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ynergistic IT\Excel Certification Course\Excel Expert Course Files\My Practice\"/>
    </mc:Choice>
  </mc:AlternateContent>
  <xr:revisionPtr revIDLastSave="0" documentId="13_ncr:1_{5EC2C94B-A230-4205-87E5-426D29D03202}" xr6:coauthVersionLast="47" xr6:coauthVersionMax="47" xr10:uidLastSave="{00000000-0000-0000-0000-000000000000}"/>
  <bookViews>
    <workbookView xWindow="-108" yWindow="-108" windowWidth="23256" windowHeight="12456" tabRatio="743" xr2:uid="{00000000-000D-0000-FFFF-FFFF00000000}"/>
  </bookViews>
  <sheets>
    <sheet name="Places" sheetId="1" r:id="rId1"/>
    <sheet name="Hosts" sheetId="2" r:id="rId2"/>
    <sheet name="Neighborhoods" sheetId="4" r:id="rId3"/>
    <sheet name="Mortgage Calculator" sheetId="17" r:id="rId4"/>
    <sheet name="2019 Occupation" sheetId="18" r:id="rId5"/>
    <sheet name="Amortization Schedule" sheetId="16" r:id="rId6"/>
    <sheet name="Visualizations" sheetId="19" r:id="rId7"/>
  </sheets>
  <definedNames>
    <definedName name="_xlnm._FilterDatabase" localSheetId="5" hidden="1">'Amortization Schedule'!$B$1:$B$362</definedName>
    <definedName name="_xlnm._FilterDatabase" localSheetId="1" hidden="1">Hosts!$A$1:$M$4150</definedName>
    <definedName name="_xlnm._FilterDatabase" localSheetId="2" hidden="1">Neighborhoods!$A$1:$C$32</definedName>
    <definedName name="_xlnm._FilterDatabase" localSheetId="0" hidden="1">Places!$A$1:$AC$6001</definedName>
    <definedName name="_xlnm._FilterDatabase" localSheetId="6" hidden="1">Visualizations!$AO$24:$AQ$37</definedName>
    <definedName name="Down_Payment">'Mortgage Calculator'!$H$13</definedName>
    <definedName name="Interest_rate">'Mortgage Calculator'!$H$14</definedName>
    <definedName name="Loan_Term">'Mortgage Calculator'!$K$3</definedName>
    <definedName name="Monthly_Expense">'Mortgage Calculator'!$J$7</definedName>
    <definedName name="Price">'Mortgage Calculator'!$S$11</definedName>
    <definedName name="Profit">'Mortgage Calculator'!$U$11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2" i="17" l="1"/>
  <c r="S10" i="17"/>
  <c r="Q22" i="17"/>
  <c r="O22" i="17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2" i="1"/>
  <c r="N3" i="1"/>
  <c r="O3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N1006" i="1"/>
  <c r="O1006" i="1"/>
  <c r="N1007" i="1"/>
  <c r="O1007" i="1"/>
  <c r="N1008" i="1"/>
  <c r="O1008" i="1"/>
  <c r="N1009" i="1"/>
  <c r="O1009" i="1"/>
  <c r="N1010" i="1"/>
  <c r="O1010" i="1"/>
  <c r="N1011" i="1"/>
  <c r="O1011" i="1"/>
  <c r="N1012" i="1"/>
  <c r="O1012" i="1"/>
  <c r="N1013" i="1"/>
  <c r="O1013" i="1"/>
  <c r="N1014" i="1"/>
  <c r="O1014" i="1"/>
  <c r="N1015" i="1"/>
  <c r="O1015" i="1"/>
  <c r="N1016" i="1"/>
  <c r="O1016" i="1"/>
  <c r="N1017" i="1"/>
  <c r="O1017" i="1"/>
  <c r="N1018" i="1"/>
  <c r="O1018" i="1"/>
  <c r="N1019" i="1"/>
  <c r="O1019" i="1"/>
  <c r="N1020" i="1"/>
  <c r="O1020" i="1"/>
  <c r="N1021" i="1"/>
  <c r="O1021" i="1"/>
  <c r="N1022" i="1"/>
  <c r="O1022" i="1"/>
  <c r="N1023" i="1"/>
  <c r="O1023" i="1"/>
  <c r="N1024" i="1"/>
  <c r="O1024" i="1"/>
  <c r="N1025" i="1"/>
  <c r="O1025" i="1"/>
  <c r="N1026" i="1"/>
  <c r="O1026" i="1"/>
  <c r="N1027" i="1"/>
  <c r="O1027" i="1"/>
  <c r="N1028" i="1"/>
  <c r="O1028" i="1"/>
  <c r="N1029" i="1"/>
  <c r="O1029" i="1"/>
  <c r="N1030" i="1"/>
  <c r="O1030" i="1"/>
  <c r="N1031" i="1"/>
  <c r="O1031" i="1"/>
  <c r="N1032" i="1"/>
  <c r="O1032" i="1"/>
  <c r="N1033" i="1"/>
  <c r="O1033" i="1"/>
  <c r="N1034" i="1"/>
  <c r="O1034" i="1"/>
  <c r="N1035" i="1"/>
  <c r="O1035" i="1"/>
  <c r="N1036" i="1"/>
  <c r="O1036" i="1"/>
  <c r="N1037" i="1"/>
  <c r="O1037" i="1"/>
  <c r="N1038" i="1"/>
  <c r="O1038" i="1"/>
  <c r="N1039" i="1"/>
  <c r="O1039" i="1"/>
  <c r="N1040" i="1"/>
  <c r="O1040" i="1"/>
  <c r="N1041" i="1"/>
  <c r="O1041" i="1"/>
  <c r="N1042" i="1"/>
  <c r="O1042" i="1"/>
  <c r="N1043" i="1"/>
  <c r="O1043" i="1"/>
  <c r="N1044" i="1"/>
  <c r="O1044" i="1"/>
  <c r="N1045" i="1"/>
  <c r="O1045" i="1"/>
  <c r="N1046" i="1"/>
  <c r="O1046" i="1"/>
  <c r="N1047" i="1"/>
  <c r="O1047" i="1"/>
  <c r="N1048" i="1"/>
  <c r="O1048" i="1"/>
  <c r="N1049" i="1"/>
  <c r="O1049" i="1"/>
  <c r="N1050" i="1"/>
  <c r="O1050" i="1"/>
  <c r="N1051" i="1"/>
  <c r="O1051" i="1"/>
  <c r="N1052" i="1"/>
  <c r="O1052" i="1"/>
  <c r="N1053" i="1"/>
  <c r="O1053" i="1"/>
  <c r="N1054" i="1"/>
  <c r="O1054" i="1"/>
  <c r="N1055" i="1"/>
  <c r="O1055" i="1"/>
  <c r="N1056" i="1"/>
  <c r="O1056" i="1"/>
  <c r="N1057" i="1"/>
  <c r="O1057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N1069" i="1"/>
  <c r="O1069" i="1"/>
  <c r="N1070" i="1"/>
  <c r="O1070" i="1"/>
  <c r="N1071" i="1"/>
  <c r="O1071" i="1"/>
  <c r="N1072" i="1"/>
  <c r="O1072" i="1"/>
  <c r="N1073" i="1"/>
  <c r="O1073" i="1"/>
  <c r="N1074" i="1"/>
  <c r="O1074" i="1"/>
  <c r="N1075" i="1"/>
  <c r="O1075" i="1"/>
  <c r="N1076" i="1"/>
  <c r="O1076" i="1"/>
  <c r="N1077" i="1"/>
  <c r="O1077" i="1"/>
  <c r="N1078" i="1"/>
  <c r="O1078" i="1"/>
  <c r="N1079" i="1"/>
  <c r="O1079" i="1"/>
  <c r="N1080" i="1"/>
  <c r="O1080" i="1"/>
  <c r="N1081" i="1"/>
  <c r="O1081" i="1"/>
  <c r="N1082" i="1"/>
  <c r="O1082" i="1"/>
  <c r="N1083" i="1"/>
  <c r="O1083" i="1"/>
  <c r="N1084" i="1"/>
  <c r="O1084" i="1"/>
  <c r="N1085" i="1"/>
  <c r="O1085" i="1"/>
  <c r="N1086" i="1"/>
  <c r="O1086" i="1"/>
  <c r="N1087" i="1"/>
  <c r="O1087" i="1"/>
  <c r="N1088" i="1"/>
  <c r="O1088" i="1"/>
  <c r="N1089" i="1"/>
  <c r="O1089" i="1"/>
  <c r="N1090" i="1"/>
  <c r="O1090" i="1"/>
  <c r="N1091" i="1"/>
  <c r="O1091" i="1"/>
  <c r="N1092" i="1"/>
  <c r="O1092" i="1"/>
  <c r="N1093" i="1"/>
  <c r="O1093" i="1"/>
  <c r="N1094" i="1"/>
  <c r="O1094" i="1"/>
  <c r="N1095" i="1"/>
  <c r="O1095" i="1"/>
  <c r="N1096" i="1"/>
  <c r="O1096" i="1"/>
  <c r="N1097" i="1"/>
  <c r="O1097" i="1"/>
  <c r="N1098" i="1"/>
  <c r="O1098" i="1"/>
  <c r="N1099" i="1"/>
  <c r="O1099" i="1"/>
  <c r="N1100" i="1"/>
  <c r="O1100" i="1"/>
  <c r="N1101" i="1"/>
  <c r="O1101" i="1"/>
  <c r="N1102" i="1"/>
  <c r="O1102" i="1"/>
  <c r="N1103" i="1"/>
  <c r="O1103" i="1"/>
  <c r="N1104" i="1"/>
  <c r="O1104" i="1"/>
  <c r="N1105" i="1"/>
  <c r="O1105" i="1"/>
  <c r="N1106" i="1"/>
  <c r="O1106" i="1"/>
  <c r="N1107" i="1"/>
  <c r="O1107" i="1"/>
  <c r="N1108" i="1"/>
  <c r="O1108" i="1"/>
  <c r="N1109" i="1"/>
  <c r="O1109" i="1"/>
  <c r="N1110" i="1"/>
  <c r="O1110" i="1"/>
  <c r="N1111" i="1"/>
  <c r="O1111" i="1"/>
  <c r="N1112" i="1"/>
  <c r="O1112" i="1"/>
  <c r="N1113" i="1"/>
  <c r="O1113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N1123" i="1"/>
  <c r="O1123" i="1"/>
  <c r="N1124" i="1"/>
  <c r="O1124" i="1"/>
  <c r="N1125" i="1"/>
  <c r="O1125" i="1"/>
  <c r="N1126" i="1"/>
  <c r="O1126" i="1"/>
  <c r="N1127" i="1"/>
  <c r="O1127" i="1"/>
  <c r="N1128" i="1"/>
  <c r="O1128" i="1"/>
  <c r="N1129" i="1"/>
  <c r="O1129" i="1"/>
  <c r="N1130" i="1"/>
  <c r="O1130" i="1"/>
  <c r="N1131" i="1"/>
  <c r="O1131" i="1"/>
  <c r="N1132" i="1"/>
  <c r="O1132" i="1"/>
  <c r="N1133" i="1"/>
  <c r="O1133" i="1"/>
  <c r="N1134" i="1"/>
  <c r="O1134" i="1"/>
  <c r="N1135" i="1"/>
  <c r="O1135" i="1"/>
  <c r="N1136" i="1"/>
  <c r="O1136" i="1"/>
  <c r="N1137" i="1"/>
  <c r="O1137" i="1"/>
  <c r="N1138" i="1"/>
  <c r="O1138" i="1"/>
  <c r="N1139" i="1"/>
  <c r="O1139" i="1"/>
  <c r="N1140" i="1"/>
  <c r="O1140" i="1"/>
  <c r="N1141" i="1"/>
  <c r="O1141" i="1"/>
  <c r="N1142" i="1"/>
  <c r="O1142" i="1"/>
  <c r="N1143" i="1"/>
  <c r="O1143" i="1"/>
  <c r="N1144" i="1"/>
  <c r="O1144" i="1"/>
  <c r="N1145" i="1"/>
  <c r="O1145" i="1"/>
  <c r="N1146" i="1"/>
  <c r="O1146" i="1"/>
  <c r="N1147" i="1"/>
  <c r="O1147" i="1"/>
  <c r="N1148" i="1"/>
  <c r="O1148" i="1"/>
  <c r="N1149" i="1"/>
  <c r="O1149" i="1"/>
  <c r="N1150" i="1"/>
  <c r="O1150" i="1"/>
  <c r="N1151" i="1"/>
  <c r="O1151" i="1"/>
  <c r="N1152" i="1"/>
  <c r="O1152" i="1"/>
  <c r="N1153" i="1"/>
  <c r="O1153" i="1"/>
  <c r="N1154" i="1"/>
  <c r="O1154" i="1"/>
  <c r="N1155" i="1"/>
  <c r="O1155" i="1"/>
  <c r="N1156" i="1"/>
  <c r="O1156" i="1"/>
  <c r="N1157" i="1"/>
  <c r="O1157" i="1"/>
  <c r="N1158" i="1"/>
  <c r="O1158" i="1"/>
  <c r="N1159" i="1"/>
  <c r="O1159" i="1"/>
  <c r="N1160" i="1"/>
  <c r="O1160" i="1"/>
  <c r="N1161" i="1"/>
  <c r="O1161" i="1"/>
  <c r="N1162" i="1"/>
  <c r="O1162" i="1"/>
  <c r="N1163" i="1"/>
  <c r="O1163" i="1"/>
  <c r="N1164" i="1"/>
  <c r="O1164" i="1"/>
  <c r="N1165" i="1"/>
  <c r="O1165" i="1"/>
  <c r="N1166" i="1"/>
  <c r="O1166" i="1"/>
  <c r="N1167" i="1"/>
  <c r="O1167" i="1"/>
  <c r="N1168" i="1"/>
  <c r="O1168" i="1"/>
  <c r="N1169" i="1"/>
  <c r="O1169" i="1"/>
  <c r="N1170" i="1"/>
  <c r="O1170" i="1"/>
  <c r="N1171" i="1"/>
  <c r="O1171" i="1"/>
  <c r="N1172" i="1"/>
  <c r="O1172" i="1"/>
  <c r="N1173" i="1"/>
  <c r="O1173" i="1"/>
  <c r="N1174" i="1"/>
  <c r="O1174" i="1"/>
  <c r="N1175" i="1"/>
  <c r="O1175" i="1"/>
  <c r="N1176" i="1"/>
  <c r="O1176" i="1"/>
  <c r="N1177" i="1"/>
  <c r="O1177" i="1"/>
  <c r="N1178" i="1"/>
  <c r="O1178" i="1"/>
  <c r="N1179" i="1"/>
  <c r="O1179" i="1"/>
  <c r="N1180" i="1"/>
  <c r="O1180" i="1"/>
  <c r="N1181" i="1"/>
  <c r="O1181" i="1"/>
  <c r="N1182" i="1"/>
  <c r="O1182" i="1"/>
  <c r="N1183" i="1"/>
  <c r="O1183" i="1"/>
  <c r="N1184" i="1"/>
  <c r="O1184" i="1"/>
  <c r="N1185" i="1"/>
  <c r="O1185" i="1"/>
  <c r="N1186" i="1"/>
  <c r="O1186" i="1"/>
  <c r="N1187" i="1"/>
  <c r="O1187" i="1"/>
  <c r="N1188" i="1"/>
  <c r="O1188" i="1"/>
  <c r="N1189" i="1"/>
  <c r="O1189" i="1"/>
  <c r="N1190" i="1"/>
  <c r="O1190" i="1"/>
  <c r="N1191" i="1"/>
  <c r="O1191" i="1"/>
  <c r="N1192" i="1"/>
  <c r="O1192" i="1"/>
  <c r="N1193" i="1"/>
  <c r="O1193" i="1"/>
  <c r="N1194" i="1"/>
  <c r="O1194" i="1"/>
  <c r="N1195" i="1"/>
  <c r="O1195" i="1"/>
  <c r="N1196" i="1"/>
  <c r="O1196" i="1"/>
  <c r="N1197" i="1"/>
  <c r="O1197" i="1"/>
  <c r="N1198" i="1"/>
  <c r="O1198" i="1"/>
  <c r="N1199" i="1"/>
  <c r="O1199" i="1"/>
  <c r="N1200" i="1"/>
  <c r="O1200" i="1"/>
  <c r="N1201" i="1"/>
  <c r="O1201" i="1"/>
  <c r="N1202" i="1"/>
  <c r="O1202" i="1"/>
  <c r="N1203" i="1"/>
  <c r="O1203" i="1"/>
  <c r="N1204" i="1"/>
  <c r="O1204" i="1"/>
  <c r="N1205" i="1"/>
  <c r="O1205" i="1"/>
  <c r="N1206" i="1"/>
  <c r="O1206" i="1"/>
  <c r="N1207" i="1"/>
  <c r="O1207" i="1"/>
  <c r="N1208" i="1"/>
  <c r="O1208" i="1"/>
  <c r="N1209" i="1"/>
  <c r="O1209" i="1"/>
  <c r="N1210" i="1"/>
  <c r="O1210" i="1"/>
  <c r="N1211" i="1"/>
  <c r="O1211" i="1"/>
  <c r="N1212" i="1"/>
  <c r="O1212" i="1"/>
  <c r="N1213" i="1"/>
  <c r="O1213" i="1"/>
  <c r="N1214" i="1"/>
  <c r="O1214" i="1"/>
  <c r="N1215" i="1"/>
  <c r="O1215" i="1"/>
  <c r="N1216" i="1"/>
  <c r="O1216" i="1"/>
  <c r="N1217" i="1"/>
  <c r="O1217" i="1"/>
  <c r="N1218" i="1"/>
  <c r="O1218" i="1"/>
  <c r="N1219" i="1"/>
  <c r="O1219" i="1"/>
  <c r="N1220" i="1"/>
  <c r="O1220" i="1"/>
  <c r="N1221" i="1"/>
  <c r="O1221" i="1"/>
  <c r="N1222" i="1"/>
  <c r="O1222" i="1"/>
  <c r="N1223" i="1"/>
  <c r="O1223" i="1"/>
  <c r="N1224" i="1"/>
  <c r="O1224" i="1"/>
  <c r="N1225" i="1"/>
  <c r="O1225" i="1"/>
  <c r="N1226" i="1"/>
  <c r="O1226" i="1"/>
  <c r="N1227" i="1"/>
  <c r="O1227" i="1"/>
  <c r="N1228" i="1"/>
  <c r="O1228" i="1"/>
  <c r="N1229" i="1"/>
  <c r="O1229" i="1"/>
  <c r="N1230" i="1"/>
  <c r="O1230" i="1"/>
  <c r="N1231" i="1"/>
  <c r="O1231" i="1"/>
  <c r="N1232" i="1"/>
  <c r="O1232" i="1"/>
  <c r="N1233" i="1"/>
  <c r="O1233" i="1"/>
  <c r="N1234" i="1"/>
  <c r="O1234" i="1"/>
  <c r="N1235" i="1"/>
  <c r="O1235" i="1"/>
  <c r="N1236" i="1"/>
  <c r="O1236" i="1"/>
  <c r="N1237" i="1"/>
  <c r="O1237" i="1"/>
  <c r="N1238" i="1"/>
  <c r="O1238" i="1"/>
  <c r="N1239" i="1"/>
  <c r="O1239" i="1"/>
  <c r="N1240" i="1"/>
  <c r="O1240" i="1"/>
  <c r="N1241" i="1"/>
  <c r="O1241" i="1"/>
  <c r="N1242" i="1"/>
  <c r="O1242" i="1"/>
  <c r="N1243" i="1"/>
  <c r="O1243" i="1"/>
  <c r="N1244" i="1"/>
  <c r="O1244" i="1"/>
  <c r="N1245" i="1"/>
  <c r="O1245" i="1"/>
  <c r="N1246" i="1"/>
  <c r="O1246" i="1"/>
  <c r="N1247" i="1"/>
  <c r="O1247" i="1"/>
  <c r="N1248" i="1"/>
  <c r="O1248" i="1"/>
  <c r="N1249" i="1"/>
  <c r="O1249" i="1"/>
  <c r="N1250" i="1"/>
  <c r="O1250" i="1"/>
  <c r="N1251" i="1"/>
  <c r="O1251" i="1"/>
  <c r="N1252" i="1"/>
  <c r="O1252" i="1"/>
  <c r="N1253" i="1"/>
  <c r="O1253" i="1"/>
  <c r="N1254" i="1"/>
  <c r="O1254" i="1"/>
  <c r="N1255" i="1"/>
  <c r="O1255" i="1"/>
  <c r="N1256" i="1"/>
  <c r="O1256" i="1"/>
  <c r="N1257" i="1"/>
  <c r="O1257" i="1"/>
  <c r="N1258" i="1"/>
  <c r="O1258" i="1"/>
  <c r="N1259" i="1"/>
  <c r="O1259" i="1"/>
  <c r="N1260" i="1"/>
  <c r="O1260" i="1"/>
  <c r="N1261" i="1"/>
  <c r="O1261" i="1"/>
  <c r="N1262" i="1"/>
  <c r="O1262" i="1"/>
  <c r="N1263" i="1"/>
  <c r="O1263" i="1"/>
  <c r="N1264" i="1"/>
  <c r="O1264" i="1"/>
  <c r="N1265" i="1"/>
  <c r="O1265" i="1"/>
  <c r="N1266" i="1"/>
  <c r="O1266" i="1"/>
  <c r="N1267" i="1"/>
  <c r="O1267" i="1"/>
  <c r="N1268" i="1"/>
  <c r="O1268" i="1"/>
  <c r="N1269" i="1"/>
  <c r="O1269" i="1"/>
  <c r="N1270" i="1"/>
  <c r="O1270" i="1"/>
  <c r="N1271" i="1"/>
  <c r="O1271" i="1"/>
  <c r="N1272" i="1"/>
  <c r="O1272" i="1"/>
  <c r="N1273" i="1"/>
  <c r="O1273" i="1"/>
  <c r="N1274" i="1"/>
  <c r="O1274" i="1"/>
  <c r="N1275" i="1"/>
  <c r="O1275" i="1"/>
  <c r="N1276" i="1"/>
  <c r="O1276" i="1"/>
  <c r="N1277" i="1"/>
  <c r="O1277" i="1"/>
  <c r="N1278" i="1"/>
  <c r="O1278" i="1"/>
  <c r="N1279" i="1"/>
  <c r="O1279" i="1"/>
  <c r="N1280" i="1"/>
  <c r="O1280" i="1"/>
  <c r="N1281" i="1"/>
  <c r="O1281" i="1"/>
  <c r="N1282" i="1"/>
  <c r="O1282" i="1"/>
  <c r="N1283" i="1"/>
  <c r="O1283" i="1"/>
  <c r="N1284" i="1"/>
  <c r="O1284" i="1"/>
  <c r="N1285" i="1"/>
  <c r="O1285" i="1"/>
  <c r="N1286" i="1"/>
  <c r="O1286" i="1"/>
  <c r="N1287" i="1"/>
  <c r="O1287" i="1"/>
  <c r="N1288" i="1"/>
  <c r="O1288" i="1"/>
  <c r="N1289" i="1"/>
  <c r="O1289" i="1"/>
  <c r="N1290" i="1"/>
  <c r="O1290" i="1"/>
  <c r="N1291" i="1"/>
  <c r="O1291" i="1"/>
  <c r="N1292" i="1"/>
  <c r="O1292" i="1"/>
  <c r="N1293" i="1"/>
  <c r="O1293" i="1"/>
  <c r="N1294" i="1"/>
  <c r="O1294" i="1"/>
  <c r="N1295" i="1"/>
  <c r="O1295" i="1"/>
  <c r="N1296" i="1"/>
  <c r="O1296" i="1"/>
  <c r="N1297" i="1"/>
  <c r="O1297" i="1"/>
  <c r="N1298" i="1"/>
  <c r="O1298" i="1"/>
  <c r="N1299" i="1"/>
  <c r="O1299" i="1"/>
  <c r="N1300" i="1"/>
  <c r="O1300" i="1"/>
  <c r="N1301" i="1"/>
  <c r="O1301" i="1"/>
  <c r="N1302" i="1"/>
  <c r="O1302" i="1"/>
  <c r="N1303" i="1"/>
  <c r="O1303" i="1"/>
  <c r="N1304" i="1"/>
  <c r="O1304" i="1"/>
  <c r="N1305" i="1"/>
  <c r="O1305" i="1"/>
  <c r="N1306" i="1"/>
  <c r="O1306" i="1"/>
  <c r="N1307" i="1"/>
  <c r="O1307" i="1"/>
  <c r="N1308" i="1"/>
  <c r="O1308" i="1"/>
  <c r="N1309" i="1"/>
  <c r="O1309" i="1"/>
  <c r="N1310" i="1"/>
  <c r="O1310" i="1"/>
  <c r="N1311" i="1"/>
  <c r="O1311" i="1"/>
  <c r="N1312" i="1"/>
  <c r="O1312" i="1"/>
  <c r="N1313" i="1"/>
  <c r="O1313" i="1"/>
  <c r="N1314" i="1"/>
  <c r="O1314" i="1"/>
  <c r="N1315" i="1"/>
  <c r="O1315" i="1"/>
  <c r="N1316" i="1"/>
  <c r="O1316" i="1"/>
  <c r="N1317" i="1"/>
  <c r="O1317" i="1"/>
  <c r="N1318" i="1"/>
  <c r="O1318" i="1"/>
  <c r="N1319" i="1"/>
  <c r="O1319" i="1"/>
  <c r="N1320" i="1"/>
  <c r="O1320" i="1"/>
  <c r="N1321" i="1"/>
  <c r="O1321" i="1"/>
  <c r="N1322" i="1"/>
  <c r="O1322" i="1"/>
  <c r="N1323" i="1"/>
  <c r="O1323" i="1"/>
  <c r="N1324" i="1"/>
  <c r="O1324" i="1"/>
  <c r="N1325" i="1"/>
  <c r="O1325" i="1"/>
  <c r="N1326" i="1"/>
  <c r="O1326" i="1"/>
  <c r="N1327" i="1"/>
  <c r="O1327" i="1"/>
  <c r="N1328" i="1"/>
  <c r="O1328" i="1"/>
  <c r="N1329" i="1"/>
  <c r="O1329" i="1"/>
  <c r="N1330" i="1"/>
  <c r="O1330" i="1"/>
  <c r="N1331" i="1"/>
  <c r="O1331" i="1"/>
  <c r="N1332" i="1"/>
  <c r="O1332" i="1"/>
  <c r="N1333" i="1"/>
  <c r="O1333" i="1"/>
  <c r="N1334" i="1"/>
  <c r="O1334" i="1"/>
  <c r="N1335" i="1"/>
  <c r="O1335" i="1"/>
  <c r="N1336" i="1"/>
  <c r="O1336" i="1"/>
  <c r="N1337" i="1"/>
  <c r="O1337" i="1"/>
  <c r="N1338" i="1"/>
  <c r="O1338" i="1"/>
  <c r="N1339" i="1"/>
  <c r="O1339" i="1"/>
  <c r="N1340" i="1"/>
  <c r="O1340" i="1"/>
  <c r="N1341" i="1"/>
  <c r="O1341" i="1"/>
  <c r="N1342" i="1"/>
  <c r="O1342" i="1"/>
  <c r="N1343" i="1"/>
  <c r="O1343" i="1"/>
  <c r="N1344" i="1"/>
  <c r="O1344" i="1"/>
  <c r="N1345" i="1"/>
  <c r="O1345" i="1"/>
  <c r="N1346" i="1"/>
  <c r="O1346" i="1"/>
  <c r="N1347" i="1"/>
  <c r="O1347" i="1"/>
  <c r="N1348" i="1"/>
  <c r="O1348" i="1"/>
  <c r="N1349" i="1"/>
  <c r="O1349" i="1"/>
  <c r="N1350" i="1"/>
  <c r="O1350" i="1"/>
  <c r="N1351" i="1"/>
  <c r="O1351" i="1"/>
  <c r="N1352" i="1"/>
  <c r="O1352" i="1"/>
  <c r="N1353" i="1"/>
  <c r="O1353" i="1"/>
  <c r="N1354" i="1"/>
  <c r="O1354" i="1"/>
  <c r="N1355" i="1"/>
  <c r="O1355" i="1"/>
  <c r="N1356" i="1"/>
  <c r="O1356" i="1"/>
  <c r="N1357" i="1"/>
  <c r="O1357" i="1"/>
  <c r="N1358" i="1"/>
  <c r="O1358" i="1"/>
  <c r="N1359" i="1"/>
  <c r="O1359" i="1"/>
  <c r="N1360" i="1"/>
  <c r="O1360" i="1"/>
  <c r="N1361" i="1"/>
  <c r="O1361" i="1"/>
  <c r="N1362" i="1"/>
  <c r="O1362" i="1"/>
  <c r="N1363" i="1"/>
  <c r="O1363" i="1"/>
  <c r="N1364" i="1"/>
  <c r="O1364" i="1"/>
  <c r="N1365" i="1"/>
  <c r="O1365" i="1"/>
  <c r="N1366" i="1"/>
  <c r="O1366" i="1"/>
  <c r="N1367" i="1"/>
  <c r="O1367" i="1"/>
  <c r="N1368" i="1"/>
  <c r="O1368" i="1"/>
  <c r="N1369" i="1"/>
  <c r="O1369" i="1"/>
  <c r="N1370" i="1"/>
  <c r="O1370" i="1"/>
  <c r="N1371" i="1"/>
  <c r="O1371" i="1"/>
  <c r="N1372" i="1"/>
  <c r="O1372" i="1"/>
  <c r="N1373" i="1"/>
  <c r="O1373" i="1"/>
  <c r="N1374" i="1"/>
  <c r="O1374" i="1"/>
  <c r="N1375" i="1"/>
  <c r="O1375" i="1"/>
  <c r="N1376" i="1"/>
  <c r="O1376" i="1"/>
  <c r="N1377" i="1"/>
  <c r="O1377" i="1"/>
  <c r="N1378" i="1"/>
  <c r="O1378" i="1"/>
  <c r="N1379" i="1"/>
  <c r="O1379" i="1"/>
  <c r="N1380" i="1"/>
  <c r="O1380" i="1"/>
  <c r="N1381" i="1"/>
  <c r="O1381" i="1"/>
  <c r="N1382" i="1"/>
  <c r="O1382" i="1"/>
  <c r="N1383" i="1"/>
  <c r="O1383" i="1"/>
  <c r="N1384" i="1"/>
  <c r="O1384" i="1"/>
  <c r="N1385" i="1"/>
  <c r="O1385" i="1"/>
  <c r="N1386" i="1"/>
  <c r="O1386" i="1"/>
  <c r="N1387" i="1"/>
  <c r="O1387" i="1"/>
  <c r="N1388" i="1"/>
  <c r="O1388" i="1"/>
  <c r="N1389" i="1"/>
  <c r="O1389" i="1"/>
  <c r="N1390" i="1"/>
  <c r="O1390" i="1"/>
  <c r="N1391" i="1"/>
  <c r="O1391" i="1"/>
  <c r="N1392" i="1"/>
  <c r="O1392" i="1"/>
  <c r="N1393" i="1"/>
  <c r="O1393" i="1"/>
  <c r="N1394" i="1"/>
  <c r="O1394" i="1"/>
  <c r="N1395" i="1"/>
  <c r="O1395" i="1"/>
  <c r="N1396" i="1"/>
  <c r="O1396" i="1"/>
  <c r="N1397" i="1"/>
  <c r="O1397" i="1"/>
  <c r="N1398" i="1"/>
  <c r="O1398" i="1"/>
  <c r="N1399" i="1"/>
  <c r="O1399" i="1"/>
  <c r="N1400" i="1"/>
  <c r="O1400" i="1"/>
  <c r="N1401" i="1"/>
  <c r="O1401" i="1"/>
  <c r="N1402" i="1"/>
  <c r="O1402" i="1"/>
  <c r="N1403" i="1"/>
  <c r="O1403" i="1"/>
  <c r="N1404" i="1"/>
  <c r="O1404" i="1"/>
  <c r="N1405" i="1"/>
  <c r="O1405" i="1"/>
  <c r="N1406" i="1"/>
  <c r="O1406" i="1"/>
  <c r="N1407" i="1"/>
  <c r="O1407" i="1"/>
  <c r="N1408" i="1"/>
  <c r="O1408" i="1"/>
  <c r="N1409" i="1"/>
  <c r="O1409" i="1"/>
  <c r="N1410" i="1"/>
  <c r="O1410" i="1"/>
  <c r="N1411" i="1"/>
  <c r="O1411" i="1"/>
  <c r="N1412" i="1"/>
  <c r="O1412" i="1"/>
  <c r="N1413" i="1"/>
  <c r="O1413" i="1"/>
  <c r="N1414" i="1"/>
  <c r="O1414" i="1"/>
  <c r="N1415" i="1"/>
  <c r="O1415" i="1"/>
  <c r="N1416" i="1"/>
  <c r="O1416" i="1"/>
  <c r="N1417" i="1"/>
  <c r="O1417" i="1"/>
  <c r="N1418" i="1"/>
  <c r="O1418" i="1"/>
  <c r="N1419" i="1"/>
  <c r="O1419" i="1"/>
  <c r="N1420" i="1"/>
  <c r="O1420" i="1"/>
  <c r="N1421" i="1"/>
  <c r="O1421" i="1"/>
  <c r="N1422" i="1"/>
  <c r="O1422" i="1"/>
  <c r="N1423" i="1"/>
  <c r="O1423" i="1"/>
  <c r="N1424" i="1"/>
  <c r="O1424" i="1"/>
  <c r="N1425" i="1"/>
  <c r="O1425" i="1"/>
  <c r="N1426" i="1"/>
  <c r="O1426" i="1"/>
  <c r="N1427" i="1"/>
  <c r="O1427" i="1"/>
  <c r="N1428" i="1"/>
  <c r="O1428" i="1"/>
  <c r="N1429" i="1"/>
  <c r="O1429" i="1"/>
  <c r="N1430" i="1"/>
  <c r="O1430" i="1"/>
  <c r="N1431" i="1"/>
  <c r="O1431" i="1"/>
  <c r="N1432" i="1"/>
  <c r="O1432" i="1"/>
  <c r="N1433" i="1"/>
  <c r="O1433" i="1"/>
  <c r="N1434" i="1"/>
  <c r="O1434" i="1"/>
  <c r="N1435" i="1"/>
  <c r="O1435" i="1"/>
  <c r="N1436" i="1"/>
  <c r="O1436" i="1"/>
  <c r="N1437" i="1"/>
  <c r="O1437" i="1"/>
  <c r="N1438" i="1"/>
  <c r="O1438" i="1"/>
  <c r="N1439" i="1"/>
  <c r="O1439" i="1"/>
  <c r="N1440" i="1"/>
  <c r="O1440" i="1"/>
  <c r="N1441" i="1"/>
  <c r="O1441" i="1"/>
  <c r="N1442" i="1"/>
  <c r="O1442" i="1"/>
  <c r="N1443" i="1"/>
  <c r="O1443" i="1"/>
  <c r="N1444" i="1"/>
  <c r="O1444" i="1"/>
  <c r="N1445" i="1"/>
  <c r="O1445" i="1"/>
  <c r="N1446" i="1"/>
  <c r="O1446" i="1"/>
  <c r="N1447" i="1"/>
  <c r="O1447" i="1"/>
  <c r="N1448" i="1"/>
  <c r="O1448" i="1"/>
  <c r="N1449" i="1"/>
  <c r="O1449" i="1"/>
  <c r="N1450" i="1"/>
  <c r="O1450" i="1"/>
  <c r="N1451" i="1"/>
  <c r="O1451" i="1"/>
  <c r="N1452" i="1"/>
  <c r="O1452" i="1"/>
  <c r="N1453" i="1"/>
  <c r="O1453" i="1"/>
  <c r="N1454" i="1"/>
  <c r="O1454" i="1"/>
  <c r="N1455" i="1"/>
  <c r="O1455" i="1"/>
  <c r="N1456" i="1"/>
  <c r="O1456" i="1"/>
  <c r="N1457" i="1"/>
  <c r="O1457" i="1"/>
  <c r="N1458" i="1"/>
  <c r="O1458" i="1"/>
  <c r="N1459" i="1"/>
  <c r="O1459" i="1"/>
  <c r="N1460" i="1"/>
  <c r="O1460" i="1"/>
  <c r="N1461" i="1"/>
  <c r="O1461" i="1"/>
  <c r="N1462" i="1"/>
  <c r="O1462" i="1"/>
  <c r="N1463" i="1"/>
  <c r="O1463" i="1"/>
  <c r="N1464" i="1"/>
  <c r="O1464" i="1"/>
  <c r="N1465" i="1"/>
  <c r="O1465" i="1"/>
  <c r="N1466" i="1"/>
  <c r="O1466" i="1"/>
  <c r="N1467" i="1"/>
  <c r="O1467" i="1"/>
  <c r="N1468" i="1"/>
  <c r="O1468" i="1"/>
  <c r="N1469" i="1"/>
  <c r="O1469" i="1"/>
  <c r="N1470" i="1"/>
  <c r="O1470" i="1"/>
  <c r="N1471" i="1"/>
  <c r="O1471" i="1"/>
  <c r="N1472" i="1"/>
  <c r="O1472" i="1"/>
  <c r="N1473" i="1"/>
  <c r="O1473" i="1"/>
  <c r="N1474" i="1"/>
  <c r="O1474" i="1"/>
  <c r="N1475" i="1"/>
  <c r="O1475" i="1"/>
  <c r="N1476" i="1"/>
  <c r="O1476" i="1"/>
  <c r="N1477" i="1"/>
  <c r="O1477" i="1"/>
  <c r="N1478" i="1"/>
  <c r="O1478" i="1"/>
  <c r="N1479" i="1"/>
  <c r="O1479" i="1"/>
  <c r="N1480" i="1"/>
  <c r="O1480" i="1"/>
  <c r="N1481" i="1"/>
  <c r="O1481" i="1"/>
  <c r="N1482" i="1"/>
  <c r="O1482" i="1"/>
  <c r="N1483" i="1"/>
  <c r="O1483" i="1"/>
  <c r="N1484" i="1"/>
  <c r="O1484" i="1"/>
  <c r="N1485" i="1"/>
  <c r="O1485" i="1"/>
  <c r="N1486" i="1"/>
  <c r="O1486" i="1"/>
  <c r="N1487" i="1"/>
  <c r="O1487" i="1"/>
  <c r="N1488" i="1"/>
  <c r="O1488" i="1"/>
  <c r="N1489" i="1"/>
  <c r="O1489" i="1"/>
  <c r="N1490" i="1"/>
  <c r="O1490" i="1"/>
  <c r="N1491" i="1"/>
  <c r="O1491" i="1"/>
  <c r="N1492" i="1"/>
  <c r="O1492" i="1"/>
  <c r="N1493" i="1"/>
  <c r="O1493" i="1"/>
  <c r="N1494" i="1"/>
  <c r="O1494" i="1"/>
  <c r="N1495" i="1"/>
  <c r="O1495" i="1"/>
  <c r="N1496" i="1"/>
  <c r="O1496" i="1"/>
  <c r="N1497" i="1"/>
  <c r="O1497" i="1"/>
  <c r="N1498" i="1"/>
  <c r="O1498" i="1"/>
  <c r="N1499" i="1"/>
  <c r="O1499" i="1"/>
  <c r="N1500" i="1"/>
  <c r="O1500" i="1"/>
  <c r="N1501" i="1"/>
  <c r="O1501" i="1"/>
  <c r="N1502" i="1"/>
  <c r="O1502" i="1"/>
  <c r="N1503" i="1"/>
  <c r="O1503" i="1"/>
  <c r="N1504" i="1"/>
  <c r="O1504" i="1"/>
  <c r="N1505" i="1"/>
  <c r="O1505" i="1"/>
  <c r="N1506" i="1"/>
  <c r="O1506" i="1"/>
  <c r="N1507" i="1"/>
  <c r="O1507" i="1"/>
  <c r="N1508" i="1"/>
  <c r="O1508" i="1"/>
  <c r="N1509" i="1"/>
  <c r="O1509" i="1"/>
  <c r="N1510" i="1"/>
  <c r="O1510" i="1"/>
  <c r="N1511" i="1"/>
  <c r="O1511" i="1"/>
  <c r="N1512" i="1"/>
  <c r="O1512" i="1"/>
  <c r="N1513" i="1"/>
  <c r="O1513" i="1"/>
  <c r="N1514" i="1"/>
  <c r="O1514" i="1"/>
  <c r="N1515" i="1"/>
  <c r="O1515" i="1"/>
  <c r="N1516" i="1"/>
  <c r="O1516" i="1"/>
  <c r="N1517" i="1"/>
  <c r="O1517" i="1"/>
  <c r="N1518" i="1"/>
  <c r="O1518" i="1"/>
  <c r="N1519" i="1"/>
  <c r="O1519" i="1"/>
  <c r="N1520" i="1"/>
  <c r="O1520" i="1"/>
  <c r="N1521" i="1"/>
  <c r="O1521" i="1"/>
  <c r="N1522" i="1"/>
  <c r="O1522" i="1"/>
  <c r="N1523" i="1"/>
  <c r="O1523" i="1"/>
  <c r="N1524" i="1"/>
  <c r="O1524" i="1"/>
  <c r="N1525" i="1"/>
  <c r="O1525" i="1"/>
  <c r="N1526" i="1"/>
  <c r="O1526" i="1"/>
  <c r="N1527" i="1"/>
  <c r="O1527" i="1"/>
  <c r="N1528" i="1"/>
  <c r="O1528" i="1"/>
  <c r="N1529" i="1"/>
  <c r="O1529" i="1"/>
  <c r="N1530" i="1"/>
  <c r="O1530" i="1"/>
  <c r="N1531" i="1"/>
  <c r="O1531" i="1"/>
  <c r="N1532" i="1"/>
  <c r="O1532" i="1"/>
  <c r="N1533" i="1"/>
  <c r="O1533" i="1"/>
  <c r="N1534" i="1"/>
  <c r="O1534" i="1"/>
  <c r="N1535" i="1"/>
  <c r="O1535" i="1"/>
  <c r="N1536" i="1"/>
  <c r="O1536" i="1"/>
  <c r="N1537" i="1"/>
  <c r="O1537" i="1"/>
  <c r="N1538" i="1"/>
  <c r="O1538" i="1"/>
  <c r="N1539" i="1"/>
  <c r="O1539" i="1"/>
  <c r="N1540" i="1"/>
  <c r="O1540" i="1"/>
  <c r="N1541" i="1"/>
  <c r="O1541" i="1"/>
  <c r="N1542" i="1"/>
  <c r="O1542" i="1"/>
  <c r="N1543" i="1"/>
  <c r="O1543" i="1"/>
  <c r="N1544" i="1"/>
  <c r="O1544" i="1"/>
  <c r="N1545" i="1"/>
  <c r="O1545" i="1"/>
  <c r="N1546" i="1"/>
  <c r="O1546" i="1"/>
  <c r="N1547" i="1"/>
  <c r="O1547" i="1"/>
  <c r="N1548" i="1"/>
  <c r="O1548" i="1"/>
  <c r="N1549" i="1"/>
  <c r="O1549" i="1"/>
  <c r="N1550" i="1"/>
  <c r="O1550" i="1"/>
  <c r="N1551" i="1"/>
  <c r="O1551" i="1"/>
  <c r="N1552" i="1"/>
  <c r="O1552" i="1"/>
  <c r="N1553" i="1"/>
  <c r="O1553" i="1"/>
  <c r="N1554" i="1"/>
  <c r="O1554" i="1"/>
  <c r="N1555" i="1"/>
  <c r="O1555" i="1"/>
  <c r="N1556" i="1"/>
  <c r="O1556" i="1"/>
  <c r="N1557" i="1"/>
  <c r="O1557" i="1"/>
  <c r="N1558" i="1"/>
  <c r="O1558" i="1"/>
  <c r="N1559" i="1"/>
  <c r="O1559" i="1"/>
  <c r="N1560" i="1"/>
  <c r="O1560" i="1"/>
  <c r="N1561" i="1"/>
  <c r="O1561" i="1"/>
  <c r="N1562" i="1"/>
  <c r="O1562" i="1"/>
  <c r="N1563" i="1"/>
  <c r="O1563" i="1"/>
  <c r="N1564" i="1"/>
  <c r="O1564" i="1"/>
  <c r="N1565" i="1"/>
  <c r="O1565" i="1"/>
  <c r="N1566" i="1"/>
  <c r="O1566" i="1"/>
  <c r="N1567" i="1"/>
  <c r="O1567" i="1"/>
  <c r="N1568" i="1"/>
  <c r="O1568" i="1"/>
  <c r="N1569" i="1"/>
  <c r="O1569" i="1"/>
  <c r="N1570" i="1"/>
  <c r="O1570" i="1"/>
  <c r="N1571" i="1"/>
  <c r="O1571" i="1"/>
  <c r="N1572" i="1"/>
  <c r="O1572" i="1"/>
  <c r="N1573" i="1"/>
  <c r="O1573" i="1"/>
  <c r="N1574" i="1"/>
  <c r="O1574" i="1"/>
  <c r="N1575" i="1"/>
  <c r="O1575" i="1"/>
  <c r="N1576" i="1"/>
  <c r="O1576" i="1"/>
  <c r="N1577" i="1"/>
  <c r="O1577" i="1"/>
  <c r="N1578" i="1"/>
  <c r="O1578" i="1"/>
  <c r="N1579" i="1"/>
  <c r="O1579" i="1"/>
  <c r="N1580" i="1"/>
  <c r="O1580" i="1"/>
  <c r="N1581" i="1"/>
  <c r="O1581" i="1"/>
  <c r="N1582" i="1"/>
  <c r="O1582" i="1"/>
  <c r="N1583" i="1"/>
  <c r="O1583" i="1"/>
  <c r="N1584" i="1"/>
  <c r="O1584" i="1"/>
  <c r="N1585" i="1"/>
  <c r="O1585" i="1"/>
  <c r="N1586" i="1"/>
  <c r="O1586" i="1"/>
  <c r="N1587" i="1"/>
  <c r="O1587" i="1"/>
  <c r="N1588" i="1"/>
  <c r="O1588" i="1"/>
  <c r="N1589" i="1"/>
  <c r="O1589" i="1"/>
  <c r="N1590" i="1"/>
  <c r="O1590" i="1"/>
  <c r="N1591" i="1"/>
  <c r="O1591" i="1"/>
  <c r="N1592" i="1"/>
  <c r="O1592" i="1"/>
  <c r="N1593" i="1"/>
  <c r="O1593" i="1"/>
  <c r="N1594" i="1"/>
  <c r="O1594" i="1"/>
  <c r="N1595" i="1"/>
  <c r="O1595" i="1"/>
  <c r="N1596" i="1"/>
  <c r="O1596" i="1"/>
  <c r="N1597" i="1"/>
  <c r="O1597" i="1"/>
  <c r="N1598" i="1"/>
  <c r="O1598" i="1"/>
  <c r="N1599" i="1"/>
  <c r="O1599" i="1"/>
  <c r="N1600" i="1"/>
  <c r="O1600" i="1"/>
  <c r="N1601" i="1"/>
  <c r="O1601" i="1"/>
  <c r="N1602" i="1"/>
  <c r="O1602" i="1"/>
  <c r="N1603" i="1"/>
  <c r="O1603" i="1"/>
  <c r="N1604" i="1"/>
  <c r="O1604" i="1"/>
  <c r="N1605" i="1"/>
  <c r="O1605" i="1"/>
  <c r="N1606" i="1"/>
  <c r="O1606" i="1"/>
  <c r="N1607" i="1"/>
  <c r="O1607" i="1"/>
  <c r="N1608" i="1"/>
  <c r="O1608" i="1"/>
  <c r="N1609" i="1"/>
  <c r="O1609" i="1"/>
  <c r="N1610" i="1"/>
  <c r="O1610" i="1"/>
  <c r="N1611" i="1"/>
  <c r="O1611" i="1"/>
  <c r="N1612" i="1"/>
  <c r="O1612" i="1"/>
  <c r="N1613" i="1"/>
  <c r="O1613" i="1"/>
  <c r="N1614" i="1"/>
  <c r="O1614" i="1"/>
  <c r="N1615" i="1"/>
  <c r="O1615" i="1"/>
  <c r="N1616" i="1"/>
  <c r="O1616" i="1"/>
  <c r="N1617" i="1"/>
  <c r="O1617" i="1"/>
  <c r="N1618" i="1"/>
  <c r="O1618" i="1"/>
  <c r="N1619" i="1"/>
  <c r="O1619" i="1"/>
  <c r="N1620" i="1"/>
  <c r="O1620" i="1"/>
  <c r="N1621" i="1"/>
  <c r="O1621" i="1"/>
  <c r="N1622" i="1"/>
  <c r="O1622" i="1"/>
  <c r="N1623" i="1"/>
  <c r="O1623" i="1"/>
  <c r="N1624" i="1"/>
  <c r="O1624" i="1"/>
  <c r="N1625" i="1"/>
  <c r="O1625" i="1"/>
  <c r="N1626" i="1"/>
  <c r="O1626" i="1"/>
  <c r="N1627" i="1"/>
  <c r="O1627" i="1"/>
  <c r="N1628" i="1"/>
  <c r="O1628" i="1"/>
  <c r="N1629" i="1"/>
  <c r="O1629" i="1"/>
  <c r="N1630" i="1"/>
  <c r="O1630" i="1"/>
  <c r="N1631" i="1"/>
  <c r="O1631" i="1"/>
  <c r="N1632" i="1"/>
  <c r="O1632" i="1"/>
  <c r="N1633" i="1"/>
  <c r="O1633" i="1"/>
  <c r="N1634" i="1"/>
  <c r="O1634" i="1"/>
  <c r="N1635" i="1"/>
  <c r="O1635" i="1"/>
  <c r="N1636" i="1"/>
  <c r="O1636" i="1"/>
  <c r="N1637" i="1"/>
  <c r="O1637" i="1"/>
  <c r="N1638" i="1"/>
  <c r="O1638" i="1"/>
  <c r="N1639" i="1"/>
  <c r="O1639" i="1"/>
  <c r="N1640" i="1"/>
  <c r="O1640" i="1"/>
  <c r="N1641" i="1"/>
  <c r="O1641" i="1"/>
  <c r="N1642" i="1"/>
  <c r="O1642" i="1"/>
  <c r="N1643" i="1"/>
  <c r="O1643" i="1"/>
  <c r="N1644" i="1"/>
  <c r="O1644" i="1"/>
  <c r="N1645" i="1"/>
  <c r="O1645" i="1"/>
  <c r="N1646" i="1"/>
  <c r="O1646" i="1"/>
  <c r="N1647" i="1"/>
  <c r="O1647" i="1"/>
  <c r="N1648" i="1"/>
  <c r="O1648" i="1"/>
  <c r="N1649" i="1"/>
  <c r="O1649" i="1"/>
  <c r="N1650" i="1"/>
  <c r="O1650" i="1"/>
  <c r="N1651" i="1"/>
  <c r="O1651" i="1"/>
  <c r="N1652" i="1"/>
  <c r="O1652" i="1"/>
  <c r="N1653" i="1"/>
  <c r="O1653" i="1"/>
  <c r="N1654" i="1"/>
  <c r="O1654" i="1"/>
  <c r="N1655" i="1"/>
  <c r="O1655" i="1"/>
  <c r="N1656" i="1"/>
  <c r="O1656" i="1"/>
  <c r="N1657" i="1"/>
  <c r="O1657" i="1"/>
  <c r="N1658" i="1"/>
  <c r="O1658" i="1"/>
  <c r="N1659" i="1"/>
  <c r="O1659" i="1"/>
  <c r="N1660" i="1"/>
  <c r="O1660" i="1"/>
  <c r="N1661" i="1"/>
  <c r="O1661" i="1"/>
  <c r="N1662" i="1"/>
  <c r="O1662" i="1"/>
  <c r="N1663" i="1"/>
  <c r="O1663" i="1"/>
  <c r="N1664" i="1"/>
  <c r="O1664" i="1"/>
  <c r="N1665" i="1"/>
  <c r="O1665" i="1"/>
  <c r="N1666" i="1"/>
  <c r="O1666" i="1"/>
  <c r="N1667" i="1"/>
  <c r="O1667" i="1"/>
  <c r="N1668" i="1"/>
  <c r="O1668" i="1"/>
  <c r="N1669" i="1"/>
  <c r="O1669" i="1"/>
  <c r="N1670" i="1"/>
  <c r="O1670" i="1"/>
  <c r="N1671" i="1"/>
  <c r="O1671" i="1"/>
  <c r="N1672" i="1"/>
  <c r="O1672" i="1"/>
  <c r="N1673" i="1"/>
  <c r="O1673" i="1"/>
  <c r="N1674" i="1"/>
  <c r="O1674" i="1"/>
  <c r="N1675" i="1"/>
  <c r="O1675" i="1"/>
  <c r="N1676" i="1"/>
  <c r="O1676" i="1"/>
  <c r="N1677" i="1"/>
  <c r="O1677" i="1"/>
  <c r="N1678" i="1"/>
  <c r="O1678" i="1"/>
  <c r="N1679" i="1"/>
  <c r="O1679" i="1"/>
  <c r="N1680" i="1"/>
  <c r="O1680" i="1"/>
  <c r="N1681" i="1"/>
  <c r="O1681" i="1"/>
  <c r="N1682" i="1"/>
  <c r="O1682" i="1"/>
  <c r="N1683" i="1"/>
  <c r="O1683" i="1"/>
  <c r="N1684" i="1"/>
  <c r="O1684" i="1"/>
  <c r="N1685" i="1"/>
  <c r="O1685" i="1"/>
  <c r="N1686" i="1"/>
  <c r="O1686" i="1"/>
  <c r="N1687" i="1"/>
  <c r="O1687" i="1"/>
  <c r="N1688" i="1"/>
  <c r="O1688" i="1"/>
  <c r="N1689" i="1"/>
  <c r="O1689" i="1"/>
  <c r="N1690" i="1"/>
  <c r="O1690" i="1"/>
  <c r="N1691" i="1"/>
  <c r="O1691" i="1"/>
  <c r="N1692" i="1"/>
  <c r="O1692" i="1"/>
  <c r="N1693" i="1"/>
  <c r="O1693" i="1"/>
  <c r="N1694" i="1"/>
  <c r="O1694" i="1"/>
  <c r="N1695" i="1"/>
  <c r="O1695" i="1"/>
  <c r="N1696" i="1"/>
  <c r="O1696" i="1"/>
  <c r="N1697" i="1"/>
  <c r="O1697" i="1"/>
  <c r="N1698" i="1"/>
  <c r="O1698" i="1"/>
  <c r="N1699" i="1"/>
  <c r="O1699" i="1"/>
  <c r="N1700" i="1"/>
  <c r="O1700" i="1"/>
  <c r="N1701" i="1"/>
  <c r="O1701" i="1"/>
  <c r="N1702" i="1"/>
  <c r="O1702" i="1"/>
  <c r="N1703" i="1"/>
  <c r="O1703" i="1"/>
  <c r="N1704" i="1"/>
  <c r="O1704" i="1"/>
  <c r="N1705" i="1"/>
  <c r="O1705" i="1"/>
  <c r="N1706" i="1"/>
  <c r="O1706" i="1"/>
  <c r="N1707" i="1"/>
  <c r="O1707" i="1"/>
  <c r="N1708" i="1"/>
  <c r="O1708" i="1"/>
  <c r="N1709" i="1"/>
  <c r="O1709" i="1"/>
  <c r="N1710" i="1"/>
  <c r="O1710" i="1"/>
  <c r="N1711" i="1"/>
  <c r="O1711" i="1"/>
  <c r="N1712" i="1"/>
  <c r="O1712" i="1"/>
  <c r="N1713" i="1"/>
  <c r="O1713" i="1"/>
  <c r="N1714" i="1"/>
  <c r="O1714" i="1"/>
  <c r="N1715" i="1"/>
  <c r="O1715" i="1"/>
  <c r="N1716" i="1"/>
  <c r="O1716" i="1"/>
  <c r="N1717" i="1"/>
  <c r="O1717" i="1"/>
  <c r="N1718" i="1"/>
  <c r="O1718" i="1"/>
  <c r="N1719" i="1"/>
  <c r="O1719" i="1"/>
  <c r="N1720" i="1"/>
  <c r="O1720" i="1"/>
  <c r="N1721" i="1"/>
  <c r="O1721" i="1"/>
  <c r="N1722" i="1"/>
  <c r="O1722" i="1"/>
  <c r="N1723" i="1"/>
  <c r="O1723" i="1"/>
  <c r="N1724" i="1"/>
  <c r="O1724" i="1"/>
  <c r="N1725" i="1"/>
  <c r="O1725" i="1"/>
  <c r="N1726" i="1"/>
  <c r="O1726" i="1"/>
  <c r="N1727" i="1"/>
  <c r="O1727" i="1"/>
  <c r="N1728" i="1"/>
  <c r="O1728" i="1"/>
  <c r="N1729" i="1"/>
  <c r="O1729" i="1"/>
  <c r="N1730" i="1"/>
  <c r="O1730" i="1"/>
  <c r="N1731" i="1"/>
  <c r="O1731" i="1"/>
  <c r="N1732" i="1"/>
  <c r="O1732" i="1"/>
  <c r="N1733" i="1"/>
  <c r="O1733" i="1"/>
  <c r="N1734" i="1"/>
  <c r="O1734" i="1"/>
  <c r="N1735" i="1"/>
  <c r="O1735" i="1"/>
  <c r="N1736" i="1"/>
  <c r="O1736" i="1"/>
  <c r="N1737" i="1"/>
  <c r="O1737" i="1"/>
  <c r="N1738" i="1"/>
  <c r="O1738" i="1"/>
  <c r="N1739" i="1"/>
  <c r="O1739" i="1"/>
  <c r="N1740" i="1"/>
  <c r="O1740" i="1"/>
  <c r="N1741" i="1"/>
  <c r="O1741" i="1"/>
  <c r="N1742" i="1"/>
  <c r="O1742" i="1"/>
  <c r="N1743" i="1"/>
  <c r="O1743" i="1"/>
  <c r="N1744" i="1"/>
  <c r="O1744" i="1"/>
  <c r="N1745" i="1"/>
  <c r="O1745" i="1"/>
  <c r="N1746" i="1"/>
  <c r="O1746" i="1"/>
  <c r="N1747" i="1"/>
  <c r="O1747" i="1"/>
  <c r="N1748" i="1"/>
  <c r="O1748" i="1"/>
  <c r="N1749" i="1"/>
  <c r="O1749" i="1"/>
  <c r="N1750" i="1"/>
  <c r="O1750" i="1"/>
  <c r="N1751" i="1"/>
  <c r="O1751" i="1"/>
  <c r="N1752" i="1"/>
  <c r="O1752" i="1"/>
  <c r="N1753" i="1"/>
  <c r="O1753" i="1"/>
  <c r="N1754" i="1"/>
  <c r="O1754" i="1"/>
  <c r="N1755" i="1"/>
  <c r="O1755" i="1"/>
  <c r="N1756" i="1"/>
  <c r="O1756" i="1"/>
  <c r="N1757" i="1"/>
  <c r="O1757" i="1"/>
  <c r="N1758" i="1"/>
  <c r="O1758" i="1"/>
  <c r="N1759" i="1"/>
  <c r="O1759" i="1"/>
  <c r="N1760" i="1"/>
  <c r="O1760" i="1"/>
  <c r="N1761" i="1"/>
  <c r="O1761" i="1"/>
  <c r="N1762" i="1"/>
  <c r="O1762" i="1"/>
  <c r="N1763" i="1"/>
  <c r="O1763" i="1"/>
  <c r="N1764" i="1"/>
  <c r="O1764" i="1"/>
  <c r="N1765" i="1"/>
  <c r="O1765" i="1"/>
  <c r="N1766" i="1"/>
  <c r="O1766" i="1"/>
  <c r="N1767" i="1"/>
  <c r="O1767" i="1"/>
  <c r="N1768" i="1"/>
  <c r="O1768" i="1"/>
  <c r="N1769" i="1"/>
  <c r="O1769" i="1"/>
  <c r="N1770" i="1"/>
  <c r="O1770" i="1"/>
  <c r="N1771" i="1"/>
  <c r="O1771" i="1"/>
  <c r="N1772" i="1"/>
  <c r="O1772" i="1"/>
  <c r="N1773" i="1"/>
  <c r="O1773" i="1"/>
  <c r="N1774" i="1"/>
  <c r="O1774" i="1"/>
  <c r="N1775" i="1"/>
  <c r="O1775" i="1"/>
  <c r="N1776" i="1"/>
  <c r="O1776" i="1"/>
  <c r="N1777" i="1"/>
  <c r="O1777" i="1"/>
  <c r="N1778" i="1"/>
  <c r="O1778" i="1"/>
  <c r="N1779" i="1"/>
  <c r="O1779" i="1"/>
  <c r="N1780" i="1"/>
  <c r="O1780" i="1"/>
  <c r="N1781" i="1"/>
  <c r="O1781" i="1"/>
  <c r="N1782" i="1"/>
  <c r="O1782" i="1"/>
  <c r="N1783" i="1"/>
  <c r="O1783" i="1"/>
  <c r="N1784" i="1"/>
  <c r="O1784" i="1"/>
  <c r="N1785" i="1"/>
  <c r="O1785" i="1"/>
  <c r="N1786" i="1"/>
  <c r="O1786" i="1"/>
  <c r="N1787" i="1"/>
  <c r="O1787" i="1"/>
  <c r="N1788" i="1"/>
  <c r="O1788" i="1"/>
  <c r="N1789" i="1"/>
  <c r="O1789" i="1"/>
  <c r="N1790" i="1"/>
  <c r="O1790" i="1"/>
  <c r="N1791" i="1"/>
  <c r="O1791" i="1"/>
  <c r="N1792" i="1"/>
  <c r="O1792" i="1"/>
  <c r="N1793" i="1"/>
  <c r="O1793" i="1"/>
  <c r="N1794" i="1"/>
  <c r="O1794" i="1"/>
  <c r="N1795" i="1"/>
  <c r="O1795" i="1"/>
  <c r="N1796" i="1"/>
  <c r="O1796" i="1"/>
  <c r="N1797" i="1"/>
  <c r="O1797" i="1"/>
  <c r="N1798" i="1"/>
  <c r="O1798" i="1"/>
  <c r="N1799" i="1"/>
  <c r="O1799" i="1"/>
  <c r="N1800" i="1"/>
  <c r="O1800" i="1"/>
  <c r="N1801" i="1"/>
  <c r="O1801" i="1"/>
  <c r="N1802" i="1"/>
  <c r="O1802" i="1"/>
  <c r="N1803" i="1"/>
  <c r="O1803" i="1"/>
  <c r="N1804" i="1"/>
  <c r="O1804" i="1"/>
  <c r="N1805" i="1"/>
  <c r="O1805" i="1"/>
  <c r="N1806" i="1"/>
  <c r="O1806" i="1"/>
  <c r="N1807" i="1"/>
  <c r="O1807" i="1"/>
  <c r="N1808" i="1"/>
  <c r="O1808" i="1"/>
  <c r="N1809" i="1"/>
  <c r="O1809" i="1"/>
  <c r="N1810" i="1"/>
  <c r="O1810" i="1"/>
  <c r="N1811" i="1"/>
  <c r="O1811" i="1"/>
  <c r="N1812" i="1"/>
  <c r="O1812" i="1"/>
  <c r="N1813" i="1"/>
  <c r="O1813" i="1"/>
  <c r="N1814" i="1"/>
  <c r="O1814" i="1"/>
  <c r="N1815" i="1"/>
  <c r="O1815" i="1"/>
  <c r="N1816" i="1"/>
  <c r="O1816" i="1"/>
  <c r="N1817" i="1"/>
  <c r="O1817" i="1"/>
  <c r="N1818" i="1"/>
  <c r="O1818" i="1"/>
  <c r="N1819" i="1"/>
  <c r="O1819" i="1"/>
  <c r="N1820" i="1"/>
  <c r="O1820" i="1"/>
  <c r="N1821" i="1"/>
  <c r="O1821" i="1"/>
  <c r="N1822" i="1"/>
  <c r="O1822" i="1"/>
  <c r="N1823" i="1"/>
  <c r="O1823" i="1"/>
  <c r="N1824" i="1"/>
  <c r="O1824" i="1"/>
  <c r="N1825" i="1"/>
  <c r="O1825" i="1"/>
  <c r="N1826" i="1"/>
  <c r="O1826" i="1"/>
  <c r="N1827" i="1"/>
  <c r="O1827" i="1"/>
  <c r="N1828" i="1"/>
  <c r="O1828" i="1"/>
  <c r="N1829" i="1"/>
  <c r="O1829" i="1"/>
  <c r="N1830" i="1"/>
  <c r="O1830" i="1"/>
  <c r="N1831" i="1"/>
  <c r="O1831" i="1"/>
  <c r="N1832" i="1"/>
  <c r="O1832" i="1"/>
  <c r="N1833" i="1"/>
  <c r="O1833" i="1"/>
  <c r="N1834" i="1"/>
  <c r="O1834" i="1"/>
  <c r="N1835" i="1"/>
  <c r="O1835" i="1"/>
  <c r="N1836" i="1"/>
  <c r="O1836" i="1"/>
  <c r="N1837" i="1"/>
  <c r="O1837" i="1"/>
  <c r="N1838" i="1"/>
  <c r="O1838" i="1"/>
  <c r="N1839" i="1"/>
  <c r="O1839" i="1"/>
  <c r="N1840" i="1"/>
  <c r="O1840" i="1"/>
  <c r="N1841" i="1"/>
  <c r="O1841" i="1"/>
  <c r="N1842" i="1"/>
  <c r="O1842" i="1"/>
  <c r="N1843" i="1"/>
  <c r="O1843" i="1"/>
  <c r="N1844" i="1"/>
  <c r="O1844" i="1"/>
  <c r="N1845" i="1"/>
  <c r="O1845" i="1"/>
  <c r="N1846" i="1"/>
  <c r="O1846" i="1"/>
  <c r="N1847" i="1"/>
  <c r="O1847" i="1"/>
  <c r="N1848" i="1"/>
  <c r="O1848" i="1"/>
  <c r="N1849" i="1"/>
  <c r="O1849" i="1"/>
  <c r="N1850" i="1"/>
  <c r="O1850" i="1"/>
  <c r="N1851" i="1"/>
  <c r="O1851" i="1"/>
  <c r="N1852" i="1"/>
  <c r="O1852" i="1"/>
  <c r="N1853" i="1"/>
  <c r="O1853" i="1"/>
  <c r="N1854" i="1"/>
  <c r="O1854" i="1"/>
  <c r="N1855" i="1"/>
  <c r="O1855" i="1"/>
  <c r="N1856" i="1"/>
  <c r="O1856" i="1"/>
  <c r="N1857" i="1"/>
  <c r="O1857" i="1"/>
  <c r="N1858" i="1"/>
  <c r="O1858" i="1"/>
  <c r="N1859" i="1"/>
  <c r="O1859" i="1"/>
  <c r="N1860" i="1"/>
  <c r="O1860" i="1"/>
  <c r="N1861" i="1"/>
  <c r="O1861" i="1"/>
  <c r="N1862" i="1"/>
  <c r="O1862" i="1"/>
  <c r="N1863" i="1"/>
  <c r="O1863" i="1"/>
  <c r="N1864" i="1"/>
  <c r="O1864" i="1"/>
  <c r="N1865" i="1"/>
  <c r="O1865" i="1"/>
  <c r="N1866" i="1"/>
  <c r="O1866" i="1"/>
  <c r="N1867" i="1"/>
  <c r="O1867" i="1"/>
  <c r="N1868" i="1"/>
  <c r="O1868" i="1"/>
  <c r="N1869" i="1"/>
  <c r="O1869" i="1"/>
  <c r="N1870" i="1"/>
  <c r="O1870" i="1"/>
  <c r="N1871" i="1"/>
  <c r="O1871" i="1"/>
  <c r="N1872" i="1"/>
  <c r="O1872" i="1"/>
  <c r="N1873" i="1"/>
  <c r="O1873" i="1"/>
  <c r="N1874" i="1"/>
  <c r="O1874" i="1"/>
  <c r="N1875" i="1"/>
  <c r="O1875" i="1"/>
  <c r="N1876" i="1"/>
  <c r="O1876" i="1"/>
  <c r="N1877" i="1"/>
  <c r="O1877" i="1"/>
  <c r="N1878" i="1"/>
  <c r="O1878" i="1"/>
  <c r="N1879" i="1"/>
  <c r="O1879" i="1"/>
  <c r="N1880" i="1"/>
  <c r="O1880" i="1"/>
  <c r="N1881" i="1"/>
  <c r="O1881" i="1"/>
  <c r="N1882" i="1"/>
  <c r="O1882" i="1"/>
  <c r="N1883" i="1"/>
  <c r="O1883" i="1"/>
  <c r="N1884" i="1"/>
  <c r="O1884" i="1"/>
  <c r="N1885" i="1"/>
  <c r="O1885" i="1"/>
  <c r="N1886" i="1"/>
  <c r="O1886" i="1"/>
  <c r="N1887" i="1"/>
  <c r="O1887" i="1"/>
  <c r="N1888" i="1"/>
  <c r="O1888" i="1"/>
  <c r="N1889" i="1"/>
  <c r="O1889" i="1"/>
  <c r="N1890" i="1"/>
  <c r="O1890" i="1"/>
  <c r="N1891" i="1"/>
  <c r="O1891" i="1"/>
  <c r="N1892" i="1"/>
  <c r="O1892" i="1"/>
  <c r="N1893" i="1"/>
  <c r="O1893" i="1"/>
  <c r="N1894" i="1"/>
  <c r="O1894" i="1"/>
  <c r="N1895" i="1"/>
  <c r="O1895" i="1"/>
  <c r="N1896" i="1"/>
  <c r="O1896" i="1"/>
  <c r="N1897" i="1"/>
  <c r="O1897" i="1"/>
  <c r="N1898" i="1"/>
  <c r="O1898" i="1"/>
  <c r="N1899" i="1"/>
  <c r="O1899" i="1"/>
  <c r="N1900" i="1"/>
  <c r="O1900" i="1"/>
  <c r="N1901" i="1"/>
  <c r="O1901" i="1"/>
  <c r="N1902" i="1"/>
  <c r="O1902" i="1"/>
  <c r="N1903" i="1"/>
  <c r="O1903" i="1"/>
  <c r="N1904" i="1"/>
  <c r="O1904" i="1"/>
  <c r="N1905" i="1"/>
  <c r="O1905" i="1"/>
  <c r="N1906" i="1"/>
  <c r="O1906" i="1"/>
  <c r="N1907" i="1"/>
  <c r="O1907" i="1"/>
  <c r="N1908" i="1"/>
  <c r="O1908" i="1"/>
  <c r="N1909" i="1"/>
  <c r="O1909" i="1"/>
  <c r="N1910" i="1"/>
  <c r="O1910" i="1"/>
  <c r="N1911" i="1"/>
  <c r="O1911" i="1"/>
  <c r="N1912" i="1"/>
  <c r="O1912" i="1"/>
  <c r="N1913" i="1"/>
  <c r="O1913" i="1"/>
  <c r="N1914" i="1"/>
  <c r="O1914" i="1"/>
  <c r="N1915" i="1"/>
  <c r="O1915" i="1"/>
  <c r="N1916" i="1"/>
  <c r="O1916" i="1"/>
  <c r="N1917" i="1"/>
  <c r="O1917" i="1"/>
  <c r="N1918" i="1"/>
  <c r="O1918" i="1"/>
  <c r="N1919" i="1"/>
  <c r="O1919" i="1"/>
  <c r="N1920" i="1"/>
  <c r="O1920" i="1"/>
  <c r="N1921" i="1"/>
  <c r="O1921" i="1"/>
  <c r="N1922" i="1"/>
  <c r="O1922" i="1"/>
  <c r="N1923" i="1"/>
  <c r="O1923" i="1"/>
  <c r="N1924" i="1"/>
  <c r="O1924" i="1"/>
  <c r="N1925" i="1"/>
  <c r="O1925" i="1"/>
  <c r="N1926" i="1"/>
  <c r="O1926" i="1"/>
  <c r="N1927" i="1"/>
  <c r="O1927" i="1"/>
  <c r="N1928" i="1"/>
  <c r="O1928" i="1"/>
  <c r="N1929" i="1"/>
  <c r="O1929" i="1"/>
  <c r="N1930" i="1"/>
  <c r="O1930" i="1"/>
  <c r="N1931" i="1"/>
  <c r="O1931" i="1"/>
  <c r="N1932" i="1"/>
  <c r="O1932" i="1"/>
  <c r="N1933" i="1"/>
  <c r="O1933" i="1"/>
  <c r="N1934" i="1"/>
  <c r="O1934" i="1"/>
  <c r="N1935" i="1"/>
  <c r="O1935" i="1"/>
  <c r="N1936" i="1"/>
  <c r="O1936" i="1"/>
  <c r="N1937" i="1"/>
  <c r="O1937" i="1"/>
  <c r="N1938" i="1"/>
  <c r="O1938" i="1"/>
  <c r="N1939" i="1"/>
  <c r="O1939" i="1"/>
  <c r="N1940" i="1"/>
  <c r="O1940" i="1"/>
  <c r="N1941" i="1"/>
  <c r="O1941" i="1"/>
  <c r="N1942" i="1"/>
  <c r="O1942" i="1"/>
  <c r="N1943" i="1"/>
  <c r="O1943" i="1"/>
  <c r="N1944" i="1"/>
  <c r="O1944" i="1"/>
  <c r="N1945" i="1"/>
  <c r="O1945" i="1"/>
  <c r="N1946" i="1"/>
  <c r="O1946" i="1"/>
  <c r="N1947" i="1"/>
  <c r="O1947" i="1"/>
  <c r="N1948" i="1"/>
  <c r="O1948" i="1"/>
  <c r="N1949" i="1"/>
  <c r="O1949" i="1"/>
  <c r="N1950" i="1"/>
  <c r="O1950" i="1"/>
  <c r="N1951" i="1"/>
  <c r="O1951" i="1"/>
  <c r="N1952" i="1"/>
  <c r="O1952" i="1"/>
  <c r="N1953" i="1"/>
  <c r="O1953" i="1"/>
  <c r="N1954" i="1"/>
  <c r="O1954" i="1"/>
  <c r="N1955" i="1"/>
  <c r="O1955" i="1"/>
  <c r="N1956" i="1"/>
  <c r="O1956" i="1"/>
  <c r="N1957" i="1"/>
  <c r="O1957" i="1"/>
  <c r="N1958" i="1"/>
  <c r="O1958" i="1"/>
  <c r="N1959" i="1"/>
  <c r="O1959" i="1"/>
  <c r="N1960" i="1"/>
  <c r="O1960" i="1"/>
  <c r="N1961" i="1"/>
  <c r="O1961" i="1"/>
  <c r="N1962" i="1"/>
  <c r="O1962" i="1"/>
  <c r="N1963" i="1"/>
  <c r="O1963" i="1"/>
  <c r="N1964" i="1"/>
  <c r="O1964" i="1"/>
  <c r="N1965" i="1"/>
  <c r="O1965" i="1"/>
  <c r="N1966" i="1"/>
  <c r="O1966" i="1"/>
  <c r="N1967" i="1"/>
  <c r="O1967" i="1"/>
  <c r="N1968" i="1"/>
  <c r="O1968" i="1"/>
  <c r="N1969" i="1"/>
  <c r="O1969" i="1"/>
  <c r="N1970" i="1"/>
  <c r="O1970" i="1"/>
  <c r="N1971" i="1"/>
  <c r="O1971" i="1"/>
  <c r="N1972" i="1"/>
  <c r="O1972" i="1"/>
  <c r="N1973" i="1"/>
  <c r="O1973" i="1"/>
  <c r="N1974" i="1"/>
  <c r="O1974" i="1"/>
  <c r="N1975" i="1"/>
  <c r="O1975" i="1"/>
  <c r="N1976" i="1"/>
  <c r="O1976" i="1"/>
  <c r="N1977" i="1"/>
  <c r="O1977" i="1"/>
  <c r="N1978" i="1"/>
  <c r="O1978" i="1"/>
  <c r="N1979" i="1"/>
  <c r="O1979" i="1"/>
  <c r="N1980" i="1"/>
  <c r="O1980" i="1"/>
  <c r="N1981" i="1"/>
  <c r="O1981" i="1"/>
  <c r="N1982" i="1"/>
  <c r="O1982" i="1"/>
  <c r="N1983" i="1"/>
  <c r="O1983" i="1"/>
  <c r="N1984" i="1"/>
  <c r="O1984" i="1"/>
  <c r="N1985" i="1"/>
  <c r="O1985" i="1"/>
  <c r="N1986" i="1"/>
  <c r="O1986" i="1"/>
  <c r="N1987" i="1"/>
  <c r="O1987" i="1"/>
  <c r="N1988" i="1"/>
  <c r="O1988" i="1"/>
  <c r="N1989" i="1"/>
  <c r="O1989" i="1"/>
  <c r="N1990" i="1"/>
  <c r="O1990" i="1"/>
  <c r="N1991" i="1"/>
  <c r="O1991" i="1"/>
  <c r="N1992" i="1"/>
  <c r="O1992" i="1"/>
  <c r="N1993" i="1"/>
  <c r="O1993" i="1"/>
  <c r="N1994" i="1"/>
  <c r="O1994" i="1"/>
  <c r="N1995" i="1"/>
  <c r="O1995" i="1"/>
  <c r="N1996" i="1"/>
  <c r="O1996" i="1"/>
  <c r="N1997" i="1"/>
  <c r="O1997" i="1"/>
  <c r="N1998" i="1"/>
  <c r="O1998" i="1"/>
  <c r="N1999" i="1"/>
  <c r="O1999" i="1"/>
  <c r="N2000" i="1"/>
  <c r="O2000" i="1"/>
  <c r="N2001" i="1"/>
  <c r="O2001" i="1"/>
  <c r="N2002" i="1"/>
  <c r="O2002" i="1"/>
  <c r="N2003" i="1"/>
  <c r="O2003" i="1"/>
  <c r="N2004" i="1"/>
  <c r="O2004" i="1"/>
  <c r="N2005" i="1"/>
  <c r="O2005" i="1"/>
  <c r="N2006" i="1"/>
  <c r="O2006" i="1"/>
  <c r="N2007" i="1"/>
  <c r="O2007" i="1"/>
  <c r="N2008" i="1"/>
  <c r="O2008" i="1"/>
  <c r="N2009" i="1"/>
  <c r="O2009" i="1"/>
  <c r="N2010" i="1"/>
  <c r="O2010" i="1"/>
  <c r="N2011" i="1"/>
  <c r="O2011" i="1"/>
  <c r="N2012" i="1"/>
  <c r="O2012" i="1"/>
  <c r="N2013" i="1"/>
  <c r="O2013" i="1"/>
  <c r="N2014" i="1"/>
  <c r="O2014" i="1"/>
  <c r="N2015" i="1"/>
  <c r="O2015" i="1"/>
  <c r="N2016" i="1"/>
  <c r="O2016" i="1"/>
  <c r="N2017" i="1"/>
  <c r="O2017" i="1"/>
  <c r="N2018" i="1"/>
  <c r="O2018" i="1"/>
  <c r="N2019" i="1"/>
  <c r="O2019" i="1"/>
  <c r="N2020" i="1"/>
  <c r="O2020" i="1"/>
  <c r="N2021" i="1"/>
  <c r="O2021" i="1"/>
  <c r="N2022" i="1"/>
  <c r="O2022" i="1"/>
  <c r="N2023" i="1"/>
  <c r="O2023" i="1"/>
  <c r="N2024" i="1"/>
  <c r="O2024" i="1"/>
  <c r="N2025" i="1"/>
  <c r="O2025" i="1"/>
  <c r="N2026" i="1"/>
  <c r="O2026" i="1"/>
  <c r="N2027" i="1"/>
  <c r="O2027" i="1"/>
  <c r="N2028" i="1"/>
  <c r="O2028" i="1"/>
  <c r="N2029" i="1"/>
  <c r="O2029" i="1"/>
  <c r="N2030" i="1"/>
  <c r="O2030" i="1"/>
  <c r="N2031" i="1"/>
  <c r="O2031" i="1"/>
  <c r="N2032" i="1"/>
  <c r="O2032" i="1"/>
  <c r="N2033" i="1"/>
  <c r="O2033" i="1"/>
  <c r="N2034" i="1"/>
  <c r="O2034" i="1"/>
  <c r="N2035" i="1"/>
  <c r="O2035" i="1"/>
  <c r="N2036" i="1"/>
  <c r="O2036" i="1"/>
  <c r="N2037" i="1"/>
  <c r="O2037" i="1"/>
  <c r="N2038" i="1"/>
  <c r="O2038" i="1"/>
  <c r="N2039" i="1"/>
  <c r="O2039" i="1"/>
  <c r="N2040" i="1"/>
  <c r="O2040" i="1"/>
  <c r="N2041" i="1"/>
  <c r="O2041" i="1"/>
  <c r="N2042" i="1"/>
  <c r="O2042" i="1"/>
  <c r="N2043" i="1"/>
  <c r="O2043" i="1"/>
  <c r="N2044" i="1"/>
  <c r="O2044" i="1"/>
  <c r="N2045" i="1"/>
  <c r="O2045" i="1"/>
  <c r="N2046" i="1"/>
  <c r="O2046" i="1"/>
  <c r="N2047" i="1"/>
  <c r="O2047" i="1"/>
  <c r="N2048" i="1"/>
  <c r="O2048" i="1"/>
  <c r="N2049" i="1"/>
  <c r="O2049" i="1"/>
  <c r="N2050" i="1"/>
  <c r="O2050" i="1"/>
  <c r="N2051" i="1"/>
  <c r="O2051" i="1"/>
  <c r="N2052" i="1"/>
  <c r="O2052" i="1"/>
  <c r="N2053" i="1"/>
  <c r="O2053" i="1"/>
  <c r="N2054" i="1"/>
  <c r="O2054" i="1"/>
  <c r="N2055" i="1"/>
  <c r="O2055" i="1"/>
  <c r="N2056" i="1"/>
  <c r="O2056" i="1"/>
  <c r="N2057" i="1"/>
  <c r="O2057" i="1"/>
  <c r="N2058" i="1"/>
  <c r="O2058" i="1"/>
  <c r="N2059" i="1"/>
  <c r="O2059" i="1"/>
  <c r="N2060" i="1"/>
  <c r="O2060" i="1"/>
  <c r="N2061" i="1"/>
  <c r="O2061" i="1"/>
  <c r="N2062" i="1"/>
  <c r="O2062" i="1"/>
  <c r="N2063" i="1"/>
  <c r="O2063" i="1"/>
  <c r="N2064" i="1"/>
  <c r="O2064" i="1"/>
  <c r="N2065" i="1"/>
  <c r="O2065" i="1"/>
  <c r="N2066" i="1"/>
  <c r="O2066" i="1"/>
  <c r="N2067" i="1"/>
  <c r="O2067" i="1"/>
  <c r="N2068" i="1"/>
  <c r="O2068" i="1"/>
  <c r="N2069" i="1"/>
  <c r="O2069" i="1"/>
  <c r="N2070" i="1"/>
  <c r="O2070" i="1"/>
  <c r="N2071" i="1"/>
  <c r="O2071" i="1"/>
  <c r="N2072" i="1"/>
  <c r="O2072" i="1"/>
  <c r="N2073" i="1"/>
  <c r="O2073" i="1"/>
  <c r="N2074" i="1"/>
  <c r="O2074" i="1"/>
  <c r="N2075" i="1"/>
  <c r="O2075" i="1"/>
  <c r="N2076" i="1"/>
  <c r="O2076" i="1"/>
  <c r="N2077" i="1"/>
  <c r="O2077" i="1"/>
  <c r="N2078" i="1"/>
  <c r="O2078" i="1"/>
  <c r="N2079" i="1"/>
  <c r="O2079" i="1"/>
  <c r="N2080" i="1"/>
  <c r="O2080" i="1"/>
  <c r="N2081" i="1"/>
  <c r="O2081" i="1"/>
  <c r="N2082" i="1"/>
  <c r="O2082" i="1"/>
  <c r="N2083" i="1"/>
  <c r="O2083" i="1"/>
  <c r="N2084" i="1"/>
  <c r="O2084" i="1"/>
  <c r="N2085" i="1"/>
  <c r="O2085" i="1"/>
  <c r="N2086" i="1"/>
  <c r="O2086" i="1"/>
  <c r="N2087" i="1"/>
  <c r="O2087" i="1"/>
  <c r="N2088" i="1"/>
  <c r="O2088" i="1"/>
  <c r="N2089" i="1"/>
  <c r="O2089" i="1"/>
  <c r="N2090" i="1"/>
  <c r="O2090" i="1"/>
  <c r="N2091" i="1"/>
  <c r="O2091" i="1"/>
  <c r="N2092" i="1"/>
  <c r="O2092" i="1"/>
  <c r="N2093" i="1"/>
  <c r="O2093" i="1"/>
  <c r="N2094" i="1"/>
  <c r="O2094" i="1"/>
  <c r="N2095" i="1"/>
  <c r="O2095" i="1"/>
  <c r="N2096" i="1"/>
  <c r="O2096" i="1"/>
  <c r="N2097" i="1"/>
  <c r="O2097" i="1"/>
  <c r="N2098" i="1"/>
  <c r="O2098" i="1"/>
  <c r="N2099" i="1"/>
  <c r="O2099" i="1"/>
  <c r="N2100" i="1"/>
  <c r="O2100" i="1"/>
  <c r="N2101" i="1"/>
  <c r="O2101" i="1"/>
  <c r="N2102" i="1"/>
  <c r="O2102" i="1"/>
  <c r="N2103" i="1"/>
  <c r="O2103" i="1"/>
  <c r="N2104" i="1"/>
  <c r="O2104" i="1"/>
  <c r="N2105" i="1"/>
  <c r="O2105" i="1"/>
  <c r="N2106" i="1"/>
  <c r="O2106" i="1"/>
  <c r="N2107" i="1"/>
  <c r="O2107" i="1"/>
  <c r="N2108" i="1"/>
  <c r="O2108" i="1"/>
  <c r="N2109" i="1"/>
  <c r="O2109" i="1"/>
  <c r="N2110" i="1"/>
  <c r="O2110" i="1"/>
  <c r="N2111" i="1"/>
  <c r="O2111" i="1"/>
  <c r="N2112" i="1"/>
  <c r="O2112" i="1"/>
  <c r="N2113" i="1"/>
  <c r="O2113" i="1"/>
  <c r="N2114" i="1"/>
  <c r="O2114" i="1"/>
  <c r="N2115" i="1"/>
  <c r="O2115" i="1"/>
  <c r="N2116" i="1"/>
  <c r="O2116" i="1"/>
  <c r="N2117" i="1"/>
  <c r="O2117" i="1"/>
  <c r="N2118" i="1"/>
  <c r="O2118" i="1"/>
  <c r="N2119" i="1"/>
  <c r="O2119" i="1"/>
  <c r="N2120" i="1"/>
  <c r="O2120" i="1"/>
  <c r="N2121" i="1"/>
  <c r="O2121" i="1"/>
  <c r="N2122" i="1"/>
  <c r="O2122" i="1"/>
  <c r="N2123" i="1"/>
  <c r="O2123" i="1"/>
  <c r="N2124" i="1"/>
  <c r="O2124" i="1"/>
  <c r="N2125" i="1"/>
  <c r="O2125" i="1"/>
  <c r="N2126" i="1"/>
  <c r="O2126" i="1"/>
  <c r="N2127" i="1"/>
  <c r="O2127" i="1"/>
  <c r="N2128" i="1"/>
  <c r="O2128" i="1"/>
  <c r="N2129" i="1"/>
  <c r="O2129" i="1"/>
  <c r="N2130" i="1"/>
  <c r="O2130" i="1"/>
  <c r="N2131" i="1"/>
  <c r="O2131" i="1"/>
  <c r="N2132" i="1"/>
  <c r="O2132" i="1"/>
  <c r="N2133" i="1"/>
  <c r="O2133" i="1"/>
  <c r="N2134" i="1"/>
  <c r="O2134" i="1"/>
  <c r="N2135" i="1"/>
  <c r="O2135" i="1"/>
  <c r="N2136" i="1"/>
  <c r="O2136" i="1"/>
  <c r="N2137" i="1"/>
  <c r="O2137" i="1"/>
  <c r="N2138" i="1"/>
  <c r="O2138" i="1"/>
  <c r="N2139" i="1"/>
  <c r="O2139" i="1"/>
  <c r="N2140" i="1"/>
  <c r="O2140" i="1"/>
  <c r="N2141" i="1"/>
  <c r="O2141" i="1"/>
  <c r="N2142" i="1"/>
  <c r="O2142" i="1"/>
  <c r="N2143" i="1"/>
  <c r="O2143" i="1"/>
  <c r="N2144" i="1"/>
  <c r="O2144" i="1"/>
  <c r="N2145" i="1"/>
  <c r="O2145" i="1"/>
  <c r="N2146" i="1"/>
  <c r="O2146" i="1"/>
  <c r="N2147" i="1"/>
  <c r="O2147" i="1"/>
  <c r="N2148" i="1"/>
  <c r="O2148" i="1"/>
  <c r="N2149" i="1"/>
  <c r="O2149" i="1"/>
  <c r="N2150" i="1"/>
  <c r="O2150" i="1"/>
  <c r="N2151" i="1"/>
  <c r="O2151" i="1"/>
  <c r="N2152" i="1"/>
  <c r="O2152" i="1"/>
  <c r="N2153" i="1"/>
  <c r="O2153" i="1"/>
  <c r="N2154" i="1"/>
  <c r="O2154" i="1"/>
  <c r="N2155" i="1"/>
  <c r="O2155" i="1"/>
  <c r="N2156" i="1"/>
  <c r="O2156" i="1"/>
  <c r="N2157" i="1"/>
  <c r="O2157" i="1"/>
  <c r="N2158" i="1"/>
  <c r="O2158" i="1"/>
  <c r="N2159" i="1"/>
  <c r="O2159" i="1"/>
  <c r="N2160" i="1"/>
  <c r="O2160" i="1"/>
  <c r="N2161" i="1"/>
  <c r="O2161" i="1"/>
  <c r="N2162" i="1"/>
  <c r="O2162" i="1"/>
  <c r="N2163" i="1"/>
  <c r="O2163" i="1"/>
  <c r="N2164" i="1"/>
  <c r="O2164" i="1"/>
  <c r="N2165" i="1"/>
  <c r="O2165" i="1"/>
  <c r="N2166" i="1"/>
  <c r="O2166" i="1"/>
  <c r="N2167" i="1"/>
  <c r="O2167" i="1"/>
  <c r="N2168" i="1"/>
  <c r="O2168" i="1"/>
  <c r="N2169" i="1"/>
  <c r="O2169" i="1"/>
  <c r="N2170" i="1"/>
  <c r="O2170" i="1"/>
  <c r="N2171" i="1"/>
  <c r="O2171" i="1"/>
  <c r="N2172" i="1"/>
  <c r="O2172" i="1"/>
  <c r="N2173" i="1"/>
  <c r="O2173" i="1"/>
  <c r="N2174" i="1"/>
  <c r="O2174" i="1"/>
  <c r="N2175" i="1"/>
  <c r="O2175" i="1"/>
  <c r="N2176" i="1"/>
  <c r="O2176" i="1"/>
  <c r="N2177" i="1"/>
  <c r="O2177" i="1"/>
  <c r="N2178" i="1"/>
  <c r="O2178" i="1"/>
  <c r="N2179" i="1"/>
  <c r="O2179" i="1"/>
  <c r="N2180" i="1"/>
  <c r="O2180" i="1"/>
  <c r="N2181" i="1"/>
  <c r="O2181" i="1"/>
  <c r="N2182" i="1"/>
  <c r="O2182" i="1"/>
  <c r="N2183" i="1"/>
  <c r="O2183" i="1"/>
  <c r="N2184" i="1"/>
  <c r="O2184" i="1"/>
  <c r="N2185" i="1"/>
  <c r="O2185" i="1"/>
  <c r="N2186" i="1"/>
  <c r="O2186" i="1"/>
  <c r="N2187" i="1"/>
  <c r="O2187" i="1"/>
  <c r="N2188" i="1"/>
  <c r="O2188" i="1"/>
  <c r="N2189" i="1"/>
  <c r="O2189" i="1"/>
  <c r="N2190" i="1"/>
  <c r="O2190" i="1"/>
  <c r="N2191" i="1"/>
  <c r="O2191" i="1"/>
  <c r="N2192" i="1"/>
  <c r="O2192" i="1"/>
  <c r="N2193" i="1"/>
  <c r="O2193" i="1"/>
  <c r="N2194" i="1"/>
  <c r="O2194" i="1"/>
  <c r="N2195" i="1"/>
  <c r="O2195" i="1"/>
  <c r="N2196" i="1"/>
  <c r="O2196" i="1"/>
  <c r="N2197" i="1"/>
  <c r="O2197" i="1"/>
  <c r="N2198" i="1"/>
  <c r="O2198" i="1"/>
  <c r="N2199" i="1"/>
  <c r="O2199" i="1"/>
  <c r="N2200" i="1"/>
  <c r="O2200" i="1"/>
  <c r="N2201" i="1"/>
  <c r="O2201" i="1"/>
  <c r="N2202" i="1"/>
  <c r="O2202" i="1"/>
  <c r="N2203" i="1"/>
  <c r="O2203" i="1"/>
  <c r="N2204" i="1"/>
  <c r="O2204" i="1"/>
  <c r="N2205" i="1"/>
  <c r="O2205" i="1"/>
  <c r="N2206" i="1"/>
  <c r="O2206" i="1"/>
  <c r="N2207" i="1"/>
  <c r="O2207" i="1"/>
  <c r="N2208" i="1"/>
  <c r="O2208" i="1"/>
  <c r="N2209" i="1"/>
  <c r="O2209" i="1"/>
  <c r="N2210" i="1"/>
  <c r="O2210" i="1"/>
  <c r="N2211" i="1"/>
  <c r="O2211" i="1"/>
  <c r="N2212" i="1"/>
  <c r="O2212" i="1"/>
  <c r="N2213" i="1"/>
  <c r="O2213" i="1"/>
  <c r="N2214" i="1"/>
  <c r="O2214" i="1"/>
  <c r="N2215" i="1"/>
  <c r="O2215" i="1"/>
  <c r="N2216" i="1"/>
  <c r="O2216" i="1"/>
  <c r="N2217" i="1"/>
  <c r="O2217" i="1"/>
  <c r="N2218" i="1"/>
  <c r="O2218" i="1"/>
  <c r="N2219" i="1"/>
  <c r="O2219" i="1"/>
  <c r="N2220" i="1"/>
  <c r="O2220" i="1"/>
  <c r="N2221" i="1"/>
  <c r="O2221" i="1"/>
  <c r="N2222" i="1"/>
  <c r="O2222" i="1"/>
  <c r="N2223" i="1"/>
  <c r="O2223" i="1"/>
  <c r="N2224" i="1"/>
  <c r="O2224" i="1"/>
  <c r="N2225" i="1"/>
  <c r="O2225" i="1"/>
  <c r="N2226" i="1"/>
  <c r="O2226" i="1"/>
  <c r="N2227" i="1"/>
  <c r="O2227" i="1"/>
  <c r="N2228" i="1"/>
  <c r="O2228" i="1"/>
  <c r="N2229" i="1"/>
  <c r="O2229" i="1"/>
  <c r="N2230" i="1"/>
  <c r="O2230" i="1"/>
  <c r="N2231" i="1"/>
  <c r="O2231" i="1"/>
  <c r="N2232" i="1"/>
  <c r="O2232" i="1"/>
  <c r="N2233" i="1"/>
  <c r="O2233" i="1"/>
  <c r="N2234" i="1"/>
  <c r="O2234" i="1"/>
  <c r="N2235" i="1"/>
  <c r="O2235" i="1"/>
  <c r="N2236" i="1"/>
  <c r="O2236" i="1"/>
  <c r="N2237" i="1"/>
  <c r="O2237" i="1"/>
  <c r="N2238" i="1"/>
  <c r="O2238" i="1"/>
  <c r="N2239" i="1"/>
  <c r="O2239" i="1"/>
  <c r="N2240" i="1"/>
  <c r="O2240" i="1"/>
  <c r="N2241" i="1"/>
  <c r="O2241" i="1"/>
  <c r="N2242" i="1"/>
  <c r="O2242" i="1"/>
  <c r="N2243" i="1"/>
  <c r="O2243" i="1"/>
  <c r="N2244" i="1"/>
  <c r="O2244" i="1"/>
  <c r="N2245" i="1"/>
  <c r="O2245" i="1"/>
  <c r="N2246" i="1"/>
  <c r="O2246" i="1"/>
  <c r="N2247" i="1"/>
  <c r="O2247" i="1"/>
  <c r="N2248" i="1"/>
  <c r="O2248" i="1"/>
  <c r="N2249" i="1"/>
  <c r="O2249" i="1"/>
  <c r="N2250" i="1"/>
  <c r="O2250" i="1"/>
  <c r="N2251" i="1"/>
  <c r="O2251" i="1"/>
  <c r="N2252" i="1"/>
  <c r="O2252" i="1"/>
  <c r="N2253" i="1"/>
  <c r="O2253" i="1"/>
  <c r="N2254" i="1"/>
  <c r="O2254" i="1"/>
  <c r="N2255" i="1"/>
  <c r="O2255" i="1"/>
  <c r="N2256" i="1"/>
  <c r="O2256" i="1"/>
  <c r="N2257" i="1"/>
  <c r="O2257" i="1"/>
  <c r="N2258" i="1"/>
  <c r="O2258" i="1"/>
  <c r="N2259" i="1"/>
  <c r="O2259" i="1"/>
  <c r="N2260" i="1"/>
  <c r="O2260" i="1"/>
  <c r="N2261" i="1"/>
  <c r="O2261" i="1"/>
  <c r="N2262" i="1"/>
  <c r="O2262" i="1"/>
  <c r="N2263" i="1"/>
  <c r="O2263" i="1"/>
  <c r="N2264" i="1"/>
  <c r="O2264" i="1"/>
  <c r="N2265" i="1"/>
  <c r="O2265" i="1"/>
  <c r="N2266" i="1"/>
  <c r="O2266" i="1"/>
  <c r="N2267" i="1"/>
  <c r="O2267" i="1"/>
  <c r="N2268" i="1"/>
  <c r="O2268" i="1"/>
  <c r="N2269" i="1"/>
  <c r="O2269" i="1"/>
  <c r="N2270" i="1"/>
  <c r="O2270" i="1"/>
  <c r="N2271" i="1"/>
  <c r="O2271" i="1"/>
  <c r="N2272" i="1"/>
  <c r="O2272" i="1"/>
  <c r="N2273" i="1"/>
  <c r="O2273" i="1"/>
  <c r="N2274" i="1"/>
  <c r="O2274" i="1"/>
  <c r="N2275" i="1"/>
  <c r="O2275" i="1"/>
  <c r="N2276" i="1"/>
  <c r="O2276" i="1"/>
  <c r="N2277" i="1"/>
  <c r="O2277" i="1"/>
  <c r="N2278" i="1"/>
  <c r="O2278" i="1"/>
  <c r="N2279" i="1"/>
  <c r="O2279" i="1"/>
  <c r="N2280" i="1"/>
  <c r="O2280" i="1"/>
  <c r="N2281" i="1"/>
  <c r="O2281" i="1"/>
  <c r="N2282" i="1"/>
  <c r="O2282" i="1"/>
  <c r="N2283" i="1"/>
  <c r="O2283" i="1"/>
  <c r="N2284" i="1"/>
  <c r="O2284" i="1"/>
  <c r="N2285" i="1"/>
  <c r="O2285" i="1"/>
  <c r="N2286" i="1"/>
  <c r="O2286" i="1"/>
  <c r="N2287" i="1"/>
  <c r="O2287" i="1"/>
  <c r="N2288" i="1"/>
  <c r="O2288" i="1"/>
  <c r="N2289" i="1"/>
  <c r="O2289" i="1"/>
  <c r="N2290" i="1"/>
  <c r="O2290" i="1"/>
  <c r="N2291" i="1"/>
  <c r="O2291" i="1"/>
  <c r="N2292" i="1"/>
  <c r="O2292" i="1"/>
  <c r="N2293" i="1"/>
  <c r="O2293" i="1"/>
  <c r="N2294" i="1"/>
  <c r="O2294" i="1"/>
  <c r="N2295" i="1"/>
  <c r="O2295" i="1"/>
  <c r="N2296" i="1"/>
  <c r="O2296" i="1"/>
  <c r="N2297" i="1"/>
  <c r="O2297" i="1"/>
  <c r="N2298" i="1"/>
  <c r="O2298" i="1"/>
  <c r="N2299" i="1"/>
  <c r="O2299" i="1"/>
  <c r="N2300" i="1"/>
  <c r="O2300" i="1"/>
  <c r="N2301" i="1"/>
  <c r="O2301" i="1"/>
  <c r="N2302" i="1"/>
  <c r="O2302" i="1"/>
  <c r="N2303" i="1"/>
  <c r="O2303" i="1"/>
  <c r="N2304" i="1"/>
  <c r="O2304" i="1"/>
  <c r="N2305" i="1"/>
  <c r="O2305" i="1"/>
  <c r="N2306" i="1"/>
  <c r="O2306" i="1"/>
  <c r="N2307" i="1"/>
  <c r="O2307" i="1"/>
  <c r="N2308" i="1"/>
  <c r="O2308" i="1"/>
  <c r="N2309" i="1"/>
  <c r="O2309" i="1"/>
  <c r="N2310" i="1"/>
  <c r="O2310" i="1"/>
  <c r="N2311" i="1"/>
  <c r="O2311" i="1"/>
  <c r="N2312" i="1"/>
  <c r="O2312" i="1"/>
  <c r="N2313" i="1"/>
  <c r="O2313" i="1"/>
  <c r="N2314" i="1"/>
  <c r="O2314" i="1"/>
  <c r="N2315" i="1"/>
  <c r="O2315" i="1"/>
  <c r="N2316" i="1"/>
  <c r="O2316" i="1"/>
  <c r="N2317" i="1"/>
  <c r="O2317" i="1"/>
  <c r="N2318" i="1"/>
  <c r="O2318" i="1"/>
  <c r="N2319" i="1"/>
  <c r="O2319" i="1"/>
  <c r="N2320" i="1"/>
  <c r="O2320" i="1"/>
  <c r="N2321" i="1"/>
  <c r="O2321" i="1"/>
  <c r="N2322" i="1"/>
  <c r="O2322" i="1"/>
  <c r="N2323" i="1"/>
  <c r="O2323" i="1"/>
  <c r="N2324" i="1"/>
  <c r="O2324" i="1"/>
  <c r="N2325" i="1"/>
  <c r="O2325" i="1"/>
  <c r="N2326" i="1"/>
  <c r="O2326" i="1"/>
  <c r="N2327" i="1"/>
  <c r="O2327" i="1"/>
  <c r="N2328" i="1"/>
  <c r="O2328" i="1"/>
  <c r="N2329" i="1"/>
  <c r="O2329" i="1"/>
  <c r="N2330" i="1"/>
  <c r="O2330" i="1"/>
  <c r="N2331" i="1"/>
  <c r="O2331" i="1"/>
  <c r="N2332" i="1"/>
  <c r="O2332" i="1"/>
  <c r="N2333" i="1"/>
  <c r="O2333" i="1"/>
  <c r="N2334" i="1"/>
  <c r="O2334" i="1"/>
  <c r="N2335" i="1"/>
  <c r="O2335" i="1"/>
  <c r="N2336" i="1"/>
  <c r="O2336" i="1"/>
  <c r="N2337" i="1"/>
  <c r="O2337" i="1"/>
  <c r="N2338" i="1"/>
  <c r="O2338" i="1"/>
  <c r="N2339" i="1"/>
  <c r="O2339" i="1"/>
  <c r="N2340" i="1"/>
  <c r="O2340" i="1"/>
  <c r="N2341" i="1"/>
  <c r="O2341" i="1"/>
  <c r="N2342" i="1"/>
  <c r="O2342" i="1"/>
  <c r="N2343" i="1"/>
  <c r="O2343" i="1"/>
  <c r="N2344" i="1"/>
  <c r="O2344" i="1"/>
  <c r="N2345" i="1"/>
  <c r="O2345" i="1"/>
  <c r="N2346" i="1"/>
  <c r="O2346" i="1"/>
  <c r="N2347" i="1"/>
  <c r="O2347" i="1"/>
  <c r="N2348" i="1"/>
  <c r="O2348" i="1"/>
  <c r="N2349" i="1"/>
  <c r="O2349" i="1"/>
  <c r="N2350" i="1"/>
  <c r="O2350" i="1"/>
  <c r="N2351" i="1"/>
  <c r="O2351" i="1"/>
  <c r="N2352" i="1"/>
  <c r="O2352" i="1"/>
  <c r="N2353" i="1"/>
  <c r="O2353" i="1"/>
  <c r="N2354" i="1"/>
  <c r="O2354" i="1"/>
  <c r="N2355" i="1"/>
  <c r="O2355" i="1"/>
  <c r="N2356" i="1"/>
  <c r="O2356" i="1"/>
  <c r="N2357" i="1"/>
  <c r="O2357" i="1"/>
  <c r="N2358" i="1"/>
  <c r="O2358" i="1"/>
  <c r="N2359" i="1"/>
  <c r="O2359" i="1"/>
  <c r="N2360" i="1"/>
  <c r="O2360" i="1"/>
  <c r="N2361" i="1"/>
  <c r="O2361" i="1"/>
  <c r="N2362" i="1"/>
  <c r="O2362" i="1"/>
  <c r="N2363" i="1"/>
  <c r="O2363" i="1"/>
  <c r="N2364" i="1"/>
  <c r="O2364" i="1"/>
  <c r="N2365" i="1"/>
  <c r="O2365" i="1"/>
  <c r="N2366" i="1"/>
  <c r="O2366" i="1"/>
  <c r="N2367" i="1"/>
  <c r="O2367" i="1"/>
  <c r="N2368" i="1"/>
  <c r="O2368" i="1"/>
  <c r="N2369" i="1"/>
  <c r="O2369" i="1"/>
  <c r="N2370" i="1"/>
  <c r="O2370" i="1"/>
  <c r="N2371" i="1"/>
  <c r="O2371" i="1"/>
  <c r="N2372" i="1"/>
  <c r="O2372" i="1"/>
  <c r="N2373" i="1"/>
  <c r="O2373" i="1"/>
  <c r="N2374" i="1"/>
  <c r="O2374" i="1"/>
  <c r="N2375" i="1"/>
  <c r="O2375" i="1"/>
  <c r="N2376" i="1"/>
  <c r="O2376" i="1"/>
  <c r="N2377" i="1"/>
  <c r="O2377" i="1"/>
  <c r="N2378" i="1"/>
  <c r="O2378" i="1"/>
  <c r="N2379" i="1"/>
  <c r="O2379" i="1"/>
  <c r="N2380" i="1"/>
  <c r="O2380" i="1"/>
  <c r="N2381" i="1"/>
  <c r="O2381" i="1"/>
  <c r="N2382" i="1"/>
  <c r="O2382" i="1"/>
  <c r="N2383" i="1"/>
  <c r="O2383" i="1"/>
  <c r="N2384" i="1"/>
  <c r="O2384" i="1"/>
  <c r="N2385" i="1"/>
  <c r="O2385" i="1"/>
  <c r="N2386" i="1"/>
  <c r="O2386" i="1"/>
  <c r="N2387" i="1"/>
  <c r="O2387" i="1"/>
  <c r="N2388" i="1"/>
  <c r="O2388" i="1"/>
  <c r="N2389" i="1"/>
  <c r="O2389" i="1"/>
  <c r="N2390" i="1"/>
  <c r="O2390" i="1"/>
  <c r="N2391" i="1"/>
  <c r="O2391" i="1"/>
  <c r="N2392" i="1"/>
  <c r="O2392" i="1"/>
  <c r="N2393" i="1"/>
  <c r="O2393" i="1"/>
  <c r="N2394" i="1"/>
  <c r="O2394" i="1"/>
  <c r="N2395" i="1"/>
  <c r="O2395" i="1"/>
  <c r="N2396" i="1"/>
  <c r="O2396" i="1"/>
  <c r="N2397" i="1"/>
  <c r="O2397" i="1"/>
  <c r="N2398" i="1"/>
  <c r="O2398" i="1"/>
  <c r="N2399" i="1"/>
  <c r="O2399" i="1"/>
  <c r="N2400" i="1"/>
  <c r="O2400" i="1"/>
  <c r="N2401" i="1"/>
  <c r="O2401" i="1"/>
  <c r="N2402" i="1"/>
  <c r="O2402" i="1"/>
  <c r="N2403" i="1"/>
  <c r="O2403" i="1"/>
  <c r="N2404" i="1"/>
  <c r="O2404" i="1"/>
  <c r="N2405" i="1"/>
  <c r="O2405" i="1"/>
  <c r="N2406" i="1"/>
  <c r="O2406" i="1"/>
  <c r="N2407" i="1"/>
  <c r="O2407" i="1"/>
  <c r="N2408" i="1"/>
  <c r="O2408" i="1"/>
  <c r="N2409" i="1"/>
  <c r="O2409" i="1"/>
  <c r="N2410" i="1"/>
  <c r="O2410" i="1"/>
  <c r="N2411" i="1"/>
  <c r="O2411" i="1"/>
  <c r="N2412" i="1"/>
  <c r="O2412" i="1"/>
  <c r="N2413" i="1"/>
  <c r="O2413" i="1"/>
  <c r="N2414" i="1"/>
  <c r="O2414" i="1"/>
  <c r="N2415" i="1"/>
  <c r="O2415" i="1"/>
  <c r="N2416" i="1"/>
  <c r="O2416" i="1"/>
  <c r="N2417" i="1"/>
  <c r="O2417" i="1"/>
  <c r="N2418" i="1"/>
  <c r="O2418" i="1"/>
  <c r="N2419" i="1"/>
  <c r="O2419" i="1"/>
  <c r="N2420" i="1"/>
  <c r="O2420" i="1"/>
  <c r="N2421" i="1"/>
  <c r="O2421" i="1"/>
  <c r="N2422" i="1"/>
  <c r="O2422" i="1"/>
  <c r="N2423" i="1"/>
  <c r="O2423" i="1"/>
  <c r="N2424" i="1"/>
  <c r="O2424" i="1"/>
  <c r="N2425" i="1"/>
  <c r="O2425" i="1"/>
  <c r="N2426" i="1"/>
  <c r="O2426" i="1"/>
  <c r="N2427" i="1"/>
  <c r="O2427" i="1"/>
  <c r="N2428" i="1"/>
  <c r="O2428" i="1"/>
  <c r="N2429" i="1"/>
  <c r="O2429" i="1"/>
  <c r="N2430" i="1"/>
  <c r="O2430" i="1"/>
  <c r="N2431" i="1"/>
  <c r="O2431" i="1"/>
  <c r="N2432" i="1"/>
  <c r="O2432" i="1"/>
  <c r="N2433" i="1"/>
  <c r="O2433" i="1"/>
  <c r="N2434" i="1"/>
  <c r="O2434" i="1"/>
  <c r="N2435" i="1"/>
  <c r="O2435" i="1"/>
  <c r="N2436" i="1"/>
  <c r="O2436" i="1"/>
  <c r="N2437" i="1"/>
  <c r="O2437" i="1"/>
  <c r="N2438" i="1"/>
  <c r="O2438" i="1"/>
  <c r="N2439" i="1"/>
  <c r="O2439" i="1"/>
  <c r="N2440" i="1"/>
  <c r="O2440" i="1"/>
  <c r="N2441" i="1"/>
  <c r="O2441" i="1"/>
  <c r="N2442" i="1"/>
  <c r="O2442" i="1"/>
  <c r="N2443" i="1"/>
  <c r="O2443" i="1"/>
  <c r="N2444" i="1"/>
  <c r="O2444" i="1"/>
  <c r="N2445" i="1"/>
  <c r="O2445" i="1"/>
  <c r="N2446" i="1"/>
  <c r="O2446" i="1"/>
  <c r="N2447" i="1"/>
  <c r="O2447" i="1"/>
  <c r="N2448" i="1"/>
  <c r="O2448" i="1"/>
  <c r="N2449" i="1"/>
  <c r="O2449" i="1"/>
  <c r="N2450" i="1"/>
  <c r="O2450" i="1"/>
  <c r="N2451" i="1"/>
  <c r="O2451" i="1"/>
  <c r="N2452" i="1"/>
  <c r="O2452" i="1"/>
  <c r="N2453" i="1"/>
  <c r="O2453" i="1"/>
  <c r="N2454" i="1"/>
  <c r="O2454" i="1"/>
  <c r="N2455" i="1"/>
  <c r="O2455" i="1"/>
  <c r="N2456" i="1"/>
  <c r="O2456" i="1"/>
  <c r="N2457" i="1"/>
  <c r="O2457" i="1"/>
  <c r="N2458" i="1"/>
  <c r="O2458" i="1"/>
  <c r="N2459" i="1"/>
  <c r="O2459" i="1"/>
  <c r="N2460" i="1"/>
  <c r="O2460" i="1"/>
  <c r="N2461" i="1"/>
  <c r="O2461" i="1"/>
  <c r="N2462" i="1"/>
  <c r="O2462" i="1"/>
  <c r="N2463" i="1"/>
  <c r="O2463" i="1"/>
  <c r="N2464" i="1"/>
  <c r="O2464" i="1"/>
  <c r="N2465" i="1"/>
  <c r="O2465" i="1"/>
  <c r="N2466" i="1"/>
  <c r="O2466" i="1"/>
  <c r="N2467" i="1"/>
  <c r="O2467" i="1"/>
  <c r="N2468" i="1"/>
  <c r="O2468" i="1"/>
  <c r="N2469" i="1"/>
  <c r="O2469" i="1"/>
  <c r="N2470" i="1"/>
  <c r="O2470" i="1"/>
  <c r="N2471" i="1"/>
  <c r="O2471" i="1"/>
  <c r="N2472" i="1"/>
  <c r="O2472" i="1"/>
  <c r="N2473" i="1"/>
  <c r="O2473" i="1"/>
  <c r="N2474" i="1"/>
  <c r="O2474" i="1"/>
  <c r="N2475" i="1"/>
  <c r="O2475" i="1"/>
  <c r="N2476" i="1"/>
  <c r="O2476" i="1"/>
  <c r="N2477" i="1"/>
  <c r="O2477" i="1"/>
  <c r="N2478" i="1"/>
  <c r="O2478" i="1"/>
  <c r="N2479" i="1"/>
  <c r="O2479" i="1"/>
  <c r="N2480" i="1"/>
  <c r="O2480" i="1"/>
  <c r="N2481" i="1"/>
  <c r="O2481" i="1"/>
  <c r="N2482" i="1"/>
  <c r="O2482" i="1"/>
  <c r="N2483" i="1"/>
  <c r="O2483" i="1"/>
  <c r="N2484" i="1"/>
  <c r="O2484" i="1"/>
  <c r="N2485" i="1"/>
  <c r="O2485" i="1"/>
  <c r="N2486" i="1"/>
  <c r="O2486" i="1"/>
  <c r="N2487" i="1"/>
  <c r="O2487" i="1"/>
  <c r="N2488" i="1"/>
  <c r="O2488" i="1"/>
  <c r="N2489" i="1"/>
  <c r="O2489" i="1"/>
  <c r="N2490" i="1"/>
  <c r="O2490" i="1"/>
  <c r="N2491" i="1"/>
  <c r="O2491" i="1"/>
  <c r="N2492" i="1"/>
  <c r="O2492" i="1"/>
  <c r="N2493" i="1"/>
  <c r="O2493" i="1"/>
  <c r="N2494" i="1"/>
  <c r="O2494" i="1"/>
  <c r="N2495" i="1"/>
  <c r="O2495" i="1"/>
  <c r="N2496" i="1"/>
  <c r="O2496" i="1"/>
  <c r="N2497" i="1"/>
  <c r="O2497" i="1"/>
  <c r="N2498" i="1"/>
  <c r="O2498" i="1"/>
  <c r="N2499" i="1"/>
  <c r="O2499" i="1"/>
  <c r="N2500" i="1"/>
  <c r="O2500" i="1"/>
  <c r="N2501" i="1"/>
  <c r="O2501" i="1"/>
  <c r="N2502" i="1"/>
  <c r="O2502" i="1"/>
  <c r="N2503" i="1"/>
  <c r="O2503" i="1"/>
  <c r="N2504" i="1"/>
  <c r="O2504" i="1"/>
  <c r="N2505" i="1"/>
  <c r="O2505" i="1"/>
  <c r="N2506" i="1"/>
  <c r="O2506" i="1"/>
  <c r="N2507" i="1"/>
  <c r="O2507" i="1"/>
  <c r="N2508" i="1"/>
  <c r="O2508" i="1"/>
  <c r="N2509" i="1"/>
  <c r="O2509" i="1"/>
  <c r="N2510" i="1"/>
  <c r="O2510" i="1"/>
  <c r="N2511" i="1"/>
  <c r="O2511" i="1"/>
  <c r="N2512" i="1"/>
  <c r="O2512" i="1"/>
  <c r="N2513" i="1"/>
  <c r="O2513" i="1"/>
  <c r="N2514" i="1"/>
  <c r="O2514" i="1"/>
  <c r="N2515" i="1"/>
  <c r="O2515" i="1"/>
  <c r="N2516" i="1"/>
  <c r="O2516" i="1"/>
  <c r="N2517" i="1"/>
  <c r="O2517" i="1"/>
  <c r="N2518" i="1"/>
  <c r="O2518" i="1"/>
  <c r="N2519" i="1"/>
  <c r="O2519" i="1"/>
  <c r="N2520" i="1"/>
  <c r="O2520" i="1"/>
  <c r="N2521" i="1"/>
  <c r="O2521" i="1"/>
  <c r="N2522" i="1"/>
  <c r="O2522" i="1"/>
  <c r="N2523" i="1"/>
  <c r="O2523" i="1"/>
  <c r="N2524" i="1"/>
  <c r="O2524" i="1"/>
  <c r="N2525" i="1"/>
  <c r="O2525" i="1"/>
  <c r="N2526" i="1"/>
  <c r="O2526" i="1"/>
  <c r="N2527" i="1"/>
  <c r="O2527" i="1"/>
  <c r="N2528" i="1"/>
  <c r="O2528" i="1"/>
  <c r="N2529" i="1"/>
  <c r="O2529" i="1"/>
  <c r="N2530" i="1"/>
  <c r="O2530" i="1"/>
  <c r="N2531" i="1"/>
  <c r="O2531" i="1"/>
  <c r="N2532" i="1"/>
  <c r="O2532" i="1"/>
  <c r="N2533" i="1"/>
  <c r="O2533" i="1"/>
  <c r="N2534" i="1"/>
  <c r="O2534" i="1"/>
  <c r="N2535" i="1"/>
  <c r="O2535" i="1"/>
  <c r="N2536" i="1"/>
  <c r="O2536" i="1"/>
  <c r="N2537" i="1"/>
  <c r="O2537" i="1"/>
  <c r="N2538" i="1"/>
  <c r="O2538" i="1"/>
  <c r="N2539" i="1"/>
  <c r="O2539" i="1"/>
  <c r="N2540" i="1"/>
  <c r="O2540" i="1"/>
  <c r="N2541" i="1"/>
  <c r="O2541" i="1"/>
  <c r="N2542" i="1"/>
  <c r="O2542" i="1"/>
  <c r="N2543" i="1"/>
  <c r="O2543" i="1"/>
  <c r="N2544" i="1"/>
  <c r="O2544" i="1"/>
  <c r="N2545" i="1"/>
  <c r="O2545" i="1"/>
  <c r="N2546" i="1"/>
  <c r="O2546" i="1"/>
  <c r="N2547" i="1"/>
  <c r="O2547" i="1"/>
  <c r="N2548" i="1"/>
  <c r="O2548" i="1"/>
  <c r="N2549" i="1"/>
  <c r="O2549" i="1"/>
  <c r="N2550" i="1"/>
  <c r="O2550" i="1"/>
  <c r="N2551" i="1"/>
  <c r="O2551" i="1"/>
  <c r="N2552" i="1"/>
  <c r="O2552" i="1"/>
  <c r="N2553" i="1"/>
  <c r="O2553" i="1"/>
  <c r="N2554" i="1"/>
  <c r="O2554" i="1"/>
  <c r="N2555" i="1"/>
  <c r="O2555" i="1"/>
  <c r="N2556" i="1"/>
  <c r="O2556" i="1"/>
  <c r="N2557" i="1"/>
  <c r="O2557" i="1"/>
  <c r="N2558" i="1"/>
  <c r="O2558" i="1"/>
  <c r="N2559" i="1"/>
  <c r="O2559" i="1"/>
  <c r="N2560" i="1"/>
  <c r="O2560" i="1"/>
  <c r="N2561" i="1"/>
  <c r="O2561" i="1"/>
  <c r="N2562" i="1"/>
  <c r="O2562" i="1"/>
  <c r="N2563" i="1"/>
  <c r="O2563" i="1"/>
  <c r="N2564" i="1"/>
  <c r="O2564" i="1"/>
  <c r="N2565" i="1"/>
  <c r="O2565" i="1"/>
  <c r="N2566" i="1"/>
  <c r="O2566" i="1"/>
  <c r="N2567" i="1"/>
  <c r="O2567" i="1"/>
  <c r="N2568" i="1"/>
  <c r="O2568" i="1"/>
  <c r="N2569" i="1"/>
  <c r="O2569" i="1"/>
  <c r="N2570" i="1"/>
  <c r="O2570" i="1"/>
  <c r="N2571" i="1"/>
  <c r="O2571" i="1"/>
  <c r="N2572" i="1"/>
  <c r="O2572" i="1"/>
  <c r="N2573" i="1"/>
  <c r="O2573" i="1"/>
  <c r="N2574" i="1"/>
  <c r="O2574" i="1"/>
  <c r="N2575" i="1"/>
  <c r="O2575" i="1"/>
  <c r="N2576" i="1"/>
  <c r="O2576" i="1"/>
  <c r="N2577" i="1"/>
  <c r="O2577" i="1"/>
  <c r="N2578" i="1"/>
  <c r="O2578" i="1"/>
  <c r="N2579" i="1"/>
  <c r="O2579" i="1"/>
  <c r="N2580" i="1"/>
  <c r="O2580" i="1"/>
  <c r="N2581" i="1"/>
  <c r="O2581" i="1"/>
  <c r="N2582" i="1"/>
  <c r="O2582" i="1"/>
  <c r="N2583" i="1"/>
  <c r="O2583" i="1"/>
  <c r="N2584" i="1"/>
  <c r="O2584" i="1"/>
  <c r="N2585" i="1"/>
  <c r="O2585" i="1"/>
  <c r="N2586" i="1"/>
  <c r="O2586" i="1"/>
  <c r="N2587" i="1"/>
  <c r="O2587" i="1"/>
  <c r="N2588" i="1"/>
  <c r="O2588" i="1"/>
  <c r="N2589" i="1"/>
  <c r="O2589" i="1"/>
  <c r="N2590" i="1"/>
  <c r="O2590" i="1"/>
  <c r="N2591" i="1"/>
  <c r="O2591" i="1"/>
  <c r="N2592" i="1"/>
  <c r="O2592" i="1"/>
  <c r="N2593" i="1"/>
  <c r="O2593" i="1"/>
  <c r="N2594" i="1"/>
  <c r="O2594" i="1"/>
  <c r="N2595" i="1"/>
  <c r="O2595" i="1"/>
  <c r="N2596" i="1"/>
  <c r="O2596" i="1"/>
  <c r="N2597" i="1"/>
  <c r="O2597" i="1"/>
  <c r="N2598" i="1"/>
  <c r="O2598" i="1"/>
  <c r="N2599" i="1"/>
  <c r="O2599" i="1"/>
  <c r="N2600" i="1"/>
  <c r="O2600" i="1"/>
  <c r="N2601" i="1"/>
  <c r="O2601" i="1"/>
  <c r="N2602" i="1"/>
  <c r="O2602" i="1"/>
  <c r="N2603" i="1"/>
  <c r="O2603" i="1"/>
  <c r="N2604" i="1"/>
  <c r="O2604" i="1"/>
  <c r="N2605" i="1"/>
  <c r="O2605" i="1"/>
  <c r="N2606" i="1"/>
  <c r="O2606" i="1"/>
  <c r="N2607" i="1"/>
  <c r="O2607" i="1"/>
  <c r="N2608" i="1"/>
  <c r="O2608" i="1"/>
  <c r="N2609" i="1"/>
  <c r="O2609" i="1"/>
  <c r="N2610" i="1"/>
  <c r="O2610" i="1"/>
  <c r="N2611" i="1"/>
  <c r="O2611" i="1"/>
  <c r="N2612" i="1"/>
  <c r="O2612" i="1"/>
  <c r="N2613" i="1"/>
  <c r="O2613" i="1"/>
  <c r="N2614" i="1"/>
  <c r="O2614" i="1"/>
  <c r="N2615" i="1"/>
  <c r="O2615" i="1"/>
  <c r="N2616" i="1"/>
  <c r="O2616" i="1"/>
  <c r="N2617" i="1"/>
  <c r="O2617" i="1"/>
  <c r="N2618" i="1"/>
  <c r="O2618" i="1"/>
  <c r="N2619" i="1"/>
  <c r="O2619" i="1"/>
  <c r="N2620" i="1"/>
  <c r="O2620" i="1"/>
  <c r="N2621" i="1"/>
  <c r="O2621" i="1"/>
  <c r="N2622" i="1"/>
  <c r="O2622" i="1"/>
  <c r="N2623" i="1"/>
  <c r="O2623" i="1"/>
  <c r="N2624" i="1"/>
  <c r="O2624" i="1"/>
  <c r="N2625" i="1"/>
  <c r="O2625" i="1"/>
  <c r="N2626" i="1"/>
  <c r="O2626" i="1"/>
  <c r="N2627" i="1"/>
  <c r="O2627" i="1"/>
  <c r="N2628" i="1"/>
  <c r="O2628" i="1"/>
  <c r="N2629" i="1"/>
  <c r="O2629" i="1"/>
  <c r="N2630" i="1"/>
  <c r="O2630" i="1"/>
  <c r="N2631" i="1"/>
  <c r="O2631" i="1"/>
  <c r="N2632" i="1"/>
  <c r="O2632" i="1"/>
  <c r="N2633" i="1"/>
  <c r="O2633" i="1"/>
  <c r="N2634" i="1"/>
  <c r="O2634" i="1"/>
  <c r="N2635" i="1"/>
  <c r="O2635" i="1"/>
  <c r="N2636" i="1"/>
  <c r="O2636" i="1"/>
  <c r="N2637" i="1"/>
  <c r="O2637" i="1"/>
  <c r="N2638" i="1"/>
  <c r="O2638" i="1"/>
  <c r="N2639" i="1"/>
  <c r="O2639" i="1"/>
  <c r="N2640" i="1"/>
  <c r="O2640" i="1"/>
  <c r="N2641" i="1"/>
  <c r="O2641" i="1"/>
  <c r="N2642" i="1"/>
  <c r="O2642" i="1"/>
  <c r="N2643" i="1"/>
  <c r="O2643" i="1"/>
  <c r="N2644" i="1"/>
  <c r="O2644" i="1"/>
  <c r="N2645" i="1"/>
  <c r="O2645" i="1"/>
  <c r="N2646" i="1"/>
  <c r="O2646" i="1"/>
  <c r="N2647" i="1"/>
  <c r="O2647" i="1"/>
  <c r="N2648" i="1"/>
  <c r="O2648" i="1"/>
  <c r="N2649" i="1"/>
  <c r="O2649" i="1"/>
  <c r="N2650" i="1"/>
  <c r="O2650" i="1"/>
  <c r="N2651" i="1"/>
  <c r="O2651" i="1"/>
  <c r="N2652" i="1"/>
  <c r="O2652" i="1"/>
  <c r="N2653" i="1"/>
  <c r="O2653" i="1"/>
  <c r="N2654" i="1"/>
  <c r="O2654" i="1"/>
  <c r="N2655" i="1"/>
  <c r="O2655" i="1"/>
  <c r="N2656" i="1"/>
  <c r="O2656" i="1"/>
  <c r="N2657" i="1"/>
  <c r="O2657" i="1"/>
  <c r="N2658" i="1"/>
  <c r="O2658" i="1"/>
  <c r="N2659" i="1"/>
  <c r="O2659" i="1"/>
  <c r="N2660" i="1"/>
  <c r="O2660" i="1"/>
  <c r="N2661" i="1"/>
  <c r="O2661" i="1"/>
  <c r="N2662" i="1"/>
  <c r="O2662" i="1"/>
  <c r="N2663" i="1"/>
  <c r="O2663" i="1"/>
  <c r="N2664" i="1"/>
  <c r="O2664" i="1"/>
  <c r="N2665" i="1"/>
  <c r="O2665" i="1"/>
  <c r="N2666" i="1"/>
  <c r="O2666" i="1"/>
  <c r="N2667" i="1"/>
  <c r="O2667" i="1"/>
  <c r="N2668" i="1"/>
  <c r="O2668" i="1"/>
  <c r="N2669" i="1"/>
  <c r="O2669" i="1"/>
  <c r="N2670" i="1"/>
  <c r="O2670" i="1"/>
  <c r="N2671" i="1"/>
  <c r="O2671" i="1"/>
  <c r="N2672" i="1"/>
  <c r="O2672" i="1"/>
  <c r="N2673" i="1"/>
  <c r="O2673" i="1"/>
  <c r="N2674" i="1"/>
  <c r="O2674" i="1"/>
  <c r="N2675" i="1"/>
  <c r="O2675" i="1"/>
  <c r="N2676" i="1"/>
  <c r="O2676" i="1"/>
  <c r="N2677" i="1"/>
  <c r="O2677" i="1"/>
  <c r="N2678" i="1"/>
  <c r="O2678" i="1"/>
  <c r="N2679" i="1"/>
  <c r="O2679" i="1"/>
  <c r="N2680" i="1"/>
  <c r="O2680" i="1"/>
  <c r="N2681" i="1"/>
  <c r="O2681" i="1"/>
  <c r="N2682" i="1"/>
  <c r="O2682" i="1"/>
  <c r="N2683" i="1"/>
  <c r="O2683" i="1"/>
  <c r="N2684" i="1"/>
  <c r="O2684" i="1"/>
  <c r="N2685" i="1"/>
  <c r="O2685" i="1"/>
  <c r="N2686" i="1"/>
  <c r="O2686" i="1"/>
  <c r="N2687" i="1"/>
  <c r="O2687" i="1"/>
  <c r="N2688" i="1"/>
  <c r="O2688" i="1"/>
  <c r="N2689" i="1"/>
  <c r="O2689" i="1"/>
  <c r="N2690" i="1"/>
  <c r="O2690" i="1"/>
  <c r="N2691" i="1"/>
  <c r="O2691" i="1"/>
  <c r="N2692" i="1"/>
  <c r="O2692" i="1"/>
  <c r="N2693" i="1"/>
  <c r="O2693" i="1"/>
  <c r="N2694" i="1"/>
  <c r="O2694" i="1"/>
  <c r="N2695" i="1"/>
  <c r="O2695" i="1"/>
  <c r="N2696" i="1"/>
  <c r="O2696" i="1"/>
  <c r="N2697" i="1"/>
  <c r="O2697" i="1"/>
  <c r="N2698" i="1"/>
  <c r="O2698" i="1"/>
  <c r="N2699" i="1"/>
  <c r="O2699" i="1"/>
  <c r="N2700" i="1"/>
  <c r="O2700" i="1"/>
  <c r="N2701" i="1"/>
  <c r="O2701" i="1"/>
  <c r="N2702" i="1"/>
  <c r="O2702" i="1"/>
  <c r="N2703" i="1"/>
  <c r="O2703" i="1"/>
  <c r="N2704" i="1"/>
  <c r="O2704" i="1"/>
  <c r="N2705" i="1"/>
  <c r="O2705" i="1"/>
  <c r="N2706" i="1"/>
  <c r="O2706" i="1"/>
  <c r="N2707" i="1"/>
  <c r="O2707" i="1"/>
  <c r="N2708" i="1"/>
  <c r="O2708" i="1"/>
  <c r="N2709" i="1"/>
  <c r="O2709" i="1"/>
  <c r="N2710" i="1"/>
  <c r="O2710" i="1"/>
  <c r="N2711" i="1"/>
  <c r="O2711" i="1"/>
  <c r="N2712" i="1"/>
  <c r="O2712" i="1"/>
  <c r="N2713" i="1"/>
  <c r="O2713" i="1"/>
  <c r="N2714" i="1"/>
  <c r="O2714" i="1"/>
  <c r="N2715" i="1"/>
  <c r="O2715" i="1"/>
  <c r="N2716" i="1"/>
  <c r="O2716" i="1"/>
  <c r="N2717" i="1"/>
  <c r="O2717" i="1"/>
  <c r="N2718" i="1"/>
  <c r="O2718" i="1"/>
  <c r="N2719" i="1"/>
  <c r="O2719" i="1"/>
  <c r="N2720" i="1"/>
  <c r="O2720" i="1"/>
  <c r="N2721" i="1"/>
  <c r="O2721" i="1"/>
  <c r="N2722" i="1"/>
  <c r="O2722" i="1"/>
  <c r="N2723" i="1"/>
  <c r="O2723" i="1"/>
  <c r="N2724" i="1"/>
  <c r="O2724" i="1"/>
  <c r="N2725" i="1"/>
  <c r="O2725" i="1"/>
  <c r="N2726" i="1"/>
  <c r="O2726" i="1"/>
  <c r="N2727" i="1"/>
  <c r="O2727" i="1"/>
  <c r="N2728" i="1"/>
  <c r="O2728" i="1"/>
  <c r="N2729" i="1"/>
  <c r="O2729" i="1"/>
  <c r="N2730" i="1"/>
  <c r="O2730" i="1"/>
  <c r="N2731" i="1"/>
  <c r="O2731" i="1"/>
  <c r="N2732" i="1"/>
  <c r="O2732" i="1"/>
  <c r="N2733" i="1"/>
  <c r="O2733" i="1"/>
  <c r="N2734" i="1"/>
  <c r="O2734" i="1"/>
  <c r="N2735" i="1"/>
  <c r="O2735" i="1"/>
  <c r="N2736" i="1"/>
  <c r="O2736" i="1"/>
  <c r="N2737" i="1"/>
  <c r="O2737" i="1"/>
  <c r="N2738" i="1"/>
  <c r="O2738" i="1"/>
  <c r="N2739" i="1"/>
  <c r="O2739" i="1"/>
  <c r="N2740" i="1"/>
  <c r="O2740" i="1"/>
  <c r="N2741" i="1"/>
  <c r="O2741" i="1"/>
  <c r="N2742" i="1"/>
  <c r="O2742" i="1"/>
  <c r="N2743" i="1"/>
  <c r="O2743" i="1"/>
  <c r="N2744" i="1"/>
  <c r="O2744" i="1"/>
  <c r="N2745" i="1"/>
  <c r="O2745" i="1"/>
  <c r="N2746" i="1"/>
  <c r="O2746" i="1"/>
  <c r="N2747" i="1"/>
  <c r="O2747" i="1"/>
  <c r="N2748" i="1"/>
  <c r="O2748" i="1"/>
  <c r="N2749" i="1"/>
  <c r="O2749" i="1"/>
  <c r="N2750" i="1"/>
  <c r="O2750" i="1"/>
  <c r="N2751" i="1"/>
  <c r="O2751" i="1"/>
  <c r="N2752" i="1"/>
  <c r="O2752" i="1"/>
  <c r="N2753" i="1"/>
  <c r="O2753" i="1"/>
  <c r="N2754" i="1"/>
  <c r="O2754" i="1"/>
  <c r="N2755" i="1"/>
  <c r="O2755" i="1"/>
  <c r="N2756" i="1"/>
  <c r="O2756" i="1"/>
  <c r="N2757" i="1"/>
  <c r="O2757" i="1"/>
  <c r="N2758" i="1"/>
  <c r="O2758" i="1"/>
  <c r="N2759" i="1"/>
  <c r="O2759" i="1"/>
  <c r="N2760" i="1"/>
  <c r="O2760" i="1"/>
  <c r="N2761" i="1"/>
  <c r="O2761" i="1"/>
  <c r="N2762" i="1"/>
  <c r="O2762" i="1"/>
  <c r="N2763" i="1"/>
  <c r="O2763" i="1"/>
  <c r="N2764" i="1"/>
  <c r="O2764" i="1"/>
  <c r="N2765" i="1"/>
  <c r="O2765" i="1"/>
  <c r="N2766" i="1"/>
  <c r="O2766" i="1"/>
  <c r="N2767" i="1"/>
  <c r="O2767" i="1"/>
  <c r="N2768" i="1"/>
  <c r="O2768" i="1"/>
  <c r="N2769" i="1"/>
  <c r="O2769" i="1"/>
  <c r="N2770" i="1"/>
  <c r="O2770" i="1"/>
  <c r="N2771" i="1"/>
  <c r="O2771" i="1"/>
  <c r="N2772" i="1"/>
  <c r="O2772" i="1"/>
  <c r="N2773" i="1"/>
  <c r="O2773" i="1"/>
  <c r="N2774" i="1"/>
  <c r="O2774" i="1"/>
  <c r="N2775" i="1"/>
  <c r="O2775" i="1"/>
  <c r="N2776" i="1"/>
  <c r="O2776" i="1"/>
  <c r="N2777" i="1"/>
  <c r="O2777" i="1"/>
  <c r="N2778" i="1"/>
  <c r="O2778" i="1"/>
  <c r="N2779" i="1"/>
  <c r="O2779" i="1"/>
  <c r="N2780" i="1"/>
  <c r="O2780" i="1"/>
  <c r="N2781" i="1"/>
  <c r="O2781" i="1"/>
  <c r="N2782" i="1"/>
  <c r="O2782" i="1"/>
  <c r="N2783" i="1"/>
  <c r="O2783" i="1"/>
  <c r="N2784" i="1"/>
  <c r="O2784" i="1"/>
  <c r="N2785" i="1"/>
  <c r="O2785" i="1"/>
  <c r="N2786" i="1"/>
  <c r="O2786" i="1"/>
  <c r="N2787" i="1"/>
  <c r="O2787" i="1"/>
  <c r="N2788" i="1"/>
  <c r="O2788" i="1"/>
  <c r="N2789" i="1"/>
  <c r="O2789" i="1"/>
  <c r="N2790" i="1"/>
  <c r="O2790" i="1"/>
  <c r="N2791" i="1"/>
  <c r="O2791" i="1"/>
  <c r="N2792" i="1"/>
  <c r="O2792" i="1"/>
  <c r="N2793" i="1"/>
  <c r="O2793" i="1"/>
  <c r="N2794" i="1"/>
  <c r="O2794" i="1"/>
  <c r="N2795" i="1"/>
  <c r="O2795" i="1"/>
  <c r="N2796" i="1"/>
  <c r="O2796" i="1"/>
  <c r="N2797" i="1"/>
  <c r="O2797" i="1"/>
  <c r="N2798" i="1"/>
  <c r="O2798" i="1"/>
  <c r="N2799" i="1"/>
  <c r="O2799" i="1"/>
  <c r="N2800" i="1"/>
  <c r="O2800" i="1"/>
  <c r="N2801" i="1"/>
  <c r="O2801" i="1"/>
  <c r="N2802" i="1"/>
  <c r="O2802" i="1"/>
  <c r="N2803" i="1"/>
  <c r="O2803" i="1"/>
  <c r="N2804" i="1"/>
  <c r="O2804" i="1"/>
  <c r="N2805" i="1"/>
  <c r="O2805" i="1"/>
  <c r="N2806" i="1"/>
  <c r="O2806" i="1"/>
  <c r="N2807" i="1"/>
  <c r="O2807" i="1"/>
  <c r="N2808" i="1"/>
  <c r="O2808" i="1"/>
  <c r="N2809" i="1"/>
  <c r="O2809" i="1"/>
  <c r="N2810" i="1"/>
  <c r="O2810" i="1"/>
  <c r="N2811" i="1"/>
  <c r="O2811" i="1"/>
  <c r="N2812" i="1"/>
  <c r="O2812" i="1"/>
  <c r="N2813" i="1"/>
  <c r="O2813" i="1"/>
  <c r="N2814" i="1"/>
  <c r="O2814" i="1"/>
  <c r="N2815" i="1"/>
  <c r="O2815" i="1"/>
  <c r="N2816" i="1"/>
  <c r="O2816" i="1"/>
  <c r="N2817" i="1"/>
  <c r="O2817" i="1"/>
  <c r="N2818" i="1"/>
  <c r="O2818" i="1"/>
  <c r="N2819" i="1"/>
  <c r="O2819" i="1"/>
  <c r="N2820" i="1"/>
  <c r="O2820" i="1"/>
  <c r="N2821" i="1"/>
  <c r="O2821" i="1"/>
  <c r="N2822" i="1"/>
  <c r="O2822" i="1"/>
  <c r="N2823" i="1"/>
  <c r="O2823" i="1"/>
  <c r="N2824" i="1"/>
  <c r="O2824" i="1"/>
  <c r="N2825" i="1"/>
  <c r="O2825" i="1"/>
  <c r="N2826" i="1"/>
  <c r="O2826" i="1"/>
  <c r="N2827" i="1"/>
  <c r="O2827" i="1"/>
  <c r="N2828" i="1"/>
  <c r="O2828" i="1"/>
  <c r="N2829" i="1"/>
  <c r="O2829" i="1"/>
  <c r="N2830" i="1"/>
  <c r="O2830" i="1"/>
  <c r="N2831" i="1"/>
  <c r="O2831" i="1"/>
  <c r="N2832" i="1"/>
  <c r="O2832" i="1"/>
  <c r="N2833" i="1"/>
  <c r="O2833" i="1"/>
  <c r="N2834" i="1"/>
  <c r="O2834" i="1"/>
  <c r="N2835" i="1"/>
  <c r="O2835" i="1"/>
  <c r="N2836" i="1"/>
  <c r="O2836" i="1"/>
  <c r="N2837" i="1"/>
  <c r="O2837" i="1"/>
  <c r="N2838" i="1"/>
  <c r="O2838" i="1"/>
  <c r="N2839" i="1"/>
  <c r="O2839" i="1"/>
  <c r="N2840" i="1"/>
  <c r="O2840" i="1"/>
  <c r="N2841" i="1"/>
  <c r="O2841" i="1"/>
  <c r="N2842" i="1"/>
  <c r="O2842" i="1"/>
  <c r="N2843" i="1"/>
  <c r="O2843" i="1"/>
  <c r="N2844" i="1"/>
  <c r="O2844" i="1"/>
  <c r="N2845" i="1"/>
  <c r="O2845" i="1"/>
  <c r="N2846" i="1"/>
  <c r="O2846" i="1"/>
  <c r="N2847" i="1"/>
  <c r="O2847" i="1"/>
  <c r="N2848" i="1"/>
  <c r="O2848" i="1"/>
  <c r="N2849" i="1"/>
  <c r="O2849" i="1"/>
  <c r="N2850" i="1"/>
  <c r="O2850" i="1"/>
  <c r="N2851" i="1"/>
  <c r="O2851" i="1"/>
  <c r="N2852" i="1"/>
  <c r="O2852" i="1"/>
  <c r="N2853" i="1"/>
  <c r="O2853" i="1"/>
  <c r="N2854" i="1"/>
  <c r="O2854" i="1"/>
  <c r="N2855" i="1"/>
  <c r="O2855" i="1"/>
  <c r="N2856" i="1"/>
  <c r="O2856" i="1"/>
  <c r="N2857" i="1"/>
  <c r="O2857" i="1"/>
  <c r="N2858" i="1"/>
  <c r="O2858" i="1"/>
  <c r="N2859" i="1"/>
  <c r="O2859" i="1"/>
  <c r="N2860" i="1"/>
  <c r="O2860" i="1"/>
  <c r="N2861" i="1"/>
  <c r="O2861" i="1"/>
  <c r="N2862" i="1"/>
  <c r="O2862" i="1"/>
  <c r="N2863" i="1"/>
  <c r="O2863" i="1"/>
  <c r="N2864" i="1"/>
  <c r="O2864" i="1"/>
  <c r="N2865" i="1"/>
  <c r="O2865" i="1"/>
  <c r="N2866" i="1"/>
  <c r="O2866" i="1"/>
  <c r="N2867" i="1"/>
  <c r="O2867" i="1"/>
  <c r="N2868" i="1"/>
  <c r="O2868" i="1"/>
  <c r="N2869" i="1"/>
  <c r="O2869" i="1"/>
  <c r="N2870" i="1"/>
  <c r="O2870" i="1"/>
  <c r="N2871" i="1"/>
  <c r="O2871" i="1"/>
  <c r="N2872" i="1"/>
  <c r="O2872" i="1"/>
  <c r="N2873" i="1"/>
  <c r="O2873" i="1"/>
  <c r="N2874" i="1"/>
  <c r="O2874" i="1"/>
  <c r="N2875" i="1"/>
  <c r="O2875" i="1"/>
  <c r="N2876" i="1"/>
  <c r="O2876" i="1"/>
  <c r="N2877" i="1"/>
  <c r="O2877" i="1"/>
  <c r="N2878" i="1"/>
  <c r="O2878" i="1"/>
  <c r="N2879" i="1"/>
  <c r="O2879" i="1"/>
  <c r="N2880" i="1"/>
  <c r="O2880" i="1"/>
  <c r="N2881" i="1"/>
  <c r="O2881" i="1"/>
  <c r="N2882" i="1"/>
  <c r="O2882" i="1"/>
  <c r="N2883" i="1"/>
  <c r="O2883" i="1"/>
  <c r="N2884" i="1"/>
  <c r="O2884" i="1"/>
  <c r="N2885" i="1"/>
  <c r="O2885" i="1"/>
  <c r="N2886" i="1"/>
  <c r="O2886" i="1"/>
  <c r="N2887" i="1"/>
  <c r="O2887" i="1"/>
  <c r="N2888" i="1"/>
  <c r="O2888" i="1"/>
  <c r="N2889" i="1"/>
  <c r="O2889" i="1"/>
  <c r="N2890" i="1"/>
  <c r="O2890" i="1"/>
  <c r="N2891" i="1"/>
  <c r="O2891" i="1"/>
  <c r="N2892" i="1"/>
  <c r="O2892" i="1"/>
  <c r="N2893" i="1"/>
  <c r="O2893" i="1"/>
  <c r="N2894" i="1"/>
  <c r="O2894" i="1"/>
  <c r="N2895" i="1"/>
  <c r="O2895" i="1"/>
  <c r="N2896" i="1"/>
  <c r="O2896" i="1"/>
  <c r="N2897" i="1"/>
  <c r="O2897" i="1"/>
  <c r="N2898" i="1"/>
  <c r="O2898" i="1"/>
  <c r="N2899" i="1"/>
  <c r="O2899" i="1"/>
  <c r="N2900" i="1"/>
  <c r="O2900" i="1"/>
  <c r="N2901" i="1"/>
  <c r="O2901" i="1"/>
  <c r="N2902" i="1"/>
  <c r="O2902" i="1"/>
  <c r="N2903" i="1"/>
  <c r="O2903" i="1"/>
  <c r="N2904" i="1"/>
  <c r="O2904" i="1"/>
  <c r="N2905" i="1"/>
  <c r="O2905" i="1"/>
  <c r="N2906" i="1"/>
  <c r="O2906" i="1"/>
  <c r="N2907" i="1"/>
  <c r="O2907" i="1"/>
  <c r="N2908" i="1"/>
  <c r="O2908" i="1"/>
  <c r="N2909" i="1"/>
  <c r="O2909" i="1"/>
  <c r="N2910" i="1"/>
  <c r="O2910" i="1"/>
  <c r="N2911" i="1"/>
  <c r="O2911" i="1"/>
  <c r="N2912" i="1"/>
  <c r="O2912" i="1"/>
  <c r="N2913" i="1"/>
  <c r="O2913" i="1"/>
  <c r="N2914" i="1"/>
  <c r="O2914" i="1"/>
  <c r="N2915" i="1"/>
  <c r="O2915" i="1"/>
  <c r="N2916" i="1"/>
  <c r="O2916" i="1"/>
  <c r="N2917" i="1"/>
  <c r="O2917" i="1"/>
  <c r="N2918" i="1"/>
  <c r="O2918" i="1"/>
  <c r="N2919" i="1"/>
  <c r="O2919" i="1"/>
  <c r="N2920" i="1"/>
  <c r="O2920" i="1"/>
  <c r="N2921" i="1"/>
  <c r="O2921" i="1"/>
  <c r="N2922" i="1"/>
  <c r="O2922" i="1"/>
  <c r="N2923" i="1"/>
  <c r="O2923" i="1"/>
  <c r="N2924" i="1"/>
  <c r="O2924" i="1"/>
  <c r="N2925" i="1"/>
  <c r="O2925" i="1"/>
  <c r="N2926" i="1"/>
  <c r="O2926" i="1"/>
  <c r="N2927" i="1"/>
  <c r="O2927" i="1"/>
  <c r="N2928" i="1"/>
  <c r="O2928" i="1"/>
  <c r="N2929" i="1"/>
  <c r="O2929" i="1"/>
  <c r="N2930" i="1"/>
  <c r="O2930" i="1"/>
  <c r="N2931" i="1"/>
  <c r="O2931" i="1"/>
  <c r="N2932" i="1"/>
  <c r="O2932" i="1"/>
  <c r="N2933" i="1"/>
  <c r="O2933" i="1"/>
  <c r="N2934" i="1"/>
  <c r="O2934" i="1"/>
  <c r="N2935" i="1"/>
  <c r="O2935" i="1"/>
  <c r="N2936" i="1"/>
  <c r="O2936" i="1"/>
  <c r="N2937" i="1"/>
  <c r="O2937" i="1"/>
  <c r="N2938" i="1"/>
  <c r="O2938" i="1"/>
  <c r="N2939" i="1"/>
  <c r="O2939" i="1"/>
  <c r="N2940" i="1"/>
  <c r="O2940" i="1"/>
  <c r="N2941" i="1"/>
  <c r="O2941" i="1"/>
  <c r="N2942" i="1"/>
  <c r="O2942" i="1"/>
  <c r="N2943" i="1"/>
  <c r="O2943" i="1"/>
  <c r="N2944" i="1"/>
  <c r="O2944" i="1"/>
  <c r="N2945" i="1"/>
  <c r="O2945" i="1"/>
  <c r="N2946" i="1"/>
  <c r="O2946" i="1"/>
  <c r="N2947" i="1"/>
  <c r="O2947" i="1"/>
  <c r="N2948" i="1"/>
  <c r="O2948" i="1"/>
  <c r="N2949" i="1"/>
  <c r="O2949" i="1"/>
  <c r="N2950" i="1"/>
  <c r="O2950" i="1"/>
  <c r="N2951" i="1"/>
  <c r="O2951" i="1"/>
  <c r="N2952" i="1"/>
  <c r="O2952" i="1"/>
  <c r="N2953" i="1"/>
  <c r="O2953" i="1"/>
  <c r="N2954" i="1"/>
  <c r="O2954" i="1"/>
  <c r="N2955" i="1"/>
  <c r="O2955" i="1"/>
  <c r="N2956" i="1"/>
  <c r="O2956" i="1"/>
  <c r="N2957" i="1"/>
  <c r="O2957" i="1"/>
  <c r="N2958" i="1"/>
  <c r="O2958" i="1"/>
  <c r="N2959" i="1"/>
  <c r="O2959" i="1"/>
  <c r="N2960" i="1"/>
  <c r="O2960" i="1"/>
  <c r="N2961" i="1"/>
  <c r="O2961" i="1"/>
  <c r="N2962" i="1"/>
  <c r="O2962" i="1"/>
  <c r="N2963" i="1"/>
  <c r="O2963" i="1"/>
  <c r="N2964" i="1"/>
  <c r="O2964" i="1"/>
  <c r="N2965" i="1"/>
  <c r="O2965" i="1"/>
  <c r="N2966" i="1"/>
  <c r="O2966" i="1"/>
  <c r="N2967" i="1"/>
  <c r="O2967" i="1"/>
  <c r="N2968" i="1"/>
  <c r="O2968" i="1"/>
  <c r="N2969" i="1"/>
  <c r="O2969" i="1"/>
  <c r="N2970" i="1"/>
  <c r="O2970" i="1"/>
  <c r="N2971" i="1"/>
  <c r="O2971" i="1"/>
  <c r="N2972" i="1"/>
  <c r="O2972" i="1"/>
  <c r="N2973" i="1"/>
  <c r="O2973" i="1"/>
  <c r="N2974" i="1"/>
  <c r="O2974" i="1"/>
  <c r="N2975" i="1"/>
  <c r="O2975" i="1"/>
  <c r="N2976" i="1"/>
  <c r="O2976" i="1"/>
  <c r="N2977" i="1"/>
  <c r="O2977" i="1"/>
  <c r="N2978" i="1"/>
  <c r="O2978" i="1"/>
  <c r="N2979" i="1"/>
  <c r="O2979" i="1"/>
  <c r="N2980" i="1"/>
  <c r="O2980" i="1"/>
  <c r="N2981" i="1"/>
  <c r="O2981" i="1"/>
  <c r="N2982" i="1"/>
  <c r="O2982" i="1"/>
  <c r="N2983" i="1"/>
  <c r="O2983" i="1"/>
  <c r="N2984" i="1"/>
  <c r="O2984" i="1"/>
  <c r="N2985" i="1"/>
  <c r="O2985" i="1"/>
  <c r="N2986" i="1"/>
  <c r="O2986" i="1"/>
  <c r="N2987" i="1"/>
  <c r="O2987" i="1"/>
  <c r="N2988" i="1"/>
  <c r="O2988" i="1"/>
  <c r="N2989" i="1"/>
  <c r="O2989" i="1"/>
  <c r="N2990" i="1"/>
  <c r="O2990" i="1"/>
  <c r="N2991" i="1"/>
  <c r="O2991" i="1"/>
  <c r="N2992" i="1"/>
  <c r="O2992" i="1"/>
  <c r="N2993" i="1"/>
  <c r="O2993" i="1"/>
  <c r="N2994" i="1"/>
  <c r="O2994" i="1"/>
  <c r="N2995" i="1"/>
  <c r="O2995" i="1"/>
  <c r="N2996" i="1"/>
  <c r="O2996" i="1"/>
  <c r="N2997" i="1"/>
  <c r="O2997" i="1"/>
  <c r="N2998" i="1"/>
  <c r="O2998" i="1"/>
  <c r="N2999" i="1"/>
  <c r="O2999" i="1"/>
  <c r="N3000" i="1"/>
  <c r="O3000" i="1"/>
  <c r="N3001" i="1"/>
  <c r="O3001" i="1"/>
  <c r="N3002" i="1"/>
  <c r="O3002" i="1"/>
  <c r="N3003" i="1"/>
  <c r="O3003" i="1"/>
  <c r="N3004" i="1"/>
  <c r="O3004" i="1"/>
  <c r="N3005" i="1"/>
  <c r="O3005" i="1"/>
  <c r="N3006" i="1"/>
  <c r="O3006" i="1"/>
  <c r="N3007" i="1"/>
  <c r="O3007" i="1"/>
  <c r="N3008" i="1"/>
  <c r="O3008" i="1"/>
  <c r="N3009" i="1"/>
  <c r="O3009" i="1"/>
  <c r="N3010" i="1"/>
  <c r="O3010" i="1"/>
  <c r="N3011" i="1"/>
  <c r="O3011" i="1"/>
  <c r="N3012" i="1"/>
  <c r="O3012" i="1"/>
  <c r="N3013" i="1"/>
  <c r="O3013" i="1"/>
  <c r="N3014" i="1"/>
  <c r="O3014" i="1"/>
  <c r="N3015" i="1"/>
  <c r="O3015" i="1"/>
  <c r="N3016" i="1"/>
  <c r="O3016" i="1"/>
  <c r="N3017" i="1"/>
  <c r="O3017" i="1"/>
  <c r="N3018" i="1"/>
  <c r="O3018" i="1"/>
  <c r="N3019" i="1"/>
  <c r="O3019" i="1"/>
  <c r="N3020" i="1"/>
  <c r="O3020" i="1"/>
  <c r="N3021" i="1"/>
  <c r="O3021" i="1"/>
  <c r="N3022" i="1"/>
  <c r="O3022" i="1"/>
  <c r="N3023" i="1"/>
  <c r="O3023" i="1"/>
  <c r="N3024" i="1"/>
  <c r="O3024" i="1"/>
  <c r="N3025" i="1"/>
  <c r="O3025" i="1"/>
  <c r="N3026" i="1"/>
  <c r="O3026" i="1"/>
  <c r="N3027" i="1"/>
  <c r="O3027" i="1"/>
  <c r="N3028" i="1"/>
  <c r="O3028" i="1"/>
  <c r="N3029" i="1"/>
  <c r="O3029" i="1"/>
  <c r="N3030" i="1"/>
  <c r="O3030" i="1"/>
  <c r="N3031" i="1"/>
  <c r="O3031" i="1"/>
  <c r="N3032" i="1"/>
  <c r="O3032" i="1"/>
  <c r="N3033" i="1"/>
  <c r="O3033" i="1"/>
  <c r="N3034" i="1"/>
  <c r="O3034" i="1"/>
  <c r="N3035" i="1"/>
  <c r="O3035" i="1"/>
  <c r="N3036" i="1"/>
  <c r="O3036" i="1"/>
  <c r="N3037" i="1"/>
  <c r="O3037" i="1"/>
  <c r="N3038" i="1"/>
  <c r="O3038" i="1"/>
  <c r="N3039" i="1"/>
  <c r="O3039" i="1"/>
  <c r="N3040" i="1"/>
  <c r="O3040" i="1"/>
  <c r="N3041" i="1"/>
  <c r="O3041" i="1"/>
  <c r="N3042" i="1"/>
  <c r="O3042" i="1"/>
  <c r="N3043" i="1"/>
  <c r="O3043" i="1"/>
  <c r="N3044" i="1"/>
  <c r="O3044" i="1"/>
  <c r="N3045" i="1"/>
  <c r="O3045" i="1"/>
  <c r="N3046" i="1"/>
  <c r="O3046" i="1"/>
  <c r="N3047" i="1"/>
  <c r="O3047" i="1"/>
  <c r="N3048" i="1"/>
  <c r="O3048" i="1"/>
  <c r="N3049" i="1"/>
  <c r="O3049" i="1"/>
  <c r="N3050" i="1"/>
  <c r="O3050" i="1"/>
  <c r="N3051" i="1"/>
  <c r="O3051" i="1"/>
  <c r="N3052" i="1"/>
  <c r="O3052" i="1"/>
  <c r="N3053" i="1"/>
  <c r="O3053" i="1"/>
  <c r="N3054" i="1"/>
  <c r="O3054" i="1"/>
  <c r="N3055" i="1"/>
  <c r="O3055" i="1"/>
  <c r="N3056" i="1"/>
  <c r="O3056" i="1"/>
  <c r="N3057" i="1"/>
  <c r="O3057" i="1"/>
  <c r="N3058" i="1"/>
  <c r="O3058" i="1"/>
  <c r="N3059" i="1"/>
  <c r="O3059" i="1"/>
  <c r="N3060" i="1"/>
  <c r="O3060" i="1"/>
  <c r="N3061" i="1"/>
  <c r="O3061" i="1"/>
  <c r="N3062" i="1"/>
  <c r="O3062" i="1"/>
  <c r="N3063" i="1"/>
  <c r="O3063" i="1"/>
  <c r="N3064" i="1"/>
  <c r="O3064" i="1"/>
  <c r="N3065" i="1"/>
  <c r="O3065" i="1"/>
  <c r="N3066" i="1"/>
  <c r="O3066" i="1"/>
  <c r="N3067" i="1"/>
  <c r="O3067" i="1"/>
  <c r="N3068" i="1"/>
  <c r="O3068" i="1"/>
  <c r="N3069" i="1"/>
  <c r="O3069" i="1"/>
  <c r="N3070" i="1"/>
  <c r="O3070" i="1"/>
  <c r="N3071" i="1"/>
  <c r="O3071" i="1"/>
  <c r="N3072" i="1"/>
  <c r="O3072" i="1"/>
  <c r="N3073" i="1"/>
  <c r="O3073" i="1"/>
  <c r="N3074" i="1"/>
  <c r="O3074" i="1"/>
  <c r="N3075" i="1"/>
  <c r="O3075" i="1"/>
  <c r="N3076" i="1"/>
  <c r="O3076" i="1"/>
  <c r="N3077" i="1"/>
  <c r="O3077" i="1"/>
  <c r="N3078" i="1"/>
  <c r="O3078" i="1"/>
  <c r="N3079" i="1"/>
  <c r="O3079" i="1"/>
  <c r="N3080" i="1"/>
  <c r="O3080" i="1"/>
  <c r="N3081" i="1"/>
  <c r="O3081" i="1"/>
  <c r="N3082" i="1"/>
  <c r="O3082" i="1"/>
  <c r="N3083" i="1"/>
  <c r="O3083" i="1"/>
  <c r="N3084" i="1"/>
  <c r="O3084" i="1"/>
  <c r="N3085" i="1"/>
  <c r="O3085" i="1"/>
  <c r="N3086" i="1"/>
  <c r="O3086" i="1"/>
  <c r="N3087" i="1"/>
  <c r="O3087" i="1"/>
  <c r="N3088" i="1"/>
  <c r="O3088" i="1"/>
  <c r="N3089" i="1"/>
  <c r="O3089" i="1"/>
  <c r="N3090" i="1"/>
  <c r="O3090" i="1"/>
  <c r="N3091" i="1"/>
  <c r="O3091" i="1"/>
  <c r="N3092" i="1"/>
  <c r="O3092" i="1"/>
  <c r="N3093" i="1"/>
  <c r="O3093" i="1"/>
  <c r="N3094" i="1"/>
  <c r="O3094" i="1"/>
  <c r="N3095" i="1"/>
  <c r="O3095" i="1"/>
  <c r="N3096" i="1"/>
  <c r="O3096" i="1"/>
  <c r="N3097" i="1"/>
  <c r="O3097" i="1"/>
  <c r="N3098" i="1"/>
  <c r="O3098" i="1"/>
  <c r="N3099" i="1"/>
  <c r="O3099" i="1"/>
  <c r="N3100" i="1"/>
  <c r="O3100" i="1"/>
  <c r="N3101" i="1"/>
  <c r="O3101" i="1"/>
  <c r="N3102" i="1"/>
  <c r="O3102" i="1"/>
  <c r="N3103" i="1"/>
  <c r="O3103" i="1"/>
  <c r="N3104" i="1"/>
  <c r="O3104" i="1"/>
  <c r="N3105" i="1"/>
  <c r="O3105" i="1"/>
  <c r="N3106" i="1"/>
  <c r="O3106" i="1"/>
  <c r="N3107" i="1"/>
  <c r="O3107" i="1"/>
  <c r="N3108" i="1"/>
  <c r="O3108" i="1"/>
  <c r="N3109" i="1"/>
  <c r="O3109" i="1"/>
  <c r="N3110" i="1"/>
  <c r="O3110" i="1"/>
  <c r="N3111" i="1"/>
  <c r="O3111" i="1"/>
  <c r="N3112" i="1"/>
  <c r="O3112" i="1"/>
  <c r="N3113" i="1"/>
  <c r="O3113" i="1"/>
  <c r="N3114" i="1"/>
  <c r="O3114" i="1"/>
  <c r="N3115" i="1"/>
  <c r="O3115" i="1"/>
  <c r="N3116" i="1"/>
  <c r="O3116" i="1"/>
  <c r="N3117" i="1"/>
  <c r="O3117" i="1"/>
  <c r="N3118" i="1"/>
  <c r="O3118" i="1"/>
  <c r="N3119" i="1"/>
  <c r="O3119" i="1"/>
  <c r="N3120" i="1"/>
  <c r="O3120" i="1"/>
  <c r="N3121" i="1"/>
  <c r="O3121" i="1"/>
  <c r="N3122" i="1"/>
  <c r="O3122" i="1"/>
  <c r="N3123" i="1"/>
  <c r="O3123" i="1"/>
  <c r="N3124" i="1"/>
  <c r="O3124" i="1"/>
  <c r="N3125" i="1"/>
  <c r="O3125" i="1"/>
  <c r="N3126" i="1"/>
  <c r="O3126" i="1"/>
  <c r="N3127" i="1"/>
  <c r="O3127" i="1"/>
  <c r="N3128" i="1"/>
  <c r="O3128" i="1"/>
  <c r="N3129" i="1"/>
  <c r="O3129" i="1"/>
  <c r="N3130" i="1"/>
  <c r="O3130" i="1"/>
  <c r="N3131" i="1"/>
  <c r="O3131" i="1"/>
  <c r="N3132" i="1"/>
  <c r="O3132" i="1"/>
  <c r="N3133" i="1"/>
  <c r="O3133" i="1"/>
  <c r="N3134" i="1"/>
  <c r="O3134" i="1"/>
  <c r="N3135" i="1"/>
  <c r="O3135" i="1"/>
  <c r="N3136" i="1"/>
  <c r="O3136" i="1"/>
  <c r="N3137" i="1"/>
  <c r="O3137" i="1"/>
  <c r="N3138" i="1"/>
  <c r="O3138" i="1"/>
  <c r="N3139" i="1"/>
  <c r="O3139" i="1"/>
  <c r="N3140" i="1"/>
  <c r="O3140" i="1"/>
  <c r="N3141" i="1"/>
  <c r="O3141" i="1"/>
  <c r="N3142" i="1"/>
  <c r="O3142" i="1"/>
  <c r="N3143" i="1"/>
  <c r="O3143" i="1"/>
  <c r="N3144" i="1"/>
  <c r="O3144" i="1"/>
  <c r="N3145" i="1"/>
  <c r="O3145" i="1"/>
  <c r="N3146" i="1"/>
  <c r="O3146" i="1"/>
  <c r="N3147" i="1"/>
  <c r="O3147" i="1"/>
  <c r="N3148" i="1"/>
  <c r="O3148" i="1"/>
  <c r="N3149" i="1"/>
  <c r="O3149" i="1"/>
  <c r="N3150" i="1"/>
  <c r="O3150" i="1"/>
  <c r="N3151" i="1"/>
  <c r="O3151" i="1"/>
  <c r="N3152" i="1"/>
  <c r="O3152" i="1"/>
  <c r="N3153" i="1"/>
  <c r="O3153" i="1"/>
  <c r="N3154" i="1"/>
  <c r="O3154" i="1"/>
  <c r="N3155" i="1"/>
  <c r="O3155" i="1"/>
  <c r="N3156" i="1"/>
  <c r="O3156" i="1"/>
  <c r="N3157" i="1"/>
  <c r="O3157" i="1"/>
  <c r="N3158" i="1"/>
  <c r="O3158" i="1"/>
  <c r="N3159" i="1"/>
  <c r="O3159" i="1"/>
  <c r="N3160" i="1"/>
  <c r="O3160" i="1"/>
  <c r="N3161" i="1"/>
  <c r="O3161" i="1"/>
  <c r="N3162" i="1"/>
  <c r="O3162" i="1"/>
  <c r="N3163" i="1"/>
  <c r="O3163" i="1"/>
  <c r="N3164" i="1"/>
  <c r="O3164" i="1"/>
  <c r="N3165" i="1"/>
  <c r="O3165" i="1"/>
  <c r="N3166" i="1"/>
  <c r="O3166" i="1"/>
  <c r="N3167" i="1"/>
  <c r="O3167" i="1"/>
  <c r="N3168" i="1"/>
  <c r="O3168" i="1"/>
  <c r="N3169" i="1"/>
  <c r="O3169" i="1"/>
  <c r="N3170" i="1"/>
  <c r="O3170" i="1"/>
  <c r="N3171" i="1"/>
  <c r="O3171" i="1"/>
  <c r="N3172" i="1"/>
  <c r="O3172" i="1"/>
  <c r="N3173" i="1"/>
  <c r="O3173" i="1"/>
  <c r="N3174" i="1"/>
  <c r="O3174" i="1"/>
  <c r="N3175" i="1"/>
  <c r="O3175" i="1"/>
  <c r="N3176" i="1"/>
  <c r="O3176" i="1"/>
  <c r="N3177" i="1"/>
  <c r="O3177" i="1"/>
  <c r="N3178" i="1"/>
  <c r="O3178" i="1"/>
  <c r="N3179" i="1"/>
  <c r="O3179" i="1"/>
  <c r="N3180" i="1"/>
  <c r="O3180" i="1"/>
  <c r="N3181" i="1"/>
  <c r="O3181" i="1"/>
  <c r="N3182" i="1"/>
  <c r="O3182" i="1"/>
  <c r="N3183" i="1"/>
  <c r="O3183" i="1"/>
  <c r="N3184" i="1"/>
  <c r="O3184" i="1"/>
  <c r="N3185" i="1"/>
  <c r="O3185" i="1"/>
  <c r="N3186" i="1"/>
  <c r="O3186" i="1"/>
  <c r="N3187" i="1"/>
  <c r="O3187" i="1"/>
  <c r="N3188" i="1"/>
  <c r="O3188" i="1"/>
  <c r="N3189" i="1"/>
  <c r="O3189" i="1"/>
  <c r="N3190" i="1"/>
  <c r="O3190" i="1"/>
  <c r="N3191" i="1"/>
  <c r="O3191" i="1"/>
  <c r="N3192" i="1"/>
  <c r="O3192" i="1"/>
  <c r="N3193" i="1"/>
  <c r="O3193" i="1"/>
  <c r="N3194" i="1"/>
  <c r="O3194" i="1"/>
  <c r="N3195" i="1"/>
  <c r="O3195" i="1"/>
  <c r="N3196" i="1"/>
  <c r="O3196" i="1"/>
  <c r="N3197" i="1"/>
  <c r="O3197" i="1"/>
  <c r="N3198" i="1"/>
  <c r="O3198" i="1"/>
  <c r="N3199" i="1"/>
  <c r="O3199" i="1"/>
  <c r="N3200" i="1"/>
  <c r="O3200" i="1"/>
  <c r="N3201" i="1"/>
  <c r="O3201" i="1"/>
  <c r="N3202" i="1"/>
  <c r="O3202" i="1"/>
  <c r="N3203" i="1"/>
  <c r="O3203" i="1"/>
  <c r="N3204" i="1"/>
  <c r="O3204" i="1"/>
  <c r="N3205" i="1"/>
  <c r="O3205" i="1"/>
  <c r="N3206" i="1"/>
  <c r="O3206" i="1"/>
  <c r="N3207" i="1"/>
  <c r="O3207" i="1"/>
  <c r="N3208" i="1"/>
  <c r="O3208" i="1"/>
  <c r="N3209" i="1"/>
  <c r="O3209" i="1"/>
  <c r="N3210" i="1"/>
  <c r="O3210" i="1"/>
  <c r="N3211" i="1"/>
  <c r="O3211" i="1"/>
  <c r="N3212" i="1"/>
  <c r="O3212" i="1"/>
  <c r="N3213" i="1"/>
  <c r="O3213" i="1"/>
  <c r="N3214" i="1"/>
  <c r="O3214" i="1"/>
  <c r="N3215" i="1"/>
  <c r="O3215" i="1"/>
  <c r="N3216" i="1"/>
  <c r="O3216" i="1"/>
  <c r="N3217" i="1"/>
  <c r="O3217" i="1"/>
  <c r="N3218" i="1"/>
  <c r="O3218" i="1"/>
  <c r="N3219" i="1"/>
  <c r="O3219" i="1"/>
  <c r="N3220" i="1"/>
  <c r="O3220" i="1"/>
  <c r="N3221" i="1"/>
  <c r="O3221" i="1"/>
  <c r="N3222" i="1"/>
  <c r="O3222" i="1"/>
  <c r="N3223" i="1"/>
  <c r="O3223" i="1"/>
  <c r="N3224" i="1"/>
  <c r="O3224" i="1"/>
  <c r="N3225" i="1"/>
  <c r="O3225" i="1"/>
  <c r="N3226" i="1"/>
  <c r="O3226" i="1"/>
  <c r="N3227" i="1"/>
  <c r="O3227" i="1"/>
  <c r="N3228" i="1"/>
  <c r="O3228" i="1"/>
  <c r="N3229" i="1"/>
  <c r="O3229" i="1"/>
  <c r="N3230" i="1"/>
  <c r="O3230" i="1"/>
  <c r="N3231" i="1"/>
  <c r="O3231" i="1"/>
  <c r="N3232" i="1"/>
  <c r="O3232" i="1"/>
  <c r="N3233" i="1"/>
  <c r="O3233" i="1"/>
  <c r="N3234" i="1"/>
  <c r="O3234" i="1"/>
  <c r="N3235" i="1"/>
  <c r="O3235" i="1"/>
  <c r="N3236" i="1"/>
  <c r="O3236" i="1"/>
  <c r="N3237" i="1"/>
  <c r="O3237" i="1"/>
  <c r="N3238" i="1"/>
  <c r="O3238" i="1"/>
  <c r="N3239" i="1"/>
  <c r="O3239" i="1"/>
  <c r="N3240" i="1"/>
  <c r="O3240" i="1"/>
  <c r="N3241" i="1"/>
  <c r="O3241" i="1"/>
  <c r="N3242" i="1"/>
  <c r="O3242" i="1"/>
  <c r="N3243" i="1"/>
  <c r="O3243" i="1"/>
  <c r="N3244" i="1"/>
  <c r="O3244" i="1"/>
  <c r="N3245" i="1"/>
  <c r="O3245" i="1"/>
  <c r="N3246" i="1"/>
  <c r="O3246" i="1"/>
  <c r="N3247" i="1"/>
  <c r="O3247" i="1"/>
  <c r="N3248" i="1"/>
  <c r="O3248" i="1"/>
  <c r="N3249" i="1"/>
  <c r="O3249" i="1"/>
  <c r="N3250" i="1"/>
  <c r="O3250" i="1"/>
  <c r="N3251" i="1"/>
  <c r="O3251" i="1"/>
  <c r="N3252" i="1"/>
  <c r="O3252" i="1"/>
  <c r="N3253" i="1"/>
  <c r="O3253" i="1"/>
  <c r="N3254" i="1"/>
  <c r="O3254" i="1"/>
  <c r="N3255" i="1"/>
  <c r="O3255" i="1"/>
  <c r="N3256" i="1"/>
  <c r="O3256" i="1"/>
  <c r="N3257" i="1"/>
  <c r="O3257" i="1"/>
  <c r="N3258" i="1"/>
  <c r="O3258" i="1"/>
  <c r="N3259" i="1"/>
  <c r="O3259" i="1"/>
  <c r="N3260" i="1"/>
  <c r="O3260" i="1"/>
  <c r="N3261" i="1"/>
  <c r="O3261" i="1"/>
  <c r="N3262" i="1"/>
  <c r="O3262" i="1"/>
  <c r="N3263" i="1"/>
  <c r="O3263" i="1"/>
  <c r="N3264" i="1"/>
  <c r="O3264" i="1"/>
  <c r="N3265" i="1"/>
  <c r="O3265" i="1"/>
  <c r="N3266" i="1"/>
  <c r="O3266" i="1"/>
  <c r="N3267" i="1"/>
  <c r="O3267" i="1"/>
  <c r="N3268" i="1"/>
  <c r="O3268" i="1"/>
  <c r="N3269" i="1"/>
  <c r="O3269" i="1"/>
  <c r="N3270" i="1"/>
  <c r="O3270" i="1"/>
  <c r="N3271" i="1"/>
  <c r="O3271" i="1"/>
  <c r="N3272" i="1"/>
  <c r="O3272" i="1"/>
  <c r="N3273" i="1"/>
  <c r="O3273" i="1"/>
  <c r="N3274" i="1"/>
  <c r="O3274" i="1"/>
  <c r="N3275" i="1"/>
  <c r="O3275" i="1"/>
  <c r="N3276" i="1"/>
  <c r="O3276" i="1"/>
  <c r="N3277" i="1"/>
  <c r="O3277" i="1"/>
  <c r="N3278" i="1"/>
  <c r="O3278" i="1"/>
  <c r="N3279" i="1"/>
  <c r="O3279" i="1"/>
  <c r="N3280" i="1"/>
  <c r="O3280" i="1"/>
  <c r="N3281" i="1"/>
  <c r="O3281" i="1"/>
  <c r="N3282" i="1"/>
  <c r="O3282" i="1"/>
  <c r="N3283" i="1"/>
  <c r="O3283" i="1"/>
  <c r="N3284" i="1"/>
  <c r="O3284" i="1"/>
  <c r="N3285" i="1"/>
  <c r="O3285" i="1"/>
  <c r="N3286" i="1"/>
  <c r="O3286" i="1"/>
  <c r="N3287" i="1"/>
  <c r="O3287" i="1"/>
  <c r="N3288" i="1"/>
  <c r="O3288" i="1"/>
  <c r="N3289" i="1"/>
  <c r="O3289" i="1"/>
  <c r="N3290" i="1"/>
  <c r="O3290" i="1"/>
  <c r="N3291" i="1"/>
  <c r="O3291" i="1"/>
  <c r="N3292" i="1"/>
  <c r="O3292" i="1"/>
  <c r="N3293" i="1"/>
  <c r="O3293" i="1"/>
  <c r="N3294" i="1"/>
  <c r="O3294" i="1"/>
  <c r="N3295" i="1"/>
  <c r="O3295" i="1"/>
  <c r="N3296" i="1"/>
  <c r="O3296" i="1"/>
  <c r="N3297" i="1"/>
  <c r="O3297" i="1"/>
  <c r="N3298" i="1"/>
  <c r="O3298" i="1"/>
  <c r="N3299" i="1"/>
  <c r="O3299" i="1"/>
  <c r="N3300" i="1"/>
  <c r="O3300" i="1"/>
  <c r="N3301" i="1"/>
  <c r="O3301" i="1"/>
  <c r="N3302" i="1"/>
  <c r="O3302" i="1"/>
  <c r="N3303" i="1"/>
  <c r="O3303" i="1"/>
  <c r="N3304" i="1"/>
  <c r="O3304" i="1"/>
  <c r="N3305" i="1"/>
  <c r="O3305" i="1"/>
  <c r="N3306" i="1"/>
  <c r="O3306" i="1"/>
  <c r="N3307" i="1"/>
  <c r="O3307" i="1"/>
  <c r="N3308" i="1"/>
  <c r="O3308" i="1"/>
  <c r="N3309" i="1"/>
  <c r="O3309" i="1"/>
  <c r="N3310" i="1"/>
  <c r="O3310" i="1"/>
  <c r="N3311" i="1"/>
  <c r="O3311" i="1"/>
  <c r="N3312" i="1"/>
  <c r="O3312" i="1"/>
  <c r="N3313" i="1"/>
  <c r="O3313" i="1"/>
  <c r="N3314" i="1"/>
  <c r="O3314" i="1"/>
  <c r="N3315" i="1"/>
  <c r="O3315" i="1"/>
  <c r="N3316" i="1"/>
  <c r="O3316" i="1"/>
  <c r="N3317" i="1"/>
  <c r="O3317" i="1"/>
  <c r="N3318" i="1"/>
  <c r="O3318" i="1"/>
  <c r="N3319" i="1"/>
  <c r="O3319" i="1"/>
  <c r="N3320" i="1"/>
  <c r="O3320" i="1"/>
  <c r="N3321" i="1"/>
  <c r="O3321" i="1"/>
  <c r="N3322" i="1"/>
  <c r="O3322" i="1"/>
  <c r="N3323" i="1"/>
  <c r="O3323" i="1"/>
  <c r="N3324" i="1"/>
  <c r="O3324" i="1"/>
  <c r="N3325" i="1"/>
  <c r="O3325" i="1"/>
  <c r="N3326" i="1"/>
  <c r="O3326" i="1"/>
  <c r="N3327" i="1"/>
  <c r="O3327" i="1"/>
  <c r="N3328" i="1"/>
  <c r="O3328" i="1"/>
  <c r="N3329" i="1"/>
  <c r="O3329" i="1"/>
  <c r="N3330" i="1"/>
  <c r="O3330" i="1"/>
  <c r="N3331" i="1"/>
  <c r="O3331" i="1"/>
  <c r="N3332" i="1"/>
  <c r="O3332" i="1"/>
  <c r="N3333" i="1"/>
  <c r="O3333" i="1"/>
  <c r="N3334" i="1"/>
  <c r="O3334" i="1"/>
  <c r="N3335" i="1"/>
  <c r="O3335" i="1"/>
  <c r="N3336" i="1"/>
  <c r="O3336" i="1"/>
  <c r="N3337" i="1"/>
  <c r="O3337" i="1"/>
  <c r="N3338" i="1"/>
  <c r="O3338" i="1"/>
  <c r="N3339" i="1"/>
  <c r="O3339" i="1"/>
  <c r="N3340" i="1"/>
  <c r="O3340" i="1"/>
  <c r="N3341" i="1"/>
  <c r="O3341" i="1"/>
  <c r="N3342" i="1"/>
  <c r="O3342" i="1"/>
  <c r="N3343" i="1"/>
  <c r="O3343" i="1"/>
  <c r="N3344" i="1"/>
  <c r="O3344" i="1"/>
  <c r="N3345" i="1"/>
  <c r="O3345" i="1"/>
  <c r="N3346" i="1"/>
  <c r="O3346" i="1"/>
  <c r="N3347" i="1"/>
  <c r="O3347" i="1"/>
  <c r="N3348" i="1"/>
  <c r="O3348" i="1"/>
  <c r="N3349" i="1"/>
  <c r="O3349" i="1"/>
  <c r="N3350" i="1"/>
  <c r="O3350" i="1"/>
  <c r="N3351" i="1"/>
  <c r="O3351" i="1"/>
  <c r="N3352" i="1"/>
  <c r="O3352" i="1"/>
  <c r="N3353" i="1"/>
  <c r="O3353" i="1"/>
  <c r="N3354" i="1"/>
  <c r="O3354" i="1"/>
  <c r="N3355" i="1"/>
  <c r="O3355" i="1"/>
  <c r="N3356" i="1"/>
  <c r="O3356" i="1"/>
  <c r="N3357" i="1"/>
  <c r="O3357" i="1"/>
  <c r="N3358" i="1"/>
  <c r="O3358" i="1"/>
  <c r="N3359" i="1"/>
  <c r="O3359" i="1"/>
  <c r="N3360" i="1"/>
  <c r="O3360" i="1"/>
  <c r="N3361" i="1"/>
  <c r="O3361" i="1"/>
  <c r="N3362" i="1"/>
  <c r="O3362" i="1"/>
  <c r="N3363" i="1"/>
  <c r="O3363" i="1"/>
  <c r="N3364" i="1"/>
  <c r="O3364" i="1"/>
  <c r="N3365" i="1"/>
  <c r="O3365" i="1"/>
  <c r="N3366" i="1"/>
  <c r="O3366" i="1"/>
  <c r="N3367" i="1"/>
  <c r="O3367" i="1"/>
  <c r="N3368" i="1"/>
  <c r="O3368" i="1"/>
  <c r="N3369" i="1"/>
  <c r="O3369" i="1"/>
  <c r="N3370" i="1"/>
  <c r="O3370" i="1"/>
  <c r="N3371" i="1"/>
  <c r="O3371" i="1"/>
  <c r="N3372" i="1"/>
  <c r="O3372" i="1"/>
  <c r="N3373" i="1"/>
  <c r="O3373" i="1"/>
  <c r="N3374" i="1"/>
  <c r="O3374" i="1"/>
  <c r="N3375" i="1"/>
  <c r="O3375" i="1"/>
  <c r="N3376" i="1"/>
  <c r="O3376" i="1"/>
  <c r="N3377" i="1"/>
  <c r="O3377" i="1"/>
  <c r="N3378" i="1"/>
  <c r="O3378" i="1"/>
  <c r="N3379" i="1"/>
  <c r="O3379" i="1"/>
  <c r="N3380" i="1"/>
  <c r="O3380" i="1"/>
  <c r="N3381" i="1"/>
  <c r="O3381" i="1"/>
  <c r="N3382" i="1"/>
  <c r="O3382" i="1"/>
  <c r="N3383" i="1"/>
  <c r="O3383" i="1"/>
  <c r="N3384" i="1"/>
  <c r="O3384" i="1"/>
  <c r="N3385" i="1"/>
  <c r="O3385" i="1"/>
  <c r="N3386" i="1"/>
  <c r="O3386" i="1"/>
  <c r="N3387" i="1"/>
  <c r="O3387" i="1"/>
  <c r="N3388" i="1"/>
  <c r="O3388" i="1"/>
  <c r="N3389" i="1"/>
  <c r="O3389" i="1"/>
  <c r="N3390" i="1"/>
  <c r="O3390" i="1"/>
  <c r="N3391" i="1"/>
  <c r="O3391" i="1"/>
  <c r="N3392" i="1"/>
  <c r="O3392" i="1"/>
  <c r="N3393" i="1"/>
  <c r="O3393" i="1"/>
  <c r="N3394" i="1"/>
  <c r="O3394" i="1"/>
  <c r="N3395" i="1"/>
  <c r="O3395" i="1"/>
  <c r="N3396" i="1"/>
  <c r="O3396" i="1"/>
  <c r="N3397" i="1"/>
  <c r="O3397" i="1"/>
  <c r="N3398" i="1"/>
  <c r="O3398" i="1"/>
  <c r="N3399" i="1"/>
  <c r="O3399" i="1"/>
  <c r="N3400" i="1"/>
  <c r="O3400" i="1"/>
  <c r="N3401" i="1"/>
  <c r="O3401" i="1"/>
  <c r="N3402" i="1"/>
  <c r="O3402" i="1"/>
  <c r="N3403" i="1"/>
  <c r="O3403" i="1"/>
  <c r="N3404" i="1"/>
  <c r="O3404" i="1"/>
  <c r="N3405" i="1"/>
  <c r="O3405" i="1"/>
  <c r="N3406" i="1"/>
  <c r="O3406" i="1"/>
  <c r="N3407" i="1"/>
  <c r="O3407" i="1"/>
  <c r="N3408" i="1"/>
  <c r="O3408" i="1"/>
  <c r="N3409" i="1"/>
  <c r="O3409" i="1"/>
  <c r="N3410" i="1"/>
  <c r="O3410" i="1"/>
  <c r="N3411" i="1"/>
  <c r="O3411" i="1"/>
  <c r="N3412" i="1"/>
  <c r="O3412" i="1"/>
  <c r="N3413" i="1"/>
  <c r="O3413" i="1"/>
  <c r="N3414" i="1"/>
  <c r="O3414" i="1"/>
  <c r="N3415" i="1"/>
  <c r="O3415" i="1"/>
  <c r="N3416" i="1"/>
  <c r="O3416" i="1"/>
  <c r="N3417" i="1"/>
  <c r="O3417" i="1"/>
  <c r="N3418" i="1"/>
  <c r="O3418" i="1"/>
  <c r="N3419" i="1"/>
  <c r="O3419" i="1"/>
  <c r="N3420" i="1"/>
  <c r="O3420" i="1"/>
  <c r="N3421" i="1"/>
  <c r="O3421" i="1"/>
  <c r="N3422" i="1"/>
  <c r="O3422" i="1"/>
  <c r="N3423" i="1"/>
  <c r="O3423" i="1"/>
  <c r="N3424" i="1"/>
  <c r="O3424" i="1"/>
  <c r="N3425" i="1"/>
  <c r="O3425" i="1"/>
  <c r="N3426" i="1"/>
  <c r="O3426" i="1"/>
  <c r="N3427" i="1"/>
  <c r="O3427" i="1"/>
  <c r="N3428" i="1"/>
  <c r="O3428" i="1"/>
  <c r="N3429" i="1"/>
  <c r="O3429" i="1"/>
  <c r="N3430" i="1"/>
  <c r="O3430" i="1"/>
  <c r="N3431" i="1"/>
  <c r="O3431" i="1"/>
  <c r="N3432" i="1"/>
  <c r="O3432" i="1"/>
  <c r="N3433" i="1"/>
  <c r="O3433" i="1"/>
  <c r="N3434" i="1"/>
  <c r="O3434" i="1"/>
  <c r="N3435" i="1"/>
  <c r="O3435" i="1"/>
  <c r="N3436" i="1"/>
  <c r="O3436" i="1"/>
  <c r="N3437" i="1"/>
  <c r="O3437" i="1"/>
  <c r="N3438" i="1"/>
  <c r="O3438" i="1"/>
  <c r="N3439" i="1"/>
  <c r="O3439" i="1"/>
  <c r="N3440" i="1"/>
  <c r="O3440" i="1"/>
  <c r="N3441" i="1"/>
  <c r="O3441" i="1"/>
  <c r="N3442" i="1"/>
  <c r="O3442" i="1"/>
  <c r="N3443" i="1"/>
  <c r="O3443" i="1"/>
  <c r="N3444" i="1"/>
  <c r="O3444" i="1"/>
  <c r="N3445" i="1"/>
  <c r="O3445" i="1"/>
  <c r="N3446" i="1"/>
  <c r="O3446" i="1"/>
  <c r="N3447" i="1"/>
  <c r="O3447" i="1"/>
  <c r="N3448" i="1"/>
  <c r="O3448" i="1"/>
  <c r="N3449" i="1"/>
  <c r="O3449" i="1"/>
  <c r="N3450" i="1"/>
  <c r="O3450" i="1"/>
  <c r="N3451" i="1"/>
  <c r="O3451" i="1"/>
  <c r="N3452" i="1"/>
  <c r="O3452" i="1"/>
  <c r="N3453" i="1"/>
  <c r="O3453" i="1"/>
  <c r="N3454" i="1"/>
  <c r="O3454" i="1"/>
  <c r="N3455" i="1"/>
  <c r="O3455" i="1"/>
  <c r="N3456" i="1"/>
  <c r="O3456" i="1"/>
  <c r="N3457" i="1"/>
  <c r="O3457" i="1"/>
  <c r="N3458" i="1"/>
  <c r="O3458" i="1"/>
  <c r="N3459" i="1"/>
  <c r="O3459" i="1"/>
  <c r="N3460" i="1"/>
  <c r="O3460" i="1"/>
  <c r="N3461" i="1"/>
  <c r="O3461" i="1"/>
  <c r="N3462" i="1"/>
  <c r="O3462" i="1"/>
  <c r="N3463" i="1"/>
  <c r="O3463" i="1"/>
  <c r="N3464" i="1"/>
  <c r="O3464" i="1"/>
  <c r="N3465" i="1"/>
  <c r="O3465" i="1"/>
  <c r="N3466" i="1"/>
  <c r="O3466" i="1"/>
  <c r="N3467" i="1"/>
  <c r="O3467" i="1"/>
  <c r="N3468" i="1"/>
  <c r="O3468" i="1"/>
  <c r="N3469" i="1"/>
  <c r="O3469" i="1"/>
  <c r="N3470" i="1"/>
  <c r="O3470" i="1"/>
  <c r="N3471" i="1"/>
  <c r="O3471" i="1"/>
  <c r="N3472" i="1"/>
  <c r="O3472" i="1"/>
  <c r="N3473" i="1"/>
  <c r="O3473" i="1"/>
  <c r="N3474" i="1"/>
  <c r="O3474" i="1"/>
  <c r="N3475" i="1"/>
  <c r="O3475" i="1"/>
  <c r="N3476" i="1"/>
  <c r="O3476" i="1"/>
  <c r="N3477" i="1"/>
  <c r="O3477" i="1"/>
  <c r="N3478" i="1"/>
  <c r="O3478" i="1"/>
  <c r="N3479" i="1"/>
  <c r="O3479" i="1"/>
  <c r="N3480" i="1"/>
  <c r="O3480" i="1"/>
  <c r="N3481" i="1"/>
  <c r="O3481" i="1"/>
  <c r="N3482" i="1"/>
  <c r="O3482" i="1"/>
  <c r="N3483" i="1"/>
  <c r="O3483" i="1"/>
  <c r="N3484" i="1"/>
  <c r="O3484" i="1"/>
  <c r="N3485" i="1"/>
  <c r="O3485" i="1"/>
  <c r="N3486" i="1"/>
  <c r="O3486" i="1"/>
  <c r="N3487" i="1"/>
  <c r="O3487" i="1"/>
  <c r="N3488" i="1"/>
  <c r="O3488" i="1"/>
  <c r="N3489" i="1"/>
  <c r="O3489" i="1"/>
  <c r="N3490" i="1"/>
  <c r="O3490" i="1"/>
  <c r="N3491" i="1"/>
  <c r="O3491" i="1"/>
  <c r="N3492" i="1"/>
  <c r="O3492" i="1"/>
  <c r="N3493" i="1"/>
  <c r="O3493" i="1"/>
  <c r="N3494" i="1"/>
  <c r="O3494" i="1"/>
  <c r="N3495" i="1"/>
  <c r="O3495" i="1"/>
  <c r="N3496" i="1"/>
  <c r="O3496" i="1"/>
  <c r="N3497" i="1"/>
  <c r="O3497" i="1"/>
  <c r="N3498" i="1"/>
  <c r="O3498" i="1"/>
  <c r="N3499" i="1"/>
  <c r="O3499" i="1"/>
  <c r="N3500" i="1"/>
  <c r="O3500" i="1"/>
  <c r="N3501" i="1"/>
  <c r="O3501" i="1"/>
  <c r="N3502" i="1"/>
  <c r="O3502" i="1"/>
  <c r="N3503" i="1"/>
  <c r="O3503" i="1"/>
  <c r="N3504" i="1"/>
  <c r="O3504" i="1"/>
  <c r="N3505" i="1"/>
  <c r="O3505" i="1"/>
  <c r="N3506" i="1"/>
  <c r="O3506" i="1"/>
  <c r="N3507" i="1"/>
  <c r="O3507" i="1"/>
  <c r="N3508" i="1"/>
  <c r="O3508" i="1"/>
  <c r="N3509" i="1"/>
  <c r="O3509" i="1"/>
  <c r="N3510" i="1"/>
  <c r="O3510" i="1"/>
  <c r="N3511" i="1"/>
  <c r="O3511" i="1"/>
  <c r="N3512" i="1"/>
  <c r="O3512" i="1"/>
  <c r="N3513" i="1"/>
  <c r="O3513" i="1"/>
  <c r="N3514" i="1"/>
  <c r="O3514" i="1"/>
  <c r="N3515" i="1"/>
  <c r="O3515" i="1"/>
  <c r="N3516" i="1"/>
  <c r="O3516" i="1"/>
  <c r="N3517" i="1"/>
  <c r="O3517" i="1"/>
  <c r="N3518" i="1"/>
  <c r="O3518" i="1"/>
  <c r="N3519" i="1"/>
  <c r="O3519" i="1"/>
  <c r="N3520" i="1"/>
  <c r="O3520" i="1"/>
  <c r="N3521" i="1"/>
  <c r="O3521" i="1"/>
  <c r="N3522" i="1"/>
  <c r="O3522" i="1"/>
  <c r="N3523" i="1"/>
  <c r="O3523" i="1"/>
  <c r="N3524" i="1"/>
  <c r="O3524" i="1"/>
  <c r="N3525" i="1"/>
  <c r="O3525" i="1"/>
  <c r="N3526" i="1"/>
  <c r="O3526" i="1"/>
  <c r="N3527" i="1"/>
  <c r="O3527" i="1"/>
  <c r="N3528" i="1"/>
  <c r="O3528" i="1"/>
  <c r="N3529" i="1"/>
  <c r="O3529" i="1"/>
  <c r="N3530" i="1"/>
  <c r="O3530" i="1"/>
  <c r="N3531" i="1"/>
  <c r="O3531" i="1"/>
  <c r="N3532" i="1"/>
  <c r="O3532" i="1"/>
  <c r="N3533" i="1"/>
  <c r="O3533" i="1"/>
  <c r="N3534" i="1"/>
  <c r="O3534" i="1"/>
  <c r="N3535" i="1"/>
  <c r="O3535" i="1"/>
  <c r="N3536" i="1"/>
  <c r="O3536" i="1"/>
  <c r="N3537" i="1"/>
  <c r="O3537" i="1"/>
  <c r="N3538" i="1"/>
  <c r="O3538" i="1"/>
  <c r="N3539" i="1"/>
  <c r="O3539" i="1"/>
  <c r="N3540" i="1"/>
  <c r="O3540" i="1"/>
  <c r="N3541" i="1"/>
  <c r="O3541" i="1"/>
  <c r="N3542" i="1"/>
  <c r="O3542" i="1"/>
  <c r="N3543" i="1"/>
  <c r="O3543" i="1"/>
  <c r="N3544" i="1"/>
  <c r="O3544" i="1"/>
  <c r="N3545" i="1"/>
  <c r="O3545" i="1"/>
  <c r="N3546" i="1"/>
  <c r="O3546" i="1"/>
  <c r="N3547" i="1"/>
  <c r="O3547" i="1"/>
  <c r="N3548" i="1"/>
  <c r="O3548" i="1"/>
  <c r="N3549" i="1"/>
  <c r="O3549" i="1"/>
  <c r="N3550" i="1"/>
  <c r="O3550" i="1"/>
  <c r="N3551" i="1"/>
  <c r="O3551" i="1"/>
  <c r="N3552" i="1"/>
  <c r="O3552" i="1"/>
  <c r="N3553" i="1"/>
  <c r="O3553" i="1"/>
  <c r="N3554" i="1"/>
  <c r="O3554" i="1"/>
  <c r="N3555" i="1"/>
  <c r="O3555" i="1"/>
  <c r="N3556" i="1"/>
  <c r="O3556" i="1"/>
  <c r="N3557" i="1"/>
  <c r="O3557" i="1"/>
  <c r="N3558" i="1"/>
  <c r="O3558" i="1"/>
  <c r="N3559" i="1"/>
  <c r="O3559" i="1"/>
  <c r="N3560" i="1"/>
  <c r="O3560" i="1"/>
  <c r="N3561" i="1"/>
  <c r="O3561" i="1"/>
  <c r="N3562" i="1"/>
  <c r="O3562" i="1"/>
  <c r="N3563" i="1"/>
  <c r="O3563" i="1"/>
  <c r="N3564" i="1"/>
  <c r="O3564" i="1"/>
  <c r="N3565" i="1"/>
  <c r="O3565" i="1"/>
  <c r="N3566" i="1"/>
  <c r="O3566" i="1"/>
  <c r="N3567" i="1"/>
  <c r="O3567" i="1"/>
  <c r="N3568" i="1"/>
  <c r="O3568" i="1"/>
  <c r="N3569" i="1"/>
  <c r="O3569" i="1"/>
  <c r="N3570" i="1"/>
  <c r="O3570" i="1"/>
  <c r="N3571" i="1"/>
  <c r="O3571" i="1"/>
  <c r="N3572" i="1"/>
  <c r="O3572" i="1"/>
  <c r="N3573" i="1"/>
  <c r="O3573" i="1"/>
  <c r="N3574" i="1"/>
  <c r="O3574" i="1"/>
  <c r="N3575" i="1"/>
  <c r="O3575" i="1"/>
  <c r="N3576" i="1"/>
  <c r="O3576" i="1"/>
  <c r="N3577" i="1"/>
  <c r="O3577" i="1"/>
  <c r="N3578" i="1"/>
  <c r="O3578" i="1"/>
  <c r="N3579" i="1"/>
  <c r="O3579" i="1"/>
  <c r="N3580" i="1"/>
  <c r="O3580" i="1"/>
  <c r="N3581" i="1"/>
  <c r="O3581" i="1"/>
  <c r="N3582" i="1"/>
  <c r="O3582" i="1"/>
  <c r="N3583" i="1"/>
  <c r="O3583" i="1"/>
  <c r="N3584" i="1"/>
  <c r="O3584" i="1"/>
  <c r="N3585" i="1"/>
  <c r="O3585" i="1"/>
  <c r="N3586" i="1"/>
  <c r="O3586" i="1"/>
  <c r="N3587" i="1"/>
  <c r="O3587" i="1"/>
  <c r="N3588" i="1"/>
  <c r="O3588" i="1"/>
  <c r="N3589" i="1"/>
  <c r="O3589" i="1"/>
  <c r="N3590" i="1"/>
  <c r="O3590" i="1"/>
  <c r="N3591" i="1"/>
  <c r="O3591" i="1"/>
  <c r="N3592" i="1"/>
  <c r="O3592" i="1"/>
  <c r="N3593" i="1"/>
  <c r="O3593" i="1"/>
  <c r="N3594" i="1"/>
  <c r="O3594" i="1"/>
  <c r="N3595" i="1"/>
  <c r="O3595" i="1"/>
  <c r="N3596" i="1"/>
  <c r="O3596" i="1"/>
  <c r="N3597" i="1"/>
  <c r="O3597" i="1"/>
  <c r="N3598" i="1"/>
  <c r="O3598" i="1"/>
  <c r="N3599" i="1"/>
  <c r="O3599" i="1"/>
  <c r="N3600" i="1"/>
  <c r="O3600" i="1"/>
  <c r="N3601" i="1"/>
  <c r="O3601" i="1"/>
  <c r="N3602" i="1"/>
  <c r="O3602" i="1"/>
  <c r="N3603" i="1"/>
  <c r="O3603" i="1"/>
  <c r="N3604" i="1"/>
  <c r="O3604" i="1"/>
  <c r="N3605" i="1"/>
  <c r="O3605" i="1"/>
  <c r="N3606" i="1"/>
  <c r="O3606" i="1"/>
  <c r="N3607" i="1"/>
  <c r="O3607" i="1"/>
  <c r="N3608" i="1"/>
  <c r="O3608" i="1"/>
  <c r="N3609" i="1"/>
  <c r="O3609" i="1"/>
  <c r="N3610" i="1"/>
  <c r="O3610" i="1"/>
  <c r="N3611" i="1"/>
  <c r="O3611" i="1"/>
  <c r="N3612" i="1"/>
  <c r="O3612" i="1"/>
  <c r="N3613" i="1"/>
  <c r="O3613" i="1"/>
  <c r="N3614" i="1"/>
  <c r="O3614" i="1"/>
  <c r="N3615" i="1"/>
  <c r="O3615" i="1"/>
  <c r="N3616" i="1"/>
  <c r="O3616" i="1"/>
  <c r="N3617" i="1"/>
  <c r="O3617" i="1"/>
  <c r="N3618" i="1"/>
  <c r="O3618" i="1"/>
  <c r="N3619" i="1"/>
  <c r="O3619" i="1"/>
  <c r="N3620" i="1"/>
  <c r="O3620" i="1"/>
  <c r="N3621" i="1"/>
  <c r="O3621" i="1"/>
  <c r="N3622" i="1"/>
  <c r="O3622" i="1"/>
  <c r="N3623" i="1"/>
  <c r="O3623" i="1"/>
  <c r="N3624" i="1"/>
  <c r="O3624" i="1"/>
  <c r="N3625" i="1"/>
  <c r="O3625" i="1"/>
  <c r="N3626" i="1"/>
  <c r="O3626" i="1"/>
  <c r="N3627" i="1"/>
  <c r="O3627" i="1"/>
  <c r="N3628" i="1"/>
  <c r="O3628" i="1"/>
  <c r="N3629" i="1"/>
  <c r="O3629" i="1"/>
  <c r="N3630" i="1"/>
  <c r="O3630" i="1"/>
  <c r="N3631" i="1"/>
  <c r="O3631" i="1"/>
  <c r="N3632" i="1"/>
  <c r="O3632" i="1"/>
  <c r="N3633" i="1"/>
  <c r="O3633" i="1"/>
  <c r="N3634" i="1"/>
  <c r="O3634" i="1"/>
  <c r="N3635" i="1"/>
  <c r="O3635" i="1"/>
  <c r="N3636" i="1"/>
  <c r="O3636" i="1"/>
  <c r="N3637" i="1"/>
  <c r="O3637" i="1"/>
  <c r="N3638" i="1"/>
  <c r="O3638" i="1"/>
  <c r="N3639" i="1"/>
  <c r="O3639" i="1"/>
  <c r="N3640" i="1"/>
  <c r="O3640" i="1"/>
  <c r="N3641" i="1"/>
  <c r="O3641" i="1"/>
  <c r="N3642" i="1"/>
  <c r="O3642" i="1"/>
  <c r="N3643" i="1"/>
  <c r="O3643" i="1"/>
  <c r="N3644" i="1"/>
  <c r="O3644" i="1"/>
  <c r="N3645" i="1"/>
  <c r="O3645" i="1"/>
  <c r="N3646" i="1"/>
  <c r="O3646" i="1"/>
  <c r="N3647" i="1"/>
  <c r="O3647" i="1"/>
  <c r="N3648" i="1"/>
  <c r="O3648" i="1"/>
  <c r="N3649" i="1"/>
  <c r="O3649" i="1"/>
  <c r="N3650" i="1"/>
  <c r="O3650" i="1"/>
  <c r="N3651" i="1"/>
  <c r="O3651" i="1"/>
  <c r="N3652" i="1"/>
  <c r="O3652" i="1"/>
  <c r="N3653" i="1"/>
  <c r="O3653" i="1"/>
  <c r="N3654" i="1"/>
  <c r="O3654" i="1"/>
  <c r="N3655" i="1"/>
  <c r="O3655" i="1"/>
  <c r="N3656" i="1"/>
  <c r="O3656" i="1"/>
  <c r="N3657" i="1"/>
  <c r="O3657" i="1"/>
  <c r="N3658" i="1"/>
  <c r="O3658" i="1"/>
  <c r="N3659" i="1"/>
  <c r="O3659" i="1"/>
  <c r="N3660" i="1"/>
  <c r="O3660" i="1"/>
  <c r="N3661" i="1"/>
  <c r="O3661" i="1"/>
  <c r="N3662" i="1"/>
  <c r="O3662" i="1"/>
  <c r="N3663" i="1"/>
  <c r="O3663" i="1"/>
  <c r="N3664" i="1"/>
  <c r="O3664" i="1"/>
  <c r="N3665" i="1"/>
  <c r="O3665" i="1"/>
  <c r="N3666" i="1"/>
  <c r="O3666" i="1"/>
  <c r="N3667" i="1"/>
  <c r="O3667" i="1"/>
  <c r="N3668" i="1"/>
  <c r="O3668" i="1"/>
  <c r="N3669" i="1"/>
  <c r="O3669" i="1"/>
  <c r="N3670" i="1"/>
  <c r="O3670" i="1"/>
  <c r="N3671" i="1"/>
  <c r="O3671" i="1"/>
  <c r="N3672" i="1"/>
  <c r="O3672" i="1"/>
  <c r="N3673" i="1"/>
  <c r="O3673" i="1"/>
  <c r="N3674" i="1"/>
  <c r="O3674" i="1"/>
  <c r="N3675" i="1"/>
  <c r="O3675" i="1"/>
  <c r="N3676" i="1"/>
  <c r="O3676" i="1"/>
  <c r="N3677" i="1"/>
  <c r="O3677" i="1"/>
  <c r="N3678" i="1"/>
  <c r="O3678" i="1"/>
  <c r="N3679" i="1"/>
  <c r="O3679" i="1"/>
  <c r="N3680" i="1"/>
  <c r="O3680" i="1"/>
  <c r="N3681" i="1"/>
  <c r="O3681" i="1"/>
  <c r="N3682" i="1"/>
  <c r="O3682" i="1"/>
  <c r="N3683" i="1"/>
  <c r="O3683" i="1"/>
  <c r="N3684" i="1"/>
  <c r="O3684" i="1"/>
  <c r="N3685" i="1"/>
  <c r="O3685" i="1"/>
  <c r="N3686" i="1"/>
  <c r="O3686" i="1"/>
  <c r="N3687" i="1"/>
  <c r="O3687" i="1"/>
  <c r="N3688" i="1"/>
  <c r="O3688" i="1"/>
  <c r="N3689" i="1"/>
  <c r="O3689" i="1"/>
  <c r="N3690" i="1"/>
  <c r="O3690" i="1"/>
  <c r="N3691" i="1"/>
  <c r="O3691" i="1"/>
  <c r="N3692" i="1"/>
  <c r="O3692" i="1"/>
  <c r="N3693" i="1"/>
  <c r="O3693" i="1"/>
  <c r="N3694" i="1"/>
  <c r="O3694" i="1"/>
  <c r="N3695" i="1"/>
  <c r="O3695" i="1"/>
  <c r="N3696" i="1"/>
  <c r="O3696" i="1"/>
  <c r="N3697" i="1"/>
  <c r="O3697" i="1"/>
  <c r="N3698" i="1"/>
  <c r="O3698" i="1"/>
  <c r="N3699" i="1"/>
  <c r="O3699" i="1"/>
  <c r="N3700" i="1"/>
  <c r="O3700" i="1"/>
  <c r="N3701" i="1"/>
  <c r="O3701" i="1"/>
  <c r="N3702" i="1"/>
  <c r="O3702" i="1"/>
  <c r="N3703" i="1"/>
  <c r="O3703" i="1"/>
  <c r="N3704" i="1"/>
  <c r="O3704" i="1"/>
  <c r="N3705" i="1"/>
  <c r="O3705" i="1"/>
  <c r="N3706" i="1"/>
  <c r="O3706" i="1"/>
  <c r="N3707" i="1"/>
  <c r="O3707" i="1"/>
  <c r="N3708" i="1"/>
  <c r="O3708" i="1"/>
  <c r="N3709" i="1"/>
  <c r="O3709" i="1"/>
  <c r="N3710" i="1"/>
  <c r="O3710" i="1"/>
  <c r="N3711" i="1"/>
  <c r="O3711" i="1"/>
  <c r="N3712" i="1"/>
  <c r="O3712" i="1"/>
  <c r="N3713" i="1"/>
  <c r="O3713" i="1"/>
  <c r="N3714" i="1"/>
  <c r="O3714" i="1"/>
  <c r="N3715" i="1"/>
  <c r="O3715" i="1"/>
  <c r="N3716" i="1"/>
  <c r="O3716" i="1"/>
  <c r="N3717" i="1"/>
  <c r="O3717" i="1"/>
  <c r="N3718" i="1"/>
  <c r="O3718" i="1"/>
  <c r="N3719" i="1"/>
  <c r="O3719" i="1"/>
  <c r="N3720" i="1"/>
  <c r="O3720" i="1"/>
  <c r="N3721" i="1"/>
  <c r="O3721" i="1"/>
  <c r="N3722" i="1"/>
  <c r="O3722" i="1"/>
  <c r="N3723" i="1"/>
  <c r="O3723" i="1"/>
  <c r="N3724" i="1"/>
  <c r="O3724" i="1"/>
  <c r="N3725" i="1"/>
  <c r="O3725" i="1"/>
  <c r="N3726" i="1"/>
  <c r="O3726" i="1"/>
  <c r="N3727" i="1"/>
  <c r="O3727" i="1"/>
  <c r="N3728" i="1"/>
  <c r="O3728" i="1"/>
  <c r="N3729" i="1"/>
  <c r="O3729" i="1"/>
  <c r="N3730" i="1"/>
  <c r="O3730" i="1"/>
  <c r="N3731" i="1"/>
  <c r="O3731" i="1"/>
  <c r="N3732" i="1"/>
  <c r="O3732" i="1"/>
  <c r="N3733" i="1"/>
  <c r="O3733" i="1"/>
  <c r="N3734" i="1"/>
  <c r="O3734" i="1"/>
  <c r="N3735" i="1"/>
  <c r="O3735" i="1"/>
  <c r="N3736" i="1"/>
  <c r="O3736" i="1"/>
  <c r="N3737" i="1"/>
  <c r="O3737" i="1"/>
  <c r="N3738" i="1"/>
  <c r="O3738" i="1"/>
  <c r="N3739" i="1"/>
  <c r="O3739" i="1"/>
  <c r="N3740" i="1"/>
  <c r="O3740" i="1"/>
  <c r="N3741" i="1"/>
  <c r="O3741" i="1"/>
  <c r="N3742" i="1"/>
  <c r="O3742" i="1"/>
  <c r="N3743" i="1"/>
  <c r="O3743" i="1"/>
  <c r="N3744" i="1"/>
  <c r="O3744" i="1"/>
  <c r="N3745" i="1"/>
  <c r="O3745" i="1"/>
  <c r="N3746" i="1"/>
  <c r="O3746" i="1"/>
  <c r="N3747" i="1"/>
  <c r="O3747" i="1"/>
  <c r="N3748" i="1"/>
  <c r="O3748" i="1"/>
  <c r="N3749" i="1"/>
  <c r="O3749" i="1"/>
  <c r="N3750" i="1"/>
  <c r="O3750" i="1"/>
  <c r="N3751" i="1"/>
  <c r="O3751" i="1"/>
  <c r="N3752" i="1"/>
  <c r="O3752" i="1"/>
  <c r="N3753" i="1"/>
  <c r="O3753" i="1"/>
  <c r="N3754" i="1"/>
  <c r="O3754" i="1"/>
  <c r="N3755" i="1"/>
  <c r="O3755" i="1"/>
  <c r="N3756" i="1"/>
  <c r="O3756" i="1"/>
  <c r="N3757" i="1"/>
  <c r="O3757" i="1"/>
  <c r="N3758" i="1"/>
  <c r="O3758" i="1"/>
  <c r="N3759" i="1"/>
  <c r="O3759" i="1"/>
  <c r="N3760" i="1"/>
  <c r="O3760" i="1"/>
  <c r="N3761" i="1"/>
  <c r="O3761" i="1"/>
  <c r="N3762" i="1"/>
  <c r="O3762" i="1"/>
  <c r="N3763" i="1"/>
  <c r="O3763" i="1"/>
  <c r="N3764" i="1"/>
  <c r="O3764" i="1"/>
  <c r="N3765" i="1"/>
  <c r="O3765" i="1"/>
  <c r="N3766" i="1"/>
  <c r="O3766" i="1"/>
  <c r="N3767" i="1"/>
  <c r="O3767" i="1"/>
  <c r="N3768" i="1"/>
  <c r="O3768" i="1"/>
  <c r="N3769" i="1"/>
  <c r="O3769" i="1"/>
  <c r="N3770" i="1"/>
  <c r="O3770" i="1"/>
  <c r="N3771" i="1"/>
  <c r="O3771" i="1"/>
  <c r="N3772" i="1"/>
  <c r="O3772" i="1"/>
  <c r="N3773" i="1"/>
  <c r="O3773" i="1"/>
  <c r="N3774" i="1"/>
  <c r="O3774" i="1"/>
  <c r="N3775" i="1"/>
  <c r="O3775" i="1"/>
  <c r="N3776" i="1"/>
  <c r="O3776" i="1"/>
  <c r="N3777" i="1"/>
  <c r="O3777" i="1"/>
  <c r="N3778" i="1"/>
  <c r="O3778" i="1"/>
  <c r="N3779" i="1"/>
  <c r="O3779" i="1"/>
  <c r="N3780" i="1"/>
  <c r="O3780" i="1"/>
  <c r="N3781" i="1"/>
  <c r="O3781" i="1"/>
  <c r="N3782" i="1"/>
  <c r="O3782" i="1"/>
  <c r="N3783" i="1"/>
  <c r="O3783" i="1"/>
  <c r="N3784" i="1"/>
  <c r="O3784" i="1"/>
  <c r="N3785" i="1"/>
  <c r="O3785" i="1"/>
  <c r="N3786" i="1"/>
  <c r="O3786" i="1"/>
  <c r="N3787" i="1"/>
  <c r="O3787" i="1"/>
  <c r="N3788" i="1"/>
  <c r="O3788" i="1"/>
  <c r="N3789" i="1"/>
  <c r="O3789" i="1"/>
  <c r="N3790" i="1"/>
  <c r="O3790" i="1"/>
  <c r="N3791" i="1"/>
  <c r="O3791" i="1"/>
  <c r="N3792" i="1"/>
  <c r="O3792" i="1"/>
  <c r="N3793" i="1"/>
  <c r="O3793" i="1"/>
  <c r="N3794" i="1"/>
  <c r="O3794" i="1"/>
  <c r="N3795" i="1"/>
  <c r="O3795" i="1"/>
  <c r="N3796" i="1"/>
  <c r="O3796" i="1"/>
  <c r="N3797" i="1"/>
  <c r="O3797" i="1"/>
  <c r="N3798" i="1"/>
  <c r="O3798" i="1"/>
  <c r="N3799" i="1"/>
  <c r="O3799" i="1"/>
  <c r="N3800" i="1"/>
  <c r="O3800" i="1"/>
  <c r="N3801" i="1"/>
  <c r="O3801" i="1"/>
  <c r="N3802" i="1"/>
  <c r="O3802" i="1"/>
  <c r="N3803" i="1"/>
  <c r="O3803" i="1"/>
  <c r="N3804" i="1"/>
  <c r="O3804" i="1"/>
  <c r="N3805" i="1"/>
  <c r="O3805" i="1"/>
  <c r="N3806" i="1"/>
  <c r="O3806" i="1"/>
  <c r="N3807" i="1"/>
  <c r="O3807" i="1"/>
  <c r="N3808" i="1"/>
  <c r="O3808" i="1"/>
  <c r="N3809" i="1"/>
  <c r="O3809" i="1"/>
  <c r="N3810" i="1"/>
  <c r="O3810" i="1"/>
  <c r="N3811" i="1"/>
  <c r="O3811" i="1"/>
  <c r="N3812" i="1"/>
  <c r="O3812" i="1"/>
  <c r="N3813" i="1"/>
  <c r="O3813" i="1"/>
  <c r="N3814" i="1"/>
  <c r="O3814" i="1"/>
  <c r="N3815" i="1"/>
  <c r="O3815" i="1"/>
  <c r="N3816" i="1"/>
  <c r="O3816" i="1"/>
  <c r="N3817" i="1"/>
  <c r="O3817" i="1"/>
  <c r="N3818" i="1"/>
  <c r="O3818" i="1"/>
  <c r="N3819" i="1"/>
  <c r="O3819" i="1"/>
  <c r="N3820" i="1"/>
  <c r="O3820" i="1"/>
  <c r="N3821" i="1"/>
  <c r="O3821" i="1"/>
  <c r="N3822" i="1"/>
  <c r="O3822" i="1"/>
  <c r="N3823" i="1"/>
  <c r="O3823" i="1"/>
  <c r="N3824" i="1"/>
  <c r="O3824" i="1"/>
  <c r="N3825" i="1"/>
  <c r="O3825" i="1"/>
  <c r="N3826" i="1"/>
  <c r="O3826" i="1"/>
  <c r="N3827" i="1"/>
  <c r="O3827" i="1"/>
  <c r="N3828" i="1"/>
  <c r="O3828" i="1"/>
  <c r="N3829" i="1"/>
  <c r="O3829" i="1"/>
  <c r="N3830" i="1"/>
  <c r="O3830" i="1"/>
  <c r="N3831" i="1"/>
  <c r="O3831" i="1"/>
  <c r="N3832" i="1"/>
  <c r="O3832" i="1"/>
  <c r="N3833" i="1"/>
  <c r="O3833" i="1"/>
  <c r="N3834" i="1"/>
  <c r="O3834" i="1"/>
  <c r="N3835" i="1"/>
  <c r="O3835" i="1"/>
  <c r="N3836" i="1"/>
  <c r="O3836" i="1"/>
  <c r="N3837" i="1"/>
  <c r="O3837" i="1"/>
  <c r="N3838" i="1"/>
  <c r="O3838" i="1"/>
  <c r="N3839" i="1"/>
  <c r="O3839" i="1"/>
  <c r="N3840" i="1"/>
  <c r="O3840" i="1"/>
  <c r="N3841" i="1"/>
  <c r="O3841" i="1"/>
  <c r="N3842" i="1"/>
  <c r="O3842" i="1"/>
  <c r="N3843" i="1"/>
  <c r="O3843" i="1"/>
  <c r="N3844" i="1"/>
  <c r="O3844" i="1"/>
  <c r="N3845" i="1"/>
  <c r="O3845" i="1"/>
  <c r="N3846" i="1"/>
  <c r="O3846" i="1"/>
  <c r="N3847" i="1"/>
  <c r="O3847" i="1"/>
  <c r="N3848" i="1"/>
  <c r="O3848" i="1"/>
  <c r="N3849" i="1"/>
  <c r="O3849" i="1"/>
  <c r="N3850" i="1"/>
  <c r="O3850" i="1"/>
  <c r="N3851" i="1"/>
  <c r="O3851" i="1"/>
  <c r="N3852" i="1"/>
  <c r="O3852" i="1"/>
  <c r="N3853" i="1"/>
  <c r="O3853" i="1"/>
  <c r="N3854" i="1"/>
  <c r="O3854" i="1"/>
  <c r="N3855" i="1"/>
  <c r="O3855" i="1"/>
  <c r="N3856" i="1"/>
  <c r="O3856" i="1"/>
  <c r="N3857" i="1"/>
  <c r="O3857" i="1"/>
  <c r="N3858" i="1"/>
  <c r="O3858" i="1"/>
  <c r="N3859" i="1"/>
  <c r="O3859" i="1"/>
  <c r="N3860" i="1"/>
  <c r="O3860" i="1"/>
  <c r="N3861" i="1"/>
  <c r="O3861" i="1"/>
  <c r="N3862" i="1"/>
  <c r="O3862" i="1"/>
  <c r="N3863" i="1"/>
  <c r="O3863" i="1"/>
  <c r="N3864" i="1"/>
  <c r="O3864" i="1"/>
  <c r="N3865" i="1"/>
  <c r="O3865" i="1"/>
  <c r="N3866" i="1"/>
  <c r="O3866" i="1"/>
  <c r="N3867" i="1"/>
  <c r="O3867" i="1"/>
  <c r="N3868" i="1"/>
  <c r="O3868" i="1"/>
  <c r="N3869" i="1"/>
  <c r="O3869" i="1"/>
  <c r="N3870" i="1"/>
  <c r="O3870" i="1"/>
  <c r="N3871" i="1"/>
  <c r="O3871" i="1"/>
  <c r="N3872" i="1"/>
  <c r="O3872" i="1"/>
  <c r="N3873" i="1"/>
  <c r="O3873" i="1"/>
  <c r="N3874" i="1"/>
  <c r="O3874" i="1"/>
  <c r="N3875" i="1"/>
  <c r="O3875" i="1"/>
  <c r="N3876" i="1"/>
  <c r="O3876" i="1"/>
  <c r="N3877" i="1"/>
  <c r="O3877" i="1"/>
  <c r="N3878" i="1"/>
  <c r="O3878" i="1"/>
  <c r="N3879" i="1"/>
  <c r="O3879" i="1"/>
  <c r="N3880" i="1"/>
  <c r="O3880" i="1"/>
  <c r="N3881" i="1"/>
  <c r="O3881" i="1"/>
  <c r="N3882" i="1"/>
  <c r="O3882" i="1"/>
  <c r="N3883" i="1"/>
  <c r="O3883" i="1"/>
  <c r="N3884" i="1"/>
  <c r="O3884" i="1"/>
  <c r="N3885" i="1"/>
  <c r="O3885" i="1"/>
  <c r="N3886" i="1"/>
  <c r="O3886" i="1"/>
  <c r="N3887" i="1"/>
  <c r="O3887" i="1"/>
  <c r="N3888" i="1"/>
  <c r="O3888" i="1"/>
  <c r="N3889" i="1"/>
  <c r="O3889" i="1"/>
  <c r="N3890" i="1"/>
  <c r="O3890" i="1"/>
  <c r="N3891" i="1"/>
  <c r="O3891" i="1"/>
  <c r="N3892" i="1"/>
  <c r="O3892" i="1"/>
  <c r="N3893" i="1"/>
  <c r="O3893" i="1"/>
  <c r="N3894" i="1"/>
  <c r="O3894" i="1"/>
  <c r="N3895" i="1"/>
  <c r="O3895" i="1"/>
  <c r="N3896" i="1"/>
  <c r="O3896" i="1"/>
  <c r="N3897" i="1"/>
  <c r="O3897" i="1"/>
  <c r="N3898" i="1"/>
  <c r="O3898" i="1"/>
  <c r="N3899" i="1"/>
  <c r="O3899" i="1"/>
  <c r="N3900" i="1"/>
  <c r="O3900" i="1"/>
  <c r="N3901" i="1"/>
  <c r="O3901" i="1"/>
  <c r="N3902" i="1"/>
  <c r="O3902" i="1"/>
  <c r="N3903" i="1"/>
  <c r="O3903" i="1"/>
  <c r="N3904" i="1"/>
  <c r="O3904" i="1"/>
  <c r="N3905" i="1"/>
  <c r="O3905" i="1"/>
  <c r="N3906" i="1"/>
  <c r="O3906" i="1"/>
  <c r="N3907" i="1"/>
  <c r="O3907" i="1"/>
  <c r="N3908" i="1"/>
  <c r="O3908" i="1"/>
  <c r="N3909" i="1"/>
  <c r="O3909" i="1"/>
  <c r="N3910" i="1"/>
  <c r="O3910" i="1"/>
  <c r="N3911" i="1"/>
  <c r="O3911" i="1"/>
  <c r="N3912" i="1"/>
  <c r="O3912" i="1"/>
  <c r="N3913" i="1"/>
  <c r="O3913" i="1"/>
  <c r="N3914" i="1"/>
  <c r="O3914" i="1"/>
  <c r="N3915" i="1"/>
  <c r="O3915" i="1"/>
  <c r="N3916" i="1"/>
  <c r="O3916" i="1"/>
  <c r="N3917" i="1"/>
  <c r="O3917" i="1"/>
  <c r="N3918" i="1"/>
  <c r="O3918" i="1"/>
  <c r="N3919" i="1"/>
  <c r="O3919" i="1"/>
  <c r="N3920" i="1"/>
  <c r="O3920" i="1"/>
  <c r="N3921" i="1"/>
  <c r="O3921" i="1"/>
  <c r="N3922" i="1"/>
  <c r="O3922" i="1"/>
  <c r="N3923" i="1"/>
  <c r="O3923" i="1"/>
  <c r="N3924" i="1"/>
  <c r="O3924" i="1"/>
  <c r="N3925" i="1"/>
  <c r="O3925" i="1"/>
  <c r="N3926" i="1"/>
  <c r="O3926" i="1"/>
  <c r="N3927" i="1"/>
  <c r="O3927" i="1"/>
  <c r="N3928" i="1"/>
  <c r="O3928" i="1"/>
  <c r="N3929" i="1"/>
  <c r="O3929" i="1"/>
  <c r="N3930" i="1"/>
  <c r="O3930" i="1"/>
  <c r="N3931" i="1"/>
  <c r="O3931" i="1"/>
  <c r="N3932" i="1"/>
  <c r="O3932" i="1"/>
  <c r="N3933" i="1"/>
  <c r="O3933" i="1"/>
  <c r="N3934" i="1"/>
  <c r="O3934" i="1"/>
  <c r="N3935" i="1"/>
  <c r="O3935" i="1"/>
  <c r="N3936" i="1"/>
  <c r="O3936" i="1"/>
  <c r="N3937" i="1"/>
  <c r="O3937" i="1"/>
  <c r="N3938" i="1"/>
  <c r="O3938" i="1"/>
  <c r="N3939" i="1"/>
  <c r="O3939" i="1"/>
  <c r="N3940" i="1"/>
  <c r="O3940" i="1"/>
  <c r="N3941" i="1"/>
  <c r="O3941" i="1"/>
  <c r="N3942" i="1"/>
  <c r="O3942" i="1"/>
  <c r="N3943" i="1"/>
  <c r="O3943" i="1"/>
  <c r="N3944" i="1"/>
  <c r="O3944" i="1"/>
  <c r="N3945" i="1"/>
  <c r="O3945" i="1"/>
  <c r="N3946" i="1"/>
  <c r="O3946" i="1"/>
  <c r="N3947" i="1"/>
  <c r="O3947" i="1"/>
  <c r="N3948" i="1"/>
  <c r="O3948" i="1"/>
  <c r="N3949" i="1"/>
  <c r="O3949" i="1"/>
  <c r="N3950" i="1"/>
  <c r="O3950" i="1"/>
  <c r="N3951" i="1"/>
  <c r="O3951" i="1"/>
  <c r="N3952" i="1"/>
  <c r="O3952" i="1"/>
  <c r="N3953" i="1"/>
  <c r="O3953" i="1"/>
  <c r="N3954" i="1"/>
  <c r="O3954" i="1"/>
  <c r="N3955" i="1"/>
  <c r="O3955" i="1"/>
  <c r="N3956" i="1"/>
  <c r="O3956" i="1"/>
  <c r="N3957" i="1"/>
  <c r="O3957" i="1"/>
  <c r="N3958" i="1"/>
  <c r="O3958" i="1"/>
  <c r="N3959" i="1"/>
  <c r="O3959" i="1"/>
  <c r="N3960" i="1"/>
  <c r="O3960" i="1"/>
  <c r="N3961" i="1"/>
  <c r="O3961" i="1"/>
  <c r="N3962" i="1"/>
  <c r="O3962" i="1"/>
  <c r="N3963" i="1"/>
  <c r="O3963" i="1"/>
  <c r="N3964" i="1"/>
  <c r="O3964" i="1"/>
  <c r="N3965" i="1"/>
  <c r="O3965" i="1"/>
  <c r="N3966" i="1"/>
  <c r="O3966" i="1"/>
  <c r="N3967" i="1"/>
  <c r="O3967" i="1"/>
  <c r="N3968" i="1"/>
  <c r="O3968" i="1"/>
  <c r="N3969" i="1"/>
  <c r="O3969" i="1"/>
  <c r="N3970" i="1"/>
  <c r="O3970" i="1"/>
  <c r="N3971" i="1"/>
  <c r="O3971" i="1"/>
  <c r="N3972" i="1"/>
  <c r="O3972" i="1"/>
  <c r="N3973" i="1"/>
  <c r="O3973" i="1"/>
  <c r="N3974" i="1"/>
  <c r="O3974" i="1"/>
  <c r="N3975" i="1"/>
  <c r="O3975" i="1"/>
  <c r="N3976" i="1"/>
  <c r="O3976" i="1"/>
  <c r="N3977" i="1"/>
  <c r="O3977" i="1"/>
  <c r="N3978" i="1"/>
  <c r="O3978" i="1"/>
  <c r="N3979" i="1"/>
  <c r="O3979" i="1"/>
  <c r="N3980" i="1"/>
  <c r="O3980" i="1"/>
  <c r="N3981" i="1"/>
  <c r="O3981" i="1"/>
  <c r="N3982" i="1"/>
  <c r="O3982" i="1"/>
  <c r="N3983" i="1"/>
  <c r="O3983" i="1"/>
  <c r="N3984" i="1"/>
  <c r="O3984" i="1"/>
  <c r="N3985" i="1"/>
  <c r="O3985" i="1"/>
  <c r="N3986" i="1"/>
  <c r="O3986" i="1"/>
  <c r="N3987" i="1"/>
  <c r="O3987" i="1"/>
  <c r="N3988" i="1"/>
  <c r="O3988" i="1"/>
  <c r="N3989" i="1"/>
  <c r="O3989" i="1"/>
  <c r="N3990" i="1"/>
  <c r="O3990" i="1"/>
  <c r="N3991" i="1"/>
  <c r="O3991" i="1"/>
  <c r="N3992" i="1"/>
  <c r="O3992" i="1"/>
  <c r="N3993" i="1"/>
  <c r="O3993" i="1"/>
  <c r="N3994" i="1"/>
  <c r="O3994" i="1"/>
  <c r="N3995" i="1"/>
  <c r="O3995" i="1"/>
  <c r="N3996" i="1"/>
  <c r="O3996" i="1"/>
  <c r="N3997" i="1"/>
  <c r="O3997" i="1"/>
  <c r="N3998" i="1"/>
  <c r="O3998" i="1"/>
  <c r="N3999" i="1"/>
  <c r="O3999" i="1"/>
  <c r="N4000" i="1"/>
  <c r="O4000" i="1"/>
  <c r="N4001" i="1"/>
  <c r="O4001" i="1"/>
  <c r="N4002" i="1"/>
  <c r="O4002" i="1"/>
  <c r="N4003" i="1"/>
  <c r="O4003" i="1"/>
  <c r="N4004" i="1"/>
  <c r="O4004" i="1"/>
  <c r="N4005" i="1"/>
  <c r="O4005" i="1"/>
  <c r="N4006" i="1"/>
  <c r="O4006" i="1"/>
  <c r="N4007" i="1"/>
  <c r="O4007" i="1"/>
  <c r="N4008" i="1"/>
  <c r="O4008" i="1"/>
  <c r="N4009" i="1"/>
  <c r="O4009" i="1"/>
  <c r="N4010" i="1"/>
  <c r="O4010" i="1"/>
  <c r="N4011" i="1"/>
  <c r="O4011" i="1"/>
  <c r="N4012" i="1"/>
  <c r="O4012" i="1"/>
  <c r="N4013" i="1"/>
  <c r="O4013" i="1"/>
  <c r="N4014" i="1"/>
  <c r="O4014" i="1"/>
  <c r="N4015" i="1"/>
  <c r="O4015" i="1"/>
  <c r="N4016" i="1"/>
  <c r="O4016" i="1"/>
  <c r="N4017" i="1"/>
  <c r="O4017" i="1"/>
  <c r="N4018" i="1"/>
  <c r="O4018" i="1"/>
  <c r="N4019" i="1"/>
  <c r="O4019" i="1"/>
  <c r="N4020" i="1"/>
  <c r="O4020" i="1"/>
  <c r="N4021" i="1"/>
  <c r="O4021" i="1"/>
  <c r="N4022" i="1"/>
  <c r="O4022" i="1"/>
  <c r="N4023" i="1"/>
  <c r="O4023" i="1"/>
  <c r="N4024" i="1"/>
  <c r="O4024" i="1"/>
  <c r="N4025" i="1"/>
  <c r="O4025" i="1"/>
  <c r="N4026" i="1"/>
  <c r="O4026" i="1"/>
  <c r="N4027" i="1"/>
  <c r="O4027" i="1"/>
  <c r="N4028" i="1"/>
  <c r="O4028" i="1"/>
  <c r="N4029" i="1"/>
  <c r="O4029" i="1"/>
  <c r="N4030" i="1"/>
  <c r="O4030" i="1"/>
  <c r="N4031" i="1"/>
  <c r="O4031" i="1"/>
  <c r="N4032" i="1"/>
  <c r="O4032" i="1"/>
  <c r="N4033" i="1"/>
  <c r="O4033" i="1"/>
  <c r="N4034" i="1"/>
  <c r="O4034" i="1"/>
  <c r="N4035" i="1"/>
  <c r="O4035" i="1"/>
  <c r="N4036" i="1"/>
  <c r="O4036" i="1"/>
  <c r="N4037" i="1"/>
  <c r="O4037" i="1"/>
  <c r="N4038" i="1"/>
  <c r="O4038" i="1"/>
  <c r="N4039" i="1"/>
  <c r="O4039" i="1"/>
  <c r="N4040" i="1"/>
  <c r="O4040" i="1"/>
  <c r="N4041" i="1"/>
  <c r="O4041" i="1"/>
  <c r="N4042" i="1"/>
  <c r="O4042" i="1"/>
  <c r="N4043" i="1"/>
  <c r="O4043" i="1"/>
  <c r="N4044" i="1"/>
  <c r="O4044" i="1"/>
  <c r="N4045" i="1"/>
  <c r="O4045" i="1"/>
  <c r="N4046" i="1"/>
  <c r="O4046" i="1"/>
  <c r="N4047" i="1"/>
  <c r="O4047" i="1"/>
  <c r="N4048" i="1"/>
  <c r="O4048" i="1"/>
  <c r="N4049" i="1"/>
  <c r="O4049" i="1"/>
  <c r="N4050" i="1"/>
  <c r="O4050" i="1"/>
  <c r="N4051" i="1"/>
  <c r="O4051" i="1"/>
  <c r="N4052" i="1"/>
  <c r="O4052" i="1"/>
  <c r="N4053" i="1"/>
  <c r="O4053" i="1"/>
  <c r="N4054" i="1"/>
  <c r="O4054" i="1"/>
  <c r="N4055" i="1"/>
  <c r="O4055" i="1"/>
  <c r="N4056" i="1"/>
  <c r="O4056" i="1"/>
  <c r="N4057" i="1"/>
  <c r="O4057" i="1"/>
  <c r="N4058" i="1"/>
  <c r="O4058" i="1"/>
  <c r="N4059" i="1"/>
  <c r="O4059" i="1"/>
  <c r="N4060" i="1"/>
  <c r="O4060" i="1"/>
  <c r="N4061" i="1"/>
  <c r="O4061" i="1"/>
  <c r="N4062" i="1"/>
  <c r="O4062" i="1"/>
  <c r="N4063" i="1"/>
  <c r="O4063" i="1"/>
  <c r="N4064" i="1"/>
  <c r="O4064" i="1"/>
  <c r="N4065" i="1"/>
  <c r="O4065" i="1"/>
  <c r="N4066" i="1"/>
  <c r="O4066" i="1"/>
  <c r="N4067" i="1"/>
  <c r="O4067" i="1"/>
  <c r="N4068" i="1"/>
  <c r="O4068" i="1"/>
  <c r="N4069" i="1"/>
  <c r="O4069" i="1"/>
  <c r="N4070" i="1"/>
  <c r="O4070" i="1"/>
  <c r="N4071" i="1"/>
  <c r="O4071" i="1"/>
  <c r="N4072" i="1"/>
  <c r="O4072" i="1"/>
  <c r="N4073" i="1"/>
  <c r="O4073" i="1"/>
  <c r="N4074" i="1"/>
  <c r="O4074" i="1"/>
  <c r="N4075" i="1"/>
  <c r="O4075" i="1"/>
  <c r="N4076" i="1"/>
  <c r="O4076" i="1"/>
  <c r="N4077" i="1"/>
  <c r="O4077" i="1"/>
  <c r="N4078" i="1"/>
  <c r="O4078" i="1"/>
  <c r="N4079" i="1"/>
  <c r="O4079" i="1"/>
  <c r="N4080" i="1"/>
  <c r="O4080" i="1"/>
  <c r="N4081" i="1"/>
  <c r="O4081" i="1"/>
  <c r="N4082" i="1"/>
  <c r="O4082" i="1"/>
  <c r="N4083" i="1"/>
  <c r="O4083" i="1"/>
  <c r="N4084" i="1"/>
  <c r="O4084" i="1"/>
  <c r="N4085" i="1"/>
  <c r="O4085" i="1"/>
  <c r="N4086" i="1"/>
  <c r="O4086" i="1"/>
  <c r="N4087" i="1"/>
  <c r="O4087" i="1"/>
  <c r="N4088" i="1"/>
  <c r="O4088" i="1"/>
  <c r="N4089" i="1"/>
  <c r="O4089" i="1"/>
  <c r="N4090" i="1"/>
  <c r="O4090" i="1"/>
  <c r="N4091" i="1"/>
  <c r="O4091" i="1"/>
  <c r="N4092" i="1"/>
  <c r="O4092" i="1"/>
  <c r="N4093" i="1"/>
  <c r="O4093" i="1"/>
  <c r="N4094" i="1"/>
  <c r="O4094" i="1"/>
  <c r="N4095" i="1"/>
  <c r="O4095" i="1"/>
  <c r="N4096" i="1"/>
  <c r="O4096" i="1"/>
  <c r="N4097" i="1"/>
  <c r="O4097" i="1"/>
  <c r="N4098" i="1"/>
  <c r="O4098" i="1"/>
  <c r="N4099" i="1"/>
  <c r="O4099" i="1"/>
  <c r="N4100" i="1"/>
  <c r="O4100" i="1"/>
  <c r="N4101" i="1"/>
  <c r="O4101" i="1"/>
  <c r="N4102" i="1"/>
  <c r="O4102" i="1"/>
  <c r="N4103" i="1"/>
  <c r="O4103" i="1"/>
  <c r="N4104" i="1"/>
  <c r="O4104" i="1"/>
  <c r="N4105" i="1"/>
  <c r="O4105" i="1"/>
  <c r="N4106" i="1"/>
  <c r="O4106" i="1"/>
  <c r="N4107" i="1"/>
  <c r="O4107" i="1"/>
  <c r="N4108" i="1"/>
  <c r="O4108" i="1"/>
  <c r="N4109" i="1"/>
  <c r="O4109" i="1"/>
  <c r="N4110" i="1"/>
  <c r="O4110" i="1"/>
  <c r="N4111" i="1"/>
  <c r="O4111" i="1"/>
  <c r="N4112" i="1"/>
  <c r="O4112" i="1"/>
  <c r="N4113" i="1"/>
  <c r="O4113" i="1"/>
  <c r="N4114" i="1"/>
  <c r="O4114" i="1"/>
  <c r="N4115" i="1"/>
  <c r="O4115" i="1"/>
  <c r="N4116" i="1"/>
  <c r="O4116" i="1"/>
  <c r="N4117" i="1"/>
  <c r="O4117" i="1"/>
  <c r="N4118" i="1"/>
  <c r="O4118" i="1"/>
  <c r="N4119" i="1"/>
  <c r="O4119" i="1"/>
  <c r="N4120" i="1"/>
  <c r="O4120" i="1"/>
  <c r="N4121" i="1"/>
  <c r="O4121" i="1"/>
  <c r="N4122" i="1"/>
  <c r="O4122" i="1"/>
  <c r="N4123" i="1"/>
  <c r="O4123" i="1"/>
  <c r="N4124" i="1"/>
  <c r="O4124" i="1"/>
  <c r="N4125" i="1"/>
  <c r="O4125" i="1"/>
  <c r="N4126" i="1"/>
  <c r="O4126" i="1"/>
  <c r="N4127" i="1"/>
  <c r="O4127" i="1"/>
  <c r="N4128" i="1"/>
  <c r="O4128" i="1"/>
  <c r="N4129" i="1"/>
  <c r="O4129" i="1"/>
  <c r="N4130" i="1"/>
  <c r="O4130" i="1"/>
  <c r="N4131" i="1"/>
  <c r="O4131" i="1"/>
  <c r="N4132" i="1"/>
  <c r="O4132" i="1"/>
  <c r="N4133" i="1"/>
  <c r="O4133" i="1"/>
  <c r="N4134" i="1"/>
  <c r="O4134" i="1"/>
  <c r="N4135" i="1"/>
  <c r="O4135" i="1"/>
  <c r="N4136" i="1"/>
  <c r="O4136" i="1"/>
  <c r="N4137" i="1"/>
  <c r="O4137" i="1"/>
  <c r="N4138" i="1"/>
  <c r="O4138" i="1"/>
  <c r="N4139" i="1"/>
  <c r="O4139" i="1"/>
  <c r="N4140" i="1"/>
  <c r="O4140" i="1"/>
  <c r="N4141" i="1"/>
  <c r="O4141" i="1"/>
  <c r="N4142" i="1"/>
  <c r="O4142" i="1"/>
  <c r="N4143" i="1"/>
  <c r="O4143" i="1"/>
  <c r="N4144" i="1"/>
  <c r="O4144" i="1"/>
  <c r="N4145" i="1"/>
  <c r="O4145" i="1"/>
  <c r="N4146" i="1"/>
  <c r="O4146" i="1"/>
  <c r="N4147" i="1"/>
  <c r="O4147" i="1"/>
  <c r="N4148" i="1"/>
  <c r="O4148" i="1"/>
  <c r="N4149" i="1"/>
  <c r="O4149" i="1"/>
  <c r="N4150" i="1"/>
  <c r="O4150" i="1"/>
  <c r="N4151" i="1"/>
  <c r="O4151" i="1"/>
  <c r="N4152" i="1"/>
  <c r="O4152" i="1"/>
  <c r="N4153" i="1"/>
  <c r="O4153" i="1"/>
  <c r="N4154" i="1"/>
  <c r="O4154" i="1"/>
  <c r="N4155" i="1"/>
  <c r="O4155" i="1"/>
  <c r="N4156" i="1"/>
  <c r="O4156" i="1"/>
  <c r="N4157" i="1"/>
  <c r="O4157" i="1"/>
  <c r="N4158" i="1"/>
  <c r="O4158" i="1"/>
  <c r="N4159" i="1"/>
  <c r="O4159" i="1"/>
  <c r="N4160" i="1"/>
  <c r="O4160" i="1"/>
  <c r="N4161" i="1"/>
  <c r="O4161" i="1"/>
  <c r="N4162" i="1"/>
  <c r="O4162" i="1"/>
  <c r="N4163" i="1"/>
  <c r="O4163" i="1"/>
  <c r="N4164" i="1"/>
  <c r="O4164" i="1"/>
  <c r="N4165" i="1"/>
  <c r="O4165" i="1"/>
  <c r="N4166" i="1"/>
  <c r="O4166" i="1"/>
  <c r="N4167" i="1"/>
  <c r="O4167" i="1"/>
  <c r="N4168" i="1"/>
  <c r="O4168" i="1"/>
  <c r="N4169" i="1"/>
  <c r="O4169" i="1"/>
  <c r="N4170" i="1"/>
  <c r="O4170" i="1"/>
  <c r="N4171" i="1"/>
  <c r="O4171" i="1"/>
  <c r="N4172" i="1"/>
  <c r="O4172" i="1"/>
  <c r="N4173" i="1"/>
  <c r="O4173" i="1"/>
  <c r="N4174" i="1"/>
  <c r="O4174" i="1"/>
  <c r="N4175" i="1"/>
  <c r="O4175" i="1"/>
  <c r="N4176" i="1"/>
  <c r="O4176" i="1"/>
  <c r="N4177" i="1"/>
  <c r="O4177" i="1"/>
  <c r="N4178" i="1"/>
  <c r="O4178" i="1"/>
  <c r="N4179" i="1"/>
  <c r="O4179" i="1"/>
  <c r="N4180" i="1"/>
  <c r="O4180" i="1"/>
  <c r="N4181" i="1"/>
  <c r="O4181" i="1"/>
  <c r="N4182" i="1"/>
  <c r="O4182" i="1"/>
  <c r="N4183" i="1"/>
  <c r="O4183" i="1"/>
  <c r="N4184" i="1"/>
  <c r="O4184" i="1"/>
  <c r="N4185" i="1"/>
  <c r="O4185" i="1"/>
  <c r="N4186" i="1"/>
  <c r="O4186" i="1"/>
  <c r="N4187" i="1"/>
  <c r="O4187" i="1"/>
  <c r="N4188" i="1"/>
  <c r="O4188" i="1"/>
  <c r="N4189" i="1"/>
  <c r="O4189" i="1"/>
  <c r="N4190" i="1"/>
  <c r="O4190" i="1"/>
  <c r="N4191" i="1"/>
  <c r="O4191" i="1"/>
  <c r="N4192" i="1"/>
  <c r="O4192" i="1"/>
  <c r="N4193" i="1"/>
  <c r="O4193" i="1"/>
  <c r="N4194" i="1"/>
  <c r="O4194" i="1"/>
  <c r="N4195" i="1"/>
  <c r="O4195" i="1"/>
  <c r="N4196" i="1"/>
  <c r="O4196" i="1"/>
  <c r="N4197" i="1"/>
  <c r="O4197" i="1"/>
  <c r="N4198" i="1"/>
  <c r="O4198" i="1"/>
  <c r="N4199" i="1"/>
  <c r="O4199" i="1"/>
  <c r="N4200" i="1"/>
  <c r="O4200" i="1"/>
  <c r="N4201" i="1"/>
  <c r="O4201" i="1"/>
  <c r="N4202" i="1"/>
  <c r="O4202" i="1"/>
  <c r="N4203" i="1"/>
  <c r="O4203" i="1"/>
  <c r="N4204" i="1"/>
  <c r="O4204" i="1"/>
  <c r="N4205" i="1"/>
  <c r="O4205" i="1"/>
  <c r="N4206" i="1"/>
  <c r="O4206" i="1"/>
  <c r="N4207" i="1"/>
  <c r="O4207" i="1"/>
  <c r="N4208" i="1"/>
  <c r="O4208" i="1"/>
  <c r="N4209" i="1"/>
  <c r="O4209" i="1"/>
  <c r="N4210" i="1"/>
  <c r="O4210" i="1"/>
  <c r="N4211" i="1"/>
  <c r="O4211" i="1"/>
  <c r="N4212" i="1"/>
  <c r="O4212" i="1"/>
  <c r="N4213" i="1"/>
  <c r="O4213" i="1"/>
  <c r="N4214" i="1"/>
  <c r="O4214" i="1"/>
  <c r="N4215" i="1"/>
  <c r="O4215" i="1"/>
  <c r="N4216" i="1"/>
  <c r="O4216" i="1"/>
  <c r="N4217" i="1"/>
  <c r="O4217" i="1"/>
  <c r="N4218" i="1"/>
  <c r="O4218" i="1"/>
  <c r="N4219" i="1"/>
  <c r="O4219" i="1"/>
  <c r="N4220" i="1"/>
  <c r="O4220" i="1"/>
  <c r="N4221" i="1"/>
  <c r="O4221" i="1"/>
  <c r="N4222" i="1"/>
  <c r="O4222" i="1"/>
  <c r="N4223" i="1"/>
  <c r="O4223" i="1"/>
  <c r="N4224" i="1"/>
  <c r="O4224" i="1"/>
  <c r="N4225" i="1"/>
  <c r="O4225" i="1"/>
  <c r="N4226" i="1"/>
  <c r="O4226" i="1"/>
  <c r="N4227" i="1"/>
  <c r="O4227" i="1"/>
  <c r="N4228" i="1"/>
  <c r="O4228" i="1"/>
  <c r="N4229" i="1"/>
  <c r="O4229" i="1"/>
  <c r="N4230" i="1"/>
  <c r="O4230" i="1"/>
  <c r="N4231" i="1"/>
  <c r="O4231" i="1"/>
  <c r="N4232" i="1"/>
  <c r="O4232" i="1"/>
  <c r="N4233" i="1"/>
  <c r="O4233" i="1"/>
  <c r="N4234" i="1"/>
  <c r="O4234" i="1"/>
  <c r="N4235" i="1"/>
  <c r="O4235" i="1"/>
  <c r="N4236" i="1"/>
  <c r="O4236" i="1"/>
  <c r="N4237" i="1"/>
  <c r="O4237" i="1"/>
  <c r="N4238" i="1"/>
  <c r="O4238" i="1"/>
  <c r="N4239" i="1"/>
  <c r="O4239" i="1"/>
  <c r="N4240" i="1"/>
  <c r="O4240" i="1"/>
  <c r="N4241" i="1"/>
  <c r="O4241" i="1"/>
  <c r="N4242" i="1"/>
  <c r="O4242" i="1"/>
  <c r="N4243" i="1"/>
  <c r="O4243" i="1"/>
  <c r="N4244" i="1"/>
  <c r="O4244" i="1"/>
  <c r="N4245" i="1"/>
  <c r="O4245" i="1"/>
  <c r="N4246" i="1"/>
  <c r="O4246" i="1"/>
  <c r="N4247" i="1"/>
  <c r="O4247" i="1"/>
  <c r="N4248" i="1"/>
  <c r="O4248" i="1"/>
  <c r="N4249" i="1"/>
  <c r="O4249" i="1"/>
  <c r="N4250" i="1"/>
  <c r="O4250" i="1"/>
  <c r="N4251" i="1"/>
  <c r="O4251" i="1"/>
  <c r="N4252" i="1"/>
  <c r="O4252" i="1"/>
  <c r="N4253" i="1"/>
  <c r="O4253" i="1"/>
  <c r="N4254" i="1"/>
  <c r="O4254" i="1"/>
  <c r="N4255" i="1"/>
  <c r="O4255" i="1"/>
  <c r="N4256" i="1"/>
  <c r="O4256" i="1"/>
  <c r="N4257" i="1"/>
  <c r="O4257" i="1"/>
  <c r="N4258" i="1"/>
  <c r="O4258" i="1"/>
  <c r="N4259" i="1"/>
  <c r="O4259" i="1"/>
  <c r="N4260" i="1"/>
  <c r="O4260" i="1"/>
  <c r="N4261" i="1"/>
  <c r="O4261" i="1"/>
  <c r="N4262" i="1"/>
  <c r="O4262" i="1"/>
  <c r="N4263" i="1"/>
  <c r="O4263" i="1"/>
  <c r="N4264" i="1"/>
  <c r="O4264" i="1"/>
  <c r="N4265" i="1"/>
  <c r="O4265" i="1"/>
  <c r="N4266" i="1"/>
  <c r="O4266" i="1"/>
  <c r="N4267" i="1"/>
  <c r="O4267" i="1"/>
  <c r="N4268" i="1"/>
  <c r="O4268" i="1"/>
  <c r="N4269" i="1"/>
  <c r="O4269" i="1"/>
  <c r="N4270" i="1"/>
  <c r="O4270" i="1"/>
  <c r="N4271" i="1"/>
  <c r="O4271" i="1"/>
  <c r="N4272" i="1"/>
  <c r="O4272" i="1"/>
  <c r="N4273" i="1"/>
  <c r="O4273" i="1"/>
  <c r="N4274" i="1"/>
  <c r="O4274" i="1"/>
  <c r="N4275" i="1"/>
  <c r="O4275" i="1"/>
  <c r="N4276" i="1"/>
  <c r="O4276" i="1"/>
  <c r="N4277" i="1"/>
  <c r="O4277" i="1"/>
  <c r="N4278" i="1"/>
  <c r="O4278" i="1"/>
  <c r="N4279" i="1"/>
  <c r="O4279" i="1"/>
  <c r="N4280" i="1"/>
  <c r="O4280" i="1"/>
  <c r="N4281" i="1"/>
  <c r="O4281" i="1"/>
  <c r="N4282" i="1"/>
  <c r="O4282" i="1"/>
  <c r="N4283" i="1"/>
  <c r="O4283" i="1"/>
  <c r="N4284" i="1"/>
  <c r="O4284" i="1"/>
  <c r="N4285" i="1"/>
  <c r="O4285" i="1"/>
  <c r="N4286" i="1"/>
  <c r="O4286" i="1"/>
  <c r="N4287" i="1"/>
  <c r="O4287" i="1"/>
  <c r="N4288" i="1"/>
  <c r="O4288" i="1"/>
  <c r="N4289" i="1"/>
  <c r="O4289" i="1"/>
  <c r="N4290" i="1"/>
  <c r="O4290" i="1"/>
  <c r="N4291" i="1"/>
  <c r="O4291" i="1"/>
  <c r="N4292" i="1"/>
  <c r="O4292" i="1"/>
  <c r="N4293" i="1"/>
  <c r="O4293" i="1"/>
  <c r="N4294" i="1"/>
  <c r="O4294" i="1"/>
  <c r="N4295" i="1"/>
  <c r="O4295" i="1"/>
  <c r="N4296" i="1"/>
  <c r="O4296" i="1"/>
  <c r="N4297" i="1"/>
  <c r="O4297" i="1"/>
  <c r="N4298" i="1"/>
  <c r="O4298" i="1"/>
  <c r="N4299" i="1"/>
  <c r="O4299" i="1"/>
  <c r="N4300" i="1"/>
  <c r="O4300" i="1"/>
  <c r="N4301" i="1"/>
  <c r="O4301" i="1"/>
  <c r="N4302" i="1"/>
  <c r="O4302" i="1"/>
  <c r="N4303" i="1"/>
  <c r="O4303" i="1"/>
  <c r="N4304" i="1"/>
  <c r="O4304" i="1"/>
  <c r="N4305" i="1"/>
  <c r="O4305" i="1"/>
  <c r="N4306" i="1"/>
  <c r="O4306" i="1"/>
  <c r="N4307" i="1"/>
  <c r="O4307" i="1"/>
  <c r="N4308" i="1"/>
  <c r="O4308" i="1"/>
  <c r="N4309" i="1"/>
  <c r="O4309" i="1"/>
  <c r="N4310" i="1"/>
  <c r="O4310" i="1"/>
  <c r="N4311" i="1"/>
  <c r="O4311" i="1"/>
  <c r="N4312" i="1"/>
  <c r="O4312" i="1"/>
  <c r="N4313" i="1"/>
  <c r="O4313" i="1"/>
  <c r="N4314" i="1"/>
  <c r="O4314" i="1"/>
  <c r="N4315" i="1"/>
  <c r="O4315" i="1"/>
  <c r="N4316" i="1"/>
  <c r="O4316" i="1"/>
  <c r="N4317" i="1"/>
  <c r="O4317" i="1"/>
  <c r="N4318" i="1"/>
  <c r="O4318" i="1"/>
  <c r="N4319" i="1"/>
  <c r="O4319" i="1"/>
  <c r="N4320" i="1"/>
  <c r="O4320" i="1"/>
  <c r="N4321" i="1"/>
  <c r="O4321" i="1"/>
  <c r="N4322" i="1"/>
  <c r="O4322" i="1"/>
  <c r="N4323" i="1"/>
  <c r="O4323" i="1"/>
  <c r="N4324" i="1"/>
  <c r="O4324" i="1"/>
  <c r="N4325" i="1"/>
  <c r="O4325" i="1"/>
  <c r="N4326" i="1"/>
  <c r="O4326" i="1"/>
  <c r="N4327" i="1"/>
  <c r="O4327" i="1"/>
  <c r="N4328" i="1"/>
  <c r="O4328" i="1"/>
  <c r="N4329" i="1"/>
  <c r="O4329" i="1"/>
  <c r="N4330" i="1"/>
  <c r="O4330" i="1"/>
  <c r="N4331" i="1"/>
  <c r="O4331" i="1"/>
  <c r="N4332" i="1"/>
  <c r="O4332" i="1"/>
  <c r="N4333" i="1"/>
  <c r="O4333" i="1"/>
  <c r="N4334" i="1"/>
  <c r="O4334" i="1"/>
  <c r="N4335" i="1"/>
  <c r="O4335" i="1"/>
  <c r="N4336" i="1"/>
  <c r="O4336" i="1"/>
  <c r="N4337" i="1"/>
  <c r="O4337" i="1"/>
  <c r="N4338" i="1"/>
  <c r="O4338" i="1"/>
  <c r="N4339" i="1"/>
  <c r="O4339" i="1"/>
  <c r="N4340" i="1"/>
  <c r="O4340" i="1"/>
  <c r="N4341" i="1"/>
  <c r="O4341" i="1"/>
  <c r="N4342" i="1"/>
  <c r="O4342" i="1"/>
  <c r="N4343" i="1"/>
  <c r="O4343" i="1"/>
  <c r="N4344" i="1"/>
  <c r="O4344" i="1"/>
  <c r="N4345" i="1"/>
  <c r="O4345" i="1"/>
  <c r="N4346" i="1"/>
  <c r="O4346" i="1"/>
  <c r="N4347" i="1"/>
  <c r="O4347" i="1"/>
  <c r="N4348" i="1"/>
  <c r="O4348" i="1"/>
  <c r="N4349" i="1"/>
  <c r="O4349" i="1"/>
  <c r="N4350" i="1"/>
  <c r="O4350" i="1"/>
  <c r="N4351" i="1"/>
  <c r="O4351" i="1"/>
  <c r="N4352" i="1"/>
  <c r="O4352" i="1"/>
  <c r="N4353" i="1"/>
  <c r="O4353" i="1"/>
  <c r="N4354" i="1"/>
  <c r="O4354" i="1"/>
  <c r="N4355" i="1"/>
  <c r="O4355" i="1"/>
  <c r="N4356" i="1"/>
  <c r="O4356" i="1"/>
  <c r="N4357" i="1"/>
  <c r="O4357" i="1"/>
  <c r="N4358" i="1"/>
  <c r="O4358" i="1"/>
  <c r="N4359" i="1"/>
  <c r="O4359" i="1"/>
  <c r="N4360" i="1"/>
  <c r="O4360" i="1"/>
  <c r="N4361" i="1"/>
  <c r="O4361" i="1"/>
  <c r="N4362" i="1"/>
  <c r="O4362" i="1"/>
  <c r="N4363" i="1"/>
  <c r="O4363" i="1"/>
  <c r="N4364" i="1"/>
  <c r="O4364" i="1"/>
  <c r="N4365" i="1"/>
  <c r="O4365" i="1"/>
  <c r="N4366" i="1"/>
  <c r="O4366" i="1"/>
  <c r="N4367" i="1"/>
  <c r="O4367" i="1"/>
  <c r="N4368" i="1"/>
  <c r="O4368" i="1"/>
  <c r="N4369" i="1"/>
  <c r="O4369" i="1"/>
  <c r="N4370" i="1"/>
  <c r="O4370" i="1"/>
  <c r="N4371" i="1"/>
  <c r="O4371" i="1"/>
  <c r="N4372" i="1"/>
  <c r="O4372" i="1"/>
  <c r="N4373" i="1"/>
  <c r="O4373" i="1"/>
  <c r="N4374" i="1"/>
  <c r="O4374" i="1"/>
  <c r="N4375" i="1"/>
  <c r="O4375" i="1"/>
  <c r="N4376" i="1"/>
  <c r="O4376" i="1"/>
  <c r="N4377" i="1"/>
  <c r="O4377" i="1"/>
  <c r="N4378" i="1"/>
  <c r="O4378" i="1"/>
  <c r="N4379" i="1"/>
  <c r="O4379" i="1"/>
  <c r="N4380" i="1"/>
  <c r="O4380" i="1"/>
  <c r="N4381" i="1"/>
  <c r="O4381" i="1"/>
  <c r="N4382" i="1"/>
  <c r="O4382" i="1"/>
  <c r="N4383" i="1"/>
  <c r="O4383" i="1"/>
  <c r="N4384" i="1"/>
  <c r="O4384" i="1"/>
  <c r="N4385" i="1"/>
  <c r="O4385" i="1"/>
  <c r="N4386" i="1"/>
  <c r="O4386" i="1"/>
  <c r="N4387" i="1"/>
  <c r="O4387" i="1"/>
  <c r="N4388" i="1"/>
  <c r="O4388" i="1"/>
  <c r="N4389" i="1"/>
  <c r="O4389" i="1"/>
  <c r="N4390" i="1"/>
  <c r="O4390" i="1"/>
  <c r="N4391" i="1"/>
  <c r="O4391" i="1"/>
  <c r="N4392" i="1"/>
  <c r="O4392" i="1"/>
  <c r="N4393" i="1"/>
  <c r="O4393" i="1"/>
  <c r="N4394" i="1"/>
  <c r="O4394" i="1"/>
  <c r="N4395" i="1"/>
  <c r="O4395" i="1"/>
  <c r="N4396" i="1"/>
  <c r="O4396" i="1"/>
  <c r="N4397" i="1"/>
  <c r="O4397" i="1"/>
  <c r="N4398" i="1"/>
  <c r="O4398" i="1"/>
  <c r="N4399" i="1"/>
  <c r="O4399" i="1"/>
  <c r="N4400" i="1"/>
  <c r="O4400" i="1"/>
  <c r="N4401" i="1"/>
  <c r="O4401" i="1"/>
  <c r="N4402" i="1"/>
  <c r="O4402" i="1"/>
  <c r="N4403" i="1"/>
  <c r="O4403" i="1"/>
  <c r="N4404" i="1"/>
  <c r="O4404" i="1"/>
  <c r="N4405" i="1"/>
  <c r="O4405" i="1"/>
  <c r="N4406" i="1"/>
  <c r="O4406" i="1"/>
  <c r="N4407" i="1"/>
  <c r="O4407" i="1"/>
  <c r="N4408" i="1"/>
  <c r="O4408" i="1"/>
  <c r="N4409" i="1"/>
  <c r="O4409" i="1"/>
  <c r="N4410" i="1"/>
  <c r="O4410" i="1"/>
  <c r="N4411" i="1"/>
  <c r="O4411" i="1"/>
  <c r="N4412" i="1"/>
  <c r="O4412" i="1"/>
  <c r="N4413" i="1"/>
  <c r="O4413" i="1"/>
  <c r="N4414" i="1"/>
  <c r="O4414" i="1"/>
  <c r="N4415" i="1"/>
  <c r="O4415" i="1"/>
  <c r="N4416" i="1"/>
  <c r="O4416" i="1"/>
  <c r="N4417" i="1"/>
  <c r="O4417" i="1"/>
  <c r="N4418" i="1"/>
  <c r="O4418" i="1"/>
  <c r="N4419" i="1"/>
  <c r="O4419" i="1"/>
  <c r="N4420" i="1"/>
  <c r="O4420" i="1"/>
  <c r="N4421" i="1"/>
  <c r="O4421" i="1"/>
  <c r="N4422" i="1"/>
  <c r="O4422" i="1"/>
  <c r="N4423" i="1"/>
  <c r="O4423" i="1"/>
  <c r="N4424" i="1"/>
  <c r="O4424" i="1"/>
  <c r="N4425" i="1"/>
  <c r="O4425" i="1"/>
  <c r="N4426" i="1"/>
  <c r="O4426" i="1"/>
  <c r="N4427" i="1"/>
  <c r="O4427" i="1"/>
  <c r="N4428" i="1"/>
  <c r="O4428" i="1"/>
  <c r="N4429" i="1"/>
  <c r="O4429" i="1"/>
  <c r="N4430" i="1"/>
  <c r="O4430" i="1"/>
  <c r="N4431" i="1"/>
  <c r="O4431" i="1"/>
  <c r="N4432" i="1"/>
  <c r="O4432" i="1"/>
  <c r="N4433" i="1"/>
  <c r="O4433" i="1"/>
  <c r="N4434" i="1"/>
  <c r="O4434" i="1"/>
  <c r="N4435" i="1"/>
  <c r="O4435" i="1"/>
  <c r="N4436" i="1"/>
  <c r="O4436" i="1"/>
  <c r="N4437" i="1"/>
  <c r="O4437" i="1"/>
  <c r="N4438" i="1"/>
  <c r="O4438" i="1"/>
  <c r="N4439" i="1"/>
  <c r="O4439" i="1"/>
  <c r="N4440" i="1"/>
  <c r="O4440" i="1"/>
  <c r="N4441" i="1"/>
  <c r="O4441" i="1"/>
  <c r="N4442" i="1"/>
  <c r="O4442" i="1"/>
  <c r="N4443" i="1"/>
  <c r="O4443" i="1"/>
  <c r="N4444" i="1"/>
  <c r="O4444" i="1"/>
  <c r="N4445" i="1"/>
  <c r="O4445" i="1"/>
  <c r="N4446" i="1"/>
  <c r="O4446" i="1"/>
  <c r="N4447" i="1"/>
  <c r="O4447" i="1"/>
  <c r="N4448" i="1"/>
  <c r="O4448" i="1"/>
  <c r="N4449" i="1"/>
  <c r="O4449" i="1"/>
  <c r="N4450" i="1"/>
  <c r="O4450" i="1"/>
  <c r="N4451" i="1"/>
  <c r="O4451" i="1"/>
  <c r="N4452" i="1"/>
  <c r="O4452" i="1"/>
  <c r="N4453" i="1"/>
  <c r="O4453" i="1"/>
  <c r="N4454" i="1"/>
  <c r="O4454" i="1"/>
  <c r="N4455" i="1"/>
  <c r="O4455" i="1"/>
  <c r="N4456" i="1"/>
  <c r="O4456" i="1"/>
  <c r="N4457" i="1"/>
  <c r="O4457" i="1"/>
  <c r="N4458" i="1"/>
  <c r="O4458" i="1"/>
  <c r="N4459" i="1"/>
  <c r="O4459" i="1"/>
  <c r="N4460" i="1"/>
  <c r="O4460" i="1"/>
  <c r="N4461" i="1"/>
  <c r="O4461" i="1"/>
  <c r="N4462" i="1"/>
  <c r="O4462" i="1"/>
  <c r="N4463" i="1"/>
  <c r="O4463" i="1"/>
  <c r="N4464" i="1"/>
  <c r="O4464" i="1"/>
  <c r="N4465" i="1"/>
  <c r="O4465" i="1"/>
  <c r="N4466" i="1"/>
  <c r="O4466" i="1"/>
  <c r="N4467" i="1"/>
  <c r="O4467" i="1"/>
  <c r="N4468" i="1"/>
  <c r="O4468" i="1"/>
  <c r="N4469" i="1"/>
  <c r="O4469" i="1"/>
  <c r="N4470" i="1"/>
  <c r="O4470" i="1"/>
  <c r="N4471" i="1"/>
  <c r="O4471" i="1"/>
  <c r="N4472" i="1"/>
  <c r="O4472" i="1"/>
  <c r="N4473" i="1"/>
  <c r="O4473" i="1"/>
  <c r="N4474" i="1"/>
  <c r="O4474" i="1"/>
  <c r="N4475" i="1"/>
  <c r="O4475" i="1"/>
  <c r="N4476" i="1"/>
  <c r="O4476" i="1"/>
  <c r="N4477" i="1"/>
  <c r="O4477" i="1"/>
  <c r="N4478" i="1"/>
  <c r="O4478" i="1"/>
  <c r="N4479" i="1"/>
  <c r="O4479" i="1"/>
  <c r="N4480" i="1"/>
  <c r="O4480" i="1"/>
  <c r="N4481" i="1"/>
  <c r="O4481" i="1"/>
  <c r="N4482" i="1"/>
  <c r="O4482" i="1"/>
  <c r="N4483" i="1"/>
  <c r="O4483" i="1"/>
  <c r="N4484" i="1"/>
  <c r="O4484" i="1"/>
  <c r="N4485" i="1"/>
  <c r="O4485" i="1"/>
  <c r="N4486" i="1"/>
  <c r="O4486" i="1"/>
  <c r="N4487" i="1"/>
  <c r="O4487" i="1"/>
  <c r="N4488" i="1"/>
  <c r="O4488" i="1"/>
  <c r="N4489" i="1"/>
  <c r="O4489" i="1"/>
  <c r="N4490" i="1"/>
  <c r="O4490" i="1"/>
  <c r="N4491" i="1"/>
  <c r="O4491" i="1"/>
  <c r="N4492" i="1"/>
  <c r="O4492" i="1"/>
  <c r="N4493" i="1"/>
  <c r="O4493" i="1"/>
  <c r="N4494" i="1"/>
  <c r="O4494" i="1"/>
  <c r="N4495" i="1"/>
  <c r="O4495" i="1"/>
  <c r="N4496" i="1"/>
  <c r="O4496" i="1"/>
  <c r="N4497" i="1"/>
  <c r="O4497" i="1"/>
  <c r="N4498" i="1"/>
  <c r="O4498" i="1"/>
  <c r="N4499" i="1"/>
  <c r="O4499" i="1"/>
  <c r="N4500" i="1"/>
  <c r="O4500" i="1"/>
  <c r="N4501" i="1"/>
  <c r="O4501" i="1"/>
  <c r="N4502" i="1"/>
  <c r="O4502" i="1"/>
  <c r="N4503" i="1"/>
  <c r="O4503" i="1"/>
  <c r="N4504" i="1"/>
  <c r="O4504" i="1"/>
  <c r="N4505" i="1"/>
  <c r="O4505" i="1"/>
  <c r="N4506" i="1"/>
  <c r="O4506" i="1"/>
  <c r="N4507" i="1"/>
  <c r="O4507" i="1"/>
  <c r="N4508" i="1"/>
  <c r="O4508" i="1"/>
  <c r="N4509" i="1"/>
  <c r="O4509" i="1"/>
  <c r="N4510" i="1"/>
  <c r="O4510" i="1"/>
  <c r="N4511" i="1"/>
  <c r="O4511" i="1"/>
  <c r="N4512" i="1"/>
  <c r="O4512" i="1"/>
  <c r="N4513" i="1"/>
  <c r="O4513" i="1"/>
  <c r="N4514" i="1"/>
  <c r="O4514" i="1"/>
  <c r="N4515" i="1"/>
  <c r="O4515" i="1"/>
  <c r="N4516" i="1"/>
  <c r="O4516" i="1"/>
  <c r="N4517" i="1"/>
  <c r="O4517" i="1"/>
  <c r="N4518" i="1"/>
  <c r="O4518" i="1"/>
  <c r="N4519" i="1"/>
  <c r="O4519" i="1"/>
  <c r="N4520" i="1"/>
  <c r="O4520" i="1"/>
  <c r="N4521" i="1"/>
  <c r="O4521" i="1"/>
  <c r="N4522" i="1"/>
  <c r="O4522" i="1"/>
  <c r="N4523" i="1"/>
  <c r="O4523" i="1"/>
  <c r="N4524" i="1"/>
  <c r="O4524" i="1"/>
  <c r="N4525" i="1"/>
  <c r="O4525" i="1"/>
  <c r="N4526" i="1"/>
  <c r="O4526" i="1"/>
  <c r="N4527" i="1"/>
  <c r="O4527" i="1"/>
  <c r="N4528" i="1"/>
  <c r="O4528" i="1"/>
  <c r="N4529" i="1"/>
  <c r="O4529" i="1"/>
  <c r="N4530" i="1"/>
  <c r="O4530" i="1"/>
  <c r="N4531" i="1"/>
  <c r="O4531" i="1"/>
  <c r="N4532" i="1"/>
  <c r="O4532" i="1"/>
  <c r="N4533" i="1"/>
  <c r="O4533" i="1"/>
  <c r="N4534" i="1"/>
  <c r="O4534" i="1"/>
  <c r="N4535" i="1"/>
  <c r="O4535" i="1"/>
  <c r="N4536" i="1"/>
  <c r="O4536" i="1"/>
  <c r="N4537" i="1"/>
  <c r="O4537" i="1"/>
  <c r="N4538" i="1"/>
  <c r="O4538" i="1"/>
  <c r="N4539" i="1"/>
  <c r="O4539" i="1"/>
  <c r="N4540" i="1"/>
  <c r="O4540" i="1"/>
  <c r="N4541" i="1"/>
  <c r="O4541" i="1"/>
  <c r="N4542" i="1"/>
  <c r="O4542" i="1"/>
  <c r="N4543" i="1"/>
  <c r="O4543" i="1"/>
  <c r="N4544" i="1"/>
  <c r="O4544" i="1"/>
  <c r="N4545" i="1"/>
  <c r="O4545" i="1"/>
  <c r="N4546" i="1"/>
  <c r="O4546" i="1"/>
  <c r="N4547" i="1"/>
  <c r="O4547" i="1"/>
  <c r="N4548" i="1"/>
  <c r="O4548" i="1"/>
  <c r="N4549" i="1"/>
  <c r="O4549" i="1"/>
  <c r="N4550" i="1"/>
  <c r="O4550" i="1"/>
  <c r="N4551" i="1"/>
  <c r="O4551" i="1"/>
  <c r="N4552" i="1"/>
  <c r="O4552" i="1"/>
  <c r="N4553" i="1"/>
  <c r="O4553" i="1"/>
  <c r="N4554" i="1"/>
  <c r="O4554" i="1"/>
  <c r="N4555" i="1"/>
  <c r="O4555" i="1"/>
  <c r="N4556" i="1"/>
  <c r="O4556" i="1"/>
  <c r="N4557" i="1"/>
  <c r="O4557" i="1"/>
  <c r="N4558" i="1"/>
  <c r="O4558" i="1"/>
  <c r="N4559" i="1"/>
  <c r="O4559" i="1"/>
  <c r="N4560" i="1"/>
  <c r="O4560" i="1"/>
  <c r="N4561" i="1"/>
  <c r="O4561" i="1"/>
  <c r="N4562" i="1"/>
  <c r="O4562" i="1"/>
  <c r="N4563" i="1"/>
  <c r="O4563" i="1"/>
  <c r="N4564" i="1"/>
  <c r="O4564" i="1"/>
  <c r="N4565" i="1"/>
  <c r="O4565" i="1"/>
  <c r="N4566" i="1"/>
  <c r="O4566" i="1"/>
  <c r="N4567" i="1"/>
  <c r="O4567" i="1"/>
  <c r="N4568" i="1"/>
  <c r="O4568" i="1"/>
  <c r="N4569" i="1"/>
  <c r="O4569" i="1"/>
  <c r="N4570" i="1"/>
  <c r="O4570" i="1"/>
  <c r="N4571" i="1"/>
  <c r="O4571" i="1"/>
  <c r="N4572" i="1"/>
  <c r="O4572" i="1"/>
  <c r="N4573" i="1"/>
  <c r="O4573" i="1"/>
  <c r="N4574" i="1"/>
  <c r="O4574" i="1"/>
  <c r="N4575" i="1"/>
  <c r="O4575" i="1"/>
  <c r="N4576" i="1"/>
  <c r="O4576" i="1"/>
  <c r="N4577" i="1"/>
  <c r="O4577" i="1"/>
  <c r="N4578" i="1"/>
  <c r="O4578" i="1"/>
  <c r="N4579" i="1"/>
  <c r="O4579" i="1"/>
  <c r="N4580" i="1"/>
  <c r="O4580" i="1"/>
  <c r="N4581" i="1"/>
  <c r="O4581" i="1"/>
  <c r="N4582" i="1"/>
  <c r="O4582" i="1"/>
  <c r="N4583" i="1"/>
  <c r="O4583" i="1"/>
  <c r="N4584" i="1"/>
  <c r="O4584" i="1"/>
  <c r="N4585" i="1"/>
  <c r="O4585" i="1"/>
  <c r="N4586" i="1"/>
  <c r="O4586" i="1"/>
  <c r="N4587" i="1"/>
  <c r="O4587" i="1"/>
  <c r="N4588" i="1"/>
  <c r="O4588" i="1"/>
  <c r="N4589" i="1"/>
  <c r="O4589" i="1"/>
  <c r="N4590" i="1"/>
  <c r="O4590" i="1"/>
  <c r="N4591" i="1"/>
  <c r="O4591" i="1"/>
  <c r="N4592" i="1"/>
  <c r="O4592" i="1"/>
  <c r="N4593" i="1"/>
  <c r="O4593" i="1"/>
  <c r="N4594" i="1"/>
  <c r="O4594" i="1"/>
  <c r="N4595" i="1"/>
  <c r="O4595" i="1"/>
  <c r="N4596" i="1"/>
  <c r="O4596" i="1"/>
  <c r="N4597" i="1"/>
  <c r="O4597" i="1"/>
  <c r="N4598" i="1"/>
  <c r="O4598" i="1"/>
  <c r="N4599" i="1"/>
  <c r="O4599" i="1"/>
  <c r="N4600" i="1"/>
  <c r="O4600" i="1"/>
  <c r="N4601" i="1"/>
  <c r="O4601" i="1"/>
  <c r="N4602" i="1"/>
  <c r="O4602" i="1"/>
  <c r="N4603" i="1"/>
  <c r="O4603" i="1"/>
  <c r="N4604" i="1"/>
  <c r="O4604" i="1"/>
  <c r="N4605" i="1"/>
  <c r="O4605" i="1"/>
  <c r="N4606" i="1"/>
  <c r="O4606" i="1"/>
  <c r="N4607" i="1"/>
  <c r="O4607" i="1"/>
  <c r="N4608" i="1"/>
  <c r="O4608" i="1"/>
  <c r="N4609" i="1"/>
  <c r="O4609" i="1"/>
  <c r="N4610" i="1"/>
  <c r="O4610" i="1"/>
  <c r="N4611" i="1"/>
  <c r="O4611" i="1"/>
  <c r="N4612" i="1"/>
  <c r="O4612" i="1"/>
  <c r="N4613" i="1"/>
  <c r="O4613" i="1"/>
  <c r="N4614" i="1"/>
  <c r="O4614" i="1"/>
  <c r="N4615" i="1"/>
  <c r="O4615" i="1"/>
  <c r="N4616" i="1"/>
  <c r="O4616" i="1"/>
  <c r="N4617" i="1"/>
  <c r="O4617" i="1"/>
  <c r="N4618" i="1"/>
  <c r="O4618" i="1"/>
  <c r="N4619" i="1"/>
  <c r="O4619" i="1"/>
  <c r="N4620" i="1"/>
  <c r="O4620" i="1"/>
  <c r="N4621" i="1"/>
  <c r="O4621" i="1"/>
  <c r="N4622" i="1"/>
  <c r="O4622" i="1"/>
  <c r="N4623" i="1"/>
  <c r="O4623" i="1"/>
  <c r="N4624" i="1"/>
  <c r="O4624" i="1"/>
  <c r="N4625" i="1"/>
  <c r="O4625" i="1"/>
  <c r="N4626" i="1"/>
  <c r="O4626" i="1"/>
  <c r="N4627" i="1"/>
  <c r="O4627" i="1"/>
  <c r="N4628" i="1"/>
  <c r="O4628" i="1"/>
  <c r="N4629" i="1"/>
  <c r="O4629" i="1"/>
  <c r="N4630" i="1"/>
  <c r="O4630" i="1"/>
  <c r="N4631" i="1"/>
  <c r="O4631" i="1"/>
  <c r="N4632" i="1"/>
  <c r="O4632" i="1"/>
  <c r="N4633" i="1"/>
  <c r="O4633" i="1"/>
  <c r="N4634" i="1"/>
  <c r="O4634" i="1"/>
  <c r="N4635" i="1"/>
  <c r="O4635" i="1"/>
  <c r="N4636" i="1"/>
  <c r="O4636" i="1"/>
  <c r="N4637" i="1"/>
  <c r="O4637" i="1"/>
  <c r="N4638" i="1"/>
  <c r="O4638" i="1"/>
  <c r="N4639" i="1"/>
  <c r="O4639" i="1"/>
  <c r="N4640" i="1"/>
  <c r="O4640" i="1"/>
  <c r="N4641" i="1"/>
  <c r="O4641" i="1"/>
  <c r="N4642" i="1"/>
  <c r="O4642" i="1"/>
  <c r="N4643" i="1"/>
  <c r="O4643" i="1"/>
  <c r="N4644" i="1"/>
  <c r="O4644" i="1"/>
  <c r="N4645" i="1"/>
  <c r="O4645" i="1"/>
  <c r="N4646" i="1"/>
  <c r="O4646" i="1"/>
  <c r="N4647" i="1"/>
  <c r="O4647" i="1"/>
  <c r="N4648" i="1"/>
  <c r="O4648" i="1"/>
  <c r="N4649" i="1"/>
  <c r="O4649" i="1"/>
  <c r="N4650" i="1"/>
  <c r="O4650" i="1"/>
  <c r="N4651" i="1"/>
  <c r="O4651" i="1"/>
  <c r="N4652" i="1"/>
  <c r="O4652" i="1"/>
  <c r="N4653" i="1"/>
  <c r="O4653" i="1"/>
  <c r="N4654" i="1"/>
  <c r="O4654" i="1"/>
  <c r="N4655" i="1"/>
  <c r="O4655" i="1"/>
  <c r="N4656" i="1"/>
  <c r="O4656" i="1"/>
  <c r="N4657" i="1"/>
  <c r="O4657" i="1"/>
  <c r="N4658" i="1"/>
  <c r="O4658" i="1"/>
  <c r="N4659" i="1"/>
  <c r="O4659" i="1"/>
  <c r="N4660" i="1"/>
  <c r="O4660" i="1"/>
  <c r="N4661" i="1"/>
  <c r="O4661" i="1"/>
  <c r="N4662" i="1"/>
  <c r="O4662" i="1"/>
  <c r="N4663" i="1"/>
  <c r="O4663" i="1"/>
  <c r="N4664" i="1"/>
  <c r="O4664" i="1"/>
  <c r="N4665" i="1"/>
  <c r="O4665" i="1"/>
  <c r="N4666" i="1"/>
  <c r="O4666" i="1"/>
  <c r="N4667" i="1"/>
  <c r="O4667" i="1"/>
  <c r="N4668" i="1"/>
  <c r="O4668" i="1"/>
  <c r="N4669" i="1"/>
  <c r="O4669" i="1"/>
  <c r="N4670" i="1"/>
  <c r="O4670" i="1"/>
  <c r="N4671" i="1"/>
  <c r="O4671" i="1"/>
  <c r="N4672" i="1"/>
  <c r="O4672" i="1"/>
  <c r="N4673" i="1"/>
  <c r="O4673" i="1"/>
  <c r="N4674" i="1"/>
  <c r="O4674" i="1"/>
  <c r="N4675" i="1"/>
  <c r="O4675" i="1"/>
  <c r="N4676" i="1"/>
  <c r="O4676" i="1"/>
  <c r="N4677" i="1"/>
  <c r="O4677" i="1"/>
  <c r="N4678" i="1"/>
  <c r="O4678" i="1"/>
  <c r="N4679" i="1"/>
  <c r="O4679" i="1"/>
  <c r="N4680" i="1"/>
  <c r="O4680" i="1"/>
  <c r="N4681" i="1"/>
  <c r="O4681" i="1"/>
  <c r="N4682" i="1"/>
  <c r="O4682" i="1"/>
  <c r="N4683" i="1"/>
  <c r="O4683" i="1"/>
  <c r="N4684" i="1"/>
  <c r="O4684" i="1"/>
  <c r="N4685" i="1"/>
  <c r="O4685" i="1"/>
  <c r="N4686" i="1"/>
  <c r="O4686" i="1"/>
  <c r="N4687" i="1"/>
  <c r="O4687" i="1"/>
  <c r="N4688" i="1"/>
  <c r="O4688" i="1"/>
  <c r="N4689" i="1"/>
  <c r="O4689" i="1"/>
  <c r="N4690" i="1"/>
  <c r="O4690" i="1"/>
  <c r="N4691" i="1"/>
  <c r="O4691" i="1"/>
  <c r="N4692" i="1"/>
  <c r="O4692" i="1"/>
  <c r="N4693" i="1"/>
  <c r="O4693" i="1"/>
  <c r="N4694" i="1"/>
  <c r="O4694" i="1"/>
  <c r="N4695" i="1"/>
  <c r="O4695" i="1"/>
  <c r="N4696" i="1"/>
  <c r="O4696" i="1"/>
  <c r="N4697" i="1"/>
  <c r="O4697" i="1"/>
  <c r="N4698" i="1"/>
  <c r="O4698" i="1"/>
  <c r="N4699" i="1"/>
  <c r="O4699" i="1"/>
  <c r="N4700" i="1"/>
  <c r="O4700" i="1"/>
  <c r="N4701" i="1"/>
  <c r="O4701" i="1"/>
  <c r="N4702" i="1"/>
  <c r="O4702" i="1"/>
  <c r="N4703" i="1"/>
  <c r="O4703" i="1"/>
  <c r="N4704" i="1"/>
  <c r="O4704" i="1"/>
  <c r="N4705" i="1"/>
  <c r="O4705" i="1"/>
  <c r="N4706" i="1"/>
  <c r="O4706" i="1"/>
  <c r="N4707" i="1"/>
  <c r="O4707" i="1"/>
  <c r="N4708" i="1"/>
  <c r="O4708" i="1"/>
  <c r="N4709" i="1"/>
  <c r="O4709" i="1"/>
  <c r="N4710" i="1"/>
  <c r="O4710" i="1"/>
  <c r="N4711" i="1"/>
  <c r="O4711" i="1"/>
  <c r="N4712" i="1"/>
  <c r="O4712" i="1"/>
  <c r="N4713" i="1"/>
  <c r="O4713" i="1"/>
  <c r="N4714" i="1"/>
  <c r="O4714" i="1"/>
  <c r="N4715" i="1"/>
  <c r="O4715" i="1"/>
  <c r="N4716" i="1"/>
  <c r="O4716" i="1"/>
  <c r="N4717" i="1"/>
  <c r="O4717" i="1"/>
  <c r="N4718" i="1"/>
  <c r="O4718" i="1"/>
  <c r="N4719" i="1"/>
  <c r="O4719" i="1"/>
  <c r="N4720" i="1"/>
  <c r="O4720" i="1"/>
  <c r="N4721" i="1"/>
  <c r="O4721" i="1"/>
  <c r="N4722" i="1"/>
  <c r="O4722" i="1"/>
  <c r="N4723" i="1"/>
  <c r="O4723" i="1"/>
  <c r="N4724" i="1"/>
  <c r="O4724" i="1"/>
  <c r="N4725" i="1"/>
  <c r="O4725" i="1"/>
  <c r="N4726" i="1"/>
  <c r="O4726" i="1"/>
  <c r="N4727" i="1"/>
  <c r="O4727" i="1"/>
  <c r="N4728" i="1"/>
  <c r="O4728" i="1"/>
  <c r="N4729" i="1"/>
  <c r="O4729" i="1"/>
  <c r="N4730" i="1"/>
  <c r="O4730" i="1"/>
  <c r="N4731" i="1"/>
  <c r="O4731" i="1"/>
  <c r="N4732" i="1"/>
  <c r="O4732" i="1"/>
  <c r="N4733" i="1"/>
  <c r="O4733" i="1"/>
  <c r="N4734" i="1"/>
  <c r="O4734" i="1"/>
  <c r="N4735" i="1"/>
  <c r="O4735" i="1"/>
  <c r="N4736" i="1"/>
  <c r="O4736" i="1"/>
  <c r="N4737" i="1"/>
  <c r="O4737" i="1"/>
  <c r="N4738" i="1"/>
  <c r="O4738" i="1"/>
  <c r="N4739" i="1"/>
  <c r="O4739" i="1"/>
  <c r="N4740" i="1"/>
  <c r="O4740" i="1"/>
  <c r="N4741" i="1"/>
  <c r="O4741" i="1"/>
  <c r="N4742" i="1"/>
  <c r="O4742" i="1"/>
  <c r="N4743" i="1"/>
  <c r="O4743" i="1"/>
  <c r="N4744" i="1"/>
  <c r="O4744" i="1"/>
  <c r="N4745" i="1"/>
  <c r="O4745" i="1"/>
  <c r="N4746" i="1"/>
  <c r="O4746" i="1"/>
  <c r="N4747" i="1"/>
  <c r="O4747" i="1"/>
  <c r="N4748" i="1"/>
  <c r="O4748" i="1"/>
  <c r="N4749" i="1"/>
  <c r="O4749" i="1"/>
  <c r="N4750" i="1"/>
  <c r="O4750" i="1"/>
  <c r="N4751" i="1"/>
  <c r="O4751" i="1"/>
  <c r="N4752" i="1"/>
  <c r="O4752" i="1"/>
  <c r="N4753" i="1"/>
  <c r="O4753" i="1"/>
  <c r="N4754" i="1"/>
  <c r="O4754" i="1"/>
  <c r="N4755" i="1"/>
  <c r="O4755" i="1"/>
  <c r="N4756" i="1"/>
  <c r="O4756" i="1"/>
  <c r="N4757" i="1"/>
  <c r="O4757" i="1"/>
  <c r="N4758" i="1"/>
  <c r="O4758" i="1"/>
  <c r="N4759" i="1"/>
  <c r="O4759" i="1"/>
  <c r="N4760" i="1"/>
  <c r="O4760" i="1"/>
  <c r="N4761" i="1"/>
  <c r="O4761" i="1"/>
  <c r="N4762" i="1"/>
  <c r="O4762" i="1"/>
  <c r="N4763" i="1"/>
  <c r="O4763" i="1"/>
  <c r="N4764" i="1"/>
  <c r="O4764" i="1"/>
  <c r="N4765" i="1"/>
  <c r="O4765" i="1"/>
  <c r="N4766" i="1"/>
  <c r="O4766" i="1"/>
  <c r="N4767" i="1"/>
  <c r="O4767" i="1"/>
  <c r="N4768" i="1"/>
  <c r="O4768" i="1"/>
  <c r="N4769" i="1"/>
  <c r="O4769" i="1"/>
  <c r="N4770" i="1"/>
  <c r="O4770" i="1"/>
  <c r="N4771" i="1"/>
  <c r="O4771" i="1"/>
  <c r="N4772" i="1"/>
  <c r="O4772" i="1"/>
  <c r="N4773" i="1"/>
  <c r="O4773" i="1"/>
  <c r="N4774" i="1"/>
  <c r="O4774" i="1"/>
  <c r="N4775" i="1"/>
  <c r="O4775" i="1"/>
  <c r="N4776" i="1"/>
  <c r="O4776" i="1"/>
  <c r="N4777" i="1"/>
  <c r="O4777" i="1"/>
  <c r="N4778" i="1"/>
  <c r="O4778" i="1"/>
  <c r="N4779" i="1"/>
  <c r="O4779" i="1"/>
  <c r="N4780" i="1"/>
  <c r="O4780" i="1"/>
  <c r="N4781" i="1"/>
  <c r="O4781" i="1"/>
  <c r="N4782" i="1"/>
  <c r="O4782" i="1"/>
  <c r="N4783" i="1"/>
  <c r="O4783" i="1"/>
  <c r="N4784" i="1"/>
  <c r="O4784" i="1"/>
  <c r="N4785" i="1"/>
  <c r="O4785" i="1"/>
  <c r="N4786" i="1"/>
  <c r="O4786" i="1"/>
  <c r="N4787" i="1"/>
  <c r="O4787" i="1"/>
  <c r="N4788" i="1"/>
  <c r="O4788" i="1"/>
  <c r="N4789" i="1"/>
  <c r="O4789" i="1"/>
  <c r="N4790" i="1"/>
  <c r="O4790" i="1"/>
  <c r="N4791" i="1"/>
  <c r="O4791" i="1"/>
  <c r="N4792" i="1"/>
  <c r="O4792" i="1"/>
  <c r="N4793" i="1"/>
  <c r="O4793" i="1"/>
  <c r="N4794" i="1"/>
  <c r="O4794" i="1"/>
  <c r="N4795" i="1"/>
  <c r="O4795" i="1"/>
  <c r="N4796" i="1"/>
  <c r="O4796" i="1"/>
  <c r="N4797" i="1"/>
  <c r="O4797" i="1"/>
  <c r="N4798" i="1"/>
  <c r="O4798" i="1"/>
  <c r="N4799" i="1"/>
  <c r="O4799" i="1"/>
  <c r="N4800" i="1"/>
  <c r="O4800" i="1"/>
  <c r="N4801" i="1"/>
  <c r="O4801" i="1"/>
  <c r="N4802" i="1"/>
  <c r="O4802" i="1"/>
  <c r="N4803" i="1"/>
  <c r="O4803" i="1"/>
  <c r="N4804" i="1"/>
  <c r="O4804" i="1"/>
  <c r="N4805" i="1"/>
  <c r="O4805" i="1"/>
  <c r="N4806" i="1"/>
  <c r="O4806" i="1"/>
  <c r="N4807" i="1"/>
  <c r="O4807" i="1"/>
  <c r="N4808" i="1"/>
  <c r="O4808" i="1"/>
  <c r="N4809" i="1"/>
  <c r="O4809" i="1"/>
  <c r="N4810" i="1"/>
  <c r="O4810" i="1"/>
  <c r="N4811" i="1"/>
  <c r="O4811" i="1"/>
  <c r="N4812" i="1"/>
  <c r="O4812" i="1"/>
  <c r="N4813" i="1"/>
  <c r="O4813" i="1"/>
  <c r="N4814" i="1"/>
  <c r="O4814" i="1"/>
  <c r="N4815" i="1"/>
  <c r="O4815" i="1"/>
  <c r="N4816" i="1"/>
  <c r="O4816" i="1"/>
  <c r="N4817" i="1"/>
  <c r="O4817" i="1"/>
  <c r="N4818" i="1"/>
  <c r="O4818" i="1"/>
  <c r="N4819" i="1"/>
  <c r="O4819" i="1"/>
  <c r="N4820" i="1"/>
  <c r="O4820" i="1"/>
  <c r="N4821" i="1"/>
  <c r="O4821" i="1"/>
  <c r="N4822" i="1"/>
  <c r="O4822" i="1"/>
  <c r="N4823" i="1"/>
  <c r="O4823" i="1"/>
  <c r="N4824" i="1"/>
  <c r="O4824" i="1"/>
  <c r="N4825" i="1"/>
  <c r="O4825" i="1"/>
  <c r="N4826" i="1"/>
  <c r="O4826" i="1"/>
  <c r="N4827" i="1"/>
  <c r="O4827" i="1"/>
  <c r="N4828" i="1"/>
  <c r="O4828" i="1"/>
  <c r="N4829" i="1"/>
  <c r="O4829" i="1"/>
  <c r="N4830" i="1"/>
  <c r="O4830" i="1"/>
  <c r="N4831" i="1"/>
  <c r="O4831" i="1"/>
  <c r="N4832" i="1"/>
  <c r="O4832" i="1"/>
  <c r="N4833" i="1"/>
  <c r="O4833" i="1"/>
  <c r="N4834" i="1"/>
  <c r="O4834" i="1"/>
  <c r="N4835" i="1"/>
  <c r="O4835" i="1"/>
  <c r="N4836" i="1"/>
  <c r="O4836" i="1"/>
  <c r="N4837" i="1"/>
  <c r="O4837" i="1"/>
  <c r="N4838" i="1"/>
  <c r="O4838" i="1"/>
  <c r="N4839" i="1"/>
  <c r="O4839" i="1"/>
  <c r="N4840" i="1"/>
  <c r="O4840" i="1"/>
  <c r="N4841" i="1"/>
  <c r="O4841" i="1"/>
  <c r="N4842" i="1"/>
  <c r="O4842" i="1"/>
  <c r="N4843" i="1"/>
  <c r="O4843" i="1"/>
  <c r="N4844" i="1"/>
  <c r="O4844" i="1"/>
  <c r="N4845" i="1"/>
  <c r="O4845" i="1"/>
  <c r="N4846" i="1"/>
  <c r="O4846" i="1"/>
  <c r="N4847" i="1"/>
  <c r="O4847" i="1"/>
  <c r="N4848" i="1"/>
  <c r="O4848" i="1"/>
  <c r="N4849" i="1"/>
  <c r="O4849" i="1"/>
  <c r="N4850" i="1"/>
  <c r="O4850" i="1"/>
  <c r="N4851" i="1"/>
  <c r="O4851" i="1"/>
  <c r="N4852" i="1"/>
  <c r="O4852" i="1"/>
  <c r="N4853" i="1"/>
  <c r="O4853" i="1"/>
  <c r="N4854" i="1"/>
  <c r="O4854" i="1"/>
  <c r="N4855" i="1"/>
  <c r="O4855" i="1"/>
  <c r="N4856" i="1"/>
  <c r="O4856" i="1"/>
  <c r="N4857" i="1"/>
  <c r="O4857" i="1"/>
  <c r="N4858" i="1"/>
  <c r="O4858" i="1"/>
  <c r="N4859" i="1"/>
  <c r="O4859" i="1"/>
  <c r="N4860" i="1"/>
  <c r="O4860" i="1"/>
  <c r="N4861" i="1"/>
  <c r="O4861" i="1"/>
  <c r="N4862" i="1"/>
  <c r="O4862" i="1"/>
  <c r="N4863" i="1"/>
  <c r="O4863" i="1"/>
  <c r="N4864" i="1"/>
  <c r="O4864" i="1"/>
  <c r="N4865" i="1"/>
  <c r="O4865" i="1"/>
  <c r="N4866" i="1"/>
  <c r="O4866" i="1"/>
  <c r="N4867" i="1"/>
  <c r="O4867" i="1"/>
  <c r="N4868" i="1"/>
  <c r="O4868" i="1"/>
  <c r="N4869" i="1"/>
  <c r="O4869" i="1"/>
  <c r="N4870" i="1"/>
  <c r="O4870" i="1"/>
  <c r="N4871" i="1"/>
  <c r="O4871" i="1"/>
  <c r="N4872" i="1"/>
  <c r="O4872" i="1"/>
  <c r="N4873" i="1"/>
  <c r="O4873" i="1"/>
  <c r="N4874" i="1"/>
  <c r="O4874" i="1"/>
  <c r="N4875" i="1"/>
  <c r="O4875" i="1"/>
  <c r="N4876" i="1"/>
  <c r="O4876" i="1"/>
  <c r="N4877" i="1"/>
  <c r="O4877" i="1"/>
  <c r="N4878" i="1"/>
  <c r="O4878" i="1"/>
  <c r="N4879" i="1"/>
  <c r="O4879" i="1"/>
  <c r="N4880" i="1"/>
  <c r="O4880" i="1"/>
  <c r="N4881" i="1"/>
  <c r="O4881" i="1"/>
  <c r="N4882" i="1"/>
  <c r="O4882" i="1"/>
  <c r="N4883" i="1"/>
  <c r="O4883" i="1"/>
  <c r="N4884" i="1"/>
  <c r="O4884" i="1"/>
  <c r="N4885" i="1"/>
  <c r="O4885" i="1"/>
  <c r="N4886" i="1"/>
  <c r="O4886" i="1"/>
  <c r="N4887" i="1"/>
  <c r="O4887" i="1"/>
  <c r="N4888" i="1"/>
  <c r="O4888" i="1"/>
  <c r="N4889" i="1"/>
  <c r="O4889" i="1"/>
  <c r="N4890" i="1"/>
  <c r="O4890" i="1"/>
  <c r="N4891" i="1"/>
  <c r="O4891" i="1"/>
  <c r="N4892" i="1"/>
  <c r="O4892" i="1"/>
  <c r="N4893" i="1"/>
  <c r="O4893" i="1"/>
  <c r="N4894" i="1"/>
  <c r="O4894" i="1"/>
  <c r="N4895" i="1"/>
  <c r="O4895" i="1"/>
  <c r="N4896" i="1"/>
  <c r="O4896" i="1"/>
  <c r="N4897" i="1"/>
  <c r="O4897" i="1"/>
  <c r="N4898" i="1"/>
  <c r="O4898" i="1"/>
  <c r="N4899" i="1"/>
  <c r="O4899" i="1"/>
  <c r="N4900" i="1"/>
  <c r="O4900" i="1"/>
  <c r="N4901" i="1"/>
  <c r="O4901" i="1"/>
  <c r="N4902" i="1"/>
  <c r="O4902" i="1"/>
  <c r="N4903" i="1"/>
  <c r="O4903" i="1"/>
  <c r="N4904" i="1"/>
  <c r="O4904" i="1"/>
  <c r="N4905" i="1"/>
  <c r="O4905" i="1"/>
  <c r="N4906" i="1"/>
  <c r="O4906" i="1"/>
  <c r="N4907" i="1"/>
  <c r="O4907" i="1"/>
  <c r="N4908" i="1"/>
  <c r="O4908" i="1"/>
  <c r="N4909" i="1"/>
  <c r="O4909" i="1"/>
  <c r="N4910" i="1"/>
  <c r="O4910" i="1"/>
  <c r="N4911" i="1"/>
  <c r="O4911" i="1"/>
  <c r="N4912" i="1"/>
  <c r="O4912" i="1"/>
  <c r="N4913" i="1"/>
  <c r="O4913" i="1"/>
  <c r="N4914" i="1"/>
  <c r="O4914" i="1"/>
  <c r="N4915" i="1"/>
  <c r="O4915" i="1"/>
  <c r="N4916" i="1"/>
  <c r="O4916" i="1"/>
  <c r="N4917" i="1"/>
  <c r="O4917" i="1"/>
  <c r="N4918" i="1"/>
  <c r="O4918" i="1"/>
  <c r="N4919" i="1"/>
  <c r="O4919" i="1"/>
  <c r="N4920" i="1"/>
  <c r="O4920" i="1"/>
  <c r="N4921" i="1"/>
  <c r="O4921" i="1"/>
  <c r="N4922" i="1"/>
  <c r="O4922" i="1"/>
  <c r="N4923" i="1"/>
  <c r="O4923" i="1"/>
  <c r="N4924" i="1"/>
  <c r="O4924" i="1"/>
  <c r="N4925" i="1"/>
  <c r="O4925" i="1"/>
  <c r="N4926" i="1"/>
  <c r="O4926" i="1"/>
  <c r="N4927" i="1"/>
  <c r="O4927" i="1"/>
  <c r="N4928" i="1"/>
  <c r="O4928" i="1"/>
  <c r="N4929" i="1"/>
  <c r="O4929" i="1"/>
  <c r="N4930" i="1"/>
  <c r="O4930" i="1"/>
  <c r="N4931" i="1"/>
  <c r="O4931" i="1"/>
  <c r="N4932" i="1"/>
  <c r="O4932" i="1"/>
  <c r="N4933" i="1"/>
  <c r="O4933" i="1"/>
  <c r="N4934" i="1"/>
  <c r="O4934" i="1"/>
  <c r="N4935" i="1"/>
  <c r="O4935" i="1"/>
  <c r="N4936" i="1"/>
  <c r="O4936" i="1"/>
  <c r="N4937" i="1"/>
  <c r="O4937" i="1"/>
  <c r="N4938" i="1"/>
  <c r="O4938" i="1"/>
  <c r="N4939" i="1"/>
  <c r="O4939" i="1"/>
  <c r="N4940" i="1"/>
  <c r="O4940" i="1"/>
  <c r="N4941" i="1"/>
  <c r="O4941" i="1"/>
  <c r="N4942" i="1"/>
  <c r="O4942" i="1"/>
  <c r="N4943" i="1"/>
  <c r="O4943" i="1"/>
  <c r="N4944" i="1"/>
  <c r="O4944" i="1"/>
  <c r="N4945" i="1"/>
  <c r="O4945" i="1"/>
  <c r="N4946" i="1"/>
  <c r="O4946" i="1"/>
  <c r="N4947" i="1"/>
  <c r="O4947" i="1"/>
  <c r="N4948" i="1"/>
  <c r="O4948" i="1"/>
  <c r="N4949" i="1"/>
  <c r="O4949" i="1"/>
  <c r="N4950" i="1"/>
  <c r="O4950" i="1"/>
  <c r="N4951" i="1"/>
  <c r="O4951" i="1"/>
  <c r="N4952" i="1"/>
  <c r="O4952" i="1"/>
  <c r="N4953" i="1"/>
  <c r="O4953" i="1"/>
  <c r="N4954" i="1"/>
  <c r="O4954" i="1"/>
  <c r="N4955" i="1"/>
  <c r="O4955" i="1"/>
  <c r="N4956" i="1"/>
  <c r="O4956" i="1"/>
  <c r="N4957" i="1"/>
  <c r="O4957" i="1"/>
  <c r="N4958" i="1"/>
  <c r="O4958" i="1"/>
  <c r="N4959" i="1"/>
  <c r="O4959" i="1"/>
  <c r="N4960" i="1"/>
  <c r="O4960" i="1"/>
  <c r="N4961" i="1"/>
  <c r="O4961" i="1"/>
  <c r="N4962" i="1"/>
  <c r="O4962" i="1"/>
  <c r="N4963" i="1"/>
  <c r="O4963" i="1"/>
  <c r="N4964" i="1"/>
  <c r="O4964" i="1"/>
  <c r="N4965" i="1"/>
  <c r="O4965" i="1"/>
  <c r="N4966" i="1"/>
  <c r="O4966" i="1"/>
  <c r="N4967" i="1"/>
  <c r="O4967" i="1"/>
  <c r="N4968" i="1"/>
  <c r="O4968" i="1"/>
  <c r="N4969" i="1"/>
  <c r="O4969" i="1"/>
  <c r="N4970" i="1"/>
  <c r="O4970" i="1"/>
  <c r="N4971" i="1"/>
  <c r="O4971" i="1"/>
  <c r="N4972" i="1"/>
  <c r="O4972" i="1"/>
  <c r="N4973" i="1"/>
  <c r="O4973" i="1"/>
  <c r="N4974" i="1"/>
  <c r="O4974" i="1"/>
  <c r="N4975" i="1"/>
  <c r="O4975" i="1"/>
  <c r="N4976" i="1"/>
  <c r="O4976" i="1"/>
  <c r="N4977" i="1"/>
  <c r="O4977" i="1"/>
  <c r="N4978" i="1"/>
  <c r="O4978" i="1"/>
  <c r="N4979" i="1"/>
  <c r="O4979" i="1"/>
  <c r="N4980" i="1"/>
  <c r="O4980" i="1"/>
  <c r="N4981" i="1"/>
  <c r="O4981" i="1"/>
  <c r="N4982" i="1"/>
  <c r="O4982" i="1"/>
  <c r="N4983" i="1"/>
  <c r="O4983" i="1"/>
  <c r="N4984" i="1"/>
  <c r="O4984" i="1"/>
  <c r="N4985" i="1"/>
  <c r="O4985" i="1"/>
  <c r="N4986" i="1"/>
  <c r="O4986" i="1"/>
  <c r="N4987" i="1"/>
  <c r="O4987" i="1"/>
  <c r="N4988" i="1"/>
  <c r="O4988" i="1"/>
  <c r="N4989" i="1"/>
  <c r="O4989" i="1"/>
  <c r="N4990" i="1"/>
  <c r="O4990" i="1"/>
  <c r="N4991" i="1"/>
  <c r="O4991" i="1"/>
  <c r="N4992" i="1"/>
  <c r="O4992" i="1"/>
  <c r="N4993" i="1"/>
  <c r="O4993" i="1"/>
  <c r="N4994" i="1"/>
  <c r="O4994" i="1"/>
  <c r="N4995" i="1"/>
  <c r="O4995" i="1"/>
  <c r="N4996" i="1"/>
  <c r="O4996" i="1"/>
  <c r="N4997" i="1"/>
  <c r="O4997" i="1"/>
  <c r="N4998" i="1"/>
  <c r="O4998" i="1"/>
  <c r="N4999" i="1"/>
  <c r="O4999" i="1"/>
  <c r="N5000" i="1"/>
  <c r="O5000" i="1"/>
  <c r="N5001" i="1"/>
  <c r="O5001" i="1"/>
  <c r="N5002" i="1"/>
  <c r="O5002" i="1"/>
  <c r="N5003" i="1"/>
  <c r="O5003" i="1"/>
  <c r="N5004" i="1"/>
  <c r="O5004" i="1"/>
  <c r="N5005" i="1"/>
  <c r="O5005" i="1"/>
  <c r="N5006" i="1"/>
  <c r="O5006" i="1"/>
  <c r="N5007" i="1"/>
  <c r="O5007" i="1"/>
  <c r="N5008" i="1"/>
  <c r="O5008" i="1"/>
  <c r="N5009" i="1"/>
  <c r="O5009" i="1"/>
  <c r="N5010" i="1"/>
  <c r="O5010" i="1"/>
  <c r="N5011" i="1"/>
  <c r="O5011" i="1"/>
  <c r="N5012" i="1"/>
  <c r="O5012" i="1"/>
  <c r="N5013" i="1"/>
  <c r="O5013" i="1"/>
  <c r="N5014" i="1"/>
  <c r="O5014" i="1"/>
  <c r="N5015" i="1"/>
  <c r="O5015" i="1"/>
  <c r="N5016" i="1"/>
  <c r="O5016" i="1"/>
  <c r="N5017" i="1"/>
  <c r="O5017" i="1"/>
  <c r="N5018" i="1"/>
  <c r="O5018" i="1"/>
  <c r="N5019" i="1"/>
  <c r="O5019" i="1"/>
  <c r="N5020" i="1"/>
  <c r="O5020" i="1"/>
  <c r="N5021" i="1"/>
  <c r="O5021" i="1"/>
  <c r="N5022" i="1"/>
  <c r="O5022" i="1"/>
  <c r="N5023" i="1"/>
  <c r="O5023" i="1"/>
  <c r="N5024" i="1"/>
  <c r="O5024" i="1"/>
  <c r="N5025" i="1"/>
  <c r="O5025" i="1"/>
  <c r="N5026" i="1"/>
  <c r="O5026" i="1"/>
  <c r="N5027" i="1"/>
  <c r="O5027" i="1"/>
  <c r="N5028" i="1"/>
  <c r="O5028" i="1"/>
  <c r="N5029" i="1"/>
  <c r="O5029" i="1"/>
  <c r="N5030" i="1"/>
  <c r="O5030" i="1"/>
  <c r="N5031" i="1"/>
  <c r="O5031" i="1"/>
  <c r="N5032" i="1"/>
  <c r="O5032" i="1"/>
  <c r="N5033" i="1"/>
  <c r="O5033" i="1"/>
  <c r="N5034" i="1"/>
  <c r="O5034" i="1"/>
  <c r="N5035" i="1"/>
  <c r="O5035" i="1"/>
  <c r="N5036" i="1"/>
  <c r="O5036" i="1"/>
  <c r="N5037" i="1"/>
  <c r="O5037" i="1"/>
  <c r="N5038" i="1"/>
  <c r="O5038" i="1"/>
  <c r="N5039" i="1"/>
  <c r="O5039" i="1"/>
  <c r="N5040" i="1"/>
  <c r="O5040" i="1"/>
  <c r="N5041" i="1"/>
  <c r="O5041" i="1"/>
  <c r="N5042" i="1"/>
  <c r="O5042" i="1"/>
  <c r="N5043" i="1"/>
  <c r="O5043" i="1"/>
  <c r="N5044" i="1"/>
  <c r="O5044" i="1"/>
  <c r="N5045" i="1"/>
  <c r="O5045" i="1"/>
  <c r="N5046" i="1"/>
  <c r="O5046" i="1"/>
  <c r="N5047" i="1"/>
  <c r="O5047" i="1"/>
  <c r="N5048" i="1"/>
  <c r="O5048" i="1"/>
  <c r="N5049" i="1"/>
  <c r="O5049" i="1"/>
  <c r="N5050" i="1"/>
  <c r="O5050" i="1"/>
  <c r="N5051" i="1"/>
  <c r="O5051" i="1"/>
  <c r="N5052" i="1"/>
  <c r="O5052" i="1"/>
  <c r="N5053" i="1"/>
  <c r="O5053" i="1"/>
  <c r="N5054" i="1"/>
  <c r="O5054" i="1"/>
  <c r="N5055" i="1"/>
  <c r="O5055" i="1"/>
  <c r="N5056" i="1"/>
  <c r="O5056" i="1"/>
  <c r="N5057" i="1"/>
  <c r="O5057" i="1"/>
  <c r="N5058" i="1"/>
  <c r="O5058" i="1"/>
  <c r="N5059" i="1"/>
  <c r="O5059" i="1"/>
  <c r="N5060" i="1"/>
  <c r="O5060" i="1"/>
  <c r="N5061" i="1"/>
  <c r="O5061" i="1"/>
  <c r="N5062" i="1"/>
  <c r="O5062" i="1"/>
  <c r="N5063" i="1"/>
  <c r="O5063" i="1"/>
  <c r="N5064" i="1"/>
  <c r="O5064" i="1"/>
  <c r="N5065" i="1"/>
  <c r="O5065" i="1"/>
  <c r="N5066" i="1"/>
  <c r="O5066" i="1"/>
  <c r="N5067" i="1"/>
  <c r="O5067" i="1"/>
  <c r="N5068" i="1"/>
  <c r="O5068" i="1"/>
  <c r="N5069" i="1"/>
  <c r="O5069" i="1"/>
  <c r="N5070" i="1"/>
  <c r="O5070" i="1"/>
  <c r="N5071" i="1"/>
  <c r="O5071" i="1"/>
  <c r="N5072" i="1"/>
  <c r="O5072" i="1"/>
  <c r="N5073" i="1"/>
  <c r="O5073" i="1"/>
  <c r="N5074" i="1"/>
  <c r="O5074" i="1"/>
  <c r="N5075" i="1"/>
  <c r="O5075" i="1"/>
  <c r="N5076" i="1"/>
  <c r="O5076" i="1"/>
  <c r="N5077" i="1"/>
  <c r="O5077" i="1"/>
  <c r="N5078" i="1"/>
  <c r="O5078" i="1"/>
  <c r="N5079" i="1"/>
  <c r="O5079" i="1"/>
  <c r="N5080" i="1"/>
  <c r="O5080" i="1"/>
  <c r="N5081" i="1"/>
  <c r="O5081" i="1"/>
  <c r="N5082" i="1"/>
  <c r="O5082" i="1"/>
  <c r="N5083" i="1"/>
  <c r="O5083" i="1"/>
  <c r="N5084" i="1"/>
  <c r="O5084" i="1"/>
  <c r="N5085" i="1"/>
  <c r="O5085" i="1"/>
  <c r="N5086" i="1"/>
  <c r="O5086" i="1"/>
  <c r="N5087" i="1"/>
  <c r="O5087" i="1"/>
  <c r="N5088" i="1"/>
  <c r="O5088" i="1"/>
  <c r="N5089" i="1"/>
  <c r="O5089" i="1"/>
  <c r="N5090" i="1"/>
  <c r="O5090" i="1"/>
  <c r="N5091" i="1"/>
  <c r="O5091" i="1"/>
  <c r="N5092" i="1"/>
  <c r="O5092" i="1"/>
  <c r="N5093" i="1"/>
  <c r="O5093" i="1"/>
  <c r="N5094" i="1"/>
  <c r="O5094" i="1"/>
  <c r="N5095" i="1"/>
  <c r="O5095" i="1"/>
  <c r="N5096" i="1"/>
  <c r="O5096" i="1"/>
  <c r="N5097" i="1"/>
  <c r="O5097" i="1"/>
  <c r="N5098" i="1"/>
  <c r="O5098" i="1"/>
  <c r="N5099" i="1"/>
  <c r="O5099" i="1"/>
  <c r="N5100" i="1"/>
  <c r="O5100" i="1"/>
  <c r="N5101" i="1"/>
  <c r="O5101" i="1"/>
  <c r="N5102" i="1"/>
  <c r="O5102" i="1"/>
  <c r="N5103" i="1"/>
  <c r="O5103" i="1"/>
  <c r="N5104" i="1"/>
  <c r="O5104" i="1"/>
  <c r="N5105" i="1"/>
  <c r="O5105" i="1"/>
  <c r="N5106" i="1"/>
  <c r="O5106" i="1"/>
  <c r="N5107" i="1"/>
  <c r="O5107" i="1"/>
  <c r="N5108" i="1"/>
  <c r="O5108" i="1"/>
  <c r="N5109" i="1"/>
  <c r="O5109" i="1"/>
  <c r="N5110" i="1"/>
  <c r="O5110" i="1"/>
  <c r="N5111" i="1"/>
  <c r="O5111" i="1"/>
  <c r="N5112" i="1"/>
  <c r="O5112" i="1"/>
  <c r="N5113" i="1"/>
  <c r="O5113" i="1"/>
  <c r="N5114" i="1"/>
  <c r="O5114" i="1"/>
  <c r="N5115" i="1"/>
  <c r="O5115" i="1"/>
  <c r="N5116" i="1"/>
  <c r="O5116" i="1"/>
  <c r="N5117" i="1"/>
  <c r="O5117" i="1"/>
  <c r="N5118" i="1"/>
  <c r="O5118" i="1"/>
  <c r="N5119" i="1"/>
  <c r="O5119" i="1"/>
  <c r="N5120" i="1"/>
  <c r="O5120" i="1"/>
  <c r="N5121" i="1"/>
  <c r="O5121" i="1"/>
  <c r="N5122" i="1"/>
  <c r="O5122" i="1"/>
  <c r="N5123" i="1"/>
  <c r="O5123" i="1"/>
  <c r="N5124" i="1"/>
  <c r="O5124" i="1"/>
  <c r="N5125" i="1"/>
  <c r="O5125" i="1"/>
  <c r="N5126" i="1"/>
  <c r="O5126" i="1"/>
  <c r="N5127" i="1"/>
  <c r="O5127" i="1"/>
  <c r="N5128" i="1"/>
  <c r="O5128" i="1"/>
  <c r="N5129" i="1"/>
  <c r="O5129" i="1"/>
  <c r="N5130" i="1"/>
  <c r="O5130" i="1"/>
  <c r="N5131" i="1"/>
  <c r="O5131" i="1"/>
  <c r="N5132" i="1"/>
  <c r="O5132" i="1"/>
  <c r="N5133" i="1"/>
  <c r="O5133" i="1"/>
  <c r="N5134" i="1"/>
  <c r="O5134" i="1"/>
  <c r="N5135" i="1"/>
  <c r="O5135" i="1"/>
  <c r="N5136" i="1"/>
  <c r="O5136" i="1"/>
  <c r="N5137" i="1"/>
  <c r="O5137" i="1"/>
  <c r="N5138" i="1"/>
  <c r="O5138" i="1"/>
  <c r="N5139" i="1"/>
  <c r="O5139" i="1"/>
  <c r="N5140" i="1"/>
  <c r="O5140" i="1"/>
  <c r="N5141" i="1"/>
  <c r="O5141" i="1"/>
  <c r="N5142" i="1"/>
  <c r="O5142" i="1"/>
  <c r="N5143" i="1"/>
  <c r="O5143" i="1"/>
  <c r="N5144" i="1"/>
  <c r="O5144" i="1"/>
  <c r="N5145" i="1"/>
  <c r="O5145" i="1"/>
  <c r="N5146" i="1"/>
  <c r="O5146" i="1"/>
  <c r="N5147" i="1"/>
  <c r="O5147" i="1"/>
  <c r="N5148" i="1"/>
  <c r="O5148" i="1"/>
  <c r="N5149" i="1"/>
  <c r="O5149" i="1"/>
  <c r="N5150" i="1"/>
  <c r="O5150" i="1"/>
  <c r="N5151" i="1"/>
  <c r="O5151" i="1"/>
  <c r="N5152" i="1"/>
  <c r="O5152" i="1"/>
  <c r="N5153" i="1"/>
  <c r="O5153" i="1"/>
  <c r="N5154" i="1"/>
  <c r="O5154" i="1"/>
  <c r="N5155" i="1"/>
  <c r="O5155" i="1"/>
  <c r="N5156" i="1"/>
  <c r="O5156" i="1"/>
  <c r="N5157" i="1"/>
  <c r="O5157" i="1"/>
  <c r="N5158" i="1"/>
  <c r="O5158" i="1"/>
  <c r="N5159" i="1"/>
  <c r="O5159" i="1"/>
  <c r="N5160" i="1"/>
  <c r="O5160" i="1"/>
  <c r="N5161" i="1"/>
  <c r="O5161" i="1"/>
  <c r="N5162" i="1"/>
  <c r="O5162" i="1"/>
  <c r="N5163" i="1"/>
  <c r="O5163" i="1"/>
  <c r="N5164" i="1"/>
  <c r="O5164" i="1"/>
  <c r="N5165" i="1"/>
  <c r="O5165" i="1"/>
  <c r="N5166" i="1"/>
  <c r="O5166" i="1"/>
  <c r="N5167" i="1"/>
  <c r="O5167" i="1"/>
  <c r="N5168" i="1"/>
  <c r="O5168" i="1"/>
  <c r="N5169" i="1"/>
  <c r="O5169" i="1"/>
  <c r="N5170" i="1"/>
  <c r="O5170" i="1"/>
  <c r="N5171" i="1"/>
  <c r="O5171" i="1"/>
  <c r="N5172" i="1"/>
  <c r="O5172" i="1"/>
  <c r="N5173" i="1"/>
  <c r="O5173" i="1"/>
  <c r="N5174" i="1"/>
  <c r="O5174" i="1"/>
  <c r="N5175" i="1"/>
  <c r="O5175" i="1"/>
  <c r="N5176" i="1"/>
  <c r="O5176" i="1"/>
  <c r="N5177" i="1"/>
  <c r="O5177" i="1"/>
  <c r="N5178" i="1"/>
  <c r="O5178" i="1"/>
  <c r="N5179" i="1"/>
  <c r="O5179" i="1"/>
  <c r="N5180" i="1"/>
  <c r="O5180" i="1"/>
  <c r="N5181" i="1"/>
  <c r="O5181" i="1"/>
  <c r="N5182" i="1"/>
  <c r="O5182" i="1"/>
  <c r="N5183" i="1"/>
  <c r="O5183" i="1"/>
  <c r="N5184" i="1"/>
  <c r="O5184" i="1"/>
  <c r="N5185" i="1"/>
  <c r="O5185" i="1"/>
  <c r="N5186" i="1"/>
  <c r="O5186" i="1"/>
  <c r="N5187" i="1"/>
  <c r="O5187" i="1"/>
  <c r="N5188" i="1"/>
  <c r="O5188" i="1"/>
  <c r="N5189" i="1"/>
  <c r="O5189" i="1"/>
  <c r="N5190" i="1"/>
  <c r="O5190" i="1"/>
  <c r="N5191" i="1"/>
  <c r="O5191" i="1"/>
  <c r="N5192" i="1"/>
  <c r="O5192" i="1"/>
  <c r="N5193" i="1"/>
  <c r="O5193" i="1"/>
  <c r="N5194" i="1"/>
  <c r="O5194" i="1"/>
  <c r="N5195" i="1"/>
  <c r="O5195" i="1"/>
  <c r="N5196" i="1"/>
  <c r="O5196" i="1"/>
  <c r="N5197" i="1"/>
  <c r="O5197" i="1"/>
  <c r="N5198" i="1"/>
  <c r="O5198" i="1"/>
  <c r="N5199" i="1"/>
  <c r="O5199" i="1"/>
  <c r="N5200" i="1"/>
  <c r="O5200" i="1"/>
  <c r="N5201" i="1"/>
  <c r="O5201" i="1"/>
  <c r="N5202" i="1"/>
  <c r="O5202" i="1"/>
  <c r="N5203" i="1"/>
  <c r="O5203" i="1"/>
  <c r="N5204" i="1"/>
  <c r="O5204" i="1"/>
  <c r="N5205" i="1"/>
  <c r="O5205" i="1"/>
  <c r="N5206" i="1"/>
  <c r="O5206" i="1"/>
  <c r="N5207" i="1"/>
  <c r="O5207" i="1"/>
  <c r="N5208" i="1"/>
  <c r="O5208" i="1"/>
  <c r="N5209" i="1"/>
  <c r="O5209" i="1"/>
  <c r="N5210" i="1"/>
  <c r="O5210" i="1"/>
  <c r="N5211" i="1"/>
  <c r="O5211" i="1"/>
  <c r="N5212" i="1"/>
  <c r="O5212" i="1"/>
  <c r="N5213" i="1"/>
  <c r="O5213" i="1"/>
  <c r="N5214" i="1"/>
  <c r="O5214" i="1"/>
  <c r="N5215" i="1"/>
  <c r="O5215" i="1"/>
  <c r="N5216" i="1"/>
  <c r="O5216" i="1"/>
  <c r="N5217" i="1"/>
  <c r="O5217" i="1"/>
  <c r="N5218" i="1"/>
  <c r="O5218" i="1"/>
  <c r="N5219" i="1"/>
  <c r="O5219" i="1"/>
  <c r="N5220" i="1"/>
  <c r="O5220" i="1"/>
  <c r="N5221" i="1"/>
  <c r="O5221" i="1"/>
  <c r="N5222" i="1"/>
  <c r="O5222" i="1"/>
  <c r="N5223" i="1"/>
  <c r="O5223" i="1"/>
  <c r="N5224" i="1"/>
  <c r="O5224" i="1"/>
  <c r="N5225" i="1"/>
  <c r="O5225" i="1"/>
  <c r="N5226" i="1"/>
  <c r="O5226" i="1"/>
  <c r="N5227" i="1"/>
  <c r="O5227" i="1"/>
  <c r="N5228" i="1"/>
  <c r="O5228" i="1"/>
  <c r="N5229" i="1"/>
  <c r="O5229" i="1"/>
  <c r="N5230" i="1"/>
  <c r="O5230" i="1"/>
  <c r="N5231" i="1"/>
  <c r="O5231" i="1"/>
  <c r="N5232" i="1"/>
  <c r="O5232" i="1"/>
  <c r="N5233" i="1"/>
  <c r="O5233" i="1"/>
  <c r="N5234" i="1"/>
  <c r="O5234" i="1"/>
  <c r="N5235" i="1"/>
  <c r="O5235" i="1"/>
  <c r="N5236" i="1"/>
  <c r="O5236" i="1"/>
  <c r="N5237" i="1"/>
  <c r="O5237" i="1"/>
  <c r="N5238" i="1"/>
  <c r="O5238" i="1"/>
  <c r="N5239" i="1"/>
  <c r="O5239" i="1"/>
  <c r="N5240" i="1"/>
  <c r="O5240" i="1"/>
  <c r="N5241" i="1"/>
  <c r="O5241" i="1"/>
  <c r="N5242" i="1"/>
  <c r="O5242" i="1"/>
  <c r="N5243" i="1"/>
  <c r="O5243" i="1"/>
  <c r="N5244" i="1"/>
  <c r="O5244" i="1"/>
  <c r="N5245" i="1"/>
  <c r="O5245" i="1"/>
  <c r="N5246" i="1"/>
  <c r="O5246" i="1"/>
  <c r="N5247" i="1"/>
  <c r="O5247" i="1"/>
  <c r="N5248" i="1"/>
  <c r="O5248" i="1"/>
  <c r="N5249" i="1"/>
  <c r="O5249" i="1"/>
  <c r="N5250" i="1"/>
  <c r="O5250" i="1"/>
  <c r="N5251" i="1"/>
  <c r="O5251" i="1"/>
  <c r="N5252" i="1"/>
  <c r="O5252" i="1"/>
  <c r="N5253" i="1"/>
  <c r="O5253" i="1"/>
  <c r="N5254" i="1"/>
  <c r="O5254" i="1"/>
  <c r="N5255" i="1"/>
  <c r="O5255" i="1"/>
  <c r="N5256" i="1"/>
  <c r="O5256" i="1"/>
  <c r="N5257" i="1"/>
  <c r="O5257" i="1"/>
  <c r="N5258" i="1"/>
  <c r="O5258" i="1"/>
  <c r="N5259" i="1"/>
  <c r="O5259" i="1"/>
  <c r="N5260" i="1"/>
  <c r="O5260" i="1"/>
  <c r="N5261" i="1"/>
  <c r="O5261" i="1"/>
  <c r="N5262" i="1"/>
  <c r="O5262" i="1"/>
  <c r="N5263" i="1"/>
  <c r="O5263" i="1"/>
  <c r="N5264" i="1"/>
  <c r="O5264" i="1"/>
  <c r="N5265" i="1"/>
  <c r="O5265" i="1"/>
  <c r="N5266" i="1"/>
  <c r="O5266" i="1"/>
  <c r="N5267" i="1"/>
  <c r="O5267" i="1"/>
  <c r="N5268" i="1"/>
  <c r="O5268" i="1"/>
  <c r="N5269" i="1"/>
  <c r="O5269" i="1"/>
  <c r="N5270" i="1"/>
  <c r="O5270" i="1"/>
  <c r="N5271" i="1"/>
  <c r="O5271" i="1"/>
  <c r="N5272" i="1"/>
  <c r="O5272" i="1"/>
  <c r="N5273" i="1"/>
  <c r="O5273" i="1"/>
  <c r="N5274" i="1"/>
  <c r="O5274" i="1"/>
  <c r="N5275" i="1"/>
  <c r="O5275" i="1"/>
  <c r="N5276" i="1"/>
  <c r="O5276" i="1"/>
  <c r="N5277" i="1"/>
  <c r="O5277" i="1"/>
  <c r="N5278" i="1"/>
  <c r="O5278" i="1"/>
  <c r="N5279" i="1"/>
  <c r="O5279" i="1"/>
  <c r="N5280" i="1"/>
  <c r="O5280" i="1"/>
  <c r="N5281" i="1"/>
  <c r="O5281" i="1"/>
  <c r="N5282" i="1"/>
  <c r="O5282" i="1"/>
  <c r="N5283" i="1"/>
  <c r="O5283" i="1"/>
  <c r="N5284" i="1"/>
  <c r="O5284" i="1"/>
  <c r="N5285" i="1"/>
  <c r="O5285" i="1"/>
  <c r="N5286" i="1"/>
  <c r="O5286" i="1"/>
  <c r="N5287" i="1"/>
  <c r="O5287" i="1"/>
  <c r="N5288" i="1"/>
  <c r="O5288" i="1"/>
  <c r="N5289" i="1"/>
  <c r="O5289" i="1"/>
  <c r="N5290" i="1"/>
  <c r="O5290" i="1"/>
  <c r="N5291" i="1"/>
  <c r="O5291" i="1"/>
  <c r="N5292" i="1"/>
  <c r="O5292" i="1"/>
  <c r="N5293" i="1"/>
  <c r="O5293" i="1"/>
  <c r="N5294" i="1"/>
  <c r="O5294" i="1"/>
  <c r="N5295" i="1"/>
  <c r="O5295" i="1"/>
  <c r="N5296" i="1"/>
  <c r="O5296" i="1"/>
  <c r="N5297" i="1"/>
  <c r="O5297" i="1"/>
  <c r="N5298" i="1"/>
  <c r="O5298" i="1"/>
  <c r="N5299" i="1"/>
  <c r="O5299" i="1"/>
  <c r="N5300" i="1"/>
  <c r="O5300" i="1"/>
  <c r="N5301" i="1"/>
  <c r="O5301" i="1"/>
  <c r="N5302" i="1"/>
  <c r="O5302" i="1"/>
  <c r="N5303" i="1"/>
  <c r="O5303" i="1"/>
  <c r="N5304" i="1"/>
  <c r="O5304" i="1"/>
  <c r="N5305" i="1"/>
  <c r="O5305" i="1"/>
  <c r="N5306" i="1"/>
  <c r="O5306" i="1"/>
  <c r="N5307" i="1"/>
  <c r="O5307" i="1"/>
  <c r="N5308" i="1"/>
  <c r="O5308" i="1"/>
  <c r="N5309" i="1"/>
  <c r="O5309" i="1"/>
  <c r="N5310" i="1"/>
  <c r="O5310" i="1"/>
  <c r="N5311" i="1"/>
  <c r="O5311" i="1"/>
  <c r="N5312" i="1"/>
  <c r="O5312" i="1"/>
  <c r="N5313" i="1"/>
  <c r="O5313" i="1"/>
  <c r="N5314" i="1"/>
  <c r="O5314" i="1"/>
  <c r="N5315" i="1"/>
  <c r="O5315" i="1"/>
  <c r="N5316" i="1"/>
  <c r="O5316" i="1"/>
  <c r="N5317" i="1"/>
  <c r="O5317" i="1"/>
  <c r="N5318" i="1"/>
  <c r="O5318" i="1"/>
  <c r="N5319" i="1"/>
  <c r="O5319" i="1"/>
  <c r="N5320" i="1"/>
  <c r="O5320" i="1"/>
  <c r="N5321" i="1"/>
  <c r="O5321" i="1"/>
  <c r="N5322" i="1"/>
  <c r="O5322" i="1"/>
  <c r="N5323" i="1"/>
  <c r="O5323" i="1"/>
  <c r="N5324" i="1"/>
  <c r="O5324" i="1"/>
  <c r="N5325" i="1"/>
  <c r="O5325" i="1"/>
  <c r="N5326" i="1"/>
  <c r="O5326" i="1"/>
  <c r="N5327" i="1"/>
  <c r="O5327" i="1"/>
  <c r="N5328" i="1"/>
  <c r="O5328" i="1"/>
  <c r="N5329" i="1"/>
  <c r="O5329" i="1"/>
  <c r="N5330" i="1"/>
  <c r="O5330" i="1"/>
  <c r="N5331" i="1"/>
  <c r="O5331" i="1"/>
  <c r="N5332" i="1"/>
  <c r="O5332" i="1"/>
  <c r="N5333" i="1"/>
  <c r="O5333" i="1"/>
  <c r="N5334" i="1"/>
  <c r="O5334" i="1"/>
  <c r="N5335" i="1"/>
  <c r="O5335" i="1"/>
  <c r="N5336" i="1"/>
  <c r="O5336" i="1"/>
  <c r="N5337" i="1"/>
  <c r="O5337" i="1"/>
  <c r="N5338" i="1"/>
  <c r="O5338" i="1"/>
  <c r="N5339" i="1"/>
  <c r="O5339" i="1"/>
  <c r="N5340" i="1"/>
  <c r="O5340" i="1"/>
  <c r="N5341" i="1"/>
  <c r="O5341" i="1"/>
  <c r="N5342" i="1"/>
  <c r="O5342" i="1"/>
  <c r="N5343" i="1"/>
  <c r="O5343" i="1"/>
  <c r="N5344" i="1"/>
  <c r="O5344" i="1"/>
  <c r="N5345" i="1"/>
  <c r="O5345" i="1"/>
  <c r="N5346" i="1"/>
  <c r="O5346" i="1"/>
  <c r="N5347" i="1"/>
  <c r="O5347" i="1"/>
  <c r="N5348" i="1"/>
  <c r="O5348" i="1"/>
  <c r="N5349" i="1"/>
  <c r="O5349" i="1"/>
  <c r="N5350" i="1"/>
  <c r="O5350" i="1"/>
  <c r="N5351" i="1"/>
  <c r="O5351" i="1"/>
  <c r="N5352" i="1"/>
  <c r="O5352" i="1"/>
  <c r="N5353" i="1"/>
  <c r="O5353" i="1"/>
  <c r="N5354" i="1"/>
  <c r="O5354" i="1"/>
  <c r="N5355" i="1"/>
  <c r="O5355" i="1"/>
  <c r="N5356" i="1"/>
  <c r="O5356" i="1"/>
  <c r="N5357" i="1"/>
  <c r="O5357" i="1"/>
  <c r="N5358" i="1"/>
  <c r="O5358" i="1"/>
  <c r="N5359" i="1"/>
  <c r="O5359" i="1"/>
  <c r="N5360" i="1"/>
  <c r="O5360" i="1"/>
  <c r="N5361" i="1"/>
  <c r="O5361" i="1"/>
  <c r="N5362" i="1"/>
  <c r="O5362" i="1"/>
  <c r="N5363" i="1"/>
  <c r="O5363" i="1"/>
  <c r="N5364" i="1"/>
  <c r="O5364" i="1"/>
  <c r="N5365" i="1"/>
  <c r="O5365" i="1"/>
  <c r="N5366" i="1"/>
  <c r="O5366" i="1"/>
  <c r="N5367" i="1"/>
  <c r="O5367" i="1"/>
  <c r="N5368" i="1"/>
  <c r="O5368" i="1"/>
  <c r="N5369" i="1"/>
  <c r="O5369" i="1"/>
  <c r="N5370" i="1"/>
  <c r="O5370" i="1"/>
  <c r="N5371" i="1"/>
  <c r="O5371" i="1"/>
  <c r="N5372" i="1"/>
  <c r="O5372" i="1"/>
  <c r="N5373" i="1"/>
  <c r="O5373" i="1"/>
  <c r="N5374" i="1"/>
  <c r="O5374" i="1"/>
  <c r="N5375" i="1"/>
  <c r="O5375" i="1"/>
  <c r="N5376" i="1"/>
  <c r="O5376" i="1"/>
  <c r="N5377" i="1"/>
  <c r="O5377" i="1"/>
  <c r="N5378" i="1"/>
  <c r="O5378" i="1"/>
  <c r="N5379" i="1"/>
  <c r="O5379" i="1"/>
  <c r="N5380" i="1"/>
  <c r="O5380" i="1"/>
  <c r="N5381" i="1"/>
  <c r="O5381" i="1"/>
  <c r="N5382" i="1"/>
  <c r="O5382" i="1"/>
  <c r="N5383" i="1"/>
  <c r="O5383" i="1"/>
  <c r="N5384" i="1"/>
  <c r="O5384" i="1"/>
  <c r="N5385" i="1"/>
  <c r="O5385" i="1"/>
  <c r="N5386" i="1"/>
  <c r="O5386" i="1"/>
  <c r="N5387" i="1"/>
  <c r="O5387" i="1"/>
  <c r="N5388" i="1"/>
  <c r="O5388" i="1"/>
  <c r="N5389" i="1"/>
  <c r="O5389" i="1"/>
  <c r="N5390" i="1"/>
  <c r="O5390" i="1"/>
  <c r="N5391" i="1"/>
  <c r="O5391" i="1"/>
  <c r="N5392" i="1"/>
  <c r="O5392" i="1"/>
  <c r="N5393" i="1"/>
  <c r="O5393" i="1"/>
  <c r="N5394" i="1"/>
  <c r="O5394" i="1"/>
  <c r="N5395" i="1"/>
  <c r="O5395" i="1"/>
  <c r="N5396" i="1"/>
  <c r="O5396" i="1"/>
  <c r="N5397" i="1"/>
  <c r="O5397" i="1"/>
  <c r="N5398" i="1"/>
  <c r="O5398" i="1"/>
  <c r="N5399" i="1"/>
  <c r="O5399" i="1"/>
  <c r="N5400" i="1"/>
  <c r="O5400" i="1"/>
  <c r="N5401" i="1"/>
  <c r="O5401" i="1"/>
  <c r="N5402" i="1"/>
  <c r="O5402" i="1"/>
  <c r="N5403" i="1"/>
  <c r="O5403" i="1"/>
  <c r="N5404" i="1"/>
  <c r="O5404" i="1"/>
  <c r="N5405" i="1"/>
  <c r="O5405" i="1"/>
  <c r="N5406" i="1"/>
  <c r="O5406" i="1"/>
  <c r="N5407" i="1"/>
  <c r="O5407" i="1"/>
  <c r="N5408" i="1"/>
  <c r="O5408" i="1"/>
  <c r="N5409" i="1"/>
  <c r="O5409" i="1"/>
  <c r="N5410" i="1"/>
  <c r="O5410" i="1"/>
  <c r="N5411" i="1"/>
  <c r="O5411" i="1"/>
  <c r="N5412" i="1"/>
  <c r="O5412" i="1"/>
  <c r="N5413" i="1"/>
  <c r="O5413" i="1"/>
  <c r="N5414" i="1"/>
  <c r="O5414" i="1"/>
  <c r="N5415" i="1"/>
  <c r="O5415" i="1"/>
  <c r="N5416" i="1"/>
  <c r="O5416" i="1"/>
  <c r="N5417" i="1"/>
  <c r="O5417" i="1"/>
  <c r="N5418" i="1"/>
  <c r="O5418" i="1"/>
  <c r="N5419" i="1"/>
  <c r="O5419" i="1"/>
  <c r="N5420" i="1"/>
  <c r="O5420" i="1"/>
  <c r="N5421" i="1"/>
  <c r="O5421" i="1"/>
  <c r="N5422" i="1"/>
  <c r="O5422" i="1"/>
  <c r="N5423" i="1"/>
  <c r="O5423" i="1"/>
  <c r="N5424" i="1"/>
  <c r="O5424" i="1"/>
  <c r="N5425" i="1"/>
  <c r="O5425" i="1"/>
  <c r="N5426" i="1"/>
  <c r="O5426" i="1"/>
  <c r="N5427" i="1"/>
  <c r="O5427" i="1"/>
  <c r="N5428" i="1"/>
  <c r="O5428" i="1"/>
  <c r="N5429" i="1"/>
  <c r="O5429" i="1"/>
  <c r="N5430" i="1"/>
  <c r="O5430" i="1"/>
  <c r="N5431" i="1"/>
  <c r="O5431" i="1"/>
  <c r="N5432" i="1"/>
  <c r="O5432" i="1"/>
  <c r="N5433" i="1"/>
  <c r="O5433" i="1"/>
  <c r="N5434" i="1"/>
  <c r="O5434" i="1"/>
  <c r="N5435" i="1"/>
  <c r="O5435" i="1"/>
  <c r="N5436" i="1"/>
  <c r="O5436" i="1"/>
  <c r="N5437" i="1"/>
  <c r="O5437" i="1"/>
  <c r="N5438" i="1"/>
  <c r="O5438" i="1"/>
  <c r="N5439" i="1"/>
  <c r="O5439" i="1"/>
  <c r="N5440" i="1"/>
  <c r="O5440" i="1"/>
  <c r="N5441" i="1"/>
  <c r="O5441" i="1"/>
  <c r="N5442" i="1"/>
  <c r="O5442" i="1"/>
  <c r="N5443" i="1"/>
  <c r="O5443" i="1"/>
  <c r="N5444" i="1"/>
  <c r="O5444" i="1"/>
  <c r="N5445" i="1"/>
  <c r="O5445" i="1"/>
  <c r="N5446" i="1"/>
  <c r="O5446" i="1"/>
  <c r="N5447" i="1"/>
  <c r="O5447" i="1"/>
  <c r="N5448" i="1"/>
  <c r="O5448" i="1"/>
  <c r="N5449" i="1"/>
  <c r="O5449" i="1"/>
  <c r="N5450" i="1"/>
  <c r="O5450" i="1"/>
  <c r="N5451" i="1"/>
  <c r="O5451" i="1"/>
  <c r="N5452" i="1"/>
  <c r="O5452" i="1"/>
  <c r="N5453" i="1"/>
  <c r="O5453" i="1"/>
  <c r="N5454" i="1"/>
  <c r="O5454" i="1"/>
  <c r="N5455" i="1"/>
  <c r="O5455" i="1"/>
  <c r="N5456" i="1"/>
  <c r="O5456" i="1"/>
  <c r="N5457" i="1"/>
  <c r="O5457" i="1"/>
  <c r="N5458" i="1"/>
  <c r="O5458" i="1"/>
  <c r="N5459" i="1"/>
  <c r="O5459" i="1"/>
  <c r="N5460" i="1"/>
  <c r="O5460" i="1"/>
  <c r="N5461" i="1"/>
  <c r="O5461" i="1"/>
  <c r="N5462" i="1"/>
  <c r="O5462" i="1"/>
  <c r="N5463" i="1"/>
  <c r="O5463" i="1"/>
  <c r="N5464" i="1"/>
  <c r="O5464" i="1"/>
  <c r="N5465" i="1"/>
  <c r="O5465" i="1"/>
  <c r="N5466" i="1"/>
  <c r="O5466" i="1"/>
  <c r="N5467" i="1"/>
  <c r="O5467" i="1"/>
  <c r="N5468" i="1"/>
  <c r="O5468" i="1"/>
  <c r="N5469" i="1"/>
  <c r="O5469" i="1"/>
  <c r="N5470" i="1"/>
  <c r="O5470" i="1"/>
  <c r="N5471" i="1"/>
  <c r="O5471" i="1"/>
  <c r="N5472" i="1"/>
  <c r="O5472" i="1"/>
  <c r="N5473" i="1"/>
  <c r="O5473" i="1"/>
  <c r="N5474" i="1"/>
  <c r="O5474" i="1"/>
  <c r="N5475" i="1"/>
  <c r="O5475" i="1"/>
  <c r="N5476" i="1"/>
  <c r="O5476" i="1"/>
  <c r="N5477" i="1"/>
  <c r="O5477" i="1"/>
  <c r="N5478" i="1"/>
  <c r="O5478" i="1"/>
  <c r="N5479" i="1"/>
  <c r="O5479" i="1"/>
  <c r="N5480" i="1"/>
  <c r="O5480" i="1"/>
  <c r="N5481" i="1"/>
  <c r="O5481" i="1"/>
  <c r="N5482" i="1"/>
  <c r="O5482" i="1"/>
  <c r="N5483" i="1"/>
  <c r="O5483" i="1"/>
  <c r="N5484" i="1"/>
  <c r="O5484" i="1"/>
  <c r="N5485" i="1"/>
  <c r="O5485" i="1"/>
  <c r="N5486" i="1"/>
  <c r="O5486" i="1"/>
  <c r="N5487" i="1"/>
  <c r="O5487" i="1"/>
  <c r="N5488" i="1"/>
  <c r="O5488" i="1"/>
  <c r="N5489" i="1"/>
  <c r="O5489" i="1"/>
  <c r="N5490" i="1"/>
  <c r="O5490" i="1"/>
  <c r="N5491" i="1"/>
  <c r="O5491" i="1"/>
  <c r="N5492" i="1"/>
  <c r="O5492" i="1"/>
  <c r="N5493" i="1"/>
  <c r="O5493" i="1"/>
  <c r="N5494" i="1"/>
  <c r="O5494" i="1"/>
  <c r="N5495" i="1"/>
  <c r="O5495" i="1"/>
  <c r="N5496" i="1"/>
  <c r="O5496" i="1"/>
  <c r="N5497" i="1"/>
  <c r="O5497" i="1"/>
  <c r="N5498" i="1"/>
  <c r="O5498" i="1"/>
  <c r="N5499" i="1"/>
  <c r="O5499" i="1"/>
  <c r="N5500" i="1"/>
  <c r="O5500" i="1"/>
  <c r="N5501" i="1"/>
  <c r="O5501" i="1"/>
  <c r="N5502" i="1"/>
  <c r="O5502" i="1"/>
  <c r="N5503" i="1"/>
  <c r="O5503" i="1"/>
  <c r="N5504" i="1"/>
  <c r="O5504" i="1"/>
  <c r="N5505" i="1"/>
  <c r="O5505" i="1"/>
  <c r="N5506" i="1"/>
  <c r="O5506" i="1"/>
  <c r="N5507" i="1"/>
  <c r="O5507" i="1"/>
  <c r="N5508" i="1"/>
  <c r="O5508" i="1"/>
  <c r="N5509" i="1"/>
  <c r="O5509" i="1"/>
  <c r="N5510" i="1"/>
  <c r="O5510" i="1"/>
  <c r="N5511" i="1"/>
  <c r="O5511" i="1"/>
  <c r="N5512" i="1"/>
  <c r="O5512" i="1"/>
  <c r="N5513" i="1"/>
  <c r="O5513" i="1"/>
  <c r="N5514" i="1"/>
  <c r="O5514" i="1"/>
  <c r="N5515" i="1"/>
  <c r="O5515" i="1"/>
  <c r="N5516" i="1"/>
  <c r="O5516" i="1"/>
  <c r="N5517" i="1"/>
  <c r="O5517" i="1"/>
  <c r="N5518" i="1"/>
  <c r="O5518" i="1"/>
  <c r="N5519" i="1"/>
  <c r="O5519" i="1"/>
  <c r="N5520" i="1"/>
  <c r="O5520" i="1"/>
  <c r="N5521" i="1"/>
  <c r="O5521" i="1"/>
  <c r="N5522" i="1"/>
  <c r="O5522" i="1"/>
  <c r="N5523" i="1"/>
  <c r="O5523" i="1"/>
  <c r="N5524" i="1"/>
  <c r="O5524" i="1"/>
  <c r="N5525" i="1"/>
  <c r="O5525" i="1"/>
  <c r="N5526" i="1"/>
  <c r="O5526" i="1"/>
  <c r="N5527" i="1"/>
  <c r="O5527" i="1"/>
  <c r="N5528" i="1"/>
  <c r="O5528" i="1"/>
  <c r="N5529" i="1"/>
  <c r="O5529" i="1"/>
  <c r="N5530" i="1"/>
  <c r="O5530" i="1"/>
  <c r="N5531" i="1"/>
  <c r="O5531" i="1"/>
  <c r="N5532" i="1"/>
  <c r="O5532" i="1"/>
  <c r="N5533" i="1"/>
  <c r="O5533" i="1"/>
  <c r="N5534" i="1"/>
  <c r="O5534" i="1"/>
  <c r="N5535" i="1"/>
  <c r="O5535" i="1"/>
  <c r="N5536" i="1"/>
  <c r="O5536" i="1"/>
  <c r="N5537" i="1"/>
  <c r="O5537" i="1"/>
  <c r="N5538" i="1"/>
  <c r="O5538" i="1"/>
  <c r="N5539" i="1"/>
  <c r="O5539" i="1"/>
  <c r="N5540" i="1"/>
  <c r="O5540" i="1"/>
  <c r="N5541" i="1"/>
  <c r="O5541" i="1"/>
  <c r="N5542" i="1"/>
  <c r="O5542" i="1"/>
  <c r="N5543" i="1"/>
  <c r="O5543" i="1"/>
  <c r="N5544" i="1"/>
  <c r="O5544" i="1"/>
  <c r="N5545" i="1"/>
  <c r="O5545" i="1"/>
  <c r="N5546" i="1"/>
  <c r="O5546" i="1"/>
  <c r="N5547" i="1"/>
  <c r="O5547" i="1"/>
  <c r="N5548" i="1"/>
  <c r="O5548" i="1"/>
  <c r="N5549" i="1"/>
  <c r="O5549" i="1"/>
  <c r="N5550" i="1"/>
  <c r="O5550" i="1"/>
  <c r="N5551" i="1"/>
  <c r="O5551" i="1"/>
  <c r="N5552" i="1"/>
  <c r="O5552" i="1"/>
  <c r="N5553" i="1"/>
  <c r="O5553" i="1"/>
  <c r="N5554" i="1"/>
  <c r="O5554" i="1"/>
  <c r="N5555" i="1"/>
  <c r="O5555" i="1"/>
  <c r="N5556" i="1"/>
  <c r="O5556" i="1"/>
  <c r="N5557" i="1"/>
  <c r="O5557" i="1"/>
  <c r="N5558" i="1"/>
  <c r="O5558" i="1"/>
  <c r="N5559" i="1"/>
  <c r="O5559" i="1"/>
  <c r="N5560" i="1"/>
  <c r="O5560" i="1"/>
  <c r="N5561" i="1"/>
  <c r="O5561" i="1"/>
  <c r="N5562" i="1"/>
  <c r="O5562" i="1"/>
  <c r="N5563" i="1"/>
  <c r="O5563" i="1"/>
  <c r="N5564" i="1"/>
  <c r="O5564" i="1"/>
  <c r="N5565" i="1"/>
  <c r="O5565" i="1"/>
  <c r="N5566" i="1"/>
  <c r="O5566" i="1"/>
  <c r="N5567" i="1"/>
  <c r="O5567" i="1"/>
  <c r="N5568" i="1"/>
  <c r="O5568" i="1"/>
  <c r="N5569" i="1"/>
  <c r="O5569" i="1"/>
  <c r="N5570" i="1"/>
  <c r="O5570" i="1"/>
  <c r="N5571" i="1"/>
  <c r="O5571" i="1"/>
  <c r="N5572" i="1"/>
  <c r="O5572" i="1"/>
  <c r="N5573" i="1"/>
  <c r="O5573" i="1"/>
  <c r="N5574" i="1"/>
  <c r="O5574" i="1"/>
  <c r="N5575" i="1"/>
  <c r="O5575" i="1"/>
  <c r="N5576" i="1"/>
  <c r="O5576" i="1"/>
  <c r="N5577" i="1"/>
  <c r="O5577" i="1"/>
  <c r="N5578" i="1"/>
  <c r="O5578" i="1"/>
  <c r="N5579" i="1"/>
  <c r="O5579" i="1"/>
  <c r="N5580" i="1"/>
  <c r="O5580" i="1"/>
  <c r="N5581" i="1"/>
  <c r="O5581" i="1"/>
  <c r="N5582" i="1"/>
  <c r="O5582" i="1"/>
  <c r="N5583" i="1"/>
  <c r="O5583" i="1"/>
  <c r="N5584" i="1"/>
  <c r="O5584" i="1"/>
  <c r="N5585" i="1"/>
  <c r="O5585" i="1"/>
  <c r="N5586" i="1"/>
  <c r="O5586" i="1"/>
  <c r="N5587" i="1"/>
  <c r="O5587" i="1"/>
  <c r="N5588" i="1"/>
  <c r="O5588" i="1"/>
  <c r="N5589" i="1"/>
  <c r="O5589" i="1"/>
  <c r="N5590" i="1"/>
  <c r="O5590" i="1"/>
  <c r="N5591" i="1"/>
  <c r="O5591" i="1"/>
  <c r="N5592" i="1"/>
  <c r="O5592" i="1"/>
  <c r="N5593" i="1"/>
  <c r="O5593" i="1"/>
  <c r="N5594" i="1"/>
  <c r="O5594" i="1"/>
  <c r="N5595" i="1"/>
  <c r="O5595" i="1"/>
  <c r="N5596" i="1"/>
  <c r="O5596" i="1"/>
  <c r="N5597" i="1"/>
  <c r="O5597" i="1"/>
  <c r="N5598" i="1"/>
  <c r="O5598" i="1"/>
  <c r="N5599" i="1"/>
  <c r="O5599" i="1"/>
  <c r="N5600" i="1"/>
  <c r="O5600" i="1"/>
  <c r="N5601" i="1"/>
  <c r="O5601" i="1"/>
  <c r="N5602" i="1"/>
  <c r="O5602" i="1"/>
  <c r="N5603" i="1"/>
  <c r="O5603" i="1"/>
  <c r="N5604" i="1"/>
  <c r="O5604" i="1"/>
  <c r="N5605" i="1"/>
  <c r="O5605" i="1"/>
  <c r="N5606" i="1"/>
  <c r="O5606" i="1"/>
  <c r="N5607" i="1"/>
  <c r="O5607" i="1"/>
  <c r="N5608" i="1"/>
  <c r="O5608" i="1"/>
  <c r="N5609" i="1"/>
  <c r="O5609" i="1"/>
  <c r="N5610" i="1"/>
  <c r="O5610" i="1"/>
  <c r="N5611" i="1"/>
  <c r="O5611" i="1"/>
  <c r="N5612" i="1"/>
  <c r="O5612" i="1"/>
  <c r="N5613" i="1"/>
  <c r="O5613" i="1"/>
  <c r="N5614" i="1"/>
  <c r="O5614" i="1"/>
  <c r="N5615" i="1"/>
  <c r="O5615" i="1"/>
  <c r="N5616" i="1"/>
  <c r="O5616" i="1"/>
  <c r="N5617" i="1"/>
  <c r="O5617" i="1"/>
  <c r="N5618" i="1"/>
  <c r="O5618" i="1"/>
  <c r="N5619" i="1"/>
  <c r="O5619" i="1"/>
  <c r="N5620" i="1"/>
  <c r="O5620" i="1"/>
  <c r="N5621" i="1"/>
  <c r="O5621" i="1"/>
  <c r="N5622" i="1"/>
  <c r="O5622" i="1"/>
  <c r="N5623" i="1"/>
  <c r="O5623" i="1"/>
  <c r="N5624" i="1"/>
  <c r="O5624" i="1"/>
  <c r="N5625" i="1"/>
  <c r="O5625" i="1"/>
  <c r="N5626" i="1"/>
  <c r="O5626" i="1"/>
  <c r="N5627" i="1"/>
  <c r="O5627" i="1"/>
  <c r="N5628" i="1"/>
  <c r="O5628" i="1"/>
  <c r="N5629" i="1"/>
  <c r="O5629" i="1"/>
  <c r="N5630" i="1"/>
  <c r="O5630" i="1"/>
  <c r="N5631" i="1"/>
  <c r="O5631" i="1"/>
  <c r="N5632" i="1"/>
  <c r="O5632" i="1"/>
  <c r="N5633" i="1"/>
  <c r="O5633" i="1"/>
  <c r="N5634" i="1"/>
  <c r="O5634" i="1"/>
  <c r="N5635" i="1"/>
  <c r="O5635" i="1"/>
  <c r="N5636" i="1"/>
  <c r="O5636" i="1"/>
  <c r="N5637" i="1"/>
  <c r="O5637" i="1"/>
  <c r="N5638" i="1"/>
  <c r="O5638" i="1"/>
  <c r="N5639" i="1"/>
  <c r="O5639" i="1"/>
  <c r="N5640" i="1"/>
  <c r="O5640" i="1"/>
  <c r="N5641" i="1"/>
  <c r="O5641" i="1"/>
  <c r="N5642" i="1"/>
  <c r="O5642" i="1"/>
  <c r="N5643" i="1"/>
  <c r="O5643" i="1"/>
  <c r="N5644" i="1"/>
  <c r="O5644" i="1"/>
  <c r="N5645" i="1"/>
  <c r="O5645" i="1"/>
  <c r="N5646" i="1"/>
  <c r="O5646" i="1"/>
  <c r="N5647" i="1"/>
  <c r="O5647" i="1"/>
  <c r="N5648" i="1"/>
  <c r="O5648" i="1"/>
  <c r="N5649" i="1"/>
  <c r="O5649" i="1"/>
  <c r="N5650" i="1"/>
  <c r="O5650" i="1"/>
  <c r="N5651" i="1"/>
  <c r="O5651" i="1"/>
  <c r="N5652" i="1"/>
  <c r="O5652" i="1"/>
  <c r="N5653" i="1"/>
  <c r="O5653" i="1"/>
  <c r="N5654" i="1"/>
  <c r="O5654" i="1"/>
  <c r="N5655" i="1"/>
  <c r="O5655" i="1"/>
  <c r="N5656" i="1"/>
  <c r="O5656" i="1"/>
  <c r="N5657" i="1"/>
  <c r="O5657" i="1"/>
  <c r="N5658" i="1"/>
  <c r="O5658" i="1"/>
  <c r="N5659" i="1"/>
  <c r="O5659" i="1"/>
  <c r="N5660" i="1"/>
  <c r="O5660" i="1"/>
  <c r="N5661" i="1"/>
  <c r="O5661" i="1"/>
  <c r="N5662" i="1"/>
  <c r="O5662" i="1"/>
  <c r="N5663" i="1"/>
  <c r="O5663" i="1"/>
  <c r="N5664" i="1"/>
  <c r="O5664" i="1"/>
  <c r="N5665" i="1"/>
  <c r="O5665" i="1"/>
  <c r="N5666" i="1"/>
  <c r="O5666" i="1"/>
  <c r="N5667" i="1"/>
  <c r="O5667" i="1"/>
  <c r="N5668" i="1"/>
  <c r="O5668" i="1"/>
  <c r="N5669" i="1"/>
  <c r="O5669" i="1"/>
  <c r="N5670" i="1"/>
  <c r="O5670" i="1"/>
  <c r="N5671" i="1"/>
  <c r="O5671" i="1"/>
  <c r="N5672" i="1"/>
  <c r="O5672" i="1"/>
  <c r="N5673" i="1"/>
  <c r="O5673" i="1"/>
  <c r="N5674" i="1"/>
  <c r="O5674" i="1"/>
  <c r="N5675" i="1"/>
  <c r="O5675" i="1"/>
  <c r="N5676" i="1"/>
  <c r="O5676" i="1"/>
  <c r="N5677" i="1"/>
  <c r="O5677" i="1"/>
  <c r="N5678" i="1"/>
  <c r="O5678" i="1"/>
  <c r="N5679" i="1"/>
  <c r="O5679" i="1"/>
  <c r="N5680" i="1"/>
  <c r="O5680" i="1"/>
  <c r="N5681" i="1"/>
  <c r="O5681" i="1"/>
  <c r="N5682" i="1"/>
  <c r="O5682" i="1"/>
  <c r="N5683" i="1"/>
  <c r="O5683" i="1"/>
  <c r="N5684" i="1"/>
  <c r="O5684" i="1"/>
  <c r="N5685" i="1"/>
  <c r="O5685" i="1"/>
  <c r="N5686" i="1"/>
  <c r="O5686" i="1"/>
  <c r="N5687" i="1"/>
  <c r="O5687" i="1"/>
  <c r="N5688" i="1"/>
  <c r="O5688" i="1"/>
  <c r="N5689" i="1"/>
  <c r="O5689" i="1"/>
  <c r="N5690" i="1"/>
  <c r="O5690" i="1"/>
  <c r="N5691" i="1"/>
  <c r="O5691" i="1"/>
  <c r="N5692" i="1"/>
  <c r="O5692" i="1"/>
  <c r="N5693" i="1"/>
  <c r="O5693" i="1"/>
  <c r="N5694" i="1"/>
  <c r="O5694" i="1"/>
  <c r="N5695" i="1"/>
  <c r="O5695" i="1"/>
  <c r="N5696" i="1"/>
  <c r="O5696" i="1"/>
  <c r="N5697" i="1"/>
  <c r="O5697" i="1"/>
  <c r="N5698" i="1"/>
  <c r="O5698" i="1"/>
  <c r="N5699" i="1"/>
  <c r="O5699" i="1"/>
  <c r="N5700" i="1"/>
  <c r="O5700" i="1"/>
  <c r="N5701" i="1"/>
  <c r="O5701" i="1"/>
  <c r="N5702" i="1"/>
  <c r="O5702" i="1"/>
  <c r="N5703" i="1"/>
  <c r="O5703" i="1"/>
  <c r="N5704" i="1"/>
  <c r="O5704" i="1"/>
  <c r="N5705" i="1"/>
  <c r="O5705" i="1"/>
  <c r="N5706" i="1"/>
  <c r="O5706" i="1"/>
  <c r="N5707" i="1"/>
  <c r="O5707" i="1"/>
  <c r="N5708" i="1"/>
  <c r="O5708" i="1"/>
  <c r="N5709" i="1"/>
  <c r="O5709" i="1"/>
  <c r="N5710" i="1"/>
  <c r="O5710" i="1"/>
  <c r="N5711" i="1"/>
  <c r="O5711" i="1"/>
  <c r="N5712" i="1"/>
  <c r="O5712" i="1"/>
  <c r="N5713" i="1"/>
  <c r="O5713" i="1"/>
  <c r="N5714" i="1"/>
  <c r="O5714" i="1"/>
  <c r="N5715" i="1"/>
  <c r="O5715" i="1"/>
  <c r="N5716" i="1"/>
  <c r="O5716" i="1"/>
  <c r="N5717" i="1"/>
  <c r="O5717" i="1"/>
  <c r="N5718" i="1"/>
  <c r="O5718" i="1"/>
  <c r="N5719" i="1"/>
  <c r="O5719" i="1"/>
  <c r="N5720" i="1"/>
  <c r="O5720" i="1"/>
  <c r="N5721" i="1"/>
  <c r="O5721" i="1"/>
  <c r="N5722" i="1"/>
  <c r="O5722" i="1"/>
  <c r="N5723" i="1"/>
  <c r="O5723" i="1"/>
  <c r="N5724" i="1"/>
  <c r="O5724" i="1"/>
  <c r="N5725" i="1"/>
  <c r="O5725" i="1"/>
  <c r="N5726" i="1"/>
  <c r="O5726" i="1"/>
  <c r="N5727" i="1"/>
  <c r="O5727" i="1"/>
  <c r="N5728" i="1"/>
  <c r="O5728" i="1"/>
  <c r="N5729" i="1"/>
  <c r="O5729" i="1"/>
  <c r="N5730" i="1"/>
  <c r="O5730" i="1"/>
  <c r="N5731" i="1"/>
  <c r="O5731" i="1"/>
  <c r="N5732" i="1"/>
  <c r="O5732" i="1"/>
  <c r="N5733" i="1"/>
  <c r="O5733" i="1"/>
  <c r="N5734" i="1"/>
  <c r="O5734" i="1"/>
  <c r="N5735" i="1"/>
  <c r="O5735" i="1"/>
  <c r="N5736" i="1"/>
  <c r="O5736" i="1"/>
  <c r="N5737" i="1"/>
  <c r="O5737" i="1"/>
  <c r="N5738" i="1"/>
  <c r="O5738" i="1"/>
  <c r="N5739" i="1"/>
  <c r="O5739" i="1"/>
  <c r="N5740" i="1"/>
  <c r="O5740" i="1"/>
  <c r="N5741" i="1"/>
  <c r="O5741" i="1"/>
  <c r="N5742" i="1"/>
  <c r="O5742" i="1"/>
  <c r="N5743" i="1"/>
  <c r="O5743" i="1"/>
  <c r="N5744" i="1"/>
  <c r="O5744" i="1"/>
  <c r="N5745" i="1"/>
  <c r="O5745" i="1"/>
  <c r="N5746" i="1"/>
  <c r="O5746" i="1"/>
  <c r="N5747" i="1"/>
  <c r="O5747" i="1"/>
  <c r="N5748" i="1"/>
  <c r="O5748" i="1"/>
  <c r="N5749" i="1"/>
  <c r="O5749" i="1"/>
  <c r="N5750" i="1"/>
  <c r="O5750" i="1"/>
  <c r="N5751" i="1"/>
  <c r="O5751" i="1"/>
  <c r="N5752" i="1"/>
  <c r="O5752" i="1"/>
  <c r="N5753" i="1"/>
  <c r="O5753" i="1"/>
  <c r="N5754" i="1"/>
  <c r="O5754" i="1"/>
  <c r="N5755" i="1"/>
  <c r="O5755" i="1"/>
  <c r="N5756" i="1"/>
  <c r="O5756" i="1"/>
  <c r="N5757" i="1"/>
  <c r="O5757" i="1"/>
  <c r="N5758" i="1"/>
  <c r="O5758" i="1"/>
  <c r="N5759" i="1"/>
  <c r="O5759" i="1"/>
  <c r="N5760" i="1"/>
  <c r="O5760" i="1"/>
  <c r="N5761" i="1"/>
  <c r="O5761" i="1"/>
  <c r="N5762" i="1"/>
  <c r="O5762" i="1"/>
  <c r="N5763" i="1"/>
  <c r="O5763" i="1"/>
  <c r="N5764" i="1"/>
  <c r="O5764" i="1"/>
  <c r="N5765" i="1"/>
  <c r="O5765" i="1"/>
  <c r="N5766" i="1"/>
  <c r="O5766" i="1"/>
  <c r="N5767" i="1"/>
  <c r="O5767" i="1"/>
  <c r="N5768" i="1"/>
  <c r="O5768" i="1"/>
  <c r="N5769" i="1"/>
  <c r="O5769" i="1"/>
  <c r="N5770" i="1"/>
  <c r="O5770" i="1"/>
  <c r="N5771" i="1"/>
  <c r="O5771" i="1"/>
  <c r="N5772" i="1"/>
  <c r="O5772" i="1"/>
  <c r="N5773" i="1"/>
  <c r="O5773" i="1"/>
  <c r="N5774" i="1"/>
  <c r="O5774" i="1"/>
  <c r="N5775" i="1"/>
  <c r="O5775" i="1"/>
  <c r="N5776" i="1"/>
  <c r="O5776" i="1"/>
  <c r="N5777" i="1"/>
  <c r="O5777" i="1"/>
  <c r="N5778" i="1"/>
  <c r="O5778" i="1"/>
  <c r="N5779" i="1"/>
  <c r="O5779" i="1"/>
  <c r="N5780" i="1"/>
  <c r="O5780" i="1"/>
  <c r="N5781" i="1"/>
  <c r="O5781" i="1"/>
  <c r="N5782" i="1"/>
  <c r="O5782" i="1"/>
  <c r="N5783" i="1"/>
  <c r="O5783" i="1"/>
  <c r="N5784" i="1"/>
  <c r="O5784" i="1"/>
  <c r="N5785" i="1"/>
  <c r="O5785" i="1"/>
  <c r="N5786" i="1"/>
  <c r="O5786" i="1"/>
  <c r="N5787" i="1"/>
  <c r="O5787" i="1"/>
  <c r="N5788" i="1"/>
  <c r="O5788" i="1"/>
  <c r="N5789" i="1"/>
  <c r="O5789" i="1"/>
  <c r="N5790" i="1"/>
  <c r="O5790" i="1"/>
  <c r="N5791" i="1"/>
  <c r="O5791" i="1"/>
  <c r="N5792" i="1"/>
  <c r="O5792" i="1"/>
  <c r="N5793" i="1"/>
  <c r="O5793" i="1"/>
  <c r="N5794" i="1"/>
  <c r="O5794" i="1"/>
  <c r="N5795" i="1"/>
  <c r="O5795" i="1"/>
  <c r="N5796" i="1"/>
  <c r="O5796" i="1"/>
  <c r="N5797" i="1"/>
  <c r="O5797" i="1"/>
  <c r="N5798" i="1"/>
  <c r="O5798" i="1"/>
  <c r="N5799" i="1"/>
  <c r="O5799" i="1"/>
  <c r="N5800" i="1"/>
  <c r="O5800" i="1"/>
  <c r="N5801" i="1"/>
  <c r="O5801" i="1"/>
  <c r="N5802" i="1"/>
  <c r="O5802" i="1"/>
  <c r="N5803" i="1"/>
  <c r="O5803" i="1"/>
  <c r="N5804" i="1"/>
  <c r="O5804" i="1"/>
  <c r="N5805" i="1"/>
  <c r="O5805" i="1"/>
  <c r="N5806" i="1"/>
  <c r="O5806" i="1"/>
  <c r="N5807" i="1"/>
  <c r="O5807" i="1"/>
  <c r="N5808" i="1"/>
  <c r="O5808" i="1"/>
  <c r="N5809" i="1"/>
  <c r="O5809" i="1"/>
  <c r="N5810" i="1"/>
  <c r="O5810" i="1"/>
  <c r="N5811" i="1"/>
  <c r="O5811" i="1"/>
  <c r="N5812" i="1"/>
  <c r="O5812" i="1"/>
  <c r="N5813" i="1"/>
  <c r="O5813" i="1"/>
  <c r="N5814" i="1"/>
  <c r="O5814" i="1"/>
  <c r="N5815" i="1"/>
  <c r="O5815" i="1"/>
  <c r="N5816" i="1"/>
  <c r="O5816" i="1"/>
  <c r="N5817" i="1"/>
  <c r="O5817" i="1"/>
  <c r="N5818" i="1"/>
  <c r="O5818" i="1"/>
  <c r="N5819" i="1"/>
  <c r="O5819" i="1"/>
  <c r="N5820" i="1"/>
  <c r="O5820" i="1"/>
  <c r="N5821" i="1"/>
  <c r="O5821" i="1"/>
  <c r="N5822" i="1"/>
  <c r="O5822" i="1"/>
  <c r="N5823" i="1"/>
  <c r="O5823" i="1"/>
  <c r="N5824" i="1"/>
  <c r="O5824" i="1"/>
  <c r="N5825" i="1"/>
  <c r="O5825" i="1"/>
  <c r="N5826" i="1"/>
  <c r="O5826" i="1"/>
  <c r="N5827" i="1"/>
  <c r="O5827" i="1"/>
  <c r="N5828" i="1"/>
  <c r="O5828" i="1"/>
  <c r="N5829" i="1"/>
  <c r="O5829" i="1"/>
  <c r="N5830" i="1"/>
  <c r="O5830" i="1"/>
  <c r="N5831" i="1"/>
  <c r="O5831" i="1"/>
  <c r="N5832" i="1"/>
  <c r="O5832" i="1"/>
  <c r="N5833" i="1"/>
  <c r="O5833" i="1"/>
  <c r="N5834" i="1"/>
  <c r="O5834" i="1"/>
  <c r="N5835" i="1"/>
  <c r="O5835" i="1"/>
  <c r="N5836" i="1"/>
  <c r="O5836" i="1"/>
  <c r="N5837" i="1"/>
  <c r="O5837" i="1"/>
  <c r="N5838" i="1"/>
  <c r="O5838" i="1"/>
  <c r="N5839" i="1"/>
  <c r="O5839" i="1"/>
  <c r="N5840" i="1"/>
  <c r="O5840" i="1"/>
  <c r="N5841" i="1"/>
  <c r="O5841" i="1"/>
  <c r="N5842" i="1"/>
  <c r="O5842" i="1"/>
  <c r="N5843" i="1"/>
  <c r="O5843" i="1"/>
  <c r="N5844" i="1"/>
  <c r="O5844" i="1"/>
  <c r="N5845" i="1"/>
  <c r="O5845" i="1"/>
  <c r="N5846" i="1"/>
  <c r="O5846" i="1"/>
  <c r="N5847" i="1"/>
  <c r="O5847" i="1"/>
  <c r="N5848" i="1"/>
  <c r="O5848" i="1"/>
  <c r="N5849" i="1"/>
  <c r="O5849" i="1"/>
  <c r="N5850" i="1"/>
  <c r="O5850" i="1"/>
  <c r="N5851" i="1"/>
  <c r="O5851" i="1"/>
  <c r="N5852" i="1"/>
  <c r="O5852" i="1"/>
  <c r="N5853" i="1"/>
  <c r="O5853" i="1"/>
  <c r="N5854" i="1"/>
  <c r="O5854" i="1"/>
  <c r="N5855" i="1"/>
  <c r="O5855" i="1"/>
  <c r="N5856" i="1"/>
  <c r="O5856" i="1"/>
  <c r="N5857" i="1"/>
  <c r="O5857" i="1"/>
  <c r="N5858" i="1"/>
  <c r="O5858" i="1"/>
  <c r="N5859" i="1"/>
  <c r="O5859" i="1"/>
  <c r="N5860" i="1"/>
  <c r="O5860" i="1"/>
  <c r="N5861" i="1"/>
  <c r="O5861" i="1"/>
  <c r="N5862" i="1"/>
  <c r="O5862" i="1"/>
  <c r="N5863" i="1"/>
  <c r="O5863" i="1"/>
  <c r="N5864" i="1"/>
  <c r="O5864" i="1"/>
  <c r="N5865" i="1"/>
  <c r="O5865" i="1"/>
  <c r="N5866" i="1"/>
  <c r="O5866" i="1"/>
  <c r="N5867" i="1"/>
  <c r="O5867" i="1"/>
  <c r="N5868" i="1"/>
  <c r="O5868" i="1"/>
  <c r="N5869" i="1"/>
  <c r="O5869" i="1"/>
  <c r="N5870" i="1"/>
  <c r="O5870" i="1"/>
  <c r="N5871" i="1"/>
  <c r="O5871" i="1"/>
  <c r="N5872" i="1"/>
  <c r="O5872" i="1"/>
  <c r="N5873" i="1"/>
  <c r="O5873" i="1"/>
  <c r="N5874" i="1"/>
  <c r="O5874" i="1"/>
  <c r="N5875" i="1"/>
  <c r="O5875" i="1"/>
  <c r="N5876" i="1"/>
  <c r="O5876" i="1"/>
  <c r="N5877" i="1"/>
  <c r="O5877" i="1"/>
  <c r="N5878" i="1"/>
  <c r="O5878" i="1"/>
  <c r="N5879" i="1"/>
  <c r="O5879" i="1"/>
  <c r="N5880" i="1"/>
  <c r="O5880" i="1"/>
  <c r="N5881" i="1"/>
  <c r="O5881" i="1"/>
  <c r="N5882" i="1"/>
  <c r="O5882" i="1"/>
  <c r="N5883" i="1"/>
  <c r="O5883" i="1"/>
  <c r="N5884" i="1"/>
  <c r="O5884" i="1"/>
  <c r="N5885" i="1"/>
  <c r="O5885" i="1"/>
  <c r="N5886" i="1"/>
  <c r="O5886" i="1"/>
  <c r="N5887" i="1"/>
  <c r="O5887" i="1"/>
  <c r="N5888" i="1"/>
  <c r="O5888" i="1"/>
  <c r="N5889" i="1"/>
  <c r="O5889" i="1"/>
  <c r="N5890" i="1"/>
  <c r="O5890" i="1"/>
  <c r="N5891" i="1"/>
  <c r="O5891" i="1"/>
  <c r="N5892" i="1"/>
  <c r="O5892" i="1"/>
  <c r="N5893" i="1"/>
  <c r="O5893" i="1"/>
  <c r="N5894" i="1"/>
  <c r="O5894" i="1"/>
  <c r="N5895" i="1"/>
  <c r="O5895" i="1"/>
  <c r="N5896" i="1"/>
  <c r="O5896" i="1"/>
  <c r="N5897" i="1"/>
  <c r="O5897" i="1"/>
  <c r="N5898" i="1"/>
  <c r="O5898" i="1"/>
  <c r="N5899" i="1"/>
  <c r="O5899" i="1"/>
  <c r="N5900" i="1"/>
  <c r="O5900" i="1"/>
  <c r="N5901" i="1"/>
  <c r="O5901" i="1"/>
  <c r="N5902" i="1"/>
  <c r="O5902" i="1"/>
  <c r="N5903" i="1"/>
  <c r="O5903" i="1"/>
  <c r="N5904" i="1"/>
  <c r="O5904" i="1"/>
  <c r="N5905" i="1"/>
  <c r="O5905" i="1"/>
  <c r="N5906" i="1"/>
  <c r="O5906" i="1"/>
  <c r="N5907" i="1"/>
  <c r="O5907" i="1"/>
  <c r="N5908" i="1"/>
  <c r="O5908" i="1"/>
  <c r="N5909" i="1"/>
  <c r="O5909" i="1"/>
  <c r="N5910" i="1"/>
  <c r="O5910" i="1"/>
  <c r="N5911" i="1"/>
  <c r="O5911" i="1"/>
  <c r="N5912" i="1"/>
  <c r="O5912" i="1"/>
  <c r="N5913" i="1"/>
  <c r="O5913" i="1"/>
  <c r="N5914" i="1"/>
  <c r="O5914" i="1"/>
  <c r="N5915" i="1"/>
  <c r="O5915" i="1"/>
  <c r="N5916" i="1"/>
  <c r="O5916" i="1"/>
  <c r="N5917" i="1"/>
  <c r="O5917" i="1"/>
  <c r="N5918" i="1"/>
  <c r="O5918" i="1"/>
  <c r="N5919" i="1"/>
  <c r="O5919" i="1"/>
  <c r="N5920" i="1"/>
  <c r="O5920" i="1"/>
  <c r="N5921" i="1"/>
  <c r="O5921" i="1"/>
  <c r="N5922" i="1"/>
  <c r="O5922" i="1"/>
  <c r="N5923" i="1"/>
  <c r="O5923" i="1"/>
  <c r="N5924" i="1"/>
  <c r="O5924" i="1"/>
  <c r="N5925" i="1"/>
  <c r="O5925" i="1"/>
  <c r="N5926" i="1"/>
  <c r="O5926" i="1"/>
  <c r="N5927" i="1"/>
  <c r="O5927" i="1"/>
  <c r="N5928" i="1"/>
  <c r="O5928" i="1"/>
  <c r="N5929" i="1"/>
  <c r="O5929" i="1"/>
  <c r="N5930" i="1"/>
  <c r="O5930" i="1"/>
  <c r="N5931" i="1"/>
  <c r="O5931" i="1"/>
  <c r="N5932" i="1"/>
  <c r="O5932" i="1"/>
  <c r="N5933" i="1"/>
  <c r="O5933" i="1"/>
  <c r="N5934" i="1"/>
  <c r="O5934" i="1"/>
  <c r="N5935" i="1"/>
  <c r="O5935" i="1"/>
  <c r="N5936" i="1"/>
  <c r="O5936" i="1"/>
  <c r="N5937" i="1"/>
  <c r="O5937" i="1"/>
  <c r="N5938" i="1"/>
  <c r="O5938" i="1"/>
  <c r="N5939" i="1"/>
  <c r="O5939" i="1"/>
  <c r="N5940" i="1"/>
  <c r="O5940" i="1"/>
  <c r="N5941" i="1"/>
  <c r="O5941" i="1"/>
  <c r="N5942" i="1"/>
  <c r="O5942" i="1"/>
  <c r="N5943" i="1"/>
  <c r="O5943" i="1"/>
  <c r="N5944" i="1"/>
  <c r="O5944" i="1"/>
  <c r="N5945" i="1"/>
  <c r="O5945" i="1"/>
  <c r="N5946" i="1"/>
  <c r="O5946" i="1"/>
  <c r="N5947" i="1"/>
  <c r="O5947" i="1"/>
  <c r="N5948" i="1"/>
  <c r="O5948" i="1"/>
  <c r="N5949" i="1"/>
  <c r="O5949" i="1"/>
  <c r="N5950" i="1"/>
  <c r="O5950" i="1"/>
  <c r="N5951" i="1"/>
  <c r="O5951" i="1"/>
  <c r="N5952" i="1"/>
  <c r="O5952" i="1"/>
  <c r="N5953" i="1"/>
  <c r="O5953" i="1"/>
  <c r="N5954" i="1"/>
  <c r="O5954" i="1"/>
  <c r="N5955" i="1"/>
  <c r="O5955" i="1"/>
  <c r="N5956" i="1"/>
  <c r="O5956" i="1"/>
  <c r="N5957" i="1"/>
  <c r="O5957" i="1"/>
  <c r="N5958" i="1"/>
  <c r="O5958" i="1"/>
  <c r="N5959" i="1"/>
  <c r="O5959" i="1"/>
  <c r="N5960" i="1"/>
  <c r="O5960" i="1"/>
  <c r="N5961" i="1"/>
  <c r="O5961" i="1"/>
  <c r="N5962" i="1"/>
  <c r="O5962" i="1"/>
  <c r="N5963" i="1"/>
  <c r="O5963" i="1"/>
  <c r="N5964" i="1"/>
  <c r="O5964" i="1"/>
  <c r="N5965" i="1"/>
  <c r="O5965" i="1"/>
  <c r="N5966" i="1"/>
  <c r="O5966" i="1"/>
  <c r="N5967" i="1"/>
  <c r="O5967" i="1"/>
  <c r="N5968" i="1"/>
  <c r="O5968" i="1"/>
  <c r="N5969" i="1"/>
  <c r="O5969" i="1"/>
  <c r="N5970" i="1"/>
  <c r="O5970" i="1"/>
  <c r="N5971" i="1"/>
  <c r="O5971" i="1"/>
  <c r="N5972" i="1"/>
  <c r="O5972" i="1"/>
  <c r="N5973" i="1"/>
  <c r="O5973" i="1"/>
  <c r="N5974" i="1"/>
  <c r="O5974" i="1"/>
  <c r="N5975" i="1"/>
  <c r="O5975" i="1"/>
  <c r="N5976" i="1"/>
  <c r="O5976" i="1"/>
  <c r="N5977" i="1"/>
  <c r="O5977" i="1"/>
  <c r="N5978" i="1"/>
  <c r="O5978" i="1"/>
  <c r="N5979" i="1"/>
  <c r="O5979" i="1"/>
  <c r="N5980" i="1"/>
  <c r="O5980" i="1"/>
  <c r="N5981" i="1"/>
  <c r="O5981" i="1"/>
  <c r="N5982" i="1"/>
  <c r="O5982" i="1"/>
  <c r="N5983" i="1"/>
  <c r="O5983" i="1"/>
  <c r="N5984" i="1"/>
  <c r="O5984" i="1"/>
  <c r="N5985" i="1"/>
  <c r="O5985" i="1"/>
  <c r="N5986" i="1"/>
  <c r="O5986" i="1"/>
  <c r="N5987" i="1"/>
  <c r="O5987" i="1"/>
  <c r="N5988" i="1"/>
  <c r="O5988" i="1"/>
  <c r="N5989" i="1"/>
  <c r="O5989" i="1"/>
  <c r="N5990" i="1"/>
  <c r="O5990" i="1"/>
  <c r="N5991" i="1"/>
  <c r="O5991" i="1"/>
  <c r="N5992" i="1"/>
  <c r="O5992" i="1"/>
  <c r="N5993" i="1"/>
  <c r="O5993" i="1"/>
  <c r="N5994" i="1"/>
  <c r="O5994" i="1"/>
  <c r="N5995" i="1"/>
  <c r="O5995" i="1"/>
  <c r="N5996" i="1"/>
  <c r="O5996" i="1"/>
  <c r="N5997" i="1"/>
  <c r="O5997" i="1"/>
  <c r="N5998" i="1"/>
  <c r="O5998" i="1"/>
  <c r="N5999" i="1"/>
  <c r="O5999" i="1"/>
  <c r="N6000" i="1"/>
  <c r="O6000" i="1"/>
  <c r="N6001" i="1"/>
  <c r="O6001" i="1"/>
  <c r="O2" i="1"/>
  <c r="N2" i="1"/>
  <c r="P2" i="1"/>
  <c r="G3" i="1"/>
  <c r="H3" i="1"/>
  <c r="I3" i="1"/>
  <c r="J3" i="1"/>
  <c r="G4" i="1"/>
  <c r="H4" i="1"/>
  <c r="I4" i="1"/>
  <c r="J4" i="1"/>
  <c r="G5" i="1"/>
  <c r="H5" i="1"/>
  <c r="I5" i="1"/>
  <c r="J5" i="1"/>
  <c r="G6" i="1"/>
  <c r="H6" i="1"/>
  <c r="I6" i="1"/>
  <c r="J6" i="1"/>
  <c r="G7" i="1"/>
  <c r="H7" i="1"/>
  <c r="I7" i="1"/>
  <c r="J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1" i="1"/>
  <c r="H21" i="1"/>
  <c r="I21" i="1"/>
  <c r="J21" i="1"/>
  <c r="G22" i="1"/>
  <c r="H22" i="1"/>
  <c r="I22" i="1"/>
  <c r="J22" i="1"/>
  <c r="G23" i="1"/>
  <c r="H23" i="1"/>
  <c r="I23" i="1"/>
  <c r="J23" i="1"/>
  <c r="G24" i="1"/>
  <c r="H24" i="1"/>
  <c r="I24" i="1"/>
  <c r="J24" i="1"/>
  <c r="G25" i="1"/>
  <c r="H25" i="1"/>
  <c r="I25" i="1"/>
  <c r="J25" i="1"/>
  <c r="G26" i="1"/>
  <c r="H26" i="1"/>
  <c r="I26" i="1"/>
  <c r="J26" i="1"/>
  <c r="G27" i="1"/>
  <c r="H27" i="1"/>
  <c r="I27" i="1"/>
  <c r="J27" i="1"/>
  <c r="G28" i="1"/>
  <c r="H28" i="1"/>
  <c r="I28" i="1"/>
  <c r="J28" i="1"/>
  <c r="G29" i="1"/>
  <c r="H29" i="1"/>
  <c r="I29" i="1"/>
  <c r="J29" i="1"/>
  <c r="G30" i="1"/>
  <c r="H30" i="1"/>
  <c r="I30" i="1"/>
  <c r="J30" i="1"/>
  <c r="G31" i="1"/>
  <c r="H31" i="1"/>
  <c r="I31" i="1"/>
  <c r="J31" i="1"/>
  <c r="G32" i="1"/>
  <c r="H32" i="1"/>
  <c r="I32" i="1"/>
  <c r="J32" i="1"/>
  <c r="G33" i="1"/>
  <c r="H33" i="1"/>
  <c r="I33" i="1"/>
  <c r="J33" i="1"/>
  <c r="G34" i="1"/>
  <c r="H34" i="1"/>
  <c r="I34" i="1"/>
  <c r="J34" i="1"/>
  <c r="G35" i="1"/>
  <c r="H35" i="1"/>
  <c r="I35" i="1"/>
  <c r="J35" i="1"/>
  <c r="G36" i="1"/>
  <c r="H36" i="1"/>
  <c r="I36" i="1"/>
  <c r="J36" i="1"/>
  <c r="G37" i="1"/>
  <c r="H37" i="1"/>
  <c r="I37" i="1"/>
  <c r="J37" i="1"/>
  <c r="G38" i="1"/>
  <c r="H38" i="1"/>
  <c r="I38" i="1"/>
  <c r="J38" i="1"/>
  <c r="G39" i="1"/>
  <c r="H39" i="1"/>
  <c r="I39" i="1"/>
  <c r="J39" i="1"/>
  <c r="G40" i="1"/>
  <c r="H40" i="1"/>
  <c r="I40" i="1"/>
  <c r="J40" i="1"/>
  <c r="G41" i="1"/>
  <c r="H41" i="1"/>
  <c r="I41" i="1"/>
  <c r="J41" i="1"/>
  <c r="G42" i="1"/>
  <c r="H42" i="1"/>
  <c r="I42" i="1"/>
  <c r="J42" i="1"/>
  <c r="G43" i="1"/>
  <c r="H43" i="1"/>
  <c r="I43" i="1"/>
  <c r="J43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G52" i="1"/>
  <c r="H52" i="1"/>
  <c r="I52" i="1"/>
  <c r="J52" i="1"/>
  <c r="G53" i="1"/>
  <c r="H53" i="1"/>
  <c r="I53" i="1"/>
  <c r="J53" i="1"/>
  <c r="G54" i="1"/>
  <c r="H54" i="1"/>
  <c r="I54" i="1"/>
  <c r="J54" i="1"/>
  <c r="G55" i="1"/>
  <c r="H55" i="1"/>
  <c r="I55" i="1"/>
  <c r="J55" i="1"/>
  <c r="G56" i="1"/>
  <c r="H56" i="1"/>
  <c r="I56" i="1"/>
  <c r="J56" i="1"/>
  <c r="G57" i="1"/>
  <c r="H57" i="1"/>
  <c r="I57" i="1"/>
  <c r="J57" i="1"/>
  <c r="G58" i="1"/>
  <c r="H58" i="1"/>
  <c r="I58" i="1"/>
  <c r="J58" i="1"/>
  <c r="G59" i="1"/>
  <c r="H59" i="1"/>
  <c r="I59" i="1"/>
  <c r="J59" i="1"/>
  <c r="G60" i="1"/>
  <c r="H60" i="1"/>
  <c r="I60" i="1"/>
  <c r="J60" i="1"/>
  <c r="G61" i="1"/>
  <c r="H61" i="1"/>
  <c r="I61" i="1"/>
  <c r="J61" i="1"/>
  <c r="G62" i="1"/>
  <c r="H62" i="1"/>
  <c r="I62" i="1"/>
  <c r="J62" i="1"/>
  <c r="G63" i="1"/>
  <c r="H63" i="1"/>
  <c r="I63" i="1"/>
  <c r="J63" i="1"/>
  <c r="G64" i="1"/>
  <c r="H64" i="1"/>
  <c r="I64" i="1"/>
  <c r="J64" i="1"/>
  <c r="G65" i="1"/>
  <c r="H65" i="1"/>
  <c r="I65" i="1"/>
  <c r="J65" i="1"/>
  <c r="G66" i="1"/>
  <c r="H66" i="1"/>
  <c r="I66" i="1"/>
  <c r="J66" i="1"/>
  <c r="G67" i="1"/>
  <c r="H67" i="1"/>
  <c r="I67" i="1"/>
  <c r="J67" i="1"/>
  <c r="G68" i="1"/>
  <c r="H68" i="1"/>
  <c r="I68" i="1"/>
  <c r="J68" i="1"/>
  <c r="G69" i="1"/>
  <c r="H69" i="1"/>
  <c r="I69" i="1"/>
  <c r="J69" i="1"/>
  <c r="G70" i="1"/>
  <c r="H70" i="1"/>
  <c r="I70" i="1"/>
  <c r="J70" i="1"/>
  <c r="G71" i="1"/>
  <c r="H71" i="1"/>
  <c r="I71" i="1"/>
  <c r="J71" i="1"/>
  <c r="G72" i="1"/>
  <c r="H72" i="1"/>
  <c r="I72" i="1"/>
  <c r="J72" i="1"/>
  <c r="G73" i="1"/>
  <c r="H73" i="1"/>
  <c r="I73" i="1"/>
  <c r="J73" i="1"/>
  <c r="G74" i="1"/>
  <c r="H74" i="1"/>
  <c r="I74" i="1"/>
  <c r="J74" i="1"/>
  <c r="G75" i="1"/>
  <c r="H75" i="1"/>
  <c r="I75" i="1"/>
  <c r="J75" i="1"/>
  <c r="G76" i="1"/>
  <c r="H76" i="1"/>
  <c r="I76" i="1"/>
  <c r="J76" i="1"/>
  <c r="G77" i="1"/>
  <c r="H77" i="1"/>
  <c r="I77" i="1"/>
  <c r="J77" i="1"/>
  <c r="G78" i="1"/>
  <c r="H78" i="1"/>
  <c r="I78" i="1"/>
  <c r="J78" i="1"/>
  <c r="G79" i="1"/>
  <c r="H79" i="1"/>
  <c r="I79" i="1"/>
  <c r="J79" i="1"/>
  <c r="G80" i="1"/>
  <c r="H80" i="1"/>
  <c r="I80" i="1"/>
  <c r="J80" i="1"/>
  <c r="G81" i="1"/>
  <c r="H81" i="1"/>
  <c r="I81" i="1"/>
  <c r="J81" i="1"/>
  <c r="G82" i="1"/>
  <c r="H82" i="1"/>
  <c r="I82" i="1"/>
  <c r="J82" i="1"/>
  <c r="G83" i="1"/>
  <c r="H83" i="1"/>
  <c r="I83" i="1"/>
  <c r="J83" i="1"/>
  <c r="G84" i="1"/>
  <c r="H84" i="1"/>
  <c r="I84" i="1"/>
  <c r="J84" i="1"/>
  <c r="G85" i="1"/>
  <c r="H85" i="1"/>
  <c r="I85" i="1"/>
  <c r="J85" i="1"/>
  <c r="G86" i="1"/>
  <c r="H86" i="1"/>
  <c r="I86" i="1"/>
  <c r="J86" i="1"/>
  <c r="G87" i="1"/>
  <c r="H87" i="1"/>
  <c r="I87" i="1"/>
  <c r="J87" i="1"/>
  <c r="G88" i="1"/>
  <c r="H88" i="1"/>
  <c r="I88" i="1"/>
  <c r="J88" i="1"/>
  <c r="G89" i="1"/>
  <c r="H89" i="1"/>
  <c r="I89" i="1"/>
  <c r="J89" i="1"/>
  <c r="G90" i="1"/>
  <c r="H90" i="1"/>
  <c r="I90" i="1"/>
  <c r="J90" i="1"/>
  <c r="G91" i="1"/>
  <c r="H91" i="1"/>
  <c r="I91" i="1"/>
  <c r="J91" i="1"/>
  <c r="G92" i="1"/>
  <c r="H92" i="1"/>
  <c r="I92" i="1"/>
  <c r="J92" i="1"/>
  <c r="G93" i="1"/>
  <c r="H93" i="1"/>
  <c r="I93" i="1"/>
  <c r="J93" i="1"/>
  <c r="G94" i="1"/>
  <c r="H94" i="1"/>
  <c r="I94" i="1"/>
  <c r="J94" i="1"/>
  <c r="G95" i="1"/>
  <c r="H95" i="1"/>
  <c r="I95" i="1"/>
  <c r="J95" i="1"/>
  <c r="G96" i="1"/>
  <c r="H96" i="1"/>
  <c r="I96" i="1"/>
  <c r="J96" i="1"/>
  <c r="G97" i="1"/>
  <c r="H97" i="1"/>
  <c r="I97" i="1"/>
  <c r="J97" i="1"/>
  <c r="G98" i="1"/>
  <c r="H98" i="1"/>
  <c r="I98" i="1"/>
  <c r="J98" i="1"/>
  <c r="G99" i="1"/>
  <c r="H99" i="1"/>
  <c r="I99" i="1"/>
  <c r="J99" i="1"/>
  <c r="G100" i="1"/>
  <c r="H100" i="1"/>
  <c r="I100" i="1"/>
  <c r="J100" i="1"/>
  <c r="G101" i="1"/>
  <c r="H101" i="1"/>
  <c r="I101" i="1"/>
  <c r="J101" i="1"/>
  <c r="G102" i="1"/>
  <c r="H102" i="1"/>
  <c r="I102" i="1"/>
  <c r="J102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H107" i="1"/>
  <c r="I107" i="1"/>
  <c r="J107" i="1"/>
  <c r="G108" i="1"/>
  <c r="H108" i="1"/>
  <c r="I108" i="1"/>
  <c r="J108" i="1"/>
  <c r="G109" i="1"/>
  <c r="H109" i="1"/>
  <c r="I109" i="1"/>
  <c r="J109" i="1"/>
  <c r="G110" i="1"/>
  <c r="H110" i="1"/>
  <c r="I110" i="1"/>
  <c r="J110" i="1"/>
  <c r="G111" i="1"/>
  <c r="H111" i="1"/>
  <c r="I111" i="1"/>
  <c r="J111" i="1"/>
  <c r="G112" i="1"/>
  <c r="H112" i="1"/>
  <c r="I112" i="1"/>
  <c r="J112" i="1"/>
  <c r="G113" i="1"/>
  <c r="H113" i="1"/>
  <c r="I113" i="1"/>
  <c r="J113" i="1"/>
  <c r="G114" i="1"/>
  <c r="H114" i="1"/>
  <c r="I114" i="1"/>
  <c r="J114" i="1"/>
  <c r="G115" i="1"/>
  <c r="H115" i="1"/>
  <c r="I115" i="1"/>
  <c r="J115" i="1"/>
  <c r="G116" i="1"/>
  <c r="H116" i="1"/>
  <c r="I116" i="1"/>
  <c r="J116" i="1"/>
  <c r="G117" i="1"/>
  <c r="H117" i="1"/>
  <c r="I117" i="1"/>
  <c r="J117" i="1"/>
  <c r="G118" i="1"/>
  <c r="H118" i="1"/>
  <c r="I118" i="1"/>
  <c r="J118" i="1"/>
  <c r="G119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3" i="1"/>
  <c r="H123" i="1"/>
  <c r="I123" i="1"/>
  <c r="J123" i="1"/>
  <c r="G124" i="1"/>
  <c r="H124" i="1"/>
  <c r="I124" i="1"/>
  <c r="J124" i="1"/>
  <c r="G125" i="1"/>
  <c r="H125" i="1"/>
  <c r="I125" i="1"/>
  <c r="J125" i="1"/>
  <c r="G126" i="1"/>
  <c r="H126" i="1"/>
  <c r="I126" i="1"/>
  <c r="J126" i="1"/>
  <c r="G127" i="1"/>
  <c r="H127" i="1"/>
  <c r="I127" i="1"/>
  <c r="J127" i="1"/>
  <c r="G128" i="1"/>
  <c r="H128" i="1"/>
  <c r="I128" i="1"/>
  <c r="J128" i="1"/>
  <c r="G129" i="1"/>
  <c r="H129" i="1"/>
  <c r="I129" i="1"/>
  <c r="J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133" i="1"/>
  <c r="H133" i="1"/>
  <c r="I133" i="1"/>
  <c r="J133" i="1"/>
  <c r="G134" i="1"/>
  <c r="H134" i="1"/>
  <c r="I134" i="1"/>
  <c r="J134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G217" i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09" i="1"/>
  <c r="H509" i="1"/>
  <c r="I509" i="1"/>
  <c r="J509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1" i="1"/>
  <c r="H521" i="1"/>
  <c r="I521" i="1"/>
  <c r="J521" i="1"/>
  <c r="G522" i="1"/>
  <c r="H522" i="1"/>
  <c r="I522" i="1"/>
  <c r="J522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0" i="1"/>
  <c r="H530" i="1"/>
  <c r="I530" i="1"/>
  <c r="J530" i="1"/>
  <c r="G531" i="1"/>
  <c r="H531" i="1"/>
  <c r="I531" i="1"/>
  <c r="J531" i="1"/>
  <c r="G532" i="1"/>
  <c r="H532" i="1"/>
  <c r="I532" i="1"/>
  <c r="J532" i="1"/>
  <c r="G533" i="1"/>
  <c r="H533" i="1"/>
  <c r="I533" i="1"/>
  <c r="J533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3" i="1"/>
  <c r="H543" i="1"/>
  <c r="I543" i="1"/>
  <c r="J543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1" i="1"/>
  <c r="H561" i="1"/>
  <c r="I561" i="1"/>
  <c r="J561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79" i="1"/>
  <c r="H579" i="1"/>
  <c r="I579" i="1"/>
  <c r="J579" i="1"/>
  <c r="G580" i="1"/>
  <c r="H580" i="1"/>
  <c r="I580" i="1"/>
  <c r="J580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587" i="1"/>
  <c r="H587" i="1"/>
  <c r="I587" i="1"/>
  <c r="J587" i="1"/>
  <c r="G588" i="1"/>
  <c r="H588" i="1"/>
  <c r="I588" i="1"/>
  <c r="J588" i="1"/>
  <c r="G589" i="1"/>
  <c r="H589" i="1"/>
  <c r="I589" i="1"/>
  <c r="J589" i="1"/>
  <c r="G590" i="1"/>
  <c r="H590" i="1"/>
  <c r="I590" i="1"/>
  <c r="J590" i="1"/>
  <c r="G591" i="1"/>
  <c r="H591" i="1"/>
  <c r="I591" i="1"/>
  <c r="J591" i="1"/>
  <c r="G592" i="1"/>
  <c r="H592" i="1"/>
  <c r="I592" i="1"/>
  <c r="J592" i="1"/>
  <c r="G593" i="1"/>
  <c r="H593" i="1"/>
  <c r="I593" i="1"/>
  <c r="J593" i="1"/>
  <c r="G594" i="1"/>
  <c r="H594" i="1"/>
  <c r="I594" i="1"/>
  <c r="J594" i="1"/>
  <c r="G595" i="1"/>
  <c r="H595" i="1"/>
  <c r="I595" i="1"/>
  <c r="J595" i="1"/>
  <c r="G596" i="1"/>
  <c r="H596" i="1"/>
  <c r="I596" i="1"/>
  <c r="J596" i="1"/>
  <c r="G597" i="1"/>
  <c r="H597" i="1"/>
  <c r="I597" i="1"/>
  <c r="J597" i="1"/>
  <c r="G598" i="1"/>
  <c r="H598" i="1"/>
  <c r="I598" i="1"/>
  <c r="J598" i="1"/>
  <c r="G599" i="1"/>
  <c r="H599" i="1"/>
  <c r="I599" i="1"/>
  <c r="J599" i="1"/>
  <c r="G600" i="1"/>
  <c r="H600" i="1"/>
  <c r="I600" i="1"/>
  <c r="J600" i="1"/>
  <c r="G601" i="1"/>
  <c r="H601" i="1"/>
  <c r="I601" i="1"/>
  <c r="J601" i="1"/>
  <c r="G602" i="1"/>
  <c r="H602" i="1"/>
  <c r="I602" i="1"/>
  <c r="J602" i="1"/>
  <c r="G603" i="1"/>
  <c r="H603" i="1"/>
  <c r="I603" i="1"/>
  <c r="J603" i="1"/>
  <c r="G604" i="1"/>
  <c r="H604" i="1"/>
  <c r="I604" i="1"/>
  <c r="J604" i="1"/>
  <c r="G605" i="1"/>
  <c r="H605" i="1"/>
  <c r="I605" i="1"/>
  <c r="J605" i="1"/>
  <c r="G606" i="1"/>
  <c r="H606" i="1"/>
  <c r="I606" i="1"/>
  <c r="J606" i="1"/>
  <c r="G607" i="1"/>
  <c r="H607" i="1"/>
  <c r="I607" i="1"/>
  <c r="J607" i="1"/>
  <c r="G608" i="1"/>
  <c r="H608" i="1"/>
  <c r="I608" i="1"/>
  <c r="J608" i="1"/>
  <c r="G609" i="1"/>
  <c r="H609" i="1"/>
  <c r="I609" i="1"/>
  <c r="J609" i="1"/>
  <c r="G610" i="1"/>
  <c r="H610" i="1"/>
  <c r="I610" i="1"/>
  <c r="J610" i="1"/>
  <c r="G611" i="1"/>
  <c r="H611" i="1"/>
  <c r="I611" i="1"/>
  <c r="J611" i="1"/>
  <c r="G612" i="1"/>
  <c r="H612" i="1"/>
  <c r="I612" i="1"/>
  <c r="J612" i="1"/>
  <c r="G613" i="1"/>
  <c r="H613" i="1"/>
  <c r="I613" i="1"/>
  <c r="J613" i="1"/>
  <c r="G614" i="1"/>
  <c r="H614" i="1"/>
  <c r="I614" i="1"/>
  <c r="J614" i="1"/>
  <c r="G615" i="1"/>
  <c r="H615" i="1"/>
  <c r="I615" i="1"/>
  <c r="J615" i="1"/>
  <c r="G616" i="1"/>
  <c r="H616" i="1"/>
  <c r="I616" i="1"/>
  <c r="J616" i="1"/>
  <c r="G617" i="1"/>
  <c r="H617" i="1"/>
  <c r="I617" i="1"/>
  <c r="J617" i="1"/>
  <c r="G618" i="1"/>
  <c r="H618" i="1"/>
  <c r="I618" i="1"/>
  <c r="J618" i="1"/>
  <c r="G619" i="1"/>
  <c r="H619" i="1"/>
  <c r="I619" i="1"/>
  <c r="J619" i="1"/>
  <c r="G620" i="1"/>
  <c r="H620" i="1"/>
  <c r="I620" i="1"/>
  <c r="J620" i="1"/>
  <c r="G621" i="1"/>
  <c r="H621" i="1"/>
  <c r="I621" i="1"/>
  <c r="J621" i="1"/>
  <c r="G622" i="1"/>
  <c r="H622" i="1"/>
  <c r="I622" i="1"/>
  <c r="J622" i="1"/>
  <c r="G623" i="1"/>
  <c r="H623" i="1"/>
  <c r="I623" i="1"/>
  <c r="J623" i="1"/>
  <c r="G624" i="1"/>
  <c r="H624" i="1"/>
  <c r="I624" i="1"/>
  <c r="J624" i="1"/>
  <c r="G625" i="1"/>
  <c r="H625" i="1"/>
  <c r="I625" i="1"/>
  <c r="J625" i="1"/>
  <c r="G626" i="1"/>
  <c r="H626" i="1"/>
  <c r="I626" i="1"/>
  <c r="J626" i="1"/>
  <c r="G627" i="1"/>
  <c r="H627" i="1"/>
  <c r="I627" i="1"/>
  <c r="J627" i="1"/>
  <c r="G628" i="1"/>
  <c r="H628" i="1"/>
  <c r="I628" i="1"/>
  <c r="J628" i="1"/>
  <c r="G629" i="1"/>
  <c r="H629" i="1"/>
  <c r="I629" i="1"/>
  <c r="J629" i="1"/>
  <c r="G630" i="1"/>
  <c r="H630" i="1"/>
  <c r="I630" i="1"/>
  <c r="J630" i="1"/>
  <c r="G631" i="1"/>
  <c r="H631" i="1"/>
  <c r="I631" i="1"/>
  <c r="J631" i="1"/>
  <c r="G632" i="1"/>
  <c r="H632" i="1"/>
  <c r="I632" i="1"/>
  <c r="J632" i="1"/>
  <c r="G633" i="1"/>
  <c r="H633" i="1"/>
  <c r="I633" i="1"/>
  <c r="J633" i="1"/>
  <c r="G634" i="1"/>
  <c r="H634" i="1"/>
  <c r="I634" i="1"/>
  <c r="J634" i="1"/>
  <c r="G635" i="1"/>
  <c r="H635" i="1"/>
  <c r="I635" i="1"/>
  <c r="J635" i="1"/>
  <c r="G636" i="1"/>
  <c r="H636" i="1"/>
  <c r="I636" i="1"/>
  <c r="J636" i="1"/>
  <c r="G637" i="1"/>
  <c r="H637" i="1"/>
  <c r="I637" i="1"/>
  <c r="J637" i="1"/>
  <c r="G638" i="1"/>
  <c r="H638" i="1"/>
  <c r="I638" i="1"/>
  <c r="J638" i="1"/>
  <c r="G639" i="1"/>
  <c r="H639" i="1"/>
  <c r="I639" i="1"/>
  <c r="J639" i="1"/>
  <c r="G640" i="1"/>
  <c r="H640" i="1"/>
  <c r="I640" i="1"/>
  <c r="J640" i="1"/>
  <c r="G641" i="1"/>
  <c r="H641" i="1"/>
  <c r="I641" i="1"/>
  <c r="J641" i="1"/>
  <c r="G642" i="1"/>
  <c r="H642" i="1"/>
  <c r="I642" i="1"/>
  <c r="J642" i="1"/>
  <c r="G643" i="1"/>
  <c r="H643" i="1"/>
  <c r="I643" i="1"/>
  <c r="J643" i="1"/>
  <c r="G644" i="1"/>
  <c r="H644" i="1"/>
  <c r="I644" i="1"/>
  <c r="J644" i="1"/>
  <c r="G645" i="1"/>
  <c r="H645" i="1"/>
  <c r="I645" i="1"/>
  <c r="J645" i="1"/>
  <c r="G646" i="1"/>
  <c r="H646" i="1"/>
  <c r="I646" i="1"/>
  <c r="J646" i="1"/>
  <c r="G647" i="1"/>
  <c r="H647" i="1"/>
  <c r="I647" i="1"/>
  <c r="J647" i="1"/>
  <c r="G648" i="1"/>
  <c r="H648" i="1"/>
  <c r="I648" i="1"/>
  <c r="J648" i="1"/>
  <c r="G649" i="1"/>
  <c r="H649" i="1"/>
  <c r="I649" i="1"/>
  <c r="J649" i="1"/>
  <c r="G650" i="1"/>
  <c r="H650" i="1"/>
  <c r="I650" i="1"/>
  <c r="J650" i="1"/>
  <c r="G651" i="1"/>
  <c r="H651" i="1"/>
  <c r="I651" i="1"/>
  <c r="J651" i="1"/>
  <c r="G652" i="1"/>
  <c r="H652" i="1"/>
  <c r="I652" i="1"/>
  <c r="J652" i="1"/>
  <c r="G653" i="1"/>
  <c r="H653" i="1"/>
  <c r="I653" i="1"/>
  <c r="J653" i="1"/>
  <c r="G654" i="1"/>
  <c r="H654" i="1"/>
  <c r="I654" i="1"/>
  <c r="J654" i="1"/>
  <c r="G655" i="1"/>
  <c r="H655" i="1"/>
  <c r="I655" i="1"/>
  <c r="J655" i="1"/>
  <c r="G656" i="1"/>
  <c r="H656" i="1"/>
  <c r="I656" i="1"/>
  <c r="J656" i="1"/>
  <c r="G657" i="1"/>
  <c r="H657" i="1"/>
  <c r="I657" i="1"/>
  <c r="J657" i="1"/>
  <c r="G658" i="1"/>
  <c r="H658" i="1"/>
  <c r="I658" i="1"/>
  <c r="J658" i="1"/>
  <c r="G659" i="1"/>
  <c r="H659" i="1"/>
  <c r="I659" i="1"/>
  <c r="J659" i="1"/>
  <c r="G660" i="1"/>
  <c r="H660" i="1"/>
  <c r="I660" i="1"/>
  <c r="J660" i="1"/>
  <c r="G661" i="1"/>
  <c r="H661" i="1"/>
  <c r="I661" i="1"/>
  <c r="J661" i="1"/>
  <c r="G662" i="1"/>
  <c r="H662" i="1"/>
  <c r="I662" i="1"/>
  <c r="J662" i="1"/>
  <c r="G663" i="1"/>
  <c r="H663" i="1"/>
  <c r="I663" i="1"/>
  <c r="J663" i="1"/>
  <c r="G664" i="1"/>
  <c r="H664" i="1"/>
  <c r="I664" i="1"/>
  <c r="J664" i="1"/>
  <c r="G665" i="1"/>
  <c r="H665" i="1"/>
  <c r="I665" i="1"/>
  <c r="J665" i="1"/>
  <c r="G666" i="1"/>
  <c r="H666" i="1"/>
  <c r="I666" i="1"/>
  <c r="J666" i="1"/>
  <c r="G667" i="1"/>
  <c r="H667" i="1"/>
  <c r="I667" i="1"/>
  <c r="J667" i="1"/>
  <c r="G668" i="1"/>
  <c r="H668" i="1"/>
  <c r="I668" i="1"/>
  <c r="J668" i="1"/>
  <c r="G669" i="1"/>
  <c r="H669" i="1"/>
  <c r="I669" i="1"/>
  <c r="J669" i="1"/>
  <c r="G670" i="1"/>
  <c r="H670" i="1"/>
  <c r="I670" i="1"/>
  <c r="J670" i="1"/>
  <c r="G671" i="1"/>
  <c r="H671" i="1"/>
  <c r="I671" i="1"/>
  <c r="J671" i="1"/>
  <c r="G672" i="1"/>
  <c r="H672" i="1"/>
  <c r="I672" i="1"/>
  <c r="J672" i="1"/>
  <c r="G673" i="1"/>
  <c r="H673" i="1"/>
  <c r="I673" i="1"/>
  <c r="J673" i="1"/>
  <c r="G674" i="1"/>
  <c r="H674" i="1"/>
  <c r="I674" i="1"/>
  <c r="J674" i="1"/>
  <c r="G675" i="1"/>
  <c r="H675" i="1"/>
  <c r="I675" i="1"/>
  <c r="J675" i="1"/>
  <c r="G676" i="1"/>
  <c r="H676" i="1"/>
  <c r="I676" i="1"/>
  <c r="J676" i="1"/>
  <c r="G677" i="1"/>
  <c r="H677" i="1"/>
  <c r="I677" i="1"/>
  <c r="J677" i="1"/>
  <c r="G678" i="1"/>
  <c r="H678" i="1"/>
  <c r="I678" i="1"/>
  <c r="J678" i="1"/>
  <c r="G679" i="1"/>
  <c r="H679" i="1"/>
  <c r="I679" i="1"/>
  <c r="J679" i="1"/>
  <c r="G680" i="1"/>
  <c r="H680" i="1"/>
  <c r="I680" i="1"/>
  <c r="J680" i="1"/>
  <c r="G681" i="1"/>
  <c r="H681" i="1"/>
  <c r="I681" i="1"/>
  <c r="J681" i="1"/>
  <c r="G682" i="1"/>
  <c r="H682" i="1"/>
  <c r="I682" i="1"/>
  <c r="J682" i="1"/>
  <c r="G683" i="1"/>
  <c r="H683" i="1"/>
  <c r="I683" i="1"/>
  <c r="J683" i="1"/>
  <c r="G684" i="1"/>
  <c r="H684" i="1"/>
  <c r="I684" i="1"/>
  <c r="J684" i="1"/>
  <c r="G685" i="1"/>
  <c r="H685" i="1"/>
  <c r="I685" i="1"/>
  <c r="J685" i="1"/>
  <c r="G686" i="1"/>
  <c r="H686" i="1"/>
  <c r="I686" i="1"/>
  <c r="J686" i="1"/>
  <c r="G687" i="1"/>
  <c r="H687" i="1"/>
  <c r="I687" i="1"/>
  <c r="J687" i="1"/>
  <c r="G688" i="1"/>
  <c r="H688" i="1"/>
  <c r="I688" i="1"/>
  <c r="J688" i="1"/>
  <c r="G689" i="1"/>
  <c r="H689" i="1"/>
  <c r="I689" i="1"/>
  <c r="J689" i="1"/>
  <c r="G690" i="1"/>
  <c r="H690" i="1"/>
  <c r="I690" i="1"/>
  <c r="J690" i="1"/>
  <c r="G691" i="1"/>
  <c r="H691" i="1"/>
  <c r="I691" i="1"/>
  <c r="J691" i="1"/>
  <c r="G692" i="1"/>
  <c r="H692" i="1"/>
  <c r="I692" i="1"/>
  <c r="J692" i="1"/>
  <c r="G693" i="1"/>
  <c r="H693" i="1"/>
  <c r="I693" i="1"/>
  <c r="J693" i="1"/>
  <c r="G694" i="1"/>
  <c r="H694" i="1"/>
  <c r="I694" i="1"/>
  <c r="J694" i="1"/>
  <c r="G695" i="1"/>
  <c r="H695" i="1"/>
  <c r="I695" i="1"/>
  <c r="J695" i="1"/>
  <c r="G696" i="1"/>
  <c r="H696" i="1"/>
  <c r="I696" i="1"/>
  <c r="J696" i="1"/>
  <c r="G697" i="1"/>
  <c r="H697" i="1"/>
  <c r="I697" i="1"/>
  <c r="J697" i="1"/>
  <c r="G698" i="1"/>
  <c r="H698" i="1"/>
  <c r="I698" i="1"/>
  <c r="J698" i="1"/>
  <c r="G699" i="1"/>
  <c r="H699" i="1"/>
  <c r="I699" i="1"/>
  <c r="J699" i="1"/>
  <c r="G700" i="1"/>
  <c r="H700" i="1"/>
  <c r="I700" i="1"/>
  <c r="J700" i="1"/>
  <c r="G701" i="1"/>
  <c r="H701" i="1"/>
  <c r="I701" i="1"/>
  <c r="J701" i="1"/>
  <c r="G702" i="1"/>
  <c r="H702" i="1"/>
  <c r="I702" i="1"/>
  <c r="J702" i="1"/>
  <c r="G703" i="1"/>
  <c r="H703" i="1"/>
  <c r="I703" i="1"/>
  <c r="J703" i="1"/>
  <c r="G704" i="1"/>
  <c r="H704" i="1"/>
  <c r="I704" i="1"/>
  <c r="J704" i="1"/>
  <c r="G705" i="1"/>
  <c r="H705" i="1"/>
  <c r="I705" i="1"/>
  <c r="J705" i="1"/>
  <c r="G706" i="1"/>
  <c r="H706" i="1"/>
  <c r="I706" i="1"/>
  <c r="J706" i="1"/>
  <c r="G707" i="1"/>
  <c r="H707" i="1"/>
  <c r="I707" i="1"/>
  <c r="J707" i="1"/>
  <c r="G708" i="1"/>
  <c r="H708" i="1"/>
  <c r="I708" i="1"/>
  <c r="J708" i="1"/>
  <c r="G709" i="1"/>
  <c r="H709" i="1"/>
  <c r="I709" i="1"/>
  <c r="J709" i="1"/>
  <c r="G710" i="1"/>
  <c r="H710" i="1"/>
  <c r="I710" i="1"/>
  <c r="J710" i="1"/>
  <c r="G711" i="1"/>
  <c r="H711" i="1"/>
  <c r="I711" i="1"/>
  <c r="J711" i="1"/>
  <c r="G712" i="1"/>
  <c r="H712" i="1"/>
  <c r="I712" i="1"/>
  <c r="J712" i="1"/>
  <c r="G713" i="1"/>
  <c r="H713" i="1"/>
  <c r="I713" i="1"/>
  <c r="J713" i="1"/>
  <c r="G714" i="1"/>
  <c r="H714" i="1"/>
  <c r="I714" i="1"/>
  <c r="J714" i="1"/>
  <c r="G715" i="1"/>
  <c r="H715" i="1"/>
  <c r="I715" i="1"/>
  <c r="J715" i="1"/>
  <c r="G716" i="1"/>
  <c r="H716" i="1"/>
  <c r="I716" i="1"/>
  <c r="J716" i="1"/>
  <c r="G717" i="1"/>
  <c r="H717" i="1"/>
  <c r="I717" i="1"/>
  <c r="J717" i="1"/>
  <c r="G718" i="1"/>
  <c r="H718" i="1"/>
  <c r="I718" i="1"/>
  <c r="J718" i="1"/>
  <c r="G719" i="1"/>
  <c r="H719" i="1"/>
  <c r="I719" i="1"/>
  <c r="J719" i="1"/>
  <c r="G720" i="1"/>
  <c r="H720" i="1"/>
  <c r="I720" i="1"/>
  <c r="J720" i="1"/>
  <c r="G721" i="1"/>
  <c r="H721" i="1"/>
  <c r="I721" i="1"/>
  <c r="J721" i="1"/>
  <c r="G722" i="1"/>
  <c r="H722" i="1"/>
  <c r="I722" i="1"/>
  <c r="J722" i="1"/>
  <c r="G723" i="1"/>
  <c r="H723" i="1"/>
  <c r="I723" i="1"/>
  <c r="J723" i="1"/>
  <c r="G724" i="1"/>
  <c r="H724" i="1"/>
  <c r="I724" i="1"/>
  <c r="J724" i="1"/>
  <c r="G725" i="1"/>
  <c r="H725" i="1"/>
  <c r="I725" i="1"/>
  <c r="J725" i="1"/>
  <c r="G726" i="1"/>
  <c r="H726" i="1"/>
  <c r="I726" i="1"/>
  <c r="J726" i="1"/>
  <c r="G727" i="1"/>
  <c r="H727" i="1"/>
  <c r="I727" i="1"/>
  <c r="J727" i="1"/>
  <c r="G728" i="1"/>
  <c r="H728" i="1"/>
  <c r="I728" i="1"/>
  <c r="J728" i="1"/>
  <c r="G729" i="1"/>
  <c r="H729" i="1"/>
  <c r="I729" i="1"/>
  <c r="J729" i="1"/>
  <c r="G730" i="1"/>
  <c r="H730" i="1"/>
  <c r="I730" i="1"/>
  <c r="J730" i="1"/>
  <c r="G731" i="1"/>
  <c r="H731" i="1"/>
  <c r="I731" i="1"/>
  <c r="J731" i="1"/>
  <c r="G732" i="1"/>
  <c r="H732" i="1"/>
  <c r="I732" i="1"/>
  <c r="J732" i="1"/>
  <c r="G733" i="1"/>
  <c r="H733" i="1"/>
  <c r="I733" i="1"/>
  <c r="J733" i="1"/>
  <c r="G734" i="1"/>
  <c r="H734" i="1"/>
  <c r="I734" i="1"/>
  <c r="J734" i="1"/>
  <c r="G735" i="1"/>
  <c r="H735" i="1"/>
  <c r="I735" i="1"/>
  <c r="J735" i="1"/>
  <c r="G736" i="1"/>
  <c r="H736" i="1"/>
  <c r="I736" i="1"/>
  <c r="J736" i="1"/>
  <c r="G737" i="1"/>
  <c r="H737" i="1"/>
  <c r="I737" i="1"/>
  <c r="J737" i="1"/>
  <c r="G738" i="1"/>
  <c r="H738" i="1"/>
  <c r="I738" i="1"/>
  <c r="J738" i="1"/>
  <c r="G739" i="1"/>
  <c r="H739" i="1"/>
  <c r="I739" i="1"/>
  <c r="J739" i="1"/>
  <c r="G740" i="1"/>
  <c r="H740" i="1"/>
  <c r="I740" i="1"/>
  <c r="J740" i="1"/>
  <c r="G741" i="1"/>
  <c r="H741" i="1"/>
  <c r="I741" i="1"/>
  <c r="J741" i="1"/>
  <c r="G742" i="1"/>
  <c r="H742" i="1"/>
  <c r="I742" i="1"/>
  <c r="J742" i="1"/>
  <c r="G743" i="1"/>
  <c r="H743" i="1"/>
  <c r="I743" i="1"/>
  <c r="J743" i="1"/>
  <c r="G744" i="1"/>
  <c r="H744" i="1"/>
  <c r="I744" i="1"/>
  <c r="J744" i="1"/>
  <c r="G745" i="1"/>
  <c r="H745" i="1"/>
  <c r="I745" i="1"/>
  <c r="J745" i="1"/>
  <c r="G746" i="1"/>
  <c r="H746" i="1"/>
  <c r="I746" i="1"/>
  <c r="J746" i="1"/>
  <c r="G747" i="1"/>
  <c r="H747" i="1"/>
  <c r="I747" i="1"/>
  <c r="J747" i="1"/>
  <c r="G748" i="1"/>
  <c r="H748" i="1"/>
  <c r="I748" i="1"/>
  <c r="J748" i="1"/>
  <c r="G749" i="1"/>
  <c r="H749" i="1"/>
  <c r="I749" i="1"/>
  <c r="J749" i="1"/>
  <c r="G750" i="1"/>
  <c r="H750" i="1"/>
  <c r="I750" i="1"/>
  <c r="J750" i="1"/>
  <c r="G751" i="1"/>
  <c r="H751" i="1"/>
  <c r="I751" i="1"/>
  <c r="J751" i="1"/>
  <c r="G752" i="1"/>
  <c r="H752" i="1"/>
  <c r="I752" i="1"/>
  <c r="J752" i="1"/>
  <c r="G753" i="1"/>
  <c r="H753" i="1"/>
  <c r="I753" i="1"/>
  <c r="J753" i="1"/>
  <c r="G754" i="1"/>
  <c r="H754" i="1"/>
  <c r="I754" i="1"/>
  <c r="J754" i="1"/>
  <c r="G755" i="1"/>
  <c r="H755" i="1"/>
  <c r="I755" i="1"/>
  <c r="J755" i="1"/>
  <c r="G756" i="1"/>
  <c r="H756" i="1"/>
  <c r="I756" i="1"/>
  <c r="J756" i="1"/>
  <c r="G757" i="1"/>
  <c r="H757" i="1"/>
  <c r="I757" i="1"/>
  <c r="J757" i="1"/>
  <c r="G758" i="1"/>
  <c r="H758" i="1"/>
  <c r="I758" i="1"/>
  <c r="J758" i="1"/>
  <c r="G759" i="1"/>
  <c r="H759" i="1"/>
  <c r="I759" i="1"/>
  <c r="J759" i="1"/>
  <c r="G760" i="1"/>
  <c r="H760" i="1"/>
  <c r="I760" i="1"/>
  <c r="J760" i="1"/>
  <c r="G761" i="1"/>
  <c r="H761" i="1"/>
  <c r="I761" i="1"/>
  <c r="J761" i="1"/>
  <c r="G762" i="1"/>
  <c r="H762" i="1"/>
  <c r="I762" i="1"/>
  <c r="J762" i="1"/>
  <c r="G763" i="1"/>
  <c r="H763" i="1"/>
  <c r="I763" i="1"/>
  <c r="J763" i="1"/>
  <c r="G764" i="1"/>
  <c r="H764" i="1"/>
  <c r="I764" i="1"/>
  <c r="J764" i="1"/>
  <c r="G765" i="1"/>
  <c r="H765" i="1"/>
  <c r="I765" i="1"/>
  <c r="J765" i="1"/>
  <c r="G766" i="1"/>
  <c r="H766" i="1"/>
  <c r="I766" i="1"/>
  <c r="J766" i="1"/>
  <c r="G767" i="1"/>
  <c r="H767" i="1"/>
  <c r="I767" i="1"/>
  <c r="J767" i="1"/>
  <c r="G768" i="1"/>
  <c r="H768" i="1"/>
  <c r="I768" i="1"/>
  <c r="J768" i="1"/>
  <c r="G769" i="1"/>
  <c r="H769" i="1"/>
  <c r="I769" i="1"/>
  <c r="J769" i="1"/>
  <c r="G770" i="1"/>
  <c r="H770" i="1"/>
  <c r="I770" i="1"/>
  <c r="J770" i="1"/>
  <c r="G771" i="1"/>
  <c r="H771" i="1"/>
  <c r="I771" i="1"/>
  <c r="J771" i="1"/>
  <c r="G772" i="1"/>
  <c r="H772" i="1"/>
  <c r="I772" i="1"/>
  <c r="J772" i="1"/>
  <c r="G773" i="1"/>
  <c r="H773" i="1"/>
  <c r="I773" i="1"/>
  <c r="J773" i="1"/>
  <c r="G774" i="1"/>
  <c r="H774" i="1"/>
  <c r="I774" i="1"/>
  <c r="J774" i="1"/>
  <c r="G775" i="1"/>
  <c r="H775" i="1"/>
  <c r="I775" i="1"/>
  <c r="J775" i="1"/>
  <c r="G776" i="1"/>
  <c r="H776" i="1"/>
  <c r="I776" i="1"/>
  <c r="J776" i="1"/>
  <c r="G777" i="1"/>
  <c r="H777" i="1"/>
  <c r="I777" i="1"/>
  <c r="J777" i="1"/>
  <c r="G778" i="1"/>
  <c r="H778" i="1"/>
  <c r="I778" i="1"/>
  <c r="J778" i="1"/>
  <c r="G779" i="1"/>
  <c r="H779" i="1"/>
  <c r="I779" i="1"/>
  <c r="J779" i="1"/>
  <c r="G780" i="1"/>
  <c r="H780" i="1"/>
  <c r="I780" i="1"/>
  <c r="J780" i="1"/>
  <c r="G781" i="1"/>
  <c r="H781" i="1"/>
  <c r="I781" i="1"/>
  <c r="J781" i="1"/>
  <c r="G782" i="1"/>
  <c r="H782" i="1"/>
  <c r="I782" i="1"/>
  <c r="J782" i="1"/>
  <c r="G783" i="1"/>
  <c r="H783" i="1"/>
  <c r="I783" i="1"/>
  <c r="J783" i="1"/>
  <c r="G784" i="1"/>
  <c r="H784" i="1"/>
  <c r="I784" i="1"/>
  <c r="J784" i="1"/>
  <c r="G785" i="1"/>
  <c r="H785" i="1"/>
  <c r="I785" i="1"/>
  <c r="J785" i="1"/>
  <c r="G786" i="1"/>
  <c r="H786" i="1"/>
  <c r="I786" i="1"/>
  <c r="J786" i="1"/>
  <c r="G787" i="1"/>
  <c r="H787" i="1"/>
  <c r="I787" i="1"/>
  <c r="J787" i="1"/>
  <c r="G788" i="1"/>
  <c r="H788" i="1"/>
  <c r="I788" i="1"/>
  <c r="J788" i="1"/>
  <c r="G789" i="1"/>
  <c r="H789" i="1"/>
  <c r="I789" i="1"/>
  <c r="J789" i="1"/>
  <c r="G790" i="1"/>
  <c r="H790" i="1"/>
  <c r="I790" i="1"/>
  <c r="J790" i="1"/>
  <c r="G791" i="1"/>
  <c r="H791" i="1"/>
  <c r="I791" i="1"/>
  <c r="J791" i="1"/>
  <c r="G792" i="1"/>
  <c r="H792" i="1"/>
  <c r="I792" i="1"/>
  <c r="J792" i="1"/>
  <c r="G793" i="1"/>
  <c r="H793" i="1"/>
  <c r="I793" i="1"/>
  <c r="J793" i="1"/>
  <c r="G794" i="1"/>
  <c r="H794" i="1"/>
  <c r="I794" i="1"/>
  <c r="J794" i="1"/>
  <c r="G795" i="1"/>
  <c r="H795" i="1"/>
  <c r="I795" i="1"/>
  <c r="J795" i="1"/>
  <c r="G796" i="1"/>
  <c r="H796" i="1"/>
  <c r="I796" i="1"/>
  <c r="J796" i="1"/>
  <c r="G797" i="1"/>
  <c r="H797" i="1"/>
  <c r="I797" i="1"/>
  <c r="J797" i="1"/>
  <c r="G798" i="1"/>
  <c r="H798" i="1"/>
  <c r="I798" i="1"/>
  <c r="J798" i="1"/>
  <c r="G799" i="1"/>
  <c r="H799" i="1"/>
  <c r="I799" i="1"/>
  <c r="J799" i="1"/>
  <c r="G800" i="1"/>
  <c r="H800" i="1"/>
  <c r="I800" i="1"/>
  <c r="J800" i="1"/>
  <c r="G801" i="1"/>
  <c r="H801" i="1"/>
  <c r="I801" i="1"/>
  <c r="J801" i="1"/>
  <c r="G802" i="1"/>
  <c r="H802" i="1"/>
  <c r="I802" i="1"/>
  <c r="J802" i="1"/>
  <c r="G803" i="1"/>
  <c r="H803" i="1"/>
  <c r="I803" i="1"/>
  <c r="J803" i="1"/>
  <c r="G804" i="1"/>
  <c r="H804" i="1"/>
  <c r="I804" i="1"/>
  <c r="J804" i="1"/>
  <c r="G805" i="1"/>
  <c r="H805" i="1"/>
  <c r="I805" i="1"/>
  <c r="J805" i="1"/>
  <c r="G806" i="1"/>
  <c r="H806" i="1"/>
  <c r="I806" i="1"/>
  <c r="J806" i="1"/>
  <c r="G807" i="1"/>
  <c r="H807" i="1"/>
  <c r="I807" i="1"/>
  <c r="J807" i="1"/>
  <c r="G808" i="1"/>
  <c r="H808" i="1"/>
  <c r="I808" i="1"/>
  <c r="J808" i="1"/>
  <c r="G809" i="1"/>
  <c r="H809" i="1"/>
  <c r="I809" i="1"/>
  <c r="J809" i="1"/>
  <c r="G810" i="1"/>
  <c r="H810" i="1"/>
  <c r="I810" i="1"/>
  <c r="J810" i="1"/>
  <c r="G811" i="1"/>
  <c r="H811" i="1"/>
  <c r="I811" i="1"/>
  <c r="J811" i="1"/>
  <c r="G812" i="1"/>
  <c r="H812" i="1"/>
  <c r="I812" i="1"/>
  <c r="J812" i="1"/>
  <c r="G813" i="1"/>
  <c r="H813" i="1"/>
  <c r="I813" i="1"/>
  <c r="J813" i="1"/>
  <c r="G814" i="1"/>
  <c r="H814" i="1"/>
  <c r="I814" i="1"/>
  <c r="J814" i="1"/>
  <c r="G815" i="1"/>
  <c r="H815" i="1"/>
  <c r="I815" i="1"/>
  <c r="J815" i="1"/>
  <c r="G816" i="1"/>
  <c r="H816" i="1"/>
  <c r="I816" i="1"/>
  <c r="J816" i="1"/>
  <c r="G817" i="1"/>
  <c r="H817" i="1"/>
  <c r="I817" i="1"/>
  <c r="J817" i="1"/>
  <c r="G818" i="1"/>
  <c r="H818" i="1"/>
  <c r="I818" i="1"/>
  <c r="J818" i="1"/>
  <c r="G819" i="1"/>
  <c r="H819" i="1"/>
  <c r="I819" i="1"/>
  <c r="J819" i="1"/>
  <c r="G820" i="1"/>
  <c r="H820" i="1"/>
  <c r="I820" i="1"/>
  <c r="J820" i="1"/>
  <c r="G821" i="1"/>
  <c r="H821" i="1"/>
  <c r="I821" i="1"/>
  <c r="J821" i="1"/>
  <c r="G822" i="1"/>
  <c r="H822" i="1"/>
  <c r="I822" i="1"/>
  <c r="J822" i="1"/>
  <c r="G823" i="1"/>
  <c r="H823" i="1"/>
  <c r="I823" i="1"/>
  <c r="J823" i="1"/>
  <c r="G824" i="1"/>
  <c r="H824" i="1"/>
  <c r="I824" i="1"/>
  <c r="J824" i="1"/>
  <c r="G825" i="1"/>
  <c r="H825" i="1"/>
  <c r="I825" i="1"/>
  <c r="J825" i="1"/>
  <c r="G826" i="1"/>
  <c r="H826" i="1"/>
  <c r="I826" i="1"/>
  <c r="J826" i="1"/>
  <c r="G827" i="1"/>
  <c r="H827" i="1"/>
  <c r="I827" i="1"/>
  <c r="J827" i="1"/>
  <c r="G828" i="1"/>
  <c r="H828" i="1"/>
  <c r="I828" i="1"/>
  <c r="J828" i="1"/>
  <c r="G829" i="1"/>
  <c r="H829" i="1"/>
  <c r="I829" i="1"/>
  <c r="J829" i="1"/>
  <c r="G830" i="1"/>
  <c r="H830" i="1"/>
  <c r="I830" i="1"/>
  <c r="J830" i="1"/>
  <c r="G831" i="1"/>
  <c r="H831" i="1"/>
  <c r="I831" i="1"/>
  <c r="J831" i="1"/>
  <c r="G832" i="1"/>
  <c r="H832" i="1"/>
  <c r="I832" i="1"/>
  <c r="J832" i="1"/>
  <c r="G833" i="1"/>
  <c r="H833" i="1"/>
  <c r="I833" i="1"/>
  <c r="J833" i="1"/>
  <c r="G834" i="1"/>
  <c r="H834" i="1"/>
  <c r="I834" i="1"/>
  <c r="J834" i="1"/>
  <c r="G835" i="1"/>
  <c r="H835" i="1"/>
  <c r="I835" i="1"/>
  <c r="J835" i="1"/>
  <c r="G836" i="1"/>
  <c r="H836" i="1"/>
  <c r="I836" i="1"/>
  <c r="J836" i="1"/>
  <c r="G837" i="1"/>
  <c r="H837" i="1"/>
  <c r="I837" i="1"/>
  <c r="J837" i="1"/>
  <c r="G838" i="1"/>
  <c r="H838" i="1"/>
  <c r="I838" i="1"/>
  <c r="J838" i="1"/>
  <c r="G839" i="1"/>
  <c r="H839" i="1"/>
  <c r="I839" i="1"/>
  <c r="J839" i="1"/>
  <c r="G840" i="1"/>
  <c r="H840" i="1"/>
  <c r="I840" i="1"/>
  <c r="J840" i="1"/>
  <c r="G841" i="1"/>
  <c r="H841" i="1"/>
  <c r="I841" i="1"/>
  <c r="J841" i="1"/>
  <c r="G842" i="1"/>
  <c r="H842" i="1"/>
  <c r="I842" i="1"/>
  <c r="J842" i="1"/>
  <c r="G843" i="1"/>
  <c r="H843" i="1"/>
  <c r="I843" i="1"/>
  <c r="J843" i="1"/>
  <c r="G844" i="1"/>
  <c r="H844" i="1"/>
  <c r="I844" i="1"/>
  <c r="J844" i="1"/>
  <c r="G845" i="1"/>
  <c r="H845" i="1"/>
  <c r="I845" i="1"/>
  <c r="J845" i="1"/>
  <c r="G846" i="1"/>
  <c r="H846" i="1"/>
  <c r="I846" i="1"/>
  <c r="J846" i="1"/>
  <c r="G847" i="1"/>
  <c r="H847" i="1"/>
  <c r="I847" i="1"/>
  <c r="J847" i="1"/>
  <c r="G848" i="1"/>
  <c r="H848" i="1"/>
  <c r="I848" i="1"/>
  <c r="J848" i="1"/>
  <c r="G849" i="1"/>
  <c r="H849" i="1"/>
  <c r="I849" i="1"/>
  <c r="J849" i="1"/>
  <c r="G850" i="1"/>
  <c r="H850" i="1"/>
  <c r="I850" i="1"/>
  <c r="J850" i="1"/>
  <c r="G851" i="1"/>
  <c r="H851" i="1"/>
  <c r="I851" i="1"/>
  <c r="J851" i="1"/>
  <c r="G852" i="1"/>
  <c r="H852" i="1"/>
  <c r="I852" i="1"/>
  <c r="J852" i="1"/>
  <c r="G853" i="1"/>
  <c r="H853" i="1"/>
  <c r="I853" i="1"/>
  <c r="J853" i="1"/>
  <c r="G854" i="1"/>
  <c r="H854" i="1"/>
  <c r="I854" i="1"/>
  <c r="J854" i="1"/>
  <c r="G855" i="1"/>
  <c r="H855" i="1"/>
  <c r="I855" i="1"/>
  <c r="J855" i="1"/>
  <c r="G856" i="1"/>
  <c r="H856" i="1"/>
  <c r="I856" i="1"/>
  <c r="J856" i="1"/>
  <c r="G857" i="1"/>
  <c r="H857" i="1"/>
  <c r="I857" i="1"/>
  <c r="J857" i="1"/>
  <c r="G858" i="1"/>
  <c r="H858" i="1"/>
  <c r="I858" i="1"/>
  <c r="J858" i="1"/>
  <c r="G859" i="1"/>
  <c r="H859" i="1"/>
  <c r="I859" i="1"/>
  <c r="J859" i="1"/>
  <c r="G860" i="1"/>
  <c r="H860" i="1"/>
  <c r="I860" i="1"/>
  <c r="J860" i="1"/>
  <c r="G861" i="1"/>
  <c r="H861" i="1"/>
  <c r="I861" i="1"/>
  <c r="J861" i="1"/>
  <c r="G862" i="1"/>
  <c r="H862" i="1"/>
  <c r="I862" i="1"/>
  <c r="J862" i="1"/>
  <c r="G863" i="1"/>
  <c r="H863" i="1"/>
  <c r="I863" i="1"/>
  <c r="J863" i="1"/>
  <c r="G864" i="1"/>
  <c r="H864" i="1"/>
  <c r="I864" i="1"/>
  <c r="J864" i="1"/>
  <c r="G865" i="1"/>
  <c r="H865" i="1"/>
  <c r="I865" i="1"/>
  <c r="J865" i="1"/>
  <c r="G866" i="1"/>
  <c r="H866" i="1"/>
  <c r="I866" i="1"/>
  <c r="J866" i="1"/>
  <c r="G867" i="1"/>
  <c r="H867" i="1"/>
  <c r="I867" i="1"/>
  <c r="J867" i="1"/>
  <c r="G868" i="1"/>
  <c r="H868" i="1"/>
  <c r="I868" i="1"/>
  <c r="J868" i="1"/>
  <c r="G869" i="1"/>
  <c r="H869" i="1"/>
  <c r="I869" i="1"/>
  <c r="J869" i="1"/>
  <c r="G870" i="1"/>
  <c r="H870" i="1"/>
  <c r="I870" i="1"/>
  <c r="J870" i="1"/>
  <c r="G871" i="1"/>
  <c r="H871" i="1"/>
  <c r="I871" i="1"/>
  <c r="J871" i="1"/>
  <c r="G872" i="1"/>
  <c r="H872" i="1"/>
  <c r="I872" i="1"/>
  <c r="J872" i="1"/>
  <c r="G873" i="1"/>
  <c r="H873" i="1"/>
  <c r="I873" i="1"/>
  <c r="J873" i="1"/>
  <c r="G874" i="1"/>
  <c r="H874" i="1"/>
  <c r="I874" i="1"/>
  <c r="J874" i="1"/>
  <c r="G875" i="1"/>
  <c r="H875" i="1"/>
  <c r="I875" i="1"/>
  <c r="J875" i="1"/>
  <c r="G876" i="1"/>
  <c r="H876" i="1"/>
  <c r="I876" i="1"/>
  <c r="J876" i="1"/>
  <c r="G877" i="1"/>
  <c r="H877" i="1"/>
  <c r="I877" i="1"/>
  <c r="J877" i="1"/>
  <c r="G878" i="1"/>
  <c r="H878" i="1"/>
  <c r="I878" i="1"/>
  <c r="J878" i="1"/>
  <c r="G879" i="1"/>
  <c r="H879" i="1"/>
  <c r="I879" i="1"/>
  <c r="J879" i="1"/>
  <c r="G880" i="1"/>
  <c r="H880" i="1"/>
  <c r="I880" i="1"/>
  <c r="J880" i="1"/>
  <c r="G881" i="1"/>
  <c r="H881" i="1"/>
  <c r="I881" i="1"/>
  <c r="J881" i="1"/>
  <c r="G882" i="1"/>
  <c r="H882" i="1"/>
  <c r="I882" i="1"/>
  <c r="J882" i="1"/>
  <c r="G883" i="1"/>
  <c r="H883" i="1"/>
  <c r="I883" i="1"/>
  <c r="J883" i="1"/>
  <c r="G884" i="1"/>
  <c r="H884" i="1"/>
  <c r="I884" i="1"/>
  <c r="J884" i="1"/>
  <c r="G885" i="1"/>
  <c r="H885" i="1"/>
  <c r="I885" i="1"/>
  <c r="J885" i="1"/>
  <c r="G886" i="1"/>
  <c r="H886" i="1"/>
  <c r="I886" i="1"/>
  <c r="J886" i="1"/>
  <c r="G887" i="1"/>
  <c r="H887" i="1"/>
  <c r="I887" i="1"/>
  <c r="J887" i="1"/>
  <c r="G888" i="1"/>
  <c r="H888" i="1"/>
  <c r="I888" i="1"/>
  <c r="J888" i="1"/>
  <c r="G889" i="1"/>
  <c r="H889" i="1"/>
  <c r="I889" i="1"/>
  <c r="J889" i="1"/>
  <c r="G890" i="1"/>
  <c r="H890" i="1"/>
  <c r="I890" i="1"/>
  <c r="J890" i="1"/>
  <c r="G891" i="1"/>
  <c r="H891" i="1"/>
  <c r="I891" i="1"/>
  <c r="J891" i="1"/>
  <c r="G892" i="1"/>
  <c r="H892" i="1"/>
  <c r="I892" i="1"/>
  <c r="J892" i="1"/>
  <c r="G893" i="1"/>
  <c r="H893" i="1"/>
  <c r="I893" i="1"/>
  <c r="J893" i="1"/>
  <c r="G894" i="1"/>
  <c r="H894" i="1"/>
  <c r="I894" i="1"/>
  <c r="J894" i="1"/>
  <c r="G895" i="1"/>
  <c r="H895" i="1"/>
  <c r="I895" i="1"/>
  <c r="J895" i="1"/>
  <c r="G896" i="1"/>
  <c r="H896" i="1"/>
  <c r="I896" i="1"/>
  <c r="J896" i="1"/>
  <c r="G897" i="1"/>
  <c r="H897" i="1"/>
  <c r="I897" i="1"/>
  <c r="J897" i="1"/>
  <c r="G898" i="1"/>
  <c r="H898" i="1"/>
  <c r="I898" i="1"/>
  <c r="J898" i="1"/>
  <c r="G899" i="1"/>
  <c r="H899" i="1"/>
  <c r="I899" i="1"/>
  <c r="J899" i="1"/>
  <c r="G900" i="1"/>
  <c r="H900" i="1"/>
  <c r="I900" i="1"/>
  <c r="J900" i="1"/>
  <c r="G901" i="1"/>
  <c r="H901" i="1"/>
  <c r="I901" i="1"/>
  <c r="J901" i="1"/>
  <c r="G902" i="1"/>
  <c r="H902" i="1"/>
  <c r="I902" i="1"/>
  <c r="J902" i="1"/>
  <c r="G903" i="1"/>
  <c r="H903" i="1"/>
  <c r="I903" i="1"/>
  <c r="J903" i="1"/>
  <c r="G904" i="1"/>
  <c r="H904" i="1"/>
  <c r="I904" i="1"/>
  <c r="J904" i="1"/>
  <c r="G905" i="1"/>
  <c r="H905" i="1"/>
  <c r="I905" i="1"/>
  <c r="J905" i="1"/>
  <c r="G906" i="1"/>
  <c r="H906" i="1"/>
  <c r="I906" i="1"/>
  <c r="J906" i="1"/>
  <c r="G907" i="1"/>
  <c r="H907" i="1"/>
  <c r="I907" i="1"/>
  <c r="J907" i="1"/>
  <c r="G908" i="1"/>
  <c r="H908" i="1"/>
  <c r="I908" i="1"/>
  <c r="J908" i="1"/>
  <c r="G909" i="1"/>
  <c r="H909" i="1"/>
  <c r="I909" i="1"/>
  <c r="J909" i="1"/>
  <c r="G910" i="1"/>
  <c r="H910" i="1"/>
  <c r="I910" i="1"/>
  <c r="J910" i="1"/>
  <c r="G911" i="1"/>
  <c r="H911" i="1"/>
  <c r="I911" i="1"/>
  <c r="J911" i="1"/>
  <c r="G912" i="1"/>
  <c r="H912" i="1"/>
  <c r="I912" i="1"/>
  <c r="J912" i="1"/>
  <c r="G913" i="1"/>
  <c r="H913" i="1"/>
  <c r="I913" i="1"/>
  <c r="J913" i="1"/>
  <c r="G914" i="1"/>
  <c r="H914" i="1"/>
  <c r="I914" i="1"/>
  <c r="J914" i="1"/>
  <c r="G915" i="1"/>
  <c r="H915" i="1"/>
  <c r="I915" i="1"/>
  <c r="J915" i="1"/>
  <c r="G916" i="1"/>
  <c r="H916" i="1"/>
  <c r="I916" i="1"/>
  <c r="J916" i="1"/>
  <c r="G917" i="1"/>
  <c r="H917" i="1"/>
  <c r="I917" i="1"/>
  <c r="J917" i="1"/>
  <c r="G918" i="1"/>
  <c r="H918" i="1"/>
  <c r="I918" i="1"/>
  <c r="J918" i="1"/>
  <c r="G919" i="1"/>
  <c r="H919" i="1"/>
  <c r="I919" i="1"/>
  <c r="J919" i="1"/>
  <c r="G920" i="1"/>
  <c r="H920" i="1"/>
  <c r="I920" i="1"/>
  <c r="J920" i="1"/>
  <c r="G921" i="1"/>
  <c r="H921" i="1"/>
  <c r="I921" i="1"/>
  <c r="J921" i="1"/>
  <c r="G922" i="1"/>
  <c r="H922" i="1"/>
  <c r="I922" i="1"/>
  <c r="J922" i="1"/>
  <c r="G923" i="1"/>
  <c r="H923" i="1"/>
  <c r="I923" i="1"/>
  <c r="J923" i="1"/>
  <c r="G924" i="1"/>
  <c r="H924" i="1"/>
  <c r="I924" i="1"/>
  <c r="J924" i="1"/>
  <c r="G925" i="1"/>
  <c r="H925" i="1"/>
  <c r="I925" i="1"/>
  <c r="J925" i="1"/>
  <c r="G926" i="1"/>
  <c r="H926" i="1"/>
  <c r="I926" i="1"/>
  <c r="J926" i="1"/>
  <c r="G927" i="1"/>
  <c r="H927" i="1"/>
  <c r="I927" i="1"/>
  <c r="J927" i="1"/>
  <c r="G928" i="1"/>
  <c r="H928" i="1"/>
  <c r="I928" i="1"/>
  <c r="J928" i="1"/>
  <c r="G929" i="1"/>
  <c r="H929" i="1"/>
  <c r="I929" i="1"/>
  <c r="J929" i="1"/>
  <c r="G930" i="1"/>
  <c r="H930" i="1"/>
  <c r="I930" i="1"/>
  <c r="J930" i="1"/>
  <c r="G931" i="1"/>
  <c r="H931" i="1"/>
  <c r="I931" i="1"/>
  <c r="J931" i="1"/>
  <c r="G932" i="1"/>
  <c r="H932" i="1"/>
  <c r="I932" i="1"/>
  <c r="J932" i="1"/>
  <c r="G933" i="1"/>
  <c r="H933" i="1"/>
  <c r="I933" i="1"/>
  <c r="J933" i="1"/>
  <c r="G934" i="1"/>
  <c r="H934" i="1"/>
  <c r="I934" i="1"/>
  <c r="J934" i="1"/>
  <c r="G935" i="1"/>
  <c r="H935" i="1"/>
  <c r="I935" i="1"/>
  <c r="J935" i="1"/>
  <c r="G936" i="1"/>
  <c r="H936" i="1"/>
  <c r="I936" i="1"/>
  <c r="J936" i="1"/>
  <c r="G937" i="1"/>
  <c r="H937" i="1"/>
  <c r="I937" i="1"/>
  <c r="J937" i="1"/>
  <c r="G938" i="1"/>
  <c r="H938" i="1"/>
  <c r="I938" i="1"/>
  <c r="J938" i="1"/>
  <c r="G939" i="1"/>
  <c r="H939" i="1"/>
  <c r="I939" i="1"/>
  <c r="J939" i="1"/>
  <c r="G940" i="1"/>
  <c r="H940" i="1"/>
  <c r="I940" i="1"/>
  <c r="J940" i="1"/>
  <c r="G941" i="1"/>
  <c r="H941" i="1"/>
  <c r="I941" i="1"/>
  <c r="J941" i="1"/>
  <c r="G942" i="1"/>
  <c r="H942" i="1"/>
  <c r="I942" i="1"/>
  <c r="J942" i="1"/>
  <c r="G943" i="1"/>
  <c r="H943" i="1"/>
  <c r="I943" i="1"/>
  <c r="J943" i="1"/>
  <c r="G944" i="1"/>
  <c r="H944" i="1"/>
  <c r="I944" i="1"/>
  <c r="J944" i="1"/>
  <c r="G945" i="1"/>
  <c r="H945" i="1"/>
  <c r="I945" i="1"/>
  <c r="J945" i="1"/>
  <c r="G946" i="1"/>
  <c r="H946" i="1"/>
  <c r="I946" i="1"/>
  <c r="J946" i="1"/>
  <c r="G947" i="1"/>
  <c r="H947" i="1"/>
  <c r="I947" i="1"/>
  <c r="J947" i="1"/>
  <c r="G948" i="1"/>
  <c r="H948" i="1"/>
  <c r="I948" i="1"/>
  <c r="J948" i="1"/>
  <c r="G949" i="1"/>
  <c r="H949" i="1"/>
  <c r="I949" i="1"/>
  <c r="J949" i="1"/>
  <c r="G950" i="1"/>
  <c r="H950" i="1"/>
  <c r="I950" i="1"/>
  <c r="J950" i="1"/>
  <c r="G951" i="1"/>
  <c r="H951" i="1"/>
  <c r="I951" i="1"/>
  <c r="J951" i="1"/>
  <c r="G952" i="1"/>
  <c r="H952" i="1"/>
  <c r="I952" i="1"/>
  <c r="J952" i="1"/>
  <c r="G953" i="1"/>
  <c r="H953" i="1"/>
  <c r="I953" i="1"/>
  <c r="J953" i="1"/>
  <c r="G954" i="1"/>
  <c r="H954" i="1"/>
  <c r="I954" i="1"/>
  <c r="J954" i="1"/>
  <c r="G955" i="1"/>
  <c r="H955" i="1"/>
  <c r="I955" i="1"/>
  <c r="J955" i="1"/>
  <c r="G956" i="1"/>
  <c r="H956" i="1"/>
  <c r="I956" i="1"/>
  <c r="J956" i="1"/>
  <c r="G957" i="1"/>
  <c r="H957" i="1"/>
  <c r="I957" i="1"/>
  <c r="J957" i="1"/>
  <c r="G958" i="1"/>
  <c r="H958" i="1"/>
  <c r="I958" i="1"/>
  <c r="J958" i="1"/>
  <c r="G959" i="1"/>
  <c r="H959" i="1"/>
  <c r="I959" i="1"/>
  <c r="J959" i="1"/>
  <c r="G960" i="1"/>
  <c r="H960" i="1"/>
  <c r="I960" i="1"/>
  <c r="J960" i="1"/>
  <c r="G961" i="1"/>
  <c r="H961" i="1"/>
  <c r="I961" i="1"/>
  <c r="J961" i="1"/>
  <c r="G962" i="1"/>
  <c r="H962" i="1"/>
  <c r="I962" i="1"/>
  <c r="J962" i="1"/>
  <c r="G963" i="1"/>
  <c r="H963" i="1"/>
  <c r="I963" i="1"/>
  <c r="J963" i="1"/>
  <c r="G964" i="1"/>
  <c r="H964" i="1"/>
  <c r="I964" i="1"/>
  <c r="J964" i="1"/>
  <c r="G965" i="1"/>
  <c r="H965" i="1"/>
  <c r="I965" i="1"/>
  <c r="J965" i="1"/>
  <c r="G966" i="1"/>
  <c r="H966" i="1"/>
  <c r="I966" i="1"/>
  <c r="J966" i="1"/>
  <c r="G967" i="1"/>
  <c r="H967" i="1"/>
  <c r="I967" i="1"/>
  <c r="J967" i="1"/>
  <c r="G968" i="1"/>
  <c r="H968" i="1"/>
  <c r="I968" i="1"/>
  <c r="J968" i="1"/>
  <c r="G969" i="1"/>
  <c r="H969" i="1"/>
  <c r="I969" i="1"/>
  <c r="J969" i="1"/>
  <c r="G970" i="1"/>
  <c r="H970" i="1"/>
  <c r="I970" i="1"/>
  <c r="J970" i="1"/>
  <c r="G971" i="1"/>
  <c r="H971" i="1"/>
  <c r="I971" i="1"/>
  <c r="J971" i="1"/>
  <c r="G972" i="1"/>
  <c r="H972" i="1"/>
  <c r="I972" i="1"/>
  <c r="J972" i="1"/>
  <c r="G973" i="1"/>
  <c r="H973" i="1"/>
  <c r="I973" i="1"/>
  <c r="J973" i="1"/>
  <c r="G974" i="1"/>
  <c r="H974" i="1"/>
  <c r="I974" i="1"/>
  <c r="J974" i="1"/>
  <c r="G975" i="1"/>
  <c r="H975" i="1"/>
  <c r="I975" i="1"/>
  <c r="J975" i="1"/>
  <c r="G976" i="1"/>
  <c r="H976" i="1"/>
  <c r="I976" i="1"/>
  <c r="J976" i="1"/>
  <c r="G977" i="1"/>
  <c r="H977" i="1"/>
  <c r="I977" i="1"/>
  <c r="J977" i="1"/>
  <c r="G978" i="1"/>
  <c r="H978" i="1"/>
  <c r="I978" i="1"/>
  <c r="J978" i="1"/>
  <c r="G979" i="1"/>
  <c r="H979" i="1"/>
  <c r="I979" i="1"/>
  <c r="J979" i="1"/>
  <c r="G980" i="1"/>
  <c r="H980" i="1"/>
  <c r="I980" i="1"/>
  <c r="J980" i="1"/>
  <c r="G981" i="1"/>
  <c r="H981" i="1"/>
  <c r="I981" i="1"/>
  <c r="J981" i="1"/>
  <c r="G982" i="1"/>
  <c r="H982" i="1"/>
  <c r="I982" i="1"/>
  <c r="J982" i="1"/>
  <c r="G983" i="1"/>
  <c r="H983" i="1"/>
  <c r="I983" i="1"/>
  <c r="J983" i="1"/>
  <c r="G984" i="1"/>
  <c r="H984" i="1"/>
  <c r="I984" i="1"/>
  <c r="J984" i="1"/>
  <c r="G985" i="1"/>
  <c r="H985" i="1"/>
  <c r="I985" i="1"/>
  <c r="J985" i="1"/>
  <c r="G986" i="1"/>
  <c r="H986" i="1"/>
  <c r="I986" i="1"/>
  <c r="J986" i="1"/>
  <c r="G987" i="1"/>
  <c r="H987" i="1"/>
  <c r="I987" i="1"/>
  <c r="J987" i="1"/>
  <c r="G988" i="1"/>
  <c r="H988" i="1"/>
  <c r="I988" i="1"/>
  <c r="J988" i="1"/>
  <c r="G989" i="1"/>
  <c r="H989" i="1"/>
  <c r="I989" i="1"/>
  <c r="J989" i="1"/>
  <c r="G990" i="1"/>
  <c r="H990" i="1"/>
  <c r="I990" i="1"/>
  <c r="J990" i="1"/>
  <c r="G991" i="1"/>
  <c r="H991" i="1"/>
  <c r="I991" i="1"/>
  <c r="J991" i="1"/>
  <c r="G992" i="1"/>
  <c r="H992" i="1"/>
  <c r="I992" i="1"/>
  <c r="J992" i="1"/>
  <c r="G993" i="1"/>
  <c r="H993" i="1"/>
  <c r="I993" i="1"/>
  <c r="J993" i="1"/>
  <c r="G994" i="1"/>
  <c r="H994" i="1"/>
  <c r="I994" i="1"/>
  <c r="J994" i="1"/>
  <c r="G995" i="1"/>
  <c r="H995" i="1"/>
  <c r="I995" i="1"/>
  <c r="J995" i="1"/>
  <c r="G996" i="1"/>
  <c r="H996" i="1"/>
  <c r="I996" i="1"/>
  <c r="J996" i="1"/>
  <c r="G997" i="1"/>
  <c r="H997" i="1"/>
  <c r="I997" i="1"/>
  <c r="J997" i="1"/>
  <c r="G998" i="1"/>
  <c r="H998" i="1"/>
  <c r="I998" i="1"/>
  <c r="J998" i="1"/>
  <c r="G999" i="1"/>
  <c r="H999" i="1"/>
  <c r="I999" i="1"/>
  <c r="J999" i="1"/>
  <c r="G1000" i="1"/>
  <c r="H1000" i="1"/>
  <c r="I1000" i="1"/>
  <c r="J1000" i="1"/>
  <c r="G1001" i="1"/>
  <c r="H1001" i="1"/>
  <c r="I1001" i="1"/>
  <c r="J1001" i="1"/>
  <c r="G1002" i="1"/>
  <c r="H1002" i="1"/>
  <c r="I1002" i="1"/>
  <c r="J1002" i="1"/>
  <c r="G1003" i="1"/>
  <c r="H1003" i="1"/>
  <c r="I1003" i="1"/>
  <c r="J1003" i="1"/>
  <c r="G1004" i="1"/>
  <c r="H1004" i="1"/>
  <c r="I1004" i="1"/>
  <c r="J1004" i="1"/>
  <c r="G1005" i="1"/>
  <c r="H1005" i="1"/>
  <c r="I1005" i="1"/>
  <c r="J1005" i="1"/>
  <c r="G1006" i="1"/>
  <c r="H1006" i="1"/>
  <c r="I1006" i="1"/>
  <c r="J1006" i="1"/>
  <c r="G1007" i="1"/>
  <c r="H1007" i="1"/>
  <c r="I1007" i="1"/>
  <c r="J1007" i="1"/>
  <c r="G1008" i="1"/>
  <c r="H1008" i="1"/>
  <c r="I1008" i="1"/>
  <c r="J1008" i="1"/>
  <c r="G1009" i="1"/>
  <c r="H1009" i="1"/>
  <c r="I1009" i="1"/>
  <c r="J1009" i="1"/>
  <c r="G1010" i="1"/>
  <c r="H1010" i="1"/>
  <c r="I1010" i="1"/>
  <c r="J1010" i="1"/>
  <c r="G1011" i="1"/>
  <c r="H1011" i="1"/>
  <c r="I1011" i="1"/>
  <c r="J1011" i="1"/>
  <c r="G1012" i="1"/>
  <c r="H1012" i="1"/>
  <c r="I1012" i="1"/>
  <c r="J1012" i="1"/>
  <c r="G1013" i="1"/>
  <c r="H1013" i="1"/>
  <c r="I1013" i="1"/>
  <c r="J1013" i="1"/>
  <c r="G1014" i="1"/>
  <c r="H1014" i="1"/>
  <c r="I1014" i="1"/>
  <c r="J1014" i="1"/>
  <c r="G1015" i="1"/>
  <c r="H1015" i="1"/>
  <c r="I1015" i="1"/>
  <c r="J1015" i="1"/>
  <c r="G1016" i="1"/>
  <c r="H1016" i="1"/>
  <c r="I1016" i="1"/>
  <c r="J1016" i="1"/>
  <c r="G1017" i="1"/>
  <c r="H1017" i="1"/>
  <c r="I1017" i="1"/>
  <c r="J1017" i="1"/>
  <c r="G1018" i="1"/>
  <c r="H1018" i="1"/>
  <c r="I1018" i="1"/>
  <c r="J1018" i="1"/>
  <c r="G1019" i="1"/>
  <c r="H1019" i="1"/>
  <c r="I1019" i="1"/>
  <c r="J1019" i="1"/>
  <c r="G1020" i="1"/>
  <c r="H1020" i="1"/>
  <c r="I1020" i="1"/>
  <c r="J1020" i="1"/>
  <c r="G1021" i="1"/>
  <c r="H1021" i="1"/>
  <c r="I1021" i="1"/>
  <c r="J1021" i="1"/>
  <c r="G1022" i="1"/>
  <c r="H1022" i="1"/>
  <c r="I1022" i="1"/>
  <c r="J1022" i="1"/>
  <c r="G1023" i="1"/>
  <c r="H1023" i="1"/>
  <c r="I1023" i="1"/>
  <c r="J1023" i="1"/>
  <c r="G1024" i="1"/>
  <c r="H1024" i="1"/>
  <c r="I1024" i="1"/>
  <c r="J1024" i="1"/>
  <c r="G1025" i="1"/>
  <c r="H1025" i="1"/>
  <c r="I1025" i="1"/>
  <c r="J1025" i="1"/>
  <c r="G1026" i="1"/>
  <c r="H1026" i="1"/>
  <c r="I1026" i="1"/>
  <c r="J1026" i="1"/>
  <c r="G1027" i="1"/>
  <c r="H1027" i="1"/>
  <c r="I1027" i="1"/>
  <c r="J1027" i="1"/>
  <c r="G1028" i="1"/>
  <c r="H1028" i="1"/>
  <c r="I1028" i="1"/>
  <c r="J1028" i="1"/>
  <c r="G1029" i="1"/>
  <c r="H1029" i="1"/>
  <c r="I1029" i="1"/>
  <c r="J1029" i="1"/>
  <c r="G1030" i="1"/>
  <c r="H1030" i="1"/>
  <c r="I1030" i="1"/>
  <c r="J1030" i="1"/>
  <c r="G1031" i="1"/>
  <c r="H1031" i="1"/>
  <c r="I1031" i="1"/>
  <c r="J1031" i="1"/>
  <c r="G1032" i="1"/>
  <c r="H1032" i="1"/>
  <c r="I1032" i="1"/>
  <c r="J1032" i="1"/>
  <c r="G1033" i="1"/>
  <c r="H1033" i="1"/>
  <c r="I1033" i="1"/>
  <c r="J1033" i="1"/>
  <c r="G1034" i="1"/>
  <c r="H1034" i="1"/>
  <c r="I1034" i="1"/>
  <c r="J1034" i="1"/>
  <c r="G1035" i="1"/>
  <c r="H1035" i="1"/>
  <c r="I1035" i="1"/>
  <c r="J1035" i="1"/>
  <c r="G1036" i="1"/>
  <c r="H1036" i="1"/>
  <c r="I1036" i="1"/>
  <c r="J1036" i="1"/>
  <c r="G1037" i="1"/>
  <c r="H1037" i="1"/>
  <c r="I1037" i="1"/>
  <c r="J1037" i="1"/>
  <c r="G1038" i="1"/>
  <c r="H1038" i="1"/>
  <c r="I1038" i="1"/>
  <c r="J1038" i="1"/>
  <c r="G1039" i="1"/>
  <c r="H1039" i="1"/>
  <c r="I1039" i="1"/>
  <c r="J1039" i="1"/>
  <c r="G1040" i="1"/>
  <c r="H1040" i="1"/>
  <c r="I1040" i="1"/>
  <c r="J1040" i="1"/>
  <c r="G1041" i="1"/>
  <c r="H1041" i="1"/>
  <c r="I1041" i="1"/>
  <c r="J1041" i="1"/>
  <c r="G1042" i="1"/>
  <c r="H1042" i="1"/>
  <c r="I1042" i="1"/>
  <c r="J1042" i="1"/>
  <c r="G1043" i="1"/>
  <c r="H1043" i="1"/>
  <c r="I1043" i="1"/>
  <c r="J1043" i="1"/>
  <c r="G1044" i="1"/>
  <c r="H1044" i="1"/>
  <c r="I1044" i="1"/>
  <c r="J1044" i="1"/>
  <c r="G1045" i="1"/>
  <c r="H1045" i="1"/>
  <c r="I1045" i="1"/>
  <c r="J1045" i="1"/>
  <c r="G1046" i="1"/>
  <c r="H1046" i="1"/>
  <c r="I1046" i="1"/>
  <c r="J1046" i="1"/>
  <c r="G1047" i="1"/>
  <c r="H1047" i="1"/>
  <c r="I1047" i="1"/>
  <c r="J1047" i="1"/>
  <c r="G1048" i="1"/>
  <c r="H1048" i="1"/>
  <c r="I1048" i="1"/>
  <c r="J1048" i="1"/>
  <c r="G1049" i="1"/>
  <c r="H1049" i="1"/>
  <c r="I1049" i="1"/>
  <c r="J1049" i="1"/>
  <c r="G1050" i="1"/>
  <c r="H1050" i="1"/>
  <c r="I1050" i="1"/>
  <c r="J1050" i="1"/>
  <c r="G1051" i="1"/>
  <c r="H1051" i="1"/>
  <c r="I1051" i="1"/>
  <c r="J1051" i="1"/>
  <c r="G1052" i="1"/>
  <c r="H1052" i="1"/>
  <c r="I1052" i="1"/>
  <c r="J1052" i="1"/>
  <c r="G1053" i="1"/>
  <c r="H1053" i="1"/>
  <c r="I1053" i="1"/>
  <c r="J1053" i="1"/>
  <c r="G1054" i="1"/>
  <c r="H1054" i="1"/>
  <c r="I1054" i="1"/>
  <c r="J1054" i="1"/>
  <c r="G1055" i="1"/>
  <c r="H1055" i="1"/>
  <c r="I1055" i="1"/>
  <c r="J1055" i="1"/>
  <c r="G1056" i="1"/>
  <c r="H1056" i="1"/>
  <c r="I1056" i="1"/>
  <c r="J1056" i="1"/>
  <c r="G1057" i="1"/>
  <c r="H1057" i="1"/>
  <c r="I1057" i="1"/>
  <c r="J1057" i="1"/>
  <c r="G1058" i="1"/>
  <c r="H1058" i="1"/>
  <c r="I1058" i="1"/>
  <c r="J1058" i="1"/>
  <c r="G1059" i="1"/>
  <c r="H1059" i="1"/>
  <c r="I1059" i="1"/>
  <c r="J1059" i="1"/>
  <c r="G1060" i="1"/>
  <c r="H1060" i="1"/>
  <c r="I1060" i="1"/>
  <c r="J1060" i="1"/>
  <c r="G1061" i="1"/>
  <c r="H1061" i="1"/>
  <c r="I1061" i="1"/>
  <c r="J1061" i="1"/>
  <c r="G1062" i="1"/>
  <c r="H1062" i="1"/>
  <c r="I1062" i="1"/>
  <c r="J1062" i="1"/>
  <c r="G1063" i="1"/>
  <c r="H1063" i="1"/>
  <c r="I1063" i="1"/>
  <c r="J1063" i="1"/>
  <c r="G1064" i="1"/>
  <c r="H1064" i="1"/>
  <c r="I1064" i="1"/>
  <c r="J1064" i="1"/>
  <c r="G1065" i="1"/>
  <c r="H1065" i="1"/>
  <c r="I1065" i="1"/>
  <c r="J1065" i="1"/>
  <c r="G1066" i="1"/>
  <c r="H1066" i="1"/>
  <c r="I1066" i="1"/>
  <c r="J1066" i="1"/>
  <c r="G1067" i="1"/>
  <c r="H1067" i="1"/>
  <c r="I1067" i="1"/>
  <c r="J1067" i="1"/>
  <c r="G1068" i="1"/>
  <c r="H1068" i="1"/>
  <c r="I1068" i="1"/>
  <c r="J1068" i="1"/>
  <c r="G1069" i="1"/>
  <c r="H1069" i="1"/>
  <c r="I1069" i="1"/>
  <c r="J1069" i="1"/>
  <c r="G1070" i="1"/>
  <c r="H1070" i="1"/>
  <c r="I1070" i="1"/>
  <c r="J1070" i="1"/>
  <c r="G1071" i="1"/>
  <c r="H1071" i="1"/>
  <c r="I1071" i="1"/>
  <c r="J1071" i="1"/>
  <c r="G1072" i="1"/>
  <c r="H1072" i="1"/>
  <c r="I1072" i="1"/>
  <c r="J1072" i="1"/>
  <c r="G1073" i="1"/>
  <c r="H1073" i="1"/>
  <c r="I1073" i="1"/>
  <c r="J1073" i="1"/>
  <c r="G1074" i="1"/>
  <c r="H1074" i="1"/>
  <c r="I1074" i="1"/>
  <c r="J1074" i="1"/>
  <c r="G1075" i="1"/>
  <c r="H1075" i="1"/>
  <c r="I1075" i="1"/>
  <c r="J1075" i="1"/>
  <c r="G1076" i="1"/>
  <c r="H1076" i="1"/>
  <c r="I1076" i="1"/>
  <c r="J1076" i="1"/>
  <c r="G1077" i="1"/>
  <c r="H1077" i="1"/>
  <c r="I1077" i="1"/>
  <c r="J1077" i="1"/>
  <c r="G1078" i="1"/>
  <c r="H1078" i="1"/>
  <c r="I1078" i="1"/>
  <c r="J1078" i="1"/>
  <c r="G1079" i="1"/>
  <c r="H1079" i="1"/>
  <c r="I1079" i="1"/>
  <c r="J1079" i="1"/>
  <c r="G1080" i="1"/>
  <c r="H1080" i="1"/>
  <c r="I1080" i="1"/>
  <c r="J1080" i="1"/>
  <c r="G1081" i="1"/>
  <c r="H1081" i="1"/>
  <c r="I1081" i="1"/>
  <c r="J1081" i="1"/>
  <c r="G1082" i="1"/>
  <c r="H1082" i="1"/>
  <c r="I1082" i="1"/>
  <c r="J1082" i="1"/>
  <c r="G1083" i="1"/>
  <c r="H1083" i="1"/>
  <c r="I1083" i="1"/>
  <c r="J1083" i="1"/>
  <c r="G1084" i="1"/>
  <c r="H1084" i="1"/>
  <c r="I1084" i="1"/>
  <c r="J1084" i="1"/>
  <c r="G1085" i="1"/>
  <c r="H1085" i="1"/>
  <c r="I1085" i="1"/>
  <c r="J1085" i="1"/>
  <c r="G1086" i="1"/>
  <c r="H1086" i="1"/>
  <c r="I1086" i="1"/>
  <c r="J1086" i="1"/>
  <c r="G1087" i="1"/>
  <c r="H1087" i="1"/>
  <c r="I1087" i="1"/>
  <c r="J1087" i="1"/>
  <c r="G1088" i="1"/>
  <c r="H1088" i="1"/>
  <c r="I1088" i="1"/>
  <c r="J1088" i="1"/>
  <c r="G1089" i="1"/>
  <c r="H1089" i="1"/>
  <c r="I1089" i="1"/>
  <c r="J1089" i="1"/>
  <c r="G1090" i="1"/>
  <c r="H1090" i="1"/>
  <c r="I1090" i="1"/>
  <c r="J1090" i="1"/>
  <c r="G1091" i="1"/>
  <c r="H1091" i="1"/>
  <c r="I1091" i="1"/>
  <c r="J1091" i="1"/>
  <c r="G1092" i="1"/>
  <c r="H1092" i="1"/>
  <c r="I1092" i="1"/>
  <c r="J1092" i="1"/>
  <c r="G1093" i="1"/>
  <c r="H1093" i="1"/>
  <c r="I1093" i="1"/>
  <c r="J1093" i="1"/>
  <c r="G1094" i="1"/>
  <c r="H1094" i="1"/>
  <c r="I1094" i="1"/>
  <c r="J1094" i="1"/>
  <c r="G1095" i="1"/>
  <c r="H1095" i="1"/>
  <c r="I1095" i="1"/>
  <c r="J1095" i="1"/>
  <c r="G1096" i="1"/>
  <c r="H1096" i="1"/>
  <c r="I1096" i="1"/>
  <c r="J1096" i="1"/>
  <c r="G1097" i="1"/>
  <c r="H1097" i="1"/>
  <c r="I1097" i="1"/>
  <c r="J1097" i="1"/>
  <c r="G1098" i="1"/>
  <c r="H1098" i="1"/>
  <c r="I1098" i="1"/>
  <c r="J1098" i="1"/>
  <c r="G1099" i="1"/>
  <c r="H1099" i="1"/>
  <c r="I1099" i="1"/>
  <c r="J1099" i="1"/>
  <c r="G1100" i="1"/>
  <c r="H1100" i="1"/>
  <c r="I1100" i="1"/>
  <c r="J1100" i="1"/>
  <c r="G1101" i="1"/>
  <c r="H1101" i="1"/>
  <c r="I1101" i="1"/>
  <c r="J1101" i="1"/>
  <c r="G1102" i="1"/>
  <c r="H1102" i="1"/>
  <c r="I1102" i="1"/>
  <c r="J1102" i="1"/>
  <c r="G1103" i="1"/>
  <c r="H1103" i="1"/>
  <c r="I1103" i="1"/>
  <c r="J1103" i="1"/>
  <c r="G1104" i="1"/>
  <c r="H1104" i="1"/>
  <c r="I1104" i="1"/>
  <c r="J1104" i="1"/>
  <c r="G1105" i="1"/>
  <c r="H1105" i="1"/>
  <c r="I1105" i="1"/>
  <c r="J1105" i="1"/>
  <c r="G1106" i="1"/>
  <c r="H1106" i="1"/>
  <c r="I1106" i="1"/>
  <c r="J1106" i="1"/>
  <c r="G1107" i="1"/>
  <c r="H1107" i="1"/>
  <c r="I1107" i="1"/>
  <c r="J1107" i="1"/>
  <c r="G1108" i="1"/>
  <c r="H1108" i="1"/>
  <c r="I1108" i="1"/>
  <c r="J1108" i="1"/>
  <c r="G1109" i="1"/>
  <c r="H1109" i="1"/>
  <c r="I1109" i="1"/>
  <c r="J1109" i="1"/>
  <c r="G1110" i="1"/>
  <c r="H1110" i="1"/>
  <c r="I1110" i="1"/>
  <c r="J1110" i="1"/>
  <c r="G1111" i="1"/>
  <c r="H1111" i="1"/>
  <c r="I1111" i="1"/>
  <c r="J1111" i="1"/>
  <c r="G1112" i="1"/>
  <c r="H1112" i="1"/>
  <c r="I1112" i="1"/>
  <c r="J1112" i="1"/>
  <c r="G1113" i="1"/>
  <c r="H1113" i="1"/>
  <c r="I1113" i="1"/>
  <c r="J1113" i="1"/>
  <c r="G1114" i="1"/>
  <c r="H1114" i="1"/>
  <c r="I1114" i="1"/>
  <c r="J1114" i="1"/>
  <c r="G1115" i="1"/>
  <c r="H1115" i="1"/>
  <c r="I1115" i="1"/>
  <c r="J1115" i="1"/>
  <c r="G1116" i="1"/>
  <c r="H1116" i="1"/>
  <c r="I1116" i="1"/>
  <c r="J1116" i="1"/>
  <c r="G1117" i="1"/>
  <c r="H1117" i="1"/>
  <c r="I1117" i="1"/>
  <c r="J1117" i="1"/>
  <c r="G1118" i="1"/>
  <c r="H1118" i="1"/>
  <c r="I1118" i="1"/>
  <c r="J1118" i="1"/>
  <c r="G1119" i="1"/>
  <c r="H1119" i="1"/>
  <c r="I1119" i="1"/>
  <c r="J1119" i="1"/>
  <c r="G1120" i="1"/>
  <c r="H1120" i="1"/>
  <c r="I1120" i="1"/>
  <c r="J1120" i="1"/>
  <c r="G1121" i="1"/>
  <c r="H1121" i="1"/>
  <c r="I1121" i="1"/>
  <c r="J1121" i="1"/>
  <c r="G1122" i="1"/>
  <c r="H1122" i="1"/>
  <c r="I1122" i="1"/>
  <c r="J1122" i="1"/>
  <c r="G1123" i="1"/>
  <c r="H1123" i="1"/>
  <c r="I1123" i="1"/>
  <c r="J1123" i="1"/>
  <c r="G1124" i="1"/>
  <c r="H1124" i="1"/>
  <c r="I1124" i="1"/>
  <c r="J1124" i="1"/>
  <c r="G1125" i="1"/>
  <c r="H1125" i="1"/>
  <c r="I1125" i="1"/>
  <c r="J1125" i="1"/>
  <c r="G1126" i="1"/>
  <c r="H1126" i="1"/>
  <c r="I1126" i="1"/>
  <c r="J1126" i="1"/>
  <c r="G1127" i="1"/>
  <c r="H1127" i="1"/>
  <c r="I1127" i="1"/>
  <c r="J1127" i="1"/>
  <c r="G1128" i="1"/>
  <c r="H1128" i="1"/>
  <c r="I1128" i="1"/>
  <c r="J1128" i="1"/>
  <c r="G1129" i="1"/>
  <c r="H1129" i="1"/>
  <c r="I1129" i="1"/>
  <c r="J1129" i="1"/>
  <c r="G1130" i="1"/>
  <c r="H1130" i="1"/>
  <c r="I1130" i="1"/>
  <c r="J1130" i="1"/>
  <c r="G1131" i="1"/>
  <c r="H1131" i="1"/>
  <c r="I1131" i="1"/>
  <c r="J1131" i="1"/>
  <c r="G1132" i="1"/>
  <c r="H1132" i="1"/>
  <c r="I1132" i="1"/>
  <c r="J1132" i="1"/>
  <c r="G1133" i="1"/>
  <c r="H1133" i="1"/>
  <c r="I1133" i="1"/>
  <c r="J1133" i="1"/>
  <c r="G1134" i="1"/>
  <c r="H1134" i="1"/>
  <c r="I1134" i="1"/>
  <c r="J1134" i="1"/>
  <c r="G1135" i="1"/>
  <c r="H1135" i="1"/>
  <c r="I1135" i="1"/>
  <c r="J1135" i="1"/>
  <c r="G1136" i="1"/>
  <c r="H1136" i="1"/>
  <c r="I1136" i="1"/>
  <c r="J1136" i="1"/>
  <c r="G1137" i="1"/>
  <c r="H1137" i="1"/>
  <c r="I1137" i="1"/>
  <c r="J1137" i="1"/>
  <c r="G1138" i="1"/>
  <c r="H1138" i="1"/>
  <c r="I1138" i="1"/>
  <c r="J1138" i="1"/>
  <c r="G1139" i="1"/>
  <c r="H1139" i="1"/>
  <c r="I1139" i="1"/>
  <c r="J1139" i="1"/>
  <c r="G1140" i="1"/>
  <c r="H1140" i="1"/>
  <c r="I1140" i="1"/>
  <c r="J1140" i="1"/>
  <c r="G1141" i="1"/>
  <c r="H1141" i="1"/>
  <c r="I1141" i="1"/>
  <c r="J1141" i="1"/>
  <c r="G1142" i="1"/>
  <c r="H1142" i="1"/>
  <c r="I1142" i="1"/>
  <c r="J1142" i="1"/>
  <c r="G1143" i="1"/>
  <c r="H1143" i="1"/>
  <c r="I1143" i="1"/>
  <c r="J1143" i="1"/>
  <c r="G1144" i="1"/>
  <c r="H1144" i="1"/>
  <c r="I1144" i="1"/>
  <c r="J1144" i="1"/>
  <c r="G1145" i="1"/>
  <c r="H1145" i="1"/>
  <c r="I1145" i="1"/>
  <c r="J1145" i="1"/>
  <c r="G1146" i="1"/>
  <c r="H1146" i="1"/>
  <c r="I1146" i="1"/>
  <c r="J1146" i="1"/>
  <c r="G1147" i="1"/>
  <c r="H1147" i="1"/>
  <c r="I1147" i="1"/>
  <c r="J1147" i="1"/>
  <c r="G1148" i="1"/>
  <c r="H1148" i="1"/>
  <c r="I1148" i="1"/>
  <c r="J1148" i="1"/>
  <c r="G1149" i="1"/>
  <c r="H1149" i="1"/>
  <c r="I1149" i="1"/>
  <c r="J1149" i="1"/>
  <c r="G1150" i="1"/>
  <c r="H1150" i="1"/>
  <c r="I1150" i="1"/>
  <c r="J1150" i="1"/>
  <c r="G1151" i="1"/>
  <c r="H1151" i="1"/>
  <c r="I1151" i="1"/>
  <c r="J1151" i="1"/>
  <c r="G1152" i="1"/>
  <c r="H1152" i="1"/>
  <c r="I1152" i="1"/>
  <c r="J1152" i="1"/>
  <c r="G1153" i="1"/>
  <c r="H1153" i="1"/>
  <c r="I1153" i="1"/>
  <c r="J1153" i="1"/>
  <c r="G1154" i="1"/>
  <c r="H1154" i="1"/>
  <c r="I1154" i="1"/>
  <c r="J1154" i="1"/>
  <c r="G1155" i="1"/>
  <c r="H1155" i="1"/>
  <c r="I1155" i="1"/>
  <c r="J1155" i="1"/>
  <c r="G1156" i="1"/>
  <c r="H1156" i="1"/>
  <c r="I1156" i="1"/>
  <c r="J1156" i="1"/>
  <c r="G1157" i="1"/>
  <c r="H1157" i="1"/>
  <c r="I1157" i="1"/>
  <c r="J1157" i="1"/>
  <c r="G1158" i="1"/>
  <c r="H1158" i="1"/>
  <c r="I1158" i="1"/>
  <c r="J1158" i="1"/>
  <c r="G1159" i="1"/>
  <c r="H1159" i="1"/>
  <c r="I1159" i="1"/>
  <c r="J1159" i="1"/>
  <c r="G1160" i="1"/>
  <c r="H1160" i="1"/>
  <c r="I1160" i="1"/>
  <c r="J1160" i="1"/>
  <c r="G1161" i="1"/>
  <c r="H1161" i="1"/>
  <c r="I1161" i="1"/>
  <c r="J1161" i="1"/>
  <c r="G1162" i="1"/>
  <c r="H1162" i="1"/>
  <c r="I1162" i="1"/>
  <c r="J1162" i="1"/>
  <c r="G1163" i="1"/>
  <c r="H1163" i="1"/>
  <c r="I1163" i="1"/>
  <c r="J1163" i="1"/>
  <c r="G1164" i="1"/>
  <c r="H1164" i="1"/>
  <c r="I1164" i="1"/>
  <c r="J1164" i="1"/>
  <c r="G1165" i="1"/>
  <c r="H1165" i="1"/>
  <c r="I1165" i="1"/>
  <c r="J1165" i="1"/>
  <c r="G1166" i="1"/>
  <c r="H1166" i="1"/>
  <c r="I1166" i="1"/>
  <c r="J1166" i="1"/>
  <c r="G1167" i="1"/>
  <c r="H1167" i="1"/>
  <c r="I1167" i="1"/>
  <c r="J1167" i="1"/>
  <c r="G1168" i="1"/>
  <c r="H1168" i="1"/>
  <c r="I1168" i="1"/>
  <c r="J1168" i="1"/>
  <c r="G1169" i="1"/>
  <c r="H1169" i="1"/>
  <c r="I1169" i="1"/>
  <c r="J1169" i="1"/>
  <c r="G1170" i="1"/>
  <c r="H1170" i="1"/>
  <c r="I1170" i="1"/>
  <c r="J1170" i="1"/>
  <c r="G1171" i="1"/>
  <c r="H1171" i="1"/>
  <c r="I1171" i="1"/>
  <c r="J1171" i="1"/>
  <c r="G1172" i="1"/>
  <c r="H1172" i="1"/>
  <c r="I1172" i="1"/>
  <c r="J1172" i="1"/>
  <c r="G1173" i="1"/>
  <c r="H1173" i="1"/>
  <c r="I1173" i="1"/>
  <c r="J1173" i="1"/>
  <c r="G1174" i="1"/>
  <c r="H1174" i="1"/>
  <c r="I1174" i="1"/>
  <c r="J1174" i="1"/>
  <c r="G1175" i="1"/>
  <c r="H1175" i="1"/>
  <c r="I1175" i="1"/>
  <c r="J1175" i="1"/>
  <c r="G1176" i="1"/>
  <c r="H1176" i="1"/>
  <c r="I1176" i="1"/>
  <c r="J1176" i="1"/>
  <c r="G1177" i="1"/>
  <c r="H1177" i="1"/>
  <c r="I1177" i="1"/>
  <c r="J1177" i="1"/>
  <c r="G1178" i="1"/>
  <c r="H1178" i="1"/>
  <c r="I1178" i="1"/>
  <c r="J1178" i="1"/>
  <c r="G1179" i="1"/>
  <c r="H1179" i="1"/>
  <c r="I1179" i="1"/>
  <c r="J1179" i="1"/>
  <c r="G1180" i="1"/>
  <c r="H1180" i="1"/>
  <c r="I1180" i="1"/>
  <c r="J1180" i="1"/>
  <c r="G1181" i="1"/>
  <c r="H1181" i="1"/>
  <c r="I1181" i="1"/>
  <c r="J1181" i="1"/>
  <c r="G1182" i="1"/>
  <c r="H1182" i="1"/>
  <c r="I1182" i="1"/>
  <c r="J1182" i="1"/>
  <c r="G1183" i="1"/>
  <c r="H1183" i="1"/>
  <c r="I1183" i="1"/>
  <c r="J1183" i="1"/>
  <c r="G1184" i="1"/>
  <c r="H1184" i="1"/>
  <c r="I1184" i="1"/>
  <c r="J1184" i="1"/>
  <c r="G1185" i="1"/>
  <c r="H1185" i="1"/>
  <c r="I1185" i="1"/>
  <c r="J1185" i="1"/>
  <c r="G1186" i="1"/>
  <c r="H1186" i="1"/>
  <c r="I1186" i="1"/>
  <c r="J1186" i="1"/>
  <c r="G1187" i="1"/>
  <c r="H1187" i="1"/>
  <c r="I1187" i="1"/>
  <c r="J1187" i="1"/>
  <c r="G1188" i="1"/>
  <c r="H1188" i="1"/>
  <c r="I1188" i="1"/>
  <c r="J1188" i="1"/>
  <c r="G1189" i="1"/>
  <c r="H1189" i="1"/>
  <c r="I1189" i="1"/>
  <c r="J1189" i="1"/>
  <c r="G1190" i="1"/>
  <c r="H1190" i="1"/>
  <c r="I1190" i="1"/>
  <c r="J1190" i="1"/>
  <c r="G1191" i="1"/>
  <c r="H1191" i="1"/>
  <c r="I1191" i="1"/>
  <c r="J1191" i="1"/>
  <c r="G1192" i="1"/>
  <c r="H1192" i="1"/>
  <c r="I1192" i="1"/>
  <c r="J1192" i="1"/>
  <c r="G1193" i="1"/>
  <c r="H1193" i="1"/>
  <c r="I1193" i="1"/>
  <c r="J1193" i="1"/>
  <c r="G1194" i="1"/>
  <c r="H1194" i="1"/>
  <c r="I1194" i="1"/>
  <c r="J1194" i="1"/>
  <c r="G1195" i="1"/>
  <c r="H1195" i="1"/>
  <c r="I1195" i="1"/>
  <c r="J1195" i="1"/>
  <c r="G1196" i="1"/>
  <c r="H1196" i="1"/>
  <c r="I1196" i="1"/>
  <c r="J1196" i="1"/>
  <c r="G1197" i="1"/>
  <c r="H1197" i="1"/>
  <c r="I1197" i="1"/>
  <c r="J1197" i="1"/>
  <c r="G1198" i="1"/>
  <c r="H1198" i="1"/>
  <c r="I1198" i="1"/>
  <c r="J1198" i="1"/>
  <c r="G1199" i="1"/>
  <c r="H1199" i="1"/>
  <c r="I1199" i="1"/>
  <c r="J1199" i="1"/>
  <c r="G1200" i="1"/>
  <c r="H1200" i="1"/>
  <c r="I1200" i="1"/>
  <c r="J1200" i="1"/>
  <c r="G1201" i="1"/>
  <c r="H1201" i="1"/>
  <c r="I1201" i="1"/>
  <c r="J1201" i="1"/>
  <c r="G1202" i="1"/>
  <c r="H1202" i="1"/>
  <c r="I1202" i="1"/>
  <c r="J1202" i="1"/>
  <c r="G1203" i="1"/>
  <c r="H1203" i="1"/>
  <c r="I1203" i="1"/>
  <c r="J1203" i="1"/>
  <c r="G1204" i="1"/>
  <c r="H1204" i="1"/>
  <c r="I1204" i="1"/>
  <c r="J1204" i="1"/>
  <c r="G1205" i="1"/>
  <c r="H1205" i="1"/>
  <c r="I1205" i="1"/>
  <c r="J1205" i="1"/>
  <c r="G1206" i="1"/>
  <c r="H1206" i="1"/>
  <c r="I1206" i="1"/>
  <c r="J1206" i="1"/>
  <c r="G1207" i="1"/>
  <c r="H1207" i="1"/>
  <c r="I1207" i="1"/>
  <c r="J1207" i="1"/>
  <c r="G1208" i="1"/>
  <c r="H1208" i="1"/>
  <c r="I1208" i="1"/>
  <c r="J1208" i="1"/>
  <c r="G1209" i="1"/>
  <c r="H1209" i="1"/>
  <c r="I1209" i="1"/>
  <c r="J1209" i="1"/>
  <c r="G1210" i="1"/>
  <c r="H1210" i="1"/>
  <c r="I1210" i="1"/>
  <c r="J1210" i="1"/>
  <c r="G1211" i="1"/>
  <c r="H1211" i="1"/>
  <c r="I1211" i="1"/>
  <c r="J1211" i="1"/>
  <c r="G1212" i="1"/>
  <c r="H1212" i="1"/>
  <c r="I1212" i="1"/>
  <c r="J1212" i="1"/>
  <c r="G1213" i="1"/>
  <c r="H1213" i="1"/>
  <c r="I1213" i="1"/>
  <c r="J1213" i="1"/>
  <c r="G1214" i="1"/>
  <c r="H1214" i="1"/>
  <c r="I1214" i="1"/>
  <c r="J1214" i="1"/>
  <c r="G1215" i="1"/>
  <c r="H1215" i="1"/>
  <c r="I1215" i="1"/>
  <c r="J1215" i="1"/>
  <c r="G1216" i="1"/>
  <c r="H1216" i="1"/>
  <c r="I1216" i="1"/>
  <c r="J1216" i="1"/>
  <c r="G1217" i="1"/>
  <c r="H1217" i="1"/>
  <c r="I1217" i="1"/>
  <c r="J1217" i="1"/>
  <c r="G1218" i="1"/>
  <c r="H1218" i="1"/>
  <c r="I1218" i="1"/>
  <c r="J1218" i="1"/>
  <c r="G1219" i="1"/>
  <c r="H1219" i="1"/>
  <c r="I1219" i="1"/>
  <c r="J1219" i="1"/>
  <c r="G1220" i="1"/>
  <c r="H1220" i="1"/>
  <c r="I1220" i="1"/>
  <c r="J1220" i="1"/>
  <c r="G1221" i="1"/>
  <c r="H1221" i="1"/>
  <c r="I1221" i="1"/>
  <c r="J1221" i="1"/>
  <c r="G1222" i="1"/>
  <c r="H1222" i="1"/>
  <c r="I1222" i="1"/>
  <c r="J1222" i="1"/>
  <c r="G1223" i="1"/>
  <c r="H1223" i="1"/>
  <c r="I1223" i="1"/>
  <c r="J1223" i="1"/>
  <c r="G1224" i="1"/>
  <c r="H1224" i="1"/>
  <c r="I1224" i="1"/>
  <c r="J1224" i="1"/>
  <c r="G1225" i="1"/>
  <c r="H1225" i="1"/>
  <c r="I1225" i="1"/>
  <c r="J1225" i="1"/>
  <c r="G1226" i="1"/>
  <c r="H1226" i="1"/>
  <c r="I1226" i="1"/>
  <c r="J1226" i="1"/>
  <c r="G1227" i="1"/>
  <c r="H1227" i="1"/>
  <c r="I1227" i="1"/>
  <c r="J1227" i="1"/>
  <c r="G1228" i="1"/>
  <c r="H1228" i="1"/>
  <c r="I1228" i="1"/>
  <c r="J1228" i="1"/>
  <c r="G1229" i="1"/>
  <c r="H1229" i="1"/>
  <c r="I1229" i="1"/>
  <c r="J1229" i="1"/>
  <c r="G1230" i="1"/>
  <c r="H1230" i="1"/>
  <c r="I1230" i="1"/>
  <c r="J1230" i="1"/>
  <c r="G1231" i="1"/>
  <c r="H1231" i="1"/>
  <c r="I1231" i="1"/>
  <c r="J1231" i="1"/>
  <c r="G1232" i="1"/>
  <c r="H1232" i="1"/>
  <c r="I1232" i="1"/>
  <c r="J1232" i="1"/>
  <c r="G1233" i="1"/>
  <c r="H1233" i="1"/>
  <c r="I1233" i="1"/>
  <c r="J1233" i="1"/>
  <c r="G1234" i="1"/>
  <c r="H1234" i="1"/>
  <c r="I1234" i="1"/>
  <c r="J1234" i="1"/>
  <c r="G1235" i="1"/>
  <c r="H1235" i="1"/>
  <c r="I1235" i="1"/>
  <c r="J1235" i="1"/>
  <c r="G1236" i="1"/>
  <c r="H1236" i="1"/>
  <c r="I1236" i="1"/>
  <c r="J1236" i="1"/>
  <c r="G1237" i="1"/>
  <c r="H1237" i="1"/>
  <c r="I1237" i="1"/>
  <c r="J1237" i="1"/>
  <c r="G1238" i="1"/>
  <c r="H1238" i="1"/>
  <c r="I1238" i="1"/>
  <c r="J1238" i="1"/>
  <c r="G1239" i="1"/>
  <c r="H1239" i="1"/>
  <c r="I1239" i="1"/>
  <c r="J1239" i="1"/>
  <c r="G1240" i="1"/>
  <c r="H1240" i="1"/>
  <c r="I1240" i="1"/>
  <c r="J1240" i="1"/>
  <c r="G1241" i="1"/>
  <c r="H1241" i="1"/>
  <c r="I1241" i="1"/>
  <c r="J1241" i="1"/>
  <c r="G1242" i="1"/>
  <c r="H1242" i="1"/>
  <c r="I1242" i="1"/>
  <c r="J1242" i="1"/>
  <c r="G1243" i="1"/>
  <c r="H1243" i="1"/>
  <c r="I1243" i="1"/>
  <c r="J1243" i="1"/>
  <c r="G1244" i="1"/>
  <c r="H1244" i="1"/>
  <c r="I1244" i="1"/>
  <c r="J1244" i="1"/>
  <c r="G1245" i="1"/>
  <c r="H1245" i="1"/>
  <c r="I1245" i="1"/>
  <c r="J1245" i="1"/>
  <c r="G1246" i="1"/>
  <c r="H1246" i="1"/>
  <c r="I1246" i="1"/>
  <c r="J1246" i="1"/>
  <c r="G1247" i="1"/>
  <c r="H1247" i="1"/>
  <c r="I1247" i="1"/>
  <c r="J1247" i="1"/>
  <c r="G1248" i="1"/>
  <c r="H1248" i="1"/>
  <c r="I1248" i="1"/>
  <c r="J1248" i="1"/>
  <c r="G1249" i="1"/>
  <c r="H1249" i="1"/>
  <c r="I1249" i="1"/>
  <c r="J1249" i="1"/>
  <c r="G1250" i="1"/>
  <c r="H1250" i="1"/>
  <c r="I1250" i="1"/>
  <c r="J1250" i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H1264" i="1"/>
  <c r="I1264" i="1"/>
  <c r="J1264" i="1"/>
  <c r="G1265" i="1"/>
  <c r="H1265" i="1"/>
  <c r="I1265" i="1"/>
  <c r="J1265" i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/>
  <c r="G1269" i="1"/>
  <c r="H1269" i="1"/>
  <c r="I1269" i="1"/>
  <c r="J1269" i="1"/>
  <c r="G1270" i="1"/>
  <c r="H1270" i="1"/>
  <c r="I1270" i="1"/>
  <c r="J1270" i="1"/>
  <c r="G1271" i="1"/>
  <c r="H1271" i="1"/>
  <c r="I1271" i="1"/>
  <c r="J1271" i="1"/>
  <c r="G1272" i="1"/>
  <c r="H1272" i="1"/>
  <c r="I1272" i="1"/>
  <c r="J1272" i="1"/>
  <c r="G1273" i="1"/>
  <c r="H1273" i="1"/>
  <c r="I1273" i="1"/>
  <c r="J1273" i="1"/>
  <c r="G1274" i="1"/>
  <c r="H1274" i="1"/>
  <c r="I1274" i="1"/>
  <c r="J1274" i="1"/>
  <c r="G1275" i="1"/>
  <c r="H1275" i="1"/>
  <c r="I1275" i="1"/>
  <c r="J1275" i="1"/>
  <c r="G1276" i="1"/>
  <c r="H1276" i="1"/>
  <c r="I1276" i="1"/>
  <c r="J1276" i="1"/>
  <c r="G1277" i="1"/>
  <c r="H1277" i="1"/>
  <c r="I1277" i="1"/>
  <c r="J1277" i="1"/>
  <c r="G1278" i="1"/>
  <c r="H1278" i="1"/>
  <c r="I1278" i="1"/>
  <c r="J1278" i="1"/>
  <c r="G1279" i="1"/>
  <c r="H1279" i="1"/>
  <c r="I1279" i="1"/>
  <c r="J1279" i="1"/>
  <c r="G1280" i="1"/>
  <c r="H1280" i="1"/>
  <c r="I1280" i="1"/>
  <c r="J1280" i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H1284" i="1"/>
  <c r="I1284" i="1"/>
  <c r="J1284" i="1"/>
  <c r="G1285" i="1"/>
  <c r="H1285" i="1"/>
  <c r="I1285" i="1"/>
  <c r="J1285" i="1"/>
  <c r="G1286" i="1"/>
  <c r="H1286" i="1"/>
  <c r="I1286" i="1"/>
  <c r="J1286" i="1"/>
  <c r="G1287" i="1"/>
  <c r="H1287" i="1"/>
  <c r="I1287" i="1"/>
  <c r="J1287" i="1"/>
  <c r="G1288" i="1"/>
  <c r="H1288" i="1"/>
  <c r="I1288" i="1"/>
  <c r="J1288" i="1"/>
  <c r="G1289" i="1"/>
  <c r="H1289" i="1"/>
  <c r="I1289" i="1"/>
  <c r="J1289" i="1"/>
  <c r="G1290" i="1"/>
  <c r="H1290" i="1"/>
  <c r="I1290" i="1"/>
  <c r="J1290" i="1"/>
  <c r="G1291" i="1"/>
  <c r="H1291" i="1"/>
  <c r="I1291" i="1"/>
  <c r="J1291" i="1"/>
  <c r="G1292" i="1"/>
  <c r="H1292" i="1"/>
  <c r="I1292" i="1"/>
  <c r="J1292" i="1"/>
  <c r="G1293" i="1"/>
  <c r="H1293" i="1"/>
  <c r="I1293" i="1"/>
  <c r="J1293" i="1"/>
  <c r="G1294" i="1"/>
  <c r="H1294" i="1"/>
  <c r="I1294" i="1"/>
  <c r="J1294" i="1"/>
  <c r="G1295" i="1"/>
  <c r="H1295" i="1"/>
  <c r="I1295" i="1"/>
  <c r="J1295" i="1"/>
  <c r="G1296" i="1"/>
  <c r="H1296" i="1"/>
  <c r="I1296" i="1"/>
  <c r="J1296" i="1"/>
  <c r="G1297" i="1"/>
  <c r="H1297" i="1"/>
  <c r="I1297" i="1"/>
  <c r="J1297" i="1"/>
  <c r="G1298" i="1"/>
  <c r="H1298" i="1"/>
  <c r="I1298" i="1"/>
  <c r="J1298" i="1"/>
  <c r="G1299" i="1"/>
  <c r="H1299" i="1"/>
  <c r="I1299" i="1"/>
  <c r="J1299" i="1"/>
  <c r="G1300" i="1"/>
  <c r="H1300" i="1"/>
  <c r="I1300" i="1"/>
  <c r="J1300" i="1"/>
  <c r="G1301" i="1"/>
  <c r="H1301" i="1"/>
  <c r="I1301" i="1"/>
  <c r="J1301" i="1"/>
  <c r="G1302" i="1"/>
  <c r="H1302" i="1"/>
  <c r="I1302" i="1"/>
  <c r="J1302" i="1"/>
  <c r="G1303" i="1"/>
  <c r="H1303" i="1"/>
  <c r="I1303" i="1"/>
  <c r="J1303" i="1"/>
  <c r="G1304" i="1"/>
  <c r="H1304" i="1"/>
  <c r="I1304" i="1"/>
  <c r="J1304" i="1"/>
  <c r="G1305" i="1"/>
  <c r="H1305" i="1"/>
  <c r="I1305" i="1"/>
  <c r="J1305" i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H1309" i="1"/>
  <c r="I1309" i="1"/>
  <c r="J1309" i="1"/>
  <c r="G1310" i="1"/>
  <c r="H1310" i="1"/>
  <c r="I1310" i="1"/>
  <c r="J1310" i="1"/>
  <c r="G1311" i="1"/>
  <c r="H1311" i="1"/>
  <c r="I1311" i="1"/>
  <c r="J1311" i="1"/>
  <c r="G1312" i="1"/>
  <c r="H1312" i="1"/>
  <c r="I1312" i="1"/>
  <c r="J1312" i="1"/>
  <c r="G1313" i="1"/>
  <c r="H1313" i="1"/>
  <c r="I1313" i="1"/>
  <c r="J1313" i="1"/>
  <c r="G1314" i="1"/>
  <c r="H1314" i="1"/>
  <c r="I1314" i="1"/>
  <c r="J1314" i="1"/>
  <c r="G1315" i="1"/>
  <c r="H1315" i="1"/>
  <c r="I1315" i="1"/>
  <c r="J1315" i="1"/>
  <c r="G1316" i="1"/>
  <c r="H1316" i="1"/>
  <c r="I1316" i="1"/>
  <c r="J1316" i="1"/>
  <c r="G1317" i="1"/>
  <c r="H1317" i="1"/>
  <c r="I1317" i="1"/>
  <c r="J1317" i="1"/>
  <c r="G1318" i="1"/>
  <c r="H1318" i="1"/>
  <c r="I1318" i="1"/>
  <c r="J1318" i="1"/>
  <c r="G1319" i="1"/>
  <c r="H1319" i="1"/>
  <c r="I1319" i="1"/>
  <c r="J1319" i="1"/>
  <c r="G1320" i="1"/>
  <c r="H1320" i="1"/>
  <c r="I1320" i="1"/>
  <c r="J1320" i="1"/>
  <c r="G1321" i="1"/>
  <c r="H1321" i="1"/>
  <c r="I1321" i="1"/>
  <c r="J1321" i="1"/>
  <c r="G1322" i="1"/>
  <c r="H1322" i="1"/>
  <c r="I1322" i="1"/>
  <c r="J1322" i="1"/>
  <c r="G1323" i="1"/>
  <c r="H1323" i="1"/>
  <c r="I1323" i="1"/>
  <c r="J1323" i="1"/>
  <c r="G1324" i="1"/>
  <c r="H1324" i="1"/>
  <c r="I1324" i="1"/>
  <c r="J1324" i="1"/>
  <c r="G1325" i="1"/>
  <c r="H1325" i="1"/>
  <c r="I1325" i="1"/>
  <c r="J1325" i="1"/>
  <c r="G1326" i="1"/>
  <c r="H1326" i="1"/>
  <c r="I1326" i="1"/>
  <c r="J1326" i="1"/>
  <c r="G1327" i="1"/>
  <c r="H1327" i="1"/>
  <c r="I1327" i="1"/>
  <c r="J1327" i="1"/>
  <c r="G1328" i="1"/>
  <c r="H1328" i="1"/>
  <c r="I1328" i="1"/>
  <c r="J1328" i="1"/>
  <c r="G1329" i="1"/>
  <c r="H1329" i="1"/>
  <c r="I1329" i="1"/>
  <c r="J1329" i="1"/>
  <c r="G1330" i="1"/>
  <c r="H1330" i="1"/>
  <c r="I1330" i="1"/>
  <c r="J1330" i="1"/>
  <c r="G1331" i="1"/>
  <c r="H1331" i="1"/>
  <c r="I1331" i="1"/>
  <c r="J1331" i="1"/>
  <c r="G1332" i="1"/>
  <c r="H1332" i="1"/>
  <c r="I1332" i="1"/>
  <c r="J1332" i="1"/>
  <c r="G1333" i="1"/>
  <c r="H1333" i="1"/>
  <c r="I1333" i="1"/>
  <c r="J1333" i="1"/>
  <c r="G1334" i="1"/>
  <c r="H1334" i="1"/>
  <c r="I1334" i="1"/>
  <c r="J1334" i="1"/>
  <c r="G1335" i="1"/>
  <c r="H1335" i="1"/>
  <c r="I1335" i="1"/>
  <c r="J1335" i="1"/>
  <c r="G1336" i="1"/>
  <c r="H1336" i="1"/>
  <c r="I1336" i="1"/>
  <c r="J1336" i="1"/>
  <c r="G1337" i="1"/>
  <c r="H1337" i="1"/>
  <c r="I1337" i="1"/>
  <c r="J1337" i="1"/>
  <c r="G1338" i="1"/>
  <c r="H1338" i="1"/>
  <c r="I1338" i="1"/>
  <c r="J1338" i="1"/>
  <c r="G1339" i="1"/>
  <c r="H1339" i="1"/>
  <c r="I1339" i="1"/>
  <c r="J1339" i="1"/>
  <c r="G1340" i="1"/>
  <c r="H1340" i="1"/>
  <c r="I1340" i="1"/>
  <c r="J1340" i="1"/>
  <c r="G1341" i="1"/>
  <c r="H1341" i="1"/>
  <c r="I1341" i="1"/>
  <c r="J1341" i="1"/>
  <c r="G1342" i="1"/>
  <c r="H1342" i="1"/>
  <c r="I1342" i="1"/>
  <c r="J1342" i="1"/>
  <c r="G1343" i="1"/>
  <c r="H1343" i="1"/>
  <c r="I1343" i="1"/>
  <c r="J1343" i="1"/>
  <c r="G1344" i="1"/>
  <c r="H1344" i="1"/>
  <c r="I1344" i="1"/>
  <c r="J1344" i="1"/>
  <c r="G1345" i="1"/>
  <c r="H1345" i="1"/>
  <c r="I1345" i="1"/>
  <c r="J1345" i="1"/>
  <c r="G1346" i="1"/>
  <c r="H1346" i="1"/>
  <c r="I1346" i="1"/>
  <c r="J1346" i="1"/>
  <c r="G1347" i="1"/>
  <c r="H1347" i="1"/>
  <c r="I1347" i="1"/>
  <c r="J1347" i="1"/>
  <c r="G1348" i="1"/>
  <c r="H1348" i="1"/>
  <c r="I1348" i="1"/>
  <c r="J1348" i="1"/>
  <c r="G1349" i="1"/>
  <c r="H1349" i="1"/>
  <c r="I1349" i="1"/>
  <c r="J1349" i="1"/>
  <c r="G1350" i="1"/>
  <c r="H1350" i="1"/>
  <c r="I1350" i="1"/>
  <c r="J1350" i="1"/>
  <c r="G1351" i="1"/>
  <c r="H1351" i="1"/>
  <c r="I1351" i="1"/>
  <c r="J1351" i="1"/>
  <c r="G1352" i="1"/>
  <c r="H1352" i="1"/>
  <c r="I1352" i="1"/>
  <c r="J1352" i="1"/>
  <c r="G1353" i="1"/>
  <c r="H1353" i="1"/>
  <c r="I1353" i="1"/>
  <c r="J1353" i="1"/>
  <c r="G1354" i="1"/>
  <c r="H1354" i="1"/>
  <c r="I1354" i="1"/>
  <c r="J1354" i="1"/>
  <c r="G1355" i="1"/>
  <c r="H1355" i="1"/>
  <c r="I1355" i="1"/>
  <c r="J1355" i="1"/>
  <c r="G1356" i="1"/>
  <c r="H1356" i="1"/>
  <c r="I1356" i="1"/>
  <c r="J1356" i="1"/>
  <c r="G1357" i="1"/>
  <c r="H1357" i="1"/>
  <c r="I1357" i="1"/>
  <c r="J1357" i="1"/>
  <c r="G1358" i="1"/>
  <c r="H1358" i="1"/>
  <c r="I1358" i="1"/>
  <c r="J1358" i="1"/>
  <c r="G1359" i="1"/>
  <c r="H1359" i="1"/>
  <c r="I1359" i="1"/>
  <c r="J1359" i="1"/>
  <c r="G1360" i="1"/>
  <c r="H1360" i="1"/>
  <c r="I1360" i="1"/>
  <c r="J1360" i="1"/>
  <c r="G1361" i="1"/>
  <c r="H1361" i="1"/>
  <c r="I1361" i="1"/>
  <c r="J1361" i="1"/>
  <c r="G1362" i="1"/>
  <c r="H1362" i="1"/>
  <c r="I1362" i="1"/>
  <c r="J1362" i="1"/>
  <c r="G1363" i="1"/>
  <c r="H1363" i="1"/>
  <c r="I1363" i="1"/>
  <c r="J1363" i="1"/>
  <c r="G1364" i="1"/>
  <c r="H1364" i="1"/>
  <c r="I1364" i="1"/>
  <c r="J1364" i="1"/>
  <c r="G1365" i="1"/>
  <c r="H1365" i="1"/>
  <c r="I1365" i="1"/>
  <c r="J1365" i="1"/>
  <c r="G1366" i="1"/>
  <c r="H1366" i="1"/>
  <c r="I1366" i="1"/>
  <c r="J1366" i="1"/>
  <c r="G1367" i="1"/>
  <c r="H1367" i="1"/>
  <c r="I1367" i="1"/>
  <c r="J1367" i="1"/>
  <c r="G1368" i="1"/>
  <c r="H1368" i="1"/>
  <c r="I1368" i="1"/>
  <c r="J1368" i="1"/>
  <c r="G1369" i="1"/>
  <c r="H1369" i="1"/>
  <c r="I1369" i="1"/>
  <c r="J1369" i="1"/>
  <c r="G1370" i="1"/>
  <c r="H1370" i="1"/>
  <c r="I1370" i="1"/>
  <c r="J1370" i="1"/>
  <c r="G1371" i="1"/>
  <c r="H1371" i="1"/>
  <c r="I1371" i="1"/>
  <c r="J1371" i="1"/>
  <c r="G1372" i="1"/>
  <c r="H1372" i="1"/>
  <c r="I1372" i="1"/>
  <c r="J1372" i="1"/>
  <c r="G1373" i="1"/>
  <c r="H1373" i="1"/>
  <c r="I1373" i="1"/>
  <c r="J1373" i="1"/>
  <c r="G1374" i="1"/>
  <c r="H1374" i="1"/>
  <c r="I1374" i="1"/>
  <c r="J1374" i="1"/>
  <c r="G1375" i="1"/>
  <c r="H1375" i="1"/>
  <c r="I1375" i="1"/>
  <c r="J1375" i="1"/>
  <c r="G1376" i="1"/>
  <c r="H1376" i="1"/>
  <c r="I1376" i="1"/>
  <c r="J1376" i="1"/>
  <c r="G1377" i="1"/>
  <c r="H1377" i="1"/>
  <c r="I1377" i="1"/>
  <c r="J1377" i="1"/>
  <c r="G1378" i="1"/>
  <c r="H1378" i="1"/>
  <c r="I1378" i="1"/>
  <c r="J1378" i="1"/>
  <c r="G1379" i="1"/>
  <c r="H1379" i="1"/>
  <c r="I1379" i="1"/>
  <c r="J1379" i="1"/>
  <c r="G1380" i="1"/>
  <c r="H1380" i="1"/>
  <c r="I1380" i="1"/>
  <c r="J1380" i="1"/>
  <c r="G1381" i="1"/>
  <c r="H1381" i="1"/>
  <c r="I1381" i="1"/>
  <c r="J1381" i="1"/>
  <c r="G1382" i="1"/>
  <c r="H1382" i="1"/>
  <c r="I1382" i="1"/>
  <c r="J1382" i="1"/>
  <c r="G1383" i="1"/>
  <c r="H1383" i="1"/>
  <c r="I1383" i="1"/>
  <c r="J1383" i="1"/>
  <c r="G1384" i="1"/>
  <c r="H1384" i="1"/>
  <c r="I1384" i="1"/>
  <c r="J1384" i="1"/>
  <c r="G1385" i="1"/>
  <c r="H1385" i="1"/>
  <c r="I1385" i="1"/>
  <c r="J1385" i="1"/>
  <c r="G1386" i="1"/>
  <c r="H1386" i="1"/>
  <c r="I1386" i="1"/>
  <c r="J1386" i="1"/>
  <c r="G1387" i="1"/>
  <c r="H1387" i="1"/>
  <c r="I1387" i="1"/>
  <c r="J1387" i="1"/>
  <c r="G1388" i="1"/>
  <c r="H1388" i="1"/>
  <c r="I1388" i="1"/>
  <c r="J1388" i="1"/>
  <c r="G1389" i="1"/>
  <c r="H1389" i="1"/>
  <c r="I1389" i="1"/>
  <c r="J1389" i="1"/>
  <c r="G1390" i="1"/>
  <c r="H1390" i="1"/>
  <c r="I1390" i="1"/>
  <c r="J1390" i="1"/>
  <c r="G1391" i="1"/>
  <c r="H1391" i="1"/>
  <c r="I1391" i="1"/>
  <c r="J1391" i="1"/>
  <c r="G1392" i="1"/>
  <c r="H1392" i="1"/>
  <c r="I1392" i="1"/>
  <c r="J1392" i="1"/>
  <c r="G1393" i="1"/>
  <c r="H1393" i="1"/>
  <c r="I1393" i="1"/>
  <c r="J1393" i="1"/>
  <c r="G1394" i="1"/>
  <c r="H1394" i="1"/>
  <c r="I1394" i="1"/>
  <c r="J1394" i="1"/>
  <c r="G1395" i="1"/>
  <c r="H1395" i="1"/>
  <c r="I1395" i="1"/>
  <c r="J1395" i="1"/>
  <c r="G1396" i="1"/>
  <c r="H1396" i="1"/>
  <c r="I1396" i="1"/>
  <c r="J1396" i="1"/>
  <c r="G1397" i="1"/>
  <c r="H1397" i="1"/>
  <c r="I1397" i="1"/>
  <c r="J1397" i="1"/>
  <c r="G1398" i="1"/>
  <c r="H1398" i="1"/>
  <c r="I1398" i="1"/>
  <c r="J1398" i="1"/>
  <c r="G1399" i="1"/>
  <c r="H1399" i="1"/>
  <c r="I1399" i="1"/>
  <c r="J1399" i="1"/>
  <c r="G1400" i="1"/>
  <c r="H1400" i="1"/>
  <c r="I1400" i="1"/>
  <c r="J1400" i="1"/>
  <c r="G1401" i="1"/>
  <c r="H1401" i="1"/>
  <c r="I1401" i="1"/>
  <c r="J1401" i="1"/>
  <c r="G1402" i="1"/>
  <c r="H1402" i="1"/>
  <c r="I1402" i="1"/>
  <c r="J1402" i="1"/>
  <c r="G1403" i="1"/>
  <c r="H1403" i="1"/>
  <c r="I1403" i="1"/>
  <c r="J1403" i="1"/>
  <c r="G1404" i="1"/>
  <c r="H1404" i="1"/>
  <c r="I1404" i="1"/>
  <c r="J1404" i="1"/>
  <c r="G1405" i="1"/>
  <c r="H1405" i="1"/>
  <c r="I1405" i="1"/>
  <c r="J1405" i="1"/>
  <c r="G1406" i="1"/>
  <c r="H1406" i="1"/>
  <c r="I1406" i="1"/>
  <c r="J1406" i="1"/>
  <c r="G1407" i="1"/>
  <c r="H1407" i="1"/>
  <c r="I1407" i="1"/>
  <c r="J1407" i="1"/>
  <c r="G1408" i="1"/>
  <c r="H1408" i="1"/>
  <c r="I1408" i="1"/>
  <c r="J1408" i="1"/>
  <c r="G1409" i="1"/>
  <c r="H1409" i="1"/>
  <c r="I1409" i="1"/>
  <c r="J1409" i="1"/>
  <c r="G1410" i="1"/>
  <c r="H1410" i="1"/>
  <c r="I1410" i="1"/>
  <c r="J1410" i="1"/>
  <c r="G1411" i="1"/>
  <c r="H1411" i="1"/>
  <c r="I1411" i="1"/>
  <c r="J1411" i="1"/>
  <c r="G1412" i="1"/>
  <c r="H1412" i="1"/>
  <c r="I1412" i="1"/>
  <c r="J1412" i="1"/>
  <c r="G1413" i="1"/>
  <c r="H1413" i="1"/>
  <c r="I1413" i="1"/>
  <c r="J1413" i="1"/>
  <c r="G1414" i="1"/>
  <c r="H1414" i="1"/>
  <c r="I1414" i="1"/>
  <c r="J1414" i="1"/>
  <c r="G1415" i="1"/>
  <c r="H1415" i="1"/>
  <c r="I1415" i="1"/>
  <c r="J1415" i="1"/>
  <c r="G1416" i="1"/>
  <c r="H1416" i="1"/>
  <c r="I1416" i="1"/>
  <c r="J1416" i="1"/>
  <c r="G1417" i="1"/>
  <c r="H1417" i="1"/>
  <c r="I1417" i="1"/>
  <c r="J1417" i="1"/>
  <c r="G1418" i="1"/>
  <c r="H1418" i="1"/>
  <c r="I1418" i="1"/>
  <c r="J1418" i="1"/>
  <c r="G1419" i="1"/>
  <c r="H1419" i="1"/>
  <c r="I1419" i="1"/>
  <c r="J1419" i="1"/>
  <c r="G1420" i="1"/>
  <c r="H1420" i="1"/>
  <c r="I1420" i="1"/>
  <c r="J1420" i="1"/>
  <c r="G1421" i="1"/>
  <c r="H1421" i="1"/>
  <c r="I1421" i="1"/>
  <c r="J1421" i="1"/>
  <c r="G1422" i="1"/>
  <c r="H1422" i="1"/>
  <c r="I1422" i="1"/>
  <c r="J1422" i="1"/>
  <c r="G1423" i="1"/>
  <c r="H1423" i="1"/>
  <c r="I1423" i="1"/>
  <c r="J1423" i="1"/>
  <c r="G1424" i="1"/>
  <c r="H1424" i="1"/>
  <c r="I1424" i="1"/>
  <c r="J1424" i="1"/>
  <c r="G1425" i="1"/>
  <c r="H1425" i="1"/>
  <c r="I1425" i="1"/>
  <c r="J1425" i="1"/>
  <c r="G1426" i="1"/>
  <c r="H1426" i="1"/>
  <c r="I1426" i="1"/>
  <c r="J1426" i="1"/>
  <c r="G1427" i="1"/>
  <c r="H1427" i="1"/>
  <c r="I1427" i="1"/>
  <c r="J1427" i="1"/>
  <c r="G1428" i="1"/>
  <c r="H1428" i="1"/>
  <c r="I1428" i="1"/>
  <c r="J1428" i="1"/>
  <c r="G1429" i="1"/>
  <c r="H1429" i="1"/>
  <c r="I1429" i="1"/>
  <c r="J1429" i="1"/>
  <c r="G1430" i="1"/>
  <c r="H1430" i="1"/>
  <c r="I1430" i="1"/>
  <c r="J1430" i="1"/>
  <c r="G1431" i="1"/>
  <c r="H1431" i="1"/>
  <c r="I1431" i="1"/>
  <c r="J1431" i="1"/>
  <c r="G1432" i="1"/>
  <c r="H1432" i="1"/>
  <c r="I1432" i="1"/>
  <c r="J1432" i="1"/>
  <c r="G1433" i="1"/>
  <c r="H1433" i="1"/>
  <c r="I1433" i="1"/>
  <c r="J1433" i="1"/>
  <c r="G1434" i="1"/>
  <c r="H1434" i="1"/>
  <c r="I1434" i="1"/>
  <c r="J1434" i="1"/>
  <c r="G1435" i="1"/>
  <c r="H1435" i="1"/>
  <c r="I1435" i="1"/>
  <c r="J1435" i="1"/>
  <c r="G1436" i="1"/>
  <c r="H1436" i="1"/>
  <c r="I1436" i="1"/>
  <c r="J1436" i="1"/>
  <c r="G1437" i="1"/>
  <c r="H1437" i="1"/>
  <c r="I1437" i="1"/>
  <c r="J1437" i="1"/>
  <c r="G1438" i="1"/>
  <c r="H1438" i="1"/>
  <c r="I1438" i="1"/>
  <c r="J1438" i="1"/>
  <c r="G1439" i="1"/>
  <c r="H1439" i="1"/>
  <c r="I1439" i="1"/>
  <c r="J1439" i="1"/>
  <c r="G1440" i="1"/>
  <c r="H1440" i="1"/>
  <c r="I1440" i="1"/>
  <c r="J1440" i="1"/>
  <c r="G1441" i="1"/>
  <c r="H1441" i="1"/>
  <c r="I1441" i="1"/>
  <c r="J1441" i="1"/>
  <c r="G1442" i="1"/>
  <c r="H1442" i="1"/>
  <c r="I1442" i="1"/>
  <c r="J1442" i="1"/>
  <c r="G1443" i="1"/>
  <c r="H1443" i="1"/>
  <c r="I1443" i="1"/>
  <c r="J1443" i="1"/>
  <c r="G1444" i="1"/>
  <c r="H1444" i="1"/>
  <c r="I1444" i="1"/>
  <c r="J1444" i="1"/>
  <c r="G1445" i="1"/>
  <c r="H1445" i="1"/>
  <c r="I1445" i="1"/>
  <c r="J1445" i="1"/>
  <c r="G1446" i="1"/>
  <c r="H1446" i="1"/>
  <c r="I1446" i="1"/>
  <c r="J1446" i="1"/>
  <c r="G1447" i="1"/>
  <c r="H1447" i="1"/>
  <c r="I1447" i="1"/>
  <c r="J1447" i="1"/>
  <c r="G1448" i="1"/>
  <c r="H1448" i="1"/>
  <c r="I1448" i="1"/>
  <c r="J1448" i="1"/>
  <c r="G1449" i="1"/>
  <c r="H1449" i="1"/>
  <c r="I1449" i="1"/>
  <c r="J1449" i="1"/>
  <c r="G1450" i="1"/>
  <c r="H1450" i="1"/>
  <c r="I1450" i="1"/>
  <c r="J1450" i="1"/>
  <c r="G1451" i="1"/>
  <c r="H1451" i="1"/>
  <c r="I1451" i="1"/>
  <c r="J1451" i="1"/>
  <c r="G1452" i="1"/>
  <c r="H1452" i="1"/>
  <c r="I1452" i="1"/>
  <c r="J1452" i="1"/>
  <c r="G1453" i="1"/>
  <c r="H1453" i="1"/>
  <c r="I1453" i="1"/>
  <c r="J1453" i="1"/>
  <c r="G1454" i="1"/>
  <c r="H1454" i="1"/>
  <c r="I1454" i="1"/>
  <c r="J1454" i="1"/>
  <c r="G1455" i="1"/>
  <c r="H1455" i="1"/>
  <c r="I1455" i="1"/>
  <c r="J1455" i="1"/>
  <c r="G1456" i="1"/>
  <c r="H1456" i="1"/>
  <c r="I1456" i="1"/>
  <c r="J1456" i="1"/>
  <c r="G1457" i="1"/>
  <c r="H1457" i="1"/>
  <c r="I1457" i="1"/>
  <c r="J1457" i="1"/>
  <c r="G1458" i="1"/>
  <c r="H1458" i="1"/>
  <c r="I1458" i="1"/>
  <c r="J1458" i="1"/>
  <c r="G1459" i="1"/>
  <c r="H1459" i="1"/>
  <c r="I1459" i="1"/>
  <c r="J1459" i="1"/>
  <c r="G1460" i="1"/>
  <c r="H1460" i="1"/>
  <c r="I1460" i="1"/>
  <c r="J1460" i="1"/>
  <c r="G1461" i="1"/>
  <c r="H1461" i="1"/>
  <c r="I1461" i="1"/>
  <c r="J1461" i="1"/>
  <c r="G1462" i="1"/>
  <c r="H1462" i="1"/>
  <c r="I1462" i="1"/>
  <c r="J1462" i="1"/>
  <c r="G1463" i="1"/>
  <c r="H1463" i="1"/>
  <c r="I1463" i="1"/>
  <c r="J1463" i="1"/>
  <c r="G1464" i="1"/>
  <c r="H1464" i="1"/>
  <c r="I1464" i="1"/>
  <c r="J1464" i="1"/>
  <c r="G1465" i="1"/>
  <c r="H1465" i="1"/>
  <c r="I1465" i="1"/>
  <c r="J1465" i="1"/>
  <c r="G1466" i="1"/>
  <c r="H1466" i="1"/>
  <c r="I1466" i="1"/>
  <c r="J1466" i="1"/>
  <c r="G1467" i="1"/>
  <c r="H1467" i="1"/>
  <c r="I1467" i="1"/>
  <c r="J1467" i="1"/>
  <c r="G1468" i="1"/>
  <c r="H1468" i="1"/>
  <c r="I1468" i="1"/>
  <c r="J1468" i="1"/>
  <c r="G1469" i="1"/>
  <c r="H1469" i="1"/>
  <c r="I1469" i="1"/>
  <c r="J1469" i="1"/>
  <c r="G1470" i="1"/>
  <c r="H1470" i="1"/>
  <c r="I1470" i="1"/>
  <c r="J1470" i="1"/>
  <c r="G1471" i="1"/>
  <c r="H1471" i="1"/>
  <c r="I1471" i="1"/>
  <c r="J1471" i="1"/>
  <c r="G1472" i="1"/>
  <c r="H1472" i="1"/>
  <c r="I1472" i="1"/>
  <c r="J1472" i="1"/>
  <c r="G1473" i="1"/>
  <c r="H1473" i="1"/>
  <c r="I1473" i="1"/>
  <c r="J1473" i="1"/>
  <c r="G1474" i="1"/>
  <c r="H1474" i="1"/>
  <c r="I1474" i="1"/>
  <c r="J1474" i="1"/>
  <c r="G1475" i="1"/>
  <c r="H1475" i="1"/>
  <c r="I1475" i="1"/>
  <c r="J1475" i="1"/>
  <c r="G1476" i="1"/>
  <c r="H1476" i="1"/>
  <c r="I1476" i="1"/>
  <c r="J1476" i="1"/>
  <c r="G1477" i="1"/>
  <c r="H1477" i="1"/>
  <c r="I1477" i="1"/>
  <c r="J1477" i="1"/>
  <c r="G1478" i="1"/>
  <c r="H1478" i="1"/>
  <c r="I1478" i="1"/>
  <c r="J1478" i="1"/>
  <c r="G1479" i="1"/>
  <c r="H1479" i="1"/>
  <c r="I1479" i="1"/>
  <c r="J1479" i="1"/>
  <c r="G1480" i="1"/>
  <c r="H1480" i="1"/>
  <c r="I1480" i="1"/>
  <c r="J1480" i="1"/>
  <c r="G1481" i="1"/>
  <c r="H1481" i="1"/>
  <c r="I1481" i="1"/>
  <c r="J1481" i="1"/>
  <c r="G1482" i="1"/>
  <c r="H1482" i="1"/>
  <c r="I1482" i="1"/>
  <c r="J1482" i="1"/>
  <c r="G1483" i="1"/>
  <c r="H1483" i="1"/>
  <c r="I1483" i="1"/>
  <c r="J1483" i="1"/>
  <c r="G1484" i="1"/>
  <c r="H1484" i="1"/>
  <c r="I1484" i="1"/>
  <c r="J1484" i="1"/>
  <c r="G1485" i="1"/>
  <c r="H1485" i="1"/>
  <c r="I1485" i="1"/>
  <c r="J1485" i="1"/>
  <c r="G1486" i="1"/>
  <c r="H1486" i="1"/>
  <c r="I1486" i="1"/>
  <c r="J1486" i="1"/>
  <c r="G1487" i="1"/>
  <c r="H1487" i="1"/>
  <c r="I1487" i="1"/>
  <c r="J1487" i="1"/>
  <c r="G1488" i="1"/>
  <c r="H1488" i="1"/>
  <c r="I1488" i="1"/>
  <c r="J1488" i="1"/>
  <c r="G1489" i="1"/>
  <c r="H1489" i="1"/>
  <c r="I1489" i="1"/>
  <c r="J1489" i="1"/>
  <c r="G1490" i="1"/>
  <c r="H1490" i="1"/>
  <c r="I1490" i="1"/>
  <c r="J1490" i="1"/>
  <c r="G1491" i="1"/>
  <c r="H1491" i="1"/>
  <c r="I1491" i="1"/>
  <c r="J1491" i="1"/>
  <c r="G1492" i="1"/>
  <c r="H1492" i="1"/>
  <c r="I1492" i="1"/>
  <c r="J1492" i="1"/>
  <c r="G1493" i="1"/>
  <c r="H1493" i="1"/>
  <c r="I1493" i="1"/>
  <c r="J1493" i="1"/>
  <c r="G1494" i="1"/>
  <c r="H1494" i="1"/>
  <c r="I1494" i="1"/>
  <c r="J1494" i="1"/>
  <c r="G1495" i="1"/>
  <c r="H1495" i="1"/>
  <c r="I1495" i="1"/>
  <c r="J1495" i="1"/>
  <c r="G1496" i="1"/>
  <c r="H1496" i="1"/>
  <c r="I1496" i="1"/>
  <c r="J1496" i="1"/>
  <c r="G1497" i="1"/>
  <c r="H1497" i="1"/>
  <c r="I1497" i="1"/>
  <c r="J1497" i="1"/>
  <c r="G1498" i="1"/>
  <c r="H1498" i="1"/>
  <c r="I1498" i="1"/>
  <c r="J1498" i="1"/>
  <c r="G1499" i="1"/>
  <c r="H1499" i="1"/>
  <c r="I1499" i="1"/>
  <c r="J1499" i="1"/>
  <c r="G1500" i="1"/>
  <c r="H1500" i="1"/>
  <c r="I1500" i="1"/>
  <c r="J1500" i="1"/>
  <c r="G1501" i="1"/>
  <c r="H1501" i="1"/>
  <c r="I1501" i="1"/>
  <c r="J1501" i="1"/>
  <c r="G1502" i="1"/>
  <c r="H1502" i="1"/>
  <c r="I1502" i="1"/>
  <c r="J1502" i="1"/>
  <c r="G1503" i="1"/>
  <c r="H1503" i="1"/>
  <c r="I1503" i="1"/>
  <c r="J1503" i="1"/>
  <c r="G1504" i="1"/>
  <c r="H1504" i="1"/>
  <c r="I1504" i="1"/>
  <c r="J1504" i="1"/>
  <c r="G1505" i="1"/>
  <c r="H1505" i="1"/>
  <c r="I1505" i="1"/>
  <c r="J1505" i="1"/>
  <c r="G1506" i="1"/>
  <c r="H1506" i="1"/>
  <c r="I1506" i="1"/>
  <c r="J1506" i="1"/>
  <c r="G1507" i="1"/>
  <c r="H1507" i="1"/>
  <c r="I1507" i="1"/>
  <c r="J1507" i="1"/>
  <c r="G1508" i="1"/>
  <c r="H1508" i="1"/>
  <c r="I1508" i="1"/>
  <c r="J1508" i="1"/>
  <c r="G1509" i="1"/>
  <c r="H1509" i="1"/>
  <c r="I1509" i="1"/>
  <c r="J1509" i="1"/>
  <c r="G1510" i="1"/>
  <c r="H1510" i="1"/>
  <c r="I1510" i="1"/>
  <c r="J1510" i="1"/>
  <c r="G1511" i="1"/>
  <c r="H1511" i="1"/>
  <c r="I1511" i="1"/>
  <c r="J1511" i="1"/>
  <c r="G1512" i="1"/>
  <c r="H1512" i="1"/>
  <c r="I1512" i="1"/>
  <c r="J1512" i="1"/>
  <c r="G1513" i="1"/>
  <c r="H1513" i="1"/>
  <c r="I1513" i="1"/>
  <c r="J1513" i="1"/>
  <c r="G1514" i="1"/>
  <c r="H1514" i="1"/>
  <c r="I1514" i="1"/>
  <c r="J1514" i="1"/>
  <c r="G1515" i="1"/>
  <c r="H1515" i="1"/>
  <c r="I1515" i="1"/>
  <c r="J1515" i="1"/>
  <c r="G1516" i="1"/>
  <c r="H1516" i="1"/>
  <c r="I1516" i="1"/>
  <c r="J1516" i="1"/>
  <c r="G1517" i="1"/>
  <c r="H1517" i="1"/>
  <c r="I1517" i="1"/>
  <c r="J1517" i="1"/>
  <c r="G1518" i="1"/>
  <c r="H1518" i="1"/>
  <c r="I1518" i="1"/>
  <c r="J1518" i="1"/>
  <c r="G1519" i="1"/>
  <c r="H1519" i="1"/>
  <c r="I1519" i="1"/>
  <c r="J1519" i="1"/>
  <c r="G1520" i="1"/>
  <c r="H1520" i="1"/>
  <c r="I1520" i="1"/>
  <c r="J1520" i="1"/>
  <c r="G1521" i="1"/>
  <c r="H1521" i="1"/>
  <c r="I1521" i="1"/>
  <c r="J1521" i="1"/>
  <c r="G1522" i="1"/>
  <c r="H1522" i="1"/>
  <c r="I1522" i="1"/>
  <c r="J1522" i="1"/>
  <c r="G1523" i="1"/>
  <c r="H1523" i="1"/>
  <c r="I1523" i="1"/>
  <c r="J1523" i="1"/>
  <c r="G1524" i="1"/>
  <c r="H1524" i="1"/>
  <c r="I1524" i="1"/>
  <c r="J1524" i="1"/>
  <c r="G1525" i="1"/>
  <c r="H1525" i="1"/>
  <c r="I1525" i="1"/>
  <c r="J1525" i="1"/>
  <c r="G1526" i="1"/>
  <c r="H1526" i="1"/>
  <c r="I1526" i="1"/>
  <c r="J1526" i="1"/>
  <c r="G1527" i="1"/>
  <c r="H1527" i="1"/>
  <c r="I1527" i="1"/>
  <c r="J1527" i="1"/>
  <c r="G1528" i="1"/>
  <c r="H1528" i="1"/>
  <c r="I1528" i="1"/>
  <c r="J1528" i="1"/>
  <c r="G1529" i="1"/>
  <c r="H1529" i="1"/>
  <c r="I1529" i="1"/>
  <c r="J1529" i="1"/>
  <c r="G1530" i="1"/>
  <c r="H1530" i="1"/>
  <c r="I1530" i="1"/>
  <c r="J1530" i="1"/>
  <c r="G1531" i="1"/>
  <c r="H1531" i="1"/>
  <c r="I1531" i="1"/>
  <c r="J1531" i="1"/>
  <c r="G1532" i="1"/>
  <c r="H1532" i="1"/>
  <c r="I1532" i="1"/>
  <c r="J1532" i="1"/>
  <c r="G1533" i="1"/>
  <c r="H1533" i="1"/>
  <c r="I1533" i="1"/>
  <c r="J1533" i="1"/>
  <c r="G1534" i="1"/>
  <c r="H1534" i="1"/>
  <c r="I1534" i="1"/>
  <c r="J1534" i="1"/>
  <c r="G1535" i="1"/>
  <c r="H1535" i="1"/>
  <c r="I1535" i="1"/>
  <c r="J1535" i="1"/>
  <c r="G1536" i="1"/>
  <c r="H1536" i="1"/>
  <c r="I1536" i="1"/>
  <c r="J1536" i="1"/>
  <c r="G1537" i="1"/>
  <c r="H1537" i="1"/>
  <c r="I1537" i="1"/>
  <c r="J1537" i="1"/>
  <c r="G1538" i="1"/>
  <c r="H1538" i="1"/>
  <c r="I1538" i="1"/>
  <c r="J1538" i="1"/>
  <c r="G1539" i="1"/>
  <c r="H1539" i="1"/>
  <c r="I1539" i="1"/>
  <c r="J1539" i="1"/>
  <c r="G1540" i="1"/>
  <c r="H1540" i="1"/>
  <c r="I1540" i="1"/>
  <c r="J1540" i="1"/>
  <c r="G1541" i="1"/>
  <c r="H1541" i="1"/>
  <c r="I1541" i="1"/>
  <c r="J1541" i="1"/>
  <c r="G1542" i="1"/>
  <c r="H1542" i="1"/>
  <c r="I1542" i="1"/>
  <c r="J1542" i="1"/>
  <c r="G1543" i="1"/>
  <c r="H1543" i="1"/>
  <c r="I1543" i="1"/>
  <c r="J1543" i="1"/>
  <c r="G1544" i="1"/>
  <c r="H1544" i="1"/>
  <c r="I1544" i="1"/>
  <c r="J1544" i="1"/>
  <c r="G1545" i="1"/>
  <c r="H1545" i="1"/>
  <c r="I1545" i="1"/>
  <c r="J1545" i="1"/>
  <c r="G1546" i="1"/>
  <c r="H1546" i="1"/>
  <c r="I1546" i="1"/>
  <c r="J1546" i="1"/>
  <c r="G1547" i="1"/>
  <c r="H1547" i="1"/>
  <c r="I1547" i="1"/>
  <c r="J1547" i="1"/>
  <c r="G1548" i="1"/>
  <c r="H1548" i="1"/>
  <c r="I1548" i="1"/>
  <c r="J1548" i="1"/>
  <c r="G1549" i="1"/>
  <c r="H1549" i="1"/>
  <c r="I1549" i="1"/>
  <c r="J1549" i="1"/>
  <c r="G1550" i="1"/>
  <c r="H1550" i="1"/>
  <c r="I1550" i="1"/>
  <c r="J1550" i="1"/>
  <c r="G1551" i="1"/>
  <c r="H1551" i="1"/>
  <c r="I1551" i="1"/>
  <c r="J1551" i="1"/>
  <c r="G1552" i="1"/>
  <c r="H1552" i="1"/>
  <c r="I1552" i="1"/>
  <c r="J1552" i="1"/>
  <c r="G1553" i="1"/>
  <c r="H1553" i="1"/>
  <c r="I1553" i="1"/>
  <c r="J1553" i="1"/>
  <c r="G1554" i="1"/>
  <c r="H1554" i="1"/>
  <c r="I1554" i="1"/>
  <c r="J1554" i="1"/>
  <c r="G1555" i="1"/>
  <c r="H1555" i="1"/>
  <c r="I1555" i="1"/>
  <c r="J1555" i="1"/>
  <c r="G1556" i="1"/>
  <c r="H1556" i="1"/>
  <c r="I1556" i="1"/>
  <c r="J1556" i="1"/>
  <c r="G1557" i="1"/>
  <c r="H1557" i="1"/>
  <c r="I1557" i="1"/>
  <c r="J1557" i="1"/>
  <c r="G1558" i="1"/>
  <c r="H1558" i="1"/>
  <c r="I1558" i="1"/>
  <c r="J1558" i="1"/>
  <c r="G1559" i="1"/>
  <c r="H1559" i="1"/>
  <c r="I1559" i="1"/>
  <c r="J1559" i="1"/>
  <c r="G1560" i="1"/>
  <c r="H1560" i="1"/>
  <c r="I1560" i="1"/>
  <c r="J1560" i="1"/>
  <c r="G1561" i="1"/>
  <c r="H1561" i="1"/>
  <c r="I1561" i="1"/>
  <c r="J1561" i="1"/>
  <c r="G1562" i="1"/>
  <c r="H1562" i="1"/>
  <c r="I1562" i="1"/>
  <c r="J1562" i="1"/>
  <c r="G1563" i="1"/>
  <c r="H1563" i="1"/>
  <c r="I1563" i="1"/>
  <c r="J1563" i="1"/>
  <c r="G1564" i="1"/>
  <c r="H1564" i="1"/>
  <c r="I1564" i="1"/>
  <c r="J1564" i="1"/>
  <c r="G1565" i="1"/>
  <c r="H1565" i="1"/>
  <c r="I1565" i="1"/>
  <c r="J1565" i="1"/>
  <c r="G1566" i="1"/>
  <c r="H1566" i="1"/>
  <c r="I1566" i="1"/>
  <c r="J1566" i="1"/>
  <c r="G1567" i="1"/>
  <c r="H1567" i="1"/>
  <c r="I1567" i="1"/>
  <c r="J1567" i="1"/>
  <c r="G1568" i="1"/>
  <c r="H1568" i="1"/>
  <c r="I1568" i="1"/>
  <c r="J1568" i="1"/>
  <c r="G1569" i="1"/>
  <c r="H1569" i="1"/>
  <c r="I1569" i="1"/>
  <c r="J1569" i="1"/>
  <c r="G1570" i="1"/>
  <c r="H1570" i="1"/>
  <c r="I1570" i="1"/>
  <c r="J1570" i="1"/>
  <c r="G1571" i="1"/>
  <c r="H1571" i="1"/>
  <c r="I1571" i="1"/>
  <c r="J1571" i="1"/>
  <c r="G1572" i="1"/>
  <c r="H1572" i="1"/>
  <c r="I1572" i="1"/>
  <c r="J1572" i="1"/>
  <c r="G1573" i="1"/>
  <c r="H1573" i="1"/>
  <c r="I1573" i="1"/>
  <c r="J1573" i="1"/>
  <c r="G1574" i="1"/>
  <c r="H1574" i="1"/>
  <c r="I1574" i="1"/>
  <c r="J1574" i="1"/>
  <c r="G1575" i="1"/>
  <c r="H1575" i="1"/>
  <c r="I1575" i="1"/>
  <c r="J1575" i="1"/>
  <c r="G1576" i="1"/>
  <c r="H1576" i="1"/>
  <c r="I1576" i="1"/>
  <c r="J1576" i="1"/>
  <c r="G1577" i="1"/>
  <c r="H1577" i="1"/>
  <c r="I1577" i="1"/>
  <c r="J1577" i="1"/>
  <c r="G1578" i="1"/>
  <c r="H1578" i="1"/>
  <c r="I1578" i="1"/>
  <c r="J1578" i="1"/>
  <c r="G1579" i="1"/>
  <c r="H1579" i="1"/>
  <c r="I1579" i="1"/>
  <c r="J1579" i="1"/>
  <c r="G1580" i="1"/>
  <c r="H1580" i="1"/>
  <c r="I1580" i="1"/>
  <c r="J1580" i="1"/>
  <c r="G1581" i="1"/>
  <c r="H1581" i="1"/>
  <c r="I1581" i="1"/>
  <c r="J1581" i="1"/>
  <c r="G1582" i="1"/>
  <c r="H1582" i="1"/>
  <c r="I1582" i="1"/>
  <c r="J1582" i="1"/>
  <c r="G1583" i="1"/>
  <c r="H1583" i="1"/>
  <c r="I1583" i="1"/>
  <c r="J1583" i="1"/>
  <c r="G1584" i="1"/>
  <c r="H1584" i="1"/>
  <c r="I1584" i="1"/>
  <c r="J1584" i="1"/>
  <c r="G1585" i="1"/>
  <c r="H1585" i="1"/>
  <c r="I1585" i="1"/>
  <c r="J1585" i="1"/>
  <c r="G1586" i="1"/>
  <c r="H1586" i="1"/>
  <c r="I1586" i="1"/>
  <c r="J1586" i="1"/>
  <c r="G1587" i="1"/>
  <c r="H1587" i="1"/>
  <c r="I1587" i="1"/>
  <c r="J1587" i="1"/>
  <c r="G1588" i="1"/>
  <c r="H1588" i="1"/>
  <c r="I1588" i="1"/>
  <c r="J1588" i="1"/>
  <c r="G1589" i="1"/>
  <c r="H1589" i="1"/>
  <c r="I1589" i="1"/>
  <c r="J1589" i="1"/>
  <c r="G1590" i="1"/>
  <c r="H1590" i="1"/>
  <c r="I1590" i="1"/>
  <c r="J1590" i="1"/>
  <c r="G1591" i="1"/>
  <c r="H1591" i="1"/>
  <c r="I1591" i="1"/>
  <c r="J1591" i="1"/>
  <c r="G1592" i="1"/>
  <c r="H1592" i="1"/>
  <c r="I1592" i="1"/>
  <c r="J1592" i="1"/>
  <c r="G1593" i="1"/>
  <c r="H1593" i="1"/>
  <c r="I1593" i="1"/>
  <c r="J1593" i="1"/>
  <c r="G1594" i="1"/>
  <c r="H1594" i="1"/>
  <c r="I1594" i="1"/>
  <c r="J1594" i="1"/>
  <c r="G1595" i="1"/>
  <c r="H1595" i="1"/>
  <c r="I1595" i="1"/>
  <c r="J1595" i="1"/>
  <c r="G1596" i="1"/>
  <c r="H1596" i="1"/>
  <c r="I1596" i="1"/>
  <c r="J1596" i="1"/>
  <c r="G1597" i="1"/>
  <c r="H1597" i="1"/>
  <c r="I1597" i="1"/>
  <c r="J1597" i="1"/>
  <c r="G1598" i="1"/>
  <c r="H1598" i="1"/>
  <c r="I1598" i="1"/>
  <c r="J1598" i="1"/>
  <c r="G1599" i="1"/>
  <c r="H1599" i="1"/>
  <c r="I1599" i="1"/>
  <c r="J1599" i="1"/>
  <c r="G1600" i="1"/>
  <c r="H1600" i="1"/>
  <c r="I1600" i="1"/>
  <c r="J1600" i="1"/>
  <c r="G1601" i="1"/>
  <c r="H1601" i="1"/>
  <c r="I1601" i="1"/>
  <c r="J1601" i="1"/>
  <c r="G1602" i="1"/>
  <c r="H1602" i="1"/>
  <c r="I1602" i="1"/>
  <c r="J1602" i="1"/>
  <c r="G1603" i="1"/>
  <c r="H1603" i="1"/>
  <c r="I1603" i="1"/>
  <c r="J1603" i="1"/>
  <c r="G1604" i="1"/>
  <c r="H1604" i="1"/>
  <c r="I1604" i="1"/>
  <c r="J1604" i="1"/>
  <c r="G1605" i="1"/>
  <c r="H1605" i="1"/>
  <c r="I1605" i="1"/>
  <c r="J1605" i="1"/>
  <c r="G1606" i="1"/>
  <c r="H1606" i="1"/>
  <c r="I1606" i="1"/>
  <c r="J1606" i="1"/>
  <c r="G1607" i="1"/>
  <c r="H1607" i="1"/>
  <c r="I1607" i="1"/>
  <c r="J1607" i="1"/>
  <c r="G1608" i="1"/>
  <c r="H1608" i="1"/>
  <c r="I1608" i="1"/>
  <c r="J1608" i="1"/>
  <c r="G1609" i="1"/>
  <c r="H1609" i="1"/>
  <c r="I1609" i="1"/>
  <c r="J1609" i="1"/>
  <c r="G1610" i="1"/>
  <c r="H1610" i="1"/>
  <c r="I1610" i="1"/>
  <c r="J1610" i="1"/>
  <c r="G1611" i="1"/>
  <c r="H1611" i="1"/>
  <c r="I1611" i="1"/>
  <c r="J1611" i="1"/>
  <c r="G1612" i="1"/>
  <c r="H1612" i="1"/>
  <c r="I1612" i="1"/>
  <c r="J1612" i="1"/>
  <c r="G1613" i="1"/>
  <c r="H1613" i="1"/>
  <c r="I1613" i="1"/>
  <c r="J1613" i="1"/>
  <c r="G1614" i="1"/>
  <c r="H1614" i="1"/>
  <c r="I1614" i="1"/>
  <c r="J1614" i="1"/>
  <c r="G1615" i="1"/>
  <c r="H1615" i="1"/>
  <c r="I1615" i="1"/>
  <c r="J1615" i="1"/>
  <c r="G1616" i="1"/>
  <c r="H1616" i="1"/>
  <c r="I1616" i="1"/>
  <c r="J1616" i="1"/>
  <c r="G1617" i="1"/>
  <c r="H1617" i="1"/>
  <c r="I1617" i="1"/>
  <c r="J1617" i="1"/>
  <c r="G1618" i="1"/>
  <c r="H1618" i="1"/>
  <c r="I1618" i="1"/>
  <c r="J1618" i="1"/>
  <c r="G1619" i="1"/>
  <c r="H1619" i="1"/>
  <c r="I1619" i="1"/>
  <c r="J1619" i="1"/>
  <c r="G1620" i="1"/>
  <c r="H1620" i="1"/>
  <c r="I1620" i="1"/>
  <c r="J1620" i="1"/>
  <c r="G1621" i="1"/>
  <c r="H1621" i="1"/>
  <c r="I1621" i="1"/>
  <c r="J1621" i="1"/>
  <c r="G1622" i="1"/>
  <c r="H1622" i="1"/>
  <c r="I1622" i="1"/>
  <c r="J1622" i="1"/>
  <c r="G1623" i="1"/>
  <c r="H1623" i="1"/>
  <c r="I1623" i="1"/>
  <c r="J1623" i="1"/>
  <c r="G1624" i="1"/>
  <c r="H1624" i="1"/>
  <c r="I1624" i="1"/>
  <c r="J1624" i="1"/>
  <c r="G1625" i="1"/>
  <c r="H1625" i="1"/>
  <c r="I1625" i="1"/>
  <c r="J1625" i="1"/>
  <c r="G1626" i="1"/>
  <c r="H1626" i="1"/>
  <c r="I1626" i="1"/>
  <c r="J1626" i="1"/>
  <c r="G1627" i="1"/>
  <c r="H1627" i="1"/>
  <c r="I1627" i="1"/>
  <c r="J1627" i="1"/>
  <c r="G1628" i="1"/>
  <c r="H1628" i="1"/>
  <c r="I1628" i="1"/>
  <c r="J1628" i="1"/>
  <c r="G1629" i="1"/>
  <c r="H1629" i="1"/>
  <c r="I1629" i="1"/>
  <c r="J1629" i="1"/>
  <c r="G1630" i="1"/>
  <c r="H1630" i="1"/>
  <c r="I1630" i="1"/>
  <c r="J1630" i="1"/>
  <c r="G1631" i="1"/>
  <c r="H1631" i="1"/>
  <c r="I1631" i="1"/>
  <c r="J1631" i="1"/>
  <c r="G1632" i="1"/>
  <c r="H1632" i="1"/>
  <c r="I1632" i="1"/>
  <c r="J1632" i="1"/>
  <c r="G1633" i="1"/>
  <c r="H1633" i="1"/>
  <c r="I1633" i="1"/>
  <c r="J1633" i="1"/>
  <c r="G1634" i="1"/>
  <c r="H1634" i="1"/>
  <c r="I1634" i="1"/>
  <c r="J1634" i="1"/>
  <c r="G1635" i="1"/>
  <c r="H1635" i="1"/>
  <c r="I1635" i="1"/>
  <c r="J1635" i="1"/>
  <c r="G1636" i="1"/>
  <c r="H1636" i="1"/>
  <c r="I1636" i="1"/>
  <c r="J1636" i="1"/>
  <c r="G1637" i="1"/>
  <c r="H1637" i="1"/>
  <c r="I1637" i="1"/>
  <c r="J1637" i="1"/>
  <c r="G1638" i="1"/>
  <c r="H1638" i="1"/>
  <c r="I1638" i="1"/>
  <c r="J1638" i="1"/>
  <c r="G1639" i="1"/>
  <c r="H1639" i="1"/>
  <c r="I1639" i="1"/>
  <c r="J1639" i="1"/>
  <c r="G1640" i="1"/>
  <c r="H1640" i="1"/>
  <c r="I1640" i="1"/>
  <c r="J1640" i="1"/>
  <c r="G1641" i="1"/>
  <c r="H1641" i="1"/>
  <c r="I1641" i="1"/>
  <c r="J1641" i="1"/>
  <c r="G1642" i="1"/>
  <c r="H1642" i="1"/>
  <c r="I1642" i="1"/>
  <c r="J1642" i="1"/>
  <c r="G1643" i="1"/>
  <c r="H1643" i="1"/>
  <c r="I1643" i="1"/>
  <c r="J1643" i="1"/>
  <c r="G1644" i="1"/>
  <c r="H1644" i="1"/>
  <c r="I1644" i="1"/>
  <c r="J1644" i="1"/>
  <c r="G1645" i="1"/>
  <c r="H1645" i="1"/>
  <c r="I1645" i="1"/>
  <c r="J1645" i="1"/>
  <c r="G1646" i="1"/>
  <c r="H1646" i="1"/>
  <c r="I1646" i="1"/>
  <c r="J1646" i="1"/>
  <c r="G1647" i="1"/>
  <c r="H1647" i="1"/>
  <c r="I1647" i="1"/>
  <c r="J1647" i="1"/>
  <c r="G1648" i="1"/>
  <c r="H1648" i="1"/>
  <c r="I1648" i="1"/>
  <c r="J1648" i="1"/>
  <c r="G1649" i="1"/>
  <c r="H1649" i="1"/>
  <c r="I1649" i="1"/>
  <c r="J1649" i="1"/>
  <c r="G1650" i="1"/>
  <c r="H1650" i="1"/>
  <c r="I1650" i="1"/>
  <c r="J1650" i="1"/>
  <c r="G1651" i="1"/>
  <c r="H1651" i="1"/>
  <c r="I1651" i="1"/>
  <c r="J1651" i="1"/>
  <c r="G1652" i="1"/>
  <c r="H1652" i="1"/>
  <c r="I1652" i="1"/>
  <c r="J1652" i="1"/>
  <c r="G1653" i="1"/>
  <c r="H1653" i="1"/>
  <c r="I1653" i="1"/>
  <c r="J1653" i="1"/>
  <c r="G1654" i="1"/>
  <c r="H1654" i="1"/>
  <c r="I1654" i="1"/>
  <c r="J1654" i="1"/>
  <c r="G1655" i="1"/>
  <c r="H1655" i="1"/>
  <c r="I1655" i="1"/>
  <c r="J1655" i="1"/>
  <c r="G1656" i="1"/>
  <c r="H1656" i="1"/>
  <c r="I1656" i="1"/>
  <c r="J1656" i="1"/>
  <c r="G1657" i="1"/>
  <c r="H1657" i="1"/>
  <c r="I1657" i="1"/>
  <c r="J1657" i="1"/>
  <c r="G1658" i="1"/>
  <c r="H1658" i="1"/>
  <c r="I1658" i="1"/>
  <c r="J1658" i="1"/>
  <c r="G1659" i="1"/>
  <c r="H1659" i="1"/>
  <c r="I1659" i="1"/>
  <c r="J1659" i="1"/>
  <c r="G1660" i="1"/>
  <c r="H1660" i="1"/>
  <c r="I1660" i="1"/>
  <c r="J1660" i="1"/>
  <c r="G1661" i="1"/>
  <c r="H1661" i="1"/>
  <c r="I1661" i="1"/>
  <c r="J1661" i="1"/>
  <c r="G1662" i="1"/>
  <c r="H1662" i="1"/>
  <c r="I1662" i="1"/>
  <c r="J1662" i="1"/>
  <c r="G1663" i="1"/>
  <c r="H1663" i="1"/>
  <c r="I1663" i="1"/>
  <c r="J1663" i="1"/>
  <c r="G1664" i="1"/>
  <c r="H1664" i="1"/>
  <c r="I1664" i="1"/>
  <c r="J1664" i="1"/>
  <c r="G1665" i="1"/>
  <c r="H1665" i="1"/>
  <c r="I1665" i="1"/>
  <c r="J1665" i="1"/>
  <c r="G1666" i="1"/>
  <c r="H1666" i="1"/>
  <c r="I1666" i="1"/>
  <c r="J1666" i="1"/>
  <c r="G1667" i="1"/>
  <c r="H1667" i="1"/>
  <c r="I1667" i="1"/>
  <c r="J1667" i="1"/>
  <c r="G1668" i="1"/>
  <c r="H1668" i="1"/>
  <c r="I1668" i="1"/>
  <c r="J1668" i="1"/>
  <c r="G1669" i="1"/>
  <c r="H1669" i="1"/>
  <c r="I1669" i="1"/>
  <c r="J1669" i="1"/>
  <c r="G1670" i="1"/>
  <c r="H1670" i="1"/>
  <c r="I1670" i="1"/>
  <c r="J1670" i="1"/>
  <c r="G1671" i="1"/>
  <c r="H1671" i="1"/>
  <c r="I1671" i="1"/>
  <c r="J1671" i="1"/>
  <c r="G1672" i="1"/>
  <c r="H1672" i="1"/>
  <c r="I1672" i="1"/>
  <c r="J1672" i="1"/>
  <c r="G1673" i="1"/>
  <c r="H1673" i="1"/>
  <c r="I1673" i="1"/>
  <c r="J1673" i="1"/>
  <c r="G1674" i="1"/>
  <c r="H1674" i="1"/>
  <c r="I1674" i="1"/>
  <c r="J1674" i="1"/>
  <c r="G1675" i="1"/>
  <c r="H1675" i="1"/>
  <c r="I1675" i="1"/>
  <c r="J1675" i="1"/>
  <c r="G1676" i="1"/>
  <c r="H1676" i="1"/>
  <c r="I1676" i="1"/>
  <c r="J1676" i="1"/>
  <c r="G1677" i="1"/>
  <c r="H1677" i="1"/>
  <c r="I1677" i="1"/>
  <c r="J1677" i="1"/>
  <c r="G1678" i="1"/>
  <c r="H1678" i="1"/>
  <c r="I1678" i="1"/>
  <c r="J1678" i="1"/>
  <c r="G1679" i="1"/>
  <c r="H1679" i="1"/>
  <c r="I1679" i="1"/>
  <c r="J1679" i="1"/>
  <c r="G1680" i="1"/>
  <c r="H1680" i="1"/>
  <c r="I1680" i="1"/>
  <c r="J1680" i="1"/>
  <c r="G1681" i="1"/>
  <c r="H1681" i="1"/>
  <c r="I1681" i="1"/>
  <c r="J1681" i="1"/>
  <c r="G1682" i="1"/>
  <c r="H1682" i="1"/>
  <c r="I1682" i="1"/>
  <c r="J1682" i="1"/>
  <c r="G1683" i="1"/>
  <c r="H1683" i="1"/>
  <c r="I1683" i="1"/>
  <c r="J1683" i="1"/>
  <c r="G1684" i="1"/>
  <c r="H1684" i="1"/>
  <c r="I1684" i="1"/>
  <c r="J1684" i="1"/>
  <c r="G1685" i="1"/>
  <c r="H1685" i="1"/>
  <c r="I1685" i="1"/>
  <c r="J1685" i="1"/>
  <c r="G1686" i="1"/>
  <c r="H1686" i="1"/>
  <c r="I1686" i="1"/>
  <c r="J1686" i="1"/>
  <c r="G1687" i="1"/>
  <c r="H1687" i="1"/>
  <c r="I1687" i="1"/>
  <c r="J1687" i="1"/>
  <c r="G1688" i="1"/>
  <c r="H1688" i="1"/>
  <c r="I1688" i="1"/>
  <c r="J1688" i="1"/>
  <c r="G1689" i="1"/>
  <c r="H1689" i="1"/>
  <c r="I1689" i="1"/>
  <c r="J1689" i="1"/>
  <c r="G1690" i="1"/>
  <c r="H1690" i="1"/>
  <c r="I1690" i="1"/>
  <c r="J1690" i="1"/>
  <c r="G1691" i="1"/>
  <c r="H1691" i="1"/>
  <c r="I1691" i="1"/>
  <c r="J1691" i="1"/>
  <c r="G1692" i="1"/>
  <c r="H1692" i="1"/>
  <c r="I1692" i="1"/>
  <c r="J1692" i="1"/>
  <c r="G1693" i="1"/>
  <c r="H1693" i="1"/>
  <c r="I1693" i="1"/>
  <c r="J1693" i="1"/>
  <c r="G1694" i="1"/>
  <c r="H1694" i="1"/>
  <c r="I1694" i="1"/>
  <c r="J1694" i="1"/>
  <c r="G1695" i="1"/>
  <c r="H1695" i="1"/>
  <c r="I1695" i="1"/>
  <c r="J1695" i="1"/>
  <c r="G1696" i="1"/>
  <c r="H1696" i="1"/>
  <c r="I1696" i="1"/>
  <c r="J1696" i="1"/>
  <c r="G1697" i="1"/>
  <c r="H1697" i="1"/>
  <c r="I1697" i="1"/>
  <c r="J1697" i="1"/>
  <c r="G1698" i="1"/>
  <c r="H1698" i="1"/>
  <c r="I1698" i="1"/>
  <c r="J1698" i="1"/>
  <c r="G1699" i="1"/>
  <c r="H1699" i="1"/>
  <c r="I1699" i="1"/>
  <c r="J1699" i="1"/>
  <c r="G1700" i="1"/>
  <c r="H1700" i="1"/>
  <c r="I1700" i="1"/>
  <c r="J1700" i="1"/>
  <c r="G1701" i="1"/>
  <c r="H1701" i="1"/>
  <c r="I1701" i="1"/>
  <c r="J1701" i="1"/>
  <c r="G1702" i="1"/>
  <c r="H1702" i="1"/>
  <c r="I1702" i="1"/>
  <c r="J1702" i="1"/>
  <c r="G1703" i="1"/>
  <c r="H1703" i="1"/>
  <c r="I1703" i="1"/>
  <c r="J1703" i="1"/>
  <c r="G1704" i="1"/>
  <c r="H1704" i="1"/>
  <c r="I1704" i="1"/>
  <c r="J1704" i="1"/>
  <c r="G1705" i="1"/>
  <c r="H1705" i="1"/>
  <c r="I1705" i="1"/>
  <c r="J1705" i="1"/>
  <c r="G1706" i="1"/>
  <c r="H1706" i="1"/>
  <c r="I1706" i="1"/>
  <c r="J1706" i="1"/>
  <c r="G1707" i="1"/>
  <c r="H1707" i="1"/>
  <c r="I1707" i="1"/>
  <c r="J1707" i="1"/>
  <c r="G1708" i="1"/>
  <c r="H1708" i="1"/>
  <c r="I1708" i="1"/>
  <c r="J1708" i="1"/>
  <c r="G1709" i="1"/>
  <c r="H1709" i="1"/>
  <c r="I1709" i="1"/>
  <c r="J1709" i="1"/>
  <c r="G1710" i="1"/>
  <c r="H1710" i="1"/>
  <c r="I1710" i="1"/>
  <c r="J1710" i="1"/>
  <c r="G1711" i="1"/>
  <c r="H1711" i="1"/>
  <c r="I1711" i="1"/>
  <c r="J1711" i="1"/>
  <c r="G1712" i="1"/>
  <c r="H1712" i="1"/>
  <c r="I1712" i="1"/>
  <c r="J1712" i="1"/>
  <c r="G1713" i="1"/>
  <c r="H1713" i="1"/>
  <c r="I1713" i="1"/>
  <c r="J1713" i="1"/>
  <c r="G1714" i="1"/>
  <c r="H1714" i="1"/>
  <c r="I1714" i="1"/>
  <c r="J1714" i="1"/>
  <c r="G1715" i="1"/>
  <c r="H1715" i="1"/>
  <c r="I1715" i="1"/>
  <c r="J1715" i="1"/>
  <c r="G1716" i="1"/>
  <c r="H1716" i="1"/>
  <c r="I1716" i="1"/>
  <c r="J1716" i="1"/>
  <c r="G1717" i="1"/>
  <c r="H1717" i="1"/>
  <c r="I1717" i="1"/>
  <c r="J1717" i="1"/>
  <c r="G1718" i="1"/>
  <c r="H1718" i="1"/>
  <c r="I1718" i="1"/>
  <c r="J1718" i="1"/>
  <c r="G1719" i="1"/>
  <c r="H1719" i="1"/>
  <c r="I1719" i="1"/>
  <c r="J1719" i="1"/>
  <c r="G1720" i="1"/>
  <c r="H1720" i="1"/>
  <c r="I1720" i="1"/>
  <c r="J1720" i="1"/>
  <c r="G1721" i="1"/>
  <c r="H1721" i="1"/>
  <c r="I1721" i="1"/>
  <c r="J1721" i="1"/>
  <c r="G1722" i="1"/>
  <c r="H1722" i="1"/>
  <c r="I1722" i="1"/>
  <c r="J1722" i="1"/>
  <c r="G1723" i="1"/>
  <c r="H1723" i="1"/>
  <c r="I1723" i="1"/>
  <c r="J1723" i="1"/>
  <c r="G1724" i="1"/>
  <c r="H1724" i="1"/>
  <c r="I1724" i="1"/>
  <c r="J1724" i="1"/>
  <c r="G1725" i="1"/>
  <c r="H1725" i="1"/>
  <c r="I1725" i="1"/>
  <c r="J1725" i="1"/>
  <c r="G1726" i="1"/>
  <c r="H1726" i="1"/>
  <c r="I1726" i="1"/>
  <c r="J1726" i="1"/>
  <c r="G1727" i="1"/>
  <c r="H1727" i="1"/>
  <c r="I1727" i="1"/>
  <c r="J1727" i="1"/>
  <c r="G1728" i="1"/>
  <c r="H1728" i="1"/>
  <c r="I1728" i="1"/>
  <c r="J1728" i="1"/>
  <c r="G1729" i="1"/>
  <c r="H1729" i="1"/>
  <c r="I1729" i="1"/>
  <c r="J1729" i="1"/>
  <c r="G1730" i="1"/>
  <c r="H1730" i="1"/>
  <c r="I1730" i="1"/>
  <c r="J1730" i="1"/>
  <c r="G1731" i="1"/>
  <c r="H1731" i="1"/>
  <c r="I1731" i="1"/>
  <c r="J1731" i="1"/>
  <c r="G1732" i="1"/>
  <c r="H1732" i="1"/>
  <c r="I1732" i="1"/>
  <c r="J1732" i="1"/>
  <c r="G1733" i="1"/>
  <c r="H1733" i="1"/>
  <c r="I1733" i="1"/>
  <c r="J1733" i="1"/>
  <c r="G1734" i="1"/>
  <c r="H1734" i="1"/>
  <c r="I1734" i="1"/>
  <c r="J1734" i="1"/>
  <c r="G1735" i="1"/>
  <c r="H1735" i="1"/>
  <c r="I1735" i="1"/>
  <c r="J1735" i="1"/>
  <c r="G1736" i="1"/>
  <c r="H1736" i="1"/>
  <c r="I1736" i="1"/>
  <c r="J1736" i="1"/>
  <c r="G1737" i="1"/>
  <c r="H1737" i="1"/>
  <c r="I1737" i="1"/>
  <c r="J1737" i="1"/>
  <c r="G1738" i="1"/>
  <c r="H1738" i="1"/>
  <c r="I1738" i="1"/>
  <c r="J1738" i="1"/>
  <c r="G1739" i="1"/>
  <c r="H1739" i="1"/>
  <c r="I1739" i="1"/>
  <c r="J1739" i="1"/>
  <c r="G1740" i="1"/>
  <c r="H1740" i="1"/>
  <c r="I1740" i="1"/>
  <c r="J1740" i="1"/>
  <c r="G1741" i="1"/>
  <c r="H1741" i="1"/>
  <c r="I1741" i="1"/>
  <c r="J1741" i="1"/>
  <c r="G1742" i="1"/>
  <c r="H1742" i="1"/>
  <c r="I1742" i="1"/>
  <c r="J1742" i="1"/>
  <c r="G1743" i="1"/>
  <c r="H1743" i="1"/>
  <c r="I1743" i="1"/>
  <c r="J1743" i="1"/>
  <c r="G1744" i="1"/>
  <c r="H1744" i="1"/>
  <c r="I1744" i="1"/>
  <c r="J1744" i="1"/>
  <c r="G1745" i="1"/>
  <c r="H1745" i="1"/>
  <c r="I1745" i="1"/>
  <c r="J1745" i="1"/>
  <c r="G1746" i="1"/>
  <c r="H1746" i="1"/>
  <c r="I1746" i="1"/>
  <c r="J1746" i="1"/>
  <c r="G1747" i="1"/>
  <c r="H1747" i="1"/>
  <c r="I1747" i="1"/>
  <c r="J1747" i="1"/>
  <c r="G1748" i="1"/>
  <c r="H1748" i="1"/>
  <c r="I1748" i="1"/>
  <c r="J1748" i="1"/>
  <c r="G1749" i="1"/>
  <c r="H1749" i="1"/>
  <c r="I1749" i="1"/>
  <c r="J1749" i="1"/>
  <c r="G1750" i="1"/>
  <c r="H1750" i="1"/>
  <c r="I1750" i="1"/>
  <c r="J1750" i="1"/>
  <c r="G1751" i="1"/>
  <c r="H1751" i="1"/>
  <c r="I1751" i="1"/>
  <c r="J1751" i="1"/>
  <c r="G1752" i="1"/>
  <c r="H1752" i="1"/>
  <c r="I1752" i="1"/>
  <c r="J1752" i="1"/>
  <c r="G1753" i="1"/>
  <c r="H1753" i="1"/>
  <c r="I1753" i="1"/>
  <c r="J1753" i="1"/>
  <c r="G1754" i="1"/>
  <c r="H1754" i="1"/>
  <c r="I1754" i="1"/>
  <c r="J1754" i="1"/>
  <c r="G1755" i="1"/>
  <c r="H1755" i="1"/>
  <c r="I1755" i="1"/>
  <c r="J1755" i="1"/>
  <c r="G1756" i="1"/>
  <c r="H1756" i="1"/>
  <c r="I1756" i="1"/>
  <c r="J1756" i="1"/>
  <c r="G1757" i="1"/>
  <c r="H1757" i="1"/>
  <c r="I1757" i="1"/>
  <c r="J1757" i="1"/>
  <c r="G1758" i="1"/>
  <c r="H1758" i="1"/>
  <c r="I1758" i="1"/>
  <c r="J1758" i="1"/>
  <c r="G1759" i="1"/>
  <c r="H1759" i="1"/>
  <c r="I1759" i="1"/>
  <c r="J1759" i="1"/>
  <c r="G1760" i="1"/>
  <c r="H1760" i="1"/>
  <c r="I1760" i="1"/>
  <c r="J1760" i="1"/>
  <c r="G1761" i="1"/>
  <c r="H1761" i="1"/>
  <c r="I1761" i="1"/>
  <c r="J1761" i="1"/>
  <c r="G1762" i="1"/>
  <c r="H1762" i="1"/>
  <c r="I1762" i="1"/>
  <c r="J1762" i="1"/>
  <c r="G1763" i="1"/>
  <c r="H1763" i="1"/>
  <c r="I1763" i="1"/>
  <c r="J1763" i="1"/>
  <c r="G1764" i="1"/>
  <c r="H1764" i="1"/>
  <c r="I1764" i="1"/>
  <c r="J1764" i="1"/>
  <c r="G1765" i="1"/>
  <c r="H1765" i="1"/>
  <c r="I1765" i="1"/>
  <c r="J1765" i="1"/>
  <c r="G1766" i="1"/>
  <c r="H1766" i="1"/>
  <c r="I1766" i="1"/>
  <c r="J1766" i="1"/>
  <c r="G1767" i="1"/>
  <c r="H1767" i="1"/>
  <c r="I1767" i="1"/>
  <c r="J1767" i="1"/>
  <c r="G1768" i="1"/>
  <c r="H1768" i="1"/>
  <c r="I1768" i="1"/>
  <c r="J1768" i="1"/>
  <c r="G1769" i="1"/>
  <c r="H1769" i="1"/>
  <c r="I1769" i="1"/>
  <c r="J1769" i="1"/>
  <c r="G1770" i="1"/>
  <c r="H1770" i="1"/>
  <c r="I1770" i="1"/>
  <c r="J1770" i="1"/>
  <c r="G1771" i="1"/>
  <c r="H1771" i="1"/>
  <c r="I1771" i="1"/>
  <c r="J1771" i="1"/>
  <c r="G1772" i="1"/>
  <c r="H1772" i="1"/>
  <c r="I1772" i="1"/>
  <c r="J1772" i="1"/>
  <c r="G1773" i="1"/>
  <c r="H1773" i="1"/>
  <c r="I1773" i="1"/>
  <c r="J1773" i="1"/>
  <c r="G1774" i="1"/>
  <c r="H1774" i="1"/>
  <c r="I1774" i="1"/>
  <c r="J1774" i="1"/>
  <c r="G1775" i="1"/>
  <c r="H1775" i="1"/>
  <c r="I1775" i="1"/>
  <c r="J1775" i="1"/>
  <c r="G1776" i="1"/>
  <c r="H1776" i="1"/>
  <c r="I1776" i="1"/>
  <c r="J1776" i="1"/>
  <c r="G1777" i="1"/>
  <c r="H1777" i="1"/>
  <c r="I1777" i="1"/>
  <c r="J1777" i="1"/>
  <c r="G1778" i="1"/>
  <c r="H1778" i="1"/>
  <c r="I1778" i="1"/>
  <c r="J1778" i="1"/>
  <c r="G1779" i="1"/>
  <c r="H1779" i="1"/>
  <c r="I1779" i="1"/>
  <c r="J1779" i="1"/>
  <c r="G1780" i="1"/>
  <c r="H1780" i="1"/>
  <c r="I1780" i="1"/>
  <c r="J1780" i="1"/>
  <c r="G1781" i="1"/>
  <c r="H1781" i="1"/>
  <c r="I1781" i="1"/>
  <c r="J1781" i="1"/>
  <c r="G1782" i="1"/>
  <c r="H1782" i="1"/>
  <c r="I1782" i="1"/>
  <c r="J1782" i="1"/>
  <c r="G1783" i="1"/>
  <c r="H1783" i="1"/>
  <c r="I1783" i="1"/>
  <c r="J1783" i="1"/>
  <c r="G1784" i="1"/>
  <c r="H1784" i="1"/>
  <c r="I1784" i="1"/>
  <c r="J1784" i="1"/>
  <c r="G1785" i="1"/>
  <c r="H1785" i="1"/>
  <c r="I1785" i="1"/>
  <c r="J1785" i="1"/>
  <c r="G1786" i="1"/>
  <c r="H1786" i="1"/>
  <c r="I1786" i="1"/>
  <c r="J1786" i="1"/>
  <c r="G1787" i="1"/>
  <c r="H1787" i="1"/>
  <c r="I1787" i="1"/>
  <c r="J1787" i="1"/>
  <c r="G1788" i="1"/>
  <c r="H1788" i="1"/>
  <c r="I1788" i="1"/>
  <c r="J1788" i="1"/>
  <c r="G1789" i="1"/>
  <c r="H1789" i="1"/>
  <c r="I1789" i="1"/>
  <c r="J1789" i="1"/>
  <c r="G1790" i="1"/>
  <c r="H1790" i="1"/>
  <c r="I1790" i="1"/>
  <c r="J1790" i="1"/>
  <c r="G1791" i="1"/>
  <c r="H1791" i="1"/>
  <c r="I1791" i="1"/>
  <c r="J1791" i="1"/>
  <c r="G1792" i="1"/>
  <c r="H1792" i="1"/>
  <c r="I1792" i="1"/>
  <c r="J1792" i="1"/>
  <c r="G1793" i="1"/>
  <c r="H1793" i="1"/>
  <c r="I1793" i="1"/>
  <c r="J1793" i="1"/>
  <c r="G1794" i="1"/>
  <c r="H1794" i="1"/>
  <c r="I1794" i="1"/>
  <c r="J1794" i="1"/>
  <c r="G1795" i="1"/>
  <c r="H1795" i="1"/>
  <c r="I1795" i="1"/>
  <c r="J1795" i="1"/>
  <c r="G1796" i="1"/>
  <c r="H1796" i="1"/>
  <c r="I1796" i="1"/>
  <c r="J1796" i="1"/>
  <c r="G1797" i="1"/>
  <c r="H1797" i="1"/>
  <c r="I1797" i="1"/>
  <c r="J1797" i="1"/>
  <c r="G1798" i="1"/>
  <c r="H1798" i="1"/>
  <c r="I1798" i="1"/>
  <c r="J1798" i="1"/>
  <c r="G1799" i="1"/>
  <c r="H1799" i="1"/>
  <c r="I1799" i="1"/>
  <c r="J1799" i="1"/>
  <c r="G1800" i="1"/>
  <c r="H1800" i="1"/>
  <c r="I1800" i="1"/>
  <c r="J1800" i="1"/>
  <c r="G1801" i="1"/>
  <c r="H1801" i="1"/>
  <c r="I1801" i="1"/>
  <c r="J1801" i="1"/>
  <c r="G1802" i="1"/>
  <c r="H1802" i="1"/>
  <c r="I1802" i="1"/>
  <c r="J1802" i="1"/>
  <c r="G1803" i="1"/>
  <c r="H1803" i="1"/>
  <c r="I1803" i="1"/>
  <c r="J1803" i="1"/>
  <c r="G1804" i="1"/>
  <c r="H1804" i="1"/>
  <c r="I1804" i="1"/>
  <c r="J1804" i="1"/>
  <c r="G1805" i="1"/>
  <c r="H1805" i="1"/>
  <c r="I1805" i="1"/>
  <c r="J1805" i="1"/>
  <c r="G1806" i="1"/>
  <c r="H1806" i="1"/>
  <c r="I1806" i="1"/>
  <c r="J1806" i="1"/>
  <c r="G1807" i="1"/>
  <c r="H1807" i="1"/>
  <c r="I1807" i="1"/>
  <c r="J1807" i="1"/>
  <c r="G1808" i="1"/>
  <c r="H1808" i="1"/>
  <c r="I1808" i="1"/>
  <c r="J1808" i="1"/>
  <c r="G1809" i="1"/>
  <c r="H1809" i="1"/>
  <c r="I1809" i="1"/>
  <c r="J1809" i="1"/>
  <c r="G1810" i="1"/>
  <c r="H1810" i="1"/>
  <c r="I1810" i="1"/>
  <c r="J1810" i="1"/>
  <c r="G1811" i="1"/>
  <c r="H1811" i="1"/>
  <c r="I1811" i="1"/>
  <c r="J1811" i="1"/>
  <c r="G1812" i="1"/>
  <c r="H1812" i="1"/>
  <c r="I1812" i="1"/>
  <c r="J1812" i="1"/>
  <c r="G1813" i="1"/>
  <c r="H1813" i="1"/>
  <c r="I1813" i="1"/>
  <c r="J1813" i="1"/>
  <c r="G1814" i="1"/>
  <c r="H1814" i="1"/>
  <c r="I1814" i="1"/>
  <c r="J1814" i="1"/>
  <c r="G1815" i="1"/>
  <c r="H1815" i="1"/>
  <c r="I1815" i="1"/>
  <c r="J1815" i="1"/>
  <c r="G1816" i="1"/>
  <c r="H1816" i="1"/>
  <c r="I1816" i="1"/>
  <c r="J1816" i="1"/>
  <c r="G1817" i="1"/>
  <c r="H1817" i="1"/>
  <c r="I1817" i="1"/>
  <c r="J1817" i="1"/>
  <c r="G1818" i="1"/>
  <c r="H1818" i="1"/>
  <c r="I1818" i="1"/>
  <c r="J1818" i="1"/>
  <c r="G1819" i="1"/>
  <c r="H1819" i="1"/>
  <c r="I1819" i="1"/>
  <c r="J1819" i="1"/>
  <c r="G1820" i="1"/>
  <c r="H1820" i="1"/>
  <c r="I1820" i="1"/>
  <c r="J1820" i="1"/>
  <c r="G1821" i="1"/>
  <c r="H1821" i="1"/>
  <c r="I1821" i="1"/>
  <c r="J1821" i="1"/>
  <c r="G1822" i="1"/>
  <c r="H1822" i="1"/>
  <c r="I1822" i="1"/>
  <c r="J1822" i="1"/>
  <c r="G1823" i="1"/>
  <c r="H1823" i="1"/>
  <c r="I1823" i="1"/>
  <c r="J1823" i="1"/>
  <c r="G1824" i="1"/>
  <c r="H1824" i="1"/>
  <c r="I1824" i="1"/>
  <c r="J1824" i="1"/>
  <c r="G1825" i="1"/>
  <c r="H1825" i="1"/>
  <c r="I1825" i="1"/>
  <c r="J1825" i="1"/>
  <c r="G1826" i="1"/>
  <c r="H1826" i="1"/>
  <c r="I1826" i="1"/>
  <c r="J1826" i="1"/>
  <c r="G1827" i="1"/>
  <c r="H1827" i="1"/>
  <c r="I1827" i="1"/>
  <c r="J1827" i="1"/>
  <c r="G1828" i="1"/>
  <c r="H1828" i="1"/>
  <c r="I1828" i="1"/>
  <c r="J1828" i="1"/>
  <c r="G1829" i="1"/>
  <c r="H1829" i="1"/>
  <c r="I1829" i="1"/>
  <c r="J1829" i="1"/>
  <c r="G1830" i="1"/>
  <c r="H1830" i="1"/>
  <c r="I1830" i="1"/>
  <c r="J1830" i="1"/>
  <c r="G1831" i="1"/>
  <c r="H1831" i="1"/>
  <c r="I1831" i="1"/>
  <c r="J1831" i="1"/>
  <c r="G1832" i="1"/>
  <c r="H1832" i="1"/>
  <c r="I1832" i="1"/>
  <c r="J1832" i="1"/>
  <c r="G1833" i="1"/>
  <c r="H1833" i="1"/>
  <c r="I1833" i="1"/>
  <c r="J1833" i="1"/>
  <c r="G1834" i="1"/>
  <c r="H1834" i="1"/>
  <c r="I1834" i="1"/>
  <c r="J1834" i="1"/>
  <c r="G1835" i="1"/>
  <c r="H1835" i="1"/>
  <c r="I1835" i="1"/>
  <c r="J1835" i="1"/>
  <c r="G1836" i="1"/>
  <c r="H1836" i="1"/>
  <c r="I1836" i="1"/>
  <c r="J1836" i="1"/>
  <c r="G1837" i="1"/>
  <c r="H1837" i="1"/>
  <c r="I1837" i="1"/>
  <c r="J1837" i="1"/>
  <c r="G1838" i="1"/>
  <c r="H1838" i="1"/>
  <c r="I1838" i="1"/>
  <c r="J1838" i="1"/>
  <c r="G1839" i="1"/>
  <c r="H1839" i="1"/>
  <c r="I1839" i="1"/>
  <c r="J1839" i="1"/>
  <c r="G1840" i="1"/>
  <c r="H1840" i="1"/>
  <c r="I1840" i="1"/>
  <c r="J1840" i="1"/>
  <c r="G1841" i="1"/>
  <c r="H1841" i="1"/>
  <c r="I1841" i="1"/>
  <c r="J1841" i="1"/>
  <c r="G1842" i="1"/>
  <c r="H1842" i="1"/>
  <c r="I1842" i="1"/>
  <c r="J1842" i="1"/>
  <c r="G1843" i="1"/>
  <c r="H1843" i="1"/>
  <c r="I1843" i="1"/>
  <c r="J1843" i="1"/>
  <c r="G1844" i="1"/>
  <c r="H1844" i="1"/>
  <c r="I1844" i="1"/>
  <c r="J1844" i="1"/>
  <c r="G1845" i="1"/>
  <c r="H1845" i="1"/>
  <c r="I1845" i="1"/>
  <c r="J1845" i="1"/>
  <c r="G1846" i="1"/>
  <c r="H1846" i="1"/>
  <c r="I1846" i="1"/>
  <c r="J1846" i="1"/>
  <c r="G1847" i="1"/>
  <c r="H1847" i="1"/>
  <c r="I1847" i="1"/>
  <c r="J1847" i="1"/>
  <c r="G1848" i="1"/>
  <c r="H1848" i="1"/>
  <c r="I1848" i="1"/>
  <c r="J1848" i="1"/>
  <c r="G1849" i="1"/>
  <c r="H1849" i="1"/>
  <c r="I1849" i="1"/>
  <c r="J1849" i="1"/>
  <c r="G1850" i="1"/>
  <c r="H1850" i="1"/>
  <c r="I1850" i="1"/>
  <c r="J1850" i="1"/>
  <c r="G1851" i="1"/>
  <c r="H1851" i="1"/>
  <c r="I1851" i="1"/>
  <c r="J1851" i="1"/>
  <c r="G1852" i="1"/>
  <c r="H1852" i="1"/>
  <c r="I1852" i="1"/>
  <c r="J1852" i="1"/>
  <c r="G1853" i="1"/>
  <c r="H1853" i="1"/>
  <c r="I1853" i="1"/>
  <c r="J1853" i="1"/>
  <c r="G1854" i="1"/>
  <c r="H1854" i="1"/>
  <c r="I1854" i="1"/>
  <c r="J1854" i="1"/>
  <c r="G1855" i="1"/>
  <c r="H1855" i="1"/>
  <c r="I1855" i="1"/>
  <c r="J1855" i="1"/>
  <c r="G1856" i="1"/>
  <c r="H1856" i="1"/>
  <c r="I1856" i="1"/>
  <c r="J1856" i="1"/>
  <c r="G1857" i="1"/>
  <c r="H1857" i="1"/>
  <c r="I1857" i="1"/>
  <c r="J1857" i="1"/>
  <c r="G1858" i="1"/>
  <c r="H1858" i="1"/>
  <c r="I1858" i="1"/>
  <c r="J1858" i="1"/>
  <c r="G1859" i="1"/>
  <c r="H1859" i="1"/>
  <c r="I1859" i="1"/>
  <c r="J1859" i="1"/>
  <c r="G1860" i="1"/>
  <c r="H1860" i="1"/>
  <c r="I1860" i="1"/>
  <c r="J1860" i="1"/>
  <c r="G1861" i="1"/>
  <c r="H1861" i="1"/>
  <c r="I1861" i="1"/>
  <c r="J1861" i="1"/>
  <c r="G1862" i="1"/>
  <c r="H1862" i="1"/>
  <c r="I1862" i="1"/>
  <c r="J1862" i="1"/>
  <c r="G1863" i="1"/>
  <c r="H1863" i="1"/>
  <c r="I1863" i="1"/>
  <c r="J1863" i="1"/>
  <c r="G1864" i="1"/>
  <c r="H1864" i="1"/>
  <c r="I1864" i="1"/>
  <c r="J1864" i="1"/>
  <c r="G1865" i="1"/>
  <c r="H1865" i="1"/>
  <c r="I1865" i="1"/>
  <c r="J1865" i="1"/>
  <c r="G1866" i="1"/>
  <c r="H1866" i="1"/>
  <c r="I1866" i="1"/>
  <c r="J1866" i="1"/>
  <c r="G1867" i="1"/>
  <c r="H1867" i="1"/>
  <c r="I1867" i="1"/>
  <c r="J1867" i="1"/>
  <c r="G1868" i="1"/>
  <c r="H1868" i="1"/>
  <c r="I1868" i="1"/>
  <c r="J1868" i="1"/>
  <c r="G1869" i="1"/>
  <c r="H1869" i="1"/>
  <c r="I1869" i="1"/>
  <c r="J1869" i="1"/>
  <c r="G1870" i="1"/>
  <c r="H1870" i="1"/>
  <c r="I1870" i="1"/>
  <c r="J1870" i="1"/>
  <c r="G1871" i="1"/>
  <c r="H1871" i="1"/>
  <c r="I1871" i="1"/>
  <c r="J1871" i="1"/>
  <c r="G1872" i="1"/>
  <c r="H1872" i="1"/>
  <c r="I1872" i="1"/>
  <c r="J1872" i="1"/>
  <c r="G1873" i="1"/>
  <c r="H1873" i="1"/>
  <c r="I1873" i="1"/>
  <c r="J1873" i="1"/>
  <c r="G1874" i="1"/>
  <c r="H1874" i="1"/>
  <c r="I1874" i="1"/>
  <c r="J1874" i="1"/>
  <c r="G1875" i="1"/>
  <c r="H1875" i="1"/>
  <c r="I1875" i="1"/>
  <c r="J1875" i="1"/>
  <c r="G1876" i="1"/>
  <c r="H1876" i="1"/>
  <c r="I1876" i="1"/>
  <c r="J1876" i="1"/>
  <c r="G1877" i="1"/>
  <c r="H1877" i="1"/>
  <c r="I1877" i="1"/>
  <c r="J1877" i="1"/>
  <c r="G1878" i="1"/>
  <c r="H1878" i="1"/>
  <c r="I1878" i="1"/>
  <c r="J1878" i="1"/>
  <c r="G1879" i="1"/>
  <c r="H1879" i="1"/>
  <c r="I1879" i="1"/>
  <c r="J1879" i="1"/>
  <c r="G1880" i="1"/>
  <c r="H1880" i="1"/>
  <c r="I1880" i="1"/>
  <c r="J1880" i="1"/>
  <c r="G1881" i="1"/>
  <c r="H1881" i="1"/>
  <c r="I1881" i="1"/>
  <c r="J1881" i="1"/>
  <c r="G1882" i="1"/>
  <c r="H1882" i="1"/>
  <c r="I1882" i="1"/>
  <c r="J1882" i="1"/>
  <c r="G1883" i="1"/>
  <c r="H1883" i="1"/>
  <c r="I1883" i="1"/>
  <c r="J1883" i="1"/>
  <c r="G1884" i="1"/>
  <c r="H1884" i="1"/>
  <c r="I1884" i="1"/>
  <c r="J1884" i="1"/>
  <c r="G1885" i="1"/>
  <c r="H1885" i="1"/>
  <c r="I1885" i="1"/>
  <c r="J1885" i="1"/>
  <c r="G1886" i="1"/>
  <c r="H1886" i="1"/>
  <c r="I1886" i="1"/>
  <c r="J1886" i="1"/>
  <c r="G1887" i="1"/>
  <c r="H1887" i="1"/>
  <c r="I1887" i="1"/>
  <c r="J1887" i="1"/>
  <c r="G1888" i="1"/>
  <c r="H1888" i="1"/>
  <c r="I1888" i="1"/>
  <c r="J1888" i="1"/>
  <c r="G1889" i="1"/>
  <c r="H1889" i="1"/>
  <c r="I1889" i="1"/>
  <c r="J1889" i="1"/>
  <c r="G1890" i="1"/>
  <c r="H1890" i="1"/>
  <c r="I1890" i="1"/>
  <c r="J1890" i="1"/>
  <c r="G1891" i="1"/>
  <c r="H1891" i="1"/>
  <c r="I1891" i="1"/>
  <c r="J1891" i="1"/>
  <c r="G1892" i="1"/>
  <c r="H1892" i="1"/>
  <c r="I1892" i="1"/>
  <c r="J1892" i="1"/>
  <c r="G1893" i="1"/>
  <c r="H1893" i="1"/>
  <c r="I1893" i="1"/>
  <c r="J1893" i="1"/>
  <c r="G1894" i="1"/>
  <c r="H1894" i="1"/>
  <c r="I1894" i="1"/>
  <c r="J1894" i="1"/>
  <c r="G1895" i="1"/>
  <c r="H1895" i="1"/>
  <c r="I1895" i="1"/>
  <c r="J1895" i="1"/>
  <c r="G1896" i="1"/>
  <c r="H1896" i="1"/>
  <c r="I1896" i="1"/>
  <c r="J1896" i="1"/>
  <c r="G1897" i="1"/>
  <c r="H1897" i="1"/>
  <c r="I1897" i="1"/>
  <c r="J1897" i="1"/>
  <c r="G1898" i="1"/>
  <c r="H1898" i="1"/>
  <c r="I1898" i="1"/>
  <c r="J1898" i="1"/>
  <c r="G1899" i="1"/>
  <c r="H1899" i="1"/>
  <c r="I1899" i="1"/>
  <c r="J1899" i="1"/>
  <c r="G1900" i="1"/>
  <c r="H1900" i="1"/>
  <c r="I1900" i="1"/>
  <c r="J1900" i="1"/>
  <c r="G1901" i="1"/>
  <c r="H1901" i="1"/>
  <c r="I1901" i="1"/>
  <c r="J1901" i="1"/>
  <c r="G1902" i="1"/>
  <c r="H1902" i="1"/>
  <c r="I1902" i="1"/>
  <c r="J1902" i="1"/>
  <c r="G1903" i="1"/>
  <c r="H1903" i="1"/>
  <c r="I1903" i="1"/>
  <c r="J1903" i="1"/>
  <c r="G1904" i="1"/>
  <c r="H1904" i="1"/>
  <c r="I1904" i="1"/>
  <c r="J1904" i="1"/>
  <c r="G1905" i="1"/>
  <c r="H1905" i="1"/>
  <c r="I1905" i="1"/>
  <c r="J1905" i="1"/>
  <c r="G1906" i="1"/>
  <c r="H1906" i="1"/>
  <c r="I1906" i="1"/>
  <c r="J1906" i="1"/>
  <c r="G1907" i="1"/>
  <c r="H1907" i="1"/>
  <c r="I1907" i="1"/>
  <c r="J1907" i="1"/>
  <c r="G1908" i="1"/>
  <c r="H1908" i="1"/>
  <c r="I1908" i="1"/>
  <c r="J1908" i="1"/>
  <c r="G1909" i="1"/>
  <c r="H1909" i="1"/>
  <c r="I1909" i="1"/>
  <c r="J1909" i="1"/>
  <c r="G1910" i="1"/>
  <c r="H1910" i="1"/>
  <c r="I1910" i="1"/>
  <c r="J1910" i="1"/>
  <c r="G1911" i="1"/>
  <c r="H1911" i="1"/>
  <c r="I1911" i="1"/>
  <c r="J1911" i="1"/>
  <c r="G1912" i="1"/>
  <c r="H1912" i="1"/>
  <c r="I1912" i="1"/>
  <c r="J1912" i="1"/>
  <c r="G1913" i="1"/>
  <c r="H1913" i="1"/>
  <c r="I1913" i="1"/>
  <c r="J1913" i="1"/>
  <c r="G1914" i="1"/>
  <c r="H1914" i="1"/>
  <c r="I1914" i="1"/>
  <c r="J1914" i="1"/>
  <c r="G1915" i="1"/>
  <c r="H1915" i="1"/>
  <c r="I1915" i="1"/>
  <c r="J1915" i="1"/>
  <c r="G1916" i="1"/>
  <c r="H1916" i="1"/>
  <c r="I1916" i="1"/>
  <c r="J1916" i="1"/>
  <c r="G1917" i="1"/>
  <c r="H1917" i="1"/>
  <c r="I1917" i="1"/>
  <c r="J1917" i="1"/>
  <c r="G1918" i="1"/>
  <c r="H1918" i="1"/>
  <c r="I1918" i="1"/>
  <c r="J1918" i="1"/>
  <c r="G1919" i="1"/>
  <c r="H1919" i="1"/>
  <c r="I1919" i="1"/>
  <c r="J1919" i="1"/>
  <c r="G1920" i="1"/>
  <c r="H1920" i="1"/>
  <c r="I1920" i="1"/>
  <c r="J1920" i="1"/>
  <c r="G1921" i="1"/>
  <c r="H1921" i="1"/>
  <c r="I1921" i="1"/>
  <c r="J1921" i="1"/>
  <c r="G1922" i="1"/>
  <c r="H1922" i="1"/>
  <c r="I1922" i="1"/>
  <c r="J1922" i="1"/>
  <c r="G1923" i="1"/>
  <c r="H1923" i="1"/>
  <c r="I1923" i="1"/>
  <c r="J1923" i="1"/>
  <c r="G1924" i="1"/>
  <c r="H1924" i="1"/>
  <c r="I1924" i="1"/>
  <c r="J1924" i="1"/>
  <c r="G1925" i="1"/>
  <c r="H1925" i="1"/>
  <c r="I1925" i="1"/>
  <c r="J1925" i="1"/>
  <c r="G1926" i="1"/>
  <c r="H1926" i="1"/>
  <c r="I1926" i="1"/>
  <c r="J1926" i="1"/>
  <c r="G1927" i="1"/>
  <c r="H1927" i="1"/>
  <c r="I1927" i="1"/>
  <c r="J1927" i="1"/>
  <c r="G1928" i="1"/>
  <c r="H1928" i="1"/>
  <c r="I1928" i="1"/>
  <c r="J1928" i="1"/>
  <c r="G1929" i="1"/>
  <c r="H1929" i="1"/>
  <c r="I1929" i="1"/>
  <c r="J1929" i="1"/>
  <c r="G1930" i="1"/>
  <c r="H1930" i="1"/>
  <c r="I1930" i="1"/>
  <c r="J1930" i="1"/>
  <c r="G1931" i="1"/>
  <c r="H1931" i="1"/>
  <c r="I1931" i="1"/>
  <c r="J1931" i="1"/>
  <c r="G1932" i="1"/>
  <c r="H1932" i="1"/>
  <c r="I1932" i="1"/>
  <c r="J1932" i="1"/>
  <c r="G1933" i="1"/>
  <c r="H1933" i="1"/>
  <c r="I1933" i="1"/>
  <c r="J1933" i="1"/>
  <c r="G1934" i="1"/>
  <c r="H1934" i="1"/>
  <c r="I1934" i="1"/>
  <c r="J1934" i="1"/>
  <c r="G1935" i="1"/>
  <c r="H1935" i="1"/>
  <c r="I1935" i="1"/>
  <c r="J1935" i="1"/>
  <c r="G1936" i="1"/>
  <c r="H1936" i="1"/>
  <c r="I1936" i="1"/>
  <c r="J1936" i="1"/>
  <c r="G1937" i="1"/>
  <c r="H1937" i="1"/>
  <c r="I1937" i="1"/>
  <c r="J1937" i="1"/>
  <c r="G1938" i="1"/>
  <c r="H1938" i="1"/>
  <c r="I1938" i="1"/>
  <c r="J1938" i="1"/>
  <c r="G1939" i="1"/>
  <c r="H1939" i="1"/>
  <c r="I1939" i="1"/>
  <c r="J1939" i="1"/>
  <c r="G1940" i="1"/>
  <c r="H1940" i="1"/>
  <c r="I1940" i="1"/>
  <c r="J1940" i="1"/>
  <c r="G1941" i="1"/>
  <c r="H1941" i="1"/>
  <c r="I1941" i="1"/>
  <c r="J1941" i="1"/>
  <c r="G1942" i="1"/>
  <c r="H1942" i="1"/>
  <c r="I1942" i="1"/>
  <c r="J1942" i="1"/>
  <c r="G1943" i="1"/>
  <c r="H1943" i="1"/>
  <c r="I1943" i="1"/>
  <c r="J1943" i="1"/>
  <c r="G1944" i="1"/>
  <c r="H1944" i="1"/>
  <c r="I1944" i="1"/>
  <c r="J1944" i="1"/>
  <c r="G1945" i="1"/>
  <c r="H1945" i="1"/>
  <c r="I1945" i="1"/>
  <c r="J1945" i="1"/>
  <c r="G1946" i="1"/>
  <c r="H1946" i="1"/>
  <c r="I1946" i="1"/>
  <c r="J1946" i="1"/>
  <c r="G1947" i="1"/>
  <c r="H1947" i="1"/>
  <c r="I1947" i="1"/>
  <c r="J1947" i="1"/>
  <c r="G1948" i="1"/>
  <c r="H1948" i="1"/>
  <c r="I1948" i="1"/>
  <c r="J1948" i="1"/>
  <c r="G1949" i="1"/>
  <c r="H1949" i="1"/>
  <c r="I1949" i="1"/>
  <c r="J1949" i="1"/>
  <c r="G1950" i="1"/>
  <c r="H1950" i="1"/>
  <c r="I1950" i="1"/>
  <c r="J1950" i="1"/>
  <c r="G1951" i="1"/>
  <c r="H1951" i="1"/>
  <c r="I1951" i="1"/>
  <c r="J1951" i="1"/>
  <c r="G1952" i="1"/>
  <c r="H1952" i="1"/>
  <c r="I1952" i="1"/>
  <c r="J1952" i="1"/>
  <c r="G1953" i="1"/>
  <c r="H1953" i="1"/>
  <c r="I1953" i="1"/>
  <c r="J1953" i="1"/>
  <c r="G1954" i="1"/>
  <c r="H1954" i="1"/>
  <c r="I1954" i="1"/>
  <c r="J1954" i="1"/>
  <c r="G1955" i="1"/>
  <c r="H1955" i="1"/>
  <c r="I1955" i="1"/>
  <c r="J1955" i="1"/>
  <c r="G1956" i="1"/>
  <c r="H1956" i="1"/>
  <c r="I1956" i="1"/>
  <c r="J1956" i="1"/>
  <c r="G1957" i="1"/>
  <c r="H1957" i="1"/>
  <c r="I1957" i="1"/>
  <c r="J1957" i="1"/>
  <c r="G1958" i="1"/>
  <c r="H1958" i="1"/>
  <c r="I1958" i="1"/>
  <c r="J1958" i="1"/>
  <c r="G1959" i="1"/>
  <c r="H1959" i="1"/>
  <c r="I1959" i="1"/>
  <c r="J1959" i="1"/>
  <c r="G1960" i="1"/>
  <c r="H1960" i="1"/>
  <c r="I1960" i="1"/>
  <c r="J1960" i="1"/>
  <c r="G1961" i="1"/>
  <c r="H1961" i="1"/>
  <c r="I1961" i="1"/>
  <c r="J1961" i="1"/>
  <c r="G1962" i="1"/>
  <c r="H1962" i="1"/>
  <c r="I1962" i="1"/>
  <c r="J1962" i="1"/>
  <c r="G1963" i="1"/>
  <c r="H1963" i="1"/>
  <c r="I1963" i="1"/>
  <c r="J1963" i="1"/>
  <c r="G1964" i="1"/>
  <c r="H1964" i="1"/>
  <c r="I1964" i="1"/>
  <c r="J1964" i="1"/>
  <c r="G1965" i="1"/>
  <c r="H1965" i="1"/>
  <c r="I1965" i="1"/>
  <c r="J1965" i="1"/>
  <c r="G1966" i="1"/>
  <c r="H1966" i="1"/>
  <c r="I1966" i="1"/>
  <c r="J1966" i="1"/>
  <c r="G1967" i="1"/>
  <c r="H1967" i="1"/>
  <c r="I1967" i="1"/>
  <c r="J1967" i="1"/>
  <c r="G1968" i="1"/>
  <c r="H1968" i="1"/>
  <c r="I1968" i="1"/>
  <c r="J1968" i="1"/>
  <c r="G1969" i="1"/>
  <c r="H1969" i="1"/>
  <c r="I1969" i="1"/>
  <c r="J1969" i="1"/>
  <c r="G1970" i="1"/>
  <c r="H1970" i="1"/>
  <c r="I1970" i="1"/>
  <c r="J1970" i="1"/>
  <c r="G1971" i="1"/>
  <c r="H1971" i="1"/>
  <c r="I1971" i="1"/>
  <c r="J1971" i="1"/>
  <c r="G1972" i="1"/>
  <c r="H1972" i="1"/>
  <c r="I1972" i="1"/>
  <c r="J1972" i="1"/>
  <c r="G1973" i="1"/>
  <c r="H1973" i="1"/>
  <c r="I1973" i="1"/>
  <c r="J1973" i="1"/>
  <c r="G1974" i="1"/>
  <c r="H1974" i="1"/>
  <c r="I1974" i="1"/>
  <c r="J1974" i="1"/>
  <c r="G1975" i="1"/>
  <c r="H1975" i="1"/>
  <c r="I1975" i="1"/>
  <c r="J1975" i="1"/>
  <c r="G1976" i="1"/>
  <c r="H1976" i="1"/>
  <c r="I1976" i="1"/>
  <c r="J1976" i="1"/>
  <c r="G1977" i="1"/>
  <c r="H1977" i="1"/>
  <c r="I1977" i="1"/>
  <c r="J1977" i="1"/>
  <c r="G1978" i="1"/>
  <c r="H1978" i="1"/>
  <c r="I1978" i="1"/>
  <c r="J1978" i="1"/>
  <c r="G1979" i="1"/>
  <c r="H1979" i="1"/>
  <c r="I1979" i="1"/>
  <c r="J1979" i="1"/>
  <c r="G1980" i="1"/>
  <c r="H1980" i="1"/>
  <c r="I1980" i="1"/>
  <c r="J1980" i="1"/>
  <c r="G1981" i="1"/>
  <c r="H1981" i="1"/>
  <c r="I1981" i="1"/>
  <c r="J1981" i="1"/>
  <c r="G1982" i="1"/>
  <c r="H1982" i="1"/>
  <c r="I1982" i="1"/>
  <c r="J1982" i="1"/>
  <c r="G1983" i="1"/>
  <c r="H1983" i="1"/>
  <c r="I1983" i="1"/>
  <c r="J1983" i="1"/>
  <c r="G1984" i="1"/>
  <c r="H1984" i="1"/>
  <c r="I1984" i="1"/>
  <c r="J1984" i="1"/>
  <c r="G1985" i="1"/>
  <c r="H1985" i="1"/>
  <c r="I1985" i="1"/>
  <c r="J1985" i="1"/>
  <c r="G1986" i="1"/>
  <c r="H1986" i="1"/>
  <c r="I1986" i="1"/>
  <c r="J1986" i="1"/>
  <c r="G1987" i="1"/>
  <c r="H1987" i="1"/>
  <c r="I1987" i="1"/>
  <c r="J1987" i="1"/>
  <c r="G1988" i="1"/>
  <c r="H1988" i="1"/>
  <c r="I1988" i="1"/>
  <c r="J1988" i="1"/>
  <c r="G1989" i="1"/>
  <c r="H1989" i="1"/>
  <c r="I1989" i="1"/>
  <c r="J1989" i="1"/>
  <c r="G1990" i="1"/>
  <c r="H1990" i="1"/>
  <c r="I1990" i="1"/>
  <c r="J1990" i="1"/>
  <c r="G1991" i="1"/>
  <c r="H1991" i="1"/>
  <c r="I1991" i="1"/>
  <c r="J1991" i="1"/>
  <c r="G1992" i="1"/>
  <c r="H1992" i="1"/>
  <c r="I1992" i="1"/>
  <c r="J1992" i="1"/>
  <c r="G1993" i="1"/>
  <c r="H1993" i="1"/>
  <c r="I1993" i="1"/>
  <c r="J1993" i="1"/>
  <c r="G1994" i="1"/>
  <c r="H1994" i="1"/>
  <c r="I1994" i="1"/>
  <c r="J1994" i="1"/>
  <c r="G1995" i="1"/>
  <c r="H1995" i="1"/>
  <c r="I1995" i="1"/>
  <c r="J1995" i="1"/>
  <c r="G1996" i="1"/>
  <c r="H1996" i="1"/>
  <c r="I1996" i="1"/>
  <c r="J1996" i="1"/>
  <c r="G1997" i="1"/>
  <c r="H1997" i="1"/>
  <c r="I1997" i="1"/>
  <c r="J1997" i="1"/>
  <c r="G1998" i="1"/>
  <c r="H1998" i="1"/>
  <c r="I1998" i="1"/>
  <c r="J1998" i="1"/>
  <c r="G1999" i="1"/>
  <c r="H1999" i="1"/>
  <c r="I1999" i="1"/>
  <c r="J1999" i="1"/>
  <c r="G2000" i="1"/>
  <c r="H2000" i="1"/>
  <c r="I2000" i="1"/>
  <c r="J2000" i="1"/>
  <c r="G2001" i="1"/>
  <c r="H2001" i="1"/>
  <c r="I2001" i="1"/>
  <c r="J2001" i="1"/>
  <c r="G2002" i="1"/>
  <c r="H2002" i="1"/>
  <c r="I2002" i="1"/>
  <c r="J2002" i="1"/>
  <c r="G2003" i="1"/>
  <c r="H2003" i="1"/>
  <c r="I2003" i="1"/>
  <c r="J2003" i="1"/>
  <c r="G2004" i="1"/>
  <c r="H2004" i="1"/>
  <c r="I2004" i="1"/>
  <c r="J2004" i="1"/>
  <c r="G2005" i="1"/>
  <c r="H2005" i="1"/>
  <c r="I2005" i="1"/>
  <c r="J2005" i="1"/>
  <c r="G2006" i="1"/>
  <c r="H2006" i="1"/>
  <c r="I2006" i="1"/>
  <c r="J2006" i="1"/>
  <c r="G2007" i="1"/>
  <c r="H2007" i="1"/>
  <c r="I2007" i="1"/>
  <c r="J2007" i="1"/>
  <c r="G2008" i="1"/>
  <c r="H2008" i="1"/>
  <c r="I2008" i="1"/>
  <c r="J2008" i="1"/>
  <c r="G2009" i="1"/>
  <c r="H2009" i="1"/>
  <c r="I2009" i="1"/>
  <c r="J2009" i="1"/>
  <c r="G2010" i="1"/>
  <c r="H2010" i="1"/>
  <c r="I2010" i="1"/>
  <c r="J2010" i="1"/>
  <c r="G2011" i="1"/>
  <c r="H2011" i="1"/>
  <c r="I2011" i="1"/>
  <c r="J2011" i="1"/>
  <c r="G2012" i="1"/>
  <c r="H2012" i="1"/>
  <c r="I2012" i="1"/>
  <c r="J2012" i="1"/>
  <c r="G2013" i="1"/>
  <c r="H2013" i="1"/>
  <c r="I2013" i="1"/>
  <c r="J2013" i="1"/>
  <c r="G2014" i="1"/>
  <c r="H2014" i="1"/>
  <c r="I2014" i="1"/>
  <c r="J2014" i="1"/>
  <c r="G2015" i="1"/>
  <c r="H2015" i="1"/>
  <c r="I2015" i="1"/>
  <c r="J2015" i="1"/>
  <c r="G2016" i="1"/>
  <c r="H2016" i="1"/>
  <c r="I2016" i="1"/>
  <c r="J2016" i="1"/>
  <c r="G2017" i="1"/>
  <c r="H2017" i="1"/>
  <c r="I2017" i="1"/>
  <c r="J2017" i="1"/>
  <c r="G2018" i="1"/>
  <c r="H2018" i="1"/>
  <c r="I2018" i="1"/>
  <c r="J2018" i="1"/>
  <c r="G2019" i="1"/>
  <c r="H2019" i="1"/>
  <c r="I2019" i="1"/>
  <c r="J2019" i="1"/>
  <c r="G2020" i="1"/>
  <c r="H2020" i="1"/>
  <c r="I2020" i="1"/>
  <c r="J2020" i="1"/>
  <c r="G2021" i="1"/>
  <c r="H2021" i="1"/>
  <c r="I2021" i="1"/>
  <c r="J2021" i="1"/>
  <c r="G2022" i="1"/>
  <c r="H2022" i="1"/>
  <c r="I2022" i="1"/>
  <c r="J2022" i="1"/>
  <c r="G2023" i="1"/>
  <c r="H2023" i="1"/>
  <c r="I2023" i="1"/>
  <c r="J2023" i="1"/>
  <c r="G2024" i="1"/>
  <c r="H2024" i="1"/>
  <c r="I2024" i="1"/>
  <c r="J2024" i="1"/>
  <c r="G2025" i="1"/>
  <c r="H2025" i="1"/>
  <c r="I2025" i="1"/>
  <c r="J2025" i="1"/>
  <c r="G2026" i="1"/>
  <c r="H2026" i="1"/>
  <c r="I2026" i="1"/>
  <c r="J2026" i="1"/>
  <c r="G2027" i="1"/>
  <c r="H2027" i="1"/>
  <c r="I2027" i="1"/>
  <c r="J2027" i="1"/>
  <c r="G2028" i="1"/>
  <c r="H2028" i="1"/>
  <c r="I2028" i="1"/>
  <c r="J2028" i="1"/>
  <c r="G2029" i="1"/>
  <c r="H2029" i="1"/>
  <c r="I2029" i="1"/>
  <c r="J2029" i="1"/>
  <c r="G2030" i="1"/>
  <c r="H2030" i="1"/>
  <c r="I2030" i="1"/>
  <c r="J2030" i="1"/>
  <c r="G2031" i="1"/>
  <c r="H2031" i="1"/>
  <c r="I2031" i="1"/>
  <c r="J2031" i="1"/>
  <c r="G2032" i="1"/>
  <c r="H2032" i="1"/>
  <c r="I2032" i="1"/>
  <c r="J2032" i="1"/>
  <c r="G2033" i="1"/>
  <c r="H2033" i="1"/>
  <c r="I2033" i="1"/>
  <c r="J2033" i="1"/>
  <c r="G2034" i="1"/>
  <c r="H2034" i="1"/>
  <c r="I2034" i="1"/>
  <c r="J2034" i="1"/>
  <c r="G2035" i="1"/>
  <c r="H2035" i="1"/>
  <c r="I2035" i="1"/>
  <c r="J2035" i="1"/>
  <c r="G2036" i="1"/>
  <c r="H2036" i="1"/>
  <c r="I2036" i="1"/>
  <c r="J2036" i="1"/>
  <c r="G2037" i="1"/>
  <c r="H2037" i="1"/>
  <c r="I2037" i="1"/>
  <c r="J2037" i="1"/>
  <c r="G2038" i="1"/>
  <c r="H2038" i="1"/>
  <c r="I2038" i="1"/>
  <c r="J2038" i="1"/>
  <c r="G2039" i="1"/>
  <c r="H2039" i="1"/>
  <c r="I2039" i="1"/>
  <c r="J2039" i="1"/>
  <c r="G2040" i="1"/>
  <c r="H2040" i="1"/>
  <c r="I2040" i="1"/>
  <c r="J2040" i="1"/>
  <c r="G2041" i="1"/>
  <c r="H2041" i="1"/>
  <c r="I2041" i="1"/>
  <c r="J2041" i="1"/>
  <c r="G2042" i="1"/>
  <c r="H2042" i="1"/>
  <c r="I2042" i="1"/>
  <c r="J2042" i="1"/>
  <c r="G2043" i="1"/>
  <c r="H2043" i="1"/>
  <c r="I2043" i="1"/>
  <c r="J2043" i="1"/>
  <c r="G2044" i="1"/>
  <c r="H2044" i="1"/>
  <c r="I2044" i="1"/>
  <c r="J2044" i="1"/>
  <c r="G2045" i="1"/>
  <c r="H2045" i="1"/>
  <c r="I2045" i="1"/>
  <c r="J2045" i="1"/>
  <c r="G2046" i="1"/>
  <c r="H2046" i="1"/>
  <c r="I2046" i="1"/>
  <c r="J2046" i="1"/>
  <c r="G2047" i="1"/>
  <c r="H2047" i="1"/>
  <c r="I2047" i="1"/>
  <c r="J2047" i="1"/>
  <c r="G2048" i="1"/>
  <c r="H2048" i="1"/>
  <c r="I2048" i="1"/>
  <c r="J2048" i="1"/>
  <c r="G2049" i="1"/>
  <c r="H2049" i="1"/>
  <c r="I2049" i="1"/>
  <c r="J2049" i="1"/>
  <c r="G2050" i="1"/>
  <c r="H2050" i="1"/>
  <c r="I2050" i="1"/>
  <c r="J2050" i="1"/>
  <c r="G2051" i="1"/>
  <c r="H2051" i="1"/>
  <c r="I2051" i="1"/>
  <c r="J2051" i="1"/>
  <c r="G2052" i="1"/>
  <c r="H2052" i="1"/>
  <c r="I2052" i="1"/>
  <c r="J2052" i="1"/>
  <c r="G2053" i="1"/>
  <c r="H2053" i="1"/>
  <c r="I2053" i="1"/>
  <c r="J2053" i="1"/>
  <c r="G2054" i="1"/>
  <c r="H2054" i="1"/>
  <c r="I2054" i="1"/>
  <c r="J2054" i="1"/>
  <c r="G2055" i="1"/>
  <c r="H2055" i="1"/>
  <c r="I2055" i="1"/>
  <c r="J2055" i="1"/>
  <c r="G2056" i="1"/>
  <c r="H2056" i="1"/>
  <c r="I2056" i="1"/>
  <c r="J2056" i="1"/>
  <c r="G2057" i="1"/>
  <c r="H2057" i="1"/>
  <c r="I2057" i="1"/>
  <c r="J2057" i="1"/>
  <c r="G2058" i="1"/>
  <c r="H2058" i="1"/>
  <c r="I2058" i="1"/>
  <c r="J2058" i="1"/>
  <c r="G2059" i="1"/>
  <c r="H2059" i="1"/>
  <c r="I2059" i="1"/>
  <c r="J2059" i="1"/>
  <c r="G2060" i="1"/>
  <c r="H2060" i="1"/>
  <c r="I2060" i="1"/>
  <c r="J2060" i="1"/>
  <c r="G2061" i="1"/>
  <c r="H2061" i="1"/>
  <c r="I2061" i="1"/>
  <c r="J2061" i="1"/>
  <c r="G2062" i="1"/>
  <c r="H2062" i="1"/>
  <c r="I2062" i="1"/>
  <c r="J2062" i="1"/>
  <c r="G2063" i="1"/>
  <c r="H2063" i="1"/>
  <c r="I2063" i="1"/>
  <c r="J2063" i="1"/>
  <c r="G2064" i="1"/>
  <c r="H2064" i="1"/>
  <c r="I2064" i="1"/>
  <c r="J2064" i="1"/>
  <c r="G2065" i="1"/>
  <c r="H2065" i="1"/>
  <c r="I2065" i="1"/>
  <c r="J2065" i="1"/>
  <c r="G2066" i="1"/>
  <c r="H2066" i="1"/>
  <c r="I2066" i="1"/>
  <c r="J2066" i="1"/>
  <c r="G2067" i="1"/>
  <c r="H2067" i="1"/>
  <c r="I2067" i="1"/>
  <c r="J2067" i="1"/>
  <c r="G2068" i="1"/>
  <c r="H2068" i="1"/>
  <c r="I2068" i="1"/>
  <c r="J2068" i="1"/>
  <c r="G2069" i="1"/>
  <c r="H2069" i="1"/>
  <c r="I2069" i="1"/>
  <c r="J2069" i="1"/>
  <c r="G2070" i="1"/>
  <c r="H2070" i="1"/>
  <c r="I2070" i="1"/>
  <c r="J2070" i="1"/>
  <c r="G2071" i="1"/>
  <c r="H2071" i="1"/>
  <c r="I2071" i="1"/>
  <c r="J2071" i="1"/>
  <c r="G2072" i="1"/>
  <c r="H2072" i="1"/>
  <c r="I2072" i="1"/>
  <c r="J2072" i="1"/>
  <c r="G2073" i="1"/>
  <c r="H2073" i="1"/>
  <c r="I2073" i="1"/>
  <c r="J2073" i="1"/>
  <c r="G2074" i="1"/>
  <c r="H2074" i="1"/>
  <c r="I2074" i="1"/>
  <c r="J2074" i="1"/>
  <c r="G2075" i="1"/>
  <c r="H2075" i="1"/>
  <c r="I2075" i="1"/>
  <c r="J2075" i="1"/>
  <c r="G2076" i="1"/>
  <c r="H2076" i="1"/>
  <c r="I2076" i="1"/>
  <c r="J2076" i="1"/>
  <c r="G2077" i="1"/>
  <c r="H2077" i="1"/>
  <c r="I2077" i="1"/>
  <c r="J2077" i="1"/>
  <c r="G2078" i="1"/>
  <c r="H2078" i="1"/>
  <c r="I2078" i="1"/>
  <c r="J2078" i="1"/>
  <c r="G2079" i="1"/>
  <c r="H2079" i="1"/>
  <c r="I2079" i="1"/>
  <c r="J2079" i="1"/>
  <c r="G2080" i="1"/>
  <c r="H2080" i="1"/>
  <c r="I2080" i="1"/>
  <c r="J2080" i="1"/>
  <c r="G2081" i="1"/>
  <c r="H2081" i="1"/>
  <c r="I2081" i="1"/>
  <c r="J2081" i="1"/>
  <c r="G2082" i="1"/>
  <c r="H2082" i="1"/>
  <c r="I2082" i="1"/>
  <c r="J2082" i="1"/>
  <c r="G2083" i="1"/>
  <c r="H2083" i="1"/>
  <c r="I2083" i="1"/>
  <c r="J2083" i="1"/>
  <c r="G2084" i="1"/>
  <c r="H2084" i="1"/>
  <c r="I2084" i="1"/>
  <c r="J2084" i="1"/>
  <c r="G2085" i="1"/>
  <c r="H2085" i="1"/>
  <c r="I2085" i="1"/>
  <c r="J2085" i="1"/>
  <c r="G2086" i="1"/>
  <c r="H2086" i="1"/>
  <c r="I2086" i="1"/>
  <c r="J2086" i="1"/>
  <c r="G2087" i="1"/>
  <c r="H2087" i="1"/>
  <c r="I2087" i="1"/>
  <c r="J2087" i="1"/>
  <c r="G2088" i="1"/>
  <c r="H2088" i="1"/>
  <c r="I2088" i="1"/>
  <c r="J2088" i="1"/>
  <c r="G2089" i="1"/>
  <c r="H2089" i="1"/>
  <c r="I2089" i="1"/>
  <c r="J2089" i="1"/>
  <c r="G2090" i="1"/>
  <c r="H2090" i="1"/>
  <c r="I2090" i="1"/>
  <c r="J2090" i="1"/>
  <c r="G2091" i="1"/>
  <c r="H2091" i="1"/>
  <c r="I2091" i="1"/>
  <c r="J2091" i="1"/>
  <c r="G2092" i="1"/>
  <c r="H2092" i="1"/>
  <c r="I2092" i="1"/>
  <c r="J2092" i="1"/>
  <c r="G2093" i="1"/>
  <c r="H2093" i="1"/>
  <c r="I2093" i="1"/>
  <c r="J2093" i="1"/>
  <c r="G2094" i="1"/>
  <c r="H2094" i="1"/>
  <c r="I2094" i="1"/>
  <c r="J2094" i="1"/>
  <c r="G2095" i="1"/>
  <c r="H2095" i="1"/>
  <c r="I2095" i="1"/>
  <c r="J2095" i="1"/>
  <c r="G2096" i="1"/>
  <c r="H2096" i="1"/>
  <c r="I2096" i="1"/>
  <c r="J2096" i="1"/>
  <c r="G2097" i="1"/>
  <c r="H2097" i="1"/>
  <c r="I2097" i="1"/>
  <c r="J2097" i="1"/>
  <c r="G2098" i="1"/>
  <c r="H2098" i="1"/>
  <c r="I2098" i="1"/>
  <c r="J2098" i="1"/>
  <c r="G2099" i="1"/>
  <c r="H2099" i="1"/>
  <c r="I2099" i="1"/>
  <c r="J2099" i="1"/>
  <c r="G2100" i="1"/>
  <c r="H2100" i="1"/>
  <c r="I2100" i="1"/>
  <c r="J2100" i="1"/>
  <c r="G2101" i="1"/>
  <c r="H2101" i="1"/>
  <c r="I2101" i="1"/>
  <c r="J2101" i="1"/>
  <c r="G2102" i="1"/>
  <c r="H2102" i="1"/>
  <c r="I2102" i="1"/>
  <c r="J2102" i="1"/>
  <c r="G2103" i="1"/>
  <c r="H2103" i="1"/>
  <c r="I2103" i="1"/>
  <c r="J2103" i="1"/>
  <c r="G2104" i="1"/>
  <c r="H2104" i="1"/>
  <c r="I2104" i="1"/>
  <c r="J2104" i="1"/>
  <c r="G2105" i="1"/>
  <c r="H2105" i="1"/>
  <c r="I2105" i="1"/>
  <c r="J2105" i="1"/>
  <c r="G2106" i="1"/>
  <c r="H2106" i="1"/>
  <c r="I2106" i="1"/>
  <c r="J2106" i="1"/>
  <c r="G2107" i="1"/>
  <c r="H2107" i="1"/>
  <c r="I2107" i="1"/>
  <c r="J2107" i="1"/>
  <c r="G2108" i="1"/>
  <c r="H2108" i="1"/>
  <c r="I2108" i="1"/>
  <c r="J2108" i="1"/>
  <c r="G2109" i="1"/>
  <c r="H2109" i="1"/>
  <c r="I2109" i="1"/>
  <c r="J2109" i="1"/>
  <c r="G2110" i="1"/>
  <c r="H2110" i="1"/>
  <c r="I2110" i="1"/>
  <c r="J2110" i="1"/>
  <c r="G2111" i="1"/>
  <c r="H2111" i="1"/>
  <c r="I2111" i="1"/>
  <c r="J2111" i="1"/>
  <c r="G2112" i="1"/>
  <c r="H2112" i="1"/>
  <c r="I2112" i="1"/>
  <c r="J2112" i="1"/>
  <c r="G2113" i="1"/>
  <c r="H2113" i="1"/>
  <c r="I2113" i="1"/>
  <c r="J2113" i="1"/>
  <c r="G2114" i="1"/>
  <c r="H2114" i="1"/>
  <c r="I2114" i="1"/>
  <c r="J2114" i="1"/>
  <c r="G2115" i="1"/>
  <c r="H2115" i="1"/>
  <c r="I2115" i="1"/>
  <c r="J2115" i="1"/>
  <c r="G2116" i="1"/>
  <c r="H2116" i="1"/>
  <c r="I2116" i="1"/>
  <c r="J2116" i="1"/>
  <c r="G2117" i="1"/>
  <c r="H2117" i="1"/>
  <c r="I2117" i="1"/>
  <c r="J2117" i="1"/>
  <c r="G2118" i="1"/>
  <c r="H2118" i="1"/>
  <c r="I2118" i="1"/>
  <c r="J2118" i="1"/>
  <c r="G2119" i="1"/>
  <c r="H2119" i="1"/>
  <c r="I2119" i="1"/>
  <c r="J2119" i="1"/>
  <c r="G2120" i="1"/>
  <c r="H2120" i="1"/>
  <c r="I2120" i="1"/>
  <c r="J2120" i="1"/>
  <c r="G2121" i="1"/>
  <c r="H2121" i="1"/>
  <c r="I2121" i="1"/>
  <c r="J2121" i="1"/>
  <c r="G2122" i="1"/>
  <c r="H2122" i="1"/>
  <c r="I2122" i="1"/>
  <c r="J2122" i="1"/>
  <c r="G2123" i="1"/>
  <c r="H2123" i="1"/>
  <c r="I2123" i="1"/>
  <c r="J2123" i="1"/>
  <c r="G2124" i="1"/>
  <c r="H2124" i="1"/>
  <c r="I2124" i="1"/>
  <c r="J2124" i="1"/>
  <c r="G2125" i="1"/>
  <c r="H2125" i="1"/>
  <c r="I2125" i="1"/>
  <c r="J2125" i="1"/>
  <c r="G2126" i="1"/>
  <c r="H2126" i="1"/>
  <c r="I2126" i="1"/>
  <c r="J2126" i="1"/>
  <c r="G2127" i="1"/>
  <c r="H2127" i="1"/>
  <c r="I2127" i="1"/>
  <c r="J2127" i="1"/>
  <c r="G2128" i="1"/>
  <c r="H2128" i="1"/>
  <c r="I2128" i="1"/>
  <c r="J2128" i="1"/>
  <c r="G2129" i="1"/>
  <c r="H2129" i="1"/>
  <c r="I2129" i="1"/>
  <c r="J2129" i="1"/>
  <c r="G2130" i="1"/>
  <c r="H2130" i="1"/>
  <c r="I2130" i="1"/>
  <c r="J2130" i="1"/>
  <c r="G2131" i="1"/>
  <c r="H2131" i="1"/>
  <c r="I2131" i="1"/>
  <c r="J2131" i="1"/>
  <c r="G2132" i="1"/>
  <c r="H2132" i="1"/>
  <c r="I2132" i="1"/>
  <c r="J2132" i="1"/>
  <c r="G2133" i="1"/>
  <c r="H2133" i="1"/>
  <c r="I2133" i="1"/>
  <c r="J2133" i="1"/>
  <c r="G2134" i="1"/>
  <c r="H2134" i="1"/>
  <c r="I2134" i="1"/>
  <c r="J2134" i="1"/>
  <c r="G2135" i="1"/>
  <c r="H2135" i="1"/>
  <c r="I2135" i="1"/>
  <c r="J2135" i="1"/>
  <c r="G2136" i="1"/>
  <c r="H2136" i="1"/>
  <c r="I2136" i="1"/>
  <c r="J2136" i="1"/>
  <c r="G2137" i="1"/>
  <c r="H2137" i="1"/>
  <c r="I2137" i="1"/>
  <c r="J2137" i="1"/>
  <c r="G2138" i="1"/>
  <c r="H2138" i="1"/>
  <c r="I2138" i="1"/>
  <c r="J2138" i="1"/>
  <c r="G2139" i="1"/>
  <c r="H2139" i="1"/>
  <c r="I2139" i="1"/>
  <c r="J2139" i="1"/>
  <c r="G2140" i="1"/>
  <c r="H2140" i="1"/>
  <c r="I2140" i="1"/>
  <c r="J2140" i="1"/>
  <c r="G2141" i="1"/>
  <c r="H2141" i="1"/>
  <c r="I2141" i="1"/>
  <c r="J2141" i="1"/>
  <c r="G2142" i="1"/>
  <c r="H2142" i="1"/>
  <c r="I2142" i="1"/>
  <c r="J2142" i="1"/>
  <c r="G2143" i="1"/>
  <c r="H2143" i="1"/>
  <c r="I2143" i="1"/>
  <c r="J2143" i="1"/>
  <c r="G2144" i="1"/>
  <c r="H2144" i="1"/>
  <c r="I2144" i="1"/>
  <c r="J2144" i="1"/>
  <c r="G2145" i="1"/>
  <c r="H2145" i="1"/>
  <c r="I2145" i="1"/>
  <c r="J2145" i="1"/>
  <c r="G2146" i="1"/>
  <c r="H2146" i="1"/>
  <c r="I2146" i="1"/>
  <c r="J2146" i="1"/>
  <c r="G2147" i="1"/>
  <c r="H2147" i="1"/>
  <c r="I2147" i="1"/>
  <c r="J2147" i="1"/>
  <c r="G2148" i="1"/>
  <c r="H2148" i="1"/>
  <c r="I2148" i="1"/>
  <c r="J2148" i="1"/>
  <c r="G2149" i="1"/>
  <c r="H2149" i="1"/>
  <c r="I2149" i="1"/>
  <c r="J2149" i="1"/>
  <c r="G2150" i="1"/>
  <c r="H2150" i="1"/>
  <c r="I2150" i="1"/>
  <c r="J2150" i="1"/>
  <c r="G2151" i="1"/>
  <c r="H2151" i="1"/>
  <c r="I2151" i="1"/>
  <c r="J2151" i="1"/>
  <c r="G2152" i="1"/>
  <c r="H2152" i="1"/>
  <c r="I2152" i="1"/>
  <c r="J2152" i="1"/>
  <c r="G2153" i="1"/>
  <c r="H2153" i="1"/>
  <c r="I2153" i="1"/>
  <c r="J2153" i="1"/>
  <c r="G2154" i="1"/>
  <c r="H2154" i="1"/>
  <c r="I2154" i="1"/>
  <c r="J2154" i="1"/>
  <c r="G2155" i="1"/>
  <c r="H2155" i="1"/>
  <c r="I2155" i="1"/>
  <c r="J2155" i="1"/>
  <c r="G2156" i="1"/>
  <c r="H2156" i="1"/>
  <c r="I2156" i="1"/>
  <c r="J2156" i="1"/>
  <c r="G2157" i="1"/>
  <c r="H2157" i="1"/>
  <c r="I2157" i="1"/>
  <c r="J2157" i="1"/>
  <c r="G2158" i="1"/>
  <c r="H2158" i="1"/>
  <c r="I2158" i="1"/>
  <c r="J2158" i="1"/>
  <c r="G2159" i="1"/>
  <c r="H2159" i="1"/>
  <c r="I2159" i="1"/>
  <c r="J2159" i="1"/>
  <c r="G2160" i="1"/>
  <c r="H2160" i="1"/>
  <c r="I2160" i="1"/>
  <c r="J2160" i="1"/>
  <c r="G2161" i="1"/>
  <c r="H2161" i="1"/>
  <c r="I2161" i="1"/>
  <c r="J2161" i="1"/>
  <c r="G2162" i="1"/>
  <c r="H2162" i="1"/>
  <c r="I2162" i="1"/>
  <c r="J2162" i="1"/>
  <c r="G2163" i="1"/>
  <c r="H2163" i="1"/>
  <c r="I2163" i="1"/>
  <c r="J2163" i="1"/>
  <c r="G2164" i="1"/>
  <c r="H2164" i="1"/>
  <c r="I2164" i="1"/>
  <c r="J2164" i="1"/>
  <c r="G2165" i="1"/>
  <c r="H2165" i="1"/>
  <c r="I2165" i="1"/>
  <c r="J2165" i="1"/>
  <c r="G2166" i="1"/>
  <c r="H2166" i="1"/>
  <c r="I2166" i="1"/>
  <c r="J2166" i="1"/>
  <c r="G2167" i="1"/>
  <c r="H2167" i="1"/>
  <c r="I2167" i="1"/>
  <c r="J2167" i="1"/>
  <c r="G2168" i="1"/>
  <c r="H2168" i="1"/>
  <c r="I2168" i="1"/>
  <c r="J2168" i="1"/>
  <c r="G2169" i="1"/>
  <c r="H2169" i="1"/>
  <c r="I2169" i="1"/>
  <c r="J2169" i="1"/>
  <c r="G2170" i="1"/>
  <c r="H2170" i="1"/>
  <c r="I2170" i="1"/>
  <c r="J2170" i="1"/>
  <c r="G2171" i="1"/>
  <c r="H2171" i="1"/>
  <c r="I2171" i="1"/>
  <c r="J2171" i="1"/>
  <c r="G2172" i="1"/>
  <c r="H2172" i="1"/>
  <c r="I2172" i="1"/>
  <c r="J2172" i="1"/>
  <c r="G2173" i="1"/>
  <c r="H2173" i="1"/>
  <c r="I2173" i="1"/>
  <c r="J2173" i="1"/>
  <c r="G2174" i="1"/>
  <c r="H2174" i="1"/>
  <c r="I2174" i="1"/>
  <c r="J2174" i="1"/>
  <c r="G2175" i="1"/>
  <c r="H2175" i="1"/>
  <c r="I2175" i="1"/>
  <c r="J2175" i="1"/>
  <c r="G2176" i="1"/>
  <c r="H2176" i="1"/>
  <c r="I2176" i="1"/>
  <c r="J2176" i="1"/>
  <c r="G2177" i="1"/>
  <c r="H2177" i="1"/>
  <c r="I2177" i="1"/>
  <c r="J2177" i="1"/>
  <c r="G2178" i="1"/>
  <c r="H2178" i="1"/>
  <c r="I2178" i="1"/>
  <c r="J2178" i="1"/>
  <c r="G2179" i="1"/>
  <c r="H2179" i="1"/>
  <c r="I2179" i="1"/>
  <c r="J2179" i="1"/>
  <c r="G2180" i="1"/>
  <c r="H2180" i="1"/>
  <c r="I2180" i="1"/>
  <c r="J2180" i="1"/>
  <c r="G2181" i="1"/>
  <c r="H2181" i="1"/>
  <c r="I2181" i="1"/>
  <c r="J2181" i="1"/>
  <c r="G2182" i="1"/>
  <c r="H2182" i="1"/>
  <c r="I2182" i="1"/>
  <c r="J2182" i="1"/>
  <c r="G2183" i="1"/>
  <c r="H2183" i="1"/>
  <c r="I2183" i="1"/>
  <c r="J2183" i="1"/>
  <c r="G2184" i="1"/>
  <c r="H2184" i="1"/>
  <c r="I2184" i="1"/>
  <c r="J2184" i="1"/>
  <c r="G2185" i="1"/>
  <c r="H2185" i="1"/>
  <c r="I2185" i="1"/>
  <c r="J2185" i="1"/>
  <c r="G2186" i="1"/>
  <c r="H2186" i="1"/>
  <c r="I2186" i="1"/>
  <c r="J2186" i="1"/>
  <c r="G2187" i="1"/>
  <c r="H2187" i="1"/>
  <c r="I2187" i="1"/>
  <c r="J2187" i="1"/>
  <c r="G2188" i="1"/>
  <c r="H2188" i="1"/>
  <c r="I2188" i="1"/>
  <c r="J2188" i="1"/>
  <c r="G2189" i="1"/>
  <c r="H2189" i="1"/>
  <c r="I2189" i="1"/>
  <c r="J2189" i="1"/>
  <c r="G2190" i="1"/>
  <c r="H2190" i="1"/>
  <c r="I2190" i="1"/>
  <c r="J2190" i="1"/>
  <c r="G2191" i="1"/>
  <c r="H2191" i="1"/>
  <c r="I2191" i="1"/>
  <c r="J2191" i="1"/>
  <c r="G2192" i="1"/>
  <c r="H2192" i="1"/>
  <c r="I2192" i="1"/>
  <c r="J2192" i="1"/>
  <c r="G2193" i="1"/>
  <c r="H2193" i="1"/>
  <c r="I2193" i="1"/>
  <c r="J2193" i="1"/>
  <c r="G2194" i="1"/>
  <c r="H2194" i="1"/>
  <c r="I2194" i="1"/>
  <c r="J2194" i="1"/>
  <c r="G2195" i="1"/>
  <c r="H2195" i="1"/>
  <c r="I2195" i="1"/>
  <c r="J2195" i="1"/>
  <c r="G2196" i="1"/>
  <c r="H2196" i="1"/>
  <c r="I2196" i="1"/>
  <c r="J2196" i="1"/>
  <c r="G2197" i="1"/>
  <c r="H2197" i="1"/>
  <c r="I2197" i="1"/>
  <c r="J2197" i="1"/>
  <c r="G2198" i="1"/>
  <c r="H2198" i="1"/>
  <c r="I2198" i="1"/>
  <c r="J2198" i="1"/>
  <c r="G2199" i="1"/>
  <c r="H2199" i="1"/>
  <c r="I2199" i="1"/>
  <c r="J2199" i="1"/>
  <c r="G2200" i="1"/>
  <c r="H2200" i="1"/>
  <c r="I2200" i="1"/>
  <c r="J2200" i="1"/>
  <c r="G2201" i="1"/>
  <c r="H2201" i="1"/>
  <c r="I2201" i="1"/>
  <c r="J2201" i="1"/>
  <c r="G2202" i="1"/>
  <c r="H2202" i="1"/>
  <c r="I2202" i="1"/>
  <c r="J2202" i="1"/>
  <c r="G2203" i="1"/>
  <c r="H2203" i="1"/>
  <c r="I2203" i="1"/>
  <c r="J2203" i="1"/>
  <c r="G2204" i="1"/>
  <c r="H2204" i="1"/>
  <c r="I2204" i="1"/>
  <c r="J2204" i="1"/>
  <c r="G2205" i="1"/>
  <c r="H2205" i="1"/>
  <c r="I2205" i="1"/>
  <c r="J2205" i="1"/>
  <c r="G2206" i="1"/>
  <c r="H2206" i="1"/>
  <c r="I2206" i="1"/>
  <c r="J2206" i="1"/>
  <c r="G2207" i="1"/>
  <c r="H2207" i="1"/>
  <c r="I2207" i="1"/>
  <c r="J2207" i="1"/>
  <c r="G2208" i="1"/>
  <c r="H2208" i="1"/>
  <c r="I2208" i="1"/>
  <c r="J2208" i="1"/>
  <c r="G2209" i="1"/>
  <c r="H2209" i="1"/>
  <c r="I2209" i="1"/>
  <c r="J2209" i="1"/>
  <c r="G2210" i="1"/>
  <c r="H2210" i="1"/>
  <c r="I2210" i="1"/>
  <c r="J2210" i="1"/>
  <c r="G2211" i="1"/>
  <c r="H2211" i="1"/>
  <c r="I2211" i="1"/>
  <c r="J2211" i="1"/>
  <c r="G2212" i="1"/>
  <c r="H2212" i="1"/>
  <c r="I2212" i="1"/>
  <c r="J2212" i="1"/>
  <c r="G2213" i="1"/>
  <c r="H2213" i="1"/>
  <c r="I2213" i="1"/>
  <c r="J2213" i="1"/>
  <c r="G2214" i="1"/>
  <c r="H2214" i="1"/>
  <c r="I2214" i="1"/>
  <c r="J2214" i="1"/>
  <c r="G2215" i="1"/>
  <c r="H2215" i="1"/>
  <c r="I2215" i="1"/>
  <c r="J2215" i="1"/>
  <c r="G2216" i="1"/>
  <c r="H2216" i="1"/>
  <c r="I2216" i="1"/>
  <c r="J2216" i="1"/>
  <c r="G2217" i="1"/>
  <c r="H2217" i="1"/>
  <c r="I2217" i="1"/>
  <c r="J2217" i="1"/>
  <c r="G2218" i="1"/>
  <c r="H2218" i="1"/>
  <c r="I2218" i="1"/>
  <c r="J2218" i="1"/>
  <c r="G2219" i="1"/>
  <c r="H2219" i="1"/>
  <c r="I2219" i="1"/>
  <c r="J2219" i="1"/>
  <c r="G2220" i="1"/>
  <c r="H2220" i="1"/>
  <c r="I2220" i="1"/>
  <c r="J2220" i="1"/>
  <c r="G2221" i="1"/>
  <c r="H2221" i="1"/>
  <c r="I2221" i="1"/>
  <c r="J2221" i="1"/>
  <c r="G2222" i="1"/>
  <c r="H2222" i="1"/>
  <c r="I2222" i="1"/>
  <c r="J2222" i="1"/>
  <c r="G2223" i="1"/>
  <c r="H2223" i="1"/>
  <c r="I2223" i="1"/>
  <c r="J2223" i="1"/>
  <c r="G2224" i="1"/>
  <c r="H2224" i="1"/>
  <c r="I2224" i="1"/>
  <c r="J2224" i="1"/>
  <c r="G2225" i="1"/>
  <c r="H2225" i="1"/>
  <c r="I2225" i="1"/>
  <c r="J2225" i="1"/>
  <c r="G2226" i="1"/>
  <c r="H2226" i="1"/>
  <c r="I2226" i="1"/>
  <c r="J2226" i="1"/>
  <c r="G2227" i="1"/>
  <c r="H2227" i="1"/>
  <c r="I2227" i="1"/>
  <c r="J2227" i="1"/>
  <c r="G2228" i="1"/>
  <c r="H2228" i="1"/>
  <c r="I2228" i="1"/>
  <c r="J2228" i="1"/>
  <c r="G2229" i="1"/>
  <c r="H2229" i="1"/>
  <c r="I2229" i="1"/>
  <c r="J2229" i="1"/>
  <c r="G2230" i="1"/>
  <c r="H2230" i="1"/>
  <c r="I2230" i="1"/>
  <c r="J2230" i="1"/>
  <c r="G2231" i="1"/>
  <c r="H2231" i="1"/>
  <c r="I2231" i="1"/>
  <c r="J2231" i="1"/>
  <c r="G2232" i="1"/>
  <c r="H2232" i="1"/>
  <c r="I2232" i="1"/>
  <c r="J2232" i="1"/>
  <c r="G2233" i="1"/>
  <c r="H2233" i="1"/>
  <c r="I2233" i="1"/>
  <c r="J2233" i="1"/>
  <c r="G2234" i="1"/>
  <c r="H2234" i="1"/>
  <c r="I2234" i="1"/>
  <c r="J2234" i="1"/>
  <c r="G2235" i="1"/>
  <c r="H2235" i="1"/>
  <c r="I2235" i="1"/>
  <c r="J2235" i="1"/>
  <c r="G2236" i="1"/>
  <c r="H2236" i="1"/>
  <c r="I2236" i="1"/>
  <c r="J2236" i="1"/>
  <c r="G2237" i="1"/>
  <c r="H2237" i="1"/>
  <c r="I2237" i="1"/>
  <c r="J2237" i="1"/>
  <c r="G2238" i="1"/>
  <c r="H2238" i="1"/>
  <c r="I2238" i="1"/>
  <c r="J2238" i="1"/>
  <c r="G2239" i="1"/>
  <c r="H2239" i="1"/>
  <c r="I2239" i="1"/>
  <c r="J2239" i="1"/>
  <c r="G2240" i="1"/>
  <c r="H2240" i="1"/>
  <c r="I2240" i="1"/>
  <c r="J2240" i="1"/>
  <c r="G2241" i="1"/>
  <c r="H2241" i="1"/>
  <c r="I2241" i="1"/>
  <c r="J2241" i="1"/>
  <c r="G2242" i="1"/>
  <c r="H2242" i="1"/>
  <c r="I2242" i="1"/>
  <c r="J2242" i="1"/>
  <c r="G2243" i="1"/>
  <c r="H2243" i="1"/>
  <c r="I2243" i="1"/>
  <c r="J2243" i="1"/>
  <c r="G2244" i="1"/>
  <c r="H2244" i="1"/>
  <c r="I2244" i="1"/>
  <c r="J2244" i="1"/>
  <c r="G2245" i="1"/>
  <c r="H2245" i="1"/>
  <c r="I2245" i="1"/>
  <c r="J2245" i="1"/>
  <c r="G2246" i="1"/>
  <c r="H2246" i="1"/>
  <c r="I2246" i="1"/>
  <c r="J2246" i="1"/>
  <c r="G2247" i="1"/>
  <c r="H2247" i="1"/>
  <c r="I2247" i="1"/>
  <c r="J2247" i="1"/>
  <c r="G2248" i="1"/>
  <c r="H2248" i="1"/>
  <c r="I2248" i="1"/>
  <c r="J2248" i="1"/>
  <c r="G2249" i="1"/>
  <c r="H2249" i="1"/>
  <c r="I2249" i="1"/>
  <c r="J2249" i="1"/>
  <c r="G2250" i="1"/>
  <c r="H2250" i="1"/>
  <c r="I2250" i="1"/>
  <c r="J2250" i="1"/>
  <c r="G2251" i="1"/>
  <c r="H2251" i="1"/>
  <c r="I2251" i="1"/>
  <c r="J2251" i="1"/>
  <c r="G2252" i="1"/>
  <c r="H2252" i="1"/>
  <c r="I2252" i="1"/>
  <c r="J2252" i="1"/>
  <c r="G2253" i="1"/>
  <c r="H2253" i="1"/>
  <c r="I2253" i="1"/>
  <c r="J2253" i="1"/>
  <c r="G2254" i="1"/>
  <c r="H2254" i="1"/>
  <c r="I2254" i="1"/>
  <c r="J2254" i="1"/>
  <c r="G2255" i="1"/>
  <c r="H2255" i="1"/>
  <c r="I2255" i="1"/>
  <c r="J2255" i="1"/>
  <c r="G2256" i="1"/>
  <c r="H2256" i="1"/>
  <c r="I2256" i="1"/>
  <c r="J2256" i="1"/>
  <c r="G2257" i="1"/>
  <c r="H2257" i="1"/>
  <c r="I2257" i="1"/>
  <c r="J2257" i="1"/>
  <c r="G2258" i="1"/>
  <c r="H2258" i="1"/>
  <c r="I2258" i="1"/>
  <c r="J2258" i="1"/>
  <c r="G2259" i="1"/>
  <c r="H2259" i="1"/>
  <c r="I2259" i="1"/>
  <c r="J2259" i="1"/>
  <c r="G2260" i="1"/>
  <c r="H2260" i="1"/>
  <c r="I2260" i="1"/>
  <c r="J2260" i="1"/>
  <c r="G2261" i="1"/>
  <c r="H2261" i="1"/>
  <c r="I2261" i="1"/>
  <c r="J2261" i="1"/>
  <c r="G2262" i="1"/>
  <c r="H2262" i="1"/>
  <c r="I2262" i="1"/>
  <c r="J2262" i="1"/>
  <c r="G2263" i="1"/>
  <c r="H2263" i="1"/>
  <c r="I2263" i="1"/>
  <c r="J2263" i="1"/>
  <c r="G2264" i="1"/>
  <c r="H2264" i="1"/>
  <c r="I2264" i="1"/>
  <c r="J2264" i="1"/>
  <c r="G2265" i="1"/>
  <c r="H2265" i="1"/>
  <c r="I2265" i="1"/>
  <c r="J2265" i="1"/>
  <c r="G2266" i="1"/>
  <c r="H2266" i="1"/>
  <c r="I2266" i="1"/>
  <c r="J2266" i="1"/>
  <c r="G2267" i="1"/>
  <c r="H2267" i="1"/>
  <c r="I2267" i="1"/>
  <c r="J2267" i="1"/>
  <c r="G2268" i="1"/>
  <c r="H2268" i="1"/>
  <c r="I2268" i="1"/>
  <c r="J2268" i="1"/>
  <c r="G2269" i="1"/>
  <c r="H2269" i="1"/>
  <c r="I2269" i="1"/>
  <c r="J2269" i="1"/>
  <c r="G2270" i="1"/>
  <c r="H2270" i="1"/>
  <c r="I2270" i="1"/>
  <c r="J2270" i="1"/>
  <c r="G2271" i="1"/>
  <c r="H2271" i="1"/>
  <c r="I2271" i="1"/>
  <c r="J2271" i="1"/>
  <c r="G2272" i="1"/>
  <c r="H2272" i="1"/>
  <c r="I2272" i="1"/>
  <c r="J2272" i="1"/>
  <c r="G2273" i="1"/>
  <c r="H2273" i="1"/>
  <c r="I2273" i="1"/>
  <c r="J2273" i="1"/>
  <c r="G2274" i="1"/>
  <c r="H2274" i="1"/>
  <c r="I2274" i="1"/>
  <c r="J2274" i="1"/>
  <c r="G2275" i="1"/>
  <c r="H2275" i="1"/>
  <c r="I2275" i="1"/>
  <c r="J2275" i="1"/>
  <c r="G2276" i="1"/>
  <c r="H2276" i="1"/>
  <c r="I2276" i="1"/>
  <c r="J2276" i="1"/>
  <c r="G2277" i="1"/>
  <c r="H2277" i="1"/>
  <c r="I2277" i="1"/>
  <c r="J2277" i="1"/>
  <c r="G2278" i="1"/>
  <c r="H2278" i="1"/>
  <c r="I2278" i="1"/>
  <c r="J2278" i="1"/>
  <c r="G2279" i="1"/>
  <c r="H2279" i="1"/>
  <c r="I2279" i="1"/>
  <c r="J2279" i="1"/>
  <c r="G2280" i="1"/>
  <c r="H2280" i="1"/>
  <c r="I2280" i="1"/>
  <c r="J2280" i="1"/>
  <c r="G2281" i="1"/>
  <c r="H2281" i="1"/>
  <c r="I2281" i="1"/>
  <c r="J2281" i="1"/>
  <c r="G2282" i="1"/>
  <c r="H2282" i="1"/>
  <c r="I2282" i="1"/>
  <c r="J2282" i="1"/>
  <c r="G2283" i="1"/>
  <c r="H2283" i="1"/>
  <c r="I2283" i="1"/>
  <c r="J2283" i="1"/>
  <c r="G2284" i="1"/>
  <c r="H2284" i="1"/>
  <c r="I2284" i="1"/>
  <c r="J2284" i="1"/>
  <c r="G2285" i="1"/>
  <c r="H2285" i="1"/>
  <c r="I2285" i="1"/>
  <c r="J2285" i="1"/>
  <c r="G2286" i="1"/>
  <c r="H2286" i="1"/>
  <c r="I2286" i="1"/>
  <c r="J2286" i="1"/>
  <c r="G2287" i="1"/>
  <c r="H2287" i="1"/>
  <c r="I2287" i="1"/>
  <c r="J2287" i="1"/>
  <c r="G2288" i="1"/>
  <c r="H2288" i="1"/>
  <c r="I2288" i="1"/>
  <c r="J2288" i="1"/>
  <c r="G2289" i="1"/>
  <c r="H2289" i="1"/>
  <c r="I2289" i="1"/>
  <c r="J2289" i="1"/>
  <c r="G2290" i="1"/>
  <c r="H2290" i="1"/>
  <c r="I2290" i="1"/>
  <c r="J2290" i="1"/>
  <c r="G2291" i="1"/>
  <c r="H2291" i="1"/>
  <c r="I2291" i="1"/>
  <c r="J2291" i="1"/>
  <c r="G2292" i="1"/>
  <c r="H2292" i="1"/>
  <c r="I2292" i="1"/>
  <c r="J2292" i="1"/>
  <c r="G2293" i="1"/>
  <c r="H2293" i="1"/>
  <c r="I2293" i="1"/>
  <c r="J2293" i="1"/>
  <c r="G2294" i="1"/>
  <c r="H2294" i="1"/>
  <c r="I2294" i="1"/>
  <c r="J2294" i="1"/>
  <c r="G2295" i="1"/>
  <c r="H2295" i="1"/>
  <c r="I2295" i="1"/>
  <c r="J2295" i="1"/>
  <c r="G2296" i="1"/>
  <c r="H2296" i="1"/>
  <c r="I2296" i="1"/>
  <c r="J2296" i="1"/>
  <c r="G2297" i="1"/>
  <c r="H2297" i="1"/>
  <c r="I2297" i="1"/>
  <c r="J2297" i="1"/>
  <c r="G2298" i="1"/>
  <c r="H2298" i="1"/>
  <c r="I2298" i="1"/>
  <c r="J2298" i="1"/>
  <c r="G2299" i="1"/>
  <c r="H2299" i="1"/>
  <c r="I2299" i="1"/>
  <c r="J2299" i="1"/>
  <c r="G2300" i="1"/>
  <c r="H2300" i="1"/>
  <c r="I2300" i="1"/>
  <c r="J2300" i="1"/>
  <c r="G2301" i="1"/>
  <c r="H2301" i="1"/>
  <c r="I2301" i="1"/>
  <c r="J2301" i="1"/>
  <c r="G2302" i="1"/>
  <c r="H2302" i="1"/>
  <c r="I2302" i="1"/>
  <c r="J2302" i="1"/>
  <c r="G2303" i="1"/>
  <c r="H2303" i="1"/>
  <c r="I2303" i="1"/>
  <c r="J2303" i="1"/>
  <c r="G2304" i="1"/>
  <c r="H2304" i="1"/>
  <c r="I2304" i="1"/>
  <c r="J2304" i="1"/>
  <c r="G2305" i="1"/>
  <c r="H2305" i="1"/>
  <c r="I2305" i="1"/>
  <c r="J2305" i="1"/>
  <c r="G2306" i="1"/>
  <c r="H2306" i="1"/>
  <c r="I2306" i="1"/>
  <c r="J2306" i="1"/>
  <c r="G2307" i="1"/>
  <c r="H2307" i="1"/>
  <c r="I2307" i="1"/>
  <c r="J2307" i="1"/>
  <c r="G2308" i="1"/>
  <c r="H2308" i="1"/>
  <c r="I2308" i="1"/>
  <c r="J2308" i="1"/>
  <c r="G2309" i="1"/>
  <c r="H2309" i="1"/>
  <c r="I2309" i="1"/>
  <c r="J2309" i="1"/>
  <c r="G2310" i="1"/>
  <c r="H2310" i="1"/>
  <c r="I2310" i="1"/>
  <c r="J2310" i="1"/>
  <c r="G2311" i="1"/>
  <c r="H2311" i="1"/>
  <c r="I2311" i="1"/>
  <c r="J2311" i="1"/>
  <c r="G2312" i="1"/>
  <c r="H2312" i="1"/>
  <c r="I2312" i="1"/>
  <c r="J2312" i="1"/>
  <c r="G2313" i="1"/>
  <c r="H2313" i="1"/>
  <c r="I2313" i="1"/>
  <c r="J2313" i="1"/>
  <c r="G2314" i="1"/>
  <c r="H2314" i="1"/>
  <c r="I2314" i="1"/>
  <c r="J2314" i="1"/>
  <c r="G2315" i="1"/>
  <c r="H2315" i="1"/>
  <c r="I2315" i="1"/>
  <c r="J2315" i="1"/>
  <c r="G2316" i="1"/>
  <c r="H2316" i="1"/>
  <c r="I2316" i="1"/>
  <c r="J2316" i="1"/>
  <c r="G2317" i="1"/>
  <c r="H2317" i="1"/>
  <c r="I2317" i="1"/>
  <c r="J2317" i="1"/>
  <c r="G2318" i="1"/>
  <c r="H2318" i="1"/>
  <c r="I2318" i="1"/>
  <c r="J2318" i="1"/>
  <c r="G2319" i="1"/>
  <c r="H2319" i="1"/>
  <c r="I2319" i="1"/>
  <c r="J2319" i="1"/>
  <c r="G2320" i="1"/>
  <c r="H2320" i="1"/>
  <c r="I2320" i="1"/>
  <c r="J2320" i="1"/>
  <c r="G2321" i="1"/>
  <c r="H2321" i="1"/>
  <c r="I2321" i="1"/>
  <c r="J2321" i="1"/>
  <c r="G2322" i="1"/>
  <c r="H2322" i="1"/>
  <c r="I2322" i="1"/>
  <c r="J2322" i="1"/>
  <c r="G2323" i="1"/>
  <c r="H2323" i="1"/>
  <c r="I2323" i="1"/>
  <c r="J2323" i="1"/>
  <c r="G2324" i="1"/>
  <c r="H2324" i="1"/>
  <c r="I2324" i="1"/>
  <c r="J2324" i="1"/>
  <c r="G2325" i="1"/>
  <c r="H2325" i="1"/>
  <c r="I2325" i="1"/>
  <c r="J2325" i="1"/>
  <c r="G2326" i="1"/>
  <c r="H2326" i="1"/>
  <c r="I2326" i="1"/>
  <c r="J2326" i="1"/>
  <c r="G2327" i="1"/>
  <c r="H2327" i="1"/>
  <c r="I2327" i="1"/>
  <c r="J2327" i="1"/>
  <c r="G2328" i="1"/>
  <c r="H2328" i="1"/>
  <c r="I2328" i="1"/>
  <c r="J2328" i="1"/>
  <c r="G2329" i="1"/>
  <c r="H2329" i="1"/>
  <c r="I2329" i="1"/>
  <c r="J2329" i="1"/>
  <c r="G2330" i="1"/>
  <c r="H2330" i="1"/>
  <c r="I2330" i="1"/>
  <c r="J2330" i="1"/>
  <c r="G2331" i="1"/>
  <c r="H2331" i="1"/>
  <c r="I2331" i="1"/>
  <c r="J2331" i="1"/>
  <c r="G2332" i="1"/>
  <c r="H2332" i="1"/>
  <c r="I2332" i="1"/>
  <c r="J2332" i="1"/>
  <c r="G2333" i="1"/>
  <c r="H2333" i="1"/>
  <c r="I2333" i="1"/>
  <c r="J2333" i="1"/>
  <c r="G2334" i="1"/>
  <c r="H2334" i="1"/>
  <c r="I2334" i="1"/>
  <c r="J2334" i="1"/>
  <c r="G2335" i="1"/>
  <c r="H2335" i="1"/>
  <c r="I2335" i="1"/>
  <c r="J2335" i="1"/>
  <c r="G2336" i="1"/>
  <c r="H2336" i="1"/>
  <c r="I2336" i="1"/>
  <c r="J2336" i="1"/>
  <c r="G2337" i="1"/>
  <c r="H2337" i="1"/>
  <c r="I2337" i="1"/>
  <c r="J2337" i="1"/>
  <c r="G2338" i="1"/>
  <c r="H2338" i="1"/>
  <c r="I2338" i="1"/>
  <c r="J2338" i="1"/>
  <c r="G2339" i="1"/>
  <c r="H2339" i="1"/>
  <c r="I2339" i="1"/>
  <c r="J2339" i="1"/>
  <c r="G2340" i="1"/>
  <c r="H2340" i="1"/>
  <c r="I2340" i="1"/>
  <c r="J2340" i="1"/>
  <c r="G2341" i="1"/>
  <c r="H2341" i="1"/>
  <c r="I2341" i="1"/>
  <c r="J2341" i="1"/>
  <c r="G2342" i="1"/>
  <c r="H2342" i="1"/>
  <c r="I2342" i="1"/>
  <c r="J2342" i="1"/>
  <c r="G2343" i="1"/>
  <c r="H2343" i="1"/>
  <c r="I2343" i="1"/>
  <c r="J2343" i="1"/>
  <c r="G2344" i="1"/>
  <c r="H2344" i="1"/>
  <c r="I2344" i="1"/>
  <c r="J2344" i="1"/>
  <c r="G2345" i="1"/>
  <c r="H2345" i="1"/>
  <c r="I2345" i="1"/>
  <c r="J2345" i="1"/>
  <c r="G2346" i="1"/>
  <c r="H2346" i="1"/>
  <c r="I2346" i="1"/>
  <c r="J2346" i="1"/>
  <c r="G2347" i="1"/>
  <c r="H2347" i="1"/>
  <c r="I2347" i="1"/>
  <c r="J2347" i="1"/>
  <c r="G2348" i="1"/>
  <c r="H2348" i="1"/>
  <c r="I2348" i="1"/>
  <c r="J2348" i="1"/>
  <c r="G2349" i="1"/>
  <c r="H2349" i="1"/>
  <c r="I2349" i="1"/>
  <c r="J2349" i="1"/>
  <c r="G2350" i="1"/>
  <c r="H2350" i="1"/>
  <c r="I2350" i="1"/>
  <c r="J2350" i="1"/>
  <c r="G2351" i="1"/>
  <c r="H2351" i="1"/>
  <c r="I2351" i="1"/>
  <c r="J2351" i="1"/>
  <c r="G2352" i="1"/>
  <c r="H2352" i="1"/>
  <c r="I2352" i="1"/>
  <c r="J2352" i="1"/>
  <c r="G2353" i="1"/>
  <c r="H2353" i="1"/>
  <c r="I2353" i="1"/>
  <c r="J2353" i="1"/>
  <c r="G2354" i="1"/>
  <c r="H2354" i="1"/>
  <c r="I2354" i="1"/>
  <c r="J2354" i="1"/>
  <c r="G2355" i="1"/>
  <c r="H2355" i="1"/>
  <c r="I2355" i="1"/>
  <c r="J2355" i="1"/>
  <c r="G2356" i="1"/>
  <c r="H2356" i="1"/>
  <c r="I2356" i="1"/>
  <c r="J2356" i="1"/>
  <c r="G2357" i="1"/>
  <c r="H2357" i="1"/>
  <c r="I2357" i="1"/>
  <c r="J2357" i="1"/>
  <c r="G2358" i="1"/>
  <c r="H2358" i="1"/>
  <c r="I2358" i="1"/>
  <c r="J2358" i="1"/>
  <c r="G2359" i="1"/>
  <c r="H2359" i="1"/>
  <c r="I2359" i="1"/>
  <c r="J2359" i="1"/>
  <c r="G2360" i="1"/>
  <c r="H2360" i="1"/>
  <c r="I2360" i="1"/>
  <c r="J2360" i="1"/>
  <c r="G2361" i="1"/>
  <c r="H2361" i="1"/>
  <c r="I2361" i="1"/>
  <c r="J2361" i="1"/>
  <c r="G2362" i="1"/>
  <c r="H2362" i="1"/>
  <c r="I2362" i="1"/>
  <c r="J2362" i="1"/>
  <c r="G2363" i="1"/>
  <c r="H2363" i="1"/>
  <c r="I2363" i="1"/>
  <c r="J2363" i="1"/>
  <c r="G2364" i="1"/>
  <c r="H2364" i="1"/>
  <c r="I2364" i="1"/>
  <c r="J2364" i="1"/>
  <c r="G2365" i="1"/>
  <c r="H2365" i="1"/>
  <c r="I2365" i="1"/>
  <c r="J2365" i="1"/>
  <c r="G2366" i="1"/>
  <c r="H2366" i="1"/>
  <c r="I2366" i="1"/>
  <c r="J2366" i="1"/>
  <c r="G2367" i="1"/>
  <c r="H2367" i="1"/>
  <c r="I2367" i="1"/>
  <c r="J2367" i="1"/>
  <c r="G2368" i="1"/>
  <c r="H2368" i="1"/>
  <c r="I2368" i="1"/>
  <c r="J2368" i="1"/>
  <c r="G2369" i="1"/>
  <c r="H2369" i="1"/>
  <c r="I2369" i="1"/>
  <c r="J2369" i="1"/>
  <c r="G2370" i="1"/>
  <c r="H2370" i="1"/>
  <c r="I2370" i="1"/>
  <c r="J2370" i="1"/>
  <c r="G2371" i="1"/>
  <c r="H2371" i="1"/>
  <c r="I2371" i="1"/>
  <c r="J2371" i="1"/>
  <c r="G2372" i="1"/>
  <c r="H2372" i="1"/>
  <c r="I2372" i="1"/>
  <c r="J2372" i="1"/>
  <c r="G2373" i="1"/>
  <c r="H2373" i="1"/>
  <c r="I2373" i="1"/>
  <c r="J2373" i="1"/>
  <c r="G2374" i="1"/>
  <c r="H2374" i="1"/>
  <c r="I2374" i="1"/>
  <c r="J2374" i="1"/>
  <c r="G2375" i="1"/>
  <c r="H2375" i="1"/>
  <c r="I2375" i="1"/>
  <c r="J2375" i="1"/>
  <c r="G2376" i="1"/>
  <c r="H2376" i="1"/>
  <c r="I2376" i="1"/>
  <c r="J2376" i="1"/>
  <c r="G2377" i="1"/>
  <c r="H2377" i="1"/>
  <c r="I2377" i="1"/>
  <c r="J2377" i="1"/>
  <c r="G2378" i="1"/>
  <c r="H2378" i="1"/>
  <c r="I2378" i="1"/>
  <c r="J2378" i="1"/>
  <c r="G2379" i="1"/>
  <c r="H2379" i="1"/>
  <c r="I2379" i="1"/>
  <c r="J2379" i="1"/>
  <c r="G2380" i="1"/>
  <c r="H2380" i="1"/>
  <c r="I2380" i="1"/>
  <c r="J2380" i="1"/>
  <c r="G2381" i="1"/>
  <c r="H2381" i="1"/>
  <c r="I2381" i="1"/>
  <c r="J2381" i="1"/>
  <c r="G2382" i="1"/>
  <c r="H2382" i="1"/>
  <c r="I2382" i="1"/>
  <c r="J2382" i="1"/>
  <c r="G2383" i="1"/>
  <c r="H2383" i="1"/>
  <c r="I2383" i="1"/>
  <c r="J2383" i="1"/>
  <c r="G2384" i="1"/>
  <c r="H2384" i="1"/>
  <c r="I2384" i="1"/>
  <c r="J2384" i="1"/>
  <c r="G2385" i="1"/>
  <c r="H2385" i="1"/>
  <c r="I2385" i="1"/>
  <c r="J2385" i="1"/>
  <c r="G2386" i="1"/>
  <c r="H2386" i="1"/>
  <c r="I2386" i="1"/>
  <c r="J2386" i="1"/>
  <c r="G2387" i="1"/>
  <c r="H2387" i="1"/>
  <c r="I2387" i="1"/>
  <c r="J2387" i="1"/>
  <c r="G2388" i="1"/>
  <c r="H2388" i="1"/>
  <c r="I2388" i="1"/>
  <c r="J2388" i="1"/>
  <c r="G2389" i="1"/>
  <c r="H2389" i="1"/>
  <c r="I2389" i="1"/>
  <c r="J2389" i="1"/>
  <c r="G2390" i="1"/>
  <c r="H2390" i="1"/>
  <c r="I2390" i="1"/>
  <c r="J2390" i="1"/>
  <c r="G2391" i="1"/>
  <c r="H2391" i="1"/>
  <c r="I2391" i="1"/>
  <c r="J2391" i="1"/>
  <c r="G2392" i="1"/>
  <c r="H2392" i="1"/>
  <c r="I2392" i="1"/>
  <c r="J2392" i="1"/>
  <c r="G2393" i="1"/>
  <c r="H2393" i="1"/>
  <c r="I2393" i="1"/>
  <c r="J2393" i="1"/>
  <c r="G2394" i="1"/>
  <c r="H2394" i="1"/>
  <c r="I2394" i="1"/>
  <c r="J2394" i="1"/>
  <c r="G2395" i="1"/>
  <c r="H2395" i="1"/>
  <c r="I2395" i="1"/>
  <c r="J2395" i="1"/>
  <c r="G2396" i="1"/>
  <c r="H2396" i="1"/>
  <c r="I2396" i="1"/>
  <c r="J2396" i="1"/>
  <c r="G2397" i="1"/>
  <c r="H2397" i="1"/>
  <c r="I2397" i="1"/>
  <c r="J2397" i="1"/>
  <c r="G2398" i="1"/>
  <c r="H2398" i="1"/>
  <c r="I2398" i="1"/>
  <c r="J2398" i="1"/>
  <c r="G2399" i="1"/>
  <c r="H2399" i="1"/>
  <c r="I2399" i="1"/>
  <c r="J2399" i="1"/>
  <c r="G2400" i="1"/>
  <c r="H2400" i="1"/>
  <c r="I2400" i="1"/>
  <c r="J2400" i="1"/>
  <c r="G2401" i="1"/>
  <c r="H2401" i="1"/>
  <c r="I2401" i="1"/>
  <c r="J2401" i="1"/>
  <c r="G2402" i="1"/>
  <c r="H2402" i="1"/>
  <c r="I2402" i="1"/>
  <c r="J2402" i="1"/>
  <c r="G2403" i="1"/>
  <c r="H2403" i="1"/>
  <c r="I2403" i="1"/>
  <c r="J2403" i="1"/>
  <c r="G2404" i="1"/>
  <c r="H2404" i="1"/>
  <c r="I2404" i="1"/>
  <c r="J2404" i="1"/>
  <c r="G2405" i="1"/>
  <c r="H2405" i="1"/>
  <c r="I2405" i="1"/>
  <c r="J2405" i="1"/>
  <c r="G2406" i="1"/>
  <c r="H2406" i="1"/>
  <c r="I2406" i="1"/>
  <c r="J2406" i="1"/>
  <c r="G2407" i="1"/>
  <c r="H2407" i="1"/>
  <c r="I2407" i="1"/>
  <c r="J2407" i="1"/>
  <c r="G2408" i="1"/>
  <c r="H2408" i="1"/>
  <c r="I2408" i="1"/>
  <c r="J2408" i="1"/>
  <c r="G2409" i="1"/>
  <c r="H2409" i="1"/>
  <c r="I2409" i="1"/>
  <c r="J2409" i="1"/>
  <c r="G2410" i="1"/>
  <c r="H2410" i="1"/>
  <c r="I2410" i="1"/>
  <c r="J2410" i="1"/>
  <c r="G2411" i="1"/>
  <c r="H2411" i="1"/>
  <c r="I2411" i="1"/>
  <c r="J2411" i="1"/>
  <c r="G2412" i="1"/>
  <c r="H2412" i="1"/>
  <c r="I2412" i="1"/>
  <c r="J2412" i="1"/>
  <c r="G2413" i="1"/>
  <c r="H2413" i="1"/>
  <c r="I2413" i="1"/>
  <c r="J2413" i="1"/>
  <c r="G2414" i="1"/>
  <c r="H2414" i="1"/>
  <c r="I2414" i="1"/>
  <c r="J2414" i="1"/>
  <c r="G2415" i="1"/>
  <c r="H2415" i="1"/>
  <c r="I2415" i="1"/>
  <c r="J2415" i="1"/>
  <c r="G2416" i="1"/>
  <c r="H2416" i="1"/>
  <c r="I2416" i="1"/>
  <c r="J2416" i="1"/>
  <c r="G2417" i="1"/>
  <c r="H2417" i="1"/>
  <c r="I2417" i="1"/>
  <c r="J2417" i="1"/>
  <c r="G2418" i="1"/>
  <c r="H2418" i="1"/>
  <c r="I2418" i="1"/>
  <c r="J2418" i="1"/>
  <c r="G2419" i="1"/>
  <c r="H2419" i="1"/>
  <c r="I2419" i="1"/>
  <c r="J2419" i="1"/>
  <c r="G2420" i="1"/>
  <c r="H2420" i="1"/>
  <c r="I2420" i="1"/>
  <c r="J2420" i="1"/>
  <c r="G2421" i="1"/>
  <c r="H2421" i="1"/>
  <c r="I2421" i="1"/>
  <c r="J2421" i="1"/>
  <c r="G2422" i="1"/>
  <c r="H2422" i="1"/>
  <c r="I2422" i="1"/>
  <c r="J2422" i="1"/>
  <c r="G2423" i="1"/>
  <c r="H2423" i="1"/>
  <c r="I2423" i="1"/>
  <c r="J2423" i="1"/>
  <c r="G2424" i="1"/>
  <c r="H2424" i="1"/>
  <c r="I2424" i="1"/>
  <c r="J2424" i="1"/>
  <c r="G2425" i="1"/>
  <c r="H2425" i="1"/>
  <c r="I2425" i="1"/>
  <c r="J2425" i="1"/>
  <c r="G2426" i="1"/>
  <c r="H2426" i="1"/>
  <c r="I2426" i="1"/>
  <c r="J2426" i="1"/>
  <c r="G2427" i="1"/>
  <c r="H2427" i="1"/>
  <c r="I2427" i="1"/>
  <c r="J2427" i="1"/>
  <c r="G2428" i="1"/>
  <c r="H2428" i="1"/>
  <c r="I2428" i="1"/>
  <c r="J2428" i="1"/>
  <c r="G2429" i="1"/>
  <c r="H2429" i="1"/>
  <c r="I2429" i="1"/>
  <c r="J2429" i="1"/>
  <c r="G2430" i="1"/>
  <c r="H2430" i="1"/>
  <c r="I2430" i="1"/>
  <c r="J2430" i="1"/>
  <c r="G2431" i="1"/>
  <c r="H2431" i="1"/>
  <c r="I2431" i="1"/>
  <c r="J2431" i="1"/>
  <c r="G2432" i="1"/>
  <c r="H2432" i="1"/>
  <c r="I2432" i="1"/>
  <c r="J2432" i="1"/>
  <c r="G2433" i="1"/>
  <c r="H2433" i="1"/>
  <c r="I2433" i="1"/>
  <c r="J2433" i="1"/>
  <c r="G2434" i="1"/>
  <c r="H2434" i="1"/>
  <c r="I2434" i="1"/>
  <c r="J2434" i="1"/>
  <c r="G2435" i="1"/>
  <c r="H2435" i="1"/>
  <c r="I2435" i="1"/>
  <c r="J2435" i="1"/>
  <c r="G2436" i="1"/>
  <c r="H2436" i="1"/>
  <c r="I2436" i="1"/>
  <c r="J2436" i="1"/>
  <c r="G2437" i="1"/>
  <c r="H2437" i="1"/>
  <c r="I2437" i="1"/>
  <c r="J2437" i="1"/>
  <c r="G2438" i="1"/>
  <c r="H2438" i="1"/>
  <c r="I2438" i="1"/>
  <c r="J2438" i="1"/>
  <c r="G2439" i="1"/>
  <c r="H2439" i="1"/>
  <c r="I2439" i="1"/>
  <c r="J2439" i="1"/>
  <c r="G2440" i="1"/>
  <c r="H2440" i="1"/>
  <c r="I2440" i="1"/>
  <c r="J2440" i="1"/>
  <c r="G2441" i="1"/>
  <c r="H2441" i="1"/>
  <c r="I2441" i="1"/>
  <c r="J2441" i="1"/>
  <c r="G2442" i="1"/>
  <c r="H2442" i="1"/>
  <c r="I2442" i="1"/>
  <c r="J2442" i="1"/>
  <c r="G2443" i="1"/>
  <c r="H2443" i="1"/>
  <c r="I2443" i="1"/>
  <c r="J2443" i="1"/>
  <c r="G2444" i="1"/>
  <c r="H2444" i="1"/>
  <c r="I2444" i="1"/>
  <c r="J2444" i="1"/>
  <c r="G2445" i="1"/>
  <c r="H2445" i="1"/>
  <c r="I2445" i="1"/>
  <c r="J2445" i="1"/>
  <c r="G2446" i="1"/>
  <c r="H2446" i="1"/>
  <c r="I2446" i="1"/>
  <c r="J2446" i="1"/>
  <c r="G2447" i="1"/>
  <c r="H2447" i="1"/>
  <c r="I2447" i="1"/>
  <c r="J2447" i="1"/>
  <c r="G2448" i="1"/>
  <c r="H2448" i="1"/>
  <c r="I2448" i="1"/>
  <c r="J2448" i="1"/>
  <c r="G2449" i="1"/>
  <c r="H2449" i="1"/>
  <c r="I2449" i="1"/>
  <c r="J2449" i="1"/>
  <c r="G2450" i="1"/>
  <c r="H2450" i="1"/>
  <c r="I2450" i="1"/>
  <c r="J2450" i="1"/>
  <c r="G2451" i="1"/>
  <c r="H2451" i="1"/>
  <c r="I2451" i="1"/>
  <c r="J2451" i="1"/>
  <c r="G2452" i="1"/>
  <c r="H2452" i="1"/>
  <c r="I2452" i="1"/>
  <c r="J2452" i="1"/>
  <c r="G2453" i="1"/>
  <c r="H2453" i="1"/>
  <c r="I2453" i="1"/>
  <c r="J2453" i="1"/>
  <c r="G2454" i="1"/>
  <c r="H2454" i="1"/>
  <c r="I2454" i="1"/>
  <c r="J2454" i="1"/>
  <c r="G2455" i="1"/>
  <c r="H2455" i="1"/>
  <c r="I2455" i="1"/>
  <c r="J2455" i="1"/>
  <c r="G2456" i="1"/>
  <c r="H2456" i="1"/>
  <c r="I2456" i="1"/>
  <c r="J2456" i="1"/>
  <c r="G2457" i="1"/>
  <c r="H2457" i="1"/>
  <c r="I2457" i="1"/>
  <c r="J2457" i="1"/>
  <c r="G2458" i="1"/>
  <c r="H2458" i="1"/>
  <c r="I2458" i="1"/>
  <c r="J2458" i="1"/>
  <c r="G2459" i="1"/>
  <c r="H2459" i="1"/>
  <c r="I2459" i="1"/>
  <c r="J2459" i="1"/>
  <c r="G2460" i="1"/>
  <c r="H2460" i="1"/>
  <c r="I2460" i="1"/>
  <c r="J2460" i="1"/>
  <c r="G2461" i="1"/>
  <c r="H2461" i="1"/>
  <c r="I2461" i="1"/>
  <c r="J2461" i="1"/>
  <c r="G2462" i="1"/>
  <c r="H2462" i="1"/>
  <c r="I2462" i="1"/>
  <c r="J2462" i="1"/>
  <c r="G2463" i="1"/>
  <c r="H2463" i="1"/>
  <c r="I2463" i="1"/>
  <c r="J2463" i="1"/>
  <c r="G2464" i="1"/>
  <c r="H2464" i="1"/>
  <c r="I2464" i="1"/>
  <c r="J2464" i="1"/>
  <c r="G2465" i="1"/>
  <c r="H2465" i="1"/>
  <c r="I2465" i="1"/>
  <c r="J2465" i="1"/>
  <c r="G2466" i="1"/>
  <c r="H2466" i="1"/>
  <c r="I2466" i="1"/>
  <c r="J2466" i="1"/>
  <c r="G2467" i="1"/>
  <c r="H2467" i="1"/>
  <c r="I2467" i="1"/>
  <c r="J2467" i="1"/>
  <c r="G2468" i="1"/>
  <c r="H2468" i="1"/>
  <c r="I2468" i="1"/>
  <c r="J2468" i="1"/>
  <c r="G2469" i="1"/>
  <c r="H2469" i="1"/>
  <c r="I2469" i="1"/>
  <c r="J2469" i="1"/>
  <c r="G2470" i="1"/>
  <c r="H2470" i="1"/>
  <c r="I2470" i="1"/>
  <c r="J2470" i="1"/>
  <c r="G2471" i="1"/>
  <c r="H2471" i="1"/>
  <c r="I2471" i="1"/>
  <c r="J2471" i="1"/>
  <c r="G2472" i="1"/>
  <c r="H2472" i="1"/>
  <c r="I2472" i="1"/>
  <c r="J2472" i="1"/>
  <c r="G2473" i="1"/>
  <c r="H2473" i="1"/>
  <c r="I2473" i="1"/>
  <c r="J2473" i="1"/>
  <c r="G2474" i="1"/>
  <c r="H2474" i="1"/>
  <c r="I2474" i="1"/>
  <c r="J2474" i="1"/>
  <c r="G2475" i="1"/>
  <c r="H2475" i="1"/>
  <c r="I2475" i="1"/>
  <c r="J2475" i="1"/>
  <c r="G2476" i="1"/>
  <c r="H2476" i="1"/>
  <c r="I2476" i="1"/>
  <c r="J2476" i="1"/>
  <c r="G2477" i="1"/>
  <c r="H2477" i="1"/>
  <c r="I2477" i="1"/>
  <c r="J2477" i="1"/>
  <c r="G2478" i="1"/>
  <c r="H2478" i="1"/>
  <c r="I2478" i="1"/>
  <c r="J2478" i="1"/>
  <c r="G2479" i="1"/>
  <c r="H2479" i="1"/>
  <c r="I2479" i="1"/>
  <c r="J2479" i="1"/>
  <c r="G2480" i="1"/>
  <c r="H2480" i="1"/>
  <c r="I2480" i="1"/>
  <c r="J2480" i="1"/>
  <c r="G2481" i="1"/>
  <c r="H2481" i="1"/>
  <c r="I2481" i="1"/>
  <c r="J2481" i="1"/>
  <c r="G2482" i="1"/>
  <c r="H2482" i="1"/>
  <c r="I2482" i="1"/>
  <c r="J2482" i="1"/>
  <c r="G2483" i="1"/>
  <c r="H2483" i="1"/>
  <c r="I2483" i="1"/>
  <c r="J2483" i="1"/>
  <c r="G2484" i="1"/>
  <c r="H2484" i="1"/>
  <c r="I2484" i="1"/>
  <c r="J2484" i="1"/>
  <c r="G2485" i="1"/>
  <c r="H2485" i="1"/>
  <c r="I2485" i="1"/>
  <c r="J2485" i="1"/>
  <c r="G2486" i="1"/>
  <c r="H2486" i="1"/>
  <c r="I2486" i="1"/>
  <c r="J2486" i="1"/>
  <c r="G2487" i="1"/>
  <c r="H2487" i="1"/>
  <c r="I2487" i="1"/>
  <c r="J2487" i="1"/>
  <c r="G2488" i="1"/>
  <c r="H2488" i="1"/>
  <c r="I2488" i="1"/>
  <c r="J2488" i="1"/>
  <c r="G2489" i="1"/>
  <c r="H2489" i="1"/>
  <c r="I2489" i="1"/>
  <c r="J2489" i="1"/>
  <c r="G2490" i="1"/>
  <c r="H2490" i="1"/>
  <c r="I2490" i="1"/>
  <c r="J2490" i="1"/>
  <c r="G2491" i="1"/>
  <c r="H2491" i="1"/>
  <c r="I2491" i="1"/>
  <c r="J2491" i="1"/>
  <c r="G2492" i="1"/>
  <c r="H2492" i="1"/>
  <c r="I2492" i="1"/>
  <c r="J2492" i="1"/>
  <c r="G2493" i="1"/>
  <c r="H2493" i="1"/>
  <c r="I2493" i="1"/>
  <c r="J2493" i="1"/>
  <c r="G2494" i="1"/>
  <c r="H2494" i="1"/>
  <c r="I2494" i="1"/>
  <c r="J2494" i="1"/>
  <c r="G2495" i="1"/>
  <c r="H2495" i="1"/>
  <c r="I2495" i="1"/>
  <c r="J2495" i="1"/>
  <c r="G2496" i="1"/>
  <c r="H2496" i="1"/>
  <c r="I2496" i="1"/>
  <c r="J2496" i="1"/>
  <c r="G2497" i="1"/>
  <c r="H2497" i="1"/>
  <c r="I2497" i="1"/>
  <c r="J2497" i="1"/>
  <c r="G2498" i="1"/>
  <c r="H2498" i="1"/>
  <c r="I2498" i="1"/>
  <c r="J2498" i="1"/>
  <c r="G2499" i="1"/>
  <c r="H2499" i="1"/>
  <c r="I2499" i="1"/>
  <c r="J2499" i="1"/>
  <c r="G2500" i="1"/>
  <c r="H2500" i="1"/>
  <c r="I2500" i="1"/>
  <c r="J2500" i="1"/>
  <c r="G2501" i="1"/>
  <c r="H2501" i="1"/>
  <c r="I2501" i="1"/>
  <c r="J2501" i="1"/>
  <c r="G2502" i="1"/>
  <c r="H2502" i="1"/>
  <c r="I2502" i="1"/>
  <c r="J2502" i="1"/>
  <c r="G2503" i="1"/>
  <c r="H2503" i="1"/>
  <c r="I2503" i="1"/>
  <c r="J2503" i="1"/>
  <c r="G2504" i="1"/>
  <c r="H2504" i="1"/>
  <c r="I2504" i="1"/>
  <c r="J2504" i="1"/>
  <c r="G2505" i="1"/>
  <c r="H2505" i="1"/>
  <c r="I2505" i="1"/>
  <c r="J2505" i="1"/>
  <c r="G2506" i="1"/>
  <c r="H2506" i="1"/>
  <c r="I2506" i="1"/>
  <c r="J2506" i="1"/>
  <c r="G2507" i="1"/>
  <c r="H2507" i="1"/>
  <c r="I2507" i="1"/>
  <c r="J2507" i="1"/>
  <c r="G2508" i="1"/>
  <c r="H2508" i="1"/>
  <c r="I2508" i="1"/>
  <c r="J2508" i="1"/>
  <c r="G2509" i="1"/>
  <c r="H2509" i="1"/>
  <c r="I2509" i="1"/>
  <c r="J2509" i="1"/>
  <c r="G2510" i="1"/>
  <c r="H2510" i="1"/>
  <c r="I2510" i="1"/>
  <c r="J2510" i="1"/>
  <c r="G2511" i="1"/>
  <c r="H2511" i="1"/>
  <c r="I2511" i="1"/>
  <c r="J2511" i="1"/>
  <c r="G2512" i="1"/>
  <c r="H2512" i="1"/>
  <c r="I2512" i="1"/>
  <c r="J2512" i="1"/>
  <c r="G2513" i="1"/>
  <c r="H2513" i="1"/>
  <c r="I2513" i="1"/>
  <c r="J2513" i="1"/>
  <c r="G2514" i="1"/>
  <c r="H2514" i="1"/>
  <c r="I2514" i="1"/>
  <c r="J2514" i="1"/>
  <c r="G2515" i="1"/>
  <c r="H2515" i="1"/>
  <c r="I2515" i="1"/>
  <c r="J2515" i="1"/>
  <c r="G2516" i="1"/>
  <c r="H2516" i="1"/>
  <c r="I2516" i="1"/>
  <c r="J2516" i="1"/>
  <c r="G2517" i="1"/>
  <c r="H2517" i="1"/>
  <c r="I2517" i="1"/>
  <c r="J2517" i="1"/>
  <c r="G2518" i="1"/>
  <c r="H2518" i="1"/>
  <c r="I2518" i="1"/>
  <c r="J2518" i="1"/>
  <c r="G2519" i="1"/>
  <c r="H2519" i="1"/>
  <c r="I2519" i="1"/>
  <c r="J2519" i="1"/>
  <c r="G2520" i="1"/>
  <c r="H2520" i="1"/>
  <c r="I2520" i="1"/>
  <c r="J2520" i="1"/>
  <c r="G2521" i="1"/>
  <c r="H2521" i="1"/>
  <c r="I2521" i="1"/>
  <c r="J2521" i="1"/>
  <c r="G2522" i="1"/>
  <c r="H2522" i="1"/>
  <c r="I2522" i="1"/>
  <c r="J2522" i="1"/>
  <c r="G2523" i="1"/>
  <c r="H2523" i="1"/>
  <c r="I2523" i="1"/>
  <c r="J2523" i="1"/>
  <c r="G2524" i="1"/>
  <c r="H2524" i="1"/>
  <c r="I2524" i="1"/>
  <c r="J2524" i="1"/>
  <c r="G2525" i="1"/>
  <c r="H2525" i="1"/>
  <c r="I2525" i="1"/>
  <c r="J2525" i="1"/>
  <c r="G2526" i="1"/>
  <c r="H2526" i="1"/>
  <c r="I2526" i="1"/>
  <c r="J2526" i="1"/>
  <c r="G2527" i="1"/>
  <c r="H2527" i="1"/>
  <c r="I2527" i="1"/>
  <c r="J2527" i="1"/>
  <c r="G2528" i="1"/>
  <c r="H2528" i="1"/>
  <c r="I2528" i="1"/>
  <c r="J2528" i="1"/>
  <c r="G2529" i="1"/>
  <c r="H2529" i="1"/>
  <c r="I2529" i="1"/>
  <c r="J2529" i="1"/>
  <c r="G2530" i="1"/>
  <c r="H2530" i="1"/>
  <c r="I2530" i="1"/>
  <c r="J2530" i="1"/>
  <c r="G2531" i="1"/>
  <c r="H2531" i="1"/>
  <c r="I2531" i="1"/>
  <c r="J2531" i="1"/>
  <c r="G2532" i="1"/>
  <c r="H2532" i="1"/>
  <c r="I2532" i="1"/>
  <c r="J2532" i="1"/>
  <c r="G2533" i="1"/>
  <c r="H2533" i="1"/>
  <c r="I2533" i="1"/>
  <c r="J2533" i="1"/>
  <c r="G2534" i="1"/>
  <c r="H2534" i="1"/>
  <c r="I2534" i="1"/>
  <c r="J2534" i="1"/>
  <c r="G2535" i="1"/>
  <c r="H2535" i="1"/>
  <c r="I2535" i="1"/>
  <c r="J2535" i="1"/>
  <c r="G2536" i="1"/>
  <c r="H2536" i="1"/>
  <c r="I2536" i="1"/>
  <c r="J2536" i="1"/>
  <c r="G2537" i="1"/>
  <c r="H2537" i="1"/>
  <c r="I2537" i="1"/>
  <c r="J2537" i="1"/>
  <c r="G2538" i="1"/>
  <c r="H2538" i="1"/>
  <c r="I2538" i="1"/>
  <c r="J2538" i="1"/>
  <c r="G2539" i="1"/>
  <c r="H2539" i="1"/>
  <c r="I2539" i="1"/>
  <c r="J2539" i="1"/>
  <c r="G2540" i="1"/>
  <c r="H2540" i="1"/>
  <c r="I2540" i="1"/>
  <c r="J2540" i="1"/>
  <c r="G2541" i="1"/>
  <c r="H2541" i="1"/>
  <c r="I2541" i="1"/>
  <c r="J2541" i="1"/>
  <c r="G2542" i="1"/>
  <c r="H2542" i="1"/>
  <c r="I2542" i="1"/>
  <c r="J2542" i="1"/>
  <c r="G2543" i="1"/>
  <c r="H2543" i="1"/>
  <c r="I2543" i="1"/>
  <c r="J2543" i="1"/>
  <c r="G2544" i="1"/>
  <c r="H2544" i="1"/>
  <c r="I2544" i="1"/>
  <c r="J2544" i="1"/>
  <c r="G2545" i="1"/>
  <c r="H2545" i="1"/>
  <c r="I2545" i="1"/>
  <c r="J2545" i="1"/>
  <c r="G2546" i="1"/>
  <c r="H2546" i="1"/>
  <c r="I2546" i="1"/>
  <c r="J2546" i="1"/>
  <c r="G2547" i="1"/>
  <c r="H2547" i="1"/>
  <c r="I2547" i="1"/>
  <c r="J2547" i="1"/>
  <c r="G2548" i="1"/>
  <c r="H2548" i="1"/>
  <c r="I2548" i="1"/>
  <c r="J2548" i="1"/>
  <c r="G2549" i="1"/>
  <c r="H2549" i="1"/>
  <c r="I2549" i="1"/>
  <c r="J2549" i="1"/>
  <c r="G2550" i="1"/>
  <c r="H2550" i="1"/>
  <c r="I2550" i="1"/>
  <c r="J2550" i="1"/>
  <c r="G2551" i="1"/>
  <c r="H2551" i="1"/>
  <c r="I2551" i="1"/>
  <c r="J2551" i="1"/>
  <c r="G2552" i="1"/>
  <c r="H2552" i="1"/>
  <c r="I2552" i="1"/>
  <c r="J2552" i="1"/>
  <c r="G2553" i="1"/>
  <c r="H2553" i="1"/>
  <c r="I2553" i="1"/>
  <c r="J2553" i="1"/>
  <c r="G2554" i="1"/>
  <c r="H2554" i="1"/>
  <c r="I2554" i="1"/>
  <c r="J2554" i="1"/>
  <c r="G2555" i="1"/>
  <c r="H2555" i="1"/>
  <c r="I2555" i="1"/>
  <c r="J2555" i="1"/>
  <c r="G2556" i="1"/>
  <c r="H2556" i="1"/>
  <c r="I2556" i="1"/>
  <c r="J2556" i="1"/>
  <c r="G2557" i="1"/>
  <c r="H2557" i="1"/>
  <c r="I2557" i="1"/>
  <c r="J2557" i="1"/>
  <c r="G2558" i="1"/>
  <c r="H2558" i="1"/>
  <c r="I2558" i="1"/>
  <c r="J2558" i="1"/>
  <c r="G2559" i="1"/>
  <c r="H2559" i="1"/>
  <c r="I2559" i="1"/>
  <c r="J2559" i="1"/>
  <c r="G2560" i="1"/>
  <c r="H2560" i="1"/>
  <c r="I2560" i="1"/>
  <c r="J2560" i="1"/>
  <c r="G2561" i="1"/>
  <c r="H2561" i="1"/>
  <c r="I2561" i="1"/>
  <c r="J2561" i="1"/>
  <c r="G2562" i="1"/>
  <c r="H2562" i="1"/>
  <c r="I2562" i="1"/>
  <c r="J2562" i="1"/>
  <c r="G2563" i="1"/>
  <c r="H2563" i="1"/>
  <c r="I2563" i="1"/>
  <c r="J2563" i="1"/>
  <c r="G2564" i="1"/>
  <c r="H2564" i="1"/>
  <c r="I2564" i="1"/>
  <c r="J2564" i="1"/>
  <c r="G2565" i="1"/>
  <c r="H2565" i="1"/>
  <c r="I2565" i="1"/>
  <c r="J2565" i="1"/>
  <c r="G2566" i="1"/>
  <c r="H2566" i="1"/>
  <c r="I2566" i="1"/>
  <c r="J2566" i="1"/>
  <c r="G2567" i="1"/>
  <c r="H2567" i="1"/>
  <c r="I2567" i="1"/>
  <c r="J2567" i="1"/>
  <c r="G2568" i="1"/>
  <c r="H2568" i="1"/>
  <c r="I2568" i="1"/>
  <c r="J2568" i="1"/>
  <c r="G2569" i="1"/>
  <c r="H2569" i="1"/>
  <c r="I2569" i="1"/>
  <c r="J2569" i="1"/>
  <c r="G2570" i="1"/>
  <c r="H2570" i="1"/>
  <c r="I2570" i="1"/>
  <c r="J2570" i="1"/>
  <c r="G2571" i="1"/>
  <c r="H2571" i="1"/>
  <c r="I2571" i="1"/>
  <c r="J2571" i="1"/>
  <c r="G2572" i="1"/>
  <c r="H2572" i="1"/>
  <c r="I2572" i="1"/>
  <c r="J2572" i="1"/>
  <c r="G2573" i="1"/>
  <c r="H2573" i="1"/>
  <c r="I2573" i="1"/>
  <c r="J2573" i="1"/>
  <c r="G2574" i="1"/>
  <c r="H2574" i="1"/>
  <c r="I2574" i="1"/>
  <c r="J2574" i="1"/>
  <c r="G2575" i="1"/>
  <c r="H2575" i="1"/>
  <c r="I2575" i="1"/>
  <c r="J2575" i="1"/>
  <c r="G2576" i="1"/>
  <c r="H2576" i="1"/>
  <c r="I2576" i="1"/>
  <c r="J2576" i="1"/>
  <c r="G2577" i="1"/>
  <c r="H2577" i="1"/>
  <c r="I2577" i="1"/>
  <c r="J2577" i="1"/>
  <c r="G2578" i="1"/>
  <c r="H2578" i="1"/>
  <c r="I2578" i="1"/>
  <c r="J2578" i="1"/>
  <c r="G2579" i="1"/>
  <c r="H2579" i="1"/>
  <c r="I2579" i="1"/>
  <c r="J2579" i="1"/>
  <c r="G2580" i="1"/>
  <c r="H2580" i="1"/>
  <c r="I2580" i="1"/>
  <c r="J2580" i="1"/>
  <c r="G2581" i="1"/>
  <c r="H2581" i="1"/>
  <c r="I2581" i="1"/>
  <c r="J2581" i="1"/>
  <c r="G2582" i="1"/>
  <c r="H2582" i="1"/>
  <c r="I2582" i="1"/>
  <c r="J2582" i="1"/>
  <c r="G2583" i="1"/>
  <c r="H2583" i="1"/>
  <c r="I2583" i="1"/>
  <c r="J2583" i="1"/>
  <c r="G2584" i="1"/>
  <c r="H2584" i="1"/>
  <c r="I2584" i="1"/>
  <c r="J2584" i="1"/>
  <c r="G2585" i="1"/>
  <c r="H2585" i="1"/>
  <c r="I2585" i="1"/>
  <c r="J2585" i="1"/>
  <c r="G2586" i="1"/>
  <c r="H2586" i="1"/>
  <c r="I2586" i="1"/>
  <c r="J2586" i="1"/>
  <c r="G2587" i="1"/>
  <c r="H2587" i="1"/>
  <c r="I2587" i="1"/>
  <c r="J2587" i="1"/>
  <c r="G2588" i="1"/>
  <c r="H2588" i="1"/>
  <c r="I2588" i="1"/>
  <c r="J2588" i="1"/>
  <c r="G2589" i="1"/>
  <c r="H2589" i="1"/>
  <c r="I2589" i="1"/>
  <c r="J2589" i="1"/>
  <c r="G2590" i="1"/>
  <c r="H2590" i="1"/>
  <c r="I2590" i="1"/>
  <c r="J2590" i="1"/>
  <c r="G2591" i="1"/>
  <c r="H2591" i="1"/>
  <c r="I2591" i="1"/>
  <c r="J2591" i="1"/>
  <c r="G2592" i="1"/>
  <c r="H2592" i="1"/>
  <c r="I2592" i="1"/>
  <c r="J2592" i="1"/>
  <c r="G2593" i="1"/>
  <c r="H2593" i="1"/>
  <c r="I2593" i="1"/>
  <c r="J2593" i="1"/>
  <c r="G2594" i="1"/>
  <c r="H2594" i="1"/>
  <c r="I2594" i="1"/>
  <c r="J2594" i="1"/>
  <c r="G2595" i="1"/>
  <c r="H2595" i="1"/>
  <c r="I2595" i="1"/>
  <c r="J2595" i="1"/>
  <c r="G2596" i="1"/>
  <c r="H2596" i="1"/>
  <c r="I2596" i="1"/>
  <c r="J2596" i="1"/>
  <c r="G2597" i="1"/>
  <c r="H2597" i="1"/>
  <c r="I2597" i="1"/>
  <c r="J2597" i="1"/>
  <c r="G2598" i="1"/>
  <c r="H2598" i="1"/>
  <c r="I2598" i="1"/>
  <c r="J2598" i="1"/>
  <c r="G2599" i="1"/>
  <c r="H2599" i="1"/>
  <c r="I2599" i="1"/>
  <c r="J2599" i="1"/>
  <c r="G2600" i="1"/>
  <c r="H2600" i="1"/>
  <c r="I2600" i="1"/>
  <c r="J2600" i="1"/>
  <c r="G2601" i="1"/>
  <c r="H2601" i="1"/>
  <c r="I2601" i="1"/>
  <c r="J2601" i="1"/>
  <c r="G2602" i="1"/>
  <c r="H2602" i="1"/>
  <c r="I2602" i="1"/>
  <c r="J2602" i="1"/>
  <c r="G2603" i="1"/>
  <c r="H2603" i="1"/>
  <c r="I2603" i="1"/>
  <c r="J2603" i="1"/>
  <c r="G2604" i="1"/>
  <c r="H2604" i="1"/>
  <c r="I2604" i="1"/>
  <c r="J2604" i="1"/>
  <c r="G2605" i="1"/>
  <c r="H2605" i="1"/>
  <c r="I2605" i="1"/>
  <c r="J2605" i="1"/>
  <c r="G2606" i="1"/>
  <c r="H2606" i="1"/>
  <c r="I2606" i="1"/>
  <c r="J2606" i="1"/>
  <c r="G2607" i="1"/>
  <c r="H2607" i="1"/>
  <c r="I2607" i="1"/>
  <c r="J2607" i="1"/>
  <c r="G2608" i="1"/>
  <c r="H2608" i="1"/>
  <c r="I2608" i="1"/>
  <c r="J2608" i="1"/>
  <c r="G2609" i="1"/>
  <c r="H2609" i="1"/>
  <c r="I2609" i="1"/>
  <c r="J2609" i="1"/>
  <c r="G2610" i="1"/>
  <c r="H2610" i="1"/>
  <c r="I2610" i="1"/>
  <c r="J2610" i="1"/>
  <c r="G2611" i="1"/>
  <c r="H2611" i="1"/>
  <c r="I2611" i="1"/>
  <c r="J2611" i="1"/>
  <c r="G2612" i="1"/>
  <c r="H2612" i="1"/>
  <c r="I2612" i="1"/>
  <c r="J2612" i="1"/>
  <c r="G2613" i="1"/>
  <c r="H2613" i="1"/>
  <c r="I2613" i="1"/>
  <c r="J2613" i="1"/>
  <c r="G2614" i="1"/>
  <c r="H2614" i="1"/>
  <c r="I2614" i="1"/>
  <c r="J2614" i="1"/>
  <c r="G2615" i="1"/>
  <c r="H2615" i="1"/>
  <c r="I2615" i="1"/>
  <c r="J2615" i="1"/>
  <c r="G2616" i="1"/>
  <c r="H2616" i="1"/>
  <c r="I2616" i="1"/>
  <c r="J2616" i="1"/>
  <c r="G2617" i="1"/>
  <c r="H2617" i="1"/>
  <c r="I2617" i="1"/>
  <c r="J2617" i="1"/>
  <c r="G2618" i="1"/>
  <c r="H2618" i="1"/>
  <c r="I2618" i="1"/>
  <c r="J2618" i="1"/>
  <c r="G2619" i="1"/>
  <c r="H2619" i="1"/>
  <c r="I2619" i="1"/>
  <c r="J2619" i="1"/>
  <c r="G2620" i="1"/>
  <c r="H2620" i="1"/>
  <c r="I2620" i="1"/>
  <c r="J2620" i="1"/>
  <c r="G2621" i="1"/>
  <c r="H2621" i="1"/>
  <c r="I2621" i="1"/>
  <c r="J2621" i="1"/>
  <c r="G2622" i="1"/>
  <c r="H2622" i="1"/>
  <c r="I2622" i="1"/>
  <c r="J2622" i="1"/>
  <c r="G2623" i="1"/>
  <c r="H2623" i="1"/>
  <c r="I2623" i="1"/>
  <c r="J2623" i="1"/>
  <c r="G2624" i="1"/>
  <c r="H2624" i="1"/>
  <c r="I2624" i="1"/>
  <c r="J2624" i="1"/>
  <c r="G2625" i="1"/>
  <c r="H2625" i="1"/>
  <c r="I2625" i="1"/>
  <c r="J2625" i="1"/>
  <c r="G2626" i="1"/>
  <c r="H2626" i="1"/>
  <c r="I2626" i="1"/>
  <c r="J2626" i="1"/>
  <c r="G2627" i="1"/>
  <c r="H2627" i="1"/>
  <c r="I2627" i="1"/>
  <c r="J2627" i="1"/>
  <c r="G2628" i="1"/>
  <c r="H2628" i="1"/>
  <c r="I2628" i="1"/>
  <c r="J2628" i="1"/>
  <c r="G2629" i="1"/>
  <c r="H2629" i="1"/>
  <c r="I2629" i="1"/>
  <c r="J2629" i="1"/>
  <c r="G2630" i="1"/>
  <c r="H2630" i="1"/>
  <c r="I2630" i="1"/>
  <c r="J2630" i="1"/>
  <c r="G2631" i="1"/>
  <c r="H2631" i="1"/>
  <c r="I2631" i="1"/>
  <c r="J2631" i="1"/>
  <c r="G2632" i="1"/>
  <c r="H2632" i="1"/>
  <c r="I2632" i="1"/>
  <c r="J2632" i="1"/>
  <c r="G2633" i="1"/>
  <c r="H2633" i="1"/>
  <c r="I2633" i="1"/>
  <c r="J2633" i="1"/>
  <c r="G2634" i="1"/>
  <c r="H2634" i="1"/>
  <c r="I2634" i="1"/>
  <c r="J2634" i="1"/>
  <c r="G2635" i="1"/>
  <c r="H2635" i="1"/>
  <c r="I2635" i="1"/>
  <c r="J2635" i="1"/>
  <c r="G2636" i="1"/>
  <c r="H2636" i="1"/>
  <c r="I2636" i="1"/>
  <c r="J2636" i="1"/>
  <c r="G2637" i="1"/>
  <c r="H2637" i="1"/>
  <c r="I2637" i="1"/>
  <c r="J2637" i="1"/>
  <c r="G2638" i="1"/>
  <c r="H2638" i="1"/>
  <c r="I2638" i="1"/>
  <c r="J2638" i="1"/>
  <c r="G2639" i="1"/>
  <c r="H2639" i="1"/>
  <c r="I2639" i="1"/>
  <c r="J2639" i="1"/>
  <c r="G2640" i="1"/>
  <c r="H2640" i="1"/>
  <c r="I2640" i="1"/>
  <c r="J2640" i="1"/>
  <c r="G2641" i="1"/>
  <c r="H2641" i="1"/>
  <c r="I2641" i="1"/>
  <c r="J2641" i="1"/>
  <c r="G2642" i="1"/>
  <c r="H2642" i="1"/>
  <c r="I2642" i="1"/>
  <c r="J2642" i="1"/>
  <c r="G2643" i="1"/>
  <c r="H2643" i="1"/>
  <c r="I2643" i="1"/>
  <c r="J2643" i="1"/>
  <c r="G2644" i="1"/>
  <c r="H2644" i="1"/>
  <c r="I2644" i="1"/>
  <c r="J2644" i="1"/>
  <c r="G2645" i="1"/>
  <c r="H2645" i="1"/>
  <c r="I2645" i="1"/>
  <c r="J2645" i="1"/>
  <c r="G2646" i="1"/>
  <c r="H2646" i="1"/>
  <c r="I2646" i="1"/>
  <c r="J2646" i="1"/>
  <c r="G2647" i="1"/>
  <c r="H2647" i="1"/>
  <c r="I2647" i="1"/>
  <c r="J2647" i="1"/>
  <c r="G2648" i="1"/>
  <c r="H2648" i="1"/>
  <c r="I2648" i="1"/>
  <c r="J2648" i="1"/>
  <c r="G2649" i="1"/>
  <c r="H2649" i="1"/>
  <c r="I2649" i="1"/>
  <c r="J2649" i="1"/>
  <c r="G2650" i="1"/>
  <c r="H2650" i="1"/>
  <c r="I2650" i="1"/>
  <c r="J2650" i="1"/>
  <c r="G2651" i="1"/>
  <c r="H2651" i="1"/>
  <c r="I2651" i="1"/>
  <c r="J2651" i="1"/>
  <c r="G2652" i="1"/>
  <c r="H2652" i="1"/>
  <c r="I2652" i="1"/>
  <c r="J2652" i="1"/>
  <c r="G2653" i="1"/>
  <c r="H2653" i="1"/>
  <c r="I2653" i="1"/>
  <c r="J2653" i="1"/>
  <c r="G2654" i="1"/>
  <c r="H2654" i="1"/>
  <c r="I2654" i="1"/>
  <c r="J2654" i="1"/>
  <c r="G2655" i="1"/>
  <c r="H2655" i="1"/>
  <c r="I2655" i="1"/>
  <c r="J2655" i="1"/>
  <c r="G2656" i="1"/>
  <c r="H2656" i="1"/>
  <c r="I2656" i="1"/>
  <c r="J2656" i="1"/>
  <c r="G2657" i="1"/>
  <c r="H2657" i="1"/>
  <c r="I2657" i="1"/>
  <c r="J2657" i="1"/>
  <c r="G2658" i="1"/>
  <c r="H2658" i="1"/>
  <c r="I2658" i="1"/>
  <c r="J2658" i="1"/>
  <c r="G2659" i="1"/>
  <c r="H2659" i="1"/>
  <c r="I2659" i="1"/>
  <c r="J2659" i="1"/>
  <c r="G2660" i="1"/>
  <c r="H2660" i="1"/>
  <c r="I2660" i="1"/>
  <c r="J2660" i="1"/>
  <c r="G2661" i="1"/>
  <c r="H2661" i="1"/>
  <c r="I2661" i="1"/>
  <c r="J2661" i="1"/>
  <c r="G2662" i="1"/>
  <c r="H2662" i="1"/>
  <c r="I2662" i="1"/>
  <c r="J2662" i="1"/>
  <c r="G2663" i="1"/>
  <c r="H2663" i="1"/>
  <c r="I2663" i="1"/>
  <c r="J2663" i="1"/>
  <c r="G2664" i="1"/>
  <c r="H2664" i="1"/>
  <c r="I2664" i="1"/>
  <c r="J2664" i="1"/>
  <c r="G2665" i="1"/>
  <c r="H2665" i="1"/>
  <c r="I2665" i="1"/>
  <c r="J2665" i="1"/>
  <c r="G2666" i="1"/>
  <c r="H2666" i="1"/>
  <c r="I2666" i="1"/>
  <c r="J2666" i="1"/>
  <c r="G2667" i="1"/>
  <c r="H2667" i="1"/>
  <c r="I2667" i="1"/>
  <c r="J2667" i="1"/>
  <c r="G2668" i="1"/>
  <c r="H2668" i="1"/>
  <c r="I2668" i="1"/>
  <c r="J2668" i="1"/>
  <c r="G2669" i="1"/>
  <c r="H2669" i="1"/>
  <c r="I2669" i="1"/>
  <c r="J2669" i="1"/>
  <c r="G2670" i="1"/>
  <c r="H2670" i="1"/>
  <c r="I2670" i="1"/>
  <c r="J2670" i="1"/>
  <c r="G2671" i="1"/>
  <c r="H2671" i="1"/>
  <c r="I2671" i="1"/>
  <c r="J2671" i="1"/>
  <c r="G2672" i="1"/>
  <c r="H2672" i="1"/>
  <c r="I2672" i="1"/>
  <c r="J2672" i="1"/>
  <c r="G2673" i="1"/>
  <c r="H2673" i="1"/>
  <c r="I2673" i="1"/>
  <c r="J2673" i="1"/>
  <c r="G2674" i="1"/>
  <c r="H2674" i="1"/>
  <c r="I2674" i="1"/>
  <c r="J2674" i="1"/>
  <c r="G2675" i="1"/>
  <c r="H2675" i="1"/>
  <c r="I2675" i="1"/>
  <c r="J2675" i="1"/>
  <c r="G2676" i="1"/>
  <c r="H2676" i="1"/>
  <c r="I2676" i="1"/>
  <c r="J2676" i="1"/>
  <c r="G2677" i="1"/>
  <c r="H2677" i="1"/>
  <c r="I2677" i="1"/>
  <c r="J2677" i="1"/>
  <c r="G2678" i="1"/>
  <c r="H2678" i="1"/>
  <c r="I2678" i="1"/>
  <c r="J2678" i="1"/>
  <c r="G2679" i="1"/>
  <c r="H2679" i="1"/>
  <c r="I2679" i="1"/>
  <c r="J2679" i="1"/>
  <c r="G2680" i="1"/>
  <c r="H2680" i="1"/>
  <c r="I2680" i="1"/>
  <c r="J2680" i="1"/>
  <c r="G2681" i="1"/>
  <c r="H2681" i="1"/>
  <c r="I2681" i="1"/>
  <c r="J2681" i="1"/>
  <c r="G2682" i="1"/>
  <c r="H2682" i="1"/>
  <c r="I2682" i="1"/>
  <c r="J2682" i="1"/>
  <c r="G2683" i="1"/>
  <c r="H2683" i="1"/>
  <c r="I2683" i="1"/>
  <c r="J2683" i="1"/>
  <c r="G2684" i="1"/>
  <c r="H2684" i="1"/>
  <c r="I2684" i="1"/>
  <c r="J2684" i="1"/>
  <c r="G2685" i="1"/>
  <c r="H2685" i="1"/>
  <c r="I2685" i="1"/>
  <c r="J2685" i="1"/>
  <c r="G2686" i="1"/>
  <c r="H2686" i="1"/>
  <c r="I2686" i="1"/>
  <c r="J2686" i="1"/>
  <c r="G2687" i="1"/>
  <c r="H2687" i="1"/>
  <c r="I2687" i="1"/>
  <c r="J2687" i="1"/>
  <c r="G2688" i="1"/>
  <c r="H2688" i="1"/>
  <c r="I2688" i="1"/>
  <c r="J2688" i="1"/>
  <c r="G2689" i="1"/>
  <c r="H2689" i="1"/>
  <c r="I2689" i="1"/>
  <c r="J2689" i="1"/>
  <c r="G2690" i="1"/>
  <c r="H2690" i="1"/>
  <c r="I2690" i="1"/>
  <c r="J2690" i="1"/>
  <c r="G2691" i="1"/>
  <c r="H2691" i="1"/>
  <c r="I2691" i="1"/>
  <c r="J2691" i="1"/>
  <c r="G2692" i="1"/>
  <c r="H2692" i="1"/>
  <c r="I2692" i="1"/>
  <c r="J2692" i="1"/>
  <c r="G2693" i="1"/>
  <c r="H2693" i="1"/>
  <c r="I2693" i="1"/>
  <c r="J2693" i="1"/>
  <c r="G2694" i="1"/>
  <c r="H2694" i="1"/>
  <c r="I2694" i="1"/>
  <c r="J2694" i="1"/>
  <c r="G2695" i="1"/>
  <c r="H2695" i="1"/>
  <c r="I2695" i="1"/>
  <c r="J2695" i="1"/>
  <c r="G2696" i="1"/>
  <c r="H2696" i="1"/>
  <c r="I2696" i="1"/>
  <c r="J2696" i="1"/>
  <c r="G2697" i="1"/>
  <c r="H2697" i="1"/>
  <c r="I2697" i="1"/>
  <c r="J2697" i="1"/>
  <c r="G2698" i="1"/>
  <c r="H2698" i="1"/>
  <c r="I2698" i="1"/>
  <c r="J2698" i="1"/>
  <c r="G2699" i="1"/>
  <c r="H2699" i="1"/>
  <c r="I2699" i="1"/>
  <c r="J2699" i="1"/>
  <c r="G2700" i="1"/>
  <c r="H2700" i="1"/>
  <c r="I2700" i="1"/>
  <c r="J2700" i="1"/>
  <c r="G2701" i="1"/>
  <c r="H2701" i="1"/>
  <c r="I2701" i="1"/>
  <c r="J2701" i="1"/>
  <c r="G2702" i="1"/>
  <c r="H2702" i="1"/>
  <c r="I2702" i="1"/>
  <c r="J2702" i="1"/>
  <c r="G2703" i="1"/>
  <c r="H2703" i="1"/>
  <c r="I2703" i="1"/>
  <c r="J2703" i="1"/>
  <c r="G2704" i="1"/>
  <c r="H2704" i="1"/>
  <c r="I2704" i="1"/>
  <c r="J2704" i="1"/>
  <c r="G2705" i="1"/>
  <c r="H2705" i="1"/>
  <c r="I2705" i="1"/>
  <c r="J2705" i="1"/>
  <c r="G2706" i="1"/>
  <c r="H2706" i="1"/>
  <c r="I2706" i="1"/>
  <c r="J2706" i="1"/>
  <c r="G2707" i="1"/>
  <c r="H2707" i="1"/>
  <c r="I2707" i="1"/>
  <c r="J2707" i="1"/>
  <c r="G2708" i="1"/>
  <c r="H2708" i="1"/>
  <c r="I2708" i="1"/>
  <c r="J2708" i="1"/>
  <c r="G2709" i="1"/>
  <c r="H2709" i="1"/>
  <c r="I2709" i="1"/>
  <c r="J2709" i="1"/>
  <c r="G2710" i="1"/>
  <c r="H2710" i="1"/>
  <c r="I2710" i="1"/>
  <c r="J2710" i="1"/>
  <c r="G2711" i="1"/>
  <c r="H2711" i="1"/>
  <c r="I2711" i="1"/>
  <c r="J2711" i="1"/>
  <c r="G2712" i="1"/>
  <c r="H2712" i="1"/>
  <c r="I2712" i="1"/>
  <c r="J2712" i="1"/>
  <c r="G2713" i="1"/>
  <c r="H2713" i="1"/>
  <c r="I2713" i="1"/>
  <c r="J2713" i="1"/>
  <c r="G2714" i="1"/>
  <c r="H2714" i="1"/>
  <c r="I2714" i="1"/>
  <c r="J2714" i="1"/>
  <c r="G2715" i="1"/>
  <c r="H2715" i="1"/>
  <c r="I2715" i="1"/>
  <c r="J2715" i="1"/>
  <c r="G2716" i="1"/>
  <c r="H2716" i="1"/>
  <c r="I2716" i="1"/>
  <c r="J2716" i="1"/>
  <c r="G2717" i="1"/>
  <c r="H2717" i="1"/>
  <c r="I2717" i="1"/>
  <c r="J2717" i="1"/>
  <c r="G2718" i="1"/>
  <c r="H2718" i="1"/>
  <c r="I2718" i="1"/>
  <c r="J2718" i="1"/>
  <c r="G2719" i="1"/>
  <c r="H2719" i="1"/>
  <c r="I2719" i="1"/>
  <c r="J2719" i="1"/>
  <c r="G2720" i="1"/>
  <c r="H2720" i="1"/>
  <c r="I2720" i="1"/>
  <c r="J2720" i="1"/>
  <c r="G2721" i="1"/>
  <c r="H2721" i="1"/>
  <c r="I2721" i="1"/>
  <c r="J2721" i="1"/>
  <c r="G2722" i="1"/>
  <c r="H2722" i="1"/>
  <c r="I2722" i="1"/>
  <c r="J2722" i="1"/>
  <c r="G2723" i="1"/>
  <c r="H2723" i="1"/>
  <c r="I2723" i="1"/>
  <c r="J2723" i="1"/>
  <c r="G2724" i="1"/>
  <c r="H2724" i="1"/>
  <c r="I2724" i="1"/>
  <c r="J2724" i="1"/>
  <c r="G2725" i="1"/>
  <c r="H2725" i="1"/>
  <c r="I2725" i="1"/>
  <c r="J2725" i="1"/>
  <c r="G2726" i="1"/>
  <c r="H2726" i="1"/>
  <c r="I2726" i="1"/>
  <c r="J2726" i="1"/>
  <c r="G2727" i="1"/>
  <c r="H2727" i="1"/>
  <c r="I2727" i="1"/>
  <c r="J2727" i="1"/>
  <c r="G2728" i="1"/>
  <c r="H2728" i="1"/>
  <c r="I2728" i="1"/>
  <c r="J2728" i="1"/>
  <c r="G2729" i="1"/>
  <c r="H2729" i="1"/>
  <c r="I2729" i="1"/>
  <c r="J2729" i="1"/>
  <c r="G2730" i="1"/>
  <c r="H2730" i="1"/>
  <c r="I2730" i="1"/>
  <c r="J2730" i="1"/>
  <c r="G2731" i="1"/>
  <c r="H2731" i="1"/>
  <c r="I2731" i="1"/>
  <c r="J2731" i="1"/>
  <c r="G2732" i="1"/>
  <c r="H2732" i="1"/>
  <c r="I2732" i="1"/>
  <c r="J2732" i="1"/>
  <c r="G2733" i="1"/>
  <c r="H2733" i="1"/>
  <c r="I2733" i="1"/>
  <c r="J2733" i="1"/>
  <c r="G2734" i="1"/>
  <c r="H2734" i="1"/>
  <c r="I2734" i="1"/>
  <c r="J2734" i="1"/>
  <c r="G2735" i="1"/>
  <c r="H2735" i="1"/>
  <c r="I2735" i="1"/>
  <c r="J2735" i="1"/>
  <c r="G2736" i="1"/>
  <c r="H2736" i="1"/>
  <c r="I2736" i="1"/>
  <c r="J2736" i="1"/>
  <c r="G2737" i="1"/>
  <c r="H2737" i="1"/>
  <c r="I2737" i="1"/>
  <c r="J2737" i="1"/>
  <c r="G2738" i="1"/>
  <c r="H2738" i="1"/>
  <c r="I2738" i="1"/>
  <c r="J2738" i="1"/>
  <c r="G2739" i="1"/>
  <c r="H2739" i="1"/>
  <c r="I2739" i="1"/>
  <c r="J2739" i="1"/>
  <c r="G2740" i="1"/>
  <c r="H2740" i="1"/>
  <c r="I2740" i="1"/>
  <c r="J2740" i="1"/>
  <c r="G2741" i="1"/>
  <c r="H2741" i="1"/>
  <c r="I2741" i="1"/>
  <c r="J2741" i="1"/>
  <c r="G2742" i="1"/>
  <c r="H2742" i="1"/>
  <c r="I2742" i="1"/>
  <c r="J2742" i="1"/>
  <c r="G2743" i="1"/>
  <c r="H2743" i="1"/>
  <c r="I2743" i="1"/>
  <c r="J2743" i="1"/>
  <c r="G2744" i="1"/>
  <c r="H2744" i="1"/>
  <c r="I2744" i="1"/>
  <c r="J2744" i="1"/>
  <c r="G2745" i="1"/>
  <c r="H2745" i="1"/>
  <c r="I2745" i="1"/>
  <c r="J2745" i="1"/>
  <c r="G2746" i="1"/>
  <c r="H2746" i="1"/>
  <c r="I2746" i="1"/>
  <c r="J2746" i="1"/>
  <c r="G2747" i="1"/>
  <c r="H2747" i="1"/>
  <c r="I2747" i="1"/>
  <c r="J2747" i="1"/>
  <c r="G2748" i="1"/>
  <c r="H2748" i="1"/>
  <c r="I2748" i="1"/>
  <c r="J2748" i="1"/>
  <c r="G2749" i="1"/>
  <c r="H2749" i="1"/>
  <c r="I2749" i="1"/>
  <c r="J2749" i="1"/>
  <c r="G2750" i="1"/>
  <c r="H2750" i="1"/>
  <c r="I2750" i="1"/>
  <c r="J2750" i="1"/>
  <c r="G2751" i="1"/>
  <c r="H2751" i="1"/>
  <c r="I2751" i="1"/>
  <c r="J2751" i="1"/>
  <c r="G2752" i="1"/>
  <c r="H2752" i="1"/>
  <c r="I2752" i="1"/>
  <c r="J2752" i="1"/>
  <c r="G2753" i="1"/>
  <c r="H2753" i="1"/>
  <c r="I2753" i="1"/>
  <c r="J2753" i="1"/>
  <c r="G2754" i="1"/>
  <c r="H2754" i="1"/>
  <c r="I2754" i="1"/>
  <c r="J2754" i="1"/>
  <c r="G2755" i="1"/>
  <c r="H2755" i="1"/>
  <c r="I2755" i="1"/>
  <c r="J2755" i="1"/>
  <c r="G2756" i="1"/>
  <c r="H2756" i="1"/>
  <c r="I2756" i="1"/>
  <c r="J2756" i="1"/>
  <c r="G2757" i="1"/>
  <c r="H2757" i="1"/>
  <c r="I2757" i="1"/>
  <c r="J2757" i="1"/>
  <c r="G2758" i="1"/>
  <c r="H2758" i="1"/>
  <c r="I2758" i="1"/>
  <c r="J2758" i="1"/>
  <c r="G2759" i="1"/>
  <c r="H2759" i="1"/>
  <c r="I2759" i="1"/>
  <c r="J2759" i="1"/>
  <c r="G2760" i="1"/>
  <c r="H2760" i="1"/>
  <c r="I2760" i="1"/>
  <c r="J2760" i="1"/>
  <c r="G2761" i="1"/>
  <c r="H2761" i="1"/>
  <c r="I2761" i="1"/>
  <c r="J2761" i="1"/>
  <c r="G2762" i="1"/>
  <c r="H2762" i="1"/>
  <c r="I2762" i="1"/>
  <c r="J2762" i="1"/>
  <c r="G2763" i="1"/>
  <c r="H2763" i="1"/>
  <c r="I2763" i="1"/>
  <c r="J2763" i="1"/>
  <c r="G2764" i="1"/>
  <c r="H2764" i="1"/>
  <c r="I2764" i="1"/>
  <c r="J2764" i="1"/>
  <c r="G2765" i="1"/>
  <c r="H2765" i="1"/>
  <c r="I2765" i="1"/>
  <c r="J2765" i="1"/>
  <c r="G2766" i="1"/>
  <c r="H2766" i="1"/>
  <c r="I2766" i="1"/>
  <c r="J2766" i="1"/>
  <c r="G2767" i="1"/>
  <c r="H2767" i="1"/>
  <c r="I2767" i="1"/>
  <c r="J2767" i="1"/>
  <c r="G2768" i="1"/>
  <c r="H2768" i="1"/>
  <c r="I2768" i="1"/>
  <c r="J2768" i="1"/>
  <c r="G2769" i="1"/>
  <c r="H2769" i="1"/>
  <c r="I2769" i="1"/>
  <c r="J2769" i="1"/>
  <c r="G2770" i="1"/>
  <c r="H2770" i="1"/>
  <c r="I2770" i="1"/>
  <c r="J2770" i="1"/>
  <c r="G2771" i="1"/>
  <c r="H2771" i="1"/>
  <c r="I2771" i="1"/>
  <c r="J2771" i="1"/>
  <c r="G2772" i="1"/>
  <c r="H2772" i="1"/>
  <c r="I2772" i="1"/>
  <c r="J2772" i="1"/>
  <c r="G2773" i="1"/>
  <c r="H2773" i="1"/>
  <c r="I2773" i="1"/>
  <c r="J2773" i="1"/>
  <c r="G2774" i="1"/>
  <c r="H2774" i="1"/>
  <c r="I2774" i="1"/>
  <c r="J2774" i="1"/>
  <c r="G2775" i="1"/>
  <c r="H2775" i="1"/>
  <c r="I2775" i="1"/>
  <c r="J2775" i="1"/>
  <c r="G2776" i="1"/>
  <c r="H2776" i="1"/>
  <c r="I2776" i="1"/>
  <c r="J2776" i="1"/>
  <c r="G2777" i="1"/>
  <c r="H2777" i="1"/>
  <c r="I2777" i="1"/>
  <c r="J2777" i="1"/>
  <c r="G2778" i="1"/>
  <c r="H2778" i="1"/>
  <c r="I2778" i="1"/>
  <c r="J2778" i="1"/>
  <c r="G2779" i="1"/>
  <c r="H2779" i="1"/>
  <c r="I2779" i="1"/>
  <c r="J2779" i="1"/>
  <c r="G2780" i="1"/>
  <c r="H2780" i="1"/>
  <c r="I2780" i="1"/>
  <c r="J2780" i="1"/>
  <c r="G2781" i="1"/>
  <c r="H2781" i="1"/>
  <c r="I2781" i="1"/>
  <c r="J2781" i="1"/>
  <c r="G2782" i="1"/>
  <c r="H2782" i="1"/>
  <c r="I2782" i="1"/>
  <c r="J2782" i="1"/>
  <c r="G2783" i="1"/>
  <c r="H2783" i="1"/>
  <c r="I2783" i="1"/>
  <c r="J2783" i="1"/>
  <c r="G2784" i="1"/>
  <c r="H2784" i="1"/>
  <c r="I2784" i="1"/>
  <c r="J2784" i="1"/>
  <c r="G2785" i="1"/>
  <c r="H2785" i="1"/>
  <c r="I2785" i="1"/>
  <c r="J2785" i="1"/>
  <c r="G2786" i="1"/>
  <c r="H2786" i="1"/>
  <c r="I2786" i="1"/>
  <c r="J2786" i="1"/>
  <c r="G2787" i="1"/>
  <c r="H2787" i="1"/>
  <c r="I2787" i="1"/>
  <c r="J2787" i="1"/>
  <c r="G2788" i="1"/>
  <c r="H2788" i="1"/>
  <c r="I2788" i="1"/>
  <c r="J2788" i="1"/>
  <c r="G2789" i="1"/>
  <c r="H2789" i="1"/>
  <c r="I2789" i="1"/>
  <c r="J2789" i="1"/>
  <c r="G2790" i="1"/>
  <c r="H2790" i="1"/>
  <c r="I2790" i="1"/>
  <c r="J2790" i="1"/>
  <c r="G2791" i="1"/>
  <c r="H2791" i="1"/>
  <c r="I2791" i="1"/>
  <c r="J2791" i="1"/>
  <c r="G2792" i="1"/>
  <c r="H2792" i="1"/>
  <c r="I2792" i="1"/>
  <c r="J2792" i="1"/>
  <c r="G2793" i="1"/>
  <c r="H2793" i="1"/>
  <c r="I2793" i="1"/>
  <c r="J2793" i="1"/>
  <c r="G2794" i="1"/>
  <c r="H2794" i="1"/>
  <c r="I2794" i="1"/>
  <c r="J2794" i="1"/>
  <c r="G2795" i="1"/>
  <c r="H2795" i="1"/>
  <c r="I2795" i="1"/>
  <c r="J2795" i="1"/>
  <c r="G2796" i="1"/>
  <c r="H2796" i="1"/>
  <c r="I2796" i="1"/>
  <c r="J2796" i="1"/>
  <c r="G2797" i="1"/>
  <c r="H2797" i="1"/>
  <c r="I2797" i="1"/>
  <c r="J2797" i="1"/>
  <c r="G2798" i="1"/>
  <c r="H2798" i="1"/>
  <c r="I2798" i="1"/>
  <c r="J2798" i="1"/>
  <c r="G2799" i="1"/>
  <c r="H2799" i="1"/>
  <c r="I2799" i="1"/>
  <c r="J2799" i="1"/>
  <c r="G2800" i="1"/>
  <c r="H2800" i="1"/>
  <c r="I2800" i="1"/>
  <c r="J2800" i="1"/>
  <c r="G2801" i="1"/>
  <c r="H2801" i="1"/>
  <c r="I2801" i="1"/>
  <c r="J2801" i="1"/>
  <c r="G2802" i="1"/>
  <c r="H2802" i="1"/>
  <c r="I2802" i="1"/>
  <c r="J2802" i="1"/>
  <c r="G2803" i="1"/>
  <c r="H2803" i="1"/>
  <c r="I2803" i="1"/>
  <c r="J2803" i="1"/>
  <c r="G2804" i="1"/>
  <c r="H2804" i="1"/>
  <c r="I2804" i="1"/>
  <c r="J2804" i="1"/>
  <c r="G2805" i="1"/>
  <c r="H2805" i="1"/>
  <c r="I2805" i="1"/>
  <c r="J2805" i="1"/>
  <c r="G2806" i="1"/>
  <c r="H2806" i="1"/>
  <c r="I2806" i="1"/>
  <c r="J2806" i="1"/>
  <c r="G2807" i="1"/>
  <c r="H2807" i="1"/>
  <c r="I2807" i="1"/>
  <c r="J2807" i="1"/>
  <c r="G2808" i="1"/>
  <c r="H2808" i="1"/>
  <c r="I2808" i="1"/>
  <c r="J2808" i="1"/>
  <c r="G2809" i="1"/>
  <c r="H2809" i="1"/>
  <c r="I2809" i="1"/>
  <c r="J2809" i="1"/>
  <c r="G2810" i="1"/>
  <c r="H2810" i="1"/>
  <c r="I2810" i="1"/>
  <c r="J2810" i="1"/>
  <c r="G2811" i="1"/>
  <c r="H2811" i="1"/>
  <c r="I2811" i="1"/>
  <c r="J2811" i="1"/>
  <c r="G2812" i="1"/>
  <c r="H2812" i="1"/>
  <c r="I2812" i="1"/>
  <c r="J2812" i="1"/>
  <c r="G2813" i="1"/>
  <c r="H2813" i="1"/>
  <c r="I2813" i="1"/>
  <c r="J2813" i="1"/>
  <c r="G2814" i="1"/>
  <c r="H2814" i="1"/>
  <c r="I2814" i="1"/>
  <c r="J2814" i="1"/>
  <c r="G2815" i="1"/>
  <c r="H2815" i="1"/>
  <c r="I2815" i="1"/>
  <c r="J2815" i="1"/>
  <c r="G2816" i="1"/>
  <c r="H2816" i="1"/>
  <c r="I2816" i="1"/>
  <c r="J2816" i="1"/>
  <c r="G2817" i="1"/>
  <c r="H2817" i="1"/>
  <c r="I2817" i="1"/>
  <c r="J2817" i="1"/>
  <c r="G2818" i="1"/>
  <c r="H2818" i="1"/>
  <c r="I2818" i="1"/>
  <c r="J2818" i="1"/>
  <c r="G2819" i="1"/>
  <c r="H2819" i="1"/>
  <c r="I2819" i="1"/>
  <c r="J2819" i="1"/>
  <c r="G2820" i="1"/>
  <c r="H2820" i="1"/>
  <c r="I2820" i="1"/>
  <c r="J2820" i="1"/>
  <c r="G2821" i="1"/>
  <c r="H2821" i="1"/>
  <c r="I2821" i="1"/>
  <c r="J2821" i="1"/>
  <c r="G2822" i="1"/>
  <c r="H2822" i="1"/>
  <c r="I2822" i="1"/>
  <c r="J2822" i="1"/>
  <c r="G2823" i="1"/>
  <c r="H2823" i="1"/>
  <c r="I2823" i="1"/>
  <c r="J2823" i="1"/>
  <c r="G2824" i="1"/>
  <c r="H2824" i="1"/>
  <c r="I2824" i="1"/>
  <c r="J2824" i="1"/>
  <c r="G2825" i="1"/>
  <c r="H2825" i="1"/>
  <c r="I2825" i="1"/>
  <c r="J2825" i="1"/>
  <c r="G2826" i="1"/>
  <c r="H2826" i="1"/>
  <c r="I2826" i="1"/>
  <c r="J2826" i="1"/>
  <c r="G2827" i="1"/>
  <c r="H2827" i="1"/>
  <c r="I2827" i="1"/>
  <c r="J2827" i="1"/>
  <c r="G2828" i="1"/>
  <c r="H2828" i="1"/>
  <c r="I2828" i="1"/>
  <c r="J2828" i="1"/>
  <c r="G2829" i="1"/>
  <c r="H2829" i="1"/>
  <c r="I2829" i="1"/>
  <c r="J2829" i="1"/>
  <c r="G2830" i="1"/>
  <c r="H2830" i="1"/>
  <c r="I2830" i="1"/>
  <c r="J2830" i="1"/>
  <c r="G2831" i="1"/>
  <c r="H2831" i="1"/>
  <c r="I2831" i="1"/>
  <c r="J2831" i="1"/>
  <c r="G2832" i="1"/>
  <c r="H2832" i="1"/>
  <c r="I2832" i="1"/>
  <c r="J2832" i="1"/>
  <c r="G2833" i="1"/>
  <c r="H2833" i="1"/>
  <c r="I2833" i="1"/>
  <c r="J2833" i="1"/>
  <c r="G2834" i="1"/>
  <c r="H2834" i="1"/>
  <c r="I2834" i="1"/>
  <c r="J2834" i="1"/>
  <c r="G2835" i="1"/>
  <c r="H2835" i="1"/>
  <c r="I2835" i="1"/>
  <c r="J2835" i="1"/>
  <c r="G2836" i="1"/>
  <c r="H2836" i="1"/>
  <c r="I2836" i="1"/>
  <c r="J2836" i="1"/>
  <c r="G2837" i="1"/>
  <c r="H2837" i="1"/>
  <c r="I2837" i="1"/>
  <c r="J2837" i="1"/>
  <c r="G2838" i="1"/>
  <c r="H2838" i="1"/>
  <c r="I2838" i="1"/>
  <c r="J2838" i="1"/>
  <c r="G2839" i="1"/>
  <c r="H2839" i="1"/>
  <c r="I2839" i="1"/>
  <c r="J2839" i="1"/>
  <c r="G2840" i="1"/>
  <c r="H2840" i="1"/>
  <c r="I2840" i="1"/>
  <c r="J2840" i="1"/>
  <c r="G2841" i="1"/>
  <c r="H2841" i="1"/>
  <c r="I2841" i="1"/>
  <c r="J2841" i="1"/>
  <c r="G2842" i="1"/>
  <c r="H2842" i="1"/>
  <c r="I2842" i="1"/>
  <c r="J2842" i="1"/>
  <c r="G2843" i="1"/>
  <c r="H2843" i="1"/>
  <c r="I2843" i="1"/>
  <c r="J2843" i="1"/>
  <c r="G2844" i="1"/>
  <c r="H2844" i="1"/>
  <c r="I2844" i="1"/>
  <c r="J2844" i="1"/>
  <c r="G2845" i="1"/>
  <c r="H2845" i="1"/>
  <c r="I2845" i="1"/>
  <c r="J2845" i="1"/>
  <c r="G2846" i="1"/>
  <c r="H2846" i="1"/>
  <c r="I2846" i="1"/>
  <c r="J2846" i="1"/>
  <c r="G2847" i="1"/>
  <c r="H2847" i="1"/>
  <c r="I2847" i="1"/>
  <c r="J2847" i="1"/>
  <c r="G2848" i="1"/>
  <c r="H2848" i="1"/>
  <c r="I2848" i="1"/>
  <c r="J2848" i="1"/>
  <c r="G2849" i="1"/>
  <c r="H2849" i="1"/>
  <c r="I2849" i="1"/>
  <c r="J2849" i="1"/>
  <c r="G2850" i="1"/>
  <c r="H2850" i="1"/>
  <c r="I2850" i="1"/>
  <c r="J2850" i="1"/>
  <c r="G2851" i="1"/>
  <c r="H2851" i="1"/>
  <c r="I2851" i="1"/>
  <c r="J2851" i="1"/>
  <c r="G2852" i="1"/>
  <c r="H2852" i="1"/>
  <c r="I2852" i="1"/>
  <c r="J2852" i="1"/>
  <c r="G2853" i="1"/>
  <c r="H2853" i="1"/>
  <c r="I2853" i="1"/>
  <c r="J2853" i="1"/>
  <c r="G2854" i="1"/>
  <c r="H2854" i="1"/>
  <c r="I2854" i="1"/>
  <c r="J2854" i="1"/>
  <c r="G2855" i="1"/>
  <c r="H2855" i="1"/>
  <c r="I2855" i="1"/>
  <c r="J2855" i="1"/>
  <c r="G2856" i="1"/>
  <c r="H2856" i="1"/>
  <c r="I2856" i="1"/>
  <c r="J2856" i="1"/>
  <c r="G2857" i="1"/>
  <c r="H2857" i="1"/>
  <c r="I2857" i="1"/>
  <c r="J2857" i="1"/>
  <c r="G2858" i="1"/>
  <c r="H2858" i="1"/>
  <c r="I2858" i="1"/>
  <c r="J2858" i="1"/>
  <c r="G2859" i="1"/>
  <c r="H2859" i="1"/>
  <c r="I2859" i="1"/>
  <c r="J2859" i="1"/>
  <c r="G2860" i="1"/>
  <c r="H2860" i="1"/>
  <c r="I2860" i="1"/>
  <c r="J2860" i="1"/>
  <c r="G2861" i="1"/>
  <c r="H2861" i="1"/>
  <c r="I2861" i="1"/>
  <c r="J2861" i="1"/>
  <c r="G2862" i="1"/>
  <c r="H2862" i="1"/>
  <c r="I2862" i="1"/>
  <c r="J2862" i="1"/>
  <c r="G2863" i="1"/>
  <c r="H2863" i="1"/>
  <c r="I2863" i="1"/>
  <c r="J2863" i="1"/>
  <c r="G2864" i="1"/>
  <c r="H2864" i="1"/>
  <c r="I2864" i="1"/>
  <c r="J2864" i="1"/>
  <c r="G2865" i="1"/>
  <c r="H2865" i="1"/>
  <c r="I2865" i="1"/>
  <c r="J2865" i="1"/>
  <c r="G2866" i="1"/>
  <c r="H2866" i="1"/>
  <c r="I2866" i="1"/>
  <c r="J2866" i="1"/>
  <c r="G2867" i="1"/>
  <c r="H2867" i="1"/>
  <c r="I2867" i="1"/>
  <c r="J2867" i="1"/>
  <c r="G2868" i="1"/>
  <c r="H2868" i="1"/>
  <c r="I2868" i="1"/>
  <c r="J2868" i="1"/>
  <c r="G2869" i="1"/>
  <c r="H2869" i="1"/>
  <c r="I2869" i="1"/>
  <c r="J2869" i="1"/>
  <c r="G2870" i="1"/>
  <c r="H2870" i="1"/>
  <c r="I2870" i="1"/>
  <c r="J2870" i="1"/>
  <c r="G2871" i="1"/>
  <c r="H2871" i="1"/>
  <c r="I2871" i="1"/>
  <c r="J2871" i="1"/>
  <c r="G2872" i="1"/>
  <c r="H2872" i="1"/>
  <c r="I2872" i="1"/>
  <c r="J2872" i="1"/>
  <c r="G2873" i="1"/>
  <c r="H2873" i="1"/>
  <c r="I2873" i="1"/>
  <c r="J2873" i="1"/>
  <c r="G2874" i="1"/>
  <c r="H2874" i="1"/>
  <c r="I2874" i="1"/>
  <c r="J2874" i="1"/>
  <c r="G2875" i="1"/>
  <c r="H2875" i="1"/>
  <c r="I2875" i="1"/>
  <c r="J2875" i="1"/>
  <c r="G2876" i="1"/>
  <c r="H2876" i="1"/>
  <c r="I2876" i="1"/>
  <c r="J2876" i="1"/>
  <c r="G2877" i="1"/>
  <c r="H2877" i="1"/>
  <c r="I2877" i="1"/>
  <c r="J2877" i="1"/>
  <c r="G2878" i="1"/>
  <c r="H2878" i="1"/>
  <c r="I2878" i="1"/>
  <c r="J2878" i="1"/>
  <c r="G2879" i="1"/>
  <c r="H2879" i="1"/>
  <c r="I2879" i="1"/>
  <c r="J2879" i="1"/>
  <c r="G2880" i="1"/>
  <c r="H2880" i="1"/>
  <c r="I2880" i="1"/>
  <c r="J2880" i="1"/>
  <c r="G2881" i="1"/>
  <c r="H2881" i="1"/>
  <c r="I2881" i="1"/>
  <c r="J2881" i="1"/>
  <c r="G2882" i="1"/>
  <c r="H2882" i="1"/>
  <c r="I2882" i="1"/>
  <c r="J2882" i="1"/>
  <c r="G2883" i="1"/>
  <c r="H2883" i="1"/>
  <c r="I2883" i="1"/>
  <c r="J2883" i="1"/>
  <c r="G2884" i="1"/>
  <c r="H2884" i="1"/>
  <c r="I2884" i="1"/>
  <c r="J2884" i="1"/>
  <c r="G2885" i="1"/>
  <c r="H2885" i="1"/>
  <c r="I2885" i="1"/>
  <c r="J2885" i="1"/>
  <c r="G2886" i="1"/>
  <c r="H2886" i="1"/>
  <c r="I2886" i="1"/>
  <c r="J2886" i="1"/>
  <c r="G2887" i="1"/>
  <c r="H2887" i="1"/>
  <c r="I2887" i="1"/>
  <c r="J2887" i="1"/>
  <c r="G2888" i="1"/>
  <c r="H2888" i="1"/>
  <c r="I2888" i="1"/>
  <c r="J2888" i="1"/>
  <c r="G2889" i="1"/>
  <c r="H2889" i="1"/>
  <c r="I2889" i="1"/>
  <c r="J2889" i="1"/>
  <c r="G2890" i="1"/>
  <c r="H2890" i="1"/>
  <c r="I2890" i="1"/>
  <c r="J2890" i="1"/>
  <c r="G2891" i="1"/>
  <c r="H2891" i="1"/>
  <c r="I2891" i="1"/>
  <c r="J2891" i="1"/>
  <c r="G2892" i="1"/>
  <c r="H2892" i="1"/>
  <c r="I2892" i="1"/>
  <c r="J2892" i="1"/>
  <c r="G2893" i="1"/>
  <c r="H2893" i="1"/>
  <c r="I2893" i="1"/>
  <c r="J2893" i="1"/>
  <c r="G2894" i="1"/>
  <c r="H2894" i="1"/>
  <c r="I2894" i="1"/>
  <c r="J2894" i="1"/>
  <c r="G2895" i="1"/>
  <c r="H2895" i="1"/>
  <c r="I2895" i="1"/>
  <c r="J2895" i="1"/>
  <c r="G2896" i="1"/>
  <c r="H2896" i="1"/>
  <c r="I2896" i="1"/>
  <c r="J2896" i="1"/>
  <c r="G2897" i="1"/>
  <c r="H2897" i="1"/>
  <c r="I2897" i="1"/>
  <c r="J2897" i="1"/>
  <c r="G2898" i="1"/>
  <c r="H2898" i="1"/>
  <c r="I2898" i="1"/>
  <c r="J2898" i="1"/>
  <c r="G2899" i="1"/>
  <c r="H2899" i="1"/>
  <c r="I2899" i="1"/>
  <c r="J2899" i="1"/>
  <c r="G2900" i="1"/>
  <c r="H2900" i="1"/>
  <c r="I2900" i="1"/>
  <c r="J2900" i="1"/>
  <c r="G2901" i="1"/>
  <c r="H2901" i="1"/>
  <c r="I2901" i="1"/>
  <c r="J2901" i="1"/>
  <c r="G2902" i="1"/>
  <c r="H2902" i="1"/>
  <c r="I2902" i="1"/>
  <c r="J2902" i="1"/>
  <c r="G2903" i="1"/>
  <c r="H2903" i="1"/>
  <c r="I2903" i="1"/>
  <c r="J2903" i="1"/>
  <c r="G2904" i="1"/>
  <c r="H2904" i="1"/>
  <c r="I2904" i="1"/>
  <c r="J2904" i="1"/>
  <c r="G2905" i="1"/>
  <c r="H2905" i="1"/>
  <c r="I2905" i="1"/>
  <c r="J2905" i="1"/>
  <c r="G2906" i="1"/>
  <c r="H2906" i="1"/>
  <c r="I2906" i="1"/>
  <c r="J2906" i="1"/>
  <c r="G2907" i="1"/>
  <c r="H2907" i="1"/>
  <c r="I2907" i="1"/>
  <c r="J2907" i="1"/>
  <c r="G2908" i="1"/>
  <c r="H2908" i="1"/>
  <c r="I2908" i="1"/>
  <c r="J2908" i="1"/>
  <c r="G2909" i="1"/>
  <c r="H2909" i="1"/>
  <c r="I2909" i="1"/>
  <c r="J2909" i="1"/>
  <c r="G2910" i="1"/>
  <c r="H2910" i="1"/>
  <c r="I2910" i="1"/>
  <c r="J2910" i="1"/>
  <c r="G2911" i="1"/>
  <c r="H2911" i="1"/>
  <c r="I2911" i="1"/>
  <c r="J2911" i="1"/>
  <c r="G2912" i="1"/>
  <c r="H2912" i="1"/>
  <c r="I2912" i="1"/>
  <c r="J2912" i="1"/>
  <c r="G2913" i="1"/>
  <c r="H2913" i="1"/>
  <c r="I2913" i="1"/>
  <c r="J2913" i="1"/>
  <c r="G2914" i="1"/>
  <c r="H2914" i="1"/>
  <c r="I2914" i="1"/>
  <c r="J2914" i="1"/>
  <c r="G2915" i="1"/>
  <c r="H2915" i="1"/>
  <c r="I2915" i="1"/>
  <c r="J2915" i="1"/>
  <c r="G2916" i="1"/>
  <c r="H2916" i="1"/>
  <c r="I2916" i="1"/>
  <c r="J2916" i="1"/>
  <c r="G2917" i="1"/>
  <c r="H2917" i="1"/>
  <c r="I2917" i="1"/>
  <c r="J2917" i="1"/>
  <c r="G2918" i="1"/>
  <c r="H2918" i="1"/>
  <c r="I2918" i="1"/>
  <c r="J2918" i="1"/>
  <c r="G2919" i="1"/>
  <c r="H2919" i="1"/>
  <c r="I2919" i="1"/>
  <c r="J2919" i="1"/>
  <c r="G2920" i="1"/>
  <c r="H2920" i="1"/>
  <c r="I2920" i="1"/>
  <c r="J2920" i="1"/>
  <c r="G2921" i="1"/>
  <c r="H2921" i="1"/>
  <c r="I2921" i="1"/>
  <c r="J2921" i="1"/>
  <c r="G2922" i="1"/>
  <c r="H2922" i="1"/>
  <c r="I2922" i="1"/>
  <c r="J2922" i="1"/>
  <c r="G2923" i="1"/>
  <c r="H2923" i="1"/>
  <c r="I2923" i="1"/>
  <c r="J2923" i="1"/>
  <c r="G2924" i="1"/>
  <c r="H2924" i="1"/>
  <c r="I2924" i="1"/>
  <c r="J2924" i="1"/>
  <c r="G2925" i="1"/>
  <c r="H2925" i="1"/>
  <c r="I2925" i="1"/>
  <c r="J2925" i="1"/>
  <c r="G2926" i="1"/>
  <c r="H2926" i="1"/>
  <c r="I2926" i="1"/>
  <c r="J2926" i="1"/>
  <c r="G2927" i="1"/>
  <c r="H2927" i="1"/>
  <c r="I2927" i="1"/>
  <c r="J2927" i="1"/>
  <c r="G2928" i="1"/>
  <c r="H2928" i="1"/>
  <c r="I2928" i="1"/>
  <c r="J2928" i="1"/>
  <c r="G2929" i="1"/>
  <c r="H2929" i="1"/>
  <c r="I2929" i="1"/>
  <c r="J2929" i="1"/>
  <c r="G2930" i="1"/>
  <c r="H2930" i="1"/>
  <c r="I2930" i="1"/>
  <c r="J2930" i="1"/>
  <c r="G2931" i="1"/>
  <c r="H2931" i="1"/>
  <c r="I2931" i="1"/>
  <c r="J2931" i="1"/>
  <c r="G2932" i="1"/>
  <c r="H2932" i="1"/>
  <c r="I2932" i="1"/>
  <c r="J2932" i="1"/>
  <c r="G2933" i="1"/>
  <c r="H2933" i="1"/>
  <c r="I2933" i="1"/>
  <c r="J2933" i="1"/>
  <c r="G2934" i="1"/>
  <c r="H2934" i="1"/>
  <c r="I2934" i="1"/>
  <c r="J2934" i="1"/>
  <c r="G2935" i="1"/>
  <c r="H2935" i="1"/>
  <c r="I2935" i="1"/>
  <c r="J2935" i="1"/>
  <c r="G2936" i="1"/>
  <c r="H2936" i="1"/>
  <c r="I2936" i="1"/>
  <c r="J2936" i="1"/>
  <c r="G2937" i="1"/>
  <c r="H2937" i="1"/>
  <c r="I2937" i="1"/>
  <c r="J2937" i="1"/>
  <c r="G2938" i="1"/>
  <c r="H2938" i="1"/>
  <c r="I2938" i="1"/>
  <c r="J2938" i="1"/>
  <c r="G2939" i="1"/>
  <c r="H2939" i="1"/>
  <c r="I2939" i="1"/>
  <c r="J2939" i="1"/>
  <c r="G2940" i="1"/>
  <c r="H2940" i="1"/>
  <c r="I2940" i="1"/>
  <c r="J2940" i="1"/>
  <c r="G2941" i="1"/>
  <c r="H2941" i="1"/>
  <c r="I2941" i="1"/>
  <c r="J2941" i="1"/>
  <c r="G2942" i="1"/>
  <c r="H2942" i="1"/>
  <c r="I2942" i="1"/>
  <c r="J2942" i="1"/>
  <c r="G2943" i="1"/>
  <c r="H2943" i="1"/>
  <c r="I2943" i="1"/>
  <c r="J2943" i="1"/>
  <c r="G2944" i="1"/>
  <c r="H2944" i="1"/>
  <c r="I2944" i="1"/>
  <c r="J2944" i="1"/>
  <c r="G2945" i="1"/>
  <c r="H2945" i="1"/>
  <c r="I2945" i="1"/>
  <c r="J2945" i="1"/>
  <c r="G2946" i="1"/>
  <c r="H2946" i="1"/>
  <c r="I2946" i="1"/>
  <c r="J2946" i="1"/>
  <c r="G2947" i="1"/>
  <c r="H2947" i="1"/>
  <c r="I2947" i="1"/>
  <c r="J2947" i="1"/>
  <c r="G2948" i="1"/>
  <c r="H2948" i="1"/>
  <c r="I2948" i="1"/>
  <c r="J2948" i="1"/>
  <c r="G2949" i="1"/>
  <c r="H2949" i="1"/>
  <c r="I2949" i="1"/>
  <c r="J2949" i="1"/>
  <c r="G2950" i="1"/>
  <c r="H2950" i="1"/>
  <c r="I2950" i="1"/>
  <c r="J2950" i="1"/>
  <c r="G2951" i="1"/>
  <c r="H2951" i="1"/>
  <c r="I2951" i="1"/>
  <c r="J2951" i="1"/>
  <c r="G2952" i="1"/>
  <c r="H2952" i="1"/>
  <c r="I2952" i="1"/>
  <c r="J2952" i="1"/>
  <c r="G2953" i="1"/>
  <c r="H2953" i="1"/>
  <c r="I2953" i="1"/>
  <c r="J2953" i="1"/>
  <c r="G2954" i="1"/>
  <c r="H2954" i="1"/>
  <c r="I2954" i="1"/>
  <c r="J2954" i="1"/>
  <c r="G2955" i="1"/>
  <c r="H2955" i="1"/>
  <c r="I2955" i="1"/>
  <c r="J2955" i="1"/>
  <c r="G2956" i="1"/>
  <c r="H2956" i="1"/>
  <c r="I2956" i="1"/>
  <c r="J2956" i="1"/>
  <c r="G2957" i="1"/>
  <c r="H2957" i="1"/>
  <c r="I2957" i="1"/>
  <c r="J2957" i="1"/>
  <c r="G2958" i="1"/>
  <c r="H2958" i="1"/>
  <c r="I2958" i="1"/>
  <c r="J2958" i="1"/>
  <c r="G2959" i="1"/>
  <c r="H2959" i="1"/>
  <c r="I2959" i="1"/>
  <c r="J2959" i="1"/>
  <c r="G2960" i="1"/>
  <c r="H2960" i="1"/>
  <c r="I2960" i="1"/>
  <c r="J2960" i="1"/>
  <c r="G2961" i="1"/>
  <c r="H2961" i="1"/>
  <c r="I2961" i="1"/>
  <c r="J2961" i="1"/>
  <c r="G2962" i="1"/>
  <c r="H2962" i="1"/>
  <c r="I2962" i="1"/>
  <c r="J2962" i="1"/>
  <c r="G2963" i="1"/>
  <c r="H2963" i="1"/>
  <c r="I2963" i="1"/>
  <c r="J2963" i="1"/>
  <c r="G2964" i="1"/>
  <c r="H2964" i="1"/>
  <c r="I2964" i="1"/>
  <c r="J2964" i="1"/>
  <c r="G2965" i="1"/>
  <c r="H2965" i="1"/>
  <c r="I2965" i="1"/>
  <c r="J2965" i="1"/>
  <c r="G2966" i="1"/>
  <c r="H2966" i="1"/>
  <c r="I2966" i="1"/>
  <c r="J2966" i="1"/>
  <c r="G2967" i="1"/>
  <c r="H2967" i="1"/>
  <c r="I2967" i="1"/>
  <c r="J2967" i="1"/>
  <c r="G2968" i="1"/>
  <c r="H2968" i="1"/>
  <c r="I2968" i="1"/>
  <c r="J2968" i="1"/>
  <c r="G2969" i="1"/>
  <c r="H2969" i="1"/>
  <c r="I2969" i="1"/>
  <c r="J2969" i="1"/>
  <c r="G2970" i="1"/>
  <c r="H2970" i="1"/>
  <c r="I2970" i="1"/>
  <c r="J2970" i="1"/>
  <c r="G2971" i="1"/>
  <c r="H2971" i="1"/>
  <c r="I2971" i="1"/>
  <c r="J2971" i="1"/>
  <c r="G2972" i="1"/>
  <c r="H2972" i="1"/>
  <c r="I2972" i="1"/>
  <c r="J2972" i="1"/>
  <c r="G2973" i="1"/>
  <c r="H2973" i="1"/>
  <c r="I2973" i="1"/>
  <c r="J2973" i="1"/>
  <c r="G2974" i="1"/>
  <c r="H2974" i="1"/>
  <c r="I2974" i="1"/>
  <c r="J2974" i="1"/>
  <c r="G2975" i="1"/>
  <c r="H2975" i="1"/>
  <c r="I2975" i="1"/>
  <c r="J2975" i="1"/>
  <c r="G2976" i="1"/>
  <c r="H2976" i="1"/>
  <c r="I2976" i="1"/>
  <c r="J2976" i="1"/>
  <c r="G2977" i="1"/>
  <c r="H2977" i="1"/>
  <c r="I2977" i="1"/>
  <c r="J2977" i="1"/>
  <c r="G2978" i="1"/>
  <c r="H2978" i="1"/>
  <c r="I2978" i="1"/>
  <c r="J2978" i="1"/>
  <c r="G2979" i="1"/>
  <c r="H2979" i="1"/>
  <c r="I2979" i="1"/>
  <c r="J2979" i="1"/>
  <c r="G2980" i="1"/>
  <c r="H2980" i="1"/>
  <c r="I2980" i="1"/>
  <c r="J2980" i="1"/>
  <c r="G2981" i="1"/>
  <c r="H2981" i="1"/>
  <c r="I2981" i="1"/>
  <c r="J2981" i="1"/>
  <c r="G2982" i="1"/>
  <c r="H2982" i="1"/>
  <c r="I2982" i="1"/>
  <c r="J2982" i="1"/>
  <c r="G2983" i="1"/>
  <c r="H2983" i="1"/>
  <c r="I2983" i="1"/>
  <c r="J2983" i="1"/>
  <c r="G2984" i="1"/>
  <c r="H2984" i="1"/>
  <c r="I2984" i="1"/>
  <c r="J2984" i="1"/>
  <c r="G2985" i="1"/>
  <c r="H2985" i="1"/>
  <c r="I2985" i="1"/>
  <c r="J2985" i="1"/>
  <c r="G2986" i="1"/>
  <c r="H2986" i="1"/>
  <c r="I2986" i="1"/>
  <c r="J2986" i="1"/>
  <c r="G2987" i="1"/>
  <c r="H2987" i="1"/>
  <c r="I2987" i="1"/>
  <c r="J2987" i="1"/>
  <c r="G2988" i="1"/>
  <c r="H2988" i="1"/>
  <c r="I2988" i="1"/>
  <c r="J2988" i="1"/>
  <c r="G2989" i="1"/>
  <c r="H2989" i="1"/>
  <c r="I2989" i="1"/>
  <c r="J2989" i="1"/>
  <c r="G2990" i="1"/>
  <c r="H2990" i="1"/>
  <c r="I2990" i="1"/>
  <c r="J2990" i="1"/>
  <c r="G2991" i="1"/>
  <c r="H2991" i="1"/>
  <c r="I2991" i="1"/>
  <c r="J2991" i="1"/>
  <c r="G2992" i="1"/>
  <c r="H2992" i="1"/>
  <c r="I2992" i="1"/>
  <c r="J2992" i="1"/>
  <c r="G2993" i="1"/>
  <c r="H2993" i="1"/>
  <c r="I2993" i="1"/>
  <c r="J2993" i="1"/>
  <c r="G2994" i="1"/>
  <c r="H2994" i="1"/>
  <c r="I2994" i="1"/>
  <c r="J2994" i="1"/>
  <c r="G2995" i="1"/>
  <c r="H2995" i="1"/>
  <c r="I2995" i="1"/>
  <c r="J2995" i="1"/>
  <c r="G2996" i="1"/>
  <c r="H2996" i="1"/>
  <c r="I2996" i="1"/>
  <c r="J2996" i="1"/>
  <c r="G2997" i="1"/>
  <c r="H2997" i="1"/>
  <c r="I2997" i="1"/>
  <c r="J2997" i="1"/>
  <c r="G2998" i="1"/>
  <c r="H2998" i="1"/>
  <c r="I2998" i="1"/>
  <c r="J2998" i="1"/>
  <c r="G2999" i="1"/>
  <c r="H2999" i="1"/>
  <c r="I2999" i="1"/>
  <c r="J2999" i="1"/>
  <c r="G3000" i="1"/>
  <c r="H3000" i="1"/>
  <c r="I3000" i="1"/>
  <c r="J3000" i="1"/>
  <c r="G3001" i="1"/>
  <c r="H3001" i="1"/>
  <c r="I3001" i="1"/>
  <c r="J3001" i="1"/>
  <c r="G3002" i="1"/>
  <c r="H3002" i="1"/>
  <c r="I3002" i="1"/>
  <c r="J3002" i="1"/>
  <c r="G3003" i="1"/>
  <c r="H3003" i="1"/>
  <c r="I3003" i="1"/>
  <c r="J3003" i="1"/>
  <c r="G3004" i="1"/>
  <c r="H3004" i="1"/>
  <c r="I3004" i="1"/>
  <c r="J3004" i="1"/>
  <c r="G3005" i="1"/>
  <c r="H3005" i="1"/>
  <c r="I3005" i="1"/>
  <c r="J3005" i="1"/>
  <c r="G3006" i="1"/>
  <c r="H3006" i="1"/>
  <c r="I3006" i="1"/>
  <c r="J3006" i="1"/>
  <c r="G3007" i="1"/>
  <c r="H3007" i="1"/>
  <c r="I3007" i="1"/>
  <c r="J3007" i="1"/>
  <c r="G3008" i="1"/>
  <c r="H3008" i="1"/>
  <c r="I3008" i="1"/>
  <c r="J3008" i="1"/>
  <c r="G3009" i="1"/>
  <c r="H3009" i="1"/>
  <c r="I3009" i="1"/>
  <c r="J3009" i="1"/>
  <c r="G3010" i="1"/>
  <c r="H3010" i="1"/>
  <c r="I3010" i="1"/>
  <c r="J3010" i="1"/>
  <c r="G3011" i="1"/>
  <c r="H3011" i="1"/>
  <c r="I3011" i="1"/>
  <c r="J3011" i="1"/>
  <c r="G3012" i="1"/>
  <c r="H3012" i="1"/>
  <c r="I3012" i="1"/>
  <c r="J3012" i="1"/>
  <c r="G3013" i="1"/>
  <c r="H3013" i="1"/>
  <c r="I3013" i="1"/>
  <c r="J3013" i="1"/>
  <c r="G3014" i="1"/>
  <c r="H3014" i="1"/>
  <c r="I3014" i="1"/>
  <c r="J3014" i="1"/>
  <c r="G3015" i="1"/>
  <c r="H3015" i="1"/>
  <c r="I3015" i="1"/>
  <c r="J3015" i="1"/>
  <c r="G3016" i="1"/>
  <c r="H3016" i="1"/>
  <c r="I3016" i="1"/>
  <c r="J3016" i="1"/>
  <c r="G3017" i="1"/>
  <c r="H3017" i="1"/>
  <c r="I3017" i="1"/>
  <c r="J3017" i="1"/>
  <c r="G3018" i="1"/>
  <c r="H3018" i="1"/>
  <c r="I3018" i="1"/>
  <c r="J3018" i="1"/>
  <c r="G3019" i="1"/>
  <c r="H3019" i="1"/>
  <c r="I3019" i="1"/>
  <c r="J3019" i="1"/>
  <c r="G3020" i="1"/>
  <c r="H3020" i="1"/>
  <c r="I3020" i="1"/>
  <c r="J3020" i="1"/>
  <c r="G3021" i="1"/>
  <c r="H3021" i="1"/>
  <c r="I3021" i="1"/>
  <c r="J3021" i="1"/>
  <c r="G3022" i="1"/>
  <c r="H3022" i="1"/>
  <c r="I3022" i="1"/>
  <c r="J3022" i="1"/>
  <c r="G3023" i="1"/>
  <c r="H3023" i="1"/>
  <c r="I3023" i="1"/>
  <c r="J3023" i="1"/>
  <c r="G3024" i="1"/>
  <c r="H3024" i="1"/>
  <c r="I3024" i="1"/>
  <c r="J3024" i="1"/>
  <c r="G3025" i="1"/>
  <c r="H3025" i="1"/>
  <c r="I3025" i="1"/>
  <c r="J3025" i="1"/>
  <c r="G3026" i="1"/>
  <c r="H3026" i="1"/>
  <c r="I3026" i="1"/>
  <c r="J3026" i="1"/>
  <c r="G3027" i="1"/>
  <c r="H3027" i="1"/>
  <c r="I3027" i="1"/>
  <c r="J3027" i="1"/>
  <c r="G3028" i="1"/>
  <c r="H3028" i="1"/>
  <c r="I3028" i="1"/>
  <c r="J3028" i="1"/>
  <c r="G3029" i="1"/>
  <c r="H3029" i="1"/>
  <c r="I3029" i="1"/>
  <c r="J3029" i="1"/>
  <c r="G3030" i="1"/>
  <c r="H3030" i="1"/>
  <c r="I3030" i="1"/>
  <c r="J3030" i="1"/>
  <c r="G3031" i="1"/>
  <c r="H3031" i="1"/>
  <c r="I3031" i="1"/>
  <c r="J3031" i="1"/>
  <c r="G3032" i="1"/>
  <c r="H3032" i="1"/>
  <c r="I3032" i="1"/>
  <c r="J3032" i="1"/>
  <c r="G3033" i="1"/>
  <c r="H3033" i="1"/>
  <c r="I3033" i="1"/>
  <c r="J3033" i="1"/>
  <c r="G3034" i="1"/>
  <c r="H3034" i="1"/>
  <c r="I3034" i="1"/>
  <c r="J3034" i="1"/>
  <c r="G3035" i="1"/>
  <c r="H3035" i="1"/>
  <c r="I3035" i="1"/>
  <c r="J3035" i="1"/>
  <c r="G3036" i="1"/>
  <c r="H3036" i="1"/>
  <c r="I3036" i="1"/>
  <c r="J3036" i="1"/>
  <c r="G3037" i="1"/>
  <c r="H3037" i="1"/>
  <c r="I3037" i="1"/>
  <c r="J3037" i="1"/>
  <c r="G3038" i="1"/>
  <c r="H3038" i="1"/>
  <c r="I3038" i="1"/>
  <c r="J3038" i="1"/>
  <c r="G3039" i="1"/>
  <c r="H3039" i="1"/>
  <c r="I3039" i="1"/>
  <c r="J3039" i="1"/>
  <c r="G3040" i="1"/>
  <c r="H3040" i="1"/>
  <c r="I3040" i="1"/>
  <c r="J3040" i="1"/>
  <c r="G3041" i="1"/>
  <c r="H3041" i="1"/>
  <c r="I3041" i="1"/>
  <c r="J3041" i="1"/>
  <c r="G3042" i="1"/>
  <c r="H3042" i="1"/>
  <c r="I3042" i="1"/>
  <c r="J3042" i="1"/>
  <c r="G3043" i="1"/>
  <c r="H3043" i="1"/>
  <c r="I3043" i="1"/>
  <c r="J3043" i="1"/>
  <c r="G3044" i="1"/>
  <c r="H3044" i="1"/>
  <c r="I3044" i="1"/>
  <c r="J3044" i="1"/>
  <c r="G3045" i="1"/>
  <c r="H3045" i="1"/>
  <c r="I3045" i="1"/>
  <c r="J3045" i="1"/>
  <c r="G3046" i="1"/>
  <c r="H3046" i="1"/>
  <c r="I3046" i="1"/>
  <c r="J3046" i="1"/>
  <c r="G3047" i="1"/>
  <c r="H3047" i="1"/>
  <c r="I3047" i="1"/>
  <c r="J3047" i="1"/>
  <c r="G3048" i="1"/>
  <c r="H3048" i="1"/>
  <c r="I3048" i="1"/>
  <c r="J3048" i="1"/>
  <c r="G3049" i="1"/>
  <c r="H3049" i="1"/>
  <c r="I3049" i="1"/>
  <c r="J3049" i="1"/>
  <c r="G3050" i="1"/>
  <c r="H3050" i="1"/>
  <c r="I3050" i="1"/>
  <c r="J3050" i="1"/>
  <c r="G3051" i="1"/>
  <c r="H3051" i="1"/>
  <c r="I3051" i="1"/>
  <c r="J3051" i="1"/>
  <c r="G3052" i="1"/>
  <c r="H3052" i="1"/>
  <c r="I3052" i="1"/>
  <c r="J3052" i="1"/>
  <c r="G3053" i="1"/>
  <c r="H3053" i="1"/>
  <c r="I3053" i="1"/>
  <c r="J3053" i="1"/>
  <c r="G3054" i="1"/>
  <c r="H3054" i="1"/>
  <c r="I3054" i="1"/>
  <c r="J3054" i="1"/>
  <c r="G3055" i="1"/>
  <c r="H3055" i="1"/>
  <c r="I3055" i="1"/>
  <c r="J3055" i="1"/>
  <c r="G3056" i="1"/>
  <c r="H3056" i="1"/>
  <c r="I3056" i="1"/>
  <c r="J3056" i="1"/>
  <c r="G3057" i="1"/>
  <c r="H3057" i="1"/>
  <c r="I3057" i="1"/>
  <c r="J3057" i="1"/>
  <c r="G3058" i="1"/>
  <c r="H3058" i="1"/>
  <c r="I3058" i="1"/>
  <c r="J3058" i="1"/>
  <c r="G3059" i="1"/>
  <c r="H3059" i="1"/>
  <c r="I3059" i="1"/>
  <c r="J3059" i="1"/>
  <c r="G3060" i="1"/>
  <c r="H3060" i="1"/>
  <c r="I3060" i="1"/>
  <c r="J3060" i="1"/>
  <c r="G3061" i="1"/>
  <c r="H3061" i="1"/>
  <c r="I3061" i="1"/>
  <c r="J3061" i="1"/>
  <c r="G3062" i="1"/>
  <c r="H3062" i="1"/>
  <c r="I3062" i="1"/>
  <c r="J3062" i="1"/>
  <c r="G3063" i="1"/>
  <c r="H3063" i="1"/>
  <c r="I3063" i="1"/>
  <c r="J3063" i="1"/>
  <c r="G3064" i="1"/>
  <c r="H3064" i="1"/>
  <c r="I3064" i="1"/>
  <c r="J3064" i="1"/>
  <c r="G3065" i="1"/>
  <c r="H3065" i="1"/>
  <c r="I3065" i="1"/>
  <c r="J3065" i="1"/>
  <c r="G3066" i="1"/>
  <c r="H3066" i="1"/>
  <c r="I3066" i="1"/>
  <c r="J3066" i="1"/>
  <c r="G3067" i="1"/>
  <c r="H3067" i="1"/>
  <c r="I3067" i="1"/>
  <c r="J3067" i="1"/>
  <c r="G3068" i="1"/>
  <c r="H3068" i="1"/>
  <c r="I3068" i="1"/>
  <c r="J3068" i="1"/>
  <c r="G3069" i="1"/>
  <c r="H3069" i="1"/>
  <c r="I3069" i="1"/>
  <c r="J3069" i="1"/>
  <c r="G3070" i="1"/>
  <c r="H3070" i="1"/>
  <c r="I3070" i="1"/>
  <c r="J3070" i="1"/>
  <c r="G3071" i="1"/>
  <c r="H3071" i="1"/>
  <c r="I3071" i="1"/>
  <c r="J3071" i="1"/>
  <c r="G3072" i="1"/>
  <c r="H3072" i="1"/>
  <c r="I3072" i="1"/>
  <c r="J3072" i="1"/>
  <c r="G3073" i="1"/>
  <c r="H3073" i="1"/>
  <c r="I3073" i="1"/>
  <c r="J3073" i="1"/>
  <c r="G3074" i="1"/>
  <c r="H3074" i="1"/>
  <c r="I3074" i="1"/>
  <c r="J3074" i="1"/>
  <c r="G3075" i="1"/>
  <c r="H3075" i="1"/>
  <c r="I3075" i="1"/>
  <c r="J3075" i="1"/>
  <c r="G3076" i="1"/>
  <c r="H3076" i="1"/>
  <c r="I3076" i="1"/>
  <c r="J3076" i="1"/>
  <c r="G3077" i="1"/>
  <c r="H3077" i="1"/>
  <c r="I3077" i="1"/>
  <c r="J3077" i="1"/>
  <c r="G3078" i="1"/>
  <c r="H3078" i="1"/>
  <c r="I3078" i="1"/>
  <c r="J3078" i="1"/>
  <c r="G3079" i="1"/>
  <c r="H3079" i="1"/>
  <c r="I3079" i="1"/>
  <c r="J3079" i="1"/>
  <c r="G3080" i="1"/>
  <c r="H3080" i="1"/>
  <c r="I3080" i="1"/>
  <c r="J3080" i="1"/>
  <c r="G3081" i="1"/>
  <c r="H3081" i="1"/>
  <c r="I3081" i="1"/>
  <c r="J3081" i="1"/>
  <c r="G3082" i="1"/>
  <c r="H3082" i="1"/>
  <c r="I3082" i="1"/>
  <c r="J3082" i="1"/>
  <c r="G3083" i="1"/>
  <c r="H3083" i="1"/>
  <c r="I3083" i="1"/>
  <c r="J3083" i="1"/>
  <c r="G3084" i="1"/>
  <c r="H3084" i="1"/>
  <c r="I3084" i="1"/>
  <c r="J3084" i="1"/>
  <c r="G3085" i="1"/>
  <c r="H3085" i="1"/>
  <c r="I3085" i="1"/>
  <c r="J3085" i="1"/>
  <c r="G3086" i="1"/>
  <c r="H3086" i="1"/>
  <c r="I3086" i="1"/>
  <c r="J3086" i="1"/>
  <c r="G3087" i="1"/>
  <c r="H3087" i="1"/>
  <c r="I3087" i="1"/>
  <c r="J3087" i="1"/>
  <c r="G3088" i="1"/>
  <c r="H3088" i="1"/>
  <c r="I3088" i="1"/>
  <c r="J3088" i="1"/>
  <c r="G3089" i="1"/>
  <c r="H3089" i="1"/>
  <c r="I3089" i="1"/>
  <c r="J3089" i="1"/>
  <c r="G3090" i="1"/>
  <c r="H3090" i="1"/>
  <c r="I3090" i="1"/>
  <c r="J3090" i="1"/>
  <c r="G3091" i="1"/>
  <c r="H3091" i="1"/>
  <c r="I3091" i="1"/>
  <c r="J3091" i="1"/>
  <c r="G3092" i="1"/>
  <c r="H3092" i="1"/>
  <c r="I3092" i="1"/>
  <c r="J3092" i="1"/>
  <c r="G3093" i="1"/>
  <c r="H3093" i="1"/>
  <c r="I3093" i="1"/>
  <c r="J3093" i="1"/>
  <c r="G3094" i="1"/>
  <c r="H3094" i="1"/>
  <c r="I3094" i="1"/>
  <c r="J3094" i="1"/>
  <c r="G3095" i="1"/>
  <c r="H3095" i="1"/>
  <c r="I3095" i="1"/>
  <c r="J3095" i="1"/>
  <c r="G3096" i="1"/>
  <c r="H3096" i="1"/>
  <c r="I3096" i="1"/>
  <c r="J3096" i="1"/>
  <c r="G3097" i="1"/>
  <c r="H3097" i="1"/>
  <c r="I3097" i="1"/>
  <c r="J3097" i="1"/>
  <c r="G3098" i="1"/>
  <c r="H3098" i="1"/>
  <c r="I3098" i="1"/>
  <c r="J3098" i="1"/>
  <c r="G3099" i="1"/>
  <c r="H3099" i="1"/>
  <c r="I3099" i="1"/>
  <c r="J3099" i="1"/>
  <c r="G3100" i="1"/>
  <c r="H3100" i="1"/>
  <c r="I3100" i="1"/>
  <c r="J3100" i="1"/>
  <c r="G3101" i="1"/>
  <c r="H3101" i="1"/>
  <c r="I3101" i="1"/>
  <c r="J3101" i="1"/>
  <c r="G3102" i="1"/>
  <c r="H3102" i="1"/>
  <c r="I3102" i="1"/>
  <c r="J3102" i="1"/>
  <c r="G3103" i="1"/>
  <c r="H3103" i="1"/>
  <c r="I3103" i="1"/>
  <c r="J3103" i="1"/>
  <c r="G3104" i="1"/>
  <c r="H3104" i="1"/>
  <c r="I3104" i="1"/>
  <c r="J3104" i="1"/>
  <c r="G3105" i="1"/>
  <c r="H3105" i="1"/>
  <c r="I3105" i="1"/>
  <c r="J3105" i="1"/>
  <c r="G3106" i="1"/>
  <c r="H3106" i="1"/>
  <c r="I3106" i="1"/>
  <c r="J3106" i="1"/>
  <c r="G3107" i="1"/>
  <c r="H3107" i="1"/>
  <c r="I3107" i="1"/>
  <c r="J3107" i="1"/>
  <c r="G3108" i="1"/>
  <c r="H3108" i="1"/>
  <c r="I3108" i="1"/>
  <c r="J3108" i="1"/>
  <c r="G3109" i="1"/>
  <c r="H3109" i="1"/>
  <c r="I3109" i="1"/>
  <c r="J3109" i="1"/>
  <c r="G3110" i="1"/>
  <c r="H3110" i="1"/>
  <c r="I3110" i="1"/>
  <c r="J3110" i="1"/>
  <c r="G3111" i="1"/>
  <c r="H3111" i="1"/>
  <c r="I3111" i="1"/>
  <c r="J3111" i="1"/>
  <c r="G3112" i="1"/>
  <c r="H3112" i="1"/>
  <c r="I3112" i="1"/>
  <c r="J3112" i="1"/>
  <c r="G3113" i="1"/>
  <c r="H3113" i="1"/>
  <c r="I3113" i="1"/>
  <c r="J3113" i="1"/>
  <c r="G3114" i="1"/>
  <c r="H3114" i="1"/>
  <c r="I3114" i="1"/>
  <c r="J3114" i="1"/>
  <c r="G3115" i="1"/>
  <c r="H3115" i="1"/>
  <c r="I3115" i="1"/>
  <c r="J3115" i="1"/>
  <c r="G3116" i="1"/>
  <c r="H3116" i="1"/>
  <c r="I3116" i="1"/>
  <c r="J3116" i="1"/>
  <c r="G3117" i="1"/>
  <c r="H3117" i="1"/>
  <c r="I3117" i="1"/>
  <c r="J3117" i="1"/>
  <c r="G3118" i="1"/>
  <c r="H3118" i="1"/>
  <c r="I3118" i="1"/>
  <c r="J3118" i="1"/>
  <c r="G3119" i="1"/>
  <c r="H3119" i="1"/>
  <c r="I3119" i="1"/>
  <c r="J3119" i="1"/>
  <c r="G3120" i="1"/>
  <c r="H3120" i="1"/>
  <c r="I3120" i="1"/>
  <c r="J3120" i="1"/>
  <c r="G3121" i="1"/>
  <c r="H3121" i="1"/>
  <c r="I3121" i="1"/>
  <c r="J3121" i="1"/>
  <c r="G3122" i="1"/>
  <c r="H3122" i="1"/>
  <c r="I3122" i="1"/>
  <c r="J3122" i="1"/>
  <c r="G3123" i="1"/>
  <c r="H3123" i="1"/>
  <c r="I3123" i="1"/>
  <c r="J3123" i="1"/>
  <c r="G3124" i="1"/>
  <c r="H3124" i="1"/>
  <c r="I3124" i="1"/>
  <c r="J3124" i="1"/>
  <c r="G3125" i="1"/>
  <c r="H3125" i="1"/>
  <c r="I3125" i="1"/>
  <c r="J3125" i="1"/>
  <c r="G3126" i="1"/>
  <c r="H3126" i="1"/>
  <c r="I3126" i="1"/>
  <c r="J3126" i="1"/>
  <c r="G3127" i="1"/>
  <c r="H3127" i="1"/>
  <c r="I3127" i="1"/>
  <c r="J3127" i="1"/>
  <c r="G3128" i="1"/>
  <c r="H3128" i="1"/>
  <c r="I3128" i="1"/>
  <c r="J3128" i="1"/>
  <c r="G3129" i="1"/>
  <c r="H3129" i="1"/>
  <c r="I3129" i="1"/>
  <c r="J3129" i="1"/>
  <c r="G3130" i="1"/>
  <c r="H3130" i="1"/>
  <c r="I3130" i="1"/>
  <c r="J3130" i="1"/>
  <c r="G3131" i="1"/>
  <c r="H3131" i="1"/>
  <c r="I3131" i="1"/>
  <c r="J3131" i="1"/>
  <c r="G3132" i="1"/>
  <c r="H3132" i="1"/>
  <c r="I3132" i="1"/>
  <c r="J3132" i="1"/>
  <c r="G3133" i="1"/>
  <c r="H3133" i="1"/>
  <c r="I3133" i="1"/>
  <c r="J3133" i="1"/>
  <c r="G3134" i="1"/>
  <c r="H3134" i="1"/>
  <c r="I3134" i="1"/>
  <c r="J3134" i="1"/>
  <c r="G3135" i="1"/>
  <c r="H3135" i="1"/>
  <c r="I3135" i="1"/>
  <c r="J3135" i="1"/>
  <c r="G3136" i="1"/>
  <c r="H3136" i="1"/>
  <c r="I3136" i="1"/>
  <c r="J3136" i="1"/>
  <c r="G3137" i="1"/>
  <c r="H3137" i="1"/>
  <c r="I3137" i="1"/>
  <c r="J3137" i="1"/>
  <c r="G3138" i="1"/>
  <c r="H3138" i="1"/>
  <c r="I3138" i="1"/>
  <c r="J3138" i="1"/>
  <c r="G3139" i="1"/>
  <c r="H3139" i="1"/>
  <c r="I3139" i="1"/>
  <c r="J3139" i="1"/>
  <c r="G3140" i="1"/>
  <c r="H3140" i="1"/>
  <c r="I3140" i="1"/>
  <c r="J3140" i="1"/>
  <c r="G3141" i="1"/>
  <c r="H3141" i="1"/>
  <c r="I3141" i="1"/>
  <c r="J3141" i="1"/>
  <c r="G3142" i="1"/>
  <c r="H3142" i="1"/>
  <c r="I3142" i="1"/>
  <c r="J3142" i="1"/>
  <c r="G3143" i="1"/>
  <c r="H3143" i="1"/>
  <c r="I3143" i="1"/>
  <c r="J3143" i="1"/>
  <c r="G3144" i="1"/>
  <c r="H3144" i="1"/>
  <c r="I3144" i="1"/>
  <c r="J3144" i="1"/>
  <c r="G3145" i="1"/>
  <c r="H3145" i="1"/>
  <c r="I3145" i="1"/>
  <c r="J3145" i="1"/>
  <c r="G3146" i="1"/>
  <c r="H3146" i="1"/>
  <c r="I3146" i="1"/>
  <c r="J3146" i="1"/>
  <c r="G3147" i="1"/>
  <c r="H3147" i="1"/>
  <c r="I3147" i="1"/>
  <c r="J3147" i="1"/>
  <c r="G3148" i="1"/>
  <c r="H3148" i="1"/>
  <c r="I3148" i="1"/>
  <c r="J3148" i="1"/>
  <c r="G3149" i="1"/>
  <c r="H3149" i="1"/>
  <c r="I3149" i="1"/>
  <c r="J3149" i="1"/>
  <c r="G3150" i="1"/>
  <c r="H3150" i="1"/>
  <c r="I3150" i="1"/>
  <c r="J3150" i="1"/>
  <c r="G3151" i="1"/>
  <c r="H3151" i="1"/>
  <c r="I3151" i="1"/>
  <c r="J3151" i="1"/>
  <c r="G3152" i="1"/>
  <c r="H3152" i="1"/>
  <c r="I3152" i="1"/>
  <c r="J3152" i="1"/>
  <c r="G3153" i="1"/>
  <c r="H3153" i="1"/>
  <c r="I3153" i="1"/>
  <c r="J3153" i="1"/>
  <c r="G3154" i="1"/>
  <c r="H3154" i="1"/>
  <c r="I3154" i="1"/>
  <c r="J3154" i="1"/>
  <c r="G3155" i="1"/>
  <c r="H3155" i="1"/>
  <c r="I3155" i="1"/>
  <c r="J3155" i="1"/>
  <c r="G3156" i="1"/>
  <c r="H3156" i="1"/>
  <c r="I3156" i="1"/>
  <c r="J3156" i="1"/>
  <c r="G3157" i="1"/>
  <c r="H3157" i="1"/>
  <c r="I3157" i="1"/>
  <c r="J3157" i="1"/>
  <c r="G3158" i="1"/>
  <c r="H3158" i="1"/>
  <c r="I3158" i="1"/>
  <c r="J3158" i="1"/>
  <c r="G3159" i="1"/>
  <c r="H3159" i="1"/>
  <c r="I3159" i="1"/>
  <c r="J3159" i="1"/>
  <c r="G3160" i="1"/>
  <c r="H3160" i="1"/>
  <c r="I3160" i="1"/>
  <c r="J3160" i="1"/>
  <c r="G3161" i="1"/>
  <c r="H3161" i="1"/>
  <c r="I3161" i="1"/>
  <c r="J3161" i="1"/>
  <c r="G3162" i="1"/>
  <c r="H3162" i="1"/>
  <c r="I3162" i="1"/>
  <c r="J3162" i="1"/>
  <c r="G3163" i="1"/>
  <c r="H3163" i="1"/>
  <c r="I3163" i="1"/>
  <c r="J3163" i="1"/>
  <c r="G3164" i="1"/>
  <c r="H3164" i="1"/>
  <c r="I3164" i="1"/>
  <c r="J3164" i="1"/>
  <c r="G3165" i="1"/>
  <c r="H3165" i="1"/>
  <c r="I3165" i="1"/>
  <c r="J3165" i="1"/>
  <c r="G3166" i="1"/>
  <c r="H3166" i="1"/>
  <c r="I3166" i="1"/>
  <c r="J3166" i="1"/>
  <c r="G3167" i="1"/>
  <c r="H3167" i="1"/>
  <c r="I3167" i="1"/>
  <c r="J3167" i="1"/>
  <c r="G3168" i="1"/>
  <c r="H3168" i="1"/>
  <c r="I3168" i="1"/>
  <c r="J3168" i="1"/>
  <c r="G3169" i="1"/>
  <c r="H3169" i="1"/>
  <c r="I3169" i="1"/>
  <c r="J3169" i="1"/>
  <c r="G3170" i="1"/>
  <c r="H3170" i="1"/>
  <c r="I3170" i="1"/>
  <c r="J3170" i="1"/>
  <c r="G3171" i="1"/>
  <c r="H3171" i="1"/>
  <c r="I3171" i="1"/>
  <c r="J3171" i="1"/>
  <c r="G3172" i="1"/>
  <c r="H3172" i="1"/>
  <c r="I3172" i="1"/>
  <c r="J3172" i="1"/>
  <c r="G3173" i="1"/>
  <c r="H3173" i="1"/>
  <c r="I3173" i="1"/>
  <c r="J3173" i="1"/>
  <c r="G3174" i="1"/>
  <c r="H3174" i="1"/>
  <c r="I3174" i="1"/>
  <c r="J3174" i="1"/>
  <c r="G3175" i="1"/>
  <c r="H3175" i="1"/>
  <c r="I3175" i="1"/>
  <c r="J3175" i="1"/>
  <c r="G3176" i="1"/>
  <c r="H3176" i="1"/>
  <c r="I3176" i="1"/>
  <c r="J3176" i="1"/>
  <c r="G3177" i="1"/>
  <c r="H3177" i="1"/>
  <c r="I3177" i="1"/>
  <c r="J3177" i="1"/>
  <c r="G3178" i="1"/>
  <c r="H3178" i="1"/>
  <c r="I3178" i="1"/>
  <c r="J3178" i="1"/>
  <c r="G3179" i="1"/>
  <c r="H3179" i="1"/>
  <c r="I3179" i="1"/>
  <c r="J3179" i="1"/>
  <c r="G3180" i="1"/>
  <c r="H3180" i="1"/>
  <c r="I3180" i="1"/>
  <c r="J3180" i="1"/>
  <c r="G3181" i="1"/>
  <c r="H3181" i="1"/>
  <c r="I3181" i="1"/>
  <c r="J3181" i="1"/>
  <c r="G3182" i="1"/>
  <c r="H3182" i="1"/>
  <c r="I3182" i="1"/>
  <c r="J3182" i="1"/>
  <c r="G3183" i="1"/>
  <c r="H3183" i="1"/>
  <c r="I3183" i="1"/>
  <c r="J3183" i="1"/>
  <c r="G3184" i="1"/>
  <c r="H3184" i="1"/>
  <c r="I3184" i="1"/>
  <c r="J3184" i="1"/>
  <c r="G3185" i="1"/>
  <c r="H3185" i="1"/>
  <c r="I3185" i="1"/>
  <c r="J3185" i="1"/>
  <c r="G3186" i="1"/>
  <c r="H3186" i="1"/>
  <c r="I3186" i="1"/>
  <c r="J3186" i="1"/>
  <c r="G3187" i="1"/>
  <c r="H3187" i="1"/>
  <c r="I3187" i="1"/>
  <c r="J3187" i="1"/>
  <c r="G3188" i="1"/>
  <c r="H3188" i="1"/>
  <c r="I3188" i="1"/>
  <c r="J3188" i="1"/>
  <c r="G3189" i="1"/>
  <c r="H3189" i="1"/>
  <c r="I3189" i="1"/>
  <c r="J3189" i="1"/>
  <c r="G3190" i="1"/>
  <c r="H3190" i="1"/>
  <c r="I3190" i="1"/>
  <c r="J3190" i="1"/>
  <c r="G3191" i="1"/>
  <c r="H3191" i="1"/>
  <c r="I3191" i="1"/>
  <c r="J3191" i="1"/>
  <c r="G3192" i="1"/>
  <c r="H3192" i="1"/>
  <c r="I3192" i="1"/>
  <c r="J3192" i="1"/>
  <c r="G3193" i="1"/>
  <c r="H3193" i="1"/>
  <c r="I3193" i="1"/>
  <c r="J3193" i="1"/>
  <c r="G3194" i="1"/>
  <c r="H3194" i="1"/>
  <c r="I3194" i="1"/>
  <c r="J3194" i="1"/>
  <c r="G3195" i="1"/>
  <c r="H3195" i="1"/>
  <c r="I3195" i="1"/>
  <c r="J3195" i="1"/>
  <c r="G3196" i="1"/>
  <c r="H3196" i="1"/>
  <c r="I3196" i="1"/>
  <c r="J3196" i="1"/>
  <c r="G3197" i="1"/>
  <c r="H3197" i="1"/>
  <c r="I3197" i="1"/>
  <c r="J3197" i="1"/>
  <c r="G3198" i="1"/>
  <c r="H3198" i="1"/>
  <c r="I3198" i="1"/>
  <c r="J3198" i="1"/>
  <c r="G3199" i="1"/>
  <c r="H3199" i="1"/>
  <c r="I3199" i="1"/>
  <c r="J3199" i="1"/>
  <c r="G3200" i="1"/>
  <c r="H3200" i="1"/>
  <c r="I3200" i="1"/>
  <c r="J3200" i="1"/>
  <c r="G3201" i="1"/>
  <c r="H3201" i="1"/>
  <c r="I3201" i="1"/>
  <c r="J3201" i="1"/>
  <c r="G3202" i="1"/>
  <c r="H3202" i="1"/>
  <c r="I3202" i="1"/>
  <c r="J3202" i="1"/>
  <c r="G3203" i="1"/>
  <c r="H3203" i="1"/>
  <c r="I3203" i="1"/>
  <c r="J3203" i="1"/>
  <c r="G3204" i="1"/>
  <c r="H3204" i="1"/>
  <c r="I3204" i="1"/>
  <c r="J3204" i="1"/>
  <c r="G3205" i="1"/>
  <c r="H3205" i="1"/>
  <c r="I3205" i="1"/>
  <c r="J3205" i="1"/>
  <c r="G3206" i="1"/>
  <c r="H3206" i="1"/>
  <c r="I3206" i="1"/>
  <c r="J3206" i="1"/>
  <c r="G3207" i="1"/>
  <c r="H3207" i="1"/>
  <c r="I3207" i="1"/>
  <c r="J3207" i="1"/>
  <c r="G3208" i="1"/>
  <c r="H3208" i="1"/>
  <c r="I3208" i="1"/>
  <c r="J3208" i="1"/>
  <c r="G3209" i="1"/>
  <c r="H3209" i="1"/>
  <c r="I3209" i="1"/>
  <c r="J3209" i="1"/>
  <c r="G3210" i="1"/>
  <c r="H3210" i="1"/>
  <c r="I3210" i="1"/>
  <c r="J3210" i="1"/>
  <c r="G3211" i="1"/>
  <c r="H3211" i="1"/>
  <c r="I3211" i="1"/>
  <c r="J3211" i="1"/>
  <c r="G3212" i="1"/>
  <c r="H3212" i="1"/>
  <c r="I3212" i="1"/>
  <c r="J3212" i="1"/>
  <c r="G3213" i="1"/>
  <c r="H3213" i="1"/>
  <c r="I3213" i="1"/>
  <c r="J3213" i="1"/>
  <c r="G3214" i="1"/>
  <c r="H3214" i="1"/>
  <c r="I3214" i="1"/>
  <c r="J3214" i="1"/>
  <c r="G3215" i="1"/>
  <c r="H3215" i="1"/>
  <c r="I3215" i="1"/>
  <c r="J3215" i="1"/>
  <c r="G3216" i="1"/>
  <c r="H3216" i="1"/>
  <c r="I3216" i="1"/>
  <c r="J3216" i="1"/>
  <c r="G3217" i="1"/>
  <c r="H3217" i="1"/>
  <c r="I3217" i="1"/>
  <c r="J3217" i="1"/>
  <c r="G3218" i="1"/>
  <c r="H3218" i="1"/>
  <c r="I3218" i="1"/>
  <c r="J3218" i="1"/>
  <c r="G3219" i="1"/>
  <c r="H3219" i="1"/>
  <c r="I3219" i="1"/>
  <c r="J3219" i="1"/>
  <c r="G3220" i="1"/>
  <c r="H3220" i="1"/>
  <c r="I3220" i="1"/>
  <c r="J3220" i="1"/>
  <c r="G3221" i="1"/>
  <c r="H3221" i="1"/>
  <c r="I3221" i="1"/>
  <c r="J3221" i="1"/>
  <c r="G3222" i="1"/>
  <c r="H3222" i="1"/>
  <c r="I3222" i="1"/>
  <c r="J3222" i="1"/>
  <c r="G3223" i="1"/>
  <c r="H3223" i="1"/>
  <c r="I3223" i="1"/>
  <c r="J3223" i="1"/>
  <c r="G3224" i="1"/>
  <c r="H3224" i="1"/>
  <c r="I3224" i="1"/>
  <c r="J3224" i="1"/>
  <c r="G3225" i="1"/>
  <c r="H3225" i="1"/>
  <c r="I3225" i="1"/>
  <c r="J3225" i="1"/>
  <c r="G3226" i="1"/>
  <c r="H3226" i="1"/>
  <c r="I3226" i="1"/>
  <c r="J3226" i="1"/>
  <c r="G3227" i="1"/>
  <c r="H3227" i="1"/>
  <c r="I3227" i="1"/>
  <c r="J3227" i="1"/>
  <c r="G3228" i="1"/>
  <c r="H3228" i="1"/>
  <c r="I3228" i="1"/>
  <c r="J3228" i="1"/>
  <c r="G3229" i="1"/>
  <c r="H3229" i="1"/>
  <c r="I3229" i="1"/>
  <c r="J3229" i="1"/>
  <c r="G3230" i="1"/>
  <c r="H3230" i="1"/>
  <c r="I3230" i="1"/>
  <c r="J3230" i="1"/>
  <c r="G3231" i="1"/>
  <c r="H3231" i="1"/>
  <c r="I3231" i="1"/>
  <c r="J3231" i="1"/>
  <c r="G3232" i="1"/>
  <c r="H3232" i="1"/>
  <c r="I3232" i="1"/>
  <c r="J3232" i="1"/>
  <c r="G3233" i="1"/>
  <c r="H3233" i="1"/>
  <c r="I3233" i="1"/>
  <c r="J3233" i="1"/>
  <c r="G3234" i="1"/>
  <c r="H3234" i="1"/>
  <c r="I3234" i="1"/>
  <c r="J3234" i="1"/>
  <c r="G3235" i="1"/>
  <c r="H3235" i="1"/>
  <c r="I3235" i="1"/>
  <c r="J3235" i="1"/>
  <c r="G3236" i="1"/>
  <c r="H3236" i="1"/>
  <c r="I3236" i="1"/>
  <c r="J3236" i="1"/>
  <c r="G3237" i="1"/>
  <c r="H3237" i="1"/>
  <c r="I3237" i="1"/>
  <c r="J3237" i="1"/>
  <c r="G3238" i="1"/>
  <c r="H3238" i="1"/>
  <c r="I3238" i="1"/>
  <c r="J3238" i="1"/>
  <c r="G3239" i="1"/>
  <c r="H3239" i="1"/>
  <c r="I3239" i="1"/>
  <c r="J3239" i="1"/>
  <c r="G3240" i="1"/>
  <c r="H3240" i="1"/>
  <c r="I3240" i="1"/>
  <c r="J3240" i="1"/>
  <c r="G3241" i="1"/>
  <c r="H3241" i="1"/>
  <c r="I3241" i="1"/>
  <c r="J3241" i="1"/>
  <c r="G3242" i="1"/>
  <c r="H3242" i="1"/>
  <c r="I3242" i="1"/>
  <c r="J3242" i="1"/>
  <c r="G3243" i="1"/>
  <c r="H3243" i="1"/>
  <c r="I3243" i="1"/>
  <c r="J3243" i="1"/>
  <c r="G3244" i="1"/>
  <c r="H3244" i="1"/>
  <c r="I3244" i="1"/>
  <c r="J3244" i="1"/>
  <c r="G3245" i="1"/>
  <c r="H3245" i="1"/>
  <c r="I3245" i="1"/>
  <c r="J3245" i="1"/>
  <c r="G3246" i="1"/>
  <c r="H3246" i="1"/>
  <c r="I3246" i="1"/>
  <c r="J3246" i="1"/>
  <c r="G3247" i="1"/>
  <c r="H3247" i="1"/>
  <c r="I3247" i="1"/>
  <c r="J3247" i="1"/>
  <c r="G3248" i="1"/>
  <c r="H3248" i="1"/>
  <c r="I3248" i="1"/>
  <c r="J3248" i="1"/>
  <c r="G3249" i="1"/>
  <c r="H3249" i="1"/>
  <c r="I3249" i="1"/>
  <c r="J3249" i="1"/>
  <c r="G3250" i="1"/>
  <c r="H3250" i="1"/>
  <c r="I3250" i="1"/>
  <c r="J3250" i="1"/>
  <c r="G3251" i="1"/>
  <c r="H3251" i="1"/>
  <c r="I3251" i="1"/>
  <c r="J3251" i="1"/>
  <c r="G3252" i="1"/>
  <c r="H3252" i="1"/>
  <c r="I3252" i="1"/>
  <c r="J3252" i="1"/>
  <c r="G3253" i="1"/>
  <c r="H3253" i="1"/>
  <c r="I3253" i="1"/>
  <c r="J3253" i="1"/>
  <c r="G3254" i="1"/>
  <c r="H3254" i="1"/>
  <c r="I3254" i="1"/>
  <c r="J3254" i="1"/>
  <c r="G3255" i="1"/>
  <c r="H3255" i="1"/>
  <c r="I3255" i="1"/>
  <c r="J3255" i="1"/>
  <c r="G3256" i="1"/>
  <c r="H3256" i="1"/>
  <c r="I3256" i="1"/>
  <c r="J3256" i="1"/>
  <c r="G3257" i="1"/>
  <c r="H3257" i="1"/>
  <c r="I3257" i="1"/>
  <c r="J3257" i="1"/>
  <c r="G3258" i="1"/>
  <c r="H3258" i="1"/>
  <c r="I3258" i="1"/>
  <c r="J3258" i="1"/>
  <c r="G3259" i="1"/>
  <c r="H3259" i="1"/>
  <c r="I3259" i="1"/>
  <c r="J3259" i="1"/>
  <c r="G3260" i="1"/>
  <c r="H3260" i="1"/>
  <c r="I3260" i="1"/>
  <c r="J3260" i="1"/>
  <c r="G3261" i="1"/>
  <c r="H3261" i="1"/>
  <c r="I3261" i="1"/>
  <c r="J3261" i="1"/>
  <c r="G3262" i="1"/>
  <c r="H3262" i="1"/>
  <c r="I3262" i="1"/>
  <c r="J3262" i="1"/>
  <c r="G3263" i="1"/>
  <c r="H3263" i="1"/>
  <c r="I3263" i="1"/>
  <c r="J3263" i="1"/>
  <c r="G3264" i="1"/>
  <c r="H3264" i="1"/>
  <c r="I3264" i="1"/>
  <c r="J3264" i="1"/>
  <c r="G3265" i="1"/>
  <c r="H3265" i="1"/>
  <c r="I3265" i="1"/>
  <c r="J3265" i="1"/>
  <c r="G3266" i="1"/>
  <c r="H3266" i="1"/>
  <c r="I3266" i="1"/>
  <c r="J3266" i="1"/>
  <c r="G3267" i="1"/>
  <c r="H3267" i="1"/>
  <c r="I3267" i="1"/>
  <c r="J3267" i="1"/>
  <c r="G3268" i="1"/>
  <c r="H3268" i="1"/>
  <c r="I3268" i="1"/>
  <c r="J3268" i="1"/>
  <c r="G3269" i="1"/>
  <c r="H3269" i="1"/>
  <c r="I3269" i="1"/>
  <c r="J3269" i="1"/>
  <c r="G3270" i="1"/>
  <c r="H3270" i="1"/>
  <c r="I3270" i="1"/>
  <c r="J3270" i="1"/>
  <c r="G3271" i="1"/>
  <c r="H3271" i="1"/>
  <c r="I3271" i="1"/>
  <c r="J3271" i="1"/>
  <c r="G3272" i="1"/>
  <c r="H3272" i="1"/>
  <c r="I3272" i="1"/>
  <c r="J3272" i="1"/>
  <c r="G3273" i="1"/>
  <c r="H3273" i="1"/>
  <c r="I3273" i="1"/>
  <c r="J3273" i="1"/>
  <c r="G3274" i="1"/>
  <c r="H3274" i="1"/>
  <c r="I3274" i="1"/>
  <c r="J3274" i="1"/>
  <c r="G3275" i="1"/>
  <c r="H3275" i="1"/>
  <c r="I3275" i="1"/>
  <c r="J3275" i="1"/>
  <c r="G3276" i="1"/>
  <c r="H3276" i="1"/>
  <c r="I3276" i="1"/>
  <c r="J3276" i="1"/>
  <c r="G3277" i="1"/>
  <c r="H3277" i="1"/>
  <c r="I3277" i="1"/>
  <c r="J3277" i="1"/>
  <c r="G3278" i="1"/>
  <c r="H3278" i="1"/>
  <c r="I3278" i="1"/>
  <c r="J3278" i="1"/>
  <c r="G3279" i="1"/>
  <c r="H3279" i="1"/>
  <c r="I3279" i="1"/>
  <c r="J3279" i="1"/>
  <c r="G3280" i="1"/>
  <c r="H3280" i="1"/>
  <c r="I3280" i="1"/>
  <c r="J3280" i="1"/>
  <c r="G3281" i="1"/>
  <c r="H3281" i="1"/>
  <c r="I3281" i="1"/>
  <c r="J3281" i="1"/>
  <c r="G3282" i="1"/>
  <c r="H3282" i="1"/>
  <c r="I3282" i="1"/>
  <c r="J3282" i="1"/>
  <c r="G3283" i="1"/>
  <c r="H3283" i="1"/>
  <c r="I3283" i="1"/>
  <c r="J3283" i="1"/>
  <c r="G3284" i="1"/>
  <c r="H3284" i="1"/>
  <c r="I3284" i="1"/>
  <c r="J3284" i="1"/>
  <c r="G3285" i="1"/>
  <c r="H3285" i="1"/>
  <c r="I3285" i="1"/>
  <c r="J3285" i="1"/>
  <c r="G3286" i="1"/>
  <c r="H3286" i="1"/>
  <c r="I3286" i="1"/>
  <c r="J3286" i="1"/>
  <c r="G3287" i="1"/>
  <c r="H3287" i="1"/>
  <c r="I3287" i="1"/>
  <c r="J3287" i="1"/>
  <c r="G3288" i="1"/>
  <c r="H3288" i="1"/>
  <c r="I3288" i="1"/>
  <c r="J3288" i="1"/>
  <c r="G3289" i="1"/>
  <c r="H3289" i="1"/>
  <c r="I3289" i="1"/>
  <c r="J3289" i="1"/>
  <c r="G3290" i="1"/>
  <c r="H3290" i="1"/>
  <c r="I3290" i="1"/>
  <c r="J3290" i="1"/>
  <c r="G3291" i="1"/>
  <c r="H3291" i="1"/>
  <c r="I3291" i="1"/>
  <c r="J3291" i="1"/>
  <c r="G3292" i="1"/>
  <c r="H3292" i="1"/>
  <c r="I3292" i="1"/>
  <c r="J3292" i="1"/>
  <c r="G3293" i="1"/>
  <c r="H3293" i="1"/>
  <c r="I3293" i="1"/>
  <c r="J3293" i="1"/>
  <c r="G3294" i="1"/>
  <c r="H3294" i="1"/>
  <c r="I3294" i="1"/>
  <c r="J3294" i="1"/>
  <c r="G3295" i="1"/>
  <c r="H3295" i="1"/>
  <c r="I3295" i="1"/>
  <c r="J3295" i="1"/>
  <c r="G3296" i="1"/>
  <c r="H3296" i="1"/>
  <c r="I3296" i="1"/>
  <c r="J3296" i="1"/>
  <c r="G3297" i="1"/>
  <c r="H3297" i="1"/>
  <c r="I3297" i="1"/>
  <c r="J3297" i="1"/>
  <c r="G3298" i="1"/>
  <c r="H3298" i="1"/>
  <c r="I3298" i="1"/>
  <c r="J3298" i="1"/>
  <c r="G3299" i="1"/>
  <c r="H3299" i="1"/>
  <c r="I3299" i="1"/>
  <c r="J3299" i="1"/>
  <c r="G3300" i="1"/>
  <c r="H3300" i="1"/>
  <c r="I3300" i="1"/>
  <c r="J3300" i="1"/>
  <c r="G3301" i="1"/>
  <c r="H3301" i="1"/>
  <c r="I3301" i="1"/>
  <c r="J3301" i="1"/>
  <c r="G3302" i="1"/>
  <c r="H3302" i="1"/>
  <c r="I3302" i="1"/>
  <c r="J3302" i="1"/>
  <c r="G3303" i="1"/>
  <c r="H3303" i="1"/>
  <c r="I3303" i="1"/>
  <c r="J3303" i="1"/>
  <c r="G3304" i="1"/>
  <c r="H3304" i="1"/>
  <c r="I3304" i="1"/>
  <c r="J3304" i="1"/>
  <c r="G3305" i="1"/>
  <c r="H3305" i="1"/>
  <c r="I3305" i="1"/>
  <c r="J3305" i="1"/>
  <c r="G3306" i="1"/>
  <c r="H3306" i="1"/>
  <c r="I3306" i="1"/>
  <c r="J3306" i="1"/>
  <c r="G3307" i="1"/>
  <c r="H3307" i="1"/>
  <c r="I3307" i="1"/>
  <c r="J3307" i="1"/>
  <c r="G3308" i="1"/>
  <c r="H3308" i="1"/>
  <c r="I3308" i="1"/>
  <c r="J3308" i="1"/>
  <c r="G3309" i="1"/>
  <c r="H3309" i="1"/>
  <c r="I3309" i="1"/>
  <c r="J3309" i="1"/>
  <c r="G3310" i="1"/>
  <c r="H3310" i="1"/>
  <c r="I3310" i="1"/>
  <c r="J3310" i="1"/>
  <c r="G3311" i="1"/>
  <c r="H3311" i="1"/>
  <c r="I3311" i="1"/>
  <c r="J3311" i="1"/>
  <c r="G3312" i="1"/>
  <c r="H3312" i="1"/>
  <c r="I3312" i="1"/>
  <c r="J3312" i="1"/>
  <c r="G3313" i="1"/>
  <c r="H3313" i="1"/>
  <c r="I3313" i="1"/>
  <c r="J3313" i="1"/>
  <c r="G3314" i="1"/>
  <c r="H3314" i="1"/>
  <c r="I3314" i="1"/>
  <c r="J3314" i="1"/>
  <c r="G3315" i="1"/>
  <c r="H3315" i="1"/>
  <c r="I3315" i="1"/>
  <c r="J3315" i="1"/>
  <c r="G3316" i="1"/>
  <c r="H3316" i="1"/>
  <c r="I3316" i="1"/>
  <c r="J3316" i="1"/>
  <c r="G3317" i="1"/>
  <c r="H3317" i="1"/>
  <c r="I3317" i="1"/>
  <c r="J3317" i="1"/>
  <c r="G3318" i="1"/>
  <c r="H3318" i="1"/>
  <c r="I3318" i="1"/>
  <c r="J3318" i="1"/>
  <c r="G3319" i="1"/>
  <c r="H3319" i="1"/>
  <c r="I3319" i="1"/>
  <c r="J3319" i="1"/>
  <c r="G3320" i="1"/>
  <c r="H3320" i="1"/>
  <c r="I3320" i="1"/>
  <c r="J3320" i="1"/>
  <c r="G3321" i="1"/>
  <c r="H3321" i="1"/>
  <c r="I3321" i="1"/>
  <c r="J3321" i="1"/>
  <c r="G3322" i="1"/>
  <c r="H3322" i="1"/>
  <c r="I3322" i="1"/>
  <c r="J3322" i="1"/>
  <c r="G3323" i="1"/>
  <c r="H3323" i="1"/>
  <c r="I3323" i="1"/>
  <c r="J3323" i="1"/>
  <c r="G3324" i="1"/>
  <c r="H3324" i="1"/>
  <c r="I3324" i="1"/>
  <c r="J3324" i="1"/>
  <c r="G3325" i="1"/>
  <c r="H3325" i="1"/>
  <c r="I3325" i="1"/>
  <c r="J3325" i="1"/>
  <c r="G3326" i="1"/>
  <c r="H3326" i="1"/>
  <c r="I3326" i="1"/>
  <c r="J3326" i="1"/>
  <c r="G3327" i="1"/>
  <c r="H3327" i="1"/>
  <c r="I3327" i="1"/>
  <c r="J3327" i="1"/>
  <c r="G3328" i="1"/>
  <c r="H3328" i="1"/>
  <c r="I3328" i="1"/>
  <c r="J3328" i="1"/>
  <c r="G3329" i="1"/>
  <c r="H3329" i="1"/>
  <c r="I3329" i="1"/>
  <c r="J3329" i="1"/>
  <c r="G3330" i="1"/>
  <c r="H3330" i="1"/>
  <c r="I3330" i="1"/>
  <c r="J3330" i="1"/>
  <c r="G3331" i="1"/>
  <c r="H3331" i="1"/>
  <c r="I3331" i="1"/>
  <c r="J3331" i="1"/>
  <c r="G3332" i="1"/>
  <c r="H3332" i="1"/>
  <c r="I3332" i="1"/>
  <c r="J3332" i="1"/>
  <c r="G3333" i="1"/>
  <c r="H3333" i="1"/>
  <c r="I3333" i="1"/>
  <c r="J3333" i="1"/>
  <c r="G3334" i="1"/>
  <c r="H3334" i="1"/>
  <c r="I3334" i="1"/>
  <c r="J3334" i="1"/>
  <c r="G3335" i="1"/>
  <c r="H3335" i="1"/>
  <c r="I3335" i="1"/>
  <c r="J3335" i="1"/>
  <c r="G3336" i="1"/>
  <c r="H3336" i="1"/>
  <c r="I3336" i="1"/>
  <c r="J3336" i="1"/>
  <c r="G3337" i="1"/>
  <c r="H3337" i="1"/>
  <c r="I3337" i="1"/>
  <c r="J3337" i="1"/>
  <c r="G3338" i="1"/>
  <c r="H3338" i="1"/>
  <c r="I3338" i="1"/>
  <c r="J3338" i="1"/>
  <c r="G3339" i="1"/>
  <c r="H3339" i="1"/>
  <c r="I3339" i="1"/>
  <c r="J3339" i="1"/>
  <c r="G3340" i="1"/>
  <c r="H3340" i="1"/>
  <c r="I3340" i="1"/>
  <c r="J3340" i="1"/>
  <c r="G3341" i="1"/>
  <c r="H3341" i="1"/>
  <c r="I3341" i="1"/>
  <c r="J3341" i="1"/>
  <c r="G3342" i="1"/>
  <c r="H3342" i="1"/>
  <c r="I3342" i="1"/>
  <c r="J3342" i="1"/>
  <c r="G3343" i="1"/>
  <c r="H3343" i="1"/>
  <c r="I3343" i="1"/>
  <c r="J3343" i="1"/>
  <c r="G3344" i="1"/>
  <c r="H3344" i="1"/>
  <c r="I3344" i="1"/>
  <c r="J3344" i="1"/>
  <c r="G3345" i="1"/>
  <c r="H3345" i="1"/>
  <c r="I3345" i="1"/>
  <c r="J3345" i="1"/>
  <c r="G3346" i="1"/>
  <c r="H3346" i="1"/>
  <c r="I3346" i="1"/>
  <c r="J3346" i="1"/>
  <c r="G3347" i="1"/>
  <c r="H3347" i="1"/>
  <c r="I3347" i="1"/>
  <c r="J3347" i="1"/>
  <c r="G3348" i="1"/>
  <c r="H3348" i="1"/>
  <c r="I3348" i="1"/>
  <c r="J3348" i="1"/>
  <c r="G3349" i="1"/>
  <c r="H3349" i="1"/>
  <c r="I3349" i="1"/>
  <c r="J3349" i="1"/>
  <c r="G3350" i="1"/>
  <c r="H3350" i="1"/>
  <c r="I3350" i="1"/>
  <c r="J3350" i="1"/>
  <c r="G3351" i="1"/>
  <c r="H3351" i="1"/>
  <c r="I3351" i="1"/>
  <c r="J3351" i="1"/>
  <c r="G3352" i="1"/>
  <c r="H3352" i="1"/>
  <c r="I3352" i="1"/>
  <c r="J3352" i="1"/>
  <c r="G3353" i="1"/>
  <c r="H3353" i="1"/>
  <c r="I3353" i="1"/>
  <c r="J3353" i="1"/>
  <c r="G3354" i="1"/>
  <c r="H3354" i="1"/>
  <c r="I3354" i="1"/>
  <c r="J3354" i="1"/>
  <c r="G3355" i="1"/>
  <c r="H3355" i="1"/>
  <c r="I3355" i="1"/>
  <c r="J3355" i="1"/>
  <c r="G3356" i="1"/>
  <c r="H3356" i="1"/>
  <c r="I3356" i="1"/>
  <c r="J3356" i="1"/>
  <c r="G3357" i="1"/>
  <c r="H3357" i="1"/>
  <c r="I3357" i="1"/>
  <c r="J3357" i="1"/>
  <c r="G3358" i="1"/>
  <c r="H3358" i="1"/>
  <c r="I3358" i="1"/>
  <c r="J3358" i="1"/>
  <c r="G3359" i="1"/>
  <c r="H3359" i="1"/>
  <c r="I3359" i="1"/>
  <c r="J3359" i="1"/>
  <c r="G3360" i="1"/>
  <c r="H3360" i="1"/>
  <c r="I3360" i="1"/>
  <c r="J3360" i="1"/>
  <c r="G3361" i="1"/>
  <c r="H3361" i="1"/>
  <c r="I3361" i="1"/>
  <c r="J3361" i="1"/>
  <c r="G3362" i="1"/>
  <c r="H3362" i="1"/>
  <c r="I3362" i="1"/>
  <c r="J3362" i="1"/>
  <c r="G3363" i="1"/>
  <c r="H3363" i="1"/>
  <c r="I3363" i="1"/>
  <c r="J3363" i="1"/>
  <c r="G3364" i="1"/>
  <c r="H3364" i="1"/>
  <c r="I3364" i="1"/>
  <c r="J3364" i="1"/>
  <c r="G3365" i="1"/>
  <c r="H3365" i="1"/>
  <c r="I3365" i="1"/>
  <c r="J3365" i="1"/>
  <c r="G3366" i="1"/>
  <c r="H3366" i="1"/>
  <c r="I3366" i="1"/>
  <c r="J3366" i="1"/>
  <c r="G3367" i="1"/>
  <c r="H3367" i="1"/>
  <c r="I3367" i="1"/>
  <c r="J3367" i="1"/>
  <c r="G3368" i="1"/>
  <c r="H3368" i="1"/>
  <c r="I3368" i="1"/>
  <c r="J3368" i="1"/>
  <c r="G3369" i="1"/>
  <c r="H3369" i="1"/>
  <c r="I3369" i="1"/>
  <c r="J3369" i="1"/>
  <c r="G3370" i="1"/>
  <c r="H3370" i="1"/>
  <c r="I3370" i="1"/>
  <c r="J3370" i="1"/>
  <c r="G3371" i="1"/>
  <c r="H3371" i="1"/>
  <c r="I3371" i="1"/>
  <c r="J3371" i="1"/>
  <c r="G3372" i="1"/>
  <c r="H3372" i="1"/>
  <c r="I3372" i="1"/>
  <c r="J3372" i="1"/>
  <c r="G3373" i="1"/>
  <c r="H3373" i="1"/>
  <c r="I3373" i="1"/>
  <c r="J3373" i="1"/>
  <c r="G3374" i="1"/>
  <c r="H3374" i="1"/>
  <c r="I3374" i="1"/>
  <c r="J3374" i="1"/>
  <c r="G3375" i="1"/>
  <c r="H3375" i="1"/>
  <c r="I3375" i="1"/>
  <c r="J3375" i="1"/>
  <c r="G3376" i="1"/>
  <c r="H3376" i="1"/>
  <c r="I3376" i="1"/>
  <c r="J3376" i="1"/>
  <c r="G3377" i="1"/>
  <c r="H3377" i="1"/>
  <c r="I3377" i="1"/>
  <c r="J3377" i="1"/>
  <c r="G3378" i="1"/>
  <c r="H3378" i="1"/>
  <c r="I3378" i="1"/>
  <c r="J3378" i="1"/>
  <c r="G3379" i="1"/>
  <c r="H3379" i="1"/>
  <c r="I3379" i="1"/>
  <c r="J3379" i="1"/>
  <c r="G3380" i="1"/>
  <c r="H3380" i="1"/>
  <c r="I3380" i="1"/>
  <c r="J3380" i="1"/>
  <c r="G3381" i="1"/>
  <c r="H3381" i="1"/>
  <c r="I3381" i="1"/>
  <c r="J3381" i="1"/>
  <c r="G3382" i="1"/>
  <c r="H3382" i="1"/>
  <c r="I3382" i="1"/>
  <c r="J3382" i="1"/>
  <c r="G3383" i="1"/>
  <c r="H3383" i="1"/>
  <c r="I3383" i="1"/>
  <c r="J3383" i="1"/>
  <c r="G3384" i="1"/>
  <c r="H3384" i="1"/>
  <c r="I3384" i="1"/>
  <c r="J3384" i="1"/>
  <c r="G3385" i="1"/>
  <c r="H3385" i="1"/>
  <c r="I3385" i="1"/>
  <c r="J3385" i="1"/>
  <c r="G3386" i="1"/>
  <c r="H3386" i="1"/>
  <c r="I3386" i="1"/>
  <c r="J3386" i="1"/>
  <c r="G3387" i="1"/>
  <c r="H3387" i="1"/>
  <c r="I3387" i="1"/>
  <c r="J3387" i="1"/>
  <c r="G3388" i="1"/>
  <c r="H3388" i="1"/>
  <c r="I3388" i="1"/>
  <c r="J3388" i="1"/>
  <c r="G3389" i="1"/>
  <c r="H3389" i="1"/>
  <c r="I3389" i="1"/>
  <c r="J3389" i="1"/>
  <c r="G3390" i="1"/>
  <c r="H3390" i="1"/>
  <c r="I3390" i="1"/>
  <c r="J3390" i="1"/>
  <c r="G3391" i="1"/>
  <c r="H3391" i="1"/>
  <c r="I3391" i="1"/>
  <c r="J3391" i="1"/>
  <c r="G3392" i="1"/>
  <c r="H3392" i="1"/>
  <c r="I3392" i="1"/>
  <c r="J3392" i="1"/>
  <c r="G3393" i="1"/>
  <c r="H3393" i="1"/>
  <c r="I3393" i="1"/>
  <c r="J3393" i="1"/>
  <c r="G3394" i="1"/>
  <c r="H3394" i="1"/>
  <c r="I3394" i="1"/>
  <c r="J3394" i="1"/>
  <c r="G3395" i="1"/>
  <c r="H3395" i="1"/>
  <c r="I3395" i="1"/>
  <c r="J3395" i="1"/>
  <c r="G3396" i="1"/>
  <c r="H3396" i="1"/>
  <c r="I3396" i="1"/>
  <c r="J3396" i="1"/>
  <c r="G3397" i="1"/>
  <c r="H3397" i="1"/>
  <c r="I3397" i="1"/>
  <c r="J3397" i="1"/>
  <c r="G3398" i="1"/>
  <c r="H3398" i="1"/>
  <c r="I3398" i="1"/>
  <c r="J3398" i="1"/>
  <c r="G3399" i="1"/>
  <c r="H3399" i="1"/>
  <c r="I3399" i="1"/>
  <c r="J3399" i="1"/>
  <c r="G3400" i="1"/>
  <c r="H3400" i="1"/>
  <c r="I3400" i="1"/>
  <c r="J3400" i="1"/>
  <c r="G3401" i="1"/>
  <c r="H3401" i="1"/>
  <c r="I3401" i="1"/>
  <c r="J3401" i="1"/>
  <c r="G3402" i="1"/>
  <c r="H3402" i="1"/>
  <c r="I3402" i="1"/>
  <c r="J3402" i="1"/>
  <c r="G3403" i="1"/>
  <c r="H3403" i="1"/>
  <c r="I3403" i="1"/>
  <c r="J3403" i="1"/>
  <c r="G3404" i="1"/>
  <c r="H3404" i="1"/>
  <c r="I3404" i="1"/>
  <c r="J3404" i="1"/>
  <c r="G3405" i="1"/>
  <c r="H3405" i="1"/>
  <c r="I3405" i="1"/>
  <c r="J3405" i="1"/>
  <c r="G3406" i="1"/>
  <c r="H3406" i="1"/>
  <c r="I3406" i="1"/>
  <c r="J3406" i="1"/>
  <c r="G3407" i="1"/>
  <c r="H3407" i="1"/>
  <c r="I3407" i="1"/>
  <c r="J3407" i="1"/>
  <c r="G3408" i="1"/>
  <c r="H3408" i="1"/>
  <c r="I3408" i="1"/>
  <c r="J3408" i="1"/>
  <c r="G3409" i="1"/>
  <c r="H3409" i="1"/>
  <c r="I3409" i="1"/>
  <c r="J3409" i="1"/>
  <c r="G3410" i="1"/>
  <c r="H3410" i="1"/>
  <c r="I3410" i="1"/>
  <c r="J3410" i="1"/>
  <c r="G3411" i="1"/>
  <c r="H3411" i="1"/>
  <c r="I3411" i="1"/>
  <c r="J3411" i="1"/>
  <c r="G3412" i="1"/>
  <c r="H3412" i="1"/>
  <c r="I3412" i="1"/>
  <c r="J3412" i="1"/>
  <c r="G3413" i="1"/>
  <c r="H3413" i="1"/>
  <c r="I3413" i="1"/>
  <c r="J3413" i="1"/>
  <c r="G3414" i="1"/>
  <c r="H3414" i="1"/>
  <c r="I3414" i="1"/>
  <c r="J3414" i="1"/>
  <c r="G3415" i="1"/>
  <c r="H3415" i="1"/>
  <c r="I3415" i="1"/>
  <c r="J3415" i="1"/>
  <c r="G3416" i="1"/>
  <c r="H3416" i="1"/>
  <c r="I3416" i="1"/>
  <c r="J3416" i="1"/>
  <c r="G3417" i="1"/>
  <c r="H3417" i="1"/>
  <c r="I3417" i="1"/>
  <c r="J3417" i="1"/>
  <c r="G3418" i="1"/>
  <c r="H3418" i="1"/>
  <c r="I3418" i="1"/>
  <c r="J3418" i="1"/>
  <c r="G3419" i="1"/>
  <c r="H3419" i="1"/>
  <c r="I3419" i="1"/>
  <c r="J3419" i="1"/>
  <c r="G3420" i="1"/>
  <c r="H3420" i="1"/>
  <c r="I3420" i="1"/>
  <c r="J3420" i="1"/>
  <c r="G3421" i="1"/>
  <c r="H3421" i="1"/>
  <c r="I3421" i="1"/>
  <c r="J3421" i="1"/>
  <c r="G3422" i="1"/>
  <c r="H3422" i="1"/>
  <c r="I3422" i="1"/>
  <c r="J3422" i="1"/>
  <c r="G3423" i="1"/>
  <c r="H3423" i="1"/>
  <c r="I3423" i="1"/>
  <c r="J3423" i="1"/>
  <c r="G3424" i="1"/>
  <c r="H3424" i="1"/>
  <c r="I3424" i="1"/>
  <c r="J3424" i="1"/>
  <c r="G3425" i="1"/>
  <c r="H3425" i="1"/>
  <c r="I3425" i="1"/>
  <c r="J3425" i="1"/>
  <c r="G3426" i="1"/>
  <c r="H3426" i="1"/>
  <c r="I3426" i="1"/>
  <c r="J3426" i="1"/>
  <c r="G3427" i="1"/>
  <c r="H3427" i="1"/>
  <c r="I3427" i="1"/>
  <c r="J3427" i="1"/>
  <c r="G3428" i="1"/>
  <c r="H3428" i="1"/>
  <c r="I3428" i="1"/>
  <c r="J3428" i="1"/>
  <c r="G3429" i="1"/>
  <c r="H3429" i="1"/>
  <c r="I3429" i="1"/>
  <c r="J3429" i="1"/>
  <c r="G3430" i="1"/>
  <c r="H3430" i="1"/>
  <c r="I3430" i="1"/>
  <c r="J3430" i="1"/>
  <c r="G3431" i="1"/>
  <c r="H3431" i="1"/>
  <c r="I3431" i="1"/>
  <c r="J3431" i="1"/>
  <c r="G3432" i="1"/>
  <c r="H3432" i="1"/>
  <c r="I3432" i="1"/>
  <c r="J3432" i="1"/>
  <c r="G3433" i="1"/>
  <c r="H3433" i="1"/>
  <c r="I3433" i="1"/>
  <c r="J3433" i="1"/>
  <c r="G3434" i="1"/>
  <c r="H3434" i="1"/>
  <c r="I3434" i="1"/>
  <c r="J3434" i="1"/>
  <c r="G3435" i="1"/>
  <c r="H3435" i="1"/>
  <c r="I3435" i="1"/>
  <c r="J3435" i="1"/>
  <c r="G3436" i="1"/>
  <c r="H3436" i="1"/>
  <c r="I3436" i="1"/>
  <c r="J3436" i="1"/>
  <c r="G3437" i="1"/>
  <c r="H3437" i="1"/>
  <c r="I3437" i="1"/>
  <c r="J3437" i="1"/>
  <c r="G3438" i="1"/>
  <c r="H3438" i="1"/>
  <c r="I3438" i="1"/>
  <c r="J3438" i="1"/>
  <c r="G3439" i="1"/>
  <c r="H3439" i="1"/>
  <c r="I3439" i="1"/>
  <c r="J3439" i="1"/>
  <c r="G3440" i="1"/>
  <c r="H3440" i="1"/>
  <c r="I3440" i="1"/>
  <c r="J3440" i="1"/>
  <c r="G3441" i="1"/>
  <c r="H3441" i="1"/>
  <c r="I3441" i="1"/>
  <c r="J3441" i="1"/>
  <c r="G3442" i="1"/>
  <c r="H3442" i="1"/>
  <c r="I3442" i="1"/>
  <c r="J3442" i="1"/>
  <c r="G3443" i="1"/>
  <c r="H3443" i="1"/>
  <c r="I3443" i="1"/>
  <c r="J3443" i="1"/>
  <c r="G3444" i="1"/>
  <c r="H3444" i="1"/>
  <c r="I3444" i="1"/>
  <c r="J3444" i="1"/>
  <c r="G3445" i="1"/>
  <c r="H3445" i="1"/>
  <c r="I3445" i="1"/>
  <c r="J3445" i="1"/>
  <c r="G3446" i="1"/>
  <c r="H3446" i="1"/>
  <c r="I3446" i="1"/>
  <c r="J3446" i="1"/>
  <c r="G3447" i="1"/>
  <c r="H3447" i="1"/>
  <c r="I3447" i="1"/>
  <c r="J3447" i="1"/>
  <c r="G3448" i="1"/>
  <c r="H3448" i="1"/>
  <c r="I3448" i="1"/>
  <c r="J3448" i="1"/>
  <c r="G3449" i="1"/>
  <c r="H3449" i="1"/>
  <c r="I3449" i="1"/>
  <c r="J3449" i="1"/>
  <c r="G3450" i="1"/>
  <c r="H3450" i="1"/>
  <c r="I3450" i="1"/>
  <c r="J3450" i="1"/>
  <c r="G3451" i="1"/>
  <c r="H3451" i="1"/>
  <c r="I3451" i="1"/>
  <c r="J3451" i="1"/>
  <c r="G3452" i="1"/>
  <c r="H3452" i="1"/>
  <c r="I3452" i="1"/>
  <c r="J3452" i="1"/>
  <c r="G3453" i="1"/>
  <c r="H3453" i="1"/>
  <c r="I3453" i="1"/>
  <c r="J3453" i="1"/>
  <c r="G3454" i="1"/>
  <c r="H3454" i="1"/>
  <c r="I3454" i="1"/>
  <c r="J3454" i="1"/>
  <c r="G3455" i="1"/>
  <c r="H3455" i="1"/>
  <c r="I3455" i="1"/>
  <c r="J3455" i="1"/>
  <c r="G3456" i="1"/>
  <c r="H3456" i="1"/>
  <c r="I3456" i="1"/>
  <c r="J3456" i="1"/>
  <c r="G3457" i="1"/>
  <c r="H3457" i="1"/>
  <c r="I3457" i="1"/>
  <c r="J3457" i="1"/>
  <c r="G3458" i="1"/>
  <c r="H3458" i="1"/>
  <c r="I3458" i="1"/>
  <c r="J3458" i="1"/>
  <c r="G3459" i="1"/>
  <c r="H3459" i="1"/>
  <c r="I3459" i="1"/>
  <c r="J3459" i="1"/>
  <c r="G3460" i="1"/>
  <c r="H3460" i="1"/>
  <c r="I3460" i="1"/>
  <c r="J3460" i="1"/>
  <c r="G3461" i="1"/>
  <c r="H3461" i="1"/>
  <c r="I3461" i="1"/>
  <c r="J3461" i="1"/>
  <c r="G3462" i="1"/>
  <c r="H3462" i="1"/>
  <c r="I3462" i="1"/>
  <c r="J3462" i="1"/>
  <c r="G3463" i="1"/>
  <c r="H3463" i="1"/>
  <c r="I3463" i="1"/>
  <c r="J3463" i="1"/>
  <c r="G3464" i="1"/>
  <c r="H3464" i="1"/>
  <c r="I3464" i="1"/>
  <c r="J3464" i="1"/>
  <c r="G3465" i="1"/>
  <c r="H3465" i="1"/>
  <c r="I3465" i="1"/>
  <c r="J3465" i="1"/>
  <c r="G3466" i="1"/>
  <c r="H3466" i="1"/>
  <c r="I3466" i="1"/>
  <c r="J3466" i="1"/>
  <c r="G3467" i="1"/>
  <c r="H3467" i="1"/>
  <c r="I3467" i="1"/>
  <c r="J3467" i="1"/>
  <c r="G3468" i="1"/>
  <c r="H3468" i="1"/>
  <c r="I3468" i="1"/>
  <c r="J3468" i="1"/>
  <c r="G3469" i="1"/>
  <c r="H3469" i="1"/>
  <c r="I3469" i="1"/>
  <c r="J3469" i="1"/>
  <c r="G3470" i="1"/>
  <c r="H3470" i="1"/>
  <c r="I3470" i="1"/>
  <c r="J3470" i="1"/>
  <c r="G3471" i="1"/>
  <c r="H3471" i="1"/>
  <c r="I3471" i="1"/>
  <c r="J3471" i="1"/>
  <c r="G3472" i="1"/>
  <c r="H3472" i="1"/>
  <c r="I3472" i="1"/>
  <c r="J3472" i="1"/>
  <c r="G3473" i="1"/>
  <c r="H3473" i="1"/>
  <c r="I3473" i="1"/>
  <c r="J3473" i="1"/>
  <c r="G3474" i="1"/>
  <c r="H3474" i="1"/>
  <c r="I3474" i="1"/>
  <c r="J3474" i="1"/>
  <c r="G3475" i="1"/>
  <c r="H3475" i="1"/>
  <c r="I3475" i="1"/>
  <c r="J3475" i="1"/>
  <c r="G3476" i="1"/>
  <c r="H3476" i="1"/>
  <c r="I3476" i="1"/>
  <c r="J3476" i="1"/>
  <c r="G3477" i="1"/>
  <c r="H3477" i="1"/>
  <c r="I3477" i="1"/>
  <c r="J3477" i="1"/>
  <c r="G3478" i="1"/>
  <c r="H3478" i="1"/>
  <c r="I3478" i="1"/>
  <c r="J3478" i="1"/>
  <c r="G3479" i="1"/>
  <c r="H3479" i="1"/>
  <c r="I3479" i="1"/>
  <c r="J3479" i="1"/>
  <c r="G3480" i="1"/>
  <c r="H3480" i="1"/>
  <c r="I3480" i="1"/>
  <c r="J3480" i="1"/>
  <c r="G3481" i="1"/>
  <c r="H3481" i="1"/>
  <c r="I3481" i="1"/>
  <c r="J3481" i="1"/>
  <c r="G3482" i="1"/>
  <c r="H3482" i="1"/>
  <c r="I3482" i="1"/>
  <c r="J3482" i="1"/>
  <c r="G3483" i="1"/>
  <c r="H3483" i="1"/>
  <c r="I3483" i="1"/>
  <c r="J3483" i="1"/>
  <c r="G3484" i="1"/>
  <c r="H3484" i="1"/>
  <c r="I3484" i="1"/>
  <c r="J3484" i="1"/>
  <c r="G3485" i="1"/>
  <c r="H3485" i="1"/>
  <c r="I3485" i="1"/>
  <c r="J3485" i="1"/>
  <c r="G3486" i="1"/>
  <c r="H3486" i="1"/>
  <c r="I3486" i="1"/>
  <c r="J3486" i="1"/>
  <c r="G3487" i="1"/>
  <c r="H3487" i="1"/>
  <c r="I3487" i="1"/>
  <c r="J3487" i="1"/>
  <c r="G3488" i="1"/>
  <c r="H3488" i="1"/>
  <c r="I3488" i="1"/>
  <c r="J3488" i="1"/>
  <c r="G3489" i="1"/>
  <c r="H3489" i="1"/>
  <c r="I3489" i="1"/>
  <c r="J3489" i="1"/>
  <c r="G3490" i="1"/>
  <c r="H3490" i="1"/>
  <c r="I3490" i="1"/>
  <c r="J3490" i="1"/>
  <c r="G3491" i="1"/>
  <c r="H3491" i="1"/>
  <c r="I3491" i="1"/>
  <c r="J3491" i="1"/>
  <c r="G3492" i="1"/>
  <c r="H3492" i="1"/>
  <c r="I3492" i="1"/>
  <c r="J3492" i="1"/>
  <c r="G3493" i="1"/>
  <c r="H3493" i="1"/>
  <c r="I3493" i="1"/>
  <c r="J3493" i="1"/>
  <c r="G3494" i="1"/>
  <c r="H3494" i="1"/>
  <c r="I3494" i="1"/>
  <c r="J3494" i="1"/>
  <c r="G3495" i="1"/>
  <c r="H3495" i="1"/>
  <c r="I3495" i="1"/>
  <c r="J3495" i="1"/>
  <c r="G3496" i="1"/>
  <c r="H3496" i="1"/>
  <c r="I3496" i="1"/>
  <c r="J3496" i="1"/>
  <c r="G3497" i="1"/>
  <c r="H3497" i="1"/>
  <c r="I3497" i="1"/>
  <c r="J3497" i="1"/>
  <c r="G3498" i="1"/>
  <c r="H3498" i="1"/>
  <c r="I3498" i="1"/>
  <c r="J3498" i="1"/>
  <c r="G3499" i="1"/>
  <c r="H3499" i="1"/>
  <c r="I3499" i="1"/>
  <c r="J3499" i="1"/>
  <c r="G3500" i="1"/>
  <c r="H3500" i="1"/>
  <c r="I3500" i="1"/>
  <c r="J3500" i="1"/>
  <c r="G3501" i="1"/>
  <c r="H3501" i="1"/>
  <c r="I3501" i="1"/>
  <c r="J3501" i="1"/>
  <c r="G3502" i="1"/>
  <c r="H3502" i="1"/>
  <c r="I3502" i="1"/>
  <c r="J3502" i="1"/>
  <c r="G3503" i="1"/>
  <c r="H3503" i="1"/>
  <c r="I3503" i="1"/>
  <c r="J3503" i="1"/>
  <c r="G3504" i="1"/>
  <c r="H3504" i="1"/>
  <c r="I3504" i="1"/>
  <c r="J3504" i="1"/>
  <c r="G3505" i="1"/>
  <c r="H3505" i="1"/>
  <c r="I3505" i="1"/>
  <c r="J3505" i="1"/>
  <c r="G3506" i="1"/>
  <c r="H3506" i="1"/>
  <c r="I3506" i="1"/>
  <c r="J3506" i="1"/>
  <c r="G3507" i="1"/>
  <c r="H3507" i="1"/>
  <c r="I3507" i="1"/>
  <c r="J3507" i="1"/>
  <c r="G3508" i="1"/>
  <c r="H3508" i="1"/>
  <c r="I3508" i="1"/>
  <c r="J3508" i="1"/>
  <c r="G3509" i="1"/>
  <c r="H3509" i="1"/>
  <c r="I3509" i="1"/>
  <c r="J3509" i="1"/>
  <c r="G3510" i="1"/>
  <c r="H3510" i="1"/>
  <c r="I3510" i="1"/>
  <c r="J3510" i="1"/>
  <c r="G3511" i="1"/>
  <c r="H3511" i="1"/>
  <c r="I3511" i="1"/>
  <c r="J3511" i="1"/>
  <c r="G3512" i="1"/>
  <c r="H3512" i="1"/>
  <c r="I3512" i="1"/>
  <c r="J3512" i="1"/>
  <c r="G3513" i="1"/>
  <c r="H3513" i="1"/>
  <c r="I3513" i="1"/>
  <c r="J3513" i="1"/>
  <c r="G3514" i="1"/>
  <c r="H3514" i="1"/>
  <c r="I3514" i="1"/>
  <c r="J3514" i="1"/>
  <c r="G3515" i="1"/>
  <c r="H3515" i="1"/>
  <c r="I3515" i="1"/>
  <c r="J3515" i="1"/>
  <c r="G3516" i="1"/>
  <c r="H3516" i="1"/>
  <c r="I3516" i="1"/>
  <c r="J3516" i="1"/>
  <c r="G3517" i="1"/>
  <c r="H3517" i="1"/>
  <c r="I3517" i="1"/>
  <c r="J3517" i="1"/>
  <c r="G3518" i="1"/>
  <c r="H3518" i="1"/>
  <c r="I3518" i="1"/>
  <c r="J3518" i="1"/>
  <c r="G3519" i="1"/>
  <c r="H3519" i="1"/>
  <c r="I3519" i="1"/>
  <c r="J3519" i="1"/>
  <c r="G3520" i="1"/>
  <c r="H3520" i="1"/>
  <c r="I3520" i="1"/>
  <c r="J3520" i="1"/>
  <c r="G3521" i="1"/>
  <c r="H3521" i="1"/>
  <c r="I3521" i="1"/>
  <c r="J3521" i="1"/>
  <c r="G3522" i="1"/>
  <c r="H3522" i="1"/>
  <c r="I3522" i="1"/>
  <c r="J3522" i="1"/>
  <c r="G3523" i="1"/>
  <c r="H3523" i="1"/>
  <c r="I3523" i="1"/>
  <c r="J3523" i="1"/>
  <c r="G3524" i="1"/>
  <c r="H3524" i="1"/>
  <c r="I3524" i="1"/>
  <c r="J3524" i="1"/>
  <c r="G3525" i="1"/>
  <c r="H3525" i="1"/>
  <c r="I3525" i="1"/>
  <c r="J3525" i="1"/>
  <c r="G3526" i="1"/>
  <c r="H3526" i="1"/>
  <c r="I3526" i="1"/>
  <c r="J3526" i="1"/>
  <c r="G3527" i="1"/>
  <c r="H3527" i="1"/>
  <c r="I3527" i="1"/>
  <c r="J3527" i="1"/>
  <c r="G3528" i="1"/>
  <c r="H3528" i="1"/>
  <c r="I3528" i="1"/>
  <c r="J3528" i="1"/>
  <c r="G3529" i="1"/>
  <c r="H3529" i="1"/>
  <c r="I3529" i="1"/>
  <c r="J3529" i="1"/>
  <c r="G3530" i="1"/>
  <c r="H3530" i="1"/>
  <c r="I3530" i="1"/>
  <c r="J3530" i="1"/>
  <c r="G3531" i="1"/>
  <c r="H3531" i="1"/>
  <c r="I3531" i="1"/>
  <c r="J3531" i="1"/>
  <c r="G3532" i="1"/>
  <c r="H3532" i="1"/>
  <c r="I3532" i="1"/>
  <c r="J3532" i="1"/>
  <c r="G3533" i="1"/>
  <c r="H3533" i="1"/>
  <c r="I3533" i="1"/>
  <c r="J3533" i="1"/>
  <c r="G3534" i="1"/>
  <c r="H3534" i="1"/>
  <c r="I3534" i="1"/>
  <c r="J3534" i="1"/>
  <c r="G3535" i="1"/>
  <c r="H3535" i="1"/>
  <c r="I3535" i="1"/>
  <c r="J3535" i="1"/>
  <c r="G3536" i="1"/>
  <c r="H3536" i="1"/>
  <c r="I3536" i="1"/>
  <c r="J3536" i="1"/>
  <c r="G3537" i="1"/>
  <c r="H3537" i="1"/>
  <c r="I3537" i="1"/>
  <c r="J3537" i="1"/>
  <c r="G3538" i="1"/>
  <c r="H3538" i="1"/>
  <c r="I3538" i="1"/>
  <c r="J3538" i="1"/>
  <c r="G3539" i="1"/>
  <c r="H3539" i="1"/>
  <c r="I3539" i="1"/>
  <c r="J3539" i="1"/>
  <c r="G3540" i="1"/>
  <c r="H3540" i="1"/>
  <c r="I3540" i="1"/>
  <c r="J3540" i="1"/>
  <c r="G3541" i="1"/>
  <c r="H3541" i="1"/>
  <c r="I3541" i="1"/>
  <c r="J3541" i="1"/>
  <c r="G3542" i="1"/>
  <c r="H3542" i="1"/>
  <c r="I3542" i="1"/>
  <c r="J3542" i="1"/>
  <c r="G3543" i="1"/>
  <c r="H3543" i="1"/>
  <c r="I3543" i="1"/>
  <c r="J3543" i="1"/>
  <c r="G3544" i="1"/>
  <c r="H3544" i="1"/>
  <c r="I3544" i="1"/>
  <c r="J3544" i="1"/>
  <c r="G3545" i="1"/>
  <c r="H3545" i="1"/>
  <c r="I3545" i="1"/>
  <c r="J3545" i="1"/>
  <c r="G3546" i="1"/>
  <c r="H3546" i="1"/>
  <c r="I3546" i="1"/>
  <c r="J3546" i="1"/>
  <c r="G3547" i="1"/>
  <c r="H3547" i="1"/>
  <c r="I3547" i="1"/>
  <c r="J3547" i="1"/>
  <c r="G3548" i="1"/>
  <c r="H3548" i="1"/>
  <c r="I3548" i="1"/>
  <c r="J3548" i="1"/>
  <c r="G3549" i="1"/>
  <c r="H3549" i="1"/>
  <c r="I3549" i="1"/>
  <c r="J3549" i="1"/>
  <c r="G3550" i="1"/>
  <c r="H3550" i="1"/>
  <c r="I3550" i="1"/>
  <c r="J3550" i="1"/>
  <c r="G3551" i="1"/>
  <c r="H3551" i="1"/>
  <c r="I3551" i="1"/>
  <c r="J3551" i="1"/>
  <c r="G3552" i="1"/>
  <c r="H3552" i="1"/>
  <c r="I3552" i="1"/>
  <c r="J3552" i="1"/>
  <c r="G3553" i="1"/>
  <c r="H3553" i="1"/>
  <c r="I3553" i="1"/>
  <c r="J3553" i="1"/>
  <c r="G3554" i="1"/>
  <c r="H3554" i="1"/>
  <c r="I3554" i="1"/>
  <c r="J3554" i="1"/>
  <c r="G3555" i="1"/>
  <c r="H3555" i="1"/>
  <c r="I3555" i="1"/>
  <c r="J3555" i="1"/>
  <c r="G3556" i="1"/>
  <c r="H3556" i="1"/>
  <c r="I3556" i="1"/>
  <c r="J3556" i="1"/>
  <c r="G3557" i="1"/>
  <c r="H3557" i="1"/>
  <c r="I3557" i="1"/>
  <c r="J3557" i="1"/>
  <c r="G3558" i="1"/>
  <c r="H3558" i="1"/>
  <c r="I3558" i="1"/>
  <c r="J3558" i="1"/>
  <c r="G3559" i="1"/>
  <c r="H3559" i="1"/>
  <c r="I3559" i="1"/>
  <c r="J3559" i="1"/>
  <c r="G3560" i="1"/>
  <c r="H3560" i="1"/>
  <c r="I3560" i="1"/>
  <c r="J3560" i="1"/>
  <c r="G3561" i="1"/>
  <c r="H3561" i="1"/>
  <c r="I3561" i="1"/>
  <c r="J3561" i="1"/>
  <c r="G3562" i="1"/>
  <c r="H3562" i="1"/>
  <c r="I3562" i="1"/>
  <c r="J3562" i="1"/>
  <c r="G3563" i="1"/>
  <c r="H3563" i="1"/>
  <c r="I3563" i="1"/>
  <c r="J3563" i="1"/>
  <c r="G3564" i="1"/>
  <c r="H3564" i="1"/>
  <c r="I3564" i="1"/>
  <c r="J3564" i="1"/>
  <c r="G3565" i="1"/>
  <c r="H3565" i="1"/>
  <c r="I3565" i="1"/>
  <c r="J3565" i="1"/>
  <c r="G3566" i="1"/>
  <c r="H3566" i="1"/>
  <c r="I3566" i="1"/>
  <c r="J3566" i="1"/>
  <c r="G3567" i="1"/>
  <c r="H3567" i="1"/>
  <c r="I3567" i="1"/>
  <c r="J3567" i="1"/>
  <c r="G3568" i="1"/>
  <c r="H3568" i="1"/>
  <c r="I3568" i="1"/>
  <c r="J3568" i="1"/>
  <c r="G3569" i="1"/>
  <c r="H3569" i="1"/>
  <c r="I3569" i="1"/>
  <c r="J3569" i="1"/>
  <c r="G3570" i="1"/>
  <c r="H3570" i="1"/>
  <c r="I3570" i="1"/>
  <c r="J3570" i="1"/>
  <c r="G3571" i="1"/>
  <c r="H3571" i="1"/>
  <c r="I3571" i="1"/>
  <c r="J3571" i="1"/>
  <c r="G3572" i="1"/>
  <c r="H3572" i="1"/>
  <c r="I3572" i="1"/>
  <c r="J3572" i="1"/>
  <c r="G3573" i="1"/>
  <c r="H3573" i="1"/>
  <c r="I3573" i="1"/>
  <c r="J3573" i="1"/>
  <c r="G3574" i="1"/>
  <c r="H3574" i="1"/>
  <c r="I3574" i="1"/>
  <c r="J3574" i="1"/>
  <c r="G3575" i="1"/>
  <c r="H3575" i="1"/>
  <c r="I3575" i="1"/>
  <c r="J3575" i="1"/>
  <c r="G3576" i="1"/>
  <c r="H3576" i="1"/>
  <c r="I3576" i="1"/>
  <c r="J3576" i="1"/>
  <c r="G3577" i="1"/>
  <c r="H3577" i="1"/>
  <c r="I3577" i="1"/>
  <c r="J3577" i="1"/>
  <c r="G3578" i="1"/>
  <c r="H3578" i="1"/>
  <c r="I3578" i="1"/>
  <c r="J3578" i="1"/>
  <c r="G3579" i="1"/>
  <c r="H3579" i="1"/>
  <c r="I3579" i="1"/>
  <c r="J3579" i="1"/>
  <c r="G3580" i="1"/>
  <c r="H3580" i="1"/>
  <c r="I3580" i="1"/>
  <c r="J3580" i="1"/>
  <c r="G3581" i="1"/>
  <c r="H3581" i="1"/>
  <c r="I3581" i="1"/>
  <c r="J3581" i="1"/>
  <c r="G3582" i="1"/>
  <c r="H3582" i="1"/>
  <c r="I3582" i="1"/>
  <c r="J3582" i="1"/>
  <c r="G3583" i="1"/>
  <c r="H3583" i="1"/>
  <c r="I3583" i="1"/>
  <c r="J3583" i="1"/>
  <c r="G3584" i="1"/>
  <c r="H3584" i="1"/>
  <c r="I3584" i="1"/>
  <c r="J3584" i="1"/>
  <c r="G3585" i="1"/>
  <c r="H3585" i="1"/>
  <c r="I3585" i="1"/>
  <c r="J3585" i="1"/>
  <c r="G3586" i="1"/>
  <c r="H3586" i="1"/>
  <c r="I3586" i="1"/>
  <c r="J3586" i="1"/>
  <c r="G3587" i="1"/>
  <c r="H3587" i="1"/>
  <c r="I3587" i="1"/>
  <c r="J3587" i="1"/>
  <c r="G3588" i="1"/>
  <c r="H3588" i="1"/>
  <c r="I3588" i="1"/>
  <c r="J3588" i="1"/>
  <c r="G3589" i="1"/>
  <c r="H3589" i="1"/>
  <c r="I3589" i="1"/>
  <c r="J3589" i="1"/>
  <c r="G3590" i="1"/>
  <c r="H3590" i="1"/>
  <c r="I3590" i="1"/>
  <c r="J3590" i="1"/>
  <c r="G3591" i="1"/>
  <c r="H3591" i="1"/>
  <c r="I3591" i="1"/>
  <c r="J3591" i="1"/>
  <c r="G3592" i="1"/>
  <c r="H3592" i="1"/>
  <c r="I3592" i="1"/>
  <c r="J3592" i="1"/>
  <c r="G3593" i="1"/>
  <c r="H3593" i="1"/>
  <c r="I3593" i="1"/>
  <c r="J3593" i="1"/>
  <c r="G3594" i="1"/>
  <c r="H3594" i="1"/>
  <c r="I3594" i="1"/>
  <c r="J3594" i="1"/>
  <c r="G3595" i="1"/>
  <c r="H3595" i="1"/>
  <c r="I3595" i="1"/>
  <c r="J3595" i="1"/>
  <c r="G3596" i="1"/>
  <c r="H3596" i="1"/>
  <c r="I3596" i="1"/>
  <c r="J3596" i="1"/>
  <c r="G3597" i="1"/>
  <c r="H3597" i="1"/>
  <c r="I3597" i="1"/>
  <c r="J3597" i="1"/>
  <c r="G3598" i="1"/>
  <c r="H3598" i="1"/>
  <c r="I3598" i="1"/>
  <c r="J3598" i="1"/>
  <c r="G3599" i="1"/>
  <c r="H3599" i="1"/>
  <c r="I3599" i="1"/>
  <c r="J3599" i="1"/>
  <c r="G3600" i="1"/>
  <c r="H3600" i="1"/>
  <c r="I3600" i="1"/>
  <c r="J3600" i="1"/>
  <c r="G3601" i="1"/>
  <c r="H3601" i="1"/>
  <c r="I3601" i="1"/>
  <c r="J3601" i="1"/>
  <c r="G3602" i="1"/>
  <c r="H3602" i="1"/>
  <c r="I3602" i="1"/>
  <c r="J3602" i="1"/>
  <c r="G3603" i="1"/>
  <c r="H3603" i="1"/>
  <c r="I3603" i="1"/>
  <c r="J3603" i="1"/>
  <c r="G3604" i="1"/>
  <c r="H3604" i="1"/>
  <c r="I3604" i="1"/>
  <c r="J3604" i="1"/>
  <c r="G3605" i="1"/>
  <c r="H3605" i="1"/>
  <c r="I3605" i="1"/>
  <c r="J3605" i="1"/>
  <c r="G3606" i="1"/>
  <c r="H3606" i="1"/>
  <c r="I3606" i="1"/>
  <c r="J3606" i="1"/>
  <c r="G3607" i="1"/>
  <c r="H3607" i="1"/>
  <c r="I3607" i="1"/>
  <c r="J3607" i="1"/>
  <c r="G3608" i="1"/>
  <c r="H3608" i="1"/>
  <c r="I3608" i="1"/>
  <c r="J3608" i="1"/>
  <c r="G3609" i="1"/>
  <c r="H3609" i="1"/>
  <c r="I3609" i="1"/>
  <c r="J3609" i="1"/>
  <c r="G3610" i="1"/>
  <c r="H3610" i="1"/>
  <c r="I3610" i="1"/>
  <c r="J3610" i="1"/>
  <c r="G3611" i="1"/>
  <c r="H3611" i="1"/>
  <c r="I3611" i="1"/>
  <c r="J3611" i="1"/>
  <c r="G3612" i="1"/>
  <c r="H3612" i="1"/>
  <c r="I3612" i="1"/>
  <c r="J3612" i="1"/>
  <c r="G3613" i="1"/>
  <c r="H3613" i="1"/>
  <c r="I3613" i="1"/>
  <c r="J3613" i="1"/>
  <c r="G3614" i="1"/>
  <c r="H3614" i="1"/>
  <c r="I3614" i="1"/>
  <c r="J3614" i="1"/>
  <c r="G3615" i="1"/>
  <c r="H3615" i="1"/>
  <c r="I3615" i="1"/>
  <c r="J3615" i="1"/>
  <c r="G3616" i="1"/>
  <c r="H3616" i="1"/>
  <c r="I3616" i="1"/>
  <c r="J3616" i="1"/>
  <c r="G3617" i="1"/>
  <c r="H3617" i="1"/>
  <c r="I3617" i="1"/>
  <c r="J3617" i="1"/>
  <c r="G3618" i="1"/>
  <c r="H3618" i="1"/>
  <c r="I3618" i="1"/>
  <c r="J3618" i="1"/>
  <c r="G3619" i="1"/>
  <c r="H3619" i="1"/>
  <c r="I3619" i="1"/>
  <c r="J3619" i="1"/>
  <c r="G3620" i="1"/>
  <c r="H3620" i="1"/>
  <c r="I3620" i="1"/>
  <c r="J3620" i="1"/>
  <c r="G3621" i="1"/>
  <c r="H3621" i="1"/>
  <c r="I3621" i="1"/>
  <c r="J3621" i="1"/>
  <c r="G3622" i="1"/>
  <c r="H3622" i="1"/>
  <c r="I3622" i="1"/>
  <c r="J3622" i="1"/>
  <c r="G3623" i="1"/>
  <c r="H3623" i="1"/>
  <c r="I3623" i="1"/>
  <c r="J3623" i="1"/>
  <c r="G3624" i="1"/>
  <c r="H3624" i="1"/>
  <c r="I3624" i="1"/>
  <c r="J3624" i="1"/>
  <c r="G3625" i="1"/>
  <c r="H3625" i="1"/>
  <c r="I3625" i="1"/>
  <c r="J3625" i="1"/>
  <c r="G3626" i="1"/>
  <c r="H3626" i="1"/>
  <c r="I3626" i="1"/>
  <c r="J3626" i="1"/>
  <c r="G3627" i="1"/>
  <c r="H3627" i="1"/>
  <c r="I3627" i="1"/>
  <c r="J3627" i="1"/>
  <c r="G3628" i="1"/>
  <c r="H3628" i="1"/>
  <c r="I3628" i="1"/>
  <c r="J3628" i="1"/>
  <c r="G3629" i="1"/>
  <c r="H3629" i="1"/>
  <c r="I3629" i="1"/>
  <c r="J3629" i="1"/>
  <c r="G3630" i="1"/>
  <c r="H3630" i="1"/>
  <c r="I3630" i="1"/>
  <c r="J3630" i="1"/>
  <c r="G3631" i="1"/>
  <c r="H3631" i="1"/>
  <c r="I3631" i="1"/>
  <c r="J3631" i="1"/>
  <c r="G3632" i="1"/>
  <c r="H3632" i="1"/>
  <c r="I3632" i="1"/>
  <c r="J3632" i="1"/>
  <c r="G3633" i="1"/>
  <c r="H3633" i="1"/>
  <c r="I3633" i="1"/>
  <c r="J3633" i="1"/>
  <c r="G3634" i="1"/>
  <c r="H3634" i="1"/>
  <c r="I3634" i="1"/>
  <c r="J3634" i="1"/>
  <c r="G3635" i="1"/>
  <c r="H3635" i="1"/>
  <c r="I3635" i="1"/>
  <c r="J3635" i="1"/>
  <c r="G3636" i="1"/>
  <c r="H3636" i="1"/>
  <c r="I3636" i="1"/>
  <c r="J3636" i="1"/>
  <c r="G3637" i="1"/>
  <c r="H3637" i="1"/>
  <c r="I3637" i="1"/>
  <c r="J3637" i="1"/>
  <c r="G3638" i="1"/>
  <c r="H3638" i="1"/>
  <c r="I3638" i="1"/>
  <c r="J3638" i="1"/>
  <c r="G3639" i="1"/>
  <c r="H3639" i="1"/>
  <c r="I3639" i="1"/>
  <c r="J3639" i="1"/>
  <c r="G3640" i="1"/>
  <c r="H3640" i="1"/>
  <c r="I3640" i="1"/>
  <c r="J3640" i="1"/>
  <c r="G3641" i="1"/>
  <c r="H3641" i="1"/>
  <c r="I3641" i="1"/>
  <c r="J3641" i="1"/>
  <c r="G3642" i="1"/>
  <c r="H3642" i="1"/>
  <c r="I3642" i="1"/>
  <c r="J3642" i="1"/>
  <c r="G3643" i="1"/>
  <c r="H3643" i="1"/>
  <c r="I3643" i="1"/>
  <c r="J3643" i="1"/>
  <c r="G3644" i="1"/>
  <c r="H3644" i="1"/>
  <c r="I3644" i="1"/>
  <c r="J3644" i="1"/>
  <c r="G3645" i="1"/>
  <c r="H3645" i="1"/>
  <c r="I3645" i="1"/>
  <c r="J3645" i="1"/>
  <c r="G3646" i="1"/>
  <c r="H3646" i="1"/>
  <c r="I3646" i="1"/>
  <c r="J3646" i="1"/>
  <c r="G3647" i="1"/>
  <c r="H3647" i="1"/>
  <c r="I3647" i="1"/>
  <c r="J3647" i="1"/>
  <c r="G3648" i="1"/>
  <c r="H3648" i="1"/>
  <c r="I3648" i="1"/>
  <c r="J3648" i="1"/>
  <c r="G3649" i="1"/>
  <c r="H3649" i="1"/>
  <c r="I3649" i="1"/>
  <c r="J3649" i="1"/>
  <c r="G3650" i="1"/>
  <c r="H3650" i="1"/>
  <c r="I3650" i="1"/>
  <c r="J3650" i="1"/>
  <c r="G3651" i="1"/>
  <c r="H3651" i="1"/>
  <c r="I3651" i="1"/>
  <c r="J3651" i="1"/>
  <c r="G3652" i="1"/>
  <c r="H3652" i="1"/>
  <c r="I3652" i="1"/>
  <c r="J3652" i="1"/>
  <c r="G3653" i="1"/>
  <c r="H3653" i="1"/>
  <c r="I3653" i="1"/>
  <c r="J3653" i="1"/>
  <c r="G3654" i="1"/>
  <c r="H3654" i="1"/>
  <c r="I3654" i="1"/>
  <c r="J3654" i="1"/>
  <c r="G3655" i="1"/>
  <c r="H3655" i="1"/>
  <c r="I3655" i="1"/>
  <c r="J3655" i="1"/>
  <c r="G3656" i="1"/>
  <c r="H3656" i="1"/>
  <c r="I3656" i="1"/>
  <c r="J3656" i="1"/>
  <c r="G3657" i="1"/>
  <c r="H3657" i="1"/>
  <c r="I3657" i="1"/>
  <c r="J3657" i="1"/>
  <c r="G3658" i="1"/>
  <c r="H3658" i="1"/>
  <c r="I3658" i="1"/>
  <c r="J3658" i="1"/>
  <c r="G3659" i="1"/>
  <c r="H3659" i="1"/>
  <c r="I3659" i="1"/>
  <c r="J3659" i="1"/>
  <c r="G3660" i="1"/>
  <c r="H3660" i="1"/>
  <c r="I3660" i="1"/>
  <c r="J3660" i="1"/>
  <c r="G3661" i="1"/>
  <c r="H3661" i="1"/>
  <c r="I3661" i="1"/>
  <c r="J3661" i="1"/>
  <c r="G3662" i="1"/>
  <c r="H3662" i="1"/>
  <c r="I3662" i="1"/>
  <c r="J3662" i="1"/>
  <c r="G3663" i="1"/>
  <c r="H3663" i="1"/>
  <c r="I3663" i="1"/>
  <c r="J3663" i="1"/>
  <c r="G3664" i="1"/>
  <c r="H3664" i="1"/>
  <c r="I3664" i="1"/>
  <c r="J3664" i="1"/>
  <c r="G3665" i="1"/>
  <c r="H3665" i="1"/>
  <c r="I3665" i="1"/>
  <c r="J3665" i="1"/>
  <c r="G3666" i="1"/>
  <c r="H3666" i="1"/>
  <c r="I3666" i="1"/>
  <c r="J3666" i="1"/>
  <c r="G3667" i="1"/>
  <c r="H3667" i="1"/>
  <c r="I3667" i="1"/>
  <c r="J3667" i="1"/>
  <c r="G3668" i="1"/>
  <c r="H3668" i="1"/>
  <c r="I3668" i="1"/>
  <c r="J3668" i="1"/>
  <c r="G3669" i="1"/>
  <c r="H3669" i="1"/>
  <c r="I3669" i="1"/>
  <c r="J3669" i="1"/>
  <c r="G3670" i="1"/>
  <c r="H3670" i="1"/>
  <c r="I3670" i="1"/>
  <c r="J3670" i="1"/>
  <c r="G3671" i="1"/>
  <c r="H3671" i="1"/>
  <c r="I3671" i="1"/>
  <c r="J3671" i="1"/>
  <c r="G3672" i="1"/>
  <c r="H3672" i="1"/>
  <c r="I3672" i="1"/>
  <c r="J3672" i="1"/>
  <c r="G3673" i="1"/>
  <c r="H3673" i="1"/>
  <c r="I3673" i="1"/>
  <c r="J3673" i="1"/>
  <c r="G3674" i="1"/>
  <c r="H3674" i="1"/>
  <c r="I3674" i="1"/>
  <c r="J3674" i="1"/>
  <c r="G3675" i="1"/>
  <c r="H3675" i="1"/>
  <c r="I3675" i="1"/>
  <c r="J3675" i="1"/>
  <c r="G3676" i="1"/>
  <c r="H3676" i="1"/>
  <c r="I3676" i="1"/>
  <c r="J3676" i="1"/>
  <c r="G3677" i="1"/>
  <c r="H3677" i="1"/>
  <c r="I3677" i="1"/>
  <c r="J3677" i="1"/>
  <c r="G3678" i="1"/>
  <c r="H3678" i="1"/>
  <c r="I3678" i="1"/>
  <c r="J3678" i="1"/>
  <c r="G3679" i="1"/>
  <c r="H3679" i="1"/>
  <c r="I3679" i="1"/>
  <c r="J3679" i="1"/>
  <c r="G3680" i="1"/>
  <c r="H3680" i="1"/>
  <c r="I3680" i="1"/>
  <c r="J3680" i="1"/>
  <c r="G3681" i="1"/>
  <c r="H3681" i="1"/>
  <c r="I3681" i="1"/>
  <c r="J3681" i="1"/>
  <c r="G3682" i="1"/>
  <c r="H3682" i="1"/>
  <c r="I3682" i="1"/>
  <c r="J3682" i="1"/>
  <c r="G3683" i="1"/>
  <c r="H3683" i="1"/>
  <c r="I3683" i="1"/>
  <c r="J3683" i="1"/>
  <c r="G3684" i="1"/>
  <c r="H3684" i="1"/>
  <c r="I3684" i="1"/>
  <c r="J3684" i="1"/>
  <c r="G3685" i="1"/>
  <c r="H3685" i="1"/>
  <c r="I3685" i="1"/>
  <c r="J3685" i="1"/>
  <c r="G3686" i="1"/>
  <c r="H3686" i="1"/>
  <c r="I3686" i="1"/>
  <c r="J3686" i="1"/>
  <c r="G3687" i="1"/>
  <c r="H3687" i="1"/>
  <c r="I3687" i="1"/>
  <c r="J3687" i="1"/>
  <c r="G3688" i="1"/>
  <c r="H3688" i="1"/>
  <c r="I3688" i="1"/>
  <c r="J3688" i="1"/>
  <c r="G3689" i="1"/>
  <c r="H3689" i="1"/>
  <c r="I3689" i="1"/>
  <c r="J3689" i="1"/>
  <c r="G3690" i="1"/>
  <c r="H3690" i="1"/>
  <c r="I3690" i="1"/>
  <c r="J3690" i="1"/>
  <c r="G3691" i="1"/>
  <c r="H3691" i="1"/>
  <c r="I3691" i="1"/>
  <c r="J3691" i="1"/>
  <c r="G3692" i="1"/>
  <c r="H3692" i="1"/>
  <c r="I3692" i="1"/>
  <c r="J3692" i="1"/>
  <c r="G3693" i="1"/>
  <c r="H3693" i="1"/>
  <c r="I3693" i="1"/>
  <c r="J3693" i="1"/>
  <c r="G3694" i="1"/>
  <c r="H3694" i="1"/>
  <c r="I3694" i="1"/>
  <c r="J3694" i="1"/>
  <c r="G3695" i="1"/>
  <c r="H3695" i="1"/>
  <c r="I3695" i="1"/>
  <c r="J3695" i="1"/>
  <c r="G3696" i="1"/>
  <c r="H3696" i="1"/>
  <c r="I3696" i="1"/>
  <c r="J3696" i="1"/>
  <c r="G3697" i="1"/>
  <c r="H3697" i="1"/>
  <c r="I3697" i="1"/>
  <c r="J3697" i="1"/>
  <c r="G3698" i="1"/>
  <c r="H3698" i="1"/>
  <c r="I3698" i="1"/>
  <c r="J3698" i="1"/>
  <c r="G3699" i="1"/>
  <c r="H3699" i="1"/>
  <c r="I3699" i="1"/>
  <c r="J3699" i="1"/>
  <c r="G3700" i="1"/>
  <c r="H3700" i="1"/>
  <c r="I3700" i="1"/>
  <c r="J3700" i="1"/>
  <c r="G3701" i="1"/>
  <c r="H3701" i="1"/>
  <c r="I3701" i="1"/>
  <c r="J3701" i="1"/>
  <c r="G3702" i="1"/>
  <c r="H3702" i="1"/>
  <c r="I3702" i="1"/>
  <c r="J3702" i="1"/>
  <c r="G3703" i="1"/>
  <c r="H3703" i="1"/>
  <c r="I3703" i="1"/>
  <c r="J3703" i="1"/>
  <c r="G3704" i="1"/>
  <c r="H3704" i="1"/>
  <c r="I3704" i="1"/>
  <c r="J3704" i="1"/>
  <c r="G3705" i="1"/>
  <c r="H3705" i="1"/>
  <c r="I3705" i="1"/>
  <c r="J3705" i="1"/>
  <c r="G3706" i="1"/>
  <c r="H3706" i="1"/>
  <c r="I3706" i="1"/>
  <c r="J3706" i="1"/>
  <c r="G3707" i="1"/>
  <c r="H3707" i="1"/>
  <c r="I3707" i="1"/>
  <c r="J3707" i="1"/>
  <c r="G3708" i="1"/>
  <c r="H3708" i="1"/>
  <c r="I3708" i="1"/>
  <c r="J3708" i="1"/>
  <c r="G3709" i="1"/>
  <c r="H3709" i="1"/>
  <c r="I3709" i="1"/>
  <c r="J3709" i="1"/>
  <c r="G3710" i="1"/>
  <c r="H3710" i="1"/>
  <c r="I3710" i="1"/>
  <c r="J3710" i="1"/>
  <c r="G3711" i="1"/>
  <c r="H3711" i="1"/>
  <c r="I3711" i="1"/>
  <c r="J3711" i="1"/>
  <c r="G3712" i="1"/>
  <c r="H3712" i="1"/>
  <c r="I3712" i="1"/>
  <c r="J3712" i="1"/>
  <c r="G3713" i="1"/>
  <c r="H3713" i="1"/>
  <c r="I3713" i="1"/>
  <c r="J3713" i="1"/>
  <c r="G3714" i="1"/>
  <c r="H3714" i="1"/>
  <c r="I3714" i="1"/>
  <c r="J3714" i="1"/>
  <c r="G3715" i="1"/>
  <c r="H3715" i="1"/>
  <c r="I3715" i="1"/>
  <c r="J3715" i="1"/>
  <c r="G3716" i="1"/>
  <c r="H3716" i="1"/>
  <c r="I3716" i="1"/>
  <c r="J3716" i="1"/>
  <c r="G3717" i="1"/>
  <c r="H3717" i="1"/>
  <c r="I3717" i="1"/>
  <c r="J3717" i="1"/>
  <c r="G3718" i="1"/>
  <c r="H3718" i="1"/>
  <c r="I3718" i="1"/>
  <c r="J3718" i="1"/>
  <c r="G3719" i="1"/>
  <c r="H3719" i="1"/>
  <c r="I3719" i="1"/>
  <c r="J3719" i="1"/>
  <c r="G3720" i="1"/>
  <c r="H3720" i="1"/>
  <c r="I3720" i="1"/>
  <c r="J3720" i="1"/>
  <c r="G3721" i="1"/>
  <c r="H3721" i="1"/>
  <c r="I3721" i="1"/>
  <c r="J3721" i="1"/>
  <c r="G3722" i="1"/>
  <c r="H3722" i="1"/>
  <c r="I3722" i="1"/>
  <c r="J3722" i="1"/>
  <c r="G3723" i="1"/>
  <c r="H3723" i="1"/>
  <c r="I3723" i="1"/>
  <c r="J3723" i="1"/>
  <c r="G3724" i="1"/>
  <c r="H3724" i="1"/>
  <c r="I3724" i="1"/>
  <c r="J3724" i="1"/>
  <c r="G3725" i="1"/>
  <c r="H3725" i="1"/>
  <c r="I3725" i="1"/>
  <c r="J3725" i="1"/>
  <c r="G3726" i="1"/>
  <c r="H3726" i="1"/>
  <c r="I3726" i="1"/>
  <c r="J3726" i="1"/>
  <c r="G3727" i="1"/>
  <c r="H3727" i="1"/>
  <c r="I3727" i="1"/>
  <c r="J3727" i="1"/>
  <c r="G3728" i="1"/>
  <c r="H3728" i="1"/>
  <c r="I3728" i="1"/>
  <c r="J3728" i="1"/>
  <c r="G3729" i="1"/>
  <c r="H3729" i="1"/>
  <c r="I3729" i="1"/>
  <c r="J3729" i="1"/>
  <c r="G3730" i="1"/>
  <c r="H3730" i="1"/>
  <c r="I3730" i="1"/>
  <c r="J3730" i="1"/>
  <c r="G3731" i="1"/>
  <c r="H3731" i="1"/>
  <c r="I3731" i="1"/>
  <c r="J3731" i="1"/>
  <c r="G3732" i="1"/>
  <c r="H3732" i="1"/>
  <c r="I3732" i="1"/>
  <c r="J3732" i="1"/>
  <c r="G3733" i="1"/>
  <c r="H3733" i="1"/>
  <c r="I3733" i="1"/>
  <c r="J3733" i="1"/>
  <c r="G3734" i="1"/>
  <c r="H3734" i="1"/>
  <c r="I3734" i="1"/>
  <c r="J3734" i="1"/>
  <c r="G3735" i="1"/>
  <c r="H3735" i="1"/>
  <c r="I3735" i="1"/>
  <c r="J3735" i="1"/>
  <c r="G3736" i="1"/>
  <c r="H3736" i="1"/>
  <c r="I3736" i="1"/>
  <c r="J3736" i="1"/>
  <c r="G3737" i="1"/>
  <c r="H3737" i="1"/>
  <c r="I3737" i="1"/>
  <c r="J3737" i="1"/>
  <c r="G3738" i="1"/>
  <c r="H3738" i="1"/>
  <c r="I3738" i="1"/>
  <c r="J3738" i="1"/>
  <c r="G3739" i="1"/>
  <c r="H3739" i="1"/>
  <c r="I3739" i="1"/>
  <c r="J3739" i="1"/>
  <c r="G3740" i="1"/>
  <c r="H3740" i="1"/>
  <c r="I3740" i="1"/>
  <c r="J3740" i="1"/>
  <c r="G3741" i="1"/>
  <c r="H3741" i="1"/>
  <c r="I3741" i="1"/>
  <c r="J3741" i="1"/>
  <c r="G3742" i="1"/>
  <c r="H3742" i="1"/>
  <c r="I3742" i="1"/>
  <c r="J3742" i="1"/>
  <c r="G3743" i="1"/>
  <c r="H3743" i="1"/>
  <c r="I3743" i="1"/>
  <c r="J3743" i="1"/>
  <c r="G3744" i="1"/>
  <c r="H3744" i="1"/>
  <c r="I3744" i="1"/>
  <c r="J3744" i="1"/>
  <c r="G3745" i="1"/>
  <c r="H3745" i="1"/>
  <c r="I3745" i="1"/>
  <c r="J3745" i="1"/>
  <c r="G3746" i="1"/>
  <c r="H3746" i="1"/>
  <c r="I3746" i="1"/>
  <c r="J3746" i="1"/>
  <c r="G3747" i="1"/>
  <c r="H3747" i="1"/>
  <c r="I3747" i="1"/>
  <c r="J3747" i="1"/>
  <c r="G3748" i="1"/>
  <c r="H3748" i="1"/>
  <c r="I3748" i="1"/>
  <c r="J3748" i="1"/>
  <c r="G3749" i="1"/>
  <c r="H3749" i="1"/>
  <c r="I3749" i="1"/>
  <c r="J3749" i="1"/>
  <c r="G3750" i="1"/>
  <c r="H3750" i="1"/>
  <c r="I3750" i="1"/>
  <c r="J3750" i="1"/>
  <c r="G3751" i="1"/>
  <c r="H3751" i="1"/>
  <c r="I3751" i="1"/>
  <c r="J3751" i="1"/>
  <c r="G3752" i="1"/>
  <c r="H3752" i="1"/>
  <c r="I3752" i="1"/>
  <c r="J3752" i="1"/>
  <c r="G3753" i="1"/>
  <c r="H3753" i="1"/>
  <c r="I3753" i="1"/>
  <c r="J3753" i="1"/>
  <c r="G3754" i="1"/>
  <c r="H3754" i="1"/>
  <c r="I3754" i="1"/>
  <c r="J3754" i="1"/>
  <c r="G3755" i="1"/>
  <c r="H3755" i="1"/>
  <c r="I3755" i="1"/>
  <c r="J3755" i="1"/>
  <c r="G3756" i="1"/>
  <c r="H3756" i="1"/>
  <c r="I3756" i="1"/>
  <c r="J3756" i="1"/>
  <c r="G3757" i="1"/>
  <c r="H3757" i="1"/>
  <c r="I3757" i="1"/>
  <c r="J3757" i="1"/>
  <c r="G3758" i="1"/>
  <c r="H3758" i="1"/>
  <c r="I3758" i="1"/>
  <c r="J3758" i="1"/>
  <c r="G3759" i="1"/>
  <c r="H3759" i="1"/>
  <c r="I3759" i="1"/>
  <c r="J3759" i="1"/>
  <c r="G3760" i="1"/>
  <c r="H3760" i="1"/>
  <c r="I3760" i="1"/>
  <c r="J3760" i="1"/>
  <c r="G3761" i="1"/>
  <c r="H3761" i="1"/>
  <c r="I3761" i="1"/>
  <c r="J3761" i="1"/>
  <c r="G3762" i="1"/>
  <c r="H3762" i="1"/>
  <c r="I3762" i="1"/>
  <c r="J3762" i="1"/>
  <c r="G3763" i="1"/>
  <c r="H3763" i="1"/>
  <c r="I3763" i="1"/>
  <c r="J3763" i="1"/>
  <c r="G3764" i="1"/>
  <c r="H3764" i="1"/>
  <c r="I3764" i="1"/>
  <c r="J3764" i="1"/>
  <c r="G3765" i="1"/>
  <c r="H3765" i="1"/>
  <c r="I3765" i="1"/>
  <c r="J3765" i="1"/>
  <c r="G3766" i="1"/>
  <c r="H3766" i="1"/>
  <c r="I3766" i="1"/>
  <c r="J3766" i="1"/>
  <c r="G3767" i="1"/>
  <c r="H3767" i="1"/>
  <c r="I3767" i="1"/>
  <c r="J3767" i="1"/>
  <c r="G3768" i="1"/>
  <c r="H3768" i="1"/>
  <c r="I3768" i="1"/>
  <c r="J3768" i="1"/>
  <c r="G3769" i="1"/>
  <c r="H3769" i="1"/>
  <c r="I3769" i="1"/>
  <c r="J3769" i="1"/>
  <c r="G3770" i="1"/>
  <c r="H3770" i="1"/>
  <c r="I3770" i="1"/>
  <c r="J3770" i="1"/>
  <c r="G3771" i="1"/>
  <c r="H3771" i="1"/>
  <c r="I3771" i="1"/>
  <c r="J3771" i="1"/>
  <c r="G3772" i="1"/>
  <c r="H3772" i="1"/>
  <c r="I3772" i="1"/>
  <c r="J3772" i="1"/>
  <c r="G3773" i="1"/>
  <c r="H3773" i="1"/>
  <c r="I3773" i="1"/>
  <c r="J3773" i="1"/>
  <c r="G3774" i="1"/>
  <c r="H3774" i="1"/>
  <c r="I3774" i="1"/>
  <c r="J3774" i="1"/>
  <c r="G3775" i="1"/>
  <c r="H3775" i="1"/>
  <c r="I3775" i="1"/>
  <c r="J3775" i="1"/>
  <c r="G3776" i="1"/>
  <c r="H3776" i="1"/>
  <c r="I3776" i="1"/>
  <c r="J3776" i="1"/>
  <c r="G3777" i="1"/>
  <c r="H3777" i="1"/>
  <c r="I3777" i="1"/>
  <c r="J3777" i="1"/>
  <c r="G3778" i="1"/>
  <c r="H3778" i="1"/>
  <c r="I3778" i="1"/>
  <c r="J3778" i="1"/>
  <c r="G3779" i="1"/>
  <c r="H3779" i="1"/>
  <c r="I3779" i="1"/>
  <c r="J3779" i="1"/>
  <c r="G3780" i="1"/>
  <c r="H3780" i="1"/>
  <c r="I3780" i="1"/>
  <c r="J3780" i="1"/>
  <c r="G3781" i="1"/>
  <c r="H3781" i="1"/>
  <c r="I3781" i="1"/>
  <c r="J3781" i="1"/>
  <c r="G3782" i="1"/>
  <c r="H3782" i="1"/>
  <c r="I3782" i="1"/>
  <c r="J3782" i="1"/>
  <c r="G3783" i="1"/>
  <c r="H3783" i="1"/>
  <c r="I3783" i="1"/>
  <c r="J3783" i="1"/>
  <c r="G3784" i="1"/>
  <c r="H3784" i="1"/>
  <c r="I3784" i="1"/>
  <c r="J3784" i="1"/>
  <c r="G3785" i="1"/>
  <c r="H3785" i="1"/>
  <c r="I3785" i="1"/>
  <c r="J3785" i="1"/>
  <c r="G3786" i="1"/>
  <c r="H3786" i="1"/>
  <c r="I3786" i="1"/>
  <c r="J3786" i="1"/>
  <c r="G3787" i="1"/>
  <c r="H3787" i="1"/>
  <c r="I3787" i="1"/>
  <c r="J3787" i="1"/>
  <c r="G3788" i="1"/>
  <c r="H3788" i="1"/>
  <c r="I3788" i="1"/>
  <c r="J3788" i="1"/>
  <c r="G3789" i="1"/>
  <c r="H3789" i="1"/>
  <c r="I3789" i="1"/>
  <c r="J3789" i="1"/>
  <c r="G3790" i="1"/>
  <c r="H3790" i="1"/>
  <c r="I3790" i="1"/>
  <c r="J3790" i="1"/>
  <c r="G3791" i="1"/>
  <c r="H3791" i="1"/>
  <c r="I3791" i="1"/>
  <c r="J3791" i="1"/>
  <c r="G3792" i="1"/>
  <c r="H3792" i="1"/>
  <c r="I3792" i="1"/>
  <c r="J3792" i="1"/>
  <c r="G3793" i="1"/>
  <c r="H3793" i="1"/>
  <c r="I3793" i="1"/>
  <c r="J3793" i="1"/>
  <c r="G3794" i="1"/>
  <c r="H3794" i="1"/>
  <c r="I3794" i="1"/>
  <c r="J3794" i="1"/>
  <c r="G3795" i="1"/>
  <c r="H3795" i="1"/>
  <c r="I3795" i="1"/>
  <c r="J3795" i="1"/>
  <c r="G3796" i="1"/>
  <c r="H3796" i="1"/>
  <c r="I3796" i="1"/>
  <c r="J3796" i="1"/>
  <c r="G3797" i="1"/>
  <c r="H3797" i="1"/>
  <c r="I3797" i="1"/>
  <c r="J3797" i="1"/>
  <c r="G3798" i="1"/>
  <c r="H3798" i="1"/>
  <c r="I3798" i="1"/>
  <c r="J3798" i="1"/>
  <c r="G3799" i="1"/>
  <c r="H3799" i="1"/>
  <c r="I3799" i="1"/>
  <c r="J3799" i="1"/>
  <c r="G3800" i="1"/>
  <c r="H3800" i="1"/>
  <c r="I3800" i="1"/>
  <c r="J3800" i="1"/>
  <c r="G3801" i="1"/>
  <c r="H3801" i="1"/>
  <c r="I3801" i="1"/>
  <c r="J3801" i="1"/>
  <c r="G3802" i="1"/>
  <c r="H3802" i="1"/>
  <c r="I3802" i="1"/>
  <c r="J3802" i="1"/>
  <c r="G3803" i="1"/>
  <c r="H3803" i="1"/>
  <c r="I3803" i="1"/>
  <c r="J3803" i="1"/>
  <c r="G3804" i="1"/>
  <c r="H3804" i="1"/>
  <c r="I3804" i="1"/>
  <c r="J3804" i="1"/>
  <c r="G3805" i="1"/>
  <c r="H3805" i="1"/>
  <c r="I3805" i="1"/>
  <c r="J3805" i="1"/>
  <c r="G3806" i="1"/>
  <c r="H3806" i="1"/>
  <c r="I3806" i="1"/>
  <c r="J3806" i="1"/>
  <c r="G3807" i="1"/>
  <c r="H3807" i="1"/>
  <c r="I3807" i="1"/>
  <c r="J3807" i="1"/>
  <c r="G3808" i="1"/>
  <c r="H3808" i="1"/>
  <c r="I3808" i="1"/>
  <c r="J3808" i="1"/>
  <c r="G3809" i="1"/>
  <c r="H3809" i="1"/>
  <c r="I3809" i="1"/>
  <c r="J3809" i="1"/>
  <c r="G3810" i="1"/>
  <c r="H3810" i="1"/>
  <c r="I3810" i="1"/>
  <c r="J3810" i="1"/>
  <c r="G3811" i="1"/>
  <c r="H3811" i="1"/>
  <c r="I3811" i="1"/>
  <c r="J3811" i="1"/>
  <c r="G3812" i="1"/>
  <c r="H3812" i="1"/>
  <c r="I3812" i="1"/>
  <c r="J3812" i="1"/>
  <c r="G3813" i="1"/>
  <c r="H3813" i="1"/>
  <c r="I3813" i="1"/>
  <c r="J3813" i="1"/>
  <c r="G3814" i="1"/>
  <c r="H3814" i="1"/>
  <c r="I3814" i="1"/>
  <c r="J3814" i="1"/>
  <c r="G3815" i="1"/>
  <c r="H3815" i="1"/>
  <c r="I3815" i="1"/>
  <c r="J3815" i="1"/>
  <c r="G3816" i="1"/>
  <c r="H3816" i="1"/>
  <c r="I3816" i="1"/>
  <c r="J3816" i="1"/>
  <c r="G3817" i="1"/>
  <c r="H3817" i="1"/>
  <c r="I3817" i="1"/>
  <c r="J3817" i="1"/>
  <c r="G3818" i="1"/>
  <c r="H3818" i="1"/>
  <c r="I3818" i="1"/>
  <c r="J3818" i="1"/>
  <c r="G3819" i="1"/>
  <c r="H3819" i="1"/>
  <c r="I3819" i="1"/>
  <c r="J3819" i="1"/>
  <c r="G3820" i="1"/>
  <c r="H3820" i="1"/>
  <c r="I3820" i="1"/>
  <c r="J3820" i="1"/>
  <c r="G3821" i="1"/>
  <c r="H3821" i="1"/>
  <c r="I3821" i="1"/>
  <c r="J3821" i="1"/>
  <c r="G3822" i="1"/>
  <c r="H3822" i="1"/>
  <c r="I3822" i="1"/>
  <c r="J3822" i="1"/>
  <c r="G3823" i="1"/>
  <c r="H3823" i="1"/>
  <c r="I3823" i="1"/>
  <c r="J3823" i="1"/>
  <c r="G3824" i="1"/>
  <c r="H3824" i="1"/>
  <c r="I3824" i="1"/>
  <c r="J3824" i="1"/>
  <c r="G3825" i="1"/>
  <c r="H3825" i="1"/>
  <c r="I3825" i="1"/>
  <c r="J3825" i="1"/>
  <c r="G3826" i="1"/>
  <c r="H3826" i="1"/>
  <c r="I3826" i="1"/>
  <c r="J3826" i="1"/>
  <c r="G3827" i="1"/>
  <c r="H3827" i="1"/>
  <c r="I3827" i="1"/>
  <c r="J3827" i="1"/>
  <c r="G3828" i="1"/>
  <c r="H3828" i="1"/>
  <c r="I3828" i="1"/>
  <c r="J3828" i="1"/>
  <c r="G3829" i="1"/>
  <c r="H3829" i="1"/>
  <c r="I3829" i="1"/>
  <c r="J3829" i="1"/>
  <c r="G3830" i="1"/>
  <c r="H3830" i="1"/>
  <c r="I3830" i="1"/>
  <c r="J3830" i="1"/>
  <c r="G3831" i="1"/>
  <c r="H3831" i="1"/>
  <c r="I3831" i="1"/>
  <c r="J3831" i="1"/>
  <c r="G3832" i="1"/>
  <c r="H3832" i="1"/>
  <c r="I3832" i="1"/>
  <c r="J3832" i="1"/>
  <c r="G3833" i="1"/>
  <c r="H3833" i="1"/>
  <c r="I3833" i="1"/>
  <c r="J3833" i="1"/>
  <c r="G3834" i="1"/>
  <c r="H3834" i="1"/>
  <c r="I3834" i="1"/>
  <c r="J3834" i="1"/>
  <c r="G3835" i="1"/>
  <c r="H3835" i="1"/>
  <c r="I3835" i="1"/>
  <c r="J3835" i="1"/>
  <c r="G3836" i="1"/>
  <c r="H3836" i="1"/>
  <c r="I3836" i="1"/>
  <c r="J3836" i="1"/>
  <c r="G3837" i="1"/>
  <c r="H3837" i="1"/>
  <c r="I3837" i="1"/>
  <c r="J3837" i="1"/>
  <c r="G3838" i="1"/>
  <c r="H3838" i="1"/>
  <c r="I3838" i="1"/>
  <c r="J3838" i="1"/>
  <c r="G3839" i="1"/>
  <c r="H3839" i="1"/>
  <c r="I3839" i="1"/>
  <c r="J3839" i="1"/>
  <c r="G3840" i="1"/>
  <c r="H3840" i="1"/>
  <c r="I3840" i="1"/>
  <c r="J3840" i="1"/>
  <c r="G3841" i="1"/>
  <c r="H3841" i="1"/>
  <c r="I3841" i="1"/>
  <c r="J3841" i="1"/>
  <c r="G3842" i="1"/>
  <c r="H3842" i="1"/>
  <c r="I3842" i="1"/>
  <c r="J3842" i="1"/>
  <c r="G3843" i="1"/>
  <c r="H3843" i="1"/>
  <c r="I3843" i="1"/>
  <c r="J3843" i="1"/>
  <c r="G3844" i="1"/>
  <c r="H3844" i="1"/>
  <c r="I3844" i="1"/>
  <c r="J3844" i="1"/>
  <c r="G3845" i="1"/>
  <c r="H3845" i="1"/>
  <c r="I3845" i="1"/>
  <c r="J3845" i="1"/>
  <c r="G3846" i="1"/>
  <c r="H3846" i="1"/>
  <c r="I3846" i="1"/>
  <c r="J3846" i="1"/>
  <c r="G3847" i="1"/>
  <c r="H3847" i="1"/>
  <c r="I3847" i="1"/>
  <c r="J3847" i="1"/>
  <c r="G3848" i="1"/>
  <c r="H3848" i="1"/>
  <c r="I3848" i="1"/>
  <c r="J3848" i="1"/>
  <c r="G3849" i="1"/>
  <c r="H3849" i="1"/>
  <c r="I3849" i="1"/>
  <c r="J3849" i="1"/>
  <c r="G3850" i="1"/>
  <c r="H3850" i="1"/>
  <c r="I3850" i="1"/>
  <c r="J3850" i="1"/>
  <c r="G3851" i="1"/>
  <c r="H3851" i="1"/>
  <c r="I3851" i="1"/>
  <c r="J3851" i="1"/>
  <c r="G3852" i="1"/>
  <c r="H3852" i="1"/>
  <c r="I3852" i="1"/>
  <c r="J3852" i="1"/>
  <c r="G3853" i="1"/>
  <c r="H3853" i="1"/>
  <c r="I3853" i="1"/>
  <c r="J3853" i="1"/>
  <c r="G3854" i="1"/>
  <c r="H3854" i="1"/>
  <c r="I3854" i="1"/>
  <c r="J3854" i="1"/>
  <c r="G3855" i="1"/>
  <c r="H3855" i="1"/>
  <c r="I3855" i="1"/>
  <c r="J3855" i="1"/>
  <c r="G3856" i="1"/>
  <c r="H3856" i="1"/>
  <c r="I3856" i="1"/>
  <c r="J3856" i="1"/>
  <c r="G3857" i="1"/>
  <c r="H3857" i="1"/>
  <c r="I3857" i="1"/>
  <c r="J3857" i="1"/>
  <c r="G3858" i="1"/>
  <c r="H3858" i="1"/>
  <c r="I3858" i="1"/>
  <c r="J3858" i="1"/>
  <c r="G3859" i="1"/>
  <c r="H3859" i="1"/>
  <c r="I3859" i="1"/>
  <c r="J3859" i="1"/>
  <c r="G3860" i="1"/>
  <c r="H3860" i="1"/>
  <c r="I3860" i="1"/>
  <c r="J3860" i="1"/>
  <c r="G3861" i="1"/>
  <c r="H3861" i="1"/>
  <c r="I3861" i="1"/>
  <c r="J3861" i="1"/>
  <c r="G3862" i="1"/>
  <c r="H3862" i="1"/>
  <c r="I3862" i="1"/>
  <c r="J3862" i="1"/>
  <c r="G3863" i="1"/>
  <c r="H3863" i="1"/>
  <c r="I3863" i="1"/>
  <c r="J3863" i="1"/>
  <c r="G3864" i="1"/>
  <c r="H3864" i="1"/>
  <c r="I3864" i="1"/>
  <c r="J3864" i="1"/>
  <c r="G3865" i="1"/>
  <c r="H3865" i="1"/>
  <c r="I3865" i="1"/>
  <c r="J3865" i="1"/>
  <c r="G3866" i="1"/>
  <c r="H3866" i="1"/>
  <c r="I3866" i="1"/>
  <c r="J3866" i="1"/>
  <c r="G3867" i="1"/>
  <c r="H3867" i="1"/>
  <c r="I3867" i="1"/>
  <c r="J3867" i="1"/>
  <c r="G3868" i="1"/>
  <c r="H3868" i="1"/>
  <c r="I3868" i="1"/>
  <c r="J3868" i="1"/>
  <c r="G3869" i="1"/>
  <c r="H3869" i="1"/>
  <c r="I3869" i="1"/>
  <c r="J3869" i="1"/>
  <c r="G3870" i="1"/>
  <c r="H3870" i="1"/>
  <c r="I3870" i="1"/>
  <c r="J3870" i="1"/>
  <c r="G3871" i="1"/>
  <c r="H3871" i="1"/>
  <c r="I3871" i="1"/>
  <c r="J3871" i="1"/>
  <c r="G3872" i="1"/>
  <c r="H3872" i="1"/>
  <c r="I3872" i="1"/>
  <c r="J3872" i="1"/>
  <c r="G3873" i="1"/>
  <c r="H3873" i="1"/>
  <c r="I3873" i="1"/>
  <c r="J3873" i="1"/>
  <c r="G3874" i="1"/>
  <c r="H3874" i="1"/>
  <c r="I3874" i="1"/>
  <c r="J3874" i="1"/>
  <c r="G3875" i="1"/>
  <c r="H3875" i="1"/>
  <c r="I3875" i="1"/>
  <c r="J3875" i="1"/>
  <c r="G3876" i="1"/>
  <c r="H3876" i="1"/>
  <c r="I3876" i="1"/>
  <c r="J3876" i="1"/>
  <c r="G3877" i="1"/>
  <c r="H3877" i="1"/>
  <c r="I3877" i="1"/>
  <c r="J3877" i="1"/>
  <c r="G3878" i="1"/>
  <c r="H3878" i="1"/>
  <c r="I3878" i="1"/>
  <c r="J3878" i="1"/>
  <c r="G3879" i="1"/>
  <c r="H3879" i="1"/>
  <c r="I3879" i="1"/>
  <c r="J3879" i="1"/>
  <c r="G3880" i="1"/>
  <c r="H3880" i="1"/>
  <c r="I3880" i="1"/>
  <c r="J3880" i="1"/>
  <c r="G3881" i="1"/>
  <c r="H3881" i="1"/>
  <c r="I3881" i="1"/>
  <c r="J3881" i="1"/>
  <c r="G3882" i="1"/>
  <c r="H3882" i="1"/>
  <c r="I3882" i="1"/>
  <c r="J3882" i="1"/>
  <c r="G3883" i="1"/>
  <c r="H3883" i="1"/>
  <c r="I3883" i="1"/>
  <c r="J3883" i="1"/>
  <c r="G3884" i="1"/>
  <c r="H3884" i="1"/>
  <c r="I3884" i="1"/>
  <c r="J3884" i="1"/>
  <c r="G3885" i="1"/>
  <c r="H3885" i="1"/>
  <c r="I3885" i="1"/>
  <c r="J3885" i="1"/>
  <c r="G3886" i="1"/>
  <c r="H3886" i="1"/>
  <c r="I3886" i="1"/>
  <c r="J3886" i="1"/>
  <c r="G3887" i="1"/>
  <c r="H3887" i="1"/>
  <c r="I3887" i="1"/>
  <c r="J3887" i="1"/>
  <c r="G3888" i="1"/>
  <c r="H3888" i="1"/>
  <c r="I3888" i="1"/>
  <c r="J3888" i="1"/>
  <c r="G3889" i="1"/>
  <c r="H3889" i="1"/>
  <c r="I3889" i="1"/>
  <c r="J3889" i="1"/>
  <c r="G3890" i="1"/>
  <c r="H3890" i="1"/>
  <c r="I3890" i="1"/>
  <c r="J3890" i="1"/>
  <c r="G3891" i="1"/>
  <c r="H3891" i="1"/>
  <c r="I3891" i="1"/>
  <c r="J3891" i="1"/>
  <c r="G3892" i="1"/>
  <c r="H3892" i="1"/>
  <c r="I3892" i="1"/>
  <c r="J3892" i="1"/>
  <c r="G3893" i="1"/>
  <c r="H3893" i="1"/>
  <c r="I3893" i="1"/>
  <c r="J3893" i="1"/>
  <c r="G3894" i="1"/>
  <c r="H3894" i="1"/>
  <c r="I3894" i="1"/>
  <c r="J3894" i="1"/>
  <c r="G3895" i="1"/>
  <c r="H3895" i="1"/>
  <c r="I3895" i="1"/>
  <c r="J3895" i="1"/>
  <c r="G3896" i="1"/>
  <c r="H3896" i="1"/>
  <c r="I3896" i="1"/>
  <c r="J3896" i="1"/>
  <c r="G3897" i="1"/>
  <c r="H3897" i="1"/>
  <c r="I3897" i="1"/>
  <c r="J3897" i="1"/>
  <c r="G3898" i="1"/>
  <c r="H3898" i="1"/>
  <c r="I3898" i="1"/>
  <c r="J3898" i="1"/>
  <c r="G3899" i="1"/>
  <c r="H3899" i="1"/>
  <c r="I3899" i="1"/>
  <c r="J3899" i="1"/>
  <c r="G3900" i="1"/>
  <c r="H3900" i="1"/>
  <c r="I3900" i="1"/>
  <c r="J3900" i="1"/>
  <c r="G3901" i="1"/>
  <c r="H3901" i="1"/>
  <c r="I3901" i="1"/>
  <c r="J3901" i="1"/>
  <c r="G3902" i="1"/>
  <c r="H3902" i="1"/>
  <c r="I3902" i="1"/>
  <c r="J3902" i="1"/>
  <c r="G3903" i="1"/>
  <c r="H3903" i="1"/>
  <c r="I3903" i="1"/>
  <c r="J3903" i="1"/>
  <c r="G3904" i="1"/>
  <c r="H3904" i="1"/>
  <c r="I3904" i="1"/>
  <c r="J3904" i="1"/>
  <c r="G3905" i="1"/>
  <c r="H3905" i="1"/>
  <c r="I3905" i="1"/>
  <c r="J3905" i="1"/>
  <c r="G3906" i="1"/>
  <c r="H3906" i="1"/>
  <c r="I3906" i="1"/>
  <c r="J3906" i="1"/>
  <c r="G3907" i="1"/>
  <c r="H3907" i="1"/>
  <c r="I3907" i="1"/>
  <c r="J3907" i="1"/>
  <c r="G3908" i="1"/>
  <c r="H3908" i="1"/>
  <c r="I3908" i="1"/>
  <c r="J3908" i="1"/>
  <c r="G3909" i="1"/>
  <c r="H3909" i="1"/>
  <c r="I3909" i="1"/>
  <c r="J3909" i="1"/>
  <c r="G3910" i="1"/>
  <c r="H3910" i="1"/>
  <c r="I3910" i="1"/>
  <c r="J3910" i="1"/>
  <c r="G3911" i="1"/>
  <c r="H3911" i="1"/>
  <c r="I3911" i="1"/>
  <c r="J3911" i="1"/>
  <c r="G3912" i="1"/>
  <c r="H3912" i="1"/>
  <c r="I3912" i="1"/>
  <c r="J3912" i="1"/>
  <c r="G3913" i="1"/>
  <c r="H3913" i="1"/>
  <c r="I3913" i="1"/>
  <c r="J3913" i="1"/>
  <c r="G3914" i="1"/>
  <c r="H3914" i="1"/>
  <c r="I3914" i="1"/>
  <c r="J3914" i="1"/>
  <c r="G3915" i="1"/>
  <c r="H3915" i="1"/>
  <c r="I3915" i="1"/>
  <c r="J3915" i="1"/>
  <c r="G3916" i="1"/>
  <c r="H3916" i="1"/>
  <c r="I3916" i="1"/>
  <c r="J3916" i="1"/>
  <c r="G3917" i="1"/>
  <c r="H3917" i="1"/>
  <c r="I3917" i="1"/>
  <c r="J3917" i="1"/>
  <c r="G3918" i="1"/>
  <c r="H3918" i="1"/>
  <c r="I3918" i="1"/>
  <c r="J3918" i="1"/>
  <c r="G3919" i="1"/>
  <c r="H3919" i="1"/>
  <c r="I3919" i="1"/>
  <c r="J3919" i="1"/>
  <c r="G3920" i="1"/>
  <c r="H3920" i="1"/>
  <c r="I3920" i="1"/>
  <c r="J3920" i="1"/>
  <c r="G3921" i="1"/>
  <c r="H3921" i="1"/>
  <c r="I3921" i="1"/>
  <c r="J3921" i="1"/>
  <c r="G3922" i="1"/>
  <c r="H3922" i="1"/>
  <c r="I3922" i="1"/>
  <c r="J3922" i="1"/>
  <c r="G3923" i="1"/>
  <c r="H3923" i="1"/>
  <c r="I3923" i="1"/>
  <c r="J3923" i="1"/>
  <c r="G3924" i="1"/>
  <c r="H3924" i="1"/>
  <c r="I3924" i="1"/>
  <c r="J3924" i="1"/>
  <c r="G3925" i="1"/>
  <c r="H3925" i="1"/>
  <c r="I3925" i="1"/>
  <c r="J3925" i="1"/>
  <c r="G3926" i="1"/>
  <c r="H3926" i="1"/>
  <c r="I3926" i="1"/>
  <c r="J3926" i="1"/>
  <c r="G3927" i="1"/>
  <c r="H3927" i="1"/>
  <c r="I3927" i="1"/>
  <c r="J3927" i="1"/>
  <c r="G3928" i="1"/>
  <c r="H3928" i="1"/>
  <c r="I3928" i="1"/>
  <c r="J3928" i="1"/>
  <c r="G3929" i="1"/>
  <c r="H3929" i="1"/>
  <c r="I3929" i="1"/>
  <c r="J3929" i="1"/>
  <c r="G3930" i="1"/>
  <c r="H3930" i="1"/>
  <c r="I3930" i="1"/>
  <c r="J3930" i="1"/>
  <c r="G3931" i="1"/>
  <c r="H3931" i="1"/>
  <c r="I3931" i="1"/>
  <c r="J3931" i="1"/>
  <c r="G3932" i="1"/>
  <c r="H3932" i="1"/>
  <c r="I3932" i="1"/>
  <c r="J3932" i="1"/>
  <c r="G3933" i="1"/>
  <c r="H3933" i="1"/>
  <c r="I3933" i="1"/>
  <c r="J3933" i="1"/>
  <c r="G3934" i="1"/>
  <c r="H3934" i="1"/>
  <c r="I3934" i="1"/>
  <c r="J3934" i="1"/>
  <c r="G3935" i="1"/>
  <c r="H3935" i="1"/>
  <c r="I3935" i="1"/>
  <c r="J3935" i="1"/>
  <c r="G3936" i="1"/>
  <c r="H3936" i="1"/>
  <c r="I3936" i="1"/>
  <c r="J3936" i="1"/>
  <c r="G3937" i="1"/>
  <c r="H3937" i="1"/>
  <c r="I3937" i="1"/>
  <c r="J3937" i="1"/>
  <c r="G3938" i="1"/>
  <c r="H3938" i="1"/>
  <c r="I3938" i="1"/>
  <c r="J3938" i="1"/>
  <c r="G3939" i="1"/>
  <c r="H3939" i="1"/>
  <c r="I3939" i="1"/>
  <c r="J3939" i="1"/>
  <c r="G3940" i="1"/>
  <c r="H3940" i="1"/>
  <c r="I3940" i="1"/>
  <c r="J3940" i="1"/>
  <c r="G3941" i="1"/>
  <c r="H3941" i="1"/>
  <c r="I3941" i="1"/>
  <c r="J3941" i="1"/>
  <c r="G3942" i="1"/>
  <c r="H3942" i="1"/>
  <c r="I3942" i="1"/>
  <c r="J3942" i="1"/>
  <c r="G3943" i="1"/>
  <c r="H3943" i="1"/>
  <c r="I3943" i="1"/>
  <c r="J3943" i="1"/>
  <c r="G3944" i="1"/>
  <c r="H3944" i="1"/>
  <c r="I3944" i="1"/>
  <c r="J3944" i="1"/>
  <c r="G3945" i="1"/>
  <c r="H3945" i="1"/>
  <c r="I3945" i="1"/>
  <c r="J3945" i="1"/>
  <c r="G3946" i="1"/>
  <c r="H3946" i="1"/>
  <c r="I3946" i="1"/>
  <c r="J3946" i="1"/>
  <c r="G3947" i="1"/>
  <c r="H3947" i="1"/>
  <c r="I3947" i="1"/>
  <c r="J3947" i="1"/>
  <c r="G3948" i="1"/>
  <c r="H3948" i="1"/>
  <c r="I3948" i="1"/>
  <c r="J3948" i="1"/>
  <c r="G3949" i="1"/>
  <c r="H3949" i="1"/>
  <c r="I3949" i="1"/>
  <c r="J3949" i="1"/>
  <c r="G3950" i="1"/>
  <c r="H3950" i="1"/>
  <c r="I3950" i="1"/>
  <c r="J3950" i="1"/>
  <c r="G3951" i="1"/>
  <c r="H3951" i="1"/>
  <c r="I3951" i="1"/>
  <c r="J3951" i="1"/>
  <c r="G3952" i="1"/>
  <c r="H3952" i="1"/>
  <c r="I3952" i="1"/>
  <c r="J3952" i="1"/>
  <c r="G3953" i="1"/>
  <c r="H3953" i="1"/>
  <c r="I3953" i="1"/>
  <c r="J3953" i="1"/>
  <c r="G3954" i="1"/>
  <c r="H3954" i="1"/>
  <c r="I3954" i="1"/>
  <c r="J3954" i="1"/>
  <c r="G3955" i="1"/>
  <c r="H3955" i="1"/>
  <c r="I3955" i="1"/>
  <c r="J3955" i="1"/>
  <c r="G3956" i="1"/>
  <c r="H3956" i="1"/>
  <c r="I3956" i="1"/>
  <c r="J3956" i="1"/>
  <c r="G3957" i="1"/>
  <c r="H3957" i="1"/>
  <c r="I3957" i="1"/>
  <c r="J3957" i="1"/>
  <c r="G3958" i="1"/>
  <c r="H3958" i="1"/>
  <c r="I3958" i="1"/>
  <c r="J3958" i="1"/>
  <c r="G3959" i="1"/>
  <c r="H3959" i="1"/>
  <c r="I3959" i="1"/>
  <c r="J3959" i="1"/>
  <c r="G3960" i="1"/>
  <c r="H3960" i="1"/>
  <c r="I3960" i="1"/>
  <c r="J3960" i="1"/>
  <c r="G3961" i="1"/>
  <c r="H3961" i="1"/>
  <c r="I3961" i="1"/>
  <c r="J3961" i="1"/>
  <c r="G3962" i="1"/>
  <c r="H3962" i="1"/>
  <c r="I3962" i="1"/>
  <c r="J3962" i="1"/>
  <c r="G3963" i="1"/>
  <c r="H3963" i="1"/>
  <c r="I3963" i="1"/>
  <c r="J3963" i="1"/>
  <c r="G3964" i="1"/>
  <c r="H3964" i="1"/>
  <c r="I3964" i="1"/>
  <c r="J3964" i="1"/>
  <c r="G3965" i="1"/>
  <c r="H3965" i="1"/>
  <c r="I3965" i="1"/>
  <c r="J3965" i="1"/>
  <c r="G3966" i="1"/>
  <c r="H3966" i="1"/>
  <c r="I3966" i="1"/>
  <c r="J3966" i="1"/>
  <c r="G3967" i="1"/>
  <c r="H3967" i="1"/>
  <c r="I3967" i="1"/>
  <c r="J3967" i="1"/>
  <c r="G3968" i="1"/>
  <c r="H3968" i="1"/>
  <c r="I3968" i="1"/>
  <c r="J3968" i="1"/>
  <c r="G3969" i="1"/>
  <c r="H3969" i="1"/>
  <c r="I3969" i="1"/>
  <c r="J3969" i="1"/>
  <c r="G3970" i="1"/>
  <c r="H3970" i="1"/>
  <c r="I3970" i="1"/>
  <c r="J3970" i="1"/>
  <c r="G3971" i="1"/>
  <c r="H3971" i="1"/>
  <c r="I3971" i="1"/>
  <c r="J3971" i="1"/>
  <c r="G3972" i="1"/>
  <c r="H3972" i="1"/>
  <c r="I3972" i="1"/>
  <c r="J3972" i="1"/>
  <c r="G3973" i="1"/>
  <c r="H3973" i="1"/>
  <c r="I3973" i="1"/>
  <c r="J3973" i="1"/>
  <c r="G3974" i="1"/>
  <c r="H3974" i="1"/>
  <c r="I3974" i="1"/>
  <c r="J3974" i="1"/>
  <c r="G3975" i="1"/>
  <c r="H3975" i="1"/>
  <c r="I3975" i="1"/>
  <c r="J3975" i="1"/>
  <c r="G3976" i="1"/>
  <c r="H3976" i="1"/>
  <c r="I3976" i="1"/>
  <c r="J3976" i="1"/>
  <c r="G3977" i="1"/>
  <c r="H3977" i="1"/>
  <c r="I3977" i="1"/>
  <c r="J3977" i="1"/>
  <c r="G3978" i="1"/>
  <c r="H3978" i="1"/>
  <c r="I3978" i="1"/>
  <c r="J3978" i="1"/>
  <c r="G3979" i="1"/>
  <c r="H3979" i="1"/>
  <c r="I3979" i="1"/>
  <c r="J3979" i="1"/>
  <c r="G3980" i="1"/>
  <c r="H3980" i="1"/>
  <c r="I3980" i="1"/>
  <c r="J3980" i="1"/>
  <c r="G3981" i="1"/>
  <c r="H3981" i="1"/>
  <c r="I3981" i="1"/>
  <c r="J3981" i="1"/>
  <c r="G3982" i="1"/>
  <c r="H3982" i="1"/>
  <c r="I3982" i="1"/>
  <c r="J3982" i="1"/>
  <c r="G3983" i="1"/>
  <c r="H3983" i="1"/>
  <c r="I3983" i="1"/>
  <c r="J3983" i="1"/>
  <c r="G3984" i="1"/>
  <c r="H3984" i="1"/>
  <c r="I3984" i="1"/>
  <c r="J3984" i="1"/>
  <c r="G3985" i="1"/>
  <c r="H3985" i="1"/>
  <c r="I3985" i="1"/>
  <c r="J3985" i="1"/>
  <c r="G3986" i="1"/>
  <c r="H3986" i="1"/>
  <c r="I3986" i="1"/>
  <c r="J3986" i="1"/>
  <c r="G3987" i="1"/>
  <c r="H3987" i="1"/>
  <c r="I3987" i="1"/>
  <c r="J3987" i="1"/>
  <c r="G3988" i="1"/>
  <c r="H3988" i="1"/>
  <c r="I3988" i="1"/>
  <c r="J3988" i="1"/>
  <c r="G3989" i="1"/>
  <c r="H3989" i="1"/>
  <c r="I3989" i="1"/>
  <c r="J3989" i="1"/>
  <c r="G3990" i="1"/>
  <c r="H3990" i="1"/>
  <c r="I3990" i="1"/>
  <c r="J3990" i="1"/>
  <c r="G3991" i="1"/>
  <c r="H3991" i="1"/>
  <c r="I3991" i="1"/>
  <c r="J3991" i="1"/>
  <c r="G3992" i="1"/>
  <c r="H3992" i="1"/>
  <c r="I3992" i="1"/>
  <c r="J3992" i="1"/>
  <c r="G3993" i="1"/>
  <c r="H3993" i="1"/>
  <c r="I3993" i="1"/>
  <c r="J3993" i="1"/>
  <c r="G3994" i="1"/>
  <c r="H3994" i="1"/>
  <c r="I3994" i="1"/>
  <c r="J3994" i="1"/>
  <c r="G3995" i="1"/>
  <c r="H3995" i="1"/>
  <c r="I3995" i="1"/>
  <c r="J3995" i="1"/>
  <c r="G3996" i="1"/>
  <c r="H3996" i="1"/>
  <c r="I3996" i="1"/>
  <c r="J3996" i="1"/>
  <c r="G3997" i="1"/>
  <c r="H3997" i="1"/>
  <c r="I3997" i="1"/>
  <c r="J3997" i="1"/>
  <c r="G3998" i="1"/>
  <c r="H3998" i="1"/>
  <c r="I3998" i="1"/>
  <c r="J3998" i="1"/>
  <c r="G3999" i="1"/>
  <c r="H3999" i="1"/>
  <c r="I3999" i="1"/>
  <c r="J3999" i="1"/>
  <c r="G4000" i="1"/>
  <c r="H4000" i="1"/>
  <c r="I4000" i="1"/>
  <c r="J4000" i="1"/>
  <c r="G4001" i="1"/>
  <c r="H4001" i="1"/>
  <c r="I4001" i="1"/>
  <c r="J4001" i="1"/>
  <c r="G4002" i="1"/>
  <c r="H4002" i="1"/>
  <c r="I4002" i="1"/>
  <c r="J4002" i="1"/>
  <c r="G4003" i="1"/>
  <c r="H4003" i="1"/>
  <c r="I4003" i="1"/>
  <c r="J4003" i="1"/>
  <c r="G4004" i="1"/>
  <c r="H4004" i="1"/>
  <c r="I4004" i="1"/>
  <c r="J4004" i="1"/>
  <c r="G4005" i="1"/>
  <c r="H4005" i="1"/>
  <c r="I4005" i="1"/>
  <c r="J4005" i="1"/>
  <c r="G4006" i="1"/>
  <c r="H4006" i="1"/>
  <c r="I4006" i="1"/>
  <c r="J4006" i="1"/>
  <c r="G4007" i="1"/>
  <c r="H4007" i="1"/>
  <c r="I4007" i="1"/>
  <c r="J4007" i="1"/>
  <c r="G4008" i="1"/>
  <c r="H4008" i="1"/>
  <c r="I4008" i="1"/>
  <c r="J4008" i="1"/>
  <c r="G4009" i="1"/>
  <c r="H4009" i="1"/>
  <c r="I4009" i="1"/>
  <c r="J4009" i="1"/>
  <c r="G4010" i="1"/>
  <c r="H4010" i="1"/>
  <c r="I4010" i="1"/>
  <c r="J4010" i="1"/>
  <c r="G4011" i="1"/>
  <c r="H4011" i="1"/>
  <c r="I4011" i="1"/>
  <c r="J4011" i="1"/>
  <c r="G4012" i="1"/>
  <c r="H4012" i="1"/>
  <c r="I4012" i="1"/>
  <c r="J4012" i="1"/>
  <c r="G4013" i="1"/>
  <c r="H4013" i="1"/>
  <c r="I4013" i="1"/>
  <c r="J4013" i="1"/>
  <c r="G4014" i="1"/>
  <c r="H4014" i="1"/>
  <c r="I4014" i="1"/>
  <c r="J4014" i="1"/>
  <c r="G4015" i="1"/>
  <c r="H4015" i="1"/>
  <c r="I4015" i="1"/>
  <c r="J4015" i="1"/>
  <c r="G4016" i="1"/>
  <c r="H4016" i="1"/>
  <c r="I4016" i="1"/>
  <c r="J4016" i="1"/>
  <c r="G4017" i="1"/>
  <c r="H4017" i="1"/>
  <c r="I4017" i="1"/>
  <c r="J4017" i="1"/>
  <c r="G4018" i="1"/>
  <c r="H4018" i="1"/>
  <c r="I4018" i="1"/>
  <c r="J4018" i="1"/>
  <c r="G4019" i="1"/>
  <c r="H4019" i="1"/>
  <c r="I4019" i="1"/>
  <c r="J4019" i="1"/>
  <c r="G4020" i="1"/>
  <c r="H4020" i="1"/>
  <c r="I4020" i="1"/>
  <c r="J4020" i="1"/>
  <c r="G4021" i="1"/>
  <c r="H4021" i="1"/>
  <c r="I4021" i="1"/>
  <c r="J4021" i="1"/>
  <c r="G4022" i="1"/>
  <c r="H4022" i="1"/>
  <c r="I4022" i="1"/>
  <c r="J4022" i="1"/>
  <c r="G4023" i="1"/>
  <c r="H4023" i="1"/>
  <c r="I4023" i="1"/>
  <c r="J4023" i="1"/>
  <c r="G4024" i="1"/>
  <c r="H4024" i="1"/>
  <c r="I4024" i="1"/>
  <c r="J4024" i="1"/>
  <c r="G4025" i="1"/>
  <c r="H4025" i="1"/>
  <c r="I4025" i="1"/>
  <c r="J4025" i="1"/>
  <c r="G4026" i="1"/>
  <c r="H4026" i="1"/>
  <c r="I4026" i="1"/>
  <c r="J4026" i="1"/>
  <c r="G4027" i="1"/>
  <c r="H4027" i="1"/>
  <c r="I4027" i="1"/>
  <c r="J4027" i="1"/>
  <c r="G4028" i="1"/>
  <c r="H4028" i="1"/>
  <c r="I4028" i="1"/>
  <c r="J4028" i="1"/>
  <c r="G4029" i="1"/>
  <c r="H4029" i="1"/>
  <c r="I4029" i="1"/>
  <c r="J4029" i="1"/>
  <c r="G4030" i="1"/>
  <c r="H4030" i="1"/>
  <c r="I4030" i="1"/>
  <c r="J4030" i="1"/>
  <c r="G4031" i="1"/>
  <c r="H4031" i="1"/>
  <c r="I4031" i="1"/>
  <c r="J4031" i="1"/>
  <c r="G4032" i="1"/>
  <c r="H4032" i="1"/>
  <c r="I4032" i="1"/>
  <c r="J4032" i="1"/>
  <c r="G4033" i="1"/>
  <c r="H4033" i="1"/>
  <c r="I4033" i="1"/>
  <c r="J4033" i="1"/>
  <c r="G4034" i="1"/>
  <c r="H4034" i="1"/>
  <c r="I4034" i="1"/>
  <c r="J4034" i="1"/>
  <c r="G4035" i="1"/>
  <c r="H4035" i="1"/>
  <c r="I4035" i="1"/>
  <c r="J4035" i="1"/>
  <c r="G4036" i="1"/>
  <c r="H4036" i="1"/>
  <c r="I4036" i="1"/>
  <c r="J4036" i="1"/>
  <c r="G4037" i="1"/>
  <c r="H4037" i="1"/>
  <c r="I4037" i="1"/>
  <c r="J4037" i="1"/>
  <c r="G4038" i="1"/>
  <c r="H4038" i="1"/>
  <c r="I4038" i="1"/>
  <c r="J4038" i="1"/>
  <c r="G4039" i="1"/>
  <c r="H4039" i="1"/>
  <c r="I4039" i="1"/>
  <c r="J4039" i="1"/>
  <c r="G4040" i="1"/>
  <c r="H4040" i="1"/>
  <c r="I4040" i="1"/>
  <c r="J4040" i="1"/>
  <c r="G4041" i="1"/>
  <c r="H4041" i="1"/>
  <c r="I4041" i="1"/>
  <c r="J4041" i="1"/>
  <c r="G4042" i="1"/>
  <c r="H4042" i="1"/>
  <c r="I4042" i="1"/>
  <c r="J4042" i="1"/>
  <c r="G4043" i="1"/>
  <c r="H4043" i="1"/>
  <c r="I4043" i="1"/>
  <c r="J4043" i="1"/>
  <c r="G4044" i="1"/>
  <c r="H4044" i="1"/>
  <c r="I4044" i="1"/>
  <c r="J4044" i="1"/>
  <c r="G4045" i="1"/>
  <c r="H4045" i="1"/>
  <c r="I4045" i="1"/>
  <c r="J4045" i="1"/>
  <c r="G4046" i="1"/>
  <c r="H4046" i="1"/>
  <c r="I4046" i="1"/>
  <c r="J4046" i="1"/>
  <c r="G4047" i="1"/>
  <c r="H4047" i="1"/>
  <c r="I4047" i="1"/>
  <c r="J4047" i="1"/>
  <c r="G4048" i="1"/>
  <c r="H4048" i="1"/>
  <c r="I4048" i="1"/>
  <c r="J4048" i="1"/>
  <c r="G4049" i="1"/>
  <c r="H4049" i="1"/>
  <c r="I4049" i="1"/>
  <c r="J4049" i="1"/>
  <c r="G4050" i="1"/>
  <c r="H4050" i="1"/>
  <c r="I4050" i="1"/>
  <c r="J4050" i="1"/>
  <c r="G4051" i="1"/>
  <c r="H4051" i="1"/>
  <c r="I4051" i="1"/>
  <c r="J4051" i="1"/>
  <c r="G4052" i="1"/>
  <c r="H4052" i="1"/>
  <c r="I4052" i="1"/>
  <c r="J4052" i="1"/>
  <c r="G4053" i="1"/>
  <c r="H4053" i="1"/>
  <c r="I4053" i="1"/>
  <c r="J4053" i="1"/>
  <c r="G4054" i="1"/>
  <c r="H4054" i="1"/>
  <c r="I4054" i="1"/>
  <c r="J4054" i="1"/>
  <c r="G4055" i="1"/>
  <c r="H4055" i="1"/>
  <c r="I4055" i="1"/>
  <c r="J4055" i="1"/>
  <c r="G4056" i="1"/>
  <c r="H4056" i="1"/>
  <c r="I4056" i="1"/>
  <c r="J4056" i="1"/>
  <c r="G4057" i="1"/>
  <c r="H4057" i="1"/>
  <c r="I4057" i="1"/>
  <c r="J4057" i="1"/>
  <c r="G4058" i="1"/>
  <c r="H4058" i="1"/>
  <c r="I4058" i="1"/>
  <c r="J4058" i="1"/>
  <c r="G4059" i="1"/>
  <c r="H4059" i="1"/>
  <c r="I4059" i="1"/>
  <c r="J4059" i="1"/>
  <c r="G4060" i="1"/>
  <c r="H4060" i="1"/>
  <c r="I4060" i="1"/>
  <c r="J4060" i="1"/>
  <c r="G4061" i="1"/>
  <c r="H4061" i="1"/>
  <c r="I4061" i="1"/>
  <c r="J4061" i="1"/>
  <c r="G4062" i="1"/>
  <c r="H4062" i="1"/>
  <c r="I4062" i="1"/>
  <c r="J4062" i="1"/>
  <c r="G4063" i="1"/>
  <c r="H4063" i="1"/>
  <c r="I4063" i="1"/>
  <c r="J4063" i="1"/>
  <c r="G4064" i="1"/>
  <c r="H4064" i="1"/>
  <c r="I4064" i="1"/>
  <c r="J4064" i="1"/>
  <c r="G4065" i="1"/>
  <c r="H4065" i="1"/>
  <c r="I4065" i="1"/>
  <c r="J4065" i="1"/>
  <c r="G4066" i="1"/>
  <c r="H4066" i="1"/>
  <c r="I4066" i="1"/>
  <c r="J4066" i="1"/>
  <c r="G4067" i="1"/>
  <c r="H4067" i="1"/>
  <c r="I4067" i="1"/>
  <c r="J4067" i="1"/>
  <c r="G4068" i="1"/>
  <c r="H4068" i="1"/>
  <c r="I4068" i="1"/>
  <c r="J4068" i="1"/>
  <c r="G4069" i="1"/>
  <c r="H4069" i="1"/>
  <c r="I4069" i="1"/>
  <c r="J4069" i="1"/>
  <c r="G4070" i="1"/>
  <c r="H4070" i="1"/>
  <c r="I4070" i="1"/>
  <c r="J4070" i="1"/>
  <c r="G4071" i="1"/>
  <c r="H4071" i="1"/>
  <c r="I4071" i="1"/>
  <c r="J4071" i="1"/>
  <c r="G4072" i="1"/>
  <c r="H4072" i="1"/>
  <c r="I4072" i="1"/>
  <c r="J4072" i="1"/>
  <c r="G4073" i="1"/>
  <c r="H4073" i="1"/>
  <c r="I4073" i="1"/>
  <c r="J4073" i="1"/>
  <c r="G4074" i="1"/>
  <c r="H4074" i="1"/>
  <c r="I4074" i="1"/>
  <c r="J4074" i="1"/>
  <c r="G4075" i="1"/>
  <c r="H4075" i="1"/>
  <c r="I4075" i="1"/>
  <c r="J4075" i="1"/>
  <c r="G4076" i="1"/>
  <c r="H4076" i="1"/>
  <c r="I4076" i="1"/>
  <c r="J4076" i="1"/>
  <c r="G4077" i="1"/>
  <c r="H4077" i="1"/>
  <c r="I4077" i="1"/>
  <c r="J4077" i="1"/>
  <c r="G4078" i="1"/>
  <c r="H4078" i="1"/>
  <c r="I4078" i="1"/>
  <c r="J4078" i="1"/>
  <c r="G4079" i="1"/>
  <c r="H4079" i="1"/>
  <c r="I4079" i="1"/>
  <c r="J4079" i="1"/>
  <c r="G4080" i="1"/>
  <c r="H4080" i="1"/>
  <c r="I4080" i="1"/>
  <c r="J4080" i="1"/>
  <c r="G4081" i="1"/>
  <c r="H4081" i="1"/>
  <c r="I4081" i="1"/>
  <c r="J4081" i="1"/>
  <c r="G4082" i="1"/>
  <c r="H4082" i="1"/>
  <c r="I4082" i="1"/>
  <c r="J4082" i="1"/>
  <c r="G4083" i="1"/>
  <c r="H4083" i="1"/>
  <c r="I4083" i="1"/>
  <c r="J4083" i="1"/>
  <c r="G4084" i="1"/>
  <c r="H4084" i="1"/>
  <c r="I4084" i="1"/>
  <c r="J4084" i="1"/>
  <c r="G4085" i="1"/>
  <c r="H4085" i="1"/>
  <c r="I4085" i="1"/>
  <c r="J4085" i="1"/>
  <c r="G4086" i="1"/>
  <c r="H4086" i="1"/>
  <c r="I4086" i="1"/>
  <c r="J4086" i="1"/>
  <c r="G4087" i="1"/>
  <c r="H4087" i="1"/>
  <c r="I4087" i="1"/>
  <c r="J4087" i="1"/>
  <c r="G4088" i="1"/>
  <c r="H4088" i="1"/>
  <c r="I4088" i="1"/>
  <c r="J4088" i="1"/>
  <c r="G4089" i="1"/>
  <c r="H4089" i="1"/>
  <c r="I4089" i="1"/>
  <c r="J4089" i="1"/>
  <c r="G4090" i="1"/>
  <c r="H4090" i="1"/>
  <c r="I4090" i="1"/>
  <c r="J4090" i="1"/>
  <c r="G4091" i="1"/>
  <c r="H4091" i="1"/>
  <c r="I4091" i="1"/>
  <c r="J4091" i="1"/>
  <c r="G4092" i="1"/>
  <c r="H4092" i="1"/>
  <c r="I4092" i="1"/>
  <c r="J4092" i="1"/>
  <c r="G4093" i="1"/>
  <c r="H4093" i="1"/>
  <c r="I4093" i="1"/>
  <c r="J4093" i="1"/>
  <c r="G4094" i="1"/>
  <c r="H4094" i="1"/>
  <c r="I4094" i="1"/>
  <c r="J4094" i="1"/>
  <c r="G4095" i="1"/>
  <c r="H4095" i="1"/>
  <c r="I4095" i="1"/>
  <c r="J4095" i="1"/>
  <c r="G4096" i="1"/>
  <c r="H4096" i="1"/>
  <c r="I4096" i="1"/>
  <c r="J4096" i="1"/>
  <c r="G4097" i="1"/>
  <c r="H4097" i="1"/>
  <c r="I4097" i="1"/>
  <c r="J4097" i="1"/>
  <c r="G4098" i="1"/>
  <c r="H4098" i="1"/>
  <c r="I4098" i="1"/>
  <c r="J4098" i="1"/>
  <c r="G4099" i="1"/>
  <c r="H4099" i="1"/>
  <c r="I4099" i="1"/>
  <c r="J4099" i="1"/>
  <c r="G4100" i="1"/>
  <c r="H4100" i="1"/>
  <c r="I4100" i="1"/>
  <c r="J4100" i="1"/>
  <c r="G4101" i="1"/>
  <c r="H4101" i="1"/>
  <c r="I4101" i="1"/>
  <c r="J4101" i="1"/>
  <c r="G4102" i="1"/>
  <c r="H4102" i="1"/>
  <c r="I4102" i="1"/>
  <c r="J4102" i="1"/>
  <c r="G4103" i="1"/>
  <c r="H4103" i="1"/>
  <c r="I4103" i="1"/>
  <c r="J4103" i="1"/>
  <c r="G4104" i="1"/>
  <c r="H4104" i="1"/>
  <c r="I4104" i="1"/>
  <c r="J4104" i="1"/>
  <c r="G4105" i="1"/>
  <c r="H4105" i="1"/>
  <c r="I4105" i="1"/>
  <c r="J4105" i="1"/>
  <c r="G4106" i="1"/>
  <c r="H4106" i="1"/>
  <c r="I4106" i="1"/>
  <c r="J4106" i="1"/>
  <c r="G4107" i="1"/>
  <c r="H4107" i="1"/>
  <c r="I4107" i="1"/>
  <c r="J4107" i="1"/>
  <c r="G4108" i="1"/>
  <c r="H4108" i="1"/>
  <c r="I4108" i="1"/>
  <c r="J4108" i="1"/>
  <c r="G4109" i="1"/>
  <c r="H4109" i="1"/>
  <c r="I4109" i="1"/>
  <c r="J4109" i="1"/>
  <c r="G4110" i="1"/>
  <c r="H4110" i="1"/>
  <c r="I4110" i="1"/>
  <c r="J4110" i="1"/>
  <c r="G4111" i="1"/>
  <c r="H4111" i="1"/>
  <c r="I4111" i="1"/>
  <c r="J4111" i="1"/>
  <c r="G4112" i="1"/>
  <c r="H4112" i="1"/>
  <c r="I4112" i="1"/>
  <c r="J4112" i="1"/>
  <c r="G4113" i="1"/>
  <c r="H4113" i="1"/>
  <c r="I4113" i="1"/>
  <c r="J4113" i="1"/>
  <c r="G4114" i="1"/>
  <c r="H4114" i="1"/>
  <c r="I4114" i="1"/>
  <c r="J4114" i="1"/>
  <c r="G4115" i="1"/>
  <c r="H4115" i="1"/>
  <c r="I4115" i="1"/>
  <c r="J4115" i="1"/>
  <c r="G4116" i="1"/>
  <c r="H4116" i="1"/>
  <c r="I4116" i="1"/>
  <c r="J4116" i="1"/>
  <c r="G4117" i="1"/>
  <c r="H4117" i="1"/>
  <c r="I4117" i="1"/>
  <c r="J4117" i="1"/>
  <c r="G4118" i="1"/>
  <c r="H4118" i="1"/>
  <c r="I4118" i="1"/>
  <c r="J4118" i="1"/>
  <c r="G4119" i="1"/>
  <c r="H4119" i="1"/>
  <c r="I4119" i="1"/>
  <c r="J4119" i="1"/>
  <c r="G4120" i="1"/>
  <c r="H4120" i="1"/>
  <c r="I4120" i="1"/>
  <c r="J4120" i="1"/>
  <c r="G4121" i="1"/>
  <c r="H4121" i="1"/>
  <c r="I4121" i="1"/>
  <c r="J4121" i="1"/>
  <c r="G4122" i="1"/>
  <c r="H4122" i="1"/>
  <c r="I4122" i="1"/>
  <c r="J4122" i="1"/>
  <c r="G4123" i="1"/>
  <c r="H4123" i="1"/>
  <c r="I4123" i="1"/>
  <c r="J4123" i="1"/>
  <c r="G4124" i="1"/>
  <c r="H4124" i="1"/>
  <c r="I4124" i="1"/>
  <c r="J4124" i="1"/>
  <c r="G4125" i="1"/>
  <c r="H4125" i="1"/>
  <c r="I4125" i="1"/>
  <c r="J4125" i="1"/>
  <c r="G4126" i="1"/>
  <c r="H4126" i="1"/>
  <c r="I4126" i="1"/>
  <c r="J4126" i="1"/>
  <c r="G4127" i="1"/>
  <c r="H4127" i="1"/>
  <c r="I4127" i="1"/>
  <c r="J4127" i="1"/>
  <c r="G4128" i="1"/>
  <c r="H4128" i="1"/>
  <c r="I4128" i="1"/>
  <c r="J4128" i="1"/>
  <c r="G4129" i="1"/>
  <c r="H4129" i="1"/>
  <c r="I4129" i="1"/>
  <c r="J4129" i="1"/>
  <c r="G4130" i="1"/>
  <c r="H4130" i="1"/>
  <c r="I4130" i="1"/>
  <c r="J4130" i="1"/>
  <c r="G4131" i="1"/>
  <c r="H4131" i="1"/>
  <c r="I4131" i="1"/>
  <c r="J4131" i="1"/>
  <c r="G4132" i="1"/>
  <c r="H4132" i="1"/>
  <c r="I4132" i="1"/>
  <c r="J4132" i="1"/>
  <c r="G4133" i="1"/>
  <c r="H4133" i="1"/>
  <c r="I4133" i="1"/>
  <c r="J4133" i="1"/>
  <c r="G4134" i="1"/>
  <c r="H4134" i="1"/>
  <c r="I4134" i="1"/>
  <c r="J4134" i="1"/>
  <c r="G4135" i="1"/>
  <c r="H4135" i="1"/>
  <c r="I4135" i="1"/>
  <c r="J4135" i="1"/>
  <c r="G4136" i="1"/>
  <c r="H4136" i="1"/>
  <c r="I4136" i="1"/>
  <c r="J4136" i="1"/>
  <c r="G4137" i="1"/>
  <c r="H4137" i="1"/>
  <c r="I4137" i="1"/>
  <c r="J4137" i="1"/>
  <c r="G4138" i="1"/>
  <c r="H4138" i="1"/>
  <c r="I4138" i="1"/>
  <c r="J4138" i="1"/>
  <c r="G4139" i="1"/>
  <c r="H4139" i="1"/>
  <c r="I4139" i="1"/>
  <c r="J4139" i="1"/>
  <c r="G4140" i="1"/>
  <c r="H4140" i="1"/>
  <c r="I4140" i="1"/>
  <c r="J4140" i="1"/>
  <c r="G4141" i="1"/>
  <c r="H4141" i="1"/>
  <c r="I4141" i="1"/>
  <c r="J4141" i="1"/>
  <c r="G4142" i="1"/>
  <c r="H4142" i="1"/>
  <c r="I4142" i="1"/>
  <c r="J4142" i="1"/>
  <c r="G4143" i="1"/>
  <c r="H4143" i="1"/>
  <c r="I4143" i="1"/>
  <c r="J4143" i="1"/>
  <c r="G4144" i="1"/>
  <c r="H4144" i="1"/>
  <c r="I4144" i="1"/>
  <c r="J4144" i="1"/>
  <c r="G4145" i="1"/>
  <c r="H4145" i="1"/>
  <c r="I4145" i="1"/>
  <c r="J4145" i="1"/>
  <c r="G4146" i="1"/>
  <c r="H4146" i="1"/>
  <c r="I4146" i="1"/>
  <c r="J4146" i="1"/>
  <c r="G4147" i="1"/>
  <c r="H4147" i="1"/>
  <c r="I4147" i="1"/>
  <c r="J4147" i="1"/>
  <c r="G4148" i="1"/>
  <c r="H4148" i="1"/>
  <c r="I4148" i="1"/>
  <c r="J4148" i="1"/>
  <c r="G4149" i="1"/>
  <c r="H4149" i="1"/>
  <c r="I4149" i="1"/>
  <c r="J4149" i="1"/>
  <c r="G4150" i="1"/>
  <c r="H4150" i="1"/>
  <c r="I4150" i="1"/>
  <c r="J4150" i="1"/>
  <c r="G4151" i="1"/>
  <c r="H4151" i="1"/>
  <c r="I4151" i="1"/>
  <c r="J4151" i="1"/>
  <c r="G4152" i="1"/>
  <c r="H4152" i="1"/>
  <c r="I4152" i="1"/>
  <c r="J4152" i="1"/>
  <c r="G4153" i="1"/>
  <c r="H4153" i="1"/>
  <c r="I4153" i="1"/>
  <c r="J4153" i="1"/>
  <c r="G4154" i="1"/>
  <c r="H4154" i="1"/>
  <c r="I4154" i="1"/>
  <c r="J4154" i="1"/>
  <c r="G4155" i="1"/>
  <c r="H4155" i="1"/>
  <c r="I4155" i="1"/>
  <c r="J4155" i="1"/>
  <c r="G4156" i="1"/>
  <c r="H4156" i="1"/>
  <c r="I4156" i="1"/>
  <c r="J4156" i="1"/>
  <c r="G4157" i="1"/>
  <c r="H4157" i="1"/>
  <c r="I4157" i="1"/>
  <c r="J4157" i="1"/>
  <c r="G4158" i="1"/>
  <c r="H4158" i="1"/>
  <c r="I4158" i="1"/>
  <c r="J4158" i="1"/>
  <c r="G4159" i="1"/>
  <c r="H4159" i="1"/>
  <c r="I4159" i="1"/>
  <c r="J4159" i="1"/>
  <c r="G4160" i="1"/>
  <c r="H4160" i="1"/>
  <c r="I4160" i="1"/>
  <c r="J4160" i="1"/>
  <c r="G4161" i="1"/>
  <c r="H4161" i="1"/>
  <c r="I4161" i="1"/>
  <c r="J4161" i="1"/>
  <c r="G4162" i="1"/>
  <c r="H4162" i="1"/>
  <c r="I4162" i="1"/>
  <c r="J4162" i="1"/>
  <c r="G4163" i="1"/>
  <c r="H4163" i="1"/>
  <c r="I4163" i="1"/>
  <c r="J4163" i="1"/>
  <c r="G4164" i="1"/>
  <c r="H4164" i="1"/>
  <c r="I4164" i="1"/>
  <c r="J4164" i="1"/>
  <c r="G4165" i="1"/>
  <c r="H4165" i="1"/>
  <c r="I4165" i="1"/>
  <c r="J4165" i="1"/>
  <c r="G4166" i="1"/>
  <c r="H4166" i="1"/>
  <c r="I4166" i="1"/>
  <c r="J4166" i="1"/>
  <c r="G4167" i="1"/>
  <c r="H4167" i="1"/>
  <c r="I4167" i="1"/>
  <c r="J4167" i="1"/>
  <c r="G4168" i="1"/>
  <c r="H4168" i="1"/>
  <c r="I4168" i="1"/>
  <c r="J4168" i="1"/>
  <c r="G4169" i="1"/>
  <c r="H4169" i="1"/>
  <c r="I4169" i="1"/>
  <c r="J4169" i="1"/>
  <c r="G4170" i="1"/>
  <c r="H4170" i="1"/>
  <c r="I4170" i="1"/>
  <c r="J4170" i="1"/>
  <c r="G4171" i="1"/>
  <c r="H4171" i="1"/>
  <c r="I4171" i="1"/>
  <c r="J4171" i="1"/>
  <c r="G4172" i="1"/>
  <c r="H4172" i="1"/>
  <c r="I4172" i="1"/>
  <c r="J4172" i="1"/>
  <c r="G4173" i="1"/>
  <c r="H4173" i="1"/>
  <c r="I4173" i="1"/>
  <c r="J4173" i="1"/>
  <c r="G4174" i="1"/>
  <c r="H4174" i="1"/>
  <c r="I4174" i="1"/>
  <c r="J4174" i="1"/>
  <c r="G4175" i="1"/>
  <c r="H4175" i="1"/>
  <c r="I4175" i="1"/>
  <c r="J4175" i="1"/>
  <c r="G4176" i="1"/>
  <c r="H4176" i="1"/>
  <c r="I4176" i="1"/>
  <c r="J4176" i="1"/>
  <c r="G4177" i="1"/>
  <c r="H4177" i="1"/>
  <c r="I4177" i="1"/>
  <c r="J4177" i="1"/>
  <c r="G4178" i="1"/>
  <c r="H4178" i="1"/>
  <c r="I4178" i="1"/>
  <c r="J4178" i="1"/>
  <c r="G4179" i="1"/>
  <c r="H4179" i="1"/>
  <c r="I4179" i="1"/>
  <c r="J4179" i="1"/>
  <c r="G4180" i="1"/>
  <c r="H4180" i="1"/>
  <c r="I4180" i="1"/>
  <c r="J4180" i="1"/>
  <c r="G4181" i="1"/>
  <c r="H4181" i="1"/>
  <c r="I4181" i="1"/>
  <c r="J4181" i="1"/>
  <c r="G4182" i="1"/>
  <c r="H4182" i="1"/>
  <c r="I4182" i="1"/>
  <c r="J4182" i="1"/>
  <c r="G4183" i="1"/>
  <c r="H4183" i="1"/>
  <c r="I4183" i="1"/>
  <c r="J4183" i="1"/>
  <c r="G4184" i="1"/>
  <c r="H4184" i="1"/>
  <c r="I4184" i="1"/>
  <c r="J4184" i="1"/>
  <c r="G4185" i="1"/>
  <c r="H4185" i="1"/>
  <c r="I4185" i="1"/>
  <c r="J4185" i="1"/>
  <c r="G4186" i="1"/>
  <c r="H4186" i="1"/>
  <c r="I4186" i="1"/>
  <c r="J4186" i="1"/>
  <c r="G4187" i="1"/>
  <c r="H4187" i="1"/>
  <c r="I4187" i="1"/>
  <c r="J4187" i="1"/>
  <c r="G4188" i="1"/>
  <c r="H4188" i="1"/>
  <c r="I4188" i="1"/>
  <c r="J4188" i="1"/>
  <c r="G4189" i="1"/>
  <c r="H4189" i="1"/>
  <c r="I4189" i="1"/>
  <c r="J4189" i="1"/>
  <c r="G4190" i="1"/>
  <c r="H4190" i="1"/>
  <c r="I4190" i="1"/>
  <c r="J4190" i="1"/>
  <c r="G4191" i="1"/>
  <c r="H4191" i="1"/>
  <c r="I4191" i="1"/>
  <c r="J4191" i="1"/>
  <c r="G4192" i="1"/>
  <c r="H4192" i="1"/>
  <c r="I4192" i="1"/>
  <c r="J4192" i="1"/>
  <c r="G4193" i="1"/>
  <c r="H4193" i="1"/>
  <c r="I4193" i="1"/>
  <c r="J4193" i="1"/>
  <c r="G4194" i="1"/>
  <c r="H4194" i="1"/>
  <c r="I4194" i="1"/>
  <c r="J4194" i="1"/>
  <c r="G4195" i="1"/>
  <c r="H4195" i="1"/>
  <c r="I4195" i="1"/>
  <c r="J4195" i="1"/>
  <c r="G4196" i="1"/>
  <c r="H4196" i="1"/>
  <c r="I4196" i="1"/>
  <c r="J4196" i="1"/>
  <c r="G4197" i="1"/>
  <c r="H4197" i="1"/>
  <c r="I4197" i="1"/>
  <c r="J4197" i="1"/>
  <c r="G4198" i="1"/>
  <c r="H4198" i="1"/>
  <c r="I4198" i="1"/>
  <c r="J4198" i="1"/>
  <c r="G4199" i="1"/>
  <c r="H4199" i="1"/>
  <c r="I4199" i="1"/>
  <c r="J4199" i="1"/>
  <c r="G4200" i="1"/>
  <c r="H4200" i="1"/>
  <c r="I4200" i="1"/>
  <c r="J4200" i="1"/>
  <c r="G4201" i="1"/>
  <c r="H4201" i="1"/>
  <c r="I4201" i="1"/>
  <c r="J4201" i="1"/>
  <c r="G4202" i="1"/>
  <c r="H4202" i="1"/>
  <c r="I4202" i="1"/>
  <c r="J4202" i="1"/>
  <c r="G4203" i="1"/>
  <c r="H4203" i="1"/>
  <c r="I4203" i="1"/>
  <c r="J4203" i="1"/>
  <c r="G4204" i="1"/>
  <c r="H4204" i="1"/>
  <c r="I4204" i="1"/>
  <c r="J4204" i="1"/>
  <c r="G4205" i="1"/>
  <c r="H4205" i="1"/>
  <c r="I4205" i="1"/>
  <c r="J4205" i="1"/>
  <c r="G4206" i="1"/>
  <c r="H4206" i="1"/>
  <c r="I4206" i="1"/>
  <c r="J4206" i="1"/>
  <c r="G4207" i="1"/>
  <c r="H4207" i="1"/>
  <c r="I4207" i="1"/>
  <c r="J4207" i="1"/>
  <c r="G4208" i="1"/>
  <c r="H4208" i="1"/>
  <c r="I4208" i="1"/>
  <c r="J4208" i="1"/>
  <c r="G4209" i="1"/>
  <c r="H4209" i="1"/>
  <c r="I4209" i="1"/>
  <c r="J4209" i="1"/>
  <c r="G4210" i="1"/>
  <c r="H4210" i="1"/>
  <c r="I4210" i="1"/>
  <c r="J4210" i="1"/>
  <c r="G4211" i="1"/>
  <c r="H4211" i="1"/>
  <c r="I4211" i="1"/>
  <c r="J4211" i="1"/>
  <c r="G4212" i="1"/>
  <c r="H4212" i="1"/>
  <c r="I4212" i="1"/>
  <c r="J4212" i="1"/>
  <c r="G4213" i="1"/>
  <c r="H4213" i="1"/>
  <c r="I4213" i="1"/>
  <c r="J4213" i="1"/>
  <c r="G4214" i="1"/>
  <c r="H4214" i="1"/>
  <c r="I4214" i="1"/>
  <c r="J4214" i="1"/>
  <c r="G4215" i="1"/>
  <c r="H4215" i="1"/>
  <c r="I4215" i="1"/>
  <c r="J4215" i="1"/>
  <c r="G4216" i="1"/>
  <c r="H4216" i="1"/>
  <c r="I4216" i="1"/>
  <c r="J4216" i="1"/>
  <c r="G4217" i="1"/>
  <c r="H4217" i="1"/>
  <c r="I4217" i="1"/>
  <c r="J4217" i="1"/>
  <c r="G4218" i="1"/>
  <c r="H4218" i="1"/>
  <c r="I4218" i="1"/>
  <c r="J4218" i="1"/>
  <c r="G4219" i="1"/>
  <c r="H4219" i="1"/>
  <c r="I4219" i="1"/>
  <c r="J4219" i="1"/>
  <c r="G4220" i="1"/>
  <c r="H4220" i="1"/>
  <c r="I4220" i="1"/>
  <c r="J4220" i="1"/>
  <c r="G4221" i="1"/>
  <c r="H4221" i="1"/>
  <c r="I4221" i="1"/>
  <c r="J4221" i="1"/>
  <c r="G4222" i="1"/>
  <c r="H4222" i="1"/>
  <c r="I4222" i="1"/>
  <c r="J4222" i="1"/>
  <c r="G4223" i="1"/>
  <c r="H4223" i="1"/>
  <c r="I4223" i="1"/>
  <c r="J4223" i="1"/>
  <c r="G4224" i="1"/>
  <c r="H4224" i="1"/>
  <c r="I4224" i="1"/>
  <c r="J4224" i="1"/>
  <c r="G4225" i="1"/>
  <c r="H4225" i="1"/>
  <c r="I4225" i="1"/>
  <c r="J4225" i="1"/>
  <c r="G4226" i="1"/>
  <c r="H4226" i="1"/>
  <c r="I4226" i="1"/>
  <c r="J4226" i="1"/>
  <c r="G4227" i="1"/>
  <c r="H4227" i="1"/>
  <c r="I4227" i="1"/>
  <c r="J4227" i="1"/>
  <c r="G4228" i="1"/>
  <c r="H4228" i="1"/>
  <c r="I4228" i="1"/>
  <c r="J4228" i="1"/>
  <c r="G4229" i="1"/>
  <c r="H4229" i="1"/>
  <c r="I4229" i="1"/>
  <c r="J4229" i="1"/>
  <c r="G4230" i="1"/>
  <c r="H4230" i="1"/>
  <c r="I4230" i="1"/>
  <c r="J4230" i="1"/>
  <c r="G4231" i="1"/>
  <c r="H4231" i="1"/>
  <c r="I4231" i="1"/>
  <c r="J4231" i="1"/>
  <c r="G4232" i="1"/>
  <c r="H4232" i="1"/>
  <c r="I4232" i="1"/>
  <c r="J4232" i="1"/>
  <c r="G4233" i="1"/>
  <c r="H4233" i="1"/>
  <c r="I4233" i="1"/>
  <c r="J4233" i="1"/>
  <c r="G4234" i="1"/>
  <c r="H4234" i="1"/>
  <c r="I4234" i="1"/>
  <c r="J4234" i="1"/>
  <c r="G4235" i="1"/>
  <c r="H4235" i="1"/>
  <c r="I4235" i="1"/>
  <c r="J4235" i="1"/>
  <c r="G4236" i="1"/>
  <c r="H4236" i="1"/>
  <c r="I4236" i="1"/>
  <c r="J4236" i="1"/>
  <c r="G4237" i="1"/>
  <c r="H4237" i="1"/>
  <c r="I4237" i="1"/>
  <c r="J4237" i="1"/>
  <c r="G4238" i="1"/>
  <c r="H4238" i="1"/>
  <c r="I4238" i="1"/>
  <c r="J4238" i="1"/>
  <c r="G4239" i="1"/>
  <c r="H4239" i="1"/>
  <c r="I4239" i="1"/>
  <c r="J4239" i="1"/>
  <c r="G4240" i="1"/>
  <c r="H4240" i="1"/>
  <c r="I4240" i="1"/>
  <c r="J4240" i="1"/>
  <c r="G4241" i="1"/>
  <c r="H4241" i="1"/>
  <c r="I4241" i="1"/>
  <c r="J4241" i="1"/>
  <c r="G4242" i="1"/>
  <c r="H4242" i="1"/>
  <c r="I4242" i="1"/>
  <c r="J4242" i="1"/>
  <c r="G4243" i="1"/>
  <c r="H4243" i="1"/>
  <c r="I4243" i="1"/>
  <c r="J4243" i="1"/>
  <c r="G4244" i="1"/>
  <c r="H4244" i="1"/>
  <c r="I4244" i="1"/>
  <c r="J4244" i="1"/>
  <c r="G4245" i="1"/>
  <c r="H4245" i="1"/>
  <c r="I4245" i="1"/>
  <c r="J4245" i="1"/>
  <c r="G4246" i="1"/>
  <c r="H4246" i="1"/>
  <c r="I4246" i="1"/>
  <c r="J4246" i="1"/>
  <c r="G4247" i="1"/>
  <c r="H4247" i="1"/>
  <c r="I4247" i="1"/>
  <c r="J4247" i="1"/>
  <c r="G4248" i="1"/>
  <c r="H4248" i="1"/>
  <c r="I4248" i="1"/>
  <c r="J4248" i="1"/>
  <c r="G4249" i="1"/>
  <c r="H4249" i="1"/>
  <c r="I4249" i="1"/>
  <c r="J4249" i="1"/>
  <c r="G4250" i="1"/>
  <c r="H4250" i="1"/>
  <c r="I4250" i="1"/>
  <c r="J4250" i="1"/>
  <c r="G4251" i="1"/>
  <c r="H4251" i="1"/>
  <c r="I4251" i="1"/>
  <c r="J4251" i="1"/>
  <c r="G4252" i="1"/>
  <c r="H4252" i="1"/>
  <c r="I4252" i="1"/>
  <c r="J4252" i="1"/>
  <c r="G4253" i="1"/>
  <c r="H4253" i="1"/>
  <c r="I4253" i="1"/>
  <c r="J4253" i="1"/>
  <c r="G4254" i="1"/>
  <c r="H4254" i="1"/>
  <c r="I4254" i="1"/>
  <c r="J4254" i="1"/>
  <c r="G4255" i="1"/>
  <c r="H4255" i="1"/>
  <c r="I4255" i="1"/>
  <c r="J4255" i="1"/>
  <c r="G4256" i="1"/>
  <c r="H4256" i="1"/>
  <c r="I4256" i="1"/>
  <c r="J4256" i="1"/>
  <c r="G4257" i="1"/>
  <c r="H4257" i="1"/>
  <c r="I4257" i="1"/>
  <c r="J4257" i="1"/>
  <c r="G4258" i="1"/>
  <c r="H4258" i="1"/>
  <c r="I4258" i="1"/>
  <c r="J4258" i="1"/>
  <c r="G4259" i="1"/>
  <c r="H4259" i="1"/>
  <c r="I4259" i="1"/>
  <c r="J4259" i="1"/>
  <c r="G4260" i="1"/>
  <c r="H4260" i="1"/>
  <c r="I4260" i="1"/>
  <c r="J4260" i="1"/>
  <c r="G4261" i="1"/>
  <c r="H4261" i="1"/>
  <c r="I4261" i="1"/>
  <c r="J4261" i="1"/>
  <c r="G4262" i="1"/>
  <c r="H4262" i="1"/>
  <c r="I4262" i="1"/>
  <c r="J4262" i="1"/>
  <c r="G4263" i="1"/>
  <c r="H4263" i="1"/>
  <c r="I4263" i="1"/>
  <c r="J4263" i="1"/>
  <c r="G4264" i="1"/>
  <c r="H4264" i="1"/>
  <c r="I4264" i="1"/>
  <c r="J4264" i="1"/>
  <c r="G4265" i="1"/>
  <c r="H4265" i="1"/>
  <c r="I4265" i="1"/>
  <c r="J4265" i="1"/>
  <c r="G4266" i="1"/>
  <c r="H4266" i="1"/>
  <c r="I4266" i="1"/>
  <c r="J4266" i="1"/>
  <c r="G4267" i="1"/>
  <c r="H4267" i="1"/>
  <c r="I4267" i="1"/>
  <c r="J4267" i="1"/>
  <c r="G4268" i="1"/>
  <c r="H4268" i="1"/>
  <c r="I4268" i="1"/>
  <c r="J4268" i="1"/>
  <c r="G4269" i="1"/>
  <c r="H4269" i="1"/>
  <c r="I4269" i="1"/>
  <c r="J4269" i="1"/>
  <c r="G4270" i="1"/>
  <c r="H4270" i="1"/>
  <c r="I4270" i="1"/>
  <c r="J4270" i="1"/>
  <c r="G4271" i="1"/>
  <c r="H4271" i="1"/>
  <c r="I4271" i="1"/>
  <c r="J4271" i="1"/>
  <c r="G4272" i="1"/>
  <c r="H4272" i="1"/>
  <c r="I4272" i="1"/>
  <c r="J4272" i="1"/>
  <c r="G4273" i="1"/>
  <c r="H4273" i="1"/>
  <c r="I4273" i="1"/>
  <c r="J4273" i="1"/>
  <c r="G4274" i="1"/>
  <c r="H4274" i="1"/>
  <c r="I4274" i="1"/>
  <c r="J4274" i="1"/>
  <c r="G4275" i="1"/>
  <c r="H4275" i="1"/>
  <c r="I4275" i="1"/>
  <c r="J4275" i="1"/>
  <c r="G4276" i="1"/>
  <c r="H4276" i="1"/>
  <c r="I4276" i="1"/>
  <c r="J4276" i="1"/>
  <c r="G4277" i="1"/>
  <c r="H4277" i="1"/>
  <c r="I4277" i="1"/>
  <c r="J4277" i="1"/>
  <c r="G4278" i="1"/>
  <c r="H4278" i="1"/>
  <c r="I4278" i="1"/>
  <c r="J4278" i="1"/>
  <c r="G4279" i="1"/>
  <c r="H4279" i="1"/>
  <c r="I4279" i="1"/>
  <c r="J4279" i="1"/>
  <c r="G4280" i="1"/>
  <c r="H4280" i="1"/>
  <c r="I4280" i="1"/>
  <c r="J4280" i="1"/>
  <c r="G4281" i="1"/>
  <c r="H4281" i="1"/>
  <c r="I4281" i="1"/>
  <c r="J4281" i="1"/>
  <c r="G4282" i="1"/>
  <c r="H4282" i="1"/>
  <c r="I4282" i="1"/>
  <c r="J4282" i="1"/>
  <c r="G4283" i="1"/>
  <c r="H4283" i="1"/>
  <c r="I4283" i="1"/>
  <c r="J4283" i="1"/>
  <c r="G4284" i="1"/>
  <c r="H4284" i="1"/>
  <c r="I4284" i="1"/>
  <c r="J4284" i="1"/>
  <c r="G4285" i="1"/>
  <c r="H4285" i="1"/>
  <c r="I4285" i="1"/>
  <c r="J4285" i="1"/>
  <c r="G4286" i="1"/>
  <c r="H4286" i="1"/>
  <c r="I4286" i="1"/>
  <c r="J4286" i="1"/>
  <c r="G4287" i="1"/>
  <c r="H4287" i="1"/>
  <c r="I4287" i="1"/>
  <c r="J4287" i="1"/>
  <c r="G4288" i="1"/>
  <c r="H4288" i="1"/>
  <c r="I4288" i="1"/>
  <c r="J4288" i="1"/>
  <c r="G4289" i="1"/>
  <c r="H4289" i="1"/>
  <c r="I4289" i="1"/>
  <c r="J4289" i="1"/>
  <c r="G4290" i="1"/>
  <c r="H4290" i="1"/>
  <c r="I4290" i="1"/>
  <c r="J4290" i="1"/>
  <c r="G4291" i="1"/>
  <c r="H4291" i="1"/>
  <c r="I4291" i="1"/>
  <c r="J4291" i="1"/>
  <c r="G4292" i="1"/>
  <c r="H4292" i="1"/>
  <c r="I4292" i="1"/>
  <c r="J4292" i="1"/>
  <c r="G4293" i="1"/>
  <c r="H4293" i="1"/>
  <c r="I4293" i="1"/>
  <c r="J4293" i="1"/>
  <c r="G4294" i="1"/>
  <c r="H4294" i="1"/>
  <c r="I4294" i="1"/>
  <c r="J4294" i="1"/>
  <c r="G4295" i="1"/>
  <c r="H4295" i="1"/>
  <c r="I4295" i="1"/>
  <c r="J4295" i="1"/>
  <c r="G4296" i="1"/>
  <c r="H4296" i="1"/>
  <c r="I4296" i="1"/>
  <c r="J4296" i="1"/>
  <c r="G4297" i="1"/>
  <c r="H4297" i="1"/>
  <c r="I4297" i="1"/>
  <c r="J4297" i="1"/>
  <c r="G4298" i="1"/>
  <c r="H4298" i="1"/>
  <c r="I4298" i="1"/>
  <c r="J4298" i="1"/>
  <c r="G4299" i="1"/>
  <c r="H4299" i="1"/>
  <c r="I4299" i="1"/>
  <c r="J4299" i="1"/>
  <c r="G4300" i="1"/>
  <c r="H4300" i="1"/>
  <c r="I4300" i="1"/>
  <c r="J4300" i="1"/>
  <c r="G4301" i="1"/>
  <c r="H4301" i="1"/>
  <c r="I4301" i="1"/>
  <c r="J4301" i="1"/>
  <c r="G4302" i="1"/>
  <c r="H4302" i="1"/>
  <c r="I4302" i="1"/>
  <c r="J4302" i="1"/>
  <c r="G4303" i="1"/>
  <c r="H4303" i="1"/>
  <c r="I4303" i="1"/>
  <c r="J4303" i="1"/>
  <c r="G4304" i="1"/>
  <c r="H4304" i="1"/>
  <c r="I4304" i="1"/>
  <c r="J4304" i="1"/>
  <c r="G4305" i="1"/>
  <c r="H4305" i="1"/>
  <c r="I4305" i="1"/>
  <c r="J4305" i="1"/>
  <c r="G4306" i="1"/>
  <c r="H4306" i="1"/>
  <c r="I4306" i="1"/>
  <c r="J4306" i="1"/>
  <c r="G4307" i="1"/>
  <c r="H4307" i="1"/>
  <c r="I4307" i="1"/>
  <c r="J4307" i="1"/>
  <c r="G4308" i="1"/>
  <c r="H4308" i="1"/>
  <c r="I4308" i="1"/>
  <c r="J4308" i="1"/>
  <c r="G4309" i="1"/>
  <c r="H4309" i="1"/>
  <c r="I4309" i="1"/>
  <c r="J4309" i="1"/>
  <c r="G4310" i="1"/>
  <c r="H4310" i="1"/>
  <c r="I4310" i="1"/>
  <c r="J4310" i="1"/>
  <c r="G4311" i="1"/>
  <c r="H4311" i="1"/>
  <c r="I4311" i="1"/>
  <c r="J4311" i="1"/>
  <c r="G4312" i="1"/>
  <c r="H4312" i="1"/>
  <c r="I4312" i="1"/>
  <c r="J4312" i="1"/>
  <c r="G4313" i="1"/>
  <c r="H4313" i="1"/>
  <c r="I4313" i="1"/>
  <c r="J4313" i="1"/>
  <c r="G4314" i="1"/>
  <c r="H4314" i="1"/>
  <c r="I4314" i="1"/>
  <c r="J4314" i="1"/>
  <c r="G4315" i="1"/>
  <c r="H4315" i="1"/>
  <c r="I4315" i="1"/>
  <c r="J4315" i="1"/>
  <c r="G4316" i="1"/>
  <c r="H4316" i="1"/>
  <c r="I4316" i="1"/>
  <c r="J4316" i="1"/>
  <c r="G4317" i="1"/>
  <c r="H4317" i="1"/>
  <c r="I4317" i="1"/>
  <c r="J4317" i="1"/>
  <c r="G4318" i="1"/>
  <c r="H4318" i="1"/>
  <c r="I4318" i="1"/>
  <c r="J4318" i="1"/>
  <c r="G4319" i="1"/>
  <c r="H4319" i="1"/>
  <c r="I4319" i="1"/>
  <c r="J4319" i="1"/>
  <c r="G4320" i="1"/>
  <c r="H4320" i="1"/>
  <c r="I4320" i="1"/>
  <c r="J4320" i="1"/>
  <c r="G4321" i="1"/>
  <c r="H4321" i="1"/>
  <c r="I4321" i="1"/>
  <c r="J4321" i="1"/>
  <c r="G4322" i="1"/>
  <c r="H4322" i="1"/>
  <c r="I4322" i="1"/>
  <c r="J4322" i="1"/>
  <c r="G4323" i="1"/>
  <c r="H4323" i="1"/>
  <c r="I4323" i="1"/>
  <c r="J4323" i="1"/>
  <c r="G4324" i="1"/>
  <c r="H4324" i="1"/>
  <c r="I4324" i="1"/>
  <c r="J4324" i="1"/>
  <c r="G4325" i="1"/>
  <c r="H4325" i="1"/>
  <c r="I4325" i="1"/>
  <c r="J4325" i="1"/>
  <c r="G4326" i="1"/>
  <c r="H4326" i="1"/>
  <c r="I4326" i="1"/>
  <c r="J4326" i="1"/>
  <c r="G4327" i="1"/>
  <c r="H4327" i="1"/>
  <c r="I4327" i="1"/>
  <c r="J4327" i="1"/>
  <c r="G4328" i="1"/>
  <c r="H4328" i="1"/>
  <c r="I4328" i="1"/>
  <c r="J4328" i="1"/>
  <c r="G4329" i="1"/>
  <c r="H4329" i="1"/>
  <c r="I4329" i="1"/>
  <c r="J4329" i="1"/>
  <c r="G4330" i="1"/>
  <c r="H4330" i="1"/>
  <c r="I4330" i="1"/>
  <c r="J4330" i="1"/>
  <c r="G4331" i="1"/>
  <c r="H4331" i="1"/>
  <c r="I4331" i="1"/>
  <c r="J4331" i="1"/>
  <c r="G4332" i="1"/>
  <c r="H4332" i="1"/>
  <c r="I4332" i="1"/>
  <c r="J4332" i="1"/>
  <c r="G4333" i="1"/>
  <c r="H4333" i="1"/>
  <c r="I4333" i="1"/>
  <c r="J4333" i="1"/>
  <c r="G4334" i="1"/>
  <c r="H4334" i="1"/>
  <c r="I4334" i="1"/>
  <c r="J4334" i="1"/>
  <c r="G4335" i="1"/>
  <c r="H4335" i="1"/>
  <c r="I4335" i="1"/>
  <c r="J4335" i="1"/>
  <c r="G4336" i="1"/>
  <c r="H4336" i="1"/>
  <c r="I4336" i="1"/>
  <c r="J4336" i="1"/>
  <c r="G4337" i="1"/>
  <c r="H4337" i="1"/>
  <c r="I4337" i="1"/>
  <c r="J4337" i="1"/>
  <c r="G4338" i="1"/>
  <c r="H4338" i="1"/>
  <c r="I4338" i="1"/>
  <c r="J4338" i="1"/>
  <c r="G4339" i="1"/>
  <c r="H4339" i="1"/>
  <c r="I4339" i="1"/>
  <c r="J4339" i="1"/>
  <c r="G4340" i="1"/>
  <c r="H4340" i="1"/>
  <c r="I4340" i="1"/>
  <c r="J4340" i="1"/>
  <c r="G4341" i="1"/>
  <c r="H4341" i="1"/>
  <c r="I4341" i="1"/>
  <c r="J4341" i="1"/>
  <c r="G4342" i="1"/>
  <c r="H4342" i="1"/>
  <c r="I4342" i="1"/>
  <c r="J4342" i="1"/>
  <c r="G4343" i="1"/>
  <c r="H4343" i="1"/>
  <c r="I4343" i="1"/>
  <c r="J4343" i="1"/>
  <c r="G4344" i="1"/>
  <c r="H4344" i="1"/>
  <c r="I4344" i="1"/>
  <c r="J4344" i="1"/>
  <c r="G4345" i="1"/>
  <c r="H4345" i="1"/>
  <c r="I4345" i="1"/>
  <c r="J4345" i="1"/>
  <c r="G4346" i="1"/>
  <c r="H4346" i="1"/>
  <c r="I4346" i="1"/>
  <c r="J4346" i="1"/>
  <c r="G4347" i="1"/>
  <c r="H4347" i="1"/>
  <c r="I4347" i="1"/>
  <c r="J4347" i="1"/>
  <c r="G4348" i="1"/>
  <c r="H4348" i="1"/>
  <c r="I4348" i="1"/>
  <c r="J4348" i="1"/>
  <c r="G4349" i="1"/>
  <c r="H4349" i="1"/>
  <c r="I4349" i="1"/>
  <c r="J4349" i="1"/>
  <c r="G4350" i="1"/>
  <c r="H4350" i="1"/>
  <c r="I4350" i="1"/>
  <c r="J4350" i="1"/>
  <c r="G4351" i="1"/>
  <c r="H4351" i="1"/>
  <c r="I4351" i="1"/>
  <c r="J4351" i="1"/>
  <c r="G4352" i="1"/>
  <c r="H4352" i="1"/>
  <c r="I4352" i="1"/>
  <c r="J4352" i="1"/>
  <c r="G4353" i="1"/>
  <c r="H4353" i="1"/>
  <c r="I4353" i="1"/>
  <c r="J4353" i="1"/>
  <c r="G4354" i="1"/>
  <c r="H4354" i="1"/>
  <c r="I4354" i="1"/>
  <c r="J4354" i="1"/>
  <c r="G4355" i="1"/>
  <c r="H4355" i="1"/>
  <c r="I4355" i="1"/>
  <c r="J4355" i="1"/>
  <c r="G4356" i="1"/>
  <c r="H4356" i="1"/>
  <c r="I4356" i="1"/>
  <c r="J4356" i="1"/>
  <c r="G4357" i="1"/>
  <c r="H4357" i="1"/>
  <c r="I4357" i="1"/>
  <c r="J4357" i="1"/>
  <c r="G4358" i="1"/>
  <c r="H4358" i="1"/>
  <c r="I4358" i="1"/>
  <c r="J4358" i="1"/>
  <c r="G4359" i="1"/>
  <c r="H4359" i="1"/>
  <c r="I4359" i="1"/>
  <c r="J4359" i="1"/>
  <c r="G4360" i="1"/>
  <c r="H4360" i="1"/>
  <c r="I4360" i="1"/>
  <c r="J4360" i="1"/>
  <c r="G4361" i="1"/>
  <c r="H4361" i="1"/>
  <c r="I4361" i="1"/>
  <c r="J4361" i="1"/>
  <c r="G4362" i="1"/>
  <c r="H4362" i="1"/>
  <c r="I4362" i="1"/>
  <c r="J4362" i="1"/>
  <c r="G4363" i="1"/>
  <c r="H4363" i="1"/>
  <c r="I4363" i="1"/>
  <c r="J4363" i="1"/>
  <c r="G4364" i="1"/>
  <c r="H4364" i="1"/>
  <c r="I4364" i="1"/>
  <c r="J4364" i="1"/>
  <c r="G4365" i="1"/>
  <c r="H4365" i="1"/>
  <c r="I4365" i="1"/>
  <c r="J4365" i="1"/>
  <c r="G4366" i="1"/>
  <c r="H4366" i="1"/>
  <c r="I4366" i="1"/>
  <c r="J4366" i="1"/>
  <c r="G4367" i="1"/>
  <c r="H4367" i="1"/>
  <c r="I4367" i="1"/>
  <c r="J4367" i="1"/>
  <c r="G4368" i="1"/>
  <c r="H4368" i="1"/>
  <c r="I4368" i="1"/>
  <c r="J4368" i="1"/>
  <c r="G4369" i="1"/>
  <c r="H4369" i="1"/>
  <c r="I4369" i="1"/>
  <c r="J4369" i="1"/>
  <c r="G4370" i="1"/>
  <c r="H4370" i="1"/>
  <c r="I4370" i="1"/>
  <c r="J4370" i="1"/>
  <c r="G4371" i="1"/>
  <c r="H4371" i="1"/>
  <c r="I4371" i="1"/>
  <c r="J4371" i="1"/>
  <c r="G4372" i="1"/>
  <c r="H4372" i="1"/>
  <c r="I4372" i="1"/>
  <c r="J4372" i="1"/>
  <c r="G4373" i="1"/>
  <c r="H4373" i="1"/>
  <c r="I4373" i="1"/>
  <c r="J4373" i="1"/>
  <c r="G4374" i="1"/>
  <c r="H4374" i="1"/>
  <c r="I4374" i="1"/>
  <c r="J4374" i="1"/>
  <c r="G4375" i="1"/>
  <c r="H4375" i="1"/>
  <c r="I4375" i="1"/>
  <c r="J4375" i="1"/>
  <c r="G4376" i="1"/>
  <c r="H4376" i="1"/>
  <c r="I4376" i="1"/>
  <c r="J4376" i="1"/>
  <c r="G4377" i="1"/>
  <c r="H4377" i="1"/>
  <c r="I4377" i="1"/>
  <c r="J4377" i="1"/>
  <c r="G4378" i="1"/>
  <c r="H4378" i="1"/>
  <c r="I4378" i="1"/>
  <c r="J4378" i="1"/>
  <c r="G4379" i="1"/>
  <c r="H4379" i="1"/>
  <c r="I4379" i="1"/>
  <c r="J4379" i="1"/>
  <c r="G4380" i="1"/>
  <c r="H4380" i="1"/>
  <c r="I4380" i="1"/>
  <c r="J4380" i="1"/>
  <c r="G4381" i="1"/>
  <c r="H4381" i="1"/>
  <c r="I4381" i="1"/>
  <c r="J4381" i="1"/>
  <c r="G4382" i="1"/>
  <c r="H4382" i="1"/>
  <c r="I4382" i="1"/>
  <c r="J4382" i="1"/>
  <c r="G4383" i="1"/>
  <c r="H4383" i="1"/>
  <c r="I4383" i="1"/>
  <c r="J4383" i="1"/>
  <c r="G4384" i="1"/>
  <c r="H4384" i="1"/>
  <c r="I4384" i="1"/>
  <c r="J4384" i="1"/>
  <c r="G4385" i="1"/>
  <c r="H4385" i="1"/>
  <c r="I4385" i="1"/>
  <c r="J4385" i="1"/>
  <c r="G4386" i="1"/>
  <c r="H4386" i="1"/>
  <c r="I4386" i="1"/>
  <c r="J4386" i="1"/>
  <c r="G4387" i="1"/>
  <c r="H4387" i="1"/>
  <c r="I4387" i="1"/>
  <c r="J4387" i="1"/>
  <c r="G4388" i="1"/>
  <c r="H4388" i="1"/>
  <c r="I4388" i="1"/>
  <c r="J4388" i="1"/>
  <c r="G4389" i="1"/>
  <c r="H4389" i="1"/>
  <c r="I4389" i="1"/>
  <c r="J4389" i="1"/>
  <c r="G4390" i="1"/>
  <c r="H4390" i="1"/>
  <c r="I4390" i="1"/>
  <c r="J4390" i="1"/>
  <c r="G4391" i="1"/>
  <c r="H4391" i="1"/>
  <c r="I4391" i="1"/>
  <c r="J4391" i="1"/>
  <c r="G4392" i="1"/>
  <c r="H4392" i="1"/>
  <c r="I4392" i="1"/>
  <c r="J4392" i="1"/>
  <c r="G4393" i="1"/>
  <c r="H4393" i="1"/>
  <c r="I4393" i="1"/>
  <c r="J4393" i="1"/>
  <c r="G4394" i="1"/>
  <c r="H4394" i="1"/>
  <c r="I4394" i="1"/>
  <c r="J4394" i="1"/>
  <c r="G4395" i="1"/>
  <c r="H4395" i="1"/>
  <c r="I4395" i="1"/>
  <c r="J4395" i="1"/>
  <c r="G4396" i="1"/>
  <c r="H4396" i="1"/>
  <c r="I4396" i="1"/>
  <c r="J4396" i="1"/>
  <c r="G4397" i="1"/>
  <c r="H4397" i="1"/>
  <c r="I4397" i="1"/>
  <c r="J4397" i="1"/>
  <c r="G4398" i="1"/>
  <c r="H4398" i="1"/>
  <c r="I4398" i="1"/>
  <c r="J4398" i="1"/>
  <c r="G4399" i="1"/>
  <c r="H4399" i="1"/>
  <c r="I4399" i="1"/>
  <c r="J4399" i="1"/>
  <c r="G4400" i="1"/>
  <c r="H4400" i="1"/>
  <c r="I4400" i="1"/>
  <c r="J4400" i="1"/>
  <c r="G4401" i="1"/>
  <c r="H4401" i="1"/>
  <c r="I4401" i="1"/>
  <c r="J4401" i="1"/>
  <c r="G4402" i="1"/>
  <c r="H4402" i="1"/>
  <c r="I4402" i="1"/>
  <c r="J4402" i="1"/>
  <c r="G4403" i="1"/>
  <c r="H4403" i="1"/>
  <c r="I4403" i="1"/>
  <c r="J4403" i="1"/>
  <c r="G4404" i="1"/>
  <c r="H4404" i="1"/>
  <c r="I4404" i="1"/>
  <c r="J4404" i="1"/>
  <c r="G4405" i="1"/>
  <c r="H4405" i="1"/>
  <c r="I4405" i="1"/>
  <c r="J4405" i="1"/>
  <c r="G4406" i="1"/>
  <c r="H4406" i="1"/>
  <c r="I4406" i="1"/>
  <c r="J4406" i="1"/>
  <c r="G4407" i="1"/>
  <c r="H4407" i="1"/>
  <c r="I4407" i="1"/>
  <c r="J4407" i="1"/>
  <c r="G4408" i="1"/>
  <c r="H4408" i="1"/>
  <c r="I4408" i="1"/>
  <c r="J4408" i="1"/>
  <c r="G4409" i="1"/>
  <c r="H4409" i="1"/>
  <c r="I4409" i="1"/>
  <c r="J4409" i="1"/>
  <c r="G4410" i="1"/>
  <c r="H4410" i="1"/>
  <c r="I4410" i="1"/>
  <c r="J4410" i="1"/>
  <c r="G4411" i="1"/>
  <c r="H4411" i="1"/>
  <c r="I4411" i="1"/>
  <c r="J4411" i="1"/>
  <c r="G4412" i="1"/>
  <c r="H4412" i="1"/>
  <c r="I4412" i="1"/>
  <c r="J4412" i="1"/>
  <c r="G4413" i="1"/>
  <c r="H4413" i="1"/>
  <c r="I4413" i="1"/>
  <c r="J4413" i="1"/>
  <c r="G4414" i="1"/>
  <c r="H4414" i="1"/>
  <c r="I4414" i="1"/>
  <c r="J4414" i="1"/>
  <c r="G4415" i="1"/>
  <c r="H4415" i="1"/>
  <c r="I4415" i="1"/>
  <c r="J4415" i="1"/>
  <c r="G4416" i="1"/>
  <c r="H4416" i="1"/>
  <c r="I4416" i="1"/>
  <c r="J4416" i="1"/>
  <c r="G4417" i="1"/>
  <c r="H4417" i="1"/>
  <c r="I4417" i="1"/>
  <c r="J4417" i="1"/>
  <c r="G4418" i="1"/>
  <c r="H4418" i="1"/>
  <c r="I4418" i="1"/>
  <c r="J4418" i="1"/>
  <c r="G4419" i="1"/>
  <c r="H4419" i="1"/>
  <c r="I4419" i="1"/>
  <c r="J4419" i="1"/>
  <c r="G4420" i="1"/>
  <c r="H4420" i="1"/>
  <c r="I4420" i="1"/>
  <c r="J4420" i="1"/>
  <c r="G4421" i="1"/>
  <c r="H4421" i="1"/>
  <c r="I4421" i="1"/>
  <c r="J4421" i="1"/>
  <c r="G4422" i="1"/>
  <c r="H4422" i="1"/>
  <c r="I4422" i="1"/>
  <c r="J4422" i="1"/>
  <c r="G4423" i="1"/>
  <c r="H4423" i="1"/>
  <c r="I4423" i="1"/>
  <c r="J4423" i="1"/>
  <c r="G4424" i="1"/>
  <c r="H4424" i="1"/>
  <c r="I4424" i="1"/>
  <c r="J4424" i="1"/>
  <c r="G4425" i="1"/>
  <c r="H4425" i="1"/>
  <c r="I4425" i="1"/>
  <c r="J4425" i="1"/>
  <c r="G4426" i="1"/>
  <c r="H4426" i="1"/>
  <c r="I4426" i="1"/>
  <c r="J4426" i="1"/>
  <c r="G4427" i="1"/>
  <c r="H4427" i="1"/>
  <c r="I4427" i="1"/>
  <c r="J4427" i="1"/>
  <c r="G4428" i="1"/>
  <c r="H4428" i="1"/>
  <c r="I4428" i="1"/>
  <c r="J4428" i="1"/>
  <c r="G4429" i="1"/>
  <c r="H4429" i="1"/>
  <c r="I4429" i="1"/>
  <c r="J4429" i="1"/>
  <c r="G4430" i="1"/>
  <c r="H4430" i="1"/>
  <c r="I4430" i="1"/>
  <c r="J4430" i="1"/>
  <c r="G4431" i="1"/>
  <c r="H4431" i="1"/>
  <c r="I4431" i="1"/>
  <c r="J4431" i="1"/>
  <c r="G4432" i="1"/>
  <c r="H4432" i="1"/>
  <c r="I4432" i="1"/>
  <c r="J4432" i="1"/>
  <c r="G4433" i="1"/>
  <c r="H4433" i="1"/>
  <c r="I4433" i="1"/>
  <c r="J4433" i="1"/>
  <c r="G4434" i="1"/>
  <c r="H4434" i="1"/>
  <c r="I4434" i="1"/>
  <c r="J4434" i="1"/>
  <c r="G4435" i="1"/>
  <c r="H4435" i="1"/>
  <c r="I4435" i="1"/>
  <c r="J4435" i="1"/>
  <c r="G4436" i="1"/>
  <c r="H4436" i="1"/>
  <c r="I4436" i="1"/>
  <c r="J4436" i="1"/>
  <c r="G4437" i="1"/>
  <c r="H4437" i="1"/>
  <c r="I4437" i="1"/>
  <c r="J4437" i="1"/>
  <c r="G4438" i="1"/>
  <c r="H4438" i="1"/>
  <c r="I4438" i="1"/>
  <c r="J4438" i="1"/>
  <c r="G4439" i="1"/>
  <c r="H4439" i="1"/>
  <c r="I4439" i="1"/>
  <c r="J4439" i="1"/>
  <c r="G4440" i="1"/>
  <c r="H4440" i="1"/>
  <c r="I4440" i="1"/>
  <c r="J4440" i="1"/>
  <c r="G4441" i="1"/>
  <c r="H4441" i="1"/>
  <c r="I4441" i="1"/>
  <c r="J4441" i="1"/>
  <c r="G4442" i="1"/>
  <c r="H4442" i="1"/>
  <c r="I4442" i="1"/>
  <c r="J4442" i="1"/>
  <c r="G4443" i="1"/>
  <c r="H4443" i="1"/>
  <c r="I4443" i="1"/>
  <c r="J4443" i="1"/>
  <c r="G4444" i="1"/>
  <c r="H4444" i="1"/>
  <c r="I4444" i="1"/>
  <c r="J4444" i="1"/>
  <c r="G4445" i="1"/>
  <c r="H4445" i="1"/>
  <c r="I4445" i="1"/>
  <c r="J4445" i="1"/>
  <c r="G4446" i="1"/>
  <c r="H4446" i="1"/>
  <c r="I4446" i="1"/>
  <c r="J4446" i="1"/>
  <c r="G4447" i="1"/>
  <c r="H4447" i="1"/>
  <c r="I4447" i="1"/>
  <c r="J4447" i="1"/>
  <c r="G4448" i="1"/>
  <c r="H4448" i="1"/>
  <c r="I4448" i="1"/>
  <c r="J4448" i="1"/>
  <c r="G4449" i="1"/>
  <c r="H4449" i="1"/>
  <c r="I4449" i="1"/>
  <c r="J4449" i="1"/>
  <c r="G4450" i="1"/>
  <c r="H4450" i="1"/>
  <c r="I4450" i="1"/>
  <c r="J4450" i="1"/>
  <c r="G4451" i="1"/>
  <c r="H4451" i="1"/>
  <c r="I4451" i="1"/>
  <c r="J4451" i="1"/>
  <c r="G4452" i="1"/>
  <c r="H4452" i="1"/>
  <c r="I4452" i="1"/>
  <c r="J4452" i="1"/>
  <c r="G4453" i="1"/>
  <c r="H4453" i="1"/>
  <c r="I4453" i="1"/>
  <c r="J4453" i="1"/>
  <c r="G4454" i="1"/>
  <c r="H4454" i="1"/>
  <c r="I4454" i="1"/>
  <c r="J4454" i="1"/>
  <c r="G4455" i="1"/>
  <c r="H4455" i="1"/>
  <c r="I4455" i="1"/>
  <c r="J4455" i="1"/>
  <c r="G4456" i="1"/>
  <c r="H4456" i="1"/>
  <c r="I4456" i="1"/>
  <c r="J4456" i="1"/>
  <c r="G4457" i="1"/>
  <c r="H4457" i="1"/>
  <c r="I4457" i="1"/>
  <c r="J4457" i="1"/>
  <c r="G4458" i="1"/>
  <c r="H4458" i="1"/>
  <c r="I4458" i="1"/>
  <c r="J4458" i="1"/>
  <c r="G4459" i="1"/>
  <c r="H4459" i="1"/>
  <c r="I4459" i="1"/>
  <c r="J4459" i="1"/>
  <c r="G4460" i="1"/>
  <c r="H4460" i="1"/>
  <c r="I4460" i="1"/>
  <c r="J4460" i="1"/>
  <c r="G4461" i="1"/>
  <c r="H4461" i="1"/>
  <c r="I4461" i="1"/>
  <c r="J4461" i="1"/>
  <c r="G4462" i="1"/>
  <c r="H4462" i="1"/>
  <c r="I4462" i="1"/>
  <c r="J4462" i="1"/>
  <c r="G4463" i="1"/>
  <c r="H4463" i="1"/>
  <c r="I4463" i="1"/>
  <c r="J4463" i="1"/>
  <c r="G4464" i="1"/>
  <c r="H4464" i="1"/>
  <c r="I4464" i="1"/>
  <c r="J4464" i="1"/>
  <c r="G4465" i="1"/>
  <c r="H4465" i="1"/>
  <c r="I4465" i="1"/>
  <c r="J4465" i="1"/>
  <c r="G4466" i="1"/>
  <c r="H4466" i="1"/>
  <c r="I4466" i="1"/>
  <c r="J4466" i="1"/>
  <c r="G4467" i="1"/>
  <c r="H4467" i="1"/>
  <c r="I4467" i="1"/>
  <c r="J4467" i="1"/>
  <c r="G4468" i="1"/>
  <c r="H4468" i="1"/>
  <c r="I4468" i="1"/>
  <c r="J4468" i="1"/>
  <c r="G4469" i="1"/>
  <c r="H4469" i="1"/>
  <c r="I4469" i="1"/>
  <c r="J4469" i="1"/>
  <c r="G4470" i="1"/>
  <c r="H4470" i="1"/>
  <c r="I4470" i="1"/>
  <c r="J4470" i="1"/>
  <c r="G4471" i="1"/>
  <c r="H4471" i="1"/>
  <c r="I4471" i="1"/>
  <c r="J4471" i="1"/>
  <c r="G4472" i="1"/>
  <c r="H4472" i="1"/>
  <c r="I4472" i="1"/>
  <c r="J4472" i="1"/>
  <c r="G4473" i="1"/>
  <c r="H4473" i="1"/>
  <c r="I4473" i="1"/>
  <c r="J4473" i="1"/>
  <c r="G4474" i="1"/>
  <c r="H4474" i="1"/>
  <c r="I4474" i="1"/>
  <c r="J4474" i="1"/>
  <c r="G4475" i="1"/>
  <c r="H4475" i="1"/>
  <c r="I4475" i="1"/>
  <c r="J4475" i="1"/>
  <c r="G4476" i="1"/>
  <c r="H4476" i="1"/>
  <c r="I4476" i="1"/>
  <c r="J4476" i="1"/>
  <c r="G4477" i="1"/>
  <c r="H4477" i="1"/>
  <c r="I4477" i="1"/>
  <c r="J4477" i="1"/>
  <c r="G4478" i="1"/>
  <c r="H4478" i="1"/>
  <c r="I4478" i="1"/>
  <c r="J4478" i="1"/>
  <c r="G4479" i="1"/>
  <c r="H4479" i="1"/>
  <c r="I4479" i="1"/>
  <c r="J4479" i="1"/>
  <c r="G4480" i="1"/>
  <c r="H4480" i="1"/>
  <c r="I4480" i="1"/>
  <c r="J4480" i="1"/>
  <c r="G4481" i="1"/>
  <c r="H4481" i="1"/>
  <c r="I4481" i="1"/>
  <c r="J4481" i="1"/>
  <c r="G4482" i="1"/>
  <c r="H4482" i="1"/>
  <c r="I4482" i="1"/>
  <c r="J4482" i="1"/>
  <c r="G4483" i="1"/>
  <c r="H4483" i="1"/>
  <c r="I4483" i="1"/>
  <c r="J4483" i="1"/>
  <c r="G4484" i="1"/>
  <c r="H4484" i="1"/>
  <c r="I4484" i="1"/>
  <c r="J4484" i="1"/>
  <c r="G4485" i="1"/>
  <c r="H4485" i="1"/>
  <c r="I4485" i="1"/>
  <c r="J4485" i="1"/>
  <c r="G4486" i="1"/>
  <c r="H4486" i="1"/>
  <c r="I4486" i="1"/>
  <c r="J4486" i="1"/>
  <c r="G4487" i="1"/>
  <c r="H4487" i="1"/>
  <c r="I4487" i="1"/>
  <c r="J4487" i="1"/>
  <c r="G4488" i="1"/>
  <c r="H4488" i="1"/>
  <c r="I4488" i="1"/>
  <c r="J4488" i="1"/>
  <c r="G4489" i="1"/>
  <c r="H4489" i="1"/>
  <c r="I4489" i="1"/>
  <c r="J4489" i="1"/>
  <c r="G4490" i="1"/>
  <c r="H4490" i="1"/>
  <c r="I4490" i="1"/>
  <c r="J4490" i="1"/>
  <c r="G4491" i="1"/>
  <c r="H4491" i="1"/>
  <c r="I4491" i="1"/>
  <c r="J4491" i="1"/>
  <c r="G4492" i="1"/>
  <c r="H4492" i="1"/>
  <c r="I4492" i="1"/>
  <c r="J4492" i="1"/>
  <c r="G4493" i="1"/>
  <c r="H4493" i="1"/>
  <c r="I4493" i="1"/>
  <c r="J4493" i="1"/>
  <c r="G4494" i="1"/>
  <c r="H4494" i="1"/>
  <c r="I4494" i="1"/>
  <c r="J4494" i="1"/>
  <c r="G4495" i="1"/>
  <c r="H4495" i="1"/>
  <c r="I4495" i="1"/>
  <c r="J4495" i="1"/>
  <c r="G4496" i="1"/>
  <c r="H4496" i="1"/>
  <c r="I4496" i="1"/>
  <c r="J4496" i="1"/>
  <c r="G4497" i="1"/>
  <c r="H4497" i="1"/>
  <c r="I4497" i="1"/>
  <c r="J4497" i="1"/>
  <c r="G4498" i="1"/>
  <c r="H4498" i="1"/>
  <c r="I4498" i="1"/>
  <c r="J4498" i="1"/>
  <c r="G4499" i="1"/>
  <c r="H4499" i="1"/>
  <c r="I4499" i="1"/>
  <c r="J4499" i="1"/>
  <c r="G4500" i="1"/>
  <c r="H4500" i="1"/>
  <c r="I4500" i="1"/>
  <c r="J4500" i="1"/>
  <c r="G4501" i="1"/>
  <c r="H4501" i="1"/>
  <c r="I4501" i="1"/>
  <c r="J4501" i="1"/>
  <c r="G4502" i="1"/>
  <c r="H4502" i="1"/>
  <c r="I4502" i="1"/>
  <c r="J4502" i="1"/>
  <c r="G4503" i="1"/>
  <c r="H4503" i="1"/>
  <c r="I4503" i="1"/>
  <c r="J4503" i="1"/>
  <c r="G4504" i="1"/>
  <c r="H4504" i="1"/>
  <c r="I4504" i="1"/>
  <c r="J4504" i="1"/>
  <c r="G4505" i="1"/>
  <c r="H4505" i="1"/>
  <c r="I4505" i="1"/>
  <c r="J4505" i="1"/>
  <c r="G4506" i="1"/>
  <c r="H4506" i="1"/>
  <c r="I4506" i="1"/>
  <c r="J4506" i="1"/>
  <c r="G4507" i="1"/>
  <c r="H4507" i="1"/>
  <c r="I4507" i="1"/>
  <c r="J4507" i="1"/>
  <c r="G4508" i="1"/>
  <c r="H4508" i="1"/>
  <c r="I4508" i="1"/>
  <c r="J4508" i="1"/>
  <c r="G4509" i="1"/>
  <c r="H4509" i="1"/>
  <c r="I4509" i="1"/>
  <c r="J4509" i="1"/>
  <c r="G4510" i="1"/>
  <c r="H4510" i="1"/>
  <c r="I4510" i="1"/>
  <c r="J4510" i="1"/>
  <c r="G4511" i="1"/>
  <c r="H4511" i="1"/>
  <c r="I4511" i="1"/>
  <c r="J4511" i="1"/>
  <c r="G4512" i="1"/>
  <c r="H4512" i="1"/>
  <c r="I4512" i="1"/>
  <c r="J4512" i="1"/>
  <c r="G4513" i="1"/>
  <c r="H4513" i="1"/>
  <c r="I4513" i="1"/>
  <c r="J4513" i="1"/>
  <c r="G4514" i="1"/>
  <c r="H4514" i="1"/>
  <c r="I4514" i="1"/>
  <c r="J4514" i="1"/>
  <c r="G4515" i="1"/>
  <c r="H4515" i="1"/>
  <c r="I4515" i="1"/>
  <c r="J4515" i="1"/>
  <c r="G4516" i="1"/>
  <c r="H4516" i="1"/>
  <c r="I4516" i="1"/>
  <c r="J4516" i="1"/>
  <c r="G4517" i="1"/>
  <c r="H4517" i="1"/>
  <c r="I4517" i="1"/>
  <c r="J4517" i="1"/>
  <c r="G4518" i="1"/>
  <c r="H4518" i="1"/>
  <c r="I4518" i="1"/>
  <c r="J4518" i="1"/>
  <c r="G4519" i="1"/>
  <c r="H4519" i="1"/>
  <c r="I4519" i="1"/>
  <c r="J4519" i="1"/>
  <c r="G4520" i="1"/>
  <c r="H4520" i="1"/>
  <c r="I4520" i="1"/>
  <c r="J4520" i="1"/>
  <c r="G4521" i="1"/>
  <c r="H4521" i="1"/>
  <c r="I4521" i="1"/>
  <c r="J4521" i="1"/>
  <c r="G4522" i="1"/>
  <c r="H4522" i="1"/>
  <c r="I4522" i="1"/>
  <c r="J4522" i="1"/>
  <c r="G4523" i="1"/>
  <c r="H4523" i="1"/>
  <c r="I4523" i="1"/>
  <c r="J4523" i="1"/>
  <c r="G4524" i="1"/>
  <c r="H4524" i="1"/>
  <c r="I4524" i="1"/>
  <c r="J4524" i="1"/>
  <c r="G4525" i="1"/>
  <c r="H4525" i="1"/>
  <c r="I4525" i="1"/>
  <c r="J4525" i="1"/>
  <c r="G4526" i="1"/>
  <c r="H4526" i="1"/>
  <c r="I4526" i="1"/>
  <c r="J4526" i="1"/>
  <c r="G4527" i="1"/>
  <c r="H4527" i="1"/>
  <c r="I4527" i="1"/>
  <c r="J4527" i="1"/>
  <c r="G4528" i="1"/>
  <c r="H4528" i="1"/>
  <c r="I4528" i="1"/>
  <c r="J4528" i="1"/>
  <c r="G4529" i="1"/>
  <c r="H4529" i="1"/>
  <c r="I4529" i="1"/>
  <c r="J4529" i="1"/>
  <c r="G4530" i="1"/>
  <c r="H4530" i="1"/>
  <c r="I4530" i="1"/>
  <c r="J4530" i="1"/>
  <c r="G4531" i="1"/>
  <c r="H4531" i="1"/>
  <c r="I4531" i="1"/>
  <c r="J4531" i="1"/>
  <c r="G4532" i="1"/>
  <c r="H4532" i="1"/>
  <c r="I4532" i="1"/>
  <c r="J4532" i="1"/>
  <c r="G4533" i="1"/>
  <c r="H4533" i="1"/>
  <c r="I4533" i="1"/>
  <c r="J4533" i="1"/>
  <c r="G4534" i="1"/>
  <c r="H4534" i="1"/>
  <c r="I4534" i="1"/>
  <c r="J4534" i="1"/>
  <c r="G4535" i="1"/>
  <c r="H4535" i="1"/>
  <c r="I4535" i="1"/>
  <c r="J4535" i="1"/>
  <c r="G4536" i="1"/>
  <c r="H4536" i="1"/>
  <c r="I4536" i="1"/>
  <c r="J4536" i="1"/>
  <c r="G4537" i="1"/>
  <c r="H4537" i="1"/>
  <c r="I4537" i="1"/>
  <c r="J4537" i="1"/>
  <c r="G4538" i="1"/>
  <c r="H4538" i="1"/>
  <c r="I4538" i="1"/>
  <c r="J4538" i="1"/>
  <c r="G4539" i="1"/>
  <c r="H4539" i="1"/>
  <c r="I4539" i="1"/>
  <c r="J4539" i="1"/>
  <c r="G4540" i="1"/>
  <c r="H4540" i="1"/>
  <c r="I4540" i="1"/>
  <c r="J4540" i="1"/>
  <c r="G4541" i="1"/>
  <c r="H4541" i="1"/>
  <c r="I4541" i="1"/>
  <c r="J4541" i="1"/>
  <c r="G4542" i="1"/>
  <c r="H4542" i="1"/>
  <c r="I4542" i="1"/>
  <c r="J4542" i="1"/>
  <c r="G4543" i="1"/>
  <c r="H4543" i="1"/>
  <c r="I4543" i="1"/>
  <c r="J4543" i="1"/>
  <c r="G4544" i="1"/>
  <c r="H4544" i="1"/>
  <c r="I4544" i="1"/>
  <c r="J4544" i="1"/>
  <c r="G4545" i="1"/>
  <c r="H4545" i="1"/>
  <c r="I4545" i="1"/>
  <c r="J4545" i="1"/>
  <c r="G4546" i="1"/>
  <c r="H4546" i="1"/>
  <c r="I4546" i="1"/>
  <c r="J4546" i="1"/>
  <c r="G4547" i="1"/>
  <c r="H4547" i="1"/>
  <c r="I4547" i="1"/>
  <c r="J4547" i="1"/>
  <c r="G4548" i="1"/>
  <c r="H4548" i="1"/>
  <c r="I4548" i="1"/>
  <c r="J4548" i="1"/>
  <c r="G4549" i="1"/>
  <c r="H4549" i="1"/>
  <c r="I4549" i="1"/>
  <c r="J4549" i="1"/>
  <c r="G4550" i="1"/>
  <c r="H4550" i="1"/>
  <c r="I4550" i="1"/>
  <c r="J4550" i="1"/>
  <c r="G4551" i="1"/>
  <c r="H4551" i="1"/>
  <c r="I4551" i="1"/>
  <c r="J4551" i="1"/>
  <c r="G4552" i="1"/>
  <c r="H4552" i="1"/>
  <c r="I4552" i="1"/>
  <c r="J4552" i="1"/>
  <c r="G4553" i="1"/>
  <c r="H4553" i="1"/>
  <c r="I4553" i="1"/>
  <c r="J4553" i="1"/>
  <c r="G4554" i="1"/>
  <c r="H4554" i="1"/>
  <c r="I4554" i="1"/>
  <c r="J4554" i="1"/>
  <c r="G4555" i="1"/>
  <c r="H4555" i="1"/>
  <c r="I4555" i="1"/>
  <c r="J4555" i="1"/>
  <c r="G4556" i="1"/>
  <c r="H4556" i="1"/>
  <c r="I4556" i="1"/>
  <c r="J4556" i="1"/>
  <c r="G4557" i="1"/>
  <c r="H4557" i="1"/>
  <c r="I4557" i="1"/>
  <c r="J4557" i="1"/>
  <c r="G4558" i="1"/>
  <c r="H4558" i="1"/>
  <c r="I4558" i="1"/>
  <c r="J4558" i="1"/>
  <c r="G4559" i="1"/>
  <c r="H4559" i="1"/>
  <c r="I4559" i="1"/>
  <c r="J4559" i="1"/>
  <c r="G4560" i="1"/>
  <c r="H4560" i="1"/>
  <c r="I4560" i="1"/>
  <c r="J4560" i="1"/>
  <c r="G4561" i="1"/>
  <c r="H4561" i="1"/>
  <c r="I4561" i="1"/>
  <c r="J4561" i="1"/>
  <c r="G4562" i="1"/>
  <c r="H4562" i="1"/>
  <c r="I4562" i="1"/>
  <c r="J4562" i="1"/>
  <c r="G4563" i="1"/>
  <c r="H4563" i="1"/>
  <c r="I4563" i="1"/>
  <c r="J4563" i="1"/>
  <c r="G4564" i="1"/>
  <c r="H4564" i="1"/>
  <c r="I4564" i="1"/>
  <c r="J4564" i="1"/>
  <c r="G4565" i="1"/>
  <c r="H4565" i="1"/>
  <c r="I4565" i="1"/>
  <c r="J4565" i="1"/>
  <c r="G4566" i="1"/>
  <c r="H4566" i="1"/>
  <c r="I4566" i="1"/>
  <c r="J4566" i="1"/>
  <c r="G4567" i="1"/>
  <c r="H4567" i="1"/>
  <c r="I4567" i="1"/>
  <c r="J4567" i="1"/>
  <c r="G4568" i="1"/>
  <c r="H4568" i="1"/>
  <c r="I4568" i="1"/>
  <c r="J4568" i="1"/>
  <c r="G4569" i="1"/>
  <c r="H4569" i="1"/>
  <c r="I4569" i="1"/>
  <c r="J4569" i="1"/>
  <c r="G4570" i="1"/>
  <c r="H4570" i="1"/>
  <c r="I4570" i="1"/>
  <c r="J4570" i="1"/>
  <c r="G4571" i="1"/>
  <c r="H4571" i="1"/>
  <c r="I4571" i="1"/>
  <c r="J4571" i="1"/>
  <c r="G4572" i="1"/>
  <c r="H4572" i="1"/>
  <c r="I4572" i="1"/>
  <c r="J4572" i="1"/>
  <c r="G4573" i="1"/>
  <c r="H4573" i="1"/>
  <c r="I4573" i="1"/>
  <c r="J4573" i="1"/>
  <c r="G4574" i="1"/>
  <c r="H4574" i="1"/>
  <c r="I4574" i="1"/>
  <c r="J4574" i="1"/>
  <c r="G4575" i="1"/>
  <c r="H4575" i="1"/>
  <c r="I4575" i="1"/>
  <c r="J4575" i="1"/>
  <c r="G4576" i="1"/>
  <c r="H4576" i="1"/>
  <c r="I4576" i="1"/>
  <c r="J4576" i="1"/>
  <c r="G4577" i="1"/>
  <c r="H4577" i="1"/>
  <c r="I4577" i="1"/>
  <c r="J4577" i="1"/>
  <c r="G4578" i="1"/>
  <c r="H4578" i="1"/>
  <c r="I4578" i="1"/>
  <c r="J4578" i="1"/>
  <c r="G4579" i="1"/>
  <c r="H4579" i="1"/>
  <c r="I4579" i="1"/>
  <c r="J4579" i="1"/>
  <c r="G4580" i="1"/>
  <c r="H4580" i="1"/>
  <c r="I4580" i="1"/>
  <c r="J4580" i="1"/>
  <c r="G4581" i="1"/>
  <c r="H4581" i="1"/>
  <c r="I4581" i="1"/>
  <c r="J4581" i="1"/>
  <c r="G4582" i="1"/>
  <c r="H4582" i="1"/>
  <c r="I4582" i="1"/>
  <c r="J4582" i="1"/>
  <c r="G4583" i="1"/>
  <c r="H4583" i="1"/>
  <c r="I4583" i="1"/>
  <c r="J4583" i="1"/>
  <c r="G4584" i="1"/>
  <c r="H4584" i="1"/>
  <c r="I4584" i="1"/>
  <c r="J4584" i="1"/>
  <c r="G4585" i="1"/>
  <c r="H4585" i="1"/>
  <c r="I4585" i="1"/>
  <c r="J4585" i="1"/>
  <c r="G4586" i="1"/>
  <c r="H4586" i="1"/>
  <c r="I4586" i="1"/>
  <c r="J4586" i="1"/>
  <c r="G4587" i="1"/>
  <c r="H4587" i="1"/>
  <c r="I4587" i="1"/>
  <c r="J4587" i="1"/>
  <c r="G4588" i="1"/>
  <c r="H4588" i="1"/>
  <c r="I4588" i="1"/>
  <c r="J4588" i="1"/>
  <c r="G4589" i="1"/>
  <c r="H4589" i="1"/>
  <c r="I4589" i="1"/>
  <c r="J4589" i="1"/>
  <c r="G4590" i="1"/>
  <c r="H4590" i="1"/>
  <c r="I4590" i="1"/>
  <c r="J4590" i="1"/>
  <c r="G4591" i="1"/>
  <c r="H4591" i="1"/>
  <c r="I4591" i="1"/>
  <c r="J4591" i="1"/>
  <c r="G4592" i="1"/>
  <c r="H4592" i="1"/>
  <c r="I4592" i="1"/>
  <c r="J4592" i="1"/>
  <c r="G4593" i="1"/>
  <c r="H4593" i="1"/>
  <c r="I4593" i="1"/>
  <c r="J4593" i="1"/>
  <c r="G4594" i="1"/>
  <c r="H4594" i="1"/>
  <c r="I4594" i="1"/>
  <c r="J4594" i="1"/>
  <c r="G4595" i="1"/>
  <c r="H4595" i="1"/>
  <c r="I4595" i="1"/>
  <c r="J4595" i="1"/>
  <c r="G4596" i="1"/>
  <c r="H4596" i="1"/>
  <c r="I4596" i="1"/>
  <c r="J4596" i="1"/>
  <c r="G4597" i="1"/>
  <c r="H4597" i="1"/>
  <c r="I4597" i="1"/>
  <c r="J4597" i="1"/>
  <c r="G4598" i="1"/>
  <c r="H4598" i="1"/>
  <c r="I4598" i="1"/>
  <c r="J4598" i="1"/>
  <c r="G4599" i="1"/>
  <c r="H4599" i="1"/>
  <c r="I4599" i="1"/>
  <c r="J4599" i="1"/>
  <c r="G4600" i="1"/>
  <c r="H4600" i="1"/>
  <c r="I4600" i="1"/>
  <c r="J4600" i="1"/>
  <c r="G4601" i="1"/>
  <c r="H4601" i="1"/>
  <c r="I4601" i="1"/>
  <c r="J4601" i="1"/>
  <c r="G4602" i="1"/>
  <c r="H4602" i="1"/>
  <c r="I4602" i="1"/>
  <c r="J4602" i="1"/>
  <c r="G4603" i="1"/>
  <c r="H4603" i="1"/>
  <c r="I4603" i="1"/>
  <c r="J4603" i="1"/>
  <c r="G4604" i="1"/>
  <c r="H4604" i="1"/>
  <c r="I4604" i="1"/>
  <c r="J4604" i="1"/>
  <c r="G4605" i="1"/>
  <c r="H4605" i="1"/>
  <c r="I4605" i="1"/>
  <c r="J4605" i="1"/>
  <c r="G4606" i="1"/>
  <c r="H4606" i="1"/>
  <c r="I4606" i="1"/>
  <c r="J4606" i="1"/>
  <c r="G4607" i="1"/>
  <c r="H4607" i="1"/>
  <c r="I4607" i="1"/>
  <c r="J4607" i="1"/>
  <c r="G4608" i="1"/>
  <c r="H4608" i="1"/>
  <c r="I4608" i="1"/>
  <c r="J4608" i="1"/>
  <c r="G4609" i="1"/>
  <c r="H4609" i="1"/>
  <c r="I4609" i="1"/>
  <c r="J4609" i="1"/>
  <c r="G4610" i="1"/>
  <c r="H4610" i="1"/>
  <c r="I4610" i="1"/>
  <c r="J4610" i="1"/>
  <c r="G4611" i="1"/>
  <c r="H4611" i="1"/>
  <c r="I4611" i="1"/>
  <c r="J4611" i="1"/>
  <c r="G4612" i="1"/>
  <c r="H4612" i="1"/>
  <c r="I4612" i="1"/>
  <c r="J4612" i="1"/>
  <c r="G4613" i="1"/>
  <c r="H4613" i="1"/>
  <c r="I4613" i="1"/>
  <c r="J4613" i="1"/>
  <c r="G4614" i="1"/>
  <c r="H4614" i="1"/>
  <c r="I4614" i="1"/>
  <c r="J4614" i="1"/>
  <c r="G4615" i="1"/>
  <c r="H4615" i="1"/>
  <c r="I4615" i="1"/>
  <c r="J4615" i="1"/>
  <c r="G4616" i="1"/>
  <c r="H4616" i="1"/>
  <c r="I4616" i="1"/>
  <c r="J4616" i="1"/>
  <c r="G4617" i="1"/>
  <c r="H4617" i="1"/>
  <c r="I4617" i="1"/>
  <c r="J4617" i="1"/>
  <c r="G4618" i="1"/>
  <c r="H4618" i="1"/>
  <c r="I4618" i="1"/>
  <c r="J4618" i="1"/>
  <c r="G4619" i="1"/>
  <c r="H4619" i="1"/>
  <c r="I4619" i="1"/>
  <c r="J4619" i="1"/>
  <c r="G4620" i="1"/>
  <c r="H4620" i="1"/>
  <c r="I4620" i="1"/>
  <c r="J4620" i="1"/>
  <c r="G4621" i="1"/>
  <c r="H4621" i="1"/>
  <c r="I4621" i="1"/>
  <c r="J4621" i="1"/>
  <c r="G4622" i="1"/>
  <c r="H4622" i="1"/>
  <c r="I4622" i="1"/>
  <c r="J4622" i="1"/>
  <c r="G4623" i="1"/>
  <c r="H4623" i="1"/>
  <c r="I4623" i="1"/>
  <c r="J4623" i="1"/>
  <c r="G4624" i="1"/>
  <c r="H4624" i="1"/>
  <c r="I4624" i="1"/>
  <c r="J4624" i="1"/>
  <c r="G4625" i="1"/>
  <c r="H4625" i="1"/>
  <c r="I4625" i="1"/>
  <c r="J4625" i="1"/>
  <c r="G4626" i="1"/>
  <c r="H4626" i="1"/>
  <c r="I4626" i="1"/>
  <c r="J4626" i="1"/>
  <c r="G4627" i="1"/>
  <c r="H4627" i="1"/>
  <c r="I4627" i="1"/>
  <c r="J4627" i="1"/>
  <c r="G4628" i="1"/>
  <c r="H4628" i="1"/>
  <c r="I4628" i="1"/>
  <c r="J4628" i="1"/>
  <c r="G4629" i="1"/>
  <c r="H4629" i="1"/>
  <c r="I4629" i="1"/>
  <c r="J4629" i="1"/>
  <c r="G4630" i="1"/>
  <c r="H4630" i="1"/>
  <c r="I4630" i="1"/>
  <c r="J4630" i="1"/>
  <c r="G4631" i="1"/>
  <c r="H4631" i="1"/>
  <c r="I4631" i="1"/>
  <c r="J4631" i="1"/>
  <c r="G4632" i="1"/>
  <c r="H4632" i="1"/>
  <c r="I4632" i="1"/>
  <c r="J4632" i="1"/>
  <c r="G4633" i="1"/>
  <c r="H4633" i="1"/>
  <c r="I4633" i="1"/>
  <c r="J4633" i="1"/>
  <c r="G4634" i="1"/>
  <c r="H4634" i="1"/>
  <c r="I4634" i="1"/>
  <c r="J4634" i="1"/>
  <c r="G4635" i="1"/>
  <c r="H4635" i="1"/>
  <c r="I4635" i="1"/>
  <c r="J4635" i="1"/>
  <c r="G4636" i="1"/>
  <c r="H4636" i="1"/>
  <c r="I4636" i="1"/>
  <c r="J4636" i="1"/>
  <c r="G4637" i="1"/>
  <c r="H4637" i="1"/>
  <c r="I4637" i="1"/>
  <c r="J4637" i="1"/>
  <c r="G4638" i="1"/>
  <c r="H4638" i="1"/>
  <c r="I4638" i="1"/>
  <c r="J4638" i="1"/>
  <c r="G4639" i="1"/>
  <c r="H4639" i="1"/>
  <c r="I4639" i="1"/>
  <c r="J4639" i="1"/>
  <c r="G4640" i="1"/>
  <c r="H4640" i="1"/>
  <c r="I4640" i="1"/>
  <c r="J4640" i="1"/>
  <c r="G4641" i="1"/>
  <c r="H4641" i="1"/>
  <c r="I4641" i="1"/>
  <c r="J4641" i="1"/>
  <c r="G4642" i="1"/>
  <c r="H4642" i="1"/>
  <c r="I4642" i="1"/>
  <c r="J4642" i="1"/>
  <c r="G4643" i="1"/>
  <c r="H4643" i="1"/>
  <c r="I4643" i="1"/>
  <c r="J4643" i="1"/>
  <c r="G4644" i="1"/>
  <c r="H4644" i="1"/>
  <c r="I4644" i="1"/>
  <c r="J4644" i="1"/>
  <c r="G4645" i="1"/>
  <c r="H4645" i="1"/>
  <c r="I4645" i="1"/>
  <c r="J4645" i="1"/>
  <c r="G4646" i="1"/>
  <c r="H4646" i="1"/>
  <c r="I4646" i="1"/>
  <c r="J4646" i="1"/>
  <c r="G4647" i="1"/>
  <c r="H4647" i="1"/>
  <c r="I4647" i="1"/>
  <c r="J4647" i="1"/>
  <c r="G4648" i="1"/>
  <c r="H4648" i="1"/>
  <c r="I4648" i="1"/>
  <c r="J4648" i="1"/>
  <c r="G4649" i="1"/>
  <c r="H4649" i="1"/>
  <c r="I4649" i="1"/>
  <c r="J4649" i="1"/>
  <c r="G4650" i="1"/>
  <c r="H4650" i="1"/>
  <c r="I4650" i="1"/>
  <c r="J4650" i="1"/>
  <c r="G4651" i="1"/>
  <c r="H4651" i="1"/>
  <c r="I4651" i="1"/>
  <c r="J4651" i="1"/>
  <c r="G4652" i="1"/>
  <c r="H4652" i="1"/>
  <c r="I4652" i="1"/>
  <c r="J4652" i="1"/>
  <c r="G4653" i="1"/>
  <c r="H4653" i="1"/>
  <c r="I4653" i="1"/>
  <c r="J4653" i="1"/>
  <c r="G4654" i="1"/>
  <c r="H4654" i="1"/>
  <c r="I4654" i="1"/>
  <c r="J4654" i="1"/>
  <c r="G4655" i="1"/>
  <c r="H4655" i="1"/>
  <c r="I4655" i="1"/>
  <c r="J4655" i="1"/>
  <c r="G4656" i="1"/>
  <c r="H4656" i="1"/>
  <c r="I4656" i="1"/>
  <c r="J4656" i="1"/>
  <c r="G4657" i="1"/>
  <c r="H4657" i="1"/>
  <c r="I4657" i="1"/>
  <c r="J4657" i="1"/>
  <c r="G4658" i="1"/>
  <c r="H4658" i="1"/>
  <c r="I4658" i="1"/>
  <c r="J4658" i="1"/>
  <c r="G4659" i="1"/>
  <c r="H4659" i="1"/>
  <c r="I4659" i="1"/>
  <c r="J4659" i="1"/>
  <c r="G4660" i="1"/>
  <c r="H4660" i="1"/>
  <c r="I4660" i="1"/>
  <c r="J4660" i="1"/>
  <c r="G4661" i="1"/>
  <c r="H4661" i="1"/>
  <c r="I4661" i="1"/>
  <c r="J4661" i="1"/>
  <c r="G4662" i="1"/>
  <c r="H4662" i="1"/>
  <c r="I4662" i="1"/>
  <c r="J4662" i="1"/>
  <c r="G4663" i="1"/>
  <c r="H4663" i="1"/>
  <c r="I4663" i="1"/>
  <c r="J4663" i="1"/>
  <c r="G4664" i="1"/>
  <c r="H4664" i="1"/>
  <c r="I4664" i="1"/>
  <c r="J4664" i="1"/>
  <c r="G4665" i="1"/>
  <c r="H4665" i="1"/>
  <c r="I4665" i="1"/>
  <c r="J4665" i="1"/>
  <c r="G4666" i="1"/>
  <c r="H4666" i="1"/>
  <c r="I4666" i="1"/>
  <c r="J4666" i="1"/>
  <c r="G4667" i="1"/>
  <c r="H4667" i="1"/>
  <c r="I4667" i="1"/>
  <c r="J4667" i="1"/>
  <c r="G4668" i="1"/>
  <c r="H4668" i="1"/>
  <c r="I4668" i="1"/>
  <c r="J4668" i="1"/>
  <c r="G4669" i="1"/>
  <c r="H4669" i="1"/>
  <c r="I4669" i="1"/>
  <c r="J4669" i="1"/>
  <c r="G4670" i="1"/>
  <c r="H4670" i="1"/>
  <c r="I4670" i="1"/>
  <c r="J4670" i="1"/>
  <c r="G4671" i="1"/>
  <c r="H4671" i="1"/>
  <c r="I4671" i="1"/>
  <c r="J4671" i="1"/>
  <c r="G4672" i="1"/>
  <c r="H4672" i="1"/>
  <c r="I4672" i="1"/>
  <c r="J4672" i="1"/>
  <c r="G4673" i="1"/>
  <c r="H4673" i="1"/>
  <c r="I4673" i="1"/>
  <c r="J4673" i="1"/>
  <c r="G4674" i="1"/>
  <c r="H4674" i="1"/>
  <c r="I4674" i="1"/>
  <c r="J4674" i="1"/>
  <c r="G4675" i="1"/>
  <c r="H4675" i="1"/>
  <c r="I4675" i="1"/>
  <c r="J4675" i="1"/>
  <c r="G4676" i="1"/>
  <c r="H4676" i="1"/>
  <c r="I4676" i="1"/>
  <c r="J4676" i="1"/>
  <c r="G4677" i="1"/>
  <c r="H4677" i="1"/>
  <c r="I4677" i="1"/>
  <c r="J4677" i="1"/>
  <c r="G4678" i="1"/>
  <c r="H4678" i="1"/>
  <c r="I4678" i="1"/>
  <c r="J4678" i="1"/>
  <c r="G4679" i="1"/>
  <c r="H4679" i="1"/>
  <c r="I4679" i="1"/>
  <c r="J4679" i="1"/>
  <c r="G4680" i="1"/>
  <c r="H4680" i="1"/>
  <c r="I4680" i="1"/>
  <c r="J4680" i="1"/>
  <c r="G4681" i="1"/>
  <c r="H4681" i="1"/>
  <c r="I4681" i="1"/>
  <c r="J4681" i="1"/>
  <c r="G4682" i="1"/>
  <c r="H4682" i="1"/>
  <c r="I4682" i="1"/>
  <c r="J4682" i="1"/>
  <c r="G4683" i="1"/>
  <c r="H4683" i="1"/>
  <c r="I4683" i="1"/>
  <c r="J4683" i="1"/>
  <c r="G4684" i="1"/>
  <c r="H4684" i="1"/>
  <c r="I4684" i="1"/>
  <c r="J4684" i="1"/>
  <c r="G4685" i="1"/>
  <c r="H4685" i="1"/>
  <c r="I4685" i="1"/>
  <c r="J4685" i="1"/>
  <c r="G4686" i="1"/>
  <c r="H4686" i="1"/>
  <c r="I4686" i="1"/>
  <c r="J4686" i="1"/>
  <c r="G4687" i="1"/>
  <c r="H4687" i="1"/>
  <c r="I4687" i="1"/>
  <c r="J4687" i="1"/>
  <c r="G4688" i="1"/>
  <c r="H4688" i="1"/>
  <c r="I4688" i="1"/>
  <c r="J4688" i="1"/>
  <c r="G4689" i="1"/>
  <c r="H4689" i="1"/>
  <c r="I4689" i="1"/>
  <c r="J4689" i="1"/>
  <c r="G4690" i="1"/>
  <c r="H4690" i="1"/>
  <c r="I4690" i="1"/>
  <c r="J4690" i="1"/>
  <c r="G4691" i="1"/>
  <c r="H4691" i="1"/>
  <c r="I4691" i="1"/>
  <c r="J4691" i="1"/>
  <c r="G4692" i="1"/>
  <c r="H4692" i="1"/>
  <c r="I4692" i="1"/>
  <c r="J4692" i="1"/>
  <c r="G4693" i="1"/>
  <c r="H4693" i="1"/>
  <c r="I4693" i="1"/>
  <c r="J4693" i="1"/>
  <c r="G4694" i="1"/>
  <c r="H4694" i="1"/>
  <c r="I4694" i="1"/>
  <c r="J4694" i="1"/>
  <c r="G4695" i="1"/>
  <c r="H4695" i="1"/>
  <c r="I4695" i="1"/>
  <c r="J4695" i="1"/>
  <c r="G4696" i="1"/>
  <c r="H4696" i="1"/>
  <c r="I4696" i="1"/>
  <c r="J4696" i="1"/>
  <c r="G4697" i="1"/>
  <c r="H4697" i="1"/>
  <c r="I4697" i="1"/>
  <c r="J4697" i="1"/>
  <c r="G4698" i="1"/>
  <c r="H4698" i="1"/>
  <c r="I4698" i="1"/>
  <c r="J4698" i="1"/>
  <c r="G4699" i="1"/>
  <c r="H4699" i="1"/>
  <c r="I4699" i="1"/>
  <c r="J4699" i="1"/>
  <c r="G4700" i="1"/>
  <c r="H4700" i="1"/>
  <c r="I4700" i="1"/>
  <c r="J4700" i="1"/>
  <c r="G4701" i="1"/>
  <c r="H4701" i="1"/>
  <c r="I4701" i="1"/>
  <c r="J4701" i="1"/>
  <c r="G4702" i="1"/>
  <c r="H4702" i="1"/>
  <c r="I4702" i="1"/>
  <c r="J4702" i="1"/>
  <c r="G4703" i="1"/>
  <c r="H4703" i="1"/>
  <c r="I4703" i="1"/>
  <c r="J4703" i="1"/>
  <c r="G4704" i="1"/>
  <c r="H4704" i="1"/>
  <c r="I4704" i="1"/>
  <c r="J4704" i="1"/>
  <c r="G4705" i="1"/>
  <c r="H4705" i="1"/>
  <c r="I4705" i="1"/>
  <c r="J4705" i="1"/>
  <c r="G4706" i="1"/>
  <c r="H4706" i="1"/>
  <c r="I4706" i="1"/>
  <c r="J4706" i="1"/>
  <c r="G4707" i="1"/>
  <c r="H4707" i="1"/>
  <c r="I4707" i="1"/>
  <c r="J4707" i="1"/>
  <c r="G4708" i="1"/>
  <c r="H4708" i="1"/>
  <c r="I4708" i="1"/>
  <c r="J4708" i="1"/>
  <c r="G4709" i="1"/>
  <c r="H4709" i="1"/>
  <c r="I4709" i="1"/>
  <c r="J4709" i="1"/>
  <c r="G4710" i="1"/>
  <c r="H4710" i="1"/>
  <c r="I4710" i="1"/>
  <c r="J4710" i="1"/>
  <c r="G4711" i="1"/>
  <c r="H4711" i="1"/>
  <c r="I4711" i="1"/>
  <c r="J4711" i="1"/>
  <c r="G4712" i="1"/>
  <c r="H4712" i="1"/>
  <c r="I4712" i="1"/>
  <c r="J4712" i="1"/>
  <c r="G4713" i="1"/>
  <c r="H4713" i="1"/>
  <c r="I4713" i="1"/>
  <c r="J4713" i="1"/>
  <c r="G4714" i="1"/>
  <c r="H4714" i="1"/>
  <c r="I4714" i="1"/>
  <c r="J4714" i="1"/>
  <c r="G4715" i="1"/>
  <c r="H4715" i="1"/>
  <c r="I4715" i="1"/>
  <c r="J4715" i="1"/>
  <c r="G4716" i="1"/>
  <c r="H4716" i="1"/>
  <c r="I4716" i="1"/>
  <c r="J4716" i="1"/>
  <c r="G4717" i="1"/>
  <c r="H4717" i="1"/>
  <c r="I4717" i="1"/>
  <c r="J4717" i="1"/>
  <c r="G4718" i="1"/>
  <c r="H4718" i="1"/>
  <c r="I4718" i="1"/>
  <c r="J4718" i="1"/>
  <c r="G4719" i="1"/>
  <c r="H4719" i="1"/>
  <c r="I4719" i="1"/>
  <c r="J4719" i="1"/>
  <c r="G4720" i="1"/>
  <c r="H4720" i="1"/>
  <c r="I4720" i="1"/>
  <c r="J4720" i="1"/>
  <c r="G4721" i="1"/>
  <c r="H4721" i="1"/>
  <c r="I4721" i="1"/>
  <c r="J4721" i="1"/>
  <c r="G4722" i="1"/>
  <c r="H4722" i="1"/>
  <c r="I4722" i="1"/>
  <c r="J4722" i="1"/>
  <c r="G4723" i="1"/>
  <c r="H4723" i="1"/>
  <c r="I4723" i="1"/>
  <c r="J4723" i="1"/>
  <c r="G4724" i="1"/>
  <c r="H4724" i="1"/>
  <c r="I4724" i="1"/>
  <c r="J4724" i="1"/>
  <c r="G4725" i="1"/>
  <c r="H4725" i="1"/>
  <c r="I4725" i="1"/>
  <c r="J4725" i="1"/>
  <c r="G4726" i="1"/>
  <c r="H4726" i="1"/>
  <c r="I4726" i="1"/>
  <c r="J4726" i="1"/>
  <c r="G4727" i="1"/>
  <c r="H4727" i="1"/>
  <c r="I4727" i="1"/>
  <c r="J4727" i="1"/>
  <c r="G4728" i="1"/>
  <c r="H4728" i="1"/>
  <c r="I4728" i="1"/>
  <c r="J4728" i="1"/>
  <c r="G4729" i="1"/>
  <c r="H4729" i="1"/>
  <c r="I4729" i="1"/>
  <c r="J4729" i="1"/>
  <c r="G4730" i="1"/>
  <c r="H4730" i="1"/>
  <c r="I4730" i="1"/>
  <c r="J4730" i="1"/>
  <c r="G4731" i="1"/>
  <c r="H4731" i="1"/>
  <c r="I4731" i="1"/>
  <c r="J4731" i="1"/>
  <c r="G4732" i="1"/>
  <c r="H4732" i="1"/>
  <c r="I4732" i="1"/>
  <c r="J4732" i="1"/>
  <c r="G4733" i="1"/>
  <c r="H4733" i="1"/>
  <c r="I4733" i="1"/>
  <c r="J4733" i="1"/>
  <c r="G4734" i="1"/>
  <c r="H4734" i="1"/>
  <c r="I4734" i="1"/>
  <c r="J4734" i="1"/>
  <c r="G4735" i="1"/>
  <c r="H4735" i="1"/>
  <c r="I4735" i="1"/>
  <c r="J4735" i="1"/>
  <c r="G4736" i="1"/>
  <c r="H4736" i="1"/>
  <c r="I4736" i="1"/>
  <c r="J4736" i="1"/>
  <c r="G4737" i="1"/>
  <c r="H4737" i="1"/>
  <c r="I4737" i="1"/>
  <c r="J4737" i="1"/>
  <c r="G4738" i="1"/>
  <c r="H4738" i="1"/>
  <c r="I4738" i="1"/>
  <c r="J4738" i="1"/>
  <c r="G4739" i="1"/>
  <c r="H4739" i="1"/>
  <c r="I4739" i="1"/>
  <c r="J4739" i="1"/>
  <c r="G4740" i="1"/>
  <c r="H4740" i="1"/>
  <c r="I4740" i="1"/>
  <c r="J4740" i="1"/>
  <c r="G4741" i="1"/>
  <c r="H4741" i="1"/>
  <c r="I4741" i="1"/>
  <c r="J4741" i="1"/>
  <c r="G4742" i="1"/>
  <c r="H4742" i="1"/>
  <c r="I4742" i="1"/>
  <c r="J4742" i="1"/>
  <c r="G4743" i="1"/>
  <c r="H4743" i="1"/>
  <c r="I4743" i="1"/>
  <c r="J4743" i="1"/>
  <c r="G4744" i="1"/>
  <c r="H4744" i="1"/>
  <c r="I4744" i="1"/>
  <c r="J4744" i="1"/>
  <c r="G4745" i="1"/>
  <c r="H4745" i="1"/>
  <c r="I4745" i="1"/>
  <c r="J4745" i="1"/>
  <c r="G4746" i="1"/>
  <c r="H4746" i="1"/>
  <c r="I4746" i="1"/>
  <c r="J4746" i="1"/>
  <c r="G4747" i="1"/>
  <c r="H4747" i="1"/>
  <c r="I4747" i="1"/>
  <c r="J4747" i="1"/>
  <c r="G4748" i="1"/>
  <c r="H4748" i="1"/>
  <c r="I4748" i="1"/>
  <c r="J4748" i="1"/>
  <c r="G4749" i="1"/>
  <c r="H4749" i="1"/>
  <c r="I4749" i="1"/>
  <c r="J4749" i="1"/>
  <c r="G4750" i="1"/>
  <c r="H4750" i="1"/>
  <c r="I4750" i="1"/>
  <c r="J4750" i="1"/>
  <c r="G4751" i="1"/>
  <c r="H4751" i="1"/>
  <c r="I4751" i="1"/>
  <c r="J4751" i="1"/>
  <c r="G4752" i="1"/>
  <c r="H4752" i="1"/>
  <c r="I4752" i="1"/>
  <c r="J4752" i="1"/>
  <c r="G4753" i="1"/>
  <c r="H4753" i="1"/>
  <c r="I4753" i="1"/>
  <c r="J4753" i="1"/>
  <c r="G4754" i="1"/>
  <c r="H4754" i="1"/>
  <c r="I4754" i="1"/>
  <c r="J4754" i="1"/>
  <c r="G4755" i="1"/>
  <c r="H4755" i="1"/>
  <c r="I4755" i="1"/>
  <c r="J4755" i="1"/>
  <c r="G4756" i="1"/>
  <c r="H4756" i="1"/>
  <c r="I4756" i="1"/>
  <c r="J4756" i="1"/>
  <c r="G4757" i="1"/>
  <c r="H4757" i="1"/>
  <c r="I4757" i="1"/>
  <c r="J4757" i="1"/>
  <c r="G4758" i="1"/>
  <c r="H4758" i="1"/>
  <c r="I4758" i="1"/>
  <c r="J4758" i="1"/>
  <c r="G4759" i="1"/>
  <c r="H4759" i="1"/>
  <c r="I4759" i="1"/>
  <c r="J4759" i="1"/>
  <c r="G4760" i="1"/>
  <c r="H4760" i="1"/>
  <c r="I4760" i="1"/>
  <c r="J4760" i="1"/>
  <c r="G4761" i="1"/>
  <c r="H4761" i="1"/>
  <c r="I4761" i="1"/>
  <c r="J4761" i="1"/>
  <c r="G4762" i="1"/>
  <c r="H4762" i="1"/>
  <c r="I4762" i="1"/>
  <c r="J4762" i="1"/>
  <c r="G4763" i="1"/>
  <c r="H4763" i="1"/>
  <c r="I4763" i="1"/>
  <c r="J4763" i="1"/>
  <c r="G4764" i="1"/>
  <c r="H4764" i="1"/>
  <c r="I4764" i="1"/>
  <c r="J4764" i="1"/>
  <c r="G4765" i="1"/>
  <c r="H4765" i="1"/>
  <c r="I4765" i="1"/>
  <c r="J4765" i="1"/>
  <c r="G4766" i="1"/>
  <c r="H4766" i="1"/>
  <c r="I4766" i="1"/>
  <c r="J4766" i="1"/>
  <c r="G4767" i="1"/>
  <c r="H4767" i="1"/>
  <c r="I4767" i="1"/>
  <c r="J4767" i="1"/>
  <c r="G4768" i="1"/>
  <c r="H4768" i="1"/>
  <c r="I4768" i="1"/>
  <c r="J4768" i="1"/>
  <c r="G4769" i="1"/>
  <c r="H4769" i="1"/>
  <c r="I4769" i="1"/>
  <c r="J4769" i="1"/>
  <c r="G4770" i="1"/>
  <c r="H4770" i="1"/>
  <c r="I4770" i="1"/>
  <c r="J4770" i="1"/>
  <c r="G4771" i="1"/>
  <c r="H4771" i="1"/>
  <c r="I4771" i="1"/>
  <c r="J4771" i="1"/>
  <c r="G4772" i="1"/>
  <c r="H4772" i="1"/>
  <c r="I4772" i="1"/>
  <c r="J4772" i="1"/>
  <c r="G4773" i="1"/>
  <c r="H4773" i="1"/>
  <c r="I4773" i="1"/>
  <c r="J4773" i="1"/>
  <c r="G4774" i="1"/>
  <c r="H4774" i="1"/>
  <c r="I4774" i="1"/>
  <c r="J4774" i="1"/>
  <c r="G4775" i="1"/>
  <c r="H4775" i="1"/>
  <c r="I4775" i="1"/>
  <c r="J4775" i="1"/>
  <c r="G4776" i="1"/>
  <c r="H4776" i="1"/>
  <c r="I4776" i="1"/>
  <c r="J4776" i="1"/>
  <c r="G4777" i="1"/>
  <c r="H4777" i="1"/>
  <c r="I4777" i="1"/>
  <c r="J4777" i="1"/>
  <c r="G4778" i="1"/>
  <c r="H4778" i="1"/>
  <c r="I4778" i="1"/>
  <c r="J4778" i="1"/>
  <c r="G4779" i="1"/>
  <c r="H4779" i="1"/>
  <c r="I4779" i="1"/>
  <c r="J4779" i="1"/>
  <c r="G4780" i="1"/>
  <c r="H4780" i="1"/>
  <c r="I4780" i="1"/>
  <c r="J4780" i="1"/>
  <c r="G4781" i="1"/>
  <c r="H4781" i="1"/>
  <c r="I4781" i="1"/>
  <c r="J4781" i="1"/>
  <c r="G4782" i="1"/>
  <c r="H4782" i="1"/>
  <c r="I4782" i="1"/>
  <c r="J4782" i="1"/>
  <c r="G4783" i="1"/>
  <c r="H4783" i="1"/>
  <c r="I4783" i="1"/>
  <c r="J4783" i="1"/>
  <c r="G4784" i="1"/>
  <c r="H4784" i="1"/>
  <c r="I4784" i="1"/>
  <c r="J4784" i="1"/>
  <c r="G4785" i="1"/>
  <c r="H4785" i="1"/>
  <c r="I4785" i="1"/>
  <c r="J4785" i="1"/>
  <c r="G4786" i="1"/>
  <c r="H4786" i="1"/>
  <c r="I4786" i="1"/>
  <c r="J4786" i="1"/>
  <c r="G4787" i="1"/>
  <c r="H4787" i="1"/>
  <c r="I4787" i="1"/>
  <c r="J4787" i="1"/>
  <c r="G4788" i="1"/>
  <c r="H4788" i="1"/>
  <c r="I4788" i="1"/>
  <c r="J4788" i="1"/>
  <c r="G4789" i="1"/>
  <c r="H4789" i="1"/>
  <c r="I4789" i="1"/>
  <c r="J4789" i="1"/>
  <c r="G4790" i="1"/>
  <c r="H4790" i="1"/>
  <c r="I4790" i="1"/>
  <c r="J4790" i="1"/>
  <c r="G4791" i="1"/>
  <c r="H4791" i="1"/>
  <c r="I4791" i="1"/>
  <c r="J4791" i="1"/>
  <c r="G4792" i="1"/>
  <c r="H4792" i="1"/>
  <c r="I4792" i="1"/>
  <c r="J4792" i="1"/>
  <c r="G4793" i="1"/>
  <c r="H4793" i="1"/>
  <c r="I4793" i="1"/>
  <c r="J4793" i="1"/>
  <c r="G4794" i="1"/>
  <c r="H4794" i="1"/>
  <c r="I4794" i="1"/>
  <c r="J4794" i="1"/>
  <c r="G4795" i="1"/>
  <c r="H4795" i="1"/>
  <c r="I4795" i="1"/>
  <c r="J4795" i="1"/>
  <c r="G4796" i="1"/>
  <c r="H4796" i="1"/>
  <c r="I4796" i="1"/>
  <c r="J4796" i="1"/>
  <c r="G4797" i="1"/>
  <c r="H4797" i="1"/>
  <c r="I4797" i="1"/>
  <c r="J4797" i="1"/>
  <c r="G4798" i="1"/>
  <c r="H4798" i="1"/>
  <c r="I4798" i="1"/>
  <c r="J4798" i="1"/>
  <c r="G4799" i="1"/>
  <c r="H4799" i="1"/>
  <c r="I4799" i="1"/>
  <c r="J4799" i="1"/>
  <c r="G4800" i="1"/>
  <c r="H4800" i="1"/>
  <c r="I4800" i="1"/>
  <c r="J4800" i="1"/>
  <c r="G4801" i="1"/>
  <c r="H4801" i="1"/>
  <c r="I4801" i="1"/>
  <c r="J4801" i="1"/>
  <c r="G4802" i="1"/>
  <c r="H4802" i="1"/>
  <c r="I4802" i="1"/>
  <c r="J4802" i="1"/>
  <c r="G4803" i="1"/>
  <c r="H4803" i="1"/>
  <c r="I4803" i="1"/>
  <c r="J4803" i="1"/>
  <c r="G4804" i="1"/>
  <c r="H4804" i="1"/>
  <c r="I4804" i="1"/>
  <c r="J4804" i="1"/>
  <c r="G4805" i="1"/>
  <c r="H4805" i="1"/>
  <c r="I4805" i="1"/>
  <c r="J4805" i="1"/>
  <c r="G4806" i="1"/>
  <c r="H4806" i="1"/>
  <c r="I4806" i="1"/>
  <c r="J4806" i="1"/>
  <c r="G4807" i="1"/>
  <c r="H4807" i="1"/>
  <c r="I4807" i="1"/>
  <c r="J4807" i="1"/>
  <c r="G4808" i="1"/>
  <c r="H4808" i="1"/>
  <c r="I4808" i="1"/>
  <c r="J4808" i="1"/>
  <c r="G4809" i="1"/>
  <c r="H4809" i="1"/>
  <c r="I4809" i="1"/>
  <c r="J4809" i="1"/>
  <c r="G4810" i="1"/>
  <c r="H4810" i="1"/>
  <c r="I4810" i="1"/>
  <c r="J4810" i="1"/>
  <c r="G4811" i="1"/>
  <c r="H4811" i="1"/>
  <c r="I4811" i="1"/>
  <c r="J4811" i="1"/>
  <c r="G4812" i="1"/>
  <c r="H4812" i="1"/>
  <c r="I4812" i="1"/>
  <c r="J4812" i="1"/>
  <c r="G4813" i="1"/>
  <c r="H4813" i="1"/>
  <c r="I4813" i="1"/>
  <c r="J4813" i="1"/>
  <c r="G4814" i="1"/>
  <c r="H4814" i="1"/>
  <c r="I4814" i="1"/>
  <c r="J4814" i="1"/>
  <c r="G4815" i="1"/>
  <c r="H4815" i="1"/>
  <c r="I4815" i="1"/>
  <c r="J4815" i="1"/>
  <c r="G4816" i="1"/>
  <c r="H4816" i="1"/>
  <c r="I4816" i="1"/>
  <c r="J4816" i="1"/>
  <c r="G4817" i="1"/>
  <c r="H4817" i="1"/>
  <c r="I4817" i="1"/>
  <c r="J4817" i="1"/>
  <c r="G4818" i="1"/>
  <c r="H4818" i="1"/>
  <c r="I4818" i="1"/>
  <c r="J4818" i="1"/>
  <c r="G4819" i="1"/>
  <c r="H4819" i="1"/>
  <c r="I4819" i="1"/>
  <c r="J4819" i="1"/>
  <c r="G4820" i="1"/>
  <c r="H4820" i="1"/>
  <c r="I4820" i="1"/>
  <c r="J4820" i="1"/>
  <c r="G4821" i="1"/>
  <c r="H4821" i="1"/>
  <c r="I4821" i="1"/>
  <c r="J4821" i="1"/>
  <c r="G4822" i="1"/>
  <c r="H4822" i="1"/>
  <c r="I4822" i="1"/>
  <c r="J4822" i="1"/>
  <c r="G4823" i="1"/>
  <c r="H4823" i="1"/>
  <c r="I4823" i="1"/>
  <c r="J4823" i="1"/>
  <c r="G4824" i="1"/>
  <c r="H4824" i="1"/>
  <c r="I4824" i="1"/>
  <c r="J4824" i="1"/>
  <c r="G4825" i="1"/>
  <c r="H4825" i="1"/>
  <c r="I4825" i="1"/>
  <c r="J4825" i="1"/>
  <c r="G4826" i="1"/>
  <c r="H4826" i="1"/>
  <c r="I4826" i="1"/>
  <c r="J4826" i="1"/>
  <c r="G4827" i="1"/>
  <c r="H4827" i="1"/>
  <c r="I4827" i="1"/>
  <c r="J4827" i="1"/>
  <c r="G4828" i="1"/>
  <c r="H4828" i="1"/>
  <c r="I4828" i="1"/>
  <c r="J4828" i="1"/>
  <c r="G4829" i="1"/>
  <c r="H4829" i="1"/>
  <c r="I4829" i="1"/>
  <c r="J4829" i="1"/>
  <c r="G4830" i="1"/>
  <c r="H4830" i="1"/>
  <c r="I4830" i="1"/>
  <c r="J4830" i="1"/>
  <c r="G4831" i="1"/>
  <c r="H4831" i="1"/>
  <c r="I4831" i="1"/>
  <c r="J4831" i="1"/>
  <c r="G4832" i="1"/>
  <c r="H4832" i="1"/>
  <c r="I4832" i="1"/>
  <c r="J4832" i="1"/>
  <c r="G4833" i="1"/>
  <c r="H4833" i="1"/>
  <c r="I4833" i="1"/>
  <c r="J4833" i="1"/>
  <c r="G4834" i="1"/>
  <c r="H4834" i="1"/>
  <c r="I4834" i="1"/>
  <c r="J4834" i="1"/>
  <c r="G4835" i="1"/>
  <c r="H4835" i="1"/>
  <c r="I4835" i="1"/>
  <c r="J4835" i="1"/>
  <c r="G4836" i="1"/>
  <c r="H4836" i="1"/>
  <c r="I4836" i="1"/>
  <c r="J4836" i="1"/>
  <c r="G4837" i="1"/>
  <c r="H4837" i="1"/>
  <c r="I4837" i="1"/>
  <c r="J4837" i="1"/>
  <c r="G4838" i="1"/>
  <c r="H4838" i="1"/>
  <c r="I4838" i="1"/>
  <c r="J4838" i="1"/>
  <c r="G4839" i="1"/>
  <c r="H4839" i="1"/>
  <c r="I4839" i="1"/>
  <c r="J4839" i="1"/>
  <c r="G4840" i="1"/>
  <c r="H4840" i="1"/>
  <c r="I4840" i="1"/>
  <c r="J4840" i="1"/>
  <c r="G4841" i="1"/>
  <c r="H4841" i="1"/>
  <c r="I4841" i="1"/>
  <c r="J4841" i="1"/>
  <c r="G4842" i="1"/>
  <c r="H4842" i="1"/>
  <c r="I4842" i="1"/>
  <c r="J4842" i="1"/>
  <c r="G4843" i="1"/>
  <c r="H4843" i="1"/>
  <c r="I4843" i="1"/>
  <c r="J4843" i="1"/>
  <c r="G4844" i="1"/>
  <c r="H4844" i="1"/>
  <c r="I4844" i="1"/>
  <c r="J4844" i="1"/>
  <c r="G4845" i="1"/>
  <c r="H4845" i="1"/>
  <c r="I4845" i="1"/>
  <c r="J4845" i="1"/>
  <c r="G4846" i="1"/>
  <c r="H4846" i="1"/>
  <c r="I4846" i="1"/>
  <c r="J4846" i="1"/>
  <c r="G4847" i="1"/>
  <c r="H4847" i="1"/>
  <c r="I4847" i="1"/>
  <c r="J4847" i="1"/>
  <c r="G4848" i="1"/>
  <c r="H4848" i="1"/>
  <c r="I4848" i="1"/>
  <c r="J4848" i="1"/>
  <c r="G4849" i="1"/>
  <c r="H4849" i="1"/>
  <c r="I4849" i="1"/>
  <c r="J4849" i="1"/>
  <c r="G4850" i="1"/>
  <c r="H4850" i="1"/>
  <c r="I4850" i="1"/>
  <c r="J4850" i="1"/>
  <c r="G4851" i="1"/>
  <c r="H4851" i="1"/>
  <c r="I4851" i="1"/>
  <c r="J4851" i="1"/>
  <c r="G4852" i="1"/>
  <c r="H4852" i="1"/>
  <c r="I4852" i="1"/>
  <c r="J4852" i="1"/>
  <c r="G4853" i="1"/>
  <c r="H4853" i="1"/>
  <c r="I4853" i="1"/>
  <c r="J4853" i="1"/>
  <c r="G4854" i="1"/>
  <c r="H4854" i="1"/>
  <c r="I4854" i="1"/>
  <c r="J4854" i="1"/>
  <c r="G4855" i="1"/>
  <c r="H4855" i="1"/>
  <c r="I4855" i="1"/>
  <c r="J4855" i="1"/>
  <c r="G4856" i="1"/>
  <c r="H4856" i="1"/>
  <c r="I4856" i="1"/>
  <c r="J4856" i="1"/>
  <c r="G4857" i="1"/>
  <c r="H4857" i="1"/>
  <c r="I4857" i="1"/>
  <c r="J4857" i="1"/>
  <c r="G4858" i="1"/>
  <c r="H4858" i="1"/>
  <c r="I4858" i="1"/>
  <c r="J4858" i="1"/>
  <c r="G4859" i="1"/>
  <c r="H4859" i="1"/>
  <c r="I4859" i="1"/>
  <c r="J4859" i="1"/>
  <c r="G4860" i="1"/>
  <c r="H4860" i="1"/>
  <c r="I4860" i="1"/>
  <c r="J4860" i="1"/>
  <c r="G4861" i="1"/>
  <c r="H4861" i="1"/>
  <c r="I4861" i="1"/>
  <c r="J4861" i="1"/>
  <c r="G4862" i="1"/>
  <c r="H4862" i="1"/>
  <c r="I4862" i="1"/>
  <c r="J4862" i="1"/>
  <c r="G4863" i="1"/>
  <c r="H4863" i="1"/>
  <c r="I4863" i="1"/>
  <c r="J4863" i="1"/>
  <c r="G4864" i="1"/>
  <c r="H4864" i="1"/>
  <c r="I4864" i="1"/>
  <c r="J4864" i="1"/>
  <c r="G4865" i="1"/>
  <c r="H4865" i="1"/>
  <c r="I4865" i="1"/>
  <c r="J4865" i="1"/>
  <c r="G4866" i="1"/>
  <c r="H4866" i="1"/>
  <c r="I4866" i="1"/>
  <c r="J4866" i="1"/>
  <c r="G4867" i="1"/>
  <c r="H4867" i="1"/>
  <c r="I4867" i="1"/>
  <c r="J4867" i="1"/>
  <c r="G4868" i="1"/>
  <c r="H4868" i="1"/>
  <c r="I4868" i="1"/>
  <c r="J4868" i="1"/>
  <c r="G4869" i="1"/>
  <c r="H4869" i="1"/>
  <c r="I4869" i="1"/>
  <c r="J4869" i="1"/>
  <c r="G4870" i="1"/>
  <c r="H4870" i="1"/>
  <c r="I4870" i="1"/>
  <c r="J4870" i="1"/>
  <c r="G4871" i="1"/>
  <c r="H4871" i="1"/>
  <c r="I4871" i="1"/>
  <c r="J4871" i="1"/>
  <c r="G4872" i="1"/>
  <c r="H4872" i="1"/>
  <c r="I4872" i="1"/>
  <c r="J4872" i="1"/>
  <c r="G4873" i="1"/>
  <c r="H4873" i="1"/>
  <c r="I4873" i="1"/>
  <c r="J4873" i="1"/>
  <c r="G4874" i="1"/>
  <c r="H4874" i="1"/>
  <c r="I4874" i="1"/>
  <c r="J4874" i="1"/>
  <c r="G4875" i="1"/>
  <c r="H4875" i="1"/>
  <c r="I4875" i="1"/>
  <c r="J4875" i="1"/>
  <c r="G4876" i="1"/>
  <c r="H4876" i="1"/>
  <c r="I4876" i="1"/>
  <c r="J4876" i="1"/>
  <c r="G4877" i="1"/>
  <c r="H4877" i="1"/>
  <c r="I4877" i="1"/>
  <c r="J4877" i="1"/>
  <c r="G4878" i="1"/>
  <c r="H4878" i="1"/>
  <c r="I4878" i="1"/>
  <c r="J4878" i="1"/>
  <c r="G4879" i="1"/>
  <c r="H4879" i="1"/>
  <c r="I4879" i="1"/>
  <c r="J4879" i="1"/>
  <c r="G4880" i="1"/>
  <c r="H4880" i="1"/>
  <c r="I4880" i="1"/>
  <c r="J4880" i="1"/>
  <c r="G4881" i="1"/>
  <c r="H4881" i="1"/>
  <c r="I4881" i="1"/>
  <c r="J4881" i="1"/>
  <c r="G4882" i="1"/>
  <c r="H4882" i="1"/>
  <c r="I4882" i="1"/>
  <c r="J4882" i="1"/>
  <c r="G4883" i="1"/>
  <c r="H4883" i="1"/>
  <c r="I4883" i="1"/>
  <c r="J4883" i="1"/>
  <c r="G4884" i="1"/>
  <c r="H4884" i="1"/>
  <c r="I4884" i="1"/>
  <c r="J4884" i="1"/>
  <c r="G4885" i="1"/>
  <c r="H4885" i="1"/>
  <c r="I4885" i="1"/>
  <c r="J4885" i="1"/>
  <c r="G4886" i="1"/>
  <c r="H4886" i="1"/>
  <c r="I4886" i="1"/>
  <c r="J4886" i="1"/>
  <c r="G4887" i="1"/>
  <c r="H4887" i="1"/>
  <c r="I4887" i="1"/>
  <c r="J4887" i="1"/>
  <c r="G4888" i="1"/>
  <c r="H4888" i="1"/>
  <c r="I4888" i="1"/>
  <c r="J4888" i="1"/>
  <c r="G4889" i="1"/>
  <c r="H4889" i="1"/>
  <c r="I4889" i="1"/>
  <c r="J4889" i="1"/>
  <c r="G4890" i="1"/>
  <c r="H4890" i="1"/>
  <c r="I4890" i="1"/>
  <c r="J4890" i="1"/>
  <c r="G4891" i="1"/>
  <c r="H4891" i="1"/>
  <c r="I4891" i="1"/>
  <c r="J4891" i="1"/>
  <c r="G4892" i="1"/>
  <c r="H4892" i="1"/>
  <c r="I4892" i="1"/>
  <c r="J4892" i="1"/>
  <c r="G4893" i="1"/>
  <c r="H4893" i="1"/>
  <c r="I4893" i="1"/>
  <c r="J4893" i="1"/>
  <c r="G4894" i="1"/>
  <c r="H4894" i="1"/>
  <c r="I4894" i="1"/>
  <c r="J4894" i="1"/>
  <c r="G4895" i="1"/>
  <c r="H4895" i="1"/>
  <c r="I4895" i="1"/>
  <c r="J4895" i="1"/>
  <c r="G4896" i="1"/>
  <c r="H4896" i="1"/>
  <c r="I4896" i="1"/>
  <c r="J4896" i="1"/>
  <c r="G4897" i="1"/>
  <c r="H4897" i="1"/>
  <c r="I4897" i="1"/>
  <c r="J4897" i="1"/>
  <c r="G4898" i="1"/>
  <c r="H4898" i="1"/>
  <c r="I4898" i="1"/>
  <c r="J4898" i="1"/>
  <c r="G4899" i="1"/>
  <c r="H4899" i="1"/>
  <c r="I4899" i="1"/>
  <c r="J4899" i="1"/>
  <c r="G4900" i="1"/>
  <c r="H4900" i="1"/>
  <c r="I4900" i="1"/>
  <c r="J4900" i="1"/>
  <c r="G4901" i="1"/>
  <c r="H4901" i="1"/>
  <c r="I4901" i="1"/>
  <c r="J4901" i="1"/>
  <c r="G4902" i="1"/>
  <c r="H4902" i="1"/>
  <c r="I4902" i="1"/>
  <c r="J4902" i="1"/>
  <c r="G4903" i="1"/>
  <c r="H4903" i="1"/>
  <c r="I4903" i="1"/>
  <c r="J4903" i="1"/>
  <c r="G4904" i="1"/>
  <c r="H4904" i="1"/>
  <c r="I4904" i="1"/>
  <c r="J4904" i="1"/>
  <c r="G4905" i="1"/>
  <c r="H4905" i="1"/>
  <c r="I4905" i="1"/>
  <c r="J4905" i="1"/>
  <c r="G4906" i="1"/>
  <c r="H4906" i="1"/>
  <c r="I4906" i="1"/>
  <c r="J4906" i="1"/>
  <c r="G4907" i="1"/>
  <c r="H4907" i="1"/>
  <c r="I4907" i="1"/>
  <c r="J4907" i="1"/>
  <c r="G4908" i="1"/>
  <c r="H4908" i="1"/>
  <c r="I4908" i="1"/>
  <c r="J4908" i="1"/>
  <c r="G4909" i="1"/>
  <c r="H4909" i="1"/>
  <c r="I4909" i="1"/>
  <c r="J4909" i="1"/>
  <c r="G4910" i="1"/>
  <c r="H4910" i="1"/>
  <c r="I4910" i="1"/>
  <c r="J4910" i="1"/>
  <c r="G4911" i="1"/>
  <c r="H4911" i="1"/>
  <c r="I4911" i="1"/>
  <c r="J4911" i="1"/>
  <c r="G4912" i="1"/>
  <c r="H4912" i="1"/>
  <c r="I4912" i="1"/>
  <c r="J4912" i="1"/>
  <c r="G4913" i="1"/>
  <c r="H4913" i="1"/>
  <c r="I4913" i="1"/>
  <c r="J4913" i="1"/>
  <c r="G4914" i="1"/>
  <c r="H4914" i="1"/>
  <c r="I4914" i="1"/>
  <c r="J4914" i="1"/>
  <c r="G4915" i="1"/>
  <c r="H4915" i="1"/>
  <c r="I4915" i="1"/>
  <c r="J4915" i="1"/>
  <c r="G4916" i="1"/>
  <c r="H4916" i="1"/>
  <c r="I4916" i="1"/>
  <c r="J4916" i="1"/>
  <c r="G4917" i="1"/>
  <c r="H4917" i="1"/>
  <c r="I4917" i="1"/>
  <c r="J4917" i="1"/>
  <c r="G4918" i="1"/>
  <c r="H4918" i="1"/>
  <c r="I4918" i="1"/>
  <c r="J4918" i="1"/>
  <c r="G4919" i="1"/>
  <c r="H4919" i="1"/>
  <c r="I4919" i="1"/>
  <c r="J4919" i="1"/>
  <c r="G4920" i="1"/>
  <c r="H4920" i="1"/>
  <c r="I4920" i="1"/>
  <c r="J4920" i="1"/>
  <c r="G4921" i="1"/>
  <c r="H4921" i="1"/>
  <c r="I4921" i="1"/>
  <c r="J4921" i="1"/>
  <c r="G4922" i="1"/>
  <c r="H4922" i="1"/>
  <c r="I4922" i="1"/>
  <c r="J4922" i="1"/>
  <c r="G4923" i="1"/>
  <c r="H4923" i="1"/>
  <c r="I4923" i="1"/>
  <c r="J4923" i="1"/>
  <c r="G4924" i="1"/>
  <c r="H4924" i="1"/>
  <c r="I4924" i="1"/>
  <c r="J4924" i="1"/>
  <c r="G4925" i="1"/>
  <c r="H4925" i="1"/>
  <c r="I4925" i="1"/>
  <c r="J4925" i="1"/>
  <c r="G4926" i="1"/>
  <c r="H4926" i="1"/>
  <c r="I4926" i="1"/>
  <c r="J4926" i="1"/>
  <c r="G4927" i="1"/>
  <c r="H4927" i="1"/>
  <c r="I4927" i="1"/>
  <c r="J4927" i="1"/>
  <c r="G4928" i="1"/>
  <c r="H4928" i="1"/>
  <c r="I4928" i="1"/>
  <c r="J4928" i="1"/>
  <c r="G4929" i="1"/>
  <c r="H4929" i="1"/>
  <c r="I4929" i="1"/>
  <c r="J4929" i="1"/>
  <c r="G4930" i="1"/>
  <c r="H4930" i="1"/>
  <c r="I4930" i="1"/>
  <c r="J4930" i="1"/>
  <c r="G4931" i="1"/>
  <c r="H4931" i="1"/>
  <c r="I4931" i="1"/>
  <c r="J4931" i="1"/>
  <c r="G4932" i="1"/>
  <c r="H4932" i="1"/>
  <c r="I4932" i="1"/>
  <c r="J4932" i="1"/>
  <c r="G4933" i="1"/>
  <c r="H4933" i="1"/>
  <c r="I4933" i="1"/>
  <c r="J4933" i="1"/>
  <c r="G4934" i="1"/>
  <c r="H4934" i="1"/>
  <c r="I4934" i="1"/>
  <c r="J4934" i="1"/>
  <c r="G4935" i="1"/>
  <c r="H4935" i="1"/>
  <c r="I4935" i="1"/>
  <c r="J4935" i="1"/>
  <c r="G4936" i="1"/>
  <c r="H4936" i="1"/>
  <c r="I4936" i="1"/>
  <c r="J4936" i="1"/>
  <c r="G4937" i="1"/>
  <c r="H4937" i="1"/>
  <c r="I4937" i="1"/>
  <c r="J4937" i="1"/>
  <c r="G4938" i="1"/>
  <c r="H4938" i="1"/>
  <c r="I4938" i="1"/>
  <c r="J4938" i="1"/>
  <c r="G4939" i="1"/>
  <c r="H4939" i="1"/>
  <c r="I4939" i="1"/>
  <c r="J4939" i="1"/>
  <c r="G4940" i="1"/>
  <c r="H4940" i="1"/>
  <c r="I4940" i="1"/>
  <c r="J4940" i="1"/>
  <c r="G4941" i="1"/>
  <c r="H4941" i="1"/>
  <c r="I4941" i="1"/>
  <c r="J4941" i="1"/>
  <c r="G4942" i="1"/>
  <c r="H4942" i="1"/>
  <c r="I4942" i="1"/>
  <c r="J4942" i="1"/>
  <c r="G4943" i="1"/>
  <c r="H4943" i="1"/>
  <c r="I4943" i="1"/>
  <c r="J4943" i="1"/>
  <c r="G4944" i="1"/>
  <c r="H4944" i="1"/>
  <c r="I4944" i="1"/>
  <c r="J4944" i="1"/>
  <c r="G4945" i="1"/>
  <c r="H4945" i="1"/>
  <c r="I4945" i="1"/>
  <c r="J4945" i="1"/>
  <c r="G4946" i="1"/>
  <c r="H4946" i="1"/>
  <c r="I4946" i="1"/>
  <c r="J4946" i="1"/>
  <c r="G4947" i="1"/>
  <c r="H4947" i="1"/>
  <c r="I4947" i="1"/>
  <c r="J4947" i="1"/>
  <c r="G4948" i="1"/>
  <c r="H4948" i="1"/>
  <c r="I4948" i="1"/>
  <c r="J4948" i="1"/>
  <c r="G4949" i="1"/>
  <c r="H4949" i="1"/>
  <c r="I4949" i="1"/>
  <c r="J4949" i="1"/>
  <c r="G4950" i="1"/>
  <c r="H4950" i="1"/>
  <c r="I4950" i="1"/>
  <c r="J4950" i="1"/>
  <c r="G4951" i="1"/>
  <c r="H4951" i="1"/>
  <c r="I4951" i="1"/>
  <c r="J4951" i="1"/>
  <c r="G4952" i="1"/>
  <c r="H4952" i="1"/>
  <c r="I4952" i="1"/>
  <c r="J4952" i="1"/>
  <c r="G4953" i="1"/>
  <c r="H4953" i="1"/>
  <c r="I4953" i="1"/>
  <c r="J4953" i="1"/>
  <c r="G4954" i="1"/>
  <c r="H4954" i="1"/>
  <c r="I4954" i="1"/>
  <c r="J4954" i="1"/>
  <c r="G4955" i="1"/>
  <c r="H4955" i="1"/>
  <c r="I4955" i="1"/>
  <c r="J4955" i="1"/>
  <c r="G4956" i="1"/>
  <c r="H4956" i="1"/>
  <c r="I4956" i="1"/>
  <c r="J4956" i="1"/>
  <c r="G4957" i="1"/>
  <c r="H4957" i="1"/>
  <c r="I4957" i="1"/>
  <c r="J4957" i="1"/>
  <c r="G4958" i="1"/>
  <c r="H4958" i="1"/>
  <c r="I4958" i="1"/>
  <c r="J4958" i="1"/>
  <c r="G4959" i="1"/>
  <c r="H4959" i="1"/>
  <c r="I4959" i="1"/>
  <c r="J4959" i="1"/>
  <c r="G4960" i="1"/>
  <c r="H4960" i="1"/>
  <c r="I4960" i="1"/>
  <c r="J4960" i="1"/>
  <c r="G4961" i="1"/>
  <c r="H4961" i="1"/>
  <c r="I4961" i="1"/>
  <c r="J4961" i="1"/>
  <c r="G4962" i="1"/>
  <c r="H4962" i="1"/>
  <c r="I4962" i="1"/>
  <c r="J4962" i="1"/>
  <c r="G4963" i="1"/>
  <c r="H4963" i="1"/>
  <c r="I4963" i="1"/>
  <c r="J4963" i="1"/>
  <c r="G4964" i="1"/>
  <c r="H4964" i="1"/>
  <c r="I4964" i="1"/>
  <c r="J4964" i="1"/>
  <c r="G4965" i="1"/>
  <c r="H4965" i="1"/>
  <c r="I4965" i="1"/>
  <c r="J4965" i="1"/>
  <c r="G4966" i="1"/>
  <c r="H4966" i="1"/>
  <c r="I4966" i="1"/>
  <c r="J4966" i="1"/>
  <c r="G4967" i="1"/>
  <c r="H4967" i="1"/>
  <c r="I4967" i="1"/>
  <c r="J4967" i="1"/>
  <c r="G4968" i="1"/>
  <c r="H4968" i="1"/>
  <c r="I4968" i="1"/>
  <c r="J4968" i="1"/>
  <c r="G4969" i="1"/>
  <c r="H4969" i="1"/>
  <c r="I4969" i="1"/>
  <c r="J4969" i="1"/>
  <c r="G4970" i="1"/>
  <c r="H4970" i="1"/>
  <c r="I4970" i="1"/>
  <c r="J4970" i="1"/>
  <c r="G4971" i="1"/>
  <c r="H4971" i="1"/>
  <c r="I4971" i="1"/>
  <c r="J4971" i="1"/>
  <c r="G4972" i="1"/>
  <c r="H4972" i="1"/>
  <c r="I4972" i="1"/>
  <c r="J4972" i="1"/>
  <c r="G4973" i="1"/>
  <c r="H4973" i="1"/>
  <c r="I4973" i="1"/>
  <c r="J4973" i="1"/>
  <c r="G4974" i="1"/>
  <c r="H4974" i="1"/>
  <c r="I4974" i="1"/>
  <c r="J4974" i="1"/>
  <c r="G4975" i="1"/>
  <c r="H4975" i="1"/>
  <c r="I4975" i="1"/>
  <c r="J4975" i="1"/>
  <c r="G4976" i="1"/>
  <c r="H4976" i="1"/>
  <c r="I4976" i="1"/>
  <c r="J4976" i="1"/>
  <c r="G4977" i="1"/>
  <c r="H4977" i="1"/>
  <c r="I4977" i="1"/>
  <c r="J4977" i="1"/>
  <c r="G4978" i="1"/>
  <c r="H4978" i="1"/>
  <c r="I4978" i="1"/>
  <c r="J4978" i="1"/>
  <c r="G4979" i="1"/>
  <c r="H4979" i="1"/>
  <c r="I4979" i="1"/>
  <c r="J4979" i="1"/>
  <c r="G4980" i="1"/>
  <c r="H4980" i="1"/>
  <c r="I4980" i="1"/>
  <c r="J4980" i="1"/>
  <c r="G4981" i="1"/>
  <c r="H4981" i="1"/>
  <c r="I4981" i="1"/>
  <c r="J4981" i="1"/>
  <c r="G4982" i="1"/>
  <c r="H4982" i="1"/>
  <c r="I4982" i="1"/>
  <c r="J4982" i="1"/>
  <c r="G4983" i="1"/>
  <c r="H4983" i="1"/>
  <c r="I4983" i="1"/>
  <c r="J4983" i="1"/>
  <c r="G4984" i="1"/>
  <c r="H4984" i="1"/>
  <c r="I4984" i="1"/>
  <c r="J4984" i="1"/>
  <c r="G4985" i="1"/>
  <c r="H4985" i="1"/>
  <c r="I4985" i="1"/>
  <c r="J4985" i="1"/>
  <c r="G4986" i="1"/>
  <c r="H4986" i="1"/>
  <c r="I4986" i="1"/>
  <c r="J4986" i="1"/>
  <c r="G4987" i="1"/>
  <c r="H4987" i="1"/>
  <c r="I4987" i="1"/>
  <c r="J4987" i="1"/>
  <c r="G4988" i="1"/>
  <c r="H4988" i="1"/>
  <c r="I4988" i="1"/>
  <c r="J4988" i="1"/>
  <c r="G4989" i="1"/>
  <c r="H4989" i="1"/>
  <c r="I4989" i="1"/>
  <c r="J4989" i="1"/>
  <c r="G4990" i="1"/>
  <c r="H4990" i="1"/>
  <c r="I4990" i="1"/>
  <c r="J4990" i="1"/>
  <c r="G4991" i="1"/>
  <c r="H4991" i="1"/>
  <c r="I4991" i="1"/>
  <c r="J4991" i="1"/>
  <c r="G4992" i="1"/>
  <c r="H4992" i="1"/>
  <c r="I4992" i="1"/>
  <c r="J4992" i="1"/>
  <c r="G4993" i="1"/>
  <c r="H4993" i="1"/>
  <c r="I4993" i="1"/>
  <c r="J4993" i="1"/>
  <c r="G4994" i="1"/>
  <c r="H4994" i="1"/>
  <c r="I4994" i="1"/>
  <c r="J4994" i="1"/>
  <c r="G4995" i="1"/>
  <c r="H4995" i="1"/>
  <c r="I4995" i="1"/>
  <c r="J4995" i="1"/>
  <c r="G4996" i="1"/>
  <c r="H4996" i="1"/>
  <c r="I4996" i="1"/>
  <c r="J4996" i="1"/>
  <c r="G4997" i="1"/>
  <c r="H4997" i="1"/>
  <c r="I4997" i="1"/>
  <c r="J4997" i="1"/>
  <c r="G4998" i="1"/>
  <c r="H4998" i="1"/>
  <c r="I4998" i="1"/>
  <c r="J4998" i="1"/>
  <c r="G4999" i="1"/>
  <c r="H4999" i="1"/>
  <c r="I4999" i="1"/>
  <c r="J4999" i="1"/>
  <c r="G5000" i="1"/>
  <c r="H5000" i="1"/>
  <c r="I5000" i="1"/>
  <c r="J5000" i="1"/>
  <c r="G5001" i="1"/>
  <c r="H5001" i="1"/>
  <c r="I5001" i="1"/>
  <c r="J5001" i="1"/>
  <c r="G5002" i="1"/>
  <c r="H5002" i="1"/>
  <c r="I5002" i="1"/>
  <c r="J5002" i="1"/>
  <c r="G5003" i="1"/>
  <c r="H5003" i="1"/>
  <c r="I5003" i="1"/>
  <c r="J5003" i="1"/>
  <c r="G5004" i="1"/>
  <c r="H5004" i="1"/>
  <c r="I5004" i="1"/>
  <c r="J5004" i="1"/>
  <c r="G5005" i="1"/>
  <c r="H5005" i="1"/>
  <c r="I5005" i="1"/>
  <c r="J5005" i="1"/>
  <c r="G5006" i="1"/>
  <c r="H5006" i="1"/>
  <c r="I5006" i="1"/>
  <c r="J5006" i="1"/>
  <c r="G5007" i="1"/>
  <c r="H5007" i="1"/>
  <c r="I5007" i="1"/>
  <c r="J5007" i="1"/>
  <c r="G5008" i="1"/>
  <c r="H5008" i="1"/>
  <c r="I5008" i="1"/>
  <c r="J5008" i="1"/>
  <c r="G5009" i="1"/>
  <c r="H5009" i="1"/>
  <c r="I5009" i="1"/>
  <c r="J5009" i="1"/>
  <c r="G5010" i="1"/>
  <c r="H5010" i="1"/>
  <c r="I5010" i="1"/>
  <c r="J5010" i="1"/>
  <c r="G5011" i="1"/>
  <c r="H5011" i="1"/>
  <c r="I5011" i="1"/>
  <c r="J5011" i="1"/>
  <c r="G5012" i="1"/>
  <c r="H5012" i="1"/>
  <c r="I5012" i="1"/>
  <c r="J5012" i="1"/>
  <c r="G5013" i="1"/>
  <c r="H5013" i="1"/>
  <c r="I5013" i="1"/>
  <c r="J5013" i="1"/>
  <c r="G5014" i="1"/>
  <c r="H5014" i="1"/>
  <c r="I5014" i="1"/>
  <c r="J5014" i="1"/>
  <c r="G5015" i="1"/>
  <c r="H5015" i="1"/>
  <c r="I5015" i="1"/>
  <c r="J5015" i="1"/>
  <c r="G5016" i="1"/>
  <c r="H5016" i="1"/>
  <c r="I5016" i="1"/>
  <c r="J5016" i="1"/>
  <c r="G5017" i="1"/>
  <c r="H5017" i="1"/>
  <c r="I5017" i="1"/>
  <c r="J5017" i="1"/>
  <c r="G5018" i="1"/>
  <c r="H5018" i="1"/>
  <c r="I5018" i="1"/>
  <c r="J5018" i="1"/>
  <c r="G5019" i="1"/>
  <c r="H5019" i="1"/>
  <c r="I5019" i="1"/>
  <c r="J5019" i="1"/>
  <c r="G5020" i="1"/>
  <c r="H5020" i="1"/>
  <c r="I5020" i="1"/>
  <c r="J5020" i="1"/>
  <c r="G5021" i="1"/>
  <c r="H5021" i="1"/>
  <c r="I5021" i="1"/>
  <c r="J5021" i="1"/>
  <c r="G5022" i="1"/>
  <c r="H5022" i="1"/>
  <c r="I5022" i="1"/>
  <c r="J5022" i="1"/>
  <c r="G5023" i="1"/>
  <c r="H5023" i="1"/>
  <c r="I5023" i="1"/>
  <c r="J5023" i="1"/>
  <c r="G5024" i="1"/>
  <c r="H5024" i="1"/>
  <c r="I5024" i="1"/>
  <c r="J5024" i="1"/>
  <c r="G5025" i="1"/>
  <c r="H5025" i="1"/>
  <c r="I5025" i="1"/>
  <c r="J5025" i="1"/>
  <c r="G5026" i="1"/>
  <c r="H5026" i="1"/>
  <c r="I5026" i="1"/>
  <c r="J5026" i="1"/>
  <c r="G5027" i="1"/>
  <c r="H5027" i="1"/>
  <c r="I5027" i="1"/>
  <c r="J5027" i="1"/>
  <c r="G5028" i="1"/>
  <c r="H5028" i="1"/>
  <c r="I5028" i="1"/>
  <c r="J5028" i="1"/>
  <c r="G5029" i="1"/>
  <c r="H5029" i="1"/>
  <c r="I5029" i="1"/>
  <c r="J5029" i="1"/>
  <c r="G5030" i="1"/>
  <c r="H5030" i="1"/>
  <c r="I5030" i="1"/>
  <c r="J5030" i="1"/>
  <c r="G5031" i="1"/>
  <c r="H5031" i="1"/>
  <c r="I5031" i="1"/>
  <c r="J5031" i="1"/>
  <c r="G5032" i="1"/>
  <c r="H5032" i="1"/>
  <c r="I5032" i="1"/>
  <c r="J5032" i="1"/>
  <c r="G5033" i="1"/>
  <c r="H5033" i="1"/>
  <c r="I5033" i="1"/>
  <c r="J5033" i="1"/>
  <c r="G5034" i="1"/>
  <c r="H5034" i="1"/>
  <c r="I5034" i="1"/>
  <c r="J5034" i="1"/>
  <c r="G5035" i="1"/>
  <c r="H5035" i="1"/>
  <c r="I5035" i="1"/>
  <c r="J5035" i="1"/>
  <c r="G5036" i="1"/>
  <c r="H5036" i="1"/>
  <c r="I5036" i="1"/>
  <c r="J5036" i="1"/>
  <c r="G5037" i="1"/>
  <c r="H5037" i="1"/>
  <c r="I5037" i="1"/>
  <c r="J5037" i="1"/>
  <c r="G5038" i="1"/>
  <c r="H5038" i="1"/>
  <c r="I5038" i="1"/>
  <c r="J5038" i="1"/>
  <c r="G5039" i="1"/>
  <c r="H5039" i="1"/>
  <c r="I5039" i="1"/>
  <c r="J5039" i="1"/>
  <c r="G5040" i="1"/>
  <c r="H5040" i="1"/>
  <c r="I5040" i="1"/>
  <c r="J5040" i="1"/>
  <c r="G5041" i="1"/>
  <c r="H5041" i="1"/>
  <c r="I5041" i="1"/>
  <c r="J5041" i="1"/>
  <c r="G5042" i="1"/>
  <c r="H5042" i="1"/>
  <c r="I5042" i="1"/>
  <c r="J5042" i="1"/>
  <c r="G5043" i="1"/>
  <c r="H5043" i="1"/>
  <c r="I5043" i="1"/>
  <c r="J5043" i="1"/>
  <c r="G5044" i="1"/>
  <c r="H5044" i="1"/>
  <c r="I5044" i="1"/>
  <c r="J5044" i="1"/>
  <c r="G5045" i="1"/>
  <c r="H5045" i="1"/>
  <c r="I5045" i="1"/>
  <c r="J5045" i="1"/>
  <c r="G5046" i="1"/>
  <c r="H5046" i="1"/>
  <c r="I5046" i="1"/>
  <c r="J5046" i="1"/>
  <c r="G5047" i="1"/>
  <c r="H5047" i="1"/>
  <c r="I5047" i="1"/>
  <c r="J5047" i="1"/>
  <c r="G5048" i="1"/>
  <c r="H5048" i="1"/>
  <c r="I5048" i="1"/>
  <c r="J5048" i="1"/>
  <c r="G5049" i="1"/>
  <c r="H5049" i="1"/>
  <c r="I5049" i="1"/>
  <c r="J5049" i="1"/>
  <c r="G5050" i="1"/>
  <c r="H5050" i="1"/>
  <c r="I5050" i="1"/>
  <c r="J5050" i="1"/>
  <c r="G5051" i="1"/>
  <c r="H5051" i="1"/>
  <c r="I5051" i="1"/>
  <c r="J5051" i="1"/>
  <c r="G5052" i="1"/>
  <c r="H5052" i="1"/>
  <c r="I5052" i="1"/>
  <c r="J5052" i="1"/>
  <c r="G5053" i="1"/>
  <c r="H5053" i="1"/>
  <c r="I5053" i="1"/>
  <c r="J5053" i="1"/>
  <c r="G5054" i="1"/>
  <c r="H5054" i="1"/>
  <c r="I5054" i="1"/>
  <c r="J5054" i="1"/>
  <c r="G5055" i="1"/>
  <c r="H5055" i="1"/>
  <c r="I5055" i="1"/>
  <c r="J5055" i="1"/>
  <c r="G5056" i="1"/>
  <c r="H5056" i="1"/>
  <c r="I5056" i="1"/>
  <c r="J5056" i="1"/>
  <c r="G5057" i="1"/>
  <c r="H5057" i="1"/>
  <c r="I5057" i="1"/>
  <c r="J5057" i="1"/>
  <c r="G5058" i="1"/>
  <c r="H5058" i="1"/>
  <c r="I5058" i="1"/>
  <c r="J5058" i="1"/>
  <c r="G5059" i="1"/>
  <c r="H5059" i="1"/>
  <c r="I5059" i="1"/>
  <c r="J5059" i="1"/>
  <c r="G5060" i="1"/>
  <c r="H5060" i="1"/>
  <c r="I5060" i="1"/>
  <c r="J5060" i="1"/>
  <c r="G5061" i="1"/>
  <c r="H5061" i="1"/>
  <c r="I5061" i="1"/>
  <c r="J5061" i="1"/>
  <c r="G5062" i="1"/>
  <c r="H5062" i="1"/>
  <c r="I5062" i="1"/>
  <c r="J5062" i="1"/>
  <c r="G5063" i="1"/>
  <c r="H5063" i="1"/>
  <c r="I5063" i="1"/>
  <c r="J5063" i="1"/>
  <c r="G5064" i="1"/>
  <c r="H5064" i="1"/>
  <c r="I5064" i="1"/>
  <c r="J5064" i="1"/>
  <c r="G5065" i="1"/>
  <c r="H5065" i="1"/>
  <c r="I5065" i="1"/>
  <c r="J5065" i="1"/>
  <c r="G5066" i="1"/>
  <c r="H5066" i="1"/>
  <c r="I5066" i="1"/>
  <c r="J5066" i="1"/>
  <c r="G5067" i="1"/>
  <c r="H5067" i="1"/>
  <c r="I5067" i="1"/>
  <c r="J5067" i="1"/>
  <c r="G5068" i="1"/>
  <c r="H5068" i="1"/>
  <c r="I5068" i="1"/>
  <c r="J5068" i="1"/>
  <c r="G5069" i="1"/>
  <c r="H5069" i="1"/>
  <c r="I5069" i="1"/>
  <c r="J5069" i="1"/>
  <c r="G5070" i="1"/>
  <c r="H5070" i="1"/>
  <c r="I5070" i="1"/>
  <c r="J5070" i="1"/>
  <c r="G5071" i="1"/>
  <c r="H5071" i="1"/>
  <c r="I5071" i="1"/>
  <c r="J5071" i="1"/>
  <c r="G5072" i="1"/>
  <c r="H5072" i="1"/>
  <c r="I5072" i="1"/>
  <c r="J5072" i="1"/>
  <c r="G5073" i="1"/>
  <c r="H5073" i="1"/>
  <c r="I5073" i="1"/>
  <c r="J5073" i="1"/>
  <c r="G5074" i="1"/>
  <c r="H5074" i="1"/>
  <c r="I5074" i="1"/>
  <c r="J5074" i="1"/>
  <c r="G5075" i="1"/>
  <c r="H5075" i="1"/>
  <c r="I5075" i="1"/>
  <c r="J5075" i="1"/>
  <c r="G5076" i="1"/>
  <c r="H5076" i="1"/>
  <c r="I5076" i="1"/>
  <c r="J5076" i="1"/>
  <c r="G5077" i="1"/>
  <c r="H5077" i="1"/>
  <c r="I5077" i="1"/>
  <c r="J5077" i="1"/>
  <c r="G5078" i="1"/>
  <c r="H5078" i="1"/>
  <c r="I5078" i="1"/>
  <c r="J5078" i="1"/>
  <c r="G5079" i="1"/>
  <c r="H5079" i="1"/>
  <c r="I5079" i="1"/>
  <c r="J5079" i="1"/>
  <c r="G5080" i="1"/>
  <c r="H5080" i="1"/>
  <c r="I5080" i="1"/>
  <c r="J5080" i="1"/>
  <c r="G5081" i="1"/>
  <c r="H5081" i="1"/>
  <c r="I5081" i="1"/>
  <c r="J5081" i="1"/>
  <c r="G5082" i="1"/>
  <c r="H5082" i="1"/>
  <c r="I5082" i="1"/>
  <c r="J5082" i="1"/>
  <c r="G5083" i="1"/>
  <c r="H5083" i="1"/>
  <c r="I5083" i="1"/>
  <c r="J5083" i="1"/>
  <c r="G5084" i="1"/>
  <c r="H5084" i="1"/>
  <c r="I5084" i="1"/>
  <c r="J5084" i="1"/>
  <c r="G5085" i="1"/>
  <c r="H5085" i="1"/>
  <c r="I5085" i="1"/>
  <c r="J5085" i="1"/>
  <c r="G5086" i="1"/>
  <c r="H5086" i="1"/>
  <c r="I5086" i="1"/>
  <c r="J5086" i="1"/>
  <c r="G5087" i="1"/>
  <c r="H5087" i="1"/>
  <c r="I5087" i="1"/>
  <c r="J5087" i="1"/>
  <c r="G5088" i="1"/>
  <c r="H5088" i="1"/>
  <c r="I5088" i="1"/>
  <c r="J5088" i="1"/>
  <c r="G5089" i="1"/>
  <c r="H5089" i="1"/>
  <c r="I5089" i="1"/>
  <c r="J5089" i="1"/>
  <c r="G5090" i="1"/>
  <c r="H5090" i="1"/>
  <c r="I5090" i="1"/>
  <c r="J5090" i="1"/>
  <c r="G5091" i="1"/>
  <c r="H5091" i="1"/>
  <c r="I5091" i="1"/>
  <c r="J5091" i="1"/>
  <c r="G5092" i="1"/>
  <c r="H5092" i="1"/>
  <c r="I5092" i="1"/>
  <c r="J5092" i="1"/>
  <c r="G5093" i="1"/>
  <c r="H5093" i="1"/>
  <c r="I5093" i="1"/>
  <c r="J5093" i="1"/>
  <c r="G5094" i="1"/>
  <c r="H5094" i="1"/>
  <c r="I5094" i="1"/>
  <c r="J5094" i="1"/>
  <c r="G5095" i="1"/>
  <c r="H5095" i="1"/>
  <c r="I5095" i="1"/>
  <c r="J5095" i="1"/>
  <c r="G5096" i="1"/>
  <c r="H5096" i="1"/>
  <c r="I5096" i="1"/>
  <c r="J5096" i="1"/>
  <c r="G5097" i="1"/>
  <c r="H5097" i="1"/>
  <c r="I5097" i="1"/>
  <c r="J5097" i="1"/>
  <c r="G5098" i="1"/>
  <c r="H5098" i="1"/>
  <c r="I5098" i="1"/>
  <c r="J5098" i="1"/>
  <c r="G5099" i="1"/>
  <c r="H5099" i="1"/>
  <c r="I5099" i="1"/>
  <c r="J5099" i="1"/>
  <c r="G5100" i="1"/>
  <c r="H5100" i="1"/>
  <c r="I5100" i="1"/>
  <c r="J5100" i="1"/>
  <c r="G5101" i="1"/>
  <c r="H5101" i="1"/>
  <c r="I5101" i="1"/>
  <c r="J5101" i="1"/>
  <c r="G5102" i="1"/>
  <c r="H5102" i="1"/>
  <c r="I5102" i="1"/>
  <c r="J5102" i="1"/>
  <c r="G5103" i="1"/>
  <c r="H5103" i="1"/>
  <c r="I5103" i="1"/>
  <c r="J5103" i="1"/>
  <c r="G5104" i="1"/>
  <c r="H5104" i="1"/>
  <c r="I5104" i="1"/>
  <c r="J5104" i="1"/>
  <c r="G5105" i="1"/>
  <c r="H5105" i="1"/>
  <c r="I5105" i="1"/>
  <c r="J5105" i="1"/>
  <c r="G5106" i="1"/>
  <c r="H5106" i="1"/>
  <c r="I5106" i="1"/>
  <c r="J5106" i="1"/>
  <c r="G5107" i="1"/>
  <c r="H5107" i="1"/>
  <c r="I5107" i="1"/>
  <c r="J5107" i="1"/>
  <c r="G5108" i="1"/>
  <c r="H5108" i="1"/>
  <c r="I5108" i="1"/>
  <c r="J5108" i="1"/>
  <c r="G5109" i="1"/>
  <c r="H5109" i="1"/>
  <c r="I5109" i="1"/>
  <c r="J5109" i="1"/>
  <c r="G5110" i="1"/>
  <c r="H5110" i="1"/>
  <c r="I5110" i="1"/>
  <c r="J5110" i="1"/>
  <c r="G5111" i="1"/>
  <c r="H5111" i="1"/>
  <c r="I5111" i="1"/>
  <c r="J5111" i="1"/>
  <c r="G5112" i="1"/>
  <c r="H5112" i="1"/>
  <c r="I5112" i="1"/>
  <c r="J5112" i="1"/>
  <c r="G5113" i="1"/>
  <c r="H5113" i="1"/>
  <c r="I5113" i="1"/>
  <c r="J5113" i="1"/>
  <c r="G5114" i="1"/>
  <c r="H5114" i="1"/>
  <c r="I5114" i="1"/>
  <c r="J5114" i="1"/>
  <c r="G5115" i="1"/>
  <c r="H5115" i="1"/>
  <c r="I5115" i="1"/>
  <c r="J5115" i="1"/>
  <c r="G5116" i="1"/>
  <c r="H5116" i="1"/>
  <c r="I5116" i="1"/>
  <c r="J5116" i="1"/>
  <c r="G5117" i="1"/>
  <c r="H5117" i="1"/>
  <c r="I5117" i="1"/>
  <c r="J5117" i="1"/>
  <c r="G5118" i="1"/>
  <c r="H5118" i="1"/>
  <c r="I5118" i="1"/>
  <c r="J5118" i="1"/>
  <c r="G5119" i="1"/>
  <c r="H5119" i="1"/>
  <c r="I5119" i="1"/>
  <c r="J5119" i="1"/>
  <c r="G5120" i="1"/>
  <c r="H5120" i="1"/>
  <c r="I5120" i="1"/>
  <c r="J5120" i="1"/>
  <c r="G5121" i="1"/>
  <c r="H5121" i="1"/>
  <c r="I5121" i="1"/>
  <c r="J5121" i="1"/>
  <c r="G5122" i="1"/>
  <c r="H5122" i="1"/>
  <c r="I5122" i="1"/>
  <c r="J5122" i="1"/>
  <c r="G5123" i="1"/>
  <c r="H5123" i="1"/>
  <c r="I5123" i="1"/>
  <c r="J5123" i="1"/>
  <c r="G5124" i="1"/>
  <c r="H5124" i="1"/>
  <c r="I5124" i="1"/>
  <c r="J5124" i="1"/>
  <c r="G5125" i="1"/>
  <c r="H5125" i="1"/>
  <c r="I5125" i="1"/>
  <c r="J5125" i="1"/>
  <c r="G5126" i="1"/>
  <c r="H5126" i="1"/>
  <c r="I5126" i="1"/>
  <c r="J5126" i="1"/>
  <c r="G5127" i="1"/>
  <c r="H5127" i="1"/>
  <c r="I5127" i="1"/>
  <c r="J5127" i="1"/>
  <c r="G5128" i="1"/>
  <c r="H5128" i="1"/>
  <c r="I5128" i="1"/>
  <c r="J5128" i="1"/>
  <c r="G5129" i="1"/>
  <c r="H5129" i="1"/>
  <c r="I5129" i="1"/>
  <c r="J5129" i="1"/>
  <c r="G5130" i="1"/>
  <c r="H5130" i="1"/>
  <c r="I5130" i="1"/>
  <c r="J5130" i="1"/>
  <c r="G5131" i="1"/>
  <c r="H5131" i="1"/>
  <c r="I5131" i="1"/>
  <c r="J5131" i="1"/>
  <c r="G5132" i="1"/>
  <c r="H5132" i="1"/>
  <c r="I5132" i="1"/>
  <c r="J5132" i="1"/>
  <c r="G5133" i="1"/>
  <c r="H5133" i="1"/>
  <c r="I5133" i="1"/>
  <c r="J5133" i="1"/>
  <c r="G5134" i="1"/>
  <c r="H5134" i="1"/>
  <c r="I5134" i="1"/>
  <c r="J5134" i="1"/>
  <c r="G5135" i="1"/>
  <c r="H5135" i="1"/>
  <c r="I5135" i="1"/>
  <c r="J5135" i="1"/>
  <c r="G5136" i="1"/>
  <c r="H5136" i="1"/>
  <c r="I5136" i="1"/>
  <c r="J5136" i="1"/>
  <c r="G5137" i="1"/>
  <c r="H5137" i="1"/>
  <c r="I5137" i="1"/>
  <c r="J5137" i="1"/>
  <c r="G5138" i="1"/>
  <c r="H5138" i="1"/>
  <c r="I5138" i="1"/>
  <c r="J5138" i="1"/>
  <c r="G5139" i="1"/>
  <c r="H5139" i="1"/>
  <c r="I5139" i="1"/>
  <c r="J5139" i="1"/>
  <c r="G5140" i="1"/>
  <c r="H5140" i="1"/>
  <c r="I5140" i="1"/>
  <c r="J5140" i="1"/>
  <c r="G5141" i="1"/>
  <c r="H5141" i="1"/>
  <c r="I5141" i="1"/>
  <c r="J5141" i="1"/>
  <c r="G5142" i="1"/>
  <c r="H5142" i="1"/>
  <c r="I5142" i="1"/>
  <c r="J5142" i="1"/>
  <c r="G5143" i="1"/>
  <c r="H5143" i="1"/>
  <c r="I5143" i="1"/>
  <c r="J5143" i="1"/>
  <c r="G5144" i="1"/>
  <c r="H5144" i="1"/>
  <c r="I5144" i="1"/>
  <c r="J5144" i="1"/>
  <c r="G5145" i="1"/>
  <c r="H5145" i="1"/>
  <c r="I5145" i="1"/>
  <c r="J5145" i="1"/>
  <c r="G5146" i="1"/>
  <c r="H5146" i="1"/>
  <c r="I5146" i="1"/>
  <c r="J5146" i="1"/>
  <c r="G5147" i="1"/>
  <c r="H5147" i="1"/>
  <c r="I5147" i="1"/>
  <c r="J5147" i="1"/>
  <c r="G5148" i="1"/>
  <c r="H5148" i="1"/>
  <c r="I5148" i="1"/>
  <c r="J5148" i="1"/>
  <c r="G5149" i="1"/>
  <c r="H5149" i="1"/>
  <c r="I5149" i="1"/>
  <c r="J5149" i="1"/>
  <c r="G5150" i="1"/>
  <c r="H5150" i="1"/>
  <c r="I5150" i="1"/>
  <c r="J5150" i="1"/>
  <c r="G5151" i="1"/>
  <c r="H5151" i="1"/>
  <c r="I5151" i="1"/>
  <c r="J5151" i="1"/>
  <c r="G5152" i="1"/>
  <c r="H5152" i="1"/>
  <c r="I5152" i="1"/>
  <c r="J5152" i="1"/>
  <c r="G5153" i="1"/>
  <c r="H5153" i="1"/>
  <c r="I5153" i="1"/>
  <c r="J5153" i="1"/>
  <c r="G5154" i="1"/>
  <c r="H5154" i="1"/>
  <c r="I5154" i="1"/>
  <c r="J5154" i="1"/>
  <c r="G5155" i="1"/>
  <c r="H5155" i="1"/>
  <c r="I5155" i="1"/>
  <c r="J5155" i="1"/>
  <c r="G5156" i="1"/>
  <c r="H5156" i="1"/>
  <c r="I5156" i="1"/>
  <c r="J5156" i="1"/>
  <c r="G5157" i="1"/>
  <c r="H5157" i="1"/>
  <c r="I5157" i="1"/>
  <c r="J5157" i="1"/>
  <c r="G5158" i="1"/>
  <c r="H5158" i="1"/>
  <c r="I5158" i="1"/>
  <c r="J5158" i="1"/>
  <c r="G5159" i="1"/>
  <c r="H5159" i="1"/>
  <c r="I5159" i="1"/>
  <c r="J5159" i="1"/>
  <c r="G5160" i="1"/>
  <c r="H5160" i="1"/>
  <c r="I5160" i="1"/>
  <c r="J5160" i="1"/>
  <c r="G5161" i="1"/>
  <c r="H5161" i="1"/>
  <c r="I5161" i="1"/>
  <c r="J5161" i="1"/>
  <c r="G5162" i="1"/>
  <c r="H5162" i="1"/>
  <c r="I5162" i="1"/>
  <c r="J5162" i="1"/>
  <c r="G5163" i="1"/>
  <c r="H5163" i="1"/>
  <c r="I5163" i="1"/>
  <c r="J5163" i="1"/>
  <c r="G5164" i="1"/>
  <c r="H5164" i="1"/>
  <c r="I5164" i="1"/>
  <c r="J5164" i="1"/>
  <c r="G5165" i="1"/>
  <c r="H5165" i="1"/>
  <c r="I5165" i="1"/>
  <c r="J5165" i="1"/>
  <c r="G5166" i="1"/>
  <c r="H5166" i="1"/>
  <c r="I5166" i="1"/>
  <c r="J5166" i="1"/>
  <c r="G5167" i="1"/>
  <c r="H5167" i="1"/>
  <c r="I5167" i="1"/>
  <c r="J5167" i="1"/>
  <c r="G5168" i="1"/>
  <c r="H5168" i="1"/>
  <c r="I5168" i="1"/>
  <c r="J5168" i="1"/>
  <c r="G5169" i="1"/>
  <c r="H5169" i="1"/>
  <c r="I5169" i="1"/>
  <c r="J5169" i="1"/>
  <c r="G5170" i="1"/>
  <c r="H5170" i="1"/>
  <c r="I5170" i="1"/>
  <c r="J5170" i="1"/>
  <c r="G5171" i="1"/>
  <c r="H5171" i="1"/>
  <c r="I5171" i="1"/>
  <c r="J5171" i="1"/>
  <c r="G5172" i="1"/>
  <c r="H5172" i="1"/>
  <c r="I5172" i="1"/>
  <c r="J5172" i="1"/>
  <c r="G5173" i="1"/>
  <c r="H5173" i="1"/>
  <c r="I5173" i="1"/>
  <c r="J5173" i="1"/>
  <c r="G5174" i="1"/>
  <c r="H5174" i="1"/>
  <c r="I5174" i="1"/>
  <c r="J5174" i="1"/>
  <c r="G5175" i="1"/>
  <c r="H5175" i="1"/>
  <c r="I5175" i="1"/>
  <c r="J5175" i="1"/>
  <c r="G5176" i="1"/>
  <c r="H5176" i="1"/>
  <c r="I5176" i="1"/>
  <c r="J5176" i="1"/>
  <c r="G5177" i="1"/>
  <c r="H5177" i="1"/>
  <c r="I5177" i="1"/>
  <c r="J5177" i="1"/>
  <c r="G5178" i="1"/>
  <c r="H5178" i="1"/>
  <c r="I5178" i="1"/>
  <c r="J5178" i="1"/>
  <c r="G5179" i="1"/>
  <c r="H5179" i="1"/>
  <c r="I5179" i="1"/>
  <c r="J5179" i="1"/>
  <c r="G5180" i="1"/>
  <c r="H5180" i="1"/>
  <c r="I5180" i="1"/>
  <c r="J5180" i="1"/>
  <c r="G5181" i="1"/>
  <c r="H5181" i="1"/>
  <c r="I5181" i="1"/>
  <c r="J5181" i="1"/>
  <c r="G5182" i="1"/>
  <c r="H5182" i="1"/>
  <c r="I5182" i="1"/>
  <c r="J5182" i="1"/>
  <c r="G5183" i="1"/>
  <c r="H5183" i="1"/>
  <c r="I5183" i="1"/>
  <c r="J5183" i="1"/>
  <c r="G5184" i="1"/>
  <c r="H5184" i="1"/>
  <c r="I5184" i="1"/>
  <c r="J5184" i="1"/>
  <c r="G5185" i="1"/>
  <c r="H5185" i="1"/>
  <c r="I5185" i="1"/>
  <c r="J5185" i="1"/>
  <c r="G5186" i="1"/>
  <c r="H5186" i="1"/>
  <c r="I5186" i="1"/>
  <c r="J5186" i="1"/>
  <c r="G5187" i="1"/>
  <c r="H5187" i="1"/>
  <c r="I5187" i="1"/>
  <c r="J5187" i="1"/>
  <c r="G5188" i="1"/>
  <c r="H5188" i="1"/>
  <c r="I5188" i="1"/>
  <c r="J5188" i="1"/>
  <c r="G5189" i="1"/>
  <c r="H5189" i="1"/>
  <c r="I5189" i="1"/>
  <c r="J5189" i="1"/>
  <c r="G5190" i="1"/>
  <c r="H5190" i="1"/>
  <c r="I5190" i="1"/>
  <c r="J5190" i="1"/>
  <c r="G5191" i="1"/>
  <c r="H5191" i="1"/>
  <c r="I5191" i="1"/>
  <c r="J5191" i="1"/>
  <c r="G5192" i="1"/>
  <c r="H5192" i="1"/>
  <c r="I5192" i="1"/>
  <c r="J5192" i="1"/>
  <c r="G5193" i="1"/>
  <c r="H5193" i="1"/>
  <c r="I5193" i="1"/>
  <c r="J5193" i="1"/>
  <c r="G5194" i="1"/>
  <c r="H5194" i="1"/>
  <c r="I5194" i="1"/>
  <c r="J5194" i="1"/>
  <c r="G5195" i="1"/>
  <c r="H5195" i="1"/>
  <c r="I5195" i="1"/>
  <c r="J5195" i="1"/>
  <c r="G5196" i="1"/>
  <c r="H5196" i="1"/>
  <c r="I5196" i="1"/>
  <c r="J5196" i="1"/>
  <c r="G5197" i="1"/>
  <c r="H5197" i="1"/>
  <c r="I5197" i="1"/>
  <c r="J5197" i="1"/>
  <c r="G5198" i="1"/>
  <c r="H5198" i="1"/>
  <c r="I5198" i="1"/>
  <c r="J5198" i="1"/>
  <c r="G5199" i="1"/>
  <c r="H5199" i="1"/>
  <c r="I5199" i="1"/>
  <c r="J5199" i="1"/>
  <c r="G5200" i="1"/>
  <c r="H5200" i="1"/>
  <c r="I5200" i="1"/>
  <c r="J5200" i="1"/>
  <c r="G5201" i="1"/>
  <c r="H5201" i="1"/>
  <c r="I5201" i="1"/>
  <c r="J5201" i="1"/>
  <c r="G5202" i="1"/>
  <c r="H5202" i="1"/>
  <c r="I5202" i="1"/>
  <c r="J5202" i="1"/>
  <c r="G5203" i="1"/>
  <c r="H5203" i="1"/>
  <c r="I5203" i="1"/>
  <c r="J5203" i="1"/>
  <c r="G5204" i="1"/>
  <c r="H5204" i="1"/>
  <c r="I5204" i="1"/>
  <c r="J5204" i="1"/>
  <c r="G5205" i="1"/>
  <c r="H5205" i="1"/>
  <c r="I5205" i="1"/>
  <c r="J5205" i="1"/>
  <c r="G5206" i="1"/>
  <c r="H5206" i="1"/>
  <c r="I5206" i="1"/>
  <c r="J5206" i="1"/>
  <c r="G5207" i="1"/>
  <c r="H5207" i="1"/>
  <c r="I5207" i="1"/>
  <c r="J5207" i="1"/>
  <c r="G5208" i="1"/>
  <c r="H5208" i="1"/>
  <c r="I5208" i="1"/>
  <c r="J5208" i="1"/>
  <c r="G5209" i="1"/>
  <c r="H5209" i="1"/>
  <c r="I5209" i="1"/>
  <c r="J5209" i="1"/>
  <c r="G5210" i="1"/>
  <c r="H5210" i="1"/>
  <c r="I5210" i="1"/>
  <c r="J5210" i="1"/>
  <c r="G5211" i="1"/>
  <c r="H5211" i="1"/>
  <c r="I5211" i="1"/>
  <c r="J5211" i="1"/>
  <c r="G5212" i="1"/>
  <c r="H5212" i="1"/>
  <c r="I5212" i="1"/>
  <c r="J5212" i="1"/>
  <c r="G5213" i="1"/>
  <c r="H5213" i="1"/>
  <c r="I5213" i="1"/>
  <c r="J5213" i="1"/>
  <c r="G5214" i="1"/>
  <c r="H5214" i="1"/>
  <c r="I5214" i="1"/>
  <c r="J5214" i="1"/>
  <c r="G5215" i="1"/>
  <c r="H5215" i="1"/>
  <c r="I5215" i="1"/>
  <c r="J5215" i="1"/>
  <c r="G5216" i="1"/>
  <c r="H5216" i="1"/>
  <c r="I5216" i="1"/>
  <c r="J5216" i="1"/>
  <c r="G5217" i="1"/>
  <c r="H5217" i="1"/>
  <c r="I5217" i="1"/>
  <c r="J5217" i="1"/>
  <c r="G5218" i="1"/>
  <c r="H5218" i="1"/>
  <c r="I5218" i="1"/>
  <c r="J5218" i="1"/>
  <c r="G5219" i="1"/>
  <c r="H5219" i="1"/>
  <c r="I5219" i="1"/>
  <c r="J5219" i="1"/>
  <c r="G5220" i="1"/>
  <c r="H5220" i="1"/>
  <c r="I5220" i="1"/>
  <c r="J5220" i="1"/>
  <c r="G5221" i="1"/>
  <c r="H5221" i="1"/>
  <c r="I5221" i="1"/>
  <c r="J5221" i="1"/>
  <c r="G5222" i="1"/>
  <c r="H5222" i="1"/>
  <c r="I5222" i="1"/>
  <c r="J5222" i="1"/>
  <c r="G5223" i="1"/>
  <c r="H5223" i="1"/>
  <c r="I5223" i="1"/>
  <c r="J5223" i="1"/>
  <c r="G5224" i="1"/>
  <c r="H5224" i="1"/>
  <c r="I5224" i="1"/>
  <c r="J5224" i="1"/>
  <c r="G5225" i="1"/>
  <c r="H5225" i="1"/>
  <c r="I5225" i="1"/>
  <c r="J5225" i="1"/>
  <c r="G5226" i="1"/>
  <c r="H5226" i="1"/>
  <c r="I5226" i="1"/>
  <c r="J5226" i="1"/>
  <c r="G5227" i="1"/>
  <c r="H5227" i="1"/>
  <c r="I5227" i="1"/>
  <c r="J5227" i="1"/>
  <c r="G5228" i="1"/>
  <c r="H5228" i="1"/>
  <c r="I5228" i="1"/>
  <c r="J5228" i="1"/>
  <c r="G5229" i="1"/>
  <c r="H5229" i="1"/>
  <c r="I5229" i="1"/>
  <c r="J5229" i="1"/>
  <c r="G5230" i="1"/>
  <c r="H5230" i="1"/>
  <c r="I5230" i="1"/>
  <c r="J5230" i="1"/>
  <c r="G5231" i="1"/>
  <c r="H5231" i="1"/>
  <c r="I5231" i="1"/>
  <c r="J5231" i="1"/>
  <c r="G5232" i="1"/>
  <c r="H5232" i="1"/>
  <c r="I5232" i="1"/>
  <c r="J5232" i="1"/>
  <c r="G5233" i="1"/>
  <c r="H5233" i="1"/>
  <c r="I5233" i="1"/>
  <c r="J5233" i="1"/>
  <c r="G5234" i="1"/>
  <c r="H5234" i="1"/>
  <c r="I5234" i="1"/>
  <c r="J5234" i="1"/>
  <c r="G5235" i="1"/>
  <c r="H5235" i="1"/>
  <c r="I5235" i="1"/>
  <c r="J5235" i="1"/>
  <c r="G5236" i="1"/>
  <c r="H5236" i="1"/>
  <c r="I5236" i="1"/>
  <c r="J5236" i="1"/>
  <c r="G5237" i="1"/>
  <c r="H5237" i="1"/>
  <c r="I5237" i="1"/>
  <c r="J5237" i="1"/>
  <c r="G5238" i="1"/>
  <c r="H5238" i="1"/>
  <c r="I5238" i="1"/>
  <c r="J5238" i="1"/>
  <c r="G5239" i="1"/>
  <c r="H5239" i="1"/>
  <c r="I5239" i="1"/>
  <c r="J5239" i="1"/>
  <c r="G5240" i="1"/>
  <c r="H5240" i="1"/>
  <c r="I5240" i="1"/>
  <c r="J5240" i="1"/>
  <c r="G5241" i="1"/>
  <c r="H5241" i="1"/>
  <c r="I5241" i="1"/>
  <c r="J5241" i="1"/>
  <c r="G5242" i="1"/>
  <c r="H5242" i="1"/>
  <c r="I5242" i="1"/>
  <c r="J5242" i="1"/>
  <c r="G5243" i="1"/>
  <c r="H5243" i="1"/>
  <c r="I5243" i="1"/>
  <c r="J5243" i="1"/>
  <c r="G5244" i="1"/>
  <c r="H5244" i="1"/>
  <c r="I5244" i="1"/>
  <c r="J5244" i="1"/>
  <c r="G5245" i="1"/>
  <c r="H5245" i="1"/>
  <c r="I5245" i="1"/>
  <c r="J5245" i="1"/>
  <c r="G5246" i="1"/>
  <c r="H5246" i="1"/>
  <c r="I5246" i="1"/>
  <c r="J5246" i="1"/>
  <c r="G5247" i="1"/>
  <c r="H5247" i="1"/>
  <c r="I5247" i="1"/>
  <c r="J5247" i="1"/>
  <c r="G5248" i="1"/>
  <c r="H5248" i="1"/>
  <c r="I5248" i="1"/>
  <c r="J5248" i="1"/>
  <c r="G5249" i="1"/>
  <c r="H5249" i="1"/>
  <c r="I5249" i="1"/>
  <c r="J5249" i="1"/>
  <c r="G5250" i="1"/>
  <c r="H5250" i="1"/>
  <c r="I5250" i="1"/>
  <c r="J5250" i="1"/>
  <c r="G5251" i="1"/>
  <c r="H5251" i="1"/>
  <c r="I5251" i="1"/>
  <c r="J5251" i="1"/>
  <c r="G5252" i="1"/>
  <c r="H5252" i="1"/>
  <c r="I5252" i="1"/>
  <c r="J5252" i="1"/>
  <c r="G5253" i="1"/>
  <c r="H5253" i="1"/>
  <c r="I5253" i="1"/>
  <c r="J5253" i="1"/>
  <c r="G5254" i="1"/>
  <c r="H5254" i="1"/>
  <c r="I5254" i="1"/>
  <c r="J5254" i="1"/>
  <c r="G5255" i="1"/>
  <c r="H5255" i="1"/>
  <c r="I5255" i="1"/>
  <c r="J5255" i="1"/>
  <c r="G5256" i="1"/>
  <c r="H5256" i="1"/>
  <c r="I5256" i="1"/>
  <c r="J5256" i="1"/>
  <c r="G5257" i="1"/>
  <c r="H5257" i="1"/>
  <c r="I5257" i="1"/>
  <c r="J5257" i="1"/>
  <c r="G5258" i="1"/>
  <c r="H5258" i="1"/>
  <c r="I5258" i="1"/>
  <c r="J5258" i="1"/>
  <c r="G5259" i="1"/>
  <c r="H5259" i="1"/>
  <c r="I5259" i="1"/>
  <c r="J5259" i="1"/>
  <c r="G5260" i="1"/>
  <c r="H5260" i="1"/>
  <c r="I5260" i="1"/>
  <c r="J5260" i="1"/>
  <c r="G5261" i="1"/>
  <c r="H5261" i="1"/>
  <c r="I5261" i="1"/>
  <c r="J5261" i="1"/>
  <c r="G5262" i="1"/>
  <c r="H5262" i="1"/>
  <c r="I5262" i="1"/>
  <c r="J5262" i="1"/>
  <c r="G5263" i="1"/>
  <c r="H5263" i="1"/>
  <c r="I5263" i="1"/>
  <c r="J5263" i="1"/>
  <c r="G5264" i="1"/>
  <c r="H5264" i="1"/>
  <c r="I5264" i="1"/>
  <c r="J5264" i="1"/>
  <c r="G5265" i="1"/>
  <c r="H5265" i="1"/>
  <c r="I5265" i="1"/>
  <c r="J5265" i="1"/>
  <c r="G5266" i="1"/>
  <c r="H5266" i="1"/>
  <c r="I5266" i="1"/>
  <c r="J5266" i="1"/>
  <c r="G5267" i="1"/>
  <c r="H5267" i="1"/>
  <c r="I5267" i="1"/>
  <c r="J5267" i="1"/>
  <c r="G5268" i="1"/>
  <c r="H5268" i="1"/>
  <c r="I5268" i="1"/>
  <c r="J5268" i="1"/>
  <c r="G5269" i="1"/>
  <c r="H5269" i="1"/>
  <c r="I5269" i="1"/>
  <c r="J5269" i="1"/>
  <c r="G5270" i="1"/>
  <c r="H5270" i="1"/>
  <c r="I5270" i="1"/>
  <c r="J5270" i="1"/>
  <c r="G5271" i="1"/>
  <c r="H5271" i="1"/>
  <c r="I5271" i="1"/>
  <c r="J5271" i="1"/>
  <c r="G5272" i="1"/>
  <c r="H5272" i="1"/>
  <c r="I5272" i="1"/>
  <c r="J5272" i="1"/>
  <c r="G5273" i="1"/>
  <c r="H5273" i="1"/>
  <c r="I5273" i="1"/>
  <c r="J5273" i="1"/>
  <c r="G5274" i="1"/>
  <c r="H5274" i="1"/>
  <c r="I5274" i="1"/>
  <c r="J5274" i="1"/>
  <c r="G5275" i="1"/>
  <c r="H5275" i="1"/>
  <c r="I5275" i="1"/>
  <c r="J5275" i="1"/>
  <c r="G5276" i="1"/>
  <c r="H5276" i="1"/>
  <c r="I5276" i="1"/>
  <c r="J5276" i="1"/>
  <c r="G5277" i="1"/>
  <c r="H5277" i="1"/>
  <c r="I5277" i="1"/>
  <c r="J5277" i="1"/>
  <c r="G5278" i="1"/>
  <c r="H5278" i="1"/>
  <c r="I5278" i="1"/>
  <c r="J5278" i="1"/>
  <c r="G5279" i="1"/>
  <c r="H5279" i="1"/>
  <c r="I5279" i="1"/>
  <c r="J5279" i="1"/>
  <c r="G5280" i="1"/>
  <c r="H5280" i="1"/>
  <c r="I5280" i="1"/>
  <c r="J5280" i="1"/>
  <c r="G5281" i="1"/>
  <c r="H5281" i="1"/>
  <c r="I5281" i="1"/>
  <c r="J5281" i="1"/>
  <c r="G5282" i="1"/>
  <c r="H5282" i="1"/>
  <c r="I5282" i="1"/>
  <c r="J5282" i="1"/>
  <c r="G5283" i="1"/>
  <c r="H5283" i="1"/>
  <c r="I5283" i="1"/>
  <c r="J5283" i="1"/>
  <c r="G5284" i="1"/>
  <c r="H5284" i="1"/>
  <c r="I5284" i="1"/>
  <c r="J5284" i="1"/>
  <c r="G5285" i="1"/>
  <c r="H5285" i="1"/>
  <c r="I5285" i="1"/>
  <c r="J5285" i="1"/>
  <c r="G5286" i="1"/>
  <c r="H5286" i="1"/>
  <c r="I5286" i="1"/>
  <c r="J5286" i="1"/>
  <c r="G5287" i="1"/>
  <c r="H5287" i="1"/>
  <c r="I5287" i="1"/>
  <c r="J5287" i="1"/>
  <c r="G5288" i="1"/>
  <c r="H5288" i="1"/>
  <c r="I5288" i="1"/>
  <c r="J5288" i="1"/>
  <c r="G5289" i="1"/>
  <c r="H5289" i="1"/>
  <c r="I5289" i="1"/>
  <c r="J5289" i="1"/>
  <c r="G5290" i="1"/>
  <c r="H5290" i="1"/>
  <c r="I5290" i="1"/>
  <c r="J5290" i="1"/>
  <c r="G5291" i="1"/>
  <c r="H5291" i="1"/>
  <c r="I5291" i="1"/>
  <c r="J5291" i="1"/>
  <c r="G5292" i="1"/>
  <c r="H5292" i="1"/>
  <c r="I5292" i="1"/>
  <c r="J5292" i="1"/>
  <c r="G5293" i="1"/>
  <c r="H5293" i="1"/>
  <c r="I5293" i="1"/>
  <c r="J5293" i="1"/>
  <c r="G5294" i="1"/>
  <c r="H5294" i="1"/>
  <c r="I5294" i="1"/>
  <c r="J5294" i="1"/>
  <c r="G5295" i="1"/>
  <c r="H5295" i="1"/>
  <c r="I5295" i="1"/>
  <c r="J5295" i="1"/>
  <c r="G5296" i="1"/>
  <c r="H5296" i="1"/>
  <c r="I5296" i="1"/>
  <c r="J5296" i="1"/>
  <c r="G5297" i="1"/>
  <c r="H5297" i="1"/>
  <c r="I5297" i="1"/>
  <c r="J5297" i="1"/>
  <c r="G5298" i="1"/>
  <c r="H5298" i="1"/>
  <c r="I5298" i="1"/>
  <c r="J5298" i="1"/>
  <c r="G5299" i="1"/>
  <c r="H5299" i="1"/>
  <c r="I5299" i="1"/>
  <c r="J5299" i="1"/>
  <c r="G5300" i="1"/>
  <c r="H5300" i="1"/>
  <c r="I5300" i="1"/>
  <c r="J5300" i="1"/>
  <c r="G5301" i="1"/>
  <c r="H5301" i="1"/>
  <c r="I5301" i="1"/>
  <c r="J5301" i="1"/>
  <c r="G5302" i="1"/>
  <c r="H5302" i="1"/>
  <c r="I5302" i="1"/>
  <c r="J5302" i="1"/>
  <c r="G5303" i="1"/>
  <c r="H5303" i="1"/>
  <c r="I5303" i="1"/>
  <c r="J5303" i="1"/>
  <c r="G5304" i="1"/>
  <c r="H5304" i="1"/>
  <c r="I5304" i="1"/>
  <c r="J5304" i="1"/>
  <c r="G5305" i="1"/>
  <c r="H5305" i="1"/>
  <c r="I5305" i="1"/>
  <c r="J5305" i="1"/>
  <c r="G5306" i="1"/>
  <c r="H5306" i="1"/>
  <c r="I5306" i="1"/>
  <c r="J5306" i="1"/>
  <c r="G5307" i="1"/>
  <c r="H5307" i="1"/>
  <c r="I5307" i="1"/>
  <c r="J5307" i="1"/>
  <c r="G5308" i="1"/>
  <c r="H5308" i="1"/>
  <c r="I5308" i="1"/>
  <c r="J5308" i="1"/>
  <c r="G5309" i="1"/>
  <c r="H5309" i="1"/>
  <c r="I5309" i="1"/>
  <c r="J5309" i="1"/>
  <c r="G5310" i="1"/>
  <c r="H5310" i="1"/>
  <c r="I5310" i="1"/>
  <c r="J5310" i="1"/>
  <c r="G5311" i="1"/>
  <c r="H5311" i="1"/>
  <c r="I5311" i="1"/>
  <c r="J5311" i="1"/>
  <c r="G5312" i="1"/>
  <c r="H5312" i="1"/>
  <c r="I5312" i="1"/>
  <c r="J5312" i="1"/>
  <c r="G5313" i="1"/>
  <c r="H5313" i="1"/>
  <c r="I5313" i="1"/>
  <c r="J5313" i="1"/>
  <c r="G5314" i="1"/>
  <c r="H5314" i="1"/>
  <c r="I5314" i="1"/>
  <c r="J5314" i="1"/>
  <c r="G5315" i="1"/>
  <c r="H5315" i="1"/>
  <c r="I5315" i="1"/>
  <c r="J5315" i="1"/>
  <c r="G5316" i="1"/>
  <c r="H5316" i="1"/>
  <c r="I5316" i="1"/>
  <c r="J5316" i="1"/>
  <c r="G5317" i="1"/>
  <c r="H5317" i="1"/>
  <c r="I5317" i="1"/>
  <c r="J5317" i="1"/>
  <c r="G5318" i="1"/>
  <c r="H5318" i="1"/>
  <c r="I5318" i="1"/>
  <c r="J5318" i="1"/>
  <c r="G5319" i="1"/>
  <c r="H5319" i="1"/>
  <c r="I5319" i="1"/>
  <c r="J5319" i="1"/>
  <c r="G5320" i="1"/>
  <c r="H5320" i="1"/>
  <c r="I5320" i="1"/>
  <c r="J5320" i="1"/>
  <c r="G5321" i="1"/>
  <c r="H5321" i="1"/>
  <c r="I5321" i="1"/>
  <c r="J5321" i="1"/>
  <c r="G5322" i="1"/>
  <c r="H5322" i="1"/>
  <c r="I5322" i="1"/>
  <c r="J5322" i="1"/>
  <c r="G5323" i="1"/>
  <c r="H5323" i="1"/>
  <c r="I5323" i="1"/>
  <c r="J5323" i="1"/>
  <c r="G5324" i="1"/>
  <c r="H5324" i="1"/>
  <c r="I5324" i="1"/>
  <c r="J5324" i="1"/>
  <c r="G5325" i="1"/>
  <c r="H5325" i="1"/>
  <c r="I5325" i="1"/>
  <c r="J5325" i="1"/>
  <c r="G5326" i="1"/>
  <c r="H5326" i="1"/>
  <c r="I5326" i="1"/>
  <c r="J5326" i="1"/>
  <c r="G5327" i="1"/>
  <c r="H5327" i="1"/>
  <c r="I5327" i="1"/>
  <c r="J5327" i="1"/>
  <c r="G5328" i="1"/>
  <c r="H5328" i="1"/>
  <c r="I5328" i="1"/>
  <c r="J5328" i="1"/>
  <c r="G5329" i="1"/>
  <c r="H5329" i="1"/>
  <c r="I5329" i="1"/>
  <c r="J5329" i="1"/>
  <c r="G5330" i="1"/>
  <c r="H5330" i="1"/>
  <c r="I5330" i="1"/>
  <c r="J5330" i="1"/>
  <c r="G5331" i="1"/>
  <c r="H5331" i="1"/>
  <c r="I5331" i="1"/>
  <c r="J5331" i="1"/>
  <c r="G5332" i="1"/>
  <c r="H5332" i="1"/>
  <c r="I5332" i="1"/>
  <c r="J5332" i="1"/>
  <c r="G5333" i="1"/>
  <c r="H5333" i="1"/>
  <c r="I5333" i="1"/>
  <c r="J5333" i="1"/>
  <c r="G5334" i="1"/>
  <c r="H5334" i="1"/>
  <c r="I5334" i="1"/>
  <c r="J5334" i="1"/>
  <c r="G5335" i="1"/>
  <c r="H5335" i="1"/>
  <c r="I5335" i="1"/>
  <c r="J5335" i="1"/>
  <c r="G5336" i="1"/>
  <c r="H5336" i="1"/>
  <c r="I5336" i="1"/>
  <c r="J5336" i="1"/>
  <c r="G5337" i="1"/>
  <c r="H5337" i="1"/>
  <c r="I5337" i="1"/>
  <c r="J5337" i="1"/>
  <c r="G5338" i="1"/>
  <c r="H5338" i="1"/>
  <c r="I5338" i="1"/>
  <c r="J5338" i="1"/>
  <c r="G5339" i="1"/>
  <c r="H5339" i="1"/>
  <c r="I5339" i="1"/>
  <c r="J5339" i="1"/>
  <c r="G5340" i="1"/>
  <c r="H5340" i="1"/>
  <c r="I5340" i="1"/>
  <c r="J5340" i="1"/>
  <c r="G5341" i="1"/>
  <c r="H5341" i="1"/>
  <c r="I5341" i="1"/>
  <c r="J5341" i="1"/>
  <c r="G5342" i="1"/>
  <c r="H5342" i="1"/>
  <c r="I5342" i="1"/>
  <c r="J5342" i="1"/>
  <c r="G5343" i="1"/>
  <c r="H5343" i="1"/>
  <c r="I5343" i="1"/>
  <c r="J5343" i="1"/>
  <c r="G5344" i="1"/>
  <c r="H5344" i="1"/>
  <c r="I5344" i="1"/>
  <c r="J5344" i="1"/>
  <c r="G5345" i="1"/>
  <c r="H5345" i="1"/>
  <c r="I5345" i="1"/>
  <c r="J5345" i="1"/>
  <c r="G5346" i="1"/>
  <c r="H5346" i="1"/>
  <c r="I5346" i="1"/>
  <c r="J5346" i="1"/>
  <c r="G5347" i="1"/>
  <c r="H5347" i="1"/>
  <c r="I5347" i="1"/>
  <c r="J5347" i="1"/>
  <c r="G5348" i="1"/>
  <c r="H5348" i="1"/>
  <c r="I5348" i="1"/>
  <c r="J5348" i="1"/>
  <c r="G5349" i="1"/>
  <c r="H5349" i="1"/>
  <c r="I5349" i="1"/>
  <c r="J5349" i="1"/>
  <c r="G5350" i="1"/>
  <c r="H5350" i="1"/>
  <c r="I5350" i="1"/>
  <c r="J5350" i="1"/>
  <c r="G5351" i="1"/>
  <c r="H5351" i="1"/>
  <c r="I5351" i="1"/>
  <c r="J5351" i="1"/>
  <c r="G5352" i="1"/>
  <c r="H5352" i="1"/>
  <c r="I5352" i="1"/>
  <c r="J5352" i="1"/>
  <c r="G5353" i="1"/>
  <c r="H5353" i="1"/>
  <c r="I5353" i="1"/>
  <c r="J5353" i="1"/>
  <c r="G5354" i="1"/>
  <c r="H5354" i="1"/>
  <c r="I5354" i="1"/>
  <c r="J5354" i="1"/>
  <c r="G5355" i="1"/>
  <c r="H5355" i="1"/>
  <c r="I5355" i="1"/>
  <c r="J5355" i="1"/>
  <c r="G5356" i="1"/>
  <c r="H5356" i="1"/>
  <c r="I5356" i="1"/>
  <c r="J5356" i="1"/>
  <c r="G5357" i="1"/>
  <c r="H5357" i="1"/>
  <c r="I5357" i="1"/>
  <c r="J5357" i="1"/>
  <c r="G5358" i="1"/>
  <c r="H5358" i="1"/>
  <c r="I5358" i="1"/>
  <c r="J5358" i="1"/>
  <c r="G5359" i="1"/>
  <c r="H5359" i="1"/>
  <c r="I5359" i="1"/>
  <c r="J5359" i="1"/>
  <c r="G5360" i="1"/>
  <c r="H5360" i="1"/>
  <c r="I5360" i="1"/>
  <c r="J5360" i="1"/>
  <c r="G5361" i="1"/>
  <c r="H5361" i="1"/>
  <c r="I5361" i="1"/>
  <c r="J5361" i="1"/>
  <c r="G5362" i="1"/>
  <c r="H5362" i="1"/>
  <c r="I5362" i="1"/>
  <c r="J5362" i="1"/>
  <c r="G5363" i="1"/>
  <c r="H5363" i="1"/>
  <c r="I5363" i="1"/>
  <c r="J5363" i="1"/>
  <c r="G5364" i="1"/>
  <c r="H5364" i="1"/>
  <c r="I5364" i="1"/>
  <c r="J5364" i="1"/>
  <c r="G5365" i="1"/>
  <c r="H5365" i="1"/>
  <c r="I5365" i="1"/>
  <c r="J5365" i="1"/>
  <c r="G5366" i="1"/>
  <c r="H5366" i="1"/>
  <c r="I5366" i="1"/>
  <c r="J5366" i="1"/>
  <c r="G5367" i="1"/>
  <c r="H5367" i="1"/>
  <c r="I5367" i="1"/>
  <c r="J5367" i="1"/>
  <c r="G5368" i="1"/>
  <c r="H5368" i="1"/>
  <c r="I5368" i="1"/>
  <c r="J5368" i="1"/>
  <c r="G5369" i="1"/>
  <c r="H5369" i="1"/>
  <c r="I5369" i="1"/>
  <c r="J5369" i="1"/>
  <c r="G5370" i="1"/>
  <c r="H5370" i="1"/>
  <c r="I5370" i="1"/>
  <c r="J5370" i="1"/>
  <c r="G5371" i="1"/>
  <c r="H5371" i="1"/>
  <c r="I5371" i="1"/>
  <c r="J5371" i="1"/>
  <c r="G5372" i="1"/>
  <c r="H5372" i="1"/>
  <c r="I5372" i="1"/>
  <c r="J5372" i="1"/>
  <c r="G5373" i="1"/>
  <c r="H5373" i="1"/>
  <c r="I5373" i="1"/>
  <c r="J5373" i="1"/>
  <c r="G5374" i="1"/>
  <c r="H5374" i="1"/>
  <c r="I5374" i="1"/>
  <c r="J5374" i="1"/>
  <c r="G5375" i="1"/>
  <c r="H5375" i="1"/>
  <c r="I5375" i="1"/>
  <c r="J5375" i="1"/>
  <c r="G5376" i="1"/>
  <c r="H5376" i="1"/>
  <c r="I5376" i="1"/>
  <c r="J5376" i="1"/>
  <c r="G5377" i="1"/>
  <c r="H5377" i="1"/>
  <c r="I5377" i="1"/>
  <c r="J5377" i="1"/>
  <c r="G5378" i="1"/>
  <c r="H5378" i="1"/>
  <c r="I5378" i="1"/>
  <c r="J5378" i="1"/>
  <c r="G5379" i="1"/>
  <c r="H5379" i="1"/>
  <c r="I5379" i="1"/>
  <c r="J5379" i="1"/>
  <c r="G5380" i="1"/>
  <c r="H5380" i="1"/>
  <c r="I5380" i="1"/>
  <c r="J5380" i="1"/>
  <c r="G5381" i="1"/>
  <c r="H5381" i="1"/>
  <c r="I5381" i="1"/>
  <c r="J5381" i="1"/>
  <c r="G5382" i="1"/>
  <c r="H5382" i="1"/>
  <c r="I5382" i="1"/>
  <c r="J5382" i="1"/>
  <c r="G5383" i="1"/>
  <c r="H5383" i="1"/>
  <c r="I5383" i="1"/>
  <c r="J5383" i="1"/>
  <c r="G5384" i="1"/>
  <c r="H5384" i="1"/>
  <c r="I5384" i="1"/>
  <c r="J5384" i="1"/>
  <c r="G5385" i="1"/>
  <c r="H5385" i="1"/>
  <c r="I5385" i="1"/>
  <c r="J5385" i="1"/>
  <c r="G5386" i="1"/>
  <c r="H5386" i="1"/>
  <c r="I5386" i="1"/>
  <c r="J5386" i="1"/>
  <c r="G5387" i="1"/>
  <c r="H5387" i="1"/>
  <c r="I5387" i="1"/>
  <c r="J5387" i="1"/>
  <c r="G5388" i="1"/>
  <c r="H5388" i="1"/>
  <c r="I5388" i="1"/>
  <c r="J5388" i="1"/>
  <c r="G5389" i="1"/>
  <c r="H5389" i="1"/>
  <c r="I5389" i="1"/>
  <c r="J5389" i="1"/>
  <c r="G5390" i="1"/>
  <c r="H5390" i="1"/>
  <c r="I5390" i="1"/>
  <c r="J5390" i="1"/>
  <c r="G5391" i="1"/>
  <c r="H5391" i="1"/>
  <c r="I5391" i="1"/>
  <c r="J5391" i="1"/>
  <c r="G5392" i="1"/>
  <c r="H5392" i="1"/>
  <c r="I5392" i="1"/>
  <c r="J5392" i="1"/>
  <c r="G5393" i="1"/>
  <c r="H5393" i="1"/>
  <c r="I5393" i="1"/>
  <c r="J5393" i="1"/>
  <c r="G5394" i="1"/>
  <c r="H5394" i="1"/>
  <c r="I5394" i="1"/>
  <c r="J5394" i="1"/>
  <c r="G5395" i="1"/>
  <c r="H5395" i="1"/>
  <c r="I5395" i="1"/>
  <c r="J5395" i="1"/>
  <c r="G5396" i="1"/>
  <c r="H5396" i="1"/>
  <c r="I5396" i="1"/>
  <c r="J5396" i="1"/>
  <c r="G5397" i="1"/>
  <c r="H5397" i="1"/>
  <c r="I5397" i="1"/>
  <c r="J5397" i="1"/>
  <c r="G5398" i="1"/>
  <c r="H5398" i="1"/>
  <c r="I5398" i="1"/>
  <c r="J5398" i="1"/>
  <c r="G5399" i="1"/>
  <c r="H5399" i="1"/>
  <c r="I5399" i="1"/>
  <c r="J5399" i="1"/>
  <c r="G5400" i="1"/>
  <c r="H5400" i="1"/>
  <c r="I5400" i="1"/>
  <c r="J5400" i="1"/>
  <c r="G5401" i="1"/>
  <c r="H5401" i="1"/>
  <c r="I5401" i="1"/>
  <c r="J5401" i="1"/>
  <c r="G5402" i="1"/>
  <c r="H5402" i="1"/>
  <c r="I5402" i="1"/>
  <c r="J5402" i="1"/>
  <c r="G5403" i="1"/>
  <c r="H5403" i="1"/>
  <c r="I5403" i="1"/>
  <c r="J5403" i="1"/>
  <c r="G5404" i="1"/>
  <c r="H5404" i="1"/>
  <c r="I5404" i="1"/>
  <c r="J5404" i="1"/>
  <c r="G5405" i="1"/>
  <c r="H5405" i="1"/>
  <c r="I5405" i="1"/>
  <c r="J5405" i="1"/>
  <c r="G5406" i="1"/>
  <c r="H5406" i="1"/>
  <c r="I5406" i="1"/>
  <c r="J5406" i="1"/>
  <c r="G5407" i="1"/>
  <c r="H5407" i="1"/>
  <c r="I5407" i="1"/>
  <c r="J5407" i="1"/>
  <c r="G5408" i="1"/>
  <c r="H5408" i="1"/>
  <c r="I5408" i="1"/>
  <c r="J5408" i="1"/>
  <c r="G5409" i="1"/>
  <c r="H5409" i="1"/>
  <c r="I5409" i="1"/>
  <c r="J5409" i="1"/>
  <c r="G5410" i="1"/>
  <c r="H5410" i="1"/>
  <c r="I5410" i="1"/>
  <c r="J5410" i="1"/>
  <c r="G5411" i="1"/>
  <c r="H5411" i="1"/>
  <c r="I5411" i="1"/>
  <c r="J5411" i="1"/>
  <c r="G5412" i="1"/>
  <c r="H5412" i="1"/>
  <c r="I5412" i="1"/>
  <c r="J5412" i="1"/>
  <c r="G5413" i="1"/>
  <c r="H5413" i="1"/>
  <c r="I5413" i="1"/>
  <c r="J5413" i="1"/>
  <c r="G5414" i="1"/>
  <c r="H5414" i="1"/>
  <c r="I5414" i="1"/>
  <c r="J5414" i="1"/>
  <c r="G5415" i="1"/>
  <c r="H5415" i="1"/>
  <c r="I5415" i="1"/>
  <c r="J5415" i="1"/>
  <c r="G5416" i="1"/>
  <c r="H5416" i="1"/>
  <c r="I5416" i="1"/>
  <c r="J5416" i="1"/>
  <c r="G5417" i="1"/>
  <c r="H5417" i="1"/>
  <c r="I5417" i="1"/>
  <c r="J5417" i="1"/>
  <c r="G5418" i="1"/>
  <c r="H5418" i="1"/>
  <c r="I5418" i="1"/>
  <c r="J5418" i="1"/>
  <c r="G5419" i="1"/>
  <c r="H5419" i="1"/>
  <c r="I5419" i="1"/>
  <c r="J5419" i="1"/>
  <c r="G5420" i="1"/>
  <c r="H5420" i="1"/>
  <c r="I5420" i="1"/>
  <c r="J5420" i="1"/>
  <c r="G5421" i="1"/>
  <c r="H5421" i="1"/>
  <c r="I5421" i="1"/>
  <c r="J5421" i="1"/>
  <c r="G5422" i="1"/>
  <c r="H5422" i="1"/>
  <c r="I5422" i="1"/>
  <c r="J5422" i="1"/>
  <c r="G5423" i="1"/>
  <c r="H5423" i="1"/>
  <c r="I5423" i="1"/>
  <c r="J5423" i="1"/>
  <c r="G5424" i="1"/>
  <c r="H5424" i="1"/>
  <c r="I5424" i="1"/>
  <c r="J5424" i="1"/>
  <c r="G5425" i="1"/>
  <c r="H5425" i="1"/>
  <c r="I5425" i="1"/>
  <c r="J5425" i="1"/>
  <c r="G5426" i="1"/>
  <c r="H5426" i="1"/>
  <c r="I5426" i="1"/>
  <c r="J5426" i="1"/>
  <c r="G5427" i="1"/>
  <c r="H5427" i="1"/>
  <c r="I5427" i="1"/>
  <c r="J5427" i="1"/>
  <c r="G5428" i="1"/>
  <c r="H5428" i="1"/>
  <c r="I5428" i="1"/>
  <c r="J5428" i="1"/>
  <c r="G5429" i="1"/>
  <c r="H5429" i="1"/>
  <c r="I5429" i="1"/>
  <c r="J5429" i="1"/>
  <c r="G5430" i="1"/>
  <c r="H5430" i="1"/>
  <c r="I5430" i="1"/>
  <c r="J5430" i="1"/>
  <c r="G5431" i="1"/>
  <c r="H5431" i="1"/>
  <c r="I5431" i="1"/>
  <c r="J5431" i="1"/>
  <c r="G5432" i="1"/>
  <c r="H5432" i="1"/>
  <c r="I5432" i="1"/>
  <c r="J5432" i="1"/>
  <c r="G5433" i="1"/>
  <c r="H5433" i="1"/>
  <c r="I5433" i="1"/>
  <c r="J5433" i="1"/>
  <c r="G5434" i="1"/>
  <c r="H5434" i="1"/>
  <c r="I5434" i="1"/>
  <c r="J5434" i="1"/>
  <c r="G5435" i="1"/>
  <c r="H5435" i="1"/>
  <c r="I5435" i="1"/>
  <c r="J5435" i="1"/>
  <c r="G5436" i="1"/>
  <c r="H5436" i="1"/>
  <c r="I5436" i="1"/>
  <c r="J5436" i="1"/>
  <c r="G5437" i="1"/>
  <c r="H5437" i="1"/>
  <c r="I5437" i="1"/>
  <c r="J5437" i="1"/>
  <c r="G5438" i="1"/>
  <c r="H5438" i="1"/>
  <c r="I5438" i="1"/>
  <c r="J5438" i="1"/>
  <c r="G5439" i="1"/>
  <c r="H5439" i="1"/>
  <c r="I5439" i="1"/>
  <c r="J5439" i="1"/>
  <c r="G5440" i="1"/>
  <c r="H5440" i="1"/>
  <c r="I5440" i="1"/>
  <c r="J5440" i="1"/>
  <c r="G5441" i="1"/>
  <c r="H5441" i="1"/>
  <c r="I5441" i="1"/>
  <c r="J5441" i="1"/>
  <c r="G5442" i="1"/>
  <c r="H5442" i="1"/>
  <c r="I5442" i="1"/>
  <c r="J5442" i="1"/>
  <c r="G5443" i="1"/>
  <c r="H5443" i="1"/>
  <c r="I5443" i="1"/>
  <c r="J5443" i="1"/>
  <c r="G5444" i="1"/>
  <c r="H5444" i="1"/>
  <c r="I5444" i="1"/>
  <c r="J5444" i="1"/>
  <c r="G5445" i="1"/>
  <c r="H5445" i="1"/>
  <c r="I5445" i="1"/>
  <c r="J5445" i="1"/>
  <c r="G5446" i="1"/>
  <c r="H5446" i="1"/>
  <c r="I5446" i="1"/>
  <c r="J5446" i="1"/>
  <c r="G5447" i="1"/>
  <c r="H5447" i="1"/>
  <c r="I5447" i="1"/>
  <c r="J5447" i="1"/>
  <c r="G5448" i="1"/>
  <c r="H5448" i="1"/>
  <c r="I5448" i="1"/>
  <c r="J5448" i="1"/>
  <c r="G5449" i="1"/>
  <c r="H5449" i="1"/>
  <c r="I5449" i="1"/>
  <c r="J5449" i="1"/>
  <c r="G5450" i="1"/>
  <c r="H5450" i="1"/>
  <c r="I5450" i="1"/>
  <c r="J5450" i="1"/>
  <c r="G5451" i="1"/>
  <c r="H5451" i="1"/>
  <c r="I5451" i="1"/>
  <c r="J5451" i="1"/>
  <c r="G5452" i="1"/>
  <c r="H5452" i="1"/>
  <c r="I5452" i="1"/>
  <c r="J5452" i="1"/>
  <c r="G5453" i="1"/>
  <c r="H5453" i="1"/>
  <c r="I5453" i="1"/>
  <c r="J5453" i="1"/>
  <c r="G5454" i="1"/>
  <c r="H5454" i="1"/>
  <c r="I5454" i="1"/>
  <c r="J5454" i="1"/>
  <c r="G5455" i="1"/>
  <c r="H5455" i="1"/>
  <c r="I5455" i="1"/>
  <c r="J5455" i="1"/>
  <c r="G5456" i="1"/>
  <c r="H5456" i="1"/>
  <c r="I5456" i="1"/>
  <c r="J5456" i="1"/>
  <c r="G5457" i="1"/>
  <c r="H5457" i="1"/>
  <c r="I5457" i="1"/>
  <c r="J5457" i="1"/>
  <c r="G5458" i="1"/>
  <c r="H5458" i="1"/>
  <c r="I5458" i="1"/>
  <c r="J5458" i="1"/>
  <c r="G5459" i="1"/>
  <c r="H5459" i="1"/>
  <c r="I5459" i="1"/>
  <c r="J5459" i="1"/>
  <c r="G5460" i="1"/>
  <c r="H5460" i="1"/>
  <c r="I5460" i="1"/>
  <c r="J5460" i="1"/>
  <c r="G5461" i="1"/>
  <c r="H5461" i="1"/>
  <c r="I5461" i="1"/>
  <c r="J5461" i="1"/>
  <c r="G5462" i="1"/>
  <c r="H5462" i="1"/>
  <c r="I5462" i="1"/>
  <c r="J5462" i="1"/>
  <c r="G5463" i="1"/>
  <c r="H5463" i="1"/>
  <c r="I5463" i="1"/>
  <c r="J5463" i="1"/>
  <c r="G5464" i="1"/>
  <c r="H5464" i="1"/>
  <c r="I5464" i="1"/>
  <c r="J5464" i="1"/>
  <c r="G5465" i="1"/>
  <c r="H5465" i="1"/>
  <c r="I5465" i="1"/>
  <c r="J5465" i="1"/>
  <c r="G5466" i="1"/>
  <c r="H5466" i="1"/>
  <c r="I5466" i="1"/>
  <c r="J5466" i="1"/>
  <c r="G5467" i="1"/>
  <c r="H5467" i="1"/>
  <c r="I5467" i="1"/>
  <c r="J5467" i="1"/>
  <c r="G5468" i="1"/>
  <c r="H5468" i="1"/>
  <c r="I5468" i="1"/>
  <c r="J5468" i="1"/>
  <c r="G5469" i="1"/>
  <c r="H5469" i="1"/>
  <c r="I5469" i="1"/>
  <c r="J5469" i="1"/>
  <c r="G5470" i="1"/>
  <c r="H5470" i="1"/>
  <c r="I5470" i="1"/>
  <c r="J5470" i="1"/>
  <c r="G5471" i="1"/>
  <c r="H5471" i="1"/>
  <c r="I5471" i="1"/>
  <c r="J5471" i="1"/>
  <c r="G5472" i="1"/>
  <c r="H5472" i="1"/>
  <c r="I5472" i="1"/>
  <c r="J5472" i="1"/>
  <c r="G5473" i="1"/>
  <c r="H5473" i="1"/>
  <c r="I5473" i="1"/>
  <c r="J5473" i="1"/>
  <c r="G5474" i="1"/>
  <c r="H5474" i="1"/>
  <c r="I5474" i="1"/>
  <c r="J5474" i="1"/>
  <c r="G5475" i="1"/>
  <c r="H5475" i="1"/>
  <c r="I5475" i="1"/>
  <c r="J5475" i="1"/>
  <c r="G5476" i="1"/>
  <c r="H5476" i="1"/>
  <c r="I5476" i="1"/>
  <c r="J5476" i="1"/>
  <c r="G5477" i="1"/>
  <c r="H5477" i="1"/>
  <c r="I5477" i="1"/>
  <c r="J5477" i="1"/>
  <c r="G5478" i="1"/>
  <c r="H5478" i="1"/>
  <c r="I5478" i="1"/>
  <c r="J5478" i="1"/>
  <c r="G5479" i="1"/>
  <c r="H5479" i="1"/>
  <c r="I5479" i="1"/>
  <c r="J5479" i="1"/>
  <c r="G5480" i="1"/>
  <c r="H5480" i="1"/>
  <c r="I5480" i="1"/>
  <c r="J5480" i="1"/>
  <c r="G5481" i="1"/>
  <c r="H5481" i="1"/>
  <c r="I5481" i="1"/>
  <c r="J5481" i="1"/>
  <c r="G5482" i="1"/>
  <c r="H5482" i="1"/>
  <c r="I5482" i="1"/>
  <c r="J5482" i="1"/>
  <c r="G5483" i="1"/>
  <c r="H5483" i="1"/>
  <c r="I5483" i="1"/>
  <c r="J5483" i="1"/>
  <c r="G5484" i="1"/>
  <c r="H5484" i="1"/>
  <c r="I5484" i="1"/>
  <c r="J5484" i="1"/>
  <c r="G5485" i="1"/>
  <c r="H5485" i="1"/>
  <c r="I5485" i="1"/>
  <c r="J5485" i="1"/>
  <c r="G5486" i="1"/>
  <c r="H5486" i="1"/>
  <c r="I5486" i="1"/>
  <c r="J5486" i="1"/>
  <c r="G5487" i="1"/>
  <c r="H5487" i="1"/>
  <c r="I5487" i="1"/>
  <c r="J5487" i="1"/>
  <c r="G5488" i="1"/>
  <c r="H5488" i="1"/>
  <c r="I5488" i="1"/>
  <c r="J5488" i="1"/>
  <c r="G5489" i="1"/>
  <c r="H5489" i="1"/>
  <c r="I5489" i="1"/>
  <c r="J5489" i="1"/>
  <c r="G5490" i="1"/>
  <c r="H5490" i="1"/>
  <c r="I5490" i="1"/>
  <c r="J5490" i="1"/>
  <c r="G5491" i="1"/>
  <c r="H5491" i="1"/>
  <c r="I5491" i="1"/>
  <c r="J5491" i="1"/>
  <c r="G5492" i="1"/>
  <c r="H5492" i="1"/>
  <c r="I5492" i="1"/>
  <c r="J5492" i="1"/>
  <c r="G5493" i="1"/>
  <c r="H5493" i="1"/>
  <c r="I5493" i="1"/>
  <c r="J5493" i="1"/>
  <c r="G5494" i="1"/>
  <c r="H5494" i="1"/>
  <c r="I5494" i="1"/>
  <c r="J5494" i="1"/>
  <c r="G5495" i="1"/>
  <c r="H5495" i="1"/>
  <c r="I5495" i="1"/>
  <c r="J5495" i="1"/>
  <c r="G5496" i="1"/>
  <c r="H5496" i="1"/>
  <c r="I5496" i="1"/>
  <c r="J5496" i="1"/>
  <c r="G5497" i="1"/>
  <c r="H5497" i="1"/>
  <c r="I5497" i="1"/>
  <c r="J5497" i="1"/>
  <c r="G5498" i="1"/>
  <c r="H5498" i="1"/>
  <c r="I5498" i="1"/>
  <c r="J5498" i="1"/>
  <c r="G5499" i="1"/>
  <c r="H5499" i="1"/>
  <c r="I5499" i="1"/>
  <c r="J5499" i="1"/>
  <c r="G5500" i="1"/>
  <c r="H5500" i="1"/>
  <c r="I5500" i="1"/>
  <c r="J5500" i="1"/>
  <c r="G5501" i="1"/>
  <c r="H5501" i="1"/>
  <c r="I5501" i="1"/>
  <c r="J5501" i="1"/>
  <c r="G5502" i="1"/>
  <c r="H5502" i="1"/>
  <c r="I5502" i="1"/>
  <c r="J5502" i="1"/>
  <c r="G5503" i="1"/>
  <c r="H5503" i="1"/>
  <c r="I5503" i="1"/>
  <c r="J5503" i="1"/>
  <c r="G5504" i="1"/>
  <c r="H5504" i="1"/>
  <c r="I5504" i="1"/>
  <c r="J5504" i="1"/>
  <c r="G5505" i="1"/>
  <c r="H5505" i="1"/>
  <c r="I5505" i="1"/>
  <c r="J5505" i="1"/>
  <c r="G5506" i="1"/>
  <c r="H5506" i="1"/>
  <c r="I5506" i="1"/>
  <c r="J5506" i="1"/>
  <c r="G5507" i="1"/>
  <c r="H5507" i="1"/>
  <c r="I5507" i="1"/>
  <c r="J5507" i="1"/>
  <c r="G5508" i="1"/>
  <c r="H5508" i="1"/>
  <c r="I5508" i="1"/>
  <c r="J5508" i="1"/>
  <c r="G5509" i="1"/>
  <c r="H5509" i="1"/>
  <c r="I5509" i="1"/>
  <c r="J5509" i="1"/>
  <c r="G5510" i="1"/>
  <c r="H5510" i="1"/>
  <c r="I5510" i="1"/>
  <c r="J5510" i="1"/>
  <c r="G5511" i="1"/>
  <c r="H5511" i="1"/>
  <c r="I5511" i="1"/>
  <c r="J5511" i="1"/>
  <c r="G5512" i="1"/>
  <c r="H5512" i="1"/>
  <c r="I5512" i="1"/>
  <c r="J5512" i="1"/>
  <c r="G5513" i="1"/>
  <c r="H5513" i="1"/>
  <c r="I5513" i="1"/>
  <c r="J5513" i="1"/>
  <c r="G5514" i="1"/>
  <c r="H5514" i="1"/>
  <c r="I5514" i="1"/>
  <c r="J5514" i="1"/>
  <c r="G5515" i="1"/>
  <c r="H5515" i="1"/>
  <c r="I5515" i="1"/>
  <c r="J5515" i="1"/>
  <c r="G5516" i="1"/>
  <c r="H5516" i="1"/>
  <c r="I5516" i="1"/>
  <c r="J5516" i="1"/>
  <c r="G5517" i="1"/>
  <c r="H5517" i="1"/>
  <c r="I5517" i="1"/>
  <c r="J5517" i="1"/>
  <c r="G5518" i="1"/>
  <c r="H5518" i="1"/>
  <c r="I5518" i="1"/>
  <c r="J5518" i="1"/>
  <c r="G5519" i="1"/>
  <c r="H5519" i="1"/>
  <c r="I5519" i="1"/>
  <c r="J5519" i="1"/>
  <c r="G5520" i="1"/>
  <c r="H5520" i="1"/>
  <c r="I5520" i="1"/>
  <c r="J5520" i="1"/>
  <c r="G5521" i="1"/>
  <c r="H5521" i="1"/>
  <c r="I5521" i="1"/>
  <c r="J5521" i="1"/>
  <c r="G5522" i="1"/>
  <c r="H5522" i="1"/>
  <c r="I5522" i="1"/>
  <c r="J5522" i="1"/>
  <c r="G5523" i="1"/>
  <c r="H5523" i="1"/>
  <c r="I5523" i="1"/>
  <c r="J5523" i="1"/>
  <c r="G5524" i="1"/>
  <c r="H5524" i="1"/>
  <c r="I5524" i="1"/>
  <c r="J5524" i="1"/>
  <c r="G5525" i="1"/>
  <c r="H5525" i="1"/>
  <c r="I5525" i="1"/>
  <c r="J5525" i="1"/>
  <c r="G5526" i="1"/>
  <c r="H5526" i="1"/>
  <c r="I5526" i="1"/>
  <c r="J5526" i="1"/>
  <c r="G5527" i="1"/>
  <c r="H5527" i="1"/>
  <c r="I5527" i="1"/>
  <c r="J5527" i="1"/>
  <c r="G5528" i="1"/>
  <c r="H5528" i="1"/>
  <c r="I5528" i="1"/>
  <c r="J5528" i="1"/>
  <c r="G5529" i="1"/>
  <c r="H5529" i="1"/>
  <c r="I5529" i="1"/>
  <c r="J5529" i="1"/>
  <c r="G5530" i="1"/>
  <c r="H5530" i="1"/>
  <c r="I5530" i="1"/>
  <c r="J5530" i="1"/>
  <c r="G5531" i="1"/>
  <c r="H5531" i="1"/>
  <c r="I5531" i="1"/>
  <c r="J5531" i="1"/>
  <c r="G5532" i="1"/>
  <c r="H5532" i="1"/>
  <c r="I5532" i="1"/>
  <c r="J5532" i="1"/>
  <c r="G5533" i="1"/>
  <c r="H5533" i="1"/>
  <c r="I5533" i="1"/>
  <c r="J5533" i="1"/>
  <c r="G5534" i="1"/>
  <c r="H5534" i="1"/>
  <c r="I5534" i="1"/>
  <c r="J5534" i="1"/>
  <c r="G5535" i="1"/>
  <c r="H5535" i="1"/>
  <c r="I5535" i="1"/>
  <c r="J5535" i="1"/>
  <c r="G5536" i="1"/>
  <c r="H5536" i="1"/>
  <c r="I5536" i="1"/>
  <c r="J5536" i="1"/>
  <c r="G5537" i="1"/>
  <c r="H5537" i="1"/>
  <c r="I5537" i="1"/>
  <c r="J5537" i="1"/>
  <c r="G5538" i="1"/>
  <c r="H5538" i="1"/>
  <c r="I5538" i="1"/>
  <c r="J5538" i="1"/>
  <c r="G5539" i="1"/>
  <c r="H5539" i="1"/>
  <c r="I5539" i="1"/>
  <c r="J5539" i="1"/>
  <c r="G5540" i="1"/>
  <c r="H5540" i="1"/>
  <c r="I5540" i="1"/>
  <c r="J5540" i="1"/>
  <c r="G5541" i="1"/>
  <c r="H5541" i="1"/>
  <c r="I5541" i="1"/>
  <c r="J5541" i="1"/>
  <c r="G5542" i="1"/>
  <c r="H5542" i="1"/>
  <c r="I5542" i="1"/>
  <c r="J5542" i="1"/>
  <c r="G5543" i="1"/>
  <c r="H5543" i="1"/>
  <c r="I5543" i="1"/>
  <c r="J5543" i="1"/>
  <c r="G5544" i="1"/>
  <c r="H5544" i="1"/>
  <c r="I5544" i="1"/>
  <c r="J5544" i="1"/>
  <c r="G5545" i="1"/>
  <c r="H5545" i="1"/>
  <c r="I5545" i="1"/>
  <c r="J5545" i="1"/>
  <c r="G5546" i="1"/>
  <c r="H5546" i="1"/>
  <c r="I5546" i="1"/>
  <c r="J5546" i="1"/>
  <c r="G5547" i="1"/>
  <c r="H5547" i="1"/>
  <c r="I5547" i="1"/>
  <c r="J5547" i="1"/>
  <c r="G5548" i="1"/>
  <c r="H5548" i="1"/>
  <c r="I5548" i="1"/>
  <c r="J5548" i="1"/>
  <c r="G5549" i="1"/>
  <c r="H5549" i="1"/>
  <c r="I5549" i="1"/>
  <c r="J5549" i="1"/>
  <c r="G5550" i="1"/>
  <c r="H5550" i="1"/>
  <c r="I5550" i="1"/>
  <c r="J5550" i="1"/>
  <c r="G5551" i="1"/>
  <c r="H5551" i="1"/>
  <c r="I5551" i="1"/>
  <c r="J5551" i="1"/>
  <c r="G5552" i="1"/>
  <c r="H5552" i="1"/>
  <c r="I5552" i="1"/>
  <c r="J5552" i="1"/>
  <c r="G5553" i="1"/>
  <c r="H5553" i="1"/>
  <c r="I5553" i="1"/>
  <c r="J5553" i="1"/>
  <c r="G5554" i="1"/>
  <c r="H5554" i="1"/>
  <c r="I5554" i="1"/>
  <c r="J5554" i="1"/>
  <c r="G5555" i="1"/>
  <c r="H5555" i="1"/>
  <c r="I5555" i="1"/>
  <c r="J5555" i="1"/>
  <c r="G5556" i="1"/>
  <c r="H5556" i="1"/>
  <c r="I5556" i="1"/>
  <c r="J5556" i="1"/>
  <c r="G5557" i="1"/>
  <c r="H5557" i="1"/>
  <c r="I5557" i="1"/>
  <c r="J5557" i="1"/>
  <c r="G5558" i="1"/>
  <c r="H5558" i="1"/>
  <c r="I5558" i="1"/>
  <c r="J5558" i="1"/>
  <c r="G5559" i="1"/>
  <c r="H5559" i="1"/>
  <c r="I5559" i="1"/>
  <c r="J5559" i="1"/>
  <c r="G5560" i="1"/>
  <c r="H5560" i="1"/>
  <c r="I5560" i="1"/>
  <c r="J5560" i="1"/>
  <c r="G5561" i="1"/>
  <c r="H5561" i="1"/>
  <c r="I5561" i="1"/>
  <c r="J5561" i="1"/>
  <c r="G5562" i="1"/>
  <c r="H5562" i="1"/>
  <c r="I5562" i="1"/>
  <c r="J5562" i="1"/>
  <c r="G5563" i="1"/>
  <c r="H5563" i="1"/>
  <c r="I5563" i="1"/>
  <c r="J5563" i="1"/>
  <c r="G5564" i="1"/>
  <c r="H5564" i="1"/>
  <c r="I5564" i="1"/>
  <c r="J5564" i="1"/>
  <c r="G5565" i="1"/>
  <c r="H5565" i="1"/>
  <c r="I5565" i="1"/>
  <c r="J5565" i="1"/>
  <c r="G5566" i="1"/>
  <c r="H5566" i="1"/>
  <c r="I5566" i="1"/>
  <c r="J5566" i="1"/>
  <c r="G5567" i="1"/>
  <c r="H5567" i="1"/>
  <c r="I5567" i="1"/>
  <c r="J5567" i="1"/>
  <c r="G5568" i="1"/>
  <c r="H5568" i="1"/>
  <c r="I5568" i="1"/>
  <c r="J5568" i="1"/>
  <c r="G5569" i="1"/>
  <c r="H5569" i="1"/>
  <c r="I5569" i="1"/>
  <c r="J5569" i="1"/>
  <c r="G5570" i="1"/>
  <c r="H5570" i="1"/>
  <c r="I5570" i="1"/>
  <c r="J5570" i="1"/>
  <c r="G5571" i="1"/>
  <c r="H5571" i="1"/>
  <c r="I5571" i="1"/>
  <c r="J5571" i="1"/>
  <c r="G5572" i="1"/>
  <c r="H5572" i="1"/>
  <c r="I5572" i="1"/>
  <c r="J5572" i="1"/>
  <c r="G5573" i="1"/>
  <c r="H5573" i="1"/>
  <c r="I5573" i="1"/>
  <c r="J5573" i="1"/>
  <c r="G5574" i="1"/>
  <c r="H5574" i="1"/>
  <c r="I5574" i="1"/>
  <c r="J5574" i="1"/>
  <c r="G5575" i="1"/>
  <c r="H5575" i="1"/>
  <c r="I5575" i="1"/>
  <c r="J5575" i="1"/>
  <c r="G5576" i="1"/>
  <c r="H5576" i="1"/>
  <c r="I5576" i="1"/>
  <c r="J5576" i="1"/>
  <c r="G5577" i="1"/>
  <c r="H5577" i="1"/>
  <c r="I5577" i="1"/>
  <c r="J5577" i="1"/>
  <c r="G5578" i="1"/>
  <c r="H5578" i="1"/>
  <c r="I5578" i="1"/>
  <c r="J5578" i="1"/>
  <c r="G5579" i="1"/>
  <c r="H5579" i="1"/>
  <c r="I5579" i="1"/>
  <c r="J5579" i="1"/>
  <c r="G5580" i="1"/>
  <c r="H5580" i="1"/>
  <c r="I5580" i="1"/>
  <c r="J5580" i="1"/>
  <c r="G5581" i="1"/>
  <c r="H5581" i="1"/>
  <c r="I5581" i="1"/>
  <c r="J5581" i="1"/>
  <c r="G5582" i="1"/>
  <c r="H5582" i="1"/>
  <c r="I5582" i="1"/>
  <c r="J5582" i="1"/>
  <c r="G5583" i="1"/>
  <c r="H5583" i="1"/>
  <c r="I5583" i="1"/>
  <c r="J5583" i="1"/>
  <c r="G5584" i="1"/>
  <c r="H5584" i="1"/>
  <c r="I5584" i="1"/>
  <c r="J5584" i="1"/>
  <c r="G5585" i="1"/>
  <c r="H5585" i="1"/>
  <c r="I5585" i="1"/>
  <c r="J5585" i="1"/>
  <c r="G5586" i="1"/>
  <c r="H5586" i="1"/>
  <c r="I5586" i="1"/>
  <c r="J5586" i="1"/>
  <c r="G5587" i="1"/>
  <c r="H5587" i="1"/>
  <c r="I5587" i="1"/>
  <c r="J5587" i="1"/>
  <c r="G5588" i="1"/>
  <c r="H5588" i="1"/>
  <c r="I5588" i="1"/>
  <c r="J5588" i="1"/>
  <c r="G5589" i="1"/>
  <c r="H5589" i="1"/>
  <c r="I5589" i="1"/>
  <c r="J5589" i="1"/>
  <c r="G5590" i="1"/>
  <c r="H5590" i="1"/>
  <c r="I5590" i="1"/>
  <c r="J5590" i="1"/>
  <c r="G5591" i="1"/>
  <c r="H5591" i="1"/>
  <c r="I5591" i="1"/>
  <c r="J5591" i="1"/>
  <c r="G5592" i="1"/>
  <c r="H5592" i="1"/>
  <c r="I5592" i="1"/>
  <c r="J5592" i="1"/>
  <c r="G5593" i="1"/>
  <c r="H5593" i="1"/>
  <c r="I5593" i="1"/>
  <c r="J5593" i="1"/>
  <c r="G5594" i="1"/>
  <c r="H5594" i="1"/>
  <c r="I5594" i="1"/>
  <c r="J5594" i="1"/>
  <c r="G5595" i="1"/>
  <c r="H5595" i="1"/>
  <c r="I5595" i="1"/>
  <c r="J5595" i="1"/>
  <c r="G5596" i="1"/>
  <c r="H5596" i="1"/>
  <c r="I5596" i="1"/>
  <c r="J5596" i="1"/>
  <c r="G5597" i="1"/>
  <c r="H5597" i="1"/>
  <c r="I5597" i="1"/>
  <c r="J5597" i="1"/>
  <c r="G5598" i="1"/>
  <c r="H5598" i="1"/>
  <c r="I5598" i="1"/>
  <c r="J5598" i="1"/>
  <c r="G5599" i="1"/>
  <c r="H5599" i="1"/>
  <c r="I5599" i="1"/>
  <c r="J5599" i="1"/>
  <c r="G5600" i="1"/>
  <c r="H5600" i="1"/>
  <c r="I5600" i="1"/>
  <c r="J5600" i="1"/>
  <c r="G5601" i="1"/>
  <c r="H5601" i="1"/>
  <c r="I5601" i="1"/>
  <c r="J5601" i="1"/>
  <c r="G5602" i="1"/>
  <c r="H5602" i="1"/>
  <c r="I5602" i="1"/>
  <c r="J5602" i="1"/>
  <c r="G5603" i="1"/>
  <c r="H5603" i="1"/>
  <c r="I5603" i="1"/>
  <c r="J5603" i="1"/>
  <c r="G5604" i="1"/>
  <c r="H5604" i="1"/>
  <c r="I5604" i="1"/>
  <c r="J5604" i="1"/>
  <c r="G5605" i="1"/>
  <c r="H5605" i="1"/>
  <c r="I5605" i="1"/>
  <c r="J5605" i="1"/>
  <c r="G5606" i="1"/>
  <c r="H5606" i="1"/>
  <c r="I5606" i="1"/>
  <c r="J5606" i="1"/>
  <c r="G5607" i="1"/>
  <c r="H5607" i="1"/>
  <c r="I5607" i="1"/>
  <c r="J5607" i="1"/>
  <c r="G5608" i="1"/>
  <c r="H5608" i="1"/>
  <c r="I5608" i="1"/>
  <c r="J5608" i="1"/>
  <c r="G5609" i="1"/>
  <c r="H5609" i="1"/>
  <c r="I5609" i="1"/>
  <c r="J5609" i="1"/>
  <c r="G5610" i="1"/>
  <c r="H5610" i="1"/>
  <c r="I5610" i="1"/>
  <c r="J5610" i="1"/>
  <c r="G5611" i="1"/>
  <c r="H5611" i="1"/>
  <c r="I5611" i="1"/>
  <c r="J5611" i="1"/>
  <c r="G5612" i="1"/>
  <c r="H5612" i="1"/>
  <c r="I5612" i="1"/>
  <c r="J5612" i="1"/>
  <c r="G5613" i="1"/>
  <c r="H5613" i="1"/>
  <c r="I5613" i="1"/>
  <c r="J5613" i="1"/>
  <c r="G5614" i="1"/>
  <c r="H5614" i="1"/>
  <c r="I5614" i="1"/>
  <c r="J5614" i="1"/>
  <c r="G5615" i="1"/>
  <c r="H5615" i="1"/>
  <c r="I5615" i="1"/>
  <c r="J5615" i="1"/>
  <c r="G5616" i="1"/>
  <c r="H5616" i="1"/>
  <c r="I5616" i="1"/>
  <c r="J5616" i="1"/>
  <c r="G5617" i="1"/>
  <c r="H5617" i="1"/>
  <c r="I5617" i="1"/>
  <c r="J5617" i="1"/>
  <c r="G5618" i="1"/>
  <c r="H5618" i="1"/>
  <c r="I5618" i="1"/>
  <c r="J5618" i="1"/>
  <c r="G5619" i="1"/>
  <c r="H5619" i="1"/>
  <c r="I5619" i="1"/>
  <c r="J5619" i="1"/>
  <c r="G5620" i="1"/>
  <c r="H5620" i="1"/>
  <c r="I5620" i="1"/>
  <c r="J5620" i="1"/>
  <c r="G5621" i="1"/>
  <c r="H5621" i="1"/>
  <c r="I5621" i="1"/>
  <c r="J5621" i="1"/>
  <c r="G5622" i="1"/>
  <c r="H5622" i="1"/>
  <c r="I5622" i="1"/>
  <c r="J5622" i="1"/>
  <c r="G5623" i="1"/>
  <c r="H5623" i="1"/>
  <c r="I5623" i="1"/>
  <c r="J5623" i="1"/>
  <c r="G5624" i="1"/>
  <c r="H5624" i="1"/>
  <c r="I5624" i="1"/>
  <c r="J5624" i="1"/>
  <c r="G5625" i="1"/>
  <c r="H5625" i="1"/>
  <c r="I5625" i="1"/>
  <c r="J5625" i="1"/>
  <c r="G5626" i="1"/>
  <c r="H5626" i="1"/>
  <c r="I5626" i="1"/>
  <c r="J5626" i="1"/>
  <c r="G5627" i="1"/>
  <c r="H5627" i="1"/>
  <c r="I5627" i="1"/>
  <c r="J5627" i="1"/>
  <c r="G5628" i="1"/>
  <c r="H5628" i="1"/>
  <c r="I5628" i="1"/>
  <c r="J5628" i="1"/>
  <c r="G5629" i="1"/>
  <c r="H5629" i="1"/>
  <c r="I5629" i="1"/>
  <c r="J5629" i="1"/>
  <c r="G5630" i="1"/>
  <c r="H5630" i="1"/>
  <c r="I5630" i="1"/>
  <c r="J5630" i="1"/>
  <c r="G5631" i="1"/>
  <c r="H5631" i="1"/>
  <c r="I5631" i="1"/>
  <c r="J5631" i="1"/>
  <c r="G5632" i="1"/>
  <c r="H5632" i="1"/>
  <c r="I5632" i="1"/>
  <c r="J5632" i="1"/>
  <c r="G5633" i="1"/>
  <c r="H5633" i="1"/>
  <c r="I5633" i="1"/>
  <c r="J5633" i="1"/>
  <c r="G5634" i="1"/>
  <c r="H5634" i="1"/>
  <c r="I5634" i="1"/>
  <c r="J5634" i="1"/>
  <c r="G5635" i="1"/>
  <c r="H5635" i="1"/>
  <c r="I5635" i="1"/>
  <c r="J5635" i="1"/>
  <c r="G5636" i="1"/>
  <c r="H5636" i="1"/>
  <c r="I5636" i="1"/>
  <c r="J5636" i="1"/>
  <c r="G5637" i="1"/>
  <c r="H5637" i="1"/>
  <c r="I5637" i="1"/>
  <c r="J5637" i="1"/>
  <c r="G5638" i="1"/>
  <c r="H5638" i="1"/>
  <c r="I5638" i="1"/>
  <c r="J5638" i="1"/>
  <c r="G5639" i="1"/>
  <c r="H5639" i="1"/>
  <c r="I5639" i="1"/>
  <c r="J5639" i="1"/>
  <c r="G5640" i="1"/>
  <c r="H5640" i="1"/>
  <c r="I5640" i="1"/>
  <c r="J5640" i="1"/>
  <c r="G5641" i="1"/>
  <c r="H5641" i="1"/>
  <c r="I5641" i="1"/>
  <c r="J5641" i="1"/>
  <c r="G5642" i="1"/>
  <c r="H5642" i="1"/>
  <c r="I5642" i="1"/>
  <c r="J5642" i="1"/>
  <c r="G5643" i="1"/>
  <c r="H5643" i="1"/>
  <c r="I5643" i="1"/>
  <c r="J5643" i="1"/>
  <c r="G5644" i="1"/>
  <c r="H5644" i="1"/>
  <c r="I5644" i="1"/>
  <c r="J5644" i="1"/>
  <c r="G5645" i="1"/>
  <c r="H5645" i="1"/>
  <c r="I5645" i="1"/>
  <c r="J5645" i="1"/>
  <c r="G5646" i="1"/>
  <c r="H5646" i="1"/>
  <c r="I5646" i="1"/>
  <c r="J5646" i="1"/>
  <c r="G5647" i="1"/>
  <c r="H5647" i="1"/>
  <c r="I5647" i="1"/>
  <c r="J5647" i="1"/>
  <c r="G5648" i="1"/>
  <c r="H5648" i="1"/>
  <c r="I5648" i="1"/>
  <c r="J5648" i="1"/>
  <c r="G5649" i="1"/>
  <c r="H5649" i="1"/>
  <c r="I5649" i="1"/>
  <c r="J5649" i="1"/>
  <c r="G5650" i="1"/>
  <c r="H5650" i="1"/>
  <c r="I5650" i="1"/>
  <c r="J5650" i="1"/>
  <c r="G5651" i="1"/>
  <c r="H5651" i="1"/>
  <c r="I5651" i="1"/>
  <c r="J5651" i="1"/>
  <c r="G5652" i="1"/>
  <c r="H5652" i="1"/>
  <c r="I5652" i="1"/>
  <c r="J5652" i="1"/>
  <c r="G5653" i="1"/>
  <c r="H5653" i="1"/>
  <c r="I5653" i="1"/>
  <c r="J5653" i="1"/>
  <c r="G5654" i="1"/>
  <c r="H5654" i="1"/>
  <c r="I5654" i="1"/>
  <c r="J5654" i="1"/>
  <c r="G5655" i="1"/>
  <c r="H5655" i="1"/>
  <c r="I5655" i="1"/>
  <c r="J5655" i="1"/>
  <c r="G5656" i="1"/>
  <c r="H5656" i="1"/>
  <c r="I5656" i="1"/>
  <c r="J5656" i="1"/>
  <c r="G5657" i="1"/>
  <c r="H5657" i="1"/>
  <c r="I5657" i="1"/>
  <c r="J5657" i="1"/>
  <c r="G5658" i="1"/>
  <c r="H5658" i="1"/>
  <c r="I5658" i="1"/>
  <c r="J5658" i="1"/>
  <c r="G5659" i="1"/>
  <c r="H5659" i="1"/>
  <c r="I5659" i="1"/>
  <c r="J5659" i="1"/>
  <c r="G5660" i="1"/>
  <c r="H5660" i="1"/>
  <c r="I5660" i="1"/>
  <c r="J5660" i="1"/>
  <c r="G5661" i="1"/>
  <c r="H5661" i="1"/>
  <c r="I5661" i="1"/>
  <c r="J5661" i="1"/>
  <c r="G5662" i="1"/>
  <c r="H5662" i="1"/>
  <c r="I5662" i="1"/>
  <c r="J5662" i="1"/>
  <c r="G5663" i="1"/>
  <c r="H5663" i="1"/>
  <c r="I5663" i="1"/>
  <c r="J5663" i="1"/>
  <c r="G5664" i="1"/>
  <c r="H5664" i="1"/>
  <c r="I5664" i="1"/>
  <c r="J5664" i="1"/>
  <c r="G5665" i="1"/>
  <c r="H5665" i="1"/>
  <c r="I5665" i="1"/>
  <c r="J5665" i="1"/>
  <c r="G5666" i="1"/>
  <c r="H5666" i="1"/>
  <c r="I5666" i="1"/>
  <c r="J5666" i="1"/>
  <c r="G5667" i="1"/>
  <c r="H5667" i="1"/>
  <c r="I5667" i="1"/>
  <c r="J5667" i="1"/>
  <c r="G5668" i="1"/>
  <c r="H5668" i="1"/>
  <c r="I5668" i="1"/>
  <c r="J5668" i="1"/>
  <c r="G5669" i="1"/>
  <c r="H5669" i="1"/>
  <c r="I5669" i="1"/>
  <c r="J5669" i="1"/>
  <c r="G5670" i="1"/>
  <c r="H5670" i="1"/>
  <c r="I5670" i="1"/>
  <c r="J5670" i="1"/>
  <c r="G5671" i="1"/>
  <c r="H5671" i="1"/>
  <c r="I5671" i="1"/>
  <c r="J5671" i="1"/>
  <c r="G5672" i="1"/>
  <c r="H5672" i="1"/>
  <c r="I5672" i="1"/>
  <c r="J5672" i="1"/>
  <c r="G5673" i="1"/>
  <c r="H5673" i="1"/>
  <c r="I5673" i="1"/>
  <c r="J5673" i="1"/>
  <c r="G5674" i="1"/>
  <c r="H5674" i="1"/>
  <c r="I5674" i="1"/>
  <c r="J5674" i="1"/>
  <c r="G5675" i="1"/>
  <c r="H5675" i="1"/>
  <c r="I5675" i="1"/>
  <c r="J5675" i="1"/>
  <c r="G5676" i="1"/>
  <c r="H5676" i="1"/>
  <c r="I5676" i="1"/>
  <c r="J5676" i="1"/>
  <c r="G5677" i="1"/>
  <c r="H5677" i="1"/>
  <c r="I5677" i="1"/>
  <c r="J5677" i="1"/>
  <c r="G5678" i="1"/>
  <c r="H5678" i="1"/>
  <c r="I5678" i="1"/>
  <c r="J5678" i="1"/>
  <c r="G5679" i="1"/>
  <c r="H5679" i="1"/>
  <c r="I5679" i="1"/>
  <c r="J5679" i="1"/>
  <c r="G5680" i="1"/>
  <c r="H5680" i="1"/>
  <c r="I5680" i="1"/>
  <c r="J5680" i="1"/>
  <c r="G5681" i="1"/>
  <c r="H5681" i="1"/>
  <c r="I5681" i="1"/>
  <c r="J5681" i="1"/>
  <c r="G5682" i="1"/>
  <c r="H5682" i="1"/>
  <c r="I5682" i="1"/>
  <c r="J5682" i="1"/>
  <c r="G5683" i="1"/>
  <c r="H5683" i="1"/>
  <c r="I5683" i="1"/>
  <c r="J5683" i="1"/>
  <c r="G5684" i="1"/>
  <c r="H5684" i="1"/>
  <c r="I5684" i="1"/>
  <c r="J5684" i="1"/>
  <c r="G5685" i="1"/>
  <c r="H5685" i="1"/>
  <c r="I5685" i="1"/>
  <c r="J5685" i="1"/>
  <c r="G5686" i="1"/>
  <c r="H5686" i="1"/>
  <c r="I5686" i="1"/>
  <c r="J5686" i="1"/>
  <c r="G5687" i="1"/>
  <c r="H5687" i="1"/>
  <c r="I5687" i="1"/>
  <c r="J5687" i="1"/>
  <c r="G5688" i="1"/>
  <c r="H5688" i="1"/>
  <c r="I5688" i="1"/>
  <c r="J5688" i="1"/>
  <c r="G5689" i="1"/>
  <c r="H5689" i="1"/>
  <c r="I5689" i="1"/>
  <c r="J5689" i="1"/>
  <c r="G5690" i="1"/>
  <c r="H5690" i="1"/>
  <c r="I5690" i="1"/>
  <c r="J5690" i="1"/>
  <c r="G5691" i="1"/>
  <c r="H5691" i="1"/>
  <c r="I5691" i="1"/>
  <c r="J5691" i="1"/>
  <c r="G5692" i="1"/>
  <c r="H5692" i="1"/>
  <c r="I5692" i="1"/>
  <c r="J5692" i="1"/>
  <c r="G5693" i="1"/>
  <c r="H5693" i="1"/>
  <c r="I5693" i="1"/>
  <c r="J5693" i="1"/>
  <c r="G5694" i="1"/>
  <c r="H5694" i="1"/>
  <c r="I5694" i="1"/>
  <c r="J5694" i="1"/>
  <c r="G5695" i="1"/>
  <c r="H5695" i="1"/>
  <c r="I5695" i="1"/>
  <c r="J5695" i="1"/>
  <c r="G5696" i="1"/>
  <c r="H5696" i="1"/>
  <c r="I5696" i="1"/>
  <c r="J5696" i="1"/>
  <c r="G5697" i="1"/>
  <c r="H5697" i="1"/>
  <c r="I5697" i="1"/>
  <c r="J5697" i="1"/>
  <c r="G5698" i="1"/>
  <c r="H5698" i="1"/>
  <c r="I5698" i="1"/>
  <c r="J5698" i="1"/>
  <c r="G5699" i="1"/>
  <c r="H5699" i="1"/>
  <c r="I5699" i="1"/>
  <c r="J5699" i="1"/>
  <c r="G5700" i="1"/>
  <c r="H5700" i="1"/>
  <c r="I5700" i="1"/>
  <c r="J5700" i="1"/>
  <c r="G5701" i="1"/>
  <c r="H5701" i="1"/>
  <c r="I5701" i="1"/>
  <c r="J5701" i="1"/>
  <c r="G5702" i="1"/>
  <c r="H5702" i="1"/>
  <c r="I5702" i="1"/>
  <c r="J5702" i="1"/>
  <c r="G5703" i="1"/>
  <c r="H5703" i="1"/>
  <c r="I5703" i="1"/>
  <c r="J5703" i="1"/>
  <c r="G5704" i="1"/>
  <c r="H5704" i="1"/>
  <c r="I5704" i="1"/>
  <c r="J5704" i="1"/>
  <c r="G5705" i="1"/>
  <c r="H5705" i="1"/>
  <c r="I5705" i="1"/>
  <c r="J5705" i="1"/>
  <c r="G5706" i="1"/>
  <c r="H5706" i="1"/>
  <c r="I5706" i="1"/>
  <c r="J5706" i="1"/>
  <c r="G5707" i="1"/>
  <c r="H5707" i="1"/>
  <c r="I5707" i="1"/>
  <c r="J5707" i="1"/>
  <c r="G5708" i="1"/>
  <c r="H5708" i="1"/>
  <c r="I5708" i="1"/>
  <c r="J5708" i="1"/>
  <c r="G5709" i="1"/>
  <c r="H5709" i="1"/>
  <c r="I5709" i="1"/>
  <c r="J5709" i="1"/>
  <c r="G5710" i="1"/>
  <c r="H5710" i="1"/>
  <c r="I5710" i="1"/>
  <c r="J5710" i="1"/>
  <c r="G5711" i="1"/>
  <c r="H5711" i="1"/>
  <c r="I5711" i="1"/>
  <c r="J5711" i="1"/>
  <c r="G5712" i="1"/>
  <c r="H5712" i="1"/>
  <c r="I5712" i="1"/>
  <c r="J5712" i="1"/>
  <c r="G5713" i="1"/>
  <c r="H5713" i="1"/>
  <c r="I5713" i="1"/>
  <c r="J5713" i="1"/>
  <c r="G5714" i="1"/>
  <c r="H5714" i="1"/>
  <c r="I5714" i="1"/>
  <c r="J5714" i="1"/>
  <c r="G5715" i="1"/>
  <c r="H5715" i="1"/>
  <c r="I5715" i="1"/>
  <c r="J5715" i="1"/>
  <c r="G5716" i="1"/>
  <c r="H5716" i="1"/>
  <c r="I5716" i="1"/>
  <c r="J5716" i="1"/>
  <c r="G5717" i="1"/>
  <c r="H5717" i="1"/>
  <c r="I5717" i="1"/>
  <c r="J5717" i="1"/>
  <c r="G5718" i="1"/>
  <c r="H5718" i="1"/>
  <c r="I5718" i="1"/>
  <c r="J5718" i="1"/>
  <c r="G5719" i="1"/>
  <c r="H5719" i="1"/>
  <c r="I5719" i="1"/>
  <c r="J5719" i="1"/>
  <c r="G5720" i="1"/>
  <c r="H5720" i="1"/>
  <c r="I5720" i="1"/>
  <c r="J5720" i="1"/>
  <c r="G5721" i="1"/>
  <c r="H5721" i="1"/>
  <c r="I5721" i="1"/>
  <c r="J5721" i="1"/>
  <c r="G5722" i="1"/>
  <c r="H5722" i="1"/>
  <c r="I5722" i="1"/>
  <c r="J5722" i="1"/>
  <c r="G5723" i="1"/>
  <c r="H5723" i="1"/>
  <c r="I5723" i="1"/>
  <c r="J5723" i="1"/>
  <c r="G5724" i="1"/>
  <c r="H5724" i="1"/>
  <c r="I5724" i="1"/>
  <c r="J5724" i="1"/>
  <c r="G5725" i="1"/>
  <c r="H5725" i="1"/>
  <c r="I5725" i="1"/>
  <c r="J5725" i="1"/>
  <c r="G5726" i="1"/>
  <c r="H5726" i="1"/>
  <c r="I5726" i="1"/>
  <c r="J5726" i="1"/>
  <c r="G5727" i="1"/>
  <c r="H5727" i="1"/>
  <c r="I5727" i="1"/>
  <c r="J5727" i="1"/>
  <c r="G5728" i="1"/>
  <c r="H5728" i="1"/>
  <c r="I5728" i="1"/>
  <c r="J5728" i="1"/>
  <c r="G5729" i="1"/>
  <c r="H5729" i="1"/>
  <c r="I5729" i="1"/>
  <c r="J5729" i="1"/>
  <c r="G5730" i="1"/>
  <c r="H5730" i="1"/>
  <c r="I5730" i="1"/>
  <c r="J5730" i="1"/>
  <c r="G5731" i="1"/>
  <c r="H5731" i="1"/>
  <c r="I5731" i="1"/>
  <c r="J5731" i="1"/>
  <c r="G5732" i="1"/>
  <c r="H5732" i="1"/>
  <c r="I5732" i="1"/>
  <c r="J5732" i="1"/>
  <c r="G5733" i="1"/>
  <c r="H5733" i="1"/>
  <c r="I5733" i="1"/>
  <c r="J5733" i="1"/>
  <c r="G5734" i="1"/>
  <c r="H5734" i="1"/>
  <c r="I5734" i="1"/>
  <c r="J5734" i="1"/>
  <c r="G5735" i="1"/>
  <c r="H5735" i="1"/>
  <c r="I5735" i="1"/>
  <c r="J5735" i="1"/>
  <c r="G5736" i="1"/>
  <c r="H5736" i="1"/>
  <c r="I5736" i="1"/>
  <c r="J5736" i="1"/>
  <c r="G5737" i="1"/>
  <c r="H5737" i="1"/>
  <c r="I5737" i="1"/>
  <c r="J5737" i="1"/>
  <c r="G5738" i="1"/>
  <c r="H5738" i="1"/>
  <c r="I5738" i="1"/>
  <c r="J5738" i="1"/>
  <c r="G5739" i="1"/>
  <c r="H5739" i="1"/>
  <c r="I5739" i="1"/>
  <c r="J5739" i="1"/>
  <c r="G5740" i="1"/>
  <c r="H5740" i="1"/>
  <c r="I5740" i="1"/>
  <c r="J5740" i="1"/>
  <c r="G5741" i="1"/>
  <c r="H5741" i="1"/>
  <c r="I5741" i="1"/>
  <c r="J5741" i="1"/>
  <c r="G5742" i="1"/>
  <c r="H5742" i="1"/>
  <c r="I5742" i="1"/>
  <c r="J5742" i="1"/>
  <c r="G5743" i="1"/>
  <c r="H5743" i="1"/>
  <c r="I5743" i="1"/>
  <c r="J5743" i="1"/>
  <c r="G5744" i="1"/>
  <c r="H5744" i="1"/>
  <c r="I5744" i="1"/>
  <c r="J5744" i="1"/>
  <c r="G5745" i="1"/>
  <c r="H5745" i="1"/>
  <c r="I5745" i="1"/>
  <c r="J5745" i="1"/>
  <c r="G5746" i="1"/>
  <c r="H5746" i="1"/>
  <c r="I5746" i="1"/>
  <c r="J5746" i="1"/>
  <c r="G5747" i="1"/>
  <c r="H5747" i="1"/>
  <c r="I5747" i="1"/>
  <c r="J5747" i="1"/>
  <c r="G5748" i="1"/>
  <c r="H5748" i="1"/>
  <c r="I5748" i="1"/>
  <c r="J5748" i="1"/>
  <c r="G5749" i="1"/>
  <c r="H5749" i="1"/>
  <c r="I5749" i="1"/>
  <c r="J5749" i="1"/>
  <c r="G5750" i="1"/>
  <c r="H5750" i="1"/>
  <c r="I5750" i="1"/>
  <c r="J5750" i="1"/>
  <c r="G5751" i="1"/>
  <c r="H5751" i="1"/>
  <c r="I5751" i="1"/>
  <c r="J5751" i="1"/>
  <c r="G5752" i="1"/>
  <c r="H5752" i="1"/>
  <c r="I5752" i="1"/>
  <c r="J5752" i="1"/>
  <c r="G5753" i="1"/>
  <c r="H5753" i="1"/>
  <c r="I5753" i="1"/>
  <c r="J5753" i="1"/>
  <c r="G5754" i="1"/>
  <c r="H5754" i="1"/>
  <c r="I5754" i="1"/>
  <c r="J5754" i="1"/>
  <c r="G5755" i="1"/>
  <c r="H5755" i="1"/>
  <c r="I5755" i="1"/>
  <c r="J5755" i="1"/>
  <c r="G5756" i="1"/>
  <c r="H5756" i="1"/>
  <c r="I5756" i="1"/>
  <c r="J5756" i="1"/>
  <c r="G5757" i="1"/>
  <c r="H5757" i="1"/>
  <c r="I5757" i="1"/>
  <c r="J5757" i="1"/>
  <c r="G5758" i="1"/>
  <c r="H5758" i="1"/>
  <c r="I5758" i="1"/>
  <c r="J5758" i="1"/>
  <c r="G5759" i="1"/>
  <c r="H5759" i="1"/>
  <c r="I5759" i="1"/>
  <c r="J5759" i="1"/>
  <c r="G5760" i="1"/>
  <c r="H5760" i="1"/>
  <c r="I5760" i="1"/>
  <c r="J5760" i="1"/>
  <c r="G5761" i="1"/>
  <c r="H5761" i="1"/>
  <c r="I5761" i="1"/>
  <c r="J5761" i="1"/>
  <c r="G5762" i="1"/>
  <c r="H5762" i="1"/>
  <c r="I5762" i="1"/>
  <c r="J5762" i="1"/>
  <c r="G5763" i="1"/>
  <c r="H5763" i="1"/>
  <c r="I5763" i="1"/>
  <c r="J5763" i="1"/>
  <c r="G5764" i="1"/>
  <c r="H5764" i="1"/>
  <c r="I5764" i="1"/>
  <c r="J5764" i="1"/>
  <c r="G5765" i="1"/>
  <c r="H5765" i="1"/>
  <c r="I5765" i="1"/>
  <c r="J5765" i="1"/>
  <c r="G5766" i="1"/>
  <c r="H5766" i="1"/>
  <c r="I5766" i="1"/>
  <c r="J5766" i="1"/>
  <c r="G5767" i="1"/>
  <c r="H5767" i="1"/>
  <c r="I5767" i="1"/>
  <c r="J5767" i="1"/>
  <c r="G5768" i="1"/>
  <c r="H5768" i="1"/>
  <c r="I5768" i="1"/>
  <c r="J5768" i="1"/>
  <c r="G5769" i="1"/>
  <c r="H5769" i="1"/>
  <c r="I5769" i="1"/>
  <c r="J5769" i="1"/>
  <c r="G5770" i="1"/>
  <c r="H5770" i="1"/>
  <c r="I5770" i="1"/>
  <c r="J5770" i="1"/>
  <c r="G5771" i="1"/>
  <c r="H5771" i="1"/>
  <c r="I5771" i="1"/>
  <c r="J5771" i="1"/>
  <c r="G5772" i="1"/>
  <c r="H5772" i="1"/>
  <c r="I5772" i="1"/>
  <c r="J5772" i="1"/>
  <c r="G5773" i="1"/>
  <c r="H5773" i="1"/>
  <c r="I5773" i="1"/>
  <c r="J5773" i="1"/>
  <c r="G5774" i="1"/>
  <c r="H5774" i="1"/>
  <c r="I5774" i="1"/>
  <c r="J5774" i="1"/>
  <c r="G5775" i="1"/>
  <c r="H5775" i="1"/>
  <c r="I5775" i="1"/>
  <c r="J5775" i="1"/>
  <c r="G5776" i="1"/>
  <c r="H5776" i="1"/>
  <c r="I5776" i="1"/>
  <c r="J5776" i="1"/>
  <c r="G5777" i="1"/>
  <c r="H5777" i="1"/>
  <c r="I5777" i="1"/>
  <c r="J5777" i="1"/>
  <c r="G5778" i="1"/>
  <c r="H5778" i="1"/>
  <c r="I5778" i="1"/>
  <c r="J5778" i="1"/>
  <c r="G5779" i="1"/>
  <c r="H5779" i="1"/>
  <c r="I5779" i="1"/>
  <c r="J5779" i="1"/>
  <c r="G5780" i="1"/>
  <c r="H5780" i="1"/>
  <c r="I5780" i="1"/>
  <c r="J5780" i="1"/>
  <c r="G5781" i="1"/>
  <c r="H5781" i="1"/>
  <c r="I5781" i="1"/>
  <c r="J5781" i="1"/>
  <c r="G5782" i="1"/>
  <c r="H5782" i="1"/>
  <c r="I5782" i="1"/>
  <c r="J5782" i="1"/>
  <c r="G5783" i="1"/>
  <c r="H5783" i="1"/>
  <c r="I5783" i="1"/>
  <c r="J5783" i="1"/>
  <c r="G5784" i="1"/>
  <c r="H5784" i="1"/>
  <c r="I5784" i="1"/>
  <c r="J5784" i="1"/>
  <c r="G5785" i="1"/>
  <c r="H5785" i="1"/>
  <c r="I5785" i="1"/>
  <c r="J5785" i="1"/>
  <c r="G5786" i="1"/>
  <c r="H5786" i="1"/>
  <c r="I5786" i="1"/>
  <c r="J5786" i="1"/>
  <c r="G5787" i="1"/>
  <c r="H5787" i="1"/>
  <c r="I5787" i="1"/>
  <c r="J5787" i="1"/>
  <c r="G5788" i="1"/>
  <c r="H5788" i="1"/>
  <c r="I5788" i="1"/>
  <c r="J5788" i="1"/>
  <c r="G5789" i="1"/>
  <c r="H5789" i="1"/>
  <c r="I5789" i="1"/>
  <c r="J5789" i="1"/>
  <c r="G5790" i="1"/>
  <c r="H5790" i="1"/>
  <c r="I5790" i="1"/>
  <c r="J5790" i="1"/>
  <c r="G5791" i="1"/>
  <c r="H5791" i="1"/>
  <c r="I5791" i="1"/>
  <c r="J5791" i="1"/>
  <c r="G5792" i="1"/>
  <c r="H5792" i="1"/>
  <c r="I5792" i="1"/>
  <c r="J5792" i="1"/>
  <c r="G5793" i="1"/>
  <c r="H5793" i="1"/>
  <c r="I5793" i="1"/>
  <c r="J5793" i="1"/>
  <c r="G5794" i="1"/>
  <c r="H5794" i="1"/>
  <c r="I5794" i="1"/>
  <c r="J5794" i="1"/>
  <c r="G5795" i="1"/>
  <c r="H5795" i="1"/>
  <c r="I5795" i="1"/>
  <c r="J5795" i="1"/>
  <c r="G5796" i="1"/>
  <c r="H5796" i="1"/>
  <c r="I5796" i="1"/>
  <c r="J5796" i="1"/>
  <c r="G5797" i="1"/>
  <c r="H5797" i="1"/>
  <c r="I5797" i="1"/>
  <c r="J5797" i="1"/>
  <c r="G5798" i="1"/>
  <c r="H5798" i="1"/>
  <c r="I5798" i="1"/>
  <c r="J5798" i="1"/>
  <c r="G5799" i="1"/>
  <c r="H5799" i="1"/>
  <c r="I5799" i="1"/>
  <c r="J5799" i="1"/>
  <c r="G5800" i="1"/>
  <c r="H5800" i="1"/>
  <c r="I5800" i="1"/>
  <c r="J5800" i="1"/>
  <c r="G5801" i="1"/>
  <c r="H5801" i="1"/>
  <c r="I5801" i="1"/>
  <c r="J5801" i="1"/>
  <c r="G5802" i="1"/>
  <c r="H5802" i="1"/>
  <c r="I5802" i="1"/>
  <c r="J5802" i="1"/>
  <c r="G5803" i="1"/>
  <c r="H5803" i="1"/>
  <c r="I5803" i="1"/>
  <c r="J5803" i="1"/>
  <c r="G5804" i="1"/>
  <c r="H5804" i="1"/>
  <c r="I5804" i="1"/>
  <c r="J5804" i="1"/>
  <c r="G5805" i="1"/>
  <c r="H5805" i="1"/>
  <c r="I5805" i="1"/>
  <c r="J5805" i="1"/>
  <c r="G5806" i="1"/>
  <c r="H5806" i="1"/>
  <c r="I5806" i="1"/>
  <c r="J5806" i="1"/>
  <c r="G5807" i="1"/>
  <c r="H5807" i="1"/>
  <c r="I5807" i="1"/>
  <c r="J5807" i="1"/>
  <c r="G5808" i="1"/>
  <c r="H5808" i="1"/>
  <c r="I5808" i="1"/>
  <c r="J5808" i="1"/>
  <c r="G5809" i="1"/>
  <c r="H5809" i="1"/>
  <c r="I5809" i="1"/>
  <c r="J5809" i="1"/>
  <c r="G5810" i="1"/>
  <c r="H5810" i="1"/>
  <c r="I5810" i="1"/>
  <c r="J5810" i="1"/>
  <c r="G5811" i="1"/>
  <c r="H5811" i="1"/>
  <c r="I5811" i="1"/>
  <c r="J5811" i="1"/>
  <c r="G5812" i="1"/>
  <c r="H5812" i="1"/>
  <c r="I5812" i="1"/>
  <c r="J5812" i="1"/>
  <c r="G5813" i="1"/>
  <c r="H5813" i="1"/>
  <c r="I5813" i="1"/>
  <c r="J5813" i="1"/>
  <c r="G5814" i="1"/>
  <c r="H5814" i="1"/>
  <c r="I5814" i="1"/>
  <c r="J5814" i="1"/>
  <c r="G5815" i="1"/>
  <c r="H5815" i="1"/>
  <c r="I5815" i="1"/>
  <c r="J5815" i="1"/>
  <c r="G5816" i="1"/>
  <c r="H5816" i="1"/>
  <c r="I5816" i="1"/>
  <c r="J5816" i="1"/>
  <c r="G5817" i="1"/>
  <c r="H5817" i="1"/>
  <c r="I5817" i="1"/>
  <c r="J5817" i="1"/>
  <c r="G5818" i="1"/>
  <c r="H5818" i="1"/>
  <c r="I5818" i="1"/>
  <c r="J5818" i="1"/>
  <c r="G5819" i="1"/>
  <c r="H5819" i="1"/>
  <c r="I5819" i="1"/>
  <c r="J5819" i="1"/>
  <c r="G5820" i="1"/>
  <c r="H5820" i="1"/>
  <c r="I5820" i="1"/>
  <c r="J5820" i="1"/>
  <c r="G5821" i="1"/>
  <c r="H5821" i="1"/>
  <c r="I5821" i="1"/>
  <c r="J5821" i="1"/>
  <c r="G5822" i="1"/>
  <c r="H5822" i="1"/>
  <c r="I5822" i="1"/>
  <c r="J5822" i="1"/>
  <c r="G5823" i="1"/>
  <c r="H5823" i="1"/>
  <c r="I5823" i="1"/>
  <c r="J5823" i="1"/>
  <c r="G5824" i="1"/>
  <c r="H5824" i="1"/>
  <c r="I5824" i="1"/>
  <c r="J5824" i="1"/>
  <c r="G5825" i="1"/>
  <c r="H5825" i="1"/>
  <c r="I5825" i="1"/>
  <c r="J5825" i="1"/>
  <c r="G5826" i="1"/>
  <c r="H5826" i="1"/>
  <c r="I5826" i="1"/>
  <c r="J5826" i="1"/>
  <c r="G5827" i="1"/>
  <c r="H5827" i="1"/>
  <c r="I5827" i="1"/>
  <c r="J5827" i="1"/>
  <c r="G5828" i="1"/>
  <c r="H5828" i="1"/>
  <c r="I5828" i="1"/>
  <c r="J5828" i="1"/>
  <c r="G5829" i="1"/>
  <c r="H5829" i="1"/>
  <c r="I5829" i="1"/>
  <c r="J5829" i="1"/>
  <c r="G5830" i="1"/>
  <c r="H5830" i="1"/>
  <c r="I5830" i="1"/>
  <c r="J5830" i="1"/>
  <c r="G5831" i="1"/>
  <c r="H5831" i="1"/>
  <c r="I5831" i="1"/>
  <c r="J5831" i="1"/>
  <c r="G5832" i="1"/>
  <c r="H5832" i="1"/>
  <c r="I5832" i="1"/>
  <c r="J5832" i="1"/>
  <c r="G5833" i="1"/>
  <c r="H5833" i="1"/>
  <c r="I5833" i="1"/>
  <c r="J5833" i="1"/>
  <c r="G5834" i="1"/>
  <c r="H5834" i="1"/>
  <c r="I5834" i="1"/>
  <c r="J5834" i="1"/>
  <c r="G5835" i="1"/>
  <c r="H5835" i="1"/>
  <c r="I5835" i="1"/>
  <c r="J5835" i="1"/>
  <c r="G5836" i="1"/>
  <c r="H5836" i="1"/>
  <c r="I5836" i="1"/>
  <c r="J5836" i="1"/>
  <c r="G5837" i="1"/>
  <c r="H5837" i="1"/>
  <c r="I5837" i="1"/>
  <c r="J5837" i="1"/>
  <c r="G5838" i="1"/>
  <c r="H5838" i="1"/>
  <c r="I5838" i="1"/>
  <c r="J5838" i="1"/>
  <c r="G5839" i="1"/>
  <c r="H5839" i="1"/>
  <c r="I5839" i="1"/>
  <c r="J5839" i="1"/>
  <c r="G5840" i="1"/>
  <c r="H5840" i="1"/>
  <c r="I5840" i="1"/>
  <c r="J5840" i="1"/>
  <c r="G5841" i="1"/>
  <c r="H5841" i="1"/>
  <c r="I5841" i="1"/>
  <c r="J5841" i="1"/>
  <c r="G5842" i="1"/>
  <c r="H5842" i="1"/>
  <c r="I5842" i="1"/>
  <c r="J5842" i="1"/>
  <c r="G5843" i="1"/>
  <c r="H5843" i="1"/>
  <c r="I5843" i="1"/>
  <c r="J5843" i="1"/>
  <c r="G5844" i="1"/>
  <c r="H5844" i="1"/>
  <c r="I5844" i="1"/>
  <c r="J5844" i="1"/>
  <c r="G5845" i="1"/>
  <c r="H5845" i="1"/>
  <c r="I5845" i="1"/>
  <c r="J5845" i="1"/>
  <c r="G5846" i="1"/>
  <c r="H5846" i="1"/>
  <c r="I5846" i="1"/>
  <c r="J5846" i="1"/>
  <c r="G5847" i="1"/>
  <c r="H5847" i="1"/>
  <c r="I5847" i="1"/>
  <c r="J5847" i="1"/>
  <c r="G5848" i="1"/>
  <c r="H5848" i="1"/>
  <c r="I5848" i="1"/>
  <c r="J5848" i="1"/>
  <c r="G5849" i="1"/>
  <c r="H5849" i="1"/>
  <c r="I5849" i="1"/>
  <c r="J5849" i="1"/>
  <c r="G5850" i="1"/>
  <c r="H5850" i="1"/>
  <c r="I5850" i="1"/>
  <c r="J5850" i="1"/>
  <c r="G5851" i="1"/>
  <c r="H5851" i="1"/>
  <c r="I5851" i="1"/>
  <c r="J5851" i="1"/>
  <c r="G5852" i="1"/>
  <c r="H5852" i="1"/>
  <c r="I5852" i="1"/>
  <c r="J5852" i="1"/>
  <c r="G5853" i="1"/>
  <c r="H5853" i="1"/>
  <c r="I5853" i="1"/>
  <c r="J5853" i="1"/>
  <c r="G5854" i="1"/>
  <c r="H5854" i="1"/>
  <c r="I5854" i="1"/>
  <c r="J5854" i="1"/>
  <c r="G5855" i="1"/>
  <c r="H5855" i="1"/>
  <c r="I5855" i="1"/>
  <c r="J5855" i="1"/>
  <c r="G5856" i="1"/>
  <c r="H5856" i="1"/>
  <c r="I5856" i="1"/>
  <c r="J5856" i="1"/>
  <c r="G5857" i="1"/>
  <c r="H5857" i="1"/>
  <c r="I5857" i="1"/>
  <c r="J5857" i="1"/>
  <c r="G5858" i="1"/>
  <c r="H5858" i="1"/>
  <c r="I5858" i="1"/>
  <c r="J5858" i="1"/>
  <c r="G5859" i="1"/>
  <c r="H5859" i="1"/>
  <c r="I5859" i="1"/>
  <c r="J5859" i="1"/>
  <c r="G5860" i="1"/>
  <c r="H5860" i="1"/>
  <c r="I5860" i="1"/>
  <c r="J5860" i="1"/>
  <c r="G5861" i="1"/>
  <c r="H5861" i="1"/>
  <c r="I5861" i="1"/>
  <c r="J5861" i="1"/>
  <c r="G5862" i="1"/>
  <c r="H5862" i="1"/>
  <c r="I5862" i="1"/>
  <c r="J5862" i="1"/>
  <c r="G5863" i="1"/>
  <c r="H5863" i="1"/>
  <c r="I5863" i="1"/>
  <c r="J5863" i="1"/>
  <c r="G5864" i="1"/>
  <c r="H5864" i="1"/>
  <c r="I5864" i="1"/>
  <c r="J5864" i="1"/>
  <c r="G5865" i="1"/>
  <c r="H5865" i="1"/>
  <c r="I5865" i="1"/>
  <c r="J5865" i="1"/>
  <c r="G5866" i="1"/>
  <c r="H5866" i="1"/>
  <c r="I5866" i="1"/>
  <c r="J5866" i="1"/>
  <c r="G5867" i="1"/>
  <c r="H5867" i="1"/>
  <c r="I5867" i="1"/>
  <c r="J5867" i="1"/>
  <c r="G5868" i="1"/>
  <c r="H5868" i="1"/>
  <c r="I5868" i="1"/>
  <c r="J5868" i="1"/>
  <c r="G5869" i="1"/>
  <c r="H5869" i="1"/>
  <c r="I5869" i="1"/>
  <c r="J5869" i="1"/>
  <c r="G5870" i="1"/>
  <c r="H5870" i="1"/>
  <c r="I5870" i="1"/>
  <c r="J5870" i="1"/>
  <c r="G5871" i="1"/>
  <c r="H5871" i="1"/>
  <c r="I5871" i="1"/>
  <c r="J5871" i="1"/>
  <c r="G5872" i="1"/>
  <c r="H5872" i="1"/>
  <c r="I5872" i="1"/>
  <c r="J5872" i="1"/>
  <c r="G5873" i="1"/>
  <c r="H5873" i="1"/>
  <c r="I5873" i="1"/>
  <c r="J5873" i="1"/>
  <c r="G5874" i="1"/>
  <c r="H5874" i="1"/>
  <c r="I5874" i="1"/>
  <c r="J5874" i="1"/>
  <c r="G5875" i="1"/>
  <c r="H5875" i="1"/>
  <c r="I5875" i="1"/>
  <c r="J5875" i="1"/>
  <c r="G5876" i="1"/>
  <c r="H5876" i="1"/>
  <c r="I5876" i="1"/>
  <c r="J5876" i="1"/>
  <c r="G5877" i="1"/>
  <c r="H5877" i="1"/>
  <c r="I5877" i="1"/>
  <c r="J5877" i="1"/>
  <c r="G5878" i="1"/>
  <c r="H5878" i="1"/>
  <c r="I5878" i="1"/>
  <c r="J5878" i="1"/>
  <c r="G5879" i="1"/>
  <c r="H5879" i="1"/>
  <c r="I5879" i="1"/>
  <c r="J5879" i="1"/>
  <c r="G5880" i="1"/>
  <c r="H5880" i="1"/>
  <c r="I5880" i="1"/>
  <c r="J5880" i="1"/>
  <c r="G5881" i="1"/>
  <c r="H5881" i="1"/>
  <c r="I5881" i="1"/>
  <c r="J5881" i="1"/>
  <c r="G5882" i="1"/>
  <c r="H5882" i="1"/>
  <c r="I5882" i="1"/>
  <c r="J5882" i="1"/>
  <c r="G5883" i="1"/>
  <c r="H5883" i="1"/>
  <c r="I5883" i="1"/>
  <c r="J5883" i="1"/>
  <c r="G5884" i="1"/>
  <c r="H5884" i="1"/>
  <c r="I5884" i="1"/>
  <c r="J5884" i="1"/>
  <c r="G5885" i="1"/>
  <c r="H5885" i="1"/>
  <c r="I5885" i="1"/>
  <c r="J5885" i="1"/>
  <c r="G5886" i="1"/>
  <c r="H5886" i="1"/>
  <c r="I5886" i="1"/>
  <c r="J5886" i="1"/>
  <c r="G5887" i="1"/>
  <c r="H5887" i="1"/>
  <c r="I5887" i="1"/>
  <c r="J5887" i="1"/>
  <c r="G5888" i="1"/>
  <c r="H5888" i="1"/>
  <c r="I5888" i="1"/>
  <c r="J5888" i="1"/>
  <c r="G5889" i="1"/>
  <c r="H5889" i="1"/>
  <c r="I5889" i="1"/>
  <c r="J5889" i="1"/>
  <c r="G5890" i="1"/>
  <c r="H5890" i="1"/>
  <c r="I5890" i="1"/>
  <c r="J5890" i="1"/>
  <c r="G5891" i="1"/>
  <c r="H5891" i="1"/>
  <c r="I5891" i="1"/>
  <c r="J5891" i="1"/>
  <c r="G5892" i="1"/>
  <c r="H5892" i="1"/>
  <c r="I5892" i="1"/>
  <c r="J5892" i="1"/>
  <c r="G5893" i="1"/>
  <c r="H5893" i="1"/>
  <c r="I5893" i="1"/>
  <c r="J5893" i="1"/>
  <c r="G5894" i="1"/>
  <c r="H5894" i="1"/>
  <c r="I5894" i="1"/>
  <c r="J5894" i="1"/>
  <c r="G5895" i="1"/>
  <c r="H5895" i="1"/>
  <c r="I5895" i="1"/>
  <c r="J5895" i="1"/>
  <c r="G5896" i="1"/>
  <c r="H5896" i="1"/>
  <c r="I5896" i="1"/>
  <c r="J5896" i="1"/>
  <c r="G5897" i="1"/>
  <c r="H5897" i="1"/>
  <c r="I5897" i="1"/>
  <c r="J5897" i="1"/>
  <c r="G5898" i="1"/>
  <c r="H5898" i="1"/>
  <c r="I5898" i="1"/>
  <c r="J5898" i="1"/>
  <c r="G5899" i="1"/>
  <c r="H5899" i="1"/>
  <c r="I5899" i="1"/>
  <c r="J5899" i="1"/>
  <c r="G5900" i="1"/>
  <c r="H5900" i="1"/>
  <c r="I5900" i="1"/>
  <c r="J5900" i="1"/>
  <c r="G5901" i="1"/>
  <c r="H5901" i="1"/>
  <c r="I5901" i="1"/>
  <c r="J5901" i="1"/>
  <c r="G5902" i="1"/>
  <c r="H5902" i="1"/>
  <c r="I5902" i="1"/>
  <c r="J5902" i="1"/>
  <c r="G5903" i="1"/>
  <c r="H5903" i="1"/>
  <c r="I5903" i="1"/>
  <c r="J5903" i="1"/>
  <c r="G5904" i="1"/>
  <c r="H5904" i="1"/>
  <c r="I5904" i="1"/>
  <c r="J5904" i="1"/>
  <c r="G5905" i="1"/>
  <c r="H5905" i="1"/>
  <c r="I5905" i="1"/>
  <c r="J5905" i="1"/>
  <c r="G5906" i="1"/>
  <c r="H5906" i="1"/>
  <c r="I5906" i="1"/>
  <c r="J5906" i="1"/>
  <c r="G5907" i="1"/>
  <c r="H5907" i="1"/>
  <c r="I5907" i="1"/>
  <c r="J5907" i="1"/>
  <c r="G5908" i="1"/>
  <c r="H5908" i="1"/>
  <c r="I5908" i="1"/>
  <c r="J5908" i="1"/>
  <c r="G5909" i="1"/>
  <c r="H5909" i="1"/>
  <c r="I5909" i="1"/>
  <c r="J5909" i="1"/>
  <c r="G5910" i="1"/>
  <c r="H5910" i="1"/>
  <c r="I5910" i="1"/>
  <c r="J5910" i="1"/>
  <c r="G5911" i="1"/>
  <c r="H5911" i="1"/>
  <c r="I5911" i="1"/>
  <c r="J5911" i="1"/>
  <c r="G5912" i="1"/>
  <c r="H5912" i="1"/>
  <c r="I5912" i="1"/>
  <c r="J5912" i="1"/>
  <c r="G5913" i="1"/>
  <c r="H5913" i="1"/>
  <c r="I5913" i="1"/>
  <c r="J5913" i="1"/>
  <c r="G5914" i="1"/>
  <c r="H5914" i="1"/>
  <c r="I5914" i="1"/>
  <c r="J5914" i="1"/>
  <c r="G5915" i="1"/>
  <c r="H5915" i="1"/>
  <c r="I5915" i="1"/>
  <c r="J5915" i="1"/>
  <c r="G5916" i="1"/>
  <c r="H5916" i="1"/>
  <c r="I5916" i="1"/>
  <c r="J5916" i="1"/>
  <c r="G5917" i="1"/>
  <c r="H5917" i="1"/>
  <c r="I5917" i="1"/>
  <c r="J5917" i="1"/>
  <c r="G5918" i="1"/>
  <c r="H5918" i="1"/>
  <c r="I5918" i="1"/>
  <c r="J5918" i="1"/>
  <c r="G5919" i="1"/>
  <c r="H5919" i="1"/>
  <c r="I5919" i="1"/>
  <c r="J5919" i="1"/>
  <c r="G5920" i="1"/>
  <c r="H5920" i="1"/>
  <c r="I5920" i="1"/>
  <c r="J5920" i="1"/>
  <c r="G5921" i="1"/>
  <c r="H5921" i="1"/>
  <c r="I5921" i="1"/>
  <c r="J5921" i="1"/>
  <c r="G5922" i="1"/>
  <c r="H5922" i="1"/>
  <c r="I5922" i="1"/>
  <c r="J5922" i="1"/>
  <c r="G5923" i="1"/>
  <c r="H5923" i="1"/>
  <c r="I5923" i="1"/>
  <c r="J5923" i="1"/>
  <c r="G5924" i="1"/>
  <c r="H5924" i="1"/>
  <c r="I5924" i="1"/>
  <c r="J5924" i="1"/>
  <c r="G5925" i="1"/>
  <c r="H5925" i="1"/>
  <c r="I5925" i="1"/>
  <c r="J5925" i="1"/>
  <c r="G5926" i="1"/>
  <c r="H5926" i="1"/>
  <c r="I5926" i="1"/>
  <c r="J5926" i="1"/>
  <c r="G5927" i="1"/>
  <c r="H5927" i="1"/>
  <c r="I5927" i="1"/>
  <c r="J5927" i="1"/>
  <c r="G5928" i="1"/>
  <c r="H5928" i="1"/>
  <c r="I5928" i="1"/>
  <c r="J5928" i="1"/>
  <c r="G5929" i="1"/>
  <c r="H5929" i="1"/>
  <c r="I5929" i="1"/>
  <c r="J5929" i="1"/>
  <c r="G5930" i="1"/>
  <c r="H5930" i="1"/>
  <c r="I5930" i="1"/>
  <c r="J5930" i="1"/>
  <c r="G5931" i="1"/>
  <c r="H5931" i="1"/>
  <c r="I5931" i="1"/>
  <c r="J5931" i="1"/>
  <c r="G5932" i="1"/>
  <c r="H5932" i="1"/>
  <c r="I5932" i="1"/>
  <c r="J5932" i="1"/>
  <c r="G5933" i="1"/>
  <c r="H5933" i="1"/>
  <c r="I5933" i="1"/>
  <c r="J5933" i="1"/>
  <c r="G5934" i="1"/>
  <c r="H5934" i="1"/>
  <c r="I5934" i="1"/>
  <c r="J5934" i="1"/>
  <c r="G5935" i="1"/>
  <c r="H5935" i="1"/>
  <c r="I5935" i="1"/>
  <c r="J5935" i="1"/>
  <c r="G5936" i="1"/>
  <c r="H5936" i="1"/>
  <c r="I5936" i="1"/>
  <c r="J5936" i="1"/>
  <c r="G5937" i="1"/>
  <c r="H5937" i="1"/>
  <c r="I5937" i="1"/>
  <c r="J5937" i="1"/>
  <c r="G5938" i="1"/>
  <c r="H5938" i="1"/>
  <c r="I5938" i="1"/>
  <c r="J5938" i="1"/>
  <c r="G5939" i="1"/>
  <c r="H5939" i="1"/>
  <c r="I5939" i="1"/>
  <c r="J5939" i="1"/>
  <c r="G5940" i="1"/>
  <c r="H5940" i="1"/>
  <c r="I5940" i="1"/>
  <c r="J5940" i="1"/>
  <c r="G5941" i="1"/>
  <c r="H5941" i="1"/>
  <c r="I5941" i="1"/>
  <c r="J5941" i="1"/>
  <c r="G5942" i="1"/>
  <c r="H5942" i="1"/>
  <c r="I5942" i="1"/>
  <c r="J5942" i="1"/>
  <c r="G5943" i="1"/>
  <c r="H5943" i="1"/>
  <c r="I5943" i="1"/>
  <c r="J5943" i="1"/>
  <c r="G5944" i="1"/>
  <c r="H5944" i="1"/>
  <c r="I5944" i="1"/>
  <c r="J5944" i="1"/>
  <c r="G5945" i="1"/>
  <c r="H5945" i="1"/>
  <c r="I5945" i="1"/>
  <c r="J5945" i="1"/>
  <c r="G5946" i="1"/>
  <c r="H5946" i="1"/>
  <c r="I5946" i="1"/>
  <c r="J5946" i="1"/>
  <c r="G5947" i="1"/>
  <c r="H5947" i="1"/>
  <c r="I5947" i="1"/>
  <c r="J5947" i="1"/>
  <c r="G5948" i="1"/>
  <c r="H5948" i="1"/>
  <c r="I5948" i="1"/>
  <c r="J5948" i="1"/>
  <c r="G5949" i="1"/>
  <c r="H5949" i="1"/>
  <c r="I5949" i="1"/>
  <c r="J5949" i="1"/>
  <c r="G5950" i="1"/>
  <c r="H5950" i="1"/>
  <c r="I5950" i="1"/>
  <c r="J5950" i="1"/>
  <c r="G5951" i="1"/>
  <c r="H5951" i="1"/>
  <c r="I5951" i="1"/>
  <c r="J5951" i="1"/>
  <c r="G5952" i="1"/>
  <c r="H5952" i="1"/>
  <c r="I5952" i="1"/>
  <c r="J5952" i="1"/>
  <c r="G5953" i="1"/>
  <c r="H5953" i="1"/>
  <c r="I5953" i="1"/>
  <c r="J5953" i="1"/>
  <c r="G5954" i="1"/>
  <c r="H5954" i="1"/>
  <c r="I5954" i="1"/>
  <c r="J5954" i="1"/>
  <c r="G5955" i="1"/>
  <c r="H5955" i="1"/>
  <c r="I5955" i="1"/>
  <c r="J5955" i="1"/>
  <c r="G5956" i="1"/>
  <c r="H5956" i="1"/>
  <c r="I5956" i="1"/>
  <c r="J5956" i="1"/>
  <c r="G5957" i="1"/>
  <c r="H5957" i="1"/>
  <c r="I5957" i="1"/>
  <c r="J5957" i="1"/>
  <c r="G5958" i="1"/>
  <c r="H5958" i="1"/>
  <c r="I5958" i="1"/>
  <c r="J5958" i="1"/>
  <c r="G5959" i="1"/>
  <c r="H5959" i="1"/>
  <c r="I5959" i="1"/>
  <c r="J5959" i="1"/>
  <c r="G5960" i="1"/>
  <c r="H5960" i="1"/>
  <c r="I5960" i="1"/>
  <c r="J5960" i="1"/>
  <c r="G5961" i="1"/>
  <c r="H5961" i="1"/>
  <c r="I5961" i="1"/>
  <c r="J5961" i="1"/>
  <c r="G5962" i="1"/>
  <c r="H5962" i="1"/>
  <c r="I5962" i="1"/>
  <c r="J5962" i="1"/>
  <c r="G5963" i="1"/>
  <c r="H5963" i="1"/>
  <c r="I5963" i="1"/>
  <c r="J5963" i="1"/>
  <c r="G5964" i="1"/>
  <c r="H5964" i="1"/>
  <c r="I5964" i="1"/>
  <c r="J5964" i="1"/>
  <c r="G5965" i="1"/>
  <c r="H5965" i="1"/>
  <c r="I5965" i="1"/>
  <c r="J5965" i="1"/>
  <c r="G5966" i="1"/>
  <c r="H5966" i="1"/>
  <c r="I5966" i="1"/>
  <c r="J5966" i="1"/>
  <c r="G5967" i="1"/>
  <c r="H5967" i="1"/>
  <c r="I5967" i="1"/>
  <c r="J5967" i="1"/>
  <c r="G5968" i="1"/>
  <c r="H5968" i="1"/>
  <c r="I5968" i="1"/>
  <c r="J5968" i="1"/>
  <c r="G5969" i="1"/>
  <c r="H5969" i="1"/>
  <c r="I5969" i="1"/>
  <c r="J5969" i="1"/>
  <c r="G5970" i="1"/>
  <c r="H5970" i="1"/>
  <c r="I5970" i="1"/>
  <c r="J5970" i="1"/>
  <c r="G5971" i="1"/>
  <c r="H5971" i="1"/>
  <c r="I5971" i="1"/>
  <c r="J5971" i="1"/>
  <c r="G5972" i="1"/>
  <c r="H5972" i="1"/>
  <c r="I5972" i="1"/>
  <c r="J5972" i="1"/>
  <c r="G5973" i="1"/>
  <c r="H5973" i="1"/>
  <c r="I5973" i="1"/>
  <c r="J5973" i="1"/>
  <c r="G5974" i="1"/>
  <c r="H5974" i="1"/>
  <c r="I5974" i="1"/>
  <c r="J5974" i="1"/>
  <c r="G5975" i="1"/>
  <c r="H5975" i="1"/>
  <c r="I5975" i="1"/>
  <c r="J5975" i="1"/>
  <c r="G5976" i="1"/>
  <c r="H5976" i="1"/>
  <c r="I5976" i="1"/>
  <c r="J5976" i="1"/>
  <c r="G5977" i="1"/>
  <c r="H5977" i="1"/>
  <c r="I5977" i="1"/>
  <c r="J5977" i="1"/>
  <c r="G5978" i="1"/>
  <c r="H5978" i="1"/>
  <c r="I5978" i="1"/>
  <c r="J5978" i="1"/>
  <c r="G5979" i="1"/>
  <c r="H5979" i="1"/>
  <c r="I5979" i="1"/>
  <c r="J5979" i="1"/>
  <c r="G5980" i="1"/>
  <c r="H5980" i="1"/>
  <c r="I5980" i="1"/>
  <c r="J5980" i="1"/>
  <c r="G5981" i="1"/>
  <c r="H5981" i="1"/>
  <c r="I5981" i="1"/>
  <c r="J5981" i="1"/>
  <c r="G5982" i="1"/>
  <c r="H5982" i="1"/>
  <c r="I5982" i="1"/>
  <c r="J5982" i="1"/>
  <c r="G5983" i="1"/>
  <c r="H5983" i="1"/>
  <c r="I5983" i="1"/>
  <c r="J5983" i="1"/>
  <c r="G5984" i="1"/>
  <c r="H5984" i="1"/>
  <c r="I5984" i="1"/>
  <c r="J5984" i="1"/>
  <c r="G5985" i="1"/>
  <c r="H5985" i="1"/>
  <c r="I5985" i="1"/>
  <c r="J5985" i="1"/>
  <c r="G5986" i="1"/>
  <c r="H5986" i="1"/>
  <c r="I5986" i="1"/>
  <c r="J5986" i="1"/>
  <c r="G5987" i="1"/>
  <c r="H5987" i="1"/>
  <c r="I5987" i="1"/>
  <c r="J5987" i="1"/>
  <c r="G5988" i="1"/>
  <c r="H5988" i="1"/>
  <c r="I5988" i="1"/>
  <c r="J5988" i="1"/>
  <c r="G5989" i="1"/>
  <c r="H5989" i="1"/>
  <c r="I5989" i="1"/>
  <c r="J5989" i="1"/>
  <c r="G5990" i="1"/>
  <c r="H5990" i="1"/>
  <c r="I5990" i="1"/>
  <c r="J5990" i="1"/>
  <c r="G5991" i="1"/>
  <c r="H5991" i="1"/>
  <c r="I5991" i="1"/>
  <c r="J5991" i="1"/>
  <c r="G5992" i="1"/>
  <c r="H5992" i="1"/>
  <c r="I5992" i="1"/>
  <c r="J5992" i="1"/>
  <c r="G5993" i="1"/>
  <c r="H5993" i="1"/>
  <c r="I5993" i="1"/>
  <c r="J5993" i="1"/>
  <c r="G5994" i="1"/>
  <c r="H5994" i="1"/>
  <c r="I5994" i="1"/>
  <c r="J5994" i="1"/>
  <c r="G5995" i="1"/>
  <c r="H5995" i="1"/>
  <c r="I5995" i="1"/>
  <c r="J5995" i="1"/>
  <c r="G5996" i="1"/>
  <c r="H5996" i="1"/>
  <c r="I5996" i="1"/>
  <c r="J5996" i="1"/>
  <c r="G5997" i="1"/>
  <c r="H5997" i="1"/>
  <c r="I5997" i="1"/>
  <c r="J5997" i="1"/>
  <c r="G5998" i="1"/>
  <c r="H5998" i="1"/>
  <c r="I5998" i="1"/>
  <c r="J5998" i="1"/>
  <c r="G5999" i="1"/>
  <c r="H5999" i="1"/>
  <c r="I5999" i="1"/>
  <c r="J5999" i="1"/>
  <c r="G6000" i="1"/>
  <c r="H6000" i="1"/>
  <c r="I6000" i="1"/>
  <c r="J6000" i="1"/>
  <c r="G6001" i="1"/>
  <c r="H6001" i="1"/>
  <c r="I6001" i="1"/>
  <c r="J6001" i="1"/>
  <c r="H2" i="1"/>
  <c r="I2" i="1"/>
  <c r="J2" i="1"/>
  <c r="G2" i="1"/>
  <c r="P18" i="2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5" i="1"/>
  <c r="M1005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3" i="1"/>
  <c r="M1013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1" i="1"/>
  <c r="M1021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29" i="1"/>
  <c r="M1029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37" i="1"/>
  <c r="M1037" i="1"/>
  <c r="L1038" i="1"/>
  <c r="M1038" i="1"/>
  <c r="L1039" i="1"/>
  <c r="M1039" i="1"/>
  <c r="L1040" i="1"/>
  <c r="M1040" i="1"/>
  <c r="L1041" i="1"/>
  <c r="M1041" i="1"/>
  <c r="L1042" i="1"/>
  <c r="M1042" i="1"/>
  <c r="L1043" i="1"/>
  <c r="M1043" i="1"/>
  <c r="L1044" i="1"/>
  <c r="M1044" i="1"/>
  <c r="L1045" i="1"/>
  <c r="M1045" i="1"/>
  <c r="L1046" i="1"/>
  <c r="M1046" i="1"/>
  <c r="L1047" i="1"/>
  <c r="M1047" i="1"/>
  <c r="L1048" i="1"/>
  <c r="M1048" i="1"/>
  <c r="L1049" i="1"/>
  <c r="M1049" i="1"/>
  <c r="L1050" i="1"/>
  <c r="M1050" i="1"/>
  <c r="L1051" i="1"/>
  <c r="M1051" i="1"/>
  <c r="L1052" i="1"/>
  <c r="M1052" i="1"/>
  <c r="L1053" i="1"/>
  <c r="M1053" i="1"/>
  <c r="L1054" i="1"/>
  <c r="M1054" i="1"/>
  <c r="L1055" i="1"/>
  <c r="M1055" i="1"/>
  <c r="L1056" i="1"/>
  <c r="M1056" i="1"/>
  <c r="L1057" i="1"/>
  <c r="M1057" i="1"/>
  <c r="L1058" i="1"/>
  <c r="M1058" i="1"/>
  <c r="L1059" i="1"/>
  <c r="M1059" i="1"/>
  <c r="L1060" i="1"/>
  <c r="M1060" i="1"/>
  <c r="L1061" i="1"/>
  <c r="M1061" i="1"/>
  <c r="L1062" i="1"/>
  <c r="M1062" i="1"/>
  <c r="L1063" i="1"/>
  <c r="M1063" i="1"/>
  <c r="L1064" i="1"/>
  <c r="M1064" i="1"/>
  <c r="L1065" i="1"/>
  <c r="M1065" i="1"/>
  <c r="L1066" i="1"/>
  <c r="M1066" i="1"/>
  <c r="L1067" i="1"/>
  <c r="M1067" i="1"/>
  <c r="L1068" i="1"/>
  <c r="M1068" i="1"/>
  <c r="L1069" i="1"/>
  <c r="M1069" i="1"/>
  <c r="L1070" i="1"/>
  <c r="M1070" i="1"/>
  <c r="L1071" i="1"/>
  <c r="M1071" i="1"/>
  <c r="L1072" i="1"/>
  <c r="M1072" i="1"/>
  <c r="L1073" i="1"/>
  <c r="M1073" i="1"/>
  <c r="L1074" i="1"/>
  <c r="M1074" i="1"/>
  <c r="L1075" i="1"/>
  <c r="M1075" i="1"/>
  <c r="L1076" i="1"/>
  <c r="M1076" i="1"/>
  <c r="L1077" i="1"/>
  <c r="M1077" i="1"/>
  <c r="L1078" i="1"/>
  <c r="M1078" i="1"/>
  <c r="L1079" i="1"/>
  <c r="M1079" i="1"/>
  <c r="L1080" i="1"/>
  <c r="M1080" i="1"/>
  <c r="L1081" i="1"/>
  <c r="M1081" i="1"/>
  <c r="L1082" i="1"/>
  <c r="M1082" i="1"/>
  <c r="L1083" i="1"/>
  <c r="M1083" i="1"/>
  <c r="L1084" i="1"/>
  <c r="M1084" i="1"/>
  <c r="L1085" i="1"/>
  <c r="M1085" i="1"/>
  <c r="L1086" i="1"/>
  <c r="M1086" i="1"/>
  <c r="L1087" i="1"/>
  <c r="M1087" i="1"/>
  <c r="L1088" i="1"/>
  <c r="M1088" i="1"/>
  <c r="L1089" i="1"/>
  <c r="M1089" i="1"/>
  <c r="L1090" i="1"/>
  <c r="M1090" i="1"/>
  <c r="L1091" i="1"/>
  <c r="M1091" i="1"/>
  <c r="L1092" i="1"/>
  <c r="M1092" i="1"/>
  <c r="L1093" i="1"/>
  <c r="M1093" i="1"/>
  <c r="L1094" i="1"/>
  <c r="M1094" i="1"/>
  <c r="L1095" i="1"/>
  <c r="M1095" i="1"/>
  <c r="L1096" i="1"/>
  <c r="M1096" i="1"/>
  <c r="L1097" i="1"/>
  <c r="M1097" i="1"/>
  <c r="L1098" i="1"/>
  <c r="M1098" i="1"/>
  <c r="L1099" i="1"/>
  <c r="M1099" i="1"/>
  <c r="L1100" i="1"/>
  <c r="M1100" i="1"/>
  <c r="L1101" i="1"/>
  <c r="M1101" i="1"/>
  <c r="L1102" i="1"/>
  <c r="M1102" i="1"/>
  <c r="L1103" i="1"/>
  <c r="M1103" i="1"/>
  <c r="L1104" i="1"/>
  <c r="M1104" i="1"/>
  <c r="L1105" i="1"/>
  <c r="M1105" i="1"/>
  <c r="L1106" i="1"/>
  <c r="M1106" i="1"/>
  <c r="L1107" i="1"/>
  <c r="M1107" i="1"/>
  <c r="L1108" i="1"/>
  <c r="M1108" i="1"/>
  <c r="L1109" i="1"/>
  <c r="M1109" i="1"/>
  <c r="L1110" i="1"/>
  <c r="M1110" i="1"/>
  <c r="L1111" i="1"/>
  <c r="M1111" i="1"/>
  <c r="L1112" i="1"/>
  <c r="M1112" i="1"/>
  <c r="L1113" i="1"/>
  <c r="M1113" i="1"/>
  <c r="L1114" i="1"/>
  <c r="M1114" i="1"/>
  <c r="L1115" i="1"/>
  <c r="M1115" i="1"/>
  <c r="L1116" i="1"/>
  <c r="M1116" i="1"/>
  <c r="L1117" i="1"/>
  <c r="M1117" i="1"/>
  <c r="L1118" i="1"/>
  <c r="M1118" i="1"/>
  <c r="L1119" i="1"/>
  <c r="M1119" i="1"/>
  <c r="L1120" i="1"/>
  <c r="M1120" i="1"/>
  <c r="L1121" i="1"/>
  <c r="M1121" i="1"/>
  <c r="L1122" i="1"/>
  <c r="M1122" i="1"/>
  <c r="L1123" i="1"/>
  <c r="M1123" i="1"/>
  <c r="L1124" i="1"/>
  <c r="M1124" i="1"/>
  <c r="L1125" i="1"/>
  <c r="M1125" i="1"/>
  <c r="L1126" i="1"/>
  <c r="M1126" i="1"/>
  <c r="L1127" i="1"/>
  <c r="M1127" i="1"/>
  <c r="L1128" i="1"/>
  <c r="M1128" i="1"/>
  <c r="L1129" i="1"/>
  <c r="M1129" i="1"/>
  <c r="L1130" i="1"/>
  <c r="M1130" i="1"/>
  <c r="L1131" i="1"/>
  <c r="M1131" i="1"/>
  <c r="L1132" i="1"/>
  <c r="M1132" i="1"/>
  <c r="L1133" i="1"/>
  <c r="M1133" i="1"/>
  <c r="L1134" i="1"/>
  <c r="M1134" i="1"/>
  <c r="L1135" i="1"/>
  <c r="M1135" i="1"/>
  <c r="L1136" i="1"/>
  <c r="M1136" i="1"/>
  <c r="L1137" i="1"/>
  <c r="M1137" i="1"/>
  <c r="L1138" i="1"/>
  <c r="M1138" i="1"/>
  <c r="L1139" i="1"/>
  <c r="M1139" i="1"/>
  <c r="L1140" i="1"/>
  <c r="M1140" i="1"/>
  <c r="L1141" i="1"/>
  <c r="M1141" i="1"/>
  <c r="L1142" i="1"/>
  <c r="M1142" i="1"/>
  <c r="L1143" i="1"/>
  <c r="M1143" i="1"/>
  <c r="L1144" i="1"/>
  <c r="M1144" i="1"/>
  <c r="L1145" i="1"/>
  <c r="M1145" i="1"/>
  <c r="L1146" i="1"/>
  <c r="M1146" i="1"/>
  <c r="L1147" i="1"/>
  <c r="M1147" i="1"/>
  <c r="L1148" i="1"/>
  <c r="M1148" i="1"/>
  <c r="L1149" i="1"/>
  <c r="M1149" i="1"/>
  <c r="L1150" i="1"/>
  <c r="M1150" i="1"/>
  <c r="L1151" i="1"/>
  <c r="M1151" i="1"/>
  <c r="L1152" i="1"/>
  <c r="M1152" i="1"/>
  <c r="L1153" i="1"/>
  <c r="M1153" i="1"/>
  <c r="L1154" i="1"/>
  <c r="M1154" i="1"/>
  <c r="L1155" i="1"/>
  <c r="M1155" i="1"/>
  <c r="L1156" i="1"/>
  <c r="M1156" i="1"/>
  <c r="L1157" i="1"/>
  <c r="M1157" i="1"/>
  <c r="L1158" i="1"/>
  <c r="M1158" i="1"/>
  <c r="L1159" i="1"/>
  <c r="M1159" i="1"/>
  <c r="L1160" i="1"/>
  <c r="M1160" i="1"/>
  <c r="L1161" i="1"/>
  <c r="M1161" i="1"/>
  <c r="L1162" i="1"/>
  <c r="M1162" i="1"/>
  <c r="L1163" i="1"/>
  <c r="M1163" i="1"/>
  <c r="L1164" i="1"/>
  <c r="M1164" i="1"/>
  <c r="L1165" i="1"/>
  <c r="M1165" i="1"/>
  <c r="L1166" i="1"/>
  <c r="M1166" i="1"/>
  <c r="L1167" i="1"/>
  <c r="M1167" i="1"/>
  <c r="L1168" i="1"/>
  <c r="M1168" i="1"/>
  <c r="L1169" i="1"/>
  <c r="M1169" i="1"/>
  <c r="L1170" i="1"/>
  <c r="M1170" i="1"/>
  <c r="L1171" i="1"/>
  <c r="M1171" i="1"/>
  <c r="L1172" i="1"/>
  <c r="M1172" i="1"/>
  <c r="L1173" i="1"/>
  <c r="M1173" i="1"/>
  <c r="L1174" i="1"/>
  <c r="M1174" i="1"/>
  <c r="L1175" i="1"/>
  <c r="M1175" i="1"/>
  <c r="L1176" i="1"/>
  <c r="M1176" i="1"/>
  <c r="L1177" i="1"/>
  <c r="M1177" i="1"/>
  <c r="L1178" i="1"/>
  <c r="M1178" i="1"/>
  <c r="L1179" i="1"/>
  <c r="M1179" i="1"/>
  <c r="L1180" i="1"/>
  <c r="M1180" i="1"/>
  <c r="L1181" i="1"/>
  <c r="M1181" i="1"/>
  <c r="L1182" i="1"/>
  <c r="M1182" i="1"/>
  <c r="L1183" i="1"/>
  <c r="M1183" i="1"/>
  <c r="L1184" i="1"/>
  <c r="M1184" i="1"/>
  <c r="L1185" i="1"/>
  <c r="M1185" i="1"/>
  <c r="L1186" i="1"/>
  <c r="M1186" i="1"/>
  <c r="L1187" i="1"/>
  <c r="M1187" i="1"/>
  <c r="L1188" i="1"/>
  <c r="M1188" i="1"/>
  <c r="L1189" i="1"/>
  <c r="M1189" i="1"/>
  <c r="L1190" i="1"/>
  <c r="M1190" i="1"/>
  <c r="L1191" i="1"/>
  <c r="M1191" i="1"/>
  <c r="L1192" i="1"/>
  <c r="M1192" i="1"/>
  <c r="L1193" i="1"/>
  <c r="M1193" i="1"/>
  <c r="L1194" i="1"/>
  <c r="M1194" i="1"/>
  <c r="L1195" i="1"/>
  <c r="M1195" i="1"/>
  <c r="L1196" i="1"/>
  <c r="M1196" i="1"/>
  <c r="L1197" i="1"/>
  <c r="M1197" i="1"/>
  <c r="L1198" i="1"/>
  <c r="M1198" i="1"/>
  <c r="L1199" i="1"/>
  <c r="M1199" i="1"/>
  <c r="L1200" i="1"/>
  <c r="M1200" i="1"/>
  <c r="L1201" i="1"/>
  <c r="M1201" i="1"/>
  <c r="L1202" i="1"/>
  <c r="M1202" i="1"/>
  <c r="L1203" i="1"/>
  <c r="M1203" i="1"/>
  <c r="L1204" i="1"/>
  <c r="M1204" i="1"/>
  <c r="L1205" i="1"/>
  <c r="M1205" i="1"/>
  <c r="L1206" i="1"/>
  <c r="M1206" i="1"/>
  <c r="L1207" i="1"/>
  <c r="M1207" i="1"/>
  <c r="L1208" i="1"/>
  <c r="M1208" i="1"/>
  <c r="L1209" i="1"/>
  <c r="M1209" i="1"/>
  <c r="L1210" i="1"/>
  <c r="M1210" i="1"/>
  <c r="L1211" i="1"/>
  <c r="M1211" i="1"/>
  <c r="L1212" i="1"/>
  <c r="M1212" i="1"/>
  <c r="L1213" i="1"/>
  <c r="M1213" i="1"/>
  <c r="L1214" i="1"/>
  <c r="M1214" i="1"/>
  <c r="L1215" i="1"/>
  <c r="M1215" i="1"/>
  <c r="L1216" i="1"/>
  <c r="M1216" i="1"/>
  <c r="L1217" i="1"/>
  <c r="M1217" i="1"/>
  <c r="L1218" i="1"/>
  <c r="M1218" i="1"/>
  <c r="L1219" i="1"/>
  <c r="M1219" i="1"/>
  <c r="L1220" i="1"/>
  <c r="M1220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4" i="1"/>
  <c r="M1254" i="1"/>
  <c r="L1255" i="1"/>
  <c r="M1255" i="1"/>
  <c r="L1256" i="1"/>
  <c r="M1256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3" i="1"/>
  <c r="M1283" i="1"/>
  <c r="L1284" i="1"/>
  <c r="M1284" i="1"/>
  <c r="L1285" i="1"/>
  <c r="M1285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5" i="1"/>
  <c r="M1305" i="1"/>
  <c r="L1306" i="1"/>
  <c r="M1306" i="1"/>
  <c r="L1307" i="1"/>
  <c r="M1307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6" i="1"/>
  <c r="M1346" i="1"/>
  <c r="L1347" i="1"/>
  <c r="M1347" i="1"/>
  <c r="L1348" i="1"/>
  <c r="M1348" i="1"/>
  <c r="L1349" i="1"/>
  <c r="M1349" i="1"/>
  <c r="L1350" i="1"/>
  <c r="M1350" i="1"/>
  <c r="L1351" i="1"/>
  <c r="M1351" i="1"/>
  <c r="L1352" i="1"/>
  <c r="M1352" i="1"/>
  <c r="L1353" i="1"/>
  <c r="M1353" i="1"/>
  <c r="L1354" i="1"/>
  <c r="M1354" i="1"/>
  <c r="L1355" i="1"/>
  <c r="M1355" i="1"/>
  <c r="L1356" i="1"/>
  <c r="M1356" i="1"/>
  <c r="L1357" i="1"/>
  <c r="M1357" i="1"/>
  <c r="L1358" i="1"/>
  <c r="M1358" i="1"/>
  <c r="L1359" i="1"/>
  <c r="M1359" i="1"/>
  <c r="L1360" i="1"/>
  <c r="M1360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2" i="1"/>
  <c r="M1382" i="1"/>
  <c r="L1383" i="1"/>
  <c r="M1383" i="1"/>
  <c r="L1384" i="1"/>
  <c r="M1384" i="1"/>
  <c r="L1385" i="1"/>
  <c r="M1385" i="1"/>
  <c r="L1386" i="1"/>
  <c r="M1386" i="1"/>
  <c r="L1387" i="1"/>
  <c r="M1387" i="1"/>
  <c r="L1388" i="1"/>
  <c r="M1388" i="1"/>
  <c r="L1389" i="1"/>
  <c r="M1389" i="1"/>
  <c r="L1390" i="1"/>
  <c r="M1390" i="1"/>
  <c r="L1391" i="1"/>
  <c r="M1391" i="1"/>
  <c r="L1392" i="1"/>
  <c r="M1392" i="1"/>
  <c r="L1393" i="1"/>
  <c r="M1393" i="1"/>
  <c r="L1394" i="1"/>
  <c r="M1394" i="1"/>
  <c r="L1395" i="1"/>
  <c r="M1395" i="1"/>
  <c r="L1396" i="1"/>
  <c r="M1396" i="1"/>
  <c r="L1397" i="1"/>
  <c r="M1397" i="1"/>
  <c r="L1398" i="1"/>
  <c r="M1398" i="1"/>
  <c r="L1399" i="1"/>
  <c r="M1399" i="1"/>
  <c r="L1400" i="1"/>
  <c r="M1400" i="1"/>
  <c r="L1401" i="1"/>
  <c r="M1401" i="1"/>
  <c r="L1402" i="1"/>
  <c r="M1402" i="1"/>
  <c r="L1403" i="1"/>
  <c r="M1403" i="1"/>
  <c r="L1404" i="1"/>
  <c r="M1404" i="1"/>
  <c r="L1405" i="1"/>
  <c r="M1405" i="1"/>
  <c r="L1406" i="1"/>
  <c r="M1406" i="1"/>
  <c r="L1407" i="1"/>
  <c r="M1407" i="1"/>
  <c r="L1408" i="1"/>
  <c r="M1408" i="1"/>
  <c r="L1409" i="1"/>
  <c r="M1409" i="1"/>
  <c r="L1410" i="1"/>
  <c r="M1410" i="1"/>
  <c r="L1411" i="1"/>
  <c r="M1411" i="1"/>
  <c r="L1412" i="1"/>
  <c r="M1412" i="1"/>
  <c r="L1413" i="1"/>
  <c r="M1413" i="1"/>
  <c r="L1414" i="1"/>
  <c r="M1414" i="1"/>
  <c r="L1415" i="1"/>
  <c r="M1415" i="1"/>
  <c r="L1416" i="1"/>
  <c r="M1416" i="1"/>
  <c r="L1417" i="1"/>
  <c r="M1417" i="1"/>
  <c r="L1418" i="1"/>
  <c r="M1418" i="1"/>
  <c r="L1419" i="1"/>
  <c r="M1419" i="1"/>
  <c r="L1420" i="1"/>
  <c r="M1420" i="1"/>
  <c r="L1421" i="1"/>
  <c r="M1421" i="1"/>
  <c r="L1422" i="1"/>
  <c r="M1422" i="1"/>
  <c r="L1423" i="1"/>
  <c r="M1423" i="1"/>
  <c r="L1424" i="1"/>
  <c r="M1424" i="1"/>
  <c r="L1425" i="1"/>
  <c r="M1425" i="1"/>
  <c r="L1426" i="1"/>
  <c r="M1426" i="1"/>
  <c r="L1427" i="1"/>
  <c r="M1427" i="1"/>
  <c r="L1428" i="1"/>
  <c r="M1428" i="1"/>
  <c r="L1429" i="1"/>
  <c r="M1429" i="1"/>
  <c r="L1430" i="1"/>
  <c r="M1430" i="1"/>
  <c r="L1431" i="1"/>
  <c r="M1431" i="1"/>
  <c r="L1432" i="1"/>
  <c r="M1432" i="1"/>
  <c r="L1433" i="1"/>
  <c r="M1433" i="1"/>
  <c r="L1434" i="1"/>
  <c r="M1434" i="1"/>
  <c r="L1435" i="1"/>
  <c r="M1435" i="1"/>
  <c r="L1436" i="1"/>
  <c r="M1436" i="1"/>
  <c r="L1437" i="1"/>
  <c r="M1437" i="1"/>
  <c r="L1438" i="1"/>
  <c r="M1438" i="1"/>
  <c r="L1439" i="1"/>
  <c r="M1439" i="1"/>
  <c r="L1440" i="1"/>
  <c r="M1440" i="1"/>
  <c r="L1441" i="1"/>
  <c r="M1441" i="1"/>
  <c r="L1442" i="1"/>
  <c r="M1442" i="1"/>
  <c r="L1443" i="1"/>
  <c r="M1443" i="1"/>
  <c r="L1444" i="1"/>
  <c r="M1444" i="1"/>
  <c r="L1445" i="1"/>
  <c r="M1445" i="1"/>
  <c r="L1446" i="1"/>
  <c r="M1446" i="1"/>
  <c r="L1447" i="1"/>
  <c r="M1447" i="1"/>
  <c r="L1448" i="1"/>
  <c r="M1448" i="1"/>
  <c r="L1449" i="1"/>
  <c r="M1449" i="1"/>
  <c r="L1450" i="1"/>
  <c r="M1450" i="1"/>
  <c r="L1451" i="1"/>
  <c r="M1451" i="1"/>
  <c r="L1452" i="1"/>
  <c r="M1452" i="1"/>
  <c r="L1453" i="1"/>
  <c r="M1453" i="1"/>
  <c r="L1454" i="1"/>
  <c r="M1454" i="1"/>
  <c r="L1455" i="1"/>
  <c r="M1455" i="1"/>
  <c r="L1456" i="1"/>
  <c r="M1456" i="1"/>
  <c r="L1457" i="1"/>
  <c r="M1457" i="1"/>
  <c r="L1458" i="1"/>
  <c r="M1458" i="1"/>
  <c r="L1459" i="1"/>
  <c r="M1459" i="1"/>
  <c r="L1460" i="1"/>
  <c r="M1460" i="1"/>
  <c r="L1461" i="1"/>
  <c r="M1461" i="1"/>
  <c r="L1462" i="1"/>
  <c r="M1462" i="1"/>
  <c r="L1463" i="1"/>
  <c r="M1463" i="1"/>
  <c r="L1464" i="1"/>
  <c r="M1464" i="1"/>
  <c r="L1465" i="1"/>
  <c r="M1465" i="1"/>
  <c r="L1466" i="1"/>
  <c r="M1466" i="1"/>
  <c r="L1467" i="1"/>
  <c r="M1467" i="1"/>
  <c r="L1468" i="1"/>
  <c r="M1468" i="1"/>
  <c r="L1469" i="1"/>
  <c r="M1469" i="1"/>
  <c r="L1470" i="1"/>
  <c r="M1470" i="1"/>
  <c r="L1471" i="1"/>
  <c r="M1471" i="1"/>
  <c r="L1472" i="1"/>
  <c r="M1472" i="1"/>
  <c r="L1473" i="1"/>
  <c r="M1473" i="1"/>
  <c r="L1474" i="1"/>
  <c r="M1474" i="1"/>
  <c r="L1475" i="1"/>
  <c r="M1475" i="1"/>
  <c r="L1476" i="1"/>
  <c r="M1476" i="1"/>
  <c r="L1477" i="1"/>
  <c r="M1477" i="1"/>
  <c r="L1478" i="1"/>
  <c r="M1478" i="1"/>
  <c r="L1479" i="1"/>
  <c r="M1479" i="1"/>
  <c r="L1480" i="1"/>
  <c r="M1480" i="1"/>
  <c r="L1481" i="1"/>
  <c r="M1481" i="1"/>
  <c r="L1482" i="1"/>
  <c r="M1482" i="1"/>
  <c r="L1483" i="1"/>
  <c r="M1483" i="1"/>
  <c r="L1484" i="1"/>
  <c r="M1484" i="1"/>
  <c r="L1485" i="1"/>
  <c r="M1485" i="1"/>
  <c r="L1486" i="1"/>
  <c r="M1486" i="1"/>
  <c r="L1487" i="1"/>
  <c r="M1487" i="1"/>
  <c r="L1488" i="1"/>
  <c r="M1488" i="1"/>
  <c r="L1489" i="1"/>
  <c r="M1489" i="1"/>
  <c r="L1490" i="1"/>
  <c r="M1490" i="1"/>
  <c r="L1491" i="1"/>
  <c r="M1491" i="1"/>
  <c r="L1492" i="1"/>
  <c r="M1492" i="1"/>
  <c r="L1493" i="1"/>
  <c r="M1493" i="1"/>
  <c r="L1494" i="1"/>
  <c r="M1494" i="1"/>
  <c r="L1495" i="1"/>
  <c r="M1495" i="1"/>
  <c r="L1496" i="1"/>
  <c r="M1496" i="1"/>
  <c r="L1497" i="1"/>
  <c r="M1497" i="1"/>
  <c r="L1498" i="1"/>
  <c r="M1498" i="1"/>
  <c r="L1499" i="1"/>
  <c r="M1499" i="1"/>
  <c r="L1500" i="1"/>
  <c r="M1500" i="1"/>
  <c r="L1501" i="1"/>
  <c r="M1501" i="1"/>
  <c r="L1502" i="1"/>
  <c r="M1502" i="1"/>
  <c r="L1503" i="1"/>
  <c r="M1503" i="1"/>
  <c r="L1504" i="1"/>
  <c r="M1504" i="1"/>
  <c r="L1505" i="1"/>
  <c r="M1505" i="1"/>
  <c r="L1506" i="1"/>
  <c r="M1506" i="1"/>
  <c r="L1507" i="1"/>
  <c r="M1507" i="1"/>
  <c r="L1508" i="1"/>
  <c r="M1508" i="1"/>
  <c r="L1509" i="1"/>
  <c r="M1509" i="1"/>
  <c r="L1510" i="1"/>
  <c r="M1510" i="1"/>
  <c r="L1511" i="1"/>
  <c r="M1511" i="1"/>
  <c r="L1512" i="1"/>
  <c r="M1512" i="1"/>
  <c r="L1513" i="1"/>
  <c r="M1513" i="1"/>
  <c r="L1514" i="1"/>
  <c r="M1514" i="1"/>
  <c r="L1515" i="1"/>
  <c r="M1515" i="1"/>
  <c r="L1516" i="1"/>
  <c r="M1516" i="1"/>
  <c r="L1517" i="1"/>
  <c r="M1517" i="1"/>
  <c r="L1518" i="1"/>
  <c r="M1518" i="1"/>
  <c r="L1519" i="1"/>
  <c r="M1519" i="1"/>
  <c r="L1520" i="1"/>
  <c r="M1520" i="1"/>
  <c r="L1521" i="1"/>
  <c r="M1521" i="1"/>
  <c r="L1522" i="1"/>
  <c r="M1522" i="1"/>
  <c r="L1523" i="1"/>
  <c r="M1523" i="1"/>
  <c r="L1524" i="1"/>
  <c r="M1524" i="1"/>
  <c r="L1525" i="1"/>
  <c r="M1525" i="1"/>
  <c r="L1526" i="1"/>
  <c r="M1526" i="1"/>
  <c r="L1527" i="1"/>
  <c r="M1527" i="1"/>
  <c r="L1528" i="1"/>
  <c r="M1528" i="1"/>
  <c r="L1529" i="1"/>
  <c r="M1529" i="1"/>
  <c r="L1530" i="1"/>
  <c r="M1530" i="1"/>
  <c r="L1531" i="1"/>
  <c r="M1531" i="1"/>
  <c r="L1532" i="1"/>
  <c r="M1532" i="1"/>
  <c r="L1533" i="1"/>
  <c r="M1533" i="1"/>
  <c r="L1534" i="1"/>
  <c r="M1534" i="1"/>
  <c r="L1535" i="1"/>
  <c r="M1535" i="1"/>
  <c r="L1536" i="1"/>
  <c r="M1536" i="1"/>
  <c r="L1537" i="1"/>
  <c r="M1537" i="1"/>
  <c r="L1538" i="1"/>
  <c r="M1538" i="1"/>
  <c r="L1539" i="1"/>
  <c r="M1539" i="1"/>
  <c r="L1540" i="1"/>
  <c r="M1540" i="1"/>
  <c r="L1541" i="1"/>
  <c r="M1541" i="1"/>
  <c r="L1542" i="1"/>
  <c r="M1542" i="1"/>
  <c r="L1543" i="1"/>
  <c r="M1543" i="1"/>
  <c r="L1544" i="1"/>
  <c r="M1544" i="1"/>
  <c r="L1545" i="1"/>
  <c r="M1545" i="1"/>
  <c r="L1546" i="1"/>
  <c r="M1546" i="1"/>
  <c r="L1547" i="1"/>
  <c r="M1547" i="1"/>
  <c r="L1548" i="1"/>
  <c r="M1548" i="1"/>
  <c r="L1549" i="1"/>
  <c r="M1549" i="1"/>
  <c r="L1550" i="1"/>
  <c r="M1550" i="1"/>
  <c r="L1551" i="1"/>
  <c r="M1551" i="1"/>
  <c r="L1552" i="1"/>
  <c r="M1552" i="1"/>
  <c r="L1553" i="1"/>
  <c r="M1553" i="1"/>
  <c r="L1554" i="1"/>
  <c r="M1554" i="1"/>
  <c r="L1555" i="1"/>
  <c r="M1555" i="1"/>
  <c r="L1556" i="1"/>
  <c r="M1556" i="1"/>
  <c r="L1557" i="1"/>
  <c r="M1557" i="1"/>
  <c r="L1558" i="1"/>
  <c r="M1558" i="1"/>
  <c r="L1559" i="1"/>
  <c r="M1559" i="1"/>
  <c r="L1560" i="1"/>
  <c r="M1560" i="1"/>
  <c r="L1561" i="1"/>
  <c r="M1561" i="1"/>
  <c r="L1562" i="1"/>
  <c r="M1562" i="1"/>
  <c r="L1563" i="1"/>
  <c r="M1563" i="1"/>
  <c r="L1564" i="1"/>
  <c r="M1564" i="1"/>
  <c r="L1565" i="1"/>
  <c r="M1565" i="1"/>
  <c r="L1566" i="1"/>
  <c r="M1566" i="1"/>
  <c r="L1567" i="1"/>
  <c r="M1567" i="1"/>
  <c r="L1568" i="1"/>
  <c r="M1568" i="1"/>
  <c r="L1569" i="1"/>
  <c r="M1569" i="1"/>
  <c r="L1570" i="1"/>
  <c r="M1570" i="1"/>
  <c r="L1571" i="1"/>
  <c r="M1571" i="1"/>
  <c r="L1572" i="1"/>
  <c r="M1572" i="1"/>
  <c r="L1573" i="1"/>
  <c r="M1573" i="1"/>
  <c r="L1574" i="1"/>
  <c r="M1574" i="1"/>
  <c r="L1575" i="1"/>
  <c r="M1575" i="1"/>
  <c r="L1576" i="1"/>
  <c r="M1576" i="1"/>
  <c r="L1577" i="1"/>
  <c r="M1577" i="1"/>
  <c r="L1578" i="1"/>
  <c r="M1578" i="1"/>
  <c r="L1579" i="1"/>
  <c r="M1579" i="1"/>
  <c r="L1580" i="1"/>
  <c r="M1580" i="1"/>
  <c r="L1581" i="1"/>
  <c r="M1581" i="1"/>
  <c r="L1582" i="1"/>
  <c r="M1582" i="1"/>
  <c r="L1583" i="1"/>
  <c r="M1583" i="1"/>
  <c r="L1584" i="1"/>
  <c r="M1584" i="1"/>
  <c r="L1585" i="1"/>
  <c r="M1585" i="1"/>
  <c r="L1586" i="1"/>
  <c r="M1586" i="1"/>
  <c r="L1587" i="1"/>
  <c r="M1587" i="1"/>
  <c r="L1588" i="1"/>
  <c r="M1588" i="1"/>
  <c r="L1589" i="1"/>
  <c r="M1589" i="1"/>
  <c r="L1590" i="1"/>
  <c r="M1590" i="1"/>
  <c r="L1591" i="1"/>
  <c r="M1591" i="1"/>
  <c r="L1592" i="1"/>
  <c r="M1592" i="1"/>
  <c r="L1593" i="1"/>
  <c r="M1593" i="1"/>
  <c r="L1594" i="1"/>
  <c r="M1594" i="1"/>
  <c r="L1595" i="1"/>
  <c r="M1595" i="1"/>
  <c r="L1596" i="1"/>
  <c r="M1596" i="1"/>
  <c r="L1597" i="1"/>
  <c r="M1597" i="1"/>
  <c r="L1598" i="1"/>
  <c r="M1598" i="1"/>
  <c r="L1599" i="1"/>
  <c r="M1599" i="1"/>
  <c r="L1600" i="1"/>
  <c r="M1600" i="1"/>
  <c r="L1601" i="1"/>
  <c r="M1601" i="1"/>
  <c r="L1602" i="1"/>
  <c r="M1602" i="1"/>
  <c r="L1603" i="1"/>
  <c r="M1603" i="1"/>
  <c r="L1604" i="1"/>
  <c r="M1604" i="1"/>
  <c r="L1605" i="1"/>
  <c r="M1605" i="1"/>
  <c r="L1606" i="1"/>
  <c r="M1606" i="1"/>
  <c r="L1607" i="1"/>
  <c r="M1607" i="1"/>
  <c r="L1608" i="1"/>
  <c r="M1608" i="1"/>
  <c r="L1609" i="1"/>
  <c r="M1609" i="1"/>
  <c r="L1610" i="1"/>
  <c r="M1610" i="1"/>
  <c r="L1611" i="1"/>
  <c r="M1611" i="1"/>
  <c r="L1612" i="1"/>
  <c r="M1612" i="1"/>
  <c r="L1613" i="1"/>
  <c r="M1613" i="1"/>
  <c r="L1614" i="1"/>
  <c r="M1614" i="1"/>
  <c r="L1615" i="1"/>
  <c r="M1615" i="1"/>
  <c r="L1616" i="1"/>
  <c r="M1616" i="1"/>
  <c r="L1617" i="1"/>
  <c r="M1617" i="1"/>
  <c r="L1618" i="1"/>
  <c r="M1618" i="1"/>
  <c r="L1619" i="1"/>
  <c r="M1619" i="1"/>
  <c r="L1620" i="1"/>
  <c r="M1620" i="1"/>
  <c r="L1621" i="1"/>
  <c r="M1621" i="1"/>
  <c r="L1622" i="1"/>
  <c r="M1622" i="1"/>
  <c r="L1623" i="1"/>
  <c r="M1623" i="1"/>
  <c r="L1624" i="1"/>
  <c r="M1624" i="1"/>
  <c r="L1625" i="1"/>
  <c r="M1625" i="1"/>
  <c r="L1626" i="1"/>
  <c r="M1626" i="1"/>
  <c r="L1627" i="1"/>
  <c r="M1627" i="1"/>
  <c r="L1628" i="1"/>
  <c r="M1628" i="1"/>
  <c r="L1629" i="1"/>
  <c r="M1629" i="1"/>
  <c r="L1630" i="1"/>
  <c r="M1630" i="1"/>
  <c r="L1631" i="1"/>
  <c r="M1631" i="1"/>
  <c r="L1632" i="1"/>
  <c r="M1632" i="1"/>
  <c r="L1633" i="1"/>
  <c r="M1633" i="1"/>
  <c r="L1634" i="1"/>
  <c r="M1634" i="1"/>
  <c r="L1635" i="1"/>
  <c r="M1635" i="1"/>
  <c r="L1636" i="1"/>
  <c r="M1636" i="1"/>
  <c r="L1637" i="1"/>
  <c r="M1637" i="1"/>
  <c r="L1638" i="1"/>
  <c r="M1638" i="1"/>
  <c r="L1639" i="1"/>
  <c r="M1639" i="1"/>
  <c r="L1640" i="1"/>
  <c r="M1640" i="1"/>
  <c r="L1641" i="1"/>
  <c r="M1641" i="1"/>
  <c r="L1642" i="1"/>
  <c r="M1642" i="1"/>
  <c r="L1643" i="1"/>
  <c r="M1643" i="1"/>
  <c r="L1644" i="1"/>
  <c r="M1644" i="1"/>
  <c r="L1645" i="1"/>
  <c r="M1645" i="1"/>
  <c r="L1646" i="1"/>
  <c r="M1646" i="1"/>
  <c r="L1647" i="1"/>
  <c r="M1647" i="1"/>
  <c r="L1648" i="1"/>
  <c r="M1648" i="1"/>
  <c r="L1649" i="1"/>
  <c r="M1649" i="1"/>
  <c r="L1650" i="1"/>
  <c r="M1650" i="1"/>
  <c r="L1651" i="1"/>
  <c r="M1651" i="1"/>
  <c r="L1652" i="1"/>
  <c r="M1652" i="1"/>
  <c r="L1653" i="1"/>
  <c r="M1653" i="1"/>
  <c r="L1654" i="1"/>
  <c r="M1654" i="1"/>
  <c r="L1655" i="1"/>
  <c r="M1655" i="1"/>
  <c r="L1656" i="1"/>
  <c r="M1656" i="1"/>
  <c r="L1657" i="1"/>
  <c r="M1657" i="1"/>
  <c r="L1658" i="1"/>
  <c r="M1658" i="1"/>
  <c r="L1659" i="1"/>
  <c r="M1659" i="1"/>
  <c r="L1660" i="1"/>
  <c r="M1660" i="1"/>
  <c r="L1661" i="1"/>
  <c r="M1661" i="1"/>
  <c r="L1662" i="1"/>
  <c r="M1662" i="1"/>
  <c r="L1663" i="1"/>
  <c r="M1663" i="1"/>
  <c r="L1664" i="1"/>
  <c r="M1664" i="1"/>
  <c r="L1665" i="1"/>
  <c r="M1665" i="1"/>
  <c r="L1666" i="1"/>
  <c r="M1666" i="1"/>
  <c r="L1667" i="1"/>
  <c r="M1667" i="1"/>
  <c r="L1668" i="1"/>
  <c r="M1668" i="1"/>
  <c r="L1669" i="1"/>
  <c r="M1669" i="1"/>
  <c r="L1670" i="1"/>
  <c r="M1670" i="1"/>
  <c r="L1671" i="1"/>
  <c r="M1671" i="1"/>
  <c r="L1672" i="1"/>
  <c r="M1672" i="1"/>
  <c r="L1673" i="1"/>
  <c r="M1673" i="1"/>
  <c r="L1674" i="1"/>
  <c r="M1674" i="1"/>
  <c r="L1675" i="1"/>
  <c r="M1675" i="1"/>
  <c r="L1676" i="1"/>
  <c r="M1676" i="1"/>
  <c r="L1677" i="1"/>
  <c r="M1677" i="1"/>
  <c r="L1678" i="1"/>
  <c r="M1678" i="1"/>
  <c r="L1679" i="1"/>
  <c r="M1679" i="1"/>
  <c r="L1680" i="1"/>
  <c r="M1680" i="1"/>
  <c r="L1681" i="1"/>
  <c r="M1681" i="1"/>
  <c r="L1682" i="1"/>
  <c r="M1682" i="1"/>
  <c r="L1683" i="1"/>
  <c r="M1683" i="1"/>
  <c r="L1684" i="1"/>
  <c r="M1684" i="1"/>
  <c r="L1685" i="1"/>
  <c r="M1685" i="1"/>
  <c r="L1686" i="1"/>
  <c r="M1686" i="1"/>
  <c r="L1687" i="1"/>
  <c r="M1687" i="1"/>
  <c r="L1688" i="1"/>
  <c r="M1688" i="1"/>
  <c r="L1689" i="1"/>
  <c r="M1689" i="1"/>
  <c r="L1690" i="1"/>
  <c r="M1690" i="1"/>
  <c r="L1691" i="1"/>
  <c r="M1691" i="1"/>
  <c r="L1692" i="1"/>
  <c r="M1692" i="1"/>
  <c r="L1693" i="1"/>
  <c r="M1693" i="1"/>
  <c r="L1694" i="1"/>
  <c r="M1694" i="1"/>
  <c r="L1695" i="1"/>
  <c r="M1695" i="1"/>
  <c r="L1696" i="1"/>
  <c r="M1696" i="1"/>
  <c r="L1697" i="1"/>
  <c r="M1697" i="1"/>
  <c r="L1698" i="1"/>
  <c r="M1698" i="1"/>
  <c r="L1699" i="1"/>
  <c r="M1699" i="1"/>
  <c r="L1700" i="1"/>
  <c r="M1700" i="1"/>
  <c r="L1701" i="1"/>
  <c r="M1701" i="1"/>
  <c r="L1702" i="1"/>
  <c r="M1702" i="1"/>
  <c r="L1703" i="1"/>
  <c r="M1703" i="1"/>
  <c r="L1704" i="1"/>
  <c r="M1704" i="1"/>
  <c r="L1705" i="1"/>
  <c r="M1705" i="1"/>
  <c r="L1706" i="1"/>
  <c r="M1706" i="1"/>
  <c r="L1707" i="1"/>
  <c r="M1707" i="1"/>
  <c r="L1708" i="1"/>
  <c r="M1708" i="1"/>
  <c r="L1709" i="1"/>
  <c r="M1709" i="1"/>
  <c r="L1710" i="1"/>
  <c r="M1710" i="1"/>
  <c r="L1711" i="1"/>
  <c r="M1711" i="1"/>
  <c r="L1712" i="1"/>
  <c r="M1712" i="1"/>
  <c r="L1713" i="1"/>
  <c r="M1713" i="1"/>
  <c r="L1714" i="1"/>
  <c r="M1714" i="1"/>
  <c r="L1715" i="1"/>
  <c r="M1715" i="1"/>
  <c r="L1716" i="1"/>
  <c r="M1716" i="1"/>
  <c r="L1717" i="1"/>
  <c r="M1717" i="1"/>
  <c r="L1718" i="1"/>
  <c r="M1718" i="1"/>
  <c r="L1719" i="1"/>
  <c r="M1719" i="1"/>
  <c r="L1720" i="1"/>
  <c r="M1720" i="1"/>
  <c r="L1721" i="1"/>
  <c r="M1721" i="1"/>
  <c r="L1722" i="1"/>
  <c r="M1722" i="1"/>
  <c r="L1723" i="1"/>
  <c r="M1723" i="1"/>
  <c r="L1724" i="1"/>
  <c r="M1724" i="1"/>
  <c r="L1725" i="1"/>
  <c r="M1725" i="1"/>
  <c r="L1726" i="1"/>
  <c r="M1726" i="1"/>
  <c r="L1727" i="1"/>
  <c r="M1727" i="1"/>
  <c r="L1728" i="1"/>
  <c r="M1728" i="1"/>
  <c r="L1729" i="1"/>
  <c r="M1729" i="1"/>
  <c r="L1730" i="1"/>
  <c r="M1730" i="1"/>
  <c r="L1731" i="1"/>
  <c r="M1731" i="1"/>
  <c r="L1732" i="1"/>
  <c r="M1732" i="1"/>
  <c r="L1733" i="1"/>
  <c r="M1733" i="1"/>
  <c r="L1734" i="1"/>
  <c r="M1734" i="1"/>
  <c r="L1735" i="1"/>
  <c r="M1735" i="1"/>
  <c r="L1736" i="1"/>
  <c r="M1736" i="1"/>
  <c r="L1737" i="1"/>
  <c r="M1737" i="1"/>
  <c r="L1738" i="1"/>
  <c r="M1738" i="1"/>
  <c r="L1739" i="1"/>
  <c r="M1739" i="1"/>
  <c r="L1740" i="1"/>
  <c r="M1740" i="1"/>
  <c r="L1741" i="1"/>
  <c r="M1741" i="1"/>
  <c r="L1742" i="1"/>
  <c r="M1742" i="1"/>
  <c r="L1743" i="1"/>
  <c r="M1743" i="1"/>
  <c r="L1744" i="1"/>
  <c r="M1744" i="1"/>
  <c r="L1745" i="1"/>
  <c r="M1745" i="1"/>
  <c r="L1746" i="1"/>
  <c r="M1746" i="1"/>
  <c r="L1747" i="1"/>
  <c r="M1747" i="1"/>
  <c r="L1748" i="1"/>
  <c r="M1748" i="1"/>
  <c r="L1749" i="1"/>
  <c r="M1749" i="1"/>
  <c r="L1750" i="1"/>
  <c r="M1750" i="1"/>
  <c r="L1751" i="1"/>
  <c r="M1751" i="1"/>
  <c r="L1752" i="1"/>
  <c r="M1752" i="1"/>
  <c r="L1753" i="1"/>
  <c r="M1753" i="1"/>
  <c r="L1754" i="1"/>
  <c r="M1754" i="1"/>
  <c r="L1755" i="1"/>
  <c r="M1755" i="1"/>
  <c r="L1756" i="1"/>
  <c r="M1756" i="1"/>
  <c r="L1757" i="1"/>
  <c r="M1757" i="1"/>
  <c r="L1758" i="1"/>
  <c r="M1758" i="1"/>
  <c r="L1759" i="1"/>
  <c r="M1759" i="1"/>
  <c r="L1760" i="1"/>
  <c r="M1760" i="1"/>
  <c r="L1761" i="1"/>
  <c r="M1761" i="1"/>
  <c r="L1762" i="1"/>
  <c r="M1762" i="1"/>
  <c r="L1763" i="1"/>
  <c r="M1763" i="1"/>
  <c r="L1764" i="1"/>
  <c r="M1764" i="1"/>
  <c r="L1765" i="1"/>
  <c r="M1765" i="1"/>
  <c r="L1766" i="1"/>
  <c r="M1766" i="1"/>
  <c r="L1767" i="1"/>
  <c r="M1767" i="1"/>
  <c r="L1768" i="1"/>
  <c r="M1768" i="1"/>
  <c r="L1769" i="1"/>
  <c r="M1769" i="1"/>
  <c r="L1770" i="1"/>
  <c r="M1770" i="1"/>
  <c r="L1771" i="1"/>
  <c r="M1771" i="1"/>
  <c r="L1772" i="1"/>
  <c r="M1772" i="1"/>
  <c r="L1773" i="1"/>
  <c r="M1773" i="1"/>
  <c r="L1774" i="1"/>
  <c r="M1774" i="1"/>
  <c r="L1775" i="1"/>
  <c r="M1775" i="1"/>
  <c r="L1776" i="1"/>
  <c r="M1776" i="1"/>
  <c r="L1777" i="1"/>
  <c r="M1777" i="1"/>
  <c r="L1778" i="1"/>
  <c r="M1778" i="1"/>
  <c r="L1779" i="1"/>
  <c r="M1779" i="1"/>
  <c r="L1780" i="1"/>
  <c r="M1780" i="1"/>
  <c r="L1781" i="1"/>
  <c r="M1781" i="1"/>
  <c r="L1782" i="1"/>
  <c r="M1782" i="1"/>
  <c r="L1783" i="1"/>
  <c r="M1783" i="1"/>
  <c r="L1784" i="1"/>
  <c r="M1784" i="1"/>
  <c r="L1785" i="1"/>
  <c r="M1785" i="1"/>
  <c r="L1786" i="1"/>
  <c r="M1786" i="1"/>
  <c r="L1787" i="1"/>
  <c r="M1787" i="1"/>
  <c r="L1788" i="1"/>
  <c r="M1788" i="1"/>
  <c r="L1789" i="1"/>
  <c r="M1789" i="1"/>
  <c r="L1790" i="1"/>
  <c r="M1790" i="1"/>
  <c r="L1791" i="1"/>
  <c r="M1791" i="1"/>
  <c r="L1792" i="1"/>
  <c r="M1792" i="1"/>
  <c r="L1793" i="1"/>
  <c r="M1793" i="1"/>
  <c r="L1794" i="1"/>
  <c r="M1794" i="1"/>
  <c r="L1795" i="1"/>
  <c r="M1795" i="1"/>
  <c r="L1796" i="1"/>
  <c r="M1796" i="1"/>
  <c r="L1797" i="1"/>
  <c r="M1797" i="1"/>
  <c r="L1798" i="1"/>
  <c r="M1798" i="1"/>
  <c r="L1799" i="1"/>
  <c r="M1799" i="1"/>
  <c r="L1800" i="1"/>
  <c r="M1800" i="1"/>
  <c r="L1801" i="1"/>
  <c r="M1801" i="1"/>
  <c r="L1802" i="1"/>
  <c r="M1802" i="1"/>
  <c r="L1803" i="1"/>
  <c r="M1803" i="1"/>
  <c r="L1804" i="1"/>
  <c r="M1804" i="1"/>
  <c r="L1805" i="1"/>
  <c r="M1805" i="1"/>
  <c r="L1806" i="1"/>
  <c r="M1806" i="1"/>
  <c r="L1807" i="1"/>
  <c r="M1807" i="1"/>
  <c r="L1808" i="1"/>
  <c r="M1808" i="1"/>
  <c r="L1809" i="1"/>
  <c r="M1809" i="1"/>
  <c r="L1810" i="1"/>
  <c r="M1810" i="1"/>
  <c r="L1811" i="1"/>
  <c r="M1811" i="1"/>
  <c r="L1812" i="1"/>
  <c r="M1812" i="1"/>
  <c r="L1813" i="1"/>
  <c r="M1813" i="1"/>
  <c r="L1814" i="1"/>
  <c r="M1814" i="1"/>
  <c r="L1815" i="1"/>
  <c r="M1815" i="1"/>
  <c r="L1816" i="1"/>
  <c r="M1816" i="1"/>
  <c r="L1817" i="1"/>
  <c r="M1817" i="1"/>
  <c r="L1818" i="1"/>
  <c r="M1818" i="1"/>
  <c r="L1819" i="1"/>
  <c r="M1819" i="1"/>
  <c r="L1820" i="1"/>
  <c r="M1820" i="1"/>
  <c r="L1821" i="1"/>
  <c r="M1821" i="1"/>
  <c r="L1822" i="1"/>
  <c r="M1822" i="1"/>
  <c r="L1823" i="1"/>
  <c r="M1823" i="1"/>
  <c r="L1824" i="1"/>
  <c r="M1824" i="1"/>
  <c r="L1825" i="1"/>
  <c r="M1825" i="1"/>
  <c r="L1826" i="1"/>
  <c r="M1826" i="1"/>
  <c r="L1827" i="1"/>
  <c r="M1827" i="1"/>
  <c r="L1828" i="1"/>
  <c r="M1828" i="1"/>
  <c r="L1829" i="1"/>
  <c r="M1829" i="1"/>
  <c r="L1830" i="1"/>
  <c r="M1830" i="1"/>
  <c r="L1831" i="1"/>
  <c r="M1831" i="1"/>
  <c r="L1832" i="1"/>
  <c r="M1832" i="1"/>
  <c r="L1833" i="1"/>
  <c r="M1833" i="1"/>
  <c r="L1834" i="1"/>
  <c r="M1834" i="1"/>
  <c r="L1835" i="1"/>
  <c r="M1835" i="1"/>
  <c r="L1836" i="1"/>
  <c r="M1836" i="1"/>
  <c r="L1837" i="1"/>
  <c r="M1837" i="1"/>
  <c r="L1838" i="1"/>
  <c r="M1838" i="1"/>
  <c r="L1839" i="1"/>
  <c r="M1839" i="1"/>
  <c r="L1840" i="1"/>
  <c r="M1840" i="1"/>
  <c r="L1841" i="1"/>
  <c r="M1841" i="1"/>
  <c r="L1842" i="1"/>
  <c r="M1842" i="1"/>
  <c r="L1843" i="1"/>
  <c r="M1843" i="1"/>
  <c r="L1844" i="1"/>
  <c r="M1844" i="1"/>
  <c r="L1845" i="1"/>
  <c r="M1845" i="1"/>
  <c r="L1846" i="1"/>
  <c r="M1846" i="1"/>
  <c r="L1847" i="1"/>
  <c r="M1847" i="1"/>
  <c r="L1848" i="1"/>
  <c r="M1848" i="1"/>
  <c r="L1849" i="1"/>
  <c r="M1849" i="1"/>
  <c r="L1850" i="1"/>
  <c r="M1850" i="1"/>
  <c r="L1851" i="1"/>
  <c r="M1851" i="1"/>
  <c r="L1852" i="1"/>
  <c r="M1852" i="1"/>
  <c r="L1853" i="1"/>
  <c r="M1853" i="1"/>
  <c r="L1854" i="1"/>
  <c r="M1854" i="1"/>
  <c r="L1855" i="1"/>
  <c r="M1855" i="1"/>
  <c r="L1856" i="1"/>
  <c r="M1856" i="1"/>
  <c r="L1857" i="1"/>
  <c r="M1857" i="1"/>
  <c r="L1858" i="1"/>
  <c r="M1858" i="1"/>
  <c r="L1859" i="1"/>
  <c r="M1859" i="1"/>
  <c r="L1860" i="1"/>
  <c r="M1860" i="1"/>
  <c r="L1861" i="1"/>
  <c r="M1861" i="1"/>
  <c r="L1862" i="1"/>
  <c r="M1862" i="1"/>
  <c r="L1863" i="1"/>
  <c r="M1863" i="1"/>
  <c r="L1864" i="1"/>
  <c r="M1864" i="1"/>
  <c r="L1865" i="1"/>
  <c r="M1865" i="1"/>
  <c r="L1866" i="1"/>
  <c r="M1866" i="1"/>
  <c r="L1867" i="1"/>
  <c r="M1867" i="1"/>
  <c r="L1868" i="1"/>
  <c r="M1868" i="1"/>
  <c r="L1869" i="1"/>
  <c r="M1869" i="1"/>
  <c r="L1870" i="1"/>
  <c r="M1870" i="1"/>
  <c r="L1871" i="1"/>
  <c r="M1871" i="1"/>
  <c r="L1872" i="1"/>
  <c r="M1872" i="1"/>
  <c r="L1873" i="1"/>
  <c r="M1873" i="1"/>
  <c r="L1874" i="1"/>
  <c r="M1874" i="1"/>
  <c r="L1875" i="1"/>
  <c r="M1875" i="1"/>
  <c r="L1876" i="1"/>
  <c r="M1876" i="1"/>
  <c r="L1877" i="1"/>
  <c r="M1877" i="1"/>
  <c r="L1878" i="1"/>
  <c r="M1878" i="1"/>
  <c r="L1879" i="1"/>
  <c r="M1879" i="1"/>
  <c r="L1880" i="1"/>
  <c r="M1880" i="1"/>
  <c r="L1881" i="1"/>
  <c r="M1881" i="1"/>
  <c r="L1882" i="1"/>
  <c r="M1882" i="1"/>
  <c r="L1883" i="1"/>
  <c r="M1883" i="1"/>
  <c r="L1884" i="1"/>
  <c r="M1884" i="1"/>
  <c r="L1885" i="1"/>
  <c r="M1885" i="1"/>
  <c r="L1886" i="1"/>
  <c r="M1886" i="1"/>
  <c r="L1887" i="1"/>
  <c r="M1887" i="1"/>
  <c r="L1888" i="1"/>
  <c r="M1888" i="1"/>
  <c r="L1889" i="1"/>
  <c r="M1889" i="1"/>
  <c r="L1890" i="1"/>
  <c r="M1890" i="1"/>
  <c r="L1891" i="1"/>
  <c r="M1891" i="1"/>
  <c r="L1892" i="1"/>
  <c r="M1892" i="1"/>
  <c r="L1893" i="1"/>
  <c r="M1893" i="1"/>
  <c r="L1894" i="1"/>
  <c r="M1894" i="1"/>
  <c r="L1895" i="1"/>
  <c r="M1895" i="1"/>
  <c r="L1896" i="1"/>
  <c r="M1896" i="1"/>
  <c r="L1897" i="1"/>
  <c r="M1897" i="1"/>
  <c r="L1898" i="1"/>
  <c r="M1898" i="1"/>
  <c r="L1899" i="1"/>
  <c r="M1899" i="1"/>
  <c r="L1900" i="1"/>
  <c r="M1900" i="1"/>
  <c r="L1901" i="1"/>
  <c r="M1901" i="1"/>
  <c r="L1902" i="1"/>
  <c r="M1902" i="1"/>
  <c r="L1903" i="1"/>
  <c r="M1903" i="1"/>
  <c r="L1904" i="1"/>
  <c r="M1904" i="1"/>
  <c r="L1905" i="1"/>
  <c r="M1905" i="1"/>
  <c r="L1906" i="1"/>
  <c r="M1906" i="1"/>
  <c r="L1907" i="1"/>
  <c r="M1907" i="1"/>
  <c r="L1908" i="1"/>
  <c r="M1908" i="1"/>
  <c r="L1909" i="1"/>
  <c r="M1909" i="1"/>
  <c r="L1910" i="1"/>
  <c r="M1910" i="1"/>
  <c r="L1911" i="1"/>
  <c r="M1911" i="1"/>
  <c r="L1912" i="1"/>
  <c r="M1912" i="1"/>
  <c r="L1913" i="1"/>
  <c r="M1913" i="1"/>
  <c r="L1914" i="1"/>
  <c r="M1914" i="1"/>
  <c r="L1915" i="1"/>
  <c r="M1915" i="1"/>
  <c r="L1916" i="1"/>
  <c r="M1916" i="1"/>
  <c r="L1917" i="1"/>
  <c r="M1917" i="1"/>
  <c r="L1918" i="1"/>
  <c r="M1918" i="1"/>
  <c r="L1919" i="1"/>
  <c r="M1919" i="1"/>
  <c r="L1920" i="1"/>
  <c r="M1920" i="1"/>
  <c r="L1921" i="1"/>
  <c r="M1921" i="1"/>
  <c r="L1922" i="1"/>
  <c r="M1922" i="1"/>
  <c r="L1923" i="1"/>
  <c r="M1923" i="1"/>
  <c r="L1924" i="1"/>
  <c r="M1924" i="1"/>
  <c r="L1925" i="1"/>
  <c r="M1925" i="1"/>
  <c r="L1926" i="1"/>
  <c r="M1926" i="1"/>
  <c r="L1927" i="1"/>
  <c r="M1927" i="1"/>
  <c r="L1928" i="1"/>
  <c r="M1928" i="1"/>
  <c r="L1929" i="1"/>
  <c r="M1929" i="1"/>
  <c r="L1930" i="1"/>
  <c r="M1930" i="1"/>
  <c r="L1931" i="1"/>
  <c r="M1931" i="1"/>
  <c r="L1932" i="1"/>
  <c r="M1932" i="1"/>
  <c r="L1933" i="1"/>
  <c r="M1933" i="1"/>
  <c r="L1934" i="1"/>
  <c r="M1934" i="1"/>
  <c r="L1935" i="1"/>
  <c r="M1935" i="1"/>
  <c r="L1936" i="1"/>
  <c r="M1936" i="1"/>
  <c r="L1937" i="1"/>
  <c r="M1937" i="1"/>
  <c r="L1938" i="1"/>
  <c r="M1938" i="1"/>
  <c r="L1939" i="1"/>
  <c r="M1939" i="1"/>
  <c r="L1940" i="1"/>
  <c r="M1940" i="1"/>
  <c r="L1941" i="1"/>
  <c r="M1941" i="1"/>
  <c r="L1942" i="1"/>
  <c r="M1942" i="1"/>
  <c r="L1943" i="1"/>
  <c r="M1943" i="1"/>
  <c r="L1944" i="1"/>
  <c r="M1944" i="1"/>
  <c r="L1945" i="1"/>
  <c r="M1945" i="1"/>
  <c r="L1946" i="1"/>
  <c r="M1946" i="1"/>
  <c r="L1947" i="1"/>
  <c r="M1947" i="1"/>
  <c r="L1948" i="1"/>
  <c r="M1948" i="1"/>
  <c r="L1949" i="1"/>
  <c r="M1949" i="1"/>
  <c r="L1950" i="1"/>
  <c r="M1950" i="1"/>
  <c r="L1951" i="1"/>
  <c r="M1951" i="1"/>
  <c r="L1952" i="1"/>
  <c r="M1952" i="1"/>
  <c r="L1953" i="1"/>
  <c r="M1953" i="1"/>
  <c r="L1954" i="1"/>
  <c r="M1954" i="1"/>
  <c r="L1955" i="1"/>
  <c r="M1955" i="1"/>
  <c r="L1956" i="1"/>
  <c r="M1956" i="1"/>
  <c r="L1957" i="1"/>
  <c r="M1957" i="1"/>
  <c r="L1958" i="1"/>
  <c r="M1958" i="1"/>
  <c r="L1959" i="1"/>
  <c r="M1959" i="1"/>
  <c r="L1960" i="1"/>
  <c r="M1960" i="1"/>
  <c r="L1961" i="1"/>
  <c r="M1961" i="1"/>
  <c r="L1962" i="1"/>
  <c r="M1962" i="1"/>
  <c r="L1963" i="1"/>
  <c r="M1963" i="1"/>
  <c r="L1964" i="1"/>
  <c r="M1964" i="1"/>
  <c r="L1965" i="1"/>
  <c r="M1965" i="1"/>
  <c r="L1966" i="1"/>
  <c r="M1966" i="1"/>
  <c r="L1967" i="1"/>
  <c r="M1967" i="1"/>
  <c r="L1968" i="1"/>
  <c r="M1968" i="1"/>
  <c r="L1969" i="1"/>
  <c r="M1969" i="1"/>
  <c r="L1970" i="1"/>
  <c r="M1970" i="1"/>
  <c r="L1971" i="1"/>
  <c r="M1971" i="1"/>
  <c r="L1972" i="1"/>
  <c r="M1972" i="1"/>
  <c r="L1973" i="1"/>
  <c r="M1973" i="1"/>
  <c r="L1974" i="1"/>
  <c r="M1974" i="1"/>
  <c r="L1975" i="1"/>
  <c r="M1975" i="1"/>
  <c r="L1976" i="1"/>
  <c r="M1976" i="1"/>
  <c r="L1977" i="1"/>
  <c r="M1977" i="1"/>
  <c r="L1978" i="1"/>
  <c r="M1978" i="1"/>
  <c r="L1979" i="1"/>
  <c r="M1979" i="1"/>
  <c r="L1980" i="1"/>
  <c r="M1980" i="1"/>
  <c r="L1981" i="1"/>
  <c r="M1981" i="1"/>
  <c r="L1982" i="1"/>
  <c r="M1982" i="1"/>
  <c r="L1983" i="1"/>
  <c r="M1983" i="1"/>
  <c r="L1984" i="1"/>
  <c r="M1984" i="1"/>
  <c r="L1985" i="1"/>
  <c r="M1985" i="1"/>
  <c r="L1986" i="1"/>
  <c r="M1986" i="1"/>
  <c r="L1987" i="1"/>
  <c r="M1987" i="1"/>
  <c r="L1988" i="1"/>
  <c r="M1988" i="1"/>
  <c r="L1989" i="1"/>
  <c r="M1989" i="1"/>
  <c r="L1990" i="1"/>
  <c r="M1990" i="1"/>
  <c r="L1991" i="1"/>
  <c r="M1991" i="1"/>
  <c r="L1992" i="1"/>
  <c r="M1992" i="1"/>
  <c r="L1993" i="1"/>
  <c r="M1993" i="1"/>
  <c r="L1994" i="1"/>
  <c r="M1994" i="1"/>
  <c r="L1995" i="1"/>
  <c r="M1995" i="1"/>
  <c r="L1996" i="1"/>
  <c r="M1996" i="1"/>
  <c r="L1997" i="1"/>
  <c r="M1997" i="1"/>
  <c r="L1998" i="1"/>
  <c r="M1998" i="1"/>
  <c r="L1999" i="1"/>
  <c r="M1999" i="1"/>
  <c r="L2000" i="1"/>
  <c r="M2000" i="1"/>
  <c r="L2001" i="1"/>
  <c r="M2001" i="1"/>
  <c r="L2002" i="1"/>
  <c r="M2002" i="1"/>
  <c r="L2003" i="1"/>
  <c r="M2003" i="1"/>
  <c r="L2004" i="1"/>
  <c r="M2004" i="1"/>
  <c r="L2005" i="1"/>
  <c r="M2005" i="1"/>
  <c r="L2006" i="1"/>
  <c r="M2006" i="1"/>
  <c r="L2007" i="1"/>
  <c r="M2007" i="1"/>
  <c r="L2008" i="1"/>
  <c r="M2008" i="1"/>
  <c r="L2009" i="1"/>
  <c r="M2009" i="1"/>
  <c r="L2010" i="1"/>
  <c r="M2010" i="1"/>
  <c r="L2011" i="1"/>
  <c r="M2011" i="1"/>
  <c r="L2012" i="1"/>
  <c r="M2012" i="1"/>
  <c r="L2013" i="1"/>
  <c r="M2013" i="1"/>
  <c r="L2014" i="1"/>
  <c r="M2014" i="1"/>
  <c r="L2015" i="1"/>
  <c r="M2015" i="1"/>
  <c r="L2016" i="1"/>
  <c r="M2016" i="1"/>
  <c r="L2017" i="1"/>
  <c r="M2017" i="1"/>
  <c r="L2018" i="1"/>
  <c r="M2018" i="1"/>
  <c r="L2019" i="1"/>
  <c r="M2019" i="1"/>
  <c r="L2020" i="1"/>
  <c r="M2020" i="1"/>
  <c r="L2021" i="1"/>
  <c r="M2021" i="1"/>
  <c r="L2022" i="1"/>
  <c r="M2022" i="1"/>
  <c r="L2023" i="1"/>
  <c r="M2023" i="1"/>
  <c r="L2024" i="1"/>
  <c r="M2024" i="1"/>
  <c r="L2025" i="1"/>
  <c r="M2025" i="1"/>
  <c r="L2026" i="1"/>
  <c r="M2026" i="1"/>
  <c r="L2027" i="1"/>
  <c r="M2027" i="1"/>
  <c r="L2028" i="1"/>
  <c r="M2028" i="1"/>
  <c r="L2029" i="1"/>
  <c r="M2029" i="1"/>
  <c r="L2030" i="1"/>
  <c r="M2030" i="1"/>
  <c r="L2031" i="1"/>
  <c r="M2031" i="1"/>
  <c r="L2032" i="1"/>
  <c r="M2032" i="1"/>
  <c r="L2033" i="1"/>
  <c r="M2033" i="1"/>
  <c r="L2034" i="1"/>
  <c r="M2034" i="1"/>
  <c r="L2035" i="1"/>
  <c r="M2035" i="1"/>
  <c r="L2036" i="1"/>
  <c r="M2036" i="1"/>
  <c r="L2037" i="1"/>
  <c r="M2037" i="1"/>
  <c r="L2038" i="1"/>
  <c r="M2038" i="1"/>
  <c r="L2039" i="1"/>
  <c r="M2039" i="1"/>
  <c r="L2040" i="1"/>
  <c r="M2040" i="1"/>
  <c r="L2041" i="1"/>
  <c r="M2041" i="1"/>
  <c r="L2042" i="1"/>
  <c r="M2042" i="1"/>
  <c r="L2043" i="1"/>
  <c r="M2043" i="1"/>
  <c r="L2044" i="1"/>
  <c r="M2044" i="1"/>
  <c r="L2045" i="1"/>
  <c r="M2045" i="1"/>
  <c r="L2046" i="1"/>
  <c r="M2046" i="1"/>
  <c r="L2047" i="1"/>
  <c r="M2047" i="1"/>
  <c r="L2048" i="1"/>
  <c r="M2048" i="1"/>
  <c r="L2049" i="1"/>
  <c r="M2049" i="1"/>
  <c r="L2050" i="1"/>
  <c r="M2050" i="1"/>
  <c r="L2051" i="1"/>
  <c r="M2051" i="1"/>
  <c r="L2052" i="1"/>
  <c r="M2052" i="1"/>
  <c r="L2053" i="1"/>
  <c r="M2053" i="1"/>
  <c r="L2054" i="1"/>
  <c r="M2054" i="1"/>
  <c r="L2055" i="1"/>
  <c r="M2055" i="1"/>
  <c r="L2056" i="1"/>
  <c r="M2056" i="1"/>
  <c r="L2057" i="1"/>
  <c r="M2057" i="1"/>
  <c r="L2058" i="1"/>
  <c r="M2058" i="1"/>
  <c r="L2059" i="1"/>
  <c r="M2059" i="1"/>
  <c r="L2060" i="1"/>
  <c r="M2060" i="1"/>
  <c r="L2061" i="1"/>
  <c r="M2061" i="1"/>
  <c r="L2062" i="1"/>
  <c r="M2062" i="1"/>
  <c r="L2063" i="1"/>
  <c r="M2063" i="1"/>
  <c r="L2064" i="1"/>
  <c r="M2064" i="1"/>
  <c r="L2065" i="1"/>
  <c r="M2065" i="1"/>
  <c r="L2066" i="1"/>
  <c r="M2066" i="1"/>
  <c r="L2067" i="1"/>
  <c r="M2067" i="1"/>
  <c r="L2068" i="1"/>
  <c r="M2068" i="1"/>
  <c r="L2069" i="1"/>
  <c r="M2069" i="1"/>
  <c r="L2070" i="1"/>
  <c r="M2070" i="1"/>
  <c r="L2071" i="1"/>
  <c r="M2071" i="1"/>
  <c r="L2072" i="1"/>
  <c r="M2072" i="1"/>
  <c r="L2073" i="1"/>
  <c r="M2073" i="1"/>
  <c r="L2074" i="1"/>
  <c r="M2074" i="1"/>
  <c r="L2075" i="1"/>
  <c r="M2075" i="1"/>
  <c r="L2076" i="1"/>
  <c r="M2076" i="1"/>
  <c r="L2077" i="1"/>
  <c r="M2077" i="1"/>
  <c r="L2078" i="1"/>
  <c r="M2078" i="1"/>
  <c r="L2079" i="1"/>
  <c r="M2079" i="1"/>
  <c r="L2080" i="1"/>
  <c r="M2080" i="1"/>
  <c r="L2081" i="1"/>
  <c r="M2081" i="1"/>
  <c r="L2082" i="1"/>
  <c r="M2082" i="1"/>
  <c r="L2083" i="1"/>
  <c r="M2083" i="1"/>
  <c r="L2084" i="1"/>
  <c r="M2084" i="1"/>
  <c r="L2085" i="1"/>
  <c r="M2085" i="1"/>
  <c r="L2086" i="1"/>
  <c r="M2086" i="1"/>
  <c r="L2087" i="1"/>
  <c r="M2087" i="1"/>
  <c r="L2088" i="1"/>
  <c r="M2088" i="1"/>
  <c r="L2089" i="1"/>
  <c r="M2089" i="1"/>
  <c r="L2090" i="1"/>
  <c r="M2090" i="1"/>
  <c r="L2091" i="1"/>
  <c r="M2091" i="1"/>
  <c r="L2092" i="1"/>
  <c r="M2092" i="1"/>
  <c r="L2093" i="1"/>
  <c r="M2093" i="1"/>
  <c r="L2094" i="1"/>
  <c r="M2094" i="1"/>
  <c r="L2095" i="1"/>
  <c r="M2095" i="1"/>
  <c r="L2096" i="1"/>
  <c r="M2096" i="1"/>
  <c r="L2097" i="1"/>
  <c r="M2097" i="1"/>
  <c r="L2098" i="1"/>
  <c r="M2098" i="1"/>
  <c r="L2099" i="1"/>
  <c r="M2099" i="1"/>
  <c r="L2100" i="1"/>
  <c r="M2100" i="1"/>
  <c r="L2101" i="1"/>
  <c r="M2101" i="1"/>
  <c r="L2102" i="1"/>
  <c r="M2102" i="1"/>
  <c r="L2103" i="1"/>
  <c r="M2103" i="1"/>
  <c r="L2104" i="1"/>
  <c r="M2104" i="1"/>
  <c r="L2105" i="1"/>
  <c r="M2105" i="1"/>
  <c r="L2106" i="1"/>
  <c r="M2106" i="1"/>
  <c r="L2107" i="1"/>
  <c r="M2107" i="1"/>
  <c r="L2108" i="1"/>
  <c r="M2108" i="1"/>
  <c r="L2109" i="1"/>
  <c r="M2109" i="1"/>
  <c r="L2110" i="1"/>
  <c r="M2110" i="1"/>
  <c r="L2111" i="1"/>
  <c r="M2111" i="1"/>
  <c r="L2112" i="1"/>
  <c r="M2112" i="1"/>
  <c r="L2113" i="1"/>
  <c r="M2113" i="1"/>
  <c r="L2114" i="1"/>
  <c r="M2114" i="1"/>
  <c r="L2115" i="1"/>
  <c r="M2115" i="1"/>
  <c r="L2116" i="1"/>
  <c r="M2116" i="1"/>
  <c r="L2117" i="1"/>
  <c r="M2117" i="1"/>
  <c r="L2118" i="1"/>
  <c r="M2118" i="1"/>
  <c r="L2119" i="1"/>
  <c r="M2119" i="1"/>
  <c r="L2120" i="1"/>
  <c r="M2120" i="1"/>
  <c r="L2121" i="1"/>
  <c r="M2121" i="1"/>
  <c r="L2122" i="1"/>
  <c r="M2122" i="1"/>
  <c r="L2123" i="1"/>
  <c r="M2123" i="1"/>
  <c r="L2124" i="1"/>
  <c r="M2124" i="1"/>
  <c r="L2125" i="1"/>
  <c r="M2125" i="1"/>
  <c r="L2126" i="1"/>
  <c r="M2126" i="1"/>
  <c r="L2127" i="1"/>
  <c r="M2127" i="1"/>
  <c r="L2128" i="1"/>
  <c r="M2128" i="1"/>
  <c r="L2129" i="1"/>
  <c r="M2129" i="1"/>
  <c r="L2130" i="1"/>
  <c r="M2130" i="1"/>
  <c r="L2131" i="1"/>
  <c r="M2131" i="1"/>
  <c r="L2132" i="1"/>
  <c r="M2132" i="1"/>
  <c r="L2133" i="1"/>
  <c r="M2133" i="1"/>
  <c r="L2134" i="1"/>
  <c r="M2134" i="1"/>
  <c r="L2135" i="1"/>
  <c r="M2135" i="1"/>
  <c r="L2136" i="1"/>
  <c r="M2136" i="1"/>
  <c r="L2137" i="1"/>
  <c r="M2137" i="1"/>
  <c r="L2138" i="1"/>
  <c r="M2138" i="1"/>
  <c r="L2139" i="1"/>
  <c r="M2139" i="1"/>
  <c r="L2140" i="1"/>
  <c r="M2140" i="1"/>
  <c r="L2141" i="1"/>
  <c r="M2141" i="1"/>
  <c r="L2142" i="1"/>
  <c r="M2142" i="1"/>
  <c r="L2143" i="1"/>
  <c r="M2143" i="1"/>
  <c r="L2144" i="1"/>
  <c r="M2144" i="1"/>
  <c r="L2145" i="1"/>
  <c r="M2145" i="1"/>
  <c r="L2146" i="1"/>
  <c r="M2146" i="1"/>
  <c r="L2147" i="1"/>
  <c r="M2147" i="1"/>
  <c r="L2148" i="1"/>
  <c r="M2148" i="1"/>
  <c r="L2149" i="1"/>
  <c r="M2149" i="1"/>
  <c r="L2150" i="1"/>
  <c r="M2150" i="1"/>
  <c r="L2151" i="1"/>
  <c r="M2151" i="1"/>
  <c r="L2152" i="1"/>
  <c r="M2152" i="1"/>
  <c r="L2153" i="1"/>
  <c r="M2153" i="1"/>
  <c r="L2154" i="1"/>
  <c r="M2154" i="1"/>
  <c r="L2155" i="1"/>
  <c r="M2155" i="1"/>
  <c r="L2156" i="1"/>
  <c r="M2156" i="1"/>
  <c r="L2157" i="1"/>
  <c r="M2157" i="1"/>
  <c r="L2158" i="1"/>
  <c r="M2158" i="1"/>
  <c r="L2159" i="1"/>
  <c r="M2159" i="1"/>
  <c r="L2160" i="1"/>
  <c r="M2160" i="1"/>
  <c r="L2161" i="1"/>
  <c r="M2161" i="1"/>
  <c r="L2162" i="1"/>
  <c r="M2162" i="1"/>
  <c r="L2163" i="1"/>
  <c r="M2163" i="1"/>
  <c r="L2164" i="1"/>
  <c r="M2164" i="1"/>
  <c r="L2165" i="1"/>
  <c r="M2165" i="1"/>
  <c r="L2166" i="1"/>
  <c r="M2166" i="1"/>
  <c r="L2167" i="1"/>
  <c r="M2167" i="1"/>
  <c r="L2168" i="1"/>
  <c r="M2168" i="1"/>
  <c r="L2169" i="1"/>
  <c r="M2169" i="1"/>
  <c r="L2170" i="1"/>
  <c r="M2170" i="1"/>
  <c r="L2171" i="1"/>
  <c r="M2171" i="1"/>
  <c r="L2172" i="1"/>
  <c r="M2172" i="1"/>
  <c r="L2173" i="1"/>
  <c r="M2173" i="1"/>
  <c r="L2174" i="1"/>
  <c r="M2174" i="1"/>
  <c r="L2175" i="1"/>
  <c r="M2175" i="1"/>
  <c r="L2176" i="1"/>
  <c r="M2176" i="1"/>
  <c r="L2177" i="1"/>
  <c r="M2177" i="1"/>
  <c r="L2178" i="1"/>
  <c r="M2178" i="1"/>
  <c r="L2179" i="1"/>
  <c r="M2179" i="1"/>
  <c r="L2180" i="1"/>
  <c r="M2180" i="1"/>
  <c r="L2181" i="1"/>
  <c r="M2181" i="1"/>
  <c r="L2182" i="1"/>
  <c r="M2182" i="1"/>
  <c r="L2183" i="1"/>
  <c r="M2183" i="1"/>
  <c r="L2184" i="1"/>
  <c r="M2184" i="1"/>
  <c r="L2185" i="1"/>
  <c r="M2185" i="1"/>
  <c r="L2186" i="1"/>
  <c r="M2186" i="1"/>
  <c r="L2187" i="1"/>
  <c r="M2187" i="1"/>
  <c r="L2188" i="1"/>
  <c r="M2188" i="1"/>
  <c r="L2189" i="1"/>
  <c r="M2189" i="1"/>
  <c r="L2190" i="1"/>
  <c r="M2190" i="1"/>
  <c r="L2191" i="1"/>
  <c r="M2191" i="1"/>
  <c r="L2192" i="1"/>
  <c r="M2192" i="1"/>
  <c r="L2193" i="1"/>
  <c r="M2193" i="1"/>
  <c r="L2194" i="1"/>
  <c r="M2194" i="1"/>
  <c r="L2195" i="1"/>
  <c r="M2195" i="1"/>
  <c r="L2196" i="1"/>
  <c r="M2196" i="1"/>
  <c r="L2197" i="1"/>
  <c r="M2197" i="1"/>
  <c r="L2198" i="1"/>
  <c r="M2198" i="1"/>
  <c r="L2199" i="1"/>
  <c r="M2199" i="1"/>
  <c r="L2200" i="1"/>
  <c r="M2200" i="1"/>
  <c r="L2201" i="1"/>
  <c r="M2201" i="1"/>
  <c r="L2202" i="1"/>
  <c r="M2202" i="1"/>
  <c r="L2203" i="1"/>
  <c r="M2203" i="1"/>
  <c r="L2204" i="1"/>
  <c r="M2204" i="1"/>
  <c r="L2205" i="1"/>
  <c r="M2205" i="1"/>
  <c r="L2206" i="1"/>
  <c r="M2206" i="1"/>
  <c r="L2207" i="1"/>
  <c r="M2207" i="1"/>
  <c r="L2208" i="1"/>
  <c r="M2208" i="1"/>
  <c r="L2209" i="1"/>
  <c r="M2209" i="1"/>
  <c r="L2210" i="1"/>
  <c r="M2210" i="1"/>
  <c r="L2211" i="1"/>
  <c r="M2211" i="1"/>
  <c r="L2212" i="1"/>
  <c r="M2212" i="1"/>
  <c r="L2213" i="1"/>
  <c r="M2213" i="1"/>
  <c r="L2214" i="1"/>
  <c r="M2214" i="1"/>
  <c r="L2215" i="1"/>
  <c r="M2215" i="1"/>
  <c r="L2216" i="1"/>
  <c r="M2216" i="1"/>
  <c r="L2217" i="1"/>
  <c r="M2217" i="1"/>
  <c r="L2218" i="1"/>
  <c r="M2218" i="1"/>
  <c r="L2219" i="1"/>
  <c r="M2219" i="1"/>
  <c r="L2220" i="1"/>
  <c r="M2220" i="1"/>
  <c r="L2221" i="1"/>
  <c r="M2221" i="1"/>
  <c r="L2222" i="1"/>
  <c r="M2222" i="1"/>
  <c r="L2223" i="1"/>
  <c r="M2223" i="1"/>
  <c r="L2224" i="1"/>
  <c r="M2224" i="1"/>
  <c r="L2225" i="1"/>
  <c r="M2225" i="1"/>
  <c r="L2226" i="1"/>
  <c r="M2226" i="1"/>
  <c r="L2227" i="1"/>
  <c r="M2227" i="1"/>
  <c r="L2228" i="1"/>
  <c r="M2228" i="1"/>
  <c r="L2229" i="1"/>
  <c r="M2229" i="1"/>
  <c r="L2230" i="1"/>
  <c r="M2230" i="1"/>
  <c r="L2231" i="1"/>
  <c r="M2231" i="1"/>
  <c r="L2232" i="1"/>
  <c r="M2232" i="1"/>
  <c r="L2233" i="1"/>
  <c r="M2233" i="1"/>
  <c r="L2234" i="1"/>
  <c r="M2234" i="1"/>
  <c r="L2235" i="1"/>
  <c r="M2235" i="1"/>
  <c r="L2236" i="1"/>
  <c r="M2236" i="1"/>
  <c r="L2237" i="1"/>
  <c r="M2237" i="1"/>
  <c r="L2238" i="1"/>
  <c r="M2238" i="1"/>
  <c r="L2239" i="1"/>
  <c r="M2239" i="1"/>
  <c r="L2240" i="1"/>
  <c r="M2240" i="1"/>
  <c r="L2241" i="1"/>
  <c r="M2241" i="1"/>
  <c r="L2242" i="1"/>
  <c r="M2242" i="1"/>
  <c r="L2243" i="1"/>
  <c r="M2243" i="1"/>
  <c r="L2244" i="1"/>
  <c r="M2244" i="1"/>
  <c r="L2245" i="1"/>
  <c r="M2245" i="1"/>
  <c r="L2246" i="1"/>
  <c r="M2246" i="1"/>
  <c r="L2247" i="1"/>
  <c r="M2247" i="1"/>
  <c r="L2248" i="1"/>
  <c r="M2248" i="1"/>
  <c r="L2249" i="1"/>
  <c r="M2249" i="1"/>
  <c r="L2250" i="1"/>
  <c r="M2250" i="1"/>
  <c r="L2251" i="1"/>
  <c r="M2251" i="1"/>
  <c r="L2252" i="1"/>
  <c r="M2252" i="1"/>
  <c r="L2253" i="1"/>
  <c r="M2253" i="1"/>
  <c r="L2254" i="1"/>
  <c r="M2254" i="1"/>
  <c r="L2255" i="1"/>
  <c r="M2255" i="1"/>
  <c r="L2256" i="1"/>
  <c r="M2256" i="1"/>
  <c r="L2257" i="1"/>
  <c r="M2257" i="1"/>
  <c r="L2258" i="1"/>
  <c r="M2258" i="1"/>
  <c r="L2259" i="1"/>
  <c r="M2259" i="1"/>
  <c r="L2260" i="1"/>
  <c r="M2260" i="1"/>
  <c r="L2261" i="1"/>
  <c r="M2261" i="1"/>
  <c r="L2262" i="1"/>
  <c r="M2262" i="1"/>
  <c r="L2263" i="1"/>
  <c r="M2263" i="1"/>
  <c r="L2264" i="1"/>
  <c r="M2264" i="1"/>
  <c r="L2265" i="1"/>
  <c r="M2265" i="1"/>
  <c r="L2266" i="1"/>
  <c r="M2266" i="1"/>
  <c r="L2267" i="1"/>
  <c r="M2267" i="1"/>
  <c r="L2268" i="1"/>
  <c r="M2268" i="1"/>
  <c r="L2269" i="1"/>
  <c r="M2269" i="1"/>
  <c r="L2270" i="1"/>
  <c r="M2270" i="1"/>
  <c r="L2271" i="1"/>
  <c r="M2271" i="1"/>
  <c r="L2272" i="1"/>
  <c r="M2272" i="1"/>
  <c r="L2273" i="1"/>
  <c r="M2273" i="1"/>
  <c r="L2274" i="1"/>
  <c r="M2274" i="1"/>
  <c r="L2275" i="1"/>
  <c r="M2275" i="1"/>
  <c r="L2276" i="1"/>
  <c r="M2276" i="1"/>
  <c r="L2277" i="1"/>
  <c r="M2277" i="1"/>
  <c r="L2278" i="1"/>
  <c r="M2278" i="1"/>
  <c r="L2279" i="1"/>
  <c r="M2279" i="1"/>
  <c r="L2280" i="1"/>
  <c r="M2280" i="1"/>
  <c r="L2281" i="1"/>
  <c r="M2281" i="1"/>
  <c r="L2282" i="1"/>
  <c r="M2282" i="1"/>
  <c r="L2283" i="1"/>
  <c r="M2283" i="1"/>
  <c r="L2284" i="1"/>
  <c r="M2284" i="1"/>
  <c r="L2285" i="1"/>
  <c r="M2285" i="1"/>
  <c r="L2286" i="1"/>
  <c r="M2286" i="1"/>
  <c r="L2287" i="1"/>
  <c r="M2287" i="1"/>
  <c r="L2288" i="1"/>
  <c r="M2288" i="1"/>
  <c r="L2289" i="1"/>
  <c r="M2289" i="1"/>
  <c r="L2290" i="1"/>
  <c r="M2290" i="1"/>
  <c r="L2291" i="1"/>
  <c r="M2291" i="1"/>
  <c r="L2292" i="1"/>
  <c r="M2292" i="1"/>
  <c r="L2293" i="1"/>
  <c r="M2293" i="1"/>
  <c r="L2294" i="1"/>
  <c r="M2294" i="1"/>
  <c r="L2295" i="1"/>
  <c r="M2295" i="1"/>
  <c r="L2296" i="1"/>
  <c r="M2296" i="1"/>
  <c r="L2297" i="1"/>
  <c r="M2297" i="1"/>
  <c r="L2298" i="1"/>
  <c r="M2298" i="1"/>
  <c r="L2299" i="1"/>
  <c r="M2299" i="1"/>
  <c r="L2300" i="1"/>
  <c r="M2300" i="1"/>
  <c r="L2301" i="1"/>
  <c r="M2301" i="1"/>
  <c r="L2302" i="1"/>
  <c r="M2302" i="1"/>
  <c r="L2303" i="1"/>
  <c r="M2303" i="1"/>
  <c r="L2304" i="1"/>
  <c r="M2304" i="1"/>
  <c r="L2305" i="1"/>
  <c r="M2305" i="1"/>
  <c r="L2306" i="1"/>
  <c r="M2306" i="1"/>
  <c r="L2307" i="1"/>
  <c r="M2307" i="1"/>
  <c r="L2308" i="1"/>
  <c r="M2308" i="1"/>
  <c r="L2309" i="1"/>
  <c r="M2309" i="1"/>
  <c r="L2310" i="1"/>
  <c r="M2310" i="1"/>
  <c r="L2311" i="1"/>
  <c r="M2311" i="1"/>
  <c r="L2312" i="1"/>
  <c r="M2312" i="1"/>
  <c r="L2313" i="1"/>
  <c r="M2313" i="1"/>
  <c r="L2314" i="1"/>
  <c r="M2314" i="1"/>
  <c r="L2315" i="1"/>
  <c r="M2315" i="1"/>
  <c r="L2316" i="1"/>
  <c r="M2316" i="1"/>
  <c r="L2317" i="1"/>
  <c r="M2317" i="1"/>
  <c r="L2318" i="1"/>
  <c r="M2318" i="1"/>
  <c r="L2319" i="1"/>
  <c r="M2319" i="1"/>
  <c r="L2320" i="1"/>
  <c r="M2320" i="1"/>
  <c r="L2321" i="1"/>
  <c r="M2321" i="1"/>
  <c r="L2322" i="1"/>
  <c r="M2322" i="1"/>
  <c r="L2323" i="1"/>
  <c r="M2323" i="1"/>
  <c r="L2324" i="1"/>
  <c r="M2324" i="1"/>
  <c r="L2325" i="1"/>
  <c r="M2325" i="1"/>
  <c r="L2326" i="1"/>
  <c r="M2326" i="1"/>
  <c r="L2327" i="1"/>
  <c r="M2327" i="1"/>
  <c r="L2328" i="1"/>
  <c r="M2328" i="1"/>
  <c r="L2329" i="1"/>
  <c r="M2329" i="1"/>
  <c r="L2330" i="1"/>
  <c r="M2330" i="1"/>
  <c r="L2331" i="1"/>
  <c r="M2331" i="1"/>
  <c r="L2332" i="1"/>
  <c r="M2332" i="1"/>
  <c r="L2333" i="1"/>
  <c r="M2333" i="1"/>
  <c r="L2334" i="1"/>
  <c r="M2334" i="1"/>
  <c r="L2335" i="1"/>
  <c r="M2335" i="1"/>
  <c r="L2336" i="1"/>
  <c r="M2336" i="1"/>
  <c r="L2337" i="1"/>
  <c r="M2337" i="1"/>
  <c r="L2338" i="1"/>
  <c r="M2338" i="1"/>
  <c r="L2339" i="1"/>
  <c r="M2339" i="1"/>
  <c r="L2340" i="1"/>
  <c r="M2340" i="1"/>
  <c r="L2341" i="1"/>
  <c r="M2341" i="1"/>
  <c r="L2342" i="1"/>
  <c r="M2342" i="1"/>
  <c r="L2343" i="1"/>
  <c r="M2343" i="1"/>
  <c r="L2344" i="1"/>
  <c r="M2344" i="1"/>
  <c r="L2345" i="1"/>
  <c r="M2345" i="1"/>
  <c r="L2346" i="1"/>
  <c r="M2346" i="1"/>
  <c r="L2347" i="1"/>
  <c r="M2347" i="1"/>
  <c r="L2348" i="1"/>
  <c r="M2348" i="1"/>
  <c r="L2349" i="1"/>
  <c r="M2349" i="1"/>
  <c r="L2350" i="1"/>
  <c r="M2350" i="1"/>
  <c r="L2351" i="1"/>
  <c r="M2351" i="1"/>
  <c r="L2352" i="1"/>
  <c r="M2352" i="1"/>
  <c r="L2353" i="1"/>
  <c r="M2353" i="1"/>
  <c r="L2354" i="1"/>
  <c r="M2354" i="1"/>
  <c r="L2355" i="1"/>
  <c r="M2355" i="1"/>
  <c r="L2356" i="1"/>
  <c r="M2356" i="1"/>
  <c r="L2357" i="1"/>
  <c r="M2357" i="1"/>
  <c r="L2358" i="1"/>
  <c r="M2358" i="1"/>
  <c r="L2359" i="1"/>
  <c r="M2359" i="1"/>
  <c r="L2360" i="1"/>
  <c r="M2360" i="1"/>
  <c r="L2361" i="1"/>
  <c r="M2361" i="1"/>
  <c r="L2362" i="1"/>
  <c r="M2362" i="1"/>
  <c r="L2363" i="1"/>
  <c r="M2363" i="1"/>
  <c r="L2364" i="1"/>
  <c r="M2364" i="1"/>
  <c r="L2365" i="1"/>
  <c r="M2365" i="1"/>
  <c r="L2366" i="1"/>
  <c r="M2366" i="1"/>
  <c r="L2367" i="1"/>
  <c r="M2367" i="1"/>
  <c r="L2368" i="1"/>
  <c r="M2368" i="1"/>
  <c r="L2369" i="1"/>
  <c r="M2369" i="1"/>
  <c r="L2370" i="1"/>
  <c r="M2370" i="1"/>
  <c r="L2371" i="1"/>
  <c r="M2371" i="1"/>
  <c r="L2372" i="1"/>
  <c r="M2372" i="1"/>
  <c r="L2373" i="1"/>
  <c r="M2373" i="1"/>
  <c r="L2374" i="1"/>
  <c r="M2374" i="1"/>
  <c r="L2375" i="1"/>
  <c r="M2375" i="1"/>
  <c r="L2376" i="1"/>
  <c r="M2376" i="1"/>
  <c r="L2377" i="1"/>
  <c r="M2377" i="1"/>
  <c r="L2378" i="1"/>
  <c r="M2378" i="1"/>
  <c r="L2379" i="1"/>
  <c r="M2379" i="1"/>
  <c r="L2380" i="1"/>
  <c r="M2380" i="1"/>
  <c r="L2381" i="1"/>
  <c r="M2381" i="1"/>
  <c r="L2382" i="1"/>
  <c r="M2382" i="1"/>
  <c r="L2383" i="1"/>
  <c r="M2383" i="1"/>
  <c r="L2384" i="1"/>
  <c r="M2384" i="1"/>
  <c r="L2385" i="1"/>
  <c r="M2385" i="1"/>
  <c r="L2386" i="1"/>
  <c r="M2386" i="1"/>
  <c r="L2387" i="1"/>
  <c r="M2387" i="1"/>
  <c r="L2388" i="1"/>
  <c r="M2388" i="1"/>
  <c r="L2389" i="1"/>
  <c r="M2389" i="1"/>
  <c r="L2390" i="1"/>
  <c r="M2390" i="1"/>
  <c r="L2391" i="1"/>
  <c r="M2391" i="1"/>
  <c r="L2392" i="1"/>
  <c r="M2392" i="1"/>
  <c r="L2393" i="1"/>
  <c r="M2393" i="1"/>
  <c r="L2394" i="1"/>
  <c r="M2394" i="1"/>
  <c r="L2395" i="1"/>
  <c r="M2395" i="1"/>
  <c r="L2396" i="1"/>
  <c r="M2396" i="1"/>
  <c r="L2397" i="1"/>
  <c r="M2397" i="1"/>
  <c r="L2398" i="1"/>
  <c r="M2398" i="1"/>
  <c r="L2399" i="1"/>
  <c r="M2399" i="1"/>
  <c r="L2400" i="1"/>
  <c r="M2400" i="1"/>
  <c r="L2401" i="1"/>
  <c r="M2401" i="1"/>
  <c r="L2402" i="1"/>
  <c r="M2402" i="1"/>
  <c r="L2403" i="1"/>
  <c r="M2403" i="1"/>
  <c r="L2404" i="1"/>
  <c r="M2404" i="1"/>
  <c r="L2405" i="1"/>
  <c r="M2405" i="1"/>
  <c r="L2406" i="1"/>
  <c r="M2406" i="1"/>
  <c r="L2407" i="1"/>
  <c r="M2407" i="1"/>
  <c r="L2408" i="1"/>
  <c r="M2408" i="1"/>
  <c r="L2409" i="1"/>
  <c r="M2409" i="1"/>
  <c r="L2410" i="1"/>
  <c r="M2410" i="1"/>
  <c r="L2411" i="1"/>
  <c r="M2411" i="1"/>
  <c r="L2412" i="1"/>
  <c r="M2412" i="1"/>
  <c r="L2413" i="1"/>
  <c r="M2413" i="1"/>
  <c r="L2414" i="1"/>
  <c r="M2414" i="1"/>
  <c r="L2415" i="1"/>
  <c r="M2415" i="1"/>
  <c r="L2416" i="1"/>
  <c r="M2416" i="1"/>
  <c r="L2417" i="1"/>
  <c r="M2417" i="1"/>
  <c r="L2418" i="1"/>
  <c r="M2418" i="1"/>
  <c r="L2419" i="1"/>
  <c r="M2419" i="1"/>
  <c r="L2420" i="1"/>
  <c r="M2420" i="1"/>
  <c r="L2421" i="1"/>
  <c r="M2421" i="1"/>
  <c r="L2422" i="1"/>
  <c r="M2422" i="1"/>
  <c r="L2423" i="1"/>
  <c r="M2423" i="1"/>
  <c r="L2424" i="1"/>
  <c r="M2424" i="1"/>
  <c r="L2425" i="1"/>
  <c r="M2425" i="1"/>
  <c r="L2426" i="1"/>
  <c r="M2426" i="1"/>
  <c r="L2427" i="1"/>
  <c r="M2427" i="1"/>
  <c r="L2428" i="1"/>
  <c r="M2428" i="1"/>
  <c r="L2429" i="1"/>
  <c r="M2429" i="1"/>
  <c r="L2430" i="1"/>
  <c r="M2430" i="1"/>
  <c r="L2431" i="1"/>
  <c r="M2431" i="1"/>
  <c r="L2432" i="1"/>
  <c r="M2432" i="1"/>
  <c r="L2433" i="1"/>
  <c r="M2433" i="1"/>
  <c r="L2434" i="1"/>
  <c r="M2434" i="1"/>
  <c r="L2435" i="1"/>
  <c r="M2435" i="1"/>
  <c r="L2436" i="1"/>
  <c r="M2436" i="1"/>
  <c r="L2437" i="1"/>
  <c r="M2437" i="1"/>
  <c r="L2438" i="1"/>
  <c r="M2438" i="1"/>
  <c r="L2439" i="1"/>
  <c r="M2439" i="1"/>
  <c r="L2440" i="1"/>
  <c r="M2440" i="1"/>
  <c r="L2441" i="1"/>
  <c r="M2441" i="1"/>
  <c r="L2442" i="1"/>
  <c r="M2442" i="1"/>
  <c r="L2443" i="1"/>
  <c r="M2443" i="1"/>
  <c r="L2444" i="1"/>
  <c r="M2444" i="1"/>
  <c r="L2445" i="1"/>
  <c r="M2445" i="1"/>
  <c r="L2446" i="1"/>
  <c r="M2446" i="1"/>
  <c r="L2447" i="1"/>
  <c r="M2447" i="1"/>
  <c r="L2448" i="1"/>
  <c r="M2448" i="1"/>
  <c r="L2449" i="1"/>
  <c r="M2449" i="1"/>
  <c r="L2450" i="1"/>
  <c r="M2450" i="1"/>
  <c r="L2451" i="1"/>
  <c r="M2451" i="1"/>
  <c r="L2452" i="1"/>
  <c r="M2452" i="1"/>
  <c r="L2453" i="1"/>
  <c r="M2453" i="1"/>
  <c r="L2454" i="1"/>
  <c r="M2454" i="1"/>
  <c r="L2455" i="1"/>
  <c r="M2455" i="1"/>
  <c r="L2456" i="1"/>
  <c r="M2456" i="1"/>
  <c r="L2457" i="1"/>
  <c r="M2457" i="1"/>
  <c r="L2458" i="1"/>
  <c r="M2458" i="1"/>
  <c r="L2459" i="1"/>
  <c r="M2459" i="1"/>
  <c r="L2460" i="1"/>
  <c r="M2460" i="1"/>
  <c r="L2461" i="1"/>
  <c r="M2461" i="1"/>
  <c r="L2462" i="1"/>
  <c r="M2462" i="1"/>
  <c r="L2463" i="1"/>
  <c r="M2463" i="1"/>
  <c r="L2464" i="1"/>
  <c r="M2464" i="1"/>
  <c r="L2465" i="1"/>
  <c r="M2465" i="1"/>
  <c r="L2466" i="1"/>
  <c r="M2466" i="1"/>
  <c r="L2467" i="1"/>
  <c r="M2467" i="1"/>
  <c r="L2468" i="1"/>
  <c r="M2468" i="1"/>
  <c r="L2469" i="1"/>
  <c r="M2469" i="1"/>
  <c r="L2470" i="1"/>
  <c r="M2470" i="1"/>
  <c r="L2471" i="1"/>
  <c r="M2471" i="1"/>
  <c r="L2472" i="1"/>
  <c r="M2472" i="1"/>
  <c r="L2473" i="1"/>
  <c r="M2473" i="1"/>
  <c r="L2474" i="1"/>
  <c r="M2474" i="1"/>
  <c r="L2475" i="1"/>
  <c r="M2475" i="1"/>
  <c r="L2476" i="1"/>
  <c r="M2476" i="1"/>
  <c r="L2477" i="1"/>
  <c r="M2477" i="1"/>
  <c r="L2478" i="1"/>
  <c r="M2478" i="1"/>
  <c r="L2479" i="1"/>
  <c r="M2479" i="1"/>
  <c r="L2480" i="1"/>
  <c r="M2480" i="1"/>
  <c r="L2481" i="1"/>
  <c r="M2481" i="1"/>
  <c r="L2482" i="1"/>
  <c r="M2482" i="1"/>
  <c r="L2483" i="1"/>
  <c r="M2483" i="1"/>
  <c r="L2484" i="1"/>
  <c r="M2484" i="1"/>
  <c r="L2485" i="1"/>
  <c r="M2485" i="1"/>
  <c r="L2486" i="1"/>
  <c r="M2486" i="1"/>
  <c r="L2487" i="1"/>
  <c r="M2487" i="1"/>
  <c r="L2488" i="1"/>
  <c r="M2488" i="1"/>
  <c r="L2489" i="1"/>
  <c r="M2489" i="1"/>
  <c r="L2490" i="1"/>
  <c r="M2490" i="1"/>
  <c r="L2491" i="1"/>
  <c r="M2491" i="1"/>
  <c r="L2492" i="1"/>
  <c r="M2492" i="1"/>
  <c r="L2493" i="1"/>
  <c r="M2493" i="1"/>
  <c r="L2494" i="1"/>
  <c r="M2494" i="1"/>
  <c r="L2495" i="1"/>
  <c r="M2495" i="1"/>
  <c r="L2496" i="1"/>
  <c r="M2496" i="1"/>
  <c r="L2497" i="1"/>
  <c r="M2497" i="1"/>
  <c r="L2498" i="1"/>
  <c r="M2498" i="1"/>
  <c r="L2499" i="1"/>
  <c r="M2499" i="1"/>
  <c r="L2500" i="1"/>
  <c r="M2500" i="1"/>
  <c r="L2501" i="1"/>
  <c r="M2501" i="1"/>
  <c r="L2502" i="1"/>
  <c r="M2502" i="1"/>
  <c r="L2503" i="1"/>
  <c r="M2503" i="1"/>
  <c r="L2504" i="1"/>
  <c r="M2504" i="1"/>
  <c r="L2505" i="1"/>
  <c r="M2505" i="1"/>
  <c r="L2506" i="1"/>
  <c r="M2506" i="1"/>
  <c r="L2507" i="1"/>
  <c r="M2507" i="1"/>
  <c r="L2508" i="1"/>
  <c r="M2508" i="1"/>
  <c r="L2509" i="1"/>
  <c r="M2509" i="1"/>
  <c r="L2510" i="1"/>
  <c r="M2510" i="1"/>
  <c r="L2511" i="1"/>
  <c r="M2511" i="1"/>
  <c r="L2512" i="1"/>
  <c r="M2512" i="1"/>
  <c r="L2513" i="1"/>
  <c r="M2513" i="1"/>
  <c r="L2514" i="1"/>
  <c r="M2514" i="1"/>
  <c r="L2515" i="1"/>
  <c r="M2515" i="1"/>
  <c r="L2516" i="1"/>
  <c r="M2516" i="1"/>
  <c r="L2517" i="1"/>
  <c r="M2517" i="1"/>
  <c r="L2518" i="1"/>
  <c r="M2518" i="1"/>
  <c r="L2519" i="1"/>
  <c r="M2519" i="1"/>
  <c r="L2520" i="1"/>
  <c r="M2520" i="1"/>
  <c r="L2521" i="1"/>
  <c r="M2521" i="1"/>
  <c r="L2522" i="1"/>
  <c r="M2522" i="1"/>
  <c r="L2523" i="1"/>
  <c r="M2523" i="1"/>
  <c r="L2524" i="1"/>
  <c r="M2524" i="1"/>
  <c r="L2525" i="1"/>
  <c r="M2525" i="1"/>
  <c r="L2526" i="1"/>
  <c r="M2526" i="1"/>
  <c r="L2527" i="1"/>
  <c r="M2527" i="1"/>
  <c r="L2528" i="1"/>
  <c r="M2528" i="1"/>
  <c r="L2529" i="1"/>
  <c r="M2529" i="1"/>
  <c r="L2530" i="1"/>
  <c r="M2530" i="1"/>
  <c r="L2531" i="1"/>
  <c r="M2531" i="1"/>
  <c r="L2532" i="1"/>
  <c r="M2532" i="1"/>
  <c r="L2533" i="1"/>
  <c r="M2533" i="1"/>
  <c r="L2534" i="1"/>
  <c r="M2534" i="1"/>
  <c r="L2535" i="1"/>
  <c r="M2535" i="1"/>
  <c r="L2536" i="1"/>
  <c r="M2536" i="1"/>
  <c r="L2537" i="1"/>
  <c r="M2537" i="1"/>
  <c r="L2538" i="1"/>
  <c r="M2538" i="1"/>
  <c r="L2539" i="1"/>
  <c r="M2539" i="1"/>
  <c r="L2540" i="1"/>
  <c r="M2540" i="1"/>
  <c r="L2541" i="1"/>
  <c r="M2541" i="1"/>
  <c r="L2542" i="1"/>
  <c r="M2542" i="1"/>
  <c r="L2543" i="1"/>
  <c r="M2543" i="1"/>
  <c r="L2544" i="1"/>
  <c r="M2544" i="1"/>
  <c r="L2545" i="1"/>
  <c r="M2545" i="1"/>
  <c r="L2546" i="1"/>
  <c r="M2546" i="1"/>
  <c r="L2547" i="1"/>
  <c r="M2547" i="1"/>
  <c r="L2548" i="1"/>
  <c r="M2548" i="1"/>
  <c r="L2549" i="1"/>
  <c r="M2549" i="1"/>
  <c r="L2550" i="1"/>
  <c r="M2550" i="1"/>
  <c r="L2551" i="1"/>
  <c r="M2551" i="1"/>
  <c r="L2552" i="1"/>
  <c r="M2552" i="1"/>
  <c r="L2553" i="1"/>
  <c r="M2553" i="1"/>
  <c r="L2554" i="1"/>
  <c r="M2554" i="1"/>
  <c r="L2555" i="1"/>
  <c r="M2555" i="1"/>
  <c r="L2556" i="1"/>
  <c r="M2556" i="1"/>
  <c r="L2557" i="1"/>
  <c r="M2557" i="1"/>
  <c r="L2558" i="1"/>
  <c r="M2558" i="1"/>
  <c r="L2559" i="1"/>
  <c r="M2559" i="1"/>
  <c r="L2560" i="1"/>
  <c r="M2560" i="1"/>
  <c r="L2561" i="1"/>
  <c r="M2561" i="1"/>
  <c r="L2562" i="1"/>
  <c r="M2562" i="1"/>
  <c r="L2563" i="1"/>
  <c r="M2563" i="1"/>
  <c r="L2564" i="1"/>
  <c r="M2564" i="1"/>
  <c r="L2565" i="1"/>
  <c r="M2565" i="1"/>
  <c r="L2566" i="1"/>
  <c r="M2566" i="1"/>
  <c r="L2567" i="1"/>
  <c r="M2567" i="1"/>
  <c r="L2568" i="1"/>
  <c r="M2568" i="1"/>
  <c r="L2569" i="1"/>
  <c r="M2569" i="1"/>
  <c r="L2570" i="1"/>
  <c r="M2570" i="1"/>
  <c r="L2571" i="1"/>
  <c r="M2571" i="1"/>
  <c r="L2572" i="1"/>
  <c r="M2572" i="1"/>
  <c r="L2573" i="1"/>
  <c r="M2573" i="1"/>
  <c r="L2574" i="1"/>
  <c r="M2574" i="1"/>
  <c r="L2575" i="1"/>
  <c r="M2575" i="1"/>
  <c r="L2576" i="1"/>
  <c r="M2576" i="1"/>
  <c r="L2577" i="1"/>
  <c r="M2577" i="1"/>
  <c r="L2578" i="1"/>
  <c r="M2578" i="1"/>
  <c r="L2579" i="1"/>
  <c r="M2579" i="1"/>
  <c r="L2580" i="1"/>
  <c r="M2580" i="1"/>
  <c r="L2581" i="1"/>
  <c r="M2581" i="1"/>
  <c r="L2582" i="1"/>
  <c r="M2582" i="1"/>
  <c r="L2583" i="1"/>
  <c r="M2583" i="1"/>
  <c r="L2584" i="1"/>
  <c r="M2584" i="1"/>
  <c r="L2585" i="1"/>
  <c r="M2585" i="1"/>
  <c r="L2586" i="1"/>
  <c r="M2586" i="1"/>
  <c r="L2587" i="1"/>
  <c r="M2587" i="1"/>
  <c r="L2588" i="1"/>
  <c r="M2588" i="1"/>
  <c r="L2589" i="1"/>
  <c r="M2589" i="1"/>
  <c r="L2590" i="1"/>
  <c r="M2590" i="1"/>
  <c r="L2591" i="1"/>
  <c r="M2591" i="1"/>
  <c r="L2592" i="1"/>
  <c r="M2592" i="1"/>
  <c r="L2593" i="1"/>
  <c r="M2593" i="1"/>
  <c r="L2594" i="1"/>
  <c r="M2594" i="1"/>
  <c r="L2595" i="1"/>
  <c r="M2595" i="1"/>
  <c r="L2596" i="1"/>
  <c r="M2596" i="1"/>
  <c r="L2597" i="1"/>
  <c r="M2597" i="1"/>
  <c r="L2598" i="1"/>
  <c r="M2598" i="1"/>
  <c r="L2599" i="1"/>
  <c r="M2599" i="1"/>
  <c r="L2600" i="1"/>
  <c r="M2600" i="1"/>
  <c r="L2601" i="1"/>
  <c r="M2601" i="1"/>
  <c r="L2602" i="1"/>
  <c r="M2602" i="1"/>
  <c r="L2603" i="1"/>
  <c r="M2603" i="1"/>
  <c r="L2604" i="1"/>
  <c r="M2604" i="1"/>
  <c r="L2605" i="1"/>
  <c r="M2605" i="1"/>
  <c r="L2606" i="1"/>
  <c r="M2606" i="1"/>
  <c r="L2607" i="1"/>
  <c r="M2607" i="1"/>
  <c r="L2608" i="1"/>
  <c r="M2608" i="1"/>
  <c r="L2609" i="1"/>
  <c r="M2609" i="1"/>
  <c r="L2610" i="1"/>
  <c r="M2610" i="1"/>
  <c r="L2611" i="1"/>
  <c r="M2611" i="1"/>
  <c r="L2612" i="1"/>
  <c r="M2612" i="1"/>
  <c r="L2613" i="1"/>
  <c r="M2613" i="1"/>
  <c r="L2614" i="1"/>
  <c r="M2614" i="1"/>
  <c r="L2615" i="1"/>
  <c r="M2615" i="1"/>
  <c r="L2616" i="1"/>
  <c r="M2616" i="1"/>
  <c r="L2617" i="1"/>
  <c r="M2617" i="1"/>
  <c r="L2618" i="1"/>
  <c r="M2618" i="1"/>
  <c r="L2619" i="1"/>
  <c r="M2619" i="1"/>
  <c r="L2620" i="1"/>
  <c r="M2620" i="1"/>
  <c r="L2621" i="1"/>
  <c r="M2621" i="1"/>
  <c r="L2622" i="1"/>
  <c r="M2622" i="1"/>
  <c r="L2623" i="1"/>
  <c r="M2623" i="1"/>
  <c r="L2624" i="1"/>
  <c r="M2624" i="1"/>
  <c r="L2625" i="1"/>
  <c r="M2625" i="1"/>
  <c r="L2626" i="1"/>
  <c r="M2626" i="1"/>
  <c r="L2627" i="1"/>
  <c r="M2627" i="1"/>
  <c r="L2628" i="1"/>
  <c r="M2628" i="1"/>
  <c r="L2629" i="1"/>
  <c r="M2629" i="1"/>
  <c r="L2630" i="1"/>
  <c r="M2630" i="1"/>
  <c r="L2631" i="1"/>
  <c r="M2631" i="1"/>
  <c r="L2632" i="1"/>
  <c r="M2632" i="1"/>
  <c r="L2633" i="1"/>
  <c r="M2633" i="1"/>
  <c r="L2634" i="1"/>
  <c r="M2634" i="1"/>
  <c r="L2635" i="1"/>
  <c r="M2635" i="1"/>
  <c r="L2636" i="1"/>
  <c r="M2636" i="1"/>
  <c r="L2637" i="1"/>
  <c r="M2637" i="1"/>
  <c r="L2638" i="1"/>
  <c r="M2638" i="1"/>
  <c r="L2639" i="1"/>
  <c r="M2639" i="1"/>
  <c r="L2640" i="1"/>
  <c r="M2640" i="1"/>
  <c r="L2641" i="1"/>
  <c r="M2641" i="1"/>
  <c r="L2642" i="1"/>
  <c r="M2642" i="1"/>
  <c r="L2643" i="1"/>
  <c r="M2643" i="1"/>
  <c r="L2644" i="1"/>
  <c r="M2644" i="1"/>
  <c r="L2645" i="1"/>
  <c r="M2645" i="1"/>
  <c r="L2646" i="1"/>
  <c r="M2646" i="1"/>
  <c r="L2647" i="1"/>
  <c r="M2647" i="1"/>
  <c r="L2648" i="1"/>
  <c r="M2648" i="1"/>
  <c r="L2649" i="1"/>
  <c r="M2649" i="1"/>
  <c r="L2650" i="1"/>
  <c r="M2650" i="1"/>
  <c r="L2651" i="1"/>
  <c r="M2651" i="1"/>
  <c r="L2652" i="1"/>
  <c r="M2652" i="1"/>
  <c r="L2653" i="1"/>
  <c r="M2653" i="1"/>
  <c r="L2654" i="1"/>
  <c r="M2654" i="1"/>
  <c r="L2655" i="1"/>
  <c r="M2655" i="1"/>
  <c r="L2656" i="1"/>
  <c r="M2656" i="1"/>
  <c r="L2657" i="1"/>
  <c r="M2657" i="1"/>
  <c r="L2658" i="1"/>
  <c r="M2658" i="1"/>
  <c r="L2659" i="1"/>
  <c r="M2659" i="1"/>
  <c r="L2660" i="1"/>
  <c r="M2660" i="1"/>
  <c r="L2661" i="1"/>
  <c r="M2661" i="1"/>
  <c r="L2662" i="1"/>
  <c r="M2662" i="1"/>
  <c r="L2663" i="1"/>
  <c r="M2663" i="1"/>
  <c r="L2664" i="1"/>
  <c r="M2664" i="1"/>
  <c r="L2665" i="1"/>
  <c r="M2665" i="1"/>
  <c r="L2666" i="1"/>
  <c r="M2666" i="1"/>
  <c r="L2667" i="1"/>
  <c r="M2667" i="1"/>
  <c r="L2668" i="1"/>
  <c r="M2668" i="1"/>
  <c r="L2669" i="1"/>
  <c r="M2669" i="1"/>
  <c r="L2670" i="1"/>
  <c r="M2670" i="1"/>
  <c r="L2671" i="1"/>
  <c r="M2671" i="1"/>
  <c r="L2672" i="1"/>
  <c r="M2672" i="1"/>
  <c r="L2673" i="1"/>
  <c r="M2673" i="1"/>
  <c r="L2674" i="1"/>
  <c r="M2674" i="1"/>
  <c r="L2675" i="1"/>
  <c r="M2675" i="1"/>
  <c r="L2676" i="1"/>
  <c r="M2676" i="1"/>
  <c r="L2677" i="1"/>
  <c r="M2677" i="1"/>
  <c r="L2678" i="1"/>
  <c r="M2678" i="1"/>
  <c r="L2679" i="1"/>
  <c r="M2679" i="1"/>
  <c r="L2680" i="1"/>
  <c r="M2680" i="1"/>
  <c r="L2681" i="1"/>
  <c r="M2681" i="1"/>
  <c r="L2682" i="1"/>
  <c r="M2682" i="1"/>
  <c r="L2683" i="1"/>
  <c r="M2683" i="1"/>
  <c r="L2684" i="1"/>
  <c r="M2684" i="1"/>
  <c r="L2685" i="1"/>
  <c r="M2685" i="1"/>
  <c r="L2686" i="1"/>
  <c r="M2686" i="1"/>
  <c r="L2687" i="1"/>
  <c r="M2687" i="1"/>
  <c r="L2688" i="1"/>
  <c r="M2688" i="1"/>
  <c r="L2689" i="1"/>
  <c r="M2689" i="1"/>
  <c r="L2690" i="1"/>
  <c r="M2690" i="1"/>
  <c r="L2691" i="1"/>
  <c r="M2691" i="1"/>
  <c r="L2692" i="1"/>
  <c r="M2692" i="1"/>
  <c r="L2693" i="1"/>
  <c r="M2693" i="1"/>
  <c r="L2694" i="1"/>
  <c r="M2694" i="1"/>
  <c r="L2695" i="1"/>
  <c r="M2695" i="1"/>
  <c r="L2696" i="1"/>
  <c r="M2696" i="1"/>
  <c r="L2697" i="1"/>
  <c r="M2697" i="1"/>
  <c r="L2698" i="1"/>
  <c r="M2698" i="1"/>
  <c r="L2699" i="1"/>
  <c r="M2699" i="1"/>
  <c r="L2700" i="1"/>
  <c r="M2700" i="1"/>
  <c r="L2701" i="1"/>
  <c r="M2701" i="1"/>
  <c r="L2702" i="1"/>
  <c r="M2702" i="1"/>
  <c r="L2703" i="1"/>
  <c r="M2703" i="1"/>
  <c r="L2704" i="1"/>
  <c r="M2704" i="1"/>
  <c r="L2705" i="1"/>
  <c r="M2705" i="1"/>
  <c r="L2706" i="1"/>
  <c r="M2706" i="1"/>
  <c r="L2707" i="1"/>
  <c r="M2707" i="1"/>
  <c r="L2708" i="1"/>
  <c r="M2708" i="1"/>
  <c r="L2709" i="1"/>
  <c r="M2709" i="1"/>
  <c r="L2710" i="1"/>
  <c r="M2710" i="1"/>
  <c r="L2711" i="1"/>
  <c r="M2711" i="1"/>
  <c r="L2712" i="1"/>
  <c r="M2712" i="1"/>
  <c r="L2713" i="1"/>
  <c r="M2713" i="1"/>
  <c r="L2714" i="1"/>
  <c r="M2714" i="1"/>
  <c r="L2715" i="1"/>
  <c r="M2715" i="1"/>
  <c r="L2716" i="1"/>
  <c r="M2716" i="1"/>
  <c r="L2717" i="1"/>
  <c r="M2717" i="1"/>
  <c r="L2718" i="1"/>
  <c r="M2718" i="1"/>
  <c r="L2719" i="1"/>
  <c r="M2719" i="1"/>
  <c r="L2720" i="1"/>
  <c r="M2720" i="1"/>
  <c r="L2721" i="1"/>
  <c r="M2721" i="1"/>
  <c r="L2722" i="1"/>
  <c r="M2722" i="1"/>
  <c r="L2723" i="1"/>
  <c r="M2723" i="1"/>
  <c r="L2724" i="1"/>
  <c r="M2724" i="1"/>
  <c r="L2725" i="1"/>
  <c r="M2725" i="1"/>
  <c r="L2726" i="1"/>
  <c r="M2726" i="1"/>
  <c r="L2727" i="1"/>
  <c r="M2727" i="1"/>
  <c r="L2728" i="1"/>
  <c r="M2728" i="1"/>
  <c r="L2729" i="1"/>
  <c r="M2729" i="1"/>
  <c r="L2730" i="1"/>
  <c r="M2730" i="1"/>
  <c r="L2731" i="1"/>
  <c r="M2731" i="1"/>
  <c r="L2732" i="1"/>
  <c r="M2732" i="1"/>
  <c r="L2733" i="1"/>
  <c r="M2733" i="1"/>
  <c r="L2734" i="1"/>
  <c r="M2734" i="1"/>
  <c r="L2735" i="1"/>
  <c r="M2735" i="1"/>
  <c r="L2736" i="1"/>
  <c r="M2736" i="1"/>
  <c r="L2737" i="1"/>
  <c r="M2737" i="1"/>
  <c r="L2738" i="1"/>
  <c r="M2738" i="1"/>
  <c r="L2739" i="1"/>
  <c r="M2739" i="1"/>
  <c r="L2740" i="1"/>
  <c r="M2740" i="1"/>
  <c r="L2741" i="1"/>
  <c r="M2741" i="1"/>
  <c r="L2742" i="1"/>
  <c r="M2742" i="1"/>
  <c r="L2743" i="1"/>
  <c r="M2743" i="1"/>
  <c r="L2744" i="1"/>
  <c r="M2744" i="1"/>
  <c r="L2745" i="1"/>
  <c r="M2745" i="1"/>
  <c r="L2746" i="1"/>
  <c r="M2746" i="1"/>
  <c r="L2747" i="1"/>
  <c r="M2747" i="1"/>
  <c r="L2748" i="1"/>
  <c r="M2748" i="1"/>
  <c r="L2749" i="1"/>
  <c r="M2749" i="1"/>
  <c r="L2750" i="1"/>
  <c r="M2750" i="1"/>
  <c r="L2751" i="1"/>
  <c r="M2751" i="1"/>
  <c r="L2752" i="1"/>
  <c r="M2752" i="1"/>
  <c r="L2753" i="1"/>
  <c r="M2753" i="1"/>
  <c r="L2754" i="1"/>
  <c r="M2754" i="1"/>
  <c r="L2755" i="1"/>
  <c r="M2755" i="1"/>
  <c r="L2756" i="1"/>
  <c r="M2756" i="1"/>
  <c r="L2757" i="1"/>
  <c r="M2757" i="1"/>
  <c r="L2758" i="1"/>
  <c r="M2758" i="1"/>
  <c r="L2759" i="1"/>
  <c r="M2759" i="1"/>
  <c r="L2760" i="1"/>
  <c r="M2760" i="1"/>
  <c r="L2761" i="1"/>
  <c r="M2761" i="1"/>
  <c r="L2762" i="1"/>
  <c r="M2762" i="1"/>
  <c r="L2763" i="1"/>
  <c r="M2763" i="1"/>
  <c r="L2764" i="1"/>
  <c r="M2764" i="1"/>
  <c r="L2765" i="1"/>
  <c r="M2765" i="1"/>
  <c r="L2766" i="1"/>
  <c r="M2766" i="1"/>
  <c r="L2767" i="1"/>
  <c r="M2767" i="1"/>
  <c r="L2768" i="1"/>
  <c r="M2768" i="1"/>
  <c r="L2769" i="1"/>
  <c r="M2769" i="1"/>
  <c r="L2770" i="1"/>
  <c r="M2770" i="1"/>
  <c r="L2771" i="1"/>
  <c r="M2771" i="1"/>
  <c r="L2772" i="1"/>
  <c r="M2772" i="1"/>
  <c r="L2773" i="1"/>
  <c r="M2773" i="1"/>
  <c r="L2774" i="1"/>
  <c r="M2774" i="1"/>
  <c r="L2775" i="1"/>
  <c r="M2775" i="1"/>
  <c r="L2776" i="1"/>
  <c r="M2776" i="1"/>
  <c r="L2777" i="1"/>
  <c r="M2777" i="1"/>
  <c r="L2778" i="1"/>
  <c r="M2778" i="1"/>
  <c r="L2779" i="1"/>
  <c r="M2779" i="1"/>
  <c r="L2780" i="1"/>
  <c r="M2780" i="1"/>
  <c r="L2781" i="1"/>
  <c r="M2781" i="1"/>
  <c r="L2782" i="1"/>
  <c r="M2782" i="1"/>
  <c r="L2783" i="1"/>
  <c r="M2783" i="1"/>
  <c r="L2784" i="1"/>
  <c r="M2784" i="1"/>
  <c r="L2785" i="1"/>
  <c r="M2785" i="1"/>
  <c r="L2786" i="1"/>
  <c r="M2786" i="1"/>
  <c r="L2787" i="1"/>
  <c r="M2787" i="1"/>
  <c r="L2788" i="1"/>
  <c r="M2788" i="1"/>
  <c r="L2789" i="1"/>
  <c r="M2789" i="1"/>
  <c r="L2790" i="1"/>
  <c r="M2790" i="1"/>
  <c r="L2791" i="1"/>
  <c r="M2791" i="1"/>
  <c r="L2792" i="1"/>
  <c r="M2792" i="1"/>
  <c r="L2793" i="1"/>
  <c r="M2793" i="1"/>
  <c r="L2794" i="1"/>
  <c r="M2794" i="1"/>
  <c r="L2795" i="1"/>
  <c r="M2795" i="1"/>
  <c r="L2796" i="1"/>
  <c r="M2796" i="1"/>
  <c r="L2797" i="1"/>
  <c r="M2797" i="1"/>
  <c r="L2798" i="1"/>
  <c r="M2798" i="1"/>
  <c r="L2799" i="1"/>
  <c r="M2799" i="1"/>
  <c r="L2800" i="1"/>
  <c r="M2800" i="1"/>
  <c r="L2801" i="1"/>
  <c r="M2801" i="1"/>
  <c r="L2802" i="1"/>
  <c r="M2802" i="1"/>
  <c r="L2803" i="1"/>
  <c r="M2803" i="1"/>
  <c r="L2804" i="1"/>
  <c r="M2804" i="1"/>
  <c r="L2805" i="1"/>
  <c r="M2805" i="1"/>
  <c r="L2806" i="1"/>
  <c r="M2806" i="1"/>
  <c r="L2807" i="1"/>
  <c r="M2807" i="1"/>
  <c r="L2808" i="1"/>
  <c r="M2808" i="1"/>
  <c r="L2809" i="1"/>
  <c r="M2809" i="1"/>
  <c r="L2810" i="1"/>
  <c r="M2810" i="1"/>
  <c r="L2811" i="1"/>
  <c r="M2811" i="1"/>
  <c r="L2812" i="1"/>
  <c r="M2812" i="1"/>
  <c r="L2813" i="1"/>
  <c r="M2813" i="1"/>
  <c r="L2814" i="1"/>
  <c r="M2814" i="1"/>
  <c r="L2815" i="1"/>
  <c r="M2815" i="1"/>
  <c r="L2816" i="1"/>
  <c r="M2816" i="1"/>
  <c r="L2817" i="1"/>
  <c r="M2817" i="1"/>
  <c r="L2818" i="1"/>
  <c r="M2818" i="1"/>
  <c r="L2819" i="1"/>
  <c r="M2819" i="1"/>
  <c r="L2820" i="1"/>
  <c r="M2820" i="1"/>
  <c r="L2821" i="1"/>
  <c r="M2821" i="1"/>
  <c r="L2822" i="1"/>
  <c r="M2822" i="1"/>
  <c r="L2823" i="1"/>
  <c r="M2823" i="1"/>
  <c r="L2824" i="1"/>
  <c r="M2824" i="1"/>
  <c r="L2825" i="1"/>
  <c r="M2825" i="1"/>
  <c r="L2826" i="1"/>
  <c r="M2826" i="1"/>
  <c r="L2827" i="1"/>
  <c r="M2827" i="1"/>
  <c r="L2828" i="1"/>
  <c r="M2828" i="1"/>
  <c r="L2829" i="1"/>
  <c r="M2829" i="1"/>
  <c r="L2830" i="1"/>
  <c r="M2830" i="1"/>
  <c r="L2831" i="1"/>
  <c r="M2831" i="1"/>
  <c r="L2832" i="1"/>
  <c r="M2832" i="1"/>
  <c r="L2833" i="1"/>
  <c r="M2833" i="1"/>
  <c r="L2834" i="1"/>
  <c r="M2834" i="1"/>
  <c r="L2835" i="1"/>
  <c r="M2835" i="1"/>
  <c r="L2836" i="1"/>
  <c r="M2836" i="1"/>
  <c r="L2837" i="1"/>
  <c r="M2837" i="1"/>
  <c r="L2838" i="1"/>
  <c r="M2838" i="1"/>
  <c r="L2839" i="1"/>
  <c r="M2839" i="1"/>
  <c r="L2840" i="1"/>
  <c r="M2840" i="1"/>
  <c r="L2841" i="1"/>
  <c r="M2841" i="1"/>
  <c r="L2842" i="1"/>
  <c r="M2842" i="1"/>
  <c r="L2843" i="1"/>
  <c r="M2843" i="1"/>
  <c r="L2844" i="1"/>
  <c r="M2844" i="1"/>
  <c r="L2845" i="1"/>
  <c r="M2845" i="1"/>
  <c r="L2846" i="1"/>
  <c r="M2846" i="1"/>
  <c r="L2847" i="1"/>
  <c r="M2847" i="1"/>
  <c r="L2848" i="1"/>
  <c r="M2848" i="1"/>
  <c r="L2849" i="1"/>
  <c r="M2849" i="1"/>
  <c r="L2850" i="1"/>
  <c r="M2850" i="1"/>
  <c r="L2851" i="1"/>
  <c r="M2851" i="1"/>
  <c r="L2852" i="1"/>
  <c r="M2852" i="1"/>
  <c r="L2853" i="1"/>
  <c r="M2853" i="1"/>
  <c r="L2854" i="1"/>
  <c r="M2854" i="1"/>
  <c r="L2855" i="1"/>
  <c r="M2855" i="1"/>
  <c r="L2856" i="1"/>
  <c r="M2856" i="1"/>
  <c r="L2857" i="1"/>
  <c r="M2857" i="1"/>
  <c r="L2858" i="1"/>
  <c r="M2858" i="1"/>
  <c r="L2859" i="1"/>
  <c r="M2859" i="1"/>
  <c r="L2860" i="1"/>
  <c r="M2860" i="1"/>
  <c r="L2861" i="1"/>
  <c r="M2861" i="1"/>
  <c r="L2862" i="1"/>
  <c r="M2862" i="1"/>
  <c r="L2863" i="1"/>
  <c r="M2863" i="1"/>
  <c r="L2864" i="1"/>
  <c r="M2864" i="1"/>
  <c r="L2865" i="1"/>
  <c r="M2865" i="1"/>
  <c r="L2866" i="1"/>
  <c r="M2866" i="1"/>
  <c r="L2867" i="1"/>
  <c r="M2867" i="1"/>
  <c r="L2868" i="1"/>
  <c r="M2868" i="1"/>
  <c r="L2869" i="1"/>
  <c r="M2869" i="1"/>
  <c r="L2870" i="1"/>
  <c r="M2870" i="1"/>
  <c r="L2871" i="1"/>
  <c r="M2871" i="1"/>
  <c r="L2872" i="1"/>
  <c r="M2872" i="1"/>
  <c r="L2873" i="1"/>
  <c r="M2873" i="1"/>
  <c r="L2874" i="1"/>
  <c r="M2874" i="1"/>
  <c r="L2875" i="1"/>
  <c r="M2875" i="1"/>
  <c r="L2876" i="1"/>
  <c r="M2876" i="1"/>
  <c r="L2877" i="1"/>
  <c r="M2877" i="1"/>
  <c r="L2878" i="1"/>
  <c r="M2878" i="1"/>
  <c r="L2879" i="1"/>
  <c r="M2879" i="1"/>
  <c r="L2880" i="1"/>
  <c r="M2880" i="1"/>
  <c r="L2881" i="1"/>
  <c r="M2881" i="1"/>
  <c r="L2882" i="1"/>
  <c r="M2882" i="1"/>
  <c r="L2883" i="1"/>
  <c r="M2883" i="1"/>
  <c r="L2884" i="1"/>
  <c r="M2884" i="1"/>
  <c r="L2885" i="1"/>
  <c r="M2885" i="1"/>
  <c r="L2886" i="1"/>
  <c r="M2886" i="1"/>
  <c r="L2887" i="1"/>
  <c r="M2887" i="1"/>
  <c r="L2888" i="1"/>
  <c r="M2888" i="1"/>
  <c r="L2889" i="1"/>
  <c r="M2889" i="1"/>
  <c r="L2890" i="1"/>
  <c r="M2890" i="1"/>
  <c r="L2891" i="1"/>
  <c r="M2891" i="1"/>
  <c r="L2892" i="1"/>
  <c r="M2892" i="1"/>
  <c r="L2893" i="1"/>
  <c r="M2893" i="1"/>
  <c r="L2894" i="1"/>
  <c r="M2894" i="1"/>
  <c r="L2895" i="1"/>
  <c r="M2895" i="1"/>
  <c r="L2896" i="1"/>
  <c r="M2896" i="1"/>
  <c r="L2897" i="1"/>
  <c r="M2897" i="1"/>
  <c r="L2898" i="1"/>
  <c r="M2898" i="1"/>
  <c r="L2899" i="1"/>
  <c r="M2899" i="1"/>
  <c r="L2900" i="1"/>
  <c r="M2900" i="1"/>
  <c r="L2901" i="1"/>
  <c r="M2901" i="1"/>
  <c r="L2902" i="1"/>
  <c r="M2902" i="1"/>
  <c r="L2903" i="1"/>
  <c r="M2903" i="1"/>
  <c r="L2904" i="1"/>
  <c r="M2904" i="1"/>
  <c r="L2905" i="1"/>
  <c r="M2905" i="1"/>
  <c r="L2906" i="1"/>
  <c r="M2906" i="1"/>
  <c r="L2907" i="1"/>
  <c r="M2907" i="1"/>
  <c r="L2908" i="1"/>
  <c r="M2908" i="1"/>
  <c r="L2909" i="1"/>
  <c r="M2909" i="1"/>
  <c r="L2910" i="1"/>
  <c r="M2910" i="1"/>
  <c r="L2911" i="1"/>
  <c r="M2911" i="1"/>
  <c r="L2912" i="1"/>
  <c r="M2912" i="1"/>
  <c r="L2913" i="1"/>
  <c r="M2913" i="1"/>
  <c r="L2914" i="1"/>
  <c r="M2914" i="1"/>
  <c r="L2915" i="1"/>
  <c r="M2915" i="1"/>
  <c r="L2916" i="1"/>
  <c r="M2916" i="1"/>
  <c r="L2917" i="1"/>
  <c r="M2917" i="1"/>
  <c r="L2918" i="1"/>
  <c r="M2918" i="1"/>
  <c r="L2919" i="1"/>
  <c r="M2919" i="1"/>
  <c r="L2920" i="1"/>
  <c r="M2920" i="1"/>
  <c r="L2921" i="1"/>
  <c r="M2921" i="1"/>
  <c r="L2922" i="1"/>
  <c r="M2922" i="1"/>
  <c r="L2923" i="1"/>
  <c r="M2923" i="1"/>
  <c r="L2924" i="1"/>
  <c r="M2924" i="1"/>
  <c r="L2925" i="1"/>
  <c r="M2925" i="1"/>
  <c r="L2926" i="1"/>
  <c r="M2926" i="1"/>
  <c r="L2927" i="1"/>
  <c r="M2927" i="1"/>
  <c r="L2928" i="1"/>
  <c r="M2928" i="1"/>
  <c r="L2929" i="1"/>
  <c r="M2929" i="1"/>
  <c r="L2930" i="1"/>
  <c r="M2930" i="1"/>
  <c r="L2931" i="1"/>
  <c r="M2931" i="1"/>
  <c r="L2932" i="1"/>
  <c r="M2932" i="1"/>
  <c r="L2933" i="1"/>
  <c r="M2933" i="1"/>
  <c r="L2934" i="1"/>
  <c r="M2934" i="1"/>
  <c r="L2935" i="1"/>
  <c r="M2935" i="1"/>
  <c r="L2936" i="1"/>
  <c r="M2936" i="1"/>
  <c r="L2937" i="1"/>
  <c r="M2937" i="1"/>
  <c r="L2938" i="1"/>
  <c r="M2938" i="1"/>
  <c r="L2939" i="1"/>
  <c r="M2939" i="1"/>
  <c r="L2940" i="1"/>
  <c r="M2940" i="1"/>
  <c r="L2941" i="1"/>
  <c r="M2941" i="1"/>
  <c r="L2942" i="1"/>
  <c r="M2942" i="1"/>
  <c r="L2943" i="1"/>
  <c r="M2943" i="1"/>
  <c r="L2944" i="1"/>
  <c r="M2944" i="1"/>
  <c r="L2945" i="1"/>
  <c r="M2945" i="1"/>
  <c r="L2946" i="1"/>
  <c r="M2946" i="1"/>
  <c r="L2947" i="1"/>
  <c r="M2947" i="1"/>
  <c r="L2948" i="1"/>
  <c r="M2948" i="1"/>
  <c r="L2949" i="1"/>
  <c r="M2949" i="1"/>
  <c r="L2950" i="1"/>
  <c r="M2950" i="1"/>
  <c r="L2951" i="1"/>
  <c r="M2951" i="1"/>
  <c r="L2952" i="1"/>
  <c r="M2952" i="1"/>
  <c r="L2953" i="1"/>
  <c r="M2953" i="1"/>
  <c r="L2954" i="1"/>
  <c r="M2954" i="1"/>
  <c r="L2955" i="1"/>
  <c r="M2955" i="1"/>
  <c r="L2956" i="1"/>
  <c r="M2956" i="1"/>
  <c r="L2957" i="1"/>
  <c r="M2957" i="1"/>
  <c r="L2958" i="1"/>
  <c r="M2958" i="1"/>
  <c r="L2959" i="1"/>
  <c r="M2959" i="1"/>
  <c r="L2960" i="1"/>
  <c r="M2960" i="1"/>
  <c r="L2961" i="1"/>
  <c r="M2961" i="1"/>
  <c r="L2962" i="1"/>
  <c r="M2962" i="1"/>
  <c r="L2963" i="1"/>
  <c r="M2963" i="1"/>
  <c r="L2964" i="1"/>
  <c r="M2964" i="1"/>
  <c r="L2965" i="1"/>
  <c r="M2965" i="1"/>
  <c r="L2966" i="1"/>
  <c r="M2966" i="1"/>
  <c r="L2967" i="1"/>
  <c r="M2967" i="1"/>
  <c r="L2968" i="1"/>
  <c r="M2968" i="1"/>
  <c r="L2969" i="1"/>
  <c r="M2969" i="1"/>
  <c r="L2970" i="1"/>
  <c r="M2970" i="1"/>
  <c r="L2971" i="1"/>
  <c r="M2971" i="1"/>
  <c r="L2972" i="1"/>
  <c r="M2972" i="1"/>
  <c r="L2973" i="1"/>
  <c r="M2973" i="1"/>
  <c r="L2974" i="1"/>
  <c r="M2974" i="1"/>
  <c r="L2975" i="1"/>
  <c r="M2975" i="1"/>
  <c r="L2976" i="1"/>
  <c r="M2976" i="1"/>
  <c r="L2977" i="1"/>
  <c r="M2977" i="1"/>
  <c r="L2978" i="1"/>
  <c r="M2978" i="1"/>
  <c r="L2979" i="1"/>
  <c r="M2979" i="1"/>
  <c r="L2980" i="1"/>
  <c r="M2980" i="1"/>
  <c r="L2981" i="1"/>
  <c r="M2981" i="1"/>
  <c r="L2982" i="1"/>
  <c r="M2982" i="1"/>
  <c r="L2983" i="1"/>
  <c r="M2983" i="1"/>
  <c r="L2984" i="1"/>
  <c r="M2984" i="1"/>
  <c r="L2985" i="1"/>
  <c r="M2985" i="1"/>
  <c r="L2986" i="1"/>
  <c r="M2986" i="1"/>
  <c r="L2987" i="1"/>
  <c r="M2987" i="1"/>
  <c r="L2988" i="1"/>
  <c r="M2988" i="1"/>
  <c r="L2989" i="1"/>
  <c r="M2989" i="1"/>
  <c r="L2990" i="1"/>
  <c r="M2990" i="1"/>
  <c r="L2991" i="1"/>
  <c r="M2991" i="1"/>
  <c r="L2992" i="1"/>
  <c r="M2992" i="1"/>
  <c r="L2993" i="1"/>
  <c r="M2993" i="1"/>
  <c r="L2994" i="1"/>
  <c r="M2994" i="1"/>
  <c r="L2995" i="1"/>
  <c r="M2995" i="1"/>
  <c r="L2996" i="1"/>
  <c r="M2996" i="1"/>
  <c r="L2997" i="1"/>
  <c r="M2997" i="1"/>
  <c r="L2998" i="1"/>
  <c r="M2998" i="1"/>
  <c r="L2999" i="1"/>
  <c r="M2999" i="1"/>
  <c r="L3000" i="1"/>
  <c r="M3000" i="1"/>
  <c r="L3001" i="1"/>
  <c r="M3001" i="1"/>
  <c r="L3002" i="1"/>
  <c r="M3002" i="1"/>
  <c r="L3003" i="1"/>
  <c r="M3003" i="1"/>
  <c r="L3004" i="1"/>
  <c r="M3004" i="1"/>
  <c r="L3005" i="1"/>
  <c r="M3005" i="1"/>
  <c r="L3006" i="1"/>
  <c r="M3006" i="1"/>
  <c r="L3007" i="1"/>
  <c r="M3007" i="1"/>
  <c r="L3008" i="1"/>
  <c r="M3008" i="1"/>
  <c r="L3009" i="1"/>
  <c r="M3009" i="1"/>
  <c r="L3010" i="1"/>
  <c r="M3010" i="1"/>
  <c r="L3011" i="1"/>
  <c r="M3011" i="1"/>
  <c r="L3012" i="1"/>
  <c r="M3012" i="1"/>
  <c r="L3013" i="1"/>
  <c r="M3013" i="1"/>
  <c r="L3014" i="1"/>
  <c r="M3014" i="1"/>
  <c r="L3015" i="1"/>
  <c r="M3015" i="1"/>
  <c r="L3016" i="1"/>
  <c r="M3016" i="1"/>
  <c r="L3017" i="1"/>
  <c r="M3017" i="1"/>
  <c r="L3018" i="1"/>
  <c r="M3018" i="1"/>
  <c r="L3019" i="1"/>
  <c r="M3019" i="1"/>
  <c r="L3020" i="1"/>
  <c r="M3020" i="1"/>
  <c r="L3021" i="1"/>
  <c r="M3021" i="1"/>
  <c r="L3022" i="1"/>
  <c r="M3022" i="1"/>
  <c r="L3023" i="1"/>
  <c r="M3023" i="1"/>
  <c r="L3024" i="1"/>
  <c r="M3024" i="1"/>
  <c r="L3025" i="1"/>
  <c r="M3025" i="1"/>
  <c r="L3026" i="1"/>
  <c r="M3026" i="1"/>
  <c r="L3027" i="1"/>
  <c r="M3027" i="1"/>
  <c r="L3028" i="1"/>
  <c r="M3028" i="1"/>
  <c r="L3029" i="1"/>
  <c r="M3029" i="1"/>
  <c r="L3030" i="1"/>
  <c r="M3030" i="1"/>
  <c r="L3031" i="1"/>
  <c r="M3031" i="1"/>
  <c r="L3032" i="1"/>
  <c r="M3032" i="1"/>
  <c r="L3033" i="1"/>
  <c r="M3033" i="1"/>
  <c r="L3034" i="1"/>
  <c r="M3034" i="1"/>
  <c r="L3035" i="1"/>
  <c r="M3035" i="1"/>
  <c r="L3036" i="1"/>
  <c r="M3036" i="1"/>
  <c r="L3037" i="1"/>
  <c r="M3037" i="1"/>
  <c r="L3038" i="1"/>
  <c r="M3038" i="1"/>
  <c r="L3039" i="1"/>
  <c r="M3039" i="1"/>
  <c r="L3040" i="1"/>
  <c r="M3040" i="1"/>
  <c r="L3041" i="1"/>
  <c r="M3041" i="1"/>
  <c r="L3042" i="1"/>
  <c r="M3042" i="1"/>
  <c r="L3043" i="1"/>
  <c r="M3043" i="1"/>
  <c r="L3044" i="1"/>
  <c r="M3044" i="1"/>
  <c r="L3045" i="1"/>
  <c r="M3045" i="1"/>
  <c r="L3046" i="1"/>
  <c r="M3046" i="1"/>
  <c r="L3047" i="1"/>
  <c r="M3047" i="1"/>
  <c r="L3048" i="1"/>
  <c r="M3048" i="1"/>
  <c r="L3049" i="1"/>
  <c r="M3049" i="1"/>
  <c r="L3050" i="1"/>
  <c r="M3050" i="1"/>
  <c r="L3051" i="1"/>
  <c r="M3051" i="1"/>
  <c r="L3052" i="1"/>
  <c r="M3052" i="1"/>
  <c r="L3053" i="1"/>
  <c r="M3053" i="1"/>
  <c r="L3054" i="1"/>
  <c r="M3054" i="1"/>
  <c r="L3055" i="1"/>
  <c r="M3055" i="1"/>
  <c r="L3056" i="1"/>
  <c r="M3056" i="1"/>
  <c r="L3057" i="1"/>
  <c r="M3057" i="1"/>
  <c r="L3058" i="1"/>
  <c r="M3058" i="1"/>
  <c r="L3059" i="1"/>
  <c r="M3059" i="1"/>
  <c r="L3060" i="1"/>
  <c r="M3060" i="1"/>
  <c r="L3061" i="1"/>
  <c r="M3061" i="1"/>
  <c r="L3062" i="1"/>
  <c r="M3062" i="1"/>
  <c r="L3063" i="1"/>
  <c r="M3063" i="1"/>
  <c r="L3064" i="1"/>
  <c r="M3064" i="1"/>
  <c r="L3065" i="1"/>
  <c r="M3065" i="1"/>
  <c r="L3066" i="1"/>
  <c r="M3066" i="1"/>
  <c r="L3067" i="1"/>
  <c r="M3067" i="1"/>
  <c r="L3068" i="1"/>
  <c r="M3068" i="1"/>
  <c r="L3069" i="1"/>
  <c r="M3069" i="1"/>
  <c r="L3070" i="1"/>
  <c r="M3070" i="1"/>
  <c r="L3071" i="1"/>
  <c r="M3071" i="1"/>
  <c r="L3072" i="1"/>
  <c r="M3072" i="1"/>
  <c r="L3073" i="1"/>
  <c r="M3073" i="1"/>
  <c r="L3074" i="1"/>
  <c r="M3074" i="1"/>
  <c r="L3075" i="1"/>
  <c r="M3075" i="1"/>
  <c r="L3076" i="1"/>
  <c r="M3076" i="1"/>
  <c r="L3077" i="1"/>
  <c r="M3077" i="1"/>
  <c r="L3078" i="1"/>
  <c r="M3078" i="1"/>
  <c r="L3079" i="1"/>
  <c r="M3079" i="1"/>
  <c r="L3080" i="1"/>
  <c r="M3080" i="1"/>
  <c r="L3081" i="1"/>
  <c r="M3081" i="1"/>
  <c r="L3082" i="1"/>
  <c r="M3082" i="1"/>
  <c r="L3083" i="1"/>
  <c r="M3083" i="1"/>
  <c r="L3084" i="1"/>
  <c r="M3084" i="1"/>
  <c r="L3085" i="1"/>
  <c r="M3085" i="1"/>
  <c r="L3086" i="1"/>
  <c r="M3086" i="1"/>
  <c r="L3087" i="1"/>
  <c r="M3087" i="1"/>
  <c r="L3088" i="1"/>
  <c r="M3088" i="1"/>
  <c r="L3089" i="1"/>
  <c r="M3089" i="1"/>
  <c r="L3090" i="1"/>
  <c r="M3090" i="1"/>
  <c r="L3091" i="1"/>
  <c r="M3091" i="1"/>
  <c r="L3092" i="1"/>
  <c r="M3092" i="1"/>
  <c r="L3093" i="1"/>
  <c r="M3093" i="1"/>
  <c r="L3094" i="1"/>
  <c r="M3094" i="1"/>
  <c r="L3095" i="1"/>
  <c r="M3095" i="1"/>
  <c r="L3096" i="1"/>
  <c r="M3096" i="1"/>
  <c r="L3097" i="1"/>
  <c r="M3097" i="1"/>
  <c r="L3098" i="1"/>
  <c r="M3098" i="1"/>
  <c r="L3099" i="1"/>
  <c r="M3099" i="1"/>
  <c r="L3100" i="1"/>
  <c r="M3100" i="1"/>
  <c r="L3101" i="1"/>
  <c r="M3101" i="1"/>
  <c r="L3102" i="1"/>
  <c r="M3102" i="1"/>
  <c r="L3103" i="1"/>
  <c r="M3103" i="1"/>
  <c r="L3104" i="1"/>
  <c r="M3104" i="1"/>
  <c r="L3105" i="1"/>
  <c r="M3105" i="1"/>
  <c r="L3106" i="1"/>
  <c r="M3106" i="1"/>
  <c r="L3107" i="1"/>
  <c r="M3107" i="1"/>
  <c r="L3108" i="1"/>
  <c r="M3108" i="1"/>
  <c r="L3109" i="1"/>
  <c r="M3109" i="1"/>
  <c r="L3110" i="1"/>
  <c r="M3110" i="1"/>
  <c r="L3111" i="1"/>
  <c r="M3111" i="1"/>
  <c r="L3112" i="1"/>
  <c r="M3112" i="1"/>
  <c r="L3113" i="1"/>
  <c r="M3113" i="1"/>
  <c r="L3114" i="1"/>
  <c r="M3114" i="1"/>
  <c r="L3115" i="1"/>
  <c r="M3115" i="1"/>
  <c r="L3116" i="1"/>
  <c r="M3116" i="1"/>
  <c r="L3117" i="1"/>
  <c r="M3117" i="1"/>
  <c r="L3118" i="1"/>
  <c r="M3118" i="1"/>
  <c r="L3119" i="1"/>
  <c r="M3119" i="1"/>
  <c r="L3120" i="1"/>
  <c r="M3120" i="1"/>
  <c r="L3121" i="1"/>
  <c r="M3121" i="1"/>
  <c r="L3122" i="1"/>
  <c r="M3122" i="1"/>
  <c r="L3123" i="1"/>
  <c r="M3123" i="1"/>
  <c r="L3124" i="1"/>
  <c r="M3124" i="1"/>
  <c r="L3125" i="1"/>
  <c r="M3125" i="1"/>
  <c r="L3126" i="1"/>
  <c r="M3126" i="1"/>
  <c r="L3127" i="1"/>
  <c r="M3127" i="1"/>
  <c r="L3128" i="1"/>
  <c r="M3128" i="1"/>
  <c r="L3129" i="1"/>
  <c r="M3129" i="1"/>
  <c r="L3130" i="1"/>
  <c r="M3130" i="1"/>
  <c r="L3131" i="1"/>
  <c r="M3131" i="1"/>
  <c r="L3132" i="1"/>
  <c r="M3132" i="1"/>
  <c r="L3133" i="1"/>
  <c r="M3133" i="1"/>
  <c r="L3134" i="1"/>
  <c r="M3134" i="1"/>
  <c r="L3135" i="1"/>
  <c r="M3135" i="1"/>
  <c r="L3136" i="1"/>
  <c r="M3136" i="1"/>
  <c r="L3137" i="1"/>
  <c r="M3137" i="1"/>
  <c r="L3138" i="1"/>
  <c r="M3138" i="1"/>
  <c r="L3139" i="1"/>
  <c r="M3139" i="1"/>
  <c r="L3140" i="1"/>
  <c r="M3140" i="1"/>
  <c r="L3141" i="1"/>
  <c r="M3141" i="1"/>
  <c r="L3142" i="1"/>
  <c r="M3142" i="1"/>
  <c r="L3143" i="1"/>
  <c r="M3143" i="1"/>
  <c r="L3144" i="1"/>
  <c r="M3144" i="1"/>
  <c r="L3145" i="1"/>
  <c r="M3145" i="1"/>
  <c r="L3146" i="1"/>
  <c r="M3146" i="1"/>
  <c r="L3147" i="1"/>
  <c r="M3147" i="1"/>
  <c r="L3148" i="1"/>
  <c r="M3148" i="1"/>
  <c r="L3149" i="1"/>
  <c r="M3149" i="1"/>
  <c r="L3150" i="1"/>
  <c r="M3150" i="1"/>
  <c r="L3151" i="1"/>
  <c r="M3151" i="1"/>
  <c r="L3152" i="1"/>
  <c r="M3152" i="1"/>
  <c r="L3153" i="1"/>
  <c r="M3153" i="1"/>
  <c r="L3154" i="1"/>
  <c r="M3154" i="1"/>
  <c r="L3155" i="1"/>
  <c r="M3155" i="1"/>
  <c r="L3156" i="1"/>
  <c r="M3156" i="1"/>
  <c r="L3157" i="1"/>
  <c r="M3157" i="1"/>
  <c r="L3158" i="1"/>
  <c r="M3158" i="1"/>
  <c r="L3159" i="1"/>
  <c r="M3159" i="1"/>
  <c r="L3160" i="1"/>
  <c r="M3160" i="1"/>
  <c r="L3161" i="1"/>
  <c r="M3161" i="1"/>
  <c r="L3162" i="1"/>
  <c r="M3162" i="1"/>
  <c r="L3163" i="1"/>
  <c r="M3163" i="1"/>
  <c r="L3164" i="1"/>
  <c r="M3164" i="1"/>
  <c r="L3165" i="1"/>
  <c r="M3165" i="1"/>
  <c r="L3166" i="1"/>
  <c r="M3166" i="1"/>
  <c r="L3167" i="1"/>
  <c r="M3167" i="1"/>
  <c r="L3168" i="1"/>
  <c r="M3168" i="1"/>
  <c r="L3169" i="1"/>
  <c r="M3169" i="1"/>
  <c r="L3170" i="1"/>
  <c r="M3170" i="1"/>
  <c r="L3171" i="1"/>
  <c r="M3171" i="1"/>
  <c r="L3172" i="1"/>
  <c r="M3172" i="1"/>
  <c r="L3173" i="1"/>
  <c r="M3173" i="1"/>
  <c r="L3174" i="1"/>
  <c r="M3174" i="1"/>
  <c r="L3175" i="1"/>
  <c r="M3175" i="1"/>
  <c r="L3176" i="1"/>
  <c r="M3176" i="1"/>
  <c r="L3177" i="1"/>
  <c r="M3177" i="1"/>
  <c r="L3178" i="1"/>
  <c r="M3178" i="1"/>
  <c r="L3179" i="1"/>
  <c r="M3179" i="1"/>
  <c r="L3180" i="1"/>
  <c r="M3180" i="1"/>
  <c r="L3181" i="1"/>
  <c r="M3181" i="1"/>
  <c r="L3182" i="1"/>
  <c r="M3182" i="1"/>
  <c r="L3183" i="1"/>
  <c r="M3183" i="1"/>
  <c r="L3184" i="1"/>
  <c r="M3184" i="1"/>
  <c r="L3185" i="1"/>
  <c r="M3185" i="1"/>
  <c r="L3186" i="1"/>
  <c r="M3186" i="1"/>
  <c r="L3187" i="1"/>
  <c r="M3187" i="1"/>
  <c r="L3188" i="1"/>
  <c r="M3188" i="1"/>
  <c r="L3189" i="1"/>
  <c r="M3189" i="1"/>
  <c r="L3190" i="1"/>
  <c r="M3190" i="1"/>
  <c r="L3191" i="1"/>
  <c r="M3191" i="1"/>
  <c r="L3192" i="1"/>
  <c r="M3192" i="1"/>
  <c r="L3193" i="1"/>
  <c r="M3193" i="1"/>
  <c r="L3194" i="1"/>
  <c r="M3194" i="1"/>
  <c r="L3195" i="1"/>
  <c r="M3195" i="1"/>
  <c r="L3196" i="1"/>
  <c r="M3196" i="1"/>
  <c r="L3197" i="1"/>
  <c r="M3197" i="1"/>
  <c r="L3198" i="1"/>
  <c r="M3198" i="1"/>
  <c r="L3199" i="1"/>
  <c r="M3199" i="1"/>
  <c r="L3200" i="1"/>
  <c r="M3200" i="1"/>
  <c r="L3201" i="1"/>
  <c r="M3201" i="1"/>
  <c r="L3202" i="1"/>
  <c r="M3202" i="1"/>
  <c r="L3203" i="1"/>
  <c r="M3203" i="1"/>
  <c r="L3204" i="1"/>
  <c r="M3204" i="1"/>
  <c r="L3205" i="1"/>
  <c r="M3205" i="1"/>
  <c r="L3206" i="1"/>
  <c r="M3206" i="1"/>
  <c r="L3207" i="1"/>
  <c r="M3207" i="1"/>
  <c r="L3208" i="1"/>
  <c r="M3208" i="1"/>
  <c r="L3209" i="1"/>
  <c r="M3209" i="1"/>
  <c r="L3210" i="1"/>
  <c r="M3210" i="1"/>
  <c r="L3211" i="1"/>
  <c r="M3211" i="1"/>
  <c r="L3212" i="1"/>
  <c r="M3212" i="1"/>
  <c r="L3213" i="1"/>
  <c r="M3213" i="1"/>
  <c r="L3214" i="1"/>
  <c r="M3214" i="1"/>
  <c r="L3215" i="1"/>
  <c r="M3215" i="1"/>
  <c r="L3216" i="1"/>
  <c r="M3216" i="1"/>
  <c r="L3217" i="1"/>
  <c r="M3217" i="1"/>
  <c r="L3218" i="1"/>
  <c r="M3218" i="1"/>
  <c r="L3219" i="1"/>
  <c r="M3219" i="1"/>
  <c r="L3220" i="1"/>
  <c r="M3220" i="1"/>
  <c r="L3221" i="1"/>
  <c r="M3221" i="1"/>
  <c r="L3222" i="1"/>
  <c r="M3222" i="1"/>
  <c r="L3223" i="1"/>
  <c r="M3223" i="1"/>
  <c r="L3224" i="1"/>
  <c r="M3224" i="1"/>
  <c r="L3225" i="1"/>
  <c r="M3225" i="1"/>
  <c r="L3226" i="1"/>
  <c r="M3226" i="1"/>
  <c r="L3227" i="1"/>
  <c r="M3227" i="1"/>
  <c r="L3228" i="1"/>
  <c r="M3228" i="1"/>
  <c r="L3229" i="1"/>
  <c r="M3229" i="1"/>
  <c r="L3230" i="1"/>
  <c r="M3230" i="1"/>
  <c r="L3231" i="1"/>
  <c r="M3231" i="1"/>
  <c r="L3232" i="1"/>
  <c r="M3232" i="1"/>
  <c r="L3233" i="1"/>
  <c r="M3233" i="1"/>
  <c r="L3234" i="1"/>
  <c r="M3234" i="1"/>
  <c r="L3235" i="1"/>
  <c r="M3235" i="1"/>
  <c r="L3236" i="1"/>
  <c r="M3236" i="1"/>
  <c r="L3237" i="1"/>
  <c r="M3237" i="1"/>
  <c r="L3238" i="1"/>
  <c r="M3238" i="1"/>
  <c r="L3239" i="1"/>
  <c r="M3239" i="1"/>
  <c r="L3240" i="1"/>
  <c r="M3240" i="1"/>
  <c r="L3241" i="1"/>
  <c r="M3241" i="1"/>
  <c r="L3242" i="1"/>
  <c r="M3242" i="1"/>
  <c r="L3243" i="1"/>
  <c r="M3243" i="1"/>
  <c r="L3244" i="1"/>
  <c r="M3244" i="1"/>
  <c r="L3245" i="1"/>
  <c r="M3245" i="1"/>
  <c r="L3246" i="1"/>
  <c r="M3246" i="1"/>
  <c r="L3247" i="1"/>
  <c r="M3247" i="1"/>
  <c r="L3248" i="1"/>
  <c r="M3248" i="1"/>
  <c r="L3249" i="1"/>
  <c r="M3249" i="1"/>
  <c r="L3250" i="1"/>
  <c r="M3250" i="1"/>
  <c r="L3251" i="1"/>
  <c r="M3251" i="1"/>
  <c r="L3252" i="1"/>
  <c r="M3252" i="1"/>
  <c r="L3253" i="1"/>
  <c r="M3253" i="1"/>
  <c r="L3254" i="1"/>
  <c r="M3254" i="1"/>
  <c r="L3255" i="1"/>
  <c r="M3255" i="1"/>
  <c r="L3256" i="1"/>
  <c r="M3256" i="1"/>
  <c r="L3257" i="1"/>
  <c r="M3257" i="1"/>
  <c r="L3258" i="1"/>
  <c r="M3258" i="1"/>
  <c r="L3259" i="1"/>
  <c r="M3259" i="1"/>
  <c r="L3260" i="1"/>
  <c r="M3260" i="1"/>
  <c r="L3261" i="1"/>
  <c r="M3261" i="1"/>
  <c r="L3262" i="1"/>
  <c r="M3262" i="1"/>
  <c r="L3263" i="1"/>
  <c r="M3263" i="1"/>
  <c r="L3264" i="1"/>
  <c r="M3264" i="1"/>
  <c r="L3265" i="1"/>
  <c r="M3265" i="1"/>
  <c r="L3266" i="1"/>
  <c r="M3266" i="1"/>
  <c r="L3267" i="1"/>
  <c r="M3267" i="1"/>
  <c r="L3268" i="1"/>
  <c r="M3268" i="1"/>
  <c r="L3269" i="1"/>
  <c r="M3269" i="1"/>
  <c r="L3270" i="1"/>
  <c r="M3270" i="1"/>
  <c r="L3271" i="1"/>
  <c r="M3271" i="1"/>
  <c r="L3272" i="1"/>
  <c r="M3272" i="1"/>
  <c r="L3273" i="1"/>
  <c r="M3273" i="1"/>
  <c r="L3274" i="1"/>
  <c r="M3274" i="1"/>
  <c r="L3275" i="1"/>
  <c r="M3275" i="1"/>
  <c r="L3276" i="1"/>
  <c r="M3276" i="1"/>
  <c r="L3277" i="1"/>
  <c r="M3277" i="1"/>
  <c r="L3278" i="1"/>
  <c r="M3278" i="1"/>
  <c r="L3279" i="1"/>
  <c r="M3279" i="1"/>
  <c r="L3280" i="1"/>
  <c r="M3280" i="1"/>
  <c r="L3281" i="1"/>
  <c r="M3281" i="1"/>
  <c r="L3282" i="1"/>
  <c r="M3282" i="1"/>
  <c r="L3283" i="1"/>
  <c r="M3283" i="1"/>
  <c r="L3284" i="1"/>
  <c r="M3284" i="1"/>
  <c r="L3285" i="1"/>
  <c r="M3285" i="1"/>
  <c r="L3286" i="1"/>
  <c r="M3286" i="1"/>
  <c r="L3287" i="1"/>
  <c r="M3287" i="1"/>
  <c r="L3288" i="1"/>
  <c r="M3288" i="1"/>
  <c r="L3289" i="1"/>
  <c r="M3289" i="1"/>
  <c r="L3290" i="1"/>
  <c r="M3290" i="1"/>
  <c r="L3291" i="1"/>
  <c r="M3291" i="1"/>
  <c r="L3292" i="1"/>
  <c r="M3292" i="1"/>
  <c r="L3293" i="1"/>
  <c r="M3293" i="1"/>
  <c r="L3294" i="1"/>
  <c r="M3294" i="1"/>
  <c r="L3295" i="1"/>
  <c r="M3295" i="1"/>
  <c r="L3296" i="1"/>
  <c r="M3296" i="1"/>
  <c r="L3297" i="1"/>
  <c r="M3297" i="1"/>
  <c r="L3298" i="1"/>
  <c r="M3298" i="1"/>
  <c r="L3299" i="1"/>
  <c r="M3299" i="1"/>
  <c r="L3300" i="1"/>
  <c r="M3300" i="1"/>
  <c r="L3301" i="1"/>
  <c r="M3301" i="1"/>
  <c r="L3302" i="1"/>
  <c r="M3302" i="1"/>
  <c r="L3303" i="1"/>
  <c r="M3303" i="1"/>
  <c r="L3304" i="1"/>
  <c r="M3304" i="1"/>
  <c r="L3305" i="1"/>
  <c r="M3305" i="1"/>
  <c r="L3306" i="1"/>
  <c r="M3306" i="1"/>
  <c r="L3307" i="1"/>
  <c r="M3307" i="1"/>
  <c r="L3308" i="1"/>
  <c r="M3308" i="1"/>
  <c r="L3309" i="1"/>
  <c r="M3309" i="1"/>
  <c r="L3310" i="1"/>
  <c r="M3310" i="1"/>
  <c r="L3311" i="1"/>
  <c r="M3311" i="1"/>
  <c r="L3312" i="1"/>
  <c r="M3312" i="1"/>
  <c r="L3313" i="1"/>
  <c r="M3313" i="1"/>
  <c r="L3314" i="1"/>
  <c r="M3314" i="1"/>
  <c r="L3315" i="1"/>
  <c r="M3315" i="1"/>
  <c r="L3316" i="1"/>
  <c r="M3316" i="1"/>
  <c r="L3317" i="1"/>
  <c r="M3317" i="1"/>
  <c r="L3318" i="1"/>
  <c r="M3318" i="1"/>
  <c r="L3319" i="1"/>
  <c r="M3319" i="1"/>
  <c r="L3320" i="1"/>
  <c r="M3320" i="1"/>
  <c r="L3321" i="1"/>
  <c r="M3321" i="1"/>
  <c r="L3322" i="1"/>
  <c r="M3322" i="1"/>
  <c r="L3323" i="1"/>
  <c r="M3323" i="1"/>
  <c r="L3324" i="1"/>
  <c r="M3324" i="1"/>
  <c r="L3325" i="1"/>
  <c r="M3325" i="1"/>
  <c r="L3326" i="1"/>
  <c r="M3326" i="1"/>
  <c r="L3327" i="1"/>
  <c r="M3327" i="1"/>
  <c r="L3328" i="1"/>
  <c r="M3328" i="1"/>
  <c r="L3329" i="1"/>
  <c r="M3329" i="1"/>
  <c r="L3330" i="1"/>
  <c r="M3330" i="1"/>
  <c r="L3331" i="1"/>
  <c r="M3331" i="1"/>
  <c r="L3332" i="1"/>
  <c r="M3332" i="1"/>
  <c r="L3333" i="1"/>
  <c r="M3333" i="1"/>
  <c r="L3334" i="1"/>
  <c r="M3334" i="1"/>
  <c r="L3335" i="1"/>
  <c r="M3335" i="1"/>
  <c r="L3336" i="1"/>
  <c r="M3336" i="1"/>
  <c r="L3337" i="1"/>
  <c r="M3337" i="1"/>
  <c r="L3338" i="1"/>
  <c r="M3338" i="1"/>
  <c r="L3339" i="1"/>
  <c r="M3339" i="1"/>
  <c r="L3340" i="1"/>
  <c r="M3340" i="1"/>
  <c r="L3341" i="1"/>
  <c r="M3341" i="1"/>
  <c r="L3342" i="1"/>
  <c r="M3342" i="1"/>
  <c r="L3343" i="1"/>
  <c r="M3343" i="1"/>
  <c r="L3344" i="1"/>
  <c r="M3344" i="1"/>
  <c r="L3345" i="1"/>
  <c r="M3345" i="1"/>
  <c r="L3346" i="1"/>
  <c r="M3346" i="1"/>
  <c r="L3347" i="1"/>
  <c r="M3347" i="1"/>
  <c r="L3348" i="1"/>
  <c r="M3348" i="1"/>
  <c r="L3349" i="1"/>
  <c r="M3349" i="1"/>
  <c r="L3350" i="1"/>
  <c r="M3350" i="1"/>
  <c r="L3351" i="1"/>
  <c r="M3351" i="1"/>
  <c r="L3352" i="1"/>
  <c r="M3352" i="1"/>
  <c r="L3353" i="1"/>
  <c r="M3353" i="1"/>
  <c r="L3354" i="1"/>
  <c r="M3354" i="1"/>
  <c r="L3355" i="1"/>
  <c r="M3355" i="1"/>
  <c r="L3356" i="1"/>
  <c r="M3356" i="1"/>
  <c r="L3357" i="1"/>
  <c r="M3357" i="1"/>
  <c r="L3358" i="1"/>
  <c r="M3358" i="1"/>
  <c r="L3359" i="1"/>
  <c r="M3359" i="1"/>
  <c r="L3360" i="1"/>
  <c r="M3360" i="1"/>
  <c r="L3361" i="1"/>
  <c r="M3361" i="1"/>
  <c r="L3362" i="1"/>
  <c r="M3362" i="1"/>
  <c r="L3363" i="1"/>
  <c r="M3363" i="1"/>
  <c r="L3364" i="1"/>
  <c r="M3364" i="1"/>
  <c r="L3365" i="1"/>
  <c r="M3365" i="1"/>
  <c r="L3366" i="1"/>
  <c r="M3366" i="1"/>
  <c r="L3367" i="1"/>
  <c r="M3367" i="1"/>
  <c r="L3368" i="1"/>
  <c r="M3368" i="1"/>
  <c r="L3369" i="1"/>
  <c r="M3369" i="1"/>
  <c r="L3370" i="1"/>
  <c r="M3370" i="1"/>
  <c r="L3371" i="1"/>
  <c r="M3371" i="1"/>
  <c r="L3372" i="1"/>
  <c r="M3372" i="1"/>
  <c r="L3373" i="1"/>
  <c r="M3373" i="1"/>
  <c r="L3374" i="1"/>
  <c r="M3374" i="1"/>
  <c r="L3375" i="1"/>
  <c r="M3375" i="1"/>
  <c r="L3376" i="1"/>
  <c r="M3376" i="1"/>
  <c r="L3377" i="1"/>
  <c r="M3377" i="1"/>
  <c r="L3378" i="1"/>
  <c r="M3378" i="1"/>
  <c r="L3379" i="1"/>
  <c r="M3379" i="1"/>
  <c r="L3380" i="1"/>
  <c r="M3380" i="1"/>
  <c r="L3381" i="1"/>
  <c r="M3381" i="1"/>
  <c r="L3382" i="1"/>
  <c r="M3382" i="1"/>
  <c r="L3383" i="1"/>
  <c r="M3383" i="1"/>
  <c r="L3384" i="1"/>
  <c r="M3384" i="1"/>
  <c r="L3385" i="1"/>
  <c r="M3385" i="1"/>
  <c r="L3386" i="1"/>
  <c r="M3386" i="1"/>
  <c r="L3387" i="1"/>
  <c r="M3387" i="1"/>
  <c r="L3388" i="1"/>
  <c r="M3388" i="1"/>
  <c r="L3389" i="1"/>
  <c r="M3389" i="1"/>
  <c r="L3390" i="1"/>
  <c r="M3390" i="1"/>
  <c r="L3391" i="1"/>
  <c r="M3391" i="1"/>
  <c r="L3392" i="1"/>
  <c r="M3392" i="1"/>
  <c r="L3393" i="1"/>
  <c r="M3393" i="1"/>
  <c r="L3394" i="1"/>
  <c r="M3394" i="1"/>
  <c r="L3395" i="1"/>
  <c r="M3395" i="1"/>
  <c r="L3396" i="1"/>
  <c r="M3396" i="1"/>
  <c r="L3397" i="1"/>
  <c r="M3397" i="1"/>
  <c r="L3398" i="1"/>
  <c r="M3398" i="1"/>
  <c r="L3399" i="1"/>
  <c r="M3399" i="1"/>
  <c r="L3400" i="1"/>
  <c r="M3400" i="1"/>
  <c r="L3401" i="1"/>
  <c r="M3401" i="1"/>
  <c r="L3402" i="1"/>
  <c r="M3402" i="1"/>
  <c r="L3403" i="1"/>
  <c r="M3403" i="1"/>
  <c r="L3404" i="1"/>
  <c r="M3404" i="1"/>
  <c r="L3405" i="1"/>
  <c r="M3405" i="1"/>
  <c r="L3406" i="1"/>
  <c r="M3406" i="1"/>
  <c r="L3407" i="1"/>
  <c r="M3407" i="1"/>
  <c r="L3408" i="1"/>
  <c r="M3408" i="1"/>
  <c r="L3409" i="1"/>
  <c r="M3409" i="1"/>
  <c r="L3410" i="1"/>
  <c r="M3410" i="1"/>
  <c r="L3411" i="1"/>
  <c r="M3411" i="1"/>
  <c r="L3412" i="1"/>
  <c r="M3412" i="1"/>
  <c r="L3413" i="1"/>
  <c r="M3413" i="1"/>
  <c r="L3414" i="1"/>
  <c r="M3414" i="1"/>
  <c r="L3415" i="1"/>
  <c r="M3415" i="1"/>
  <c r="L3416" i="1"/>
  <c r="M3416" i="1"/>
  <c r="L3417" i="1"/>
  <c r="M3417" i="1"/>
  <c r="L3418" i="1"/>
  <c r="M3418" i="1"/>
  <c r="L3419" i="1"/>
  <c r="M3419" i="1"/>
  <c r="L3420" i="1"/>
  <c r="M3420" i="1"/>
  <c r="L3421" i="1"/>
  <c r="M3421" i="1"/>
  <c r="L3422" i="1"/>
  <c r="M3422" i="1"/>
  <c r="L3423" i="1"/>
  <c r="M3423" i="1"/>
  <c r="L3424" i="1"/>
  <c r="M3424" i="1"/>
  <c r="L3425" i="1"/>
  <c r="M3425" i="1"/>
  <c r="L3426" i="1"/>
  <c r="M3426" i="1"/>
  <c r="L3427" i="1"/>
  <c r="M3427" i="1"/>
  <c r="L3428" i="1"/>
  <c r="M3428" i="1"/>
  <c r="L3429" i="1"/>
  <c r="M3429" i="1"/>
  <c r="L3430" i="1"/>
  <c r="M3430" i="1"/>
  <c r="L3431" i="1"/>
  <c r="M3431" i="1"/>
  <c r="L3432" i="1"/>
  <c r="M3432" i="1"/>
  <c r="L3433" i="1"/>
  <c r="M3433" i="1"/>
  <c r="L3434" i="1"/>
  <c r="M3434" i="1"/>
  <c r="L3435" i="1"/>
  <c r="M3435" i="1"/>
  <c r="L3436" i="1"/>
  <c r="M3436" i="1"/>
  <c r="L3437" i="1"/>
  <c r="M3437" i="1"/>
  <c r="L3438" i="1"/>
  <c r="M3438" i="1"/>
  <c r="L3439" i="1"/>
  <c r="M3439" i="1"/>
  <c r="L3440" i="1"/>
  <c r="M3440" i="1"/>
  <c r="L3441" i="1"/>
  <c r="M3441" i="1"/>
  <c r="L3442" i="1"/>
  <c r="M3442" i="1"/>
  <c r="L3443" i="1"/>
  <c r="M3443" i="1"/>
  <c r="L3444" i="1"/>
  <c r="M3444" i="1"/>
  <c r="L3445" i="1"/>
  <c r="M3445" i="1"/>
  <c r="L3446" i="1"/>
  <c r="M3446" i="1"/>
  <c r="L3447" i="1"/>
  <c r="M3447" i="1"/>
  <c r="L3448" i="1"/>
  <c r="M3448" i="1"/>
  <c r="L3449" i="1"/>
  <c r="M3449" i="1"/>
  <c r="L3450" i="1"/>
  <c r="M3450" i="1"/>
  <c r="L3451" i="1"/>
  <c r="M3451" i="1"/>
  <c r="L3452" i="1"/>
  <c r="M3452" i="1"/>
  <c r="L3453" i="1"/>
  <c r="M3453" i="1"/>
  <c r="L3454" i="1"/>
  <c r="M3454" i="1"/>
  <c r="L3455" i="1"/>
  <c r="M3455" i="1"/>
  <c r="L3456" i="1"/>
  <c r="M3456" i="1"/>
  <c r="L3457" i="1"/>
  <c r="M3457" i="1"/>
  <c r="L3458" i="1"/>
  <c r="M3458" i="1"/>
  <c r="L3459" i="1"/>
  <c r="M3459" i="1"/>
  <c r="L3460" i="1"/>
  <c r="M3460" i="1"/>
  <c r="L3461" i="1"/>
  <c r="M3461" i="1"/>
  <c r="L3462" i="1"/>
  <c r="M3462" i="1"/>
  <c r="L3463" i="1"/>
  <c r="M3463" i="1"/>
  <c r="L3464" i="1"/>
  <c r="M3464" i="1"/>
  <c r="L3465" i="1"/>
  <c r="M3465" i="1"/>
  <c r="L3466" i="1"/>
  <c r="M3466" i="1"/>
  <c r="L3467" i="1"/>
  <c r="M3467" i="1"/>
  <c r="L3468" i="1"/>
  <c r="M3468" i="1"/>
  <c r="L3469" i="1"/>
  <c r="M3469" i="1"/>
  <c r="L3470" i="1"/>
  <c r="M3470" i="1"/>
  <c r="L3471" i="1"/>
  <c r="M3471" i="1"/>
  <c r="L3472" i="1"/>
  <c r="M3472" i="1"/>
  <c r="L3473" i="1"/>
  <c r="M3473" i="1"/>
  <c r="L3474" i="1"/>
  <c r="M3474" i="1"/>
  <c r="L3475" i="1"/>
  <c r="M3475" i="1"/>
  <c r="L3476" i="1"/>
  <c r="M3476" i="1"/>
  <c r="L3477" i="1"/>
  <c r="M3477" i="1"/>
  <c r="L3478" i="1"/>
  <c r="M3478" i="1"/>
  <c r="L3479" i="1"/>
  <c r="M3479" i="1"/>
  <c r="L3480" i="1"/>
  <c r="M3480" i="1"/>
  <c r="L3481" i="1"/>
  <c r="M3481" i="1"/>
  <c r="L3482" i="1"/>
  <c r="M3482" i="1"/>
  <c r="L3483" i="1"/>
  <c r="M3483" i="1"/>
  <c r="L3484" i="1"/>
  <c r="M3484" i="1"/>
  <c r="L3485" i="1"/>
  <c r="M3485" i="1"/>
  <c r="L3486" i="1"/>
  <c r="M3486" i="1"/>
  <c r="L3487" i="1"/>
  <c r="M3487" i="1"/>
  <c r="L3488" i="1"/>
  <c r="M3488" i="1"/>
  <c r="L3489" i="1"/>
  <c r="M3489" i="1"/>
  <c r="L3490" i="1"/>
  <c r="M3490" i="1"/>
  <c r="L3491" i="1"/>
  <c r="M3491" i="1"/>
  <c r="L3492" i="1"/>
  <c r="M3492" i="1"/>
  <c r="L3493" i="1"/>
  <c r="M3493" i="1"/>
  <c r="L3494" i="1"/>
  <c r="M3494" i="1"/>
  <c r="L3495" i="1"/>
  <c r="M3495" i="1"/>
  <c r="L3496" i="1"/>
  <c r="M3496" i="1"/>
  <c r="L3497" i="1"/>
  <c r="M3497" i="1"/>
  <c r="L3498" i="1"/>
  <c r="M3498" i="1"/>
  <c r="L3499" i="1"/>
  <c r="M3499" i="1"/>
  <c r="L3500" i="1"/>
  <c r="M3500" i="1"/>
  <c r="L3501" i="1"/>
  <c r="M3501" i="1"/>
  <c r="L3502" i="1"/>
  <c r="M3502" i="1"/>
  <c r="L3503" i="1"/>
  <c r="M3503" i="1"/>
  <c r="L3504" i="1"/>
  <c r="M3504" i="1"/>
  <c r="L3505" i="1"/>
  <c r="M3505" i="1"/>
  <c r="L3506" i="1"/>
  <c r="M3506" i="1"/>
  <c r="L3507" i="1"/>
  <c r="M3507" i="1"/>
  <c r="L3508" i="1"/>
  <c r="M3508" i="1"/>
  <c r="L3509" i="1"/>
  <c r="M3509" i="1"/>
  <c r="L3510" i="1"/>
  <c r="M3510" i="1"/>
  <c r="L3511" i="1"/>
  <c r="M3511" i="1"/>
  <c r="L3512" i="1"/>
  <c r="M3512" i="1"/>
  <c r="L3513" i="1"/>
  <c r="M3513" i="1"/>
  <c r="L3514" i="1"/>
  <c r="M3514" i="1"/>
  <c r="L3515" i="1"/>
  <c r="M3515" i="1"/>
  <c r="L3516" i="1"/>
  <c r="M3516" i="1"/>
  <c r="L3517" i="1"/>
  <c r="M3517" i="1"/>
  <c r="L3518" i="1"/>
  <c r="M3518" i="1"/>
  <c r="L3519" i="1"/>
  <c r="M3519" i="1"/>
  <c r="L3520" i="1"/>
  <c r="M3520" i="1"/>
  <c r="L3521" i="1"/>
  <c r="M3521" i="1"/>
  <c r="L3522" i="1"/>
  <c r="M3522" i="1"/>
  <c r="L3523" i="1"/>
  <c r="M3523" i="1"/>
  <c r="L3524" i="1"/>
  <c r="M3524" i="1"/>
  <c r="L3525" i="1"/>
  <c r="M3525" i="1"/>
  <c r="L3526" i="1"/>
  <c r="M3526" i="1"/>
  <c r="L3527" i="1"/>
  <c r="M3527" i="1"/>
  <c r="L3528" i="1"/>
  <c r="M3528" i="1"/>
  <c r="L3529" i="1"/>
  <c r="M3529" i="1"/>
  <c r="L3530" i="1"/>
  <c r="M3530" i="1"/>
  <c r="L3531" i="1"/>
  <c r="M3531" i="1"/>
  <c r="L3532" i="1"/>
  <c r="M3532" i="1"/>
  <c r="L3533" i="1"/>
  <c r="M3533" i="1"/>
  <c r="L3534" i="1"/>
  <c r="M3534" i="1"/>
  <c r="L3535" i="1"/>
  <c r="M3535" i="1"/>
  <c r="L3536" i="1"/>
  <c r="M3536" i="1"/>
  <c r="L3537" i="1"/>
  <c r="M3537" i="1"/>
  <c r="L3538" i="1"/>
  <c r="M3538" i="1"/>
  <c r="L3539" i="1"/>
  <c r="M3539" i="1"/>
  <c r="L3540" i="1"/>
  <c r="M3540" i="1"/>
  <c r="L3541" i="1"/>
  <c r="M3541" i="1"/>
  <c r="L3542" i="1"/>
  <c r="M3542" i="1"/>
  <c r="L3543" i="1"/>
  <c r="M3543" i="1"/>
  <c r="L3544" i="1"/>
  <c r="M3544" i="1"/>
  <c r="L3545" i="1"/>
  <c r="M3545" i="1"/>
  <c r="L3546" i="1"/>
  <c r="M3546" i="1"/>
  <c r="L3547" i="1"/>
  <c r="M3547" i="1"/>
  <c r="L3548" i="1"/>
  <c r="M3548" i="1"/>
  <c r="L3549" i="1"/>
  <c r="M3549" i="1"/>
  <c r="L3550" i="1"/>
  <c r="M3550" i="1"/>
  <c r="L3551" i="1"/>
  <c r="M3551" i="1"/>
  <c r="L3552" i="1"/>
  <c r="M3552" i="1"/>
  <c r="L3553" i="1"/>
  <c r="M3553" i="1"/>
  <c r="L3554" i="1"/>
  <c r="M3554" i="1"/>
  <c r="L3555" i="1"/>
  <c r="M3555" i="1"/>
  <c r="L3556" i="1"/>
  <c r="M3556" i="1"/>
  <c r="L3557" i="1"/>
  <c r="M3557" i="1"/>
  <c r="L3558" i="1"/>
  <c r="M3558" i="1"/>
  <c r="L3559" i="1"/>
  <c r="M3559" i="1"/>
  <c r="L3560" i="1"/>
  <c r="M3560" i="1"/>
  <c r="L3561" i="1"/>
  <c r="M3561" i="1"/>
  <c r="L3562" i="1"/>
  <c r="M3562" i="1"/>
  <c r="L3563" i="1"/>
  <c r="M3563" i="1"/>
  <c r="L3564" i="1"/>
  <c r="M3564" i="1"/>
  <c r="L3565" i="1"/>
  <c r="M3565" i="1"/>
  <c r="L3566" i="1"/>
  <c r="M3566" i="1"/>
  <c r="L3567" i="1"/>
  <c r="M3567" i="1"/>
  <c r="L3568" i="1"/>
  <c r="M3568" i="1"/>
  <c r="L3569" i="1"/>
  <c r="M3569" i="1"/>
  <c r="L3570" i="1"/>
  <c r="M3570" i="1"/>
  <c r="L3571" i="1"/>
  <c r="M3571" i="1"/>
  <c r="L3572" i="1"/>
  <c r="M3572" i="1"/>
  <c r="L3573" i="1"/>
  <c r="M3573" i="1"/>
  <c r="L3574" i="1"/>
  <c r="M3574" i="1"/>
  <c r="L3575" i="1"/>
  <c r="M3575" i="1"/>
  <c r="L3576" i="1"/>
  <c r="M3576" i="1"/>
  <c r="L3577" i="1"/>
  <c r="M3577" i="1"/>
  <c r="L3578" i="1"/>
  <c r="M3578" i="1"/>
  <c r="L3579" i="1"/>
  <c r="M3579" i="1"/>
  <c r="L3580" i="1"/>
  <c r="M3580" i="1"/>
  <c r="L3581" i="1"/>
  <c r="M3581" i="1"/>
  <c r="L3582" i="1"/>
  <c r="M3582" i="1"/>
  <c r="L3583" i="1"/>
  <c r="M3583" i="1"/>
  <c r="L3584" i="1"/>
  <c r="M3584" i="1"/>
  <c r="L3585" i="1"/>
  <c r="M3585" i="1"/>
  <c r="L3586" i="1"/>
  <c r="M3586" i="1"/>
  <c r="L3587" i="1"/>
  <c r="M3587" i="1"/>
  <c r="L3588" i="1"/>
  <c r="M3588" i="1"/>
  <c r="L3589" i="1"/>
  <c r="M3589" i="1"/>
  <c r="L3590" i="1"/>
  <c r="M3590" i="1"/>
  <c r="L3591" i="1"/>
  <c r="M3591" i="1"/>
  <c r="L3592" i="1"/>
  <c r="M3592" i="1"/>
  <c r="L3593" i="1"/>
  <c r="M3593" i="1"/>
  <c r="L3594" i="1"/>
  <c r="M3594" i="1"/>
  <c r="L3595" i="1"/>
  <c r="M3595" i="1"/>
  <c r="L3596" i="1"/>
  <c r="M3596" i="1"/>
  <c r="L3597" i="1"/>
  <c r="M3597" i="1"/>
  <c r="L3598" i="1"/>
  <c r="M3598" i="1"/>
  <c r="L3599" i="1"/>
  <c r="M3599" i="1"/>
  <c r="L3600" i="1"/>
  <c r="M3600" i="1"/>
  <c r="L3601" i="1"/>
  <c r="M3601" i="1"/>
  <c r="L3602" i="1"/>
  <c r="M3602" i="1"/>
  <c r="L3603" i="1"/>
  <c r="M3603" i="1"/>
  <c r="L3604" i="1"/>
  <c r="M3604" i="1"/>
  <c r="L3605" i="1"/>
  <c r="M3605" i="1"/>
  <c r="L3606" i="1"/>
  <c r="M3606" i="1"/>
  <c r="L3607" i="1"/>
  <c r="M3607" i="1"/>
  <c r="L3608" i="1"/>
  <c r="M3608" i="1"/>
  <c r="L3609" i="1"/>
  <c r="M3609" i="1"/>
  <c r="L3610" i="1"/>
  <c r="M3610" i="1"/>
  <c r="L3611" i="1"/>
  <c r="M3611" i="1"/>
  <c r="L3612" i="1"/>
  <c r="M3612" i="1"/>
  <c r="L3613" i="1"/>
  <c r="M3613" i="1"/>
  <c r="L3614" i="1"/>
  <c r="M3614" i="1"/>
  <c r="L3615" i="1"/>
  <c r="M3615" i="1"/>
  <c r="L3616" i="1"/>
  <c r="M3616" i="1"/>
  <c r="L3617" i="1"/>
  <c r="M3617" i="1"/>
  <c r="L3618" i="1"/>
  <c r="M3618" i="1"/>
  <c r="L3619" i="1"/>
  <c r="M3619" i="1"/>
  <c r="L3620" i="1"/>
  <c r="M3620" i="1"/>
  <c r="L3621" i="1"/>
  <c r="M3621" i="1"/>
  <c r="L3622" i="1"/>
  <c r="M3622" i="1"/>
  <c r="L3623" i="1"/>
  <c r="M3623" i="1"/>
  <c r="L3624" i="1"/>
  <c r="M3624" i="1"/>
  <c r="L3625" i="1"/>
  <c r="M3625" i="1"/>
  <c r="L3626" i="1"/>
  <c r="M3626" i="1"/>
  <c r="L3627" i="1"/>
  <c r="M3627" i="1"/>
  <c r="L3628" i="1"/>
  <c r="M3628" i="1"/>
  <c r="L3629" i="1"/>
  <c r="M3629" i="1"/>
  <c r="L3630" i="1"/>
  <c r="M3630" i="1"/>
  <c r="L3631" i="1"/>
  <c r="M3631" i="1"/>
  <c r="L3632" i="1"/>
  <c r="M3632" i="1"/>
  <c r="L3633" i="1"/>
  <c r="M3633" i="1"/>
  <c r="L3634" i="1"/>
  <c r="M3634" i="1"/>
  <c r="L3635" i="1"/>
  <c r="M3635" i="1"/>
  <c r="L3636" i="1"/>
  <c r="M3636" i="1"/>
  <c r="L3637" i="1"/>
  <c r="M3637" i="1"/>
  <c r="L3638" i="1"/>
  <c r="M3638" i="1"/>
  <c r="L3639" i="1"/>
  <c r="M3639" i="1"/>
  <c r="L3640" i="1"/>
  <c r="M3640" i="1"/>
  <c r="L3641" i="1"/>
  <c r="M3641" i="1"/>
  <c r="L3642" i="1"/>
  <c r="M3642" i="1"/>
  <c r="L3643" i="1"/>
  <c r="M3643" i="1"/>
  <c r="L3644" i="1"/>
  <c r="M3644" i="1"/>
  <c r="L3645" i="1"/>
  <c r="M3645" i="1"/>
  <c r="L3646" i="1"/>
  <c r="M3646" i="1"/>
  <c r="L3647" i="1"/>
  <c r="M3647" i="1"/>
  <c r="L3648" i="1"/>
  <c r="M3648" i="1"/>
  <c r="L3649" i="1"/>
  <c r="M3649" i="1"/>
  <c r="L3650" i="1"/>
  <c r="M3650" i="1"/>
  <c r="L3651" i="1"/>
  <c r="M3651" i="1"/>
  <c r="L3652" i="1"/>
  <c r="M3652" i="1"/>
  <c r="L3653" i="1"/>
  <c r="M3653" i="1"/>
  <c r="L3654" i="1"/>
  <c r="M3654" i="1"/>
  <c r="L3655" i="1"/>
  <c r="M3655" i="1"/>
  <c r="L3656" i="1"/>
  <c r="M3656" i="1"/>
  <c r="L3657" i="1"/>
  <c r="M3657" i="1"/>
  <c r="L3658" i="1"/>
  <c r="M3658" i="1"/>
  <c r="L3659" i="1"/>
  <c r="M3659" i="1"/>
  <c r="L3660" i="1"/>
  <c r="M3660" i="1"/>
  <c r="L3661" i="1"/>
  <c r="M3661" i="1"/>
  <c r="L3662" i="1"/>
  <c r="M3662" i="1"/>
  <c r="L3663" i="1"/>
  <c r="M3663" i="1"/>
  <c r="L3664" i="1"/>
  <c r="M3664" i="1"/>
  <c r="L3665" i="1"/>
  <c r="M3665" i="1"/>
  <c r="L3666" i="1"/>
  <c r="M3666" i="1"/>
  <c r="L3667" i="1"/>
  <c r="M3667" i="1"/>
  <c r="L3668" i="1"/>
  <c r="M3668" i="1"/>
  <c r="L3669" i="1"/>
  <c r="M3669" i="1"/>
  <c r="L3670" i="1"/>
  <c r="M3670" i="1"/>
  <c r="L3671" i="1"/>
  <c r="M3671" i="1"/>
  <c r="L3672" i="1"/>
  <c r="M3672" i="1"/>
  <c r="L3673" i="1"/>
  <c r="M3673" i="1"/>
  <c r="L3674" i="1"/>
  <c r="M3674" i="1"/>
  <c r="L3675" i="1"/>
  <c r="M3675" i="1"/>
  <c r="L3676" i="1"/>
  <c r="M3676" i="1"/>
  <c r="L3677" i="1"/>
  <c r="M3677" i="1"/>
  <c r="L3678" i="1"/>
  <c r="M3678" i="1"/>
  <c r="L3679" i="1"/>
  <c r="M3679" i="1"/>
  <c r="L3680" i="1"/>
  <c r="M3680" i="1"/>
  <c r="L3681" i="1"/>
  <c r="M3681" i="1"/>
  <c r="L3682" i="1"/>
  <c r="M3682" i="1"/>
  <c r="L3683" i="1"/>
  <c r="M3683" i="1"/>
  <c r="L3684" i="1"/>
  <c r="M3684" i="1"/>
  <c r="L3685" i="1"/>
  <c r="M3685" i="1"/>
  <c r="L3686" i="1"/>
  <c r="M3686" i="1"/>
  <c r="L3687" i="1"/>
  <c r="M3687" i="1"/>
  <c r="L3688" i="1"/>
  <c r="M3688" i="1"/>
  <c r="L3689" i="1"/>
  <c r="M3689" i="1"/>
  <c r="L3690" i="1"/>
  <c r="M3690" i="1"/>
  <c r="L3691" i="1"/>
  <c r="M3691" i="1"/>
  <c r="L3692" i="1"/>
  <c r="M3692" i="1"/>
  <c r="L3693" i="1"/>
  <c r="M3693" i="1"/>
  <c r="L3694" i="1"/>
  <c r="M3694" i="1"/>
  <c r="L3695" i="1"/>
  <c r="M3695" i="1"/>
  <c r="L3696" i="1"/>
  <c r="M3696" i="1"/>
  <c r="L3697" i="1"/>
  <c r="M3697" i="1"/>
  <c r="L3698" i="1"/>
  <c r="M3698" i="1"/>
  <c r="L3699" i="1"/>
  <c r="M3699" i="1"/>
  <c r="L3700" i="1"/>
  <c r="M3700" i="1"/>
  <c r="L3701" i="1"/>
  <c r="M3701" i="1"/>
  <c r="L3702" i="1"/>
  <c r="M3702" i="1"/>
  <c r="L3703" i="1"/>
  <c r="M3703" i="1"/>
  <c r="L3704" i="1"/>
  <c r="M3704" i="1"/>
  <c r="L3705" i="1"/>
  <c r="M3705" i="1"/>
  <c r="L3706" i="1"/>
  <c r="M3706" i="1"/>
  <c r="L3707" i="1"/>
  <c r="M3707" i="1"/>
  <c r="L3708" i="1"/>
  <c r="M3708" i="1"/>
  <c r="L3709" i="1"/>
  <c r="M3709" i="1"/>
  <c r="L3710" i="1"/>
  <c r="M3710" i="1"/>
  <c r="L3711" i="1"/>
  <c r="M3711" i="1"/>
  <c r="L3712" i="1"/>
  <c r="M3712" i="1"/>
  <c r="L3713" i="1"/>
  <c r="M3713" i="1"/>
  <c r="L3714" i="1"/>
  <c r="M3714" i="1"/>
  <c r="L3715" i="1"/>
  <c r="M3715" i="1"/>
  <c r="L3716" i="1"/>
  <c r="M3716" i="1"/>
  <c r="L3717" i="1"/>
  <c r="M3717" i="1"/>
  <c r="L3718" i="1"/>
  <c r="M3718" i="1"/>
  <c r="L3719" i="1"/>
  <c r="M3719" i="1"/>
  <c r="L3720" i="1"/>
  <c r="M3720" i="1"/>
  <c r="L3721" i="1"/>
  <c r="M3721" i="1"/>
  <c r="L3722" i="1"/>
  <c r="M3722" i="1"/>
  <c r="L3723" i="1"/>
  <c r="M3723" i="1"/>
  <c r="L3724" i="1"/>
  <c r="M3724" i="1"/>
  <c r="L3725" i="1"/>
  <c r="M3725" i="1"/>
  <c r="L3726" i="1"/>
  <c r="M3726" i="1"/>
  <c r="L3727" i="1"/>
  <c r="M3727" i="1"/>
  <c r="L3728" i="1"/>
  <c r="M3728" i="1"/>
  <c r="L3729" i="1"/>
  <c r="M3729" i="1"/>
  <c r="L3730" i="1"/>
  <c r="M3730" i="1"/>
  <c r="L3731" i="1"/>
  <c r="M3731" i="1"/>
  <c r="L3732" i="1"/>
  <c r="M3732" i="1"/>
  <c r="L3733" i="1"/>
  <c r="M3733" i="1"/>
  <c r="L3734" i="1"/>
  <c r="M3734" i="1"/>
  <c r="L3735" i="1"/>
  <c r="M3735" i="1"/>
  <c r="L3736" i="1"/>
  <c r="M3736" i="1"/>
  <c r="L3737" i="1"/>
  <c r="M3737" i="1"/>
  <c r="L3738" i="1"/>
  <c r="M3738" i="1"/>
  <c r="L3739" i="1"/>
  <c r="M3739" i="1"/>
  <c r="L3740" i="1"/>
  <c r="M3740" i="1"/>
  <c r="L3741" i="1"/>
  <c r="M3741" i="1"/>
  <c r="L3742" i="1"/>
  <c r="M3742" i="1"/>
  <c r="L3743" i="1"/>
  <c r="M3743" i="1"/>
  <c r="L3744" i="1"/>
  <c r="M3744" i="1"/>
  <c r="L3745" i="1"/>
  <c r="M3745" i="1"/>
  <c r="L3746" i="1"/>
  <c r="M3746" i="1"/>
  <c r="L3747" i="1"/>
  <c r="M3747" i="1"/>
  <c r="L3748" i="1"/>
  <c r="M3748" i="1"/>
  <c r="L3749" i="1"/>
  <c r="M3749" i="1"/>
  <c r="L3750" i="1"/>
  <c r="M3750" i="1"/>
  <c r="L3751" i="1"/>
  <c r="M3751" i="1"/>
  <c r="L3752" i="1"/>
  <c r="M3752" i="1"/>
  <c r="L3753" i="1"/>
  <c r="M3753" i="1"/>
  <c r="L3754" i="1"/>
  <c r="M3754" i="1"/>
  <c r="L3755" i="1"/>
  <c r="M3755" i="1"/>
  <c r="L3756" i="1"/>
  <c r="M3756" i="1"/>
  <c r="L3757" i="1"/>
  <c r="M3757" i="1"/>
  <c r="L3758" i="1"/>
  <c r="M3758" i="1"/>
  <c r="L3759" i="1"/>
  <c r="M3759" i="1"/>
  <c r="L3760" i="1"/>
  <c r="M3760" i="1"/>
  <c r="L3761" i="1"/>
  <c r="M3761" i="1"/>
  <c r="L3762" i="1"/>
  <c r="M3762" i="1"/>
  <c r="L3763" i="1"/>
  <c r="M3763" i="1"/>
  <c r="L3764" i="1"/>
  <c r="M3764" i="1"/>
  <c r="L3765" i="1"/>
  <c r="M3765" i="1"/>
  <c r="L3766" i="1"/>
  <c r="M3766" i="1"/>
  <c r="L3767" i="1"/>
  <c r="M3767" i="1"/>
  <c r="L3768" i="1"/>
  <c r="M3768" i="1"/>
  <c r="L3769" i="1"/>
  <c r="M3769" i="1"/>
  <c r="L3770" i="1"/>
  <c r="M3770" i="1"/>
  <c r="L3771" i="1"/>
  <c r="M3771" i="1"/>
  <c r="L3772" i="1"/>
  <c r="M3772" i="1"/>
  <c r="L3773" i="1"/>
  <c r="M3773" i="1"/>
  <c r="L3774" i="1"/>
  <c r="M3774" i="1"/>
  <c r="L3775" i="1"/>
  <c r="M3775" i="1"/>
  <c r="L3776" i="1"/>
  <c r="M3776" i="1"/>
  <c r="L3777" i="1"/>
  <c r="M3777" i="1"/>
  <c r="L3778" i="1"/>
  <c r="M3778" i="1"/>
  <c r="L3779" i="1"/>
  <c r="M3779" i="1"/>
  <c r="L3780" i="1"/>
  <c r="M3780" i="1"/>
  <c r="L3781" i="1"/>
  <c r="M3781" i="1"/>
  <c r="L3782" i="1"/>
  <c r="M3782" i="1"/>
  <c r="L3783" i="1"/>
  <c r="M3783" i="1"/>
  <c r="L3784" i="1"/>
  <c r="M3784" i="1"/>
  <c r="L3785" i="1"/>
  <c r="M3785" i="1"/>
  <c r="L3786" i="1"/>
  <c r="M3786" i="1"/>
  <c r="L3787" i="1"/>
  <c r="M3787" i="1"/>
  <c r="L3788" i="1"/>
  <c r="M3788" i="1"/>
  <c r="L3789" i="1"/>
  <c r="M3789" i="1"/>
  <c r="L3790" i="1"/>
  <c r="M3790" i="1"/>
  <c r="L3791" i="1"/>
  <c r="M3791" i="1"/>
  <c r="L3792" i="1"/>
  <c r="M3792" i="1"/>
  <c r="L3793" i="1"/>
  <c r="M3793" i="1"/>
  <c r="L3794" i="1"/>
  <c r="M3794" i="1"/>
  <c r="L3795" i="1"/>
  <c r="M3795" i="1"/>
  <c r="L3796" i="1"/>
  <c r="M3796" i="1"/>
  <c r="L3797" i="1"/>
  <c r="M3797" i="1"/>
  <c r="L3798" i="1"/>
  <c r="M3798" i="1"/>
  <c r="L3799" i="1"/>
  <c r="M3799" i="1"/>
  <c r="L3800" i="1"/>
  <c r="M3800" i="1"/>
  <c r="L3801" i="1"/>
  <c r="M3801" i="1"/>
  <c r="L3802" i="1"/>
  <c r="M3802" i="1"/>
  <c r="L3803" i="1"/>
  <c r="M3803" i="1"/>
  <c r="L3804" i="1"/>
  <c r="M3804" i="1"/>
  <c r="L3805" i="1"/>
  <c r="M3805" i="1"/>
  <c r="L3806" i="1"/>
  <c r="M3806" i="1"/>
  <c r="L3807" i="1"/>
  <c r="M3807" i="1"/>
  <c r="L3808" i="1"/>
  <c r="M3808" i="1"/>
  <c r="L3809" i="1"/>
  <c r="M3809" i="1"/>
  <c r="L3810" i="1"/>
  <c r="M3810" i="1"/>
  <c r="L3811" i="1"/>
  <c r="M3811" i="1"/>
  <c r="L3812" i="1"/>
  <c r="M3812" i="1"/>
  <c r="L3813" i="1"/>
  <c r="M3813" i="1"/>
  <c r="L3814" i="1"/>
  <c r="M3814" i="1"/>
  <c r="L3815" i="1"/>
  <c r="M3815" i="1"/>
  <c r="L3816" i="1"/>
  <c r="M3816" i="1"/>
  <c r="L3817" i="1"/>
  <c r="M3817" i="1"/>
  <c r="L3818" i="1"/>
  <c r="M3818" i="1"/>
  <c r="L3819" i="1"/>
  <c r="M3819" i="1"/>
  <c r="L3820" i="1"/>
  <c r="M3820" i="1"/>
  <c r="L3821" i="1"/>
  <c r="M3821" i="1"/>
  <c r="L3822" i="1"/>
  <c r="M3822" i="1"/>
  <c r="L3823" i="1"/>
  <c r="M3823" i="1"/>
  <c r="L3824" i="1"/>
  <c r="M3824" i="1"/>
  <c r="L3825" i="1"/>
  <c r="M3825" i="1"/>
  <c r="L3826" i="1"/>
  <c r="M3826" i="1"/>
  <c r="L3827" i="1"/>
  <c r="M3827" i="1"/>
  <c r="L3828" i="1"/>
  <c r="M3828" i="1"/>
  <c r="L3829" i="1"/>
  <c r="M3829" i="1"/>
  <c r="L3830" i="1"/>
  <c r="M3830" i="1"/>
  <c r="L3831" i="1"/>
  <c r="M3831" i="1"/>
  <c r="L3832" i="1"/>
  <c r="M3832" i="1"/>
  <c r="L3833" i="1"/>
  <c r="M3833" i="1"/>
  <c r="L3834" i="1"/>
  <c r="M3834" i="1"/>
  <c r="L3835" i="1"/>
  <c r="M3835" i="1"/>
  <c r="L3836" i="1"/>
  <c r="M3836" i="1"/>
  <c r="L3837" i="1"/>
  <c r="M3837" i="1"/>
  <c r="L3838" i="1"/>
  <c r="M3838" i="1"/>
  <c r="L3839" i="1"/>
  <c r="M3839" i="1"/>
  <c r="L3840" i="1"/>
  <c r="M3840" i="1"/>
  <c r="L3841" i="1"/>
  <c r="M3841" i="1"/>
  <c r="L3842" i="1"/>
  <c r="M3842" i="1"/>
  <c r="L3843" i="1"/>
  <c r="M3843" i="1"/>
  <c r="L3844" i="1"/>
  <c r="M3844" i="1"/>
  <c r="L3845" i="1"/>
  <c r="M3845" i="1"/>
  <c r="L3846" i="1"/>
  <c r="M3846" i="1"/>
  <c r="L3847" i="1"/>
  <c r="M3847" i="1"/>
  <c r="L3848" i="1"/>
  <c r="M3848" i="1"/>
  <c r="L3849" i="1"/>
  <c r="M3849" i="1"/>
  <c r="L3850" i="1"/>
  <c r="M3850" i="1"/>
  <c r="L3851" i="1"/>
  <c r="M3851" i="1"/>
  <c r="L3852" i="1"/>
  <c r="M3852" i="1"/>
  <c r="L3853" i="1"/>
  <c r="M3853" i="1"/>
  <c r="L3854" i="1"/>
  <c r="M3854" i="1"/>
  <c r="L3855" i="1"/>
  <c r="M3855" i="1"/>
  <c r="L3856" i="1"/>
  <c r="M3856" i="1"/>
  <c r="L3857" i="1"/>
  <c r="M3857" i="1"/>
  <c r="L3858" i="1"/>
  <c r="M3858" i="1"/>
  <c r="L3859" i="1"/>
  <c r="M3859" i="1"/>
  <c r="L3860" i="1"/>
  <c r="M3860" i="1"/>
  <c r="L3861" i="1"/>
  <c r="M3861" i="1"/>
  <c r="L3862" i="1"/>
  <c r="M3862" i="1"/>
  <c r="L3863" i="1"/>
  <c r="M3863" i="1"/>
  <c r="L3864" i="1"/>
  <c r="M3864" i="1"/>
  <c r="L3865" i="1"/>
  <c r="M3865" i="1"/>
  <c r="L3866" i="1"/>
  <c r="M3866" i="1"/>
  <c r="L3867" i="1"/>
  <c r="M3867" i="1"/>
  <c r="L3868" i="1"/>
  <c r="M3868" i="1"/>
  <c r="L3869" i="1"/>
  <c r="M3869" i="1"/>
  <c r="L3870" i="1"/>
  <c r="M3870" i="1"/>
  <c r="L3871" i="1"/>
  <c r="M3871" i="1"/>
  <c r="L3872" i="1"/>
  <c r="M3872" i="1"/>
  <c r="L3873" i="1"/>
  <c r="M3873" i="1"/>
  <c r="L3874" i="1"/>
  <c r="M3874" i="1"/>
  <c r="L3875" i="1"/>
  <c r="M3875" i="1"/>
  <c r="L3876" i="1"/>
  <c r="M3876" i="1"/>
  <c r="L3877" i="1"/>
  <c r="M3877" i="1"/>
  <c r="L3878" i="1"/>
  <c r="M3878" i="1"/>
  <c r="L3879" i="1"/>
  <c r="M3879" i="1"/>
  <c r="L3880" i="1"/>
  <c r="M3880" i="1"/>
  <c r="L3881" i="1"/>
  <c r="M3881" i="1"/>
  <c r="L3882" i="1"/>
  <c r="M3882" i="1"/>
  <c r="L3883" i="1"/>
  <c r="M3883" i="1"/>
  <c r="L3884" i="1"/>
  <c r="M3884" i="1"/>
  <c r="L3885" i="1"/>
  <c r="M3885" i="1"/>
  <c r="L3886" i="1"/>
  <c r="M3886" i="1"/>
  <c r="L3887" i="1"/>
  <c r="M3887" i="1"/>
  <c r="L3888" i="1"/>
  <c r="M3888" i="1"/>
  <c r="L3889" i="1"/>
  <c r="M3889" i="1"/>
  <c r="L3890" i="1"/>
  <c r="M3890" i="1"/>
  <c r="L3891" i="1"/>
  <c r="M3891" i="1"/>
  <c r="L3892" i="1"/>
  <c r="M3892" i="1"/>
  <c r="L3893" i="1"/>
  <c r="M3893" i="1"/>
  <c r="L3894" i="1"/>
  <c r="M3894" i="1"/>
  <c r="L3895" i="1"/>
  <c r="M3895" i="1"/>
  <c r="L3896" i="1"/>
  <c r="M3896" i="1"/>
  <c r="L3897" i="1"/>
  <c r="M3897" i="1"/>
  <c r="L3898" i="1"/>
  <c r="M3898" i="1"/>
  <c r="L3899" i="1"/>
  <c r="M3899" i="1"/>
  <c r="L3900" i="1"/>
  <c r="M3900" i="1"/>
  <c r="L3901" i="1"/>
  <c r="M3901" i="1"/>
  <c r="L3902" i="1"/>
  <c r="M3902" i="1"/>
  <c r="L3903" i="1"/>
  <c r="M3903" i="1"/>
  <c r="L3904" i="1"/>
  <c r="M3904" i="1"/>
  <c r="L3905" i="1"/>
  <c r="M3905" i="1"/>
  <c r="L3906" i="1"/>
  <c r="M3906" i="1"/>
  <c r="L3907" i="1"/>
  <c r="M3907" i="1"/>
  <c r="L3908" i="1"/>
  <c r="M3908" i="1"/>
  <c r="L3909" i="1"/>
  <c r="M3909" i="1"/>
  <c r="L3910" i="1"/>
  <c r="M3910" i="1"/>
  <c r="L3911" i="1"/>
  <c r="M3911" i="1"/>
  <c r="L3912" i="1"/>
  <c r="M3912" i="1"/>
  <c r="L3913" i="1"/>
  <c r="M3913" i="1"/>
  <c r="L3914" i="1"/>
  <c r="M3914" i="1"/>
  <c r="L3915" i="1"/>
  <c r="M3915" i="1"/>
  <c r="L3916" i="1"/>
  <c r="M3916" i="1"/>
  <c r="L3917" i="1"/>
  <c r="M3917" i="1"/>
  <c r="L3918" i="1"/>
  <c r="M3918" i="1"/>
  <c r="L3919" i="1"/>
  <c r="M3919" i="1"/>
  <c r="L3920" i="1"/>
  <c r="M3920" i="1"/>
  <c r="L3921" i="1"/>
  <c r="M3921" i="1"/>
  <c r="L3922" i="1"/>
  <c r="M3922" i="1"/>
  <c r="L3923" i="1"/>
  <c r="M3923" i="1"/>
  <c r="L3924" i="1"/>
  <c r="M3924" i="1"/>
  <c r="L3925" i="1"/>
  <c r="M3925" i="1"/>
  <c r="L3926" i="1"/>
  <c r="M3926" i="1"/>
  <c r="L3927" i="1"/>
  <c r="M3927" i="1"/>
  <c r="L3928" i="1"/>
  <c r="M3928" i="1"/>
  <c r="L3929" i="1"/>
  <c r="M3929" i="1"/>
  <c r="L3930" i="1"/>
  <c r="M3930" i="1"/>
  <c r="L3931" i="1"/>
  <c r="M3931" i="1"/>
  <c r="L3932" i="1"/>
  <c r="M3932" i="1"/>
  <c r="L3933" i="1"/>
  <c r="M3933" i="1"/>
  <c r="L3934" i="1"/>
  <c r="M3934" i="1"/>
  <c r="L3935" i="1"/>
  <c r="M3935" i="1"/>
  <c r="L3936" i="1"/>
  <c r="M3936" i="1"/>
  <c r="L3937" i="1"/>
  <c r="M3937" i="1"/>
  <c r="L3938" i="1"/>
  <c r="M3938" i="1"/>
  <c r="L3939" i="1"/>
  <c r="M3939" i="1"/>
  <c r="L3940" i="1"/>
  <c r="M3940" i="1"/>
  <c r="L3941" i="1"/>
  <c r="M3941" i="1"/>
  <c r="L3942" i="1"/>
  <c r="M3942" i="1"/>
  <c r="L3943" i="1"/>
  <c r="M3943" i="1"/>
  <c r="L3944" i="1"/>
  <c r="M3944" i="1"/>
  <c r="L3945" i="1"/>
  <c r="M3945" i="1"/>
  <c r="L3946" i="1"/>
  <c r="M3946" i="1"/>
  <c r="L3947" i="1"/>
  <c r="M3947" i="1"/>
  <c r="L3948" i="1"/>
  <c r="M3948" i="1"/>
  <c r="L3949" i="1"/>
  <c r="M3949" i="1"/>
  <c r="L3950" i="1"/>
  <c r="M3950" i="1"/>
  <c r="L3951" i="1"/>
  <c r="M3951" i="1"/>
  <c r="L3952" i="1"/>
  <c r="M3952" i="1"/>
  <c r="L3953" i="1"/>
  <c r="M3953" i="1"/>
  <c r="L3954" i="1"/>
  <c r="M3954" i="1"/>
  <c r="L3955" i="1"/>
  <c r="M3955" i="1"/>
  <c r="L3956" i="1"/>
  <c r="M3956" i="1"/>
  <c r="L3957" i="1"/>
  <c r="M3957" i="1"/>
  <c r="L3958" i="1"/>
  <c r="M3958" i="1"/>
  <c r="L3959" i="1"/>
  <c r="M3959" i="1"/>
  <c r="L3960" i="1"/>
  <c r="M3960" i="1"/>
  <c r="L3961" i="1"/>
  <c r="M3961" i="1"/>
  <c r="L3962" i="1"/>
  <c r="M3962" i="1"/>
  <c r="L3963" i="1"/>
  <c r="M3963" i="1"/>
  <c r="L3964" i="1"/>
  <c r="M3964" i="1"/>
  <c r="L3965" i="1"/>
  <c r="M3965" i="1"/>
  <c r="L3966" i="1"/>
  <c r="M3966" i="1"/>
  <c r="L3967" i="1"/>
  <c r="M3967" i="1"/>
  <c r="L3968" i="1"/>
  <c r="M3968" i="1"/>
  <c r="L3969" i="1"/>
  <c r="M3969" i="1"/>
  <c r="L3970" i="1"/>
  <c r="M3970" i="1"/>
  <c r="L3971" i="1"/>
  <c r="M3971" i="1"/>
  <c r="L3972" i="1"/>
  <c r="M3972" i="1"/>
  <c r="L3973" i="1"/>
  <c r="M3973" i="1"/>
  <c r="L3974" i="1"/>
  <c r="M3974" i="1"/>
  <c r="L3975" i="1"/>
  <c r="M3975" i="1"/>
  <c r="L3976" i="1"/>
  <c r="M3976" i="1"/>
  <c r="L3977" i="1"/>
  <c r="M3977" i="1"/>
  <c r="L3978" i="1"/>
  <c r="M3978" i="1"/>
  <c r="L3979" i="1"/>
  <c r="M3979" i="1"/>
  <c r="L3980" i="1"/>
  <c r="M3980" i="1"/>
  <c r="L3981" i="1"/>
  <c r="M3981" i="1"/>
  <c r="L3982" i="1"/>
  <c r="M3982" i="1"/>
  <c r="L3983" i="1"/>
  <c r="M3983" i="1"/>
  <c r="L3984" i="1"/>
  <c r="M3984" i="1"/>
  <c r="L3985" i="1"/>
  <c r="M3985" i="1"/>
  <c r="L3986" i="1"/>
  <c r="M3986" i="1"/>
  <c r="L3987" i="1"/>
  <c r="M3987" i="1"/>
  <c r="L3988" i="1"/>
  <c r="M3988" i="1"/>
  <c r="L3989" i="1"/>
  <c r="M3989" i="1"/>
  <c r="L3990" i="1"/>
  <c r="M3990" i="1"/>
  <c r="L3991" i="1"/>
  <c r="M3991" i="1"/>
  <c r="L3992" i="1"/>
  <c r="M3992" i="1"/>
  <c r="L3993" i="1"/>
  <c r="M3993" i="1"/>
  <c r="L3994" i="1"/>
  <c r="M3994" i="1"/>
  <c r="L3995" i="1"/>
  <c r="M3995" i="1"/>
  <c r="L3996" i="1"/>
  <c r="M3996" i="1"/>
  <c r="L3997" i="1"/>
  <c r="M3997" i="1"/>
  <c r="L3998" i="1"/>
  <c r="M3998" i="1"/>
  <c r="L3999" i="1"/>
  <c r="M3999" i="1"/>
  <c r="L4000" i="1"/>
  <c r="M4000" i="1"/>
  <c r="L4001" i="1"/>
  <c r="M4001" i="1"/>
  <c r="L4002" i="1"/>
  <c r="M4002" i="1"/>
  <c r="L4003" i="1"/>
  <c r="M4003" i="1"/>
  <c r="L4004" i="1"/>
  <c r="M4004" i="1"/>
  <c r="L4005" i="1"/>
  <c r="M4005" i="1"/>
  <c r="L4006" i="1"/>
  <c r="M4006" i="1"/>
  <c r="L4007" i="1"/>
  <c r="M4007" i="1"/>
  <c r="L4008" i="1"/>
  <c r="M4008" i="1"/>
  <c r="L4009" i="1"/>
  <c r="M4009" i="1"/>
  <c r="L4010" i="1"/>
  <c r="M4010" i="1"/>
  <c r="L4011" i="1"/>
  <c r="M4011" i="1"/>
  <c r="L4012" i="1"/>
  <c r="M4012" i="1"/>
  <c r="L4013" i="1"/>
  <c r="M4013" i="1"/>
  <c r="L4014" i="1"/>
  <c r="M4014" i="1"/>
  <c r="L4015" i="1"/>
  <c r="M4015" i="1"/>
  <c r="L4016" i="1"/>
  <c r="M4016" i="1"/>
  <c r="L4017" i="1"/>
  <c r="M4017" i="1"/>
  <c r="L4018" i="1"/>
  <c r="M4018" i="1"/>
  <c r="L4019" i="1"/>
  <c r="M4019" i="1"/>
  <c r="L4020" i="1"/>
  <c r="M4020" i="1"/>
  <c r="L4021" i="1"/>
  <c r="M4021" i="1"/>
  <c r="L4022" i="1"/>
  <c r="M4022" i="1"/>
  <c r="L4023" i="1"/>
  <c r="M4023" i="1"/>
  <c r="L4024" i="1"/>
  <c r="M4024" i="1"/>
  <c r="L4025" i="1"/>
  <c r="M4025" i="1"/>
  <c r="L4026" i="1"/>
  <c r="M4026" i="1"/>
  <c r="L4027" i="1"/>
  <c r="M4027" i="1"/>
  <c r="L4028" i="1"/>
  <c r="M4028" i="1"/>
  <c r="L4029" i="1"/>
  <c r="M4029" i="1"/>
  <c r="L4030" i="1"/>
  <c r="M4030" i="1"/>
  <c r="L4031" i="1"/>
  <c r="M4031" i="1"/>
  <c r="L4032" i="1"/>
  <c r="M4032" i="1"/>
  <c r="L4033" i="1"/>
  <c r="M4033" i="1"/>
  <c r="L4034" i="1"/>
  <c r="M4034" i="1"/>
  <c r="L4035" i="1"/>
  <c r="M4035" i="1"/>
  <c r="L4036" i="1"/>
  <c r="M4036" i="1"/>
  <c r="L4037" i="1"/>
  <c r="M4037" i="1"/>
  <c r="L4038" i="1"/>
  <c r="M4038" i="1"/>
  <c r="L4039" i="1"/>
  <c r="M4039" i="1"/>
  <c r="L4040" i="1"/>
  <c r="M4040" i="1"/>
  <c r="L4041" i="1"/>
  <c r="M4041" i="1"/>
  <c r="L4042" i="1"/>
  <c r="M4042" i="1"/>
  <c r="L4043" i="1"/>
  <c r="M4043" i="1"/>
  <c r="L4044" i="1"/>
  <c r="M4044" i="1"/>
  <c r="L4045" i="1"/>
  <c r="M4045" i="1"/>
  <c r="L4046" i="1"/>
  <c r="M4046" i="1"/>
  <c r="L4047" i="1"/>
  <c r="M4047" i="1"/>
  <c r="L4048" i="1"/>
  <c r="M4048" i="1"/>
  <c r="L4049" i="1"/>
  <c r="M4049" i="1"/>
  <c r="L4050" i="1"/>
  <c r="M4050" i="1"/>
  <c r="L4051" i="1"/>
  <c r="M4051" i="1"/>
  <c r="L4052" i="1"/>
  <c r="M4052" i="1"/>
  <c r="L4053" i="1"/>
  <c r="M4053" i="1"/>
  <c r="L4054" i="1"/>
  <c r="M4054" i="1"/>
  <c r="L4055" i="1"/>
  <c r="M4055" i="1"/>
  <c r="L4056" i="1"/>
  <c r="M4056" i="1"/>
  <c r="L4057" i="1"/>
  <c r="M4057" i="1"/>
  <c r="L4058" i="1"/>
  <c r="M4058" i="1"/>
  <c r="L4059" i="1"/>
  <c r="M4059" i="1"/>
  <c r="L4060" i="1"/>
  <c r="M4060" i="1"/>
  <c r="L4061" i="1"/>
  <c r="M4061" i="1"/>
  <c r="L4062" i="1"/>
  <c r="M4062" i="1"/>
  <c r="L4063" i="1"/>
  <c r="M4063" i="1"/>
  <c r="L4064" i="1"/>
  <c r="M4064" i="1"/>
  <c r="L4065" i="1"/>
  <c r="M4065" i="1"/>
  <c r="L4066" i="1"/>
  <c r="M4066" i="1"/>
  <c r="L4067" i="1"/>
  <c r="M4067" i="1"/>
  <c r="L4068" i="1"/>
  <c r="M4068" i="1"/>
  <c r="L4069" i="1"/>
  <c r="M4069" i="1"/>
  <c r="L4070" i="1"/>
  <c r="M4070" i="1"/>
  <c r="L4071" i="1"/>
  <c r="M4071" i="1"/>
  <c r="L4072" i="1"/>
  <c r="M4072" i="1"/>
  <c r="L4073" i="1"/>
  <c r="M4073" i="1"/>
  <c r="L4074" i="1"/>
  <c r="M4074" i="1"/>
  <c r="L4075" i="1"/>
  <c r="M4075" i="1"/>
  <c r="L4076" i="1"/>
  <c r="M4076" i="1"/>
  <c r="L4077" i="1"/>
  <c r="M4077" i="1"/>
  <c r="L4078" i="1"/>
  <c r="M4078" i="1"/>
  <c r="L4079" i="1"/>
  <c r="M4079" i="1"/>
  <c r="L4080" i="1"/>
  <c r="M4080" i="1"/>
  <c r="L4081" i="1"/>
  <c r="M4081" i="1"/>
  <c r="L4082" i="1"/>
  <c r="M4082" i="1"/>
  <c r="L4083" i="1"/>
  <c r="M4083" i="1"/>
  <c r="L4084" i="1"/>
  <c r="M4084" i="1"/>
  <c r="L4085" i="1"/>
  <c r="M4085" i="1"/>
  <c r="L4086" i="1"/>
  <c r="M4086" i="1"/>
  <c r="L4087" i="1"/>
  <c r="M4087" i="1"/>
  <c r="L4088" i="1"/>
  <c r="M4088" i="1"/>
  <c r="L4089" i="1"/>
  <c r="M4089" i="1"/>
  <c r="L4090" i="1"/>
  <c r="M4090" i="1"/>
  <c r="L4091" i="1"/>
  <c r="M4091" i="1"/>
  <c r="L4092" i="1"/>
  <c r="M4092" i="1"/>
  <c r="L4093" i="1"/>
  <c r="M4093" i="1"/>
  <c r="L4094" i="1"/>
  <c r="M4094" i="1"/>
  <c r="L4095" i="1"/>
  <c r="M4095" i="1"/>
  <c r="L4096" i="1"/>
  <c r="M4096" i="1"/>
  <c r="L4097" i="1"/>
  <c r="M4097" i="1"/>
  <c r="L4098" i="1"/>
  <c r="M4098" i="1"/>
  <c r="L4099" i="1"/>
  <c r="M4099" i="1"/>
  <c r="L4100" i="1"/>
  <c r="M4100" i="1"/>
  <c r="L4101" i="1"/>
  <c r="M4101" i="1"/>
  <c r="L4102" i="1"/>
  <c r="M4102" i="1"/>
  <c r="L4103" i="1"/>
  <c r="M4103" i="1"/>
  <c r="L4104" i="1"/>
  <c r="M4104" i="1"/>
  <c r="L4105" i="1"/>
  <c r="M4105" i="1"/>
  <c r="L4106" i="1"/>
  <c r="M4106" i="1"/>
  <c r="L4107" i="1"/>
  <c r="M4107" i="1"/>
  <c r="L4108" i="1"/>
  <c r="M4108" i="1"/>
  <c r="L4109" i="1"/>
  <c r="M4109" i="1"/>
  <c r="L4110" i="1"/>
  <c r="M4110" i="1"/>
  <c r="L4111" i="1"/>
  <c r="M4111" i="1"/>
  <c r="L4112" i="1"/>
  <c r="M4112" i="1"/>
  <c r="L4113" i="1"/>
  <c r="M4113" i="1"/>
  <c r="L4114" i="1"/>
  <c r="M4114" i="1"/>
  <c r="L4115" i="1"/>
  <c r="M4115" i="1"/>
  <c r="L4116" i="1"/>
  <c r="M4116" i="1"/>
  <c r="L4117" i="1"/>
  <c r="M4117" i="1"/>
  <c r="L4118" i="1"/>
  <c r="M4118" i="1"/>
  <c r="L4119" i="1"/>
  <c r="M4119" i="1"/>
  <c r="L4120" i="1"/>
  <c r="M4120" i="1"/>
  <c r="L4121" i="1"/>
  <c r="M4121" i="1"/>
  <c r="L4122" i="1"/>
  <c r="M4122" i="1"/>
  <c r="L4123" i="1"/>
  <c r="M4123" i="1"/>
  <c r="L4124" i="1"/>
  <c r="M4124" i="1"/>
  <c r="L4125" i="1"/>
  <c r="M4125" i="1"/>
  <c r="L4126" i="1"/>
  <c r="M4126" i="1"/>
  <c r="L4127" i="1"/>
  <c r="M4127" i="1"/>
  <c r="L4128" i="1"/>
  <c r="M4128" i="1"/>
  <c r="L4129" i="1"/>
  <c r="M4129" i="1"/>
  <c r="L4130" i="1"/>
  <c r="M4130" i="1"/>
  <c r="L4131" i="1"/>
  <c r="M4131" i="1"/>
  <c r="L4132" i="1"/>
  <c r="M4132" i="1"/>
  <c r="L4133" i="1"/>
  <c r="M4133" i="1"/>
  <c r="L4134" i="1"/>
  <c r="M4134" i="1"/>
  <c r="L4135" i="1"/>
  <c r="M4135" i="1"/>
  <c r="L4136" i="1"/>
  <c r="M4136" i="1"/>
  <c r="L4137" i="1"/>
  <c r="M4137" i="1"/>
  <c r="L4138" i="1"/>
  <c r="M4138" i="1"/>
  <c r="L4139" i="1"/>
  <c r="M4139" i="1"/>
  <c r="L4140" i="1"/>
  <c r="M4140" i="1"/>
  <c r="L4141" i="1"/>
  <c r="M4141" i="1"/>
  <c r="L4142" i="1"/>
  <c r="M4142" i="1"/>
  <c r="L4143" i="1"/>
  <c r="M4143" i="1"/>
  <c r="L4144" i="1"/>
  <c r="M4144" i="1"/>
  <c r="L4145" i="1"/>
  <c r="M4145" i="1"/>
  <c r="L4146" i="1"/>
  <c r="M4146" i="1"/>
  <c r="L4147" i="1"/>
  <c r="M4147" i="1"/>
  <c r="L4148" i="1"/>
  <c r="M4148" i="1"/>
  <c r="L4149" i="1"/>
  <c r="M4149" i="1"/>
  <c r="L4150" i="1"/>
  <c r="M4150" i="1"/>
  <c r="L4151" i="1"/>
  <c r="M4151" i="1"/>
  <c r="L4152" i="1"/>
  <c r="M4152" i="1"/>
  <c r="L4153" i="1"/>
  <c r="M4153" i="1"/>
  <c r="L4154" i="1"/>
  <c r="M4154" i="1"/>
  <c r="L4155" i="1"/>
  <c r="M4155" i="1"/>
  <c r="L4156" i="1"/>
  <c r="M4156" i="1"/>
  <c r="L4157" i="1"/>
  <c r="M4157" i="1"/>
  <c r="L4158" i="1"/>
  <c r="M4158" i="1"/>
  <c r="L4159" i="1"/>
  <c r="M4159" i="1"/>
  <c r="L4160" i="1"/>
  <c r="M4160" i="1"/>
  <c r="L4161" i="1"/>
  <c r="M4161" i="1"/>
  <c r="L4162" i="1"/>
  <c r="M4162" i="1"/>
  <c r="L4163" i="1"/>
  <c r="M4163" i="1"/>
  <c r="L4164" i="1"/>
  <c r="M4164" i="1"/>
  <c r="L4165" i="1"/>
  <c r="M4165" i="1"/>
  <c r="L4166" i="1"/>
  <c r="M4166" i="1"/>
  <c r="L4167" i="1"/>
  <c r="M4167" i="1"/>
  <c r="L4168" i="1"/>
  <c r="M4168" i="1"/>
  <c r="L4169" i="1"/>
  <c r="M4169" i="1"/>
  <c r="L4170" i="1"/>
  <c r="M4170" i="1"/>
  <c r="L4171" i="1"/>
  <c r="M4171" i="1"/>
  <c r="L4172" i="1"/>
  <c r="M4172" i="1"/>
  <c r="L4173" i="1"/>
  <c r="M4173" i="1"/>
  <c r="L4174" i="1"/>
  <c r="M4174" i="1"/>
  <c r="L4175" i="1"/>
  <c r="M4175" i="1"/>
  <c r="L4176" i="1"/>
  <c r="M4176" i="1"/>
  <c r="L4177" i="1"/>
  <c r="M4177" i="1"/>
  <c r="L4178" i="1"/>
  <c r="M4178" i="1"/>
  <c r="L4179" i="1"/>
  <c r="M4179" i="1"/>
  <c r="L4180" i="1"/>
  <c r="M4180" i="1"/>
  <c r="L4181" i="1"/>
  <c r="M4181" i="1"/>
  <c r="L4182" i="1"/>
  <c r="M4182" i="1"/>
  <c r="L4183" i="1"/>
  <c r="M4183" i="1"/>
  <c r="L4184" i="1"/>
  <c r="M4184" i="1"/>
  <c r="L4185" i="1"/>
  <c r="M4185" i="1"/>
  <c r="L4186" i="1"/>
  <c r="M4186" i="1"/>
  <c r="L4187" i="1"/>
  <c r="M4187" i="1"/>
  <c r="L4188" i="1"/>
  <c r="M4188" i="1"/>
  <c r="L4189" i="1"/>
  <c r="M4189" i="1"/>
  <c r="L4190" i="1"/>
  <c r="M4190" i="1"/>
  <c r="L4191" i="1"/>
  <c r="M4191" i="1"/>
  <c r="L4192" i="1"/>
  <c r="M4192" i="1"/>
  <c r="L4193" i="1"/>
  <c r="M4193" i="1"/>
  <c r="L4194" i="1"/>
  <c r="M4194" i="1"/>
  <c r="L4195" i="1"/>
  <c r="M4195" i="1"/>
  <c r="L4196" i="1"/>
  <c r="M4196" i="1"/>
  <c r="L4197" i="1"/>
  <c r="M4197" i="1"/>
  <c r="L4198" i="1"/>
  <c r="M4198" i="1"/>
  <c r="L4199" i="1"/>
  <c r="M4199" i="1"/>
  <c r="L4200" i="1"/>
  <c r="M4200" i="1"/>
  <c r="L4201" i="1"/>
  <c r="M4201" i="1"/>
  <c r="L4202" i="1"/>
  <c r="M4202" i="1"/>
  <c r="L4203" i="1"/>
  <c r="M4203" i="1"/>
  <c r="L4204" i="1"/>
  <c r="M4204" i="1"/>
  <c r="L4205" i="1"/>
  <c r="M4205" i="1"/>
  <c r="L4206" i="1"/>
  <c r="M4206" i="1"/>
  <c r="L4207" i="1"/>
  <c r="M4207" i="1"/>
  <c r="L4208" i="1"/>
  <c r="M4208" i="1"/>
  <c r="L4209" i="1"/>
  <c r="M4209" i="1"/>
  <c r="L4210" i="1"/>
  <c r="M4210" i="1"/>
  <c r="L4211" i="1"/>
  <c r="M4211" i="1"/>
  <c r="L4212" i="1"/>
  <c r="M4212" i="1"/>
  <c r="L4213" i="1"/>
  <c r="M4213" i="1"/>
  <c r="L4214" i="1"/>
  <c r="M4214" i="1"/>
  <c r="L4215" i="1"/>
  <c r="M4215" i="1"/>
  <c r="L4216" i="1"/>
  <c r="M4216" i="1"/>
  <c r="L4217" i="1"/>
  <c r="M4217" i="1"/>
  <c r="L4218" i="1"/>
  <c r="M4218" i="1"/>
  <c r="L4219" i="1"/>
  <c r="M4219" i="1"/>
  <c r="L4220" i="1"/>
  <c r="M4220" i="1"/>
  <c r="L4221" i="1"/>
  <c r="M4221" i="1"/>
  <c r="L4222" i="1"/>
  <c r="M4222" i="1"/>
  <c r="L4223" i="1"/>
  <c r="M4223" i="1"/>
  <c r="L4224" i="1"/>
  <c r="M4224" i="1"/>
  <c r="L4225" i="1"/>
  <c r="M4225" i="1"/>
  <c r="L4226" i="1"/>
  <c r="M4226" i="1"/>
  <c r="L4227" i="1"/>
  <c r="M4227" i="1"/>
  <c r="L4228" i="1"/>
  <c r="M4228" i="1"/>
  <c r="L4229" i="1"/>
  <c r="M4229" i="1"/>
  <c r="L4230" i="1"/>
  <c r="M4230" i="1"/>
  <c r="L4231" i="1"/>
  <c r="M4231" i="1"/>
  <c r="L4232" i="1"/>
  <c r="M4232" i="1"/>
  <c r="L4233" i="1"/>
  <c r="M4233" i="1"/>
  <c r="L4234" i="1"/>
  <c r="M4234" i="1"/>
  <c r="L4235" i="1"/>
  <c r="M4235" i="1"/>
  <c r="L4236" i="1"/>
  <c r="M4236" i="1"/>
  <c r="L4237" i="1"/>
  <c r="M4237" i="1"/>
  <c r="L4238" i="1"/>
  <c r="M4238" i="1"/>
  <c r="L4239" i="1"/>
  <c r="M4239" i="1"/>
  <c r="L4240" i="1"/>
  <c r="M4240" i="1"/>
  <c r="L4241" i="1"/>
  <c r="M4241" i="1"/>
  <c r="L4242" i="1"/>
  <c r="M4242" i="1"/>
  <c r="L4243" i="1"/>
  <c r="M4243" i="1"/>
  <c r="L4244" i="1"/>
  <c r="M4244" i="1"/>
  <c r="L4245" i="1"/>
  <c r="M4245" i="1"/>
  <c r="L4246" i="1"/>
  <c r="M4246" i="1"/>
  <c r="L4247" i="1"/>
  <c r="M4247" i="1"/>
  <c r="L4248" i="1"/>
  <c r="M4248" i="1"/>
  <c r="L4249" i="1"/>
  <c r="M4249" i="1"/>
  <c r="L4250" i="1"/>
  <c r="M4250" i="1"/>
  <c r="L4251" i="1"/>
  <c r="M4251" i="1"/>
  <c r="L4252" i="1"/>
  <c r="M4252" i="1"/>
  <c r="L4253" i="1"/>
  <c r="M4253" i="1"/>
  <c r="L4254" i="1"/>
  <c r="M4254" i="1"/>
  <c r="L4255" i="1"/>
  <c r="M4255" i="1"/>
  <c r="L4256" i="1"/>
  <c r="M4256" i="1"/>
  <c r="L4257" i="1"/>
  <c r="M4257" i="1"/>
  <c r="L4258" i="1"/>
  <c r="M4258" i="1"/>
  <c r="L4259" i="1"/>
  <c r="M4259" i="1"/>
  <c r="L4260" i="1"/>
  <c r="M4260" i="1"/>
  <c r="L4261" i="1"/>
  <c r="M4261" i="1"/>
  <c r="L4262" i="1"/>
  <c r="M4262" i="1"/>
  <c r="L4263" i="1"/>
  <c r="M4263" i="1"/>
  <c r="L4264" i="1"/>
  <c r="M4264" i="1"/>
  <c r="L4265" i="1"/>
  <c r="M4265" i="1"/>
  <c r="L4266" i="1"/>
  <c r="M4266" i="1"/>
  <c r="L4267" i="1"/>
  <c r="M4267" i="1"/>
  <c r="L4268" i="1"/>
  <c r="M4268" i="1"/>
  <c r="L4269" i="1"/>
  <c r="M4269" i="1"/>
  <c r="L4270" i="1"/>
  <c r="M4270" i="1"/>
  <c r="L4271" i="1"/>
  <c r="M4271" i="1"/>
  <c r="L4272" i="1"/>
  <c r="M4272" i="1"/>
  <c r="L4273" i="1"/>
  <c r="M4273" i="1"/>
  <c r="L4274" i="1"/>
  <c r="M4274" i="1"/>
  <c r="L4275" i="1"/>
  <c r="M4275" i="1"/>
  <c r="L4276" i="1"/>
  <c r="M4276" i="1"/>
  <c r="L4277" i="1"/>
  <c r="M4277" i="1"/>
  <c r="L4278" i="1"/>
  <c r="M4278" i="1"/>
  <c r="L4279" i="1"/>
  <c r="M4279" i="1"/>
  <c r="L4280" i="1"/>
  <c r="M4280" i="1"/>
  <c r="L4281" i="1"/>
  <c r="M4281" i="1"/>
  <c r="L4282" i="1"/>
  <c r="M4282" i="1"/>
  <c r="L4283" i="1"/>
  <c r="M4283" i="1"/>
  <c r="L4284" i="1"/>
  <c r="M4284" i="1"/>
  <c r="L4285" i="1"/>
  <c r="M4285" i="1"/>
  <c r="L4286" i="1"/>
  <c r="M4286" i="1"/>
  <c r="L4287" i="1"/>
  <c r="M4287" i="1"/>
  <c r="L4288" i="1"/>
  <c r="M4288" i="1"/>
  <c r="L4289" i="1"/>
  <c r="M4289" i="1"/>
  <c r="L4290" i="1"/>
  <c r="M4290" i="1"/>
  <c r="L4291" i="1"/>
  <c r="M4291" i="1"/>
  <c r="L4292" i="1"/>
  <c r="M4292" i="1"/>
  <c r="L4293" i="1"/>
  <c r="M4293" i="1"/>
  <c r="L4294" i="1"/>
  <c r="M4294" i="1"/>
  <c r="L4295" i="1"/>
  <c r="M4295" i="1"/>
  <c r="L4296" i="1"/>
  <c r="M4296" i="1"/>
  <c r="L4297" i="1"/>
  <c r="M4297" i="1"/>
  <c r="L4298" i="1"/>
  <c r="M4298" i="1"/>
  <c r="L4299" i="1"/>
  <c r="M4299" i="1"/>
  <c r="L4300" i="1"/>
  <c r="M4300" i="1"/>
  <c r="L4301" i="1"/>
  <c r="M4301" i="1"/>
  <c r="L4302" i="1"/>
  <c r="M4302" i="1"/>
  <c r="L4303" i="1"/>
  <c r="M4303" i="1"/>
  <c r="L4304" i="1"/>
  <c r="M4304" i="1"/>
  <c r="L4305" i="1"/>
  <c r="M4305" i="1"/>
  <c r="L4306" i="1"/>
  <c r="M4306" i="1"/>
  <c r="L4307" i="1"/>
  <c r="M4307" i="1"/>
  <c r="L4308" i="1"/>
  <c r="M4308" i="1"/>
  <c r="L4309" i="1"/>
  <c r="M4309" i="1"/>
  <c r="L4310" i="1"/>
  <c r="M4310" i="1"/>
  <c r="L4311" i="1"/>
  <c r="M4311" i="1"/>
  <c r="L4312" i="1"/>
  <c r="M4312" i="1"/>
  <c r="L4313" i="1"/>
  <c r="M4313" i="1"/>
  <c r="L4314" i="1"/>
  <c r="M4314" i="1"/>
  <c r="L4315" i="1"/>
  <c r="M4315" i="1"/>
  <c r="L4316" i="1"/>
  <c r="M4316" i="1"/>
  <c r="L4317" i="1"/>
  <c r="M4317" i="1"/>
  <c r="L4318" i="1"/>
  <c r="M4318" i="1"/>
  <c r="L4319" i="1"/>
  <c r="M4319" i="1"/>
  <c r="L4320" i="1"/>
  <c r="M4320" i="1"/>
  <c r="L4321" i="1"/>
  <c r="M4321" i="1"/>
  <c r="L4322" i="1"/>
  <c r="M4322" i="1"/>
  <c r="L4323" i="1"/>
  <c r="M4323" i="1"/>
  <c r="L4324" i="1"/>
  <c r="M4324" i="1"/>
  <c r="L4325" i="1"/>
  <c r="M4325" i="1"/>
  <c r="L4326" i="1"/>
  <c r="M4326" i="1"/>
  <c r="L4327" i="1"/>
  <c r="M4327" i="1"/>
  <c r="L4328" i="1"/>
  <c r="M4328" i="1"/>
  <c r="L4329" i="1"/>
  <c r="M4329" i="1"/>
  <c r="L4330" i="1"/>
  <c r="M4330" i="1"/>
  <c r="L4331" i="1"/>
  <c r="M4331" i="1"/>
  <c r="L4332" i="1"/>
  <c r="M4332" i="1"/>
  <c r="L4333" i="1"/>
  <c r="M4333" i="1"/>
  <c r="L4334" i="1"/>
  <c r="M4334" i="1"/>
  <c r="L4335" i="1"/>
  <c r="M4335" i="1"/>
  <c r="L4336" i="1"/>
  <c r="M4336" i="1"/>
  <c r="L4337" i="1"/>
  <c r="M4337" i="1"/>
  <c r="L4338" i="1"/>
  <c r="M4338" i="1"/>
  <c r="L4339" i="1"/>
  <c r="M4339" i="1"/>
  <c r="L4340" i="1"/>
  <c r="M4340" i="1"/>
  <c r="L4341" i="1"/>
  <c r="M4341" i="1"/>
  <c r="L4342" i="1"/>
  <c r="M4342" i="1"/>
  <c r="L4343" i="1"/>
  <c r="M4343" i="1"/>
  <c r="L4344" i="1"/>
  <c r="M4344" i="1"/>
  <c r="L4345" i="1"/>
  <c r="M4345" i="1"/>
  <c r="L4346" i="1"/>
  <c r="M4346" i="1"/>
  <c r="L4347" i="1"/>
  <c r="M4347" i="1"/>
  <c r="L4348" i="1"/>
  <c r="M4348" i="1"/>
  <c r="L4349" i="1"/>
  <c r="M4349" i="1"/>
  <c r="L4350" i="1"/>
  <c r="M4350" i="1"/>
  <c r="L4351" i="1"/>
  <c r="M4351" i="1"/>
  <c r="L4352" i="1"/>
  <c r="M4352" i="1"/>
  <c r="L4353" i="1"/>
  <c r="M4353" i="1"/>
  <c r="L4354" i="1"/>
  <c r="M4354" i="1"/>
  <c r="L4355" i="1"/>
  <c r="M4355" i="1"/>
  <c r="L4356" i="1"/>
  <c r="M4356" i="1"/>
  <c r="L4357" i="1"/>
  <c r="M4357" i="1"/>
  <c r="L4358" i="1"/>
  <c r="M4358" i="1"/>
  <c r="L4359" i="1"/>
  <c r="M4359" i="1"/>
  <c r="L4360" i="1"/>
  <c r="M4360" i="1"/>
  <c r="L4361" i="1"/>
  <c r="M4361" i="1"/>
  <c r="L4362" i="1"/>
  <c r="M4362" i="1"/>
  <c r="L4363" i="1"/>
  <c r="M4363" i="1"/>
  <c r="L4364" i="1"/>
  <c r="M4364" i="1"/>
  <c r="L4365" i="1"/>
  <c r="M4365" i="1"/>
  <c r="L4366" i="1"/>
  <c r="M4366" i="1"/>
  <c r="L4367" i="1"/>
  <c r="M4367" i="1"/>
  <c r="L4368" i="1"/>
  <c r="M4368" i="1"/>
  <c r="L4369" i="1"/>
  <c r="M4369" i="1"/>
  <c r="L4370" i="1"/>
  <c r="M4370" i="1"/>
  <c r="L4371" i="1"/>
  <c r="M4371" i="1"/>
  <c r="L4372" i="1"/>
  <c r="M4372" i="1"/>
  <c r="L4373" i="1"/>
  <c r="M4373" i="1"/>
  <c r="L4374" i="1"/>
  <c r="M4374" i="1"/>
  <c r="L4375" i="1"/>
  <c r="M4375" i="1"/>
  <c r="L4376" i="1"/>
  <c r="M4376" i="1"/>
  <c r="L4377" i="1"/>
  <c r="M4377" i="1"/>
  <c r="L4378" i="1"/>
  <c r="M4378" i="1"/>
  <c r="L4379" i="1"/>
  <c r="M4379" i="1"/>
  <c r="L4380" i="1"/>
  <c r="M4380" i="1"/>
  <c r="L4381" i="1"/>
  <c r="M4381" i="1"/>
  <c r="L4382" i="1"/>
  <c r="M4382" i="1"/>
  <c r="L4383" i="1"/>
  <c r="M4383" i="1"/>
  <c r="L4384" i="1"/>
  <c r="M4384" i="1"/>
  <c r="L4385" i="1"/>
  <c r="M4385" i="1"/>
  <c r="L4386" i="1"/>
  <c r="M4386" i="1"/>
  <c r="L4387" i="1"/>
  <c r="M4387" i="1"/>
  <c r="L4388" i="1"/>
  <c r="M4388" i="1"/>
  <c r="L4389" i="1"/>
  <c r="M4389" i="1"/>
  <c r="L4390" i="1"/>
  <c r="M4390" i="1"/>
  <c r="L4391" i="1"/>
  <c r="M4391" i="1"/>
  <c r="L4392" i="1"/>
  <c r="M4392" i="1"/>
  <c r="L4393" i="1"/>
  <c r="M4393" i="1"/>
  <c r="L4394" i="1"/>
  <c r="M4394" i="1"/>
  <c r="L4395" i="1"/>
  <c r="M4395" i="1"/>
  <c r="L4396" i="1"/>
  <c r="M4396" i="1"/>
  <c r="L4397" i="1"/>
  <c r="M4397" i="1"/>
  <c r="L4398" i="1"/>
  <c r="M4398" i="1"/>
  <c r="L4399" i="1"/>
  <c r="M4399" i="1"/>
  <c r="L4400" i="1"/>
  <c r="M4400" i="1"/>
  <c r="L4401" i="1"/>
  <c r="M4401" i="1"/>
  <c r="L4402" i="1"/>
  <c r="M4402" i="1"/>
  <c r="L4403" i="1"/>
  <c r="M4403" i="1"/>
  <c r="L4404" i="1"/>
  <c r="M4404" i="1"/>
  <c r="L4405" i="1"/>
  <c r="M4405" i="1"/>
  <c r="L4406" i="1"/>
  <c r="M4406" i="1"/>
  <c r="L4407" i="1"/>
  <c r="M4407" i="1"/>
  <c r="L4408" i="1"/>
  <c r="M4408" i="1"/>
  <c r="L4409" i="1"/>
  <c r="M4409" i="1"/>
  <c r="L4410" i="1"/>
  <c r="M4410" i="1"/>
  <c r="L4411" i="1"/>
  <c r="M4411" i="1"/>
  <c r="L4412" i="1"/>
  <c r="M4412" i="1"/>
  <c r="L4413" i="1"/>
  <c r="M4413" i="1"/>
  <c r="L4414" i="1"/>
  <c r="M4414" i="1"/>
  <c r="L4415" i="1"/>
  <c r="M4415" i="1"/>
  <c r="L4416" i="1"/>
  <c r="M4416" i="1"/>
  <c r="L4417" i="1"/>
  <c r="M4417" i="1"/>
  <c r="L4418" i="1"/>
  <c r="M4418" i="1"/>
  <c r="L4419" i="1"/>
  <c r="M4419" i="1"/>
  <c r="L4420" i="1"/>
  <c r="M4420" i="1"/>
  <c r="L4421" i="1"/>
  <c r="M4421" i="1"/>
  <c r="L4422" i="1"/>
  <c r="M4422" i="1"/>
  <c r="L4423" i="1"/>
  <c r="M4423" i="1"/>
  <c r="L4424" i="1"/>
  <c r="M4424" i="1"/>
  <c r="L4425" i="1"/>
  <c r="M4425" i="1"/>
  <c r="L4426" i="1"/>
  <c r="M4426" i="1"/>
  <c r="L4427" i="1"/>
  <c r="M4427" i="1"/>
  <c r="L4428" i="1"/>
  <c r="M4428" i="1"/>
  <c r="L4429" i="1"/>
  <c r="M4429" i="1"/>
  <c r="L4430" i="1"/>
  <c r="M4430" i="1"/>
  <c r="L4431" i="1"/>
  <c r="M4431" i="1"/>
  <c r="L4432" i="1"/>
  <c r="M4432" i="1"/>
  <c r="L4433" i="1"/>
  <c r="M4433" i="1"/>
  <c r="L4434" i="1"/>
  <c r="M4434" i="1"/>
  <c r="L4435" i="1"/>
  <c r="M4435" i="1"/>
  <c r="L4436" i="1"/>
  <c r="M4436" i="1"/>
  <c r="L4437" i="1"/>
  <c r="M4437" i="1"/>
  <c r="L4438" i="1"/>
  <c r="M4438" i="1"/>
  <c r="L4439" i="1"/>
  <c r="M4439" i="1"/>
  <c r="L4440" i="1"/>
  <c r="M4440" i="1"/>
  <c r="L4441" i="1"/>
  <c r="M4441" i="1"/>
  <c r="L4442" i="1"/>
  <c r="M4442" i="1"/>
  <c r="L4443" i="1"/>
  <c r="M4443" i="1"/>
  <c r="L4444" i="1"/>
  <c r="M4444" i="1"/>
  <c r="L4445" i="1"/>
  <c r="M4445" i="1"/>
  <c r="L4446" i="1"/>
  <c r="M4446" i="1"/>
  <c r="L4447" i="1"/>
  <c r="M4447" i="1"/>
  <c r="L4448" i="1"/>
  <c r="M4448" i="1"/>
  <c r="L4449" i="1"/>
  <c r="M4449" i="1"/>
  <c r="L4450" i="1"/>
  <c r="M4450" i="1"/>
  <c r="L4451" i="1"/>
  <c r="M4451" i="1"/>
  <c r="L4452" i="1"/>
  <c r="M4452" i="1"/>
  <c r="L4453" i="1"/>
  <c r="M4453" i="1"/>
  <c r="L4454" i="1"/>
  <c r="M4454" i="1"/>
  <c r="L4455" i="1"/>
  <c r="M4455" i="1"/>
  <c r="L4456" i="1"/>
  <c r="M4456" i="1"/>
  <c r="L4457" i="1"/>
  <c r="M4457" i="1"/>
  <c r="L4458" i="1"/>
  <c r="M4458" i="1"/>
  <c r="L4459" i="1"/>
  <c r="M4459" i="1"/>
  <c r="L4460" i="1"/>
  <c r="M4460" i="1"/>
  <c r="L4461" i="1"/>
  <c r="M4461" i="1"/>
  <c r="L4462" i="1"/>
  <c r="M4462" i="1"/>
  <c r="L4463" i="1"/>
  <c r="M4463" i="1"/>
  <c r="L4464" i="1"/>
  <c r="M4464" i="1"/>
  <c r="L4465" i="1"/>
  <c r="M4465" i="1"/>
  <c r="L4466" i="1"/>
  <c r="M4466" i="1"/>
  <c r="L4467" i="1"/>
  <c r="M4467" i="1"/>
  <c r="L4468" i="1"/>
  <c r="M4468" i="1"/>
  <c r="L4469" i="1"/>
  <c r="M4469" i="1"/>
  <c r="L4470" i="1"/>
  <c r="M4470" i="1"/>
  <c r="L4471" i="1"/>
  <c r="M4471" i="1"/>
  <c r="L4472" i="1"/>
  <c r="M4472" i="1"/>
  <c r="L4473" i="1"/>
  <c r="M4473" i="1"/>
  <c r="L4474" i="1"/>
  <c r="M4474" i="1"/>
  <c r="L4475" i="1"/>
  <c r="M4475" i="1"/>
  <c r="L4476" i="1"/>
  <c r="M4476" i="1"/>
  <c r="L4477" i="1"/>
  <c r="M4477" i="1"/>
  <c r="L4478" i="1"/>
  <c r="M4478" i="1"/>
  <c r="L4479" i="1"/>
  <c r="M4479" i="1"/>
  <c r="L4480" i="1"/>
  <c r="M4480" i="1"/>
  <c r="L4481" i="1"/>
  <c r="M4481" i="1"/>
  <c r="L4482" i="1"/>
  <c r="M4482" i="1"/>
  <c r="L4483" i="1"/>
  <c r="M4483" i="1"/>
  <c r="L4484" i="1"/>
  <c r="M4484" i="1"/>
  <c r="L4485" i="1"/>
  <c r="M4485" i="1"/>
  <c r="L4486" i="1"/>
  <c r="M4486" i="1"/>
  <c r="L4487" i="1"/>
  <c r="M4487" i="1"/>
  <c r="L4488" i="1"/>
  <c r="M4488" i="1"/>
  <c r="L4489" i="1"/>
  <c r="M4489" i="1"/>
  <c r="L4490" i="1"/>
  <c r="M4490" i="1"/>
  <c r="L4491" i="1"/>
  <c r="M4491" i="1"/>
  <c r="L4492" i="1"/>
  <c r="M4492" i="1"/>
  <c r="L4493" i="1"/>
  <c r="M4493" i="1"/>
  <c r="L4494" i="1"/>
  <c r="M4494" i="1"/>
  <c r="L4495" i="1"/>
  <c r="M4495" i="1"/>
  <c r="L4496" i="1"/>
  <c r="M4496" i="1"/>
  <c r="L4497" i="1"/>
  <c r="M4497" i="1"/>
  <c r="L4498" i="1"/>
  <c r="M4498" i="1"/>
  <c r="L4499" i="1"/>
  <c r="M4499" i="1"/>
  <c r="L4500" i="1"/>
  <c r="M4500" i="1"/>
  <c r="L4501" i="1"/>
  <c r="M4501" i="1"/>
  <c r="L4502" i="1"/>
  <c r="M4502" i="1"/>
  <c r="L4503" i="1"/>
  <c r="M4503" i="1"/>
  <c r="L4504" i="1"/>
  <c r="M4504" i="1"/>
  <c r="L4505" i="1"/>
  <c r="M4505" i="1"/>
  <c r="L4506" i="1"/>
  <c r="M4506" i="1"/>
  <c r="L4507" i="1"/>
  <c r="M4507" i="1"/>
  <c r="L4508" i="1"/>
  <c r="M4508" i="1"/>
  <c r="L4509" i="1"/>
  <c r="M4509" i="1"/>
  <c r="L4510" i="1"/>
  <c r="M4510" i="1"/>
  <c r="L4511" i="1"/>
  <c r="M4511" i="1"/>
  <c r="L4512" i="1"/>
  <c r="M4512" i="1"/>
  <c r="L4513" i="1"/>
  <c r="M4513" i="1"/>
  <c r="L4514" i="1"/>
  <c r="M4514" i="1"/>
  <c r="L4515" i="1"/>
  <c r="M4515" i="1"/>
  <c r="L4516" i="1"/>
  <c r="M4516" i="1"/>
  <c r="L4517" i="1"/>
  <c r="M4517" i="1"/>
  <c r="L4518" i="1"/>
  <c r="M4518" i="1"/>
  <c r="L4519" i="1"/>
  <c r="M4519" i="1"/>
  <c r="L4520" i="1"/>
  <c r="M4520" i="1"/>
  <c r="L4521" i="1"/>
  <c r="M4521" i="1"/>
  <c r="L4522" i="1"/>
  <c r="M4522" i="1"/>
  <c r="L4523" i="1"/>
  <c r="M4523" i="1"/>
  <c r="L4524" i="1"/>
  <c r="M4524" i="1"/>
  <c r="L4525" i="1"/>
  <c r="M4525" i="1"/>
  <c r="L4526" i="1"/>
  <c r="M4526" i="1"/>
  <c r="L4527" i="1"/>
  <c r="M4527" i="1"/>
  <c r="L4528" i="1"/>
  <c r="M4528" i="1"/>
  <c r="L4529" i="1"/>
  <c r="M4529" i="1"/>
  <c r="L4530" i="1"/>
  <c r="M4530" i="1"/>
  <c r="L4531" i="1"/>
  <c r="M4531" i="1"/>
  <c r="L4532" i="1"/>
  <c r="M4532" i="1"/>
  <c r="L4533" i="1"/>
  <c r="M4533" i="1"/>
  <c r="L4534" i="1"/>
  <c r="M4534" i="1"/>
  <c r="L4535" i="1"/>
  <c r="M4535" i="1"/>
  <c r="L4536" i="1"/>
  <c r="M4536" i="1"/>
  <c r="L4537" i="1"/>
  <c r="M4537" i="1"/>
  <c r="L4538" i="1"/>
  <c r="M4538" i="1"/>
  <c r="L4539" i="1"/>
  <c r="M4539" i="1"/>
  <c r="L4540" i="1"/>
  <c r="M4540" i="1"/>
  <c r="L4541" i="1"/>
  <c r="M4541" i="1"/>
  <c r="L4542" i="1"/>
  <c r="M4542" i="1"/>
  <c r="L4543" i="1"/>
  <c r="M4543" i="1"/>
  <c r="L4544" i="1"/>
  <c r="M4544" i="1"/>
  <c r="L4545" i="1"/>
  <c r="M4545" i="1"/>
  <c r="L4546" i="1"/>
  <c r="M4546" i="1"/>
  <c r="L4547" i="1"/>
  <c r="M4547" i="1"/>
  <c r="L4548" i="1"/>
  <c r="M4548" i="1"/>
  <c r="L4549" i="1"/>
  <c r="M4549" i="1"/>
  <c r="L4550" i="1"/>
  <c r="M4550" i="1"/>
  <c r="L4551" i="1"/>
  <c r="M4551" i="1"/>
  <c r="L4552" i="1"/>
  <c r="M4552" i="1"/>
  <c r="L4553" i="1"/>
  <c r="M4553" i="1"/>
  <c r="L4554" i="1"/>
  <c r="M4554" i="1"/>
  <c r="L4555" i="1"/>
  <c r="M4555" i="1"/>
  <c r="L4556" i="1"/>
  <c r="M4556" i="1"/>
  <c r="L4557" i="1"/>
  <c r="M4557" i="1"/>
  <c r="L4558" i="1"/>
  <c r="M4558" i="1"/>
  <c r="L4559" i="1"/>
  <c r="M4559" i="1"/>
  <c r="L4560" i="1"/>
  <c r="M4560" i="1"/>
  <c r="L4561" i="1"/>
  <c r="M4561" i="1"/>
  <c r="L4562" i="1"/>
  <c r="M4562" i="1"/>
  <c r="L4563" i="1"/>
  <c r="M4563" i="1"/>
  <c r="L4564" i="1"/>
  <c r="M4564" i="1"/>
  <c r="L4565" i="1"/>
  <c r="M4565" i="1"/>
  <c r="L4566" i="1"/>
  <c r="M4566" i="1"/>
  <c r="L4567" i="1"/>
  <c r="M4567" i="1"/>
  <c r="L4568" i="1"/>
  <c r="M4568" i="1"/>
  <c r="L4569" i="1"/>
  <c r="M4569" i="1"/>
  <c r="L4570" i="1"/>
  <c r="M4570" i="1"/>
  <c r="L4571" i="1"/>
  <c r="M4571" i="1"/>
  <c r="L4572" i="1"/>
  <c r="M4572" i="1"/>
  <c r="L4573" i="1"/>
  <c r="M4573" i="1"/>
  <c r="L4574" i="1"/>
  <c r="M4574" i="1"/>
  <c r="L4575" i="1"/>
  <c r="M4575" i="1"/>
  <c r="L4576" i="1"/>
  <c r="M4576" i="1"/>
  <c r="L4577" i="1"/>
  <c r="M4577" i="1"/>
  <c r="L4578" i="1"/>
  <c r="M4578" i="1"/>
  <c r="L4579" i="1"/>
  <c r="M4579" i="1"/>
  <c r="L4580" i="1"/>
  <c r="M4580" i="1"/>
  <c r="L4581" i="1"/>
  <c r="M4581" i="1"/>
  <c r="L4582" i="1"/>
  <c r="M4582" i="1"/>
  <c r="L4583" i="1"/>
  <c r="M4583" i="1"/>
  <c r="L4584" i="1"/>
  <c r="M4584" i="1"/>
  <c r="L4585" i="1"/>
  <c r="M4585" i="1"/>
  <c r="L4586" i="1"/>
  <c r="M4586" i="1"/>
  <c r="L4587" i="1"/>
  <c r="M4587" i="1"/>
  <c r="L4588" i="1"/>
  <c r="M4588" i="1"/>
  <c r="L4589" i="1"/>
  <c r="M4589" i="1"/>
  <c r="L4590" i="1"/>
  <c r="M4590" i="1"/>
  <c r="L4591" i="1"/>
  <c r="M4591" i="1"/>
  <c r="L4592" i="1"/>
  <c r="M4592" i="1"/>
  <c r="L4593" i="1"/>
  <c r="M4593" i="1"/>
  <c r="L4594" i="1"/>
  <c r="M4594" i="1"/>
  <c r="L4595" i="1"/>
  <c r="M4595" i="1"/>
  <c r="L4596" i="1"/>
  <c r="M4596" i="1"/>
  <c r="L4597" i="1"/>
  <c r="M4597" i="1"/>
  <c r="L4598" i="1"/>
  <c r="M4598" i="1"/>
  <c r="L4599" i="1"/>
  <c r="M4599" i="1"/>
  <c r="L4600" i="1"/>
  <c r="M4600" i="1"/>
  <c r="L4601" i="1"/>
  <c r="M4601" i="1"/>
  <c r="L4602" i="1"/>
  <c r="M4602" i="1"/>
  <c r="L4603" i="1"/>
  <c r="M4603" i="1"/>
  <c r="L4604" i="1"/>
  <c r="M4604" i="1"/>
  <c r="L4605" i="1"/>
  <c r="M4605" i="1"/>
  <c r="L4606" i="1"/>
  <c r="M4606" i="1"/>
  <c r="L4607" i="1"/>
  <c r="M4607" i="1"/>
  <c r="L4608" i="1"/>
  <c r="M4608" i="1"/>
  <c r="L4609" i="1"/>
  <c r="M4609" i="1"/>
  <c r="L4610" i="1"/>
  <c r="M4610" i="1"/>
  <c r="L4611" i="1"/>
  <c r="M4611" i="1"/>
  <c r="L4612" i="1"/>
  <c r="M4612" i="1"/>
  <c r="L4613" i="1"/>
  <c r="M4613" i="1"/>
  <c r="L4614" i="1"/>
  <c r="M4614" i="1"/>
  <c r="L4615" i="1"/>
  <c r="M4615" i="1"/>
  <c r="L4616" i="1"/>
  <c r="M4616" i="1"/>
  <c r="L4617" i="1"/>
  <c r="M4617" i="1"/>
  <c r="L4618" i="1"/>
  <c r="M4618" i="1"/>
  <c r="L4619" i="1"/>
  <c r="M4619" i="1"/>
  <c r="L4620" i="1"/>
  <c r="M4620" i="1"/>
  <c r="L4621" i="1"/>
  <c r="M4621" i="1"/>
  <c r="L4622" i="1"/>
  <c r="M4622" i="1"/>
  <c r="L4623" i="1"/>
  <c r="M4623" i="1"/>
  <c r="L4624" i="1"/>
  <c r="M4624" i="1"/>
  <c r="L4625" i="1"/>
  <c r="M4625" i="1"/>
  <c r="L4626" i="1"/>
  <c r="M4626" i="1"/>
  <c r="L4627" i="1"/>
  <c r="M4627" i="1"/>
  <c r="L4628" i="1"/>
  <c r="M4628" i="1"/>
  <c r="L4629" i="1"/>
  <c r="M4629" i="1"/>
  <c r="L4630" i="1"/>
  <c r="M4630" i="1"/>
  <c r="L4631" i="1"/>
  <c r="M4631" i="1"/>
  <c r="L4632" i="1"/>
  <c r="M4632" i="1"/>
  <c r="L4633" i="1"/>
  <c r="M4633" i="1"/>
  <c r="L4634" i="1"/>
  <c r="M4634" i="1"/>
  <c r="L4635" i="1"/>
  <c r="M4635" i="1"/>
  <c r="L4636" i="1"/>
  <c r="M4636" i="1"/>
  <c r="L4637" i="1"/>
  <c r="M4637" i="1"/>
  <c r="L4638" i="1"/>
  <c r="M4638" i="1"/>
  <c r="L4639" i="1"/>
  <c r="M4639" i="1"/>
  <c r="L4640" i="1"/>
  <c r="M4640" i="1"/>
  <c r="L4641" i="1"/>
  <c r="M4641" i="1"/>
  <c r="L4642" i="1"/>
  <c r="M4642" i="1"/>
  <c r="L4643" i="1"/>
  <c r="M4643" i="1"/>
  <c r="L4644" i="1"/>
  <c r="M4644" i="1"/>
  <c r="L4645" i="1"/>
  <c r="M4645" i="1"/>
  <c r="L4646" i="1"/>
  <c r="M4646" i="1"/>
  <c r="L4647" i="1"/>
  <c r="M4647" i="1"/>
  <c r="L4648" i="1"/>
  <c r="M4648" i="1"/>
  <c r="L4649" i="1"/>
  <c r="M4649" i="1"/>
  <c r="L4650" i="1"/>
  <c r="M4650" i="1"/>
  <c r="L4651" i="1"/>
  <c r="M4651" i="1"/>
  <c r="L4652" i="1"/>
  <c r="M4652" i="1"/>
  <c r="L4653" i="1"/>
  <c r="M4653" i="1"/>
  <c r="L4654" i="1"/>
  <c r="M4654" i="1"/>
  <c r="L4655" i="1"/>
  <c r="M4655" i="1"/>
  <c r="L4656" i="1"/>
  <c r="M4656" i="1"/>
  <c r="L4657" i="1"/>
  <c r="M4657" i="1"/>
  <c r="L4658" i="1"/>
  <c r="M4658" i="1"/>
  <c r="L4659" i="1"/>
  <c r="M4659" i="1"/>
  <c r="L4660" i="1"/>
  <c r="M4660" i="1"/>
  <c r="L4661" i="1"/>
  <c r="M4661" i="1"/>
  <c r="L4662" i="1"/>
  <c r="M4662" i="1"/>
  <c r="L4663" i="1"/>
  <c r="M4663" i="1"/>
  <c r="L4664" i="1"/>
  <c r="M4664" i="1"/>
  <c r="L4665" i="1"/>
  <c r="M4665" i="1"/>
  <c r="L4666" i="1"/>
  <c r="M4666" i="1"/>
  <c r="L4667" i="1"/>
  <c r="M4667" i="1"/>
  <c r="L4668" i="1"/>
  <c r="M4668" i="1"/>
  <c r="L4669" i="1"/>
  <c r="M4669" i="1"/>
  <c r="L4670" i="1"/>
  <c r="M4670" i="1"/>
  <c r="L4671" i="1"/>
  <c r="M4671" i="1"/>
  <c r="L4672" i="1"/>
  <c r="M4672" i="1"/>
  <c r="L4673" i="1"/>
  <c r="M4673" i="1"/>
  <c r="L4674" i="1"/>
  <c r="M4674" i="1"/>
  <c r="L4675" i="1"/>
  <c r="M4675" i="1"/>
  <c r="L4676" i="1"/>
  <c r="M4676" i="1"/>
  <c r="L4677" i="1"/>
  <c r="M4677" i="1"/>
  <c r="L4678" i="1"/>
  <c r="M4678" i="1"/>
  <c r="L4679" i="1"/>
  <c r="M4679" i="1"/>
  <c r="L4680" i="1"/>
  <c r="M4680" i="1"/>
  <c r="L4681" i="1"/>
  <c r="M4681" i="1"/>
  <c r="L4682" i="1"/>
  <c r="M4682" i="1"/>
  <c r="L4683" i="1"/>
  <c r="M4683" i="1"/>
  <c r="L4684" i="1"/>
  <c r="M4684" i="1"/>
  <c r="L4685" i="1"/>
  <c r="M4685" i="1"/>
  <c r="L4686" i="1"/>
  <c r="M4686" i="1"/>
  <c r="L4687" i="1"/>
  <c r="M4687" i="1"/>
  <c r="L4688" i="1"/>
  <c r="M4688" i="1"/>
  <c r="L4689" i="1"/>
  <c r="M4689" i="1"/>
  <c r="L4690" i="1"/>
  <c r="M4690" i="1"/>
  <c r="L4691" i="1"/>
  <c r="M4691" i="1"/>
  <c r="L4692" i="1"/>
  <c r="M4692" i="1"/>
  <c r="L4693" i="1"/>
  <c r="M4693" i="1"/>
  <c r="L4694" i="1"/>
  <c r="M4694" i="1"/>
  <c r="L4695" i="1"/>
  <c r="M4695" i="1"/>
  <c r="L4696" i="1"/>
  <c r="M4696" i="1"/>
  <c r="L4697" i="1"/>
  <c r="M4697" i="1"/>
  <c r="L4698" i="1"/>
  <c r="M4698" i="1"/>
  <c r="L4699" i="1"/>
  <c r="M4699" i="1"/>
  <c r="L4700" i="1"/>
  <c r="M4700" i="1"/>
  <c r="L4701" i="1"/>
  <c r="M4701" i="1"/>
  <c r="L4702" i="1"/>
  <c r="M4702" i="1"/>
  <c r="L4703" i="1"/>
  <c r="M4703" i="1"/>
  <c r="L4704" i="1"/>
  <c r="M4704" i="1"/>
  <c r="L4705" i="1"/>
  <c r="M4705" i="1"/>
  <c r="L4706" i="1"/>
  <c r="M4706" i="1"/>
  <c r="L4707" i="1"/>
  <c r="M4707" i="1"/>
  <c r="L4708" i="1"/>
  <c r="M4708" i="1"/>
  <c r="L4709" i="1"/>
  <c r="M4709" i="1"/>
  <c r="L4710" i="1"/>
  <c r="M4710" i="1"/>
  <c r="L4711" i="1"/>
  <c r="M4711" i="1"/>
  <c r="L4712" i="1"/>
  <c r="M4712" i="1"/>
  <c r="L4713" i="1"/>
  <c r="M4713" i="1"/>
  <c r="L4714" i="1"/>
  <c r="M4714" i="1"/>
  <c r="L4715" i="1"/>
  <c r="M4715" i="1"/>
  <c r="L4716" i="1"/>
  <c r="M4716" i="1"/>
  <c r="L4717" i="1"/>
  <c r="M4717" i="1"/>
  <c r="L4718" i="1"/>
  <c r="M4718" i="1"/>
  <c r="L4719" i="1"/>
  <c r="M4719" i="1"/>
  <c r="L4720" i="1"/>
  <c r="M4720" i="1"/>
  <c r="L4721" i="1"/>
  <c r="M4721" i="1"/>
  <c r="L4722" i="1"/>
  <c r="M4722" i="1"/>
  <c r="L4723" i="1"/>
  <c r="M4723" i="1"/>
  <c r="L4724" i="1"/>
  <c r="M4724" i="1"/>
  <c r="L4725" i="1"/>
  <c r="M4725" i="1"/>
  <c r="L4726" i="1"/>
  <c r="M4726" i="1"/>
  <c r="L4727" i="1"/>
  <c r="M4727" i="1"/>
  <c r="L4728" i="1"/>
  <c r="M4728" i="1"/>
  <c r="L4729" i="1"/>
  <c r="M4729" i="1"/>
  <c r="L4730" i="1"/>
  <c r="M4730" i="1"/>
  <c r="L4731" i="1"/>
  <c r="M4731" i="1"/>
  <c r="L4732" i="1"/>
  <c r="M4732" i="1"/>
  <c r="L4733" i="1"/>
  <c r="M4733" i="1"/>
  <c r="L4734" i="1"/>
  <c r="M4734" i="1"/>
  <c r="L4735" i="1"/>
  <c r="M4735" i="1"/>
  <c r="L4736" i="1"/>
  <c r="M4736" i="1"/>
  <c r="L4737" i="1"/>
  <c r="M4737" i="1"/>
  <c r="L4738" i="1"/>
  <c r="M4738" i="1"/>
  <c r="L4739" i="1"/>
  <c r="M4739" i="1"/>
  <c r="L4740" i="1"/>
  <c r="M4740" i="1"/>
  <c r="L4741" i="1"/>
  <c r="M4741" i="1"/>
  <c r="L4742" i="1"/>
  <c r="M4742" i="1"/>
  <c r="L4743" i="1"/>
  <c r="M4743" i="1"/>
  <c r="L4744" i="1"/>
  <c r="M4744" i="1"/>
  <c r="L4745" i="1"/>
  <c r="M4745" i="1"/>
  <c r="L4746" i="1"/>
  <c r="M4746" i="1"/>
  <c r="L4747" i="1"/>
  <c r="M4747" i="1"/>
  <c r="L4748" i="1"/>
  <c r="M4748" i="1"/>
  <c r="L4749" i="1"/>
  <c r="M4749" i="1"/>
  <c r="L4750" i="1"/>
  <c r="M4750" i="1"/>
  <c r="L4751" i="1"/>
  <c r="M4751" i="1"/>
  <c r="L4752" i="1"/>
  <c r="M4752" i="1"/>
  <c r="L4753" i="1"/>
  <c r="M4753" i="1"/>
  <c r="L4754" i="1"/>
  <c r="M4754" i="1"/>
  <c r="L4755" i="1"/>
  <c r="M4755" i="1"/>
  <c r="L4756" i="1"/>
  <c r="M4756" i="1"/>
  <c r="L4757" i="1"/>
  <c r="M4757" i="1"/>
  <c r="L4758" i="1"/>
  <c r="M4758" i="1"/>
  <c r="L4759" i="1"/>
  <c r="M4759" i="1"/>
  <c r="L4760" i="1"/>
  <c r="M4760" i="1"/>
  <c r="L4761" i="1"/>
  <c r="M4761" i="1"/>
  <c r="L4762" i="1"/>
  <c r="M4762" i="1"/>
  <c r="L4763" i="1"/>
  <c r="M4763" i="1"/>
  <c r="L4764" i="1"/>
  <c r="M4764" i="1"/>
  <c r="L4765" i="1"/>
  <c r="M4765" i="1"/>
  <c r="L4766" i="1"/>
  <c r="M4766" i="1"/>
  <c r="L4767" i="1"/>
  <c r="M4767" i="1"/>
  <c r="L4768" i="1"/>
  <c r="M4768" i="1"/>
  <c r="L4769" i="1"/>
  <c r="M4769" i="1"/>
  <c r="L4770" i="1"/>
  <c r="M4770" i="1"/>
  <c r="L4771" i="1"/>
  <c r="M4771" i="1"/>
  <c r="L4772" i="1"/>
  <c r="M4772" i="1"/>
  <c r="L4773" i="1"/>
  <c r="M4773" i="1"/>
  <c r="L4774" i="1"/>
  <c r="M4774" i="1"/>
  <c r="L4775" i="1"/>
  <c r="M4775" i="1"/>
  <c r="L4776" i="1"/>
  <c r="M4776" i="1"/>
  <c r="L4777" i="1"/>
  <c r="M4777" i="1"/>
  <c r="L4778" i="1"/>
  <c r="M4778" i="1"/>
  <c r="L4779" i="1"/>
  <c r="M4779" i="1"/>
  <c r="L4780" i="1"/>
  <c r="M4780" i="1"/>
  <c r="L4781" i="1"/>
  <c r="M4781" i="1"/>
  <c r="L4782" i="1"/>
  <c r="M4782" i="1"/>
  <c r="L4783" i="1"/>
  <c r="M4783" i="1"/>
  <c r="L4784" i="1"/>
  <c r="M4784" i="1"/>
  <c r="L4785" i="1"/>
  <c r="M4785" i="1"/>
  <c r="L4786" i="1"/>
  <c r="M4786" i="1"/>
  <c r="L4787" i="1"/>
  <c r="M4787" i="1"/>
  <c r="L4788" i="1"/>
  <c r="M4788" i="1"/>
  <c r="L4789" i="1"/>
  <c r="M4789" i="1"/>
  <c r="L4790" i="1"/>
  <c r="M4790" i="1"/>
  <c r="L4791" i="1"/>
  <c r="M4791" i="1"/>
  <c r="L4792" i="1"/>
  <c r="M4792" i="1"/>
  <c r="L4793" i="1"/>
  <c r="M4793" i="1"/>
  <c r="L4794" i="1"/>
  <c r="M4794" i="1"/>
  <c r="L4795" i="1"/>
  <c r="M4795" i="1"/>
  <c r="L4796" i="1"/>
  <c r="M4796" i="1"/>
  <c r="L4797" i="1"/>
  <c r="M4797" i="1"/>
  <c r="L4798" i="1"/>
  <c r="M4798" i="1"/>
  <c r="L4799" i="1"/>
  <c r="M4799" i="1"/>
  <c r="L4800" i="1"/>
  <c r="M4800" i="1"/>
  <c r="L4801" i="1"/>
  <c r="M4801" i="1"/>
  <c r="L4802" i="1"/>
  <c r="M4802" i="1"/>
  <c r="L4803" i="1"/>
  <c r="M4803" i="1"/>
  <c r="L4804" i="1"/>
  <c r="M4804" i="1"/>
  <c r="L4805" i="1"/>
  <c r="M4805" i="1"/>
  <c r="L4806" i="1"/>
  <c r="M4806" i="1"/>
  <c r="L4807" i="1"/>
  <c r="M4807" i="1"/>
  <c r="L4808" i="1"/>
  <c r="M4808" i="1"/>
  <c r="L4809" i="1"/>
  <c r="M4809" i="1"/>
  <c r="L4810" i="1"/>
  <c r="M4810" i="1"/>
  <c r="L4811" i="1"/>
  <c r="M4811" i="1"/>
  <c r="L4812" i="1"/>
  <c r="M4812" i="1"/>
  <c r="L4813" i="1"/>
  <c r="M4813" i="1"/>
  <c r="L4814" i="1"/>
  <c r="M4814" i="1"/>
  <c r="L4815" i="1"/>
  <c r="M4815" i="1"/>
  <c r="L4816" i="1"/>
  <c r="M4816" i="1"/>
  <c r="L4817" i="1"/>
  <c r="M4817" i="1"/>
  <c r="L4818" i="1"/>
  <c r="M4818" i="1"/>
  <c r="L4819" i="1"/>
  <c r="M4819" i="1"/>
  <c r="L4820" i="1"/>
  <c r="M4820" i="1"/>
  <c r="L4821" i="1"/>
  <c r="M4821" i="1"/>
  <c r="L4822" i="1"/>
  <c r="M4822" i="1"/>
  <c r="L4823" i="1"/>
  <c r="M4823" i="1"/>
  <c r="L4824" i="1"/>
  <c r="M4824" i="1"/>
  <c r="L4825" i="1"/>
  <c r="M4825" i="1"/>
  <c r="L4826" i="1"/>
  <c r="M4826" i="1"/>
  <c r="L4827" i="1"/>
  <c r="M4827" i="1"/>
  <c r="L4828" i="1"/>
  <c r="M4828" i="1"/>
  <c r="L4829" i="1"/>
  <c r="M4829" i="1"/>
  <c r="L4830" i="1"/>
  <c r="M4830" i="1"/>
  <c r="L4831" i="1"/>
  <c r="M4831" i="1"/>
  <c r="L4832" i="1"/>
  <c r="M4832" i="1"/>
  <c r="L4833" i="1"/>
  <c r="M4833" i="1"/>
  <c r="L4834" i="1"/>
  <c r="M4834" i="1"/>
  <c r="L4835" i="1"/>
  <c r="M4835" i="1"/>
  <c r="L4836" i="1"/>
  <c r="M4836" i="1"/>
  <c r="L4837" i="1"/>
  <c r="M4837" i="1"/>
  <c r="L4838" i="1"/>
  <c r="M4838" i="1"/>
  <c r="L4839" i="1"/>
  <c r="M4839" i="1"/>
  <c r="L4840" i="1"/>
  <c r="M4840" i="1"/>
  <c r="L4841" i="1"/>
  <c r="M4841" i="1"/>
  <c r="L4842" i="1"/>
  <c r="M4842" i="1"/>
  <c r="L4843" i="1"/>
  <c r="M4843" i="1"/>
  <c r="L4844" i="1"/>
  <c r="M4844" i="1"/>
  <c r="L4845" i="1"/>
  <c r="M4845" i="1"/>
  <c r="L4846" i="1"/>
  <c r="M4846" i="1"/>
  <c r="L4847" i="1"/>
  <c r="M4847" i="1"/>
  <c r="L4848" i="1"/>
  <c r="M4848" i="1"/>
  <c r="L4849" i="1"/>
  <c r="M4849" i="1"/>
  <c r="L4850" i="1"/>
  <c r="M4850" i="1"/>
  <c r="L4851" i="1"/>
  <c r="M4851" i="1"/>
  <c r="L4852" i="1"/>
  <c r="M4852" i="1"/>
  <c r="L4853" i="1"/>
  <c r="M4853" i="1"/>
  <c r="L4854" i="1"/>
  <c r="M4854" i="1"/>
  <c r="L4855" i="1"/>
  <c r="M4855" i="1"/>
  <c r="L4856" i="1"/>
  <c r="M4856" i="1"/>
  <c r="L4857" i="1"/>
  <c r="M4857" i="1"/>
  <c r="L4858" i="1"/>
  <c r="M4858" i="1"/>
  <c r="L4859" i="1"/>
  <c r="M4859" i="1"/>
  <c r="L4860" i="1"/>
  <c r="M4860" i="1"/>
  <c r="L4861" i="1"/>
  <c r="M4861" i="1"/>
  <c r="L4862" i="1"/>
  <c r="M4862" i="1"/>
  <c r="L4863" i="1"/>
  <c r="M4863" i="1"/>
  <c r="L4864" i="1"/>
  <c r="M4864" i="1"/>
  <c r="L4865" i="1"/>
  <c r="M4865" i="1"/>
  <c r="L4866" i="1"/>
  <c r="M4866" i="1"/>
  <c r="L4867" i="1"/>
  <c r="M4867" i="1"/>
  <c r="L4868" i="1"/>
  <c r="M4868" i="1"/>
  <c r="L4869" i="1"/>
  <c r="M4869" i="1"/>
  <c r="L4870" i="1"/>
  <c r="M4870" i="1"/>
  <c r="L4871" i="1"/>
  <c r="M4871" i="1"/>
  <c r="L4872" i="1"/>
  <c r="M4872" i="1"/>
  <c r="L4873" i="1"/>
  <c r="M4873" i="1"/>
  <c r="L4874" i="1"/>
  <c r="M4874" i="1"/>
  <c r="L4875" i="1"/>
  <c r="M4875" i="1"/>
  <c r="L4876" i="1"/>
  <c r="M4876" i="1"/>
  <c r="L4877" i="1"/>
  <c r="M4877" i="1"/>
  <c r="L4878" i="1"/>
  <c r="M4878" i="1"/>
  <c r="L4879" i="1"/>
  <c r="M4879" i="1"/>
  <c r="L4880" i="1"/>
  <c r="M4880" i="1"/>
  <c r="L4881" i="1"/>
  <c r="M4881" i="1"/>
  <c r="L4882" i="1"/>
  <c r="M4882" i="1"/>
  <c r="L4883" i="1"/>
  <c r="M4883" i="1"/>
  <c r="L4884" i="1"/>
  <c r="M4884" i="1"/>
  <c r="L4885" i="1"/>
  <c r="M4885" i="1"/>
  <c r="L4886" i="1"/>
  <c r="M4886" i="1"/>
  <c r="L4887" i="1"/>
  <c r="M4887" i="1"/>
  <c r="L4888" i="1"/>
  <c r="M4888" i="1"/>
  <c r="L4889" i="1"/>
  <c r="M4889" i="1"/>
  <c r="L4890" i="1"/>
  <c r="M4890" i="1"/>
  <c r="L4891" i="1"/>
  <c r="M4891" i="1"/>
  <c r="L4892" i="1"/>
  <c r="M4892" i="1"/>
  <c r="L4893" i="1"/>
  <c r="M4893" i="1"/>
  <c r="L4894" i="1"/>
  <c r="M4894" i="1"/>
  <c r="L4895" i="1"/>
  <c r="M4895" i="1"/>
  <c r="L4896" i="1"/>
  <c r="M4896" i="1"/>
  <c r="L4897" i="1"/>
  <c r="M4897" i="1"/>
  <c r="L4898" i="1"/>
  <c r="M4898" i="1"/>
  <c r="L4899" i="1"/>
  <c r="M4899" i="1"/>
  <c r="L4900" i="1"/>
  <c r="M4900" i="1"/>
  <c r="L4901" i="1"/>
  <c r="M4901" i="1"/>
  <c r="L4902" i="1"/>
  <c r="M4902" i="1"/>
  <c r="L4903" i="1"/>
  <c r="M4903" i="1"/>
  <c r="L4904" i="1"/>
  <c r="M4904" i="1"/>
  <c r="L4905" i="1"/>
  <c r="M4905" i="1"/>
  <c r="L4906" i="1"/>
  <c r="M4906" i="1"/>
  <c r="L4907" i="1"/>
  <c r="M4907" i="1"/>
  <c r="L4908" i="1"/>
  <c r="M4908" i="1"/>
  <c r="L4909" i="1"/>
  <c r="M4909" i="1"/>
  <c r="L4910" i="1"/>
  <c r="M4910" i="1"/>
  <c r="L4911" i="1"/>
  <c r="M4911" i="1"/>
  <c r="L4912" i="1"/>
  <c r="M4912" i="1"/>
  <c r="L4913" i="1"/>
  <c r="M4913" i="1"/>
  <c r="L4914" i="1"/>
  <c r="M4914" i="1"/>
  <c r="L4915" i="1"/>
  <c r="M4915" i="1"/>
  <c r="L4916" i="1"/>
  <c r="M4916" i="1"/>
  <c r="L4917" i="1"/>
  <c r="M4917" i="1"/>
  <c r="L4918" i="1"/>
  <c r="M4918" i="1"/>
  <c r="L4919" i="1"/>
  <c r="M4919" i="1"/>
  <c r="L4920" i="1"/>
  <c r="M4920" i="1"/>
  <c r="L4921" i="1"/>
  <c r="M4921" i="1"/>
  <c r="L4922" i="1"/>
  <c r="M4922" i="1"/>
  <c r="L4923" i="1"/>
  <c r="M4923" i="1"/>
  <c r="L4924" i="1"/>
  <c r="M4924" i="1"/>
  <c r="L4925" i="1"/>
  <c r="M4925" i="1"/>
  <c r="L4926" i="1"/>
  <c r="M4926" i="1"/>
  <c r="L4927" i="1"/>
  <c r="M4927" i="1"/>
  <c r="L4928" i="1"/>
  <c r="M4928" i="1"/>
  <c r="L4929" i="1"/>
  <c r="M4929" i="1"/>
  <c r="L4930" i="1"/>
  <c r="M4930" i="1"/>
  <c r="L4931" i="1"/>
  <c r="M4931" i="1"/>
  <c r="L4932" i="1"/>
  <c r="M4932" i="1"/>
  <c r="L4933" i="1"/>
  <c r="M4933" i="1"/>
  <c r="L4934" i="1"/>
  <c r="M4934" i="1"/>
  <c r="L4935" i="1"/>
  <c r="M4935" i="1"/>
  <c r="L4936" i="1"/>
  <c r="M4936" i="1"/>
  <c r="L4937" i="1"/>
  <c r="M4937" i="1"/>
  <c r="L4938" i="1"/>
  <c r="M4938" i="1"/>
  <c r="L4939" i="1"/>
  <c r="M4939" i="1"/>
  <c r="L4940" i="1"/>
  <c r="M4940" i="1"/>
  <c r="L4941" i="1"/>
  <c r="M4941" i="1"/>
  <c r="L4942" i="1"/>
  <c r="M4942" i="1"/>
  <c r="L4943" i="1"/>
  <c r="M4943" i="1"/>
  <c r="L4944" i="1"/>
  <c r="M4944" i="1"/>
  <c r="L4945" i="1"/>
  <c r="M4945" i="1"/>
  <c r="L4946" i="1"/>
  <c r="M4946" i="1"/>
  <c r="L4947" i="1"/>
  <c r="M4947" i="1"/>
  <c r="L4948" i="1"/>
  <c r="M4948" i="1"/>
  <c r="L4949" i="1"/>
  <c r="M4949" i="1"/>
  <c r="L4950" i="1"/>
  <c r="M4950" i="1"/>
  <c r="L4951" i="1"/>
  <c r="M4951" i="1"/>
  <c r="L4952" i="1"/>
  <c r="M4952" i="1"/>
  <c r="L4953" i="1"/>
  <c r="M4953" i="1"/>
  <c r="L4954" i="1"/>
  <c r="M4954" i="1"/>
  <c r="L4955" i="1"/>
  <c r="M4955" i="1"/>
  <c r="L4956" i="1"/>
  <c r="M4956" i="1"/>
  <c r="L4957" i="1"/>
  <c r="M4957" i="1"/>
  <c r="L4958" i="1"/>
  <c r="M4958" i="1"/>
  <c r="L4959" i="1"/>
  <c r="M4959" i="1"/>
  <c r="L4960" i="1"/>
  <c r="M4960" i="1"/>
  <c r="L4961" i="1"/>
  <c r="M4961" i="1"/>
  <c r="L4962" i="1"/>
  <c r="M4962" i="1"/>
  <c r="L4963" i="1"/>
  <c r="M4963" i="1"/>
  <c r="L4964" i="1"/>
  <c r="M4964" i="1"/>
  <c r="L4965" i="1"/>
  <c r="M4965" i="1"/>
  <c r="L4966" i="1"/>
  <c r="M4966" i="1"/>
  <c r="L4967" i="1"/>
  <c r="M4967" i="1"/>
  <c r="L4968" i="1"/>
  <c r="M4968" i="1"/>
  <c r="L4969" i="1"/>
  <c r="M4969" i="1"/>
  <c r="L4970" i="1"/>
  <c r="M4970" i="1"/>
  <c r="L4971" i="1"/>
  <c r="M4971" i="1"/>
  <c r="L4972" i="1"/>
  <c r="M4972" i="1"/>
  <c r="L4973" i="1"/>
  <c r="M4973" i="1"/>
  <c r="L4974" i="1"/>
  <c r="M4974" i="1"/>
  <c r="L4975" i="1"/>
  <c r="M4975" i="1"/>
  <c r="L4976" i="1"/>
  <c r="M4976" i="1"/>
  <c r="L4977" i="1"/>
  <c r="M4977" i="1"/>
  <c r="L4978" i="1"/>
  <c r="M4978" i="1"/>
  <c r="L4979" i="1"/>
  <c r="M4979" i="1"/>
  <c r="L4980" i="1"/>
  <c r="M4980" i="1"/>
  <c r="L4981" i="1"/>
  <c r="M4981" i="1"/>
  <c r="L4982" i="1"/>
  <c r="M4982" i="1"/>
  <c r="L4983" i="1"/>
  <c r="M4983" i="1"/>
  <c r="L4984" i="1"/>
  <c r="M4984" i="1"/>
  <c r="L4985" i="1"/>
  <c r="M4985" i="1"/>
  <c r="L4986" i="1"/>
  <c r="M4986" i="1"/>
  <c r="L4987" i="1"/>
  <c r="M4987" i="1"/>
  <c r="L4988" i="1"/>
  <c r="M4988" i="1"/>
  <c r="L4989" i="1"/>
  <c r="M4989" i="1"/>
  <c r="L4990" i="1"/>
  <c r="M4990" i="1"/>
  <c r="L4991" i="1"/>
  <c r="M4991" i="1"/>
  <c r="L4992" i="1"/>
  <c r="M4992" i="1"/>
  <c r="L4993" i="1"/>
  <c r="M4993" i="1"/>
  <c r="L4994" i="1"/>
  <c r="M4994" i="1"/>
  <c r="L4995" i="1"/>
  <c r="M4995" i="1"/>
  <c r="L4996" i="1"/>
  <c r="M4996" i="1"/>
  <c r="L4997" i="1"/>
  <c r="M4997" i="1"/>
  <c r="L4998" i="1"/>
  <c r="M4998" i="1"/>
  <c r="L4999" i="1"/>
  <c r="M4999" i="1"/>
  <c r="L5000" i="1"/>
  <c r="M5000" i="1"/>
  <c r="L5001" i="1"/>
  <c r="M5001" i="1"/>
  <c r="L5002" i="1"/>
  <c r="M5002" i="1"/>
  <c r="L5003" i="1"/>
  <c r="M5003" i="1"/>
  <c r="L5004" i="1"/>
  <c r="M5004" i="1"/>
  <c r="L5005" i="1"/>
  <c r="M5005" i="1"/>
  <c r="L5006" i="1"/>
  <c r="M5006" i="1"/>
  <c r="L5007" i="1"/>
  <c r="M5007" i="1"/>
  <c r="L5008" i="1"/>
  <c r="M5008" i="1"/>
  <c r="L5009" i="1"/>
  <c r="M5009" i="1"/>
  <c r="L5010" i="1"/>
  <c r="M5010" i="1"/>
  <c r="L5011" i="1"/>
  <c r="M5011" i="1"/>
  <c r="L5012" i="1"/>
  <c r="M5012" i="1"/>
  <c r="L5013" i="1"/>
  <c r="M5013" i="1"/>
  <c r="L5014" i="1"/>
  <c r="M5014" i="1"/>
  <c r="L5015" i="1"/>
  <c r="M5015" i="1"/>
  <c r="L5016" i="1"/>
  <c r="M5016" i="1"/>
  <c r="L5017" i="1"/>
  <c r="M5017" i="1"/>
  <c r="L5018" i="1"/>
  <c r="M5018" i="1"/>
  <c r="L5019" i="1"/>
  <c r="M5019" i="1"/>
  <c r="L5020" i="1"/>
  <c r="M5020" i="1"/>
  <c r="L5021" i="1"/>
  <c r="M5021" i="1"/>
  <c r="L5022" i="1"/>
  <c r="M5022" i="1"/>
  <c r="L5023" i="1"/>
  <c r="M5023" i="1"/>
  <c r="L5024" i="1"/>
  <c r="M5024" i="1"/>
  <c r="L5025" i="1"/>
  <c r="M5025" i="1"/>
  <c r="L5026" i="1"/>
  <c r="M5026" i="1"/>
  <c r="L5027" i="1"/>
  <c r="M5027" i="1"/>
  <c r="L5028" i="1"/>
  <c r="M5028" i="1"/>
  <c r="L5029" i="1"/>
  <c r="M5029" i="1"/>
  <c r="L5030" i="1"/>
  <c r="M5030" i="1"/>
  <c r="L5031" i="1"/>
  <c r="M5031" i="1"/>
  <c r="L5032" i="1"/>
  <c r="M5032" i="1"/>
  <c r="L5033" i="1"/>
  <c r="M5033" i="1"/>
  <c r="L5034" i="1"/>
  <c r="M5034" i="1"/>
  <c r="L5035" i="1"/>
  <c r="M5035" i="1"/>
  <c r="L5036" i="1"/>
  <c r="M5036" i="1"/>
  <c r="L5037" i="1"/>
  <c r="M5037" i="1"/>
  <c r="L5038" i="1"/>
  <c r="M5038" i="1"/>
  <c r="L5039" i="1"/>
  <c r="M5039" i="1"/>
  <c r="L5040" i="1"/>
  <c r="M5040" i="1"/>
  <c r="L5041" i="1"/>
  <c r="M5041" i="1"/>
  <c r="L5042" i="1"/>
  <c r="M5042" i="1"/>
  <c r="L5043" i="1"/>
  <c r="M5043" i="1"/>
  <c r="L5044" i="1"/>
  <c r="M5044" i="1"/>
  <c r="L5045" i="1"/>
  <c r="M5045" i="1"/>
  <c r="L5046" i="1"/>
  <c r="M5046" i="1"/>
  <c r="L5047" i="1"/>
  <c r="M5047" i="1"/>
  <c r="L5048" i="1"/>
  <c r="M5048" i="1"/>
  <c r="L5049" i="1"/>
  <c r="M5049" i="1"/>
  <c r="L5050" i="1"/>
  <c r="M5050" i="1"/>
  <c r="L5051" i="1"/>
  <c r="M5051" i="1"/>
  <c r="L5052" i="1"/>
  <c r="M5052" i="1"/>
  <c r="L5053" i="1"/>
  <c r="M5053" i="1"/>
  <c r="L5054" i="1"/>
  <c r="M5054" i="1"/>
  <c r="L5055" i="1"/>
  <c r="M5055" i="1"/>
  <c r="L5056" i="1"/>
  <c r="M5056" i="1"/>
  <c r="L5057" i="1"/>
  <c r="M5057" i="1"/>
  <c r="L5058" i="1"/>
  <c r="M5058" i="1"/>
  <c r="L5059" i="1"/>
  <c r="M5059" i="1"/>
  <c r="L5060" i="1"/>
  <c r="M5060" i="1"/>
  <c r="L5061" i="1"/>
  <c r="M5061" i="1"/>
  <c r="L5062" i="1"/>
  <c r="M5062" i="1"/>
  <c r="L5063" i="1"/>
  <c r="M5063" i="1"/>
  <c r="L5064" i="1"/>
  <c r="M5064" i="1"/>
  <c r="L5065" i="1"/>
  <c r="M5065" i="1"/>
  <c r="L5066" i="1"/>
  <c r="M5066" i="1"/>
  <c r="L5067" i="1"/>
  <c r="M5067" i="1"/>
  <c r="L5068" i="1"/>
  <c r="M5068" i="1"/>
  <c r="L5069" i="1"/>
  <c r="M5069" i="1"/>
  <c r="L5070" i="1"/>
  <c r="M5070" i="1"/>
  <c r="L5071" i="1"/>
  <c r="M5071" i="1"/>
  <c r="L5072" i="1"/>
  <c r="M5072" i="1"/>
  <c r="L5073" i="1"/>
  <c r="M5073" i="1"/>
  <c r="L5074" i="1"/>
  <c r="M5074" i="1"/>
  <c r="L5075" i="1"/>
  <c r="M5075" i="1"/>
  <c r="L5076" i="1"/>
  <c r="M5076" i="1"/>
  <c r="L5077" i="1"/>
  <c r="M5077" i="1"/>
  <c r="L5078" i="1"/>
  <c r="M5078" i="1"/>
  <c r="L5079" i="1"/>
  <c r="M5079" i="1"/>
  <c r="L5080" i="1"/>
  <c r="M5080" i="1"/>
  <c r="L5081" i="1"/>
  <c r="M5081" i="1"/>
  <c r="L5082" i="1"/>
  <c r="M5082" i="1"/>
  <c r="L5083" i="1"/>
  <c r="M5083" i="1"/>
  <c r="L5084" i="1"/>
  <c r="M5084" i="1"/>
  <c r="L5085" i="1"/>
  <c r="M5085" i="1"/>
  <c r="L5086" i="1"/>
  <c r="M5086" i="1"/>
  <c r="L5087" i="1"/>
  <c r="M5087" i="1"/>
  <c r="L5088" i="1"/>
  <c r="M5088" i="1"/>
  <c r="L5089" i="1"/>
  <c r="M5089" i="1"/>
  <c r="L5090" i="1"/>
  <c r="M5090" i="1"/>
  <c r="L5091" i="1"/>
  <c r="M5091" i="1"/>
  <c r="L5092" i="1"/>
  <c r="M5092" i="1"/>
  <c r="L5093" i="1"/>
  <c r="M5093" i="1"/>
  <c r="L5094" i="1"/>
  <c r="M5094" i="1"/>
  <c r="L5095" i="1"/>
  <c r="M5095" i="1"/>
  <c r="L5096" i="1"/>
  <c r="M5096" i="1"/>
  <c r="L5097" i="1"/>
  <c r="M5097" i="1"/>
  <c r="L5098" i="1"/>
  <c r="M5098" i="1"/>
  <c r="L5099" i="1"/>
  <c r="M5099" i="1"/>
  <c r="L5100" i="1"/>
  <c r="M5100" i="1"/>
  <c r="L5101" i="1"/>
  <c r="M5101" i="1"/>
  <c r="L5102" i="1"/>
  <c r="M5102" i="1"/>
  <c r="L5103" i="1"/>
  <c r="M5103" i="1"/>
  <c r="L5104" i="1"/>
  <c r="M5104" i="1"/>
  <c r="L5105" i="1"/>
  <c r="M5105" i="1"/>
  <c r="L5106" i="1"/>
  <c r="M5106" i="1"/>
  <c r="L5107" i="1"/>
  <c r="M5107" i="1"/>
  <c r="L5108" i="1"/>
  <c r="M5108" i="1"/>
  <c r="L5109" i="1"/>
  <c r="M5109" i="1"/>
  <c r="L5110" i="1"/>
  <c r="M5110" i="1"/>
  <c r="L5111" i="1"/>
  <c r="M5111" i="1"/>
  <c r="L5112" i="1"/>
  <c r="M5112" i="1"/>
  <c r="L5113" i="1"/>
  <c r="M5113" i="1"/>
  <c r="L5114" i="1"/>
  <c r="M5114" i="1"/>
  <c r="L5115" i="1"/>
  <c r="M5115" i="1"/>
  <c r="L5116" i="1"/>
  <c r="M5116" i="1"/>
  <c r="L5117" i="1"/>
  <c r="M5117" i="1"/>
  <c r="L5118" i="1"/>
  <c r="M5118" i="1"/>
  <c r="L5119" i="1"/>
  <c r="M5119" i="1"/>
  <c r="L5120" i="1"/>
  <c r="M5120" i="1"/>
  <c r="L5121" i="1"/>
  <c r="M5121" i="1"/>
  <c r="L5122" i="1"/>
  <c r="M5122" i="1"/>
  <c r="L5123" i="1"/>
  <c r="M5123" i="1"/>
  <c r="L5124" i="1"/>
  <c r="M5124" i="1"/>
  <c r="L5125" i="1"/>
  <c r="M5125" i="1"/>
  <c r="L5126" i="1"/>
  <c r="M5126" i="1"/>
  <c r="L5127" i="1"/>
  <c r="M5127" i="1"/>
  <c r="L5128" i="1"/>
  <c r="M5128" i="1"/>
  <c r="L5129" i="1"/>
  <c r="M5129" i="1"/>
  <c r="L5130" i="1"/>
  <c r="M5130" i="1"/>
  <c r="L5131" i="1"/>
  <c r="M5131" i="1"/>
  <c r="L5132" i="1"/>
  <c r="M5132" i="1"/>
  <c r="L5133" i="1"/>
  <c r="M5133" i="1"/>
  <c r="L5134" i="1"/>
  <c r="M5134" i="1"/>
  <c r="L5135" i="1"/>
  <c r="M5135" i="1"/>
  <c r="L5136" i="1"/>
  <c r="M5136" i="1"/>
  <c r="L5137" i="1"/>
  <c r="M5137" i="1"/>
  <c r="L5138" i="1"/>
  <c r="M5138" i="1"/>
  <c r="L5139" i="1"/>
  <c r="M5139" i="1"/>
  <c r="L5140" i="1"/>
  <c r="M5140" i="1"/>
  <c r="L5141" i="1"/>
  <c r="M5141" i="1"/>
  <c r="L5142" i="1"/>
  <c r="M5142" i="1"/>
  <c r="L5143" i="1"/>
  <c r="M5143" i="1"/>
  <c r="L5144" i="1"/>
  <c r="M5144" i="1"/>
  <c r="L5145" i="1"/>
  <c r="M5145" i="1"/>
  <c r="L5146" i="1"/>
  <c r="M5146" i="1"/>
  <c r="L5147" i="1"/>
  <c r="M5147" i="1"/>
  <c r="L5148" i="1"/>
  <c r="M5148" i="1"/>
  <c r="L5149" i="1"/>
  <c r="M5149" i="1"/>
  <c r="L5150" i="1"/>
  <c r="M5150" i="1"/>
  <c r="L5151" i="1"/>
  <c r="M5151" i="1"/>
  <c r="L5152" i="1"/>
  <c r="M5152" i="1"/>
  <c r="L5153" i="1"/>
  <c r="M5153" i="1"/>
  <c r="L5154" i="1"/>
  <c r="M5154" i="1"/>
  <c r="L5155" i="1"/>
  <c r="M5155" i="1"/>
  <c r="L5156" i="1"/>
  <c r="M5156" i="1"/>
  <c r="L5157" i="1"/>
  <c r="M5157" i="1"/>
  <c r="L5158" i="1"/>
  <c r="M5158" i="1"/>
  <c r="L5159" i="1"/>
  <c r="M5159" i="1"/>
  <c r="L5160" i="1"/>
  <c r="M5160" i="1"/>
  <c r="L5161" i="1"/>
  <c r="M5161" i="1"/>
  <c r="L5162" i="1"/>
  <c r="M5162" i="1"/>
  <c r="L5163" i="1"/>
  <c r="M5163" i="1"/>
  <c r="L5164" i="1"/>
  <c r="M5164" i="1"/>
  <c r="L5165" i="1"/>
  <c r="M5165" i="1"/>
  <c r="L5166" i="1"/>
  <c r="M5166" i="1"/>
  <c r="L5167" i="1"/>
  <c r="M5167" i="1"/>
  <c r="L5168" i="1"/>
  <c r="M5168" i="1"/>
  <c r="L5169" i="1"/>
  <c r="M5169" i="1"/>
  <c r="L5170" i="1"/>
  <c r="M5170" i="1"/>
  <c r="L5171" i="1"/>
  <c r="M5171" i="1"/>
  <c r="L5172" i="1"/>
  <c r="M5172" i="1"/>
  <c r="L5173" i="1"/>
  <c r="M5173" i="1"/>
  <c r="L5174" i="1"/>
  <c r="M5174" i="1"/>
  <c r="L5175" i="1"/>
  <c r="M5175" i="1"/>
  <c r="L5176" i="1"/>
  <c r="M5176" i="1"/>
  <c r="L5177" i="1"/>
  <c r="M5177" i="1"/>
  <c r="L5178" i="1"/>
  <c r="M5178" i="1"/>
  <c r="L5179" i="1"/>
  <c r="M5179" i="1"/>
  <c r="L5180" i="1"/>
  <c r="M5180" i="1"/>
  <c r="L5181" i="1"/>
  <c r="M5181" i="1"/>
  <c r="L5182" i="1"/>
  <c r="M5182" i="1"/>
  <c r="L5183" i="1"/>
  <c r="M5183" i="1"/>
  <c r="L5184" i="1"/>
  <c r="M5184" i="1"/>
  <c r="L5185" i="1"/>
  <c r="M5185" i="1"/>
  <c r="L5186" i="1"/>
  <c r="M5186" i="1"/>
  <c r="L5187" i="1"/>
  <c r="M5187" i="1"/>
  <c r="L5188" i="1"/>
  <c r="M5188" i="1"/>
  <c r="L5189" i="1"/>
  <c r="M5189" i="1"/>
  <c r="L5190" i="1"/>
  <c r="M5190" i="1"/>
  <c r="L5191" i="1"/>
  <c r="M5191" i="1"/>
  <c r="L5192" i="1"/>
  <c r="M5192" i="1"/>
  <c r="L5193" i="1"/>
  <c r="M5193" i="1"/>
  <c r="L5194" i="1"/>
  <c r="M5194" i="1"/>
  <c r="L5195" i="1"/>
  <c r="M5195" i="1"/>
  <c r="L5196" i="1"/>
  <c r="M5196" i="1"/>
  <c r="L5197" i="1"/>
  <c r="M5197" i="1"/>
  <c r="L5198" i="1"/>
  <c r="M5198" i="1"/>
  <c r="L5199" i="1"/>
  <c r="M5199" i="1"/>
  <c r="L5200" i="1"/>
  <c r="M5200" i="1"/>
  <c r="L5201" i="1"/>
  <c r="M5201" i="1"/>
  <c r="L5202" i="1"/>
  <c r="M5202" i="1"/>
  <c r="L5203" i="1"/>
  <c r="M5203" i="1"/>
  <c r="L5204" i="1"/>
  <c r="M5204" i="1"/>
  <c r="L5205" i="1"/>
  <c r="M5205" i="1"/>
  <c r="L5206" i="1"/>
  <c r="M5206" i="1"/>
  <c r="L5207" i="1"/>
  <c r="M5207" i="1"/>
  <c r="L5208" i="1"/>
  <c r="M5208" i="1"/>
  <c r="L5209" i="1"/>
  <c r="M5209" i="1"/>
  <c r="L5210" i="1"/>
  <c r="M5210" i="1"/>
  <c r="L5211" i="1"/>
  <c r="M5211" i="1"/>
  <c r="L5212" i="1"/>
  <c r="M5212" i="1"/>
  <c r="L5213" i="1"/>
  <c r="M5213" i="1"/>
  <c r="L5214" i="1"/>
  <c r="M5214" i="1"/>
  <c r="L5215" i="1"/>
  <c r="M5215" i="1"/>
  <c r="L5216" i="1"/>
  <c r="M5216" i="1"/>
  <c r="L5217" i="1"/>
  <c r="M5217" i="1"/>
  <c r="L5218" i="1"/>
  <c r="M5218" i="1"/>
  <c r="L5219" i="1"/>
  <c r="M5219" i="1"/>
  <c r="L5220" i="1"/>
  <c r="M5220" i="1"/>
  <c r="L5221" i="1"/>
  <c r="M5221" i="1"/>
  <c r="L5222" i="1"/>
  <c r="M5222" i="1"/>
  <c r="L5223" i="1"/>
  <c r="M5223" i="1"/>
  <c r="L5224" i="1"/>
  <c r="M5224" i="1"/>
  <c r="L5225" i="1"/>
  <c r="M5225" i="1"/>
  <c r="L5226" i="1"/>
  <c r="M5226" i="1"/>
  <c r="L5227" i="1"/>
  <c r="M5227" i="1"/>
  <c r="L5228" i="1"/>
  <c r="M5228" i="1"/>
  <c r="L5229" i="1"/>
  <c r="M5229" i="1"/>
  <c r="L5230" i="1"/>
  <c r="M5230" i="1"/>
  <c r="L5231" i="1"/>
  <c r="M5231" i="1"/>
  <c r="L5232" i="1"/>
  <c r="M5232" i="1"/>
  <c r="L5233" i="1"/>
  <c r="M5233" i="1"/>
  <c r="L5234" i="1"/>
  <c r="M5234" i="1"/>
  <c r="L5235" i="1"/>
  <c r="M5235" i="1"/>
  <c r="L5236" i="1"/>
  <c r="M5236" i="1"/>
  <c r="L5237" i="1"/>
  <c r="M5237" i="1"/>
  <c r="L5238" i="1"/>
  <c r="M5238" i="1"/>
  <c r="L5239" i="1"/>
  <c r="M5239" i="1"/>
  <c r="L5240" i="1"/>
  <c r="M5240" i="1"/>
  <c r="L5241" i="1"/>
  <c r="M5241" i="1"/>
  <c r="L5242" i="1"/>
  <c r="M5242" i="1"/>
  <c r="L5243" i="1"/>
  <c r="M5243" i="1"/>
  <c r="L5244" i="1"/>
  <c r="M5244" i="1"/>
  <c r="L5245" i="1"/>
  <c r="M5245" i="1"/>
  <c r="L5246" i="1"/>
  <c r="M5246" i="1"/>
  <c r="L5247" i="1"/>
  <c r="M5247" i="1"/>
  <c r="L5248" i="1"/>
  <c r="M5248" i="1"/>
  <c r="L5249" i="1"/>
  <c r="M5249" i="1"/>
  <c r="L5250" i="1"/>
  <c r="M5250" i="1"/>
  <c r="L5251" i="1"/>
  <c r="M5251" i="1"/>
  <c r="L5252" i="1"/>
  <c r="M5252" i="1"/>
  <c r="L5253" i="1"/>
  <c r="M5253" i="1"/>
  <c r="L5254" i="1"/>
  <c r="M5254" i="1"/>
  <c r="L5255" i="1"/>
  <c r="M5255" i="1"/>
  <c r="L5256" i="1"/>
  <c r="M5256" i="1"/>
  <c r="L5257" i="1"/>
  <c r="M5257" i="1"/>
  <c r="L5258" i="1"/>
  <c r="M5258" i="1"/>
  <c r="L5259" i="1"/>
  <c r="M5259" i="1"/>
  <c r="L5260" i="1"/>
  <c r="M5260" i="1"/>
  <c r="L5261" i="1"/>
  <c r="M5261" i="1"/>
  <c r="L5262" i="1"/>
  <c r="M5262" i="1"/>
  <c r="L5263" i="1"/>
  <c r="M5263" i="1"/>
  <c r="L5264" i="1"/>
  <c r="M5264" i="1"/>
  <c r="L5265" i="1"/>
  <c r="M5265" i="1"/>
  <c r="L5266" i="1"/>
  <c r="M5266" i="1"/>
  <c r="L5267" i="1"/>
  <c r="M5267" i="1"/>
  <c r="L5268" i="1"/>
  <c r="M5268" i="1"/>
  <c r="L5269" i="1"/>
  <c r="M5269" i="1"/>
  <c r="L5270" i="1"/>
  <c r="M5270" i="1"/>
  <c r="L5271" i="1"/>
  <c r="M5271" i="1"/>
  <c r="L5272" i="1"/>
  <c r="M5272" i="1"/>
  <c r="L5273" i="1"/>
  <c r="M5273" i="1"/>
  <c r="L5274" i="1"/>
  <c r="M5274" i="1"/>
  <c r="L5275" i="1"/>
  <c r="M5275" i="1"/>
  <c r="L5276" i="1"/>
  <c r="M5276" i="1"/>
  <c r="L5277" i="1"/>
  <c r="M5277" i="1"/>
  <c r="L5278" i="1"/>
  <c r="M5278" i="1"/>
  <c r="L5279" i="1"/>
  <c r="M5279" i="1"/>
  <c r="L5280" i="1"/>
  <c r="M5280" i="1"/>
  <c r="L5281" i="1"/>
  <c r="M5281" i="1"/>
  <c r="L5282" i="1"/>
  <c r="M5282" i="1"/>
  <c r="L5283" i="1"/>
  <c r="M5283" i="1"/>
  <c r="L5284" i="1"/>
  <c r="M5284" i="1"/>
  <c r="L5285" i="1"/>
  <c r="M5285" i="1"/>
  <c r="L5286" i="1"/>
  <c r="M5286" i="1"/>
  <c r="L5287" i="1"/>
  <c r="M5287" i="1"/>
  <c r="L5288" i="1"/>
  <c r="M5288" i="1"/>
  <c r="L5289" i="1"/>
  <c r="M5289" i="1"/>
  <c r="L5290" i="1"/>
  <c r="M5290" i="1"/>
  <c r="L5291" i="1"/>
  <c r="M5291" i="1"/>
  <c r="L5292" i="1"/>
  <c r="M5292" i="1"/>
  <c r="L5293" i="1"/>
  <c r="M5293" i="1"/>
  <c r="L5294" i="1"/>
  <c r="M5294" i="1"/>
  <c r="L5295" i="1"/>
  <c r="M5295" i="1"/>
  <c r="L5296" i="1"/>
  <c r="M5296" i="1"/>
  <c r="L5297" i="1"/>
  <c r="M5297" i="1"/>
  <c r="L5298" i="1"/>
  <c r="M5298" i="1"/>
  <c r="L5299" i="1"/>
  <c r="M5299" i="1"/>
  <c r="L5300" i="1"/>
  <c r="M5300" i="1"/>
  <c r="L5301" i="1"/>
  <c r="M5301" i="1"/>
  <c r="L5302" i="1"/>
  <c r="M5302" i="1"/>
  <c r="L5303" i="1"/>
  <c r="M5303" i="1"/>
  <c r="L5304" i="1"/>
  <c r="M5304" i="1"/>
  <c r="L5305" i="1"/>
  <c r="M5305" i="1"/>
  <c r="L5306" i="1"/>
  <c r="M5306" i="1"/>
  <c r="L5307" i="1"/>
  <c r="M5307" i="1"/>
  <c r="L5308" i="1"/>
  <c r="M5308" i="1"/>
  <c r="L5309" i="1"/>
  <c r="M5309" i="1"/>
  <c r="L5310" i="1"/>
  <c r="M5310" i="1"/>
  <c r="L5311" i="1"/>
  <c r="M5311" i="1"/>
  <c r="L5312" i="1"/>
  <c r="M5312" i="1"/>
  <c r="L5313" i="1"/>
  <c r="M5313" i="1"/>
  <c r="L5314" i="1"/>
  <c r="M5314" i="1"/>
  <c r="L5315" i="1"/>
  <c r="M5315" i="1"/>
  <c r="L5316" i="1"/>
  <c r="M5316" i="1"/>
  <c r="L5317" i="1"/>
  <c r="M5317" i="1"/>
  <c r="L5318" i="1"/>
  <c r="M5318" i="1"/>
  <c r="L5319" i="1"/>
  <c r="M5319" i="1"/>
  <c r="L5320" i="1"/>
  <c r="M5320" i="1"/>
  <c r="L5321" i="1"/>
  <c r="M5321" i="1"/>
  <c r="L5322" i="1"/>
  <c r="M5322" i="1"/>
  <c r="L5323" i="1"/>
  <c r="M5323" i="1"/>
  <c r="L5324" i="1"/>
  <c r="M5324" i="1"/>
  <c r="L5325" i="1"/>
  <c r="M5325" i="1"/>
  <c r="L5326" i="1"/>
  <c r="M5326" i="1"/>
  <c r="L5327" i="1"/>
  <c r="M5327" i="1"/>
  <c r="L5328" i="1"/>
  <c r="M5328" i="1"/>
  <c r="L5329" i="1"/>
  <c r="M5329" i="1"/>
  <c r="L5330" i="1"/>
  <c r="M5330" i="1"/>
  <c r="L5331" i="1"/>
  <c r="M5331" i="1"/>
  <c r="L5332" i="1"/>
  <c r="M5332" i="1"/>
  <c r="L5333" i="1"/>
  <c r="M5333" i="1"/>
  <c r="L5334" i="1"/>
  <c r="M5334" i="1"/>
  <c r="L5335" i="1"/>
  <c r="M5335" i="1"/>
  <c r="L5336" i="1"/>
  <c r="M5336" i="1"/>
  <c r="L5337" i="1"/>
  <c r="M5337" i="1"/>
  <c r="L5338" i="1"/>
  <c r="M5338" i="1"/>
  <c r="L5339" i="1"/>
  <c r="M5339" i="1"/>
  <c r="L5340" i="1"/>
  <c r="M5340" i="1"/>
  <c r="L5341" i="1"/>
  <c r="M5341" i="1"/>
  <c r="L5342" i="1"/>
  <c r="M5342" i="1"/>
  <c r="L5343" i="1"/>
  <c r="M5343" i="1"/>
  <c r="L5344" i="1"/>
  <c r="M5344" i="1"/>
  <c r="L5345" i="1"/>
  <c r="M5345" i="1"/>
  <c r="L5346" i="1"/>
  <c r="M5346" i="1"/>
  <c r="L5347" i="1"/>
  <c r="M5347" i="1"/>
  <c r="L5348" i="1"/>
  <c r="M5348" i="1"/>
  <c r="L5349" i="1"/>
  <c r="M5349" i="1"/>
  <c r="L5350" i="1"/>
  <c r="M5350" i="1"/>
  <c r="L5351" i="1"/>
  <c r="M5351" i="1"/>
  <c r="L5352" i="1"/>
  <c r="M5352" i="1"/>
  <c r="L5353" i="1"/>
  <c r="M5353" i="1"/>
  <c r="L5354" i="1"/>
  <c r="M5354" i="1"/>
  <c r="L5355" i="1"/>
  <c r="M5355" i="1"/>
  <c r="L5356" i="1"/>
  <c r="M5356" i="1"/>
  <c r="L5357" i="1"/>
  <c r="M5357" i="1"/>
  <c r="L5358" i="1"/>
  <c r="M5358" i="1"/>
  <c r="L5359" i="1"/>
  <c r="M5359" i="1"/>
  <c r="L5360" i="1"/>
  <c r="M5360" i="1"/>
  <c r="L5361" i="1"/>
  <c r="M5361" i="1"/>
  <c r="L5362" i="1"/>
  <c r="M5362" i="1"/>
  <c r="L5363" i="1"/>
  <c r="M5363" i="1"/>
  <c r="L5364" i="1"/>
  <c r="M5364" i="1"/>
  <c r="L5365" i="1"/>
  <c r="M5365" i="1"/>
  <c r="L5366" i="1"/>
  <c r="M5366" i="1"/>
  <c r="L5367" i="1"/>
  <c r="M5367" i="1"/>
  <c r="L5368" i="1"/>
  <c r="M5368" i="1"/>
  <c r="L5369" i="1"/>
  <c r="M5369" i="1"/>
  <c r="L5370" i="1"/>
  <c r="M5370" i="1"/>
  <c r="L5371" i="1"/>
  <c r="M5371" i="1"/>
  <c r="L5372" i="1"/>
  <c r="M5372" i="1"/>
  <c r="L5373" i="1"/>
  <c r="M5373" i="1"/>
  <c r="L5374" i="1"/>
  <c r="M5374" i="1"/>
  <c r="L5375" i="1"/>
  <c r="M5375" i="1"/>
  <c r="L5376" i="1"/>
  <c r="M5376" i="1"/>
  <c r="L5377" i="1"/>
  <c r="M5377" i="1"/>
  <c r="L5378" i="1"/>
  <c r="M5378" i="1"/>
  <c r="L5379" i="1"/>
  <c r="M5379" i="1"/>
  <c r="L5380" i="1"/>
  <c r="M5380" i="1"/>
  <c r="L5381" i="1"/>
  <c r="M5381" i="1"/>
  <c r="L5382" i="1"/>
  <c r="M5382" i="1"/>
  <c r="L5383" i="1"/>
  <c r="M5383" i="1"/>
  <c r="L5384" i="1"/>
  <c r="M5384" i="1"/>
  <c r="L5385" i="1"/>
  <c r="M5385" i="1"/>
  <c r="L5386" i="1"/>
  <c r="M5386" i="1"/>
  <c r="L5387" i="1"/>
  <c r="M5387" i="1"/>
  <c r="L5388" i="1"/>
  <c r="M5388" i="1"/>
  <c r="L5389" i="1"/>
  <c r="M5389" i="1"/>
  <c r="L5390" i="1"/>
  <c r="M5390" i="1"/>
  <c r="L5391" i="1"/>
  <c r="M5391" i="1"/>
  <c r="L5392" i="1"/>
  <c r="M5392" i="1"/>
  <c r="L5393" i="1"/>
  <c r="M5393" i="1"/>
  <c r="L5394" i="1"/>
  <c r="M5394" i="1"/>
  <c r="L5395" i="1"/>
  <c r="M5395" i="1"/>
  <c r="L5396" i="1"/>
  <c r="M5396" i="1"/>
  <c r="L5397" i="1"/>
  <c r="M5397" i="1"/>
  <c r="L5398" i="1"/>
  <c r="M5398" i="1"/>
  <c r="L5399" i="1"/>
  <c r="M5399" i="1"/>
  <c r="L5400" i="1"/>
  <c r="M5400" i="1"/>
  <c r="L5401" i="1"/>
  <c r="M5401" i="1"/>
  <c r="L5402" i="1"/>
  <c r="M5402" i="1"/>
  <c r="L5403" i="1"/>
  <c r="M5403" i="1"/>
  <c r="L5404" i="1"/>
  <c r="M5404" i="1"/>
  <c r="L5405" i="1"/>
  <c r="M5405" i="1"/>
  <c r="L5406" i="1"/>
  <c r="M5406" i="1"/>
  <c r="L5407" i="1"/>
  <c r="M5407" i="1"/>
  <c r="L5408" i="1"/>
  <c r="M5408" i="1"/>
  <c r="L5409" i="1"/>
  <c r="M5409" i="1"/>
  <c r="L5410" i="1"/>
  <c r="M5410" i="1"/>
  <c r="L5411" i="1"/>
  <c r="M5411" i="1"/>
  <c r="L5412" i="1"/>
  <c r="M5412" i="1"/>
  <c r="L5413" i="1"/>
  <c r="M5413" i="1"/>
  <c r="L5414" i="1"/>
  <c r="M5414" i="1"/>
  <c r="L5415" i="1"/>
  <c r="M5415" i="1"/>
  <c r="L5416" i="1"/>
  <c r="M5416" i="1"/>
  <c r="L5417" i="1"/>
  <c r="M5417" i="1"/>
  <c r="L5418" i="1"/>
  <c r="M5418" i="1"/>
  <c r="L5419" i="1"/>
  <c r="M5419" i="1"/>
  <c r="L5420" i="1"/>
  <c r="M5420" i="1"/>
  <c r="L5421" i="1"/>
  <c r="M5421" i="1"/>
  <c r="L5422" i="1"/>
  <c r="M5422" i="1"/>
  <c r="L5423" i="1"/>
  <c r="M5423" i="1"/>
  <c r="L5424" i="1"/>
  <c r="M5424" i="1"/>
  <c r="L5425" i="1"/>
  <c r="M5425" i="1"/>
  <c r="L5426" i="1"/>
  <c r="M5426" i="1"/>
  <c r="L5427" i="1"/>
  <c r="M5427" i="1"/>
  <c r="L5428" i="1"/>
  <c r="M5428" i="1"/>
  <c r="L5429" i="1"/>
  <c r="M5429" i="1"/>
  <c r="L5430" i="1"/>
  <c r="M5430" i="1"/>
  <c r="L5431" i="1"/>
  <c r="M5431" i="1"/>
  <c r="L5432" i="1"/>
  <c r="M5432" i="1"/>
  <c r="L5433" i="1"/>
  <c r="M5433" i="1"/>
  <c r="L5434" i="1"/>
  <c r="M5434" i="1"/>
  <c r="L5435" i="1"/>
  <c r="M5435" i="1"/>
  <c r="L5436" i="1"/>
  <c r="M5436" i="1"/>
  <c r="L5437" i="1"/>
  <c r="M5437" i="1"/>
  <c r="L5438" i="1"/>
  <c r="M5438" i="1"/>
  <c r="L5439" i="1"/>
  <c r="M5439" i="1"/>
  <c r="L5440" i="1"/>
  <c r="M5440" i="1"/>
  <c r="L5441" i="1"/>
  <c r="M5441" i="1"/>
  <c r="L5442" i="1"/>
  <c r="M5442" i="1"/>
  <c r="L5443" i="1"/>
  <c r="M5443" i="1"/>
  <c r="L5444" i="1"/>
  <c r="M5444" i="1"/>
  <c r="L5445" i="1"/>
  <c r="M5445" i="1"/>
  <c r="L5446" i="1"/>
  <c r="M5446" i="1"/>
  <c r="L5447" i="1"/>
  <c r="M5447" i="1"/>
  <c r="L5448" i="1"/>
  <c r="M5448" i="1"/>
  <c r="L5449" i="1"/>
  <c r="M5449" i="1"/>
  <c r="L5450" i="1"/>
  <c r="M5450" i="1"/>
  <c r="L5451" i="1"/>
  <c r="M5451" i="1"/>
  <c r="L5452" i="1"/>
  <c r="M5452" i="1"/>
  <c r="L5453" i="1"/>
  <c r="M5453" i="1"/>
  <c r="L5454" i="1"/>
  <c r="M5454" i="1"/>
  <c r="L5455" i="1"/>
  <c r="M5455" i="1"/>
  <c r="L5456" i="1"/>
  <c r="M5456" i="1"/>
  <c r="L5457" i="1"/>
  <c r="M5457" i="1"/>
  <c r="L5458" i="1"/>
  <c r="M5458" i="1"/>
  <c r="L5459" i="1"/>
  <c r="M5459" i="1"/>
  <c r="L5460" i="1"/>
  <c r="M5460" i="1"/>
  <c r="L5461" i="1"/>
  <c r="M5461" i="1"/>
  <c r="L5462" i="1"/>
  <c r="M5462" i="1"/>
  <c r="L5463" i="1"/>
  <c r="M5463" i="1"/>
  <c r="L5464" i="1"/>
  <c r="M5464" i="1"/>
  <c r="L5465" i="1"/>
  <c r="M5465" i="1"/>
  <c r="L5466" i="1"/>
  <c r="M5466" i="1"/>
  <c r="L5467" i="1"/>
  <c r="M5467" i="1"/>
  <c r="L5468" i="1"/>
  <c r="M5468" i="1"/>
  <c r="L5469" i="1"/>
  <c r="M5469" i="1"/>
  <c r="L5470" i="1"/>
  <c r="M5470" i="1"/>
  <c r="L5471" i="1"/>
  <c r="M5471" i="1"/>
  <c r="L5472" i="1"/>
  <c r="M5472" i="1"/>
  <c r="L5473" i="1"/>
  <c r="M5473" i="1"/>
  <c r="L5474" i="1"/>
  <c r="M5474" i="1"/>
  <c r="L5475" i="1"/>
  <c r="M5475" i="1"/>
  <c r="L5476" i="1"/>
  <c r="M5476" i="1"/>
  <c r="L5477" i="1"/>
  <c r="M5477" i="1"/>
  <c r="L5478" i="1"/>
  <c r="M5478" i="1"/>
  <c r="L5479" i="1"/>
  <c r="M5479" i="1"/>
  <c r="L5480" i="1"/>
  <c r="M5480" i="1"/>
  <c r="L5481" i="1"/>
  <c r="M5481" i="1"/>
  <c r="L5482" i="1"/>
  <c r="M5482" i="1"/>
  <c r="L5483" i="1"/>
  <c r="M5483" i="1"/>
  <c r="L5484" i="1"/>
  <c r="M5484" i="1"/>
  <c r="L5485" i="1"/>
  <c r="M5485" i="1"/>
  <c r="L5486" i="1"/>
  <c r="M5486" i="1"/>
  <c r="L5487" i="1"/>
  <c r="M5487" i="1"/>
  <c r="L5488" i="1"/>
  <c r="M5488" i="1"/>
  <c r="L5489" i="1"/>
  <c r="M5489" i="1"/>
  <c r="L5490" i="1"/>
  <c r="M5490" i="1"/>
  <c r="L5491" i="1"/>
  <c r="M5491" i="1"/>
  <c r="L5492" i="1"/>
  <c r="M5492" i="1"/>
  <c r="L5493" i="1"/>
  <c r="M5493" i="1"/>
  <c r="L5494" i="1"/>
  <c r="M5494" i="1"/>
  <c r="L5495" i="1"/>
  <c r="M5495" i="1"/>
  <c r="L5496" i="1"/>
  <c r="M5496" i="1"/>
  <c r="L5497" i="1"/>
  <c r="M5497" i="1"/>
  <c r="L5498" i="1"/>
  <c r="M5498" i="1"/>
  <c r="L5499" i="1"/>
  <c r="M5499" i="1"/>
  <c r="L5500" i="1"/>
  <c r="M5500" i="1"/>
  <c r="L5501" i="1"/>
  <c r="M5501" i="1"/>
  <c r="L5502" i="1"/>
  <c r="M5502" i="1"/>
  <c r="L5503" i="1"/>
  <c r="M5503" i="1"/>
  <c r="L5504" i="1"/>
  <c r="M5504" i="1"/>
  <c r="L5505" i="1"/>
  <c r="M5505" i="1"/>
  <c r="L5506" i="1"/>
  <c r="M5506" i="1"/>
  <c r="L5507" i="1"/>
  <c r="M5507" i="1"/>
  <c r="L5508" i="1"/>
  <c r="M5508" i="1"/>
  <c r="L5509" i="1"/>
  <c r="M5509" i="1"/>
  <c r="L5510" i="1"/>
  <c r="M5510" i="1"/>
  <c r="L5511" i="1"/>
  <c r="M5511" i="1"/>
  <c r="L5512" i="1"/>
  <c r="M5512" i="1"/>
  <c r="L5513" i="1"/>
  <c r="M5513" i="1"/>
  <c r="L5514" i="1"/>
  <c r="M5514" i="1"/>
  <c r="L5515" i="1"/>
  <c r="M5515" i="1"/>
  <c r="L5516" i="1"/>
  <c r="M5516" i="1"/>
  <c r="L5517" i="1"/>
  <c r="M5517" i="1"/>
  <c r="L5518" i="1"/>
  <c r="M5518" i="1"/>
  <c r="L5519" i="1"/>
  <c r="M5519" i="1"/>
  <c r="L5520" i="1"/>
  <c r="M5520" i="1"/>
  <c r="L5521" i="1"/>
  <c r="M5521" i="1"/>
  <c r="L5522" i="1"/>
  <c r="M5522" i="1"/>
  <c r="L5523" i="1"/>
  <c r="M5523" i="1"/>
  <c r="L5524" i="1"/>
  <c r="M5524" i="1"/>
  <c r="L5525" i="1"/>
  <c r="M5525" i="1"/>
  <c r="L5526" i="1"/>
  <c r="M5526" i="1"/>
  <c r="L5527" i="1"/>
  <c r="M5527" i="1"/>
  <c r="L5528" i="1"/>
  <c r="M5528" i="1"/>
  <c r="L5529" i="1"/>
  <c r="M5529" i="1"/>
  <c r="L5530" i="1"/>
  <c r="M5530" i="1"/>
  <c r="L5531" i="1"/>
  <c r="M5531" i="1"/>
  <c r="L5532" i="1"/>
  <c r="M5532" i="1"/>
  <c r="L5533" i="1"/>
  <c r="M5533" i="1"/>
  <c r="L5534" i="1"/>
  <c r="M5534" i="1"/>
  <c r="L5535" i="1"/>
  <c r="M5535" i="1"/>
  <c r="L5536" i="1"/>
  <c r="M5536" i="1"/>
  <c r="L5537" i="1"/>
  <c r="M5537" i="1"/>
  <c r="L5538" i="1"/>
  <c r="M5538" i="1"/>
  <c r="L5539" i="1"/>
  <c r="M5539" i="1"/>
  <c r="L5540" i="1"/>
  <c r="M5540" i="1"/>
  <c r="L5541" i="1"/>
  <c r="M5541" i="1"/>
  <c r="L5542" i="1"/>
  <c r="M5542" i="1"/>
  <c r="L5543" i="1"/>
  <c r="M5543" i="1"/>
  <c r="L5544" i="1"/>
  <c r="M5544" i="1"/>
  <c r="L5545" i="1"/>
  <c r="M5545" i="1"/>
  <c r="L5546" i="1"/>
  <c r="M5546" i="1"/>
  <c r="L5547" i="1"/>
  <c r="M5547" i="1"/>
  <c r="L5548" i="1"/>
  <c r="M5548" i="1"/>
  <c r="L5549" i="1"/>
  <c r="M5549" i="1"/>
  <c r="L5550" i="1"/>
  <c r="M5550" i="1"/>
  <c r="L5551" i="1"/>
  <c r="M5551" i="1"/>
  <c r="L5552" i="1"/>
  <c r="M5552" i="1"/>
  <c r="L5553" i="1"/>
  <c r="M5553" i="1"/>
  <c r="L5554" i="1"/>
  <c r="M5554" i="1"/>
  <c r="L5555" i="1"/>
  <c r="M5555" i="1"/>
  <c r="L5556" i="1"/>
  <c r="M5556" i="1"/>
  <c r="L5557" i="1"/>
  <c r="M5557" i="1"/>
  <c r="L5558" i="1"/>
  <c r="M5558" i="1"/>
  <c r="L5559" i="1"/>
  <c r="M5559" i="1"/>
  <c r="L5560" i="1"/>
  <c r="M5560" i="1"/>
  <c r="L5561" i="1"/>
  <c r="M5561" i="1"/>
  <c r="L5562" i="1"/>
  <c r="M5562" i="1"/>
  <c r="L5563" i="1"/>
  <c r="M5563" i="1"/>
  <c r="L5564" i="1"/>
  <c r="M5564" i="1"/>
  <c r="L5565" i="1"/>
  <c r="M5565" i="1"/>
  <c r="L5566" i="1"/>
  <c r="M5566" i="1"/>
  <c r="L5567" i="1"/>
  <c r="M5567" i="1"/>
  <c r="L5568" i="1"/>
  <c r="M5568" i="1"/>
  <c r="L5569" i="1"/>
  <c r="M5569" i="1"/>
  <c r="L5570" i="1"/>
  <c r="M5570" i="1"/>
  <c r="L5571" i="1"/>
  <c r="M5571" i="1"/>
  <c r="L5572" i="1"/>
  <c r="M5572" i="1"/>
  <c r="L5573" i="1"/>
  <c r="M5573" i="1"/>
  <c r="L5574" i="1"/>
  <c r="M5574" i="1"/>
  <c r="L5575" i="1"/>
  <c r="M5575" i="1"/>
  <c r="L5576" i="1"/>
  <c r="M5576" i="1"/>
  <c r="L5577" i="1"/>
  <c r="M5577" i="1"/>
  <c r="L5578" i="1"/>
  <c r="M5578" i="1"/>
  <c r="L5579" i="1"/>
  <c r="M5579" i="1"/>
  <c r="L5580" i="1"/>
  <c r="M5580" i="1"/>
  <c r="L5581" i="1"/>
  <c r="M5581" i="1"/>
  <c r="L5582" i="1"/>
  <c r="M5582" i="1"/>
  <c r="L5583" i="1"/>
  <c r="M5583" i="1"/>
  <c r="L5584" i="1"/>
  <c r="M5584" i="1"/>
  <c r="L5585" i="1"/>
  <c r="M5585" i="1"/>
  <c r="L5586" i="1"/>
  <c r="M5586" i="1"/>
  <c r="L5587" i="1"/>
  <c r="M5587" i="1"/>
  <c r="L5588" i="1"/>
  <c r="M5588" i="1"/>
  <c r="L5589" i="1"/>
  <c r="M5589" i="1"/>
  <c r="L5590" i="1"/>
  <c r="M5590" i="1"/>
  <c r="L5591" i="1"/>
  <c r="M5591" i="1"/>
  <c r="L5592" i="1"/>
  <c r="M5592" i="1"/>
  <c r="L5593" i="1"/>
  <c r="M5593" i="1"/>
  <c r="L5594" i="1"/>
  <c r="M5594" i="1"/>
  <c r="L5595" i="1"/>
  <c r="M5595" i="1"/>
  <c r="L5596" i="1"/>
  <c r="M5596" i="1"/>
  <c r="L5597" i="1"/>
  <c r="M5597" i="1"/>
  <c r="L5598" i="1"/>
  <c r="M5598" i="1"/>
  <c r="L5599" i="1"/>
  <c r="M5599" i="1"/>
  <c r="L5600" i="1"/>
  <c r="M5600" i="1"/>
  <c r="L5601" i="1"/>
  <c r="M5601" i="1"/>
  <c r="L5602" i="1"/>
  <c r="M5602" i="1"/>
  <c r="L5603" i="1"/>
  <c r="M5603" i="1"/>
  <c r="L5604" i="1"/>
  <c r="M5604" i="1"/>
  <c r="L5605" i="1"/>
  <c r="M5605" i="1"/>
  <c r="L5606" i="1"/>
  <c r="M5606" i="1"/>
  <c r="L5607" i="1"/>
  <c r="M5607" i="1"/>
  <c r="L5608" i="1"/>
  <c r="M5608" i="1"/>
  <c r="L5609" i="1"/>
  <c r="M5609" i="1"/>
  <c r="L5610" i="1"/>
  <c r="M5610" i="1"/>
  <c r="L5611" i="1"/>
  <c r="M5611" i="1"/>
  <c r="L5612" i="1"/>
  <c r="M5612" i="1"/>
  <c r="L5613" i="1"/>
  <c r="M5613" i="1"/>
  <c r="L5614" i="1"/>
  <c r="M5614" i="1"/>
  <c r="L5615" i="1"/>
  <c r="M5615" i="1"/>
  <c r="L5616" i="1"/>
  <c r="M5616" i="1"/>
  <c r="L5617" i="1"/>
  <c r="M5617" i="1"/>
  <c r="L5618" i="1"/>
  <c r="M5618" i="1"/>
  <c r="L5619" i="1"/>
  <c r="M5619" i="1"/>
  <c r="L5620" i="1"/>
  <c r="M5620" i="1"/>
  <c r="L5621" i="1"/>
  <c r="M5621" i="1"/>
  <c r="L5622" i="1"/>
  <c r="M5622" i="1"/>
  <c r="L5623" i="1"/>
  <c r="M5623" i="1"/>
  <c r="L5624" i="1"/>
  <c r="M5624" i="1"/>
  <c r="L5625" i="1"/>
  <c r="M5625" i="1"/>
  <c r="L5626" i="1"/>
  <c r="M5626" i="1"/>
  <c r="L5627" i="1"/>
  <c r="M5627" i="1"/>
  <c r="L5628" i="1"/>
  <c r="M5628" i="1"/>
  <c r="L5629" i="1"/>
  <c r="M5629" i="1"/>
  <c r="L5630" i="1"/>
  <c r="M5630" i="1"/>
  <c r="L5631" i="1"/>
  <c r="M5631" i="1"/>
  <c r="L5632" i="1"/>
  <c r="M5632" i="1"/>
  <c r="L5633" i="1"/>
  <c r="M5633" i="1"/>
  <c r="L5634" i="1"/>
  <c r="M5634" i="1"/>
  <c r="L5635" i="1"/>
  <c r="M5635" i="1"/>
  <c r="L5636" i="1"/>
  <c r="M5636" i="1"/>
  <c r="L5637" i="1"/>
  <c r="M5637" i="1"/>
  <c r="L5638" i="1"/>
  <c r="M5638" i="1"/>
  <c r="L5639" i="1"/>
  <c r="M5639" i="1"/>
  <c r="L5640" i="1"/>
  <c r="M5640" i="1"/>
  <c r="L5641" i="1"/>
  <c r="M5641" i="1"/>
  <c r="L5642" i="1"/>
  <c r="M5642" i="1"/>
  <c r="L5643" i="1"/>
  <c r="M5643" i="1"/>
  <c r="L5644" i="1"/>
  <c r="M5644" i="1"/>
  <c r="L5645" i="1"/>
  <c r="M5645" i="1"/>
  <c r="L5646" i="1"/>
  <c r="M5646" i="1"/>
  <c r="L5647" i="1"/>
  <c r="M5647" i="1"/>
  <c r="L5648" i="1"/>
  <c r="M5648" i="1"/>
  <c r="L5649" i="1"/>
  <c r="M5649" i="1"/>
  <c r="L5650" i="1"/>
  <c r="M5650" i="1"/>
  <c r="L5651" i="1"/>
  <c r="M5651" i="1"/>
  <c r="L5652" i="1"/>
  <c r="M5652" i="1"/>
  <c r="L5653" i="1"/>
  <c r="M5653" i="1"/>
  <c r="L5654" i="1"/>
  <c r="M5654" i="1"/>
  <c r="L5655" i="1"/>
  <c r="M5655" i="1"/>
  <c r="L5656" i="1"/>
  <c r="M5656" i="1"/>
  <c r="L5657" i="1"/>
  <c r="M5657" i="1"/>
  <c r="L5658" i="1"/>
  <c r="M5658" i="1"/>
  <c r="L5659" i="1"/>
  <c r="M5659" i="1"/>
  <c r="L5660" i="1"/>
  <c r="M5660" i="1"/>
  <c r="L5661" i="1"/>
  <c r="M5661" i="1"/>
  <c r="L5662" i="1"/>
  <c r="M5662" i="1"/>
  <c r="L5663" i="1"/>
  <c r="M5663" i="1"/>
  <c r="L5664" i="1"/>
  <c r="M5664" i="1"/>
  <c r="L5665" i="1"/>
  <c r="M5665" i="1"/>
  <c r="L5666" i="1"/>
  <c r="M5666" i="1"/>
  <c r="L5667" i="1"/>
  <c r="M5667" i="1"/>
  <c r="L5668" i="1"/>
  <c r="M5668" i="1"/>
  <c r="L5669" i="1"/>
  <c r="M5669" i="1"/>
  <c r="L5670" i="1"/>
  <c r="M5670" i="1"/>
  <c r="L5671" i="1"/>
  <c r="M5671" i="1"/>
  <c r="L5672" i="1"/>
  <c r="M5672" i="1"/>
  <c r="L5673" i="1"/>
  <c r="M5673" i="1"/>
  <c r="L5674" i="1"/>
  <c r="M5674" i="1"/>
  <c r="L5675" i="1"/>
  <c r="M5675" i="1"/>
  <c r="L5676" i="1"/>
  <c r="M5676" i="1"/>
  <c r="L5677" i="1"/>
  <c r="M5677" i="1"/>
  <c r="L5678" i="1"/>
  <c r="M5678" i="1"/>
  <c r="L5679" i="1"/>
  <c r="M5679" i="1"/>
  <c r="L5680" i="1"/>
  <c r="M5680" i="1"/>
  <c r="L5681" i="1"/>
  <c r="M5681" i="1"/>
  <c r="L5682" i="1"/>
  <c r="M5682" i="1"/>
  <c r="L5683" i="1"/>
  <c r="M5683" i="1"/>
  <c r="L5684" i="1"/>
  <c r="M5684" i="1"/>
  <c r="L5685" i="1"/>
  <c r="M5685" i="1"/>
  <c r="L5686" i="1"/>
  <c r="M5686" i="1"/>
  <c r="L5687" i="1"/>
  <c r="M5687" i="1"/>
  <c r="L5688" i="1"/>
  <c r="M5688" i="1"/>
  <c r="L5689" i="1"/>
  <c r="M5689" i="1"/>
  <c r="L5690" i="1"/>
  <c r="M5690" i="1"/>
  <c r="L5691" i="1"/>
  <c r="M5691" i="1"/>
  <c r="L5692" i="1"/>
  <c r="M5692" i="1"/>
  <c r="L5693" i="1"/>
  <c r="M5693" i="1"/>
  <c r="L5694" i="1"/>
  <c r="M5694" i="1"/>
  <c r="L5695" i="1"/>
  <c r="M5695" i="1"/>
  <c r="L5696" i="1"/>
  <c r="M5696" i="1"/>
  <c r="L5697" i="1"/>
  <c r="M5697" i="1"/>
  <c r="L5698" i="1"/>
  <c r="M5698" i="1"/>
  <c r="L5699" i="1"/>
  <c r="M5699" i="1"/>
  <c r="L5700" i="1"/>
  <c r="M5700" i="1"/>
  <c r="L5701" i="1"/>
  <c r="M5701" i="1"/>
  <c r="L5702" i="1"/>
  <c r="M5702" i="1"/>
  <c r="L5703" i="1"/>
  <c r="M5703" i="1"/>
  <c r="L5704" i="1"/>
  <c r="M5704" i="1"/>
  <c r="L5705" i="1"/>
  <c r="M5705" i="1"/>
  <c r="L5706" i="1"/>
  <c r="M5706" i="1"/>
  <c r="L5707" i="1"/>
  <c r="M5707" i="1"/>
  <c r="L5708" i="1"/>
  <c r="M5708" i="1"/>
  <c r="L5709" i="1"/>
  <c r="M5709" i="1"/>
  <c r="L5710" i="1"/>
  <c r="M5710" i="1"/>
  <c r="L5711" i="1"/>
  <c r="M5711" i="1"/>
  <c r="L5712" i="1"/>
  <c r="M5712" i="1"/>
  <c r="L5713" i="1"/>
  <c r="M5713" i="1"/>
  <c r="L5714" i="1"/>
  <c r="M5714" i="1"/>
  <c r="L5715" i="1"/>
  <c r="M5715" i="1"/>
  <c r="L5716" i="1"/>
  <c r="M5716" i="1"/>
  <c r="L5717" i="1"/>
  <c r="M5717" i="1"/>
  <c r="L5718" i="1"/>
  <c r="M5718" i="1"/>
  <c r="L5719" i="1"/>
  <c r="M5719" i="1"/>
  <c r="L5720" i="1"/>
  <c r="M5720" i="1"/>
  <c r="L5721" i="1"/>
  <c r="M5721" i="1"/>
  <c r="L5722" i="1"/>
  <c r="M5722" i="1"/>
  <c r="L5723" i="1"/>
  <c r="M5723" i="1"/>
  <c r="L5724" i="1"/>
  <c r="M5724" i="1"/>
  <c r="L5725" i="1"/>
  <c r="M5725" i="1"/>
  <c r="L5726" i="1"/>
  <c r="M5726" i="1"/>
  <c r="L5727" i="1"/>
  <c r="M5727" i="1"/>
  <c r="L5728" i="1"/>
  <c r="M5728" i="1"/>
  <c r="L5729" i="1"/>
  <c r="M5729" i="1"/>
  <c r="L5730" i="1"/>
  <c r="M5730" i="1"/>
  <c r="L5731" i="1"/>
  <c r="M5731" i="1"/>
  <c r="L5732" i="1"/>
  <c r="M5732" i="1"/>
  <c r="L5733" i="1"/>
  <c r="M5733" i="1"/>
  <c r="L5734" i="1"/>
  <c r="M5734" i="1"/>
  <c r="L5735" i="1"/>
  <c r="M5735" i="1"/>
  <c r="L5736" i="1"/>
  <c r="M5736" i="1"/>
  <c r="L5737" i="1"/>
  <c r="M5737" i="1"/>
  <c r="L5738" i="1"/>
  <c r="M5738" i="1"/>
  <c r="L5739" i="1"/>
  <c r="M5739" i="1"/>
  <c r="L5740" i="1"/>
  <c r="M5740" i="1"/>
  <c r="L5741" i="1"/>
  <c r="M5741" i="1"/>
  <c r="L5742" i="1"/>
  <c r="M5742" i="1"/>
  <c r="L5743" i="1"/>
  <c r="M5743" i="1"/>
  <c r="L5744" i="1"/>
  <c r="M5744" i="1"/>
  <c r="L5745" i="1"/>
  <c r="M5745" i="1"/>
  <c r="L5746" i="1"/>
  <c r="M5746" i="1"/>
  <c r="L5747" i="1"/>
  <c r="M5747" i="1"/>
  <c r="L5748" i="1"/>
  <c r="M5748" i="1"/>
  <c r="L5749" i="1"/>
  <c r="M5749" i="1"/>
  <c r="L5750" i="1"/>
  <c r="M5750" i="1"/>
  <c r="L5751" i="1"/>
  <c r="M5751" i="1"/>
  <c r="L5752" i="1"/>
  <c r="M5752" i="1"/>
  <c r="L5753" i="1"/>
  <c r="M5753" i="1"/>
  <c r="L5754" i="1"/>
  <c r="M5754" i="1"/>
  <c r="L5755" i="1"/>
  <c r="M5755" i="1"/>
  <c r="L5756" i="1"/>
  <c r="M5756" i="1"/>
  <c r="L5757" i="1"/>
  <c r="M5757" i="1"/>
  <c r="L5758" i="1"/>
  <c r="M5758" i="1"/>
  <c r="L5759" i="1"/>
  <c r="M5759" i="1"/>
  <c r="L5760" i="1"/>
  <c r="M5760" i="1"/>
  <c r="L5761" i="1"/>
  <c r="M5761" i="1"/>
  <c r="L5762" i="1"/>
  <c r="M5762" i="1"/>
  <c r="L5763" i="1"/>
  <c r="M5763" i="1"/>
  <c r="L5764" i="1"/>
  <c r="M5764" i="1"/>
  <c r="L5765" i="1"/>
  <c r="M5765" i="1"/>
  <c r="L5766" i="1"/>
  <c r="M5766" i="1"/>
  <c r="L5767" i="1"/>
  <c r="M5767" i="1"/>
  <c r="L5768" i="1"/>
  <c r="M5768" i="1"/>
  <c r="L5769" i="1"/>
  <c r="M5769" i="1"/>
  <c r="L5770" i="1"/>
  <c r="M5770" i="1"/>
  <c r="L5771" i="1"/>
  <c r="M5771" i="1"/>
  <c r="L5772" i="1"/>
  <c r="M5772" i="1"/>
  <c r="L5773" i="1"/>
  <c r="M5773" i="1"/>
  <c r="L5774" i="1"/>
  <c r="M5774" i="1"/>
  <c r="L5775" i="1"/>
  <c r="M5775" i="1"/>
  <c r="L5776" i="1"/>
  <c r="M5776" i="1"/>
  <c r="L5777" i="1"/>
  <c r="M5777" i="1"/>
  <c r="L5778" i="1"/>
  <c r="M5778" i="1"/>
  <c r="L5779" i="1"/>
  <c r="M5779" i="1"/>
  <c r="L5780" i="1"/>
  <c r="M5780" i="1"/>
  <c r="L5781" i="1"/>
  <c r="M5781" i="1"/>
  <c r="L5782" i="1"/>
  <c r="M5782" i="1"/>
  <c r="L5783" i="1"/>
  <c r="M5783" i="1"/>
  <c r="L5784" i="1"/>
  <c r="M5784" i="1"/>
  <c r="L5785" i="1"/>
  <c r="M5785" i="1"/>
  <c r="L5786" i="1"/>
  <c r="M5786" i="1"/>
  <c r="L5787" i="1"/>
  <c r="M5787" i="1"/>
  <c r="L5788" i="1"/>
  <c r="M5788" i="1"/>
  <c r="L5789" i="1"/>
  <c r="M5789" i="1"/>
  <c r="L5790" i="1"/>
  <c r="M5790" i="1"/>
  <c r="L5791" i="1"/>
  <c r="M5791" i="1"/>
  <c r="L5792" i="1"/>
  <c r="M5792" i="1"/>
  <c r="L5793" i="1"/>
  <c r="M5793" i="1"/>
  <c r="L5794" i="1"/>
  <c r="M5794" i="1"/>
  <c r="L5795" i="1"/>
  <c r="M5795" i="1"/>
  <c r="L5796" i="1"/>
  <c r="M5796" i="1"/>
  <c r="L5797" i="1"/>
  <c r="M5797" i="1"/>
  <c r="L5798" i="1"/>
  <c r="M5798" i="1"/>
  <c r="L5799" i="1"/>
  <c r="M5799" i="1"/>
  <c r="L5800" i="1"/>
  <c r="M5800" i="1"/>
  <c r="L5801" i="1"/>
  <c r="M5801" i="1"/>
  <c r="L5802" i="1"/>
  <c r="M5802" i="1"/>
  <c r="L5803" i="1"/>
  <c r="M5803" i="1"/>
  <c r="L5804" i="1"/>
  <c r="M5804" i="1"/>
  <c r="L5805" i="1"/>
  <c r="M5805" i="1"/>
  <c r="L5806" i="1"/>
  <c r="M5806" i="1"/>
  <c r="L5807" i="1"/>
  <c r="M5807" i="1"/>
  <c r="L5808" i="1"/>
  <c r="M5808" i="1"/>
  <c r="L5809" i="1"/>
  <c r="M5809" i="1"/>
  <c r="L5810" i="1"/>
  <c r="M5810" i="1"/>
  <c r="L5811" i="1"/>
  <c r="M5811" i="1"/>
  <c r="L5812" i="1"/>
  <c r="M5812" i="1"/>
  <c r="L5813" i="1"/>
  <c r="M5813" i="1"/>
  <c r="L5814" i="1"/>
  <c r="M5814" i="1"/>
  <c r="L5815" i="1"/>
  <c r="M5815" i="1"/>
  <c r="L5816" i="1"/>
  <c r="M5816" i="1"/>
  <c r="L5817" i="1"/>
  <c r="M5817" i="1"/>
  <c r="L5818" i="1"/>
  <c r="M5818" i="1"/>
  <c r="L5819" i="1"/>
  <c r="M5819" i="1"/>
  <c r="L5820" i="1"/>
  <c r="M5820" i="1"/>
  <c r="L5821" i="1"/>
  <c r="M5821" i="1"/>
  <c r="L5822" i="1"/>
  <c r="M5822" i="1"/>
  <c r="L5823" i="1"/>
  <c r="M5823" i="1"/>
  <c r="L5824" i="1"/>
  <c r="M5824" i="1"/>
  <c r="L5825" i="1"/>
  <c r="M5825" i="1"/>
  <c r="L5826" i="1"/>
  <c r="M5826" i="1"/>
  <c r="L5827" i="1"/>
  <c r="M5827" i="1"/>
  <c r="L5828" i="1"/>
  <c r="M5828" i="1"/>
  <c r="L5829" i="1"/>
  <c r="M5829" i="1"/>
  <c r="L5830" i="1"/>
  <c r="M5830" i="1"/>
  <c r="L5831" i="1"/>
  <c r="M5831" i="1"/>
  <c r="L5832" i="1"/>
  <c r="M5832" i="1"/>
  <c r="L5833" i="1"/>
  <c r="M5833" i="1"/>
  <c r="L5834" i="1"/>
  <c r="M5834" i="1"/>
  <c r="L5835" i="1"/>
  <c r="M5835" i="1"/>
  <c r="L5836" i="1"/>
  <c r="M5836" i="1"/>
  <c r="L5837" i="1"/>
  <c r="M5837" i="1"/>
  <c r="L5838" i="1"/>
  <c r="M5838" i="1"/>
  <c r="L5839" i="1"/>
  <c r="M5839" i="1"/>
  <c r="L5840" i="1"/>
  <c r="M5840" i="1"/>
  <c r="L5841" i="1"/>
  <c r="M5841" i="1"/>
  <c r="L5842" i="1"/>
  <c r="M5842" i="1"/>
  <c r="L5843" i="1"/>
  <c r="M5843" i="1"/>
  <c r="L5844" i="1"/>
  <c r="M5844" i="1"/>
  <c r="L5845" i="1"/>
  <c r="M5845" i="1"/>
  <c r="L5846" i="1"/>
  <c r="M5846" i="1"/>
  <c r="L5847" i="1"/>
  <c r="M5847" i="1"/>
  <c r="L5848" i="1"/>
  <c r="M5848" i="1"/>
  <c r="L5849" i="1"/>
  <c r="M5849" i="1"/>
  <c r="L5850" i="1"/>
  <c r="M5850" i="1"/>
  <c r="L5851" i="1"/>
  <c r="M5851" i="1"/>
  <c r="L5852" i="1"/>
  <c r="M5852" i="1"/>
  <c r="L5853" i="1"/>
  <c r="M5853" i="1"/>
  <c r="L5854" i="1"/>
  <c r="M5854" i="1"/>
  <c r="L5855" i="1"/>
  <c r="M5855" i="1"/>
  <c r="L5856" i="1"/>
  <c r="M5856" i="1"/>
  <c r="L5857" i="1"/>
  <c r="M5857" i="1"/>
  <c r="L5858" i="1"/>
  <c r="M5858" i="1"/>
  <c r="L5859" i="1"/>
  <c r="M5859" i="1"/>
  <c r="L5860" i="1"/>
  <c r="M5860" i="1"/>
  <c r="L5861" i="1"/>
  <c r="M5861" i="1"/>
  <c r="L5862" i="1"/>
  <c r="M5862" i="1"/>
  <c r="L5863" i="1"/>
  <c r="M5863" i="1"/>
  <c r="L5864" i="1"/>
  <c r="M5864" i="1"/>
  <c r="L5865" i="1"/>
  <c r="M5865" i="1"/>
  <c r="L5866" i="1"/>
  <c r="M5866" i="1"/>
  <c r="L5867" i="1"/>
  <c r="M5867" i="1"/>
  <c r="L5868" i="1"/>
  <c r="M5868" i="1"/>
  <c r="L5869" i="1"/>
  <c r="M5869" i="1"/>
  <c r="L5870" i="1"/>
  <c r="M5870" i="1"/>
  <c r="L5871" i="1"/>
  <c r="M5871" i="1"/>
  <c r="L5872" i="1"/>
  <c r="M5872" i="1"/>
  <c r="L5873" i="1"/>
  <c r="M5873" i="1"/>
  <c r="L5874" i="1"/>
  <c r="M5874" i="1"/>
  <c r="L5875" i="1"/>
  <c r="M5875" i="1"/>
  <c r="L5876" i="1"/>
  <c r="M5876" i="1"/>
  <c r="L5877" i="1"/>
  <c r="M5877" i="1"/>
  <c r="L5878" i="1"/>
  <c r="M5878" i="1"/>
  <c r="L5879" i="1"/>
  <c r="M5879" i="1"/>
  <c r="L5880" i="1"/>
  <c r="M5880" i="1"/>
  <c r="L5881" i="1"/>
  <c r="M5881" i="1"/>
  <c r="L5882" i="1"/>
  <c r="M5882" i="1"/>
  <c r="L5883" i="1"/>
  <c r="M5883" i="1"/>
  <c r="L5884" i="1"/>
  <c r="M5884" i="1"/>
  <c r="L5885" i="1"/>
  <c r="M5885" i="1"/>
  <c r="L5886" i="1"/>
  <c r="M5886" i="1"/>
  <c r="L5887" i="1"/>
  <c r="M5887" i="1"/>
  <c r="L5888" i="1"/>
  <c r="M5888" i="1"/>
  <c r="L5889" i="1"/>
  <c r="M5889" i="1"/>
  <c r="L5890" i="1"/>
  <c r="M5890" i="1"/>
  <c r="L5891" i="1"/>
  <c r="M5891" i="1"/>
  <c r="L5892" i="1"/>
  <c r="M5892" i="1"/>
  <c r="L5893" i="1"/>
  <c r="M5893" i="1"/>
  <c r="L5894" i="1"/>
  <c r="M5894" i="1"/>
  <c r="L5895" i="1"/>
  <c r="M5895" i="1"/>
  <c r="L5896" i="1"/>
  <c r="M5896" i="1"/>
  <c r="L5897" i="1"/>
  <c r="M5897" i="1"/>
  <c r="L5898" i="1"/>
  <c r="M5898" i="1"/>
  <c r="L5899" i="1"/>
  <c r="M5899" i="1"/>
  <c r="L5900" i="1"/>
  <c r="M5900" i="1"/>
  <c r="L5901" i="1"/>
  <c r="M5901" i="1"/>
  <c r="L5902" i="1"/>
  <c r="M5902" i="1"/>
  <c r="L5903" i="1"/>
  <c r="M5903" i="1"/>
  <c r="L5904" i="1"/>
  <c r="M5904" i="1"/>
  <c r="L5905" i="1"/>
  <c r="M5905" i="1"/>
  <c r="L5906" i="1"/>
  <c r="M5906" i="1"/>
  <c r="L5907" i="1"/>
  <c r="M5907" i="1"/>
  <c r="L5908" i="1"/>
  <c r="M5908" i="1"/>
  <c r="L5909" i="1"/>
  <c r="M5909" i="1"/>
  <c r="L5910" i="1"/>
  <c r="M5910" i="1"/>
  <c r="L5911" i="1"/>
  <c r="M5911" i="1"/>
  <c r="L5912" i="1"/>
  <c r="M5912" i="1"/>
  <c r="L5913" i="1"/>
  <c r="M5913" i="1"/>
  <c r="L5914" i="1"/>
  <c r="M5914" i="1"/>
  <c r="L5915" i="1"/>
  <c r="M5915" i="1"/>
  <c r="L5916" i="1"/>
  <c r="M5916" i="1"/>
  <c r="L5917" i="1"/>
  <c r="M5917" i="1"/>
  <c r="L5918" i="1"/>
  <c r="M5918" i="1"/>
  <c r="L5919" i="1"/>
  <c r="M5919" i="1"/>
  <c r="L5920" i="1"/>
  <c r="M5920" i="1"/>
  <c r="L5921" i="1"/>
  <c r="M5921" i="1"/>
  <c r="L5922" i="1"/>
  <c r="M5922" i="1"/>
  <c r="L5923" i="1"/>
  <c r="M5923" i="1"/>
  <c r="L5924" i="1"/>
  <c r="M5924" i="1"/>
  <c r="L5925" i="1"/>
  <c r="M5925" i="1"/>
  <c r="L5926" i="1"/>
  <c r="M5926" i="1"/>
  <c r="L5927" i="1"/>
  <c r="M5927" i="1"/>
  <c r="L5928" i="1"/>
  <c r="M5928" i="1"/>
  <c r="L5929" i="1"/>
  <c r="M5929" i="1"/>
  <c r="L5930" i="1"/>
  <c r="M5930" i="1"/>
  <c r="L5931" i="1"/>
  <c r="M5931" i="1"/>
  <c r="L5932" i="1"/>
  <c r="M5932" i="1"/>
  <c r="L5933" i="1"/>
  <c r="M5933" i="1"/>
  <c r="L5934" i="1"/>
  <c r="M5934" i="1"/>
  <c r="L5935" i="1"/>
  <c r="M5935" i="1"/>
  <c r="L5936" i="1"/>
  <c r="M5936" i="1"/>
  <c r="L5937" i="1"/>
  <c r="M5937" i="1"/>
  <c r="L5938" i="1"/>
  <c r="M5938" i="1"/>
  <c r="L5939" i="1"/>
  <c r="M5939" i="1"/>
  <c r="L5940" i="1"/>
  <c r="M5940" i="1"/>
  <c r="L5941" i="1"/>
  <c r="M5941" i="1"/>
  <c r="L5942" i="1"/>
  <c r="M5942" i="1"/>
  <c r="L5943" i="1"/>
  <c r="M5943" i="1"/>
  <c r="L5944" i="1"/>
  <c r="M5944" i="1"/>
  <c r="L5945" i="1"/>
  <c r="M5945" i="1"/>
  <c r="L5946" i="1"/>
  <c r="M5946" i="1"/>
  <c r="L5947" i="1"/>
  <c r="M5947" i="1"/>
  <c r="L5948" i="1"/>
  <c r="M5948" i="1"/>
  <c r="L5949" i="1"/>
  <c r="M5949" i="1"/>
  <c r="L5950" i="1"/>
  <c r="M5950" i="1"/>
  <c r="L5951" i="1"/>
  <c r="M5951" i="1"/>
  <c r="L5952" i="1"/>
  <c r="M5952" i="1"/>
  <c r="L5953" i="1"/>
  <c r="M5953" i="1"/>
  <c r="L5954" i="1"/>
  <c r="M5954" i="1"/>
  <c r="L5955" i="1"/>
  <c r="M5955" i="1"/>
  <c r="L5956" i="1"/>
  <c r="M5956" i="1"/>
  <c r="L5957" i="1"/>
  <c r="M5957" i="1"/>
  <c r="L5958" i="1"/>
  <c r="M5958" i="1"/>
  <c r="L5959" i="1"/>
  <c r="M5959" i="1"/>
  <c r="L5960" i="1"/>
  <c r="M5960" i="1"/>
  <c r="L5961" i="1"/>
  <c r="M5961" i="1"/>
  <c r="L5962" i="1"/>
  <c r="M5962" i="1"/>
  <c r="L5963" i="1"/>
  <c r="M5963" i="1"/>
  <c r="L5964" i="1"/>
  <c r="M5964" i="1"/>
  <c r="L5965" i="1"/>
  <c r="M5965" i="1"/>
  <c r="L5966" i="1"/>
  <c r="M5966" i="1"/>
  <c r="L5967" i="1"/>
  <c r="M5967" i="1"/>
  <c r="L5968" i="1"/>
  <c r="M5968" i="1"/>
  <c r="L5969" i="1"/>
  <c r="M5969" i="1"/>
  <c r="L5970" i="1"/>
  <c r="M5970" i="1"/>
  <c r="L5971" i="1"/>
  <c r="M5971" i="1"/>
  <c r="L5972" i="1"/>
  <c r="M5972" i="1"/>
  <c r="L5973" i="1"/>
  <c r="M5973" i="1"/>
  <c r="L5974" i="1"/>
  <c r="M5974" i="1"/>
  <c r="L5975" i="1"/>
  <c r="M5975" i="1"/>
  <c r="L5976" i="1"/>
  <c r="M5976" i="1"/>
  <c r="L5977" i="1"/>
  <c r="M5977" i="1"/>
  <c r="L5978" i="1"/>
  <c r="M5978" i="1"/>
  <c r="L5979" i="1"/>
  <c r="M5979" i="1"/>
  <c r="L5980" i="1"/>
  <c r="M5980" i="1"/>
  <c r="L5981" i="1"/>
  <c r="M5981" i="1"/>
  <c r="L5982" i="1"/>
  <c r="M5982" i="1"/>
  <c r="L5983" i="1"/>
  <c r="M5983" i="1"/>
  <c r="L5984" i="1"/>
  <c r="M5984" i="1"/>
  <c r="L5985" i="1"/>
  <c r="M5985" i="1"/>
  <c r="L5986" i="1"/>
  <c r="M5986" i="1"/>
  <c r="L5987" i="1"/>
  <c r="M5987" i="1"/>
  <c r="L5988" i="1"/>
  <c r="M5988" i="1"/>
  <c r="L5989" i="1"/>
  <c r="M5989" i="1"/>
  <c r="L5990" i="1"/>
  <c r="M5990" i="1"/>
  <c r="L5991" i="1"/>
  <c r="M5991" i="1"/>
  <c r="L5992" i="1"/>
  <c r="M5992" i="1"/>
  <c r="L5993" i="1"/>
  <c r="M5993" i="1"/>
  <c r="L5994" i="1"/>
  <c r="M5994" i="1"/>
  <c r="L5995" i="1"/>
  <c r="M5995" i="1"/>
  <c r="L5996" i="1"/>
  <c r="M5996" i="1"/>
  <c r="L5997" i="1"/>
  <c r="M5997" i="1"/>
  <c r="L5998" i="1"/>
  <c r="M5998" i="1"/>
  <c r="L5999" i="1"/>
  <c r="M5999" i="1"/>
  <c r="L6000" i="1"/>
  <c r="M6000" i="1"/>
  <c r="L6001" i="1"/>
  <c r="M6001" i="1"/>
  <c r="M2" i="1"/>
  <c r="L2" i="1"/>
  <c r="C3" i="1"/>
  <c r="D3" i="1"/>
  <c r="E3" i="1"/>
  <c r="F3" i="1"/>
  <c r="C4" i="1"/>
  <c r="D4" i="1"/>
  <c r="E4" i="1"/>
  <c r="F4" i="1"/>
  <c r="C5" i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C32" i="1"/>
  <c r="D32" i="1"/>
  <c r="E32" i="1"/>
  <c r="F32" i="1"/>
  <c r="C33" i="1"/>
  <c r="D33" i="1"/>
  <c r="E33" i="1"/>
  <c r="F33" i="1"/>
  <c r="C34" i="1"/>
  <c r="D34" i="1"/>
  <c r="E34" i="1"/>
  <c r="F34" i="1"/>
  <c r="C35" i="1"/>
  <c r="D35" i="1"/>
  <c r="E35" i="1"/>
  <c r="F35" i="1"/>
  <c r="C36" i="1"/>
  <c r="D36" i="1"/>
  <c r="E36" i="1"/>
  <c r="F36" i="1"/>
  <c r="C37" i="1"/>
  <c r="D37" i="1"/>
  <c r="E37" i="1"/>
  <c r="F37" i="1"/>
  <c r="C38" i="1"/>
  <c r="D38" i="1"/>
  <c r="E38" i="1"/>
  <c r="F38" i="1"/>
  <c r="C39" i="1"/>
  <c r="D39" i="1"/>
  <c r="E39" i="1"/>
  <c r="F39" i="1"/>
  <c r="C40" i="1"/>
  <c r="D40" i="1"/>
  <c r="E40" i="1"/>
  <c r="F40" i="1"/>
  <c r="C41" i="1"/>
  <c r="D41" i="1"/>
  <c r="E41" i="1"/>
  <c r="F41" i="1"/>
  <c r="C42" i="1"/>
  <c r="D42" i="1"/>
  <c r="E42" i="1"/>
  <c r="F42" i="1"/>
  <c r="C43" i="1"/>
  <c r="D43" i="1"/>
  <c r="E43" i="1"/>
  <c r="F43" i="1"/>
  <c r="C44" i="1"/>
  <c r="D44" i="1"/>
  <c r="E44" i="1"/>
  <c r="F44" i="1"/>
  <c r="C45" i="1"/>
  <c r="D45" i="1"/>
  <c r="E45" i="1"/>
  <c r="F45" i="1"/>
  <c r="C46" i="1"/>
  <c r="D46" i="1"/>
  <c r="E46" i="1"/>
  <c r="F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C51" i="1"/>
  <c r="D51" i="1"/>
  <c r="E51" i="1"/>
  <c r="F51" i="1"/>
  <c r="C52" i="1"/>
  <c r="D52" i="1"/>
  <c r="E52" i="1"/>
  <c r="F52" i="1"/>
  <c r="C53" i="1"/>
  <c r="D53" i="1"/>
  <c r="E53" i="1"/>
  <c r="F53" i="1"/>
  <c r="C54" i="1"/>
  <c r="D54" i="1"/>
  <c r="E54" i="1"/>
  <c r="F54" i="1"/>
  <c r="C55" i="1"/>
  <c r="D55" i="1"/>
  <c r="E55" i="1"/>
  <c r="F55" i="1"/>
  <c r="C56" i="1"/>
  <c r="D56" i="1"/>
  <c r="E56" i="1"/>
  <c r="F56" i="1"/>
  <c r="C57" i="1"/>
  <c r="D57" i="1"/>
  <c r="E57" i="1"/>
  <c r="F57" i="1"/>
  <c r="C58" i="1"/>
  <c r="D58" i="1"/>
  <c r="E58" i="1"/>
  <c r="F58" i="1"/>
  <c r="C59" i="1"/>
  <c r="D59" i="1"/>
  <c r="E59" i="1"/>
  <c r="F59" i="1"/>
  <c r="C60" i="1"/>
  <c r="D60" i="1"/>
  <c r="E60" i="1"/>
  <c r="F60" i="1"/>
  <c r="C61" i="1"/>
  <c r="D61" i="1"/>
  <c r="E61" i="1"/>
  <c r="F61" i="1"/>
  <c r="C62" i="1"/>
  <c r="D62" i="1"/>
  <c r="E62" i="1"/>
  <c r="F62" i="1"/>
  <c r="C63" i="1"/>
  <c r="D63" i="1"/>
  <c r="E63" i="1"/>
  <c r="F63" i="1"/>
  <c r="C64" i="1"/>
  <c r="D64" i="1"/>
  <c r="E64" i="1"/>
  <c r="F64" i="1"/>
  <c r="C65" i="1"/>
  <c r="D65" i="1"/>
  <c r="E65" i="1"/>
  <c r="F65" i="1"/>
  <c r="C66" i="1"/>
  <c r="D66" i="1"/>
  <c r="E66" i="1"/>
  <c r="F66" i="1"/>
  <c r="C67" i="1"/>
  <c r="D67" i="1"/>
  <c r="E67" i="1"/>
  <c r="F67" i="1"/>
  <c r="C68" i="1"/>
  <c r="D68" i="1"/>
  <c r="E68" i="1"/>
  <c r="F68" i="1"/>
  <c r="C69" i="1"/>
  <c r="D69" i="1"/>
  <c r="E69" i="1"/>
  <c r="F69" i="1"/>
  <c r="C70" i="1"/>
  <c r="D70" i="1"/>
  <c r="E70" i="1"/>
  <c r="F70" i="1"/>
  <c r="C71" i="1"/>
  <c r="D71" i="1"/>
  <c r="E71" i="1"/>
  <c r="F71" i="1"/>
  <c r="C72" i="1"/>
  <c r="D72" i="1"/>
  <c r="E72" i="1"/>
  <c r="F72" i="1"/>
  <c r="C73" i="1"/>
  <c r="D73" i="1"/>
  <c r="E73" i="1"/>
  <c r="F73" i="1"/>
  <c r="C74" i="1"/>
  <c r="D74" i="1"/>
  <c r="E74" i="1"/>
  <c r="F74" i="1"/>
  <c r="C75" i="1"/>
  <c r="D75" i="1"/>
  <c r="E75" i="1"/>
  <c r="F75" i="1"/>
  <c r="C76" i="1"/>
  <c r="D76" i="1"/>
  <c r="E76" i="1"/>
  <c r="F76" i="1"/>
  <c r="C77" i="1"/>
  <c r="D77" i="1"/>
  <c r="E77" i="1"/>
  <c r="F77" i="1"/>
  <c r="C78" i="1"/>
  <c r="D78" i="1"/>
  <c r="E78" i="1"/>
  <c r="F78" i="1"/>
  <c r="C79" i="1"/>
  <c r="D79" i="1"/>
  <c r="E79" i="1"/>
  <c r="F79" i="1"/>
  <c r="C80" i="1"/>
  <c r="D80" i="1"/>
  <c r="E80" i="1"/>
  <c r="F80" i="1"/>
  <c r="C81" i="1"/>
  <c r="D81" i="1"/>
  <c r="E81" i="1"/>
  <c r="F81" i="1"/>
  <c r="C82" i="1"/>
  <c r="D82" i="1"/>
  <c r="E82" i="1"/>
  <c r="F82" i="1"/>
  <c r="C83" i="1"/>
  <c r="D83" i="1"/>
  <c r="E83" i="1"/>
  <c r="F83" i="1"/>
  <c r="C84" i="1"/>
  <c r="D84" i="1"/>
  <c r="E84" i="1"/>
  <c r="F84" i="1"/>
  <c r="C85" i="1"/>
  <c r="D85" i="1"/>
  <c r="E85" i="1"/>
  <c r="F85" i="1"/>
  <c r="C86" i="1"/>
  <c r="D86" i="1"/>
  <c r="E86" i="1"/>
  <c r="F86" i="1"/>
  <c r="C87" i="1"/>
  <c r="D87" i="1"/>
  <c r="E87" i="1"/>
  <c r="F87" i="1"/>
  <c r="C88" i="1"/>
  <c r="D88" i="1"/>
  <c r="E88" i="1"/>
  <c r="F88" i="1"/>
  <c r="C89" i="1"/>
  <c r="D89" i="1"/>
  <c r="E89" i="1"/>
  <c r="F89" i="1"/>
  <c r="C90" i="1"/>
  <c r="D90" i="1"/>
  <c r="E90" i="1"/>
  <c r="F90" i="1"/>
  <c r="C91" i="1"/>
  <c r="D91" i="1"/>
  <c r="E91" i="1"/>
  <c r="F91" i="1"/>
  <c r="C92" i="1"/>
  <c r="D92" i="1"/>
  <c r="E92" i="1"/>
  <c r="F92" i="1"/>
  <c r="C93" i="1"/>
  <c r="D93" i="1"/>
  <c r="E93" i="1"/>
  <c r="F93" i="1"/>
  <c r="C94" i="1"/>
  <c r="D94" i="1"/>
  <c r="E94" i="1"/>
  <c r="F94" i="1"/>
  <c r="C95" i="1"/>
  <c r="D95" i="1"/>
  <c r="E95" i="1"/>
  <c r="F95" i="1"/>
  <c r="C96" i="1"/>
  <c r="D96" i="1"/>
  <c r="E96" i="1"/>
  <c r="F96" i="1"/>
  <c r="C97" i="1"/>
  <c r="D97" i="1"/>
  <c r="E97" i="1"/>
  <c r="F97" i="1"/>
  <c r="C98" i="1"/>
  <c r="D98" i="1"/>
  <c r="E98" i="1"/>
  <c r="F98" i="1"/>
  <c r="C99" i="1"/>
  <c r="D99" i="1"/>
  <c r="E99" i="1"/>
  <c r="F99" i="1"/>
  <c r="C100" i="1"/>
  <c r="D100" i="1"/>
  <c r="E100" i="1"/>
  <c r="F100" i="1"/>
  <c r="C101" i="1"/>
  <c r="D101" i="1"/>
  <c r="E101" i="1"/>
  <c r="F101" i="1"/>
  <c r="C102" i="1"/>
  <c r="D102" i="1"/>
  <c r="E102" i="1"/>
  <c r="F102" i="1"/>
  <c r="C103" i="1"/>
  <c r="D103" i="1"/>
  <c r="E103" i="1"/>
  <c r="F103" i="1"/>
  <c r="C104" i="1"/>
  <c r="D104" i="1"/>
  <c r="E104" i="1"/>
  <c r="F104" i="1"/>
  <c r="C105" i="1"/>
  <c r="D105" i="1"/>
  <c r="E105" i="1"/>
  <c r="F105" i="1"/>
  <c r="C106" i="1"/>
  <c r="D106" i="1"/>
  <c r="E106" i="1"/>
  <c r="F106" i="1"/>
  <c r="C107" i="1"/>
  <c r="D107" i="1"/>
  <c r="E107" i="1"/>
  <c r="F107" i="1"/>
  <c r="C108" i="1"/>
  <c r="D108" i="1"/>
  <c r="E108" i="1"/>
  <c r="F108" i="1"/>
  <c r="C109" i="1"/>
  <c r="D109" i="1"/>
  <c r="E109" i="1"/>
  <c r="F109" i="1"/>
  <c r="C110" i="1"/>
  <c r="D110" i="1"/>
  <c r="E110" i="1"/>
  <c r="F110" i="1"/>
  <c r="C111" i="1"/>
  <c r="D111" i="1"/>
  <c r="E111" i="1"/>
  <c r="F111" i="1"/>
  <c r="C112" i="1"/>
  <c r="D112" i="1"/>
  <c r="E112" i="1"/>
  <c r="F112" i="1"/>
  <c r="C113" i="1"/>
  <c r="D113" i="1"/>
  <c r="E113" i="1"/>
  <c r="F113" i="1"/>
  <c r="C114" i="1"/>
  <c r="D114" i="1"/>
  <c r="E114" i="1"/>
  <c r="F114" i="1"/>
  <c r="C115" i="1"/>
  <c r="D115" i="1"/>
  <c r="E115" i="1"/>
  <c r="F115" i="1"/>
  <c r="C116" i="1"/>
  <c r="D116" i="1"/>
  <c r="E116" i="1"/>
  <c r="F116" i="1"/>
  <c r="C117" i="1"/>
  <c r="D117" i="1"/>
  <c r="E117" i="1"/>
  <c r="F117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C123" i="1"/>
  <c r="D123" i="1"/>
  <c r="E123" i="1"/>
  <c r="F123" i="1"/>
  <c r="C124" i="1"/>
  <c r="D124" i="1"/>
  <c r="E124" i="1"/>
  <c r="F124" i="1"/>
  <c r="C125" i="1"/>
  <c r="D125" i="1"/>
  <c r="E125" i="1"/>
  <c r="F125" i="1"/>
  <c r="C126" i="1"/>
  <c r="D126" i="1"/>
  <c r="E126" i="1"/>
  <c r="F126" i="1"/>
  <c r="C127" i="1"/>
  <c r="D127" i="1"/>
  <c r="E127" i="1"/>
  <c r="F127" i="1"/>
  <c r="C128" i="1"/>
  <c r="D128" i="1"/>
  <c r="E128" i="1"/>
  <c r="F128" i="1"/>
  <c r="C129" i="1"/>
  <c r="D129" i="1"/>
  <c r="E129" i="1"/>
  <c r="F129" i="1"/>
  <c r="C130" i="1"/>
  <c r="D130" i="1"/>
  <c r="E130" i="1"/>
  <c r="F130" i="1"/>
  <c r="C131" i="1"/>
  <c r="D131" i="1"/>
  <c r="E131" i="1"/>
  <c r="F131" i="1"/>
  <c r="C132" i="1"/>
  <c r="D132" i="1"/>
  <c r="E132" i="1"/>
  <c r="F132" i="1"/>
  <c r="C133" i="1"/>
  <c r="D133" i="1"/>
  <c r="E133" i="1"/>
  <c r="F133" i="1"/>
  <c r="C134" i="1"/>
  <c r="D134" i="1"/>
  <c r="E134" i="1"/>
  <c r="F134" i="1"/>
  <c r="C135" i="1"/>
  <c r="D135" i="1"/>
  <c r="E135" i="1"/>
  <c r="F135" i="1"/>
  <c r="C136" i="1"/>
  <c r="D136" i="1"/>
  <c r="E136" i="1"/>
  <c r="F136" i="1"/>
  <c r="C137" i="1"/>
  <c r="D137" i="1"/>
  <c r="E137" i="1"/>
  <c r="F137" i="1"/>
  <c r="C138" i="1"/>
  <c r="D138" i="1"/>
  <c r="E138" i="1"/>
  <c r="F138" i="1"/>
  <c r="C139" i="1"/>
  <c r="D139" i="1"/>
  <c r="E139" i="1"/>
  <c r="F139" i="1"/>
  <c r="C140" i="1"/>
  <c r="D140" i="1"/>
  <c r="E140" i="1"/>
  <c r="F140" i="1"/>
  <c r="C141" i="1"/>
  <c r="D141" i="1"/>
  <c r="E141" i="1"/>
  <c r="F141" i="1"/>
  <c r="C142" i="1"/>
  <c r="D142" i="1"/>
  <c r="E142" i="1"/>
  <c r="F142" i="1"/>
  <c r="C143" i="1"/>
  <c r="D143" i="1"/>
  <c r="E143" i="1"/>
  <c r="F143" i="1"/>
  <c r="C144" i="1"/>
  <c r="D144" i="1"/>
  <c r="E144" i="1"/>
  <c r="F144" i="1"/>
  <c r="C145" i="1"/>
  <c r="D145" i="1"/>
  <c r="E145" i="1"/>
  <c r="F145" i="1"/>
  <c r="C146" i="1"/>
  <c r="D146" i="1"/>
  <c r="E146" i="1"/>
  <c r="F146" i="1"/>
  <c r="C147" i="1"/>
  <c r="D147" i="1"/>
  <c r="E147" i="1"/>
  <c r="F147" i="1"/>
  <c r="C148" i="1"/>
  <c r="D148" i="1"/>
  <c r="E148" i="1"/>
  <c r="F148" i="1"/>
  <c r="C149" i="1"/>
  <c r="D149" i="1"/>
  <c r="E149" i="1"/>
  <c r="F149" i="1"/>
  <c r="C150" i="1"/>
  <c r="D150" i="1"/>
  <c r="E150" i="1"/>
  <c r="F150" i="1"/>
  <c r="C151" i="1"/>
  <c r="D151" i="1"/>
  <c r="E151" i="1"/>
  <c r="F151" i="1"/>
  <c r="C152" i="1"/>
  <c r="D152" i="1"/>
  <c r="E152" i="1"/>
  <c r="F152" i="1"/>
  <c r="C153" i="1"/>
  <c r="D153" i="1"/>
  <c r="E153" i="1"/>
  <c r="F153" i="1"/>
  <c r="C154" i="1"/>
  <c r="D154" i="1"/>
  <c r="E154" i="1"/>
  <c r="F154" i="1"/>
  <c r="C155" i="1"/>
  <c r="D155" i="1"/>
  <c r="E155" i="1"/>
  <c r="F155" i="1"/>
  <c r="C156" i="1"/>
  <c r="D156" i="1"/>
  <c r="E156" i="1"/>
  <c r="F156" i="1"/>
  <c r="C157" i="1"/>
  <c r="D157" i="1"/>
  <c r="E157" i="1"/>
  <c r="F157" i="1"/>
  <c r="C158" i="1"/>
  <c r="D158" i="1"/>
  <c r="E158" i="1"/>
  <c r="F158" i="1"/>
  <c r="C159" i="1"/>
  <c r="D159" i="1"/>
  <c r="E159" i="1"/>
  <c r="F159" i="1"/>
  <c r="C160" i="1"/>
  <c r="D160" i="1"/>
  <c r="E160" i="1"/>
  <c r="F160" i="1"/>
  <c r="C161" i="1"/>
  <c r="D161" i="1"/>
  <c r="E161" i="1"/>
  <c r="F161" i="1"/>
  <c r="C162" i="1"/>
  <c r="D162" i="1"/>
  <c r="E162" i="1"/>
  <c r="F162" i="1"/>
  <c r="C163" i="1"/>
  <c r="D163" i="1"/>
  <c r="E163" i="1"/>
  <c r="F163" i="1"/>
  <c r="C164" i="1"/>
  <c r="D164" i="1"/>
  <c r="E164" i="1"/>
  <c r="F164" i="1"/>
  <c r="C165" i="1"/>
  <c r="D165" i="1"/>
  <c r="E165" i="1"/>
  <c r="F165" i="1"/>
  <c r="C166" i="1"/>
  <c r="D166" i="1"/>
  <c r="E166" i="1"/>
  <c r="F166" i="1"/>
  <c r="C167" i="1"/>
  <c r="D167" i="1"/>
  <c r="E167" i="1"/>
  <c r="F167" i="1"/>
  <c r="C168" i="1"/>
  <c r="D168" i="1"/>
  <c r="E168" i="1"/>
  <c r="F168" i="1"/>
  <c r="C169" i="1"/>
  <c r="D169" i="1"/>
  <c r="E169" i="1"/>
  <c r="F169" i="1"/>
  <c r="C170" i="1"/>
  <c r="D170" i="1"/>
  <c r="E170" i="1"/>
  <c r="F170" i="1"/>
  <c r="C171" i="1"/>
  <c r="D171" i="1"/>
  <c r="E171" i="1"/>
  <c r="F171" i="1"/>
  <c r="C172" i="1"/>
  <c r="D172" i="1"/>
  <c r="E172" i="1"/>
  <c r="F172" i="1"/>
  <c r="C173" i="1"/>
  <c r="D173" i="1"/>
  <c r="E173" i="1"/>
  <c r="F173" i="1"/>
  <c r="C174" i="1"/>
  <c r="D174" i="1"/>
  <c r="E174" i="1"/>
  <c r="F174" i="1"/>
  <c r="C175" i="1"/>
  <c r="D175" i="1"/>
  <c r="E175" i="1"/>
  <c r="F175" i="1"/>
  <c r="C176" i="1"/>
  <c r="D176" i="1"/>
  <c r="E176" i="1"/>
  <c r="F176" i="1"/>
  <c r="C177" i="1"/>
  <c r="D177" i="1"/>
  <c r="E177" i="1"/>
  <c r="F177" i="1"/>
  <c r="C178" i="1"/>
  <c r="D178" i="1"/>
  <c r="E178" i="1"/>
  <c r="F178" i="1"/>
  <c r="C179" i="1"/>
  <c r="D179" i="1"/>
  <c r="E179" i="1"/>
  <c r="F179" i="1"/>
  <c r="C180" i="1"/>
  <c r="D180" i="1"/>
  <c r="E180" i="1"/>
  <c r="F180" i="1"/>
  <c r="C181" i="1"/>
  <c r="D181" i="1"/>
  <c r="E181" i="1"/>
  <c r="F181" i="1"/>
  <c r="C182" i="1"/>
  <c r="D182" i="1"/>
  <c r="E182" i="1"/>
  <c r="F182" i="1"/>
  <c r="C183" i="1"/>
  <c r="D183" i="1"/>
  <c r="E183" i="1"/>
  <c r="F183" i="1"/>
  <c r="C184" i="1"/>
  <c r="D184" i="1"/>
  <c r="E184" i="1"/>
  <c r="F184" i="1"/>
  <c r="C185" i="1"/>
  <c r="D185" i="1"/>
  <c r="E185" i="1"/>
  <c r="F185" i="1"/>
  <c r="C186" i="1"/>
  <c r="D186" i="1"/>
  <c r="E186" i="1"/>
  <c r="F186" i="1"/>
  <c r="C187" i="1"/>
  <c r="D187" i="1"/>
  <c r="E187" i="1"/>
  <c r="F187" i="1"/>
  <c r="C188" i="1"/>
  <c r="D188" i="1"/>
  <c r="E188" i="1"/>
  <c r="F188" i="1"/>
  <c r="C189" i="1"/>
  <c r="D189" i="1"/>
  <c r="E189" i="1"/>
  <c r="F189" i="1"/>
  <c r="C190" i="1"/>
  <c r="D190" i="1"/>
  <c r="E190" i="1"/>
  <c r="F190" i="1"/>
  <c r="C191" i="1"/>
  <c r="D191" i="1"/>
  <c r="E191" i="1"/>
  <c r="F191" i="1"/>
  <c r="C192" i="1"/>
  <c r="D192" i="1"/>
  <c r="E192" i="1"/>
  <c r="F192" i="1"/>
  <c r="C193" i="1"/>
  <c r="D193" i="1"/>
  <c r="E193" i="1"/>
  <c r="F193" i="1"/>
  <c r="C194" i="1"/>
  <c r="D194" i="1"/>
  <c r="E194" i="1"/>
  <c r="F194" i="1"/>
  <c r="C195" i="1"/>
  <c r="D195" i="1"/>
  <c r="E195" i="1"/>
  <c r="F195" i="1"/>
  <c r="C196" i="1"/>
  <c r="D196" i="1"/>
  <c r="E196" i="1"/>
  <c r="F196" i="1"/>
  <c r="C197" i="1"/>
  <c r="D197" i="1"/>
  <c r="E197" i="1"/>
  <c r="F197" i="1"/>
  <c r="C198" i="1"/>
  <c r="D198" i="1"/>
  <c r="E198" i="1"/>
  <c r="F198" i="1"/>
  <c r="C199" i="1"/>
  <c r="D199" i="1"/>
  <c r="E199" i="1"/>
  <c r="F199" i="1"/>
  <c r="C200" i="1"/>
  <c r="D200" i="1"/>
  <c r="E200" i="1"/>
  <c r="F200" i="1"/>
  <c r="C201" i="1"/>
  <c r="D201" i="1"/>
  <c r="E201" i="1"/>
  <c r="F201" i="1"/>
  <c r="C202" i="1"/>
  <c r="D202" i="1"/>
  <c r="E202" i="1"/>
  <c r="F202" i="1"/>
  <c r="C203" i="1"/>
  <c r="D203" i="1"/>
  <c r="E203" i="1"/>
  <c r="F203" i="1"/>
  <c r="C204" i="1"/>
  <c r="D204" i="1"/>
  <c r="E204" i="1"/>
  <c r="F204" i="1"/>
  <c r="C205" i="1"/>
  <c r="D205" i="1"/>
  <c r="E205" i="1"/>
  <c r="F205" i="1"/>
  <c r="C206" i="1"/>
  <c r="D206" i="1"/>
  <c r="E206" i="1"/>
  <c r="F206" i="1"/>
  <c r="C207" i="1"/>
  <c r="D207" i="1"/>
  <c r="E207" i="1"/>
  <c r="F207" i="1"/>
  <c r="C208" i="1"/>
  <c r="D208" i="1"/>
  <c r="E208" i="1"/>
  <c r="F208" i="1"/>
  <c r="C209" i="1"/>
  <c r="D209" i="1"/>
  <c r="E209" i="1"/>
  <c r="F209" i="1"/>
  <c r="C210" i="1"/>
  <c r="D210" i="1"/>
  <c r="E210" i="1"/>
  <c r="F210" i="1"/>
  <c r="C211" i="1"/>
  <c r="D211" i="1"/>
  <c r="E211" i="1"/>
  <c r="F211" i="1"/>
  <c r="C212" i="1"/>
  <c r="D212" i="1"/>
  <c r="E212" i="1"/>
  <c r="F212" i="1"/>
  <c r="C213" i="1"/>
  <c r="D213" i="1"/>
  <c r="E213" i="1"/>
  <c r="F213" i="1"/>
  <c r="C214" i="1"/>
  <c r="D214" i="1"/>
  <c r="E214" i="1"/>
  <c r="F214" i="1"/>
  <c r="C215" i="1"/>
  <c r="D215" i="1"/>
  <c r="E215" i="1"/>
  <c r="F215" i="1"/>
  <c r="C216" i="1"/>
  <c r="D216" i="1"/>
  <c r="E216" i="1"/>
  <c r="F216" i="1"/>
  <c r="C217" i="1"/>
  <c r="D217" i="1"/>
  <c r="E217" i="1"/>
  <c r="F217" i="1"/>
  <c r="C218" i="1"/>
  <c r="D218" i="1"/>
  <c r="E218" i="1"/>
  <c r="F218" i="1"/>
  <c r="C219" i="1"/>
  <c r="D219" i="1"/>
  <c r="E219" i="1"/>
  <c r="F219" i="1"/>
  <c r="C220" i="1"/>
  <c r="D220" i="1"/>
  <c r="E220" i="1"/>
  <c r="F220" i="1"/>
  <c r="C221" i="1"/>
  <c r="D221" i="1"/>
  <c r="E221" i="1"/>
  <c r="F221" i="1"/>
  <c r="C222" i="1"/>
  <c r="D222" i="1"/>
  <c r="E222" i="1"/>
  <c r="F222" i="1"/>
  <c r="C223" i="1"/>
  <c r="D223" i="1"/>
  <c r="E223" i="1"/>
  <c r="F223" i="1"/>
  <c r="C224" i="1"/>
  <c r="D224" i="1"/>
  <c r="E224" i="1"/>
  <c r="F224" i="1"/>
  <c r="C225" i="1"/>
  <c r="D225" i="1"/>
  <c r="E225" i="1"/>
  <c r="F225" i="1"/>
  <c r="C226" i="1"/>
  <c r="D226" i="1"/>
  <c r="E226" i="1"/>
  <c r="F226" i="1"/>
  <c r="C227" i="1"/>
  <c r="D227" i="1"/>
  <c r="E227" i="1"/>
  <c r="F227" i="1"/>
  <c r="C228" i="1"/>
  <c r="D228" i="1"/>
  <c r="E228" i="1"/>
  <c r="F228" i="1"/>
  <c r="C229" i="1"/>
  <c r="D229" i="1"/>
  <c r="E229" i="1"/>
  <c r="F229" i="1"/>
  <c r="C230" i="1"/>
  <c r="D230" i="1"/>
  <c r="E230" i="1"/>
  <c r="F230" i="1"/>
  <c r="C231" i="1"/>
  <c r="D231" i="1"/>
  <c r="E231" i="1"/>
  <c r="F231" i="1"/>
  <c r="C232" i="1"/>
  <c r="D232" i="1"/>
  <c r="E232" i="1"/>
  <c r="F232" i="1"/>
  <c r="C233" i="1"/>
  <c r="D233" i="1"/>
  <c r="E233" i="1"/>
  <c r="F233" i="1"/>
  <c r="C234" i="1"/>
  <c r="D234" i="1"/>
  <c r="E234" i="1"/>
  <c r="F234" i="1"/>
  <c r="C235" i="1"/>
  <c r="D235" i="1"/>
  <c r="E235" i="1"/>
  <c r="F235" i="1"/>
  <c r="C236" i="1"/>
  <c r="D236" i="1"/>
  <c r="E236" i="1"/>
  <c r="F236" i="1"/>
  <c r="C237" i="1"/>
  <c r="D237" i="1"/>
  <c r="E237" i="1"/>
  <c r="F237" i="1"/>
  <c r="C238" i="1"/>
  <c r="D238" i="1"/>
  <c r="E238" i="1"/>
  <c r="F238" i="1"/>
  <c r="C239" i="1"/>
  <c r="D239" i="1"/>
  <c r="E239" i="1"/>
  <c r="F239" i="1"/>
  <c r="C240" i="1"/>
  <c r="D240" i="1"/>
  <c r="E240" i="1"/>
  <c r="F240" i="1"/>
  <c r="C241" i="1"/>
  <c r="D241" i="1"/>
  <c r="E241" i="1"/>
  <c r="F241" i="1"/>
  <c r="C242" i="1"/>
  <c r="D242" i="1"/>
  <c r="E242" i="1"/>
  <c r="F242" i="1"/>
  <c r="C243" i="1"/>
  <c r="D243" i="1"/>
  <c r="E243" i="1"/>
  <c r="F243" i="1"/>
  <c r="C244" i="1"/>
  <c r="D244" i="1"/>
  <c r="E244" i="1"/>
  <c r="F244" i="1"/>
  <c r="C245" i="1"/>
  <c r="D245" i="1"/>
  <c r="E245" i="1"/>
  <c r="F245" i="1"/>
  <c r="C246" i="1"/>
  <c r="D246" i="1"/>
  <c r="E246" i="1"/>
  <c r="F246" i="1"/>
  <c r="C247" i="1"/>
  <c r="D247" i="1"/>
  <c r="E247" i="1"/>
  <c r="F247" i="1"/>
  <c r="C248" i="1"/>
  <c r="D248" i="1"/>
  <c r="E248" i="1"/>
  <c r="F248" i="1"/>
  <c r="C249" i="1"/>
  <c r="D249" i="1"/>
  <c r="E249" i="1"/>
  <c r="F249" i="1"/>
  <c r="C250" i="1"/>
  <c r="D250" i="1"/>
  <c r="E250" i="1"/>
  <c r="F250" i="1"/>
  <c r="C251" i="1"/>
  <c r="D251" i="1"/>
  <c r="E251" i="1"/>
  <c r="F251" i="1"/>
  <c r="C252" i="1"/>
  <c r="D252" i="1"/>
  <c r="E252" i="1"/>
  <c r="F252" i="1"/>
  <c r="C253" i="1"/>
  <c r="D253" i="1"/>
  <c r="E253" i="1"/>
  <c r="F253" i="1"/>
  <c r="C254" i="1"/>
  <c r="D254" i="1"/>
  <c r="E254" i="1"/>
  <c r="F254" i="1"/>
  <c r="C255" i="1"/>
  <c r="D255" i="1"/>
  <c r="E255" i="1"/>
  <c r="F255" i="1"/>
  <c r="C256" i="1"/>
  <c r="D256" i="1"/>
  <c r="E256" i="1"/>
  <c r="F256" i="1"/>
  <c r="C257" i="1"/>
  <c r="D257" i="1"/>
  <c r="E257" i="1"/>
  <c r="F257" i="1"/>
  <c r="C258" i="1"/>
  <c r="D258" i="1"/>
  <c r="E258" i="1"/>
  <c r="F258" i="1"/>
  <c r="C259" i="1"/>
  <c r="D259" i="1"/>
  <c r="E259" i="1"/>
  <c r="F259" i="1"/>
  <c r="C260" i="1"/>
  <c r="D260" i="1"/>
  <c r="E260" i="1"/>
  <c r="F260" i="1"/>
  <c r="C261" i="1"/>
  <c r="D261" i="1"/>
  <c r="E261" i="1"/>
  <c r="F261" i="1"/>
  <c r="C262" i="1"/>
  <c r="D262" i="1"/>
  <c r="E262" i="1"/>
  <c r="F262" i="1"/>
  <c r="C263" i="1"/>
  <c r="D263" i="1"/>
  <c r="E263" i="1"/>
  <c r="F263" i="1"/>
  <c r="C264" i="1"/>
  <c r="D264" i="1"/>
  <c r="E264" i="1"/>
  <c r="F264" i="1"/>
  <c r="C265" i="1"/>
  <c r="D265" i="1"/>
  <c r="E265" i="1"/>
  <c r="F265" i="1"/>
  <c r="C266" i="1"/>
  <c r="D266" i="1"/>
  <c r="E266" i="1"/>
  <c r="F266" i="1"/>
  <c r="C267" i="1"/>
  <c r="D267" i="1"/>
  <c r="E267" i="1"/>
  <c r="F267" i="1"/>
  <c r="C268" i="1"/>
  <c r="D268" i="1"/>
  <c r="E268" i="1"/>
  <c r="F268" i="1"/>
  <c r="C269" i="1"/>
  <c r="D269" i="1"/>
  <c r="E269" i="1"/>
  <c r="F269" i="1"/>
  <c r="C270" i="1"/>
  <c r="D270" i="1"/>
  <c r="E270" i="1"/>
  <c r="F270" i="1"/>
  <c r="C271" i="1"/>
  <c r="D271" i="1"/>
  <c r="E271" i="1"/>
  <c r="F271" i="1"/>
  <c r="C272" i="1"/>
  <c r="D272" i="1"/>
  <c r="E272" i="1"/>
  <c r="F272" i="1"/>
  <c r="C273" i="1"/>
  <c r="D273" i="1"/>
  <c r="E273" i="1"/>
  <c r="F273" i="1"/>
  <c r="C274" i="1"/>
  <c r="D274" i="1"/>
  <c r="E274" i="1"/>
  <c r="F274" i="1"/>
  <c r="C275" i="1"/>
  <c r="D275" i="1"/>
  <c r="E275" i="1"/>
  <c r="F275" i="1"/>
  <c r="C276" i="1"/>
  <c r="D276" i="1"/>
  <c r="E276" i="1"/>
  <c r="F276" i="1"/>
  <c r="C277" i="1"/>
  <c r="D277" i="1"/>
  <c r="E277" i="1"/>
  <c r="F277" i="1"/>
  <c r="C278" i="1"/>
  <c r="D278" i="1"/>
  <c r="E278" i="1"/>
  <c r="F278" i="1"/>
  <c r="C279" i="1"/>
  <c r="D279" i="1"/>
  <c r="E279" i="1"/>
  <c r="F279" i="1"/>
  <c r="C280" i="1"/>
  <c r="D280" i="1"/>
  <c r="E280" i="1"/>
  <c r="F280" i="1"/>
  <c r="C281" i="1"/>
  <c r="D281" i="1"/>
  <c r="E281" i="1"/>
  <c r="F281" i="1"/>
  <c r="C282" i="1"/>
  <c r="D282" i="1"/>
  <c r="E282" i="1"/>
  <c r="F282" i="1"/>
  <c r="C283" i="1"/>
  <c r="D283" i="1"/>
  <c r="E283" i="1"/>
  <c r="F283" i="1"/>
  <c r="C284" i="1"/>
  <c r="D284" i="1"/>
  <c r="E284" i="1"/>
  <c r="F284" i="1"/>
  <c r="C285" i="1"/>
  <c r="D285" i="1"/>
  <c r="E285" i="1"/>
  <c r="F285" i="1"/>
  <c r="C286" i="1"/>
  <c r="D286" i="1"/>
  <c r="E286" i="1"/>
  <c r="F286" i="1"/>
  <c r="C287" i="1"/>
  <c r="D287" i="1"/>
  <c r="E287" i="1"/>
  <c r="F287" i="1"/>
  <c r="C288" i="1"/>
  <c r="D288" i="1"/>
  <c r="E288" i="1"/>
  <c r="F288" i="1"/>
  <c r="C289" i="1"/>
  <c r="D289" i="1"/>
  <c r="E289" i="1"/>
  <c r="F289" i="1"/>
  <c r="C290" i="1"/>
  <c r="D290" i="1"/>
  <c r="E290" i="1"/>
  <c r="F290" i="1"/>
  <c r="C291" i="1"/>
  <c r="D291" i="1"/>
  <c r="E291" i="1"/>
  <c r="F291" i="1"/>
  <c r="C292" i="1"/>
  <c r="D292" i="1"/>
  <c r="E292" i="1"/>
  <c r="F292" i="1"/>
  <c r="C293" i="1"/>
  <c r="D293" i="1"/>
  <c r="E293" i="1"/>
  <c r="F293" i="1"/>
  <c r="C294" i="1"/>
  <c r="D294" i="1"/>
  <c r="E294" i="1"/>
  <c r="F294" i="1"/>
  <c r="C295" i="1"/>
  <c r="D295" i="1"/>
  <c r="E295" i="1"/>
  <c r="F295" i="1"/>
  <c r="C296" i="1"/>
  <c r="D296" i="1"/>
  <c r="E296" i="1"/>
  <c r="F296" i="1"/>
  <c r="C297" i="1"/>
  <c r="D297" i="1"/>
  <c r="E297" i="1"/>
  <c r="F297" i="1"/>
  <c r="C298" i="1"/>
  <c r="D298" i="1"/>
  <c r="E298" i="1"/>
  <c r="F298" i="1"/>
  <c r="C299" i="1"/>
  <c r="D299" i="1"/>
  <c r="E299" i="1"/>
  <c r="F299" i="1"/>
  <c r="C300" i="1"/>
  <c r="D300" i="1"/>
  <c r="E300" i="1"/>
  <c r="F300" i="1"/>
  <c r="C301" i="1"/>
  <c r="D301" i="1"/>
  <c r="E301" i="1"/>
  <c r="F301" i="1"/>
  <c r="C302" i="1"/>
  <c r="D302" i="1"/>
  <c r="E302" i="1"/>
  <c r="F302" i="1"/>
  <c r="C303" i="1"/>
  <c r="D303" i="1"/>
  <c r="E303" i="1"/>
  <c r="F303" i="1"/>
  <c r="C304" i="1"/>
  <c r="D304" i="1"/>
  <c r="E304" i="1"/>
  <c r="F304" i="1"/>
  <c r="C305" i="1"/>
  <c r="D305" i="1"/>
  <c r="E305" i="1"/>
  <c r="F305" i="1"/>
  <c r="C306" i="1"/>
  <c r="D306" i="1"/>
  <c r="E306" i="1"/>
  <c r="F306" i="1"/>
  <c r="C307" i="1"/>
  <c r="D307" i="1"/>
  <c r="E307" i="1"/>
  <c r="F307" i="1"/>
  <c r="C308" i="1"/>
  <c r="D308" i="1"/>
  <c r="E308" i="1"/>
  <c r="F308" i="1"/>
  <c r="C309" i="1"/>
  <c r="D309" i="1"/>
  <c r="E309" i="1"/>
  <c r="F309" i="1"/>
  <c r="C310" i="1"/>
  <c r="D310" i="1"/>
  <c r="E310" i="1"/>
  <c r="F310" i="1"/>
  <c r="C311" i="1"/>
  <c r="D311" i="1"/>
  <c r="E311" i="1"/>
  <c r="F311" i="1"/>
  <c r="C312" i="1"/>
  <c r="D312" i="1"/>
  <c r="E312" i="1"/>
  <c r="F312" i="1"/>
  <c r="C313" i="1"/>
  <c r="D313" i="1"/>
  <c r="E313" i="1"/>
  <c r="F313" i="1"/>
  <c r="C314" i="1"/>
  <c r="D314" i="1"/>
  <c r="E314" i="1"/>
  <c r="F314" i="1"/>
  <c r="C315" i="1"/>
  <c r="D315" i="1"/>
  <c r="E315" i="1"/>
  <c r="F315" i="1"/>
  <c r="C316" i="1"/>
  <c r="D316" i="1"/>
  <c r="E316" i="1"/>
  <c r="F316" i="1"/>
  <c r="C317" i="1"/>
  <c r="D317" i="1"/>
  <c r="E317" i="1"/>
  <c r="F317" i="1"/>
  <c r="C318" i="1"/>
  <c r="D318" i="1"/>
  <c r="E318" i="1"/>
  <c r="F318" i="1"/>
  <c r="C319" i="1"/>
  <c r="D319" i="1"/>
  <c r="E319" i="1"/>
  <c r="F319" i="1"/>
  <c r="C320" i="1"/>
  <c r="D320" i="1"/>
  <c r="E320" i="1"/>
  <c r="F320" i="1"/>
  <c r="C321" i="1"/>
  <c r="D321" i="1"/>
  <c r="E321" i="1"/>
  <c r="F321" i="1"/>
  <c r="C322" i="1"/>
  <c r="D322" i="1"/>
  <c r="E322" i="1"/>
  <c r="F322" i="1"/>
  <c r="C323" i="1"/>
  <c r="D323" i="1"/>
  <c r="E323" i="1"/>
  <c r="F323" i="1"/>
  <c r="C324" i="1"/>
  <c r="D324" i="1"/>
  <c r="E324" i="1"/>
  <c r="F324" i="1"/>
  <c r="C325" i="1"/>
  <c r="D325" i="1"/>
  <c r="E325" i="1"/>
  <c r="F325" i="1"/>
  <c r="C326" i="1"/>
  <c r="D326" i="1"/>
  <c r="E326" i="1"/>
  <c r="F326" i="1"/>
  <c r="C327" i="1"/>
  <c r="D327" i="1"/>
  <c r="E327" i="1"/>
  <c r="F327" i="1"/>
  <c r="C328" i="1"/>
  <c r="D328" i="1"/>
  <c r="E328" i="1"/>
  <c r="F328" i="1"/>
  <c r="C329" i="1"/>
  <c r="D329" i="1"/>
  <c r="E329" i="1"/>
  <c r="F329" i="1"/>
  <c r="C330" i="1"/>
  <c r="D330" i="1"/>
  <c r="E330" i="1"/>
  <c r="F330" i="1"/>
  <c r="C331" i="1"/>
  <c r="D331" i="1"/>
  <c r="E331" i="1"/>
  <c r="F331" i="1"/>
  <c r="C332" i="1"/>
  <c r="D332" i="1"/>
  <c r="E332" i="1"/>
  <c r="F332" i="1"/>
  <c r="C333" i="1"/>
  <c r="D333" i="1"/>
  <c r="E333" i="1"/>
  <c r="F333" i="1"/>
  <c r="C334" i="1"/>
  <c r="D334" i="1"/>
  <c r="E334" i="1"/>
  <c r="F334" i="1"/>
  <c r="C335" i="1"/>
  <c r="D335" i="1"/>
  <c r="E335" i="1"/>
  <c r="F335" i="1"/>
  <c r="C336" i="1"/>
  <c r="D336" i="1"/>
  <c r="E336" i="1"/>
  <c r="F336" i="1"/>
  <c r="C337" i="1"/>
  <c r="D337" i="1"/>
  <c r="E337" i="1"/>
  <c r="F337" i="1"/>
  <c r="C338" i="1"/>
  <c r="D338" i="1"/>
  <c r="E338" i="1"/>
  <c r="F338" i="1"/>
  <c r="C339" i="1"/>
  <c r="D339" i="1"/>
  <c r="E339" i="1"/>
  <c r="F339" i="1"/>
  <c r="C340" i="1"/>
  <c r="D340" i="1"/>
  <c r="E340" i="1"/>
  <c r="F340" i="1"/>
  <c r="C341" i="1"/>
  <c r="D341" i="1"/>
  <c r="E341" i="1"/>
  <c r="F341" i="1"/>
  <c r="C342" i="1"/>
  <c r="D342" i="1"/>
  <c r="E342" i="1"/>
  <c r="F342" i="1"/>
  <c r="C343" i="1"/>
  <c r="D343" i="1"/>
  <c r="E343" i="1"/>
  <c r="F343" i="1"/>
  <c r="C344" i="1"/>
  <c r="D344" i="1"/>
  <c r="E344" i="1"/>
  <c r="F344" i="1"/>
  <c r="C345" i="1"/>
  <c r="D345" i="1"/>
  <c r="E345" i="1"/>
  <c r="F345" i="1"/>
  <c r="C346" i="1"/>
  <c r="D346" i="1"/>
  <c r="E346" i="1"/>
  <c r="F346" i="1"/>
  <c r="C347" i="1"/>
  <c r="D347" i="1"/>
  <c r="E347" i="1"/>
  <c r="F347" i="1"/>
  <c r="C348" i="1"/>
  <c r="D348" i="1"/>
  <c r="E348" i="1"/>
  <c r="F348" i="1"/>
  <c r="C349" i="1"/>
  <c r="D349" i="1"/>
  <c r="E349" i="1"/>
  <c r="F349" i="1"/>
  <c r="C350" i="1"/>
  <c r="D350" i="1"/>
  <c r="E350" i="1"/>
  <c r="F350" i="1"/>
  <c r="C351" i="1"/>
  <c r="D351" i="1"/>
  <c r="E351" i="1"/>
  <c r="F351" i="1"/>
  <c r="C352" i="1"/>
  <c r="D352" i="1"/>
  <c r="E352" i="1"/>
  <c r="F352" i="1"/>
  <c r="C353" i="1"/>
  <c r="D353" i="1"/>
  <c r="E353" i="1"/>
  <c r="F353" i="1"/>
  <c r="C354" i="1"/>
  <c r="D354" i="1"/>
  <c r="E354" i="1"/>
  <c r="F354" i="1"/>
  <c r="C355" i="1"/>
  <c r="D355" i="1"/>
  <c r="E355" i="1"/>
  <c r="F355" i="1"/>
  <c r="C356" i="1"/>
  <c r="D356" i="1"/>
  <c r="E356" i="1"/>
  <c r="F356" i="1"/>
  <c r="C357" i="1"/>
  <c r="D357" i="1"/>
  <c r="E357" i="1"/>
  <c r="F357" i="1"/>
  <c r="C358" i="1"/>
  <c r="D358" i="1"/>
  <c r="E358" i="1"/>
  <c r="F358" i="1"/>
  <c r="C359" i="1"/>
  <c r="D359" i="1"/>
  <c r="E359" i="1"/>
  <c r="F359" i="1"/>
  <c r="C360" i="1"/>
  <c r="D360" i="1"/>
  <c r="E360" i="1"/>
  <c r="F360" i="1"/>
  <c r="C361" i="1"/>
  <c r="D361" i="1"/>
  <c r="E361" i="1"/>
  <c r="F361" i="1"/>
  <c r="C362" i="1"/>
  <c r="D362" i="1"/>
  <c r="E362" i="1"/>
  <c r="F362" i="1"/>
  <c r="C363" i="1"/>
  <c r="D363" i="1"/>
  <c r="E363" i="1"/>
  <c r="F363" i="1"/>
  <c r="C364" i="1"/>
  <c r="D364" i="1"/>
  <c r="E364" i="1"/>
  <c r="F364" i="1"/>
  <c r="C365" i="1"/>
  <c r="D365" i="1"/>
  <c r="E365" i="1"/>
  <c r="F365" i="1"/>
  <c r="C366" i="1"/>
  <c r="D366" i="1"/>
  <c r="E366" i="1"/>
  <c r="F366" i="1"/>
  <c r="C367" i="1"/>
  <c r="D367" i="1"/>
  <c r="E367" i="1"/>
  <c r="F367" i="1"/>
  <c r="C368" i="1"/>
  <c r="D368" i="1"/>
  <c r="E368" i="1"/>
  <c r="F368" i="1"/>
  <c r="C369" i="1"/>
  <c r="D369" i="1"/>
  <c r="E369" i="1"/>
  <c r="F369" i="1"/>
  <c r="C370" i="1"/>
  <c r="D370" i="1"/>
  <c r="E370" i="1"/>
  <c r="F370" i="1"/>
  <c r="C371" i="1"/>
  <c r="D371" i="1"/>
  <c r="E371" i="1"/>
  <c r="F371" i="1"/>
  <c r="C372" i="1"/>
  <c r="D372" i="1"/>
  <c r="E372" i="1"/>
  <c r="F372" i="1"/>
  <c r="C373" i="1"/>
  <c r="D373" i="1"/>
  <c r="E373" i="1"/>
  <c r="F373" i="1"/>
  <c r="C374" i="1"/>
  <c r="D374" i="1"/>
  <c r="E374" i="1"/>
  <c r="F374" i="1"/>
  <c r="C375" i="1"/>
  <c r="D375" i="1"/>
  <c r="E375" i="1"/>
  <c r="F375" i="1"/>
  <c r="C376" i="1"/>
  <c r="D376" i="1"/>
  <c r="E376" i="1"/>
  <c r="F376" i="1"/>
  <c r="C377" i="1"/>
  <c r="D377" i="1"/>
  <c r="E377" i="1"/>
  <c r="F377" i="1"/>
  <c r="C378" i="1"/>
  <c r="D378" i="1"/>
  <c r="E378" i="1"/>
  <c r="F378" i="1"/>
  <c r="C379" i="1"/>
  <c r="D379" i="1"/>
  <c r="E379" i="1"/>
  <c r="F379" i="1"/>
  <c r="C380" i="1"/>
  <c r="D380" i="1"/>
  <c r="E380" i="1"/>
  <c r="F380" i="1"/>
  <c r="C381" i="1"/>
  <c r="D381" i="1"/>
  <c r="E381" i="1"/>
  <c r="F381" i="1"/>
  <c r="C382" i="1"/>
  <c r="D382" i="1"/>
  <c r="E382" i="1"/>
  <c r="F382" i="1"/>
  <c r="C383" i="1"/>
  <c r="D383" i="1"/>
  <c r="E383" i="1"/>
  <c r="F383" i="1"/>
  <c r="C384" i="1"/>
  <c r="D384" i="1"/>
  <c r="E384" i="1"/>
  <c r="F384" i="1"/>
  <c r="C385" i="1"/>
  <c r="D385" i="1"/>
  <c r="E385" i="1"/>
  <c r="F385" i="1"/>
  <c r="C386" i="1"/>
  <c r="D386" i="1"/>
  <c r="E386" i="1"/>
  <c r="F386" i="1"/>
  <c r="C387" i="1"/>
  <c r="D387" i="1"/>
  <c r="E387" i="1"/>
  <c r="F387" i="1"/>
  <c r="C388" i="1"/>
  <c r="D388" i="1"/>
  <c r="E388" i="1"/>
  <c r="F388" i="1"/>
  <c r="C389" i="1"/>
  <c r="D389" i="1"/>
  <c r="E389" i="1"/>
  <c r="F389" i="1"/>
  <c r="C390" i="1"/>
  <c r="D390" i="1"/>
  <c r="E390" i="1"/>
  <c r="F390" i="1"/>
  <c r="C391" i="1"/>
  <c r="D391" i="1"/>
  <c r="E391" i="1"/>
  <c r="F391" i="1"/>
  <c r="C392" i="1"/>
  <c r="D392" i="1"/>
  <c r="E392" i="1"/>
  <c r="F392" i="1"/>
  <c r="C393" i="1"/>
  <c r="D393" i="1"/>
  <c r="E393" i="1"/>
  <c r="F393" i="1"/>
  <c r="C394" i="1"/>
  <c r="D394" i="1"/>
  <c r="E394" i="1"/>
  <c r="F394" i="1"/>
  <c r="C395" i="1"/>
  <c r="D395" i="1"/>
  <c r="E395" i="1"/>
  <c r="F395" i="1"/>
  <c r="C396" i="1"/>
  <c r="D396" i="1"/>
  <c r="E396" i="1"/>
  <c r="F396" i="1"/>
  <c r="C397" i="1"/>
  <c r="D397" i="1"/>
  <c r="E397" i="1"/>
  <c r="F397" i="1"/>
  <c r="C398" i="1"/>
  <c r="D398" i="1"/>
  <c r="E398" i="1"/>
  <c r="F398" i="1"/>
  <c r="C399" i="1"/>
  <c r="D399" i="1"/>
  <c r="E399" i="1"/>
  <c r="F399" i="1"/>
  <c r="C400" i="1"/>
  <c r="D400" i="1"/>
  <c r="E400" i="1"/>
  <c r="F400" i="1"/>
  <c r="C401" i="1"/>
  <c r="D401" i="1"/>
  <c r="E401" i="1"/>
  <c r="F401" i="1"/>
  <c r="C402" i="1"/>
  <c r="D402" i="1"/>
  <c r="E402" i="1"/>
  <c r="F402" i="1"/>
  <c r="C403" i="1"/>
  <c r="D403" i="1"/>
  <c r="E403" i="1"/>
  <c r="F403" i="1"/>
  <c r="C404" i="1"/>
  <c r="D404" i="1"/>
  <c r="E404" i="1"/>
  <c r="F404" i="1"/>
  <c r="C405" i="1"/>
  <c r="D405" i="1"/>
  <c r="E405" i="1"/>
  <c r="F405" i="1"/>
  <c r="C406" i="1"/>
  <c r="D406" i="1"/>
  <c r="E406" i="1"/>
  <c r="F406" i="1"/>
  <c r="C407" i="1"/>
  <c r="D407" i="1"/>
  <c r="E407" i="1"/>
  <c r="F407" i="1"/>
  <c r="C408" i="1"/>
  <c r="D408" i="1"/>
  <c r="E408" i="1"/>
  <c r="F408" i="1"/>
  <c r="C409" i="1"/>
  <c r="D409" i="1"/>
  <c r="E409" i="1"/>
  <c r="F409" i="1"/>
  <c r="C410" i="1"/>
  <c r="D410" i="1"/>
  <c r="E410" i="1"/>
  <c r="F410" i="1"/>
  <c r="C411" i="1"/>
  <c r="D411" i="1"/>
  <c r="E411" i="1"/>
  <c r="F411" i="1"/>
  <c r="C412" i="1"/>
  <c r="D412" i="1"/>
  <c r="E412" i="1"/>
  <c r="F412" i="1"/>
  <c r="C413" i="1"/>
  <c r="D413" i="1"/>
  <c r="E413" i="1"/>
  <c r="F413" i="1"/>
  <c r="C414" i="1"/>
  <c r="D414" i="1"/>
  <c r="E414" i="1"/>
  <c r="F414" i="1"/>
  <c r="C415" i="1"/>
  <c r="D415" i="1"/>
  <c r="E415" i="1"/>
  <c r="F415" i="1"/>
  <c r="C416" i="1"/>
  <c r="D416" i="1"/>
  <c r="E416" i="1"/>
  <c r="F416" i="1"/>
  <c r="C417" i="1"/>
  <c r="D417" i="1"/>
  <c r="E417" i="1"/>
  <c r="F417" i="1"/>
  <c r="C418" i="1"/>
  <c r="D418" i="1"/>
  <c r="E418" i="1"/>
  <c r="F418" i="1"/>
  <c r="C419" i="1"/>
  <c r="D419" i="1"/>
  <c r="E419" i="1"/>
  <c r="F419" i="1"/>
  <c r="C420" i="1"/>
  <c r="D420" i="1"/>
  <c r="E420" i="1"/>
  <c r="F420" i="1"/>
  <c r="C421" i="1"/>
  <c r="D421" i="1"/>
  <c r="E421" i="1"/>
  <c r="F421" i="1"/>
  <c r="C422" i="1"/>
  <c r="D422" i="1"/>
  <c r="E422" i="1"/>
  <c r="F422" i="1"/>
  <c r="C423" i="1"/>
  <c r="D423" i="1"/>
  <c r="E423" i="1"/>
  <c r="F423" i="1"/>
  <c r="C424" i="1"/>
  <c r="D424" i="1"/>
  <c r="E424" i="1"/>
  <c r="F424" i="1"/>
  <c r="C425" i="1"/>
  <c r="D425" i="1"/>
  <c r="E425" i="1"/>
  <c r="F425" i="1"/>
  <c r="C426" i="1"/>
  <c r="D426" i="1"/>
  <c r="E426" i="1"/>
  <c r="F426" i="1"/>
  <c r="C427" i="1"/>
  <c r="D427" i="1"/>
  <c r="E427" i="1"/>
  <c r="F427" i="1"/>
  <c r="C428" i="1"/>
  <c r="D428" i="1"/>
  <c r="E428" i="1"/>
  <c r="F428" i="1"/>
  <c r="C429" i="1"/>
  <c r="D429" i="1"/>
  <c r="E429" i="1"/>
  <c r="F429" i="1"/>
  <c r="C430" i="1"/>
  <c r="D430" i="1"/>
  <c r="E430" i="1"/>
  <c r="F430" i="1"/>
  <c r="C431" i="1"/>
  <c r="D431" i="1"/>
  <c r="E431" i="1"/>
  <c r="F431" i="1"/>
  <c r="C432" i="1"/>
  <c r="D432" i="1"/>
  <c r="E432" i="1"/>
  <c r="F432" i="1"/>
  <c r="C433" i="1"/>
  <c r="D433" i="1"/>
  <c r="E433" i="1"/>
  <c r="F433" i="1"/>
  <c r="C434" i="1"/>
  <c r="D434" i="1"/>
  <c r="E434" i="1"/>
  <c r="F434" i="1"/>
  <c r="C435" i="1"/>
  <c r="D435" i="1"/>
  <c r="E435" i="1"/>
  <c r="F435" i="1"/>
  <c r="C436" i="1"/>
  <c r="D436" i="1"/>
  <c r="E436" i="1"/>
  <c r="F436" i="1"/>
  <c r="C437" i="1"/>
  <c r="D437" i="1"/>
  <c r="E437" i="1"/>
  <c r="F437" i="1"/>
  <c r="C438" i="1"/>
  <c r="D438" i="1"/>
  <c r="E438" i="1"/>
  <c r="F438" i="1"/>
  <c r="C439" i="1"/>
  <c r="D439" i="1"/>
  <c r="E439" i="1"/>
  <c r="F439" i="1"/>
  <c r="C440" i="1"/>
  <c r="D440" i="1"/>
  <c r="E440" i="1"/>
  <c r="F440" i="1"/>
  <c r="C441" i="1"/>
  <c r="D441" i="1"/>
  <c r="E441" i="1"/>
  <c r="F441" i="1"/>
  <c r="C442" i="1"/>
  <c r="D442" i="1"/>
  <c r="E442" i="1"/>
  <c r="F442" i="1"/>
  <c r="C443" i="1"/>
  <c r="D443" i="1"/>
  <c r="E443" i="1"/>
  <c r="F443" i="1"/>
  <c r="C444" i="1"/>
  <c r="D444" i="1"/>
  <c r="E444" i="1"/>
  <c r="F444" i="1"/>
  <c r="C445" i="1"/>
  <c r="D445" i="1"/>
  <c r="E445" i="1"/>
  <c r="F445" i="1"/>
  <c r="C446" i="1"/>
  <c r="D446" i="1"/>
  <c r="E446" i="1"/>
  <c r="F446" i="1"/>
  <c r="C447" i="1"/>
  <c r="D447" i="1"/>
  <c r="E447" i="1"/>
  <c r="F447" i="1"/>
  <c r="C448" i="1"/>
  <c r="D448" i="1"/>
  <c r="E448" i="1"/>
  <c r="F448" i="1"/>
  <c r="C449" i="1"/>
  <c r="D449" i="1"/>
  <c r="E449" i="1"/>
  <c r="F449" i="1"/>
  <c r="C450" i="1"/>
  <c r="D450" i="1"/>
  <c r="E450" i="1"/>
  <c r="F450" i="1"/>
  <c r="C451" i="1"/>
  <c r="D451" i="1"/>
  <c r="E451" i="1"/>
  <c r="F451" i="1"/>
  <c r="C452" i="1"/>
  <c r="D452" i="1"/>
  <c r="E452" i="1"/>
  <c r="F452" i="1"/>
  <c r="C453" i="1"/>
  <c r="D453" i="1"/>
  <c r="E453" i="1"/>
  <c r="F453" i="1"/>
  <c r="C454" i="1"/>
  <c r="D454" i="1"/>
  <c r="E454" i="1"/>
  <c r="F454" i="1"/>
  <c r="C455" i="1"/>
  <c r="D455" i="1"/>
  <c r="E455" i="1"/>
  <c r="F455" i="1"/>
  <c r="C456" i="1"/>
  <c r="D456" i="1"/>
  <c r="E456" i="1"/>
  <c r="F456" i="1"/>
  <c r="C457" i="1"/>
  <c r="D457" i="1"/>
  <c r="E457" i="1"/>
  <c r="F457" i="1"/>
  <c r="C458" i="1"/>
  <c r="D458" i="1"/>
  <c r="E458" i="1"/>
  <c r="F458" i="1"/>
  <c r="C459" i="1"/>
  <c r="D459" i="1"/>
  <c r="E459" i="1"/>
  <c r="F459" i="1"/>
  <c r="C460" i="1"/>
  <c r="D460" i="1"/>
  <c r="E460" i="1"/>
  <c r="F460" i="1"/>
  <c r="C461" i="1"/>
  <c r="D461" i="1"/>
  <c r="E461" i="1"/>
  <c r="F461" i="1"/>
  <c r="C462" i="1"/>
  <c r="D462" i="1"/>
  <c r="E462" i="1"/>
  <c r="F462" i="1"/>
  <c r="C463" i="1"/>
  <c r="D463" i="1"/>
  <c r="E463" i="1"/>
  <c r="F463" i="1"/>
  <c r="C464" i="1"/>
  <c r="D464" i="1"/>
  <c r="E464" i="1"/>
  <c r="F464" i="1"/>
  <c r="C465" i="1"/>
  <c r="D465" i="1"/>
  <c r="E465" i="1"/>
  <c r="F465" i="1"/>
  <c r="C466" i="1"/>
  <c r="D466" i="1"/>
  <c r="E466" i="1"/>
  <c r="F466" i="1"/>
  <c r="C467" i="1"/>
  <c r="D467" i="1"/>
  <c r="E467" i="1"/>
  <c r="F467" i="1"/>
  <c r="C468" i="1"/>
  <c r="D468" i="1"/>
  <c r="E468" i="1"/>
  <c r="F468" i="1"/>
  <c r="C469" i="1"/>
  <c r="D469" i="1"/>
  <c r="E469" i="1"/>
  <c r="F469" i="1"/>
  <c r="C470" i="1"/>
  <c r="D470" i="1"/>
  <c r="E470" i="1"/>
  <c r="F470" i="1"/>
  <c r="C471" i="1"/>
  <c r="D471" i="1"/>
  <c r="E471" i="1"/>
  <c r="F471" i="1"/>
  <c r="C472" i="1"/>
  <c r="D472" i="1"/>
  <c r="E472" i="1"/>
  <c r="F472" i="1"/>
  <c r="C473" i="1"/>
  <c r="D473" i="1"/>
  <c r="E473" i="1"/>
  <c r="F473" i="1"/>
  <c r="C474" i="1"/>
  <c r="D474" i="1"/>
  <c r="E474" i="1"/>
  <c r="F474" i="1"/>
  <c r="C475" i="1"/>
  <c r="D475" i="1"/>
  <c r="E475" i="1"/>
  <c r="F475" i="1"/>
  <c r="C476" i="1"/>
  <c r="D476" i="1"/>
  <c r="E476" i="1"/>
  <c r="F476" i="1"/>
  <c r="C477" i="1"/>
  <c r="D477" i="1"/>
  <c r="E477" i="1"/>
  <c r="F477" i="1"/>
  <c r="C478" i="1"/>
  <c r="D478" i="1"/>
  <c r="E478" i="1"/>
  <c r="F478" i="1"/>
  <c r="C479" i="1"/>
  <c r="D479" i="1"/>
  <c r="E479" i="1"/>
  <c r="F479" i="1"/>
  <c r="C480" i="1"/>
  <c r="D480" i="1"/>
  <c r="E480" i="1"/>
  <c r="F480" i="1"/>
  <c r="C481" i="1"/>
  <c r="D481" i="1"/>
  <c r="E481" i="1"/>
  <c r="F481" i="1"/>
  <c r="C482" i="1"/>
  <c r="D482" i="1"/>
  <c r="E482" i="1"/>
  <c r="F482" i="1"/>
  <c r="C483" i="1"/>
  <c r="D483" i="1"/>
  <c r="E483" i="1"/>
  <c r="F483" i="1"/>
  <c r="C484" i="1"/>
  <c r="D484" i="1"/>
  <c r="E484" i="1"/>
  <c r="F484" i="1"/>
  <c r="C485" i="1"/>
  <c r="D485" i="1"/>
  <c r="E485" i="1"/>
  <c r="F485" i="1"/>
  <c r="C486" i="1"/>
  <c r="D486" i="1"/>
  <c r="E486" i="1"/>
  <c r="F486" i="1"/>
  <c r="C487" i="1"/>
  <c r="D487" i="1"/>
  <c r="E487" i="1"/>
  <c r="F487" i="1"/>
  <c r="C488" i="1"/>
  <c r="D488" i="1"/>
  <c r="E488" i="1"/>
  <c r="F488" i="1"/>
  <c r="C489" i="1"/>
  <c r="D489" i="1"/>
  <c r="E489" i="1"/>
  <c r="F489" i="1"/>
  <c r="C490" i="1"/>
  <c r="D490" i="1"/>
  <c r="E490" i="1"/>
  <c r="F490" i="1"/>
  <c r="C491" i="1"/>
  <c r="D491" i="1"/>
  <c r="E491" i="1"/>
  <c r="F491" i="1"/>
  <c r="C492" i="1"/>
  <c r="D492" i="1"/>
  <c r="E492" i="1"/>
  <c r="F492" i="1"/>
  <c r="C493" i="1"/>
  <c r="D493" i="1"/>
  <c r="E493" i="1"/>
  <c r="F493" i="1"/>
  <c r="C494" i="1"/>
  <c r="D494" i="1"/>
  <c r="E494" i="1"/>
  <c r="F494" i="1"/>
  <c r="C495" i="1"/>
  <c r="D495" i="1"/>
  <c r="E495" i="1"/>
  <c r="F495" i="1"/>
  <c r="C496" i="1"/>
  <c r="D496" i="1"/>
  <c r="E496" i="1"/>
  <c r="F496" i="1"/>
  <c r="C497" i="1"/>
  <c r="D497" i="1"/>
  <c r="E497" i="1"/>
  <c r="F497" i="1"/>
  <c r="C498" i="1"/>
  <c r="D498" i="1"/>
  <c r="E498" i="1"/>
  <c r="F498" i="1"/>
  <c r="C499" i="1"/>
  <c r="D499" i="1"/>
  <c r="E499" i="1"/>
  <c r="F499" i="1"/>
  <c r="C500" i="1"/>
  <c r="D500" i="1"/>
  <c r="E500" i="1"/>
  <c r="F500" i="1"/>
  <c r="C501" i="1"/>
  <c r="D501" i="1"/>
  <c r="E501" i="1"/>
  <c r="F501" i="1"/>
  <c r="C502" i="1"/>
  <c r="D502" i="1"/>
  <c r="E502" i="1"/>
  <c r="F502" i="1"/>
  <c r="C503" i="1"/>
  <c r="D503" i="1"/>
  <c r="E503" i="1"/>
  <c r="F503" i="1"/>
  <c r="C504" i="1"/>
  <c r="D504" i="1"/>
  <c r="E504" i="1"/>
  <c r="F504" i="1"/>
  <c r="C505" i="1"/>
  <c r="D505" i="1"/>
  <c r="E505" i="1"/>
  <c r="F505" i="1"/>
  <c r="C506" i="1"/>
  <c r="D506" i="1"/>
  <c r="E506" i="1"/>
  <c r="F506" i="1"/>
  <c r="C507" i="1"/>
  <c r="D507" i="1"/>
  <c r="E507" i="1"/>
  <c r="F507" i="1"/>
  <c r="C508" i="1"/>
  <c r="D508" i="1"/>
  <c r="E508" i="1"/>
  <c r="F508" i="1"/>
  <c r="C509" i="1"/>
  <c r="D509" i="1"/>
  <c r="E509" i="1"/>
  <c r="F509" i="1"/>
  <c r="C510" i="1"/>
  <c r="D510" i="1"/>
  <c r="E510" i="1"/>
  <c r="F510" i="1"/>
  <c r="C511" i="1"/>
  <c r="D511" i="1"/>
  <c r="E511" i="1"/>
  <c r="F511" i="1"/>
  <c r="C512" i="1"/>
  <c r="D512" i="1"/>
  <c r="E512" i="1"/>
  <c r="F512" i="1"/>
  <c r="C513" i="1"/>
  <c r="D513" i="1"/>
  <c r="E513" i="1"/>
  <c r="F513" i="1"/>
  <c r="C514" i="1"/>
  <c r="D514" i="1"/>
  <c r="E514" i="1"/>
  <c r="F514" i="1"/>
  <c r="C515" i="1"/>
  <c r="D515" i="1"/>
  <c r="E515" i="1"/>
  <c r="F515" i="1"/>
  <c r="C516" i="1"/>
  <c r="D516" i="1"/>
  <c r="E516" i="1"/>
  <c r="F516" i="1"/>
  <c r="C517" i="1"/>
  <c r="D517" i="1"/>
  <c r="E517" i="1"/>
  <c r="F517" i="1"/>
  <c r="C518" i="1"/>
  <c r="D518" i="1"/>
  <c r="E518" i="1"/>
  <c r="F518" i="1"/>
  <c r="C519" i="1"/>
  <c r="D519" i="1"/>
  <c r="E519" i="1"/>
  <c r="F519" i="1"/>
  <c r="C520" i="1"/>
  <c r="D520" i="1"/>
  <c r="E520" i="1"/>
  <c r="F520" i="1"/>
  <c r="C521" i="1"/>
  <c r="D521" i="1"/>
  <c r="E521" i="1"/>
  <c r="F521" i="1"/>
  <c r="C522" i="1"/>
  <c r="D522" i="1"/>
  <c r="E522" i="1"/>
  <c r="F522" i="1"/>
  <c r="C523" i="1"/>
  <c r="D523" i="1"/>
  <c r="E523" i="1"/>
  <c r="F523" i="1"/>
  <c r="C524" i="1"/>
  <c r="D524" i="1"/>
  <c r="E524" i="1"/>
  <c r="F524" i="1"/>
  <c r="C525" i="1"/>
  <c r="D525" i="1"/>
  <c r="E525" i="1"/>
  <c r="F525" i="1"/>
  <c r="C526" i="1"/>
  <c r="D526" i="1"/>
  <c r="E526" i="1"/>
  <c r="F526" i="1"/>
  <c r="C527" i="1"/>
  <c r="D527" i="1"/>
  <c r="E527" i="1"/>
  <c r="F527" i="1"/>
  <c r="C528" i="1"/>
  <c r="D528" i="1"/>
  <c r="E528" i="1"/>
  <c r="F528" i="1"/>
  <c r="C529" i="1"/>
  <c r="D529" i="1"/>
  <c r="E529" i="1"/>
  <c r="F529" i="1"/>
  <c r="C530" i="1"/>
  <c r="D530" i="1"/>
  <c r="E530" i="1"/>
  <c r="F530" i="1"/>
  <c r="C531" i="1"/>
  <c r="D531" i="1"/>
  <c r="E531" i="1"/>
  <c r="F531" i="1"/>
  <c r="C532" i="1"/>
  <c r="D532" i="1"/>
  <c r="E532" i="1"/>
  <c r="F532" i="1"/>
  <c r="C533" i="1"/>
  <c r="D533" i="1"/>
  <c r="E533" i="1"/>
  <c r="F533" i="1"/>
  <c r="C534" i="1"/>
  <c r="D534" i="1"/>
  <c r="E534" i="1"/>
  <c r="F534" i="1"/>
  <c r="C535" i="1"/>
  <c r="D535" i="1"/>
  <c r="E535" i="1"/>
  <c r="F535" i="1"/>
  <c r="C536" i="1"/>
  <c r="D536" i="1"/>
  <c r="E536" i="1"/>
  <c r="F536" i="1"/>
  <c r="C537" i="1"/>
  <c r="D537" i="1"/>
  <c r="E537" i="1"/>
  <c r="F537" i="1"/>
  <c r="C538" i="1"/>
  <c r="D538" i="1"/>
  <c r="E538" i="1"/>
  <c r="F538" i="1"/>
  <c r="C539" i="1"/>
  <c r="D539" i="1"/>
  <c r="E539" i="1"/>
  <c r="F539" i="1"/>
  <c r="C540" i="1"/>
  <c r="D540" i="1"/>
  <c r="E540" i="1"/>
  <c r="F540" i="1"/>
  <c r="C541" i="1"/>
  <c r="D541" i="1"/>
  <c r="E541" i="1"/>
  <c r="F541" i="1"/>
  <c r="C542" i="1"/>
  <c r="D542" i="1"/>
  <c r="E542" i="1"/>
  <c r="F542" i="1"/>
  <c r="C543" i="1"/>
  <c r="D543" i="1"/>
  <c r="E543" i="1"/>
  <c r="F543" i="1"/>
  <c r="C544" i="1"/>
  <c r="D544" i="1"/>
  <c r="E544" i="1"/>
  <c r="F544" i="1"/>
  <c r="C545" i="1"/>
  <c r="D545" i="1"/>
  <c r="E545" i="1"/>
  <c r="F545" i="1"/>
  <c r="C546" i="1"/>
  <c r="D546" i="1"/>
  <c r="E546" i="1"/>
  <c r="F546" i="1"/>
  <c r="C547" i="1"/>
  <c r="D547" i="1"/>
  <c r="E547" i="1"/>
  <c r="F547" i="1"/>
  <c r="C548" i="1"/>
  <c r="D548" i="1"/>
  <c r="E548" i="1"/>
  <c r="F548" i="1"/>
  <c r="C549" i="1"/>
  <c r="D549" i="1"/>
  <c r="E549" i="1"/>
  <c r="F549" i="1"/>
  <c r="C550" i="1"/>
  <c r="D550" i="1"/>
  <c r="E550" i="1"/>
  <c r="F550" i="1"/>
  <c r="C551" i="1"/>
  <c r="D551" i="1"/>
  <c r="E551" i="1"/>
  <c r="F551" i="1"/>
  <c r="C552" i="1"/>
  <c r="D552" i="1"/>
  <c r="E552" i="1"/>
  <c r="F552" i="1"/>
  <c r="C553" i="1"/>
  <c r="D553" i="1"/>
  <c r="E553" i="1"/>
  <c r="F553" i="1"/>
  <c r="C554" i="1"/>
  <c r="D554" i="1"/>
  <c r="E554" i="1"/>
  <c r="F554" i="1"/>
  <c r="C555" i="1"/>
  <c r="D555" i="1"/>
  <c r="E555" i="1"/>
  <c r="F555" i="1"/>
  <c r="C556" i="1"/>
  <c r="D556" i="1"/>
  <c r="E556" i="1"/>
  <c r="F556" i="1"/>
  <c r="C557" i="1"/>
  <c r="D557" i="1"/>
  <c r="E557" i="1"/>
  <c r="F557" i="1"/>
  <c r="C558" i="1"/>
  <c r="D558" i="1"/>
  <c r="E558" i="1"/>
  <c r="F558" i="1"/>
  <c r="C559" i="1"/>
  <c r="D559" i="1"/>
  <c r="E559" i="1"/>
  <c r="F559" i="1"/>
  <c r="C560" i="1"/>
  <c r="D560" i="1"/>
  <c r="E560" i="1"/>
  <c r="F560" i="1"/>
  <c r="C561" i="1"/>
  <c r="D561" i="1"/>
  <c r="E561" i="1"/>
  <c r="F561" i="1"/>
  <c r="C562" i="1"/>
  <c r="D562" i="1"/>
  <c r="E562" i="1"/>
  <c r="F562" i="1"/>
  <c r="C563" i="1"/>
  <c r="D563" i="1"/>
  <c r="E563" i="1"/>
  <c r="F563" i="1"/>
  <c r="C564" i="1"/>
  <c r="D564" i="1"/>
  <c r="E564" i="1"/>
  <c r="F564" i="1"/>
  <c r="C565" i="1"/>
  <c r="D565" i="1"/>
  <c r="E565" i="1"/>
  <c r="F565" i="1"/>
  <c r="C566" i="1"/>
  <c r="D566" i="1"/>
  <c r="E566" i="1"/>
  <c r="F566" i="1"/>
  <c r="C567" i="1"/>
  <c r="D567" i="1"/>
  <c r="E567" i="1"/>
  <c r="F567" i="1"/>
  <c r="C568" i="1"/>
  <c r="D568" i="1"/>
  <c r="E568" i="1"/>
  <c r="F568" i="1"/>
  <c r="C569" i="1"/>
  <c r="D569" i="1"/>
  <c r="E569" i="1"/>
  <c r="F569" i="1"/>
  <c r="C570" i="1"/>
  <c r="D570" i="1"/>
  <c r="E570" i="1"/>
  <c r="F570" i="1"/>
  <c r="C571" i="1"/>
  <c r="D571" i="1"/>
  <c r="E571" i="1"/>
  <c r="F571" i="1"/>
  <c r="C572" i="1"/>
  <c r="D572" i="1"/>
  <c r="E572" i="1"/>
  <c r="F572" i="1"/>
  <c r="C573" i="1"/>
  <c r="D573" i="1"/>
  <c r="E573" i="1"/>
  <c r="F573" i="1"/>
  <c r="C574" i="1"/>
  <c r="D574" i="1"/>
  <c r="E574" i="1"/>
  <c r="F574" i="1"/>
  <c r="C575" i="1"/>
  <c r="D575" i="1"/>
  <c r="E575" i="1"/>
  <c r="F575" i="1"/>
  <c r="C576" i="1"/>
  <c r="D576" i="1"/>
  <c r="E576" i="1"/>
  <c r="F576" i="1"/>
  <c r="C577" i="1"/>
  <c r="D577" i="1"/>
  <c r="E577" i="1"/>
  <c r="F577" i="1"/>
  <c r="C578" i="1"/>
  <c r="D578" i="1"/>
  <c r="E578" i="1"/>
  <c r="F578" i="1"/>
  <c r="C579" i="1"/>
  <c r="D579" i="1"/>
  <c r="E579" i="1"/>
  <c r="F579" i="1"/>
  <c r="C580" i="1"/>
  <c r="D580" i="1"/>
  <c r="E580" i="1"/>
  <c r="F580" i="1"/>
  <c r="C581" i="1"/>
  <c r="D581" i="1"/>
  <c r="E581" i="1"/>
  <c r="F581" i="1"/>
  <c r="C582" i="1"/>
  <c r="D582" i="1"/>
  <c r="E582" i="1"/>
  <c r="F582" i="1"/>
  <c r="C583" i="1"/>
  <c r="D583" i="1"/>
  <c r="E583" i="1"/>
  <c r="F583" i="1"/>
  <c r="C584" i="1"/>
  <c r="D584" i="1"/>
  <c r="E584" i="1"/>
  <c r="F584" i="1"/>
  <c r="C585" i="1"/>
  <c r="D585" i="1"/>
  <c r="E585" i="1"/>
  <c r="F585" i="1"/>
  <c r="C586" i="1"/>
  <c r="D586" i="1"/>
  <c r="E586" i="1"/>
  <c r="F586" i="1"/>
  <c r="C587" i="1"/>
  <c r="D587" i="1"/>
  <c r="E587" i="1"/>
  <c r="F587" i="1"/>
  <c r="C588" i="1"/>
  <c r="D588" i="1"/>
  <c r="E588" i="1"/>
  <c r="F588" i="1"/>
  <c r="C589" i="1"/>
  <c r="D589" i="1"/>
  <c r="E589" i="1"/>
  <c r="F589" i="1"/>
  <c r="C590" i="1"/>
  <c r="D590" i="1"/>
  <c r="E590" i="1"/>
  <c r="F590" i="1"/>
  <c r="C591" i="1"/>
  <c r="D591" i="1"/>
  <c r="E591" i="1"/>
  <c r="F591" i="1"/>
  <c r="C592" i="1"/>
  <c r="D592" i="1"/>
  <c r="E592" i="1"/>
  <c r="F592" i="1"/>
  <c r="C593" i="1"/>
  <c r="D593" i="1"/>
  <c r="E593" i="1"/>
  <c r="F593" i="1"/>
  <c r="C594" i="1"/>
  <c r="D594" i="1"/>
  <c r="E594" i="1"/>
  <c r="F594" i="1"/>
  <c r="C595" i="1"/>
  <c r="D595" i="1"/>
  <c r="E595" i="1"/>
  <c r="F595" i="1"/>
  <c r="C596" i="1"/>
  <c r="D596" i="1"/>
  <c r="E596" i="1"/>
  <c r="F596" i="1"/>
  <c r="C597" i="1"/>
  <c r="D597" i="1"/>
  <c r="E597" i="1"/>
  <c r="F597" i="1"/>
  <c r="C598" i="1"/>
  <c r="D598" i="1"/>
  <c r="E598" i="1"/>
  <c r="F598" i="1"/>
  <c r="C599" i="1"/>
  <c r="D599" i="1"/>
  <c r="E599" i="1"/>
  <c r="F599" i="1"/>
  <c r="C600" i="1"/>
  <c r="D600" i="1"/>
  <c r="E600" i="1"/>
  <c r="F600" i="1"/>
  <c r="C601" i="1"/>
  <c r="D601" i="1"/>
  <c r="E601" i="1"/>
  <c r="F601" i="1"/>
  <c r="C602" i="1"/>
  <c r="D602" i="1"/>
  <c r="E602" i="1"/>
  <c r="F602" i="1"/>
  <c r="C603" i="1"/>
  <c r="D603" i="1"/>
  <c r="E603" i="1"/>
  <c r="F603" i="1"/>
  <c r="C604" i="1"/>
  <c r="D604" i="1"/>
  <c r="E604" i="1"/>
  <c r="F604" i="1"/>
  <c r="C605" i="1"/>
  <c r="D605" i="1"/>
  <c r="E605" i="1"/>
  <c r="F605" i="1"/>
  <c r="C606" i="1"/>
  <c r="D606" i="1"/>
  <c r="E606" i="1"/>
  <c r="F606" i="1"/>
  <c r="C607" i="1"/>
  <c r="D607" i="1"/>
  <c r="E607" i="1"/>
  <c r="F607" i="1"/>
  <c r="C608" i="1"/>
  <c r="D608" i="1"/>
  <c r="E608" i="1"/>
  <c r="F608" i="1"/>
  <c r="C609" i="1"/>
  <c r="D609" i="1"/>
  <c r="E609" i="1"/>
  <c r="F609" i="1"/>
  <c r="C610" i="1"/>
  <c r="D610" i="1"/>
  <c r="E610" i="1"/>
  <c r="F610" i="1"/>
  <c r="C611" i="1"/>
  <c r="D611" i="1"/>
  <c r="E611" i="1"/>
  <c r="F611" i="1"/>
  <c r="C612" i="1"/>
  <c r="D612" i="1"/>
  <c r="E612" i="1"/>
  <c r="F612" i="1"/>
  <c r="C613" i="1"/>
  <c r="D613" i="1"/>
  <c r="E613" i="1"/>
  <c r="F613" i="1"/>
  <c r="C614" i="1"/>
  <c r="D614" i="1"/>
  <c r="E614" i="1"/>
  <c r="F614" i="1"/>
  <c r="C615" i="1"/>
  <c r="D615" i="1"/>
  <c r="E615" i="1"/>
  <c r="F615" i="1"/>
  <c r="C616" i="1"/>
  <c r="D616" i="1"/>
  <c r="E616" i="1"/>
  <c r="F616" i="1"/>
  <c r="C617" i="1"/>
  <c r="D617" i="1"/>
  <c r="E617" i="1"/>
  <c r="F617" i="1"/>
  <c r="C618" i="1"/>
  <c r="D618" i="1"/>
  <c r="E618" i="1"/>
  <c r="F618" i="1"/>
  <c r="C619" i="1"/>
  <c r="D619" i="1"/>
  <c r="E619" i="1"/>
  <c r="F619" i="1"/>
  <c r="C620" i="1"/>
  <c r="D620" i="1"/>
  <c r="E620" i="1"/>
  <c r="F620" i="1"/>
  <c r="C621" i="1"/>
  <c r="D621" i="1"/>
  <c r="E621" i="1"/>
  <c r="F621" i="1"/>
  <c r="C622" i="1"/>
  <c r="D622" i="1"/>
  <c r="E622" i="1"/>
  <c r="F622" i="1"/>
  <c r="C623" i="1"/>
  <c r="D623" i="1"/>
  <c r="E623" i="1"/>
  <c r="F623" i="1"/>
  <c r="C624" i="1"/>
  <c r="D624" i="1"/>
  <c r="E624" i="1"/>
  <c r="F624" i="1"/>
  <c r="C625" i="1"/>
  <c r="D625" i="1"/>
  <c r="E625" i="1"/>
  <c r="F625" i="1"/>
  <c r="C626" i="1"/>
  <c r="D626" i="1"/>
  <c r="E626" i="1"/>
  <c r="F626" i="1"/>
  <c r="C627" i="1"/>
  <c r="D627" i="1"/>
  <c r="E627" i="1"/>
  <c r="F627" i="1"/>
  <c r="C628" i="1"/>
  <c r="D628" i="1"/>
  <c r="E628" i="1"/>
  <c r="F628" i="1"/>
  <c r="C629" i="1"/>
  <c r="D629" i="1"/>
  <c r="E629" i="1"/>
  <c r="F629" i="1"/>
  <c r="C630" i="1"/>
  <c r="D630" i="1"/>
  <c r="E630" i="1"/>
  <c r="F630" i="1"/>
  <c r="C631" i="1"/>
  <c r="D631" i="1"/>
  <c r="E631" i="1"/>
  <c r="F631" i="1"/>
  <c r="C632" i="1"/>
  <c r="D632" i="1"/>
  <c r="E632" i="1"/>
  <c r="F632" i="1"/>
  <c r="C633" i="1"/>
  <c r="D633" i="1"/>
  <c r="E633" i="1"/>
  <c r="F633" i="1"/>
  <c r="C634" i="1"/>
  <c r="D634" i="1"/>
  <c r="E634" i="1"/>
  <c r="F634" i="1"/>
  <c r="C635" i="1"/>
  <c r="D635" i="1"/>
  <c r="E635" i="1"/>
  <c r="F635" i="1"/>
  <c r="C636" i="1"/>
  <c r="D636" i="1"/>
  <c r="E636" i="1"/>
  <c r="F636" i="1"/>
  <c r="C637" i="1"/>
  <c r="D637" i="1"/>
  <c r="E637" i="1"/>
  <c r="F637" i="1"/>
  <c r="C638" i="1"/>
  <c r="D638" i="1"/>
  <c r="E638" i="1"/>
  <c r="F638" i="1"/>
  <c r="C639" i="1"/>
  <c r="D639" i="1"/>
  <c r="E639" i="1"/>
  <c r="F639" i="1"/>
  <c r="C640" i="1"/>
  <c r="D640" i="1"/>
  <c r="E640" i="1"/>
  <c r="F640" i="1"/>
  <c r="C641" i="1"/>
  <c r="D641" i="1"/>
  <c r="E641" i="1"/>
  <c r="F641" i="1"/>
  <c r="C642" i="1"/>
  <c r="D642" i="1"/>
  <c r="E642" i="1"/>
  <c r="F642" i="1"/>
  <c r="C643" i="1"/>
  <c r="D643" i="1"/>
  <c r="E643" i="1"/>
  <c r="F643" i="1"/>
  <c r="C644" i="1"/>
  <c r="D644" i="1"/>
  <c r="E644" i="1"/>
  <c r="F644" i="1"/>
  <c r="C645" i="1"/>
  <c r="D645" i="1"/>
  <c r="E645" i="1"/>
  <c r="F645" i="1"/>
  <c r="C646" i="1"/>
  <c r="D646" i="1"/>
  <c r="E646" i="1"/>
  <c r="F646" i="1"/>
  <c r="C647" i="1"/>
  <c r="D647" i="1"/>
  <c r="E647" i="1"/>
  <c r="F647" i="1"/>
  <c r="C648" i="1"/>
  <c r="D648" i="1"/>
  <c r="E648" i="1"/>
  <c r="F648" i="1"/>
  <c r="C649" i="1"/>
  <c r="D649" i="1"/>
  <c r="E649" i="1"/>
  <c r="F649" i="1"/>
  <c r="C650" i="1"/>
  <c r="D650" i="1"/>
  <c r="E650" i="1"/>
  <c r="F650" i="1"/>
  <c r="C651" i="1"/>
  <c r="D651" i="1"/>
  <c r="E651" i="1"/>
  <c r="F651" i="1"/>
  <c r="C652" i="1"/>
  <c r="D652" i="1"/>
  <c r="E652" i="1"/>
  <c r="F652" i="1"/>
  <c r="C653" i="1"/>
  <c r="D653" i="1"/>
  <c r="E653" i="1"/>
  <c r="F653" i="1"/>
  <c r="C654" i="1"/>
  <c r="D654" i="1"/>
  <c r="E654" i="1"/>
  <c r="F654" i="1"/>
  <c r="C655" i="1"/>
  <c r="D655" i="1"/>
  <c r="E655" i="1"/>
  <c r="F655" i="1"/>
  <c r="C656" i="1"/>
  <c r="D656" i="1"/>
  <c r="E656" i="1"/>
  <c r="F656" i="1"/>
  <c r="C657" i="1"/>
  <c r="D657" i="1"/>
  <c r="E657" i="1"/>
  <c r="F657" i="1"/>
  <c r="C658" i="1"/>
  <c r="D658" i="1"/>
  <c r="E658" i="1"/>
  <c r="F658" i="1"/>
  <c r="C659" i="1"/>
  <c r="D659" i="1"/>
  <c r="E659" i="1"/>
  <c r="F659" i="1"/>
  <c r="C660" i="1"/>
  <c r="D660" i="1"/>
  <c r="E660" i="1"/>
  <c r="F660" i="1"/>
  <c r="C661" i="1"/>
  <c r="D661" i="1"/>
  <c r="E661" i="1"/>
  <c r="F661" i="1"/>
  <c r="C662" i="1"/>
  <c r="D662" i="1"/>
  <c r="E662" i="1"/>
  <c r="F662" i="1"/>
  <c r="C663" i="1"/>
  <c r="D663" i="1"/>
  <c r="E663" i="1"/>
  <c r="F663" i="1"/>
  <c r="C664" i="1"/>
  <c r="D664" i="1"/>
  <c r="E664" i="1"/>
  <c r="F664" i="1"/>
  <c r="C665" i="1"/>
  <c r="D665" i="1"/>
  <c r="E665" i="1"/>
  <c r="F665" i="1"/>
  <c r="C666" i="1"/>
  <c r="D666" i="1"/>
  <c r="E666" i="1"/>
  <c r="F666" i="1"/>
  <c r="C667" i="1"/>
  <c r="D667" i="1"/>
  <c r="E667" i="1"/>
  <c r="F667" i="1"/>
  <c r="C668" i="1"/>
  <c r="D668" i="1"/>
  <c r="E668" i="1"/>
  <c r="F668" i="1"/>
  <c r="C669" i="1"/>
  <c r="D669" i="1"/>
  <c r="E669" i="1"/>
  <c r="F669" i="1"/>
  <c r="C670" i="1"/>
  <c r="D670" i="1"/>
  <c r="E670" i="1"/>
  <c r="F670" i="1"/>
  <c r="C671" i="1"/>
  <c r="D671" i="1"/>
  <c r="E671" i="1"/>
  <c r="F671" i="1"/>
  <c r="C672" i="1"/>
  <c r="D672" i="1"/>
  <c r="E672" i="1"/>
  <c r="F672" i="1"/>
  <c r="C673" i="1"/>
  <c r="D673" i="1"/>
  <c r="E673" i="1"/>
  <c r="F673" i="1"/>
  <c r="C674" i="1"/>
  <c r="D674" i="1"/>
  <c r="E674" i="1"/>
  <c r="F674" i="1"/>
  <c r="C675" i="1"/>
  <c r="D675" i="1"/>
  <c r="E675" i="1"/>
  <c r="F675" i="1"/>
  <c r="C676" i="1"/>
  <c r="D676" i="1"/>
  <c r="E676" i="1"/>
  <c r="F676" i="1"/>
  <c r="C677" i="1"/>
  <c r="D677" i="1"/>
  <c r="E677" i="1"/>
  <c r="F677" i="1"/>
  <c r="C678" i="1"/>
  <c r="D678" i="1"/>
  <c r="E678" i="1"/>
  <c r="F678" i="1"/>
  <c r="C679" i="1"/>
  <c r="D679" i="1"/>
  <c r="E679" i="1"/>
  <c r="F679" i="1"/>
  <c r="C680" i="1"/>
  <c r="D680" i="1"/>
  <c r="E680" i="1"/>
  <c r="F680" i="1"/>
  <c r="C681" i="1"/>
  <c r="D681" i="1"/>
  <c r="E681" i="1"/>
  <c r="F681" i="1"/>
  <c r="C682" i="1"/>
  <c r="D682" i="1"/>
  <c r="E682" i="1"/>
  <c r="F682" i="1"/>
  <c r="C683" i="1"/>
  <c r="D683" i="1"/>
  <c r="E683" i="1"/>
  <c r="F683" i="1"/>
  <c r="C684" i="1"/>
  <c r="D684" i="1"/>
  <c r="E684" i="1"/>
  <c r="F684" i="1"/>
  <c r="C685" i="1"/>
  <c r="D685" i="1"/>
  <c r="E685" i="1"/>
  <c r="F685" i="1"/>
  <c r="C686" i="1"/>
  <c r="D686" i="1"/>
  <c r="E686" i="1"/>
  <c r="F686" i="1"/>
  <c r="C687" i="1"/>
  <c r="D687" i="1"/>
  <c r="E687" i="1"/>
  <c r="F687" i="1"/>
  <c r="C688" i="1"/>
  <c r="D688" i="1"/>
  <c r="E688" i="1"/>
  <c r="F688" i="1"/>
  <c r="C689" i="1"/>
  <c r="D689" i="1"/>
  <c r="E689" i="1"/>
  <c r="F689" i="1"/>
  <c r="C690" i="1"/>
  <c r="D690" i="1"/>
  <c r="E690" i="1"/>
  <c r="F690" i="1"/>
  <c r="C691" i="1"/>
  <c r="D691" i="1"/>
  <c r="E691" i="1"/>
  <c r="F691" i="1"/>
  <c r="C692" i="1"/>
  <c r="D692" i="1"/>
  <c r="E692" i="1"/>
  <c r="F692" i="1"/>
  <c r="C693" i="1"/>
  <c r="D693" i="1"/>
  <c r="E693" i="1"/>
  <c r="F693" i="1"/>
  <c r="C694" i="1"/>
  <c r="D694" i="1"/>
  <c r="E694" i="1"/>
  <c r="F694" i="1"/>
  <c r="C695" i="1"/>
  <c r="D695" i="1"/>
  <c r="E695" i="1"/>
  <c r="F695" i="1"/>
  <c r="C696" i="1"/>
  <c r="D696" i="1"/>
  <c r="E696" i="1"/>
  <c r="F696" i="1"/>
  <c r="C697" i="1"/>
  <c r="D697" i="1"/>
  <c r="E697" i="1"/>
  <c r="F697" i="1"/>
  <c r="C698" i="1"/>
  <c r="D698" i="1"/>
  <c r="E698" i="1"/>
  <c r="F698" i="1"/>
  <c r="C699" i="1"/>
  <c r="D699" i="1"/>
  <c r="E699" i="1"/>
  <c r="F699" i="1"/>
  <c r="C700" i="1"/>
  <c r="D700" i="1"/>
  <c r="E700" i="1"/>
  <c r="F700" i="1"/>
  <c r="C701" i="1"/>
  <c r="D701" i="1"/>
  <c r="E701" i="1"/>
  <c r="F701" i="1"/>
  <c r="C702" i="1"/>
  <c r="D702" i="1"/>
  <c r="E702" i="1"/>
  <c r="F702" i="1"/>
  <c r="C703" i="1"/>
  <c r="D703" i="1"/>
  <c r="E703" i="1"/>
  <c r="F703" i="1"/>
  <c r="C704" i="1"/>
  <c r="D704" i="1"/>
  <c r="E704" i="1"/>
  <c r="F704" i="1"/>
  <c r="C705" i="1"/>
  <c r="D705" i="1"/>
  <c r="E705" i="1"/>
  <c r="F705" i="1"/>
  <c r="C706" i="1"/>
  <c r="D706" i="1"/>
  <c r="E706" i="1"/>
  <c r="F706" i="1"/>
  <c r="C707" i="1"/>
  <c r="D707" i="1"/>
  <c r="E707" i="1"/>
  <c r="F707" i="1"/>
  <c r="C708" i="1"/>
  <c r="D708" i="1"/>
  <c r="E708" i="1"/>
  <c r="F708" i="1"/>
  <c r="C709" i="1"/>
  <c r="D709" i="1"/>
  <c r="E709" i="1"/>
  <c r="F709" i="1"/>
  <c r="C710" i="1"/>
  <c r="D710" i="1"/>
  <c r="E710" i="1"/>
  <c r="F710" i="1"/>
  <c r="C711" i="1"/>
  <c r="D711" i="1"/>
  <c r="E711" i="1"/>
  <c r="F711" i="1"/>
  <c r="C712" i="1"/>
  <c r="D712" i="1"/>
  <c r="E712" i="1"/>
  <c r="F712" i="1"/>
  <c r="C713" i="1"/>
  <c r="D713" i="1"/>
  <c r="E713" i="1"/>
  <c r="F713" i="1"/>
  <c r="C714" i="1"/>
  <c r="D714" i="1"/>
  <c r="E714" i="1"/>
  <c r="F714" i="1"/>
  <c r="C715" i="1"/>
  <c r="D715" i="1"/>
  <c r="E715" i="1"/>
  <c r="F715" i="1"/>
  <c r="C716" i="1"/>
  <c r="D716" i="1"/>
  <c r="E716" i="1"/>
  <c r="F716" i="1"/>
  <c r="C717" i="1"/>
  <c r="D717" i="1"/>
  <c r="E717" i="1"/>
  <c r="F717" i="1"/>
  <c r="C718" i="1"/>
  <c r="D718" i="1"/>
  <c r="E718" i="1"/>
  <c r="F718" i="1"/>
  <c r="C719" i="1"/>
  <c r="D719" i="1"/>
  <c r="E719" i="1"/>
  <c r="F719" i="1"/>
  <c r="C720" i="1"/>
  <c r="D720" i="1"/>
  <c r="E720" i="1"/>
  <c r="F720" i="1"/>
  <c r="C721" i="1"/>
  <c r="D721" i="1"/>
  <c r="E721" i="1"/>
  <c r="F721" i="1"/>
  <c r="C722" i="1"/>
  <c r="D722" i="1"/>
  <c r="E722" i="1"/>
  <c r="F722" i="1"/>
  <c r="C723" i="1"/>
  <c r="D723" i="1"/>
  <c r="E723" i="1"/>
  <c r="F723" i="1"/>
  <c r="C724" i="1"/>
  <c r="D724" i="1"/>
  <c r="E724" i="1"/>
  <c r="F724" i="1"/>
  <c r="C725" i="1"/>
  <c r="D725" i="1"/>
  <c r="E725" i="1"/>
  <c r="F725" i="1"/>
  <c r="C726" i="1"/>
  <c r="D726" i="1"/>
  <c r="E726" i="1"/>
  <c r="F726" i="1"/>
  <c r="C727" i="1"/>
  <c r="D727" i="1"/>
  <c r="E727" i="1"/>
  <c r="F727" i="1"/>
  <c r="C728" i="1"/>
  <c r="D728" i="1"/>
  <c r="E728" i="1"/>
  <c r="F728" i="1"/>
  <c r="C729" i="1"/>
  <c r="D729" i="1"/>
  <c r="E729" i="1"/>
  <c r="F729" i="1"/>
  <c r="C730" i="1"/>
  <c r="D730" i="1"/>
  <c r="E730" i="1"/>
  <c r="F730" i="1"/>
  <c r="C731" i="1"/>
  <c r="D731" i="1"/>
  <c r="E731" i="1"/>
  <c r="F731" i="1"/>
  <c r="C732" i="1"/>
  <c r="D732" i="1"/>
  <c r="E732" i="1"/>
  <c r="F732" i="1"/>
  <c r="C733" i="1"/>
  <c r="D733" i="1"/>
  <c r="E733" i="1"/>
  <c r="F733" i="1"/>
  <c r="C734" i="1"/>
  <c r="D734" i="1"/>
  <c r="E734" i="1"/>
  <c r="F734" i="1"/>
  <c r="C735" i="1"/>
  <c r="D735" i="1"/>
  <c r="E735" i="1"/>
  <c r="F735" i="1"/>
  <c r="C736" i="1"/>
  <c r="D736" i="1"/>
  <c r="E736" i="1"/>
  <c r="F736" i="1"/>
  <c r="C737" i="1"/>
  <c r="D737" i="1"/>
  <c r="E737" i="1"/>
  <c r="F737" i="1"/>
  <c r="C738" i="1"/>
  <c r="D738" i="1"/>
  <c r="E738" i="1"/>
  <c r="F738" i="1"/>
  <c r="C739" i="1"/>
  <c r="D739" i="1"/>
  <c r="E739" i="1"/>
  <c r="F739" i="1"/>
  <c r="C740" i="1"/>
  <c r="D740" i="1"/>
  <c r="E740" i="1"/>
  <c r="F740" i="1"/>
  <c r="C741" i="1"/>
  <c r="D741" i="1"/>
  <c r="E741" i="1"/>
  <c r="F741" i="1"/>
  <c r="C742" i="1"/>
  <c r="D742" i="1"/>
  <c r="E742" i="1"/>
  <c r="F742" i="1"/>
  <c r="C743" i="1"/>
  <c r="D743" i="1"/>
  <c r="E743" i="1"/>
  <c r="F743" i="1"/>
  <c r="C744" i="1"/>
  <c r="D744" i="1"/>
  <c r="E744" i="1"/>
  <c r="F744" i="1"/>
  <c r="C745" i="1"/>
  <c r="D745" i="1"/>
  <c r="E745" i="1"/>
  <c r="F745" i="1"/>
  <c r="C746" i="1"/>
  <c r="D746" i="1"/>
  <c r="E746" i="1"/>
  <c r="F746" i="1"/>
  <c r="C747" i="1"/>
  <c r="D747" i="1"/>
  <c r="E747" i="1"/>
  <c r="F747" i="1"/>
  <c r="C748" i="1"/>
  <c r="D748" i="1"/>
  <c r="E748" i="1"/>
  <c r="F748" i="1"/>
  <c r="C749" i="1"/>
  <c r="D749" i="1"/>
  <c r="E749" i="1"/>
  <c r="F749" i="1"/>
  <c r="C750" i="1"/>
  <c r="D750" i="1"/>
  <c r="E750" i="1"/>
  <c r="F750" i="1"/>
  <c r="C751" i="1"/>
  <c r="D751" i="1"/>
  <c r="E751" i="1"/>
  <c r="F751" i="1"/>
  <c r="C752" i="1"/>
  <c r="D752" i="1"/>
  <c r="E752" i="1"/>
  <c r="F752" i="1"/>
  <c r="C753" i="1"/>
  <c r="D753" i="1"/>
  <c r="E753" i="1"/>
  <c r="F753" i="1"/>
  <c r="C754" i="1"/>
  <c r="D754" i="1"/>
  <c r="E754" i="1"/>
  <c r="F754" i="1"/>
  <c r="C755" i="1"/>
  <c r="D755" i="1"/>
  <c r="E755" i="1"/>
  <c r="F755" i="1"/>
  <c r="C756" i="1"/>
  <c r="D756" i="1"/>
  <c r="E756" i="1"/>
  <c r="F756" i="1"/>
  <c r="C757" i="1"/>
  <c r="D757" i="1"/>
  <c r="E757" i="1"/>
  <c r="F757" i="1"/>
  <c r="C758" i="1"/>
  <c r="D758" i="1"/>
  <c r="E758" i="1"/>
  <c r="F758" i="1"/>
  <c r="C759" i="1"/>
  <c r="D759" i="1"/>
  <c r="E759" i="1"/>
  <c r="F759" i="1"/>
  <c r="C760" i="1"/>
  <c r="D760" i="1"/>
  <c r="E760" i="1"/>
  <c r="F760" i="1"/>
  <c r="C761" i="1"/>
  <c r="D761" i="1"/>
  <c r="E761" i="1"/>
  <c r="F761" i="1"/>
  <c r="C762" i="1"/>
  <c r="D762" i="1"/>
  <c r="E762" i="1"/>
  <c r="F762" i="1"/>
  <c r="C763" i="1"/>
  <c r="D763" i="1"/>
  <c r="E763" i="1"/>
  <c r="F763" i="1"/>
  <c r="C764" i="1"/>
  <c r="D764" i="1"/>
  <c r="E764" i="1"/>
  <c r="F764" i="1"/>
  <c r="C765" i="1"/>
  <c r="D765" i="1"/>
  <c r="E765" i="1"/>
  <c r="F765" i="1"/>
  <c r="C766" i="1"/>
  <c r="D766" i="1"/>
  <c r="E766" i="1"/>
  <c r="F766" i="1"/>
  <c r="C767" i="1"/>
  <c r="D767" i="1"/>
  <c r="E767" i="1"/>
  <c r="F767" i="1"/>
  <c r="C768" i="1"/>
  <c r="D768" i="1"/>
  <c r="E768" i="1"/>
  <c r="F768" i="1"/>
  <c r="C769" i="1"/>
  <c r="D769" i="1"/>
  <c r="E769" i="1"/>
  <c r="F769" i="1"/>
  <c r="C770" i="1"/>
  <c r="D770" i="1"/>
  <c r="E770" i="1"/>
  <c r="F770" i="1"/>
  <c r="C771" i="1"/>
  <c r="D771" i="1"/>
  <c r="E771" i="1"/>
  <c r="F771" i="1"/>
  <c r="C772" i="1"/>
  <c r="D772" i="1"/>
  <c r="E772" i="1"/>
  <c r="F772" i="1"/>
  <c r="C773" i="1"/>
  <c r="D773" i="1"/>
  <c r="E773" i="1"/>
  <c r="F773" i="1"/>
  <c r="C774" i="1"/>
  <c r="D774" i="1"/>
  <c r="E774" i="1"/>
  <c r="F774" i="1"/>
  <c r="C775" i="1"/>
  <c r="D775" i="1"/>
  <c r="E775" i="1"/>
  <c r="F775" i="1"/>
  <c r="C776" i="1"/>
  <c r="D776" i="1"/>
  <c r="E776" i="1"/>
  <c r="F776" i="1"/>
  <c r="C777" i="1"/>
  <c r="D777" i="1"/>
  <c r="E777" i="1"/>
  <c r="F777" i="1"/>
  <c r="C778" i="1"/>
  <c r="D778" i="1"/>
  <c r="E778" i="1"/>
  <c r="F778" i="1"/>
  <c r="C779" i="1"/>
  <c r="D779" i="1"/>
  <c r="E779" i="1"/>
  <c r="F779" i="1"/>
  <c r="C780" i="1"/>
  <c r="D780" i="1"/>
  <c r="E780" i="1"/>
  <c r="F780" i="1"/>
  <c r="C781" i="1"/>
  <c r="D781" i="1"/>
  <c r="E781" i="1"/>
  <c r="F781" i="1"/>
  <c r="C782" i="1"/>
  <c r="D782" i="1"/>
  <c r="E782" i="1"/>
  <c r="F782" i="1"/>
  <c r="C783" i="1"/>
  <c r="D783" i="1"/>
  <c r="E783" i="1"/>
  <c r="F783" i="1"/>
  <c r="C784" i="1"/>
  <c r="D784" i="1"/>
  <c r="E784" i="1"/>
  <c r="F784" i="1"/>
  <c r="C785" i="1"/>
  <c r="D785" i="1"/>
  <c r="E785" i="1"/>
  <c r="F785" i="1"/>
  <c r="C786" i="1"/>
  <c r="D786" i="1"/>
  <c r="E786" i="1"/>
  <c r="F786" i="1"/>
  <c r="C787" i="1"/>
  <c r="D787" i="1"/>
  <c r="E787" i="1"/>
  <c r="F787" i="1"/>
  <c r="C788" i="1"/>
  <c r="D788" i="1"/>
  <c r="E788" i="1"/>
  <c r="F788" i="1"/>
  <c r="C789" i="1"/>
  <c r="D789" i="1"/>
  <c r="E789" i="1"/>
  <c r="F789" i="1"/>
  <c r="C790" i="1"/>
  <c r="D790" i="1"/>
  <c r="E790" i="1"/>
  <c r="F790" i="1"/>
  <c r="C791" i="1"/>
  <c r="D791" i="1"/>
  <c r="E791" i="1"/>
  <c r="F791" i="1"/>
  <c r="C792" i="1"/>
  <c r="D792" i="1"/>
  <c r="E792" i="1"/>
  <c r="F792" i="1"/>
  <c r="C793" i="1"/>
  <c r="D793" i="1"/>
  <c r="E793" i="1"/>
  <c r="F793" i="1"/>
  <c r="C794" i="1"/>
  <c r="D794" i="1"/>
  <c r="E794" i="1"/>
  <c r="F794" i="1"/>
  <c r="C795" i="1"/>
  <c r="D795" i="1"/>
  <c r="E795" i="1"/>
  <c r="F795" i="1"/>
  <c r="C796" i="1"/>
  <c r="D796" i="1"/>
  <c r="E796" i="1"/>
  <c r="F796" i="1"/>
  <c r="C797" i="1"/>
  <c r="D797" i="1"/>
  <c r="E797" i="1"/>
  <c r="F797" i="1"/>
  <c r="C798" i="1"/>
  <c r="D798" i="1"/>
  <c r="E798" i="1"/>
  <c r="F798" i="1"/>
  <c r="C799" i="1"/>
  <c r="D799" i="1"/>
  <c r="E799" i="1"/>
  <c r="F799" i="1"/>
  <c r="C800" i="1"/>
  <c r="D800" i="1"/>
  <c r="E800" i="1"/>
  <c r="F800" i="1"/>
  <c r="C801" i="1"/>
  <c r="D801" i="1"/>
  <c r="E801" i="1"/>
  <c r="F801" i="1"/>
  <c r="C802" i="1"/>
  <c r="D802" i="1"/>
  <c r="E802" i="1"/>
  <c r="F802" i="1"/>
  <c r="C803" i="1"/>
  <c r="D803" i="1"/>
  <c r="E803" i="1"/>
  <c r="F803" i="1"/>
  <c r="C804" i="1"/>
  <c r="D804" i="1"/>
  <c r="E804" i="1"/>
  <c r="F804" i="1"/>
  <c r="C805" i="1"/>
  <c r="D805" i="1"/>
  <c r="E805" i="1"/>
  <c r="F805" i="1"/>
  <c r="C806" i="1"/>
  <c r="D806" i="1"/>
  <c r="E806" i="1"/>
  <c r="F806" i="1"/>
  <c r="C807" i="1"/>
  <c r="D807" i="1"/>
  <c r="E807" i="1"/>
  <c r="F807" i="1"/>
  <c r="C808" i="1"/>
  <c r="D808" i="1"/>
  <c r="E808" i="1"/>
  <c r="F808" i="1"/>
  <c r="C809" i="1"/>
  <c r="D809" i="1"/>
  <c r="E809" i="1"/>
  <c r="F809" i="1"/>
  <c r="C810" i="1"/>
  <c r="D810" i="1"/>
  <c r="E810" i="1"/>
  <c r="F810" i="1"/>
  <c r="C811" i="1"/>
  <c r="D811" i="1"/>
  <c r="E811" i="1"/>
  <c r="F811" i="1"/>
  <c r="C812" i="1"/>
  <c r="D812" i="1"/>
  <c r="E812" i="1"/>
  <c r="F812" i="1"/>
  <c r="C813" i="1"/>
  <c r="D813" i="1"/>
  <c r="E813" i="1"/>
  <c r="F813" i="1"/>
  <c r="C814" i="1"/>
  <c r="D814" i="1"/>
  <c r="E814" i="1"/>
  <c r="F814" i="1"/>
  <c r="C815" i="1"/>
  <c r="D815" i="1"/>
  <c r="E815" i="1"/>
  <c r="F815" i="1"/>
  <c r="C816" i="1"/>
  <c r="D816" i="1"/>
  <c r="E816" i="1"/>
  <c r="F816" i="1"/>
  <c r="C817" i="1"/>
  <c r="D817" i="1"/>
  <c r="E817" i="1"/>
  <c r="F817" i="1"/>
  <c r="C818" i="1"/>
  <c r="D818" i="1"/>
  <c r="E818" i="1"/>
  <c r="F818" i="1"/>
  <c r="C819" i="1"/>
  <c r="D819" i="1"/>
  <c r="E819" i="1"/>
  <c r="F819" i="1"/>
  <c r="C820" i="1"/>
  <c r="D820" i="1"/>
  <c r="E820" i="1"/>
  <c r="F820" i="1"/>
  <c r="C821" i="1"/>
  <c r="D821" i="1"/>
  <c r="E821" i="1"/>
  <c r="F821" i="1"/>
  <c r="C822" i="1"/>
  <c r="D822" i="1"/>
  <c r="E822" i="1"/>
  <c r="F822" i="1"/>
  <c r="C823" i="1"/>
  <c r="D823" i="1"/>
  <c r="E823" i="1"/>
  <c r="F823" i="1"/>
  <c r="C824" i="1"/>
  <c r="D824" i="1"/>
  <c r="E824" i="1"/>
  <c r="F824" i="1"/>
  <c r="C825" i="1"/>
  <c r="D825" i="1"/>
  <c r="E825" i="1"/>
  <c r="F825" i="1"/>
  <c r="C826" i="1"/>
  <c r="D826" i="1"/>
  <c r="E826" i="1"/>
  <c r="F826" i="1"/>
  <c r="C827" i="1"/>
  <c r="D827" i="1"/>
  <c r="E827" i="1"/>
  <c r="F827" i="1"/>
  <c r="C828" i="1"/>
  <c r="D828" i="1"/>
  <c r="E828" i="1"/>
  <c r="F828" i="1"/>
  <c r="C829" i="1"/>
  <c r="D829" i="1"/>
  <c r="E829" i="1"/>
  <c r="F829" i="1"/>
  <c r="C830" i="1"/>
  <c r="D830" i="1"/>
  <c r="E830" i="1"/>
  <c r="F830" i="1"/>
  <c r="C831" i="1"/>
  <c r="D831" i="1"/>
  <c r="E831" i="1"/>
  <c r="F831" i="1"/>
  <c r="C832" i="1"/>
  <c r="D832" i="1"/>
  <c r="E832" i="1"/>
  <c r="F832" i="1"/>
  <c r="C833" i="1"/>
  <c r="D833" i="1"/>
  <c r="E833" i="1"/>
  <c r="F833" i="1"/>
  <c r="C834" i="1"/>
  <c r="D834" i="1"/>
  <c r="E834" i="1"/>
  <c r="F834" i="1"/>
  <c r="C835" i="1"/>
  <c r="D835" i="1"/>
  <c r="E835" i="1"/>
  <c r="F835" i="1"/>
  <c r="C836" i="1"/>
  <c r="D836" i="1"/>
  <c r="E836" i="1"/>
  <c r="F836" i="1"/>
  <c r="C837" i="1"/>
  <c r="D837" i="1"/>
  <c r="E837" i="1"/>
  <c r="F837" i="1"/>
  <c r="C838" i="1"/>
  <c r="D838" i="1"/>
  <c r="E838" i="1"/>
  <c r="F838" i="1"/>
  <c r="C839" i="1"/>
  <c r="D839" i="1"/>
  <c r="E839" i="1"/>
  <c r="F839" i="1"/>
  <c r="C840" i="1"/>
  <c r="D840" i="1"/>
  <c r="E840" i="1"/>
  <c r="F840" i="1"/>
  <c r="C841" i="1"/>
  <c r="D841" i="1"/>
  <c r="E841" i="1"/>
  <c r="F841" i="1"/>
  <c r="C842" i="1"/>
  <c r="D842" i="1"/>
  <c r="E842" i="1"/>
  <c r="F842" i="1"/>
  <c r="C843" i="1"/>
  <c r="D843" i="1"/>
  <c r="E843" i="1"/>
  <c r="F843" i="1"/>
  <c r="C844" i="1"/>
  <c r="D844" i="1"/>
  <c r="E844" i="1"/>
  <c r="F844" i="1"/>
  <c r="C845" i="1"/>
  <c r="D845" i="1"/>
  <c r="E845" i="1"/>
  <c r="F845" i="1"/>
  <c r="C846" i="1"/>
  <c r="D846" i="1"/>
  <c r="E846" i="1"/>
  <c r="F846" i="1"/>
  <c r="C847" i="1"/>
  <c r="D847" i="1"/>
  <c r="E847" i="1"/>
  <c r="F847" i="1"/>
  <c r="C848" i="1"/>
  <c r="D848" i="1"/>
  <c r="E848" i="1"/>
  <c r="F848" i="1"/>
  <c r="C849" i="1"/>
  <c r="D849" i="1"/>
  <c r="E849" i="1"/>
  <c r="F849" i="1"/>
  <c r="C850" i="1"/>
  <c r="D850" i="1"/>
  <c r="E850" i="1"/>
  <c r="F850" i="1"/>
  <c r="C851" i="1"/>
  <c r="D851" i="1"/>
  <c r="E851" i="1"/>
  <c r="F851" i="1"/>
  <c r="C852" i="1"/>
  <c r="D852" i="1"/>
  <c r="E852" i="1"/>
  <c r="F852" i="1"/>
  <c r="C853" i="1"/>
  <c r="D853" i="1"/>
  <c r="E853" i="1"/>
  <c r="F853" i="1"/>
  <c r="C854" i="1"/>
  <c r="D854" i="1"/>
  <c r="E854" i="1"/>
  <c r="F854" i="1"/>
  <c r="C855" i="1"/>
  <c r="D855" i="1"/>
  <c r="E855" i="1"/>
  <c r="F855" i="1"/>
  <c r="C856" i="1"/>
  <c r="D856" i="1"/>
  <c r="E856" i="1"/>
  <c r="F856" i="1"/>
  <c r="C857" i="1"/>
  <c r="D857" i="1"/>
  <c r="E857" i="1"/>
  <c r="F857" i="1"/>
  <c r="C858" i="1"/>
  <c r="D858" i="1"/>
  <c r="E858" i="1"/>
  <c r="F858" i="1"/>
  <c r="C859" i="1"/>
  <c r="D859" i="1"/>
  <c r="E859" i="1"/>
  <c r="F859" i="1"/>
  <c r="C860" i="1"/>
  <c r="D860" i="1"/>
  <c r="E860" i="1"/>
  <c r="F860" i="1"/>
  <c r="C861" i="1"/>
  <c r="D861" i="1"/>
  <c r="E861" i="1"/>
  <c r="F861" i="1"/>
  <c r="C862" i="1"/>
  <c r="D862" i="1"/>
  <c r="E862" i="1"/>
  <c r="F862" i="1"/>
  <c r="C863" i="1"/>
  <c r="D863" i="1"/>
  <c r="E863" i="1"/>
  <c r="F863" i="1"/>
  <c r="C864" i="1"/>
  <c r="D864" i="1"/>
  <c r="E864" i="1"/>
  <c r="F864" i="1"/>
  <c r="C865" i="1"/>
  <c r="D865" i="1"/>
  <c r="E865" i="1"/>
  <c r="F865" i="1"/>
  <c r="C866" i="1"/>
  <c r="D866" i="1"/>
  <c r="E866" i="1"/>
  <c r="F866" i="1"/>
  <c r="C867" i="1"/>
  <c r="D867" i="1"/>
  <c r="E867" i="1"/>
  <c r="F867" i="1"/>
  <c r="C868" i="1"/>
  <c r="D868" i="1"/>
  <c r="E868" i="1"/>
  <c r="F868" i="1"/>
  <c r="C869" i="1"/>
  <c r="D869" i="1"/>
  <c r="E869" i="1"/>
  <c r="F869" i="1"/>
  <c r="C870" i="1"/>
  <c r="D870" i="1"/>
  <c r="E870" i="1"/>
  <c r="F870" i="1"/>
  <c r="C871" i="1"/>
  <c r="D871" i="1"/>
  <c r="E871" i="1"/>
  <c r="F871" i="1"/>
  <c r="C872" i="1"/>
  <c r="D872" i="1"/>
  <c r="E872" i="1"/>
  <c r="F872" i="1"/>
  <c r="C873" i="1"/>
  <c r="D873" i="1"/>
  <c r="E873" i="1"/>
  <c r="F873" i="1"/>
  <c r="C874" i="1"/>
  <c r="D874" i="1"/>
  <c r="E874" i="1"/>
  <c r="F874" i="1"/>
  <c r="C875" i="1"/>
  <c r="D875" i="1"/>
  <c r="E875" i="1"/>
  <c r="F875" i="1"/>
  <c r="C876" i="1"/>
  <c r="D876" i="1"/>
  <c r="E876" i="1"/>
  <c r="F876" i="1"/>
  <c r="C877" i="1"/>
  <c r="D877" i="1"/>
  <c r="E877" i="1"/>
  <c r="F877" i="1"/>
  <c r="C878" i="1"/>
  <c r="D878" i="1"/>
  <c r="E878" i="1"/>
  <c r="F878" i="1"/>
  <c r="C879" i="1"/>
  <c r="D879" i="1"/>
  <c r="E879" i="1"/>
  <c r="F879" i="1"/>
  <c r="C880" i="1"/>
  <c r="D880" i="1"/>
  <c r="E880" i="1"/>
  <c r="F880" i="1"/>
  <c r="C881" i="1"/>
  <c r="D881" i="1"/>
  <c r="E881" i="1"/>
  <c r="F881" i="1"/>
  <c r="C882" i="1"/>
  <c r="D882" i="1"/>
  <c r="E882" i="1"/>
  <c r="F882" i="1"/>
  <c r="C883" i="1"/>
  <c r="D883" i="1"/>
  <c r="E883" i="1"/>
  <c r="F883" i="1"/>
  <c r="C884" i="1"/>
  <c r="D884" i="1"/>
  <c r="E884" i="1"/>
  <c r="F884" i="1"/>
  <c r="C885" i="1"/>
  <c r="D885" i="1"/>
  <c r="E885" i="1"/>
  <c r="F885" i="1"/>
  <c r="C886" i="1"/>
  <c r="D886" i="1"/>
  <c r="E886" i="1"/>
  <c r="F886" i="1"/>
  <c r="C887" i="1"/>
  <c r="D887" i="1"/>
  <c r="E887" i="1"/>
  <c r="F887" i="1"/>
  <c r="C888" i="1"/>
  <c r="D888" i="1"/>
  <c r="E888" i="1"/>
  <c r="F888" i="1"/>
  <c r="C889" i="1"/>
  <c r="D889" i="1"/>
  <c r="E889" i="1"/>
  <c r="F889" i="1"/>
  <c r="C890" i="1"/>
  <c r="D890" i="1"/>
  <c r="E890" i="1"/>
  <c r="F890" i="1"/>
  <c r="C891" i="1"/>
  <c r="D891" i="1"/>
  <c r="E891" i="1"/>
  <c r="F891" i="1"/>
  <c r="C892" i="1"/>
  <c r="D892" i="1"/>
  <c r="E892" i="1"/>
  <c r="F892" i="1"/>
  <c r="C893" i="1"/>
  <c r="D893" i="1"/>
  <c r="E893" i="1"/>
  <c r="F893" i="1"/>
  <c r="C894" i="1"/>
  <c r="D894" i="1"/>
  <c r="E894" i="1"/>
  <c r="F894" i="1"/>
  <c r="C895" i="1"/>
  <c r="D895" i="1"/>
  <c r="E895" i="1"/>
  <c r="F895" i="1"/>
  <c r="C896" i="1"/>
  <c r="D896" i="1"/>
  <c r="E896" i="1"/>
  <c r="F896" i="1"/>
  <c r="C897" i="1"/>
  <c r="D897" i="1"/>
  <c r="E897" i="1"/>
  <c r="F897" i="1"/>
  <c r="C898" i="1"/>
  <c r="D898" i="1"/>
  <c r="E898" i="1"/>
  <c r="F898" i="1"/>
  <c r="C899" i="1"/>
  <c r="D899" i="1"/>
  <c r="E899" i="1"/>
  <c r="F899" i="1"/>
  <c r="C900" i="1"/>
  <c r="D900" i="1"/>
  <c r="E900" i="1"/>
  <c r="F900" i="1"/>
  <c r="C901" i="1"/>
  <c r="D901" i="1"/>
  <c r="E901" i="1"/>
  <c r="F901" i="1"/>
  <c r="C902" i="1"/>
  <c r="D902" i="1"/>
  <c r="E902" i="1"/>
  <c r="F902" i="1"/>
  <c r="C903" i="1"/>
  <c r="D903" i="1"/>
  <c r="E903" i="1"/>
  <c r="F903" i="1"/>
  <c r="C904" i="1"/>
  <c r="D904" i="1"/>
  <c r="E904" i="1"/>
  <c r="F904" i="1"/>
  <c r="C905" i="1"/>
  <c r="D905" i="1"/>
  <c r="E905" i="1"/>
  <c r="F905" i="1"/>
  <c r="C906" i="1"/>
  <c r="D906" i="1"/>
  <c r="E906" i="1"/>
  <c r="F906" i="1"/>
  <c r="C907" i="1"/>
  <c r="D907" i="1"/>
  <c r="E907" i="1"/>
  <c r="F907" i="1"/>
  <c r="C908" i="1"/>
  <c r="D908" i="1"/>
  <c r="E908" i="1"/>
  <c r="F908" i="1"/>
  <c r="C909" i="1"/>
  <c r="D909" i="1"/>
  <c r="E909" i="1"/>
  <c r="F909" i="1"/>
  <c r="C910" i="1"/>
  <c r="D910" i="1"/>
  <c r="E910" i="1"/>
  <c r="F910" i="1"/>
  <c r="C911" i="1"/>
  <c r="D911" i="1"/>
  <c r="E911" i="1"/>
  <c r="F911" i="1"/>
  <c r="C912" i="1"/>
  <c r="D912" i="1"/>
  <c r="E912" i="1"/>
  <c r="F912" i="1"/>
  <c r="C913" i="1"/>
  <c r="D913" i="1"/>
  <c r="E913" i="1"/>
  <c r="F913" i="1"/>
  <c r="C914" i="1"/>
  <c r="D914" i="1"/>
  <c r="E914" i="1"/>
  <c r="F914" i="1"/>
  <c r="C915" i="1"/>
  <c r="D915" i="1"/>
  <c r="E915" i="1"/>
  <c r="F915" i="1"/>
  <c r="C916" i="1"/>
  <c r="D916" i="1"/>
  <c r="E916" i="1"/>
  <c r="F916" i="1"/>
  <c r="C917" i="1"/>
  <c r="D917" i="1"/>
  <c r="E917" i="1"/>
  <c r="F917" i="1"/>
  <c r="C918" i="1"/>
  <c r="D918" i="1"/>
  <c r="E918" i="1"/>
  <c r="F918" i="1"/>
  <c r="C919" i="1"/>
  <c r="D919" i="1"/>
  <c r="E919" i="1"/>
  <c r="F919" i="1"/>
  <c r="C920" i="1"/>
  <c r="D920" i="1"/>
  <c r="E920" i="1"/>
  <c r="F920" i="1"/>
  <c r="C921" i="1"/>
  <c r="D921" i="1"/>
  <c r="E921" i="1"/>
  <c r="F921" i="1"/>
  <c r="C922" i="1"/>
  <c r="D922" i="1"/>
  <c r="E922" i="1"/>
  <c r="F922" i="1"/>
  <c r="C923" i="1"/>
  <c r="D923" i="1"/>
  <c r="E923" i="1"/>
  <c r="F923" i="1"/>
  <c r="C924" i="1"/>
  <c r="D924" i="1"/>
  <c r="E924" i="1"/>
  <c r="F924" i="1"/>
  <c r="C925" i="1"/>
  <c r="D925" i="1"/>
  <c r="E925" i="1"/>
  <c r="F925" i="1"/>
  <c r="C926" i="1"/>
  <c r="D926" i="1"/>
  <c r="E926" i="1"/>
  <c r="F926" i="1"/>
  <c r="C927" i="1"/>
  <c r="D927" i="1"/>
  <c r="E927" i="1"/>
  <c r="F927" i="1"/>
  <c r="C928" i="1"/>
  <c r="D928" i="1"/>
  <c r="E928" i="1"/>
  <c r="F928" i="1"/>
  <c r="C929" i="1"/>
  <c r="D929" i="1"/>
  <c r="E929" i="1"/>
  <c r="F929" i="1"/>
  <c r="C930" i="1"/>
  <c r="D930" i="1"/>
  <c r="E930" i="1"/>
  <c r="F930" i="1"/>
  <c r="C931" i="1"/>
  <c r="D931" i="1"/>
  <c r="E931" i="1"/>
  <c r="F931" i="1"/>
  <c r="C932" i="1"/>
  <c r="D932" i="1"/>
  <c r="E932" i="1"/>
  <c r="F932" i="1"/>
  <c r="C933" i="1"/>
  <c r="D933" i="1"/>
  <c r="E933" i="1"/>
  <c r="F933" i="1"/>
  <c r="C934" i="1"/>
  <c r="D934" i="1"/>
  <c r="E934" i="1"/>
  <c r="F934" i="1"/>
  <c r="C935" i="1"/>
  <c r="D935" i="1"/>
  <c r="E935" i="1"/>
  <c r="F935" i="1"/>
  <c r="C936" i="1"/>
  <c r="D936" i="1"/>
  <c r="E936" i="1"/>
  <c r="F936" i="1"/>
  <c r="C937" i="1"/>
  <c r="D937" i="1"/>
  <c r="E937" i="1"/>
  <c r="F937" i="1"/>
  <c r="C938" i="1"/>
  <c r="D938" i="1"/>
  <c r="E938" i="1"/>
  <c r="F938" i="1"/>
  <c r="C939" i="1"/>
  <c r="D939" i="1"/>
  <c r="E939" i="1"/>
  <c r="F939" i="1"/>
  <c r="C940" i="1"/>
  <c r="D940" i="1"/>
  <c r="E940" i="1"/>
  <c r="F940" i="1"/>
  <c r="C941" i="1"/>
  <c r="D941" i="1"/>
  <c r="E941" i="1"/>
  <c r="F941" i="1"/>
  <c r="C942" i="1"/>
  <c r="D942" i="1"/>
  <c r="E942" i="1"/>
  <c r="F942" i="1"/>
  <c r="C943" i="1"/>
  <c r="D943" i="1"/>
  <c r="E943" i="1"/>
  <c r="F943" i="1"/>
  <c r="C944" i="1"/>
  <c r="D944" i="1"/>
  <c r="E944" i="1"/>
  <c r="F944" i="1"/>
  <c r="C945" i="1"/>
  <c r="D945" i="1"/>
  <c r="E945" i="1"/>
  <c r="F945" i="1"/>
  <c r="C946" i="1"/>
  <c r="D946" i="1"/>
  <c r="E946" i="1"/>
  <c r="F946" i="1"/>
  <c r="C947" i="1"/>
  <c r="D947" i="1"/>
  <c r="E947" i="1"/>
  <c r="F947" i="1"/>
  <c r="C948" i="1"/>
  <c r="D948" i="1"/>
  <c r="E948" i="1"/>
  <c r="F948" i="1"/>
  <c r="C949" i="1"/>
  <c r="D949" i="1"/>
  <c r="E949" i="1"/>
  <c r="F949" i="1"/>
  <c r="C950" i="1"/>
  <c r="D950" i="1"/>
  <c r="E950" i="1"/>
  <c r="F950" i="1"/>
  <c r="C951" i="1"/>
  <c r="D951" i="1"/>
  <c r="E951" i="1"/>
  <c r="F951" i="1"/>
  <c r="C952" i="1"/>
  <c r="D952" i="1"/>
  <c r="E952" i="1"/>
  <c r="F952" i="1"/>
  <c r="C953" i="1"/>
  <c r="D953" i="1"/>
  <c r="E953" i="1"/>
  <c r="F953" i="1"/>
  <c r="C954" i="1"/>
  <c r="D954" i="1"/>
  <c r="E954" i="1"/>
  <c r="F954" i="1"/>
  <c r="C955" i="1"/>
  <c r="D955" i="1"/>
  <c r="E955" i="1"/>
  <c r="F955" i="1"/>
  <c r="C956" i="1"/>
  <c r="D956" i="1"/>
  <c r="E956" i="1"/>
  <c r="F956" i="1"/>
  <c r="C957" i="1"/>
  <c r="D957" i="1"/>
  <c r="E957" i="1"/>
  <c r="F957" i="1"/>
  <c r="C958" i="1"/>
  <c r="D958" i="1"/>
  <c r="E958" i="1"/>
  <c r="F958" i="1"/>
  <c r="C959" i="1"/>
  <c r="D959" i="1"/>
  <c r="E959" i="1"/>
  <c r="F959" i="1"/>
  <c r="C960" i="1"/>
  <c r="D960" i="1"/>
  <c r="E960" i="1"/>
  <c r="F960" i="1"/>
  <c r="C961" i="1"/>
  <c r="D961" i="1"/>
  <c r="E961" i="1"/>
  <c r="F961" i="1"/>
  <c r="C962" i="1"/>
  <c r="D962" i="1"/>
  <c r="E962" i="1"/>
  <c r="F962" i="1"/>
  <c r="C963" i="1"/>
  <c r="D963" i="1"/>
  <c r="E963" i="1"/>
  <c r="F963" i="1"/>
  <c r="C964" i="1"/>
  <c r="D964" i="1"/>
  <c r="E964" i="1"/>
  <c r="F964" i="1"/>
  <c r="C965" i="1"/>
  <c r="D965" i="1"/>
  <c r="E965" i="1"/>
  <c r="F965" i="1"/>
  <c r="C966" i="1"/>
  <c r="D966" i="1"/>
  <c r="E966" i="1"/>
  <c r="F966" i="1"/>
  <c r="C967" i="1"/>
  <c r="D967" i="1"/>
  <c r="E967" i="1"/>
  <c r="F967" i="1"/>
  <c r="C968" i="1"/>
  <c r="D968" i="1"/>
  <c r="E968" i="1"/>
  <c r="F968" i="1"/>
  <c r="C969" i="1"/>
  <c r="D969" i="1"/>
  <c r="E969" i="1"/>
  <c r="F969" i="1"/>
  <c r="C970" i="1"/>
  <c r="D970" i="1"/>
  <c r="E970" i="1"/>
  <c r="F970" i="1"/>
  <c r="C971" i="1"/>
  <c r="D971" i="1"/>
  <c r="E971" i="1"/>
  <c r="F971" i="1"/>
  <c r="C972" i="1"/>
  <c r="D972" i="1"/>
  <c r="E972" i="1"/>
  <c r="F972" i="1"/>
  <c r="C973" i="1"/>
  <c r="D973" i="1"/>
  <c r="E973" i="1"/>
  <c r="F973" i="1"/>
  <c r="C974" i="1"/>
  <c r="D974" i="1"/>
  <c r="E974" i="1"/>
  <c r="F974" i="1"/>
  <c r="C975" i="1"/>
  <c r="D975" i="1"/>
  <c r="E975" i="1"/>
  <c r="F975" i="1"/>
  <c r="C976" i="1"/>
  <c r="D976" i="1"/>
  <c r="E976" i="1"/>
  <c r="F976" i="1"/>
  <c r="C977" i="1"/>
  <c r="D977" i="1"/>
  <c r="E977" i="1"/>
  <c r="F977" i="1"/>
  <c r="C978" i="1"/>
  <c r="D978" i="1"/>
  <c r="E978" i="1"/>
  <c r="F978" i="1"/>
  <c r="C979" i="1"/>
  <c r="D979" i="1"/>
  <c r="E979" i="1"/>
  <c r="F979" i="1"/>
  <c r="C980" i="1"/>
  <c r="D980" i="1"/>
  <c r="E980" i="1"/>
  <c r="F980" i="1"/>
  <c r="C981" i="1"/>
  <c r="D981" i="1"/>
  <c r="E981" i="1"/>
  <c r="F981" i="1"/>
  <c r="C982" i="1"/>
  <c r="D982" i="1"/>
  <c r="E982" i="1"/>
  <c r="F982" i="1"/>
  <c r="C983" i="1"/>
  <c r="D983" i="1"/>
  <c r="E983" i="1"/>
  <c r="F983" i="1"/>
  <c r="C984" i="1"/>
  <c r="D984" i="1"/>
  <c r="E984" i="1"/>
  <c r="F984" i="1"/>
  <c r="C985" i="1"/>
  <c r="D985" i="1"/>
  <c r="E985" i="1"/>
  <c r="F985" i="1"/>
  <c r="C986" i="1"/>
  <c r="D986" i="1"/>
  <c r="E986" i="1"/>
  <c r="F986" i="1"/>
  <c r="C987" i="1"/>
  <c r="D987" i="1"/>
  <c r="E987" i="1"/>
  <c r="F987" i="1"/>
  <c r="C988" i="1"/>
  <c r="D988" i="1"/>
  <c r="E988" i="1"/>
  <c r="F988" i="1"/>
  <c r="C989" i="1"/>
  <c r="D989" i="1"/>
  <c r="E989" i="1"/>
  <c r="F989" i="1"/>
  <c r="C990" i="1"/>
  <c r="D990" i="1"/>
  <c r="E990" i="1"/>
  <c r="F990" i="1"/>
  <c r="C991" i="1"/>
  <c r="D991" i="1"/>
  <c r="E991" i="1"/>
  <c r="F991" i="1"/>
  <c r="C992" i="1"/>
  <c r="D992" i="1"/>
  <c r="E992" i="1"/>
  <c r="F992" i="1"/>
  <c r="C993" i="1"/>
  <c r="D993" i="1"/>
  <c r="E993" i="1"/>
  <c r="F993" i="1"/>
  <c r="C994" i="1"/>
  <c r="D994" i="1"/>
  <c r="E994" i="1"/>
  <c r="F994" i="1"/>
  <c r="C995" i="1"/>
  <c r="D995" i="1"/>
  <c r="E995" i="1"/>
  <c r="F995" i="1"/>
  <c r="C996" i="1"/>
  <c r="D996" i="1"/>
  <c r="E996" i="1"/>
  <c r="F996" i="1"/>
  <c r="C997" i="1"/>
  <c r="D997" i="1"/>
  <c r="E997" i="1"/>
  <c r="F997" i="1"/>
  <c r="C998" i="1"/>
  <c r="D998" i="1"/>
  <c r="E998" i="1"/>
  <c r="F998" i="1"/>
  <c r="C999" i="1"/>
  <c r="D999" i="1"/>
  <c r="E999" i="1"/>
  <c r="F999" i="1"/>
  <c r="C1000" i="1"/>
  <c r="D1000" i="1"/>
  <c r="E1000" i="1"/>
  <c r="F1000" i="1"/>
  <c r="C1001" i="1"/>
  <c r="D1001" i="1"/>
  <c r="E1001" i="1"/>
  <c r="F1001" i="1"/>
  <c r="C1002" i="1"/>
  <c r="D1002" i="1"/>
  <c r="E1002" i="1"/>
  <c r="F1002" i="1"/>
  <c r="C1003" i="1"/>
  <c r="D1003" i="1"/>
  <c r="E1003" i="1"/>
  <c r="F1003" i="1"/>
  <c r="C1004" i="1"/>
  <c r="D1004" i="1"/>
  <c r="E1004" i="1"/>
  <c r="F1004" i="1"/>
  <c r="C1005" i="1"/>
  <c r="D1005" i="1"/>
  <c r="E1005" i="1"/>
  <c r="F1005" i="1"/>
  <c r="C1006" i="1"/>
  <c r="D1006" i="1"/>
  <c r="E1006" i="1"/>
  <c r="F1006" i="1"/>
  <c r="C1007" i="1"/>
  <c r="D1007" i="1"/>
  <c r="E1007" i="1"/>
  <c r="F1007" i="1"/>
  <c r="C1008" i="1"/>
  <c r="D1008" i="1"/>
  <c r="E1008" i="1"/>
  <c r="F1008" i="1"/>
  <c r="C1009" i="1"/>
  <c r="D1009" i="1"/>
  <c r="E1009" i="1"/>
  <c r="F1009" i="1"/>
  <c r="C1010" i="1"/>
  <c r="D1010" i="1"/>
  <c r="E1010" i="1"/>
  <c r="F1010" i="1"/>
  <c r="C1011" i="1"/>
  <c r="D1011" i="1"/>
  <c r="E1011" i="1"/>
  <c r="F1011" i="1"/>
  <c r="C1012" i="1"/>
  <c r="D1012" i="1"/>
  <c r="E1012" i="1"/>
  <c r="F1012" i="1"/>
  <c r="C1013" i="1"/>
  <c r="D1013" i="1"/>
  <c r="E1013" i="1"/>
  <c r="F1013" i="1"/>
  <c r="C1014" i="1"/>
  <c r="D1014" i="1"/>
  <c r="E1014" i="1"/>
  <c r="F1014" i="1"/>
  <c r="C1015" i="1"/>
  <c r="D1015" i="1"/>
  <c r="E1015" i="1"/>
  <c r="F1015" i="1"/>
  <c r="C1016" i="1"/>
  <c r="D1016" i="1"/>
  <c r="E1016" i="1"/>
  <c r="F1016" i="1"/>
  <c r="C1017" i="1"/>
  <c r="D1017" i="1"/>
  <c r="E1017" i="1"/>
  <c r="F1017" i="1"/>
  <c r="C1018" i="1"/>
  <c r="D1018" i="1"/>
  <c r="E1018" i="1"/>
  <c r="F1018" i="1"/>
  <c r="C1019" i="1"/>
  <c r="D1019" i="1"/>
  <c r="E1019" i="1"/>
  <c r="F1019" i="1"/>
  <c r="C1020" i="1"/>
  <c r="D1020" i="1"/>
  <c r="E1020" i="1"/>
  <c r="F1020" i="1"/>
  <c r="C1021" i="1"/>
  <c r="D1021" i="1"/>
  <c r="E1021" i="1"/>
  <c r="F1021" i="1"/>
  <c r="C1022" i="1"/>
  <c r="D1022" i="1"/>
  <c r="E1022" i="1"/>
  <c r="F1022" i="1"/>
  <c r="C1023" i="1"/>
  <c r="D1023" i="1"/>
  <c r="E1023" i="1"/>
  <c r="F1023" i="1"/>
  <c r="C1024" i="1"/>
  <c r="D1024" i="1"/>
  <c r="E1024" i="1"/>
  <c r="F1024" i="1"/>
  <c r="C1025" i="1"/>
  <c r="D1025" i="1"/>
  <c r="E1025" i="1"/>
  <c r="F1025" i="1"/>
  <c r="C1026" i="1"/>
  <c r="D1026" i="1"/>
  <c r="E1026" i="1"/>
  <c r="F1026" i="1"/>
  <c r="C1027" i="1"/>
  <c r="D1027" i="1"/>
  <c r="E1027" i="1"/>
  <c r="F1027" i="1"/>
  <c r="C1028" i="1"/>
  <c r="D1028" i="1"/>
  <c r="E1028" i="1"/>
  <c r="F1028" i="1"/>
  <c r="C1029" i="1"/>
  <c r="D1029" i="1"/>
  <c r="E1029" i="1"/>
  <c r="F1029" i="1"/>
  <c r="C1030" i="1"/>
  <c r="D1030" i="1"/>
  <c r="E1030" i="1"/>
  <c r="F1030" i="1"/>
  <c r="C1031" i="1"/>
  <c r="D1031" i="1"/>
  <c r="E1031" i="1"/>
  <c r="F1031" i="1"/>
  <c r="C1032" i="1"/>
  <c r="D1032" i="1"/>
  <c r="E1032" i="1"/>
  <c r="F1032" i="1"/>
  <c r="C1033" i="1"/>
  <c r="D1033" i="1"/>
  <c r="E1033" i="1"/>
  <c r="F1033" i="1"/>
  <c r="C1034" i="1"/>
  <c r="D1034" i="1"/>
  <c r="E1034" i="1"/>
  <c r="F1034" i="1"/>
  <c r="C1035" i="1"/>
  <c r="D1035" i="1"/>
  <c r="E1035" i="1"/>
  <c r="F1035" i="1"/>
  <c r="C1036" i="1"/>
  <c r="D1036" i="1"/>
  <c r="E1036" i="1"/>
  <c r="F1036" i="1"/>
  <c r="C1037" i="1"/>
  <c r="D1037" i="1"/>
  <c r="E1037" i="1"/>
  <c r="F1037" i="1"/>
  <c r="C1038" i="1"/>
  <c r="D1038" i="1"/>
  <c r="E1038" i="1"/>
  <c r="F1038" i="1"/>
  <c r="C1039" i="1"/>
  <c r="D1039" i="1"/>
  <c r="E1039" i="1"/>
  <c r="F1039" i="1"/>
  <c r="C1040" i="1"/>
  <c r="D1040" i="1"/>
  <c r="E1040" i="1"/>
  <c r="F1040" i="1"/>
  <c r="C1041" i="1"/>
  <c r="D1041" i="1"/>
  <c r="E1041" i="1"/>
  <c r="F1041" i="1"/>
  <c r="C1042" i="1"/>
  <c r="D1042" i="1"/>
  <c r="E1042" i="1"/>
  <c r="F1042" i="1"/>
  <c r="C1043" i="1"/>
  <c r="D1043" i="1"/>
  <c r="E1043" i="1"/>
  <c r="F1043" i="1"/>
  <c r="C1044" i="1"/>
  <c r="D1044" i="1"/>
  <c r="E1044" i="1"/>
  <c r="F1044" i="1"/>
  <c r="C1045" i="1"/>
  <c r="D1045" i="1"/>
  <c r="E1045" i="1"/>
  <c r="F1045" i="1"/>
  <c r="C1046" i="1"/>
  <c r="D1046" i="1"/>
  <c r="E1046" i="1"/>
  <c r="F1046" i="1"/>
  <c r="C1047" i="1"/>
  <c r="D1047" i="1"/>
  <c r="E1047" i="1"/>
  <c r="F1047" i="1"/>
  <c r="C1048" i="1"/>
  <c r="D1048" i="1"/>
  <c r="E1048" i="1"/>
  <c r="F1048" i="1"/>
  <c r="C1049" i="1"/>
  <c r="D1049" i="1"/>
  <c r="E1049" i="1"/>
  <c r="F1049" i="1"/>
  <c r="C1050" i="1"/>
  <c r="D1050" i="1"/>
  <c r="E1050" i="1"/>
  <c r="F1050" i="1"/>
  <c r="C1051" i="1"/>
  <c r="D1051" i="1"/>
  <c r="E1051" i="1"/>
  <c r="F1051" i="1"/>
  <c r="C1052" i="1"/>
  <c r="D1052" i="1"/>
  <c r="E1052" i="1"/>
  <c r="F1052" i="1"/>
  <c r="C1053" i="1"/>
  <c r="D1053" i="1"/>
  <c r="E1053" i="1"/>
  <c r="F1053" i="1"/>
  <c r="C1054" i="1"/>
  <c r="D1054" i="1"/>
  <c r="E1054" i="1"/>
  <c r="F1054" i="1"/>
  <c r="C1055" i="1"/>
  <c r="D1055" i="1"/>
  <c r="E1055" i="1"/>
  <c r="F1055" i="1"/>
  <c r="C1056" i="1"/>
  <c r="D1056" i="1"/>
  <c r="E1056" i="1"/>
  <c r="F1056" i="1"/>
  <c r="C1057" i="1"/>
  <c r="D1057" i="1"/>
  <c r="E1057" i="1"/>
  <c r="F1057" i="1"/>
  <c r="C1058" i="1"/>
  <c r="D1058" i="1"/>
  <c r="E1058" i="1"/>
  <c r="F1058" i="1"/>
  <c r="C1059" i="1"/>
  <c r="D1059" i="1"/>
  <c r="E1059" i="1"/>
  <c r="F1059" i="1"/>
  <c r="C1060" i="1"/>
  <c r="D1060" i="1"/>
  <c r="E1060" i="1"/>
  <c r="F1060" i="1"/>
  <c r="C1061" i="1"/>
  <c r="D1061" i="1"/>
  <c r="E1061" i="1"/>
  <c r="F1061" i="1"/>
  <c r="C1062" i="1"/>
  <c r="D1062" i="1"/>
  <c r="E1062" i="1"/>
  <c r="F1062" i="1"/>
  <c r="C1063" i="1"/>
  <c r="D1063" i="1"/>
  <c r="E1063" i="1"/>
  <c r="F1063" i="1"/>
  <c r="C1064" i="1"/>
  <c r="D1064" i="1"/>
  <c r="E1064" i="1"/>
  <c r="F1064" i="1"/>
  <c r="C1065" i="1"/>
  <c r="D1065" i="1"/>
  <c r="E1065" i="1"/>
  <c r="F1065" i="1"/>
  <c r="C1066" i="1"/>
  <c r="D1066" i="1"/>
  <c r="E1066" i="1"/>
  <c r="F1066" i="1"/>
  <c r="C1067" i="1"/>
  <c r="D1067" i="1"/>
  <c r="E1067" i="1"/>
  <c r="F1067" i="1"/>
  <c r="C1068" i="1"/>
  <c r="D1068" i="1"/>
  <c r="E1068" i="1"/>
  <c r="F1068" i="1"/>
  <c r="C1069" i="1"/>
  <c r="D1069" i="1"/>
  <c r="E1069" i="1"/>
  <c r="F1069" i="1"/>
  <c r="C1070" i="1"/>
  <c r="D1070" i="1"/>
  <c r="E1070" i="1"/>
  <c r="F1070" i="1"/>
  <c r="C1071" i="1"/>
  <c r="D1071" i="1"/>
  <c r="E1071" i="1"/>
  <c r="F1071" i="1"/>
  <c r="C1072" i="1"/>
  <c r="D1072" i="1"/>
  <c r="E1072" i="1"/>
  <c r="F1072" i="1"/>
  <c r="C1073" i="1"/>
  <c r="D1073" i="1"/>
  <c r="E1073" i="1"/>
  <c r="F1073" i="1"/>
  <c r="C1074" i="1"/>
  <c r="D1074" i="1"/>
  <c r="E1074" i="1"/>
  <c r="F1074" i="1"/>
  <c r="C1075" i="1"/>
  <c r="D1075" i="1"/>
  <c r="E1075" i="1"/>
  <c r="F1075" i="1"/>
  <c r="C1076" i="1"/>
  <c r="D1076" i="1"/>
  <c r="E1076" i="1"/>
  <c r="F1076" i="1"/>
  <c r="C1077" i="1"/>
  <c r="D1077" i="1"/>
  <c r="E1077" i="1"/>
  <c r="F1077" i="1"/>
  <c r="C1078" i="1"/>
  <c r="D1078" i="1"/>
  <c r="E1078" i="1"/>
  <c r="F1078" i="1"/>
  <c r="C1079" i="1"/>
  <c r="D1079" i="1"/>
  <c r="E1079" i="1"/>
  <c r="F1079" i="1"/>
  <c r="C1080" i="1"/>
  <c r="D1080" i="1"/>
  <c r="E1080" i="1"/>
  <c r="F1080" i="1"/>
  <c r="C1081" i="1"/>
  <c r="D1081" i="1"/>
  <c r="E1081" i="1"/>
  <c r="F1081" i="1"/>
  <c r="C1082" i="1"/>
  <c r="D1082" i="1"/>
  <c r="E1082" i="1"/>
  <c r="F1082" i="1"/>
  <c r="C1083" i="1"/>
  <c r="D1083" i="1"/>
  <c r="E1083" i="1"/>
  <c r="F1083" i="1"/>
  <c r="C1084" i="1"/>
  <c r="D1084" i="1"/>
  <c r="E1084" i="1"/>
  <c r="F1084" i="1"/>
  <c r="C1085" i="1"/>
  <c r="D1085" i="1"/>
  <c r="E1085" i="1"/>
  <c r="F1085" i="1"/>
  <c r="C1086" i="1"/>
  <c r="D1086" i="1"/>
  <c r="E1086" i="1"/>
  <c r="F1086" i="1"/>
  <c r="C1087" i="1"/>
  <c r="D1087" i="1"/>
  <c r="E1087" i="1"/>
  <c r="F1087" i="1"/>
  <c r="C1088" i="1"/>
  <c r="D1088" i="1"/>
  <c r="E1088" i="1"/>
  <c r="F1088" i="1"/>
  <c r="C1089" i="1"/>
  <c r="D1089" i="1"/>
  <c r="E1089" i="1"/>
  <c r="F1089" i="1"/>
  <c r="C1090" i="1"/>
  <c r="D1090" i="1"/>
  <c r="E1090" i="1"/>
  <c r="F1090" i="1"/>
  <c r="C1091" i="1"/>
  <c r="D1091" i="1"/>
  <c r="E1091" i="1"/>
  <c r="F1091" i="1"/>
  <c r="C1092" i="1"/>
  <c r="D1092" i="1"/>
  <c r="E1092" i="1"/>
  <c r="F1092" i="1"/>
  <c r="C1093" i="1"/>
  <c r="D1093" i="1"/>
  <c r="E1093" i="1"/>
  <c r="F1093" i="1"/>
  <c r="C1094" i="1"/>
  <c r="D1094" i="1"/>
  <c r="E1094" i="1"/>
  <c r="F1094" i="1"/>
  <c r="C1095" i="1"/>
  <c r="D1095" i="1"/>
  <c r="E1095" i="1"/>
  <c r="F1095" i="1"/>
  <c r="C1096" i="1"/>
  <c r="D1096" i="1"/>
  <c r="E1096" i="1"/>
  <c r="F1096" i="1"/>
  <c r="C1097" i="1"/>
  <c r="D1097" i="1"/>
  <c r="E1097" i="1"/>
  <c r="F1097" i="1"/>
  <c r="C1098" i="1"/>
  <c r="D1098" i="1"/>
  <c r="E1098" i="1"/>
  <c r="F1098" i="1"/>
  <c r="C1099" i="1"/>
  <c r="D1099" i="1"/>
  <c r="E1099" i="1"/>
  <c r="F1099" i="1"/>
  <c r="C1100" i="1"/>
  <c r="D1100" i="1"/>
  <c r="E1100" i="1"/>
  <c r="F1100" i="1"/>
  <c r="C1101" i="1"/>
  <c r="D1101" i="1"/>
  <c r="E1101" i="1"/>
  <c r="F1101" i="1"/>
  <c r="C1102" i="1"/>
  <c r="D1102" i="1"/>
  <c r="E1102" i="1"/>
  <c r="F1102" i="1"/>
  <c r="C1103" i="1"/>
  <c r="D1103" i="1"/>
  <c r="E1103" i="1"/>
  <c r="F1103" i="1"/>
  <c r="C1104" i="1"/>
  <c r="D1104" i="1"/>
  <c r="E1104" i="1"/>
  <c r="F1104" i="1"/>
  <c r="C1105" i="1"/>
  <c r="D1105" i="1"/>
  <c r="E1105" i="1"/>
  <c r="F1105" i="1"/>
  <c r="C1106" i="1"/>
  <c r="D1106" i="1"/>
  <c r="E1106" i="1"/>
  <c r="F1106" i="1"/>
  <c r="C1107" i="1"/>
  <c r="D1107" i="1"/>
  <c r="E1107" i="1"/>
  <c r="F1107" i="1"/>
  <c r="C1108" i="1"/>
  <c r="D1108" i="1"/>
  <c r="E1108" i="1"/>
  <c r="F1108" i="1"/>
  <c r="C1109" i="1"/>
  <c r="D1109" i="1"/>
  <c r="E1109" i="1"/>
  <c r="F1109" i="1"/>
  <c r="C1110" i="1"/>
  <c r="D1110" i="1"/>
  <c r="E1110" i="1"/>
  <c r="F1110" i="1"/>
  <c r="C1111" i="1"/>
  <c r="D1111" i="1"/>
  <c r="E1111" i="1"/>
  <c r="F1111" i="1"/>
  <c r="C1112" i="1"/>
  <c r="D1112" i="1"/>
  <c r="E1112" i="1"/>
  <c r="F1112" i="1"/>
  <c r="C1113" i="1"/>
  <c r="D1113" i="1"/>
  <c r="E1113" i="1"/>
  <c r="F1113" i="1"/>
  <c r="C1114" i="1"/>
  <c r="D1114" i="1"/>
  <c r="E1114" i="1"/>
  <c r="F1114" i="1"/>
  <c r="C1115" i="1"/>
  <c r="D1115" i="1"/>
  <c r="E1115" i="1"/>
  <c r="F1115" i="1"/>
  <c r="C1116" i="1"/>
  <c r="D1116" i="1"/>
  <c r="E1116" i="1"/>
  <c r="F1116" i="1"/>
  <c r="C1117" i="1"/>
  <c r="D1117" i="1"/>
  <c r="E1117" i="1"/>
  <c r="F1117" i="1"/>
  <c r="C1118" i="1"/>
  <c r="D1118" i="1"/>
  <c r="E1118" i="1"/>
  <c r="F1118" i="1"/>
  <c r="C1119" i="1"/>
  <c r="D1119" i="1"/>
  <c r="E1119" i="1"/>
  <c r="F1119" i="1"/>
  <c r="C1120" i="1"/>
  <c r="D1120" i="1"/>
  <c r="E1120" i="1"/>
  <c r="F1120" i="1"/>
  <c r="C1121" i="1"/>
  <c r="D1121" i="1"/>
  <c r="E1121" i="1"/>
  <c r="F1121" i="1"/>
  <c r="C1122" i="1"/>
  <c r="D1122" i="1"/>
  <c r="E1122" i="1"/>
  <c r="F1122" i="1"/>
  <c r="C1123" i="1"/>
  <c r="D1123" i="1"/>
  <c r="E1123" i="1"/>
  <c r="F1123" i="1"/>
  <c r="C1124" i="1"/>
  <c r="D1124" i="1"/>
  <c r="E1124" i="1"/>
  <c r="F1124" i="1"/>
  <c r="C1125" i="1"/>
  <c r="D1125" i="1"/>
  <c r="E1125" i="1"/>
  <c r="F1125" i="1"/>
  <c r="C1126" i="1"/>
  <c r="D1126" i="1"/>
  <c r="E1126" i="1"/>
  <c r="F1126" i="1"/>
  <c r="C1127" i="1"/>
  <c r="D1127" i="1"/>
  <c r="E1127" i="1"/>
  <c r="F1127" i="1"/>
  <c r="C1128" i="1"/>
  <c r="D1128" i="1"/>
  <c r="E1128" i="1"/>
  <c r="F1128" i="1"/>
  <c r="C1129" i="1"/>
  <c r="D1129" i="1"/>
  <c r="E1129" i="1"/>
  <c r="F1129" i="1"/>
  <c r="C1130" i="1"/>
  <c r="D1130" i="1"/>
  <c r="E1130" i="1"/>
  <c r="F1130" i="1"/>
  <c r="C1131" i="1"/>
  <c r="D1131" i="1"/>
  <c r="E1131" i="1"/>
  <c r="F1131" i="1"/>
  <c r="C1132" i="1"/>
  <c r="D1132" i="1"/>
  <c r="E1132" i="1"/>
  <c r="F1132" i="1"/>
  <c r="C1133" i="1"/>
  <c r="D1133" i="1"/>
  <c r="E1133" i="1"/>
  <c r="F1133" i="1"/>
  <c r="C1134" i="1"/>
  <c r="D1134" i="1"/>
  <c r="E1134" i="1"/>
  <c r="F1134" i="1"/>
  <c r="C1135" i="1"/>
  <c r="D1135" i="1"/>
  <c r="E1135" i="1"/>
  <c r="F1135" i="1"/>
  <c r="C1136" i="1"/>
  <c r="D1136" i="1"/>
  <c r="E1136" i="1"/>
  <c r="F1136" i="1"/>
  <c r="C1137" i="1"/>
  <c r="D1137" i="1"/>
  <c r="E1137" i="1"/>
  <c r="F1137" i="1"/>
  <c r="C1138" i="1"/>
  <c r="D1138" i="1"/>
  <c r="E1138" i="1"/>
  <c r="F1138" i="1"/>
  <c r="C1139" i="1"/>
  <c r="D1139" i="1"/>
  <c r="E1139" i="1"/>
  <c r="F1139" i="1"/>
  <c r="C1140" i="1"/>
  <c r="D1140" i="1"/>
  <c r="E1140" i="1"/>
  <c r="F1140" i="1"/>
  <c r="C1141" i="1"/>
  <c r="D1141" i="1"/>
  <c r="E1141" i="1"/>
  <c r="F1141" i="1"/>
  <c r="C1142" i="1"/>
  <c r="D1142" i="1"/>
  <c r="E1142" i="1"/>
  <c r="F1142" i="1"/>
  <c r="C1143" i="1"/>
  <c r="D1143" i="1"/>
  <c r="E1143" i="1"/>
  <c r="F1143" i="1"/>
  <c r="C1144" i="1"/>
  <c r="D1144" i="1"/>
  <c r="E1144" i="1"/>
  <c r="F1144" i="1"/>
  <c r="C1145" i="1"/>
  <c r="D1145" i="1"/>
  <c r="E1145" i="1"/>
  <c r="F1145" i="1"/>
  <c r="C1146" i="1"/>
  <c r="D1146" i="1"/>
  <c r="E1146" i="1"/>
  <c r="F1146" i="1"/>
  <c r="C1147" i="1"/>
  <c r="D1147" i="1"/>
  <c r="E1147" i="1"/>
  <c r="F1147" i="1"/>
  <c r="C1148" i="1"/>
  <c r="D1148" i="1"/>
  <c r="E1148" i="1"/>
  <c r="F1148" i="1"/>
  <c r="C1149" i="1"/>
  <c r="D1149" i="1"/>
  <c r="E1149" i="1"/>
  <c r="F1149" i="1"/>
  <c r="C1150" i="1"/>
  <c r="D1150" i="1"/>
  <c r="E1150" i="1"/>
  <c r="F1150" i="1"/>
  <c r="C1151" i="1"/>
  <c r="D1151" i="1"/>
  <c r="E1151" i="1"/>
  <c r="F1151" i="1"/>
  <c r="C1152" i="1"/>
  <c r="D1152" i="1"/>
  <c r="E1152" i="1"/>
  <c r="F1152" i="1"/>
  <c r="C1153" i="1"/>
  <c r="D1153" i="1"/>
  <c r="E1153" i="1"/>
  <c r="F1153" i="1"/>
  <c r="C1154" i="1"/>
  <c r="D1154" i="1"/>
  <c r="E1154" i="1"/>
  <c r="F1154" i="1"/>
  <c r="C1155" i="1"/>
  <c r="D1155" i="1"/>
  <c r="E1155" i="1"/>
  <c r="F1155" i="1"/>
  <c r="C1156" i="1"/>
  <c r="D1156" i="1"/>
  <c r="E1156" i="1"/>
  <c r="F1156" i="1"/>
  <c r="C1157" i="1"/>
  <c r="D1157" i="1"/>
  <c r="E1157" i="1"/>
  <c r="F1157" i="1"/>
  <c r="C1158" i="1"/>
  <c r="D1158" i="1"/>
  <c r="E1158" i="1"/>
  <c r="F1158" i="1"/>
  <c r="C1159" i="1"/>
  <c r="D1159" i="1"/>
  <c r="E1159" i="1"/>
  <c r="F1159" i="1"/>
  <c r="C1160" i="1"/>
  <c r="D1160" i="1"/>
  <c r="E1160" i="1"/>
  <c r="F1160" i="1"/>
  <c r="C1161" i="1"/>
  <c r="D1161" i="1"/>
  <c r="E1161" i="1"/>
  <c r="F1161" i="1"/>
  <c r="C1162" i="1"/>
  <c r="D1162" i="1"/>
  <c r="E1162" i="1"/>
  <c r="F1162" i="1"/>
  <c r="C1163" i="1"/>
  <c r="D1163" i="1"/>
  <c r="E1163" i="1"/>
  <c r="F1163" i="1"/>
  <c r="C1164" i="1"/>
  <c r="D1164" i="1"/>
  <c r="E1164" i="1"/>
  <c r="F1164" i="1"/>
  <c r="C1165" i="1"/>
  <c r="D1165" i="1"/>
  <c r="E1165" i="1"/>
  <c r="F1165" i="1"/>
  <c r="C1166" i="1"/>
  <c r="D1166" i="1"/>
  <c r="E1166" i="1"/>
  <c r="F1166" i="1"/>
  <c r="C1167" i="1"/>
  <c r="D1167" i="1"/>
  <c r="E1167" i="1"/>
  <c r="F1167" i="1"/>
  <c r="C1168" i="1"/>
  <c r="D1168" i="1"/>
  <c r="E1168" i="1"/>
  <c r="F1168" i="1"/>
  <c r="C1169" i="1"/>
  <c r="D1169" i="1"/>
  <c r="E1169" i="1"/>
  <c r="F1169" i="1"/>
  <c r="C1170" i="1"/>
  <c r="D1170" i="1"/>
  <c r="E1170" i="1"/>
  <c r="F1170" i="1"/>
  <c r="C1171" i="1"/>
  <c r="D1171" i="1"/>
  <c r="E1171" i="1"/>
  <c r="F1171" i="1"/>
  <c r="C1172" i="1"/>
  <c r="D1172" i="1"/>
  <c r="E1172" i="1"/>
  <c r="F1172" i="1"/>
  <c r="C1173" i="1"/>
  <c r="D1173" i="1"/>
  <c r="E1173" i="1"/>
  <c r="F1173" i="1"/>
  <c r="C1174" i="1"/>
  <c r="D1174" i="1"/>
  <c r="E1174" i="1"/>
  <c r="F1174" i="1"/>
  <c r="C1175" i="1"/>
  <c r="D1175" i="1"/>
  <c r="E1175" i="1"/>
  <c r="F1175" i="1"/>
  <c r="C1176" i="1"/>
  <c r="D1176" i="1"/>
  <c r="E1176" i="1"/>
  <c r="F1176" i="1"/>
  <c r="C1177" i="1"/>
  <c r="D1177" i="1"/>
  <c r="E1177" i="1"/>
  <c r="F1177" i="1"/>
  <c r="C1178" i="1"/>
  <c r="D1178" i="1"/>
  <c r="E1178" i="1"/>
  <c r="F1178" i="1"/>
  <c r="C1179" i="1"/>
  <c r="D1179" i="1"/>
  <c r="E1179" i="1"/>
  <c r="F1179" i="1"/>
  <c r="C1180" i="1"/>
  <c r="D1180" i="1"/>
  <c r="E1180" i="1"/>
  <c r="F1180" i="1"/>
  <c r="C1181" i="1"/>
  <c r="D1181" i="1"/>
  <c r="E1181" i="1"/>
  <c r="F1181" i="1"/>
  <c r="C1182" i="1"/>
  <c r="D1182" i="1"/>
  <c r="E1182" i="1"/>
  <c r="F1182" i="1"/>
  <c r="C1183" i="1"/>
  <c r="D1183" i="1"/>
  <c r="E1183" i="1"/>
  <c r="F1183" i="1"/>
  <c r="C1184" i="1"/>
  <c r="D1184" i="1"/>
  <c r="E1184" i="1"/>
  <c r="F1184" i="1"/>
  <c r="C1185" i="1"/>
  <c r="D1185" i="1"/>
  <c r="E1185" i="1"/>
  <c r="F1185" i="1"/>
  <c r="C1186" i="1"/>
  <c r="D1186" i="1"/>
  <c r="E1186" i="1"/>
  <c r="F1186" i="1"/>
  <c r="C1187" i="1"/>
  <c r="D1187" i="1"/>
  <c r="E1187" i="1"/>
  <c r="F1187" i="1"/>
  <c r="C1188" i="1"/>
  <c r="D1188" i="1"/>
  <c r="E1188" i="1"/>
  <c r="F1188" i="1"/>
  <c r="C1189" i="1"/>
  <c r="D1189" i="1"/>
  <c r="E1189" i="1"/>
  <c r="F1189" i="1"/>
  <c r="C1190" i="1"/>
  <c r="D1190" i="1"/>
  <c r="E1190" i="1"/>
  <c r="F1190" i="1"/>
  <c r="C1191" i="1"/>
  <c r="D1191" i="1"/>
  <c r="E1191" i="1"/>
  <c r="F1191" i="1"/>
  <c r="C1192" i="1"/>
  <c r="D1192" i="1"/>
  <c r="E1192" i="1"/>
  <c r="F1192" i="1"/>
  <c r="C1193" i="1"/>
  <c r="D1193" i="1"/>
  <c r="E1193" i="1"/>
  <c r="F1193" i="1"/>
  <c r="C1194" i="1"/>
  <c r="D1194" i="1"/>
  <c r="E1194" i="1"/>
  <c r="F1194" i="1"/>
  <c r="C1195" i="1"/>
  <c r="D1195" i="1"/>
  <c r="E1195" i="1"/>
  <c r="F1195" i="1"/>
  <c r="C1196" i="1"/>
  <c r="D1196" i="1"/>
  <c r="E1196" i="1"/>
  <c r="F1196" i="1"/>
  <c r="C1197" i="1"/>
  <c r="D1197" i="1"/>
  <c r="E1197" i="1"/>
  <c r="F1197" i="1"/>
  <c r="C1198" i="1"/>
  <c r="D1198" i="1"/>
  <c r="E1198" i="1"/>
  <c r="F1198" i="1"/>
  <c r="C1199" i="1"/>
  <c r="D1199" i="1"/>
  <c r="E1199" i="1"/>
  <c r="F1199" i="1"/>
  <c r="C1200" i="1"/>
  <c r="D1200" i="1"/>
  <c r="E1200" i="1"/>
  <c r="F1200" i="1"/>
  <c r="C1201" i="1"/>
  <c r="D1201" i="1"/>
  <c r="E1201" i="1"/>
  <c r="F1201" i="1"/>
  <c r="C1202" i="1"/>
  <c r="D1202" i="1"/>
  <c r="E1202" i="1"/>
  <c r="F1202" i="1"/>
  <c r="C1203" i="1"/>
  <c r="D1203" i="1"/>
  <c r="E1203" i="1"/>
  <c r="F1203" i="1"/>
  <c r="C1204" i="1"/>
  <c r="D1204" i="1"/>
  <c r="E1204" i="1"/>
  <c r="F1204" i="1"/>
  <c r="C1205" i="1"/>
  <c r="D1205" i="1"/>
  <c r="E1205" i="1"/>
  <c r="F1205" i="1"/>
  <c r="C1206" i="1"/>
  <c r="D1206" i="1"/>
  <c r="E1206" i="1"/>
  <c r="F1206" i="1"/>
  <c r="C1207" i="1"/>
  <c r="D1207" i="1"/>
  <c r="E1207" i="1"/>
  <c r="F1207" i="1"/>
  <c r="C1208" i="1"/>
  <c r="D1208" i="1"/>
  <c r="E1208" i="1"/>
  <c r="F1208" i="1"/>
  <c r="C1209" i="1"/>
  <c r="D1209" i="1"/>
  <c r="E1209" i="1"/>
  <c r="F1209" i="1"/>
  <c r="C1210" i="1"/>
  <c r="D1210" i="1"/>
  <c r="E1210" i="1"/>
  <c r="F1210" i="1"/>
  <c r="C1211" i="1"/>
  <c r="D1211" i="1"/>
  <c r="E1211" i="1"/>
  <c r="F1211" i="1"/>
  <c r="C1212" i="1"/>
  <c r="D1212" i="1"/>
  <c r="E1212" i="1"/>
  <c r="F1212" i="1"/>
  <c r="C1213" i="1"/>
  <c r="D1213" i="1"/>
  <c r="E1213" i="1"/>
  <c r="F1213" i="1"/>
  <c r="C1214" i="1"/>
  <c r="D1214" i="1"/>
  <c r="E1214" i="1"/>
  <c r="F1214" i="1"/>
  <c r="C1215" i="1"/>
  <c r="D1215" i="1"/>
  <c r="E1215" i="1"/>
  <c r="F1215" i="1"/>
  <c r="C1216" i="1"/>
  <c r="D1216" i="1"/>
  <c r="E1216" i="1"/>
  <c r="F1216" i="1"/>
  <c r="C1217" i="1"/>
  <c r="D1217" i="1"/>
  <c r="E1217" i="1"/>
  <c r="F1217" i="1"/>
  <c r="C1218" i="1"/>
  <c r="D1218" i="1"/>
  <c r="E1218" i="1"/>
  <c r="F1218" i="1"/>
  <c r="C1219" i="1"/>
  <c r="D1219" i="1"/>
  <c r="E1219" i="1"/>
  <c r="F1219" i="1"/>
  <c r="C1220" i="1"/>
  <c r="D1220" i="1"/>
  <c r="E1220" i="1"/>
  <c r="F1220" i="1"/>
  <c r="C1221" i="1"/>
  <c r="D1221" i="1"/>
  <c r="E1221" i="1"/>
  <c r="F1221" i="1"/>
  <c r="C1222" i="1"/>
  <c r="D1222" i="1"/>
  <c r="E1222" i="1"/>
  <c r="F1222" i="1"/>
  <c r="C1223" i="1"/>
  <c r="D1223" i="1"/>
  <c r="E1223" i="1"/>
  <c r="F1223" i="1"/>
  <c r="C1224" i="1"/>
  <c r="D1224" i="1"/>
  <c r="E1224" i="1"/>
  <c r="F1224" i="1"/>
  <c r="C1225" i="1"/>
  <c r="D1225" i="1"/>
  <c r="E1225" i="1"/>
  <c r="F1225" i="1"/>
  <c r="C1226" i="1"/>
  <c r="D1226" i="1"/>
  <c r="E1226" i="1"/>
  <c r="F1226" i="1"/>
  <c r="C1227" i="1"/>
  <c r="D1227" i="1"/>
  <c r="E1227" i="1"/>
  <c r="F1227" i="1"/>
  <c r="C1228" i="1"/>
  <c r="D1228" i="1"/>
  <c r="E1228" i="1"/>
  <c r="F1228" i="1"/>
  <c r="C1229" i="1"/>
  <c r="D1229" i="1"/>
  <c r="E1229" i="1"/>
  <c r="F1229" i="1"/>
  <c r="C1230" i="1"/>
  <c r="D1230" i="1"/>
  <c r="E1230" i="1"/>
  <c r="F1230" i="1"/>
  <c r="C1231" i="1"/>
  <c r="D1231" i="1"/>
  <c r="E1231" i="1"/>
  <c r="F1231" i="1"/>
  <c r="C1232" i="1"/>
  <c r="D1232" i="1"/>
  <c r="E1232" i="1"/>
  <c r="F1232" i="1"/>
  <c r="C1233" i="1"/>
  <c r="D1233" i="1"/>
  <c r="E1233" i="1"/>
  <c r="F1233" i="1"/>
  <c r="C1234" i="1"/>
  <c r="D1234" i="1"/>
  <c r="E1234" i="1"/>
  <c r="F1234" i="1"/>
  <c r="C1235" i="1"/>
  <c r="D1235" i="1"/>
  <c r="E1235" i="1"/>
  <c r="F1235" i="1"/>
  <c r="C1236" i="1"/>
  <c r="D1236" i="1"/>
  <c r="E1236" i="1"/>
  <c r="F1236" i="1"/>
  <c r="C1237" i="1"/>
  <c r="D1237" i="1"/>
  <c r="E1237" i="1"/>
  <c r="F1237" i="1"/>
  <c r="C1238" i="1"/>
  <c r="D1238" i="1"/>
  <c r="E1238" i="1"/>
  <c r="F1238" i="1"/>
  <c r="C1239" i="1"/>
  <c r="D1239" i="1"/>
  <c r="E1239" i="1"/>
  <c r="F1239" i="1"/>
  <c r="C1240" i="1"/>
  <c r="D1240" i="1"/>
  <c r="E1240" i="1"/>
  <c r="F1240" i="1"/>
  <c r="C1241" i="1"/>
  <c r="D1241" i="1"/>
  <c r="E1241" i="1"/>
  <c r="F1241" i="1"/>
  <c r="C1242" i="1"/>
  <c r="D1242" i="1"/>
  <c r="E1242" i="1"/>
  <c r="F1242" i="1"/>
  <c r="C1243" i="1"/>
  <c r="D1243" i="1"/>
  <c r="E1243" i="1"/>
  <c r="F1243" i="1"/>
  <c r="C1244" i="1"/>
  <c r="D1244" i="1"/>
  <c r="E1244" i="1"/>
  <c r="F1244" i="1"/>
  <c r="C1245" i="1"/>
  <c r="D1245" i="1"/>
  <c r="E1245" i="1"/>
  <c r="F1245" i="1"/>
  <c r="C1246" i="1"/>
  <c r="D1246" i="1"/>
  <c r="E1246" i="1"/>
  <c r="F1246" i="1"/>
  <c r="C1247" i="1"/>
  <c r="D1247" i="1"/>
  <c r="E1247" i="1"/>
  <c r="F1247" i="1"/>
  <c r="C1248" i="1"/>
  <c r="D1248" i="1"/>
  <c r="E1248" i="1"/>
  <c r="F1248" i="1"/>
  <c r="C1249" i="1"/>
  <c r="D1249" i="1"/>
  <c r="E1249" i="1"/>
  <c r="F1249" i="1"/>
  <c r="C1250" i="1"/>
  <c r="D1250" i="1"/>
  <c r="E1250" i="1"/>
  <c r="F1250" i="1"/>
  <c r="C1251" i="1"/>
  <c r="D1251" i="1"/>
  <c r="E1251" i="1"/>
  <c r="F1251" i="1"/>
  <c r="C1252" i="1"/>
  <c r="D1252" i="1"/>
  <c r="E1252" i="1"/>
  <c r="F1252" i="1"/>
  <c r="C1253" i="1"/>
  <c r="D1253" i="1"/>
  <c r="E1253" i="1"/>
  <c r="F1253" i="1"/>
  <c r="C1254" i="1"/>
  <c r="D1254" i="1"/>
  <c r="E1254" i="1"/>
  <c r="F1254" i="1"/>
  <c r="C1255" i="1"/>
  <c r="D1255" i="1"/>
  <c r="E1255" i="1"/>
  <c r="F1255" i="1"/>
  <c r="C1256" i="1"/>
  <c r="D1256" i="1"/>
  <c r="E1256" i="1"/>
  <c r="F1256" i="1"/>
  <c r="C1257" i="1"/>
  <c r="D1257" i="1"/>
  <c r="E1257" i="1"/>
  <c r="F1257" i="1"/>
  <c r="C1258" i="1"/>
  <c r="D1258" i="1"/>
  <c r="E1258" i="1"/>
  <c r="F1258" i="1"/>
  <c r="C1259" i="1"/>
  <c r="D1259" i="1"/>
  <c r="E1259" i="1"/>
  <c r="F1259" i="1"/>
  <c r="C1260" i="1"/>
  <c r="D1260" i="1"/>
  <c r="E1260" i="1"/>
  <c r="F1260" i="1"/>
  <c r="C1261" i="1"/>
  <c r="D1261" i="1"/>
  <c r="E1261" i="1"/>
  <c r="F1261" i="1"/>
  <c r="C1262" i="1"/>
  <c r="D1262" i="1"/>
  <c r="E1262" i="1"/>
  <c r="F1262" i="1"/>
  <c r="C1263" i="1"/>
  <c r="D1263" i="1"/>
  <c r="E1263" i="1"/>
  <c r="F1263" i="1"/>
  <c r="C1264" i="1"/>
  <c r="D1264" i="1"/>
  <c r="E1264" i="1"/>
  <c r="F1264" i="1"/>
  <c r="C1265" i="1"/>
  <c r="D1265" i="1"/>
  <c r="E1265" i="1"/>
  <c r="F1265" i="1"/>
  <c r="C1266" i="1"/>
  <c r="D1266" i="1"/>
  <c r="E1266" i="1"/>
  <c r="F1266" i="1"/>
  <c r="C1267" i="1"/>
  <c r="D1267" i="1"/>
  <c r="E1267" i="1"/>
  <c r="F1267" i="1"/>
  <c r="C1268" i="1"/>
  <c r="D1268" i="1"/>
  <c r="E1268" i="1"/>
  <c r="F1268" i="1"/>
  <c r="C1269" i="1"/>
  <c r="D1269" i="1"/>
  <c r="E1269" i="1"/>
  <c r="F1269" i="1"/>
  <c r="C1270" i="1"/>
  <c r="D1270" i="1"/>
  <c r="E1270" i="1"/>
  <c r="F1270" i="1"/>
  <c r="C1271" i="1"/>
  <c r="D1271" i="1"/>
  <c r="E1271" i="1"/>
  <c r="F1271" i="1"/>
  <c r="C1272" i="1"/>
  <c r="D1272" i="1"/>
  <c r="E1272" i="1"/>
  <c r="F1272" i="1"/>
  <c r="C1273" i="1"/>
  <c r="D1273" i="1"/>
  <c r="E1273" i="1"/>
  <c r="F1273" i="1"/>
  <c r="C1274" i="1"/>
  <c r="D1274" i="1"/>
  <c r="E1274" i="1"/>
  <c r="F1274" i="1"/>
  <c r="C1275" i="1"/>
  <c r="D1275" i="1"/>
  <c r="E1275" i="1"/>
  <c r="F1275" i="1"/>
  <c r="C1276" i="1"/>
  <c r="D1276" i="1"/>
  <c r="E1276" i="1"/>
  <c r="F1276" i="1"/>
  <c r="C1277" i="1"/>
  <c r="D1277" i="1"/>
  <c r="E1277" i="1"/>
  <c r="F1277" i="1"/>
  <c r="C1278" i="1"/>
  <c r="D1278" i="1"/>
  <c r="E1278" i="1"/>
  <c r="F1278" i="1"/>
  <c r="C1279" i="1"/>
  <c r="D1279" i="1"/>
  <c r="E1279" i="1"/>
  <c r="F1279" i="1"/>
  <c r="C1280" i="1"/>
  <c r="D1280" i="1"/>
  <c r="E1280" i="1"/>
  <c r="F1280" i="1"/>
  <c r="C1281" i="1"/>
  <c r="D1281" i="1"/>
  <c r="E1281" i="1"/>
  <c r="F1281" i="1"/>
  <c r="C1282" i="1"/>
  <c r="D1282" i="1"/>
  <c r="E1282" i="1"/>
  <c r="F1282" i="1"/>
  <c r="C1283" i="1"/>
  <c r="D1283" i="1"/>
  <c r="E1283" i="1"/>
  <c r="F1283" i="1"/>
  <c r="C1284" i="1"/>
  <c r="D1284" i="1"/>
  <c r="E1284" i="1"/>
  <c r="F1284" i="1"/>
  <c r="C1285" i="1"/>
  <c r="D1285" i="1"/>
  <c r="E1285" i="1"/>
  <c r="F1285" i="1"/>
  <c r="C1286" i="1"/>
  <c r="D1286" i="1"/>
  <c r="E1286" i="1"/>
  <c r="F1286" i="1"/>
  <c r="C1287" i="1"/>
  <c r="D1287" i="1"/>
  <c r="E1287" i="1"/>
  <c r="F1287" i="1"/>
  <c r="C1288" i="1"/>
  <c r="D1288" i="1"/>
  <c r="E1288" i="1"/>
  <c r="F1288" i="1"/>
  <c r="C1289" i="1"/>
  <c r="D1289" i="1"/>
  <c r="E1289" i="1"/>
  <c r="F1289" i="1"/>
  <c r="C1290" i="1"/>
  <c r="D1290" i="1"/>
  <c r="E1290" i="1"/>
  <c r="F1290" i="1"/>
  <c r="C1291" i="1"/>
  <c r="D1291" i="1"/>
  <c r="E1291" i="1"/>
  <c r="F1291" i="1"/>
  <c r="C1292" i="1"/>
  <c r="D1292" i="1"/>
  <c r="E1292" i="1"/>
  <c r="F1292" i="1"/>
  <c r="C1293" i="1"/>
  <c r="D1293" i="1"/>
  <c r="E1293" i="1"/>
  <c r="F1293" i="1"/>
  <c r="C1294" i="1"/>
  <c r="D1294" i="1"/>
  <c r="E1294" i="1"/>
  <c r="F1294" i="1"/>
  <c r="C1295" i="1"/>
  <c r="D1295" i="1"/>
  <c r="E1295" i="1"/>
  <c r="F1295" i="1"/>
  <c r="C1296" i="1"/>
  <c r="D1296" i="1"/>
  <c r="E1296" i="1"/>
  <c r="F1296" i="1"/>
  <c r="C1297" i="1"/>
  <c r="D1297" i="1"/>
  <c r="E1297" i="1"/>
  <c r="F1297" i="1"/>
  <c r="C1298" i="1"/>
  <c r="D1298" i="1"/>
  <c r="E1298" i="1"/>
  <c r="F1298" i="1"/>
  <c r="C1299" i="1"/>
  <c r="D1299" i="1"/>
  <c r="E1299" i="1"/>
  <c r="F1299" i="1"/>
  <c r="C1300" i="1"/>
  <c r="D1300" i="1"/>
  <c r="E1300" i="1"/>
  <c r="F1300" i="1"/>
  <c r="C1301" i="1"/>
  <c r="D1301" i="1"/>
  <c r="E1301" i="1"/>
  <c r="F1301" i="1"/>
  <c r="C1302" i="1"/>
  <c r="D1302" i="1"/>
  <c r="E1302" i="1"/>
  <c r="F1302" i="1"/>
  <c r="C1303" i="1"/>
  <c r="D1303" i="1"/>
  <c r="E1303" i="1"/>
  <c r="F1303" i="1"/>
  <c r="C1304" i="1"/>
  <c r="D1304" i="1"/>
  <c r="E1304" i="1"/>
  <c r="F1304" i="1"/>
  <c r="C1305" i="1"/>
  <c r="D1305" i="1"/>
  <c r="E1305" i="1"/>
  <c r="F1305" i="1"/>
  <c r="C1306" i="1"/>
  <c r="D1306" i="1"/>
  <c r="E1306" i="1"/>
  <c r="F1306" i="1"/>
  <c r="C1307" i="1"/>
  <c r="D1307" i="1"/>
  <c r="E1307" i="1"/>
  <c r="F1307" i="1"/>
  <c r="C1308" i="1"/>
  <c r="D1308" i="1"/>
  <c r="E1308" i="1"/>
  <c r="F1308" i="1"/>
  <c r="C1309" i="1"/>
  <c r="D1309" i="1"/>
  <c r="E1309" i="1"/>
  <c r="F1309" i="1"/>
  <c r="C1310" i="1"/>
  <c r="D1310" i="1"/>
  <c r="E1310" i="1"/>
  <c r="F1310" i="1"/>
  <c r="C1311" i="1"/>
  <c r="D1311" i="1"/>
  <c r="E1311" i="1"/>
  <c r="F1311" i="1"/>
  <c r="C1312" i="1"/>
  <c r="D1312" i="1"/>
  <c r="E1312" i="1"/>
  <c r="F1312" i="1"/>
  <c r="C1313" i="1"/>
  <c r="D1313" i="1"/>
  <c r="E1313" i="1"/>
  <c r="F1313" i="1"/>
  <c r="C1314" i="1"/>
  <c r="D1314" i="1"/>
  <c r="E1314" i="1"/>
  <c r="F1314" i="1"/>
  <c r="C1315" i="1"/>
  <c r="D1315" i="1"/>
  <c r="E1315" i="1"/>
  <c r="F1315" i="1"/>
  <c r="C1316" i="1"/>
  <c r="D1316" i="1"/>
  <c r="E1316" i="1"/>
  <c r="F1316" i="1"/>
  <c r="C1317" i="1"/>
  <c r="D1317" i="1"/>
  <c r="E1317" i="1"/>
  <c r="F1317" i="1"/>
  <c r="C1318" i="1"/>
  <c r="D1318" i="1"/>
  <c r="E1318" i="1"/>
  <c r="F1318" i="1"/>
  <c r="C1319" i="1"/>
  <c r="D1319" i="1"/>
  <c r="E1319" i="1"/>
  <c r="F1319" i="1"/>
  <c r="C1320" i="1"/>
  <c r="D1320" i="1"/>
  <c r="E1320" i="1"/>
  <c r="F1320" i="1"/>
  <c r="C1321" i="1"/>
  <c r="D1321" i="1"/>
  <c r="E1321" i="1"/>
  <c r="F1321" i="1"/>
  <c r="C1322" i="1"/>
  <c r="D1322" i="1"/>
  <c r="E1322" i="1"/>
  <c r="F1322" i="1"/>
  <c r="C1323" i="1"/>
  <c r="D1323" i="1"/>
  <c r="E1323" i="1"/>
  <c r="F1323" i="1"/>
  <c r="C1324" i="1"/>
  <c r="D1324" i="1"/>
  <c r="E1324" i="1"/>
  <c r="F1324" i="1"/>
  <c r="C1325" i="1"/>
  <c r="D1325" i="1"/>
  <c r="E1325" i="1"/>
  <c r="F1325" i="1"/>
  <c r="C1326" i="1"/>
  <c r="D1326" i="1"/>
  <c r="E1326" i="1"/>
  <c r="F1326" i="1"/>
  <c r="C1327" i="1"/>
  <c r="D1327" i="1"/>
  <c r="E1327" i="1"/>
  <c r="F1327" i="1"/>
  <c r="C1328" i="1"/>
  <c r="D1328" i="1"/>
  <c r="E1328" i="1"/>
  <c r="F1328" i="1"/>
  <c r="C1329" i="1"/>
  <c r="D1329" i="1"/>
  <c r="E1329" i="1"/>
  <c r="F1329" i="1"/>
  <c r="C1330" i="1"/>
  <c r="D1330" i="1"/>
  <c r="E1330" i="1"/>
  <c r="F1330" i="1"/>
  <c r="C1331" i="1"/>
  <c r="D1331" i="1"/>
  <c r="E1331" i="1"/>
  <c r="F1331" i="1"/>
  <c r="C1332" i="1"/>
  <c r="D1332" i="1"/>
  <c r="E1332" i="1"/>
  <c r="F1332" i="1"/>
  <c r="C1333" i="1"/>
  <c r="D1333" i="1"/>
  <c r="E1333" i="1"/>
  <c r="F1333" i="1"/>
  <c r="C1334" i="1"/>
  <c r="D1334" i="1"/>
  <c r="E1334" i="1"/>
  <c r="F1334" i="1"/>
  <c r="C1335" i="1"/>
  <c r="D1335" i="1"/>
  <c r="E1335" i="1"/>
  <c r="F1335" i="1"/>
  <c r="C1336" i="1"/>
  <c r="D1336" i="1"/>
  <c r="E1336" i="1"/>
  <c r="F1336" i="1"/>
  <c r="C1337" i="1"/>
  <c r="D1337" i="1"/>
  <c r="E1337" i="1"/>
  <c r="F1337" i="1"/>
  <c r="C1338" i="1"/>
  <c r="D1338" i="1"/>
  <c r="E1338" i="1"/>
  <c r="F1338" i="1"/>
  <c r="C1339" i="1"/>
  <c r="D1339" i="1"/>
  <c r="E1339" i="1"/>
  <c r="F1339" i="1"/>
  <c r="C1340" i="1"/>
  <c r="D1340" i="1"/>
  <c r="E1340" i="1"/>
  <c r="F1340" i="1"/>
  <c r="C1341" i="1"/>
  <c r="D1341" i="1"/>
  <c r="E1341" i="1"/>
  <c r="F1341" i="1"/>
  <c r="C1342" i="1"/>
  <c r="D1342" i="1"/>
  <c r="E1342" i="1"/>
  <c r="F1342" i="1"/>
  <c r="C1343" i="1"/>
  <c r="D1343" i="1"/>
  <c r="E1343" i="1"/>
  <c r="F1343" i="1"/>
  <c r="C1344" i="1"/>
  <c r="D1344" i="1"/>
  <c r="E1344" i="1"/>
  <c r="F1344" i="1"/>
  <c r="C1345" i="1"/>
  <c r="D1345" i="1"/>
  <c r="E1345" i="1"/>
  <c r="F1345" i="1"/>
  <c r="C1346" i="1"/>
  <c r="D1346" i="1"/>
  <c r="E1346" i="1"/>
  <c r="F1346" i="1"/>
  <c r="C1347" i="1"/>
  <c r="D1347" i="1"/>
  <c r="E1347" i="1"/>
  <c r="F1347" i="1"/>
  <c r="C1348" i="1"/>
  <c r="D1348" i="1"/>
  <c r="E1348" i="1"/>
  <c r="F1348" i="1"/>
  <c r="C1349" i="1"/>
  <c r="D1349" i="1"/>
  <c r="E1349" i="1"/>
  <c r="F1349" i="1"/>
  <c r="C1350" i="1"/>
  <c r="D1350" i="1"/>
  <c r="E1350" i="1"/>
  <c r="F1350" i="1"/>
  <c r="C1351" i="1"/>
  <c r="D1351" i="1"/>
  <c r="E1351" i="1"/>
  <c r="F1351" i="1"/>
  <c r="C1352" i="1"/>
  <c r="D1352" i="1"/>
  <c r="E1352" i="1"/>
  <c r="F1352" i="1"/>
  <c r="C1353" i="1"/>
  <c r="D1353" i="1"/>
  <c r="E1353" i="1"/>
  <c r="F1353" i="1"/>
  <c r="C1354" i="1"/>
  <c r="D1354" i="1"/>
  <c r="E1354" i="1"/>
  <c r="F1354" i="1"/>
  <c r="C1355" i="1"/>
  <c r="D1355" i="1"/>
  <c r="E1355" i="1"/>
  <c r="F1355" i="1"/>
  <c r="C1356" i="1"/>
  <c r="D1356" i="1"/>
  <c r="E1356" i="1"/>
  <c r="F1356" i="1"/>
  <c r="C1357" i="1"/>
  <c r="D1357" i="1"/>
  <c r="E1357" i="1"/>
  <c r="F1357" i="1"/>
  <c r="C1358" i="1"/>
  <c r="D1358" i="1"/>
  <c r="E1358" i="1"/>
  <c r="F1358" i="1"/>
  <c r="C1359" i="1"/>
  <c r="D1359" i="1"/>
  <c r="E1359" i="1"/>
  <c r="F1359" i="1"/>
  <c r="C1360" i="1"/>
  <c r="D1360" i="1"/>
  <c r="E1360" i="1"/>
  <c r="F1360" i="1"/>
  <c r="C1361" i="1"/>
  <c r="D1361" i="1"/>
  <c r="E1361" i="1"/>
  <c r="F1361" i="1"/>
  <c r="C1362" i="1"/>
  <c r="D1362" i="1"/>
  <c r="E1362" i="1"/>
  <c r="F1362" i="1"/>
  <c r="C1363" i="1"/>
  <c r="D1363" i="1"/>
  <c r="E1363" i="1"/>
  <c r="F1363" i="1"/>
  <c r="C1364" i="1"/>
  <c r="D1364" i="1"/>
  <c r="E1364" i="1"/>
  <c r="F1364" i="1"/>
  <c r="C1365" i="1"/>
  <c r="D1365" i="1"/>
  <c r="E1365" i="1"/>
  <c r="F1365" i="1"/>
  <c r="C1366" i="1"/>
  <c r="D1366" i="1"/>
  <c r="E1366" i="1"/>
  <c r="F1366" i="1"/>
  <c r="C1367" i="1"/>
  <c r="D1367" i="1"/>
  <c r="E1367" i="1"/>
  <c r="F1367" i="1"/>
  <c r="C1368" i="1"/>
  <c r="D1368" i="1"/>
  <c r="E1368" i="1"/>
  <c r="F1368" i="1"/>
  <c r="C1369" i="1"/>
  <c r="D1369" i="1"/>
  <c r="E1369" i="1"/>
  <c r="F1369" i="1"/>
  <c r="C1370" i="1"/>
  <c r="D1370" i="1"/>
  <c r="E1370" i="1"/>
  <c r="F1370" i="1"/>
  <c r="C1371" i="1"/>
  <c r="D1371" i="1"/>
  <c r="E1371" i="1"/>
  <c r="F1371" i="1"/>
  <c r="C1372" i="1"/>
  <c r="D1372" i="1"/>
  <c r="E1372" i="1"/>
  <c r="F1372" i="1"/>
  <c r="C1373" i="1"/>
  <c r="D1373" i="1"/>
  <c r="E1373" i="1"/>
  <c r="F1373" i="1"/>
  <c r="C1374" i="1"/>
  <c r="D1374" i="1"/>
  <c r="E1374" i="1"/>
  <c r="F1374" i="1"/>
  <c r="C1375" i="1"/>
  <c r="D1375" i="1"/>
  <c r="E1375" i="1"/>
  <c r="F1375" i="1"/>
  <c r="C1376" i="1"/>
  <c r="D1376" i="1"/>
  <c r="E1376" i="1"/>
  <c r="F1376" i="1"/>
  <c r="C1377" i="1"/>
  <c r="D1377" i="1"/>
  <c r="E1377" i="1"/>
  <c r="F1377" i="1"/>
  <c r="C1378" i="1"/>
  <c r="D1378" i="1"/>
  <c r="E1378" i="1"/>
  <c r="F1378" i="1"/>
  <c r="C1379" i="1"/>
  <c r="D1379" i="1"/>
  <c r="E1379" i="1"/>
  <c r="F1379" i="1"/>
  <c r="C1380" i="1"/>
  <c r="D1380" i="1"/>
  <c r="E1380" i="1"/>
  <c r="F1380" i="1"/>
  <c r="C1381" i="1"/>
  <c r="D1381" i="1"/>
  <c r="E1381" i="1"/>
  <c r="F1381" i="1"/>
  <c r="C1382" i="1"/>
  <c r="D1382" i="1"/>
  <c r="E1382" i="1"/>
  <c r="F1382" i="1"/>
  <c r="C1383" i="1"/>
  <c r="D1383" i="1"/>
  <c r="E1383" i="1"/>
  <c r="F1383" i="1"/>
  <c r="C1384" i="1"/>
  <c r="D1384" i="1"/>
  <c r="E1384" i="1"/>
  <c r="F1384" i="1"/>
  <c r="C1385" i="1"/>
  <c r="D1385" i="1"/>
  <c r="E1385" i="1"/>
  <c r="F1385" i="1"/>
  <c r="C1386" i="1"/>
  <c r="D1386" i="1"/>
  <c r="E1386" i="1"/>
  <c r="F1386" i="1"/>
  <c r="C1387" i="1"/>
  <c r="D1387" i="1"/>
  <c r="E1387" i="1"/>
  <c r="F1387" i="1"/>
  <c r="C1388" i="1"/>
  <c r="D1388" i="1"/>
  <c r="E1388" i="1"/>
  <c r="F1388" i="1"/>
  <c r="C1389" i="1"/>
  <c r="D1389" i="1"/>
  <c r="E1389" i="1"/>
  <c r="F1389" i="1"/>
  <c r="C1390" i="1"/>
  <c r="D1390" i="1"/>
  <c r="E1390" i="1"/>
  <c r="F1390" i="1"/>
  <c r="C1391" i="1"/>
  <c r="D1391" i="1"/>
  <c r="E1391" i="1"/>
  <c r="F1391" i="1"/>
  <c r="C1392" i="1"/>
  <c r="D1392" i="1"/>
  <c r="E1392" i="1"/>
  <c r="F1392" i="1"/>
  <c r="C1393" i="1"/>
  <c r="D1393" i="1"/>
  <c r="E1393" i="1"/>
  <c r="F1393" i="1"/>
  <c r="C1394" i="1"/>
  <c r="D1394" i="1"/>
  <c r="E1394" i="1"/>
  <c r="F1394" i="1"/>
  <c r="C1395" i="1"/>
  <c r="D1395" i="1"/>
  <c r="E1395" i="1"/>
  <c r="F1395" i="1"/>
  <c r="C1396" i="1"/>
  <c r="D1396" i="1"/>
  <c r="E1396" i="1"/>
  <c r="F1396" i="1"/>
  <c r="C1397" i="1"/>
  <c r="D1397" i="1"/>
  <c r="E1397" i="1"/>
  <c r="F1397" i="1"/>
  <c r="C1398" i="1"/>
  <c r="D1398" i="1"/>
  <c r="E1398" i="1"/>
  <c r="F1398" i="1"/>
  <c r="C1399" i="1"/>
  <c r="D1399" i="1"/>
  <c r="E1399" i="1"/>
  <c r="F1399" i="1"/>
  <c r="C1400" i="1"/>
  <c r="D1400" i="1"/>
  <c r="E1400" i="1"/>
  <c r="F1400" i="1"/>
  <c r="C1401" i="1"/>
  <c r="D1401" i="1"/>
  <c r="E1401" i="1"/>
  <c r="F1401" i="1"/>
  <c r="C1402" i="1"/>
  <c r="D1402" i="1"/>
  <c r="E1402" i="1"/>
  <c r="F1402" i="1"/>
  <c r="C1403" i="1"/>
  <c r="D1403" i="1"/>
  <c r="E1403" i="1"/>
  <c r="F1403" i="1"/>
  <c r="C1404" i="1"/>
  <c r="D1404" i="1"/>
  <c r="E1404" i="1"/>
  <c r="F1404" i="1"/>
  <c r="C1405" i="1"/>
  <c r="D1405" i="1"/>
  <c r="E1405" i="1"/>
  <c r="F1405" i="1"/>
  <c r="C1406" i="1"/>
  <c r="D1406" i="1"/>
  <c r="E1406" i="1"/>
  <c r="F1406" i="1"/>
  <c r="C1407" i="1"/>
  <c r="D1407" i="1"/>
  <c r="E1407" i="1"/>
  <c r="F1407" i="1"/>
  <c r="C1408" i="1"/>
  <c r="D1408" i="1"/>
  <c r="E1408" i="1"/>
  <c r="F1408" i="1"/>
  <c r="C1409" i="1"/>
  <c r="D1409" i="1"/>
  <c r="E1409" i="1"/>
  <c r="F1409" i="1"/>
  <c r="C1410" i="1"/>
  <c r="D1410" i="1"/>
  <c r="E1410" i="1"/>
  <c r="F1410" i="1"/>
  <c r="C1411" i="1"/>
  <c r="D1411" i="1"/>
  <c r="E1411" i="1"/>
  <c r="F1411" i="1"/>
  <c r="C1412" i="1"/>
  <c r="D1412" i="1"/>
  <c r="E1412" i="1"/>
  <c r="F1412" i="1"/>
  <c r="C1413" i="1"/>
  <c r="D1413" i="1"/>
  <c r="E1413" i="1"/>
  <c r="F1413" i="1"/>
  <c r="C1414" i="1"/>
  <c r="D1414" i="1"/>
  <c r="E1414" i="1"/>
  <c r="F1414" i="1"/>
  <c r="C1415" i="1"/>
  <c r="D1415" i="1"/>
  <c r="E1415" i="1"/>
  <c r="F1415" i="1"/>
  <c r="C1416" i="1"/>
  <c r="D1416" i="1"/>
  <c r="E1416" i="1"/>
  <c r="F1416" i="1"/>
  <c r="C1417" i="1"/>
  <c r="D1417" i="1"/>
  <c r="E1417" i="1"/>
  <c r="F1417" i="1"/>
  <c r="C1418" i="1"/>
  <c r="D1418" i="1"/>
  <c r="E1418" i="1"/>
  <c r="F1418" i="1"/>
  <c r="C1419" i="1"/>
  <c r="D1419" i="1"/>
  <c r="E1419" i="1"/>
  <c r="F1419" i="1"/>
  <c r="C1420" i="1"/>
  <c r="D1420" i="1"/>
  <c r="E1420" i="1"/>
  <c r="F1420" i="1"/>
  <c r="C1421" i="1"/>
  <c r="D1421" i="1"/>
  <c r="E1421" i="1"/>
  <c r="F1421" i="1"/>
  <c r="C1422" i="1"/>
  <c r="D1422" i="1"/>
  <c r="E1422" i="1"/>
  <c r="F1422" i="1"/>
  <c r="C1423" i="1"/>
  <c r="D1423" i="1"/>
  <c r="E1423" i="1"/>
  <c r="F1423" i="1"/>
  <c r="C1424" i="1"/>
  <c r="D1424" i="1"/>
  <c r="E1424" i="1"/>
  <c r="F1424" i="1"/>
  <c r="C1425" i="1"/>
  <c r="D1425" i="1"/>
  <c r="E1425" i="1"/>
  <c r="F1425" i="1"/>
  <c r="C1426" i="1"/>
  <c r="D1426" i="1"/>
  <c r="E1426" i="1"/>
  <c r="F1426" i="1"/>
  <c r="C1427" i="1"/>
  <c r="D1427" i="1"/>
  <c r="E1427" i="1"/>
  <c r="F1427" i="1"/>
  <c r="C1428" i="1"/>
  <c r="D1428" i="1"/>
  <c r="E1428" i="1"/>
  <c r="F1428" i="1"/>
  <c r="C1429" i="1"/>
  <c r="D1429" i="1"/>
  <c r="E1429" i="1"/>
  <c r="F1429" i="1"/>
  <c r="C1430" i="1"/>
  <c r="D1430" i="1"/>
  <c r="E1430" i="1"/>
  <c r="F1430" i="1"/>
  <c r="C1431" i="1"/>
  <c r="D1431" i="1"/>
  <c r="E1431" i="1"/>
  <c r="F1431" i="1"/>
  <c r="C1432" i="1"/>
  <c r="D1432" i="1"/>
  <c r="E1432" i="1"/>
  <c r="F1432" i="1"/>
  <c r="C1433" i="1"/>
  <c r="D1433" i="1"/>
  <c r="E1433" i="1"/>
  <c r="F1433" i="1"/>
  <c r="C1434" i="1"/>
  <c r="D1434" i="1"/>
  <c r="E1434" i="1"/>
  <c r="F1434" i="1"/>
  <c r="C1435" i="1"/>
  <c r="D1435" i="1"/>
  <c r="E1435" i="1"/>
  <c r="F1435" i="1"/>
  <c r="C1436" i="1"/>
  <c r="D1436" i="1"/>
  <c r="E1436" i="1"/>
  <c r="F1436" i="1"/>
  <c r="C1437" i="1"/>
  <c r="D1437" i="1"/>
  <c r="E1437" i="1"/>
  <c r="F1437" i="1"/>
  <c r="C1438" i="1"/>
  <c r="D1438" i="1"/>
  <c r="E1438" i="1"/>
  <c r="F1438" i="1"/>
  <c r="C1439" i="1"/>
  <c r="D1439" i="1"/>
  <c r="E1439" i="1"/>
  <c r="F1439" i="1"/>
  <c r="C1440" i="1"/>
  <c r="D1440" i="1"/>
  <c r="E1440" i="1"/>
  <c r="F1440" i="1"/>
  <c r="C1441" i="1"/>
  <c r="D1441" i="1"/>
  <c r="E1441" i="1"/>
  <c r="F1441" i="1"/>
  <c r="C1442" i="1"/>
  <c r="D1442" i="1"/>
  <c r="E1442" i="1"/>
  <c r="F1442" i="1"/>
  <c r="C1443" i="1"/>
  <c r="D1443" i="1"/>
  <c r="E1443" i="1"/>
  <c r="F1443" i="1"/>
  <c r="C1444" i="1"/>
  <c r="D1444" i="1"/>
  <c r="E1444" i="1"/>
  <c r="F1444" i="1"/>
  <c r="C1445" i="1"/>
  <c r="D1445" i="1"/>
  <c r="E1445" i="1"/>
  <c r="F1445" i="1"/>
  <c r="C1446" i="1"/>
  <c r="D1446" i="1"/>
  <c r="E1446" i="1"/>
  <c r="F1446" i="1"/>
  <c r="C1447" i="1"/>
  <c r="D1447" i="1"/>
  <c r="E1447" i="1"/>
  <c r="F1447" i="1"/>
  <c r="C1448" i="1"/>
  <c r="D1448" i="1"/>
  <c r="E1448" i="1"/>
  <c r="F1448" i="1"/>
  <c r="C1449" i="1"/>
  <c r="D1449" i="1"/>
  <c r="E1449" i="1"/>
  <c r="F1449" i="1"/>
  <c r="C1450" i="1"/>
  <c r="D1450" i="1"/>
  <c r="E1450" i="1"/>
  <c r="F1450" i="1"/>
  <c r="C1451" i="1"/>
  <c r="D1451" i="1"/>
  <c r="E1451" i="1"/>
  <c r="F1451" i="1"/>
  <c r="C1452" i="1"/>
  <c r="D1452" i="1"/>
  <c r="E1452" i="1"/>
  <c r="F1452" i="1"/>
  <c r="C1453" i="1"/>
  <c r="D1453" i="1"/>
  <c r="E1453" i="1"/>
  <c r="F1453" i="1"/>
  <c r="C1454" i="1"/>
  <c r="D1454" i="1"/>
  <c r="E1454" i="1"/>
  <c r="F1454" i="1"/>
  <c r="C1455" i="1"/>
  <c r="D1455" i="1"/>
  <c r="E1455" i="1"/>
  <c r="F1455" i="1"/>
  <c r="C1456" i="1"/>
  <c r="D1456" i="1"/>
  <c r="E1456" i="1"/>
  <c r="F1456" i="1"/>
  <c r="C1457" i="1"/>
  <c r="D1457" i="1"/>
  <c r="E1457" i="1"/>
  <c r="F1457" i="1"/>
  <c r="C1458" i="1"/>
  <c r="D1458" i="1"/>
  <c r="E1458" i="1"/>
  <c r="F1458" i="1"/>
  <c r="C1459" i="1"/>
  <c r="D1459" i="1"/>
  <c r="E1459" i="1"/>
  <c r="F1459" i="1"/>
  <c r="C1460" i="1"/>
  <c r="D1460" i="1"/>
  <c r="E1460" i="1"/>
  <c r="F1460" i="1"/>
  <c r="C1461" i="1"/>
  <c r="D1461" i="1"/>
  <c r="E1461" i="1"/>
  <c r="F1461" i="1"/>
  <c r="C1462" i="1"/>
  <c r="D1462" i="1"/>
  <c r="E1462" i="1"/>
  <c r="F1462" i="1"/>
  <c r="C1463" i="1"/>
  <c r="D1463" i="1"/>
  <c r="E1463" i="1"/>
  <c r="F1463" i="1"/>
  <c r="C1464" i="1"/>
  <c r="D1464" i="1"/>
  <c r="E1464" i="1"/>
  <c r="F1464" i="1"/>
  <c r="C1465" i="1"/>
  <c r="D1465" i="1"/>
  <c r="E1465" i="1"/>
  <c r="F1465" i="1"/>
  <c r="C1466" i="1"/>
  <c r="D1466" i="1"/>
  <c r="E1466" i="1"/>
  <c r="F1466" i="1"/>
  <c r="C1467" i="1"/>
  <c r="D1467" i="1"/>
  <c r="E1467" i="1"/>
  <c r="F1467" i="1"/>
  <c r="C1468" i="1"/>
  <c r="D1468" i="1"/>
  <c r="E1468" i="1"/>
  <c r="F1468" i="1"/>
  <c r="C1469" i="1"/>
  <c r="D1469" i="1"/>
  <c r="E1469" i="1"/>
  <c r="F1469" i="1"/>
  <c r="C1470" i="1"/>
  <c r="D1470" i="1"/>
  <c r="E1470" i="1"/>
  <c r="F1470" i="1"/>
  <c r="C1471" i="1"/>
  <c r="D1471" i="1"/>
  <c r="E1471" i="1"/>
  <c r="F1471" i="1"/>
  <c r="C1472" i="1"/>
  <c r="D1472" i="1"/>
  <c r="E1472" i="1"/>
  <c r="F1472" i="1"/>
  <c r="C1473" i="1"/>
  <c r="D1473" i="1"/>
  <c r="E1473" i="1"/>
  <c r="F1473" i="1"/>
  <c r="C1474" i="1"/>
  <c r="D1474" i="1"/>
  <c r="E1474" i="1"/>
  <c r="F1474" i="1"/>
  <c r="C1475" i="1"/>
  <c r="D1475" i="1"/>
  <c r="E1475" i="1"/>
  <c r="F1475" i="1"/>
  <c r="C1476" i="1"/>
  <c r="D1476" i="1"/>
  <c r="E1476" i="1"/>
  <c r="F1476" i="1"/>
  <c r="C1477" i="1"/>
  <c r="D1477" i="1"/>
  <c r="E1477" i="1"/>
  <c r="F1477" i="1"/>
  <c r="C1478" i="1"/>
  <c r="D1478" i="1"/>
  <c r="E1478" i="1"/>
  <c r="F1478" i="1"/>
  <c r="C1479" i="1"/>
  <c r="D1479" i="1"/>
  <c r="E1479" i="1"/>
  <c r="F1479" i="1"/>
  <c r="C1480" i="1"/>
  <c r="D1480" i="1"/>
  <c r="E1480" i="1"/>
  <c r="F1480" i="1"/>
  <c r="C1481" i="1"/>
  <c r="D1481" i="1"/>
  <c r="E1481" i="1"/>
  <c r="F1481" i="1"/>
  <c r="C1482" i="1"/>
  <c r="D1482" i="1"/>
  <c r="E1482" i="1"/>
  <c r="F1482" i="1"/>
  <c r="C1483" i="1"/>
  <c r="D1483" i="1"/>
  <c r="E1483" i="1"/>
  <c r="F1483" i="1"/>
  <c r="C1484" i="1"/>
  <c r="D1484" i="1"/>
  <c r="E1484" i="1"/>
  <c r="F1484" i="1"/>
  <c r="C1485" i="1"/>
  <c r="D1485" i="1"/>
  <c r="E1485" i="1"/>
  <c r="F1485" i="1"/>
  <c r="C1486" i="1"/>
  <c r="D1486" i="1"/>
  <c r="E1486" i="1"/>
  <c r="F1486" i="1"/>
  <c r="C1487" i="1"/>
  <c r="D1487" i="1"/>
  <c r="E1487" i="1"/>
  <c r="F1487" i="1"/>
  <c r="C1488" i="1"/>
  <c r="D1488" i="1"/>
  <c r="E1488" i="1"/>
  <c r="F1488" i="1"/>
  <c r="C1489" i="1"/>
  <c r="D1489" i="1"/>
  <c r="E1489" i="1"/>
  <c r="F1489" i="1"/>
  <c r="C1490" i="1"/>
  <c r="D1490" i="1"/>
  <c r="E1490" i="1"/>
  <c r="F1490" i="1"/>
  <c r="C1491" i="1"/>
  <c r="D1491" i="1"/>
  <c r="E1491" i="1"/>
  <c r="F1491" i="1"/>
  <c r="C1492" i="1"/>
  <c r="D1492" i="1"/>
  <c r="E1492" i="1"/>
  <c r="F1492" i="1"/>
  <c r="C1493" i="1"/>
  <c r="D1493" i="1"/>
  <c r="E1493" i="1"/>
  <c r="F1493" i="1"/>
  <c r="C1494" i="1"/>
  <c r="D1494" i="1"/>
  <c r="E1494" i="1"/>
  <c r="F1494" i="1"/>
  <c r="C1495" i="1"/>
  <c r="D1495" i="1"/>
  <c r="E1495" i="1"/>
  <c r="F1495" i="1"/>
  <c r="C1496" i="1"/>
  <c r="D1496" i="1"/>
  <c r="E1496" i="1"/>
  <c r="F1496" i="1"/>
  <c r="C1497" i="1"/>
  <c r="D1497" i="1"/>
  <c r="E1497" i="1"/>
  <c r="F1497" i="1"/>
  <c r="C1498" i="1"/>
  <c r="D1498" i="1"/>
  <c r="E1498" i="1"/>
  <c r="F1498" i="1"/>
  <c r="C1499" i="1"/>
  <c r="D1499" i="1"/>
  <c r="E1499" i="1"/>
  <c r="F1499" i="1"/>
  <c r="C1500" i="1"/>
  <c r="D1500" i="1"/>
  <c r="E1500" i="1"/>
  <c r="F1500" i="1"/>
  <c r="C1501" i="1"/>
  <c r="D1501" i="1"/>
  <c r="E1501" i="1"/>
  <c r="F1501" i="1"/>
  <c r="C1502" i="1"/>
  <c r="D1502" i="1"/>
  <c r="E1502" i="1"/>
  <c r="F1502" i="1"/>
  <c r="C1503" i="1"/>
  <c r="D1503" i="1"/>
  <c r="E1503" i="1"/>
  <c r="F1503" i="1"/>
  <c r="C1504" i="1"/>
  <c r="D1504" i="1"/>
  <c r="E1504" i="1"/>
  <c r="F1504" i="1"/>
  <c r="C1505" i="1"/>
  <c r="D1505" i="1"/>
  <c r="E1505" i="1"/>
  <c r="F1505" i="1"/>
  <c r="C1506" i="1"/>
  <c r="D1506" i="1"/>
  <c r="E1506" i="1"/>
  <c r="F1506" i="1"/>
  <c r="C1507" i="1"/>
  <c r="D1507" i="1"/>
  <c r="E1507" i="1"/>
  <c r="F1507" i="1"/>
  <c r="C1508" i="1"/>
  <c r="D1508" i="1"/>
  <c r="E1508" i="1"/>
  <c r="F1508" i="1"/>
  <c r="C1509" i="1"/>
  <c r="D1509" i="1"/>
  <c r="E1509" i="1"/>
  <c r="F1509" i="1"/>
  <c r="C1510" i="1"/>
  <c r="D1510" i="1"/>
  <c r="E1510" i="1"/>
  <c r="F1510" i="1"/>
  <c r="C1511" i="1"/>
  <c r="D1511" i="1"/>
  <c r="E1511" i="1"/>
  <c r="F1511" i="1"/>
  <c r="C1512" i="1"/>
  <c r="D1512" i="1"/>
  <c r="E1512" i="1"/>
  <c r="F1512" i="1"/>
  <c r="C1513" i="1"/>
  <c r="D1513" i="1"/>
  <c r="E1513" i="1"/>
  <c r="F1513" i="1"/>
  <c r="C1514" i="1"/>
  <c r="D1514" i="1"/>
  <c r="E1514" i="1"/>
  <c r="F1514" i="1"/>
  <c r="C1515" i="1"/>
  <c r="D1515" i="1"/>
  <c r="E1515" i="1"/>
  <c r="F1515" i="1"/>
  <c r="C1516" i="1"/>
  <c r="D1516" i="1"/>
  <c r="E1516" i="1"/>
  <c r="F1516" i="1"/>
  <c r="C1517" i="1"/>
  <c r="D1517" i="1"/>
  <c r="E1517" i="1"/>
  <c r="F1517" i="1"/>
  <c r="C1518" i="1"/>
  <c r="D1518" i="1"/>
  <c r="E1518" i="1"/>
  <c r="F1518" i="1"/>
  <c r="C1519" i="1"/>
  <c r="D1519" i="1"/>
  <c r="E1519" i="1"/>
  <c r="F1519" i="1"/>
  <c r="C1520" i="1"/>
  <c r="D1520" i="1"/>
  <c r="E1520" i="1"/>
  <c r="F1520" i="1"/>
  <c r="C1521" i="1"/>
  <c r="D1521" i="1"/>
  <c r="E1521" i="1"/>
  <c r="F1521" i="1"/>
  <c r="C1522" i="1"/>
  <c r="D1522" i="1"/>
  <c r="E1522" i="1"/>
  <c r="F1522" i="1"/>
  <c r="C1523" i="1"/>
  <c r="D1523" i="1"/>
  <c r="E1523" i="1"/>
  <c r="F1523" i="1"/>
  <c r="C1524" i="1"/>
  <c r="D1524" i="1"/>
  <c r="E1524" i="1"/>
  <c r="F1524" i="1"/>
  <c r="C1525" i="1"/>
  <c r="D1525" i="1"/>
  <c r="E1525" i="1"/>
  <c r="F1525" i="1"/>
  <c r="C1526" i="1"/>
  <c r="D1526" i="1"/>
  <c r="E1526" i="1"/>
  <c r="F1526" i="1"/>
  <c r="C1527" i="1"/>
  <c r="D1527" i="1"/>
  <c r="E1527" i="1"/>
  <c r="F1527" i="1"/>
  <c r="C1528" i="1"/>
  <c r="D1528" i="1"/>
  <c r="E1528" i="1"/>
  <c r="F1528" i="1"/>
  <c r="C1529" i="1"/>
  <c r="D1529" i="1"/>
  <c r="E1529" i="1"/>
  <c r="F1529" i="1"/>
  <c r="C1530" i="1"/>
  <c r="D1530" i="1"/>
  <c r="E1530" i="1"/>
  <c r="F1530" i="1"/>
  <c r="C1531" i="1"/>
  <c r="D1531" i="1"/>
  <c r="E1531" i="1"/>
  <c r="F1531" i="1"/>
  <c r="C1532" i="1"/>
  <c r="D1532" i="1"/>
  <c r="E1532" i="1"/>
  <c r="F1532" i="1"/>
  <c r="C1533" i="1"/>
  <c r="D1533" i="1"/>
  <c r="E1533" i="1"/>
  <c r="F1533" i="1"/>
  <c r="C1534" i="1"/>
  <c r="D1534" i="1"/>
  <c r="E1534" i="1"/>
  <c r="F1534" i="1"/>
  <c r="C1535" i="1"/>
  <c r="D1535" i="1"/>
  <c r="E1535" i="1"/>
  <c r="F1535" i="1"/>
  <c r="C1536" i="1"/>
  <c r="D1536" i="1"/>
  <c r="E1536" i="1"/>
  <c r="F1536" i="1"/>
  <c r="C1537" i="1"/>
  <c r="D1537" i="1"/>
  <c r="E1537" i="1"/>
  <c r="F1537" i="1"/>
  <c r="C1538" i="1"/>
  <c r="D1538" i="1"/>
  <c r="E1538" i="1"/>
  <c r="F1538" i="1"/>
  <c r="C1539" i="1"/>
  <c r="D1539" i="1"/>
  <c r="E1539" i="1"/>
  <c r="F1539" i="1"/>
  <c r="C1540" i="1"/>
  <c r="D1540" i="1"/>
  <c r="E1540" i="1"/>
  <c r="F1540" i="1"/>
  <c r="C1541" i="1"/>
  <c r="D1541" i="1"/>
  <c r="E1541" i="1"/>
  <c r="F1541" i="1"/>
  <c r="C1542" i="1"/>
  <c r="D1542" i="1"/>
  <c r="E1542" i="1"/>
  <c r="F1542" i="1"/>
  <c r="C1543" i="1"/>
  <c r="D1543" i="1"/>
  <c r="E1543" i="1"/>
  <c r="F1543" i="1"/>
  <c r="C1544" i="1"/>
  <c r="D1544" i="1"/>
  <c r="E1544" i="1"/>
  <c r="F1544" i="1"/>
  <c r="C1545" i="1"/>
  <c r="D1545" i="1"/>
  <c r="E1545" i="1"/>
  <c r="F1545" i="1"/>
  <c r="C1546" i="1"/>
  <c r="D1546" i="1"/>
  <c r="E1546" i="1"/>
  <c r="F1546" i="1"/>
  <c r="C1547" i="1"/>
  <c r="D1547" i="1"/>
  <c r="E1547" i="1"/>
  <c r="F1547" i="1"/>
  <c r="C1548" i="1"/>
  <c r="D1548" i="1"/>
  <c r="E1548" i="1"/>
  <c r="F1548" i="1"/>
  <c r="C1549" i="1"/>
  <c r="D1549" i="1"/>
  <c r="E1549" i="1"/>
  <c r="F1549" i="1"/>
  <c r="C1550" i="1"/>
  <c r="D1550" i="1"/>
  <c r="E1550" i="1"/>
  <c r="F1550" i="1"/>
  <c r="C1551" i="1"/>
  <c r="D1551" i="1"/>
  <c r="E1551" i="1"/>
  <c r="F1551" i="1"/>
  <c r="C1552" i="1"/>
  <c r="D1552" i="1"/>
  <c r="E1552" i="1"/>
  <c r="F1552" i="1"/>
  <c r="C1553" i="1"/>
  <c r="D1553" i="1"/>
  <c r="E1553" i="1"/>
  <c r="F1553" i="1"/>
  <c r="C1554" i="1"/>
  <c r="D1554" i="1"/>
  <c r="E1554" i="1"/>
  <c r="F1554" i="1"/>
  <c r="C1555" i="1"/>
  <c r="D1555" i="1"/>
  <c r="E1555" i="1"/>
  <c r="F1555" i="1"/>
  <c r="C1556" i="1"/>
  <c r="D1556" i="1"/>
  <c r="E1556" i="1"/>
  <c r="F1556" i="1"/>
  <c r="C1557" i="1"/>
  <c r="D1557" i="1"/>
  <c r="E1557" i="1"/>
  <c r="F1557" i="1"/>
  <c r="C1558" i="1"/>
  <c r="D1558" i="1"/>
  <c r="E1558" i="1"/>
  <c r="F1558" i="1"/>
  <c r="C1559" i="1"/>
  <c r="D1559" i="1"/>
  <c r="E1559" i="1"/>
  <c r="F1559" i="1"/>
  <c r="C1560" i="1"/>
  <c r="D1560" i="1"/>
  <c r="E1560" i="1"/>
  <c r="F1560" i="1"/>
  <c r="C1561" i="1"/>
  <c r="D1561" i="1"/>
  <c r="E1561" i="1"/>
  <c r="F1561" i="1"/>
  <c r="C1562" i="1"/>
  <c r="D1562" i="1"/>
  <c r="E1562" i="1"/>
  <c r="F1562" i="1"/>
  <c r="C1563" i="1"/>
  <c r="D1563" i="1"/>
  <c r="E1563" i="1"/>
  <c r="F1563" i="1"/>
  <c r="C1564" i="1"/>
  <c r="D1564" i="1"/>
  <c r="E1564" i="1"/>
  <c r="F1564" i="1"/>
  <c r="C1565" i="1"/>
  <c r="D1565" i="1"/>
  <c r="E1565" i="1"/>
  <c r="F1565" i="1"/>
  <c r="C1566" i="1"/>
  <c r="D1566" i="1"/>
  <c r="E1566" i="1"/>
  <c r="F1566" i="1"/>
  <c r="C1567" i="1"/>
  <c r="D1567" i="1"/>
  <c r="E1567" i="1"/>
  <c r="F1567" i="1"/>
  <c r="C1568" i="1"/>
  <c r="D1568" i="1"/>
  <c r="E1568" i="1"/>
  <c r="F1568" i="1"/>
  <c r="C1569" i="1"/>
  <c r="D1569" i="1"/>
  <c r="E1569" i="1"/>
  <c r="F1569" i="1"/>
  <c r="C1570" i="1"/>
  <c r="D1570" i="1"/>
  <c r="E1570" i="1"/>
  <c r="F1570" i="1"/>
  <c r="C1571" i="1"/>
  <c r="D1571" i="1"/>
  <c r="E1571" i="1"/>
  <c r="F1571" i="1"/>
  <c r="C1572" i="1"/>
  <c r="D1572" i="1"/>
  <c r="E1572" i="1"/>
  <c r="F1572" i="1"/>
  <c r="C1573" i="1"/>
  <c r="D1573" i="1"/>
  <c r="E1573" i="1"/>
  <c r="F1573" i="1"/>
  <c r="C1574" i="1"/>
  <c r="D1574" i="1"/>
  <c r="E1574" i="1"/>
  <c r="F1574" i="1"/>
  <c r="C1575" i="1"/>
  <c r="D1575" i="1"/>
  <c r="E1575" i="1"/>
  <c r="F1575" i="1"/>
  <c r="C1576" i="1"/>
  <c r="D1576" i="1"/>
  <c r="E1576" i="1"/>
  <c r="F1576" i="1"/>
  <c r="C1577" i="1"/>
  <c r="D1577" i="1"/>
  <c r="E1577" i="1"/>
  <c r="F1577" i="1"/>
  <c r="C1578" i="1"/>
  <c r="D1578" i="1"/>
  <c r="E1578" i="1"/>
  <c r="F1578" i="1"/>
  <c r="C1579" i="1"/>
  <c r="D1579" i="1"/>
  <c r="E1579" i="1"/>
  <c r="F1579" i="1"/>
  <c r="C1580" i="1"/>
  <c r="D1580" i="1"/>
  <c r="E1580" i="1"/>
  <c r="F1580" i="1"/>
  <c r="C1581" i="1"/>
  <c r="D1581" i="1"/>
  <c r="E1581" i="1"/>
  <c r="F1581" i="1"/>
  <c r="C1582" i="1"/>
  <c r="D1582" i="1"/>
  <c r="E1582" i="1"/>
  <c r="F1582" i="1"/>
  <c r="C1583" i="1"/>
  <c r="D1583" i="1"/>
  <c r="E1583" i="1"/>
  <c r="F1583" i="1"/>
  <c r="C1584" i="1"/>
  <c r="D1584" i="1"/>
  <c r="E1584" i="1"/>
  <c r="F1584" i="1"/>
  <c r="C1585" i="1"/>
  <c r="D1585" i="1"/>
  <c r="E1585" i="1"/>
  <c r="F1585" i="1"/>
  <c r="C1586" i="1"/>
  <c r="D1586" i="1"/>
  <c r="E1586" i="1"/>
  <c r="F1586" i="1"/>
  <c r="C1587" i="1"/>
  <c r="D1587" i="1"/>
  <c r="E1587" i="1"/>
  <c r="F1587" i="1"/>
  <c r="C1588" i="1"/>
  <c r="D1588" i="1"/>
  <c r="E1588" i="1"/>
  <c r="F1588" i="1"/>
  <c r="C1589" i="1"/>
  <c r="D1589" i="1"/>
  <c r="E1589" i="1"/>
  <c r="F1589" i="1"/>
  <c r="C1590" i="1"/>
  <c r="D1590" i="1"/>
  <c r="E1590" i="1"/>
  <c r="F1590" i="1"/>
  <c r="C1591" i="1"/>
  <c r="D1591" i="1"/>
  <c r="E1591" i="1"/>
  <c r="F1591" i="1"/>
  <c r="C1592" i="1"/>
  <c r="D1592" i="1"/>
  <c r="E1592" i="1"/>
  <c r="F1592" i="1"/>
  <c r="C1593" i="1"/>
  <c r="D1593" i="1"/>
  <c r="E1593" i="1"/>
  <c r="F1593" i="1"/>
  <c r="C1594" i="1"/>
  <c r="D1594" i="1"/>
  <c r="E1594" i="1"/>
  <c r="F1594" i="1"/>
  <c r="C1595" i="1"/>
  <c r="D1595" i="1"/>
  <c r="E1595" i="1"/>
  <c r="F1595" i="1"/>
  <c r="C1596" i="1"/>
  <c r="D1596" i="1"/>
  <c r="E1596" i="1"/>
  <c r="F1596" i="1"/>
  <c r="C1597" i="1"/>
  <c r="D1597" i="1"/>
  <c r="E1597" i="1"/>
  <c r="F1597" i="1"/>
  <c r="C1598" i="1"/>
  <c r="D1598" i="1"/>
  <c r="E1598" i="1"/>
  <c r="F1598" i="1"/>
  <c r="C1599" i="1"/>
  <c r="D1599" i="1"/>
  <c r="E1599" i="1"/>
  <c r="F1599" i="1"/>
  <c r="C1600" i="1"/>
  <c r="D1600" i="1"/>
  <c r="E1600" i="1"/>
  <c r="F1600" i="1"/>
  <c r="C1601" i="1"/>
  <c r="D1601" i="1"/>
  <c r="E1601" i="1"/>
  <c r="F1601" i="1"/>
  <c r="C1602" i="1"/>
  <c r="D1602" i="1"/>
  <c r="E1602" i="1"/>
  <c r="F1602" i="1"/>
  <c r="C1603" i="1"/>
  <c r="D1603" i="1"/>
  <c r="E1603" i="1"/>
  <c r="F1603" i="1"/>
  <c r="C1604" i="1"/>
  <c r="D1604" i="1"/>
  <c r="E1604" i="1"/>
  <c r="F1604" i="1"/>
  <c r="C1605" i="1"/>
  <c r="D1605" i="1"/>
  <c r="E1605" i="1"/>
  <c r="F1605" i="1"/>
  <c r="C1606" i="1"/>
  <c r="D1606" i="1"/>
  <c r="E1606" i="1"/>
  <c r="F1606" i="1"/>
  <c r="C1607" i="1"/>
  <c r="D1607" i="1"/>
  <c r="E1607" i="1"/>
  <c r="F1607" i="1"/>
  <c r="C1608" i="1"/>
  <c r="D1608" i="1"/>
  <c r="E1608" i="1"/>
  <c r="F1608" i="1"/>
  <c r="C1609" i="1"/>
  <c r="D1609" i="1"/>
  <c r="E1609" i="1"/>
  <c r="F1609" i="1"/>
  <c r="C1610" i="1"/>
  <c r="D1610" i="1"/>
  <c r="E1610" i="1"/>
  <c r="F1610" i="1"/>
  <c r="C1611" i="1"/>
  <c r="D1611" i="1"/>
  <c r="E1611" i="1"/>
  <c r="F1611" i="1"/>
  <c r="C1612" i="1"/>
  <c r="D1612" i="1"/>
  <c r="E1612" i="1"/>
  <c r="F1612" i="1"/>
  <c r="C1613" i="1"/>
  <c r="D1613" i="1"/>
  <c r="E1613" i="1"/>
  <c r="F1613" i="1"/>
  <c r="C1614" i="1"/>
  <c r="D1614" i="1"/>
  <c r="E1614" i="1"/>
  <c r="F1614" i="1"/>
  <c r="C1615" i="1"/>
  <c r="D1615" i="1"/>
  <c r="E1615" i="1"/>
  <c r="F1615" i="1"/>
  <c r="C1616" i="1"/>
  <c r="D1616" i="1"/>
  <c r="E1616" i="1"/>
  <c r="F1616" i="1"/>
  <c r="C1617" i="1"/>
  <c r="D1617" i="1"/>
  <c r="E1617" i="1"/>
  <c r="F1617" i="1"/>
  <c r="C1618" i="1"/>
  <c r="D1618" i="1"/>
  <c r="E1618" i="1"/>
  <c r="F1618" i="1"/>
  <c r="C1619" i="1"/>
  <c r="D1619" i="1"/>
  <c r="E1619" i="1"/>
  <c r="F1619" i="1"/>
  <c r="C1620" i="1"/>
  <c r="D1620" i="1"/>
  <c r="E1620" i="1"/>
  <c r="F1620" i="1"/>
  <c r="C1621" i="1"/>
  <c r="D1621" i="1"/>
  <c r="E1621" i="1"/>
  <c r="F1621" i="1"/>
  <c r="C1622" i="1"/>
  <c r="D1622" i="1"/>
  <c r="E1622" i="1"/>
  <c r="F1622" i="1"/>
  <c r="C1623" i="1"/>
  <c r="D1623" i="1"/>
  <c r="E1623" i="1"/>
  <c r="F1623" i="1"/>
  <c r="C1624" i="1"/>
  <c r="D1624" i="1"/>
  <c r="E1624" i="1"/>
  <c r="F1624" i="1"/>
  <c r="C1625" i="1"/>
  <c r="D1625" i="1"/>
  <c r="E1625" i="1"/>
  <c r="F1625" i="1"/>
  <c r="C1626" i="1"/>
  <c r="D1626" i="1"/>
  <c r="E1626" i="1"/>
  <c r="F1626" i="1"/>
  <c r="C1627" i="1"/>
  <c r="D1627" i="1"/>
  <c r="E1627" i="1"/>
  <c r="F1627" i="1"/>
  <c r="C1628" i="1"/>
  <c r="D1628" i="1"/>
  <c r="E1628" i="1"/>
  <c r="F1628" i="1"/>
  <c r="C1629" i="1"/>
  <c r="D1629" i="1"/>
  <c r="E1629" i="1"/>
  <c r="F1629" i="1"/>
  <c r="C1630" i="1"/>
  <c r="D1630" i="1"/>
  <c r="E1630" i="1"/>
  <c r="F1630" i="1"/>
  <c r="C1631" i="1"/>
  <c r="D1631" i="1"/>
  <c r="E1631" i="1"/>
  <c r="F1631" i="1"/>
  <c r="C1632" i="1"/>
  <c r="D1632" i="1"/>
  <c r="E1632" i="1"/>
  <c r="F1632" i="1"/>
  <c r="C1633" i="1"/>
  <c r="D1633" i="1"/>
  <c r="E1633" i="1"/>
  <c r="F1633" i="1"/>
  <c r="C1634" i="1"/>
  <c r="D1634" i="1"/>
  <c r="E1634" i="1"/>
  <c r="F1634" i="1"/>
  <c r="C1635" i="1"/>
  <c r="D1635" i="1"/>
  <c r="E1635" i="1"/>
  <c r="F1635" i="1"/>
  <c r="C1636" i="1"/>
  <c r="D1636" i="1"/>
  <c r="E1636" i="1"/>
  <c r="F1636" i="1"/>
  <c r="C1637" i="1"/>
  <c r="D1637" i="1"/>
  <c r="E1637" i="1"/>
  <c r="F1637" i="1"/>
  <c r="C1638" i="1"/>
  <c r="D1638" i="1"/>
  <c r="E1638" i="1"/>
  <c r="F1638" i="1"/>
  <c r="C1639" i="1"/>
  <c r="D1639" i="1"/>
  <c r="E1639" i="1"/>
  <c r="F1639" i="1"/>
  <c r="C1640" i="1"/>
  <c r="D1640" i="1"/>
  <c r="E1640" i="1"/>
  <c r="F1640" i="1"/>
  <c r="C1641" i="1"/>
  <c r="D1641" i="1"/>
  <c r="E1641" i="1"/>
  <c r="F1641" i="1"/>
  <c r="C1642" i="1"/>
  <c r="D1642" i="1"/>
  <c r="E1642" i="1"/>
  <c r="F1642" i="1"/>
  <c r="C1643" i="1"/>
  <c r="D1643" i="1"/>
  <c r="E1643" i="1"/>
  <c r="F1643" i="1"/>
  <c r="C1644" i="1"/>
  <c r="D1644" i="1"/>
  <c r="E1644" i="1"/>
  <c r="F1644" i="1"/>
  <c r="C1645" i="1"/>
  <c r="D1645" i="1"/>
  <c r="E1645" i="1"/>
  <c r="F1645" i="1"/>
  <c r="C1646" i="1"/>
  <c r="D1646" i="1"/>
  <c r="E1646" i="1"/>
  <c r="F1646" i="1"/>
  <c r="C1647" i="1"/>
  <c r="D1647" i="1"/>
  <c r="E1647" i="1"/>
  <c r="F1647" i="1"/>
  <c r="C1648" i="1"/>
  <c r="D1648" i="1"/>
  <c r="E1648" i="1"/>
  <c r="F1648" i="1"/>
  <c r="C1649" i="1"/>
  <c r="D1649" i="1"/>
  <c r="E1649" i="1"/>
  <c r="F1649" i="1"/>
  <c r="C1650" i="1"/>
  <c r="D1650" i="1"/>
  <c r="E1650" i="1"/>
  <c r="F1650" i="1"/>
  <c r="C1651" i="1"/>
  <c r="D1651" i="1"/>
  <c r="E1651" i="1"/>
  <c r="F1651" i="1"/>
  <c r="C1652" i="1"/>
  <c r="D1652" i="1"/>
  <c r="E1652" i="1"/>
  <c r="F1652" i="1"/>
  <c r="C1653" i="1"/>
  <c r="D1653" i="1"/>
  <c r="E1653" i="1"/>
  <c r="F1653" i="1"/>
  <c r="C1654" i="1"/>
  <c r="D1654" i="1"/>
  <c r="E1654" i="1"/>
  <c r="F1654" i="1"/>
  <c r="C1655" i="1"/>
  <c r="D1655" i="1"/>
  <c r="E1655" i="1"/>
  <c r="F1655" i="1"/>
  <c r="C1656" i="1"/>
  <c r="D1656" i="1"/>
  <c r="E1656" i="1"/>
  <c r="F1656" i="1"/>
  <c r="C1657" i="1"/>
  <c r="D1657" i="1"/>
  <c r="E1657" i="1"/>
  <c r="F1657" i="1"/>
  <c r="C1658" i="1"/>
  <c r="D1658" i="1"/>
  <c r="E1658" i="1"/>
  <c r="F1658" i="1"/>
  <c r="C1659" i="1"/>
  <c r="D1659" i="1"/>
  <c r="E1659" i="1"/>
  <c r="F1659" i="1"/>
  <c r="C1660" i="1"/>
  <c r="D1660" i="1"/>
  <c r="E1660" i="1"/>
  <c r="F1660" i="1"/>
  <c r="C1661" i="1"/>
  <c r="D1661" i="1"/>
  <c r="E1661" i="1"/>
  <c r="F1661" i="1"/>
  <c r="C1662" i="1"/>
  <c r="D1662" i="1"/>
  <c r="E1662" i="1"/>
  <c r="F1662" i="1"/>
  <c r="C1663" i="1"/>
  <c r="D1663" i="1"/>
  <c r="E1663" i="1"/>
  <c r="F1663" i="1"/>
  <c r="C1664" i="1"/>
  <c r="D1664" i="1"/>
  <c r="E1664" i="1"/>
  <c r="F1664" i="1"/>
  <c r="C1665" i="1"/>
  <c r="D1665" i="1"/>
  <c r="E1665" i="1"/>
  <c r="F1665" i="1"/>
  <c r="C1666" i="1"/>
  <c r="D1666" i="1"/>
  <c r="E1666" i="1"/>
  <c r="F1666" i="1"/>
  <c r="C1667" i="1"/>
  <c r="D1667" i="1"/>
  <c r="E1667" i="1"/>
  <c r="F1667" i="1"/>
  <c r="C1668" i="1"/>
  <c r="D1668" i="1"/>
  <c r="E1668" i="1"/>
  <c r="F1668" i="1"/>
  <c r="C1669" i="1"/>
  <c r="D1669" i="1"/>
  <c r="E1669" i="1"/>
  <c r="F1669" i="1"/>
  <c r="C1670" i="1"/>
  <c r="D1670" i="1"/>
  <c r="E1670" i="1"/>
  <c r="F1670" i="1"/>
  <c r="C1671" i="1"/>
  <c r="D1671" i="1"/>
  <c r="E1671" i="1"/>
  <c r="F1671" i="1"/>
  <c r="C1672" i="1"/>
  <c r="D1672" i="1"/>
  <c r="E1672" i="1"/>
  <c r="F1672" i="1"/>
  <c r="C1673" i="1"/>
  <c r="D1673" i="1"/>
  <c r="E1673" i="1"/>
  <c r="F1673" i="1"/>
  <c r="C1674" i="1"/>
  <c r="D1674" i="1"/>
  <c r="E1674" i="1"/>
  <c r="F1674" i="1"/>
  <c r="C1675" i="1"/>
  <c r="D1675" i="1"/>
  <c r="E1675" i="1"/>
  <c r="F1675" i="1"/>
  <c r="C1676" i="1"/>
  <c r="D1676" i="1"/>
  <c r="E1676" i="1"/>
  <c r="F1676" i="1"/>
  <c r="C1677" i="1"/>
  <c r="D1677" i="1"/>
  <c r="E1677" i="1"/>
  <c r="F1677" i="1"/>
  <c r="C1678" i="1"/>
  <c r="D1678" i="1"/>
  <c r="E1678" i="1"/>
  <c r="F1678" i="1"/>
  <c r="C1679" i="1"/>
  <c r="D1679" i="1"/>
  <c r="E1679" i="1"/>
  <c r="F1679" i="1"/>
  <c r="C1680" i="1"/>
  <c r="D1680" i="1"/>
  <c r="E1680" i="1"/>
  <c r="F1680" i="1"/>
  <c r="C1681" i="1"/>
  <c r="D1681" i="1"/>
  <c r="E1681" i="1"/>
  <c r="F1681" i="1"/>
  <c r="C1682" i="1"/>
  <c r="D1682" i="1"/>
  <c r="E1682" i="1"/>
  <c r="F1682" i="1"/>
  <c r="C1683" i="1"/>
  <c r="D1683" i="1"/>
  <c r="E1683" i="1"/>
  <c r="F1683" i="1"/>
  <c r="C1684" i="1"/>
  <c r="D1684" i="1"/>
  <c r="E1684" i="1"/>
  <c r="F1684" i="1"/>
  <c r="C1685" i="1"/>
  <c r="D1685" i="1"/>
  <c r="E1685" i="1"/>
  <c r="F1685" i="1"/>
  <c r="C1686" i="1"/>
  <c r="D1686" i="1"/>
  <c r="E1686" i="1"/>
  <c r="F1686" i="1"/>
  <c r="C1687" i="1"/>
  <c r="D1687" i="1"/>
  <c r="E1687" i="1"/>
  <c r="F1687" i="1"/>
  <c r="C1688" i="1"/>
  <c r="D1688" i="1"/>
  <c r="E1688" i="1"/>
  <c r="F1688" i="1"/>
  <c r="C1689" i="1"/>
  <c r="D1689" i="1"/>
  <c r="E1689" i="1"/>
  <c r="F1689" i="1"/>
  <c r="C1690" i="1"/>
  <c r="D1690" i="1"/>
  <c r="E1690" i="1"/>
  <c r="F1690" i="1"/>
  <c r="C1691" i="1"/>
  <c r="D1691" i="1"/>
  <c r="E1691" i="1"/>
  <c r="F1691" i="1"/>
  <c r="C1692" i="1"/>
  <c r="D1692" i="1"/>
  <c r="E1692" i="1"/>
  <c r="F1692" i="1"/>
  <c r="C1693" i="1"/>
  <c r="D1693" i="1"/>
  <c r="E1693" i="1"/>
  <c r="F1693" i="1"/>
  <c r="C1694" i="1"/>
  <c r="D1694" i="1"/>
  <c r="E1694" i="1"/>
  <c r="F1694" i="1"/>
  <c r="C1695" i="1"/>
  <c r="D1695" i="1"/>
  <c r="E1695" i="1"/>
  <c r="F1695" i="1"/>
  <c r="C1696" i="1"/>
  <c r="D1696" i="1"/>
  <c r="E1696" i="1"/>
  <c r="F1696" i="1"/>
  <c r="C1697" i="1"/>
  <c r="D1697" i="1"/>
  <c r="E1697" i="1"/>
  <c r="F1697" i="1"/>
  <c r="C1698" i="1"/>
  <c r="D1698" i="1"/>
  <c r="E1698" i="1"/>
  <c r="F1698" i="1"/>
  <c r="C1699" i="1"/>
  <c r="D1699" i="1"/>
  <c r="E1699" i="1"/>
  <c r="F1699" i="1"/>
  <c r="C1700" i="1"/>
  <c r="D1700" i="1"/>
  <c r="E1700" i="1"/>
  <c r="F1700" i="1"/>
  <c r="C1701" i="1"/>
  <c r="D1701" i="1"/>
  <c r="E1701" i="1"/>
  <c r="F1701" i="1"/>
  <c r="C1702" i="1"/>
  <c r="D1702" i="1"/>
  <c r="E1702" i="1"/>
  <c r="F1702" i="1"/>
  <c r="C1703" i="1"/>
  <c r="D1703" i="1"/>
  <c r="E1703" i="1"/>
  <c r="F1703" i="1"/>
  <c r="C1704" i="1"/>
  <c r="D1704" i="1"/>
  <c r="E1704" i="1"/>
  <c r="F1704" i="1"/>
  <c r="C1705" i="1"/>
  <c r="D1705" i="1"/>
  <c r="E1705" i="1"/>
  <c r="F1705" i="1"/>
  <c r="C1706" i="1"/>
  <c r="D1706" i="1"/>
  <c r="E1706" i="1"/>
  <c r="F1706" i="1"/>
  <c r="C1707" i="1"/>
  <c r="D1707" i="1"/>
  <c r="E1707" i="1"/>
  <c r="F1707" i="1"/>
  <c r="C1708" i="1"/>
  <c r="D1708" i="1"/>
  <c r="E1708" i="1"/>
  <c r="F1708" i="1"/>
  <c r="C1709" i="1"/>
  <c r="D1709" i="1"/>
  <c r="E1709" i="1"/>
  <c r="F1709" i="1"/>
  <c r="C1710" i="1"/>
  <c r="D1710" i="1"/>
  <c r="E1710" i="1"/>
  <c r="F1710" i="1"/>
  <c r="C1711" i="1"/>
  <c r="D1711" i="1"/>
  <c r="E1711" i="1"/>
  <c r="F1711" i="1"/>
  <c r="C1712" i="1"/>
  <c r="D1712" i="1"/>
  <c r="E1712" i="1"/>
  <c r="F1712" i="1"/>
  <c r="C1713" i="1"/>
  <c r="D1713" i="1"/>
  <c r="E1713" i="1"/>
  <c r="F1713" i="1"/>
  <c r="C1714" i="1"/>
  <c r="D1714" i="1"/>
  <c r="E1714" i="1"/>
  <c r="F1714" i="1"/>
  <c r="C1715" i="1"/>
  <c r="D1715" i="1"/>
  <c r="E1715" i="1"/>
  <c r="F1715" i="1"/>
  <c r="C1716" i="1"/>
  <c r="D1716" i="1"/>
  <c r="E1716" i="1"/>
  <c r="F1716" i="1"/>
  <c r="C1717" i="1"/>
  <c r="D1717" i="1"/>
  <c r="E1717" i="1"/>
  <c r="F1717" i="1"/>
  <c r="C1718" i="1"/>
  <c r="D1718" i="1"/>
  <c r="E1718" i="1"/>
  <c r="F1718" i="1"/>
  <c r="C1719" i="1"/>
  <c r="D1719" i="1"/>
  <c r="E1719" i="1"/>
  <c r="F1719" i="1"/>
  <c r="C1720" i="1"/>
  <c r="D1720" i="1"/>
  <c r="E1720" i="1"/>
  <c r="F1720" i="1"/>
  <c r="C1721" i="1"/>
  <c r="D1721" i="1"/>
  <c r="E1721" i="1"/>
  <c r="F1721" i="1"/>
  <c r="C1722" i="1"/>
  <c r="D1722" i="1"/>
  <c r="E1722" i="1"/>
  <c r="F1722" i="1"/>
  <c r="C1723" i="1"/>
  <c r="D1723" i="1"/>
  <c r="E1723" i="1"/>
  <c r="F1723" i="1"/>
  <c r="C1724" i="1"/>
  <c r="D1724" i="1"/>
  <c r="E1724" i="1"/>
  <c r="F1724" i="1"/>
  <c r="C1725" i="1"/>
  <c r="D1725" i="1"/>
  <c r="E1725" i="1"/>
  <c r="F1725" i="1"/>
  <c r="C1726" i="1"/>
  <c r="D1726" i="1"/>
  <c r="E1726" i="1"/>
  <c r="F1726" i="1"/>
  <c r="C1727" i="1"/>
  <c r="D1727" i="1"/>
  <c r="E1727" i="1"/>
  <c r="F1727" i="1"/>
  <c r="C1728" i="1"/>
  <c r="D1728" i="1"/>
  <c r="E1728" i="1"/>
  <c r="F1728" i="1"/>
  <c r="C1729" i="1"/>
  <c r="D1729" i="1"/>
  <c r="E1729" i="1"/>
  <c r="F1729" i="1"/>
  <c r="C1730" i="1"/>
  <c r="D1730" i="1"/>
  <c r="E1730" i="1"/>
  <c r="F1730" i="1"/>
  <c r="C1731" i="1"/>
  <c r="D1731" i="1"/>
  <c r="E1731" i="1"/>
  <c r="F1731" i="1"/>
  <c r="C1732" i="1"/>
  <c r="D1732" i="1"/>
  <c r="E1732" i="1"/>
  <c r="F1732" i="1"/>
  <c r="C1733" i="1"/>
  <c r="D1733" i="1"/>
  <c r="E1733" i="1"/>
  <c r="F1733" i="1"/>
  <c r="C1734" i="1"/>
  <c r="D1734" i="1"/>
  <c r="E1734" i="1"/>
  <c r="F1734" i="1"/>
  <c r="C1735" i="1"/>
  <c r="D1735" i="1"/>
  <c r="E1735" i="1"/>
  <c r="F1735" i="1"/>
  <c r="C1736" i="1"/>
  <c r="D1736" i="1"/>
  <c r="E1736" i="1"/>
  <c r="F1736" i="1"/>
  <c r="C1737" i="1"/>
  <c r="D1737" i="1"/>
  <c r="E1737" i="1"/>
  <c r="F1737" i="1"/>
  <c r="C1738" i="1"/>
  <c r="D1738" i="1"/>
  <c r="E1738" i="1"/>
  <c r="F1738" i="1"/>
  <c r="C1739" i="1"/>
  <c r="D1739" i="1"/>
  <c r="E1739" i="1"/>
  <c r="F1739" i="1"/>
  <c r="C1740" i="1"/>
  <c r="D1740" i="1"/>
  <c r="E1740" i="1"/>
  <c r="F1740" i="1"/>
  <c r="C1741" i="1"/>
  <c r="D1741" i="1"/>
  <c r="E1741" i="1"/>
  <c r="F1741" i="1"/>
  <c r="C1742" i="1"/>
  <c r="D1742" i="1"/>
  <c r="E1742" i="1"/>
  <c r="F1742" i="1"/>
  <c r="C1743" i="1"/>
  <c r="D1743" i="1"/>
  <c r="E1743" i="1"/>
  <c r="F1743" i="1"/>
  <c r="C1744" i="1"/>
  <c r="D1744" i="1"/>
  <c r="E1744" i="1"/>
  <c r="F1744" i="1"/>
  <c r="C1745" i="1"/>
  <c r="D1745" i="1"/>
  <c r="E1745" i="1"/>
  <c r="F1745" i="1"/>
  <c r="C1746" i="1"/>
  <c r="D1746" i="1"/>
  <c r="E1746" i="1"/>
  <c r="F1746" i="1"/>
  <c r="C1747" i="1"/>
  <c r="D1747" i="1"/>
  <c r="E1747" i="1"/>
  <c r="F1747" i="1"/>
  <c r="C1748" i="1"/>
  <c r="D1748" i="1"/>
  <c r="E1748" i="1"/>
  <c r="F1748" i="1"/>
  <c r="C1749" i="1"/>
  <c r="D1749" i="1"/>
  <c r="E1749" i="1"/>
  <c r="F1749" i="1"/>
  <c r="C1750" i="1"/>
  <c r="D1750" i="1"/>
  <c r="E1750" i="1"/>
  <c r="F1750" i="1"/>
  <c r="C1751" i="1"/>
  <c r="D1751" i="1"/>
  <c r="E1751" i="1"/>
  <c r="F1751" i="1"/>
  <c r="C1752" i="1"/>
  <c r="D1752" i="1"/>
  <c r="E1752" i="1"/>
  <c r="F1752" i="1"/>
  <c r="C1753" i="1"/>
  <c r="D1753" i="1"/>
  <c r="E1753" i="1"/>
  <c r="F1753" i="1"/>
  <c r="C1754" i="1"/>
  <c r="D1754" i="1"/>
  <c r="E1754" i="1"/>
  <c r="F1754" i="1"/>
  <c r="C1755" i="1"/>
  <c r="D1755" i="1"/>
  <c r="E1755" i="1"/>
  <c r="F1755" i="1"/>
  <c r="C1756" i="1"/>
  <c r="D1756" i="1"/>
  <c r="E1756" i="1"/>
  <c r="F1756" i="1"/>
  <c r="C1757" i="1"/>
  <c r="D1757" i="1"/>
  <c r="E1757" i="1"/>
  <c r="F1757" i="1"/>
  <c r="C1758" i="1"/>
  <c r="D1758" i="1"/>
  <c r="E1758" i="1"/>
  <c r="F1758" i="1"/>
  <c r="C1759" i="1"/>
  <c r="D1759" i="1"/>
  <c r="E1759" i="1"/>
  <c r="F1759" i="1"/>
  <c r="C1760" i="1"/>
  <c r="D1760" i="1"/>
  <c r="E1760" i="1"/>
  <c r="F1760" i="1"/>
  <c r="C1761" i="1"/>
  <c r="D1761" i="1"/>
  <c r="E1761" i="1"/>
  <c r="F1761" i="1"/>
  <c r="C1762" i="1"/>
  <c r="D1762" i="1"/>
  <c r="E1762" i="1"/>
  <c r="F1762" i="1"/>
  <c r="C1763" i="1"/>
  <c r="D1763" i="1"/>
  <c r="E1763" i="1"/>
  <c r="F1763" i="1"/>
  <c r="C1764" i="1"/>
  <c r="D1764" i="1"/>
  <c r="E1764" i="1"/>
  <c r="F1764" i="1"/>
  <c r="C1765" i="1"/>
  <c r="D1765" i="1"/>
  <c r="E1765" i="1"/>
  <c r="F1765" i="1"/>
  <c r="C1766" i="1"/>
  <c r="D1766" i="1"/>
  <c r="E1766" i="1"/>
  <c r="F1766" i="1"/>
  <c r="C1767" i="1"/>
  <c r="D1767" i="1"/>
  <c r="E1767" i="1"/>
  <c r="F1767" i="1"/>
  <c r="C1768" i="1"/>
  <c r="D1768" i="1"/>
  <c r="E1768" i="1"/>
  <c r="F1768" i="1"/>
  <c r="C1769" i="1"/>
  <c r="D1769" i="1"/>
  <c r="E1769" i="1"/>
  <c r="F1769" i="1"/>
  <c r="C1770" i="1"/>
  <c r="D1770" i="1"/>
  <c r="E1770" i="1"/>
  <c r="F1770" i="1"/>
  <c r="C1771" i="1"/>
  <c r="D1771" i="1"/>
  <c r="E1771" i="1"/>
  <c r="F1771" i="1"/>
  <c r="C1772" i="1"/>
  <c r="D1772" i="1"/>
  <c r="E1772" i="1"/>
  <c r="F1772" i="1"/>
  <c r="C1773" i="1"/>
  <c r="D1773" i="1"/>
  <c r="E1773" i="1"/>
  <c r="F1773" i="1"/>
  <c r="C1774" i="1"/>
  <c r="D1774" i="1"/>
  <c r="E1774" i="1"/>
  <c r="F1774" i="1"/>
  <c r="C1775" i="1"/>
  <c r="D1775" i="1"/>
  <c r="E1775" i="1"/>
  <c r="F1775" i="1"/>
  <c r="C1776" i="1"/>
  <c r="D1776" i="1"/>
  <c r="E1776" i="1"/>
  <c r="F1776" i="1"/>
  <c r="C1777" i="1"/>
  <c r="D1777" i="1"/>
  <c r="E1777" i="1"/>
  <c r="F1777" i="1"/>
  <c r="C1778" i="1"/>
  <c r="D1778" i="1"/>
  <c r="E1778" i="1"/>
  <c r="F1778" i="1"/>
  <c r="C1779" i="1"/>
  <c r="D1779" i="1"/>
  <c r="E1779" i="1"/>
  <c r="F1779" i="1"/>
  <c r="C1780" i="1"/>
  <c r="D1780" i="1"/>
  <c r="E1780" i="1"/>
  <c r="F1780" i="1"/>
  <c r="C1781" i="1"/>
  <c r="D1781" i="1"/>
  <c r="E1781" i="1"/>
  <c r="F1781" i="1"/>
  <c r="C1782" i="1"/>
  <c r="D1782" i="1"/>
  <c r="E1782" i="1"/>
  <c r="F1782" i="1"/>
  <c r="C1783" i="1"/>
  <c r="D1783" i="1"/>
  <c r="E1783" i="1"/>
  <c r="F1783" i="1"/>
  <c r="C1784" i="1"/>
  <c r="D1784" i="1"/>
  <c r="E1784" i="1"/>
  <c r="F1784" i="1"/>
  <c r="C1785" i="1"/>
  <c r="D1785" i="1"/>
  <c r="E1785" i="1"/>
  <c r="F1785" i="1"/>
  <c r="C1786" i="1"/>
  <c r="D1786" i="1"/>
  <c r="E1786" i="1"/>
  <c r="F1786" i="1"/>
  <c r="C1787" i="1"/>
  <c r="D1787" i="1"/>
  <c r="E1787" i="1"/>
  <c r="F1787" i="1"/>
  <c r="C1788" i="1"/>
  <c r="D1788" i="1"/>
  <c r="E1788" i="1"/>
  <c r="F1788" i="1"/>
  <c r="C1789" i="1"/>
  <c r="D1789" i="1"/>
  <c r="E1789" i="1"/>
  <c r="F1789" i="1"/>
  <c r="C1790" i="1"/>
  <c r="D1790" i="1"/>
  <c r="E1790" i="1"/>
  <c r="F1790" i="1"/>
  <c r="C1791" i="1"/>
  <c r="D1791" i="1"/>
  <c r="E1791" i="1"/>
  <c r="F1791" i="1"/>
  <c r="C1792" i="1"/>
  <c r="D1792" i="1"/>
  <c r="E1792" i="1"/>
  <c r="F1792" i="1"/>
  <c r="C1793" i="1"/>
  <c r="D1793" i="1"/>
  <c r="E1793" i="1"/>
  <c r="F1793" i="1"/>
  <c r="C1794" i="1"/>
  <c r="D1794" i="1"/>
  <c r="E1794" i="1"/>
  <c r="F1794" i="1"/>
  <c r="C1795" i="1"/>
  <c r="D1795" i="1"/>
  <c r="E1795" i="1"/>
  <c r="F1795" i="1"/>
  <c r="C1796" i="1"/>
  <c r="D1796" i="1"/>
  <c r="E1796" i="1"/>
  <c r="F1796" i="1"/>
  <c r="C1797" i="1"/>
  <c r="D1797" i="1"/>
  <c r="E1797" i="1"/>
  <c r="F1797" i="1"/>
  <c r="C1798" i="1"/>
  <c r="D1798" i="1"/>
  <c r="E1798" i="1"/>
  <c r="F1798" i="1"/>
  <c r="C1799" i="1"/>
  <c r="D1799" i="1"/>
  <c r="E1799" i="1"/>
  <c r="F1799" i="1"/>
  <c r="C1800" i="1"/>
  <c r="D1800" i="1"/>
  <c r="E1800" i="1"/>
  <c r="F1800" i="1"/>
  <c r="C1801" i="1"/>
  <c r="D1801" i="1"/>
  <c r="E1801" i="1"/>
  <c r="F1801" i="1"/>
  <c r="C1802" i="1"/>
  <c r="D1802" i="1"/>
  <c r="E1802" i="1"/>
  <c r="F1802" i="1"/>
  <c r="C1803" i="1"/>
  <c r="D1803" i="1"/>
  <c r="E1803" i="1"/>
  <c r="F1803" i="1"/>
  <c r="C1804" i="1"/>
  <c r="D1804" i="1"/>
  <c r="E1804" i="1"/>
  <c r="F1804" i="1"/>
  <c r="C1805" i="1"/>
  <c r="D1805" i="1"/>
  <c r="E1805" i="1"/>
  <c r="F1805" i="1"/>
  <c r="C1806" i="1"/>
  <c r="D1806" i="1"/>
  <c r="E1806" i="1"/>
  <c r="F1806" i="1"/>
  <c r="C1807" i="1"/>
  <c r="D1807" i="1"/>
  <c r="E1807" i="1"/>
  <c r="F1807" i="1"/>
  <c r="C1808" i="1"/>
  <c r="D1808" i="1"/>
  <c r="E1808" i="1"/>
  <c r="F1808" i="1"/>
  <c r="C1809" i="1"/>
  <c r="D1809" i="1"/>
  <c r="E1809" i="1"/>
  <c r="F1809" i="1"/>
  <c r="C1810" i="1"/>
  <c r="D1810" i="1"/>
  <c r="E1810" i="1"/>
  <c r="F1810" i="1"/>
  <c r="C1811" i="1"/>
  <c r="D1811" i="1"/>
  <c r="E1811" i="1"/>
  <c r="F1811" i="1"/>
  <c r="C1812" i="1"/>
  <c r="D1812" i="1"/>
  <c r="E1812" i="1"/>
  <c r="F1812" i="1"/>
  <c r="C1813" i="1"/>
  <c r="D1813" i="1"/>
  <c r="E1813" i="1"/>
  <c r="F1813" i="1"/>
  <c r="C1814" i="1"/>
  <c r="D1814" i="1"/>
  <c r="E1814" i="1"/>
  <c r="F1814" i="1"/>
  <c r="C1815" i="1"/>
  <c r="D1815" i="1"/>
  <c r="E1815" i="1"/>
  <c r="F1815" i="1"/>
  <c r="C1816" i="1"/>
  <c r="D1816" i="1"/>
  <c r="E1816" i="1"/>
  <c r="F1816" i="1"/>
  <c r="C1817" i="1"/>
  <c r="D1817" i="1"/>
  <c r="E1817" i="1"/>
  <c r="F1817" i="1"/>
  <c r="C1818" i="1"/>
  <c r="D1818" i="1"/>
  <c r="E1818" i="1"/>
  <c r="F1818" i="1"/>
  <c r="C1819" i="1"/>
  <c r="D1819" i="1"/>
  <c r="E1819" i="1"/>
  <c r="F1819" i="1"/>
  <c r="C1820" i="1"/>
  <c r="D1820" i="1"/>
  <c r="E1820" i="1"/>
  <c r="F1820" i="1"/>
  <c r="C1821" i="1"/>
  <c r="D1821" i="1"/>
  <c r="E1821" i="1"/>
  <c r="F1821" i="1"/>
  <c r="C1822" i="1"/>
  <c r="D1822" i="1"/>
  <c r="E1822" i="1"/>
  <c r="F1822" i="1"/>
  <c r="C1823" i="1"/>
  <c r="D1823" i="1"/>
  <c r="E1823" i="1"/>
  <c r="F1823" i="1"/>
  <c r="C1824" i="1"/>
  <c r="D1824" i="1"/>
  <c r="E1824" i="1"/>
  <c r="F1824" i="1"/>
  <c r="C1825" i="1"/>
  <c r="D1825" i="1"/>
  <c r="E1825" i="1"/>
  <c r="F1825" i="1"/>
  <c r="C1826" i="1"/>
  <c r="D1826" i="1"/>
  <c r="E1826" i="1"/>
  <c r="F1826" i="1"/>
  <c r="C1827" i="1"/>
  <c r="D1827" i="1"/>
  <c r="E1827" i="1"/>
  <c r="F1827" i="1"/>
  <c r="C1828" i="1"/>
  <c r="D1828" i="1"/>
  <c r="E1828" i="1"/>
  <c r="F1828" i="1"/>
  <c r="C1829" i="1"/>
  <c r="D1829" i="1"/>
  <c r="E1829" i="1"/>
  <c r="F1829" i="1"/>
  <c r="C1830" i="1"/>
  <c r="D1830" i="1"/>
  <c r="E1830" i="1"/>
  <c r="F1830" i="1"/>
  <c r="C1831" i="1"/>
  <c r="D1831" i="1"/>
  <c r="E1831" i="1"/>
  <c r="F1831" i="1"/>
  <c r="C1832" i="1"/>
  <c r="D1832" i="1"/>
  <c r="E1832" i="1"/>
  <c r="F1832" i="1"/>
  <c r="C1833" i="1"/>
  <c r="D1833" i="1"/>
  <c r="E1833" i="1"/>
  <c r="F1833" i="1"/>
  <c r="C1834" i="1"/>
  <c r="D1834" i="1"/>
  <c r="E1834" i="1"/>
  <c r="F1834" i="1"/>
  <c r="C1835" i="1"/>
  <c r="D1835" i="1"/>
  <c r="E1835" i="1"/>
  <c r="F1835" i="1"/>
  <c r="C1836" i="1"/>
  <c r="D1836" i="1"/>
  <c r="E1836" i="1"/>
  <c r="F1836" i="1"/>
  <c r="C1837" i="1"/>
  <c r="D1837" i="1"/>
  <c r="E1837" i="1"/>
  <c r="F1837" i="1"/>
  <c r="C1838" i="1"/>
  <c r="D1838" i="1"/>
  <c r="E1838" i="1"/>
  <c r="F1838" i="1"/>
  <c r="C1839" i="1"/>
  <c r="D1839" i="1"/>
  <c r="E1839" i="1"/>
  <c r="F1839" i="1"/>
  <c r="C1840" i="1"/>
  <c r="D1840" i="1"/>
  <c r="E1840" i="1"/>
  <c r="F1840" i="1"/>
  <c r="C1841" i="1"/>
  <c r="D1841" i="1"/>
  <c r="E1841" i="1"/>
  <c r="F1841" i="1"/>
  <c r="C1842" i="1"/>
  <c r="D1842" i="1"/>
  <c r="E1842" i="1"/>
  <c r="F1842" i="1"/>
  <c r="C1843" i="1"/>
  <c r="D1843" i="1"/>
  <c r="E1843" i="1"/>
  <c r="F1843" i="1"/>
  <c r="C1844" i="1"/>
  <c r="D1844" i="1"/>
  <c r="E1844" i="1"/>
  <c r="F1844" i="1"/>
  <c r="C1845" i="1"/>
  <c r="D1845" i="1"/>
  <c r="E1845" i="1"/>
  <c r="F1845" i="1"/>
  <c r="C1846" i="1"/>
  <c r="D1846" i="1"/>
  <c r="E1846" i="1"/>
  <c r="F1846" i="1"/>
  <c r="C1847" i="1"/>
  <c r="D1847" i="1"/>
  <c r="E1847" i="1"/>
  <c r="F1847" i="1"/>
  <c r="C1848" i="1"/>
  <c r="D1848" i="1"/>
  <c r="E1848" i="1"/>
  <c r="F1848" i="1"/>
  <c r="C1849" i="1"/>
  <c r="D1849" i="1"/>
  <c r="E1849" i="1"/>
  <c r="F1849" i="1"/>
  <c r="C1850" i="1"/>
  <c r="D1850" i="1"/>
  <c r="E1850" i="1"/>
  <c r="F1850" i="1"/>
  <c r="C1851" i="1"/>
  <c r="D1851" i="1"/>
  <c r="E1851" i="1"/>
  <c r="F1851" i="1"/>
  <c r="C1852" i="1"/>
  <c r="D1852" i="1"/>
  <c r="E1852" i="1"/>
  <c r="F1852" i="1"/>
  <c r="C1853" i="1"/>
  <c r="D1853" i="1"/>
  <c r="E1853" i="1"/>
  <c r="F1853" i="1"/>
  <c r="C1854" i="1"/>
  <c r="D1854" i="1"/>
  <c r="E1854" i="1"/>
  <c r="F1854" i="1"/>
  <c r="C1855" i="1"/>
  <c r="D1855" i="1"/>
  <c r="E1855" i="1"/>
  <c r="F1855" i="1"/>
  <c r="C1856" i="1"/>
  <c r="D1856" i="1"/>
  <c r="E1856" i="1"/>
  <c r="F1856" i="1"/>
  <c r="C1857" i="1"/>
  <c r="D1857" i="1"/>
  <c r="E1857" i="1"/>
  <c r="F1857" i="1"/>
  <c r="C1858" i="1"/>
  <c r="D1858" i="1"/>
  <c r="E1858" i="1"/>
  <c r="F1858" i="1"/>
  <c r="C1859" i="1"/>
  <c r="D1859" i="1"/>
  <c r="E1859" i="1"/>
  <c r="F1859" i="1"/>
  <c r="C1860" i="1"/>
  <c r="D1860" i="1"/>
  <c r="E1860" i="1"/>
  <c r="F1860" i="1"/>
  <c r="C1861" i="1"/>
  <c r="D1861" i="1"/>
  <c r="E1861" i="1"/>
  <c r="F1861" i="1"/>
  <c r="C1862" i="1"/>
  <c r="D1862" i="1"/>
  <c r="E1862" i="1"/>
  <c r="F1862" i="1"/>
  <c r="C1863" i="1"/>
  <c r="D1863" i="1"/>
  <c r="E1863" i="1"/>
  <c r="F1863" i="1"/>
  <c r="C1864" i="1"/>
  <c r="D1864" i="1"/>
  <c r="E1864" i="1"/>
  <c r="F1864" i="1"/>
  <c r="C1865" i="1"/>
  <c r="D1865" i="1"/>
  <c r="E1865" i="1"/>
  <c r="F1865" i="1"/>
  <c r="C1866" i="1"/>
  <c r="D1866" i="1"/>
  <c r="E1866" i="1"/>
  <c r="F1866" i="1"/>
  <c r="C1867" i="1"/>
  <c r="D1867" i="1"/>
  <c r="E1867" i="1"/>
  <c r="F1867" i="1"/>
  <c r="C1868" i="1"/>
  <c r="D1868" i="1"/>
  <c r="E1868" i="1"/>
  <c r="F1868" i="1"/>
  <c r="C1869" i="1"/>
  <c r="D1869" i="1"/>
  <c r="E1869" i="1"/>
  <c r="F1869" i="1"/>
  <c r="C1870" i="1"/>
  <c r="D1870" i="1"/>
  <c r="E1870" i="1"/>
  <c r="F1870" i="1"/>
  <c r="C1871" i="1"/>
  <c r="D1871" i="1"/>
  <c r="E1871" i="1"/>
  <c r="F1871" i="1"/>
  <c r="C1872" i="1"/>
  <c r="D1872" i="1"/>
  <c r="E1872" i="1"/>
  <c r="F1872" i="1"/>
  <c r="C1873" i="1"/>
  <c r="D1873" i="1"/>
  <c r="E1873" i="1"/>
  <c r="F1873" i="1"/>
  <c r="C1874" i="1"/>
  <c r="D1874" i="1"/>
  <c r="E1874" i="1"/>
  <c r="F1874" i="1"/>
  <c r="C1875" i="1"/>
  <c r="D1875" i="1"/>
  <c r="E1875" i="1"/>
  <c r="F1875" i="1"/>
  <c r="C1876" i="1"/>
  <c r="D1876" i="1"/>
  <c r="E1876" i="1"/>
  <c r="F1876" i="1"/>
  <c r="C1877" i="1"/>
  <c r="D1877" i="1"/>
  <c r="E1877" i="1"/>
  <c r="F1877" i="1"/>
  <c r="C1878" i="1"/>
  <c r="D1878" i="1"/>
  <c r="E1878" i="1"/>
  <c r="F1878" i="1"/>
  <c r="C1879" i="1"/>
  <c r="D1879" i="1"/>
  <c r="E1879" i="1"/>
  <c r="F1879" i="1"/>
  <c r="C1880" i="1"/>
  <c r="D1880" i="1"/>
  <c r="E1880" i="1"/>
  <c r="F1880" i="1"/>
  <c r="C1881" i="1"/>
  <c r="D1881" i="1"/>
  <c r="E1881" i="1"/>
  <c r="F1881" i="1"/>
  <c r="C1882" i="1"/>
  <c r="D1882" i="1"/>
  <c r="E1882" i="1"/>
  <c r="F1882" i="1"/>
  <c r="C1883" i="1"/>
  <c r="D1883" i="1"/>
  <c r="E1883" i="1"/>
  <c r="F1883" i="1"/>
  <c r="C1884" i="1"/>
  <c r="D1884" i="1"/>
  <c r="E1884" i="1"/>
  <c r="F1884" i="1"/>
  <c r="C1885" i="1"/>
  <c r="D1885" i="1"/>
  <c r="E1885" i="1"/>
  <c r="F1885" i="1"/>
  <c r="C1886" i="1"/>
  <c r="D1886" i="1"/>
  <c r="E1886" i="1"/>
  <c r="F1886" i="1"/>
  <c r="C1887" i="1"/>
  <c r="D1887" i="1"/>
  <c r="E1887" i="1"/>
  <c r="F1887" i="1"/>
  <c r="C1888" i="1"/>
  <c r="D1888" i="1"/>
  <c r="E1888" i="1"/>
  <c r="F1888" i="1"/>
  <c r="C1889" i="1"/>
  <c r="D1889" i="1"/>
  <c r="E1889" i="1"/>
  <c r="F1889" i="1"/>
  <c r="C1890" i="1"/>
  <c r="D1890" i="1"/>
  <c r="E1890" i="1"/>
  <c r="F1890" i="1"/>
  <c r="C1891" i="1"/>
  <c r="D1891" i="1"/>
  <c r="E1891" i="1"/>
  <c r="F1891" i="1"/>
  <c r="C1892" i="1"/>
  <c r="D1892" i="1"/>
  <c r="E1892" i="1"/>
  <c r="F1892" i="1"/>
  <c r="C1893" i="1"/>
  <c r="D1893" i="1"/>
  <c r="E1893" i="1"/>
  <c r="F1893" i="1"/>
  <c r="C1894" i="1"/>
  <c r="D1894" i="1"/>
  <c r="E1894" i="1"/>
  <c r="F1894" i="1"/>
  <c r="C1895" i="1"/>
  <c r="D1895" i="1"/>
  <c r="E1895" i="1"/>
  <c r="F1895" i="1"/>
  <c r="C1896" i="1"/>
  <c r="D1896" i="1"/>
  <c r="E1896" i="1"/>
  <c r="F1896" i="1"/>
  <c r="C1897" i="1"/>
  <c r="D1897" i="1"/>
  <c r="E1897" i="1"/>
  <c r="F1897" i="1"/>
  <c r="C1898" i="1"/>
  <c r="D1898" i="1"/>
  <c r="E1898" i="1"/>
  <c r="F1898" i="1"/>
  <c r="C1899" i="1"/>
  <c r="D1899" i="1"/>
  <c r="E1899" i="1"/>
  <c r="F1899" i="1"/>
  <c r="C1900" i="1"/>
  <c r="D1900" i="1"/>
  <c r="E1900" i="1"/>
  <c r="F1900" i="1"/>
  <c r="C1901" i="1"/>
  <c r="D1901" i="1"/>
  <c r="E1901" i="1"/>
  <c r="F1901" i="1"/>
  <c r="C1902" i="1"/>
  <c r="D1902" i="1"/>
  <c r="E1902" i="1"/>
  <c r="F1902" i="1"/>
  <c r="C1903" i="1"/>
  <c r="D1903" i="1"/>
  <c r="E1903" i="1"/>
  <c r="F1903" i="1"/>
  <c r="C1904" i="1"/>
  <c r="D1904" i="1"/>
  <c r="E1904" i="1"/>
  <c r="F1904" i="1"/>
  <c r="C1905" i="1"/>
  <c r="D1905" i="1"/>
  <c r="E1905" i="1"/>
  <c r="F1905" i="1"/>
  <c r="C1906" i="1"/>
  <c r="D1906" i="1"/>
  <c r="E1906" i="1"/>
  <c r="F1906" i="1"/>
  <c r="C1907" i="1"/>
  <c r="D1907" i="1"/>
  <c r="E1907" i="1"/>
  <c r="F1907" i="1"/>
  <c r="C1908" i="1"/>
  <c r="D1908" i="1"/>
  <c r="E1908" i="1"/>
  <c r="F1908" i="1"/>
  <c r="C1909" i="1"/>
  <c r="D1909" i="1"/>
  <c r="E1909" i="1"/>
  <c r="F1909" i="1"/>
  <c r="C1910" i="1"/>
  <c r="D1910" i="1"/>
  <c r="E1910" i="1"/>
  <c r="F1910" i="1"/>
  <c r="C1911" i="1"/>
  <c r="D1911" i="1"/>
  <c r="E1911" i="1"/>
  <c r="F1911" i="1"/>
  <c r="C1912" i="1"/>
  <c r="D1912" i="1"/>
  <c r="E1912" i="1"/>
  <c r="F1912" i="1"/>
  <c r="C1913" i="1"/>
  <c r="D1913" i="1"/>
  <c r="E1913" i="1"/>
  <c r="F1913" i="1"/>
  <c r="C1914" i="1"/>
  <c r="D1914" i="1"/>
  <c r="E1914" i="1"/>
  <c r="F1914" i="1"/>
  <c r="C1915" i="1"/>
  <c r="D1915" i="1"/>
  <c r="E1915" i="1"/>
  <c r="F1915" i="1"/>
  <c r="C1916" i="1"/>
  <c r="D1916" i="1"/>
  <c r="E1916" i="1"/>
  <c r="F1916" i="1"/>
  <c r="C1917" i="1"/>
  <c r="D1917" i="1"/>
  <c r="E1917" i="1"/>
  <c r="F1917" i="1"/>
  <c r="C1918" i="1"/>
  <c r="D1918" i="1"/>
  <c r="E1918" i="1"/>
  <c r="F1918" i="1"/>
  <c r="C1919" i="1"/>
  <c r="D1919" i="1"/>
  <c r="E1919" i="1"/>
  <c r="F1919" i="1"/>
  <c r="C1920" i="1"/>
  <c r="D1920" i="1"/>
  <c r="E1920" i="1"/>
  <c r="F1920" i="1"/>
  <c r="C1921" i="1"/>
  <c r="D1921" i="1"/>
  <c r="E1921" i="1"/>
  <c r="F1921" i="1"/>
  <c r="C1922" i="1"/>
  <c r="D1922" i="1"/>
  <c r="E1922" i="1"/>
  <c r="F1922" i="1"/>
  <c r="C1923" i="1"/>
  <c r="D1923" i="1"/>
  <c r="E1923" i="1"/>
  <c r="F1923" i="1"/>
  <c r="C1924" i="1"/>
  <c r="D1924" i="1"/>
  <c r="E1924" i="1"/>
  <c r="F1924" i="1"/>
  <c r="C1925" i="1"/>
  <c r="D1925" i="1"/>
  <c r="E1925" i="1"/>
  <c r="F1925" i="1"/>
  <c r="C1926" i="1"/>
  <c r="D1926" i="1"/>
  <c r="E1926" i="1"/>
  <c r="F1926" i="1"/>
  <c r="C1927" i="1"/>
  <c r="D1927" i="1"/>
  <c r="E1927" i="1"/>
  <c r="F1927" i="1"/>
  <c r="C1928" i="1"/>
  <c r="D1928" i="1"/>
  <c r="E1928" i="1"/>
  <c r="F1928" i="1"/>
  <c r="C1929" i="1"/>
  <c r="D1929" i="1"/>
  <c r="E1929" i="1"/>
  <c r="F1929" i="1"/>
  <c r="C1930" i="1"/>
  <c r="D1930" i="1"/>
  <c r="E1930" i="1"/>
  <c r="F1930" i="1"/>
  <c r="C1931" i="1"/>
  <c r="D1931" i="1"/>
  <c r="E1931" i="1"/>
  <c r="F1931" i="1"/>
  <c r="C1932" i="1"/>
  <c r="D1932" i="1"/>
  <c r="E1932" i="1"/>
  <c r="F1932" i="1"/>
  <c r="C1933" i="1"/>
  <c r="D1933" i="1"/>
  <c r="E1933" i="1"/>
  <c r="F1933" i="1"/>
  <c r="C1934" i="1"/>
  <c r="D1934" i="1"/>
  <c r="E1934" i="1"/>
  <c r="F1934" i="1"/>
  <c r="C1935" i="1"/>
  <c r="D1935" i="1"/>
  <c r="E1935" i="1"/>
  <c r="F1935" i="1"/>
  <c r="C1936" i="1"/>
  <c r="D1936" i="1"/>
  <c r="E1936" i="1"/>
  <c r="F1936" i="1"/>
  <c r="C1937" i="1"/>
  <c r="D1937" i="1"/>
  <c r="E1937" i="1"/>
  <c r="F1937" i="1"/>
  <c r="C1938" i="1"/>
  <c r="D1938" i="1"/>
  <c r="E1938" i="1"/>
  <c r="F1938" i="1"/>
  <c r="C1939" i="1"/>
  <c r="D1939" i="1"/>
  <c r="E1939" i="1"/>
  <c r="F1939" i="1"/>
  <c r="C1940" i="1"/>
  <c r="D1940" i="1"/>
  <c r="E1940" i="1"/>
  <c r="F1940" i="1"/>
  <c r="C1941" i="1"/>
  <c r="D1941" i="1"/>
  <c r="E1941" i="1"/>
  <c r="F1941" i="1"/>
  <c r="C1942" i="1"/>
  <c r="D1942" i="1"/>
  <c r="E1942" i="1"/>
  <c r="F1942" i="1"/>
  <c r="C1943" i="1"/>
  <c r="D1943" i="1"/>
  <c r="E1943" i="1"/>
  <c r="F1943" i="1"/>
  <c r="C1944" i="1"/>
  <c r="D1944" i="1"/>
  <c r="E1944" i="1"/>
  <c r="F1944" i="1"/>
  <c r="C1945" i="1"/>
  <c r="D1945" i="1"/>
  <c r="E1945" i="1"/>
  <c r="F1945" i="1"/>
  <c r="C1946" i="1"/>
  <c r="D1946" i="1"/>
  <c r="E1946" i="1"/>
  <c r="F1946" i="1"/>
  <c r="C1947" i="1"/>
  <c r="D1947" i="1"/>
  <c r="E1947" i="1"/>
  <c r="F1947" i="1"/>
  <c r="C1948" i="1"/>
  <c r="D1948" i="1"/>
  <c r="E1948" i="1"/>
  <c r="F1948" i="1"/>
  <c r="C1949" i="1"/>
  <c r="D1949" i="1"/>
  <c r="E1949" i="1"/>
  <c r="F1949" i="1"/>
  <c r="C1950" i="1"/>
  <c r="D1950" i="1"/>
  <c r="E1950" i="1"/>
  <c r="F1950" i="1"/>
  <c r="C1951" i="1"/>
  <c r="D1951" i="1"/>
  <c r="E1951" i="1"/>
  <c r="F1951" i="1"/>
  <c r="C1952" i="1"/>
  <c r="D1952" i="1"/>
  <c r="E1952" i="1"/>
  <c r="F1952" i="1"/>
  <c r="C1953" i="1"/>
  <c r="D1953" i="1"/>
  <c r="E1953" i="1"/>
  <c r="F1953" i="1"/>
  <c r="C1954" i="1"/>
  <c r="D1954" i="1"/>
  <c r="E1954" i="1"/>
  <c r="F1954" i="1"/>
  <c r="C1955" i="1"/>
  <c r="D1955" i="1"/>
  <c r="E1955" i="1"/>
  <c r="F1955" i="1"/>
  <c r="C1956" i="1"/>
  <c r="D1956" i="1"/>
  <c r="E1956" i="1"/>
  <c r="F1956" i="1"/>
  <c r="C1957" i="1"/>
  <c r="D1957" i="1"/>
  <c r="E1957" i="1"/>
  <c r="F1957" i="1"/>
  <c r="C1958" i="1"/>
  <c r="D1958" i="1"/>
  <c r="E1958" i="1"/>
  <c r="F1958" i="1"/>
  <c r="C1959" i="1"/>
  <c r="D1959" i="1"/>
  <c r="E1959" i="1"/>
  <c r="F1959" i="1"/>
  <c r="C1960" i="1"/>
  <c r="D1960" i="1"/>
  <c r="E1960" i="1"/>
  <c r="F1960" i="1"/>
  <c r="C1961" i="1"/>
  <c r="D1961" i="1"/>
  <c r="E1961" i="1"/>
  <c r="F1961" i="1"/>
  <c r="C1962" i="1"/>
  <c r="D1962" i="1"/>
  <c r="E1962" i="1"/>
  <c r="F1962" i="1"/>
  <c r="C1963" i="1"/>
  <c r="D1963" i="1"/>
  <c r="E1963" i="1"/>
  <c r="F1963" i="1"/>
  <c r="C1964" i="1"/>
  <c r="D1964" i="1"/>
  <c r="E1964" i="1"/>
  <c r="F1964" i="1"/>
  <c r="C1965" i="1"/>
  <c r="D1965" i="1"/>
  <c r="E1965" i="1"/>
  <c r="F1965" i="1"/>
  <c r="C1966" i="1"/>
  <c r="D1966" i="1"/>
  <c r="E1966" i="1"/>
  <c r="F1966" i="1"/>
  <c r="C1967" i="1"/>
  <c r="D1967" i="1"/>
  <c r="E1967" i="1"/>
  <c r="F1967" i="1"/>
  <c r="C1968" i="1"/>
  <c r="D1968" i="1"/>
  <c r="E1968" i="1"/>
  <c r="F1968" i="1"/>
  <c r="C1969" i="1"/>
  <c r="D1969" i="1"/>
  <c r="E1969" i="1"/>
  <c r="F1969" i="1"/>
  <c r="C1970" i="1"/>
  <c r="D1970" i="1"/>
  <c r="E1970" i="1"/>
  <c r="F1970" i="1"/>
  <c r="C1971" i="1"/>
  <c r="D1971" i="1"/>
  <c r="E1971" i="1"/>
  <c r="F1971" i="1"/>
  <c r="C1972" i="1"/>
  <c r="D1972" i="1"/>
  <c r="E1972" i="1"/>
  <c r="F1972" i="1"/>
  <c r="C1973" i="1"/>
  <c r="D1973" i="1"/>
  <c r="E1973" i="1"/>
  <c r="F1973" i="1"/>
  <c r="C1974" i="1"/>
  <c r="D1974" i="1"/>
  <c r="E1974" i="1"/>
  <c r="F1974" i="1"/>
  <c r="C1975" i="1"/>
  <c r="D1975" i="1"/>
  <c r="E1975" i="1"/>
  <c r="F1975" i="1"/>
  <c r="C1976" i="1"/>
  <c r="D1976" i="1"/>
  <c r="E1976" i="1"/>
  <c r="F1976" i="1"/>
  <c r="C1977" i="1"/>
  <c r="D1977" i="1"/>
  <c r="E1977" i="1"/>
  <c r="F1977" i="1"/>
  <c r="C1978" i="1"/>
  <c r="D1978" i="1"/>
  <c r="E1978" i="1"/>
  <c r="F1978" i="1"/>
  <c r="C1979" i="1"/>
  <c r="D1979" i="1"/>
  <c r="E1979" i="1"/>
  <c r="F1979" i="1"/>
  <c r="C1980" i="1"/>
  <c r="D1980" i="1"/>
  <c r="E1980" i="1"/>
  <c r="F1980" i="1"/>
  <c r="C1981" i="1"/>
  <c r="D1981" i="1"/>
  <c r="E1981" i="1"/>
  <c r="F1981" i="1"/>
  <c r="C1982" i="1"/>
  <c r="D1982" i="1"/>
  <c r="E1982" i="1"/>
  <c r="F1982" i="1"/>
  <c r="C1983" i="1"/>
  <c r="D1983" i="1"/>
  <c r="E1983" i="1"/>
  <c r="F1983" i="1"/>
  <c r="C1984" i="1"/>
  <c r="D1984" i="1"/>
  <c r="E1984" i="1"/>
  <c r="F1984" i="1"/>
  <c r="C1985" i="1"/>
  <c r="D1985" i="1"/>
  <c r="E1985" i="1"/>
  <c r="F1985" i="1"/>
  <c r="C1986" i="1"/>
  <c r="D1986" i="1"/>
  <c r="E1986" i="1"/>
  <c r="F1986" i="1"/>
  <c r="C1987" i="1"/>
  <c r="D1987" i="1"/>
  <c r="E1987" i="1"/>
  <c r="F1987" i="1"/>
  <c r="C1988" i="1"/>
  <c r="D1988" i="1"/>
  <c r="E1988" i="1"/>
  <c r="F1988" i="1"/>
  <c r="C1989" i="1"/>
  <c r="D1989" i="1"/>
  <c r="E1989" i="1"/>
  <c r="F1989" i="1"/>
  <c r="C1990" i="1"/>
  <c r="D1990" i="1"/>
  <c r="E1990" i="1"/>
  <c r="F1990" i="1"/>
  <c r="C1991" i="1"/>
  <c r="D1991" i="1"/>
  <c r="E1991" i="1"/>
  <c r="F1991" i="1"/>
  <c r="C1992" i="1"/>
  <c r="D1992" i="1"/>
  <c r="E1992" i="1"/>
  <c r="F1992" i="1"/>
  <c r="C1993" i="1"/>
  <c r="D1993" i="1"/>
  <c r="E1993" i="1"/>
  <c r="F1993" i="1"/>
  <c r="C1994" i="1"/>
  <c r="D1994" i="1"/>
  <c r="E1994" i="1"/>
  <c r="F1994" i="1"/>
  <c r="C1995" i="1"/>
  <c r="D1995" i="1"/>
  <c r="E1995" i="1"/>
  <c r="F1995" i="1"/>
  <c r="C1996" i="1"/>
  <c r="D1996" i="1"/>
  <c r="E1996" i="1"/>
  <c r="F1996" i="1"/>
  <c r="C1997" i="1"/>
  <c r="D1997" i="1"/>
  <c r="E1997" i="1"/>
  <c r="F1997" i="1"/>
  <c r="C1998" i="1"/>
  <c r="D1998" i="1"/>
  <c r="E1998" i="1"/>
  <c r="F1998" i="1"/>
  <c r="C1999" i="1"/>
  <c r="D1999" i="1"/>
  <c r="E1999" i="1"/>
  <c r="F1999" i="1"/>
  <c r="C2000" i="1"/>
  <c r="D2000" i="1"/>
  <c r="E2000" i="1"/>
  <c r="F2000" i="1"/>
  <c r="C2001" i="1"/>
  <c r="D2001" i="1"/>
  <c r="E2001" i="1"/>
  <c r="F2001" i="1"/>
  <c r="C2002" i="1"/>
  <c r="D2002" i="1"/>
  <c r="E2002" i="1"/>
  <c r="F2002" i="1"/>
  <c r="C2003" i="1"/>
  <c r="D2003" i="1"/>
  <c r="E2003" i="1"/>
  <c r="F2003" i="1"/>
  <c r="C2004" i="1"/>
  <c r="D2004" i="1"/>
  <c r="E2004" i="1"/>
  <c r="F2004" i="1"/>
  <c r="C2005" i="1"/>
  <c r="D2005" i="1"/>
  <c r="E2005" i="1"/>
  <c r="F2005" i="1"/>
  <c r="C2006" i="1"/>
  <c r="D2006" i="1"/>
  <c r="E2006" i="1"/>
  <c r="F2006" i="1"/>
  <c r="C2007" i="1"/>
  <c r="D2007" i="1"/>
  <c r="E2007" i="1"/>
  <c r="F2007" i="1"/>
  <c r="C2008" i="1"/>
  <c r="D2008" i="1"/>
  <c r="E2008" i="1"/>
  <c r="F2008" i="1"/>
  <c r="C2009" i="1"/>
  <c r="D2009" i="1"/>
  <c r="E2009" i="1"/>
  <c r="F2009" i="1"/>
  <c r="C2010" i="1"/>
  <c r="D2010" i="1"/>
  <c r="E2010" i="1"/>
  <c r="F2010" i="1"/>
  <c r="C2011" i="1"/>
  <c r="D2011" i="1"/>
  <c r="E2011" i="1"/>
  <c r="F2011" i="1"/>
  <c r="C2012" i="1"/>
  <c r="D2012" i="1"/>
  <c r="E2012" i="1"/>
  <c r="F2012" i="1"/>
  <c r="C2013" i="1"/>
  <c r="D2013" i="1"/>
  <c r="E2013" i="1"/>
  <c r="F2013" i="1"/>
  <c r="C2014" i="1"/>
  <c r="D2014" i="1"/>
  <c r="E2014" i="1"/>
  <c r="F2014" i="1"/>
  <c r="C2015" i="1"/>
  <c r="D2015" i="1"/>
  <c r="E2015" i="1"/>
  <c r="F2015" i="1"/>
  <c r="C2016" i="1"/>
  <c r="D2016" i="1"/>
  <c r="E2016" i="1"/>
  <c r="F2016" i="1"/>
  <c r="C2017" i="1"/>
  <c r="D2017" i="1"/>
  <c r="E2017" i="1"/>
  <c r="F2017" i="1"/>
  <c r="C2018" i="1"/>
  <c r="D2018" i="1"/>
  <c r="E2018" i="1"/>
  <c r="F2018" i="1"/>
  <c r="C2019" i="1"/>
  <c r="D2019" i="1"/>
  <c r="E2019" i="1"/>
  <c r="F2019" i="1"/>
  <c r="C2020" i="1"/>
  <c r="D2020" i="1"/>
  <c r="E2020" i="1"/>
  <c r="F2020" i="1"/>
  <c r="C2021" i="1"/>
  <c r="D2021" i="1"/>
  <c r="E2021" i="1"/>
  <c r="F2021" i="1"/>
  <c r="C2022" i="1"/>
  <c r="D2022" i="1"/>
  <c r="E2022" i="1"/>
  <c r="F2022" i="1"/>
  <c r="C2023" i="1"/>
  <c r="D2023" i="1"/>
  <c r="E2023" i="1"/>
  <c r="F2023" i="1"/>
  <c r="C2024" i="1"/>
  <c r="D2024" i="1"/>
  <c r="E2024" i="1"/>
  <c r="F2024" i="1"/>
  <c r="C2025" i="1"/>
  <c r="D2025" i="1"/>
  <c r="E2025" i="1"/>
  <c r="F2025" i="1"/>
  <c r="C2026" i="1"/>
  <c r="D2026" i="1"/>
  <c r="E2026" i="1"/>
  <c r="F2026" i="1"/>
  <c r="C2027" i="1"/>
  <c r="D2027" i="1"/>
  <c r="E2027" i="1"/>
  <c r="F2027" i="1"/>
  <c r="C2028" i="1"/>
  <c r="D2028" i="1"/>
  <c r="E2028" i="1"/>
  <c r="F2028" i="1"/>
  <c r="C2029" i="1"/>
  <c r="D2029" i="1"/>
  <c r="E2029" i="1"/>
  <c r="F2029" i="1"/>
  <c r="C2030" i="1"/>
  <c r="D2030" i="1"/>
  <c r="E2030" i="1"/>
  <c r="F2030" i="1"/>
  <c r="C2031" i="1"/>
  <c r="D2031" i="1"/>
  <c r="E2031" i="1"/>
  <c r="F2031" i="1"/>
  <c r="C2032" i="1"/>
  <c r="D2032" i="1"/>
  <c r="E2032" i="1"/>
  <c r="F2032" i="1"/>
  <c r="C2033" i="1"/>
  <c r="D2033" i="1"/>
  <c r="E2033" i="1"/>
  <c r="F2033" i="1"/>
  <c r="C2034" i="1"/>
  <c r="D2034" i="1"/>
  <c r="E2034" i="1"/>
  <c r="F2034" i="1"/>
  <c r="C2035" i="1"/>
  <c r="D2035" i="1"/>
  <c r="E2035" i="1"/>
  <c r="F2035" i="1"/>
  <c r="C2036" i="1"/>
  <c r="D2036" i="1"/>
  <c r="E2036" i="1"/>
  <c r="F2036" i="1"/>
  <c r="C2037" i="1"/>
  <c r="D2037" i="1"/>
  <c r="E2037" i="1"/>
  <c r="F2037" i="1"/>
  <c r="C2038" i="1"/>
  <c r="D2038" i="1"/>
  <c r="E2038" i="1"/>
  <c r="F2038" i="1"/>
  <c r="C2039" i="1"/>
  <c r="D2039" i="1"/>
  <c r="E2039" i="1"/>
  <c r="F2039" i="1"/>
  <c r="C2040" i="1"/>
  <c r="D2040" i="1"/>
  <c r="E2040" i="1"/>
  <c r="F2040" i="1"/>
  <c r="C2041" i="1"/>
  <c r="D2041" i="1"/>
  <c r="E2041" i="1"/>
  <c r="F2041" i="1"/>
  <c r="C2042" i="1"/>
  <c r="D2042" i="1"/>
  <c r="E2042" i="1"/>
  <c r="F2042" i="1"/>
  <c r="C2043" i="1"/>
  <c r="D2043" i="1"/>
  <c r="E2043" i="1"/>
  <c r="F2043" i="1"/>
  <c r="C2044" i="1"/>
  <c r="D2044" i="1"/>
  <c r="E2044" i="1"/>
  <c r="F2044" i="1"/>
  <c r="C2045" i="1"/>
  <c r="D2045" i="1"/>
  <c r="E2045" i="1"/>
  <c r="F2045" i="1"/>
  <c r="C2046" i="1"/>
  <c r="D2046" i="1"/>
  <c r="E2046" i="1"/>
  <c r="F2046" i="1"/>
  <c r="C2047" i="1"/>
  <c r="D2047" i="1"/>
  <c r="E2047" i="1"/>
  <c r="F2047" i="1"/>
  <c r="C2048" i="1"/>
  <c r="D2048" i="1"/>
  <c r="E2048" i="1"/>
  <c r="F2048" i="1"/>
  <c r="C2049" i="1"/>
  <c r="D2049" i="1"/>
  <c r="E2049" i="1"/>
  <c r="F2049" i="1"/>
  <c r="C2050" i="1"/>
  <c r="D2050" i="1"/>
  <c r="E2050" i="1"/>
  <c r="F2050" i="1"/>
  <c r="C2051" i="1"/>
  <c r="D2051" i="1"/>
  <c r="E2051" i="1"/>
  <c r="F2051" i="1"/>
  <c r="C2052" i="1"/>
  <c r="D2052" i="1"/>
  <c r="E2052" i="1"/>
  <c r="F2052" i="1"/>
  <c r="C2053" i="1"/>
  <c r="D2053" i="1"/>
  <c r="E2053" i="1"/>
  <c r="F2053" i="1"/>
  <c r="C2054" i="1"/>
  <c r="D2054" i="1"/>
  <c r="E2054" i="1"/>
  <c r="F2054" i="1"/>
  <c r="C2055" i="1"/>
  <c r="D2055" i="1"/>
  <c r="E2055" i="1"/>
  <c r="F2055" i="1"/>
  <c r="C2056" i="1"/>
  <c r="D2056" i="1"/>
  <c r="E2056" i="1"/>
  <c r="F2056" i="1"/>
  <c r="C2057" i="1"/>
  <c r="D2057" i="1"/>
  <c r="E2057" i="1"/>
  <c r="F2057" i="1"/>
  <c r="C2058" i="1"/>
  <c r="D2058" i="1"/>
  <c r="E2058" i="1"/>
  <c r="F2058" i="1"/>
  <c r="C2059" i="1"/>
  <c r="D2059" i="1"/>
  <c r="E2059" i="1"/>
  <c r="F2059" i="1"/>
  <c r="C2060" i="1"/>
  <c r="D2060" i="1"/>
  <c r="E2060" i="1"/>
  <c r="F2060" i="1"/>
  <c r="C2061" i="1"/>
  <c r="D2061" i="1"/>
  <c r="E2061" i="1"/>
  <c r="F2061" i="1"/>
  <c r="C2062" i="1"/>
  <c r="D2062" i="1"/>
  <c r="E2062" i="1"/>
  <c r="F2062" i="1"/>
  <c r="C2063" i="1"/>
  <c r="D2063" i="1"/>
  <c r="E2063" i="1"/>
  <c r="F2063" i="1"/>
  <c r="C2064" i="1"/>
  <c r="D2064" i="1"/>
  <c r="E2064" i="1"/>
  <c r="F2064" i="1"/>
  <c r="C2065" i="1"/>
  <c r="D2065" i="1"/>
  <c r="E2065" i="1"/>
  <c r="F2065" i="1"/>
  <c r="C2066" i="1"/>
  <c r="D2066" i="1"/>
  <c r="E2066" i="1"/>
  <c r="F2066" i="1"/>
  <c r="C2067" i="1"/>
  <c r="D2067" i="1"/>
  <c r="E2067" i="1"/>
  <c r="F2067" i="1"/>
  <c r="C2068" i="1"/>
  <c r="D2068" i="1"/>
  <c r="E2068" i="1"/>
  <c r="F2068" i="1"/>
  <c r="C2069" i="1"/>
  <c r="D2069" i="1"/>
  <c r="E2069" i="1"/>
  <c r="F2069" i="1"/>
  <c r="C2070" i="1"/>
  <c r="D2070" i="1"/>
  <c r="E2070" i="1"/>
  <c r="F2070" i="1"/>
  <c r="C2071" i="1"/>
  <c r="D2071" i="1"/>
  <c r="E2071" i="1"/>
  <c r="F2071" i="1"/>
  <c r="C2072" i="1"/>
  <c r="D2072" i="1"/>
  <c r="E2072" i="1"/>
  <c r="F2072" i="1"/>
  <c r="C2073" i="1"/>
  <c r="D2073" i="1"/>
  <c r="E2073" i="1"/>
  <c r="F2073" i="1"/>
  <c r="C2074" i="1"/>
  <c r="D2074" i="1"/>
  <c r="E2074" i="1"/>
  <c r="F2074" i="1"/>
  <c r="C2075" i="1"/>
  <c r="D2075" i="1"/>
  <c r="E2075" i="1"/>
  <c r="F2075" i="1"/>
  <c r="C2076" i="1"/>
  <c r="D2076" i="1"/>
  <c r="E2076" i="1"/>
  <c r="F2076" i="1"/>
  <c r="C2077" i="1"/>
  <c r="D2077" i="1"/>
  <c r="E2077" i="1"/>
  <c r="F2077" i="1"/>
  <c r="C2078" i="1"/>
  <c r="D2078" i="1"/>
  <c r="E2078" i="1"/>
  <c r="F2078" i="1"/>
  <c r="C2079" i="1"/>
  <c r="D2079" i="1"/>
  <c r="E2079" i="1"/>
  <c r="F2079" i="1"/>
  <c r="C2080" i="1"/>
  <c r="D2080" i="1"/>
  <c r="E2080" i="1"/>
  <c r="F2080" i="1"/>
  <c r="C2081" i="1"/>
  <c r="D2081" i="1"/>
  <c r="E2081" i="1"/>
  <c r="F2081" i="1"/>
  <c r="C2082" i="1"/>
  <c r="D2082" i="1"/>
  <c r="E2082" i="1"/>
  <c r="F2082" i="1"/>
  <c r="C2083" i="1"/>
  <c r="D2083" i="1"/>
  <c r="E2083" i="1"/>
  <c r="F2083" i="1"/>
  <c r="C2084" i="1"/>
  <c r="D2084" i="1"/>
  <c r="E2084" i="1"/>
  <c r="F2084" i="1"/>
  <c r="C2085" i="1"/>
  <c r="D2085" i="1"/>
  <c r="E2085" i="1"/>
  <c r="F2085" i="1"/>
  <c r="C2086" i="1"/>
  <c r="D2086" i="1"/>
  <c r="E2086" i="1"/>
  <c r="F2086" i="1"/>
  <c r="C2087" i="1"/>
  <c r="D2087" i="1"/>
  <c r="E2087" i="1"/>
  <c r="F2087" i="1"/>
  <c r="C2088" i="1"/>
  <c r="D2088" i="1"/>
  <c r="E2088" i="1"/>
  <c r="F2088" i="1"/>
  <c r="C2089" i="1"/>
  <c r="D2089" i="1"/>
  <c r="E2089" i="1"/>
  <c r="F2089" i="1"/>
  <c r="C2090" i="1"/>
  <c r="D2090" i="1"/>
  <c r="E2090" i="1"/>
  <c r="F2090" i="1"/>
  <c r="C2091" i="1"/>
  <c r="D2091" i="1"/>
  <c r="E2091" i="1"/>
  <c r="F2091" i="1"/>
  <c r="C2092" i="1"/>
  <c r="D2092" i="1"/>
  <c r="E2092" i="1"/>
  <c r="F2092" i="1"/>
  <c r="C2093" i="1"/>
  <c r="D2093" i="1"/>
  <c r="E2093" i="1"/>
  <c r="F2093" i="1"/>
  <c r="C2094" i="1"/>
  <c r="D2094" i="1"/>
  <c r="E2094" i="1"/>
  <c r="F2094" i="1"/>
  <c r="C2095" i="1"/>
  <c r="D2095" i="1"/>
  <c r="E2095" i="1"/>
  <c r="F2095" i="1"/>
  <c r="C2096" i="1"/>
  <c r="D2096" i="1"/>
  <c r="E2096" i="1"/>
  <c r="F2096" i="1"/>
  <c r="C2097" i="1"/>
  <c r="D2097" i="1"/>
  <c r="E2097" i="1"/>
  <c r="F2097" i="1"/>
  <c r="C2098" i="1"/>
  <c r="D2098" i="1"/>
  <c r="E2098" i="1"/>
  <c r="F2098" i="1"/>
  <c r="C2099" i="1"/>
  <c r="D2099" i="1"/>
  <c r="E2099" i="1"/>
  <c r="F2099" i="1"/>
  <c r="C2100" i="1"/>
  <c r="D2100" i="1"/>
  <c r="E2100" i="1"/>
  <c r="F2100" i="1"/>
  <c r="C2101" i="1"/>
  <c r="D2101" i="1"/>
  <c r="E2101" i="1"/>
  <c r="F2101" i="1"/>
  <c r="C2102" i="1"/>
  <c r="D2102" i="1"/>
  <c r="E2102" i="1"/>
  <c r="F2102" i="1"/>
  <c r="C2103" i="1"/>
  <c r="D2103" i="1"/>
  <c r="E2103" i="1"/>
  <c r="F2103" i="1"/>
  <c r="C2104" i="1"/>
  <c r="D2104" i="1"/>
  <c r="E2104" i="1"/>
  <c r="F2104" i="1"/>
  <c r="C2105" i="1"/>
  <c r="D2105" i="1"/>
  <c r="E2105" i="1"/>
  <c r="F2105" i="1"/>
  <c r="C2106" i="1"/>
  <c r="D2106" i="1"/>
  <c r="E2106" i="1"/>
  <c r="F2106" i="1"/>
  <c r="C2107" i="1"/>
  <c r="D2107" i="1"/>
  <c r="E2107" i="1"/>
  <c r="F2107" i="1"/>
  <c r="C2108" i="1"/>
  <c r="D2108" i="1"/>
  <c r="E2108" i="1"/>
  <c r="F2108" i="1"/>
  <c r="C2109" i="1"/>
  <c r="D2109" i="1"/>
  <c r="E2109" i="1"/>
  <c r="F2109" i="1"/>
  <c r="C2110" i="1"/>
  <c r="D2110" i="1"/>
  <c r="E2110" i="1"/>
  <c r="F2110" i="1"/>
  <c r="C2111" i="1"/>
  <c r="D2111" i="1"/>
  <c r="E2111" i="1"/>
  <c r="F2111" i="1"/>
  <c r="C2112" i="1"/>
  <c r="D2112" i="1"/>
  <c r="E2112" i="1"/>
  <c r="F2112" i="1"/>
  <c r="C2113" i="1"/>
  <c r="D2113" i="1"/>
  <c r="E2113" i="1"/>
  <c r="F2113" i="1"/>
  <c r="C2114" i="1"/>
  <c r="D2114" i="1"/>
  <c r="E2114" i="1"/>
  <c r="F2114" i="1"/>
  <c r="C2115" i="1"/>
  <c r="D2115" i="1"/>
  <c r="E2115" i="1"/>
  <c r="F2115" i="1"/>
  <c r="C2116" i="1"/>
  <c r="D2116" i="1"/>
  <c r="E2116" i="1"/>
  <c r="F2116" i="1"/>
  <c r="C2117" i="1"/>
  <c r="D2117" i="1"/>
  <c r="E2117" i="1"/>
  <c r="F2117" i="1"/>
  <c r="C2118" i="1"/>
  <c r="D2118" i="1"/>
  <c r="E2118" i="1"/>
  <c r="F2118" i="1"/>
  <c r="C2119" i="1"/>
  <c r="D2119" i="1"/>
  <c r="E2119" i="1"/>
  <c r="F2119" i="1"/>
  <c r="C2120" i="1"/>
  <c r="D2120" i="1"/>
  <c r="E2120" i="1"/>
  <c r="F2120" i="1"/>
  <c r="C2121" i="1"/>
  <c r="D2121" i="1"/>
  <c r="E2121" i="1"/>
  <c r="F2121" i="1"/>
  <c r="C2122" i="1"/>
  <c r="D2122" i="1"/>
  <c r="E2122" i="1"/>
  <c r="F2122" i="1"/>
  <c r="C2123" i="1"/>
  <c r="D2123" i="1"/>
  <c r="E2123" i="1"/>
  <c r="F2123" i="1"/>
  <c r="C2124" i="1"/>
  <c r="D2124" i="1"/>
  <c r="E2124" i="1"/>
  <c r="F2124" i="1"/>
  <c r="C2125" i="1"/>
  <c r="D2125" i="1"/>
  <c r="E2125" i="1"/>
  <c r="F2125" i="1"/>
  <c r="C2126" i="1"/>
  <c r="D2126" i="1"/>
  <c r="E2126" i="1"/>
  <c r="F2126" i="1"/>
  <c r="C2127" i="1"/>
  <c r="D2127" i="1"/>
  <c r="E2127" i="1"/>
  <c r="F2127" i="1"/>
  <c r="C2128" i="1"/>
  <c r="D2128" i="1"/>
  <c r="E2128" i="1"/>
  <c r="F2128" i="1"/>
  <c r="C2129" i="1"/>
  <c r="D2129" i="1"/>
  <c r="E2129" i="1"/>
  <c r="F2129" i="1"/>
  <c r="C2130" i="1"/>
  <c r="D2130" i="1"/>
  <c r="E2130" i="1"/>
  <c r="F2130" i="1"/>
  <c r="C2131" i="1"/>
  <c r="D2131" i="1"/>
  <c r="E2131" i="1"/>
  <c r="F2131" i="1"/>
  <c r="C2132" i="1"/>
  <c r="D2132" i="1"/>
  <c r="E2132" i="1"/>
  <c r="F2132" i="1"/>
  <c r="C2133" i="1"/>
  <c r="D2133" i="1"/>
  <c r="E2133" i="1"/>
  <c r="F2133" i="1"/>
  <c r="C2134" i="1"/>
  <c r="D2134" i="1"/>
  <c r="E2134" i="1"/>
  <c r="F2134" i="1"/>
  <c r="C2135" i="1"/>
  <c r="D2135" i="1"/>
  <c r="E2135" i="1"/>
  <c r="F2135" i="1"/>
  <c r="C2136" i="1"/>
  <c r="D2136" i="1"/>
  <c r="E2136" i="1"/>
  <c r="F2136" i="1"/>
  <c r="C2137" i="1"/>
  <c r="D2137" i="1"/>
  <c r="E2137" i="1"/>
  <c r="F2137" i="1"/>
  <c r="C2138" i="1"/>
  <c r="D2138" i="1"/>
  <c r="E2138" i="1"/>
  <c r="F2138" i="1"/>
  <c r="C2139" i="1"/>
  <c r="D2139" i="1"/>
  <c r="E2139" i="1"/>
  <c r="F2139" i="1"/>
  <c r="C2140" i="1"/>
  <c r="D2140" i="1"/>
  <c r="E2140" i="1"/>
  <c r="F2140" i="1"/>
  <c r="C2141" i="1"/>
  <c r="D2141" i="1"/>
  <c r="E2141" i="1"/>
  <c r="F2141" i="1"/>
  <c r="C2142" i="1"/>
  <c r="D2142" i="1"/>
  <c r="E2142" i="1"/>
  <c r="F2142" i="1"/>
  <c r="C2143" i="1"/>
  <c r="D2143" i="1"/>
  <c r="E2143" i="1"/>
  <c r="F2143" i="1"/>
  <c r="C2144" i="1"/>
  <c r="D2144" i="1"/>
  <c r="E2144" i="1"/>
  <c r="F2144" i="1"/>
  <c r="C2145" i="1"/>
  <c r="D2145" i="1"/>
  <c r="E2145" i="1"/>
  <c r="F2145" i="1"/>
  <c r="C2146" i="1"/>
  <c r="D2146" i="1"/>
  <c r="E2146" i="1"/>
  <c r="F2146" i="1"/>
  <c r="C2147" i="1"/>
  <c r="D2147" i="1"/>
  <c r="E2147" i="1"/>
  <c r="F2147" i="1"/>
  <c r="C2148" i="1"/>
  <c r="D2148" i="1"/>
  <c r="E2148" i="1"/>
  <c r="F2148" i="1"/>
  <c r="C2149" i="1"/>
  <c r="D2149" i="1"/>
  <c r="E2149" i="1"/>
  <c r="F2149" i="1"/>
  <c r="C2150" i="1"/>
  <c r="D2150" i="1"/>
  <c r="E2150" i="1"/>
  <c r="F2150" i="1"/>
  <c r="C2151" i="1"/>
  <c r="D2151" i="1"/>
  <c r="E2151" i="1"/>
  <c r="F2151" i="1"/>
  <c r="C2152" i="1"/>
  <c r="D2152" i="1"/>
  <c r="E2152" i="1"/>
  <c r="F2152" i="1"/>
  <c r="C2153" i="1"/>
  <c r="D2153" i="1"/>
  <c r="E2153" i="1"/>
  <c r="F2153" i="1"/>
  <c r="C2154" i="1"/>
  <c r="D2154" i="1"/>
  <c r="E2154" i="1"/>
  <c r="F2154" i="1"/>
  <c r="C2155" i="1"/>
  <c r="D2155" i="1"/>
  <c r="E2155" i="1"/>
  <c r="F2155" i="1"/>
  <c r="C2156" i="1"/>
  <c r="D2156" i="1"/>
  <c r="E2156" i="1"/>
  <c r="F2156" i="1"/>
  <c r="C2157" i="1"/>
  <c r="D2157" i="1"/>
  <c r="E2157" i="1"/>
  <c r="F2157" i="1"/>
  <c r="C2158" i="1"/>
  <c r="D2158" i="1"/>
  <c r="E2158" i="1"/>
  <c r="F2158" i="1"/>
  <c r="C2159" i="1"/>
  <c r="D2159" i="1"/>
  <c r="E2159" i="1"/>
  <c r="F2159" i="1"/>
  <c r="C2160" i="1"/>
  <c r="D2160" i="1"/>
  <c r="E2160" i="1"/>
  <c r="F2160" i="1"/>
  <c r="C2161" i="1"/>
  <c r="D2161" i="1"/>
  <c r="E2161" i="1"/>
  <c r="F2161" i="1"/>
  <c r="C2162" i="1"/>
  <c r="D2162" i="1"/>
  <c r="E2162" i="1"/>
  <c r="F2162" i="1"/>
  <c r="C2163" i="1"/>
  <c r="D2163" i="1"/>
  <c r="E2163" i="1"/>
  <c r="F2163" i="1"/>
  <c r="C2164" i="1"/>
  <c r="D2164" i="1"/>
  <c r="E2164" i="1"/>
  <c r="F2164" i="1"/>
  <c r="C2165" i="1"/>
  <c r="D2165" i="1"/>
  <c r="E2165" i="1"/>
  <c r="F2165" i="1"/>
  <c r="C2166" i="1"/>
  <c r="D2166" i="1"/>
  <c r="E2166" i="1"/>
  <c r="F2166" i="1"/>
  <c r="C2167" i="1"/>
  <c r="D2167" i="1"/>
  <c r="E2167" i="1"/>
  <c r="F2167" i="1"/>
  <c r="C2168" i="1"/>
  <c r="D2168" i="1"/>
  <c r="E2168" i="1"/>
  <c r="F2168" i="1"/>
  <c r="C2169" i="1"/>
  <c r="D2169" i="1"/>
  <c r="E2169" i="1"/>
  <c r="F2169" i="1"/>
  <c r="C2170" i="1"/>
  <c r="D2170" i="1"/>
  <c r="E2170" i="1"/>
  <c r="F2170" i="1"/>
  <c r="C2171" i="1"/>
  <c r="D2171" i="1"/>
  <c r="E2171" i="1"/>
  <c r="F2171" i="1"/>
  <c r="C2172" i="1"/>
  <c r="D2172" i="1"/>
  <c r="E2172" i="1"/>
  <c r="F2172" i="1"/>
  <c r="C2173" i="1"/>
  <c r="D2173" i="1"/>
  <c r="E2173" i="1"/>
  <c r="F2173" i="1"/>
  <c r="C2174" i="1"/>
  <c r="D2174" i="1"/>
  <c r="E2174" i="1"/>
  <c r="F2174" i="1"/>
  <c r="C2175" i="1"/>
  <c r="D2175" i="1"/>
  <c r="E2175" i="1"/>
  <c r="F2175" i="1"/>
  <c r="C2176" i="1"/>
  <c r="D2176" i="1"/>
  <c r="E2176" i="1"/>
  <c r="F2176" i="1"/>
  <c r="C2177" i="1"/>
  <c r="D2177" i="1"/>
  <c r="E2177" i="1"/>
  <c r="F2177" i="1"/>
  <c r="C2178" i="1"/>
  <c r="D2178" i="1"/>
  <c r="E2178" i="1"/>
  <c r="F2178" i="1"/>
  <c r="C2179" i="1"/>
  <c r="D2179" i="1"/>
  <c r="E2179" i="1"/>
  <c r="F2179" i="1"/>
  <c r="C2180" i="1"/>
  <c r="D2180" i="1"/>
  <c r="E2180" i="1"/>
  <c r="F2180" i="1"/>
  <c r="C2181" i="1"/>
  <c r="D2181" i="1"/>
  <c r="E2181" i="1"/>
  <c r="F2181" i="1"/>
  <c r="C2182" i="1"/>
  <c r="D2182" i="1"/>
  <c r="E2182" i="1"/>
  <c r="F2182" i="1"/>
  <c r="C2183" i="1"/>
  <c r="D2183" i="1"/>
  <c r="E2183" i="1"/>
  <c r="F2183" i="1"/>
  <c r="C2184" i="1"/>
  <c r="D2184" i="1"/>
  <c r="E2184" i="1"/>
  <c r="F2184" i="1"/>
  <c r="C2185" i="1"/>
  <c r="D2185" i="1"/>
  <c r="E2185" i="1"/>
  <c r="F2185" i="1"/>
  <c r="C2186" i="1"/>
  <c r="D2186" i="1"/>
  <c r="E2186" i="1"/>
  <c r="F2186" i="1"/>
  <c r="C2187" i="1"/>
  <c r="D2187" i="1"/>
  <c r="E2187" i="1"/>
  <c r="F2187" i="1"/>
  <c r="C2188" i="1"/>
  <c r="D2188" i="1"/>
  <c r="E2188" i="1"/>
  <c r="F2188" i="1"/>
  <c r="C2189" i="1"/>
  <c r="D2189" i="1"/>
  <c r="E2189" i="1"/>
  <c r="F2189" i="1"/>
  <c r="C2190" i="1"/>
  <c r="D2190" i="1"/>
  <c r="E2190" i="1"/>
  <c r="F2190" i="1"/>
  <c r="C2191" i="1"/>
  <c r="D2191" i="1"/>
  <c r="E2191" i="1"/>
  <c r="F2191" i="1"/>
  <c r="C2192" i="1"/>
  <c r="D2192" i="1"/>
  <c r="E2192" i="1"/>
  <c r="F2192" i="1"/>
  <c r="C2193" i="1"/>
  <c r="D2193" i="1"/>
  <c r="E2193" i="1"/>
  <c r="F2193" i="1"/>
  <c r="C2194" i="1"/>
  <c r="D2194" i="1"/>
  <c r="E2194" i="1"/>
  <c r="F2194" i="1"/>
  <c r="C2195" i="1"/>
  <c r="D2195" i="1"/>
  <c r="E2195" i="1"/>
  <c r="F2195" i="1"/>
  <c r="C2196" i="1"/>
  <c r="D2196" i="1"/>
  <c r="E2196" i="1"/>
  <c r="F2196" i="1"/>
  <c r="C2197" i="1"/>
  <c r="D2197" i="1"/>
  <c r="E2197" i="1"/>
  <c r="F2197" i="1"/>
  <c r="C2198" i="1"/>
  <c r="D2198" i="1"/>
  <c r="E2198" i="1"/>
  <c r="F2198" i="1"/>
  <c r="C2199" i="1"/>
  <c r="D2199" i="1"/>
  <c r="E2199" i="1"/>
  <c r="F2199" i="1"/>
  <c r="C2200" i="1"/>
  <c r="D2200" i="1"/>
  <c r="E2200" i="1"/>
  <c r="F2200" i="1"/>
  <c r="C2201" i="1"/>
  <c r="D2201" i="1"/>
  <c r="E2201" i="1"/>
  <c r="F2201" i="1"/>
  <c r="C2202" i="1"/>
  <c r="D2202" i="1"/>
  <c r="E2202" i="1"/>
  <c r="F2202" i="1"/>
  <c r="C2203" i="1"/>
  <c r="D2203" i="1"/>
  <c r="E2203" i="1"/>
  <c r="F2203" i="1"/>
  <c r="C2204" i="1"/>
  <c r="D2204" i="1"/>
  <c r="E2204" i="1"/>
  <c r="F2204" i="1"/>
  <c r="C2205" i="1"/>
  <c r="D2205" i="1"/>
  <c r="E2205" i="1"/>
  <c r="F2205" i="1"/>
  <c r="C2206" i="1"/>
  <c r="D2206" i="1"/>
  <c r="E2206" i="1"/>
  <c r="F2206" i="1"/>
  <c r="C2207" i="1"/>
  <c r="D2207" i="1"/>
  <c r="E2207" i="1"/>
  <c r="F2207" i="1"/>
  <c r="C2208" i="1"/>
  <c r="D2208" i="1"/>
  <c r="E2208" i="1"/>
  <c r="F2208" i="1"/>
  <c r="C2209" i="1"/>
  <c r="D2209" i="1"/>
  <c r="E2209" i="1"/>
  <c r="F2209" i="1"/>
  <c r="C2210" i="1"/>
  <c r="D2210" i="1"/>
  <c r="E2210" i="1"/>
  <c r="F2210" i="1"/>
  <c r="C2211" i="1"/>
  <c r="D2211" i="1"/>
  <c r="E2211" i="1"/>
  <c r="F2211" i="1"/>
  <c r="C2212" i="1"/>
  <c r="D2212" i="1"/>
  <c r="E2212" i="1"/>
  <c r="F2212" i="1"/>
  <c r="C2213" i="1"/>
  <c r="D2213" i="1"/>
  <c r="E2213" i="1"/>
  <c r="F2213" i="1"/>
  <c r="C2214" i="1"/>
  <c r="D2214" i="1"/>
  <c r="E2214" i="1"/>
  <c r="F2214" i="1"/>
  <c r="C2215" i="1"/>
  <c r="D2215" i="1"/>
  <c r="E2215" i="1"/>
  <c r="F2215" i="1"/>
  <c r="C2216" i="1"/>
  <c r="D2216" i="1"/>
  <c r="E2216" i="1"/>
  <c r="F2216" i="1"/>
  <c r="C2217" i="1"/>
  <c r="D2217" i="1"/>
  <c r="E2217" i="1"/>
  <c r="F2217" i="1"/>
  <c r="C2218" i="1"/>
  <c r="D2218" i="1"/>
  <c r="E2218" i="1"/>
  <c r="F2218" i="1"/>
  <c r="C2219" i="1"/>
  <c r="D2219" i="1"/>
  <c r="E2219" i="1"/>
  <c r="F2219" i="1"/>
  <c r="C2220" i="1"/>
  <c r="D2220" i="1"/>
  <c r="E2220" i="1"/>
  <c r="F2220" i="1"/>
  <c r="C2221" i="1"/>
  <c r="D2221" i="1"/>
  <c r="E2221" i="1"/>
  <c r="F2221" i="1"/>
  <c r="C2222" i="1"/>
  <c r="D2222" i="1"/>
  <c r="E2222" i="1"/>
  <c r="F2222" i="1"/>
  <c r="C2223" i="1"/>
  <c r="D2223" i="1"/>
  <c r="E2223" i="1"/>
  <c r="F2223" i="1"/>
  <c r="C2224" i="1"/>
  <c r="D2224" i="1"/>
  <c r="E2224" i="1"/>
  <c r="F2224" i="1"/>
  <c r="C2225" i="1"/>
  <c r="D2225" i="1"/>
  <c r="E2225" i="1"/>
  <c r="F2225" i="1"/>
  <c r="C2226" i="1"/>
  <c r="D2226" i="1"/>
  <c r="E2226" i="1"/>
  <c r="F2226" i="1"/>
  <c r="C2227" i="1"/>
  <c r="D2227" i="1"/>
  <c r="E2227" i="1"/>
  <c r="F2227" i="1"/>
  <c r="C2228" i="1"/>
  <c r="D2228" i="1"/>
  <c r="E2228" i="1"/>
  <c r="F2228" i="1"/>
  <c r="C2229" i="1"/>
  <c r="D2229" i="1"/>
  <c r="E2229" i="1"/>
  <c r="F2229" i="1"/>
  <c r="C2230" i="1"/>
  <c r="D2230" i="1"/>
  <c r="E2230" i="1"/>
  <c r="F2230" i="1"/>
  <c r="C2231" i="1"/>
  <c r="D2231" i="1"/>
  <c r="E2231" i="1"/>
  <c r="F2231" i="1"/>
  <c r="C2232" i="1"/>
  <c r="D2232" i="1"/>
  <c r="E2232" i="1"/>
  <c r="F2232" i="1"/>
  <c r="C2233" i="1"/>
  <c r="D2233" i="1"/>
  <c r="E2233" i="1"/>
  <c r="F2233" i="1"/>
  <c r="C2234" i="1"/>
  <c r="D2234" i="1"/>
  <c r="E2234" i="1"/>
  <c r="F2234" i="1"/>
  <c r="C2235" i="1"/>
  <c r="D2235" i="1"/>
  <c r="E2235" i="1"/>
  <c r="F2235" i="1"/>
  <c r="C2236" i="1"/>
  <c r="D2236" i="1"/>
  <c r="E2236" i="1"/>
  <c r="F2236" i="1"/>
  <c r="C2237" i="1"/>
  <c r="D2237" i="1"/>
  <c r="E2237" i="1"/>
  <c r="F2237" i="1"/>
  <c r="C2238" i="1"/>
  <c r="D2238" i="1"/>
  <c r="E2238" i="1"/>
  <c r="F2238" i="1"/>
  <c r="C2239" i="1"/>
  <c r="D2239" i="1"/>
  <c r="E2239" i="1"/>
  <c r="F2239" i="1"/>
  <c r="C2240" i="1"/>
  <c r="D2240" i="1"/>
  <c r="E2240" i="1"/>
  <c r="F2240" i="1"/>
  <c r="C2241" i="1"/>
  <c r="D2241" i="1"/>
  <c r="E2241" i="1"/>
  <c r="F2241" i="1"/>
  <c r="C2242" i="1"/>
  <c r="D2242" i="1"/>
  <c r="E2242" i="1"/>
  <c r="F2242" i="1"/>
  <c r="C2243" i="1"/>
  <c r="D2243" i="1"/>
  <c r="E2243" i="1"/>
  <c r="F2243" i="1"/>
  <c r="C2244" i="1"/>
  <c r="D2244" i="1"/>
  <c r="E2244" i="1"/>
  <c r="F2244" i="1"/>
  <c r="C2245" i="1"/>
  <c r="D2245" i="1"/>
  <c r="E2245" i="1"/>
  <c r="F2245" i="1"/>
  <c r="C2246" i="1"/>
  <c r="D2246" i="1"/>
  <c r="E2246" i="1"/>
  <c r="F2246" i="1"/>
  <c r="C2247" i="1"/>
  <c r="D2247" i="1"/>
  <c r="E2247" i="1"/>
  <c r="F2247" i="1"/>
  <c r="C2248" i="1"/>
  <c r="D2248" i="1"/>
  <c r="E2248" i="1"/>
  <c r="F2248" i="1"/>
  <c r="C2249" i="1"/>
  <c r="D2249" i="1"/>
  <c r="E2249" i="1"/>
  <c r="F2249" i="1"/>
  <c r="C2250" i="1"/>
  <c r="D2250" i="1"/>
  <c r="E2250" i="1"/>
  <c r="F2250" i="1"/>
  <c r="C2251" i="1"/>
  <c r="D2251" i="1"/>
  <c r="E2251" i="1"/>
  <c r="F2251" i="1"/>
  <c r="C2252" i="1"/>
  <c r="D2252" i="1"/>
  <c r="E2252" i="1"/>
  <c r="F2252" i="1"/>
  <c r="C2253" i="1"/>
  <c r="D2253" i="1"/>
  <c r="E2253" i="1"/>
  <c r="F2253" i="1"/>
  <c r="C2254" i="1"/>
  <c r="D2254" i="1"/>
  <c r="E2254" i="1"/>
  <c r="F2254" i="1"/>
  <c r="C2255" i="1"/>
  <c r="D2255" i="1"/>
  <c r="E2255" i="1"/>
  <c r="F2255" i="1"/>
  <c r="C2256" i="1"/>
  <c r="D2256" i="1"/>
  <c r="E2256" i="1"/>
  <c r="F2256" i="1"/>
  <c r="C2257" i="1"/>
  <c r="D2257" i="1"/>
  <c r="E2257" i="1"/>
  <c r="F2257" i="1"/>
  <c r="C2258" i="1"/>
  <c r="D2258" i="1"/>
  <c r="E2258" i="1"/>
  <c r="F2258" i="1"/>
  <c r="C2259" i="1"/>
  <c r="D2259" i="1"/>
  <c r="E2259" i="1"/>
  <c r="F2259" i="1"/>
  <c r="C2260" i="1"/>
  <c r="D2260" i="1"/>
  <c r="E2260" i="1"/>
  <c r="F2260" i="1"/>
  <c r="C2261" i="1"/>
  <c r="D2261" i="1"/>
  <c r="E2261" i="1"/>
  <c r="F2261" i="1"/>
  <c r="C2262" i="1"/>
  <c r="D2262" i="1"/>
  <c r="E2262" i="1"/>
  <c r="F2262" i="1"/>
  <c r="C2263" i="1"/>
  <c r="D2263" i="1"/>
  <c r="E2263" i="1"/>
  <c r="F2263" i="1"/>
  <c r="C2264" i="1"/>
  <c r="D2264" i="1"/>
  <c r="E2264" i="1"/>
  <c r="F2264" i="1"/>
  <c r="C2265" i="1"/>
  <c r="D2265" i="1"/>
  <c r="E2265" i="1"/>
  <c r="F2265" i="1"/>
  <c r="C2266" i="1"/>
  <c r="D2266" i="1"/>
  <c r="E2266" i="1"/>
  <c r="F2266" i="1"/>
  <c r="C2267" i="1"/>
  <c r="D2267" i="1"/>
  <c r="E2267" i="1"/>
  <c r="F2267" i="1"/>
  <c r="C2268" i="1"/>
  <c r="D2268" i="1"/>
  <c r="E2268" i="1"/>
  <c r="F2268" i="1"/>
  <c r="C2269" i="1"/>
  <c r="D2269" i="1"/>
  <c r="E2269" i="1"/>
  <c r="F2269" i="1"/>
  <c r="C2270" i="1"/>
  <c r="D2270" i="1"/>
  <c r="E2270" i="1"/>
  <c r="F2270" i="1"/>
  <c r="C2271" i="1"/>
  <c r="D2271" i="1"/>
  <c r="E2271" i="1"/>
  <c r="F2271" i="1"/>
  <c r="C2272" i="1"/>
  <c r="D2272" i="1"/>
  <c r="E2272" i="1"/>
  <c r="F2272" i="1"/>
  <c r="C2273" i="1"/>
  <c r="D2273" i="1"/>
  <c r="E2273" i="1"/>
  <c r="F2273" i="1"/>
  <c r="C2274" i="1"/>
  <c r="D2274" i="1"/>
  <c r="E2274" i="1"/>
  <c r="F2274" i="1"/>
  <c r="C2275" i="1"/>
  <c r="D2275" i="1"/>
  <c r="E2275" i="1"/>
  <c r="F2275" i="1"/>
  <c r="C2276" i="1"/>
  <c r="D2276" i="1"/>
  <c r="E2276" i="1"/>
  <c r="F2276" i="1"/>
  <c r="C2277" i="1"/>
  <c r="D2277" i="1"/>
  <c r="E2277" i="1"/>
  <c r="F2277" i="1"/>
  <c r="C2278" i="1"/>
  <c r="D2278" i="1"/>
  <c r="E2278" i="1"/>
  <c r="F2278" i="1"/>
  <c r="C2279" i="1"/>
  <c r="D2279" i="1"/>
  <c r="E2279" i="1"/>
  <c r="F2279" i="1"/>
  <c r="C2280" i="1"/>
  <c r="D2280" i="1"/>
  <c r="E2280" i="1"/>
  <c r="F2280" i="1"/>
  <c r="C2281" i="1"/>
  <c r="D2281" i="1"/>
  <c r="E2281" i="1"/>
  <c r="F2281" i="1"/>
  <c r="C2282" i="1"/>
  <c r="D2282" i="1"/>
  <c r="E2282" i="1"/>
  <c r="F2282" i="1"/>
  <c r="C2283" i="1"/>
  <c r="D2283" i="1"/>
  <c r="E2283" i="1"/>
  <c r="F2283" i="1"/>
  <c r="C2284" i="1"/>
  <c r="D2284" i="1"/>
  <c r="E2284" i="1"/>
  <c r="F2284" i="1"/>
  <c r="C2285" i="1"/>
  <c r="D2285" i="1"/>
  <c r="E2285" i="1"/>
  <c r="F2285" i="1"/>
  <c r="C2286" i="1"/>
  <c r="D2286" i="1"/>
  <c r="E2286" i="1"/>
  <c r="F2286" i="1"/>
  <c r="C2287" i="1"/>
  <c r="D2287" i="1"/>
  <c r="E2287" i="1"/>
  <c r="F2287" i="1"/>
  <c r="C2288" i="1"/>
  <c r="D2288" i="1"/>
  <c r="E2288" i="1"/>
  <c r="F2288" i="1"/>
  <c r="C2289" i="1"/>
  <c r="D2289" i="1"/>
  <c r="E2289" i="1"/>
  <c r="F2289" i="1"/>
  <c r="C2290" i="1"/>
  <c r="D2290" i="1"/>
  <c r="E2290" i="1"/>
  <c r="F2290" i="1"/>
  <c r="C2291" i="1"/>
  <c r="D2291" i="1"/>
  <c r="E2291" i="1"/>
  <c r="F2291" i="1"/>
  <c r="C2292" i="1"/>
  <c r="D2292" i="1"/>
  <c r="E2292" i="1"/>
  <c r="F2292" i="1"/>
  <c r="C2293" i="1"/>
  <c r="D2293" i="1"/>
  <c r="E2293" i="1"/>
  <c r="F2293" i="1"/>
  <c r="C2294" i="1"/>
  <c r="D2294" i="1"/>
  <c r="E2294" i="1"/>
  <c r="F2294" i="1"/>
  <c r="C2295" i="1"/>
  <c r="D2295" i="1"/>
  <c r="E2295" i="1"/>
  <c r="F2295" i="1"/>
  <c r="C2296" i="1"/>
  <c r="D2296" i="1"/>
  <c r="E2296" i="1"/>
  <c r="F2296" i="1"/>
  <c r="C2297" i="1"/>
  <c r="D2297" i="1"/>
  <c r="E2297" i="1"/>
  <c r="F2297" i="1"/>
  <c r="C2298" i="1"/>
  <c r="D2298" i="1"/>
  <c r="E2298" i="1"/>
  <c r="F2298" i="1"/>
  <c r="C2299" i="1"/>
  <c r="D2299" i="1"/>
  <c r="E2299" i="1"/>
  <c r="F2299" i="1"/>
  <c r="C2300" i="1"/>
  <c r="D2300" i="1"/>
  <c r="E2300" i="1"/>
  <c r="F2300" i="1"/>
  <c r="C2301" i="1"/>
  <c r="D2301" i="1"/>
  <c r="E2301" i="1"/>
  <c r="F2301" i="1"/>
  <c r="C2302" i="1"/>
  <c r="D2302" i="1"/>
  <c r="E2302" i="1"/>
  <c r="F2302" i="1"/>
  <c r="C2303" i="1"/>
  <c r="D2303" i="1"/>
  <c r="E2303" i="1"/>
  <c r="F2303" i="1"/>
  <c r="C2304" i="1"/>
  <c r="D2304" i="1"/>
  <c r="E2304" i="1"/>
  <c r="F2304" i="1"/>
  <c r="C2305" i="1"/>
  <c r="D2305" i="1"/>
  <c r="E2305" i="1"/>
  <c r="F2305" i="1"/>
  <c r="C2306" i="1"/>
  <c r="D2306" i="1"/>
  <c r="E2306" i="1"/>
  <c r="F2306" i="1"/>
  <c r="C2307" i="1"/>
  <c r="D2307" i="1"/>
  <c r="E2307" i="1"/>
  <c r="F2307" i="1"/>
  <c r="C2308" i="1"/>
  <c r="D2308" i="1"/>
  <c r="E2308" i="1"/>
  <c r="F2308" i="1"/>
  <c r="C2309" i="1"/>
  <c r="D2309" i="1"/>
  <c r="E2309" i="1"/>
  <c r="F2309" i="1"/>
  <c r="C2310" i="1"/>
  <c r="D2310" i="1"/>
  <c r="E2310" i="1"/>
  <c r="F2310" i="1"/>
  <c r="C2311" i="1"/>
  <c r="D2311" i="1"/>
  <c r="E2311" i="1"/>
  <c r="F2311" i="1"/>
  <c r="C2312" i="1"/>
  <c r="D2312" i="1"/>
  <c r="E2312" i="1"/>
  <c r="F2312" i="1"/>
  <c r="C2313" i="1"/>
  <c r="D2313" i="1"/>
  <c r="E2313" i="1"/>
  <c r="F2313" i="1"/>
  <c r="C2314" i="1"/>
  <c r="D2314" i="1"/>
  <c r="E2314" i="1"/>
  <c r="F2314" i="1"/>
  <c r="C2315" i="1"/>
  <c r="D2315" i="1"/>
  <c r="E2315" i="1"/>
  <c r="F2315" i="1"/>
  <c r="C2316" i="1"/>
  <c r="D2316" i="1"/>
  <c r="E2316" i="1"/>
  <c r="F2316" i="1"/>
  <c r="C2317" i="1"/>
  <c r="D2317" i="1"/>
  <c r="E2317" i="1"/>
  <c r="F2317" i="1"/>
  <c r="C2318" i="1"/>
  <c r="D2318" i="1"/>
  <c r="E2318" i="1"/>
  <c r="F2318" i="1"/>
  <c r="C2319" i="1"/>
  <c r="D2319" i="1"/>
  <c r="E2319" i="1"/>
  <c r="F2319" i="1"/>
  <c r="C2320" i="1"/>
  <c r="D2320" i="1"/>
  <c r="E2320" i="1"/>
  <c r="F2320" i="1"/>
  <c r="C2321" i="1"/>
  <c r="D2321" i="1"/>
  <c r="E2321" i="1"/>
  <c r="F2321" i="1"/>
  <c r="C2322" i="1"/>
  <c r="D2322" i="1"/>
  <c r="E2322" i="1"/>
  <c r="F2322" i="1"/>
  <c r="C2323" i="1"/>
  <c r="D2323" i="1"/>
  <c r="E2323" i="1"/>
  <c r="F2323" i="1"/>
  <c r="C2324" i="1"/>
  <c r="D2324" i="1"/>
  <c r="E2324" i="1"/>
  <c r="F2324" i="1"/>
  <c r="C2325" i="1"/>
  <c r="D2325" i="1"/>
  <c r="E2325" i="1"/>
  <c r="F2325" i="1"/>
  <c r="C2326" i="1"/>
  <c r="D2326" i="1"/>
  <c r="E2326" i="1"/>
  <c r="F2326" i="1"/>
  <c r="C2327" i="1"/>
  <c r="D2327" i="1"/>
  <c r="E2327" i="1"/>
  <c r="F2327" i="1"/>
  <c r="C2328" i="1"/>
  <c r="D2328" i="1"/>
  <c r="E2328" i="1"/>
  <c r="F2328" i="1"/>
  <c r="C2329" i="1"/>
  <c r="D2329" i="1"/>
  <c r="E2329" i="1"/>
  <c r="F2329" i="1"/>
  <c r="C2330" i="1"/>
  <c r="D2330" i="1"/>
  <c r="E2330" i="1"/>
  <c r="F2330" i="1"/>
  <c r="C2331" i="1"/>
  <c r="D2331" i="1"/>
  <c r="E2331" i="1"/>
  <c r="F2331" i="1"/>
  <c r="C2332" i="1"/>
  <c r="D2332" i="1"/>
  <c r="E2332" i="1"/>
  <c r="F2332" i="1"/>
  <c r="C2333" i="1"/>
  <c r="D2333" i="1"/>
  <c r="E2333" i="1"/>
  <c r="F2333" i="1"/>
  <c r="C2334" i="1"/>
  <c r="D2334" i="1"/>
  <c r="E2334" i="1"/>
  <c r="F2334" i="1"/>
  <c r="C2335" i="1"/>
  <c r="D2335" i="1"/>
  <c r="E2335" i="1"/>
  <c r="F2335" i="1"/>
  <c r="C2336" i="1"/>
  <c r="D2336" i="1"/>
  <c r="E2336" i="1"/>
  <c r="F2336" i="1"/>
  <c r="C2337" i="1"/>
  <c r="D2337" i="1"/>
  <c r="E2337" i="1"/>
  <c r="F2337" i="1"/>
  <c r="C2338" i="1"/>
  <c r="D2338" i="1"/>
  <c r="E2338" i="1"/>
  <c r="F2338" i="1"/>
  <c r="C2339" i="1"/>
  <c r="D2339" i="1"/>
  <c r="E2339" i="1"/>
  <c r="F2339" i="1"/>
  <c r="C2340" i="1"/>
  <c r="D2340" i="1"/>
  <c r="E2340" i="1"/>
  <c r="F2340" i="1"/>
  <c r="C2341" i="1"/>
  <c r="D2341" i="1"/>
  <c r="E2341" i="1"/>
  <c r="F2341" i="1"/>
  <c r="C2342" i="1"/>
  <c r="D2342" i="1"/>
  <c r="E2342" i="1"/>
  <c r="F2342" i="1"/>
  <c r="C2343" i="1"/>
  <c r="D2343" i="1"/>
  <c r="E2343" i="1"/>
  <c r="F2343" i="1"/>
  <c r="C2344" i="1"/>
  <c r="D2344" i="1"/>
  <c r="E2344" i="1"/>
  <c r="F2344" i="1"/>
  <c r="C2345" i="1"/>
  <c r="D2345" i="1"/>
  <c r="E2345" i="1"/>
  <c r="F2345" i="1"/>
  <c r="C2346" i="1"/>
  <c r="D2346" i="1"/>
  <c r="E2346" i="1"/>
  <c r="F2346" i="1"/>
  <c r="C2347" i="1"/>
  <c r="D2347" i="1"/>
  <c r="E2347" i="1"/>
  <c r="F2347" i="1"/>
  <c r="C2348" i="1"/>
  <c r="D2348" i="1"/>
  <c r="E2348" i="1"/>
  <c r="F2348" i="1"/>
  <c r="C2349" i="1"/>
  <c r="D2349" i="1"/>
  <c r="E2349" i="1"/>
  <c r="F2349" i="1"/>
  <c r="C2350" i="1"/>
  <c r="D2350" i="1"/>
  <c r="E2350" i="1"/>
  <c r="F2350" i="1"/>
  <c r="C2351" i="1"/>
  <c r="D2351" i="1"/>
  <c r="E2351" i="1"/>
  <c r="F2351" i="1"/>
  <c r="C2352" i="1"/>
  <c r="D2352" i="1"/>
  <c r="E2352" i="1"/>
  <c r="F2352" i="1"/>
  <c r="C2353" i="1"/>
  <c r="D2353" i="1"/>
  <c r="E2353" i="1"/>
  <c r="F2353" i="1"/>
  <c r="C2354" i="1"/>
  <c r="D2354" i="1"/>
  <c r="E2354" i="1"/>
  <c r="F2354" i="1"/>
  <c r="C2355" i="1"/>
  <c r="D2355" i="1"/>
  <c r="E2355" i="1"/>
  <c r="F2355" i="1"/>
  <c r="C2356" i="1"/>
  <c r="D2356" i="1"/>
  <c r="E2356" i="1"/>
  <c r="F2356" i="1"/>
  <c r="C2357" i="1"/>
  <c r="D2357" i="1"/>
  <c r="E2357" i="1"/>
  <c r="F2357" i="1"/>
  <c r="C2358" i="1"/>
  <c r="D2358" i="1"/>
  <c r="E2358" i="1"/>
  <c r="F2358" i="1"/>
  <c r="C2359" i="1"/>
  <c r="D2359" i="1"/>
  <c r="E2359" i="1"/>
  <c r="F2359" i="1"/>
  <c r="C2360" i="1"/>
  <c r="D2360" i="1"/>
  <c r="E2360" i="1"/>
  <c r="F2360" i="1"/>
  <c r="C2361" i="1"/>
  <c r="D2361" i="1"/>
  <c r="E2361" i="1"/>
  <c r="F2361" i="1"/>
  <c r="C2362" i="1"/>
  <c r="D2362" i="1"/>
  <c r="E2362" i="1"/>
  <c r="F2362" i="1"/>
  <c r="C2363" i="1"/>
  <c r="D2363" i="1"/>
  <c r="E2363" i="1"/>
  <c r="F2363" i="1"/>
  <c r="C2364" i="1"/>
  <c r="D2364" i="1"/>
  <c r="E2364" i="1"/>
  <c r="F2364" i="1"/>
  <c r="C2365" i="1"/>
  <c r="D2365" i="1"/>
  <c r="E2365" i="1"/>
  <c r="F2365" i="1"/>
  <c r="C2366" i="1"/>
  <c r="D2366" i="1"/>
  <c r="E2366" i="1"/>
  <c r="F2366" i="1"/>
  <c r="C2367" i="1"/>
  <c r="D2367" i="1"/>
  <c r="E2367" i="1"/>
  <c r="F2367" i="1"/>
  <c r="C2368" i="1"/>
  <c r="D2368" i="1"/>
  <c r="E2368" i="1"/>
  <c r="F2368" i="1"/>
  <c r="C2369" i="1"/>
  <c r="D2369" i="1"/>
  <c r="E2369" i="1"/>
  <c r="F2369" i="1"/>
  <c r="C2370" i="1"/>
  <c r="D2370" i="1"/>
  <c r="E2370" i="1"/>
  <c r="F2370" i="1"/>
  <c r="C2371" i="1"/>
  <c r="D2371" i="1"/>
  <c r="E2371" i="1"/>
  <c r="F2371" i="1"/>
  <c r="C2372" i="1"/>
  <c r="D2372" i="1"/>
  <c r="E2372" i="1"/>
  <c r="F2372" i="1"/>
  <c r="C2373" i="1"/>
  <c r="D2373" i="1"/>
  <c r="E2373" i="1"/>
  <c r="F2373" i="1"/>
  <c r="C2374" i="1"/>
  <c r="D2374" i="1"/>
  <c r="E2374" i="1"/>
  <c r="F2374" i="1"/>
  <c r="C2375" i="1"/>
  <c r="D2375" i="1"/>
  <c r="E2375" i="1"/>
  <c r="F2375" i="1"/>
  <c r="C2376" i="1"/>
  <c r="D2376" i="1"/>
  <c r="E2376" i="1"/>
  <c r="F2376" i="1"/>
  <c r="C2377" i="1"/>
  <c r="D2377" i="1"/>
  <c r="E2377" i="1"/>
  <c r="F2377" i="1"/>
  <c r="C2378" i="1"/>
  <c r="D2378" i="1"/>
  <c r="E2378" i="1"/>
  <c r="F2378" i="1"/>
  <c r="C2379" i="1"/>
  <c r="D2379" i="1"/>
  <c r="E2379" i="1"/>
  <c r="F2379" i="1"/>
  <c r="C2380" i="1"/>
  <c r="D2380" i="1"/>
  <c r="E2380" i="1"/>
  <c r="F2380" i="1"/>
  <c r="C2381" i="1"/>
  <c r="D2381" i="1"/>
  <c r="E2381" i="1"/>
  <c r="F2381" i="1"/>
  <c r="C2382" i="1"/>
  <c r="D2382" i="1"/>
  <c r="E2382" i="1"/>
  <c r="F2382" i="1"/>
  <c r="C2383" i="1"/>
  <c r="D2383" i="1"/>
  <c r="E2383" i="1"/>
  <c r="F2383" i="1"/>
  <c r="C2384" i="1"/>
  <c r="D2384" i="1"/>
  <c r="E2384" i="1"/>
  <c r="F2384" i="1"/>
  <c r="C2385" i="1"/>
  <c r="D2385" i="1"/>
  <c r="E2385" i="1"/>
  <c r="F2385" i="1"/>
  <c r="C2386" i="1"/>
  <c r="D2386" i="1"/>
  <c r="E2386" i="1"/>
  <c r="F2386" i="1"/>
  <c r="C2387" i="1"/>
  <c r="D2387" i="1"/>
  <c r="E2387" i="1"/>
  <c r="F2387" i="1"/>
  <c r="C2388" i="1"/>
  <c r="D2388" i="1"/>
  <c r="E2388" i="1"/>
  <c r="F2388" i="1"/>
  <c r="C2389" i="1"/>
  <c r="D2389" i="1"/>
  <c r="E2389" i="1"/>
  <c r="F2389" i="1"/>
  <c r="C2390" i="1"/>
  <c r="D2390" i="1"/>
  <c r="E2390" i="1"/>
  <c r="F2390" i="1"/>
  <c r="C2391" i="1"/>
  <c r="D2391" i="1"/>
  <c r="E2391" i="1"/>
  <c r="F2391" i="1"/>
  <c r="C2392" i="1"/>
  <c r="D2392" i="1"/>
  <c r="E2392" i="1"/>
  <c r="F2392" i="1"/>
  <c r="C2393" i="1"/>
  <c r="D2393" i="1"/>
  <c r="E2393" i="1"/>
  <c r="F2393" i="1"/>
  <c r="C2394" i="1"/>
  <c r="D2394" i="1"/>
  <c r="E2394" i="1"/>
  <c r="F2394" i="1"/>
  <c r="C2395" i="1"/>
  <c r="D2395" i="1"/>
  <c r="E2395" i="1"/>
  <c r="F2395" i="1"/>
  <c r="C2396" i="1"/>
  <c r="D2396" i="1"/>
  <c r="E2396" i="1"/>
  <c r="F2396" i="1"/>
  <c r="C2397" i="1"/>
  <c r="D2397" i="1"/>
  <c r="E2397" i="1"/>
  <c r="F2397" i="1"/>
  <c r="C2398" i="1"/>
  <c r="D2398" i="1"/>
  <c r="E2398" i="1"/>
  <c r="F2398" i="1"/>
  <c r="C2399" i="1"/>
  <c r="D2399" i="1"/>
  <c r="E2399" i="1"/>
  <c r="F2399" i="1"/>
  <c r="C2400" i="1"/>
  <c r="D2400" i="1"/>
  <c r="E2400" i="1"/>
  <c r="F2400" i="1"/>
  <c r="C2401" i="1"/>
  <c r="D2401" i="1"/>
  <c r="E2401" i="1"/>
  <c r="F2401" i="1"/>
  <c r="C2402" i="1"/>
  <c r="D2402" i="1"/>
  <c r="E2402" i="1"/>
  <c r="F2402" i="1"/>
  <c r="C2403" i="1"/>
  <c r="D2403" i="1"/>
  <c r="E2403" i="1"/>
  <c r="F2403" i="1"/>
  <c r="C2404" i="1"/>
  <c r="D2404" i="1"/>
  <c r="E2404" i="1"/>
  <c r="F2404" i="1"/>
  <c r="C2405" i="1"/>
  <c r="D2405" i="1"/>
  <c r="E2405" i="1"/>
  <c r="F2405" i="1"/>
  <c r="C2406" i="1"/>
  <c r="D2406" i="1"/>
  <c r="E2406" i="1"/>
  <c r="F2406" i="1"/>
  <c r="C2407" i="1"/>
  <c r="D2407" i="1"/>
  <c r="E2407" i="1"/>
  <c r="F2407" i="1"/>
  <c r="C2408" i="1"/>
  <c r="D2408" i="1"/>
  <c r="E2408" i="1"/>
  <c r="F2408" i="1"/>
  <c r="C2409" i="1"/>
  <c r="D2409" i="1"/>
  <c r="E2409" i="1"/>
  <c r="F2409" i="1"/>
  <c r="C2410" i="1"/>
  <c r="D2410" i="1"/>
  <c r="E2410" i="1"/>
  <c r="F2410" i="1"/>
  <c r="C2411" i="1"/>
  <c r="D2411" i="1"/>
  <c r="E2411" i="1"/>
  <c r="F2411" i="1"/>
  <c r="C2412" i="1"/>
  <c r="D2412" i="1"/>
  <c r="E2412" i="1"/>
  <c r="F2412" i="1"/>
  <c r="C2413" i="1"/>
  <c r="D2413" i="1"/>
  <c r="E2413" i="1"/>
  <c r="F2413" i="1"/>
  <c r="C2414" i="1"/>
  <c r="D2414" i="1"/>
  <c r="E2414" i="1"/>
  <c r="F2414" i="1"/>
  <c r="C2415" i="1"/>
  <c r="D2415" i="1"/>
  <c r="E2415" i="1"/>
  <c r="F2415" i="1"/>
  <c r="C2416" i="1"/>
  <c r="D2416" i="1"/>
  <c r="E2416" i="1"/>
  <c r="F2416" i="1"/>
  <c r="C2417" i="1"/>
  <c r="D2417" i="1"/>
  <c r="E2417" i="1"/>
  <c r="F2417" i="1"/>
  <c r="C2418" i="1"/>
  <c r="D2418" i="1"/>
  <c r="E2418" i="1"/>
  <c r="F2418" i="1"/>
  <c r="C2419" i="1"/>
  <c r="D2419" i="1"/>
  <c r="E2419" i="1"/>
  <c r="F2419" i="1"/>
  <c r="C2420" i="1"/>
  <c r="D2420" i="1"/>
  <c r="E2420" i="1"/>
  <c r="F2420" i="1"/>
  <c r="C2421" i="1"/>
  <c r="D2421" i="1"/>
  <c r="E2421" i="1"/>
  <c r="F2421" i="1"/>
  <c r="C2422" i="1"/>
  <c r="D2422" i="1"/>
  <c r="E2422" i="1"/>
  <c r="F2422" i="1"/>
  <c r="C2423" i="1"/>
  <c r="D2423" i="1"/>
  <c r="E2423" i="1"/>
  <c r="F2423" i="1"/>
  <c r="C2424" i="1"/>
  <c r="D2424" i="1"/>
  <c r="E2424" i="1"/>
  <c r="F2424" i="1"/>
  <c r="C2425" i="1"/>
  <c r="D2425" i="1"/>
  <c r="E2425" i="1"/>
  <c r="F2425" i="1"/>
  <c r="C2426" i="1"/>
  <c r="D2426" i="1"/>
  <c r="E2426" i="1"/>
  <c r="F2426" i="1"/>
  <c r="C2427" i="1"/>
  <c r="D2427" i="1"/>
  <c r="E2427" i="1"/>
  <c r="F2427" i="1"/>
  <c r="C2428" i="1"/>
  <c r="D2428" i="1"/>
  <c r="E2428" i="1"/>
  <c r="F2428" i="1"/>
  <c r="C2429" i="1"/>
  <c r="D2429" i="1"/>
  <c r="E2429" i="1"/>
  <c r="F2429" i="1"/>
  <c r="C2430" i="1"/>
  <c r="D2430" i="1"/>
  <c r="E2430" i="1"/>
  <c r="F2430" i="1"/>
  <c r="C2431" i="1"/>
  <c r="D2431" i="1"/>
  <c r="E2431" i="1"/>
  <c r="F2431" i="1"/>
  <c r="C2432" i="1"/>
  <c r="D2432" i="1"/>
  <c r="E2432" i="1"/>
  <c r="F2432" i="1"/>
  <c r="C2433" i="1"/>
  <c r="D2433" i="1"/>
  <c r="E2433" i="1"/>
  <c r="F2433" i="1"/>
  <c r="C2434" i="1"/>
  <c r="D2434" i="1"/>
  <c r="E2434" i="1"/>
  <c r="F2434" i="1"/>
  <c r="C2435" i="1"/>
  <c r="D2435" i="1"/>
  <c r="E2435" i="1"/>
  <c r="F2435" i="1"/>
  <c r="C2436" i="1"/>
  <c r="D2436" i="1"/>
  <c r="E2436" i="1"/>
  <c r="F2436" i="1"/>
  <c r="C2437" i="1"/>
  <c r="D2437" i="1"/>
  <c r="E2437" i="1"/>
  <c r="F2437" i="1"/>
  <c r="C2438" i="1"/>
  <c r="D2438" i="1"/>
  <c r="E2438" i="1"/>
  <c r="F2438" i="1"/>
  <c r="C2439" i="1"/>
  <c r="D2439" i="1"/>
  <c r="E2439" i="1"/>
  <c r="F2439" i="1"/>
  <c r="C2440" i="1"/>
  <c r="D2440" i="1"/>
  <c r="E2440" i="1"/>
  <c r="F2440" i="1"/>
  <c r="C2441" i="1"/>
  <c r="D2441" i="1"/>
  <c r="E2441" i="1"/>
  <c r="F2441" i="1"/>
  <c r="C2442" i="1"/>
  <c r="D2442" i="1"/>
  <c r="E2442" i="1"/>
  <c r="F2442" i="1"/>
  <c r="C2443" i="1"/>
  <c r="D2443" i="1"/>
  <c r="E2443" i="1"/>
  <c r="F2443" i="1"/>
  <c r="C2444" i="1"/>
  <c r="D2444" i="1"/>
  <c r="E2444" i="1"/>
  <c r="F2444" i="1"/>
  <c r="C2445" i="1"/>
  <c r="D2445" i="1"/>
  <c r="E2445" i="1"/>
  <c r="F2445" i="1"/>
  <c r="C2446" i="1"/>
  <c r="D2446" i="1"/>
  <c r="E2446" i="1"/>
  <c r="F2446" i="1"/>
  <c r="C2447" i="1"/>
  <c r="D2447" i="1"/>
  <c r="E2447" i="1"/>
  <c r="F2447" i="1"/>
  <c r="C2448" i="1"/>
  <c r="D2448" i="1"/>
  <c r="E2448" i="1"/>
  <c r="F2448" i="1"/>
  <c r="C2449" i="1"/>
  <c r="D2449" i="1"/>
  <c r="E2449" i="1"/>
  <c r="F2449" i="1"/>
  <c r="C2450" i="1"/>
  <c r="D2450" i="1"/>
  <c r="E2450" i="1"/>
  <c r="F2450" i="1"/>
  <c r="C2451" i="1"/>
  <c r="D2451" i="1"/>
  <c r="E2451" i="1"/>
  <c r="F2451" i="1"/>
  <c r="C2452" i="1"/>
  <c r="D2452" i="1"/>
  <c r="E2452" i="1"/>
  <c r="F2452" i="1"/>
  <c r="C2453" i="1"/>
  <c r="D2453" i="1"/>
  <c r="E2453" i="1"/>
  <c r="F2453" i="1"/>
  <c r="C2454" i="1"/>
  <c r="D2454" i="1"/>
  <c r="E2454" i="1"/>
  <c r="F2454" i="1"/>
  <c r="C2455" i="1"/>
  <c r="D2455" i="1"/>
  <c r="E2455" i="1"/>
  <c r="F2455" i="1"/>
  <c r="C2456" i="1"/>
  <c r="D2456" i="1"/>
  <c r="E2456" i="1"/>
  <c r="F2456" i="1"/>
  <c r="C2457" i="1"/>
  <c r="D2457" i="1"/>
  <c r="E2457" i="1"/>
  <c r="F2457" i="1"/>
  <c r="C2458" i="1"/>
  <c r="D2458" i="1"/>
  <c r="E2458" i="1"/>
  <c r="F2458" i="1"/>
  <c r="C2459" i="1"/>
  <c r="D2459" i="1"/>
  <c r="E2459" i="1"/>
  <c r="F2459" i="1"/>
  <c r="C2460" i="1"/>
  <c r="D2460" i="1"/>
  <c r="E2460" i="1"/>
  <c r="F2460" i="1"/>
  <c r="C2461" i="1"/>
  <c r="D2461" i="1"/>
  <c r="E2461" i="1"/>
  <c r="F2461" i="1"/>
  <c r="C2462" i="1"/>
  <c r="D2462" i="1"/>
  <c r="E2462" i="1"/>
  <c r="F2462" i="1"/>
  <c r="C2463" i="1"/>
  <c r="D2463" i="1"/>
  <c r="E2463" i="1"/>
  <c r="F2463" i="1"/>
  <c r="C2464" i="1"/>
  <c r="D2464" i="1"/>
  <c r="E2464" i="1"/>
  <c r="F2464" i="1"/>
  <c r="C2465" i="1"/>
  <c r="D2465" i="1"/>
  <c r="E2465" i="1"/>
  <c r="F2465" i="1"/>
  <c r="C2466" i="1"/>
  <c r="D2466" i="1"/>
  <c r="E2466" i="1"/>
  <c r="F2466" i="1"/>
  <c r="C2467" i="1"/>
  <c r="D2467" i="1"/>
  <c r="E2467" i="1"/>
  <c r="F2467" i="1"/>
  <c r="C2468" i="1"/>
  <c r="D2468" i="1"/>
  <c r="E2468" i="1"/>
  <c r="F2468" i="1"/>
  <c r="C2469" i="1"/>
  <c r="D2469" i="1"/>
  <c r="E2469" i="1"/>
  <c r="F2469" i="1"/>
  <c r="C2470" i="1"/>
  <c r="D2470" i="1"/>
  <c r="E2470" i="1"/>
  <c r="F2470" i="1"/>
  <c r="C2471" i="1"/>
  <c r="D2471" i="1"/>
  <c r="E2471" i="1"/>
  <c r="F2471" i="1"/>
  <c r="C2472" i="1"/>
  <c r="D2472" i="1"/>
  <c r="E2472" i="1"/>
  <c r="F2472" i="1"/>
  <c r="C2473" i="1"/>
  <c r="D2473" i="1"/>
  <c r="E2473" i="1"/>
  <c r="F2473" i="1"/>
  <c r="C2474" i="1"/>
  <c r="D2474" i="1"/>
  <c r="E2474" i="1"/>
  <c r="F2474" i="1"/>
  <c r="C2475" i="1"/>
  <c r="D2475" i="1"/>
  <c r="E2475" i="1"/>
  <c r="F2475" i="1"/>
  <c r="C2476" i="1"/>
  <c r="D2476" i="1"/>
  <c r="E2476" i="1"/>
  <c r="F2476" i="1"/>
  <c r="C2477" i="1"/>
  <c r="D2477" i="1"/>
  <c r="E2477" i="1"/>
  <c r="F2477" i="1"/>
  <c r="C2478" i="1"/>
  <c r="D2478" i="1"/>
  <c r="E2478" i="1"/>
  <c r="F2478" i="1"/>
  <c r="C2479" i="1"/>
  <c r="D2479" i="1"/>
  <c r="E2479" i="1"/>
  <c r="F2479" i="1"/>
  <c r="C2480" i="1"/>
  <c r="D2480" i="1"/>
  <c r="E2480" i="1"/>
  <c r="F2480" i="1"/>
  <c r="C2481" i="1"/>
  <c r="D2481" i="1"/>
  <c r="E2481" i="1"/>
  <c r="F2481" i="1"/>
  <c r="C2482" i="1"/>
  <c r="D2482" i="1"/>
  <c r="E2482" i="1"/>
  <c r="F2482" i="1"/>
  <c r="C2483" i="1"/>
  <c r="D2483" i="1"/>
  <c r="E2483" i="1"/>
  <c r="F2483" i="1"/>
  <c r="C2484" i="1"/>
  <c r="D2484" i="1"/>
  <c r="E2484" i="1"/>
  <c r="F2484" i="1"/>
  <c r="C2485" i="1"/>
  <c r="D2485" i="1"/>
  <c r="E2485" i="1"/>
  <c r="F2485" i="1"/>
  <c r="C2486" i="1"/>
  <c r="D2486" i="1"/>
  <c r="E2486" i="1"/>
  <c r="F2486" i="1"/>
  <c r="C2487" i="1"/>
  <c r="D2487" i="1"/>
  <c r="E2487" i="1"/>
  <c r="F2487" i="1"/>
  <c r="C2488" i="1"/>
  <c r="D2488" i="1"/>
  <c r="E2488" i="1"/>
  <c r="F2488" i="1"/>
  <c r="C2489" i="1"/>
  <c r="D2489" i="1"/>
  <c r="E2489" i="1"/>
  <c r="F2489" i="1"/>
  <c r="C2490" i="1"/>
  <c r="D2490" i="1"/>
  <c r="E2490" i="1"/>
  <c r="F2490" i="1"/>
  <c r="C2491" i="1"/>
  <c r="D2491" i="1"/>
  <c r="E2491" i="1"/>
  <c r="F2491" i="1"/>
  <c r="C2492" i="1"/>
  <c r="D2492" i="1"/>
  <c r="E2492" i="1"/>
  <c r="F2492" i="1"/>
  <c r="C2493" i="1"/>
  <c r="D2493" i="1"/>
  <c r="E2493" i="1"/>
  <c r="F2493" i="1"/>
  <c r="C2494" i="1"/>
  <c r="D2494" i="1"/>
  <c r="E2494" i="1"/>
  <c r="F2494" i="1"/>
  <c r="C2495" i="1"/>
  <c r="D2495" i="1"/>
  <c r="E2495" i="1"/>
  <c r="F2495" i="1"/>
  <c r="C2496" i="1"/>
  <c r="D2496" i="1"/>
  <c r="E2496" i="1"/>
  <c r="F2496" i="1"/>
  <c r="C2497" i="1"/>
  <c r="D2497" i="1"/>
  <c r="E2497" i="1"/>
  <c r="F2497" i="1"/>
  <c r="C2498" i="1"/>
  <c r="D2498" i="1"/>
  <c r="E2498" i="1"/>
  <c r="F2498" i="1"/>
  <c r="C2499" i="1"/>
  <c r="D2499" i="1"/>
  <c r="E2499" i="1"/>
  <c r="F2499" i="1"/>
  <c r="C2500" i="1"/>
  <c r="D2500" i="1"/>
  <c r="E2500" i="1"/>
  <c r="F2500" i="1"/>
  <c r="C2501" i="1"/>
  <c r="D2501" i="1"/>
  <c r="E2501" i="1"/>
  <c r="F2501" i="1"/>
  <c r="C2502" i="1"/>
  <c r="D2502" i="1"/>
  <c r="E2502" i="1"/>
  <c r="F2502" i="1"/>
  <c r="C2503" i="1"/>
  <c r="D2503" i="1"/>
  <c r="E2503" i="1"/>
  <c r="F2503" i="1"/>
  <c r="C2504" i="1"/>
  <c r="D2504" i="1"/>
  <c r="E2504" i="1"/>
  <c r="F2504" i="1"/>
  <c r="C2505" i="1"/>
  <c r="D2505" i="1"/>
  <c r="E2505" i="1"/>
  <c r="F2505" i="1"/>
  <c r="C2506" i="1"/>
  <c r="D2506" i="1"/>
  <c r="E2506" i="1"/>
  <c r="F2506" i="1"/>
  <c r="C2507" i="1"/>
  <c r="D2507" i="1"/>
  <c r="E2507" i="1"/>
  <c r="F2507" i="1"/>
  <c r="C2508" i="1"/>
  <c r="D2508" i="1"/>
  <c r="E2508" i="1"/>
  <c r="F2508" i="1"/>
  <c r="C2509" i="1"/>
  <c r="D2509" i="1"/>
  <c r="E2509" i="1"/>
  <c r="F2509" i="1"/>
  <c r="C2510" i="1"/>
  <c r="D2510" i="1"/>
  <c r="E2510" i="1"/>
  <c r="F2510" i="1"/>
  <c r="C2511" i="1"/>
  <c r="D2511" i="1"/>
  <c r="E2511" i="1"/>
  <c r="F2511" i="1"/>
  <c r="C2512" i="1"/>
  <c r="D2512" i="1"/>
  <c r="E2512" i="1"/>
  <c r="F2512" i="1"/>
  <c r="C2513" i="1"/>
  <c r="D2513" i="1"/>
  <c r="E2513" i="1"/>
  <c r="F2513" i="1"/>
  <c r="C2514" i="1"/>
  <c r="D2514" i="1"/>
  <c r="E2514" i="1"/>
  <c r="F2514" i="1"/>
  <c r="C2515" i="1"/>
  <c r="D2515" i="1"/>
  <c r="E2515" i="1"/>
  <c r="F2515" i="1"/>
  <c r="C2516" i="1"/>
  <c r="D2516" i="1"/>
  <c r="E2516" i="1"/>
  <c r="F2516" i="1"/>
  <c r="C2517" i="1"/>
  <c r="D2517" i="1"/>
  <c r="E2517" i="1"/>
  <c r="F2517" i="1"/>
  <c r="C2518" i="1"/>
  <c r="D2518" i="1"/>
  <c r="E2518" i="1"/>
  <c r="F2518" i="1"/>
  <c r="C2519" i="1"/>
  <c r="D2519" i="1"/>
  <c r="E2519" i="1"/>
  <c r="F2519" i="1"/>
  <c r="C2520" i="1"/>
  <c r="D2520" i="1"/>
  <c r="E2520" i="1"/>
  <c r="F2520" i="1"/>
  <c r="C2521" i="1"/>
  <c r="D2521" i="1"/>
  <c r="E2521" i="1"/>
  <c r="F2521" i="1"/>
  <c r="C2522" i="1"/>
  <c r="D2522" i="1"/>
  <c r="E2522" i="1"/>
  <c r="F2522" i="1"/>
  <c r="C2523" i="1"/>
  <c r="D2523" i="1"/>
  <c r="E2523" i="1"/>
  <c r="F2523" i="1"/>
  <c r="C2524" i="1"/>
  <c r="D2524" i="1"/>
  <c r="E2524" i="1"/>
  <c r="F2524" i="1"/>
  <c r="C2525" i="1"/>
  <c r="D2525" i="1"/>
  <c r="E2525" i="1"/>
  <c r="F2525" i="1"/>
  <c r="C2526" i="1"/>
  <c r="D2526" i="1"/>
  <c r="E2526" i="1"/>
  <c r="F2526" i="1"/>
  <c r="C2527" i="1"/>
  <c r="D2527" i="1"/>
  <c r="E2527" i="1"/>
  <c r="F2527" i="1"/>
  <c r="C2528" i="1"/>
  <c r="D2528" i="1"/>
  <c r="E2528" i="1"/>
  <c r="F2528" i="1"/>
  <c r="C2529" i="1"/>
  <c r="D2529" i="1"/>
  <c r="E2529" i="1"/>
  <c r="F2529" i="1"/>
  <c r="C2530" i="1"/>
  <c r="D2530" i="1"/>
  <c r="E2530" i="1"/>
  <c r="F2530" i="1"/>
  <c r="C2531" i="1"/>
  <c r="D2531" i="1"/>
  <c r="E2531" i="1"/>
  <c r="F2531" i="1"/>
  <c r="C2532" i="1"/>
  <c r="D2532" i="1"/>
  <c r="E2532" i="1"/>
  <c r="F2532" i="1"/>
  <c r="C2533" i="1"/>
  <c r="D2533" i="1"/>
  <c r="E2533" i="1"/>
  <c r="F2533" i="1"/>
  <c r="C2534" i="1"/>
  <c r="D2534" i="1"/>
  <c r="E2534" i="1"/>
  <c r="F2534" i="1"/>
  <c r="C2535" i="1"/>
  <c r="D2535" i="1"/>
  <c r="E2535" i="1"/>
  <c r="F2535" i="1"/>
  <c r="C2536" i="1"/>
  <c r="D2536" i="1"/>
  <c r="E2536" i="1"/>
  <c r="F2536" i="1"/>
  <c r="C2537" i="1"/>
  <c r="D2537" i="1"/>
  <c r="E2537" i="1"/>
  <c r="F2537" i="1"/>
  <c r="C2538" i="1"/>
  <c r="D2538" i="1"/>
  <c r="E2538" i="1"/>
  <c r="F2538" i="1"/>
  <c r="C2539" i="1"/>
  <c r="D2539" i="1"/>
  <c r="E2539" i="1"/>
  <c r="F2539" i="1"/>
  <c r="C2540" i="1"/>
  <c r="D2540" i="1"/>
  <c r="E2540" i="1"/>
  <c r="F2540" i="1"/>
  <c r="C2541" i="1"/>
  <c r="D2541" i="1"/>
  <c r="E2541" i="1"/>
  <c r="F2541" i="1"/>
  <c r="C2542" i="1"/>
  <c r="D2542" i="1"/>
  <c r="E2542" i="1"/>
  <c r="F2542" i="1"/>
  <c r="C2543" i="1"/>
  <c r="D2543" i="1"/>
  <c r="E2543" i="1"/>
  <c r="F2543" i="1"/>
  <c r="C2544" i="1"/>
  <c r="D2544" i="1"/>
  <c r="E2544" i="1"/>
  <c r="F2544" i="1"/>
  <c r="C2545" i="1"/>
  <c r="D2545" i="1"/>
  <c r="E2545" i="1"/>
  <c r="F2545" i="1"/>
  <c r="C2546" i="1"/>
  <c r="D2546" i="1"/>
  <c r="E2546" i="1"/>
  <c r="F2546" i="1"/>
  <c r="C2547" i="1"/>
  <c r="D2547" i="1"/>
  <c r="E2547" i="1"/>
  <c r="F2547" i="1"/>
  <c r="C2548" i="1"/>
  <c r="D2548" i="1"/>
  <c r="E2548" i="1"/>
  <c r="F2548" i="1"/>
  <c r="C2549" i="1"/>
  <c r="D2549" i="1"/>
  <c r="E2549" i="1"/>
  <c r="F2549" i="1"/>
  <c r="C2550" i="1"/>
  <c r="D2550" i="1"/>
  <c r="E2550" i="1"/>
  <c r="F2550" i="1"/>
  <c r="C2551" i="1"/>
  <c r="D2551" i="1"/>
  <c r="E2551" i="1"/>
  <c r="F2551" i="1"/>
  <c r="C2552" i="1"/>
  <c r="D2552" i="1"/>
  <c r="E2552" i="1"/>
  <c r="F2552" i="1"/>
  <c r="C2553" i="1"/>
  <c r="D2553" i="1"/>
  <c r="E2553" i="1"/>
  <c r="F2553" i="1"/>
  <c r="C2554" i="1"/>
  <c r="D2554" i="1"/>
  <c r="E2554" i="1"/>
  <c r="F2554" i="1"/>
  <c r="C2555" i="1"/>
  <c r="D2555" i="1"/>
  <c r="E2555" i="1"/>
  <c r="F2555" i="1"/>
  <c r="C2556" i="1"/>
  <c r="D2556" i="1"/>
  <c r="E2556" i="1"/>
  <c r="F2556" i="1"/>
  <c r="C2557" i="1"/>
  <c r="D2557" i="1"/>
  <c r="E2557" i="1"/>
  <c r="F2557" i="1"/>
  <c r="C2558" i="1"/>
  <c r="D2558" i="1"/>
  <c r="E2558" i="1"/>
  <c r="F2558" i="1"/>
  <c r="C2559" i="1"/>
  <c r="D2559" i="1"/>
  <c r="E2559" i="1"/>
  <c r="F2559" i="1"/>
  <c r="C2560" i="1"/>
  <c r="D2560" i="1"/>
  <c r="E2560" i="1"/>
  <c r="F2560" i="1"/>
  <c r="C2561" i="1"/>
  <c r="D2561" i="1"/>
  <c r="E2561" i="1"/>
  <c r="F2561" i="1"/>
  <c r="C2562" i="1"/>
  <c r="D2562" i="1"/>
  <c r="E2562" i="1"/>
  <c r="F2562" i="1"/>
  <c r="C2563" i="1"/>
  <c r="D2563" i="1"/>
  <c r="E2563" i="1"/>
  <c r="F2563" i="1"/>
  <c r="C2564" i="1"/>
  <c r="D2564" i="1"/>
  <c r="E2564" i="1"/>
  <c r="F2564" i="1"/>
  <c r="C2565" i="1"/>
  <c r="D2565" i="1"/>
  <c r="E2565" i="1"/>
  <c r="F2565" i="1"/>
  <c r="C2566" i="1"/>
  <c r="D2566" i="1"/>
  <c r="E2566" i="1"/>
  <c r="F2566" i="1"/>
  <c r="C2567" i="1"/>
  <c r="D2567" i="1"/>
  <c r="E2567" i="1"/>
  <c r="F2567" i="1"/>
  <c r="C2568" i="1"/>
  <c r="D2568" i="1"/>
  <c r="E2568" i="1"/>
  <c r="F2568" i="1"/>
  <c r="C2569" i="1"/>
  <c r="D2569" i="1"/>
  <c r="E2569" i="1"/>
  <c r="F2569" i="1"/>
  <c r="C2570" i="1"/>
  <c r="D2570" i="1"/>
  <c r="E2570" i="1"/>
  <c r="F2570" i="1"/>
  <c r="C2571" i="1"/>
  <c r="D2571" i="1"/>
  <c r="E2571" i="1"/>
  <c r="F2571" i="1"/>
  <c r="C2572" i="1"/>
  <c r="D2572" i="1"/>
  <c r="E2572" i="1"/>
  <c r="F2572" i="1"/>
  <c r="C2573" i="1"/>
  <c r="D2573" i="1"/>
  <c r="E2573" i="1"/>
  <c r="F2573" i="1"/>
  <c r="C2574" i="1"/>
  <c r="D2574" i="1"/>
  <c r="E2574" i="1"/>
  <c r="F2574" i="1"/>
  <c r="C2575" i="1"/>
  <c r="D2575" i="1"/>
  <c r="E2575" i="1"/>
  <c r="F2575" i="1"/>
  <c r="C2576" i="1"/>
  <c r="D2576" i="1"/>
  <c r="E2576" i="1"/>
  <c r="F2576" i="1"/>
  <c r="C2577" i="1"/>
  <c r="D2577" i="1"/>
  <c r="E2577" i="1"/>
  <c r="F2577" i="1"/>
  <c r="C2578" i="1"/>
  <c r="D2578" i="1"/>
  <c r="E2578" i="1"/>
  <c r="F2578" i="1"/>
  <c r="C2579" i="1"/>
  <c r="D2579" i="1"/>
  <c r="E2579" i="1"/>
  <c r="F2579" i="1"/>
  <c r="C2580" i="1"/>
  <c r="D2580" i="1"/>
  <c r="E2580" i="1"/>
  <c r="F2580" i="1"/>
  <c r="C2581" i="1"/>
  <c r="D2581" i="1"/>
  <c r="E2581" i="1"/>
  <c r="F2581" i="1"/>
  <c r="C2582" i="1"/>
  <c r="D2582" i="1"/>
  <c r="E2582" i="1"/>
  <c r="F2582" i="1"/>
  <c r="C2583" i="1"/>
  <c r="D2583" i="1"/>
  <c r="E2583" i="1"/>
  <c r="F2583" i="1"/>
  <c r="C2584" i="1"/>
  <c r="D2584" i="1"/>
  <c r="E2584" i="1"/>
  <c r="F2584" i="1"/>
  <c r="C2585" i="1"/>
  <c r="D2585" i="1"/>
  <c r="E2585" i="1"/>
  <c r="F2585" i="1"/>
  <c r="C2586" i="1"/>
  <c r="D2586" i="1"/>
  <c r="E2586" i="1"/>
  <c r="F2586" i="1"/>
  <c r="C2587" i="1"/>
  <c r="D2587" i="1"/>
  <c r="E2587" i="1"/>
  <c r="F2587" i="1"/>
  <c r="C2588" i="1"/>
  <c r="D2588" i="1"/>
  <c r="E2588" i="1"/>
  <c r="F2588" i="1"/>
  <c r="C2589" i="1"/>
  <c r="D2589" i="1"/>
  <c r="E2589" i="1"/>
  <c r="F2589" i="1"/>
  <c r="C2590" i="1"/>
  <c r="D2590" i="1"/>
  <c r="E2590" i="1"/>
  <c r="F2590" i="1"/>
  <c r="C2591" i="1"/>
  <c r="D2591" i="1"/>
  <c r="E2591" i="1"/>
  <c r="F2591" i="1"/>
  <c r="C2592" i="1"/>
  <c r="D2592" i="1"/>
  <c r="E2592" i="1"/>
  <c r="F2592" i="1"/>
  <c r="C2593" i="1"/>
  <c r="D2593" i="1"/>
  <c r="E2593" i="1"/>
  <c r="F2593" i="1"/>
  <c r="C2594" i="1"/>
  <c r="D2594" i="1"/>
  <c r="E2594" i="1"/>
  <c r="F2594" i="1"/>
  <c r="C2595" i="1"/>
  <c r="D2595" i="1"/>
  <c r="E2595" i="1"/>
  <c r="F2595" i="1"/>
  <c r="C2596" i="1"/>
  <c r="D2596" i="1"/>
  <c r="E2596" i="1"/>
  <c r="F2596" i="1"/>
  <c r="C2597" i="1"/>
  <c r="D2597" i="1"/>
  <c r="E2597" i="1"/>
  <c r="F2597" i="1"/>
  <c r="C2598" i="1"/>
  <c r="D2598" i="1"/>
  <c r="E2598" i="1"/>
  <c r="F2598" i="1"/>
  <c r="C2599" i="1"/>
  <c r="D2599" i="1"/>
  <c r="E2599" i="1"/>
  <c r="F2599" i="1"/>
  <c r="C2600" i="1"/>
  <c r="D2600" i="1"/>
  <c r="E2600" i="1"/>
  <c r="F2600" i="1"/>
  <c r="C2601" i="1"/>
  <c r="D2601" i="1"/>
  <c r="E2601" i="1"/>
  <c r="F2601" i="1"/>
  <c r="C2602" i="1"/>
  <c r="D2602" i="1"/>
  <c r="E2602" i="1"/>
  <c r="F2602" i="1"/>
  <c r="C2603" i="1"/>
  <c r="D2603" i="1"/>
  <c r="E2603" i="1"/>
  <c r="F2603" i="1"/>
  <c r="C2604" i="1"/>
  <c r="D2604" i="1"/>
  <c r="E2604" i="1"/>
  <c r="F2604" i="1"/>
  <c r="C2605" i="1"/>
  <c r="D2605" i="1"/>
  <c r="E2605" i="1"/>
  <c r="F2605" i="1"/>
  <c r="C2606" i="1"/>
  <c r="D2606" i="1"/>
  <c r="E2606" i="1"/>
  <c r="F2606" i="1"/>
  <c r="C2607" i="1"/>
  <c r="D2607" i="1"/>
  <c r="E2607" i="1"/>
  <c r="F2607" i="1"/>
  <c r="C2608" i="1"/>
  <c r="D2608" i="1"/>
  <c r="E2608" i="1"/>
  <c r="F2608" i="1"/>
  <c r="C2609" i="1"/>
  <c r="D2609" i="1"/>
  <c r="E2609" i="1"/>
  <c r="F2609" i="1"/>
  <c r="C2610" i="1"/>
  <c r="D2610" i="1"/>
  <c r="E2610" i="1"/>
  <c r="F2610" i="1"/>
  <c r="C2611" i="1"/>
  <c r="D2611" i="1"/>
  <c r="E2611" i="1"/>
  <c r="F2611" i="1"/>
  <c r="C2612" i="1"/>
  <c r="D2612" i="1"/>
  <c r="E2612" i="1"/>
  <c r="F2612" i="1"/>
  <c r="C2613" i="1"/>
  <c r="D2613" i="1"/>
  <c r="E2613" i="1"/>
  <c r="F2613" i="1"/>
  <c r="C2614" i="1"/>
  <c r="D2614" i="1"/>
  <c r="E2614" i="1"/>
  <c r="F2614" i="1"/>
  <c r="C2615" i="1"/>
  <c r="D2615" i="1"/>
  <c r="E2615" i="1"/>
  <c r="F2615" i="1"/>
  <c r="C2616" i="1"/>
  <c r="D2616" i="1"/>
  <c r="E2616" i="1"/>
  <c r="F2616" i="1"/>
  <c r="C2617" i="1"/>
  <c r="D2617" i="1"/>
  <c r="E2617" i="1"/>
  <c r="F2617" i="1"/>
  <c r="C2618" i="1"/>
  <c r="D2618" i="1"/>
  <c r="E2618" i="1"/>
  <c r="F2618" i="1"/>
  <c r="C2619" i="1"/>
  <c r="D2619" i="1"/>
  <c r="E2619" i="1"/>
  <c r="F2619" i="1"/>
  <c r="C2620" i="1"/>
  <c r="D2620" i="1"/>
  <c r="E2620" i="1"/>
  <c r="F2620" i="1"/>
  <c r="C2621" i="1"/>
  <c r="D2621" i="1"/>
  <c r="E2621" i="1"/>
  <c r="F2621" i="1"/>
  <c r="C2622" i="1"/>
  <c r="D2622" i="1"/>
  <c r="E2622" i="1"/>
  <c r="F2622" i="1"/>
  <c r="C2623" i="1"/>
  <c r="D2623" i="1"/>
  <c r="E2623" i="1"/>
  <c r="F2623" i="1"/>
  <c r="C2624" i="1"/>
  <c r="D2624" i="1"/>
  <c r="E2624" i="1"/>
  <c r="F2624" i="1"/>
  <c r="C2625" i="1"/>
  <c r="D2625" i="1"/>
  <c r="E2625" i="1"/>
  <c r="F2625" i="1"/>
  <c r="C2626" i="1"/>
  <c r="D2626" i="1"/>
  <c r="E2626" i="1"/>
  <c r="F2626" i="1"/>
  <c r="C2627" i="1"/>
  <c r="D2627" i="1"/>
  <c r="E2627" i="1"/>
  <c r="F2627" i="1"/>
  <c r="C2628" i="1"/>
  <c r="D2628" i="1"/>
  <c r="E2628" i="1"/>
  <c r="F2628" i="1"/>
  <c r="C2629" i="1"/>
  <c r="D2629" i="1"/>
  <c r="E2629" i="1"/>
  <c r="F2629" i="1"/>
  <c r="C2630" i="1"/>
  <c r="D2630" i="1"/>
  <c r="E2630" i="1"/>
  <c r="F2630" i="1"/>
  <c r="C2631" i="1"/>
  <c r="D2631" i="1"/>
  <c r="E2631" i="1"/>
  <c r="F2631" i="1"/>
  <c r="C2632" i="1"/>
  <c r="D2632" i="1"/>
  <c r="E2632" i="1"/>
  <c r="F2632" i="1"/>
  <c r="C2633" i="1"/>
  <c r="D2633" i="1"/>
  <c r="E2633" i="1"/>
  <c r="F2633" i="1"/>
  <c r="C2634" i="1"/>
  <c r="D2634" i="1"/>
  <c r="E2634" i="1"/>
  <c r="F2634" i="1"/>
  <c r="C2635" i="1"/>
  <c r="D2635" i="1"/>
  <c r="E2635" i="1"/>
  <c r="F2635" i="1"/>
  <c r="C2636" i="1"/>
  <c r="D2636" i="1"/>
  <c r="E2636" i="1"/>
  <c r="F2636" i="1"/>
  <c r="C2637" i="1"/>
  <c r="D2637" i="1"/>
  <c r="E2637" i="1"/>
  <c r="F2637" i="1"/>
  <c r="C2638" i="1"/>
  <c r="D2638" i="1"/>
  <c r="E2638" i="1"/>
  <c r="F2638" i="1"/>
  <c r="C2639" i="1"/>
  <c r="D2639" i="1"/>
  <c r="E2639" i="1"/>
  <c r="F2639" i="1"/>
  <c r="C2640" i="1"/>
  <c r="D2640" i="1"/>
  <c r="E2640" i="1"/>
  <c r="F2640" i="1"/>
  <c r="C2641" i="1"/>
  <c r="D2641" i="1"/>
  <c r="E2641" i="1"/>
  <c r="F2641" i="1"/>
  <c r="C2642" i="1"/>
  <c r="D2642" i="1"/>
  <c r="E2642" i="1"/>
  <c r="F2642" i="1"/>
  <c r="C2643" i="1"/>
  <c r="D2643" i="1"/>
  <c r="E2643" i="1"/>
  <c r="F2643" i="1"/>
  <c r="C2644" i="1"/>
  <c r="D2644" i="1"/>
  <c r="E2644" i="1"/>
  <c r="F2644" i="1"/>
  <c r="C2645" i="1"/>
  <c r="D2645" i="1"/>
  <c r="E2645" i="1"/>
  <c r="F2645" i="1"/>
  <c r="C2646" i="1"/>
  <c r="D2646" i="1"/>
  <c r="E2646" i="1"/>
  <c r="F2646" i="1"/>
  <c r="C2647" i="1"/>
  <c r="D2647" i="1"/>
  <c r="E2647" i="1"/>
  <c r="F2647" i="1"/>
  <c r="C2648" i="1"/>
  <c r="D2648" i="1"/>
  <c r="E2648" i="1"/>
  <c r="F2648" i="1"/>
  <c r="C2649" i="1"/>
  <c r="D2649" i="1"/>
  <c r="E2649" i="1"/>
  <c r="F2649" i="1"/>
  <c r="C2650" i="1"/>
  <c r="D2650" i="1"/>
  <c r="E2650" i="1"/>
  <c r="F2650" i="1"/>
  <c r="C2651" i="1"/>
  <c r="D2651" i="1"/>
  <c r="E2651" i="1"/>
  <c r="F2651" i="1"/>
  <c r="C2652" i="1"/>
  <c r="D2652" i="1"/>
  <c r="E2652" i="1"/>
  <c r="F2652" i="1"/>
  <c r="C2653" i="1"/>
  <c r="D2653" i="1"/>
  <c r="E2653" i="1"/>
  <c r="F2653" i="1"/>
  <c r="C2654" i="1"/>
  <c r="D2654" i="1"/>
  <c r="E2654" i="1"/>
  <c r="F2654" i="1"/>
  <c r="C2655" i="1"/>
  <c r="D2655" i="1"/>
  <c r="E2655" i="1"/>
  <c r="F2655" i="1"/>
  <c r="C2656" i="1"/>
  <c r="D2656" i="1"/>
  <c r="E2656" i="1"/>
  <c r="F2656" i="1"/>
  <c r="C2657" i="1"/>
  <c r="D2657" i="1"/>
  <c r="E2657" i="1"/>
  <c r="F2657" i="1"/>
  <c r="C2658" i="1"/>
  <c r="D2658" i="1"/>
  <c r="E2658" i="1"/>
  <c r="F2658" i="1"/>
  <c r="C2659" i="1"/>
  <c r="D2659" i="1"/>
  <c r="E2659" i="1"/>
  <c r="F2659" i="1"/>
  <c r="C2660" i="1"/>
  <c r="D2660" i="1"/>
  <c r="E2660" i="1"/>
  <c r="F2660" i="1"/>
  <c r="C2661" i="1"/>
  <c r="D2661" i="1"/>
  <c r="E2661" i="1"/>
  <c r="F2661" i="1"/>
  <c r="C2662" i="1"/>
  <c r="D2662" i="1"/>
  <c r="E2662" i="1"/>
  <c r="F2662" i="1"/>
  <c r="C2663" i="1"/>
  <c r="D2663" i="1"/>
  <c r="E2663" i="1"/>
  <c r="F2663" i="1"/>
  <c r="C2664" i="1"/>
  <c r="D2664" i="1"/>
  <c r="E2664" i="1"/>
  <c r="F2664" i="1"/>
  <c r="C2665" i="1"/>
  <c r="D2665" i="1"/>
  <c r="E2665" i="1"/>
  <c r="F2665" i="1"/>
  <c r="C2666" i="1"/>
  <c r="D2666" i="1"/>
  <c r="E2666" i="1"/>
  <c r="F2666" i="1"/>
  <c r="C2667" i="1"/>
  <c r="D2667" i="1"/>
  <c r="E2667" i="1"/>
  <c r="F2667" i="1"/>
  <c r="C2668" i="1"/>
  <c r="D2668" i="1"/>
  <c r="E2668" i="1"/>
  <c r="F2668" i="1"/>
  <c r="C2669" i="1"/>
  <c r="D2669" i="1"/>
  <c r="E2669" i="1"/>
  <c r="F2669" i="1"/>
  <c r="C2670" i="1"/>
  <c r="D2670" i="1"/>
  <c r="E2670" i="1"/>
  <c r="F2670" i="1"/>
  <c r="C2671" i="1"/>
  <c r="D2671" i="1"/>
  <c r="E2671" i="1"/>
  <c r="F2671" i="1"/>
  <c r="C2672" i="1"/>
  <c r="D2672" i="1"/>
  <c r="E2672" i="1"/>
  <c r="F2672" i="1"/>
  <c r="C2673" i="1"/>
  <c r="D2673" i="1"/>
  <c r="E2673" i="1"/>
  <c r="F2673" i="1"/>
  <c r="C2674" i="1"/>
  <c r="D2674" i="1"/>
  <c r="E2674" i="1"/>
  <c r="F2674" i="1"/>
  <c r="C2675" i="1"/>
  <c r="D2675" i="1"/>
  <c r="E2675" i="1"/>
  <c r="F2675" i="1"/>
  <c r="C2676" i="1"/>
  <c r="D2676" i="1"/>
  <c r="E2676" i="1"/>
  <c r="F2676" i="1"/>
  <c r="C2677" i="1"/>
  <c r="D2677" i="1"/>
  <c r="E2677" i="1"/>
  <c r="F2677" i="1"/>
  <c r="C2678" i="1"/>
  <c r="D2678" i="1"/>
  <c r="E2678" i="1"/>
  <c r="F2678" i="1"/>
  <c r="C2679" i="1"/>
  <c r="D2679" i="1"/>
  <c r="E2679" i="1"/>
  <c r="F2679" i="1"/>
  <c r="C2680" i="1"/>
  <c r="D2680" i="1"/>
  <c r="E2680" i="1"/>
  <c r="F2680" i="1"/>
  <c r="C2681" i="1"/>
  <c r="D2681" i="1"/>
  <c r="E2681" i="1"/>
  <c r="F2681" i="1"/>
  <c r="C2682" i="1"/>
  <c r="D2682" i="1"/>
  <c r="E2682" i="1"/>
  <c r="F2682" i="1"/>
  <c r="C2683" i="1"/>
  <c r="D2683" i="1"/>
  <c r="E2683" i="1"/>
  <c r="F2683" i="1"/>
  <c r="C2684" i="1"/>
  <c r="D2684" i="1"/>
  <c r="E2684" i="1"/>
  <c r="F2684" i="1"/>
  <c r="C2685" i="1"/>
  <c r="D2685" i="1"/>
  <c r="E2685" i="1"/>
  <c r="F2685" i="1"/>
  <c r="C2686" i="1"/>
  <c r="D2686" i="1"/>
  <c r="E2686" i="1"/>
  <c r="F2686" i="1"/>
  <c r="C2687" i="1"/>
  <c r="D2687" i="1"/>
  <c r="E2687" i="1"/>
  <c r="F2687" i="1"/>
  <c r="C2688" i="1"/>
  <c r="D2688" i="1"/>
  <c r="E2688" i="1"/>
  <c r="F2688" i="1"/>
  <c r="C2689" i="1"/>
  <c r="D2689" i="1"/>
  <c r="E2689" i="1"/>
  <c r="F2689" i="1"/>
  <c r="C2690" i="1"/>
  <c r="D2690" i="1"/>
  <c r="E2690" i="1"/>
  <c r="F2690" i="1"/>
  <c r="C2691" i="1"/>
  <c r="D2691" i="1"/>
  <c r="E2691" i="1"/>
  <c r="F2691" i="1"/>
  <c r="C2692" i="1"/>
  <c r="D2692" i="1"/>
  <c r="E2692" i="1"/>
  <c r="F2692" i="1"/>
  <c r="C2693" i="1"/>
  <c r="D2693" i="1"/>
  <c r="E2693" i="1"/>
  <c r="F2693" i="1"/>
  <c r="C2694" i="1"/>
  <c r="D2694" i="1"/>
  <c r="E2694" i="1"/>
  <c r="F2694" i="1"/>
  <c r="C2695" i="1"/>
  <c r="D2695" i="1"/>
  <c r="E2695" i="1"/>
  <c r="F2695" i="1"/>
  <c r="C2696" i="1"/>
  <c r="D2696" i="1"/>
  <c r="E2696" i="1"/>
  <c r="F2696" i="1"/>
  <c r="C2697" i="1"/>
  <c r="D2697" i="1"/>
  <c r="E2697" i="1"/>
  <c r="F2697" i="1"/>
  <c r="C2698" i="1"/>
  <c r="D2698" i="1"/>
  <c r="E2698" i="1"/>
  <c r="F2698" i="1"/>
  <c r="C2699" i="1"/>
  <c r="D2699" i="1"/>
  <c r="E2699" i="1"/>
  <c r="F2699" i="1"/>
  <c r="C2700" i="1"/>
  <c r="D2700" i="1"/>
  <c r="E2700" i="1"/>
  <c r="F2700" i="1"/>
  <c r="C2701" i="1"/>
  <c r="D2701" i="1"/>
  <c r="E2701" i="1"/>
  <c r="F2701" i="1"/>
  <c r="C2702" i="1"/>
  <c r="D2702" i="1"/>
  <c r="E2702" i="1"/>
  <c r="F2702" i="1"/>
  <c r="C2703" i="1"/>
  <c r="D2703" i="1"/>
  <c r="E2703" i="1"/>
  <c r="F2703" i="1"/>
  <c r="C2704" i="1"/>
  <c r="D2704" i="1"/>
  <c r="E2704" i="1"/>
  <c r="F2704" i="1"/>
  <c r="C2705" i="1"/>
  <c r="D2705" i="1"/>
  <c r="E2705" i="1"/>
  <c r="F2705" i="1"/>
  <c r="C2706" i="1"/>
  <c r="D2706" i="1"/>
  <c r="E2706" i="1"/>
  <c r="F2706" i="1"/>
  <c r="C2707" i="1"/>
  <c r="D2707" i="1"/>
  <c r="E2707" i="1"/>
  <c r="F2707" i="1"/>
  <c r="C2708" i="1"/>
  <c r="D2708" i="1"/>
  <c r="E2708" i="1"/>
  <c r="F2708" i="1"/>
  <c r="C2709" i="1"/>
  <c r="D2709" i="1"/>
  <c r="E2709" i="1"/>
  <c r="F2709" i="1"/>
  <c r="C2710" i="1"/>
  <c r="D2710" i="1"/>
  <c r="E2710" i="1"/>
  <c r="F2710" i="1"/>
  <c r="C2711" i="1"/>
  <c r="D2711" i="1"/>
  <c r="E2711" i="1"/>
  <c r="F2711" i="1"/>
  <c r="C2712" i="1"/>
  <c r="D2712" i="1"/>
  <c r="E2712" i="1"/>
  <c r="F2712" i="1"/>
  <c r="C2713" i="1"/>
  <c r="D2713" i="1"/>
  <c r="E2713" i="1"/>
  <c r="F2713" i="1"/>
  <c r="C2714" i="1"/>
  <c r="D2714" i="1"/>
  <c r="E2714" i="1"/>
  <c r="F2714" i="1"/>
  <c r="C2715" i="1"/>
  <c r="D2715" i="1"/>
  <c r="E2715" i="1"/>
  <c r="F2715" i="1"/>
  <c r="C2716" i="1"/>
  <c r="D2716" i="1"/>
  <c r="E2716" i="1"/>
  <c r="F2716" i="1"/>
  <c r="C2717" i="1"/>
  <c r="D2717" i="1"/>
  <c r="E2717" i="1"/>
  <c r="F2717" i="1"/>
  <c r="C2718" i="1"/>
  <c r="D2718" i="1"/>
  <c r="E2718" i="1"/>
  <c r="F2718" i="1"/>
  <c r="C2719" i="1"/>
  <c r="D2719" i="1"/>
  <c r="E2719" i="1"/>
  <c r="F2719" i="1"/>
  <c r="C2720" i="1"/>
  <c r="D2720" i="1"/>
  <c r="E2720" i="1"/>
  <c r="F2720" i="1"/>
  <c r="C2721" i="1"/>
  <c r="D2721" i="1"/>
  <c r="E2721" i="1"/>
  <c r="F2721" i="1"/>
  <c r="C2722" i="1"/>
  <c r="D2722" i="1"/>
  <c r="E2722" i="1"/>
  <c r="F2722" i="1"/>
  <c r="C2723" i="1"/>
  <c r="D2723" i="1"/>
  <c r="E2723" i="1"/>
  <c r="F2723" i="1"/>
  <c r="C2724" i="1"/>
  <c r="D2724" i="1"/>
  <c r="E2724" i="1"/>
  <c r="F2724" i="1"/>
  <c r="C2725" i="1"/>
  <c r="D2725" i="1"/>
  <c r="E2725" i="1"/>
  <c r="F2725" i="1"/>
  <c r="C2726" i="1"/>
  <c r="D2726" i="1"/>
  <c r="E2726" i="1"/>
  <c r="F2726" i="1"/>
  <c r="C2727" i="1"/>
  <c r="D2727" i="1"/>
  <c r="E2727" i="1"/>
  <c r="F2727" i="1"/>
  <c r="C2728" i="1"/>
  <c r="D2728" i="1"/>
  <c r="E2728" i="1"/>
  <c r="F2728" i="1"/>
  <c r="C2729" i="1"/>
  <c r="D2729" i="1"/>
  <c r="E2729" i="1"/>
  <c r="F2729" i="1"/>
  <c r="C2730" i="1"/>
  <c r="D2730" i="1"/>
  <c r="E2730" i="1"/>
  <c r="F2730" i="1"/>
  <c r="C2731" i="1"/>
  <c r="D2731" i="1"/>
  <c r="E2731" i="1"/>
  <c r="F2731" i="1"/>
  <c r="C2732" i="1"/>
  <c r="D2732" i="1"/>
  <c r="E2732" i="1"/>
  <c r="F2732" i="1"/>
  <c r="C2733" i="1"/>
  <c r="D2733" i="1"/>
  <c r="E2733" i="1"/>
  <c r="F2733" i="1"/>
  <c r="C2734" i="1"/>
  <c r="D2734" i="1"/>
  <c r="E2734" i="1"/>
  <c r="F2734" i="1"/>
  <c r="C2735" i="1"/>
  <c r="D2735" i="1"/>
  <c r="E2735" i="1"/>
  <c r="F2735" i="1"/>
  <c r="C2736" i="1"/>
  <c r="D2736" i="1"/>
  <c r="E2736" i="1"/>
  <c r="F2736" i="1"/>
  <c r="C2737" i="1"/>
  <c r="D2737" i="1"/>
  <c r="E2737" i="1"/>
  <c r="F2737" i="1"/>
  <c r="C2738" i="1"/>
  <c r="D2738" i="1"/>
  <c r="E2738" i="1"/>
  <c r="F2738" i="1"/>
  <c r="C2739" i="1"/>
  <c r="D2739" i="1"/>
  <c r="E2739" i="1"/>
  <c r="F2739" i="1"/>
  <c r="C2740" i="1"/>
  <c r="D2740" i="1"/>
  <c r="E2740" i="1"/>
  <c r="F2740" i="1"/>
  <c r="C2741" i="1"/>
  <c r="D2741" i="1"/>
  <c r="E2741" i="1"/>
  <c r="F2741" i="1"/>
  <c r="C2742" i="1"/>
  <c r="D2742" i="1"/>
  <c r="E2742" i="1"/>
  <c r="F2742" i="1"/>
  <c r="C2743" i="1"/>
  <c r="D2743" i="1"/>
  <c r="E2743" i="1"/>
  <c r="F2743" i="1"/>
  <c r="C2744" i="1"/>
  <c r="D2744" i="1"/>
  <c r="E2744" i="1"/>
  <c r="F2744" i="1"/>
  <c r="C2745" i="1"/>
  <c r="D2745" i="1"/>
  <c r="E2745" i="1"/>
  <c r="F2745" i="1"/>
  <c r="C2746" i="1"/>
  <c r="D2746" i="1"/>
  <c r="E2746" i="1"/>
  <c r="F2746" i="1"/>
  <c r="C2747" i="1"/>
  <c r="D2747" i="1"/>
  <c r="E2747" i="1"/>
  <c r="F2747" i="1"/>
  <c r="C2748" i="1"/>
  <c r="D2748" i="1"/>
  <c r="E2748" i="1"/>
  <c r="F2748" i="1"/>
  <c r="C2749" i="1"/>
  <c r="D2749" i="1"/>
  <c r="E2749" i="1"/>
  <c r="F2749" i="1"/>
  <c r="C2750" i="1"/>
  <c r="D2750" i="1"/>
  <c r="E2750" i="1"/>
  <c r="F2750" i="1"/>
  <c r="C2751" i="1"/>
  <c r="D2751" i="1"/>
  <c r="E2751" i="1"/>
  <c r="F2751" i="1"/>
  <c r="C2752" i="1"/>
  <c r="D2752" i="1"/>
  <c r="E2752" i="1"/>
  <c r="F2752" i="1"/>
  <c r="C2753" i="1"/>
  <c r="D2753" i="1"/>
  <c r="E2753" i="1"/>
  <c r="F2753" i="1"/>
  <c r="C2754" i="1"/>
  <c r="D2754" i="1"/>
  <c r="E2754" i="1"/>
  <c r="F2754" i="1"/>
  <c r="C2755" i="1"/>
  <c r="D2755" i="1"/>
  <c r="E2755" i="1"/>
  <c r="F2755" i="1"/>
  <c r="C2756" i="1"/>
  <c r="D2756" i="1"/>
  <c r="E2756" i="1"/>
  <c r="F2756" i="1"/>
  <c r="C2757" i="1"/>
  <c r="D2757" i="1"/>
  <c r="E2757" i="1"/>
  <c r="F2757" i="1"/>
  <c r="C2758" i="1"/>
  <c r="D2758" i="1"/>
  <c r="E2758" i="1"/>
  <c r="F2758" i="1"/>
  <c r="C2759" i="1"/>
  <c r="D2759" i="1"/>
  <c r="E2759" i="1"/>
  <c r="F2759" i="1"/>
  <c r="C2760" i="1"/>
  <c r="D2760" i="1"/>
  <c r="E2760" i="1"/>
  <c r="F2760" i="1"/>
  <c r="C2761" i="1"/>
  <c r="D2761" i="1"/>
  <c r="E2761" i="1"/>
  <c r="F2761" i="1"/>
  <c r="C2762" i="1"/>
  <c r="D2762" i="1"/>
  <c r="E2762" i="1"/>
  <c r="F2762" i="1"/>
  <c r="C2763" i="1"/>
  <c r="D2763" i="1"/>
  <c r="E2763" i="1"/>
  <c r="F2763" i="1"/>
  <c r="C2764" i="1"/>
  <c r="D2764" i="1"/>
  <c r="E2764" i="1"/>
  <c r="F2764" i="1"/>
  <c r="C2765" i="1"/>
  <c r="D2765" i="1"/>
  <c r="E2765" i="1"/>
  <c r="F2765" i="1"/>
  <c r="C2766" i="1"/>
  <c r="D2766" i="1"/>
  <c r="E2766" i="1"/>
  <c r="F2766" i="1"/>
  <c r="C2767" i="1"/>
  <c r="D2767" i="1"/>
  <c r="E2767" i="1"/>
  <c r="F2767" i="1"/>
  <c r="C2768" i="1"/>
  <c r="D2768" i="1"/>
  <c r="E2768" i="1"/>
  <c r="F2768" i="1"/>
  <c r="C2769" i="1"/>
  <c r="D2769" i="1"/>
  <c r="E2769" i="1"/>
  <c r="F2769" i="1"/>
  <c r="C2770" i="1"/>
  <c r="D2770" i="1"/>
  <c r="E2770" i="1"/>
  <c r="F2770" i="1"/>
  <c r="C2771" i="1"/>
  <c r="D2771" i="1"/>
  <c r="E2771" i="1"/>
  <c r="F2771" i="1"/>
  <c r="C2772" i="1"/>
  <c r="D2772" i="1"/>
  <c r="E2772" i="1"/>
  <c r="F2772" i="1"/>
  <c r="C2773" i="1"/>
  <c r="D2773" i="1"/>
  <c r="E2773" i="1"/>
  <c r="F2773" i="1"/>
  <c r="C2774" i="1"/>
  <c r="D2774" i="1"/>
  <c r="E2774" i="1"/>
  <c r="F2774" i="1"/>
  <c r="C2775" i="1"/>
  <c r="D2775" i="1"/>
  <c r="E2775" i="1"/>
  <c r="F2775" i="1"/>
  <c r="C2776" i="1"/>
  <c r="D2776" i="1"/>
  <c r="E2776" i="1"/>
  <c r="F2776" i="1"/>
  <c r="C2777" i="1"/>
  <c r="D2777" i="1"/>
  <c r="E2777" i="1"/>
  <c r="F2777" i="1"/>
  <c r="C2778" i="1"/>
  <c r="D2778" i="1"/>
  <c r="E2778" i="1"/>
  <c r="F2778" i="1"/>
  <c r="C2779" i="1"/>
  <c r="D2779" i="1"/>
  <c r="E2779" i="1"/>
  <c r="F2779" i="1"/>
  <c r="C2780" i="1"/>
  <c r="D2780" i="1"/>
  <c r="E2780" i="1"/>
  <c r="F2780" i="1"/>
  <c r="C2781" i="1"/>
  <c r="D2781" i="1"/>
  <c r="E2781" i="1"/>
  <c r="F2781" i="1"/>
  <c r="C2782" i="1"/>
  <c r="D2782" i="1"/>
  <c r="E2782" i="1"/>
  <c r="F2782" i="1"/>
  <c r="C2783" i="1"/>
  <c r="D2783" i="1"/>
  <c r="E2783" i="1"/>
  <c r="F2783" i="1"/>
  <c r="C2784" i="1"/>
  <c r="D2784" i="1"/>
  <c r="E2784" i="1"/>
  <c r="F2784" i="1"/>
  <c r="C2785" i="1"/>
  <c r="D2785" i="1"/>
  <c r="E2785" i="1"/>
  <c r="F2785" i="1"/>
  <c r="C2786" i="1"/>
  <c r="D2786" i="1"/>
  <c r="E2786" i="1"/>
  <c r="F2786" i="1"/>
  <c r="C2787" i="1"/>
  <c r="D2787" i="1"/>
  <c r="E2787" i="1"/>
  <c r="F2787" i="1"/>
  <c r="C2788" i="1"/>
  <c r="D2788" i="1"/>
  <c r="E2788" i="1"/>
  <c r="F2788" i="1"/>
  <c r="C2789" i="1"/>
  <c r="D2789" i="1"/>
  <c r="E2789" i="1"/>
  <c r="F2789" i="1"/>
  <c r="C2790" i="1"/>
  <c r="D2790" i="1"/>
  <c r="E2790" i="1"/>
  <c r="F2790" i="1"/>
  <c r="C2791" i="1"/>
  <c r="D2791" i="1"/>
  <c r="E2791" i="1"/>
  <c r="F2791" i="1"/>
  <c r="C2792" i="1"/>
  <c r="D2792" i="1"/>
  <c r="E2792" i="1"/>
  <c r="F2792" i="1"/>
  <c r="C2793" i="1"/>
  <c r="D2793" i="1"/>
  <c r="E2793" i="1"/>
  <c r="F2793" i="1"/>
  <c r="C2794" i="1"/>
  <c r="D2794" i="1"/>
  <c r="E2794" i="1"/>
  <c r="F2794" i="1"/>
  <c r="C2795" i="1"/>
  <c r="D2795" i="1"/>
  <c r="E2795" i="1"/>
  <c r="F2795" i="1"/>
  <c r="C2796" i="1"/>
  <c r="D2796" i="1"/>
  <c r="E2796" i="1"/>
  <c r="F2796" i="1"/>
  <c r="C2797" i="1"/>
  <c r="D2797" i="1"/>
  <c r="E2797" i="1"/>
  <c r="F2797" i="1"/>
  <c r="C2798" i="1"/>
  <c r="D2798" i="1"/>
  <c r="E2798" i="1"/>
  <c r="F2798" i="1"/>
  <c r="C2799" i="1"/>
  <c r="D2799" i="1"/>
  <c r="E2799" i="1"/>
  <c r="F2799" i="1"/>
  <c r="C2800" i="1"/>
  <c r="D2800" i="1"/>
  <c r="E2800" i="1"/>
  <c r="F2800" i="1"/>
  <c r="C2801" i="1"/>
  <c r="D2801" i="1"/>
  <c r="E2801" i="1"/>
  <c r="F2801" i="1"/>
  <c r="C2802" i="1"/>
  <c r="D2802" i="1"/>
  <c r="E2802" i="1"/>
  <c r="F2802" i="1"/>
  <c r="C2803" i="1"/>
  <c r="D2803" i="1"/>
  <c r="E2803" i="1"/>
  <c r="F2803" i="1"/>
  <c r="C2804" i="1"/>
  <c r="D2804" i="1"/>
  <c r="E2804" i="1"/>
  <c r="F2804" i="1"/>
  <c r="C2805" i="1"/>
  <c r="D2805" i="1"/>
  <c r="E2805" i="1"/>
  <c r="F2805" i="1"/>
  <c r="C2806" i="1"/>
  <c r="D2806" i="1"/>
  <c r="E2806" i="1"/>
  <c r="F2806" i="1"/>
  <c r="C2807" i="1"/>
  <c r="D2807" i="1"/>
  <c r="E2807" i="1"/>
  <c r="F2807" i="1"/>
  <c r="C2808" i="1"/>
  <c r="D2808" i="1"/>
  <c r="E2808" i="1"/>
  <c r="F2808" i="1"/>
  <c r="C2809" i="1"/>
  <c r="D2809" i="1"/>
  <c r="E2809" i="1"/>
  <c r="F2809" i="1"/>
  <c r="C2810" i="1"/>
  <c r="D2810" i="1"/>
  <c r="E2810" i="1"/>
  <c r="F2810" i="1"/>
  <c r="C2811" i="1"/>
  <c r="D2811" i="1"/>
  <c r="E2811" i="1"/>
  <c r="F2811" i="1"/>
  <c r="C2812" i="1"/>
  <c r="D2812" i="1"/>
  <c r="E2812" i="1"/>
  <c r="F2812" i="1"/>
  <c r="C2813" i="1"/>
  <c r="D2813" i="1"/>
  <c r="E2813" i="1"/>
  <c r="F2813" i="1"/>
  <c r="C2814" i="1"/>
  <c r="D2814" i="1"/>
  <c r="E2814" i="1"/>
  <c r="F2814" i="1"/>
  <c r="C2815" i="1"/>
  <c r="D2815" i="1"/>
  <c r="E2815" i="1"/>
  <c r="F2815" i="1"/>
  <c r="C2816" i="1"/>
  <c r="D2816" i="1"/>
  <c r="E2816" i="1"/>
  <c r="F2816" i="1"/>
  <c r="C2817" i="1"/>
  <c r="D2817" i="1"/>
  <c r="E2817" i="1"/>
  <c r="F2817" i="1"/>
  <c r="C2818" i="1"/>
  <c r="D2818" i="1"/>
  <c r="E2818" i="1"/>
  <c r="F2818" i="1"/>
  <c r="C2819" i="1"/>
  <c r="D2819" i="1"/>
  <c r="E2819" i="1"/>
  <c r="F2819" i="1"/>
  <c r="C2820" i="1"/>
  <c r="D2820" i="1"/>
  <c r="E2820" i="1"/>
  <c r="F2820" i="1"/>
  <c r="C2821" i="1"/>
  <c r="D2821" i="1"/>
  <c r="E2821" i="1"/>
  <c r="F2821" i="1"/>
  <c r="C2822" i="1"/>
  <c r="D2822" i="1"/>
  <c r="E2822" i="1"/>
  <c r="F2822" i="1"/>
  <c r="C2823" i="1"/>
  <c r="D2823" i="1"/>
  <c r="E2823" i="1"/>
  <c r="F2823" i="1"/>
  <c r="C2824" i="1"/>
  <c r="D2824" i="1"/>
  <c r="E2824" i="1"/>
  <c r="F2824" i="1"/>
  <c r="C2825" i="1"/>
  <c r="D2825" i="1"/>
  <c r="E2825" i="1"/>
  <c r="F2825" i="1"/>
  <c r="C2826" i="1"/>
  <c r="D2826" i="1"/>
  <c r="E2826" i="1"/>
  <c r="F2826" i="1"/>
  <c r="C2827" i="1"/>
  <c r="D2827" i="1"/>
  <c r="E2827" i="1"/>
  <c r="F2827" i="1"/>
  <c r="C2828" i="1"/>
  <c r="D2828" i="1"/>
  <c r="E2828" i="1"/>
  <c r="F2828" i="1"/>
  <c r="C2829" i="1"/>
  <c r="D2829" i="1"/>
  <c r="E2829" i="1"/>
  <c r="F2829" i="1"/>
  <c r="C2830" i="1"/>
  <c r="D2830" i="1"/>
  <c r="E2830" i="1"/>
  <c r="F2830" i="1"/>
  <c r="C2831" i="1"/>
  <c r="D2831" i="1"/>
  <c r="E2831" i="1"/>
  <c r="F2831" i="1"/>
  <c r="C2832" i="1"/>
  <c r="D2832" i="1"/>
  <c r="E2832" i="1"/>
  <c r="F2832" i="1"/>
  <c r="C2833" i="1"/>
  <c r="D2833" i="1"/>
  <c r="E2833" i="1"/>
  <c r="F2833" i="1"/>
  <c r="C2834" i="1"/>
  <c r="D2834" i="1"/>
  <c r="E2834" i="1"/>
  <c r="F2834" i="1"/>
  <c r="C2835" i="1"/>
  <c r="D2835" i="1"/>
  <c r="E2835" i="1"/>
  <c r="F2835" i="1"/>
  <c r="C2836" i="1"/>
  <c r="D2836" i="1"/>
  <c r="E2836" i="1"/>
  <c r="F2836" i="1"/>
  <c r="C2837" i="1"/>
  <c r="D2837" i="1"/>
  <c r="E2837" i="1"/>
  <c r="F2837" i="1"/>
  <c r="C2838" i="1"/>
  <c r="D2838" i="1"/>
  <c r="E2838" i="1"/>
  <c r="F2838" i="1"/>
  <c r="C2839" i="1"/>
  <c r="D2839" i="1"/>
  <c r="E2839" i="1"/>
  <c r="F2839" i="1"/>
  <c r="C2840" i="1"/>
  <c r="D2840" i="1"/>
  <c r="E2840" i="1"/>
  <c r="F2840" i="1"/>
  <c r="C2841" i="1"/>
  <c r="D2841" i="1"/>
  <c r="E2841" i="1"/>
  <c r="F2841" i="1"/>
  <c r="C2842" i="1"/>
  <c r="D2842" i="1"/>
  <c r="E2842" i="1"/>
  <c r="F2842" i="1"/>
  <c r="C2843" i="1"/>
  <c r="D2843" i="1"/>
  <c r="E2843" i="1"/>
  <c r="F2843" i="1"/>
  <c r="C2844" i="1"/>
  <c r="D2844" i="1"/>
  <c r="E2844" i="1"/>
  <c r="F2844" i="1"/>
  <c r="C2845" i="1"/>
  <c r="D2845" i="1"/>
  <c r="E2845" i="1"/>
  <c r="F2845" i="1"/>
  <c r="C2846" i="1"/>
  <c r="D2846" i="1"/>
  <c r="E2846" i="1"/>
  <c r="F2846" i="1"/>
  <c r="C2847" i="1"/>
  <c r="D2847" i="1"/>
  <c r="E2847" i="1"/>
  <c r="F2847" i="1"/>
  <c r="C2848" i="1"/>
  <c r="D2848" i="1"/>
  <c r="E2848" i="1"/>
  <c r="F2848" i="1"/>
  <c r="C2849" i="1"/>
  <c r="D2849" i="1"/>
  <c r="E2849" i="1"/>
  <c r="F2849" i="1"/>
  <c r="C2850" i="1"/>
  <c r="D2850" i="1"/>
  <c r="E2850" i="1"/>
  <c r="F2850" i="1"/>
  <c r="C2851" i="1"/>
  <c r="D2851" i="1"/>
  <c r="E2851" i="1"/>
  <c r="F2851" i="1"/>
  <c r="C2852" i="1"/>
  <c r="D2852" i="1"/>
  <c r="E2852" i="1"/>
  <c r="F2852" i="1"/>
  <c r="C2853" i="1"/>
  <c r="D2853" i="1"/>
  <c r="E2853" i="1"/>
  <c r="F2853" i="1"/>
  <c r="C2854" i="1"/>
  <c r="D2854" i="1"/>
  <c r="E2854" i="1"/>
  <c r="F2854" i="1"/>
  <c r="C2855" i="1"/>
  <c r="D2855" i="1"/>
  <c r="E2855" i="1"/>
  <c r="F2855" i="1"/>
  <c r="C2856" i="1"/>
  <c r="D2856" i="1"/>
  <c r="E2856" i="1"/>
  <c r="F2856" i="1"/>
  <c r="C2857" i="1"/>
  <c r="D2857" i="1"/>
  <c r="E2857" i="1"/>
  <c r="F2857" i="1"/>
  <c r="C2858" i="1"/>
  <c r="D2858" i="1"/>
  <c r="E2858" i="1"/>
  <c r="F2858" i="1"/>
  <c r="C2859" i="1"/>
  <c r="D2859" i="1"/>
  <c r="E2859" i="1"/>
  <c r="F2859" i="1"/>
  <c r="C2860" i="1"/>
  <c r="D2860" i="1"/>
  <c r="E2860" i="1"/>
  <c r="F2860" i="1"/>
  <c r="C2861" i="1"/>
  <c r="D2861" i="1"/>
  <c r="E2861" i="1"/>
  <c r="F2861" i="1"/>
  <c r="C2862" i="1"/>
  <c r="D2862" i="1"/>
  <c r="E2862" i="1"/>
  <c r="F2862" i="1"/>
  <c r="C2863" i="1"/>
  <c r="D2863" i="1"/>
  <c r="E2863" i="1"/>
  <c r="F2863" i="1"/>
  <c r="C2864" i="1"/>
  <c r="D2864" i="1"/>
  <c r="E2864" i="1"/>
  <c r="F2864" i="1"/>
  <c r="C2865" i="1"/>
  <c r="D2865" i="1"/>
  <c r="E2865" i="1"/>
  <c r="F2865" i="1"/>
  <c r="C2866" i="1"/>
  <c r="D2866" i="1"/>
  <c r="E2866" i="1"/>
  <c r="F2866" i="1"/>
  <c r="C2867" i="1"/>
  <c r="D2867" i="1"/>
  <c r="E2867" i="1"/>
  <c r="F2867" i="1"/>
  <c r="C2868" i="1"/>
  <c r="D2868" i="1"/>
  <c r="E2868" i="1"/>
  <c r="F2868" i="1"/>
  <c r="C2869" i="1"/>
  <c r="D2869" i="1"/>
  <c r="E2869" i="1"/>
  <c r="F2869" i="1"/>
  <c r="C2870" i="1"/>
  <c r="D2870" i="1"/>
  <c r="E2870" i="1"/>
  <c r="F2870" i="1"/>
  <c r="C2871" i="1"/>
  <c r="D2871" i="1"/>
  <c r="E2871" i="1"/>
  <c r="F2871" i="1"/>
  <c r="C2872" i="1"/>
  <c r="D2872" i="1"/>
  <c r="E2872" i="1"/>
  <c r="F2872" i="1"/>
  <c r="C2873" i="1"/>
  <c r="D2873" i="1"/>
  <c r="E2873" i="1"/>
  <c r="F2873" i="1"/>
  <c r="C2874" i="1"/>
  <c r="D2874" i="1"/>
  <c r="E2874" i="1"/>
  <c r="F2874" i="1"/>
  <c r="C2875" i="1"/>
  <c r="D2875" i="1"/>
  <c r="E2875" i="1"/>
  <c r="F2875" i="1"/>
  <c r="C2876" i="1"/>
  <c r="D2876" i="1"/>
  <c r="E2876" i="1"/>
  <c r="F2876" i="1"/>
  <c r="C2877" i="1"/>
  <c r="D2877" i="1"/>
  <c r="E2877" i="1"/>
  <c r="F2877" i="1"/>
  <c r="C2878" i="1"/>
  <c r="D2878" i="1"/>
  <c r="E2878" i="1"/>
  <c r="F2878" i="1"/>
  <c r="C2879" i="1"/>
  <c r="D2879" i="1"/>
  <c r="E2879" i="1"/>
  <c r="F2879" i="1"/>
  <c r="C2880" i="1"/>
  <c r="D2880" i="1"/>
  <c r="E2880" i="1"/>
  <c r="F2880" i="1"/>
  <c r="C2881" i="1"/>
  <c r="D2881" i="1"/>
  <c r="E2881" i="1"/>
  <c r="F2881" i="1"/>
  <c r="C2882" i="1"/>
  <c r="D2882" i="1"/>
  <c r="E2882" i="1"/>
  <c r="F2882" i="1"/>
  <c r="C2883" i="1"/>
  <c r="D2883" i="1"/>
  <c r="E2883" i="1"/>
  <c r="F2883" i="1"/>
  <c r="C2884" i="1"/>
  <c r="D2884" i="1"/>
  <c r="E2884" i="1"/>
  <c r="F2884" i="1"/>
  <c r="C2885" i="1"/>
  <c r="D2885" i="1"/>
  <c r="E2885" i="1"/>
  <c r="F2885" i="1"/>
  <c r="C2886" i="1"/>
  <c r="D2886" i="1"/>
  <c r="E2886" i="1"/>
  <c r="F2886" i="1"/>
  <c r="C2887" i="1"/>
  <c r="D2887" i="1"/>
  <c r="E2887" i="1"/>
  <c r="F2887" i="1"/>
  <c r="C2888" i="1"/>
  <c r="D2888" i="1"/>
  <c r="E2888" i="1"/>
  <c r="F2888" i="1"/>
  <c r="C2889" i="1"/>
  <c r="D2889" i="1"/>
  <c r="E2889" i="1"/>
  <c r="F2889" i="1"/>
  <c r="C2890" i="1"/>
  <c r="D2890" i="1"/>
  <c r="E2890" i="1"/>
  <c r="F2890" i="1"/>
  <c r="C2891" i="1"/>
  <c r="D2891" i="1"/>
  <c r="E2891" i="1"/>
  <c r="F2891" i="1"/>
  <c r="C2892" i="1"/>
  <c r="D2892" i="1"/>
  <c r="E2892" i="1"/>
  <c r="F2892" i="1"/>
  <c r="C2893" i="1"/>
  <c r="D2893" i="1"/>
  <c r="E2893" i="1"/>
  <c r="F2893" i="1"/>
  <c r="C2894" i="1"/>
  <c r="D2894" i="1"/>
  <c r="E2894" i="1"/>
  <c r="F2894" i="1"/>
  <c r="C2895" i="1"/>
  <c r="D2895" i="1"/>
  <c r="E2895" i="1"/>
  <c r="F2895" i="1"/>
  <c r="C2896" i="1"/>
  <c r="D2896" i="1"/>
  <c r="E2896" i="1"/>
  <c r="F2896" i="1"/>
  <c r="C2897" i="1"/>
  <c r="D2897" i="1"/>
  <c r="E2897" i="1"/>
  <c r="F2897" i="1"/>
  <c r="C2898" i="1"/>
  <c r="D2898" i="1"/>
  <c r="E2898" i="1"/>
  <c r="F2898" i="1"/>
  <c r="C2899" i="1"/>
  <c r="D2899" i="1"/>
  <c r="E2899" i="1"/>
  <c r="F2899" i="1"/>
  <c r="C2900" i="1"/>
  <c r="D2900" i="1"/>
  <c r="E2900" i="1"/>
  <c r="F2900" i="1"/>
  <c r="C2901" i="1"/>
  <c r="D2901" i="1"/>
  <c r="E2901" i="1"/>
  <c r="F2901" i="1"/>
  <c r="C2902" i="1"/>
  <c r="D2902" i="1"/>
  <c r="E2902" i="1"/>
  <c r="F2902" i="1"/>
  <c r="C2903" i="1"/>
  <c r="D2903" i="1"/>
  <c r="E2903" i="1"/>
  <c r="F2903" i="1"/>
  <c r="C2904" i="1"/>
  <c r="D2904" i="1"/>
  <c r="E2904" i="1"/>
  <c r="F2904" i="1"/>
  <c r="C2905" i="1"/>
  <c r="D2905" i="1"/>
  <c r="E2905" i="1"/>
  <c r="F2905" i="1"/>
  <c r="C2906" i="1"/>
  <c r="D2906" i="1"/>
  <c r="E2906" i="1"/>
  <c r="F2906" i="1"/>
  <c r="C2907" i="1"/>
  <c r="D2907" i="1"/>
  <c r="E2907" i="1"/>
  <c r="F2907" i="1"/>
  <c r="C2908" i="1"/>
  <c r="D2908" i="1"/>
  <c r="E2908" i="1"/>
  <c r="F2908" i="1"/>
  <c r="C2909" i="1"/>
  <c r="D2909" i="1"/>
  <c r="E2909" i="1"/>
  <c r="F2909" i="1"/>
  <c r="C2910" i="1"/>
  <c r="D2910" i="1"/>
  <c r="E2910" i="1"/>
  <c r="F2910" i="1"/>
  <c r="C2911" i="1"/>
  <c r="D2911" i="1"/>
  <c r="E2911" i="1"/>
  <c r="F2911" i="1"/>
  <c r="C2912" i="1"/>
  <c r="D2912" i="1"/>
  <c r="E2912" i="1"/>
  <c r="F2912" i="1"/>
  <c r="C2913" i="1"/>
  <c r="D2913" i="1"/>
  <c r="E2913" i="1"/>
  <c r="F2913" i="1"/>
  <c r="C2914" i="1"/>
  <c r="D2914" i="1"/>
  <c r="E2914" i="1"/>
  <c r="F2914" i="1"/>
  <c r="C2915" i="1"/>
  <c r="D2915" i="1"/>
  <c r="E2915" i="1"/>
  <c r="F2915" i="1"/>
  <c r="C2916" i="1"/>
  <c r="D2916" i="1"/>
  <c r="E2916" i="1"/>
  <c r="F2916" i="1"/>
  <c r="C2917" i="1"/>
  <c r="D2917" i="1"/>
  <c r="E2917" i="1"/>
  <c r="F2917" i="1"/>
  <c r="C2918" i="1"/>
  <c r="D2918" i="1"/>
  <c r="E2918" i="1"/>
  <c r="F2918" i="1"/>
  <c r="C2919" i="1"/>
  <c r="D2919" i="1"/>
  <c r="E2919" i="1"/>
  <c r="F2919" i="1"/>
  <c r="C2920" i="1"/>
  <c r="D2920" i="1"/>
  <c r="E2920" i="1"/>
  <c r="F2920" i="1"/>
  <c r="C2921" i="1"/>
  <c r="D2921" i="1"/>
  <c r="E2921" i="1"/>
  <c r="F2921" i="1"/>
  <c r="C2922" i="1"/>
  <c r="D2922" i="1"/>
  <c r="E2922" i="1"/>
  <c r="F2922" i="1"/>
  <c r="C2923" i="1"/>
  <c r="D2923" i="1"/>
  <c r="E2923" i="1"/>
  <c r="F2923" i="1"/>
  <c r="C2924" i="1"/>
  <c r="D2924" i="1"/>
  <c r="E2924" i="1"/>
  <c r="F2924" i="1"/>
  <c r="C2925" i="1"/>
  <c r="D2925" i="1"/>
  <c r="E2925" i="1"/>
  <c r="F2925" i="1"/>
  <c r="C2926" i="1"/>
  <c r="D2926" i="1"/>
  <c r="E2926" i="1"/>
  <c r="F2926" i="1"/>
  <c r="C2927" i="1"/>
  <c r="D2927" i="1"/>
  <c r="E2927" i="1"/>
  <c r="F2927" i="1"/>
  <c r="C2928" i="1"/>
  <c r="D2928" i="1"/>
  <c r="E2928" i="1"/>
  <c r="F2928" i="1"/>
  <c r="C2929" i="1"/>
  <c r="D2929" i="1"/>
  <c r="E2929" i="1"/>
  <c r="F2929" i="1"/>
  <c r="C2930" i="1"/>
  <c r="D2930" i="1"/>
  <c r="E2930" i="1"/>
  <c r="F2930" i="1"/>
  <c r="C2931" i="1"/>
  <c r="D2931" i="1"/>
  <c r="E2931" i="1"/>
  <c r="F2931" i="1"/>
  <c r="C2932" i="1"/>
  <c r="D2932" i="1"/>
  <c r="E2932" i="1"/>
  <c r="F2932" i="1"/>
  <c r="C2933" i="1"/>
  <c r="D2933" i="1"/>
  <c r="E2933" i="1"/>
  <c r="F2933" i="1"/>
  <c r="C2934" i="1"/>
  <c r="D2934" i="1"/>
  <c r="E2934" i="1"/>
  <c r="F2934" i="1"/>
  <c r="C2935" i="1"/>
  <c r="D2935" i="1"/>
  <c r="E2935" i="1"/>
  <c r="F2935" i="1"/>
  <c r="C2936" i="1"/>
  <c r="D2936" i="1"/>
  <c r="E2936" i="1"/>
  <c r="F2936" i="1"/>
  <c r="C2937" i="1"/>
  <c r="D2937" i="1"/>
  <c r="E2937" i="1"/>
  <c r="F2937" i="1"/>
  <c r="C2938" i="1"/>
  <c r="D2938" i="1"/>
  <c r="E2938" i="1"/>
  <c r="F2938" i="1"/>
  <c r="C2939" i="1"/>
  <c r="D2939" i="1"/>
  <c r="E2939" i="1"/>
  <c r="F2939" i="1"/>
  <c r="C2940" i="1"/>
  <c r="D2940" i="1"/>
  <c r="E2940" i="1"/>
  <c r="F2940" i="1"/>
  <c r="C2941" i="1"/>
  <c r="D2941" i="1"/>
  <c r="E2941" i="1"/>
  <c r="F2941" i="1"/>
  <c r="C2942" i="1"/>
  <c r="D2942" i="1"/>
  <c r="E2942" i="1"/>
  <c r="F2942" i="1"/>
  <c r="C2943" i="1"/>
  <c r="D2943" i="1"/>
  <c r="E2943" i="1"/>
  <c r="F2943" i="1"/>
  <c r="C2944" i="1"/>
  <c r="D2944" i="1"/>
  <c r="E2944" i="1"/>
  <c r="F2944" i="1"/>
  <c r="C2945" i="1"/>
  <c r="D2945" i="1"/>
  <c r="E2945" i="1"/>
  <c r="F2945" i="1"/>
  <c r="C2946" i="1"/>
  <c r="D2946" i="1"/>
  <c r="E2946" i="1"/>
  <c r="F2946" i="1"/>
  <c r="C2947" i="1"/>
  <c r="D2947" i="1"/>
  <c r="E2947" i="1"/>
  <c r="F2947" i="1"/>
  <c r="C2948" i="1"/>
  <c r="D2948" i="1"/>
  <c r="E2948" i="1"/>
  <c r="F2948" i="1"/>
  <c r="C2949" i="1"/>
  <c r="D2949" i="1"/>
  <c r="E2949" i="1"/>
  <c r="F2949" i="1"/>
  <c r="C2950" i="1"/>
  <c r="D2950" i="1"/>
  <c r="E2950" i="1"/>
  <c r="F2950" i="1"/>
  <c r="C2951" i="1"/>
  <c r="D2951" i="1"/>
  <c r="E2951" i="1"/>
  <c r="F2951" i="1"/>
  <c r="C2952" i="1"/>
  <c r="D2952" i="1"/>
  <c r="E2952" i="1"/>
  <c r="F2952" i="1"/>
  <c r="C2953" i="1"/>
  <c r="D2953" i="1"/>
  <c r="E2953" i="1"/>
  <c r="F2953" i="1"/>
  <c r="C2954" i="1"/>
  <c r="D2954" i="1"/>
  <c r="E2954" i="1"/>
  <c r="F2954" i="1"/>
  <c r="C2955" i="1"/>
  <c r="D2955" i="1"/>
  <c r="E2955" i="1"/>
  <c r="F2955" i="1"/>
  <c r="C2956" i="1"/>
  <c r="D2956" i="1"/>
  <c r="E2956" i="1"/>
  <c r="F2956" i="1"/>
  <c r="C2957" i="1"/>
  <c r="D2957" i="1"/>
  <c r="E2957" i="1"/>
  <c r="F2957" i="1"/>
  <c r="C2958" i="1"/>
  <c r="D2958" i="1"/>
  <c r="E2958" i="1"/>
  <c r="F2958" i="1"/>
  <c r="C2959" i="1"/>
  <c r="D2959" i="1"/>
  <c r="E2959" i="1"/>
  <c r="F2959" i="1"/>
  <c r="C2960" i="1"/>
  <c r="D2960" i="1"/>
  <c r="E2960" i="1"/>
  <c r="F2960" i="1"/>
  <c r="C2961" i="1"/>
  <c r="D2961" i="1"/>
  <c r="E2961" i="1"/>
  <c r="F2961" i="1"/>
  <c r="C2962" i="1"/>
  <c r="D2962" i="1"/>
  <c r="E2962" i="1"/>
  <c r="F2962" i="1"/>
  <c r="C2963" i="1"/>
  <c r="D2963" i="1"/>
  <c r="E2963" i="1"/>
  <c r="F2963" i="1"/>
  <c r="C2964" i="1"/>
  <c r="D2964" i="1"/>
  <c r="E2964" i="1"/>
  <c r="F2964" i="1"/>
  <c r="C2965" i="1"/>
  <c r="D2965" i="1"/>
  <c r="E2965" i="1"/>
  <c r="F2965" i="1"/>
  <c r="C2966" i="1"/>
  <c r="D2966" i="1"/>
  <c r="E2966" i="1"/>
  <c r="F2966" i="1"/>
  <c r="C2967" i="1"/>
  <c r="D2967" i="1"/>
  <c r="E2967" i="1"/>
  <c r="F2967" i="1"/>
  <c r="C2968" i="1"/>
  <c r="D2968" i="1"/>
  <c r="E2968" i="1"/>
  <c r="F2968" i="1"/>
  <c r="C2969" i="1"/>
  <c r="D2969" i="1"/>
  <c r="E2969" i="1"/>
  <c r="F2969" i="1"/>
  <c r="C2970" i="1"/>
  <c r="D2970" i="1"/>
  <c r="E2970" i="1"/>
  <c r="F2970" i="1"/>
  <c r="C2971" i="1"/>
  <c r="D2971" i="1"/>
  <c r="E2971" i="1"/>
  <c r="F2971" i="1"/>
  <c r="C2972" i="1"/>
  <c r="D2972" i="1"/>
  <c r="E2972" i="1"/>
  <c r="F2972" i="1"/>
  <c r="C2973" i="1"/>
  <c r="D2973" i="1"/>
  <c r="E2973" i="1"/>
  <c r="F2973" i="1"/>
  <c r="C2974" i="1"/>
  <c r="D2974" i="1"/>
  <c r="E2974" i="1"/>
  <c r="F2974" i="1"/>
  <c r="C2975" i="1"/>
  <c r="D2975" i="1"/>
  <c r="E2975" i="1"/>
  <c r="F2975" i="1"/>
  <c r="C2976" i="1"/>
  <c r="D2976" i="1"/>
  <c r="E2976" i="1"/>
  <c r="F2976" i="1"/>
  <c r="C2977" i="1"/>
  <c r="D2977" i="1"/>
  <c r="E2977" i="1"/>
  <c r="F2977" i="1"/>
  <c r="C2978" i="1"/>
  <c r="D2978" i="1"/>
  <c r="E2978" i="1"/>
  <c r="F2978" i="1"/>
  <c r="C2979" i="1"/>
  <c r="D2979" i="1"/>
  <c r="E2979" i="1"/>
  <c r="F2979" i="1"/>
  <c r="C2980" i="1"/>
  <c r="D2980" i="1"/>
  <c r="E2980" i="1"/>
  <c r="F2980" i="1"/>
  <c r="C2981" i="1"/>
  <c r="D2981" i="1"/>
  <c r="E2981" i="1"/>
  <c r="F2981" i="1"/>
  <c r="C2982" i="1"/>
  <c r="D2982" i="1"/>
  <c r="E2982" i="1"/>
  <c r="F2982" i="1"/>
  <c r="C2983" i="1"/>
  <c r="D2983" i="1"/>
  <c r="E2983" i="1"/>
  <c r="F2983" i="1"/>
  <c r="C2984" i="1"/>
  <c r="D2984" i="1"/>
  <c r="E2984" i="1"/>
  <c r="F2984" i="1"/>
  <c r="C2985" i="1"/>
  <c r="D2985" i="1"/>
  <c r="E2985" i="1"/>
  <c r="F2985" i="1"/>
  <c r="C2986" i="1"/>
  <c r="D2986" i="1"/>
  <c r="E2986" i="1"/>
  <c r="F2986" i="1"/>
  <c r="C2987" i="1"/>
  <c r="D2987" i="1"/>
  <c r="E2987" i="1"/>
  <c r="F2987" i="1"/>
  <c r="C2988" i="1"/>
  <c r="D2988" i="1"/>
  <c r="E2988" i="1"/>
  <c r="F2988" i="1"/>
  <c r="C2989" i="1"/>
  <c r="D2989" i="1"/>
  <c r="E2989" i="1"/>
  <c r="F2989" i="1"/>
  <c r="C2990" i="1"/>
  <c r="D2990" i="1"/>
  <c r="E2990" i="1"/>
  <c r="F2990" i="1"/>
  <c r="C2991" i="1"/>
  <c r="D2991" i="1"/>
  <c r="E2991" i="1"/>
  <c r="F2991" i="1"/>
  <c r="C2992" i="1"/>
  <c r="D2992" i="1"/>
  <c r="E2992" i="1"/>
  <c r="F2992" i="1"/>
  <c r="C2993" i="1"/>
  <c r="D2993" i="1"/>
  <c r="E2993" i="1"/>
  <c r="F2993" i="1"/>
  <c r="C2994" i="1"/>
  <c r="D2994" i="1"/>
  <c r="E2994" i="1"/>
  <c r="F2994" i="1"/>
  <c r="C2995" i="1"/>
  <c r="D2995" i="1"/>
  <c r="E2995" i="1"/>
  <c r="F2995" i="1"/>
  <c r="C2996" i="1"/>
  <c r="D2996" i="1"/>
  <c r="E2996" i="1"/>
  <c r="F2996" i="1"/>
  <c r="C2997" i="1"/>
  <c r="D2997" i="1"/>
  <c r="E2997" i="1"/>
  <c r="F2997" i="1"/>
  <c r="C2998" i="1"/>
  <c r="D2998" i="1"/>
  <c r="E2998" i="1"/>
  <c r="F2998" i="1"/>
  <c r="C2999" i="1"/>
  <c r="D2999" i="1"/>
  <c r="E2999" i="1"/>
  <c r="F2999" i="1"/>
  <c r="C3000" i="1"/>
  <c r="D3000" i="1"/>
  <c r="E3000" i="1"/>
  <c r="F3000" i="1"/>
  <c r="C3001" i="1"/>
  <c r="D3001" i="1"/>
  <c r="E3001" i="1"/>
  <c r="F3001" i="1"/>
  <c r="C3002" i="1"/>
  <c r="D3002" i="1"/>
  <c r="E3002" i="1"/>
  <c r="F3002" i="1"/>
  <c r="C3003" i="1"/>
  <c r="D3003" i="1"/>
  <c r="E3003" i="1"/>
  <c r="F3003" i="1"/>
  <c r="C3004" i="1"/>
  <c r="D3004" i="1"/>
  <c r="E3004" i="1"/>
  <c r="F3004" i="1"/>
  <c r="C3005" i="1"/>
  <c r="D3005" i="1"/>
  <c r="E3005" i="1"/>
  <c r="F3005" i="1"/>
  <c r="C3006" i="1"/>
  <c r="D3006" i="1"/>
  <c r="E3006" i="1"/>
  <c r="F3006" i="1"/>
  <c r="C3007" i="1"/>
  <c r="D3007" i="1"/>
  <c r="E3007" i="1"/>
  <c r="F3007" i="1"/>
  <c r="C3008" i="1"/>
  <c r="D3008" i="1"/>
  <c r="E3008" i="1"/>
  <c r="F3008" i="1"/>
  <c r="C3009" i="1"/>
  <c r="D3009" i="1"/>
  <c r="E3009" i="1"/>
  <c r="F3009" i="1"/>
  <c r="C3010" i="1"/>
  <c r="D3010" i="1"/>
  <c r="E3010" i="1"/>
  <c r="F3010" i="1"/>
  <c r="C3011" i="1"/>
  <c r="D3011" i="1"/>
  <c r="E3011" i="1"/>
  <c r="F3011" i="1"/>
  <c r="C3012" i="1"/>
  <c r="D3012" i="1"/>
  <c r="E3012" i="1"/>
  <c r="F3012" i="1"/>
  <c r="C3013" i="1"/>
  <c r="D3013" i="1"/>
  <c r="E3013" i="1"/>
  <c r="F3013" i="1"/>
  <c r="C3014" i="1"/>
  <c r="D3014" i="1"/>
  <c r="E3014" i="1"/>
  <c r="F3014" i="1"/>
  <c r="C3015" i="1"/>
  <c r="D3015" i="1"/>
  <c r="E3015" i="1"/>
  <c r="F3015" i="1"/>
  <c r="C3016" i="1"/>
  <c r="D3016" i="1"/>
  <c r="E3016" i="1"/>
  <c r="F3016" i="1"/>
  <c r="C3017" i="1"/>
  <c r="D3017" i="1"/>
  <c r="E3017" i="1"/>
  <c r="F3017" i="1"/>
  <c r="C3018" i="1"/>
  <c r="D3018" i="1"/>
  <c r="E3018" i="1"/>
  <c r="F3018" i="1"/>
  <c r="C3019" i="1"/>
  <c r="D3019" i="1"/>
  <c r="E3019" i="1"/>
  <c r="F3019" i="1"/>
  <c r="C3020" i="1"/>
  <c r="D3020" i="1"/>
  <c r="E3020" i="1"/>
  <c r="F3020" i="1"/>
  <c r="C3021" i="1"/>
  <c r="D3021" i="1"/>
  <c r="E3021" i="1"/>
  <c r="F3021" i="1"/>
  <c r="C3022" i="1"/>
  <c r="D3022" i="1"/>
  <c r="E3022" i="1"/>
  <c r="F3022" i="1"/>
  <c r="C3023" i="1"/>
  <c r="D3023" i="1"/>
  <c r="E3023" i="1"/>
  <c r="F3023" i="1"/>
  <c r="C3024" i="1"/>
  <c r="D3024" i="1"/>
  <c r="E3024" i="1"/>
  <c r="F3024" i="1"/>
  <c r="C3025" i="1"/>
  <c r="D3025" i="1"/>
  <c r="E3025" i="1"/>
  <c r="F3025" i="1"/>
  <c r="C3026" i="1"/>
  <c r="D3026" i="1"/>
  <c r="E3026" i="1"/>
  <c r="F3026" i="1"/>
  <c r="C3027" i="1"/>
  <c r="D3027" i="1"/>
  <c r="E3027" i="1"/>
  <c r="F3027" i="1"/>
  <c r="C3028" i="1"/>
  <c r="D3028" i="1"/>
  <c r="E3028" i="1"/>
  <c r="F3028" i="1"/>
  <c r="C3029" i="1"/>
  <c r="D3029" i="1"/>
  <c r="E3029" i="1"/>
  <c r="F3029" i="1"/>
  <c r="C3030" i="1"/>
  <c r="D3030" i="1"/>
  <c r="E3030" i="1"/>
  <c r="F3030" i="1"/>
  <c r="C3031" i="1"/>
  <c r="D3031" i="1"/>
  <c r="E3031" i="1"/>
  <c r="F3031" i="1"/>
  <c r="C3032" i="1"/>
  <c r="D3032" i="1"/>
  <c r="E3032" i="1"/>
  <c r="F3032" i="1"/>
  <c r="C3033" i="1"/>
  <c r="D3033" i="1"/>
  <c r="E3033" i="1"/>
  <c r="F3033" i="1"/>
  <c r="C3034" i="1"/>
  <c r="D3034" i="1"/>
  <c r="E3034" i="1"/>
  <c r="F3034" i="1"/>
  <c r="C3035" i="1"/>
  <c r="D3035" i="1"/>
  <c r="E3035" i="1"/>
  <c r="F3035" i="1"/>
  <c r="C3036" i="1"/>
  <c r="D3036" i="1"/>
  <c r="E3036" i="1"/>
  <c r="F3036" i="1"/>
  <c r="C3037" i="1"/>
  <c r="D3037" i="1"/>
  <c r="E3037" i="1"/>
  <c r="F3037" i="1"/>
  <c r="C3038" i="1"/>
  <c r="D3038" i="1"/>
  <c r="E3038" i="1"/>
  <c r="F3038" i="1"/>
  <c r="C3039" i="1"/>
  <c r="D3039" i="1"/>
  <c r="E3039" i="1"/>
  <c r="F3039" i="1"/>
  <c r="C3040" i="1"/>
  <c r="D3040" i="1"/>
  <c r="E3040" i="1"/>
  <c r="F3040" i="1"/>
  <c r="C3041" i="1"/>
  <c r="D3041" i="1"/>
  <c r="E3041" i="1"/>
  <c r="F3041" i="1"/>
  <c r="C3042" i="1"/>
  <c r="D3042" i="1"/>
  <c r="E3042" i="1"/>
  <c r="F3042" i="1"/>
  <c r="C3043" i="1"/>
  <c r="D3043" i="1"/>
  <c r="E3043" i="1"/>
  <c r="F3043" i="1"/>
  <c r="C3044" i="1"/>
  <c r="D3044" i="1"/>
  <c r="E3044" i="1"/>
  <c r="F3044" i="1"/>
  <c r="C3045" i="1"/>
  <c r="D3045" i="1"/>
  <c r="E3045" i="1"/>
  <c r="F3045" i="1"/>
  <c r="C3046" i="1"/>
  <c r="D3046" i="1"/>
  <c r="E3046" i="1"/>
  <c r="F3046" i="1"/>
  <c r="C3047" i="1"/>
  <c r="D3047" i="1"/>
  <c r="E3047" i="1"/>
  <c r="F3047" i="1"/>
  <c r="C3048" i="1"/>
  <c r="D3048" i="1"/>
  <c r="E3048" i="1"/>
  <c r="F3048" i="1"/>
  <c r="C3049" i="1"/>
  <c r="D3049" i="1"/>
  <c r="E3049" i="1"/>
  <c r="F3049" i="1"/>
  <c r="C3050" i="1"/>
  <c r="D3050" i="1"/>
  <c r="E3050" i="1"/>
  <c r="F3050" i="1"/>
  <c r="C3051" i="1"/>
  <c r="D3051" i="1"/>
  <c r="E3051" i="1"/>
  <c r="F3051" i="1"/>
  <c r="C3052" i="1"/>
  <c r="D3052" i="1"/>
  <c r="E3052" i="1"/>
  <c r="F3052" i="1"/>
  <c r="C3053" i="1"/>
  <c r="D3053" i="1"/>
  <c r="E3053" i="1"/>
  <c r="F3053" i="1"/>
  <c r="C3054" i="1"/>
  <c r="D3054" i="1"/>
  <c r="E3054" i="1"/>
  <c r="F3054" i="1"/>
  <c r="C3055" i="1"/>
  <c r="D3055" i="1"/>
  <c r="E3055" i="1"/>
  <c r="F3055" i="1"/>
  <c r="C3056" i="1"/>
  <c r="D3056" i="1"/>
  <c r="E3056" i="1"/>
  <c r="F3056" i="1"/>
  <c r="C3057" i="1"/>
  <c r="D3057" i="1"/>
  <c r="E3057" i="1"/>
  <c r="F3057" i="1"/>
  <c r="C3058" i="1"/>
  <c r="D3058" i="1"/>
  <c r="E3058" i="1"/>
  <c r="F3058" i="1"/>
  <c r="C3059" i="1"/>
  <c r="D3059" i="1"/>
  <c r="E3059" i="1"/>
  <c r="F3059" i="1"/>
  <c r="C3060" i="1"/>
  <c r="D3060" i="1"/>
  <c r="E3060" i="1"/>
  <c r="F3060" i="1"/>
  <c r="C3061" i="1"/>
  <c r="D3061" i="1"/>
  <c r="E3061" i="1"/>
  <c r="F3061" i="1"/>
  <c r="C3062" i="1"/>
  <c r="D3062" i="1"/>
  <c r="E3062" i="1"/>
  <c r="F3062" i="1"/>
  <c r="C3063" i="1"/>
  <c r="D3063" i="1"/>
  <c r="E3063" i="1"/>
  <c r="F3063" i="1"/>
  <c r="C3064" i="1"/>
  <c r="D3064" i="1"/>
  <c r="E3064" i="1"/>
  <c r="F3064" i="1"/>
  <c r="C3065" i="1"/>
  <c r="D3065" i="1"/>
  <c r="E3065" i="1"/>
  <c r="F3065" i="1"/>
  <c r="C3066" i="1"/>
  <c r="D3066" i="1"/>
  <c r="E3066" i="1"/>
  <c r="F3066" i="1"/>
  <c r="C3067" i="1"/>
  <c r="D3067" i="1"/>
  <c r="E3067" i="1"/>
  <c r="F3067" i="1"/>
  <c r="C3068" i="1"/>
  <c r="D3068" i="1"/>
  <c r="E3068" i="1"/>
  <c r="F3068" i="1"/>
  <c r="C3069" i="1"/>
  <c r="D3069" i="1"/>
  <c r="E3069" i="1"/>
  <c r="F3069" i="1"/>
  <c r="C3070" i="1"/>
  <c r="D3070" i="1"/>
  <c r="E3070" i="1"/>
  <c r="F3070" i="1"/>
  <c r="C3071" i="1"/>
  <c r="D3071" i="1"/>
  <c r="E3071" i="1"/>
  <c r="F3071" i="1"/>
  <c r="C3072" i="1"/>
  <c r="D3072" i="1"/>
  <c r="E3072" i="1"/>
  <c r="F3072" i="1"/>
  <c r="C3073" i="1"/>
  <c r="D3073" i="1"/>
  <c r="E3073" i="1"/>
  <c r="F3073" i="1"/>
  <c r="C3074" i="1"/>
  <c r="D3074" i="1"/>
  <c r="E3074" i="1"/>
  <c r="F3074" i="1"/>
  <c r="C3075" i="1"/>
  <c r="D3075" i="1"/>
  <c r="E3075" i="1"/>
  <c r="F3075" i="1"/>
  <c r="C3076" i="1"/>
  <c r="D3076" i="1"/>
  <c r="E3076" i="1"/>
  <c r="F3076" i="1"/>
  <c r="C3077" i="1"/>
  <c r="D3077" i="1"/>
  <c r="E3077" i="1"/>
  <c r="F3077" i="1"/>
  <c r="C3078" i="1"/>
  <c r="D3078" i="1"/>
  <c r="E3078" i="1"/>
  <c r="F3078" i="1"/>
  <c r="C3079" i="1"/>
  <c r="D3079" i="1"/>
  <c r="E3079" i="1"/>
  <c r="F3079" i="1"/>
  <c r="C3080" i="1"/>
  <c r="D3080" i="1"/>
  <c r="E3080" i="1"/>
  <c r="F3080" i="1"/>
  <c r="C3081" i="1"/>
  <c r="D3081" i="1"/>
  <c r="E3081" i="1"/>
  <c r="F3081" i="1"/>
  <c r="C3082" i="1"/>
  <c r="D3082" i="1"/>
  <c r="E3082" i="1"/>
  <c r="F3082" i="1"/>
  <c r="C3083" i="1"/>
  <c r="D3083" i="1"/>
  <c r="E3083" i="1"/>
  <c r="F3083" i="1"/>
  <c r="C3084" i="1"/>
  <c r="D3084" i="1"/>
  <c r="E3084" i="1"/>
  <c r="F3084" i="1"/>
  <c r="C3085" i="1"/>
  <c r="D3085" i="1"/>
  <c r="E3085" i="1"/>
  <c r="F3085" i="1"/>
  <c r="C3086" i="1"/>
  <c r="D3086" i="1"/>
  <c r="E3086" i="1"/>
  <c r="F3086" i="1"/>
  <c r="C3087" i="1"/>
  <c r="D3087" i="1"/>
  <c r="E3087" i="1"/>
  <c r="F3087" i="1"/>
  <c r="C3088" i="1"/>
  <c r="D3088" i="1"/>
  <c r="E3088" i="1"/>
  <c r="F3088" i="1"/>
  <c r="C3089" i="1"/>
  <c r="D3089" i="1"/>
  <c r="E3089" i="1"/>
  <c r="F3089" i="1"/>
  <c r="C3090" i="1"/>
  <c r="D3090" i="1"/>
  <c r="E3090" i="1"/>
  <c r="F3090" i="1"/>
  <c r="C3091" i="1"/>
  <c r="D3091" i="1"/>
  <c r="E3091" i="1"/>
  <c r="F3091" i="1"/>
  <c r="C3092" i="1"/>
  <c r="D3092" i="1"/>
  <c r="E3092" i="1"/>
  <c r="F3092" i="1"/>
  <c r="C3093" i="1"/>
  <c r="D3093" i="1"/>
  <c r="E3093" i="1"/>
  <c r="F3093" i="1"/>
  <c r="C3094" i="1"/>
  <c r="D3094" i="1"/>
  <c r="E3094" i="1"/>
  <c r="F3094" i="1"/>
  <c r="C3095" i="1"/>
  <c r="D3095" i="1"/>
  <c r="E3095" i="1"/>
  <c r="F3095" i="1"/>
  <c r="C3096" i="1"/>
  <c r="D3096" i="1"/>
  <c r="E3096" i="1"/>
  <c r="F3096" i="1"/>
  <c r="C3097" i="1"/>
  <c r="D3097" i="1"/>
  <c r="E3097" i="1"/>
  <c r="F3097" i="1"/>
  <c r="C3098" i="1"/>
  <c r="D3098" i="1"/>
  <c r="E3098" i="1"/>
  <c r="F3098" i="1"/>
  <c r="C3099" i="1"/>
  <c r="D3099" i="1"/>
  <c r="E3099" i="1"/>
  <c r="F3099" i="1"/>
  <c r="C3100" i="1"/>
  <c r="D3100" i="1"/>
  <c r="E3100" i="1"/>
  <c r="F3100" i="1"/>
  <c r="C3101" i="1"/>
  <c r="D3101" i="1"/>
  <c r="E3101" i="1"/>
  <c r="F3101" i="1"/>
  <c r="C3102" i="1"/>
  <c r="D3102" i="1"/>
  <c r="E3102" i="1"/>
  <c r="F3102" i="1"/>
  <c r="C3103" i="1"/>
  <c r="D3103" i="1"/>
  <c r="E3103" i="1"/>
  <c r="F3103" i="1"/>
  <c r="C3104" i="1"/>
  <c r="D3104" i="1"/>
  <c r="E3104" i="1"/>
  <c r="F3104" i="1"/>
  <c r="C3105" i="1"/>
  <c r="D3105" i="1"/>
  <c r="E3105" i="1"/>
  <c r="F3105" i="1"/>
  <c r="C3106" i="1"/>
  <c r="D3106" i="1"/>
  <c r="E3106" i="1"/>
  <c r="F3106" i="1"/>
  <c r="C3107" i="1"/>
  <c r="D3107" i="1"/>
  <c r="E3107" i="1"/>
  <c r="F3107" i="1"/>
  <c r="C3108" i="1"/>
  <c r="D3108" i="1"/>
  <c r="E3108" i="1"/>
  <c r="F3108" i="1"/>
  <c r="C3109" i="1"/>
  <c r="D3109" i="1"/>
  <c r="E3109" i="1"/>
  <c r="F3109" i="1"/>
  <c r="C3110" i="1"/>
  <c r="D3110" i="1"/>
  <c r="E3110" i="1"/>
  <c r="F3110" i="1"/>
  <c r="C3111" i="1"/>
  <c r="D3111" i="1"/>
  <c r="E3111" i="1"/>
  <c r="F3111" i="1"/>
  <c r="C3112" i="1"/>
  <c r="D3112" i="1"/>
  <c r="E3112" i="1"/>
  <c r="F3112" i="1"/>
  <c r="C3113" i="1"/>
  <c r="D3113" i="1"/>
  <c r="E3113" i="1"/>
  <c r="F3113" i="1"/>
  <c r="C3114" i="1"/>
  <c r="D3114" i="1"/>
  <c r="E3114" i="1"/>
  <c r="F3114" i="1"/>
  <c r="C3115" i="1"/>
  <c r="D3115" i="1"/>
  <c r="E3115" i="1"/>
  <c r="F3115" i="1"/>
  <c r="C3116" i="1"/>
  <c r="D3116" i="1"/>
  <c r="E3116" i="1"/>
  <c r="F3116" i="1"/>
  <c r="C3117" i="1"/>
  <c r="D3117" i="1"/>
  <c r="E3117" i="1"/>
  <c r="F3117" i="1"/>
  <c r="C3118" i="1"/>
  <c r="D3118" i="1"/>
  <c r="E3118" i="1"/>
  <c r="F3118" i="1"/>
  <c r="C3119" i="1"/>
  <c r="D3119" i="1"/>
  <c r="E3119" i="1"/>
  <c r="F3119" i="1"/>
  <c r="C3120" i="1"/>
  <c r="D3120" i="1"/>
  <c r="E3120" i="1"/>
  <c r="F3120" i="1"/>
  <c r="C3121" i="1"/>
  <c r="D3121" i="1"/>
  <c r="E3121" i="1"/>
  <c r="F3121" i="1"/>
  <c r="C3122" i="1"/>
  <c r="D3122" i="1"/>
  <c r="E3122" i="1"/>
  <c r="F3122" i="1"/>
  <c r="C3123" i="1"/>
  <c r="D3123" i="1"/>
  <c r="E3123" i="1"/>
  <c r="F3123" i="1"/>
  <c r="C3124" i="1"/>
  <c r="D3124" i="1"/>
  <c r="E3124" i="1"/>
  <c r="F3124" i="1"/>
  <c r="C3125" i="1"/>
  <c r="D3125" i="1"/>
  <c r="E3125" i="1"/>
  <c r="F3125" i="1"/>
  <c r="C3126" i="1"/>
  <c r="D3126" i="1"/>
  <c r="E3126" i="1"/>
  <c r="F3126" i="1"/>
  <c r="C3127" i="1"/>
  <c r="D3127" i="1"/>
  <c r="E3127" i="1"/>
  <c r="F3127" i="1"/>
  <c r="C3128" i="1"/>
  <c r="D3128" i="1"/>
  <c r="E3128" i="1"/>
  <c r="F3128" i="1"/>
  <c r="C3129" i="1"/>
  <c r="D3129" i="1"/>
  <c r="E3129" i="1"/>
  <c r="F3129" i="1"/>
  <c r="C3130" i="1"/>
  <c r="D3130" i="1"/>
  <c r="E3130" i="1"/>
  <c r="F3130" i="1"/>
  <c r="C3131" i="1"/>
  <c r="D3131" i="1"/>
  <c r="E3131" i="1"/>
  <c r="F3131" i="1"/>
  <c r="C3132" i="1"/>
  <c r="D3132" i="1"/>
  <c r="E3132" i="1"/>
  <c r="F3132" i="1"/>
  <c r="C3133" i="1"/>
  <c r="D3133" i="1"/>
  <c r="E3133" i="1"/>
  <c r="F3133" i="1"/>
  <c r="C3134" i="1"/>
  <c r="D3134" i="1"/>
  <c r="E3134" i="1"/>
  <c r="F3134" i="1"/>
  <c r="C3135" i="1"/>
  <c r="D3135" i="1"/>
  <c r="E3135" i="1"/>
  <c r="F3135" i="1"/>
  <c r="C3136" i="1"/>
  <c r="D3136" i="1"/>
  <c r="E3136" i="1"/>
  <c r="F3136" i="1"/>
  <c r="C3137" i="1"/>
  <c r="D3137" i="1"/>
  <c r="E3137" i="1"/>
  <c r="F3137" i="1"/>
  <c r="C3138" i="1"/>
  <c r="D3138" i="1"/>
  <c r="E3138" i="1"/>
  <c r="F3138" i="1"/>
  <c r="C3139" i="1"/>
  <c r="D3139" i="1"/>
  <c r="E3139" i="1"/>
  <c r="F3139" i="1"/>
  <c r="C3140" i="1"/>
  <c r="D3140" i="1"/>
  <c r="E3140" i="1"/>
  <c r="F3140" i="1"/>
  <c r="C3141" i="1"/>
  <c r="D3141" i="1"/>
  <c r="E3141" i="1"/>
  <c r="F3141" i="1"/>
  <c r="C3142" i="1"/>
  <c r="D3142" i="1"/>
  <c r="E3142" i="1"/>
  <c r="F3142" i="1"/>
  <c r="C3143" i="1"/>
  <c r="D3143" i="1"/>
  <c r="E3143" i="1"/>
  <c r="F3143" i="1"/>
  <c r="C3144" i="1"/>
  <c r="D3144" i="1"/>
  <c r="E3144" i="1"/>
  <c r="F3144" i="1"/>
  <c r="C3145" i="1"/>
  <c r="D3145" i="1"/>
  <c r="E3145" i="1"/>
  <c r="F3145" i="1"/>
  <c r="C3146" i="1"/>
  <c r="D3146" i="1"/>
  <c r="E3146" i="1"/>
  <c r="F3146" i="1"/>
  <c r="C3147" i="1"/>
  <c r="D3147" i="1"/>
  <c r="E3147" i="1"/>
  <c r="F3147" i="1"/>
  <c r="C3148" i="1"/>
  <c r="D3148" i="1"/>
  <c r="E3148" i="1"/>
  <c r="F3148" i="1"/>
  <c r="C3149" i="1"/>
  <c r="D3149" i="1"/>
  <c r="E3149" i="1"/>
  <c r="F3149" i="1"/>
  <c r="C3150" i="1"/>
  <c r="D3150" i="1"/>
  <c r="E3150" i="1"/>
  <c r="F3150" i="1"/>
  <c r="C3151" i="1"/>
  <c r="D3151" i="1"/>
  <c r="E3151" i="1"/>
  <c r="F3151" i="1"/>
  <c r="C3152" i="1"/>
  <c r="D3152" i="1"/>
  <c r="E3152" i="1"/>
  <c r="F3152" i="1"/>
  <c r="C3153" i="1"/>
  <c r="D3153" i="1"/>
  <c r="E3153" i="1"/>
  <c r="F3153" i="1"/>
  <c r="C3154" i="1"/>
  <c r="D3154" i="1"/>
  <c r="E3154" i="1"/>
  <c r="F3154" i="1"/>
  <c r="C3155" i="1"/>
  <c r="D3155" i="1"/>
  <c r="E3155" i="1"/>
  <c r="F3155" i="1"/>
  <c r="C3156" i="1"/>
  <c r="D3156" i="1"/>
  <c r="E3156" i="1"/>
  <c r="F3156" i="1"/>
  <c r="C3157" i="1"/>
  <c r="D3157" i="1"/>
  <c r="E3157" i="1"/>
  <c r="F3157" i="1"/>
  <c r="C3158" i="1"/>
  <c r="D3158" i="1"/>
  <c r="E3158" i="1"/>
  <c r="F3158" i="1"/>
  <c r="C3159" i="1"/>
  <c r="D3159" i="1"/>
  <c r="E3159" i="1"/>
  <c r="F3159" i="1"/>
  <c r="C3160" i="1"/>
  <c r="D3160" i="1"/>
  <c r="E3160" i="1"/>
  <c r="F3160" i="1"/>
  <c r="C3161" i="1"/>
  <c r="D3161" i="1"/>
  <c r="E3161" i="1"/>
  <c r="F3161" i="1"/>
  <c r="C3162" i="1"/>
  <c r="D3162" i="1"/>
  <c r="E3162" i="1"/>
  <c r="F3162" i="1"/>
  <c r="C3163" i="1"/>
  <c r="D3163" i="1"/>
  <c r="E3163" i="1"/>
  <c r="F3163" i="1"/>
  <c r="C3164" i="1"/>
  <c r="D3164" i="1"/>
  <c r="E3164" i="1"/>
  <c r="F3164" i="1"/>
  <c r="C3165" i="1"/>
  <c r="D3165" i="1"/>
  <c r="E3165" i="1"/>
  <c r="F3165" i="1"/>
  <c r="C3166" i="1"/>
  <c r="D3166" i="1"/>
  <c r="E3166" i="1"/>
  <c r="F3166" i="1"/>
  <c r="C3167" i="1"/>
  <c r="D3167" i="1"/>
  <c r="E3167" i="1"/>
  <c r="F3167" i="1"/>
  <c r="C3168" i="1"/>
  <c r="D3168" i="1"/>
  <c r="E3168" i="1"/>
  <c r="F3168" i="1"/>
  <c r="C3169" i="1"/>
  <c r="D3169" i="1"/>
  <c r="E3169" i="1"/>
  <c r="F3169" i="1"/>
  <c r="C3170" i="1"/>
  <c r="D3170" i="1"/>
  <c r="E3170" i="1"/>
  <c r="F3170" i="1"/>
  <c r="C3171" i="1"/>
  <c r="D3171" i="1"/>
  <c r="E3171" i="1"/>
  <c r="F3171" i="1"/>
  <c r="C3172" i="1"/>
  <c r="D3172" i="1"/>
  <c r="E3172" i="1"/>
  <c r="F3172" i="1"/>
  <c r="C3173" i="1"/>
  <c r="D3173" i="1"/>
  <c r="E3173" i="1"/>
  <c r="F3173" i="1"/>
  <c r="C3174" i="1"/>
  <c r="D3174" i="1"/>
  <c r="E3174" i="1"/>
  <c r="F3174" i="1"/>
  <c r="C3175" i="1"/>
  <c r="D3175" i="1"/>
  <c r="E3175" i="1"/>
  <c r="F3175" i="1"/>
  <c r="C3176" i="1"/>
  <c r="D3176" i="1"/>
  <c r="E3176" i="1"/>
  <c r="F3176" i="1"/>
  <c r="C3177" i="1"/>
  <c r="D3177" i="1"/>
  <c r="E3177" i="1"/>
  <c r="F3177" i="1"/>
  <c r="C3178" i="1"/>
  <c r="D3178" i="1"/>
  <c r="E3178" i="1"/>
  <c r="F3178" i="1"/>
  <c r="C3179" i="1"/>
  <c r="D3179" i="1"/>
  <c r="E3179" i="1"/>
  <c r="F3179" i="1"/>
  <c r="C3180" i="1"/>
  <c r="D3180" i="1"/>
  <c r="E3180" i="1"/>
  <c r="F3180" i="1"/>
  <c r="C3181" i="1"/>
  <c r="D3181" i="1"/>
  <c r="E3181" i="1"/>
  <c r="F3181" i="1"/>
  <c r="C3182" i="1"/>
  <c r="D3182" i="1"/>
  <c r="E3182" i="1"/>
  <c r="F3182" i="1"/>
  <c r="C3183" i="1"/>
  <c r="D3183" i="1"/>
  <c r="E3183" i="1"/>
  <c r="F3183" i="1"/>
  <c r="C3184" i="1"/>
  <c r="D3184" i="1"/>
  <c r="E3184" i="1"/>
  <c r="F3184" i="1"/>
  <c r="C3185" i="1"/>
  <c r="D3185" i="1"/>
  <c r="E3185" i="1"/>
  <c r="F3185" i="1"/>
  <c r="C3186" i="1"/>
  <c r="D3186" i="1"/>
  <c r="E3186" i="1"/>
  <c r="F3186" i="1"/>
  <c r="C3187" i="1"/>
  <c r="D3187" i="1"/>
  <c r="E3187" i="1"/>
  <c r="F3187" i="1"/>
  <c r="C3188" i="1"/>
  <c r="D3188" i="1"/>
  <c r="E3188" i="1"/>
  <c r="F3188" i="1"/>
  <c r="C3189" i="1"/>
  <c r="D3189" i="1"/>
  <c r="E3189" i="1"/>
  <c r="F3189" i="1"/>
  <c r="C3190" i="1"/>
  <c r="D3190" i="1"/>
  <c r="E3190" i="1"/>
  <c r="F3190" i="1"/>
  <c r="C3191" i="1"/>
  <c r="D3191" i="1"/>
  <c r="E3191" i="1"/>
  <c r="F3191" i="1"/>
  <c r="C3192" i="1"/>
  <c r="D3192" i="1"/>
  <c r="E3192" i="1"/>
  <c r="F3192" i="1"/>
  <c r="C3193" i="1"/>
  <c r="D3193" i="1"/>
  <c r="E3193" i="1"/>
  <c r="F3193" i="1"/>
  <c r="C3194" i="1"/>
  <c r="D3194" i="1"/>
  <c r="E3194" i="1"/>
  <c r="F3194" i="1"/>
  <c r="C3195" i="1"/>
  <c r="D3195" i="1"/>
  <c r="E3195" i="1"/>
  <c r="F3195" i="1"/>
  <c r="C3196" i="1"/>
  <c r="D3196" i="1"/>
  <c r="E3196" i="1"/>
  <c r="F3196" i="1"/>
  <c r="C3197" i="1"/>
  <c r="D3197" i="1"/>
  <c r="E3197" i="1"/>
  <c r="F3197" i="1"/>
  <c r="C3198" i="1"/>
  <c r="D3198" i="1"/>
  <c r="E3198" i="1"/>
  <c r="F3198" i="1"/>
  <c r="C3199" i="1"/>
  <c r="D3199" i="1"/>
  <c r="E3199" i="1"/>
  <c r="F3199" i="1"/>
  <c r="C3200" i="1"/>
  <c r="D3200" i="1"/>
  <c r="E3200" i="1"/>
  <c r="F3200" i="1"/>
  <c r="C3201" i="1"/>
  <c r="D3201" i="1"/>
  <c r="E3201" i="1"/>
  <c r="F3201" i="1"/>
  <c r="C3202" i="1"/>
  <c r="D3202" i="1"/>
  <c r="E3202" i="1"/>
  <c r="F3202" i="1"/>
  <c r="C3203" i="1"/>
  <c r="D3203" i="1"/>
  <c r="E3203" i="1"/>
  <c r="F3203" i="1"/>
  <c r="C3204" i="1"/>
  <c r="D3204" i="1"/>
  <c r="E3204" i="1"/>
  <c r="F3204" i="1"/>
  <c r="C3205" i="1"/>
  <c r="D3205" i="1"/>
  <c r="E3205" i="1"/>
  <c r="F3205" i="1"/>
  <c r="C3206" i="1"/>
  <c r="D3206" i="1"/>
  <c r="E3206" i="1"/>
  <c r="F3206" i="1"/>
  <c r="C3207" i="1"/>
  <c r="D3207" i="1"/>
  <c r="E3207" i="1"/>
  <c r="F3207" i="1"/>
  <c r="C3208" i="1"/>
  <c r="D3208" i="1"/>
  <c r="E3208" i="1"/>
  <c r="F3208" i="1"/>
  <c r="C3209" i="1"/>
  <c r="D3209" i="1"/>
  <c r="E3209" i="1"/>
  <c r="F3209" i="1"/>
  <c r="C3210" i="1"/>
  <c r="D3210" i="1"/>
  <c r="E3210" i="1"/>
  <c r="F3210" i="1"/>
  <c r="C3211" i="1"/>
  <c r="D3211" i="1"/>
  <c r="E3211" i="1"/>
  <c r="F3211" i="1"/>
  <c r="C3212" i="1"/>
  <c r="D3212" i="1"/>
  <c r="E3212" i="1"/>
  <c r="F3212" i="1"/>
  <c r="C3213" i="1"/>
  <c r="D3213" i="1"/>
  <c r="E3213" i="1"/>
  <c r="F3213" i="1"/>
  <c r="C3214" i="1"/>
  <c r="D3214" i="1"/>
  <c r="E3214" i="1"/>
  <c r="F3214" i="1"/>
  <c r="C3215" i="1"/>
  <c r="D3215" i="1"/>
  <c r="E3215" i="1"/>
  <c r="F3215" i="1"/>
  <c r="C3216" i="1"/>
  <c r="D3216" i="1"/>
  <c r="E3216" i="1"/>
  <c r="F3216" i="1"/>
  <c r="C3217" i="1"/>
  <c r="D3217" i="1"/>
  <c r="E3217" i="1"/>
  <c r="F3217" i="1"/>
  <c r="C3218" i="1"/>
  <c r="D3218" i="1"/>
  <c r="E3218" i="1"/>
  <c r="F3218" i="1"/>
  <c r="C3219" i="1"/>
  <c r="D3219" i="1"/>
  <c r="E3219" i="1"/>
  <c r="F3219" i="1"/>
  <c r="C3220" i="1"/>
  <c r="D3220" i="1"/>
  <c r="E3220" i="1"/>
  <c r="F3220" i="1"/>
  <c r="C3221" i="1"/>
  <c r="D3221" i="1"/>
  <c r="E3221" i="1"/>
  <c r="F3221" i="1"/>
  <c r="C3222" i="1"/>
  <c r="D3222" i="1"/>
  <c r="E3222" i="1"/>
  <c r="F3222" i="1"/>
  <c r="C3223" i="1"/>
  <c r="D3223" i="1"/>
  <c r="E3223" i="1"/>
  <c r="F3223" i="1"/>
  <c r="C3224" i="1"/>
  <c r="D3224" i="1"/>
  <c r="E3224" i="1"/>
  <c r="F3224" i="1"/>
  <c r="C3225" i="1"/>
  <c r="D3225" i="1"/>
  <c r="E3225" i="1"/>
  <c r="F3225" i="1"/>
  <c r="C3226" i="1"/>
  <c r="D3226" i="1"/>
  <c r="E3226" i="1"/>
  <c r="F3226" i="1"/>
  <c r="C3227" i="1"/>
  <c r="D3227" i="1"/>
  <c r="E3227" i="1"/>
  <c r="F3227" i="1"/>
  <c r="C3228" i="1"/>
  <c r="D3228" i="1"/>
  <c r="E3228" i="1"/>
  <c r="F3228" i="1"/>
  <c r="C3229" i="1"/>
  <c r="D3229" i="1"/>
  <c r="E3229" i="1"/>
  <c r="F3229" i="1"/>
  <c r="C3230" i="1"/>
  <c r="D3230" i="1"/>
  <c r="E3230" i="1"/>
  <c r="F3230" i="1"/>
  <c r="C3231" i="1"/>
  <c r="D3231" i="1"/>
  <c r="E3231" i="1"/>
  <c r="F3231" i="1"/>
  <c r="C3232" i="1"/>
  <c r="D3232" i="1"/>
  <c r="E3232" i="1"/>
  <c r="F3232" i="1"/>
  <c r="C3233" i="1"/>
  <c r="D3233" i="1"/>
  <c r="E3233" i="1"/>
  <c r="F3233" i="1"/>
  <c r="C3234" i="1"/>
  <c r="D3234" i="1"/>
  <c r="E3234" i="1"/>
  <c r="F3234" i="1"/>
  <c r="C3235" i="1"/>
  <c r="D3235" i="1"/>
  <c r="E3235" i="1"/>
  <c r="F3235" i="1"/>
  <c r="C3236" i="1"/>
  <c r="D3236" i="1"/>
  <c r="E3236" i="1"/>
  <c r="F3236" i="1"/>
  <c r="C3237" i="1"/>
  <c r="D3237" i="1"/>
  <c r="E3237" i="1"/>
  <c r="F3237" i="1"/>
  <c r="C3238" i="1"/>
  <c r="D3238" i="1"/>
  <c r="E3238" i="1"/>
  <c r="F3238" i="1"/>
  <c r="C3239" i="1"/>
  <c r="D3239" i="1"/>
  <c r="E3239" i="1"/>
  <c r="F3239" i="1"/>
  <c r="C3240" i="1"/>
  <c r="D3240" i="1"/>
  <c r="E3240" i="1"/>
  <c r="F3240" i="1"/>
  <c r="C3241" i="1"/>
  <c r="D3241" i="1"/>
  <c r="E3241" i="1"/>
  <c r="F3241" i="1"/>
  <c r="C3242" i="1"/>
  <c r="D3242" i="1"/>
  <c r="E3242" i="1"/>
  <c r="F3242" i="1"/>
  <c r="C3243" i="1"/>
  <c r="D3243" i="1"/>
  <c r="E3243" i="1"/>
  <c r="F3243" i="1"/>
  <c r="C3244" i="1"/>
  <c r="D3244" i="1"/>
  <c r="E3244" i="1"/>
  <c r="F3244" i="1"/>
  <c r="C3245" i="1"/>
  <c r="D3245" i="1"/>
  <c r="E3245" i="1"/>
  <c r="F3245" i="1"/>
  <c r="C3246" i="1"/>
  <c r="D3246" i="1"/>
  <c r="E3246" i="1"/>
  <c r="F3246" i="1"/>
  <c r="C3247" i="1"/>
  <c r="D3247" i="1"/>
  <c r="E3247" i="1"/>
  <c r="F3247" i="1"/>
  <c r="C3248" i="1"/>
  <c r="D3248" i="1"/>
  <c r="E3248" i="1"/>
  <c r="F3248" i="1"/>
  <c r="C3249" i="1"/>
  <c r="D3249" i="1"/>
  <c r="E3249" i="1"/>
  <c r="F3249" i="1"/>
  <c r="C3250" i="1"/>
  <c r="D3250" i="1"/>
  <c r="E3250" i="1"/>
  <c r="F3250" i="1"/>
  <c r="C3251" i="1"/>
  <c r="D3251" i="1"/>
  <c r="E3251" i="1"/>
  <c r="F3251" i="1"/>
  <c r="C3252" i="1"/>
  <c r="D3252" i="1"/>
  <c r="E3252" i="1"/>
  <c r="F3252" i="1"/>
  <c r="C3253" i="1"/>
  <c r="D3253" i="1"/>
  <c r="E3253" i="1"/>
  <c r="F3253" i="1"/>
  <c r="C3254" i="1"/>
  <c r="D3254" i="1"/>
  <c r="E3254" i="1"/>
  <c r="F3254" i="1"/>
  <c r="C3255" i="1"/>
  <c r="D3255" i="1"/>
  <c r="E3255" i="1"/>
  <c r="F3255" i="1"/>
  <c r="C3256" i="1"/>
  <c r="D3256" i="1"/>
  <c r="E3256" i="1"/>
  <c r="F3256" i="1"/>
  <c r="C3257" i="1"/>
  <c r="D3257" i="1"/>
  <c r="E3257" i="1"/>
  <c r="F3257" i="1"/>
  <c r="C3258" i="1"/>
  <c r="D3258" i="1"/>
  <c r="E3258" i="1"/>
  <c r="F3258" i="1"/>
  <c r="C3259" i="1"/>
  <c r="D3259" i="1"/>
  <c r="E3259" i="1"/>
  <c r="F3259" i="1"/>
  <c r="C3260" i="1"/>
  <c r="D3260" i="1"/>
  <c r="E3260" i="1"/>
  <c r="F3260" i="1"/>
  <c r="C3261" i="1"/>
  <c r="D3261" i="1"/>
  <c r="E3261" i="1"/>
  <c r="F3261" i="1"/>
  <c r="C3262" i="1"/>
  <c r="D3262" i="1"/>
  <c r="E3262" i="1"/>
  <c r="F3262" i="1"/>
  <c r="C3263" i="1"/>
  <c r="D3263" i="1"/>
  <c r="E3263" i="1"/>
  <c r="F3263" i="1"/>
  <c r="C3264" i="1"/>
  <c r="D3264" i="1"/>
  <c r="E3264" i="1"/>
  <c r="F3264" i="1"/>
  <c r="C3265" i="1"/>
  <c r="D3265" i="1"/>
  <c r="E3265" i="1"/>
  <c r="F3265" i="1"/>
  <c r="C3266" i="1"/>
  <c r="D3266" i="1"/>
  <c r="E3266" i="1"/>
  <c r="F3266" i="1"/>
  <c r="C3267" i="1"/>
  <c r="D3267" i="1"/>
  <c r="E3267" i="1"/>
  <c r="F3267" i="1"/>
  <c r="C3268" i="1"/>
  <c r="D3268" i="1"/>
  <c r="E3268" i="1"/>
  <c r="F3268" i="1"/>
  <c r="C3269" i="1"/>
  <c r="D3269" i="1"/>
  <c r="E3269" i="1"/>
  <c r="F3269" i="1"/>
  <c r="C3270" i="1"/>
  <c r="D3270" i="1"/>
  <c r="E3270" i="1"/>
  <c r="F3270" i="1"/>
  <c r="C3271" i="1"/>
  <c r="D3271" i="1"/>
  <c r="E3271" i="1"/>
  <c r="F3271" i="1"/>
  <c r="C3272" i="1"/>
  <c r="D3272" i="1"/>
  <c r="E3272" i="1"/>
  <c r="F3272" i="1"/>
  <c r="C3273" i="1"/>
  <c r="D3273" i="1"/>
  <c r="E3273" i="1"/>
  <c r="F3273" i="1"/>
  <c r="C3274" i="1"/>
  <c r="D3274" i="1"/>
  <c r="E3274" i="1"/>
  <c r="F3274" i="1"/>
  <c r="C3275" i="1"/>
  <c r="D3275" i="1"/>
  <c r="E3275" i="1"/>
  <c r="F3275" i="1"/>
  <c r="C3276" i="1"/>
  <c r="D3276" i="1"/>
  <c r="E3276" i="1"/>
  <c r="F3276" i="1"/>
  <c r="C3277" i="1"/>
  <c r="D3277" i="1"/>
  <c r="E3277" i="1"/>
  <c r="F3277" i="1"/>
  <c r="C3278" i="1"/>
  <c r="D3278" i="1"/>
  <c r="E3278" i="1"/>
  <c r="F3278" i="1"/>
  <c r="C3279" i="1"/>
  <c r="D3279" i="1"/>
  <c r="E3279" i="1"/>
  <c r="F3279" i="1"/>
  <c r="C3280" i="1"/>
  <c r="D3280" i="1"/>
  <c r="E3280" i="1"/>
  <c r="F3280" i="1"/>
  <c r="C3281" i="1"/>
  <c r="D3281" i="1"/>
  <c r="E3281" i="1"/>
  <c r="F3281" i="1"/>
  <c r="C3282" i="1"/>
  <c r="D3282" i="1"/>
  <c r="E3282" i="1"/>
  <c r="F3282" i="1"/>
  <c r="C3283" i="1"/>
  <c r="D3283" i="1"/>
  <c r="E3283" i="1"/>
  <c r="F3283" i="1"/>
  <c r="C3284" i="1"/>
  <c r="D3284" i="1"/>
  <c r="E3284" i="1"/>
  <c r="F3284" i="1"/>
  <c r="C3285" i="1"/>
  <c r="D3285" i="1"/>
  <c r="E3285" i="1"/>
  <c r="F3285" i="1"/>
  <c r="C3286" i="1"/>
  <c r="D3286" i="1"/>
  <c r="E3286" i="1"/>
  <c r="F3286" i="1"/>
  <c r="C3287" i="1"/>
  <c r="D3287" i="1"/>
  <c r="E3287" i="1"/>
  <c r="F3287" i="1"/>
  <c r="C3288" i="1"/>
  <c r="D3288" i="1"/>
  <c r="E3288" i="1"/>
  <c r="F3288" i="1"/>
  <c r="C3289" i="1"/>
  <c r="D3289" i="1"/>
  <c r="E3289" i="1"/>
  <c r="F3289" i="1"/>
  <c r="C3290" i="1"/>
  <c r="D3290" i="1"/>
  <c r="E3290" i="1"/>
  <c r="F3290" i="1"/>
  <c r="C3291" i="1"/>
  <c r="D3291" i="1"/>
  <c r="E3291" i="1"/>
  <c r="F3291" i="1"/>
  <c r="C3292" i="1"/>
  <c r="D3292" i="1"/>
  <c r="E3292" i="1"/>
  <c r="F3292" i="1"/>
  <c r="C3293" i="1"/>
  <c r="D3293" i="1"/>
  <c r="E3293" i="1"/>
  <c r="F3293" i="1"/>
  <c r="C3294" i="1"/>
  <c r="D3294" i="1"/>
  <c r="E3294" i="1"/>
  <c r="F3294" i="1"/>
  <c r="C3295" i="1"/>
  <c r="D3295" i="1"/>
  <c r="E3295" i="1"/>
  <c r="F3295" i="1"/>
  <c r="C3296" i="1"/>
  <c r="D3296" i="1"/>
  <c r="E3296" i="1"/>
  <c r="F3296" i="1"/>
  <c r="C3297" i="1"/>
  <c r="D3297" i="1"/>
  <c r="E3297" i="1"/>
  <c r="F3297" i="1"/>
  <c r="C3298" i="1"/>
  <c r="D3298" i="1"/>
  <c r="E3298" i="1"/>
  <c r="F3298" i="1"/>
  <c r="C3299" i="1"/>
  <c r="D3299" i="1"/>
  <c r="E3299" i="1"/>
  <c r="F3299" i="1"/>
  <c r="C3300" i="1"/>
  <c r="D3300" i="1"/>
  <c r="E3300" i="1"/>
  <c r="F3300" i="1"/>
  <c r="C3301" i="1"/>
  <c r="D3301" i="1"/>
  <c r="E3301" i="1"/>
  <c r="F3301" i="1"/>
  <c r="C3302" i="1"/>
  <c r="D3302" i="1"/>
  <c r="E3302" i="1"/>
  <c r="F3302" i="1"/>
  <c r="C3303" i="1"/>
  <c r="D3303" i="1"/>
  <c r="E3303" i="1"/>
  <c r="F3303" i="1"/>
  <c r="C3304" i="1"/>
  <c r="D3304" i="1"/>
  <c r="E3304" i="1"/>
  <c r="F3304" i="1"/>
  <c r="C3305" i="1"/>
  <c r="D3305" i="1"/>
  <c r="E3305" i="1"/>
  <c r="F3305" i="1"/>
  <c r="C3306" i="1"/>
  <c r="D3306" i="1"/>
  <c r="E3306" i="1"/>
  <c r="F3306" i="1"/>
  <c r="C3307" i="1"/>
  <c r="D3307" i="1"/>
  <c r="E3307" i="1"/>
  <c r="F3307" i="1"/>
  <c r="C3308" i="1"/>
  <c r="D3308" i="1"/>
  <c r="E3308" i="1"/>
  <c r="F3308" i="1"/>
  <c r="C3309" i="1"/>
  <c r="D3309" i="1"/>
  <c r="E3309" i="1"/>
  <c r="F3309" i="1"/>
  <c r="C3310" i="1"/>
  <c r="D3310" i="1"/>
  <c r="E3310" i="1"/>
  <c r="F3310" i="1"/>
  <c r="C3311" i="1"/>
  <c r="D3311" i="1"/>
  <c r="E3311" i="1"/>
  <c r="F3311" i="1"/>
  <c r="C3312" i="1"/>
  <c r="D3312" i="1"/>
  <c r="E3312" i="1"/>
  <c r="F3312" i="1"/>
  <c r="C3313" i="1"/>
  <c r="D3313" i="1"/>
  <c r="E3313" i="1"/>
  <c r="F3313" i="1"/>
  <c r="C3314" i="1"/>
  <c r="D3314" i="1"/>
  <c r="E3314" i="1"/>
  <c r="F3314" i="1"/>
  <c r="C3315" i="1"/>
  <c r="D3315" i="1"/>
  <c r="E3315" i="1"/>
  <c r="F3315" i="1"/>
  <c r="C3316" i="1"/>
  <c r="D3316" i="1"/>
  <c r="E3316" i="1"/>
  <c r="F3316" i="1"/>
  <c r="C3317" i="1"/>
  <c r="D3317" i="1"/>
  <c r="E3317" i="1"/>
  <c r="F3317" i="1"/>
  <c r="C3318" i="1"/>
  <c r="D3318" i="1"/>
  <c r="E3318" i="1"/>
  <c r="F3318" i="1"/>
  <c r="C3319" i="1"/>
  <c r="D3319" i="1"/>
  <c r="E3319" i="1"/>
  <c r="F3319" i="1"/>
  <c r="C3320" i="1"/>
  <c r="D3320" i="1"/>
  <c r="E3320" i="1"/>
  <c r="F3320" i="1"/>
  <c r="C3321" i="1"/>
  <c r="D3321" i="1"/>
  <c r="E3321" i="1"/>
  <c r="F3321" i="1"/>
  <c r="C3322" i="1"/>
  <c r="D3322" i="1"/>
  <c r="E3322" i="1"/>
  <c r="F3322" i="1"/>
  <c r="C3323" i="1"/>
  <c r="D3323" i="1"/>
  <c r="E3323" i="1"/>
  <c r="F3323" i="1"/>
  <c r="C3324" i="1"/>
  <c r="D3324" i="1"/>
  <c r="E3324" i="1"/>
  <c r="F3324" i="1"/>
  <c r="C3325" i="1"/>
  <c r="D3325" i="1"/>
  <c r="E3325" i="1"/>
  <c r="F3325" i="1"/>
  <c r="C3326" i="1"/>
  <c r="D3326" i="1"/>
  <c r="E3326" i="1"/>
  <c r="F3326" i="1"/>
  <c r="C3327" i="1"/>
  <c r="D3327" i="1"/>
  <c r="E3327" i="1"/>
  <c r="F3327" i="1"/>
  <c r="C3328" i="1"/>
  <c r="D3328" i="1"/>
  <c r="E3328" i="1"/>
  <c r="F3328" i="1"/>
  <c r="C3329" i="1"/>
  <c r="D3329" i="1"/>
  <c r="E3329" i="1"/>
  <c r="F3329" i="1"/>
  <c r="C3330" i="1"/>
  <c r="D3330" i="1"/>
  <c r="E3330" i="1"/>
  <c r="F3330" i="1"/>
  <c r="C3331" i="1"/>
  <c r="D3331" i="1"/>
  <c r="E3331" i="1"/>
  <c r="F3331" i="1"/>
  <c r="C3332" i="1"/>
  <c r="D3332" i="1"/>
  <c r="E3332" i="1"/>
  <c r="F3332" i="1"/>
  <c r="C3333" i="1"/>
  <c r="D3333" i="1"/>
  <c r="E3333" i="1"/>
  <c r="F3333" i="1"/>
  <c r="C3334" i="1"/>
  <c r="D3334" i="1"/>
  <c r="E3334" i="1"/>
  <c r="F3334" i="1"/>
  <c r="C3335" i="1"/>
  <c r="D3335" i="1"/>
  <c r="E3335" i="1"/>
  <c r="F3335" i="1"/>
  <c r="C3336" i="1"/>
  <c r="D3336" i="1"/>
  <c r="E3336" i="1"/>
  <c r="F3336" i="1"/>
  <c r="C3337" i="1"/>
  <c r="D3337" i="1"/>
  <c r="E3337" i="1"/>
  <c r="F3337" i="1"/>
  <c r="C3338" i="1"/>
  <c r="D3338" i="1"/>
  <c r="E3338" i="1"/>
  <c r="F3338" i="1"/>
  <c r="C3339" i="1"/>
  <c r="D3339" i="1"/>
  <c r="E3339" i="1"/>
  <c r="F3339" i="1"/>
  <c r="C3340" i="1"/>
  <c r="D3340" i="1"/>
  <c r="E3340" i="1"/>
  <c r="F3340" i="1"/>
  <c r="C3341" i="1"/>
  <c r="D3341" i="1"/>
  <c r="E3341" i="1"/>
  <c r="F3341" i="1"/>
  <c r="C3342" i="1"/>
  <c r="D3342" i="1"/>
  <c r="E3342" i="1"/>
  <c r="F3342" i="1"/>
  <c r="C3343" i="1"/>
  <c r="D3343" i="1"/>
  <c r="E3343" i="1"/>
  <c r="F3343" i="1"/>
  <c r="C3344" i="1"/>
  <c r="D3344" i="1"/>
  <c r="E3344" i="1"/>
  <c r="F3344" i="1"/>
  <c r="C3345" i="1"/>
  <c r="D3345" i="1"/>
  <c r="E3345" i="1"/>
  <c r="F3345" i="1"/>
  <c r="C3346" i="1"/>
  <c r="D3346" i="1"/>
  <c r="E3346" i="1"/>
  <c r="F3346" i="1"/>
  <c r="C3347" i="1"/>
  <c r="D3347" i="1"/>
  <c r="E3347" i="1"/>
  <c r="F3347" i="1"/>
  <c r="C3348" i="1"/>
  <c r="D3348" i="1"/>
  <c r="E3348" i="1"/>
  <c r="F3348" i="1"/>
  <c r="C3349" i="1"/>
  <c r="D3349" i="1"/>
  <c r="E3349" i="1"/>
  <c r="F3349" i="1"/>
  <c r="C3350" i="1"/>
  <c r="D3350" i="1"/>
  <c r="E3350" i="1"/>
  <c r="F3350" i="1"/>
  <c r="C3351" i="1"/>
  <c r="D3351" i="1"/>
  <c r="E3351" i="1"/>
  <c r="F3351" i="1"/>
  <c r="C3352" i="1"/>
  <c r="D3352" i="1"/>
  <c r="E3352" i="1"/>
  <c r="F3352" i="1"/>
  <c r="C3353" i="1"/>
  <c r="D3353" i="1"/>
  <c r="E3353" i="1"/>
  <c r="F3353" i="1"/>
  <c r="C3354" i="1"/>
  <c r="D3354" i="1"/>
  <c r="E3354" i="1"/>
  <c r="F3354" i="1"/>
  <c r="C3355" i="1"/>
  <c r="D3355" i="1"/>
  <c r="E3355" i="1"/>
  <c r="F3355" i="1"/>
  <c r="C3356" i="1"/>
  <c r="D3356" i="1"/>
  <c r="E3356" i="1"/>
  <c r="F3356" i="1"/>
  <c r="C3357" i="1"/>
  <c r="D3357" i="1"/>
  <c r="E3357" i="1"/>
  <c r="F3357" i="1"/>
  <c r="C3358" i="1"/>
  <c r="D3358" i="1"/>
  <c r="E3358" i="1"/>
  <c r="F3358" i="1"/>
  <c r="C3359" i="1"/>
  <c r="D3359" i="1"/>
  <c r="E3359" i="1"/>
  <c r="F3359" i="1"/>
  <c r="C3360" i="1"/>
  <c r="D3360" i="1"/>
  <c r="E3360" i="1"/>
  <c r="F3360" i="1"/>
  <c r="C3361" i="1"/>
  <c r="D3361" i="1"/>
  <c r="E3361" i="1"/>
  <c r="F3361" i="1"/>
  <c r="C3362" i="1"/>
  <c r="D3362" i="1"/>
  <c r="E3362" i="1"/>
  <c r="F3362" i="1"/>
  <c r="C3363" i="1"/>
  <c r="D3363" i="1"/>
  <c r="E3363" i="1"/>
  <c r="F3363" i="1"/>
  <c r="C3364" i="1"/>
  <c r="D3364" i="1"/>
  <c r="E3364" i="1"/>
  <c r="F3364" i="1"/>
  <c r="C3365" i="1"/>
  <c r="D3365" i="1"/>
  <c r="E3365" i="1"/>
  <c r="F3365" i="1"/>
  <c r="C3366" i="1"/>
  <c r="D3366" i="1"/>
  <c r="E3366" i="1"/>
  <c r="F3366" i="1"/>
  <c r="C3367" i="1"/>
  <c r="D3367" i="1"/>
  <c r="E3367" i="1"/>
  <c r="F3367" i="1"/>
  <c r="C3368" i="1"/>
  <c r="D3368" i="1"/>
  <c r="E3368" i="1"/>
  <c r="F3368" i="1"/>
  <c r="C3369" i="1"/>
  <c r="D3369" i="1"/>
  <c r="E3369" i="1"/>
  <c r="F3369" i="1"/>
  <c r="C3370" i="1"/>
  <c r="D3370" i="1"/>
  <c r="E3370" i="1"/>
  <c r="F3370" i="1"/>
  <c r="C3371" i="1"/>
  <c r="D3371" i="1"/>
  <c r="E3371" i="1"/>
  <c r="F3371" i="1"/>
  <c r="C3372" i="1"/>
  <c r="D3372" i="1"/>
  <c r="E3372" i="1"/>
  <c r="F3372" i="1"/>
  <c r="C3373" i="1"/>
  <c r="D3373" i="1"/>
  <c r="E3373" i="1"/>
  <c r="F3373" i="1"/>
  <c r="C3374" i="1"/>
  <c r="D3374" i="1"/>
  <c r="E3374" i="1"/>
  <c r="F3374" i="1"/>
  <c r="C3375" i="1"/>
  <c r="D3375" i="1"/>
  <c r="E3375" i="1"/>
  <c r="F3375" i="1"/>
  <c r="C3376" i="1"/>
  <c r="D3376" i="1"/>
  <c r="E3376" i="1"/>
  <c r="F3376" i="1"/>
  <c r="C3377" i="1"/>
  <c r="D3377" i="1"/>
  <c r="E3377" i="1"/>
  <c r="F3377" i="1"/>
  <c r="C3378" i="1"/>
  <c r="D3378" i="1"/>
  <c r="E3378" i="1"/>
  <c r="F3378" i="1"/>
  <c r="C3379" i="1"/>
  <c r="D3379" i="1"/>
  <c r="E3379" i="1"/>
  <c r="F3379" i="1"/>
  <c r="C3380" i="1"/>
  <c r="D3380" i="1"/>
  <c r="E3380" i="1"/>
  <c r="F3380" i="1"/>
  <c r="C3381" i="1"/>
  <c r="D3381" i="1"/>
  <c r="E3381" i="1"/>
  <c r="F3381" i="1"/>
  <c r="C3382" i="1"/>
  <c r="D3382" i="1"/>
  <c r="E3382" i="1"/>
  <c r="F3382" i="1"/>
  <c r="C3383" i="1"/>
  <c r="D3383" i="1"/>
  <c r="E3383" i="1"/>
  <c r="F3383" i="1"/>
  <c r="C3384" i="1"/>
  <c r="D3384" i="1"/>
  <c r="E3384" i="1"/>
  <c r="F3384" i="1"/>
  <c r="C3385" i="1"/>
  <c r="D3385" i="1"/>
  <c r="E3385" i="1"/>
  <c r="F3385" i="1"/>
  <c r="C3386" i="1"/>
  <c r="D3386" i="1"/>
  <c r="E3386" i="1"/>
  <c r="F3386" i="1"/>
  <c r="C3387" i="1"/>
  <c r="D3387" i="1"/>
  <c r="E3387" i="1"/>
  <c r="F3387" i="1"/>
  <c r="C3388" i="1"/>
  <c r="D3388" i="1"/>
  <c r="E3388" i="1"/>
  <c r="F3388" i="1"/>
  <c r="C3389" i="1"/>
  <c r="D3389" i="1"/>
  <c r="E3389" i="1"/>
  <c r="F3389" i="1"/>
  <c r="C3390" i="1"/>
  <c r="D3390" i="1"/>
  <c r="E3390" i="1"/>
  <c r="F3390" i="1"/>
  <c r="C3391" i="1"/>
  <c r="D3391" i="1"/>
  <c r="E3391" i="1"/>
  <c r="F3391" i="1"/>
  <c r="C3392" i="1"/>
  <c r="D3392" i="1"/>
  <c r="E3392" i="1"/>
  <c r="F3392" i="1"/>
  <c r="C3393" i="1"/>
  <c r="D3393" i="1"/>
  <c r="E3393" i="1"/>
  <c r="F3393" i="1"/>
  <c r="C3394" i="1"/>
  <c r="D3394" i="1"/>
  <c r="E3394" i="1"/>
  <c r="F3394" i="1"/>
  <c r="C3395" i="1"/>
  <c r="D3395" i="1"/>
  <c r="E3395" i="1"/>
  <c r="F3395" i="1"/>
  <c r="C3396" i="1"/>
  <c r="D3396" i="1"/>
  <c r="E3396" i="1"/>
  <c r="F3396" i="1"/>
  <c r="C3397" i="1"/>
  <c r="D3397" i="1"/>
  <c r="E3397" i="1"/>
  <c r="F3397" i="1"/>
  <c r="C3398" i="1"/>
  <c r="D3398" i="1"/>
  <c r="E3398" i="1"/>
  <c r="F3398" i="1"/>
  <c r="C3399" i="1"/>
  <c r="D3399" i="1"/>
  <c r="E3399" i="1"/>
  <c r="F3399" i="1"/>
  <c r="C3400" i="1"/>
  <c r="D3400" i="1"/>
  <c r="E3400" i="1"/>
  <c r="F3400" i="1"/>
  <c r="C3401" i="1"/>
  <c r="D3401" i="1"/>
  <c r="E3401" i="1"/>
  <c r="F3401" i="1"/>
  <c r="C3402" i="1"/>
  <c r="D3402" i="1"/>
  <c r="E3402" i="1"/>
  <c r="F3402" i="1"/>
  <c r="C3403" i="1"/>
  <c r="D3403" i="1"/>
  <c r="E3403" i="1"/>
  <c r="F3403" i="1"/>
  <c r="C3404" i="1"/>
  <c r="D3404" i="1"/>
  <c r="E3404" i="1"/>
  <c r="F3404" i="1"/>
  <c r="C3405" i="1"/>
  <c r="D3405" i="1"/>
  <c r="E3405" i="1"/>
  <c r="F3405" i="1"/>
  <c r="C3406" i="1"/>
  <c r="D3406" i="1"/>
  <c r="E3406" i="1"/>
  <c r="F3406" i="1"/>
  <c r="C3407" i="1"/>
  <c r="D3407" i="1"/>
  <c r="E3407" i="1"/>
  <c r="F3407" i="1"/>
  <c r="C3408" i="1"/>
  <c r="D3408" i="1"/>
  <c r="E3408" i="1"/>
  <c r="F3408" i="1"/>
  <c r="C3409" i="1"/>
  <c r="D3409" i="1"/>
  <c r="E3409" i="1"/>
  <c r="F3409" i="1"/>
  <c r="C3410" i="1"/>
  <c r="D3410" i="1"/>
  <c r="E3410" i="1"/>
  <c r="F3410" i="1"/>
  <c r="C3411" i="1"/>
  <c r="D3411" i="1"/>
  <c r="E3411" i="1"/>
  <c r="F3411" i="1"/>
  <c r="C3412" i="1"/>
  <c r="D3412" i="1"/>
  <c r="E3412" i="1"/>
  <c r="F3412" i="1"/>
  <c r="C3413" i="1"/>
  <c r="D3413" i="1"/>
  <c r="E3413" i="1"/>
  <c r="F3413" i="1"/>
  <c r="C3414" i="1"/>
  <c r="D3414" i="1"/>
  <c r="E3414" i="1"/>
  <c r="F3414" i="1"/>
  <c r="C3415" i="1"/>
  <c r="D3415" i="1"/>
  <c r="E3415" i="1"/>
  <c r="F3415" i="1"/>
  <c r="C3416" i="1"/>
  <c r="D3416" i="1"/>
  <c r="E3416" i="1"/>
  <c r="F3416" i="1"/>
  <c r="C3417" i="1"/>
  <c r="D3417" i="1"/>
  <c r="E3417" i="1"/>
  <c r="F3417" i="1"/>
  <c r="C3418" i="1"/>
  <c r="D3418" i="1"/>
  <c r="E3418" i="1"/>
  <c r="F3418" i="1"/>
  <c r="C3419" i="1"/>
  <c r="D3419" i="1"/>
  <c r="E3419" i="1"/>
  <c r="F3419" i="1"/>
  <c r="C3420" i="1"/>
  <c r="D3420" i="1"/>
  <c r="E3420" i="1"/>
  <c r="F3420" i="1"/>
  <c r="C3421" i="1"/>
  <c r="D3421" i="1"/>
  <c r="E3421" i="1"/>
  <c r="F3421" i="1"/>
  <c r="C3422" i="1"/>
  <c r="D3422" i="1"/>
  <c r="E3422" i="1"/>
  <c r="F3422" i="1"/>
  <c r="C3423" i="1"/>
  <c r="D3423" i="1"/>
  <c r="E3423" i="1"/>
  <c r="F3423" i="1"/>
  <c r="C3424" i="1"/>
  <c r="D3424" i="1"/>
  <c r="E3424" i="1"/>
  <c r="F3424" i="1"/>
  <c r="C3425" i="1"/>
  <c r="D3425" i="1"/>
  <c r="E3425" i="1"/>
  <c r="F3425" i="1"/>
  <c r="C3426" i="1"/>
  <c r="D3426" i="1"/>
  <c r="E3426" i="1"/>
  <c r="F3426" i="1"/>
  <c r="C3427" i="1"/>
  <c r="D3427" i="1"/>
  <c r="E3427" i="1"/>
  <c r="F3427" i="1"/>
  <c r="C3428" i="1"/>
  <c r="D3428" i="1"/>
  <c r="E3428" i="1"/>
  <c r="F3428" i="1"/>
  <c r="C3429" i="1"/>
  <c r="D3429" i="1"/>
  <c r="E3429" i="1"/>
  <c r="F3429" i="1"/>
  <c r="C3430" i="1"/>
  <c r="D3430" i="1"/>
  <c r="E3430" i="1"/>
  <c r="F3430" i="1"/>
  <c r="C3431" i="1"/>
  <c r="D3431" i="1"/>
  <c r="E3431" i="1"/>
  <c r="F3431" i="1"/>
  <c r="C3432" i="1"/>
  <c r="D3432" i="1"/>
  <c r="E3432" i="1"/>
  <c r="F3432" i="1"/>
  <c r="C3433" i="1"/>
  <c r="D3433" i="1"/>
  <c r="E3433" i="1"/>
  <c r="F3433" i="1"/>
  <c r="C3434" i="1"/>
  <c r="D3434" i="1"/>
  <c r="E3434" i="1"/>
  <c r="F3434" i="1"/>
  <c r="C3435" i="1"/>
  <c r="D3435" i="1"/>
  <c r="E3435" i="1"/>
  <c r="F3435" i="1"/>
  <c r="C3436" i="1"/>
  <c r="D3436" i="1"/>
  <c r="E3436" i="1"/>
  <c r="F3436" i="1"/>
  <c r="C3437" i="1"/>
  <c r="D3437" i="1"/>
  <c r="E3437" i="1"/>
  <c r="F3437" i="1"/>
  <c r="C3438" i="1"/>
  <c r="D3438" i="1"/>
  <c r="E3438" i="1"/>
  <c r="F3438" i="1"/>
  <c r="C3439" i="1"/>
  <c r="D3439" i="1"/>
  <c r="E3439" i="1"/>
  <c r="F3439" i="1"/>
  <c r="C3440" i="1"/>
  <c r="D3440" i="1"/>
  <c r="E3440" i="1"/>
  <c r="F3440" i="1"/>
  <c r="C3441" i="1"/>
  <c r="D3441" i="1"/>
  <c r="E3441" i="1"/>
  <c r="F3441" i="1"/>
  <c r="C3442" i="1"/>
  <c r="D3442" i="1"/>
  <c r="E3442" i="1"/>
  <c r="F3442" i="1"/>
  <c r="C3443" i="1"/>
  <c r="D3443" i="1"/>
  <c r="E3443" i="1"/>
  <c r="F3443" i="1"/>
  <c r="C3444" i="1"/>
  <c r="D3444" i="1"/>
  <c r="E3444" i="1"/>
  <c r="F3444" i="1"/>
  <c r="C3445" i="1"/>
  <c r="D3445" i="1"/>
  <c r="E3445" i="1"/>
  <c r="F3445" i="1"/>
  <c r="C3446" i="1"/>
  <c r="D3446" i="1"/>
  <c r="E3446" i="1"/>
  <c r="F3446" i="1"/>
  <c r="C3447" i="1"/>
  <c r="D3447" i="1"/>
  <c r="E3447" i="1"/>
  <c r="F3447" i="1"/>
  <c r="C3448" i="1"/>
  <c r="D3448" i="1"/>
  <c r="E3448" i="1"/>
  <c r="F3448" i="1"/>
  <c r="C3449" i="1"/>
  <c r="D3449" i="1"/>
  <c r="E3449" i="1"/>
  <c r="F3449" i="1"/>
  <c r="C3450" i="1"/>
  <c r="D3450" i="1"/>
  <c r="E3450" i="1"/>
  <c r="F3450" i="1"/>
  <c r="C3451" i="1"/>
  <c r="D3451" i="1"/>
  <c r="E3451" i="1"/>
  <c r="F3451" i="1"/>
  <c r="C3452" i="1"/>
  <c r="D3452" i="1"/>
  <c r="E3452" i="1"/>
  <c r="F3452" i="1"/>
  <c r="C3453" i="1"/>
  <c r="D3453" i="1"/>
  <c r="E3453" i="1"/>
  <c r="F3453" i="1"/>
  <c r="C3454" i="1"/>
  <c r="D3454" i="1"/>
  <c r="E3454" i="1"/>
  <c r="F3454" i="1"/>
  <c r="C3455" i="1"/>
  <c r="D3455" i="1"/>
  <c r="E3455" i="1"/>
  <c r="F3455" i="1"/>
  <c r="C3456" i="1"/>
  <c r="D3456" i="1"/>
  <c r="E3456" i="1"/>
  <c r="F3456" i="1"/>
  <c r="C3457" i="1"/>
  <c r="D3457" i="1"/>
  <c r="E3457" i="1"/>
  <c r="F3457" i="1"/>
  <c r="C3458" i="1"/>
  <c r="D3458" i="1"/>
  <c r="E3458" i="1"/>
  <c r="F3458" i="1"/>
  <c r="C3459" i="1"/>
  <c r="D3459" i="1"/>
  <c r="E3459" i="1"/>
  <c r="F3459" i="1"/>
  <c r="C3460" i="1"/>
  <c r="D3460" i="1"/>
  <c r="E3460" i="1"/>
  <c r="F3460" i="1"/>
  <c r="C3461" i="1"/>
  <c r="D3461" i="1"/>
  <c r="E3461" i="1"/>
  <c r="F3461" i="1"/>
  <c r="C3462" i="1"/>
  <c r="D3462" i="1"/>
  <c r="E3462" i="1"/>
  <c r="F3462" i="1"/>
  <c r="C3463" i="1"/>
  <c r="D3463" i="1"/>
  <c r="E3463" i="1"/>
  <c r="F3463" i="1"/>
  <c r="C3464" i="1"/>
  <c r="D3464" i="1"/>
  <c r="E3464" i="1"/>
  <c r="F3464" i="1"/>
  <c r="C3465" i="1"/>
  <c r="D3465" i="1"/>
  <c r="E3465" i="1"/>
  <c r="F3465" i="1"/>
  <c r="C3466" i="1"/>
  <c r="D3466" i="1"/>
  <c r="E3466" i="1"/>
  <c r="F3466" i="1"/>
  <c r="C3467" i="1"/>
  <c r="D3467" i="1"/>
  <c r="E3467" i="1"/>
  <c r="F3467" i="1"/>
  <c r="C3468" i="1"/>
  <c r="D3468" i="1"/>
  <c r="E3468" i="1"/>
  <c r="F3468" i="1"/>
  <c r="C3469" i="1"/>
  <c r="D3469" i="1"/>
  <c r="E3469" i="1"/>
  <c r="F3469" i="1"/>
  <c r="C3470" i="1"/>
  <c r="D3470" i="1"/>
  <c r="E3470" i="1"/>
  <c r="F3470" i="1"/>
  <c r="C3471" i="1"/>
  <c r="D3471" i="1"/>
  <c r="E3471" i="1"/>
  <c r="F3471" i="1"/>
  <c r="C3472" i="1"/>
  <c r="D3472" i="1"/>
  <c r="E3472" i="1"/>
  <c r="F3472" i="1"/>
  <c r="C3473" i="1"/>
  <c r="D3473" i="1"/>
  <c r="E3473" i="1"/>
  <c r="F3473" i="1"/>
  <c r="C3474" i="1"/>
  <c r="D3474" i="1"/>
  <c r="E3474" i="1"/>
  <c r="F3474" i="1"/>
  <c r="C3475" i="1"/>
  <c r="D3475" i="1"/>
  <c r="E3475" i="1"/>
  <c r="F3475" i="1"/>
  <c r="C3476" i="1"/>
  <c r="D3476" i="1"/>
  <c r="E3476" i="1"/>
  <c r="F3476" i="1"/>
  <c r="C3477" i="1"/>
  <c r="D3477" i="1"/>
  <c r="E3477" i="1"/>
  <c r="F3477" i="1"/>
  <c r="C3478" i="1"/>
  <c r="D3478" i="1"/>
  <c r="E3478" i="1"/>
  <c r="F3478" i="1"/>
  <c r="C3479" i="1"/>
  <c r="D3479" i="1"/>
  <c r="E3479" i="1"/>
  <c r="F3479" i="1"/>
  <c r="C3480" i="1"/>
  <c r="D3480" i="1"/>
  <c r="E3480" i="1"/>
  <c r="F3480" i="1"/>
  <c r="C3481" i="1"/>
  <c r="D3481" i="1"/>
  <c r="E3481" i="1"/>
  <c r="F3481" i="1"/>
  <c r="C3482" i="1"/>
  <c r="D3482" i="1"/>
  <c r="E3482" i="1"/>
  <c r="F3482" i="1"/>
  <c r="C3483" i="1"/>
  <c r="D3483" i="1"/>
  <c r="E3483" i="1"/>
  <c r="F3483" i="1"/>
  <c r="C3484" i="1"/>
  <c r="D3484" i="1"/>
  <c r="E3484" i="1"/>
  <c r="F3484" i="1"/>
  <c r="C3485" i="1"/>
  <c r="D3485" i="1"/>
  <c r="E3485" i="1"/>
  <c r="F3485" i="1"/>
  <c r="C3486" i="1"/>
  <c r="D3486" i="1"/>
  <c r="E3486" i="1"/>
  <c r="F3486" i="1"/>
  <c r="C3487" i="1"/>
  <c r="D3487" i="1"/>
  <c r="E3487" i="1"/>
  <c r="F3487" i="1"/>
  <c r="C3488" i="1"/>
  <c r="D3488" i="1"/>
  <c r="E3488" i="1"/>
  <c r="F3488" i="1"/>
  <c r="C3489" i="1"/>
  <c r="D3489" i="1"/>
  <c r="E3489" i="1"/>
  <c r="F3489" i="1"/>
  <c r="C3490" i="1"/>
  <c r="D3490" i="1"/>
  <c r="E3490" i="1"/>
  <c r="F3490" i="1"/>
  <c r="C3491" i="1"/>
  <c r="D3491" i="1"/>
  <c r="E3491" i="1"/>
  <c r="F3491" i="1"/>
  <c r="C3492" i="1"/>
  <c r="D3492" i="1"/>
  <c r="E3492" i="1"/>
  <c r="F3492" i="1"/>
  <c r="C3493" i="1"/>
  <c r="D3493" i="1"/>
  <c r="E3493" i="1"/>
  <c r="F3493" i="1"/>
  <c r="C3494" i="1"/>
  <c r="D3494" i="1"/>
  <c r="E3494" i="1"/>
  <c r="F3494" i="1"/>
  <c r="C3495" i="1"/>
  <c r="D3495" i="1"/>
  <c r="E3495" i="1"/>
  <c r="F3495" i="1"/>
  <c r="C3496" i="1"/>
  <c r="D3496" i="1"/>
  <c r="E3496" i="1"/>
  <c r="F3496" i="1"/>
  <c r="C3497" i="1"/>
  <c r="D3497" i="1"/>
  <c r="E3497" i="1"/>
  <c r="F3497" i="1"/>
  <c r="C3498" i="1"/>
  <c r="D3498" i="1"/>
  <c r="E3498" i="1"/>
  <c r="F3498" i="1"/>
  <c r="C3499" i="1"/>
  <c r="D3499" i="1"/>
  <c r="E3499" i="1"/>
  <c r="F3499" i="1"/>
  <c r="C3500" i="1"/>
  <c r="D3500" i="1"/>
  <c r="E3500" i="1"/>
  <c r="F3500" i="1"/>
  <c r="C3501" i="1"/>
  <c r="D3501" i="1"/>
  <c r="E3501" i="1"/>
  <c r="F3501" i="1"/>
  <c r="C3502" i="1"/>
  <c r="D3502" i="1"/>
  <c r="E3502" i="1"/>
  <c r="F3502" i="1"/>
  <c r="C3503" i="1"/>
  <c r="D3503" i="1"/>
  <c r="E3503" i="1"/>
  <c r="F3503" i="1"/>
  <c r="C3504" i="1"/>
  <c r="D3504" i="1"/>
  <c r="E3504" i="1"/>
  <c r="F3504" i="1"/>
  <c r="C3505" i="1"/>
  <c r="D3505" i="1"/>
  <c r="E3505" i="1"/>
  <c r="F3505" i="1"/>
  <c r="C3506" i="1"/>
  <c r="D3506" i="1"/>
  <c r="E3506" i="1"/>
  <c r="F3506" i="1"/>
  <c r="C3507" i="1"/>
  <c r="D3507" i="1"/>
  <c r="E3507" i="1"/>
  <c r="F3507" i="1"/>
  <c r="C3508" i="1"/>
  <c r="D3508" i="1"/>
  <c r="E3508" i="1"/>
  <c r="F3508" i="1"/>
  <c r="C3509" i="1"/>
  <c r="D3509" i="1"/>
  <c r="E3509" i="1"/>
  <c r="F3509" i="1"/>
  <c r="C3510" i="1"/>
  <c r="D3510" i="1"/>
  <c r="E3510" i="1"/>
  <c r="F3510" i="1"/>
  <c r="C3511" i="1"/>
  <c r="D3511" i="1"/>
  <c r="E3511" i="1"/>
  <c r="F3511" i="1"/>
  <c r="C3512" i="1"/>
  <c r="D3512" i="1"/>
  <c r="E3512" i="1"/>
  <c r="F3512" i="1"/>
  <c r="C3513" i="1"/>
  <c r="D3513" i="1"/>
  <c r="E3513" i="1"/>
  <c r="F3513" i="1"/>
  <c r="C3514" i="1"/>
  <c r="D3514" i="1"/>
  <c r="E3514" i="1"/>
  <c r="F3514" i="1"/>
  <c r="C3515" i="1"/>
  <c r="D3515" i="1"/>
  <c r="E3515" i="1"/>
  <c r="F3515" i="1"/>
  <c r="C3516" i="1"/>
  <c r="D3516" i="1"/>
  <c r="E3516" i="1"/>
  <c r="F3516" i="1"/>
  <c r="C3517" i="1"/>
  <c r="D3517" i="1"/>
  <c r="E3517" i="1"/>
  <c r="F3517" i="1"/>
  <c r="C3518" i="1"/>
  <c r="D3518" i="1"/>
  <c r="E3518" i="1"/>
  <c r="F3518" i="1"/>
  <c r="C3519" i="1"/>
  <c r="D3519" i="1"/>
  <c r="E3519" i="1"/>
  <c r="F3519" i="1"/>
  <c r="C3520" i="1"/>
  <c r="D3520" i="1"/>
  <c r="E3520" i="1"/>
  <c r="F3520" i="1"/>
  <c r="C3521" i="1"/>
  <c r="D3521" i="1"/>
  <c r="E3521" i="1"/>
  <c r="F3521" i="1"/>
  <c r="C3522" i="1"/>
  <c r="D3522" i="1"/>
  <c r="E3522" i="1"/>
  <c r="F3522" i="1"/>
  <c r="C3523" i="1"/>
  <c r="D3523" i="1"/>
  <c r="E3523" i="1"/>
  <c r="F3523" i="1"/>
  <c r="C3524" i="1"/>
  <c r="D3524" i="1"/>
  <c r="E3524" i="1"/>
  <c r="F3524" i="1"/>
  <c r="C3525" i="1"/>
  <c r="D3525" i="1"/>
  <c r="E3525" i="1"/>
  <c r="F3525" i="1"/>
  <c r="C3526" i="1"/>
  <c r="D3526" i="1"/>
  <c r="E3526" i="1"/>
  <c r="F3526" i="1"/>
  <c r="C3527" i="1"/>
  <c r="D3527" i="1"/>
  <c r="E3527" i="1"/>
  <c r="F3527" i="1"/>
  <c r="C3528" i="1"/>
  <c r="D3528" i="1"/>
  <c r="E3528" i="1"/>
  <c r="F3528" i="1"/>
  <c r="C3529" i="1"/>
  <c r="D3529" i="1"/>
  <c r="E3529" i="1"/>
  <c r="F3529" i="1"/>
  <c r="C3530" i="1"/>
  <c r="D3530" i="1"/>
  <c r="E3530" i="1"/>
  <c r="F3530" i="1"/>
  <c r="C3531" i="1"/>
  <c r="D3531" i="1"/>
  <c r="E3531" i="1"/>
  <c r="F3531" i="1"/>
  <c r="C3532" i="1"/>
  <c r="D3532" i="1"/>
  <c r="E3532" i="1"/>
  <c r="F3532" i="1"/>
  <c r="C3533" i="1"/>
  <c r="D3533" i="1"/>
  <c r="E3533" i="1"/>
  <c r="F3533" i="1"/>
  <c r="C3534" i="1"/>
  <c r="D3534" i="1"/>
  <c r="E3534" i="1"/>
  <c r="F3534" i="1"/>
  <c r="C3535" i="1"/>
  <c r="D3535" i="1"/>
  <c r="E3535" i="1"/>
  <c r="F3535" i="1"/>
  <c r="C3536" i="1"/>
  <c r="D3536" i="1"/>
  <c r="E3536" i="1"/>
  <c r="F3536" i="1"/>
  <c r="C3537" i="1"/>
  <c r="D3537" i="1"/>
  <c r="E3537" i="1"/>
  <c r="F3537" i="1"/>
  <c r="C3538" i="1"/>
  <c r="D3538" i="1"/>
  <c r="E3538" i="1"/>
  <c r="F3538" i="1"/>
  <c r="C3539" i="1"/>
  <c r="D3539" i="1"/>
  <c r="E3539" i="1"/>
  <c r="F3539" i="1"/>
  <c r="C3540" i="1"/>
  <c r="D3540" i="1"/>
  <c r="E3540" i="1"/>
  <c r="F3540" i="1"/>
  <c r="C3541" i="1"/>
  <c r="D3541" i="1"/>
  <c r="E3541" i="1"/>
  <c r="F3541" i="1"/>
  <c r="C3542" i="1"/>
  <c r="D3542" i="1"/>
  <c r="E3542" i="1"/>
  <c r="F3542" i="1"/>
  <c r="C3543" i="1"/>
  <c r="D3543" i="1"/>
  <c r="E3543" i="1"/>
  <c r="F3543" i="1"/>
  <c r="C3544" i="1"/>
  <c r="D3544" i="1"/>
  <c r="E3544" i="1"/>
  <c r="F3544" i="1"/>
  <c r="C3545" i="1"/>
  <c r="D3545" i="1"/>
  <c r="E3545" i="1"/>
  <c r="F3545" i="1"/>
  <c r="C3546" i="1"/>
  <c r="D3546" i="1"/>
  <c r="E3546" i="1"/>
  <c r="F3546" i="1"/>
  <c r="C3547" i="1"/>
  <c r="D3547" i="1"/>
  <c r="E3547" i="1"/>
  <c r="F3547" i="1"/>
  <c r="C3548" i="1"/>
  <c r="D3548" i="1"/>
  <c r="E3548" i="1"/>
  <c r="F3548" i="1"/>
  <c r="C3549" i="1"/>
  <c r="D3549" i="1"/>
  <c r="E3549" i="1"/>
  <c r="F3549" i="1"/>
  <c r="C3550" i="1"/>
  <c r="D3550" i="1"/>
  <c r="E3550" i="1"/>
  <c r="F3550" i="1"/>
  <c r="C3551" i="1"/>
  <c r="D3551" i="1"/>
  <c r="E3551" i="1"/>
  <c r="F3551" i="1"/>
  <c r="C3552" i="1"/>
  <c r="D3552" i="1"/>
  <c r="E3552" i="1"/>
  <c r="F3552" i="1"/>
  <c r="C3553" i="1"/>
  <c r="D3553" i="1"/>
  <c r="E3553" i="1"/>
  <c r="F3553" i="1"/>
  <c r="C3554" i="1"/>
  <c r="D3554" i="1"/>
  <c r="E3554" i="1"/>
  <c r="F3554" i="1"/>
  <c r="C3555" i="1"/>
  <c r="D3555" i="1"/>
  <c r="E3555" i="1"/>
  <c r="F3555" i="1"/>
  <c r="C3556" i="1"/>
  <c r="D3556" i="1"/>
  <c r="E3556" i="1"/>
  <c r="F3556" i="1"/>
  <c r="C3557" i="1"/>
  <c r="D3557" i="1"/>
  <c r="E3557" i="1"/>
  <c r="F3557" i="1"/>
  <c r="C3558" i="1"/>
  <c r="D3558" i="1"/>
  <c r="E3558" i="1"/>
  <c r="F3558" i="1"/>
  <c r="C3559" i="1"/>
  <c r="D3559" i="1"/>
  <c r="E3559" i="1"/>
  <c r="F3559" i="1"/>
  <c r="C3560" i="1"/>
  <c r="D3560" i="1"/>
  <c r="E3560" i="1"/>
  <c r="F3560" i="1"/>
  <c r="C3561" i="1"/>
  <c r="D3561" i="1"/>
  <c r="E3561" i="1"/>
  <c r="F3561" i="1"/>
  <c r="C3562" i="1"/>
  <c r="D3562" i="1"/>
  <c r="E3562" i="1"/>
  <c r="F3562" i="1"/>
  <c r="C3563" i="1"/>
  <c r="D3563" i="1"/>
  <c r="E3563" i="1"/>
  <c r="F3563" i="1"/>
  <c r="C3564" i="1"/>
  <c r="D3564" i="1"/>
  <c r="E3564" i="1"/>
  <c r="F3564" i="1"/>
  <c r="C3565" i="1"/>
  <c r="D3565" i="1"/>
  <c r="E3565" i="1"/>
  <c r="F3565" i="1"/>
  <c r="C3566" i="1"/>
  <c r="D3566" i="1"/>
  <c r="E3566" i="1"/>
  <c r="F3566" i="1"/>
  <c r="C3567" i="1"/>
  <c r="D3567" i="1"/>
  <c r="E3567" i="1"/>
  <c r="F3567" i="1"/>
  <c r="C3568" i="1"/>
  <c r="D3568" i="1"/>
  <c r="E3568" i="1"/>
  <c r="F3568" i="1"/>
  <c r="C3569" i="1"/>
  <c r="D3569" i="1"/>
  <c r="E3569" i="1"/>
  <c r="F3569" i="1"/>
  <c r="C3570" i="1"/>
  <c r="D3570" i="1"/>
  <c r="E3570" i="1"/>
  <c r="F3570" i="1"/>
  <c r="C3571" i="1"/>
  <c r="D3571" i="1"/>
  <c r="E3571" i="1"/>
  <c r="F3571" i="1"/>
  <c r="C3572" i="1"/>
  <c r="D3572" i="1"/>
  <c r="E3572" i="1"/>
  <c r="F3572" i="1"/>
  <c r="C3573" i="1"/>
  <c r="D3573" i="1"/>
  <c r="E3573" i="1"/>
  <c r="F3573" i="1"/>
  <c r="C3574" i="1"/>
  <c r="D3574" i="1"/>
  <c r="E3574" i="1"/>
  <c r="F3574" i="1"/>
  <c r="C3575" i="1"/>
  <c r="D3575" i="1"/>
  <c r="E3575" i="1"/>
  <c r="F3575" i="1"/>
  <c r="C3576" i="1"/>
  <c r="D3576" i="1"/>
  <c r="E3576" i="1"/>
  <c r="F3576" i="1"/>
  <c r="C3577" i="1"/>
  <c r="D3577" i="1"/>
  <c r="E3577" i="1"/>
  <c r="F3577" i="1"/>
  <c r="C3578" i="1"/>
  <c r="D3578" i="1"/>
  <c r="E3578" i="1"/>
  <c r="F3578" i="1"/>
  <c r="C3579" i="1"/>
  <c r="D3579" i="1"/>
  <c r="E3579" i="1"/>
  <c r="F3579" i="1"/>
  <c r="C3580" i="1"/>
  <c r="D3580" i="1"/>
  <c r="E3580" i="1"/>
  <c r="F3580" i="1"/>
  <c r="C3581" i="1"/>
  <c r="D3581" i="1"/>
  <c r="E3581" i="1"/>
  <c r="F3581" i="1"/>
  <c r="C3582" i="1"/>
  <c r="D3582" i="1"/>
  <c r="E3582" i="1"/>
  <c r="F3582" i="1"/>
  <c r="C3583" i="1"/>
  <c r="D3583" i="1"/>
  <c r="E3583" i="1"/>
  <c r="F3583" i="1"/>
  <c r="C3584" i="1"/>
  <c r="D3584" i="1"/>
  <c r="E3584" i="1"/>
  <c r="F3584" i="1"/>
  <c r="C3585" i="1"/>
  <c r="D3585" i="1"/>
  <c r="E3585" i="1"/>
  <c r="F3585" i="1"/>
  <c r="C3586" i="1"/>
  <c r="D3586" i="1"/>
  <c r="E3586" i="1"/>
  <c r="F3586" i="1"/>
  <c r="C3587" i="1"/>
  <c r="D3587" i="1"/>
  <c r="E3587" i="1"/>
  <c r="F3587" i="1"/>
  <c r="C3588" i="1"/>
  <c r="D3588" i="1"/>
  <c r="E3588" i="1"/>
  <c r="F3588" i="1"/>
  <c r="C3589" i="1"/>
  <c r="D3589" i="1"/>
  <c r="E3589" i="1"/>
  <c r="F3589" i="1"/>
  <c r="C3590" i="1"/>
  <c r="D3590" i="1"/>
  <c r="E3590" i="1"/>
  <c r="F3590" i="1"/>
  <c r="C3591" i="1"/>
  <c r="D3591" i="1"/>
  <c r="E3591" i="1"/>
  <c r="F3591" i="1"/>
  <c r="C3592" i="1"/>
  <c r="D3592" i="1"/>
  <c r="E3592" i="1"/>
  <c r="F3592" i="1"/>
  <c r="C3593" i="1"/>
  <c r="D3593" i="1"/>
  <c r="E3593" i="1"/>
  <c r="F3593" i="1"/>
  <c r="C3594" i="1"/>
  <c r="D3594" i="1"/>
  <c r="E3594" i="1"/>
  <c r="F3594" i="1"/>
  <c r="C3595" i="1"/>
  <c r="D3595" i="1"/>
  <c r="E3595" i="1"/>
  <c r="F3595" i="1"/>
  <c r="C3596" i="1"/>
  <c r="D3596" i="1"/>
  <c r="E3596" i="1"/>
  <c r="F3596" i="1"/>
  <c r="C3597" i="1"/>
  <c r="D3597" i="1"/>
  <c r="E3597" i="1"/>
  <c r="F3597" i="1"/>
  <c r="C3598" i="1"/>
  <c r="D3598" i="1"/>
  <c r="E3598" i="1"/>
  <c r="F3598" i="1"/>
  <c r="C3599" i="1"/>
  <c r="D3599" i="1"/>
  <c r="E3599" i="1"/>
  <c r="F3599" i="1"/>
  <c r="C3600" i="1"/>
  <c r="D3600" i="1"/>
  <c r="E3600" i="1"/>
  <c r="F3600" i="1"/>
  <c r="C3601" i="1"/>
  <c r="D3601" i="1"/>
  <c r="E3601" i="1"/>
  <c r="F3601" i="1"/>
  <c r="C3602" i="1"/>
  <c r="D3602" i="1"/>
  <c r="E3602" i="1"/>
  <c r="F3602" i="1"/>
  <c r="C3603" i="1"/>
  <c r="D3603" i="1"/>
  <c r="E3603" i="1"/>
  <c r="F3603" i="1"/>
  <c r="C3604" i="1"/>
  <c r="D3604" i="1"/>
  <c r="E3604" i="1"/>
  <c r="F3604" i="1"/>
  <c r="C3605" i="1"/>
  <c r="D3605" i="1"/>
  <c r="E3605" i="1"/>
  <c r="F3605" i="1"/>
  <c r="C3606" i="1"/>
  <c r="D3606" i="1"/>
  <c r="E3606" i="1"/>
  <c r="F3606" i="1"/>
  <c r="C3607" i="1"/>
  <c r="D3607" i="1"/>
  <c r="E3607" i="1"/>
  <c r="F3607" i="1"/>
  <c r="C3608" i="1"/>
  <c r="D3608" i="1"/>
  <c r="E3608" i="1"/>
  <c r="F3608" i="1"/>
  <c r="C3609" i="1"/>
  <c r="D3609" i="1"/>
  <c r="E3609" i="1"/>
  <c r="F3609" i="1"/>
  <c r="C3610" i="1"/>
  <c r="D3610" i="1"/>
  <c r="E3610" i="1"/>
  <c r="F3610" i="1"/>
  <c r="C3611" i="1"/>
  <c r="D3611" i="1"/>
  <c r="E3611" i="1"/>
  <c r="F3611" i="1"/>
  <c r="C3612" i="1"/>
  <c r="D3612" i="1"/>
  <c r="E3612" i="1"/>
  <c r="F3612" i="1"/>
  <c r="C3613" i="1"/>
  <c r="D3613" i="1"/>
  <c r="E3613" i="1"/>
  <c r="F3613" i="1"/>
  <c r="C3614" i="1"/>
  <c r="D3614" i="1"/>
  <c r="E3614" i="1"/>
  <c r="F3614" i="1"/>
  <c r="C3615" i="1"/>
  <c r="D3615" i="1"/>
  <c r="E3615" i="1"/>
  <c r="F3615" i="1"/>
  <c r="C3616" i="1"/>
  <c r="D3616" i="1"/>
  <c r="E3616" i="1"/>
  <c r="F3616" i="1"/>
  <c r="C3617" i="1"/>
  <c r="D3617" i="1"/>
  <c r="E3617" i="1"/>
  <c r="F3617" i="1"/>
  <c r="C3618" i="1"/>
  <c r="D3618" i="1"/>
  <c r="E3618" i="1"/>
  <c r="F3618" i="1"/>
  <c r="C3619" i="1"/>
  <c r="D3619" i="1"/>
  <c r="E3619" i="1"/>
  <c r="F3619" i="1"/>
  <c r="C3620" i="1"/>
  <c r="D3620" i="1"/>
  <c r="E3620" i="1"/>
  <c r="F3620" i="1"/>
  <c r="C3621" i="1"/>
  <c r="D3621" i="1"/>
  <c r="E3621" i="1"/>
  <c r="F3621" i="1"/>
  <c r="C3622" i="1"/>
  <c r="D3622" i="1"/>
  <c r="E3622" i="1"/>
  <c r="F3622" i="1"/>
  <c r="C3623" i="1"/>
  <c r="D3623" i="1"/>
  <c r="E3623" i="1"/>
  <c r="F3623" i="1"/>
  <c r="C3624" i="1"/>
  <c r="D3624" i="1"/>
  <c r="E3624" i="1"/>
  <c r="F3624" i="1"/>
  <c r="C3625" i="1"/>
  <c r="D3625" i="1"/>
  <c r="E3625" i="1"/>
  <c r="F3625" i="1"/>
  <c r="C3626" i="1"/>
  <c r="D3626" i="1"/>
  <c r="E3626" i="1"/>
  <c r="F3626" i="1"/>
  <c r="C3627" i="1"/>
  <c r="D3627" i="1"/>
  <c r="E3627" i="1"/>
  <c r="F3627" i="1"/>
  <c r="C3628" i="1"/>
  <c r="D3628" i="1"/>
  <c r="E3628" i="1"/>
  <c r="F3628" i="1"/>
  <c r="C3629" i="1"/>
  <c r="D3629" i="1"/>
  <c r="E3629" i="1"/>
  <c r="F3629" i="1"/>
  <c r="C3630" i="1"/>
  <c r="D3630" i="1"/>
  <c r="E3630" i="1"/>
  <c r="F3630" i="1"/>
  <c r="C3631" i="1"/>
  <c r="D3631" i="1"/>
  <c r="E3631" i="1"/>
  <c r="F3631" i="1"/>
  <c r="C3632" i="1"/>
  <c r="D3632" i="1"/>
  <c r="E3632" i="1"/>
  <c r="F3632" i="1"/>
  <c r="C3633" i="1"/>
  <c r="D3633" i="1"/>
  <c r="E3633" i="1"/>
  <c r="F3633" i="1"/>
  <c r="C3634" i="1"/>
  <c r="D3634" i="1"/>
  <c r="E3634" i="1"/>
  <c r="F3634" i="1"/>
  <c r="C3635" i="1"/>
  <c r="D3635" i="1"/>
  <c r="E3635" i="1"/>
  <c r="F3635" i="1"/>
  <c r="C3636" i="1"/>
  <c r="D3636" i="1"/>
  <c r="E3636" i="1"/>
  <c r="F3636" i="1"/>
  <c r="C3637" i="1"/>
  <c r="D3637" i="1"/>
  <c r="E3637" i="1"/>
  <c r="F3637" i="1"/>
  <c r="C3638" i="1"/>
  <c r="D3638" i="1"/>
  <c r="E3638" i="1"/>
  <c r="F3638" i="1"/>
  <c r="C3639" i="1"/>
  <c r="D3639" i="1"/>
  <c r="E3639" i="1"/>
  <c r="F3639" i="1"/>
  <c r="C3640" i="1"/>
  <c r="D3640" i="1"/>
  <c r="E3640" i="1"/>
  <c r="F3640" i="1"/>
  <c r="C3641" i="1"/>
  <c r="D3641" i="1"/>
  <c r="E3641" i="1"/>
  <c r="F3641" i="1"/>
  <c r="C3642" i="1"/>
  <c r="D3642" i="1"/>
  <c r="E3642" i="1"/>
  <c r="F3642" i="1"/>
  <c r="C3643" i="1"/>
  <c r="D3643" i="1"/>
  <c r="E3643" i="1"/>
  <c r="F3643" i="1"/>
  <c r="C3644" i="1"/>
  <c r="D3644" i="1"/>
  <c r="E3644" i="1"/>
  <c r="F3644" i="1"/>
  <c r="C3645" i="1"/>
  <c r="D3645" i="1"/>
  <c r="E3645" i="1"/>
  <c r="F3645" i="1"/>
  <c r="C3646" i="1"/>
  <c r="D3646" i="1"/>
  <c r="E3646" i="1"/>
  <c r="F3646" i="1"/>
  <c r="C3647" i="1"/>
  <c r="D3647" i="1"/>
  <c r="E3647" i="1"/>
  <c r="F3647" i="1"/>
  <c r="C3648" i="1"/>
  <c r="D3648" i="1"/>
  <c r="E3648" i="1"/>
  <c r="F3648" i="1"/>
  <c r="C3649" i="1"/>
  <c r="D3649" i="1"/>
  <c r="E3649" i="1"/>
  <c r="F3649" i="1"/>
  <c r="C3650" i="1"/>
  <c r="D3650" i="1"/>
  <c r="E3650" i="1"/>
  <c r="F3650" i="1"/>
  <c r="C3651" i="1"/>
  <c r="D3651" i="1"/>
  <c r="E3651" i="1"/>
  <c r="F3651" i="1"/>
  <c r="C3652" i="1"/>
  <c r="D3652" i="1"/>
  <c r="E3652" i="1"/>
  <c r="F3652" i="1"/>
  <c r="C3653" i="1"/>
  <c r="D3653" i="1"/>
  <c r="E3653" i="1"/>
  <c r="F3653" i="1"/>
  <c r="C3654" i="1"/>
  <c r="D3654" i="1"/>
  <c r="E3654" i="1"/>
  <c r="F3654" i="1"/>
  <c r="C3655" i="1"/>
  <c r="D3655" i="1"/>
  <c r="E3655" i="1"/>
  <c r="F3655" i="1"/>
  <c r="C3656" i="1"/>
  <c r="D3656" i="1"/>
  <c r="E3656" i="1"/>
  <c r="F3656" i="1"/>
  <c r="C3657" i="1"/>
  <c r="D3657" i="1"/>
  <c r="E3657" i="1"/>
  <c r="F3657" i="1"/>
  <c r="C3658" i="1"/>
  <c r="D3658" i="1"/>
  <c r="E3658" i="1"/>
  <c r="F3658" i="1"/>
  <c r="C3659" i="1"/>
  <c r="D3659" i="1"/>
  <c r="E3659" i="1"/>
  <c r="F3659" i="1"/>
  <c r="C3660" i="1"/>
  <c r="D3660" i="1"/>
  <c r="E3660" i="1"/>
  <c r="F3660" i="1"/>
  <c r="C3661" i="1"/>
  <c r="D3661" i="1"/>
  <c r="E3661" i="1"/>
  <c r="F3661" i="1"/>
  <c r="C3662" i="1"/>
  <c r="D3662" i="1"/>
  <c r="E3662" i="1"/>
  <c r="F3662" i="1"/>
  <c r="C3663" i="1"/>
  <c r="D3663" i="1"/>
  <c r="E3663" i="1"/>
  <c r="F3663" i="1"/>
  <c r="C3664" i="1"/>
  <c r="D3664" i="1"/>
  <c r="E3664" i="1"/>
  <c r="F3664" i="1"/>
  <c r="C3665" i="1"/>
  <c r="D3665" i="1"/>
  <c r="E3665" i="1"/>
  <c r="F3665" i="1"/>
  <c r="C3666" i="1"/>
  <c r="D3666" i="1"/>
  <c r="E3666" i="1"/>
  <c r="F3666" i="1"/>
  <c r="C3667" i="1"/>
  <c r="D3667" i="1"/>
  <c r="E3667" i="1"/>
  <c r="F3667" i="1"/>
  <c r="C3668" i="1"/>
  <c r="D3668" i="1"/>
  <c r="E3668" i="1"/>
  <c r="F3668" i="1"/>
  <c r="C3669" i="1"/>
  <c r="D3669" i="1"/>
  <c r="E3669" i="1"/>
  <c r="F3669" i="1"/>
  <c r="C3670" i="1"/>
  <c r="D3670" i="1"/>
  <c r="E3670" i="1"/>
  <c r="F3670" i="1"/>
  <c r="C3671" i="1"/>
  <c r="D3671" i="1"/>
  <c r="E3671" i="1"/>
  <c r="F3671" i="1"/>
  <c r="C3672" i="1"/>
  <c r="D3672" i="1"/>
  <c r="E3672" i="1"/>
  <c r="F3672" i="1"/>
  <c r="C3673" i="1"/>
  <c r="D3673" i="1"/>
  <c r="E3673" i="1"/>
  <c r="F3673" i="1"/>
  <c r="C3674" i="1"/>
  <c r="D3674" i="1"/>
  <c r="E3674" i="1"/>
  <c r="F3674" i="1"/>
  <c r="C3675" i="1"/>
  <c r="D3675" i="1"/>
  <c r="E3675" i="1"/>
  <c r="F3675" i="1"/>
  <c r="C3676" i="1"/>
  <c r="D3676" i="1"/>
  <c r="E3676" i="1"/>
  <c r="F3676" i="1"/>
  <c r="C3677" i="1"/>
  <c r="D3677" i="1"/>
  <c r="E3677" i="1"/>
  <c r="F3677" i="1"/>
  <c r="C3678" i="1"/>
  <c r="D3678" i="1"/>
  <c r="E3678" i="1"/>
  <c r="F3678" i="1"/>
  <c r="C3679" i="1"/>
  <c r="D3679" i="1"/>
  <c r="E3679" i="1"/>
  <c r="F3679" i="1"/>
  <c r="C3680" i="1"/>
  <c r="D3680" i="1"/>
  <c r="E3680" i="1"/>
  <c r="F3680" i="1"/>
  <c r="C3681" i="1"/>
  <c r="D3681" i="1"/>
  <c r="E3681" i="1"/>
  <c r="F3681" i="1"/>
  <c r="C3682" i="1"/>
  <c r="D3682" i="1"/>
  <c r="E3682" i="1"/>
  <c r="F3682" i="1"/>
  <c r="C3683" i="1"/>
  <c r="D3683" i="1"/>
  <c r="E3683" i="1"/>
  <c r="F3683" i="1"/>
  <c r="C3684" i="1"/>
  <c r="D3684" i="1"/>
  <c r="E3684" i="1"/>
  <c r="F3684" i="1"/>
  <c r="C3685" i="1"/>
  <c r="D3685" i="1"/>
  <c r="E3685" i="1"/>
  <c r="F3685" i="1"/>
  <c r="C3686" i="1"/>
  <c r="D3686" i="1"/>
  <c r="E3686" i="1"/>
  <c r="F3686" i="1"/>
  <c r="C3687" i="1"/>
  <c r="D3687" i="1"/>
  <c r="E3687" i="1"/>
  <c r="F3687" i="1"/>
  <c r="C3688" i="1"/>
  <c r="D3688" i="1"/>
  <c r="E3688" i="1"/>
  <c r="F3688" i="1"/>
  <c r="C3689" i="1"/>
  <c r="D3689" i="1"/>
  <c r="E3689" i="1"/>
  <c r="F3689" i="1"/>
  <c r="C3690" i="1"/>
  <c r="D3690" i="1"/>
  <c r="E3690" i="1"/>
  <c r="F3690" i="1"/>
  <c r="C3691" i="1"/>
  <c r="D3691" i="1"/>
  <c r="E3691" i="1"/>
  <c r="F3691" i="1"/>
  <c r="C3692" i="1"/>
  <c r="D3692" i="1"/>
  <c r="E3692" i="1"/>
  <c r="F3692" i="1"/>
  <c r="C3693" i="1"/>
  <c r="D3693" i="1"/>
  <c r="E3693" i="1"/>
  <c r="F3693" i="1"/>
  <c r="C3694" i="1"/>
  <c r="D3694" i="1"/>
  <c r="E3694" i="1"/>
  <c r="F3694" i="1"/>
  <c r="C3695" i="1"/>
  <c r="D3695" i="1"/>
  <c r="E3695" i="1"/>
  <c r="F3695" i="1"/>
  <c r="C3696" i="1"/>
  <c r="D3696" i="1"/>
  <c r="E3696" i="1"/>
  <c r="F3696" i="1"/>
  <c r="C3697" i="1"/>
  <c r="D3697" i="1"/>
  <c r="E3697" i="1"/>
  <c r="F3697" i="1"/>
  <c r="C3698" i="1"/>
  <c r="D3698" i="1"/>
  <c r="E3698" i="1"/>
  <c r="F3698" i="1"/>
  <c r="C3699" i="1"/>
  <c r="D3699" i="1"/>
  <c r="E3699" i="1"/>
  <c r="F3699" i="1"/>
  <c r="C3700" i="1"/>
  <c r="D3700" i="1"/>
  <c r="E3700" i="1"/>
  <c r="F3700" i="1"/>
  <c r="C3701" i="1"/>
  <c r="D3701" i="1"/>
  <c r="E3701" i="1"/>
  <c r="F3701" i="1"/>
  <c r="C3702" i="1"/>
  <c r="D3702" i="1"/>
  <c r="E3702" i="1"/>
  <c r="F3702" i="1"/>
  <c r="C3703" i="1"/>
  <c r="D3703" i="1"/>
  <c r="E3703" i="1"/>
  <c r="F3703" i="1"/>
  <c r="C3704" i="1"/>
  <c r="D3704" i="1"/>
  <c r="E3704" i="1"/>
  <c r="F3704" i="1"/>
  <c r="C3705" i="1"/>
  <c r="D3705" i="1"/>
  <c r="E3705" i="1"/>
  <c r="F3705" i="1"/>
  <c r="C3706" i="1"/>
  <c r="D3706" i="1"/>
  <c r="E3706" i="1"/>
  <c r="F3706" i="1"/>
  <c r="C3707" i="1"/>
  <c r="D3707" i="1"/>
  <c r="E3707" i="1"/>
  <c r="F3707" i="1"/>
  <c r="C3708" i="1"/>
  <c r="D3708" i="1"/>
  <c r="E3708" i="1"/>
  <c r="F3708" i="1"/>
  <c r="C3709" i="1"/>
  <c r="D3709" i="1"/>
  <c r="E3709" i="1"/>
  <c r="F3709" i="1"/>
  <c r="C3710" i="1"/>
  <c r="D3710" i="1"/>
  <c r="E3710" i="1"/>
  <c r="F3710" i="1"/>
  <c r="C3711" i="1"/>
  <c r="D3711" i="1"/>
  <c r="E3711" i="1"/>
  <c r="F3711" i="1"/>
  <c r="C3712" i="1"/>
  <c r="D3712" i="1"/>
  <c r="E3712" i="1"/>
  <c r="F3712" i="1"/>
  <c r="C3713" i="1"/>
  <c r="D3713" i="1"/>
  <c r="E3713" i="1"/>
  <c r="F3713" i="1"/>
  <c r="C3714" i="1"/>
  <c r="D3714" i="1"/>
  <c r="E3714" i="1"/>
  <c r="F3714" i="1"/>
  <c r="C3715" i="1"/>
  <c r="D3715" i="1"/>
  <c r="E3715" i="1"/>
  <c r="F3715" i="1"/>
  <c r="C3716" i="1"/>
  <c r="D3716" i="1"/>
  <c r="E3716" i="1"/>
  <c r="F3716" i="1"/>
  <c r="C3717" i="1"/>
  <c r="D3717" i="1"/>
  <c r="E3717" i="1"/>
  <c r="F3717" i="1"/>
  <c r="C3718" i="1"/>
  <c r="D3718" i="1"/>
  <c r="E3718" i="1"/>
  <c r="F3718" i="1"/>
  <c r="C3719" i="1"/>
  <c r="D3719" i="1"/>
  <c r="E3719" i="1"/>
  <c r="F3719" i="1"/>
  <c r="C3720" i="1"/>
  <c r="D3720" i="1"/>
  <c r="E3720" i="1"/>
  <c r="F3720" i="1"/>
  <c r="C3721" i="1"/>
  <c r="D3721" i="1"/>
  <c r="E3721" i="1"/>
  <c r="F3721" i="1"/>
  <c r="C3722" i="1"/>
  <c r="D3722" i="1"/>
  <c r="E3722" i="1"/>
  <c r="F3722" i="1"/>
  <c r="C3723" i="1"/>
  <c r="D3723" i="1"/>
  <c r="E3723" i="1"/>
  <c r="F3723" i="1"/>
  <c r="C3724" i="1"/>
  <c r="D3724" i="1"/>
  <c r="E3724" i="1"/>
  <c r="F3724" i="1"/>
  <c r="C3725" i="1"/>
  <c r="D3725" i="1"/>
  <c r="E3725" i="1"/>
  <c r="F3725" i="1"/>
  <c r="C3726" i="1"/>
  <c r="D3726" i="1"/>
  <c r="E3726" i="1"/>
  <c r="F3726" i="1"/>
  <c r="C3727" i="1"/>
  <c r="D3727" i="1"/>
  <c r="E3727" i="1"/>
  <c r="F3727" i="1"/>
  <c r="C3728" i="1"/>
  <c r="D3728" i="1"/>
  <c r="E3728" i="1"/>
  <c r="F3728" i="1"/>
  <c r="C3729" i="1"/>
  <c r="D3729" i="1"/>
  <c r="E3729" i="1"/>
  <c r="F3729" i="1"/>
  <c r="C3730" i="1"/>
  <c r="D3730" i="1"/>
  <c r="E3730" i="1"/>
  <c r="F3730" i="1"/>
  <c r="C3731" i="1"/>
  <c r="D3731" i="1"/>
  <c r="E3731" i="1"/>
  <c r="F3731" i="1"/>
  <c r="C3732" i="1"/>
  <c r="D3732" i="1"/>
  <c r="E3732" i="1"/>
  <c r="F3732" i="1"/>
  <c r="C3733" i="1"/>
  <c r="D3733" i="1"/>
  <c r="E3733" i="1"/>
  <c r="F3733" i="1"/>
  <c r="C3734" i="1"/>
  <c r="D3734" i="1"/>
  <c r="E3734" i="1"/>
  <c r="F3734" i="1"/>
  <c r="C3735" i="1"/>
  <c r="D3735" i="1"/>
  <c r="E3735" i="1"/>
  <c r="F3735" i="1"/>
  <c r="C3736" i="1"/>
  <c r="D3736" i="1"/>
  <c r="E3736" i="1"/>
  <c r="F3736" i="1"/>
  <c r="C3737" i="1"/>
  <c r="D3737" i="1"/>
  <c r="E3737" i="1"/>
  <c r="F3737" i="1"/>
  <c r="C3738" i="1"/>
  <c r="D3738" i="1"/>
  <c r="E3738" i="1"/>
  <c r="F3738" i="1"/>
  <c r="C3739" i="1"/>
  <c r="D3739" i="1"/>
  <c r="E3739" i="1"/>
  <c r="F3739" i="1"/>
  <c r="C3740" i="1"/>
  <c r="D3740" i="1"/>
  <c r="E3740" i="1"/>
  <c r="F3740" i="1"/>
  <c r="C3741" i="1"/>
  <c r="D3741" i="1"/>
  <c r="E3741" i="1"/>
  <c r="F3741" i="1"/>
  <c r="C3742" i="1"/>
  <c r="D3742" i="1"/>
  <c r="E3742" i="1"/>
  <c r="F3742" i="1"/>
  <c r="C3743" i="1"/>
  <c r="D3743" i="1"/>
  <c r="E3743" i="1"/>
  <c r="F3743" i="1"/>
  <c r="C3744" i="1"/>
  <c r="D3744" i="1"/>
  <c r="E3744" i="1"/>
  <c r="F3744" i="1"/>
  <c r="C3745" i="1"/>
  <c r="D3745" i="1"/>
  <c r="E3745" i="1"/>
  <c r="F3745" i="1"/>
  <c r="C3746" i="1"/>
  <c r="D3746" i="1"/>
  <c r="E3746" i="1"/>
  <c r="F3746" i="1"/>
  <c r="C3747" i="1"/>
  <c r="D3747" i="1"/>
  <c r="E3747" i="1"/>
  <c r="F3747" i="1"/>
  <c r="C3748" i="1"/>
  <c r="D3748" i="1"/>
  <c r="E3748" i="1"/>
  <c r="F3748" i="1"/>
  <c r="C3749" i="1"/>
  <c r="D3749" i="1"/>
  <c r="E3749" i="1"/>
  <c r="F3749" i="1"/>
  <c r="C3750" i="1"/>
  <c r="D3750" i="1"/>
  <c r="E3750" i="1"/>
  <c r="F3750" i="1"/>
  <c r="C3751" i="1"/>
  <c r="D3751" i="1"/>
  <c r="E3751" i="1"/>
  <c r="F3751" i="1"/>
  <c r="C3752" i="1"/>
  <c r="D3752" i="1"/>
  <c r="E3752" i="1"/>
  <c r="F3752" i="1"/>
  <c r="C3753" i="1"/>
  <c r="D3753" i="1"/>
  <c r="E3753" i="1"/>
  <c r="F3753" i="1"/>
  <c r="C3754" i="1"/>
  <c r="D3754" i="1"/>
  <c r="E3754" i="1"/>
  <c r="F3754" i="1"/>
  <c r="C3755" i="1"/>
  <c r="D3755" i="1"/>
  <c r="E3755" i="1"/>
  <c r="F3755" i="1"/>
  <c r="C3756" i="1"/>
  <c r="D3756" i="1"/>
  <c r="E3756" i="1"/>
  <c r="F3756" i="1"/>
  <c r="C3757" i="1"/>
  <c r="D3757" i="1"/>
  <c r="E3757" i="1"/>
  <c r="F3757" i="1"/>
  <c r="C3758" i="1"/>
  <c r="D3758" i="1"/>
  <c r="E3758" i="1"/>
  <c r="F3758" i="1"/>
  <c r="C3759" i="1"/>
  <c r="D3759" i="1"/>
  <c r="E3759" i="1"/>
  <c r="F3759" i="1"/>
  <c r="C3760" i="1"/>
  <c r="D3760" i="1"/>
  <c r="E3760" i="1"/>
  <c r="F3760" i="1"/>
  <c r="C3761" i="1"/>
  <c r="D3761" i="1"/>
  <c r="E3761" i="1"/>
  <c r="F3761" i="1"/>
  <c r="C3762" i="1"/>
  <c r="D3762" i="1"/>
  <c r="E3762" i="1"/>
  <c r="F3762" i="1"/>
  <c r="C3763" i="1"/>
  <c r="D3763" i="1"/>
  <c r="E3763" i="1"/>
  <c r="F3763" i="1"/>
  <c r="C3764" i="1"/>
  <c r="D3764" i="1"/>
  <c r="E3764" i="1"/>
  <c r="F3764" i="1"/>
  <c r="C3765" i="1"/>
  <c r="D3765" i="1"/>
  <c r="E3765" i="1"/>
  <c r="F3765" i="1"/>
  <c r="C3766" i="1"/>
  <c r="D3766" i="1"/>
  <c r="E3766" i="1"/>
  <c r="F3766" i="1"/>
  <c r="C3767" i="1"/>
  <c r="D3767" i="1"/>
  <c r="E3767" i="1"/>
  <c r="F3767" i="1"/>
  <c r="C3768" i="1"/>
  <c r="D3768" i="1"/>
  <c r="E3768" i="1"/>
  <c r="F3768" i="1"/>
  <c r="C3769" i="1"/>
  <c r="D3769" i="1"/>
  <c r="E3769" i="1"/>
  <c r="F3769" i="1"/>
  <c r="C3770" i="1"/>
  <c r="D3770" i="1"/>
  <c r="E3770" i="1"/>
  <c r="F3770" i="1"/>
  <c r="C3771" i="1"/>
  <c r="D3771" i="1"/>
  <c r="E3771" i="1"/>
  <c r="F3771" i="1"/>
  <c r="C3772" i="1"/>
  <c r="D3772" i="1"/>
  <c r="E3772" i="1"/>
  <c r="F3772" i="1"/>
  <c r="C3773" i="1"/>
  <c r="D3773" i="1"/>
  <c r="E3773" i="1"/>
  <c r="F3773" i="1"/>
  <c r="C3774" i="1"/>
  <c r="D3774" i="1"/>
  <c r="E3774" i="1"/>
  <c r="F3774" i="1"/>
  <c r="C3775" i="1"/>
  <c r="D3775" i="1"/>
  <c r="E3775" i="1"/>
  <c r="F3775" i="1"/>
  <c r="C3776" i="1"/>
  <c r="D3776" i="1"/>
  <c r="E3776" i="1"/>
  <c r="F3776" i="1"/>
  <c r="C3777" i="1"/>
  <c r="D3777" i="1"/>
  <c r="E3777" i="1"/>
  <c r="F3777" i="1"/>
  <c r="C3778" i="1"/>
  <c r="D3778" i="1"/>
  <c r="E3778" i="1"/>
  <c r="F3778" i="1"/>
  <c r="C3779" i="1"/>
  <c r="D3779" i="1"/>
  <c r="E3779" i="1"/>
  <c r="F3779" i="1"/>
  <c r="C3780" i="1"/>
  <c r="D3780" i="1"/>
  <c r="E3780" i="1"/>
  <c r="F3780" i="1"/>
  <c r="C3781" i="1"/>
  <c r="D3781" i="1"/>
  <c r="E3781" i="1"/>
  <c r="F3781" i="1"/>
  <c r="C3782" i="1"/>
  <c r="D3782" i="1"/>
  <c r="E3782" i="1"/>
  <c r="F3782" i="1"/>
  <c r="C3783" i="1"/>
  <c r="D3783" i="1"/>
  <c r="E3783" i="1"/>
  <c r="F3783" i="1"/>
  <c r="C3784" i="1"/>
  <c r="D3784" i="1"/>
  <c r="E3784" i="1"/>
  <c r="F3784" i="1"/>
  <c r="C3785" i="1"/>
  <c r="D3785" i="1"/>
  <c r="E3785" i="1"/>
  <c r="F3785" i="1"/>
  <c r="C3786" i="1"/>
  <c r="D3786" i="1"/>
  <c r="E3786" i="1"/>
  <c r="F3786" i="1"/>
  <c r="C3787" i="1"/>
  <c r="D3787" i="1"/>
  <c r="E3787" i="1"/>
  <c r="F3787" i="1"/>
  <c r="C3788" i="1"/>
  <c r="D3788" i="1"/>
  <c r="E3788" i="1"/>
  <c r="F3788" i="1"/>
  <c r="C3789" i="1"/>
  <c r="D3789" i="1"/>
  <c r="E3789" i="1"/>
  <c r="F3789" i="1"/>
  <c r="C3790" i="1"/>
  <c r="D3790" i="1"/>
  <c r="E3790" i="1"/>
  <c r="F3790" i="1"/>
  <c r="C3791" i="1"/>
  <c r="D3791" i="1"/>
  <c r="E3791" i="1"/>
  <c r="F3791" i="1"/>
  <c r="C3792" i="1"/>
  <c r="D3792" i="1"/>
  <c r="E3792" i="1"/>
  <c r="F3792" i="1"/>
  <c r="C3793" i="1"/>
  <c r="D3793" i="1"/>
  <c r="E3793" i="1"/>
  <c r="F3793" i="1"/>
  <c r="C3794" i="1"/>
  <c r="D3794" i="1"/>
  <c r="E3794" i="1"/>
  <c r="F3794" i="1"/>
  <c r="C3795" i="1"/>
  <c r="D3795" i="1"/>
  <c r="E3795" i="1"/>
  <c r="F3795" i="1"/>
  <c r="C3796" i="1"/>
  <c r="D3796" i="1"/>
  <c r="E3796" i="1"/>
  <c r="F3796" i="1"/>
  <c r="C3797" i="1"/>
  <c r="D3797" i="1"/>
  <c r="E3797" i="1"/>
  <c r="F3797" i="1"/>
  <c r="C3798" i="1"/>
  <c r="D3798" i="1"/>
  <c r="E3798" i="1"/>
  <c r="F3798" i="1"/>
  <c r="C3799" i="1"/>
  <c r="D3799" i="1"/>
  <c r="E3799" i="1"/>
  <c r="F3799" i="1"/>
  <c r="C3800" i="1"/>
  <c r="D3800" i="1"/>
  <c r="E3800" i="1"/>
  <c r="F3800" i="1"/>
  <c r="C3801" i="1"/>
  <c r="D3801" i="1"/>
  <c r="E3801" i="1"/>
  <c r="F3801" i="1"/>
  <c r="C3802" i="1"/>
  <c r="D3802" i="1"/>
  <c r="E3802" i="1"/>
  <c r="F3802" i="1"/>
  <c r="C3803" i="1"/>
  <c r="D3803" i="1"/>
  <c r="E3803" i="1"/>
  <c r="F3803" i="1"/>
  <c r="C3804" i="1"/>
  <c r="D3804" i="1"/>
  <c r="E3804" i="1"/>
  <c r="F3804" i="1"/>
  <c r="C3805" i="1"/>
  <c r="D3805" i="1"/>
  <c r="E3805" i="1"/>
  <c r="F3805" i="1"/>
  <c r="C3806" i="1"/>
  <c r="D3806" i="1"/>
  <c r="E3806" i="1"/>
  <c r="F3806" i="1"/>
  <c r="C3807" i="1"/>
  <c r="D3807" i="1"/>
  <c r="E3807" i="1"/>
  <c r="F3807" i="1"/>
  <c r="C3808" i="1"/>
  <c r="D3808" i="1"/>
  <c r="E3808" i="1"/>
  <c r="F3808" i="1"/>
  <c r="C3809" i="1"/>
  <c r="D3809" i="1"/>
  <c r="E3809" i="1"/>
  <c r="F3809" i="1"/>
  <c r="C3810" i="1"/>
  <c r="D3810" i="1"/>
  <c r="E3810" i="1"/>
  <c r="F3810" i="1"/>
  <c r="C3811" i="1"/>
  <c r="D3811" i="1"/>
  <c r="E3811" i="1"/>
  <c r="F3811" i="1"/>
  <c r="C3812" i="1"/>
  <c r="D3812" i="1"/>
  <c r="E3812" i="1"/>
  <c r="F3812" i="1"/>
  <c r="C3813" i="1"/>
  <c r="D3813" i="1"/>
  <c r="E3813" i="1"/>
  <c r="F3813" i="1"/>
  <c r="C3814" i="1"/>
  <c r="D3814" i="1"/>
  <c r="E3814" i="1"/>
  <c r="F3814" i="1"/>
  <c r="C3815" i="1"/>
  <c r="D3815" i="1"/>
  <c r="E3815" i="1"/>
  <c r="F3815" i="1"/>
  <c r="C3816" i="1"/>
  <c r="D3816" i="1"/>
  <c r="E3816" i="1"/>
  <c r="F3816" i="1"/>
  <c r="C3817" i="1"/>
  <c r="D3817" i="1"/>
  <c r="E3817" i="1"/>
  <c r="F3817" i="1"/>
  <c r="C3818" i="1"/>
  <c r="D3818" i="1"/>
  <c r="E3818" i="1"/>
  <c r="F3818" i="1"/>
  <c r="C3819" i="1"/>
  <c r="D3819" i="1"/>
  <c r="E3819" i="1"/>
  <c r="F3819" i="1"/>
  <c r="C3820" i="1"/>
  <c r="D3820" i="1"/>
  <c r="E3820" i="1"/>
  <c r="F3820" i="1"/>
  <c r="C3821" i="1"/>
  <c r="D3821" i="1"/>
  <c r="E3821" i="1"/>
  <c r="F3821" i="1"/>
  <c r="C3822" i="1"/>
  <c r="D3822" i="1"/>
  <c r="E3822" i="1"/>
  <c r="F3822" i="1"/>
  <c r="C3823" i="1"/>
  <c r="D3823" i="1"/>
  <c r="E3823" i="1"/>
  <c r="F3823" i="1"/>
  <c r="C3824" i="1"/>
  <c r="D3824" i="1"/>
  <c r="E3824" i="1"/>
  <c r="F3824" i="1"/>
  <c r="C3825" i="1"/>
  <c r="D3825" i="1"/>
  <c r="E3825" i="1"/>
  <c r="F3825" i="1"/>
  <c r="C3826" i="1"/>
  <c r="D3826" i="1"/>
  <c r="E3826" i="1"/>
  <c r="F3826" i="1"/>
  <c r="C3827" i="1"/>
  <c r="D3827" i="1"/>
  <c r="E3827" i="1"/>
  <c r="F3827" i="1"/>
  <c r="C3828" i="1"/>
  <c r="D3828" i="1"/>
  <c r="E3828" i="1"/>
  <c r="F3828" i="1"/>
  <c r="C3829" i="1"/>
  <c r="D3829" i="1"/>
  <c r="E3829" i="1"/>
  <c r="F3829" i="1"/>
  <c r="C3830" i="1"/>
  <c r="D3830" i="1"/>
  <c r="E3830" i="1"/>
  <c r="F3830" i="1"/>
  <c r="C3831" i="1"/>
  <c r="D3831" i="1"/>
  <c r="E3831" i="1"/>
  <c r="F3831" i="1"/>
  <c r="C3832" i="1"/>
  <c r="D3832" i="1"/>
  <c r="E3832" i="1"/>
  <c r="F3832" i="1"/>
  <c r="C3833" i="1"/>
  <c r="D3833" i="1"/>
  <c r="E3833" i="1"/>
  <c r="F3833" i="1"/>
  <c r="C3834" i="1"/>
  <c r="D3834" i="1"/>
  <c r="E3834" i="1"/>
  <c r="F3834" i="1"/>
  <c r="C3835" i="1"/>
  <c r="D3835" i="1"/>
  <c r="E3835" i="1"/>
  <c r="F3835" i="1"/>
  <c r="C3836" i="1"/>
  <c r="D3836" i="1"/>
  <c r="E3836" i="1"/>
  <c r="F3836" i="1"/>
  <c r="C3837" i="1"/>
  <c r="D3837" i="1"/>
  <c r="E3837" i="1"/>
  <c r="F3837" i="1"/>
  <c r="C3838" i="1"/>
  <c r="D3838" i="1"/>
  <c r="E3838" i="1"/>
  <c r="F3838" i="1"/>
  <c r="C3839" i="1"/>
  <c r="D3839" i="1"/>
  <c r="E3839" i="1"/>
  <c r="F3839" i="1"/>
  <c r="C3840" i="1"/>
  <c r="D3840" i="1"/>
  <c r="E3840" i="1"/>
  <c r="F3840" i="1"/>
  <c r="C3841" i="1"/>
  <c r="D3841" i="1"/>
  <c r="E3841" i="1"/>
  <c r="F3841" i="1"/>
  <c r="C3842" i="1"/>
  <c r="D3842" i="1"/>
  <c r="E3842" i="1"/>
  <c r="F3842" i="1"/>
  <c r="C3843" i="1"/>
  <c r="D3843" i="1"/>
  <c r="E3843" i="1"/>
  <c r="F3843" i="1"/>
  <c r="C3844" i="1"/>
  <c r="D3844" i="1"/>
  <c r="E3844" i="1"/>
  <c r="F3844" i="1"/>
  <c r="C3845" i="1"/>
  <c r="D3845" i="1"/>
  <c r="E3845" i="1"/>
  <c r="F3845" i="1"/>
  <c r="C3846" i="1"/>
  <c r="D3846" i="1"/>
  <c r="E3846" i="1"/>
  <c r="F3846" i="1"/>
  <c r="C3847" i="1"/>
  <c r="D3847" i="1"/>
  <c r="E3847" i="1"/>
  <c r="F3847" i="1"/>
  <c r="C3848" i="1"/>
  <c r="D3848" i="1"/>
  <c r="E3848" i="1"/>
  <c r="F3848" i="1"/>
  <c r="C3849" i="1"/>
  <c r="D3849" i="1"/>
  <c r="E3849" i="1"/>
  <c r="F3849" i="1"/>
  <c r="C3850" i="1"/>
  <c r="D3850" i="1"/>
  <c r="E3850" i="1"/>
  <c r="F3850" i="1"/>
  <c r="C3851" i="1"/>
  <c r="D3851" i="1"/>
  <c r="E3851" i="1"/>
  <c r="F3851" i="1"/>
  <c r="C3852" i="1"/>
  <c r="D3852" i="1"/>
  <c r="E3852" i="1"/>
  <c r="F3852" i="1"/>
  <c r="C3853" i="1"/>
  <c r="D3853" i="1"/>
  <c r="E3853" i="1"/>
  <c r="F3853" i="1"/>
  <c r="C3854" i="1"/>
  <c r="D3854" i="1"/>
  <c r="E3854" i="1"/>
  <c r="F3854" i="1"/>
  <c r="C3855" i="1"/>
  <c r="D3855" i="1"/>
  <c r="E3855" i="1"/>
  <c r="F3855" i="1"/>
  <c r="C3856" i="1"/>
  <c r="D3856" i="1"/>
  <c r="E3856" i="1"/>
  <c r="F3856" i="1"/>
  <c r="C3857" i="1"/>
  <c r="D3857" i="1"/>
  <c r="E3857" i="1"/>
  <c r="F3857" i="1"/>
  <c r="C3858" i="1"/>
  <c r="D3858" i="1"/>
  <c r="E3858" i="1"/>
  <c r="F3858" i="1"/>
  <c r="C3859" i="1"/>
  <c r="D3859" i="1"/>
  <c r="E3859" i="1"/>
  <c r="F3859" i="1"/>
  <c r="C3860" i="1"/>
  <c r="D3860" i="1"/>
  <c r="E3860" i="1"/>
  <c r="F3860" i="1"/>
  <c r="C3861" i="1"/>
  <c r="D3861" i="1"/>
  <c r="E3861" i="1"/>
  <c r="F3861" i="1"/>
  <c r="C3862" i="1"/>
  <c r="D3862" i="1"/>
  <c r="E3862" i="1"/>
  <c r="F3862" i="1"/>
  <c r="C3863" i="1"/>
  <c r="D3863" i="1"/>
  <c r="E3863" i="1"/>
  <c r="F3863" i="1"/>
  <c r="C3864" i="1"/>
  <c r="D3864" i="1"/>
  <c r="E3864" i="1"/>
  <c r="F3864" i="1"/>
  <c r="C3865" i="1"/>
  <c r="D3865" i="1"/>
  <c r="E3865" i="1"/>
  <c r="F3865" i="1"/>
  <c r="C3866" i="1"/>
  <c r="D3866" i="1"/>
  <c r="E3866" i="1"/>
  <c r="F3866" i="1"/>
  <c r="C3867" i="1"/>
  <c r="D3867" i="1"/>
  <c r="E3867" i="1"/>
  <c r="F3867" i="1"/>
  <c r="C3868" i="1"/>
  <c r="D3868" i="1"/>
  <c r="E3868" i="1"/>
  <c r="F3868" i="1"/>
  <c r="C3869" i="1"/>
  <c r="D3869" i="1"/>
  <c r="E3869" i="1"/>
  <c r="F3869" i="1"/>
  <c r="C3870" i="1"/>
  <c r="D3870" i="1"/>
  <c r="E3870" i="1"/>
  <c r="F3870" i="1"/>
  <c r="C3871" i="1"/>
  <c r="D3871" i="1"/>
  <c r="E3871" i="1"/>
  <c r="F3871" i="1"/>
  <c r="C3872" i="1"/>
  <c r="D3872" i="1"/>
  <c r="E3872" i="1"/>
  <c r="F3872" i="1"/>
  <c r="C3873" i="1"/>
  <c r="D3873" i="1"/>
  <c r="E3873" i="1"/>
  <c r="F3873" i="1"/>
  <c r="C3874" i="1"/>
  <c r="D3874" i="1"/>
  <c r="E3874" i="1"/>
  <c r="F3874" i="1"/>
  <c r="C3875" i="1"/>
  <c r="D3875" i="1"/>
  <c r="E3875" i="1"/>
  <c r="F3875" i="1"/>
  <c r="C3876" i="1"/>
  <c r="D3876" i="1"/>
  <c r="E3876" i="1"/>
  <c r="F3876" i="1"/>
  <c r="C3877" i="1"/>
  <c r="D3877" i="1"/>
  <c r="E3877" i="1"/>
  <c r="F3877" i="1"/>
  <c r="C3878" i="1"/>
  <c r="D3878" i="1"/>
  <c r="E3878" i="1"/>
  <c r="F3878" i="1"/>
  <c r="C3879" i="1"/>
  <c r="D3879" i="1"/>
  <c r="E3879" i="1"/>
  <c r="F3879" i="1"/>
  <c r="C3880" i="1"/>
  <c r="D3880" i="1"/>
  <c r="E3880" i="1"/>
  <c r="F3880" i="1"/>
  <c r="C3881" i="1"/>
  <c r="D3881" i="1"/>
  <c r="E3881" i="1"/>
  <c r="F3881" i="1"/>
  <c r="C3882" i="1"/>
  <c r="D3882" i="1"/>
  <c r="E3882" i="1"/>
  <c r="F3882" i="1"/>
  <c r="C3883" i="1"/>
  <c r="D3883" i="1"/>
  <c r="E3883" i="1"/>
  <c r="F3883" i="1"/>
  <c r="C3884" i="1"/>
  <c r="D3884" i="1"/>
  <c r="E3884" i="1"/>
  <c r="F3884" i="1"/>
  <c r="C3885" i="1"/>
  <c r="D3885" i="1"/>
  <c r="E3885" i="1"/>
  <c r="F3885" i="1"/>
  <c r="C3886" i="1"/>
  <c r="D3886" i="1"/>
  <c r="E3886" i="1"/>
  <c r="F3886" i="1"/>
  <c r="C3887" i="1"/>
  <c r="D3887" i="1"/>
  <c r="E3887" i="1"/>
  <c r="F3887" i="1"/>
  <c r="C3888" i="1"/>
  <c r="D3888" i="1"/>
  <c r="E3888" i="1"/>
  <c r="F3888" i="1"/>
  <c r="C3889" i="1"/>
  <c r="D3889" i="1"/>
  <c r="E3889" i="1"/>
  <c r="F3889" i="1"/>
  <c r="C3890" i="1"/>
  <c r="D3890" i="1"/>
  <c r="E3890" i="1"/>
  <c r="F3890" i="1"/>
  <c r="C3891" i="1"/>
  <c r="D3891" i="1"/>
  <c r="E3891" i="1"/>
  <c r="F3891" i="1"/>
  <c r="C3892" i="1"/>
  <c r="D3892" i="1"/>
  <c r="E3892" i="1"/>
  <c r="F3892" i="1"/>
  <c r="C3893" i="1"/>
  <c r="D3893" i="1"/>
  <c r="E3893" i="1"/>
  <c r="F3893" i="1"/>
  <c r="C3894" i="1"/>
  <c r="D3894" i="1"/>
  <c r="E3894" i="1"/>
  <c r="F3894" i="1"/>
  <c r="C3895" i="1"/>
  <c r="D3895" i="1"/>
  <c r="E3895" i="1"/>
  <c r="F3895" i="1"/>
  <c r="C3896" i="1"/>
  <c r="D3896" i="1"/>
  <c r="E3896" i="1"/>
  <c r="F3896" i="1"/>
  <c r="C3897" i="1"/>
  <c r="D3897" i="1"/>
  <c r="E3897" i="1"/>
  <c r="F3897" i="1"/>
  <c r="C3898" i="1"/>
  <c r="D3898" i="1"/>
  <c r="E3898" i="1"/>
  <c r="F3898" i="1"/>
  <c r="C3899" i="1"/>
  <c r="D3899" i="1"/>
  <c r="E3899" i="1"/>
  <c r="F3899" i="1"/>
  <c r="C3900" i="1"/>
  <c r="D3900" i="1"/>
  <c r="E3900" i="1"/>
  <c r="F3900" i="1"/>
  <c r="C3901" i="1"/>
  <c r="D3901" i="1"/>
  <c r="E3901" i="1"/>
  <c r="F3901" i="1"/>
  <c r="C3902" i="1"/>
  <c r="D3902" i="1"/>
  <c r="E3902" i="1"/>
  <c r="F3902" i="1"/>
  <c r="C3903" i="1"/>
  <c r="D3903" i="1"/>
  <c r="E3903" i="1"/>
  <c r="F3903" i="1"/>
  <c r="C3904" i="1"/>
  <c r="D3904" i="1"/>
  <c r="E3904" i="1"/>
  <c r="F3904" i="1"/>
  <c r="C3905" i="1"/>
  <c r="D3905" i="1"/>
  <c r="E3905" i="1"/>
  <c r="F3905" i="1"/>
  <c r="C3906" i="1"/>
  <c r="D3906" i="1"/>
  <c r="E3906" i="1"/>
  <c r="F3906" i="1"/>
  <c r="C3907" i="1"/>
  <c r="D3907" i="1"/>
  <c r="E3907" i="1"/>
  <c r="F3907" i="1"/>
  <c r="C3908" i="1"/>
  <c r="D3908" i="1"/>
  <c r="E3908" i="1"/>
  <c r="F3908" i="1"/>
  <c r="C3909" i="1"/>
  <c r="D3909" i="1"/>
  <c r="E3909" i="1"/>
  <c r="F3909" i="1"/>
  <c r="C3910" i="1"/>
  <c r="D3910" i="1"/>
  <c r="E3910" i="1"/>
  <c r="F3910" i="1"/>
  <c r="C3911" i="1"/>
  <c r="D3911" i="1"/>
  <c r="E3911" i="1"/>
  <c r="F3911" i="1"/>
  <c r="C3912" i="1"/>
  <c r="D3912" i="1"/>
  <c r="E3912" i="1"/>
  <c r="F3912" i="1"/>
  <c r="C3913" i="1"/>
  <c r="D3913" i="1"/>
  <c r="E3913" i="1"/>
  <c r="F3913" i="1"/>
  <c r="C3914" i="1"/>
  <c r="D3914" i="1"/>
  <c r="E3914" i="1"/>
  <c r="F3914" i="1"/>
  <c r="C3915" i="1"/>
  <c r="D3915" i="1"/>
  <c r="E3915" i="1"/>
  <c r="F3915" i="1"/>
  <c r="C3916" i="1"/>
  <c r="D3916" i="1"/>
  <c r="E3916" i="1"/>
  <c r="F3916" i="1"/>
  <c r="C3917" i="1"/>
  <c r="D3917" i="1"/>
  <c r="E3917" i="1"/>
  <c r="F3917" i="1"/>
  <c r="C3918" i="1"/>
  <c r="D3918" i="1"/>
  <c r="E3918" i="1"/>
  <c r="F3918" i="1"/>
  <c r="C3919" i="1"/>
  <c r="D3919" i="1"/>
  <c r="E3919" i="1"/>
  <c r="F3919" i="1"/>
  <c r="C3920" i="1"/>
  <c r="D3920" i="1"/>
  <c r="E3920" i="1"/>
  <c r="F3920" i="1"/>
  <c r="C3921" i="1"/>
  <c r="D3921" i="1"/>
  <c r="E3921" i="1"/>
  <c r="F3921" i="1"/>
  <c r="C3922" i="1"/>
  <c r="D3922" i="1"/>
  <c r="E3922" i="1"/>
  <c r="F3922" i="1"/>
  <c r="C3923" i="1"/>
  <c r="D3923" i="1"/>
  <c r="E3923" i="1"/>
  <c r="F3923" i="1"/>
  <c r="C3924" i="1"/>
  <c r="D3924" i="1"/>
  <c r="E3924" i="1"/>
  <c r="F3924" i="1"/>
  <c r="C3925" i="1"/>
  <c r="D3925" i="1"/>
  <c r="E3925" i="1"/>
  <c r="F3925" i="1"/>
  <c r="C3926" i="1"/>
  <c r="D3926" i="1"/>
  <c r="E3926" i="1"/>
  <c r="F3926" i="1"/>
  <c r="C3927" i="1"/>
  <c r="D3927" i="1"/>
  <c r="E3927" i="1"/>
  <c r="F3927" i="1"/>
  <c r="C3928" i="1"/>
  <c r="D3928" i="1"/>
  <c r="E3928" i="1"/>
  <c r="F3928" i="1"/>
  <c r="C3929" i="1"/>
  <c r="D3929" i="1"/>
  <c r="E3929" i="1"/>
  <c r="F3929" i="1"/>
  <c r="C3930" i="1"/>
  <c r="D3930" i="1"/>
  <c r="E3930" i="1"/>
  <c r="F3930" i="1"/>
  <c r="C3931" i="1"/>
  <c r="D3931" i="1"/>
  <c r="E3931" i="1"/>
  <c r="F3931" i="1"/>
  <c r="C3932" i="1"/>
  <c r="D3932" i="1"/>
  <c r="E3932" i="1"/>
  <c r="F3932" i="1"/>
  <c r="C3933" i="1"/>
  <c r="D3933" i="1"/>
  <c r="E3933" i="1"/>
  <c r="F3933" i="1"/>
  <c r="C3934" i="1"/>
  <c r="D3934" i="1"/>
  <c r="E3934" i="1"/>
  <c r="F3934" i="1"/>
  <c r="C3935" i="1"/>
  <c r="D3935" i="1"/>
  <c r="E3935" i="1"/>
  <c r="F3935" i="1"/>
  <c r="C3936" i="1"/>
  <c r="D3936" i="1"/>
  <c r="E3936" i="1"/>
  <c r="F3936" i="1"/>
  <c r="C3937" i="1"/>
  <c r="D3937" i="1"/>
  <c r="E3937" i="1"/>
  <c r="F3937" i="1"/>
  <c r="C3938" i="1"/>
  <c r="D3938" i="1"/>
  <c r="E3938" i="1"/>
  <c r="F3938" i="1"/>
  <c r="C3939" i="1"/>
  <c r="D3939" i="1"/>
  <c r="E3939" i="1"/>
  <c r="F3939" i="1"/>
  <c r="C3940" i="1"/>
  <c r="D3940" i="1"/>
  <c r="E3940" i="1"/>
  <c r="F3940" i="1"/>
  <c r="C3941" i="1"/>
  <c r="D3941" i="1"/>
  <c r="E3941" i="1"/>
  <c r="F3941" i="1"/>
  <c r="C3942" i="1"/>
  <c r="D3942" i="1"/>
  <c r="E3942" i="1"/>
  <c r="F3942" i="1"/>
  <c r="C3943" i="1"/>
  <c r="D3943" i="1"/>
  <c r="E3943" i="1"/>
  <c r="F3943" i="1"/>
  <c r="C3944" i="1"/>
  <c r="D3944" i="1"/>
  <c r="E3944" i="1"/>
  <c r="F3944" i="1"/>
  <c r="C3945" i="1"/>
  <c r="D3945" i="1"/>
  <c r="E3945" i="1"/>
  <c r="F3945" i="1"/>
  <c r="C3946" i="1"/>
  <c r="D3946" i="1"/>
  <c r="E3946" i="1"/>
  <c r="F3946" i="1"/>
  <c r="C3947" i="1"/>
  <c r="D3947" i="1"/>
  <c r="E3947" i="1"/>
  <c r="F3947" i="1"/>
  <c r="C3948" i="1"/>
  <c r="D3948" i="1"/>
  <c r="E3948" i="1"/>
  <c r="F3948" i="1"/>
  <c r="C3949" i="1"/>
  <c r="D3949" i="1"/>
  <c r="E3949" i="1"/>
  <c r="F3949" i="1"/>
  <c r="C3950" i="1"/>
  <c r="D3950" i="1"/>
  <c r="E3950" i="1"/>
  <c r="F3950" i="1"/>
  <c r="C3951" i="1"/>
  <c r="D3951" i="1"/>
  <c r="E3951" i="1"/>
  <c r="F3951" i="1"/>
  <c r="C3952" i="1"/>
  <c r="D3952" i="1"/>
  <c r="E3952" i="1"/>
  <c r="F3952" i="1"/>
  <c r="C3953" i="1"/>
  <c r="D3953" i="1"/>
  <c r="E3953" i="1"/>
  <c r="F3953" i="1"/>
  <c r="C3954" i="1"/>
  <c r="D3954" i="1"/>
  <c r="E3954" i="1"/>
  <c r="F3954" i="1"/>
  <c r="C3955" i="1"/>
  <c r="D3955" i="1"/>
  <c r="E3955" i="1"/>
  <c r="F3955" i="1"/>
  <c r="C3956" i="1"/>
  <c r="D3956" i="1"/>
  <c r="E3956" i="1"/>
  <c r="F3956" i="1"/>
  <c r="C3957" i="1"/>
  <c r="D3957" i="1"/>
  <c r="E3957" i="1"/>
  <c r="F3957" i="1"/>
  <c r="C3958" i="1"/>
  <c r="D3958" i="1"/>
  <c r="E3958" i="1"/>
  <c r="F3958" i="1"/>
  <c r="C3959" i="1"/>
  <c r="D3959" i="1"/>
  <c r="E3959" i="1"/>
  <c r="F3959" i="1"/>
  <c r="C3960" i="1"/>
  <c r="D3960" i="1"/>
  <c r="E3960" i="1"/>
  <c r="F3960" i="1"/>
  <c r="C3961" i="1"/>
  <c r="D3961" i="1"/>
  <c r="E3961" i="1"/>
  <c r="F3961" i="1"/>
  <c r="C3962" i="1"/>
  <c r="D3962" i="1"/>
  <c r="E3962" i="1"/>
  <c r="F3962" i="1"/>
  <c r="C3963" i="1"/>
  <c r="D3963" i="1"/>
  <c r="E3963" i="1"/>
  <c r="F3963" i="1"/>
  <c r="C3964" i="1"/>
  <c r="D3964" i="1"/>
  <c r="E3964" i="1"/>
  <c r="F3964" i="1"/>
  <c r="C3965" i="1"/>
  <c r="D3965" i="1"/>
  <c r="E3965" i="1"/>
  <c r="F3965" i="1"/>
  <c r="C3966" i="1"/>
  <c r="D3966" i="1"/>
  <c r="E3966" i="1"/>
  <c r="F3966" i="1"/>
  <c r="C3967" i="1"/>
  <c r="D3967" i="1"/>
  <c r="E3967" i="1"/>
  <c r="F3967" i="1"/>
  <c r="C3968" i="1"/>
  <c r="D3968" i="1"/>
  <c r="E3968" i="1"/>
  <c r="F3968" i="1"/>
  <c r="C3969" i="1"/>
  <c r="D3969" i="1"/>
  <c r="E3969" i="1"/>
  <c r="F3969" i="1"/>
  <c r="C3970" i="1"/>
  <c r="D3970" i="1"/>
  <c r="E3970" i="1"/>
  <c r="F3970" i="1"/>
  <c r="C3971" i="1"/>
  <c r="D3971" i="1"/>
  <c r="E3971" i="1"/>
  <c r="F3971" i="1"/>
  <c r="C3972" i="1"/>
  <c r="D3972" i="1"/>
  <c r="E3972" i="1"/>
  <c r="F3972" i="1"/>
  <c r="C3973" i="1"/>
  <c r="D3973" i="1"/>
  <c r="E3973" i="1"/>
  <c r="F3973" i="1"/>
  <c r="C3974" i="1"/>
  <c r="D3974" i="1"/>
  <c r="E3974" i="1"/>
  <c r="F3974" i="1"/>
  <c r="C3975" i="1"/>
  <c r="D3975" i="1"/>
  <c r="E3975" i="1"/>
  <c r="F3975" i="1"/>
  <c r="C3976" i="1"/>
  <c r="D3976" i="1"/>
  <c r="E3976" i="1"/>
  <c r="F3976" i="1"/>
  <c r="C3977" i="1"/>
  <c r="D3977" i="1"/>
  <c r="E3977" i="1"/>
  <c r="F3977" i="1"/>
  <c r="C3978" i="1"/>
  <c r="D3978" i="1"/>
  <c r="E3978" i="1"/>
  <c r="F3978" i="1"/>
  <c r="C3979" i="1"/>
  <c r="D3979" i="1"/>
  <c r="E3979" i="1"/>
  <c r="F3979" i="1"/>
  <c r="C3980" i="1"/>
  <c r="D3980" i="1"/>
  <c r="E3980" i="1"/>
  <c r="F3980" i="1"/>
  <c r="C3981" i="1"/>
  <c r="D3981" i="1"/>
  <c r="E3981" i="1"/>
  <c r="F3981" i="1"/>
  <c r="C3982" i="1"/>
  <c r="D3982" i="1"/>
  <c r="E3982" i="1"/>
  <c r="F3982" i="1"/>
  <c r="C3983" i="1"/>
  <c r="D3983" i="1"/>
  <c r="E3983" i="1"/>
  <c r="F3983" i="1"/>
  <c r="C3984" i="1"/>
  <c r="D3984" i="1"/>
  <c r="E3984" i="1"/>
  <c r="F3984" i="1"/>
  <c r="C3985" i="1"/>
  <c r="D3985" i="1"/>
  <c r="E3985" i="1"/>
  <c r="F3985" i="1"/>
  <c r="C3986" i="1"/>
  <c r="D3986" i="1"/>
  <c r="E3986" i="1"/>
  <c r="F3986" i="1"/>
  <c r="C3987" i="1"/>
  <c r="D3987" i="1"/>
  <c r="E3987" i="1"/>
  <c r="F3987" i="1"/>
  <c r="C3988" i="1"/>
  <c r="D3988" i="1"/>
  <c r="E3988" i="1"/>
  <c r="F3988" i="1"/>
  <c r="C3989" i="1"/>
  <c r="D3989" i="1"/>
  <c r="E3989" i="1"/>
  <c r="F3989" i="1"/>
  <c r="C3990" i="1"/>
  <c r="D3990" i="1"/>
  <c r="E3990" i="1"/>
  <c r="F3990" i="1"/>
  <c r="C3991" i="1"/>
  <c r="D3991" i="1"/>
  <c r="E3991" i="1"/>
  <c r="F3991" i="1"/>
  <c r="C3992" i="1"/>
  <c r="D3992" i="1"/>
  <c r="E3992" i="1"/>
  <c r="F3992" i="1"/>
  <c r="C3993" i="1"/>
  <c r="D3993" i="1"/>
  <c r="E3993" i="1"/>
  <c r="F3993" i="1"/>
  <c r="C3994" i="1"/>
  <c r="D3994" i="1"/>
  <c r="E3994" i="1"/>
  <c r="F3994" i="1"/>
  <c r="C3995" i="1"/>
  <c r="D3995" i="1"/>
  <c r="E3995" i="1"/>
  <c r="F3995" i="1"/>
  <c r="C3996" i="1"/>
  <c r="D3996" i="1"/>
  <c r="E3996" i="1"/>
  <c r="F3996" i="1"/>
  <c r="C3997" i="1"/>
  <c r="D3997" i="1"/>
  <c r="E3997" i="1"/>
  <c r="F3997" i="1"/>
  <c r="C3998" i="1"/>
  <c r="D3998" i="1"/>
  <c r="E3998" i="1"/>
  <c r="F3998" i="1"/>
  <c r="C3999" i="1"/>
  <c r="D3999" i="1"/>
  <c r="E3999" i="1"/>
  <c r="F3999" i="1"/>
  <c r="C4000" i="1"/>
  <c r="D4000" i="1"/>
  <c r="E4000" i="1"/>
  <c r="F4000" i="1"/>
  <c r="C4001" i="1"/>
  <c r="D4001" i="1"/>
  <c r="E4001" i="1"/>
  <c r="F4001" i="1"/>
  <c r="C4002" i="1"/>
  <c r="D4002" i="1"/>
  <c r="E4002" i="1"/>
  <c r="F4002" i="1"/>
  <c r="C4003" i="1"/>
  <c r="D4003" i="1"/>
  <c r="E4003" i="1"/>
  <c r="F4003" i="1"/>
  <c r="C4004" i="1"/>
  <c r="D4004" i="1"/>
  <c r="E4004" i="1"/>
  <c r="F4004" i="1"/>
  <c r="C4005" i="1"/>
  <c r="D4005" i="1"/>
  <c r="E4005" i="1"/>
  <c r="F4005" i="1"/>
  <c r="C4006" i="1"/>
  <c r="D4006" i="1"/>
  <c r="E4006" i="1"/>
  <c r="F4006" i="1"/>
  <c r="C4007" i="1"/>
  <c r="D4007" i="1"/>
  <c r="E4007" i="1"/>
  <c r="F4007" i="1"/>
  <c r="C4008" i="1"/>
  <c r="D4008" i="1"/>
  <c r="E4008" i="1"/>
  <c r="F4008" i="1"/>
  <c r="C4009" i="1"/>
  <c r="D4009" i="1"/>
  <c r="E4009" i="1"/>
  <c r="F4009" i="1"/>
  <c r="C4010" i="1"/>
  <c r="D4010" i="1"/>
  <c r="E4010" i="1"/>
  <c r="F4010" i="1"/>
  <c r="C4011" i="1"/>
  <c r="D4011" i="1"/>
  <c r="E4011" i="1"/>
  <c r="F4011" i="1"/>
  <c r="C4012" i="1"/>
  <c r="D4012" i="1"/>
  <c r="E4012" i="1"/>
  <c r="F4012" i="1"/>
  <c r="C4013" i="1"/>
  <c r="D4013" i="1"/>
  <c r="E4013" i="1"/>
  <c r="F4013" i="1"/>
  <c r="C4014" i="1"/>
  <c r="D4014" i="1"/>
  <c r="E4014" i="1"/>
  <c r="F4014" i="1"/>
  <c r="C4015" i="1"/>
  <c r="D4015" i="1"/>
  <c r="E4015" i="1"/>
  <c r="F4015" i="1"/>
  <c r="C4016" i="1"/>
  <c r="D4016" i="1"/>
  <c r="E4016" i="1"/>
  <c r="F4016" i="1"/>
  <c r="C4017" i="1"/>
  <c r="D4017" i="1"/>
  <c r="E4017" i="1"/>
  <c r="F4017" i="1"/>
  <c r="C4018" i="1"/>
  <c r="D4018" i="1"/>
  <c r="E4018" i="1"/>
  <c r="F4018" i="1"/>
  <c r="C4019" i="1"/>
  <c r="D4019" i="1"/>
  <c r="E4019" i="1"/>
  <c r="F4019" i="1"/>
  <c r="C4020" i="1"/>
  <c r="D4020" i="1"/>
  <c r="E4020" i="1"/>
  <c r="F4020" i="1"/>
  <c r="C4021" i="1"/>
  <c r="D4021" i="1"/>
  <c r="E4021" i="1"/>
  <c r="F4021" i="1"/>
  <c r="C4022" i="1"/>
  <c r="D4022" i="1"/>
  <c r="E4022" i="1"/>
  <c r="F4022" i="1"/>
  <c r="C4023" i="1"/>
  <c r="D4023" i="1"/>
  <c r="E4023" i="1"/>
  <c r="F4023" i="1"/>
  <c r="C4024" i="1"/>
  <c r="D4024" i="1"/>
  <c r="E4024" i="1"/>
  <c r="F4024" i="1"/>
  <c r="C4025" i="1"/>
  <c r="D4025" i="1"/>
  <c r="E4025" i="1"/>
  <c r="F4025" i="1"/>
  <c r="C4026" i="1"/>
  <c r="D4026" i="1"/>
  <c r="E4026" i="1"/>
  <c r="F4026" i="1"/>
  <c r="C4027" i="1"/>
  <c r="D4027" i="1"/>
  <c r="E4027" i="1"/>
  <c r="F4027" i="1"/>
  <c r="C4028" i="1"/>
  <c r="D4028" i="1"/>
  <c r="E4028" i="1"/>
  <c r="F4028" i="1"/>
  <c r="C4029" i="1"/>
  <c r="D4029" i="1"/>
  <c r="E4029" i="1"/>
  <c r="F4029" i="1"/>
  <c r="C4030" i="1"/>
  <c r="D4030" i="1"/>
  <c r="E4030" i="1"/>
  <c r="F4030" i="1"/>
  <c r="C4031" i="1"/>
  <c r="D4031" i="1"/>
  <c r="E4031" i="1"/>
  <c r="F4031" i="1"/>
  <c r="C4032" i="1"/>
  <c r="D4032" i="1"/>
  <c r="E4032" i="1"/>
  <c r="F4032" i="1"/>
  <c r="C4033" i="1"/>
  <c r="D4033" i="1"/>
  <c r="E4033" i="1"/>
  <c r="F4033" i="1"/>
  <c r="C4034" i="1"/>
  <c r="D4034" i="1"/>
  <c r="E4034" i="1"/>
  <c r="F4034" i="1"/>
  <c r="C4035" i="1"/>
  <c r="D4035" i="1"/>
  <c r="E4035" i="1"/>
  <c r="F4035" i="1"/>
  <c r="C4036" i="1"/>
  <c r="D4036" i="1"/>
  <c r="E4036" i="1"/>
  <c r="F4036" i="1"/>
  <c r="C4037" i="1"/>
  <c r="D4037" i="1"/>
  <c r="E4037" i="1"/>
  <c r="F4037" i="1"/>
  <c r="C4038" i="1"/>
  <c r="D4038" i="1"/>
  <c r="E4038" i="1"/>
  <c r="F4038" i="1"/>
  <c r="C4039" i="1"/>
  <c r="D4039" i="1"/>
  <c r="E4039" i="1"/>
  <c r="F4039" i="1"/>
  <c r="C4040" i="1"/>
  <c r="D4040" i="1"/>
  <c r="E4040" i="1"/>
  <c r="F4040" i="1"/>
  <c r="C4041" i="1"/>
  <c r="D4041" i="1"/>
  <c r="E4041" i="1"/>
  <c r="F4041" i="1"/>
  <c r="C4042" i="1"/>
  <c r="D4042" i="1"/>
  <c r="E4042" i="1"/>
  <c r="F4042" i="1"/>
  <c r="C4043" i="1"/>
  <c r="D4043" i="1"/>
  <c r="E4043" i="1"/>
  <c r="F4043" i="1"/>
  <c r="C4044" i="1"/>
  <c r="D4044" i="1"/>
  <c r="E4044" i="1"/>
  <c r="F4044" i="1"/>
  <c r="C4045" i="1"/>
  <c r="D4045" i="1"/>
  <c r="E4045" i="1"/>
  <c r="F4045" i="1"/>
  <c r="C4046" i="1"/>
  <c r="D4046" i="1"/>
  <c r="E4046" i="1"/>
  <c r="F4046" i="1"/>
  <c r="C4047" i="1"/>
  <c r="D4047" i="1"/>
  <c r="E4047" i="1"/>
  <c r="F4047" i="1"/>
  <c r="C4048" i="1"/>
  <c r="D4048" i="1"/>
  <c r="E4048" i="1"/>
  <c r="F4048" i="1"/>
  <c r="C4049" i="1"/>
  <c r="D4049" i="1"/>
  <c r="E4049" i="1"/>
  <c r="F4049" i="1"/>
  <c r="C4050" i="1"/>
  <c r="D4050" i="1"/>
  <c r="E4050" i="1"/>
  <c r="F4050" i="1"/>
  <c r="C4051" i="1"/>
  <c r="D4051" i="1"/>
  <c r="E4051" i="1"/>
  <c r="F4051" i="1"/>
  <c r="C4052" i="1"/>
  <c r="D4052" i="1"/>
  <c r="E4052" i="1"/>
  <c r="F4052" i="1"/>
  <c r="C4053" i="1"/>
  <c r="D4053" i="1"/>
  <c r="E4053" i="1"/>
  <c r="F4053" i="1"/>
  <c r="C4054" i="1"/>
  <c r="D4054" i="1"/>
  <c r="E4054" i="1"/>
  <c r="F4054" i="1"/>
  <c r="C4055" i="1"/>
  <c r="D4055" i="1"/>
  <c r="E4055" i="1"/>
  <c r="F4055" i="1"/>
  <c r="C4056" i="1"/>
  <c r="D4056" i="1"/>
  <c r="E4056" i="1"/>
  <c r="F4056" i="1"/>
  <c r="C4057" i="1"/>
  <c r="D4057" i="1"/>
  <c r="E4057" i="1"/>
  <c r="F4057" i="1"/>
  <c r="C4058" i="1"/>
  <c r="D4058" i="1"/>
  <c r="E4058" i="1"/>
  <c r="F4058" i="1"/>
  <c r="C4059" i="1"/>
  <c r="D4059" i="1"/>
  <c r="E4059" i="1"/>
  <c r="F4059" i="1"/>
  <c r="C4060" i="1"/>
  <c r="D4060" i="1"/>
  <c r="E4060" i="1"/>
  <c r="F4060" i="1"/>
  <c r="C4061" i="1"/>
  <c r="D4061" i="1"/>
  <c r="E4061" i="1"/>
  <c r="F4061" i="1"/>
  <c r="C4062" i="1"/>
  <c r="D4062" i="1"/>
  <c r="E4062" i="1"/>
  <c r="F4062" i="1"/>
  <c r="C4063" i="1"/>
  <c r="D4063" i="1"/>
  <c r="E4063" i="1"/>
  <c r="F4063" i="1"/>
  <c r="C4064" i="1"/>
  <c r="D4064" i="1"/>
  <c r="E4064" i="1"/>
  <c r="F4064" i="1"/>
  <c r="C4065" i="1"/>
  <c r="D4065" i="1"/>
  <c r="E4065" i="1"/>
  <c r="F4065" i="1"/>
  <c r="C4066" i="1"/>
  <c r="D4066" i="1"/>
  <c r="E4066" i="1"/>
  <c r="F4066" i="1"/>
  <c r="C4067" i="1"/>
  <c r="D4067" i="1"/>
  <c r="E4067" i="1"/>
  <c r="F4067" i="1"/>
  <c r="C4068" i="1"/>
  <c r="D4068" i="1"/>
  <c r="E4068" i="1"/>
  <c r="F4068" i="1"/>
  <c r="C4069" i="1"/>
  <c r="D4069" i="1"/>
  <c r="E4069" i="1"/>
  <c r="F4069" i="1"/>
  <c r="C4070" i="1"/>
  <c r="D4070" i="1"/>
  <c r="E4070" i="1"/>
  <c r="F4070" i="1"/>
  <c r="C4071" i="1"/>
  <c r="D4071" i="1"/>
  <c r="E4071" i="1"/>
  <c r="F4071" i="1"/>
  <c r="C4072" i="1"/>
  <c r="D4072" i="1"/>
  <c r="E4072" i="1"/>
  <c r="F4072" i="1"/>
  <c r="C4073" i="1"/>
  <c r="D4073" i="1"/>
  <c r="E4073" i="1"/>
  <c r="F4073" i="1"/>
  <c r="C4074" i="1"/>
  <c r="D4074" i="1"/>
  <c r="E4074" i="1"/>
  <c r="F4074" i="1"/>
  <c r="C4075" i="1"/>
  <c r="D4075" i="1"/>
  <c r="E4075" i="1"/>
  <c r="F4075" i="1"/>
  <c r="C4076" i="1"/>
  <c r="D4076" i="1"/>
  <c r="E4076" i="1"/>
  <c r="F4076" i="1"/>
  <c r="C4077" i="1"/>
  <c r="D4077" i="1"/>
  <c r="E4077" i="1"/>
  <c r="F4077" i="1"/>
  <c r="C4078" i="1"/>
  <c r="D4078" i="1"/>
  <c r="E4078" i="1"/>
  <c r="F4078" i="1"/>
  <c r="C4079" i="1"/>
  <c r="D4079" i="1"/>
  <c r="E4079" i="1"/>
  <c r="F4079" i="1"/>
  <c r="C4080" i="1"/>
  <c r="D4080" i="1"/>
  <c r="E4080" i="1"/>
  <c r="F4080" i="1"/>
  <c r="C4081" i="1"/>
  <c r="D4081" i="1"/>
  <c r="E4081" i="1"/>
  <c r="F4081" i="1"/>
  <c r="C4082" i="1"/>
  <c r="D4082" i="1"/>
  <c r="E4082" i="1"/>
  <c r="F4082" i="1"/>
  <c r="C4083" i="1"/>
  <c r="D4083" i="1"/>
  <c r="E4083" i="1"/>
  <c r="F4083" i="1"/>
  <c r="C4084" i="1"/>
  <c r="D4084" i="1"/>
  <c r="E4084" i="1"/>
  <c r="F4084" i="1"/>
  <c r="C4085" i="1"/>
  <c r="D4085" i="1"/>
  <c r="E4085" i="1"/>
  <c r="F4085" i="1"/>
  <c r="C4086" i="1"/>
  <c r="D4086" i="1"/>
  <c r="E4086" i="1"/>
  <c r="F4086" i="1"/>
  <c r="C4087" i="1"/>
  <c r="D4087" i="1"/>
  <c r="E4087" i="1"/>
  <c r="F4087" i="1"/>
  <c r="C4088" i="1"/>
  <c r="D4088" i="1"/>
  <c r="E4088" i="1"/>
  <c r="F4088" i="1"/>
  <c r="C4089" i="1"/>
  <c r="D4089" i="1"/>
  <c r="E4089" i="1"/>
  <c r="F4089" i="1"/>
  <c r="C4090" i="1"/>
  <c r="D4090" i="1"/>
  <c r="E4090" i="1"/>
  <c r="F4090" i="1"/>
  <c r="C4091" i="1"/>
  <c r="D4091" i="1"/>
  <c r="E4091" i="1"/>
  <c r="F4091" i="1"/>
  <c r="C4092" i="1"/>
  <c r="D4092" i="1"/>
  <c r="E4092" i="1"/>
  <c r="F4092" i="1"/>
  <c r="C4093" i="1"/>
  <c r="D4093" i="1"/>
  <c r="E4093" i="1"/>
  <c r="F4093" i="1"/>
  <c r="C4094" i="1"/>
  <c r="D4094" i="1"/>
  <c r="E4094" i="1"/>
  <c r="F4094" i="1"/>
  <c r="C4095" i="1"/>
  <c r="D4095" i="1"/>
  <c r="E4095" i="1"/>
  <c r="F4095" i="1"/>
  <c r="C4096" i="1"/>
  <c r="D4096" i="1"/>
  <c r="E4096" i="1"/>
  <c r="F4096" i="1"/>
  <c r="C4097" i="1"/>
  <c r="D4097" i="1"/>
  <c r="E4097" i="1"/>
  <c r="F4097" i="1"/>
  <c r="C4098" i="1"/>
  <c r="D4098" i="1"/>
  <c r="E4098" i="1"/>
  <c r="F4098" i="1"/>
  <c r="C4099" i="1"/>
  <c r="D4099" i="1"/>
  <c r="E4099" i="1"/>
  <c r="F4099" i="1"/>
  <c r="C4100" i="1"/>
  <c r="D4100" i="1"/>
  <c r="E4100" i="1"/>
  <c r="F4100" i="1"/>
  <c r="C4101" i="1"/>
  <c r="D4101" i="1"/>
  <c r="E4101" i="1"/>
  <c r="F4101" i="1"/>
  <c r="C4102" i="1"/>
  <c r="D4102" i="1"/>
  <c r="E4102" i="1"/>
  <c r="F4102" i="1"/>
  <c r="C4103" i="1"/>
  <c r="D4103" i="1"/>
  <c r="E4103" i="1"/>
  <c r="F4103" i="1"/>
  <c r="C4104" i="1"/>
  <c r="D4104" i="1"/>
  <c r="E4104" i="1"/>
  <c r="F4104" i="1"/>
  <c r="C4105" i="1"/>
  <c r="D4105" i="1"/>
  <c r="E4105" i="1"/>
  <c r="F4105" i="1"/>
  <c r="C4106" i="1"/>
  <c r="D4106" i="1"/>
  <c r="E4106" i="1"/>
  <c r="F4106" i="1"/>
  <c r="C4107" i="1"/>
  <c r="D4107" i="1"/>
  <c r="E4107" i="1"/>
  <c r="F4107" i="1"/>
  <c r="C4108" i="1"/>
  <c r="D4108" i="1"/>
  <c r="E4108" i="1"/>
  <c r="F4108" i="1"/>
  <c r="C4109" i="1"/>
  <c r="D4109" i="1"/>
  <c r="E4109" i="1"/>
  <c r="F4109" i="1"/>
  <c r="C4110" i="1"/>
  <c r="D4110" i="1"/>
  <c r="E4110" i="1"/>
  <c r="F4110" i="1"/>
  <c r="C4111" i="1"/>
  <c r="D4111" i="1"/>
  <c r="E4111" i="1"/>
  <c r="F4111" i="1"/>
  <c r="C4112" i="1"/>
  <c r="D4112" i="1"/>
  <c r="E4112" i="1"/>
  <c r="F4112" i="1"/>
  <c r="C4113" i="1"/>
  <c r="D4113" i="1"/>
  <c r="E4113" i="1"/>
  <c r="F4113" i="1"/>
  <c r="C4114" i="1"/>
  <c r="D4114" i="1"/>
  <c r="E4114" i="1"/>
  <c r="F4114" i="1"/>
  <c r="C4115" i="1"/>
  <c r="D4115" i="1"/>
  <c r="E4115" i="1"/>
  <c r="F4115" i="1"/>
  <c r="C4116" i="1"/>
  <c r="D4116" i="1"/>
  <c r="E4116" i="1"/>
  <c r="F4116" i="1"/>
  <c r="C4117" i="1"/>
  <c r="D4117" i="1"/>
  <c r="E4117" i="1"/>
  <c r="F4117" i="1"/>
  <c r="C4118" i="1"/>
  <c r="D4118" i="1"/>
  <c r="E4118" i="1"/>
  <c r="F4118" i="1"/>
  <c r="C4119" i="1"/>
  <c r="D4119" i="1"/>
  <c r="E4119" i="1"/>
  <c r="F4119" i="1"/>
  <c r="C4120" i="1"/>
  <c r="D4120" i="1"/>
  <c r="E4120" i="1"/>
  <c r="F4120" i="1"/>
  <c r="C4121" i="1"/>
  <c r="D4121" i="1"/>
  <c r="E4121" i="1"/>
  <c r="F4121" i="1"/>
  <c r="C4122" i="1"/>
  <c r="D4122" i="1"/>
  <c r="E4122" i="1"/>
  <c r="F4122" i="1"/>
  <c r="C4123" i="1"/>
  <c r="D4123" i="1"/>
  <c r="E4123" i="1"/>
  <c r="F4123" i="1"/>
  <c r="C4124" i="1"/>
  <c r="D4124" i="1"/>
  <c r="E4124" i="1"/>
  <c r="F4124" i="1"/>
  <c r="C4125" i="1"/>
  <c r="D4125" i="1"/>
  <c r="E4125" i="1"/>
  <c r="F4125" i="1"/>
  <c r="C4126" i="1"/>
  <c r="D4126" i="1"/>
  <c r="E4126" i="1"/>
  <c r="F4126" i="1"/>
  <c r="C4127" i="1"/>
  <c r="D4127" i="1"/>
  <c r="E4127" i="1"/>
  <c r="F4127" i="1"/>
  <c r="C4128" i="1"/>
  <c r="D4128" i="1"/>
  <c r="E4128" i="1"/>
  <c r="F4128" i="1"/>
  <c r="C4129" i="1"/>
  <c r="D4129" i="1"/>
  <c r="E4129" i="1"/>
  <c r="F4129" i="1"/>
  <c r="C4130" i="1"/>
  <c r="D4130" i="1"/>
  <c r="E4130" i="1"/>
  <c r="F4130" i="1"/>
  <c r="C4131" i="1"/>
  <c r="D4131" i="1"/>
  <c r="E4131" i="1"/>
  <c r="F4131" i="1"/>
  <c r="C4132" i="1"/>
  <c r="D4132" i="1"/>
  <c r="E4132" i="1"/>
  <c r="F4132" i="1"/>
  <c r="C4133" i="1"/>
  <c r="D4133" i="1"/>
  <c r="E4133" i="1"/>
  <c r="F4133" i="1"/>
  <c r="C4134" i="1"/>
  <c r="D4134" i="1"/>
  <c r="E4134" i="1"/>
  <c r="F4134" i="1"/>
  <c r="C4135" i="1"/>
  <c r="D4135" i="1"/>
  <c r="E4135" i="1"/>
  <c r="F4135" i="1"/>
  <c r="C4136" i="1"/>
  <c r="D4136" i="1"/>
  <c r="E4136" i="1"/>
  <c r="F4136" i="1"/>
  <c r="C4137" i="1"/>
  <c r="D4137" i="1"/>
  <c r="E4137" i="1"/>
  <c r="F4137" i="1"/>
  <c r="C4138" i="1"/>
  <c r="D4138" i="1"/>
  <c r="E4138" i="1"/>
  <c r="F4138" i="1"/>
  <c r="C4139" i="1"/>
  <c r="D4139" i="1"/>
  <c r="E4139" i="1"/>
  <c r="F4139" i="1"/>
  <c r="C4140" i="1"/>
  <c r="D4140" i="1"/>
  <c r="E4140" i="1"/>
  <c r="F4140" i="1"/>
  <c r="C4141" i="1"/>
  <c r="D4141" i="1"/>
  <c r="E4141" i="1"/>
  <c r="F4141" i="1"/>
  <c r="C4142" i="1"/>
  <c r="D4142" i="1"/>
  <c r="E4142" i="1"/>
  <c r="F4142" i="1"/>
  <c r="C4143" i="1"/>
  <c r="D4143" i="1"/>
  <c r="E4143" i="1"/>
  <c r="F4143" i="1"/>
  <c r="C4144" i="1"/>
  <c r="D4144" i="1"/>
  <c r="E4144" i="1"/>
  <c r="F4144" i="1"/>
  <c r="C4145" i="1"/>
  <c r="D4145" i="1"/>
  <c r="E4145" i="1"/>
  <c r="F4145" i="1"/>
  <c r="C4146" i="1"/>
  <c r="D4146" i="1"/>
  <c r="E4146" i="1"/>
  <c r="F4146" i="1"/>
  <c r="C4147" i="1"/>
  <c r="D4147" i="1"/>
  <c r="E4147" i="1"/>
  <c r="F4147" i="1"/>
  <c r="C4148" i="1"/>
  <c r="D4148" i="1"/>
  <c r="E4148" i="1"/>
  <c r="F4148" i="1"/>
  <c r="C4149" i="1"/>
  <c r="D4149" i="1"/>
  <c r="E4149" i="1"/>
  <c r="F4149" i="1"/>
  <c r="C4150" i="1"/>
  <c r="D4150" i="1"/>
  <c r="E4150" i="1"/>
  <c r="F4150" i="1"/>
  <c r="C4151" i="1"/>
  <c r="D4151" i="1"/>
  <c r="E4151" i="1"/>
  <c r="F4151" i="1"/>
  <c r="C4152" i="1"/>
  <c r="D4152" i="1"/>
  <c r="E4152" i="1"/>
  <c r="F4152" i="1"/>
  <c r="C4153" i="1"/>
  <c r="D4153" i="1"/>
  <c r="E4153" i="1"/>
  <c r="F4153" i="1"/>
  <c r="C4154" i="1"/>
  <c r="D4154" i="1"/>
  <c r="E4154" i="1"/>
  <c r="F4154" i="1"/>
  <c r="C4155" i="1"/>
  <c r="D4155" i="1"/>
  <c r="E4155" i="1"/>
  <c r="F4155" i="1"/>
  <c r="C4156" i="1"/>
  <c r="D4156" i="1"/>
  <c r="E4156" i="1"/>
  <c r="F4156" i="1"/>
  <c r="C4157" i="1"/>
  <c r="D4157" i="1"/>
  <c r="E4157" i="1"/>
  <c r="F4157" i="1"/>
  <c r="C4158" i="1"/>
  <c r="D4158" i="1"/>
  <c r="E4158" i="1"/>
  <c r="F4158" i="1"/>
  <c r="C4159" i="1"/>
  <c r="D4159" i="1"/>
  <c r="E4159" i="1"/>
  <c r="F4159" i="1"/>
  <c r="C4160" i="1"/>
  <c r="D4160" i="1"/>
  <c r="E4160" i="1"/>
  <c r="F4160" i="1"/>
  <c r="C4161" i="1"/>
  <c r="D4161" i="1"/>
  <c r="E4161" i="1"/>
  <c r="F4161" i="1"/>
  <c r="C4162" i="1"/>
  <c r="D4162" i="1"/>
  <c r="E4162" i="1"/>
  <c r="F4162" i="1"/>
  <c r="C4163" i="1"/>
  <c r="D4163" i="1"/>
  <c r="E4163" i="1"/>
  <c r="F4163" i="1"/>
  <c r="C4164" i="1"/>
  <c r="D4164" i="1"/>
  <c r="E4164" i="1"/>
  <c r="F4164" i="1"/>
  <c r="C4165" i="1"/>
  <c r="D4165" i="1"/>
  <c r="E4165" i="1"/>
  <c r="F4165" i="1"/>
  <c r="C4166" i="1"/>
  <c r="D4166" i="1"/>
  <c r="E4166" i="1"/>
  <c r="F4166" i="1"/>
  <c r="C4167" i="1"/>
  <c r="D4167" i="1"/>
  <c r="E4167" i="1"/>
  <c r="F4167" i="1"/>
  <c r="C4168" i="1"/>
  <c r="D4168" i="1"/>
  <c r="E4168" i="1"/>
  <c r="F4168" i="1"/>
  <c r="C4169" i="1"/>
  <c r="D4169" i="1"/>
  <c r="E4169" i="1"/>
  <c r="F4169" i="1"/>
  <c r="C4170" i="1"/>
  <c r="D4170" i="1"/>
  <c r="E4170" i="1"/>
  <c r="F4170" i="1"/>
  <c r="C4171" i="1"/>
  <c r="D4171" i="1"/>
  <c r="E4171" i="1"/>
  <c r="F4171" i="1"/>
  <c r="C4172" i="1"/>
  <c r="D4172" i="1"/>
  <c r="E4172" i="1"/>
  <c r="F4172" i="1"/>
  <c r="C4173" i="1"/>
  <c r="D4173" i="1"/>
  <c r="E4173" i="1"/>
  <c r="F4173" i="1"/>
  <c r="C4174" i="1"/>
  <c r="D4174" i="1"/>
  <c r="E4174" i="1"/>
  <c r="F4174" i="1"/>
  <c r="C4175" i="1"/>
  <c r="D4175" i="1"/>
  <c r="E4175" i="1"/>
  <c r="F4175" i="1"/>
  <c r="C4176" i="1"/>
  <c r="D4176" i="1"/>
  <c r="E4176" i="1"/>
  <c r="F4176" i="1"/>
  <c r="C4177" i="1"/>
  <c r="D4177" i="1"/>
  <c r="E4177" i="1"/>
  <c r="F4177" i="1"/>
  <c r="C4178" i="1"/>
  <c r="D4178" i="1"/>
  <c r="E4178" i="1"/>
  <c r="F4178" i="1"/>
  <c r="C4179" i="1"/>
  <c r="D4179" i="1"/>
  <c r="E4179" i="1"/>
  <c r="F4179" i="1"/>
  <c r="C4180" i="1"/>
  <c r="D4180" i="1"/>
  <c r="E4180" i="1"/>
  <c r="F4180" i="1"/>
  <c r="C4181" i="1"/>
  <c r="D4181" i="1"/>
  <c r="E4181" i="1"/>
  <c r="F4181" i="1"/>
  <c r="C4182" i="1"/>
  <c r="D4182" i="1"/>
  <c r="E4182" i="1"/>
  <c r="F4182" i="1"/>
  <c r="C4183" i="1"/>
  <c r="D4183" i="1"/>
  <c r="E4183" i="1"/>
  <c r="F4183" i="1"/>
  <c r="C4184" i="1"/>
  <c r="D4184" i="1"/>
  <c r="E4184" i="1"/>
  <c r="F4184" i="1"/>
  <c r="C4185" i="1"/>
  <c r="D4185" i="1"/>
  <c r="E4185" i="1"/>
  <c r="F4185" i="1"/>
  <c r="C4186" i="1"/>
  <c r="D4186" i="1"/>
  <c r="E4186" i="1"/>
  <c r="F4186" i="1"/>
  <c r="C4187" i="1"/>
  <c r="D4187" i="1"/>
  <c r="E4187" i="1"/>
  <c r="F4187" i="1"/>
  <c r="C4188" i="1"/>
  <c r="D4188" i="1"/>
  <c r="E4188" i="1"/>
  <c r="F4188" i="1"/>
  <c r="C4189" i="1"/>
  <c r="D4189" i="1"/>
  <c r="E4189" i="1"/>
  <c r="F4189" i="1"/>
  <c r="C4190" i="1"/>
  <c r="D4190" i="1"/>
  <c r="E4190" i="1"/>
  <c r="F4190" i="1"/>
  <c r="C4191" i="1"/>
  <c r="D4191" i="1"/>
  <c r="E4191" i="1"/>
  <c r="F4191" i="1"/>
  <c r="C4192" i="1"/>
  <c r="D4192" i="1"/>
  <c r="E4192" i="1"/>
  <c r="F4192" i="1"/>
  <c r="C4193" i="1"/>
  <c r="D4193" i="1"/>
  <c r="E4193" i="1"/>
  <c r="F4193" i="1"/>
  <c r="C4194" i="1"/>
  <c r="D4194" i="1"/>
  <c r="E4194" i="1"/>
  <c r="F4194" i="1"/>
  <c r="C4195" i="1"/>
  <c r="D4195" i="1"/>
  <c r="E4195" i="1"/>
  <c r="F4195" i="1"/>
  <c r="C4196" i="1"/>
  <c r="D4196" i="1"/>
  <c r="E4196" i="1"/>
  <c r="F4196" i="1"/>
  <c r="C4197" i="1"/>
  <c r="D4197" i="1"/>
  <c r="E4197" i="1"/>
  <c r="F4197" i="1"/>
  <c r="C4198" i="1"/>
  <c r="D4198" i="1"/>
  <c r="E4198" i="1"/>
  <c r="F4198" i="1"/>
  <c r="C4199" i="1"/>
  <c r="D4199" i="1"/>
  <c r="E4199" i="1"/>
  <c r="F4199" i="1"/>
  <c r="C4200" i="1"/>
  <c r="D4200" i="1"/>
  <c r="E4200" i="1"/>
  <c r="F4200" i="1"/>
  <c r="C4201" i="1"/>
  <c r="D4201" i="1"/>
  <c r="E4201" i="1"/>
  <c r="F4201" i="1"/>
  <c r="C4202" i="1"/>
  <c r="D4202" i="1"/>
  <c r="E4202" i="1"/>
  <c r="F4202" i="1"/>
  <c r="C4203" i="1"/>
  <c r="D4203" i="1"/>
  <c r="E4203" i="1"/>
  <c r="F4203" i="1"/>
  <c r="C4204" i="1"/>
  <c r="D4204" i="1"/>
  <c r="E4204" i="1"/>
  <c r="F4204" i="1"/>
  <c r="C4205" i="1"/>
  <c r="D4205" i="1"/>
  <c r="E4205" i="1"/>
  <c r="F4205" i="1"/>
  <c r="C4206" i="1"/>
  <c r="D4206" i="1"/>
  <c r="E4206" i="1"/>
  <c r="F4206" i="1"/>
  <c r="C4207" i="1"/>
  <c r="D4207" i="1"/>
  <c r="E4207" i="1"/>
  <c r="F4207" i="1"/>
  <c r="C4208" i="1"/>
  <c r="D4208" i="1"/>
  <c r="E4208" i="1"/>
  <c r="F4208" i="1"/>
  <c r="C4209" i="1"/>
  <c r="D4209" i="1"/>
  <c r="E4209" i="1"/>
  <c r="F4209" i="1"/>
  <c r="C4210" i="1"/>
  <c r="D4210" i="1"/>
  <c r="E4210" i="1"/>
  <c r="F4210" i="1"/>
  <c r="C4211" i="1"/>
  <c r="D4211" i="1"/>
  <c r="E4211" i="1"/>
  <c r="F4211" i="1"/>
  <c r="C4212" i="1"/>
  <c r="D4212" i="1"/>
  <c r="E4212" i="1"/>
  <c r="F4212" i="1"/>
  <c r="C4213" i="1"/>
  <c r="D4213" i="1"/>
  <c r="E4213" i="1"/>
  <c r="F4213" i="1"/>
  <c r="C4214" i="1"/>
  <c r="D4214" i="1"/>
  <c r="E4214" i="1"/>
  <c r="F4214" i="1"/>
  <c r="C4215" i="1"/>
  <c r="D4215" i="1"/>
  <c r="E4215" i="1"/>
  <c r="F4215" i="1"/>
  <c r="C4216" i="1"/>
  <c r="D4216" i="1"/>
  <c r="E4216" i="1"/>
  <c r="F4216" i="1"/>
  <c r="C4217" i="1"/>
  <c r="D4217" i="1"/>
  <c r="E4217" i="1"/>
  <c r="F4217" i="1"/>
  <c r="C4218" i="1"/>
  <c r="D4218" i="1"/>
  <c r="E4218" i="1"/>
  <c r="F4218" i="1"/>
  <c r="C4219" i="1"/>
  <c r="D4219" i="1"/>
  <c r="E4219" i="1"/>
  <c r="F4219" i="1"/>
  <c r="C4220" i="1"/>
  <c r="D4220" i="1"/>
  <c r="E4220" i="1"/>
  <c r="F4220" i="1"/>
  <c r="C4221" i="1"/>
  <c r="D4221" i="1"/>
  <c r="E4221" i="1"/>
  <c r="F4221" i="1"/>
  <c r="C4222" i="1"/>
  <c r="D4222" i="1"/>
  <c r="E4222" i="1"/>
  <c r="F4222" i="1"/>
  <c r="C4223" i="1"/>
  <c r="D4223" i="1"/>
  <c r="E4223" i="1"/>
  <c r="F4223" i="1"/>
  <c r="C4224" i="1"/>
  <c r="D4224" i="1"/>
  <c r="E4224" i="1"/>
  <c r="F4224" i="1"/>
  <c r="C4225" i="1"/>
  <c r="D4225" i="1"/>
  <c r="E4225" i="1"/>
  <c r="F4225" i="1"/>
  <c r="C4226" i="1"/>
  <c r="D4226" i="1"/>
  <c r="E4226" i="1"/>
  <c r="F4226" i="1"/>
  <c r="C4227" i="1"/>
  <c r="D4227" i="1"/>
  <c r="E4227" i="1"/>
  <c r="F4227" i="1"/>
  <c r="C4228" i="1"/>
  <c r="D4228" i="1"/>
  <c r="E4228" i="1"/>
  <c r="F4228" i="1"/>
  <c r="C4229" i="1"/>
  <c r="D4229" i="1"/>
  <c r="E4229" i="1"/>
  <c r="F4229" i="1"/>
  <c r="C4230" i="1"/>
  <c r="D4230" i="1"/>
  <c r="E4230" i="1"/>
  <c r="F4230" i="1"/>
  <c r="C4231" i="1"/>
  <c r="D4231" i="1"/>
  <c r="E4231" i="1"/>
  <c r="F4231" i="1"/>
  <c r="C4232" i="1"/>
  <c r="D4232" i="1"/>
  <c r="E4232" i="1"/>
  <c r="F4232" i="1"/>
  <c r="C4233" i="1"/>
  <c r="D4233" i="1"/>
  <c r="E4233" i="1"/>
  <c r="F4233" i="1"/>
  <c r="C4234" i="1"/>
  <c r="D4234" i="1"/>
  <c r="E4234" i="1"/>
  <c r="F4234" i="1"/>
  <c r="C4235" i="1"/>
  <c r="D4235" i="1"/>
  <c r="E4235" i="1"/>
  <c r="F4235" i="1"/>
  <c r="C4236" i="1"/>
  <c r="D4236" i="1"/>
  <c r="E4236" i="1"/>
  <c r="F4236" i="1"/>
  <c r="C4237" i="1"/>
  <c r="D4237" i="1"/>
  <c r="E4237" i="1"/>
  <c r="F4237" i="1"/>
  <c r="C4238" i="1"/>
  <c r="D4238" i="1"/>
  <c r="E4238" i="1"/>
  <c r="F4238" i="1"/>
  <c r="C4239" i="1"/>
  <c r="D4239" i="1"/>
  <c r="E4239" i="1"/>
  <c r="F4239" i="1"/>
  <c r="C4240" i="1"/>
  <c r="D4240" i="1"/>
  <c r="E4240" i="1"/>
  <c r="F4240" i="1"/>
  <c r="C4241" i="1"/>
  <c r="D4241" i="1"/>
  <c r="E4241" i="1"/>
  <c r="F4241" i="1"/>
  <c r="C4242" i="1"/>
  <c r="D4242" i="1"/>
  <c r="E4242" i="1"/>
  <c r="F4242" i="1"/>
  <c r="C4243" i="1"/>
  <c r="D4243" i="1"/>
  <c r="E4243" i="1"/>
  <c r="F4243" i="1"/>
  <c r="C4244" i="1"/>
  <c r="D4244" i="1"/>
  <c r="E4244" i="1"/>
  <c r="F4244" i="1"/>
  <c r="C4245" i="1"/>
  <c r="D4245" i="1"/>
  <c r="E4245" i="1"/>
  <c r="F4245" i="1"/>
  <c r="C4246" i="1"/>
  <c r="D4246" i="1"/>
  <c r="E4246" i="1"/>
  <c r="F4246" i="1"/>
  <c r="C4247" i="1"/>
  <c r="D4247" i="1"/>
  <c r="E4247" i="1"/>
  <c r="F4247" i="1"/>
  <c r="C4248" i="1"/>
  <c r="D4248" i="1"/>
  <c r="E4248" i="1"/>
  <c r="F4248" i="1"/>
  <c r="C4249" i="1"/>
  <c r="D4249" i="1"/>
  <c r="E4249" i="1"/>
  <c r="F4249" i="1"/>
  <c r="C4250" i="1"/>
  <c r="D4250" i="1"/>
  <c r="E4250" i="1"/>
  <c r="F4250" i="1"/>
  <c r="C4251" i="1"/>
  <c r="D4251" i="1"/>
  <c r="E4251" i="1"/>
  <c r="F4251" i="1"/>
  <c r="C4252" i="1"/>
  <c r="D4252" i="1"/>
  <c r="E4252" i="1"/>
  <c r="F4252" i="1"/>
  <c r="C4253" i="1"/>
  <c r="D4253" i="1"/>
  <c r="E4253" i="1"/>
  <c r="F4253" i="1"/>
  <c r="C4254" i="1"/>
  <c r="D4254" i="1"/>
  <c r="E4254" i="1"/>
  <c r="F4254" i="1"/>
  <c r="C4255" i="1"/>
  <c r="D4255" i="1"/>
  <c r="E4255" i="1"/>
  <c r="F4255" i="1"/>
  <c r="C4256" i="1"/>
  <c r="D4256" i="1"/>
  <c r="E4256" i="1"/>
  <c r="F4256" i="1"/>
  <c r="C4257" i="1"/>
  <c r="D4257" i="1"/>
  <c r="E4257" i="1"/>
  <c r="F4257" i="1"/>
  <c r="C4258" i="1"/>
  <c r="D4258" i="1"/>
  <c r="E4258" i="1"/>
  <c r="F4258" i="1"/>
  <c r="C4259" i="1"/>
  <c r="D4259" i="1"/>
  <c r="E4259" i="1"/>
  <c r="F4259" i="1"/>
  <c r="C4260" i="1"/>
  <c r="D4260" i="1"/>
  <c r="E4260" i="1"/>
  <c r="F4260" i="1"/>
  <c r="C4261" i="1"/>
  <c r="D4261" i="1"/>
  <c r="E4261" i="1"/>
  <c r="F4261" i="1"/>
  <c r="C4262" i="1"/>
  <c r="D4262" i="1"/>
  <c r="E4262" i="1"/>
  <c r="F4262" i="1"/>
  <c r="C4263" i="1"/>
  <c r="D4263" i="1"/>
  <c r="E4263" i="1"/>
  <c r="F4263" i="1"/>
  <c r="C4264" i="1"/>
  <c r="D4264" i="1"/>
  <c r="E4264" i="1"/>
  <c r="F4264" i="1"/>
  <c r="C4265" i="1"/>
  <c r="D4265" i="1"/>
  <c r="E4265" i="1"/>
  <c r="F4265" i="1"/>
  <c r="C4266" i="1"/>
  <c r="D4266" i="1"/>
  <c r="E4266" i="1"/>
  <c r="F4266" i="1"/>
  <c r="C4267" i="1"/>
  <c r="D4267" i="1"/>
  <c r="E4267" i="1"/>
  <c r="F4267" i="1"/>
  <c r="C4268" i="1"/>
  <c r="D4268" i="1"/>
  <c r="E4268" i="1"/>
  <c r="F4268" i="1"/>
  <c r="C4269" i="1"/>
  <c r="D4269" i="1"/>
  <c r="E4269" i="1"/>
  <c r="F4269" i="1"/>
  <c r="C4270" i="1"/>
  <c r="D4270" i="1"/>
  <c r="E4270" i="1"/>
  <c r="F4270" i="1"/>
  <c r="C4271" i="1"/>
  <c r="D4271" i="1"/>
  <c r="E4271" i="1"/>
  <c r="F4271" i="1"/>
  <c r="C4272" i="1"/>
  <c r="D4272" i="1"/>
  <c r="E4272" i="1"/>
  <c r="F4272" i="1"/>
  <c r="C4273" i="1"/>
  <c r="D4273" i="1"/>
  <c r="E4273" i="1"/>
  <c r="F4273" i="1"/>
  <c r="C4274" i="1"/>
  <c r="D4274" i="1"/>
  <c r="E4274" i="1"/>
  <c r="F4274" i="1"/>
  <c r="C4275" i="1"/>
  <c r="D4275" i="1"/>
  <c r="E4275" i="1"/>
  <c r="F4275" i="1"/>
  <c r="C4276" i="1"/>
  <c r="D4276" i="1"/>
  <c r="E4276" i="1"/>
  <c r="F4276" i="1"/>
  <c r="C4277" i="1"/>
  <c r="D4277" i="1"/>
  <c r="E4277" i="1"/>
  <c r="F4277" i="1"/>
  <c r="C4278" i="1"/>
  <c r="D4278" i="1"/>
  <c r="E4278" i="1"/>
  <c r="F4278" i="1"/>
  <c r="C4279" i="1"/>
  <c r="D4279" i="1"/>
  <c r="E4279" i="1"/>
  <c r="F4279" i="1"/>
  <c r="C4280" i="1"/>
  <c r="D4280" i="1"/>
  <c r="E4280" i="1"/>
  <c r="F4280" i="1"/>
  <c r="C4281" i="1"/>
  <c r="D4281" i="1"/>
  <c r="E4281" i="1"/>
  <c r="F4281" i="1"/>
  <c r="C4282" i="1"/>
  <c r="D4282" i="1"/>
  <c r="E4282" i="1"/>
  <c r="F4282" i="1"/>
  <c r="C4283" i="1"/>
  <c r="D4283" i="1"/>
  <c r="E4283" i="1"/>
  <c r="F4283" i="1"/>
  <c r="C4284" i="1"/>
  <c r="D4284" i="1"/>
  <c r="E4284" i="1"/>
  <c r="F4284" i="1"/>
  <c r="C4285" i="1"/>
  <c r="D4285" i="1"/>
  <c r="E4285" i="1"/>
  <c r="F4285" i="1"/>
  <c r="C4286" i="1"/>
  <c r="D4286" i="1"/>
  <c r="E4286" i="1"/>
  <c r="F4286" i="1"/>
  <c r="C4287" i="1"/>
  <c r="D4287" i="1"/>
  <c r="E4287" i="1"/>
  <c r="F4287" i="1"/>
  <c r="C4288" i="1"/>
  <c r="D4288" i="1"/>
  <c r="E4288" i="1"/>
  <c r="F4288" i="1"/>
  <c r="C4289" i="1"/>
  <c r="D4289" i="1"/>
  <c r="E4289" i="1"/>
  <c r="F4289" i="1"/>
  <c r="C4290" i="1"/>
  <c r="D4290" i="1"/>
  <c r="E4290" i="1"/>
  <c r="F4290" i="1"/>
  <c r="C4291" i="1"/>
  <c r="D4291" i="1"/>
  <c r="E4291" i="1"/>
  <c r="F4291" i="1"/>
  <c r="C4292" i="1"/>
  <c r="D4292" i="1"/>
  <c r="E4292" i="1"/>
  <c r="F4292" i="1"/>
  <c r="C4293" i="1"/>
  <c r="D4293" i="1"/>
  <c r="E4293" i="1"/>
  <c r="F4293" i="1"/>
  <c r="C4294" i="1"/>
  <c r="D4294" i="1"/>
  <c r="E4294" i="1"/>
  <c r="F4294" i="1"/>
  <c r="C4295" i="1"/>
  <c r="D4295" i="1"/>
  <c r="E4295" i="1"/>
  <c r="F4295" i="1"/>
  <c r="C4296" i="1"/>
  <c r="D4296" i="1"/>
  <c r="E4296" i="1"/>
  <c r="F4296" i="1"/>
  <c r="C4297" i="1"/>
  <c r="D4297" i="1"/>
  <c r="E4297" i="1"/>
  <c r="F4297" i="1"/>
  <c r="C4298" i="1"/>
  <c r="D4298" i="1"/>
  <c r="E4298" i="1"/>
  <c r="F4298" i="1"/>
  <c r="C4299" i="1"/>
  <c r="D4299" i="1"/>
  <c r="E4299" i="1"/>
  <c r="F4299" i="1"/>
  <c r="C4300" i="1"/>
  <c r="D4300" i="1"/>
  <c r="E4300" i="1"/>
  <c r="F4300" i="1"/>
  <c r="C4301" i="1"/>
  <c r="D4301" i="1"/>
  <c r="E4301" i="1"/>
  <c r="F4301" i="1"/>
  <c r="C4302" i="1"/>
  <c r="D4302" i="1"/>
  <c r="E4302" i="1"/>
  <c r="F4302" i="1"/>
  <c r="C4303" i="1"/>
  <c r="D4303" i="1"/>
  <c r="E4303" i="1"/>
  <c r="F4303" i="1"/>
  <c r="C4304" i="1"/>
  <c r="D4304" i="1"/>
  <c r="E4304" i="1"/>
  <c r="F4304" i="1"/>
  <c r="C4305" i="1"/>
  <c r="D4305" i="1"/>
  <c r="E4305" i="1"/>
  <c r="F4305" i="1"/>
  <c r="C4306" i="1"/>
  <c r="D4306" i="1"/>
  <c r="E4306" i="1"/>
  <c r="F4306" i="1"/>
  <c r="C4307" i="1"/>
  <c r="D4307" i="1"/>
  <c r="E4307" i="1"/>
  <c r="F4307" i="1"/>
  <c r="C4308" i="1"/>
  <c r="D4308" i="1"/>
  <c r="E4308" i="1"/>
  <c r="F4308" i="1"/>
  <c r="C4309" i="1"/>
  <c r="D4309" i="1"/>
  <c r="E4309" i="1"/>
  <c r="F4309" i="1"/>
  <c r="C4310" i="1"/>
  <c r="D4310" i="1"/>
  <c r="E4310" i="1"/>
  <c r="F4310" i="1"/>
  <c r="C4311" i="1"/>
  <c r="D4311" i="1"/>
  <c r="E4311" i="1"/>
  <c r="F4311" i="1"/>
  <c r="C4312" i="1"/>
  <c r="D4312" i="1"/>
  <c r="E4312" i="1"/>
  <c r="F4312" i="1"/>
  <c r="C4313" i="1"/>
  <c r="D4313" i="1"/>
  <c r="E4313" i="1"/>
  <c r="F4313" i="1"/>
  <c r="C4314" i="1"/>
  <c r="D4314" i="1"/>
  <c r="E4314" i="1"/>
  <c r="F4314" i="1"/>
  <c r="C4315" i="1"/>
  <c r="D4315" i="1"/>
  <c r="E4315" i="1"/>
  <c r="F4315" i="1"/>
  <c r="C4316" i="1"/>
  <c r="D4316" i="1"/>
  <c r="E4316" i="1"/>
  <c r="F4316" i="1"/>
  <c r="C4317" i="1"/>
  <c r="D4317" i="1"/>
  <c r="E4317" i="1"/>
  <c r="F4317" i="1"/>
  <c r="C4318" i="1"/>
  <c r="D4318" i="1"/>
  <c r="E4318" i="1"/>
  <c r="F4318" i="1"/>
  <c r="C4319" i="1"/>
  <c r="D4319" i="1"/>
  <c r="E4319" i="1"/>
  <c r="F4319" i="1"/>
  <c r="C4320" i="1"/>
  <c r="D4320" i="1"/>
  <c r="E4320" i="1"/>
  <c r="F4320" i="1"/>
  <c r="C4321" i="1"/>
  <c r="D4321" i="1"/>
  <c r="E4321" i="1"/>
  <c r="F4321" i="1"/>
  <c r="C4322" i="1"/>
  <c r="D4322" i="1"/>
  <c r="E4322" i="1"/>
  <c r="F4322" i="1"/>
  <c r="C4323" i="1"/>
  <c r="D4323" i="1"/>
  <c r="E4323" i="1"/>
  <c r="F4323" i="1"/>
  <c r="C4324" i="1"/>
  <c r="D4324" i="1"/>
  <c r="E4324" i="1"/>
  <c r="F4324" i="1"/>
  <c r="C4325" i="1"/>
  <c r="D4325" i="1"/>
  <c r="E4325" i="1"/>
  <c r="F4325" i="1"/>
  <c r="C4326" i="1"/>
  <c r="D4326" i="1"/>
  <c r="E4326" i="1"/>
  <c r="F4326" i="1"/>
  <c r="C4327" i="1"/>
  <c r="D4327" i="1"/>
  <c r="E4327" i="1"/>
  <c r="F4327" i="1"/>
  <c r="C4328" i="1"/>
  <c r="D4328" i="1"/>
  <c r="E4328" i="1"/>
  <c r="F4328" i="1"/>
  <c r="C4329" i="1"/>
  <c r="D4329" i="1"/>
  <c r="E4329" i="1"/>
  <c r="F4329" i="1"/>
  <c r="C4330" i="1"/>
  <c r="D4330" i="1"/>
  <c r="E4330" i="1"/>
  <c r="F4330" i="1"/>
  <c r="C4331" i="1"/>
  <c r="D4331" i="1"/>
  <c r="E4331" i="1"/>
  <c r="F4331" i="1"/>
  <c r="C4332" i="1"/>
  <c r="D4332" i="1"/>
  <c r="E4332" i="1"/>
  <c r="F4332" i="1"/>
  <c r="C4333" i="1"/>
  <c r="D4333" i="1"/>
  <c r="E4333" i="1"/>
  <c r="F4333" i="1"/>
  <c r="C4334" i="1"/>
  <c r="D4334" i="1"/>
  <c r="E4334" i="1"/>
  <c r="F4334" i="1"/>
  <c r="C4335" i="1"/>
  <c r="D4335" i="1"/>
  <c r="E4335" i="1"/>
  <c r="F4335" i="1"/>
  <c r="C4336" i="1"/>
  <c r="D4336" i="1"/>
  <c r="E4336" i="1"/>
  <c r="F4336" i="1"/>
  <c r="C4337" i="1"/>
  <c r="D4337" i="1"/>
  <c r="E4337" i="1"/>
  <c r="F4337" i="1"/>
  <c r="C4338" i="1"/>
  <c r="D4338" i="1"/>
  <c r="E4338" i="1"/>
  <c r="F4338" i="1"/>
  <c r="C4339" i="1"/>
  <c r="D4339" i="1"/>
  <c r="E4339" i="1"/>
  <c r="F4339" i="1"/>
  <c r="C4340" i="1"/>
  <c r="D4340" i="1"/>
  <c r="E4340" i="1"/>
  <c r="F4340" i="1"/>
  <c r="C4341" i="1"/>
  <c r="D4341" i="1"/>
  <c r="E4341" i="1"/>
  <c r="F4341" i="1"/>
  <c r="C4342" i="1"/>
  <c r="D4342" i="1"/>
  <c r="E4342" i="1"/>
  <c r="F4342" i="1"/>
  <c r="C4343" i="1"/>
  <c r="D4343" i="1"/>
  <c r="E4343" i="1"/>
  <c r="F4343" i="1"/>
  <c r="C4344" i="1"/>
  <c r="D4344" i="1"/>
  <c r="E4344" i="1"/>
  <c r="F4344" i="1"/>
  <c r="C4345" i="1"/>
  <c r="D4345" i="1"/>
  <c r="E4345" i="1"/>
  <c r="F4345" i="1"/>
  <c r="C4346" i="1"/>
  <c r="D4346" i="1"/>
  <c r="E4346" i="1"/>
  <c r="F4346" i="1"/>
  <c r="C4347" i="1"/>
  <c r="D4347" i="1"/>
  <c r="E4347" i="1"/>
  <c r="F4347" i="1"/>
  <c r="C4348" i="1"/>
  <c r="D4348" i="1"/>
  <c r="E4348" i="1"/>
  <c r="F4348" i="1"/>
  <c r="C4349" i="1"/>
  <c r="D4349" i="1"/>
  <c r="E4349" i="1"/>
  <c r="F4349" i="1"/>
  <c r="C4350" i="1"/>
  <c r="D4350" i="1"/>
  <c r="E4350" i="1"/>
  <c r="F4350" i="1"/>
  <c r="C4351" i="1"/>
  <c r="D4351" i="1"/>
  <c r="E4351" i="1"/>
  <c r="F4351" i="1"/>
  <c r="C4352" i="1"/>
  <c r="D4352" i="1"/>
  <c r="E4352" i="1"/>
  <c r="F4352" i="1"/>
  <c r="C4353" i="1"/>
  <c r="D4353" i="1"/>
  <c r="E4353" i="1"/>
  <c r="F4353" i="1"/>
  <c r="C4354" i="1"/>
  <c r="D4354" i="1"/>
  <c r="E4354" i="1"/>
  <c r="F4354" i="1"/>
  <c r="C4355" i="1"/>
  <c r="D4355" i="1"/>
  <c r="E4355" i="1"/>
  <c r="F4355" i="1"/>
  <c r="C4356" i="1"/>
  <c r="D4356" i="1"/>
  <c r="E4356" i="1"/>
  <c r="F4356" i="1"/>
  <c r="C4357" i="1"/>
  <c r="D4357" i="1"/>
  <c r="E4357" i="1"/>
  <c r="F4357" i="1"/>
  <c r="C4358" i="1"/>
  <c r="D4358" i="1"/>
  <c r="E4358" i="1"/>
  <c r="F4358" i="1"/>
  <c r="C4359" i="1"/>
  <c r="D4359" i="1"/>
  <c r="E4359" i="1"/>
  <c r="F4359" i="1"/>
  <c r="C4360" i="1"/>
  <c r="D4360" i="1"/>
  <c r="E4360" i="1"/>
  <c r="F4360" i="1"/>
  <c r="C4361" i="1"/>
  <c r="D4361" i="1"/>
  <c r="E4361" i="1"/>
  <c r="F4361" i="1"/>
  <c r="C4362" i="1"/>
  <c r="D4362" i="1"/>
  <c r="E4362" i="1"/>
  <c r="F4362" i="1"/>
  <c r="C4363" i="1"/>
  <c r="D4363" i="1"/>
  <c r="E4363" i="1"/>
  <c r="F4363" i="1"/>
  <c r="C4364" i="1"/>
  <c r="D4364" i="1"/>
  <c r="E4364" i="1"/>
  <c r="F4364" i="1"/>
  <c r="C4365" i="1"/>
  <c r="D4365" i="1"/>
  <c r="E4365" i="1"/>
  <c r="F4365" i="1"/>
  <c r="C4366" i="1"/>
  <c r="D4366" i="1"/>
  <c r="E4366" i="1"/>
  <c r="F4366" i="1"/>
  <c r="C4367" i="1"/>
  <c r="D4367" i="1"/>
  <c r="E4367" i="1"/>
  <c r="F4367" i="1"/>
  <c r="C4368" i="1"/>
  <c r="D4368" i="1"/>
  <c r="E4368" i="1"/>
  <c r="F4368" i="1"/>
  <c r="C4369" i="1"/>
  <c r="D4369" i="1"/>
  <c r="E4369" i="1"/>
  <c r="F4369" i="1"/>
  <c r="C4370" i="1"/>
  <c r="D4370" i="1"/>
  <c r="E4370" i="1"/>
  <c r="F4370" i="1"/>
  <c r="C4371" i="1"/>
  <c r="D4371" i="1"/>
  <c r="E4371" i="1"/>
  <c r="F4371" i="1"/>
  <c r="C4372" i="1"/>
  <c r="D4372" i="1"/>
  <c r="E4372" i="1"/>
  <c r="F4372" i="1"/>
  <c r="C4373" i="1"/>
  <c r="D4373" i="1"/>
  <c r="E4373" i="1"/>
  <c r="F4373" i="1"/>
  <c r="C4374" i="1"/>
  <c r="D4374" i="1"/>
  <c r="E4374" i="1"/>
  <c r="F4374" i="1"/>
  <c r="C4375" i="1"/>
  <c r="D4375" i="1"/>
  <c r="E4375" i="1"/>
  <c r="F4375" i="1"/>
  <c r="C4376" i="1"/>
  <c r="D4376" i="1"/>
  <c r="E4376" i="1"/>
  <c r="F4376" i="1"/>
  <c r="C4377" i="1"/>
  <c r="D4377" i="1"/>
  <c r="E4377" i="1"/>
  <c r="F4377" i="1"/>
  <c r="C4378" i="1"/>
  <c r="D4378" i="1"/>
  <c r="E4378" i="1"/>
  <c r="F4378" i="1"/>
  <c r="C4379" i="1"/>
  <c r="D4379" i="1"/>
  <c r="E4379" i="1"/>
  <c r="F4379" i="1"/>
  <c r="C4380" i="1"/>
  <c r="D4380" i="1"/>
  <c r="E4380" i="1"/>
  <c r="F4380" i="1"/>
  <c r="C4381" i="1"/>
  <c r="D4381" i="1"/>
  <c r="E4381" i="1"/>
  <c r="F4381" i="1"/>
  <c r="C4382" i="1"/>
  <c r="D4382" i="1"/>
  <c r="E4382" i="1"/>
  <c r="F4382" i="1"/>
  <c r="C4383" i="1"/>
  <c r="D4383" i="1"/>
  <c r="E4383" i="1"/>
  <c r="F4383" i="1"/>
  <c r="C4384" i="1"/>
  <c r="D4384" i="1"/>
  <c r="E4384" i="1"/>
  <c r="F4384" i="1"/>
  <c r="C4385" i="1"/>
  <c r="D4385" i="1"/>
  <c r="E4385" i="1"/>
  <c r="F4385" i="1"/>
  <c r="C4386" i="1"/>
  <c r="D4386" i="1"/>
  <c r="E4386" i="1"/>
  <c r="F4386" i="1"/>
  <c r="C4387" i="1"/>
  <c r="D4387" i="1"/>
  <c r="E4387" i="1"/>
  <c r="F4387" i="1"/>
  <c r="C4388" i="1"/>
  <c r="D4388" i="1"/>
  <c r="E4388" i="1"/>
  <c r="F4388" i="1"/>
  <c r="C4389" i="1"/>
  <c r="D4389" i="1"/>
  <c r="E4389" i="1"/>
  <c r="F4389" i="1"/>
  <c r="C4390" i="1"/>
  <c r="D4390" i="1"/>
  <c r="E4390" i="1"/>
  <c r="F4390" i="1"/>
  <c r="C4391" i="1"/>
  <c r="D4391" i="1"/>
  <c r="E4391" i="1"/>
  <c r="F4391" i="1"/>
  <c r="C4392" i="1"/>
  <c r="D4392" i="1"/>
  <c r="E4392" i="1"/>
  <c r="F4392" i="1"/>
  <c r="C4393" i="1"/>
  <c r="D4393" i="1"/>
  <c r="E4393" i="1"/>
  <c r="F4393" i="1"/>
  <c r="C4394" i="1"/>
  <c r="D4394" i="1"/>
  <c r="E4394" i="1"/>
  <c r="F4394" i="1"/>
  <c r="C4395" i="1"/>
  <c r="D4395" i="1"/>
  <c r="E4395" i="1"/>
  <c r="F4395" i="1"/>
  <c r="C4396" i="1"/>
  <c r="D4396" i="1"/>
  <c r="E4396" i="1"/>
  <c r="F4396" i="1"/>
  <c r="C4397" i="1"/>
  <c r="D4397" i="1"/>
  <c r="E4397" i="1"/>
  <c r="F4397" i="1"/>
  <c r="C4398" i="1"/>
  <c r="D4398" i="1"/>
  <c r="E4398" i="1"/>
  <c r="F4398" i="1"/>
  <c r="C4399" i="1"/>
  <c r="D4399" i="1"/>
  <c r="E4399" i="1"/>
  <c r="F4399" i="1"/>
  <c r="C4400" i="1"/>
  <c r="D4400" i="1"/>
  <c r="E4400" i="1"/>
  <c r="F4400" i="1"/>
  <c r="C4401" i="1"/>
  <c r="D4401" i="1"/>
  <c r="E4401" i="1"/>
  <c r="F4401" i="1"/>
  <c r="C4402" i="1"/>
  <c r="D4402" i="1"/>
  <c r="E4402" i="1"/>
  <c r="F4402" i="1"/>
  <c r="C4403" i="1"/>
  <c r="D4403" i="1"/>
  <c r="E4403" i="1"/>
  <c r="F4403" i="1"/>
  <c r="C4404" i="1"/>
  <c r="D4404" i="1"/>
  <c r="E4404" i="1"/>
  <c r="F4404" i="1"/>
  <c r="C4405" i="1"/>
  <c r="D4405" i="1"/>
  <c r="E4405" i="1"/>
  <c r="F4405" i="1"/>
  <c r="C4406" i="1"/>
  <c r="D4406" i="1"/>
  <c r="E4406" i="1"/>
  <c r="F4406" i="1"/>
  <c r="C4407" i="1"/>
  <c r="D4407" i="1"/>
  <c r="E4407" i="1"/>
  <c r="F4407" i="1"/>
  <c r="C4408" i="1"/>
  <c r="D4408" i="1"/>
  <c r="E4408" i="1"/>
  <c r="F4408" i="1"/>
  <c r="C4409" i="1"/>
  <c r="D4409" i="1"/>
  <c r="E4409" i="1"/>
  <c r="F4409" i="1"/>
  <c r="C4410" i="1"/>
  <c r="D4410" i="1"/>
  <c r="E4410" i="1"/>
  <c r="F4410" i="1"/>
  <c r="C4411" i="1"/>
  <c r="D4411" i="1"/>
  <c r="E4411" i="1"/>
  <c r="F4411" i="1"/>
  <c r="C4412" i="1"/>
  <c r="D4412" i="1"/>
  <c r="E4412" i="1"/>
  <c r="F4412" i="1"/>
  <c r="C4413" i="1"/>
  <c r="D4413" i="1"/>
  <c r="E4413" i="1"/>
  <c r="F4413" i="1"/>
  <c r="C4414" i="1"/>
  <c r="D4414" i="1"/>
  <c r="E4414" i="1"/>
  <c r="F4414" i="1"/>
  <c r="C4415" i="1"/>
  <c r="D4415" i="1"/>
  <c r="E4415" i="1"/>
  <c r="F4415" i="1"/>
  <c r="C4416" i="1"/>
  <c r="D4416" i="1"/>
  <c r="E4416" i="1"/>
  <c r="F4416" i="1"/>
  <c r="C4417" i="1"/>
  <c r="D4417" i="1"/>
  <c r="E4417" i="1"/>
  <c r="F4417" i="1"/>
  <c r="C4418" i="1"/>
  <c r="D4418" i="1"/>
  <c r="E4418" i="1"/>
  <c r="F4418" i="1"/>
  <c r="C4419" i="1"/>
  <c r="D4419" i="1"/>
  <c r="E4419" i="1"/>
  <c r="F4419" i="1"/>
  <c r="C4420" i="1"/>
  <c r="D4420" i="1"/>
  <c r="E4420" i="1"/>
  <c r="F4420" i="1"/>
  <c r="C4421" i="1"/>
  <c r="D4421" i="1"/>
  <c r="E4421" i="1"/>
  <c r="F4421" i="1"/>
  <c r="C4422" i="1"/>
  <c r="D4422" i="1"/>
  <c r="E4422" i="1"/>
  <c r="F4422" i="1"/>
  <c r="C4423" i="1"/>
  <c r="D4423" i="1"/>
  <c r="E4423" i="1"/>
  <c r="F4423" i="1"/>
  <c r="C4424" i="1"/>
  <c r="D4424" i="1"/>
  <c r="E4424" i="1"/>
  <c r="F4424" i="1"/>
  <c r="C4425" i="1"/>
  <c r="D4425" i="1"/>
  <c r="E4425" i="1"/>
  <c r="F4425" i="1"/>
  <c r="C4426" i="1"/>
  <c r="D4426" i="1"/>
  <c r="E4426" i="1"/>
  <c r="F4426" i="1"/>
  <c r="C4427" i="1"/>
  <c r="D4427" i="1"/>
  <c r="E4427" i="1"/>
  <c r="F4427" i="1"/>
  <c r="C4428" i="1"/>
  <c r="D4428" i="1"/>
  <c r="E4428" i="1"/>
  <c r="F4428" i="1"/>
  <c r="C4429" i="1"/>
  <c r="D4429" i="1"/>
  <c r="E4429" i="1"/>
  <c r="F4429" i="1"/>
  <c r="C4430" i="1"/>
  <c r="D4430" i="1"/>
  <c r="E4430" i="1"/>
  <c r="F4430" i="1"/>
  <c r="C4431" i="1"/>
  <c r="D4431" i="1"/>
  <c r="E4431" i="1"/>
  <c r="F4431" i="1"/>
  <c r="C4432" i="1"/>
  <c r="D4432" i="1"/>
  <c r="E4432" i="1"/>
  <c r="F4432" i="1"/>
  <c r="C4433" i="1"/>
  <c r="D4433" i="1"/>
  <c r="E4433" i="1"/>
  <c r="F4433" i="1"/>
  <c r="C4434" i="1"/>
  <c r="D4434" i="1"/>
  <c r="E4434" i="1"/>
  <c r="F4434" i="1"/>
  <c r="C4435" i="1"/>
  <c r="D4435" i="1"/>
  <c r="E4435" i="1"/>
  <c r="F4435" i="1"/>
  <c r="C4436" i="1"/>
  <c r="D4436" i="1"/>
  <c r="E4436" i="1"/>
  <c r="F4436" i="1"/>
  <c r="C4437" i="1"/>
  <c r="D4437" i="1"/>
  <c r="E4437" i="1"/>
  <c r="F4437" i="1"/>
  <c r="C4438" i="1"/>
  <c r="D4438" i="1"/>
  <c r="E4438" i="1"/>
  <c r="F4438" i="1"/>
  <c r="C4439" i="1"/>
  <c r="D4439" i="1"/>
  <c r="E4439" i="1"/>
  <c r="F4439" i="1"/>
  <c r="C4440" i="1"/>
  <c r="D4440" i="1"/>
  <c r="E4440" i="1"/>
  <c r="F4440" i="1"/>
  <c r="C4441" i="1"/>
  <c r="D4441" i="1"/>
  <c r="E4441" i="1"/>
  <c r="F4441" i="1"/>
  <c r="C4442" i="1"/>
  <c r="D4442" i="1"/>
  <c r="E4442" i="1"/>
  <c r="F4442" i="1"/>
  <c r="C4443" i="1"/>
  <c r="D4443" i="1"/>
  <c r="E4443" i="1"/>
  <c r="F4443" i="1"/>
  <c r="C4444" i="1"/>
  <c r="D4444" i="1"/>
  <c r="E4444" i="1"/>
  <c r="F4444" i="1"/>
  <c r="C4445" i="1"/>
  <c r="D4445" i="1"/>
  <c r="E4445" i="1"/>
  <c r="F4445" i="1"/>
  <c r="C4446" i="1"/>
  <c r="D4446" i="1"/>
  <c r="E4446" i="1"/>
  <c r="F4446" i="1"/>
  <c r="C4447" i="1"/>
  <c r="D4447" i="1"/>
  <c r="E4447" i="1"/>
  <c r="F4447" i="1"/>
  <c r="C4448" i="1"/>
  <c r="D4448" i="1"/>
  <c r="E4448" i="1"/>
  <c r="F4448" i="1"/>
  <c r="C4449" i="1"/>
  <c r="D4449" i="1"/>
  <c r="E4449" i="1"/>
  <c r="F4449" i="1"/>
  <c r="C4450" i="1"/>
  <c r="D4450" i="1"/>
  <c r="E4450" i="1"/>
  <c r="F4450" i="1"/>
  <c r="C4451" i="1"/>
  <c r="D4451" i="1"/>
  <c r="E4451" i="1"/>
  <c r="F4451" i="1"/>
  <c r="C4452" i="1"/>
  <c r="D4452" i="1"/>
  <c r="E4452" i="1"/>
  <c r="F4452" i="1"/>
  <c r="C4453" i="1"/>
  <c r="D4453" i="1"/>
  <c r="E4453" i="1"/>
  <c r="F4453" i="1"/>
  <c r="C4454" i="1"/>
  <c r="D4454" i="1"/>
  <c r="E4454" i="1"/>
  <c r="F4454" i="1"/>
  <c r="C4455" i="1"/>
  <c r="D4455" i="1"/>
  <c r="E4455" i="1"/>
  <c r="F4455" i="1"/>
  <c r="C4456" i="1"/>
  <c r="D4456" i="1"/>
  <c r="E4456" i="1"/>
  <c r="F4456" i="1"/>
  <c r="C4457" i="1"/>
  <c r="D4457" i="1"/>
  <c r="E4457" i="1"/>
  <c r="F4457" i="1"/>
  <c r="C4458" i="1"/>
  <c r="D4458" i="1"/>
  <c r="E4458" i="1"/>
  <c r="F4458" i="1"/>
  <c r="C4459" i="1"/>
  <c r="D4459" i="1"/>
  <c r="E4459" i="1"/>
  <c r="F4459" i="1"/>
  <c r="C4460" i="1"/>
  <c r="D4460" i="1"/>
  <c r="E4460" i="1"/>
  <c r="F4460" i="1"/>
  <c r="C4461" i="1"/>
  <c r="D4461" i="1"/>
  <c r="E4461" i="1"/>
  <c r="F4461" i="1"/>
  <c r="C4462" i="1"/>
  <c r="D4462" i="1"/>
  <c r="E4462" i="1"/>
  <c r="F4462" i="1"/>
  <c r="C4463" i="1"/>
  <c r="D4463" i="1"/>
  <c r="E4463" i="1"/>
  <c r="F4463" i="1"/>
  <c r="C4464" i="1"/>
  <c r="D4464" i="1"/>
  <c r="E4464" i="1"/>
  <c r="F4464" i="1"/>
  <c r="C4465" i="1"/>
  <c r="D4465" i="1"/>
  <c r="E4465" i="1"/>
  <c r="F4465" i="1"/>
  <c r="C4466" i="1"/>
  <c r="D4466" i="1"/>
  <c r="E4466" i="1"/>
  <c r="F4466" i="1"/>
  <c r="C4467" i="1"/>
  <c r="D4467" i="1"/>
  <c r="E4467" i="1"/>
  <c r="F4467" i="1"/>
  <c r="C4468" i="1"/>
  <c r="D4468" i="1"/>
  <c r="E4468" i="1"/>
  <c r="F4468" i="1"/>
  <c r="C4469" i="1"/>
  <c r="D4469" i="1"/>
  <c r="E4469" i="1"/>
  <c r="F4469" i="1"/>
  <c r="C4470" i="1"/>
  <c r="D4470" i="1"/>
  <c r="E4470" i="1"/>
  <c r="F4470" i="1"/>
  <c r="C4471" i="1"/>
  <c r="D4471" i="1"/>
  <c r="E4471" i="1"/>
  <c r="F4471" i="1"/>
  <c r="C4472" i="1"/>
  <c r="D4472" i="1"/>
  <c r="E4472" i="1"/>
  <c r="F4472" i="1"/>
  <c r="C4473" i="1"/>
  <c r="D4473" i="1"/>
  <c r="E4473" i="1"/>
  <c r="F4473" i="1"/>
  <c r="C4474" i="1"/>
  <c r="D4474" i="1"/>
  <c r="E4474" i="1"/>
  <c r="F4474" i="1"/>
  <c r="C4475" i="1"/>
  <c r="D4475" i="1"/>
  <c r="E4475" i="1"/>
  <c r="F4475" i="1"/>
  <c r="C4476" i="1"/>
  <c r="D4476" i="1"/>
  <c r="E4476" i="1"/>
  <c r="F4476" i="1"/>
  <c r="C4477" i="1"/>
  <c r="D4477" i="1"/>
  <c r="E4477" i="1"/>
  <c r="F4477" i="1"/>
  <c r="C4478" i="1"/>
  <c r="D4478" i="1"/>
  <c r="E4478" i="1"/>
  <c r="F4478" i="1"/>
  <c r="C4479" i="1"/>
  <c r="D4479" i="1"/>
  <c r="E4479" i="1"/>
  <c r="F4479" i="1"/>
  <c r="C4480" i="1"/>
  <c r="D4480" i="1"/>
  <c r="E4480" i="1"/>
  <c r="F4480" i="1"/>
  <c r="C4481" i="1"/>
  <c r="D4481" i="1"/>
  <c r="E4481" i="1"/>
  <c r="F4481" i="1"/>
  <c r="C4482" i="1"/>
  <c r="D4482" i="1"/>
  <c r="E4482" i="1"/>
  <c r="F4482" i="1"/>
  <c r="C4483" i="1"/>
  <c r="D4483" i="1"/>
  <c r="E4483" i="1"/>
  <c r="F4483" i="1"/>
  <c r="C4484" i="1"/>
  <c r="D4484" i="1"/>
  <c r="E4484" i="1"/>
  <c r="F4484" i="1"/>
  <c r="C4485" i="1"/>
  <c r="D4485" i="1"/>
  <c r="E4485" i="1"/>
  <c r="F4485" i="1"/>
  <c r="C4486" i="1"/>
  <c r="D4486" i="1"/>
  <c r="E4486" i="1"/>
  <c r="F4486" i="1"/>
  <c r="C4487" i="1"/>
  <c r="D4487" i="1"/>
  <c r="E4487" i="1"/>
  <c r="F4487" i="1"/>
  <c r="C4488" i="1"/>
  <c r="D4488" i="1"/>
  <c r="E4488" i="1"/>
  <c r="F4488" i="1"/>
  <c r="C4489" i="1"/>
  <c r="D4489" i="1"/>
  <c r="E4489" i="1"/>
  <c r="F4489" i="1"/>
  <c r="C4490" i="1"/>
  <c r="D4490" i="1"/>
  <c r="E4490" i="1"/>
  <c r="F4490" i="1"/>
  <c r="C4491" i="1"/>
  <c r="D4491" i="1"/>
  <c r="E4491" i="1"/>
  <c r="F4491" i="1"/>
  <c r="C4492" i="1"/>
  <c r="D4492" i="1"/>
  <c r="E4492" i="1"/>
  <c r="F4492" i="1"/>
  <c r="C4493" i="1"/>
  <c r="D4493" i="1"/>
  <c r="E4493" i="1"/>
  <c r="F4493" i="1"/>
  <c r="C4494" i="1"/>
  <c r="D4494" i="1"/>
  <c r="E4494" i="1"/>
  <c r="F4494" i="1"/>
  <c r="C4495" i="1"/>
  <c r="D4495" i="1"/>
  <c r="E4495" i="1"/>
  <c r="F4495" i="1"/>
  <c r="C4496" i="1"/>
  <c r="D4496" i="1"/>
  <c r="E4496" i="1"/>
  <c r="F4496" i="1"/>
  <c r="C4497" i="1"/>
  <c r="D4497" i="1"/>
  <c r="E4497" i="1"/>
  <c r="F4497" i="1"/>
  <c r="C4498" i="1"/>
  <c r="D4498" i="1"/>
  <c r="E4498" i="1"/>
  <c r="F4498" i="1"/>
  <c r="C4499" i="1"/>
  <c r="D4499" i="1"/>
  <c r="E4499" i="1"/>
  <c r="F4499" i="1"/>
  <c r="C4500" i="1"/>
  <c r="D4500" i="1"/>
  <c r="E4500" i="1"/>
  <c r="F4500" i="1"/>
  <c r="C4501" i="1"/>
  <c r="D4501" i="1"/>
  <c r="E4501" i="1"/>
  <c r="F4501" i="1"/>
  <c r="C4502" i="1"/>
  <c r="D4502" i="1"/>
  <c r="E4502" i="1"/>
  <c r="F4502" i="1"/>
  <c r="C4503" i="1"/>
  <c r="D4503" i="1"/>
  <c r="E4503" i="1"/>
  <c r="F4503" i="1"/>
  <c r="C4504" i="1"/>
  <c r="D4504" i="1"/>
  <c r="E4504" i="1"/>
  <c r="F4504" i="1"/>
  <c r="C4505" i="1"/>
  <c r="D4505" i="1"/>
  <c r="E4505" i="1"/>
  <c r="F4505" i="1"/>
  <c r="C4506" i="1"/>
  <c r="D4506" i="1"/>
  <c r="E4506" i="1"/>
  <c r="F4506" i="1"/>
  <c r="C4507" i="1"/>
  <c r="D4507" i="1"/>
  <c r="E4507" i="1"/>
  <c r="F4507" i="1"/>
  <c r="C4508" i="1"/>
  <c r="D4508" i="1"/>
  <c r="E4508" i="1"/>
  <c r="F4508" i="1"/>
  <c r="C4509" i="1"/>
  <c r="D4509" i="1"/>
  <c r="E4509" i="1"/>
  <c r="F4509" i="1"/>
  <c r="C4510" i="1"/>
  <c r="D4510" i="1"/>
  <c r="E4510" i="1"/>
  <c r="F4510" i="1"/>
  <c r="C4511" i="1"/>
  <c r="D4511" i="1"/>
  <c r="E4511" i="1"/>
  <c r="F4511" i="1"/>
  <c r="C4512" i="1"/>
  <c r="D4512" i="1"/>
  <c r="E4512" i="1"/>
  <c r="F4512" i="1"/>
  <c r="C4513" i="1"/>
  <c r="D4513" i="1"/>
  <c r="E4513" i="1"/>
  <c r="F4513" i="1"/>
  <c r="C4514" i="1"/>
  <c r="D4514" i="1"/>
  <c r="E4514" i="1"/>
  <c r="F4514" i="1"/>
  <c r="C4515" i="1"/>
  <c r="D4515" i="1"/>
  <c r="E4515" i="1"/>
  <c r="F4515" i="1"/>
  <c r="C4516" i="1"/>
  <c r="D4516" i="1"/>
  <c r="E4516" i="1"/>
  <c r="F4516" i="1"/>
  <c r="C4517" i="1"/>
  <c r="D4517" i="1"/>
  <c r="E4517" i="1"/>
  <c r="F4517" i="1"/>
  <c r="C4518" i="1"/>
  <c r="D4518" i="1"/>
  <c r="E4518" i="1"/>
  <c r="F4518" i="1"/>
  <c r="C4519" i="1"/>
  <c r="D4519" i="1"/>
  <c r="E4519" i="1"/>
  <c r="F4519" i="1"/>
  <c r="C4520" i="1"/>
  <c r="D4520" i="1"/>
  <c r="E4520" i="1"/>
  <c r="F4520" i="1"/>
  <c r="C4521" i="1"/>
  <c r="D4521" i="1"/>
  <c r="E4521" i="1"/>
  <c r="F4521" i="1"/>
  <c r="C4522" i="1"/>
  <c r="D4522" i="1"/>
  <c r="E4522" i="1"/>
  <c r="F4522" i="1"/>
  <c r="C4523" i="1"/>
  <c r="D4523" i="1"/>
  <c r="E4523" i="1"/>
  <c r="F4523" i="1"/>
  <c r="C4524" i="1"/>
  <c r="D4524" i="1"/>
  <c r="E4524" i="1"/>
  <c r="F4524" i="1"/>
  <c r="C4525" i="1"/>
  <c r="D4525" i="1"/>
  <c r="E4525" i="1"/>
  <c r="F4525" i="1"/>
  <c r="C4526" i="1"/>
  <c r="D4526" i="1"/>
  <c r="E4526" i="1"/>
  <c r="F4526" i="1"/>
  <c r="C4527" i="1"/>
  <c r="D4527" i="1"/>
  <c r="E4527" i="1"/>
  <c r="F4527" i="1"/>
  <c r="C4528" i="1"/>
  <c r="D4528" i="1"/>
  <c r="E4528" i="1"/>
  <c r="F4528" i="1"/>
  <c r="C4529" i="1"/>
  <c r="D4529" i="1"/>
  <c r="E4529" i="1"/>
  <c r="F4529" i="1"/>
  <c r="C4530" i="1"/>
  <c r="D4530" i="1"/>
  <c r="E4530" i="1"/>
  <c r="F4530" i="1"/>
  <c r="C4531" i="1"/>
  <c r="D4531" i="1"/>
  <c r="E4531" i="1"/>
  <c r="F4531" i="1"/>
  <c r="C4532" i="1"/>
  <c r="D4532" i="1"/>
  <c r="E4532" i="1"/>
  <c r="F4532" i="1"/>
  <c r="C4533" i="1"/>
  <c r="D4533" i="1"/>
  <c r="E4533" i="1"/>
  <c r="F4533" i="1"/>
  <c r="C4534" i="1"/>
  <c r="D4534" i="1"/>
  <c r="E4534" i="1"/>
  <c r="F4534" i="1"/>
  <c r="C4535" i="1"/>
  <c r="D4535" i="1"/>
  <c r="E4535" i="1"/>
  <c r="F4535" i="1"/>
  <c r="C4536" i="1"/>
  <c r="D4536" i="1"/>
  <c r="E4536" i="1"/>
  <c r="F4536" i="1"/>
  <c r="C4537" i="1"/>
  <c r="D4537" i="1"/>
  <c r="E4537" i="1"/>
  <c r="F4537" i="1"/>
  <c r="C4538" i="1"/>
  <c r="D4538" i="1"/>
  <c r="E4538" i="1"/>
  <c r="F4538" i="1"/>
  <c r="C4539" i="1"/>
  <c r="D4539" i="1"/>
  <c r="E4539" i="1"/>
  <c r="F4539" i="1"/>
  <c r="C4540" i="1"/>
  <c r="D4540" i="1"/>
  <c r="E4540" i="1"/>
  <c r="F4540" i="1"/>
  <c r="C4541" i="1"/>
  <c r="D4541" i="1"/>
  <c r="E4541" i="1"/>
  <c r="F4541" i="1"/>
  <c r="C4542" i="1"/>
  <c r="D4542" i="1"/>
  <c r="E4542" i="1"/>
  <c r="F4542" i="1"/>
  <c r="C4543" i="1"/>
  <c r="D4543" i="1"/>
  <c r="E4543" i="1"/>
  <c r="F4543" i="1"/>
  <c r="C4544" i="1"/>
  <c r="D4544" i="1"/>
  <c r="E4544" i="1"/>
  <c r="F4544" i="1"/>
  <c r="C4545" i="1"/>
  <c r="D4545" i="1"/>
  <c r="E4545" i="1"/>
  <c r="F4545" i="1"/>
  <c r="C4546" i="1"/>
  <c r="D4546" i="1"/>
  <c r="E4546" i="1"/>
  <c r="F4546" i="1"/>
  <c r="C4547" i="1"/>
  <c r="D4547" i="1"/>
  <c r="E4547" i="1"/>
  <c r="F4547" i="1"/>
  <c r="C4548" i="1"/>
  <c r="D4548" i="1"/>
  <c r="E4548" i="1"/>
  <c r="F4548" i="1"/>
  <c r="C4549" i="1"/>
  <c r="D4549" i="1"/>
  <c r="E4549" i="1"/>
  <c r="F4549" i="1"/>
  <c r="C4550" i="1"/>
  <c r="D4550" i="1"/>
  <c r="E4550" i="1"/>
  <c r="F4550" i="1"/>
  <c r="C4551" i="1"/>
  <c r="D4551" i="1"/>
  <c r="E4551" i="1"/>
  <c r="F4551" i="1"/>
  <c r="C4552" i="1"/>
  <c r="D4552" i="1"/>
  <c r="E4552" i="1"/>
  <c r="F4552" i="1"/>
  <c r="C4553" i="1"/>
  <c r="D4553" i="1"/>
  <c r="E4553" i="1"/>
  <c r="F4553" i="1"/>
  <c r="C4554" i="1"/>
  <c r="D4554" i="1"/>
  <c r="E4554" i="1"/>
  <c r="F4554" i="1"/>
  <c r="C4555" i="1"/>
  <c r="D4555" i="1"/>
  <c r="E4555" i="1"/>
  <c r="F4555" i="1"/>
  <c r="C4556" i="1"/>
  <c r="D4556" i="1"/>
  <c r="E4556" i="1"/>
  <c r="F4556" i="1"/>
  <c r="C4557" i="1"/>
  <c r="D4557" i="1"/>
  <c r="E4557" i="1"/>
  <c r="F4557" i="1"/>
  <c r="C4558" i="1"/>
  <c r="D4558" i="1"/>
  <c r="E4558" i="1"/>
  <c r="F4558" i="1"/>
  <c r="C4559" i="1"/>
  <c r="D4559" i="1"/>
  <c r="E4559" i="1"/>
  <c r="F4559" i="1"/>
  <c r="C4560" i="1"/>
  <c r="D4560" i="1"/>
  <c r="E4560" i="1"/>
  <c r="F4560" i="1"/>
  <c r="C4561" i="1"/>
  <c r="D4561" i="1"/>
  <c r="E4561" i="1"/>
  <c r="F4561" i="1"/>
  <c r="C4562" i="1"/>
  <c r="D4562" i="1"/>
  <c r="E4562" i="1"/>
  <c r="F4562" i="1"/>
  <c r="C4563" i="1"/>
  <c r="D4563" i="1"/>
  <c r="E4563" i="1"/>
  <c r="F4563" i="1"/>
  <c r="C4564" i="1"/>
  <c r="D4564" i="1"/>
  <c r="E4564" i="1"/>
  <c r="F4564" i="1"/>
  <c r="C4565" i="1"/>
  <c r="D4565" i="1"/>
  <c r="E4565" i="1"/>
  <c r="F4565" i="1"/>
  <c r="C4566" i="1"/>
  <c r="D4566" i="1"/>
  <c r="E4566" i="1"/>
  <c r="F4566" i="1"/>
  <c r="C4567" i="1"/>
  <c r="D4567" i="1"/>
  <c r="E4567" i="1"/>
  <c r="F4567" i="1"/>
  <c r="C4568" i="1"/>
  <c r="D4568" i="1"/>
  <c r="E4568" i="1"/>
  <c r="F4568" i="1"/>
  <c r="C4569" i="1"/>
  <c r="D4569" i="1"/>
  <c r="E4569" i="1"/>
  <c r="F4569" i="1"/>
  <c r="C4570" i="1"/>
  <c r="D4570" i="1"/>
  <c r="E4570" i="1"/>
  <c r="F4570" i="1"/>
  <c r="C4571" i="1"/>
  <c r="D4571" i="1"/>
  <c r="E4571" i="1"/>
  <c r="F4571" i="1"/>
  <c r="C4572" i="1"/>
  <c r="D4572" i="1"/>
  <c r="E4572" i="1"/>
  <c r="F4572" i="1"/>
  <c r="C4573" i="1"/>
  <c r="D4573" i="1"/>
  <c r="E4573" i="1"/>
  <c r="F4573" i="1"/>
  <c r="C4574" i="1"/>
  <c r="D4574" i="1"/>
  <c r="E4574" i="1"/>
  <c r="F4574" i="1"/>
  <c r="C4575" i="1"/>
  <c r="D4575" i="1"/>
  <c r="E4575" i="1"/>
  <c r="F4575" i="1"/>
  <c r="C4576" i="1"/>
  <c r="D4576" i="1"/>
  <c r="E4576" i="1"/>
  <c r="F4576" i="1"/>
  <c r="C4577" i="1"/>
  <c r="D4577" i="1"/>
  <c r="E4577" i="1"/>
  <c r="F4577" i="1"/>
  <c r="C4578" i="1"/>
  <c r="D4578" i="1"/>
  <c r="E4578" i="1"/>
  <c r="F4578" i="1"/>
  <c r="C4579" i="1"/>
  <c r="D4579" i="1"/>
  <c r="E4579" i="1"/>
  <c r="F4579" i="1"/>
  <c r="C4580" i="1"/>
  <c r="D4580" i="1"/>
  <c r="E4580" i="1"/>
  <c r="F4580" i="1"/>
  <c r="C4581" i="1"/>
  <c r="D4581" i="1"/>
  <c r="E4581" i="1"/>
  <c r="F4581" i="1"/>
  <c r="C4582" i="1"/>
  <c r="D4582" i="1"/>
  <c r="E4582" i="1"/>
  <c r="F4582" i="1"/>
  <c r="C4583" i="1"/>
  <c r="D4583" i="1"/>
  <c r="E4583" i="1"/>
  <c r="F4583" i="1"/>
  <c r="C4584" i="1"/>
  <c r="D4584" i="1"/>
  <c r="E4584" i="1"/>
  <c r="F4584" i="1"/>
  <c r="C4585" i="1"/>
  <c r="D4585" i="1"/>
  <c r="E4585" i="1"/>
  <c r="F4585" i="1"/>
  <c r="C4586" i="1"/>
  <c r="D4586" i="1"/>
  <c r="E4586" i="1"/>
  <c r="F4586" i="1"/>
  <c r="C4587" i="1"/>
  <c r="D4587" i="1"/>
  <c r="E4587" i="1"/>
  <c r="F4587" i="1"/>
  <c r="C4588" i="1"/>
  <c r="D4588" i="1"/>
  <c r="E4588" i="1"/>
  <c r="F4588" i="1"/>
  <c r="C4589" i="1"/>
  <c r="D4589" i="1"/>
  <c r="E4589" i="1"/>
  <c r="F4589" i="1"/>
  <c r="C4590" i="1"/>
  <c r="D4590" i="1"/>
  <c r="E4590" i="1"/>
  <c r="F4590" i="1"/>
  <c r="C4591" i="1"/>
  <c r="D4591" i="1"/>
  <c r="E4591" i="1"/>
  <c r="F4591" i="1"/>
  <c r="C4592" i="1"/>
  <c r="D4592" i="1"/>
  <c r="E4592" i="1"/>
  <c r="F4592" i="1"/>
  <c r="C4593" i="1"/>
  <c r="D4593" i="1"/>
  <c r="E4593" i="1"/>
  <c r="F4593" i="1"/>
  <c r="C4594" i="1"/>
  <c r="D4594" i="1"/>
  <c r="E4594" i="1"/>
  <c r="F4594" i="1"/>
  <c r="C4595" i="1"/>
  <c r="D4595" i="1"/>
  <c r="E4595" i="1"/>
  <c r="F4595" i="1"/>
  <c r="C4596" i="1"/>
  <c r="D4596" i="1"/>
  <c r="E4596" i="1"/>
  <c r="F4596" i="1"/>
  <c r="C4597" i="1"/>
  <c r="D4597" i="1"/>
  <c r="E4597" i="1"/>
  <c r="F4597" i="1"/>
  <c r="C4598" i="1"/>
  <c r="D4598" i="1"/>
  <c r="E4598" i="1"/>
  <c r="F4598" i="1"/>
  <c r="C4599" i="1"/>
  <c r="D4599" i="1"/>
  <c r="E4599" i="1"/>
  <c r="F4599" i="1"/>
  <c r="C4600" i="1"/>
  <c r="D4600" i="1"/>
  <c r="E4600" i="1"/>
  <c r="F4600" i="1"/>
  <c r="C4601" i="1"/>
  <c r="D4601" i="1"/>
  <c r="E4601" i="1"/>
  <c r="F4601" i="1"/>
  <c r="C4602" i="1"/>
  <c r="D4602" i="1"/>
  <c r="E4602" i="1"/>
  <c r="F4602" i="1"/>
  <c r="C4603" i="1"/>
  <c r="D4603" i="1"/>
  <c r="E4603" i="1"/>
  <c r="F4603" i="1"/>
  <c r="C4604" i="1"/>
  <c r="D4604" i="1"/>
  <c r="E4604" i="1"/>
  <c r="F4604" i="1"/>
  <c r="C4605" i="1"/>
  <c r="D4605" i="1"/>
  <c r="E4605" i="1"/>
  <c r="F4605" i="1"/>
  <c r="C4606" i="1"/>
  <c r="D4606" i="1"/>
  <c r="E4606" i="1"/>
  <c r="F4606" i="1"/>
  <c r="C4607" i="1"/>
  <c r="D4607" i="1"/>
  <c r="E4607" i="1"/>
  <c r="F4607" i="1"/>
  <c r="C4608" i="1"/>
  <c r="D4608" i="1"/>
  <c r="E4608" i="1"/>
  <c r="F4608" i="1"/>
  <c r="C4609" i="1"/>
  <c r="D4609" i="1"/>
  <c r="E4609" i="1"/>
  <c r="F4609" i="1"/>
  <c r="C4610" i="1"/>
  <c r="D4610" i="1"/>
  <c r="E4610" i="1"/>
  <c r="F4610" i="1"/>
  <c r="C4611" i="1"/>
  <c r="D4611" i="1"/>
  <c r="E4611" i="1"/>
  <c r="F4611" i="1"/>
  <c r="C4612" i="1"/>
  <c r="D4612" i="1"/>
  <c r="E4612" i="1"/>
  <c r="F4612" i="1"/>
  <c r="C4613" i="1"/>
  <c r="D4613" i="1"/>
  <c r="E4613" i="1"/>
  <c r="F4613" i="1"/>
  <c r="C4614" i="1"/>
  <c r="D4614" i="1"/>
  <c r="E4614" i="1"/>
  <c r="F4614" i="1"/>
  <c r="C4615" i="1"/>
  <c r="D4615" i="1"/>
  <c r="E4615" i="1"/>
  <c r="F4615" i="1"/>
  <c r="C4616" i="1"/>
  <c r="D4616" i="1"/>
  <c r="E4616" i="1"/>
  <c r="F4616" i="1"/>
  <c r="C4617" i="1"/>
  <c r="D4617" i="1"/>
  <c r="E4617" i="1"/>
  <c r="F4617" i="1"/>
  <c r="C4618" i="1"/>
  <c r="D4618" i="1"/>
  <c r="E4618" i="1"/>
  <c r="F4618" i="1"/>
  <c r="C4619" i="1"/>
  <c r="D4619" i="1"/>
  <c r="E4619" i="1"/>
  <c r="F4619" i="1"/>
  <c r="C4620" i="1"/>
  <c r="D4620" i="1"/>
  <c r="E4620" i="1"/>
  <c r="F4620" i="1"/>
  <c r="C4621" i="1"/>
  <c r="D4621" i="1"/>
  <c r="E4621" i="1"/>
  <c r="F4621" i="1"/>
  <c r="C4622" i="1"/>
  <c r="D4622" i="1"/>
  <c r="E4622" i="1"/>
  <c r="F4622" i="1"/>
  <c r="C4623" i="1"/>
  <c r="D4623" i="1"/>
  <c r="E4623" i="1"/>
  <c r="F4623" i="1"/>
  <c r="C4624" i="1"/>
  <c r="D4624" i="1"/>
  <c r="E4624" i="1"/>
  <c r="F4624" i="1"/>
  <c r="C4625" i="1"/>
  <c r="D4625" i="1"/>
  <c r="E4625" i="1"/>
  <c r="F4625" i="1"/>
  <c r="C4626" i="1"/>
  <c r="D4626" i="1"/>
  <c r="E4626" i="1"/>
  <c r="F4626" i="1"/>
  <c r="C4627" i="1"/>
  <c r="D4627" i="1"/>
  <c r="E4627" i="1"/>
  <c r="F4627" i="1"/>
  <c r="C4628" i="1"/>
  <c r="D4628" i="1"/>
  <c r="E4628" i="1"/>
  <c r="F4628" i="1"/>
  <c r="C4629" i="1"/>
  <c r="D4629" i="1"/>
  <c r="E4629" i="1"/>
  <c r="F4629" i="1"/>
  <c r="C4630" i="1"/>
  <c r="D4630" i="1"/>
  <c r="E4630" i="1"/>
  <c r="F4630" i="1"/>
  <c r="C4631" i="1"/>
  <c r="D4631" i="1"/>
  <c r="E4631" i="1"/>
  <c r="F4631" i="1"/>
  <c r="C4632" i="1"/>
  <c r="D4632" i="1"/>
  <c r="E4632" i="1"/>
  <c r="F4632" i="1"/>
  <c r="C4633" i="1"/>
  <c r="D4633" i="1"/>
  <c r="E4633" i="1"/>
  <c r="F4633" i="1"/>
  <c r="C4634" i="1"/>
  <c r="D4634" i="1"/>
  <c r="E4634" i="1"/>
  <c r="F4634" i="1"/>
  <c r="C4635" i="1"/>
  <c r="D4635" i="1"/>
  <c r="E4635" i="1"/>
  <c r="F4635" i="1"/>
  <c r="C4636" i="1"/>
  <c r="D4636" i="1"/>
  <c r="E4636" i="1"/>
  <c r="F4636" i="1"/>
  <c r="C4637" i="1"/>
  <c r="D4637" i="1"/>
  <c r="E4637" i="1"/>
  <c r="F4637" i="1"/>
  <c r="C4638" i="1"/>
  <c r="D4638" i="1"/>
  <c r="E4638" i="1"/>
  <c r="F4638" i="1"/>
  <c r="C4639" i="1"/>
  <c r="D4639" i="1"/>
  <c r="E4639" i="1"/>
  <c r="F4639" i="1"/>
  <c r="C4640" i="1"/>
  <c r="D4640" i="1"/>
  <c r="E4640" i="1"/>
  <c r="F4640" i="1"/>
  <c r="C4641" i="1"/>
  <c r="D4641" i="1"/>
  <c r="E4641" i="1"/>
  <c r="F4641" i="1"/>
  <c r="C4642" i="1"/>
  <c r="D4642" i="1"/>
  <c r="E4642" i="1"/>
  <c r="F4642" i="1"/>
  <c r="C4643" i="1"/>
  <c r="D4643" i="1"/>
  <c r="E4643" i="1"/>
  <c r="F4643" i="1"/>
  <c r="C4644" i="1"/>
  <c r="D4644" i="1"/>
  <c r="E4644" i="1"/>
  <c r="F4644" i="1"/>
  <c r="C4645" i="1"/>
  <c r="D4645" i="1"/>
  <c r="E4645" i="1"/>
  <c r="F4645" i="1"/>
  <c r="C4646" i="1"/>
  <c r="D4646" i="1"/>
  <c r="E4646" i="1"/>
  <c r="F4646" i="1"/>
  <c r="C4647" i="1"/>
  <c r="D4647" i="1"/>
  <c r="E4647" i="1"/>
  <c r="F4647" i="1"/>
  <c r="C4648" i="1"/>
  <c r="D4648" i="1"/>
  <c r="E4648" i="1"/>
  <c r="F4648" i="1"/>
  <c r="C4649" i="1"/>
  <c r="D4649" i="1"/>
  <c r="E4649" i="1"/>
  <c r="F4649" i="1"/>
  <c r="C4650" i="1"/>
  <c r="D4650" i="1"/>
  <c r="E4650" i="1"/>
  <c r="F4650" i="1"/>
  <c r="C4651" i="1"/>
  <c r="D4651" i="1"/>
  <c r="E4651" i="1"/>
  <c r="F4651" i="1"/>
  <c r="C4652" i="1"/>
  <c r="D4652" i="1"/>
  <c r="E4652" i="1"/>
  <c r="F4652" i="1"/>
  <c r="C4653" i="1"/>
  <c r="D4653" i="1"/>
  <c r="E4653" i="1"/>
  <c r="F4653" i="1"/>
  <c r="C4654" i="1"/>
  <c r="D4654" i="1"/>
  <c r="E4654" i="1"/>
  <c r="F4654" i="1"/>
  <c r="C4655" i="1"/>
  <c r="D4655" i="1"/>
  <c r="E4655" i="1"/>
  <c r="F4655" i="1"/>
  <c r="C4656" i="1"/>
  <c r="D4656" i="1"/>
  <c r="E4656" i="1"/>
  <c r="F4656" i="1"/>
  <c r="C4657" i="1"/>
  <c r="D4657" i="1"/>
  <c r="E4657" i="1"/>
  <c r="F4657" i="1"/>
  <c r="C4658" i="1"/>
  <c r="D4658" i="1"/>
  <c r="E4658" i="1"/>
  <c r="F4658" i="1"/>
  <c r="C4659" i="1"/>
  <c r="D4659" i="1"/>
  <c r="E4659" i="1"/>
  <c r="F4659" i="1"/>
  <c r="C4660" i="1"/>
  <c r="D4660" i="1"/>
  <c r="E4660" i="1"/>
  <c r="F4660" i="1"/>
  <c r="C4661" i="1"/>
  <c r="D4661" i="1"/>
  <c r="E4661" i="1"/>
  <c r="F4661" i="1"/>
  <c r="C4662" i="1"/>
  <c r="D4662" i="1"/>
  <c r="E4662" i="1"/>
  <c r="F4662" i="1"/>
  <c r="C4663" i="1"/>
  <c r="D4663" i="1"/>
  <c r="E4663" i="1"/>
  <c r="F4663" i="1"/>
  <c r="C4664" i="1"/>
  <c r="D4664" i="1"/>
  <c r="E4664" i="1"/>
  <c r="F4664" i="1"/>
  <c r="C4665" i="1"/>
  <c r="D4665" i="1"/>
  <c r="E4665" i="1"/>
  <c r="F4665" i="1"/>
  <c r="C4666" i="1"/>
  <c r="D4666" i="1"/>
  <c r="E4666" i="1"/>
  <c r="F4666" i="1"/>
  <c r="C4667" i="1"/>
  <c r="D4667" i="1"/>
  <c r="E4667" i="1"/>
  <c r="F4667" i="1"/>
  <c r="C4668" i="1"/>
  <c r="D4668" i="1"/>
  <c r="E4668" i="1"/>
  <c r="F4668" i="1"/>
  <c r="C4669" i="1"/>
  <c r="D4669" i="1"/>
  <c r="E4669" i="1"/>
  <c r="F4669" i="1"/>
  <c r="C4670" i="1"/>
  <c r="D4670" i="1"/>
  <c r="E4670" i="1"/>
  <c r="F4670" i="1"/>
  <c r="C4671" i="1"/>
  <c r="D4671" i="1"/>
  <c r="E4671" i="1"/>
  <c r="F4671" i="1"/>
  <c r="C4672" i="1"/>
  <c r="D4672" i="1"/>
  <c r="E4672" i="1"/>
  <c r="F4672" i="1"/>
  <c r="C4673" i="1"/>
  <c r="D4673" i="1"/>
  <c r="E4673" i="1"/>
  <c r="F4673" i="1"/>
  <c r="C4674" i="1"/>
  <c r="D4674" i="1"/>
  <c r="E4674" i="1"/>
  <c r="F4674" i="1"/>
  <c r="C4675" i="1"/>
  <c r="D4675" i="1"/>
  <c r="E4675" i="1"/>
  <c r="F4675" i="1"/>
  <c r="C4676" i="1"/>
  <c r="D4676" i="1"/>
  <c r="E4676" i="1"/>
  <c r="F4676" i="1"/>
  <c r="C4677" i="1"/>
  <c r="D4677" i="1"/>
  <c r="E4677" i="1"/>
  <c r="F4677" i="1"/>
  <c r="C4678" i="1"/>
  <c r="D4678" i="1"/>
  <c r="E4678" i="1"/>
  <c r="F4678" i="1"/>
  <c r="C4679" i="1"/>
  <c r="D4679" i="1"/>
  <c r="E4679" i="1"/>
  <c r="F4679" i="1"/>
  <c r="C4680" i="1"/>
  <c r="D4680" i="1"/>
  <c r="E4680" i="1"/>
  <c r="F4680" i="1"/>
  <c r="C4681" i="1"/>
  <c r="D4681" i="1"/>
  <c r="E4681" i="1"/>
  <c r="F4681" i="1"/>
  <c r="C4682" i="1"/>
  <c r="D4682" i="1"/>
  <c r="E4682" i="1"/>
  <c r="F4682" i="1"/>
  <c r="C4683" i="1"/>
  <c r="D4683" i="1"/>
  <c r="E4683" i="1"/>
  <c r="F4683" i="1"/>
  <c r="C4684" i="1"/>
  <c r="D4684" i="1"/>
  <c r="E4684" i="1"/>
  <c r="F4684" i="1"/>
  <c r="C4685" i="1"/>
  <c r="D4685" i="1"/>
  <c r="E4685" i="1"/>
  <c r="F4685" i="1"/>
  <c r="C4686" i="1"/>
  <c r="D4686" i="1"/>
  <c r="E4686" i="1"/>
  <c r="F4686" i="1"/>
  <c r="C4687" i="1"/>
  <c r="D4687" i="1"/>
  <c r="E4687" i="1"/>
  <c r="F4687" i="1"/>
  <c r="C4688" i="1"/>
  <c r="D4688" i="1"/>
  <c r="E4688" i="1"/>
  <c r="F4688" i="1"/>
  <c r="C4689" i="1"/>
  <c r="D4689" i="1"/>
  <c r="E4689" i="1"/>
  <c r="F4689" i="1"/>
  <c r="C4690" i="1"/>
  <c r="D4690" i="1"/>
  <c r="E4690" i="1"/>
  <c r="F4690" i="1"/>
  <c r="C4691" i="1"/>
  <c r="D4691" i="1"/>
  <c r="E4691" i="1"/>
  <c r="F4691" i="1"/>
  <c r="C4692" i="1"/>
  <c r="D4692" i="1"/>
  <c r="E4692" i="1"/>
  <c r="F4692" i="1"/>
  <c r="C4693" i="1"/>
  <c r="D4693" i="1"/>
  <c r="E4693" i="1"/>
  <c r="F4693" i="1"/>
  <c r="C4694" i="1"/>
  <c r="D4694" i="1"/>
  <c r="E4694" i="1"/>
  <c r="F4694" i="1"/>
  <c r="C4695" i="1"/>
  <c r="D4695" i="1"/>
  <c r="E4695" i="1"/>
  <c r="F4695" i="1"/>
  <c r="C4696" i="1"/>
  <c r="D4696" i="1"/>
  <c r="E4696" i="1"/>
  <c r="F4696" i="1"/>
  <c r="C4697" i="1"/>
  <c r="D4697" i="1"/>
  <c r="E4697" i="1"/>
  <c r="F4697" i="1"/>
  <c r="C4698" i="1"/>
  <c r="D4698" i="1"/>
  <c r="E4698" i="1"/>
  <c r="F4698" i="1"/>
  <c r="C4699" i="1"/>
  <c r="D4699" i="1"/>
  <c r="E4699" i="1"/>
  <c r="F4699" i="1"/>
  <c r="C4700" i="1"/>
  <c r="D4700" i="1"/>
  <c r="E4700" i="1"/>
  <c r="F4700" i="1"/>
  <c r="C4701" i="1"/>
  <c r="D4701" i="1"/>
  <c r="E4701" i="1"/>
  <c r="F4701" i="1"/>
  <c r="C4702" i="1"/>
  <c r="D4702" i="1"/>
  <c r="E4702" i="1"/>
  <c r="F4702" i="1"/>
  <c r="C4703" i="1"/>
  <c r="D4703" i="1"/>
  <c r="E4703" i="1"/>
  <c r="F4703" i="1"/>
  <c r="C4704" i="1"/>
  <c r="D4704" i="1"/>
  <c r="E4704" i="1"/>
  <c r="F4704" i="1"/>
  <c r="C4705" i="1"/>
  <c r="D4705" i="1"/>
  <c r="E4705" i="1"/>
  <c r="F4705" i="1"/>
  <c r="C4706" i="1"/>
  <c r="D4706" i="1"/>
  <c r="E4706" i="1"/>
  <c r="F4706" i="1"/>
  <c r="C4707" i="1"/>
  <c r="D4707" i="1"/>
  <c r="E4707" i="1"/>
  <c r="F4707" i="1"/>
  <c r="C4708" i="1"/>
  <c r="D4708" i="1"/>
  <c r="E4708" i="1"/>
  <c r="F4708" i="1"/>
  <c r="C4709" i="1"/>
  <c r="D4709" i="1"/>
  <c r="E4709" i="1"/>
  <c r="F4709" i="1"/>
  <c r="C4710" i="1"/>
  <c r="D4710" i="1"/>
  <c r="E4710" i="1"/>
  <c r="F4710" i="1"/>
  <c r="C4711" i="1"/>
  <c r="D4711" i="1"/>
  <c r="E4711" i="1"/>
  <c r="F4711" i="1"/>
  <c r="C4712" i="1"/>
  <c r="D4712" i="1"/>
  <c r="E4712" i="1"/>
  <c r="F4712" i="1"/>
  <c r="C4713" i="1"/>
  <c r="D4713" i="1"/>
  <c r="E4713" i="1"/>
  <c r="F4713" i="1"/>
  <c r="C4714" i="1"/>
  <c r="D4714" i="1"/>
  <c r="E4714" i="1"/>
  <c r="F4714" i="1"/>
  <c r="C4715" i="1"/>
  <c r="D4715" i="1"/>
  <c r="E4715" i="1"/>
  <c r="F4715" i="1"/>
  <c r="C4716" i="1"/>
  <c r="D4716" i="1"/>
  <c r="E4716" i="1"/>
  <c r="F4716" i="1"/>
  <c r="C4717" i="1"/>
  <c r="D4717" i="1"/>
  <c r="E4717" i="1"/>
  <c r="F4717" i="1"/>
  <c r="C4718" i="1"/>
  <c r="D4718" i="1"/>
  <c r="E4718" i="1"/>
  <c r="F4718" i="1"/>
  <c r="C4719" i="1"/>
  <c r="D4719" i="1"/>
  <c r="E4719" i="1"/>
  <c r="F4719" i="1"/>
  <c r="C4720" i="1"/>
  <c r="D4720" i="1"/>
  <c r="E4720" i="1"/>
  <c r="F4720" i="1"/>
  <c r="C4721" i="1"/>
  <c r="D4721" i="1"/>
  <c r="E4721" i="1"/>
  <c r="F4721" i="1"/>
  <c r="C4722" i="1"/>
  <c r="D4722" i="1"/>
  <c r="E4722" i="1"/>
  <c r="F4722" i="1"/>
  <c r="C4723" i="1"/>
  <c r="D4723" i="1"/>
  <c r="E4723" i="1"/>
  <c r="F4723" i="1"/>
  <c r="C4724" i="1"/>
  <c r="D4724" i="1"/>
  <c r="E4724" i="1"/>
  <c r="F4724" i="1"/>
  <c r="C4725" i="1"/>
  <c r="D4725" i="1"/>
  <c r="E4725" i="1"/>
  <c r="F4725" i="1"/>
  <c r="C4726" i="1"/>
  <c r="D4726" i="1"/>
  <c r="E4726" i="1"/>
  <c r="F4726" i="1"/>
  <c r="C4727" i="1"/>
  <c r="D4727" i="1"/>
  <c r="E4727" i="1"/>
  <c r="F4727" i="1"/>
  <c r="C4728" i="1"/>
  <c r="D4728" i="1"/>
  <c r="E4728" i="1"/>
  <c r="F4728" i="1"/>
  <c r="C4729" i="1"/>
  <c r="D4729" i="1"/>
  <c r="E4729" i="1"/>
  <c r="F4729" i="1"/>
  <c r="C4730" i="1"/>
  <c r="D4730" i="1"/>
  <c r="E4730" i="1"/>
  <c r="F4730" i="1"/>
  <c r="C4731" i="1"/>
  <c r="D4731" i="1"/>
  <c r="E4731" i="1"/>
  <c r="F4731" i="1"/>
  <c r="C4732" i="1"/>
  <c r="D4732" i="1"/>
  <c r="E4732" i="1"/>
  <c r="F4732" i="1"/>
  <c r="C4733" i="1"/>
  <c r="D4733" i="1"/>
  <c r="E4733" i="1"/>
  <c r="F4733" i="1"/>
  <c r="C4734" i="1"/>
  <c r="D4734" i="1"/>
  <c r="E4734" i="1"/>
  <c r="F4734" i="1"/>
  <c r="C4735" i="1"/>
  <c r="D4735" i="1"/>
  <c r="E4735" i="1"/>
  <c r="F4735" i="1"/>
  <c r="C4736" i="1"/>
  <c r="D4736" i="1"/>
  <c r="E4736" i="1"/>
  <c r="F4736" i="1"/>
  <c r="C4737" i="1"/>
  <c r="D4737" i="1"/>
  <c r="E4737" i="1"/>
  <c r="F4737" i="1"/>
  <c r="C4738" i="1"/>
  <c r="D4738" i="1"/>
  <c r="E4738" i="1"/>
  <c r="F4738" i="1"/>
  <c r="C4739" i="1"/>
  <c r="D4739" i="1"/>
  <c r="E4739" i="1"/>
  <c r="F4739" i="1"/>
  <c r="C4740" i="1"/>
  <c r="D4740" i="1"/>
  <c r="E4740" i="1"/>
  <c r="F4740" i="1"/>
  <c r="C4741" i="1"/>
  <c r="D4741" i="1"/>
  <c r="E4741" i="1"/>
  <c r="F4741" i="1"/>
  <c r="C4742" i="1"/>
  <c r="D4742" i="1"/>
  <c r="E4742" i="1"/>
  <c r="F4742" i="1"/>
  <c r="C4743" i="1"/>
  <c r="D4743" i="1"/>
  <c r="E4743" i="1"/>
  <c r="F4743" i="1"/>
  <c r="C4744" i="1"/>
  <c r="D4744" i="1"/>
  <c r="E4744" i="1"/>
  <c r="F4744" i="1"/>
  <c r="C4745" i="1"/>
  <c r="D4745" i="1"/>
  <c r="E4745" i="1"/>
  <c r="F4745" i="1"/>
  <c r="C4746" i="1"/>
  <c r="D4746" i="1"/>
  <c r="E4746" i="1"/>
  <c r="F4746" i="1"/>
  <c r="C4747" i="1"/>
  <c r="D4747" i="1"/>
  <c r="E4747" i="1"/>
  <c r="F4747" i="1"/>
  <c r="C4748" i="1"/>
  <c r="D4748" i="1"/>
  <c r="E4748" i="1"/>
  <c r="F4748" i="1"/>
  <c r="C4749" i="1"/>
  <c r="D4749" i="1"/>
  <c r="E4749" i="1"/>
  <c r="F4749" i="1"/>
  <c r="C4750" i="1"/>
  <c r="D4750" i="1"/>
  <c r="E4750" i="1"/>
  <c r="F4750" i="1"/>
  <c r="C4751" i="1"/>
  <c r="D4751" i="1"/>
  <c r="E4751" i="1"/>
  <c r="F4751" i="1"/>
  <c r="C4752" i="1"/>
  <c r="D4752" i="1"/>
  <c r="E4752" i="1"/>
  <c r="F4752" i="1"/>
  <c r="C4753" i="1"/>
  <c r="D4753" i="1"/>
  <c r="E4753" i="1"/>
  <c r="F4753" i="1"/>
  <c r="C4754" i="1"/>
  <c r="D4754" i="1"/>
  <c r="E4754" i="1"/>
  <c r="F4754" i="1"/>
  <c r="C4755" i="1"/>
  <c r="D4755" i="1"/>
  <c r="E4755" i="1"/>
  <c r="F4755" i="1"/>
  <c r="C4756" i="1"/>
  <c r="D4756" i="1"/>
  <c r="E4756" i="1"/>
  <c r="F4756" i="1"/>
  <c r="C4757" i="1"/>
  <c r="D4757" i="1"/>
  <c r="E4757" i="1"/>
  <c r="F4757" i="1"/>
  <c r="C4758" i="1"/>
  <c r="D4758" i="1"/>
  <c r="E4758" i="1"/>
  <c r="F4758" i="1"/>
  <c r="C4759" i="1"/>
  <c r="D4759" i="1"/>
  <c r="E4759" i="1"/>
  <c r="F4759" i="1"/>
  <c r="C4760" i="1"/>
  <c r="D4760" i="1"/>
  <c r="E4760" i="1"/>
  <c r="F4760" i="1"/>
  <c r="C4761" i="1"/>
  <c r="D4761" i="1"/>
  <c r="E4761" i="1"/>
  <c r="F4761" i="1"/>
  <c r="C4762" i="1"/>
  <c r="D4762" i="1"/>
  <c r="E4762" i="1"/>
  <c r="F4762" i="1"/>
  <c r="C4763" i="1"/>
  <c r="D4763" i="1"/>
  <c r="E4763" i="1"/>
  <c r="F4763" i="1"/>
  <c r="C4764" i="1"/>
  <c r="D4764" i="1"/>
  <c r="E4764" i="1"/>
  <c r="F4764" i="1"/>
  <c r="C4765" i="1"/>
  <c r="D4765" i="1"/>
  <c r="E4765" i="1"/>
  <c r="F4765" i="1"/>
  <c r="C4766" i="1"/>
  <c r="D4766" i="1"/>
  <c r="E4766" i="1"/>
  <c r="F4766" i="1"/>
  <c r="C4767" i="1"/>
  <c r="D4767" i="1"/>
  <c r="E4767" i="1"/>
  <c r="F4767" i="1"/>
  <c r="C4768" i="1"/>
  <c r="D4768" i="1"/>
  <c r="E4768" i="1"/>
  <c r="F4768" i="1"/>
  <c r="C4769" i="1"/>
  <c r="D4769" i="1"/>
  <c r="E4769" i="1"/>
  <c r="F4769" i="1"/>
  <c r="C4770" i="1"/>
  <c r="D4770" i="1"/>
  <c r="E4770" i="1"/>
  <c r="F4770" i="1"/>
  <c r="C4771" i="1"/>
  <c r="D4771" i="1"/>
  <c r="E4771" i="1"/>
  <c r="F4771" i="1"/>
  <c r="C4772" i="1"/>
  <c r="D4772" i="1"/>
  <c r="E4772" i="1"/>
  <c r="F4772" i="1"/>
  <c r="C4773" i="1"/>
  <c r="D4773" i="1"/>
  <c r="E4773" i="1"/>
  <c r="F4773" i="1"/>
  <c r="C4774" i="1"/>
  <c r="D4774" i="1"/>
  <c r="E4774" i="1"/>
  <c r="F4774" i="1"/>
  <c r="C4775" i="1"/>
  <c r="D4775" i="1"/>
  <c r="E4775" i="1"/>
  <c r="F4775" i="1"/>
  <c r="C4776" i="1"/>
  <c r="D4776" i="1"/>
  <c r="E4776" i="1"/>
  <c r="F4776" i="1"/>
  <c r="C4777" i="1"/>
  <c r="D4777" i="1"/>
  <c r="E4777" i="1"/>
  <c r="F4777" i="1"/>
  <c r="C4778" i="1"/>
  <c r="D4778" i="1"/>
  <c r="E4778" i="1"/>
  <c r="F4778" i="1"/>
  <c r="C4779" i="1"/>
  <c r="D4779" i="1"/>
  <c r="E4779" i="1"/>
  <c r="F4779" i="1"/>
  <c r="C4780" i="1"/>
  <c r="D4780" i="1"/>
  <c r="E4780" i="1"/>
  <c r="F4780" i="1"/>
  <c r="C4781" i="1"/>
  <c r="D4781" i="1"/>
  <c r="E4781" i="1"/>
  <c r="F4781" i="1"/>
  <c r="C4782" i="1"/>
  <c r="D4782" i="1"/>
  <c r="E4782" i="1"/>
  <c r="F4782" i="1"/>
  <c r="C4783" i="1"/>
  <c r="D4783" i="1"/>
  <c r="E4783" i="1"/>
  <c r="F4783" i="1"/>
  <c r="C4784" i="1"/>
  <c r="D4784" i="1"/>
  <c r="E4784" i="1"/>
  <c r="F4784" i="1"/>
  <c r="C4785" i="1"/>
  <c r="D4785" i="1"/>
  <c r="E4785" i="1"/>
  <c r="F4785" i="1"/>
  <c r="C4786" i="1"/>
  <c r="D4786" i="1"/>
  <c r="E4786" i="1"/>
  <c r="F4786" i="1"/>
  <c r="C4787" i="1"/>
  <c r="D4787" i="1"/>
  <c r="E4787" i="1"/>
  <c r="F4787" i="1"/>
  <c r="C4788" i="1"/>
  <c r="D4788" i="1"/>
  <c r="E4788" i="1"/>
  <c r="F4788" i="1"/>
  <c r="C4789" i="1"/>
  <c r="D4789" i="1"/>
  <c r="E4789" i="1"/>
  <c r="F4789" i="1"/>
  <c r="C4790" i="1"/>
  <c r="D4790" i="1"/>
  <c r="E4790" i="1"/>
  <c r="F4790" i="1"/>
  <c r="C4791" i="1"/>
  <c r="D4791" i="1"/>
  <c r="E4791" i="1"/>
  <c r="F4791" i="1"/>
  <c r="C4792" i="1"/>
  <c r="D4792" i="1"/>
  <c r="E4792" i="1"/>
  <c r="F4792" i="1"/>
  <c r="C4793" i="1"/>
  <c r="D4793" i="1"/>
  <c r="E4793" i="1"/>
  <c r="F4793" i="1"/>
  <c r="C4794" i="1"/>
  <c r="D4794" i="1"/>
  <c r="E4794" i="1"/>
  <c r="F4794" i="1"/>
  <c r="C4795" i="1"/>
  <c r="D4795" i="1"/>
  <c r="E4795" i="1"/>
  <c r="F4795" i="1"/>
  <c r="C4796" i="1"/>
  <c r="D4796" i="1"/>
  <c r="E4796" i="1"/>
  <c r="F4796" i="1"/>
  <c r="C4797" i="1"/>
  <c r="D4797" i="1"/>
  <c r="E4797" i="1"/>
  <c r="F4797" i="1"/>
  <c r="C4798" i="1"/>
  <c r="D4798" i="1"/>
  <c r="E4798" i="1"/>
  <c r="F4798" i="1"/>
  <c r="C4799" i="1"/>
  <c r="D4799" i="1"/>
  <c r="E4799" i="1"/>
  <c r="F4799" i="1"/>
  <c r="C4800" i="1"/>
  <c r="D4800" i="1"/>
  <c r="E4800" i="1"/>
  <c r="F4800" i="1"/>
  <c r="C4801" i="1"/>
  <c r="D4801" i="1"/>
  <c r="E4801" i="1"/>
  <c r="F4801" i="1"/>
  <c r="C4802" i="1"/>
  <c r="D4802" i="1"/>
  <c r="E4802" i="1"/>
  <c r="F4802" i="1"/>
  <c r="C4803" i="1"/>
  <c r="D4803" i="1"/>
  <c r="E4803" i="1"/>
  <c r="F4803" i="1"/>
  <c r="C4804" i="1"/>
  <c r="D4804" i="1"/>
  <c r="E4804" i="1"/>
  <c r="F4804" i="1"/>
  <c r="C4805" i="1"/>
  <c r="D4805" i="1"/>
  <c r="E4805" i="1"/>
  <c r="F4805" i="1"/>
  <c r="C4806" i="1"/>
  <c r="D4806" i="1"/>
  <c r="E4806" i="1"/>
  <c r="F4806" i="1"/>
  <c r="C4807" i="1"/>
  <c r="D4807" i="1"/>
  <c r="E4807" i="1"/>
  <c r="F4807" i="1"/>
  <c r="C4808" i="1"/>
  <c r="D4808" i="1"/>
  <c r="E4808" i="1"/>
  <c r="F4808" i="1"/>
  <c r="C4809" i="1"/>
  <c r="D4809" i="1"/>
  <c r="E4809" i="1"/>
  <c r="F4809" i="1"/>
  <c r="C4810" i="1"/>
  <c r="D4810" i="1"/>
  <c r="E4810" i="1"/>
  <c r="F4810" i="1"/>
  <c r="C4811" i="1"/>
  <c r="D4811" i="1"/>
  <c r="E4811" i="1"/>
  <c r="F4811" i="1"/>
  <c r="C4812" i="1"/>
  <c r="D4812" i="1"/>
  <c r="E4812" i="1"/>
  <c r="F4812" i="1"/>
  <c r="C4813" i="1"/>
  <c r="D4813" i="1"/>
  <c r="E4813" i="1"/>
  <c r="F4813" i="1"/>
  <c r="C4814" i="1"/>
  <c r="D4814" i="1"/>
  <c r="E4814" i="1"/>
  <c r="F4814" i="1"/>
  <c r="C4815" i="1"/>
  <c r="D4815" i="1"/>
  <c r="E4815" i="1"/>
  <c r="F4815" i="1"/>
  <c r="C4816" i="1"/>
  <c r="D4816" i="1"/>
  <c r="E4816" i="1"/>
  <c r="F4816" i="1"/>
  <c r="C4817" i="1"/>
  <c r="D4817" i="1"/>
  <c r="E4817" i="1"/>
  <c r="F4817" i="1"/>
  <c r="C4818" i="1"/>
  <c r="D4818" i="1"/>
  <c r="E4818" i="1"/>
  <c r="F4818" i="1"/>
  <c r="C4819" i="1"/>
  <c r="D4819" i="1"/>
  <c r="E4819" i="1"/>
  <c r="F4819" i="1"/>
  <c r="C4820" i="1"/>
  <c r="D4820" i="1"/>
  <c r="E4820" i="1"/>
  <c r="F4820" i="1"/>
  <c r="C4821" i="1"/>
  <c r="D4821" i="1"/>
  <c r="E4821" i="1"/>
  <c r="F4821" i="1"/>
  <c r="C4822" i="1"/>
  <c r="D4822" i="1"/>
  <c r="E4822" i="1"/>
  <c r="F4822" i="1"/>
  <c r="C4823" i="1"/>
  <c r="D4823" i="1"/>
  <c r="E4823" i="1"/>
  <c r="F4823" i="1"/>
  <c r="C4824" i="1"/>
  <c r="D4824" i="1"/>
  <c r="E4824" i="1"/>
  <c r="F4824" i="1"/>
  <c r="C4825" i="1"/>
  <c r="D4825" i="1"/>
  <c r="E4825" i="1"/>
  <c r="F4825" i="1"/>
  <c r="C4826" i="1"/>
  <c r="D4826" i="1"/>
  <c r="E4826" i="1"/>
  <c r="F4826" i="1"/>
  <c r="C4827" i="1"/>
  <c r="D4827" i="1"/>
  <c r="E4827" i="1"/>
  <c r="F4827" i="1"/>
  <c r="C4828" i="1"/>
  <c r="D4828" i="1"/>
  <c r="E4828" i="1"/>
  <c r="F4828" i="1"/>
  <c r="C4829" i="1"/>
  <c r="D4829" i="1"/>
  <c r="E4829" i="1"/>
  <c r="F4829" i="1"/>
  <c r="C4830" i="1"/>
  <c r="D4830" i="1"/>
  <c r="E4830" i="1"/>
  <c r="F4830" i="1"/>
  <c r="C4831" i="1"/>
  <c r="D4831" i="1"/>
  <c r="E4831" i="1"/>
  <c r="F4831" i="1"/>
  <c r="C4832" i="1"/>
  <c r="D4832" i="1"/>
  <c r="E4832" i="1"/>
  <c r="F4832" i="1"/>
  <c r="C4833" i="1"/>
  <c r="D4833" i="1"/>
  <c r="E4833" i="1"/>
  <c r="F4833" i="1"/>
  <c r="C4834" i="1"/>
  <c r="D4834" i="1"/>
  <c r="E4834" i="1"/>
  <c r="F4834" i="1"/>
  <c r="C4835" i="1"/>
  <c r="D4835" i="1"/>
  <c r="E4835" i="1"/>
  <c r="F4835" i="1"/>
  <c r="C4836" i="1"/>
  <c r="D4836" i="1"/>
  <c r="E4836" i="1"/>
  <c r="F4836" i="1"/>
  <c r="C4837" i="1"/>
  <c r="D4837" i="1"/>
  <c r="E4837" i="1"/>
  <c r="F4837" i="1"/>
  <c r="C4838" i="1"/>
  <c r="D4838" i="1"/>
  <c r="E4838" i="1"/>
  <c r="F4838" i="1"/>
  <c r="C4839" i="1"/>
  <c r="D4839" i="1"/>
  <c r="E4839" i="1"/>
  <c r="F4839" i="1"/>
  <c r="C4840" i="1"/>
  <c r="D4840" i="1"/>
  <c r="E4840" i="1"/>
  <c r="F4840" i="1"/>
  <c r="C4841" i="1"/>
  <c r="D4841" i="1"/>
  <c r="E4841" i="1"/>
  <c r="F4841" i="1"/>
  <c r="C4842" i="1"/>
  <c r="D4842" i="1"/>
  <c r="E4842" i="1"/>
  <c r="F4842" i="1"/>
  <c r="C4843" i="1"/>
  <c r="D4843" i="1"/>
  <c r="E4843" i="1"/>
  <c r="F4843" i="1"/>
  <c r="C4844" i="1"/>
  <c r="D4844" i="1"/>
  <c r="E4844" i="1"/>
  <c r="F4844" i="1"/>
  <c r="C4845" i="1"/>
  <c r="D4845" i="1"/>
  <c r="E4845" i="1"/>
  <c r="F4845" i="1"/>
  <c r="C4846" i="1"/>
  <c r="D4846" i="1"/>
  <c r="E4846" i="1"/>
  <c r="F4846" i="1"/>
  <c r="C4847" i="1"/>
  <c r="D4847" i="1"/>
  <c r="E4847" i="1"/>
  <c r="F4847" i="1"/>
  <c r="C4848" i="1"/>
  <c r="D4848" i="1"/>
  <c r="E4848" i="1"/>
  <c r="F4848" i="1"/>
  <c r="C4849" i="1"/>
  <c r="D4849" i="1"/>
  <c r="E4849" i="1"/>
  <c r="F4849" i="1"/>
  <c r="C4850" i="1"/>
  <c r="D4850" i="1"/>
  <c r="E4850" i="1"/>
  <c r="F4850" i="1"/>
  <c r="C4851" i="1"/>
  <c r="D4851" i="1"/>
  <c r="E4851" i="1"/>
  <c r="F4851" i="1"/>
  <c r="C4852" i="1"/>
  <c r="D4852" i="1"/>
  <c r="E4852" i="1"/>
  <c r="F4852" i="1"/>
  <c r="C4853" i="1"/>
  <c r="D4853" i="1"/>
  <c r="E4853" i="1"/>
  <c r="F4853" i="1"/>
  <c r="C4854" i="1"/>
  <c r="D4854" i="1"/>
  <c r="E4854" i="1"/>
  <c r="F4854" i="1"/>
  <c r="C4855" i="1"/>
  <c r="D4855" i="1"/>
  <c r="E4855" i="1"/>
  <c r="F4855" i="1"/>
  <c r="C4856" i="1"/>
  <c r="D4856" i="1"/>
  <c r="E4856" i="1"/>
  <c r="F4856" i="1"/>
  <c r="C4857" i="1"/>
  <c r="D4857" i="1"/>
  <c r="E4857" i="1"/>
  <c r="F4857" i="1"/>
  <c r="C4858" i="1"/>
  <c r="D4858" i="1"/>
  <c r="E4858" i="1"/>
  <c r="F4858" i="1"/>
  <c r="C4859" i="1"/>
  <c r="D4859" i="1"/>
  <c r="E4859" i="1"/>
  <c r="F4859" i="1"/>
  <c r="C4860" i="1"/>
  <c r="D4860" i="1"/>
  <c r="E4860" i="1"/>
  <c r="F4860" i="1"/>
  <c r="C4861" i="1"/>
  <c r="D4861" i="1"/>
  <c r="E4861" i="1"/>
  <c r="F4861" i="1"/>
  <c r="C4862" i="1"/>
  <c r="D4862" i="1"/>
  <c r="E4862" i="1"/>
  <c r="F4862" i="1"/>
  <c r="C4863" i="1"/>
  <c r="D4863" i="1"/>
  <c r="E4863" i="1"/>
  <c r="F4863" i="1"/>
  <c r="C4864" i="1"/>
  <c r="D4864" i="1"/>
  <c r="E4864" i="1"/>
  <c r="F4864" i="1"/>
  <c r="C4865" i="1"/>
  <c r="D4865" i="1"/>
  <c r="E4865" i="1"/>
  <c r="F4865" i="1"/>
  <c r="C4866" i="1"/>
  <c r="D4866" i="1"/>
  <c r="E4866" i="1"/>
  <c r="F4866" i="1"/>
  <c r="C4867" i="1"/>
  <c r="D4867" i="1"/>
  <c r="E4867" i="1"/>
  <c r="F4867" i="1"/>
  <c r="C4868" i="1"/>
  <c r="D4868" i="1"/>
  <c r="E4868" i="1"/>
  <c r="F4868" i="1"/>
  <c r="C4869" i="1"/>
  <c r="D4869" i="1"/>
  <c r="E4869" i="1"/>
  <c r="F4869" i="1"/>
  <c r="C4870" i="1"/>
  <c r="D4870" i="1"/>
  <c r="E4870" i="1"/>
  <c r="F4870" i="1"/>
  <c r="C4871" i="1"/>
  <c r="D4871" i="1"/>
  <c r="E4871" i="1"/>
  <c r="F4871" i="1"/>
  <c r="C4872" i="1"/>
  <c r="D4872" i="1"/>
  <c r="E4872" i="1"/>
  <c r="F4872" i="1"/>
  <c r="C4873" i="1"/>
  <c r="D4873" i="1"/>
  <c r="E4873" i="1"/>
  <c r="F4873" i="1"/>
  <c r="C4874" i="1"/>
  <c r="D4874" i="1"/>
  <c r="E4874" i="1"/>
  <c r="F4874" i="1"/>
  <c r="C4875" i="1"/>
  <c r="D4875" i="1"/>
  <c r="E4875" i="1"/>
  <c r="F4875" i="1"/>
  <c r="C4876" i="1"/>
  <c r="D4876" i="1"/>
  <c r="E4876" i="1"/>
  <c r="F4876" i="1"/>
  <c r="C4877" i="1"/>
  <c r="D4877" i="1"/>
  <c r="E4877" i="1"/>
  <c r="F4877" i="1"/>
  <c r="C4878" i="1"/>
  <c r="D4878" i="1"/>
  <c r="E4878" i="1"/>
  <c r="F4878" i="1"/>
  <c r="C4879" i="1"/>
  <c r="D4879" i="1"/>
  <c r="E4879" i="1"/>
  <c r="F4879" i="1"/>
  <c r="C4880" i="1"/>
  <c r="D4880" i="1"/>
  <c r="E4880" i="1"/>
  <c r="F4880" i="1"/>
  <c r="C4881" i="1"/>
  <c r="D4881" i="1"/>
  <c r="E4881" i="1"/>
  <c r="F4881" i="1"/>
  <c r="C4882" i="1"/>
  <c r="D4882" i="1"/>
  <c r="E4882" i="1"/>
  <c r="F4882" i="1"/>
  <c r="C4883" i="1"/>
  <c r="D4883" i="1"/>
  <c r="E4883" i="1"/>
  <c r="F4883" i="1"/>
  <c r="C4884" i="1"/>
  <c r="D4884" i="1"/>
  <c r="E4884" i="1"/>
  <c r="F4884" i="1"/>
  <c r="C4885" i="1"/>
  <c r="D4885" i="1"/>
  <c r="E4885" i="1"/>
  <c r="F4885" i="1"/>
  <c r="C4886" i="1"/>
  <c r="D4886" i="1"/>
  <c r="E4886" i="1"/>
  <c r="F4886" i="1"/>
  <c r="C4887" i="1"/>
  <c r="D4887" i="1"/>
  <c r="E4887" i="1"/>
  <c r="F4887" i="1"/>
  <c r="C4888" i="1"/>
  <c r="D4888" i="1"/>
  <c r="E4888" i="1"/>
  <c r="F4888" i="1"/>
  <c r="C4889" i="1"/>
  <c r="D4889" i="1"/>
  <c r="E4889" i="1"/>
  <c r="F4889" i="1"/>
  <c r="C4890" i="1"/>
  <c r="D4890" i="1"/>
  <c r="E4890" i="1"/>
  <c r="F4890" i="1"/>
  <c r="C4891" i="1"/>
  <c r="D4891" i="1"/>
  <c r="E4891" i="1"/>
  <c r="F4891" i="1"/>
  <c r="C4892" i="1"/>
  <c r="D4892" i="1"/>
  <c r="E4892" i="1"/>
  <c r="F4892" i="1"/>
  <c r="C4893" i="1"/>
  <c r="D4893" i="1"/>
  <c r="E4893" i="1"/>
  <c r="F4893" i="1"/>
  <c r="C4894" i="1"/>
  <c r="D4894" i="1"/>
  <c r="E4894" i="1"/>
  <c r="F4894" i="1"/>
  <c r="C4895" i="1"/>
  <c r="D4895" i="1"/>
  <c r="E4895" i="1"/>
  <c r="F4895" i="1"/>
  <c r="C4896" i="1"/>
  <c r="D4896" i="1"/>
  <c r="E4896" i="1"/>
  <c r="F4896" i="1"/>
  <c r="C4897" i="1"/>
  <c r="D4897" i="1"/>
  <c r="E4897" i="1"/>
  <c r="F4897" i="1"/>
  <c r="C4898" i="1"/>
  <c r="D4898" i="1"/>
  <c r="E4898" i="1"/>
  <c r="F4898" i="1"/>
  <c r="C4899" i="1"/>
  <c r="D4899" i="1"/>
  <c r="E4899" i="1"/>
  <c r="F4899" i="1"/>
  <c r="C4900" i="1"/>
  <c r="D4900" i="1"/>
  <c r="E4900" i="1"/>
  <c r="F4900" i="1"/>
  <c r="C4901" i="1"/>
  <c r="D4901" i="1"/>
  <c r="E4901" i="1"/>
  <c r="F4901" i="1"/>
  <c r="C4902" i="1"/>
  <c r="D4902" i="1"/>
  <c r="E4902" i="1"/>
  <c r="F4902" i="1"/>
  <c r="C4903" i="1"/>
  <c r="D4903" i="1"/>
  <c r="E4903" i="1"/>
  <c r="F4903" i="1"/>
  <c r="C4904" i="1"/>
  <c r="D4904" i="1"/>
  <c r="E4904" i="1"/>
  <c r="F4904" i="1"/>
  <c r="C4905" i="1"/>
  <c r="D4905" i="1"/>
  <c r="E4905" i="1"/>
  <c r="F4905" i="1"/>
  <c r="C4906" i="1"/>
  <c r="D4906" i="1"/>
  <c r="E4906" i="1"/>
  <c r="F4906" i="1"/>
  <c r="C4907" i="1"/>
  <c r="D4907" i="1"/>
  <c r="E4907" i="1"/>
  <c r="F4907" i="1"/>
  <c r="C4908" i="1"/>
  <c r="D4908" i="1"/>
  <c r="E4908" i="1"/>
  <c r="F4908" i="1"/>
  <c r="C4909" i="1"/>
  <c r="D4909" i="1"/>
  <c r="E4909" i="1"/>
  <c r="F4909" i="1"/>
  <c r="C4910" i="1"/>
  <c r="D4910" i="1"/>
  <c r="E4910" i="1"/>
  <c r="F4910" i="1"/>
  <c r="C4911" i="1"/>
  <c r="D4911" i="1"/>
  <c r="E4911" i="1"/>
  <c r="F4911" i="1"/>
  <c r="C4912" i="1"/>
  <c r="D4912" i="1"/>
  <c r="E4912" i="1"/>
  <c r="F4912" i="1"/>
  <c r="C4913" i="1"/>
  <c r="D4913" i="1"/>
  <c r="E4913" i="1"/>
  <c r="F4913" i="1"/>
  <c r="C4914" i="1"/>
  <c r="D4914" i="1"/>
  <c r="E4914" i="1"/>
  <c r="F4914" i="1"/>
  <c r="C4915" i="1"/>
  <c r="D4915" i="1"/>
  <c r="E4915" i="1"/>
  <c r="F4915" i="1"/>
  <c r="C4916" i="1"/>
  <c r="D4916" i="1"/>
  <c r="E4916" i="1"/>
  <c r="F4916" i="1"/>
  <c r="C4917" i="1"/>
  <c r="D4917" i="1"/>
  <c r="E4917" i="1"/>
  <c r="F4917" i="1"/>
  <c r="C4918" i="1"/>
  <c r="D4918" i="1"/>
  <c r="E4918" i="1"/>
  <c r="F4918" i="1"/>
  <c r="C4919" i="1"/>
  <c r="D4919" i="1"/>
  <c r="E4919" i="1"/>
  <c r="F4919" i="1"/>
  <c r="C4920" i="1"/>
  <c r="D4920" i="1"/>
  <c r="E4920" i="1"/>
  <c r="F4920" i="1"/>
  <c r="C4921" i="1"/>
  <c r="D4921" i="1"/>
  <c r="E4921" i="1"/>
  <c r="F4921" i="1"/>
  <c r="C4922" i="1"/>
  <c r="D4922" i="1"/>
  <c r="E4922" i="1"/>
  <c r="F4922" i="1"/>
  <c r="C4923" i="1"/>
  <c r="D4923" i="1"/>
  <c r="E4923" i="1"/>
  <c r="F4923" i="1"/>
  <c r="C4924" i="1"/>
  <c r="D4924" i="1"/>
  <c r="E4924" i="1"/>
  <c r="F4924" i="1"/>
  <c r="C4925" i="1"/>
  <c r="D4925" i="1"/>
  <c r="E4925" i="1"/>
  <c r="F4925" i="1"/>
  <c r="C4926" i="1"/>
  <c r="D4926" i="1"/>
  <c r="E4926" i="1"/>
  <c r="F4926" i="1"/>
  <c r="C4927" i="1"/>
  <c r="D4927" i="1"/>
  <c r="E4927" i="1"/>
  <c r="F4927" i="1"/>
  <c r="C4928" i="1"/>
  <c r="D4928" i="1"/>
  <c r="E4928" i="1"/>
  <c r="F4928" i="1"/>
  <c r="C4929" i="1"/>
  <c r="D4929" i="1"/>
  <c r="E4929" i="1"/>
  <c r="F4929" i="1"/>
  <c r="C4930" i="1"/>
  <c r="D4930" i="1"/>
  <c r="E4930" i="1"/>
  <c r="F4930" i="1"/>
  <c r="C4931" i="1"/>
  <c r="D4931" i="1"/>
  <c r="E4931" i="1"/>
  <c r="F4931" i="1"/>
  <c r="C4932" i="1"/>
  <c r="D4932" i="1"/>
  <c r="E4932" i="1"/>
  <c r="F4932" i="1"/>
  <c r="C4933" i="1"/>
  <c r="D4933" i="1"/>
  <c r="E4933" i="1"/>
  <c r="F4933" i="1"/>
  <c r="C4934" i="1"/>
  <c r="D4934" i="1"/>
  <c r="E4934" i="1"/>
  <c r="F4934" i="1"/>
  <c r="C4935" i="1"/>
  <c r="D4935" i="1"/>
  <c r="E4935" i="1"/>
  <c r="F4935" i="1"/>
  <c r="C4936" i="1"/>
  <c r="D4936" i="1"/>
  <c r="E4936" i="1"/>
  <c r="F4936" i="1"/>
  <c r="C4937" i="1"/>
  <c r="D4937" i="1"/>
  <c r="E4937" i="1"/>
  <c r="F4937" i="1"/>
  <c r="C4938" i="1"/>
  <c r="D4938" i="1"/>
  <c r="E4938" i="1"/>
  <c r="F4938" i="1"/>
  <c r="C4939" i="1"/>
  <c r="D4939" i="1"/>
  <c r="E4939" i="1"/>
  <c r="F4939" i="1"/>
  <c r="C4940" i="1"/>
  <c r="D4940" i="1"/>
  <c r="E4940" i="1"/>
  <c r="F4940" i="1"/>
  <c r="C4941" i="1"/>
  <c r="D4941" i="1"/>
  <c r="E4941" i="1"/>
  <c r="F4941" i="1"/>
  <c r="C4942" i="1"/>
  <c r="D4942" i="1"/>
  <c r="E4942" i="1"/>
  <c r="F4942" i="1"/>
  <c r="C4943" i="1"/>
  <c r="D4943" i="1"/>
  <c r="E4943" i="1"/>
  <c r="F4943" i="1"/>
  <c r="C4944" i="1"/>
  <c r="D4944" i="1"/>
  <c r="E4944" i="1"/>
  <c r="F4944" i="1"/>
  <c r="C4945" i="1"/>
  <c r="D4945" i="1"/>
  <c r="E4945" i="1"/>
  <c r="F4945" i="1"/>
  <c r="C4946" i="1"/>
  <c r="D4946" i="1"/>
  <c r="E4946" i="1"/>
  <c r="F4946" i="1"/>
  <c r="C4947" i="1"/>
  <c r="D4947" i="1"/>
  <c r="E4947" i="1"/>
  <c r="F4947" i="1"/>
  <c r="C4948" i="1"/>
  <c r="D4948" i="1"/>
  <c r="E4948" i="1"/>
  <c r="F4948" i="1"/>
  <c r="C4949" i="1"/>
  <c r="D4949" i="1"/>
  <c r="E4949" i="1"/>
  <c r="F4949" i="1"/>
  <c r="C4950" i="1"/>
  <c r="D4950" i="1"/>
  <c r="E4950" i="1"/>
  <c r="F4950" i="1"/>
  <c r="C4951" i="1"/>
  <c r="D4951" i="1"/>
  <c r="E4951" i="1"/>
  <c r="F4951" i="1"/>
  <c r="C4952" i="1"/>
  <c r="D4952" i="1"/>
  <c r="E4952" i="1"/>
  <c r="F4952" i="1"/>
  <c r="C4953" i="1"/>
  <c r="D4953" i="1"/>
  <c r="E4953" i="1"/>
  <c r="F4953" i="1"/>
  <c r="C4954" i="1"/>
  <c r="D4954" i="1"/>
  <c r="E4954" i="1"/>
  <c r="F4954" i="1"/>
  <c r="C4955" i="1"/>
  <c r="D4955" i="1"/>
  <c r="E4955" i="1"/>
  <c r="F4955" i="1"/>
  <c r="C4956" i="1"/>
  <c r="D4956" i="1"/>
  <c r="E4956" i="1"/>
  <c r="F4956" i="1"/>
  <c r="C4957" i="1"/>
  <c r="D4957" i="1"/>
  <c r="E4957" i="1"/>
  <c r="F4957" i="1"/>
  <c r="C4958" i="1"/>
  <c r="D4958" i="1"/>
  <c r="E4958" i="1"/>
  <c r="F4958" i="1"/>
  <c r="C4959" i="1"/>
  <c r="D4959" i="1"/>
  <c r="E4959" i="1"/>
  <c r="F4959" i="1"/>
  <c r="C4960" i="1"/>
  <c r="D4960" i="1"/>
  <c r="E4960" i="1"/>
  <c r="F4960" i="1"/>
  <c r="C4961" i="1"/>
  <c r="D4961" i="1"/>
  <c r="E4961" i="1"/>
  <c r="F4961" i="1"/>
  <c r="C4962" i="1"/>
  <c r="D4962" i="1"/>
  <c r="E4962" i="1"/>
  <c r="F4962" i="1"/>
  <c r="C4963" i="1"/>
  <c r="D4963" i="1"/>
  <c r="E4963" i="1"/>
  <c r="F4963" i="1"/>
  <c r="C4964" i="1"/>
  <c r="D4964" i="1"/>
  <c r="E4964" i="1"/>
  <c r="F4964" i="1"/>
  <c r="C4965" i="1"/>
  <c r="D4965" i="1"/>
  <c r="E4965" i="1"/>
  <c r="F4965" i="1"/>
  <c r="C4966" i="1"/>
  <c r="D4966" i="1"/>
  <c r="E4966" i="1"/>
  <c r="F4966" i="1"/>
  <c r="C4967" i="1"/>
  <c r="D4967" i="1"/>
  <c r="E4967" i="1"/>
  <c r="F4967" i="1"/>
  <c r="C4968" i="1"/>
  <c r="D4968" i="1"/>
  <c r="E4968" i="1"/>
  <c r="F4968" i="1"/>
  <c r="C4969" i="1"/>
  <c r="D4969" i="1"/>
  <c r="E4969" i="1"/>
  <c r="F4969" i="1"/>
  <c r="C4970" i="1"/>
  <c r="D4970" i="1"/>
  <c r="E4970" i="1"/>
  <c r="F4970" i="1"/>
  <c r="C4971" i="1"/>
  <c r="D4971" i="1"/>
  <c r="E4971" i="1"/>
  <c r="F4971" i="1"/>
  <c r="C4972" i="1"/>
  <c r="D4972" i="1"/>
  <c r="E4972" i="1"/>
  <c r="F4972" i="1"/>
  <c r="C4973" i="1"/>
  <c r="D4973" i="1"/>
  <c r="E4973" i="1"/>
  <c r="F4973" i="1"/>
  <c r="C4974" i="1"/>
  <c r="D4974" i="1"/>
  <c r="E4974" i="1"/>
  <c r="F4974" i="1"/>
  <c r="C4975" i="1"/>
  <c r="D4975" i="1"/>
  <c r="E4975" i="1"/>
  <c r="F4975" i="1"/>
  <c r="C4976" i="1"/>
  <c r="D4976" i="1"/>
  <c r="E4976" i="1"/>
  <c r="F4976" i="1"/>
  <c r="C4977" i="1"/>
  <c r="D4977" i="1"/>
  <c r="E4977" i="1"/>
  <c r="F4977" i="1"/>
  <c r="C4978" i="1"/>
  <c r="D4978" i="1"/>
  <c r="E4978" i="1"/>
  <c r="F4978" i="1"/>
  <c r="C4979" i="1"/>
  <c r="D4979" i="1"/>
  <c r="E4979" i="1"/>
  <c r="F4979" i="1"/>
  <c r="C4980" i="1"/>
  <c r="D4980" i="1"/>
  <c r="E4980" i="1"/>
  <c r="F4980" i="1"/>
  <c r="C4981" i="1"/>
  <c r="D4981" i="1"/>
  <c r="E4981" i="1"/>
  <c r="F4981" i="1"/>
  <c r="C4982" i="1"/>
  <c r="D4982" i="1"/>
  <c r="E4982" i="1"/>
  <c r="F4982" i="1"/>
  <c r="C4983" i="1"/>
  <c r="D4983" i="1"/>
  <c r="E4983" i="1"/>
  <c r="F4983" i="1"/>
  <c r="C4984" i="1"/>
  <c r="D4984" i="1"/>
  <c r="E4984" i="1"/>
  <c r="F4984" i="1"/>
  <c r="C4985" i="1"/>
  <c r="D4985" i="1"/>
  <c r="E4985" i="1"/>
  <c r="F4985" i="1"/>
  <c r="C4986" i="1"/>
  <c r="D4986" i="1"/>
  <c r="E4986" i="1"/>
  <c r="F4986" i="1"/>
  <c r="C4987" i="1"/>
  <c r="D4987" i="1"/>
  <c r="E4987" i="1"/>
  <c r="F4987" i="1"/>
  <c r="C4988" i="1"/>
  <c r="D4988" i="1"/>
  <c r="E4988" i="1"/>
  <c r="F4988" i="1"/>
  <c r="C4989" i="1"/>
  <c r="D4989" i="1"/>
  <c r="E4989" i="1"/>
  <c r="F4989" i="1"/>
  <c r="C4990" i="1"/>
  <c r="D4990" i="1"/>
  <c r="E4990" i="1"/>
  <c r="F4990" i="1"/>
  <c r="C4991" i="1"/>
  <c r="D4991" i="1"/>
  <c r="E4991" i="1"/>
  <c r="F4991" i="1"/>
  <c r="C4992" i="1"/>
  <c r="D4992" i="1"/>
  <c r="E4992" i="1"/>
  <c r="F4992" i="1"/>
  <c r="C4993" i="1"/>
  <c r="D4993" i="1"/>
  <c r="E4993" i="1"/>
  <c r="F4993" i="1"/>
  <c r="C4994" i="1"/>
  <c r="D4994" i="1"/>
  <c r="E4994" i="1"/>
  <c r="F4994" i="1"/>
  <c r="C4995" i="1"/>
  <c r="D4995" i="1"/>
  <c r="E4995" i="1"/>
  <c r="F4995" i="1"/>
  <c r="C4996" i="1"/>
  <c r="D4996" i="1"/>
  <c r="E4996" i="1"/>
  <c r="F4996" i="1"/>
  <c r="C4997" i="1"/>
  <c r="D4997" i="1"/>
  <c r="E4997" i="1"/>
  <c r="F4997" i="1"/>
  <c r="C4998" i="1"/>
  <c r="D4998" i="1"/>
  <c r="E4998" i="1"/>
  <c r="F4998" i="1"/>
  <c r="C4999" i="1"/>
  <c r="D4999" i="1"/>
  <c r="E4999" i="1"/>
  <c r="F4999" i="1"/>
  <c r="C5000" i="1"/>
  <c r="D5000" i="1"/>
  <c r="E5000" i="1"/>
  <c r="F5000" i="1"/>
  <c r="C5001" i="1"/>
  <c r="D5001" i="1"/>
  <c r="E5001" i="1"/>
  <c r="F5001" i="1"/>
  <c r="C5002" i="1"/>
  <c r="D5002" i="1"/>
  <c r="E5002" i="1"/>
  <c r="F5002" i="1"/>
  <c r="C5003" i="1"/>
  <c r="D5003" i="1"/>
  <c r="E5003" i="1"/>
  <c r="F5003" i="1"/>
  <c r="C5004" i="1"/>
  <c r="D5004" i="1"/>
  <c r="E5004" i="1"/>
  <c r="F5004" i="1"/>
  <c r="C5005" i="1"/>
  <c r="D5005" i="1"/>
  <c r="E5005" i="1"/>
  <c r="F5005" i="1"/>
  <c r="C5006" i="1"/>
  <c r="D5006" i="1"/>
  <c r="E5006" i="1"/>
  <c r="F5006" i="1"/>
  <c r="C5007" i="1"/>
  <c r="D5007" i="1"/>
  <c r="E5007" i="1"/>
  <c r="F5007" i="1"/>
  <c r="C5008" i="1"/>
  <c r="D5008" i="1"/>
  <c r="E5008" i="1"/>
  <c r="F5008" i="1"/>
  <c r="C5009" i="1"/>
  <c r="D5009" i="1"/>
  <c r="E5009" i="1"/>
  <c r="F5009" i="1"/>
  <c r="C5010" i="1"/>
  <c r="D5010" i="1"/>
  <c r="E5010" i="1"/>
  <c r="F5010" i="1"/>
  <c r="C5011" i="1"/>
  <c r="D5011" i="1"/>
  <c r="E5011" i="1"/>
  <c r="F5011" i="1"/>
  <c r="C5012" i="1"/>
  <c r="D5012" i="1"/>
  <c r="E5012" i="1"/>
  <c r="F5012" i="1"/>
  <c r="C5013" i="1"/>
  <c r="D5013" i="1"/>
  <c r="E5013" i="1"/>
  <c r="F5013" i="1"/>
  <c r="C5014" i="1"/>
  <c r="D5014" i="1"/>
  <c r="E5014" i="1"/>
  <c r="F5014" i="1"/>
  <c r="C5015" i="1"/>
  <c r="D5015" i="1"/>
  <c r="E5015" i="1"/>
  <c r="F5015" i="1"/>
  <c r="C5016" i="1"/>
  <c r="D5016" i="1"/>
  <c r="E5016" i="1"/>
  <c r="F5016" i="1"/>
  <c r="C5017" i="1"/>
  <c r="D5017" i="1"/>
  <c r="E5017" i="1"/>
  <c r="F5017" i="1"/>
  <c r="C5018" i="1"/>
  <c r="D5018" i="1"/>
  <c r="E5018" i="1"/>
  <c r="F5018" i="1"/>
  <c r="C5019" i="1"/>
  <c r="D5019" i="1"/>
  <c r="E5019" i="1"/>
  <c r="F5019" i="1"/>
  <c r="C5020" i="1"/>
  <c r="D5020" i="1"/>
  <c r="E5020" i="1"/>
  <c r="F5020" i="1"/>
  <c r="C5021" i="1"/>
  <c r="D5021" i="1"/>
  <c r="E5021" i="1"/>
  <c r="F5021" i="1"/>
  <c r="C5022" i="1"/>
  <c r="D5022" i="1"/>
  <c r="E5022" i="1"/>
  <c r="F5022" i="1"/>
  <c r="C5023" i="1"/>
  <c r="D5023" i="1"/>
  <c r="E5023" i="1"/>
  <c r="F5023" i="1"/>
  <c r="C5024" i="1"/>
  <c r="D5024" i="1"/>
  <c r="E5024" i="1"/>
  <c r="F5024" i="1"/>
  <c r="C5025" i="1"/>
  <c r="D5025" i="1"/>
  <c r="E5025" i="1"/>
  <c r="F5025" i="1"/>
  <c r="C5026" i="1"/>
  <c r="D5026" i="1"/>
  <c r="E5026" i="1"/>
  <c r="F5026" i="1"/>
  <c r="C5027" i="1"/>
  <c r="D5027" i="1"/>
  <c r="E5027" i="1"/>
  <c r="F5027" i="1"/>
  <c r="C5028" i="1"/>
  <c r="D5028" i="1"/>
  <c r="E5028" i="1"/>
  <c r="F5028" i="1"/>
  <c r="C5029" i="1"/>
  <c r="D5029" i="1"/>
  <c r="E5029" i="1"/>
  <c r="F5029" i="1"/>
  <c r="C5030" i="1"/>
  <c r="D5030" i="1"/>
  <c r="E5030" i="1"/>
  <c r="F5030" i="1"/>
  <c r="C5031" i="1"/>
  <c r="D5031" i="1"/>
  <c r="E5031" i="1"/>
  <c r="F5031" i="1"/>
  <c r="C5032" i="1"/>
  <c r="D5032" i="1"/>
  <c r="E5032" i="1"/>
  <c r="F5032" i="1"/>
  <c r="C5033" i="1"/>
  <c r="D5033" i="1"/>
  <c r="E5033" i="1"/>
  <c r="F5033" i="1"/>
  <c r="C5034" i="1"/>
  <c r="D5034" i="1"/>
  <c r="E5034" i="1"/>
  <c r="F5034" i="1"/>
  <c r="C5035" i="1"/>
  <c r="D5035" i="1"/>
  <c r="E5035" i="1"/>
  <c r="F5035" i="1"/>
  <c r="C5036" i="1"/>
  <c r="D5036" i="1"/>
  <c r="E5036" i="1"/>
  <c r="F5036" i="1"/>
  <c r="C5037" i="1"/>
  <c r="D5037" i="1"/>
  <c r="E5037" i="1"/>
  <c r="F5037" i="1"/>
  <c r="C5038" i="1"/>
  <c r="D5038" i="1"/>
  <c r="E5038" i="1"/>
  <c r="F5038" i="1"/>
  <c r="C5039" i="1"/>
  <c r="D5039" i="1"/>
  <c r="E5039" i="1"/>
  <c r="F5039" i="1"/>
  <c r="C5040" i="1"/>
  <c r="D5040" i="1"/>
  <c r="E5040" i="1"/>
  <c r="F5040" i="1"/>
  <c r="C5041" i="1"/>
  <c r="D5041" i="1"/>
  <c r="E5041" i="1"/>
  <c r="F5041" i="1"/>
  <c r="C5042" i="1"/>
  <c r="D5042" i="1"/>
  <c r="E5042" i="1"/>
  <c r="F5042" i="1"/>
  <c r="C5043" i="1"/>
  <c r="D5043" i="1"/>
  <c r="E5043" i="1"/>
  <c r="F5043" i="1"/>
  <c r="C5044" i="1"/>
  <c r="D5044" i="1"/>
  <c r="E5044" i="1"/>
  <c r="F5044" i="1"/>
  <c r="C5045" i="1"/>
  <c r="D5045" i="1"/>
  <c r="E5045" i="1"/>
  <c r="F5045" i="1"/>
  <c r="C5046" i="1"/>
  <c r="D5046" i="1"/>
  <c r="E5046" i="1"/>
  <c r="F5046" i="1"/>
  <c r="C5047" i="1"/>
  <c r="D5047" i="1"/>
  <c r="E5047" i="1"/>
  <c r="F5047" i="1"/>
  <c r="C5048" i="1"/>
  <c r="D5048" i="1"/>
  <c r="E5048" i="1"/>
  <c r="F5048" i="1"/>
  <c r="C5049" i="1"/>
  <c r="D5049" i="1"/>
  <c r="E5049" i="1"/>
  <c r="F5049" i="1"/>
  <c r="C5050" i="1"/>
  <c r="D5050" i="1"/>
  <c r="E5050" i="1"/>
  <c r="F5050" i="1"/>
  <c r="C5051" i="1"/>
  <c r="D5051" i="1"/>
  <c r="E5051" i="1"/>
  <c r="F5051" i="1"/>
  <c r="C5052" i="1"/>
  <c r="D5052" i="1"/>
  <c r="E5052" i="1"/>
  <c r="F5052" i="1"/>
  <c r="C5053" i="1"/>
  <c r="D5053" i="1"/>
  <c r="E5053" i="1"/>
  <c r="F5053" i="1"/>
  <c r="C5054" i="1"/>
  <c r="D5054" i="1"/>
  <c r="E5054" i="1"/>
  <c r="F5054" i="1"/>
  <c r="C5055" i="1"/>
  <c r="D5055" i="1"/>
  <c r="E5055" i="1"/>
  <c r="F5055" i="1"/>
  <c r="C5056" i="1"/>
  <c r="D5056" i="1"/>
  <c r="E5056" i="1"/>
  <c r="F5056" i="1"/>
  <c r="C5057" i="1"/>
  <c r="D5057" i="1"/>
  <c r="E5057" i="1"/>
  <c r="F5057" i="1"/>
  <c r="C5058" i="1"/>
  <c r="D5058" i="1"/>
  <c r="E5058" i="1"/>
  <c r="F5058" i="1"/>
  <c r="C5059" i="1"/>
  <c r="D5059" i="1"/>
  <c r="E5059" i="1"/>
  <c r="F5059" i="1"/>
  <c r="C5060" i="1"/>
  <c r="D5060" i="1"/>
  <c r="E5060" i="1"/>
  <c r="F5060" i="1"/>
  <c r="C5061" i="1"/>
  <c r="D5061" i="1"/>
  <c r="E5061" i="1"/>
  <c r="F5061" i="1"/>
  <c r="C5062" i="1"/>
  <c r="D5062" i="1"/>
  <c r="E5062" i="1"/>
  <c r="F5062" i="1"/>
  <c r="C5063" i="1"/>
  <c r="D5063" i="1"/>
  <c r="E5063" i="1"/>
  <c r="F5063" i="1"/>
  <c r="C5064" i="1"/>
  <c r="D5064" i="1"/>
  <c r="E5064" i="1"/>
  <c r="F5064" i="1"/>
  <c r="C5065" i="1"/>
  <c r="D5065" i="1"/>
  <c r="E5065" i="1"/>
  <c r="F5065" i="1"/>
  <c r="C5066" i="1"/>
  <c r="D5066" i="1"/>
  <c r="E5066" i="1"/>
  <c r="F5066" i="1"/>
  <c r="C5067" i="1"/>
  <c r="D5067" i="1"/>
  <c r="E5067" i="1"/>
  <c r="F5067" i="1"/>
  <c r="C5068" i="1"/>
  <c r="D5068" i="1"/>
  <c r="E5068" i="1"/>
  <c r="F5068" i="1"/>
  <c r="C5069" i="1"/>
  <c r="D5069" i="1"/>
  <c r="E5069" i="1"/>
  <c r="F5069" i="1"/>
  <c r="C5070" i="1"/>
  <c r="D5070" i="1"/>
  <c r="E5070" i="1"/>
  <c r="F5070" i="1"/>
  <c r="C5071" i="1"/>
  <c r="D5071" i="1"/>
  <c r="E5071" i="1"/>
  <c r="F5071" i="1"/>
  <c r="C5072" i="1"/>
  <c r="D5072" i="1"/>
  <c r="E5072" i="1"/>
  <c r="F5072" i="1"/>
  <c r="C5073" i="1"/>
  <c r="D5073" i="1"/>
  <c r="E5073" i="1"/>
  <c r="F5073" i="1"/>
  <c r="C5074" i="1"/>
  <c r="D5074" i="1"/>
  <c r="E5074" i="1"/>
  <c r="F5074" i="1"/>
  <c r="C5075" i="1"/>
  <c r="D5075" i="1"/>
  <c r="E5075" i="1"/>
  <c r="F5075" i="1"/>
  <c r="C5076" i="1"/>
  <c r="D5076" i="1"/>
  <c r="E5076" i="1"/>
  <c r="F5076" i="1"/>
  <c r="C5077" i="1"/>
  <c r="D5077" i="1"/>
  <c r="E5077" i="1"/>
  <c r="F5077" i="1"/>
  <c r="C5078" i="1"/>
  <c r="D5078" i="1"/>
  <c r="E5078" i="1"/>
  <c r="F5078" i="1"/>
  <c r="C5079" i="1"/>
  <c r="D5079" i="1"/>
  <c r="E5079" i="1"/>
  <c r="F5079" i="1"/>
  <c r="C5080" i="1"/>
  <c r="D5080" i="1"/>
  <c r="E5080" i="1"/>
  <c r="F5080" i="1"/>
  <c r="C5081" i="1"/>
  <c r="D5081" i="1"/>
  <c r="E5081" i="1"/>
  <c r="F5081" i="1"/>
  <c r="C5082" i="1"/>
  <c r="D5082" i="1"/>
  <c r="E5082" i="1"/>
  <c r="F5082" i="1"/>
  <c r="C5083" i="1"/>
  <c r="D5083" i="1"/>
  <c r="E5083" i="1"/>
  <c r="F5083" i="1"/>
  <c r="C5084" i="1"/>
  <c r="D5084" i="1"/>
  <c r="E5084" i="1"/>
  <c r="F5084" i="1"/>
  <c r="C5085" i="1"/>
  <c r="D5085" i="1"/>
  <c r="E5085" i="1"/>
  <c r="F5085" i="1"/>
  <c r="C5086" i="1"/>
  <c r="D5086" i="1"/>
  <c r="E5086" i="1"/>
  <c r="F5086" i="1"/>
  <c r="C5087" i="1"/>
  <c r="D5087" i="1"/>
  <c r="E5087" i="1"/>
  <c r="F5087" i="1"/>
  <c r="C5088" i="1"/>
  <c r="D5088" i="1"/>
  <c r="E5088" i="1"/>
  <c r="F5088" i="1"/>
  <c r="C5089" i="1"/>
  <c r="D5089" i="1"/>
  <c r="E5089" i="1"/>
  <c r="F5089" i="1"/>
  <c r="C5090" i="1"/>
  <c r="D5090" i="1"/>
  <c r="E5090" i="1"/>
  <c r="F5090" i="1"/>
  <c r="C5091" i="1"/>
  <c r="D5091" i="1"/>
  <c r="E5091" i="1"/>
  <c r="F5091" i="1"/>
  <c r="C5092" i="1"/>
  <c r="D5092" i="1"/>
  <c r="E5092" i="1"/>
  <c r="F5092" i="1"/>
  <c r="C5093" i="1"/>
  <c r="D5093" i="1"/>
  <c r="E5093" i="1"/>
  <c r="F5093" i="1"/>
  <c r="C5094" i="1"/>
  <c r="D5094" i="1"/>
  <c r="E5094" i="1"/>
  <c r="F5094" i="1"/>
  <c r="C5095" i="1"/>
  <c r="D5095" i="1"/>
  <c r="E5095" i="1"/>
  <c r="F5095" i="1"/>
  <c r="C5096" i="1"/>
  <c r="D5096" i="1"/>
  <c r="E5096" i="1"/>
  <c r="F5096" i="1"/>
  <c r="C5097" i="1"/>
  <c r="D5097" i="1"/>
  <c r="E5097" i="1"/>
  <c r="F5097" i="1"/>
  <c r="C5098" i="1"/>
  <c r="D5098" i="1"/>
  <c r="E5098" i="1"/>
  <c r="F5098" i="1"/>
  <c r="C5099" i="1"/>
  <c r="D5099" i="1"/>
  <c r="E5099" i="1"/>
  <c r="F5099" i="1"/>
  <c r="C5100" i="1"/>
  <c r="D5100" i="1"/>
  <c r="E5100" i="1"/>
  <c r="F5100" i="1"/>
  <c r="C5101" i="1"/>
  <c r="D5101" i="1"/>
  <c r="E5101" i="1"/>
  <c r="F5101" i="1"/>
  <c r="C5102" i="1"/>
  <c r="D5102" i="1"/>
  <c r="E5102" i="1"/>
  <c r="F5102" i="1"/>
  <c r="C5103" i="1"/>
  <c r="D5103" i="1"/>
  <c r="E5103" i="1"/>
  <c r="F5103" i="1"/>
  <c r="C5104" i="1"/>
  <c r="D5104" i="1"/>
  <c r="E5104" i="1"/>
  <c r="F5104" i="1"/>
  <c r="C5105" i="1"/>
  <c r="D5105" i="1"/>
  <c r="E5105" i="1"/>
  <c r="F5105" i="1"/>
  <c r="C5106" i="1"/>
  <c r="D5106" i="1"/>
  <c r="E5106" i="1"/>
  <c r="F5106" i="1"/>
  <c r="C5107" i="1"/>
  <c r="D5107" i="1"/>
  <c r="E5107" i="1"/>
  <c r="F5107" i="1"/>
  <c r="C5108" i="1"/>
  <c r="D5108" i="1"/>
  <c r="E5108" i="1"/>
  <c r="F5108" i="1"/>
  <c r="C5109" i="1"/>
  <c r="D5109" i="1"/>
  <c r="E5109" i="1"/>
  <c r="F5109" i="1"/>
  <c r="C5110" i="1"/>
  <c r="D5110" i="1"/>
  <c r="E5110" i="1"/>
  <c r="F5110" i="1"/>
  <c r="C5111" i="1"/>
  <c r="D5111" i="1"/>
  <c r="E5111" i="1"/>
  <c r="F5111" i="1"/>
  <c r="C5112" i="1"/>
  <c r="D5112" i="1"/>
  <c r="E5112" i="1"/>
  <c r="F5112" i="1"/>
  <c r="C5113" i="1"/>
  <c r="D5113" i="1"/>
  <c r="E5113" i="1"/>
  <c r="F5113" i="1"/>
  <c r="C5114" i="1"/>
  <c r="D5114" i="1"/>
  <c r="E5114" i="1"/>
  <c r="F5114" i="1"/>
  <c r="C5115" i="1"/>
  <c r="D5115" i="1"/>
  <c r="E5115" i="1"/>
  <c r="F5115" i="1"/>
  <c r="C5116" i="1"/>
  <c r="D5116" i="1"/>
  <c r="E5116" i="1"/>
  <c r="F5116" i="1"/>
  <c r="C5117" i="1"/>
  <c r="D5117" i="1"/>
  <c r="E5117" i="1"/>
  <c r="F5117" i="1"/>
  <c r="C5118" i="1"/>
  <c r="D5118" i="1"/>
  <c r="E5118" i="1"/>
  <c r="F5118" i="1"/>
  <c r="C5119" i="1"/>
  <c r="D5119" i="1"/>
  <c r="E5119" i="1"/>
  <c r="F5119" i="1"/>
  <c r="C5120" i="1"/>
  <c r="D5120" i="1"/>
  <c r="E5120" i="1"/>
  <c r="F5120" i="1"/>
  <c r="C5121" i="1"/>
  <c r="D5121" i="1"/>
  <c r="E5121" i="1"/>
  <c r="F5121" i="1"/>
  <c r="C5122" i="1"/>
  <c r="D5122" i="1"/>
  <c r="E5122" i="1"/>
  <c r="F5122" i="1"/>
  <c r="C5123" i="1"/>
  <c r="D5123" i="1"/>
  <c r="E5123" i="1"/>
  <c r="F5123" i="1"/>
  <c r="C5124" i="1"/>
  <c r="D5124" i="1"/>
  <c r="E5124" i="1"/>
  <c r="F5124" i="1"/>
  <c r="C5125" i="1"/>
  <c r="D5125" i="1"/>
  <c r="E5125" i="1"/>
  <c r="F5125" i="1"/>
  <c r="C5126" i="1"/>
  <c r="D5126" i="1"/>
  <c r="E5126" i="1"/>
  <c r="F5126" i="1"/>
  <c r="C5127" i="1"/>
  <c r="D5127" i="1"/>
  <c r="E5127" i="1"/>
  <c r="F5127" i="1"/>
  <c r="C5128" i="1"/>
  <c r="D5128" i="1"/>
  <c r="E5128" i="1"/>
  <c r="F5128" i="1"/>
  <c r="C5129" i="1"/>
  <c r="D5129" i="1"/>
  <c r="E5129" i="1"/>
  <c r="F5129" i="1"/>
  <c r="C5130" i="1"/>
  <c r="D5130" i="1"/>
  <c r="E5130" i="1"/>
  <c r="F5130" i="1"/>
  <c r="C5131" i="1"/>
  <c r="D5131" i="1"/>
  <c r="E5131" i="1"/>
  <c r="F5131" i="1"/>
  <c r="C5132" i="1"/>
  <c r="D5132" i="1"/>
  <c r="E5132" i="1"/>
  <c r="F5132" i="1"/>
  <c r="C5133" i="1"/>
  <c r="D5133" i="1"/>
  <c r="E5133" i="1"/>
  <c r="F5133" i="1"/>
  <c r="C5134" i="1"/>
  <c r="D5134" i="1"/>
  <c r="E5134" i="1"/>
  <c r="F5134" i="1"/>
  <c r="C5135" i="1"/>
  <c r="D5135" i="1"/>
  <c r="E5135" i="1"/>
  <c r="F5135" i="1"/>
  <c r="C5136" i="1"/>
  <c r="D5136" i="1"/>
  <c r="E5136" i="1"/>
  <c r="F5136" i="1"/>
  <c r="C5137" i="1"/>
  <c r="D5137" i="1"/>
  <c r="E5137" i="1"/>
  <c r="F5137" i="1"/>
  <c r="C5138" i="1"/>
  <c r="D5138" i="1"/>
  <c r="E5138" i="1"/>
  <c r="F5138" i="1"/>
  <c r="C5139" i="1"/>
  <c r="D5139" i="1"/>
  <c r="E5139" i="1"/>
  <c r="F5139" i="1"/>
  <c r="C5140" i="1"/>
  <c r="D5140" i="1"/>
  <c r="E5140" i="1"/>
  <c r="F5140" i="1"/>
  <c r="C5141" i="1"/>
  <c r="D5141" i="1"/>
  <c r="E5141" i="1"/>
  <c r="F5141" i="1"/>
  <c r="C5142" i="1"/>
  <c r="D5142" i="1"/>
  <c r="E5142" i="1"/>
  <c r="F5142" i="1"/>
  <c r="C5143" i="1"/>
  <c r="D5143" i="1"/>
  <c r="E5143" i="1"/>
  <c r="F5143" i="1"/>
  <c r="C5144" i="1"/>
  <c r="D5144" i="1"/>
  <c r="E5144" i="1"/>
  <c r="F5144" i="1"/>
  <c r="C5145" i="1"/>
  <c r="D5145" i="1"/>
  <c r="E5145" i="1"/>
  <c r="F5145" i="1"/>
  <c r="C5146" i="1"/>
  <c r="D5146" i="1"/>
  <c r="E5146" i="1"/>
  <c r="F5146" i="1"/>
  <c r="C5147" i="1"/>
  <c r="D5147" i="1"/>
  <c r="E5147" i="1"/>
  <c r="F5147" i="1"/>
  <c r="C5148" i="1"/>
  <c r="D5148" i="1"/>
  <c r="E5148" i="1"/>
  <c r="F5148" i="1"/>
  <c r="C5149" i="1"/>
  <c r="D5149" i="1"/>
  <c r="E5149" i="1"/>
  <c r="F5149" i="1"/>
  <c r="C5150" i="1"/>
  <c r="D5150" i="1"/>
  <c r="E5150" i="1"/>
  <c r="F5150" i="1"/>
  <c r="C5151" i="1"/>
  <c r="D5151" i="1"/>
  <c r="E5151" i="1"/>
  <c r="F5151" i="1"/>
  <c r="C5152" i="1"/>
  <c r="D5152" i="1"/>
  <c r="E5152" i="1"/>
  <c r="F5152" i="1"/>
  <c r="C5153" i="1"/>
  <c r="D5153" i="1"/>
  <c r="E5153" i="1"/>
  <c r="F5153" i="1"/>
  <c r="C5154" i="1"/>
  <c r="D5154" i="1"/>
  <c r="E5154" i="1"/>
  <c r="F5154" i="1"/>
  <c r="C5155" i="1"/>
  <c r="D5155" i="1"/>
  <c r="E5155" i="1"/>
  <c r="F5155" i="1"/>
  <c r="C5156" i="1"/>
  <c r="D5156" i="1"/>
  <c r="E5156" i="1"/>
  <c r="F5156" i="1"/>
  <c r="C5157" i="1"/>
  <c r="D5157" i="1"/>
  <c r="E5157" i="1"/>
  <c r="F5157" i="1"/>
  <c r="C5158" i="1"/>
  <c r="D5158" i="1"/>
  <c r="E5158" i="1"/>
  <c r="F5158" i="1"/>
  <c r="C5159" i="1"/>
  <c r="D5159" i="1"/>
  <c r="E5159" i="1"/>
  <c r="F5159" i="1"/>
  <c r="C5160" i="1"/>
  <c r="D5160" i="1"/>
  <c r="E5160" i="1"/>
  <c r="F5160" i="1"/>
  <c r="C5161" i="1"/>
  <c r="D5161" i="1"/>
  <c r="E5161" i="1"/>
  <c r="F5161" i="1"/>
  <c r="C5162" i="1"/>
  <c r="D5162" i="1"/>
  <c r="E5162" i="1"/>
  <c r="F5162" i="1"/>
  <c r="C5163" i="1"/>
  <c r="D5163" i="1"/>
  <c r="E5163" i="1"/>
  <c r="F5163" i="1"/>
  <c r="C5164" i="1"/>
  <c r="D5164" i="1"/>
  <c r="E5164" i="1"/>
  <c r="F5164" i="1"/>
  <c r="C5165" i="1"/>
  <c r="D5165" i="1"/>
  <c r="E5165" i="1"/>
  <c r="F5165" i="1"/>
  <c r="C5166" i="1"/>
  <c r="D5166" i="1"/>
  <c r="E5166" i="1"/>
  <c r="F5166" i="1"/>
  <c r="C5167" i="1"/>
  <c r="D5167" i="1"/>
  <c r="E5167" i="1"/>
  <c r="F5167" i="1"/>
  <c r="C5168" i="1"/>
  <c r="D5168" i="1"/>
  <c r="E5168" i="1"/>
  <c r="F5168" i="1"/>
  <c r="C5169" i="1"/>
  <c r="D5169" i="1"/>
  <c r="E5169" i="1"/>
  <c r="F5169" i="1"/>
  <c r="C5170" i="1"/>
  <c r="D5170" i="1"/>
  <c r="E5170" i="1"/>
  <c r="F5170" i="1"/>
  <c r="C5171" i="1"/>
  <c r="D5171" i="1"/>
  <c r="E5171" i="1"/>
  <c r="F5171" i="1"/>
  <c r="C5172" i="1"/>
  <c r="D5172" i="1"/>
  <c r="E5172" i="1"/>
  <c r="F5172" i="1"/>
  <c r="C5173" i="1"/>
  <c r="D5173" i="1"/>
  <c r="E5173" i="1"/>
  <c r="F5173" i="1"/>
  <c r="C5174" i="1"/>
  <c r="D5174" i="1"/>
  <c r="E5174" i="1"/>
  <c r="F5174" i="1"/>
  <c r="C5175" i="1"/>
  <c r="D5175" i="1"/>
  <c r="E5175" i="1"/>
  <c r="F5175" i="1"/>
  <c r="C5176" i="1"/>
  <c r="D5176" i="1"/>
  <c r="E5176" i="1"/>
  <c r="F5176" i="1"/>
  <c r="C5177" i="1"/>
  <c r="D5177" i="1"/>
  <c r="E5177" i="1"/>
  <c r="F5177" i="1"/>
  <c r="C5178" i="1"/>
  <c r="D5178" i="1"/>
  <c r="E5178" i="1"/>
  <c r="F5178" i="1"/>
  <c r="C5179" i="1"/>
  <c r="D5179" i="1"/>
  <c r="E5179" i="1"/>
  <c r="F5179" i="1"/>
  <c r="C5180" i="1"/>
  <c r="D5180" i="1"/>
  <c r="E5180" i="1"/>
  <c r="F5180" i="1"/>
  <c r="C5181" i="1"/>
  <c r="D5181" i="1"/>
  <c r="E5181" i="1"/>
  <c r="F5181" i="1"/>
  <c r="C5182" i="1"/>
  <c r="D5182" i="1"/>
  <c r="E5182" i="1"/>
  <c r="F5182" i="1"/>
  <c r="C5183" i="1"/>
  <c r="D5183" i="1"/>
  <c r="E5183" i="1"/>
  <c r="F5183" i="1"/>
  <c r="C5184" i="1"/>
  <c r="D5184" i="1"/>
  <c r="E5184" i="1"/>
  <c r="F5184" i="1"/>
  <c r="C5185" i="1"/>
  <c r="D5185" i="1"/>
  <c r="E5185" i="1"/>
  <c r="F5185" i="1"/>
  <c r="C5186" i="1"/>
  <c r="D5186" i="1"/>
  <c r="E5186" i="1"/>
  <c r="F5186" i="1"/>
  <c r="C5187" i="1"/>
  <c r="D5187" i="1"/>
  <c r="E5187" i="1"/>
  <c r="F5187" i="1"/>
  <c r="C5188" i="1"/>
  <c r="D5188" i="1"/>
  <c r="E5188" i="1"/>
  <c r="F5188" i="1"/>
  <c r="C5189" i="1"/>
  <c r="D5189" i="1"/>
  <c r="E5189" i="1"/>
  <c r="F5189" i="1"/>
  <c r="C5190" i="1"/>
  <c r="D5190" i="1"/>
  <c r="E5190" i="1"/>
  <c r="F5190" i="1"/>
  <c r="C5191" i="1"/>
  <c r="D5191" i="1"/>
  <c r="E5191" i="1"/>
  <c r="F5191" i="1"/>
  <c r="C5192" i="1"/>
  <c r="D5192" i="1"/>
  <c r="E5192" i="1"/>
  <c r="F5192" i="1"/>
  <c r="C5193" i="1"/>
  <c r="D5193" i="1"/>
  <c r="E5193" i="1"/>
  <c r="F5193" i="1"/>
  <c r="C5194" i="1"/>
  <c r="D5194" i="1"/>
  <c r="E5194" i="1"/>
  <c r="F5194" i="1"/>
  <c r="C5195" i="1"/>
  <c r="D5195" i="1"/>
  <c r="E5195" i="1"/>
  <c r="F5195" i="1"/>
  <c r="C5196" i="1"/>
  <c r="D5196" i="1"/>
  <c r="E5196" i="1"/>
  <c r="F5196" i="1"/>
  <c r="C5197" i="1"/>
  <c r="D5197" i="1"/>
  <c r="E5197" i="1"/>
  <c r="F5197" i="1"/>
  <c r="C5198" i="1"/>
  <c r="D5198" i="1"/>
  <c r="E5198" i="1"/>
  <c r="F5198" i="1"/>
  <c r="C5199" i="1"/>
  <c r="D5199" i="1"/>
  <c r="E5199" i="1"/>
  <c r="F5199" i="1"/>
  <c r="C5200" i="1"/>
  <c r="D5200" i="1"/>
  <c r="E5200" i="1"/>
  <c r="F5200" i="1"/>
  <c r="C5201" i="1"/>
  <c r="D5201" i="1"/>
  <c r="E5201" i="1"/>
  <c r="F5201" i="1"/>
  <c r="C5202" i="1"/>
  <c r="D5202" i="1"/>
  <c r="E5202" i="1"/>
  <c r="F5202" i="1"/>
  <c r="C5203" i="1"/>
  <c r="D5203" i="1"/>
  <c r="E5203" i="1"/>
  <c r="F5203" i="1"/>
  <c r="C5204" i="1"/>
  <c r="D5204" i="1"/>
  <c r="E5204" i="1"/>
  <c r="F5204" i="1"/>
  <c r="C5205" i="1"/>
  <c r="D5205" i="1"/>
  <c r="E5205" i="1"/>
  <c r="F5205" i="1"/>
  <c r="C5206" i="1"/>
  <c r="D5206" i="1"/>
  <c r="E5206" i="1"/>
  <c r="F5206" i="1"/>
  <c r="C5207" i="1"/>
  <c r="D5207" i="1"/>
  <c r="E5207" i="1"/>
  <c r="F5207" i="1"/>
  <c r="C5208" i="1"/>
  <c r="D5208" i="1"/>
  <c r="E5208" i="1"/>
  <c r="F5208" i="1"/>
  <c r="C5209" i="1"/>
  <c r="D5209" i="1"/>
  <c r="E5209" i="1"/>
  <c r="F5209" i="1"/>
  <c r="C5210" i="1"/>
  <c r="D5210" i="1"/>
  <c r="E5210" i="1"/>
  <c r="F5210" i="1"/>
  <c r="C5211" i="1"/>
  <c r="D5211" i="1"/>
  <c r="E5211" i="1"/>
  <c r="F5211" i="1"/>
  <c r="C5212" i="1"/>
  <c r="D5212" i="1"/>
  <c r="E5212" i="1"/>
  <c r="F5212" i="1"/>
  <c r="C5213" i="1"/>
  <c r="D5213" i="1"/>
  <c r="E5213" i="1"/>
  <c r="F5213" i="1"/>
  <c r="C5214" i="1"/>
  <c r="D5214" i="1"/>
  <c r="E5214" i="1"/>
  <c r="F5214" i="1"/>
  <c r="C5215" i="1"/>
  <c r="D5215" i="1"/>
  <c r="E5215" i="1"/>
  <c r="F5215" i="1"/>
  <c r="C5216" i="1"/>
  <c r="D5216" i="1"/>
  <c r="E5216" i="1"/>
  <c r="F5216" i="1"/>
  <c r="C5217" i="1"/>
  <c r="D5217" i="1"/>
  <c r="E5217" i="1"/>
  <c r="F5217" i="1"/>
  <c r="C5218" i="1"/>
  <c r="D5218" i="1"/>
  <c r="E5218" i="1"/>
  <c r="F5218" i="1"/>
  <c r="C5219" i="1"/>
  <c r="D5219" i="1"/>
  <c r="E5219" i="1"/>
  <c r="F5219" i="1"/>
  <c r="C5220" i="1"/>
  <c r="D5220" i="1"/>
  <c r="E5220" i="1"/>
  <c r="F5220" i="1"/>
  <c r="C5221" i="1"/>
  <c r="D5221" i="1"/>
  <c r="E5221" i="1"/>
  <c r="F5221" i="1"/>
  <c r="C5222" i="1"/>
  <c r="D5222" i="1"/>
  <c r="E5222" i="1"/>
  <c r="F5222" i="1"/>
  <c r="C5223" i="1"/>
  <c r="D5223" i="1"/>
  <c r="E5223" i="1"/>
  <c r="F5223" i="1"/>
  <c r="C5224" i="1"/>
  <c r="D5224" i="1"/>
  <c r="E5224" i="1"/>
  <c r="F5224" i="1"/>
  <c r="C5225" i="1"/>
  <c r="D5225" i="1"/>
  <c r="E5225" i="1"/>
  <c r="F5225" i="1"/>
  <c r="C5226" i="1"/>
  <c r="D5226" i="1"/>
  <c r="E5226" i="1"/>
  <c r="F5226" i="1"/>
  <c r="C5227" i="1"/>
  <c r="D5227" i="1"/>
  <c r="E5227" i="1"/>
  <c r="F5227" i="1"/>
  <c r="C5228" i="1"/>
  <c r="D5228" i="1"/>
  <c r="E5228" i="1"/>
  <c r="F5228" i="1"/>
  <c r="C5229" i="1"/>
  <c r="D5229" i="1"/>
  <c r="E5229" i="1"/>
  <c r="F5229" i="1"/>
  <c r="C5230" i="1"/>
  <c r="D5230" i="1"/>
  <c r="E5230" i="1"/>
  <c r="F5230" i="1"/>
  <c r="C5231" i="1"/>
  <c r="D5231" i="1"/>
  <c r="E5231" i="1"/>
  <c r="F5231" i="1"/>
  <c r="C5232" i="1"/>
  <c r="D5232" i="1"/>
  <c r="E5232" i="1"/>
  <c r="F5232" i="1"/>
  <c r="C5233" i="1"/>
  <c r="D5233" i="1"/>
  <c r="E5233" i="1"/>
  <c r="F5233" i="1"/>
  <c r="C5234" i="1"/>
  <c r="D5234" i="1"/>
  <c r="E5234" i="1"/>
  <c r="F5234" i="1"/>
  <c r="C5235" i="1"/>
  <c r="D5235" i="1"/>
  <c r="E5235" i="1"/>
  <c r="F5235" i="1"/>
  <c r="C5236" i="1"/>
  <c r="D5236" i="1"/>
  <c r="E5236" i="1"/>
  <c r="F5236" i="1"/>
  <c r="C5237" i="1"/>
  <c r="D5237" i="1"/>
  <c r="E5237" i="1"/>
  <c r="F5237" i="1"/>
  <c r="C5238" i="1"/>
  <c r="D5238" i="1"/>
  <c r="E5238" i="1"/>
  <c r="F5238" i="1"/>
  <c r="C5239" i="1"/>
  <c r="D5239" i="1"/>
  <c r="E5239" i="1"/>
  <c r="F5239" i="1"/>
  <c r="C5240" i="1"/>
  <c r="D5240" i="1"/>
  <c r="E5240" i="1"/>
  <c r="F5240" i="1"/>
  <c r="C5241" i="1"/>
  <c r="D5241" i="1"/>
  <c r="E5241" i="1"/>
  <c r="F5241" i="1"/>
  <c r="C5242" i="1"/>
  <c r="D5242" i="1"/>
  <c r="E5242" i="1"/>
  <c r="F5242" i="1"/>
  <c r="C5243" i="1"/>
  <c r="D5243" i="1"/>
  <c r="E5243" i="1"/>
  <c r="F5243" i="1"/>
  <c r="C5244" i="1"/>
  <c r="D5244" i="1"/>
  <c r="E5244" i="1"/>
  <c r="F5244" i="1"/>
  <c r="C5245" i="1"/>
  <c r="D5245" i="1"/>
  <c r="E5245" i="1"/>
  <c r="F5245" i="1"/>
  <c r="C5246" i="1"/>
  <c r="D5246" i="1"/>
  <c r="E5246" i="1"/>
  <c r="F5246" i="1"/>
  <c r="C5247" i="1"/>
  <c r="D5247" i="1"/>
  <c r="E5247" i="1"/>
  <c r="F5247" i="1"/>
  <c r="C5248" i="1"/>
  <c r="D5248" i="1"/>
  <c r="E5248" i="1"/>
  <c r="F5248" i="1"/>
  <c r="C5249" i="1"/>
  <c r="D5249" i="1"/>
  <c r="E5249" i="1"/>
  <c r="F5249" i="1"/>
  <c r="C5250" i="1"/>
  <c r="D5250" i="1"/>
  <c r="E5250" i="1"/>
  <c r="F5250" i="1"/>
  <c r="C5251" i="1"/>
  <c r="D5251" i="1"/>
  <c r="E5251" i="1"/>
  <c r="F5251" i="1"/>
  <c r="C5252" i="1"/>
  <c r="D5252" i="1"/>
  <c r="E5252" i="1"/>
  <c r="F5252" i="1"/>
  <c r="C5253" i="1"/>
  <c r="D5253" i="1"/>
  <c r="E5253" i="1"/>
  <c r="F5253" i="1"/>
  <c r="C5254" i="1"/>
  <c r="D5254" i="1"/>
  <c r="E5254" i="1"/>
  <c r="F5254" i="1"/>
  <c r="C5255" i="1"/>
  <c r="D5255" i="1"/>
  <c r="E5255" i="1"/>
  <c r="F5255" i="1"/>
  <c r="C5256" i="1"/>
  <c r="D5256" i="1"/>
  <c r="E5256" i="1"/>
  <c r="F5256" i="1"/>
  <c r="C5257" i="1"/>
  <c r="D5257" i="1"/>
  <c r="E5257" i="1"/>
  <c r="F5257" i="1"/>
  <c r="C5258" i="1"/>
  <c r="D5258" i="1"/>
  <c r="E5258" i="1"/>
  <c r="F5258" i="1"/>
  <c r="C5259" i="1"/>
  <c r="D5259" i="1"/>
  <c r="E5259" i="1"/>
  <c r="F5259" i="1"/>
  <c r="C5260" i="1"/>
  <c r="D5260" i="1"/>
  <c r="E5260" i="1"/>
  <c r="F5260" i="1"/>
  <c r="C5261" i="1"/>
  <c r="D5261" i="1"/>
  <c r="E5261" i="1"/>
  <c r="F5261" i="1"/>
  <c r="C5262" i="1"/>
  <c r="D5262" i="1"/>
  <c r="E5262" i="1"/>
  <c r="F5262" i="1"/>
  <c r="C5263" i="1"/>
  <c r="D5263" i="1"/>
  <c r="E5263" i="1"/>
  <c r="F5263" i="1"/>
  <c r="C5264" i="1"/>
  <c r="D5264" i="1"/>
  <c r="E5264" i="1"/>
  <c r="F5264" i="1"/>
  <c r="C5265" i="1"/>
  <c r="D5265" i="1"/>
  <c r="E5265" i="1"/>
  <c r="F5265" i="1"/>
  <c r="C5266" i="1"/>
  <c r="D5266" i="1"/>
  <c r="E5266" i="1"/>
  <c r="F5266" i="1"/>
  <c r="C5267" i="1"/>
  <c r="D5267" i="1"/>
  <c r="E5267" i="1"/>
  <c r="F5267" i="1"/>
  <c r="C5268" i="1"/>
  <c r="D5268" i="1"/>
  <c r="E5268" i="1"/>
  <c r="F5268" i="1"/>
  <c r="C5269" i="1"/>
  <c r="D5269" i="1"/>
  <c r="E5269" i="1"/>
  <c r="F5269" i="1"/>
  <c r="C5270" i="1"/>
  <c r="D5270" i="1"/>
  <c r="E5270" i="1"/>
  <c r="F5270" i="1"/>
  <c r="C5271" i="1"/>
  <c r="D5271" i="1"/>
  <c r="E5271" i="1"/>
  <c r="F5271" i="1"/>
  <c r="C5272" i="1"/>
  <c r="D5272" i="1"/>
  <c r="E5272" i="1"/>
  <c r="F5272" i="1"/>
  <c r="C5273" i="1"/>
  <c r="D5273" i="1"/>
  <c r="E5273" i="1"/>
  <c r="F5273" i="1"/>
  <c r="C5274" i="1"/>
  <c r="D5274" i="1"/>
  <c r="E5274" i="1"/>
  <c r="F5274" i="1"/>
  <c r="C5275" i="1"/>
  <c r="D5275" i="1"/>
  <c r="E5275" i="1"/>
  <c r="F5275" i="1"/>
  <c r="C5276" i="1"/>
  <c r="D5276" i="1"/>
  <c r="E5276" i="1"/>
  <c r="F5276" i="1"/>
  <c r="C5277" i="1"/>
  <c r="D5277" i="1"/>
  <c r="E5277" i="1"/>
  <c r="F5277" i="1"/>
  <c r="C5278" i="1"/>
  <c r="D5278" i="1"/>
  <c r="E5278" i="1"/>
  <c r="F5278" i="1"/>
  <c r="C5279" i="1"/>
  <c r="D5279" i="1"/>
  <c r="E5279" i="1"/>
  <c r="F5279" i="1"/>
  <c r="C5280" i="1"/>
  <c r="D5280" i="1"/>
  <c r="E5280" i="1"/>
  <c r="F5280" i="1"/>
  <c r="C5281" i="1"/>
  <c r="D5281" i="1"/>
  <c r="E5281" i="1"/>
  <c r="F5281" i="1"/>
  <c r="C5282" i="1"/>
  <c r="D5282" i="1"/>
  <c r="E5282" i="1"/>
  <c r="F5282" i="1"/>
  <c r="C5283" i="1"/>
  <c r="D5283" i="1"/>
  <c r="E5283" i="1"/>
  <c r="F5283" i="1"/>
  <c r="C5284" i="1"/>
  <c r="D5284" i="1"/>
  <c r="E5284" i="1"/>
  <c r="F5284" i="1"/>
  <c r="C5285" i="1"/>
  <c r="D5285" i="1"/>
  <c r="E5285" i="1"/>
  <c r="F5285" i="1"/>
  <c r="C5286" i="1"/>
  <c r="D5286" i="1"/>
  <c r="E5286" i="1"/>
  <c r="F5286" i="1"/>
  <c r="C5287" i="1"/>
  <c r="D5287" i="1"/>
  <c r="E5287" i="1"/>
  <c r="F5287" i="1"/>
  <c r="C5288" i="1"/>
  <c r="D5288" i="1"/>
  <c r="E5288" i="1"/>
  <c r="F5288" i="1"/>
  <c r="C5289" i="1"/>
  <c r="D5289" i="1"/>
  <c r="E5289" i="1"/>
  <c r="F5289" i="1"/>
  <c r="C5290" i="1"/>
  <c r="D5290" i="1"/>
  <c r="E5290" i="1"/>
  <c r="F5290" i="1"/>
  <c r="C5291" i="1"/>
  <c r="D5291" i="1"/>
  <c r="E5291" i="1"/>
  <c r="F5291" i="1"/>
  <c r="C5292" i="1"/>
  <c r="D5292" i="1"/>
  <c r="E5292" i="1"/>
  <c r="F5292" i="1"/>
  <c r="C5293" i="1"/>
  <c r="D5293" i="1"/>
  <c r="E5293" i="1"/>
  <c r="F5293" i="1"/>
  <c r="C5294" i="1"/>
  <c r="D5294" i="1"/>
  <c r="E5294" i="1"/>
  <c r="F5294" i="1"/>
  <c r="C5295" i="1"/>
  <c r="D5295" i="1"/>
  <c r="E5295" i="1"/>
  <c r="F5295" i="1"/>
  <c r="C5296" i="1"/>
  <c r="D5296" i="1"/>
  <c r="E5296" i="1"/>
  <c r="F5296" i="1"/>
  <c r="C5297" i="1"/>
  <c r="D5297" i="1"/>
  <c r="E5297" i="1"/>
  <c r="F5297" i="1"/>
  <c r="C5298" i="1"/>
  <c r="D5298" i="1"/>
  <c r="E5298" i="1"/>
  <c r="F5298" i="1"/>
  <c r="C5299" i="1"/>
  <c r="D5299" i="1"/>
  <c r="E5299" i="1"/>
  <c r="F5299" i="1"/>
  <c r="C5300" i="1"/>
  <c r="D5300" i="1"/>
  <c r="E5300" i="1"/>
  <c r="F5300" i="1"/>
  <c r="C5301" i="1"/>
  <c r="D5301" i="1"/>
  <c r="E5301" i="1"/>
  <c r="F5301" i="1"/>
  <c r="C5302" i="1"/>
  <c r="D5302" i="1"/>
  <c r="E5302" i="1"/>
  <c r="F5302" i="1"/>
  <c r="C5303" i="1"/>
  <c r="D5303" i="1"/>
  <c r="E5303" i="1"/>
  <c r="F5303" i="1"/>
  <c r="C5304" i="1"/>
  <c r="D5304" i="1"/>
  <c r="E5304" i="1"/>
  <c r="F5304" i="1"/>
  <c r="C5305" i="1"/>
  <c r="D5305" i="1"/>
  <c r="E5305" i="1"/>
  <c r="F5305" i="1"/>
  <c r="C5306" i="1"/>
  <c r="D5306" i="1"/>
  <c r="E5306" i="1"/>
  <c r="F5306" i="1"/>
  <c r="C5307" i="1"/>
  <c r="D5307" i="1"/>
  <c r="E5307" i="1"/>
  <c r="F5307" i="1"/>
  <c r="C5308" i="1"/>
  <c r="D5308" i="1"/>
  <c r="E5308" i="1"/>
  <c r="F5308" i="1"/>
  <c r="C5309" i="1"/>
  <c r="D5309" i="1"/>
  <c r="E5309" i="1"/>
  <c r="F5309" i="1"/>
  <c r="C5310" i="1"/>
  <c r="D5310" i="1"/>
  <c r="E5310" i="1"/>
  <c r="F5310" i="1"/>
  <c r="C5311" i="1"/>
  <c r="D5311" i="1"/>
  <c r="E5311" i="1"/>
  <c r="F5311" i="1"/>
  <c r="C5312" i="1"/>
  <c r="D5312" i="1"/>
  <c r="E5312" i="1"/>
  <c r="F5312" i="1"/>
  <c r="C5313" i="1"/>
  <c r="D5313" i="1"/>
  <c r="E5313" i="1"/>
  <c r="F5313" i="1"/>
  <c r="C5314" i="1"/>
  <c r="D5314" i="1"/>
  <c r="E5314" i="1"/>
  <c r="F5314" i="1"/>
  <c r="C5315" i="1"/>
  <c r="D5315" i="1"/>
  <c r="E5315" i="1"/>
  <c r="F5315" i="1"/>
  <c r="C5316" i="1"/>
  <c r="D5316" i="1"/>
  <c r="E5316" i="1"/>
  <c r="F5316" i="1"/>
  <c r="C5317" i="1"/>
  <c r="D5317" i="1"/>
  <c r="E5317" i="1"/>
  <c r="F5317" i="1"/>
  <c r="C5318" i="1"/>
  <c r="D5318" i="1"/>
  <c r="E5318" i="1"/>
  <c r="F5318" i="1"/>
  <c r="C5319" i="1"/>
  <c r="D5319" i="1"/>
  <c r="E5319" i="1"/>
  <c r="F5319" i="1"/>
  <c r="C5320" i="1"/>
  <c r="D5320" i="1"/>
  <c r="E5320" i="1"/>
  <c r="F5320" i="1"/>
  <c r="C5321" i="1"/>
  <c r="D5321" i="1"/>
  <c r="E5321" i="1"/>
  <c r="F5321" i="1"/>
  <c r="C5322" i="1"/>
  <c r="D5322" i="1"/>
  <c r="E5322" i="1"/>
  <c r="F5322" i="1"/>
  <c r="C5323" i="1"/>
  <c r="D5323" i="1"/>
  <c r="E5323" i="1"/>
  <c r="F5323" i="1"/>
  <c r="C5324" i="1"/>
  <c r="D5324" i="1"/>
  <c r="E5324" i="1"/>
  <c r="F5324" i="1"/>
  <c r="C5325" i="1"/>
  <c r="D5325" i="1"/>
  <c r="E5325" i="1"/>
  <c r="F5325" i="1"/>
  <c r="C5326" i="1"/>
  <c r="D5326" i="1"/>
  <c r="E5326" i="1"/>
  <c r="F5326" i="1"/>
  <c r="C5327" i="1"/>
  <c r="D5327" i="1"/>
  <c r="E5327" i="1"/>
  <c r="F5327" i="1"/>
  <c r="C5328" i="1"/>
  <c r="D5328" i="1"/>
  <c r="E5328" i="1"/>
  <c r="F5328" i="1"/>
  <c r="C5329" i="1"/>
  <c r="D5329" i="1"/>
  <c r="E5329" i="1"/>
  <c r="F5329" i="1"/>
  <c r="C5330" i="1"/>
  <c r="D5330" i="1"/>
  <c r="E5330" i="1"/>
  <c r="F5330" i="1"/>
  <c r="C5331" i="1"/>
  <c r="D5331" i="1"/>
  <c r="E5331" i="1"/>
  <c r="F5331" i="1"/>
  <c r="C5332" i="1"/>
  <c r="D5332" i="1"/>
  <c r="E5332" i="1"/>
  <c r="F5332" i="1"/>
  <c r="C5333" i="1"/>
  <c r="D5333" i="1"/>
  <c r="E5333" i="1"/>
  <c r="F5333" i="1"/>
  <c r="C5334" i="1"/>
  <c r="D5334" i="1"/>
  <c r="E5334" i="1"/>
  <c r="F5334" i="1"/>
  <c r="C5335" i="1"/>
  <c r="D5335" i="1"/>
  <c r="E5335" i="1"/>
  <c r="F5335" i="1"/>
  <c r="C5336" i="1"/>
  <c r="D5336" i="1"/>
  <c r="E5336" i="1"/>
  <c r="F5336" i="1"/>
  <c r="C5337" i="1"/>
  <c r="D5337" i="1"/>
  <c r="E5337" i="1"/>
  <c r="F5337" i="1"/>
  <c r="C5338" i="1"/>
  <c r="D5338" i="1"/>
  <c r="E5338" i="1"/>
  <c r="F5338" i="1"/>
  <c r="C5339" i="1"/>
  <c r="D5339" i="1"/>
  <c r="E5339" i="1"/>
  <c r="F5339" i="1"/>
  <c r="C5340" i="1"/>
  <c r="D5340" i="1"/>
  <c r="E5340" i="1"/>
  <c r="F5340" i="1"/>
  <c r="C5341" i="1"/>
  <c r="D5341" i="1"/>
  <c r="E5341" i="1"/>
  <c r="F5341" i="1"/>
  <c r="C5342" i="1"/>
  <c r="D5342" i="1"/>
  <c r="E5342" i="1"/>
  <c r="F5342" i="1"/>
  <c r="C5343" i="1"/>
  <c r="D5343" i="1"/>
  <c r="E5343" i="1"/>
  <c r="F5343" i="1"/>
  <c r="C5344" i="1"/>
  <c r="D5344" i="1"/>
  <c r="E5344" i="1"/>
  <c r="F5344" i="1"/>
  <c r="C5345" i="1"/>
  <c r="D5345" i="1"/>
  <c r="E5345" i="1"/>
  <c r="F5345" i="1"/>
  <c r="C5346" i="1"/>
  <c r="D5346" i="1"/>
  <c r="E5346" i="1"/>
  <c r="F5346" i="1"/>
  <c r="C5347" i="1"/>
  <c r="D5347" i="1"/>
  <c r="E5347" i="1"/>
  <c r="F5347" i="1"/>
  <c r="C5348" i="1"/>
  <c r="D5348" i="1"/>
  <c r="E5348" i="1"/>
  <c r="F5348" i="1"/>
  <c r="C5349" i="1"/>
  <c r="D5349" i="1"/>
  <c r="E5349" i="1"/>
  <c r="F5349" i="1"/>
  <c r="C5350" i="1"/>
  <c r="D5350" i="1"/>
  <c r="E5350" i="1"/>
  <c r="F5350" i="1"/>
  <c r="C5351" i="1"/>
  <c r="D5351" i="1"/>
  <c r="E5351" i="1"/>
  <c r="F5351" i="1"/>
  <c r="C5352" i="1"/>
  <c r="D5352" i="1"/>
  <c r="E5352" i="1"/>
  <c r="F5352" i="1"/>
  <c r="C5353" i="1"/>
  <c r="D5353" i="1"/>
  <c r="E5353" i="1"/>
  <c r="F5353" i="1"/>
  <c r="C5354" i="1"/>
  <c r="D5354" i="1"/>
  <c r="E5354" i="1"/>
  <c r="F5354" i="1"/>
  <c r="C5355" i="1"/>
  <c r="D5355" i="1"/>
  <c r="E5355" i="1"/>
  <c r="F5355" i="1"/>
  <c r="C5356" i="1"/>
  <c r="D5356" i="1"/>
  <c r="E5356" i="1"/>
  <c r="F5356" i="1"/>
  <c r="C5357" i="1"/>
  <c r="D5357" i="1"/>
  <c r="E5357" i="1"/>
  <c r="F5357" i="1"/>
  <c r="C5358" i="1"/>
  <c r="D5358" i="1"/>
  <c r="E5358" i="1"/>
  <c r="F5358" i="1"/>
  <c r="C5359" i="1"/>
  <c r="D5359" i="1"/>
  <c r="E5359" i="1"/>
  <c r="F5359" i="1"/>
  <c r="C5360" i="1"/>
  <c r="D5360" i="1"/>
  <c r="E5360" i="1"/>
  <c r="F5360" i="1"/>
  <c r="C5361" i="1"/>
  <c r="D5361" i="1"/>
  <c r="E5361" i="1"/>
  <c r="F5361" i="1"/>
  <c r="C5362" i="1"/>
  <c r="D5362" i="1"/>
  <c r="E5362" i="1"/>
  <c r="F5362" i="1"/>
  <c r="C5363" i="1"/>
  <c r="D5363" i="1"/>
  <c r="E5363" i="1"/>
  <c r="F5363" i="1"/>
  <c r="C5364" i="1"/>
  <c r="D5364" i="1"/>
  <c r="E5364" i="1"/>
  <c r="F5364" i="1"/>
  <c r="C5365" i="1"/>
  <c r="D5365" i="1"/>
  <c r="E5365" i="1"/>
  <c r="F5365" i="1"/>
  <c r="C5366" i="1"/>
  <c r="D5366" i="1"/>
  <c r="E5366" i="1"/>
  <c r="F5366" i="1"/>
  <c r="C5367" i="1"/>
  <c r="D5367" i="1"/>
  <c r="E5367" i="1"/>
  <c r="F5367" i="1"/>
  <c r="C5368" i="1"/>
  <c r="D5368" i="1"/>
  <c r="E5368" i="1"/>
  <c r="F5368" i="1"/>
  <c r="C5369" i="1"/>
  <c r="D5369" i="1"/>
  <c r="E5369" i="1"/>
  <c r="F5369" i="1"/>
  <c r="C5370" i="1"/>
  <c r="D5370" i="1"/>
  <c r="E5370" i="1"/>
  <c r="F5370" i="1"/>
  <c r="C5371" i="1"/>
  <c r="D5371" i="1"/>
  <c r="E5371" i="1"/>
  <c r="F5371" i="1"/>
  <c r="C5372" i="1"/>
  <c r="D5372" i="1"/>
  <c r="E5372" i="1"/>
  <c r="F5372" i="1"/>
  <c r="C5373" i="1"/>
  <c r="D5373" i="1"/>
  <c r="E5373" i="1"/>
  <c r="F5373" i="1"/>
  <c r="C5374" i="1"/>
  <c r="D5374" i="1"/>
  <c r="E5374" i="1"/>
  <c r="F5374" i="1"/>
  <c r="C5375" i="1"/>
  <c r="D5375" i="1"/>
  <c r="E5375" i="1"/>
  <c r="F5375" i="1"/>
  <c r="C5376" i="1"/>
  <c r="D5376" i="1"/>
  <c r="E5376" i="1"/>
  <c r="F5376" i="1"/>
  <c r="C5377" i="1"/>
  <c r="D5377" i="1"/>
  <c r="E5377" i="1"/>
  <c r="F5377" i="1"/>
  <c r="C5378" i="1"/>
  <c r="D5378" i="1"/>
  <c r="E5378" i="1"/>
  <c r="F5378" i="1"/>
  <c r="C5379" i="1"/>
  <c r="D5379" i="1"/>
  <c r="E5379" i="1"/>
  <c r="F5379" i="1"/>
  <c r="C5380" i="1"/>
  <c r="D5380" i="1"/>
  <c r="E5380" i="1"/>
  <c r="F5380" i="1"/>
  <c r="C5381" i="1"/>
  <c r="D5381" i="1"/>
  <c r="E5381" i="1"/>
  <c r="F5381" i="1"/>
  <c r="C5382" i="1"/>
  <c r="D5382" i="1"/>
  <c r="E5382" i="1"/>
  <c r="F5382" i="1"/>
  <c r="C5383" i="1"/>
  <c r="D5383" i="1"/>
  <c r="E5383" i="1"/>
  <c r="F5383" i="1"/>
  <c r="C5384" i="1"/>
  <c r="D5384" i="1"/>
  <c r="E5384" i="1"/>
  <c r="F5384" i="1"/>
  <c r="C5385" i="1"/>
  <c r="D5385" i="1"/>
  <c r="E5385" i="1"/>
  <c r="F5385" i="1"/>
  <c r="C5386" i="1"/>
  <c r="D5386" i="1"/>
  <c r="E5386" i="1"/>
  <c r="F5386" i="1"/>
  <c r="C5387" i="1"/>
  <c r="D5387" i="1"/>
  <c r="E5387" i="1"/>
  <c r="F5387" i="1"/>
  <c r="C5388" i="1"/>
  <c r="D5388" i="1"/>
  <c r="E5388" i="1"/>
  <c r="F5388" i="1"/>
  <c r="C5389" i="1"/>
  <c r="D5389" i="1"/>
  <c r="E5389" i="1"/>
  <c r="F5389" i="1"/>
  <c r="C5390" i="1"/>
  <c r="D5390" i="1"/>
  <c r="E5390" i="1"/>
  <c r="F5390" i="1"/>
  <c r="C5391" i="1"/>
  <c r="D5391" i="1"/>
  <c r="E5391" i="1"/>
  <c r="F5391" i="1"/>
  <c r="C5392" i="1"/>
  <c r="D5392" i="1"/>
  <c r="E5392" i="1"/>
  <c r="F5392" i="1"/>
  <c r="C5393" i="1"/>
  <c r="D5393" i="1"/>
  <c r="E5393" i="1"/>
  <c r="F5393" i="1"/>
  <c r="C5394" i="1"/>
  <c r="D5394" i="1"/>
  <c r="E5394" i="1"/>
  <c r="F5394" i="1"/>
  <c r="C5395" i="1"/>
  <c r="D5395" i="1"/>
  <c r="E5395" i="1"/>
  <c r="F5395" i="1"/>
  <c r="C5396" i="1"/>
  <c r="D5396" i="1"/>
  <c r="E5396" i="1"/>
  <c r="F5396" i="1"/>
  <c r="C5397" i="1"/>
  <c r="D5397" i="1"/>
  <c r="E5397" i="1"/>
  <c r="F5397" i="1"/>
  <c r="C5398" i="1"/>
  <c r="D5398" i="1"/>
  <c r="E5398" i="1"/>
  <c r="F5398" i="1"/>
  <c r="C5399" i="1"/>
  <c r="D5399" i="1"/>
  <c r="E5399" i="1"/>
  <c r="F5399" i="1"/>
  <c r="C5400" i="1"/>
  <c r="D5400" i="1"/>
  <c r="E5400" i="1"/>
  <c r="F5400" i="1"/>
  <c r="C5401" i="1"/>
  <c r="D5401" i="1"/>
  <c r="E5401" i="1"/>
  <c r="F5401" i="1"/>
  <c r="C5402" i="1"/>
  <c r="D5402" i="1"/>
  <c r="E5402" i="1"/>
  <c r="F5402" i="1"/>
  <c r="C5403" i="1"/>
  <c r="D5403" i="1"/>
  <c r="E5403" i="1"/>
  <c r="F5403" i="1"/>
  <c r="C5404" i="1"/>
  <c r="D5404" i="1"/>
  <c r="E5404" i="1"/>
  <c r="F5404" i="1"/>
  <c r="C5405" i="1"/>
  <c r="D5405" i="1"/>
  <c r="E5405" i="1"/>
  <c r="F5405" i="1"/>
  <c r="C5406" i="1"/>
  <c r="D5406" i="1"/>
  <c r="E5406" i="1"/>
  <c r="F5406" i="1"/>
  <c r="C5407" i="1"/>
  <c r="D5407" i="1"/>
  <c r="E5407" i="1"/>
  <c r="F5407" i="1"/>
  <c r="C5408" i="1"/>
  <c r="D5408" i="1"/>
  <c r="E5408" i="1"/>
  <c r="F5408" i="1"/>
  <c r="C5409" i="1"/>
  <c r="D5409" i="1"/>
  <c r="E5409" i="1"/>
  <c r="F5409" i="1"/>
  <c r="C5410" i="1"/>
  <c r="D5410" i="1"/>
  <c r="E5410" i="1"/>
  <c r="F5410" i="1"/>
  <c r="C5411" i="1"/>
  <c r="D5411" i="1"/>
  <c r="E5411" i="1"/>
  <c r="F5411" i="1"/>
  <c r="C5412" i="1"/>
  <c r="D5412" i="1"/>
  <c r="E5412" i="1"/>
  <c r="F5412" i="1"/>
  <c r="C5413" i="1"/>
  <c r="D5413" i="1"/>
  <c r="E5413" i="1"/>
  <c r="F5413" i="1"/>
  <c r="C5414" i="1"/>
  <c r="D5414" i="1"/>
  <c r="E5414" i="1"/>
  <c r="F5414" i="1"/>
  <c r="C5415" i="1"/>
  <c r="D5415" i="1"/>
  <c r="E5415" i="1"/>
  <c r="F5415" i="1"/>
  <c r="C5416" i="1"/>
  <c r="D5416" i="1"/>
  <c r="E5416" i="1"/>
  <c r="F5416" i="1"/>
  <c r="C5417" i="1"/>
  <c r="D5417" i="1"/>
  <c r="E5417" i="1"/>
  <c r="F5417" i="1"/>
  <c r="C5418" i="1"/>
  <c r="D5418" i="1"/>
  <c r="E5418" i="1"/>
  <c r="F5418" i="1"/>
  <c r="C5419" i="1"/>
  <c r="D5419" i="1"/>
  <c r="E5419" i="1"/>
  <c r="F5419" i="1"/>
  <c r="C5420" i="1"/>
  <c r="D5420" i="1"/>
  <c r="E5420" i="1"/>
  <c r="F5420" i="1"/>
  <c r="C5421" i="1"/>
  <c r="D5421" i="1"/>
  <c r="E5421" i="1"/>
  <c r="F5421" i="1"/>
  <c r="C5422" i="1"/>
  <c r="D5422" i="1"/>
  <c r="E5422" i="1"/>
  <c r="F5422" i="1"/>
  <c r="C5423" i="1"/>
  <c r="D5423" i="1"/>
  <c r="E5423" i="1"/>
  <c r="F5423" i="1"/>
  <c r="C5424" i="1"/>
  <c r="D5424" i="1"/>
  <c r="E5424" i="1"/>
  <c r="F5424" i="1"/>
  <c r="C5425" i="1"/>
  <c r="D5425" i="1"/>
  <c r="E5425" i="1"/>
  <c r="F5425" i="1"/>
  <c r="C5426" i="1"/>
  <c r="D5426" i="1"/>
  <c r="E5426" i="1"/>
  <c r="F5426" i="1"/>
  <c r="C5427" i="1"/>
  <c r="D5427" i="1"/>
  <c r="E5427" i="1"/>
  <c r="F5427" i="1"/>
  <c r="C5428" i="1"/>
  <c r="D5428" i="1"/>
  <c r="E5428" i="1"/>
  <c r="F5428" i="1"/>
  <c r="C5429" i="1"/>
  <c r="D5429" i="1"/>
  <c r="E5429" i="1"/>
  <c r="F5429" i="1"/>
  <c r="C5430" i="1"/>
  <c r="D5430" i="1"/>
  <c r="E5430" i="1"/>
  <c r="F5430" i="1"/>
  <c r="C5431" i="1"/>
  <c r="D5431" i="1"/>
  <c r="E5431" i="1"/>
  <c r="F5431" i="1"/>
  <c r="C5432" i="1"/>
  <c r="D5432" i="1"/>
  <c r="E5432" i="1"/>
  <c r="F5432" i="1"/>
  <c r="C5433" i="1"/>
  <c r="D5433" i="1"/>
  <c r="E5433" i="1"/>
  <c r="F5433" i="1"/>
  <c r="C5434" i="1"/>
  <c r="D5434" i="1"/>
  <c r="E5434" i="1"/>
  <c r="F5434" i="1"/>
  <c r="C5435" i="1"/>
  <c r="D5435" i="1"/>
  <c r="E5435" i="1"/>
  <c r="F5435" i="1"/>
  <c r="C5436" i="1"/>
  <c r="D5436" i="1"/>
  <c r="E5436" i="1"/>
  <c r="F5436" i="1"/>
  <c r="C5437" i="1"/>
  <c r="D5437" i="1"/>
  <c r="E5437" i="1"/>
  <c r="F5437" i="1"/>
  <c r="C5438" i="1"/>
  <c r="D5438" i="1"/>
  <c r="E5438" i="1"/>
  <c r="F5438" i="1"/>
  <c r="C5439" i="1"/>
  <c r="D5439" i="1"/>
  <c r="E5439" i="1"/>
  <c r="F5439" i="1"/>
  <c r="C5440" i="1"/>
  <c r="D5440" i="1"/>
  <c r="E5440" i="1"/>
  <c r="F5440" i="1"/>
  <c r="C5441" i="1"/>
  <c r="D5441" i="1"/>
  <c r="E5441" i="1"/>
  <c r="F5441" i="1"/>
  <c r="C5442" i="1"/>
  <c r="D5442" i="1"/>
  <c r="E5442" i="1"/>
  <c r="F5442" i="1"/>
  <c r="C5443" i="1"/>
  <c r="D5443" i="1"/>
  <c r="E5443" i="1"/>
  <c r="F5443" i="1"/>
  <c r="C5444" i="1"/>
  <c r="D5444" i="1"/>
  <c r="E5444" i="1"/>
  <c r="F5444" i="1"/>
  <c r="C5445" i="1"/>
  <c r="D5445" i="1"/>
  <c r="E5445" i="1"/>
  <c r="F5445" i="1"/>
  <c r="C5446" i="1"/>
  <c r="D5446" i="1"/>
  <c r="E5446" i="1"/>
  <c r="F5446" i="1"/>
  <c r="C5447" i="1"/>
  <c r="D5447" i="1"/>
  <c r="E5447" i="1"/>
  <c r="F5447" i="1"/>
  <c r="C5448" i="1"/>
  <c r="D5448" i="1"/>
  <c r="E5448" i="1"/>
  <c r="F5448" i="1"/>
  <c r="C5449" i="1"/>
  <c r="D5449" i="1"/>
  <c r="E5449" i="1"/>
  <c r="F5449" i="1"/>
  <c r="C5450" i="1"/>
  <c r="D5450" i="1"/>
  <c r="E5450" i="1"/>
  <c r="F5450" i="1"/>
  <c r="C5451" i="1"/>
  <c r="D5451" i="1"/>
  <c r="E5451" i="1"/>
  <c r="F5451" i="1"/>
  <c r="C5452" i="1"/>
  <c r="D5452" i="1"/>
  <c r="E5452" i="1"/>
  <c r="F5452" i="1"/>
  <c r="C5453" i="1"/>
  <c r="D5453" i="1"/>
  <c r="E5453" i="1"/>
  <c r="F5453" i="1"/>
  <c r="C5454" i="1"/>
  <c r="D5454" i="1"/>
  <c r="E5454" i="1"/>
  <c r="F5454" i="1"/>
  <c r="C5455" i="1"/>
  <c r="D5455" i="1"/>
  <c r="E5455" i="1"/>
  <c r="F5455" i="1"/>
  <c r="C5456" i="1"/>
  <c r="D5456" i="1"/>
  <c r="E5456" i="1"/>
  <c r="F5456" i="1"/>
  <c r="C5457" i="1"/>
  <c r="D5457" i="1"/>
  <c r="E5457" i="1"/>
  <c r="F5457" i="1"/>
  <c r="C5458" i="1"/>
  <c r="D5458" i="1"/>
  <c r="E5458" i="1"/>
  <c r="F5458" i="1"/>
  <c r="C5459" i="1"/>
  <c r="D5459" i="1"/>
  <c r="E5459" i="1"/>
  <c r="F5459" i="1"/>
  <c r="C5460" i="1"/>
  <c r="D5460" i="1"/>
  <c r="E5460" i="1"/>
  <c r="F5460" i="1"/>
  <c r="C5461" i="1"/>
  <c r="D5461" i="1"/>
  <c r="E5461" i="1"/>
  <c r="F5461" i="1"/>
  <c r="C5462" i="1"/>
  <c r="D5462" i="1"/>
  <c r="E5462" i="1"/>
  <c r="F5462" i="1"/>
  <c r="C5463" i="1"/>
  <c r="D5463" i="1"/>
  <c r="E5463" i="1"/>
  <c r="F5463" i="1"/>
  <c r="C5464" i="1"/>
  <c r="D5464" i="1"/>
  <c r="E5464" i="1"/>
  <c r="F5464" i="1"/>
  <c r="C5465" i="1"/>
  <c r="D5465" i="1"/>
  <c r="E5465" i="1"/>
  <c r="F5465" i="1"/>
  <c r="C5466" i="1"/>
  <c r="D5466" i="1"/>
  <c r="E5466" i="1"/>
  <c r="F5466" i="1"/>
  <c r="C5467" i="1"/>
  <c r="D5467" i="1"/>
  <c r="E5467" i="1"/>
  <c r="F5467" i="1"/>
  <c r="C5468" i="1"/>
  <c r="D5468" i="1"/>
  <c r="E5468" i="1"/>
  <c r="F5468" i="1"/>
  <c r="C5469" i="1"/>
  <c r="D5469" i="1"/>
  <c r="E5469" i="1"/>
  <c r="F5469" i="1"/>
  <c r="C5470" i="1"/>
  <c r="D5470" i="1"/>
  <c r="E5470" i="1"/>
  <c r="F5470" i="1"/>
  <c r="C5471" i="1"/>
  <c r="D5471" i="1"/>
  <c r="E5471" i="1"/>
  <c r="F5471" i="1"/>
  <c r="C5472" i="1"/>
  <c r="D5472" i="1"/>
  <c r="E5472" i="1"/>
  <c r="F5472" i="1"/>
  <c r="C5473" i="1"/>
  <c r="D5473" i="1"/>
  <c r="E5473" i="1"/>
  <c r="F5473" i="1"/>
  <c r="C5474" i="1"/>
  <c r="D5474" i="1"/>
  <c r="E5474" i="1"/>
  <c r="F5474" i="1"/>
  <c r="C5475" i="1"/>
  <c r="D5475" i="1"/>
  <c r="E5475" i="1"/>
  <c r="F5475" i="1"/>
  <c r="C5476" i="1"/>
  <c r="D5476" i="1"/>
  <c r="E5476" i="1"/>
  <c r="F5476" i="1"/>
  <c r="C5477" i="1"/>
  <c r="D5477" i="1"/>
  <c r="E5477" i="1"/>
  <c r="F5477" i="1"/>
  <c r="C5478" i="1"/>
  <c r="D5478" i="1"/>
  <c r="E5478" i="1"/>
  <c r="F5478" i="1"/>
  <c r="C5479" i="1"/>
  <c r="D5479" i="1"/>
  <c r="E5479" i="1"/>
  <c r="F5479" i="1"/>
  <c r="C5480" i="1"/>
  <c r="D5480" i="1"/>
  <c r="E5480" i="1"/>
  <c r="F5480" i="1"/>
  <c r="C5481" i="1"/>
  <c r="D5481" i="1"/>
  <c r="E5481" i="1"/>
  <c r="F5481" i="1"/>
  <c r="C5482" i="1"/>
  <c r="D5482" i="1"/>
  <c r="E5482" i="1"/>
  <c r="F5482" i="1"/>
  <c r="C5483" i="1"/>
  <c r="D5483" i="1"/>
  <c r="E5483" i="1"/>
  <c r="F5483" i="1"/>
  <c r="C5484" i="1"/>
  <c r="D5484" i="1"/>
  <c r="E5484" i="1"/>
  <c r="F5484" i="1"/>
  <c r="C5485" i="1"/>
  <c r="D5485" i="1"/>
  <c r="E5485" i="1"/>
  <c r="F5485" i="1"/>
  <c r="C5486" i="1"/>
  <c r="D5486" i="1"/>
  <c r="E5486" i="1"/>
  <c r="F5486" i="1"/>
  <c r="C5487" i="1"/>
  <c r="D5487" i="1"/>
  <c r="E5487" i="1"/>
  <c r="F5487" i="1"/>
  <c r="C5488" i="1"/>
  <c r="D5488" i="1"/>
  <c r="E5488" i="1"/>
  <c r="F5488" i="1"/>
  <c r="C5489" i="1"/>
  <c r="D5489" i="1"/>
  <c r="E5489" i="1"/>
  <c r="F5489" i="1"/>
  <c r="C5490" i="1"/>
  <c r="D5490" i="1"/>
  <c r="E5490" i="1"/>
  <c r="F5490" i="1"/>
  <c r="C5491" i="1"/>
  <c r="D5491" i="1"/>
  <c r="E5491" i="1"/>
  <c r="F5491" i="1"/>
  <c r="C5492" i="1"/>
  <c r="D5492" i="1"/>
  <c r="E5492" i="1"/>
  <c r="F5492" i="1"/>
  <c r="C5493" i="1"/>
  <c r="D5493" i="1"/>
  <c r="E5493" i="1"/>
  <c r="F5493" i="1"/>
  <c r="C5494" i="1"/>
  <c r="D5494" i="1"/>
  <c r="E5494" i="1"/>
  <c r="F5494" i="1"/>
  <c r="C5495" i="1"/>
  <c r="D5495" i="1"/>
  <c r="E5495" i="1"/>
  <c r="F5495" i="1"/>
  <c r="C5496" i="1"/>
  <c r="D5496" i="1"/>
  <c r="E5496" i="1"/>
  <c r="F5496" i="1"/>
  <c r="C5497" i="1"/>
  <c r="D5497" i="1"/>
  <c r="E5497" i="1"/>
  <c r="F5497" i="1"/>
  <c r="C5498" i="1"/>
  <c r="D5498" i="1"/>
  <c r="E5498" i="1"/>
  <c r="F5498" i="1"/>
  <c r="C5499" i="1"/>
  <c r="D5499" i="1"/>
  <c r="E5499" i="1"/>
  <c r="F5499" i="1"/>
  <c r="C5500" i="1"/>
  <c r="D5500" i="1"/>
  <c r="E5500" i="1"/>
  <c r="F5500" i="1"/>
  <c r="C5501" i="1"/>
  <c r="D5501" i="1"/>
  <c r="E5501" i="1"/>
  <c r="F5501" i="1"/>
  <c r="C5502" i="1"/>
  <c r="D5502" i="1"/>
  <c r="E5502" i="1"/>
  <c r="F5502" i="1"/>
  <c r="C5503" i="1"/>
  <c r="D5503" i="1"/>
  <c r="E5503" i="1"/>
  <c r="F5503" i="1"/>
  <c r="C5504" i="1"/>
  <c r="D5504" i="1"/>
  <c r="E5504" i="1"/>
  <c r="F5504" i="1"/>
  <c r="C5505" i="1"/>
  <c r="D5505" i="1"/>
  <c r="E5505" i="1"/>
  <c r="F5505" i="1"/>
  <c r="C5506" i="1"/>
  <c r="D5506" i="1"/>
  <c r="E5506" i="1"/>
  <c r="F5506" i="1"/>
  <c r="C5507" i="1"/>
  <c r="D5507" i="1"/>
  <c r="E5507" i="1"/>
  <c r="F5507" i="1"/>
  <c r="C5508" i="1"/>
  <c r="D5508" i="1"/>
  <c r="E5508" i="1"/>
  <c r="F5508" i="1"/>
  <c r="C5509" i="1"/>
  <c r="D5509" i="1"/>
  <c r="E5509" i="1"/>
  <c r="F5509" i="1"/>
  <c r="C5510" i="1"/>
  <c r="D5510" i="1"/>
  <c r="E5510" i="1"/>
  <c r="F5510" i="1"/>
  <c r="C5511" i="1"/>
  <c r="D5511" i="1"/>
  <c r="E5511" i="1"/>
  <c r="F5511" i="1"/>
  <c r="C5512" i="1"/>
  <c r="D5512" i="1"/>
  <c r="E5512" i="1"/>
  <c r="F5512" i="1"/>
  <c r="C5513" i="1"/>
  <c r="D5513" i="1"/>
  <c r="E5513" i="1"/>
  <c r="F5513" i="1"/>
  <c r="C5514" i="1"/>
  <c r="D5514" i="1"/>
  <c r="E5514" i="1"/>
  <c r="F5514" i="1"/>
  <c r="C5515" i="1"/>
  <c r="D5515" i="1"/>
  <c r="E5515" i="1"/>
  <c r="F5515" i="1"/>
  <c r="C5516" i="1"/>
  <c r="D5516" i="1"/>
  <c r="E5516" i="1"/>
  <c r="F5516" i="1"/>
  <c r="C5517" i="1"/>
  <c r="D5517" i="1"/>
  <c r="E5517" i="1"/>
  <c r="F5517" i="1"/>
  <c r="C5518" i="1"/>
  <c r="D5518" i="1"/>
  <c r="E5518" i="1"/>
  <c r="F5518" i="1"/>
  <c r="C5519" i="1"/>
  <c r="D5519" i="1"/>
  <c r="E5519" i="1"/>
  <c r="F5519" i="1"/>
  <c r="C5520" i="1"/>
  <c r="D5520" i="1"/>
  <c r="E5520" i="1"/>
  <c r="F5520" i="1"/>
  <c r="C5521" i="1"/>
  <c r="D5521" i="1"/>
  <c r="E5521" i="1"/>
  <c r="F5521" i="1"/>
  <c r="C5522" i="1"/>
  <c r="D5522" i="1"/>
  <c r="E5522" i="1"/>
  <c r="F5522" i="1"/>
  <c r="C5523" i="1"/>
  <c r="D5523" i="1"/>
  <c r="E5523" i="1"/>
  <c r="F5523" i="1"/>
  <c r="C5524" i="1"/>
  <c r="D5524" i="1"/>
  <c r="E5524" i="1"/>
  <c r="F5524" i="1"/>
  <c r="C5525" i="1"/>
  <c r="D5525" i="1"/>
  <c r="E5525" i="1"/>
  <c r="F5525" i="1"/>
  <c r="C5526" i="1"/>
  <c r="D5526" i="1"/>
  <c r="E5526" i="1"/>
  <c r="F5526" i="1"/>
  <c r="C5527" i="1"/>
  <c r="D5527" i="1"/>
  <c r="E5527" i="1"/>
  <c r="F5527" i="1"/>
  <c r="C5528" i="1"/>
  <c r="D5528" i="1"/>
  <c r="E5528" i="1"/>
  <c r="F5528" i="1"/>
  <c r="C5529" i="1"/>
  <c r="D5529" i="1"/>
  <c r="E5529" i="1"/>
  <c r="F5529" i="1"/>
  <c r="C5530" i="1"/>
  <c r="D5530" i="1"/>
  <c r="E5530" i="1"/>
  <c r="F5530" i="1"/>
  <c r="C5531" i="1"/>
  <c r="D5531" i="1"/>
  <c r="E5531" i="1"/>
  <c r="F5531" i="1"/>
  <c r="C5532" i="1"/>
  <c r="D5532" i="1"/>
  <c r="E5532" i="1"/>
  <c r="F5532" i="1"/>
  <c r="C5533" i="1"/>
  <c r="D5533" i="1"/>
  <c r="E5533" i="1"/>
  <c r="F5533" i="1"/>
  <c r="C5534" i="1"/>
  <c r="D5534" i="1"/>
  <c r="E5534" i="1"/>
  <c r="F5534" i="1"/>
  <c r="C5535" i="1"/>
  <c r="D5535" i="1"/>
  <c r="E5535" i="1"/>
  <c r="F5535" i="1"/>
  <c r="C5536" i="1"/>
  <c r="D5536" i="1"/>
  <c r="E5536" i="1"/>
  <c r="F5536" i="1"/>
  <c r="C5537" i="1"/>
  <c r="D5537" i="1"/>
  <c r="E5537" i="1"/>
  <c r="F5537" i="1"/>
  <c r="C5538" i="1"/>
  <c r="D5538" i="1"/>
  <c r="E5538" i="1"/>
  <c r="F5538" i="1"/>
  <c r="C5539" i="1"/>
  <c r="D5539" i="1"/>
  <c r="E5539" i="1"/>
  <c r="F5539" i="1"/>
  <c r="C5540" i="1"/>
  <c r="D5540" i="1"/>
  <c r="E5540" i="1"/>
  <c r="F5540" i="1"/>
  <c r="C5541" i="1"/>
  <c r="D5541" i="1"/>
  <c r="E5541" i="1"/>
  <c r="F5541" i="1"/>
  <c r="C5542" i="1"/>
  <c r="D5542" i="1"/>
  <c r="E5542" i="1"/>
  <c r="F5542" i="1"/>
  <c r="C5543" i="1"/>
  <c r="D5543" i="1"/>
  <c r="E5543" i="1"/>
  <c r="F5543" i="1"/>
  <c r="C5544" i="1"/>
  <c r="D5544" i="1"/>
  <c r="E5544" i="1"/>
  <c r="F5544" i="1"/>
  <c r="C5545" i="1"/>
  <c r="D5545" i="1"/>
  <c r="E5545" i="1"/>
  <c r="F5545" i="1"/>
  <c r="C5546" i="1"/>
  <c r="D5546" i="1"/>
  <c r="E5546" i="1"/>
  <c r="F5546" i="1"/>
  <c r="C5547" i="1"/>
  <c r="D5547" i="1"/>
  <c r="E5547" i="1"/>
  <c r="F5547" i="1"/>
  <c r="C5548" i="1"/>
  <c r="D5548" i="1"/>
  <c r="E5548" i="1"/>
  <c r="F5548" i="1"/>
  <c r="C5549" i="1"/>
  <c r="D5549" i="1"/>
  <c r="E5549" i="1"/>
  <c r="F5549" i="1"/>
  <c r="C5550" i="1"/>
  <c r="D5550" i="1"/>
  <c r="E5550" i="1"/>
  <c r="F5550" i="1"/>
  <c r="C5551" i="1"/>
  <c r="D5551" i="1"/>
  <c r="E5551" i="1"/>
  <c r="F5551" i="1"/>
  <c r="C5552" i="1"/>
  <c r="D5552" i="1"/>
  <c r="E5552" i="1"/>
  <c r="F5552" i="1"/>
  <c r="C5553" i="1"/>
  <c r="D5553" i="1"/>
  <c r="E5553" i="1"/>
  <c r="F5553" i="1"/>
  <c r="C5554" i="1"/>
  <c r="D5554" i="1"/>
  <c r="E5554" i="1"/>
  <c r="F5554" i="1"/>
  <c r="C5555" i="1"/>
  <c r="D5555" i="1"/>
  <c r="E5555" i="1"/>
  <c r="F5555" i="1"/>
  <c r="C5556" i="1"/>
  <c r="D5556" i="1"/>
  <c r="E5556" i="1"/>
  <c r="F5556" i="1"/>
  <c r="C5557" i="1"/>
  <c r="D5557" i="1"/>
  <c r="E5557" i="1"/>
  <c r="F5557" i="1"/>
  <c r="C5558" i="1"/>
  <c r="D5558" i="1"/>
  <c r="E5558" i="1"/>
  <c r="F5558" i="1"/>
  <c r="C5559" i="1"/>
  <c r="D5559" i="1"/>
  <c r="E5559" i="1"/>
  <c r="F5559" i="1"/>
  <c r="C5560" i="1"/>
  <c r="D5560" i="1"/>
  <c r="E5560" i="1"/>
  <c r="F5560" i="1"/>
  <c r="C5561" i="1"/>
  <c r="D5561" i="1"/>
  <c r="E5561" i="1"/>
  <c r="F5561" i="1"/>
  <c r="C5562" i="1"/>
  <c r="D5562" i="1"/>
  <c r="E5562" i="1"/>
  <c r="F5562" i="1"/>
  <c r="C5563" i="1"/>
  <c r="D5563" i="1"/>
  <c r="E5563" i="1"/>
  <c r="F5563" i="1"/>
  <c r="C5564" i="1"/>
  <c r="D5564" i="1"/>
  <c r="E5564" i="1"/>
  <c r="F5564" i="1"/>
  <c r="C5565" i="1"/>
  <c r="D5565" i="1"/>
  <c r="E5565" i="1"/>
  <c r="F5565" i="1"/>
  <c r="C5566" i="1"/>
  <c r="D5566" i="1"/>
  <c r="E5566" i="1"/>
  <c r="F5566" i="1"/>
  <c r="C5567" i="1"/>
  <c r="D5567" i="1"/>
  <c r="E5567" i="1"/>
  <c r="F5567" i="1"/>
  <c r="C5568" i="1"/>
  <c r="D5568" i="1"/>
  <c r="E5568" i="1"/>
  <c r="F5568" i="1"/>
  <c r="C5569" i="1"/>
  <c r="D5569" i="1"/>
  <c r="E5569" i="1"/>
  <c r="F5569" i="1"/>
  <c r="C5570" i="1"/>
  <c r="D5570" i="1"/>
  <c r="E5570" i="1"/>
  <c r="F5570" i="1"/>
  <c r="C5571" i="1"/>
  <c r="D5571" i="1"/>
  <c r="E5571" i="1"/>
  <c r="F5571" i="1"/>
  <c r="C5572" i="1"/>
  <c r="D5572" i="1"/>
  <c r="E5572" i="1"/>
  <c r="F5572" i="1"/>
  <c r="C5573" i="1"/>
  <c r="D5573" i="1"/>
  <c r="E5573" i="1"/>
  <c r="F5573" i="1"/>
  <c r="C5574" i="1"/>
  <c r="D5574" i="1"/>
  <c r="E5574" i="1"/>
  <c r="F5574" i="1"/>
  <c r="C5575" i="1"/>
  <c r="D5575" i="1"/>
  <c r="E5575" i="1"/>
  <c r="F5575" i="1"/>
  <c r="C5576" i="1"/>
  <c r="D5576" i="1"/>
  <c r="E5576" i="1"/>
  <c r="F5576" i="1"/>
  <c r="C5577" i="1"/>
  <c r="D5577" i="1"/>
  <c r="E5577" i="1"/>
  <c r="F5577" i="1"/>
  <c r="C5578" i="1"/>
  <c r="D5578" i="1"/>
  <c r="E5578" i="1"/>
  <c r="F5578" i="1"/>
  <c r="C5579" i="1"/>
  <c r="D5579" i="1"/>
  <c r="E5579" i="1"/>
  <c r="F5579" i="1"/>
  <c r="C5580" i="1"/>
  <c r="D5580" i="1"/>
  <c r="E5580" i="1"/>
  <c r="F5580" i="1"/>
  <c r="C5581" i="1"/>
  <c r="D5581" i="1"/>
  <c r="E5581" i="1"/>
  <c r="F5581" i="1"/>
  <c r="C5582" i="1"/>
  <c r="D5582" i="1"/>
  <c r="E5582" i="1"/>
  <c r="F5582" i="1"/>
  <c r="C5583" i="1"/>
  <c r="D5583" i="1"/>
  <c r="E5583" i="1"/>
  <c r="F5583" i="1"/>
  <c r="C5584" i="1"/>
  <c r="D5584" i="1"/>
  <c r="E5584" i="1"/>
  <c r="F5584" i="1"/>
  <c r="C5585" i="1"/>
  <c r="D5585" i="1"/>
  <c r="E5585" i="1"/>
  <c r="F5585" i="1"/>
  <c r="C5586" i="1"/>
  <c r="D5586" i="1"/>
  <c r="E5586" i="1"/>
  <c r="F5586" i="1"/>
  <c r="C5587" i="1"/>
  <c r="D5587" i="1"/>
  <c r="E5587" i="1"/>
  <c r="F5587" i="1"/>
  <c r="C5588" i="1"/>
  <c r="D5588" i="1"/>
  <c r="E5588" i="1"/>
  <c r="F5588" i="1"/>
  <c r="C5589" i="1"/>
  <c r="D5589" i="1"/>
  <c r="E5589" i="1"/>
  <c r="F5589" i="1"/>
  <c r="C5590" i="1"/>
  <c r="D5590" i="1"/>
  <c r="E5590" i="1"/>
  <c r="F5590" i="1"/>
  <c r="C5591" i="1"/>
  <c r="D5591" i="1"/>
  <c r="E5591" i="1"/>
  <c r="F5591" i="1"/>
  <c r="C5592" i="1"/>
  <c r="D5592" i="1"/>
  <c r="E5592" i="1"/>
  <c r="F5592" i="1"/>
  <c r="C5593" i="1"/>
  <c r="D5593" i="1"/>
  <c r="E5593" i="1"/>
  <c r="F5593" i="1"/>
  <c r="C5594" i="1"/>
  <c r="D5594" i="1"/>
  <c r="E5594" i="1"/>
  <c r="F5594" i="1"/>
  <c r="C5595" i="1"/>
  <c r="D5595" i="1"/>
  <c r="E5595" i="1"/>
  <c r="F5595" i="1"/>
  <c r="C5596" i="1"/>
  <c r="D5596" i="1"/>
  <c r="E5596" i="1"/>
  <c r="F5596" i="1"/>
  <c r="C5597" i="1"/>
  <c r="D5597" i="1"/>
  <c r="E5597" i="1"/>
  <c r="F5597" i="1"/>
  <c r="C5598" i="1"/>
  <c r="D5598" i="1"/>
  <c r="E5598" i="1"/>
  <c r="F5598" i="1"/>
  <c r="C5599" i="1"/>
  <c r="D5599" i="1"/>
  <c r="E5599" i="1"/>
  <c r="F5599" i="1"/>
  <c r="C5600" i="1"/>
  <c r="D5600" i="1"/>
  <c r="E5600" i="1"/>
  <c r="F5600" i="1"/>
  <c r="C5601" i="1"/>
  <c r="D5601" i="1"/>
  <c r="E5601" i="1"/>
  <c r="F5601" i="1"/>
  <c r="C5602" i="1"/>
  <c r="D5602" i="1"/>
  <c r="E5602" i="1"/>
  <c r="F5602" i="1"/>
  <c r="C5603" i="1"/>
  <c r="D5603" i="1"/>
  <c r="E5603" i="1"/>
  <c r="F5603" i="1"/>
  <c r="C5604" i="1"/>
  <c r="D5604" i="1"/>
  <c r="E5604" i="1"/>
  <c r="F5604" i="1"/>
  <c r="C5605" i="1"/>
  <c r="D5605" i="1"/>
  <c r="E5605" i="1"/>
  <c r="F5605" i="1"/>
  <c r="C5606" i="1"/>
  <c r="D5606" i="1"/>
  <c r="E5606" i="1"/>
  <c r="F5606" i="1"/>
  <c r="C5607" i="1"/>
  <c r="D5607" i="1"/>
  <c r="E5607" i="1"/>
  <c r="F5607" i="1"/>
  <c r="C5608" i="1"/>
  <c r="D5608" i="1"/>
  <c r="E5608" i="1"/>
  <c r="F5608" i="1"/>
  <c r="C5609" i="1"/>
  <c r="D5609" i="1"/>
  <c r="E5609" i="1"/>
  <c r="F5609" i="1"/>
  <c r="C5610" i="1"/>
  <c r="D5610" i="1"/>
  <c r="E5610" i="1"/>
  <c r="F5610" i="1"/>
  <c r="C5611" i="1"/>
  <c r="D5611" i="1"/>
  <c r="E5611" i="1"/>
  <c r="F5611" i="1"/>
  <c r="C5612" i="1"/>
  <c r="D5612" i="1"/>
  <c r="E5612" i="1"/>
  <c r="F5612" i="1"/>
  <c r="C5613" i="1"/>
  <c r="D5613" i="1"/>
  <c r="E5613" i="1"/>
  <c r="F5613" i="1"/>
  <c r="C5614" i="1"/>
  <c r="D5614" i="1"/>
  <c r="E5614" i="1"/>
  <c r="F5614" i="1"/>
  <c r="C5615" i="1"/>
  <c r="D5615" i="1"/>
  <c r="E5615" i="1"/>
  <c r="F5615" i="1"/>
  <c r="C5616" i="1"/>
  <c r="D5616" i="1"/>
  <c r="E5616" i="1"/>
  <c r="F5616" i="1"/>
  <c r="C5617" i="1"/>
  <c r="D5617" i="1"/>
  <c r="E5617" i="1"/>
  <c r="F5617" i="1"/>
  <c r="C5618" i="1"/>
  <c r="D5618" i="1"/>
  <c r="E5618" i="1"/>
  <c r="F5618" i="1"/>
  <c r="C5619" i="1"/>
  <c r="D5619" i="1"/>
  <c r="E5619" i="1"/>
  <c r="F5619" i="1"/>
  <c r="C5620" i="1"/>
  <c r="D5620" i="1"/>
  <c r="E5620" i="1"/>
  <c r="F5620" i="1"/>
  <c r="C5621" i="1"/>
  <c r="D5621" i="1"/>
  <c r="E5621" i="1"/>
  <c r="F5621" i="1"/>
  <c r="C5622" i="1"/>
  <c r="D5622" i="1"/>
  <c r="E5622" i="1"/>
  <c r="F5622" i="1"/>
  <c r="C5623" i="1"/>
  <c r="D5623" i="1"/>
  <c r="E5623" i="1"/>
  <c r="F5623" i="1"/>
  <c r="C5624" i="1"/>
  <c r="D5624" i="1"/>
  <c r="E5624" i="1"/>
  <c r="F5624" i="1"/>
  <c r="C5625" i="1"/>
  <c r="D5625" i="1"/>
  <c r="E5625" i="1"/>
  <c r="F5625" i="1"/>
  <c r="C5626" i="1"/>
  <c r="D5626" i="1"/>
  <c r="E5626" i="1"/>
  <c r="F5626" i="1"/>
  <c r="C5627" i="1"/>
  <c r="D5627" i="1"/>
  <c r="E5627" i="1"/>
  <c r="F5627" i="1"/>
  <c r="C5628" i="1"/>
  <c r="D5628" i="1"/>
  <c r="E5628" i="1"/>
  <c r="F5628" i="1"/>
  <c r="C5629" i="1"/>
  <c r="D5629" i="1"/>
  <c r="E5629" i="1"/>
  <c r="F5629" i="1"/>
  <c r="C5630" i="1"/>
  <c r="D5630" i="1"/>
  <c r="E5630" i="1"/>
  <c r="F5630" i="1"/>
  <c r="C5631" i="1"/>
  <c r="D5631" i="1"/>
  <c r="E5631" i="1"/>
  <c r="F5631" i="1"/>
  <c r="C5632" i="1"/>
  <c r="D5632" i="1"/>
  <c r="E5632" i="1"/>
  <c r="F5632" i="1"/>
  <c r="C5633" i="1"/>
  <c r="D5633" i="1"/>
  <c r="E5633" i="1"/>
  <c r="F5633" i="1"/>
  <c r="C5634" i="1"/>
  <c r="D5634" i="1"/>
  <c r="E5634" i="1"/>
  <c r="F5634" i="1"/>
  <c r="C5635" i="1"/>
  <c r="D5635" i="1"/>
  <c r="E5635" i="1"/>
  <c r="F5635" i="1"/>
  <c r="C5636" i="1"/>
  <c r="D5636" i="1"/>
  <c r="E5636" i="1"/>
  <c r="F5636" i="1"/>
  <c r="C5637" i="1"/>
  <c r="D5637" i="1"/>
  <c r="E5637" i="1"/>
  <c r="F5637" i="1"/>
  <c r="C5638" i="1"/>
  <c r="D5638" i="1"/>
  <c r="E5638" i="1"/>
  <c r="F5638" i="1"/>
  <c r="C5639" i="1"/>
  <c r="D5639" i="1"/>
  <c r="E5639" i="1"/>
  <c r="F5639" i="1"/>
  <c r="C5640" i="1"/>
  <c r="D5640" i="1"/>
  <c r="E5640" i="1"/>
  <c r="F5640" i="1"/>
  <c r="C5641" i="1"/>
  <c r="D5641" i="1"/>
  <c r="E5641" i="1"/>
  <c r="F5641" i="1"/>
  <c r="C5642" i="1"/>
  <c r="D5642" i="1"/>
  <c r="E5642" i="1"/>
  <c r="F5642" i="1"/>
  <c r="C5643" i="1"/>
  <c r="D5643" i="1"/>
  <c r="E5643" i="1"/>
  <c r="F5643" i="1"/>
  <c r="C5644" i="1"/>
  <c r="D5644" i="1"/>
  <c r="E5644" i="1"/>
  <c r="F5644" i="1"/>
  <c r="C5645" i="1"/>
  <c r="D5645" i="1"/>
  <c r="E5645" i="1"/>
  <c r="F5645" i="1"/>
  <c r="C5646" i="1"/>
  <c r="D5646" i="1"/>
  <c r="E5646" i="1"/>
  <c r="F5646" i="1"/>
  <c r="C5647" i="1"/>
  <c r="D5647" i="1"/>
  <c r="E5647" i="1"/>
  <c r="F5647" i="1"/>
  <c r="C5648" i="1"/>
  <c r="D5648" i="1"/>
  <c r="E5648" i="1"/>
  <c r="F5648" i="1"/>
  <c r="C5649" i="1"/>
  <c r="D5649" i="1"/>
  <c r="E5649" i="1"/>
  <c r="F5649" i="1"/>
  <c r="C5650" i="1"/>
  <c r="D5650" i="1"/>
  <c r="E5650" i="1"/>
  <c r="F5650" i="1"/>
  <c r="C5651" i="1"/>
  <c r="D5651" i="1"/>
  <c r="E5651" i="1"/>
  <c r="F5651" i="1"/>
  <c r="C5652" i="1"/>
  <c r="D5652" i="1"/>
  <c r="E5652" i="1"/>
  <c r="F5652" i="1"/>
  <c r="C5653" i="1"/>
  <c r="D5653" i="1"/>
  <c r="E5653" i="1"/>
  <c r="F5653" i="1"/>
  <c r="C5654" i="1"/>
  <c r="D5654" i="1"/>
  <c r="E5654" i="1"/>
  <c r="F5654" i="1"/>
  <c r="C5655" i="1"/>
  <c r="D5655" i="1"/>
  <c r="E5655" i="1"/>
  <c r="F5655" i="1"/>
  <c r="C5656" i="1"/>
  <c r="D5656" i="1"/>
  <c r="E5656" i="1"/>
  <c r="F5656" i="1"/>
  <c r="C5657" i="1"/>
  <c r="D5657" i="1"/>
  <c r="E5657" i="1"/>
  <c r="F5657" i="1"/>
  <c r="C5658" i="1"/>
  <c r="D5658" i="1"/>
  <c r="E5658" i="1"/>
  <c r="F5658" i="1"/>
  <c r="C5659" i="1"/>
  <c r="D5659" i="1"/>
  <c r="E5659" i="1"/>
  <c r="F5659" i="1"/>
  <c r="C5660" i="1"/>
  <c r="D5660" i="1"/>
  <c r="E5660" i="1"/>
  <c r="F5660" i="1"/>
  <c r="C5661" i="1"/>
  <c r="D5661" i="1"/>
  <c r="E5661" i="1"/>
  <c r="F5661" i="1"/>
  <c r="C5662" i="1"/>
  <c r="D5662" i="1"/>
  <c r="E5662" i="1"/>
  <c r="F5662" i="1"/>
  <c r="C5663" i="1"/>
  <c r="D5663" i="1"/>
  <c r="E5663" i="1"/>
  <c r="F5663" i="1"/>
  <c r="C5664" i="1"/>
  <c r="D5664" i="1"/>
  <c r="E5664" i="1"/>
  <c r="F5664" i="1"/>
  <c r="C5665" i="1"/>
  <c r="D5665" i="1"/>
  <c r="E5665" i="1"/>
  <c r="F5665" i="1"/>
  <c r="C5666" i="1"/>
  <c r="D5666" i="1"/>
  <c r="E5666" i="1"/>
  <c r="F5666" i="1"/>
  <c r="C5667" i="1"/>
  <c r="D5667" i="1"/>
  <c r="E5667" i="1"/>
  <c r="F5667" i="1"/>
  <c r="C5668" i="1"/>
  <c r="D5668" i="1"/>
  <c r="E5668" i="1"/>
  <c r="F5668" i="1"/>
  <c r="C5669" i="1"/>
  <c r="D5669" i="1"/>
  <c r="E5669" i="1"/>
  <c r="F5669" i="1"/>
  <c r="C5670" i="1"/>
  <c r="D5670" i="1"/>
  <c r="E5670" i="1"/>
  <c r="F5670" i="1"/>
  <c r="C5671" i="1"/>
  <c r="D5671" i="1"/>
  <c r="E5671" i="1"/>
  <c r="F5671" i="1"/>
  <c r="C5672" i="1"/>
  <c r="D5672" i="1"/>
  <c r="E5672" i="1"/>
  <c r="F5672" i="1"/>
  <c r="C5673" i="1"/>
  <c r="D5673" i="1"/>
  <c r="E5673" i="1"/>
  <c r="F5673" i="1"/>
  <c r="C5674" i="1"/>
  <c r="D5674" i="1"/>
  <c r="E5674" i="1"/>
  <c r="F5674" i="1"/>
  <c r="C5675" i="1"/>
  <c r="D5675" i="1"/>
  <c r="E5675" i="1"/>
  <c r="F5675" i="1"/>
  <c r="C5676" i="1"/>
  <c r="D5676" i="1"/>
  <c r="E5676" i="1"/>
  <c r="F5676" i="1"/>
  <c r="C5677" i="1"/>
  <c r="D5677" i="1"/>
  <c r="E5677" i="1"/>
  <c r="F5677" i="1"/>
  <c r="C5678" i="1"/>
  <c r="D5678" i="1"/>
  <c r="E5678" i="1"/>
  <c r="F5678" i="1"/>
  <c r="C5679" i="1"/>
  <c r="D5679" i="1"/>
  <c r="E5679" i="1"/>
  <c r="F5679" i="1"/>
  <c r="C5680" i="1"/>
  <c r="D5680" i="1"/>
  <c r="E5680" i="1"/>
  <c r="F5680" i="1"/>
  <c r="C5681" i="1"/>
  <c r="D5681" i="1"/>
  <c r="E5681" i="1"/>
  <c r="F5681" i="1"/>
  <c r="C5682" i="1"/>
  <c r="D5682" i="1"/>
  <c r="E5682" i="1"/>
  <c r="F5682" i="1"/>
  <c r="C5683" i="1"/>
  <c r="D5683" i="1"/>
  <c r="E5683" i="1"/>
  <c r="F5683" i="1"/>
  <c r="C5684" i="1"/>
  <c r="D5684" i="1"/>
  <c r="E5684" i="1"/>
  <c r="F5684" i="1"/>
  <c r="C5685" i="1"/>
  <c r="D5685" i="1"/>
  <c r="E5685" i="1"/>
  <c r="F5685" i="1"/>
  <c r="C5686" i="1"/>
  <c r="D5686" i="1"/>
  <c r="E5686" i="1"/>
  <c r="F5686" i="1"/>
  <c r="C5687" i="1"/>
  <c r="D5687" i="1"/>
  <c r="E5687" i="1"/>
  <c r="F5687" i="1"/>
  <c r="C5688" i="1"/>
  <c r="D5688" i="1"/>
  <c r="E5688" i="1"/>
  <c r="F5688" i="1"/>
  <c r="C5689" i="1"/>
  <c r="D5689" i="1"/>
  <c r="E5689" i="1"/>
  <c r="F5689" i="1"/>
  <c r="C5690" i="1"/>
  <c r="D5690" i="1"/>
  <c r="E5690" i="1"/>
  <c r="F5690" i="1"/>
  <c r="C5691" i="1"/>
  <c r="D5691" i="1"/>
  <c r="E5691" i="1"/>
  <c r="F5691" i="1"/>
  <c r="C5692" i="1"/>
  <c r="D5692" i="1"/>
  <c r="E5692" i="1"/>
  <c r="F5692" i="1"/>
  <c r="C5693" i="1"/>
  <c r="D5693" i="1"/>
  <c r="E5693" i="1"/>
  <c r="F5693" i="1"/>
  <c r="C5694" i="1"/>
  <c r="D5694" i="1"/>
  <c r="E5694" i="1"/>
  <c r="F5694" i="1"/>
  <c r="C5695" i="1"/>
  <c r="D5695" i="1"/>
  <c r="E5695" i="1"/>
  <c r="F5695" i="1"/>
  <c r="C5696" i="1"/>
  <c r="D5696" i="1"/>
  <c r="E5696" i="1"/>
  <c r="F5696" i="1"/>
  <c r="C5697" i="1"/>
  <c r="D5697" i="1"/>
  <c r="E5697" i="1"/>
  <c r="F5697" i="1"/>
  <c r="C5698" i="1"/>
  <c r="D5698" i="1"/>
  <c r="E5698" i="1"/>
  <c r="F5698" i="1"/>
  <c r="C5699" i="1"/>
  <c r="D5699" i="1"/>
  <c r="E5699" i="1"/>
  <c r="F5699" i="1"/>
  <c r="C5700" i="1"/>
  <c r="D5700" i="1"/>
  <c r="E5700" i="1"/>
  <c r="F5700" i="1"/>
  <c r="C5701" i="1"/>
  <c r="D5701" i="1"/>
  <c r="E5701" i="1"/>
  <c r="F5701" i="1"/>
  <c r="C5702" i="1"/>
  <c r="D5702" i="1"/>
  <c r="E5702" i="1"/>
  <c r="F5702" i="1"/>
  <c r="C5703" i="1"/>
  <c r="D5703" i="1"/>
  <c r="E5703" i="1"/>
  <c r="F5703" i="1"/>
  <c r="C5704" i="1"/>
  <c r="D5704" i="1"/>
  <c r="E5704" i="1"/>
  <c r="F5704" i="1"/>
  <c r="C5705" i="1"/>
  <c r="D5705" i="1"/>
  <c r="E5705" i="1"/>
  <c r="F5705" i="1"/>
  <c r="C5706" i="1"/>
  <c r="D5706" i="1"/>
  <c r="E5706" i="1"/>
  <c r="F5706" i="1"/>
  <c r="C5707" i="1"/>
  <c r="D5707" i="1"/>
  <c r="E5707" i="1"/>
  <c r="F5707" i="1"/>
  <c r="C5708" i="1"/>
  <c r="D5708" i="1"/>
  <c r="E5708" i="1"/>
  <c r="F5708" i="1"/>
  <c r="C5709" i="1"/>
  <c r="D5709" i="1"/>
  <c r="E5709" i="1"/>
  <c r="F5709" i="1"/>
  <c r="C5710" i="1"/>
  <c r="D5710" i="1"/>
  <c r="E5710" i="1"/>
  <c r="F5710" i="1"/>
  <c r="C5711" i="1"/>
  <c r="D5711" i="1"/>
  <c r="E5711" i="1"/>
  <c r="F5711" i="1"/>
  <c r="C5712" i="1"/>
  <c r="D5712" i="1"/>
  <c r="E5712" i="1"/>
  <c r="F5712" i="1"/>
  <c r="C5713" i="1"/>
  <c r="D5713" i="1"/>
  <c r="E5713" i="1"/>
  <c r="F5713" i="1"/>
  <c r="C5714" i="1"/>
  <c r="D5714" i="1"/>
  <c r="E5714" i="1"/>
  <c r="F5714" i="1"/>
  <c r="C5715" i="1"/>
  <c r="D5715" i="1"/>
  <c r="E5715" i="1"/>
  <c r="F5715" i="1"/>
  <c r="C5716" i="1"/>
  <c r="D5716" i="1"/>
  <c r="E5716" i="1"/>
  <c r="F5716" i="1"/>
  <c r="C5717" i="1"/>
  <c r="D5717" i="1"/>
  <c r="E5717" i="1"/>
  <c r="F5717" i="1"/>
  <c r="C5718" i="1"/>
  <c r="D5718" i="1"/>
  <c r="E5718" i="1"/>
  <c r="F5718" i="1"/>
  <c r="C5719" i="1"/>
  <c r="D5719" i="1"/>
  <c r="E5719" i="1"/>
  <c r="F5719" i="1"/>
  <c r="C5720" i="1"/>
  <c r="D5720" i="1"/>
  <c r="E5720" i="1"/>
  <c r="F5720" i="1"/>
  <c r="C5721" i="1"/>
  <c r="D5721" i="1"/>
  <c r="E5721" i="1"/>
  <c r="F5721" i="1"/>
  <c r="C5722" i="1"/>
  <c r="D5722" i="1"/>
  <c r="E5722" i="1"/>
  <c r="F5722" i="1"/>
  <c r="C5723" i="1"/>
  <c r="D5723" i="1"/>
  <c r="E5723" i="1"/>
  <c r="F5723" i="1"/>
  <c r="C5724" i="1"/>
  <c r="D5724" i="1"/>
  <c r="E5724" i="1"/>
  <c r="F5724" i="1"/>
  <c r="C5725" i="1"/>
  <c r="D5725" i="1"/>
  <c r="E5725" i="1"/>
  <c r="F5725" i="1"/>
  <c r="C5726" i="1"/>
  <c r="D5726" i="1"/>
  <c r="E5726" i="1"/>
  <c r="F5726" i="1"/>
  <c r="C5727" i="1"/>
  <c r="D5727" i="1"/>
  <c r="E5727" i="1"/>
  <c r="F5727" i="1"/>
  <c r="C5728" i="1"/>
  <c r="D5728" i="1"/>
  <c r="E5728" i="1"/>
  <c r="F5728" i="1"/>
  <c r="C5729" i="1"/>
  <c r="D5729" i="1"/>
  <c r="E5729" i="1"/>
  <c r="F5729" i="1"/>
  <c r="C5730" i="1"/>
  <c r="D5730" i="1"/>
  <c r="E5730" i="1"/>
  <c r="F5730" i="1"/>
  <c r="C5731" i="1"/>
  <c r="D5731" i="1"/>
  <c r="E5731" i="1"/>
  <c r="F5731" i="1"/>
  <c r="C5732" i="1"/>
  <c r="D5732" i="1"/>
  <c r="E5732" i="1"/>
  <c r="F5732" i="1"/>
  <c r="C5733" i="1"/>
  <c r="D5733" i="1"/>
  <c r="E5733" i="1"/>
  <c r="F5733" i="1"/>
  <c r="C5734" i="1"/>
  <c r="D5734" i="1"/>
  <c r="E5734" i="1"/>
  <c r="F5734" i="1"/>
  <c r="C5735" i="1"/>
  <c r="D5735" i="1"/>
  <c r="E5735" i="1"/>
  <c r="F5735" i="1"/>
  <c r="C5736" i="1"/>
  <c r="D5736" i="1"/>
  <c r="E5736" i="1"/>
  <c r="F5736" i="1"/>
  <c r="C5737" i="1"/>
  <c r="D5737" i="1"/>
  <c r="E5737" i="1"/>
  <c r="F5737" i="1"/>
  <c r="C5738" i="1"/>
  <c r="D5738" i="1"/>
  <c r="E5738" i="1"/>
  <c r="F5738" i="1"/>
  <c r="C5739" i="1"/>
  <c r="D5739" i="1"/>
  <c r="E5739" i="1"/>
  <c r="F5739" i="1"/>
  <c r="C5740" i="1"/>
  <c r="D5740" i="1"/>
  <c r="E5740" i="1"/>
  <c r="F5740" i="1"/>
  <c r="C5741" i="1"/>
  <c r="D5741" i="1"/>
  <c r="E5741" i="1"/>
  <c r="F5741" i="1"/>
  <c r="C5742" i="1"/>
  <c r="D5742" i="1"/>
  <c r="E5742" i="1"/>
  <c r="F5742" i="1"/>
  <c r="C5743" i="1"/>
  <c r="D5743" i="1"/>
  <c r="E5743" i="1"/>
  <c r="F5743" i="1"/>
  <c r="C5744" i="1"/>
  <c r="D5744" i="1"/>
  <c r="E5744" i="1"/>
  <c r="F5744" i="1"/>
  <c r="C5745" i="1"/>
  <c r="D5745" i="1"/>
  <c r="E5745" i="1"/>
  <c r="F5745" i="1"/>
  <c r="C5746" i="1"/>
  <c r="D5746" i="1"/>
  <c r="E5746" i="1"/>
  <c r="F5746" i="1"/>
  <c r="C5747" i="1"/>
  <c r="D5747" i="1"/>
  <c r="E5747" i="1"/>
  <c r="F5747" i="1"/>
  <c r="C5748" i="1"/>
  <c r="D5748" i="1"/>
  <c r="E5748" i="1"/>
  <c r="F5748" i="1"/>
  <c r="C5749" i="1"/>
  <c r="D5749" i="1"/>
  <c r="E5749" i="1"/>
  <c r="F5749" i="1"/>
  <c r="C5750" i="1"/>
  <c r="D5750" i="1"/>
  <c r="E5750" i="1"/>
  <c r="F5750" i="1"/>
  <c r="C5751" i="1"/>
  <c r="D5751" i="1"/>
  <c r="E5751" i="1"/>
  <c r="F5751" i="1"/>
  <c r="C5752" i="1"/>
  <c r="D5752" i="1"/>
  <c r="E5752" i="1"/>
  <c r="F5752" i="1"/>
  <c r="C5753" i="1"/>
  <c r="D5753" i="1"/>
  <c r="E5753" i="1"/>
  <c r="F5753" i="1"/>
  <c r="C5754" i="1"/>
  <c r="D5754" i="1"/>
  <c r="E5754" i="1"/>
  <c r="F5754" i="1"/>
  <c r="C5755" i="1"/>
  <c r="D5755" i="1"/>
  <c r="E5755" i="1"/>
  <c r="F5755" i="1"/>
  <c r="C5756" i="1"/>
  <c r="D5756" i="1"/>
  <c r="E5756" i="1"/>
  <c r="F5756" i="1"/>
  <c r="C5757" i="1"/>
  <c r="D5757" i="1"/>
  <c r="E5757" i="1"/>
  <c r="F5757" i="1"/>
  <c r="C5758" i="1"/>
  <c r="D5758" i="1"/>
  <c r="E5758" i="1"/>
  <c r="F5758" i="1"/>
  <c r="C5759" i="1"/>
  <c r="D5759" i="1"/>
  <c r="E5759" i="1"/>
  <c r="F5759" i="1"/>
  <c r="C5760" i="1"/>
  <c r="D5760" i="1"/>
  <c r="E5760" i="1"/>
  <c r="F5760" i="1"/>
  <c r="C5761" i="1"/>
  <c r="D5761" i="1"/>
  <c r="E5761" i="1"/>
  <c r="F5761" i="1"/>
  <c r="C5762" i="1"/>
  <c r="D5762" i="1"/>
  <c r="E5762" i="1"/>
  <c r="F5762" i="1"/>
  <c r="C5763" i="1"/>
  <c r="D5763" i="1"/>
  <c r="E5763" i="1"/>
  <c r="F5763" i="1"/>
  <c r="C5764" i="1"/>
  <c r="D5764" i="1"/>
  <c r="E5764" i="1"/>
  <c r="F5764" i="1"/>
  <c r="C5765" i="1"/>
  <c r="D5765" i="1"/>
  <c r="E5765" i="1"/>
  <c r="F5765" i="1"/>
  <c r="C5766" i="1"/>
  <c r="D5766" i="1"/>
  <c r="E5766" i="1"/>
  <c r="F5766" i="1"/>
  <c r="C5767" i="1"/>
  <c r="D5767" i="1"/>
  <c r="E5767" i="1"/>
  <c r="F5767" i="1"/>
  <c r="C5768" i="1"/>
  <c r="D5768" i="1"/>
  <c r="E5768" i="1"/>
  <c r="F5768" i="1"/>
  <c r="C5769" i="1"/>
  <c r="D5769" i="1"/>
  <c r="E5769" i="1"/>
  <c r="F5769" i="1"/>
  <c r="C5770" i="1"/>
  <c r="D5770" i="1"/>
  <c r="E5770" i="1"/>
  <c r="F5770" i="1"/>
  <c r="C5771" i="1"/>
  <c r="D5771" i="1"/>
  <c r="E5771" i="1"/>
  <c r="F5771" i="1"/>
  <c r="C5772" i="1"/>
  <c r="D5772" i="1"/>
  <c r="E5772" i="1"/>
  <c r="F5772" i="1"/>
  <c r="C5773" i="1"/>
  <c r="D5773" i="1"/>
  <c r="E5773" i="1"/>
  <c r="F5773" i="1"/>
  <c r="C5774" i="1"/>
  <c r="D5774" i="1"/>
  <c r="E5774" i="1"/>
  <c r="F5774" i="1"/>
  <c r="C5775" i="1"/>
  <c r="D5775" i="1"/>
  <c r="E5775" i="1"/>
  <c r="F5775" i="1"/>
  <c r="C5776" i="1"/>
  <c r="D5776" i="1"/>
  <c r="E5776" i="1"/>
  <c r="F5776" i="1"/>
  <c r="C5777" i="1"/>
  <c r="D5777" i="1"/>
  <c r="E5777" i="1"/>
  <c r="F5777" i="1"/>
  <c r="C5778" i="1"/>
  <c r="D5778" i="1"/>
  <c r="E5778" i="1"/>
  <c r="F5778" i="1"/>
  <c r="C5779" i="1"/>
  <c r="D5779" i="1"/>
  <c r="E5779" i="1"/>
  <c r="F5779" i="1"/>
  <c r="C5780" i="1"/>
  <c r="D5780" i="1"/>
  <c r="E5780" i="1"/>
  <c r="F5780" i="1"/>
  <c r="C5781" i="1"/>
  <c r="D5781" i="1"/>
  <c r="E5781" i="1"/>
  <c r="F5781" i="1"/>
  <c r="C5782" i="1"/>
  <c r="D5782" i="1"/>
  <c r="E5782" i="1"/>
  <c r="F5782" i="1"/>
  <c r="C5783" i="1"/>
  <c r="D5783" i="1"/>
  <c r="E5783" i="1"/>
  <c r="F5783" i="1"/>
  <c r="C5784" i="1"/>
  <c r="D5784" i="1"/>
  <c r="E5784" i="1"/>
  <c r="F5784" i="1"/>
  <c r="C5785" i="1"/>
  <c r="D5785" i="1"/>
  <c r="E5785" i="1"/>
  <c r="F5785" i="1"/>
  <c r="C5786" i="1"/>
  <c r="D5786" i="1"/>
  <c r="E5786" i="1"/>
  <c r="F5786" i="1"/>
  <c r="C5787" i="1"/>
  <c r="D5787" i="1"/>
  <c r="E5787" i="1"/>
  <c r="F5787" i="1"/>
  <c r="C5788" i="1"/>
  <c r="D5788" i="1"/>
  <c r="E5788" i="1"/>
  <c r="F5788" i="1"/>
  <c r="C5789" i="1"/>
  <c r="D5789" i="1"/>
  <c r="E5789" i="1"/>
  <c r="F5789" i="1"/>
  <c r="C5790" i="1"/>
  <c r="D5790" i="1"/>
  <c r="E5790" i="1"/>
  <c r="F5790" i="1"/>
  <c r="C5791" i="1"/>
  <c r="D5791" i="1"/>
  <c r="E5791" i="1"/>
  <c r="F5791" i="1"/>
  <c r="C5792" i="1"/>
  <c r="D5792" i="1"/>
  <c r="E5792" i="1"/>
  <c r="F5792" i="1"/>
  <c r="C5793" i="1"/>
  <c r="D5793" i="1"/>
  <c r="E5793" i="1"/>
  <c r="F5793" i="1"/>
  <c r="C5794" i="1"/>
  <c r="D5794" i="1"/>
  <c r="E5794" i="1"/>
  <c r="F5794" i="1"/>
  <c r="C5795" i="1"/>
  <c r="D5795" i="1"/>
  <c r="E5795" i="1"/>
  <c r="F5795" i="1"/>
  <c r="C5796" i="1"/>
  <c r="D5796" i="1"/>
  <c r="E5796" i="1"/>
  <c r="F5796" i="1"/>
  <c r="C5797" i="1"/>
  <c r="D5797" i="1"/>
  <c r="E5797" i="1"/>
  <c r="F5797" i="1"/>
  <c r="C5798" i="1"/>
  <c r="D5798" i="1"/>
  <c r="E5798" i="1"/>
  <c r="F5798" i="1"/>
  <c r="C5799" i="1"/>
  <c r="D5799" i="1"/>
  <c r="E5799" i="1"/>
  <c r="F5799" i="1"/>
  <c r="C5800" i="1"/>
  <c r="D5800" i="1"/>
  <c r="E5800" i="1"/>
  <c r="F5800" i="1"/>
  <c r="C5801" i="1"/>
  <c r="D5801" i="1"/>
  <c r="E5801" i="1"/>
  <c r="F5801" i="1"/>
  <c r="C5802" i="1"/>
  <c r="D5802" i="1"/>
  <c r="E5802" i="1"/>
  <c r="F5802" i="1"/>
  <c r="C5803" i="1"/>
  <c r="D5803" i="1"/>
  <c r="E5803" i="1"/>
  <c r="F5803" i="1"/>
  <c r="C5804" i="1"/>
  <c r="D5804" i="1"/>
  <c r="E5804" i="1"/>
  <c r="F5804" i="1"/>
  <c r="C5805" i="1"/>
  <c r="D5805" i="1"/>
  <c r="E5805" i="1"/>
  <c r="F5805" i="1"/>
  <c r="C5806" i="1"/>
  <c r="D5806" i="1"/>
  <c r="E5806" i="1"/>
  <c r="F5806" i="1"/>
  <c r="C5807" i="1"/>
  <c r="D5807" i="1"/>
  <c r="E5807" i="1"/>
  <c r="F5807" i="1"/>
  <c r="C5808" i="1"/>
  <c r="D5808" i="1"/>
  <c r="E5808" i="1"/>
  <c r="F5808" i="1"/>
  <c r="C5809" i="1"/>
  <c r="D5809" i="1"/>
  <c r="E5809" i="1"/>
  <c r="F5809" i="1"/>
  <c r="C5810" i="1"/>
  <c r="D5810" i="1"/>
  <c r="E5810" i="1"/>
  <c r="F5810" i="1"/>
  <c r="C5811" i="1"/>
  <c r="D5811" i="1"/>
  <c r="E5811" i="1"/>
  <c r="F5811" i="1"/>
  <c r="C5812" i="1"/>
  <c r="D5812" i="1"/>
  <c r="E5812" i="1"/>
  <c r="F5812" i="1"/>
  <c r="C5813" i="1"/>
  <c r="D5813" i="1"/>
  <c r="E5813" i="1"/>
  <c r="F5813" i="1"/>
  <c r="C5814" i="1"/>
  <c r="D5814" i="1"/>
  <c r="E5814" i="1"/>
  <c r="F5814" i="1"/>
  <c r="C5815" i="1"/>
  <c r="D5815" i="1"/>
  <c r="E5815" i="1"/>
  <c r="F5815" i="1"/>
  <c r="C5816" i="1"/>
  <c r="D5816" i="1"/>
  <c r="E5816" i="1"/>
  <c r="F5816" i="1"/>
  <c r="C5817" i="1"/>
  <c r="D5817" i="1"/>
  <c r="E5817" i="1"/>
  <c r="F5817" i="1"/>
  <c r="C5818" i="1"/>
  <c r="D5818" i="1"/>
  <c r="E5818" i="1"/>
  <c r="F5818" i="1"/>
  <c r="C5819" i="1"/>
  <c r="D5819" i="1"/>
  <c r="E5819" i="1"/>
  <c r="F5819" i="1"/>
  <c r="C5820" i="1"/>
  <c r="D5820" i="1"/>
  <c r="E5820" i="1"/>
  <c r="F5820" i="1"/>
  <c r="C5821" i="1"/>
  <c r="D5821" i="1"/>
  <c r="E5821" i="1"/>
  <c r="F5821" i="1"/>
  <c r="C5822" i="1"/>
  <c r="D5822" i="1"/>
  <c r="E5822" i="1"/>
  <c r="F5822" i="1"/>
  <c r="C5823" i="1"/>
  <c r="D5823" i="1"/>
  <c r="E5823" i="1"/>
  <c r="F5823" i="1"/>
  <c r="C5824" i="1"/>
  <c r="D5824" i="1"/>
  <c r="E5824" i="1"/>
  <c r="F5824" i="1"/>
  <c r="C5825" i="1"/>
  <c r="D5825" i="1"/>
  <c r="E5825" i="1"/>
  <c r="F5825" i="1"/>
  <c r="C5826" i="1"/>
  <c r="D5826" i="1"/>
  <c r="E5826" i="1"/>
  <c r="F5826" i="1"/>
  <c r="C5827" i="1"/>
  <c r="D5827" i="1"/>
  <c r="E5827" i="1"/>
  <c r="F5827" i="1"/>
  <c r="C5828" i="1"/>
  <c r="D5828" i="1"/>
  <c r="E5828" i="1"/>
  <c r="F5828" i="1"/>
  <c r="C5829" i="1"/>
  <c r="D5829" i="1"/>
  <c r="E5829" i="1"/>
  <c r="F5829" i="1"/>
  <c r="C5830" i="1"/>
  <c r="D5830" i="1"/>
  <c r="E5830" i="1"/>
  <c r="F5830" i="1"/>
  <c r="C5831" i="1"/>
  <c r="D5831" i="1"/>
  <c r="E5831" i="1"/>
  <c r="F5831" i="1"/>
  <c r="C5832" i="1"/>
  <c r="D5832" i="1"/>
  <c r="E5832" i="1"/>
  <c r="F5832" i="1"/>
  <c r="C5833" i="1"/>
  <c r="D5833" i="1"/>
  <c r="E5833" i="1"/>
  <c r="F5833" i="1"/>
  <c r="C5834" i="1"/>
  <c r="D5834" i="1"/>
  <c r="E5834" i="1"/>
  <c r="F5834" i="1"/>
  <c r="C5835" i="1"/>
  <c r="D5835" i="1"/>
  <c r="E5835" i="1"/>
  <c r="F5835" i="1"/>
  <c r="C5836" i="1"/>
  <c r="D5836" i="1"/>
  <c r="E5836" i="1"/>
  <c r="F5836" i="1"/>
  <c r="C5837" i="1"/>
  <c r="D5837" i="1"/>
  <c r="E5837" i="1"/>
  <c r="F5837" i="1"/>
  <c r="C5838" i="1"/>
  <c r="D5838" i="1"/>
  <c r="E5838" i="1"/>
  <c r="F5838" i="1"/>
  <c r="C5839" i="1"/>
  <c r="D5839" i="1"/>
  <c r="E5839" i="1"/>
  <c r="F5839" i="1"/>
  <c r="C5840" i="1"/>
  <c r="D5840" i="1"/>
  <c r="E5840" i="1"/>
  <c r="F5840" i="1"/>
  <c r="C5841" i="1"/>
  <c r="D5841" i="1"/>
  <c r="E5841" i="1"/>
  <c r="F5841" i="1"/>
  <c r="C5842" i="1"/>
  <c r="D5842" i="1"/>
  <c r="E5842" i="1"/>
  <c r="F5842" i="1"/>
  <c r="C5843" i="1"/>
  <c r="D5843" i="1"/>
  <c r="E5843" i="1"/>
  <c r="F5843" i="1"/>
  <c r="C5844" i="1"/>
  <c r="D5844" i="1"/>
  <c r="E5844" i="1"/>
  <c r="F5844" i="1"/>
  <c r="C5845" i="1"/>
  <c r="D5845" i="1"/>
  <c r="E5845" i="1"/>
  <c r="F5845" i="1"/>
  <c r="C5846" i="1"/>
  <c r="D5846" i="1"/>
  <c r="E5846" i="1"/>
  <c r="F5846" i="1"/>
  <c r="C5847" i="1"/>
  <c r="D5847" i="1"/>
  <c r="E5847" i="1"/>
  <c r="F5847" i="1"/>
  <c r="C5848" i="1"/>
  <c r="D5848" i="1"/>
  <c r="E5848" i="1"/>
  <c r="F5848" i="1"/>
  <c r="C5849" i="1"/>
  <c r="D5849" i="1"/>
  <c r="E5849" i="1"/>
  <c r="F5849" i="1"/>
  <c r="C5850" i="1"/>
  <c r="D5850" i="1"/>
  <c r="E5850" i="1"/>
  <c r="F5850" i="1"/>
  <c r="C5851" i="1"/>
  <c r="D5851" i="1"/>
  <c r="E5851" i="1"/>
  <c r="F5851" i="1"/>
  <c r="C5852" i="1"/>
  <c r="D5852" i="1"/>
  <c r="E5852" i="1"/>
  <c r="F5852" i="1"/>
  <c r="C5853" i="1"/>
  <c r="D5853" i="1"/>
  <c r="E5853" i="1"/>
  <c r="F5853" i="1"/>
  <c r="C5854" i="1"/>
  <c r="D5854" i="1"/>
  <c r="E5854" i="1"/>
  <c r="F5854" i="1"/>
  <c r="C5855" i="1"/>
  <c r="D5855" i="1"/>
  <c r="E5855" i="1"/>
  <c r="F5855" i="1"/>
  <c r="C5856" i="1"/>
  <c r="D5856" i="1"/>
  <c r="E5856" i="1"/>
  <c r="F5856" i="1"/>
  <c r="C5857" i="1"/>
  <c r="D5857" i="1"/>
  <c r="E5857" i="1"/>
  <c r="F5857" i="1"/>
  <c r="C5858" i="1"/>
  <c r="D5858" i="1"/>
  <c r="E5858" i="1"/>
  <c r="F5858" i="1"/>
  <c r="C5859" i="1"/>
  <c r="D5859" i="1"/>
  <c r="E5859" i="1"/>
  <c r="F5859" i="1"/>
  <c r="C5860" i="1"/>
  <c r="D5860" i="1"/>
  <c r="E5860" i="1"/>
  <c r="F5860" i="1"/>
  <c r="C5861" i="1"/>
  <c r="D5861" i="1"/>
  <c r="E5861" i="1"/>
  <c r="F5861" i="1"/>
  <c r="C5862" i="1"/>
  <c r="D5862" i="1"/>
  <c r="E5862" i="1"/>
  <c r="F5862" i="1"/>
  <c r="C5863" i="1"/>
  <c r="D5863" i="1"/>
  <c r="E5863" i="1"/>
  <c r="F5863" i="1"/>
  <c r="C5864" i="1"/>
  <c r="D5864" i="1"/>
  <c r="E5864" i="1"/>
  <c r="F5864" i="1"/>
  <c r="C5865" i="1"/>
  <c r="D5865" i="1"/>
  <c r="E5865" i="1"/>
  <c r="F5865" i="1"/>
  <c r="C5866" i="1"/>
  <c r="D5866" i="1"/>
  <c r="E5866" i="1"/>
  <c r="F5866" i="1"/>
  <c r="C5867" i="1"/>
  <c r="D5867" i="1"/>
  <c r="E5867" i="1"/>
  <c r="F5867" i="1"/>
  <c r="C5868" i="1"/>
  <c r="D5868" i="1"/>
  <c r="E5868" i="1"/>
  <c r="F5868" i="1"/>
  <c r="C5869" i="1"/>
  <c r="D5869" i="1"/>
  <c r="E5869" i="1"/>
  <c r="F5869" i="1"/>
  <c r="C5870" i="1"/>
  <c r="D5870" i="1"/>
  <c r="E5870" i="1"/>
  <c r="F5870" i="1"/>
  <c r="C5871" i="1"/>
  <c r="D5871" i="1"/>
  <c r="E5871" i="1"/>
  <c r="F5871" i="1"/>
  <c r="C5872" i="1"/>
  <c r="D5872" i="1"/>
  <c r="E5872" i="1"/>
  <c r="F5872" i="1"/>
  <c r="C5873" i="1"/>
  <c r="D5873" i="1"/>
  <c r="E5873" i="1"/>
  <c r="F5873" i="1"/>
  <c r="C5874" i="1"/>
  <c r="D5874" i="1"/>
  <c r="E5874" i="1"/>
  <c r="F5874" i="1"/>
  <c r="C5875" i="1"/>
  <c r="D5875" i="1"/>
  <c r="E5875" i="1"/>
  <c r="F5875" i="1"/>
  <c r="C5876" i="1"/>
  <c r="D5876" i="1"/>
  <c r="E5876" i="1"/>
  <c r="F5876" i="1"/>
  <c r="C5877" i="1"/>
  <c r="D5877" i="1"/>
  <c r="E5877" i="1"/>
  <c r="F5877" i="1"/>
  <c r="C5878" i="1"/>
  <c r="D5878" i="1"/>
  <c r="E5878" i="1"/>
  <c r="F5878" i="1"/>
  <c r="C5879" i="1"/>
  <c r="D5879" i="1"/>
  <c r="E5879" i="1"/>
  <c r="F5879" i="1"/>
  <c r="C5880" i="1"/>
  <c r="D5880" i="1"/>
  <c r="E5880" i="1"/>
  <c r="F5880" i="1"/>
  <c r="C5881" i="1"/>
  <c r="D5881" i="1"/>
  <c r="E5881" i="1"/>
  <c r="F5881" i="1"/>
  <c r="C5882" i="1"/>
  <c r="D5882" i="1"/>
  <c r="E5882" i="1"/>
  <c r="F5882" i="1"/>
  <c r="C5883" i="1"/>
  <c r="D5883" i="1"/>
  <c r="E5883" i="1"/>
  <c r="F5883" i="1"/>
  <c r="C5884" i="1"/>
  <c r="D5884" i="1"/>
  <c r="E5884" i="1"/>
  <c r="F5884" i="1"/>
  <c r="C5885" i="1"/>
  <c r="D5885" i="1"/>
  <c r="E5885" i="1"/>
  <c r="F5885" i="1"/>
  <c r="C5886" i="1"/>
  <c r="D5886" i="1"/>
  <c r="E5886" i="1"/>
  <c r="F5886" i="1"/>
  <c r="C5887" i="1"/>
  <c r="D5887" i="1"/>
  <c r="E5887" i="1"/>
  <c r="F5887" i="1"/>
  <c r="C5888" i="1"/>
  <c r="D5888" i="1"/>
  <c r="E5888" i="1"/>
  <c r="F5888" i="1"/>
  <c r="C5889" i="1"/>
  <c r="D5889" i="1"/>
  <c r="E5889" i="1"/>
  <c r="F5889" i="1"/>
  <c r="C5890" i="1"/>
  <c r="D5890" i="1"/>
  <c r="E5890" i="1"/>
  <c r="F5890" i="1"/>
  <c r="C5891" i="1"/>
  <c r="D5891" i="1"/>
  <c r="E5891" i="1"/>
  <c r="F5891" i="1"/>
  <c r="C5892" i="1"/>
  <c r="D5892" i="1"/>
  <c r="E5892" i="1"/>
  <c r="F5892" i="1"/>
  <c r="C5893" i="1"/>
  <c r="D5893" i="1"/>
  <c r="E5893" i="1"/>
  <c r="F5893" i="1"/>
  <c r="C5894" i="1"/>
  <c r="D5894" i="1"/>
  <c r="E5894" i="1"/>
  <c r="F5894" i="1"/>
  <c r="C5895" i="1"/>
  <c r="D5895" i="1"/>
  <c r="E5895" i="1"/>
  <c r="F5895" i="1"/>
  <c r="C5896" i="1"/>
  <c r="D5896" i="1"/>
  <c r="E5896" i="1"/>
  <c r="F5896" i="1"/>
  <c r="C5897" i="1"/>
  <c r="D5897" i="1"/>
  <c r="E5897" i="1"/>
  <c r="F5897" i="1"/>
  <c r="C5898" i="1"/>
  <c r="D5898" i="1"/>
  <c r="E5898" i="1"/>
  <c r="F5898" i="1"/>
  <c r="C5899" i="1"/>
  <c r="D5899" i="1"/>
  <c r="E5899" i="1"/>
  <c r="F5899" i="1"/>
  <c r="C5900" i="1"/>
  <c r="D5900" i="1"/>
  <c r="E5900" i="1"/>
  <c r="F5900" i="1"/>
  <c r="C5901" i="1"/>
  <c r="D5901" i="1"/>
  <c r="E5901" i="1"/>
  <c r="F5901" i="1"/>
  <c r="C5902" i="1"/>
  <c r="D5902" i="1"/>
  <c r="E5902" i="1"/>
  <c r="F5902" i="1"/>
  <c r="C5903" i="1"/>
  <c r="D5903" i="1"/>
  <c r="E5903" i="1"/>
  <c r="F5903" i="1"/>
  <c r="C5904" i="1"/>
  <c r="D5904" i="1"/>
  <c r="E5904" i="1"/>
  <c r="F5904" i="1"/>
  <c r="C5905" i="1"/>
  <c r="D5905" i="1"/>
  <c r="E5905" i="1"/>
  <c r="F5905" i="1"/>
  <c r="C5906" i="1"/>
  <c r="D5906" i="1"/>
  <c r="E5906" i="1"/>
  <c r="F5906" i="1"/>
  <c r="C5907" i="1"/>
  <c r="D5907" i="1"/>
  <c r="E5907" i="1"/>
  <c r="F5907" i="1"/>
  <c r="C5908" i="1"/>
  <c r="D5908" i="1"/>
  <c r="E5908" i="1"/>
  <c r="F5908" i="1"/>
  <c r="C5909" i="1"/>
  <c r="D5909" i="1"/>
  <c r="E5909" i="1"/>
  <c r="F5909" i="1"/>
  <c r="C5910" i="1"/>
  <c r="D5910" i="1"/>
  <c r="E5910" i="1"/>
  <c r="F5910" i="1"/>
  <c r="C5911" i="1"/>
  <c r="D5911" i="1"/>
  <c r="E5911" i="1"/>
  <c r="F5911" i="1"/>
  <c r="C5912" i="1"/>
  <c r="D5912" i="1"/>
  <c r="E5912" i="1"/>
  <c r="F5912" i="1"/>
  <c r="C5913" i="1"/>
  <c r="D5913" i="1"/>
  <c r="E5913" i="1"/>
  <c r="F5913" i="1"/>
  <c r="C5914" i="1"/>
  <c r="D5914" i="1"/>
  <c r="E5914" i="1"/>
  <c r="F5914" i="1"/>
  <c r="C5915" i="1"/>
  <c r="D5915" i="1"/>
  <c r="E5915" i="1"/>
  <c r="F5915" i="1"/>
  <c r="C5916" i="1"/>
  <c r="D5916" i="1"/>
  <c r="E5916" i="1"/>
  <c r="F5916" i="1"/>
  <c r="C5917" i="1"/>
  <c r="D5917" i="1"/>
  <c r="E5917" i="1"/>
  <c r="F5917" i="1"/>
  <c r="C5918" i="1"/>
  <c r="D5918" i="1"/>
  <c r="E5918" i="1"/>
  <c r="F5918" i="1"/>
  <c r="C5919" i="1"/>
  <c r="D5919" i="1"/>
  <c r="E5919" i="1"/>
  <c r="F5919" i="1"/>
  <c r="C5920" i="1"/>
  <c r="D5920" i="1"/>
  <c r="E5920" i="1"/>
  <c r="F5920" i="1"/>
  <c r="C5921" i="1"/>
  <c r="D5921" i="1"/>
  <c r="E5921" i="1"/>
  <c r="F5921" i="1"/>
  <c r="C5922" i="1"/>
  <c r="D5922" i="1"/>
  <c r="E5922" i="1"/>
  <c r="F5922" i="1"/>
  <c r="C5923" i="1"/>
  <c r="D5923" i="1"/>
  <c r="E5923" i="1"/>
  <c r="F5923" i="1"/>
  <c r="C5924" i="1"/>
  <c r="D5924" i="1"/>
  <c r="E5924" i="1"/>
  <c r="F5924" i="1"/>
  <c r="C5925" i="1"/>
  <c r="D5925" i="1"/>
  <c r="E5925" i="1"/>
  <c r="F5925" i="1"/>
  <c r="C5926" i="1"/>
  <c r="D5926" i="1"/>
  <c r="E5926" i="1"/>
  <c r="F5926" i="1"/>
  <c r="C5927" i="1"/>
  <c r="D5927" i="1"/>
  <c r="E5927" i="1"/>
  <c r="F5927" i="1"/>
  <c r="C5928" i="1"/>
  <c r="D5928" i="1"/>
  <c r="E5928" i="1"/>
  <c r="F5928" i="1"/>
  <c r="C5929" i="1"/>
  <c r="D5929" i="1"/>
  <c r="E5929" i="1"/>
  <c r="F5929" i="1"/>
  <c r="C5930" i="1"/>
  <c r="D5930" i="1"/>
  <c r="E5930" i="1"/>
  <c r="F5930" i="1"/>
  <c r="C5931" i="1"/>
  <c r="D5931" i="1"/>
  <c r="E5931" i="1"/>
  <c r="F5931" i="1"/>
  <c r="C5932" i="1"/>
  <c r="D5932" i="1"/>
  <c r="E5932" i="1"/>
  <c r="F5932" i="1"/>
  <c r="C5933" i="1"/>
  <c r="D5933" i="1"/>
  <c r="E5933" i="1"/>
  <c r="F5933" i="1"/>
  <c r="C5934" i="1"/>
  <c r="D5934" i="1"/>
  <c r="E5934" i="1"/>
  <c r="F5934" i="1"/>
  <c r="C5935" i="1"/>
  <c r="D5935" i="1"/>
  <c r="E5935" i="1"/>
  <c r="F5935" i="1"/>
  <c r="C5936" i="1"/>
  <c r="D5936" i="1"/>
  <c r="E5936" i="1"/>
  <c r="F5936" i="1"/>
  <c r="C5937" i="1"/>
  <c r="D5937" i="1"/>
  <c r="E5937" i="1"/>
  <c r="F5937" i="1"/>
  <c r="C5938" i="1"/>
  <c r="D5938" i="1"/>
  <c r="E5938" i="1"/>
  <c r="F5938" i="1"/>
  <c r="C5939" i="1"/>
  <c r="D5939" i="1"/>
  <c r="E5939" i="1"/>
  <c r="F5939" i="1"/>
  <c r="C5940" i="1"/>
  <c r="D5940" i="1"/>
  <c r="E5940" i="1"/>
  <c r="F5940" i="1"/>
  <c r="C5941" i="1"/>
  <c r="D5941" i="1"/>
  <c r="E5941" i="1"/>
  <c r="F5941" i="1"/>
  <c r="C5942" i="1"/>
  <c r="D5942" i="1"/>
  <c r="E5942" i="1"/>
  <c r="F5942" i="1"/>
  <c r="C5943" i="1"/>
  <c r="D5943" i="1"/>
  <c r="E5943" i="1"/>
  <c r="F5943" i="1"/>
  <c r="C5944" i="1"/>
  <c r="D5944" i="1"/>
  <c r="E5944" i="1"/>
  <c r="F5944" i="1"/>
  <c r="C5945" i="1"/>
  <c r="D5945" i="1"/>
  <c r="E5945" i="1"/>
  <c r="F5945" i="1"/>
  <c r="C5946" i="1"/>
  <c r="D5946" i="1"/>
  <c r="E5946" i="1"/>
  <c r="F5946" i="1"/>
  <c r="C5947" i="1"/>
  <c r="D5947" i="1"/>
  <c r="E5947" i="1"/>
  <c r="F5947" i="1"/>
  <c r="C5948" i="1"/>
  <c r="D5948" i="1"/>
  <c r="E5948" i="1"/>
  <c r="F5948" i="1"/>
  <c r="C5949" i="1"/>
  <c r="D5949" i="1"/>
  <c r="E5949" i="1"/>
  <c r="F5949" i="1"/>
  <c r="C5950" i="1"/>
  <c r="D5950" i="1"/>
  <c r="E5950" i="1"/>
  <c r="F5950" i="1"/>
  <c r="C5951" i="1"/>
  <c r="D5951" i="1"/>
  <c r="E5951" i="1"/>
  <c r="F5951" i="1"/>
  <c r="C5952" i="1"/>
  <c r="D5952" i="1"/>
  <c r="E5952" i="1"/>
  <c r="F5952" i="1"/>
  <c r="C5953" i="1"/>
  <c r="D5953" i="1"/>
  <c r="E5953" i="1"/>
  <c r="F5953" i="1"/>
  <c r="C5954" i="1"/>
  <c r="D5954" i="1"/>
  <c r="E5954" i="1"/>
  <c r="F5954" i="1"/>
  <c r="C5955" i="1"/>
  <c r="D5955" i="1"/>
  <c r="E5955" i="1"/>
  <c r="F5955" i="1"/>
  <c r="C5956" i="1"/>
  <c r="D5956" i="1"/>
  <c r="E5956" i="1"/>
  <c r="F5956" i="1"/>
  <c r="C5957" i="1"/>
  <c r="D5957" i="1"/>
  <c r="E5957" i="1"/>
  <c r="F5957" i="1"/>
  <c r="C5958" i="1"/>
  <c r="D5958" i="1"/>
  <c r="E5958" i="1"/>
  <c r="F5958" i="1"/>
  <c r="C5959" i="1"/>
  <c r="D5959" i="1"/>
  <c r="E5959" i="1"/>
  <c r="F5959" i="1"/>
  <c r="C5960" i="1"/>
  <c r="D5960" i="1"/>
  <c r="E5960" i="1"/>
  <c r="F5960" i="1"/>
  <c r="C5961" i="1"/>
  <c r="D5961" i="1"/>
  <c r="E5961" i="1"/>
  <c r="F5961" i="1"/>
  <c r="C5962" i="1"/>
  <c r="D5962" i="1"/>
  <c r="E5962" i="1"/>
  <c r="F5962" i="1"/>
  <c r="C5963" i="1"/>
  <c r="D5963" i="1"/>
  <c r="E5963" i="1"/>
  <c r="F5963" i="1"/>
  <c r="C5964" i="1"/>
  <c r="D5964" i="1"/>
  <c r="E5964" i="1"/>
  <c r="F5964" i="1"/>
  <c r="C5965" i="1"/>
  <c r="D5965" i="1"/>
  <c r="E5965" i="1"/>
  <c r="F5965" i="1"/>
  <c r="C5966" i="1"/>
  <c r="D5966" i="1"/>
  <c r="E5966" i="1"/>
  <c r="F5966" i="1"/>
  <c r="C5967" i="1"/>
  <c r="D5967" i="1"/>
  <c r="E5967" i="1"/>
  <c r="F5967" i="1"/>
  <c r="C5968" i="1"/>
  <c r="D5968" i="1"/>
  <c r="E5968" i="1"/>
  <c r="F5968" i="1"/>
  <c r="C5969" i="1"/>
  <c r="D5969" i="1"/>
  <c r="E5969" i="1"/>
  <c r="F5969" i="1"/>
  <c r="C5970" i="1"/>
  <c r="D5970" i="1"/>
  <c r="E5970" i="1"/>
  <c r="F5970" i="1"/>
  <c r="C5971" i="1"/>
  <c r="D5971" i="1"/>
  <c r="E5971" i="1"/>
  <c r="F5971" i="1"/>
  <c r="C5972" i="1"/>
  <c r="D5972" i="1"/>
  <c r="E5972" i="1"/>
  <c r="F5972" i="1"/>
  <c r="C5973" i="1"/>
  <c r="D5973" i="1"/>
  <c r="E5973" i="1"/>
  <c r="F5973" i="1"/>
  <c r="C5974" i="1"/>
  <c r="D5974" i="1"/>
  <c r="E5974" i="1"/>
  <c r="F5974" i="1"/>
  <c r="C5975" i="1"/>
  <c r="D5975" i="1"/>
  <c r="E5975" i="1"/>
  <c r="F5975" i="1"/>
  <c r="C5976" i="1"/>
  <c r="D5976" i="1"/>
  <c r="E5976" i="1"/>
  <c r="F5976" i="1"/>
  <c r="C5977" i="1"/>
  <c r="D5977" i="1"/>
  <c r="E5977" i="1"/>
  <c r="F5977" i="1"/>
  <c r="C5978" i="1"/>
  <c r="D5978" i="1"/>
  <c r="E5978" i="1"/>
  <c r="F5978" i="1"/>
  <c r="C5979" i="1"/>
  <c r="D5979" i="1"/>
  <c r="E5979" i="1"/>
  <c r="F5979" i="1"/>
  <c r="C5980" i="1"/>
  <c r="D5980" i="1"/>
  <c r="E5980" i="1"/>
  <c r="F5980" i="1"/>
  <c r="C5981" i="1"/>
  <c r="D5981" i="1"/>
  <c r="E5981" i="1"/>
  <c r="F5981" i="1"/>
  <c r="C5982" i="1"/>
  <c r="D5982" i="1"/>
  <c r="E5982" i="1"/>
  <c r="F5982" i="1"/>
  <c r="C5983" i="1"/>
  <c r="D5983" i="1"/>
  <c r="E5983" i="1"/>
  <c r="F5983" i="1"/>
  <c r="C5984" i="1"/>
  <c r="D5984" i="1"/>
  <c r="E5984" i="1"/>
  <c r="F5984" i="1"/>
  <c r="C5985" i="1"/>
  <c r="D5985" i="1"/>
  <c r="E5985" i="1"/>
  <c r="F5985" i="1"/>
  <c r="C5986" i="1"/>
  <c r="D5986" i="1"/>
  <c r="E5986" i="1"/>
  <c r="F5986" i="1"/>
  <c r="C5987" i="1"/>
  <c r="D5987" i="1"/>
  <c r="E5987" i="1"/>
  <c r="F5987" i="1"/>
  <c r="C5988" i="1"/>
  <c r="D5988" i="1"/>
  <c r="E5988" i="1"/>
  <c r="F5988" i="1"/>
  <c r="C5989" i="1"/>
  <c r="D5989" i="1"/>
  <c r="E5989" i="1"/>
  <c r="F5989" i="1"/>
  <c r="C5990" i="1"/>
  <c r="D5990" i="1"/>
  <c r="E5990" i="1"/>
  <c r="F5990" i="1"/>
  <c r="C5991" i="1"/>
  <c r="D5991" i="1"/>
  <c r="E5991" i="1"/>
  <c r="F5991" i="1"/>
  <c r="C5992" i="1"/>
  <c r="D5992" i="1"/>
  <c r="E5992" i="1"/>
  <c r="F5992" i="1"/>
  <c r="C5993" i="1"/>
  <c r="D5993" i="1"/>
  <c r="E5993" i="1"/>
  <c r="F5993" i="1"/>
  <c r="C5994" i="1"/>
  <c r="D5994" i="1"/>
  <c r="E5994" i="1"/>
  <c r="F5994" i="1"/>
  <c r="C5995" i="1"/>
  <c r="D5995" i="1"/>
  <c r="E5995" i="1"/>
  <c r="F5995" i="1"/>
  <c r="C5996" i="1"/>
  <c r="D5996" i="1"/>
  <c r="E5996" i="1"/>
  <c r="F5996" i="1"/>
  <c r="C5997" i="1"/>
  <c r="D5997" i="1"/>
  <c r="E5997" i="1"/>
  <c r="F5997" i="1"/>
  <c r="C5998" i="1"/>
  <c r="D5998" i="1"/>
  <c r="E5998" i="1"/>
  <c r="F5998" i="1"/>
  <c r="C5999" i="1"/>
  <c r="D5999" i="1"/>
  <c r="E5999" i="1"/>
  <c r="F5999" i="1"/>
  <c r="C6000" i="1"/>
  <c r="D6000" i="1"/>
  <c r="E6000" i="1"/>
  <c r="F6000" i="1"/>
  <c r="C6001" i="1"/>
  <c r="D6001" i="1"/>
  <c r="E6001" i="1"/>
  <c r="F6001" i="1"/>
  <c r="F2" i="1"/>
  <c r="E2" i="1"/>
  <c r="D2" i="1"/>
  <c r="C2" i="1"/>
  <c r="P10" i="2"/>
  <c r="S2" i="2"/>
  <c r="E3" i="2"/>
  <c r="E4" i="2"/>
  <c r="E5" i="2"/>
  <c r="E6" i="2"/>
  <c r="E7" i="2"/>
  <c r="E8" i="2"/>
  <c r="E9" i="2"/>
  <c r="H9" i="2" s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H41" i="2" s="1"/>
  <c r="E42" i="2"/>
  <c r="E43" i="2"/>
  <c r="E44" i="2"/>
  <c r="E45" i="2"/>
  <c r="E46" i="2"/>
  <c r="E47" i="2"/>
  <c r="E48" i="2"/>
  <c r="E49" i="2"/>
  <c r="G49" i="2" s="1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G113" i="2" s="1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H129" i="2" s="1"/>
  <c r="E130" i="2"/>
  <c r="E131" i="2"/>
  <c r="E132" i="2"/>
  <c r="E133" i="2"/>
  <c r="E134" i="2"/>
  <c r="E135" i="2"/>
  <c r="E136" i="2"/>
  <c r="E137" i="2"/>
  <c r="H137" i="2" s="1"/>
  <c r="E138" i="2"/>
  <c r="E139" i="2"/>
  <c r="E140" i="2"/>
  <c r="E141" i="2"/>
  <c r="E142" i="2"/>
  <c r="E143" i="2"/>
  <c r="E144" i="2"/>
  <c r="E145" i="2"/>
  <c r="H145" i="2" s="1"/>
  <c r="E146" i="2"/>
  <c r="E147" i="2"/>
  <c r="E148" i="2"/>
  <c r="E149" i="2"/>
  <c r="E150" i="2"/>
  <c r="E151" i="2"/>
  <c r="E152" i="2"/>
  <c r="E153" i="2"/>
  <c r="H153" i="2" s="1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H169" i="2" s="1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H193" i="2" s="1"/>
  <c r="E194" i="2"/>
  <c r="E195" i="2"/>
  <c r="E196" i="2"/>
  <c r="E197" i="2"/>
  <c r="E198" i="2"/>
  <c r="E199" i="2"/>
  <c r="E200" i="2"/>
  <c r="E201" i="2"/>
  <c r="H201" i="2" s="1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H249" i="2" s="1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G305" i="2" s="1"/>
  <c r="E306" i="2"/>
  <c r="E307" i="2"/>
  <c r="E308" i="2"/>
  <c r="E309" i="2"/>
  <c r="E310" i="2"/>
  <c r="E311" i="2"/>
  <c r="E312" i="2"/>
  <c r="E313" i="2"/>
  <c r="G313" i="2" s="1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H329" i="2" s="1"/>
  <c r="E330" i="2"/>
  <c r="E331" i="2"/>
  <c r="E332" i="2"/>
  <c r="E333" i="2"/>
  <c r="E334" i="2"/>
  <c r="E335" i="2"/>
  <c r="E336" i="2"/>
  <c r="E337" i="2"/>
  <c r="H337" i="2" s="1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H361" i="2" s="1"/>
  <c r="E362" i="2"/>
  <c r="E363" i="2"/>
  <c r="E364" i="2"/>
  <c r="E365" i="2"/>
  <c r="E366" i="2"/>
  <c r="E367" i="2"/>
  <c r="E368" i="2"/>
  <c r="E369" i="2"/>
  <c r="G369" i="2" s="1"/>
  <c r="E370" i="2"/>
  <c r="E371" i="2"/>
  <c r="E372" i="2"/>
  <c r="E373" i="2"/>
  <c r="E374" i="2"/>
  <c r="E375" i="2"/>
  <c r="E376" i="2"/>
  <c r="E377" i="2"/>
  <c r="H377" i="2" s="1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H393" i="2" s="1"/>
  <c r="E394" i="2"/>
  <c r="E395" i="2"/>
  <c r="E396" i="2"/>
  <c r="E397" i="2"/>
  <c r="E398" i="2"/>
  <c r="E399" i="2"/>
  <c r="E400" i="2"/>
  <c r="E401" i="2"/>
  <c r="H401" i="2" s="1"/>
  <c r="E402" i="2"/>
  <c r="E403" i="2"/>
  <c r="E404" i="2"/>
  <c r="E405" i="2"/>
  <c r="E406" i="2"/>
  <c r="E407" i="2"/>
  <c r="E408" i="2"/>
  <c r="E409" i="2"/>
  <c r="H409" i="2" s="1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H449" i="2" s="1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G481" i="2" s="1"/>
  <c r="E482" i="2"/>
  <c r="E483" i="2"/>
  <c r="E484" i="2"/>
  <c r="E485" i="2"/>
  <c r="E486" i="2"/>
  <c r="E487" i="2"/>
  <c r="E488" i="2"/>
  <c r="E489" i="2"/>
  <c r="G489" i="2" s="1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H513" i="2" s="1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H529" i="2" s="1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H545" i="2" s="1"/>
  <c r="E546" i="2"/>
  <c r="E547" i="2"/>
  <c r="E548" i="2"/>
  <c r="E549" i="2"/>
  <c r="E550" i="2"/>
  <c r="E551" i="2"/>
  <c r="E552" i="2"/>
  <c r="E553" i="2"/>
  <c r="H553" i="2" s="1"/>
  <c r="E554" i="2"/>
  <c r="E555" i="2"/>
  <c r="E556" i="2"/>
  <c r="E557" i="2"/>
  <c r="E558" i="2"/>
  <c r="E559" i="2"/>
  <c r="E560" i="2"/>
  <c r="E561" i="2"/>
  <c r="G561" i="2" s="1"/>
  <c r="E562" i="2"/>
  <c r="E563" i="2"/>
  <c r="E564" i="2"/>
  <c r="E565" i="2"/>
  <c r="E566" i="2"/>
  <c r="E567" i="2"/>
  <c r="E568" i="2"/>
  <c r="E569" i="2"/>
  <c r="G569" i="2" s="1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H585" i="2" s="1"/>
  <c r="E586" i="2"/>
  <c r="E587" i="2"/>
  <c r="E588" i="2"/>
  <c r="E589" i="2"/>
  <c r="E590" i="2"/>
  <c r="E591" i="2"/>
  <c r="E592" i="2"/>
  <c r="E593" i="2"/>
  <c r="H593" i="2" s="1"/>
  <c r="E594" i="2"/>
  <c r="E595" i="2"/>
  <c r="E596" i="2"/>
  <c r="E597" i="2"/>
  <c r="E598" i="2"/>
  <c r="E599" i="2"/>
  <c r="E600" i="2"/>
  <c r="E601" i="2"/>
  <c r="H601" i="2" s="1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H617" i="2" s="1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H641" i="2" s="1"/>
  <c r="E642" i="2"/>
  <c r="E643" i="2"/>
  <c r="E644" i="2"/>
  <c r="E645" i="2"/>
  <c r="E646" i="2"/>
  <c r="E647" i="2"/>
  <c r="E648" i="2"/>
  <c r="E649" i="2"/>
  <c r="G649" i="2" s="1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G673" i="2" s="1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H705" i="2" s="1"/>
  <c r="E706" i="2"/>
  <c r="E707" i="2"/>
  <c r="E708" i="2"/>
  <c r="E709" i="2"/>
  <c r="E710" i="2"/>
  <c r="E711" i="2"/>
  <c r="E712" i="2"/>
  <c r="E713" i="2"/>
  <c r="H713" i="2" s="1"/>
  <c r="E714" i="2"/>
  <c r="E715" i="2"/>
  <c r="E716" i="2"/>
  <c r="E717" i="2"/>
  <c r="E718" i="2"/>
  <c r="E719" i="2"/>
  <c r="E720" i="2"/>
  <c r="E721" i="2"/>
  <c r="H721" i="2" s="1"/>
  <c r="E722" i="2"/>
  <c r="E723" i="2"/>
  <c r="E724" i="2"/>
  <c r="E725" i="2"/>
  <c r="E726" i="2"/>
  <c r="E727" i="2"/>
  <c r="E728" i="2"/>
  <c r="E729" i="2"/>
  <c r="F729" i="2" s="1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H745" i="2" s="1"/>
  <c r="E746" i="2"/>
  <c r="E747" i="2"/>
  <c r="E748" i="2"/>
  <c r="E749" i="2"/>
  <c r="E750" i="2"/>
  <c r="E751" i="2"/>
  <c r="E752" i="2"/>
  <c r="E753" i="2"/>
  <c r="H753" i="2" s="1"/>
  <c r="E754" i="2"/>
  <c r="E755" i="2"/>
  <c r="E756" i="2"/>
  <c r="E757" i="2"/>
  <c r="E758" i="2"/>
  <c r="E759" i="2"/>
  <c r="E760" i="2"/>
  <c r="E761" i="2"/>
  <c r="H761" i="2" s="1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H777" i="2" s="1"/>
  <c r="E778" i="2"/>
  <c r="E779" i="2"/>
  <c r="E780" i="2"/>
  <c r="E781" i="2"/>
  <c r="E782" i="2"/>
  <c r="E783" i="2"/>
  <c r="E784" i="2"/>
  <c r="E785" i="2"/>
  <c r="H785" i="2" s="1"/>
  <c r="E786" i="2"/>
  <c r="E787" i="2"/>
  <c r="E788" i="2"/>
  <c r="E789" i="2"/>
  <c r="E790" i="2"/>
  <c r="E791" i="2"/>
  <c r="E792" i="2"/>
  <c r="E793" i="2"/>
  <c r="G793" i="2" s="1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G809" i="2" s="1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F825" i="2" s="1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H841" i="2" s="1"/>
  <c r="E842" i="2"/>
  <c r="E843" i="2"/>
  <c r="E844" i="2"/>
  <c r="E845" i="2"/>
  <c r="E846" i="2"/>
  <c r="E847" i="2"/>
  <c r="E848" i="2"/>
  <c r="E849" i="2"/>
  <c r="H849" i="2" s="1"/>
  <c r="E850" i="2"/>
  <c r="E851" i="2"/>
  <c r="E852" i="2"/>
  <c r="E853" i="2"/>
  <c r="E854" i="2"/>
  <c r="E855" i="2"/>
  <c r="E856" i="2"/>
  <c r="E857" i="2"/>
  <c r="H857" i="2" s="1"/>
  <c r="E858" i="2"/>
  <c r="E859" i="2"/>
  <c r="E860" i="2"/>
  <c r="E861" i="2"/>
  <c r="E862" i="2"/>
  <c r="E863" i="2"/>
  <c r="E864" i="2"/>
  <c r="E865" i="2"/>
  <c r="H865" i="2" s="1"/>
  <c r="E866" i="2"/>
  <c r="E867" i="2"/>
  <c r="E868" i="2"/>
  <c r="E869" i="2"/>
  <c r="E870" i="2"/>
  <c r="E871" i="2"/>
  <c r="E872" i="2"/>
  <c r="E873" i="2"/>
  <c r="G873" i="2" s="1"/>
  <c r="E874" i="2"/>
  <c r="E875" i="2"/>
  <c r="E876" i="2"/>
  <c r="E877" i="2"/>
  <c r="E878" i="2"/>
  <c r="E879" i="2"/>
  <c r="E880" i="2"/>
  <c r="E881" i="2"/>
  <c r="H881" i="2" s="1"/>
  <c r="E882" i="2"/>
  <c r="E883" i="2"/>
  <c r="E884" i="2"/>
  <c r="E885" i="2"/>
  <c r="E886" i="2"/>
  <c r="E887" i="2"/>
  <c r="E888" i="2"/>
  <c r="E889" i="2"/>
  <c r="H889" i="2" s="1"/>
  <c r="E890" i="2"/>
  <c r="E891" i="2"/>
  <c r="E892" i="2"/>
  <c r="E893" i="2"/>
  <c r="E894" i="2"/>
  <c r="E895" i="2"/>
  <c r="E896" i="2"/>
  <c r="E897" i="2"/>
  <c r="H897" i="2" s="1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H913" i="2" s="1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G929" i="2" s="1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F953" i="2" s="1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H969" i="2" s="1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H993" i="2" s="1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H1009" i="2" s="1"/>
  <c r="E1010" i="2"/>
  <c r="E1011" i="2"/>
  <c r="E1012" i="2"/>
  <c r="E1013" i="2"/>
  <c r="E1014" i="2"/>
  <c r="E1015" i="2"/>
  <c r="E1016" i="2"/>
  <c r="E1017" i="2"/>
  <c r="G1017" i="2" s="1"/>
  <c r="E1018" i="2"/>
  <c r="E1019" i="2"/>
  <c r="E1020" i="2"/>
  <c r="E1021" i="2"/>
  <c r="E1022" i="2"/>
  <c r="E1023" i="2"/>
  <c r="E1024" i="2"/>
  <c r="E1025" i="2"/>
  <c r="H1025" i="2" s="1"/>
  <c r="E1026" i="2"/>
  <c r="E1027" i="2"/>
  <c r="E1028" i="2"/>
  <c r="E1029" i="2"/>
  <c r="E1030" i="2"/>
  <c r="E1031" i="2"/>
  <c r="E1032" i="2"/>
  <c r="E1033" i="2"/>
  <c r="F1033" i="2" s="1"/>
  <c r="E1034" i="2"/>
  <c r="E1035" i="2"/>
  <c r="E1036" i="2"/>
  <c r="E1037" i="2"/>
  <c r="E1038" i="2"/>
  <c r="E1039" i="2"/>
  <c r="E1040" i="2"/>
  <c r="E1041" i="2"/>
  <c r="G1041" i="2" s="1"/>
  <c r="E1042" i="2"/>
  <c r="E1043" i="2"/>
  <c r="E1044" i="2"/>
  <c r="E1045" i="2"/>
  <c r="E1046" i="2"/>
  <c r="E1047" i="2"/>
  <c r="E1048" i="2"/>
  <c r="E1049" i="2"/>
  <c r="H1049" i="2" s="1"/>
  <c r="E1050" i="2"/>
  <c r="E1051" i="2"/>
  <c r="E1052" i="2"/>
  <c r="E1053" i="2"/>
  <c r="E1054" i="2"/>
  <c r="E1055" i="2"/>
  <c r="E1056" i="2"/>
  <c r="E1057" i="2"/>
  <c r="G1057" i="2" s="1"/>
  <c r="E1058" i="2"/>
  <c r="E1059" i="2"/>
  <c r="E1060" i="2"/>
  <c r="E1061" i="2"/>
  <c r="E1062" i="2"/>
  <c r="E1063" i="2"/>
  <c r="E1064" i="2"/>
  <c r="E1065" i="2"/>
  <c r="H1065" i="2" s="1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H1081" i="2" s="1"/>
  <c r="E1082" i="2"/>
  <c r="E1083" i="2"/>
  <c r="E1084" i="2"/>
  <c r="E1085" i="2"/>
  <c r="E1086" i="2"/>
  <c r="E1087" i="2"/>
  <c r="E1088" i="2"/>
  <c r="E1089" i="2"/>
  <c r="H1089" i="2" s="1"/>
  <c r="E1090" i="2"/>
  <c r="E1091" i="2"/>
  <c r="E1092" i="2"/>
  <c r="E1093" i="2"/>
  <c r="E1094" i="2"/>
  <c r="E1095" i="2"/>
  <c r="E1096" i="2"/>
  <c r="E1097" i="2"/>
  <c r="H1097" i="2" s="1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G1113" i="2" s="1"/>
  <c r="E1114" i="2"/>
  <c r="E1115" i="2"/>
  <c r="E1116" i="2"/>
  <c r="E1117" i="2"/>
  <c r="E1118" i="2"/>
  <c r="E1119" i="2"/>
  <c r="E1120" i="2"/>
  <c r="E1121" i="2"/>
  <c r="H1121" i="2" s="1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G1137" i="2" s="1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G1153" i="2" s="1"/>
  <c r="E1154" i="2"/>
  <c r="E1155" i="2"/>
  <c r="E1156" i="2"/>
  <c r="E1157" i="2"/>
  <c r="E1158" i="2"/>
  <c r="E1159" i="2"/>
  <c r="E1160" i="2"/>
  <c r="E1161" i="2"/>
  <c r="H1161" i="2" s="1"/>
  <c r="E1162" i="2"/>
  <c r="E1163" i="2"/>
  <c r="E1164" i="2"/>
  <c r="E1165" i="2"/>
  <c r="E1166" i="2"/>
  <c r="E1167" i="2"/>
  <c r="E1168" i="2"/>
  <c r="E1169" i="2"/>
  <c r="H1169" i="2" s="1"/>
  <c r="E1170" i="2"/>
  <c r="E1171" i="2"/>
  <c r="E1172" i="2"/>
  <c r="E1173" i="2"/>
  <c r="E1174" i="2"/>
  <c r="E1175" i="2"/>
  <c r="E1176" i="2"/>
  <c r="E1177" i="2"/>
  <c r="H1177" i="2" s="1"/>
  <c r="E1178" i="2"/>
  <c r="E1179" i="2"/>
  <c r="E1180" i="2"/>
  <c r="E1181" i="2"/>
  <c r="E1182" i="2"/>
  <c r="E1183" i="2"/>
  <c r="E1184" i="2"/>
  <c r="E1185" i="2"/>
  <c r="H1185" i="2" s="1"/>
  <c r="E1186" i="2"/>
  <c r="E1187" i="2"/>
  <c r="E1188" i="2"/>
  <c r="E1189" i="2"/>
  <c r="E1190" i="2"/>
  <c r="E1191" i="2"/>
  <c r="E1192" i="2"/>
  <c r="E1193" i="2"/>
  <c r="H1193" i="2" s="1"/>
  <c r="E1194" i="2"/>
  <c r="E1195" i="2"/>
  <c r="E1196" i="2"/>
  <c r="E1197" i="2"/>
  <c r="E1198" i="2"/>
  <c r="E1199" i="2"/>
  <c r="E1200" i="2"/>
  <c r="E1201" i="2"/>
  <c r="H1201" i="2" s="1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H1217" i="2" s="1"/>
  <c r="E1218" i="2"/>
  <c r="E1219" i="2"/>
  <c r="E1220" i="2"/>
  <c r="E1221" i="2"/>
  <c r="E1222" i="2"/>
  <c r="E1223" i="2"/>
  <c r="E1224" i="2"/>
  <c r="E1225" i="2"/>
  <c r="H1225" i="2" s="1"/>
  <c r="E1226" i="2"/>
  <c r="E1227" i="2"/>
  <c r="E1228" i="2"/>
  <c r="E1229" i="2"/>
  <c r="E1230" i="2"/>
  <c r="E1231" i="2"/>
  <c r="E1232" i="2"/>
  <c r="E1233" i="2"/>
  <c r="G1233" i="2" s="1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H1249" i="2" s="1"/>
  <c r="E1250" i="2"/>
  <c r="E1251" i="2"/>
  <c r="E1252" i="2"/>
  <c r="E1253" i="2"/>
  <c r="E1254" i="2"/>
  <c r="E1255" i="2"/>
  <c r="E1256" i="2"/>
  <c r="E1257" i="2"/>
  <c r="F1257" i="2" s="1"/>
  <c r="E1258" i="2"/>
  <c r="E1259" i="2"/>
  <c r="E1260" i="2"/>
  <c r="E1261" i="2"/>
  <c r="E1262" i="2"/>
  <c r="E1263" i="2"/>
  <c r="E1264" i="2"/>
  <c r="E1265" i="2"/>
  <c r="G1265" i="2" s="1"/>
  <c r="E1266" i="2"/>
  <c r="E1267" i="2"/>
  <c r="E1268" i="2"/>
  <c r="E1269" i="2"/>
  <c r="E1270" i="2"/>
  <c r="E1271" i="2"/>
  <c r="E1272" i="2"/>
  <c r="E1273" i="2"/>
  <c r="H1273" i="2" s="1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H1289" i="2" s="1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H1305" i="2" s="1"/>
  <c r="E1306" i="2"/>
  <c r="E1307" i="2"/>
  <c r="E1308" i="2"/>
  <c r="E1309" i="2"/>
  <c r="E1310" i="2"/>
  <c r="E1311" i="2"/>
  <c r="E1312" i="2"/>
  <c r="E1313" i="2"/>
  <c r="H1313" i="2" s="1"/>
  <c r="E1314" i="2"/>
  <c r="E1315" i="2"/>
  <c r="E1316" i="2"/>
  <c r="E1317" i="2"/>
  <c r="E1318" i="2"/>
  <c r="E1319" i="2"/>
  <c r="E1320" i="2"/>
  <c r="E1321" i="2"/>
  <c r="H1321" i="2" s="1"/>
  <c r="E1322" i="2"/>
  <c r="E1323" i="2"/>
  <c r="E1324" i="2"/>
  <c r="E1325" i="2"/>
  <c r="E1326" i="2"/>
  <c r="E1327" i="2"/>
  <c r="E1328" i="2"/>
  <c r="E1329" i="2"/>
  <c r="H1329" i="2" s="1"/>
  <c r="E1330" i="2"/>
  <c r="E1331" i="2"/>
  <c r="E1332" i="2"/>
  <c r="E1333" i="2"/>
  <c r="E1334" i="2"/>
  <c r="E1335" i="2"/>
  <c r="E1336" i="2"/>
  <c r="E1337" i="2"/>
  <c r="H1337" i="2" s="1"/>
  <c r="E1338" i="2"/>
  <c r="E1339" i="2"/>
  <c r="E1340" i="2"/>
  <c r="E1341" i="2"/>
  <c r="E1342" i="2"/>
  <c r="E1343" i="2"/>
  <c r="E1344" i="2"/>
  <c r="E1345" i="2"/>
  <c r="H1345" i="2" s="1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H1361" i="2" s="1"/>
  <c r="E1362" i="2"/>
  <c r="E1363" i="2"/>
  <c r="E1364" i="2"/>
  <c r="E1365" i="2"/>
  <c r="E1366" i="2"/>
  <c r="E1367" i="2"/>
  <c r="E1368" i="2"/>
  <c r="E1369" i="2"/>
  <c r="G1369" i="2" s="1"/>
  <c r="E1370" i="2"/>
  <c r="E1371" i="2"/>
  <c r="E1372" i="2"/>
  <c r="E1373" i="2"/>
  <c r="E1374" i="2"/>
  <c r="E1375" i="2"/>
  <c r="E1376" i="2"/>
  <c r="E1377" i="2"/>
  <c r="H1377" i="2" s="1"/>
  <c r="E1378" i="2"/>
  <c r="E1379" i="2"/>
  <c r="E1380" i="2"/>
  <c r="E1381" i="2"/>
  <c r="E1382" i="2"/>
  <c r="E1383" i="2"/>
  <c r="E1384" i="2"/>
  <c r="E1385" i="2"/>
  <c r="G1385" i="2" s="1"/>
  <c r="E1386" i="2"/>
  <c r="E1387" i="2"/>
  <c r="E1388" i="2"/>
  <c r="E1389" i="2"/>
  <c r="E1390" i="2"/>
  <c r="E1391" i="2"/>
  <c r="E1392" i="2"/>
  <c r="E1393" i="2"/>
  <c r="G1393" i="2" s="1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H1409" i="2" s="1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H1425" i="2" s="1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H1441" i="2" s="1"/>
  <c r="E1442" i="2"/>
  <c r="E1443" i="2"/>
  <c r="E1444" i="2"/>
  <c r="E1445" i="2"/>
  <c r="E1446" i="2"/>
  <c r="E1447" i="2"/>
  <c r="E1448" i="2"/>
  <c r="E1449" i="2"/>
  <c r="G1449" i="2" s="1"/>
  <c r="E1450" i="2"/>
  <c r="E1451" i="2"/>
  <c r="E1452" i="2"/>
  <c r="E1453" i="2"/>
  <c r="E1454" i="2"/>
  <c r="E1455" i="2"/>
  <c r="E1456" i="2"/>
  <c r="E1457" i="2"/>
  <c r="H1457" i="2" s="1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G1473" i="2" s="1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H1489" i="2" s="1"/>
  <c r="E1490" i="2"/>
  <c r="E1491" i="2"/>
  <c r="E1492" i="2"/>
  <c r="E1493" i="2"/>
  <c r="E1494" i="2"/>
  <c r="E1495" i="2"/>
  <c r="E1496" i="2"/>
  <c r="E1497" i="2"/>
  <c r="H1497" i="2" s="1"/>
  <c r="E1498" i="2"/>
  <c r="E1499" i="2"/>
  <c r="E1500" i="2"/>
  <c r="E1501" i="2"/>
  <c r="E1502" i="2"/>
  <c r="E1503" i="2"/>
  <c r="E1504" i="2"/>
  <c r="E1505" i="2"/>
  <c r="G1505" i="2" s="1"/>
  <c r="E1506" i="2"/>
  <c r="E1507" i="2"/>
  <c r="E1508" i="2"/>
  <c r="E1509" i="2"/>
  <c r="E1510" i="2"/>
  <c r="E1511" i="2"/>
  <c r="E1512" i="2"/>
  <c r="E1513" i="2"/>
  <c r="H1513" i="2" s="1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H1537" i="2" s="1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H1553" i="2" s="1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H1569" i="2" s="1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G1585" i="2" s="1"/>
  <c r="E1586" i="2"/>
  <c r="E1587" i="2"/>
  <c r="E1588" i="2"/>
  <c r="E1589" i="2"/>
  <c r="E1590" i="2"/>
  <c r="E1591" i="2"/>
  <c r="E1592" i="2"/>
  <c r="E1593" i="2"/>
  <c r="F1593" i="2" s="1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H1609" i="2" s="1"/>
  <c r="E1610" i="2"/>
  <c r="E1611" i="2"/>
  <c r="E1612" i="2"/>
  <c r="E1613" i="2"/>
  <c r="E1614" i="2"/>
  <c r="E1615" i="2"/>
  <c r="E1616" i="2"/>
  <c r="E1617" i="2"/>
  <c r="H1617" i="2" s="1"/>
  <c r="E1618" i="2"/>
  <c r="E1619" i="2"/>
  <c r="E1620" i="2"/>
  <c r="E1621" i="2"/>
  <c r="E1622" i="2"/>
  <c r="E1623" i="2"/>
  <c r="E1624" i="2"/>
  <c r="E1625" i="2"/>
  <c r="H1625" i="2" s="1"/>
  <c r="E1626" i="2"/>
  <c r="E1627" i="2"/>
  <c r="E1628" i="2"/>
  <c r="E1629" i="2"/>
  <c r="E1630" i="2"/>
  <c r="E1631" i="2"/>
  <c r="E1632" i="2"/>
  <c r="E1633" i="2"/>
  <c r="G1633" i="2" s="1"/>
  <c r="E1634" i="2"/>
  <c r="E1635" i="2"/>
  <c r="E1636" i="2"/>
  <c r="E1637" i="2"/>
  <c r="E1638" i="2"/>
  <c r="E1639" i="2"/>
  <c r="E1640" i="2"/>
  <c r="E1641" i="2"/>
  <c r="H1641" i="2" s="1"/>
  <c r="E1642" i="2"/>
  <c r="E1643" i="2"/>
  <c r="E1644" i="2"/>
  <c r="E1645" i="2"/>
  <c r="E1646" i="2"/>
  <c r="E1647" i="2"/>
  <c r="E1648" i="2"/>
  <c r="E1649" i="2"/>
  <c r="H1649" i="2" s="1"/>
  <c r="E1650" i="2"/>
  <c r="E1651" i="2"/>
  <c r="E1652" i="2"/>
  <c r="E1653" i="2"/>
  <c r="E1654" i="2"/>
  <c r="E1655" i="2"/>
  <c r="E1656" i="2"/>
  <c r="E1657" i="2"/>
  <c r="G1657" i="2" s="1"/>
  <c r="E1658" i="2"/>
  <c r="E1659" i="2"/>
  <c r="E1660" i="2"/>
  <c r="E1661" i="2"/>
  <c r="E1662" i="2"/>
  <c r="E1663" i="2"/>
  <c r="E1664" i="2"/>
  <c r="E1665" i="2"/>
  <c r="H1665" i="2" s="1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H1681" i="2" s="1"/>
  <c r="E1682" i="2"/>
  <c r="E1683" i="2"/>
  <c r="E1684" i="2"/>
  <c r="E1685" i="2"/>
  <c r="E1686" i="2"/>
  <c r="E1687" i="2"/>
  <c r="E1688" i="2"/>
  <c r="E1689" i="2"/>
  <c r="H1689" i="2" s="1"/>
  <c r="E1690" i="2"/>
  <c r="E1691" i="2"/>
  <c r="E1692" i="2"/>
  <c r="E1693" i="2"/>
  <c r="E1694" i="2"/>
  <c r="E1695" i="2"/>
  <c r="E1696" i="2"/>
  <c r="E1697" i="2"/>
  <c r="H1697" i="2" s="1"/>
  <c r="E1698" i="2"/>
  <c r="E1699" i="2"/>
  <c r="E1700" i="2"/>
  <c r="E1701" i="2"/>
  <c r="E1702" i="2"/>
  <c r="E1703" i="2"/>
  <c r="E1704" i="2"/>
  <c r="E1705" i="2"/>
  <c r="H1705" i="2" s="1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G1721" i="2" s="1"/>
  <c r="E1722" i="2"/>
  <c r="E1723" i="2"/>
  <c r="E1724" i="2"/>
  <c r="E1725" i="2"/>
  <c r="E1726" i="2"/>
  <c r="E1727" i="2"/>
  <c r="E1728" i="2"/>
  <c r="E1729" i="2"/>
  <c r="H1729" i="2" s="1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G1745" i="2" s="1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H1761" i="2" s="1"/>
  <c r="E1762" i="2"/>
  <c r="E1763" i="2"/>
  <c r="E1764" i="2"/>
  <c r="E1765" i="2"/>
  <c r="E1766" i="2"/>
  <c r="E1767" i="2"/>
  <c r="E1768" i="2"/>
  <c r="E1769" i="2"/>
  <c r="F1769" i="2" s="1"/>
  <c r="E1770" i="2"/>
  <c r="E1771" i="2"/>
  <c r="E1772" i="2"/>
  <c r="E1773" i="2"/>
  <c r="E1774" i="2"/>
  <c r="E1775" i="2"/>
  <c r="E1776" i="2"/>
  <c r="E1777" i="2"/>
  <c r="H1777" i="2" s="1"/>
  <c r="E1778" i="2"/>
  <c r="E1779" i="2"/>
  <c r="E1780" i="2"/>
  <c r="E1781" i="2"/>
  <c r="E1782" i="2"/>
  <c r="E1783" i="2"/>
  <c r="E1784" i="2"/>
  <c r="E1785" i="2"/>
  <c r="G1785" i="2" s="1"/>
  <c r="E1786" i="2"/>
  <c r="E1787" i="2"/>
  <c r="E1788" i="2"/>
  <c r="E1789" i="2"/>
  <c r="E1790" i="2"/>
  <c r="E1791" i="2"/>
  <c r="E1792" i="2"/>
  <c r="E1793" i="2"/>
  <c r="H1793" i="2" s="1"/>
  <c r="E1794" i="2"/>
  <c r="E1795" i="2"/>
  <c r="E1796" i="2"/>
  <c r="E1797" i="2"/>
  <c r="E1798" i="2"/>
  <c r="E1799" i="2"/>
  <c r="E1800" i="2"/>
  <c r="E1801" i="2"/>
  <c r="H1801" i="2" s="1"/>
  <c r="E1802" i="2"/>
  <c r="E1803" i="2"/>
  <c r="E1804" i="2"/>
  <c r="E1805" i="2"/>
  <c r="E1806" i="2"/>
  <c r="E1807" i="2"/>
  <c r="E1808" i="2"/>
  <c r="E1809" i="2"/>
  <c r="G1809" i="2" s="1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H1825" i="2" s="1"/>
  <c r="E1826" i="2"/>
  <c r="E1827" i="2"/>
  <c r="E1828" i="2"/>
  <c r="E1829" i="2"/>
  <c r="E1830" i="2"/>
  <c r="E1831" i="2"/>
  <c r="E1832" i="2"/>
  <c r="E1833" i="2"/>
  <c r="H1833" i="2" s="1"/>
  <c r="E1834" i="2"/>
  <c r="E1835" i="2"/>
  <c r="E1836" i="2"/>
  <c r="E1837" i="2"/>
  <c r="E1838" i="2"/>
  <c r="E1839" i="2"/>
  <c r="E1840" i="2"/>
  <c r="E1841" i="2"/>
  <c r="G1841" i="2" s="1"/>
  <c r="E1842" i="2"/>
  <c r="E1843" i="2"/>
  <c r="E1844" i="2"/>
  <c r="E1845" i="2"/>
  <c r="E1846" i="2"/>
  <c r="E1847" i="2"/>
  <c r="E1848" i="2"/>
  <c r="E1849" i="2"/>
  <c r="G1849" i="2" s="1"/>
  <c r="E1850" i="2"/>
  <c r="E1851" i="2"/>
  <c r="E1852" i="2"/>
  <c r="E1853" i="2"/>
  <c r="E1854" i="2"/>
  <c r="E1855" i="2"/>
  <c r="E1856" i="2"/>
  <c r="E1857" i="2"/>
  <c r="H1857" i="2" s="1"/>
  <c r="E1858" i="2"/>
  <c r="E1859" i="2"/>
  <c r="E1860" i="2"/>
  <c r="E1861" i="2"/>
  <c r="E1862" i="2"/>
  <c r="E1863" i="2"/>
  <c r="E1864" i="2"/>
  <c r="E1865" i="2"/>
  <c r="H1865" i="2" s="1"/>
  <c r="E1866" i="2"/>
  <c r="E1867" i="2"/>
  <c r="E1868" i="2"/>
  <c r="E1869" i="2"/>
  <c r="E1870" i="2"/>
  <c r="E1871" i="2"/>
  <c r="E1872" i="2"/>
  <c r="E1873" i="2"/>
  <c r="H1873" i="2" s="1"/>
  <c r="E1874" i="2"/>
  <c r="E1875" i="2"/>
  <c r="E1876" i="2"/>
  <c r="E1877" i="2"/>
  <c r="E1878" i="2"/>
  <c r="E1879" i="2"/>
  <c r="E1880" i="2"/>
  <c r="E1881" i="2"/>
  <c r="H1881" i="2" s="1"/>
  <c r="E1882" i="2"/>
  <c r="E1883" i="2"/>
  <c r="E1884" i="2"/>
  <c r="E1885" i="2"/>
  <c r="E1886" i="2"/>
  <c r="E1887" i="2"/>
  <c r="E1888" i="2"/>
  <c r="E1889" i="2"/>
  <c r="G1889" i="2" s="1"/>
  <c r="E1890" i="2"/>
  <c r="E1891" i="2"/>
  <c r="E1892" i="2"/>
  <c r="E1893" i="2"/>
  <c r="E1894" i="2"/>
  <c r="E1895" i="2"/>
  <c r="E1896" i="2"/>
  <c r="E1897" i="2"/>
  <c r="H1897" i="2" s="1"/>
  <c r="E1898" i="2"/>
  <c r="E1899" i="2"/>
  <c r="E1900" i="2"/>
  <c r="E1901" i="2"/>
  <c r="E1902" i="2"/>
  <c r="E1903" i="2"/>
  <c r="E1904" i="2"/>
  <c r="E1905" i="2"/>
  <c r="G1905" i="2" s="1"/>
  <c r="E1906" i="2"/>
  <c r="E1907" i="2"/>
  <c r="E1908" i="2"/>
  <c r="E1909" i="2"/>
  <c r="E1910" i="2"/>
  <c r="E1911" i="2"/>
  <c r="E1912" i="2"/>
  <c r="E1913" i="2"/>
  <c r="G1913" i="2" s="1"/>
  <c r="E1914" i="2"/>
  <c r="E1915" i="2"/>
  <c r="E1916" i="2"/>
  <c r="E1917" i="2"/>
  <c r="E1918" i="2"/>
  <c r="E1919" i="2"/>
  <c r="E1920" i="2"/>
  <c r="E1921" i="2"/>
  <c r="H1921" i="2" s="1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H1937" i="2" s="1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G1953" i="2" s="1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H1969" i="2" s="1"/>
  <c r="E1970" i="2"/>
  <c r="E1971" i="2"/>
  <c r="E1972" i="2"/>
  <c r="E1973" i="2"/>
  <c r="E1974" i="2"/>
  <c r="E1975" i="2"/>
  <c r="E1976" i="2"/>
  <c r="E1977" i="2"/>
  <c r="H1977" i="2" s="1"/>
  <c r="E1978" i="2"/>
  <c r="E1979" i="2"/>
  <c r="E1980" i="2"/>
  <c r="E1981" i="2"/>
  <c r="E1982" i="2"/>
  <c r="E1983" i="2"/>
  <c r="E1984" i="2"/>
  <c r="E1985" i="2"/>
  <c r="G1985" i="2" s="1"/>
  <c r="E1986" i="2"/>
  <c r="E1987" i="2"/>
  <c r="E1988" i="2"/>
  <c r="E1989" i="2"/>
  <c r="E1990" i="2"/>
  <c r="E1991" i="2"/>
  <c r="E1992" i="2"/>
  <c r="E1993" i="2"/>
  <c r="G1993" i="2" s="1"/>
  <c r="E1994" i="2"/>
  <c r="E1995" i="2"/>
  <c r="E1996" i="2"/>
  <c r="E1997" i="2"/>
  <c r="E1998" i="2"/>
  <c r="E1999" i="2"/>
  <c r="E2000" i="2"/>
  <c r="E2001" i="2"/>
  <c r="H2001" i="2" s="1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G2017" i="2" s="1"/>
  <c r="E2018" i="2"/>
  <c r="E2019" i="2"/>
  <c r="E2020" i="2"/>
  <c r="E2021" i="2"/>
  <c r="E2022" i="2"/>
  <c r="E2023" i="2"/>
  <c r="E2024" i="2"/>
  <c r="E2025" i="2"/>
  <c r="H2025" i="2" s="1"/>
  <c r="E2026" i="2"/>
  <c r="E2027" i="2"/>
  <c r="E2028" i="2"/>
  <c r="E2029" i="2"/>
  <c r="E2030" i="2"/>
  <c r="E2031" i="2"/>
  <c r="E2032" i="2"/>
  <c r="E2033" i="2"/>
  <c r="H2033" i="2" s="1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H2049" i="2" s="1"/>
  <c r="E2050" i="2"/>
  <c r="E2051" i="2"/>
  <c r="E2052" i="2"/>
  <c r="E2053" i="2"/>
  <c r="E2054" i="2"/>
  <c r="E2055" i="2"/>
  <c r="E2056" i="2"/>
  <c r="E2057" i="2"/>
  <c r="G2057" i="2" s="1"/>
  <c r="E2058" i="2"/>
  <c r="E2059" i="2"/>
  <c r="E2060" i="2"/>
  <c r="E2061" i="2"/>
  <c r="E2062" i="2"/>
  <c r="E2063" i="2"/>
  <c r="E2064" i="2"/>
  <c r="E2065" i="2"/>
  <c r="G2065" i="2" s="1"/>
  <c r="E2066" i="2"/>
  <c r="E2067" i="2"/>
  <c r="E2068" i="2"/>
  <c r="E2069" i="2"/>
  <c r="E2070" i="2"/>
  <c r="E2071" i="2"/>
  <c r="E2072" i="2"/>
  <c r="E2073" i="2"/>
  <c r="H2073" i="2" s="1"/>
  <c r="E2074" i="2"/>
  <c r="E2075" i="2"/>
  <c r="E2076" i="2"/>
  <c r="E2077" i="2"/>
  <c r="E2078" i="2"/>
  <c r="E2079" i="2"/>
  <c r="E2080" i="2"/>
  <c r="E2081" i="2"/>
  <c r="H2081" i="2" s="1"/>
  <c r="E2082" i="2"/>
  <c r="E2083" i="2"/>
  <c r="E2084" i="2"/>
  <c r="E2085" i="2"/>
  <c r="E2086" i="2"/>
  <c r="E2087" i="2"/>
  <c r="E2088" i="2"/>
  <c r="E2089" i="2"/>
  <c r="H2089" i="2" s="1"/>
  <c r="E2090" i="2"/>
  <c r="E2091" i="2"/>
  <c r="E2092" i="2"/>
  <c r="E2093" i="2"/>
  <c r="E2094" i="2"/>
  <c r="E2095" i="2"/>
  <c r="E2096" i="2"/>
  <c r="E2097" i="2"/>
  <c r="G2097" i="2" s="1"/>
  <c r="E2098" i="2"/>
  <c r="E2099" i="2"/>
  <c r="E2100" i="2"/>
  <c r="E2101" i="2"/>
  <c r="E2102" i="2"/>
  <c r="E2103" i="2"/>
  <c r="E2104" i="2"/>
  <c r="E2105" i="2"/>
  <c r="F2105" i="2" s="1"/>
  <c r="E2106" i="2"/>
  <c r="E2107" i="2"/>
  <c r="E2108" i="2"/>
  <c r="E2109" i="2"/>
  <c r="E2110" i="2"/>
  <c r="E2111" i="2"/>
  <c r="E2112" i="2"/>
  <c r="E2113" i="2"/>
  <c r="H2113" i="2" s="1"/>
  <c r="E2114" i="2"/>
  <c r="E2115" i="2"/>
  <c r="E2116" i="2"/>
  <c r="E2117" i="2"/>
  <c r="E2118" i="2"/>
  <c r="E2119" i="2"/>
  <c r="E2120" i="2"/>
  <c r="E2121" i="2"/>
  <c r="G2121" i="2" s="1"/>
  <c r="E2122" i="2"/>
  <c r="E2123" i="2"/>
  <c r="E2124" i="2"/>
  <c r="E2125" i="2"/>
  <c r="E2126" i="2"/>
  <c r="E2127" i="2"/>
  <c r="E2128" i="2"/>
  <c r="E2129" i="2"/>
  <c r="H2129" i="2" s="1"/>
  <c r="E2130" i="2"/>
  <c r="E2131" i="2"/>
  <c r="E2132" i="2"/>
  <c r="E2133" i="2"/>
  <c r="E2134" i="2"/>
  <c r="E2135" i="2"/>
  <c r="E2136" i="2"/>
  <c r="E2137" i="2"/>
  <c r="F2137" i="2" s="1"/>
  <c r="E2138" i="2"/>
  <c r="E2139" i="2"/>
  <c r="E2140" i="2"/>
  <c r="E2141" i="2"/>
  <c r="E2142" i="2"/>
  <c r="E2143" i="2"/>
  <c r="E2144" i="2"/>
  <c r="E2145" i="2"/>
  <c r="F2145" i="2" s="1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H2161" i="2" s="1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H2177" i="2" s="1"/>
  <c r="E2178" i="2"/>
  <c r="E2179" i="2"/>
  <c r="E2180" i="2"/>
  <c r="E2181" i="2"/>
  <c r="E2182" i="2"/>
  <c r="E2183" i="2"/>
  <c r="E2184" i="2"/>
  <c r="E2185" i="2"/>
  <c r="G2185" i="2" s="1"/>
  <c r="E2186" i="2"/>
  <c r="E2187" i="2"/>
  <c r="E2188" i="2"/>
  <c r="E2189" i="2"/>
  <c r="E2190" i="2"/>
  <c r="E2191" i="2"/>
  <c r="E2192" i="2"/>
  <c r="E2193" i="2"/>
  <c r="H2193" i="2" s="1"/>
  <c r="E2194" i="2"/>
  <c r="E2195" i="2"/>
  <c r="E2196" i="2"/>
  <c r="E2197" i="2"/>
  <c r="E2198" i="2"/>
  <c r="E2199" i="2"/>
  <c r="E2200" i="2"/>
  <c r="E2201" i="2"/>
  <c r="H2201" i="2" s="1"/>
  <c r="E2202" i="2"/>
  <c r="E2203" i="2"/>
  <c r="E2204" i="2"/>
  <c r="E2205" i="2"/>
  <c r="E2206" i="2"/>
  <c r="E2207" i="2"/>
  <c r="E2208" i="2"/>
  <c r="E2209" i="2"/>
  <c r="H2209" i="2" s="1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H2225" i="2" s="1"/>
  <c r="E2226" i="2"/>
  <c r="E2227" i="2"/>
  <c r="E2228" i="2"/>
  <c r="E2229" i="2"/>
  <c r="E2230" i="2"/>
  <c r="E2231" i="2"/>
  <c r="E2232" i="2"/>
  <c r="E2233" i="2"/>
  <c r="H2233" i="2" s="1"/>
  <c r="E2234" i="2"/>
  <c r="E2235" i="2"/>
  <c r="E2236" i="2"/>
  <c r="E2237" i="2"/>
  <c r="E2238" i="2"/>
  <c r="E2239" i="2"/>
  <c r="E2240" i="2"/>
  <c r="E2241" i="2"/>
  <c r="H2241" i="2" s="1"/>
  <c r="E2242" i="2"/>
  <c r="E2243" i="2"/>
  <c r="E2244" i="2"/>
  <c r="E2245" i="2"/>
  <c r="E2246" i="2"/>
  <c r="E2247" i="2"/>
  <c r="E2248" i="2"/>
  <c r="E2249" i="2"/>
  <c r="G2249" i="2" s="1"/>
  <c r="E2250" i="2"/>
  <c r="E2251" i="2"/>
  <c r="E2252" i="2"/>
  <c r="E2253" i="2"/>
  <c r="E2254" i="2"/>
  <c r="E2255" i="2"/>
  <c r="E2256" i="2"/>
  <c r="E2257" i="2"/>
  <c r="H2257" i="2" s="1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H2273" i="2" s="1"/>
  <c r="E2274" i="2"/>
  <c r="E2275" i="2"/>
  <c r="E2276" i="2"/>
  <c r="E2277" i="2"/>
  <c r="E2278" i="2"/>
  <c r="E2279" i="2"/>
  <c r="E2280" i="2"/>
  <c r="E2281" i="2"/>
  <c r="F2281" i="2" s="1"/>
  <c r="E2282" i="2"/>
  <c r="E2283" i="2"/>
  <c r="E2284" i="2"/>
  <c r="E2285" i="2"/>
  <c r="E2286" i="2"/>
  <c r="E2287" i="2"/>
  <c r="E2288" i="2"/>
  <c r="E2289" i="2"/>
  <c r="G2289" i="2" s="1"/>
  <c r="E2290" i="2"/>
  <c r="E2291" i="2"/>
  <c r="E2292" i="2"/>
  <c r="E2293" i="2"/>
  <c r="E2294" i="2"/>
  <c r="E2295" i="2"/>
  <c r="E2296" i="2"/>
  <c r="E2297" i="2"/>
  <c r="H2297" i="2" s="1"/>
  <c r="E2298" i="2"/>
  <c r="E2299" i="2"/>
  <c r="E2300" i="2"/>
  <c r="E2301" i="2"/>
  <c r="E2302" i="2"/>
  <c r="E2303" i="2"/>
  <c r="E2304" i="2"/>
  <c r="E2305" i="2"/>
  <c r="H2305" i="2" s="1"/>
  <c r="E2306" i="2"/>
  <c r="E2307" i="2"/>
  <c r="E2308" i="2"/>
  <c r="E2309" i="2"/>
  <c r="E2310" i="2"/>
  <c r="E2311" i="2"/>
  <c r="E2312" i="2"/>
  <c r="E2313" i="2"/>
  <c r="G2313" i="2" s="1"/>
  <c r="E2314" i="2"/>
  <c r="E2315" i="2"/>
  <c r="E2316" i="2"/>
  <c r="E2317" i="2"/>
  <c r="E2318" i="2"/>
  <c r="E2319" i="2"/>
  <c r="E2320" i="2"/>
  <c r="E2321" i="2"/>
  <c r="H2321" i="2" s="1"/>
  <c r="E2322" i="2"/>
  <c r="E2323" i="2"/>
  <c r="E2324" i="2"/>
  <c r="E2325" i="2"/>
  <c r="E2326" i="2"/>
  <c r="E2327" i="2"/>
  <c r="E2328" i="2"/>
  <c r="E2329" i="2"/>
  <c r="H2329" i="2" s="1"/>
  <c r="E2330" i="2"/>
  <c r="E2331" i="2"/>
  <c r="E2332" i="2"/>
  <c r="E2333" i="2"/>
  <c r="E2334" i="2"/>
  <c r="E2335" i="2"/>
  <c r="E2336" i="2"/>
  <c r="E2337" i="2"/>
  <c r="H2337" i="2" s="1"/>
  <c r="E2338" i="2"/>
  <c r="E2339" i="2"/>
  <c r="E2340" i="2"/>
  <c r="E2341" i="2"/>
  <c r="E2342" i="2"/>
  <c r="E2343" i="2"/>
  <c r="E2344" i="2"/>
  <c r="E2345" i="2"/>
  <c r="H2345" i="2" s="1"/>
  <c r="E2346" i="2"/>
  <c r="E2347" i="2"/>
  <c r="E2348" i="2"/>
  <c r="E2349" i="2"/>
  <c r="E2350" i="2"/>
  <c r="E2351" i="2"/>
  <c r="E2352" i="2"/>
  <c r="E2353" i="2"/>
  <c r="H2353" i="2" s="1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G2369" i="2" s="1"/>
  <c r="E2370" i="2"/>
  <c r="E2371" i="2"/>
  <c r="E2372" i="2"/>
  <c r="E2373" i="2"/>
  <c r="E2374" i="2"/>
  <c r="E2375" i="2"/>
  <c r="E2376" i="2"/>
  <c r="E2377" i="2"/>
  <c r="G2377" i="2" s="1"/>
  <c r="E2378" i="2"/>
  <c r="E2379" i="2"/>
  <c r="E2380" i="2"/>
  <c r="E2381" i="2"/>
  <c r="E2382" i="2"/>
  <c r="E2383" i="2"/>
  <c r="E2384" i="2"/>
  <c r="E2385" i="2"/>
  <c r="H2385" i="2" s="1"/>
  <c r="E2386" i="2"/>
  <c r="E2387" i="2"/>
  <c r="E2388" i="2"/>
  <c r="E2389" i="2"/>
  <c r="E2390" i="2"/>
  <c r="E2391" i="2"/>
  <c r="E2392" i="2"/>
  <c r="E2393" i="2"/>
  <c r="H2393" i="2" s="1"/>
  <c r="E2394" i="2"/>
  <c r="E2395" i="2"/>
  <c r="E2396" i="2"/>
  <c r="E2397" i="2"/>
  <c r="E2398" i="2"/>
  <c r="E2399" i="2"/>
  <c r="E2400" i="2"/>
  <c r="E2401" i="2"/>
  <c r="H2401" i="2" s="1"/>
  <c r="E2402" i="2"/>
  <c r="E2403" i="2"/>
  <c r="E2404" i="2"/>
  <c r="E2405" i="2"/>
  <c r="E2406" i="2"/>
  <c r="E2407" i="2"/>
  <c r="E2408" i="2"/>
  <c r="E2409" i="2"/>
  <c r="H2409" i="2" s="1"/>
  <c r="E2410" i="2"/>
  <c r="E2411" i="2"/>
  <c r="E2412" i="2"/>
  <c r="E2413" i="2"/>
  <c r="E2414" i="2"/>
  <c r="E2415" i="2"/>
  <c r="E2416" i="2"/>
  <c r="E2417" i="2"/>
  <c r="H2417" i="2" s="1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H2433" i="2" s="1"/>
  <c r="E2434" i="2"/>
  <c r="E2435" i="2"/>
  <c r="E2436" i="2"/>
  <c r="E2437" i="2"/>
  <c r="E2438" i="2"/>
  <c r="E2439" i="2"/>
  <c r="E2440" i="2"/>
  <c r="E2441" i="2"/>
  <c r="G2441" i="2" s="1"/>
  <c r="E2442" i="2"/>
  <c r="E2443" i="2"/>
  <c r="E2444" i="2"/>
  <c r="E2445" i="2"/>
  <c r="E2446" i="2"/>
  <c r="E2447" i="2"/>
  <c r="E2448" i="2"/>
  <c r="E2449" i="2"/>
  <c r="H2449" i="2" s="1"/>
  <c r="E2450" i="2"/>
  <c r="E2451" i="2"/>
  <c r="E2452" i="2"/>
  <c r="E2453" i="2"/>
  <c r="E2454" i="2"/>
  <c r="E2455" i="2"/>
  <c r="E2456" i="2"/>
  <c r="E2457" i="2"/>
  <c r="F2457" i="2" s="1"/>
  <c r="E2458" i="2"/>
  <c r="E2459" i="2"/>
  <c r="E2460" i="2"/>
  <c r="E2461" i="2"/>
  <c r="E2462" i="2"/>
  <c r="E2463" i="2"/>
  <c r="E2464" i="2"/>
  <c r="E2465" i="2"/>
  <c r="G2465" i="2" s="1"/>
  <c r="E2466" i="2"/>
  <c r="E2467" i="2"/>
  <c r="E2468" i="2"/>
  <c r="E2469" i="2"/>
  <c r="E2470" i="2"/>
  <c r="E2471" i="2"/>
  <c r="E2472" i="2"/>
  <c r="E2473" i="2"/>
  <c r="H2473" i="2" s="1"/>
  <c r="E2474" i="2"/>
  <c r="E2475" i="2"/>
  <c r="E2476" i="2"/>
  <c r="E2477" i="2"/>
  <c r="E2478" i="2"/>
  <c r="E2479" i="2"/>
  <c r="E2480" i="2"/>
  <c r="E2481" i="2"/>
  <c r="H2481" i="2" s="1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H2497" i="2" s="1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H2513" i="2" s="1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G2529" i="2" s="1"/>
  <c r="E2530" i="2"/>
  <c r="E2531" i="2"/>
  <c r="E2532" i="2"/>
  <c r="E2533" i="2"/>
  <c r="E2534" i="2"/>
  <c r="E2535" i="2"/>
  <c r="E2536" i="2"/>
  <c r="E2537" i="2"/>
  <c r="H2537" i="2" s="1"/>
  <c r="E2538" i="2"/>
  <c r="E2539" i="2"/>
  <c r="E2540" i="2"/>
  <c r="E2541" i="2"/>
  <c r="E2542" i="2"/>
  <c r="E2543" i="2"/>
  <c r="E2544" i="2"/>
  <c r="E2545" i="2"/>
  <c r="G2545" i="2" s="1"/>
  <c r="E2546" i="2"/>
  <c r="E2547" i="2"/>
  <c r="E2548" i="2"/>
  <c r="E2549" i="2"/>
  <c r="E2550" i="2"/>
  <c r="E2551" i="2"/>
  <c r="E2552" i="2"/>
  <c r="E2553" i="2"/>
  <c r="F2553" i="2" s="1"/>
  <c r="E2554" i="2"/>
  <c r="E2555" i="2"/>
  <c r="E2556" i="2"/>
  <c r="E2557" i="2"/>
  <c r="E2558" i="2"/>
  <c r="E2559" i="2"/>
  <c r="E2560" i="2"/>
  <c r="E2561" i="2"/>
  <c r="H2561" i="2" s="1"/>
  <c r="E2562" i="2"/>
  <c r="E2563" i="2"/>
  <c r="E2564" i="2"/>
  <c r="E2565" i="2"/>
  <c r="E2566" i="2"/>
  <c r="E2567" i="2"/>
  <c r="E2568" i="2"/>
  <c r="E2569" i="2"/>
  <c r="G2569" i="2" s="1"/>
  <c r="E2570" i="2"/>
  <c r="E2571" i="2"/>
  <c r="E2572" i="2"/>
  <c r="E2573" i="2"/>
  <c r="E2574" i="2"/>
  <c r="E2575" i="2"/>
  <c r="E2576" i="2"/>
  <c r="E2577" i="2"/>
  <c r="H2577" i="2" s="1"/>
  <c r="E2578" i="2"/>
  <c r="E2579" i="2"/>
  <c r="E2580" i="2"/>
  <c r="E2581" i="2"/>
  <c r="E2582" i="2"/>
  <c r="E2583" i="2"/>
  <c r="E2584" i="2"/>
  <c r="E2585" i="2"/>
  <c r="H2585" i="2" s="1"/>
  <c r="E2586" i="2"/>
  <c r="E2587" i="2"/>
  <c r="E2588" i="2"/>
  <c r="E2589" i="2"/>
  <c r="E2590" i="2"/>
  <c r="E2591" i="2"/>
  <c r="E2592" i="2"/>
  <c r="E2593" i="2"/>
  <c r="H2593" i="2" s="1"/>
  <c r="E2594" i="2"/>
  <c r="E2595" i="2"/>
  <c r="E2596" i="2"/>
  <c r="E2597" i="2"/>
  <c r="E2598" i="2"/>
  <c r="E2599" i="2"/>
  <c r="E2600" i="2"/>
  <c r="E2601" i="2"/>
  <c r="H2601" i="2" s="1"/>
  <c r="E2602" i="2"/>
  <c r="E2603" i="2"/>
  <c r="E2604" i="2"/>
  <c r="E2605" i="2"/>
  <c r="E2606" i="2"/>
  <c r="E2607" i="2"/>
  <c r="E2608" i="2"/>
  <c r="E2609" i="2"/>
  <c r="G2609" i="2" s="1"/>
  <c r="E2610" i="2"/>
  <c r="E2611" i="2"/>
  <c r="E2612" i="2"/>
  <c r="E2613" i="2"/>
  <c r="E2614" i="2"/>
  <c r="E2615" i="2"/>
  <c r="E2616" i="2"/>
  <c r="E2617" i="2"/>
  <c r="H2617" i="2" s="1"/>
  <c r="E2618" i="2"/>
  <c r="E2619" i="2"/>
  <c r="E2620" i="2"/>
  <c r="E2621" i="2"/>
  <c r="E2622" i="2"/>
  <c r="E2623" i="2"/>
  <c r="E2624" i="2"/>
  <c r="E2625" i="2"/>
  <c r="G2625" i="2" s="1"/>
  <c r="E2626" i="2"/>
  <c r="E2627" i="2"/>
  <c r="E2628" i="2"/>
  <c r="E2629" i="2"/>
  <c r="E2630" i="2"/>
  <c r="E2631" i="2"/>
  <c r="E2632" i="2"/>
  <c r="E2633" i="2"/>
  <c r="H2633" i="2" s="1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H2649" i="2" s="1"/>
  <c r="E2650" i="2"/>
  <c r="E2651" i="2"/>
  <c r="E2652" i="2"/>
  <c r="E2653" i="2"/>
  <c r="E2654" i="2"/>
  <c r="E2655" i="2"/>
  <c r="E2656" i="2"/>
  <c r="E2657" i="2"/>
  <c r="H2657" i="2" s="1"/>
  <c r="E2658" i="2"/>
  <c r="F2658" i="2" s="1"/>
  <c r="E2659" i="2"/>
  <c r="E2660" i="2"/>
  <c r="E2661" i="2"/>
  <c r="E2662" i="2"/>
  <c r="E2663" i="2"/>
  <c r="E2664" i="2"/>
  <c r="E2665" i="2"/>
  <c r="H2665" i="2" s="1"/>
  <c r="E2666" i="2"/>
  <c r="E2667" i="2"/>
  <c r="E2668" i="2"/>
  <c r="E2669" i="2"/>
  <c r="E2670" i="2"/>
  <c r="E2671" i="2"/>
  <c r="E2672" i="2"/>
  <c r="E2673" i="2"/>
  <c r="H2673" i="2" s="1"/>
  <c r="E2674" i="2"/>
  <c r="E2675" i="2"/>
  <c r="E2676" i="2"/>
  <c r="E2677" i="2"/>
  <c r="E2678" i="2"/>
  <c r="E2679" i="2"/>
  <c r="E2680" i="2"/>
  <c r="E2681" i="2"/>
  <c r="H2681" i="2" s="1"/>
  <c r="E2682" i="2"/>
  <c r="E2683" i="2"/>
  <c r="E2684" i="2"/>
  <c r="E2685" i="2"/>
  <c r="E2686" i="2"/>
  <c r="E2687" i="2"/>
  <c r="E2688" i="2"/>
  <c r="E2689" i="2"/>
  <c r="H2689" i="2" s="1"/>
  <c r="E2690" i="2"/>
  <c r="E2691" i="2"/>
  <c r="E2692" i="2"/>
  <c r="E2693" i="2"/>
  <c r="E2694" i="2"/>
  <c r="E2695" i="2"/>
  <c r="E2696" i="2"/>
  <c r="E2697" i="2"/>
  <c r="G2697" i="2" s="1"/>
  <c r="E2698" i="2"/>
  <c r="E2699" i="2"/>
  <c r="E2700" i="2"/>
  <c r="E2701" i="2"/>
  <c r="E2702" i="2"/>
  <c r="E2703" i="2"/>
  <c r="E2704" i="2"/>
  <c r="E2705" i="2"/>
  <c r="H2705" i="2" s="1"/>
  <c r="E2706" i="2"/>
  <c r="E2707" i="2"/>
  <c r="E2708" i="2"/>
  <c r="E2709" i="2"/>
  <c r="E2710" i="2"/>
  <c r="E2711" i="2"/>
  <c r="E2712" i="2"/>
  <c r="E2713" i="2"/>
  <c r="F2713" i="2" s="1"/>
  <c r="E2714" i="2"/>
  <c r="E2715" i="2"/>
  <c r="E2716" i="2"/>
  <c r="E2717" i="2"/>
  <c r="E2718" i="2"/>
  <c r="E2719" i="2"/>
  <c r="E2720" i="2"/>
  <c r="E2721" i="2"/>
  <c r="G2721" i="2" s="1"/>
  <c r="E2722" i="2"/>
  <c r="E2723" i="2"/>
  <c r="E2724" i="2"/>
  <c r="E2725" i="2"/>
  <c r="E2726" i="2"/>
  <c r="E2727" i="2"/>
  <c r="E2728" i="2"/>
  <c r="E2729" i="2"/>
  <c r="F2729" i="2" s="1"/>
  <c r="E2730" i="2"/>
  <c r="E2731" i="2"/>
  <c r="E2732" i="2"/>
  <c r="E2733" i="2"/>
  <c r="E2734" i="2"/>
  <c r="E2735" i="2"/>
  <c r="E2736" i="2"/>
  <c r="E2737" i="2"/>
  <c r="H2737" i="2" s="1"/>
  <c r="E2738" i="2"/>
  <c r="E2739" i="2"/>
  <c r="E2740" i="2"/>
  <c r="E2741" i="2"/>
  <c r="E2742" i="2"/>
  <c r="E2743" i="2"/>
  <c r="E2744" i="2"/>
  <c r="E2745" i="2"/>
  <c r="H2745" i="2" s="1"/>
  <c r="E2746" i="2"/>
  <c r="E2747" i="2"/>
  <c r="E2748" i="2"/>
  <c r="E2749" i="2"/>
  <c r="E2750" i="2"/>
  <c r="E2751" i="2"/>
  <c r="E2752" i="2"/>
  <c r="E2753" i="2"/>
  <c r="H2753" i="2" s="1"/>
  <c r="E2754" i="2"/>
  <c r="E2755" i="2"/>
  <c r="E2756" i="2"/>
  <c r="E2757" i="2"/>
  <c r="E2758" i="2"/>
  <c r="E2759" i="2"/>
  <c r="E2760" i="2"/>
  <c r="E2761" i="2"/>
  <c r="G2761" i="2" s="1"/>
  <c r="E2762" i="2"/>
  <c r="E2763" i="2"/>
  <c r="E2764" i="2"/>
  <c r="E2765" i="2"/>
  <c r="E2766" i="2"/>
  <c r="E2767" i="2"/>
  <c r="E2768" i="2"/>
  <c r="E2769" i="2"/>
  <c r="G2769" i="2" s="1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G2785" i="2" s="1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G2801" i="2" s="1"/>
  <c r="E2802" i="2"/>
  <c r="E2803" i="2"/>
  <c r="E2804" i="2"/>
  <c r="E2805" i="2"/>
  <c r="E2806" i="2"/>
  <c r="E2807" i="2"/>
  <c r="E2808" i="2"/>
  <c r="E2809" i="2"/>
  <c r="H2809" i="2" s="1"/>
  <c r="E2810" i="2"/>
  <c r="E2811" i="2"/>
  <c r="E2812" i="2"/>
  <c r="E2813" i="2"/>
  <c r="E2814" i="2"/>
  <c r="E2815" i="2"/>
  <c r="E2816" i="2"/>
  <c r="E2817" i="2"/>
  <c r="G2817" i="2" s="1"/>
  <c r="E2818" i="2"/>
  <c r="E2819" i="2"/>
  <c r="E2820" i="2"/>
  <c r="E2821" i="2"/>
  <c r="E2822" i="2"/>
  <c r="E2823" i="2"/>
  <c r="E2824" i="2"/>
  <c r="E2825" i="2"/>
  <c r="G2825" i="2" s="1"/>
  <c r="E2826" i="2"/>
  <c r="E2827" i="2"/>
  <c r="E2828" i="2"/>
  <c r="E2829" i="2"/>
  <c r="E2830" i="2"/>
  <c r="E2831" i="2"/>
  <c r="E2832" i="2"/>
  <c r="E2833" i="2"/>
  <c r="H2833" i="2" s="1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H2849" i="2" s="1"/>
  <c r="E2850" i="2"/>
  <c r="F2850" i="2" s="1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G2865" i="2" s="1"/>
  <c r="E2866" i="2"/>
  <c r="E2867" i="2"/>
  <c r="E2868" i="2"/>
  <c r="E2869" i="2"/>
  <c r="E2870" i="2"/>
  <c r="E2871" i="2"/>
  <c r="E2872" i="2"/>
  <c r="E2873" i="2"/>
  <c r="H2873" i="2" s="1"/>
  <c r="E2874" i="2"/>
  <c r="E2875" i="2"/>
  <c r="E2876" i="2"/>
  <c r="E2877" i="2"/>
  <c r="E2878" i="2"/>
  <c r="E2879" i="2"/>
  <c r="E2880" i="2"/>
  <c r="E2881" i="2"/>
  <c r="G2881" i="2" s="1"/>
  <c r="E2882" i="2"/>
  <c r="E2883" i="2"/>
  <c r="E2884" i="2"/>
  <c r="E2885" i="2"/>
  <c r="E2886" i="2"/>
  <c r="E2887" i="2"/>
  <c r="E2888" i="2"/>
  <c r="E2889" i="2"/>
  <c r="G2889" i="2" s="1"/>
  <c r="E2890" i="2"/>
  <c r="E2891" i="2"/>
  <c r="E2892" i="2"/>
  <c r="E2893" i="2"/>
  <c r="E2894" i="2"/>
  <c r="E2895" i="2"/>
  <c r="E2896" i="2"/>
  <c r="E2897" i="2"/>
  <c r="H2897" i="2" s="1"/>
  <c r="E2898" i="2"/>
  <c r="E2899" i="2"/>
  <c r="E2900" i="2"/>
  <c r="E2901" i="2"/>
  <c r="E2902" i="2"/>
  <c r="E2903" i="2"/>
  <c r="E2904" i="2"/>
  <c r="E2905" i="2"/>
  <c r="F2905" i="2" s="1"/>
  <c r="E2906" i="2"/>
  <c r="E2907" i="2"/>
  <c r="E2908" i="2"/>
  <c r="E2909" i="2"/>
  <c r="E2910" i="2"/>
  <c r="E2911" i="2"/>
  <c r="E2912" i="2"/>
  <c r="E2913" i="2"/>
  <c r="H2913" i="2" s="1"/>
  <c r="E2914" i="2"/>
  <c r="E2915" i="2"/>
  <c r="E2916" i="2"/>
  <c r="E2917" i="2"/>
  <c r="E2918" i="2"/>
  <c r="E2919" i="2"/>
  <c r="E2920" i="2"/>
  <c r="E2921" i="2"/>
  <c r="H2921" i="2" s="1"/>
  <c r="E2922" i="2"/>
  <c r="E2923" i="2"/>
  <c r="E2924" i="2"/>
  <c r="E2925" i="2"/>
  <c r="E2926" i="2"/>
  <c r="E2927" i="2"/>
  <c r="H2927" i="2" s="1"/>
  <c r="E2928" i="2"/>
  <c r="E2929" i="2"/>
  <c r="G2929" i="2" s="1"/>
  <c r="E2930" i="2"/>
  <c r="E2931" i="2"/>
  <c r="E2932" i="2"/>
  <c r="E2933" i="2"/>
  <c r="E2934" i="2"/>
  <c r="E2935" i="2"/>
  <c r="E2936" i="2"/>
  <c r="E2937" i="2"/>
  <c r="H2937" i="2" s="1"/>
  <c r="E2938" i="2"/>
  <c r="E2939" i="2"/>
  <c r="E2940" i="2"/>
  <c r="E2941" i="2"/>
  <c r="E2942" i="2"/>
  <c r="E2943" i="2"/>
  <c r="E2944" i="2"/>
  <c r="E2945" i="2"/>
  <c r="G2945" i="2" s="1"/>
  <c r="E2946" i="2"/>
  <c r="E2947" i="2"/>
  <c r="E2948" i="2"/>
  <c r="E2949" i="2"/>
  <c r="E2950" i="2"/>
  <c r="E2951" i="2"/>
  <c r="E2952" i="2"/>
  <c r="E2953" i="2"/>
  <c r="G2953" i="2" s="1"/>
  <c r="E2954" i="2"/>
  <c r="E2955" i="2"/>
  <c r="E2956" i="2"/>
  <c r="E2957" i="2"/>
  <c r="E2958" i="2"/>
  <c r="E2959" i="2"/>
  <c r="E2960" i="2"/>
  <c r="E2961" i="2"/>
  <c r="G2961" i="2" s="1"/>
  <c r="E2962" i="2"/>
  <c r="F2962" i="2" s="1"/>
  <c r="E2963" i="2"/>
  <c r="E2964" i="2"/>
  <c r="E2965" i="2"/>
  <c r="E2966" i="2"/>
  <c r="E2967" i="2"/>
  <c r="E2968" i="2"/>
  <c r="E2969" i="2"/>
  <c r="F2969" i="2" s="1"/>
  <c r="E2970" i="2"/>
  <c r="E2971" i="2"/>
  <c r="E2972" i="2"/>
  <c r="E2973" i="2"/>
  <c r="E2974" i="2"/>
  <c r="E2975" i="2"/>
  <c r="E2976" i="2"/>
  <c r="E2977" i="2"/>
  <c r="H2977" i="2" s="1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G2993" i="2" s="1"/>
  <c r="E2994" i="2"/>
  <c r="E2995" i="2"/>
  <c r="E2996" i="2"/>
  <c r="E2997" i="2"/>
  <c r="E2998" i="2"/>
  <c r="E2999" i="2"/>
  <c r="E3000" i="2"/>
  <c r="E3001" i="2"/>
  <c r="F3001" i="2" s="1"/>
  <c r="E3002" i="2"/>
  <c r="E3003" i="2"/>
  <c r="E3004" i="2"/>
  <c r="E3005" i="2"/>
  <c r="E3006" i="2"/>
  <c r="E3007" i="2"/>
  <c r="E3008" i="2"/>
  <c r="E3009" i="2"/>
  <c r="F3009" i="2" s="1"/>
  <c r="E3010" i="2"/>
  <c r="F3010" i="2" s="1"/>
  <c r="E3011" i="2"/>
  <c r="E3012" i="2"/>
  <c r="E3013" i="2"/>
  <c r="E3014" i="2"/>
  <c r="E3015" i="2"/>
  <c r="H3015" i="2" s="1"/>
  <c r="E3016" i="2"/>
  <c r="E3017" i="2"/>
  <c r="H3017" i="2" s="1"/>
  <c r="E3018" i="2"/>
  <c r="E3019" i="2"/>
  <c r="E3020" i="2"/>
  <c r="E3021" i="2"/>
  <c r="E3022" i="2"/>
  <c r="E3023" i="2"/>
  <c r="F3023" i="2" s="1"/>
  <c r="E3024" i="2"/>
  <c r="E3025" i="2"/>
  <c r="H3025" i="2" s="1"/>
  <c r="E3026" i="2"/>
  <c r="E3027" i="2"/>
  <c r="E3028" i="2"/>
  <c r="E3029" i="2"/>
  <c r="E3030" i="2"/>
  <c r="E3031" i="2"/>
  <c r="E3032" i="2"/>
  <c r="E3033" i="2"/>
  <c r="H3033" i="2" s="1"/>
  <c r="E3034" i="2"/>
  <c r="E3035" i="2"/>
  <c r="E3036" i="2"/>
  <c r="E3037" i="2"/>
  <c r="E3038" i="2"/>
  <c r="E3039" i="2"/>
  <c r="E3040" i="2"/>
  <c r="E3041" i="2"/>
  <c r="H3041" i="2" s="1"/>
  <c r="E3042" i="2"/>
  <c r="E3043" i="2"/>
  <c r="E3044" i="2"/>
  <c r="E3045" i="2"/>
  <c r="E3046" i="2"/>
  <c r="H3046" i="2" s="1"/>
  <c r="E3047" i="2"/>
  <c r="E3048" i="2"/>
  <c r="E3049" i="2"/>
  <c r="F3049" i="2" s="1"/>
  <c r="E3050" i="2"/>
  <c r="E3051" i="2"/>
  <c r="E3052" i="2"/>
  <c r="E3053" i="2"/>
  <c r="E3054" i="2"/>
  <c r="E3055" i="2"/>
  <c r="E3056" i="2"/>
  <c r="E3057" i="2"/>
  <c r="G3057" i="2" s="1"/>
  <c r="E3058" i="2"/>
  <c r="E3059" i="2"/>
  <c r="E3060" i="2"/>
  <c r="E3061" i="2"/>
  <c r="E3062" i="2"/>
  <c r="E3063" i="2"/>
  <c r="E3064" i="2"/>
  <c r="E3065" i="2"/>
  <c r="H3065" i="2" s="1"/>
  <c r="E3066" i="2"/>
  <c r="E3067" i="2"/>
  <c r="E3068" i="2"/>
  <c r="E3069" i="2"/>
  <c r="E3070" i="2"/>
  <c r="E3071" i="2"/>
  <c r="E3072" i="2"/>
  <c r="E3073" i="2"/>
  <c r="H3073" i="2" s="1"/>
  <c r="E3074" i="2"/>
  <c r="E3075" i="2"/>
  <c r="E3076" i="2"/>
  <c r="E3077" i="2"/>
  <c r="E3078" i="2"/>
  <c r="E3079" i="2"/>
  <c r="E3080" i="2"/>
  <c r="E3081" i="2"/>
  <c r="H3081" i="2" s="1"/>
  <c r="E3082" i="2"/>
  <c r="E3083" i="2"/>
  <c r="E3084" i="2"/>
  <c r="E3085" i="2"/>
  <c r="E3086" i="2"/>
  <c r="E3087" i="2"/>
  <c r="E3088" i="2"/>
  <c r="E3089" i="2"/>
  <c r="H3089" i="2" s="1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H3105" i="2" s="1"/>
  <c r="E3106" i="2"/>
  <c r="E3107" i="2"/>
  <c r="H3107" i="2" s="1"/>
  <c r="E3108" i="2"/>
  <c r="E3109" i="2"/>
  <c r="E3110" i="2"/>
  <c r="E3111" i="2"/>
  <c r="E3112" i="2"/>
  <c r="E3113" i="2"/>
  <c r="H3113" i="2" s="1"/>
  <c r="E3114" i="2"/>
  <c r="E3115" i="2"/>
  <c r="E3116" i="2"/>
  <c r="E3117" i="2"/>
  <c r="E3118" i="2"/>
  <c r="E3119" i="2"/>
  <c r="F3119" i="2" s="1"/>
  <c r="E3120" i="2"/>
  <c r="E3121" i="2"/>
  <c r="G3121" i="2" s="1"/>
  <c r="E3122" i="2"/>
  <c r="E3123" i="2"/>
  <c r="E3124" i="2"/>
  <c r="E3125" i="2"/>
  <c r="E3126" i="2"/>
  <c r="H3126" i="2" s="1"/>
  <c r="E3127" i="2"/>
  <c r="E3128" i="2"/>
  <c r="E3129" i="2"/>
  <c r="E3130" i="2"/>
  <c r="E3131" i="2"/>
  <c r="E3132" i="2"/>
  <c r="E3133" i="2"/>
  <c r="E3134" i="2"/>
  <c r="E3135" i="2"/>
  <c r="E3136" i="2"/>
  <c r="E3137" i="2"/>
  <c r="H3137" i="2" s="1"/>
  <c r="E3138" i="2"/>
  <c r="E3139" i="2"/>
  <c r="E3140" i="2"/>
  <c r="E3141" i="2"/>
  <c r="E3142" i="2"/>
  <c r="E3143" i="2"/>
  <c r="E3144" i="2"/>
  <c r="E3145" i="2"/>
  <c r="H3145" i="2" s="1"/>
  <c r="E3146" i="2"/>
  <c r="E3147" i="2"/>
  <c r="E3148" i="2"/>
  <c r="E3149" i="2"/>
  <c r="E3150" i="2"/>
  <c r="E3151" i="2"/>
  <c r="E3152" i="2"/>
  <c r="E3153" i="2"/>
  <c r="G3153" i="2" s="1"/>
  <c r="E3154" i="2"/>
  <c r="E3155" i="2"/>
  <c r="E3156" i="2"/>
  <c r="E3157" i="2"/>
  <c r="E3158" i="2"/>
  <c r="E3159" i="2"/>
  <c r="E3160" i="2"/>
  <c r="E3161" i="2"/>
  <c r="G3161" i="2" s="1"/>
  <c r="E3162" i="2"/>
  <c r="E3163" i="2"/>
  <c r="E3164" i="2"/>
  <c r="E3165" i="2"/>
  <c r="E3166" i="2"/>
  <c r="E3167" i="2"/>
  <c r="E3168" i="2"/>
  <c r="E3169" i="2"/>
  <c r="G3169" i="2" s="1"/>
  <c r="E3170" i="2"/>
  <c r="E3171" i="2"/>
  <c r="E3172" i="2"/>
  <c r="E3173" i="2"/>
  <c r="E3174" i="2"/>
  <c r="E3175" i="2"/>
  <c r="E3176" i="2"/>
  <c r="H3176" i="2" s="1"/>
  <c r="E3177" i="2"/>
  <c r="H3177" i="2" s="1"/>
  <c r="E3178" i="2"/>
  <c r="E3179" i="2"/>
  <c r="E3180" i="2"/>
  <c r="E3181" i="2"/>
  <c r="E3182" i="2"/>
  <c r="E3183" i="2"/>
  <c r="F3183" i="2" s="1"/>
  <c r="E3184" i="2"/>
  <c r="E3185" i="2"/>
  <c r="G3185" i="2" s="1"/>
  <c r="E3186" i="2"/>
  <c r="E3187" i="2"/>
  <c r="E3188" i="2"/>
  <c r="E3189" i="2"/>
  <c r="H3189" i="2" s="1"/>
  <c r="E3190" i="2"/>
  <c r="E3191" i="2"/>
  <c r="E3192" i="2"/>
  <c r="E3193" i="2"/>
  <c r="H3193" i="2" s="1"/>
  <c r="E3194" i="2"/>
  <c r="E3195" i="2"/>
  <c r="E3196" i="2"/>
  <c r="E3197" i="2"/>
  <c r="E3198" i="2"/>
  <c r="E3199" i="2"/>
  <c r="E3200" i="2"/>
  <c r="E3201" i="2"/>
  <c r="H3201" i="2" s="1"/>
  <c r="E3202" i="2"/>
  <c r="F3202" i="2" s="1"/>
  <c r="E3203" i="2"/>
  <c r="E3204" i="2"/>
  <c r="E3205" i="2"/>
  <c r="H3205" i="2" s="1"/>
  <c r="E3206" i="2"/>
  <c r="E3207" i="2"/>
  <c r="E3208" i="2"/>
  <c r="E3209" i="2"/>
  <c r="H3209" i="2" s="1"/>
  <c r="E3210" i="2"/>
  <c r="E3211" i="2"/>
  <c r="E3212" i="2"/>
  <c r="E3213" i="2"/>
  <c r="E3214" i="2"/>
  <c r="E3215" i="2"/>
  <c r="E3216" i="2"/>
  <c r="E3217" i="2"/>
  <c r="H3217" i="2" s="1"/>
  <c r="E3218" i="2"/>
  <c r="E3219" i="2"/>
  <c r="E3220" i="2"/>
  <c r="E3221" i="2"/>
  <c r="E3222" i="2"/>
  <c r="E3223" i="2"/>
  <c r="E3224" i="2"/>
  <c r="H3224" i="2" s="1"/>
  <c r="E3225" i="2"/>
  <c r="G3225" i="2" s="1"/>
  <c r="E3226" i="2"/>
  <c r="E3227" i="2"/>
  <c r="E3228" i="2"/>
  <c r="E3229" i="2"/>
  <c r="E3230" i="2"/>
  <c r="E3231" i="2"/>
  <c r="E3232" i="2"/>
  <c r="E3233" i="2"/>
  <c r="G3233" i="2" s="1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F3247" i="2" s="1"/>
  <c r="E3248" i="2"/>
  <c r="E3249" i="2"/>
  <c r="H3249" i="2" s="1"/>
  <c r="E3250" i="2"/>
  <c r="E3251" i="2"/>
  <c r="E3252" i="2"/>
  <c r="E3253" i="2"/>
  <c r="E3254" i="2"/>
  <c r="H3254" i="2" s="1"/>
  <c r="E3255" i="2"/>
  <c r="E3256" i="2"/>
  <c r="H3256" i="2" s="1"/>
  <c r="E3257" i="2"/>
  <c r="H3257" i="2" s="1"/>
  <c r="E3258" i="2"/>
  <c r="E3259" i="2"/>
  <c r="E3260" i="2"/>
  <c r="E3261" i="2"/>
  <c r="E3262" i="2"/>
  <c r="E3263" i="2"/>
  <c r="E3264" i="2"/>
  <c r="E3265" i="2"/>
  <c r="H3265" i="2" s="1"/>
  <c r="E3266" i="2"/>
  <c r="E3267" i="2"/>
  <c r="E3268" i="2"/>
  <c r="E3269" i="2"/>
  <c r="E3270" i="2"/>
  <c r="E3271" i="2"/>
  <c r="E3272" i="2"/>
  <c r="E3273" i="2"/>
  <c r="G3273" i="2" s="1"/>
  <c r="E3274" i="2"/>
  <c r="E3275" i="2"/>
  <c r="H3275" i="2" s="1"/>
  <c r="E3276" i="2"/>
  <c r="E3277" i="2"/>
  <c r="E3278" i="2"/>
  <c r="E3279" i="2"/>
  <c r="E3280" i="2"/>
  <c r="E3281" i="2"/>
  <c r="H3281" i="2" s="1"/>
  <c r="E3282" i="2"/>
  <c r="E3283" i="2"/>
  <c r="E3284" i="2"/>
  <c r="E3285" i="2"/>
  <c r="E3286" i="2"/>
  <c r="E3287" i="2"/>
  <c r="E3288" i="2"/>
  <c r="E3289" i="2"/>
  <c r="H3289" i="2" s="1"/>
  <c r="E3290" i="2"/>
  <c r="E3291" i="2"/>
  <c r="E3292" i="2"/>
  <c r="E3293" i="2"/>
  <c r="E3294" i="2"/>
  <c r="E3295" i="2"/>
  <c r="E3296" i="2"/>
  <c r="E3297" i="2"/>
  <c r="G3297" i="2" s="1"/>
  <c r="E3298" i="2"/>
  <c r="E3299" i="2"/>
  <c r="E3300" i="2"/>
  <c r="E3301" i="2"/>
  <c r="E3302" i="2"/>
  <c r="E3303" i="2"/>
  <c r="E3304" i="2"/>
  <c r="E3305" i="2"/>
  <c r="H3305" i="2" s="1"/>
  <c r="E3306" i="2"/>
  <c r="E3307" i="2"/>
  <c r="E3308" i="2"/>
  <c r="E3309" i="2"/>
  <c r="E3310" i="2"/>
  <c r="E3311" i="2"/>
  <c r="E3312" i="2"/>
  <c r="E3313" i="2"/>
  <c r="G3313" i="2" s="1"/>
  <c r="E3314" i="2"/>
  <c r="E3315" i="2"/>
  <c r="E3316" i="2"/>
  <c r="E3317" i="2"/>
  <c r="E3318" i="2"/>
  <c r="H3318" i="2" s="1"/>
  <c r="E3319" i="2"/>
  <c r="E3320" i="2"/>
  <c r="E3321" i="2"/>
  <c r="H3321" i="2" s="1"/>
  <c r="E3322" i="2"/>
  <c r="E3323" i="2"/>
  <c r="H3323" i="2" s="1"/>
  <c r="E3324" i="2"/>
  <c r="E3325" i="2"/>
  <c r="E3326" i="2"/>
  <c r="E3327" i="2"/>
  <c r="F3327" i="2" s="1"/>
  <c r="E3328" i="2"/>
  <c r="E3329" i="2"/>
  <c r="E3330" i="2"/>
  <c r="E3331" i="2"/>
  <c r="E3332" i="2"/>
  <c r="E3333" i="2"/>
  <c r="H3333" i="2" s="1"/>
  <c r="E3334" i="2"/>
  <c r="E3335" i="2"/>
  <c r="E3336" i="2"/>
  <c r="E3337" i="2"/>
  <c r="H3337" i="2" s="1"/>
  <c r="E3338" i="2"/>
  <c r="E3339" i="2"/>
  <c r="H3339" i="2" s="1"/>
  <c r="E3340" i="2"/>
  <c r="E3341" i="2"/>
  <c r="E3342" i="2"/>
  <c r="E3343" i="2"/>
  <c r="E3344" i="2"/>
  <c r="E3345" i="2"/>
  <c r="H3345" i="2" s="1"/>
  <c r="E3346" i="2"/>
  <c r="E3347" i="2"/>
  <c r="E3348" i="2"/>
  <c r="E3349" i="2"/>
  <c r="H3349" i="2" s="1"/>
  <c r="E3350" i="2"/>
  <c r="E3351" i="2"/>
  <c r="E3352" i="2"/>
  <c r="E3353" i="2"/>
  <c r="H3353" i="2" s="1"/>
  <c r="E3354" i="2"/>
  <c r="E3355" i="2"/>
  <c r="E3356" i="2"/>
  <c r="E3357" i="2"/>
  <c r="E3358" i="2"/>
  <c r="E3359" i="2"/>
  <c r="E3360" i="2"/>
  <c r="E3361" i="2"/>
  <c r="H3361" i="2" s="1"/>
  <c r="E3362" i="2"/>
  <c r="E3363" i="2"/>
  <c r="E3364" i="2"/>
  <c r="E3365" i="2"/>
  <c r="E3366" i="2"/>
  <c r="E3367" i="2"/>
  <c r="E3368" i="2"/>
  <c r="E3369" i="2"/>
  <c r="H3369" i="2" s="1"/>
  <c r="E3370" i="2"/>
  <c r="E3371" i="2"/>
  <c r="E3372" i="2"/>
  <c r="E3373" i="2"/>
  <c r="E3374" i="2"/>
  <c r="E3375" i="2"/>
  <c r="E3376" i="2"/>
  <c r="E3377" i="2"/>
  <c r="G3377" i="2" s="1"/>
  <c r="E3378" i="2"/>
  <c r="E3379" i="2"/>
  <c r="E3380" i="2"/>
  <c r="E3381" i="2"/>
  <c r="E3382" i="2"/>
  <c r="E3383" i="2"/>
  <c r="E3384" i="2"/>
  <c r="E3385" i="2"/>
  <c r="H3385" i="2" s="1"/>
  <c r="E3386" i="2"/>
  <c r="E3387" i="2"/>
  <c r="E3388" i="2"/>
  <c r="H3388" i="2" s="1"/>
  <c r="E3389" i="2"/>
  <c r="E3390" i="2"/>
  <c r="E3391" i="2"/>
  <c r="E3392" i="2"/>
  <c r="E3393" i="2"/>
  <c r="H3393" i="2" s="1"/>
  <c r="E3394" i="2"/>
  <c r="E3395" i="2"/>
  <c r="E3396" i="2"/>
  <c r="E3397" i="2"/>
  <c r="E3398" i="2"/>
  <c r="H3398" i="2" s="1"/>
  <c r="E3399" i="2"/>
  <c r="E3400" i="2"/>
  <c r="H3400" i="2" s="1"/>
  <c r="E3401" i="2"/>
  <c r="G3401" i="2" s="1"/>
  <c r="E3402" i="2"/>
  <c r="E3403" i="2"/>
  <c r="E3404" i="2"/>
  <c r="E3405" i="2"/>
  <c r="E3406" i="2"/>
  <c r="E3407" i="2"/>
  <c r="E3408" i="2"/>
  <c r="E3409" i="2"/>
  <c r="H3409" i="2" s="1"/>
  <c r="E3410" i="2"/>
  <c r="E3411" i="2"/>
  <c r="E3412" i="2"/>
  <c r="E3413" i="2"/>
  <c r="E3414" i="2"/>
  <c r="E3415" i="2"/>
  <c r="E3416" i="2"/>
  <c r="E3417" i="2"/>
  <c r="H3417" i="2" s="1"/>
  <c r="E3418" i="2"/>
  <c r="E3419" i="2"/>
  <c r="H3419" i="2" s="1"/>
  <c r="E3420" i="2"/>
  <c r="E3421" i="2"/>
  <c r="E3422" i="2"/>
  <c r="E3423" i="2"/>
  <c r="E3424" i="2"/>
  <c r="E3425" i="2"/>
  <c r="G3425" i="2" s="1"/>
  <c r="E3426" i="2"/>
  <c r="F3426" i="2" s="1"/>
  <c r="E3427" i="2"/>
  <c r="E3428" i="2"/>
  <c r="E3429" i="2"/>
  <c r="E3430" i="2"/>
  <c r="E3431" i="2"/>
  <c r="E3432" i="2"/>
  <c r="H3432" i="2" s="1"/>
  <c r="E3433" i="2"/>
  <c r="H3433" i="2" s="1"/>
  <c r="E3434" i="2"/>
  <c r="E3435" i="2"/>
  <c r="E3436" i="2"/>
  <c r="E3437" i="2"/>
  <c r="E3438" i="2"/>
  <c r="E3439" i="2"/>
  <c r="E3440" i="2"/>
  <c r="E3441" i="2"/>
  <c r="H3441" i="2" s="1"/>
  <c r="E3442" i="2"/>
  <c r="E3443" i="2"/>
  <c r="E3444" i="2"/>
  <c r="E3445" i="2"/>
  <c r="H3445" i="2" s="1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G3457" i="2" s="1"/>
  <c r="E3458" i="2"/>
  <c r="E3459" i="2"/>
  <c r="H3459" i="2" s="1"/>
  <c r="E3460" i="2"/>
  <c r="E3461" i="2"/>
  <c r="H3461" i="2" s="1"/>
  <c r="E3462" i="2"/>
  <c r="E3463" i="2"/>
  <c r="E3464" i="2"/>
  <c r="E3465" i="2"/>
  <c r="H3465" i="2" s="1"/>
  <c r="E3466" i="2"/>
  <c r="E3467" i="2"/>
  <c r="E3468" i="2"/>
  <c r="E3469" i="2"/>
  <c r="E3470" i="2"/>
  <c r="E3471" i="2"/>
  <c r="F3471" i="2" s="1"/>
  <c r="E3472" i="2"/>
  <c r="E3473" i="2"/>
  <c r="G3473" i="2" s="1"/>
  <c r="E3474" i="2"/>
  <c r="E3475" i="2"/>
  <c r="E3476" i="2"/>
  <c r="E3477" i="2"/>
  <c r="E3478" i="2"/>
  <c r="H3478" i="2" s="1"/>
  <c r="E3479" i="2"/>
  <c r="E3480" i="2"/>
  <c r="H3480" i="2" s="1"/>
  <c r="E3481" i="2"/>
  <c r="G3481" i="2" s="1"/>
  <c r="E3482" i="2"/>
  <c r="E3483" i="2"/>
  <c r="E3484" i="2"/>
  <c r="E3485" i="2"/>
  <c r="G3485" i="2" s="1"/>
  <c r="E3486" i="2"/>
  <c r="E3487" i="2"/>
  <c r="E3488" i="2"/>
  <c r="E3489" i="2"/>
  <c r="H3489" i="2" s="1"/>
  <c r="E3490" i="2"/>
  <c r="E3491" i="2"/>
  <c r="E3492" i="2"/>
  <c r="E3493" i="2"/>
  <c r="E3494" i="2"/>
  <c r="E3495" i="2"/>
  <c r="E3496" i="2"/>
  <c r="E3497" i="2"/>
  <c r="H3497" i="2" s="1"/>
  <c r="E3498" i="2"/>
  <c r="E3499" i="2"/>
  <c r="E3500" i="2"/>
  <c r="E3501" i="2"/>
  <c r="E3502" i="2"/>
  <c r="E3503" i="2"/>
  <c r="E3504" i="2"/>
  <c r="E3505" i="2"/>
  <c r="H3505" i="2" s="1"/>
  <c r="E3506" i="2"/>
  <c r="E3507" i="2"/>
  <c r="E3508" i="2"/>
  <c r="E3509" i="2"/>
  <c r="E3510" i="2"/>
  <c r="E3511" i="2"/>
  <c r="H3511" i="2" s="1"/>
  <c r="E3512" i="2"/>
  <c r="E3513" i="2"/>
  <c r="H3513" i="2" s="1"/>
  <c r="E3514" i="2"/>
  <c r="G3514" i="2" s="1"/>
  <c r="E3515" i="2"/>
  <c r="E3516" i="2"/>
  <c r="E3517" i="2"/>
  <c r="E3518" i="2"/>
  <c r="E3519" i="2"/>
  <c r="E3520" i="2"/>
  <c r="E3521" i="2"/>
  <c r="G3521" i="2" s="1"/>
  <c r="E3522" i="2"/>
  <c r="E3523" i="2"/>
  <c r="E3524" i="2"/>
  <c r="E3525" i="2"/>
  <c r="E3526" i="2"/>
  <c r="H3526" i="2" s="1"/>
  <c r="E3527" i="2"/>
  <c r="E3528" i="2"/>
  <c r="H3528" i="2" s="1"/>
  <c r="E3529" i="2"/>
  <c r="H3529" i="2" s="1"/>
  <c r="E3530" i="2"/>
  <c r="E3531" i="2"/>
  <c r="E3532" i="2"/>
  <c r="E3533" i="2"/>
  <c r="E3534" i="2"/>
  <c r="E3535" i="2"/>
  <c r="E3536" i="2"/>
  <c r="E3537" i="2"/>
  <c r="G3537" i="2" s="1"/>
  <c r="E3538" i="2"/>
  <c r="E3539" i="2"/>
  <c r="E3540" i="2"/>
  <c r="H3540" i="2" s="1"/>
  <c r="E3541" i="2"/>
  <c r="H3541" i="2" s="1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H3553" i="2" s="1"/>
  <c r="E3554" i="2"/>
  <c r="E3555" i="2"/>
  <c r="E3556" i="2"/>
  <c r="E3557" i="2"/>
  <c r="E3558" i="2"/>
  <c r="E3559" i="2"/>
  <c r="E3560" i="2"/>
  <c r="E3561" i="2"/>
  <c r="H3561" i="2" s="1"/>
  <c r="E3562" i="2"/>
  <c r="E3563" i="2"/>
  <c r="H3563" i="2" s="1"/>
  <c r="E3564" i="2"/>
  <c r="E3565" i="2"/>
  <c r="H3565" i="2" s="1"/>
  <c r="E3566" i="2"/>
  <c r="E3567" i="2"/>
  <c r="E3568" i="2"/>
  <c r="E3569" i="2"/>
  <c r="G3569" i="2" s="1"/>
  <c r="E3570" i="2"/>
  <c r="E3571" i="2"/>
  <c r="E3572" i="2"/>
  <c r="E3573" i="2"/>
  <c r="H3573" i="2" s="1"/>
  <c r="E3574" i="2"/>
  <c r="H3574" i="2" s="1"/>
  <c r="E3575" i="2"/>
  <c r="E3576" i="2"/>
  <c r="E3577" i="2"/>
  <c r="H3577" i="2" s="1"/>
  <c r="E3578" i="2"/>
  <c r="E3579" i="2"/>
  <c r="E3580" i="2"/>
  <c r="E3581" i="2"/>
  <c r="E3582" i="2"/>
  <c r="E3583" i="2"/>
  <c r="E3584" i="2"/>
  <c r="E3585" i="2"/>
  <c r="H3585" i="2" s="1"/>
  <c r="E3586" i="2"/>
  <c r="E3587" i="2"/>
  <c r="E3588" i="2"/>
  <c r="E3589" i="2"/>
  <c r="E3590" i="2"/>
  <c r="E3591" i="2"/>
  <c r="E3592" i="2"/>
  <c r="H3592" i="2" s="1"/>
  <c r="E3593" i="2"/>
  <c r="H3593" i="2" s="1"/>
  <c r="E3594" i="2"/>
  <c r="E3595" i="2"/>
  <c r="H3595" i="2" s="1"/>
  <c r="E3596" i="2"/>
  <c r="E3597" i="2"/>
  <c r="E3598" i="2"/>
  <c r="E3599" i="2"/>
  <c r="E3600" i="2"/>
  <c r="E3601" i="2"/>
  <c r="H3601" i="2" s="1"/>
  <c r="E3602" i="2"/>
  <c r="E3603" i="2"/>
  <c r="E3604" i="2"/>
  <c r="E3605" i="2"/>
  <c r="H3605" i="2" s="1"/>
  <c r="E3606" i="2"/>
  <c r="E3607" i="2"/>
  <c r="E3608" i="2"/>
  <c r="E3609" i="2"/>
  <c r="G3609" i="2" s="1"/>
  <c r="E3610" i="2"/>
  <c r="E3611" i="2"/>
  <c r="E3612" i="2"/>
  <c r="E3613" i="2"/>
  <c r="E3614" i="2"/>
  <c r="E3615" i="2"/>
  <c r="E3616" i="2"/>
  <c r="E3617" i="2"/>
  <c r="H3617" i="2" s="1"/>
  <c r="E3618" i="2"/>
  <c r="E3619" i="2"/>
  <c r="E3620" i="2"/>
  <c r="E3621" i="2"/>
  <c r="H3621" i="2" s="1"/>
  <c r="E3622" i="2"/>
  <c r="E3623" i="2"/>
  <c r="H3623" i="2" s="1"/>
  <c r="E3624" i="2"/>
  <c r="G3624" i="2" s="1"/>
  <c r="E3625" i="2"/>
  <c r="H3625" i="2" s="1"/>
  <c r="E3626" i="2"/>
  <c r="E3627" i="2"/>
  <c r="E3628" i="2"/>
  <c r="E3629" i="2"/>
  <c r="E3630" i="2"/>
  <c r="E3631" i="2"/>
  <c r="F3631" i="2" s="1"/>
  <c r="E3632" i="2"/>
  <c r="E3633" i="2"/>
  <c r="H3633" i="2" s="1"/>
  <c r="E3634" i="2"/>
  <c r="E3635" i="2"/>
  <c r="H3635" i="2" s="1"/>
  <c r="E3636" i="2"/>
  <c r="E3637" i="2"/>
  <c r="E3638" i="2"/>
  <c r="E3639" i="2"/>
  <c r="E3640" i="2"/>
  <c r="E3641" i="2"/>
  <c r="E3642" i="2"/>
  <c r="E3643" i="2"/>
  <c r="H3643" i="2" s="1"/>
  <c r="E3644" i="2"/>
  <c r="E3645" i="2"/>
  <c r="H3645" i="2" s="1"/>
  <c r="E3646" i="2"/>
  <c r="E3647" i="2"/>
  <c r="E3648" i="2"/>
  <c r="E3649" i="2"/>
  <c r="G3649" i="2" s="1"/>
  <c r="E3650" i="2"/>
  <c r="E3651" i="2"/>
  <c r="H3651" i="2" s="1"/>
  <c r="E3652" i="2"/>
  <c r="E3653" i="2"/>
  <c r="E3654" i="2"/>
  <c r="G3654" i="2" s="1"/>
  <c r="E3655" i="2"/>
  <c r="E3656" i="2"/>
  <c r="E3657" i="2"/>
  <c r="F3657" i="2" s="1"/>
  <c r="E3658" i="2"/>
  <c r="E3659" i="2"/>
  <c r="E3660" i="2"/>
  <c r="E3661" i="2"/>
  <c r="E3662" i="2"/>
  <c r="E3663" i="2"/>
  <c r="F3663" i="2" s="1"/>
  <c r="E3664" i="2"/>
  <c r="E3665" i="2"/>
  <c r="H3665" i="2" s="1"/>
  <c r="E3666" i="2"/>
  <c r="E3667" i="2"/>
  <c r="E3668" i="2"/>
  <c r="H3668" i="2" s="1"/>
  <c r="E3669" i="2"/>
  <c r="H3669" i="2" s="1"/>
  <c r="E3670" i="2"/>
  <c r="E3671" i="2"/>
  <c r="E3672" i="2"/>
  <c r="E3673" i="2"/>
  <c r="H3673" i="2" s="1"/>
  <c r="E3674" i="2"/>
  <c r="E3675" i="2"/>
  <c r="E3676" i="2"/>
  <c r="E3677" i="2"/>
  <c r="E3678" i="2"/>
  <c r="E3679" i="2"/>
  <c r="E3680" i="2"/>
  <c r="E3681" i="2"/>
  <c r="G3681" i="2" s="1"/>
  <c r="E3682" i="2"/>
  <c r="E3683" i="2"/>
  <c r="E3684" i="2"/>
  <c r="H3684" i="2" s="1"/>
  <c r="E3685" i="2"/>
  <c r="H3685" i="2" s="1"/>
  <c r="E3686" i="2"/>
  <c r="E3687" i="2"/>
  <c r="E3688" i="2"/>
  <c r="E3689" i="2"/>
  <c r="F3689" i="2" s="1"/>
  <c r="E3690" i="2"/>
  <c r="E3691" i="2"/>
  <c r="E3692" i="2"/>
  <c r="E3693" i="2"/>
  <c r="E3694" i="2"/>
  <c r="E3695" i="2"/>
  <c r="E3696" i="2"/>
  <c r="H3696" i="2" s="1"/>
  <c r="E3697" i="2"/>
  <c r="H3697" i="2" s="1"/>
  <c r="E3698" i="2"/>
  <c r="E3699" i="2"/>
  <c r="E3700" i="2"/>
  <c r="E3701" i="2"/>
  <c r="E3702" i="2"/>
  <c r="H3702" i="2" s="1"/>
  <c r="E3703" i="2"/>
  <c r="E3704" i="2"/>
  <c r="H3704" i="2" s="1"/>
  <c r="E3705" i="2"/>
  <c r="H3705" i="2" s="1"/>
  <c r="E3706" i="2"/>
  <c r="E3707" i="2"/>
  <c r="E3708" i="2"/>
  <c r="E3709" i="2"/>
  <c r="E3710" i="2"/>
  <c r="E3711" i="2"/>
  <c r="E3712" i="2"/>
  <c r="E3713" i="2"/>
  <c r="F3713" i="2" s="1"/>
  <c r="E3714" i="2"/>
  <c r="H3714" i="2" s="1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F3727" i="2" s="1"/>
  <c r="E3728" i="2"/>
  <c r="E3729" i="2"/>
  <c r="F3729" i="2" s="1"/>
  <c r="E3730" i="2"/>
  <c r="E3731" i="2"/>
  <c r="E3732" i="2"/>
  <c r="E3733" i="2"/>
  <c r="G3733" i="2" s="1"/>
  <c r="E3734" i="2"/>
  <c r="G3734" i="2" s="1"/>
  <c r="E3735" i="2"/>
  <c r="H3735" i="2" s="1"/>
  <c r="E3736" i="2"/>
  <c r="E3737" i="2"/>
  <c r="H3737" i="2" s="1"/>
  <c r="E3738" i="2"/>
  <c r="E3739" i="2"/>
  <c r="E3740" i="2"/>
  <c r="E3741" i="2"/>
  <c r="E3742" i="2"/>
  <c r="E3743" i="2"/>
  <c r="E3744" i="2"/>
  <c r="E3745" i="2"/>
  <c r="G3745" i="2" s="1"/>
  <c r="E3746" i="2"/>
  <c r="F3746" i="2" s="1"/>
  <c r="E3747" i="2"/>
  <c r="E3748" i="2"/>
  <c r="H3748" i="2" s="1"/>
  <c r="E3749" i="2"/>
  <c r="E3750" i="2"/>
  <c r="H3750" i="2" s="1"/>
  <c r="E3751" i="2"/>
  <c r="E3752" i="2"/>
  <c r="E3753" i="2"/>
  <c r="E3754" i="2"/>
  <c r="E3755" i="2"/>
  <c r="H3755" i="2" s="1"/>
  <c r="E3756" i="2"/>
  <c r="E3757" i="2"/>
  <c r="E3758" i="2"/>
  <c r="E3759" i="2"/>
  <c r="E3760" i="2"/>
  <c r="E3761" i="2"/>
  <c r="F3761" i="2" s="1"/>
  <c r="E3762" i="2"/>
  <c r="F3762" i="2" s="1"/>
  <c r="E3763" i="2"/>
  <c r="E3764" i="2"/>
  <c r="E3765" i="2"/>
  <c r="G3765" i="2" s="1"/>
  <c r="E3766" i="2"/>
  <c r="H3766" i="2" s="1"/>
  <c r="E3767" i="2"/>
  <c r="H3767" i="2" s="1"/>
  <c r="E3768" i="2"/>
  <c r="H3768" i="2" s="1"/>
  <c r="E3769" i="2"/>
  <c r="F3769" i="2" s="1"/>
  <c r="E3770" i="2"/>
  <c r="E3771" i="2"/>
  <c r="E3772" i="2"/>
  <c r="E3773" i="2"/>
  <c r="E3774" i="2"/>
  <c r="E3775" i="2"/>
  <c r="F3775" i="2" s="1"/>
  <c r="E3776" i="2"/>
  <c r="H3776" i="2" s="1"/>
  <c r="E3777" i="2"/>
  <c r="G3777" i="2" s="1"/>
  <c r="E3778" i="2"/>
  <c r="E3779" i="2"/>
  <c r="E3780" i="2"/>
  <c r="E3781" i="2"/>
  <c r="E3782" i="2"/>
  <c r="H3782" i="2" s="1"/>
  <c r="E3783" i="2"/>
  <c r="E3784" i="2"/>
  <c r="H3784" i="2" s="1"/>
  <c r="E3785" i="2"/>
  <c r="H3785" i="2" s="1"/>
  <c r="E3786" i="2"/>
  <c r="E3787" i="2"/>
  <c r="E3788" i="2"/>
  <c r="E3789" i="2"/>
  <c r="E3790" i="2"/>
  <c r="E3791" i="2"/>
  <c r="E3792" i="2"/>
  <c r="E3793" i="2"/>
  <c r="H3793" i="2" s="1"/>
  <c r="E3794" i="2"/>
  <c r="E3795" i="2"/>
  <c r="G3795" i="2" s="1"/>
  <c r="E3796" i="2"/>
  <c r="E3797" i="2"/>
  <c r="E3798" i="2"/>
  <c r="G3798" i="2" s="1"/>
  <c r="E3799" i="2"/>
  <c r="E3800" i="2"/>
  <c r="E3801" i="2"/>
  <c r="H3801" i="2" s="1"/>
  <c r="E3802" i="2"/>
  <c r="E3803" i="2"/>
  <c r="H3803" i="2" s="1"/>
  <c r="E3804" i="2"/>
  <c r="G3804" i="2" s="1"/>
  <c r="E3805" i="2"/>
  <c r="E3806" i="2"/>
  <c r="E3807" i="2"/>
  <c r="E3808" i="2"/>
  <c r="E3809" i="2"/>
  <c r="H3809" i="2" s="1"/>
  <c r="E3810" i="2"/>
  <c r="E3811" i="2"/>
  <c r="E3812" i="2"/>
  <c r="H3812" i="2" s="1"/>
  <c r="E3813" i="2"/>
  <c r="E3814" i="2"/>
  <c r="G3814" i="2" s="1"/>
  <c r="E3815" i="2"/>
  <c r="E3816" i="2"/>
  <c r="E3817" i="2"/>
  <c r="E3818" i="2"/>
  <c r="E3819" i="2"/>
  <c r="E3820" i="2"/>
  <c r="E3821" i="2"/>
  <c r="H3821" i="2" s="1"/>
  <c r="E3822" i="2"/>
  <c r="E3823" i="2"/>
  <c r="E3824" i="2"/>
  <c r="E3825" i="2"/>
  <c r="H3825" i="2" s="1"/>
  <c r="E3826" i="2"/>
  <c r="F3826" i="2" s="1"/>
  <c r="E3827" i="2"/>
  <c r="E3828" i="2"/>
  <c r="E3829" i="2"/>
  <c r="E3830" i="2"/>
  <c r="H3830" i="2" s="1"/>
  <c r="E3831" i="2"/>
  <c r="H3831" i="2" s="1"/>
  <c r="E3832" i="2"/>
  <c r="H3832" i="2" s="1"/>
  <c r="E3833" i="2"/>
  <c r="H3833" i="2" s="1"/>
  <c r="E3834" i="2"/>
  <c r="E3835" i="2"/>
  <c r="E3836" i="2"/>
  <c r="H3836" i="2" s="1"/>
  <c r="E3837" i="2"/>
  <c r="E3838" i="2"/>
  <c r="E3839" i="2"/>
  <c r="E3840" i="2"/>
  <c r="E3841" i="2"/>
  <c r="F3841" i="2" s="1"/>
  <c r="E3842" i="2"/>
  <c r="H3842" i="2" s="1"/>
  <c r="E3843" i="2"/>
  <c r="E3844" i="2"/>
  <c r="H3844" i="2" s="1"/>
  <c r="E3845" i="2"/>
  <c r="H3845" i="2" s="1"/>
  <c r="E3846" i="2"/>
  <c r="H3846" i="2" s="1"/>
  <c r="E3847" i="2"/>
  <c r="E3848" i="2"/>
  <c r="H3848" i="2" s="1"/>
  <c r="E3849" i="2"/>
  <c r="H3849" i="2" s="1"/>
  <c r="E3850" i="2"/>
  <c r="E3851" i="2"/>
  <c r="E3852" i="2"/>
  <c r="E3853" i="2"/>
  <c r="E3854" i="2"/>
  <c r="E3855" i="2"/>
  <c r="F3855" i="2" s="1"/>
  <c r="E3856" i="2"/>
  <c r="E3857" i="2"/>
  <c r="H3857" i="2" s="1"/>
  <c r="E3858" i="2"/>
  <c r="F3858" i="2" s="1"/>
  <c r="E3859" i="2"/>
  <c r="E3860" i="2"/>
  <c r="E3861" i="2"/>
  <c r="G3861" i="2" s="1"/>
  <c r="E3862" i="2"/>
  <c r="E3863" i="2"/>
  <c r="E3864" i="2"/>
  <c r="H3864" i="2" s="1"/>
  <c r="E3865" i="2"/>
  <c r="F3865" i="2" s="1"/>
  <c r="E3866" i="2"/>
  <c r="E3867" i="2"/>
  <c r="E3868" i="2"/>
  <c r="E3869" i="2"/>
  <c r="E3870" i="2"/>
  <c r="E3871" i="2"/>
  <c r="E3872" i="2"/>
  <c r="H3872" i="2" s="1"/>
  <c r="E3873" i="2"/>
  <c r="H3873" i="2" s="1"/>
  <c r="E3874" i="2"/>
  <c r="E3875" i="2"/>
  <c r="G3875" i="2" s="1"/>
  <c r="E3876" i="2"/>
  <c r="E3877" i="2"/>
  <c r="H3877" i="2" s="1"/>
  <c r="E3878" i="2"/>
  <c r="H3878" i="2" s="1"/>
  <c r="E3879" i="2"/>
  <c r="H3879" i="2" s="1"/>
  <c r="E3880" i="2"/>
  <c r="E3881" i="2"/>
  <c r="H3881" i="2" s="1"/>
  <c r="E3882" i="2"/>
  <c r="E3883" i="2"/>
  <c r="G3883" i="2" s="1"/>
  <c r="E3884" i="2"/>
  <c r="E3885" i="2"/>
  <c r="E3886" i="2"/>
  <c r="E3887" i="2"/>
  <c r="E3888" i="2"/>
  <c r="E3889" i="2"/>
  <c r="G3889" i="2" s="1"/>
  <c r="E3890" i="2"/>
  <c r="E3891" i="2"/>
  <c r="E3892" i="2"/>
  <c r="H3892" i="2" s="1"/>
  <c r="E3893" i="2"/>
  <c r="E3894" i="2"/>
  <c r="G3894" i="2" s="1"/>
  <c r="E3895" i="2"/>
  <c r="H3895" i="2" s="1"/>
  <c r="E3896" i="2"/>
  <c r="E3897" i="2"/>
  <c r="G3897" i="2" s="1"/>
  <c r="E3898" i="2"/>
  <c r="E3899" i="2"/>
  <c r="H3899" i="2" s="1"/>
  <c r="E3900" i="2"/>
  <c r="E3901" i="2"/>
  <c r="E3902" i="2"/>
  <c r="E3903" i="2"/>
  <c r="E3904" i="2"/>
  <c r="H3904" i="2" s="1"/>
  <c r="E3905" i="2"/>
  <c r="G3905" i="2" s="1"/>
  <c r="E3906" i="2"/>
  <c r="F3906" i="2" s="1"/>
  <c r="E3907" i="2"/>
  <c r="G3907" i="2" s="1"/>
  <c r="E3908" i="2"/>
  <c r="E3909" i="2"/>
  <c r="G3909" i="2" s="1"/>
  <c r="E3910" i="2"/>
  <c r="H3910" i="2" s="1"/>
  <c r="E3911" i="2"/>
  <c r="E3912" i="2"/>
  <c r="H3912" i="2" s="1"/>
  <c r="E3913" i="2"/>
  <c r="H3913" i="2" s="1"/>
  <c r="E3914" i="2"/>
  <c r="E3915" i="2"/>
  <c r="E3916" i="2"/>
  <c r="E3917" i="2"/>
  <c r="E3918" i="2"/>
  <c r="E3919" i="2"/>
  <c r="E3920" i="2"/>
  <c r="E3921" i="2"/>
  <c r="H3921" i="2" s="1"/>
  <c r="E3922" i="2"/>
  <c r="F3922" i="2" s="1"/>
  <c r="E3923" i="2"/>
  <c r="E3924" i="2"/>
  <c r="E3925" i="2"/>
  <c r="H3925" i="2" s="1"/>
  <c r="E3926" i="2"/>
  <c r="H3926" i="2" s="1"/>
  <c r="E3927" i="2"/>
  <c r="E3928" i="2"/>
  <c r="H3928" i="2" s="1"/>
  <c r="E3929" i="2"/>
  <c r="H3929" i="2" s="1"/>
  <c r="E3930" i="2"/>
  <c r="E3931" i="2"/>
  <c r="H3931" i="2" s="1"/>
  <c r="E3932" i="2"/>
  <c r="E3933" i="2"/>
  <c r="E3934" i="2"/>
  <c r="E3935" i="2"/>
  <c r="E3936" i="2"/>
  <c r="E3937" i="2"/>
  <c r="H3937" i="2" s="1"/>
  <c r="E3938" i="2"/>
  <c r="F3938" i="2" s="1"/>
  <c r="E3939" i="2"/>
  <c r="E3940" i="2"/>
  <c r="E3941" i="2"/>
  <c r="E3942" i="2"/>
  <c r="H3942" i="2" s="1"/>
  <c r="E3943" i="2"/>
  <c r="H3943" i="2" s="1"/>
  <c r="E3944" i="2"/>
  <c r="E3945" i="2"/>
  <c r="E3946" i="2"/>
  <c r="E3947" i="2"/>
  <c r="H3947" i="2" s="1"/>
  <c r="E3948" i="2"/>
  <c r="E3949" i="2"/>
  <c r="E3950" i="2"/>
  <c r="E3951" i="2"/>
  <c r="E3952" i="2"/>
  <c r="E3953" i="2"/>
  <c r="H3953" i="2" s="1"/>
  <c r="E3954" i="2"/>
  <c r="E3955" i="2"/>
  <c r="E3956" i="2"/>
  <c r="E3957" i="2"/>
  <c r="H3957" i="2" s="1"/>
  <c r="E3958" i="2"/>
  <c r="E3959" i="2"/>
  <c r="E3960" i="2"/>
  <c r="H3960" i="2" s="1"/>
  <c r="E3961" i="2"/>
  <c r="H3961" i="2" s="1"/>
  <c r="E3962" i="2"/>
  <c r="E3963" i="2"/>
  <c r="H3963" i="2" s="1"/>
  <c r="E3964" i="2"/>
  <c r="H3964" i="2" s="1"/>
  <c r="E3965" i="2"/>
  <c r="E3966" i="2"/>
  <c r="E3967" i="2"/>
  <c r="E3968" i="2"/>
  <c r="E3969" i="2"/>
  <c r="F3969" i="2" s="1"/>
  <c r="E3970" i="2"/>
  <c r="E3971" i="2"/>
  <c r="E3972" i="2"/>
  <c r="E3973" i="2"/>
  <c r="H3973" i="2" s="1"/>
  <c r="E3974" i="2"/>
  <c r="H3974" i="2" s="1"/>
  <c r="E3975" i="2"/>
  <c r="G3975" i="2" s="1"/>
  <c r="E3976" i="2"/>
  <c r="E3977" i="2"/>
  <c r="H3977" i="2" s="1"/>
  <c r="E3978" i="2"/>
  <c r="E3979" i="2"/>
  <c r="H3979" i="2" s="1"/>
  <c r="E3980" i="2"/>
  <c r="E3981" i="2"/>
  <c r="E3982" i="2"/>
  <c r="E3983" i="2"/>
  <c r="F3983" i="2" s="1"/>
  <c r="E3984" i="2"/>
  <c r="E3985" i="2"/>
  <c r="F3985" i="2" s="1"/>
  <c r="E3986" i="2"/>
  <c r="E3987" i="2"/>
  <c r="H3987" i="2" s="1"/>
  <c r="E3988" i="2"/>
  <c r="E3989" i="2"/>
  <c r="E3990" i="2"/>
  <c r="E3991" i="2"/>
  <c r="G3991" i="2" s="1"/>
  <c r="E3992" i="2"/>
  <c r="G3992" i="2" s="1"/>
  <c r="E3993" i="2"/>
  <c r="H3993" i="2" s="1"/>
  <c r="E3994" i="2"/>
  <c r="E3995" i="2"/>
  <c r="H3995" i="2" s="1"/>
  <c r="E3996" i="2"/>
  <c r="E3997" i="2"/>
  <c r="E3998" i="2"/>
  <c r="E3999" i="2"/>
  <c r="F3999" i="2" s="1"/>
  <c r="E4000" i="2"/>
  <c r="E4001" i="2"/>
  <c r="H4001" i="2" s="1"/>
  <c r="E4002" i="2"/>
  <c r="E4003" i="2"/>
  <c r="E4004" i="2"/>
  <c r="E4005" i="2"/>
  <c r="H4005" i="2" s="1"/>
  <c r="E4006" i="2"/>
  <c r="H4006" i="2" s="1"/>
  <c r="E4007" i="2"/>
  <c r="H4007" i="2" s="1"/>
  <c r="E4008" i="2"/>
  <c r="H4008" i="2" s="1"/>
  <c r="E4009" i="2"/>
  <c r="H4009" i="2" s="1"/>
  <c r="E4010" i="2"/>
  <c r="E4011" i="2"/>
  <c r="E4012" i="2"/>
  <c r="E4013" i="2"/>
  <c r="E4014" i="2"/>
  <c r="E4015" i="2"/>
  <c r="F4015" i="2" s="1"/>
  <c r="E4016" i="2"/>
  <c r="E4017" i="2"/>
  <c r="G4017" i="2" s="1"/>
  <c r="E4018" i="2"/>
  <c r="E4019" i="2"/>
  <c r="E4020" i="2"/>
  <c r="E4021" i="2"/>
  <c r="H4021" i="2" s="1"/>
  <c r="E4022" i="2"/>
  <c r="E4023" i="2"/>
  <c r="H4023" i="2" s="1"/>
  <c r="E4024" i="2"/>
  <c r="H4024" i="2" s="1"/>
  <c r="E4025" i="2"/>
  <c r="H4025" i="2" s="1"/>
  <c r="E4026" i="2"/>
  <c r="G4026" i="2" s="1"/>
  <c r="E4027" i="2"/>
  <c r="E4028" i="2"/>
  <c r="E4029" i="2"/>
  <c r="E4030" i="2"/>
  <c r="E4031" i="2"/>
  <c r="E4032" i="2"/>
  <c r="H4032" i="2" s="1"/>
  <c r="E4033" i="2"/>
  <c r="H4033" i="2" s="1"/>
  <c r="E4034" i="2"/>
  <c r="E4035" i="2"/>
  <c r="E4036" i="2"/>
  <c r="H4036" i="2" s="1"/>
  <c r="E4037" i="2"/>
  <c r="H4037" i="2" s="1"/>
  <c r="E4038" i="2"/>
  <c r="E4039" i="2"/>
  <c r="G4039" i="2" s="1"/>
  <c r="E4040" i="2"/>
  <c r="E4041" i="2"/>
  <c r="H4041" i="2" s="1"/>
  <c r="E4042" i="2"/>
  <c r="E4043" i="2"/>
  <c r="H4043" i="2" s="1"/>
  <c r="E4044" i="2"/>
  <c r="E4045" i="2"/>
  <c r="E4046" i="2"/>
  <c r="E4047" i="2"/>
  <c r="E4048" i="2"/>
  <c r="H4048" i="2" s="1"/>
  <c r="E4049" i="2"/>
  <c r="H4049" i="2" s="1"/>
  <c r="E4050" i="2"/>
  <c r="E4051" i="2"/>
  <c r="H4051" i="2" s="1"/>
  <c r="E4052" i="2"/>
  <c r="G4052" i="2" s="1"/>
  <c r="E4053" i="2"/>
  <c r="E4054" i="2"/>
  <c r="E4055" i="2"/>
  <c r="H4055" i="2" s="1"/>
  <c r="E4056" i="2"/>
  <c r="G4056" i="2" s="1"/>
  <c r="E4057" i="2"/>
  <c r="H4057" i="2" s="1"/>
  <c r="E4058" i="2"/>
  <c r="E4059" i="2"/>
  <c r="E4060" i="2"/>
  <c r="E4061" i="2"/>
  <c r="H4061" i="2" s="1"/>
  <c r="E4062" i="2"/>
  <c r="E4063" i="2"/>
  <c r="F4063" i="2" s="1"/>
  <c r="E4064" i="2"/>
  <c r="E4065" i="2"/>
  <c r="G4065" i="2" s="1"/>
  <c r="E4066" i="2"/>
  <c r="E4067" i="2"/>
  <c r="E4068" i="2"/>
  <c r="E4069" i="2"/>
  <c r="G4069" i="2" s="1"/>
  <c r="E4070" i="2"/>
  <c r="E4071" i="2"/>
  <c r="G4071" i="2" s="1"/>
  <c r="E4072" i="2"/>
  <c r="H4072" i="2" s="1"/>
  <c r="E4073" i="2"/>
  <c r="H4073" i="2" s="1"/>
  <c r="E4074" i="2"/>
  <c r="E4075" i="2"/>
  <c r="E4076" i="2"/>
  <c r="E4077" i="2"/>
  <c r="H4077" i="2" s="1"/>
  <c r="E4078" i="2"/>
  <c r="E4079" i="2"/>
  <c r="F4079" i="2" s="1"/>
  <c r="E4080" i="2"/>
  <c r="E4081" i="2"/>
  <c r="H4081" i="2" s="1"/>
  <c r="E4082" i="2"/>
  <c r="E4083" i="2"/>
  <c r="E4084" i="2"/>
  <c r="E4085" i="2"/>
  <c r="H4085" i="2" s="1"/>
  <c r="E4086" i="2"/>
  <c r="H4086" i="2" s="1"/>
  <c r="E4087" i="2"/>
  <c r="E4088" i="2"/>
  <c r="H4088" i="2" s="1"/>
  <c r="E4089" i="2"/>
  <c r="H4089" i="2" s="1"/>
  <c r="E4090" i="2"/>
  <c r="E4091" i="2"/>
  <c r="H4091" i="2" s="1"/>
  <c r="E4092" i="2"/>
  <c r="E4093" i="2"/>
  <c r="H4093" i="2" s="1"/>
  <c r="E4094" i="2"/>
  <c r="E4095" i="2"/>
  <c r="E4096" i="2"/>
  <c r="E4097" i="2"/>
  <c r="H4097" i="2" s="1"/>
  <c r="E4098" i="2"/>
  <c r="E4099" i="2"/>
  <c r="E4100" i="2"/>
  <c r="E4101" i="2"/>
  <c r="E4102" i="2"/>
  <c r="H4102" i="2" s="1"/>
  <c r="E4103" i="2"/>
  <c r="H4103" i="2" s="1"/>
  <c r="E4104" i="2"/>
  <c r="E4105" i="2"/>
  <c r="H4105" i="2" s="1"/>
  <c r="E4106" i="2"/>
  <c r="E4107" i="2"/>
  <c r="E4108" i="2"/>
  <c r="H4108" i="2" s="1"/>
  <c r="E4109" i="2"/>
  <c r="G4109" i="2" s="1"/>
  <c r="E4110" i="2"/>
  <c r="E4111" i="2"/>
  <c r="F4111" i="2" s="1"/>
  <c r="E4112" i="2"/>
  <c r="E4113" i="2"/>
  <c r="F4113" i="2" s="1"/>
  <c r="E4114" i="2"/>
  <c r="E4115" i="2"/>
  <c r="E4116" i="2"/>
  <c r="E4117" i="2"/>
  <c r="H4117" i="2" s="1"/>
  <c r="E4118" i="2"/>
  <c r="G4118" i="2" s="1"/>
  <c r="E4119" i="2"/>
  <c r="H4119" i="2" s="1"/>
  <c r="E4120" i="2"/>
  <c r="G4120" i="2" s="1"/>
  <c r="E4121" i="2"/>
  <c r="H4121" i="2" s="1"/>
  <c r="E4122" i="2"/>
  <c r="E4123" i="2"/>
  <c r="H4123" i="2" s="1"/>
  <c r="E4124" i="2"/>
  <c r="H4124" i="2" s="1"/>
  <c r="E4125" i="2"/>
  <c r="H4125" i="2" s="1"/>
  <c r="E4126" i="2"/>
  <c r="E4127" i="2"/>
  <c r="F4127" i="2" s="1"/>
  <c r="E4128" i="2"/>
  <c r="E4129" i="2"/>
  <c r="H4129" i="2" s="1"/>
  <c r="E4130" i="2"/>
  <c r="E4131" i="2"/>
  <c r="G4131" i="2" s="1"/>
  <c r="E4132" i="2"/>
  <c r="E4133" i="2"/>
  <c r="G4133" i="2" s="1"/>
  <c r="E4134" i="2"/>
  <c r="H4134" i="2" s="1"/>
  <c r="E4135" i="2"/>
  <c r="E4136" i="2"/>
  <c r="H4136" i="2" s="1"/>
  <c r="E4137" i="2"/>
  <c r="H4137" i="2" s="1"/>
  <c r="E4138" i="2"/>
  <c r="E4139" i="2"/>
  <c r="G4139" i="2" s="1"/>
  <c r="E4140" i="2"/>
  <c r="E4141" i="2"/>
  <c r="G4141" i="2" s="1"/>
  <c r="E4142" i="2"/>
  <c r="E4143" i="2"/>
  <c r="E4144" i="2"/>
  <c r="E4145" i="2"/>
  <c r="G4145" i="2" s="1"/>
  <c r="E4146" i="2"/>
  <c r="E4147" i="2"/>
  <c r="E4148" i="2"/>
  <c r="E4149" i="2"/>
  <c r="E4150" i="2"/>
  <c r="G4150" i="2" s="1"/>
  <c r="G1058" i="2"/>
  <c r="H1346" i="2"/>
  <c r="F1682" i="2"/>
  <c r="F1986" i="2"/>
  <c r="F2482" i="2"/>
  <c r="F2498" i="2"/>
  <c r="H2687" i="2"/>
  <c r="F2690" i="2"/>
  <c r="F2722" i="2"/>
  <c r="F2754" i="2"/>
  <c r="F2770" i="2"/>
  <c r="F2802" i="2"/>
  <c r="H2866" i="2"/>
  <c r="F2898" i="2"/>
  <c r="F2914" i="2"/>
  <c r="F2930" i="2"/>
  <c r="H2936" i="2"/>
  <c r="F2946" i="2"/>
  <c r="H2986" i="2"/>
  <c r="H2994" i="2"/>
  <c r="H3005" i="2"/>
  <c r="H3034" i="2"/>
  <c r="F3039" i="2"/>
  <c r="H3053" i="2"/>
  <c r="H3085" i="2"/>
  <c r="F3090" i="2"/>
  <c r="G3122" i="2"/>
  <c r="H3146" i="2"/>
  <c r="H3165" i="2"/>
  <c r="F3170" i="2"/>
  <c r="F3186" i="2"/>
  <c r="H3187" i="2"/>
  <c r="H3194" i="2"/>
  <c r="H3226" i="2"/>
  <c r="F3234" i="2"/>
  <c r="H3236" i="2"/>
  <c r="F3250" i="2"/>
  <c r="F3266" i="2"/>
  <c r="H3268" i="2"/>
  <c r="F3295" i="2"/>
  <c r="H3306" i="2"/>
  <c r="H3316" i="2"/>
  <c r="H3356" i="2"/>
  <c r="H3368" i="2"/>
  <c r="H3379" i="2"/>
  <c r="F3394" i="2"/>
  <c r="F3410" i="2"/>
  <c r="H3412" i="2"/>
  <c r="H3434" i="2"/>
  <c r="F3442" i="2"/>
  <c r="H3466" i="2"/>
  <c r="F3490" i="2"/>
  <c r="H3491" i="2"/>
  <c r="H3507" i="2"/>
  <c r="H3516" i="2"/>
  <c r="F3522" i="2"/>
  <c r="H3530" i="2"/>
  <c r="G3533" i="2"/>
  <c r="F3551" i="2"/>
  <c r="H3555" i="2"/>
  <c r="H3562" i="2"/>
  <c r="H3588" i="2"/>
  <c r="H3610" i="2"/>
  <c r="F3615" i="2"/>
  <c r="F3650" i="2"/>
  <c r="H3656" i="2"/>
  <c r="F3666" i="2"/>
  <c r="H3670" i="2"/>
  <c r="H3677" i="2"/>
  <c r="F3682" i="2"/>
  <c r="G3692" i="2"/>
  <c r="F3695" i="2"/>
  <c r="H3717" i="2"/>
  <c r="H3724" i="2"/>
  <c r="H3741" i="2"/>
  <c r="G3773" i="2"/>
  <c r="H3789" i="2"/>
  <c r="H3800" i="2"/>
  <c r="H3805" i="2"/>
  <c r="F3807" i="2"/>
  <c r="H3818" i="2"/>
  <c r="F3823" i="2"/>
  <c r="G3852" i="2"/>
  <c r="H3868" i="2"/>
  <c r="F3871" i="2"/>
  <c r="G3884" i="2"/>
  <c r="H3898" i="2"/>
  <c r="G3914" i="2"/>
  <c r="G3926" i="2"/>
  <c r="G3933" i="2"/>
  <c r="G3955" i="2"/>
  <c r="H3965" i="2"/>
  <c r="H3980" i="2"/>
  <c r="H3994" i="2"/>
  <c r="H4045" i="2"/>
  <c r="H4074" i="2"/>
  <c r="G4077" i="2"/>
  <c r="H4083" i="2"/>
  <c r="F4095" i="2"/>
  <c r="G4099" i="2"/>
  <c r="H4100" i="2"/>
  <c r="H4104" i="2"/>
  <c r="G4108" i="2"/>
  <c r="H4116" i="2"/>
  <c r="H4140" i="2"/>
  <c r="F4143" i="2"/>
  <c r="H338" i="2"/>
  <c r="F754" i="2"/>
  <c r="F802" i="2"/>
  <c r="H834" i="2"/>
  <c r="F850" i="2"/>
  <c r="F882" i="2"/>
  <c r="G914" i="2"/>
  <c r="F946" i="2"/>
  <c r="F1010" i="2"/>
  <c r="H1090" i="2"/>
  <c r="F1106" i="2"/>
  <c r="F1170" i="2"/>
  <c r="F1186" i="2"/>
  <c r="F1266" i="2"/>
  <c r="F1314" i="2"/>
  <c r="F1394" i="2"/>
  <c r="F1410" i="2"/>
  <c r="F1458" i="2"/>
  <c r="F1522" i="2"/>
  <c r="H1570" i="2"/>
  <c r="F1602" i="2"/>
  <c r="F1618" i="2"/>
  <c r="F1634" i="2"/>
  <c r="F1778" i="2"/>
  <c r="F1794" i="2"/>
  <c r="F1826" i="2"/>
  <c r="F1858" i="2"/>
  <c r="H1922" i="2"/>
  <c r="F1970" i="2"/>
  <c r="F2034" i="2"/>
  <c r="H2050" i="2"/>
  <c r="F2162" i="2"/>
  <c r="F2178" i="2"/>
  <c r="F2258" i="2"/>
  <c r="F2290" i="2"/>
  <c r="F2322" i="2"/>
  <c r="F2466" i="2"/>
  <c r="F2514" i="2"/>
  <c r="F2562" i="2"/>
  <c r="F2642" i="2"/>
  <c r="F2674" i="2"/>
  <c r="F2706" i="2"/>
  <c r="H2738" i="2"/>
  <c r="F2786" i="2"/>
  <c r="F2818" i="2"/>
  <c r="F2882" i="2"/>
  <c r="F2978" i="2"/>
  <c r="H3077" i="2"/>
  <c r="F3218" i="2"/>
  <c r="H3428" i="2"/>
  <c r="H3447" i="2"/>
  <c r="G3458" i="2"/>
  <c r="H3493" i="2"/>
  <c r="H3494" i="2"/>
  <c r="H3512" i="2"/>
  <c r="H3564" i="2"/>
  <c r="F3679" i="2"/>
  <c r="H3703" i="2"/>
  <c r="H3749" i="2"/>
  <c r="H3764" i="2"/>
  <c r="H3813" i="2"/>
  <c r="H3814" i="2"/>
  <c r="H3828" i="2"/>
  <c r="H3835" i="2"/>
  <c r="H3869" i="2"/>
  <c r="H3941" i="2"/>
  <c r="G3973" i="2"/>
  <c r="H3988" i="2"/>
  <c r="H3989" i="2"/>
  <c r="H4004" i="2"/>
  <c r="H4011" i="2"/>
  <c r="H4035" i="2"/>
  <c r="H4065" i="2"/>
  <c r="H15" i="2"/>
  <c r="H31" i="2"/>
  <c r="H46" i="2"/>
  <c r="H47" i="2"/>
  <c r="H63" i="2"/>
  <c r="H79" i="2"/>
  <c r="H95" i="2"/>
  <c r="H111" i="2"/>
  <c r="H127" i="2"/>
  <c r="H142" i="2"/>
  <c r="H143" i="2"/>
  <c r="H158" i="2"/>
  <c r="H159" i="2"/>
  <c r="H175" i="2"/>
  <c r="H190" i="2"/>
  <c r="H191" i="2"/>
  <c r="H207" i="2"/>
  <c r="H222" i="2"/>
  <c r="H223" i="2"/>
  <c r="H238" i="2"/>
  <c r="H239" i="2"/>
  <c r="H255" i="2"/>
  <c r="H271" i="2"/>
  <c r="H287" i="2"/>
  <c r="H302" i="2"/>
  <c r="H303" i="2"/>
  <c r="H319" i="2"/>
  <c r="H335" i="2"/>
  <c r="H351" i="2"/>
  <c r="H366" i="2"/>
  <c r="H367" i="2"/>
  <c r="H382" i="2"/>
  <c r="H383" i="2"/>
  <c r="H398" i="2"/>
  <c r="H399" i="2"/>
  <c r="H414" i="2"/>
  <c r="H415" i="2"/>
  <c r="H430" i="2"/>
  <c r="H431" i="2"/>
  <c r="H446" i="2"/>
  <c r="H447" i="2"/>
  <c r="H462" i="2"/>
  <c r="H463" i="2"/>
  <c r="H478" i="2"/>
  <c r="H479" i="2"/>
  <c r="H494" i="2"/>
  <c r="H495" i="2"/>
  <c r="H510" i="2"/>
  <c r="H511" i="2"/>
  <c r="H527" i="2"/>
  <c r="H543" i="2"/>
  <c r="H558" i="2"/>
  <c r="H559" i="2"/>
  <c r="H575" i="2"/>
  <c r="H591" i="2"/>
  <c r="H606" i="2"/>
  <c r="H607" i="2"/>
  <c r="H622" i="2"/>
  <c r="H623" i="2"/>
  <c r="H638" i="2"/>
  <c r="H639" i="2"/>
  <c r="H654" i="2"/>
  <c r="H655" i="2"/>
  <c r="H670" i="2"/>
  <c r="H671" i="2"/>
  <c r="H686" i="2"/>
  <c r="H687" i="2"/>
  <c r="H702" i="2"/>
  <c r="H703" i="2"/>
  <c r="H718" i="2"/>
  <c r="H719" i="2"/>
  <c r="H734" i="2"/>
  <c r="H735" i="2"/>
  <c r="H750" i="2"/>
  <c r="H751" i="2"/>
  <c r="H766" i="2"/>
  <c r="H814" i="2"/>
  <c r="H846" i="2"/>
  <c r="H862" i="2"/>
  <c r="H878" i="2"/>
  <c r="H894" i="2"/>
  <c r="H910" i="2"/>
  <c r="H926" i="2"/>
  <c r="H942" i="2"/>
  <c r="H958" i="2"/>
  <c r="H974" i="2"/>
  <c r="H990" i="2"/>
  <c r="H1006" i="2"/>
  <c r="H1022" i="2"/>
  <c r="H1070" i="2"/>
  <c r="H1086" i="2"/>
  <c r="H1118" i="2"/>
  <c r="H1134" i="2"/>
  <c r="H1150" i="2"/>
  <c r="H1166" i="2"/>
  <c r="H1182" i="2"/>
  <c r="H1198" i="2"/>
  <c r="H1214" i="2"/>
  <c r="H1230" i="2"/>
  <c r="H1246" i="2"/>
  <c r="H1262" i="2"/>
  <c r="H1278" i="2"/>
  <c r="H1294" i="2"/>
  <c r="H1310" i="2"/>
  <c r="H1326" i="2"/>
  <c r="H1342" i="2"/>
  <c r="H1358" i="2"/>
  <c r="H1374" i="2"/>
  <c r="H1390" i="2"/>
  <c r="H1406" i="2"/>
  <c r="H1422" i="2"/>
  <c r="H1438" i="2"/>
  <c r="H1454" i="2"/>
  <c r="H1470" i="2"/>
  <c r="H1486" i="2"/>
  <c r="H1502" i="2"/>
  <c r="H1503" i="2"/>
  <c r="H1518" i="2"/>
  <c r="H1534" i="2"/>
  <c r="H1550" i="2"/>
  <c r="H1566" i="2"/>
  <c r="H1582" i="2"/>
  <c r="H1598" i="2"/>
  <c r="H1614" i="2"/>
  <c r="H1630" i="2"/>
  <c r="H1646" i="2"/>
  <c r="H1662" i="2"/>
  <c r="H1678" i="2"/>
  <c r="H1694" i="2"/>
  <c r="H1710" i="2"/>
  <c r="H1726" i="2"/>
  <c r="H1742" i="2"/>
  <c r="H1758" i="2"/>
  <c r="H1774" i="2"/>
  <c r="H1790" i="2"/>
  <c r="H1806" i="2"/>
  <c r="H1822" i="2"/>
  <c r="H1838" i="2"/>
  <c r="H1854" i="2"/>
  <c r="H1870" i="2"/>
  <c r="H1886" i="2"/>
  <c r="G1887" i="2"/>
  <c r="H1902" i="2"/>
  <c r="H1918" i="2"/>
  <c r="H1934" i="2"/>
  <c r="H1935" i="2"/>
  <c r="H1951" i="2"/>
  <c r="H1967" i="2"/>
  <c r="H1983" i="2"/>
  <c r="H1999" i="2"/>
  <c r="H2015" i="2"/>
  <c r="H2031" i="2"/>
  <c r="H2047" i="2"/>
  <c r="H2063" i="2"/>
  <c r="H2079" i="2"/>
  <c r="H2095" i="2"/>
  <c r="H2111" i="2"/>
  <c r="H2127" i="2"/>
  <c r="H2143" i="2"/>
  <c r="H2159" i="2"/>
  <c r="H2175" i="2"/>
  <c r="H2191" i="2"/>
  <c r="H2207" i="2"/>
  <c r="H2223" i="2"/>
  <c r="H2239" i="2"/>
  <c r="H2255" i="2"/>
  <c r="H2271" i="2"/>
  <c r="H2287" i="2"/>
  <c r="H2303" i="2"/>
  <c r="H2319" i="2"/>
  <c r="H2335" i="2"/>
  <c r="H2351" i="2"/>
  <c r="H2367" i="2"/>
  <c r="H2383" i="2"/>
  <c r="H2399" i="2"/>
  <c r="G2415" i="2"/>
  <c r="H2527" i="2"/>
  <c r="H2671" i="2"/>
  <c r="H2879" i="2"/>
  <c r="H2943" i="2"/>
  <c r="F2991" i="2"/>
  <c r="F3007" i="2"/>
  <c r="F3055" i="2"/>
  <c r="F3071" i="2"/>
  <c r="F3087" i="2"/>
  <c r="F3103" i="2"/>
  <c r="H3135" i="2"/>
  <c r="F3151" i="2"/>
  <c r="F3167" i="2"/>
  <c r="F3199" i="2"/>
  <c r="F3215" i="2"/>
  <c r="F3231" i="2"/>
  <c r="F3263" i="2"/>
  <c r="F3279" i="2"/>
  <c r="F3311" i="2"/>
  <c r="F3343" i="2"/>
  <c r="F3359" i="2"/>
  <c r="F3375" i="2"/>
  <c r="F3391" i="2"/>
  <c r="F3407" i="2"/>
  <c r="F3423" i="2"/>
  <c r="F3439" i="2"/>
  <c r="F3455" i="2"/>
  <c r="F3487" i="2"/>
  <c r="F3503" i="2"/>
  <c r="F3519" i="2"/>
  <c r="F3535" i="2"/>
  <c r="F3567" i="2"/>
  <c r="F3583" i="2"/>
  <c r="F3599" i="2"/>
  <c r="F3647" i="2"/>
  <c r="F3711" i="2"/>
  <c r="F3743" i="2"/>
  <c r="F3759" i="2"/>
  <c r="H3777" i="2"/>
  <c r="F3791" i="2"/>
  <c r="G3839" i="2"/>
  <c r="F3887" i="2"/>
  <c r="F3903" i="2"/>
  <c r="F3919" i="2"/>
  <c r="F3935" i="2"/>
  <c r="F3951" i="2"/>
  <c r="F3967" i="2"/>
  <c r="F4031" i="2"/>
  <c r="F4047" i="2"/>
  <c r="H3" i="2"/>
  <c r="H4" i="2"/>
  <c r="H5" i="2"/>
  <c r="H6" i="2"/>
  <c r="H7" i="2"/>
  <c r="H8" i="2"/>
  <c r="H10" i="2"/>
  <c r="H11" i="2"/>
  <c r="H12" i="2"/>
  <c r="H13" i="2"/>
  <c r="H14" i="2"/>
  <c r="H16" i="2"/>
  <c r="H17" i="2"/>
  <c r="H19" i="2"/>
  <c r="H20" i="2"/>
  <c r="H21" i="2"/>
  <c r="H22" i="2"/>
  <c r="H23" i="2"/>
  <c r="H24" i="2"/>
  <c r="H26" i="2"/>
  <c r="H27" i="2"/>
  <c r="H28" i="2"/>
  <c r="H29" i="2"/>
  <c r="H30" i="2"/>
  <c r="H32" i="2"/>
  <c r="H33" i="2"/>
  <c r="H35" i="2"/>
  <c r="H36" i="2"/>
  <c r="H37" i="2"/>
  <c r="H38" i="2"/>
  <c r="H39" i="2"/>
  <c r="H40" i="2"/>
  <c r="H42" i="2"/>
  <c r="H43" i="2"/>
  <c r="H44" i="2"/>
  <c r="H45" i="2"/>
  <c r="H48" i="2"/>
  <c r="H49" i="2"/>
  <c r="H51" i="2"/>
  <c r="H52" i="2"/>
  <c r="H53" i="2"/>
  <c r="H54" i="2"/>
  <c r="H55" i="2"/>
  <c r="H56" i="2"/>
  <c r="H58" i="2"/>
  <c r="H59" i="2"/>
  <c r="H60" i="2"/>
  <c r="H61" i="2"/>
  <c r="H62" i="2"/>
  <c r="H64" i="2"/>
  <c r="H65" i="2"/>
  <c r="H67" i="2"/>
  <c r="H68" i="2"/>
  <c r="H69" i="2"/>
  <c r="H70" i="2"/>
  <c r="H71" i="2"/>
  <c r="H72" i="2"/>
  <c r="H74" i="2"/>
  <c r="H75" i="2"/>
  <c r="H76" i="2"/>
  <c r="H77" i="2"/>
  <c r="H78" i="2"/>
  <c r="H80" i="2"/>
  <c r="H81" i="2"/>
  <c r="H83" i="2"/>
  <c r="H84" i="2"/>
  <c r="H85" i="2"/>
  <c r="H86" i="2"/>
  <c r="H87" i="2"/>
  <c r="H88" i="2"/>
  <c r="H90" i="2"/>
  <c r="H91" i="2"/>
  <c r="H92" i="2"/>
  <c r="H93" i="2"/>
  <c r="H94" i="2"/>
  <c r="H96" i="2"/>
  <c r="H97" i="2"/>
  <c r="H99" i="2"/>
  <c r="H100" i="2"/>
  <c r="H101" i="2"/>
  <c r="H102" i="2"/>
  <c r="H103" i="2"/>
  <c r="H104" i="2"/>
  <c r="H106" i="2"/>
  <c r="H107" i="2"/>
  <c r="H108" i="2"/>
  <c r="H109" i="2"/>
  <c r="H110" i="2"/>
  <c r="H112" i="2"/>
  <c r="H113" i="2"/>
  <c r="H115" i="2"/>
  <c r="H116" i="2"/>
  <c r="H117" i="2"/>
  <c r="H118" i="2"/>
  <c r="H119" i="2"/>
  <c r="H120" i="2"/>
  <c r="H122" i="2"/>
  <c r="H123" i="2"/>
  <c r="H124" i="2"/>
  <c r="H125" i="2"/>
  <c r="H126" i="2"/>
  <c r="H128" i="2"/>
  <c r="H131" i="2"/>
  <c r="H132" i="2"/>
  <c r="H133" i="2"/>
  <c r="H134" i="2"/>
  <c r="H135" i="2"/>
  <c r="H136" i="2"/>
  <c r="H138" i="2"/>
  <c r="H139" i="2"/>
  <c r="H140" i="2"/>
  <c r="H141" i="2"/>
  <c r="H144" i="2"/>
  <c r="H147" i="2"/>
  <c r="H148" i="2"/>
  <c r="H149" i="2"/>
  <c r="H150" i="2"/>
  <c r="H151" i="2"/>
  <c r="H152" i="2"/>
  <c r="H154" i="2"/>
  <c r="H155" i="2"/>
  <c r="H156" i="2"/>
  <c r="H157" i="2"/>
  <c r="H160" i="2"/>
  <c r="H161" i="2"/>
  <c r="H163" i="2"/>
  <c r="H164" i="2"/>
  <c r="H165" i="2"/>
  <c r="H166" i="2"/>
  <c r="H167" i="2"/>
  <c r="H168" i="2"/>
  <c r="H170" i="2"/>
  <c r="H171" i="2"/>
  <c r="H172" i="2"/>
  <c r="H173" i="2"/>
  <c r="H174" i="2"/>
  <c r="H176" i="2"/>
  <c r="H177" i="2"/>
  <c r="H179" i="2"/>
  <c r="H180" i="2"/>
  <c r="H181" i="2"/>
  <c r="H182" i="2"/>
  <c r="H183" i="2"/>
  <c r="H184" i="2"/>
  <c r="H186" i="2"/>
  <c r="H187" i="2"/>
  <c r="H188" i="2"/>
  <c r="H189" i="2"/>
  <c r="H192" i="2"/>
  <c r="H195" i="2"/>
  <c r="H196" i="2"/>
  <c r="H197" i="2"/>
  <c r="H198" i="2"/>
  <c r="H199" i="2"/>
  <c r="H200" i="2"/>
  <c r="H202" i="2"/>
  <c r="H203" i="2"/>
  <c r="H204" i="2"/>
  <c r="H205" i="2"/>
  <c r="H206" i="2"/>
  <c r="H208" i="2"/>
  <c r="H209" i="2"/>
  <c r="H211" i="2"/>
  <c r="H212" i="2"/>
  <c r="H213" i="2"/>
  <c r="H214" i="2"/>
  <c r="H215" i="2"/>
  <c r="H216" i="2"/>
  <c r="H218" i="2"/>
  <c r="H219" i="2"/>
  <c r="H220" i="2"/>
  <c r="H221" i="2"/>
  <c r="H224" i="2"/>
  <c r="H227" i="2"/>
  <c r="H228" i="2"/>
  <c r="H229" i="2"/>
  <c r="H230" i="2"/>
  <c r="H231" i="2"/>
  <c r="H232" i="2"/>
  <c r="H234" i="2"/>
  <c r="H235" i="2"/>
  <c r="H236" i="2"/>
  <c r="H237" i="2"/>
  <c r="H240" i="2"/>
  <c r="H241" i="2"/>
  <c r="H243" i="2"/>
  <c r="H244" i="2"/>
  <c r="H245" i="2"/>
  <c r="H246" i="2"/>
  <c r="H247" i="2"/>
  <c r="H248" i="2"/>
  <c r="H250" i="2"/>
  <c r="H251" i="2"/>
  <c r="H252" i="2"/>
  <c r="H253" i="2"/>
  <c r="H254" i="2"/>
  <c r="H256" i="2"/>
  <c r="H257" i="2"/>
  <c r="H259" i="2"/>
  <c r="H260" i="2"/>
  <c r="H261" i="2"/>
  <c r="H262" i="2"/>
  <c r="H263" i="2"/>
  <c r="H264" i="2"/>
  <c r="H266" i="2"/>
  <c r="H267" i="2"/>
  <c r="H268" i="2"/>
  <c r="H269" i="2"/>
  <c r="H270" i="2"/>
  <c r="H272" i="2"/>
  <c r="H273" i="2"/>
  <c r="H275" i="2"/>
  <c r="H276" i="2"/>
  <c r="H277" i="2"/>
  <c r="H278" i="2"/>
  <c r="H279" i="2"/>
  <c r="H280" i="2"/>
  <c r="H282" i="2"/>
  <c r="H283" i="2"/>
  <c r="H284" i="2"/>
  <c r="H285" i="2"/>
  <c r="H286" i="2"/>
  <c r="H288" i="2"/>
  <c r="H289" i="2"/>
  <c r="H291" i="2"/>
  <c r="H292" i="2"/>
  <c r="H293" i="2"/>
  <c r="H294" i="2"/>
  <c r="H295" i="2"/>
  <c r="H296" i="2"/>
  <c r="H298" i="2"/>
  <c r="H299" i="2"/>
  <c r="H300" i="2"/>
  <c r="H301" i="2"/>
  <c r="H304" i="2"/>
  <c r="H305" i="2"/>
  <c r="H307" i="2"/>
  <c r="H308" i="2"/>
  <c r="H309" i="2"/>
  <c r="H310" i="2"/>
  <c r="H311" i="2"/>
  <c r="H312" i="2"/>
  <c r="H314" i="2"/>
  <c r="H315" i="2"/>
  <c r="H316" i="2"/>
  <c r="H317" i="2"/>
  <c r="H318" i="2"/>
  <c r="H320" i="2"/>
  <c r="H321" i="2"/>
  <c r="H323" i="2"/>
  <c r="H324" i="2"/>
  <c r="H325" i="2"/>
  <c r="H326" i="2"/>
  <c r="H327" i="2"/>
  <c r="H328" i="2"/>
  <c r="H330" i="2"/>
  <c r="H331" i="2"/>
  <c r="H332" i="2"/>
  <c r="H333" i="2"/>
  <c r="H334" i="2"/>
  <c r="H336" i="2"/>
  <c r="H339" i="2"/>
  <c r="H340" i="2"/>
  <c r="H341" i="2"/>
  <c r="H342" i="2"/>
  <c r="H343" i="2"/>
  <c r="H344" i="2"/>
  <c r="H346" i="2"/>
  <c r="H347" i="2"/>
  <c r="H348" i="2"/>
  <c r="H349" i="2"/>
  <c r="H350" i="2"/>
  <c r="H352" i="2"/>
  <c r="H353" i="2"/>
  <c r="H355" i="2"/>
  <c r="H356" i="2"/>
  <c r="H357" i="2"/>
  <c r="H358" i="2"/>
  <c r="H359" i="2"/>
  <c r="H360" i="2"/>
  <c r="H362" i="2"/>
  <c r="H363" i="2"/>
  <c r="H364" i="2"/>
  <c r="H365" i="2"/>
  <c r="H368" i="2"/>
  <c r="H371" i="2"/>
  <c r="H372" i="2"/>
  <c r="H373" i="2"/>
  <c r="H374" i="2"/>
  <c r="H375" i="2"/>
  <c r="H376" i="2"/>
  <c r="H378" i="2"/>
  <c r="H379" i="2"/>
  <c r="H380" i="2"/>
  <c r="H381" i="2"/>
  <c r="H384" i="2"/>
  <c r="H385" i="2"/>
  <c r="H387" i="2"/>
  <c r="H388" i="2"/>
  <c r="H389" i="2"/>
  <c r="H390" i="2"/>
  <c r="H391" i="2"/>
  <c r="H392" i="2"/>
  <c r="H394" i="2"/>
  <c r="H395" i="2"/>
  <c r="H396" i="2"/>
  <c r="H397" i="2"/>
  <c r="H400" i="2"/>
  <c r="H403" i="2"/>
  <c r="H404" i="2"/>
  <c r="H405" i="2"/>
  <c r="H406" i="2"/>
  <c r="H407" i="2"/>
  <c r="H408" i="2"/>
  <c r="H410" i="2"/>
  <c r="H411" i="2"/>
  <c r="H412" i="2"/>
  <c r="H413" i="2"/>
  <c r="H416" i="2"/>
  <c r="H417" i="2"/>
  <c r="H419" i="2"/>
  <c r="H420" i="2"/>
  <c r="H421" i="2"/>
  <c r="H422" i="2"/>
  <c r="H423" i="2"/>
  <c r="H424" i="2"/>
  <c r="H426" i="2"/>
  <c r="H427" i="2"/>
  <c r="H428" i="2"/>
  <c r="H429" i="2"/>
  <c r="H432" i="2"/>
  <c r="H433" i="2"/>
  <c r="H435" i="2"/>
  <c r="H436" i="2"/>
  <c r="H437" i="2"/>
  <c r="H438" i="2"/>
  <c r="H439" i="2"/>
  <c r="H440" i="2"/>
  <c r="H442" i="2"/>
  <c r="H443" i="2"/>
  <c r="H444" i="2"/>
  <c r="H445" i="2"/>
  <c r="H448" i="2"/>
  <c r="H451" i="2"/>
  <c r="H452" i="2"/>
  <c r="H453" i="2"/>
  <c r="H454" i="2"/>
  <c r="H455" i="2"/>
  <c r="H456" i="2"/>
  <c r="H458" i="2"/>
  <c r="H459" i="2"/>
  <c r="H460" i="2"/>
  <c r="H461" i="2"/>
  <c r="H464" i="2"/>
  <c r="H465" i="2"/>
  <c r="H467" i="2"/>
  <c r="H468" i="2"/>
  <c r="H469" i="2"/>
  <c r="H470" i="2"/>
  <c r="H471" i="2"/>
  <c r="H472" i="2"/>
  <c r="H474" i="2"/>
  <c r="H475" i="2"/>
  <c r="H476" i="2"/>
  <c r="H477" i="2"/>
  <c r="H480" i="2"/>
  <c r="H481" i="2"/>
  <c r="H483" i="2"/>
  <c r="H484" i="2"/>
  <c r="H485" i="2"/>
  <c r="H486" i="2"/>
  <c r="H487" i="2"/>
  <c r="H488" i="2"/>
  <c r="H490" i="2"/>
  <c r="H491" i="2"/>
  <c r="H492" i="2"/>
  <c r="H493" i="2"/>
  <c r="H496" i="2"/>
  <c r="H497" i="2"/>
  <c r="H499" i="2"/>
  <c r="H500" i="2"/>
  <c r="H501" i="2"/>
  <c r="H502" i="2"/>
  <c r="H503" i="2"/>
  <c r="H504" i="2"/>
  <c r="H506" i="2"/>
  <c r="H507" i="2"/>
  <c r="H508" i="2"/>
  <c r="H509" i="2"/>
  <c r="H512" i="2"/>
  <c r="H515" i="2"/>
  <c r="H516" i="2"/>
  <c r="H517" i="2"/>
  <c r="H518" i="2"/>
  <c r="H519" i="2"/>
  <c r="H520" i="2"/>
  <c r="H522" i="2"/>
  <c r="H523" i="2"/>
  <c r="H524" i="2"/>
  <c r="H525" i="2"/>
  <c r="H526" i="2"/>
  <c r="H528" i="2"/>
  <c r="H531" i="2"/>
  <c r="H532" i="2"/>
  <c r="H533" i="2"/>
  <c r="H534" i="2"/>
  <c r="H535" i="2"/>
  <c r="H536" i="2"/>
  <c r="H538" i="2"/>
  <c r="H539" i="2"/>
  <c r="H540" i="2"/>
  <c r="H541" i="2"/>
  <c r="H542" i="2"/>
  <c r="H544" i="2"/>
  <c r="H547" i="2"/>
  <c r="H548" i="2"/>
  <c r="H549" i="2"/>
  <c r="H550" i="2"/>
  <c r="H551" i="2"/>
  <c r="H552" i="2"/>
  <c r="H554" i="2"/>
  <c r="H555" i="2"/>
  <c r="H556" i="2"/>
  <c r="H557" i="2"/>
  <c r="H560" i="2"/>
  <c r="H561" i="2"/>
  <c r="H563" i="2"/>
  <c r="H564" i="2"/>
  <c r="H565" i="2"/>
  <c r="H566" i="2"/>
  <c r="H567" i="2"/>
  <c r="H568" i="2"/>
  <c r="H570" i="2"/>
  <c r="H571" i="2"/>
  <c r="H572" i="2"/>
  <c r="H573" i="2"/>
  <c r="H574" i="2"/>
  <c r="H576" i="2"/>
  <c r="H577" i="2"/>
  <c r="H579" i="2"/>
  <c r="H580" i="2"/>
  <c r="H581" i="2"/>
  <c r="H582" i="2"/>
  <c r="H583" i="2"/>
  <c r="H584" i="2"/>
  <c r="H586" i="2"/>
  <c r="H587" i="2"/>
  <c r="H588" i="2"/>
  <c r="H589" i="2"/>
  <c r="H590" i="2"/>
  <c r="H592" i="2"/>
  <c r="H595" i="2"/>
  <c r="H596" i="2"/>
  <c r="H597" i="2"/>
  <c r="H598" i="2"/>
  <c r="H599" i="2"/>
  <c r="H600" i="2"/>
  <c r="H602" i="2"/>
  <c r="H603" i="2"/>
  <c r="H604" i="2"/>
  <c r="H605" i="2"/>
  <c r="H608" i="2"/>
  <c r="H609" i="2"/>
  <c r="H611" i="2"/>
  <c r="H612" i="2"/>
  <c r="H613" i="2"/>
  <c r="H614" i="2"/>
  <c r="H615" i="2"/>
  <c r="H616" i="2"/>
  <c r="H618" i="2"/>
  <c r="H619" i="2"/>
  <c r="H620" i="2"/>
  <c r="H621" i="2"/>
  <c r="H624" i="2"/>
  <c r="H625" i="2"/>
  <c r="H627" i="2"/>
  <c r="H628" i="2"/>
  <c r="H629" i="2"/>
  <c r="H630" i="2"/>
  <c r="H631" i="2"/>
  <c r="H632" i="2"/>
  <c r="H634" i="2"/>
  <c r="H635" i="2"/>
  <c r="H636" i="2"/>
  <c r="H637" i="2"/>
  <c r="H640" i="2"/>
  <c r="H643" i="2"/>
  <c r="H644" i="2"/>
  <c r="H645" i="2"/>
  <c r="H646" i="2"/>
  <c r="H647" i="2"/>
  <c r="H648" i="2"/>
  <c r="H650" i="2"/>
  <c r="H651" i="2"/>
  <c r="H652" i="2"/>
  <c r="H653" i="2"/>
  <c r="H656" i="2"/>
  <c r="H657" i="2"/>
  <c r="H659" i="2"/>
  <c r="H660" i="2"/>
  <c r="H661" i="2"/>
  <c r="H662" i="2"/>
  <c r="H663" i="2"/>
  <c r="H664" i="2"/>
  <c r="H666" i="2"/>
  <c r="H667" i="2"/>
  <c r="H668" i="2"/>
  <c r="H669" i="2"/>
  <c r="H672" i="2"/>
  <c r="H675" i="2"/>
  <c r="H676" i="2"/>
  <c r="H677" i="2"/>
  <c r="H678" i="2"/>
  <c r="H679" i="2"/>
  <c r="H680" i="2"/>
  <c r="H682" i="2"/>
  <c r="H683" i="2"/>
  <c r="H684" i="2"/>
  <c r="H685" i="2"/>
  <c r="H688" i="2"/>
  <c r="H689" i="2"/>
  <c r="H691" i="2"/>
  <c r="H692" i="2"/>
  <c r="H693" i="2"/>
  <c r="H694" i="2"/>
  <c r="H695" i="2"/>
  <c r="H696" i="2"/>
  <c r="H698" i="2"/>
  <c r="H699" i="2"/>
  <c r="H700" i="2"/>
  <c r="H701" i="2"/>
  <c r="H704" i="2"/>
  <c r="H707" i="2"/>
  <c r="H708" i="2"/>
  <c r="H709" i="2"/>
  <c r="H710" i="2"/>
  <c r="H711" i="2"/>
  <c r="H712" i="2"/>
  <c r="H714" i="2"/>
  <c r="H715" i="2"/>
  <c r="H716" i="2"/>
  <c r="H717" i="2"/>
  <c r="H720" i="2"/>
  <c r="H723" i="2"/>
  <c r="H724" i="2"/>
  <c r="H725" i="2"/>
  <c r="H726" i="2"/>
  <c r="H727" i="2"/>
  <c r="H728" i="2"/>
  <c r="H730" i="2"/>
  <c r="H731" i="2"/>
  <c r="H732" i="2"/>
  <c r="H733" i="2"/>
  <c r="H736" i="2"/>
  <c r="H737" i="2"/>
  <c r="H739" i="2"/>
  <c r="H740" i="2"/>
  <c r="H741" i="2"/>
  <c r="H742" i="2"/>
  <c r="H743" i="2"/>
  <c r="H744" i="2"/>
  <c r="H746" i="2"/>
  <c r="H747" i="2"/>
  <c r="H748" i="2"/>
  <c r="H749" i="2"/>
  <c r="H752" i="2"/>
  <c r="H755" i="2"/>
  <c r="H756" i="2"/>
  <c r="H757" i="2"/>
  <c r="H758" i="2"/>
  <c r="H759" i="2"/>
  <c r="H760" i="2"/>
  <c r="H762" i="2"/>
  <c r="H763" i="2"/>
  <c r="H764" i="2"/>
  <c r="H765" i="2"/>
  <c r="H768" i="2"/>
  <c r="H769" i="2"/>
  <c r="H771" i="2"/>
  <c r="H772" i="2"/>
  <c r="H773" i="2"/>
  <c r="H774" i="2"/>
  <c r="H775" i="2"/>
  <c r="H776" i="2"/>
  <c r="H778" i="2"/>
  <c r="H779" i="2"/>
  <c r="H780" i="2"/>
  <c r="H781" i="2"/>
  <c r="H782" i="2"/>
  <c r="H784" i="2"/>
  <c r="H787" i="2"/>
  <c r="H788" i="2"/>
  <c r="H789" i="2"/>
  <c r="H790" i="2"/>
  <c r="H791" i="2"/>
  <c r="H792" i="2"/>
  <c r="H794" i="2"/>
  <c r="H795" i="2"/>
  <c r="H796" i="2"/>
  <c r="H797" i="2"/>
  <c r="H798" i="2"/>
  <c r="H800" i="2"/>
  <c r="H803" i="2"/>
  <c r="H804" i="2"/>
  <c r="H805" i="2"/>
  <c r="H806" i="2"/>
  <c r="H807" i="2"/>
  <c r="H808" i="2"/>
  <c r="H810" i="2"/>
  <c r="H811" i="2"/>
  <c r="H812" i="2"/>
  <c r="H813" i="2"/>
  <c r="H816" i="2"/>
  <c r="H817" i="2"/>
  <c r="H819" i="2"/>
  <c r="H820" i="2"/>
  <c r="H821" i="2"/>
  <c r="H822" i="2"/>
  <c r="H823" i="2"/>
  <c r="H824" i="2"/>
  <c r="H826" i="2"/>
  <c r="H827" i="2"/>
  <c r="H828" i="2"/>
  <c r="H829" i="2"/>
  <c r="H830" i="2"/>
  <c r="H832" i="2"/>
  <c r="H833" i="2"/>
  <c r="H835" i="2"/>
  <c r="H836" i="2"/>
  <c r="H837" i="2"/>
  <c r="H838" i="2"/>
  <c r="H839" i="2"/>
  <c r="H840" i="2"/>
  <c r="H842" i="2"/>
  <c r="H843" i="2"/>
  <c r="H844" i="2"/>
  <c r="H845" i="2"/>
  <c r="H848" i="2"/>
  <c r="H851" i="2"/>
  <c r="H852" i="2"/>
  <c r="H853" i="2"/>
  <c r="H854" i="2"/>
  <c r="H855" i="2"/>
  <c r="H856" i="2"/>
  <c r="H858" i="2"/>
  <c r="H859" i="2"/>
  <c r="H860" i="2"/>
  <c r="H861" i="2"/>
  <c r="H864" i="2"/>
  <c r="H867" i="2"/>
  <c r="H868" i="2"/>
  <c r="H869" i="2"/>
  <c r="H870" i="2"/>
  <c r="H871" i="2"/>
  <c r="H872" i="2"/>
  <c r="H874" i="2"/>
  <c r="H875" i="2"/>
  <c r="H876" i="2"/>
  <c r="H877" i="2"/>
  <c r="H880" i="2"/>
  <c r="H883" i="2"/>
  <c r="H884" i="2"/>
  <c r="H885" i="2"/>
  <c r="H886" i="2"/>
  <c r="H887" i="2"/>
  <c r="H888" i="2"/>
  <c r="H890" i="2"/>
  <c r="H891" i="2"/>
  <c r="H892" i="2"/>
  <c r="H893" i="2"/>
  <c r="H896" i="2"/>
  <c r="H899" i="2"/>
  <c r="H900" i="2"/>
  <c r="H901" i="2"/>
  <c r="H902" i="2"/>
  <c r="H903" i="2"/>
  <c r="H904" i="2"/>
  <c r="H906" i="2"/>
  <c r="H907" i="2"/>
  <c r="H908" i="2"/>
  <c r="H909" i="2"/>
  <c r="H912" i="2"/>
  <c r="H914" i="2"/>
  <c r="H915" i="2"/>
  <c r="H916" i="2"/>
  <c r="H917" i="2"/>
  <c r="H918" i="2"/>
  <c r="H919" i="2"/>
  <c r="H920" i="2"/>
  <c r="H922" i="2"/>
  <c r="H923" i="2"/>
  <c r="H924" i="2"/>
  <c r="H925" i="2"/>
  <c r="H928" i="2"/>
  <c r="H931" i="2"/>
  <c r="H932" i="2"/>
  <c r="H933" i="2"/>
  <c r="H934" i="2"/>
  <c r="H935" i="2"/>
  <c r="H936" i="2"/>
  <c r="H938" i="2"/>
  <c r="H939" i="2"/>
  <c r="H940" i="2"/>
  <c r="H941" i="2"/>
  <c r="H944" i="2"/>
  <c r="H945" i="2"/>
  <c r="H947" i="2"/>
  <c r="H948" i="2"/>
  <c r="H949" i="2"/>
  <c r="H950" i="2"/>
  <c r="H951" i="2"/>
  <c r="H952" i="2"/>
  <c r="H954" i="2"/>
  <c r="H955" i="2"/>
  <c r="H956" i="2"/>
  <c r="H957" i="2"/>
  <c r="H960" i="2"/>
  <c r="H961" i="2"/>
  <c r="H963" i="2"/>
  <c r="H964" i="2"/>
  <c r="H965" i="2"/>
  <c r="H966" i="2"/>
  <c r="H967" i="2"/>
  <c r="H968" i="2"/>
  <c r="H970" i="2"/>
  <c r="H971" i="2"/>
  <c r="H972" i="2"/>
  <c r="H973" i="2"/>
  <c r="H976" i="2"/>
  <c r="H977" i="2"/>
  <c r="H979" i="2"/>
  <c r="H980" i="2"/>
  <c r="H981" i="2"/>
  <c r="H982" i="2"/>
  <c r="H983" i="2"/>
  <c r="H984" i="2"/>
  <c r="H986" i="2"/>
  <c r="H987" i="2"/>
  <c r="H988" i="2"/>
  <c r="H989" i="2"/>
  <c r="H992" i="2"/>
  <c r="H995" i="2"/>
  <c r="H996" i="2"/>
  <c r="H997" i="2"/>
  <c r="H998" i="2"/>
  <c r="H999" i="2"/>
  <c r="H1000" i="2"/>
  <c r="H1002" i="2"/>
  <c r="H1003" i="2"/>
  <c r="H1004" i="2"/>
  <c r="H1005" i="2"/>
  <c r="H1008" i="2"/>
  <c r="H1011" i="2"/>
  <c r="H1012" i="2"/>
  <c r="H1013" i="2"/>
  <c r="H1014" i="2"/>
  <c r="H1015" i="2"/>
  <c r="H1016" i="2"/>
  <c r="H1018" i="2"/>
  <c r="H1019" i="2"/>
  <c r="H1020" i="2"/>
  <c r="H1021" i="2"/>
  <c r="H1024" i="2"/>
  <c r="H1027" i="2"/>
  <c r="H1028" i="2"/>
  <c r="H1029" i="2"/>
  <c r="H1030" i="2"/>
  <c r="H1031" i="2"/>
  <c r="H1032" i="2"/>
  <c r="H1034" i="2"/>
  <c r="H1035" i="2"/>
  <c r="H1036" i="2"/>
  <c r="H1037" i="2"/>
  <c r="H1038" i="2"/>
  <c r="H1040" i="2"/>
  <c r="H1041" i="2"/>
  <c r="H1043" i="2"/>
  <c r="H1044" i="2"/>
  <c r="H1045" i="2"/>
  <c r="H1046" i="2"/>
  <c r="H1047" i="2"/>
  <c r="H1048" i="2"/>
  <c r="H1050" i="2"/>
  <c r="H1051" i="2"/>
  <c r="H1052" i="2"/>
  <c r="H1053" i="2"/>
  <c r="H1054" i="2"/>
  <c r="H1056" i="2"/>
  <c r="H1057" i="2"/>
  <c r="H1059" i="2"/>
  <c r="H1060" i="2"/>
  <c r="H1061" i="2"/>
  <c r="H1062" i="2"/>
  <c r="H1063" i="2"/>
  <c r="H1064" i="2"/>
  <c r="H1066" i="2"/>
  <c r="H1067" i="2"/>
  <c r="H1068" i="2"/>
  <c r="H1069" i="2"/>
  <c r="H1072" i="2"/>
  <c r="H1073" i="2"/>
  <c r="H1075" i="2"/>
  <c r="H1076" i="2"/>
  <c r="H1077" i="2"/>
  <c r="H1078" i="2"/>
  <c r="H1079" i="2"/>
  <c r="H1080" i="2"/>
  <c r="H1082" i="2"/>
  <c r="H1083" i="2"/>
  <c r="H1084" i="2"/>
  <c r="H1085" i="2"/>
  <c r="H1088" i="2"/>
  <c r="H1091" i="2"/>
  <c r="H1092" i="2"/>
  <c r="H1093" i="2"/>
  <c r="H1094" i="2"/>
  <c r="H1095" i="2"/>
  <c r="H1096" i="2"/>
  <c r="H1098" i="2"/>
  <c r="H1099" i="2"/>
  <c r="H1100" i="2"/>
  <c r="H1101" i="2"/>
  <c r="H1102" i="2"/>
  <c r="H1104" i="2"/>
  <c r="H1107" i="2"/>
  <c r="H1108" i="2"/>
  <c r="H1109" i="2"/>
  <c r="H1110" i="2"/>
  <c r="H1111" i="2"/>
  <c r="H1112" i="2"/>
  <c r="H1114" i="2"/>
  <c r="H1115" i="2"/>
  <c r="H1116" i="2"/>
  <c r="H1117" i="2"/>
  <c r="H1120" i="2"/>
  <c r="H1123" i="2"/>
  <c r="H1124" i="2"/>
  <c r="H1125" i="2"/>
  <c r="H1126" i="2"/>
  <c r="H1127" i="2"/>
  <c r="H1128" i="2"/>
  <c r="H1130" i="2"/>
  <c r="H1131" i="2"/>
  <c r="H1132" i="2"/>
  <c r="H1133" i="2"/>
  <c r="H1136" i="2"/>
  <c r="H1139" i="2"/>
  <c r="H1140" i="2"/>
  <c r="H1141" i="2"/>
  <c r="H1142" i="2"/>
  <c r="H1143" i="2"/>
  <c r="H1144" i="2"/>
  <c r="H1146" i="2"/>
  <c r="H1147" i="2"/>
  <c r="H1148" i="2"/>
  <c r="H1149" i="2"/>
  <c r="H1152" i="2"/>
  <c r="H1153" i="2"/>
  <c r="H1155" i="2"/>
  <c r="H1156" i="2"/>
  <c r="H1157" i="2"/>
  <c r="H1158" i="2"/>
  <c r="H1159" i="2"/>
  <c r="H1160" i="2"/>
  <c r="H1162" i="2"/>
  <c r="H1163" i="2"/>
  <c r="H1164" i="2"/>
  <c r="H1165" i="2"/>
  <c r="H1168" i="2"/>
  <c r="H1171" i="2"/>
  <c r="H1172" i="2"/>
  <c r="H1173" i="2"/>
  <c r="H1174" i="2"/>
  <c r="H1175" i="2"/>
  <c r="H1176" i="2"/>
  <c r="H1178" i="2"/>
  <c r="H1179" i="2"/>
  <c r="H1180" i="2"/>
  <c r="H1181" i="2"/>
  <c r="H1184" i="2"/>
  <c r="H1187" i="2"/>
  <c r="H1188" i="2"/>
  <c r="H1189" i="2"/>
  <c r="H1190" i="2"/>
  <c r="H1191" i="2"/>
  <c r="H1192" i="2"/>
  <c r="H1194" i="2"/>
  <c r="H1195" i="2"/>
  <c r="H1196" i="2"/>
  <c r="H1197" i="2"/>
  <c r="H1200" i="2"/>
  <c r="H1203" i="2"/>
  <c r="H1204" i="2"/>
  <c r="H1205" i="2"/>
  <c r="H1206" i="2"/>
  <c r="H1207" i="2"/>
  <c r="H1208" i="2"/>
  <c r="H1210" i="2"/>
  <c r="H1211" i="2"/>
  <c r="H1212" i="2"/>
  <c r="H1213" i="2"/>
  <c r="H1216" i="2"/>
  <c r="H1219" i="2"/>
  <c r="H1220" i="2"/>
  <c r="H1221" i="2"/>
  <c r="H1222" i="2"/>
  <c r="H1223" i="2"/>
  <c r="H1224" i="2"/>
  <c r="H1226" i="2"/>
  <c r="H1227" i="2"/>
  <c r="H1228" i="2"/>
  <c r="H1229" i="2"/>
  <c r="H1232" i="2"/>
  <c r="H1233" i="2"/>
  <c r="H1235" i="2"/>
  <c r="H1236" i="2"/>
  <c r="H1237" i="2"/>
  <c r="H1238" i="2"/>
  <c r="H1239" i="2"/>
  <c r="H1240" i="2"/>
  <c r="H1241" i="2"/>
  <c r="H1242" i="2"/>
  <c r="H1243" i="2"/>
  <c r="H1244" i="2"/>
  <c r="H1245" i="2"/>
  <c r="H1248" i="2"/>
  <c r="H1251" i="2"/>
  <c r="H1252" i="2"/>
  <c r="H1253" i="2"/>
  <c r="H1254" i="2"/>
  <c r="H1255" i="2"/>
  <c r="H1256" i="2"/>
  <c r="H1258" i="2"/>
  <c r="H1259" i="2"/>
  <c r="H1260" i="2"/>
  <c r="H1261" i="2"/>
  <c r="H1264" i="2"/>
  <c r="H1267" i="2"/>
  <c r="H1268" i="2"/>
  <c r="H1269" i="2"/>
  <c r="H1270" i="2"/>
  <c r="H1271" i="2"/>
  <c r="H1272" i="2"/>
  <c r="H1274" i="2"/>
  <c r="H1275" i="2"/>
  <c r="H1276" i="2"/>
  <c r="H1277" i="2"/>
  <c r="H1280" i="2"/>
  <c r="H1281" i="2"/>
  <c r="H1283" i="2"/>
  <c r="H1284" i="2"/>
  <c r="H1285" i="2"/>
  <c r="H1286" i="2"/>
  <c r="H1287" i="2"/>
  <c r="H1288" i="2"/>
  <c r="H1290" i="2"/>
  <c r="H1291" i="2"/>
  <c r="H1292" i="2"/>
  <c r="H1293" i="2"/>
  <c r="H1296" i="2"/>
  <c r="H1297" i="2"/>
  <c r="H1299" i="2"/>
  <c r="H1300" i="2"/>
  <c r="H1301" i="2"/>
  <c r="H1302" i="2"/>
  <c r="H1303" i="2"/>
  <c r="H1304" i="2"/>
  <c r="H1306" i="2"/>
  <c r="H1307" i="2"/>
  <c r="H1308" i="2"/>
  <c r="H1309" i="2"/>
  <c r="H1312" i="2"/>
  <c r="H1315" i="2"/>
  <c r="H1316" i="2"/>
  <c r="H1317" i="2"/>
  <c r="H1318" i="2"/>
  <c r="H1319" i="2"/>
  <c r="H1320" i="2"/>
  <c r="H1322" i="2"/>
  <c r="H1323" i="2"/>
  <c r="H1324" i="2"/>
  <c r="H1325" i="2"/>
  <c r="H1328" i="2"/>
  <c r="H1331" i="2"/>
  <c r="H1332" i="2"/>
  <c r="H1333" i="2"/>
  <c r="H1334" i="2"/>
  <c r="H1335" i="2"/>
  <c r="H1336" i="2"/>
  <c r="H1338" i="2"/>
  <c r="H1339" i="2"/>
  <c r="H1340" i="2"/>
  <c r="H1341" i="2"/>
  <c r="H1344" i="2"/>
  <c r="H1347" i="2"/>
  <c r="H1348" i="2"/>
  <c r="H1349" i="2"/>
  <c r="H1350" i="2"/>
  <c r="H1351" i="2"/>
  <c r="H1352" i="2"/>
  <c r="H1354" i="2"/>
  <c r="H1355" i="2"/>
  <c r="H1356" i="2"/>
  <c r="H1357" i="2"/>
  <c r="H1360" i="2"/>
  <c r="H1363" i="2"/>
  <c r="H1364" i="2"/>
  <c r="H1365" i="2"/>
  <c r="H1366" i="2"/>
  <c r="H1367" i="2"/>
  <c r="H1368" i="2"/>
  <c r="H1370" i="2"/>
  <c r="H1371" i="2"/>
  <c r="H1372" i="2"/>
  <c r="H1373" i="2"/>
  <c r="H1376" i="2"/>
  <c r="H1379" i="2"/>
  <c r="H1380" i="2"/>
  <c r="H1381" i="2"/>
  <c r="H1382" i="2"/>
  <c r="H1383" i="2"/>
  <c r="H1384" i="2"/>
  <c r="H1385" i="2"/>
  <c r="H1386" i="2"/>
  <c r="H1387" i="2"/>
  <c r="H1388" i="2"/>
  <c r="H1389" i="2"/>
  <c r="H1392" i="2"/>
  <c r="H1393" i="2"/>
  <c r="H1395" i="2"/>
  <c r="H1396" i="2"/>
  <c r="H1397" i="2"/>
  <c r="H1398" i="2"/>
  <c r="H1399" i="2"/>
  <c r="H1400" i="2"/>
  <c r="H1402" i="2"/>
  <c r="H1403" i="2"/>
  <c r="H1404" i="2"/>
  <c r="H1405" i="2"/>
  <c r="H1408" i="2"/>
  <c r="H1411" i="2"/>
  <c r="H1412" i="2"/>
  <c r="H1413" i="2"/>
  <c r="H1414" i="2"/>
  <c r="H1415" i="2"/>
  <c r="H1416" i="2"/>
  <c r="H1418" i="2"/>
  <c r="H1419" i="2"/>
  <c r="H1420" i="2"/>
  <c r="H1421" i="2"/>
  <c r="H1424" i="2"/>
  <c r="H1427" i="2"/>
  <c r="H1428" i="2"/>
  <c r="H1429" i="2"/>
  <c r="H1430" i="2"/>
  <c r="H1431" i="2"/>
  <c r="H1432" i="2"/>
  <c r="H1434" i="2"/>
  <c r="H1435" i="2"/>
  <c r="H1436" i="2"/>
  <c r="H1437" i="2"/>
  <c r="H1440" i="2"/>
  <c r="H1443" i="2"/>
  <c r="H1444" i="2"/>
  <c r="H1445" i="2"/>
  <c r="H1446" i="2"/>
  <c r="H1447" i="2"/>
  <c r="H1448" i="2"/>
  <c r="H1450" i="2"/>
  <c r="H1451" i="2"/>
  <c r="H1452" i="2"/>
  <c r="H1453" i="2"/>
  <c r="H1456" i="2"/>
  <c r="H1459" i="2"/>
  <c r="H1460" i="2"/>
  <c r="H1461" i="2"/>
  <c r="H1462" i="2"/>
  <c r="H1463" i="2"/>
  <c r="H1464" i="2"/>
  <c r="H1466" i="2"/>
  <c r="H1467" i="2"/>
  <c r="H1468" i="2"/>
  <c r="H1469" i="2"/>
  <c r="H1472" i="2"/>
  <c r="H1473" i="2"/>
  <c r="H1475" i="2"/>
  <c r="H1476" i="2"/>
  <c r="H1477" i="2"/>
  <c r="H1478" i="2"/>
  <c r="H1479" i="2"/>
  <c r="H1480" i="2"/>
  <c r="H1482" i="2"/>
  <c r="H1483" i="2"/>
  <c r="H1484" i="2"/>
  <c r="H1485" i="2"/>
  <c r="H1488" i="2"/>
  <c r="H1491" i="2"/>
  <c r="H1492" i="2"/>
  <c r="H1493" i="2"/>
  <c r="H1494" i="2"/>
  <c r="H1495" i="2"/>
  <c r="H1496" i="2"/>
  <c r="H1498" i="2"/>
  <c r="H1499" i="2"/>
  <c r="H1500" i="2"/>
  <c r="H1501" i="2"/>
  <c r="H1504" i="2"/>
  <c r="H1507" i="2"/>
  <c r="H1508" i="2"/>
  <c r="H1509" i="2"/>
  <c r="H1510" i="2"/>
  <c r="H1511" i="2"/>
  <c r="H1512" i="2"/>
  <c r="H1514" i="2"/>
  <c r="H1515" i="2"/>
  <c r="H1516" i="2"/>
  <c r="H1517" i="2"/>
  <c r="H1520" i="2"/>
  <c r="H1521" i="2"/>
  <c r="H1523" i="2"/>
  <c r="H1524" i="2"/>
  <c r="H1525" i="2"/>
  <c r="H1526" i="2"/>
  <c r="H1527" i="2"/>
  <c r="H1528" i="2"/>
  <c r="H1529" i="2"/>
  <c r="H1530" i="2"/>
  <c r="H1531" i="2"/>
  <c r="H1532" i="2"/>
  <c r="H1533" i="2"/>
  <c r="H1536" i="2"/>
  <c r="H1539" i="2"/>
  <c r="H1540" i="2"/>
  <c r="H1541" i="2"/>
  <c r="H1542" i="2"/>
  <c r="H1543" i="2"/>
  <c r="H1544" i="2"/>
  <c r="H1546" i="2"/>
  <c r="H1547" i="2"/>
  <c r="H1548" i="2"/>
  <c r="H1549" i="2"/>
  <c r="H1552" i="2"/>
  <c r="H1555" i="2"/>
  <c r="H1556" i="2"/>
  <c r="H1557" i="2"/>
  <c r="H1558" i="2"/>
  <c r="H1559" i="2"/>
  <c r="H1560" i="2"/>
  <c r="H1562" i="2"/>
  <c r="H1563" i="2"/>
  <c r="H1564" i="2"/>
  <c r="H1565" i="2"/>
  <c r="H1568" i="2"/>
  <c r="H1571" i="2"/>
  <c r="H1572" i="2"/>
  <c r="H1573" i="2"/>
  <c r="H1574" i="2"/>
  <c r="H1575" i="2"/>
  <c r="H1576" i="2"/>
  <c r="H1578" i="2"/>
  <c r="H1579" i="2"/>
  <c r="H1580" i="2"/>
  <c r="H1581" i="2"/>
  <c r="H1584" i="2"/>
  <c r="H1587" i="2"/>
  <c r="H1588" i="2"/>
  <c r="H1589" i="2"/>
  <c r="H1590" i="2"/>
  <c r="H1591" i="2"/>
  <c r="H1592" i="2"/>
  <c r="H1594" i="2"/>
  <c r="H1595" i="2"/>
  <c r="H1596" i="2"/>
  <c r="H1597" i="2"/>
  <c r="H1600" i="2"/>
  <c r="H1601" i="2"/>
  <c r="H1603" i="2"/>
  <c r="H1604" i="2"/>
  <c r="H1605" i="2"/>
  <c r="H1606" i="2"/>
  <c r="H1607" i="2"/>
  <c r="H1608" i="2"/>
  <c r="H1610" i="2"/>
  <c r="H1611" i="2"/>
  <c r="H1612" i="2"/>
  <c r="H1613" i="2"/>
  <c r="H1616" i="2"/>
  <c r="H1619" i="2"/>
  <c r="H1620" i="2"/>
  <c r="H1621" i="2"/>
  <c r="H1622" i="2"/>
  <c r="H1623" i="2"/>
  <c r="H1624" i="2"/>
  <c r="H1626" i="2"/>
  <c r="H1627" i="2"/>
  <c r="H1628" i="2"/>
  <c r="H1629" i="2"/>
  <c r="H1632" i="2"/>
  <c r="H1633" i="2"/>
  <c r="H1635" i="2"/>
  <c r="H1636" i="2"/>
  <c r="H1637" i="2"/>
  <c r="H1638" i="2"/>
  <c r="H1639" i="2"/>
  <c r="H1640" i="2"/>
  <c r="H1642" i="2"/>
  <c r="H1643" i="2"/>
  <c r="H1644" i="2"/>
  <c r="H1645" i="2"/>
  <c r="H1648" i="2"/>
  <c r="H1651" i="2"/>
  <c r="H1652" i="2"/>
  <c r="H1653" i="2"/>
  <c r="H1654" i="2"/>
  <c r="H1655" i="2"/>
  <c r="H1656" i="2"/>
  <c r="H1658" i="2"/>
  <c r="H1659" i="2"/>
  <c r="H1660" i="2"/>
  <c r="H1661" i="2"/>
  <c r="H1664" i="2"/>
  <c r="H1667" i="2"/>
  <c r="H1668" i="2"/>
  <c r="H1669" i="2"/>
  <c r="H1670" i="2"/>
  <c r="H1671" i="2"/>
  <c r="H1672" i="2"/>
  <c r="H1674" i="2"/>
  <c r="H1675" i="2"/>
  <c r="H1676" i="2"/>
  <c r="H1677" i="2"/>
  <c r="H1680" i="2"/>
  <c r="H1683" i="2"/>
  <c r="H1684" i="2"/>
  <c r="H1685" i="2"/>
  <c r="H1686" i="2"/>
  <c r="H1687" i="2"/>
  <c r="H1688" i="2"/>
  <c r="H1690" i="2"/>
  <c r="H1691" i="2"/>
  <c r="H1692" i="2"/>
  <c r="H1693" i="2"/>
  <c r="H1696" i="2"/>
  <c r="H1699" i="2"/>
  <c r="H1700" i="2"/>
  <c r="H1701" i="2"/>
  <c r="H1702" i="2"/>
  <c r="H1703" i="2"/>
  <c r="H1704" i="2"/>
  <c r="H1706" i="2"/>
  <c r="H1707" i="2"/>
  <c r="H1708" i="2"/>
  <c r="H1709" i="2"/>
  <c r="H1712" i="2"/>
  <c r="H1713" i="2"/>
  <c r="H1715" i="2"/>
  <c r="H1716" i="2"/>
  <c r="H1717" i="2"/>
  <c r="H1718" i="2"/>
  <c r="H1719" i="2"/>
  <c r="H1720" i="2"/>
  <c r="H1722" i="2"/>
  <c r="H1723" i="2"/>
  <c r="H1724" i="2"/>
  <c r="H1725" i="2"/>
  <c r="H1728" i="2"/>
  <c r="H1731" i="2"/>
  <c r="H1732" i="2"/>
  <c r="H1733" i="2"/>
  <c r="H1734" i="2"/>
  <c r="H1735" i="2"/>
  <c r="H1736" i="2"/>
  <c r="H1738" i="2"/>
  <c r="H1739" i="2"/>
  <c r="H1740" i="2"/>
  <c r="H1741" i="2"/>
  <c r="H1744" i="2"/>
  <c r="H1747" i="2"/>
  <c r="H1748" i="2"/>
  <c r="H1749" i="2"/>
  <c r="H1750" i="2"/>
  <c r="H1751" i="2"/>
  <c r="H1752" i="2"/>
  <c r="H1754" i="2"/>
  <c r="H1755" i="2"/>
  <c r="H1756" i="2"/>
  <c r="H1757" i="2"/>
  <c r="H1760" i="2"/>
  <c r="H1763" i="2"/>
  <c r="H1764" i="2"/>
  <c r="H1765" i="2"/>
  <c r="H1766" i="2"/>
  <c r="H1767" i="2"/>
  <c r="H1768" i="2"/>
  <c r="H1770" i="2"/>
  <c r="H1771" i="2"/>
  <c r="H1772" i="2"/>
  <c r="H1773" i="2"/>
  <c r="H1776" i="2"/>
  <c r="H1779" i="2"/>
  <c r="H1780" i="2"/>
  <c r="H1781" i="2"/>
  <c r="H1782" i="2"/>
  <c r="H1783" i="2"/>
  <c r="H1784" i="2"/>
  <c r="H1785" i="2"/>
  <c r="H1786" i="2"/>
  <c r="H1787" i="2"/>
  <c r="H1788" i="2"/>
  <c r="H1789" i="2"/>
  <c r="H1792" i="2"/>
  <c r="H1795" i="2"/>
  <c r="H1796" i="2"/>
  <c r="H1797" i="2"/>
  <c r="H1798" i="2"/>
  <c r="H1799" i="2"/>
  <c r="H1800" i="2"/>
  <c r="H1802" i="2"/>
  <c r="H1803" i="2"/>
  <c r="H1804" i="2"/>
  <c r="H1805" i="2"/>
  <c r="H1808" i="2"/>
  <c r="H1811" i="2"/>
  <c r="H1812" i="2"/>
  <c r="H1813" i="2"/>
  <c r="H1814" i="2"/>
  <c r="H1815" i="2"/>
  <c r="H1816" i="2"/>
  <c r="H1818" i="2"/>
  <c r="H1819" i="2"/>
  <c r="H1820" i="2"/>
  <c r="H1821" i="2"/>
  <c r="H1824" i="2"/>
  <c r="H1827" i="2"/>
  <c r="H1828" i="2"/>
  <c r="H1829" i="2"/>
  <c r="H1830" i="2"/>
  <c r="H1831" i="2"/>
  <c r="H1832" i="2"/>
  <c r="H1834" i="2"/>
  <c r="H1835" i="2"/>
  <c r="H1836" i="2"/>
  <c r="H1837" i="2"/>
  <c r="H1840" i="2"/>
  <c r="H1843" i="2"/>
  <c r="H1844" i="2"/>
  <c r="H1845" i="2"/>
  <c r="H1846" i="2"/>
  <c r="H1847" i="2"/>
  <c r="H1848" i="2"/>
  <c r="H1850" i="2"/>
  <c r="H1851" i="2"/>
  <c r="H1852" i="2"/>
  <c r="H1853" i="2"/>
  <c r="H1856" i="2"/>
  <c r="H1859" i="2"/>
  <c r="H1860" i="2"/>
  <c r="H1861" i="2"/>
  <c r="H1862" i="2"/>
  <c r="H1863" i="2"/>
  <c r="H1864" i="2"/>
  <c r="H1866" i="2"/>
  <c r="H1867" i="2"/>
  <c r="H1868" i="2"/>
  <c r="H1869" i="2"/>
  <c r="H1872" i="2"/>
  <c r="H1875" i="2"/>
  <c r="H1876" i="2"/>
  <c r="H1877" i="2"/>
  <c r="H1878" i="2"/>
  <c r="H1879" i="2"/>
  <c r="H1880" i="2"/>
  <c r="H1882" i="2"/>
  <c r="H1883" i="2"/>
  <c r="H1884" i="2"/>
  <c r="H1885" i="2"/>
  <c r="H1888" i="2"/>
  <c r="H1891" i="2"/>
  <c r="H1892" i="2"/>
  <c r="H1893" i="2"/>
  <c r="H1894" i="2"/>
  <c r="H1895" i="2"/>
  <c r="H1896" i="2"/>
  <c r="H1898" i="2"/>
  <c r="H1899" i="2"/>
  <c r="H1900" i="2"/>
  <c r="H1901" i="2"/>
  <c r="H1904" i="2"/>
  <c r="H1907" i="2"/>
  <c r="H1908" i="2"/>
  <c r="H1909" i="2"/>
  <c r="H1910" i="2"/>
  <c r="H1911" i="2"/>
  <c r="H1912" i="2"/>
  <c r="H1914" i="2"/>
  <c r="H1915" i="2"/>
  <c r="H1916" i="2"/>
  <c r="H1917" i="2"/>
  <c r="H1920" i="2"/>
  <c r="H1923" i="2"/>
  <c r="H1924" i="2"/>
  <c r="H1925" i="2"/>
  <c r="H1926" i="2"/>
  <c r="H1927" i="2"/>
  <c r="H1928" i="2"/>
  <c r="H1930" i="2"/>
  <c r="H1931" i="2"/>
  <c r="H1932" i="2"/>
  <c r="H1933" i="2"/>
  <c r="H1936" i="2"/>
  <c r="H1939" i="2"/>
  <c r="H1940" i="2"/>
  <c r="H1941" i="2"/>
  <c r="H1942" i="2"/>
  <c r="H1943" i="2"/>
  <c r="H1944" i="2"/>
  <c r="H1946" i="2"/>
  <c r="H1947" i="2"/>
  <c r="H1948" i="2"/>
  <c r="H1949" i="2"/>
  <c r="H1952" i="2"/>
  <c r="H1953" i="2"/>
  <c r="H1955" i="2"/>
  <c r="H1956" i="2"/>
  <c r="H1957" i="2"/>
  <c r="H1958" i="2"/>
  <c r="H1959" i="2"/>
  <c r="H1960" i="2"/>
  <c r="H1962" i="2"/>
  <c r="H1963" i="2"/>
  <c r="H1964" i="2"/>
  <c r="H1965" i="2"/>
  <c r="H1968" i="2"/>
  <c r="H1971" i="2"/>
  <c r="H1972" i="2"/>
  <c r="H1973" i="2"/>
  <c r="H1974" i="2"/>
  <c r="H1975" i="2"/>
  <c r="H1976" i="2"/>
  <c r="H1978" i="2"/>
  <c r="H1979" i="2"/>
  <c r="H1980" i="2"/>
  <c r="H1981" i="2"/>
  <c r="H1984" i="2"/>
  <c r="H1987" i="2"/>
  <c r="H1988" i="2"/>
  <c r="H1989" i="2"/>
  <c r="H1990" i="2"/>
  <c r="H1991" i="2"/>
  <c r="H1992" i="2"/>
  <c r="H1994" i="2"/>
  <c r="H1995" i="2"/>
  <c r="H1996" i="2"/>
  <c r="H1997" i="2"/>
  <c r="H2000" i="2"/>
  <c r="H2003" i="2"/>
  <c r="H2004" i="2"/>
  <c r="H2005" i="2"/>
  <c r="H2006" i="2"/>
  <c r="H2007" i="2"/>
  <c r="H2008" i="2"/>
  <c r="H2010" i="2"/>
  <c r="H2011" i="2"/>
  <c r="H2012" i="2"/>
  <c r="H2013" i="2"/>
  <c r="H2016" i="2"/>
  <c r="H2019" i="2"/>
  <c r="H2020" i="2"/>
  <c r="H2021" i="2"/>
  <c r="H2022" i="2"/>
  <c r="H2023" i="2"/>
  <c r="H2024" i="2"/>
  <c r="H2026" i="2"/>
  <c r="H2027" i="2"/>
  <c r="H2028" i="2"/>
  <c r="H2029" i="2"/>
  <c r="H2032" i="2"/>
  <c r="H2035" i="2"/>
  <c r="H2036" i="2"/>
  <c r="H2037" i="2"/>
  <c r="H2038" i="2"/>
  <c r="H2039" i="2"/>
  <c r="H2040" i="2"/>
  <c r="H2042" i="2"/>
  <c r="H2043" i="2"/>
  <c r="H2044" i="2"/>
  <c r="H2045" i="2"/>
  <c r="H2048" i="2"/>
  <c r="H2051" i="2"/>
  <c r="H2052" i="2"/>
  <c r="H2053" i="2"/>
  <c r="H2054" i="2"/>
  <c r="H2055" i="2"/>
  <c r="H2056" i="2"/>
  <c r="H2057" i="2"/>
  <c r="H2058" i="2"/>
  <c r="H2059" i="2"/>
  <c r="H2060" i="2"/>
  <c r="H2061" i="2"/>
  <c r="H2064" i="2"/>
  <c r="H2067" i="2"/>
  <c r="H2068" i="2"/>
  <c r="H2069" i="2"/>
  <c r="H2070" i="2"/>
  <c r="H2071" i="2"/>
  <c r="H2072" i="2"/>
  <c r="H2074" i="2"/>
  <c r="H2075" i="2"/>
  <c r="H2076" i="2"/>
  <c r="H2077" i="2"/>
  <c r="H2080" i="2"/>
  <c r="H2083" i="2"/>
  <c r="H2084" i="2"/>
  <c r="H2085" i="2"/>
  <c r="H2086" i="2"/>
  <c r="H2087" i="2"/>
  <c r="H2088" i="2"/>
  <c r="H2090" i="2"/>
  <c r="H2091" i="2"/>
  <c r="H2092" i="2"/>
  <c r="H2093" i="2"/>
  <c r="H2096" i="2"/>
  <c r="H2099" i="2"/>
  <c r="H2100" i="2"/>
  <c r="H2101" i="2"/>
  <c r="H2102" i="2"/>
  <c r="H2103" i="2"/>
  <c r="H2104" i="2"/>
  <c r="H2106" i="2"/>
  <c r="H2107" i="2"/>
  <c r="H2108" i="2"/>
  <c r="H2109" i="2"/>
  <c r="H2112" i="2"/>
  <c r="H2115" i="2"/>
  <c r="H2116" i="2"/>
  <c r="H2117" i="2"/>
  <c r="H2118" i="2"/>
  <c r="H2119" i="2"/>
  <c r="H2120" i="2"/>
  <c r="H2122" i="2"/>
  <c r="H2123" i="2"/>
  <c r="H2124" i="2"/>
  <c r="H2125" i="2"/>
  <c r="H2128" i="2"/>
  <c r="H2131" i="2"/>
  <c r="H2132" i="2"/>
  <c r="H2133" i="2"/>
  <c r="H2134" i="2"/>
  <c r="H2135" i="2"/>
  <c r="H2136" i="2"/>
  <c r="H2138" i="2"/>
  <c r="H2139" i="2"/>
  <c r="H2140" i="2"/>
  <c r="H2141" i="2"/>
  <c r="H2144" i="2"/>
  <c r="H2147" i="2"/>
  <c r="H2148" i="2"/>
  <c r="H2149" i="2"/>
  <c r="H2150" i="2"/>
  <c r="H2151" i="2"/>
  <c r="H2152" i="2"/>
  <c r="H2154" i="2"/>
  <c r="H2155" i="2"/>
  <c r="H2156" i="2"/>
  <c r="H2157" i="2"/>
  <c r="H2160" i="2"/>
  <c r="H2163" i="2"/>
  <c r="H2164" i="2"/>
  <c r="H2165" i="2"/>
  <c r="H2166" i="2"/>
  <c r="H2167" i="2"/>
  <c r="H2168" i="2"/>
  <c r="H2170" i="2"/>
  <c r="H2171" i="2"/>
  <c r="H2172" i="2"/>
  <c r="H2173" i="2"/>
  <c r="H2176" i="2"/>
  <c r="H2179" i="2"/>
  <c r="H2180" i="2"/>
  <c r="H2181" i="2"/>
  <c r="H2182" i="2"/>
  <c r="H2183" i="2"/>
  <c r="H2184" i="2"/>
  <c r="H2186" i="2"/>
  <c r="H2187" i="2"/>
  <c r="H2188" i="2"/>
  <c r="H2189" i="2"/>
  <c r="H2192" i="2"/>
  <c r="H2195" i="2"/>
  <c r="H2196" i="2"/>
  <c r="H2197" i="2"/>
  <c r="H2198" i="2"/>
  <c r="H2199" i="2"/>
  <c r="H2200" i="2"/>
  <c r="H2202" i="2"/>
  <c r="H2203" i="2"/>
  <c r="H2204" i="2"/>
  <c r="H2205" i="2"/>
  <c r="H2208" i="2"/>
  <c r="H2211" i="2"/>
  <c r="H2212" i="2"/>
  <c r="H2213" i="2"/>
  <c r="H2214" i="2"/>
  <c r="H2215" i="2"/>
  <c r="H2216" i="2"/>
  <c r="H2218" i="2"/>
  <c r="H2219" i="2"/>
  <c r="H2220" i="2"/>
  <c r="H2221" i="2"/>
  <c r="H2224" i="2"/>
  <c r="H2227" i="2"/>
  <c r="H2228" i="2"/>
  <c r="H2229" i="2"/>
  <c r="H2230" i="2"/>
  <c r="H2231" i="2"/>
  <c r="H2232" i="2"/>
  <c r="H2234" i="2"/>
  <c r="H2235" i="2"/>
  <c r="H2236" i="2"/>
  <c r="H2237" i="2"/>
  <c r="H2240" i="2"/>
  <c r="H2243" i="2"/>
  <c r="H2244" i="2"/>
  <c r="H2245" i="2"/>
  <c r="H2246" i="2"/>
  <c r="H2247" i="2"/>
  <c r="H2248" i="2"/>
  <c r="H2250" i="2"/>
  <c r="H2251" i="2"/>
  <c r="H2252" i="2"/>
  <c r="H2253" i="2"/>
  <c r="H2256" i="2"/>
  <c r="H2259" i="2"/>
  <c r="H2260" i="2"/>
  <c r="H2261" i="2"/>
  <c r="H2262" i="2"/>
  <c r="H2263" i="2"/>
  <c r="H2264" i="2"/>
  <c r="H2266" i="2"/>
  <c r="H2267" i="2"/>
  <c r="H2268" i="2"/>
  <c r="H2269" i="2"/>
  <c r="H2272" i="2"/>
  <c r="H2275" i="2"/>
  <c r="H2276" i="2"/>
  <c r="H2277" i="2"/>
  <c r="H2278" i="2"/>
  <c r="H2279" i="2"/>
  <c r="H2280" i="2"/>
  <c r="H2282" i="2"/>
  <c r="H2283" i="2"/>
  <c r="H2284" i="2"/>
  <c r="H2285" i="2"/>
  <c r="H2288" i="2"/>
  <c r="H2291" i="2"/>
  <c r="H2292" i="2"/>
  <c r="H2293" i="2"/>
  <c r="H2294" i="2"/>
  <c r="H2295" i="2"/>
  <c r="H2296" i="2"/>
  <c r="H2298" i="2"/>
  <c r="H2299" i="2"/>
  <c r="H2300" i="2"/>
  <c r="H2301" i="2"/>
  <c r="H2304" i="2"/>
  <c r="H2307" i="2"/>
  <c r="H2308" i="2"/>
  <c r="H2309" i="2"/>
  <c r="H2310" i="2"/>
  <c r="H2311" i="2"/>
  <c r="H2312" i="2"/>
  <c r="H2314" i="2"/>
  <c r="H2315" i="2"/>
  <c r="H2316" i="2"/>
  <c r="H2317" i="2"/>
  <c r="H2320" i="2"/>
  <c r="H2323" i="2"/>
  <c r="H2324" i="2"/>
  <c r="H2325" i="2"/>
  <c r="H2326" i="2"/>
  <c r="H2327" i="2"/>
  <c r="H2328" i="2"/>
  <c r="H2330" i="2"/>
  <c r="H2331" i="2"/>
  <c r="H2332" i="2"/>
  <c r="H2333" i="2"/>
  <c r="H2336" i="2"/>
  <c r="H2339" i="2"/>
  <c r="H2340" i="2"/>
  <c r="H2341" i="2"/>
  <c r="H2342" i="2"/>
  <c r="H2343" i="2"/>
  <c r="H2344" i="2"/>
  <c r="H2346" i="2"/>
  <c r="H2347" i="2"/>
  <c r="H2348" i="2"/>
  <c r="H2349" i="2"/>
  <c r="H2352" i="2"/>
  <c r="H2355" i="2"/>
  <c r="H2356" i="2"/>
  <c r="H2357" i="2"/>
  <c r="H2358" i="2"/>
  <c r="H2359" i="2"/>
  <c r="H2360" i="2"/>
  <c r="H2362" i="2"/>
  <c r="H2363" i="2"/>
  <c r="H2364" i="2"/>
  <c r="H2365" i="2"/>
  <c r="H2368" i="2"/>
  <c r="H2371" i="2"/>
  <c r="H2372" i="2"/>
  <c r="H2373" i="2"/>
  <c r="H2374" i="2"/>
  <c r="H2375" i="2"/>
  <c r="H2376" i="2"/>
  <c r="H2378" i="2"/>
  <c r="H2379" i="2"/>
  <c r="H2380" i="2"/>
  <c r="H2381" i="2"/>
  <c r="H2384" i="2"/>
  <c r="H2387" i="2"/>
  <c r="H2388" i="2"/>
  <c r="H2389" i="2"/>
  <c r="H2390" i="2"/>
  <c r="H2391" i="2"/>
  <c r="H2392" i="2"/>
  <c r="H2394" i="2"/>
  <c r="H2395" i="2"/>
  <c r="H2396" i="2"/>
  <c r="H2397" i="2"/>
  <c r="H2400" i="2"/>
  <c r="H2403" i="2"/>
  <c r="H2404" i="2"/>
  <c r="H2405" i="2"/>
  <c r="H2406" i="2"/>
  <c r="H2407" i="2"/>
  <c r="H2408" i="2"/>
  <c r="H2410" i="2"/>
  <c r="H2411" i="2"/>
  <c r="H2412" i="2"/>
  <c r="H2413" i="2"/>
  <c r="H2416" i="2"/>
  <c r="H2419" i="2"/>
  <c r="H2420" i="2"/>
  <c r="H2421" i="2"/>
  <c r="H2422" i="2"/>
  <c r="H2423" i="2"/>
  <c r="H2424" i="2"/>
  <c r="H2426" i="2"/>
  <c r="H2427" i="2"/>
  <c r="H2428" i="2"/>
  <c r="H2429" i="2"/>
  <c r="H2432" i="2"/>
  <c r="H2435" i="2"/>
  <c r="H2436" i="2"/>
  <c r="H2437" i="2"/>
  <c r="H2438" i="2"/>
  <c r="H2439" i="2"/>
  <c r="H2440" i="2"/>
  <c r="H2442" i="2"/>
  <c r="H2443" i="2"/>
  <c r="H2444" i="2"/>
  <c r="H2445" i="2"/>
  <c r="H2448" i="2"/>
  <c r="H2451" i="2"/>
  <c r="H2452" i="2"/>
  <c r="H2453" i="2"/>
  <c r="H2454" i="2"/>
  <c r="H2455" i="2"/>
  <c r="H2456" i="2"/>
  <c r="H2458" i="2"/>
  <c r="H2459" i="2"/>
  <c r="H2460" i="2"/>
  <c r="H2461" i="2"/>
  <c r="H2464" i="2"/>
  <c r="H2467" i="2"/>
  <c r="H2468" i="2"/>
  <c r="H2469" i="2"/>
  <c r="H2470" i="2"/>
  <c r="H2471" i="2"/>
  <c r="H2472" i="2"/>
  <c r="H2474" i="2"/>
  <c r="H2475" i="2"/>
  <c r="H2476" i="2"/>
  <c r="H2477" i="2"/>
  <c r="H2480" i="2"/>
  <c r="H2483" i="2"/>
  <c r="H2484" i="2"/>
  <c r="H2485" i="2"/>
  <c r="H2486" i="2"/>
  <c r="H2487" i="2"/>
  <c r="H2488" i="2"/>
  <c r="H2490" i="2"/>
  <c r="H2491" i="2"/>
  <c r="H2492" i="2"/>
  <c r="H2493" i="2"/>
  <c r="H2496" i="2"/>
  <c r="H2499" i="2"/>
  <c r="H2500" i="2"/>
  <c r="H2501" i="2"/>
  <c r="H2502" i="2"/>
  <c r="H2503" i="2"/>
  <c r="H2504" i="2"/>
  <c r="H2506" i="2"/>
  <c r="H2507" i="2"/>
  <c r="H2508" i="2"/>
  <c r="H2509" i="2"/>
  <c r="H2512" i="2"/>
  <c r="H2515" i="2"/>
  <c r="H2516" i="2"/>
  <c r="H2517" i="2"/>
  <c r="H2518" i="2"/>
  <c r="H2519" i="2"/>
  <c r="H2520" i="2"/>
  <c r="H2522" i="2"/>
  <c r="H2523" i="2"/>
  <c r="H2524" i="2"/>
  <c r="H2525" i="2"/>
  <c r="H2528" i="2"/>
  <c r="H2531" i="2"/>
  <c r="H2532" i="2"/>
  <c r="H2533" i="2"/>
  <c r="H2534" i="2"/>
  <c r="H2535" i="2"/>
  <c r="H2536" i="2"/>
  <c r="H2538" i="2"/>
  <c r="H2539" i="2"/>
  <c r="H2540" i="2"/>
  <c r="H2541" i="2"/>
  <c r="H2544" i="2"/>
  <c r="H2547" i="2"/>
  <c r="H2548" i="2"/>
  <c r="H2549" i="2"/>
  <c r="H2550" i="2"/>
  <c r="H2551" i="2"/>
  <c r="H2552" i="2"/>
  <c r="H2554" i="2"/>
  <c r="H2555" i="2"/>
  <c r="H2556" i="2"/>
  <c r="H2557" i="2"/>
  <c r="H2560" i="2"/>
  <c r="H2563" i="2"/>
  <c r="H2564" i="2"/>
  <c r="H2565" i="2"/>
  <c r="H2566" i="2"/>
  <c r="H2567" i="2"/>
  <c r="H2568" i="2"/>
  <c r="H2570" i="2"/>
  <c r="H2571" i="2"/>
  <c r="H2572" i="2"/>
  <c r="H2573" i="2"/>
  <c r="H2576" i="2"/>
  <c r="H2579" i="2"/>
  <c r="H2580" i="2"/>
  <c r="H2581" i="2"/>
  <c r="H2582" i="2"/>
  <c r="H2583" i="2"/>
  <c r="H2584" i="2"/>
  <c r="H2586" i="2"/>
  <c r="H2587" i="2"/>
  <c r="H2588" i="2"/>
  <c r="H2589" i="2"/>
  <c r="H2592" i="2"/>
  <c r="H2595" i="2"/>
  <c r="H2596" i="2"/>
  <c r="H2597" i="2"/>
  <c r="H2598" i="2"/>
  <c r="H2599" i="2"/>
  <c r="H2600" i="2"/>
  <c r="H2602" i="2"/>
  <c r="H2603" i="2"/>
  <c r="H2604" i="2"/>
  <c r="H2605" i="2"/>
  <c r="H2608" i="2"/>
  <c r="H2611" i="2"/>
  <c r="H2612" i="2"/>
  <c r="H2613" i="2"/>
  <c r="H2614" i="2"/>
  <c r="H2615" i="2"/>
  <c r="H2616" i="2"/>
  <c r="H2618" i="2"/>
  <c r="H2619" i="2"/>
  <c r="H2620" i="2"/>
  <c r="H2621" i="2"/>
  <c r="H2624" i="2"/>
  <c r="H2627" i="2"/>
  <c r="H2628" i="2"/>
  <c r="H2629" i="2"/>
  <c r="H2630" i="2"/>
  <c r="H2631" i="2"/>
  <c r="H2632" i="2"/>
  <c r="H2634" i="2"/>
  <c r="H2635" i="2"/>
  <c r="H2636" i="2"/>
  <c r="H2637" i="2"/>
  <c r="H2640" i="2"/>
  <c r="H2643" i="2"/>
  <c r="H2644" i="2"/>
  <c r="H2645" i="2"/>
  <c r="H2646" i="2"/>
  <c r="H2647" i="2"/>
  <c r="H2648" i="2"/>
  <c r="H2650" i="2"/>
  <c r="H2651" i="2"/>
  <c r="H2652" i="2"/>
  <c r="H2653" i="2"/>
  <c r="H2656" i="2"/>
  <c r="H2659" i="2"/>
  <c r="H2660" i="2"/>
  <c r="H2661" i="2"/>
  <c r="H2662" i="2"/>
  <c r="H2663" i="2"/>
  <c r="H2664" i="2"/>
  <c r="H2666" i="2"/>
  <c r="H2667" i="2"/>
  <c r="H2668" i="2"/>
  <c r="H2669" i="2"/>
  <c r="H2672" i="2"/>
  <c r="H2675" i="2"/>
  <c r="H2676" i="2"/>
  <c r="H2677" i="2"/>
  <c r="H2678" i="2"/>
  <c r="H2679" i="2"/>
  <c r="H2680" i="2"/>
  <c r="H2682" i="2"/>
  <c r="H2683" i="2"/>
  <c r="H2684" i="2"/>
  <c r="H2685" i="2"/>
  <c r="H2688" i="2"/>
  <c r="H2691" i="2"/>
  <c r="H2692" i="2"/>
  <c r="H2693" i="2"/>
  <c r="H2694" i="2"/>
  <c r="H2695" i="2"/>
  <c r="H2696" i="2"/>
  <c r="H2698" i="2"/>
  <c r="H2699" i="2"/>
  <c r="H2700" i="2"/>
  <c r="H2701" i="2"/>
  <c r="H2704" i="2"/>
  <c r="H2707" i="2"/>
  <c r="H2708" i="2"/>
  <c r="H2709" i="2"/>
  <c r="H2710" i="2"/>
  <c r="H2711" i="2"/>
  <c r="H2712" i="2"/>
  <c r="H2714" i="2"/>
  <c r="H2715" i="2"/>
  <c r="H2716" i="2"/>
  <c r="H2717" i="2"/>
  <c r="H2720" i="2"/>
  <c r="H2723" i="2"/>
  <c r="H2724" i="2"/>
  <c r="H2725" i="2"/>
  <c r="H2726" i="2"/>
  <c r="H2727" i="2"/>
  <c r="H2728" i="2"/>
  <c r="H2730" i="2"/>
  <c r="H2731" i="2"/>
  <c r="H2732" i="2"/>
  <c r="H2733" i="2"/>
  <c r="H2736" i="2"/>
  <c r="H2739" i="2"/>
  <c r="H2740" i="2"/>
  <c r="H2741" i="2"/>
  <c r="H2742" i="2"/>
  <c r="H2743" i="2"/>
  <c r="H2744" i="2"/>
  <c r="H2746" i="2"/>
  <c r="H2747" i="2"/>
  <c r="H2748" i="2"/>
  <c r="H2749" i="2"/>
  <c r="H2752" i="2"/>
  <c r="H2755" i="2"/>
  <c r="H2756" i="2"/>
  <c r="H2757" i="2"/>
  <c r="H2758" i="2"/>
  <c r="H2759" i="2"/>
  <c r="H2760" i="2"/>
  <c r="H2762" i="2"/>
  <c r="H2763" i="2"/>
  <c r="H2764" i="2"/>
  <c r="H2765" i="2"/>
  <c r="H2768" i="2"/>
  <c r="H2771" i="2"/>
  <c r="H2772" i="2"/>
  <c r="H2773" i="2"/>
  <c r="H2774" i="2"/>
  <c r="H2775" i="2"/>
  <c r="H2776" i="2"/>
  <c r="H2778" i="2"/>
  <c r="H2779" i="2"/>
  <c r="H2780" i="2"/>
  <c r="H2781" i="2"/>
  <c r="H2784" i="2"/>
  <c r="H2787" i="2"/>
  <c r="H2788" i="2"/>
  <c r="H2789" i="2"/>
  <c r="H2790" i="2"/>
  <c r="H2791" i="2"/>
  <c r="H2792" i="2"/>
  <c r="H2794" i="2"/>
  <c r="H2795" i="2"/>
  <c r="H2796" i="2"/>
  <c r="H2797" i="2"/>
  <c r="H2800" i="2"/>
  <c r="H2803" i="2"/>
  <c r="H2804" i="2"/>
  <c r="H2805" i="2"/>
  <c r="H2806" i="2"/>
  <c r="H2807" i="2"/>
  <c r="H2808" i="2"/>
  <c r="H2810" i="2"/>
  <c r="H2811" i="2"/>
  <c r="H2812" i="2"/>
  <c r="H2813" i="2"/>
  <c r="H2816" i="2"/>
  <c r="H2819" i="2"/>
  <c r="H2820" i="2"/>
  <c r="H2821" i="2"/>
  <c r="H2822" i="2"/>
  <c r="H2823" i="2"/>
  <c r="H2824" i="2"/>
  <c r="H2826" i="2"/>
  <c r="H2827" i="2"/>
  <c r="H2828" i="2"/>
  <c r="H2829" i="2"/>
  <c r="H2832" i="2"/>
  <c r="H2835" i="2"/>
  <c r="H2836" i="2"/>
  <c r="H2837" i="2"/>
  <c r="H2838" i="2"/>
  <c r="H2839" i="2"/>
  <c r="H2840" i="2"/>
  <c r="H2842" i="2"/>
  <c r="H2843" i="2"/>
  <c r="H2844" i="2"/>
  <c r="H2845" i="2"/>
  <c r="H2848" i="2"/>
  <c r="H2851" i="2"/>
  <c r="H2852" i="2"/>
  <c r="H2853" i="2"/>
  <c r="H2854" i="2"/>
  <c r="H2855" i="2"/>
  <c r="H2856" i="2"/>
  <c r="H2858" i="2"/>
  <c r="H2859" i="2"/>
  <c r="H2860" i="2"/>
  <c r="H2861" i="2"/>
  <c r="H2864" i="2"/>
  <c r="H2867" i="2"/>
  <c r="H2868" i="2"/>
  <c r="H2869" i="2"/>
  <c r="H2870" i="2"/>
  <c r="H2871" i="2"/>
  <c r="H2872" i="2"/>
  <c r="H2874" i="2"/>
  <c r="H2875" i="2"/>
  <c r="H2876" i="2"/>
  <c r="H2877" i="2"/>
  <c r="H2880" i="2"/>
  <c r="H2883" i="2"/>
  <c r="H2884" i="2"/>
  <c r="H2885" i="2"/>
  <c r="H2886" i="2"/>
  <c r="H2887" i="2"/>
  <c r="H2888" i="2"/>
  <c r="H2890" i="2"/>
  <c r="H2891" i="2"/>
  <c r="H2892" i="2"/>
  <c r="H2893" i="2"/>
  <c r="H2896" i="2"/>
  <c r="H2899" i="2"/>
  <c r="H2900" i="2"/>
  <c r="H2901" i="2"/>
  <c r="H2902" i="2"/>
  <c r="H2903" i="2"/>
  <c r="H2904" i="2"/>
  <c r="H2906" i="2"/>
  <c r="H2907" i="2"/>
  <c r="H2908" i="2"/>
  <c r="H2909" i="2"/>
  <c r="H2912" i="2"/>
  <c r="H2915" i="2"/>
  <c r="H2916" i="2"/>
  <c r="H2917" i="2"/>
  <c r="H2918" i="2"/>
  <c r="H2919" i="2"/>
  <c r="H2920" i="2"/>
  <c r="H2922" i="2"/>
  <c r="H2923" i="2"/>
  <c r="H2924" i="2"/>
  <c r="H2925" i="2"/>
  <c r="H2928" i="2"/>
  <c r="H2931" i="2"/>
  <c r="H2932" i="2"/>
  <c r="H2933" i="2"/>
  <c r="H2934" i="2"/>
  <c r="H2935" i="2"/>
  <c r="H2938" i="2"/>
  <c r="H2939" i="2"/>
  <c r="H2940" i="2"/>
  <c r="H2941" i="2"/>
  <c r="H2944" i="2"/>
  <c r="H2947" i="2"/>
  <c r="H2948" i="2"/>
  <c r="H2949" i="2"/>
  <c r="H2950" i="2"/>
  <c r="H2951" i="2"/>
  <c r="H2952" i="2"/>
  <c r="H2954" i="2"/>
  <c r="H2955" i="2"/>
  <c r="H2956" i="2"/>
  <c r="H2957" i="2"/>
  <c r="H2960" i="2"/>
  <c r="H2963" i="2"/>
  <c r="H2964" i="2"/>
  <c r="H2965" i="2"/>
  <c r="H2966" i="2"/>
  <c r="H2967" i="2"/>
  <c r="H2968" i="2"/>
  <c r="H2970" i="2"/>
  <c r="H2971" i="2"/>
  <c r="H2972" i="2"/>
  <c r="H2973" i="2"/>
  <c r="H2976" i="2"/>
  <c r="H2979" i="2"/>
  <c r="H2980" i="2"/>
  <c r="H2981" i="2"/>
  <c r="H2982" i="2"/>
  <c r="H2983" i="2"/>
  <c r="H2984" i="2"/>
  <c r="H2987" i="2"/>
  <c r="H2988" i="2"/>
  <c r="H2989" i="2"/>
  <c r="H2992" i="2"/>
  <c r="H2993" i="2"/>
  <c r="H2995" i="2"/>
  <c r="H2996" i="2"/>
  <c r="H2997" i="2"/>
  <c r="H2998" i="2"/>
  <c r="H2999" i="2"/>
  <c r="H3000" i="2"/>
  <c r="H3002" i="2"/>
  <c r="H3003" i="2"/>
  <c r="H3004" i="2"/>
  <c r="H3008" i="2"/>
  <c r="H3011" i="2"/>
  <c r="H3012" i="2"/>
  <c r="H3013" i="2"/>
  <c r="H3014" i="2"/>
  <c r="H3016" i="2"/>
  <c r="H3018" i="2"/>
  <c r="H3019" i="2"/>
  <c r="H3020" i="2"/>
  <c r="H3021" i="2"/>
  <c r="H3024" i="2"/>
  <c r="H3027" i="2"/>
  <c r="H3028" i="2"/>
  <c r="H3029" i="2"/>
  <c r="H3030" i="2"/>
  <c r="H3031" i="2"/>
  <c r="H3032" i="2"/>
  <c r="H3035" i="2"/>
  <c r="H3036" i="2"/>
  <c r="H3037" i="2"/>
  <c r="H3040" i="2"/>
  <c r="H3043" i="2"/>
  <c r="H3044" i="2"/>
  <c r="H3045" i="2"/>
  <c r="H3047" i="2"/>
  <c r="H3048" i="2"/>
  <c r="H3050" i="2"/>
  <c r="H3051" i="2"/>
  <c r="H3052" i="2"/>
  <c r="H3056" i="2"/>
  <c r="H3057" i="2"/>
  <c r="H3059" i="2"/>
  <c r="H3060" i="2"/>
  <c r="H3061" i="2"/>
  <c r="H3062" i="2"/>
  <c r="H3063" i="2"/>
  <c r="H3064" i="2"/>
  <c r="H3066" i="2"/>
  <c r="H3067" i="2"/>
  <c r="H3068" i="2"/>
  <c r="H3069" i="2"/>
  <c r="H3072" i="2"/>
  <c r="H3075" i="2"/>
  <c r="H3076" i="2"/>
  <c r="H3078" i="2"/>
  <c r="H3079" i="2"/>
  <c r="H3080" i="2"/>
  <c r="H3082" i="2"/>
  <c r="H3083" i="2"/>
  <c r="H3084" i="2"/>
  <c r="H3088" i="2"/>
  <c r="H3091" i="2"/>
  <c r="H3092" i="2"/>
  <c r="H3093" i="2"/>
  <c r="H3094" i="2"/>
  <c r="H3095" i="2"/>
  <c r="H3096" i="2"/>
  <c r="H3098" i="2"/>
  <c r="H3099" i="2"/>
  <c r="H3100" i="2"/>
  <c r="H3101" i="2"/>
  <c r="H3104" i="2"/>
  <c r="H3108" i="2"/>
  <c r="H3109" i="2"/>
  <c r="H3110" i="2"/>
  <c r="H3111" i="2"/>
  <c r="H3112" i="2"/>
  <c r="H3114" i="2"/>
  <c r="H3115" i="2"/>
  <c r="H3116" i="2"/>
  <c r="H3117" i="2"/>
  <c r="H3120" i="2"/>
  <c r="H3123" i="2"/>
  <c r="H3124" i="2"/>
  <c r="H3125" i="2"/>
  <c r="H3127" i="2"/>
  <c r="H3128" i="2"/>
  <c r="H3130" i="2"/>
  <c r="H3131" i="2"/>
  <c r="H3132" i="2"/>
  <c r="H3133" i="2"/>
  <c r="H3136" i="2"/>
  <c r="H3139" i="2"/>
  <c r="H3140" i="2"/>
  <c r="H3141" i="2"/>
  <c r="H3142" i="2"/>
  <c r="H3143" i="2"/>
  <c r="H3144" i="2"/>
  <c r="H3147" i="2"/>
  <c r="H3148" i="2"/>
  <c r="H3149" i="2"/>
  <c r="H3152" i="2"/>
  <c r="H3155" i="2"/>
  <c r="H3156" i="2"/>
  <c r="H3157" i="2"/>
  <c r="H3158" i="2"/>
  <c r="H3159" i="2"/>
  <c r="H3160" i="2"/>
  <c r="H3162" i="2"/>
  <c r="H3163" i="2"/>
  <c r="H3164" i="2"/>
  <c r="H3168" i="2"/>
  <c r="H3169" i="2"/>
  <c r="H3171" i="2"/>
  <c r="H3172" i="2"/>
  <c r="H3173" i="2"/>
  <c r="H3174" i="2"/>
  <c r="H3175" i="2"/>
  <c r="H3178" i="2"/>
  <c r="H3179" i="2"/>
  <c r="H3180" i="2"/>
  <c r="H3181" i="2"/>
  <c r="H3184" i="2"/>
  <c r="H3188" i="2"/>
  <c r="H3190" i="2"/>
  <c r="H3191" i="2"/>
  <c r="H3192" i="2"/>
  <c r="H3195" i="2"/>
  <c r="H3196" i="2"/>
  <c r="H3197" i="2"/>
  <c r="H3200" i="2"/>
  <c r="H3203" i="2"/>
  <c r="H3204" i="2"/>
  <c r="H3206" i="2"/>
  <c r="H3207" i="2"/>
  <c r="H3208" i="2"/>
  <c r="H3210" i="2"/>
  <c r="H3211" i="2"/>
  <c r="H3212" i="2"/>
  <c r="H3213" i="2"/>
  <c r="H3216" i="2"/>
  <c r="H3219" i="2"/>
  <c r="H3220" i="2"/>
  <c r="H3221" i="2"/>
  <c r="H3222" i="2"/>
  <c r="H3223" i="2"/>
  <c r="H3227" i="2"/>
  <c r="H3228" i="2"/>
  <c r="H3229" i="2"/>
  <c r="H3232" i="2"/>
  <c r="H3235" i="2"/>
  <c r="H3237" i="2"/>
  <c r="H3238" i="2"/>
  <c r="H3239" i="2"/>
  <c r="H3240" i="2"/>
  <c r="H3242" i="2"/>
  <c r="H3243" i="2"/>
  <c r="H3244" i="2"/>
  <c r="H3245" i="2"/>
  <c r="H3248" i="2"/>
  <c r="H3251" i="2"/>
  <c r="H3252" i="2"/>
  <c r="H3253" i="2"/>
  <c r="H3255" i="2"/>
  <c r="H3258" i="2"/>
  <c r="H3259" i="2"/>
  <c r="H3260" i="2"/>
  <c r="H3261" i="2"/>
  <c r="H3264" i="2"/>
  <c r="H3267" i="2"/>
  <c r="H3269" i="2"/>
  <c r="H3270" i="2"/>
  <c r="H3271" i="2"/>
  <c r="H3272" i="2"/>
  <c r="H3274" i="2"/>
  <c r="H3276" i="2"/>
  <c r="H3277" i="2"/>
  <c r="H3280" i="2"/>
  <c r="H3283" i="2"/>
  <c r="H3284" i="2"/>
  <c r="H3285" i="2"/>
  <c r="H3286" i="2"/>
  <c r="H3287" i="2"/>
  <c r="H3288" i="2"/>
  <c r="H3290" i="2"/>
  <c r="H3291" i="2"/>
  <c r="H3292" i="2"/>
  <c r="H3293" i="2"/>
  <c r="H3296" i="2"/>
  <c r="H3299" i="2"/>
  <c r="H3300" i="2"/>
  <c r="H3301" i="2"/>
  <c r="H3302" i="2"/>
  <c r="H3303" i="2"/>
  <c r="H3304" i="2"/>
  <c r="H3307" i="2"/>
  <c r="H3308" i="2"/>
  <c r="H3309" i="2"/>
  <c r="H3312" i="2"/>
  <c r="H3315" i="2"/>
  <c r="H3317" i="2"/>
  <c r="H3319" i="2"/>
  <c r="H3320" i="2"/>
  <c r="H3322" i="2"/>
  <c r="H3324" i="2"/>
  <c r="H3325" i="2"/>
  <c r="H3328" i="2"/>
  <c r="H3329" i="2"/>
  <c r="H3331" i="2"/>
  <c r="H3332" i="2"/>
  <c r="H3334" i="2"/>
  <c r="H3335" i="2"/>
  <c r="H3336" i="2"/>
  <c r="H3338" i="2"/>
  <c r="H3340" i="2"/>
  <c r="H3341" i="2"/>
  <c r="H3344" i="2"/>
  <c r="H3347" i="2"/>
  <c r="H3348" i="2"/>
  <c r="H3350" i="2"/>
  <c r="H3351" i="2"/>
  <c r="H3352" i="2"/>
  <c r="H3354" i="2"/>
  <c r="H3355" i="2"/>
  <c r="H3357" i="2"/>
  <c r="H3360" i="2"/>
  <c r="H3363" i="2"/>
  <c r="H3364" i="2"/>
  <c r="H3365" i="2"/>
  <c r="H3366" i="2"/>
  <c r="H3367" i="2"/>
  <c r="H3370" i="2"/>
  <c r="H3371" i="2"/>
  <c r="H3372" i="2"/>
  <c r="H3373" i="2"/>
  <c r="H3376" i="2"/>
  <c r="H3377" i="2"/>
  <c r="H3380" i="2"/>
  <c r="H3381" i="2"/>
  <c r="H3382" i="2"/>
  <c r="H3383" i="2"/>
  <c r="H3384" i="2"/>
  <c r="H3386" i="2"/>
  <c r="H3387" i="2"/>
  <c r="H3389" i="2"/>
  <c r="H3392" i="2"/>
  <c r="H3395" i="2"/>
  <c r="H3396" i="2"/>
  <c r="H3397" i="2"/>
  <c r="H3399" i="2"/>
  <c r="H3402" i="2"/>
  <c r="H3403" i="2"/>
  <c r="H3404" i="2"/>
  <c r="H3405" i="2"/>
  <c r="H3408" i="2"/>
  <c r="H3411" i="2"/>
  <c r="H3413" i="2"/>
  <c r="H3414" i="2"/>
  <c r="H3415" i="2"/>
  <c r="H3416" i="2"/>
  <c r="H3418" i="2"/>
  <c r="H3420" i="2"/>
  <c r="H3421" i="2"/>
  <c r="H3424" i="2"/>
  <c r="H3427" i="2"/>
  <c r="H3429" i="2"/>
  <c r="H3430" i="2"/>
  <c r="H3431" i="2"/>
  <c r="H3435" i="2"/>
  <c r="H3436" i="2"/>
  <c r="H3437" i="2"/>
  <c r="H3440" i="2"/>
  <c r="H3443" i="2"/>
  <c r="H3444" i="2"/>
  <c r="H3446" i="2"/>
  <c r="H3448" i="2"/>
  <c r="H3450" i="2"/>
  <c r="H3451" i="2"/>
  <c r="H3452" i="2"/>
  <c r="H3453" i="2"/>
  <c r="H3456" i="2"/>
  <c r="H3460" i="2"/>
  <c r="H3462" i="2"/>
  <c r="H3463" i="2"/>
  <c r="H3464" i="2"/>
  <c r="H3467" i="2"/>
  <c r="H3468" i="2"/>
  <c r="H3469" i="2"/>
  <c r="H3472" i="2"/>
  <c r="H3475" i="2"/>
  <c r="H3476" i="2"/>
  <c r="H3477" i="2"/>
  <c r="H3479" i="2"/>
  <c r="H3482" i="2"/>
  <c r="H3483" i="2"/>
  <c r="H3484" i="2"/>
  <c r="H3488" i="2"/>
  <c r="H3492" i="2"/>
  <c r="H3495" i="2"/>
  <c r="H3496" i="2"/>
  <c r="H3498" i="2"/>
  <c r="H3499" i="2"/>
  <c r="H3500" i="2"/>
  <c r="H3501" i="2"/>
  <c r="H3504" i="2"/>
  <c r="H3508" i="2"/>
  <c r="H3509" i="2"/>
  <c r="H3510" i="2"/>
  <c r="H3514" i="2"/>
  <c r="H3515" i="2"/>
  <c r="H3517" i="2"/>
  <c r="H3520" i="2"/>
  <c r="H3523" i="2"/>
  <c r="H3524" i="2"/>
  <c r="H3525" i="2"/>
  <c r="H3527" i="2"/>
  <c r="H3531" i="2"/>
  <c r="H3532" i="2"/>
  <c r="H3533" i="2"/>
  <c r="H3536" i="2"/>
  <c r="H3539" i="2"/>
  <c r="H3542" i="2"/>
  <c r="H3543" i="2"/>
  <c r="H3544" i="2"/>
  <c r="H3546" i="2"/>
  <c r="H3547" i="2"/>
  <c r="H3548" i="2"/>
  <c r="H3549" i="2"/>
  <c r="H3552" i="2"/>
  <c r="H3556" i="2"/>
  <c r="H3557" i="2"/>
  <c r="H3558" i="2"/>
  <c r="H3559" i="2"/>
  <c r="H3560" i="2"/>
  <c r="H3568" i="2"/>
  <c r="H3571" i="2"/>
  <c r="H3572" i="2"/>
  <c r="H3575" i="2"/>
  <c r="H3576" i="2"/>
  <c r="H3578" i="2"/>
  <c r="H3579" i="2"/>
  <c r="H3580" i="2"/>
  <c r="H3581" i="2"/>
  <c r="H3584" i="2"/>
  <c r="H3587" i="2"/>
  <c r="H3589" i="2"/>
  <c r="H3590" i="2"/>
  <c r="H3591" i="2"/>
  <c r="H3594" i="2"/>
  <c r="H3596" i="2"/>
  <c r="H3597" i="2"/>
  <c r="H3600" i="2"/>
  <c r="H3603" i="2"/>
  <c r="H3604" i="2"/>
  <c r="H3606" i="2"/>
  <c r="H3607" i="2"/>
  <c r="H3608" i="2"/>
  <c r="H3611" i="2"/>
  <c r="H3612" i="2"/>
  <c r="H3613" i="2"/>
  <c r="H3616" i="2"/>
  <c r="H3619" i="2"/>
  <c r="H3620" i="2"/>
  <c r="H3622" i="2"/>
  <c r="H3626" i="2"/>
  <c r="H3627" i="2"/>
  <c r="H3628" i="2"/>
  <c r="H3629" i="2"/>
  <c r="H3632" i="2"/>
  <c r="H3636" i="2"/>
  <c r="H3637" i="2"/>
  <c r="H3638" i="2"/>
  <c r="H3639" i="2"/>
  <c r="H3640" i="2"/>
  <c r="H3642" i="2"/>
  <c r="H3644" i="2"/>
  <c r="H3648" i="2"/>
  <c r="H3652" i="2"/>
  <c r="H3653" i="2"/>
  <c r="H3654" i="2"/>
  <c r="H3655" i="2"/>
  <c r="H3658" i="2"/>
  <c r="H3659" i="2"/>
  <c r="H3660" i="2"/>
  <c r="H3661" i="2"/>
  <c r="H3664" i="2"/>
  <c r="H3667" i="2"/>
  <c r="H3671" i="2"/>
  <c r="H3672" i="2"/>
  <c r="H3674" i="2"/>
  <c r="H3675" i="2"/>
  <c r="H3676" i="2"/>
  <c r="H3680" i="2"/>
  <c r="H3683" i="2"/>
  <c r="H3686" i="2"/>
  <c r="H3687" i="2"/>
  <c r="H3688" i="2"/>
  <c r="H3690" i="2"/>
  <c r="H3691" i="2"/>
  <c r="H3693" i="2"/>
  <c r="H3699" i="2"/>
  <c r="H3700" i="2"/>
  <c r="H3701" i="2"/>
  <c r="H3706" i="2"/>
  <c r="H3707" i="2"/>
  <c r="H3708" i="2"/>
  <c r="H3709" i="2"/>
  <c r="H3712" i="2"/>
  <c r="H3715" i="2"/>
  <c r="H3716" i="2"/>
  <c r="H3718" i="2"/>
  <c r="H3719" i="2"/>
  <c r="H3720" i="2"/>
  <c r="H3722" i="2"/>
  <c r="H3723" i="2"/>
  <c r="H3725" i="2"/>
  <c r="H3728" i="2"/>
  <c r="H3731" i="2"/>
  <c r="H3732" i="2"/>
  <c r="H3733" i="2"/>
  <c r="H3734" i="2"/>
  <c r="H3736" i="2"/>
  <c r="H3738" i="2"/>
  <c r="H3739" i="2"/>
  <c r="H3740" i="2"/>
  <c r="H3744" i="2"/>
  <c r="H3747" i="2"/>
  <c r="H3751" i="2"/>
  <c r="H3752" i="2"/>
  <c r="H3754" i="2"/>
  <c r="H3756" i="2"/>
  <c r="H3757" i="2"/>
  <c r="H3760" i="2"/>
  <c r="H3763" i="2"/>
  <c r="H3770" i="2"/>
  <c r="H3771" i="2"/>
  <c r="H3772" i="2"/>
  <c r="H3773" i="2"/>
  <c r="H3779" i="2"/>
  <c r="H3780" i="2"/>
  <c r="H3781" i="2"/>
  <c r="H3783" i="2"/>
  <c r="H3786" i="2"/>
  <c r="H3787" i="2"/>
  <c r="H3788" i="2"/>
  <c r="H3792" i="2"/>
  <c r="H3795" i="2"/>
  <c r="H3796" i="2"/>
  <c r="H3797" i="2"/>
  <c r="H3798" i="2"/>
  <c r="H3799" i="2"/>
  <c r="H3802" i="2"/>
  <c r="H3804" i="2"/>
  <c r="H3808" i="2"/>
  <c r="H3811" i="2"/>
  <c r="H3815" i="2"/>
  <c r="H3816" i="2"/>
  <c r="H3819" i="2"/>
  <c r="H3820" i="2"/>
  <c r="H3824" i="2"/>
  <c r="H3827" i="2"/>
  <c r="H3829" i="2"/>
  <c r="H3834" i="2"/>
  <c r="H3837" i="2"/>
  <c r="H3840" i="2"/>
  <c r="H3843" i="2"/>
  <c r="H3847" i="2"/>
  <c r="H3850" i="2"/>
  <c r="H3851" i="2"/>
  <c r="H3852" i="2"/>
  <c r="H3853" i="2"/>
  <c r="H3856" i="2"/>
  <c r="H3859" i="2"/>
  <c r="H3860" i="2"/>
  <c r="H3861" i="2"/>
  <c r="H3862" i="2"/>
  <c r="H3866" i="2"/>
  <c r="H3867" i="2"/>
  <c r="H3875" i="2"/>
  <c r="H3876" i="2"/>
  <c r="H3880" i="2"/>
  <c r="H3882" i="2"/>
  <c r="H3884" i="2"/>
  <c r="H3885" i="2"/>
  <c r="H3888" i="2"/>
  <c r="H3891" i="2"/>
  <c r="H3893" i="2"/>
  <c r="H3894" i="2"/>
  <c r="H3896" i="2"/>
  <c r="H3900" i="2"/>
  <c r="H3901" i="2"/>
  <c r="H3907" i="2"/>
  <c r="H3908" i="2"/>
  <c r="H3909" i="2"/>
  <c r="H3911" i="2"/>
  <c r="H3914" i="2"/>
  <c r="H3915" i="2"/>
  <c r="H3916" i="2"/>
  <c r="H3917" i="2"/>
  <c r="H3920" i="2"/>
  <c r="H3923" i="2"/>
  <c r="H3924" i="2"/>
  <c r="H3927" i="2"/>
  <c r="H3930" i="2"/>
  <c r="H3932" i="2"/>
  <c r="H3936" i="2"/>
  <c r="H3939" i="2"/>
  <c r="H3940" i="2"/>
  <c r="H3944" i="2"/>
  <c r="H3946" i="2"/>
  <c r="H3948" i="2"/>
  <c r="H3949" i="2"/>
  <c r="H3952" i="2"/>
  <c r="H3955" i="2"/>
  <c r="H3956" i="2"/>
  <c r="H3958" i="2"/>
  <c r="H3959" i="2"/>
  <c r="H3962" i="2"/>
  <c r="H3968" i="2"/>
  <c r="H3971" i="2"/>
  <c r="H3972" i="2"/>
  <c r="H3976" i="2"/>
  <c r="H3978" i="2"/>
  <c r="H3981" i="2"/>
  <c r="H3984" i="2"/>
  <c r="H3990" i="2"/>
  <c r="H3991" i="2"/>
  <c r="H3992" i="2"/>
  <c r="H3996" i="2"/>
  <c r="H3997" i="2"/>
  <c r="H4000" i="2"/>
  <c r="H4003" i="2"/>
  <c r="H4010" i="2"/>
  <c r="H4012" i="2"/>
  <c r="H4013" i="2"/>
  <c r="H4016" i="2"/>
  <c r="H4019" i="2"/>
  <c r="H4020" i="2"/>
  <c r="H4022" i="2"/>
  <c r="H4026" i="2"/>
  <c r="H4027" i="2"/>
  <c r="H4028" i="2"/>
  <c r="H4029" i="2"/>
  <c r="H4038" i="2"/>
  <c r="H4040" i="2"/>
  <c r="H4042" i="2"/>
  <c r="H4044" i="2"/>
  <c r="H4052" i="2"/>
  <c r="H4053" i="2"/>
  <c r="H4054" i="2"/>
  <c r="H4058" i="2"/>
  <c r="H4059" i="2"/>
  <c r="H4060" i="2"/>
  <c r="H4064" i="2"/>
  <c r="H4067" i="2"/>
  <c r="H4068" i="2"/>
  <c r="H4069" i="2"/>
  <c r="H4070" i="2"/>
  <c r="H4075" i="2"/>
  <c r="H4076" i="2"/>
  <c r="H4080" i="2"/>
  <c r="H4084" i="2"/>
  <c r="H4087" i="2"/>
  <c r="H4090" i="2"/>
  <c r="H4092" i="2"/>
  <c r="H4096" i="2"/>
  <c r="H4099" i="2"/>
  <c r="H4101" i="2"/>
  <c r="H4106" i="2"/>
  <c r="H4107" i="2"/>
  <c r="H4109" i="2"/>
  <c r="H4112" i="2"/>
  <c r="H4115" i="2"/>
  <c r="H4122" i="2"/>
  <c r="H4128" i="2"/>
  <c r="H4131" i="2"/>
  <c r="H4132" i="2"/>
  <c r="H4133" i="2"/>
  <c r="H4135" i="2"/>
  <c r="H4138" i="2"/>
  <c r="H4139" i="2"/>
  <c r="H4144" i="2"/>
  <c r="H4147" i="2"/>
  <c r="H4148" i="2"/>
  <c r="H4149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9" i="2"/>
  <c r="G20" i="2"/>
  <c r="G21" i="2"/>
  <c r="G22" i="2"/>
  <c r="G23" i="2"/>
  <c r="G24" i="2"/>
  <c r="G26" i="2"/>
  <c r="G27" i="2"/>
  <c r="G28" i="2"/>
  <c r="G29" i="2"/>
  <c r="G30" i="2"/>
  <c r="G31" i="2"/>
  <c r="G32" i="2"/>
  <c r="G33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51" i="2"/>
  <c r="G52" i="2"/>
  <c r="G53" i="2"/>
  <c r="G54" i="2"/>
  <c r="G55" i="2"/>
  <c r="G56" i="2"/>
  <c r="G58" i="2"/>
  <c r="G59" i="2"/>
  <c r="G60" i="2"/>
  <c r="G61" i="2"/>
  <c r="G62" i="2"/>
  <c r="G63" i="2"/>
  <c r="G64" i="2"/>
  <c r="G65" i="2"/>
  <c r="G67" i="2"/>
  <c r="G68" i="2"/>
  <c r="G69" i="2"/>
  <c r="G70" i="2"/>
  <c r="G71" i="2"/>
  <c r="G72" i="2"/>
  <c r="G74" i="2"/>
  <c r="G75" i="2"/>
  <c r="G76" i="2"/>
  <c r="G77" i="2"/>
  <c r="G78" i="2"/>
  <c r="G79" i="2"/>
  <c r="G80" i="2"/>
  <c r="G81" i="2"/>
  <c r="G83" i="2"/>
  <c r="G84" i="2"/>
  <c r="G85" i="2"/>
  <c r="G86" i="2"/>
  <c r="G87" i="2"/>
  <c r="G88" i="2"/>
  <c r="G90" i="2"/>
  <c r="G91" i="2"/>
  <c r="G92" i="2"/>
  <c r="G93" i="2"/>
  <c r="G94" i="2"/>
  <c r="G95" i="2"/>
  <c r="G96" i="2"/>
  <c r="G97" i="2"/>
  <c r="G99" i="2"/>
  <c r="G100" i="2"/>
  <c r="G101" i="2"/>
  <c r="G102" i="2"/>
  <c r="G103" i="2"/>
  <c r="G104" i="2"/>
  <c r="G106" i="2"/>
  <c r="G107" i="2"/>
  <c r="G108" i="2"/>
  <c r="G109" i="2"/>
  <c r="G110" i="2"/>
  <c r="G111" i="2"/>
  <c r="G112" i="2"/>
  <c r="G115" i="2"/>
  <c r="G116" i="2"/>
  <c r="G117" i="2"/>
  <c r="G118" i="2"/>
  <c r="G119" i="2"/>
  <c r="G120" i="2"/>
  <c r="G122" i="2"/>
  <c r="G123" i="2"/>
  <c r="G124" i="2"/>
  <c r="G125" i="2"/>
  <c r="G126" i="2"/>
  <c r="G127" i="2"/>
  <c r="G128" i="2"/>
  <c r="G129" i="2"/>
  <c r="G131" i="2"/>
  <c r="G132" i="2"/>
  <c r="G133" i="2"/>
  <c r="G134" i="2"/>
  <c r="G135" i="2"/>
  <c r="G136" i="2"/>
  <c r="G138" i="2"/>
  <c r="G139" i="2"/>
  <c r="G140" i="2"/>
  <c r="G141" i="2"/>
  <c r="G142" i="2"/>
  <c r="G143" i="2"/>
  <c r="G144" i="2"/>
  <c r="G145" i="2"/>
  <c r="G147" i="2"/>
  <c r="G148" i="2"/>
  <c r="G149" i="2"/>
  <c r="G150" i="2"/>
  <c r="G151" i="2"/>
  <c r="G152" i="2"/>
  <c r="G154" i="2"/>
  <c r="G155" i="2"/>
  <c r="G156" i="2"/>
  <c r="G157" i="2"/>
  <c r="G158" i="2"/>
  <c r="G159" i="2"/>
  <c r="G160" i="2"/>
  <c r="G161" i="2"/>
  <c r="G163" i="2"/>
  <c r="G164" i="2"/>
  <c r="G165" i="2"/>
  <c r="G166" i="2"/>
  <c r="G167" i="2"/>
  <c r="G168" i="2"/>
  <c r="G170" i="2"/>
  <c r="G171" i="2"/>
  <c r="G172" i="2"/>
  <c r="G173" i="2"/>
  <c r="G174" i="2"/>
  <c r="G175" i="2"/>
  <c r="G176" i="2"/>
  <c r="G177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1" i="2"/>
  <c r="G212" i="2"/>
  <c r="G213" i="2"/>
  <c r="G214" i="2"/>
  <c r="G215" i="2"/>
  <c r="G216" i="2"/>
  <c r="G218" i="2"/>
  <c r="G219" i="2"/>
  <c r="G220" i="2"/>
  <c r="G221" i="2"/>
  <c r="G222" i="2"/>
  <c r="G223" i="2"/>
  <c r="G224" i="2"/>
  <c r="G227" i="2"/>
  <c r="G228" i="2"/>
  <c r="G229" i="2"/>
  <c r="G230" i="2"/>
  <c r="G231" i="2"/>
  <c r="G232" i="2"/>
  <c r="G234" i="2"/>
  <c r="G235" i="2"/>
  <c r="G236" i="2"/>
  <c r="G237" i="2"/>
  <c r="G238" i="2"/>
  <c r="G239" i="2"/>
  <c r="G240" i="2"/>
  <c r="G241" i="2"/>
  <c r="G243" i="2"/>
  <c r="G244" i="2"/>
  <c r="G245" i="2"/>
  <c r="G246" i="2"/>
  <c r="G247" i="2"/>
  <c r="G248" i="2"/>
  <c r="G250" i="2"/>
  <c r="G251" i="2"/>
  <c r="G252" i="2"/>
  <c r="G253" i="2"/>
  <c r="G254" i="2"/>
  <c r="G255" i="2"/>
  <c r="G256" i="2"/>
  <c r="G257" i="2"/>
  <c r="G259" i="2"/>
  <c r="G260" i="2"/>
  <c r="G261" i="2"/>
  <c r="G262" i="2"/>
  <c r="G263" i="2"/>
  <c r="G264" i="2"/>
  <c r="G266" i="2"/>
  <c r="G267" i="2"/>
  <c r="G268" i="2"/>
  <c r="G269" i="2"/>
  <c r="G270" i="2"/>
  <c r="G271" i="2"/>
  <c r="G272" i="2"/>
  <c r="G273" i="2"/>
  <c r="G275" i="2"/>
  <c r="G276" i="2"/>
  <c r="G277" i="2"/>
  <c r="G278" i="2"/>
  <c r="G279" i="2"/>
  <c r="G280" i="2"/>
  <c r="G282" i="2"/>
  <c r="G283" i="2"/>
  <c r="G284" i="2"/>
  <c r="G285" i="2"/>
  <c r="G286" i="2"/>
  <c r="G287" i="2"/>
  <c r="G288" i="2"/>
  <c r="G289" i="2"/>
  <c r="G291" i="2"/>
  <c r="G292" i="2"/>
  <c r="G293" i="2"/>
  <c r="G294" i="2"/>
  <c r="G295" i="2"/>
  <c r="G296" i="2"/>
  <c r="G298" i="2"/>
  <c r="G299" i="2"/>
  <c r="G300" i="2"/>
  <c r="G301" i="2"/>
  <c r="G302" i="2"/>
  <c r="G303" i="2"/>
  <c r="G304" i="2"/>
  <c r="G307" i="2"/>
  <c r="G308" i="2"/>
  <c r="G309" i="2"/>
  <c r="G310" i="2"/>
  <c r="G311" i="2"/>
  <c r="G312" i="2"/>
  <c r="G314" i="2"/>
  <c r="G315" i="2"/>
  <c r="G316" i="2"/>
  <c r="G317" i="2"/>
  <c r="G318" i="2"/>
  <c r="G319" i="2"/>
  <c r="G320" i="2"/>
  <c r="G321" i="2"/>
  <c r="G323" i="2"/>
  <c r="G324" i="2"/>
  <c r="G325" i="2"/>
  <c r="G326" i="2"/>
  <c r="G327" i="2"/>
  <c r="G328" i="2"/>
  <c r="G330" i="2"/>
  <c r="G331" i="2"/>
  <c r="G332" i="2"/>
  <c r="G333" i="2"/>
  <c r="G334" i="2"/>
  <c r="G335" i="2"/>
  <c r="G336" i="2"/>
  <c r="G337" i="2"/>
  <c r="G339" i="2"/>
  <c r="G340" i="2"/>
  <c r="G341" i="2"/>
  <c r="G342" i="2"/>
  <c r="G343" i="2"/>
  <c r="G344" i="2"/>
  <c r="G346" i="2"/>
  <c r="G347" i="2"/>
  <c r="G348" i="2"/>
  <c r="G349" i="2"/>
  <c r="G350" i="2"/>
  <c r="G351" i="2"/>
  <c r="G352" i="2"/>
  <c r="G353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7" i="2"/>
  <c r="G388" i="2"/>
  <c r="G389" i="2"/>
  <c r="G390" i="2"/>
  <c r="G391" i="2"/>
  <c r="G392" i="2"/>
  <c r="G394" i="2"/>
  <c r="G395" i="2"/>
  <c r="G396" i="2"/>
  <c r="G397" i="2"/>
  <c r="G398" i="2"/>
  <c r="G399" i="2"/>
  <c r="G400" i="2"/>
  <c r="G401" i="2"/>
  <c r="G403" i="2"/>
  <c r="G404" i="2"/>
  <c r="G405" i="2"/>
  <c r="G406" i="2"/>
  <c r="G407" i="2"/>
  <c r="G408" i="2"/>
  <c r="G410" i="2"/>
  <c r="G411" i="2"/>
  <c r="G412" i="2"/>
  <c r="G413" i="2"/>
  <c r="G414" i="2"/>
  <c r="G415" i="2"/>
  <c r="G416" i="2"/>
  <c r="G417" i="2"/>
  <c r="G419" i="2"/>
  <c r="G420" i="2"/>
  <c r="G421" i="2"/>
  <c r="G422" i="2"/>
  <c r="G423" i="2"/>
  <c r="G424" i="2"/>
  <c r="G426" i="2"/>
  <c r="G427" i="2"/>
  <c r="G428" i="2"/>
  <c r="G429" i="2"/>
  <c r="G430" i="2"/>
  <c r="G431" i="2"/>
  <c r="G432" i="2"/>
  <c r="G433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1" i="2"/>
  <c r="G452" i="2"/>
  <c r="G453" i="2"/>
  <c r="G454" i="2"/>
  <c r="G455" i="2"/>
  <c r="G456" i="2"/>
  <c r="G458" i="2"/>
  <c r="G459" i="2"/>
  <c r="G460" i="2"/>
  <c r="G461" i="2"/>
  <c r="G462" i="2"/>
  <c r="G463" i="2"/>
  <c r="G464" i="2"/>
  <c r="G465" i="2"/>
  <c r="G467" i="2"/>
  <c r="G468" i="2"/>
  <c r="G469" i="2"/>
  <c r="G470" i="2"/>
  <c r="G471" i="2"/>
  <c r="G472" i="2"/>
  <c r="G474" i="2"/>
  <c r="G475" i="2"/>
  <c r="G476" i="2"/>
  <c r="G477" i="2"/>
  <c r="G478" i="2"/>
  <c r="G479" i="2"/>
  <c r="G480" i="2"/>
  <c r="G483" i="2"/>
  <c r="G484" i="2"/>
  <c r="G485" i="2"/>
  <c r="G486" i="2"/>
  <c r="G487" i="2"/>
  <c r="G488" i="2"/>
  <c r="G490" i="2"/>
  <c r="G491" i="2"/>
  <c r="G492" i="2"/>
  <c r="G493" i="2"/>
  <c r="G494" i="2"/>
  <c r="G495" i="2"/>
  <c r="G496" i="2"/>
  <c r="G497" i="2"/>
  <c r="G499" i="2"/>
  <c r="G500" i="2"/>
  <c r="G501" i="2"/>
  <c r="G502" i="2"/>
  <c r="G503" i="2"/>
  <c r="G504" i="2"/>
  <c r="G506" i="2"/>
  <c r="G507" i="2"/>
  <c r="G508" i="2"/>
  <c r="G509" i="2"/>
  <c r="G510" i="2"/>
  <c r="G511" i="2"/>
  <c r="G512" i="2"/>
  <c r="G513" i="2"/>
  <c r="G515" i="2"/>
  <c r="G516" i="2"/>
  <c r="G517" i="2"/>
  <c r="G518" i="2"/>
  <c r="G519" i="2"/>
  <c r="G520" i="2"/>
  <c r="G522" i="2"/>
  <c r="G523" i="2"/>
  <c r="G524" i="2"/>
  <c r="G525" i="2"/>
  <c r="G526" i="2"/>
  <c r="G527" i="2"/>
  <c r="G528" i="2"/>
  <c r="G529" i="2"/>
  <c r="G531" i="2"/>
  <c r="G532" i="2"/>
  <c r="G533" i="2"/>
  <c r="G534" i="2"/>
  <c r="G535" i="2"/>
  <c r="G536" i="2"/>
  <c r="G538" i="2"/>
  <c r="G539" i="2"/>
  <c r="G540" i="2"/>
  <c r="G541" i="2"/>
  <c r="G542" i="2"/>
  <c r="G543" i="2"/>
  <c r="G544" i="2"/>
  <c r="G545" i="2"/>
  <c r="G547" i="2"/>
  <c r="G548" i="2"/>
  <c r="G549" i="2"/>
  <c r="G550" i="2"/>
  <c r="G551" i="2"/>
  <c r="G552" i="2"/>
  <c r="G554" i="2"/>
  <c r="G555" i="2"/>
  <c r="G556" i="2"/>
  <c r="G557" i="2"/>
  <c r="G558" i="2"/>
  <c r="G559" i="2"/>
  <c r="G560" i="2"/>
  <c r="G563" i="2"/>
  <c r="G564" i="2"/>
  <c r="G565" i="2"/>
  <c r="G566" i="2"/>
  <c r="G567" i="2"/>
  <c r="G568" i="2"/>
  <c r="G570" i="2"/>
  <c r="G571" i="2"/>
  <c r="G572" i="2"/>
  <c r="G573" i="2"/>
  <c r="G574" i="2"/>
  <c r="G575" i="2"/>
  <c r="G576" i="2"/>
  <c r="G577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5" i="2"/>
  <c r="G596" i="2"/>
  <c r="G597" i="2"/>
  <c r="G598" i="2"/>
  <c r="G599" i="2"/>
  <c r="G600" i="2"/>
  <c r="G602" i="2"/>
  <c r="G603" i="2"/>
  <c r="G604" i="2"/>
  <c r="G605" i="2"/>
  <c r="G606" i="2"/>
  <c r="G607" i="2"/>
  <c r="G608" i="2"/>
  <c r="G609" i="2"/>
  <c r="G611" i="2"/>
  <c r="G612" i="2"/>
  <c r="G613" i="2"/>
  <c r="G614" i="2"/>
  <c r="G615" i="2"/>
  <c r="G616" i="2"/>
  <c r="G618" i="2"/>
  <c r="G619" i="2"/>
  <c r="G620" i="2"/>
  <c r="G621" i="2"/>
  <c r="G622" i="2"/>
  <c r="G624" i="2"/>
  <c r="G625" i="2"/>
  <c r="G627" i="2"/>
  <c r="G628" i="2"/>
  <c r="G629" i="2"/>
  <c r="G630" i="2"/>
  <c r="G631" i="2"/>
  <c r="G632" i="2"/>
  <c r="G634" i="2"/>
  <c r="G635" i="2"/>
  <c r="G636" i="2"/>
  <c r="G637" i="2"/>
  <c r="G638" i="2"/>
  <c r="G640" i="2"/>
  <c r="G641" i="2"/>
  <c r="G643" i="2"/>
  <c r="G644" i="2"/>
  <c r="G645" i="2"/>
  <c r="G646" i="2"/>
  <c r="G647" i="2"/>
  <c r="G648" i="2"/>
  <c r="G650" i="2"/>
  <c r="G651" i="2"/>
  <c r="G652" i="2"/>
  <c r="G653" i="2"/>
  <c r="G654" i="2"/>
  <c r="G656" i="2"/>
  <c r="G657" i="2"/>
  <c r="G659" i="2"/>
  <c r="G660" i="2"/>
  <c r="G661" i="2"/>
  <c r="G662" i="2"/>
  <c r="G663" i="2"/>
  <c r="G664" i="2"/>
  <c r="G666" i="2"/>
  <c r="G667" i="2"/>
  <c r="G668" i="2"/>
  <c r="G669" i="2"/>
  <c r="G670" i="2"/>
  <c r="G672" i="2"/>
  <c r="G675" i="2"/>
  <c r="G676" i="2"/>
  <c r="G677" i="2"/>
  <c r="G678" i="2"/>
  <c r="G679" i="2"/>
  <c r="G680" i="2"/>
  <c r="G682" i="2"/>
  <c r="G683" i="2"/>
  <c r="G684" i="2"/>
  <c r="G685" i="2"/>
  <c r="G686" i="2"/>
  <c r="G688" i="2"/>
  <c r="G689" i="2"/>
  <c r="G691" i="2"/>
  <c r="G692" i="2"/>
  <c r="G693" i="2"/>
  <c r="G694" i="2"/>
  <c r="G695" i="2"/>
  <c r="G696" i="2"/>
  <c r="G698" i="2"/>
  <c r="G699" i="2"/>
  <c r="G700" i="2"/>
  <c r="G701" i="2"/>
  <c r="G702" i="2"/>
  <c r="G704" i="2"/>
  <c r="G705" i="2"/>
  <c r="G707" i="2"/>
  <c r="G708" i="2"/>
  <c r="G709" i="2"/>
  <c r="G710" i="2"/>
  <c r="G711" i="2"/>
  <c r="G712" i="2"/>
  <c r="G714" i="2"/>
  <c r="G715" i="2"/>
  <c r="G716" i="2"/>
  <c r="G717" i="2"/>
  <c r="G718" i="2"/>
  <c r="G720" i="2"/>
  <c r="G721" i="2"/>
  <c r="G723" i="2"/>
  <c r="G724" i="2"/>
  <c r="G725" i="2"/>
  <c r="G726" i="2"/>
  <c r="G727" i="2"/>
  <c r="G728" i="2"/>
  <c r="G730" i="2"/>
  <c r="G731" i="2"/>
  <c r="G732" i="2"/>
  <c r="G733" i="2"/>
  <c r="G734" i="2"/>
  <c r="G736" i="2"/>
  <c r="G737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2" i="2"/>
  <c r="G753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8" i="2"/>
  <c r="G769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4" i="2"/>
  <c r="G785" i="2"/>
  <c r="G787" i="2"/>
  <c r="G788" i="2"/>
  <c r="G789" i="2"/>
  <c r="G790" i="2"/>
  <c r="G791" i="2"/>
  <c r="G792" i="2"/>
  <c r="G794" i="2"/>
  <c r="G795" i="2"/>
  <c r="G796" i="2"/>
  <c r="G797" i="2"/>
  <c r="G798" i="2"/>
  <c r="G800" i="2"/>
  <c r="G803" i="2"/>
  <c r="G804" i="2"/>
  <c r="G805" i="2"/>
  <c r="G806" i="2"/>
  <c r="G807" i="2"/>
  <c r="G808" i="2"/>
  <c r="G810" i="2"/>
  <c r="G811" i="2"/>
  <c r="G812" i="2"/>
  <c r="G813" i="2"/>
  <c r="G814" i="2"/>
  <c r="G816" i="2"/>
  <c r="G817" i="2"/>
  <c r="G819" i="2"/>
  <c r="G820" i="2"/>
  <c r="G821" i="2"/>
  <c r="G822" i="2"/>
  <c r="G823" i="2"/>
  <c r="G824" i="2"/>
  <c r="G826" i="2"/>
  <c r="G827" i="2"/>
  <c r="G828" i="2"/>
  <c r="G829" i="2"/>
  <c r="G830" i="2"/>
  <c r="G832" i="2"/>
  <c r="G833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8" i="2"/>
  <c r="G849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4" i="2"/>
  <c r="G865" i="2"/>
  <c r="G867" i="2"/>
  <c r="G868" i="2"/>
  <c r="G869" i="2"/>
  <c r="G870" i="2"/>
  <c r="G871" i="2"/>
  <c r="G872" i="2"/>
  <c r="G874" i="2"/>
  <c r="G875" i="2"/>
  <c r="G876" i="2"/>
  <c r="G877" i="2"/>
  <c r="G878" i="2"/>
  <c r="G880" i="2"/>
  <c r="G883" i="2"/>
  <c r="G884" i="2"/>
  <c r="G885" i="2"/>
  <c r="G886" i="2"/>
  <c r="G887" i="2"/>
  <c r="G888" i="2"/>
  <c r="G890" i="2"/>
  <c r="G891" i="2"/>
  <c r="G892" i="2"/>
  <c r="G893" i="2"/>
  <c r="G894" i="2"/>
  <c r="G896" i="2"/>
  <c r="G897" i="2"/>
  <c r="G899" i="2"/>
  <c r="G900" i="2"/>
  <c r="G901" i="2"/>
  <c r="G902" i="2"/>
  <c r="G903" i="2"/>
  <c r="G904" i="2"/>
  <c r="G906" i="2"/>
  <c r="G907" i="2"/>
  <c r="G908" i="2"/>
  <c r="G909" i="2"/>
  <c r="G910" i="2"/>
  <c r="G912" i="2"/>
  <c r="G913" i="2"/>
  <c r="G915" i="2"/>
  <c r="G916" i="2"/>
  <c r="G917" i="2"/>
  <c r="G918" i="2"/>
  <c r="G919" i="2"/>
  <c r="G920" i="2"/>
  <c r="G922" i="2"/>
  <c r="G923" i="2"/>
  <c r="G924" i="2"/>
  <c r="G925" i="2"/>
  <c r="G926" i="2"/>
  <c r="G928" i="2"/>
  <c r="G931" i="2"/>
  <c r="G932" i="2"/>
  <c r="G933" i="2"/>
  <c r="G934" i="2"/>
  <c r="G935" i="2"/>
  <c r="G936" i="2"/>
  <c r="G938" i="2"/>
  <c r="G939" i="2"/>
  <c r="G940" i="2"/>
  <c r="G941" i="2"/>
  <c r="G942" i="2"/>
  <c r="G944" i="2"/>
  <c r="G945" i="2"/>
  <c r="G947" i="2"/>
  <c r="G948" i="2"/>
  <c r="G949" i="2"/>
  <c r="G950" i="2"/>
  <c r="G951" i="2"/>
  <c r="G952" i="2"/>
  <c r="G954" i="2"/>
  <c r="G955" i="2"/>
  <c r="G956" i="2"/>
  <c r="G957" i="2"/>
  <c r="G958" i="2"/>
  <c r="G960" i="2"/>
  <c r="G961" i="2"/>
  <c r="G963" i="2"/>
  <c r="G964" i="2"/>
  <c r="G965" i="2"/>
  <c r="G966" i="2"/>
  <c r="G967" i="2"/>
  <c r="G968" i="2"/>
  <c r="G970" i="2"/>
  <c r="G971" i="2"/>
  <c r="G972" i="2"/>
  <c r="G973" i="2"/>
  <c r="G974" i="2"/>
  <c r="G976" i="2"/>
  <c r="G977" i="2"/>
  <c r="G979" i="2"/>
  <c r="G980" i="2"/>
  <c r="G981" i="2"/>
  <c r="G982" i="2"/>
  <c r="G983" i="2"/>
  <c r="G984" i="2"/>
  <c r="G986" i="2"/>
  <c r="G987" i="2"/>
  <c r="G988" i="2"/>
  <c r="G989" i="2"/>
  <c r="G990" i="2"/>
  <c r="G992" i="2"/>
  <c r="G993" i="2"/>
  <c r="G995" i="2"/>
  <c r="G996" i="2"/>
  <c r="G997" i="2"/>
  <c r="G998" i="2"/>
  <c r="G999" i="2"/>
  <c r="G1000" i="2"/>
  <c r="G1002" i="2"/>
  <c r="G1003" i="2"/>
  <c r="G1004" i="2"/>
  <c r="G1005" i="2"/>
  <c r="G1006" i="2"/>
  <c r="G1008" i="2"/>
  <c r="G1009" i="2"/>
  <c r="G1011" i="2"/>
  <c r="G1012" i="2"/>
  <c r="G1013" i="2"/>
  <c r="G1014" i="2"/>
  <c r="G1015" i="2"/>
  <c r="G1016" i="2"/>
  <c r="G1018" i="2"/>
  <c r="G1019" i="2"/>
  <c r="G1020" i="2"/>
  <c r="G1021" i="2"/>
  <c r="G1022" i="2"/>
  <c r="G1024" i="2"/>
  <c r="G1025" i="2"/>
  <c r="G1027" i="2"/>
  <c r="G1028" i="2"/>
  <c r="G1029" i="2"/>
  <c r="G1030" i="2"/>
  <c r="G1031" i="2"/>
  <c r="G1032" i="2"/>
  <c r="G1034" i="2"/>
  <c r="G1035" i="2"/>
  <c r="G1036" i="2"/>
  <c r="G1037" i="2"/>
  <c r="G1038" i="2"/>
  <c r="G1040" i="2"/>
  <c r="G1043" i="2"/>
  <c r="G1044" i="2"/>
  <c r="G1045" i="2"/>
  <c r="G1046" i="2"/>
  <c r="G1047" i="2"/>
  <c r="G1048" i="2"/>
  <c r="G1050" i="2"/>
  <c r="G1051" i="2"/>
  <c r="G1052" i="2"/>
  <c r="G1053" i="2"/>
  <c r="G1054" i="2"/>
  <c r="G1056" i="2"/>
  <c r="G1059" i="2"/>
  <c r="G1060" i="2"/>
  <c r="G1061" i="2"/>
  <c r="G1062" i="2"/>
  <c r="G1063" i="2"/>
  <c r="G1064" i="2"/>
  <c r="G1066" i="2"/>
  <c r="G1067" i="2"/>
  <c r="G1068" i="2"/>
  <c r="G1069" i="2"/>
  <c r="G1070" i="2"/>
  <c r="G1072" i="2"/>
  <c r="G1073" i="2"/>
  <c r="G1075" i="2"/>
  <c r="G1076" i="2"/>
  <c r="G1077" i="2"/>
  <c r="G1078" i="2"/>
  <c r="G1079" i="2"/>
  <c r="G1080" i="2"/>
  <c r="G1082" i="2"/>
  <c r="G1083" i="2"/>
  <c r="G1084" i="2"/>
  <c r="G1085" i="2"/>
  <c r="G1086" i="2"/>
  <c r="G1088" i="2"/>
  <c r="G1089" i="2"/>
  <c r="G1090" i="2"/>
  <c r="G1091" i="2"/>
  <c r="G1092" i="2"/>
  <c r="G1093" i="2"/>
  <c r="G1094" i="2"/>
  <c r="G1095" i="2"/>
  <c r="G1096" i="2"/>
  <c r="G1098" i="2"/>
  <c r="G1099" i="2"/>
  <c r="G1100" i="2"/>
  <c r="G1101" i="2"/>
  <c r="G1102" i="2"/>
  <c r="G1104" i="2"/>
  <c r="G1107" i="2"/>
  <c r="G1108" i="2"/>
  <c r="G1109" i="2"/>
  <c r="G1110" i="2"/>
  <c r="G1111" i="2"/>
  <c r="G1112" i="2"/>
  <c r="G1114" i="2"/>
  <c r="G1115" i="2"/>
  <c r="G1116" i="2"/>
  <c r="G1117" i="2"/>
  <c r="G1118" i="2"/>
  <c r="G1120" i="2"/>
  <c r="G1123" i="2"/>
  <c r="G1124" i="2"/>
  <c r="G1125" i="2"/>
  <c r="G1126" i="2"/>
  <c r="G1127" i="2"/>
  <c r="G1128" i="2"/>
  <c r="G1130" i="2"/>
  <c r="G1131" i="2"/>
  <c r="G1132" i="2"/>
  <c r="G1133" i="2"/>
  <c r="G1134" i="2"/>
  <c r="G1136" i="2"/>
  <c r="G1139" i="2"/>
  <c r="G1140" i="2"/>
  <c r="G1141" i="2"/>
  <c r="G1142" i="2"/>
  <c r="G1143" i="2"/>
  <c r="G1144" i="2"/>
  <c r="G1146" i="2"/>
  <c r="G1147" i="2"/>
  <c r="G1148" i="2"/>
  <c r="G1149" i="2"/>
  <c r="G1150" i="2"/>
  <c r="G1152" i="2"/>
  <c r="G1155" i="2"/>
  <c r="G1156" i="2"/>
  <c r="G1157" i="2"/>
  <c r="G1158" i="2"/>
  <c r="G1159" i="2"/>
  <c r="G1160" i="2"/>
  <c r="G1162" i="2"/>
  <c r="G1163" i="2"/>
  <c r="G1164" i="2"/>
  <c r="G1165" i="2"/>
  <c r="G1166" i="2"/>
  <c r="G1168" i="2"/>
  <c r="G1169" i="2"/>
  <c r="G1171" i="2"/>
  <c r="G1172" i="2"/>
  <c r="G1173" i="2"/>
  <c r="G1174" i="2"/>
  <c r="G1175" i="2"/>
  <c r="G1176" i="2"/>
  <c r="G1178" i="2"/>
  <c r="G1179" i="2"/>
  <c r="G1180" i="2"/>
  <c r="G1181" i="2"/>
  <c r="G1182" i="2"/>
  <c r="G1184" i="2"/>
  <c r="G1185" i="2"/>
  <c r="G1187" i="2"/>
  <c r="G1188" i="2"/>
  <c r="G1189" i="2"/>
  <c r="G1190" i="2"/>
  <c r="G1191" i="2"/>
  <c r="G1192" i="2"/>
  <c r="G1194" i="2"/>
  <c r="G1195" i="2"/>
  <c r="G1196" i="2"/>
  <c r="G1197" i="2"/>
  <c r="G1198" i="2"/>
  <c r="G1200" i="2"/>
  <c r="G1201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6" i="2"/>
  <c r="G1217" i="2"/>
  <c r="G1219" i="2"/>
  <c r="G1220" i="2"/>
  <c r="G1221" i="2"/>
  <c r="G1222" i="2"/>
  <c r="G1223" i="2"/>
  <c r="G1224" i="2"/>
  <c r="G1226" i="2"/>
  <c r="G1227" i="2"/>
  <c r="G1228" i="2"/>
  <c r="G1229" i="2"/>
  <c r="G1230" i="2"/>
  <c r="G1232" i="2"/>
  <c r="G1235" i="2"/>
  <c r="G1236" i="2"/>
  <c r="G1237" i="2"/>
  <c r="G1238" i="2"/>
  <c r="G1239" i="2"/>
  <c r="G1240" i="2"/>
  <c r="G1242" i="2"/>
  <c r="G1243" i="2"/>
  <c r="G1244" i="2"/>
  <c r="G1245" i="2"/>
  <c r="G1246" i="2"/>
  <c r="G1248" i="2"/>
  <c r="G1249" i="2"/>
  <c r="G1251" i="2"/>
  <c r="G1252" i="2"/>
  <c r="G1253" i="2"/>
  <c r="G1254" i="2"/>
  <c r="G1255" i="2"/>
  <c r="G1256" i="2"/>
  <c r="G1258" i="2"/>
  <c r="G1259" i="2"/>
  <c r="G1260" i="2"/>
  <c r="G1261" i="2"/>
  <c r="G1262" i="2"/>
  <c r="G1264" i="2"/>
  <c r="G1267" i="2"/>
  <c r="G1268" i="2"/>
  <c r="G1269" i="2"/>
  <c r="G1270" i="2"/>
  <c r="G1271" i="2"/>
  <c r="G1272" i="2"/>
  <c r="G1274" i="2"/>
  <c r="G1275" i="2"/>
  <c r="G1276" i="2"/>
  <c r="G1277" i="2"/>
  <c r="G1278" i="2"/>
  <c r="G1280" i="2"/>
  <c r="G1281" i="2"/>
  <c r="G1283" i="2"/>
  <c r="G1284" i="2"/>
  <c r="G1285" i="2"/>
  <c r="G1286" i="2"/>
  <c r="G1287" i="2"/>
  <c r="G1288" i="2"/>
  <c r="G1290" i="2"/>
  <c r="G1291" i="2"/>
  <c r="G1292" i="2"/>
  <c r="G1293" i="2"/>
  <c r="G1294" i="2"/>
  <c r="G1296" i="2"/>
  <c r="G1297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2" i="2"/>
  <c r="G1313" i="2"/>
  <c r="G1315" i="2"/>
  <c r="G1316" i="2"/>
  <c r="G1317" i="2"/>
  <c r="G1318" i="2"/>
  <c r="G1319" i="2"/>
  <c r="G1320" i="2"/>
  <c r="G1322" i="2"/>
  <c r="G1323" i="2"/>
  <c r="G1324" i="2"/>
  <c r="G1325" i="2"/>
  <c r="G1326" i="2"/>
  <c r="G1328" i="2"/>
  <c r="G1329" i="2"/>
  <c r="G1331" i="2"/>
  <c r="G1332" i="2"/>
  <c r="G1333" i="2"/>
  <c r="G1334" i="2"/>
  <c r="G1335" i="2"/>
  <c r="G1336" i="2"/>
  <c r="G1338" i="2"/>
  <c r="G1339" i="2"/>
  <c r="G1340" i="2"/>
  <c r="G1341" i="2"/>
  <c r="G1342" i="2"/>
  <c r="G1344" i="2"/>
  <c r="G1345" i="2"/>
  <c r="G1347" i="2"/>
  <c r="G1348" i="2"/>
  <c r="G1349" i="2"/>
  <c r="G1350" i="2"/>
  <c r="G1351" i="2"/>
  <c r="G1352" i="2"/>
  <c r="G1354" i="2"/>
  <c r="G1355" i="2"/>
  <c r="G1356" i="2"/>
  <c r="G1357" i="2"/>
  <c r="G1358" i="2"/>
  <c r="G1360" i="2"/>
  <c r="G1361" i="2"/>
  <c r="G1363" i="2"/>
  <c r="G1364" i="2"/>
  <c r="G1365" i="2"/>
  <c r="G1366" i="2"/>
  <c r="G1367" i="2"/>
  <c r="G1368" i="2"/>
  <c r="G1370" i="2"/>
  <c r="G1371" i="2"/>
  <c r="G1372" i="2"/>
  <c r="G1373" i="2"/>
  <c r="G1374" i="2"/>
  <c r="G1376" i="2"/>
  <c r="G1377" i="2"/>
  <c r="G1379" i="2"/>
  <c r="G1380" i="2"/>
  <c r="G1381" i="2"/>
  <c r="G1382" i="2"/>
  <c r="G1383" i="2"/>
  <c r="G1384" i="2"/>
  <c r="G1386" i="2"/>
  <c r="G1387" i="2"/>
  <c r="G1388" i="2"/>
  <c r="G1389" i="2"/>
  <c r="G1390" i="2"/>
  <c r="G1392" i="2"/>
  <c r="G1395" i="2"/>
  <c r="G1396" i="2"/>
  <c r="G1397" i="2"/>
  <c r="G1398" i="2"/>
  <c r="G1399" i="2"/>
  <c r="G1400" i="2"/>
  <c r="G1402" i="2"/>
  <c r="G1403" i="2"/>
  <c r="G1404" i="2"/>
  <c r="G1405" i="2"/>
  <c r="G1406" i="2"/>
  <c r="G1408" i="2"/>
  <c r="G1409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4" i="2"/>
  <c r="G1425" i="2"/>
  <c r="G1427" i="2"/>
  <c r="G1428" i="2"/>
  <c r="G1429" i="2"/>
  <c r="G1430" i="2"/>
  <c r="G1431" i="2"/>
  <c r="G1432" i="2"/>
  <c r="G1434" i="2"/>
  <c r="G1435" i="2"/>
  <c r="G1436" i="2"/>
  <c r="G1437" i="2"/>
  <c r="G1438" i="2"/>
  <c r="G1440" i="2"/>
  <c r="G1441" i="2"/>
  <c r="G1443" i="2"/>
  <c r="G1444" i="2"/>
  <c r="G1445" i="2"/>
  <c r="G1446" i="2"/>
  <c r="G1447" i="2"/>
  <c r="G1448" i="2"/>
  <c r="G1450" i="2"/>
  <c r="G1451" i="2"/>
  <c r="G1452" i="2"/>
  <c r="G1453" i="2"/>
  <c r="G1454" i="2"/>
  <c r="G1456" i="2"/>
  <c r="G1459" i="2"/>
  <c r="G1460" i="2"/>
  <c r="G1461" i="2"/>
  <c r="G1462" i="2"/>
  <c r="G1463" i="2"/>
  <c r="G1464" i="2"/>
  <c r="G1466" i="2"/>
  <c r="G1467" i="2"/>
  <c r="G1468" i="2"/>
  <c r="G1469" i="2"/>
  <c r="G1470" i="2"/>
  <c r="G1472" i="2"/>
  <c r="G1475" i="2"/>
  <c r="G1476" i="2"/>
  <c r="G1477" i="2"/>
  <c r="G1478" i="2"/>
  <c r="G1479" i="2"/>
  <c r="G1480" i="2"/>
  <c r="G1482" i="2"/>
  <c r="G1483" i="2"/>
  <c r="G1484" i="2"/>
  <c r="G1485" i="2"/>
  <c r="G1488" i="2"/>
  <c r="G1489" i="2"/>
  <c r="G1491" i="2"/>
  <c r="G1492" i="2"/>
  <c r="G1493" i="2"/>
  <c r="G1494" i="2"/>
  <c r="G1495" i="2"/>
  <c r="G1496" i="2"/>
  <c r="G1498" i="2"/>
  <c r="G1499" i="2"/>
  <c r="G1500" i="2"/>
  <c r="G1501" i="2"/>
  <c r="G1502" i="2"/>
  <c r="G1504" i="2"/>
  <c r="G1507" i="2"/>
  <c r="G1508" i="2"/>
  <c r="G1509" i="2"/>
  <c r="G1510" i="2"/>
  <c r="G1511" i="2"/>
  <c r="G1512" i="2"/>
  <c r="G1514" i="2"/>
  <c r="G1515" i="2"/>
  <c r="G1516" i="2"/>
  <c r="G1517" i="2"/>
  <c r="G1518" i="2"/>
  <c r="G1520" i="2"/>
  <c r="G1521" i="2"/>
  <c r="G1523" i="2"/>
  <c r="G1524" i="2"/>
  <c r="G1525" i="2"/>
  <c r="G1526" i="2"/>
  <c r="G1527" i="2"/>
  <c r="G1528" i="2"/>
  <c r="G1530" i="2"/>
  <c r="G1531" i="2"/>
  <c r="G1532" i="2"/>
  <c r="G1533" i="2"/>
  <c r="G1536" i="2"/>
  <c r="G1537" i="2"/>
  <c r="G1539" i="2"/>
  <c r="G1540" i="2"/>
  <c r="G1541" i="2"/>
  <c r="G1542" i="2"/>
  <c r="G1543" i="2"/>
  <c r="G1544" i="2"/>
  <c r="G1546" i="2"/>
  <c r="G1547" i="2"/>
  <c r="G1548" i="2"/>
  <c r="G1549" i="2"/>
  <c r="G1550" i="2"/>
  <c r="G1552" i="2"/>
  <c r="G1553" i="2"/>
  <c r="G1555" i="2"/>
  <c r="G1556" i="2"/>
  <c r="G1557" i="2"/>
  <c r="G1558" i="2"/>
  <c r="G1559" i="2"/>
  <c r="G1560" i="2"/>
  <c r="G1562" i="2"/>
  <c r="G1563" i="2"/>
  <c r="G1564" i="2"/>
  <c r="G1565" i="2"/>
  <c r="G1566" i="2"/>
  <c r="G1568" i="2"/>
  <c r="G1571" i="2"/>
  <c r="G1572" i="2"/>
  <c r="G1573" i="2"/>
  <c r="G1574" i="2"/>
  <c r="G1575" i="2"/>
  <c r="G1576" i="2"/>
  <c r="G1578" i="2"/>
  <c r="G1579" i="2"/>
  <c r="G1580" i="2"/>
  <c r="G1581" i="2"/>
  <c r="G1582" i="2"/>
  <c r="G1584" i="2"/>
  <c r="G1587" i="2"/>
  <c r="G1588" i="2"/>
  <c r="G1589" i="2"/>
  <c r="G1590" i="2"/>
  <c r="G1591" i="2"/>
  <c r="G1592" i="2"/>
  <c r="G1594" i="2"/>
  <c r="G1595" i="2"/>
  <c r="G1596" i="2"/>
  <c r="G1597" i="2"/>
  <c r="G1598" i="2"/>
  <c r="G1600" i="2"/>
  <c r="G1601" i="2"/>
  <c r="G1603" i="2"/>
  <c r="G1604" i="2"/>
  <c r="G1605" i="2"/>
  <c r="G1606" i="2"/>
  <c r="G1607" i="2"/>
  <c r="G1608" i="2"/>
  <c r="G1610" i="2"/>
  <c r="G1611" i="2"/>
  <c r="G1612" i="2"/>
  <c r="G1613" i="2"/>
  <c r="G1614" i="2"/>
  <c r="G1616" i="2"/>
  <c r="G1617" i="2"/>
  <c r="G1619" i="2"/>
  <c r="G1620" i="2"/>
  <c r="G1621" i="2"/>
  <c r="G1622" i="2"/>
  <c r="G1623" i="2"/>
  <c r="G1624" i="2"/>
  <c r="G1625" i="2"/>
  <c r="G1626" i="2"/>
  <c r="G1627" i="2"/>
  <c r="G1628" i="2"/>
  <c r="G1629" i="2"/>
  <c r="G1632" i="2"/>
  <c r="G1635" i="2"/>
  <c r="G1636" i="2"/>
  <c r="G1637" i="2"/>
  <c r="G1638" i="2"/>
  <c r="G1639" i="2"/>
  <c r="G1640" i="2"/>
  <c r="G1642" i="2"/>
  <c r="G1643" i="2"/>
  <c r="G1644" i="2"/>
  <c r="G1645" i="2"/>
  <c r="G1646" i="2"/>
  <c r="G1648" i="2"/>
  <c r="G1649" i="2"/>
  <c r="G1651" i="2"/>
  <c r="G1652" i="2"/>
  <c r="G1653" i="2"/>
  <c r="G1654" i="2"/>
  <c r="G1655" i="2"/>
  <c r="G1656" i="2"/>
  <c r="G1658" i="2"/>
  <c r="G1659" i="2"/>
  <c r="G1660" i="2"/>
  <c r="G1661" i="2"/>
  <c r="G1662" i="2"/>
  <c r="G1664" i="2"/>
  <c r="G1665" i="2"/>
  <c r="G1667" i="2"/>
  <c r="G1668" i="2"/>
  <c r="G1669" i="2"/>
  <c r="G1670" i="2"/>
  <c r="G1671" i="2"/>
  <c r="G1672" i="2"/>
  <c r="G1674" i="2"/>
  <c r="G1675" i="2"/>
  <c r="G1676" i="2"/>
  <c r="G1677" i="2"/>
  <c r="G1680" i="2"/>
  <c r="G1683" i="2"/>
  <c r="G1684" i="2"/>
  <c r="G1685" i="2"/>
  <c r="G1686" i="2"/>
  <c r="G1687" i="2"/>
  <c r="G1688" i="2"/>
  <c r="G1690" i="2"/>
  <c r="G1691" i="2"/>
  <c r="G1692" i="2"/>
  <c r="G1693" i="2"/>
  <c r="G1694" i="2"/>
  <c r="G1696" i="2"/>
  <c r="G1699" i="2"/>
  <c r="G1700" i="2"/>
  <c r="G1701" i="2"/>
  <c r="G1702" i="2"/>
  <c r="G1703" i="2"/>
  <c r="G1704" i="2"/>
  <c r="G1706" i="2"/>
  <c r="G1707" i="2"/>
  <c r="G1708" i="2"/>
  <c r="G1709" i="2"/>
  <c r="G1710" i="2"/>
  <c r="G1712" i="2"/>
  <c r="G1713" i="2"/>
  <c r="G1715" i="2"/>
  <c r="G1716" i="2"/>
  <c r="G1717" i="2"/>
  <c r="G1718" i="2"/>
  <c r="G1719" i="2"/>
  <c r="G1720" i="2"/>
  <c r="G1722" i="2"/>
  <c r="G1723" i="2"/>
  <c r="G1724" i="2"/>
  <c r="G1725" i="2"/>
  <c r="G1726" i="2"/>
  <c r="G1728" i="2"/>
  <c r="G1729" i="2"/>
  <c r="G1731" i="2"/>
  <c r="G1732" i="2"/>
  <c r="G1733" i="2"/>
  <c r="G1734" i="2"/>
  <c r="G1735" i="2"/>
  <c r="G1736" i="2"/>
  <c r="G1738" i="2"/>
  <c r="G1739" i="2"/>
  <c r="G1740" i="2"/>
  <c r="G1741" i="2"/>
  <c r="G1744" i="2"/>
  <c r="G1747" i="2"/>
  <c r="G1748" i="2"/>
  <c r="G1749" i="2"/>
  <c r="G1750" i="2"/>
  <c r="G1751" i="2"/>
  <c r="G1752" i="2"/>
  <c r="G1754" i="2"/>
  <c r="G1755" i="2"/>
  <c r="G1756" i="2"/>
  <c r="G1757" i="2"/>
  <c r="G1758" i="2"/>
  <c r="G1760" i="2"/>
  <c r="G1761" i="2"/>
  <c r="G1763" i="2"/>
  <c r="G1764" i="2"/>
  <c r="G1765" i="2"/>
  <c r="G1766" i="2"/>
  <c r="G1767" i="2"/>
  <c r="G1768" i="2"/>
  <c r="G1770" i="2"/>
  <c r="G1771" i="2"/>
  <c r="G1772" i="2"/>
  <c r="G1773" i="2"/>
  <c r="G1776" i="2"/>
  <c r="G1777" i="2"/>
  <c r="G1779" i="2"/>
  <c r="G1780" i="2"/>
  <c r="G1781" i="2"/>
  <c r="G1782" i="2"/>
  <c r="G1783" i="2"/>
  <c r="G1784" i="2"/>
  <c r="G1786" i="2"/>
  <c r="G1787" i="2"/>
  <c r="G1788" i="2"/>
  <c r="G1789" i="2"/>
  <c r="G1792" i="2"/>
  <c r="G1793" i="2"/>
  <c r="G1795" i="2"/>
  <c r="G1796" i="2"/>
  <c r="G1797" i="2"/>
  <c r="G1798" i="2"/>
  <c r="G1799" i="2"/>
  <c r="G1800" i="2"/>
  <c r="G1802" i="2"/>
  <c r="G1803" i="2"/>
  <c r="G1804" i="2"/>
  <c r="G1805" i="2"/>
  <c r="G1808" i="2"/>
  <c r="G1811" i="2"/>
  <c r="G1812" i="2"/>
  <c r="G1813" i="2"/>
  <c r="G1814" i="2"/>
  <c r="G1815" i="2"/>
  <c r="G1816" i="2"/>
  <c r="G1818" i="2"/>
  <c r="G1819" i="2"/>
  <c r="G1820" i="2"/>
  <c r="G1821" i="2"/>
  <c r="G1822" i="2"/>
  <c r="G1824" i="2"/>
  <c r="G1825" i="2"/>
  <c r="G1827" i="2"/>
  <c r="G1828" i="2"/>
  <c r="G1829" i="2"/>
  <c r="G1830" i="2"/>
  <c r="G1831" i="2"/>
  <c r="G1832" i="2"/>
  <c r="G1834" i="2"/>
  <c r="G1835" i="2"/>
  <c r="G1836" i="2"/>
  <c r="G1837" i="2"/>
  <c r="G1840" i="2"/>
  <c r="G1843" i="2"/>
  <c r="G1844" i="2"/>
  <c r="G1845" i="2"/>
  <c r="G1846" i="2"/>
  <c r="G1847" i="2"/>
  <c r="G1848" i="2"/>
  <c r="G1850" i="2"/>
  <c r="G1851" i="2"/>
  <c r="G1852" i="2"/>
  <c r="G1853" i="2"/>
  <c r="G1856" i="2"/>
  <c r="G1859" i="2"/>
  <c r="G1860" i="2"/>
  <c r="G1861" i="2"/>
  <c r="G1862" i="2"/>
  <c r="G1863" i="2"/>
  <c r="G1864" i="2"/>
  <c r="G1866" i="2"/>
  <c r="G1867" i="2"/>
  <c r="G1868" i="2"/>
  <c r="G1869" i="2"/>
  <c r="G1872" i="2"/>
  <c r="G1873" i="2"/>
  <c r="G1875" i="2"/>
  <c r="G1876" i="2"/>
  <c r="G1877" i="2"/>
  <c r="G1878" i="2"/>
  <c r="G1879" i="2"/>
  <c r="G1880" i="2"/>
  <c r="G1881" i="2"/>
  <c r="G1882" i="2"/>
  <c r="G1883" i="2"/>
  <c r="G1884" i="2"/>
  <c r="G1885" i="2"/>
  <c r="G1888" i="2"/>
  <c r="G1891" i="2"/>
  <c r="G1892" i="2"/>
  <c r="G1893" i="2"/>
  <c r="G1894" i="2"/>
  <c r="G1895" i="2"/>
  <c r="G1896" i="2"/>
  <c r="G1898" i="2"/>
  <c r="G1899" i="2"/>
  <c r="G1900" i="2"/>
  <c r="G1901" i="2"/>
  <c r="G1903" i="2"/>
  <c r="G1904" i="2"/>
  <c r="G1907" i="2"/>
  <c r="G1908" i="2"/>
  <c r="G1909" i="2"/>
  <c r="G1910" i="2"/>
  <c r="G1911" i="2"/>
  <c r="G1912" i="2"/>
  <c r="G1914" i="2"/>
  <c r="G1915" i="2"/>
  <c r="G1916" i="2"/>
  <c r="G1917" i="2"/>
  <c r="G1919" i="2"/>
  <c r="G1920" i="2"/>
  <c r="G1921" i="2"/>
  <c r="G1923" i="2"/>
  <c r="G1924" i="2"/>
  <c r="G1925" i="2"/>
  <c r="G1926" i="2"/>
  <c r="G1927" i="2"/>
  <c r="G1928" i="2"/>
  <c r="G1930" i="2"/>
  <c r="G1931" i="2"/>
  <c r="G1932" i="2"/>
  <c r="G1933" i="2"/>
  <c r="G1936" i="2"/>
  <c r="G1939" i="2"/>
  <c r="G1940" i="2"/>
  <c r="G1941" i="2"/>
  <c r="G1942" i="2"/>
  <c r="G1943" i="2"/>
  <c r="G1944" i="2"/>
  <c r="G1945" i="2"/>
  <c r="G1946" i="2"/>
  <c r="G1947" i="2"/>
  <c r="G1948" i="2"/>
  <c r="G1949" i="2"/>
  <c r="G1952" i="2"/>
  <c r="G1955" i="2"/>
  <c r="G1956" i="2"/>
  <c r="G1957" i="2"/>
  <c r="G1958" i="2"/>
  <c r="G1959" i="2"/>
  <c r="G1960" i="2"/>
  <c r="G1962" i="2"/>
  <c r="G1963" i="2"/>
  <c r="G1964" i="2"/>
  <c r="G1965" i="2"/>
  <c r="G1968" i="2"/>
  <c r="G1969" i="2"/>
  <c r="G1971" i="2"/>
  <c r="G1972" i="2"/>
  <c r="G1973" i="2"/>
  <c r="G1974" i="2"/>
  <c r="G1975" i="2"/>
  <c r="G1976" i="2"/>
  <c r="G1978" i="2"/>
  <c r="G1979" i="2"/>
  <c r="G1980" i="2"/>
  <c r="G1981" i="2"/>
  <c r="G1984" i="2"/>
  <c r="G1987" i="2"/>
  <c r="G1988" i="2"/>
  <c r="G1989" i="2"/>
  <c r="G1990" i="2"/>
  <c r="G1991" i="2"/>
  <c r="G1992" i="2"/>
  <c r="G1994" i="2"/>
  <c r="G1995" i="2"/>
  <c r="G1996" i="2"/>
  <c r="G1997" i="2"/>
  <c r="G2000" i="2"/>
  <c r="G2001" i="2"/>
  <c r="G2003" i="2"/>
  <c r="G2004" i="2"/>
  <c r="G2005" i="2"/>
  <c r="G2006" i="2"/>
  <c r="G2007" i="2"/>
  <c r="G2008" i="2"/>
  <c r="G2010" i="2"/>
  <c r="G2011" i="2"/>
  <c r="G2012" i="2"/>
  <c r="G2013" i="2"/>
  <c r="G2016" i="2"/>
  <c r="G2019" i="2"/>
  <c r="G2020" i="2"/>
  <c r="G2021" i="2"/>
  <c r="G2022" i="2"/>
  <c r="G2023" i="2"/>
  <c r="G2024" i="2"/>
  <c r="G2026" i="2"/>
  <c r="G2027" i="2"/>
  <c r="G2028" i="2"/>
  <c r="G2029" i="2"/>
  <c r="G2032" i="2"/>
  <c r="G2035" i="2"/>
  <c r="G2036" i="2"/>
  <c r="G2037" i="2"/>
  <c r="G2038" i="2"/>
  <c r="G2039" i="2"/>
  <c r="G2040" i="2"/>
  <c r="G2042" i="2"/>
  <c r="G2043" i="2"/>
  <c r="G2044" i="2"/>
  <c r="G2045" i="2"/>
  <c r="G2048" i="2"/>
  <c r="G2049" i="2"/>
  <c r="G2051" i="2"/>
  <c r="G2052" i="2"/>
  <c r="G2053" i="2"/>
  <c r="G2054" i="2"/>
  <c r="G2055" i="2"/>
  <c r="G2056" i="2"/>
  <c r="G2058" i="2"/>
  <c r="G2059" i="2"/>
  <c r="G2060" i="2"/>
  <c r="G2061" i="2"/>
  <c r="G2064" i="2"/>
  <c r="G2067" i="2"/>
  <c r="G2068" i="2"/>
  <c r="G2069" i="2"/>
  <c r="G2070" i="2"/>
  <c r="G2071" i="2"/>
  <c r="G2072" i="2"/>
  <c r="G2074" i="2"/>
  <c r="G2075" i="2"/>
  <c r="G2076" i="2"/>
  <c r="G2077" i="2"/>
  <c r="G2080" i="2"/>
  <c r="G2081" i="2"/>
  <c r="G2083" i="2"/>
  <c r="G2084" i="2"/>
  <c r="G2085" i="2"/>
  <c r="G2086" i="2"/>
  <c r="G2087" i="2"/>
  <c r="G2088" i="2"/>
  <c r="G2090" i="2"/>
  <c r="G2091" i="2"/>
  <c r="G2092" i="2"/>
  <c r="G2093" i="2"/>
  <c r="G2096" i="2"/>
  <c r="G2099" i="2"/>
  <c r="G2100" i="2"/>
  <c r="G2101" i="2"/>
  <c r="G2102" i="2"/>
  <c r="G2103" i="2"/>
  <c r="G2104" i="2"/>
  <c r="G2106" i="2"/>
  <c r="G2107" i="2"/>
  <c r="G2108" i="2"/>
  <c r="G2109" i="2"/>
  <c r="G2111" i="2"/>
  <c r="G2112" i="2"/>
  <c r="G2113" i="2"/>
  <c r="G2115" i="2"/>
  <c r="G2116" i="2"/>
  <c r="G2117" i="2"/>
  <c r="G2118" i="2"/>
  <c r="G2119" i="2"/>
  <c r="G2120" i="2"/>
  <c r="G2122" i="2"/>
  <c r="G2123" i="2"/>
  <c r="G2124" i="2"/>
  <c r="G2125" i="2"/>
  <c r="G2128" i="2"/>
  <c r="G2131" i="2"/>
  <c r="G2132" i="2"/>
  <c r="G2133" i="2"/>
  <c r="G2134" i="2"/>
  <c r="G2135" i="2"/>
  <c r="G2136" i="2"/>
  <c r="G2138" i="2"/>
  <c r="G2139" i="2"/>
  <c r="G2140" i="2"/>
  <c r="G2141" i="2"/>
  <c r="G2144" i="2"/>
  <c r="G2147" i="2"/>
  <c r="G2148" i="2"/>
  <c r="G2149" i="2"/>
  <c r="G2150" i="2"/>
  <c r="G2151" i="2"/>
  <c r="G2152" i="2"/>
  <c r="G2154" i="2"/>
  <c r="G2155" i="2"/>
  <c r="G2156" i="2"/>
  <c r="G2157" i="2"/>
  <c r="G2159" i="2"/>
  <c r="G2160" i="2"/>
  <c r="G2163" i="2"/>
  <c r="G2164" i="2"/>
  <c r="G2165" i="2"/>
  <c r="G2166" i="2"/>
  <c r="G2167" i="2"/>
  <c r="G2168" i="2"/>
  <c r="G2170" i="2"/>
  <c r="G2171" i="2"/>
  <c r="G2172" i="2"/>
  <c r="G2173" i="2"/>
  <c r="G2175" i="2"/>
  <c r="G2176" i="2"/>
  <c r="G2179" i="2"/>
  <c r="G2180" i="2"/>
  <c r="G2181" i="2"/>
  <c r="G2182" i="2"/>
  <c r="G2183" i="2"/>
  <c r="G2184" i="2"/>
  <c r="G2186" i="2"/>
  <c r="G2187" i="2"/>
  <c r="G2188" i="2"/>
  <c r="G2189" i="2"/>
  <c r="G2192" i="2"/>
  <c r="G2195" i="2"/>
  <c r="G2196" i="2"/>
  <c r="G2197" i="2"/>
  <c r="G2198" i="2"/>
  <c r="G2199" i="2"/>
  <c r="G2200" i="2"/>
  <c r="G2202" i="2"/>
  <c r="G2203" i="2"/>
  <c r="G2204" i="2"/>
  <c r="G2205" i="2"/>
  <c r="G2208" i="2"/>
  <c r="G2209" i="2"/>
  <c r="G2211" i="2"/>
  <c r="G2212" i="2"/>
  <c r="G2213" i="2"/>
  <c r="G2214" i="2"/>
  <c r="G2215" i="2"/>
  <c r="G2216" i="2"/>
  <c r="G2218" i="2"/>
  <c r="G2219" i="2"/>
  <c r="G2220" i="2"/>
  <c r="G2221" i="2"/>
  <c r="G2224" i="2"/>
  <c r="G2227" i="2"/>
  <c r="G2228" i="2"/>
  <c r="G2229" i="2"/>
  <c r="G2230" i="2"/>
  <c r="G2231" i="2"/>
  <c r="G2232" i="2"/>
  <c r="G2234" i="2"/>
  <c r="G2235" i="2"/>
  <c r="G2236" i="2"/>
  <c r="G2237" i="2"/>
  <c r="G2240" i="2"/>
  <c r="G2243" i="2"/>
  <c r="G2244" i="2"/>
  <c r="G2245" i="2"/>
  <c r="G2246" i="2"/>
  <c r="G2247" i="2"/>
  <c r="G2248" i="2"/>
  <c r="G2250" i="2"/>
  <c r="G2251" i="2"/>
  <c r="G2252" i="2"/>
  <c r="G2253" i="2"/>
  <c r="G2256" i="2"/>
  <c r="G2257" i="2"/>
  <c r="G2259" i="2"/>
  <c r="G2260" i="2"/>
  <c r="G2261" i="2"/>
  <c r="G2262" i="2"/>
  <c r="G2263" i="2"/>
  <c r="G2264" i="2"/>
  <c r="G2266" i="2"/>
  <c r="G2267" i="2"/>
  <c r="G2268" i="2"/>
  <c r="G2269" i="2"/>
  <c r="G2272" i="2"/>
  <c r="G2273" i="2"/>
  <c r="G2275" i="2"/>
  <c r="G2276" i="2"/>
  <c r="G2277" i="2"/>
  <c r="G2278" i="2"/>
  <c r="G2279" i="2"/>
  <c r="G2280" i="2"/>
  <c r="G2282" i="2"/>
  <c r="G2283" i="2"/>
  <c r="G2284" i="2"/>
  <c r="G2285" i="2"/>
  <c r="G2288" i="2"/>
  <c r="G2291" i="2"/>
  <c r="G2292" i="2"/>
  <c r="G2293" i="2"/>
  <c r="G2294" i="2"/>
  <c r="G2295" i="2"/>
  <c r="G2296" i="2"/>
  <c r="G2298" i="2"/>
  <c r="G2299" i="2"/>
  <c r="G2300" i="2"/>
  <c r="G2301" i="2"/>
  <c r="G2304" i="2"/>
  <c r="G2307" i="2"/>
  <c r="G2308" i="2"/>
  <c r="G2309" i="2"/>
  <c r="G2310" i="2"/>
  <c r="G2311" i="2"/>
  <c r="G2312" i="2"/>
  <c r="G2314" i="2"/>
  <c r="G2315" i="2"/>
  <c r="G2316" i="2"/>
  <c r="G2317" i="2"/>
  <c r="G2320" i="2"/>
  <c r="G2323" i="2"/>
  <c r="G2324" i="2"/>
  <c r="G2325" i="2"/>
  <c r="G2326" i="2"/>
  <c r="G2327" i="2"/>
  <c r="G2328" i="2"/>
  <c r="G2330" i="2"/>
  <c r="G2331" i="2"/>
  <c r="G2332" i="2"/>
  <c r="G2333" i="2"/>
  <c r="G2336" i="2"/>
  <c r="G2337" i="2"/>
  <c r="G2339" i="2"/>
  <c r="G2340" i="2"/>
  <c r="G2341" i="2"/>
  <c r="G2342" i="2"/>
  <c r="G2343" i="2"/>
  <c r="G2344" i="2"/>
  <c r="G2346" i="2"/>
  <c r="G2347" i="2"/>
  <c r="G2348" i="2"/>
  <c r="G2349" i="2"/>
  <c r="G2352" i="2"/>
  <c r="G2353" i="2"/>
  <c r="G2355" i="2"/>
  <c r="G2356" i="2"/>
  <c r="G2357" i="2"/>
  <c r="G2358" i="2"/>
  <c r="G2359" i="2"/>
  <c r="G2360" i="2"/>
  <c r="G2362" i="2"/>
  <c r="G2363" i="2"/>
  <c r="G2364" i="2"/>
  <c r="G2365" i="2"/>
  <c r="G2367" i="2"/>
  <c r="G2368" i="2"/>
  <c r="G2371" i="2"/>
  <c r="G2372" i="2"/>
  <c r="G2373" i="2"/>
  <c r="G2374" i="2"/>
  <c r="G2375" i="2"/>
  <c r="G2376" i="2"/>
  <c r="G2378" i="2"/>
  <c r="G2379" i="2"/>
  <c r="G2380" i="2"/>
  <c r="G2381" i="2"/>
  <c r="G2384" i="2"/>
  <c r="G2385" i="2"/>
  <c r="G2387" i="2"/>
  <c r="G2388" i="2"/>
  <c r="G2389" i="2"/>
  <c r="G2390" i="2"/>
  <c r="G2391" i="2"/>
  <c r="G2392" i="2"/>
  <c r="G2393" i="2"/>
  <c r="G2394" i="2"/>
  <c r="G2395" i="2"/>
  <c r="G2396" i="2"/>
  <c r="G2397" i="2"/>
  <c r="G2400" i="2"/>
  <c r="G2403" i="2"/>
  <c r="G2404" i="2"/>
  <c r="G2405" i="2"/>
  <c r="G2406" i="2"/>
  <c r="G2407" i="2"/>
  <c r="G2408" i="2"/>
  <c r="G2410" i="2"/>
  <c r="G2411" i="2"/>
  <c r="G2412" i="2"/>
  <c r="G2413" i="2"/>
  <c r="G2416" i="2"/>
  <c r="G2419" i="2"/>
  <c r="G2420" i="2"/>
  <c r="G2421" i="2"/>
  <c r="G2422" i="2"/>
  <c r="G2423" i="2"/>
  <c r="G2424" i="2"/>
  <c r="G2426" i="2"/>
  <c r="G2427" i="2"/>
  <c r="G2428" i="2"/>
  <c r="G2429" i="2"/>
  <c r="G2431" i="2"/>
  <c r="G2432" i="2"/>
  <c r="G2433" i="2"/>
  <c r="G2435" i="2"/>
  <c r="G2436" i="2"/>
  <c r="G2437" i="2"/>
  <c r="G2438" i="2"/>
  <c r="G2439" i="2"/>
  <c r="G2440" i="2"/>
  <c r="G2442" i="2"/>
  <c r="G2443" i="2"/>
  <c r="G2444" i="2"/>
  <c r="G2445" i="2"/>
  <c r="G2448" i="2"/>
  <c r="G2449" i="2"/>
  <c r="G2451" i="2"/>
  <c r="G2452" i="2"/>
  <c r="G2453" i="2"/>
  <c r="G2454" i="2"/>
  <c r="G2455" i="2"/>
  <c r="G2456" i="2"/>
  <c r="G2458" i="2"/>
  <c r="G2459" i="2"/>
  <c r="G2460" i="2"/>
  <c r="G2461" i="2"/>
  <c r="G2464" i="2"/>
  <c r="G2467" i="2"/>
  <c r="G2468" i="2"/>
  <c r="G2469" i="2"/>
  <c r="G2470" i="2"/>
  <c r="G2471" i="2"/>
  <c r="G2472" i="2"/>
  <c r="G2474" i="2"/>
  <c r="G2475" i="2"/>
  <c r="G2476" i="2"/>
  <c r="G2477" i="2"/>
  <c r="G2480" i="2"/>
  <c r="G2483" i="2"/>
  <c r="G2484" i="2"/>
  <c r="G2485" i="2"/>
  <c r="G2486" i="2"/>
  <c r="G2487" i="2"/>
  <c r="G2488" i="2"/>
  <c r="G2490" i="2"/>
  <c r="G2491" i="2"/>
  <c r="G2492" i="2"/>
  <c r="G2493" i="2"/>
  <c r="G2496" i="2"/>
  <c r="G2499" i="2"/>
  <c r="G2500" i="2"/>
  <c r="G2501" i="2"/>
  <c r="G2502" i="2"/>
  <c r="G2503" i="2"/>
  <c r="G2504" i="2"/>
  <c r="G2506" i="2"/>
  <c r="G2507" i="2"/>
  <c r="G2508" i="2"/>
  <c r="G2509" i="2"/>
  <c r="G2512" i="2"/>
  <c r="G2515" i="2"/>
  <c r="G2516" i="2"/>
  <c r="G2517" i="2"/>
  <c r="G2518" i="2"/>
  <c r="G2519" i="2"/>
  <c r="G2520" i="2"/>
  <c r="G2522" i="2"/>
  <c r="G2523" i="2"/>
  <c r="G2524" i="2"/>
  <c r="G2525" i="2"/>
  <c r="G2528" i="2"/>
  <c r="G2531" i="2"/>
  <c r="G2532" i="2"/>
  <c r="G2533" i="2"/>
  <c r="G2534" i="2"/>
  <c r="G2535" i="2"/>
  <c r="G2536" i="2"/>
  <c r="G2538" i="2"/>
  <c r="G2539" i="2"/>
  <c r="G2540" i="2"/>
  <c r="G2541" i="2"/>
  <c r="G2544" i="2"/>
  <c r="G2547" i="2"/>
  <c r="G2548" i="2"/>
  <c r="G2549" i="2"/>
  <c r="G2550" i="2"/>
  <c r="G2551" i="2"/>
  <c r="G2552" i="2"/>
  <c r="G2554" i="2"/>
  <c r="G2555" i="2"/>
  <c r="G2556" i="2"/>
  <c r="G2557" i="2"/>
  <c r="G2560" i="2"/>
  <c r="G2561" i="2"/>
  <c r="G2563" i="2"/>
  <c r="G2564" i="2"/>
  <c r="G2565" i="2"/>
  <c r="G2566" i="2"/>
  <c r="G2567" i="2"/>
  <c r="G2568" i="2"/>
  <c r="G2570" i="2"/>
  <c r="G2571" i="2"/>
  <c r="G2572" i="2"/>
  <c r="G2573" i="2"/>
  <c r="G2576" i="2"/>
  <c r="G2579" i="2"/>
  <c r="G2580" i="2"/>
  <c r="G2581" i="2"/>
  <c r="G2582" i="2"/>
  <c r="G2583" i="2"/>
  <c r="G2584" i="2"/>
  <c r="G2586" i="2"/>
  <c r="G2587" i="2"/>
  <c r="G2588" i="2"/>
  <c r="G2589" i="2"/>
  <c r="G2592" i="2"/>
  <c r="G2595" i="2"/>
  <c r="G2596" i="2"/>
  <c r="G2597" i="2"/>
  <c r="G2598" i="2"/>
  <c r="G2599" i="2"/>
  <c r="G2600" i="2"/>
  <c r="G2602" i="2"/>
  <c r="G2603" i="2"/>
  <c r="G2604" i="2"/>
  <c r="G2605" i="2"/>
  <c r="G2608" i="2"/>
  <c r="G2611" i="2"/>
  <c r="G2612" i="2"/>
  <c r="G2613" i="2"/>
  <c r="G2614" i="2"/>
  <c r="G2615" i="2"/>
  <c r="G2616" i="2"/>
  <c r="G2618" i="2"/>
  <c r="G2619" i="2"/>
  <c r="G2620" i="2"/>
  <c r="G2621" i="2"/>
  <c r="G2624" i="2"/>
  <c r="G2627" i="2"/>
  <c r="G2628" i="2"/>
  <c r="G2629" i="2"/>
  <c r="G2630" i="2"/>
  <c r="G2631" i="2"/>
  <c r="G2632" i="2"/>
  <c r="G2634" i="2"/>
  <c r="G2635" i="2"/>
  <c r="G2636" i="2"/>
  <c r="G2637" i="2"/>
  <c r="G2640" i="2"/>
  <c r="G2643" i="2"/>
  <c r="G2644" i="2"/>
  <c r="G2645" i="2"/>
  <c r="G2646" i="2"/>
  <c r="G2647" i="2"/>
  <c r="G2648" i="2"/>
  <c r="G2650" i="2"/>
  <c r="G2651" i="2"/>
  <c r="G2652" i="2"/>
  <c r="G2653" i="2"/>
  <c r="G2656" i="2"/>
  <c r="G2659" i="2"/>
  <c r="G2660" i="2"/>
  <c r="G2661" i="2"/>
  <c r="G2662" i="2"/>
  <c r="G2663" i="2"/>
  <c r="G2664" i="2"/>
  <c r="G2665" i="2"/>
  <c r="G2666" i="2"/>
  <c r="G2667" i="2"/>
  <c r="G2668" i="2"/>
  <c r="G2669" i="2"/>
  <c r="G2672" i="2"/>
  <c r="G2675" i="2"/>
  <c r="G2676" i="2"/>
  <c r="G2677" i="2"/>
  <c r="G2678" i="2"/>
  <c r="G2679" i="2"/>
  <c r="G2680" i="2"/>
  <c r="G2682" i="2"/>
  <c r="G2683" i="2"/>
  <c r="G2684" i="2"/>
  <c r="G2685" i="2"/>
  <c r="G2687" i="2"/>
  <c r="G2688" i="2"/>
  <c r="G2689" i="2"/>
  <c r="G2691" i="2"/>
  <c r="G2692" i="2"/>
  <c r="G2693" i="2"/>
  <c r="G2694" i="2"/>
  <c r="G2695" i="2"/>
  <c r="G2696" i="2"/>
  <c r="G2698" i="2"/>
  <c r="G2699" i="2"/>
  <c r="G2700" i="2"/>
  <c r="G2701" i="2"/>
  <c r="G2704" i="2"/>
  <c r="G2705" i="2"/>
  <c r="G2707" i="2"/>
  <c r="G2708" i="2"/>
  <c r="G2709" i="2"/>
  <c r="G2710" i="2"/>
  <c r="G2711" i="2"/>
  <c r="G2712" i="2"/>
  <c r="G2714" i="2"/>
  <c r="G2715" i="2"/>
  <c r="G2716" i="2"/>
  <c r="G2717" i="2"/>
  <c r="G2720" i="2"/>
  <c r="G2723" i="2"/>
  <c r="G2724" i="2"/>
  <c r="G2725" i="2"/>
  <c r="G2726" i="2"/>
  <c r="G2727" i="2"/>
  <c r="G2728" i="2"/>
  <c r="G2730" i="2"/>
  <c r="G2731" i="2"/>
  <c r="G2732" i="2"/>
  <c r="G2733" i="2"/>
  <c r="G2736" i="2"/>
  <c r="G2739" i="2"/>
  <c r="G2740" i="2"/>
  <c r="G2741" i="2"/>
  <c r="G2742" i="2"/>
  <c r="G2743" i="2"/>
  <c r="G2744" i="2"/>
  <c r="G2746" i="2"/>
  <c r="G2747" i="2"/>
  <c r="G2748" i="2"/>
  <c r="G2749" i="2"/>
  <c r="G2752" i="2"/>
  <c r="G2755" i="2"/>
  <c r="G2756" i="2"/>
  <c r="G2757" i="2"/>
  <c r="G2758" i="2"/>
  <c r="G2759" i="2"/>
  <c r="G2760" i="2"/>
  <c r="G2762" i="2"/>
  <c r="G2763" i="2"/>
  <c r="G2764" i="2"/>
  <c r="G2765" i="2"/>
  <c r="G2768" i="2"/>
  <c r="G2771" i="2"/>
  <c r="G2772" i="2"/>
  <c r="G2773" i="2"/>
  <c r="G2774" i="2"/>
  <c r="G2775" i="2"/>
  <c r="G2776" i="2"/>
  <c r="G2778" i="2"/>
  <c r="G2779" i="2"/>
  <c r="G2780" i="2"/>
  <c r="G2781" i="2"/>
  <c r="G2784" i="2"/>
  <c r="G2787" i="2"/>
  <c r="G2788" i="2"/>
  <c r="G2789" i="2"/>
  <c r="G2790" i="2"/>
  <c r="G2791" i="2"/>
  <c r="G2792" i="2"/>
  <c r="G2794" i="2"/>
  <c r="G2795" i="2"/>
  <c r="G2796" i="2"/>
  <c r="G2797" i="2"/>
  <c r="G2800" i="2"/>
  <c r="G2803" i="2"/>
  <c r="G2804" i="2"/>
  <c r="G2805" i="2"/>
  <c r="G2806" i="2"/>
  <c r="G2807" i="2"/>
  <c r="G2808" i="2"/>
  <c r="G2810" i="2"/>
  <c r="G2811" i="2"/>
  <c r="G2812" i="2"/>
  <c r="G2813" i="2"/>
  <c r="G2816" i="2"/>
  <c r="G2819" i="2"/>
  <c r="G2820" i="2"/>
  <c r="G2821" i="2"/>
  <c r="G2822" i="2"/>
  <c r="G2823" i="2"/>
  <c r="G2824" i="2"/>
  <c r="G2826" i="2"/>
  <c r="G2827" i="2"/>
  <c r="G2828" i="2"/>
  <c r="G2829" i="2"/>
  <c r="G2832" i="2"/>
  <c r="G2835" i="2"/>
  <c r="G2836" i="2"/>
  <c r="G2837" i="2"/>
  <c r="G2838" i="2"/>
  <c r="G2839" i="2"/>
  <c r="G2840" i="2"/>
  <c r="G2842" i="2"/>
  <c r="G2843" i="2"/>
  <c r="G2844" i="2"/>
  <c r="G2845" i="2"/>
  <c r="G2848" i="2"/>
  <c r="G2851" i="2"/>
  <c r="G2852" i="2"/>
  <c r="G2853" i="2"/>
  <c r="G2854" i="2"/>
  <c r="G2855" i="2"/>
  <c r="G2856" i="2"/>
  <c r="G2858" i="2"/>
  <c r="G2859" i="2"/>
  <c r="G2860" i="2"/>
  <c r="G2861" i="2"/>
  <c r="G2864" i="2"/>
  <c r="G2867" i="2"/>
  <c r="G2868" i="2"/>
  <c r="G2869" i="2"/>
  <c r="G2870" i="2"/>
  <c r="G2871" i="2"/>
  <c r="G2872" i="2"/>
  <c r="G2874" i="2"/>
  <c r="G2875" i="2"/>
  <c r="G2876" i="2"/>
  <c r="G2877" i="2"/>
  <c r="G2880" i="2"/>
  <c r="G2883" i="2"/>
  <c r="G2884" i="2"/>
  <c r="G2885" i="2"/>
  <c r="G2886" i="2"/>
  <c r="G2887" i="2"/>
  <c r="G2888" i="2"/>
  <c r="G2890" i="2"/>
  <c r="G2891" i="2"/>
  <c r="G2892" i="2"/>
  <c r="G2893" i="2"/>
  <c r="G2896" i="2"/>
  <c r="G2897" i="2"/>
  <c r="G2899" i="2"/>
  <c r="G2900" i="2"/>
  <c r="G2901" i="2"/>
  <c r="G2902" i="2"/>
  <c r="G2903" i="2"/>
  <c r="G2904" i="2"/>
  <c r="G2906" i="2"/>
  <c r="G2907" i="2"/>
  <c r="G2908" i="2"/>
  <c r="G2909" i="2"/>
  <c r="G2912" i="2"/>
  <c r="G2915" i="2"/>
  <c r="G2916" i="2"/>
  <c r="G2917" i="2"/>
  <c r="G2918" i="2"/>
  <c r="G2919" i="2"/>
  <c r="G2920" i="2"/>
  <c r="G2922" i="2"/>
  <c r="G2923" i="2"/>
  <c r="G2924" i="2"/>
  <c r="G2925" i="2"/>
  <c r="G2928" i="2"/>
  <c r="G2931" i="2"/>
  <c r="G2932" i="2"/>
  <c r="G2933" i="2"/>
  <c r="G2934" i="2"/>
  <c r="G2935" i="2"/>
  <c r="G2936" i="2"/>
  <c r="G2938" i="2"/>
  <c r="G2939" i="2"/>
  <c r="G2940" i="2"/>
  <c r="G2941" i="2"/>
  <c r="G2944" i="2"/>
  <c r="G2947" i="2"/>
  <c r="G2948" i="2"/>
  <c r="G2949" i="2"/>
  <c r="G2950" i="2"/>
  <c r="G2951" i="2"/>
  <c r="G2952" i="2"/>
  <c r="G2954" i="2"/>
  <c r="G2955" i="2"/>
  <c r="G2956" i="2"/>
  <c r="G2957" i="2"/>
  <c r="G2960" i="2"/>
  <c r="G2963" i="2"/>
  <c r="G2964" i="2"/>
  <c r="G2965" i="2"/>
  <c r="G2966" i="2"/>
  <c r="G2967" i="2"/>
  <c r="G2968" i="2"/>
  <c r="G2970" i="2"/>
  <c r="G2971" i="2"/>
  <c r="G2972" i="2"/>
  <c r="G2973" i="2"/>
  <c r="G2976" i="2"/>
  <c r="G2977" i="2"/>
  <c r="G2979" i="2"/>
  <c r="G2980" i="2"/>
  <c r="G2981" i="2"/>
  <c r="G2982" i="2"/>
  <c r="G2983" i="2"/>
  <c r="G2984" i="2"/>
  <c r="G2986" i="2"/>
  <c r="G2987" i="2"/>
  <c r="G2988" i="2"/>
  <c r="G2989" i="2"/>
  <c r="G2992" i="2"/>
  <c r="G2994" i="2"/>
  <c r="G2995" i="2"/>
  <c r="G2996" i="2"/>
  <c r="G2997" i="2"/>
  <c r="G2998" i="2"/>
  <c r="G2999" i="2"/>
  <c r="G3000" i="2"/>
  <c r="G3002" i="2"/>
  <c r="G3003" i="2"/>
  <c r="G3004" i="2"/>
  <c r="G3005" i="2"/>
  <c r="G3008" i="2"/>
  <c r="G3011" i="2"/>
  <c r="G3012" i="2"/>
  <c r="G3013" i="2"/>
  <c r="G3014" i="2"/>
  <c r="G3015" i="2"/>
  <c r="G3016" i="2"/>
  <c r="G3018" i="2"/>
  <c r="G3019" i="2"/>
  <c r="G3020" i="2"/>
  <c r="G3021" i="2"/>
  <c r="G3024" i="2"/>
  <c r="G3027" i="2"/>
  <c r="G3028" i="2"/>
  <c r="G3029" i="2"/>
  <c r="G3030" i="2"/>
  <c r="G3031" i="2"/>
  <c r="G3032" i="2"/>
  <c r="G3034" i="2"/>
  <c r="G3035" i="2"/>
  <c r="G3036" i="2"/>
  <c r="G3037" i="2"/>
  <c r="G3040" i="2"/>
  <c r="G3043" i="2"/>
  <c r="G3044" i="2"/>
  <c r="G3045" i="2"/>
  <c r="G3046" i="2"/>
  <c r="G3047" i="2"/>
  <c r="G3048" i="2"/>
  <c r="G3050" i="2"/>
  <c r="G3051" i="2"/>
  <c r="G3052" i="2"/>
  <c r="G3053" i="2"/>
  <c r="G3056" i="2"/>
  <c r="G3059" i="2"/>
  <c r="G3060" i="2"/>
  <c r="G3061" i="2"/>
  <c r="G3062" i="2"/>
  <c r="G3063" i="2"/>
  <c r="G3064" i="2"/>
  <c r="G3066" i="2"/>
  <c r="G3067" i="2"/>
  <c r="G3068" i="2"/>
  <c r="G3069" i="2"/>
  <c r="G3072" i="2"/>
  <c r="G3073" i="2"/>
  <c r="G3075" i="2"/>
  <c r="G3076" i="2"/>
  <c r="G3077" i="2"/>
  <c r="G3078" i="2"/>
  <c r="G3079" i="2"/>
  <c r="G3080" i="2"/>
  <c r="G3082" i="2"/>
  <c r="G3083" i="2"/>
  <c r="G3084" i="2"/>
  <c r="G3085" i="2"/>
  <c r="G3088" i="2"/>
  <c r="G3091" i="2"/>
  <c r="G3092" i="2"/>
  <c r="G3093" i="2"/>
  <c r="G3094" i="2"/>
  <c r="G3095" i="2"/>
  <c r="G3096" i="2"/>
  <c r="G3098" i="2"/>
  <c r="G3099" i="2"/>
  <c r="G3100" i="2"/>
  <c r="G3101" i="2"/>
  <c r="G3104" i="2"/>
  <c r="G3107" i="2"/>
  <c r="G3108" i="2"/>
  <c r="G3109" i="2"/>
  <c r="G3110" i="2"/>
  <c r="G3111" i="2"/>
  <c r="G3112" i="2"/>
  <c r="G3113" i="2"/>
  <c r="G3114" i="2"/>
  <c r="G3115" i="2"/>
  <c r="G3116" i="2"/>
  <c r="G3117" i="2"/>
  <c r="G3120" i="2"/>
  <c r="G3123" i="2"/>
  <c r="G3124" i="2"/>
  <c r="G3125" i="2"/>
  <c r="G3126" i="2"/>
  <c r="G3127" i="2"/>
  <c r="G3128" i="2"/>
  <c r="G3130" i="2"/>
  <c r="G3131" i="2"/>
  <c r="G3132" i="2"/>
  <c r="G3133" i="2"/>
  <c r="G3135" i="2"/>
  <c r="G3136" i="2"/>
  <c r="G3139" i="2"/>
  <c r="G3140" i="2"/>
  <c r="G3141" i="2"/>
  <c r="G3142" i="2"/>
  <c r="G3143" i="2"/>
  <c r="G3144" i="2"/>
  <c r="G3146" i="2"/>
  <c r="G3147" i="2"/>
  <c r="G3148" i="2"/>
  <c r="G3149" i="2"/>
  <c r="G3152" i="2"/>
  <c r="G3155" i="2"/>
  <c r="G3156" i="2"/>
  <c r="G3157" i="2"/>
  <c r="G3158" i="2"/>
  <c r="G3159" i="2"/>
  <c r="G3160" i="2"/>
  <c r="G3162" i="2"/>
  <c r="G3163" i="2"/>
  <c r="G3164" i="2"/>
  <c r="G3165" i="2"/>
  <c r="G3168" i="2"/>
  <c r="G3171" i="2"/>
  <c r="G3172" i="2"/>
  <c r="G3173" i="2"/>
  <c r="G3174" i="2"/>
  <c r="G3175" i="2"/>
  <c r="G3176" i="2"/>
  <c r="G3177" i="2"/>
  <c r="G3178" i="2"/>
  <c r="G3179" i="2"/>
  <c r="G3180" i="2"/>
  <c r="G3181" i="2"/>
  <c r="G3184" i="2"/>
  <c r="G3187" i="2"/>
  <c r="G3188" i="2"/>
  <c r="G3189" i="2"/>
  <c r="G3190" i="2"/>
  <c r="G3191" i="2"/>
  <c r="G3192" i="2"/>
  <c r="G3194" i="2"/>
  <c r="G3195" i="2"/>
  <c r="G3196" i="2"/>
  <c r="G3197" i="2"/>
  <c r="G3200" i="2"/>
  <c r="G3203" i="2"/>
  <c r="G3204" i="2"/>
  <c r="G3205" i="2"/>
  <c r="G3206" i="2"/>
  <c r="G3207" i="2"/>
  <c r="G3208" i="2"/>
  <c r="G3210" i="2"/>
  <c r="G3211" i="2"/>
  <c r="G3212" i="2"/>
  <c r="G3213" i="2"/>
  <c r="G3216" i="2"/>
  <c r="G3219" i="2"/>
  <c r="G3220" i="2"/>
  <c r="G3221" i="2"/>
  <c r="G3222" i="2"/>
  <c r="G3223" i="2"/>
  <c r="G3224" i="2"/>
  <c r="G3226" i="2"/>
  <c r="G3227" i="2"/>
  <c r="G3228" i="2"/>
  <c r="G3229" i="2"/>
  <c r="G3232" i="2"/>
  <c r="G3235" i="2"/>
  <c r="G3236" i="2"/>
  <c r="G3237" i="2"/>
  <c r="G3238" i="2"/>
  <c r="G3239" i="2"/>
  <c r="G3240" i="2"/>
  <c r="G3241" i="2"/>
  <c r="G3242" i="2"/>
  <c r="G3243" i="2"/>
  <c r="G3244" i="2"/>
  <c r="G3245" i="2"/>
  <c r="G3248" i="2"/>
  <c r="G3251" i="2"/>
  <c r="G3252" i="2"/>
  <c r="G3253" i="2"/>
  <c r="G3254" i="2"/>
  <c r="G3255" i="2"/>
  <c r="G3256" i="2"/>
  <c r="G3258" i="2"/>
  <c r="G3259" i="2"/>
  <c r="G3260" i="2"/>
  <c r="G3261" i="2"/>
  <c r="G3264" i="2"/>
  <c r="G3267" i="2"/>
  <c r="G3268" i="2"/>
  <c r="G3269" i="2"/>
  <c r="G3270" i="2"/>
  <c r="G3271" i="2"/>
  <c r="G3272" i="2"/>
  <c r="G3274" i="2"/>
  <c r="G3275" i="2"/>
  <c r="G3276" i="2"/>
  <c r="G3277" i="2"/>
  <c r="G3280" i="2"/>
  <c r="G3283" i="2"/>
  <c r="G3284" i="2"/>
  <c r="G3285" i="2"/>
  <c r="G3286" i="2"/>
  <c r="G3287" i="2"/>
  <c r="G3288" i="2"/>
  <c r="G3290" i="2"/>
  <c r="G3291" i="2"/>
  <c r="G3292" i="2"/>
  <c r="G3293" i="2"/>
  <c r="G3296" i="2"/>
  <c r="G3299" i="2"/>
  <c r="G3300" i="2"/>
  <c r="G3301" i="2"/>
  <c r="G3302" i="2"/>
  <c r="G3303" i="2"/>
  <c r="G3304" i="2"/>
  <c r="G3306" i="2"/>
  <c r="G3307" i="2"/>
  <c r="G3308" i="2"/>
  <c r="G3309" i="2"/>
  <c r="G3312" i="2"/>
  <c r="G3315" i="2"/>
  <c r="G3316" i="2"/>
  <c r="G3317" i="2"/>
  <c r="G3318" i="2"/>
  <c r="G3319" i="2"/>
  <c r="G3320" i="2"/>
  <c r="G3322" i="2"/>
  <c r="G3323" i="2"/>
  <c r="G3324" i="2"/>
  <c r="G3325" i="2"/>
  <c r="G3328" i="2"/>
  <c r="G3329" i="2"/>
  <c r="G3331" i="2"/>
  <c r="G3332" i="2"/>
  <c r="G3333" i="2"/>
  <c r="G3334" i="2"/>
  <c r="G3335" i="2"/>
  <c r="G3336" i="2"/>
  <c r="G3338" i="2"/>
  <c r="G3339" i="2"/>
  <c r="G3340" i="2"/>
  <c r="G3341" i="2"/>
  <c r="G3344" i="2"/>
  <c r="G3347" i="2"/>
  <c r="G3348" i="2"/>
  <c r="G3349" i="2"/>
  <c r="G3350" i="2"/>
  <c r="G3351" i="2"/>
  <c r="G3352" i="2"/>
  <c r="G3354" i="2"/>
  <c r="G3355" i="2"/>
  <c r="G3356" i="2"/>
  <c r="G3357" i="2"/>
  <c r="G3360" i="2"/>
  <c r="G3363" i="2"/>
  <c r="G3364" i="2"/>
  <c r="G3365" i="2"/>
  <c r="G3366" i="2"/>
  <c r="G3367" i="2"/>
  <c r="G3368" i="2"/>
  <c r="G3370" i="2"/>
  <c r="G3371" i="2"/>
  <c r="G3372" i="2"/>
  <c r="G3373" i="2"/>
  <c r="G3376" i="2"/>
  <c r="G3379" i="2"/>
  <c r="G3380" i="2"/>
  <c r="G3381" i="2"/>
  <c r="G3382" i="2"/>
  <c r="G3383" i="2"/>
  <c r="G3384" i="2"/>
  <c r="G3386" i="2"/>
  <c r="G3387" i="2"/>
  <c r="G3388" i="2"/>
  <c r="G3389" i="2"/>
  <c r="G3392" i="2"/>
  <c r="G3395" i="2"/>
  <c r="G3396" i="2"/>
  <c r="G3397" i="2"/>
  <c r="G3398" i="2"/>
  <c r="G3399" i="2"/>
  <c r="G3400" i="2"/>
  <c r="G3402" i="2"/>
  <c r="G3403" i="2"/>
  <c r="G3404" i="2"/>
  <c r="G3405" i="2"/>
  <c r="G3408" i="2"/>
  <c r="G3409" i="2"/>
  <c r="G3411" i="2"/>
  <c r="G3412" i="2"/>
  <c r="G3413" i="2"/>
  <c r="G3414" i="2"/>
  <c r="G3415" i="2"/>
  <c r="G3416" i="2"/>
  <c r="G3418" i="2"/>
  <c r="G3419" i="2"/>
  <c r="G3420" i="2"/>
  <c r="G3421" i="2"/>
  <c r="G3424" i="2"/>
  <c r="G3427" i="2"/>
  <c r="G3428" i="2"/>
  <c r="G3429" i="2"/>
  <c r="G3430" i="2"/>
  <c r="G3431" i="2"/>
  <c r="G3432" i="2"/>
  <c r="G3434" i="2"/>
  <c r="G3435" i="2"/>
  <c r="G3436" i="2"/>
  <c r="G3437" i="2"/>
  <c r="G3440" i="2"/>
  <c r="G3443" i="2"/>
  <c r="G3444" i="2"/>
  <c r="G3445" i="2"/>
  <c r="G3446" i="2"/>
  <c r="G3447" i="2"/>
  <c r="G3448" i="2"/>
  <c r="G3450" i="2"/>
  <c r="G3451" i="2"/>
  <c r="G3452" i="2"/>
  <c r="G3453" i="2"/>
  <c r="G3456" i="2"/>
  <c r="G3459" i="2"/>
  <c r="G3460" i="2"/>
  <c r="G3461" i="2"/>
  <c r="G3462" i="2"/>
  <c r="G3463" i="2"/>
  <c r="G3464" i="2"/>
  <c r="G3467" i="2"/>
  <c r="G3468" i="2"/>
  <c r="G3469" i="2"/>
  <c r="G3472" i="2"/>
  <c r="G3475" i="2"/>
  <c r="G3476" i="2"/>
  <c r="G3477" i="2"/>
  <c r="G3478" i="2"/>
  <c r="G3479" i="2"/>
  <c r="G3480" i="2"/>
  <c r="G3482" i="2"/>
  <c r="G3483" i="2"/>
  <c r="G3484" i="2"/>
  <c r="G3488" i="2"/>
  <c r="G3491" i="2"/>
  <c r="G3492" i="2"/>
  <c r="G3493" i="2"/>
  <c r="G3494" i="2"/>
  <c r="G3495" i="2"/>
  <c r="G3496" i="2"/>
  <c r="G3498" i="2"/>
  <c r="G3499" i="2"/>
  <c r="G3500" i="2"/>
  <c r="G3501" i="2"/>
  <c r="G3504" i="2"/>
  <c r="G3507" i="2"/>
  <c r="G3508" i="2"/>
  <c r="G3509" i="2"/>
  <c r="G3510" i="2"/>
  <c r="G3511" i="2"/>
  <c r="G3512" i="2"/>
  <c r="G3515" i="2"/>
  <c r="G3516" i="2"/>
  <c r="G3517" i="2"/>
  <c r="G3520" i="2"/>
  <c r="G3523" i="2"/>
  <c r="G3524" i="2"/>
  <c r="G3525" i="2"/>
  <c r="G3526" i="2"/>
  <c r="G3527" i="2"/>
  <c r="G3528" i="2"/>
  <c r="G3530" i="2"/>
  <c r="G3531" i="2"/>
  <c r="G3532" i="2"/>
  <c r="G3536" i="2"/>
  <c r="G3539" i="2"/>
  <c r="G3540" i="2"/>
  <c r="G3541" i="2"/>
  <c r="G3542" i="2"/>
  <c r="G3543" i="2"/>
  <c r="G3544" i="2"/>
  <c r="G3545" i="2"/>
  <c r="G3546" i="2"/>
  <c r="G3547" i="2"/>
  <c r="G3548" i="2"/>
  <c r="G3549" i="2"/>
  <c r="G3552" i="2"/>
  <c r="G3553" i="2"/>
  <c r="G3555" i="2"/>
  <c r="G3556" i="2"/>
  <c r="G3557" i="2"/>
  <c r="G3558" i="2"/>
  <c r="G3559" i="2"/>
  <c r="G3560" i="2"/>
  <c r="G3562" i="2"/>
  <c r="G3563" i="2"/>
  <c r="G3564" i="2"/>
  <c r="G3565" i="2"/>
  <c r="G3568" i="2"/>
  <c r="G3571" i="2"/>
  <c r="G3572" i="2"/>
  <c r="G3573" i="2"/>
  <c r="G3574" i="2"/>
  <c r="G3575" i="2"/>
  <c r="G3576" i="2"/>
  <c r="G3578" i="2"/>
  <c r="G3579" i="2"/>
  <c r="G3580" i="2"/>
  <c r="G3581" i="2"/>
  <c r="G3584" i="2"/>
  <c r="G3587" i="2"/>
  <c r="G3588" i="2"/>
  <c r="G3589" i="2"/>
  <c r="G3590" i="2"/>
  <c r="G3591" i="2"/>
  <c r="G3592" i="2"/>
  <c r="G3594" i="2"/>
  <c r="G3595" i="2"/>
  <c r="G3596" i="2"/>
  <c r="G3597" i="2"/>
  <c r="G3600" i="2"/>
  <c r="G3603" i="2"/>
  <c r="G3604" i="2"/>
  <c r="G3605" i="2"/>
  <c r="G3606" i="2"/>
  <c r="G3607" i="2"/>
  <c r="G3608" i="2"/>
  <c r="G3610" i="2"/>
  <c r="G3611" i="2"/>
  <c r="G3612" i="2"/>
  <c r="G3613" i="2"/>
  <c r="G3616" i="2"/>
  <c r="G3619" i="2"/>
  <c r="G3620" i="2"/>
  <c r="G3621" i="2"/>
  <c r="G3622" i="2"/>
  <c r="G3623" i="2"/>
  <c r="G3626" i="2"/>
  <c r="G3627" i="2"/>
  <c r="G3628" i="2"/>
  <c r="G3629" i="2"/>
  <c r="G3632" i="2"/>
  <c r="G3633" i="2"/>
  <c r="G3635" i="2"/>
  <c r="G3636" i="2"/>
  <c r="G3637" i="2"/>
  <c r="G3638" i="2"/>
  <c r="G3639" i="2"/>
  <c r="G3640" i="2"/>
  <c r="G3642" i="2"/>
  <c r="G3643" i="2"/>
  <c r="G3644" i="2"/>
  <c r="G3645" i="2"/>
  <c r="G3648" i="2"/>
  <c r="G3651" i="2"/>
  <c r="G3652" i="2"/>
  <c r="G3653" i="2"/>
  <c r="G3655" i="2"/>
  <c r="G3656" i="2"/>
  <c r="G3658" i="2"/>
  <c r="G3659" i="2"/>
  <c r="G3660" i="2"/>
  <c r="G3661" i="2"/>
  <c r="G3664" i="2"/>
  <c r="G3667" i="2"/>
  <c r="G3668" i="2"/>
  <c r="G3669" i="2"/>
  <c r="G3670" i="2"/>
  <c r="G3671" i="2"/>
  <c r="G3672" i="2"/>
  <c r="G3674" i="2"/>
  <c r="G3675" i="2"/>
  <c r="G3676" i="2"/>
  <c r="G3677" i="2"/>
  <c r="G3680" i="2"/>
  <c r="G3683" i="2"/>
  <c r="G3684" i="2"/>
  <c r="G3685" i="2"/>
  <c r="G3686" i="2"/>
  <c r="G3687" i="2"/>
  <c r="G3688" i="2"/>
  <c r="G3690" i="2"/>
  <c r="G3691" i="2"/>
  <c r="G3693" i="2"/>
  <c r="G3696" i="2"/>
  <c r="G3697" i="2"/>
  <c r="G3699" i="2"/>
  <c r="G3700" i="2"/>
  <c r="G3701" i="2"/>
  <c r="G3702" i="2"/>
  <c r="G3703" i="2"/>
  <c r="G3706" i="2"/>
  <c r="G3707" i="2"/>
  <c r="G3708" i="2"/>
  <c r="G3709" i="2"/>
  <c r="G3712" i="2"/>
  <c r="G3715" i="2"/>
  <c r="G3716" i="2"/>
  <c r="G3717" i="2"/>
  <c r="G3718" i="2"/>
  <c r="G3719" i="2"/>
  <c r="G3720" i="2"/>
  <c r="G3722" i="2"/>
  <c r="G3723" i="2"/>
  <c r="G3724" i="2"/>
  <c r="G3725" i="2"/>
  <c r="G3728" i="2"/>
  <c r="G3731" i="2"/>
  <c r="G3732" i="2"/>
  <c r="G3735" i="2"/>
  <c r="G3736" i="2"/>
  <c r="G3737" i="2"/>
  <c r="G3738" i="2"/>
  <c r="G3739" i="2"/>
  <c r="G3740" i="2"/>
  <c r="G3741" i="2"/>
  <c r="G3744" i="2"/>
  <c r="G3747" i="2"/>
  <c r="G3748" i="2"/>
  <c r="G3749" i="2"/>
  <c r="G3750" i="2"/>
  <c r="G3751" i="2"/>
  <c r="G3752" i="2"/>
  <c r="G3754" i="2"/>
  <c r="G3755" i="2"/>
  <c r="G3756" i="2"/>
  <c r="G3757" i="2"/>
  <c r="G3760" i="2"/>
  <c r="G3761" i="2"/>
  <c r="G3763" i="2"/>
  <c r="G3764" i="2"/>
  <c r="G3766" i="2"/>
  <c r="G3767" i="2"/>
  <c r="G3768" i="2"/>
  <c r="G3770" i="2"/>
  <c r="G3771" i="2"/>
  <c r="G3772" i="2"/>
  <c r="G3776" i="2"/>
  <c r="G3779" i="2"/>
  <c r="G3780" i="2"/>
  <c r="G3781" i="2"/>
  <c r="G3782" i="2"/>
  <c r="G3783" i="2"/>
  <c r="G3784" i="2"/>
  <c r="G3786" i="2"/>
  <c r="G3787" i="2"/>
  <c r="G3788" i="2"/>
  <c r="G3789" i="2"/>
  <c r="G3792" i="2"/>
  <c r="G3796" i="2"/>
  <c r="G3797" i="2"/>
  <c r="G3799" i="2"/>
  <c r="G3800" i="2"/>
  <c r="G3802" i="2"/>
  <c r="G3803" i="2"/>
  <c r="G3805" i="2"/>
  <c r="G3808" i="2"/>
  <c r="G3809" i="2"/>
  <c r="G3811" i="2"/>
  <c r="G3812" i="2"/>
  <c r="G3813" i="2"/>
  <c r="G3815" i="2"/>
  <c r="G3816" i="2"/>
  <c r="G3818" i="2"/>
  <c r="G3819" i="2"/>
  <c r="G3820" i="2"/>
  <c r="G3821" i="2"/>
  <c r="G3824" i="2"/>
  <c r="G3827" i="2"/>
  <c r="G3828" i="2"/>
  <c r="G3829" i="2"/>
  <c r="G3830" i="2"/>
  <c r="G3831" i="2"/>
  <c r="G3832" i="2"/>
  <c r="G3834" i="2"/>
  <c r="G3835" i="2"/>
  <c r="G3836" i="2"/>
  <c r="G3837" i="2"/>
  <c r="G3840" i="2"/>
  <c r="G3843" i="2"/>
  <c r="G3844" i="2"/>
  <c r="G3846" i="2"/>
  <c r="G3847" i="2"/>
  <c r="G3848" i="2"/>
  <c r="G3850" i="2"/>
  <c r="G3851" i="2"/>
  <c r="G3853" i="2"/>
  <c r="G3856" i="2"/>
  <c r="G3859" i="2"/>
  <c r="G3860" i="2"/>
  <c r="G3862" i="2"/>
  <c r="G3864" i="2"/>
  <c r="G3866" i="2"/>
  <c r="G3867" i="2"/>
  <c r="G3868" i="2"/>
  <c r="G3869" i="2"/>
  <c r="G3872" i="2"/>
  <c r="G3876" i="2"/>
  <c r="G3877" i="2"/>
  <c r="G3878" i="2"/>
  <c r="G3879" i="2"/>
  <c r="G3880" i="2"/>
  <c r="G3882" i="2"/>
  <c r="G3885" i="2"/>
  <c r="G3888" i="2"/>
  <c r="G3891" i="2"/>
  <c r="G3892" i="2"/>
  <c r="G3893" i="2"/>
  <c r="G3895" i="2"/>
  <c r="G3896" i="2"/>
  <c r="G3898" i="2"/>
  <c r="G3899" i="2"/>
  <c r="G3900" i="2"/>
  <c r="G3901" i="2"/>
  <c r="G3904" i="2"/>
  <c r="G3908" i="2"/>
  <c r="G3910" i="2"/>
  <c r="G3911" i="2"/>
  <c r="G3912" i="2"/>
  <c r="G3915" i="2"/>
  <c r="G3916" i="2"/>
  <c r="G3917" i="2"/>
  <c r="G3920" i="2"/>
  <c r="G3923" i="2"/>
  <c r="G3924" i="2"/>
  <c r="G3925" i="2"/>
  <c r="G3927" i="2"/>
  <c r="G3928" i="2"/>
  <c r="G3930" i="2"/>
  <c r="G3931" i="2"/>
  <c r="G3932" i="2"/>
  <c r="G3936" i="2"/>
  <c r="G3939" i="2"/>
  <c r="G3940" i="2"/>
  <c r="G3941" i="2"/>
  <c r="G3942" i="2"/>
  <c r="G3944" i="2"/>
  <c r="G3946" i="2"/>
  <c r="G3947" i="2"/>
  <c r="G3948" i="2"/>
  <c r="G3949" i="2"/>
  <c r="G3952" i="2"/>
  <c r="G3956" i="2"/>
  <c r="G3957" i="2"/>
  <c r="G3958" i="2"/>
  <c r="G3959" i="2"/>
  <c r="G3960" i="2"/>
  <c r="G3962" i="2"/>
  <c r="G3963" i="2"/>
  <c r="G3965" i="2"/>
  <c r="G3968" i="2"/>
  <c r="G3969" i="2"/>
  <c r="G3971" i="2"/>
  <c r="G3972" i="2"/>
  <c r="G3974" i="2"/>
  <c r="G3976" i="2"/>
  <c r="G3978" i="2"/>
  <c r="G3979" i="2"/>
  <c r="G3980" i="2"/>
  <c r="G3981" i="2"/>
  <c r="G3984" i="2"/>
  <c r="G3988" i="2"/>
  <c r="G3989" i="2"/>
  <c r="G3990" i="2"/>
  <c r="G3994" i="2"/>
  <c r="G3995" i="2"/>
  <c r="G3996" i="2"/>
  <c r="G3997" i="2"/>
  <c r="G4000" i="2"/>
  <c r="G4003" i="2"/>
  <c r="G4004" i="2"/>
  <c r="G4005" i="2"/>
  <c r="G4006" i="2"/>
  <c r="G4007" i="2"/>
  <c r="G4008" i="2"/>
  <c r="G4010" i="2"/>
  <c r="G4011" i="2"/>
  <c r="G4012" i="2"/>
  <c r="G4013" i="2"/>
  <c r="G4016" i="2"/>
  <c r="G4019" i="2"/>
  <c r="G4020" i="2"/>
  <c r="G4021" i="2"/>
  <c r="G4022" i="2"/>
  <c r="G4023" i="2"/>
  <c r="G4024" i="2"/>
  <c r="G4027" i="2"/>
  <c r="G4028" i="2"/>
  <c r="G4029" i="2"/>
  <c r="G4032" i="2"/>
  <c r="G4033" i="2"/>
  <c r="G4035" i="2"/>
  <c r="G4037" i="2"/>
  <c r="G4038" i="2"/>
  <c r="G4040" i="2"/>
  <c r="G4042" i="2"/>
  <c r="G4043" i="2"/>
  <c r="G4044" i="2"/>
  <c r="G4048" i="2"/>
  <c r="G4051" i="2"/>
  <c r="G4053" i="2"/>
  <c r="G4054" i="2"/>
  <c r="G4055" i="2"/>
  <c r="G4058" i="2"/>
  <c r="G4059" i="2"/>
  <c r="G4060" i="2"/>
  <c r="G4061" i="2"/>
  <c r="G4064" i="2"/>
  <c r="G4067" i="2"/>
  <c r="G4068" i="2"/>
  <c r="G4070" i="2"/>
  <c r="G4072" i="2"/>
  <c r="G4074" i="2"/>
  <c r="G4075" i="2"/>
  <c r="G4076" i="2"/>
  <c r="G4080" i="2"/>
  <c r="G4083" i="2"/>
  <c r="G4084" i="2"/>
  <c r="G4085" i="2"/>
  <c r="G4086" i="2"/>
  <c r="G4087" i="2"/>
  <c r="G4089" i="2"/>
  <c r="G4090" i="2"/>
  <c r="G4091" i="2"/>
  <c r="G4092" i="2"/>
  <c r="G4093" i="2"/>
  <c r="G4096" i="2"/>
  <c r="G4100" i="2"/>
  <c r="G4101" i="2"/>
  <c r="G4102" i="2"/>
  <c r="G4103" i="2"/>
  <c r="G4104" i="2"/>
  <c r="G4106" i="2"/>
  <c r="G4107" i="2"/>
  <c r="G4112" i="2"/>
  <c r="G4115" i="2"/>
  <c r="G4116" i="2"/>
  <c r="G4117" i="2"/>
  <c r="G4119" i="2"/>
  <c r="G4122" i="2"/>
  <c r="G4123" i="2"/>
  <c r="G4124" i="2"/>
  <c r="G4125" i="2"/>
  <c r="G4128" i="2"/>
  <c r="G4129" i="2"/>
  <c r="G4132" i="2"/>
  <c r="G4134" i="2"/>
  <c r="G4135" i="2"/>
  <c r="G4136" i="2"/>
  <c r="G4138" i="2"/>
  <c r="G4140" i="2"/>
  <c r="G4144" i="2"/>
  <c r="G4147" i="2"/>
  <c r="G4148" i="2"/>
  <c r="G414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9" i="2"/>
  <c r="F180" i="2"/>
  <c r="F181" i="2"/>
  <c r="F182" i="2"/>
  <c r="F183" i="2"/>
  <c r="F184" i="2"/>
  <c r="F186" i="2"/>
  <c r="F187" i="2"/>
  <c r="F188" i="2"/>
  <c r="F189" i="2"/>
  <c r="F190" i="2"/>
  <c r="F191" i="2"/>
  <c r="F192" i="2"/>
  <c r="F193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1" i="2"/>
  <c r="F212" i="2"/>
  <c r="F213" i="2"/>
  <c r="F214" i="2"/>
  <c r="F215" i="2"/>
  <c r="F216" i="2"/>
  <c r="F218" i="2"/>
  <c r="F219" i="2"/>
  <c r="F220" i="2"/>
  <c r="F221" i="2"/>
  <c r="F222" i="2"/>
  <c r="F223" i="2"/>
  <c r="F224" i="2"/>
  <c r="F225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5" i="2"/>
  <c r="F436" i="2"/>
  <c r="F437" i="2"/>
  <c r="F438" i="2"/>
  <c r="F439" i="2"/>
  <c r="F440" i="2"/>
  <c r="F442" i="2"/>
  <c r="F443" i="2"/>
  <c r="F444" i="2"/>
  <c r="F445" i="2"/>
  <c r="F446" i="2"/>
  <c r="F447" i="2"/>
  <c r="F448" i="2"/>
  <c r="F449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7" i="2"/>
  <c r="F468" i="2"/>
  <c r="F469" i="2"/>
  <c r="F470" i="2"/>
  <c r="F471" i="2"/>
  <c r="F472" i="2"/>
  <c r="F474" i="2"/>
  <c r="F475" i="2"/>
  <c r="F476" i="2"/>
  <c r="F477" i="2"/>
  <c r="F478" i="2"/>
  <c r="F479" i="2"/>
  <c r="F480" i="2"/>
  <c r="F481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3" i="2"/>
  <c r="F564" i="2"/>
  <c r="F565" i="2"/>
  <c r="F566" i="2"/>
  <c r="F567" i="2"/>
  <c r="F568" i="2"/>
  <c r="F570" i="2"/>
  <c r="F571" i="2"/>
  <c r="F572" i="2"/>
  <c r="F573" i="2"/>
  <c r="F574" i="2"/>
  <c r="F575" i="2"/>
  <c r="F576" i="2"/>
  <c r="F577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9" i="2"/>
  <c r="F660" i="2"/>
  <c r="F661" i="2"/>
  <c r="F662" i="2"/>
  <c r="F663" i="2"/>
  <c r="F664" i="2"/>
  <c r="F666" i="2"/>
  <c r="F667" i="2"/>
  <c r="F668" i="2"/>
  <c r="F669" i="2"/>
  <c r="F670" i="2"/>
  <c r="F671" i="2"/>
  <c r="F672" i="2"/>
  <c r="F673" i="2"/>
  <c r="F675" i="2"/>
  <c r="F676" i="2"/>
  <c r="F677" i="2"/>
  <c r="F678" i="2"/>
  <c r="F679" i="2"/>
  <c r="F680" i="2"/>
  <c r="F682" i="2"/>
  <c r="F683" i="2"/>
  <c r="F684" i="2"/>
  <c r="F685" i="2"/>
  <c r="F686" i="2"/>
  <c r="F687" i="2"/>
  <c r="F688" i="2"/>
  <c r="F689" i="2"/>
  <c r="F691" i="2"/>
  <c r="F692" i="2"/>
  <c r="F693" i="2"/>
  <c r="F694" i="2"/>
  <c r="F695" i="2"/>
  <c r="F696" i="2"/>
  <c r="F698" i="2"/>
  <c r="F699" i="2"/>
  <c r="F700" i="2"/>
  <c r="F701" i="2"/>
  <c r="F702" i="2"/>
  <c r="F703" i="2"/>
  <c r="F704" i="2"/>
  <c r="F705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3" i="2"/>
  <c r="F724" i="2"/>
  <c r="F725" i="2"/>
  <c r="F726" i="2"/>
  <c r="F727" i="2"/>
  <c r="F728" i="2"/>
  <c r="F730" i="2"/>
  <c r="F731" i="2"/>
  <c r="F732" i="2"/>
  <c r="F733" i="2"/>
  <c r="F734" i="2"/>
  <c r="F735" i="2"/>
  <c r="F736" i="2"/>
  <c r="F737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7" i="2"/>
  <c r="F788" i="2"/>
  <c r="F789" i="2"/>
  <c r="F790" i="2"/>
  <c r="F791" i="2"/>
  <c r="F792" i="2"/>
  <c r="F794" i="2"/>
  <c r="F795" i="2"/>
  <c r="F796" i="2"/>
  <c r="F797" i="2"/>
  <c r="F798" i="2"/>
  <c r="F799" i="2"/>
  <c r="F800" i="2"/>
  <c r="F801" i="2"/>
  <c r="F803" i="2"/>
  <c r="F804" i="2"/>
  <c r="F805" i="2"/>
  <c r="F806" i="2"/>
  <c r="F807" i="2"/>
  <c r="F808" i="2"/>
  <c r="F810" i="2"/>
  <c r="F811" i="2"/>
  <c r="F812" i="2"/>
  <c r="F813" i="2"/>
  <c r="F814" i="2"/>
  <c r="F815" i="2"/>
  <c r="F816" i="2"/>
  <c r="F817" i="2"/>
  <c r="F819" i="2"/>
  <c r="F820" i="2"/>
  <c r="F821" i="2"/>
  <c r="F822" i="2"/>
  <c r="F823" i="2"/>
  <c r="F824" i="2"/>
  <c r="F826" i="2"/>
  <c r="F827" i="2"/>
  <c r="F828" i="2"/>
  <c r="F829" i="2"/>
  <c r="F830" i="2"/>
  <c r="F831" i="2"/>
  <c r="F832" i="2"/>
  <c r="F833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3" i="2"/>
  <c r="F884" i="2"/>
  <c r="F885" i="2"/>
  <c r="F886" i="2"/>
  <c r="F887" i="2"/>
  <c r="F888" i="2"/>
  <c r="F890" i="2"/>
  <c r="F891" i="2"/>
  <c r="F892" i="2"/>
  <c r="F893" i="2"/>
  <c r="F894" i="2"/>
  <c r="F895" i="2"/>
  <c r="F896" i="2"/>
  <c r="F897" i="2"/>
  <c r="F899" i="2"/>
  <c r="F900" i="2"/>
  <c r="F901" i="2"/>
  <c r="F902" i="2"/>
  <c r="F903" i="2"/>
  <c r="F904" i="2"/>
  <c r="F906" i="2"/>
  <c r="F907" i="2"/>
  <c r="F908" i="2"/>
  <c r="F909" i="2"/>
  <c r="F910" i="2"/>
  <c r="F911" i="2"/>
  <c r="F912" i="2"/>
  <c r="F913" i="2"/>
  <c r="F915" i="2"/>
  <c r="F916" i="2"/>
  <c r="F917" i="2"/>
  <c r="F918" i="2"/>
  <c r="F919" i="2"/>
  <c r="F920" i="2"/>
  <c r="F922" i="2"/>
  <c r="F923" i="2"/>
  <c r="F924" i="2"/>
  <c r="F925" i="2"/>
  <c r="F926" i="2"/>
  <c r="F927" i="2"/>
  <c r="F928" i="2"/>
  <c r="F929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7" i="2"/>
  <c r="F948" i="2"/>
  <c r="F949" i="2"/>
  <c r="F950" i="2"/>
  <c r="F951" i="2"/>
  <c r="F952" i="2"/>
  <c r="F954" i="2"/>
  <c r="F955" i="2"/>
  <c r="F956" i="2"/>
  <c r="F957" i="2"/>
  <c r="F958" i="2"/>
  <c r="F959" i="2"/>
  <c r="F960" i="2"/>
  <c r="F961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9" i="2"/>
  <c r="F980" i="2"/>
  <c r="F981" i="2"/>
  <c r="F982" i="2"/>
  <c r="F983" i="2"/>
  <c r="F984" i="2"/>
  <c r="F986" i="2"/>
  <c r="F987" i="2"/>
  <c r="F988" i="2"/>
  <c r="F989" i="2"/>
  <c r="F990" i="2"/>
  <c r="F991" i="2"/>
  <c r="F992" i="2"/>
  <c r="F993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1" i="2"/>
  <c r="F1012" i="2"/>
  <c r="F1013" i="2"/>
  <c r="F1014" i="2"/>
  <c r="F1015" i="2"/>
  <c r="F1016" i="2"/>
  <c r="F1018" i="2"/>
  <c r="F1019" i="2"/>
  <c r="F1020" i="2"/>
  <c r="F1021" i="2"/>
  <c r="F1022" i="2"/>
  <c r="F1023" i="2"/>
  <c r="F1024" i="2"/>
  <c r="F1025" i="2"/>
  <c r="F1027" i="2"/>
  <c r="F1028" i="2"/>
  <c r="F1029" i="2"/>
  <c r="F1030" i="2"/>
  <c r="F1031" i="2"/>
  <c r="F1032" i="2"/>
  <c r="F1034" i="2"/>
  <c r="F1035" i="2"/>
  <c r="F1036" i="2"/>
  <c r="F1037" i="2"/>
  <c r="F1038" i="2"/>
  <c r="F1039" i="2"/>
  <c r="F1040" i="2"/>
  <c r="F1041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7" i="2"/>
  <c r="F1108" i="2"/>
  <c r="F1109" i="2"/>
  <c r="F1110" i="2"/>
  <c r="F1111" i="2"/>
  <c r="F1112" i="2"/>
  <c r="F1114" i="2"/>
  <c r="F1115" i="2"/>
  <c r="F1116" i="2"/>
  <c r="F1117" i="2"/>
  <c r="F1118" i="2"/>
  <c r="F1119" i="2"/>
  <c r="F1120" i="2"/>
  <c r="F1121" i="2"/>
  <c r="F1123" i="2"/>
  <c r="F1124" i="2"/>
  <c r="F1125" i="2"/>
  <c r="F1126" i="2"/>
  <c r="F1127" i="2"/>
  <c r="F1128" i="2"/>
  <c r="F1130" i="2"/>
  <c r="F1131" i="2"/>
  <c r="F1132" i="2"/>
  <c r="F1133" i="2"/>
  <c r="F1134" i="2"/>
  <c r="F1135" i="2"/>
  <c r="F1136" i="2"/>
  <c r="F1137" i="2"/>
  <c r="F1139" i="2"/>
  <c r="F1140" i="2"/>
  <c r="F1141" i="2"/>
  <c r="F1142" i="2"/>
  <c r="F1143" i="2"/>
  <c r="F1144" i="2"/>
  <c r="F1146" i="2"/>
  <c r="F1147" i="2"/>
  <c r="F1148" i="2"/>
  <c r="F1149" i="2"/>
  <c r="F1150" i="2"/>
  <c r="F1151" i="2"/>
  <c r="F1152" i="2"/>
  <c r="F1153" i="2"/>
  <c r="F1155" i="2"/>
  <c r="F1156" i="2"/>
  <c r="F1157" i="2"/>
  <c r="F1158" i="2"/>
  <c r="F1159" i="2"/>
  <c r="F1160" i="2"/>
  <c r="F1162" i="2"/>
  <c r="F1163" i="2"/>
  <c r="F1164" i="2"/>
  <c r="F1165" i="2"/>
  <c r="F1166" i="2"/>
  <c r="F1167" i="2"/>
  <c r="F1168" i="2"/>
  <c r="F1169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3" i="2"/>
  <c r="F1204" i="2"/>
  <c r="F1205" i="2"/>
  <c r="F1206" i="2"/>
  <c r="F1207" i="2"/>
  <c r="F1208" i="2"/>
  <c r="F1210" i="2"/>
  <c r="F1211" i="2"/>
  <c r="F1212" i="2"/>
  <c r="F1213" i="2"/>
  <c r="F1214" i="2"/>
  <c r="F1215" i="2"/>
  <c r="F1216" i="2"/>
  <c r="F1217" i="2"/>
  <c r="F1219" i="2"/>
  <c r="F1220" i="2"/>
  <c r="F1221" i="2"/>
  <c r="F1222" i="2"/>
  <c r="F1223" i="2"/>
  <c r="F1224" i="2"/>
  <c r="F1226" i="2"/>
  <c r="F1227" i="2"/>
  <c r="F1228" i="2"/>
  <c r="F1229" i="2"/>
  <c r="F1230" i="2"/>
  <c r="F1231" i="2"/>
  <c r="F1232" i="2"/>
  <c r="F1233" i="2"/>
  <c r="F1235" i="2"/>
  <c r="F1236" i="2"/>
  <c r="F1237" i="2"/>
  <c r="F1238" i="2"/>
  <c r="F1239" i="2"/>
  <c r="F1240" i="2"/>
  <c r="F1242" i="2"/>
  <c r="F1243" i="2"/>
  <c r="F1244" i="2"/>
  <c r="F1245" i="2"/>
  <c r="F1246" i="2"/>
  <c r="F1247" i="2"/>
  <c r="F1248" i="2"/>
  <c r="F1249" i="2"/>
  <c r="F1251" i="2"/>
  <c r="F1252" i="2"/>
  <c r="F1253" i="2"/>
  <c r="F1254" i="2"/>
  <c r="F1255" i="2"/>
  <c r="F1256" i="2"/>
  <c r="F1258" i="2"/>
  <c r="F1259" i="2"/>
  <c r="F1260" i="2"/>
  <c r="F1261" i="2"/>
  <c r="F1262" i="2"/>
  <c r="F1263" i="2"/>
  <c r="F1264" i="2"/>
  <c r="F1265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8" i="2"/>
  <c r="F1329" i="2"/>
  <c r="F1331" i="2"/>
  <c r="F1332" i="2"/>
  <c r="F1333" i="2"/>
  <c r="F1334" i="2"/>
  <c r="F1335" i="2"/>
  <c r="F1336" i="2"/>
  <c r="F1338" i="2"/>
  <c r="F1339" i="2"/>
  <c r="F1340" i="2"/>
  <c r="F1341" i="2"/>
  <c r="F1342" i="2"/>
  <c r="F1344" i="2"/>
  <c r="F1345" i="2"/>
  <c r="F1347" i="2"/>
  <c r="F1348" i="2"/>
  <c r="F1349" i="2"/>
  <c r="F1350" i="2"/>
  <c r="F1351" i="2"/>
  <c r="F1352" i="2"/>
  <c r="F1354" i="2"/>
  <c r="F1355" i="2"/>
  <c r="F1356" i="2"/>
  <c r="F1357" i="2"/>
  <c r="F1358" i="2"/>
  <c r="F1360" i="2"/>
  <c r="F1361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2" i="2"/>
  <c r="F1393" i="2"/>
  <c r="F1395" i="2"/>
  <c r="F1396" i="2"/>
  <c r="F1397" i="2"/>
  <c r="F1398" i="2"/>
  <c r="F1399" i="2"/>
  <c r="F1400" i="2"/>
  <c r="F1402" i="2"/>
  <c r="F1403" i="2"/>
  <c r="F1404" i="2"/>
  <c r="F1405" i="2"/>
  <c r="F1406" i="2"/>
  <c r="F1408" i="2"/>
  <c r="F1409" i="2"/>
  <c r="F1411" i="2"/>
  <c r="F1412" i="2"/>
  <c r="F1413" i="2"/>
  <c r="F1414" i="2"/>
  <c r="F1415" i="2"/>
  <c r="F1416" i="2"/>
  <c r="F1418" i="2"/>
  <c r="F1419" i="2"/>
  <c r="F1420" i="2"/>
  <c r="F1421" i="2"/>
  <c r="F1422" i="2"/>
  <c r="F1424" i="2"/>
  <c r="F1425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40" i="2"/>
  <c r="F1441" i="2"/>
  <c r="F1443" i="2"/>
  <c r="F1444" i="2"/>
  <c r="F1445" i="2"/>
  <c r="F1446" i="2"/>
  <c r="F1447" i="2"/>
  <c r="F1448" i="2"/>
  <c r="F1450" i="2"/>
  <c r="F1451" i="2"/>
  <c r="F1452" i="2"/>
  <c r="F1453" i="2"/>
  <c r="F1454" i="2"/>
  <c r="F1456" i="2"/>
  <c r="F1457" i="2"/>
  <c r="F1459" i="2"/>
  <c r="F1460" i="2"/>
  <c r="F1461" i="2"/>
  <c r="F1462" i="2"/>
  <c r="F1463" i="2"/>
  <c r="F1464" i="2"/>
  <c r="F1466" i="2"/>
  <c r="F1467" i="2"/>
  <c r="F1468" i="2"/>
  <c r="F1469" i="2"/>
  <c r="F1470" i="2"/>
  <c r="F1472" i="2"/>
  <c r="F1473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8" i="2"/>
  <c r="F1489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4" i="2"/>
  <c r="F1505" i="2"/>
  <c r="F1507" i="2"/>
  <c r="F1508" i="2"/>
  <c r="F1509" i="2"/>
  <c r="F1510" i="2"/>
  <c r="F1511" i="2"/>
  <c r="F1512" i="2"/>
  <c r="F1514" i="2"/>
  <c r="F1515" i="2"/>
  <c r="F1516" i="2"/>
  <c r="F1517" i="2"/>
  <c r="F1518" i="2"/>
  <c r="F1520" i="2"/>
  <c r="F1521" i="2"/>
  <c r="F1523" i="2"/>
  <c r="F1524" i="2"/>
  <c r="F1525" i="2"/>
  <c r="F1526" i="2"/>
  <c r="F1527" i="2"/>
  <c r="F1528" i="2"/>
  <c r="F1530" i="2"/>
  <c r="F1531" i="2"/>
  <c r="F1532" i="2"/>
  <c r="F1533" i="2"/>
  <c r="F1534" i="2"/>
  <c r="F1536" i="2"/>
  <c r="F1537" i="2"/>
  <c r="F1539" i="2"/>
  <c r="F1540" i="2"/>
  <c r="F1541" i="2"/>
  <c r="F1542" i="2"/>
  <c r="F1543" i="2"/>
  <c r="F1544" i="2"/>
  <c r="F1546" i="2"/>
  <c r="F1547" i="2"/>
  <c r="F1548" i="2"/>
  <c r="F1549" i="2"/>
  <c r="F1550" i="2"/>
  <c r="F1552" i="2"/>
  <c r="F1553" i="2"/>
  <c r="F1555" i="2"/>
  <c r="F1556" i="2"/>
  <c r="F1557" i="2"/>
  <c r="F1558" i="2"/>
  <c r="F1559" i="2"/>
  <c r="F1560" i="2"/>
  <c r="F1562" i="2"/>
  <c r="F1563" i="2"/>
  <c r="F1564" i="2"/>
  <c r="F1565" i="2"/>
  <c r="F1566" i="2"/>
  <c r="F1568" i="2"/>
  <c r="F1569" i="2"/>
  <c r="F1570" i="2"/>
  <c r="F1571" i="2"/>
  <c r="F1572" i="2"/>
  <c r="F1573" i="2"/>
  <c r="F1574" i="2"/>
  <c r="F1575" i="2"/>
  <c r="F1576" i="2"/>
  <c r="F1578" i="2"/>
  <c r="F1579" i="2"/>
  <c r="F1580" i="2"/>
  <c r="F1581" i="2"/>
  <c r="F1582" i="2"/>
  <c r="F1584" i="2"/>
  <c r="F1585" i="2"/>
  <c r="F1587" i="2"/>
  <c r="F1588" i="2"/>
  <c r="F1589" i="2"/>
  <c r="F1590" i="2"/>
  <c r="F1591" i="2"/>
  <c r="F1592" i="2"/>
  <c r="F1594" i="2"/>
  <c r="F1595" i="2"/>
  <c r="F1596" i="2"/>
  <c r="F1597" i="2"/>
  <c r="F1598" i="2"/>
  <c r="F1600" i="2"/>
  <c r="F1601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6" i="2"/>
  <c r="F1617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2" i="2"/>
  <c r="F1633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8" i="2"/>
  <c r="F1649" i="2"/>
  <c r="F1651" i="2"/>
  <c r="F1652" i="2"/>
  <c r="F1653" i="2"/>
  <c r="F1654" i="2"/>
  <c r="F1655" i="2"/>
  <c r="F1656" i="2"/>
  <c r="F1658" i="2"/>
  <c r="F1659" i="2"/>
  <c r="F1660" i="2"/>
  <c r="F1661" i="2"/>
  <c r="F1662" i="2"/>
  <c r="F1664" i="2"/>
  <c r="F1665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80" i="2"/>
  <c r="F1681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6" i="2"/>
  <c r="F1697" i="2"/>
  <c r="F1699" i="2"/>
  <c r="F1700" i="2"/>
  <c r="F1701" i="2"/>
  <c r="F1702" i="2"/>
  <c r="F1703" i="2"/>
  <c r="F1704" i="2"/>
  <c r="F1706" i="2"/>
  <c r="F1707" i="2"/>
  <c r="F1708" i="2"/>
  <c r="F1709" i="2"/>
  <c r="F1710" i="2"/>
  <c r="F1712" i="2"/>
  <c r="F1713" i="2"/>
  <c r="F1715" i="2"/>
  <c r="F1716" i="2"/>
  <c r="F1717" i="2"/>
  <c r="F1718" i="2"/>
  <c r="F1719" i="2"/>
  <c r="F1720" i="2"/>
  <c r="F1722" i="2"/>
  <c r="F1723" i="2"/>
  <c r="F1724" i="2"/>
  <c r="F1725" i="2"/>
  <c r="F1726" i="2"/>
  <c r="F1728" i="2"/>
  <c r="F1729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4" i="2"/>
  <c r="F1745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60" i="2"/>
  <c r="F1761" i="2"/>
  <c r="F1763" i="2"/>
  <c r="F1764" i="2"/>
  <c r="F1765" i="2"/>
  <c r="F1766" i="2"/>
  <c r="F1767" i="2"/>
  <c r="F1768" i="2"/>
  <c r="F1770" i="2"/>
  <c r="F1771" i="2"/>
  <c r="F1772" i="2"/>
  <c r="F1773" i="2"/>
  <c r="F1774" i="2"/>
  <c r="F1776" i="2"/>
  <c r="F1777" i="2"/>
  <c r="F1779" i="2"/>
  <c r="F1780" i="2"/>
  <c r="F1781" i="2"/>
  <c r="F1782" i="2"/>
  <c r="F1783" i="2"/>
  <c r="F1784" i="2"/>
  <c r="F1786" i="2"/>
  <c r="F1787" i="2"/>
  <c r="F1788" i="2"/>
  <c r="F1789" i="2"/>
  <c r="F1790" i="2"/>
  <c r="F1792" i="2"/>
  <c r="F1793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8" i="2"/>
  <c r="F1809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4" i="2"/>
  <c r="F1825" i="2"/>
  <c r="F1827" i="2"/>
  <c r="F1828" i="2"/>
  <c r="F1829" i="2"/>
  <c r="F1830" i="2"/>
  <c r="F1831" i="2"/>
  <c r="F1832" i="2"/>
  <c r="F1834" i="2"/>
  <c r="F1835" i="2"/>
  <c r="F1836" i="2"/>
  <c r="F1837" i="2"/>
  <c r="F1838" i="2"/>
  <c r="F1840" i="2"/>
  <c r="F1841" i="2"/>
  <c r="F1843" i="2"/>
  <c r="F1844" i="2"/>
  <c r="F1845" i="2"/>
  <c r="F1846" i="2"/>
  <c r="F1847" i="2"/>
  <c r="F1848" i="2"/>
  <c r="F1850" i="2"/>
  <c r="F1851" i="2"/>
  <c r="F1852" i="2"/>
  <c r="F1853" i="2"/>
  <c r="F1854" i="2"/>
  <c r="F1856" i="2"/>
  <c r="F1857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2" i="2"/>
  <c r="F1873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8" i="2"/>
  <c r="F1889" i="2"/>
  <c r="F1891" i="2"/>
  <c r="F1892" i="2"/>
  <c r="F1893" i="2"/>
  <c r="F1894" i="2"/>
  <c r="F1895" i="2"/>
  <c r="F1896" i="2"/>
  <c r="F1898" i="2"/>
  <c r="F1899" i="2"/>
  <c r="F1900" i="2"/>
  <c r="F1901" i="2"/>
  <c r="F1902" i="2"/>
  <c r="F1904" i="2"/>
  <c r="F1905" i="2"/>
  <c r="F1907" i="2"/>
  <c r="F1908" i="2"/>
  <c r="F1909" i="2"/>
  <c r="F1910" i="2"/>
  <c r="F1911" i="2"/>
  <c r="F1912" i="2"/>
  <c r="F1914" i="2"/>
  <c r="F1915" i="2"/>
  <c r="F1916" i="2"/>
  <c r="F1917" i="2"/>
  <c r="F1918" i="2"/>
  <c r="F1920" i="2"/>
  <c r="F1921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9" i="2"/>
  <c r="F1940" i="2"/>
  <c r="F1941" i="2"/>
  <c r="F1942" i="2"/>
  <c r="F1943" i="2"/>
  <c r="F1944" i="2"/>
  <c r="F1946" i="2"/>
  <c r="F1947" i="2"/>
  <c r="F1948" i="2"/>
  <c r="F1949" i="2"/>
  <c r="F1950" i="2"/>
  <c r="F1951" i="2"/>
  <c r="F1952" i="2"/>
  <c r="F1953" i="2"/>
  <c r="F1955" i="2"/>
  <c r="F1956" i="2"/>
  <c r="F1957" i="2"/>
  <c r="F1958" i="2"/>
  <c r="F1959" i="2"/>
  <c r="F1960" i="2"/>
  <c r="F1962" i="2"/>
  <c r="F1963" i="2"/>
  <c r="F1964" i="2"/>
  <c r="F1965" i="2"/>
  <c r="F1966" i="2"/>
  <c r="F1967" i="2"/>
  <c r="F1968" i="2"/>
  <c r="F1969" i="2"/>
  <c r="F1971" i="2"/>
  <c r="F1972" i="2"/>
  <c r="F1973" i="2"/>
  <c r="F1974" i="2"/>
  <c r="F1975" i="2"/>
  <c r="F1976" i="2"/>
  <c r="F1978" i="2"/>
  <c r="F1979" i="2"/>
  <c r="F1980" i="2"/>
  <c r="F1981" i="2"/>
  <c r="F1982" i="2"/>
  <c r="F1983" i="2"/>
  <c r="F1984" i="2"/>
  <c r="F1985" i="2"/>
  <c r="F1987" i="2"/>
  <c r="F1988" i="2"/>
  <c r="F1989" i="2"/>
  <c r="F1990" i="2"/>
  <c r="F1991" i="2"/>
  <c r="F1992" i="2"/>
  <c r="F1994" i="2"/>
  <c r="F1995" i="2"/>
  <c r="F1996" i="2"/>
  <c r="F1997" i="2"/>
  <c r="F1998" i="2"/>
  <c r="F1999" i="2"/>
  <c r="F2000" i="2"/>
  <c r="F2001" i="2"/>
  <c r="F2003" i="2"/>
  <c r="F2004" i="2"/>
  <c r="F2005" i="2"/>
  <c r="F2006" i="2"/>
  <c r="F2007" i="2"/>
  <c r="F2008" i="2"/>
  <c r="F2010" i="2"/>
  <c r="F2011" i="2"/>
  <c r="F2012" i="2"/>
  <c r="F2013" i="2"/>
  <c r="F2014" i="2"/>
  <c r="F2015" i="2"/>
  <c r="F2016" i="2"/>
  <c r="F2017" i="2"/>
  <c r="F2019" i="2"/>
  <c r="F2020" i="2"/>
  <c r="F2021" i="2"/>
  <c r="F2022" i="2"/>
  <c r="F2023" i="2"/>
  <c r="F2024" i="2"/>
  <c r="F2026" i="2"/>
  <c r="F2027" i="2"/>
  <c r="F2028" i="2"/>
  <c r="F2029" i="2"/>
  <c r="F2030" i="2"/>
  <c r="F2031" i="2"/>
  <c r="F2032" i="2"/>
  <c r="F2033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7" i="2"/>
  <c r="F2068" i="2"/>
  <c r="F2069" i="2"/>
  <c r="F2070" i="2"/>
  <c r="F2071" i="2"/>
  <c r="F2072" i="2"/>
  <c r="F2074" i="2"/>
  <c r="F2075" i="2"/>
  <c r="F2076" i="2"/>
  <c r="F2077" i="2"/>
  <c r="F2078" i="2"/>
  <c r="F2079" i="2"/>
  <c r="F2080" i="2"/>
  <c r="F2081" i="2"/>
  <c r="F2083" i="2"/>
  <c r="F2084" i="2"/>
  <c r="F2085" i="2"/>
  <c r="F2086" i="2"/>
  <c r="F2087" i="2"/>
  <c r="F2088" i="2"/>
  <c r="F2090" i="2"/>
  <c r="F2091" i="2"/>
  <c r="F2092" i="2"/>
  <c r="F2093" i="2"/>
  <c r="F2094" i="2"/>
  <c r="F2095" i="2"/>
  <c r="F2096" i="2"/>
  <c r="F2097" i="2"/>
  <c r="F2099" i="2"/>
  <c r="F2100" i="2"/>
  <c r="F2101" i="2"/>
  <c r="F2102" i="2"/>
  <c r="F2103" i="2"/>
  <c r="F2104" i="2"/>
  <c r="F2106" i="2"/>
  <c r="F2107" i="2"/>
  <c r="F2108" i="2"/>
  <c r="F2109" i="2"/>
  <c r="F2110" i="2"/>
  <c r="F2111" i="2"/>
  <c r="F2112" i="2"/>
  <c r="F2113" i="2"/>
  <c r="F2115" i="2"/>
  <c r="F2116" i="2"/>
  <c r="F2117" i="2"/>
  <c r="F2118" i="2"/>
  <c r="F2119" i="2"/>
  <c r="F2120" i="2"/>
  <c r="F2122" i="2"/>
  <c r="F2123" i="2"/>
  <c r="F2124" i="2"/>
  <c r="F2125" i="2"/>
  <c r="F2126" i="2"/>
  <c r="F2127" i="2"/>
  <c r="F2128" i="2"/>
  <c r="F2129" i="2"/>
  <c r="F2131" i="2"/>
  <c r="F2132" i="2"/>
  <c r="F2133" i="2"/>
  <c r="F2134" i="2"/>
  <c r="F2135" i="2"/>
  <c r="F2136" i="2"/>
  <c r="F2138" i="2"/>
  <c r="F2139" i="2"/>
  <c r="F2140" i="2"/>
  <c r="F2141" i="2"/>
  <c r="F2142" i="2"/>
  <c r="F2143" i="2"/>
  <c r="F2144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3" i="2"/>
  <c r="F2164" i="2"/>
  <c r="F2165" i="2"/>
  <c r="F2166" i="2"/>
  <c r="F2167" i="2"/>
  <c r="F2168" i="2"/>
  <c r="F2170" i="2"/>
  <c r="F2171" i="2"/>
  <c r="F2172" i="2"/>
  <c r="F2173" i="2"/>
  <c r="F2174" i="2"/>
  <c r="F2175" i="2"/>
  <c r="F2176" i="2"/>
  <c r="F2177" i="2"/>
  <c r="F2179" i="2"/>
  <c r="F2180" i="2"/>
  <c r="F2181" i="2"/>
  <c r="F2182" i="2"/>
  <c r="F2183" i="2"/>
  <c r="F2184" i="2"/>
  <c r="F2186" i="2"/>
  <c r="F2187" i="2"/>
  <c r="F2188" i="2"/>
  <c r="F2189" i="2"/>
  <c r="F2190" i="2"/>
  <c r="F2191" i="2"/>
  <c r="F2192" i="2"/>
  <c r="F2193" i="2"/>
  <c r="F2195" i="2"/>
  <c r="F2196" i="2"/>
  <c r="F2197" i="2"/>
  <c r="F2198" i="2"/>
  <c r="F2199" i="2"/>
  <c r="F2200" i="2"/>
  <c r="F2202" i="2"/>
  <c r="F2203" i="2"/>
  <c r="F2204" i="2"/>
  <c r="F2205" i="2"/>
  <c r="F2206" i="2"/>
  <c r="F2207" i="2"/>
  <c r="F2208" i="2"/>
  <c r="F2209" i="2"/>
  <c r="F2211" i="2"/>
  <c r="F2212" i="2"/>
  <c r="F2213" i="2"/>
  <c r="F2214" i="2"/>
  <c r="F2215" i="2"/>
  <c r="F2216" i="2"/>
  <c r="F2218" i="2"/>
  <c r="F2219" i="2"/>
  <c r="F2220" i="2"/>
  <c r="F2221" i="2"/>
  <c r="F2222" i="2"/>
  <c r="F2223" i="2"/>
  <c r="F2224" i="2"/>
  <c r="F2225" i="2"/>
  <c r="F2227" i="2"/>
  <c r="F2228" i="2"/>
  <c r="F2229" i="2"/>
  <c r="F2230" i="2"/>
  <c r="F2231" i="2"/>
  <c r="F2232" i="2"/>
  <c r="F2234" i="2"/>
  <c r="F2235" i="2"/>
  <c r="F2236" i="2"/>
  <c r="F2237" i="2"/>
  <c r="F2238" i="2"/>
  <c r="F2239" i="2"/>
  <c r="F2240" i="2"/>
  <c r="F2241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5" i="2"/>
  <c r="F2276" i="2"/>
  <c r="F2277" i="2"/>
  <c r="F2278" i="2"/>
  <c r="F2279" i="2"/>
  <c r="F2280" i="2"/>
  <c r="F2282" i="2"/>
  <c r="F2283" i="2"/>
  <c r="F2284" i="2"/>
  <c r="F2285" i="2"/>
  <c r="F2286" i="2"/>
  <c r="F2287" i="2"/>
  <c r="F2288" i="2"/>
  <c r="F2289" i="2"/>
  <c r="F2291" i="2"/>
  <c r="F2292" i="2"/>
  <c r="F2293" i="2"/>
  <c r="F2294" i="2"/>
  <c r="F2295" i="2"/>
  <c r="F2296" i="2"/>
  <c r="F2298" i="2"/>
  <c r="F2299" i="2"/>
  <c r="F2300" i="2"/>
  <c r="F2301" i="2"/>
  <c r="F2302" i="2"/>
  <c r="F2303" i="2"/>
  <c r="F2304" i="2"/>
  <c r="F2305" i="2"/>
  <c r="F2307" i="2"/>
  <c r="F2308" i="2"/>
  <c r="F2309" i="2"/>
  <c r="F2310" i="2"/>
  <c r="F2311" i="2"/>
  <c r="F2312" i="2"/>
  <c r="F2314" i="2"/>
  <c r="F2315" i="2"/>
  <c r="F2316" i="2"/>
  <c r="F2317" i="2"/>
  <c r="F2318" i="2"/>
  <c r="F2319" i="2"/>
  <c r="F2320" i="2"/>
  <c r="F2323" i="2"/>
  <c r="F2324" i="2"/>
  <c r="F2325" i="2"/>
  <c r="F2326" i="2"/>
  <c r="F2327" i="2"/>
  <c r="F2328" i="2"/>
  <c r="F2330" i="2"/>
  <c r="F2331" i="2"/>
  <c r="F2332" i="2"/>
  <c r="F2333" i="2"/>
  <c r="F2334" i="2"/>
  <c r="F2335" i="2"/>
  <c r="F2336" i="2"/>
  <c r="F2337" i="2"/>
  <c r="F2339" i="2"/>
  <c r="F2340" i="2"/>
  <c r="F2341" i="2"/>
  <c r="F2342" i="2"/>
  <c r="F2343" i="2"/>
  <c r="F2344" i="2"/>
  <c r="F2346" i="2"/>
  <c r="F2347" i="2"/>
  <c r="F2348" i="2"/>
  <c r="F2349" i="2"/>
  <c r="F2350" i="2"/>
  <c r="F2351" i="2"/>
  <c r="F2352" i="2"/>
  <c r="F2353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8" i="2"/>
  <c r="F2369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4" i="2"/>
  <c r="F2385" i="2"/>
  <c r="F2387" i="2"/>
  <c r="F2388" i="2"/>
  <c r="F2389" i="2"/>
  <c r="F2390" i="2"/>
  <c r="F2391" i="2"/>
  <c r="F2392" i="2"/>
  <c r="F2394" i="2"/>
  <c r="F2395" i="2"/>
  <c r="F2396" i="2"/>
  <c r="F2397" i="2"/>
  <c r="F2398" i="2"/>
  <c r="F2400" i="2"/>
  <c r="F2401" i="2"/>
  <c r="F2403" i="2"/>
  <c r="F2404" i="2"/>
  <c r="F2405" i="2"/>
  <c r="F2406" i="2"/>
  <c r="F2407" i="2"/>
  <c r="F2408" i="2"/>
  <c r="F2410" i="2"/>
  <c r="F2411" i="2"/>
  <c r="F2412" i="2"/>
  <c r="F2413" i="2"/>
  <c r="F2414" i="2"/>
  <c r="F2416" i="2"/>
  <c r="F2417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2" i="2"/>
  <c r="F2433" i="2"/>
  <c r="F2435" i="2"/>
  <c r="F2436" i="2"/>
  <c r="F2437" i="2"/>
  <c r="F2438" i="2"/>
  <c r="F2439" i="2"/>
  <c r="F2440" i="2"/>
  <c r="F2442" i="2"/>
  <c r="F2443" i="2"/>
  <c r="F2444" i="2"/>
  <c r="F2445" i="2"/>
  <c r="F2446" i="2"/>
  <c r="F2448" i="2"/>
  <c r="F2449" i="2"/>
  <c r="F2451" i="2"/>
  <c r="F2452" i="2"/>
  <c r="F2453" i="2"/>
  <c r="F2454" i="2"/>
  <c r="F2455" i="2"/>
  <c r="F2456" i="2"/>
  <c r="F2458" i="2"/>
  <c r="F2459" i="2"/>
  <c r="F2460" i="2"/>
  <c r="F2461" i="2"/>
  <c r="F2462" i="2"/>
  <c r="F2464" i="2"/>
  <c r="F2467" i="2"/>
  <c r="F2468" i="2"/>
  <c r="F2469" i="2"/>
  <c r="F2470" i="2"/>
  <c r="F2471" i="2"/>
  <c r="F2472" i="2"/>
  <c r="F2474" i="2"/>
  <c r="F2475" i="2"/>
  <c r="F2476" i="2"/>
  <c r="F2477" i="2"/>
  <c r="F2478" i="2"/>
  <c r="F2480" i="2"/>
  <c r="F2481" i="2"/>
  <c r="F2483" i="2"/>
  <c r="F2484" i="2"/>
  <c r="F2485" i="2"/>
  <c r="F2486" i="2"/>
  <c r="F2487" i="2"/>
  <c r="F2488" i="2"/>
  <c r="F2490" i="2"/>
  <c r="F2491" i="2"/>
  <c r="F2492" i="2"/>
  <c r="F2493" i="2"/>
  <c r="F2494" i="2"/>
  <c r="F2496" i="2"/>
  <c r="F2497" i="2"/>
  <c r="F2499" i="2"/>
  <c r="F2500" i="2"/>
  <c r="F2501" i="2"/>
  <c r="F2502" i="2"/>
  <c r="F2503" i="2"/>
  <c r="F2504" i="2"/>
  <c r="F2506" i="2"/>
  <c r="F2507" i="2"/>
  <c r="F2508" i="2"/>
  <c r="F2509" i="2"/>
  <c r="F2510" i="2"/>
  <c r="F2512" i="2"/>
  <c r="F2513" i="2"/>
  <c r="F2515" i="2"/>
  <c r="F2516" i="2"/>
  <c r="F2517" i="2"/>
  <c r="F2518" i="2"/>
  <c r="F2519" i="2"/>
  <c r="F2520" i="2"/>
  <c r="F2522" i="2"/>
  <c r="F2523" i="2"/>
  <c r="F2524" i="2"/>
  <c r="F2525" i="2"/>
  <c r="F2526" i="2"/>
  <c r="F2528" i="2"/>
  <c r="F2529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4" i="2"/>
  <c r="F2545" i="2"/>
  <c r="F2547" i="2"/>
  <c r="F2548" i="2"/>
  <c r="F2549" i="2"/>
  <c r="F2550" i="2"/>
  <c r="F2551" i="2"/>
  <c r="F2552" i="2"/>
  <c r="F2554" i="2"/>
  <c r="F2555" i="2"/>
  <c r="F2556" i="2"/>
  <c r="F2557" i="2"/>
  <c r="F2558" i="2"/>
  <c r="F2560" i="2"/>
  <c r="F2561" i="2"/>
  <c r="F2563" i="2"/>
  <c r="F2564" i="2"/>
  <c r="F2565" i="2"/>
  <c r="F2566" i="2"/>
  <c r="F2567" i="2"/>
  <c r="F2568" i="2"/>
  <c r="F2570" i="2"/>
  <c r="F2571" i="2"/>
  <c r="F2572" i="2"/>
  <c r="F2573" i="2"/>
  <c r="F2574" i="2"/>
  <c r="F2576" i="2"/>
  <c r="F2577" i="2"/>
  <c r="F2579" i="2"/>
  <c r="F2580" i="2"/>
  <c r="F2581" i="2"/>
  <c r="F2582" i="2"/>
  <c r="F2583" i="2"/>
  <c r="F2584" i="2"/>
  <c r="F2586" i="2"/>
  <c r="F2587" i="2"/>
  <c r="F2588" i="2"/>
  <c r="F2589" i="2"/>
  <c r="F2590" i="2"/>
  <c r="F2592" i="2"/>
  <c r="F2595" i="2"/>
  <c r="F2596" i="2"/>
  <c r="F2597" i="2"/>
  <c r="F2598" i="2"/>
  <c r="F2599" i="2"/>
  <c r="F2600" i="2"/>
  <c r="F2602" i="2"/>
  <c r="F2603" i="2"/>
  <c r="F2604" i="2"/>
  <c r="F2605" i="2"/>
  <c r="F2606" i="2"/>
  <c r="F2608" i="2"/>
  <c r="F2609" i="2"/>
  <c r="F2611" i="2"/>
  <c r="F2612" i="2"/>
  <c r="F2613" i="2"/>
  <c r="F2614" i="2"/>
  <c r="F2615" i="2"/>
  <c r="F2616" i="2"/>
  <c r="F2618" i="2"/>
  <c r="F2619" i="2"/>
  <c r="F2620" i="2"/>
  <c r="F2621" i="2"/>
  <c r="F2622" i="2"/>
  <c r="F2624" i="2"/>
  <c r="F2625" i="2"/>
  <c r="F2626" i="2"/>
  <c r="F2627" i="2"/>
  <c r="F2628" i="2"/>
  <c r="F2629" i="2"/>
  <c r="F2630" i="2"/>
  <c r="F2631" i="2"/>
  <c r="F2632" i="2"/>
  <c r="F2634" i="2"/>
  <c r="F2635" i="2"/>
  <c r="F2636" i="2"/>
  <c r="F2637" i="2"/>
  <c r="F2638" i="2"/>
  <c r="F2640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9" i="2"/>
  <c r="F2660" i="2"/>
  <c r="F2661" i="2"/>
  <c r="F2662" i="2"/>
  <c r="F2663" i="2"/>
  <c r="F2664" i="2"/>
  <c r="F2666" i="2"/>
  <c r="F2667" i="2"/>
  <c r="F2668" i="2"/>
  <c r="F2669" i="2"/>
  <c r="F2670" i="2"/>
  <c r="F2671" i="2"/>
  <c r="F2672" i="2"/>
  <c r="F2673" i="2"/>
  <c r="F2675" i="2"/>
  <c r="F2676" i="2"/>
  <c r="F2677" i="2"/>
  <c r="F2678" i="2"/>
  <c r="F2679" i="2"/>
  <c r="F2680" i="2"/>
  <c r="F2682" i="2"/>
  <c r="F2683" i="2"/>
  <c r="F2684" i="2"/>
  <c r="F2685" i="2"/>
  <c r="F2686" i="2"/>
  <c r="F2687" i="2"/>
  <c r="F2688" i="2"/>
  <c r="F2689" i="2"/>
  <c r="F2691" i="2"/>
  <c r="F2692" i="2"/>
  <c r="F2693" i="2"/>
  <c r="F2694" i="2"/>
  <c r="F2695" i="2"/>
  <c r="F2696" i="2"/>
  <c r="F2698" i="2"/>
  <c r="F2699" i="2"/>
  <c r="F2700" i="2"/>
  <c r="F2701" i="2"/>
  <c r="F2702" i="2"/>
  <c r="F2703" i="2"/>
  <c r="F2704" i="2"/>
  <c r="F2705" i="2"/>
  <c r="F2707" i="2"/>
  <c r="F2708" i="2"/>
  <c r="F2709" i="2"/>
  <c r="F2710" i="2"/>
  <c r="F2711" i="2"/>
  <c r="F2712" i="2"/>
  <c r="F2714" i="2"/>
  <c r="F2715" i="2"/>
  <c r="F2716" i="2"/>
  <c r="F2717" i="2"/>
  <c r="F2718" i="2"/>
  <c r="F2719" i="2"/>
  <c r="F2720" i="2"/>
  <c r="F2721" i="2"/>
  <c r="F2723" i="2"/>
  <c r="F2724" i="2"/>
  <c r="F2725" i="2"/>
  <c r="F2726" i="2"/>
  <c r="F2727" i="2"/>
  <c r="F2728" i="2"/>
  <c r="F2730" i="2"/>
  <c r="F2731" i="2"/>
  <c r="F2732" i="2"/>
  <c r="F2733" i="2"/>
  <c r="F2734" i="2"/>
  <c r="F2735" i="2"/>
  <c r="F2736" i="2"/>
  <c r="F2737" i="2"/>
  <c r="F2739" i="2"/>
  <c r="F2740" i="2"/>
  <c r="F2741" i="2"/>
  <c r="F2742" i="2"/>
  <c r="F2743" i="2"/>
  <c r="F2744" i="2"/>
  <c r="F2746" i="2"/>
  <c r="F2747" i="2"/>
  <c r="F2748" i="2"/>
  <c r="F2749" i="2"/>
  <c r="F2750" i="2"/>
  <c r="F2751" i="2"/>
  <c r="F2752" i="2"/>
  <c r="F2753" i="2"/>
  <c r="F2755" i="2"/>
  <c r="F2756" i="2"/>
  <c r="F2757" i="2"/>
  <c r="F2758" i="2"/>
  <c r="F2759" i="2"/>
  <c r="F2760" i="2"/>
  <c r="F2762" i="2"/>
  <c r="F2763" i="2"/>
  <c r="F2764" i="2"/>
  <c r="F2765" i="2"/>
  <c r="F2766" i="2"/>
  <c r="F2767" i="2"/>
  <c r="F2768" i="2"/>
  <c r="F2769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7" i="2"/>
  <c r="F2788" i="2"/>
  <c r="F2789" i="2"/>
  <c r="F2790" i="2"/>
  <c r="F2791" i="2"/>
  <c r="F2792" i="2"/>
  <c r="F2794" i="2"/>
  <c r="F2795" i="2"/>
  <c r="F2796" i="2"/>
  <c r="F2797" i="2"/>
  <c r="F2798" i="2"/>
  <c r="F2799" i="2"/>
  <c r="F2800" i="2"/>
  <c r="F2801" i="2"/>
  <c r="F2803" i="2"/>
  <c r="F2804" i="2"/>
  <c r="F2805" i="2"/>
  <c r="F2806" i="2"/>
  <c r="F2807" i="2"/>
  <c r="F2808" i="2"/>
  <c r="F2810" i="2"/>
  <c r="F2811" i="2"/>
  <c r="F2812" i="2"/>
  <c r="F2813" i="2"/>
  <c r="F2814" i="2"/>
  <c r="F2815" i="2"/>
  <c r="F2816" i="2"/>
  <c r="F2819" i="2"/>
  <c r="F2820" i="2"/>
  <c r="F2821" i="2"/>
  <c r="F2822" i="2"/>
  <c r="F2823" i="2"/>
  <c r="F2824" i="2"/>
  <c r="F2826" i="2"/>
  <c r="F2827" i="2"/>
  <c r="F2828" i="2"/>
  <c r="F2829" i="2"/>
  <c r="F2830" i="2"/>
  <c r="F2831" i="2"/>
  <c r="F2832" i="2"/>
  <c r="F2833" i="2"/>
  <c r="F2835" i="2"/>
  <c r="F2836" i="2"/>
  <c r="F2837" i="2"/>
  <c r="F2838" i="2"/>
  <c r="F2839" i="2"/>
  <c r="F2840" i="2"/>
  <c r="F2842" i="2"/>
  <c r="F2843" i="2"/>
  <c r="F2844" i="2"/>
  <c r="F2845" i="2"/>
  <c r="F2846" i="2"/>
  <c r="F2847" i="2"/>
  <c r="F2848" i="2"/>
  <c r="F2849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3" i="2"/>
  <c r="F2884" i="2"/>
  <c r="F2885" i="2"/>
  <c r="F2886" i="2"/>
  <c r="F2887" i="2"/>
  <c r="F2888" i="2"/>
  <c r="F2890" i="2"/>
  <c r="F2891" i="2"/>
  <c r="F2892" i="2"/>
  <c r="F2893" i="2"/>
  <c r="F2894" i="2"/>
  <c r="F2895" i="2"/>
  <c r="F2896" i="2"/>
  <c r="F2899" i="2"/>
  <c r="F2900" i="2"/>
  <c r="F2901" i="2"/>
  <c r="F2902" i="2"/>
  <c r="F2903" i="2"/>
  <c r="F2904" i="2"/>
  <c r="F2906" i="2"/>
  <c r="F2907" i="2"/>
  <c r="F2908" i="2"/>
  <c r="F2909" i="2"/>
  <c r="F2910" i="2"/>
  <c r="F2911" i="2"/>
  <c r="F2912" i="2"/>
  <c r="F2913" i="2"/>
  <c r="F2915" i="2"/>
  <c r="F2916" i="2"/>
  <c r="F2917" i="2"/>
  <c r="F2918" i="2"/>
  <c r="F2919" i="2"/>
  <c r="F2920" i="2"/>
  <c r="F2922" i="2"/>
  <c r="F2923" i="2"/>
  <c r="F2924" i="2"/>
  <c r="F2925" i="2"/>
  <c r="F2926" i="2"/>
  <c r="F2927" i="2"/>
  <c r="F2928" i="2"/>
  <c r="F2929" i="2"/>
  <c r="F2931" i="2"/>
  <c r="F2932" i="2"/>
  <c r="F2933" i="2"/>
  <c r="F2934" i="2"/>
  <c r="F2935" i="2"/>
  <c r="F2936" i="2"/>
  <c r="F2938" i="2"/>
  <c r="F2939" i="2"/>
  <c r="F2940" i="2"/>
  <c r="F2941" i="2"/>
  <c r="F2942" i="2"/>
  <c r="F2943" i="2"/>
  <c r="F2944" i="2"/>
  <c r="F2945" i="2"/>
  <c r="F2947" i="2"/>
  <c r="F2948" i="2"/>
  <c r="F2949" i="2"/>
  <c r="F2950" i="2"/>
  <c r="F2951" i="2"/>
  <c r="F2952" i="2"/>
  <c r="F2954" i="2"/>
  <c r="F2955" i="2"/>
  <c r="F2956" i="2"/>
  <c r="F2957" i="2"/>
  <c r="F2958" i="2"/>
  <c r="F2959" i="2"/>
  <c r="F2960" i="2"/>
  <c r="F2961" i="2"/>
  <c r="F2963" i="2"/>
  <c r="F2964" i="2"/>
  <c r="F2965" i="2"/>
  <c r="F2966" i="2"/>
  <c r="F2967" i="2"/>
  <c r="F2968" i="2"/>
  <c r="F2970" i="2"/>
  <c r="F2971" i="2"/>
  <c r="F2972" i="2"/>
  <c r="F2973" i="2"/>
  <c r="F2974" i="2"/>
  <c r="F2975" i="2"/>
  <c r="F2976" i="2"/>
  <c r="F2977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2" i="2"/>
  <c r="F2993" i="2"/>
  <c r="F2995" i="2"/>
  <c r="F2996" i="2"/>
  <c r="F2997" i="2"/>
  <c r="F2998" i="2"/>
  <c r="F2999" i="2"/>
  <c r="F3000" i="2"/>
  <c r="F3002" i="2"/>
  <c r="F3003" i="2"/>
  <c r="F3004" i="2"/>
  <c r="F3005" i="2"/>
  <c r="F3006" i="2"/>
  <c r="F3008" i="2"/>
  <c r="F3011" i="2"/>
  <c r="F3012" i="2"/>
  <c r="F3013" i="2"/>
  <c r="F3014" i="2"/>
  <c r="F3015" i="2"/>
  <c r="F3016" i="2"/>
  <c r="F3018" i="2"/>
  <c r="F3019" i="2"/>
  <c r="F3020" i="2"/>
  <c r="F3021" i="2"/>
  <c r="F3022" i="2"/>
  <c r="F3024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40" i="2"/>
  <c r="F3041" i="2"/>
  <c r="F3043" i="2"/>
  <c r="F3044" i="2"/>
  <c r="F3045" i="2"/>
  <c r="F3046" i="2"/>
  <c r="F3047" i="2"/>
  <c r="F3048" i="2"/>
  <c r="F3050" i="2"/>
  <c r="F3051" i="2"/>
  <c r="F3052" i="2"/>
  <c r="F3053" i="2"/>
  <c r="F3054" i="2"/>
  <c r="F3056" i="2"/>
  <c r="F3057" i="2"/>
  <c r="F3059" i="2"/>
  <c r="F3060" i="2"/>
  <c r="F3061" i="2"/>
  <c r="F3062" i="2"/>
  <c r="F3063" i="2"/>
  <c r="F3064" i="2"/>
  <c r="F3066" i="2"/>
  <c r="F3067" i="2"/>
  <c r="F3068" i="2"/>
  <c r="F3069" i="2"/>
  <c r="F3070" i="2"/>
  <c r="F3072" i="2"/>
  <c r="F3073" i="2"/>
  <c r="F3075" i="2"/>
  <c r="F3076" i="2"/>
  <c r="F3077" i="2"/>
  <c r="F3078" i="2"/>
  <c r="F3079" i="2"/>
  <c r="F3080" i="2"/>
  <c r="F3082" i="2"/>
  <c r="F3083" i="2"/>
  <c r="F3084" i="2"/>
  <c r="F3085" i="2"/>
  <c r="F3086" i="2"/>
  <c r="F3088" i="2"/>
  <c r="F3089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4" i="2"/>
  <c r="F3107" i="2"/>
  <c r="F3108" i="2"/>
  <c r="F3109" i="2"/>
  <c r="F3110" i="2"/>
  <c r="F3111" i="2"/>
  <c r="F3112" i="2"/>
  <c r="F3114" i="2"/>
  <c r="F3115" i="2"/>
  <c r="F3116" i="2"/>
  <c r="F3117" i="2"/>
  <c r="F3118" i="2"/>
  <c r="F3120" i="2"/>
  <c r="F3121" i="2"/>
  <c r="F3123" i="2"/>
  <c r="F3124" i="2"/>
  <c r="F3125" i="2"/>
  <c r="F3126" i="2"/>
  <c r="F3127" i="2"/>
  <c r="F3128" i="2"/>
  <c r="F3130" i="2"/>
  <c r="F3131" i="2"/>
  <c r="F3132" i="2"/>
  <c r="F3133" i="2"/>
  <c r="F3134" i="2"/>
  <c r="F3136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2" i="2"/>
  <c r="F3155" i="2"/>
  <c r="F3156" i="2"/>
  <c r="F3157" i="2"/>
  <c r="F3158" i="2"/>
  <c r="F3159" i="2"/>
  <c r="F3160" i="2"/>
  <c r="F3162" i="2"/>
  <c r="F3163" i="2"/>
  <c r="F3164" i="2"/>
  <c r="F3165" i="2"/>
  <c r="F3166" i="2"/>
  <c r="F3168" i="2"/>
  <c r="F3169" i="2"/>
  <c r="F3171" i="2"/>
  <c r="F3172" i="2"/>
  <c r="F3173" i="2"/>
  <c r="F3174" i="2"/>
  <c r="F3175" i="2"/>
  <c r="F3176" i="2"/>
  <c r="F3178" i="2"/>
  <c r="F3179" i="2"/>
  <c r="F3180" i="2"/>
  <c r="F3181" i="2"/>
  <c r="F3182" i="2"/>
  <c r="F3184" i="2"/>
  <c r="F3185" i="2"/>
  <c r="F3187" i="2"/>
  <c r="F3188" i="2"/>
  <c r="F3189" i="2"/>
  <c r="F3190" i="2"/>
  <c r="F3191" i="2"/>
  <c r="F3192" i="2"/>
  <c r="F3194" i="2"/>
  <c r="F3195" i="2"/>
  <c r="F3196" i="2"/>
  <c r="F3197" i="2"/>
  <c r="F3198" i="2"/>
  <c r="F3200" i="2"/>
  <c r="F3201" i="2"/>
  <c r="F3203" i="2"/>
  <c r="F3204" i="2"/>
  <c r="F3205" i="2"/>
  <c r="F3206" i="2"/>
  <c r="F3207" i="2"/>
  <c r="F3208" i="2"/>
  <c r="F3210" i="2"/>
  <c r="F3211" i="2"/>
  <c r="F3212" i="2"/>
  <c r="F3213" i="2"/>
  <c r="F3214" i="2"/>
  <c r="F3216" i="2"/>
  <c r="F3217" i="2"/>
  <c r="F3219" i="2"/>
  <c r="F3220" i="2"/>
  <c r="F3221" i="2"/>
  <c r="F3222" i="2"/>
  <c r="F3223" i="2"/>
  <c r="F3224" i="2"/>
  <c r="F3226" i="2"/>
  <c r="F3227" i="2"/>
  <c r="F3228" i="2"/>
  <c r="F3229" i="2"/>
  <c r="F3230" i="2"/>
  <c r="F3232" i="2"/>
  <c r="F3235" i="2"/>
  <c r="F3236" i="2"/>
  <c r="F3237" i="2"/>
  <c r="F3238" i="2"/>
  <c r="F3239" i="2"/>
  <c r="F3240" i="2"/>
  <c r="F3242" i="2"/>
  <c r="F3243" i="2"/>
  <c r="F3244" i="2"/>
  <c r="F3245" i="2"/>
  <c r="F3246" i="2"/>
  <c r="F3248" i="2"/>
  <c r="F3249" i="2"/>
  <c r="F3251" i="2"/>
  <c r="F3252" i="2"/>
  <c r="F3253" i="2"/>
  <c r="F3254" i="2"/>
  <c r="F3255" i="2"/>
  <c r="F3256" i="2"/>
  <c r="F3258" i="2"/>
  <c r="F3259" i="2"/>
  <c r="F3260" i="2"/>
  <c r="F3261" i="2"/>
  <c r="F3262" i="2"/>
  <c r="F3264" i="2"/>
  <c r="F3267" i="2"/>
  <c r="F3268" i="2"/>
  <c r="F3269" i="2"/>
  <c r="F3270" i="2"/>
  <c r="F3271" i="2"/>
  <c r="F3272" i="2"/>
  <c r="F3274" i="2"/>
  <c r="F3275" i="2"/>
  <c r="F3276" i="2"/>
  <c r="F3277" i="2"/>
  <c r="F3278" i="2"/>
  <c r="F3280" i="2"/>
  <c r="F3283" i="2"/>
  <c r="F3284" i="2"/>
  <c r="F3285" i="2"/>
  <c r="F3286" i="2"/>
  <c r="F3287" i="2"/>
  <c r="F3288" i="2"/>
  <c r="F3290" i="2"/>
  <c r="F3291" i="2"/>
  <c r="F3292" i="2"/>
  <c r="F3293" i="2"/>
  <c r="F3294" i="2"/>
  <c r="F3296" i="2"/>
  <c r="F3297" i="2"/>
  <c r="F3299" i="2"/>
  <c r="F3300" i="2"/>
  <c r="F3301" i="2"/>
  <c r="F3302" i="2"/>
  <c r="F3303" i="2"/>
  <c r="F3304" i="2"/>
  <c r="F3306" i="2"/>
  <c r="F3307" i="2"/>
  <c r="F3308" i="2"/>
  <c r="F3309" i="2"/>
  <c r="F3310" i="2"/>
  <c r="F3312" i="2"/>
  <c r="F3313" i="2"/>
  <c r="F3315" i="2"/>
  <c r="F3316" i="2"/>
  <c r="F3317" i="2"/>
  <c r="F3318" i="2"/>
  <c r="F3319" i="2"/>
  <c r="F3320" i="2"/>
  <c r="F3322" i="2"/>
  <c r="F3323" i="2"/>
  <c r="F3324" i="2"/>
  <c r="F3325" i="2"/>
  <c r="F3326" i="2"/>
  <c r="F3328" i="2"/>
  <c r="F3329" i="2"/>
  <c r="F3331" i="2"/>
  <c r="F3332" i="2"/>
  <c r="F3333" i="2"/>
  <c r="F3334" i="2"/>
  <c r="F3335" i="2"/>
  <c r="F3336" i="2"/>
  <c r="F3338" i="2"/>
  <c r="F3339" i="2"/>
  <c r="F3340" i="2"/>
  <c r="F3341" i="2"/>
  <c r="F3342" i="2"/>
  <c r="F3344" i="2"/>
  <c r="F3345" i="2"/>
  <c r="F3347" i="2"/>
  <c r="F3348" i="2"/>
  <c r="F3349" i="2"/>
  <c r="F3350" i="2"/>
  <c r="F3351" i="2"/>
  <c r="F3352" i="2"/>
  <c r="F3354" i="2"/>
  <c r="F3355" i="2"/>
  <c r="F3356" i="2"/>
  <c r="F3357" i="2"/>
  <c r="F3358" i="2"/>
  <c r="F3360" i="2"/>
  <c r="F3363" i="2"/>
  <c r="F3364" i="2"/>
  <c r="F3365" i="2"/>
  <c r="F3366" i="2"/>
  <c r="F3367" i="2"/>
  <c r="F3368" i="2"/>
  <c r="F3370" i="2"/>
  <c r="F3371" i="2"/>
  <c r="F3372" i="2"/>
  <c r="F3373" i="2"/>
  <c r="F3374" i="2"/>
  <c r="F3376" i="2"/>
  <c r="F3377" i="2"/>
  <c r="F3379" i="2"/>
  <c r="F3380" i="2"/>
  <c r="F3381" i="2"/>
  <c r="F3382" i="2"/>
  <c r="F3383" i="2"/>
  <c r="F3384" i="2"/>
  <c r="F3386" i="2"/>
  <c r="F3387" i="2"/>
  <c r="F3388" i="2"/>
  <c r="F3389" i="2"/>
  <c r="F3390" i="2"/>
  <c r="F3392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8" i="2"/>
  <c r="F3411" i="2"/>
  <c r="F3412" i="2"/>
  <c r="F3413" i="2"/>
  <c r="F3414" i="2"/>
  <c r="F3415" i="2"/>
  <c r="F3416" i="2"/>
  <c r="F3418" i="2"/>
  <c r="F3419" i="2"/>
  <c r="F3420" i="2"/>
  <c r="F3421" i="2"/>
  <c r="F3422" i="2"/>
  <c r="F3424" i="2"/>
  <c r="F3427" i="2"/>
  <c r="F3428" i="2"/>
  <c r="F3429" i="2"/>
  <c r="F3430" i="2"/>
  <c r="F3431" i="2"/>
  <c r="F3432" i="2"/>
  <c r="F3434" i="2"/>
  <c r="F3435" i="2"/>
  <c r="F3436" i="2"/>
  <c r="F3437" i="2"/>
  <c r="F3438" i="2"/>
  <c r="F3440" i="2"/>
  <c r="F3441" i="2"/>
  <c r="F3443" i="2"/>
  <c r="F3444" i="2"/>
  <c r="F3445" i="2"/>
  <c r="F3446" i="2"/>
  <c r="F3447" i="2"/>
  <c r="F3448" i="2"/>
  <c r="F3450" i="2"/>
  <c r="F3451" i="2"/>
  <c r="F3452" i="2"/>
  <c r="F3453" i="2"/>
  <c r="F3454" i="2"/>
  <c r="F3456" i="2"/>
  <c r="F3457" i="2"/>
  <c r="F3459" i="2"/>
  <c r="F3460" i="2"/>
  <c r="F3461" i="2"/>
  <c r="F3462" i="2"/>
  <c r="F3463" i="2"/>
  <c r="F3464" i="2"/>
  <c r="F3466" i="2"/>
  <c r="F3467" i="2"/>
  <c r="F3468" i="2"/>
  <c r="F3469" i="2"/>
  <c r="F3470" i="2"/>
  <c r="F3472" i="2"/>
  <c r="F3473" i="2"/>
  <c r="F3475" i="2"/>
  <c r="F3476" i="2"/>
  <c r="F3477" i="2"/>
  <c r="F3478" i="2"/>
  <c r="F3479" i="2"/>
  <c r="F3480" i="2"/>
  <c r="F3482" i="2"/>
  <c r="F3483" i="2"/>
  <c r="F3484" i="2"/>
  <c r="F3485" i="2"/>
  <c r="F3486" i="2"/>
  <c r="F3488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4" i="2"/>
  <c r="F3507" i="2"/>
  <c r="F3508" i="2"/>
  <c r="F3509" i="2"/>
  <c r="F3510" i="2"/>
  <c r="F3511" i="2"/>
  <c r="F3512" i="2"/>
  <c r="F3514" i="2"/>
  <c r="F3515" i="2"/>
  <c r="F3516" i="2"/>
  <c r="F3517" i="2"/>
  <c r="F3518" i="2"/>
  <c r="F3520" i="2"/>
  <c r="F3523" i="2"/>
  <c r="F3524" i="2"/>
  <c r="F3525" i="2"/>
  <c r="F3526" i="2"/>
  <c r="F3527" i="2"/>
  <c r="F3528" i="2"/>
  <c r="F3530" i="2"/>
  <c r="F3531" i="2"/>
  <c r="F3532" i="2"/>
  <c r="F3533" i="2"/>
  <c r="F3534" i="2"/>
  <c r="F3536" i="2"/>
  <c r="F3539" i="2"/>
  <c r="F3540" i="2"/>
  <c r="F3541" i="2"/>
  <c r="F3542" i="2"/>
  <c r="F3543" i="2"/>
  <c r="F3544" i="2"/>
  <c r="F3546" i="2"/>
  <c r="F3547" i="2"/>
  <c r="F3548" i="2"/>
  <c r="F3549" i="2"/>
  <c r="F3550" i="2"/>
  <c r="F3552" i="2"/>
  <c r="F3555" i="2"/>
  <c r="F3556" i="2"/>
  <c r="F3557" i="2"/>
  <c r="F3558" i="2"/>
  <c r="F3559" i="2"/>
  <c r="F3560" i="2"/>
  <c r="F3562" i="2"/>
  <c r="F3563" i="2"/>
  <c r="F3564" i="2"/>
  <c r="F3565" i="2"/>
  <c r="F3566" i="2"/>
  <c r="F3568" i="2"/>
  <c r="F3569" i="2"/>
  <c r="F3571" i="2"/>
  <c r="F3572" i="2"/>
  <c r="F3573" i="2"/>
  <c r="F3574" i="2"/>
  <c r="F3575" i="2"/>
  <c r="F3576" i="2"/>
  <c r="F3578" i="2"/>
  <c r="F3579" i="2"/>
  <c r="F3580" i="2"/>
  <c r="F3581" i="2"/>
  <c r="F3582" i="2"/>
  <c r="F3584" i="2"/>
  <c r="F3585" i="2"/>
  <c r="F3587" i="2"/>
  <c r="F3588" i="2"/>
  <c r="F3589" i="2"/>
  <c r="F3590" i="2"/>
  <c r="F3591" i="2"/>
  <c r="F3592" i="2"/>
  <c r="F3594" i="2"/>
  <c r="F3595" i="2"/>
  <c r="F3596" i="2"/>
  <c r="F3597" i="2"/>
  <c r="F3598" i="2"/>
  <c r="F3600" i="2"/>
  <c r="F3601" i="2"/>
  <c r="F3602" i="2"/>
  <c r="F3603" i="2"/>
  <c r="F3604" i="2"/>
  <c r="F3605" i="2"/>
  <c r="F3606" i="2"/>
  <c r="F3607" i="2"/>
  <c r="F3608" i="2"/>
  <c r="F3610" i="2"/>
  <c r="F3611" i="2"/>
  <c r="F3612" i="2"/>
  <c r="F3613" i="2"/>
  <c r="F3614" i="2"/>
  <c r="F3616" i="2"/>
  <c r="F3617" i="2"/>
  <c r="F3619" i="2"/>
  <c r="F3620" i="2"/>
  <c r="F3621" i="2"/>
  <c r="F3622" i="2"/>
  <c r="F3623" i="2"/>
  <c r="F3624" i="2"/>
  <c r="F3626" i="2"/>
  <c r="F3627" i="2"/>
  <c r="F3628" i="2"/>
  <c r="F3629" i="2"/>
  <c r="F3630" i="2"/>
  <c r="F3632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8" i="2"/>
  <c r="F3649" i="2"/>
  <c r="F3651" i="2"/>
  <c r="F3652" i="2"/>
  <c r="F3653" i="2"/>
  <c r="F3654" i="2"/>
  <c r="F3655" i="2"/>
  <c r="F3656" i="2"/>
  <c r="F3658" i="2"/>
  <c r="F3659" i="2"/>
  <c r="F3660" i="2"/>
  <c r="F3661" i="2"/>
  <c r="F3662" i="2"/>
  <c r="F3664" i="2"/>
  <c r="F3665" i="2"/>
  <c r="F3667" i="2"/>
  <c r="F3668" i="2"/>
  <c r="F3669" i="2"/>
  <c r="F3670" i="2"/>
  <c r="F3671" i="2"/>
  <c r="F3672" i="2"/>
  <c r="F3674" i="2"/>
  <c r="F3675" i="2"/>
  <c r="F3676" i="2"/>
  <c r="F3677" i="2"/>
  <c r="F3678" i="2"/>
  <c r="F3680" i="2"/>
  <c r="F3681" i="2"/>
  <c r="F3683" i="2"/>
  <c r="F3684" i="2"/>
  <c r="F3685" i="2"/>
  <c r="F3686" i="2"/>
  <c r="F3687" i="2"/>
  <c r="F3688" i="2"/>
  <c r="F3690" i="2"/>
  <c r="F3691" i="2"/>
  <c r="F3692" i="2"/>
  <c r="F3693" i="2"/>
  <c r="F3694" i="2"/>
  <c r="F3696" i="2"/>
  <c r="F3697" i="2"/>
  <c r="F3699" i="2"/>
  <c r="F3700" i="2"/>
  <c r="F3701" i="2"/>
  <c r="F3702" i="2"/>
  <c r="F3703" i="2"/>
  <c r="F3704" i="2"/>
  <c r="F3706" i="2"/>
  <c r="F3707" i="2"/>
  <c r="F3708" i="2"/>
  <c r="F3709" i="2"/>
  <c r="F3710" i="2"/>
  <c r="F3712" i="2"/>
  <c r="F3715" i="2"/>
  <c r="F3716" i="2"/>
  <c r="F3717" i="2"/>
  <c r="F3718" i="2"/>
  <c r="F3719" i="2"/>
  <c r="F3720" i="2"/>
  <c r="F3722" i="2"/>
  <c r="F3723" i="2"/>
  <c r="F3724" i="2"/>
  <c r="F3725" i="2"/>
  <c r="F3726" i="2"/>
  <c r="F3728" i="2"/>
  <c r="F3731" i="2"/>
  <c r="F3732" i="2"/>
  <c r="F3733" i="2"/>
  <c r="F3734" i="2"/>
  <c r="F3735" i="2"/>
  <c r="F3736" i="2"/>
  <c r="F3738" i="2"/>
  <c r="F3739" i="2"/>
  <c r="F3740" i="2"/>
  <c r="F3741" i="2"/>
  <c r="F3742" i="2"/>
  <c r="F3744" i="2"/>
  <c r="F3745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60" i="2"/>
  <c r="F3763" i="2"/>
  <c r="F3764" i="2"/>
  <c r="F3765" i="2"/>
  <c r="F3766" i="2"/>
  <c r="F3767" i="2"/>
  <c r="F3768" i="2"/>
  <c r="F3770" i="2"/>
  <c r="F3771" i="2"/>
  <c r="F3772" i="2"/>
  <c r="F3773" i="2"/>
  <c r="F3774" i="2"/>
  <c r="F3776" i="2"/>
  <c r="F3777" i="2"/>
  <c r="F3779" i="2"/>
  <c r="F3780" i="2"/>
  <c r="F3781" i="2"/>
  <c r="F3782" i="2"/>
  <c r="F3783" i="2"/>
  <c r="F3784" i="2"/>
  <c r="F3786" i="2"/>
  <c r="F3787" i="2"/>
  <c r="F3788" i="2"/>
  <c r="F3789" i="2"/>
  <c r="F3790" i="2"/>
  <c r="F3792" i="2"/>
  <c r="F3795" i="2"/>
  <c r="F3796" i="2"/>
  <c r="F3797" i="2"/>
  <c r="F3798" i="2"/>
  <c r="F3799" i="2"/>
  <c r="F3800" i="2"/>
  <c r="F3802" i="2"/>
  <c r="F3803" i="2"/>
  <c r="F3804" i="2"/>
  <c r="F3805" i="2"/>
  <c r="F3806" i="2"/>
  <c r="F3808" i="2"/>
  <c r="F3809" i="2"/>
  <c r="F3811" i="2"/>
  <c r="F3812" i="2"/>
  <c r="F3813" i="2"/>
  <c r="F3814" i="2"/>
  <c r="F3815" i="2"/>
  <c r="F3816" i="2"/>
  <c r="F3818" i="2"/>
  <c r="F3819" i="2"/>
  <c r="F3820" i="2"/>
  <c r="F3821" i="2"/>
  <c r="F3822" i="2"/>
  <c r="F3824" i="2"/>
  <c r="F3825" i="2"/>
  <c r="F3827" i="2"/>
  <c r="F3828" i="2"/>
  <c r="F3829" i="2"/>
  <c r="F3830" i="2"/>
  <c r="F3831" i="2"/>
  <c r="F3832" i="2"/>
  <c r="F3834" i="2"/>
  <c r="F3835" i="2"/>
  <c r="F3836" i="2"/>
  <c r="F3837" i="2"/>
  <c r="F3838" i="2"/>
  <c r="F3840" i="2"/>
  <c r="F3843" i="2"/>
  <c r="F3844" i="2"/>
  <c r="F3845" i="2"/>
  <c r="F3846" i="2"/>
  <c r="F3847" i="2"/>
  <c r="F3848" i="2"/>
  <c r="F3850" i="2"/>
  <c r="F3851" i="2"/>
  <c r="F3852" i="2"/>
  <c r="F3853" i="2"/>
  <c r="F3854" i="2"/>
  <c r="F3856" i="2"/>
  <c r="F3859" i="2"/>
  <c r="F3860" i="2"/>
  <c r="F3861" i="2"/>
  <c r="F3862" i="2"/>
  <c r="F3863" i="2"/>
  <c r="F3864" i="2"/>
  <c r="F3866" i="2"/>
  <c r="F3867" i="2"/>
  <c r="F3868" i="2"/>
  <c r="F3869" i="2"/>
  <c r="F3870" i="2"/>
  <c r="F3872" i="2"/>
  <c r="F3873" i="2"/>
  <c r="F3875" i="2"/>
  <c r="F3876" i="2"/>
  <c r="F3877" i="2"/>
  <c r="F3878" i="2"/>
  <c r="F3879" i="2"/>
  <c r="F3880" i="2"/>
  <c r="F3882" i="2"/>
  <c r="F3883" i="2"/>
  <c r="F3884" i="2"/>
  <c r="F3885" i="2"/>
  <c r="F3886" i="2"/>
  <c r="F3888" i="2"/>
  <c r="F3891" i="2"/>
  <c r="F3892" i="2"/>
  <c r="F3893" i="2"/>
  <c r="F3894" i="2"/>
  <c r="F3895" i="2"/>
  <c r="F3896" i="2"/>
  <c r="F3898" i="2"/>
  <c r="F3899" i="2"/>
  <c r="F3900" i="2"/>
  <c r="F3901" i="2"/>
  <c r="F3902" i="2"/>
  <c r="F3904" i="2"/>
  <c r="F3905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20" i="2"/>
  <c r="F3923" i="2"/>
  <c r="F3924" i="2"/>
  <c r="F3925" i="2"/>
  <c r="F3926" i="2"/>
  <c r="F3927" i="2"/>
  <c r="F3928" i="2"/>
  <c r="F3930" i="2"/>
  <c r="F3931" i="2"/>
  <c r="F3932" i="2"/>
  <c r="F3933" i="2"/>
  <c r="F3934" i="2"/>
  <c r="F3936" i="2"/>
  <c r="F3937" i="2"/>
  <c r="F3939" i="2"/>
  <c r="F3940" i="2"/>
  <c r="F3941" i="2"/>
  <c r="F3942" i="2"/>
  <c r="F3943" i="2"/>
  <c r="F3944" i="2"/>
  <c r="F3946" i="2"/>
  <c r="F3947" i="2"/>
  <c r="F3948" i="2"/>
  <c r="F3949" i="2"/>
  <c r="F3950" i="2"/>
  <c r="F3952" i="2"/>
  <c r="F3953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8" i="2"/>
  <c r="F3971" i="2"/>
  <c r="F3972" i="2"/>
  <c r="F3973" i="2"/>
  <c r="F3974" i="2"/>
  <c r="F3975" i="2"/>
  <c r="F3976" i="2"/>
  <c r="F3978" i="2"/>
  <c r="F3979" i="2"/>
  <c r="F3980" i="2"/>
  <c r="F3981" i="2"/>
  <c r="F3982" i="2"/>
  <c r="F3984" i="2"/>
  <c r="F3987" i="2"/>
  <c r="F3988" i="2"/>
  <c r="F3989" i="2"/>
  <c r="F3990" i="2"/>
  <c r="F3991" i="2"/>
  <c r="F3992" i="2"/>
  <c r="F3994" i="2"/>
  <c r="F3995" i="2"/>
  <c r="F3996" i="2"/>
  <c r="F3997" i="2"/>
  <c r="F3998" i="2"/>
  <c r="F4000" i="2"/>
  <c r="F4001" i="2"/>
  <c r="F4003" i="2"/>
  <c r="F4004" i="2"/>
  <c r="F4005" i="2"/>
  <c r="F4006" i="2"/>
  <c r="F4007" i="2"/>
  <c r="F4008" i="2"/>
  <c r="F4010" i="2"/>
  <c r="F4011" i="2"/>
  <c r="F4012" i="2"/>
  <c r="F4013" i="2"/>
  <c r="F4014" i="2"/>
  <c r="F4016" i="2"/>
  <c r="F4019" i="2"/>
  <c r="F4020" i="2"/>
  <c r="F4021" i="2"/>
  <c r="F4022" i="2"/>
  <c r="F4023" i="2"/>
  <c r="F4024" i="2"/>
  <c r="F4026" i="2"/>
  <c r="F4027" i="2"/>
  <c r="F4028" i="2"/>
  <c r="F4029" i="2"/>
  <c r="F4030" i="2"/>
  <c r="F4032" i="2"/>
  <c r="F4035" i="2"/>
  <c r="F4036" i="2"/>
  <c r="F4037" i="2"/>
  <c r="F4038" i="2"/>
  <c r="F4039" i="2"/>
  <c r="F4040" i="2"/>
  <c r="F4042" i="2"/>
  <c r="F4043" i="2"/>
  <c r="F4044" i="2"/>
  <c r="F4045" i="2"/>
  <c r="F4046" i="2"/>
  <c r="F4048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4" i="2"/>
  <c r="F4065" i="2"/>
  <c r="F4067" i="2"/>
  <c r="F4068" i="2"/>
  <c r="F4069" i="2"/>
  <c r="F4070" i="2"/>
  <c r="F4071" i="2"/>
  <c r="F4072" i="2"/>
  <c r="F4074" i="2"/>
  <c r="F4075" i="2"/>
  <c r="F4076" i="2"/>
  <c r="F4077" i="2"/>
  <c r="F4078" i="2"/>
  <c r="F4080" i="2"/>
  <c r="F4081" i="2"/>
  <c r="F4083" i="2"/>
  <c r="F4084" i="2"/>
  <c r="F4085" i="2"/>
  <c r="F4086" i="2"/>
  <c r="F4087" i="2"/>
  <c r="F4088" i="2"/>
  <c r="F4090" i="2"/>
  <c r="F4091" i="2"/>
  <c r="F4092" i="2"/>
  <c r="F4093" i="2"/>
  <c r="F4094" i="2"/>
  <c r="F4096" i="2"/>
  <c r="F4099" i="2"/>
  <c r="F4100" i="2"/>
  <c r="F4101" i="2"/>
  <c r="F4102" i="2"/>
  <c r="F4103" i="2"/>
  <c r="F4104" i="2"/>
  <c r="F4106" i="2"/>
  <c r="F4107" i="2"/>
  <c r="F4108" i="2"/>
  <c r="F4109" i="2"/>
  <c r="F4110" i="2"/>
  <c r="F4112" i="2"/>
  <c r="F4115" i="2"/>
  <c r="F4116" i="2"/>
  <c r="F4117" i="2"/>
  <c r="F4118" i="2"/>
  <c r="F4119" i="2"/>
  <c r="F4120" i="2"/>
  <c r="F4122" i="2"/>
  <c r="F4123" i="2"/>
  <c r="F4124" i="2"/>
  <c r="F4125" i="2"/>
  <c r="F4126" i="2"/>
  <c r="F4128" i="2"/>
  <c r="F4129" i="2"/>
  <c r="F4131" i="2"/>
  <c r="F4132" i="2"/>
  <c r="F4133" i="2"/>
  <c r="F4134" i="2"/>
  <c r="F4135" i="2"/>
  <c r="F4136" i="2"/>
  <c r="F4138" i="2"/>
  <c r="F4139" i="2"/>
  <c r="F4140" i="2"/>
  <c r="F4141" i="2"/>
  <c r="F4142" i="2"/>
  <c r="F4144" i="2"/>
  <c r="F4147" i="2"/>
  <c r="F4148" i="2"/>
  <c r="F4149" i="2"/>
  <c r="F4150" i="2"/>
  <c r="E2" i="2"/>
  <c r="H2" i="2" s="1"/>
  <c r="T10" i="2"/>
  <c r="T11" i="2" s="1"/>
  <c r="T9" i="2"/>
  <c r="S6" i="2"/>
  <c r="P17" i="2" s="1"/>
  <c r="T6" i="2"/>
  <c r="S7" i="2"/>
  <c r="T7" i="2"/>
  <c r="R7" i="2"/>
  <c r="R6" i="2"/>
  <c r="S5" i="2"/>
  <c r="T5" i="2"/>
  <c r="R5" i="2"/>
  <c r="P7" i="2"/>
  <c r="P6" i="2"/>
  <c r="P5" i="2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5013" i="1"/>
  <c r="Y5014" i="1"/>
  <c r="Y5015" i="1"/>
  <c r="Y5016" i="1"/>
  <c r="Y5017" i="1"/>
  <c r="Y5018" i="1"/>
  <c r="Y5019" i="1"/>
  <c r="Y5020" i="1"/>
  <c r="Y5021" i="1"/>
  <c r="Y5022" i="1"/>
  <c r="Y5023" i="1"/>
  <c r="Y5024" i="1"/>
  <c r="Y5025" i="1"/>
  <c r="Y5026" i="1"/>
  <c r="Y5027" i="1"/>
  <c r="Y5028" i="1"/>
  <c r="Y5029" i="1"/>
  <c r="Y5030" i="1"/>
  <c r="Y5031" i="1"/>
  <c r="Y5032" i="1"/>
  <c r="Y5033" i="1"/>
  <c r="Y5034" i="1"/>
  <c r="Y5035" i="1"/>
  <c r="Y5036" i="1"/>
  <c r="Y5037" i="1"/>
  <c r="Y5038" i="1"/>
  <c r="Y5039" i="1"/>
  <c r="Y5040" i="1"/>
  <c r="Y5041" i="1"/>
  <c r="Y5042" i="1"/>
  <c r="Y5043" i="1"/>
  <c r="Y5044" i="1"/>
  <c r="Y5045" i="1"/>
  <c r="Y5046" i="1"/>
  <c r="Y5047" i="1"/>
  <c r="Y5048" i="1"/>
  <c r="Y5049" i="1"/>
  <c r="Y5050" i="1"/>
  <c r="Y5051" i="1"/>
  <c r="Y5052" i="1"/>
  <c r="Y5053" i="1"/>
  <c r="Y5054" i="1"/>
  <c r="Y5055" i="1"/>
  <c r="Y5056" i="1"/>
  <c r="Y5057" i="1"/>
  <c r="Y5058" i="1"/>
  <c r="Y5059" i="1"/>
  <c r="Y5060" i="1"/>
  <c r="Y5061" i="1"/>
  <c r="Y5062" i="1"/>
  <c r="Y5063" i="1"/>
  <c r="Y5064" i="1"/>
  <c r="Y5065" i="1"/>
  <c r="Y5066" i="1"/>
  <c r="Y5067" i="1"/>
  <c r="Y5068" i="1"/>
  <c r="Y5069" i="1"/>
  <c r="Y5070" i="1"/>
  <c r="Y5071" i="1"/>
  <c r="Y5072" i="1"/>
  <c r="Y5073" i="1"/>
  <c r="Y5074" i="1"/>
  <c r="Y5075" i="1"/>
  <c r="Y5076" i="1"/>
  <c r="Y5077" i="1"/>
  <c r="Y5078" i="1"/>
  <c r="Y5079" i="1"/>
  <c r="Y5080" i="1"/>
  <c r="Y5081" i="1"/>
  <c r="Y5082" i="1"/>
  <c r="Y5083" i="1"/>
  <c r="Y5084" i="1"/>
  <c r="Y5085" i="1"/>
  <c r="Y5086" i="1"/>
  <c r="Y5087" i="1"/>
  <c r="Y5088" i="1"/>
  <c r="Y5089" i="1"/>
  <c r="Y5090" i="1"/>
  <c r="Y5091" i="1"/>
  <c r="Y5092" i="1"/>
  <c r="Y5093" i="1"/>
  <c r="Y5094" i="1"/>
  <c r="Y5095" i="1"/>
  <c r="Y5096" i="1"/>
  <c r="Y5097" i="1"/>
  <c r="Y5098" i="1"/>
  <c r="Y5099" i="1"/>
  <c r="Y5100" i="1"/>
  <c r="Y5101" i="1"/>
  <c r="Y5102" i="1"/>
  <c r="Y5103" i="1"/>
  <c r="Y5104" i="1"/>
  <c r="Y5105" i="1"/>
  <c r="Y5106" i="1"/>
  <c r="Y5107" i="1"/>
  <c r="Y5108" i="1"/>
  <c r="Y5109" i="1"/>
  <c r="Y5110" i="1"/>
  <c r="Y5111" i="1"/>
  <c r="Y5112" i="1"/>
  <c r="Y5113" i="1"/>
  <c r="Y5114" i="1"/>
  <c r="Y5115" i="1"/>
  <c r="Y5116" i="1"/>
  <c r="Y5117" i="1"/>
  <c r="Y5118" i="1"/>
  <c r="Y5119" i="1"/>
  <c r="Y5120" i="1"/>
  <c r="Y5121" i="1"/>
  <c r="Y5122" i="1"/>
  <c r="Y5123" i="1"/>
  <c r="Y5124" i="1"/>
  <c r="Y5125" i="1"/>
  <c r="Y5126" i="1"/>
  <c r="Y5127" i="1"/>
  <c r="Y5128" i="1"/>
  <c r="Y5129" i="1"/>
  <c r="Y5130" i="1"/>
  <c r="Y5131" i="1"/>
  <c r="Y5132" i="1"/>
  <c r="Y5133" i="1"/>
  <c r="Y5134" i="1"/>
  <c r="Y5135" i="1"/>
  <c r="Y5136" i="1"/>
  <c r="Y5137" i="1"/>
  <c r="Y5138" i="1"/>
  <c r="Y5139" i="1"/>
  <c r="Y5140" i="1"/>
  <c r="Y5141" i="1"/>
  <c r="Y5142" i="1"/>
  <c r="Y5143" i="1"/>
  <c r="Y5144" i="1"/>
  <c r="Y5145" i="1"/>
  <c r="Y5146" i="1"/>
  <c r="Y5147" i="1"/>
  <c r="Y5148" i="1"/>
  <c r="Y5149" i="1"/>
  <c r="Y5150" i="1"/>
  <c r="Y5151" i="1"/>
  <c r="Y5152" i="1"/>
  <c r="Y5153" i="1"/>
  <c r="Y5154" i="1"/>
  <c r="Y5155" i="1"/>
  <c r="Y5156" i="1"/>
  <c r="Y5157" i="1"/>
  <c r="Y5158" i="1"/>
  <c r="Y5159" i="1"/>
  <c r="Y5160" i="1"/>
  <c r="Y5161" i="1"/>
  <c r="Y5162" i="1"/>
  <c r="Y5163" i="1"/>
  <c r="Y5164" i="1"/>
  <c r="Y5165" i="1"/>
  <c r="Y5166" i="1"/>
  <c r="Y5167" i="1"/>
  <c r="Y5168" i="1"/>
  <c r="Y5169" i="1"/>
  <c r="Y5170" i="1"/>
  <c r="Y5171" i="1"/>
  <c r="Y5172" i="1"/>
  <c r="Y5173" i="1"/>
  <c r="Y5174" i="1"/>
  <c r="Y5175" i="1"/>
  <c r="Y5176" i="1"/>
  <c r="Y5177" i="1"/>
  <c r="Y5178" i="1"/>
  <c r="Y5179" i="1"/>
  <c r="Y5180" i="1"/>
  <c r="Y5181" i="1"/>
  <c r="Y5182" i="1"/>
  <c r="Y5183" i="1"/>
  <c r="Y5184" i="1"/>
  <c r="Y5185" i="1"/>
  <c r="Y5186" i="1"/>
  <c r="Y5187" i="1"/>
  <c r="Y5188" i="1"/>
  <c r="Y5189" i="1"/>
  <c r="Y5190" i="1"/>
  <c r="Y5191" i="1"/>
  <c r="Y5192" i="1"/>
  <c r="Y5193" i="1"/>
  <c r="Y5194" i="1"/>
  <c r="Y5195" i="1"/>
  <c r="Y5196" i="1"/>
  <c r="Y5197" i="1"/>
  <c r="Y5198" i="1"/>
  <c r="Y5199" i="1"/>
  <c r="Y5200" i="1"/>
  <c r="Y5201" i="1"/>
  <c r="Y5202" i="1"/>
  <c r="Y5203" i="1"/>
  <c r="Y5204" i="1"/>
  <c r="Y5205" i="1"/>
  <c r="Y5206" i="1"/>
  <c r="Y5207" i="1"/>
  <c r="Y5208" i="1"/>
  <c r="Y5209" i="1"/>
  <c r="Y5210" i="1"/>
  <c r="Y5211" i="1"/>
  <c r="Y5212" i="1"/>
  <c r="Y5213" i="1"/>
  <c r="Y5214" i="1"/>
  <c r="Y5215" i="1"/>
  <c r="Y5216" i="1"/>
  <c r="Y5217" i="1"/>
  <c r="Y5218" i="1"/>
  <c r="Y5219" i="1"/>
  <c r="Y5220" i="1"/>
  <c r="Y5221" i="1"/>
  <c r="Y5222" i="1"/>
  <c r="Y5223" i="1"/>
  <c r="Y5224" i="1"/>
  <c r="Y5225" i="1"/>
  <c r="Y5226" i="1"/>
  <c r="Y5227" i="1"/>
  <c r="Y5228" i="1"/>
  <c r="Y5229" i="1"/>
  <c r="Y5230" i="1"/>
  <c r="Y5231" i="1"/>
  <c r="Y5232" i="1"/>
  <c r="Y5233" i="1"/>
  <c r="Y5234" i="1"/>
  <c r="Y5235" i="1"/>
  <c r="Y5236" i="1"/>
  <c r="Y5237" i="1"/>
  <c r="Y5238" i="1"/>
  <c r="Y5239" i="1"/>
  <c r="Y5240" i="1"/>
  <c r="Y5241" i="1"/>
  <c r="Y5242" i="1"/>
  <c r="Y5243" i="1"/>
  <c r="Y5244" i="1"/>
  <c r="Y5245" i="1"/>
  <c r="Y5246" i="1"/>
  <c r="Y5247" i="1"/>
  <c r="Y5248" i="1"/>
  <c r="Y5249" i="1"/>
  <c r="Y5250" i="1"/>
  <c r="Y5251" i="1"/>
  <c r="Y5252" i="1"/>
  <c r="Y5253" i="1"/>
  <c r="Y5254" i="1"/>
  <c r="Y5255" i="1"/>
  <c r="Y5256" i="1"/>
  <c r="Y5257" i="1"/>
  <c r="Y5258" i="1"/>
  <c r="Y5259" i="1"/>
  <c r="Y5260" i="1"/>
  <c r="Y5261" i="1"/>
  <c r="Y5262" i="1"/>
  <c r="Y5263" i="1"/>
  <c r="Y5264" i="1"/>
  <c r="Y5265" i="1"/>
  <c r="Y5266" i="1"/>
  <c r="Y5267" i="1"/>
  <c r="Y5268" i="1"/>
  <c r="Y5269" i="1"/>
  <c r="Y5270" i="1"/>
  <c r="Y5271" i="1"/>
  <c r="Y5272" i="1"/>
  <c r="Y5273" i="1"/>
  <c r="Y5274" i="1"/>
  <c r="Y5275" i="1"/>
  <c r="Y5276" i="1"/>
  <c r="Y5277" i="1"/>
  <c r="Y5278" i="1"/>
  <c r="Y5279" i="1"/>
  <c r="Y5280" i="1"/>
  <c r="Y5281" i="1"/>
  <c r="Y5282" i="1"/>
  <c r="Y5283" i="1"/>
  <c r="Y5284" i="1"/>
  <c r="Y5285" i="1"/>
  <c r="Y5286" i="1"/>
  <c r="Y5287" i="1"/>
  <c r="Y5288" i="1"/>
  <c r="Y5289" i="1"/>
  <c r="Y5290" i="1"/>
  <c r="Y5291" i="1"/>
  <c r="Y5292" i="1"/>
  <c r="Y5293" i="1"/>
  <c r="Y5294" i="1"/>
  <c r="Y5295" i="1"/>
  <c r="Y5296" i="1"/>
  <c r="Y5297" i="1"/>
  <c r="Y5298" i="1"/>
  <c r="Y5299" i="1"/>
  <c r="Y5300" i="1"/>
  <c r="Y5301" i="1"/>
  <c r="Y5302" i="1"/>
  <c r="Y5303" i="1"/>
  <c r="Y5304" i="1"/>
  <c r="Y5305" i="1"/>
  <c r="Y5306" i="1"/>
  <c r="Y5307" i="1"/>
  <c r="Y5308" i="1"/>
  <c r="Y5309" i="1"/>
  <c r="Y5310" i="1"/>
  <c r="Y5311" i="1"/>
  <c r="Y5312" i="1"/>
  <c r="Y5313" i="1"/>
  <c r="Y5314" i="1"/>
  <c r="Y5315" i="1"/>
  <c r="Y5316" i="1"/>
  <c r="Y5317" i="1"/>
  <c r="Y5318" i="1"/>
  <c r="Y5319" i="1"/>
  <c r="Y5320" i="1"/>
  <c r="Y5321" i="1"/>
  <c r="Y5322" i="1"/>
  <c r="Y5323" i="1"/>
  <c r="Y5324" i="1"/>
  <c r="Y5325" i="1"/>
  <c r="Y5326" i="1"/>
  <c r="Y5327" i="1"/>
  <c r="Y5328" i="1"/>
  <c r="Y5329" i="1"/>
  <c r="Y5330" i="1"/>
  <c r="Y5331" i="1"/>
  <c r="Y5332" i="1"/>
  <c r="Y5333" i="1"/>
  <c r="Y5334" i="1"/>
  <c r="Y5335" i="1"/>
  <c r="Y5336" i="1"/>
  <c r="Y5337" i="1"/>
  <c r="Y5338" i="1"/>
  <c r="Y5339" i="1"/>
  <c r="Y5340" i="1"/>
  <c r="Y5341" i="1"/>
  <c r="Y5342" i="1"/>
  <c r="Y5343" i="1"/>
  <c r="Y5344" i="1"/>
  <c r="Y5345" i="1"/>
  <c r="Y5346" i="1"/>
  <c r="Y5347" i="1"/>
  <c r="Y5348" i="1"/>
  <c r="Y5349" i="1"/>
  <c r="Y5350" i="1"/>
  <c r="Y5351" i="1"/>
  <c r="Y5352" i="1"/>
  <c r="Y5353" i="1"/>
  <c r="Y5354" i="1"/>
  <c r="Y5355" i="1"/>
  <c r="Y5356" i="1"/>
  <c r="Y5357" i="1"/>
  <c r="Y5358" i="1"/>
  <c r="Y5359" i="1"/>
  <c r="Y5360" i="1"/>
  <c r="Y5361" i="1"/>
  <c r="Y5362" i="1"/>
  <c r="Y5363" i="1"/>
  <c r="Y5364" i="1"/>
  <c r="Y5365" i="1"/>
  <c r="Y5366" i="1"/>
  <c r="Y5367" i="1"/>
  <c r="Y5368" i="1"/>
  <c r="Y5369" i="1"/>
  <c r="Y5370" i="1"/>
  <c r="Y5371" i="1"/>
  <c r="Y5372" i="1"/>
  <c r="Y5373" i="1"/>
  <c r="Y5374" i="1"/>
  <c r="Y5375" i="1"/>
  <c r="Y5376" i="1"/>
  <c r="Y5377" i="1"/>
  <c r="Y5378" i="1"/>
  <c r="Y5379" i="1"/>
  <c r="Y5380" i="1"/>
  <c r="Y5381" i="1"/>
  <c r="Y5382" i="1"/>
  <c r="Y5383" i="1"/>
  <c r="Y5384" i="1"/>
  <c r="Y5385" i="1"/>
  <c r="Y5386" i="1"/>
  <c r="Y5387" i="1"/>
  <c r="Y5388" i="1"/>
  <c r="Y5389" i="1"/>
  <c r="Y5390" i="1"/>
  <c r="Y5391" i="1"/>
  <c r="Y5392" i="1"/>
  <c r="Y5393" i="1"/>
  <c r="Y5394" i="1"/>
  <c r="Y5395" i="1"/>
  <c r="Y5396" i="1"/>
  <c r="Y5397" i="1"/>
  <c r="Y5398" i="1"/>
  <c r="Y5399" i="1"/>
  <c r="Y5400" i="1"/>
  <c r="Y5401" i="1"/>
  <c r="Y5402" i="1"/>
  <c r="Y5403" i="1"/>
  <c r="Y5404" i="1"/>
  <c r="Y5405" i="1"/>
  <c r="Y5406" i="1"/>
  <c r="Y5407" i="1"/>
  <c r="Y5408" i="1"/>
  <c r="Y5409" i="1"/>
  <c r="Y5410" i="1"/>
  <c r="Y5411" i="1"/>
  <c r="Y5412" i="1"/>
  <c r="Y5413" i="1"/>
  <c r="Y5414" i="1"/>
  <c r="Y5415" i="1"/>
  <c r="Y5416" i="1"/>
  <c r="Y5417" i="1"/>
  <c r="Y5418" i="1"/>
  <c r="Y5419" i="1"/>
  <c r="Y5420" i="1"/>
  <c r="Y5421" i="1"/>
  <c r="Y5422" i="1"/>
  <c r="Y5423" i="1"/>
  <c r="Y5424" i="1"/>
  <c r="Y5425" i="1"/>
  <c r="Y5426" i="1"/>
  <c r="Y5427" i="1"/>
  <c r="Y5428" i="1"/>
  <c r="Y5429" i="1"/>
  <c r="Y5430" i="1"/>
  <c r="Y5431" i="1"/>
  <c r="Y5432" i="1"/>
  <c r="Y5433" i="1"/>
  <c r="Y5434" i="1"/>
  <c r="Y5435" i="1"/>
  <c r="Y5436" i="1"/>
  <c r="Y5437" i="1"/>
  <c r="Y5438" i="1"/>
  <c r="Y5439" i="1"/>
  <c r="Y5440" i="1"/>
  <c r="Y5441" i="1"/>
  <c r="Y5442" i="1"/>
  <c r="Y5443" i="1"/>
  <c r="Y5444" i="1"/>
  <c r="Y5445" i="1"/>
  <c r="Y5446" i="1"/>
  <c r="Y5447" i="1"/>
  <c r="Y5448" i="1"/>
  <c r="Y5449" i="1"/>
  <c r="Y5450" i="1"/>
  <c r="Y5451" i="1"/>
  <c r="Y5452" i="1"/>
  <c r="Y5453" i="1"/>
  <c r="Y5454" i="1"/>
  <c r="Y5455" i="1"/>
  <c r="Y5456" i="1"/>
  <c r="Y5457" i="1"/>
  <c r="Y5458" i="1"/>
  <c r="Y5459" i="1"/>
  <c r="Y5460" i="1"/>
  <c r="Y5461" i="1"/>
  <c r="Y5462" i="1"/>
  <c r="Y5463" i="1"/>
  <c r="Y5464" i="1"/>
  <c r="Y5465" i="1"/>
  <c r="Y5466" i="1"/>
  <c r="Y5467" i="1"/>
  <c r="Y5468" i="1"/>
  <c r="Y5469" i="1"/>
  <c r="Y5470" i="1"/>
  <c r="Y5471" i="1"/>
  <c r="Y5472" i="1"/>
  <c r="Y5473" i="1"/>
  <c r="Y5474" i="1"/>
  <c r="Y5475" i="1"/>
  <c r="Y5476" i="1"/>
  <c r="Y5477" i="1"/>
  <c r="Y5478" i="1"/>
  <c r="Y5479" i="1"/>
  <c r="Y5480" i="1"/>
  <c r="Y5481" i="1"/>
  <c r="Y5482" i="1"/>
  <c r="Y5483" i="1"/>
  <c r="Y5484" i="1"/>
  <c r="Y5485" i="1"/>
  <c r="Y5486" i="1"/>
  <c r="Y5487" i="1"/>
  <c r="Y5488" i="1"/>
  <c r="Y5489" i="1"/>
  <c r="Y5490" i="1"/>
  <c r="Y5491" i="1"/>
  <c r="Y5492" i="1"/>
  <c r="Y5493" i="1"/>
  <c r="Y5494" i="1"/>
  <c r="Y5495" i="1"/>
  <c r="Y5496" i="1"/>
  <c r="Y5497" i="1"/>
  <c r="Y5498" i="1"/>
  <c r="Y5499" i="1"/>
  <c r="Y5500" i="1"/>
  <c r="Y5501" i="1"/>
  <c r="Y5502" i="1"/>
  <c r="Y5503" i="1"/>
  <c r="Y5504" i="1"/>
  <c r="Y5505" i="1"/>
  <c r="Y5506" i="1"/>
  <c r="Y5507" i="1"/>
  <c r="Y5508" i="1"/>
  <c r="Y5509" i="1"/>
  <c r="Y5510" i="1"/>
  <c r="Y5511" i="1"/>
  <c r="Y5512" i="1"/>
  <c r="Y5513" i="1"/>
  <c r="Y5514" i="1"/>
  <c r="Y5515" i="1"/>
  <c r="Y5516" i="1"/>
  <c r="Y5517" i="1"/>
  <c r="Y5518" i="1"/>
  <c r="Y5519" i="1"/>
  <c r="Y5520" i="1"/>
  <c r="Y5521" i="1"/>
  <c r="Y5522" i="1"/>
  <c r="Y5523" i="1"/>
  <c r="Y5524" i="1"/>
  <c r="Y5525" i="1"/>
  <c r="Y5526" i="1"/>
  <c r="Y5527" i="1"/>
  <c r="Y5528" i="1"/>
  <c r="Y5529" i="1"/>
  <c r="Y5530" i="1"/>
  <c r="Y5531" i="1"/>
  <c r="Y5532" i="1"/>
  <c r="Y5533" i="1"/>
  <c r="Y5534" i="1"/>
  <c r="Y5535" i="1"/>
  <c r="Y5536" i="1"/>
  <c r="Y5537" i="1"/>
  <c r="Y5538" i="1"/>
  <c r="Y5539" i="1"/>
  <c r="Y5540" i="1"/>
  <c r="Y5541" i="1"/>
  <c r="Y5542" i="1"/>
  <c r="Y5543" i="1"/>
  <c r="Y5544" i="1"/>
  <c r="Y5545" i="1"/>
  <c r="Y5546" i="1"/>
  <c r="Y5547" i="1"/>
  <c r="Y5548" i="1"/>
  <c r="Y5549" i="1"/>
  <c r="Y5550" i="1"/>
  <c r="Y5551" i="1"/>
  <c r="Y5552" i="1"/>
  <c r="Y5553" i="1"/>
  <c r="Y5554" i="1"/>
  <c r="Y5555" i="1"/>
  <c r="Y5556" i="1"/>
  <c r="Y5557" i="1"/>
  <c r="Y5558" i="1"/>
  <c r="Y5559" i="1"/>
  <c r="Y5560" i="1"/>
  <c r="Y5561" i="1"/>
  <c r="Y5562" i="1"/>
  <c r="Y5563" i="1"/>
  <c r="Y5564" i="1"/>
  <c r="Y5565" i="1"/>
  <c r="Y5566" i="1"/>
  <c r="Y5567" i="1"/>
  <c r="Y5568" i="1"/>
  <c r="Y5569" i="1"/>
  <c r="Y5570" i="1"/>
  <c r="Y5571" i="1"/>
  <c r="Y5572" i="1"/>
  <c r="Y5573" i="1"/>
  <c r="Y5574" i="1"/>
  <c r="Y5575" i="1"/>
  <c r="Y5576" i="1"/>
  <c r="Y5577" i="1"/>
  <c r="Y5578" i="1"/>
  <c r="Y5579" i="1"/>
  <c r="Y5580" i="1"/>
  <c r="Y5581" i="1"/>
  <c r="Y5582" i="1"/>
  <c r="Y5583" i="1"/>
  <c r="Y5584" i="1"/>
  <c r="Y5585" i="1"/>
  <c r="Y5586" i="1"/>
  <c r="Y5587" i="1"/>
  <c r="Y5588" i="1"/>
  <c r="Y5589" i="1"/>
  <c r="Y5590" i="1"/>
  <c r="Y5591" i="1"/>
  <c r="Y5592" i="1"/>
  <c r="Y5593" i="1"/>
  <c r="Y5594" i="1"/>
  <c r="Y5595" i="1"/>
  <c r="Y5596" i="1"/>
  <c r="Y5597" i="1"/>
  <c r="Y5598" i="1"/>
  <c r="Y5599" i="1"/>
  <c r="Y5600" i="1"/>
  <c r="Y5601" i="1"/>
  <c r="Y5602" i="1"/>
  <c r="Y5603" i="1"/>
  <c r="Y5604" i="1"/>
  <c r="Y5605" i="1"/>
  <c r="Y5606" i="1"/>
  <c r="Y5607" i="1"/>
  <c r="Y5608" i="1"/>
  <c r="Y5609" i="1"/>
  <c r="Y5610" i="1"/>
  <c r="Y5611" i="1"/>
  <c r="Y5612" i="1"/>
  <c r="Y5613" i="1"/>
  <c r="Y5614" i="1"/>
  <c r="Y5615" i="1"/>
  <c r="Y5616" i="1"/>
  <c r="Y5617" i="1"/>
  <c r="Y5618" i="1"/>
  <c r="Y5619" i="1"/>
  <c r="Y5620" i="1"/>
  <c r="Y5621" i="1"/>
  <c r="Y5622" i="1"/>
  <c r="Y5623" i="1"/>
  <c r="Y5624" i="1"/>
  <c r="Y5625" i="1"/>
  <c r="Y5626" i="1"/>
  <c r="Y5627" i="1"/>
  <c r="Y5628" i="1"/>
  <c r="Y5629" i="1"/>
  <c r="Y5630" i="1"/>
  <c r="Y5631" i="1"/>
  <c r="Y5632" i="1"/>
  <c r="Y5633" i="1"/>
  <c r="Y5634" i="1"/>
  <c r="Y5635" i="1"/>
  <c r="Y5636" i="1"/>
  <c r="Y5637" i="1"/>
  <c r="Y5638" i="1"/>
  <c r="Y5639" i="1"/>
  <c r="Y5640" i="1"/>
  <c r="Y5641" i="1"/>
  <c r="Y5642" i="1"/>
  <c r="Y5643" i="1"/>
  <c r="Y5644" i="1"/>
  <c r="Y5645" i="1"/>
  <c r="Y5646" i="1"/>
  <c r="Y5647" i="1"/>
  <c r="Y5648" i="1"/>
  <c r="Y5649" i="1"/>
  <c r="Y5650" i="1"/>
  <c r="Y5651" i="1"/>
  <c r="Y5652" i="1"/>
  <c r="Y5653" i="1"/>
  <c r="Y5654" i="1"/>
  <c r="Y5655" i="1"/>
  <c r="Y5656" i="1"/>
  <c r="Y5657" i="1"/>
  <c r="Y5658" i="1"/>
  <c r="Y5659" i="1"/>
  <c r="Y5660" i="1"/>
  <c r="Y5661" i="1"/>
  <c r="Y5662" i="1"/>
  <c r="Y5663" i="1"/>
  <c r="Y5664" i="1"/>
  <c r="Y5665" i="1"/>
  <c r="Y5666" i="1"/>
  <c r="Y5667" i="1"/>
  <c r="Y5668" i="1"/>
  <c r="Y5669" i="1"/>
  <c r="Y5670" i="1"/>
  <c r="Y5671" i="1"/>
  <c r="Y5672" i="1"/>
  <c r="Y5673" i="1"/>
  <c r="Y5674" i="1"/>
  <c r="Y5675" i="1"/>
  <c r="Y5676" i="1"/>
  <c r="Y5677" i="1"/>
  <c r="Y5678" i="1"/>
  <c r="Y5679" i="1"/>
  <c r="Y5680" i="1"/>
  <c r="Y5681" i="1"/>
  <c r="Y5682" i="1"/>
  <c r="Y5683" i="1"/>
  <c r="Y5684" i="1"/>
  <c r="Y5685" i="1"/>
  <c r="Y5686" i="1"/>
  <c r="Y5687" i="1"/>
  <c r="Y5688" i="1"/>
  <c r="Y5689" i="1"/>
  <c r="Y5690" i="1"/>
  <c r="Y5691" i="1"/>
  <c r="Y5692" i="1"/>
  <c r="Y5693" i="1"/>
  <c r="Y5694" i="1"/>
  <c r="Y5695" i="1"/>
  <c r="Y5696" i="1"/>
  <c r="Y5697" i="1"/>
  <c r="Y5698" i="1"/>
  <c r="Y5699" i="1"/>
  <c r="Y5700" i="1"/>
  <c r="Y5701" i="1"/>
  <c r="Y5702" i="1"/>
  <c r="Y5703" i="1"/>
  <c r="Y5704" i="1"/>
  <c r="Y5705" i="1"/>
  <c r="Y5706" i="1"/>
  <c r="Y5707" i="1"/>
  <c r="Y5708" i="1"/>
  <c r="Y5709" i="1"/>
  <c r="Y5710" i="1"/>
  <c r="Y5711" i="1"/>
  <c r="Y5712" i="1"/>
  <c r="Y5713" i="1"/>
  <c r="Y5714" i="1"/>
  <c r="Y5715" i="1"/>
  <c r="Y5716" i="1"/>
  <c r="Y5717" i="1"/>
  <c r="Y5718" i="1"/>
  <c r="Y5719" i="1"/>
  <c r="Y5720" i="1"/>
  <c r="Y5721" i="1"/>
  <c r="Y5722" i="1"/>
  <c r="Y5723" i="1"/>
  <c r="Y5724" i="1"/>
  <c r="Y5725" i="1"/>
  <c r="Y5726" i="1"/>
  <c r="Y5727" i="1"/>
  <c r="Y5728" i="1"/>
  <c r="Y5729" i="1"/>
  <c r="Y5730" i="1"/>
  <c r="Y5731" i="1"/>
  <c r="Y5732" i="1"/>
  <c r="Y5733" i="1"/>
  <c r="Y5734" i="1"/>
  <c r="Y5735" i="1"/>
  <c r="Y5736" i="1"/>
  <c r="Y5737" i="1"/>
  <c r="Y5738" i="1"/>
  <c r="Y5739" i="1"/>
  <c r="Y5740" i="1"/>
  <c r="Y5741" i="1"/>
  <c r="Y5742" i="1"/>
  <c r="Y5743" i="1"/>
  <c r="Y5744" i="1"/>
  <c r="Y5745" i="1"/>
  <c r="Y5746" i="1"/>
  <c r="Y5747" i="1"/>
  <c r="Y5748" i="1"/>
  <c r="Y5749" i="1"/>
  <c r="Y5750" i="1"/>
  <c r="Y5751" i="1"/>
  <c r="Y5752" i="1"/>
  <c r="Y5753" i="1"/>
  <c r="Y5754" i="1"/>
  <c r="Y5755" i="1"/>
  <c r="Y5756" i="1"/>
  <c r="Y5757" i="1"/>
  <c r="Y5758" i="1"/>
  <c r="Y5759" i="1"/>
  <c r="Y5760" i="1"/>
  <c r="Y5761" i="1"/>
  <c r="Y5762" i="1"/>
  <c r="Y5763" i="1"/>
  <c r="Y5764" i="1"/>
  <c r="Y5765" i="1"/>
  <c r="Y5766" i="1"/>
  <c r="Y5767" i="1"/>
  <c r="Y5768" i="1"/>
  <c r="Y5769" i="1"/>
  <c r="Y5770" i="1"/>
  <c r="Y5771" i="1"/>
  <c r="Y5772" i="1"/>
  <c r="Y5773" i="1"/>
  <c r="Y5774" i="1"/>
  <c r="Y5775" i="1"/>
  <c r="Y5776" i="1"/>
  <c r="Y5777" i="1"/>
  <c r="Y5778" i="1"/>
  <c r="Y5779" i="1"/>
  <c r="Y5780" i="1"/>
  <c r="Y5781" i="1"/>
  <c r="Y5782" i="1"/>
  <c r="Y5783" i="1"/>
  <c r="Y5784" i="1"/>
  <c r="Y5785" i="1"/>
  <c r="Y5786" i="1"/>
  <c r="Y5787" i="1"/>
  <c r="Y5788" i="1"/>
  <c r="Y5789" i="1"/>
  <c r="Y5790" i="1"/>
  <c r="Y5791" i="1"/>
  <c r="Y5792" i="1"/>
  <c r="Y5793" i="1"/>
  <c r="Y5794" i="1"/>
  <c r="Y5795" i="1"/>
  <c r="Y5796" i="1"/>
  <c r="Y5797" i="1"/>
  <c r="Y5798" i="1"/>
  <c r="Y5799" i="1"/>
  <c r="Y5800" i="1"/>
  <c r="Y5801" i="1"/>
  <c r="Y5802" i="1"/>
  <c r="Y5803" i="1"/>
  <c r="Y5804" i="1"/>
  <c r="Y5805" i="1"/>
  <c r="Y5806" i="1"/>
  <c r="Y5807" i="1"/>
  <c r="Y5808" i="1"/>
  <c r="Y5809" i="1"/>
  <c r="Y5810" i="1"/>
  <c r="Y5811" i="1"/>
  <c r="Y5812" i="1"/>
  <c r="Y5813" i="1"/>
  <c r="Y5814" i="1"/>
  <c r="Y5815" i="1"/>
  <c r="Y5816" i="1"/>
  <c r="Y5817" i="1"/>
  <c r="Y5818" i="1"/>
  <c r="Y5819" i="1"/>
  <c r="Y5820" i="1"/>
  <c r="Y5821" i="1"/>
  <c r="Y5822" i="1"/>
  <c r="Y5823" i="1"/>
  <c r="Y5824" i="1"/>
  <c r="Y5825" i="1"/>
  <c r="Y5826" i="1"/>
  <c r="Y5827" i="1"/>
  <c r="Y5828" i="1"/>
  <c r="Y5829" i="1"/>
  <c r="Y5830" i="1"/>
  <c r="Y5831" i="1"/>
  <c r="Y5832" i="1"/>
  <c r="Y5833" i="1"/>
  <c r="Y5834" i="1"/>
  <c r="Y5835" i="1"/>
  <c r="Y5836" i="1"/>
  <c r="Y5837" i="1"/>
  <c r="Y5838" i="1"/>
  <c r="Y5839" i="1"/>
  <c r="Y5840" i="1"/>
  <c r="Y5841" i="1"/>
  <c r="Y5842" i="1"/>
  <c r="Y5843" i="1"/>
  <c r="Y5844" i="1"/>
  <c r="Y5845" i="1"/>
  <c r="Y5846" i="1"/>
  <c r="Y5847" i="1"/>
  <c r="Y5848" i="1"/>
  <c r="Y5849" i="1"/>
  <c r="Y5850" i="1"/>
  <c r="Y5851" i="1"/>
  <c r="Y5852" i="1"/>
  <c r="Y5853" i="1"/>
  <c r="Y5854" i="1"/>
  <c r="Y5855" i="1"/>
  <c r="Y5856" i="1"/>
  <c r="Y5857" i="1"/>
  <c r="Y5858" i="1"/>
  <c r="Y5859" i="1"/>
  <c r="Y5860" i="1"/>
  <c r="Y5861" i="1"/>
  <c r="Y5862" i="1"/>
  <c r="Y5863" i="1"/>
  <c r="Y5864" i="1"/>
  <c r="Y5865" i="1"/>
  <c r="Y5866" i="1"/>
  <c r="Y5867" i="1"/>
  <c r="Y5868" i="1"/>
  <c r="Y5869" i="1"/>
  <c r="Y5870" i="1"/>
  <c r="Y5871" i="1"/>
  <c r="Y5872" i="1"/>
  <c r="Y5873" i="1"/>
  <c r="Y5874" i="1"/>
  <c r="Y5875" i="1"/>
  <c r="Y5876" i="1"/>
  <c r="Y5877" i="1"/>
  <c r="Y5878" i="1"/>
  <c r="Y5879" i="1"/>
  <c r="Y5880" i="1"/>
  <c r="Y5881" i="1"/>
  <c r="Y5882" i="1"/>
  <c r="Y5883" i="1"/>
  <c r="Y5884" i="1"/>
  <c r="Y5885" i="1"/>
  <c r="Y5886" i="1"/>
  <c r="Y5887" i="1"/>
  <c r="Y5888" i="1"/>
  <c r="Y5889" i="1"/>
  <c r="Y5890" i="1"/>
  <c r="Y5891" i="1"/>
  <c r="Y5892" i="1"/>
  <c r="Y5893" i="1"/>
  <c r="Y5894" i="1"/>
  <c r="Y5895" i="1"/>
  <c r="Y5896" i="1"/>
  <c r="Y5897" i="1"/>
  <c r="Y5898" i="1"/>
  <c r="Y5899" i="1"/>
  <c r="Y5900" i="1"/>
  <c r="Y5901" i="1"/>
  <c r="Y5902" i="1"/>
  <c r="Y5903" i="1"/>
  <c r="Y5904" i="1"/>
  <c r="Y5905" i="1"/>
  <c r="Y5906" i="1"/>
  <c r="Y5907" i="1"/>
  <c r="Y5908" i="1"/>
  <c r="Y5909" i="1"/>
  <c r="Y5910" i="1"/>
  <c r="Y5911" i="1"/>
  <c r="Y5912" i="1"/>
  <c r="Y5913" i="1"/>
  <c r="Y5914" i="1"/>
  <c r="Y5915" i="1"/>
  <c r="Y5916" i="1"/>
  <c r="Y5917" i="1"/>
  <c r="Y5918" i="1"/>
  <c r="Y5919" i="1"/>
  <c r="Y5920" i="1"/>
  <c r="Y5921" i="1"/>
  <c r="Y5922" i="1"/>
  <c r="Y5923" i="1"/>
  <c r="Y5924" i="1"/>
  <c r="Y5925" i="1"/>
  <c r="Y5926" i="1"/>
  <c r="Y5927" i="1"/>
  <c r="Y5928" i="1"/>
  <c r="Y5929" i="1"/>
  <c r="Y5930" i="1"/>
  <c r="Y5931" i="1"/>
  <c r="Y5932" i="1"/>
  <c r="Y5933" i="1"/>
  <c r="Y5934" i="1"/>
  <c r="Y5935" i="1"/>
  <c r="Y5936" i="1"/>
  <c r="Y5937" i="1"/>
  <c r="Y5938" i="1"/>
  <c r="Y5939" i="1"/>
  <c r="Y5940" i="1"/>
  <c r="Y5941" i="1"/>
  <c r="Y5942" i="1"/>
  <c r="Y5943" i="1"/>
  <c r="Y5944" i="1"/>
  <c r="Y5945" i="1"/>
  <c r="Y5946" i="1"/>
  <c r="Y5947" i="1"/>
  <c r="Y5948" i="1"/>
  <c r="Y5949" i="1"/>
  <c r="Y5950" i="1"/>
  <c r="Y5951" i="1"/>
  <c r="Y5952" i="1"/>
  <c r="Y5953" i="1"/>
  <c r="Y5954" i="1"/>
  <c r="Y5955" i="1"/>
  <c r="Y5956" i="1"/>
  <c r="Y5957" i="1"/>
  <c r="Y5958" i="1"/>
  <c r="Y5959" i="1"/>
  <c r="Y5960" i="1"/>
  <c r="Y5961" i="1"/>
  <c r="Y5962" i="1"/>
  <c r="Y5963" i="1"/>
  <c r="Y5964" i="1"/>
  <c r="Y5965" i="1"/>
  <c r="Y5966" i="1"/>
  <c r="Y5967" i="1"/>
  <c r="Y5968" i="1"/>
  <c r="Y5969" i="1"/>
  <c r="Y5970" i="1"/>
  <c r="Y5971" i="1"/>
  <c r="Y5972" i="1"/>
  <c r="Y5973" i="1"/>
  <c r="Y5974" i="1"/>
  <c r="Y5975" i="1"/>
  <c r="Y5976" i="1"/>
  <c r="Y5977" i="1"/>
  <c r="Y5978" i="1"/>
  <c r="Y5979" i="1"/>
  <c r="Y5980" i="1"/>
  <c r="Y5981" i="1"/>
  <c r="Y5982" i="1"/>
  <c r="Y5983" i="1"/>
  <c r="Y5984" i="1"/>
  <c r="Y5985" i="1"/>
  <c r="Y5986" i="1"/>
  <c r="Y5987" i="1"/>
  <c r="Y5988" i="1"/>
  <c r="Y5989" i="1"/>
  <c r="Y5990" i="1"/>
  <c r="Y5991" i="1"/>
  <c r="Y5992" i="1"/>
  <c r="Y5993" i="1"/>
  <c r="Y5994" i="1"/>
  <c r="Y5995" i="1"/>
  <c r="Y5996" i="1"/>
  <c r="Y5997" i="1"/>
  <c r="Y5998" i="1"/>
  <c r="Y5999" i="1"/>
  <c r="Y6000" i="1"/>
  <c r="Y6001" i="1"/>
  <c r="Y2" i="1"/>
  <c r="W3" i="1" a="1"/>
  <c r="W3" i="1" s="1"/>
  <c r="W4" i="1" a="1"/>
  <c r="W4" i="1" s="1"/>
  <c r="W5" i="1" a="1"/>
  <c r="W5" i="1" s="1"/>
  <c r="W6" i="1" a="1"/>
  <c r="W6" i="1" s="1"/>
  <c r="W7" i="1" a="1"/>
  <c r="W7" i="1" s="1"/>
  <c r="W8" i="1" a="1"/>
  <c r="W8" i="1" s="1"/>
  <c r="W9" i="1" a="1"/>
  <c r="W9" i="1" s="1"/>
  <c r="W10" i="1" a="1"/>
  <c r="W10" i="1" s="1"/>
  <c r="W11" i="1" a="1"/>
  <c r="W11" i="1" s="1"/>
  <c r="W12" i="1" a="1"/>
  <c r="W12" i="1" s="1"/>
  <c r="W13" i="1" a="1"/>
  <c r="W13" i="1" s="1"/>
  <c r="W14" i="1" a="1"/>
  <c r="W14" i="1" s="1"/>
  <c r="W15" i="1" a="1"/>
  <c r="W15" i="1" s="1"/>
  <c r="W16" i="1" a="1"/>
  <c r="W16" i="1" s="1"/>
  <c r="W17" i="1" a="1"/>
  <c r="W17" i="1" s="1"/>
  <c r="W18" i="1" a="1"/>
  <c r="W18" i="1" s="1"/>
  <c r="W19" i="1" a="1"/>
  <c r="W19" i="1" s="1"/>
  <c r="W20" i="1" a="1"/>
  <c r="W20" i="1" s="1"/>
  <c r="W21" i="1" a="1"/>
  <c r="W21" i="1" s="1"/>
  <c r="W22" i="1" a="1"/>
  <c r="W22" i="1" s="1"/>
  <c r="W23" i="1" a="1"/>
  <c r="W23" i="1" s="1"/>
  <c r="W24" i="1" a="1"/>
  <c r="W24" i="1" s="1"/>
  <c r="W25" i="1" a="1"/>
  <c r="W25" i="1" s="1"/>
  <c r="W26" i="1" a="1"/>
  <c r="W26" i="1" s="1"/>
  <c r="W27" i="1" a="1"/>
  <c r="W27" i="1" s="1"/>
  <c r="W28" i="1" a="1"/>
  <c r="W28" i="1" s="1"/>
  <c r="W29" i="1" a="1"/>
  <c r="W29" i="1" s="1"/>
  <c r="W30" i="1" a="1"/>
  <c r="W30" i="1" s="1"/>
  <c r="W31" i="1" a="1"/>
  <c r="W31" i="1" s="1"/>
  <c r="W32" i="1" a="1"/>
  <c r="W32" i="1" s="1"/>
  <c r="W33" i="1" a="1"/>
  <c r="W33" i="1" s="1"/>
  <c r="W34" i="1" a="1"/>
  <c r="W34" i="1" s="1"/>
  <c r="W35" i="1" a="1"/>
  <c r="W35" i="1" s="1"/>
  <c r="W36" i="1" a="1"/>
  <c r="W36" i="1" s="1"/>
  <c r="W37" i="1" a="1"/>
  <c r="W37" i="1" s="1"/>
  <c r="W38" i="1" a="1"/>
  <c r="W38" i="1" s="1"/>
  <c r="W39" i="1" a="1"/>
  <c r="W39" i="1" s="1"/>
  <c r="W40" i="1" a="1"/>
  <c r="W40" i="1" s="1"/>
  <c r="W41" i="1" a="1"/>
  <c r="W41" i="1" s="1"/>
  <c r="W42" i="1" a="1"/>
  <c r="W42" i="1" s="1"/>
  <c r="W43" i="1" a="1"/>
  <c r="W43" i="1" s="1"/>
  <c r="W44" i="1" a="1"/>
  <c r="W44" i="1" s="1"/>
  <c r="W45" i="1" a="1"/>
  <c r="W45" i="1" s="1"/>
  <c r="W46" i="1" a="1"/>
  <c r="W46" i="1" s="1"/>
  <c r="W47" i="1" a="1"/>
  <c r="W47" i="1" s="1"/>
  <c r="W48" i="1" a="1"/>
  <c r="W48" i="1" s="1"/>
  <c r="W49" i="1" a="1"/>
  <c r="W49" i="1" s="1"/>
  <c r="W50" i="1" a="1"/>
  <c r="W50" i="1" s="1"/>
  <c r="W51" i="1" a="1"/>
  <c r="W51" i="1" s="1"/>
  <c r="W52" i="1" a="1"/>
  <c r="W52" i="1" s="1"/>
  <c r="W53" i="1" a="1"/>
  <c r="W53" i="1" s="1"/>
  <c r="W54" i="1" a="1"/>
  <c r="W54" i="1" s="1"/>
  <c r="W55" i="1" a="1"/>
  <c r="W55" i="1" s="1"/>
  <c r="W56" i="1" a="1"/>
  <c r="W56" i="1" s="1"/>
  <c r="W57" i="1" a="1"/>
  <c r="W57" i="1" s="1"/>
  <c r="W58" i="1" a="1"/>
  <c r="W58" i="1" s="1"/>
  <c r="W59" i="1" a="1"/>
  <c r="W59" i="1" s="1"/>
  <c r="W60" i="1" a="1"/>
  <c r="W60" i="1" s="1"/>
  <c r="W61" i="1" a="1"/>
  <c r="W61" i="1" s="1"/>
  <c r="W62" i="1" a="1"/>
  <c r="W62" i="1" s="1"/>
  <c r="W63" i="1" a="1"/>
  <c r="W63" i="1" s="1"/>
  <c r="W64" i="1" a="1"/>
  <c r="W64" i="1" s="1"/>
  <c r="W65" i="1" a="1"/>
  <c r="W65" i="1" s="1"/>
  <c r="W66" i="1" a="1"/>
  <c r="W66" i="1" s="1"/>
  <c r="W67" i="1" a="1"/>
  <c r="W67" i="1" s="1"/>
  <c r="W68" i="1" a="1"/>
  <c r="W68" i="1" s="1"/>
  <c r="W69" i="1" a="1"/>
  <c r="W69" i="1" s="1"/>
  <c r="W70" i="1" a="1"/>
  <c r="W70" i="1" s="1"/>
  <c r="W71" i="1" a="1"/>
  <c r="W71" i="1" s="1"/>
  <c r="W72" i="1" a="1"/>
  <c r="W72" i="1" s="1"/>
  <c r="W73" i="1" a="1"/>
  <c r="W73" i="1" s="1"/>
  <c r="W74" i="1" a="1"/>
  <c r="W74" i="1" s="1"/>
  <c r="W75" i="1" a="1"/>
  <c r="W75" i="1" s="1"/>
  <c r="W76" i="1" a="1"/>
  <c r="W76" i="1" s="1"/>
  <c r="W77" i="1" a="1"/>
  <c r="W77" i="1" s="1"/>
  <c r="W78" i="1" a="1"/>
  <c r="W78" i="1" s="1"/>
  <c r="W79" i="1" a="1"/>
  <c r="W79" i="1" s="1"/>
  <c r="W80" i="1" a="1"/>
  <c r="W80" i="1" s="1"/>
  <c r="W81" i="1" a="1"/>
  <c r="W81" i="1" s="1"/>
  <c r="W82" i="1" a="1"/>
  <c r="W82" i="1" s="1"/>
  <c r="W83" i="1" a="1"/>
  <c r="W83" i="1" s="1"/>
  <c r="W84" i="1" a="1"/>
  <c r="W84" i="1" s="1"/>
  <c r="W85" i="1" a="1"/>
  <c r="W85" i="1" s="1"/>
  <c r="W86" i="1" a="1"/>
  <c r="W86" i="1" s="1"/>
  <c r="W87" i="1" a="1"/>
  <c r="W87" i="1" s="1"/>
  <c r="W88" i="1" a="1"/>
  <c r="W88" i="1" s="1"/>
  <c r="W89" i="1" a="1"/>
  <c r="W89" i="1" s="1"/>
  <c r="W90" i="1" a="1"/>
  <c r="W90" i="1" s="1"/>
  <c r="W91" i="1" a="1"/>
  <c r="W91" i="1" s="1"/>
  <c r="W92" i="1" a="1"/>
  <c r="W92" i="1" s="1"/>
  <c r="W93" i="1" a="1"/>
  <c r="W93" i="1" s="1"/>
  <c r="W94" i="1" a="1"/>
  <c r="W94" i="1" s="1"/>
  <c r="W95" i="1" a="1"/>
  <c r="W95" i="1" s="1"/>
  <c r="W96" i="1" a="1"/>
  <c r="W96" i="1" s="1"/>
  <c r="W97" i="1" a="1"/>
  <c r="W97" i="1" s="1"/>
  <c r="W98" i="1" a="1"/>
  <c r="W98" i="1" s="1"/>
  <c r="W99" i="1" a="1"/>
  <c r="W99" i="1" s="1"/>
  <c r="W100" i="1" a="1"/>
  <c r="W100" i="1" s="1"/>
  <c r="W101" i="1" a="1"/>
  <c r="W101" i="1" s="1"/>
  <c r="W102" i="1" a="1"/>
  <c r="W102" i="1" s="1"/>
  <c r="W103" i="1" a="1"/>
  <c r="W103" i="1" s="1"/>
  <c r="W104" i="1" a="1"/>
  <c r="W104" i="1" s="1"/>
  <c r="W105" i="1" a="1"/>
  <c r="W105" i="1" s="1"/>
  <c r="W106" i="1" a="1"/>
  <c r="W106" i="1" s="1"/>
  <c r="W107" i="1" a="1"/>
  <c r="W107" i="1" s="1"/>
  <c r="W108" i="1" a="1"/>
  <c r="W108" i="1" s="1"/>
  <c r="W109" i="1" a="1"/>
  <c r="W109" i="1" s="1"/>
  <c r="W110" i="1" a="1"/>
  <c r="W110" i="1" s="1"/>
  <c r="W111" i="1" a="1"/>
  <c r="W111" i="1" s="1"/>
  <c r="W112" i="1" a="1"/>
  <c r="W112" i="1" s="1"/>
  <c r="W113" i="1" a="1"/>
  <c r="W113" i="1" s="1"/>
  <c r="W114" i="1" a="1"/>
  <c r="W114" i="1" s="1"/>
  <c r="W115" i="1" a="1"/>
  <c r="W115" i="1" s="1"/>
  <c r="W116" i="1" a="1"/>
  <c r="W116" i="1" s="1"/>
  <c r="W117" i="1" a="1"/>
  <c r="W117" i="1" s="1"/>
  <c r="W118" i="1" a="1"/>
  <c r="W118" i="1" s="1"/>
  <c r="W119" i="1" a="1"/>
  <c r="W119" i="1" s="1"/>
  <c r="W120" i="1" a="1"/>
  <c r="W120" i="1" s="1"/>
  <c r="W121" i="1" a="1"/>
  <c r="W121" i="1" s="1"/>
  <c r="W122" i="1" a="1"/>
  <c r="W122" i="1" s="1"/>
  <c r="W123" i="1" a="1"/>
  <c r="W123" i="1" s="1"/>
  <c r="W124" i="1" a="1"/>
  <c r="W124" i="1" s="1"/>
  <c r="W125" i="1" a="1"/>
  <c r="W125" i="1" s="1"/>
  <c r="W126" i="1" a="1"/>
  <c r="W126" i="1" s="1"/>
  <c r="W127" i="1" a="1"/>
  <c r="W127" i="1" s="1"/>
  <c r="W128" i="1" a="1"/>
  <c r="W128" i="1" s="1"/>
  <c r="W129" i="1" a="1"/>
  <c r="W129" i="1" s="1"/>
  <c r="W130" i="1" a="1"/>
  <c r="W130" i="1" s="1"/>
  <c r="W131" i="1" a="1"/>
  <c r="W131" i="1" s="1"/>
  <c r="W132" i="1" a="1"/>
  <c r="W132" i="1" s="1"/>
  <c r="W133" i="1" a="1"/>
  <c r="W133" i="1" s="1"/>
  <c r="W134" i="1" a="1"/>
  <c r="W134" i="1" s="1"/>
  <c r="W135" i="1" a="1"/>
  <c r="W135" i="1" s="1"/>
  <c r="W136" i="1" a="1"/>
  <c r="W136" i="1" s="1"/>
  <c r="W137" i="1" a="1"/>
  <c r="W137" i="1" s="1"/>
  <c r="W138" i="1" a="1"/>
  <c r="W138" i="1" s="1"/>
  <c r="W139" i="1" a="1"/>
  <c r="W139" i="1" s="1"/>
  <c r="W140" i="1" a="1"/>
  <c r="W140" i="1" s="1"/>
  <c r="W141" i="1" a="1"/>
  <c r="W141" i="1" s="1"/>
  <c r="W142" i="1" a="1"/>
  <c r="W142" i="1" s="1"/>
  <c r="W143" i="1" a="1"/>
  <c r="W143" i="1" s="1"/>
  <c r="W144" i="1" a="1"/>
  <c r="W144" i="1" s="1"/>
  <c r="W145" i="1" a="1"/>
  <c r="W145" i="1" s="1"/>
  <c r="W146" i="1" a="1"/>
  <c r="W146" i="1" s="1"/>
  <c r="W147" i="1" a="1"/>
  <c r="W147" i="1" s="1"/>
  <c r="W148" i="1" a="1"/>
  <c r="W148" i="1" s="1"/>
  <c r="W149" i="1" a="1"/>
  <c r="W149" i="1" s="1"/>
  <c r="W150" i="1" a="1"/>
  <c r="W150" i="1" s="1"/>
  <c r="W151" i="1" a="1"/>
  <c r="W151" i="1" s="1"/>
  <c r="W152" i="1" a="1"/>
  <c r="W152" i="1" s="1"/>
  <c r="W153" i="1" a="1"/>
  <c r="W153" i="1" s="1"/>
  <c r="W154" i="1" a="1"/>
  <c r="W154" i="1" s="1"/>
  <c r="W155" i="1" a="1"/>
  <c r="W155" i="1" s="1"/>
  <c r="W156" i="1" a="1"/>
  <c r="W156" i="1" s="1"/>
  <c r="W157" i="1" a="1"/>
  <c r="W157" i="1" s="1"/>
  <c r="W158" i="1" a="1"/>
  <c r="W158" i="1" s="1"/>
  <c r="W159" i="1" a="1"/>
  <c r="W159" i="1" s="1"/>
  <c r="W160" i="1" a="1"/>
  <c r="W160" i="1" s="1"/>
  <c r="W161" i="1" a="1"/>
  <c r="W161" i="1" s="1"/>
  <c r="W162" i="1" a="1"/>
  <c r="W162" i="1" s="1"/>
  <c r="W163" i="1" a="1"/>
  <c r="W163" i="1" s="1"/>
  <c r="W164" i="1" a="1"/>
  <c r="W164" i="1" s="1"/>
  <c r="W165" i="1" a="1"/>
  <c r="W165" i="1" s="1"/>
  <c r="W166" i="1" a="1"/>
  <c r="W166" i="1" s="1"/>
  <c r="W167" i="1" a="1"/>
  <c r="W167" i="1" s="1"/>
  <c r="W168" i="1" a="1"/>
  <c r="W168" i="1" s="1"/>
  <c r="W169" i="1" a="1"/>
  <c r="W169" i="1" s="1"/>
  <c r="W170" i="1" a="1"/>
  <c r="W170" i="1" s="1"/>
  <c r="W171" i="1" a="1"/>
  <c r="W171" i="1" s="1"/>
  <c r="W172" i="1" a="1"/>
  <c r="W172" i="1" s="1"/>
  <c r="W173" i="1" a="1"/>
  <c r="W173" i="1" s="1"/>
  <c r="W174" i="1" a="1"/>
  <c r="W174" i="1" s="1"/>
  <c r="W175" i="1" a="1"/>
  <c r="W175" i="1" s="1"/>
  <c r="W176" i="1" a="1"/>
  <c r="W176" i="1" s="1"/>
  <c r="W177" i="1" a="1"/>
  <c r="W177" i="1" s="1"/>
  <c r="W178" i="1" a="1"/>
  <c r="W178" i="1" s="1"/>
  <c r="W179" i="1" a="1"/>
  <c r="W179" i="1" s="1"/>
  <c r="W180" i="1" a="1"/>
  <c r="W180" i="1" s="1"/>
  <c r="W181" i="1" a="1"/>
  <c r="W181" i="1" s="1"/>
  <c r="W182" i="1" a="1"/>
  <c r="W182" i="1" s="1"/>
  <c r="W183" i="1" a="1"/>
  <c r="W183" i="1" s="1"/>
  <c r="W184" i="1" a="1"/>
  <c r="W184" i="1" s="1"/>
  <c r="W185" i="1" a="1"/>
  <c r="W185" i="1" s="1"/>
  <c r="W186" i="1" a="1"/>
  <c r="W186" i="1" s="1"/>
  <c r="W187" i="1" a="1"/>
  <c r="W187" i="1" s="1"/>
  <c r="W188" i="1" a="1"/>
  <c r="W188" i="1" s="1"/>
  <c r="W189" i="1" a="1"/>
  <c r="W189" i="1" s="1"/>
  <c r="W190" i="1" a="1"/>
  <c r="W190" i="1" s="1"/>
  <c r="W191" i="1" a="1"/>
  <c r="W191" i="1" s="1"/>
  <c r="W192" i="1" a="1"/>
  <c r="W192" i="1" s="1"/>
  <c r="W193" i="1" a="1"/>
  <c r="W193" i="1" s="1"/>
  <c r="W194" i="1" a="1"/>
  <c r="W194" i="1" s="1"/>
  <c r="W195" i="1" a="1"/>
  <c r="W195" i="1" s="1"/>
  <c r="W196" i="1" a="1"/>
  <c r="W196" i="1" s="1"/>
  <c r="W197" i="1" a="1"/>
  <c r="W197" i="1" s="1"/>
  <c r="W198" i="1" a="1"/>
  <c r="W198" i="1" s="1"/>
  <c r="W199" i="1" a="1"/>
  <c r="W199" i="1" s="1"/>
  <c r="W200" i="1" a="1"/>
  <c r="W200" i="1" s="1"/>
  <c r="W201" i="1" a="1"/>
  <c r="W201" i="1" s="1"/>
  <c r="W202" i="1" a="1"/>
  <c r="W202" i="1" s="1"/>
  <c r="W203" i="1" a="1"/>
  <c r="W203" i="1" s="1"/>
  <c r="W204" i="1" a="1"/>
  <c r="W204" i="1" s="1"/>
  <c r="W205" i="1" a="1"/>
  <c r="W205" i="1" s="1"/>
  <c r="W206" i="1" a="1"/>
  <c r="W206" i="1" s="1"/>
  <c r="W207" i="1" a="1"/>
  <c r="W207" i="1" s="1"/>
  <c r="W208" i="1" a="1"/>
  <c r="W208" i="1" s="1"/>
  <c r="W209" i="1" a="1"/>
  <c r="W209" i="1" s="1"/>
  <c r="W210" i="1" a="1"/>
  <c r="W210" i="1" s="1"/>
  <c r="W211" i="1" a="1"/>
  <c r="W211" i="1" s="1"/>
  <c r="W212" i="1" a="1"/>
  <c r="W212" i="1" s="1"/>
  <c r="W213" i="1" a="1"/>
  <c r="W213" i="1" s="1"/>
  <c r="W214" i="1" a="1"/>
  <c r="W214" i="1" s="1"/>
  <c r="W215" i="1" a="1"/>
  <c r="W215" i="1" s="1"/>
  <c r="W216" i="1" a="1"/>
  <c r="W216" i="1" s="1"/>
  <c r="W217" i="1" a="1"/>
  <c r="W217" i="1" s="1"/>
  <c r="W218" i="1" a="1"/>
  <c r="W218" i="1" s="1"/>
  <c r="W219" i="1" a="1"/>
  <c r="W219" i="1" s="1"/>
  <c r="W220" i="1" a="1"/>
  <c r="W220" i="1" s="1"/>
  <c r="W221" i="1" a="1"/>
  <c r="W221" i="1" s="1"/>
  <c r="W222" i="1" a="1"/>
  <c r="W222" i="1" s="1"/>
  <c r="W223" i="1" a="1"/>
  <c r="W223" i="1" s="1"/>
  <c r="W224" i="1" a="1"/>
  <c r="W224" i="1" s="1"/>
  <c r="W225" i="1" a="1"/>
  <c r="W225" i="1" s="1"/>
  <c r="W226" i="1" a="1"/>
  <c r="W226" i="1" s="1"/>
  <c r="W227" i="1" a="1"/>
  <c r="W227" i="1" s="1"/>
  <c r="W228" i="1" a="1"/>
  <c r="W228" i="1" s="1"/>
  <c r="W229" i="1" a="1"/>
  <c r="W229" i="1" s="1"/>
  <c r="W230" i="1" a="1"/>
  <c r="W230" i="1" s="1"/>
  <c r="W231" i="1" a="1"/>
  <c r="W231" i="1" s="1"/>
  <c r="W232" i="1" a="1"/>
  <c r="W232" i="1" s="1"/>
  <c r="W233" i="1" a="1"/>
  <c r="W233" i="1" s="1"/>
  <c r="W234" i="1" a="1"/>
  <c r="W234" i="1" s="1"/>
  <c r="W235" i="1" a="1"/>
  <c r="W235" i="1" s="1"/>
  <c r="W236" i="1" a="1"/>
  <c r="W236" i="1" s="1"/>
  <c r="W237" i="1" a="1"/>
  <c r="W237" i="1" s="1"/>
  <c r="W238" i="1" a="1"/>
  <c r="W238" i="1" s="1"/>
  <c r="W239" i="1" a="1"/>
  <c r="W239" i="1" s="1"/>
  <c r="W240" i="1" a="1"/>
  <c r="W240" i="1" s="1"/>
  <c r="W241" i="1" a="1"/>
  <c r="W241" i="1" s="1"/>
  <c r="W242" i="1" a="1"/>
  <c r="W242" i="1" s="1"/>
  <c r="W243" i="1" a="1"/>
  <c r="W243" i="1" s="1"/>
  <c r="W244" i="1" a="1"/>
  <c r="W244" i="1" s="1"/>
  <c r="W245" i="1" a="1"/>
  <c r="W245" i="1" s="1"/>
  <c r="W246" i="1" a="1"/>
  <c r="W246" i="1" s="1"/>
  <c r="W247" i="1" a="1"/>
  <c r="W247" i="1" s="1"/>
  <c r="W248" i="1" a="1"/>
  <c r="W248" i="1" s="1"/>
  <c r="W249" i="1" a="1"/>
  <c r="W249" i="1" s="1"/>
  <c r="W250" i="1" a="1"/>
  <c r="W250" i="1" s="1"/>
  <c r="W251" i="1" a="1"/>
  <c r="W251" i="1" s="1"/>
  <c r="W252" i="1" a="1"/>
  <c r="W252" i="1" s="1"/>
  <c r="W253" i="1" a="1"/>
  <c r="W253" i="1" s="1"/>
  <c r="W254" i="1" a="1"/>
  <c r="W254" i="1" s="1"/>
  <c r="W255" i="1" a="1"/>
  <c r="W255" i="1" s="1"/>
  <c r="W256" i="1" a="1"/>
  <c r="W256" i="1" s="1"/>
  <c r="W257" i="1" a="1"/>
  <c r="W257" i="1" s="1"/>
  <c r="W258" i="1" a="1"/>
  <c r="W258" i="1" s="1"/>
  <c r="W259" i="1" a="1"/>
  <c r="W259" i="1" s="1"/>
  <c r="W260" i="1" a="1"/>
  <c r="W260" i="1" s="1"/>
  <c r="W261" i="1" a="1"/>
  <c r="W261" i="1" s="1"/>
  <c r="W262" i="1" a="1"/>
  <c r="W262" i="1" s="1"/>
  <c r="W263" i="1" a="1"/>
  <c r="W263" i="1" s="1"/>
  <c r="W264" i="1" a="1"/>
  <c r="W264" i="1" s="1"/>
  <c r="W265" i="1" a="1"/>
  <c r="W265" i="1" s="1"/>
  <c r="W266" i="1" a="1"/>
  <c r="W266" i="1" s="1"/>
  <c r="W267" i="1" a="1"/>
  <c r="W267" i="1" s="1"/>
  <c r="W268" i="1" a="1"/>
  <c r="W268" i="1" s="1"/>
  <c r="W269" i="1" a="1"/>
  <c r="W269" i="1" s="1"/>
  <c r="W270" i="1" a="1"/>
  <c r="W270" i="1" s="1"/>
  <c r="W271" i="1" a="1"/>
  <c r="W271" i="1" s="1"/>
  <c r="W272" i="1" a="1"/>
  <c r="W272" i="1" s="1"/>
  <c r="W273" i="1" a="1"/>
  <c r="W273" i="1" s="1"/>
  <c r="W274" i="1" a="1"/>
  <c r="W274" i="1" s="1"/>
  <c r="W275" i="1" a="1"/>
  <c r="W275" i="1" s="1"/>
  <c r="W276" i="1" a="1"/>
  <c r="W276" i="1" s="1"/>
  <c r="W277" i="1" a="1"/>
  <c r="W277" i="1" s="1"/>
  <c r="W278" i="1" a="1"/>
  <c r="W278" i="1" s="1"/>
  <c r="W279" i="1" a="1"/>
  <c r="W279" i="1" s="1"/>
  <c r="W280" i="1" a="1"/>
  <c r="W280" i="1" s="1"/>
  <c r="W281" i="1" a="1"/>
  <c r="W281" i="1" s="1"/>
  <c r="W282" i="1" a="1"/>
  <c r="W282" i="1" s="1"/>
  <c r="W283" i="1" a="1"/>
  <c r="W283" i="1" s="1"/>
  <c r="W284" i="1" a="1"/>
  <c r="W284" i="1" s="1"/>
  <c r="W285" i="1" a="1"/>
  <c r="W285" i="1" s="1"/>
  <c r="W286" i="1" a="1"/>
  <c r="W286" i="1" s="1"/>
  <c r="W287" i="1" a="1"/>
  <c r="W287" i="1" s="1"/>
  <c r="W288" i="1" a="1"/>
  <c r="W288" i="1" s="1"/>
  <c r="W289" i="1" a="1"/>
  <c r="W289" i="1" s="1"/>
  <c r="W290" i="1" a="1"/>
  <c r="W290" i="1" s="1"/>
  <c r="W291" i="1" a="1"/>
  <c r="W291" i="1" s="1"/>
  <c r="W292" i="1" a="1"/>
  <c r="W292" i="1" s="1"/>
  <c r="W293" i="1" a="1"/>
  <c r="W293" i="1" s="1"/>
  <c r="W294" i="1" a="1"/>
  <c r="W294" i="1" s="1"/>
  <c r="W295" i="1" a="1"/>
  <c r="W295" i="1" s="1"/>
  <c r="W296" i="1" a="1"/>
  <c r="W296" i="1" s="1"/>
  <c r="W297" i="1" a="1"/>
  <c r="W297" i="1" s="1"/>
  <c r="W298" i="1" a="1"/>
  <c r="W298" i="1" s="1"/>
  <c r="W299" i="1" a="1"/>
  <c r="W299" i="1" s="1"/>
  <c r="W300" i="1" a="1"/>
  <c r="W300" i="1" s="1"/>
  <c r="W301" i="1" a="1"/>
  <c r="W301" i="1" s="1"/>
  <c r="W302" i="1" a="1"/>
  <c r="W302" i="1" s="1"/>
  <c r="W303" i="1" a="1"/>
  <c r="W303" i="1" s="1"/>
  <c r="W304" i="1" a="1"/>
  <c r="W304" i="1" s="1"/>
  <c r="W305" i="1" a="1"/>
  <c r="W305" i="1" s="1"/>
  <c r="W306" i="1" a="1"/>
  <c r="W306" i="1" s="1"/>
  <c r="W307" i="1" a="1"/>
  <c r="W307" i="1" s="1"/>
  <c r="W308" i="1" a="1"/>
  <c r="W308" i="1" s="1"/>
  <c r="W309" i="1" a="1"/>
  <c r="W309" i="1" s="1"/>
  <c r="W310" i="1" a="1"/>
  <c r="W310" i="1" s="1"/>
  <c r="W311" i="1" a="1"/>
  <c r="W311" i="1" s="1"/>
  <c r="W312" i="1" a="1"/>
  <c r="W312" i="1" s="1"/>
  <c r="W313" i="1" a="1"/>
  <c r="W313" i="1" s="1"/>
  <c r="W314" i="1" a="1"/>
  <c r="W314" i="1" s="1"/>
  <c r="W315" i="1" a="1"/>
  <c r="W315" i="1" s="1"/>
  <c r="W316" i="1" a="1"/>
  <c r="W316" i="1" s="1"/>
  <c r="W317" i="1" a="1"/>
  <c r="W317" i="1" s="1"/>
  <c r="W318" i="1" a="1"/>
  <c r="W318" i="1" s="1"/>
  <c r="W319" i="1" a="1"/>
  <c r="W319" i="1" s="1"/>
  <c r="W320" i="1" a="1"/>
  <c r="W320" i="1" s="1"/>
  <c r="W321" i="1" a="1"/>
  <c r="W321" i="1" s="1"/>
  <c r="W322" i="1" a="1"/>
  <c r="W322" i="1" s="1"/>
  <c r="W323" i="1" a="1"/>
  <c r="W323" i="1" s="1"/>
  <c r="W324" i="1" a="1"/>
  <c r="W324" i="1" s="1"/>
  <c r="W325" i="1" a="1"/>
  <c r="W325" i="1" s="1"/>
  <c r="W326" i="1" a="1"/>
  <c r="W326" i="1" s="1"/>
  <c r="W327" i="1" a="1"/>
  <c r="W327" i="1" s="1"/>
  <c r="W328" i="1" a="1"/>
  <c r="W328" i="1" s="1"/>
  <c r="W329" i="1" a="1"/>
  <c r="W329" i="1" s="1"/>
  <c r="W330" i="1" a="1"/>
  <c r="W330" i="1" s="1"/>
  <c r="W331" i="1" a="1"/>
  <c r="W331" i="1" s="1"/>
  <c r="W332" i="1" a="1"/>
  <c r="W332" i="1" s="1"/>
  <c r="W333" i="1" a="1"/>
  <c r="W333" i="1" s="1"/>
  <c r="W334" i="1" a="1"/>
  <c r="W334" i="1" s="1"/>
  <c r="W335" i="1" a="1"/>
  <c r="W335" i="1" s="1"/>
  <c r="W336" i="1" a="1"/>
  <c r="W336" i="1" s="1"/>
  <c r="W337" i="1" a="1"/>
  <c r="W337" i="1" s="1"/>
  <c r="W338" i="1" a="1"/>
  <c r="W338" i="1" s="1"/>
  <c r="W339" i="1" a="1"/>
  <c r="W339" i="1" s="1"/>
  <c r="W340" i="1" a="1"/>
  <c r="W340" i="1" s="1"/>
  <c r="W341" i="1" a="1"/>
  <c r="W341" i="1" s="1"/>
  <c r="W342" i="1" a="1"/>
  <c r="W342" i="1" s="1"/>
  <c r="W343" i="1" a="1"/>
  <c r="W343" i="1" s="1"/>
  <c r="W344" i="1" a="1"/>
  <c r="W344" i="1" s="1"/>
  <c r="W345" i="1" a="1"/>
  <c r="W345" i="1" s="1"/>
  <c r="W346" i="1" a="1"/>
  <c r="W346" i="1" s="1"/>
  <c r="W347" i="1" a="1"/>
  <c r="W347" i="1" s="1"/>
  <c r="W348" i="1" a="1"/>
  <c r="W348" i="1" s="1"/>
  <c r="W349" i="1" a="1"/>
  <c r="W349" i="1" s="1"/>
  <c r="W350" i="1" a="1"/>
  <c r="W350" i="1" s="1"/>
  <c r="W351" i="1" a="1"/>
  <c r="W351" i="1" s="1"/>
  <c r="W352" i="1" a="1"/>
  <c r="W352" i="1" s="1"/>
  <c r="W353" i="1" a="1"/>
  <c r="W353" i="1" s="1"/>
  <c r="W354" i="1" a="1"/>
  <c r="W354" i="1" s="1"/>
  <c r="W355" i="1" a="1"/>
  <c r="W355" i="1" s="1"/>
  <c r="W356" i="1" a="1"/>
  <c r="W356" i="1" s="1"/>
  <c r="W357" i="1" a="1"/>
  <c r="W357" i="1" s="1"/>
  <c r="W358" i="1" a="1"/>
  <c r="W358" i="1" s="1"/>
  <c r="W359" i="1" a="1"/>
  <c r="W359" i="1" s="1"/>
  <c r="W360" i="1" a="1"/>
  <c r="W360" i="1" s="1"/>
  <c r="W361" i="1" a="1"/>
  <c r="W361" i="1" s="1"/>
  <c r="W362" i="1" a="1"/>
  <c r="W362" i="1" s="1"/>
  <c r="W363" i="1" a="1"/>
  <c r="W363" i="1" s="1"/>
  <c r="W364" i="1" a="1"/>
  <c r="W364" i="1" s="1"/>
  <c r="W365" i="1" a="1"/>
  <c r="W365" i="1" s="1"/>
  <c r="W366" i="1" a="1"/>
  <c r="W366" i="1" s="1"/>
  <c r="W367" i="1" a="1"/>
  <c r="W367" i="1" s="1"/>
  <c r="W368" i="1" a="1"/>
  <c r="W368" i="1" s="1"/>
  <c r="W369" i="1" a="1"/>
  <c r="W369" i="1" s="1"/>
  <c r="W370" i="1" a="1"/>
  <c r="W370" i="1" s="1"/>
  <c r="W371" i="1" a="1"/>
  <c r="W371" i="1" s="1"/>
  <c r="W372" i="1" a="1"/>
  <c r="W372" i="1" s="1"/>
  <c r="W373" i="1" a="1"/>
  <c r="W373" i="1" s="1"/>
  <c r="W374" i="1" a="1"/>
  <c r="W374" i="1" s="1"/>
  <c r="W375" i="1" a="1"/>
  <c r="W375" i="1" s="1"/>
  <c r="W376" i="1" a="1"/>
  <c r="W376" i="1" s="1"/>
  <c r="W377" i="1" a="1"/>
  <c r="W377" i="1" s="1"/>
  <c r="W378" i="1" a="1"/>
  <c r="W378" i="1" s="1"/>
  <c r="W379" i="1" a="1"/>
  <c r="W379" i="1" s="1"/>
  <c r="W380" i="1" a="1"/>
  <c r="W380" i="1" s="1"/>
  <c r="W381" i="1" a="1"/>
  <c r="W381" i="1" s="1"/>
  <c r="W382" i="1" a="1"/>
  <c r="W382" i="1" s="1"/>
  <c r="W383" i="1" a="1"/>
  <c r="W383" i="1" s="1"/>
  <c r="W384" i="1" a="1"/>
  <c r="W384" i="1" s="1"/>
  <c r="W385" i="1" a="1"/>
  <c r="W385" i="1" s="1"/>
  <c r="W386" i="1" a="1"/>
  <c r="W386" i="1" s="1"/>
  <c r="W387" i="1" a="1"/>
  <c r="W387" i="1" s="1"/>
  <c r="W388" i="1" a="1"/>
  <c r="W388" i="1" s="1"/>
  <c r="W389" i="1" a="1"/>
  <c r="W389" i="1" s="1"/>
  <c r="W390" i="1" a="1"/>
  <c r="W390" i="1" s="1"/>
  <c r="W391" i="1" a="1"/>
  <c r="W391" i="1" s="1"/>
  <c r="W392" i="1" a="1"/>
  <c r="W392" i="1" s="1"/>
  <c r="W393" i="1" a="1"/>
  <c r="W393" i="1" s="1"/>
  <c r="W394" i="1" a="1"/>
  <c r="W394" i="1" s="1"/>
  <c r="W395" i="1" a="1"/>
  <c r="W395" i="1" s="1"/>
  <c r="W396" i="1" a="1"/>
  <c r="W396" i="1" s="1"/>
  <c r="W397" i="1" a="1"/>
  <c r="W397" i="1" s="1"/>
  <c r="W398" i="1" a="1"/>
  <c r="W398" i="1" s="1"/>
  <c r="W399" i="1" a="1"/>
  <c r="W399" i="1" s="1"/>
  <c r="W400" i="1" a="1"/>
  <c r="W400" i="1" s="1"/>
  <c r="W401" i="1" a="1"/>
  <c r="W401" i="1" s="1"/>
  <c r="W402" i="1" a="1"/>
  <c r="W402" i="1" s="1"/>
  <c r="W403" i="1" a="1"/>
  <c r="W403" i="1" s="1"/>
  <c r="W404" i="1" a="1"/>
  <c r="W404" i="1" s="1"/>
  <c r="W405" i="1" a="1"/>
  <c r="W405" i="1" s="1"/>
  <c r="W406" i="1" a="1"/>
  <c r="W406" i="1" s="1"/>
  <c r="W407" i="1" a="1"/>
  <c r="W407" i="1" s="1"/>
  <c r="W408" i="1" a="1"/>
  <c r="W408" i="1" s="1"/>
  <c r="W409" i="1" a="1"/>
  <c r="W409" i="1" s="1"/>
  <c r="W410" i="1" a="1"/>
  <c r="W410" i="1" s="1"/>
  <c r="W411" i="1" a="1"/>
  <c r="W411" i="1" s="1"/>
  <c r="W412" i="1" a="1"/>
  <c r="W412" i="1" s="1"/>
  <c r="W413" i="1" a="1"/>
  <c r="W413" i="1" s="1"/>
  <c r="W414" i="1" a="1"/>
  <c r="W414" i="1" s="1"/>
  <c r="W415" i="1" a="1"/>
  <c r="W415" i="1" s="1"/>
  <c r="W416" i="1" a="1"/>
  <c r="W416" i="1" s="1"/>
  <c r="W417" i="1" a="1"/>
  <c r="W417" i="1" s="1"/>
  <c r="W418" i="1" a="1"/>
  <c r="W418" i="1" s="1"/>
  <c r="W419" i="1" a="1"/>
  <c r="W419" i="1" s="1"/>
  <c r="W420" i="1" a="1"/>
  <c r="W420" i="1" s="1"/>
  <c r="W421" i="1" a="1"/>
  <c r="W421" i="1" s="1"/>
  <c r="W422" i="1" a="1"/>
  <c r="W422" i="1" s="1"/>
  <c r="W423" i="1" a="1"/>
  <c r="W423" i="1" s="1"/>
  <c r="W424" i="1" a="1"/>
  <c r="W424" i="1" s="1"/>
  <c r="W425" i="1" a="1"/>
  <c r="W425" i="1" s="1"/>
  <c r="W426" i="1" a="1"/>
  <c r="W426" i="1" s="1"/>
  <c r="W427" i="1" a="1"/>
  <c r="W427" i="1" s="1"/>
  <c r="W428" i="1" a="1"/>
  <c r="W428" i="1" s="1"/>
  <c r="W429" i="1" a="1"/>
  <c r="W429" i="1" s="1"/>
  <c r="W430" i="1" a="1"/>
  <c r="W430" i="1" s="1"/>
  <c r="W431" i="1" a="1"/>
  <c r="W431" i="1" s="1"/>
  <c r="W432" i="1" a="1"/>
  <c r="W432" i="1" s="1"/>
  <c r="W433" i="1" a="1"/>
  <c r="W433" i="1" s="1"/>
  <c r="W434" i="1" a="1"/>
  <c r="W434" i="1" s="1"/>
  <c r="W435" i="1" a="1"/>
  <c r="W435" i="1" s="1"/>
  <c r="W436" i="1" a="1"/>
  <c r="W436" i="1" s="1"/>
  <c r="W437" i="1" a="1"/>
  <c r="W437" i="1" s="1"/>
  <c r="W438" i="1" a="1"/>
  <c r="W438" i="1" s="1"/>
  <c r="W439" i="1" a="1"/>
  <c r="W439" i="1" s="1"/>
  <c r="W440" i="1" a="1"/>
  <c r="W440" i="1" s="1"/>
  <c r="W441" i="1" a="1"/>
  <c r="W441" i="1" s="1"/>
  <c r="W442" i="1" a="1"/>
  <c r="W442" i="1" s="1"/>
  <c r="W443" i="1" a="1"/>
  <c r="W443" i="1" s="1"/>
  <c r="W444" i="1" a="1"/>
  <c r="W444" i="1" s="1"/>
  <c r="W445" i="1" a="1"/>
  <c r="W445" i="1" s="1"/>
  <c r="W446" i="1" a="1"/>
  <c r="W446" i="1" s="1"/>
  <c r="W447" i="1" a="1"/>
  <c r="W447" i="1" s="1"/>
  <c r="W448" i="1" a="1"/>
  <c r="W448" i="1" s="1"/>
  <c r="W449" i="1" a="1"/>
  <c r="W449" i="1" s="1"/>
  <c r="W450" i="1" a="1"/>
  <c r="W450" i="1" s="1"/>
  <c r="W451" i="1" a="1"/>
  <c r="W451" i="1" s="1"/>
  <c r="W452" i="1" a="1"/>
  <c r="W452" i="1" s="1"/>
  <c r="W453" i="1" a="1"/>
  <c r="W453" i="1" s="1"/>
  <c r="W454" i="1" a="1"/>
  <c r="W454" i="1" s="1"/>
  <c r="W455" i="1" a="1"/>
  <c r="W455" i="1" s="1"/>
  <c r="W456" i="1" a="1"/>
  <c r="W456" i="1" s="1"/>
  <c r="W457" i="1" a="1"/>
  <c r="W457" i="1" s="1"/>
  <c r="W458" i="1" a="1"/>
  <c r="W458" i="1" s="1"/>
  <c r="W459" i="1" a="1"/>
  <c r="W459" i="1" s="1"/>
  <c r="W460" i="1" a="1"/>
  <c r="W460" i="1" s="1"/>
  <c r="W461" i="1" a="1"/>
  <c r="W461" i="1" s="1"/>
  <c r="W462" i="1" a="1"/>
  <c r="W462" i="1" s="1"/>
  <c r="W463" i="1" a="1"/>
  <c r="W463" i="1" s="1"/>
  <c r="W464" i="1" a="1"/>
  <c r="W464" i="1" s="1"/>
  <c r="W465" i="1" a="1"/>
  <c r="W465" i="1" s="1"/>
  <c r="W466" i="1" a="1"/>
  <c r="W466" i="1" s="1"/>
  <c r="W467" i="1" a="1"/>
  <c r="W467" i="1" s="1"/>
  <c r="W468" i="1" a="1"/>
  <c r="W468" i="1" s="1"/>
  <c r="W469" i="1" a="1"/>
  <c r="W469" i="1" s="1"/>
  <c r="W470" i="1" a="1"/>
  <c r="W470" i="1" s="1"/>
  <c r="W471" i="1" a="1"/>
  <c r="W471" i="1" s="1"/>
  <c r="W472" i="1" a="1"/>
  <c r="W472" i="1" s="1"/>
  <c r="W473" i="1" a="1"/>
  <c r="W473" i="1" s="1"/>
  <c r="W474" i="1" a="1"/>
  <c r="W474" i="1" s="1"/>
  <c r="W475" i="1" a="1"/>
  <c r="W475" i="1" s="1"/>
  <c r="W476" i="1" a="1"/>
  <c r="W476" i="1" s="1"/>
  <c r="W477" i="1" a="1"/>
  <c r="W477" i="1" s="1"/>
  <c r="W478" i="1" a="1"/>
  <c r="W478" i="1" s="1"/>
  <c r="W479" i="1" a="1"/>
  <c r="W479" i="1" s="1"/>
  <c r="W480" i="1" a="1"/>
  <c r="W480" i="1" s="1"/>
  <c r="W481" i="1" a="1"/>
  <c r="W481" i="1" s="1"/>
  <c r="W482" i="1" a="1"/>
  <c r="W482" i="1" s="1"/>
  <c r="W483" i="1" a="1"/>
  <c r="W483" i="1" s="1"/>
  <c r="W484" i="1" a="1"/>
  <c r="W484" i="1" s="1"/>
  <c r="W485" i="1" a="1"/>
  <c r="W485" i="1" s="1"/>
  <c r="W486" i="1" a="1"/>
  <c r="W486" i="1" s="1"/>
  <c r="W487" i="1" a="1"/>
  <c r="W487" i="1" s="1"/>
  <c r="W488" i="1" a="1"/>
  <c r="W488" i="1" s="1"/>
  <c r="W489" i="1" a="1"/>
  <c r="W489" i="1" s="1"/>
  <c r="W490" i="1" a="1"/>
  <c r="W490" i="1" s="1"/>
  <c r="W491" i="1" a="1"/>
  <c r="W491" i="1" s="1"/>
  <c r="W492" i="1" a="1"/>
  <c r="W492" i="1" s="1"/>
  <c r="W493" i="1" a="1"/>
  <c r="W493" i="1" s="1"/>
  <c r="W494" i="1" a="1"/>
  <c r="W494" i="1" s="1"/>
  <c r="W495" i="1" a="1"/>
  <c r="W495" i="1" s="1"/>
  <c r="W496" i="1" a="1"/>
  <c r="W496" i="1" s="1"/>
  <c r="W497" i="1" a="1"/>
  <c r="W497" i="1" s="1"/>
  <c r="W498" i="1" a="1"/>
  <c r="W498" i="1" s="1"/>
  <c r="W499" i="1" a="1"/>
  <c r="W499" i="1" s="1"/>
  <c r="W500" i="1" a="1"/>
  <c r="W500" i="1" s="1"/>
  <c r="W501" i="1" a="1"/>
  <c r="W501" i="1" s="1"/>
  <c r="W502" i="1" a="1"/>
  <c r="W502" i="1" s="1"/>
  <c r="W503" i="1" a="1"/>
  <c r="W503" i="1" s="1"/>
  <c r="W504" i="1" a="1"/>
  <c r="W504" i="1" s="1"/>
  <c r="W505" i="1" a="1"/>
  <c r="W505" i="1" s="1"/>
  <c r="W506" i="1" a="1"/>
  <c r="W506" i="1" s="1"/>
  <c r="W507" i="1" a="1"/>
  <c r="W507" i="1" s="1"/>
  <c r="W508" i="1" a="1"/>
  <c r="W508" i="1" s="1"/>
  <c r="W509" i="1" a="1"/>
  <c r="W509" i="1" s="1"/>
  <c r="W510" i="1" a="1"/>
  <c r="W510" i="1" s="1"/>
  <c r="W511" i="1" a="1"/>
  <c r="W511" i="1" s="1"/>
  <c r="W512" i="1" a="1"/>
  <c r="W512" i="1" s="1"/>
  <c r="W513" i="1" a="1"/>
  <c r="W513" i="1" s="1"/>
  <c r="W514" i="1" a="1"/>
  <c r="W514" i="1" s="1"/>
  <c r="W515" i="1" a="1"/>
  <c r="W515" i="1" s="1"/>
  <c r="W516" i="1" a="1"/>
  <c r="W516" i="1" s="1"/>
  <c r="W517" i="1" a="1"/>
  <c r="W517" i="1" s="1"/>
  <c r="W518" i="1" a="1"/>
  <c r="W518" i="1" s="1"/>
  <c r="W519" i="1" a="1"/>
  <c r="W519" i="1" s="1"/>
  <c r="W520" i="1" a="1"/>
  <c r="W520" i="1" s="1"/>
  <c r="W521" i="1" a="1"/>
  <c r="W521" i="1" s="1"/>
  <c r="W522" i="1" a="1"/>
  <c r="W522" i="1" s="1"/>
  <c r="W523" i="1" a="1"/>
  <c r="W523" i="1" s="1"/>
  <c r="W524" i="1" a="1"/>
  <c r="W524" i="1" s="1"/>
  <c r="W525" i="1" a="1"/>
  <c r="W525" i="1" s="1"/>
  <c r="W526" i="1" a="1"/>
  <c r="W526" i="1" s="1"/>
  <c r="W527" i="1" a="1"/>
  <c r="W527" i="1" s="1"/>
  <c r="W528" i="1" a="1"/>
  <c r="W528" i="1" s="1"/>
  <c r="W529" i="1" a="1"/>
  <c r="W529" i="1" s="1"/>
  <c r="W530" i="1" a="1"/>
  <c r="W530" i="1" s="1"/>
  <c r="W531" i="1" a="1"/>
  <c r="W531" i="1" s="1"/>
  <c r="W532" i="1" a="1"/>
  <c r="W532" i="1" s="1"/>
  <c r="W533" i="1" a="1"/>
  <c r="W533" i="1" s="1"/>
  <c r="W534" i="1" a="1"/>
  <c r="W534" i="1" s="1"/>
  <c r="W535" i="1" a="1"/>
  <c r="W535" i="1" s="1"/>
  <c r="W536" i="1" a="1"/>
  <c r="W536" i="1" s="1"/>
  <c r="W537" i="1" a="1"/>
  <c r="W537" i="1" s="1"/>
  <c r="W538" i="1" a="1"/>
  <c r="W538" i="1" s="1"/>
  <c r="W539" i="1" a="1"/>
  <c r="W539" i="1" s="1"/>
  <c r="W540" i="1" a="1"/>
  <c r="W540" i="1" s="1"/>
  <c r="W541" i="1" a="1"/>
  <c r="W541" i="1" s="1"/>
  <c r="W542" i="1" a="1"/>
  <c r="W542" i="1" s="1"/>
  <c r="W543" i="1" a="1"/>
  <c r="W543" i="1" s="1"/>
  <c r="W544" i="1" a="1"/>
  <c r="W544" i="1" s="1"/>
  <c r="W545" i="1" a="1"/>
  <c r="W545" i="1" s="1"/>
  <c r="W546" i="1" a="1"/>
  <c r="W546" i="1" s="1"/>
  <c r="W547" i="1" a="1"/>
  <c r="W547" i="1" s="1"/>
  <c r="W548" i="1" a="1"/>
  <c r="W548" i="1" s="1"/>
  <c r="W549" i="1" a="1"/>
  <c r="W549" i="1" s="1"/>
  <c r="W550" i="1" a="1"/>
  <c r="W550" i="1" s="1"/>
  <c r="W551" i="1" a="1"/>
  <c r="W551" i="1" s="1"/>
  <c r="W552" i="1" a="1"/>
  <c r="W552" i="1" s="1"/>
  <c r="W553" i="1" a="1"/>
  <c r="W553" i="1" s="1"/>
  <c r="W554" i="1" a="1"/>
  <c r="W554" i="1" s="1"/>
  <c r="W555" i="1" a="1"/>
  <c r="W555" i="1" s="1"/>
  <c r="W556" i="1" a="1"/>
  <c r="W556" i="1" s="1"/>
  <c r="W557" i="1" a="1"/>
  <c r="W557" i="1" s="1"/>
  <c r="W558" i="1" a="1"/>
  <c r="W558" i="1" s="1"/>
  <c r="W559" i="1" a="1"/>
  <c r="W559" i="1" s="1"/>
  <c r="W560" i="1" a="1"/>
  <c r="W560" i="1" s="1"/>
  <c r="W561" i="1" a="1"/>
  <c r="W561" i="1" s="1"/>
  <c r="W562" i="1" a="1"/>
  <c r="W562" i="1" s="1"/>
  <c r="W563" i="1" a="1"/>
  <c r="W563" i="1" s="1"/>
  <c r="W564" i="1" a="1"/>
  <c r="W564" i="1" s="1"/>
  <c r="W565" i="1" a="1"/>
  <c r="W565" i="1" s="1"/>
  <c r="W566" i="1" a="1"/>
  <c r="W566" i="1" s="1"/>
  <c r="W567" i="1" a="1"/>
  <c r="W567" i="1" s="1"/>
  <c r="W568" i="1" a="1"/>
  <c r="W568" i="1" s="1"/>
  <c r="W569" i="1" a="1"/>
  <c r="W569" i="1" s="1"/>
  <c r="W570" i="1" a="1"/>
  <c r="W570" i="1" s="1"/>
  <c r="W571" i="1" a="1"/>
  <c r="W571" i="1" s="1"/>
  <c r="W572" i="1" a="1"/>
  <c r="W572" i="1" s="1"/>
  <c r="W573" i="1" a="1"/>
  <c r="W573" i="1" s="1"/>
  <c r="W574" i="1" a="1"/>
  <c r="W574" i="1" s="1"/>
  <c r="W575" i="1" a="1"/>
  <c r="W575" i="1" s="1"/>
  <c r="W576" i="1" a="1"/>
  <c r="W576" i="1" s="1"/>
  <c r="W577" i="1" a="1"/>
  <c r="W577" i="1" s="1"/>
  <c r="W578" i="1" a="1"/>
  <c r="W578" i="1" s="1"/>
  <c r="W579" i="1" a="1"/>
  <c r="W579" i="1" s="1"/>
  <c r="W580" i="1" a="1"/>
  <c r="W580" i="1" s="1"/>
  <c r="W581" i="1" a="1"/>
  <c r="W581" i="1" s="1"/>
  <c r="W582" i="1" a="1"/>
  <c r="W582" i="1" s="1"/>
  <c r="W583" i="1" a="1"/>
  <c r="W583" i="1" s="1"/>
  <c r="W584" i="1" a="1"/>
  <c r="W584" i="1" s="1"/>
  <c r="W585" i="1" a="1"/>
  <c r="W585" i="1" s="1"/>
  <c r="W586" i="1" a="1"/>
  <c r="W586" i="1" s="1"/>
  <c r="W587" i="1" a="1"/>
  <c r="W587" i="1" s="1"/>
  <c r="W588" i="1" a="1"/>
  <c r="W588" i="1" s="1"/>
  <c r="W589" i="1" a="1"/>
  <c r="W589" i="1" s="1"/>
  <c r="W590" i="1" a="1"/>
  <c r="W590" i="1" s="1"/>
  <c r="W591" i="1" a="1"/>
  <c r="W591" i="1" s="1"/>
  <c r="W592" i="1" a="1"/>
  <c r="W592" i="1" s="1"/>
  <c r="W593" i="1" a="1"/>
  <c r="W593" i="1" s="1"/>
  <c r="W594" i="1" a="1"/>
  <c r="W594" i="1" s="1"/>
  <c r="W595" i="1" a="1"/>
  <c r="W595" i="1" s="1"/>
  <c r="W596" i="1" a="1"/>
  <c r="W596" i="1" s="1"/>
  <c r="W597" i="1" a="1"/>
  <c r="W597" i="1" s="1"/>
  <c r="W598" i="1" a="1"/>
  <c r="W598" i="1" s="1"/>
  <c r="W599" i="1" a="1"/>
  <c r="W599" i="1" s="1"/>
  <c r="W600" i="1" a="1"/>
  <c r="W600" i="1" s="1"/>
  <c r="W601" i="1" a="1"/>
  <c r="W601" i="1" s="1"/>
  <c r="W602" i="1" a="1"/>
  <c r="W602" i="1" s="1"/>
  <c r="W603" i="1" a="1"/>
  <c r="W603" i="1" s="1"/>
  <c r="W604" i="1" a="1"/>
  <c r="W604" i="1" s="1"/>
  <c r="W605" i="1" a="1"/>
  <c r="W605" i="1" s="1"/>
  <c r="W606" i="1" a="1"/>
  <c r="W606" i="1" s="1"/>
  <c r="W607" i="1" a="1"/>
  <c r="W607" i="1" s="1"/>
  <c r="W608" i="1" a="1"/>
  <c r="W608" i="1" s="1"/>
  <c r="W609" i="1" a="1"/>
  <c r="W609" i="1" s="1"/>
  <c r="W610" i="1" a="1"/>
  <c r="W610" i="1" s="1"/>
  <c r="W611" i="1" a="1"/>
  <c r="W611" i="1" s="1"/>
  <c r="W612" i="1" a="1"/>
  <c r="W612" i="1" s="1"/>
  <c r="W613" i="1" a="1"/>
  <c r="W613" i="1" s="1"/>
  <c r="W614" i="1" a="1"/>
  <c r="W614" i="1" s="1"/>
  <c r="W615" i="1" a="1"/>
  <c r="W615" i="1" s="1"/>
  <c r="W616" i="1" a="1"/>
  <c r="W616" i="1" s="1"/>
  <c r="W617" i="1" a="1"/>
  <c r="W617" i="1" s="1"/>
  <c r="W618" i="1" a="1"/>
  <c r="W618" i="1" s="1"/>
  <c r="W619" i="1" a="1"/>
  <c r="W619" i="1" s="1"/>
  <c r="W620" i="1" a="1"/>
  <c r="W620" i="1" s="1"/>
  <c r="W621" i="1" a="1"/>
  <c r="W621" i="1" s="1"/>
  <c r="W622" i="1" a="1"/>
  <c r="W622" i="1" s="1"/>
  <c r="W623" i="1" a="1"/>
  <c r="W623" i="1" s="1"/>
  <c r="W624" i="1" a="1"/>
  <c r="W624" i="1" s="1"/>
  <c r="W625" i="1" a="1"/>
  <c r="W625" i="1" s="1"/>
  <c r="W626" i="1" a="1"/>
  <c r="W626" i="1" s="1"/>
  <c r="W627" i="1" a="1"/>
  <c r="W627" i="1" s="1"/>
  <c r="W628" i="1" a="1"/>
  <c r="W628" i="1" s="1"/>
  <c r="W629" i="1" a="1"/>
  <c r="W629" i="1" s="1"/>
  <c r="W630" i="1" a="1"/>
  <c r="W630" i="1" s="1"/>
  <c r="W631" i="1" a="1"/>
  <c r="W631" i="1" s="1"/>
  <c r="W632" i="1" a="1"/>
  <c r="W632" i="1" s="1"/>
  <c r="W633" i="1" a="1"/>
  <c r="W633" i="1" s="1"/>
  <c r="W634" i="1" a="1"/>
  <c r="W634" i="1" s="1"/>
  <c r="W635" i="1" a="1"/>
  <c r="W635" i="1" s="1"/>
  <c r="W636" i="1" a="1"/>
  <c r="W636" i="1" s="1"/>
  <c r="W637" i="1" a="1"/>
  <c r="W637" i="1" s="1"/>
  <c r="W638" i="1" a="1"/>
  <c r="W638" i="1" s="1"/>
  <c r="W639" i="1" a="1"/>
  <c r="W639" i="1" s="1"/>
  <c r="W640" i="1" a="1"/>
  <c r="W640" i="1" s="1"/>
  <c r="W641" i="1" a="1"/>
  <c r="W641" i="1" s="1"/>
  <c r="W642" i="1" a="1"/>
  <c r="W642" i="1" s="1"/>
  <c r="W643" i="1" a="1"/>
  <c r="W643" i="1" s="1"/>
  <c r="W644" i="1" a="1"/>
  <c r="W644" i="1" s="1"/>
  <c r="W645" i="1" a="1"/>
  <c r="W645" i="1" s="1"/>
  <c r="W646" i="1" a="1"/>
  <c r="W646" i="1" s="1"/>
  <c r="W647" i="1" a="1"/>
  <c r="W647" i="1" s="1"/>
  <c r="W648" i="1" a="1"/>
  <c r="W648" i="1" s="1"/>
  <c r="W649" i="1" a="1"/>
  <c r="W649" i="1" s="1"/>
  <c r="W650" i="1" a="1"/>
  <c r="W650" i="1" s="1"/>
  <c r="W651" i="1" a="1"/>
  <c r="W651" i="1" s="1"/>
  <c r="W652" i="1" a="1"/>
  <c r="W652" i="1" s="1"/>
  <c r="W653" i="1" a="1"/>
  <c r="W653" i="1" s="1"/>
  <c r="W654" i="1" a="1"/>
  <c r="W654" i="1" s="1"/>
  <c r="W655" i="1" a="1"/>
  <c r="W655" i="1" s="1"/>
  <c r="W656" i="1" a="1"/>
  <c r="W656" i="1" s="1"/>
  <c r="W657" i="1" a="1"/>
  <c r="W657" i="1" s="1"/>
  <c r="W658" i="1" a="1"/>
  <c r="W658" i="1" s="1"/>
  <c r="W659" i="1" a="1"/>
  <c r="W659" i="1" s="1"/>
  <c r="W660" i="1" a="1"/>
  <c r="W660" i="1" s="1"/>
  <c r="W661" i="1" a="1"/>
  <c r="W661" i="1" s="1"/>
  <c r="W662" i="1" a="1"/>
  <c r="W662" i="1" s="1"/>
  <c r="W663" i="1" a="1"/>
  <c r="W663" i="1" s="1"/>
  <c r="W664" i="1" a="1"/>
  <c r="W664" i="1" s="1"/>
  <c r="W665" i="1" a="1"/>
  <c r="W665" i="1" s="1"/>
  <c r="W666" i="1" a="1"/>
  <c r="W666" i="1" s="1"/>
  <c r="W667" i="1" a="1"/>
  <c r="W667" i="1" s="1"/>
  <c r="W668" i="1" a="1"/>
  <c r="W668" i="1" s="1"/>
  <c r="W669" i="1" a="1"/>
  <c r="W669" i="1" s="1"/>
  <c r="W670" i="1" a="1"/>
  <c r="W670" i="1" s="1"/>
  <c r="W671" i="1" a="1"/>
  <c r="W671" i="1" s="1"/>
  <c r="W672" i="1" a="1"/>
  <c r="W672" i="1" s="1"/>
  <c r="W673" i="1" a="1"/>
  <c r="W673" i="1" s="1"/>
  <c r="W674" i="1" a="1"/>
  <c r="W674" i="1" s="1"/>
  <c r="W675" i="1" a="1"/>
  <c r="W675" i="1" s="1"/>
  <c r="W676" i="1" a="1"/>
  <c r="W676" i="1" s="1"/>
  <c r="W677" i="1" a="1"/>
  <c r="W677" i="1" s="1"/>
  <c r="W678" i="1" a="1"/>
  <c r="W678" i="1" s="1"/>
  <c r="W679" i="1" a="1"/>
  <c r="W679" i="1" s="1"/>
  <c r="W680" i="1" a="1"/>
  <c r="W680" i="1" s="1"/>
  <c r="W681" i="1" a="1"/>
  <c r="W681" i="1" s="1"/>
  <c r="W682" i="1" a="1"/>
  <c r="W682" i="1" s="1"/>
  <c r="W683" i="1" a="1"/>
  <c r="W683" i="1" s="1"/>
  <c r="W684" i="1" a="1"/>
  <c r="W684" i="1" s="1"/>
  <c r="W685" i="1" a="1"/>
  <c r="W685" i="1" s="1"/>
  <c r="W686" i="1" a="1"/>
  <c r="W686" i="1" s="1"/>
  <c r="W687" i="1" a="1"/>
  <c r="W687" i="1" s="1"/>
  <c r="W688" i="1" a="1"/>
  <c r="W688" i="1" s="1"/>
  <c r="W689" i="1" a="1"/>
  <c r="W689" i="1" s="1"/>
  <c r="W690" i="1" a="1"/>
  <c r="W690" i="1" s="1"/>
  <c r="W691" i="1" a="1"/>
  <c r="W691" i="1" s="1"/>
  <c r="W692" i="1" a="1"/>
  <c r="W692" i="1" s="1"/>
  <c r="W693" i="1" a="1"/>
  <c r="W693" i="1" s="1"/>
  <c r="W694" i="1" a="1"/>
  <c r="W694" i="1" s="1"/>
  <c r="W695" i="1" a="1"/>
  <c r="W695" i="1" s="1"/>
  <c r="W696" i="1" a="1"/>
  <c r="W696" i="1" s="1"/>
  <c r="W697" i="1" a="1"/>
  <c r="W697" i="1" s="1"/>
  <c r="W698" i="1" a="1"/>
  <c r="W698" i="1" s="1"/>
  <c r="W699" i="1" a="1"/>
  <c r="W699" i="1" s="1"/>
  <c r="W700" i="1" a="1"/>
  <c r="W700" i="1" s="1"/>
  <c r="W701" i="1" a="1"/>
  <c r="W701" i="1" s="1"/>
  <c r="W702" i="1" a="1"/>
  <c r="W702" i="1" s="1"/>
  <c r="W703" i="1" a="1"/>
  <c r="W703" i="1" s="1"/>
  <c r="W704" i="1" a="1"/>
  <c r="W704" i="1" s="1"/>
  <c r="W705" i="1" a="1"/>
  <c r="W705" i="1" s="1"/>
  <c r="W706" i="1" a="1"/>
  <c r="W706" i="1" s="1"/>
  <c r="W707" i="1" a="1"/>
  <c r="W707" i="1" s="1"/>
  <c r="W708" i="1" a="1"/>
  <c r="W708" i="1" s="1"/>
  <c r="W709" i="1" a="1"/>
  <c r="W709" i="1" s="1"/>
  <c r="W710" i="1" a="1"/>
  <c r="W710" i="1" s="1"/>
  <c r="W711" i="1" a="1"/>
  <c r="W711" i="1" s="1"/>
  <c r="W712" i="1" a="1"/>
  <c r="W712" i="1" s="1"/>
  <c r="W713" i="1" a="1"/>
  <c r="W713" i="1" s="1"/>
  <c r="W714" i="1" a="1"/>
  <c r="W714" i="1" s="1"/>
  <c r="W715" i="1" a="1"/>
  <c r="W715" i="1" s="1"/>
  <c r="W716" i="1" a="1"/>
  <c r="W716" i="1" s="1"/>
  <c r="W717" i="1" a="1"/>
  <c r="W717" i="1" s="1"/>
  <c r="W718" i="1" a="1"/>
  <c r="W718" i="1" s="1"/>
  <c r="W719" i="1" a="1"/>
  <c r="W719" i="1" s="1"/>
  <c r="W720" i="1" a="1"/>
  <c r="W720" i="1" s="1"/>
  <c r="W721" i="1" a="1"/>
  <c r="W721" i="1" s="1"/>
  <c r="W722" i="1" a="1"/>
  <c r="W722" i="1" s="1"/>
  <c r="W723" i="1" a="1"/>
  <c r="W723" i="1" s="1"/>
  <c r="W724" i="1" a="1"/>
  <c r="W724" i="1" s="1"/>
  <c r="W725" i="1" a="1"/>
  <c r="W725" i="1" s="1"/>
  <c r="W726" i="1" a="1"/>
  <c r="W726" i="1" s="1"/>
  <c r="W727" i="1" a="1"/>
  <c r="W727" i="1" s="1"/>
  <c r="W728" i="1" a="1"/>
  <c r="W728" i="1" s="1"/>
  <c r="W729" i="1" a="1"/>
  <c r="W729" i="1" s="1"/>
  <c r="W730" i="1" a="1"/>
  <c r="W730" i="1" s="1"/>
  <c r="W731" i="1" a="1"/>
  <c r="W731" i="1" s="1"/>
  <c r="W732" i="1" a="1"/>
  <c r="W732" i="1" s="1"/>
  <c r="W733" i="1" a="1"/>
  <c r="W733" i="1" s="1"/>
  <c r="W734" i="1" a="1"/>
  <c r="W734" i="1" s="1"/>
  <c r="W735" i="1" a="1"/>
  <c r="W735" i="1" s="1"/>
  <c r="W736" i="1" a="1"/>
  <c r="W736" i="1" s="1"/>
  <c r="W737" i="1" a="1"/>
  <c r="W737" i="1" s="1"/>
  <c r="W738" i="1" a="1"/>
  <c r="W738" i="1" s="1"/>
  <c r="W739" i="1" a="1"/>
  <c r="W739" i="1" s="1"/>
  <c r="W740" i="1" a="1"/>
  <c r="W740" i="1" s="1"/>
  <c r="W741" i="1" a="1"/>
  <c r="W741" i="1" s="1"/>
  <c r="W742" i="1" a="1"/>
  <c r="W742" i="1" s="1"/>
  <c r="W743" i="1" a="1"/>
  <c r="W743" i="1" s="1"/>
  <c r="W744" i="1" a="1"/>
  <c r="W744" i="1" s="1"/>
  <c r="W745" i="1" a="1"/>
  <c r="W745" i="1" s="1"/>
  <c r="W746" i="1" a="1"/>
  <c r="W746" i="1" s="1"/>
  <c r="W747" i="1" a="1"/>
  <c r="W747" i="1" s="1"/>
  <c r="W748" i="1" a="1"/>
  <c r="W748" i="1" s="1"/>
  <c r="W749" i="1" a="1"/>
  <c r="W749" i="1" s="1"/>
  <c r="W750" i="1" a="1"/>
  <c r="W750" i="1" s="1"/>
  <c r="W751" i="1" a="1"/>
  <c r="W751" i="1" s="1"/>
  <c r="W752" i="1" a="1"/>
  <c r="W752" i="1" s="1"/>
  <c r="W753" i="1" a="1"/>
  <c r="W753" i="1" s="1"/>
  <c r="W754" i="1" a="1"/>
  <c r="W754" i="1" s="1"/>
  <c r="W755" i="1" a="1"/>
  <c r="W755" i="1" s="1"/>
  <c r="W756" i="1" a="1"/>
  <c r="W756" i="1" s="1"/>
  <c r="W757" i="1" a="1"/>
  <c r="W757" i="1" s="1"/>
  <c r="W758" i="1" a="1"/>
  <c r="W758" i="1" s="1"/>
  <c r="W759" i="1" a="1"/>
  <c r="W759" i="1" s="1"/>
  <c r="W760" i="1" a="1"/>
  <c r="W760" i="1" s="1"/>
  <c r="W761" i="1" a="1"/>
  <c r="W761" i="1" s="1"/>
  <c r="W762" i="1" a="1"/>
  <c r="W762" i="1" s="1"/>
  <c r="W763" i="1" a="1"/>
  <c r="W763" i="1" s="1"/>
  <c r="W764" i="1" a="1"/>
  <c r="W764" i="1" s="1"/>
  <c r="W765" i="1" a="1"/>
  <c r="W765" i="1" s="1"/>
  <c r="W766" i="1" a="1"/>
  <c r="W766" i="1" s="1"/>
  <c r="W767" i="1" a="1"/>
  <c r="W767" i="1" s="1"/>
  <c r="W768" i="1" a="1"/>
  <c r="W768" i="1" s="1"/>
  <c r="W769" i="1" a="1"/>
  <c r="W769" i="1" s="1"/>
  <c r="W770" i="1" a="1"/>
  <c r="W770" i="1" s="1"/>
  <c r="W771" i="1" a="1"/>
  <c r="W771" i="1" s="1"/>
  <c r="W772" i="1" a="1"/>
  <c r="W772" i="1" s="1"/>
  <c r="W773" i="1" a="1"/>
  <c r="W773" i="1" s="1"/>
  <c r="W774" i="1" a="1"/>
  <c r="W774" i="1" s="1"/>
  <c r="W775" i="1" a="1"/>
  <c r="W775" i="1" s="1"/>
  <c r="W776" i="1" a="1"/>
  <c r="W776" i="1" s="1"/>
  <c r="W777" i="1" a="1"/>
  <c r="W777" i="1" s="1"/>
  <c r="W778" i="1" a="1"/>
  <c r="W778" i="1" s="1"/>
  <c r="W779" i="1" a="1"/>
  <c r="W779" i="1" s="1"/>
  <c r="W780" i="1" a="1"/>
  <c r="W780" i="1" s="1"/>
  <c r="W781" i="1" a="1"/>
  <c r="W781" i="1" s="1"/>
  <c r="W782" i="1" a="1"/>
  <c r="W782" i="1" s="1"/>
  <c r="W783" i="1" a="1"/>
  <c r="W783" i="1" s="1"/>
  <c r="W784" i="1" a="1"/>
  <c r="W784" i="1" s="1"/>
  <c r="W785" i="1" a="1"/>
  <c r="W785" i="1" s="1"/>
  <c r="W786" i="1" a="1"/>
  <c r="W786" i="1" s="1"/>
  <c r="W787" i="1" a="1"/>
  <c r="W787" i="1" s="1"/>
  <c r="W788" i="1" a="1"/>
  <c r="W788" i="1" s="1"/>
  <c r="W789" i="1" a="1"/>
  <c r="W789" i="1" s="1"/>
  <c r="W790" i="1" a="1"/>
  <c r="W790" i="1" s="1"/>
  <c r="W791" i="1" a="1"/>
  <c r="W791" i="1" s="1"/>
  <c r="W792" i="1" a="1"/>
  <c r="W792" i="1" s="1"/>
  <c r="W793" i="1" a="1"/>
  <c r="W793" i="1" s="1"/>
  <c r="W794" i="1" a="1"/>
  <c r="W794" i="1" s="1"/>
  <c r="W795" i="1" a="1"/>
  <c r="W795" i="1" s="1"/>
  <c r="W796" i="1" a="1"/>
  <c r="W796" i="1" s="1"/>
  <c r="W797" i="1" a="1"/>
  <c r="W797" i="1" s="1"/>
  <c r="W798" i="1" a="1"/>
  <c r="W798" i="1" s="1"/>
  <c r="W799" i="1" a="1"/>
  <c r="W799" i="1" s="1"/>
  <c r="W800" i="1" a="1"/>
  <c r="W800" i="1" s="1"/>
  <c r="W801" i="1" a="1"/>
  <c r="W801" i="1" s="1"/>
  <c r="W802" i="1" a="1"/>
  <c r="W802" i="1" s="1"/>
  <c r="W803" i="1" a="1"/>
  <c r="W803" i="1" s="1"/>
  <c r="W804" i="1" a="1"/>
  <c r="W804" i="1" s="1"/>
  <c r="W805" i="1" a="1"/>
  <c r="W805" i="1" s="1"/>
  <c r="W806" i="1" a="1"/>
  <c r="W806" i="1" s="1"/>
  <c r="W807" i="1" a="1"/>
  <c r="W807" i="1" s="1"/>
  <c r="W808" i="1" a="1"/>
  <c r="W808" i="1" s="1"/>
  <c r="W809" i="1" a="1"/>
  <c r="W809" i="1" s="1"/>
  <c r="W810" i="1" a="1"/>
  <c r="W810" i="1" s="1"/>
  <c r="W811" i="1" a="1"/>
  <c r="W811" i="1" s="1"/>
  <c r="W812" i="1" a="1"/>
  <c r="W812" i="1" s="1"/>
  <c r="W813" i="1" a="1"/>
  <c r="W813" i="1" s="1"/>
  <c r="W814" i="1" a="1"/>
  <c r="W814" i="1" s="1"/>
  <c r="W815" i="1" a="1"/>
  <c r="W815" i="1" s="1"/>
  <c r="W816" i="1" a="1"/>
  <c r="W816" i="1" s="1"/>
  <c r="W817" i="1" a="1"/>
  <c r="W817" i="1" s="1"/>
  <c r="W818" i="1" a="1"/>
  <c r="W818" i="1" s="1"/>
  <c r="W819" i="1" a="1"/>
  <c r="W819" i="1" s="1"/>
  <c r="W820" i="1" a="1"/>
  <c r="W820" i="1" s="1"/>
  <c r="W821" i="1" a="1"/>
  <c r="W821" i="1" s="1"/>
  <c r="W822" i="1" a="1"/>
  <c r="W822" i="1" s="1"/>
  <c r="W823" i="1" a="1"/>
  <c r="W823" i="1" s="1"/>
  <c r="W824" i="1" a="1"/>
  <c r="W824" i="1" s="1"/>
  <c r="W825" i="1" a="1"/>
  <c r="W825" i="1" s="1"/>
  <c r="W826" i="1" a="1"/>
  <c r="W826" i="1" s="1"/>
  <c r="W827" i="1" a="1"/>
  <c r="W827" i="1" s="1"/>
  <c r="W828" i="1" a="1"/>
  <c r="W828" i="1" s="1"/>
  <c r="W829" i="1" a="1"/>
  <c r="W829" i="1" s="1"/>
  <c r="W830" i="1" a="1"/>
  <c r="W830" i="1" s="1"/>
  <c r="W831" i="1" a="1"/>
  <c r="W831" i="1" s="1"/>
  <c r="W832" i="1" a="1"/>
  <c r="W832" i="1" s="1"/>
  <c r="W833" i="1" a="1"/>
  <c r="W833" i="1" s="1"/>
  <c r="W834" i="1" a="1"/>
  <c r="W834" i="1" s="1"/>
  <c r="W835" i="1" a="1"/>
  <c r="W835" i="1" s="1"/>
  <c r="W836" i="1" a="1"/>
  <c r="W836" i="1" s="1"/>
  <c r="W837" i="1" a="1"/>
  <c r="W837" i="1" s="1"/>
  <c r="W838" i="1" a="1"/>
  <c r="W838" i="1" s="1"/>
  <c r="W839" i="1" a="1"/>
  <c r="W839" i="1" s="1"/>
  <c r="W840" i="1" a="1"/>
  <c r="W840" i="1" s="1"/>
  <c r="W841" i="1" a="1"/>
  <c r="W841" i="1" s="1"/>
  <c r="W842" i="1" a="1"/>
  <c r="W842" i="1" s="1"/>
  <c r="W843" i="1" a="1"/>
  <c r="W843" i="1" s="1"/>
  <c r="W844" i="1" a="1"/>
  <c r="W844" i="1" s="1"/>
  <c r="W845" i="1" a="1"/>
  <c r="W845" i="1" s="1"/>
  <c r="W846" i="1" a="1"/>
  <c r="W846" i="1" s="1"/>
  <c r="W847" i="1" a="1"/>
  <c r="W847" i="1" s="1"/>
  <c r="W848" i="1" a="1"/>
  <c r="W848" i="1" s="1"/>
  <c r="W849" i="1" a="1"/>
  <c r="W849" i="1" s="1"/>
  <c r="W850" i="1" a="1"/>
  <c r="W850" i="1" s="1"/>
  <c r="W851" i="1" a="1"/>
  <c r="W851" i="1" s="1"/>
  <c r="W852" i="1" a="1"/>
  <c r="W852" i="1" s="1"/>
  <c r="W853" i="1" a="1"/>
  <c r="W853" i="1" s="1"/>
  <c r="W854" i="1" a="1"/>
  <c r="W854" i="1" s="1"/>
  <c r="W855" i="1" a="1"/>
  <c r="W855" i="1" s="1"/>
  <c r="W856" i="1" a="1"/>
  <c r="W856" i="1" s="1"/>
  <c r="W857" i="1" a="1"/>
  <c r="W857" i="1" s="1"/>
  <c r="W858" i="1" a="1"/>
  <c r="W858" i="1" s="1"/>
  <c r="W859" i="1" a="1"/>
  <c r="W859" i="1" s="1"/>
  <c r="W860" i="1" a="1"/>
  <c r="W860" i="1" s="1"/>
  <c r="W861" i="1" a="1"/>
  <c r="W861" i="1" s="1"/>
  <c r="W862" i="1" a="1"/>
  <c r="W862" i="1" s="1"/>
  <c r="W863" i="1" a="1"/>
  <c r="W863" i="1" s="1"/>
  <c r="W864" i="1" a="1"/>
  <c r="W864" i="1" s="1"/>
  <c r="W865" i="1" a="1"/>
  <c r="W865" i="1" s="1"/>
  <c r="W866" i="1" a="1"/>
  <c r="W866" i="1" s="1"/>
  <c r="W867" i="1" a="1"/>
  <c r="W867" i="1" s="1"/>
  <c r="W868" i="1" a="1"/>
  <c r="W868" i="1" s="1"/>
  <c r="W869" i="1" a="1"/>
  <c r="W869" i="1" s="1"/>
  <c r="W870" i="1" a="1"/>
  <c r="W870" i="1" s="1"/>
  <c r="W871" i="1" a="1"/>
  <c r="W871" i="1" s="1"/>
  <c r="W872" i="1" a="1"/>
  <c r="W872" i="1" s="1"/>
  <c r="W873" i="1" a="1"/>
  <c r="W873" i="1" s="1"/>
  <c r="W874" i="1" a="1"/>
  <c r="W874" i="1" s="1"/>
  <c r="W875" i="1" a="1"/>
  <c r="W875" i="1" s="1"/>
  <c r="W876" i="1" a="1"/>
  <c r="W876" i="1" s="1"/>
  <c r="W877" i="1" a="1"/>
  <c r="W877" i="1" s="1"/>
  <c r="W878" i="1" a="1"/>
  <c r="W878" i="1" s="1"/>
  <c r="W879" i="1" a="1"/>
  <c r="W879" i="1" s="1"/>
  <c r="W880" i="1" a="1"/>
  <c r="W880" i="1" s="1"/>
  <c r="W881" i="1" a="1"/>
  <c r="W881" i="1" s="1"/>
  <c r="W882" i="1" a="1"/>
  <c r="W882" i="1" s="1"/>
  <c r="W883" i="1" a="1"/>
  <c r="W883" i="1" s="1"/>
  <c r="W884" i="1" a="1"/>
  <c r="W884" i="1" s="1"/>
  <c r="W885" i="1" a="1"/>
  <c r="W885" i="1" s="1"/>
  <c r="W886" i="1" a="1"/>
  <c r="W886" i="1" s="1"/>
  <c r="W887" i="1" a="1"/>
  <c r="W887" i="1" s="1"/>
  <c r="W888" i="1" a="1"/>
  <c r="W888" i="1" s="1"/>
  <c r="W889" i="1" a="1"/>
  <c r="W889" i="1" s="1"/>
  <c r="W890" i="1" a="1"/>
  <c r="W890" i="1" s="1"/>
  <c r="W891" i="1" a="1"/>
  <c r="W891" i="1" s="1"/>
  <c r="W892" i="1" a="1"/>
  <c r="W892" i="1" s="1"/>
  <c r="W893" i="1" a="1"/>
  <c r="W893" i="1" s="1"/>
  <c r="W894" i="1" a="1"/>
  <c r="W894" i="1" s="1"/>
  <c r="W895" i="1" a="1"/>
  <c r="W895" i="1" s="1"/>
  <c r="W896" i="1" a="1"/>
  <c r="W896" i="1" s="1"/>
  <c r="W897" i="1" a="1"/>
  <c r="W897" i="1" s="1"/>
  <c r="W898" i="1" a="1"/>
  <c r="W898" i="1" s="1"/>
  <c r="W899" i="1" a="1"/>
  <c r="W899" i="1" s="1"/>
  <c r="W900" i="1" a="1"/>
  <c r="W900" i="1" s="1"/>
  <c r="W901" i="1" a="1"/>
  <c r="W901" i="1" s="1"/>
  <c r="W902" i="1" a="1"/>
  <c r="W902" i="1" s="1"/>
  <c r="W903" i="1" a="1"/>
  <c r="W903" i="1" s="1"/>
  <c r="W904" i="1" a="1"/>
  <c r="W904" i="1" s="1"/>
  <c r="W905" i="1" a="1"/>
  <c r="W905" i="1" s="1"/>
  <c r="W906" i="1" a="1"/>
  <c r="W906" i="1" s="1"/>
  <c r="W907" i="1" a="1"/>
  <c r="W907" i="1" s="1"/>
  <c r="W908" i="1" a="1"/>
  <c r="W908" i="1" s="1"/>
  <c r="W909" i="1" a="1"/>
  <c r="W909" i="1" s="1"/>
  <c r="W910" i="1" a="1"/>
  <c r="W910" i="1" s="1"/>
  <c r="W911" i="1" a="1"/>
  <c r="W911" i="1" s="1"/>
  <c r="W912" i="1" a="1"/>
  <c r="W912" i="1" s="1"/>
  <c r="W913" i="1" a="1"/>
  <c r="W913" i="1" s="1"/>
  <c r="W914" i="1" a="1"/>
  <c r="W914" i="1" s="1"/>
  <c r="W915" i="1" a="1"/>
  <c r="W915" i="1" s="1"/>
  <c r="W916" i="1" a="1"/>
  <c r="W916" i="1" s="1"/>
  <c r="W917" i="1" a="1"/>
  <c r="W917" i="1" s="1"/>
  <c r="W918" i="1" a="1"/>
  <c r="W918" i="1" s="1"/>
  <c r="W919" i="1" a="1"/>
  <c r="W919" i="1" s="1"/>
  <c r="W920" i="1" a="1"/>
  <c r="W920" i="1" s="1"/>
  <c r="W921" i="1" a="1"/>
  <c r="W921" i="1" s="1"/>
  <c r="W922" i="1" a="1"/>
  <c r="W922" i="1" s="1"/>
  <c r="W923" i="1" a="1"/>
  <c r="W923" i="1" s="1"/>
  <c r="W924" i="1" a="1"/>
  <c r="W924" i="1" s="1"/>
  <c r="W925" i="1" a="1"/>
  <c r="W925" i="1" s="1"/>
  <c r="W926" i="1" a="1"/>
  <c r="W926" i="1" s="1"/>
  <c r="W927" i="1" a="1"/>
  <c r="W927" i="1" s="1"/>
  <c r="W928" i="1" a="1"/>
  <c r="W928" i="1" s="1"/>
  <c r="W929" i="1" a="1"/>
  <c r="W929" i="1" s="1"/>
  <c r="W930" i="1" a="1"/>
  <c r="W930" i="1" s="1"/>
  <c r="W931" i="1" a="1"/>
  <c r="W931" i="1" s="1"/>
  <c r="W932" i="1" a="1"/>
  <c r="W932" i="1" s="1"/>
  <c r="W933" i="1" a="1"/>
  <c r="W933" i="1" s="1"/>
  <c r="W934" i="1" a="1"/>
  <c r="W934" i="1" s="1"/>
  <c r="W935" i="1" a="1"/>
  <c r="W935" i="1" s="1"/>
  <c r="W936" i="1" a="1"/>
  <c r="W936" i="1" s="1"/>
  <c r="W937" i="1" a="1"/>
  <c r="W937" i="1" s="1"/>
  <c r="W938" i="1" a="1"/>
  <c r="W938" i="1" s="1"/>
  <c r="W939" i="1" a="1"/>
  <c r="W939" i="1" s="1"/>
  <c r="W940" i="1" a="1"/>
  <c r="W940" i="1" s="1"/>
  <c r="W941" i="1" a="1"/>
  <c r="W941" i="1" s="1"/>
  <c r="W942" i="1" a="1"/>
  <c r="W942" i="1" s="1"/>
  <c r="W943" i="1" a="1"/>
  <c r="W943" i="1" s="1"/>
  <c r="W944" i="1" a="1"/>
  <c r="W944" i="1" s="1"/>
  <c r="W945" i="1" a="1"/>
  <c r="W945" i="1" s="1"/>
  <c r="W946" i="1" a="1"/>
  <c r="W946" i="1" s="1"/>
  <c r="W947" i="1" a="1"/>
  <c r="W947" i="1" s="1"/>
  <c r="W948" i="1" a="1"/>
  <c r="W948" i="1" s="1"/>
  <c r="W949" i="1" a="1"/>
  <c r="W949" i="1" s="1"/>
  <c r="W950" i="1" a="1"/>
  <c r="W950" i="1" s="1"/>
  <c r="W951" i="1" a="1"/>
  <c r="W951" i="1" s="1"/>
  <c r="W952" i="1" a="1"/>
  <c r="W952" i="1" s="1"/>
  <c r="W953" i="1" a="1"/>
  <c r="W953" i="1" s="1"/>
  <c r="W954" i="1" a="1"/>
  <c r="W954" i="1" s="1"/>
  <c r="W955" i="1" a="1"/>
  <c r="W955" i="1" s="1"/>
  <c r="W956" i="1" a="1"/>
  <c r="W956" i="1" s="1"/>
  <c r="W957" i="1" a="1"/>
  <c r="W957" i="1" s="1"/>
  <c r="W958" i="1" a="1"/>
  <c r="W958" i="1" s="1"/>
  <c r="W959" i="1" a="1"/>
  <c r="W959" i="1" s="1"/>
  <c r="W960" i="1" a="1"/>
  <c r="W960" i="1" s="1"/>
  <c r="W961" i="1" a="1"/>
  <c r="W961" i="1" s="1"/>
  <c r="W962" i="1" a="1"/>
  <c r="W962" i="1" s="1"/>
  <c r="W963" i="1" a="1"/>
  <c r="W963" i="1" s="1"/>
  <c r="W964" i="1" a="1"/>
  <c r="W964" i="1" s="1"/>
  <c r="W965" i="1" a="1"/>
  <c r="W965" i="1" s="1"/>
  <c r="W966" i="1" a="1"/>
  <c r="W966" i="1" s="1"/>
  <c r="W967" i="1" a="1"/>
  <c r="W967" i="1" s="1"/>
  <c r="W968" i="1" a="1"/>
  <c r="W968" i="1" s="1"/>
  <c r="W969" i="1" a="1"/>
  <c r="W969" i="1" s="1"/>
  <c r="W970" i="1" a="1"/>
  <c r="W970" i="1" s="1"/>
  <c r="W971" i="1" a="1"/>
  <c r="W971" i="1" s="1"/>
  <c r="W972" i="1" a="1"/>
  <c r="W972" i="1" s="1"/>
  <c r="W973" i="1" a="1"/>
  <c r="W973" i="1" s="1"/>
  <c r="W974" i="1" a="1"/>
  <c r="W974" i="1" s="1"/>
  <c r="W975" i="1" a="1"/>
  <c r="W975" i="1" s="1"/>
  <c r="W976" i="1" a="1"/>
  <c r="W976" i="1" s="1"/>
  <c r="W977" i="1" a="1"/>
  <c r="W977" i="1" s="1"/>
  <c r="W978" i="1" a="1"/>
  <c r="W978" i="1" s="1"/>
  <c r="W979" i="1" a="1"/>
  <c r="W979" i="1" s="1"/>
  <c r="W980" i="1" a="1"/>
  <c r="W980" i="1" s="1"/>
  <c r="W981" i="1" a="1"/>
  <c r="W981" i="1" s="1"/>
  <c r="W982" i="1" a="1"/>
  <c r="W982" i="1" s="1"/>
  <c r="W983" i="1" a="1"/>
  <c r="W983" i="1" s="1"/>
  <c r="W984" i="1" a="1"/>
  <c r="W984" i="1" s="1"/>
  <c r="W985" i="1" a="1"/>
  <c r="W985" i="1" s="1"/>
  <c r="W986" i="1" a="1"/>
  <c r="W986" i="1" s="1"/>
  <c r="W987" i="1" a="1"/>
  <c r="W987" i="1" s="1"/>
  <c r="W988" i="1" a="1"/>
  <c r="W988" i="1" s="1"/>
  <c r="W989" i="1" a="1"/>
  <c r="W989" i="1" s="1"/>
  <c r="W990" i="1" a="1"/>
  <c r="W990" i="1" s="1"/>
  <c r="W991" i="1" a="1"/>
  <c r="W991" i="1" s="1"/>
  <c r="W992" i="1" a="1"/>
  <c r="W992" i="1" s="1"/>
  <c r="W993" i="1" a="1"/>
  <c r="W993" i="1" s="1"/>
  <c r="W994" i="1" a="1"/>
  <c r="W994" i="1" s="1"/>
  <c r="W995" i="1" a="1"/>
  <c r="W995" i="1" s="1"/>
  <c r="W996" i="1" a="1"/>
  <c r="W996" i="1" s="1"/>
  <c r="W997" i="1" a="1"/>
  <c r="W997" i="1" s="1"/>
  <c r="W998" i="1" a="1"/>
  <c r="W998" i="1" s="1"/>
  <c r="W999" i="1" a="1"/>
  <c r="W999" i="1" s="1"/>
  <c r="W1000" i="1" a="1"/>
  <c r="W1000" i="1" s="1"/>
  <c r="W1001" i="1" a="1"/>
  <c r="W1001" i="1" s="1"/>
  <c r="W1002" i="1" a="1"/>
  <c r="W1002" i="1" s="1"/>
  <c r="W1003" i="1" a="1"/>
  <c r="W1003" i="1" s="1"/>
  <c r="W1004" i="1" a="1"/>
  <c r="W1004" i="1" s="1"/>
  <c r="W1005" i="1" a="1"/>
  <c r="W1005" i="1" s="1"/>
  <c r="W1006" i="1" a="1"/>
  <c r="W1006" i="1" s="1"/>
  <c r="W1007" i="1" a="1"/>
  <c r="W1007" i="1" s="1"/>
  <c r="W1008" i="1" a="1"/>
  <c r="W1008" i="1" s="1"/>
  <c r="W1009" i="1" a="1"/>
  <c r="W1009" i="1" s="1"/>
  <c r="W1010" i="1" a="1"/>
  <c r="W1010" i="1" s="1"/>
  <c r="W1011" i="1" a="1"/>
  <c r="W1011" i="1" s="1"/>
  <c r="W1012" i="1" a="1"/>
  <c r="W1012" i="1" s="1"/>
  <c r="W1013" i="1" a="1"/>
  <c r="W1013" i="1" s="1"/>
  <c r="W1014" i="1" a="1"/>
  <c r="W1014" i="1" s="1"/>
  <c r="W1015" i="1" a="1"/>
  <c r="W1015" i="1" s="1"/>
  <c r="W1016" i="1" a="1"/>
  <c r="W1016" i="1" s="1"/>
  <c r="W1017" i="1" a="1"/>
  <c r="W1017" i="1" s="1"/>
  <c r="W1018" i="1" a="1"/>
  <c r="W1018" i="1" s="1"/>
  <c r="W1019" i="1" a="1"/>
  <c r="W1019" i="1" s="1"/>
  <c r="W1020" i="1" a="1"/>
  <c r="W1020" i="1" s="1"/>
  <c r="W1021" i="1" a="1"/>
  <c r="W1021" i="1" s="1"/>
  <c r="W1022" i="1" a="1"/>
  <c r="W1022" i="1" s="1"/>
  <c r="W1023" i="1" a="1"/>
  <c r="W1023" i="1" s="1"/>
  <c r="W1024" i="1" a="1"/>
  <c r="W1024" i="1" s="1"/>
  <c r="W1025" i="1" a="1"/>
  <c r="W1025" i="1" s="1"/>
  <c r="W1026" i="1" a="1"/>
  <c r="W1026" i="1" s="1"/>
  <c r="W1027" i="1" a="1"/>
  <c r="W1027" i="1" s="1"/>
  <c r="W1028" i="1" a="1"/>
  <c r="W1028" i="1" s="1"/>
  <c r="W1029" i="1" a="1"/>
  <c r="W1029" i="1" s="1"/>
  <c r="W1030" i="1" a="1"/>
  <c r="W1030" i="1" s="1"/>
  <c r="W1031" i="1" a="1"/>
  <c r="W1031" i="1" s="1"/>
  <c r="W1032" i="1" a="1"/>
  <c r="W1032" i="1" s="1"/>
  <c r="W1033" i="1" a="1"/>
  <c r="W1033" i="1" s="1"/>
  <c r="W1034" i="1" a="1"/>
  <c r="W1034" i="1" s="1"/>
  <c r="W1035" i="1" a="1"/>
  <c r="W1035" i="1" s="1"/>
  <c r="W1036" i="1" a="1"/>
  <c r="W1036" i="1" s="1"/>
  <c r="W1037" i="1" a="1"/>
  <c r="W1037" i="1" s="1"/>
  <c r="W1038" i="1" a="1"/>
  <c r="W1038" i="1" s="1"/>
  <c r="W1039" i="1" a="1"/>
  <c r="W1039" i="1" s="1"/>
  <c r="W1040" i="1" a="1"/>
  <c r="W1040" i="1" s="1"/>
  <c r="W1041" i="1" a="1"/>
  <c r="W1041" i="1" s="1"/>
  <c r="W1042" i="1" a="1"/>
  <c r="W1042" i="1" s="1"/>
  <c r="W1043" i="1" a="1"/>
  <c r="W1043" i="1" s="1"/>
  <c r="W1044" i="1" a="1"/>
  <c r="W1044" i="1" s="1"/>
  <c r="W1045" i="1" a="1"/>
  <c r="W1045" i="1" s="1"/>
  <c r="W1046" i="1" a="1"/>
  <c r="W1046" i="1" s="1"/>
  <c r="W1047" i="1" a="1"/>
  <c r="W1047" i="1" s="1"/>
  <c r="W1048" i="1" a="1"/>
  <c r="W1048" i="1" s="1"/>
  <c r="W1049" i="1" a="1"/>
  <c r="W1049" i="1" s="1"/>
  <c r="W1050" i="1" a="1"/>
  <c r="W1050" i="1" s="1"/>
  <c r="W1051" i="1" a="1"/>
  <c r="W1051" i="1" s="1"/>
  <c r="W1052" i="1" a="1"/>
  <c r="W1052" i="1" s="1"/>
  <c r="W1053" i="1" a="1"/>
  <c r="W1053" i="1" s="1"/>
  <c r="W1054" i="1" a="1"/>
  <c r="W1054" i="1" s="1"/>
  <c r="W1055" i="1" a="1"/>
  <c r="W1055" i="1" s="1"/>
  <c r="W1056" i="1" a="1"/>
  <c r="W1056" i="1" s="1"/>
  <c r="W1057" i="1" a="1"/>
  <c r="W1057" i="1" s="1"/>
  <c r="W1058" i="1" a="1"/>
  <c r="W1058" i="1" s="1"/>
  <c r="W1059" i="1" a="1"/>
  <c r="W1059" i="1" s="1"/>
  <c r="W1060" i="1" a="1"/>
  <c r="W1060" i="1" s="1"/>
  <c r="W1061" i="1" a="1"/>
  <c r="W1061" i="1" s="1"/>
  <c r="W1062" i="1" a="1"/>
  <c r="W1062" i="1" s="1"/>
  <c r="W1063" i="1" a="1"/>
  <c r="W1063" i="1" s="1"/>
  <c r="W1064" i="1" a="1"/>
  <c r="W1064" i="1" s="1"/>
  <c r="W1065" i="1" a="1"/>
  <c r="W1065" i="1" s="1"/>
  <c r="W1066" i="1" a="1"/>
  <c r="W1066" i="1" s="1"/>
  <c r="W1067" i="1" a="1"/>
  <c r="W1067" i="1" s="1"/>
  <c r="W1068" i="1" a="1"/>
  <c r="W1068" i="1" s="1"/>
  <c r="W1069" i="1" a="1"/>
  <c r="W1069" i="1" s="1"/>
  <c r="W1070" i="1" a="1"/>
  <c r="W1070" i="1" s="1"/>
  <c r="W1071" i="1" a="1"/>
  <c r="W1071" i="1" s="1"/>
  <c r="W1072" i="1" a="1"/>
  <c r="W1072" i="1" s="1"/>
  <c r="W1073" i="1" a="1"/>
  <c r="W1073" i="1" s="1"/>
  <c r="W1074" i="1" a="1"/>
  <c r="W1074" i="1" s="1"/>
  <c r="W1075" i="1" a="1"/>
  <c r="W1075" i="1" s="1"/>
  <c r="W1076" i="1" a="1"/>
  <c r="W1076" i="1" s="1"/>
  <c r="W1077" i="1" a="1"/>
  <c r="W1077" i="1" s="1"/>
  <c r="W1078" i="1" a="1"/>
  <c r="W1078" i="1" s="1"/>
  <c r="W1079" i="1" a="1"/>
  <c r="W1079" i="1" s="1"/>
  <c r="W1080" i="1" a="1"/>
  <c r="W1080" i="1" s="1"/>
  <c r="W1081" i="1" a="1"/>
  <c r="W1081" i="1" s="1"/>
  <c r="W1082" i="1" a="1"/>
  <c r="W1082" i="1" s="1"/>
  <c r="W1083" i="1" a="1"/>
  <c r="W1083" i="1" s="1"/>
  <c r="W1084" i="1" a="1"/>
  <c r="W1084" i="1" s="1"/>
  <c r="W1085" i="1" a="1"/>
  <c r="W1085" i="1" s="1"/>
  <c r="W1086" i="1" a="1"/>
  <c r="W1086" i="1" s="1"/>
  <c r="W1087" i="1" a="1"/>
  <c r="W1087" i="1" s="1"/>
  <c r="W1088" i="1" a="1"/>
  <c r="W1088" i="1" s="1"/>
  <c r="W1089" i="1" a="1"/>
  <c r="W1089" i="1" s="1"/>
  <c r="W1090" i="1" a="1"/>
  <c r="W1090" i="1" s="1"/>
  <c r="W1091" i="1" a="1"/>
  <c r="W1091" i="1" s="1"/>
  <c r="W1092" i="1" a="1"/>
  <c r="W1092" i="1" s="1"/>
  <c r="W1093" i="1" a="1"/>
  <c r="W1093" i="1" s="1"/>
  <c r="W1094" i="1" a="1"/>
  <c r="W1094" i="1" s="1"/>
  <c r="W1095" i="1" a="1"/>
  <c r="W1095" i="1" s="1"/>
  <c r="W1096" i="1" a="1"/>
  <c r="W1096" i="1" s="1"/>
  <c r="W1097" i="1" a="1"/>
  <c r="W1097" i="1" s="1"/>
  <c r="W1098" i="1" a="1"/>
  <c r="W1098" i="1" s="1"/>
  <c r="W1099" i="1" a="1"/>
  <c r="W1099" i="1" s="1"/>
  <c r="W1100" i="1" a="1"/>
  <c r="W1100" i="1" s="1"/>
  <c r="W1101" i="1" a="1"/>
  <c r="W1101" i="1" s="1"/>
  <c r="W1102" i="1" a="1"/>
  <c r="W1102" i="1" s="1"/>
  <c r="W1103" i="1" a="1"/>
  <c r="W1103" i="1" s="1"/>
  <c r="W1104" i="1" a="1"/>
  <c r="W1104" i="1" s="1"/>
  <c r="W1105" i="1" a="1"/>
  <c r="W1105" i="1" s="1"/>
  <c r="W1106" i="1" a="1"/>
  <c r="W1106" i="1" s="1"/>
  <c r="W1107" i="1" a="1"/>
  <c r="W1107" i="1" s="1"/>
  <c r="W1108" i="1" a="1"/>
  <c r="W1108" i="1" s="1"/>
  <c r="W1109" i="1" a="1"/>
  <c r="W1109" i="1" s="1"/>
  <c r="W1110" i="1" a="1"/>
  <c r="W1110" i="1" s="1"/>
  <c r="W1111" i="1" a="1"/>
  <c r="W1111" i="1" s="1"/>
  <c r="W1112" i="1" a="1"/>
  <c r="W1112" i="1" s="1"/>
  <c r="W1113" i="1" a="1"/>
  <c r="W1113" i="1" s="1"/>
  <c r="W1114" i="1" a="1"/>
  <c r="W1114" i="1" s="1"/>
  <c r="W1115" i="1" a="1"/>
  <c r="W1115" i="1" s="1"/>
  <c r="W1116" i="1" a="1"/>
  <c r="W1116" i="1" s="1"/>
  <c r="W1117" i="1" a="1"/>
  <c r="W1117" i="1" s="1"/>
  <c r="W1118" i="1" a="1"/>
  <c r="W1118" i="1" s="1"/>
  <c r="W1119" i="1" a="1"/>
  <c r="W1119" i="1" s="1"/>
  <c r="W1120" i="1" a="1"/>
  <c r="W1120" i="1" s="1"/>
  <c r="W1121" i="1" a="1"/>
  <c r="W1121" i="1" s="1"/>
  <c r="W1122" i="1" a="1"/>
  <c r="W1122" i="1" s="1"/>
  <c r="W1123" i="1" a="1"/>
  <c r="W1123" i="1" s="1"/>
  <c r="W1124" i="1" a="1"/>
  <c r="W1124" i="1" s="1"/>
  <c r="W1125" i="1" a="1"/>
  <c r="W1125" i="1" s="1"/>
  <c r="W1126" i="1" a="1"/>
  <c r="W1126" i="1" s="1"/>
  <c r="W1127" i="1" a="1"/>
  <c r="W1127" i="1" s="1"/>
  <c r="W1128" i="1" a="1"/>
  <c r="W1128" i="1" s="1"/>
  <c r="W1129" i="1" a="1"/>
  <c r="W1129" i="1" s="1"/>
  <c r="W1130" i="1" a="1"/>
  <c r="W1130" i="1" s="1"/>
  <c r="W1131" i="1" a="1"/>
  <c r="W1131" i="1" s="1"/>
  <c r="W1132" i="1" a="1"/>
  <c r="W1132" i="1" s="1"/>
  <c r="W1133" i="1" a="1"/>
  <c r="W1133" i="1" s="1"/>
  <c r="W1134" i="1" a="1"/>
  <c r="W1134" i="1" s="1"/>
  <c r="W1135" i="1" a="1"/>
  <c r="W1135" i="1" s="1"/>
  <c r="W1136" i="1" a="1"/>
  <c r="W1136" i="1" s="1"/>
  <c r="W1137" i="1" a="1"/>
  <c r="W1137" i="1" s="1"/>
  <c r="W1138" i="1" a="1"/>
  <c r="W1138" i="1" s="1"/>
  <c r="W1139" i="1" a="1"/>
  <c r="W1139" i="1" s="1"/>
  <c r="W1140" i="1" a="1"/>
  <c r="W1140" i="1" s="1"/>
  <c r="W1141" i="1" a="1"/>
  <c r="W1141" i="1" s="1"/>
  <c r="W1142" i="1" a="1"/>
  <c r="W1142" i="1" s="1"/>
  <c r="W1143" i="1" a="1"/>
  <c r="W1143" i="1" s="1"/>
  <c r="W1144" i="1" a="1"/>
  <c r="W1144" i="1" s="1"/>
  <c r="W1145" i="1" a="1"/>
  <c r="W1145" i="1" s="1"/>
  <c r="W1146" i="1" a="1"/>
  <c r="W1146" i="1" s="1"/>
  <c r="W1147" i="1" a="1"/>
  <c r="W1147" i="1" s="1"/>
  <c r="W1148" i="1" a="1"/>
  <c r="W1148" i="1" s="1"/>
  <c r="W1149" i="1" a="1"/>
  <c r="W1149" i="1" s="1"/>
  <c r="W1150" i="1" a="1"/>
  <c r="W1150" i="1" s="1"/>
  <c r="W1151" i="1" a="1"/>
  <c r="W1151" i="1" s="1"/>
  <c r="W1152" i="1" a="1"/>
  <c r="W1152" i="1" s="1"/>
  <c r="W1153" i="1" a="1"/>
  <c r="W1153" i="1" s="1"/>
  <c r="W1154" i="1" a="1"/>
  <c r="W1154" i="1" s="1"/>
  <c r="W1155" i="1" a="1"/>
  <c r="W1155" i="1" s="1"/>
  <c r="W1156" i="1" a="1"/>
  <c r="W1156" i="1" s="1"/>
  <c r="W1157" i="1" a="1"/>
  <c r="W1157" i="1" s="1"/>
  <c r="W1158" i="1" a="1"/>
  <c r="W1158" i="1" s="1"/>
  <c r="W1159" i="1" a="1"/>
  <c r="W1159" i="1" s="1"/>
  <c r="W1160" i="1" a="1"/>
  <c r="W1160" i="1" s="1"/>
  <c r="W1161" i="1" a="1"/>
  <c r="W1161" i="1" s="1"/>
  <c r="W1162" i="1" a="1"/>
  <c r="W1162" i="1" s="1"/>
  <c r="W1163" i="1" a="1"/>
  <c r="W1163" i="1" s="1"/>
  <c r="W1164" i="1" a="1"/>
  <c r="W1164" i="1" s="1"/>
  <c r="W1165" i="1" a="1"/>
  <c r="W1165" i="1" s="1"/>
  <c r="W1166" i="1" a="1"/>
  <c r="W1166" i="1" s="1"/>
  <c r="W1167" i="1" a="1"/>
  <c r="W1167" i="1" s="1"/>
  <c r="W1168" i="1" a="1"/>
  <c r="W1168" i="1" s="1"/>
  <c r="W1169" i="1" a="1"/>
  <c r="W1169" i="1" s="1"/>
  <c r="W1170" i="1" a="1"/>
  <c r="W1170" i="1" s="1"/>
  <c r="W1171" i="1" a="1"/>
  <c r="W1171" i="1" s="1"/>
  <c r="W1172" i="1" a="1"/>
  <c r="W1172" i="1" s="1"/>
  <c r="W1173" i="1" a="1"/>
  <c r="W1173" i="1" s="1"/>
  <c r="W1174" i="1" a="1"/>
  <c r="W1174" i="1" s="1"/>
  <c r="W1175" i="1" a="1"/>
  <c r="W1175" i="1" s="1"/>
  <c r="W1176" i="1" a="1"/>
  <c r="W1176" i="1" s="1"/>
  <c r="W1177" i="1" a="1"/>
  <c r="W1177" i="1" s="1"/>
  <c r="W1178" i="1" a="1"/>
  <c r="W1178" i="1" s="1"/>
  <c r="W1179" i="1" a="1"/>
  <c r="W1179" i="1" s="1"/>
  <c r="W1180" i="1" a="1"/>
  <c r="W1180" i="1" s="1"/>
  <c r="W1181" i="1" a="1"/>
  <c r="W1181" i="1" s="1"/>
  <c r="W1182" i="1" a="1"/>
  <c r="W1182" i="1" s="1"/>
  <c r="W1183" i="1" a="1"/>
  <c r="W1183" i="1" s="1"/>
  <c r="W1184" i="1" a="1"/>
  <c r="W1184" i="1" s="1"/>
  <c r="W1185" i="1" a="1"/>
  <c r="W1185" i="1" s="1"/>
  <c r="W1186" i="1" a="1"/>
  <c r="W1186" i="1" s="1"/>
  <c r="W1187" i="1" a="1"/>
  <c r="W1187" i="1" s="1"/>
  <c r="W1188" i="1" a="1"/>
  <c r="W1188" i="1" s="1"/>
  <c r="W1189" i="1" a="1"/>
  <c r="W1189" i="1" s="1"/>
  <c r="W1190" i="1" a="1"/>
  <c r="W1190" i="1" s="1"/>
  <c r="W1191" i="1" a="1"/>
  <c r="W1191" i="1" s="1"/>
  <c r="W1192" i="1" a="1"/>
  <c r="W1192" i="1" s="1"/>
  <c r="W1193" i="1" a="1"/>
  <c r="W1193" i="1" s="1"/>
  <c r="W1194" i="1" a="1"/>
  <c r="W1194" i="1" s="1"/>
  <c r="W1195" i="1" a="1"/>
  <c r="W1195" i="1" s="1"/>
  <c r="W1196" i="1" a="1"/>
  <c r="W1196" i="1" s="1"/>
  <c r="W1197" i="1" a="1"/>
  <c r="W1197" i="1" s="1"/>
  <c r="W1198" i="1" a="1"/>
  <c r="W1198" i="1" s="1"/>
  <c r="W1199" i="1" a="1"/>
  <c r="W1199" i="1" s="1"/>
  <c r="W1200" i="1" a="1"/>
  <c r="W1200" i="1" s="1"/>
  <c r="W1201" i="1" a="1"/>
  <c r="W1201" i="1" s="1"/>
  <c r="W1202" i="1" a="1"/>
  <c r="W1202" i="1" s="1"/>
  <c r="W1203" i="1" a="1"/>
  <c r="W1203" i="1" s="1"/>
  <c r="W1204" i="1" a="1"/>
  <c r="W1204" i="1" s="1"/>
  <c r="W1205" i="1" a="1"/>
  <c r="W1205" i="1" s="1"/>
  <c r="W1206" i="1" a="1"/>
  <c r="W1206" i="1" s="1"/>
  <c r="W1207" i="1" a="1"/>
  <c r="W1207" i="1" s="1"/>
  <c r="W1208" i="1" a="1"/>
  <c r="W1208" i="1" s="1"/>
  <c r="W1209" i="1" a="1"/>
  <c r="W1209" i="1" s="1"/>
  <c r="W1210" i="1" a="1"/>
  <c r="W1210" i="1" s="1"/>
  <c r="W1211" i="1" a="1"/>
  <c r="W1211" i="1" s="1"/>
  <c r="W1212" i="1" a="1"/>
  <c r="W1212" i="1" s="1"/>
  <c r="W1213" i="1" a="1"/>
  <c r="W1213" i="1" s="1"/>
  <c r="W1214" i="1" a="1"/>
  <c r="W1214" i="1" s="1"/>
  <c r="W1215" i="1" a="1"/>
  <c r="W1215" i="1" s="1"/>
  <c r="W1216" i="1" a="1"/>
  <c r="W1216" i="1" s="1"/>
  <c r="W1217" i="1" a="1"/>
  <c r="W1217" i="1" s="1"/>
  <c r="W1218" i="1" a="1"/>
  <c r="W1218" i="1" s="1"/>
  <c r="W1219" i="1" a="1"/>
  <c r="W1219" i="1" s="1"/>
  <c r="W1220" i="1" a="1"/>
  <c r="W1220" i="1" s="1"/>
  <c r="W1221" i="1" a="1"/>
  <c r="W1221" i="1" s="1"/>
  <c r="W1222" i="1" a="1"/>
  <c r="W1222" i="1" s="1"/>
  <c r="W1223" i="1" a="1"/>
  <c r="W1223" i="1" s="1"/>
  <c r="W1224" i="1" a="1"/>
  <c r="W1224" i="1" s="1"/>
  <c r="W1225" i="1" a="1"/>
  <c r="W1225" i="1" s="1"/>
  <c r="W1226" i="1" a="1"/>
  <c r="W1226" i="1" s="1"/>
  <c r="W1227" i="1" a="1"/>
  <c r="W1227" i="1" s="1"/>
  <c r="W1228" i="1" a="1"/>
  <c r="W1228" i="1" s="1"/>
  <c r="W1229" i="1" a="1"/>
  <c r="W1229" i="1" s="1"/>
  <c r="W1230" i="1" a="1"/>
  <c r="W1230" i="1" s="1"/>
  <c r="W1231" i="1" a="1"/>
  <c r="W1231" i="1" s="1"/>
  <c r="W1232" i="1" a="1"/>
  <c r="W1232" i="1" s="1"/>
  <c r="W1233" i="1" a="1"/>
  <c r="W1233" i="1" s="1"/>
  <c r="W1234" i="1" a="1"/>
  <c r="W1234" i="1" s="1"/>
  <c r="W1235" i="1" a="1"/>
  <c r="W1235" i="1" s="1"/>
  <c r="W1236" i="1" a="1"/>
  <c r="W1236" i="1" s="1"/>
  <c r="W1237" i="1" a="1"/>
  <c r="W1237" i="1" s="1"/>
  <c r="W1238" i="1" a="1"/>
  <c r="W1238" i="1" s="1"/>
  <c r="W1239" i="1" a="1"/>
  <c r="W1239" i="1" s="1"/>
  <c r="W1240" i="1" a="1"/>
  <c r="W1240" i="1" s="1"/>
  <c r="W1241" i="1" a="1"/>
  <c r="W1241" i="1" s="1"/>
  <c r="W1242" i="1" a="1"/>
  <c r="W1242" i="1" s="1"/>
  <c r="W1243" i="1" a="1"/>
  <c r="W1243" i="1" s="1"/>
  <c r="W1244" i="1" a="1"/>
  <c r="W1244" i="1" s="1"/>
  <c r="W1245" i="1" a="1"/>
  <c r="W1245" i="1" s="1"/>
  <c r="W1246" i="1" a="1"/>
  <c r="W1246" i="1" s="1"/>
  <c r="W1247" i="1" a="1"/>
  <c r="W1247" i="1" s="1"/>
  <c r="W1248" i="1" a="1"/>
  <c r="W1248" i="1" s="1"/>
  <c r="W1249" i="1" a="1"/>
  <c r="W1249" i="1" s="1"/>
  <c r="W1250" i="1" a="1"/>
  <c r="W1250" i="1" s="1"/>
  <c r="W1251" i="1" a="1"/>
  <c r="W1251" i="1" s="1"/>
  <c r="W1252" i="1" a="1"/>
  <c r="W1252" i="1" s="1"/>
  <c r="W1253" i="1" a="1"/>
  <c r="W1253" i="1" s="1"/>
  <c r="W1254" i="1" a="1"/>
  <c r="W1254" i="1" s="1"/>
  <c r="W1255" i="1" a="1"/>
  <c r="W1255" i="1" s="1"/>
  <c r="W1256" i="1" a="1"/>
  <c r="W1256" i="1" s="1"/>
  <c r="W1257" i="1" a="1"/>
  <c r="W1257" i="1" s="1"/>
  <c r="W1258" i="1" a="1"/>
  <c r="W1258" i="1" s="1"/>
  <c r="W1259" i="1" a="1"/>
  <c r="W1259" i="1" s="1"/>
  <c r="W1260" i="1" a="1"/>
  <c r="W1260" i="1" s="1"/>
  <c r="W1261" i="1" a="1"/>
  <c r="W1261" i="1" s="1"/>
  <c r="W1262" i="1" a="1"/>
  <c r="W1262" i="1" s="1"/>
  <c r="W1263" i="1" a="1"/>
  <c r="W1263" i="1" s="1"/>
  <c r="W1264" i="1" a="1"/>
  <c r="W1264" i="1" s="1"/>
  <c r="W1265" i="1" a="1"/>
  <c r="W1265" i="1" s="1"/>
  <c r="W1266" i="1" a="1"/>
  <c r="W1266" i="1" s="1"/>
  <c r="W1267" i="1" a="1"/>
  <c r="W1267" i="1" s="1"/>
  <c r="W1268" i="1" a="1"/>
  <c r="W1268" i="1" s="1"/>
  <c r="W1269" i="1" a="1"/>
  <c r="W1269" i="1" s="1"/>
  <c r="W1270" i="1" a="1"/>
  <c r="W1270" i="1" s="1"/>
  <c r="W1271" i="1" a="1"/>
  <c r="W1271" i="1" s="1"/>
  <c r="W1272" i="1" a="1"/>
  <c r="W1272" i="1" s="1"/>
  <c r="W1273" i="1" a="1"/>
  <c r="W1273" i="1" s="1"/>
  <c r="W1274" i="1" a="1"/>
  <c r="W1274" i="1" s="1"/>
  <c r="W1275" i="1" a="1"/>
  <c r="W1275" i="1" s="1"/>
  <c r="W1276" i="1" a="1"/>
  <c r="W1276" i="1" s="1"/>
  <c r="W1277" i="1" a="1"/>
  <c r="W1277" i="1" s="1"/>
  <c r="W1278" i="1" a="1"/>
  <c r="W1278" i="1" s="1"/>
  <c r="W1279" i="1" a="1"/>
  <c r="W1279" i="1" s="1"/>
  <c r="W1280" i="1" a="1"/>
  <c r="W1280" i="1" s="1"/>
  <c r="W1281" i="1" a="1"/>
  <c r="W1281" i="1" s="1"/>
  <c r="W1282" i="1" a="1"/>
  <c r="W1282" i="1" s="1"/>
  <c r="W1283" i="1" a="1"/>
  <c r="W1283" i="1" s="1"/>
  <c r="W1284" i="1" a="1"/>
  <c r="W1284" i="1" s="1"/>
  <c r="W1285" i="1" a="1"/>
  <c r="W1285" i="1" s="1"/>
  <c r="W1286" i="1" a="1"/>
  <c r="W1286" i="1" s="1"/>
  <c r="W1287" i="1" a="1"/>
  <c r="W1287" i="1" s="1"/>
  <c r="W1288" i="1" a="1"/>
  <c r="W1288" i="1" s="1"/>
  <c r="W1289" i="1" a="1"/>
  <c r="W1289" i="1" s="1"/>
  <c r="W1290" i="1" a="1"/>
  <c r="W1290" i="1" s="1"/>
  <c r="W1291" i="1" a="1"/>
  <c r="W1291" i="1" s="1"/>
  <c r="W1292" i="1" a="1"/>
  <c r="W1292" i="1" s="1"/>
  <c r="W1293" i="1" a="1"/>
  <c r="W1293" i="1" s="1"/>
  <c r="W1294" i="1" a="1"/>
  <c r="W1294" i="1" s="1"/>
  <c r="W1295" i="1" a="1"/>
  <c r="W1295" i="1" s="1"/>
  <c r="W1296" i="1" a="1"/>
  <c r="W1296" i="1" s="1"/>
  <c r="W1297" i="1" a="1"/>
  <c r="W1297" i="1" s="1"/>
  <c r="W1298" i="1" a="1"/>
  <c r="W1298" i="1" s="1"/>
  <c r="W1299" i="1" a="1"/>
  <c r="W1299" i="1" s="1"/>
  <c r="W1300" i="1" a="1"/>
  <c r="W1300" i="1" s="1"/>
  <c r="W1301" i="1" a="1"/>
  <c r="W1301" i="1" s="1"/>
  <c r="W1302" i="1" a="1"/>
  <c r="W1302" i="1" s="1"/>
  <c r="W1303" i="1" a="1"/>
  <c r="W1303" i="1" s="1"/>
  <c r="W1304" i="1" a="1"/>
  <c r="W1304" i="1" s="1"/>
  <c r="W1305" i="1" a="1"/>
  <c r="W1305" i="1" s="1"/>
  <c r="W1306" i="1" a="1"/>
  <c r="W1306" i="1" s="1"/>
  <c r="W1307" i="1" a="1"/>
  <c r="W1307" i="1" s="1"/>
  <c r="W1308" i="1" a="1"/>
  <c r="W1308" i="1" s="1"/>
  <c r="W1309" i="1" a="1"/>
  <c r="W1309" i="1" s="1"/>
  <c r="W1310" i="1" a="1"/>
  <c r="W1310" i="1" s="1"/>
  <c r="W1311" i="1" a="1"/>
  <c r="W1311" i="1" s="1"/>
  <c r="W1312" i="1" a="1"/>
  <c r="W1312" i="1" s="1"/>
  <c r="W1313" i="1" a="1"/>
  <c r="W1313" i="1" s="1"/>
  <c r="W1314" i="1" a="1"/>
  <c r="W1314" i="1" s="1"/>
  <c r="W1315" i="1" a="1"/>
  <c r="W1315" i="1" s="1"/>
  <c r="W1316" i="1" a="1"/>
  <c r="W1316" i="1" s="1"/>
  <c r="W1317" i="1" a="1"/>
  <c r="W1317" i="1" s="1"/>
  <c r="W1318" i="1" a="1"/>
  <c r="W1318" i="1" s="1"/>
  <c r="W1319" i="1" a="1"/>
  <c r="W1319" i="1" s="1"/>
  <c r="W1320" i="1" a="1"/>
  <c r="W1320" i="1" s="1"/>
  <c r="W1321" i="1" a="1"/>
  <c r="W1321" i="1" s="1"/>
  <c r="W1322" i="1" a="1"/>
  <c r="W1322" i="1" s="1"/>
  <c r="W1323" i="1" a="1"/>
  <c r="W1323" i="1" s="1"/>
  <c r="W1324" i="1" a="1"/>
  <c r="W1324" i="1" s="1"/>
  <c r="W1325" i="1" a="1"/>
  <c r="W1325" i="1" s="1"/>
  <c r="W1326" i="1" a="1"/>
  <c r="W1326" i="1" s="1"/>
  <c r="W1327" i="1" a="1"/>
  <c r="W1327" i="1" s="1"/>
  <c r="W1328" i="1" a="1"/>
  <c r="W1328" i="1" s="1"/>
  <c r="W1329" i="1" a="1"/>
  <c r="W1329" i="1" s="1"/>
  <c r="W1330" i="1" a="1"/>
  <c r="W1330" i="1" s="1"/>
  <c r="W1331" i="1" a="1"/>
  <c r="W1331" i="1" s="1"/>
  <c r="W1332" i="1" a="1"/>
  <c r="W1332" i="1" s="1"/>
  <c r="W1333" i="1" a="1"/>
  <c r="W1333" i="1" s="1"/>
  <c r="W1334" i="1" a="1"/>
  <c r="W1334" i="1" s="1"/>
  <c r="W1335" i="1" a="1"/>
  <c r="W1335" i="1" s="1"/>
  <c r="W1336" i="1" a="1"/>
  <c r="W1336" i="1" s="1"/>
  <c r="W1337" i="1" a="1"/>
  <c r="W1337" i="1" s="1"/>
  <c r="W1338" i="1" a="1"/>
  <c r="W1338" i="1" s="1"/>
  <c r="W1339" i="1" a="1"/>
  <c r="W1339" i="1" s="1"/>
  <c r="W1340" i="1" a="1"/>
  <c r="W1340" i="1" s="1"/>
  <c r="W1341" i="1" a="1"/>
  <c r="W1341" i="1" s="1"/>
  <c r="W1342" i="1" a="1"/>
  <c r="W1342" i="1" s="1"/>
  <c r="W1343" i="1" a="1"/>
  <c r="W1343" i="1" s="1"/>
  <c r="W1344" i="1" a="1"/>
  <c r="W1344" i="1" s="1"/>
  <c r="W1345" i="1" a="1"/>
  <c r="W1345" i="1" s="1"/>
  <c r="W1346" i="1" a="1"/>
  <c r="W1346" i="1" s="1"/>
  <c r="W1347" i="1" a="1"/>
  <c r="W1347" i="1" s="1"/>
  <c r="W1348" i="1" a="1"/>
  <c r="W1348" i="1" s="1"/>
  <c r="W1349" i="1" a="1"/>
  <c r="W1349" i="1" s="1"/>
  <c r="W1350" i="1" a="1"/>
  <c r="W1350" i="1" s="1"/>
  <c r="W1351" i="1" a="1"/>
  <c r="W1351" i="1" s="1"/>
  <c r="W1352" i="1" a="1"/>
  <c r="W1352" i="1" s="1"/>
  <c r="W1353" i="1" a="1"/>
  <c r="W1353" i="1" s="1"/>
  <c r="W1354" i="1" a="1"/>
  <c r="W1354" i="1" s="1"/>
  <c r="W1355" i="1" a="1"/>
  <c r="W1355" i="1" s="1"/>
  <c r="W1356" i="1" a="1"/>
  <c r="W1356" i="1" s="1"/>
  <c r="W1357" i="1" a="1"/>
  <c r="W1357" i="1" s="1"/>
  <c r="W1358" i="1" a="1"/>
  <c r="W1358" i="1" s="1"/>
  <c r="W1359" i="1" a="1"/>
  <c r="W1359" i="1" s="1"/>
  <c r="W1360" i="1" a="1"/>
  <c r="W1360" i="1" s="1"/>
  <c r="W1361" i="1" a="1"/>
  <c r="W1361" i="1" s="1"/>
  <c r="W1362" i="1" a="1"/>
  <c r="W1362" i="1" s="1"/>
  <c r="W1363" i="1" a="1"/>
  <c r="W1363" i="1" s="1"/>
  <c r="W1364" i="1" a="1"/>
  <c r="W1364" i="1" s="1"/>
  <c r="W1365" i="1" a="1"/>
  <c r="W1365" i="1" s="1"/>
  <c r="W1366" i="1" a="1"/>
  <c r="W1366" i="1" s="1"/>
  <c r="W1367" i="1" a="1"/>
  <c r="W1367" i="1" s="1"/>
  <c r="W1368" i="1" a="1"/>
  <c r="W1368" i="1" s="1"/>
  <c r="W1369" i="1" a="1"/>
  <c r="W1369" i="1" s="1"/>
  <c r="W1370" i="1" a="1"/>
  <c r="W1370" i="1" s="1"/>
  <c r="W1371" i="1" a="1"/>
  <c r="W1371" i="1" s="1"/>
  <c r="W1372" i="1" a="1"/>
  <c r="W1372" i="1" s="1"/>
  <c r="W1373" i="1" a="1"/>
  <c r="W1373" i="1" s="1"/>
  <c r="W1374" i="1" a="1"/>
  <c r="W1374" i="1" s="1"/>
  <c r="W1375" i="1" a="1"/>
  <c r="W1375" i="1" s="1"/>
  <c r="W1376" i="1" a="1"/>
  <c r="W1376" i="1" s="1"/>
  <c r="W1377" i="1" a="1"/>
  <c r="W1377" i="1" s="1"/>
  <c r="W1378" i="1" a="1"/>
  <c r="W1378" i="1" s="1"/>
  <c r="W1379" i="1" a="1"/>
  <c r="W1379" i="1" s="1"/>
  <c r="W1380" i="1" a="1"/>
  <c r="W1380" i="1" s="1"/>
  <c r="W1381" i="1" a="1"/>
  <c r="W1381" i="1" s="1"/>
  <c r="W1382" i="1" a="1"/>
  <c r="W1382" i="1" s="1"/>
  <c r="W1383" i="1" a="1"/>
  <c r="W1383" i="1" s="1"/>
  <c r="W1384" i="1" a="1"/>
  <c r="W1384" i="1" s="1"/>
  <c r="W1385" i="1" a="1"/>
  <c r="W1385" i="1" s="1"/>
  <c r="W1386" i="1" a="1"/>
  <c r="W1386" i="1" s="1"/>
  <c r="W1387" i="1" a="1"/>
  <c r="W1387" i="1" s="1"/>
  <c r="W1388" i="1" a="1"/>
  <c r="W1388" i="1" s="1"/>
  <c r="W1389" i="1" a="1"/>
  <c r="W1389" i="1" s="1"/>
  <c r="W1390" i="1" a="1"/>
  <c r="W1390" i="1" s="1"/>
  <c r="W1391" i="1" a="1"/>
  <c r="W1391" i="1" s="1"/>
  <c r="W1392" i="1" a="1"/>
  <c r="W1392" i="1" s="1"/>
  <c r="W1393" i="1" a="1"/>
  <c r="W1393" i="1" s="1"/>
  <c r="W1394" i="1" a="1"/>
  <c r="W1394" i="1" s="1"/>
  <c r="W1395" i="1" a="1"/>
  <c r="W1395" i="1" s="1"/>
  <c r="W1396" i="1" a="1"/>
  <c r="W1396" i="1" s="1"/>
  <c r="W1397" i="1" a="1"/>
  <c r="W1397" i="1" s="1"/>
  <c r="W1398" i="1" a="1"/>
  <c r="W1398" i="1" s="1"/>
  <c r="W1399" i="1" a="1"/>
  <c r="W1399" i="1" s="1"/>
  <c r="W1400" i="1" a="1"/>
  <c r="W1400" i="1" s="1"/>
  <c r="W1401" i="1" a="1"/>
  <c r="W1401" i="1" s="1"/>
  <c r="W1402" i="1" a="1"/>
  <c r="W1402" i="1" s="1"/>
  <c r="W1403" i="1" a="1"/>
  <c r="W1403" i="1" s="1"/>
  <c r="W1404" i="1" a="1"/>
  <c r="W1404" i="1" s="1"/>
  <c r="W1405" i="1" a="1"/>
  <c r="W1405" i="1" s="1"/>
  <c r="W1406" i="1" a="1"/>
  <c r="W1406" i="1" s="1"/>
  <c r="W1407" i="1" a="1"/>
  <c r="W1407" i="1" s="1"/>
  <c r="W1408" i="1" a="1"/>
  <c r="W1408" i="1" s="1"/>
  <c r="W1409" i="1" a="1"/>
  <c r="W1409" i="1" s="1"/>
  <c r="W1410" i="1" a="1"/>
  <c r="W1410" i="1" s="1"/>
  <c r="W1411" i="1" a="1"/>
  <c r="W1411" i="1" s="1"/>
  <c r="W1412" i="1" a="1"/>
  <c r="W1412" i="1" s="1"/>
  <c r="W1413" i="1" a="1"/>
  <c r="W1413" i="1" s="1"/>
  <c r="W1414" i="1" a="1"/>
  <c r="W1414" i="1" s="1"/>
  <c r="W1415" i="1" a="1"/>
  <c r="W1415" i="1" s="1"/>
  <c r="W1416" i="1" a="1"/>
  <c r="W1416" i="1" s="1"/>
  <c r="W1417" i="1" a="1"/>
  <c r="W1417" i="1" s="1"/>
  <c r="W1418" i="1" a="1"/>
  <c r="W1418" i="1" s="1"/>
  <c r="W1419" i="1" a="1"/>
  <c r="W1419" i="1" s="1"/>
  <c r="W1420" i="1" a="1"/>
  <c r="W1420" i="1" s="1"/>
  <c r="W1421" i="1" a="1"/>
  <c r="W1421" i="1" s="1"/>
  <c r="W1422" i="1" a="1"/>
  <c r="W1422" i="1" s="1"/>
  <c r="W1423" i="1" a="1"/>
  <c r="W1423" i="1" s="1"/>
  <c r="W1424" i="1" a="1"/>
  <c r="W1424" i="1" s="1"/>
  <c r="W1425" i="1" a="1"/>
  <c r="W1425" i="1" s="1"/>
  <c r="W1426" i="1" a="1"/>
  <c r="W1426" i="1" s="1"/>
  <c r="W1427" i="1" a="1"/>
  <c r="W1427" i="1" s="1"/>
  <c r="W1428" i="1" a="1"/>
  <c r="W1428" i="1" s="1"/>
  <c r="W1429" i="1" a="1"/>
  <c r="W1429" i="1" s="1"/>
  <c r="W1430" i="1" a="1"/>
  <c r="W1430" i="1" s="1"/>
  <c r="W1431" i="1" a="1"/>
  <c r="W1431" i="1" s="1"/>
  <c r="W1432" i="1" a="1"/>
  <c r="W1432" i="1" s="1"/>
  <c r="W1433" i="1" a="1"/>
  <c r="W1433" i="1" s="1"/>
  <c r="W1434" i="1" a="1"/>
  <c r="W1434" i="1" s="1"/>
  <c r="W1435" i="1" a="1"/>
  <c r="W1435" i="1" s="1"/>
  <c r="W1436" i="1" a="1"/>
  <c r="W1436" i="1" s="1"/>
  <c r="W1437" i="1" a="1"/>
  <c r="W1437" i="1" s="1"/>
  <c r="W1438" i="1" a="1"/>
  <c r="W1438" i="1" s="1"/>
  <c r="W1439" i="1" a="1"/>
  <c r="W1439" i="1" s="1"/>
  <c r="W1440" i="1" a="1"/>
  <c r="W1440" i="1" s="1"/>
  <c r="W1441" i="1" a="1"/>
  <c r="W1441" i="1" s="1"/>
  <c r="W1442" i="1" a="1"/>
  <c r="W1442" i="1" s="1"/>
  <c r="W1443" i="1" a="1"/>
  <c r="W1443" i="1" s="1"/>
  <c r="W1444" i="1" a="1"/>
  <c r="W1444" i="1" s="1"/>
  <c r="W1445" i="1" a="1"/>
  <c r="W1445" i="1" s="1"/>
  <c r="W1446" i="1" a="1"/>
  <c r="W1446" i="1" s="1"/>
  <c r="W1447" i="1" a="1"/>
  <c r="W1447" i="1" s="1"/>
  <c r="W1448" i="1" a="1"/>
  <c r="W1448" i="1" s="1"/>
  <c r="W1449" i="1" a="1"/>
  <c r="W1449" i="1" s="1"/>
  <c r="W1450" i="1" a="1"/>
  <c r="W1450" i="1" s="1"/>
  <c r="W1451" i="1" a="1"/>
  <c r="W1451" i="1" s="1"/>
  <c r="W1452" i="1" a="1"/>
  <c r="W1452" i="1" s="1"/>
  <c r="W1453" i="1" a="1"/>
  <c r="W1453" i="1" s="1"/>
  <c r="W1454" i="1" a="1"/>
  <c r="W1454" i="1" s="1"/>
  <c r="W1455" i="1" a="1"/>
  <c r="W1455" i="1" s="1"/>
  <c r="W1456" i="1" a="1"/>
  <c r="W1456" i="1" s="1"/>
  <c r="W1457" i="1" a="1"/>
  <c r="W1457" i="1" s="1"/>
  <c r="W1458" i="1" a="1"/>
  <c r="W1458" i="1" s="1"/>
  <c r="W1459" i="1" a="1"/>
  <c r="W1459" i="1" s="1"/>
  <c r="W1460" i="1" a="1"/>
  <c r="W1460" i="1" s="1"/>
  <c r="W1461" i="1" a="1"/>
  <c r="W1461" i="1" s="1"/>
  <c r="W1462" i="1" a="1"/>
  <c r="W1462" i="1" s="1"/>
  <c r="W1463" i="1" a="1"/>
  <c r="W1463" i="1" s="1"/>
  <c r="W1464" i="1" a="1"/>
  <c r="W1464" i="1" s="1"/>
  <c r="W1465" i="1" a="1"/>
  <c r="W1465" i="1" s="1"/>
  <c r="W1466" i="1" a="1"/>
  <c r="W1466" i="1" s="1"/>
  <c r="W1467" i="1" a="1"/>
  <c r="W1467" i="1" s="1"/>
  <c r="W1468" i="1" a="1"/>
  <c r="W1468" i="1" s="1"/>
  <c r="W1469" i="1" a="1"/>
  <c r="W1469" i="1" s="1"/>
  <c r="W1470" i="1" a="1"/>
  <c r="W1470" i="1" s="1"/>
  <c r="W1471" i="1" a="1"/>
  <c r="W1471" i="1" s="1"/>
  <c r="W1472" i="1" a="1"/>
  <c r="W1472" i="1" s="1"/>
  <c r="W1473" i="1" a="1"/>
  <c r="W1473" i="1" s="1"/>
  <c r="W1474" i="1" a="1"/>
  <c r="W1474" i="1" s="1"/>
  <c r="W1475" i="1" a="1"/>
  <c r="W1475" i="1" s="1"/>
  <c r="W1476" i="1" a="1"/>
  <c r="W1476" i="1" s="1"/>
  <c r="W1477" i="1" a="1"/>
  <c r="W1477" i="1" s="1"/>
  <c r="W1478" i="1" a="1"/>
  <c r="W1478" i="1" s="1"/>
  <c r="W1479" i="1" a="1"/>
  <c r="W1479" i="1" s="1"/>
  <c r="W1480" i="1" a="1"/>
  <c r="W1480" i="1" s="1"/>
  <c r="W1481" i="1" a="1"/>
  <c r="W1481" i="1" s="1"/>
  <c r="W1482" i="1" a="1"/>
  <c r="W1482" i="1" s="1"/>
  <c r="W1483" i="1" a="1"/>
  <c r="W1483" i="1" s="1"/>
  <c r="W1484" i="1" a="1"/>
  <c r="W1484" i="1" s="1"/>
  <c r="W1485" i="1" a="1"/>
  <c r="W1485" i="1" s="1"/>
  <c r="W1486" i="1" a="1"/>
  <c r="W1486" i="1" s="1"/>
  <c r="W1487" i="1" a="1"/>
  <c r="W1487" i="1" s="1"/>
  <c r="W1488" i="1" a="1"/>
  <c r="W1488" i="1" s="1"/>
  <c r="W1489" i="1" a="1"/>
  <c r="W1489" i="1" s="1"/>
  <c r="W1490" i="1" a="1"/>
  <c r="W1490" i="1" s="1"/>
  <c r="W1491" i="1" a="1"/>
  <c r="W1491" i="1" s="1"/>
  <c r="W1492" i="1" a="1"/>
  <c r="W1492" i="1" s="1"/>
  <c r="W1493" i="1" a="1"/>
  <c r="W1493" i="1" s="1"/>
  <c r="W1494" i="1" a="1"/>
  <c r="W1494" i="1" s="1"/>
  <c r="W1495" i="1" a="1"/>
  <c r="W1495" i="1" s="1"/>
  <c r="W1496" i="1" a="1"/>
  <c r="W1496" i="1" s="1"/>
  <c r="W1497" i="1" a="1"/>
  <c r="W1497" i="1" s="1"/>
  <c r="W1498" i="1" a="1"/>
  <c r="W1498" i="1" s="1"/>
  <c r="W1499" i="1" a="1"/>
  <c r="W1499" i="1" s="1"/>
  <c r="W1500" i="1" a="1"/>
  <c r="W1500" i="1" s="1"/>
  <c r="W1501" i="1" a="1"/>
  <c r="W1501" i="1" s="1"/>
  <c r="W1502" i="1" a="1"/>
  <c r="W1502" i="1" s="1"/>
  <c r="W1503" i="1" a="1"/>
  <c r="W1503" i="1" s="1"/>
  <c r="W1504" i="1" a="1"/>
  <c r="W1504" i="1" s="1"/>
  <c r="W1505" i="1" a="1"/>
  <c r="W1505" i="1" s="1"/>
  <c r="W1506" i="1" a="1"/>
  <c r="W1506" i="1" s="1"/>
  <c r="W1507" i="1" a="1"/>
  <c r="W1507" i="1" s="1"/>
  <c r="W1508" i="1" a="1"/>
  <c r="W1508" i="1" s="1"/>
  <c r="W1509" i="1" a="1"/>
  <c r="W1509" i="1" s="1"/>
  <c r="W1510" i="1" a="1"/>
  <c r="W1510" i="1" s="1"/>
  <c r="W1511" i="1" a="1"/>
  <c r="W1511" i="1" s="1"/>
  <c r="W1512" i="1" a="1"/>
  <c r="W1512" i="1" s="1"/>
  <c r="W1513" i="1" a="1"/>
  <c r="W1513" i="1" s="1"/>
  <c r="W1514" i="1" a="1"/>
  <c r="W1514" i="1" s="1"/>
  <c r="W1515" i="1" a="1"/>
  <c r="W1515" i="1" s="1"/>
  <c r="W1516" i="1" a="1"/>
  <c r="W1516" i="1" s="1"/>
  <c r="W1517" i="1" a="1"/>
  <c r="W1517" i="1" s="1"/>
  <c r="W1518" i="1" a="1"/>
  <c r="W1518" i="1" s="1"/>
  <c r="W1519" i="1" a="1"/>
  <c r="W1519" i="1" s="1"/>
  <c r="W1520" i="1" a="1"/>
  <c r="W1520" i="1" s="1"/>
  <c r="W1521" i="1" a="1"/>
  <c r="W1521" i="1" s="1"/>
  <c r="W1522" i="1" a="1"/>
  <c r="W1522" i="1" s="1"/>
  <c r="W1523" i="1" a="1"/>
  <c r="W1523" i="1" s="1"/>
  <c r="W1524" i="1" a="1"/>
  <c r="W1524" i="1" s="1"/>
  <c r="W1525" i="1" a="1"/>
  <c r="W1525" i="1" s="1"/>
  <c r="W1526" i="1" a="1"/>
  <c r="W1526" i="1" s="1"/>
  <c r="W1527" i="1" a="1"/>
  <c r="W1527" i="1" s="1"/>
  <c r="W1528" i="1" a="1"/>
  <c r="W1528" i="1" s="1"/>
  <c r="W1529" i="1" a="1"/>
  <c r="W1529" i="1" s="1"/>
  <c r="W1530" i="1" a="1"/>
  <c r="W1530" i="1" s="1"/>
  <c r="W1531" i="1" a="1"/>
  <c r="W1531" i="1" s="1"/>
  <c r="W1532" i="1" a="1"/>
  <c r="W1532" i="1" s="1"/>
  <c r="W1533" i="1" a="1"/>
  <c r="W1533" i="1" s="1"/>
  <c r="W1534" i="1" a="1"/>
  <c r="W1534" i="1" s="1"/>
  <c r="W1535" i="1" a="1"/>
  <c r="W1535" i="1" s="1"/>
  <c r="W1536" i="1" a="1"/>
  <c r="W1536" i="1" s="1"/>
  <c r="W1537" i="1" a="1"/>
  <c r="W1537" i="1" s="1"/>
  <c r="W1538" i="1" a="1"/>
  <c r="W1538" i="1" s="1"/>
  <c r="W1539" i="1" a="1"/>
  <c r="W1539" i="1" s="1"/>
  <c r="W1540" i="1" a="1"/>
  <c r="W1540" i="1" s="1"/>
  <c r="W1541" i="1" a="1"/>
  <c r="W1541" i="1" s="1"/>
  <c r="W1542" i="1" a="1"/>
  <c r="W1542" i="1" s="1"/>
  <c r="W1543" i="1" a="1"/>
  <c r="W1543" i="1" s="1"/>
  <c r="W1544" i="1" a="1"/>
  <c r="W1544" i="1" s="1"/>
  <c r="W1545" i="1" a="1"/>
  <c r="W1545" i="1" s="1"/>
  <c r="W1546" i="1" a="1"/>
  <c r="W1546" i="1" s="1"/>
  <c r="W1547" i="1" a="1"/>
  <c r="W1547" i="1" s="1"/>
  <c r="W1548" i="1" a="1"/>
  <c r="W1548" i="1" s="1"/>
  <c r="W1549" i="1" a="1"/>
  <c r="W1549" i="1" s="1"/>
  <c r="W1550" i="1" a="1"/>
  <c r="W1550" i="1" s="1"/>
  <c r="W1551" i="1" a="1"/>
  <c r="W1551" i="1" s="1"/>
  <c r="W1552" i="1" a="1"/>
  <c r="W1552" i="1" s="1"/>
  <c r="W1553" i="1" a="1"/>
  <c r="W1553" i="1" s="1"/>
  <c r="W1554" i="1" a="1"/>
  <c r="W1554" i="1" s="1"/>
  <c r="W1555" i="1" a="1"/>
  <c r="W1555" i="1" s="1"/>
  <c r="W1556" i="1" a="1"/>
  <c r="W1556" i="1" s="1"/>
  <c r="W1557" i="1" a="1"/>
  <c r="W1557" i="1" s="1"/>
  <c r="W1558" i="1" a="1"/>
  <c r="W1558" i="1" s="1"/>
  <c r="W1559" i="1" a="1"/>
  <c r="W1559" i="1" s="1"/>
  <c r="W1560" i="1" a="1"/>
  <c r="W1560" i="1" s="1"/>
  <c r="W1561" i="1" a="1"/>
  <c r="W1561" i="1" s="1"/>
  <c r="W1562" i="1" a="1"/>
  <c r="W1562" i="1" s="1"/>
  <c r="W1563" i="1" a="1"/>
  <c r="W1563" i="1" s="1"/>
  <c r="W1564" i="1" a="1"/>
  <c r="W1564" i="1" s="1"/>
  <c r="W1565" i="1" a="1"/>
  <c r="W1565" i="1" s="1"/>
  <c r="W1566" i="1" a="1"/>
  <c r="W1566" i="1" s="1"/>
  <c r="W1567" i="1" a="1"/>
  <c r="W1567" i="1" s="1"/>
  <c r="W1568" i="1" a="1"/>
  <c r="W1568" i="1" s="1"/>
  <c r="W1569" i="1" a="1"/>
  <c r="W1569" i="1" s="1"/>
  <c r="W1570" i="1" a="1"/>
  <c r="W1570" i="1" s="1"/>
  <c r="W1571" i="1" a="1"/>
  <c r="W1571" i="1" s="1"/>
  <c r="W1572" i="1" a="1"/>
  <c r="W1572" i="1" s="1"/>
  <c r="W1573" i="1" a="1"/>
  <c r="W1573" i="1" s="1"/>
  <c r="W1574" i="1" a="1"/>
  <c r="W1574" i="1" s="1"/>
  <c r="W1575" i="1" a="1"/>
  <c r="W1575" i="1" s="1"/>
  <c r="W1576" i="1" a="1"/>
  <c r="W1576" i="1" s="1"/>
  <c r="W1577" i="1" a="1"/>
  <c r="W1577" i="1" s="1"/>
  <c r="W1578" i="1" a="1"/>
  <c r="W1578" i="1" s="1"/>
  <c r="W1579" i="1" a="1"/>
  <c r="W1579" i="1" s="1"/>
  <c r="W1580" i="1" a="1"/>
  <c r="W1580" i="1" s="1"/>
  <c r="W1581" i="1" a="1"/>
  <c r="W1581" i="1" s="1"/>
  <c r="W1582" i="1" a="1"/>
  <c r="W1582" i="1" s="1"/>
  <c r="W1583" i="1" a="1"/>
  <c r="W1583" i="1" s="1"/>
  <c r="W1584" i="1" a="1"/>
  <c r="W1584" i="1" s="1"/>
  <c r="W1585" i="1" a="1"/>
  <c r="W1585" i="1" s="1"/>
  <c r="W1586" i="1" a="1"/>
  <c r="W1586" i="1" s="1"/>
  <c r="W1587" i="1" a="1"/>
  <c r="W1587" i="1" s="1"/>
  <c r="W1588" i="1" a="1"/>
  <c r="W1588" i="1" s="1"/>
  <c r="W1589" i="1" a="1"/>
  <c r="W1589" i="1" s="1"/>
  <c r="W1590" i="1" a="1"/>
  <c r="W1590" i="1" s="1"/>
  <c r="W1591" i="1" a="1"/>
  <c r="W1591" i="1" s="1"/>
  <c r="W1592" i="1" a="1"/>
  <c r="W1592" i="1" s="1"/>
  <c r="W1593" i="1" a="1"/>
  <c r="W1593" i="1" s="1"/>
  <c r="W1594" i="1" a="1"/>
  <c r="W1594" i="1" s="1"/>
  <c r="W1595" i="1" a="1"/>
  <c r="W1595" i="1" s="1"/>
  <c r="W1596" i="1" a="1"/>
  <c r="W1596" i="1" s="1"/>
  <c r="W1597" i="1" a="1"/>
  <c r="W1597" i="1" s="1"/>
  <c r="W1598" i="1" a="1"/>
  <c r="W1598" i="1" s="1"/>
  <c r="W1599" i="1" a="1"/>
  <c r="W1599" i="1" s="1"/>
  <c r="W1600" i="1" a="1"/>
  <c r="W1600" i="1" s="1"/>
  <c r="W1601" i="1" a="1"/>
  <c r="W1601" i="1" s="1"/>
  <c r="W1602" i="1" a="1"/>
  <c r="W1602" i="1" s="1"/>
  <c r="W1603" i="1" a="1"/>
  <c r="W1603" i="1" s="1"/>
  <c r="W1604" i="1" a="1"/>
  <c r="W1604" i="1" s="1"/>
  <c r="W1605" i="1" a="1"/>
  <c r="W1605" i="1" s="1"/>
  <c r="W1606" i="1" a="1"/>
  <c r="W1606" i="1" s="1"/>
  <c r="W1607" i="1" a="1"/>
  <c r="W1607" i="1" s="1"/>
  <c r="W1608" i="1" a="1"/>
  <c r="W1608" i="1" s="1"/>
  <c r="W1609" i="1" a="1"/>
  <c r="W1609" i="1" s="1"/>
  <c r="W1610" i="1" a="1"/>
  <c r="W1610" i="1" s="1"/>
  <c r="W1611" i="1" a="1"/>
  <c r="W1611" i="1" s="1"/>
  <c r="W1612" i="1" a="1"/>
  <c r="W1612" i="1" s="1"/>
  <c r="W1613" i="1" a="1"/>
  <c r="W1613" i="1" s="1"/>
  <c r="W1614" i="1" a="1"/>
  <c r="W1614" i="1" s="1"/>
  <c r="W1615" i="1" a="1"/>
  <c r="W1615" i="1" s="1"/>
  <c r="W1616" i="1" a="1"/>
  <c r="W1616" i="1" s="1"/>
  <c r="W1617" i="1" a="1"/>
  <c r="W1617" i="1" s="1"/>
  <c r="W1618" i="1" a="1"/>
  <c r="W1618" i="1" s="1"/>
  <c r="W1619" i="1" a="1"/>
  <c r="W1619" i="1" s="1"/>
  <c r="W1620" i="1" a="1"/>
  <c r="W1620" i="1" s="1"/>
  <c r="W1621" i="1" a="1"/>
  <c r="W1621" i="1" s="1"/>
  <c r="W1622" i="1" a="1"/>
  <c r="W1622" i="1" s="1"/>
  <c r="W1623" i="1" a="1"/>
  <c r="W1623" i="1" s="1"/>
  <c r="W1624" i="1" a="1"/>
  <c r="W1624" i="1" s="1"/>
  <c r="W1625" i="1" a="1"/>
  <c r="W1625" i="1" s="1"/>
  <c r="W1626" i="1" a="1"/>
  <c r="W1626" i="1" s="1"/>
  <c r="W1627" i="1" a="1"/>
  <c r="W1627" i="1" s="1"/>
  <c r="W1628" i="1" a="1"/>
  <c r="W1628" i="1" s="1"/>
  <c r="W1629" i="1" a="1"/>
  <c r="W1629" i="1" s="1"/>
  <c r="W1630" i="1" a="1"/>
  <c r="W1630" i="1" s="1"/>
  <c r="W1631" i="1" a="1"/>
  <c r="W1631" i="1" s="1"/>
  <c r="W1632" i="1" a="1"/>
  <c r="W1632" i="1" s="1"/>
  <c r="W1633" i="1" a="1"/>
  <c r="W1633" i="1" s="1"/>
  <c r="W1634" i="1" a="1"/>
  <c r="W1634" i="1" s="1"/>
  <c r="W1635" i="1" a="1"/>
  <c r="W1635" i="1" s="1"/>
  <c r="W1636" i="1" a="1"/>
  <c r="W1636" i="1" s="1"/>
  <c r="W1637" i="1" a="1"/>
  <c r="W1637" i="1" s="1"/>
  <c r="W1638" i="1" a="1"/>
  <c r="W1638" i="1" s="1"/>
  <c r="W1639" i="1" a="1"/>
  <c r="W1639" i="1" s="1"/>
  <c r="W1640" i="1" a="1"/>
  <c r="W1640" i="1" s="1"/>
  <c r="W1641" i="1" a="1"/>
  <c r="W1641" i="1" s="1"/>
  <c r="W1642" i="1" a="1"/>
  <c r="W1642" i="1" s="1"/>
  <c r="W1643" i="1" a="1"/>
  <c r="W1643" i="1" s="1"/>
  <c r="W1644" i="1" a="1"/>
  <c r="W1644" i="1" s="1"/>
  <c r="W1645" i="1" a="1"/>
  <c r="W1645" i="1" s="1"/>
  <c r="W1646" i="1" a="1"/>
  <c r="W1646" i="1" s="1"/>
  <c r="W1647" i="1" a="1"/>
  <c r="W1647" i="1" s="1"/>
  <c r="W1648" i="1" a="1"/>
  <c r="W1648" i="1" s="1"/>
  <c r="W1649" i="1" a="1"/>
  <c r="W1649" i="1" s="1"/>
  <c r="W1650" i="1" a="1"/>
  <c r="W1650" i="1" s="1"/>
  <c r="W1651" i="1" a="1"/>
  <c r="W1651" i="1" s="1"/>
  <c r="W1652" i="1" a="1"/>
  <c r="W1652" i="1" s="1"/>
  <c r="W1653" i="1" a="1"/>
  <c r="W1653" i="1" s="1"/>
  <c r="W1654" i="1" a="1"/>
  <c r="W1654" i="1" s="1"/>
  <c r="W1655" i="1" a="1"/>
  <c r="W1655" i="1" s="1"/>
  <c r="W1656" i="1" a="1"/>
  <c r="W1656" i="1" s="1"/>
  <c r="W1657" i="1" a="1"/>
  <c r="W1657" i="1" s="1"/>
  <c r="W1658" i="1" a="1"/>
  <c r="W1658" i="1" s="1"/>
  <c r="W1659" i="1" a="1"/>
  <c r="W1659" i="1" s="1"/>
  <c r="W1660" i="1" a="1"/>
  <c r="W1660" i="1" s="1"/>
  <c r="W1661" i="1" a="1"/>
  <c r="W1661" i="1" s="1"/>
  <c r="W1662" i="1" a="1"/>
  <c r="W1662" i="1" s="1"/>
  <c r="W1663" i="1" a="1"/>
  <c r="W1663" i="1" s="1"/>
  <c r="W1664" i="1" a="1"/>
  <c r="W1664" i="1" s="1"/>
  <c r="W1665" i="1" a="1"/>
  <c r="W1665" i="1" s="1"/>
  <c r="W1666" i="1" a="1"/>
  <c r="W1666" i="1" s="1"/>
  <c r="W1667" i="1" a="1"/>
  <c r="W1667" i="1" s="1"/>
  <c r="W1668" i="1" a="1"/>
  <c r="W1668" i="1" s="1"/>
  <c r="W1669" i="1" a="1"/>
  <c r="W1669" i="1" s="1"/>
  <c r="W1670" i="1" a="1"/>
  <c r="W1670" i="1" s="1"/>
  <c r="W1671" i="1" a="1"/>
  <c r="W1671" i="1" s="1"/>
  <c r="W1672" i="1" a="1"/>
  <c r="W1672" i="1" s="1"/>
  <c r="W1673" i="1" a="1"/>
  <c r="W1673" i="1" s="1"/>
  <c r="W1674" i="1" a="1"/>
  <c r="W1674" i="1" s="1"/>
  <c r="W1675" i="1" a="1"/>
  <c r="W1675" i="1" s="1"/>
  <c r="W1676" i="1" a="1"/>
  <c r="W1676" i="1" s="1"/>
  <c r="W1677" i="1" a="1"/>
  <c r="W1677" i="1" s="1"/>
  <c r="W1678" i="1" a="1"/>
  <c r="W1678" i="1" s="1"/>
  <c r="W1679" i="1" a="1"/>
  <c r="W1679" i="1" s="1"/>
  <c r="W1680" i="1" a="1"/>
  <c r="W1680" i="1" s="1"/>
  <c r="W1681" i="1" a="1"/>
  <c r="W1681" i="1" s="1"/>
  <c r="W1682" i="1" a="1"/>
  <c r="W1682" i="1" s="1"/>
  <c r="W1683" i="1" a="1"/>
  <c r="W1683" i="1" s="1"/>
  <c r="W1684" i="1" a="1"/>
  <c r="W1684" i="1" s="1"/>
  <c r="W1685" i="1" a="1"/>
  <c r="W1685" i="1" s="1"/>
  <c r="W1686" i="1" a="1"/>
  <c r="W1686" i="1" s="1"/>
  <c r="W1687" i="1" a="1"/>
  <c r="W1687" i="1" s="1"/>
  <c r="W1688" i="1" a="1"/>
  <c r="W1688" i="1" s="1"/>
  <c r="W1689" i="1" a="1"/>
  <c r="W1689" i="1" s="1"/>
  <c r="W1690" i="1" a="1"/>
  <c r="W1690" i="1" s="1"/>
  <c r="W1691" i="1" a="1"/>
  <c r="W1691" i="1" s="1"/>
  <c r="W1692" i="1" a="1"/>
  <c r="W1692" i="1" s="1"/>
  <c r="W1693" i="1" a="1"/>
  <c r="W1693" i="1" s="1"/>
  <c r="W1694" i="1" a="1"/>
  <c r="W1694" i="1" s="1"/>
  <c r="W1695" i="1" a="1"/>
  <c r="W1695" i="1" s="1"/>
  <c r="W1696" i="1" a="1"/>
  <c r="W1696" i="1" s="1"/>
  <c r="W1697" i="1" a="1"/>
  <c r="W1697" i="1" s="1"/>
  <c r="W1698" i="1" a="1"/>
  <c r="W1698" i="1" s="1"/>
  <c r="W1699" i="1" a="1"/>
  <c r="W1699" i="1" s="1"/>
  <c r="W1700" i="1" a="1"/>
  <c r="W1700" i="1" s="1"/>
  <c r="W1701" i="1" a="1"/>
  <c r="W1701" i="1" s="1"/>
  <c r="W1702" i="1" a="1"/>
  <c r="W1702" i="1" s="1"/>
  <c r="W1703" i="1" a="1"/>
  <c r="W1703" i="1" s="1"/>
  <c r="W1704" i="1" a="1"/>
  <c r="W1704" i="1" s="1"/>
  <c r="W1705" i="1" a="1"/>
  <c r="W1705" i="1" s="1"/>
  <c r="W1706" i="1" a="1"/>
  <c r="W1706" i="1" s="1"/>
  <c r="W1707" i="1" a="1"/>
  <c r="W1707" i="1" s="1"/>
  <c r="W1708" i="1" a="1"/>
  <c r="W1708" i="1" s="1"/>
  <c r="W1709" i="1" a="1"/>
  <c r="W1709" i="1" s="1"/>
  <c r="W1710" i="1" a="1"/>
  <c r="W1710" i="1" s="1"/>
  <c r="W1711" i="1" a="1"/>
  <c r="W1711" i="1" s="1"/>
  <c r="W1712" i="1" a="1"/>
  <c r="W1712" i="1" s="1"/>
  <c r="W1713" i="1" a="1"/>
  <c r="W1713" i="1" s="1"/>
  <c r="W1714" i="1" a="1"/>
  <c r="W1714" i="1" s="1"/>
  <c r="W1715" i="1" a="1"/>
  <c r="W1715" i="1" s="1"/>
  <c r="W1716" i="1" a="1"/>
  <c r="W1716" i="1" s="1"/>
  <c r="W1717" i="1" a="1"/>
  <c r="W1717" i="1" s="1"/>
  <c r="W1718" i="1" a="1"/>
  <c r="W1718" i="1" s="1"/>
  <c r="W1719" i="1" a="1"/>
  <c r="W1719" i="1" s="1"/>
  <c r="W1720" i="1" a="1"/>
  <c r="W1720" i="1" s="1"/>
  <c r="W1721" i="1" a="1"/>
  <c r="W1721" i="1" s="1"/>
  <c r="W1722" i="1" a="1"/>
  <c r="W1722" i="1" s="1"/>
  <c r="W1723" i="1" a="1"/>
  <c r="W1723" i="1" s="1"/>
  <c r="W1724" i="1" a="1"/>
  <c r="W1724" i="1" s="1"/>
  <c r="W1725" i="1" a="1"/>
  <c r="W1725" i="1" s="1"/>
  <c r="W1726" i="1" a="1"/>
  <c r="W1726" i="1" s="1"/>
  <c r="W1727" i="1" a="1"/>
  <c r="W1727" i="1" s="1"/>
  <c r="W1728" i="1" a="1"/>
  <c r="W1728" i="1" s="1"/>
  <c r="W1729" i="1" a="1"/>
  <c r="W1729" i="1" s="1"/>
  <c r="W1730" i="1" a="1"/>
  <c r="W1730" i="1" s="1"/>
  <c r="W1731" i="1" a="1"/>
  <c r="W1731" i="1" s="1"/>
  <c r="W1732" i="1" a="1"/>
  <c r="W1732" i="1" s="1"/>
  <c r="W1733" i="1" a="1"/>
  <c r="W1733" i="1" s="1"/>
  <c r="W1734" i="1" a="1"/>
  <c r="W1734" i="1" s="1"/>
  <c r="W1735" i="1" a="1"/>
  <c r="W1735" i="1" s="1"/>
  <c r="W1736" i="1" a="1"/>
  <c r="W1736" i="1" s="1"/>
  <c r="W1737" i="1" a="1"/>
  <c r="W1737" i="1" s="1"/>
  <c r="W1738" i="1" a="1"/>
  <c r="W1738" i="1" s="1"/>
  <c r="W1739" i="1" a="1"/>
  <c r="W1739" i="1" s="1"/>
  <c r="W1740" i="1" a="1"/>
  <c r="W1740" i="1" s="1"/>
  <c r="W1741" i="1" a="1"/>
  <c r="W1741" i="1" s="1"/>
  <c r="W1742" i="1" a="1"/>
  <c r="W1742" i="1" s="1"/>
  <c r="W1743" i="1" a="1"/>
  <c r="W1743" i="1" s="1"/>
  <c r="W1744" i="1" a="1"/>
  <c r="W1744" i="1" s="1"/>
  <c r="W1745" i="1" a="1"/>
  <c r="W1745" i="1" s="1"/>
  <c r="W1746" i="1" a="1"/>
  <c r="W1746" i="1" s="1"/>
  <c r="W1747" i="1" a="1"/>
  <c r="W1747" i="1" s="1"/>
  <c r="W1748" i="1" a="1"/>
  <c r="W1748" i="1" s="1"/>
  <c r="W1749" i="1" a="1"/>
  <c r="W1749" i="1" s="1"/>
  <c r="W1750" i="1" a="1"/>
  <c r="W1750" i="1" s="1"/>
  <c r="W1751" i="1" a="1"/>
  <c r="W1751" i="1" s="1"/>
  <c r="W1752" i="1" a="1"/>
  <c r="W1752" i="1" s="1"/>
  <c r="W1753" i="1" a="1"/>
  <c r="W1753" i="1" s="1"/>
  <c r="W1754" i="1" a="1"/>
  <c r="W1754" i="1" s="1"/>
  <c r="W1755" i="1" a="1"/>
  <c r="W1755" i="1" s="1"/>
  <c r="W1756" i="1" a="1"/>
  <c r="W1756" i="1" s="1"/>
  <c r="W1757" i="1" a="1"/>
  <c r="W1757" i="1" s="1"/>
  <c r="W1758" i="1" a="1"/>
  <c r="W1758" i="1" s="1"/>
  <c r="W1759" i="1" a="1"/>
  <c r="W1759" i="1" s="1"/>
  <c r="W1760" i="1" a="1"/>
  <c r="W1760" i="1" s="1"/>
  <c r="W1761" i="1" a="1"/>
  <c r="W1761" i="1" s="1"/>
  <c r="W1762" i="1" a="1"/>
  <c r="W1762" i="1" s="1"/>
  <c r="W1763" i="1" a="1"/>
  <c r="W1763" i="1" s="1"/>
  <c r="W1764" i="1" a="1"/>
  <c r="W1764" i="1" s="1"/>
  <c r="W1765" i="1" a="1"/>
  <c r="W1765" i="1" s="1"/>
  <c r="W1766" i="1" a="1"/>
  <c r="W1766" i="1" s="1"/>
  <c r="W1767" i="1" a="1"/>
  <c r="W1767" i="1" s="1"/>
  <c r="W1768" i="1" a="1"/>
  <c r="W1768" i="1" s="1"/>
  <c r="W1769" i="1" a="1"/>
  <c r="W1769" i="1" s="1"/>
  <c r="W1770" i="1" a="1"/>
  <c r="W1770" i="1" s="1"/>
  <c r="W1771" i="1" a="1"/>
  <c r="W1771" i="1" s="1"/>
  <c r="W1772" i="1" a="1"/>
  <c r="W1772" i="1" s="1"/>
  <c r="W1773" i="1" a="1"/>
  <c r="W1773" i="1" s="1"/>
  <c r="W1774" i="1" a="1"/>
  <c r="W1774" i="1" s="1"/>
  <c r="W1775" i="1" a="1"/>
  <c r="W1775" i="1" s="1"/>
  <c r="W1776" i="1" a="1"/>
  <c r="W1776" i="1" s="1"/>
  <c r="W1777" i="1" a="1"/>
  <c r="W1777" i="1" s="1"/>
  <c r="W1778" i="1" a="1"/>
  <c r="W1778" i="1" s="1"/>
  <c r="W1779" i="1" a="1"/>
  <c r="W1779" i="1" s="1"/>
  <c r="W1780" i="1" a="1"/>
  <c r="W1780" i="1" s="1"/>
  <c r="W1781" i="1" a="1"/>
  <c r="W1781" i="1" s="1"/>
  <c r="W1782" i="1" a="1"/>
  <c r="W1782" i="1" s="1"/>
  <c r="W1783" i="1" a="1"/>
  <c r="W1783" i="1" s="1"/>
  <c r="W1784" i="1" a="1"/>
  <c r="W1784" i="1" s="1"/>
  <c r="W1785" i="1" a="1"/>
  <c r="W1785" i="1" s="1"/>
  <c r="W1786" i="1" a="1"/>
  <c r="W1786" i="1" s="1"/>
  <c r="W1787" i="1" a="1"/>
  <c r="W1787" i="1" s="1"/>
  <c r="W1788" i="1" a="1"/>
  <c r="W1788" i="1" s="1"/>
  <c r="W1789" i="1" a="1"/>
  <c r="W1789" i="1" s="1"/>
  <c r="W1790" i="1" a="1"/>
  <c r="W1790" i="1" s="1"/>
  <c r="W1791" i="1" a="1"/>
  <c r="W1791" i="1" s="1"/>
  <c r="W1792" i="1" a="1"/>
  <c r="W1792" i="1" s="1"/>
  <c r="W1793" i="1" a="1"/>
  <c r="W1793" i="1" s="1"/>
  <c r="W1794" i="1" a="1"/>
  <c r="W1794" i="1" s="1"/>
  <c r="W1795" i="1" a="1"/>
  <c r="W1795" i="1" s="1"/>
  <c r="W1796" i="1" a="1"/>
  <c r="W1796" i="1" s="1"/>
  <c r="W1797" i="1" a="1"/>
  <c r="W1797" i="1" s="1"/>
  <c r="W1798" i="1" a="1"/>
  <c r="W1798" i="1" s="1"/>
  <c r="W1799" i="1" a="1"/>
  <c r="W1799" i="1" s="1"/>
  <c r="W1800" i="1" a="1"/>
  <c r="W1800" i="1" s="1"/>
  <c r="W1801" i="1" a="1"/>
  <c r="W1801" i="1" s="1"/>
  <c r="W1802" i="1" a="1"/>
  <c r="W1802" i="1" s="1"/>
  <c r="W1803" i="1" a="1"/>
  <c r="W1803" i="1" s="1"/>
  <c r="W1804" i="1" a="1"/>
  <c r="W1804" i="1" s="1"/>
  <c r="W1805" i="1" a="1"/>
  <c r="W1805" i="1" s="1"/>
  <c r="W1806" i="1" a="1"/>
  <c r="W1806" i="1" s="1"/>
  <c r="W1807" i="1" a="1"/>
  <c r="W1807" i="1" s="1"/>
  <c r="W1808" i="1" a="1"/>
  <c r="W1808" i="1" s="1"/>
  <c r="W1809" i="1" a="1"/>
  <c r="W1809" i="1" s="1"/>
  <c r="W1810" i="1" a="1"/>
  <c r="W1810" i="1" s="1"/>
  <c r="W1811" i="1" a="1"/>
  <c r="W1811" i="1" s="1"/>
  <c r="W1812" i="1" a="1"/>
  <c r="W1812" i="1" s="1"/>
  <c r="W1813" i="1" a="1"/>
  <c r="W1813" i="1" s="1"/>
  <c r="W1814" i="1" a="1"/>
  <c r="W1814" i="1" s="1"/>
  <c r="W1815" i="1" a="1"/>
  <c r="W1815" i="1" s="1"/>
  <c r="W1816" i="1" a="1"/>
  <c r="W1816" i="1" s="1"/>
  <c r="W1817" i="1" a="1"/>
  <c r="W1817" i="1" s="1"/>
  <c r="W1818" i="1" a="1"/>
  <c r="W1818" i="1" s="1"/>
  <c r="W1819" i="1" a="1"/>
  <c r="W1819" i="1" s="1"/>
  <c r="W1820" i="1" a="1"/>
  <c r="W1820" i="1" s="1"/>
  <c r="W1821" i="1" a="1"/>
  <c r="W1821" i="1" s="1"/>
  <c r="W1822" i="1" a="1"/>
  <c r="W1822" i="1" s="1"/>
  <c r="W1823" i="1" a="1"/>
  <c r="W1823" i="1" s="1"/>
  <c r="W1824" i="1" a="1"/>
  <c r="W1824" i="1" s="1"/>
  <c r="W1825" i="1" a="1"/>
  <c r="W1825" i="1" s="1"/>
  <c r="W1826" i="1" a="1"/>
  <c r="W1826" i="1" s="1"/>
  <c r="W1827" i="1" a="1"/>
  <c r="W1827" i="1" s="1"/>
  <c r="W1828" i="1" a="1"/>
  <c r="W1828" i="1" s="1"/>
  <c r="W1829" i="1" a="1"/>
  <c r="W1829" i="1" s="1"/>
  <c r="W1830" i="1" a="1"/>
  <c r="W1830" i="1" s="1"/>
  <c r="W1831" i="1" a="1"/>
  <c r="W1831" i="1" s="1"/>
  <c r="W1832" i="1" a="1"/>
  <c r="W1832" i="1" s="1"/>
  <c r="W1833" i="1" a="1"/>
  <c r="W1833" i="1" s="1"/>
  <c r="W1834" i="1" a="1"/>
  <c r="W1834" i="1" s="1"/>
  <c r="W1835" i="1" a="1"/>
  <c r="W1835" i="1" s="1"/>
  <c r="W1836" i="1" a="1"/>
  <c r="W1836" i="1" s="1"/>
  <c r="W1837" i="1" a="1"/>
  <c r="W1837" i="1" s="1"/>
  <c r="W1838" i="1" a="1"/>
  <c r="W1838" i="1" s="1"/>
  <c r="W1839" i="1" a="1"/>
  <c r="W1839" i="1" s="1"/>
  <c r="W1840" i="1" a="1"/>
  <c r="W1840" i="1" s="1"/>
  <c r="W1841" i="1" a="1"/>
  <c r="W1841" i="1" s="1"/>
  <c r="W1842" i="1" a="1"/>
  <c r="W1842" i="1" s="1"/>
  <c r="W1843" i="1" a="1"/>
  <c r="W1843" i="1" s="1"/>
  <c r="W1844" i="1" a="1"/>
  <c r="W1844" i="1" s="1"/>
  <c r="W1845" i="1" a="1"/>
  <c r="W1845" i="1" s="1"/>
  <c r="W1846" i="1" a="1"/>
  <c r="W1846" i="1" s="1"/>
  <c r="W1847" i="1" a="1"/>
  <c r="W1847" i="1" s="1"/>
  <c r="W1848" i="1" a="1"/>
  <c r="W1848" i="1" s="1"/>
  <c r="W1849" i="1" a="1"/>
  <c r="W1849" i="1" s="1"/>
  <c r="W1850" i="1" a="1"/>
  <c r="W1850" i="1" s="1"/>
  <c r="W1851" i="1" a="1"/>
  <c r="W1851" i="1" s="1"/>
  <c r="W1852" i="1" a="1"/>
  <c r="W1852" i="1" s="1"/>
  <c r="W1853" i="1" a="1"/>
  <c r="W1853" i="1" s="1"/>
  <c r="W1854" i="1" a="1"/>
  <c r="W1854" i="1" s="1"/>
  <c r="W1855" i="1" a="1"/>
  <c r="W1855" i="1" s="1"/>
  <c r="W1856" i="1" a="1"/>
  <c r="W1856" i="1" s="1"/>
  <c r="W1857" i="1" a="1"/>
  <c r="W1857" i="1" s="1"/>
  <c r="W1858" i="1" a="1"/>
  <c r="W1858" i="1" s="1"/>
  <c r="W1859" i="1" a="1"/>
  <c r="W1859" i="1" s="1"/>
  <c r="W1860" i="1" a="1"/>
  <c r="W1860" i="1" s="1"/>
  <c r="W1861" i="1" a="1"/>
  <c r="W1861" i="1" s="1"/>
  <c r="W1862" i="1" a="1"/>
  <c r="W1862" i="1" s="1"/>
  <c r="W1863" i="1" a="1"/>
  <c r="W1863" i="1" s="1"/>
  <c r="W1864" i="1" a="1"/>
  <c r="W1864" i="1" s="1"/>
  <c r="W1865" i="1" a="1"/>
  <c r="W1865" i="1" s="1"/>
  <c r="W1866" i="1" a="1"/>
  <c r="W1866" i="1" s="1"/>
  <c r="W1867" i="1" a="1"/>
  <c r="W1867" i="1" s="1"/>
  <c r="W1868" i="1" a="1"/>
  <c r="W1868" i="1" s="1"/>
  <c r="W1869" i="1" a="1"/>
  <c r="W1869" i="1" s="1"/>
  <c r="W1870" i="1" a="1"/>
  <c r="W1870" i="1" s="1"/>
  <c r="W1871" i="1" a="1"/>
  <c r="W1871" i="1" s="1"/>
  <c r="W1872" i="1" a="1"/>
  <c r="W1872" i="1" s="1"/>
  <c r="W1873" i="1" a="1"/>
  <c r="W1873" i="1" s="1"/>
  <c r="W1874" i="1" a="1"/>
  <c r="W1874" i="1" s="1"/>
  <c r="W1875" i="1" a="1"/>
  <c r="W1875" i="1" s="1"/>
  <c r="W1876" i="1" a="1"/>
  <c r="W1876" i="1" s="1"/>
  <c r="W1877" i="1" a="1"/>
  <c r="W1877" i="1" s="1"/>
  <c r="W1878" i="1" a="1"/>
  <c r="W1878" i="1" s="1"/>
  <c r="W1879" i="1" a="1"/>
  <c r="W1879" i="1" s="1"/>
  <c r="W1880" i="1" a="1"/>
  <c r="W1880" i="1" s="1"/>
  <c r="W1881" i="1" a="1"/>
  <c r="W1881" i="1" s="1"/>
  <c r="W1882" i="1" a="1"/>
  <c r="W1882" i="1" s="1"/>
  <c r="W1883" i="1" a="1"/>
  <c r="W1883" i="1" s="1"/>
  <c r="W1884" i="1" a="1"/>
  <c r="W1884" i="1" s="1"/>
  <c r="W1885" i="1" a="1"/>
  <c r="W1885" i="1" s="1"/>
  <c r="W1886" i="1" a="1"/>
  <c r="W1886" i="1" s="1"/>
  <c r="W1887" i="1" a="1"/>
  <c r="W1887" i="1" s="1"/>
  <c r="W1888" i="1" a="1"/>
  <c r="W1888" i="1" s="1"/>
  <c r="W1889" i="1" a="1"/>
  <c r="W1889" i="1" s="1"/>
  <c r="W1890" i="1" a="1"/>
  <c r="W1890" i="1" s="1"/>
  <c r="W1891" i="1" a="1"/>
  <c r="W1891" i="1" s="1"/>
  <c r="W1892" i="1" a="1"/>
  <c r="W1892" i="1" s="1"/>
  <c r="W1893" i="1" a="1"/>
  <c r="W1893" i="1" s="1"/>
  <c r="W1894" i="1" a="1"/>
  <c r="W1894" i="1" s="1"/>
  <c r="W1895" i="1" a="1"/>
  <c r="W1895" i="1" s="1"/>
  <c r="W1896" i="1" a="1"/>
  <c r="W1896" i="1" s="1"/>
  <c r="W1897" i="1" a="1"/>
  <c r="W1897" i="1" s="1"/>
  <c r="W1898" i="1" a="1"/>
  <c r="W1898" i="1" s="1"/>
  <c r="W1899" i="1" a="1"/>
  <c r="W1899" i="1" s="1"/>
  <c r="W1900" i="1" a="1"/>
  <c r="W1900" i="1" s="1"/>
  <c r="W1901" i="1" a="1"/>
  <c r="W1901" i="1" s="1"/>
  <c r="W1902" i="1" a="1"/>
  <c r="W1902" i="1" s="1"/>
  <c r="W1903" i="1" a="1"/>
  <c r="W1903" i="1" s="1"/>
  <c r="W1904" i="1" a="1"/>
  <c r="W1904" i="1" s="1"/>
  <c r="W1905" i="1" a="1"/>
  <c r="W1905" i="1" s="1"/>
  <c r="W1906" i="1" a="1"/>
  <c r="W1906" i="1" s="1"/>
  <c r="W1907" i="1" a="1"/>
  <c r="W1907" i="1" s="1"/>
  <c r="W1908" i="1" a="1"/>
  <c r="W1908" i="1" s="1"/>
  <c r="W1909" i="1" a="1"/>
  <c r="W1909" i="1" s="1"/>
  <c r="W1910" i="1" a="1"/>
  <c r="W1910" i="1" s="1"/>
  <c r="W1911" i="1" a="1"/>
  <c r="W1911" i="1" s="1"/>
  <c r="W1912" i="1" a="1"/>
  <c r="W1912" i="1" s="1"/>
  <c r="W1913" i="1" a="1"/>
  <c r="W1913" i="1" s="1"/>
  <c r="W1914" i="1" a="1"/>
  <c r="W1914" i="1" s="1"/>
  <c r="W1915" i="1" a="1"/>
  <c r="W1915" i="1" s="1"/>
  <c r="W1916" i="1" a="1"/>
  <c r="W1916" i="1" s="1"/>
  <c r="W1917" i="1" a="1"/>
  <c r="W1917" i="1" s="1"/>
  <c r="W1918" i="1" a="1"/>
  <c r="W1918" i="1" s="1"/>
  <c r="W1919" i="1" a="1"/>
  <c r="W1919" i="1" s="1"/>
  <c r="W1920" i="1" a="1"/>
  <c r="W1920" i="1" s="1"/>
  <c r="W1921" i="1" a="1"/>
  <c r="W1921" i="1" s="1"/>
  <c r="W1922" i="1" a="1"/>
  <c r="W1922" i="1" s="1"/>
  <c r="W1923" i="1" a="1"/>
  <c r="W1923" i="1" s="1"/>
  <c r="W1924" i="1" a="1"/>
  <c r="W1924" i="1" s="1"/>
  <c r="W1925" i="1" a="1"/>
  <c r="W1925" i="1" s="1"/>
  <c r="W1926" i="1" a="1"/>
  <c r="W1926" i="1" s="1"/>
  <c r="W1927" i="1" a="1"/>
  <c r="W1927" i="1" s="1"/>
  <c r="W1928" i="1" a="1"/>
  <c r="W1928" i="1" s="1"/>
  <c r="W1929" i="1" a="1"/>
  <c r="W1929" i="1" s="1"/>
  <c r="W1930" i="1" a="1"/>
  <c r="W1930" i="1" s="1"/>
  <c r="W1931" i="1" a="1"/>
  <c r="W1931" i="1" s="1"/>
  <c r="W1932" i="1" a="1"/>
  <c r="W1932" i="1" s="1"/>
  <c r="W1933" i="1" a="1"/>
  <c r="W1933" i="1" s="1"/>
  <c r="W1934" i="1" a="1"/>
  <c r="W1934" i="1" s="1"/>
  <c r="W1935" i="1" a="1"/>
  <c r="W1935" i="1" s="1"/>
  <c r="W1936" i="1" a="1"/>
  <c r="W1936" i="1" s="1"/>
  <c r="W1937" i="1" a="1"/>
  <c r="W1937" i="1" s="1"/>
  <c r="W1938" i="1" a="1"/>
  <c r="W1938" i="1" s="1"/>
  <c r="W1939" i="1" a="1"/>
  <c r="W1939" i="1" s="1"/>
  <c r="W1940" i="1" a="1"/>
  <c r="W1940" i="1" s="1"/>
  <c r="W1941" i="1" a="1"/>
  <c r="W1941" i="1" s="1"/>
  <c r="W1942" i="1" a="1"/>
  <c r="W1942" i="1" s="1"/>
  <c r="W1943" i="1" a="1"/>
  <c r="W1943" i="1" s="1"/>
  <c r="W1944" i="1" a="1"/>
  <c r="W1944" i="1" s="1"/>
  <c r="W1945" i="1" a="1"/>
  <c r="W1945" i="1" s="1"/>
  <c r="W1946" i="1" a="1"/>
  <c r="W1946" i="1" s="1"/>
  <c r="W1947" i="1" a="1"/>
  <c r="W1947" i="1" s="1"/>
  <c r="W1948" i="1" a="1"/>
  <c r="W1948" i="1" s="1"/>
  <c r="W1949" i="1" a="1"/>
  <c r="W1949" i="1" s="1"/>
  <c r="W1950" i="1" a="1"/>
  <c r="W1950" i="1" s="1"/>
  <c r="W1951" i="1" a="1"/>
  <c r="W1951" i="1" s="1"/>
  <c r="W1952" i="1" a="1"/>
  <c r="W1952" i="1" s="1"/>
  <c r="W1953" i="1" a="1"/>
  <c r="W1953" i="1" s="1"/>
  <c r="W1954" i="1" a="1"/>
  <c r="W1954" i="1" s="1"/>
  <c r="W1955" i="1" a="1"/>
  <c r="W1955" i="1" s="1"/>
  <c r="W1956" i="1" a="1"/>
  <c r="W1956" i="1" s="1"/>
  <c r="W1957" i="1" a="1"/>
  <c r="W1957" i="1" s="1"/>
  <c r="W1958" i="1" a="1"/>
  <c r="W1958" i="1" s="1"/>
  <c r="W1959" i="1" a="1"/>
  <c r="W1959" i="1" s="1"/>
  <c r="W1960" i="1" a="1"/>
  <c r="W1960" i="1" s="1"/>
  <c r="W1961" i="1" a="1"/>
  <c r="W1961" i="1" s="1"/>
  <c r="W1962" i="1" a="1"/>
  <c r="W1962" i="1" s="1"/>
  <c r="W1963" i="1" a="1"/>
  <c r="W1963" i="1" s="1"/>
  <c r="W1964" i="1" a="1"/>
  <c r="W1964" i="1" s="1"/>
  <c r="W1965" i="1" a="1"/>
  <c r="W1965" i="1" s="1"/>
  <c r="W1966" i="1" a="1"/>
  <c r="W1966" i="1" s="1"/>
  <c r="W1967" i="1" a="1"/>
  <c r="W1967" i="1" s="1"/>
  <c r="W1968" i="1" a="1"/>
  <c r="W1968" i="1" s="1"/>
  <c r="W1969" i="1" a="1"/>
  <c r="W1969" i="1" s="1"/>
  <c r="W1970" i="1" a="1"/>
  <c r="W1970" i="1" s="1"/>
  <c r="W1971" i="1" a="1"/>
  <c r="W1971" i="1" s="1"/>
  <c r="W1972" i="1" a="1"/>
  <c r="W1972" i="1" s="1"/>
  <c r="W1973" i="1" a="1"/>
  <c r="W1973" i="1" s="1"/>
  <c r="W1974" i="1" a="1"/>
  <c r="W1974" i="1" s="1"/>
  <c r="W1975" i="1" a="1"/>
  <c r="W1975" i="1" s="1"/>
  <c r="W1976" i="1" a="1"/>
  <c r="W1976" i="1" s="1"/>
  <c r="W1977" i="1" a="1"/>
  <c r="W1977" i="1" s="1"/>
  <c r="W1978" i="1" a="1"/>
  <c r="W1978" i="1" s="1"/>
  <c r="W1979" i="1" a="1"/>
  <c r="W1979" i="1" s="1"/>
  <c r="W1980" i="1" a="1"/>
  <c r="W1980" i="1" s="1"/>
  <c r="W1981" i="1" a="1"/>
  <c r="W1981" i="1" s="1"/>
  <c r="W1982" i="1" a="1"/>
  <c r="W1982" i="1" s="1"/>
  <c r="W1983" i="1" a="1"/>
  <c r="W1983" i="1" s="1"/>
  <c r="W1984" i="1" a="1"/>
  <c r="W1984" i="1" s="1"/>
  <c r="W1985" i="1" a="1"/>
  <c r="W1985" i="1" s="1"/>
  <c r="W1986" i="1" a="1"/>
  <c r="W1986" i="1" s="1"/>
  <c r="W1987" i="1" a="1"/>
  <c r="W1987" i="1" s="1"/>
  <c r="W1988" i="1" a="1"/>
  <c r="W1988" i="1" s="1"/>
  <c r="W1989" i="1" a="1"/>
  <c r="W1989" i="1" s="1"/>
  <c r="W1990" i="1" a="1"/>
  <c r="W1990" i="1" s="1"/>
  <c r="W1991" i="1" a="1"/>
  <c r="W1991" i="1" s="1"/>
  <c r="W1992" i="1" a="1"/>
  <c r="W1992" i="1" s="1"/>
  <c r="W1993" i="1" a="1"/>
  <c r="W1993" i="1" s="1"/>
  <c r="W1994" i="1" a="1"/>
  <c r="W1994" i="1" s="1"/>
  <c r="W1995" i="1" a="1"/>
  <c r="W1995" i="1" s="1"/>
  <c r="W1996" i="1" a="1"/>
  <c r="W1996" i="1" s="1"/>
  <c r="W1997" i="1" a="1"/>
  <c r="W1997" i="1" s="1"/>
  <c r="W1998" i="1" a="1"/>
  <c r="W1998" i="1" s="1"/>
  <c r="W1999" i="1" a="1"/>
  <c r="W1999" i="1" s="1"/>
  <c r="W2000" i="1" a="1"/>
  <c r="W2000" i="1" s="1"/>
  <c r="W2001" i="1" a="1"/>
  <c r="W2001" i="1" s="1"/>
  <c r="W2002" i="1" a="1"/>
  <c r="W2002" i="1" s="1"/>
  <c r="W2003" i="1" a="1"/>
  <c r="W2003" i="1" s="1"/>
  <c r="W2004" i="1" a="1"/>
  <c r="W2004" i="1" s="1"/>
  <c r="W2005" i="1" a="1"/>
  <c r="W2005" i="1" s="1"/>
  <c r="W2006" i="1" a="1"/>
  <c r="W2006" i="1" s="1"/>
  <c r="W2007" i="1" a="1"/>
  <c r="W2007" i="1" s="1"/>
  <c r="W2008" i="1" a="1"/>
  <c r="W2008" i="1" s="1"/>
  <c r="W2009" i="1" a="1"/>
  <c r="W2009" i="1" s="1"/>
  <c r="W2010" i="1" a="1"/>
  <c r="W2010" i="1" s="1"/>
  <c r="W2011" i="1" a="1"/>
  <c r="W2011" i="1" s="1"/>
  <c r="W2012" i="1" a="1"/>
  <c r="W2012" i="1" s="1"/>
  <c r="W2013" i="1" a="1"/>
  <c r="W2013" i="1" s="1"/>
  <c r="W2014" i="1" a="1"/>
  <c r="W2014" i="1" s="1"/>
  <c r="W2015" i="1" a="1"/>
  <c r="W2015" i="1" s="1"/>
  <c r="W2016" i="1" a="1"/>
  <c r="W2016" i="1" s="1"/>
  <c r="W2017" i="1" a="1"/>
  <c r="W2017" i="1" s="1"/>
  <c r="W2018" i="1" a="1"/>
  <c r="W2018" i="1" s="1"/>
  <c r="W2019" i="1" a="1"/>
  <c r="W2019" i="1" s="1"/>
  <c r="W2020" i="1" a="1"/>
  <c r="W2020" i="1" s="1"/>
  <c r="W2021" i="1" a="1"/>
  <c r="W2021" i="1" s="1"/>
  <c r="W2022" i="1" a="1"/>
  <c r="W2022" i="1" s="1"/>
  <c r="W2023" i="1" a="1"/>
  <c r="W2023" i="1" s="1"/>
  <c r="W2024" i="1" a="1"/>
  <c r="W2024" i="1" s="1"/>
  <c r="W2025" i="1" a="1"/>
  <c r="W2025" i="1" s="1"/>
  <c r="W2026" i="1" a="1"/>
  <c r="W2026" i="1" s="1"/>
  <c r="W2027" i="1" a="1"/>
  <c r="W2027" i="1" s="1"/>
  <c r="W2028" i="1" a="1"/>
  <c r="W2028" i="1" s="1"/>
  <c r="W2029" i="1" a="1"/>
  <c r="W2029" i="1" s="1"/>
  <c r="W2030" i="1" a="1"/>
  <c r="W2030" i="1" s="1"/>
  <c r="W2031" i="1" a="1"/>
  <c r="W2031" i="1" s="1"/>
  <c r="W2032" i="1" a="1"/>
  <c r="W2032" i="1" s="1"/>
  <c r="W2033" i="1" a="1"/>
  <c r="W2033" i="1" s="1"/>
  <c r="W2034" i="1" a="1"/>
  <c r="W2034" i="1" s="1"/>
  <c r="W2035" i="1" a="1"/>
  <c r="W2035" i="1" s="1"/>
  <c r="W2036" i="1" a="1"/>
  <c r="W2036" i="1" s="1"/>
  <c r="W2037" i="1" a="1"/>
  <c r="W2037" i="1" s="1"/>
  <c r="W2038" i="1" a="1"/>
  <c r="W2038" i="1" s="1"/>
  <c r="W2039" i="1" a="1"/>
  <c r="W2039" i="1" s="1"/>
  <c r="W2040" i="1" a="1"/>
  <c r="W2040" i="1" s="1"/>
  <c r="W2041" i="1" a="1"/>
  <c r="W2041" i="1" s="1"/>
  <c r="W2042" i="1" a="1"/>
  <c r="W2042" i="1" s="1"/>
  <c r="W2043" i="1" a="1"/>
  <c r="W2043" i="1" s="1"/>
  <c r="W2044" i="1" a="1"/>
  <c r="W2044" i="1" s="1"/>
  <c r="W2045" i="1" a="1"/>
  <c r="W2045" i="1" s="1"/>
  <c r="W2046" i="1" a="1"/>
  <c r="W2046" i="1" s="1"/>
  <c r="W2047" i="1" a="1"/>
  <c r="W2047" i="1" s="1"/>
  <c r="W2048" i="1" a="1"/>
  <c r="W2048" i="1" s="1"/>
  <c r="W2049" i="1" a="1"/>
  <c r="W2049" i="1" s="1"/>
  <c r="W2050" i="1" a="1"/>
  <c r="W2050" i="1" s="1"/>
  <c r="W2051" i="1" a="1"/>
  <c r="W2051" i="1" s="1"/>
  <c r="W2052" i="1" a="1"/>
  <c r="W2052" i="1" s="1"/>
  <c r="W2053" i="1" a="1"/>
  <c r="W2053" i="1" s="1"/>
  <c r="W2054" i="1" a="1"/>
  <c r="W2054" i="1" s="1"/>
  <c r="W2055" i="1" a="1"/>
  <c r="W2055" i="1" s="1"/>
  <c r="W2056" i="1" a="1"/>
  <c r="W2056" i="1" s="1"/>
  <c r="W2057" i="1" a="1"/>
  <c r="W2057" i="1" s="1"/>
  <c r="W2058" i="1" a="1"/>
  <c r="W2058" i="1" s="1"/>
  <c r="W2059" i="1" a="1"/>
  <c r="W2059" i="1" s="1"/>
  <c r="W2060" i="1" a="1"/>
  <c r="W2060" i="1" s="1"/>
  <c r="W2061" i="1" a="1"/>
  <c r="W2061" i="1" s="1"/>
  <c r="W2062" i="1" a="1"/>
  <c r="W2062" i="1" s="1"/>
  <c r="W2063" i="1" a="1"/>
  <c r="W2063" i="1" s="1"/>
  <c r="W2064" i="1" a="1"/>
  <c r="W2064" i="1" s="1"/>
  <c r="W2065" i="1" a="1"/>
  <c r="W2065" i="1" s="1"/>
  <c r="W2066" i="1" a="1"/>
  <c r="W2066" i="1" s="1"/>
  <c r="W2067" i="1" a="1"/>
  <c r="W2067" i="1" s="1"/>
  <c r="W2068" i="1" a="1"/>
  <c r="W2068" i="1" s="1"/>
  <c r="W2069" i="1" a="1"/>
  <c r="W2069" i="1" s="1"/>
  <c r="W2070" i="1" a="1"/>
  <c r="W2070" i="1" s="1"/>
  <c r="W2071" i="1" a="1"/>
  <c r="W2071" i="1" s="1"/>
  <c r="W2072" i="1" a="1"/>
  <c r="W2072" i="1" s="1"/>
  <c r="W2073" i="1" a="1"/>
  <c r="W2073" i="1" s="1"/>
  <c r="W2074" i="1" a="1"/>
  <c r="W2074" i="1" s="1"/>
  <c r="W2075" i="1" a="1"/>
  <c r="W2075" i="1" s="1"/>
  <c r="W2076" i="1" a="1"/>
  <c r="W2076" i="1" s="1"/>
  <c r="W2077" i="1" a="1"/>
  <c r="W2077" i="1" s="1"/>
  <c r="W2078" i="1" a="1"/>
  <c r="W2078" i="1" s="1"/>
  <c r="W2079" i="1" a="1"/>
  <c r="W2079" i="1" s="1"/>
  <c r="W2080" i="1" a="1"/>
  <c r="W2080" i="1" s="1"/>
  <c r="W2081" i="1" a="1"/>
  <c r="W2081" i="1" s="1"/>
  <c r="W2082" i="1" a="1"/>
  <c r="W2082" i="1" s="1"/>
  <c r="W2083" i="1" a="1"/>
  <c r="W2083" i="1" s="1"/>
  <c r="W2084" i="1" a="1"/>
  <c r="W2084" i="1" s="1"/>
  <c r="W2085" i="1" a="1"/>
  <c r="W2085" i="1" s="1"/>
  <c r="W2086" i="1" a="1"/>
  <c r="W2086" i="1" s="1"/>
  <c r="W2087" i="1" a="1"/>
  <c r="W2087" i="1" s="1"/>
  <c r="W2088" i="1" a="1"/>
  <c r="W2088" i="1" s="1"/>
  <c r="W2089" i="1" a="1"/>
  <c r="W2089" i="1" s="1"/>
  <c r="W2090" i="1" a="1"/>
  <c r="W2090" i="1" s="1"/>
  <c r="W2091" i="1" a="1"/>
  <c r="W2091" i="1" s="1"/>
  <c r="W2092" i="1" a="1"/>
  <c r="W2092" i="1" s="1"/>
  <c r="W2093" i="1" a="1"/>
  <c r="W2093" i="1" s="1"/>
  <c r="W2094" i="1" a="1"/>
  <c r="W2094" i="1" s="1"/>
  <c r="W2095" i="1" a="1"/>
  <c r="W2095" i="1" s="1"/>
  <c r="W2096" i="1" a="1"/>
  <c r="W2096" i="1" s="1"/>
  <c r="W2097" i="1" a="1"/>
  <c r="W2097" i="1" s="1"/>
  <c r="W2098" i="1" a="1"/>
  <c r="W2098" i="1" s="1"/>
  <c r="W2099" i="1" a="1"/>
  <c r="W2099" i="1" s="1"/>
  <c r="W2100" i="1" a="1"/>
  <c r="W2100" i="1" s="1"/>
  <c r="W2101" i="1" a="1"/>
  <c r="W2101" i="1" s="1"/>
  <c r="W2102" i="1" a="1"/>
  <c r="W2102" i="1" s="1"/>
  <c r="W2103" i="1" a="1"/>
  <c r="W2103" i="1" s="1"/>
  <c r="W2104" i="1" a="1"/>
  <c r="W2104" i="1" s="1"/>
  <c r="W2105" i="1" a="1"/>
  <c r="W2105" i="1" s="1"/>
  <c r="W2106" i="1" a="1"/>
  <c r="W2106" i="1" s="1"/>
  <c r="W2107" i="1" a="1"/>
  <c r="W2107" i="1" s="1"/>
  <c r="W2108" i="1" a="1"/>
  <c r="W2108" i="1" s="1"/>
  <c r="W2109" i="1" a="1"/>
  <c r="W2109" i="1" s="1"/>
  <c r="W2110" i="1" a="1"/>
  <c r="W2110" i="1" s="1"/>
  <c r="W2111" i="1" a="1"/>
  <c r="W2111" i="1" s="1"/>
  <c r="W2112" i="1" a="1"/>
  <c r="W2112" i="1" s="1"/>
  <c r="W2113" i="1" a="1"/>
  <c r="W2113" i="1" s="1"/>
  <c r="W2114" i="1" a="1"/>
  <c r="W2114" i="1" s="1"/>
  <c r="W2115" i="1" a="1"/>
  <c r="W2115" i="1" s="1"/>
  <c r="W2116" i="1" a="1"/>
  <c r="W2116" i="1" s="1"/>
  <c r="W2117" i="1" a="1"/>
  <c r="W2117" i="1" s="1"/>
  <c r="W2118" i="1" a="1"/>
  <c r="W2118" i="1" s="1"/>
  <c r="W2119" i="1" a="1"/>
  <c r="W2119" i="1" s="1"/>
  <c r="W2120" i="1" a="1"/>
  <c r="W2120" i="1" s="1"/>
  <c r="W2121" i="1" a="1"/>
  <c r="W2121" i="1" s="1"/>
  <c r="W2122" i="1" a="1"/>
  <c r="W2122" i="1" s="1"/>
  <c r="W2123" i="1" a="1"/>
  <c r="W2123" i="1" s="1"/>
  <c r="W2124" i="1" a="1"/>
  <c r="W2124" i="1" s="1"/>
  <c r="W2125" i="1" a="1"/>
  <c r="W2125" i="1" s="1"/>
  <c r="W2126" i="1" a="1"/>
  <c r="W2126" i="1" s="1"/>
  <c r="W2127" i="1" a="1"/>
  <c r="W2127" i="1" s="1"/>
  <c r="W2128" i="1" a="1"/>
  <c r="W2128" i="1" s="1"/>
  <c r="W2129" i="1" a="1"/>
  <c r="W2129" i="1" s="1"/>
  <c r="W2130" i="1" a="1"/>
  <c r="W2130" i="1" s="1"/>
  <c r="W2131" i="1" a="1"/>
  <c r="W2131" i="1" s="1"/>
  <c r="W2132" i="1" a="1"/>
  <c r="W2132" i="1" s="1"/>
  <c r="W2133" i="1" a="1"/>
  <c r="W2133" i="1" s="1"/>
  <c r="W2134" i="1" a="1"/>
  <c r="W2134" i="1" s="1"/>
  <c r="W2135" i="1" a="1"/>
  <c r="W2135" i="1" s="1"/>
  <c r="W2136" i="1" a="1"/>
  <c r="W2136" i="1" s="1"/>
  <c r="W2137" i="1" a="1"/>
  <c r="W2137" i="1" s="1"/>
  <c r="W2138" i="1" a="1"/>
  <c r="W2138" i="1" s="1"/>
  <c r="W2139" i="1" a="1"/>
  <c r="W2139" i="1" s="1"/>
  <c r="W2140" i="1" a="1"/>
  <c r="W2140" i="1" s="1"/>
  <c r="W2141" i="1" a="1"/>
  <c r="W2141" i="1" s="1"/>
  <c r="W2142" i="1" a="1"/>
  <c r="W2142" i="1" s="1"/>
  <c r="W2143" i="1" a="1"/>
  <c r="W2143" i="1" s="1"/>
  <c r="W2144" i="1" a="1"/>
  <c r="W2144" i="1" s="1"/>
  <c r="W2145" i="1" a="1"/>
  <c r="W2145" i="1" s="1"/>
  <c r="W2146" i="1" a="1"/>
  <c r="W2146" i="1" s="1"/>
  <c r="W2147" i="1" a="1"/>
  <c r="W2147" i="1" s="1"/>
  <c r="W2148" i="1" a="1"/>
  <c r="W2148" i="1" s="1"/>
  <c r="W2149" i="1" a="1"/>
  <c r="W2149" i="1" s="1"/>
  <c r="W2150" i="1" a="1"/>
  <c r="W2150" i="1" s="1"/>
  <c r="W2151" i="1" a="1"/>
  <c r="W2151" i="1" s="1"/>
  <c r="W2152" i="1" a="1"/>
  <c r="W2152" i="1" s="1"/>
  <c r="W2153" i="1" a="1"/>
  <c r="W2153" i="1" s="1"/>
  <c r="W2154" i="1" a="1"/>
  <c r="W2154" i="1" s="1"/>
  <c r="W2155" i="1" a="1"/>
  <c r="W2155" i="1" s="1"/>
  <c r="W2156" i="1" a="1"/>
  <c r="W2156" i="1" s="1"/>
  <c r="W2157" i="1" a="1"/>
  <c r="W2157" i="1" s="1"/>
  <c r="W2158" i="1" a="1"/>
  <c r="W2158" i="1" s="1"/>
  <c r="W2159" i="1" a="1"/>
  <c r="W2159" i="1" s="1"/>
  <c r="W2160" i="1" a="1"/>
  <c r="W2160" i="1" s="1"/>
  <c r="W2161" i="1" a="1"/>
  <c r="W2161" i="1" s="1"/>
  <c r="W2162" i="1" a="1"/>
  <c r="W2162" i="1" s="1"/>
  <c r="W2163" i="1" a="1"/>
  <c r="W2163" i="1" s="1"/>
  <c r="W2164" i="1" a="1"/>
  <c r="W2164" i="1" s="1"/>
  <c r="W2165" i="1" a="1"/>
  <c r="W2165" i="1" s="1"/>
  <c r="W2166" i="1" a="1"/>
  <c r="W2166" i="1" s="1"/>
  <c r="W2167" i="1" a="1"/>
  <c r="W2167" i="1" s="1"/>
  <c r="W2168" i="1" a="1"/>
  <c r="W2168" i="1" s="1"/>
  <c r="W2169" i="1" a="1"/>
  <c r="W2169" i="1" s="1"/>
  <c r="W2170" i="1" a="1"/>
  <c r="W2170" i="1" s="1"/>
  <c r="W2171" i="1" a="1"/>
  <c r="W2171" i="1" s="1"/>
  <c r="W2172" i="1" a="1"/>
  <c r="W2172" i="1" s="1"/>
  <c r="W2173" i="1" a="1"/>
  <c r="W2173" i="1" s="1"/>
  <c r="W2174" i="1" a="1"/>
  <c r="W2174" i="1" s="1"/>
  <c r="W2175" i="1" a="1"/>
  <c r="W2175" i="1" s="1"/>
  <c r="W2176" i="1" a="1"/>
  <c r="W2176" i="1" s="1"/>
  <c r="W2177" i="1" a="1"/>
  <c r="W2177" i="1" s="1"/>
  <c r="W2178" i="1" a="1"/>
  <c r="W2178" i="1" s="1"/>
  <c r="W2179" i="1" a="1"/>
  <c r="W2179" i="1" s="1"/>
  <c r="W2180" i="1" a="1"/>
  <c r="W2180" i="1" s="1"/>
  <c r="W2181" i="1" a="1"/>
  <c r="W2181" i="1" s="1"/>
  <c r="W2182" i="1" a="1"/>
  <c r="W2182" i="1" s="1"/>
  <c r="W2183" i="1" a="1"/>
  <c r="W2183" i="1" s="1"/>
  <c r="W2184" i="1" a="1"/>
  <c r="W2184" i="1" s="1"/>
  <c r="W2185" i="1" a="1"/>
  <c r="W2185" i="1" s="1"/>
  <c r="W2186" i="1" a="1"/>
  <c r="W2186" i="1" s="1"/>
  <c r="W2187" i="1" a="1"/>
  <c r="W2187" i="1" s="1"/>
  <c r="W2188" i="1" a="1"/>
  <c r="W2188" i="1" s="1"/>
  <c r="W2189" i="1" a="1"/>
  <c r="W2189" i="1" s="1"/>
  <c r="W2190" i="1" a="1"/>
  <c r="W2190" i="1" s="1"/>
  <c r="W2191" i="1" a="1"/>
  <c r="W2191" i="1" s="1"/>
  <c r="W2192" i="1" a="1"/>
  <c r="W2192" i="1" s="1"/>
  <c r="W2193" i="1" a="1"/>
  <c r="W2193" i="1" s="1"/>
  <c r="W2194" i="1" a="1"/>
  <c r="W2194" i="1" s="1"/>
  <c r="W2195" i="1" a="1"/>
  <c r="W2195" i="1" s="1"/>
  <c r="W2196" i="1" a="1"/>
  <c r="W2196" i="1" s="1"/>
  <c r="W2197" i="1" a="1"/>
  <c r="W2197" i="1" s="1"/>
  <c r="W2198" i="1" a="1"/>
  <c r="W2198" i="1" s="1"/>
  <c r="W2199" i="1" a="1"/>
  <c r="W2199" i="1" s="1"/>
  <c r="W2200" i="1" a="1"/>
  <c r="W2200" i="1" s="1"/>
  <c r="W2201" i="1" a="1"/>
  <c r="W2201" i="1" s="1"/>
  <c r="W2202" i="1" a="1"/>
  <c r="W2202" i="1" s="1"/>
  <c r="W2203" i="1" a="1"/>
  <c r="W2203" i="1" s="1"/>
  <c r="W2204" i="1" a="1"/>
  <c r="W2204" i="1" s="1"/>
  <c r="W2205" i="1" a="1"/>
  <c r="W2205" i="1" s="1"/>
  <c r="W2206" i="1" a="1"/>
  <c r="W2206" i="1" s="1"/>
  <c r="W2207" i="1" a="1"/>
  <c r="W2207" i="1" s="1"/>
  <c r="W2208" i="1" a="1"/>
  <c r="W2208" i="1" s="1"/>
  <c r="W2209" i="1" a="1"/>
  <c r="W2209" i="1" s="1"/>
  <c r="W2210" i="1" a="1"/>
  <c r="W2210" i="1" s="1"/>
  <c r="W2211" i="1" a="1"/>
  <c r="W2211" i="1" s="1"/>
  <c r="W2212" i="1" a="1"/>
  <c r="W2212" i="1" s="1"/>
  <c r="W2213" i="1" a="1"/>
  <c r="W2213" i="1" s="1"/>
  <c r="W2214" i="1" a="1"/>
  <c r="W2214" i="1" s="1"/>
  <c r="W2215" i="1" a="1"/>
  <c r="W2215" i="1" s="1"/>
  <c r="W2216" i="1" a="1"/>
  <c r="W2216" i="1" s="1"/>
  <c r="W2217" i="1" a="1"/>
  <c r="W2217" i="1" s="1"/>
  <c r="W2218" i="1" a="1"/>
  <c r="W2218" i="1" s="1"/>
  <c r="W2219" i="1" a="1"/>
  <c r="W2219" i="1" s="1"/>
  <c r="W2220" i="1" a="1"/>
  <c r="W2220" i="1" s="1"/>
  <c r="W2221" i="1" a="1"/>
  <c r="W2221" i="1" s="1"/>
  <c r="W2222" i="1" a="1"/>
  <c r="W2222" i="1" s="1"/>
  <c r="W2223" i="1" a="1"/>
  <c r="W2223" i="1" s="1"/>
  <c r="W2224" i="1" a="1"/>
  <c r="W2224" i="1" s="1"/>
  <c r="W2225" i="1" a="1"/>
  <c r="W2225" i="1" s="1"/>
  <c r="W2226" i="1" a="1"/>
  <c r="W2226" i="1" s="1"/>
  <c r="W2227" i="1" a="1"/>
  <c r="W2227" i="1" s="1"/>
  <c r="W2228" i="1" a="1"/>
  <c r="W2228" i="1" s="1"/>
  <c r="W2229" i="1" a="1"/>
  <c r="W2229" i="1" s="1"/>
  <c r="W2230" i="1" a="1"/>
  <c r="W2230" i="1" s="1"/>
  <c r="W2231" i="1" a="1"/>
  <c r="W2231" i="1" s="1"/>
  <c r="W2232" i="1" a="1"/>
  <c r="W2232" i="1" s="1"/>
  <c r="W2233" i="1" a="1"/>
  <c r="W2233" i="1" s="1"/>
  <c r="W2234" i="1" a="1"/>
  <c r="W2234" i="1" s="1"/>
  <c r="W2235" i="1" a="1"/>
  <c r="W2235" i="1" s="1"/>
  <c r="W2236" i="1" a="1"/>
  <c r="W2236" i="1" s="1"/>
  <c r="W2237" i="1" a="1"/>
  <c r="W2237" i="1" s="1"/>
  <c r="W2238" i="1" a="1"/>
  <c r="W2238" i="1" s="1"/>
  <c r="W2239" i="1" a="1"/>
  <c r="W2239" i="1" s="1"/>
  <c r="W2240" i="1" a="1"/>
  <c r="W2240" i="1" s="1"/>
  <c r="W2241" i="1" a="1"/>
  <c r="W2241" i="1" s="1"/>
  <c r="W2242" i="1" a="1"/>
  <c r="W2242" i="1" s="1"/>
  <c r="W2243" i="1" a="1"/>
  <c r="W2243" i="1" s="1"/>
  <c r="W2244" i="1" a="1"/>
  <c r="W2244" i="1" s="1"/>
  <c r="W2245" i="1" a="1"/>
  <c r="W2245" i="1" s="1"/>
  <c r="W2246" i="1" a="1"/>
  <c r="W2246" i="1" s="1"/>
  <c r="W2247" i="1" a="1"/>
  <c r="W2247" i="1" s="1"/>
  <c r="W2248" i="1" a="1"/>
  <c r="W2248" i="1" s="1"/>
  <c r="W2249" i="1" a="1"/>
  <c r="W2249" i="1" s="1"/>
  <c r="W2250" i="1" a="1"/>
  <c r="W2250" i="1" s="1"/>
  <c r="W2251" i="1" a="1"/>
  <c r="W2251" i="1" s="1"/>
  <c r="W2252" i="1" a="1"/>
  <c r="W2252" i="1" s="1"/>
  <c r="W2253" i="1" a="1"/>
  <c r="W2253" i="1" s="1"/>
  <c r="W2254" i="1" a="1"/>
  <c r="W2254" i="1" s="1"/>
  <c r="W2255" i="1" a="1"/>
  <c r="W2255" i="1" s="1"/>
  <c r="W2256" i="1" a="1"/>
  <c r="W2256" i="1" s="1"/>
  <c r="W2257" i="1" a="1"/>
  <c r="W2257" i="1" s="1"/>
  <c r="W2258" i="1" a="1"/>
  <c r="W2258" i="1" s="1"/>
  <c r="W2259" i="1" a="1"/>
  <c r="W2259" i="1" s="1"/>
  <c r="W2260" i="1" a="1"/>
  <c r="W2260" i="1" s="1"/>
  <c r="W2261" i="1" a="1"/>
  <c r="W2261" i="1" s="1"/>
  <c r="W2262" i="1" a="1"/>
  <c r="W2262" i="1" s="1"/>
  <c r="W2263" i="1" a="1"/>
  <c r="W2263" i="1" s="1"/>
  <c r="W2264" i="1" a="1"/>
  <c r="W2264" i="1" s="1"/>
  <c r="W2265" i="1" a="1"/>
  <c r="W2265" i="1" s="1"/>
  <c r="W2266" i="1" a="1"/>
  <c r="W2266" i="1" s="1"/>
  <c r="W2267" i="1" a="1"/>
  <c r="W2267" i="1" s="1"/>
  <c r="W2268" i="1" a="1"/>
  <c r="W2268" i="1" s="1"/>
  <c r="W2269" i="1" a="1"/>
  <c r="W2269" i="1" s="1"/>
  <c r="W2270" i="1" a="1"/>
  <c r="W2270" i="1" s="1"/>
  <c r="W2271" i="1" a="1"/>
  <c r="W2271" i="1" s="1"/>
  <c r="W2272" i="1" a="1"/>
  <c r="W2272" i="1" s="1"/>
  <c r="W2273" i="1" a="1"/>
  <c r="W2273" i="1" s="1"/>
  <c r="W2274" i="1" a="1"/>
  <c r="W2274" i="1" s="1"/>
  <c r="W2275" i="1" a="1"/>
  <c r="W2275" i="1" s="1"/>
  <c r="W2276" i="1" a="1"/>
  <c r="W2276" i="1" s="1"/>
  <c r="W2277" i="1" a="1"/>
  <c r="W2277" i="1" s="1"/>
  <c r="W2278" i="1" a="1"/>
  <c r="W2278" i="1" s="1"/>
  <c r="W2279" i="1" a="1"/>
  <c r="W2279" i="1" s="1"/>
  <c r="W2280" i="1" a="1"/>
  <c r="W2280" i="1" s="1"/>
  <c r="W2281" i="1" a="1"/>
  <c r="W2281" i="1" s="1"/>
  <c r="W2282" i="1" a="1"/>
  <c r="W2282" i="1" s="1"/>
  <c r="W2283" i="1" a="1"/>
  <c r="W2283" i="1" s="1"/>
  <c r="W2284" i="1" a="1"/>
  <c r="W2284" i="1" s="1"/>
  <c r="W2285" i="1" a="1"/>
  <c r="W2285" i="1" s="1"/>
  <c r="W2286" i="1" a="1"/>
  <c r="W2286" i="1" s="1"/>
  <c r="W2287" i="1" a="1"/>
  <c r="W2287" i="1" s="1"/>
  <c r="W2288" i="1" a="1"/>
  <c r="W2288" i="1" s="1"/>
  <c r="W2289" i="1" a="1"/>
  <c r="W2289" i="1" s="1"/>
  <c r="W2290" i="1" a="1"/>
  <c r="W2290" i="1" s="1"/>
  <c r="W2291" i="1" a="1"/>
  <c r="W2291" i="1" s="1"/>
  <c r="W2292" i="1" a="1"/>
  <c r="W2292" i="1" s="1"/>
  <c r="W2293" i="1" a="1"/>
  <c r="W2293" i="1" s="1"/>
  <c r="W2294" i="1" a="1"/>
  <c r="W2294" i="1" s="1"/>
  <c r="W2295" i="1" a="1"/>
  <c r="W2295" i="1" s="1"/>
  <c r="W2296" i="1" a="1"/>
  <c r="W2296" i="1" s="1"/>
  <c r="W2297" i="1" a="1"/>
  <c r="W2297" i="1" s="1"/>
  <c r="W2298" i="1" a="1"/>
  <c r="W2298" i="1" s="1"/>
  <c r="W2299" i="1" a="1"/>
  <c r="W2299" i="1" s="1"/>
  <c r="W2300" i="1" a="1"/>
  <c r="W2300" i="1" s="1"/>
  <c r="W2301" i="1" a="1"/>
  <c r="W2301" i="1" s="1"/>
  <c r="W2302" i="1" a="1"/>
  <c r="W2302" i="1" s="1"/>
  <c r="W2303" i="1" a="1"/>
  <c r="W2303" i="1" s="1"/>
  <c r="W2304" i="1" a="1"/>
  <c r="W2304" i="1" s="1"/>
  <c r="W2305" i="1" a="1"/>
  <c r="W2305" i="1" s="1"/>
  <c r="W2306" i="1" a="1"/>
  <c r="W2306" i="1" s="1"/>
  <c r="W2307" i="1" a="1"/>
  <c r="W2307" i="1" s="1"/>
  <c r="W2308" i="1" a="1"/>
  <c r="W2308" i="1" s="1"/>
  <c r="W2309" i="1" a="1"/>
  <c r="W2309" i="1" s="1"/>
  <c r="W2310" i="1" a="1"/>
  <c r="W2310" i="1" s="1"/>
  <c r="W2311" i="1" a="1"/>
  <c r="W2311" i="1" s="1"/>
  <c r="W2312" i="1" a="1"/>
  <c r="W2312" i="1" s="1"/>
  <c r="W2313" i="1" a="1"/>
  <c r="W2313" i="1" s="1"/>
  <c r="W2314" i="1" a="1"/>
  <c r="W2314" i="1" s="1"/>
  <c r="W2315" i="1" a="1"/>
  <c r="W2315" i="1" s="1"/>
  <c r="W2316" i="1" a="1"/>
  <c r="W2316" i="1" s="1"/>
  <c r="W2317" i="1" a="1"/>
  <c r="W2317" i="1" s="1"/>
  <c r="W2318" i="1" a="1"/>
  <c r="W2318" i="1" s="1"/>
  <c r="W2319" i="1" a="1"/>
  <c r="W2319" i="1" s="1"/>
  <c r="W2320" i="1" a="1"/>
  <c r="W2320" i="1" s="1"/>
  <c r="W2321" i="1" a="1"/>
  <c r="W2321" i="1" s="1"/>
  <c r="W2322" i="1" a="1"/>
  <c r="W2322" i="1" s="1"/>
  <c r="W2323" i="1" a="1"/>
  <c r="W2323" i="1" s="1"/>
  <c r="W2324" i="1" a="1"/>
  <c r="W2324" i="1" s="1"/>
  <c r="W2325" i="1" a="1"/>
  <c r="W2325" i="1" s="1"/>
  <c r="W2326" i="1" a="1"/>
  <c r="W2326" i="1" s="1"/>
  <c r="W2327" i="1" a="1"/>
  <c r="W2327" i="1" s="1"/>
  <c r="W2328" i="1" a="1"/>
  <c r="W2328" i="1" s="1"/>
  <c r="W2329" i="1" a="1"/>
  <c r="W2329" i="1" s="1"/>
  <c r="W2330" i="1" a="1"/>
  <c r="W2330" i="1" s="1"/>
  <c r="W2331" i="1" a="1"/>
  <c r="W2331" i="1" s="1"/>
  <c r="W2332" i="1" a="1"/>
  <c r="W2332" i="1" s="1"/>
  <c r="W2333" i="1" a="1"/>
  <c r="W2333" i="1" s="1"/>
  <c r="W2334" i="1" a="1"/>
  <c r="W2334" i="1" s="1"/>
  <c r="W2335" i="1" a="1"/>
  <c r="W2335" i="1" s="1"/>
  <c r="W2336" i="1" a="1"/>
  <c r="W2336" i="1" s="1"/>
  <c r="W2337" i="1" a="1"/>
  <c r="W2337" i="1" s="1"/>
  <c r="W2338" i="1" a="1"/>
  <c r="W2338" i="1" s="1"/>
  <c r="W2339" i="1" a="1"/>
  <c r="W2339" i="1" s="1"/>
  <c r="W2340" i="1" a="1"/>
  <c r="W2340" i="1" s="1"/>
  <c r="W2341" i="1" a="1"/>
  <c r="W2341" i="1" s="1"/>
  <c r="W2342" i="1" a="1"/>
  <c r="W2342" i="1" s="1"/>
  <c r="W2343" i="1" a="1"/>
  <c r="W2343" i="1" s="1"/>
  <c r="W2344" i="1" a="1"/>
  <c r="W2344" i="1" s="1"/>
  <c r="W2345" i="1" a="1"/>
  <c r="W2345" i="1" s="1"/>
  <c r="W2346" i="1" a="1"/>
  <c r="W2346" i="1" s="1"/>
  <c r="W2347" i="1" a="1"/>
  <c r="W2347" i="1" s="1"/>
  <c r="W2348" i="1" a="1"/>
  <c r="W2348" i="1" s="1"/>
  <c r="W2349" i="1" a="1"/>
  <c r="W2349" i="1" s="1"/>
  <c r="W2350" i="1" a="1"/>
  <c r="W2350" i="1" s="1"/>
  <c r="W2351" i="1" a="1"/>
  <c r="W2351" i="1" s="1"/>
  <c r="W2352" i="1" a="1"/>
  <c r="W2352" i="1" s="1"/>
  <c r="W2353" i="1" a="1"/>
  <c r="W2353" i="1" s="1"/>
  <c r="W2354" i="1" a="1"/>
  <c r="W2354" i="1" s="1"/>
  <c r="W2355" i="1" a="1"/>
  <c r="W2355" i="1" s="1"/>
  <c r="W2356" i="1" a="1"/>
  <c r="W2356" i="1" s="1"/>
  <c r="W2357" i="1" a="1"/>
  <c r="W2357" i="1" s="1"/>
  <c r="W2358" i="1" a="1"/>
  <c r="W2358" i="1" s="1"/>
  <c r="W2359" i="1" a="1"/>
  <c r="W2359" i="1" s="1"/>
  <c r="W2360" i="1" a="1"/>
  <c r="W2360" i="1" s="1"/>
  <c r="W2361" i="1" a="1"/>
  <c r="W2361" i="1" s="1"/>
  <c r="W2362" i="1" a="1"/>
  <c r="W2362" i="1" s="1"/>
  <c r="W2363" i="1" a="1"/>
  <c r="W2363" i="1" s="1"/>
  <c r="W2364" i="1" a="1"/>
  <c r="W2364" i="1" s="1"/>
  <c r="W2365" i="1" a="1"/>
  <c r="W2365" i="1" s="1"/>
  <c r="W2366" i="1" a="1"/>
  <c r="W2366" i="1" s="1"/>
  <c r="W2367" i="1" a="1"/>
  <c r="W2367" i="1" s="1"/>
  <c r="W2368" i="1" a="1"/>
  <c r="W2368" i="1" s="1"/>
  <c r="W2369" i="1" a="1"/>
  <c r="W2369" i="1" s="1"/>
  <c r="W2370" i="1" a="1"/>
  <c r="W2370" i="1" s="1"/>
  <c r="W2371" i="1" a="1"/>
  <c r="W2371" i="1" s="1"/>
  <c r="W2372" i="1" a="1"/>
  <c r="W2372" i="1" s="1"/>
  <c r="W2373" i="1" a="1"/>
  <c r="W2373" i="1" s="1"/>
  <c r="W2374" i="1" a="1"/>
  <c r="W2374" i="1" s="1"/>
  <c r="W2375" i="1" a="1"/>
  <c r="W2375" i="1" s="1"/>
  <c r="W2376" i="1" a="1"/>
  <c r="W2376" i="1" s="1"/>
  <c r="W2377" i="1" a="1"/>
  <c r="W2377" i="1" s="1"/>
  <c r="W2378" i="1" a="1"/>
  <c r="W2378" i="1" s="1"/>
  <c r="W2379" i="1" a="1"/>
  <c r="W2379" i="1" s="1"/>
  <c r="W2380" i="1" a="1"/>
  <c r="W2380" i="1" s="1"/>
  <c r="W2381" i="1" a="1"/>
  <c r="W2381" i="1" s="1"/>
  <c r="W2382" i="1" a="1"/>
  <c r="W2382" i="1" s="1"/>
  <c r="W2383" i="1" a="1"/>
  <c r="W2383" i="1" s="1"/>
  <c r="W2384" i="1" a="1"/>
  <c r="W2384" i="1" s="1"/>
  <c r="W2385" i="1" a="1"/>
  <c r="W2385" i="1" s="1"/>
  <c r="W2386" i="1" a="1"/>
  <c r="W2386" i="1" s="1"/>
  <c r="W2387" i="1" a="1"/>
  <c r="W2387" i="1" s="1"/>
  <c r="W2388" i="1" a="1"/>
  <c r="W2388" i="1" s="1"/>
  <c r="W2389" i="1" a="1"/>
  <c r="W2389" i="1" s="1"/>
  <c r="W2390" i="1" a="1"/>
  <c r="W2390" i="1" s="1"/>
  <c r="W2391" i="1" a="1"/>
  <c r="W2391" i="1" s="1"/>
  <c r="W2392" i="1" a="1"/>
  <c r="W2392" i="1" s="1"/>
  <c r="W2393" i="1" a="1"/>
  <c r="W2393" i="1" s="1"/>
  <c r="W2394" i="1" a="1"/>
  <c r="W2394" i="1" s="1"/>
  <c r="W2395" i="1" a="1"/>
  <c r="W2395" i="1" s="1"/>
  <c r="W2396" i="1" a="1"/>
  <c r="W2396" i="1" s="1"/>
  <c r="W2397" i="1" a="1"/>
  <c r="W2397" i="1" s="1"/>
  <c r="W2398" i="1" a="1"/>
  <c r="W2398" i="1" s="1"/>
  <c r="W2399" i="1" a="1"/>
  <c r="W2399" i="1" s="1"/>
  <c r="W2400" i="1" a="1"/>
  <c r="W2400" i="1" s="1"/>
  <c r="W2401" i="1" a="1"/>
  <c r="W2401" i="1" s="1"/>
  <c r="W2402" i="1" a="1"/>
  <c r="W2402" i="1" s="1"/>
  <c r="W2403" i="1" a="1"/>
  <c r="W2403" i="1" s="1"/>
  <c r="W2404" i="1" a="1"/>
  <c r="W2404" i="1" s="1"/>
  <c r="W2405" i="1" a="1"/>
  <c r="W2405" i="1" s="1"/>
  <c r="W2406" i="1" a="1"/>
  <c r="W2406" i="1" s="1"/>
  <c r="W2407" i="1" a="1"/>
  <c r="W2407" i="1" s="1"/>
  <c r="W2408" i="1" a="1"/>
  <c r="W2408" i="1" s="1"/>
  <c r="W2409" i="1" a="1"/>
  <c r="W2409" i="1" s="1"/>
  <c r="W2410" i="1" a="1"/>
  <c r="W2410" i="1" s="1"/>
  <c r="W2411" i="1" a="1"/>
  <c r="W2411" i="1" s="1"/>
  <c r="W2412" i="1" a="1"/>
  <c r="W2412" i="1" s="1"/>
  <c r="W2413" i="1" a="1"/>
  <c r="W2413" i="1" s="1"/>
  <c r="W2414" i="1" a="1"/>
  <c r="W2414" i="1" s="1"/>
  <c r="W2415" i="1" a="1"/>
  <c r="W2415" i="1" s="1"/>
  <c r="W2416" i="1" a="1"/>
  <c r="W2416" i="1" s="1"/>
  <c r="W2417" i="1" a="1"/>
  <c r="W2417" i="1" s="1"/>
  <c r="W2418" i="1" a="1"/>
  <c r="W2418" i="1" s="1"/>
  <c r="W2419" i="1" a="1"/>
  <c r="W2419" i="1" s="1"/>
  <c r="W2420" i="1" a="1"/>
  <c r="W2420" i="1" s="1"/>
  <c r="W2421" i="1" a="1"/>
  <c r="W2421" i="1" s="1"/>
  <c r="W2422" i="1" a="1"/>
  <c r="W2422" i="1" s="1"/>
  <c r="W2423" i="1" a="1"/>
  <c r="W2423" i="1" s="1"/>
  <c r="W2424" i="1" a="1"/>
  <c r="W2424" i="1" s="1"/>
  <c r="W2425" i="1" a="1"/>
  <c r="W2425" i="1" s="1"/>
  <c r="W2426" i="1" a="1"/>
  <c r="W2426" i="1" s="1"/>
  <c r="W2427" i="1" a="1"/>
  <c r="W2427" i="1" s="1"/>
  <c r="W2428" i="1" a="1"/>
  <c r="W2428" i="1" s="1"/>
  <c r="W2429" i="1" a="1"/>
  <c r="W2429" i="1" s="1"/>
  <c r="W2430" i="1" a="1"/>
  <c r="W2430" i="1" s="1"/>
  <c r="W2431" i="1" a="1"/>
  <c r="W2431" i="1" s="1"/>
  <c r="W2432" i="1" a="1"/>
  <c r="W2432" i="1" s="1"/>
  <c r="W2433" i="1" a="1"/>
  <c r="W2433" i="1" s="1"/>
  <c r="W2434" i="1" a="1"/>
  <c r="W2434" i="1" s="1"/>
  <c r="W2435" i="1" a="1"/>
  <c r="W2435" i="1" s="1"/>
  <c r="W2436" i="1" a="1"/>
  <c r="W2436" i="1" s="1"/>
  <c r="W2437" i="1" a="1"/>
  <c r="W2437" i="1" s="1"/>
  <c r="W2438" i="1" a="1"/>
  <c r="W2438" i="1" s="1"/>
  <c r="W2439" i="1" a="1"/>
  <c r="W2439" i="1" s="1"/>
  <c r="W2440" i="1" a="1"/>
  <c r="W2440" i="1" s="1"/>
  <c r="W2441" i="1" a="1"/>
  <c r="W2441" i="1" s="1"/>
  <c r="W2442" i="1" a="1"/>
  <c r="W2442" i="1" s="1"/>
  <c r="W2443" i="1" a="1"/>
  <c r="W2443" i="1" s="1"/>
  <c r="W2444" i="1" a="1"/>
  <c r="W2444" i="1" s="1"/>
  <c r="W2445" i="1" a="1"/>
  <c r="W2445" i="1" s="1"/>
  <c r="W2446" i="1" a="1"/>
  <c r="W2446" i="1" s="1"/>
  <c r="W2447" i="1" a="1"/>
  <c r="W2447" i="1" s="1"/>
  <c r="W2448" i="1" a="1"/>
  <c r="W2448" i="1" s="1"/>
  <c r="W2449" i="1" a="1"/>
  <c r="W2449" i="1" s="1"/>
  <c r="W2450" i="1" a="1"/>
  <c r="W2450" i="1" s="1"/>
  <c r="W2451" i="1" a="1"/>
  <c r="W2451" i="1" s="1"/>
  <c r="W2452" i="1" a="1"/>
  <c r="W2452" i="1" s="1"/>
  <c r="W2453" i="1" a="1"/>
  <c r="W2453" i="1" s="1"/>
  <c r="W2454" i="1" a="1"/>
  <c r="W2454" i="1" s="1"/>
  <c r="W2455" i="1" a="1"/>
  <c r="W2455" i="1" s="1"/>
  <c r="W2456" i="1" a="1"/>
  <c r="W2456" i="1" s="1"/>
  <c r="W2457" i="1" a="1"/>
  <c r="W2457" i="1" s="1"/>
  <c r="W2458" i="1" a="1"/>
  <c r="W2458" i="1" s="1"/>
  <c r="W2459" i="1" a="1"/>
  <c r="W2459" i="1" s="1"/>
  <c r="W2460" i="1" a="1"/>
  <c r="W2460" i="1" s="1"/>
  <c r="W2461" i="1" a="1"/>
  <c r="W2461" i="1" s="1"/>
  <c r="W2462" i="1" a="1"/>
  <c r="W2462" i="1" s="1"/>
  <c r="W2463" i="1" a="1"/>
  <c r="W2463" i="1" s="1"/>
  <c r="W2464" i="1" a="1"/>
  <c r="W2464" i="1" s="1"/>
  <c r="W2465" i="1" a="1"/>
  <c r="W2465" i="1" s="1"/>
  <c r="W2466" i="1" a="1"/>
  <c r="W2466" i="1" s="1"/>
  <c r="W2467" i="1" a="1"/>
  <c r="W2467" i="1" s="1"/>
  <c r="W2468" i="1" a="1"/>
  <c r="W2468" i="1" s="1"/>
  <c r="W2469" i="1" a="1"/>
  <c r="W2469" i="1" s="1"/>
  <c r="W2470" i="1" a="1"/>
  <c r="W2470" i="1" s="1"/>
  <c r="W2471" i="1" a="1"/>
  <c r="W2471" i="1" s="1"/>
  <c r="W2472" i="1" a="1"/>
  <c r="W2472" i="1" s="1"/>
  <c r="W2473" i="1" a="1"/>
  <c r="W2473" i="1" s="1"/>
  <c r="W2474" i="1" a="1"/>
  <c r="W2474" i="1" s="1"/>
  <c r="W2475" i="1" a="1"/>
  <c r="W2475" i="1" s="1"/>
  <c r="W2476" i="1" a="1"/>
  <c r="W2476" i="1" s="1"/>
  <c r="W2477" i="1" a="1"/>
  <c r="W2477" i="1" s="1"/>
  <c r="W2478" i="1" a="1"/>
  <c r="W2478" i="1" s="1"/>
  <c r="W2479" i="1" a="1"/>
  <c r="W2479" i="1" s="1"/>
  <c r="W2480" i="1" a="1"/>
  <c r="W2480" i="1" s="1"/>
  <c r="W2481" i="1" a="1"/>
  <c r="W2481" i="1" s="1"/>
  <c r="W2482" i="1" a="1"/>
  <c r="W2482" i="1" s="1"/>
  <c r="W2483" i="1" a="1"/>
  <c r="W2483" i="1" s="1"/>
  <c r="W2484" i="1" a="1"/>
  <c r="W2484" i="1" s="1"/>
  <c r="W2485" i="1" a="1"/>
  <c r="W2485" i="1" s="1"/>
  <c r="W2486" i="1" a="1"/>
  <c r="W2486" i="1" s="1"/>
  <c r="W2487" i="1" a="1"/>
  <c r="W2487" i="1" s="1"/>
  <c r="W2488" i="1" a="1"/>
  <c r="W2488" i="1" s="1"/>
  <c r="W2489" i="1" a="1"/>
  <c r="W2489" i="1" s="1"/>
  <c r="W2490" i="1" a="1"/>
  <c r="W2490" i="1" s="1"/>
  <c r="W2491" i="1" a="1"/>
  <c r="W2491" i="1" s="1"/>
  <c r="W2492" i="1" a="1"/>
  <c r="W2492" i="1" s="1"/>
  <c r="W2493" i="1" a="1"/>
  <c r="W2493" i="1" s="1"/>
  <c r="W2494" i="1" a="1"/>
  <c r="W2494" i="1" s="1"/>
  <c r="W2495" i="1" a="1"/>
  <c r="W2495" i="1" s="1"/>
  <c r="W2496" i="1" a="1"/>
  <c r="W2496" i="1" s="1"/>
  <c r="W2497" i="1" a="1"/>
  <c r="W2497" i="1" s="1"/>
  <c r="W2498" i="1" a="1"/>
  <c r="W2498" i="1" s="1"/>
  <c r="W2499" i="1" a="1"/>
  <c r="W2499" i="1" s="1"/>
  <c r="W2500" i="1" a="1"/>
  <c r="W2500" i="1" s="1"/>
  <c r="W2501" i="1" a="1"/>
  <c r="W2501" i="1" s="1"/>
  <c r="W2502" i="1" a="1"/>
  <c r="W2502" i="1" s="1"/>
  <c r="W2503" i="1" a="1"/>
  <c r="W2503" i="1" s="1"/>
  <c r="W2504" i="1" a="1"/>
  <c r="W2504" i="1" s="1"/>
  <c r="W2505" i="1" a="1"/>
  <c r="W2505" i="1" s="1"/>
  <c r="W2506" i="1" a="1"/>
  <c r="W2506" i="1" s="1"/>
  <c r="W2507" i="1" a="1"/>
  <c r="W2507" i="1" s="1"/>
  <c r="W2508" i="1" a="1"/>
  <c r="W2508" i="1" s="1"/>
  <c r="W2509" i="1" a="1"/>
  <c r="W2509" i="1" s="1"/>
  <c r="W2510" i="1" a="1"/>
  <c r="W2510" i="1" s="1"/>
  <c r="W2511" i="1" a="1"/>
  <c r="W2511" i="1" s="1"/>
  <c r="W2512" i="1" a="1"/>
  <c r="W2512" i="1" s="1"/>
  <c r="W2513" i="1" a="1"/>
  <c r="W2513" i="1" s="1"/>
  <c r="W2514" i="1" a="1"/>
  <c r="W2514" i="1" s="1"/>
  <c r="W2515" i="1" a="1"/>
  <c r="W2515" i="1" s="1"/>
  <c r="W2516" i="1" a="1"/>
  <c r="W2516" i="1" s="1"/>
  <c r="W2517" i="1" a="1"/>
  <c r="W2517" i="1" s="1"/>
  <c r="W2518" i="1" a="1"/>
  <c r="W2518" i="1" s="1"/>
  <c r="W2519" i="1" a="1"/>
  <c r="W2519" i="1" s="1"/>
  <c r="W2520" i="1" a="1"/>
  <c r="W2520" i="1" s="1"/>
  <c r="W2521" i="1" a="1"/>
  <c r="W2521" i="1" s="1"/>
  <c r="W2522" i="1" a="1"/>
  <c r="W2522" i="1" s="1"/>
  <c r="W2523" i="1" a="1"/>
  <c r="W2523" i="1" s="1"/>
  <c r="W2524" i="1" a="1"/>
  <c r="W2524" i="1" s="1"/>
  <c r="W2525" i="1" a="1"/>
  <c r="W2525" i="1" s="1"/>
  <c r="W2526" i="1" a="1"/>
  <c r="W2526" i="1" s="1"/>
  <c r="W2527" i="1" a="1"/>
  <c r="W2527" i="1" s="1"/>
  <c r="W2528" i="1" a="1"/>
  <c r="W2528" i="1" s="1"/>
  <c r="W2529" i="1" a="1"/>
  <c r="W2529" i="1" s="1"/>
  <c r="W2530" i="1" a="1"/>
  <c r="W2530" i="1" s="1"/>
  <c r="W2531" i="1" a="1"/>
  <c r="W2531" i="1" s="1"/>
  <c r="W2532" i="1" a="1"/>
  <c r="W2532" i="1" s="1"/>
  <c r="W2533" i="1" a="1"/>
  <c r="W2533" i="1" s="1"/>
  <c r="W2534" i="1" a="1"/>
  <c r="W2534" i="1" s="1"/>
  <c r="W2535" i="1" a="1"/>
  <c r="W2535" i="1" s="1"/>
  <c r="W2536" i="1" a="1"/>
  <c r="W2536" i="1" s="1"/>
  <c r="W2537" i="1" a="1"/>
  <c r="W2537" i="1" s="1"/>
  <c r="W2538" i="1" a="1"/>
  <c r="W2538" i="1" s="1"/>
  <c r="W2539" i="1" a="1"/>
  <c r="W2539" i="1" s="1"/>
  <c r="W2540" i="1" a="1"/>
  <c r="W2540" i="1" s="1"/>
  <c r="W2541" i="1" a="1"/>
  <c r="W2541" i="1" s="1"/>
  <c r="W2542" i="1" a="1"/>
  <c r="W2542" i="1" s="1"/>
  <c r="W2543" i="1" a="1"/>
  <c r="W2543" i="1" s="1"/>
  <c r="W2544" i="1" a="1"/>
  <c r="W2544" i="1" s="1"/>
  <c r="W2545" i="1" a="1"/>
  <c r="W2545" i="1" s="1"/>
  <c r="W2546" i="1" a="1"/>
  <c r="W2546" i="1" s="1"/>
  <c r="W2547" i="1" a="1"/>
  <c r="W2547" i="1" s="1"/>
  <c r="W2548" i="1" a="1"/>
  <c r="W2548" i="1" s="1"/>
  <c r="W2549" i="1" a="1"/>
  <c r="W2549" i="1" s="1"/>
  <c r="W2550" i="1" a="1"/>
  <c r="W2550" i="1" s="1"/>
  <c r="W2551" i="1" a="1"/>
  <c r="W2551" i="1" s="1"/>
  <c r="W2552" i="1" a="1"/>
  <c r="W2552" i="1" s="1"/>
  <c r="W2553" i="1" a="1"/>
  <c r="W2553" i="1" s="1"/>
  <c r="W2554" i="1" a="1"/>
  <c r="W2554" i="1" s="1"/>
  <c r="W2555" i="1" a="1"/>
  <c r="W2555" i="1" s="1"/>
  <c r="W2556" i="1" a="1"/>
  <c r="W2556" i="1" s="1"/>
  <c r="W2557" i="1" a="1"/>
  <c r="W2557" i="1" s="1"/>
  <c r="W2558" i="1" a="1"/>
  <c r="W2558" i="1" s="1"/>
  <c r="W2559" i="1" a="1"/>
  <c r="W2559" i="1" s="1"/>
  <c r="W2560" i="1" a="1"/>
  <c r="W2560" i="1" s="1"/>
  <c r="W2561" i="1" a="1"/>
  <c r="W2561" i="1" s="1"/>
  <c r="W2562" i="1" a="1"/>
  <c r="W2562" i="1" s="1"/>
  <c r="W2563" i="1" a="1"/>
  <c r="W2563" i="1" s="1"/>
  <c r="W2564" i="1" a="1"/>
  <c r="W2564" i="1" s="1"/>
  <c r="W2565" i="1" a="1"/>
  <c r="W2565" i="1" s="1"/>
  <c r="W2566" i="1" a="1"/>
  <c r="W2566" i="1" s="1"/>
  <c r="W2567" i="1" a="1"/>
  <c r="W2567" i="1" s="1"/>
  <c r="W2568" i="1" a="1"/>
  <c r="W2568" i="1" s="1"/>
  <c r="W2569" i="1" a="1"/>
  <c r="W2569" i="1" s="1"/>
  <c r="W2570" i="1" a="1"/>
  <c r="W2570" i="1" s="1"/>
  <c r="W2571" i="1" a="1"/>
  <c r="W2571" i="1" s="1"/>
  <c r="W2572" i="1" a="1"/>
  <c r="W2572" i="1" s="1"/>
  <c r="W2573" i="1" a="1"/>
  <c r="W2573" i="1" s="1"/>
  <c r="W2574" i="1" a="1"/>
  <c r="W2574" i="1" s="1"/>
  <c r="W2575" i="1" a="1"/>
  <c r="W2575" i="1" s="1"/>
  <c r="W2576" i="1" a="1"/>
  <c r="W2576" i="1" s="1"/>
  <c r="W2577" i="1" a="1"/>
  <c r="W2577" i="1" s="1"/>
  <c r="W2578" i="1" a="1"/>
  <c r="W2578" i="1" s="1"/>
  <c r="W2579" i="1" a="1"/>
  <c r="W2579" i="1" s="1"/>
  <c r="W2580" i="1" a="1"/>
  <c r="W2580" i="1" s="1"/>
  <c r="W2581" i="1" a="1"/>
  <c r="W2581" i="1" s="1"/>
  <c r="W2582" i="1" a="1"/>
  <c r="W2582" i="1" s="1"/>
  <c r="W2583" i="1" a="1"/>
  <c r="W2583" i="1" s="1"/>
  <c r="W2584" i="1" a="1"/>
  <c r="W2584" i="1" s="1"/>
  <c r="W2585" i="1" a="1"/>
  <c r="W2585" i="1" s="1"/>
  <c r="W2586" i="1" a="1"/>
  <c r="W2586" i="1" s="1"/>
  <c r="W2587" i="1" a="1"/>
  <c r="W2587" i="1" s="1"/>
  <c r="W2588" i="1" a="1"/>
  <c r="W2588" i="1" s="1"/>
  <c r="W2589" i="1" a="1"/>
  <c r="W2589" i="1" s="1"/>
  <c r="W2590" i="1" a="1"/>
  <c r="W2590" i="1" s="1"/>
  <c r="W2591" i="1" a="1"/>
  <c r="W2591" i="1" s="1"/>
  <c r="W2592" i="1" a="1"/>
  <c r="W2592" i="1" s="1"/>
  <c r="W2593" i="1" a="1"/>
  <c r="W2593" i="1" s="1"/>
  <c r="W2594" i="1" a="1"/>
  <c r="W2594" i="1" s="1"/>
  <c r="W2595" i="1" a="1"/>
  <c r="W2595" i="1" s="1"/>
  <c r="W2596" i="1" a="1"/>
  <c r="W2596" i="1" s="1"/>
  <c r="W2597" i="1" a="1"/>
  <c r="W2597" i="1" s="1"/>
  <c r="W2598" i="1" a="1"/>
  <c r="W2598" i="1" s="1"/>
  <c r="W2599" i="1" a="1"/>
  <c r="W2599" i="1" s="1"/>
  <c r="W2600" i="1" a="1"/>
  <c r="W2600" i="1" s="1"/>
  <c r="W2601" i="1" a="1"/>
  <c r="W2601" i="1" s="1"/>
  <c r="W2602" i="1" a="1"/>
  <c r="W2602" i="1" s="1"/>
  <c r="W2603" i="1" a="1"/>
  <c r="W2603" i="1" s="1"/>
  <c r="W2604" i="1" a="1"/>
  <c r="W2604" i="1" s="1"/>
  <c r="W2605" i="1" a="1"/>
  <c r="W2605" i="1" s="1"/>
  <c r="W2606" i="1" a="1"/>
  <c r="W2606" i="1" s="1"/>
  <c r="W2607" i="1" a="1"/>
  <c r="W2607" i="1" s="1"/>
  <c r="W2608" i="1" a="1"/>
  <c r="W2608" i="1" s="1"/>
  <c r="W2609" i="1" a="1"/>
  <c r="W2609" i="1" s="1"/>
  <c r="W2610" i="1" a="1"/>
  <c r="W2610" i="1" s="1"/>
  <c r="W2611" i="1" a="1"/>
  <c r="W2611" i="1" s="1"/>
  <c r="W2612" i="1" a="1"/>
  <c r="W2612" i="1" s="1"/>
  <c r="W2613" i="1" a="1"/>
  <c r="W2613" i="1" s="1"/>
  <c r="W2614" i="1" a="1"/>
  <c r="W2614" i="1" s="1"/>
  <c r="W2615" i="1" a="1"/>
  <c r="W2615" i="1" s="1"/>
  <c r="W2616" i="1" a="1"/>
  <c r="W2616" i="1" s="1"/>
  <c r="W2617" i="1" a="1"/>
  <c r="W2617" i="1" s="1"/>
  <c r="W2618" i="1" a="1"/>
  <c r="W2618" i="1" s="1"/>
  <c r="W2619" i="1" a="1"/>
  <c r="W2619" i="1" s="1"/>
  <c r="W2620" i="1" a="1"/>
  <c r="W2620" i="1" s="1"/>
  <c r="W2621" i="1" a="1"/>
  <c r="W2621" i="1" s="1"/>
  <c r="W2622" i="1" a="1"/>
  <c r="W2622" i="1" s="1"/>
  <c r="W2623" i="1" a="1"/>
  <c r="W2623" i="1" s="1"/>
  <c r="W2624" i="1" a="1"/>
  <c r="W2624" i="1" s="1"/>
  <c r="W2625" i="1" a="1"/>
  <c r="W2625" i="1" s="1"/>
  <c r="W2626" i="1" a="1"/>
  <c r="W2626" i="1" s="1"/>
  <c r="W2627" i="1" a="1"/>
  <c r="W2627" i="1" s="1"/>
  <c r="W2628" i="1" a="1"/>
  <c r="W2628" i="1" s="1"/>
  <c r="W2629" i="1" a="1"/>
  <c r="W2629" i="1" s="1"/>
  <c r="W2630" i="1" a="1"/>
  <c r="W2630" i="1" s="1"/>
  <c r="W2631" i="1" a="1"/>
  <c r="W2631" i="1" s="1"/>
  <c r="W2632" i="1" a="1"/>
  <c r="W2632" i="1" s="1"/>
  <c r="W2633" i="1" a="1"/>
  <c r="W2633" i="1" s="1"/>
  <c r="W2634" i="1" a="1"/>
  <c r="W2634" i="1" s="1"/>
  <c r="W2635" i="1" a="1"/>
  <c r="W2635" i="1" s="1"/>
  <c r="W2636" i="1" a="1"/>
  <c r="W2636" i="1" s="1"/>
  <c r="W2637" i="1" a="1"/>
  <c r="W2637" i="1" s="1"/>
  <c r="W2638" i="1" a="1"/>
  <c r="W2638" i="1" s="1"/>
  <c r="W2639" i="1" a="1"/>
  <c r="W2639" i="1" s="1"/>
  <c r="W2640" i="1" a="1"/>
  <c r="W2640" i="1" s="1"/>
  <c r="W2641" i="1" a="1"/>
  <c r="W2641" i="1" s="1"/>
  <c r="W2642" i="1" a="1"/>
  <c r="W2642" i="1" s="1"/>
  <c r="W2643" i="1" a="1"/>
  <c r="W2643" i="1" s="1"/>
  <c r="W2644" i="1" a="1"/>
  <c r="W2644" i="1" s="1"/>
  <c r="W2645" i="1" a="1"/>
  <c r="W2645" i="1" s="1"/>
  <c r="W2646" i="1" a="1"/>
  <c r="W2646" i="1" s="1"/>
  <c r="W2647" i="1" a="1"/>
  <c r="W2647" i="1" s="1"/>
  <c r="W2648" i="1" a="1"/>
  <c r="W2648" i="1" s="1"/>
  <c r="W2649" i="1" a="1"/>
  <c r="W2649" i="1" s="1"/>
  <c r="W2650" i="1" a="1"/>
  <c r="W2650" i="1" s="1"/>
  <c r="W2651" i="1" a="1"/>
  <c r="W2651" i="1" s="1"/>
  <c r="W2652" i="1" a="1"/>
  <c r="W2652" i="1" s="1"/>
  <c r="W2653" i="1" a="1"/>
  <c r="W2653" i="1" s="1"/>
  <c r="W2654" i="1" a="1"/>
  <c r="W2654" i="1" s="1"/>
  <c r="W2655" i="1" a="1"/>
  <c r="W2655" i="1" s="1"/>
  <c r="W2656" i="1" a="1"/>
  <c r="W2656" i="1" s="1"/>
  <c r="W2657" i="1" a="1"/>
  <c r="W2657" i="1" s="1"/>
  <c r="W2658" i="1" a="1"/>
  <c r="W2658" i="1" s="1"/>
  <c r="W2659" i="1" a="1"/>
  <c r="W2659" i="1" s="1"/>
  <c r="W2660" i="1" a="1"/>
  <c r="W2660" i="1" s="1"/>
  <c r="W2661" i="1" a="1"/>
  <c r="W2661" i="1" s="1"/>
  <c r="W2662" i="1" a="1"/>
  <c r="W2662" i="1" s="1"/>
  <c r="W2663" i="1" a="1"/>
  <c r="W2663" i="1" s="1"/>
  <c r="W2664" i="1" a="1"/>
  <c r="W2664" i="1" s="1"/>
  <c r="W2665" i="1" a="1"/>
  <c r="W2665" i="1" s="1"/>
  <c r="W2666" i="1" a="1"/>
  <c r="W2666" i="1" s="1"/>
  <c r="W2667" i="1" a="1"/>
  <c r="W2667" i="1" s="1"/>
  <c r="W2668" i="1" a="1"/>
  <c r="W2668" i="1" s="1"/>
  <c r="W2669" i="1" a="1"/>
  <c r="W2669" i="1" s="1"/>
  <c r="W2670" i="1" a="1"/>
  <c r="W2670" i="1" s="1"/>
  <c r="W2671" i="1" a="1"/>
  <c r="W2671" i="1" s="1"/>
  <c r="W2672" i="1" a="1"/>
  <c r="W2672" i="1" s="1"/>
  <c r="W2673" i="1" a="1"/>
  <c r="W2673" i="1" s="1"/>
  <c r="W2674" i="1" a="1"/>
  <c r="W2674" i="1" s="1"/>
  <c r="W2675" i="1" a="1"/>
  <c r="W2675" i="1" s="1"/>
  <c r="W2676" i="1" a="1"/>
  <c r="W2676" i="1" s="1"/>
  <c r="W2677" i="1" a="1"/>
  <c r="W2677" i="1" s="1"/>
  <c r="W2678" i="1" a="1"/>
  <c r="W2678" i="1" s="1"/>
  <c r="W2679" i="1" a="1"/>
  <c r="W2679" i="1" s="1"/>
  <c r="W2680" i="1" a="1"/>
  <c r="W2680" i="1" s="1"/>
  <c r="W2681" i="1" a="1"/>
  <c r="W2681" i="1" s="1"/>
  <c r="W2682" i="1" a="1"/>
  <c r="W2682" i="1" s="1"/>
  <c r="W2683" i="1" a="1"/>
  <c r="W2683" i="1" s="1"/>
  <c r="W2684" i="1" a="1"/>
  <c r="W2684" i="1" s="1"/>
  <c r="W2685" i="1" a="1"/>
  <c r="W2685" i="1" s="1"/>
  <c r="W2686" i="1" a="1"/>
  <c r="W2686" i="1" s="1"/>
  <c r="W2687" i="1" a="1"/>
  <c r="W2687" i="1" s="1"/>
  <c r="W2688" i="1" a="1"/>
  <c r="W2688" i="1" s="1"/>
  <c r="W2689" i="1" a="1"/>
  <c r="W2689" i="1" s="1"/>
  <c r="W2690" i="1" a="1"/>
  <c r="W2690" i="1" s="1"/>
  <c r="W2691" i="1" a="1"/>
  <c r="W2691" i="1" s="1"/>
  <c r="W2692" i="1" a="1"/>
  <c r="W2692" i="1" s="1"/>
  <c r="W2693" i="1" a="1"/>
  <c r="W2693" i="1" s="1"/>
  <c r="W2694" i="1" a="1"/>
  <c r="W2694" i="1" s="1"/>
  <c r="W2695" i="1" a="1"/>
  <c r="W2695" i="1" s="1"/>
  <c r="W2696" i="1" a="1"/>
  <c r="W2696" i="1" s="1"/>
  <c r="W2697" i="1" a="1"/>
  <c r="W2697" i="1" s="1"/>
  <c r="W2698" i="1" a="1"/>
  <c r="W2698" i="1" s="1"/>
  <c r="W2699" i="1" a="1"/>
  <c r="W2699" i="1" s="1"/>
  <c r="W2700" i="1" a="1"/>
  <c r="W2700" i="1" s="1"/>
  <c r="W2701" i="1" a="1"/>
  <c r="W2701" i="1" s="1"/>
  <c r="W2702" i="1" a="1"/>
  <c r="W2702" i="1" s="1"/>
  <c r="W2703" i="1" a="1"/>
  <c r="W2703" i="1" s="1"/>
  <c r="W2704" i="1" a="1"/>
  <c r="W2704" i="1" s="1"/>
  <c r="W2705" i="1" a="1"/>
  <c r="W2705" i="1" s="1"/>
  <c r="W2706" i="1" a="1"/>
  <c r="W2706" i="1" s="1"/>
  <c r="W2707" i="1" a="1"/>
  <c r="W2707" i="1" s="1"/>
  <c r="W2708" i="1" a="1"/>
  <c r="W2708" i="1" s="1"/>
  <c r="W2709" i="1" a="1"/>
  <c r="W2709" i="1" s="1"/>
  <c r="W2710" i="1" a="1"/>
  <c r="W2710" i="1" s="1"/>
  <c r="W2711" i="1" a="1"/>
  <c r="W2711" i="1" s="1"/>
  <c r="W2712" i="1" a="1"/>
  <c r="W2712" i="1" s="1"/>
  <c r="W2713" i="1" a="1"/>
  <c r="W2713" i="1" s="1"/>
  <c r="W2714" i="1" a="1"/>
  <c r="W2714" i="1" s="1"/>
  <c r="W2715" i="1" a="1"/>
  <c r="W2715" i="1" s="1"/>
  <c r="W2716" i="1" a="1"/>
  <c r="W2716" i="1" s="1"/>
  <c r="W2717" i="1" a="1"/>
  <c r="W2717" i="1" s="1"/>
  <c r="W2718" i="1" a="1"/>
  <c r="W2718" i="1" s="1"/>
  <c r="W2719" i="1" a="1"/>
  <c r="W2719" i="1" s="1"/>
  <c r="W2720" i="1" a="1"/>
  <c r="W2720" i="1" s="1"/>
  <c r="W2721" i="1" a="1"/>
  <c r="W2721" i="1" s="1"/>
  <c r="W2722" i="1" a="1"/>
  <c r="W2722" i="1" s="1"/>
  <c r="W2723" i="1" a="1"/>
  <c r="W2723" i="1" s="1"/>
  <c r="W2724" i="1" a="1"/>
  <c r="W2724" i="1" s="1"/>
  <c r="W2725" i="1" a="1"/>
  <c r="W2725" i="1" s="1"/>
  <c r="W2726" i="1" a="1"/>
  <c r="W2726" i="1" s="1"/>
  <c r="W2727" i="1" a="1"/>
  <c r="W2727" i="1" s="1"/>
  <c r="W2728" i="1" a="1"/>
  <c r="W2728" i="1" s="1"/>
  <c r="W2729" i="1" a="1"/>
  <c r="W2729" i="1" s="1"/>
  <c r="W2730" i="1" a="1"/>
  <c r="W2730" i="1" s="1"/>
  <c r="W2731" i="1" a="1"/>
  <c r="W2731" i="1" s="1"/>
  <c r="W2732" i="1" a="1"/>
  <c r="W2732" i="1" s="1"/>
  <c r="W2733" i="1" a="1"/>
  <c r="W2733" i="1" s="1"/>
  <c r="W2734" i="1" a="1"/>
  <c r="W2734" i="1" s="1"/>
  <c r="W2735" i="1" a="1"/>
  <c r="W2735" i="1" s="1"/>
  <c r="W2736" i="1" a="1"/>
  <c r="W2736" i="1" s="1"/>
  <c r="W2737" i="1" a="1"/>
  <c r="W2737" i="1" s="1"/>
  <c r="W2738" i="1" a="1"/>
  <c r="W2738" i="1" s="1"/>
  <c r="W2739" i="1" a="1"/>
  <c r="W2739" i="1" s="1"/>
  <c r="W2740" i="1" a="1"/>
  <c r="W2740" i="1" s="1"/>
  <c r="W2741" i="1" a="1"/>
  <c r="W2741" i="1" s="1"/>
  <c r="W2742" i="1" a="1"/>
  <c r="W2742" i="1" s="1"/>
  <c r="W2743" i="1" a="1"/>
  <c r="W2743" i="1" s="1"/>
  <c r="W2744" i="1" a="1"/>
  <c r="W2744" i="1" s="1"/>
  <c r="W2745" i="1" a="1"/>
  <c r="W2745" i="1" s="1"/>
  <c r="W2746" i="1" a="1"/>
  <c r="W2746" i="1" s="1"/>
  <c r="W2747" i="1" a="1"/>
  <c r="W2747" i="1" s="1"/>
  <c r="W2748" i="1" a="1"/>
  <c r="W2748" i="1" s="1"/>
  <c r="W2749" i="1" a="1"/>
  <c r="W2749" i="1" s="1"/>
  <c r="W2750" i="1" a="1"/>
  <c r="W2750" i="1" s="1"/>
  <c r="W2751" i="1" a="1"/>
  <c r="W2751" i="1" s="1"/>
  <c r="W2752" i="1" a="1"/>
  <c r="W2752" i="1" s="1"/>
  <c r="W2753" i="1" a="1"/>
  <c r="W2753" i="1" s="1"/>
  <c r="W2754" i="1" a="1"/>
  <c r="W2754" i="1" s="1"/>
  <c r="W2755" i="1" a="1"/>
  <c r="W2755" i="1" s="1"/>
  <c r="W2756" i="1" a="1"/>
  <c r="W2756" i="1" s="1"/>
  <c r="W2757" i="1" a="1"/>
  <c r="W2757" i="1" s="1"/>
  <c r="W2758" i="1" a="1"/>
  <c r="W2758" i="1" s="1"/>
  <c r="W2759" i="1" a="1"/>
  <c r="W2759" i="1" s="1"/>
  <c r="W2760" i="1" a="1"/>
  <c r="W2760" i="1" s="1"/>
  <c r="W2761" i="1" a="1"/>
  <c r="W2761" i="1" s="1"/>
  <c r="W2762" i="1" a="1"/>
  <c r="W2762" i="1" s="1"/>
  <c r="W2763" i="1" a="1"/>
  <c r="W2763" i="1" s="1"/>
  <c r="W2764" i="1" a="1"/>
  <c r="W2764" i="1" s="1"/>
  <c r="W2765" i="1" a="1"/>
  <c r="W2765" i="1" s="1"/>
  <c r="W2766" i="1" a="1"/>
  <c r="W2766" i="1" s="1"/>
  <c r="W2767" i="1" a="1"/>
  <c r="W2767" i="1" s="1"/>
  <c r="W2768" i="1" a="1"/>
  <c r="W2768" i="1" s="1"/>
  <c r="W2769" i="1" a="1"/>
  <c r="W2769" i="1" s="1"/>
  <c r="W2770" i="1" a="1"/>
  <c r="W2770" i="1" s="1"/>
  <c r="W2771" i="1" a="1"/>
  <c r="W2771" i="1" s="1"/>
  <c r="W2772" i="1" a="1"/>
  <c r="W2772" i="1" s="1"/>
  <c r="W2773" i="1" a="1"/>
  <c r="W2773" i="1" s="1"/>
  <c r="W2774" i="1" a="1"/>
  <c r="W2774" i="1" s="1"/>
  <c r="W2775" i="1" a="1"/>
  <c r="W2775" i="1" s="1"/>
  <c r="W2776" i="1" a="1"/>
  <c r="W2776" i="1" s="1"/>
  <c r="W2777" i="1" a="1"/>
  <c r="W2777" i="1" s="1"/>
  <c r="W2778" i="1" a="1"/>
  <c r="W2778" i="1" s="1"/>
  <c r="W2779" i="1" a="1"/>
  <c r="W2779" i="1" s="1"/>
  <c r="W2780" i="1" a="1"/>
  <c r="W2780" i="1" s="1"/>
  <c r="W2781" i="1" a="1"/>
  <c r="W2781" i="1" s="1"/>
  <c r="W2782" i="1" a="1"/>
  <c r="W2782" i="1" s="1"/>
  <c r="W2783" i="1" a="1"/>
  <c r="W2783" i="1" s="1"/>
  <c r="W2784" i="1" a="1"/>
  <c r="W2784" i="1" s="1"/>
  <c r="W2785" i="1" a="1"/>
  <c r="W2785" i="1" s="1"/>
  <c r="W2786" i="1" a="1"/>
  <c r="W2786" i="1" s="1"/>
  <c r="W2787" i="1" a="1"/>
  <c r="W2787" i="1" s="1"/>
  <c r="W2788" i="1" a="1"/>
  <c r="W2788" i="1" s="1"/>
  <c r="W2789" i="1" a="1"/>
  <c r="W2789" i="1" s="1"/>
  <c r="W2790" i="1" a="1"/>
  <c r="W2790" i="1" s="1"/>
  <c r="W2791" i="1" a="1"/>
  <c r="W2791" i="1" s="1"/>
  <c r="W2792" i="1" a="1"/>
  <c r="W2792" i="1" s="1"/>
  <c r="W2793" i="1" a="1"/>
  <c r="W2793" i="1" s="1"/>
  <c r="W2794" i="1" a="1"/>
  <c r="W2794" i="1" s="1"/>
  <c r="W2795" i="1" a="1"/>
  <c r="W2795" i="1" s="1"/>
  <c r="W2796" i="1" a="1"/>
  <c r="W2796" i="1" s="1"/>
  <c r="W2797" i="1" a="1"/>
  <c r="W2797" i="1" s="1"/>
  <c r="W2798" i="1" a="1"/>
  <c r="W2798" i="1" s="1"/>
  <c r="W2799" i="1" a="1"/>
  <c r="W2799" i="1" s="1"/>
  <c r="W2800" i="1" a="1"/>
  <c r="W2800" i="1" s="1"/>
  <c r="W2801" i="1" a="1"/>
  <c r="W2801" i="1" s="1"/>
  <c r="W2802" i="1" a="1"/>
  <c r="W2802" i="1" s="1"/>
  <c r="W2803" i="1" a="1"/>
  <c r="W2803" i="1" s="1"/>
  <c r="W2804" i="1" a="1"/>
  <c r="W2804" i="1" s="1"/>
  <c r="W2805" i="1" a="1"/>
  <c r="W2805" i="1" s="1"/>
  <c r="W2806" i="1" a="1"/>
  <c r="W2806" i="1" s="1"/>
  <c r="W2807" i="1" a="1"/>
  <c r="W2807" i="1" s="1"/>
  <c r="W2808" i="1" a="1"/>
  <c r="W2808" i="1" s="1"/>
  <c r="W2809" i="1" a="1"/>
  <c r="W2809" i="1" s="1"/>
  <c r="W2810" i="1" a="1"/>
  <c r="W2810" i="1" s="1"/>
  <c r="W2811" i="1" a="1"/>
  <c r="W2811" i="1" s="1"/>
  <c r="W2812" i="1" a="1"/>
  <c r="W2812" i="1" s="1"/>
  <c r="W2813" i="1" a="1"/>
  <c r="W2813" i="1" s="1"/>
  <c r="W2814" i="1" a="1"/>
  <c r="W2814" i="1" s="1"/>
  <c r="W2815" i="1" a="1"/>
  <c r="W2815" i="1" s="1"/>
  <c r="W2816" i="1" a="1"/>
  <c r="W2816" i="1" s="1"/>
  <c r="W2817" i="1" a="1"/>
  <c r="W2817" i="1" s="1"/>
  <c r="W2818" i="1" a="1"/>
  <c r="W2818" i="1" s="1"/>
  <c r="W2819" i="1" a="1"/>
  <c r="W2819" i="1" s="1"/>
  <c r="W2820" i="1" a="1"/>
  <c r="W2820" i="1" s="1"/>
  <c r="W2821" i="1" a="1"/>
  <c r="W2821" i="1" s="1"/>
  <c r="W2822" i="1" a="1"/>
  <c r="W2822" i="1" s="1"/>
  <c r="W2823" i="1" a="1"/>
  <c r="W2823" i="1" s="1"/>
  <c r="W2824" i="1" a="1"/>
  <c r="W2824" i="1" s="1"/>
  <c r="W2825" i="1" a="1"/>
  <c r="W2825" i="1" s="1"/>
  <c r="W2826" i="1" a="1"/>
  <c r="W2826" i="1" s="1"/>
  <c r="W2827" i="1" a="1"/>
  <c r="W2827" i="1" s="1"/>
  <c r="W2828" i="1" a="1"/>
  <c r="W2828" i="1" s="1"/>
  <c r="W2829" i="1" a="1"/>
  <c r="W2829" i="1" s="1"/>
  <c r="W2830" i="1" a="1"/>
  <c r="W2830" i="1" s="1"/>
  <c r="W2831" i="1" a="1"/>
  <c r="W2831" i="1" s="1"/>
  <c r="W2832" i="1" a="1"/>
  <c r="W2832" i="1" s="1"/>
  <c r="W2833" i="1" a="1"/>
  <c r="W2833" i="1" s="1"/>
  <c r="W2834" i="1" a="1"/>
  <c r="W2834" i="1" s="1"/>
  <c r="W2835" i="1" a="1"/>
  <c r="W2835" i="1" s="1"/>
  <c r="W2836" i="1" a="1"/>
  <c r="W2836" i="1" s="1"/>
  <c r="W2837" i="1" a="1"/>
  <c r="W2837" i="1" s="1"/>
  <c r="W2838" i="1" a="1"/>
  <c r="W2838" i="1" s="1"/>
  <c r="W2839" i="1" a="1"/>
  <c r="W2839" i="1" s="1"/>
  <c r="W2840" i="1" a="1"/>
  <c r="W2840" i="1" s="1"/>
  <c r="W2841" i="1" a="1"/>
  <c r="W2841" i="1" s="1"/>
  <c r="W2842" i="1" a="1"/>
  <c r="W2842" i="1" s="1"/>
  <c r="W2843" i="1" a="1"/>
  <c r="W2843" i="1" s="1"/>
  <c r="W2844" i="1" a="1"/>
  <c r="W2844" i="1" s="1"/>
  <c r="W2845" i="1" a="1"/>
  <c r="W2845" i="1" s="1"/>
  <c r="W2846" i="1" a="1"/>
  <c r="W2846" i="1" s="1"/>
  <c r="W2847" i="1" a="1"/>
  <c r="W2847" i="1" s="1"/>
  <c r="W2848" i="1" a="1"/>
  <c r="W2848" i="1" s="1"/>
  <c r="W2849" i="1" a="1"/>
  <c r="W2849" i="1" s="1"/>
  <c r="W2850" i="1" a="1"/>
  <c r="W2850" i="1" s="1"/>
  <c r="W2851" i="1" a="1"/>
  <c r="W2851" i="1" s="1"/>
  <c r="W2852" i="1" a="1"/>
  <c r="W2852" i="1" s="1"/>
  <c r="W2853" i="1" a="1"/>
  <c r="W2853" i="1" s="1"/>
  <c r="W2854" i="1" a="1"/>
  <c r="W2854" i="1" s="1"/>
  <c r="W2855" i="1" a="1"/>
  <c r="W2855" i="1" s="1"/>
  <c r="W2856" i="1" a="1"/>
  <c r="W2856" i="1" s="1"/>
  <c r="W2857" i="1" a="1"/>
  <c r="W2857" i="1" s="1"/>
  <c r="W2858" i="1" a="1"/>
  <c r="W2858" i="1" s="1"/>
  <c r="W2859" i="1" a="1"/>
  <c r="W2859" i="1" s="1"/>
  <c r="W2860" i="1" a="1"/>
  <c r="W2860" i="1" s="1"/>
  <c r="W2861" i="1" a="1"/>
  <c r="W2861" i="1" s="1"/>
  <c r="W2862" i="1" a="1"/>
  <c r="W2862" i="1" s="1"/>
  <c r="W2863" i="1" a="1"/>
  <c r="W2863" i="1" s="1"/>
  <c r="W2864" i="1" a="1"/>
  <c r="W2864" i="1" s="1"/>
  <c r="W2865" i="1" a="1"/>
  <c r="W2865" i="1" s="1"/>
  <c r="W2866" i="1" a="1"/>
  <c r="W2866" i="1" s="1"/>
  <c r="W2867" i="1" a="1"/>
  <c r="W2867" i="1" s="1"/>
  <c r="W2868" i="1" a="1"/>
  <c r="W2868" i="1" s="1"/>
  <c r="W2869" i="1" a="1"/>
  <c r="W2869" i="1" s="1"/>
  <c r="W2870" i="1" a="1"/>
  <c r="W2870" i="1" s="1"/>
  <c r="W2871" i="1" a="1"/>
  <c r="W2871" i="1" s="1"/>
  <c r="W2872" i="1" a="1"/>
  <c r="W2872" i="1" s="1"/>
  <c r="W2873" i="1" a="1"/>
  <c r="W2873" i="1" s="1"/>
  <c r="W2874" i="1" a="1"/>
  <c r="W2874" i="1" s="1"/>
  <c r="W2875" i="1" a="1"/>
  <c r="W2875" i="1" s="1"/>
  <c r="W2876" i="1" a="1"/>
  <c r="W2876" i="1" s="1"/>
  <c r="W2877" i="1" a="1"/>
  <c r="W2877" i="1" s="1"/>
  <c r="W2878" i="1" a="1"/>
  <c r="W2878" i="1" s="1"/>
  <c r="W2879" i="1" a="1"/>
  <c r="W2879" i="1" s="1"/>
  <c r="W2880" i="1" a="1"/>
  <c r="W2880" i="1" s="1"/>
  <c r="W2881" i="1" a="1"/>
  <c r="W2881" i="1" s="1"/>
  <c r="W2882" i="1" a="1"/>
  <c r="W2882" i="1" s="1"/>
  <c r="W2883" i="1" a="1"/>
  <c r="W2883" i="1" s="1"/>
  <c r="W2884" i="1" a="1"/>
  <c r="W2884" i="1" s="1"/>
  <c r="W2885" i="1" a="1"/>
  <c r="W2885" i="1" s="1"/>
  <c r="W2886" i="1" a="1"/>
  <c r="W2886" i="1" s="1"/>
  <c r="W2887" i="1" a="1"/>
  <c r="W2887" i="1" s="1"/>
  <c r="W2888" i="1" a="1"/>
  <c r="W2888" i="1" s="1"/>
  <c r="W2889" i="1" a="1"/>
  <c r="W2889" i="1" s="1"/>
  <c r="W2890" i="1" a="1"/>
  <c r="W2890" i="1" s="1"/>
  <c r="W2891" i="1" a="1"/>
  <c r="W2891" i="1" s="1"/>
  <c r="W2892" i="1" a="1"/>
  <c r="W2892" i="1" s="1"/>
  <c r="W2893" i="1" a="1"/>
  <c r="W2893" i="1" s="1"/>
  <c r="W2894" i="1" a="1"/>
  <c r="W2894" i="1" s="1"/>
  <c r="W2895" i="1" a="1"/>
  <c r="W2895" i="1" s="1"/>
  <c r="W2896" i="1" a="1"/>
  <c r="W2896" i="1" s="1"/>
  <c r="W2897" i="1" a="1"/>
  <c r="W2897" i="1" s="1"/>
  <c r="W2898" i="1" a="1"/>
  <c r="W2898" i="1" s="1"/>
  <c r="W2899" i="1" a="1"/>
  <c r="W2899" i="1" s="1"/>
  <c r="W2900" i="1" a="1"/>
  <c r="W2900" i="1" s="1"/>
  <c r="W2901" i="1" a="1"/>
  <c r="W2901" i="1" s="1"/>
  <c r="W2902" i="1" a="1"/>
  <c r="W2902" i="1" s="1"/>
  <c r="W2903" i="1" a="1"/>
  <c r="W2903" i="1" s="1"/>
  <c r="W2904" i="1" a="1"/>
  <c r="W2904" i="1" s="1"/>
  <c r="W2905" i="1" a="1"/>
  <c r="W2905" i="1" s="1"/>
  <c r="W2906" i="1" a="1"/>
  <c r="W2906" i="1" s="1"/>
  <c r="W2907" i="1" a="1"/>
  <c r="W2907" i="1" s="1"/>
  <c r="W2908" i="1" a="1"/>
  <c r="W2908" i="1" s="1"/>
  <c r="W2909" i="1" a="1"/>
  <c r="W2909" i="1" s="1"/>
  <c r="W2910" i="1" a="1"/>
  <c r="W2910" i="1" s="1"/>
  <c r="W2911" i="1" a="1"/>
  <c r="W2911" i="1" s="1"/>
  <c r="W2912" i="1" a="1"/>
  <c r="W2912" i="1" s="1"/>
  <c r="W2913" i="1" a="1"/>
  <c r="W2913" i="1" s="1"/>
  <c r="W2914" i="1" a="1"/>
  <c r="W2914" i="1" s="1"/>
  <c r="W2915" i="1" a="1"/>
  <c r="W2915" i="1" s="1"/>
  <c r="W2916" i="1" a="1"/>
  <c r="W2916" i="1" s="1"/>
  <c r="W2917" i="1" a="1"/>
  <c r="W2917" i="1" s="1"/>
  <c r="W2918" i="1" a="1"/>
  <c r="W2918" i="1" s="1"/>
  <c r="W2919" i="1" a="1"/>
  <c r="W2919" i="1" s="1"/>
  <c r="W2920" i="1" a="1"/>
  <c r="W2920" i="1" s="1"/>
  <c r="W2921" i="1" a="1"/>
  <c r="W2921" i="1" s="1"/>
  <c r="W2922" i="1" a="1"/>
  <c r="W2922" i="1" s="1"/>
  <c r="W2923" i="1" a="1"/>
  <c r="W2923" i="1" s="1"/>
  <c r="W2924" i="1" a="1"/>
  <c r="W2924" i="1" s="1"/>
  <c r="W2925" i="1" a="1"/>
  <c r="W2925" i="1" s="1"/>
  <c r="W2926" i="1" a="1"/>
  <c r="W2926" i="1" s="1"/>
  <c r="W2927" i="1" a="1"/>
  <c r="W2927" i="1" s="1"/>
  <c r="W2928" i="1" a="1"/>
  <c r="W2928" i="1" s="1"/>
  <c r="W2929" i="1" a="1"/>
  <c r="W2929" i="1" s="1"/>
  <c r="W2930" i="1" a="1"/>
  <c r="W2930" i="1" s="1"/>
  <c r="W2931" i="1" a="1"/>
  <c r="W2931" i="1" s="1"/>
  <c r="W2932" i="1" a="1"/>
  <c r="W2932" i="1" s="1"/>
  <c r="W2933" i="1" a="1"/>
  <c r="W2933" i="1" s="1"/>
  <c r="W2934" i="1" a="1"/>
  <c r="W2934" i="1" s="1"/>
  <c r="W2935" i="1" a="1"/>
  <c r="W2935" i="1" s="1"/>
  <c r="W2936" i="1" a="1"/>
  <c r="W2936" i="1" s="1"/>
  <c r="W2937" i="1" a="1"/>
  <c r="W2937" i="1" s="1"/>
  <c r="W2938" i="1" a="1"/>
  <c r="W2938" i="1" s="1"/>
  <c r="W2939" i="1" a="1"/>
  <c r="W2939" i="1" s="1"/>
  <c r="W2940" i="1" a="1"/>
  <c r="W2940" i="1" s="1"/>
  <c r="W2941" i="1" a="1"/>
  <c r="W2941" i="1" s="1"/>
  <c r="W2942" i="1" a="1"/>
  <c r="W2942" i="1" s="1"/>
  <c r="W2943" i="1" a="1"/>
  <c r="W2943" i="1" s="1"/>
  <c r="W2944" i="1" a="1"/>
  <c r="W2944" i="1" s="1"/>
  <c r="W2945" i="1" a="1"/>
  <c r="W2945" i="1" s="1"/>
  <c r="W2946" i="1" a="1"/>
  <c r="W2946" i="1" s="1"/>
  <c r="W2947" i="1" a="1"/>
  <c r="W2947" i="1" s="1"/>
  <c r="W2948" i="1" a="1"/>
  <c r="W2948" i="1" s="1"/>
  <c r="W2949" i="1" a="1"/>
  <c r="W2949" i="1" s="1"/>
  <c r="W2950" i="1" a="1"/>
  <c r="W2950" i="1" s="1"/>
  <c r="W2951" i="1" a="1"/>
  <c r="W2951" i="1" s="1"/>
  <c r="W2952" i="1" a="1"/>
  <c r="W2952" i="1" s="1"/>
  <c r="W2953" i="1" a="1"/>
  <c r="W2953" i="1" s="1"/>
  <c r="W2954" i="1" a="1"/>
  <c r="W2954" i="1" s="1"/>
  <c r="W2955" i="1" a="1"/>
  <c r="W2955" i="1" s="1"/>
  <c r="W2956" i="1" a="1"/>
  <c r="W2956" i="1" s="1"/>
  <c r="W2957" i="1" a="1"/>
  <c r="W2957" i="1" s="1"/>
  <c r="W2958" i="1" a="1"/>
  <c r="W2958" i="1" s="1"/>
  <c r="W2959" i="1" a="1"/>
  <c r="W2959" i="1" s="1"/>
  <c r="W2960" i="1" a="1"/>
  <c r="W2960" i="1" s="1"/>
  <c r="W2961" i="1" a="1"/>
  <c r="W2961" i="1" s="1"/>
  <c r="W2962" i="1" a="1"/>
  <c r="W2962" i="1" s="1"/>
  <c r="W2963" i="1" a="1"/>
  <c r="W2963" i="1" s="1"/>
  <c r="W2964" i="1" a="1"/>
  <c r="W2964" i="1" s="1"/>
  <c r="W2965" i="1" a="1"/>
  <c r="W2965" i="1" s="1"/>
  <c r="W2966" i="1" a="1"/>
  <c r="W2966" i="1" s="1"/>
  <c r="W2967" i="1" a="1"/>
  <c r="W2967" i="1" s="1"/>
  <c r="W2968" i="1" a="1"/>
  <c r="W2968" i="1" s="1"/>
  <c r="W2969" i="1" a="1"/>
  <c r="W2969" i="1" s="1"/>
  <c r="W2970" i="1" a="1"/>
  <c r="W2970" i="1" s="1"/>
  <c r="W2971" i="1" a="1"/>
  <c r="W2971" i="1" s="1"/>
  <c r="W2972" i="1" a="1"/>
  <c r="W2972" i="1" s="1"/>
  <c r="W2973" i="1" a="1"/>
  <c r="W2973" i="1" s="1"/>
  <c r="W2974" i="1" a="1"/>
  <c r="W2974" i="1" s="1"/>
  <c r="W2975" i="1" a="1"/>
  <c r="W2975" i="1" s="1"/>
  <c r="W2976" i="1" a="1"/>
  <c r="W2976" i="1" s="1"/>
  <c r="W2977" i="1" a="1"/>
  <c r="W2977" i="1" s="1"/>
  <c r="W2978" i="1" a="1"/>
  <c r="W2978" i="1" s="1"/>
  <c r="W2979" i="1" a="1"/>
  <c r="W2979" i="1" s="1"/>
  <c r="W2980" i="1" a="1"/>
  <c r="W2980" i="1" s="1"/>
  <c r="W2981" i="1" a="1"/>
  <c r="W2981" i="1" s="1"/>
  <c r="W2982" i="1" a="1"/>
  <c r="W2982" i="1" s="1"/>
  <c r="W2983" i="1" a="1"/>
  <c r="W2983" i="1" s="1"/>
  <c r="W2984" i="1" a="1"/>
  <c r="W2984" i="1" s="1"/>
  <c r="W2985" i="1" a="1"/>
  <c r="W2985" i="1" s="1"/>
  <c r="W2986" i="1" a="1"/>
  <c r="W2986" i="1" s="1"/>
  <c r="W2987" i="1" a="1"/>
  <c r="W2987" i="1" s="1"/>
  <c r="W2988" i="1" a="1"/>
  <c r="W2988" i="1" s="1"/>
  <c r="W2989" i="1" a="1"/>
  <c r="W2989" i="1" s="1"/>
  <c r="W2990" i="1" a="1"/>
  <c r="W2990" i="1" s="1"/>
  <c r="W2991" i="1" a="1"/>
  <c r="W2991" i="1" s="1"/>
  <c r="W2992" i="1" a="1"/>
  <c r="W2992" i="1" s="1"/>
  <c r="W2993" i="1" a="1"/>
  <c r="W2993" i="1" s="1"/>
  <c r="W2994" i="1" a="1"/>
  <c r="W2994" i="1" s="1"/>
  <c r="W2995" i="1" a="1"/>
  <c r="W2995" i="1" s="1"/>
  <c r="W2996" i="1" a="1"/>
  <c r="W2996" i="1" s="1"/>
  <c r="W2997" i="1" a="1"/>
  <c r="W2997" i="1" s="1"/>
  <c r="W2998" i="1" a="1"/>
  <c r="W2998" i="1" s="1"/>
  <c r="W2999" i="1" a="1"/>
  <c r="W2999" i="1" s="1"/>
  <c r="W3000" i="1" a="1"/>
  <c r="W3000" i="1" s="1"/>
  <c r="W3001" i="1" a="1"/>
  <c r="W3001" i="1" s="1"/>
  <c r="W3002" i="1" a="1"/>
  <c r="W3002" i="1" s="1"/>
  <c r="W3003" i="1" a="1"/>
  <c r="W3003" i="1" s="1"/>
  <c r="W3004" i="1" a="1"/>
  <c r="W3004" i="1" s="1"/>
  <c r="W3005" i="1" a="1"/>
  <c r="W3005" i="1" s="1"/>
  <c r="W3006" i="1" a="1"/>
  <c r="W3006" i="1" s="1"/>
  <c r="W3007" i="1" a="1"/>
  <c r="W3007" i="1" s="1"/>
  <c r="W3008" i="1" a="1"/>
  <c r="W3008" i="1" s="1"/>
  <c r="W3009" i="1" a="1"/>
  <c r="W3009" i="1" s="1"/>
  <c r="W3010" i="1" a="1"/>
  <c r="W3010" i="1" s="1"/>
  <c r="W3011" i="1" a="1"/>
  <c r="W3011" i="1" s="1"/>
  <c r="W3012" i="1" a="1"/>
  <c r="W3012" i="1" s="1"/>
  <c r="W3013" i="1" a="1"/>
  <c r="W3013" i="1" s="1"/>
  <c r="W3014" i="1" a="1"/>
  <c r="W3014" i="1" s="1"/>
  <c r="W3015" i="1" a="1"/>
  <c r="W3015" i="1" s="1"/>
  <c r="W3016" i="1" a="1"/>
  <c r="W3016" i="1" s="1"/>
  <c r="W3017" i="1" a="1"/>
  <c r="W3017" i="1" s="1"/>
  <c r="W3018" i="1" a="1"/>
  <c r="W3018" i="1" s="1"/>
  <c r="W3019" i="1" a="1"/>
  <c r="W3019" i="1" s="1"/>
  <c r="W3020" i="1" a="1"/>
  <c r="W3020" i="1" s="1"/>
  <c r="W3021" i="1" a="1"/>
  <c r="W3021" i="1" s="1"/>
  <c r="W3022" i="1" a="1"/>
  <c r="W3022" i="1" s="1"/>
  <c r="W3023" i="1" a="1"/>
  <c r="W3023" i="1" s="1"/>
  <c r="W3024" i="1" a="1"/>
  <c r="W3024" i="1" s="1"/>
  <c r="W3025" i="1" a="1"/>
  <c r="W3025" i="1" s="1"/>
  <c r="W3026" i="1" a="1"/>
  <c r="W3026" i="1" s="1"/>
  <c r="W3027" i="1" a="1"/>
  <c r="W3027" i="1" s="1"/>
  <c r="W3028" i="1" a="1"/>
  <c r="W3028" i="1" s="1"/>
  <c r="W3029" i="1" a="1"/>
  <c r="W3029" i="1" s="1"/>
  <c r="W3030" i="1" a="1"/>
  <c r="W3030" i="1" s="1"/>
  <c r="W3031" i="1" a="1"/>
  <c r="W3031" i="1" s="1"/>
  <c r="W3032" i="1" a="1"/>
  <c r="W3032" i="1" s="1"/>
  <c r="W3033" i="1" a="1"/>
  <c r="W3033" i="1" s="1"/>
  <c r="W3034" i="1" a="1"/>
  <c r="W3034" i="1" s="1"/>
  <c r="W3035" i="1" a="1"/>
  <c r="W3035" i="1" s="1"/>
  <c r="W3036" i="1" a="1"/>
  <c r="W3036" i="1" s="1"/>
  <c r="W3037" i="1" a="1"/>
  <c r="W3037" i="1" s="1"/>
  <c r="W3038" i="1" a="1"/>
  <c r="W3038" i="1" s="1"/>
  <c r="W3039" i="1" a="1"/>
  <c r="W3039" i="1" s="1"/>
  <c r="W3040" i="1" a="1"/>
  <c r="W3040" i="1" s="1"/>
  <c r="W3041" i="1" a="1"/>
  <c r="W3041" i="1" s="1"/>
  <c r="W3042" i="1" a="1"/>
  <c r="W3042" i="1" s="1"/>
  <c r="W3043" i="1" a="1"/>
  <c r="W3043" i="1" s="1"/>
  <c r="W3044" i="1" a="1"/>
  <c r="W3044" i="1" s="1"/>
  <c r="W3045" i="1" a="1"/>
  <c r="W3045" i="1" s="1"/>
  <c r="W3046" i="1" a="1"/>
  <c r="W3046" i="1" s="1"/>
  <c r="W3047" i="1" a="1"/>
  <c r="W3047" i="1" s="1"/>
  <c r="W3048" i="1" a="1"/>
  <c r="W3048" i="1" s="1"/>
  <c r="W3049" i="1" a="1"/>
  <c r="W3049" i="1" s="1"/>
  <c r="W3050" i="1" a="1"/>
  <c r="W3050" i="1" s="1"/>
  <c r="W3051" i="1" a="1"/>
  <c r="W3051" i="1" s="1"/>
  <c r="W3052" i="1" a="1"/>
  <c r="W3052" i="1" s="1"/>
  <c r="W3053" i="1" a="1"/>
  <c r="W3053" i="1" s="1"/>
  <c r="W3054" i="1" a="1"/>
  <c r="W3054" i="1" s="1"/>
  <c r="W3055" i="1" a="1"/>
  <c r="W3055" i="1" s="1"/>
  <c r="W3056" i="1" a="1"/>
  <c r="W3056" i="1" s="1"/>
  <c r="W3057" i="1" a="1"/>
  <c r="W3057" i="1" s="1"/>
  <c r="W3058" i="1" a="1"/>
  <c r="W3058" i="1" s="1"/>
  <c r="W3059" i="1" a="1"/>
  <c r="W3059" i="1" s="1"/>
  <c r="W3060" i="1" a="1"/>
  <c r="W3060" i="1" s="1"/>
  <c r="W3061" i="1" a="1"/>
  <c r="W3061" i="1" s="1"/>
  <c r="W3062" i="1" a="1"/>
  <c r="W3062" i="1" s="1"/>
  <c r="W3063" i="1" a="1"/>
  <c r="W3063" i="1" s="1"/>
  <c r="W3064" i="1" a="1"/>
  <c r="W3064" i="1" s="1"/>
  <c r="W3065" i="1" a="1"/>
  <c r="W3065" i="1" s="1"/>
  <c r="W3066" i="1" a="1"/>
  <c r="W3066" i="1" s="1"/>
  <c r="W3067" i="1" a="1"/>
  <c r="W3067" i="1" s="1"/>
  <c r="W3068" i="1" a="1"/>
  <c r="W3068" i="1" s="1"/>
  <c r="W3069" i="1" a="1"/>
  <c r="W3069" i="1" s="1"/>
  <c r="W3070" i="1" a="1"/>
  <c r="W3070" i="1" s="1"/>
  <c r="W3071" i="1" a="1"/>
  <c r="W3071" i="1" s="1"/>
  <c r="W3072" i="1" a="1"/>
  <c r="W3072" i="1" s="1"/>
  <c r="W3073" i="1" a="1"/>
  <c r="W3073" i="1" s="1"/>
  <c r="W3074" i="1" a="1"/>
  <c r="W3074" i="1" s="1"/>
  <c r="W3075" i="1" a="1"/>
  <c r="W3075" i="1" s="1"/>
  <c r="W3076" i="1" a="1"/>
  <c r="W3076" i="1" s="1"/>
  <c r="W3077" i="1" a="1"/>
  <c r="W3077" i="1" s="1"/>
  <c r="W3078" i="1" a="1"/>
  <c r="W3078" i="1" s="1"/>
  <c r="W3079" i="1" a="1"/>
  <c r="W3079" i="1" s="1"/>
  <c r="W3080" i="1" a="1"/>
  <c r="W3080" i="1" s="1"/>
  <c r="W3081" i="1" a="1"/>
  <c r="W3081" i="1" s="1"/>
  <c r="W3082" i="1" a="1"/>
  <c r="W3082" i="1" s="1"/>
  <c r="W3083" i="1" a="1"/>
  <c r="W3083" i="1" s="1"/>
  <c r="W3084" i="1" a="1"/>
  <c r="W3084" i="1" s="1"/>
  <c r="W3085" i="1" a="1"/>
  <c r="W3085" i="1" s="1"/>
  <c r="W3086" i="1" a="1"/>
  <c r="W3086" i="1" s="1"/>
  <c r="W3087" i="1" a="1"/>
  <c r="W3087" i="1" s="1"/>
  <c r="W3088" i="1" a="1"/>
  <c r="W3088" i="1" s="1"/>
  <c r="W3089" i="1" a="1"/>
  <c r="W3089" i="1" s="1"/>
  <c r="W3090" i="1" a="1"/>
  <c r="W3090" i="1" s="1"/>
  <c r="W3091" i="1" a="1"/>
  <c r="W3091" i="1" s="1"/>
  <c r="W3092" i="1" a="1"/>
  <c r="W3092" i="1" s="1"/>
  <c r="W3093" i="1" a="1"/>
  <c r="W3093" i="1" s="1"/>
  <c r="W3094" i="1" a="1"/>
  <c r="W3094" i="1" s="1"/>
  <c r="W3095" i="1" a="1"/>
  <c r="W3095" i="1" s="1"/>
  <c r="W3096" i="1" a="1"/>
  <c r="W3096" i="1" s="1"/>
  <c r="W3097" i="1" a="1"/>
  <c r="W3097" i="1" s="1"/>
  <c r="W3098" i="1" a="1"/>
  <c r="W3098" i="1" s="1"/>
  <c r="W3099" i="1" a="1"/>
  <c r="W3099" i="1" s="1"/>
  <c r="W3100" i="1" a="1"/>
  <c r="W3100" i="1" s="1"/>
  <c r="W3101" i="1" a="1"/>
  <c r="W3101" i="1" s="1"/>
  <c r="W3102" i="1" a="1"/>
  <c r="W3102" i="1" s="1"/>
  <c r="W3103" i="1" a="1"/>
  <c r="W3103" i="1" s="1"/>
  <c r="W3104" i="1" a="1"/>
  <c r="W3104" i="1" s="1"/>
  <c r="W3105" i="1" a="1"/>
  <c r="W3105" i="1" s="1"/>
  <c r="W3106" i="1" a="1"/>
  <c r="W3106" i="1" s="1"/>
  <c r="W3107" i="1" a="1"/>
  <c r="W3107" i="1" s="1"/>
  <c r="W3108" i="1" a="1"/>
  <c r="W3108" i="1" s="1"/>
  <c r="W3109" i="1" a="1"/>
  <c r="W3109" i="1" s="1"/>
  <c r="W3110" i="1" a="1"/>
  <c r="W3110" i="1" s="1"/>
  <c r="W3111" i="1" a="1"/>
  <c r="W3111" i="1" s="1"/>
  <c r="W3112" i="1" a="1"/>
  <c r="W3112" i="1" s="1"/>
  <c r="W3113" i="1" a="1"/>
  <c r="W3113" i="1" s="1"/>
  <c r="W3114" i="1" a="1"/>
  <c r="W3114" i="1" s="1"/>
  <c r="W3115" i="1" a="1"/>
  <c r="W3115" i="1" s="1"/>
  <c r="W3116" i="1" a="1"/>
  <c r="W3116" i="1" s="1"/>
  <c r="W3117" i="1" a="1"/>
  <c r="W3117" i="1" s="1"/>
  <c r="W3118" i="1" a="1"/>
  <c r="W3118" i="1" s="1"/>
  <c r="W3119" i="1" a="1"/>
  <c r="W3119" i="1" s="1"/>
  <c r="W3120" i="1" a="1"/>
  <c r="W3120" i="1" s="1"/>
  <c r="W3121" i="1" a="1"/>
  <c r="W3121" i="1" s="1"/>
  <c r="W3122" i="1" a="1"/>
  <c r="W3122" i="1" s="1"/>
  <c r="W3123" i="1" a="1"/>
  <c r="W3123" i="1" s="1"/>
  <c r="W3124" i="1" a="1"/>
  <c r="W3124" i="1" s="1"/>
  <c r="W3125" i="1" a="1"/>
  <c r="W3125" i="1" s="1"/>
  <c r="W3126" i="1" a="1"/>
  <c r="W3126" i="1" s="1"/>
  <c r="W3127" i="1" a="1"/>
  <c r="W3127" i="1" s="1"/>
  <c r="W3128" i="1" a="1"/>
  <c r="W3128" i="1" s="1"/>
  <c r="W3129" i="1" a="1"/>
  <c r="W3129" i="1" s="1"/>
  <c r="W3130" i="1" a="1"/>
  <c r="W3130" i="1" s="1"/>
  <c r="W3131" i="1" a="1"/>
  <c r="W3131" i="1" s="1"/>
  <c r="W3132" i="1" a="1"/>
  <c r="W3132" i="1" s="1"/>
  <c r="W3133" i="1" a="1"/>
  <c r="W3133" i="1" s="1"/>
  <c r="W3134" i="1" a="1"/>
  <c r="W3134" i="1" s="1"/>
  <c r="W3135" i="1" a="1"/>
  <c r="W3135" i="1" s="1"/>
  <c r="W3136" i="1" a="1"/>
  <c r="W3136" i="1" s="1"/>
  <c r="W3137" i="1" a="1"/>
  <c r="W3137" i="1" s="1"/>
  <c r="W3138" i="1" a="1"/>
  <c r="W3138" i="1" s="1"/>
  <c r="W3139" i="1" a="1"/>
  <c r="W3139" i="1" s="1"/>
  <c r="W3140" i="1" a="1"/>
  <c r="W3140" i="1" s="1"/>
  <c r="W3141" i="1" a="1"/>
  <c r="W3141" i="1" s="1"/>
  <c r="W3142" i="1" a="1"/>
  <c r="W3142" i="1" s="1"/>
  <c r="W3143" i="1" a="1"/>
  <c r="W3143" i="1" s="1"/>
  <c r="W3144" i="1" a="1"/>
  <c r="W3144" i="1" s="1"/>
  <c r="W3145" i="1" a="1"/>
  <c r="W3145" i="1" s="1"/>
  <c r="W3146" i="1" a="1"/>
  <c r="W3146" i="1" s="1"/>
  <c r="W3147" i="1" a="1"/>
  <c r="W3147" i="1" s="1"/>
  <c r="W3148" i="1" a="1"/>
  <c r="W3148" i="1" s="1"/>
  <c r="W3149" i="1" a="1"/>
  <c r="W3149" i="1" s="1"/>
  <c r="W3150" i="1" a="1"/>
  <c r="W3150" i="1" s="1"/>
  <c r="W3151" i="1" a="1"/>
  <c r="W3151" i="1" s="1"/>
  <c r="W3152" i="1" a="1"/>
  <c r="W3152" i="1" s="1"/>
  <c r="W3153" i="1" a="1"/>
  <c r="W3153" i="1" s="1"/>
  <c r="W3154" i="1" a="1"/>
  <c r="W3154" i="1" s="1"/>
  <c r="W3155" i="1" a="1"/>
  <c r="W3155" i="1" s="1"/>
  <c r="W3156" i="1" a="1"/>
  <c r="W3156" i="1" s="1"/>
  <c r="W3157" i="1" a="1"/>
  <c r="W3157" i="1" s="1"/>
  <c r="W3158" i="1" a="1"/>
  <c r="W3158" i="1" s="1"/>
  <c r="W3159" i="1" a="1"/>
  <c r="W3159" i="1" s="1"/>
  <c r="W3160" i="1" a="1"/>
  <c r="W3160" i="1" s="1"/>
  <c r="W3161" i="1" a="1"/>
  <c r="W3161" i="1" s="1"/>
  <c r="W3162" i="1" a="1"/>
  <c r="W3162" i="1" s="1"/>
  <c r="W3163" i="1" a="1"/>
  <c r="W3163" i="1" s="1"/>
  <c r="W3164" i="1" a="1"/>
  <c r="W3164" i="1" s="1"/>
  <c r="W3165" i="1" a="1"/>
  <c r="W3165" i="1" s="1"/>
  <c r="W3166" i="1" a="1"/>
  <c r="W3166" i="1" s="1"/>
  <c r="W3167" i="1" a="1"/>
  <c r="W3167" i="1" s="1"/>
  <c r="W3168" i="1" a="1"/>
  <c r="W3168" i="1" s="1"/>
  <c r="W3169" i="1" a="1"/>
  <c r="W3169" i="1" s="1"/>
  <c r="W3170" i="1" a="1"/>
  <c r="W3170" i="1" s="1"/>
  <c r="W3171" i="1" a="1"/>
  <c r="W3171" i="1" s="1"/>
  <c r="W3172" i="1" a="1"/>
  <c r="W3172" i="1" s="1"/>
  <c r="W3173" i="1" a="1"/>
  <c r="W3173" i="1" s="1"/>
  <c r="W3174" i="1" a="1"/>
  <c r="W3174" i="1" s="1"/>
  <c r="W3175" i="1" a="1"/>
  <c r="W3175" i="1" s="1"/>
  <c r="W3176" i="1" a="1"/>
  <c r="W3176" i="1" s="1"/>
  <c r="W3177" i="1" a="1"/>
  <c r="W3177" i="1" s="1"/>
  <c r="W3178" i="1" a="1"/>
  <c r="W3178" i="1" s="1"/>
  <c r="W3179" i="1" a="1"/>
  <c r="W3179" i="1" s="1"/>
  <c r="W3180" i="1" a="1"/>
  <c r="W3180" i="1" s="1"/>
  <c r="W3181" i="1" a="1"/>
  <c r="W3181" i="1" s="1"/>
  <c r="W3182" i="1" a="1"/>
  <c r="W3182" i="1" s="1"/>
  <c r="W3183" i="1" a="1"/>
  <c r="W3183" i="1" s="1"/>
  <c r="W3184" i="1" a="1"/>
  <c r="W3184" i="1" s="1"/>
  <c r="W3185" i="1" a="1"/>
  <c r="W3185" i="1" s="1"/>
  <c r="W3186" i="1" a="1"/>
  <c r="W3186" i="1" s="1"/>
  <c r="W3187" i="1" a="1"/>
  <c r="W3187" i="1" s="1"/>
  <c r="W3188" i="1" a="1"/>
  <c r="W3188" i="1" s="1"/>
  <c r="W3189" i="1" a="1"/>
  <c r="W3189" i="1" s="1"/>
  <c r="W3190" i="1" a="1"/>
  <c r="W3190" i="1" s="1"/>
  <c r="W3191" i="1" a="1"/>
  <c r="W3191" i="1" s="1"/>
  <c r="W3192" i="1" a="1"/>
  <c r="W3192" i="1" s="1"/>
  <c r="W3193" i="1" a="1"/>
  <c r="W3193" i="1" s="1"/>
  <c r="W3194" i="1" a="1"/>
  <c r="W3194" i="1" s="1"/>
  <c r="W3195" i="1" a="1"/>
  <c r="W3195" i="1" s="1"/>
  <c r="W3196" i="1" a="1"/>
  <c r="W3196" i="1" s="1"/>
  <c r="W3197" i="1" a="1"/>
  <c r="W3197" i="1" s="1"/>
  <c r="W3198" i="1" a="1"/>
  <c r="W3198" i="1" s="1"/>
  <c r="W3199" i="1" a="1"/>
  <c r="W3199" i="1" s="1"/>
  <c r="W3200" i="1" a="1"/>
  <c r="W3200" i="1" s="1"/>
  <c r="W3201" i="1" a="1"/>
  <c r="W3201" i="1" s="1"/>
  <c r="W3202" i="1" a="1"/>
  <c r="W3202" i="1" s="1"/>
  <c r="W3203" i="1" a="1"/>
  <c r="W3203" i="1" s="1"/>
  <c r="W3204" i="1" a="1"/>
  <c r="W3204" i="1" s="1"/>
  <c r="W3205" i="1" a="1"/>
  <c r="W3205" i="1" s="1"/>
  <c r="W3206" i="1" a="1"/>
  <c r="W3206" i="1" s="1"/>
  <c r="W3207" i="1" a="1"/>
  <c r="W3207" i="1" s="1"/>
  <c r="W3208" i="1" a="1"/>
  <c r="W3208" i="1" s="1"/>
  <c r="W3209" i="1" a="1"/>
  <c r="W3209" i="1" s="1"/>
  <c r="W3210" i="1" a="1"/>
  <c r="W3210" i="1" s="1"/>
  <c r="W3211" i="1" a="1"/>
  <c r="W3211" i="1" s="1"/>
  <c r="W3212" i="1" a="1"/>
  <c r="W3212" i="1" s="1"/>
  <c r="W3213" i="1" a="1"/>
  <c r="W3213" i="1" s="1"/>
  <c r="W3214" i="1" a="1"/>
  <c r="W3214" i="1" s="1"/>
  <c r="W3215" i="1" a="1"/>
  <c r="W3215" i="1" s="1"/>
  <c r="W3216" i="1" a="1"/>
  <c r="W3216" i="1" s="1"/>
  <c r="W3217" i="1" a="1"/>
  <c r="W3217" i="1" s="1"/>
  <c r="W3218" i="1" a="1"/>
  <c r="W3218" i="1" s="1"/>
  <c r="W3219" i="1" a="1"/>
  <c r="W3219" i="1" s="1"/>
  <c r="W3220" i="1" a="1"/>
  <c r="W3220" i="1" s="1"/>
  <c r="W3221" i="1" a="1"/>
  <c r="W3221" i="1" s="1"/>
  <c r="W3222" i="1" a="1"/>
  <c r="W3222" i="1" s="1"/>
  <c r="W3223" i="1" a="1"/>
  <c r="W3223" i="1" s="1"/>
  <c r="W3224" i="1" a="1"/>
  <c r="W3224" i="1" s="1"/>
  <c r="W3225" i="1" a="1"/>
  <c r="W3225" i="1" s="1"/>
  <c r="W3226" i="1" a="1"/>
  <c r="W3226" i="1" s="1"/>
  <c r="W3227" i="1" a="1"/>
  <c r="W3227" i="1" s="1"/>
  <c r="W3228" i="1" a="1"/>
  <c r="W3228" i="1" s="1"/>
  <c r="W3229" i="1" a="1"/>
  <c r="W3229" i="1" s="1"/>
  <c r="W3230" i="1" a="1"/>
  <c r="W3230" i="1" s="1"/>
  <c r="W3231" i="1" a="1"/>
  <c r="W3231" i="1" s="1"/>
  <c r="W3232" i="1" a="1"/>
  <c r="W3232" i="1" s="1"/>
  <c r="W3233" i="1" a="1"/>
  <c r="W3233" i="1" s="1"/>
  <c r="W3234" i="1" a="1"/>
  <c r="W3234" i="1" s="1"/>
  <c r="W3235" i="1" a="1"/>
  <c r="W3235" i="1" s="1"/>
  <c r="W3236" i="1" a="1"/>
  <c r="W3236" i="1" s="1"/>
  <c r="W3237" i="1" a="1"/>
  <c r="W3237" i="1" s="1"/>
  <c r="W3238" i="1" a="1"/>
  <c r="W3238" i="1" s="1"/>
  <c r="W3239" i="1" a="1"/>
  <c r="W3239" i="1" s="1"/>
  <c r="W3240" i="1" a="1"/>
  <c r="W3240" i="1" s="1"/>
  <c r="W3241" i="1" a="1"/>
  <c r="W3241" i="1" s="1"/>
  <c r="W3242" i="1" a="1"/>
  <c r="W3242" i="1" s="1"/>
  <c r="W3243" i="1" a="1"/>
  <c r="W3243" i="1" s="1"/>
  <c r="W3244" i="1" a="1"/>
  <c r="W3244" i="1" s="1"/>
  <c r="W3245" i="1" a="1"/>
  <c r="W3245" i="1" s="1"/>
  <c r="W3246" i="1" a="1"/>
  <c r="W3246" i="1" s="1"/>
  <c r="W3247" i="1" a="1"/>
  <c r="W3247" i="1" s="1"/>
  <c r="W3248" i="1" a="1"/>
  <c r="W3248" i="1" s="1"/>
  <c r="W3249" i="1" a="1"/>
  <c r="W3249" i="1" s="1"/>
  <c r="W3250" i="1" a="1"/>
  <c r="W3250" i="1" s="1"/>
  <c r="W3251" i="1" a="1"/>
  <c r="W3251" i="1" s="1"/>
  <c r="W3252" i="1" a="1"/>
  <c r="W3252" i="1" s="1"/>
  <c r="W3253" i="1" a="1"/>
  <c r="W3253" i="1" s="1"/>
  <c r="W3254" i="1" a="1"/>
  <c r="W3254" i="1" s="1"/>
  <c r="W3255" i="1" a="1"/>
  <c r="W3255" i="1" s="1"/>
  <c r="W3256" i="1" a="1"/>
  <c r="W3256" i="1" s="1"/>
  <c r="W3257" i="1" a="1"/>
  <c r="W3257" i="1" s="1"/>
  <c r="W3258" i="1" a="1"/>
  <c r="W3258" i="1" s="1"/>
  <c r="W3259" i="1" a="1"/>
  <c r="W3259" i="1" s="1"/>
  <c r="W3260" i="1" a="1"/>
  <c r="W3260" i="1" s="1"/>
  <c r="W3261" i="1" a="1"/>
  <c r="W3261" i="1" s="1"/>
  <c r="W3262" i="1" a="1"/>
  <c r="W3262" i="1" s="1"/>
  <c r="W3263" i="1" a="1"/>
  <c r="W3263" i="1" s="1"/>
  <c r="W3264" i="1" a="1"/>
  <c r="W3264" i="1" s="1"/>
  <c r="W3265" i="1" a="1"/>
  <c r="W3265" i="1" s="1"/>
  <c r="W3266" i="1" a="1"/>
  <c r="W3266" i="1" s="1"/>
  <c r="W3267" i="1" a="1"/>
  <c r="W3267" i="1" s="1"/>
  <c r="W3268" i="1" a="1"/>
  <c r="W3268" i="1" s="1"/>
  <c r="W3269" i="1" a="1"/>
  <c r="W3269" i="1" s="1"/>
  <c r="W3270" i="1" a="1"/>
  <c r="W3270" i="1" s="1"/>
  <c r="W3271" i="1" a="1"/>
  <c r="W3271" i="1" s="1"/>
  <c r="W3272" i="1" a="1"/>
  <c r="W3272" i="1" s="1"/>
  <c r="W3273" i="1" a="1"/>
  <c r="W3273" i="1" s="1"/>
  <c r="W3274" i="1" a="1"/>
  <c r="W3274" i="1" s="1"/>
  <c r="W3275" i="1" a="1"/>
  <c r="W3275" i="1" s="1"/>
  <c r="W3276" i="1" a="1"/>
  <c r="W3276" i="1" s="1"/>
  <c r="W3277" i="1" a="1"/>
  <c r="W3277" i="1" s="1"/>
  <c r="W3278" i="1" a="1"/>
  <c r="W3278" i="1" s="1"/>
  <c r="W3279" i="1" a="1"/>
  <c r="W3279" i="1" s="1"/>
  <c r="W3280" i="1" a="1"/>
  <c r="W3280" i="1" s="1"/>
  <c r="W3281" i="1" a="1"/>
  <c r="W3281" i="1" s="1"/>
  <c r="W3282" i="1" a="1"/>
  <c r="W3282" i="1" s="1"/>
  <c r="W3283" i="1" a="1"/>
  <c r="W3283" i="1" s="1"/>
  <c r="W3284" i="1" a="1"/>
  <c r="W3284" i="1" s="1"/>
  <c r="W3285" i="1" a="1"/>
  <c r="W3285" i="1" s="1"/>
  <c r="W3286" i="1" a="1"/>
  <c r="W3286" i="1" s="1"/>
  <c r="W3287" i="1" a="1"/>
  <c r="W3287" i="1" s="1"/>
  <c r="W3288" i="1" a="1"/>
  <c r="W3288" i="1" s="1"/>
  <c r="W3289" i="1" a="1"/>
  <c r="W3289" i="1" s="1"/>
  <c r="W3290" i="1" a="1"/>
  <c r="W3290" i="1" s="1"/>
  <c r="W3291" i="1" a="1"/>
  <c r="W3291" i="1" s="1"/>
  <c r="W3292" i="1" a="1"/>
  <c r="W3292" i="1" s="1"/>
  <c r="W3293" i="1" a="1"/>
  <c r="W3293" i="1" s="1"/>
  <c r="W3294" i="1" a="1"/>
  <c r="W3294" i="1" s="1"/>
  <c r="W3295" i="1" a="1"/>
  <c r="W3295" i="1" s="1"/>
  <c r="W3296" i="1" a="1"/>
  <c r="W3296" i="1" s="1"/>
  <c r="W3297" i="1" a="1"/>
  <c r="W3297" i="1" s="1"/>
  <c r="W3298" i="1" a="1"/>
  <c r="W3298" i="1" s="1"/>
  <c r="W3299" i="1" a="1"/>
  <c r="W3299" i="1" s="1"/>
  <c r="W3300" i="1" a="1"/>
  <c r="W3300" i="1" s="1"/>
  <c r="W3301" i="1" a="1"/>
  <c r="W3301" i="1" s="1"/>
  <c r="W3302" i="1" a="1"/>
  <c r="W3302" i="1" s="1"/>
  <c r="W3303" i="1" a="1"/>
  <c r="W3303" i="1" s="1"/>
  <c r="W3304" i="1" a="1"/>
  <c r="W3304" i="1" s="1"/>
  <c r="W3305" i="1" a="1"/>
  <c r="W3305" i="1" s="1"/>
  <c r="W3306" i="1" a="1"/>
  <c r="W3306" i="1" s="1"/>
  <c r="W3307" i="1" a="1"/>
  <c r="W3307" i="1" s="1"/>
  <c r="W3308" i="1" a="1"/>
  <c r="W3308" i="1" s="1"/>
  <c r="W3309" i="1" a="1"/>
  <c r="W3309" i="1" s="1"/>
  <c r="W3310" i="1" a="1"/>
  <c r="W3310" i="1" s="1"/>
  <c r="W3311" i="1" a="1"/>
  <c r="W3311" i="1" s="1"/>
  <c r="W3312" i="1" a="1"/>
  <c r="W3312" i="1" s="1"/>
  <c r="W3313" i="1" a="1"/>
  <c r="W3313" i="1" s="1"/>
  <c r="W3314" i="1" a="1"/>
  <c r="W3314" i="1" s="1"/>
  <c r="W3315" i="1" a="1"/>
  <c r="W3315" i="1" s="1"/>
  <c r="W3316" i="1" a="1"/>
  <c r="W3316" i="1" s="1"/>
  <c r="W3317" i="1" a="1"/>
  <c r="W3317" i="1" s="1"/>
  <c r="W3318" i="1" a="1"/>
  <c r="W3318" i="1" s="1"/>
  <c r="W3319" i="1" a="1"/>
  <c r="W3319" i="1" s="1"/>
  <c r="W3320" i="1" a="1"/>
  <c r="W3320" i="1" s="1"/>
  <c r="W3321" i="1" a="1"/>
  <c r="W3321" i="1" s="1"/>
  <c r="W3322" i="1" a="1"/>
  <c r="W3322" i="1" s="1"/>
  <c r="W3323" i="1" a="1"/>
  <c r="W3323" i="1" s="1"/>
  <c r="W3324" i="1" a="1"/>
  <c r="W3324" i="1" s="1"/>
  <c r="W3325" i="1" a="1"/>
  <c r="W3325" i="1" s="1"/>
  <c r="W3326" i="1" a="1"/>
  <c r="W3326" i="1" s="1"/>
  <c r="W3327" i="1" a="1"/>
  <c r="W3327" i="1" s="1"/>
  <c r="W3328" i="1" a="1"/>
  <c r="W3328" i="1" s="1"/>
  <c r="W3329" i="1" a="1"/>
  <c r="W3329" i="1" s="1"/>
  <c r="W3330" i="1" a="1"/>
  <c r="W3330" i="1" s="1"/>
  <c r="W3331" i="1" a="1"/>
  <c r="W3331" i="1" s="1"/>
  <c r="W3332" i="1" a="1"/>
  <c r="W3332" i="1" s="1"/>
  <c r="W3333" i="1" a="1"/>
  <c r="W3333" i="1" s="1"/>
  <c r="W3334" i="1" a="1"/>
  <c r="W3334" i="1" s="1"/>
  <c r="W3335" i="1" a="1"/>
  <c r="W3335" i="1" s="1"/>
  <c r="W3336" i="1" a="1"/>
  <c r="W3336" i="1" s="1"/>
  <c r="W3337" i="1" a="1"/>
  <c r="W3337" i="1" s="1"/>
  <c r="W3338" i="1" a="1"/>
  <c r="W3338" i="1" s="1"/>
  <c r="W3339" i="1" a="1"/>
  <c r="W3339" i="1" s="1"/>
  <c r="W3340" i="1" a="1"/>
  <c r="W3340" i="1" s="1"/>
  <c r="W3341" i="1" a="1"/>
  <c r="W3341" i="1" s="1"/>
  <c r="W3342" i="1" a="1"/>
  <c r="W3342" i="1" s="1"/>
  <c r="W3343" i="1" a="1"/>
  <c r="W3343" i="1" s="1"/>
  <c r="W3344" i="1" a="1"/>
  <c r="W3344" i="1" s="1"/>
  <c r="W3345" i="1" a="1"/>
  <c r="W3345" i="1" s="1"/>
  <c r="W3346" i="1" a="1"/>
  <c r="W3346" i="1" s="1"/>
  <c r="W3347" i="1" a="1"/>
  <c r="W3347" i="1" s="1"/>
  <c r="W3348" i="1" a="1"/>
  <c r="W3348" i="1" s="1"/>
  <c r="W3349" i="1" a="1"/>
  <c r="W3349" i="1" s="1"/>
  <c r="W3350" i="1" a="1"/>
  <c r="W3350" i="1" s="1"/>
  <c r="W3351" i="1" a="1"/>
  <c r="W3351" i="1" s="1"/>
  <c r="W3352" i="1" a="1"/>
  <c r="W3352" i="1" s="1"/>
  <c r="W3353" i="1" a="1"/>
  <c r="W3353" i="1" s="1"/>
  <c r="W3354" i="1" a="1"/>
  <c r="W3354" i="1" s="1"/>
  <c r="W3355" i="1" a="1"/>
  <c r="W3355" i="1" s="1"/>
  <c r="W3356" i="1" a="1"/>
  <c r="W3356" i="1" s="1"/>
  <c r="W3357" i="1" a="1"/>
  <c r="W3357" i="1" s="1"/>
  <c r="W3358" i="1" a="1"/>
  <c r="W3358" i="1" s="1"/>
  <c r="W3359" i="1" a="1"/>
  <c r="W3359" i="1" s="1"/>
  <c r="W3360" i="1" a="1"/>
  <c r="W3360" i="1" s="1"/>
  <c r="W3361" i="1" a="1"/>
  <c r="W3361" i="1" s="1"/>
  <c r="W3362" i="1" a="1"/>
  <c r="W3362" i="1" s="1"/>
  <c r="W3363" i="1" a="1"/>
  <c r="W3363" i="1" s="1"/>
  <c r="W3364" i="1" a="1"/>
  <c r="W3364" i="1" s="1"/>
  <c r="W3365" i="1" a="1"/>
  <c r="W3365" i="1" s="1"/>
  <c r="W3366" i="1" a="1"/>
  <c r="W3366" i="1" s="1"/>
  <c r="W3367" i="1" a="1"/>
  <c r="W3367" i="1" s="1"/>
  <c r="W3368" i="1" a="1"/>
  <c r="W3368" i="1" s="1"/>
  <c r="W3369" i="1" a="1"/>
  <c r="W3369" i="1" s="1"/>
  <c r="W3370" i="1" a="1"/>
  <c r="W3370" i="1" s="1"/>
  <c r="W3371" i="1" a="1"/>
  <c r="W3371" i="1" s="1"/>
  <c r="W3372" i="1" a="1"/>
  <c r="W3372" i="1" s="1"/>
  <c r="W3373" i="1" a="1"/>
  <c r="W3373" i="1" s="1"/>
  <c r="W3374" i="1" a="1"/>
  <c r="W3374" i="1" s="1"/>
  <c r="W3375" i="1" a="1"/>
  <c r="W3375" i="1" s="1"/>
  <c r="W3376" i="1" a="1"/>
  <c r="W3376" i="1" s="1"/>
  <c r="W3377" i="1" a="1"/>
  <c r="W3377" i="1" s="1"/>
  <c r="W3378" i="1" a="1"/>
  <c r="W3378" i="1" s="1"/>
  <c r="W3379" i="1" a="1"/>
  <c r="W3379" i="1" s="1"/>
  <c r="W3380" i="1" a="1"/>
  <c r="W3380" i="1" s="1"/>
  <c r="W3381" i="1" a="1"/>
  <c r="W3381" i="1" s="1"/>
  <c r="W3382" i="1" a="1"/>
  <c r="W3382" i="1" s="1"/>
  <c r="W3383" i="1" a="1"/>
  <c r="W3383" i="1" s="1"/>
  <c r="W3384" i="1" a="1"/>
  <c r="W3384" i="1" s="1"/>
  <c r="W3385" i="1" a="1"/>
  <c r="W3385" i="1" s="1"/>
  <c r="W3386" i="1" a="1"/>
  <c r="W3386" i="1" s="1"/>
  <c r="W3387" i="1" a="1"/>
  <c r="W3387" i="1" s="1"/>
  <c r="W3388" i="1" a="1"/>
  <c r="W3388" i="1" s="1"/>
  <c r="W3389" i="1" a="1"/>
  <c r="W3389" i="1" s="1"/>
  <c r="W3390" i="1" a="1"/>
  <c r="W3390" i="1" s="1"/>
  <c r="W3391" i="1" a="1"/>
  <c r="W3391" i="1" s="1"/>
  <c r="W3392" i="1" a="1"/>
  <c r="W3392" i="1" s="1"/>
  <c r="W3393" i="1" a="1"/>
  <c r="W3393" i="1" s="1"/>
  <c r="W3394" i="1" a="1"/>
  <c r="W3394" i="1" s="1"/>
  <c r="W3395" i="1" a="1"/>
  <c r="W3395" i="1" s="1"/>
  <c r="W3396" i="1" a="1"/>
  <c r="W3396" i="1" s="1"/>
  <c r="W3397" i="1" a="1"/>
  <c r="W3397" i="1" s="1"/>
  <c r="W3398" i="1" a="1"/>
  <c r="W3398" i="1" s="1"/>
  <c r="W3399" i="1" a="1"/>
  <c r="W3399" i="1" s="1"/>
  <c r="W3400" i="1" a="1"/>
  <c r="W3400" i="1" s="1"/>
  <c r="W3401" i="1" a="1"/>
  <c r="W3401" i="1" s="1"/>
  <c r="W3402" i="1" a="1"/>
  <c r="W3402" i="1" s="1"/>
  <c r="W3403" i="1" a="1"/>
  <c r="W3403" i="1" s="1"/>
  <c r="W3404" i="1" a="1"/>
  <c r="W3404" i="1" s="1"/>
  <c r="W3405" i="1" a="1"/>
  <c r="W3405" i="1" s="1"/>
  <c r="W3406" i="1" a="1"/>
  <c r="W3406" i="1" s="1"/>
  <c r="W3407" i="1" a="1"/>
  <c r="W3407" i="1" s="1"/>
  <c r="W3408" i="1" a="1"/>
  <c r="W3408" i="1" s="1"/>
  <c r="W3409" i="1" a="1"/>
  <c r="W3409" i="1" s="1"/>
  <c r="W3410" i="1" a="1"/>
  <c r="W3410" i="1" s="1"/>
  <c r="W3411" i="1" a="1"/>
  <c r="W3411" i="1" s="1"/>
  <c r="W3412" i="1" a="1"/>
  <c r="W3412" i="1" s="1"/>
  <c r="W3413" i="1" a="1"/>
  <c r="W3413" i="1" s="1"/>
  <c r="W3414" i="1" a="1"/>
  <c r="W3414" i="1" s="1"/>
  <c r="W3415" i="1" a="1"/>
  <c r="W3415" i="1" s="1"/>
  <c r="W3416" i="1" a="1"/>
  <c r="W3416" i="1" s="1"/>
  <c r="W3417" i="1" a="1"/>
  <c r="W3417" i="1" s="1"/>
  <c r="W3418" i="1" a="1"/>
  <c r="W3418" i="1" s="1"/>
  <c r="W3419" i="1" a="1"/>
  <c r="W3419" i="1" s="1"/>
  <c r="W3420" i="1" a="1"/>
  <c r="W3420" i="1" s="1"/>
  <c r="W3421" i="1" a="1"/>
  <c r="W3421" i="1" s="1"/>
  <c r="W3422" i="1" a="1"/>
  <c r="W3422" i="1" s="1"/>
  <c r="W3423" i="1" a="1"/>
  <c r="W3423" i="1" s="1"/>
  <c r="W3424" i="1" a="1"/>
  <c r="W3424" i="1" s="1"/>
  <c r="W3425" i="1" a="1"/>
  <c r="W3425" i="1" s="1"/>
  <c r="W3426" i="1" a="1"/>
  <c r="W3426" i="1" s="1"/>
  <c r="W3427" i="1" a="1"/>
  <c r="W3427" i="1" s="1"/>
  <c r="W3428" i="1" a="1"/>
  <c r="W3428" i="1" s="1"/>
  <c r="W3429" i="1" a="1"/>
  <c r="W3429" i="1" s="1"/>
  <c r="W3430" i="1" a="1"/>
  <c r="W3430" i="1" s="1"/>
  <c r="W3431" i="1" a="1"/>
  <c r="W3431" i="1" s="1"/>
  <c r="W3432" i="1" a="1"/>
  <c r="W3432" i="1" s="1"/>
  <c r="W3433" i="1" a="1"/>
  <c r="W3433" i="1" s="1"/>
  <c r="W3434" i="1" a="1"/>
  <c r="W3434" i="1" s="1"/>
  <c r="W3435" i="1" a="1"/>
  <c r="W3435" i="1" s="1"/>
  <c r="W3436" i="1" a="1"/>
  <c r="W3436" i="1" s="1"/>
  <c r="W3437" i="1" a="1"/>
  <c r="W3437" i="1" s="1"/>
  <c r="W3438" i="1" a="1"/>
  <c r="W3438" i="1" s="1"/>
  <c r="W3439" i="1" a="1"/>
  <c r="W3439" i="1" s="1"/>
  <c r="W3440" i="1" a="1"/>
  <c r="W3440" i="1" s="1"/>
  <c r="W3441" i="1" a="1"/>
  <c r="W3441" i="1" s="1"/>
  <c r="W3442" i="1" a="1"/>
  <c r="W3442" i="1" s="1"/>
  <c r="W3443" i="1" a="1"/>
  <c r="W3443" i="1" s="1"/>
  <c r="W3444" i="1" a="1"/>
  <c r="W3444" i="1" s="1"/>
  <c r="W3445" i="1" a="1"/>
  <c r="W3445" i="1" s="1"/>
  <c r="W3446" i="1" a="1"/>
  <c r="W3446" i="1" s="1"/>
  <c r="W3447" i="1" a="1"/>
  <c r="W3447" i="1" s="1"/>
  <c r="W3448" i="1" a="1"/>
  <c r="W3448" i="1" s="1"/>
  <c r="W3449" i="1" a="1"/>
  <c r="W3449" i="1" s="1"/>
  <c r="W3450" i="1" a="1"/>
  <c r="W3450" i="1" s="1"/>
  <c r="W3451" i="1" a="1"/>
  <c r="W3451" i="1" s="1"/>
  <c r="W3452" i="1" a="1"/>
  <c r="W3452" i="1" s="1"/>
  <c r="W3453" i="1" a="1"/>
  <c r="W3453" i="1" s="1"/>
  <c r="W3454" i="1" a="1"/>
  <c r="W3454" i="1" s="1"/>
  <c r="W3455" i="1" a="1"/>
  <c r="W3455" i="1" s="1"/>
  <c r="W3456" i="1" a="1"/>
  <c r="W3456" i="1" s="1"/>
  <c r="W3457" i="1" a="1"/>
  <c r="W3457" i="1" s="1"/>
  <c r="W3458" i="1" a="1"/>
  <c r="W3458" i="1" s="1"/>
  <c r="W3459" i="1" a="1"/>
  <c r="W3459" i="1" s="1"/>
  <c r="W3460" i="1" a="1"/>
  <c r="W3460" i="1" s="1"/>
  <c r="W3461" i="1" a="1"/>
  <c r="W3461" i="1" s="1"/>
  <c r="W3462" i="1" a="1"/>
  <c r="W3462" i="1" s="1"/>
  <c r="W3463" i="1" a="1"/>
  <c r="W3463" i="1" s="1"/>
  <c r="W3464" i="1" a="1"/>
  <c r="W3464" i="1" s="1"/>
  <c r="W3465" i="1" a="1"/>
  <c r="W3465" i="1" s="1"/>
  <c r="W3466" i="1" a="1"/>
  <c r="W3466" i="1" s="1"/>
  <c r="W3467" i="1" a="1"/>
  <c r="W3467" i="1" s="1"/>
  <c r="W3468" i="1" a="1"/>
  <c r="W3468" i="1" s="1"/>
  <c r="W3469" i="1" a="1"/>
  <c r="W3469" i="1" s="1"/>
  <c r="W3470" i="1" a="1"/>
  <c r="W3470" i="1" s="1"/>
  <c r="W3471" i="1" a="1"/>
  <c r="W3471" i="1" s="1"/>
  <c r="W3472" i="1" a="1"/>
  <c r="W3472" i="1" s="1"/>
  <c r="W3473" i="1" a="1"/>
  <c r="W3473" i="1" s="1"/>
  <c r="W3474" i="1" a="1"/>
  <c r="W3474" i="1" s="1"/>
  <c r="W3475" i="1" a="1"/>
  <c r="W3475" i="1" s="1"/>
  <c r="W3476" i="1" a="1"/>
  <c r="W3476" i="1" s="1"/>
  <c r="W3477" i="1" a="1"/>
  <c r="W3477" i="1" s="1"/>
  <c r="W3478" i="1" a="1"/>
  <c r="W3478" i="1" s="1"/>
  <c r="W3479" i="1" a="1"/>
  <c r="W3479" i="1" s="1"/>
  <c r="W3480" i="1" a="1"/>
  <c r="W3480" i="1" s="1"/>
  <c r="W3481" i="1" a="1"/>
  <c r="W3481" i="1" s="1"/>
  <c r="W3482" i="1" a="1"/>
  <c r="W3482" i="1" s="1"/>
  <c r="W3483" i="1" a="1"/>
  <c r="W3483" i="1" s="1"/>
  <c r="W3484" i="1" a="1"/>
  <c r="W3484" i="1" s="1"/>
  <c r="W3485" i="1" a="1"/>
  <c r="W3485" i="1" s="1"/>
  <c r="W3486" i="1" a="1"/>
  <c r="W3486" i="1" s="1"/>
  <c r="W3487" i="1" a="1"/>
  <c r="W3487" i="1" s="1"/>
  <c r="W3488" i="1" a="1"/>
  <c r="W3488" i="1" s="1"/>
  <c r="W3489" i="1" a="1"/>
  <c r="W3489" i="1" s="1"/>
  <c r="W3490" i="1" a="1"/>
  <c r="W3490" i="1" s="1"/>
  <c r="W3491" i="1" a="1"/>
  <c r="W3491" i="1" s="1"/>
  <c r="W3492" i="1" a="1"/>
  <c r="W3492" i="1" s="1"/>
  <c r="W3493" i="1" a="1"/>
  <c r="W3493" i="1" s="1"/>
  <c r="W3494" i="1" a="1"/>
  <c r="W3494" i="1" s="1"/>
  <c r="W3495" i="1" a="1"/>
  <c r="W3495" i="1" s="1"/>
  <c r="W3496" i="1" a="1"/>
  <c r="W3496" i="1" s="1"/>
  <c r="W3497" i="1" a="1"/>
  <c r="W3497" i="1" s="1"/>
  <c r="W3498" i="1" a="1"/>
  <c r="W3498" i="1" s="1"/>
  <c r="W3499" i="1" a="1"/>
  <c r="W3499" i="1" s="1"/>
  <c r="W3500" i="1" a="1"/>
  <c r="W3500" i="1" s="1"/>
  <c r="W3501" i="1" a="1"/>
  <c r="W3501" i="1" s="1"/>
  <c r="W3502" i="1" a="1"/>
  <c r="W3502" i="1" s="1"/>
  <c r="W3503" i="1" a="1"/>
  <c r="W3503" i="1" s="1"/>
  <c r="W3504" i="1" a="1"/>
  <c r="W3504" i="1" s="1"/>
  <c r="W3505" i="1" a="1"/>
  <c r="W3505" i="1" s="1"/>
  <c r="W3506" i="1" a="1"/>
  <c r="W3506" i="1" s="1"/>
  <c r="W3507" i="1" a="1"/>
  <c r="W3507" i="1" s="1"/>
  <c r="W3508" i="1" a="1"/>
  <c r="W3508" i="1" s="1"/>
  <c r="W3509" i="1" a="1"/>
  <c r="W3509" i="1" s="1"/>
  <c r="W3510" i="1" a="1"/>
  <c r="W3510" i="1" s="1"/>
  <c r="W3511" i="1" a="1"/>
  <c r="W3511" i="1" s="1"/>
  <c r="W3512" i="1" a="1"/>
  <c r="W3512" i="1" s="1"/>
  <c r="W3513" i="1" a="1"/>
  <c r="W3513" i="1" s="1"/>
  <c r="W3514" i="1" a="1"/>
  <c r="W3514" i="1" s="1"/>
  <c r="W3515" i="1" a="1"/>
  <c r="W3515" i="1" s="1"/>
  <c r="W3516" i="1" a="1"/>
  <c r="W3516" i="1" s="1"/>
  <c r="W3517" i="1" a="1"/>
  <c r="W3517" i="1" s="1"/>
  <c r="W3518" i="1" a="1"/>
  <c r="W3518" i="1" s="1"/>
  <c r="W3519" i="1" a="1"/>
  <c r="W3519" i="1" s="1"/>
  <c r="W3520" i="1" a="1"/>
  <c r="W3520" i="1" s="1"/>
  <c r="W3521" i="1" a="1"/>
  <c r="W3521" i="1" s="1"/>
  <c r="W3522" i="1" a="1"/>
  <c r="W3522" i="1" s="1"/>
  <c r="W3523" i="1" a="1"/>
  <c r="W3523" i="1" s="1"/>
  <c r="W3524" i="1" a="1"/>
  <c r="W3524" i="1" s="1"/>
  <c r="W3525" i="1" a="1"/>
  <c r="W3525" i="1" s="1"/>
  <c r="W3526" i="1" a="1"/>
  <c r="W3526" i="1" s="1"/>
  <c r="W3527" i="1" a="1"/>
  <c r="W3527" i="1" s="1"/>
  <c r="W3528" i="1" a="1"/>
  <c r="W3528" i="1" s="1"/>
  <c r="W3529" i="1" a="1"/>
  <c r="W3529" i="1" s="1"/>
  <c r="W3530" i="1" a="1"/>
  <c r="W3530" i="1" s="1"/>
  <c r="W3531" i="1" a="1"/>
  <c r="W3531" i="1" s="1"/>
  <c r="W3532" i="1" a="1"/>
  <c r="W3532" i="1" s="1"/>
  <c r="W3533" i="1" a="1"/>
  <c r="W3533" i="1" s="1"/>
  <c r="W3534" i="1" a="1"/>
  <c r="W3534" i="1" s="1"/>
  <c r="W3535" i="1" a="1"/>
  <c r="W3535" i="1" s="1"/>
  <c r="W3536" i="1" a="1"/>
  <c r="W3536" i="1" s="1"/>
  <c r="W3537" i="1" a="1"/>
  <c r="W3537" i="1" s="1"/>
  <c r="W3538" i="1" a="1"/>
  <c r="W3538" i="1" s="1"/>
  <c r="W3539" i="1" a="1"/>
  <c r="W3539" i="1" s="1"/>
  <c r="W3540" i="1" a="1"/>
  <c r="W3540" i="1" s="1"/>
  <c r="W3541" i="1" a="1"/>
  <c r="W3541" i="1" s="1"/>
  <c r="W3542" i="1" a="1"/>
  <c r="W3542" i="1" s="1"/>
  <c r="W3543" i="1" a="1"/>
  <c r="W3543" i="1" s="1"/>
  <c r="W3544" i="1" a="1"/>
  <c r="W3544" i="1" s="1"/>
  <c r="W3545" i="1" a="1"/>
  <c r="W3545" i="1" s="1"/>
  <c r="W3546" i="1" a="1"/>
  <c r="W3546" i="1" s="1"/>
  <c r="W3547" i="1" a="1"/>
  <c r="W3547" i="1" s="1"/>
  <c r="W3548" i="1" a="1"/>
  <c r="W3548" i="1" s="1"/>
  <c r="W3549" i="1" a="1"/>
  <c r="W3549" i="1" s="1"/>
  <c r="W3550" i="1" a="1"/>
  <c r="W3550" i="1" s="1"/>
  <c r="W3551" i="1" a="1"/>
  <c r="W3551" i="1" s="1"/>
  <c r="W3552" i="1" a="1"/>
  <c r="W3552" i="1" s="1"/>
  <c r="W3553" i="1" a="1"/>
  <c r="W3553" i="1" s="1"/>
  <c r="W3554" i="1" a="1"/>
  <c r="W3554" i="1" s="1"/>
  <c r="W3555" i="1" a="1"/>
  <c r="W3555" i="1" s="1"/>
  <c r="W3556" i="1" a="1"/>
  <c r="W3556" i="1" s="1"/>
  <c r="W3557" i="1" a="1"/>
  <c r="W3557" i="1" s="1"/>
  <c r="W3558" i="1" a="1"/>
  <c r="W3558" i="1" s="1"/>
  <c r="W3559" i="1" a="1"/>
  <c r="W3559" i="1" s="1"/>
  <c r="W3560" i="1" a="1"/>
  <c r="W3560" i="1" s="1"/>
  <c r="W3561" i="1" a="1"/>
  <c r="W3561" i="1" s="1"/>
  <c r="W3562" i="1" a="1"/>
  <c r="W3562" i="1" s="1"/>
  <c r="W3563" i="1" a="1"/>
  <c r="W3563" i="1" s="1"/>
  <c r="W3564" i="1" a="1"/>
  <c r="W3564" i="1" s="1"/>
  <c r="W3565" i="1" a="1"/>
  <c r="W3565" i="1" s="1"/>
  <c r="W3566" i="1" a="1"/>
  <c r="W3566" i="1" s="1"/>
  <c r="W3567" i="1" a="1"/>
  <c r="W3567" i="1" s="1"/>
  <c r="W3568" i="1" a="1"/>
  <c r="W3568" i="1" s="1"/>
  <c r="W3569" i="1" a="1"/>
  <c r="W3569" i="1" s="1"/>
  <c r="W3570" i="1" a="1"/>
  <c r="W3570" i="1" s="1"/>
  <c r="W3571" i="1" a="1"/>
  <c r="W3571" i="1" s="1"/>
  <c r="W3572" i="1" a="1"/>
  <c r="W3572" i="1" s="1"/>
  <c r="W3573" i="1" a="1"/>
  <c r="W3573" i="1" s="1"/>
  <c r="W3574" i="1" a="1"/>
  <c r="W3574" i="1" s="1"/>
  <c r="W3575" i="1" a="1"/>
  <c r="W3575" i="1" s="1"/>
  <c r="W3576" i="1" a="1"/>
  <c r="W3576" i="1" s="1"/>
  <c r="W3577" i="1" a="1"/>
  <c r="W3577" i="1" s="1"/>
  <c r="W3578" i="1" a="1"/>
  <c r="W3578" i="1" s="1"/>
  <c r="W3579" i="1" a="1"/>
  <c r="W3579" i="1" s="1"/>
  <c r="W3580" i="1" a="1"/>
  <c r="W3580" i="1" s="1"/>
  <c r="W3581" i="1" a="1"/>
  <c r="W3581" i="1" s="1"/>
  <c r="W3582" i="1" a="1"/>
  <c r="W3582" i="1" s="1"/>
  <c r="W3583" i="1" a="1"/>
  <c r="W3583" i="1" s="1"/>
  <c r="W3584" i="1" a="1"/>
  <c r="W3584" i="1" s="1"/>
  <c r="W3585" i="1" a="1"/>
  <c r="W3585" i="1" s="1"/>
  <c r="W3586" i="1" a="1"/>
  <c r="W3586" i="1" s="1"/>
  <c r="W3587" i="1" a="1"/>
  <c r="W3587" i="1" s="1"/>
  <c r="W3588" i="1" a="1"/>
  <c r="W3588" i="1" s="1"/>
  <c r="W3589" i="1" a="1"/>
  <c r="W3589" i="1" s="1"/>
  <c r="W3590" i="1" a="1"/>
  <c r="W3590" i="1" s="1"/>
  <c r="W3591" i="1" a="1"/>
  <c r="W3591" i="1" s="1"/>
  <c r="W3592" i="1" a="1"/>
  <c r="W3592" i="1" s="1"/>
  <c r="W3593" i="1" a="1"/>
  <c r="W3593" i="1" s="1"/>
  <c r="W3594" i="1" a="1"/>
  <c r="W3594" i="1" s="1"/>
  <c r="W3595" i="1" a="1"/>
  <c r="W3595" i="1" s="1"/>
  <c r="W3596" i="1" a="1"/>
  <c r="W3596" i="1" s="1"/>
  <c r="W3597" i="1" a="1"/>
  <c r="W3597" i="1" s="1"/>
  <c r="W3598" i="1" a="1"/>
  <c r="W3598" i="1" s="1"/>
  <c r="W3599" i="1" a="1"/>
  <c r="W3599" i="1" s="1"/>
  <c r="W3600" i="1" a="1"/>
  <c r="W3600" i="1" s="1"/>
  <c r="W3601" i="1" a="1"/>
  <c r="W3601" i="1" s="1"/>
  <c r="W3602" i="1" a="1"/>
  <c r="W3602" i="1" s="1"/>
  <c r="W3603" i="1" a="1"/>
  <c r="W3603" i="1" s="1"/>
  <c r="W3604" i="1" a="1"/>
  <c r="W3604" i="1" s="1"/>
  <c r="W3605" i="1" a="1"/>
  <c r="W3605" i="1" s="1"/>
  <c r="W3606" i="1" a="1"/>
  <c r="W3606" i="1" s="1"/>
  <c r="W3607" i="1" a="1"/>
  <c r="W3607" i="1" s="1"/>
  <c r="W3608" i="1" a="1"/>
  <c r="W3608" i="1" s="1"/>
  <c r="W3609" i="1" a="1"/>
  <c r="W3609" i="1" s="1"/>
  <c r="W3610" i="1" a="1"/>
  <c r="W3610" i="1" s="1"/>
  <c r="W3611" i="1" a="1"/>
  <c r="W3611" i="1" s="1"/>
  <c r="W3612" i="1" a="1"/>
  <c r="W3612" i="1" s="1"/>
  <c r="W3613" i="1" a="1"/>
  <c r="W3613" i="1" s="1"/>
  <c r="W3614" i="1" a="1"/>
  <c r="W3614" i="1" s="1"/>
  <c r="W3615" i="1" a="1"/>
  <c r="W3615" i="1" s="1"/>
  <c r="W3616" i="1" a="1"/>
  <c r="W3616" i="1" s="1"/>
  <c r="W3617" i="1" a="1"/>
  <c r="W3617" i="1" s="1"/>
  <c r="W3618" i="1" a="1"/>
  <c r="W3618" i="1" s="1"/>
  <c r="W3619" i="1" a="1"/>
  <c r="W3619" i="1" s="1"/>
  <c r="W3620" i="1" a="1"/>
  <c r="W3620" i="1" s="1"/>
  <c r="W3621" i="1" a="1"/>
  <c r="W3621" i="1" s="1"/>
  <c r="W3622" i="1" a="1"/>
  <c r="W3622" i="1" s="1"/>
  <c r="W3623" i="1" a="1"/>
  <c r="W3623" i="1" s="1"/>
  <c r="W3624" i="1" a="1"/>
  <c r="W3624" i="1" s="1"/>
  <c r="W3625" i="1" a="1"/>
  <c r="W3625" i="1" s="1"/>
  <c r="W3626" i="1" a="1"/>
  <c r="W3626" i="1" s="1"/>
  <c r="W3627" i="1" a="1"/>
  <c r="W3627" i="1" s="1"/>
  <c r="W3628" i="1" a="1"/>
  <c r="W3628" i="1" s="1"/>
  <c r="W3629" i="1" a="1"/>
  <c r="W3629" i="1" s="1"/>
  <c r="W3630" i="1" a="1"/>
  <c r="W3630" i="1" s="1"/>
  <c r="W3631" i="1" a="1"/>
  <c r="W3631" i="1" s="1"/>
  <c r="W3632" i="1" a="1"/>
  <c r="W3632" i="1" s="1"/>
  <c r="W3633" i="1" a="1"/>
  <c r="W3633" i="1" s="1"/>
  <c r="W3634" i="1" a="1"/>
  <c r="W3634" i="1" s="1"/>
  <c r="W3635" i="1" a="1"/>
  <c r="W3635" i="1" s="1"/>
  <c r="W3636" i="1" a="1"/>
  <c r="W3636" i="1" s="1"/>
  <c r="W3637" i="1" a="1"/>
  <c r="W3637" i="1" s="1"/>
  <c r="W3638" i="1" a="1"/>
  <c r="W3638" i="1" s="1"/>
  <c r="W3639" i="1" a="1"/>
  <c r="W3639" i="1" s="1"/>
  <c r="W3640" i="1" a="1"/>
  <c r="W3640" i="1" s="1"/>
  <c r="W3641" i="1" a="1"/>
  <c r="W3641" i="1" s="1"/>
  <c r="W3642" i="1" a="1"/>
  <c r="W3642" i="1" s="1"/>
  <c r="W3643" i="1" a="1"/>
  <c r="W3643" i="1" s="1"/>
  <c r="W3644" i="1" a="1"/>
  <c r="W3644" i="1" s="1"/>
  <c r="W3645" i="1" a="1"/>
  <c r="W3645" i="1" s="1"/>
  <c r="W3646" i="1" a="1"/>
  <c r="W3646" i="1" s="1"/>
  <c r="W3647" i="1" a="1"/>
  <c r="W3647" i="1" s="1"/>
  <c r="W3648" i="1" a="1"/>
  <c r="W3648" i="1" s="1"/>
  <c r="W3649" i="1" a="1"/>
  <c r="W3649" i="1" s="1"/>
  <c r="W3650" i="1" a="1"/>
  <c r="W3650" i="1" s="1"/>
  <c r="W3651" i="1" a="1"/>
  <c r="W3651" i="1" s="1"/>
  <c r="W3652" i="1" a="1"/>
  <c r="W3652" i="1" s="1"/>
  <c r="W3653" i="1" a="1"/>
  <c r="W3653" i="1" s="1"/>
  <c r="W3654" i="1" a="1"/>
  <c r="W3654" i="1" s="1"/>
  <c r="W3655" i="1" a="1"/>
  <c r="W3655" i="1" s="1"/>
  <c r="W3656" i="1" a="1"/>
  <c r="W3656" i="1" s="1"/>
  <c r="W3657" i="1" a="1"/>
  <c r="W3657" i="1" s="1"/>
  <c r="W3658" i="1" a="1"/>
  <c r="W3658" i="1" s="1"/>
  <c r="W3659" i="1" a="1"/>
  <c r="W3659" i="1" s="1"/>
  <c r="W3660" i="1" a="1"/>
  <c r="W3660" i="1" s="1"/>
  <c r="W3661" i="1" a="1"/>
  <c r="W3661" i="1" s="1"/>
  <c r="W3662" i="1" a="1"/>
  <c r="W3662" i="1" s="1"/>
  <c r="W3663" i="1" a="1"/>
  <c r="W3663" i="1" s="1"/>
  <c r="W3664" i="1" a="1"/>
  <c r="W3664" i="1" s="1"/>
  <c r="W3665" i="1" a="1"/>
  <c r="W3665" i="1" s="1"/>
  <c r="W3666" i="1" a="1"/>
  <c r="W3666" i="1" s="1"/>
  <c r="W3667" i="1" a="1"/>
  <c r="W3667" i="1" s="1"/>
  <c r="W3668" i="1" a="1"/>
  <c r="W3668" i="1" s="1"/>
  <c r="W3669" i="1" a="1"/>
  <c r="W3669" i="1" s="1"/>
  <c r="W3670" i="1" a="1"/>
  <c r="W3670" i="1" s="1"/>
  <c r="W3671" i="1" a="1"/>
  <c r="W3671" i="1" s="1"/>
  <c r="W3672" i="1" a="1"/>
  <c r="W3672" i="1" s="1"/>
  <c r="W3673" i="1" a="1"/>
  <c r="W3673" i="1" s="1"/>
  <c r="W3674" i="1" a="1"/>
  <c r="W3674" i="1" s="1"/>
  <c r="W3675" i="1" a="1"/>
  <c r="W3675" i="1" s="1"/>
  <c r="W3676" i="1" a="1"/>
  <c r="W3676" i="1" s="1"/>
  <c r="W3677" i="1" a="1"/>
  <c r="W3677" i="1" s="1"/>
  <c r="W3678" i="1" a="1"/>
  <c r="W3678" i="1" s="1"/>
  <c r="W3679" i="1" a="1"/>
  <c r="W3679" i="1" s="1"/>
  <c r="W3680" i="1" a="1"/>
  <c r="W3680" i="1" s="1"/>
  <c r="W3681" i="1" a="1"/>
  <c r="W3681" i="1" s="1"/>
  <c r="W3682" i="1" a="1"/>
  <c r="W3682" i="1" s="1"/>
  <c r="W3683" i="1" a="1"/>
  <c r="W3683" i="1" s="1"/>
  <c r="W3684" i="1" a="1"/>
  <c r="W3684" i="1" s="1"/>
  <c r="W3685" i="1" a="1"/>
  <c r="W3685" i="1" s="1"/>
  <c r="W3686" i="1" a="1"/>
  <c r="W3686" i="1" s="1"/>
  <c r="W3687" i="1" a="1"/>
  <c r="W3687" i="1" s="1"/>
  <c r="W3688" i="1" a="1"/>
  <c r="W3688" i="1" s="1"/>
  <c r="W3689" i="1" a="1"/>
  <c r="W3689" i="1" s="1"/>
  <c r="W3690" i="1" a="1"/>
  <c r="W3690" i="1" s="1"/>
  <c r="W3691" i="1" a="1"/>
  <c r="W3691" i="1" s="1"/>
  <c r="W3692" i="1" a="1"/>
  <c r="W3692" i="1" s="1"/>
  <c r="W3693" i="1" a="1"/>
  <c r="W3693" i="1" s="1"/>
  <c r="W3694" i="1" a="1"/>
  <c r="W3694" i="1" s="1"/>
  <c r="W3695" i="1" a="1"/>
  <c r="W3695" i="1" s="1"/>
  <c r="W3696" i="1" a="1"/>
  <c r="W3696" i="1" s="1"/>
  <c r="W3697" i="1" a="1"/>
  <c r="W3697" i="1" s="1"/>
  <c r="W3698" i="1" a="1"/>
  <c r="W3698" i="1" s="1"/>
  <c r="W3699" i="1" a="1"/>
  <c r="W3699" i="1" s="1"/>
  <c r="W3700" i="1" a="1"/>
  <c r="W3700" i="1" s="1"/>
  <c r="W3701" i="1" a="1"/>
  <c r="W3701" i="1" s="1"/>
  <c r="W3702" i="1" a="1"/>
  <c r="W3702" i="1" s="1"/>
  <c r="W3703" i="1" a="1"/>
  <c r="W3703" i="1" s="1"/>
  <c r="W3704" i="1" a="1"/>
  <c r="W3704" i="1" s="1"/>
  <c r="W3705" i="1" a="1"/>
  <c r="W3705" i="1" s="1"/>
  <c r="W3706" i="1" a="1"/>
  <c r="W3706" i="1" s="1"/>
  <c r="W3707" i="1" a="1"/>
  <c r="W3707" i="1" s="1"/>
  <c r="W3708" i="1" a="1"/>
  <c r="W3708" i="1" s="1"/>
  <c r="W3709" i="1" a="1"/>
  <c r="W3709" i="1" s="1"/>
  <c r="W3710" i="1" a="1"/>
  <c r="W3710" i="1" s="1"/>
  <c r="W3711" i="1" a="1"/>
  <c r="W3711" i="1" s="1"/>
  <c r="W3712" i="1" a="1"/>
  <c r="W3712" i="1" s="1"/>
  <c r="W3713" i="1" a="1"/>
  <c r="W3713" i="1" s="1"/>
  <c r="W3714" i="1" a="1"/>
  <c r="W3714" i="1" s="1"/>
  <c r="W3715" i="1" a="1"/>
  <c r="W3715" i="1" s="1"/>
  <c r="W3716" i="1" a="1"/>
  <c r="W3716" i="1" s="1"/>
  <c r="W3717" i="1" a="1"/>
  <c r="W3717" i="1" s="1"/>
  <c r="W3718" i="1" a="1"/>
  <c r="W3718" i="1" s="1"/>
  <c r="W3719" i="1" a="1"/>
  <c r="W3719" i="1" s="1"/>
  <c r="W3720" i="1" a="1"/>
  <c r="W3720" i="1" s="1"/>
  <c r="W3721" i="1" a="1"/>
  <c r="W3721" i="1" s="1"/>
  <c r="W3722" i="1" a="1"/>
  <c r="W3722" i="1" s="1"/>
  <c r="W3723" i="1" a="1"/>
  <c r="W3723" i="1" s="1"/>
  <c r="W3724" i="1" a="1"/>
  <c r="W3724" i="1" s="1"/>
  <c r="W3725" i="1" a="1"/>
  <c r="W3725" i="1" s="1"/>
  <c r="W3726" i="1" a="1"/>
  <c r="W3726" i="1" s="1"/>
  <c r="W3727" i="1" a="1"/>
  <c r="W3727" i="1" s="1"/>
  <c r="W3728" i="1" a="1"/>
  <c r="W3728" i="1" s="1"/>
  <c r="W3729" i="1" a="1"/>
  <c r="W3729" i="1" s="1"/>
  <c r="W3730" i="1" a="1"/>
  <c r="W3730" i="1" s="1"/>
  <c r="W3731" i="1" a="1"/>
  <c r="W3731" i="1" s="1"/>
  <c r="W3732" i="1" a="1"/>
  <c r="W3732" i="1" s="1"/>
  <c r="W3733" i="1" a="1"/>
  <c r="W3733" i="1" s="1"/>
  <c r="W3734" i="1" a="1"/>
  <c r="W3734" i="1" s="1"/>
  <c r="W3735" i="1" a="1"/>
  <c r="W3735" i="1" s="1"/>
  <c r="W3736" i="1" a="1"/>
  <c r="W3736" i="1" s="1"/>
  <c r="W3737" i="1" a="1"/>
  <c r="W3737" i="1" s="1"/>
  <c r="W3738" i="1" a="1"/>
  <c r="W3738" i="1" s="1"/>
  <c r="W3739" i="1" a="1"/>
  <c r="W3739" i="1" s="1"/>
  <c r="W3740" i="1" a="1"/>
  <c r="W3740" i="1" s="1"/>
  <c r="W3741" i="1" a="1"/>
  <c r="W3741" i="1" s="1"/>
  <c r="W3742" i="1" a="1"/>
  <c r="W3742" i="1" s="1"/>
  <c r="W3743" i="1" a="1"/>
  <c r="W3743" i="1" s="1"/>
  <c r="W3744" i="1" a="1"/>
  <c r="W3744" i="1" s="1"/>
  <c r="W3745" i="1" a="1"/>
  <c r="W3745" i="1" s="1"/>
  <c r="W3746" i="1" a="1"/>
  <c r="W3746" i="1" s="1"/>
  <c r="W3747" i="1" a="1"/>
  <c r="W3747" i="1" s="1"/>
  <c r="W3748" i="1" a="1"/>
  <c r="W3748" i="1" s="1"/>
  <c r="W3749" i="1" a="1"/>
  <c r="W3749" i="1" s="1"/>
  <c r="W3750" i="1" a="1"/>
  <c r="W3750" i="1" s="1"/>
  <c r="W3751" i="1" a="1"/>
  <c r="W3751" i="1" s="1"/>
  <c r="W3752" i="1" a="1"/>
  <c r="W3752" i="1" s="1"/>
  <c r="W3753" i="1" a="1"/>
  <c r="W3753" i="1" s="1"/>
  <c r="W3754" i="1" a="1"/>
  <c r="W3754" i="1" s="1"/>
  <c r="W3755" i="1" a="1"/>
  <c r="W3755" i="1" s="1"/>
  <c r="W3756" i="1" a="1"/>
  <c r="W3756" i="1" s="1"/>
  <c r="W3757" i="1" a="1"/>
  <c r="W3757" i="1" s="1"/>
  <c r="W3758" i="1" a="1"/>
  <c r="W3758" i="1" s="1"/>
  <c r="W3759" i="1" a="1"/>
  <c r="W3759" i="1" s="1"/>
  <c r="W3760" i="1" a="1"/>
  <c r="W3760" i="1" s="1"/>
  <c r="W3761" i="1" a="1"/>
  <c r="W3761" i="1" s="1"/>
  <c r="W3762" i="1" a="1"/>
  <c r="W3762" i="1" s="1"/>
  <c r="W3763" i="1" a="1"/>
  <c r="W3763" i="1" s="1"/>
  <c r="W3764" i="1" a="1"/>
  <c r="W3764" i="1" s="1"/>
  <c r="W3765" i="1" a="1"/>
  <c r="W3765" i="1" s="1"/>
  <c r="W3766" i="1" a="1"/>
  <c r="W3766" i="1" s="1"/>
  <c r="W3767" i="1" a="1"/>
  <c r="W3767" i="1" s="1"/>
  <c r="W3768" i="1" a="1"/>
  <c r="W3768" i="1" s="1"/>
  <c r="W3769" i="1" a="1"/>
  <c r="W3769" i="1" s="1"/>
  <c r="W3770" i="1" a="1"/>
  <c r="W3770" i="1" s="1"/>
  <c r="W3771" i="1" a="1"/>
  <c r="W3771" i="1" s="1"/>
  <c r="W3772" i="1" a="1"/>
  <c r="W3772" i="1" s="1"/>
  <c r="W3773" i="1" a="1"/>
  <c r="W3773" i="1" s="1"/>
  <c r="W3774" i="1" a="1"/>
  <c r="W3774" i="1" s="1"/>
  <c r="W3775" i="1" a="1"/>
  <c r="W3775" i="1" s="1"/>
  <c r="W3776" i="1" a="1"/>
  <c r="W3776" i="1" s="1"/>
  <c r="W3777" i="1" a="1"/>
  <c r="W3777" i="1" s="1"/>
  <c r="W3778" i="1" a="1"/>
  <c r="W3778" i="1" s="1"/>
  <c r="W3779" i="1" a="1"/>
  <c r="W3779" i="1" s="1"/>
  <c r="W3780" i="1" a="1"/>
  <c r="W3780" i="1" s="1"/>
  <c r="W3781" i="1" a="1"/>
  <c r="W3781" i="1" s="1"/>
  <c r="W3782" i="1" a="1"/>
  <c r="W3782" i="1" s="1"/>
  <c r="W3783" i="1" a="1"/>
  <c r="W3783" i="1" s="1"/>
  <c r="W3784" i="1" a="1"/>
  <c r="W3784" i="1" s="1"/>
  <c r="W3785" i="1" a="1"/>
  <c r="W3785" i="1" s="1"/>
  <c r="W3786" i="1" a="1"/>
  <c r="W3786" i="1" s="1"/>
  <c r="W3787" i="1" a="1"/>
  <c r="W3787" i="1" s="1"/>
  <c r="W3788" i="1" a="1"/>
  <c r="W3788" i="1" s="1"/>
  <c r="W3789" i="1" a="1"/>
  <c r="W3789" i="1" s="1"/>
  <c r="W3790" i="1" a="1"/>
  <c r="W3790" i="1" s="1"/>
  <c r="W3791" i="1" a="1"/>
  <c r="W3791" i="1" s="1"/>
  <c r="W3792" i="1" a="1"/>
  <c r="W3792" i="1" s="1"/>
  <c r="W3793" i="1" a="1"/>
  <c r="W3793" i="1" s="1"/>
  <c r="W3794" i="1" a="1"/>
  <c r="W3794" i="1" s="1"/>
  <c r="W3795" i="1" a="1"/>
  <c r="W3795" i="1" s="1"/>
  <c r="W3796" i="1" a="1"/>
  <c r="W3796" i="1" s="1"/>
  <c r="W3797" i="1" a="1"/>
  <c r="W3797" i="1" s="1"/>
  <c r="W3798" i="1" a="1"/>
  <c r="W3798" i="1" s="1"/>
  <c r="W3799" i="1" a="1"/>
  <c r="W3799" i="1" s="1"/>
  <c r="W3800" i="1" a="1"/>
  <c r="W3800" i="1" s="1"/>
  <c r="W3801" i="1" a="1"/>
  <c r="W3801" i="1" s="1"/>
  <c r="W3802" i="1" a="1"/>
  <c r="W3802" i="1" s="1"/>
  <c r="W3803" i="1" a="1"/>
  <c r="W3803" i="1" s="1"/>
  <c r="W3804" i="1" a="1"/>
  <c r="W3804" i="1" s="1"/>
  <c r="W3805" i="1" a="1"/>
  <c r="W3805" i="1" s="1"/>
  <c r="W3806" i="1" a="1"/>
  <c r="W3806" i="1" s="1"/>
  <c r="W3807" i="1" a="1"/>
  <c r="W3807" i="1" s="1"/>
  <c r="W3808" i="1" a="1"/>
  <c r="W3808" i="1" s="1"/>
  <c r="W3809" i="1" a="1"/>
  <c r="W3809" i="1" s="1"/>
  <c r="W3810" i="1" a="1"/>
  <c r="W3810" i="1" s="1"/>
  <c r="W3811" i="1" a="1"/>
  <c r="W3811" i="1" s="1"/>
  <c r="W3812" i="1" a="1"/>
  <c r="W3812" i="1" s="1"/>
  <c r="W3813" i="1" a="1"/>
  <c r="W3813" i="1" s="1"/>
  <c r="W3814" i="1" a="1"/>
  <c r="W3814" i="1" s="1"/>
  <c r="W3815" i="1" a="1"/>
  <c r="W3815" i="1" s="1"/>
  <c r="W3816" i="1" a="1"/>
  <c r="W3816" i="1" s="1"/>
  <c r="W3817" i="1" a="1"/>
  <c r="W3817" i="1" s="1"/>
  <c r="W3818" i="1" a="1"/>
  <c r="W3818" i="1" s="1"/>
  <c r="W3819" i="1" a="1"/>
  <c r="W3819" i="1" s="1"/>
  <c r="W3820" i="1" a="1"/>
  <c r="W3820" i="1" s="1"/>
  <c r="W3821" i="1" a="1"/>
  <c r="W3821" i="1" s="1"/>
  <c r="W3822" i="1" a="1"/>
  <c r="W3822" i="1" s="1"/>
  <c r="W3823" i="1" a="1"/>
  <c r="W3823" i="1" s="1"/>
  <c r="W3824" i="1" a="1"/>
  <c r="W3824" i="1" s="1"/>
  <c r="W3825" i="1" a="1"/>
  <c r="W3825" i="1" s="1"/>
  <c r="W3826" i="1" a="1"/>
  <c r="W3826" i="1" s="1"/>
  <c r="W3827" i="1" a="1"/>
  <c r="W3827" i="1" s="1"/>
  <c r="W3828" i="1" a="1"/>
  <c r="W3828" i="1" s="1"/>
  <c r="W3829" i="1" a="1"/>
  <c r="W3829" i="1" s="1"/>
  <c r="W3830" i="1" a="1"/>
  <c r="W3830" i="1" s="1"/>
  <c r="W3831" i="1" a="1"/>
  <c r="W3831" i="1" s="1"/>
  <c r="W3832" i="1" a="1"/>
  <c r="W3832" i="1" s="1"/>
  <c r="W3833" i="1" a="1"/>
  <c r="W3833" i="1" s="1"/>
  <c r="W3834" i="1" a="1"/>
  <c r="W3834" i="1" s="1"/>
  <c r="W3835" i="1" a="1"/>
  <c r="W3835" i="1" s="1"/>
  <c r="W3836" i="1" a="1"/>
  <c r="W3836" i="1" s="1"/>
  <c r="W3837" i="1" a="1"/>
  <c r="W3837" i="1" s="1"/>
  <c r="W3838" i="1" a="1"/>
  <c r="W3838" i="1" s="1"/>
  <c r="W3839" i="1" a="1"/>
  <c r="W3839" i="1" s="1"/>
  <c r="W3840" i="1" a="1"/>
  <c r="W3840" i="1" s="1"/>
  <c r="W3841" i="1" a="1"/>
  <c r="W3841" i="1" s="1"/>
  <c r="W3842" i="1" a="1"/>
  <c r="W3842" i="1" s="1"/>
  <c r="W3843" i="1" a="1"/>
  <c r="W3843" i="1" s="1"/>
  <c r="W3844" i="1" a="1"/>
  <c r="W3844" i="1" s="1"/>
  <c r="W3845" i="1" a="1"/>
  <c r="W3845" i="1" s="1"/>
  <c r="W3846" i="1" a="1"/>
  <c r="W3846" i="1" s="1"/>
  <c r="W3847" i="1" a="1"/>
  <c r="W3847" i="1" s="1"/>
  <c r="W3848" i="1" a="1"/>
  <c r="W3848" i="1" s="1"/>
  <c r="W3849" i="1" a="1"/>
  <c r="W3849" i="1" s="1"/>
  <c r="W3850" i="1" a="1"/>
  <c r="W3850" i="1" s="1"/>
  <c r="W3851" i="1" a="1"/>
  <c r="W3851" i="1" s="1"/>
  <c r="W3852" i="1" a="1"/>
  <c r="W3852" i="1" s="1"/>
  <c r="W3853" i="1" a="1"/>
  <c r="W3853" i="1" s="1"/>
  <c r="W3854" i="1" a="1"/>
  <c r="W3854" i="1" s="1"/>
  <c r="W3855" i="1" a="1"/>
  <c r="W3855" i="1" s="1"/>
  <c r="W3856" i="1" a="1"/>
  <c r="W3856" i="1" s="1"/>
  <c r="W3857" i="1" a="1"/>
  <c r="W3857" i="1" s="1"/>
  <c r="W3858" i="1" a="1"/>
  <c r="W3858" i="1" s="1"/>
  <c r="W3859" i="1" a="1"/>
  <c r="W3859" i="1" s="1"/>
  <c r="W3860" i="1" a="1"/>
  <c r="W3860" i="1" s="1"/>
  <c r="W3861" i="1" a="1"/>
  <c r="W3861" i="1" s="1"/>
  <c r="W3862" i="1" a="1"/>
  <c r="W3862" i="1" s="1"/>
  <c r="W3863" i="1" a="1"/>
  <c r="W3863" i="1" s="1"/>
  <c r="W3864" i="1" a="1"/>
  <c r="W3864" i="1" s="1"/>
  <c r="W3865" i="1" a="1"/>
  <c r="W3865" i="1" s="1"/>
  <c r="W3866" i="1" a="1"/>
  <c r="W3866" i="1" s="1"/>
  <c r="W3867" i="1" a="1"/>
  <c r="W3867" i="1" s="1"/>
  <c r="W3868" i="1" a="1"/>
  <c r="W3868" i="1" s="1"/>
  <c r="W3869" i="1" a="1"/>
  <c r="W3869" i="1" s="1"/>
  <c r="W3870" i="1" a="1"/>
  <c r="W3870" i="1" s="1"/>
  <c r="W3871" i="1" a="1"/>
  <c r="W3871" i="1" s="1"/>
  <c r="W3872" i="1" a="1"/>
  <c r="W3872" i="1" s="1"/>
  <c r="W3873" i="1" a="1"/>
  <c r="W3873" i="1" s="1"/>
  <c r="W3874" i="1" a="1"/>
  <c r="W3874" i="1" s="1"/>
  <c r="W3875" i="1" a="1"/>
  <c r="W3875" i="1" s="1"/>
  <c r="W3876" i="1" a="1"/>
  <c r="W3876" i="1" s="1"/>
  <c r="W3877" i="1" a="1"/>
  <c r="W3877" i="1" s="1"/>
  <c r="W3878" i="1" a="1"/>
  <c r="W3878" i="1" s="1"/>
  <c r="W3879" i="1" a="1"/>
  <c r="W3879" i="1" s="1"/>
  <c r="W3880" i="1" a="1"/>
  <c r="W3880" i="1" s="1"/>
  <c r="W3881" i="1" a="1"/>
  <c r="W3881" i="1" s="1"/>
  <c r="W3882" i="1" a="1"/>
  <c r="W3882" i="1" s="1"/>
  <c r="W3883" i="1" a="1"/>
  <c r="W3883" i="1" s="1"/>
  <c r="W3884" i="1" a="1"/>
  <c r="W3884" i="1" s="1"/>
  <c r="W3885" i="1" a="1"/>
  <c r="W3885" i="1" s="1"/>
  <c r="W3886" i="1" a="1"/>
  <c r="W3886" i="1" s="1"/>
  <c r="W3887" i="1" a="1"/>
  <c r="W3887" i="1" s="1"/>
  <c r="W3888" i="1" a="1"/>
  <c r="W3888" i="1" s="1"/>
  <c r="W3889" i="1" a="1"/>
  <c r="W3889" i="1" s="1"/>
  <c r="W3890" i="1" a="1"/>
  <c r="W3890" i="1" s="1"/>
  <c r="W3891" i="1" a="1"/>
  <c r="W3891" i="1" s="1"/>
  <c r="W3892" i="1" a="1"/>
  <c r="W3892" i="1" s="1"/>
  <c r="W3893" i="1" a="1"/>
  <c r="W3893" i="1" s="1"/>
  <c r="W3894" i="1" a="1"/>
  <c r="W3894" i="1" s="1"/>
  <c r="W3895" i="1" a="1"/>
  <c r="W3895" i="1" s="1"/>
  <c r="W3896" i="1" a="1"/>
  <c r="W3896" i="1" s="1"/>
  <c r="W3897" i="1" a="1"/>
  <c r="W3897" i="1" s="1"/>
  <c r="W3898" i="1" a="1"/>
  <c r="W3898" i="1" s="1"/>
  <c r="W3899" i="1" a="1"/>
  <c r="W3899" i="1" s="1"/>
  <c r="W3900" i="1" a="1"/>
  <c r="W3900" i="1" s="1"/>
  <c r="W3901" i="1" a="1"/>
  <c r="W3901" i="1" s="1"/>
  <c r="W3902" i="1" a="1"/>
  <c r="W3902" i="1" s="1"/>
  <c r="W3903" i="1" a="1"/>
  <c r="W3903" i="1" s="1"/>
  <c r="W3904" i="1" a="1"/>
  <c r="W3904" i="1" s="1"/>
  <c r="W3905" i="1" a="1"/>
  <c r="W3905" i="1" s="1"/>
  <c r="W3906" i="1" a="1"/>
  <c r="W3906" i="1" s="1"/>
  <c r="W3907" i="1" a="1"/>
  <c r="W3907" i="1" s="1"/>
  <c r="W3908" i="1" a="1"/>
  <c r="W3908" i="1" s="1"/>
  <c r="W3909" i="1" a="1"/>
  <c r="W3909" i="1" s="1"/>
  <c r="W3910" i="1" a="1"/>
  <c r="W3910" i="1" s="1"/>
  <c r="W3911" i="1" a="1"/>
  <c r="W3911" i="1" s="1"/>
  <c r="W3912" i="1" a="1"/>
  <c r="W3912" i="1" s="1"/>
  <c r="W3913" i="1" a="1"/>
  <c r="W3913" i="1" s="1"/>
  <c r="W3914" i="1" a="1"/>
  <c r="W3914" i="1" s="1"/>
  <c r="W3915" i="1" a="1"/>
  <c r="W3915" i="1" s="1"/>
  <c r="W3916" i="1" a="1"/>
  <c r="W3916" i="1" s="1"/>
  <c r="W3917" i="1" a="1"/>
  <c r="W3917" i="1" s="1"/>
  <c r="W3918" i="1" a="1"/>
  <c r="W3918" i="1" s="1"/>
  <c r="W3919" i="1" a="1"/>
  <c r="W3919" i="1" s="1"/>
  <c r="W3920" i="1" a="1"/>
  <c r="W3920" i="1" s="1"/>
  <c r="W3921" i="1" a="1"/>
  <c r="W3921" i="1" s="1"/>
  <c r="W3922" i="1" a="1"/>
  <c r="W3922" i="1" s="1"/>
  <c r="W3923" i="1" a="1"/>
  <c r="W3923" i="1" s="1"/>
  <c r="W3924" i="1" a="1"/>
  <c r="W3924" i="1" s="1"/>
  <c r="W3925" i="1" a="1"/>
  <c r="W3925" i="1" s="1"/>
  <c r="W3926" i="1" a="1"/>
  <c r="W3926" i="1" s="1"/>
  <c r="W3927" i="1" a="1"/>
  <c r="W3927" i="1" s="1"/>
  <c r="W3928" i="1" a="1"/>
  <c r="W3928" i="1" s="1"/>
  <c r="W3929" i="1" a="1"/>
  <c r="W3929" i="1" s="1"/>
  <c r="W3930" i="1" a="1"/>
  <c r="W3930" i="1" s="1"/>
  <c r="W3931" i="1" a="1"/>
  <c r="W3931" i="1" s="1"/>
  <c r="W3932" i="1" a="1"/>
  <c r="W3932" i="1" s="1"/>
  <c r="W3933" i="1" a="1"/>
  <c r="W3933" i="1" s="1"/>
  <c r="W3934" i="1" a="1"/>
  <c r="W3934" i="1" s="1"/>
  <c r="W3935" i="1" a="1"/>
  <c r="W3935" i="1" s="1"/>
  <c r="W3936" i="1" a="1"/>
  <c r="W3936" i="1" s="1"/>
  <c r="W3937" i="1" a="1"/>
  <c r="W3937" i="1" s="1"/>
  <c r="W3938" i="1" a="1"/>
  <c r="W3938" i="1" s="1"/>
  <c r="W3939" i="1" a="1"/>
  <c r="W3939" i="1" s="1"/>
  <c r="W3940" i="1" a="1"/>
  <c r="W3940" i="1" s="1"/>
  <c r="W3941" i="1" a="1"/>
  <c r="W3941" i="1" s="1"/>
  <c r="W3942" i="1" a="1"/>
  <c r="W3942" i="1" s="1"/>
  <c r="W3943" i="1" a="1"/>
  <c r="W3943" i="1" s="1"/>
  <c r="W3944" i="1" a="1"/>
  <c r="W3944" i="1" s="1"/>
  <c r="W3945" i="1" a="1"/>
  <c r="W3945" i="1" s="1"/>
  <c r="W3946" i="1" a="1"/>
  <c r="W3946" i="1" s="1"/>
  <c r="W3947" i="1" a="1"/>
  <c r="W3947" i="1" s="1"/>
  <c r="W3948" i="1" a="1"/>
  <c r="W3948" i="1" s="1"/>
  <c r="W3949" i="1" a="1"/>
  <c r="W3949" i="1" s="1"/>
  <c r="W3950" i="1" a="1"/>
  <c r="W3950" i="1" s="1"/>
  <c r="W3951" i="1" a="1"/>
  <c r="W3951" i="1" s="1"/>
  <c r="W3952" i="1" a="1"/>
  <c r="W3952" i="1" s="1"/>
  <c r="W3953" i="1" a="1"/>
  <c r="W3953" i="1" s="1"/>
  <c r="W3954" i="1" a="1"/>
  <c r="W3954" i="1" s="1"/>
  <c r="W3955" i="1" a="1"/>
  <c r="W3955" i="1" s="1"/>
  <c r="W3956" i="1" a="1"/>
  <c r="W3956" i="1" s="1"/>
  <c r="W3957" i="1" a="1"/>
  <c r="W3957" i="1" s="1"/>
  <c r="W3958" i="1" a="1"/>
  <c r="W3958" i="1" s="1"/>
  <c r="W3959" i="1" a="1"/>
  <c r="W3959" i="1" s="1"/>
  <c r="W3960" i="1" a="1"/>
  <c r="W3960" i="1" s="1"/>
  <c r="W3961" i="1" a="1"/>
  <c r="W3961" i="1" s="1"/>
  <c r="W3962" i="1" a="1"/>
  <c r="W3962" i="1" s="1"/>
  <c r="W3963" i="1" a="1"/>
  <c r="W3963" i="1" s="1"/>
  <c r="W3964" i="1" a="1"/>
  <c r="W3964" i="1" s="1"/>
  <c r="W3965" i="1" a="1"/>
  <c r="W3965" i="1" s="1"/>
  <c r="W3966" i="1" a="1"/>
  <c r="W3966" i="1" s="1"/>
  <c r="W3967" i="1" a="1"/>
  <c r="W3967" i="1" s="1"/>
  <c r="W3968" i="1" a="1"/>
  <c r="W3968" i="1" s="1"/>
  <c r="W3969" i="1" a="1"/>
  <c r="W3969" i="1" s="1"/>
  <c r="W3970" i="1" a="1"/>
  <c r="W3970" i="1" s="1"/>
  <c r="W3971" i="1" a="1"/>
  <c r="W3971" i="1" s="1"/>
  <c r="W3972" i="1" a="1"/>
  <c r="W3972" i="1" s="1"/>
  <c r="W3973" i="1" a="1"/>
  <c r="W3973" i="1" s="1"/>
  <c r="W3974" i="1" a="1"/>
  <c r="W3974" i="1" s="1"/>
  <c r="W3975" i="1" a="1"/>
  <c r="W3975" i="1" s="1"/>
  <c r="W3976" i="1" a="1"/>
  <c r="W3976" i="1" s="1"/>
  <c r="W3977" i="1" a="1"/>
  <c r="W3977" i="1" s="1"/>
  <c r="W3978" i="1" a="1"/>
  <c r="W3978" i="1" s="1"/>
  <c r="W3979" i="1" a="1"/>
  <c r="W3979" i="1" s="1"/>
  <c r="W3980" i="1" a="1"/>
  <c r="W3980" i="1" s="1"/>
  <c r="W3981" i="1" a="1"/>
  <c r="W3981" i="1" s="1"/>
  <c r="W3982" i="1" a="1"/>
  <c r="W3982" i="1" s="1"/>
  <c r="W3983" i="1" a="1"/>
  <c r="W3983" i="1" s="1"/>
  <c r="W3984" i="1" a="1"/>
  <c r="W3984" i="1" s="1"/>
  <c r="W3985" i="1" a="1"/>
  <c r="W3985" i="1" s="1"/>
  <c r="W3986" i="1" a="1"/>
  <c r="W3986" i="1" s="1"/>
  <c r="W3987" i="1" a="1"/>
  <c r="W3987" i="1" s="1"/>
  <c r="W3988" i="1" a="1"/>
  <c r="W3988" i="1" s="1"/>
  <c r="W3989" i="1" a="1"/>
  <c r="W3989" i="1" s="1"/>
  <c r="W3990" i="1" a="1"/>
  <c r="W3990" i="1" s="1"/>
  <c r="W3991" i="1" a="1"/>
  <c r="W3991" i="1" s="1"/>
  <c r="W3992" i="1" a="1"/>
  <c r="W3992" i="1" s="1"/>
  <c r="W3993" i="1" a="1"/>
  <c r="W3993" i="1" s="1"/>
  <c r="W3994" i="1" a="1"/>
  <c r="W3994" i="1" s="1"/>
  <c r="W3995" i="1" a="1"/>
  <c r="W3995" i="1" s="1"/>
  <c r="W3996" i="1" a="1"/>
  <c r="W3996" i="1" s="1"/>
  <c r="W3997" i="1" a="1"/>
  <c r="W3997" i="1" s="1"/>
  <c r="W3998" i="1" a="1"/>
  <c r="W3998" i="1" s="1"/>
  <c r="W3999" i="1" a="1"/>
  <c r="W3999" i="1" s="1"/>
  <c r="W4000" i="1" a="1"/>
  <c r="W4000" i="1" s="1"/>
  <c r="W4001" i="1" a="1"/>
  <c r="W4001" i="1" s="1"/>
  <c r="W4002" i="1" a="1"/>
  <c r="W4002" i="1" s="1"/>
  <c r="W4003" i="1" a="1"/>
  <c r="W4003" i="1" s="1"/>
  <c r="W4004" i="1" a="1"/>
  <c r="W4004" i="1" s="1"/>
  <c r="W4005" i="1" a="1"/>
  <c r="W4005" i="1" s="1"/>
  <c r="W4006" i="1" a="1"/>
  <c r="W4006" i="1" s="1"/>
  <c r="W4007" i="1" a="1"/>
  <c r="W4007" i="1" s="1"/>
  <c r="W4008" i="1" a="1"/>
  <c r="W4008" i="1" s="1"/>
  <c r="W4009" i="1" a="1"/>
  <c r="W4009" i="1" s="1"/>
  <c r="W4010" i="1" a="1"/>
  <c r="W4010" i="1" s="1"/>
  <c r="W4011" i="1" a="1"/>
  <c r="W4011" i="1" s="1"/>
  <c r="W4012" i="1" a="1"/>
  <c r="W4012" i="1" s="1"/>
  <c r="W4013" i="1" a="1"/>
  <c r="W4013" i="1" s="1"/>
  <c r="W4014" i="1" a="1"/>
  <c r="W4014" i="1" s="1"/>
  <c r="W4015" i="1" a="1"/>
  <c r="W4015" i="1" s="1"/>
  <c r="W4016" i="1" a="1"/>
  <c r="W4016" i="1" s="1"/>
  <c r="W4017" i="1" a="1"/>
  <c r="W4017" i="1" s="1"/>
  <c r="W4018" i="1" a="1"/>
  <c r="W4018" i="1" s="1"/>
  <c r="W4019" i="1" a="1"/>
  <c r="W4019" i="1" s="1"/>
  <c r="W4020" i="1" a="1"/>
  <c r="W4020" i="1" s="1"/>
  <c r="W4021" i="1" a="1"/>
  <c r="W4021" i="1" s="1"/>
  <c r="W4022" i="1" a="1"/>
  <c r="W4022" i="1" s="1"/>
  <c r="W4023" i="1" a="1"/>
  <c r="W4023" i="1" s="1"/>
  <c r="W4024" i="1" a="1"/>
  <c r="W4024" i="1" s="1"/>
  <c r="W4025" i="1" a="1"/>
  <c r="W4025" i="1" s="1"/>
  <c r="W4026" i="1" a="1"/>
  <c r="W4026" i="1" s="1"/>
  <c r="W4027" i="1" a="1"/>
  <c r="W4027" i="1" s="1"/>
  <c r="W4028" i="1" a="1"/>
  <c r="W4028" i="1" s="1"/>
  <c r="W4029" i="1" a="1"/>
  <c r="W4029" i="1" s="1"/>
  <c r="W4030" i="1" a="1"/>
  <c r="W4030" i="1" s="1"/>
  <c r="W4031" i="1" a="1"/>
  <c r="W4031" i="1" s="1"/>
  <c r="W4032" i="1" a="1"/>
  <c r="W4032" i="1" s="1"/>
  <c r="W4033" i="1" a="1"/>
  <c r="W4033" i="1" s="1"/>
  <c r="W4034" i="1" a="1"/>
  <c r="W4034" i="1" s="1"/>
  <c r="W4035" i="1" a="1"/>
  <c r="W4035" i="1" s="1"/>
  <c r="W4036" i="1" a="1"/>
  <c r="W4036" i="1" s="1"/>
  <c r="W4037" i="1" a="1"/>
  <c r="W4037" i="1" s="1"/>
  <c r="W4038" i="1" a="1"/>
  <c r="W4038" i="1" s="1"/>
  <c r="W4039" i="1" a="1"/>
  <c r="W4039" i="1" s="1"/>
  <c r="W4040" i="1" a="1"/>
  <c r="W4040" i="1" s="1"/>
  <c r="W4041" i="1" a="1"/>
  <c r="W4041" i="1" s="1"/>
  <c r="W4042" i="1" a="1"/>
  <c r="W4042" i="1" s="1"/>
  <c r="W4043" i="1" a="1"/>
  <c r="W4043" i="1" s="1"/>
  <c r="W4044" i="1" a="1"/>
  <c r="W4044" i="1" s="1"/>
  <c r="W4045" i="1" a="1"/>
  <c r="W4045" i="1" s="1"/>
  <c r="W4046" i="1" a="1"/>
  <c r="W4046" i="1" s="1"/>
  <c r="W4047" i="1" a="1"/>
  <c r="W4047" i="1" s="1"/>
  <c r="W4048" i="1" a="1"/>
  <c r="W4048" i="1" s="1"/>
  <c r="W4049" i="1" a="1"/>
  <c r="W4049" i="1" s="1"/>
  <c r="W4050" i="1" a="1"/>
  <c r="W4050" i="1" s="1"/>
  <c r="W4051" i="1" a="1"/>
  <c r="W4051" i="1" s="1"/>
  <c r="W4052" i="1" a="1"/>
  <c r="W4052" i="1" s="1"/>
  <c r="W4053" i="1" a="1"/>
  <c r="W4053" i="1" s="1"/>
  <c r="W4054" i="1" a="1"/>
  <c r="W4054" i="1" s="1"/>
  <c r="W4055" i="1" a="1"/>
  <c r="W4055" i="1" s="1"/>
  <c r="W4056" i="1" a="1"/>
  <c r="W4056" i="1" s="1"/>
  <c r="W4057" i="1" a="1"/>
  <c r="W4057" i="1" s="1"/>
  <c r="W4058" i="1" a="1"/>
  <c r="W4058" i="1" s="1"/>
  <c r="W4059" i="1" a="1"/>
  <c r="W4059" i="1" s="1"/>
  <c r="W4060" i="1" a="1"/>
  <c r="W4060" i="1" s="1"/>
  <c r="W4061" i="1" a="1"/>
  <c r="W4061" i="1" s="1"/>
  <c r="W4062" i="1" a="1"/>
  <c r="W4062" i="1" s="1"/>
  <c r="W4063" i="1" a="1"/>
  <c r="W4063" i="1" s="1"/>
  <c r="W4064" i="1" a="1"/>
  <c r="W4064" i="1" s="1"/>
  <c r="W4065" i="1" a="1"/>
  <c r="W4065" i="1" s="1"/>
  <c r="W4066" i="1" a="1"/>
  <c r="W4066" i="1" s="1"/>
  <c r="W4067" i="1" a="1"/>
  <c r="W4067" i="1" s="1"/>
  <c r="W4068" i="1" a="1"/>
  <c r="W4068" i="1" s="1"/>
  <c r="W4069" i="1" a="1"/>
  <c r="W4069" i="1" s="1"/>
  <c r="W4070" i="1" a="1"/>
  <c r="W4070" i="1" s="1"/>
  <c r="W4071" i="1" a="1"/>
  <c r="W4071" i="1" s="1"/>
  <c r="W4072" i="1" a="1"/>
  <c r="W4072" i="1" s="1"/>
  <c r="W4073" i="1" a="1"/>
  <c r="W4073" i="1" s="1"/>
  <c r="W4074" i="1" a="1"/>
  <c r="W4074" i="1" s="1"/>
  <c r="W4075" i="1" a="1"/>
  <c r="W4075" i="1" s="1"/>
  <c r="W4076" i="1" a="1"/>
  <c r="W4076" i="1" s="1"/>
  <c r="W4077" i="1" a="1"/>
  <c r="W4077" i="1" s="1"/>
  <c r="W4078" i="1" a="1"/>
  <c r="W4078" i="1" s="1"/>
  <c r="W4079" i="1" a="1"/>
  <c r="W4079" i="1" s="1"/>
  <c r="W4080" i="1" a="1"/>
  <c r="W4080" i="1" s="1"/>
  <c r="W4081" i="1" a="1"/>
  <c r="W4081" i="1" s="1"/>
  <c r="W4082" i="1" a="1"/>
  <c r="W4082" i="1" s="1"/>
  <c r="W4083" i="1" a="1"/>
  <c r="W4083" i="1" s="1"/>
  <c r="W4084" i="1" a="1"/>
  <c r="W4084" i="1" s="1"/>
  <c r="W4085" i="1" a="1"/>
  <c r="W4085" i="1" s="1"/>
  <c r="W4086" i="1" a="1"/>
  <c r="W4086" i="1" s="1"/>
  <c r="W4087" i="1" a="1"/>
  <c r="W4087" i="1" s="1"/>
  <c r="W4088" i="1" a="1"/>
  <c r="W4088" i="1" s="1"/>
  <c r="W4089" i="1" a="1"/>
  <c r="W4089" i="1" s="1"/>
  <c r="W4090" i="1" a="1"/>
  <c r="W4090" i="1" s="1"/>
  <c r="W4091" i="1" a="1"/>
  <c r="W4091" i="1" s="1"/>
  <c r="W4092" i="1" a="1"/>
  <c r="W4092" i="1" s="1"/>
  <c r="W4093" i="1" a="1"/>
  <c r="W4093" i="1" s="1"/>
  <c r="W4094" i="1" a="1"/>
  <c r="W4094" i="1" s="1"/>
  <c r="W4095" i="1" a="1"/>
  <c r="W4095" i="1" s="1"/>
  <c r="W4096" i="1" a="1"/>
  <c r="W4096" i="1" s="1"/>
  <c r="W4097" i="1" a="1"/>
  <c r="W4097" i="1" s="1"/>
  <c r="W4098" i="1" a="1"/>
  <c r="W4098" i="1" s="1"/>
  <c r="W4099" i="1" a="1"/>
  <c r="W4099" i="1" s="1"/>
  <c r="W4100" i="1" a="1"/>
  <c r="W4100" i="1" s="1"/>
  <c r="W4101" i="1" a="1"/>
  <c r="W4101" i="1" s="1"/>
  <c r="W4102" i="1" a="1"/>
  <c r="W4102" i="1" s="1"/>
  <c r="W4103" i="1" a="1"/>
  <c r="W4103" i="1" s="1"/>
  <c r="W4104" i="1" a="1"/>
  <c r="W4104" i="1" s="1"/>
  <c r="W4105" i="1" a="1"/>
  <c r="W4105" i="1" s="1"/>
  <c r="W4106" i="1" a="1"/>
  <c r="W4106" i="1" s="1"/>
  <c r="W4107" i="1" a="1"/>
  <c r="W4107" i="1" s="1"/>
  <c r="W4108" i="1" a="1"/>
  <c r="W4108" i="1" s="1"/>
  <c r="W4109" i="1" a="1"/>
  <c r="W4109" i="1" s="1"/>
  <c r="W4110" i="1" a="1"/>
  <c r="W4110" i="1" s="1"/>
  <c r="W4111" i="1" a="1"/>
  <c r="W4111" i="1" s="1"/>
  <c r="W4112" i="1" a="1"/>
  <c r="W4112" i="1" s="1"/>
  <c r="W4113" i="1" a="1"/>
  <c r="W4113" i="1" s="1"/>
  <c r="W4114" i="1" a="1"/>
  <c r="W4114" i="1" s="1"/>
  <c r="W4115" i="1" a="1"/>
  <c r="W4115" i="1" s="1"/>
  <c r="W4116" i="1" a="1"/>
  <c r="W4116" i="1" s="1"/>
  <c r="W4117" i="1" a="1"/>
  <c r="W4117" i="1" s="1"/>
  <c r="W4118" i="1" a="1"/>
  <c r="W4118" i="1" s="1"/>
  <c r="W4119" i="1" a="1"/>
  <c r="W4119" i="1" s="1"/>
  <c r="W4120" i="1" a="1"/>
  <c r="W4120" i="1" s="1"/>
  <c r="W4121" i="1" a="1"/>
  <c r="W4121" i="1" s="1"/>
  <c r="W4122" i="1" a="1"/>
  <c r="W4122" i="1" s="1"/>
  <c r="W4123" i="1" a="1"/>
  <c r="W4123" i="1" s="1"/>
  <c r="W4124" i="1" a="1"/>
  <c r="W4124" i="1" s="1"/>
  <c r="W4125" i="1" a="1"/>
  <c r="W4125" i="1" s="1"/>
  <c r="W4126" i="1" a="1"/>
  <c r="W4126" i="1" s="1"/>
  <c r="W4127" i="1" a="1"/>
  <c r="W4127" i="1" s="1"/>
  <c r="W4128" i="1" a="1"/>
  <c r="W4128" i="1" s="1"/>
  <c r="W4129" i="1" a="1"/>
  <c r="W4129" i="1" s="1"/>
  <c r="W4130" i="1" a="1"/>
  <c r="W4130" i="1" s="1"/>
  <c r="W4131" i="1" a="1"/>
  <c r="W4131" i="1" s="1"/>
  <c r="W4132" i="1" a="1"/>
  <c r="W4132" i="1" s="1"/>
  <c r="W4133" i="1" a="1"/>
  <c r="W4133" i="1" s="1"/>
  <c r="W4134" i="1" a="1"/>
  <c r="W4134" i="1" s="1"/>
  <c r="W4135" i="1" a="1"/>
  <c r="W4135" i="1" s="1"/>
  <c r="W4136" i="1" a="1"/>
  <c r="W4136" i="1" s="1"/>
  <c r="W4137" i="1" a="1"/>
  <c r="W4137" i="1" s="1"/>
  <c r="W4138" i="1" a="1"/>
  <c r="W4138" i="1" s="1"/>
  <c r="W4139" i="1" a="1"/>
  <c r="W4139" i="1" s="1"/>
  <c r="W4140" i="1" a="1"/>
  <c r="W4140" i="1" s="1"/>
  <c r="W4141" i="1" a="1"/>
  <c r="W4141" i="1" s="1"/>
  <c r="W4142" i="1" a="1"/>
  <c r="W4142" i="1" s="1"/>
  <c r="W4143" i="1" a="1"/>
  <c r="W4143" i="1" s="1"/>
  <c r="W4144" i="1" a="1"/>
  <c r="W4144" i="1" s="1"/>
  <c r="W4145" i="1" a="1"/>
  <c r="W4145" i="1" s="1"/>
  <c r="W4146" i="1" a="1"/>
  <c r="W4146" i="1" s="1"/>
  <c r="W4147" i="1" a="1"/>
  <c r="W4147" i="1" s="1"/>
  <c r="W4148" i="1" a="1"/>
  <c r="W4148" i="1" s="1"/>
  <c r="W4149" i="1" a="1"/>
  <c r="W4149" i="1" s="1"/>
  <c r="W4150" i="1" a="1"/>
  <c r="W4150" i="1" s="1"/>
  <c r="W4151" i="1" a="1"/>
  <c r="W4151" i="1" s="1"/>
  <c r="W4152" i="1" a="1"/>
  <c r="W4152" i="1" s="1"/>
  <c r="W4153" i="1" a="1"/>
  <c r="W4153" i="1" s="1"/>
  <c r="W4154" i="1" a="1"/>
  <c r="W4154" i="1" s="1"/>
  <c r="W4155" i="1" a="1"/>
  <c r="W4155" i="1" s="1"/>
  <c r="W4156" i="1" a="1"/>
  <c r="W4156" i="1" s="1"/>
  <c r="W4157" i="1" a="1"/>
  <c r="W4157" i="1" s="1"/>
  <c r="W4158" i="1" a="1"/>
  <c r="W4158" i="1" s="1"/>
  <c r="W4159" i="1" a="1"/>
  <c r="W4159" i="1" s="1"/>
  <c r="W4160" i="1" a="1"/>
  <c r="W4160" i="1" s="1"/>
  <c r="W4161" i="1" a="1"/>
  <c r="W4161" i="1" s="1"/>
  <c r="W4162" i="1" a="1"/>
  <c r="W4162" i="1" s="1"/>
  <c r="W4163" i="1" a="1"/>
  <c r="W4163" i="1" s="1"/>
  <c r="W4164" i="1" a="1"/>
  <c r="W4164" i="1" s="1"/>
  <c r="W4165" i="1" a="1"/>
  <c r="W4165" i="1" s="1"/>
  <c r="W4166" i="1" a="1"/>
  <c r="W4166" i="1" s="1"/>
  <c r="W4167" i="1" a="1"/>
  <c r="W4167" i="1" s="1"/>
  <c r="W4168" i="1" a="1"/>
  <c r="W4168" i="1" s="1"/>
  <c r="W4169" i="1" a="1"/>
  <c r="W4169" i="1" s="1"/>
  <c r="W4170" i="1" a="1"/>
  <c r="W4170" i="1" s="1"/>
  <c r="W4171" i="1" a="1"/>
  <c r="W4171" i="1" s="1"/>
  <c r="W4172" i="1" a="1"/>
  <c r="W4172" i="1" s="1"/>
  <c r="W4173" i="1" a="1"/>
  <c r="W4173" i="1" s="1"/>
  <c r="W4174" i="1" a="1"/>
  <c r="W4174" i="1" s="1"/>
  <c r="W4175" i="1" a="1"/>
  <c r="W4175" i="1" s="1"/>
  <c r="W4176" i="1" a="1"/>
  <c r="W4176" i="1" s="1"/>
  <c r="W4177" i="1" a="1"/>
  <c r="W4177" i="1" s="1"/>
  <c r="W4178" i="1" a="1"/>
  <c r="W4178" i="1" s="1"/>
  <c r="W4179" i="1" a="1"/>
  <c r="W4179" i="1" s="1"/>
  <c r="W4180" i="1" a="1"/>
  <c r="W4180" i="1" s="1"/>
  <c r="W4181" i="1" a="1"/>
  <c r="W4181" i="1" s="1"/>
  <c r="W4182" i="1" a="1"/>
  <c r="W4182" i="1" s="1"/>
  <c r="W4183" i="1" a="1"/>
  <c r="W4183" i="1" s="1"/>
  <c r="W4184" i="1" a="1"/>
  <c r="W4184" i="1" s="1"/>
  <c r="W4185" i="1" a="1"/>
  <c r="W4185" i="1" s="1"/>
  <c r="W4186" i="1" a="1"/>
  <c r="W4186" i="1" s="1"/>
  <c r="W4187" i="1" a="1"/>
  <c r="W4187" i="1" s="1"/>
  <c r="W4188" i="1" a="1"/>
  <c r="W4188" i="1" s="1"/>
  <c r="W4189" i="1" a="1"/>
  <c r="W4189" i="1" s="1"/>
  <c r="W4190" i="1" a="1"/>
  <c r="W4190" i="1" s="1"/>
  <c r="W4191" i="1" a="1"/>
  <c r="W4191" i="1" s="1"/>
  <c r="W4192" i="1" a="1"/>
  <c r="W4192" i="1" s="1"/>
  <c r="W4193" i="1" a="1"/>
  <c r="W4193" i="1" s="1"/>
  <c r="W4194" i="1" a="1"/>
  <c r="W4194" i="1" s="1"/>
  <c r="W4195" i="1" a="1"/>
  <c r="W4195" i="1" s="1"/>
  <c r="W4196" i="1" a="1"/>
  <c r="W4196" i="1" s="1"/>
  <c r="W4197" i="1" a="1"/>
  <c r="W4197" i="1" s="1"/>
  <c r="W4198" i="1" a="1"/>
  <c r="W4198" i="1" s="1"/>
  <c r="W4199" i="1" a="1"/>
  <c r="W4199" i="1" s="1"/>
  <c r="W4200" i="1" a="1"/>
  <c r="W4200" i="1" s="1"/>
  <c r="W4201" i="1" a="1"/>
  <c r="W4201" i="1" s="1"/>
  <c r="W4202" i="1" a="1"/>
  <c r="W4202" i="1" s="1"/>
  <c r="W4203" i="1" a="1"/>
  <c r="W4203" i="1" s="1"/>
  <c r="W4204" i="1" a="1"/>
  <c r="W4204" i="1" s="1"/>
  <c r="W4205" i="1" a="1"/>
  <c r="W4205" i="1" s="1"/>
  <c r="W4206" i="1" a="1"/>
  <c r="W4206" i="1" s="1"/>
  <c r="W4207" i="1" a="1"/>
  <c r="W4207" i="1" s="1"/>
  <c r="W4208" i="1" a="1"/>
  <c r="W4208" i="1" s="1"/>
  <c r="W4209" i="1" a="1"/>
  <c r="W4209" i="1" s="1"/>
  <c r="W4210" i="1" a="1"/>
  <c r="W4210" i="1" s="1"/>
  <c r="W4211" i="1" a="1"/>
  <c r="W4211" i="1" s="1"/>
  <c r="W4212" i="1" a="1"/>
  <c r="W4212" i="1" s="1"/>
  <c r="W4213" i="1" a="1"/>
  <c r="W4213" i="1" s="1"/>
  <c r="W4214" i="1" a="1"/>
  <c r="W4214" i="1" s="1"/>
  <c r="W4215" i="1" a="1"/>
  <c r="W4215" i="1" s="1"/>
  <c r="W4216" i="1" a="1"/>
  <c r="W4216" i="1" s="1"/>
  <c r="W4217" i="1" a="1"/>
  <c r="W4217" i="1" s="1"/>
  <c r="W4218" i="1" a="1"/>
  <c r="W4218" i="1" s="1"/>
  <c r="W4219" i="1" a="1"/>
  <c r="W4219" i="1" s="1"/>
  <c r="W4220" i="1" a="1"/>
  <c r="W4220" i="1" s="1"/>
  <c r="W4221" i="1" a="1"/>
  <c r="W4221" i="1" s="1"/>
  <c r="W4222" i="1" a="1"/>
  <c r="W4222" i="1" s="1"/>
  <c r="W4223" i="1" a="1"/>
  <c r="W4223" i="1" s="1"/>
  <c r="W4224" i="1" a="1"/>
  <c r="W4224" i="1" s="1"/>
  <c r="W4225" i="1" a="1"/>
  <c r="W4225" i="1" s="1"/>
  <c r="W4226" i="1" a="1"/>
  <c r="W4226" i="1" s="1"/>
  <c r="W4227" i="1" a="1"/>
  <c r="W4227" i="1" s="1"/>
  <c r="W4228" i="1" a="1"/>
  <c r="W4228" i="1" s="1"/>
  <c r="W4229" i="1" a="1"/>
  <c r="W4229" i="1" s="1"/>
  <c r="W4230" i="1" a="1"/>
  <c r="W4230" i="1" s="1"/>
  <c r="W4231" i="1" a="1"/>
  <c r="W4231" i="1" s="1"/>
  <c r="W4232" i="1" a="1"/>
  <c r="W4232" i="1" s="1"/>
  <c r="W4233" i="1" a="1"/>
  <c r="W4233" i="1" s="1"/>
  <c r="W4234" i="1" a="1"/>
  <c r="W4234" i="1" s="1"/>
  <c r="W4235" i="1" a="1"/>
  <c r="W4235" i="1" s="1"/>
  <c r="W4236" i="1" a="1"/>
  <c r="W4236" i="1" s="1"/>
  <c r="W4237" i="1" a="1"/>
  <c r="W4237" i="1" s="1"/>
  <c r="W4238" i="1" a="1"/>
  <c r="W4238" i="1" s="1"/>
  <c r="W4239" i="1" a="1"/>
  <c r="W4239" i="1" s="1"/>
  <c r="W4240" i="1" a="1"/>
  <c r="W4240" i="1" s="1"/>
  <c r="W4241" i="1" a="1"/>
  <c r="W4241" i="1" s="1"/>
  <c r="W4242" i="1" a="1"/>
  <c r="W4242" i="1" s="1"/>
  <c r="W4243" i="1" a="1"/>
  <c r="W4243" i="1" s="1"/>
  <c r="W4244" i="1" a="1"/>
  <c r="W4244" i="1" s="1"/>
  <c r="W4245" i="1" a="1"/>
  <c r="W4245" i="1" s="1"/>
  <c r="W4246" i="1" a="1"/>
  <c r="W4246" i="1" s="1"/>
  <c r="W4247" i="1" a="1"/>
  <c r="W4247" i="1" s="1"/>
  <c r="W4248" i="1" a="1"/>
  <c r="W4248" i="1" s="1"/>
  <c r="W4249" i="1" a="1"/>
  <c r="W4249" i="1" s="1"/>
  <c r="W4250" i="1" a="1"/>
  <c r="W4250" i="1" s="1"/>
  <c r="W4251" i="1" a="1"/>
  <c r="W4251" i="1" s="1"/>
  <c r="W4252" i="1" a="1"/>
  <c r="W4252" i="1" s="1"/>
  <c r="W4253" i="1" a="1"/>
  <c r="W4253" i="1" s="1"/>
  <c r="W4254" i="1" a="1"/>
  <c r="W4254" i="1" s="1"/>
  <c r="W4255" i="1" a="1"/>
  <c r="W4255" i="1" s="1"/>
  <c r="W4256" i="1" a="1"/>
  <c r="W4256" i="1" s="1"/>
  <c r="W4257" i="1" a="1"/>
  <c r="W4257" i="1" s="1"/>
  <c r="W4258" i="1" a="1"/>
  <c r="W4258" i="1" s="1"/>
  <c r="W4259" i="1" a="1"/>
  <c r="W4259" i="1" s="1"/>
  <c r="W4260" i="1" a="1"/>
  <c r="W4260" i="1" s="1"/>
  <c r="W4261" i="1" a="1"/>
  <c r="W4261" i="1" s="1"/>
  <c r="W4262" i="1" a="1"/>
  <c r="W4262" i="1" s="1"/>
  <c r="W4263" i="1" a="1"/>
  <c r="W4263" i="1" s="1"/>
  <c r="W4264" i="1" a="1"/>
  <c r="W4264" i="1" s="1"/>
  <c r="W4265" i="1" a="1"/>
  <c r="W4265" i="1" s="1"/>
  <c r="W4266" i="1" a="1"/>
  <c r="W4266" i="1" s="1"/>
  <c r="W4267" i="1" a="1"/>
  <c r="W4267" i="1" s="1"/>
  <c r="W4268" i="1" a="1"/>
  <c r="W4268" i="1" s="1"/>
  <c r="W4269" i="1" a="1"/>
  <c r="W4269" i="1" s="1"/>
  <c r="W4270" i="1" a="1"/>
  <c r="W4270" i="1" s="1"/>
  <c r="W4271" i="1" a="1"/>
  <c r="W4271" i="1" s="1"/>
  <c r="W4272" i="1" a="1"/>
  <c r="W4272" i="1" s="1"/>
  <c r="W4273" i="1" a="1"/>
  <c r="W4273" i="1" s="1"/>
  <c r="W4274" i="1" a="1"/>
  <c r="W4274" i="1" s="1"/>
  <c r="W4275" i="1" a="1"/>
  <c r="W4275" i="1" s="1"/>
  <c r="W4276" i="1" a="1"/>
  <c r="W4276" i="1" s="1"/>
  <c r="W4277" i="1" a="1"/>
  <c r="W4277" i="1" s="1"/>
  <c r="W4278" i="1" a="1"/>
  <c r="W4278" i="1" s="1"/>
  <c r="W4279" i="1" a="1"/>
  <c r="W4279" i="1" s="1"/>
  <c r="W4280" i="1" a="1"/>
  <c r="W4280" i="1" s="1"/>
  <c r="W4281" i="1" a="1"/>
  <c r="W4281" i="1" s="1"/>
  <c r="W4282" i="1" a="1"/>
  <c r="W4282" i="1" s="1"/>
  <c r="W4283" i="1" a="1"/>
  <c r="W4283" i="1" s="1"/>
  <c r="W4284" i="1" a="1"/>
  <c r="W4284" i="1" s="1"/>
  <c r="W4285" i="1" a="1"/>
  <c r="W4285" i="1" s="1"/>
  <c r="W4286" i="1" a="1"/>
  <c r="W4286" i="1" s="1"/>
  <c r="W4287" i="1" a="1"/>
  <c r="W4287" i="1" s="1"/>
  <c r="W4288" i="1" a="1"/>
  <c r="W4288" i="1" s="1"/>
  <c r="W4289" i="1" a="1"/>
  <c r="W4289" i="1" s="1"/>
  <c r="W4290" i="1" a="1"/>
  <c r="W4290" i="1" s="1"/>
  <c r="W4291" i="1" a="1"/>
  <c r="W4291" i="1" s="1"/>
  <c r="W4292" i="1" a="1"/>
  <c r="W4292" i="1" s="1"/>
  <c r="W4293" i="1" a="1"/>
  <c r="W4293" i="1" s="1"/>
  <c r="W4294" i="1" a="1"/>
  <c r="W4294" i="1" s="1"/>
  <c r="W4295" i="1" a="1"/>
  <c r="W4295" i="1" s="1"/>
  <c r="W4296" i="1" a="1"/>
  <c r="W4296" i="1" s="1"/>
  <c r="W4297" i="1" a="1"/>
  <c r="W4297" i="1" s="1"/>
  <c r="W4298" i="1" a="1"/>
  <c r="W4298" i="1" s="1"/>
  <c r="W4299" i="1" a="1"/>
  <c r="W4299" i="1" s="1"/>
  <c r="W4300" i="1" a="1"/>
  <c r="W4300" i="1" s="1"/>
  <c r="W4301" i="1" a="1"/>
  <c r="W4301" i="1" s="1"/>
  <c r="W4302" i="1" a="1"/>
  <c r="W4302" i="1" s="1"/>
  <c r="W4303" i="1" a="1"/>
  <c r="W4303" i="1" s="1"/>
  <c r="W4304" i="1" a="1"/>
  <c r="W4304" i="1" s="1"/>
  <c r="W4305" i="1" a="1"/>
  <c r="W4305" i="1" s="1"/>
  <c r="W4306" i="1" a="1"/>
  <c r="W4306" i="1" s="1"/>
  <c r="W4307" i="1" a="1"/>
  <c r="W4307" i="1" s="1"/>
  <c r="W4308" i="1" a="1"/>
  <c r="W4308" i="1" s="1"/>
  <c r="W4309" i="1" a="1"/>
  <c r="W4309" i="1" s="1"/>
  <c r="W4310" i="1" a="1"/>
  <c r="W4310" i="1" s="1"/>
  <c r="W4311" i="1" a="1"/>
  <c r="W4311" i="1" s="1"/>
  <c r="W4312" i="1" a="1"/>
  <c r="W4312" i="1" s="1"/>
  <c r="W4313" i="1" a="1"/>
  <c r="W4313" i="1" s="1"/>
  <c r="W4314" i="1" a="1"/>
  <c r="W4314" i="1" s="1"/>
  <c r="W4315" i="1" a="1"/>
  <c r="W4315" i="1" s="1"/>
  <c r="W4316" i="1" a="1"/>
  <c r="W4316" i="1" s="1"/>
  <c r="W4317" i="1" a="1"/>
  <c r="W4317" i="1" s="1"/>
  <c r="W4318" i="1" a="1"/>
  <c r="W4318" i="1" s="1"/>
  <c r="W4319" i="1" a="1"/>
  <c r="W4319" i="1" s="1"/>
  <c r="W4320" i="1" a="1"/>
  <c r="W4320" i="1" s="1"/>
  <c r="W4321" i="1" a="1"/>
  <c r="W4321" i="1" s="1"/>
  <c r="W4322" i="1" a="1"/>
  <c r="W4322" i="1" s="1"/>
  <c r="W4323" i="1" a="1"/>
  <c r="W4323" i="1" s="1"/>
  <c r="W4324" i="1" a="1"/>
  <c r="W4324" i="1" s="1"/>
  <c r="W4325" i="1" a="1"/>
  <c r="W4325" i="1" s="1"/>
  <c r="W4326" i="1" a="1"/>
  <c r="W4326" i="1" s="1"/>
  <c r="W4327" i="1" a="1"/>
  <c r="W4327" i="1" s="1"/>
  <c r="W4328" i="1" a="1"/>
  <c r="W4328" i="1" s="1"/>
  <c r="W4329" i="1" a="1"/>
  <c r="W4329" i="1" s="1"/>
  <c r="W4330" i="1" a="1"/>
  <c r="W4330" i="1" s="1"/>
  <c r="W4331" i="1" a="1"/>
  <c r="W4331" i="1" s="1"/>
  <c r="W4332" i="1" a="1"/>
  <c r="W4332" i="1" s="1"/>
  <c r="W4333" i="1" a="1"/>
  <c r="W4333" i="1" s="1"/>
  <c r="W4334" i="1" a="1"/>
  <c r="W4334" i="1" s="1"/>
  <c r="W4335" i="1" a="1"/>
  <c r="W4335" i="1" s="1"/>
  <c r="W4336" i="1" a="1"/>
  <c r="W4336" i="1" s="1"/>
  <c r="W4337" i="1" a="1"/>
  <c r="W4337" i="1" s="1"/>
  <c r="W4338" i="1" a="1"/>
  <c r="W4338" i="1" s="1"/>
  <c r="W4339" i="1" a="1"/>
  <c r="W4339" i="1" s="1"/>
  <c r="W4340" i="1" a="1"/>
  <c r="W4340" i="1" s="1"/>
  <c r="W4341" i="1" a="1"/>
  <c r="W4341" i="1" s="1"/>
  <c r="W4342" i="1" a="1"/>
  <c r="W4342" i="1" s="1"/>
  <c r="W4343" i="1" a="1"/>
  <c r="W4343" i="1" s="1"/>
  <c r="W4344" i="1" a="1"/>
  <c r="W4344" i="1" s="1"/>
  <c r="W4345" i="1" a="1"/>
  <c r="W4345" i="1" s="1"/>
  <c r="W4346" i="1" a="1"/>
  <c r="W4346" i="1" s="1"/>
  <c r="W4347" i="1" a="1"/>
  <c r="W4347" i="1" s="1"/>
  <c r="W4348" i="1" a="1"/>
  <c r="W4348" i="1" s="1"/>
  <c r="W4349" i="1" a="1"/>
  <c r="W4349" i="1" s="1"/>
  <c r="W4350" i="1" a="1"/>
  <c r="W4350" i="1" s="1"/>
  <c r="W4351" i="1" a="1"/>
  <c r="W4351" i="1" s="1"/>
  <c r="W4352" i="1" a="1"/>
  <c r="W4352" i="1" s="1"/>
  <c r="W4353" i="1" a="1"/>
  <c r="W4353" i="1" s="1"/>
  <c r="W4354" i="1" a="1"/>
  <c r="W4354" i="1" s="1"/>
  <c r="W4355" i="1" a="1"/>
  <c r="W4355" i="1" s="1"/>
  <c r="W4356" i="1" a="1"/>
  <c r="W4356" i="1" s="1"/>
  <c r="W4357" i="1" a="1"/>
  <c r="W4357" i="1" s="1"/>
  <c r="W4358" i="1" a="1"/>
  <c r="W4358" i="1" s="1"/>
  <c r="W4359" i="1" a="1"/>
  <c r="W4359" i="1" s="1"/>
  <c r="W4360" i="1" a="1"/>
  <c r="W4360" i="1" s="1"/>
  <c r="W4361" i="1" a="1"/>
  <c r="W4361" i="1" s="1"/>
  <c r="W4362" i="1" a="1"/>
  <c r="W4362" i="1" s="1"/>
  <c r="W4363" i="1" a="1"/>
  <c r="W4363" i="1" s="1"/>
  <c r="W4364" i="1" a="1"/>
  <c r="W4364" i="1" s="1"/>
  <c r="W4365" i="1" a="1"/>
  <c r="W4365" i="1" s="1"/>
  <c r="W4366" i="1" a="1"/>
  <c r="W4366" i="1" s="1"/>
  <c r="W4367" i="1" a="1"/>
  <c r="W4367" i="1" s="1"/>
  <c r="W4368" i="1" a="1"/>
  <c r="W4368" i="1" s="1"/>
  <c r="W4369" i="1" a="1"/>
  <c r="W4369" i="1" s="1"/>
  <c r="W4370" i="1" a="1"/>
  <c r="W4370" i="1" s="1"/>
  <c r="W4371" i="1" a="1"/>
  <c r="W4371" i="1" s="1"/>
  <c r="W4372" i="1" a="1"/>
  <c r="W4372" i="1" s="1"/>
  <c r="W4373" i="1" a="1"/>
  <c r="W4373" i="1" s="1"/>
  <c r="W4374" i="1" a="1"/>
  <c r="W4374" i="1" s="1"/>
  <c r="W4375" i="1" a="1"/>
  <c r="W4375" i="1" s="1"/>
  <c r="W4376" i="1" a="1"/>
  <c r="W4376" i="1" s="1"/>
  <c r="W4377" i="1" a="1"/>
  <c r="W4377" i="1" s="1"/>
  <c r="W4378" i="1" a="1"/>
  <c r="W4378" i="1" s="1"/>
  <c r="W4379" i="1" a="1"/>
  <c r="W4379" i="1" s="1"/>
  <c r="W4380" i="1" a="1"/>
  <c r="W4380" i="1" s="1"/>
  <c r="W4381" i="1" a="1"/>
  <c r="W4381" i="1" s="1"/>
  <c r="W4382" i="1" a="1"/>
  <c r="W4382" i="1" s="1"/>
  <c r="W4383" i="1" a="1"/>
  <c r="W4383" i="1" s="1"/>
  <c r="W4384" i="1" a="1"/>
  <c r="W4384" i="1" s="1"/>
  <c r="W4385" i="1" a="1"/>
  <c r="W4385" i="1" s="1"/>
  <c r="W4386" i="1" a="1"/>
  <c r="W4386" i="1" s="1"/>
  <c r="W4387" i="1" a="1"/>
  <c r="W4387" i="1" s="1"/>
  <c r="W4388" i="1" a="1"/>
  <c r="W4388" i="1" s="1"/>
  <c r="W4389" i="1" a="1"/>
  <c r="W4389" i="1" s="1"/>
  <c r="W4390" i="1" a="1"/>
  <c r="W4390" i="1" s="1"/>
  <c r="W4391" i="1" a="1"/>
  <c r="W4391" i="1" s="1"/>
  <c r="W4392" i="1" a="1"/>
  <c r="W4392" i="1" s="1"/>
  <c r="W4393" i="1" a="1"/>
  <c r="W4393" i="1" s="1"/>
  <c r="W4394" i="1" a="1"/>
  <c r="W4394" i="1" s="1"/>
  <c r="W4395" i="1" a="1"/>
  <c r="W4395" i="1" s="1"/>
  <c r="W4396" i="1" a="1"/>
  <c r="W4396" i="1" s="1"/>
  <c r="W4397" i="1" a="1"/>
  <c r="W4397" i="1" s="1"/>
  <c r="W4398" i="1" a="1"/>
  <c r="W4398" i="1" s="1"/>
  <c r="W4399" i="1" a="1"/>
  <c r="W4399" i="1" s="1"/>
  <c r="W4400" i="1" a="1"/>
  <c r="W4400" i="1" s="1"/>
  <c r="W4401" i="1" a="1"/>
  <c r="W4401" i="1" s="1"/>
  <c r="W4402" i="1" a="1"/>
  <c r="W4402" i="1" s="1"/>
  <c r="W4403" i="1" a="1"/>
  <c r="W4403" i="1" s="1"/>
  <c r="W4404" i="1" a="1"/>
  <c r="W4404" i="1" s="1"/>
  <c r="W4405" i="1" a="1"/>
  <c r="W4405" i="1" s="1"/>
  <c r="W4406" i="1" a="1"/>
  <c r="W4406" i="1" s="1"/>
  <c r="W4407" i="1" a="1"/>
  <c r="W4407" i="1" s="1"/>
  <c r="W4408" i="1" a="1"/>
  <c r="W4408" i="1" s="1"/>
  <c r="W4409" i="1" a="1"/>
  <c r="W4409" i="1" s="1"/>
  <c r="W4410" i="1" a="1"/>
  <c r="W4410" i="1" s="1"/>
  <c r="W4411" i="1" a="1"/>
  <c r="W4411" i="1" s="1"/>
  <c r="W4412" i="1" a="1"/>
  <c r="W4412" i="1" s="1"/>
  <c r="W4413" i="1" a="1"/>
  <c r="W4413" i="1" s="1"/>
  <c r="W4414" i="1" a="1"/>
  <c r="W4414" i="1" s="1"/>
  <c r="W4415" i="1" a="1"/>
  <c r="W4415" i="1" s="1"/>
  <c r="W4416" i="1" a="1"/>
  <c r="W4416" i="1" s="1"/>
  <c r="W4417" i="1" a="1"/>
  <c r="W4417" i="1" s="1"/>
  <c r="W4418" i="1" a="1"/>
  <c r="W4418" i="1" s="1"/>
  <c r="W4419" i="1" a="1"/>
  <c r="W4419" i="1" s="1"/>
  <c r="W4420" i="1" a="1"/>
  <c r="W4420" i="1" s="1"/>
  <c r="W4421" i="1" a="1"/>
  <c r="W4421" i="1" s="1"/>
  <c r="W4422" i="1" a="1"/>
  <c r="W4422" i="1" s="1"/>
  <c r="W4423" i="1" a="1"/>
  <c r="W4423" i="1" s="1"/>
  <c r="W4424" i="1" a="1"/>
  <c r="W4424" i="1" s="1"/>
  <c r="W4425" i="1" a="1"/>
  <c r="W4425" i="1" s="1"/>
  <c r="W4426" i="1" a="1"/>
  <c r="W4426" i="1" s="1"/>
  <c r="W4427" i="1" a="1"/>
  <c r="W4427" i="1" s="1"/>
  <c r="W4428" i="1" a="1"/>
  <c r="W4428" i="1" s="1"/>
  <c r="W4429" i="1" a="1"/>
  <c r="W4429" i="1" s="1"/>
  <c r="W4430" i="1" a="1"/>
  <c r="W4430" i="1" s="1"/>
  <c r="W4431" i="1" a="1"/>
  <c r="W4431" i="1" s="1"/>
  <c r="W4432" i="1" a="1"/>
  <c r="W4432" i="1" s="1"/>
  <c r="W4433" i="1" a="1"/>
  <c r="W4433" i="1" s="1"/>
  <c r="W4434" i="1" a="1"/>
  <c r="W4434" i="1" s="1"/>
  <c r="W4435" i="1" a="1"/>
  <c r="W4435" i="1" s="1"/>
  <c r="W4436" i="1" a="1"/>
  <c r="W4436" i="1" s="1"/>
  <c r="W4437" i="1" a="1"/>
  <c r="W4437" i="1" s="1"/>
  <c r="W4438" i="1" a="1"/>
  <c r="W4438" i="1" s="1"/>
  <c r="W4439" i="1" a="1"/>
  <c r="W4439" i="1" s="1"/>
  <c r="W4440" i="1" a="1"/>
  <c r="W4440" i="1" s="1"/>
  <c r="W4441" i="1" a="1"/>
  <c r="W4441" i="1" s="1"/>
  <c r="W4442" i="1" a="1"/>
  <c r="W4442" i="1" s="1"/>
  <c r="W4443" i="1" a="1"/>
  <c r="W4443" i="1" s="1"/>
  <c r="W4444" i="1" a="1"/>
  <c r="W4444" i="1" s="1"/>
  <c r="W4445" i="1" a="1"/>
  <c r="W4445" i="1" s="1"/>
  <c r="W4446" i="1" a="1"/>
  <c r="W4446" i="1" s="1"/>
  <c r="W4447" i="1" a="1"/>
  <c r="W4447" i="1" s="1"/>
  <c r="W4448" i="1" a="1"/>
  <c r="W4448" i="1" s="1"/>
  <c r="W4449" i="1" a="1"/>
  <c r="W4449" i="1" s="1"/>
  <c r="W4450" i="1" a="1"/>
  <c r="W4450" i="1" s="1"/>
  <c r="W4451" i="1" a="1"/>
  <c r="W4451" i="1" s="1"/>
  <c r="W4452" i="1" a="1"/>
  <c r="W4452" i="1" s="1"/>
  <c r="W4453" i="1" a="1"/>
  <c r="W4453" i="1" s="1"/>
  <c r="W4454" i="1" a="1"/>
  <c r="W4454" i="1" s="1"/>
  <c r="W4455" i="1" a="1"/>
  <c r="W4455" i="1" s="1"/>
  <c r="W4456" i="1" a="1"/>
  <c r="W4456" i="1" s="1"/>
  <c r="W4457" i="1" a="1"/>
  <c r="W4457" i="1" s="1"/>
  <c r="W4458" i="1" a="1"/>
  <c r="W4458" i="1" s="1"/>
  <c r="W4459" i="1" a="1"/>
  <c r="W4459" i="1" s="1"/>
  <c r="W4460" i="1" a="1"/>
  <c r="W4460" i="1" s="1"/>
  <c r="W4461" i="1" a="1"/>
  <c r="W4461" i="1" s="1"/>
  <c r="W4462" i="1" a="1"/>
  <c r="W4462" i="1" s="1"/>
  <c r="W4463" i="1" a="1"/>
  <c r="W4463" i="1" s="1"/>
  <c r="W4464" i="1" a="1"/>
  <c r="W4464" i="1" s="1"/>
  <c r="W4465" i="1" a="1"/>
  <c r="W4465" i="1" s="1"/>
  <c r="W4466" i="1" a="1"/>
  <c r="W4466" i="1" s="1"/>
  <c r="W4467" i="1" a="1"/>
  <c r="W4467" i="1" s="1"/>
  <c r="W4468" i="1" a="1"/>
  <c r="W4468" i="1" s="1"/>
  <c r="W4469" i="1" a="1"/>
  <c r="W4469" i="1" s="1"/>
  <c r="W4470" i="1" a="1"/>
  <c r="W4470" i="1" s="1"/>
  <c r="W4471" i="1" a="1"/>
  <c r="W4471" i="1" s="1"/>
  <c r="W4472" i="1" a="1"/>
  <c r="W4472" i="1" s="1"/>
  <c r="W4473" i="1" a="1"/>
  <c r="W4473" i="1" s="1"/>
  <c r="W4474" i="1" a="1"/>
  <c r="W4474" i="1" s="1"/>
  <c r="W4475" i="1" a="1"/>
  <c r="W4475" i="1" s="1"/>
  <c r="W4476" i="1" a="1"/>
  <c r="W4476" i="1" s="1"/>
  <c r="W4477" i="1" a="1"/>
  <c r="W4477" i="1" s="1"/>
  <c r="W4478" i="1" a="1"/>
  <c r="W4478" i="1" s="1"/>
  <c r="W4479" i="1" a="1"/>
  <c r="W4479" i="1" s="1"/>
  <c r="W4480" i="1" a="1"/>
  <c r="W4480" i="1" s="1"/>
  <c r="W4481" i="1" a="1"/>
  <c r="W4481" i="1" s="1"/>
  <c r="W4482" i="1" a="1"/>
  <c r="W4482" i="1" s="1"/>
  <c r="W4483" i="1" a="1"/>
  <c r="W4483" i="1" s="1"/>
  <c r="W4484" i="1" a="1"/>
  <c r="W4484" i="1" s="1"/>
  <c r="W4485" i="1" a="1"/>
  <c r="W4485" i="1" s="1"/>
  <c r="W4486" i="1" a="1"/>
  <c r="W4486" i="1" s="1"/>
  <c r="W4487" i="1" a="1"/>
  <c r="W4487" i="1" s="1"/>
  <c r="W4488" i="1" a="1"/>
  <c r="W4488" i="1" s="1"/>
  <c r="W4489" i="1" a="1"/>
  <c r="W4489" i="1" s="1"/>
  <c r="W4490" i="1" a="1"/>
  <c r="W4490" i="1" s="1"/>
  <c r="W4491" i="1" a="1"/>
  <c r="W4491" i="1" s="1"/>
  <c r="W4492" i="1" a="1"/>
  <c r="W4492" i="1" s="1"/>
  <c r="W4493" i="1" a="1"/>
  <c r="W4493" i="1" s="1"/>
  <c r="W4494" i="1" a="1"/>
  <c r="W4494" i="1" s="1"/>
  <c r="W4495" i="1" a="1"/>
  <c r="W4495" i="1" s="1"/>
  <c r="W4496" i="1" a="1"/>
  <c r="W4496" i="1" s="1"/>
  <c r="W4497" i="1" a="1"/>
  <c r="W4497" i="1" s="1"/>
  <c r="W4498" i="1" a="1"/>
  <c r="W4498" i="1" s="1"/>
  <c r="W4499" i="1" a="1"/>
  <c r="W4499" i="1" s="1"/>
  <c r="W4500" i="1" a="1"/>
  <c r="W4500" i="1" s="1"/>
  <c r="W4501" i="1" a="1"/>
  <c r="W4501" i="1" s="1"/>
  <c r="W4502" i="1" a="1"/>
  <c r="W4502" i="1" s="1"/>
  <c r="W4503" i="1" a="1"/>
  <c r="W4503" i="1" s="1"/>
  <c r="W4504" i="1" a="1"/>
  <c r="W4504" i="1" s="1"/>
  <c r="W4505" i="1" a="1"/>
  <c r="W4505" i="1" s="1"/>
  <c r="W4506" i="1" a="1"/>
  <c r="W4506" i="1" s="1"/>
  <c r="W4507" i="1" a="1"/>
  <c r="W4507" i="1" s="1"/>
  <c r="W4508" i="1" a="1"/>
  <c r="W4508" i="1" s="1"/>
  <c r="W4509" i="1" a="1"/>
  <c r="W4509" i="1" s="1"/>
  <c r="W4510" i="1" a="1"/>
  <c r="W4510" i="1" s="1"/>
  <c r="W4511" i="1" a="1"/>
  <c r="W4511" i="1" s="1"/>
  <c r="W4512" i="1" a="1"/>
  <c r="W4512" i="1" s="1"/>
  <c r="W4513" i="1" a="1"/>
  <c r="W4513" i="1" s="1"/>
  <c r="W4514" i="1" a="1"/>
  <c r="W4514" i="1" s="1"/>
  <c r="W4515" i="1" a="1"/>
  <c r="W4515" i="1" s="1"/>
  <c r="W4516" i="1" a="1"/>
  <c r="W4516" i="1" s="1"/>
  <c r="W4517" i="1" a="1"/>
  <c r="W4517" i="1" s="1"/>
  <c r="W4518" i="1" a="1"/>
  <c r="W4518" i="1" s="1"/>
  <c r="W4519" i="1" a="1"/>
  <c r="W4519" i="1" s="1"/>
  <c r="W4520" i="1" a="1"/>
  <c r="W4520" i="1" s="1"/>
  <c r="W4521" i="1" a="1"/>
  <c r="W4521" i="1" s="1"/>
  <c r="W4522" i="1" a="1"/>
  <c r="W4522" i="1" s="1"/>
  <c r="W4523" i="1" a="1"/>
  <c r="W4523" i="1" s="1"/>
  <c r="W4524" i="1" a="1"/>
  <c r="W4524" i="1" s="1"/>
  <c r="W4525" i="1" a="1"/>
  <c r="W4525" i="1" s="1"/>
  <c r="W4526" i="1" a="1"/>
  <c r="W4526" i="1" s="1"/>
  <c r="W4527" i="1" a="1"/>
  <c r="W4527" i="1" s="1"/>
  <c r="W4528" i="1" a="1"/>
  <c r="W4528" i="1" s="1"/>
  <c r="W4529" i="1" a="1"/>
  <c r="W4529" i="1" s="1"/>
  <c r="W4530" i="1" a="1"/>
  <c r="W4530" i="1" s="1"/>
  <c r="W4531" i="1" a="1"/>
  <c r="W4531" i="1" s="1"/>
  <c r="W4532" i="1" a="1"/>
  <c r="W4532" i="1" s="1"/>
  <c r="W4533" i="1" a="1"/>
  <c r="W4533" i="1" s="1"/>
  <c r="W4534" i="1" a="1"/>
  <c r="W4534" i="1" s="1"/>
  <c r="W4535" i="1" a="1"/>
  <c r="W4535" i="1" s="1"/>
  <c r="W4536" i="1" a="1"/>
  <c r="W4536" i="1" s="1"/>
  <c r="W4537" i="1" a="1"/>
  <c r="W4537" i="1" s="1"/>
  <c r="W4538" i="1" a="1"/>
  <c r="W4538" i="1" s="1"/>
  <c r="W4539" i="1" a="1"/>
  <c r="W4539" i="1" s="1"/>
  <c r="W4540" i="1" a="1"/>
  <c r="W4540" i="1" s="1"/>
  <c r="W4541" i="1" a="1"/>
  <c r="W4541" i="1" s="1"/>
  <c r="W4542" i="1" a="1"/>
  <c r="W4542" i="1" s="1"/>
  <c r="W4543" i="1" a="1"/>
  <c r="W4543" i="1" s="1"/>
  <c r="W4544" i="1" a="1"/>
  <c r="W4544" i="1" s="1"/>
  <c r="W4545" i="1" a="1"/>
  <c r="W4545" i="1" s="1"/>
  <c r="W4546" i="1" a="1"/>
  <c r="W4546" i="1" s="1"/>
  <c r="W4547" i="1" a="1"/>
  <c r="W4547" i="1" s="1"/>
  <c r="W4548" i="1" a="1"/>
  <c r="W4548" i="1" s="1"/>
  <c r="W4549" i="1" a="1"/>
  <c r="W4549" i="1" s="1"/>
  <c r="W4550" i="1" a="1"/>
  <c r="W4550" i="1" s="1"/>
  <c r="W4551" i="1" a="1"/>
  <c r="W4551" i="1" s="1"/>
  <c r="W4552" i="1" a="1"/>
  <c r="W4552" i="1" s="1"/>
  <c r="W4553" i="1" a="1"/>
  <c r="W4553" i="1" s="1"/>
  <c r="W4554" i="1" a="1"/>
  <c r="W4554" i="1" s="1"/>
  <c r="W4555" i="1" a="1"/>
  <c r="W4555" i="1" s="1"/>
  <c r="W4556" i="1" a="1"/>
  <c r="W4556" i="1" s="1"/>
  <c r="W4557" i="1" a="1"/>
  <c r="W4557" i="1" s="1"/>
  <c r="W4558" i="1" a="1"/>
  <c r="W4558" i="1" s="1"/>
  <c r="W4559" i="1" a="1"/>
  <c r="W4559" i="1" s="1"/>
  <c r="W4560" i="1" a="1"/>
  <c r="W4560" i="1" s="1"/>
  <c r="W4561" i="1" a="1"/>
  <c r="W4561" i="1" s="1"/>
  <c r="W4562" i="1" a="1"/>
  <c r="W4562" i="1" s="1"/>
  <c r="W4563" i="1" a="1"/>
  <c r="W4563" i="1" s="1"/>
  <c r="W4564" i="1" a="1"/>
  <c r="W4564" i="1" s="1"/>
  <c r="W4565" i="1" a="1"/>
  <c r="W4565" i="1" s="1"/>
  <c r="W4566" i="1" a="1"/>
  <c r="W4566" i="1" s="1"/>
  <c r="W4567" i="1" a="1"/>
  <c r="W4567" i="1" s="1"/>
  <c r="W4568" i="1" a="1"/>
  <c r="W4568" i="1" s="1"/>
  <c r="W4569" i="1" a="1"/>
  <c r="W4569" i="1" s="1"/>
  <c r="W4570" i="1" a="1"/>
  <c r="W4570" i="1" s="1"/>
  <c r="W4571" i="1" a="1"/>
  <c r="W4571" i="1" s="1"/>
  <c r="W4572" i="1" a="1"/>
  <c r="W4572" i="1" s="1"/>
  <c r="W4573" i="1" a="1"/>
  <c r="W4573" i="1" s="1"/>
  <c r="W4574" i="1" a="1"/>
  <c r="W4574" i="1" s="1"/>
  <c r="W4575" i="1" a="1"/>
  <c r="W4575" i="1" s="1"/>
  <c r="W4576" i="1" a="1"/>
  <c r="W4576" i="1" s="1"/>
  <c r="W4577" i="1" a="1"/>
  <c r="W4577" i="1" s="1"/>
  <c r="W4578" i="1" a="1"/>
  <c r="W4578" i="1" s="1"/>
  <c r="W4579" i="1" a="1"/>
  <c r="W4579" i="1" s="1"/>
  <c r="W4580" i="1" a="1"/>
  <c r="W4580" i="1" s="1"/>
  <c r="W4581" i="1" a="1"/>
  <c r="W4581" i="1" s="1"/>
  <c r="W4582" i="1" a="1"/>
  <c r="W4582" i="1" s="1"/>
  <c r="W4583" i="1" a="1"/>
  <c r="W4583" i="1" s="1"/>
  <c r="W4584" i="1" a="1"/>
  <c r="W4584" i="1" s="1"/>
  <c r="W4585" i="1" a="1"/>
  <c r="W4585" i="1" s="1"/>
  <c r="W4586" i="1" a="1"/>
  <c r="W4586" i="1" s="1"/>
  <c r="W4587" i="1" a="1"/>
  <c r="W4587" i="1" s="1"/>
  <c r="W4588" i="1" a="1"/>
  <c r="W4588" i="1" s="1"/>
  <c r="W4589" i="1" a="1"/>
  <c r="W4589" i="1" s="1"/>
  <c r="W4590" i="1" a="1"/>
  <c r="W4590" i="1" s="1"/>
  <c r="W4591" i="1" a="1"/>
  <c r="W4591" i="1" s="1"/>
  <c r="W4592" i="1" a="1"/>
  <c r="W4592" i="1" s="1"/>
  <c r="W4593" i="1" a="1"/>
  <c r="W4593" i="1" s="1"/>
  <c r="W4594" i="1" a="1"/>
  <c r="W4594" i="1" s="1"/>
  <c r="W4595" i="1" a="1"/>
  <c r="W4595" i="1" s="1"/>
  <c r="W4596" i="1" a="1"/>
  <c r="W4596" i="1" s="1"/>
  <c r="W4597" i="1" a="1"/>
  <c r="W4597" i="1" s="1"/>
  <c r="W4598" i="1" a="1"/>
  <c r="W4598" i="1" s="1"/>
  <c r="W4599" i="1" a="1"/>
  <c r="W4599" i="1" s="1"/>
  <c r="W4600" i="1" a="1"/>
  <c r="W4600" i="1" s="1"/>
  <c r="W4601" i="1" a="1"/>
  <c r="W4601" i="1" s="1"/>
  <c r="W4602" i="1" a="1"/>
  <c r="W4602" i="1" s="1"/>
  <c r="W4603" i="1" a="1"/>
  <c r="W4603" i="1" s="1"/>
  <c r="W4604" i="1" a="1"/>
  <c r="W4604" i="1" s="1"/>
  <c r="W4605" i="1" a="1"/>
  <c r="W4605" i="1" s="1"/>
  <c r="W4606" i="1" a="1"/>
  <c r="W4606" i="1" s="1"/>
  <c r="W4607" i="1" a="1"/>
  <c r="W4607" i="1" s="1"/>
  <c r="W4608" i="1" a="1"/>
  <c r="W4608" i="1" s="1"/>
  <c r="W4609" i="1" a="1"/>
  <c r="W4609" i="1" s="1"/>
  <c r="W4610" i="1" a="1"/>
  <c r="W4610" i="1" s="1"/>
  <c r="W4611" i="1" a="1"/>
  <c r="W4611" i="1" s="1"/>
  <c r="W4612" i="1" a="1"/>
  <c r="W4612" i="1" s="1"/>
  <c r="W4613" i="1" a="1"/>
  <c r="W4613" i="1" s="1"/>
  <c r="W4614" i="1" a="1"/>
  <c r="W4614" i="1" s="1"/>
  <c r="W4615" i="1" a="1"/>
  <c r="W4615" i="1" s="1"/>
  <c r="W4616" i="1" a="1"/>
  <c r="W4616" i="1" s="1"/>
  <c r="W4617" i="1" a="1"/>
  <c r="W4617" i="1" s="1"/>
  <c r="W4618" i="1" a="1"/>
  <c r="W4618" i="1" s="1"/>
  <c r="W4619" i="1" a="1"/>
  <c r="W4619" i="1" s="1"/>
  <c r="W4620" i="1" a="1"/>
  <c r="W4620" i="1" s="1"/>
  <c r="W4621" i="1" a="1"/>
  <c r="W4621" i="1" s="1"/>
  <c r="W4622" i="1" a="1"/>
  <c r="W4622" i="1" s="1"/>
  <c r="W4623" i="1" a="1"/>
  <c r="W4623" i="1" s="1"/>
  <c r="W4624" i="1" a="1"/>
  <c r="W4624" i="1" s="1"/>
  <c r="W4625" i="1" a="1"/>
  <c r="W4625" i="1" s="1"/>
  <c r="W4626" i="1" a="1"/>
  <c r="W4626" i="1" s="1"/>
  <c r="W4627" i="1" a="1"/>
  <c r="W4627" i="1" s="1"/>
  <c r="W4628" i="1" a="1"/>
  <c r="W4628" i="1" s="1"/>
  <c r="W4629" i="1" a="1"/>
  <c r="W4629" i="1" s="1"/>
  <c r="W4630" i="1" a="1"/>
  <c r="W4630" i="1" s="1"/>
  <c r="W4631" i="1" a="1"/>
  <c r="W4631" i="1" s="1"/>
  <c r="W4632" i="1" a="1"/>
  <c r="W4632" i="1" s="1"/>
  <c r="W4633" i="1" a="1"/>
  <c r="W4633" i="1" s="1"/>
  <c r="W4634" i="1" a="1"/>
  <c r="W4634" i="1" s="1"/>
  <c r="W4635" i="1" a="1"/>
  <c r="W4635" i="1" s="1"/>
  <c r="W4636" i="1" a="1"/>
  <c r="W4636" i="1" s="1"/>
  <c r="W4637" i="1" a="1"/>
  <c r="W4637" i="1" s="1"/>
  <c r="W4638" i="1" a="1"/>
  <c r="W4638" i="1" s="1"/>
  <c r="W4639" i="1" a="1"/>
  <c r="W4639" i="1" s="1"/>
  <c r="W4640" i="1" a="1"/>
  <c r="W4640" i="1" s="1"/>
  <c r="W4641" i="1" a="1"/>
  <c r="W4641" i="1" s="1"/>
  <c r="W4642" i="1" a="1"/>
  <c r="W4642" i="1" s="1"/>
  <c r="W4643" i="1" a="1"/>
  <c r="W4643" i="1" s="1"/>
  <c r="W4644" i="1" a="1"/>
  <c r="W4644" i="1" s="1"/>
  <c r="W4645" i="1" a="1"/>
  <c r="W4645" i="1" s="1"/>
  <c r="W4646" i="1" a="1"/>
  <c r="W4646" i="1" s="1"/>
  <c r="W4647" i="1" a="1"/>
  <c r="W4647" i="1" s="1"/>
  <c r="W4648" i="1" a="1"/>
  <c r="W4648" i="1" s="1"/>
  <c r="W4649" i="1" a="1"/>
  <c r="W4649" i="1" s="1"/>
  <c r="W4650" i="1" a="1"/>
  <c r="W4650" i="1" s="1"/>
  <c r="W4651" i="1" a="1"/>
  <c r="W4651" i="1" s="1"/>
  <c r="W4652" i="1" a="1"/>
  <c r="W4652" i="1" s="1"/>
  <c r="W4653" i="1" a="1"/>
  <c r="W4653" i="1" s="1"/>
  <c r="W4654" i="1" a="1"/>
  <c r="W4654" i="1" s="1"/>
  <c r="W4655" i="1" a="1"/>
  <c r="W4655" i="1" s="1"/>
  <c r="W4656" i="1" a="1"/>
  <c r="W4656" i="1" s="1"/>
  <c r="W4657" i="1" a="1"/>
  <c r="W4657" i="1" s="1"/>
  <c r="W4658" i="1" a="1"/>
  <c r="W4658" i="1" s="1"/>
  <c r="W4659" i="1" a="1"/>
  <c r="W4659" i="1" s="1"/>
  <c r="W4660" i="1" a="1"/>
  <c r="W4660" i="1" s="1"/>
  <c r="W4661" i="1" a="1"/>
  <c r="W4661" i="1" s="1"/>
  <c r="W4662" i="1" a="1"/>
  <c r="W4662" i="1" s="1"/>
  <c r="W4663" i="1" a="1"/>
  <c r="W4663" i="1" s="1"/>
  <c r="W4664" i="1" a="1"/>
  <c r="W4664" i="1" s="1"/>
  <c r="W4665" i="1" a="1"/>
  <c r="W4665" i="1" s="1"/>
  <c r="W4666" i="1" a="1"/>
  <c r="W4666" i="1" s="1"/>
  <c r="W4667" i="1" a="1"/>
  <c r="W4667" i="1" s="1"/>
  <c r="W4668" i="1" a="1"/>
  <c r="W4668" i="1" s="1"/>
  <c r="W4669" i="1" a="1"/>
  <c r="W4669" i="1" s="1"/>
  <c r="W4670" i="1" a="1"/>
  <c r="W4670" i="1" s="1"/>
  <c r="W4671" i="1" a="1"/>
  <c r="W4671" i="1" s="1"/>
  <c r="W4672" i="1" a="1"/>
  <c r="W4672" i="1" s="1"/>
  <c r="W4673" i="1" a="1"/>
  <c r="W4673" i="1" s="1"/>
  <c r="W4674" i="1" a="1"/>
  <c r="W4674" i="1" s="1"/>
  <c r="W4675" i="1" a="1"/>
  <c r="W4675" i="1" s="1"/>
  <c r="W4676" i="1" a="1"/>
  <c r="W4676" i="1" s="1"/>
  <c r="W4677" i="1" a="1"/>
  <c r="W4677" i="1" s="1"/>
  <c r="W4678" i="1" a="1"/>
  <c r="W4678" i="1" s="1"/>
  <c r="W4679" i="1" a="1"/>
  <c r="W4679" i="1" s="1"/>
  <c r="W4680" i="1" a="1"/>
  <c r="W4680" i="1" s="1"/>
  <c r="W4681" i="1" a="1"/>
  <c r="W4681" i="1" s="1"/>
  <c r="W4682" i="1" a="1"/>
  <c r="W4682" i="1" s="1"/>
  <c r="W4683" i="1" a="1"/>
  <c r="W4683" i="1" s="1"/>
  <c r="W4684" i="1" a="1"/>
  <c r="W4684" i="1" s="1"/>
  <c r="W4685" i="1" a="1"/>
  <c r="W4685" i="1" s="1"/>
  <c r="W4686" i="1" a="1"/>
  <c r="W4686" i="1" s="1"/>
  <c r="W4687" i="1" a="1"/>
  <c r="W4687" i="1" s="1"/>
  <c r="W4688" i="1" a="1"/>
  <c r="W4688" i="1" s="1"/>
  <c r="W4689" i="1" a="1"/>
  <c r="W4689" i="1" s="1"/>
  <c r="W4690" i="1" a="1"/>
  <c r="W4690" i="1" s="1"/>
  <c r="W4691" i="1" a="1"/>
  <c r="W4691" i="1" s="1"/>
  <c r="W4692" i="1" a="1"/>
  <c r="W4692" i="1" s="1"/>
  <c r="W4693" i="1" a="1"/>
  <c r="W4693" i="1" s="1"/>
  <c r="W4694" i="1" a="1"/>
  <c r="W4694" i="1" s="1"/>
  <c r="W4695" i="1" a="1"/>
  <c r="W4695" i="1" s="1"/>
  <c r="W4696" i="1" a="1"/>
  <c r="W4696" i="1" s="1"/>
  <c r="W4697" i="1" a="1"/>
  <c r="W4697" i="1" s="1"/>
  <c r="W4698" i="1" a="1"/>
  <c r="W4698" i="1" s="1"/>
  <c r="W4699" i="1" a="1"/>
  <c r="W4699" i="1" s="1"/>
  <c r="W4700" i="1" a="1"/>
  <c r="W4700" i="1" s="1"/>
  <c r="W4701" i="1" a="1"/>
  <c r="W4701" i="1" s="1"/>
  <c r="W4702" i="1" a="1"/>
  <c r="W4702" i="1" s="1"/>
  <c r="W4703" i="1" a="1"/>
  <c r="W4703" i="1" s="1"/>
  <c r="W4704" i="1" a="1"/>
  <c r="W4704" i="1" s="1"/>
  <c r="W4705" i="1" a="1"/>
  <c r="W4705" i="1" s="1"/>
  <c r="W4706" i="1" a="1"/>
  <c r="W4706" i="1" s="1"/>
  <c r="W4707" i="1" a="1"/>
  <c r="W4707" i="1" s="1"/>
  <c r="W4708" i="1" a="1"/>
  <c r="W4708" i="1" s="1"/>
  <c r="W4709" i="1" a="1"/>
  <c r="W4709" i="1" s="1"/>
  <c r="W4710" i="1" a="1"/>
  <c r="W4710" i="1" s="1"/>
  <c r="W4711" i="1" a="1"/>
  <c r="W4711" i="1" s="1"/>
  <c r="W4712" i="1" a="1"/>
  <c r="W4712" i="1" s="1"/>
  <c r="W4713" i="1" a="1"/>
  <c r="W4713" i="1" s="1"/>
  <c r="W4714" i="1" a="1"/>
  <c r="W4714" i="1" s="1"/>
  <c r="W4715" i="1" a="1"/>
  <c r="W4715" i="1" s="1"/>
  <c r="W4716" i="1" a="1"/>
  <c r="W4716" i="1" s="1"/>
  <c r="W4717" i="1" a="1"/>
  <c r="W4717" i="1" s="1"/>
  <c r="W4718" i="1" a="1"/>
  <c r="W4718" i="1" s="1"/>
  <c r="W4719" i="1" a="1"/>
  <c r="W4719" i="1" s="1"/>
  <c r="W4720" i="1" a="1"/>
  <c r="W4720" i="1" s="1"/>
  <c r="W4721" i="1" a="1"/>
  <c r="W4721" i="1" s="1"/>
  <c r="W4722" i="1" a="1"/>
  <c r="W4722" i="1" s="1"/>
  <c r="W4723" i="1" a="1"/>
  <c r="W4723" i="1" s="1"/>
  <c r="W4724" i="1" a="1"/>
  <c r="W4724" i="1" s="1"/>
  <c r="W4725" i="1" a="1"/>
  <c r="W4725" i="1" s="1"/>
  <c r="W4726" i="1" a="1"/>
  <c r="W4726" i="1" s="1"/>
  <c r="W4727" i="1" a="1"/>
  <c r="W4727" i="1" s="1"/>
  <c r="W4728" i="1" a="1"/>
  <c r="W4728" i="1" s="1"/>
  <c r="W4729" i="1" a="1"/>
  <c r="W4729" i="1" s="1"/>
  <c r="W4730" i="1" a="1"/>
  <c r="W4730" i="1" s="1"/>
  <c r="W4731" i="1" a="1"/>
  <c r="W4731" i="1" s="1"/>
  <c r="W4732" i="1" a="1"/>
  <c r="W4732" i="1" s="1"/>
  <c r="W4733" i="1" a="1"/>
  <c r="W4733" i="1" s="1"/>
  <c r="W4734" i="1" a="1"/>
  <c r="W4734" i="1" s="1"/>
  <c r="W4735" i="1" a="1"/>
  <c r="W4735" i="1" s="1"/>
  <c r="W4736" i="1" a="1"/>
  <c r="W4736" i="1" s="1"/>
  <c r="W4737" i="1" a="1"/>
  <c r="W4737" i="1" s="1"/>
  <c r="W4738" i="1" a="1"/>
  <c r="W4738" i="1" s="1"/>
  <c r="W4739" i="1" a="1"/>
  <c r="W4739" i="1" s="1"/>
  <c r="W4740" i="1" a="1"/>
  <c r="W4740" i="1" s="1"/>
  <c r="W4741" i="1" a="1"/>
  <c r="W4741" i="1" s="1"/>
  <c r="W4742" i="1" a="1"/>
  <c r="W4742" i="1" s="1"/>
  <c r="W4743" i="1" a="1"/>
  <c r="W4743" i="1" s="1"/>
  <c r="W4744" i="1" a="1"/>
  <c r="W4744" i="1" s="1"/>
  <c r="W4745" i="1" a="1"/>
  <c r="W4745" i="1" s="1"/>
  <c r="W4746" i="1" a="1"/>
  <c r="W4746" i="1" s="1"/>
  <c r="W4747" i="1" a="1"/>
  <c r="W4747" i="1" s="1"/>
  <c r="W4748" i="1" a="1"/>
  <c r="W4748" i="1" s="1"/>
  <c r="W4749" i="1" a="1"/>
  <c r="W4749" i="1" s="1"/>
  <c r="W4750" i="1" a="1"/>
  <c r="W4750" i="1" s="1"/>
  <c r="W4751" i="1" a="1"/>
  <c r="W4751" i="1" s="1"/>
  <c r="W4752" i="1" a="1"/>
  <c r="W4752" i="1" s="1"/>
  <c r="W4753" i="1" a="1"/>
  <c r="W4753" i="1" s="1"/>
  <c r="W4754" i="1" a="1"/>
  <c r="W4754" i="1" s="1"/>
  <c r="W4755" i="1" a="1"/>
  <c r="W4755" i="1" s="1"/>
  <c r="W4756" i="1" a="1"/>
  <c r="W4756" i="1" s="1"/>
  <c r="W4757" i="1" a="1"/>
  <c r="W4757" i="1" s="1"/>
  <c r="W4758" i="1" a="1"/>
  <c r="W4758" i="1" s="1"/>
  <c r="W4759" i="1" a="1"/>
  <c r="W4759" i="1" s="1"/>
  <c r="W4760" i="1" a="1"/>
  <c r="W4760" i="1" s="1"/>
  <c r="W4761" i="1" a="1"/>
  <c r="W4761" i="1" s="1"/>
  <c r="W4762" i="1" a="1"/>
  <c r="W4762" i="1" s="1"/>
  <c r="W4763" i="1" a="1"/>
  <c r="W4763" i="1" s="1"/>
  <c r="W4764" i="1" a="1"/>
  <c r="W4764" i="1" s="1"/>
  <c r="W4765" i="1" a="1"/>
  <c r="W4765" i="1" s="1"/>
  <c r="W4766" i="1" a="1"/>
  <c r="W4766" i="1" s="1"/>
  <c r="W4767" i="1" a="1"/>
  <c r="W4767" i="1" s="1"/>
  <c r="W4768" i="1" a="1"/>
  <c r="W4768" i="1" s="1"/>
  <c r="W4769" i="1" a="1"/>
  <c r="W4769" i="1" s="1"/>
  <c r="W4770" i="1" a="1"/>
  <c r="W4770" i="1" s="1"/>
  <c r="W4771" i="1" a="1"/>
  <c r="W4771" i="1" s="1"/>
  <c r="W4772" i="1" a="1"/>
  <c r="W4772" i="1" s="1"/>
  <c r="W4773" i="1" a="1"/>
  <c r="W4773" i="1" s="1"/>
  <c r="W4774" i="1" a="1"/>
  <c r="W4774" i="1" s="1"/>
  <c r="W4775" i="1" a="1"/>
  <c r="W4775" i="1" s="1"/>
  <c r="W4776" i="1" a="1"/>
  <c r="W4776" i="1" s="1"/>
  <c r="W4777" i="1" a="1"/>
  <c r="W4777" i="1" s="1"/>
  <c r="W4778" i="1" a="1"/>
  <c r="W4778" i="1" s="1"/>
  <c r="W4779" i="1" a="1"/>
  <c r="W4779" i="1" s="1"/>
  <c r="W4780" i="1" a="1"/>
  <c r="W4780" i="1" s="1"/>
  <c r="W4781" i="1" a="1"/>
  <c r="W4781" i="1" s="1"/>
  <c r="W4782" i="1" a="1"/>
  <c r="W4782" i="1" s="1"/>
  <c r="W4783" i="1" a="1"/>
  <c r="W4783" i="1" s="1"/>
  <c r="W4784" i="1" a="1"/>
  <c r="W4784" i="1" s="1"/>
  <c r="W4785" i="1" a="1"/>
  <c r="W4785" i="1" s="1"/>
  <c r="W4786" i="1" a="1"/>
  <c r="W4786" i="1" s="1"/>
  <c r="W4787" i="1" a="1"/>
  <c r="W4787" i="1" s="1"/>
  <c r="W4788" i="1" a="1"/>
  <c r="W4788" i="1" s="1"/>
  <c r="W4789" i="1" a="1"/>
  <c r="W4789" i="1" s="1"/>
  <c r="W4790" i="1" a="1"/>
  <c r="W4790" i="1" s="1"/>
  <c r="W4791" i="1" a="1"/>
  <c r="W4791" i="1" s="1"/>
  <c r="W4792" i="1" a="1"/>
  <c r="W4792" i="1" s="1"/>
  <c r="W4793" i="1" a="1"/>
  <c r="W4793" i="1" s="1"/>
  <c r="W4794" i="1" a="1"/>
  <c r="W4794" i="1" s="1"/>
  <c r="W4795" i="1" a="1"/>
  <c r="W4795" i="1" s="1"/>
  <c r="W4796" i="1" a="1"/>
  <c r="W4796" i="1" s="1"/>
  <c r="W4797" i="1" a="1"/>
  <c r="W4797" i="1" s="1"/>
  <c r="W4798" i="1" a="1"/>
  <c r="W4798" i="1" s="1"/>
  <c r="W4799" i="1" a="1"/>
  <c r="W4799" i="1" s="1"/>
  <c r="W4800" i="1" a="1"/>
  <c r="W4800" i="1" s="1"/>
  <c r="W4801" i="1" a="1"/>
  <c r="W4801" i="1" s="1"/>
  <c r="W4802" i="1" a="1"/>
  <c r="W4802" i="1" s="1"/>
  <c r="W4803" i="1" a="1"/>
  <c r="W4803" i="1" s="1"/>
  <c r="W4804" i="1" a="1"/>
  <c r="W4804" i="1" s="1"/>
  <c r="W4805" i="1" a="1"/>
  <c r="W4805" i="1" s="1"/>
  <c r="W4806" i="1" a="1"/>
  <c r="W4806" i="1" s="1"/>
  <c r="W4807" i="1" a="1"/>
  <c r="W4807" i="1" s="1"/>
  <c r="W4808" i="1" a="1"/>
  <c r="W4808" i="1" s="1"/>
  <c r="W4809" i="1" a="1"/>
  <c r="W4809" i="1" s="1"/>
  <c r="W4810" i="1" a="1"/>
  <c r="W4810" i="1" s="1"/>
  <c r="W4811" i="1" a="1"/>
  <c r="W4811" i="1" s="1"/>
  <c r="W4812" i="1" a="1"/>
  <c r="W4812" i="1" s="1"/>
  <c r="W4813" i="1" a="1"/>
  <c r="W4813" i="1" s="1"/>
  <c r="W4814" i="1" a="1"/>
  <c r="W4814" i="1" s="1"/>
  <c r="W4815" i="1" a="1"/>
  <c r="W4815" i="1" s="1"/>
  <c r="W4816" i="1" a="1"/>
  <c r="W4816" i="1" s="1"/>
  <c r="W4817" i="1" a="1"/>
  <c r="W4817" i="1" s="1"/>
  <c r="W4818" i="1" a="1"/>
  <c r="W4818" i="1" s="1"/>
  <c r="W4819" i="1" a="1"/>
  <c r="W4819" i="1" s="1"/>
  <c r="W4820" i="1" a="1"/>
  <c r="W4820" i="1" s="1"/>
  <c r="W4821" i="1" a="1"/>
  <c r="W4821" i="1" s="1"/>
  <c r="W4822" i="1" a="1"/>
  <c r="W4822" i="1" s="1"/>
  <c r="W4823" i="1" a="1"/>
  <c r="W4823" i="1" s="1"/>
  <c r="W4824" i="1" a="1"/>
  <c r="W4824" i="1" s="1"/>
  <c r="W4825" i="1" a="1"/>
  <c r="W4825" i="1" s="1"/>
  <c r="W4826" i="1" a="1"/>
  <c r="W4826" i="1" s="1"/>
  <c r="W4827" i="1" a="1"/>
  <c r="W4827" i="1" s="1"/>
  <c r="W4828" i="1" a="1"/>
  <c r="W4828" i="1" s="1"/>
  <c r="W4829" i="1" a="1"/>
  <c r="W4829" i="1" s="1"/>
  <c r="W4830" i="1" a="1"/>
  <c r="W4830" i="1" s="1"/>
  <c r="W4831" i="1" a="1"/>
  <c r="W4831" i="1" s="1"/>
  <c r="W4832" i="1" a="1"/>
  <c r="W4832" i="1" s="1"/>
  <c r="W4833" i="1" a="1"/>
  <c r="W4833" i="1" s="1"/>
  <c r="W4834" i="1" a="1"/>
  <c r="W4834" i="1" s="1"/>
  <c r="W4835" i="1" a="1"/>
  <c r="W4835" i="1" s="1"/>
  <c r="W4836" i="1" a="1"/>
  <c r="W4836" i="1" s="1"/>
  <c r="W4837" i="1" a="1"/>
  <c r="W4837" i="1" s="1"/>
  <c r="W4838" i="1" a="1"/>
  <c r="W4838" i="1" s="1"/>
  <c r="W4839" i="1" a="1"/>
  <c r="W4839" i="1" s="1"/>
  <c r="W4840" i="1" a="1"/>
  <c r="W4840" i="1" s="1"/>
  <c r="W4841" i="1" a="1"/>
  <c r="W4841" i="1" s="1"/>
  <c r="W4842" i="1" a="1"/>
  <c r="W4842" i="1" s="1"/>
  <c r="W4843" i="1" a="1"/>
  <c r="W4843" i="1" s="1"/>
  <c r="W4844" i="1" a="1"/>
  <c r="W4844" i="1" s="1"/>
  <c r="W4845" i="1" a="1"/>
  <c r="W4845" i="1" s="1"/>
  <c r="W4846" i="1" a="1"/>
  <c r="W4846" i="1" s="1"/>
  <c r="W4847" i="1" a="1"/>
  <c r="W4847" i="1" s="1"/>
  <c r="W4848" i="1" a="1"/>
  <c r="W4848" i="1" s="1"/>
  <c r="W4849" i="1" a="1"/>
  <c r="W4849" i="1" s="1"/>
  <c r="W4850" i="1" a="1"/>
  <c r="W4850" i="1" s="1"/>
  <c r="W4851" i="1" a="1"/>
  <c r="W4851" i="1" s="1"/>
  <c r="W4852" i="1" a="1"/>
  <c r="W4852" i="1" s="1"/>
  <c r="W4853" i="1" a="1"/>
  <c r="W4853" i="1" s="1"/>
  <c r="W4854" i="1" a="1"/>
  <c r="W4854" i="1" s="1"/>
  <c r="W4855" i="1" a="1"/>
  <c r="W4855" i="1" s="1"/>
  <c r="W4856" i="1" a="1"/>
  <c r="W4856" i="1" s="1"/>
  <c r="W4857" i="1" a="1"/>
  <c r="W4857" i="1" s="1"/>
  <c r="W4858" i="1" a="1"/>
  <c r="W4858" i="1" s="1"/>
  <c r="W4859" i="1" a="1"/>
  <c r="W4859" i="1" s="1"/>
  <c r="W4860" i="1" a="1"/>
  <c r="W4860" i="1" s="1"/>
  <c r="W4861" i="1" a="1"/>
  <c r="W4861" i="1" s="1"/>
  <c r="W4862" i="1" a="1"/>
  <c r="W4862" i="1" s="1"/>
  <c r="W4863" i="1" a="1"/>
  <c r="W4863" i="1" s="1"/>
  <c r="W4864" i="1" a="1"/>
  <c r="W4864" i="1" s="1"/>
  <c r="W4865" i="1" a="1"/>
  <c r="W4865" i="1" s="1"/>
  <c r="W4866" i="1" a="1"/>
  <c r="W4866" i="1" s="1"/>
  <c r="W4867" i="1" a="1"/>
  <c r="W4867" i="1" s="1"/>
  <c r="W4868" i="1" a="1"/>
  <c r="W4868" i="1" s="1"/>
  <c r="W4869" i="1" a="1"/>
  <c r="W4869" i="1" s="1"/>
  <c r="W4870" i="1" a="1"/>
  <c r="W4870" i="1" s="1"/>
  <c r="W4871" i="1" a="1"/>
  <c r="W4871" i="1" s="1"/>
  <c r="W4872" i="1" a="1"/>
  <c r="W4872" i="1" s="1"/>
  <c r="W4873" i="1" a="1"/>
  <c r="W4873" i="1" s="1"/>
  <c r="W4874" i="1" a="1"/>
  <c r="W4874" i="1" s="1"/>
  <c r="W4875" i="1" a="1"/>
  <c r="W4875" i="1" s="1"/>
  <c r="W4876" i="1" a="1"/>
  <c r="W4876" i="1" s="1"/>
  <c r="W4877" i="1" a="1"/>
  <c r="W4877" i="1" s="1"/>
  <c r="W4878" i="1" a="1"/>
  <c r="W4878" i="1" s="1"/>
  <c r="W4879" i="1" a="1"/>
  <c r="W4879" i="1" s="1"/>
  <c r="W4880" i="1" a="1"/>
  <c r="W4880" i="1" s="1"/>
  <c r="W4881" i="1" a="1"/>
  <c r="W4881" i="1" s="1"/>
  <c r="W4882" i="1" a="1"/>
  <c r="W4882" i="1" s="1"/>
  <c r="W4883" i="1" a="1"/>
  <c r="W4883" i="1" s="1"/>
  <c r="W4884" i="1" a="1"/>
  <c r="W4884" i="1" s="1"/>
  <c r="W4885" i="1" a="1"/>
  <c r="W4885" i="1" s="1"/>
  <c r="W4886" i="1" a="1"/>
  <c r="W4886" i="1" s="1"/>
  <c r="W4887" i="1" a="1"/>
  <c r="W4887" i="1" s="1"/>
  <c r="W4888" i="1" a="1"/>
  <c r="W4888" i="1" s="1"/>
  <c r="W4889" i="1" a="1"/>
  <c r="W4889" i="1" s="1"/>
  <c r="W4890" i="1" a="1"/>
  <c r="W4890" i="1" s="1"/>
  <c r="W4891" i="1" a="1"/>
  <c r="W4891" i="1" s="1"/>
  <c r="W4892" i="1" a="1"/>
  <c r="W4892" i="1" s="1"/>
  <c r="W4893" i="1" a="1"/>
  <c r="W4893" i="1" s="1"/>
  <c r="W4894" i="1" a="1"/>
  <c r="W4894" i="1" s="1"/>
  <c r="W4895" i="1" a="1"/>
  <c r="W4895" i="1" s="1"/>
  <c r="W4896" i="1" a="1"/>
  <c r="W4896" i="1" s="1"/>
  <c r="W4897" i="1" a="1"/>
  <c r="W4897" i="1" s="1"/>
  <c r="W4898" i="1" a="1"/>
  <c r="W4898" i="1" s="1"/>
  <c r="W4899" i="1" a="1"/>
  <c r="W4899" i="1" s="1"/>
  <c r="W4900" i="1" a="1"/>
  <c r="W4900" i="1" s="1"/>
  <c r="W4901" i="1" a="1"/>
  <c r="W4901" i="1" s="1"/>
  <c r="W4902" i="1" a="1"/>
  <c r="W4902" i="1" s="1"/>
  <c r="W4903" i="1" a="1"/>
  <c r="W4903" i="1" s="1"/>
  <c r="W4904" i="1" a="1"/>
  <c r="W4904" i="1" s="1"/>
  <c r="W4905" i="1" a="1"/>
  <c r="W4905" i="1" s="1"/>
  <c r="W4906" i="1" a="1"/>
  <c r="W4906" i="1" s="1"/>
  <c r="W4907" i="1" a="1"/>
  <c r="W4907" i="1" s="1"/>
  <c r="W4908" i="1" a="1"/>
  <c r="W4908" i="1" s="1"/>
  <c r="W4909" i="1" a="1"/>
  <c r="W4909" i="1" s="1"/>
  <c r="W4910" i="1" a="1"/>
  <c r="W4910" i="1" s="1"/>
  <c r="W4911" i="1" a="1"/>
  <c r="W4911" i="1" s="1"/>
  <c r="W4912" i="1" a="1"/>
  <c r="W4912" i="1" s="1"/>
  <c r="W4913" i="1" a="1"/>
  <c r="W4913" i="1" s="1"/>
  <c r="W4914" i="1" a="1"/>
  <c r="W4914" i="1" s="1"/>
  <c r="W4915" i="1" a="1"/>
  <c r="W4915" i="1" s="1"/>
  <c r="W4916" i="1" a="1"/>
  <c r="W4916" i="1" s="1"/>
  <c r="W4917" i="1" a="1"/>
  <c r="W4917" i="1" s="1"/>
  <c r="W4918" i="1" a="1"/>
  <c r="W4918" i="1" s="1"/>
  <c r="W4919" i="1" a="1"/>
  <c r="W4919" i="1" s="1"/>
  <c r="W4920" i="1" a="1"/>
  <c r="W4920" i="1" s="1"/>
  <c r="W4921" i="1" a="1"/>
  <c r="W4921" i="1" s="1"/>
  <c r="W4922" i="1" a="1"/>
  <c r="W4922" i="1" s="1"/>
  <c r="W4923" i="1" a="1"/>
  <c r="W4923" i="1" s="1"/>
  <c r="W4924" i="1" a="1"/>
  <c r="W4924" i="1" s="1"/>
  <c r="W4925" i="1" a="1"/>
  <c r="W4925" i="1" s="1"/>
  <c r="W4926" i="1" a="1"/>
  <c r="W4926" i="1" s="1"/>
  <c r="W4927" i="1" a="1"/>
  <c r="W4927" i="1" s="1"/>
  <c r="W4928" i="1" a="1"/>
  <c r="W4928" i="1" s="1"/>
  <c r="W4929" i="1" a="1"/>
  <c r="W4929" i="1" s="1"/>
  <c r="W4930" i="1" a="1"/>
  <c r="W4930" i="1" s="1"/>
  <c r="W4931" i="1" a="1"/>
  <c r="W4931" i="1" s="1"/>
  <c r="W4932" i="1" a="1"/>
  <c r="W4932" i="1" s="1"/>
  <c r="W4933" i="1" a="1"/>
  <c r="W4933" i="1" s="1"/>
  <c r="W4934" i="1" a="1"/>
  <c r="W4934" i="1" s="1"/>
  <c r="W4935" i="1" a="1"/>
  <c r="W4935" i="1" s="1"/>
  <c r="W4936" i="1" a="1"/>
  <c r="W4936" i="1" s="1"/>
  <c r="W4937" i="1" a="1"/>
  <c r="W4937" i="1" s="1"/>
  <c r="W4938" i="1" a="1"/>
  <c r="W4938" i="1" s="1"/>
  <c r="W4939" i="1" a="1"/>
  <c r="W4939" i="1" s="1"/>
  <c r="W4940" i="1" a="1"/>
  <c r="W4940" i="1" s="1"/>
  <c r="W4941" i="1" a="1"/>
  <c r="W4941" i="1" s="1"/>
  <c r="W4942" i="1" a="1"/>
  <c r="W4942" i="1" s="1"/>
  <c r="W4943" i="1" a="1"/>
  <c r="W4943" i="1" s="1"/>
  <c r="W4944" i="1" a="1"/>
  <c r="W4944" i="1" s="1"/>
  <c r="W4945" i="1" a="1"/>
  <c r="W4945" i="1" s="1"/>
  <c r="W4946" i="1" a="1"/>
  <c r="W4946" i="1" s="1"/>
  <c r="W4947" i="1" a="1"/>
  <c r="W4947" i="1" s="1"/>
  <c r="W4948" i="1" a="1"/>
  <c r="W4948" i="1" s="1"/>
  <c r="W4949" i="1" a="1"/>
  <c r="W4949" i="1" s="1"/>
  <c r="W4950" i="1" a="1"/>
  <c r="W4950" i="1" s="1"/>
  <c r="W4951" i="1" a="1"/>
  <c r="W4951" i="1" s="1"/>
  <c r="W4952" i="1" a="1"/>
  <c r="W4952" i="1" s="1"/>
  <c r="W4953" i="1" a="1"/>
  <c r="W4953" i="1" s="1"/>
  <c r="W4954" i="1" a="1"/>
  <c r="W4954" i="1" s="1"/>
  <c r="W4955" i="1" a="1"/>
  <c r="W4955" i="1" s="1"/>
  <c r="W4956" i="1" a="1"/>
  <c r="W4956" i="1" s="1"/>
  <c r="W4957" i="1" a="1"/>
  <c r="W4957" i="1" s="1"/>
  <c r="W4958" i="1" a="1"/>
  <c r="W4958" i="1" s="1"/>
  <c r="W4959" i="1" a="1"/>
  <c r="W4959" i="1" s="1"/>
  <c r="W4960" i="1" a="1"/>
  <c r="W4960" i="1" s="1"/>
  <c r="W4961" i="1" a="1"/>
  <c r="W4961" i="1" s="1"/>
  <c r="W4962" i="1" a="1"/>
  <c r="W4962" i="1" s="1"/>
  <c r="W4963" i="1" a="1"/>
  <c r="W4963" i="1" s="1"/>
  <c r="W4964" i="1" a="1"/>
  <c r="W4964" i="1" s="1"/>
  <c r="W4965" i="1" a="1"/>
  <c r="W4965" i="1" s="1"/>
  <c r="W4966" i="1" a="1"/>
  <c r="W4966" i="1" s="1"/>
  <c r="W4967" i="1" a="1"/>
  <c r="W4967" i="1" s="1"/>
  <c r="W4968" i="1" a="1"/>
  <c r="W4968" i="1" s="1"/>
  <c r="W4969" i="1" a="1"/>
  <c r="W4969" i="1" s="1"/>
  <c r="W4970" i="1" a="1"/>
  <c r="W4970" i="1" s="1"/>
  <c r="W4971" i="1" a="1"/>
  <c r="W4971" i="1" s="1"/>
  <c r="W4972" i="1" a="1"/>
  <c r="W4972" i="1" s="1"/>
  <c r="W4973" i="1" a="1"/>
  <c r="W4973" i="1" s="1"/>
  <c r="W4974" i="1" a="1"/>
  <c r="W4974" i="1" s="1"/>
  <c r="W4975" i="1" a="1"/>
  <c r="W4975" i="1" s="1"/>
  <c r="W4976" i="1" a="1"/>
  <c r="W4976" i="1" s="1"/>
  <c r="W4977" i="1" a="1"/>
  <c r="W4977" i="1" s="1"/>
  <c r="W4978" i="1" a="1"/>
  <c r="W4978" i="1" s="1"/>
  <c r="W4979" i="1" a="1"/>
  <c r="W4979" i="1" s="1"/>
  <c r="W4980" i="1" a="1"/>
  <c r="W4980" i="1" s="1"/>
  <c r="W4981" i="1" a="1"/>
  <c r="W4981" i="1" s="1"/>
  <c r="W4982" i="1" a="1"/>
  <c r="W4982" i="1" s="1"/>
  <c r="W4983" i="1" a="1"/>
  <c r="W4983" i="1" s="1"/>
  <c r="W4984" i="1" a="1"/>
  <c r="W4984" i="1" s="1"/>
  <c r="W4985" i="1" a="1"/>
  <c r="W4985" i="1" s="1"/>
  <c r="W4986" i="1" a="1"/>
  <c r="W4986" i="1" s="1"/>
  <c r="W4987" i="1" a="1"/>
  <c r="W4987" i="1" s="1"/>
  <c r="W4988" i="1" a="1"/>
  <c r="W4988" i="1" s="1"/>
  <c r="W4989" i="1" a="1"/>
  <c r="W4989" i="1" s="1"/>
  <c r="W4990" i="1" a="1"/>
  <c r="W4990" i="1" s="1"/>
  <c r="W4991" i="1" a="1"/>
  <c r="W4991" i="1" s="1"/>
  <c r="W4992" i="1" a="1"/>
  <c r="W4992" i="1" s="1"/>
  <c r="W4993" i="1" a="1"/>
  <c r="W4993" i="1" s="1"/>
  <c r="W4994" i="1" a="1"/>
  <c r="W4994" i="1" s="1"/>
  <c r="W4995" i="1" a="1"/>
  <c r="W4995" i="1" s="1"/>
  <c r="W4996" i="1" a="1"/>
  <c r="W4996" i="1" s="1"/>
  <c r="W4997" i="1" a="1"/>
  <c r="W4997" i="1" s="1"/>
  <c r="W4998" i="1" a="1"/>
  <c r="W4998" i="1" s="1"/>
  <c r="W4999" i="1" a="1"/>
  <c r="W4999" i="1" s="1"/>
  <c r="W5000" i="1" a="1"/>
  <c r="W5000" i="1" s="1"/>
  <c r="W5001" i="1" a="1"/>
  <c r="W5001" i="1" s="1"/>
  <c r="W5002" i="1" a="1"/>
  <c r="W5002" i="1" s="1"/>
  <c r="W5003" i="1" a="1"/>
  <c r="W5003" i="1" s="1"/>
  <c r="W5004" i="1" a="1"/>
  <c r="W5004" i="1" s="1"/>
  <c r="W5005" i="1" a="1"/>
  <c r="W5005" i="1" s="1"/>
  <c r="W5006" i="1" a="1"/>
  <c r="W5006" i="1" s="1"/>
  <c r="W5007" i="1" a="1"/>
  <c r="W5007" i="1" s="1"/>
  <c r="W5008" i="1" a="1"/>
  <c r="W5008" i="1" s="1"/>
  <c r="W5009" i="1" a="1"/>
  <c r="W5009" i="1" s="1"/>
  <c r="W5010" i="1" a="1"/>
  <c r="W5010" i="1" s="1"/>
  <c r="W5011" i="1" a="1"/>
  <c r="W5011" i="1" s="1"/>
  <c r="W5012" i="1" a="1"/>
  <c r="W5012" i="1" s="1"/>
  <c r="W5013" i="1" a="1"/>
  <c r="W5013" i="1" s="1"/>
  <c r="W5014" i="1" a="1"/>
  <c r="W5014" i="1" s="1"/>
  <c r="W5015" i="1" a="1"/>
  <c r="W5015" i="1" s="1"/>
  <c r="W5016" i="1" a="1"/>
  <c r="W5016" i="1" s="1"/>
  <c r="W5017" i="1" a="1"/>
  <c r="W5017" i="1" s="1"/>
  <c r="W5018" i="1" a="1"/>
  <c r="W5018" i="1" s="1"/>
  <c r="W5019" i="1" a="1"/>
  <c r="W5019" i="1" s="1"/>
  <c r="W5020" i="1" a="1"/>
  <c r="W5020" i="1" s="1"/>
  <c r="W5021" i="1" a="1"/>
  <c r="W5021" i="1" s="1"/>
  <c r="W5022" i="1" a="1"/>
  <c r="W5022" i="1" s="1"/>
  <c r="W5023" i="1" a="1"/>
  <c r="W5023" i="1" s="1"/>
  <c r="W5024" i="1" a="1"/>
  <c r="W5024" i="1" s="1"/>
  <c r="W5025" i="1" a="1"/>
  <c r="W5025" i="1" s="1"/>
  <c r="W5026" i="1" a="1"/>
  <c r="W5026" i="1" s="1"/>
  <c r="W5027" i="1" a="1"/>
  <c r="W5027" i="1" s="1"/>
  <c r="W5028" i="1" a="1"/>
  <c r="W5028" i="1" s="1"/>
  <c r="W5029" i="1" a="1"/>
  <c r="W5029" i="1" s="1"/>
  <c r="W5030" i="1" a="1"/>
  <c r="W5030" i="1" s="1"/>
  <c r="W5031" i="1" a="1"/>
  <c r="W5031" i="1" s="1"/>
  <c r="W5032" i="1" a="1"/>
  <c r="W5032" i="1" s="1"/>
  <c r="W5033" i="1" a="1"/>
  <c r="W5033" i="1" s="1"/>
  <c r="W5034" i="1" a="1"/>
  <c r="W5034" i="1" s="1"/>
  <c r="W5035" i="1" a="1"/>
  <c r="W5035" i="1" s="1"/>
  <c r="W5036" i="1" a="1"/>
  <c r="W5036" i="1" s="1"/>
  <c r="W5037" i="1" a="1"/>
  <c r="W5037" i="1" s="1"/>
  <c r="W5038" i="1" a="1"/>
  <c r="W5038" i="1" s="1"/>
  <c r="W5039" i="1" a="1"/>
  <c r="W5039" i="1" s="1"/>
  <c r="W5040" i="1" a="1"/>
  <c r="W5040" i="1" s="1"/>
  <c r="W5041" i="1" a="1"/>
  <c r="W5041" i="1" s="1"/>
  <c r="W5042" i="1" a="1"/>
  <c r="W5042" i="1" s="1"/>
  <c r="W5043" i="1" a="1"/>
  <c r="W5043" i="1" s="1"/>
  <c r="W5044" i="1" a="1"/>
  <c r="W5044" i="1" s="1"/>
  <c r="W5045" i="1" a="1"/>
  <c r="W5045" i="1" s="1"/>
  <c r="W5046" i="1" a="1"/>
  <c r="W5046" i="1" s="1"/>
  <c r="W5047" i="1" a="1"/>
  <c r="W5047" i="1" s="1"/>
  <c r="W5048" i="1" a="1"/>
  <c r="W5048" i="1" s="1"/>
  <c r="W5049" i="1" a="1"/>
  <c r="W5049" i="1" s="1"/>
  <c r="W5050" i="1" a="1"/>
  <c r="W5050" i="1" s="1"/>
  <c r="W5051" i="1" a="1"/>
  <c r="W5051" i="1" s="1"/>
  <c r="W5052" i="1" a="1"/>
  <c r="W5052" i="1" s="1"/>
  <c r="W5053" i="1" a="1"/>
  <c r="W5053" i="1" s="1"/>
  <c r="W5054" i="1" a="1"/>
  <c r="W5054" i="1" s="1"/>
  <c r="W5055" i="1" a="1"/>
  <c r="W5055" i="1" s="1"/>
  <c r="W5056" i="1" a="1"/>
  <c r="W5056" i="1" s="1"/>
  <c r="W5057" i="1" a="1"/>
  <c r="W5057" i="1" s="1"/>
  <c r="W5058" i="1" a="1"/>
  <c r="W5058" i="1" s="1"/>
  <c r="W5059" i="1" a="1"/>
  <c r="W5059" i="1" s="1"/>
  <c r="W5060" i="1" a="1"/>
  <c r="W5060" i="1" s="1"/>
  <c r="W5061" i="1" a="1"/>
  <c r="W5061" i="1" s="1"/>
  <c r="W5062" i="1" a="1"/>
  <c r="W5062" i="1" s="1"/>
  <c r="W5063" i="1" a="1"/>
  <c r="W5063" i="1" s="1"/>
  <c r="W5064" i="1" a="1"/>
  <c r="W5064" i="1" s="1"/>
  <c r="W5065" i="1" a="1"/>
  <c r="W5065" i="1" s="1"/>
  <c r="W5066" i="1" a="1"/>
  <c r="W5066" i="1" s="1"/>
  <c r="W5067" i="1" a="1"/>
  <c r="W5067" i="1" s="1"/>
  <c r="W5068" i="1" a="1"/>
  <c r="W5068" i="1" s="1"/>
  <c r="W5069" i="1" a="1"/>
  <c r="W5069" i="1" s="1"/>
  <c r="W5070" i="1" a="1"/>
  <c r="W5070" i="1" s="1"/>
  <c r="W5071" i="1" a="1"/>
  <c r="W5071" i="1" s="1"/>
  <c r="W5072" i="1" a="1"/>
  <c r="W5072" i="1" s="1"/>
  <c r="W5073" i="1" a="1"/>
  <c r="W5073" i="1" s="1"/>
  <c r="W5074" i="1" a="1"/>
  <c r="W5074" i="1" s="1"/>
  <c r="W5075" i="1" a="1"/>
  <c r="W5075" i="1" s="1"/>
  <c r="W5076" i="1" a="1"/>
  <c r="W5076" i="1" s="1"/>
  <c r="W5077" i="1" a="1"/>
  <c r="W5077" i="1" s="1"/>
  <c r="W5078" i="1" a="1"/>
  <c r="W5078" i="1" s="1"/>
  <c r="W5079" i="1" a="1"/>
  <c r="W5079" i="1" s="1"/>
  <c r="W5080" i="1" a="1"/>
  <c r="W5080" i="1" s="1"/>
  <c r="W5081" i="1" a="1"/>
  <c r="W5081" i="1" s="1"/>
  <c r="W5082" i="1" a="1"/>
  <c r="W5082" i="1" s="1"/>
  <c r="W5083" i="1" a="1"/>
  <c r="W5083" i="1" s="1"/>
  <c r="W5084" i="1" a="1"/>
  <c r="W5084" i="1" s="1"/>
  <c r="W5085" i="1" a="1"/>
  <c r="W5085" i="1" s="1"/>
  <c r="W5086" i="1" a="1"/>
  <c r="W5086" i="1" s="1"/>
  <c r="W5087" i="1" a="1"/>
  <c r="W5087" i="1" s="1"/>
  <c r="W5088" i="1" a="1"/>
  <c r="W5088" i="1" s="1"/>
  <c r="W5089" i="1" a="1"/>
  <c r="W5089" i="1" s="1"/>
  <c r="W5090" i="1" a="1"/>
  <c r="W5090" i="1" s="1"/>
  <c r="W5091" i="1" a="1"/>
  <c r="W5091" i="1" s="1"/>
  <c r="W5092" i="1" a="1"/>
  <c r="W5092" i="1" s="1"/>
  <c r="W5093" i="1" a="1"/>
  <c r="W5093" i="1" s="1"/>
  <c r="W5094" i="1" a="1"/>
  <c r="W5094" i="1" s="1"/>
  <c r="W5095" i="1" a="1"/>
  <c r="W5095" i="1" s="1"/>
  <c r="W5096" i="1" a="1"/>
  <c r="W5096" i="1" s="1"/>
  <c r="W5097" i="1" a="1"/>
  <c r="W5097" i="1" s="1"/>
  <c r="W5098" i="1" a="1"/>
  <c r="W5098" i="1" s="1"/>
  <c r="W5099" i="1" a="1"/>
  <c r="W5099" i="1" s="1"/>
  <c r="W5100" i="1" a="1"/>
  <c r="W5100" i="1" s="1"/>
  <c r="W5101" i="1" a="1"/>
  <c r="W5101" i="1" s="1"/>
  <c r="W5102" i="1" a="1"/>
  <c r="W5102" i="1" s="1"/>
  <c r="W5103" i="1" a="1"/>
  <c r="W5103" i="1" s="1"/>
  <c r="W5104" i="1" a="1"/>
  <c r="W5104" i="1" s="1"/>
  <c r="W5105" i="1" a="1"/>
  <c r="W5105" i="1" s="1"/>
  <c r="W5106" i="1" a="1"/>
  <c r="W5106" i="1" s="1"/>
  <c r="W5107" i="1" a="1"/>
  <c r="W5107" i="1" s="1"/>
  <c r="W5108" i="1" a="1"/>
  <c r="W5108" i="1" s="1"/>
  <c r="W5109" i="1" a="1"/>
  <c r="W5109" i="1" s="1"/>
  <c r="W5110" i="1" a="1"/>
  <c r="W5110" i="1" s="1"/>
  <c r="W5111" i="1" a="1"/>
  <c r="W5111" i="1" s="1"/>
  <c r="W5112" i="1" a="1"/>
  <c r="W5112" i="1" s="1"/>
  <c r="W5113" i="1" a="1"/>
  <c r="W5113" i="1" s="1"/>
  <c r="W5114" i="1" a="1"/>
  <c r="W5114" i="1" s="1"/>
  <c r="W5115" i="1" a="1"/>
  <c r="W5115" i="1" s="1"/>
  <c r="W5116" i="1" a="1"/>
  <c r="W5116" i="1" s="1"/>
  <c r="W5117" i="1" a="1"/>
  <c r="W5117" i="1" s="1"/>
  <c r="W5118" i="1" a="1"/>
  <c r="W5118" i="1" s="1"/>
  <c r="W5119" i="1" a="1"/>
  <c r="W5119" i="1" s="1"/>
  <c r="W5120" i="1" a="1"/>
  <c r="W5120" i="1" s="1"/>
  <c r="W5121" i="1" a="1"/>
  <c r="W5121" i="1" s="1"/>
  <c r="W5122" i="1" a="1"/>
  <c r="W5122" i="1" s="1"/>
  <c r="W5123" i="1" a="1"/>
  <c r="W5123" i="1" s="1"/>
  <c r="W5124" i="1" a="1"/>
  <c r="W5124" i="1" s="1"/>
  <c r="W5125" i="1" a="1"/>
  <c r="W5125" i="1" s="1"/>
  <c r="W5126" i="1" a="1"/>
  <c r="W5126" i="1" s="1"/>
  <c r="W5127" i="1" a="1"/>
  <c r="W5127" i="1" s="1"/>
  <c r="W5128" i="1" a="1"/>
  <c r="W5128" i="1" s="1"/>
  <c r="W5129" i="1" a="1"/>
  <c r="W5129" i="1" s="1"/>
  <c r="W5130" i="1" a="1"/>
  <c r="W5130" i="1" s="1"/>
  <c r="W5131" i="1" a="1"/>
  <c r="W5131" i="1" s="1"/>
  <c r="W5132" i="1" a="1"/>
  <c r="W5132" i="1" s="1"/>
  <c r="W5133" i="1" a="1"/>
  <c r="W5133" i="1" s="1"/>
  <c r="W5134" i="1" a="1"/>
  <c r="W5134" i="1" s="1"/>
  <c r="W5135" i="1" a="1"/>
  <c r="W5135" i="1" s="1"/>
  <c r="W5136" i="1" a="1"/>
  <c r="W5136" i="1" s="1"/>
  <c r="W5137" i="1" a="1"/>
  <c r="W5137" i="1" s="1"/>
  <c r="W5138" i="1" a="1"/>
  <c r="W5138" i="1" s="1"/>
  <c r="W5139" i="1" a="1"/>
  <c r="W5139" i="1" s="1"/>
  <c r="W5140" i="1" a="1"/>
  <c r="W5140" i="1" s="1"/>
  <c r="W5141" i="1" a="1"/>
  <c r="W5141" i="1" s="1"/>
  <c r="W5142" i="1" a="1"/>
  <c r="W5142" i="1" s="1"/>
  <c r="W5143" i="1" a="1"/>
  <c r="W5143" i="1" s="1"/>
  <c r="W5144" i="1" a="1"/>
  <c r="W5144" i="1" s="1"/>
  <c r="W5145" i="1" a="1"/>
  <c r="W5145" i="1" s="1"/>
  <c r="W5146" i="1" a="1"/>
  <c r="W5146" i="1" s="1"/>
  <c r="W5147" i="1" a="1"/>
  <c r="W5147" i="1" s="1"/>
  <c r="W5148" i="1" a="1"/>
  <c r="W5148" i="1" s="1"/>
  <c r="W5149" i="1" a="1"/>
  <c r="W5149" i="1" s="1"/>
  <c r="W5150" i="1" a="1"/>
  <c r="W5150" i="1" s="1"/>
  <c r="W5151" i="1" a="1"/>
  <c r="W5151" i="1" s="1"/>
  <c r="W5152" i="1" a="1"/>
  <c r="W5152" i="1" s="1"/>
  <c r="W5153" i="1" a="1"/>
  <c r="W5153" i="1" s="1"/>
  <c r="W5154" i="1" a="1"/>
  <c r="W5154" i="1" s="1"/>
  <c r="W5155" i="1" a="1"/>
  <c r="W5155" i="1" s="1"/>
  <c r="W5156" i="1" a="1"/>
  <c r="W5156" i="1" s="1"/>
  <c r="W5157" i="1" a="1"/>
  <c r="W5157" i="1" s="1"/>
  <c r="W5158" i="1" a="1"/>
  <c r="W5158" i="1" s="1"/>
  <c r="W5159" i="1" a="1"/>
  <c r="W5159" i="1" s="1"/>
  <c r="W5160" i="1" a="1"/>
  <c r="W5160" i="1" s="1"/>
  <c r="W5161" i="1" a="1"/>
  <c r="W5161" i="1" s="1"/>
  <c r="W5162" i="1" a="1"/>
  <c r="W5162" i="1" s="1"/>
  <c r="W5163" i="1" a="1"/>
  <c r="W5163" i="1" s="1"/>
  <c r="W5164" i="1" a="1"/>
  <c r="W5164" i="1" s="1"/>
  <c r="W5165" i="1" a="1"/>
  <c r="W5165" i="1" s="1"/>
  <c r="W5166" i="1" a="1"/>
  <c r="W5166" i="1" s="1"/>
  <c r="W5167" i="1" a="1"/>
  <c r="W5167" i="1" s="1"/>
  <c r="W5168" i="1" a="1"/>
  <c r="W5168" i="1" s="1"/>
  <c r="W5169" i="1" a="1"/>
  <c r="W5169" i="1" s="1"/>
  <c r="W5170" i="1" a="1"/>
  <c r="W5170" i="1" s="1"/>
  <c r="W5171" i="1" a="1"/>
  <c r="W5171" i="1" s="1"/>
  <c r="W5172" i="1" a="1"/>
  <c r="W5172" i="1" s="1"/>
  <c r="W5173" i="1" a="1"/>
  <c r="W5173" i="1" s="1"/>
  <c r="W5174" i="1" a="1"/>
  <c r="W5174" i="1" s="1"/>
  <c r="W5175" i="1" a="1"/>
  <c r="W5175" i="1" s="1"/>
  <c r="W5176" i="1" a="1"/>
  <c r="W5176" i="1" s="1"/>
  <c r="W5177" i="1" a="1"/>
  <c r="W5177" i="1" s="1"/>
  <c r="W5178" i="1" a="1"/>
  <c r="W5178" i="1" s="1"/>
  <c r="W5179" i="1" a="1"/>
  <c r="W5179" i="1" s="1"/>
  <c r="W5180" i="1" a="1"/>
  <c r="W5180" i="1" s="1"/>
  <c r="W5181" i="1" a="1"/>
  <c r="W5181" i="1" s="1"/>
  <c r="W5182" i="1" a="1"/>
  <c r="W5182" i="1" s="1"/>
  <c r="W5183" i="1" a="1"/>
  <c r="W5183" i="1" s="1"/>
  <c r="W5184" i="1" a="1"/>
  <c r="W5184" i="1" s="1"/>
  <c r="W5185" i="1" a="1"/>
  <c r="W5185" i="1" s="1"/>
  <c r="W5186" i="1" a="1"/>
  <c r="W5186" i="1" s="1"/>
  <c r="W5187" i="1" a="1"/>
  <c r="W5187" i="1" s="1"/>
  <c r="W5188" i="1" a="1"/>
  <c r="W5188" i="1" s="1"/>
  <c r="W5189" i="1" a="1"/>
  <c r="W5189" i="1" s="1"/>
  <c r="W5190" i="1" a="1"/>
  <c r="W5190" i="1" s="1"/>
  <c r="W5191" i="1" a="1"/>
  <c r="W5191" i="1" s="1"/>
  <c r="W5192" i="1" a="1"/>
  <c r="W5192" i="1" s="1"/>
  <c r="W5193" i="1" a="1"/>
  <c r="W5193" i="1" s="1"/>
  <c r="W5194" i="1" a="1"/>
  <c r="W5194" i="1" s="1"/>
  <c r="W5195" i="1" a="1"/>
  <c r="W5195" i="1" s="1"/>
  <c r="W5196" i="1" a="1"/>
  <c r="W5196" i="1" s="1"/>
  <c r="W5197" i="1" a="1"/>
  <c r="W5197" i="1" s="1"/>
  <c r="W5198" i="1" a="1"/>
  <c r="W5198" i="1" s="1"/>
  <c r="W5199" i="1" a="1"/>
  <c r="W5199" i="1" s="1"/>
  <c r="W5200" i="1" a="1"/>
  <c r="W5200" i="1" s="1"/>
  <c r="W5201" i="1" a="1"/>
  <c r="W5201" i="1" s="1"/>
  <c r="W5202" i="1" a="1"/>
  <c r="W5202" i="1" s="1"/>
  <c r="W5203" i="1" a="1"/>
  <c r="W5203" i="1" s="1"/>
  <c r="W5204" i="1" a="1"/>
  <c r="W5204" i="1" s="1"/>
  <c r="W5205" i="1" a="1"/>
  <c r="W5205" i="1" s="1"/>
  <c r="W5206" i="1" a="1"/>
  <c r="W5206" i="1" s="1"/>
  <c r="W5207" i="1" a="1"/>
  <c r="W5207" i="1" s="1"/>
  <c r="W5208" i="1" a="1"/>
  <c r="W5208" i="1" s="1"/>
  <c r="W5209" i="1" a="1"/>
  <c r="W5209" i="1" s="1"/>
  <c r="W5210" i="1" a="1"/>
  <c r="W5210" i="1" s="1"/>
  <c r="W5211" i="1" a="1"/>
  <c r="W5211" i="1" s="1"/>
  <c r="W5212" i="1" a="1"/>
  <c r="W5212" i="1" s="1"/>
  <c r="W5213" i="1" a="1"/>
  <c r="W5213" i="1" s="1"/>
  <c r="W5214" i="1" a="1"/>
  <c r="W5214" i="1" s="1"/>
  <c r="W5215" i="1" a="1"/>
  <c r="W5215" i="1" s="1"/>
  <c r="W5216" i="1" a="1"/>
  <c r="W5216" i="1" s="1"/>
  <c r="W5217" i="1" a="1"/>
  <c r="W5217" i="1" s="1"/>
  <c r="W5218" i="1" a="1"/>
  <c r="W5218" i="1" s="1"/>
  <c r="W5219" i="1" a="1"/>
  <c r="W5219" i="1" s="1"/>
  <c r="W5220" i="1" a="1"/>
  <c r="W5220" i="1" s="1"/>
  <c r="W5221" i="1" a="1"/>
  <c r="W5221" i="1" s="1"/>
  <c r="W5222" i="1" a="1"/>
  <c r="W5222" i="1" s="1"/>
  <c r="W5223" i="1" a="1"/>
  <c r="W5223" i="1" s="1"/>
  <c r="W5224" i="1" a="1"/>
  <c r="W5224" i="1" s="1"/>
  <c r="W5225" i="1" a="1"/>
  <c r="W5225" i="1" s="1"/>
  <c r="W5226" i="1" a="1"/>
  <c r="W5226" i="1" s="1"/>
  <c r="W5227" i="1" a="1"/>
  <c r="W5227" i="1" s="1"/>
  <c r="W5228" i="1" a="1"/>
  <c r="W5228" i="1" s="1"/>
  <c r="W5229" i="1" a="1"/>
  <c r="W5229" i="1" s="1"/>
  <c r="W5230" i="1" a="1"/>
  <c r="W5230" i="1" s="1"/>
  <c r="W5231" i="1" a="1"/>
  <c r="W5231" i="1" s="1"/>
  <c r="W5232" i="1" a="1"/>
  <c r="W5232" i="1" s="1"/>
  <c r="W5233" i="1" a="1"/>
  <c r="W5233" i="1" s="1"/>
  <c r="W5234" i="1" a="1"/>
  <c r="W5234" i="1" s="1"/>
  <c r="W5235" i="1" a="1"/>
  <c r="W5235" i="1" s="1"/>
  <c r="W5236" i="1" a="1"/>
  <c r="W5236" i="1" s="1"/>
  <c r="W5237" i="1" a="1"/>
  <c r="W5237" i="1" s="1"/>
  <c r="W5238" i="1" a="1"/>
  <c r="W5238" i="1" s="1"/>
  <c r="W5239" i="1" a="1"/>
  <c r="W5239" i="1" s="1"/>
  <c r="W5240" i="1" a="1"/>
  <c r="W5240" i="1" s="1"/>
  <c r="W5241" i="1" a="1"/>
  <c r="W5241" i="1" s="1"/>
  <c r="W5242" i="1" a="1"/>
  <c r="W5242" i="1" s="1"/>
  <c r="W5243" i="1" a="1"/>
  <c r="W5243" i="1" s="1"/>
  <c r="W5244" i="1" a="1"/>
  <c r="W5244" i="1" s="1"/>
  <c r="W5245" i="1" a="1"/>
  <c r="W5245" i="1" s="1"/>
  <c r="W5246" i="1" a="1"/>
  <c r="W5246" i="1" s="1"/>
  <c r="W5247" i="1" a="1"/>
  <c r="W5247" i="1" s="1"/>
  <c r="W5248" i="1" a="1"/>
  <c r="W5248" i="1" s="1"/>
  <c r="W5249" i="1" a="1"/>
  <c r="W5249" i="1" s="1"/>
  <c r="W5250" i="1" a="1"/>
  <c r="W5250" i="1" s="1"/>
  <c r="W5251" i="1" a="1"/>
  <c r="W5251" i="1" s="1"/>
  <c r="W5252" i="1" a="1"/>
  <c r="W5252" i="1" s="1"/>
  <c r="W5253" i="1" a="1"/>
  <c r="W5253" i="1" s="1"/>
  <c r="W5254" i="1" a="1"/>
  <c r="W5254" i="1" s="1"/>
  <c r="W5255" i="1" a="1"/>
  <c r="W5255" i="1" s="1"/>
  <c r="W5256" i="1" a="1"/>
  <c r="W5256" i="1" s="1"/>
  <c r="W5257" i="1" a="1"/>
  <c r="W5257" i="1" s="1"/>
  <c r="W5258" i="1" a="1"/>
  <c r="W5258" i="1" s="1"/>
  <c r="W5259" i="1" a="1"/>
  <c r="W5259" i="1" s="1"/>
  <c r="W5260" i="1" a="1"/>
  <c r="W5260" i="1" s="1"/>
  <c r="W5261" i="1" a="1"/>
  <c r="W5261" i="1" s="1"/>
  <c r="W5262" i="1" a="1"/>
  <c r="W5262" i="1" s="1"/>
  <c r="W5263" i="1" a="1"/>
  <c r="W5263" i="1" s="1"/>
  <c r="W5264" i="1" a="1"/>
  <c r="W5264" i="1" s="1"/>
  <c r="W5265" i="1" a="1"/>
  <c r="W5265" i="1" s="1"/>
  <c r="W5266" i="1" a="1"/>
  <c r="W5266" i="1" s="1"/>
  <c r="W5267" i="1" a="1"/>
  <c r="W5267" i="1" s="1"/>
  <c r="W5268" i="1" a="1"/>
  <c r="W5268" i="1" s="1"/>
  <c r="W5269" i="1" a="1"/>
  <c r="W5269" i="1" s="1"/>
  <c r="W5270" i="1" a="1"/>
  <c r="W5270" i="1" s="1"/>
  <c r="W5271" i="1" a="1"/>
  <c r="W5271" i="1" s="1"/>
  <c r="W5272" i="1" a="1"/>
  <c r="W5272" i="1" s="1"/>
  <c r="W5273" i="1" a="1"/>
  <c r="W5273" i="1" s="1"/>
  <c r="W5274" i="1" a="1"/>
  <c r="W5274" i="1" s="1"/>
  <c r="W5275" i="1" a="1"/>
  <c r="W5275" i="1" s="1"/>
  <c r="W5276" i="1" a="1"/>
  <c r="W5276" i="1" s="1"/>
  <c r="W5277" i="1" a="1"/>
  <c r="W5277" i="1" s="1"/>
  <c r="W5278" i="1" a="1"/>
  <c r="W5278" i="1" s="1"/>
  <c r="W5279" i="1" a="1"/>
  <c r="W5279" i="1" s="1"/>
  <c r="W5280" i="1" a="1"/>
  <c r="W5280" i="1" s="1"/>
  <c r="W5281" i="1" a="1"/>
  <c r="W5281" i="1" s="1"/>
  <c r="W5282" i="1" a="1"/>
  <c r="W5282" i="1" s="1"/>
  <c r="W5283" i="1" a="1"/>
  <c r="W5283" i="1" s="1"/>
  <c r="W5284" i="1" a="1"/>
  <c r="W5284" i="1" s="1"/>
  <c r="W5285" i="1" a="1"/>
  <c r="W5285" i="1" s="1"/>
  <c r="W5286" i="1" a="1"/>
  <c r="W5286" i="1" s="1"/>
  <c r="W5287" i="1" a="1"/>
  <c r="W5287" i="1" s="1"/>
  <c r="W5288" i="1" a="1"/>
  <c r="W5288" i="1" s="1"/>
  <c r="W5289" i="1" a="1"/>
  <c r="W5289" i="1" s="1"/>
  <c r="W5290" i="1" a="1"/>
  <c r="W5290" i="1" s="1"/>
  <c r="W5291" i="1" a="1"/>
  <c r="W5291" i="1" s="1"/>
  <c r="W5292" i="1" a="1"/>
  <c r="W5292" i="1" s="1"/>
  <c r="W5293" i="1" a="1"/>
  <c r="W5293" i="1" s="1"/>
  <c r="W5294" i="1" a="1"/>
  <c r="W5294" i="1" s="1"/>
  <c r="W5295" i="1" a="1"/>
  <c r="W5295" i="1" s="1"/>
  <c r="W5296" i="1" a="1"/>
  <c r="W5296" i="1" s="1"/>
  <c r="W5297" i="1" a="1"/>
  <c r="W5297" i="1" s="1"/>
  <c r="W5298" i="1" a="1"/>
  <c r="W5298" i="1" s="1"/>
  <c r="W5299" i="1" a="1"/>
  <c r="W5299" i="1" s="1"/>
  <c r="W5300" i="1" a="1"/>
  <c r="W5300" i="1" s="1"/>
  <c r="W5301" i="1" a="1"/>
  <c r="W5301" i="1" s="1"/>
  <c r="W5302" i="1" a="1"/>
  <c r="W5302" i="1" s="1"/>
  <c r="W5303" i="1" a="1"/>
  <c r="W5303" i="1" s="1"/>
  <c r="W5304" i="1" a="1"/>
  <c r="W5304" i="1" s="1"/>
  <c r="W5305" i="1" a="1"/>
  <c r="W5305" i="1" s="1"/>
  <c r="W5306" i="1" a="1"/>
  <c r="W5306" i="1" s="1"/>
  <c r="W5307" i="1" a="1"/>
  <c r="W5307" i="1" s="1"/>
  <c r="W5308" i="1" a="1"/>
  <c r="W5308" i="1" s="1"/>
  <c r="W5309" i="1" a="1"/>
  <c r="W5309" i="1" s="1"/>
  <c r="W5310" i="1" a="1"/>
  <c r="W5310" i="1" s="1"/>
  <c r="W5311" i="1" a="1"/>
  <c r="W5311" i="1" s="1"/>
  <c r="W5312" i="1" a="1"/>
  <c r="W5312" i="1" s="1"/>
  <c r="W5313" i="1" a="1"/>
  <c r="W5313" i="1" s="1"/>
  <c r="W5314" i="1" a="1"/>
  <c r="W5314" i="1" s="1"/>
  <c r="W5315" i="1" a="1"/>
  <c r="W5315" i="1" s="1"/>
  <c r="W5316" i="1" a="1"/>
  <c r="W5316" i="1" s="1"/>
  <c r="W5317" i="1" a="1"/>
  <c r="W5317" i="1" s="1"/>
  <c r="W5318" i="1" a="1"/>
  <c r="W5318" i="1" s="1"/>
  <c r="W5319" i="1" a="1"/>
  <c r="W5319" i="1" s="1"/>
  <c r="W5320" i="1" a="1"/>
  <c r="W5320" i="1" s="1"/>
  <c r="W5321" i="1" a="1"/>
  <c r="W5321" i="1" s="1"/>
  <c r="W5322" i="1" a="1"/>
  <c r="W5322" i="1" s="1"/>
  <c r="W5323" i="1" a="1"/>
  <c r="W5323" i="1" s="1"/>
  <c r="W5324" i="1" a="1"/>
  <c r="W5324" i="1" s="1"/>
  <c r="W5325" i="1" a="1"/>
  <c r="W5325" i="1" s="1"/>
  <c r="W5326" i="1" a="1"/>
  <c r="W5326" i="1" s="1"/>
  <c r="W5327" i="1" a="1"/>
  <c r="W5327" i="1" s="1"/>
  <c r="W5328" i="1" a="1"/>
  <c r="W5328" i="1" s="1"/>
  <c r="W5329" i="1" a="1"/>
  <c r="W5329" i="1" s="1"/>
  <c r="W5330" i="1" a="1"/>
  <c r="W5330" i="1" s="1"/>
  <c r="W5331" i="1" a="1"/>
  <c r="W5331" i="1" s="1"/>
  <c r="W5332" i="1" a="1"/>
  <c r="W5332" i="1" s="1"/>
  <c r="W5333" i="1" a="1"/>
  <c r="W5333" i="1" s="1"/>
  <c r="W5334" i="1" a="1"/>
  <c r="W5334" i="1" s="1"/>
  <c r="W5335" i="1" a="1"/>
  <c r="W5335" i="1" s="1"/>
  <c r="W5336" i="1" a="1"/>
  <c r="W5336" i="1" s="1"/>
  <c r="W5337" i="1" a="1"/>
  <c r="W5337" i="1" s="1"/>
  <c r="W5338" i="1" a="1"/>
  <c r="W5338" i="1" s="1"/>
  <c r="W5339" i="1" a="1"/>
  <c r="W5339" i="1" s="1"/>
  <c r="W5340" i="1" a="1"/>
  <c r="W5340" i="1" s="1"/>
  <c r="W5341" i="1" a="1"/>
  <c r="W5341" i="1" s="1"/>
  <c r="W5342" i="1" a="1"/>
  <c r="W5342" i="1" s="1"/>
  <c r="W5343" i="1" a="1"/>
  <c r="W5343" i="1" s="1"/>
  <c r="W5344" i="1" a="1"/>
  <c r="W5344" i="1" s="1"/>
  <c r="W5345" i="1" a="1"/>
  <c r="W5345" i="1" s="1"/>
  <c r="W5346" i="1" a="1"/>
  <c r="W5346" i="1" s="1"/>
  <c r="W5347" i="1" a="1"/>
  <c r="W5347" i="1" s="1"/>
  <c r="W5348" i="1" a="1"/>
  <c r="W5348" i="1" s="1"/>
  <c r="W5349" i="1" a="1"/>
  <c r="W5349" i="1" s="1"/>
  <c r="W5350" i="1" a="1"/>
  <c r="W5350" i="1" s="1"/>
  <c r="W5351" i="1" a="1"/>
  <c r="W5351" i="1" s="1"/>
  <c r="W5352" i="1" a="1"/>
  <c r="W5352" i="1" s="1"/>
  <c r="W5353" i="1" a="1"/>
  <c r="W5353" i="1" s="1"/>
  <c r="W5354" i="1" a="1"/>
  <c r="W5354" i="1" s="1"/>
  <c r="W5355" i="1" a="1"/>
  <c r="W5355" i="1" s="1"/>
  <c r="W5356" i="1" a="1"/>
  <c r="W5356" i="1" s="1"/>
  <c r="W5357" i="1" a="1"/>
  <c r="W5357" i="1" s="1"/>
  <c r="W5358" i="1" a="1"/>
  <c r="W5358" i="1" s="1"/>
  <c r="W5359" i="1" a="1"/>
  <c r="W5359" i="1" s="1"/>
  <c r="W5360" i="1" a="1"/>
  <c r="W5360" i="1" s="1"/>
  <c r="W5361" i="1" a="1"/>
  <c r="W5361" i="1" s="1"/>
  <c r="W5362" i="1" a="1"/>
  <c r="W5362" i="1" s="1"/>
  <c r="W5363" i="1" a="1"/>
  <c r="W5363" i="1" s="1"/>
  <c r="W5364" i="1" a="1"/>
  <c r="W5364" i="1" s="1"/>
  <c r="W5365" i="1" a="1"/>
  <c r="W5365" i="1" s="1"/>
  <c r="W5366" i="1" a="1"/>
  <c r="W5366" i="1" s="1"/>
  <c r="W5367" i="1" a="1"/>
  <c r="W5367" i="1" s="1"/>
  <c r="W5368" i="1" a="1"/>
  <c r="W5368" i="1" s="1"/>
  <c r="W5369" i="1" a="1"/>
  <c r="W5369" i="1" s="1"/>
  <c r="W5370" i="1" a="1"/>
  <c r="W5370" i="1" s="1"/>
  <c r="W5371" i="1" a="1"/>
  <c r="W5371" i="1" s="1"/>
  <c r="W5372" i="1" a="1"/>
  <c r="W5372" i="1" s="1"/>
  <c r="W5373" i="1" a="1"/>
  <c r="W5373" i="1" s="1"/>
  <c r="W5374" i="1" a="1"/>
  <c r="W5374" i="1" s="1"/>
  <c r="W5375" i="1" a="1"/>
  <c r="W5375" i="1" s="1"/>
  <c r="W5376" i="1" a="1"/>
  <c r="W5376" i="1" s="1"/>
  <c r="W5377" i="1" a="1"/>
  <c r="W5377" i="1" s="1"/>
  <c r="W5378" i="1" a="1"/>
  <c r="W5378" i="1" s="1"/>
  <c r="W5379" i="1" a="1"/>
  <c r="W5379" i="1" s="1"/>
  <c r="W5380" i="1" a="1"/>
  <c r="W5380" i="1" s="1"/>
  <c r="W5381" i="1" a="1"/>
  <c r="W5381" i="1" s="1"/>
  <c r="W5382" i="1" a="1"/>
  <c r="W5382" i="1" s="1"/>
  <c r="W5383" i="1" a="1"/>
  <c r="W5383" i="1" s="1"/>
  <c r="W5384" i="1" a="1"/>
  <c r="W5384" i="1" s="1"/>
  <c r="W5385" i="1" a="1"/>
  <c r="W5385" i="1" s="1"/>
  <c r="W5386" i="1" a="1"/>
  <c r="W5386" i="1" s="1"/>
  <c r="W5387" i="1" a="1"/>
  <c r="W5387" i="1" s="1"/>
  <c r="W5388" i="1" a="1"/>
  <c r="W5388" i="1" s="1"/>
  <c r="W5389" i="1" a="1"/>
  <c r="W5389" i="1" s="1"/>
  <c r="W5390" i="1" a="1"/>
  <c r="W5390" i="1" s="1"/>
  <c r="W5391" i="1" a="1"/>
  <c r="W5391" i="1" s="1"/>
  <c r="W5392" i="1" a="1"/>
  <c r="W5392" i="1" s="1"/>
  <c r="W5393" i="1" a="1"/>
  <c r="W5393" i="1" s="1"/>
  <c r="W5394" i="1" a="1"/>
  <c r="W5394" i="1" s="1"/>
  <c r="W5395" i="1" a="1"/>
  <c r="W5395" i="1" s="1"/>
  <c r="W5396" i="1" a="1"/>
  <c r="W5396" i="1" s="1"/>
  <c r="W5397" i="1" a="1"/>
  <c r="W5397" i="1" s="1"/>
  <c r="W5398" i="1" a="1"/>
  <c r="W5398" i="1" s="1"/>
  <c r="W5399" i="1" a="1"/>
  <c r="W5399" i="1" s="1"/>
  <c r="W5400" i="1" a="1"/>
  <c r="W5400" i="1" s="1"/>
  <c r="W5401" i="1" a="1"/>
  <c r="W5401" i="1" s="1"/>
  <c r="W5402" i="1" a="1"/>
  <c r="W5402" i="1" s="1"/>
  <c r="W5403" i="1" a="1"/>
  <c r="W5403" i="1" s="1"/>
  <c r="W5404" i="1" a="1"/>
  <c r="W5404" i="1" s="1"/>
  <c r="W5405" i="1" a="1"/>
  <c r="W5405" i="1" s="1"/>
  <c r="W5406" i="1" a="1"/>
  <c r="W5406" i="1" s="1"/>
  <c r="W5407" i="1" a="1"/>
  <c r="W5407" i="1" s="1"/>
  <c r="W5408" i="1" a="1"/>
  <c r="W5408" i="1" s="1"/>
  <c r="W5409" i="1" a="1"/>
  <c r="W5409" i="1" s="1"/>
  <c r="W5410" i="1" a="1"/>
  <c r="W5410" i="1" s="1"/>
  <c r="W5411" i="1" a="1"/>
  <c r="W5411" i="1" s="1"/>
  <c r="W5412" i="1" a="1"/>
  <c r="W5412" i="1" s="1"/>
  <c r="W5413" i="1" a="1"/>
  <c r="W5413" i="1" s="1"/>
  <c r="W5414" i="1" a="1"/>
  <c r="W5414" i="1" s="1"/>
  <c r="W5415" i="1" a="1"/>
  <c r="W5415" i="1" s="1"/>
  <c r="W5416" i="1" a="1"/>
  <c r="W5416" i="1" s="1"/>
  <c r="W5417" i="1" a="1"/>
  <c r="W5417" i="1" s="1"/>
  <c r="W5418" i="1" a="1"/>
  <c r="W5418" i="1" s="1"/>
  <c r="W5419" i="1" a="1"/>
  <c r="W5419" i="1" s="1"/>
  <c r="W5420" i="1" a="1"/>
  <c r="W5420" i="1" s="1"/>
  <c r="W5421" i="1" a="1"/>
  <c r="W5421" i="1" s="1"/>
  <c r="W5422" i="1" a="1"/>
  <c r="W5422" i="1" s="1"/>
  <c r="W5423" i="1" a="1"/>
  <c r="W5423" i="1" s="1"/>
  <c r="W5424" i="1" a="1"/>
  <c r="W5424" i="1" s="1"/>
  <c r="W5425" i="1" a="1"/>
  <c r="W5425" i="1" s="1"/>
  <c r="W5426" i="1" a="1"/>
  <c r="W5426" i="1" s="1"/>
  <c r="W5427" i="1" a="1"/>
  <c r="W5427" i="1" s="1"/>
  <c r="W5428" i="1" a="1"/>
  <c r="W5428" i="1" s="1"/>
  <c r="W5429" i="1" a="1"/>
  <c r="W5429" i="1" s="1"/>
  <c r="W5430" i="1" a="1"/>
  <c r="W5430" i="1" s="1"/>
  <c r="W5431" i="1" a="1"/>
  <c r="W5431" i="1" s="1"/>
  <c r="W5432" i="1" a="1"/>
  <c r="W5432" i="1" s="1"/>
  <c r="W5433" i="1" a="1"/>
  <c r="W5433" i="1" s="1"/>
  <c r="W5434" i="1" a="1"/>
  <c r="W5434" i="1" s="1"/>
  <c r="W5435" i="1" a="1"/>
  <c r="W5435" i="1" s="1"/>
  <c r="W5436" i="1" a="1"/>
  <c r="W5436" i="1" s="1"/>
  <c r="W5437" i="1" a="1"/>
  <c r="W5437" i="1" s="1"/>
  <c r="W5438" i="1" a="1"/>
  <c r="W5438" i="1" s="1"/>
  <c r="W5439" i="1" a="1"/>
  <c r="W5439" i="1" s="1"/>
  <c r="W5440" i="1" a="1"/>
  <c r="W5440" i="1" s="1"/>
  <c r="W5441" i="1" a="1"/>
  <c r="W5441" i="1" s="1"/>
  <c r="W5442" i="1" a="1"/>
  <c r="W5442" i="1" s="1"/>
  <c r="W5443" i="1" a="1"/>
  <c r="W5443" i="1" s="1"/>
  <c r="W5444" i="1" a="1"/>
  <c r="W5444" i="1" s="1"/>
  <c r="W5445" i="1" a="1"/>
  <c r="W5445" i="1" s="1"/>
  <c r="W5446" i="1" a="1"/>
  <c r="W5446" i="1" s="1"/>
  <c r="W5447" i="1" a="1"/>
  <c r="W5447" i="1" s="1"/>
  <c r="W5448" i="1" a="1"/>
  <c r="W5448" i="1" s="1"/>
  <c r="W5449" i="1" a="1"/>
  <c r="W5449" i="1" s="1"/>
  <c r="W5450" i="1" a="1"/>
  <c r="W5450" i="1" s="1"/>
  <c r="W5451" i="1" a="1"/>
  <c r="W5451" i="1" s="1"/>
  <c r="W5452" i="1" a="1"/>
  <c r="W5452" i="1" s="1"/>
  <c r="W5453" i="1" a="1"/>
  <c r="W5453" i="1" s="1"/>
  <c r="W5454" i="1" a="1"/>
  <c r="W5454" i="1" s="1"/>
  <c r="W5455" i="1" a="1"/>
  <c r="W5455" i="1" s="1"/>
  <c r="W5456" i="1" a="1"/>
  <c r="W5456" i="1" s="1"/>
  <c r="W5457" i="1" a="1"/>
  <c r="W5457" i="1" s="1"/>
  <c r="W5458" i="1" a="1"/>
  <c r="W5458" i="1" s="1"/>
  <c r="W5459" i="1" a="1"/>
  <c r="W5459" i="1" s="1"/>
  <c r="W5460" i="1" a="1"/>
  <c r="W5460" i="1" s="1"/>
  <c r="W5461" i="1" a="1"/>
  <c r="W5461" i="1" s="1"/>
  <c r="W5462" i="1" a="1"/>
  <c r="W5462" i="1" s="1"/>
  <c r="W5463" i="1" a="1"/>
  <c r="W5463" i="1" s="1"/>
  <c r="W5464" i="1" a="1"/>
  <c r="W5464" i="1" s="1"/>
  <c r="W5465" i="1" a="1"/>
  <c r="W5465" i="1" s="1"/>
  <c r="W5466" i="1" a="1"/>
  <c r="W5466" i="1" s="1"/>
  <c r="W5467" i="1" a="1"/>
  <c r="W5467" i="1" s="1"/>
  <c r="W5468" i="1" a="1"/>
  <c r="W5468" i="1" s="1"/>
  <c r="W5469" i="1" a="1"/>
  <c r="W5469" i="1" s="1"/>
  <c r="W5470" i="1" a="1"/>
  <c r="W5470" i="1" s="1"/>
  <c r="W5471" i="1" a="1"/>
  <c r="W5471" i="1" s="1"/>
  <c r="W5472" i="1" a="1"/>
  <c r="W5472" i="1" s="1"/>
  <c r="W5473" i="1" a="1"/>
  <c r="W5473" i="1" s="1"/>
  <c r="W5474" i="1" a="1"/>
  <c r="W5474" i="1" s="1"/>
  <c r="W5475" i="1" a="1"/>
  <c r="W5475" i="1" s="1"/>
  <c r="W5476" i="1" a="1"/>
  <c r="W5476" i="1" s="1"/>
  <c r="W5477" i="1" a="1"/>
  <c r="W5477" i="1" s="1"/>
  <c r="W5478" i="1" a="1"/>
  <c r="W5478" i="1" s="1"/>
  <c r="W5479" i="1" a="1"/>
  <c r="W5479" i="1" s="1"/>
  <c r="W5480" i="1" a="1"/>
  <c r="W5480" i="1" s="1"/>
  <c r="W5481" i="1" a="1"/>
  <c r="W5481" i="1" s="1"/>
  <c r="W5482" i="1" a="1"/>
  <c r="W5482" i="1" s="1"/>
  <c r="W5483" i="1" a="1"/>
  <c r="W5483" i="1" s="1"/>
  <c r="W5484" i="1" a="1"/>
  <c r="W5484" i="1" s="1"/>
  <c r="W5485" i="1" a="1"/>
  <c r="W5485" i="1" s="1"/>
  <c r="W5486" i="1" a="1"/>
  <c r="W5486" i="1" s="1"/>
  <c r="W5487" i="1" a="1"/>
  <c r="W5487" i="1" s="1"/>
  <c r="W5488" i="1" a="1"/>
  <c r="W5488" i="1" s="1"/>
  <c r="W5489" i="1" a="1"/>
  <c r="W5489" i="1" s="1"/>
  <c r="W5490" i="1" a="1"/>
  <c r="W5490" i="1" s="1"/>
  <c r="W5491" i="1" a="1"/>
  <c r="W5491" i="1" s="1"/>
  <c r="W5492" i="1" a="1"/>
  <c r="W5492" i="1" s="1"/>
  <c r="W5493" i="1" a="1"/>
  <c r="W5493" i="1" s="1"/>
  <c r="W5494" i="1" a="1"/>
  <c r="W5494" i="1" s="1"/>
  <c r="W5495" i="1" a="1"/>
  <c r="W5495" i="1" s="1"/>
  <c r="W5496" i="1" a="1"/>
  <c r="W5496" i="1" s="1"/>
  <c r="W5497" i="1" a="1"/>
  <c r="W5497" i="1" s="1"/>
  <c r="W5498" i="1" a="1"/>
  <c r="W5498" i="1" s="1"/>
  <c r="W5499" i="1" a="1"/>
  <c r="W5499" i="1" s="1"/>
  <c r="W5500" i="1" a="1"/>
  <c r="W5500" i="1" s="1"/>
  <c r="W5501" i="1" a="1"/>
  <c r="W5501" i="1" s="1"/>
  <c r="W5502" i="1" a="1"/>
  <c r="W5502" i="1" s="1"/>
  <c r="W5503" i="1" a="1"/>
  <c r="W5503" i="1" s="1"/>
  <c r="W5504" i="1" a="1"/>
  <c r="W5504" i="1" s="1"/>
  <c r="W5505" i="1" a="1"/>
  <c r="W5505" i="1" s="1"/>
  <c r="W5506" i="1" a="1"/>
  <c r="W5506" i="1" s="1"/>
  <c r="W5507" i="1" a="1"/>
  <c r="W5507" i="1" s="1"/>
  <c r="W5508" i="1" a="1"/>
  <c r="W5508" i="1" s="1"/>
  <c r="W5509" i="1" a="1"/>
  <c r="W5509" i="1" s="1"/>
  <c r="W5510" i="1" a="1"/>
  <c r="W5510" i="1" s="1"/>
  <c r="W5511" i="1" a="1"/>
  <c r="W5511" i="1" s="1"/>
  <c r="W5512" i="1" a="1"/>
  <c r="W5512" i="1" s="1"/>
  <c r="W5513" i="1" a="1"/>
  <c r="W5513" i="1" s="1"/>
  <c r="W5514" i="1" a="1"/>
  <c r="W5514" i="1" s="1"/>
  <c r="W5515" i="1" a="1"/>
  <c r="W5515" i="1" s="1"/>
  <c r="W5516" i="1" a="1"/>
  <c r="W5516" i="1" s="1"/>
  <c r="W5517" i="1" a="1"/>
  <c r="W5517" i="1" s="1"/>
  <c r="W5518" i="1" a="1"/>
  <c r="W5518" i="1" s="1"/>
  <c r="W5519" i="1" a="1"/>
  <c r="W5519" i="1" s="1"/>
  <c r="W5520" i="1" a="1"/>
  <c r="W5520" i="1" s="1"/>
  <c r="W5521" i="1" a="1"/>
  <c r="W5521" i="1" s="1"/>
  <c r="W5522" i="1" a="1"/>
  <c r="W5522" i="1" s="1"/>
  <c r="W5523" i="1" a="1"/>
  <c r="W5523" i="1" s="1"/>
  <c r="W5524" i="1" a="1"/>
  <c r="W5524" i="1" s="1"/>
  <c r="W5525" i="1" a="1"/>
  <c r="W5525" i="1" s="1"/>
  <c r="W5526" i="1" a="1"/>
  <c r="W5526" i="1" s="1"/>
  <c r="W5527" i="1" a="1"/>
  <c r="W5527" i="1" s="1"/>
  <c r="W5528" i="1" a="1"/>
  <c r="W5528" i="1" s="1"/>
  <c r="W5529" i="1" a="1"/>
  <c r="W5529" i="1" s="1"/>
  <c r="W5530" i="1" a="1"/>
  <c r="W5530" i="1" s="1"/>
  <c r="W5531" i="1" a="1"/>
  <c r="W5531" i="1" s="1"/>
  <c r="W5532" i="1" a="1"/>
  <c r="W5532" i="1" s="1"/>
  <c r="W5533" i="1" a="1"/>
  <c r="W5533" i="1" s="1"/>
  <c r="W5534" i="1" a="1"/>
  <c r="W5534" i="1" s="1"/>
  <c r="W5535" i="1" a="1"/>
  <c r="W5535" i="1" s="1"/>
  <c r="W5536" i="1" a="1"/>
  <c r="W5536" i="1" s="1"/>
  <c r="W5537" i="1" a="1"/>
  <c r="W5537" i="1" s="1"/>
  <c r="W5538" i="1" a="1"/>
  <c r="W5538" i="1" s="1"/>
  <c r="W5539" i="1" a="1"/>
  <c r="W5539" i="1" s="1"/>
  <c r="W5540" i="1" a="1"/>
  <c r="W5540" i="1" s="1"/>
  <c r="W5541" i="1" a="1"/>
  <c r="W5541" i="1" s="1"/>
  <c r="W5542" i="1" a="1"/>
  <c r="W5542" i="1" s="1"/>
  <c r="W5543" i="1" a="1"/>
  <c r="W5543" i="1" s="1"/>
  <c r="W5544" i="1" a="1"/>
  <c r="W5544" i="1" s="1"/>
  <c r="W5545" i="1" a="1"/>
  <c r="W5545" i="1" s="1"/>
  <c r="W5546" i="1" a="1"/>
  <c r="W5546" i="1" s="1"/>
  <c r="W5547" i="1" a="1"/>
  <c r="W5547" i="1" s="1"/>
  <c r="W5548" i="1" a="1"/>
  <c r="W5548" i="1" s="1"/>
  <c r="W5549" i="1" a="1"/>
  <c r="W5549" i="1" s="1"/>
  <c r="W5550" i="1" a="1"/>
  <c r="W5550" i="1" s="1"/>
  <c r="W5551" i="1" a="1"/>
  <c r="W5551" i="1" s="1"/>
  <c r="W5552" i="1" a="1"/>
  <c r="W5552" i="1" s="1"/>
  <c r="W5553" i="1" a="1"/>
  <c r="W5553" i="1" s="1"/>
  <c r="W5554" i="1" a="1"/>
  <c r="W5554" i="1" s="1"/>
  <c r="W5555" i="1" a="1"/>
  <c r="W5555" i="1" s="1"/>
  <c r="W5556" i="1" a="1"/>
  <c r="W5556" i="1" s="1"/>
  <c r="W5557" i="1" a="1"/>
  <c r="W5557" i="1" s="1"/>
  <c r="W5558" i="1" a="1"/>
  <c r="W5558" i="1" s="1"/>
  <c r="W5559" i="1" a="1"/>
  <c r="W5559" i="1" s="1"/>
  <c r="W5560" i="1" a="1"/>
  <c r="W5560" i="1" s="1"/>
  <c r="W5561" i="1" a="1"/>
  <c r="W5561" i="1" s="1"/>
  <c r="W5562" i="1" a="1"/>
  <c r="W5562" i="1" s="1"/>
  <c r="W5563" i="1" a="1"/>
  <c r="W5563" i="1" s="1"/>
  <c r="W5564" i="1" a="1"/>
  <c r="W5564" i="1" s="1"/>
  <c r="W5565" i="1" a="1"/>
  <c r="W5565" i="1" s="1"/>
  <c r="W5566" i="1" a="1"/>
  <c r="W5566" i="1" s="1"/>
  <c r="W5567" i="1" a="1"/>
  <c r="W5567" i="1" s="1"/>
  <c r="W5568" i="1" a="1"/>
  <c r="W5568" i="1" s="1"/>
  <c r="W5569" i="1" a="1"/>
  <c r="W5569" i="1" s="1"/>
  <c r="W5570" i="1" a="1"/>
  <c r="W5570" i="1" s="1"/>
  <c r="W5571" i="1" a="1"/>
  <c r="W5571" i="1" s="1"/>
  <c r="W5572" i="1" a="1"/>
  <c r="W5572" i="1" s="1"/>
  <c r="W5573" i="1" a="1"/>
  <c r="W5573" i="1" s="1"/>
  <c r="W5574" i="1" a="1"/>
  <c r="W5574" i="1" s="1"/>
  <c r="W5575" i="1" a="1"/>
  <c r="W5575" i="1" s="1"/>
  <c r="W5576" i="1" a="1"/>
  <c r="W5576" i="1" s="1"/>
  <c r="W5577" i="1" a="1"/>
  <c r="W5577" i="1" s="1"/>
  <c r="W5578" i="1" a="1"/>
  <c r="W5578" i="1" s="1"/>
  <c r="W5579" i="1" a="1"/>
  <c r="W5579" i="1" s="1"/>
  <c r="W5580" i="1" a="1"/>
  <c r="W5580" i="1" s="1"/>
  <c r="W5581" i="1" a="1"/>
  <c r="W5581" i="1" s="1"/>
  <c r="W5582" i="1" a="1"/>
  <c r="W5582" i="1" s="1"/>
  <c r="W5583" i="1" a="1"/>
  <c r="W5583" i="1" s="1"/>
  <c r="W5584" i="1" a="1"/>
  <c r="W5584" i="1" s="1"/>
  <c r="W5585" i="1" a="1"/>
  <c r="W5585" i="1" s="1"/>
  <c r="W5586" i="1" a="1"/>
  <c r="W5586" i="1" s="1"/>
  <c r="W5587" i="1" a="1"/>
  <c r="W5587" i="1" s="1"/>
  <c r="W5588" i="1" a="1"/>
  <c r="W5588" i="1" s="1"/>
  <c r="W5589" i="1" a="1"/>
  <c r="W5589" i="1" s="1"/>
  <c r="W5590" i="1" a="1"/>
  <c r="W5590" i="1" s="1"/>
  <c r="W5591" i="1" a="1"/>
  <c r="W5591" i="1" s="1"/>
  <c r="W5592" i="1" a="1"/>
  <c r="W5592" i="1" s="1"/>
  <c r="W5593" i="1" a="1"/>
  <c r="W5593" i="1" s="1"/>
  <c r="W5594" i="1" a="1"/>
  <c r="W5594" i="1" s="1"/>
  <c r="W5595" i="1" a="1"/>
  <c r="W5595" i="1" s="1"/>
  <c r="W5596" i="1" a="1"/>
  <c r="W5596" i="1" s="1"/>
  <c r="W5597" i="1" a="1"/>
  <c r="W5597" i="1" s="1"/>
  <c r="W5598" i="1" a="1"/>
  <c r="W5598" i="1" s="1"/>
  <c r="W5599" i="1" a="1"/>
  <c r="W5599" i="1" s="1"/>
  <c r="W5600" i="1" a="1"/>
  <c r="W5600" i="1" s="1"/>
  <c r="W5601" i="1" a="1"/>
  <c r="W5601" i="1" s="1"/>
  <c r="W5602" i="1" a="1"/>
  <c r="W5602" i="1" s="1"/>
  <c r="W5603" i="1" a="1"/>
  <c r="W5603" i="1" s="1"/>
  <c r="W5604" i="1" a="1"/>
  <c r="W5604" i="1" s="1"/>
  <c r="W5605" i="1" a="1"/>
  <c r="W5605" i="1" s="1"/>
  <c r="W5606" i="1" a="1"/>
  <c r="W5606" i="1" s="1"/>
  <c r="W5607" i="1" a="1"/>
  <c r="W5607" i="1" s="1"/>
  <c r="W5608" i="1" a="1"/>
  <c r="W5608" i="1" s="1"/>
  <c r="W5609" i="1" a="1"/>
  <c r="W5609" i="1" s="1"/>
  <c r="W5610" i="1" a="1"/>
  <c r="W5610" i="1" s="1"/>
  <c r="W5611" i="1" a="1"/>
  <c r="W5611" i="1" s="1"/>
  <c r="W5612" i="1" a="1"/>
  <c r="W5612" i="1" s="1"/>
  <c r="W5613" i="1" a="1"/>
  <c r="W5613" i="1" s="1"/>
  <c r="W5614" i="1" a="1"/>
  <c r="W5614" i="1" s="1"/>
  <c r="W5615" i="1" a="1"/>
  <c r="W5615" i="1" s="1"/>
  <c r="W5616" i="1" a="1"/>
  <c r="W5616" i="1" s="1"/>
  <c r="W5617" i="1" a="1"/>
  <c r="W5617" i="1" s="1"/>
  <c r="W5618" i="1" a="1"/>
  <c r="W5618" i="1" s="1"/>
  <c r="W5619" i="1" a="1"/>
  <c r="W5619" i="1" s="1"/>
  <c r="W5620" i="1" a="1"/>
  <c r="W5620" i="1" s="1"/>
  <c r="W5621" i="1" a="1"/>
  <c r="W5621" i="1" s="1"/>
  <c r="W5622" i="1" a="1"/>
  <c r="W5622" i="1" s="1"/>
  <c r="W5623" i="1" a="1"/>
  <c r="W5623" i="1" s="1"/>
  <c r="W5624" i="1" a="1"/>
  <c r="W5624" i="1" s="1"/>
  <c r="W5625" i="1" a="1"/>
  <c r="W5625" i="1" s="1"/>
  <c r="W5626" i="1" a="1"/>
  <c r="W5626" i="1" s="1"/>
  <c r="W5627" i="1" a="1"/>
  <c r="W5627" i="1" s="1"/>
  <c r="W5628" i="1" a="1"/>
  <c r="W5628" i="1" s="1"/>
  <c r="W5629" i="1" a="1"/>
  <c r="W5629" i="1" s="1"/>
  <c r="W5630" i="1" a="1"/>
  <c r="W5630" i="1" s="1"/>
  <c r="W5631" i="1" a="1"/>
  <c r="W5631" i="1" s="1"/>
  <c r="W5632" i="1" a="1"/>
  <c r="W5632" i="1" s="1"/>
  <c r="W5633" i="1" a="1"/>
  <c r="W5633" i="1" s="1"/>
  <c r="W5634" i="1" a="1"/>
  <c r="W5634" i="1" s="1"/>
  <c r="W5635" i="1" a="1"/>
  <c r="W5635" i="1" s="1"/>
  <c r="W5636" i="1" a="1"/>
  <c r="W5636" i="1" s="1"/>
  <c r="W5637" i="1" a="1"/>
  <c r="W5637" i="1" s="1"/>
  <c r="W5638" i="1" a="1"/>
  <c r="W5638" i="1" s="1"/>
  <c r="W5639" i="1" a="1"/>
  <c r="W5639" i="1" s="1"/>
  <c r="W5640" i="1" a="1"/>
  <c r="W5640" i="1" s="1"/>
  <c r="W5641" i="1" a="1"/>
  <c r="W5641" i="1" s="1"/>
  <c r="W5642" i="1" a="1"/>
  <c r="W5642" i="1" s="1"/>
  <c r="W5643" i="1" a="1"/>
  <c r="W5643" i="1" s="1"/>
  <c r="W5644" i="1" a="1"/>
  <c r="W5644" i="1" s="1"/>
  <c r="W5645" i="1" a="1"/>
  <c r="W5645" i="1" s="1"/>
  <c r="W5646" i="1" a="1"/>
  <c r="W5646" i="1" s="1"/>
  <c r="W5647" i="1" a="1"/>
  <c r="W5647" i="1" s="1"/>
  <c r="W5648" i="1" a="1"/>
  <c r="W5648" i="1" s="1"/>
  <c r="W5649" i="1" a="1"/>
  <c r="W5649" i="1" s="1"/>
  <c r="W5650" i="1" a="1"/>
  <c r="W5650" i="1" s="1"/>
  <c r="W5651" i="1" a="1"/>
  <c r="W5651" i="1" s="1"/>
  <c r="W5652" i="1" a="1"/>
  <c r="W5652" i="1" s="1"/>
  <c r="W5653" i="1" a="1"/>
  <c r="W5653" i="1" s="1"/>
  <c r="W5654" i="1" a="1"/>
  <c r="W5654" i="1" s="1"/>
  <c r="W5655" i="1" a="1"/>
  <c r="W5655" i="1" s="1"/>
  <c r="W5656" i="1" a="1"/>
  <c r="W5656" i="1" s="1"/>
  <c r="W5657" i="1" a="1"/>
  <c r="W5657" i="1" s="1"/>
  <c r="W5658" i="1" a="1"/>
  <c r="W5658" i="1" s="1"/>
  <c r="W5659" i="1" a="1"/>
  <c r="W5659" i="1" s="1"/>
  <c r="W5660" i="1" a="1"/>
  <c r="W5660" i="1" s="1"/>
  <c r="W5661" i="1" a="1"/>
  <c r="W5661" i="1" s="1"/>
  <c r="W5662" i="1" a="1"/>
  <c r="W5662" i="1" s="1"/>
  <c r="W5663" i="1" a="1"/>
  <c r="W5663" i="1" s="1"/>
  <c r="W5664" i="1" a="1"/>
  <c r="W5664" i="1" s="1"/>
  <c r="W5665" i="1" a="1"/>
  <c r="W5665" i="1" s="1"/>
  <c r="W5666" i="1" a="1"/>
  <c r="W5666" i="1" s="1"/>
  <c r="W5667" i="1" a="1"/>
  <c r="W5667" i="1" s="1"/>
  <c r="W5668" i="1" a="1"/>
  <c r="W5668" i="1" s="1"/>
  <c r="W5669" i="1" a="1"/>
  <c r="W5669" i="1" s="1"/>
  <c r="W5670" i="1" a="1"/>
  <c r="W5670" i="1" s="1"/>
  <c r="W5671" i="1" a="1"/>
  <c r="W5671" i="1" s="1"/>
  <c r="W5672" i="1" a="1"/>
  <c r="W5672" i="1" s="1"/>
  <c r="W5673" i="1" a="1"/>
  <c r="W5673" i="1" s="1"/>
  <c r="W5674" i="1" a="1"/>
  <c r="W5674" i="1" s="1"/>
  <c r="W5675" i="1" a="1"/>
  <c r="W5675" i="1" s="1"/>
  <c r="W5676" i="1" a="1"/>
  <c r="W5676" i="1" s="1"/>
  <c r="W5677" i="1" a="1"/>
  <c r="W5677" i="1" s="1"/>
  <c r="W5678" i="1" a="1"/>
  <c r="W5678" i="1" s="1"/>
  <c r="W5679" i="1" a="1"/>
  <c r="W5679" i="1" s="1"/>
  <c r="W5680" i="1" a="1"/>
  <c r="W5680" i="1" s="1"/>
  <c r="W5681" i="1" a="1"/>
  <c r="W5681" i="1" s="1"/>
  <c r="W5682" i="1" a="1"/>
  <c r="W5682" i="1" s="1"/>
  <c r="W5683" i="1" a="1"/>
  <c r="W5683" i="1" s="1"/>
  <c r="W5684" i="1" a="1"/>
  <c r="W5684" i="1" s="1"/>
  <c r="W5685" i="1" a="1"/>
  <c r="W5685" i="1" s="1"/>
  <c r="W5686" i="1" a="1"/>
  <c r="W5686" i="1" s="1"/>
  <c r="W5687" i="1" a="1"/>
  <c r="W5687" i="1" s="1"/>
  <c r="W5688" i="1" a="1"/>
  <c r="W5688" i="1" s="1"/>
  <c r="W5689" i="1" a="1"/>
  <c r="W5689" i="1" s="1"/>
  <c r="W5690" i="1" a="1"/>
  <c r="W5690" i="1" s="1"/>
  <c r="W5691" i="1" a="1"/>
  <c r="W5691" i="1" s="1"/>
  <c r="W5692" i="1" a="1"/>
  <c r="W5692" i="1" s="1"/>
  <c r="W5693" i="1" a="1"/>
  <c r="W5693" i="1" s="1"/>
  <c r="W5694" i="1" a="1"/>
  <c r="W5694" i="1" s="1"/>
  <c r="W5695" i="1" a="1"/>
  <c r="W5695" i="1" s="1"/>
  <c r="W5696" i="1" a="1"/>
  <c r="W5696" i="1" s="1"/>
  <c r="W5697" i="1" a="1"/>
  <c r="W5697" i="1" s="1"/>
  <c r="W5698" i="1" a="1"/>
  <c r="W5698" i="1" s="1"/>
  <c r="W5699" i="1" a="1"/>
  <c r="W5699" i="1" s="1"/>
  <c r="W5700" i="1" a="1"/>
  <c r="W5700" i="1" s="1"/>
  <c r="W5701" i="1" a="1"/>
  <c r="W5701" i="1" s="1"/>
  <c r="W5702" i="1" a="1"/>
  <c r="W5702" i="1" s="1"/>
  <c r="W5703" i="1" a="1"/>
  <c r="W5703" i="1" s="1"/>
  <c r="W5704" i="1" a="1"/>
  <c r="W5704" i="1" s="1"/>
  <c r="W5705" i="1" a="1"/>
  <c r="W5705" i="1" s="1"/>
  <c r="W5706" i="1" a="1"/>
  <c r="W5706" i="1" s="1"/>
  <c r="W5707" i="1" a="1"/>
  <c r="W5707" i="1" s="1"/>
  <c r="W5708" i="1" a="1"/>
  <c r="W5708" i="1" s="1"/>
  <c r="W5709" i="1" a="1"/>
  <c r="W5709" i="1" s="1"/>
  <c r="W5710" i="1" a="1"/>
  <c r="W5710" i="1" s="1"/>
  <c r="W5711" i="1" a="1"/>
  <c r="W5711" i="1" s="1"/>
  <c r="W5712" i="1" a="1"/>
  <c r="W5712" i="1" s="1"/>
  <c r="W5713" i="1" a="1"/>
  <c r="W5713" i="1" s="1"/>
  <c r="W5714" i="1" a="1"/>
  <c r="W5714" i="1" s="1"/>
  <c r="W5715" i="1" a="1"/>
  <c r="W5715" i="1" s="1"/>
  <c r="W5716" i="1" a="1"/>
  <c r="W5716" i="1" s="1"/>
  <c r="W5717" i="1" a="1"/>
  <c r="W5717" i="1" s="1"/>
  <c r="W5718" i="1" a="1"/>
  <c r="W5718" i="1" s="1"/>
  <c r="W5719" i="1" a="1"/>
  <c r="W5719" i="1" s="1"/>
  <c r="W5720" i="1" a="1"/>
  <c r="W5720" i="1" s="1"/>
  <c r="W5721" i="1" a="1"/>
  <c r="W5721" i="1" s="1"/>
  <c r="W5722" i="1" a="1"/>
  <c r="W5722" i="1" s="1"/>
  <c r="W5723" i="1" a="1"/>
  <c r="W5723" i="1" s="1"/>
  <c r="W5724" i="1" a="1"/>
  <c r="W5724" i="1" s="1"/>
  <c r="W5725" i="1" a="1"/>
  <c r="W5725" i="1" s="1"/>
  <c r="W5726" i="1" a="1"/>
  <c r="W5726" i="1" s="1"/>
  <c r="W5727" i="1" a="1"/>
  <c r="W5727" i="1" s="1"/>
  <c r="W5728" i="1" a="1"/>
  <c r="W5728" i="1" s="1"/>
  <c r="W5729" i="1" a="1"/>
  <c r="W5729" i="1" s="1"/>
  <c r="W5730" i="1" a="1"/>
  <c r="W5730" i="1" s="1"/>
  <c r="W5731" i="1" a="1"/>
  <c r="W5731" i="1" s="1"/>
  <c r="W5732" i="1" a="1"/>
  <c r="W5732" i="1" s="1"/>
  <c r="W5733" i="1" a="1"/>
  <c r="W5733" i="1" s="1"/>
  <c r="W5734" i="1" a="1"/>
  <c r="W5734" i="1" s="1"/>
  <c r="W5735" i="1" a="1"/>
  <c r="W5735" i="1" s="1"/>
  <c r="W5736" i="1" a="1"/>
  <c r="W5736" i="1" s="1"/>
  <c r="W5737" i="1" a="1"/>
  <c r="W5737" i="1" s="1"/>
  <c r="W5738" i="1" a="1"/>
  <c r="W5738" i="1" s="1"/>
  <c r="W5739" i="1" a="1"/>
  <c r="W5739" i="1" s="1"/>
  <c r="W5740" i="1" a="1"/>
  <c r="W5740" i="1" s="1"/>
  <c r="W5741" i="1" a="1"/>
  <c r="W5741" i="1" s="1"/>
  <c r="W5742" i="1" a="1"/>
  <c r="W5742" i="1" s="1"/>
  <c r="W5743" i="1" a="1"/>
  <c r="W5743" i="1" s="1"/>
  <c r="W5744" i="1" a="1"/>
  <c r="W5744" i="1" s="1"/>
  <c r="W5745" i="1" a="1"/>
  <c r="W5745" i="1" s="1"/>
  <c r="W5746" i="1" a="1"/>
  <c r="W5746" i="1" s="1"/>
  <c r="W5747" i="1" a="1"/>
  <c r="W5747" i="1" s="1"/>
  <c r="W5748" i="1" a="1"/>
  <c r="W5748" i="1" s="1"/>
  <c r="W5749" i="1" a="1"/>
  <c r="W5749" i="1" s="1"/>
  <c r="W5750" i="1" a="1"/>
  <c r="W5750" i="1" s="1"/>
  <c r="W5751" i="1" a="1"/>
  <c r="W5751" i="1" s="1"/>
  <c r="W5752" i="1" a="1"/>
  <c r="W5752" i="1" s="1"/>
  <c r="W5753" i="1" a="1"/>
  <c r="W5753" i="1" s="1"/>
  <c r="W5754" i="1" a="1"/>
  <c r="W5754" i="1" s="1"/>
  <c r="W5755" i="1" a="1"/>
  <c r="W5755" i="1" s="1"/>
  <c r="W5756" i="1" a="1"/>
  <c r="W5756" i="1" s="1"/>
  <c r="W5757" i="1" a="1"/>
  <c r="W5757" i="1" s="1"/>
  <c r="W5758" i="1" a="1"/>
  <c r="W5758" i="1" s="1"/>
  <c r="W5759" i="1" a="1"/>
  <c r="W5759" i="1" s="1"/>
  <c r="W5760" i="1" a="1"/>
  <c r="W5760" i="1" s="1"/>
  <c r="W5761" i="1" a="1"/>
  <c r="W5761" i="1" s="1"/>
  <c r="W5762" i="1" a="1"/>
  <c r="W5762" i="1" s="1"/>
  <c r="W5763" i="1" a="1"/>
  <c r="W5763" i="1" s="1"/>
  <c r="W5764" i="1" a="1"/>
  <c r="W5764" i="1" s="1"/>
  <c r="W5765" i="1" a="1"/>
  <c r="W5765" i="1" s="1"/>
  <c r="W5766" i="1" a="1"/>
  <c r="W5766" i="1" s="1"/>
  <c r="W5767" i="1" a="1"/>
  <c r="W5767" i="1" s="1"/>
  <c r="W5768" i="1" a="1"/>
  <c r="W5768" i="1" s="1"/>
  <c r="W5769" i="1" a="1"/>
  <c r="W5769" i="1" s="1"/>
  <c r="W5770" i="1" a="1"/>
  <c r="W5770" i="1" s="1"/>
  <c r="W5771" i="1" a="1"/>
  <c r="W5771" i="1" s="1"/>
  <c r="W5772" i="1" a="1"/>
  <c r="W5772" i="1" s="1"/>
  <c r="W5773" i="1" a="1"/>
  <c r="W5773" i="1" s="1"/>
  <c r="W5774" i="1" a="1"/>
  <c r="W5774" i="1" s="1"/>
  <c r="W5775" i="1" a="1"/>
  <c r="W5775" i="1" s="1"/>
  <c r="W5776" i="1" a="1"/>
  <c r="W5776" i="1" s="1"/>
  <c r="W5777" i="1" a="1"/>
  <c r="W5777" i="1" s="1"/>
  <c r="W5778" i="1" a="1"/>
  <c r="W5778" i="1" s="1"/>
  <c r="W5779" i="1" a="1"/>
  <c r="W5779" i="1" s="1"/>
  <c r="W5780" i="1" a="1"/>
  <c r="W5780" i="1" s="1"/>
  <c r="W5781" i="1" a="1"/>
  <c r="W5781" i="1" s="1"/>
  <c r="W5782" i="1" a="1"/>
  <c r="W5782" i="1" s="1"/>
  <c r="W5783" i="1" a="1"/>
  <c r="W5783" i="1" s="1"/>
  <c r="W5784" i="1" a="1"/>
  <c r="W5784" i="1" s="1"/>
  <c r="W5785" i="1" a="1"/>
  <c r="W5785" i="1" s="1"/>
  <c r="W5786" i="1" a="1"/>
  <c r="W5786" i="1" s="1"/>
  <c r="W5787" i="1" a="1"/>
  <c r="W5787" i="1" s="1"/>
  <c r="W5788" i="1" a="1"/>
  <c r="W5788" i="1" s="1"/>
  <c r="W5789" i="1" a="1"/>
  <c r="W5789" i="1" s="1"/>
  <c r="W5790" i="1" a="1"/>
  <c r="W5790" i="1" s="1"/>
  <c r="W5791" i="1" a="1"/>
  <c r="W5791" i="1" s="1"/>
  <c r="W5792" i="1" a="1"/>
  <c r="W5792" i="1" s="1"/>
  <c r="W5793" i="1" a="1"/>
  <c r="W5793" i="1" s="1"/>
  <c r="W5794" i="1" a="1"/>
  <c r="W5794" i="1" s="1"/>
  <c r="W5795" i="1" a="1"/>
  <c r="W5795" i="1" s="1"/>
  <c r="W5796" i="1" a="1"/>
  <c r="W5796" i="1" s="1"/>
  <c r="W5797" i="1" a="1"/>
  <c r="W5797" i="1" s="1"/>
  <c r="W5798" i="1" a="1"/>
  <c r="W5798" i="1" s="1"/>
  <c r="W5799" i="1" a="1"/>
  <c r="W5799" i="1" s="1"/>
  <c r="W5800" i="1" a="1"/>
  <c r="W5800" i="1" s="1"/>
  <c r="W5801" i="1" a="1"/>
  <c r="W5801" i="1" s="1"/>
  <c r="W5802" i="1" a="1"/>
  <c r="W5802" i="1" s="1"/>
  <c r="W5803" i="1" a="1"/>
  <c r="W5803" i="1" s="1"/>
  <c r="W5804" i="1" a="1"/>
  <c r="W5804" i="1" s="1"/>
  <c r="W5805" i="1" a="1"/>
  <c r="W5805" i="1" s="1"/>
  <c r="W5806" i="1" a="1"/>
  <c r="W5806" i="1" s="1"/>
  <c r="W5807" i="1" a="1"/>
  <c r="W5807" i="1" s="1"/>
  <c r="W5808" i="1" a="1"/>
  <c r="W5808" i="1" s="1"/>
  <c r="W5809" i="1" a="1"/>
  <c r="W5809" i="1" s="1"/>
  <c r="W5810" i="1" a="1"/>
  <c r="W5810" i="1" s="1"/>
  <c r="W5811" i="1" a="1"/>
  <c r="W5811" i="1" s="1"/>
  <c r="W5812" i="1" a="1"/>
  <c r="W5812" i="1" s="1"/>
  <c r="W5813" i="1" a="1"/>
  <c r="W5813" i="1" s="1"/>
  <c r="W5814" i="1" a="1"/>
  <c r="W5814" i="1" s="1"/>
  <c r="W5815" i="1" a="1"/>
  <c r="W5815" i="1" s="1"/>
  <c r="W5816" i="1" a="1"/>
  <c r="W5816" i="1" s="1"/>
  <c r="W5817" i="1" a="1"/>
  <c r="W5817" i="1" s="1"/>
  <c r="W5818" i="1" a="1"/>
  <c r="W5818" i="1" s="1"/>
  <c r="W5819" i="1" a="1"/>
  <c r="W5819" i="1" s="1"/>
  <c r="W5820" i="1" a="1"/>
  <c r="W5820" i="1" s="1"/>
  <c r="W5821" i="1" a="1"/>
  <c r="W5821" i="1" s="1"/>
  <c r="W5822" i="1" a="1"/>
  <c r="W5822" i="1" s="1"/>
  <c r="W5823" i="1" a="1"/>
  <c r="W5823" i="1" s="1"/>
  <c r="W5824" i="1" a="1"/>
  <c r="W5824" i="1" s="1"/>
  <c r="W5825" i="1" a="1"/>
  <c r="W5825" i="1" s="1"/>
  <c r="W5826" i="1" a="1"/>
  <c r="W5826" i="1" s="1"/>
  <c r="W5827" i="1" a="1"/>
  <c r="W5827" i="1" s="1"/>
  <c r="W5828" i="1" a="1"/>
  <c r="W5828" i="1" s="1"/>
  <c r="W5829" i="1" a="1"/>
  <c r="W5829" i="1" s="1"/>
  <c r="W5830" i="1" a="1"/>
  <c r="W5830" i="1" s="1"/>
  <c r="W5831" i="1" a="1"/>
  <c r="W5831" i="1" s="1"/>
  <c r="W5832" i="1" a="1"/>
  <c r="W5832" i="1" s="1"/>
  <c r="W5833" i="1" a="1"/>
  <c r="W5833" i="1" s="1"/>
  <c r="W5834" i="1" a="1"/>
  <c r="W5834" i="1" s="1"/>
  <c r="W5835" i="1" a="1"/>
  <c r="W5835" i="1" s="1"/>
  <c r="W5836" i="1" a="1"/>
  <c r="W5836" i="1" s="1"/>
  <c r="W5837" i="1" a="1"/>
  <c r="W5837" i="1" s="1"/>
  <c r="W5838" i="1" a="1"/>
  <c r="W5838" i="1" s="1"/>
  <c r="W5839" i="1" a="1"/>
  <c r="W5839" i="1" s="1"/>
  <c r="W5840" i="1" a="1"/>
  <c r="W5840" i="1" s="1"/>
  <c r="W5841" i="1" a="1"/>
  <c r="W5841" i="1" s="1"/>
  <c r="W5842" i="1" a="1"/>
  <c r="W5842" i="1" s="1"/>
  <c r="W5843" i="1" a="1"/>
  <c r="W5843" i="1" s="1"/>
  <c r="W5844" i="1" a="1"/>
  <c r="W5844" i="1" s="1"/>
  <c r="W5845" i="1" a="1"/>
  <c r="W5845" i="1" s="1"/>
  <c r="W5846" i="1" a="1"/>
  <c r="W5846" i="1" s="1"/>
  <c r="W5847" i="1" a="1"/>
  <c r="W5847" i="1" s="1"/>
  <c r="W5848" i="1" a="1"/>
  <c r="W5848" i="1" s="1"/>
  <c r="W5849" i="1" a="1"/>
  <c r="W5849" i="1" s="1"/>
  <c r="W5850" i="1" a="1"/>
  <c r="W5850" i="1" s="1"/>
  <c r="W5851" i="1" a="1"/>
  <c r="W5851" i="1" s="1"/>
  <c r="W5852" i="1" a="1"/>
  <c r="W5852" i="1" s="1"/>
  <c r="W5853" i="1" a="1"/>
  <c r="W5853" i="1" s="1"/>
  <c r="W5854" i="1" a="1"/>
  <c r="W5854" i="1" s="1"/>
  <c r="W5855" i="1" a="1"/>
  <c r="W5855" i="1" s="1"/>
  <c r="W5856" i="1" a="1"/>
  <c r="W5856" i="1" s="1"/>
  <c r="W5857" i="1" a="1"/>
  <c r="W5857" i="1" s="1"/>
  <c r="W5858" i="1" a="1"/>
  <c r="W5858" i="1" s="1"/>
  <c r="W5859" i="1" a="1"/>
  <c r="W5859" i="1" s="1"/>
  <c r="W5860" i="1" a="1"/>
  <c r="W5860" i="1" s="1"/>
  <c r="W5861" i="1" a="1"/>
  <c r="W5861" i="1" s="1"/>
  <c r="W5862" i="1" a="1"/>
  <c r="W5862" i="1" s="1"/>
  <c r="W5863" i="1" a="1"/>
  <c r="W5863" i="1" s="1"/>
  <c r="W5864" i="1" a="1"/>
  <c r="W5864" i="1" s="1"/>
  <c r="W5865" i="1" a="1"/>
  <c r="W5865" i="1" s="1"/>
  <c r="W5866" i="1" a="1"/>
  <c r="W5866" i="1" s="1"/>
  <c r="W5867" i="1" a="1"/>
  <c r="W5867" i="1" s="1"/>
  <c r="W5868" i="1" a="1"/>
  <c r="W5868" i="1" s="1"/>
  <c r="W5869" i="1" a="1"/>
  <c r="W5869" i="1" s="1"/>
  <c r="W5870" i="1" a="1"/>
  <c r="W5870" i="1" s="1"/>
  <c r="W5871" i="1" a="1"/>
  <c r="W5871" i="1" s="1"/>
  <c r="W5872" i="1" a="1"/>
  <c r="W5872" i="1" s="1"/>
  <c r="W5873" i="1" a="1"/>
  <c r="W5873" i="1" s="1"/>
  <c r="W5874" i="1" a="1"/>
  <c r="W5874" i="1" s="1"/>
  <c r="W5875" i="1" a="1"/>
  <c r="W5875" i="1" s="1"/>
  <c r="W5876" i="1" a="1"/>
  <c r="W5876" i="1" s="1"/>
  <c r="W5877" i="1" a="1"/>
  <c r="W5877" i="1" s="1"/>
  <c r="W5878" i="1" a="1"/>
  <c r="W5878" i="1" s="1"/>
  <c r="W5879" i="1" a="1"/>
  <c r="W5879" i="1" s="1"/>
  <c r="W5880" i="1" a="1"/>
  <c r="W5880" i="1" s="1"/>
  <c r="W5881" i="1" a="1"/>
  <c r="W5881" i="1" s="1"/>
  <c r="W5882" i="1" a="1"/>
  <c r="W5882" i="1" s="1"/>
  <c r="W5883" i="1" a="1"/>
  <c r="W5883" i="1" s="1"/>
  <c r="W5884" i="1" a="1"/>
  <c r="W5884" i="1" s="1"/>
  <c r="W5885" i="1" a="1"/>
  <c r="W5885" i="1" s="1"/>
  <c r="W5886" i="1" a="1"/>
  <c r="W5886" i="1" s="1"/>
  <c r="W5887" i="1" a="1"/>
  <c r="W5887" i="1" s="1"/>
  <c r="W5888" i="1" a="1"/>
  <c r="W5888" i="1" s="1"/>
  <c r="W5889" i="1" a="1"/>
  <c r="W5889" i="1" s="1"/>
  <c r="W5890" i="1" a="1"/>
  <c r="W5890" i="1" s="1"/>
  <c r="W5891" i="1" a="1"/>
  <c r="W5891" i="1" s="1"/>
  <c r="W5892" i="1" a="1"/>
  <c r="W5892" i="1" s="1"/>
  <c r="W5893" i="1" a="1"/>
  <c r="W5893" i="1" s="1"/>
  <c r="W5894" i="1" a="1"/>
  <c r="W5894" i="1" s="1"/>
  <c r="W5895" i="1" a="1"/>
  <c r="W5895" i="1" s="1"/>
  <c r="W5896" i="1" a="1"/>
  <c r="W5896" i="1" s="1"/>
  <c r="W5897" i="1" a="1"/>
  <c r="W5897" i="1" s="1"/>
  <c r="W5898" i="1" a="1"/>
  <c r="W5898" i="1" s="1"/>
  <c r="W5899" i="1" a="1"/>
  <c r="W5899" i="1" s="1"/>
  <c r="W5900" i="1" a="1"/>
  <c r="W5900" i="1" s="1"/>
  <c r="W5901" i="1" a="1"/>
  <c r="W5901" i="1" s="1"/>
  <c r="W5902" i="1" a="1"/>
  <c r="W5902" i="1" s="1"/>
  <c r="W5903" i="1" a="1"/>
  <c r="W5903" i="1" s="1"/>
  <c r="W5904" i="1" a="1"/>
  <c r="W5904" i="1" s="1"/>
  <c r="W5905" i="1" a="1"/>
  <c r="W5905" i="1" s="1"/>
  <c r="W5906" i="1" a="1"/>
  <c r="W5906" i="1" s="1"/>
  <c r="W5907" i="1" a="1"/>
  <c r="W5907" i="1" s="1"/>
  <c r="W5908" i="1" a="1"/>
  <c r="W5908" i="1" s="1"/>
  <c r="W5909" i="1" a="1"/>
  <c r="W5909" i="1" s="1"/>
  <c r="W5910" i="1" a="1"/>
  <c r="W5910" i="1" s="1"/>
  <c r="W5911" i="1" a="1"/>
  <c r="W5911" i="1" s="1"/>
  <c r="W5912" i="1" a="1"/>
  <c r="W5912" i="1" s="1"/>
  <c r="W5913" i="1" a="1"/>
  <c r="W5913" i="1" s="1"/>
  <c r="W5914" i="1" a="1"/>
  <c r="W5914" i="1" s="1"/>
  <c r="W5915" i="1" a="1"/>
  <c r="W5915" i="1" s="1"/>
  <c r="W5916" i="1" a="1"/>
  <c r="W5916" i="1" s="1"/>
  <c r="W5917" i="1" a="1"/>
  <c r="W5917" i="1" s="1"/>
  <c r="W5918" i="1" a="1"/>
  <c r="W5918" i="1" s="1"/>
  <c r="W5919" i="1" a="1"/>
  <c r="W5919" i="1" s="1"/>
  <c r="W5920" i="1" a="1"/>
  <c r="W5920" i="1" s="1"/>
  <c r="W5921" i="1" a="1"/>
  <c r="W5921" i="1" s="1"/>
  <c r="W5922" i="1" a="1"/>
  <c r="W5922" i="1" s="1"/>
  <c r="W5923" i="1" a="1"/>
  <c r="W5923" i="1" s="1"/>
  <c r="W5924" i="1" a="1"/>
  <c r="W5924" i="1" s="1"/>
  <c r="W5925" i="1" a="1"/>
  <c r="W5925" i="1" s="1"/>
  <c r="W5926" i="1" a="1"/>
  <c r="W5926" i="1" s="1"/>
  <c r="W5927" i="1" a="1"/>
  <c r="W5927" i="1" s="1"/>
  <c r="W5928" i="1" a="1"/>
  <c r="W5928" i="1" s="1"/>
  <c r="W5929" i="1" a="1"/>
  <c r="W5929" i="1" s="1"/>
  <c r="W5930" i="1" a="1"/>
  <c r="W5930" i="1" s="1"/>
  <c r="W5931" i="1" a="1"/>
  <c r="W5931" i="1" s="1"/>
  <c r="W5932" i="1" a="1"/>
  <c r="W5932" i="1" s="1"/>
  <c r="W5933" i="1" a="1"/>
  <c r="W5933" i="1" s="1"/>
  <c r="W5934" i="1" a="1"/>
  <c r="W5934" i="1" s="1"/>
  <c r="W5935" i="1" a="1"/>
  <c r="W5935" i="1" s="1"/>
  <c r="W5936" i="1" a="1"/>
  <c r="W5936" i="1" s="1"/>
  <c r="W5937" i="1" a="1"/>
  <c r="W5937" i="1" s="1"/>
  <c r="W5938" i="1" a="1"/>
  <c r="W5938" i="1" s="1"/>
  <c r="W5939" i="1" a="1"/>
  <c r="W5939" i="1" s="1"/>
  <c r="W5940" i="1" a="1"/>
  <c r="W5940" i="1" s="1"/>
  <c r="W5941" i="1" a="1"/>
  <c r="W5941" i="1" s="1"/>
  <c r="W5942" i="1" a="1"/>
  <c r="W5942" i="1" s="1"/>
  <c r="W5943" i="1" a="1"/>
  <c r="W5943" i="1" s="1"/>
  <c r="W5944" i="1" a="1"/>
  <c r="W5944" i="1" s="1"/>
  <c r="W5945" i="1" a="1"/>
  <c r="W5945" i="1" s="1"/>
  <c r="W5946" i="1" a="1"/>
  <c r="W5946" i="1" s="1"/>
  <c r="W5947" i="1" a="1"/>
  <c r="W5947" i="1" s="1"/>
  <c r="W5948" i="1" a="1"/>
  <c r="W5948" i="1" s="1"/>
  <c r="W5949" i="1" a="1"/>
  <c r="W5949" i="1" s="1"/>
  <c r="W5950" i="1" a="1"/>
  <c r="W5950" i="1" s="1"/>
  <c r="W5951" i="1" a="1"/>
  <c r="W5951" i="1" s="1"/>
  <c r="W5952" i="1" a="1"/>
  <c r="W5952" i="1" s="1"/>
  <c r="W5953" i="1" a="1"/>
  <c r="W5953" i="1" s="1"/>
  <c r="W5954" i="1" a="1"/>
  <c r="W5954" i="1" s="1"/>
  <c r="W5955" i="1" a="1"/>
  <c r="W5955" i="1" s="1"/>
  <c r="W5956" i="1" a="1"/>
  <c r="W5956" i="1" s="1"/>
  <c r="W5957" i="1" a="1"/>
  <c r="W5957" i="1" s="1"/>
  <c r="W5958" i="1" a="1"/>
  <c r="W5958" i="1" s="1"/>
  <c r="W5959" i="1" a="1"/>
  <c r="W5959" i="1" s="1"/>
  <c r="W5960" i="1" a="1"/>
  <c r="W5960" i="1" s="1"/>
  <c r="W5961" i="1" a="1"/>
  <c r="W5961" i="1" s="1"/>
  <c r="W5962" i="1" a="1"/>
  <c r="W5962" i="1" s="1"/>
  <c r="W5963" i="1" a="1"/>
  <c r="W5963" i="1" s="1"/>
  <c r="W5964" i="1" a="1"/>
  <c r="W5964" i="1" s="1"/>
  <c r="W5965" i="1" a="1"/>
  <c r="W5965" i="1" s="1"/>
  <c r="W5966" i="1" a="1"/>
  <c r="W5966" i="1" s="1"/>
  <c r="W5967" i="1" a="1"/>
  <c r="W5967" i="1" s="1"/>
  <c r="W5968" i="1" a="1"/>
  <c r="W5968" i="1" s="1"/>
  <c r="W5969" i="1" a="1"/>
  <c r="W5969" i="1" s="1"/>
  <c r="W5970" i="1" a="1"/>
  <c r="W5970" i="1" s="1"/>
  <c r="W5971" i="1" a="1"/>
  <c r="W5971" i="1" s="1"/>
  <c r="W5972" i="1" a="1"/>
  <c r="W5972" i="1" s="1"/>
  <c r="W5973" i="1" a="1"/>
  <c r="W5973" i="1" s="1"/>
  <c r="W5974" i="1" a="1"/>
  <c r="W5974" i="1" s="1"/>
  <c r="W5975" i="1" a="1"/>
  <c r="W5975" i="1" s="1"/>
  <c r="W5976" i="1" a="1"/>
  <c r="W5976" i="1" s="1"/>
  <c r="W5977" i="1" a="1"/>
  <c r="W5977" i="1" s="1"/>
  <c r="W5978" i="1" a="1"/>
  <c r="W5978" i="1" s="1"/>
  <c r="W5979" i="1" a="1"/>
  <c r="W5979" i="1" s="1"/>
  <c r="W5980" i="1" a="1"/>
  <c r="W5980" i="1" s="1"/>
  <c r="W5981" i="1" a="1"/>
  <c r="W5981" i="1" s="1"/>
  <c r="W5982" i="1" a="1"/>
  <c r="W5982" i="1" s="1"/>
  <c r="W5983" i="1" a="1"/>
  <c r="W5983" i="1" s="1"/>
  <c r="W5984" i="1" a="1"/>
  <c r="W5984" i="1" s="1"/>
  <c r="W5985" i="1" a="1"/>
  <c r="W5985" i="1" s="1"/>
  <c r="W5986" i="1" a="1"/>
  <c r="W5986" i="1" s="1"/>
  <c r="W5987" i="1" a="1"/>
  <c r="W5987" i="1" s="1"/>
  <c r="W5988" i="1" a="1"/>
  <c r="W5988" i="1" s="1"/>
  <c r="W5989" i="1" a="1"/>
  <c r="W5989" i="1" s="1"/>
  <c r="W5990" i="1" a="1"/>
  <c r="W5990" i="1" s="1"/>
  <c r="W5991" i="1" a="1"/>
  <c r="W5991" i="1" s="1"/>
  <c r="W5992" i="1" a="1"/>
  <c r="W5992" i="1" s="1"/>
  <c r="W5993" i="1" a="1"/>
  <c r="W5993" i="1" s="1"/>
  <c r="W5994" i="1" a="1"/>
  <c r="W5994" i="1" s="1"/>
  <c r="W5995" i="1" a="1"/>
  <c r="W5995" i="1" s="1"/>
  <c r="W5996" i="1" a="1"/>
  <c r="W5996" i="1" s="1"/>
  <c r="W5997" i="1" a="1"/>
  <c r="W5997" i="1" s="1"/>
  <c r="W5998" i="1" a="1"/>
  <c r="W5998" i="1" s="1"/>
  <c r="W5999" i="1" a="1"/>
  <c r="W5999" i="1" s="1"/>
  <c r="W6000" i="1" a="1"/>
  <c r="W6000" i="1" s="1"/>
  <c r="W6001" i="1" a="1"/>
  <c r="W6001" i="1" s="1"/>
  <c r="W2" i="1" a="1"/>
  <c r="W2" i="1" s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5003" i="1"/>
  <c r="Q5004" i="1"/>
  <c r="Q5005" i="1"/>
  <c r="Q5006" i="1"/>
  <c r="Q5007" i="1"/>
  <c r="Q5008" i="1"/>
  <c r="Q5009" i="1"/>
  <c r="Q5010" i="1"/>
  <c r="Q5011" i="1"/>
  <c r="Q5012" i="1"/>
  <c r="Q5013" i="1"/>
  <c r="Q5014" i="1"/>
  <c r="Q5015" i="1"/>
  <c r="Q5016" i="1"/>
  <c r="Q5017" i="1"/>
  <c r="Q5018" i="1"/>
  <c r="Q5019" i="1"/>
  <c r="Q5020" i="1"/>
  <c r="Q5021" i="1"/>
  <c r="Q5022" i="1"/>
  <c r="Q5023" i="1"/>
  <c r="Q5024" i="1"/>
  <c r="Q5025" i="1"/>
  <c r="Q5026" i="1"/>
  <c r="Q5027" i="1"/>
  <c r="Q5028" i="1"/>
  <c r="Q5029" i="1"/>
  <c r="Q5030" i="1"/>
  <c r="Q5031" i="1"/>
  <c r="Q5032" i="1"/>
  <c r="Q5033" i="1"/>
  <c r="Q5034" i="1"/>
  <c r="Q5035" i="1"/>
  <c r="Q5036" i="1"/>
  <c r="Q5037" i="1"/>
  <c r="Q5038" i="1"/>
  <c r="Q5039" i="1"/>
  <c r="Q5040" i="1"/>
  <c r="Q5041" i="1"/>
  <c r="Q5042" i="1"/>
  <c r="Q5043" i="1"/>
  <c r="Q5044" i="1"/>
  <c r="Q5045" i="1"/>
  <c r="Q5046" i="1"/>
  <c r="Q5047" i="1"/>
  <c r="Q5048" i="1"/>
  <c r="Q5049" i="1"/>
  <c r="Q5050" i="1"/>
  <c r="Q5051" i="1"/>
  <c r="Q5052" i="1"/>
  <c r="Q5053" i="1"/>
  <c r="Q5054" i="1"/>
  <c r="Q5055" i="1"/>
  <c r="Q5056" i="1"/>
  <c r="Q5057" i="1"/>
  <c r="Q5058" i="1"/>
  <c r="Q5059" i="1"/>
  <c r="Q5060" i="1"/>
  <c r="Q5061" i="1"/>
  <c r="Q5062" i="1"/>
  <c r="Q5063" i="1"/>
  <c r="Q5064" i="1"/>
  <c r="Q5065" i="1"/>
  <c r="Q5066" i="1"/>
  <c r="Q5067" i="1"/>
  <c r="Q5068" i="1"/>
  <c r="Q5069" i="1"/>
  <c r="Q5070" i="1"/>
  <c r="Q5071" i="1"/>
  <c r="Q5072" i="1"/>
  <c r="Q5073" i="1"/>
  <c r="Q5074" i="1"/>
  <c r="Q5075" i="1"/>
  <c r="Q5076" i="1"/>
  <c r="Q5077" i="1"/>
  <c r="Q5078" i="1"/>
  <c r="Q5079" i="1"/>
  <c r="Q5080" i="1"/>
  <c r="Q5081" i="1"/>
  <c r="Q5082" i="1"/>
  <c r="Q5083" i="1"/>
  <c r="Q5084" i="1"/>
  <c r="Q5085" i="1"/>
  <c r="Q5086" i="1"/>
  <c r="Q5087" i="1"/>
  <c r="Q5088" i="1"/>
  <c r="Q5089" i="1"/>
  <c r="Q5090" i="1"/>
  <c r="Q5091" i="1"/>
  <c r="Q5092" i="1"/>
  <c r="Q5093" i="1"/>
  <c r="Q5094" i="1"/>
  <c r="Q5095" i="1"/>
  <c r="Q5096" i="1"/>
  <c r="Q5097" i="1"/>
  <c r="Q5098" i="1"/>
  <c r="Q5099" i="1"/>
  <c r="Q5100" i="1"/>
  <c r="Q5101" i="1"/>
  <c r="Q5102" i="1"/>
  <c r="Q5103" i="1"/>
  <c r="Q5104" i="1"/>
  <c r="Q5105" i="1"/>
  <c r="Q5106" i="1"/>
  <c r="Q5107" i="1"/>
  <c r="Q5108" i="1"/>
  <c r="Q5109" i="1"/>
  <c r="Q5110" i="1"/>
  <c r="Q5111" i="1"/>
  <c r="Q5112" i="1"/>
  <c r="Q5113" i="1"/>
  <c r="Q5114" i="1"/>
  <c r="Q5115" i="1"/>
  <c r="Q5116" i="1"/>
  <c r="Q5117" i="1"/>
  <c r="Q5118" i="1"/>
  <c r="Q5119" i="1"/>
  <c r="Q5120" i="1"/>
  <c r="Q5121" i="1"/>
  <c r="Q5122" i="1"/>
  <c r="Q5123" i="1"/>
  <c r="Q5124" i="1"/>
  <c r="Q5125" i="1"/>
  <c r="Q5126" i="1"/>
  <c r="Q5127" i="1"/>
  <c r="Q5128" i="1"/>
  <c r="Q5129" i="1"/>
  <c r="Q5130" i="1"/>
  <c r="Q5131" i="1"/>
  <c r="Q5132" i="1"/>
  <c r="Q5133" i="1"/>
  <c r="Q5134" i="1"/>
  <c r="Q5135" i="1"/>
  <c r="Q5136" i="1"/>
  <c r="Q5137" i="1"/>
  <c r="Q5138" i="1"/>
  <c r="Q5139" i="1"/>
  <c r="Q5140" i="1"/>
  <c r="Q5141" i="1"/>
  <c r="Q5142" i="1"/>
  <c r="Q5143" i="1"/>
  <c r="Q5144" i="1"/>
  <c r="Q5145" i="1"/>
  <c r="Q5146" i="1"/>
  <c r="Q5147" i="1"/>
  <c r="Q5148" i="1"/>
  <c r="Q5149" i="1"/>
  <c r="Q5150" i="1"/>
  <c r="Q5151" i="1"/>
  <c r="Q5152" i="1"/>
  <c r="Q5153" i="1"/>
  <c r="Q5154" i="1"/>
  <c r="Q5155" i="1"/>
  <c r="Q5156" i="1"/>
  <c r="Q5157" i="1"/>
  <c r="Q5158" i="1"/>
  <c r="Q5159" i="1"/>
  <c r="Q5160" i="1"/>
  <c r="Q5161" i="1"/>
  <c r="Q5162" i="1"/>
  <c r="Q5163" i="1"/>
  <c r="Q5164" i="1"/>
  <c r="Q5165" i="1"/>
  <c r="Q5166" i="1"/>
  <c r="Q5167" i="1"/>
  <c r="Q5168" i="1"/>
  <c r="Q5169" i="1"/>
  <c r="Q5170" i="1"/>
  <c r="Q5171" i="1"/>
  <c r="Q5172" i="1"/>
  <c r="Q5173" i="1"/>
  <c r="Q5174" i="1"/>
  <c r="Q5175" i="1"/>
  <c r="Q5176" i="1"/>
  <c r="Q5177" i="1"/>
  <c r="Q5178" i="1"/>
  <c r="Q5179" i="1"/>
  <c r="Q5180" i="1"/>
  <c r="Q5181" i="1"/>
  <c r="Q5182" i="1"/>
  <c r="Q5183" i="1"/>
  <c r="Q5184" i="1"/>
  <c r="Q5185" i="1"/>
  <c r="Q5186" i="1"/>
  <c r="Q5187" i="1"/>
  <c r="Q5188" i="1"/>
  <c r="Q5189" i="1"/>
  <c r="Q5190" i="1"/>
  <c r="Q5191" i="1"/>
  <c r="Q5192" i="1"/>
  <c r="Q5193" i="1"/>
  <c r="Q5194" i="1"/>
  <c r="Q5195" i="1"/>
  <c r="Q5196" i="1"/>
  <c r="Q5197" i="1"/>
  <c r="Q5198" i="1"/>
  <c r="Q5199" i="1"/>
  <c r="Q5200" i="1"/>
  <c r="Q5201" i="1"/>
  <c r="Q5202" i="1"/>
  <c r="Q5203" i="1"/>
  <c r="Q5204" i="1"/>
  <c r="Q5205" i="1"/>
  <c r="Q5206" i="1"/>
  <c r="Q5207" i="1"/>
  <c r="Q5208" i="1"/>
  <c r="Q5209" i="1"/>
  <c r="Q5210" i="1"/>
  <c r="Q5211" i="1"/>
  <c r="Q5212" i="1"/>
  <c r="Q5213" i="1"/>
  <c r="Q5214" i="1"/>
  <c r="Q5215" i="1"/>
  <c r="Q5216" i="1"/>
  <c r="Q5217" i="1"/>
  <c r="Q5218" i="1"/>
  <c r="Q5219" i="1"/>
  <c r="Q5220" i="1"/>
  <c r="Q5221" i="1"/>
  <c r="Q5222" i="1"/>
  <c r="Q5223" i="1"/>
  <c r="Q5224" i="1"/>
  <c r="Q5225" i="1"/>
  <c r="Q5226" i="1"/>
  <c r="Q5227" i="1"/>
  <c r="Q5228" i="1"/>
  <c r="Q5229" i="1"/>
  <c r="Q5230" i="1"/>
  <c r="Q5231" i="1"/>
  <c r="Q5232" i="1"/>
  <c r="Q5233" i="1"/>
  <c r="Q5234" i="1"/>
  <c r="Q5235" i="1"/>
  <c r="Q5236" i="1"/>
  <c r="Q5237" i="1"/>
  <c r="Q5238" i="1"/>
  <c r="Q5239" i="1"/>
  <c r="Q5240" i="1"/>
  <c r="Q5241" i="1"/>
  <c r="Q5242" i="1"/>
  <c r="Q5243" i="1"/>
  <c r="Q5244" i="1"/>
  <c r="Q5245" i="1"/>
  <c r="Q5246" i="1"/>
  <c r="Q5247" i="1"/>
  <c r="Q5248" i="1"/>
  <c r="Q5249" i="1"/>
  <c r="Q5250" i="1"/>
  <c r="Q5251" i="1"/>
  <c r="Q5252" i="1"/>
  <c r="Q5253" i="1"/>
  <c r="Q5254" i="1"/>
  <c r="Q5255" i="1"/>
  <c r="Q5256" i="1"/>
  <c r="Q5257" i="1"/>
  <c r="Q5258" i="1"/>
  <c r="Q5259" i="1"/>
  <c r="Q5260" i="1"/>
  <c r="Q5261" i="1"/>
  <c r="Q5262" i="1"/>
  <c r="Q5263" i="1"/>
  <c r="Q5264" i="1"/>
  <c r="Q5265" i="1"/>
  <c r="Q5266" i="1"/>
  <c r="Q5267" i="1"/>
  <c r="Q5268" i="1"/>
  <c r="Q5269" i="1"/>
  <c r="Q5270" i="1"/>
  <c r="Q5271" i="1"/>
  <c r="Q5272" i="1"/>
  <c r="Q5273" i="1"/>
  <c r="Q5274" i="1"/>
  <c r="Q5275" i="1"/>
  <c r="Q5276" i="1"/>
  <c r="Q5277" i="1"/>
  <c r="Q5278" i="1"/>
  <c r="Q5279" i="1"/>
  <c r="Q5280" i="1"/>
  <c r="Q5281" i="1"/>
  <c r="Q5282" i="1"/>
  <c r="Q5283" i="1"/>
  <c r="Q5284" i="1"/>
  <c r="Q5285" i="1"/>
  <c r="Q5286" i="1"/>
  <c r="Q5287" i="1"/>
  <c r="Q5288" i="1"/>
  <c r="Q5289" i="1"/>
  <c r="Q5290" i="1"/>
  <c r="Q5291" i="1"/>
  <c r="Q5292" i="1"/>
  <c r="Q5293" i="1"/>
  <c r="Q5294" i="1"/>
  <c r="Q5295" i="1"/>
  <c r="Q5296" i="1"/>
  <c r="Q5297" i="1"/>
  <c r="Q5298" i="1"/>
  <c r="Q5299" i="1"/>
  <c r="Q5300" i="1"/>
  <c r="Q5301" i="1"/>
  <c r="Q5302" i="1"/>
  <c r="Q5303" i="1"/>
  <c r="Q5304" i="1"/>
  <c r="Q5305" i="1"/>
  <c r="Q5306" i="1"/>
  <c r="Q5307" i="1"/>
  <c r="Q5308" i="1"/>
  <c r="Q5309" i="1"/>
  <c r="Q5310" i="1"/>
  <c r="Q5311" i="1"/>
  <c r="Q5312" i="1"/>
  <c r="Q5313" i="1"/>
  <c r="Q5314" i="1"/>
  <c r="Q5315" i="1"/>
  <c r="Q5316" i="1"/>
  <c r="Q5317" i="1"/>
  <c r="Q5318" i="1"/>
  <c r="Q5319" i="1"/>
  <c r="Q5320" i="1"/>
  <c r="Q5321" i="1"/>
  <c r="Q5322" i="1"/>
  <c r="Q5323" i="1"/>
  <c r="Q5324" i="1"/>
  <c r="Q5325" i="1"/>
  <c r="Q5326" i="1"/>
  <c r="Q5327" i="1"/>
  <c r="Q5328" i="1"/>
  <c r="Q5329" i="1"/>
  <c r="Q5330" i="1"/>
  <c r="Q5331" i="1"/>
  <c r="Q5332" i="1"/>
  <c r="Q5333" i="1"/>
  <c r="Q5334" i="1"/>
  <c r="Q5335" i="1"/>
  <c r="Q5336" i="1"/>
  <c r="Q5337" i="1"/>
  <c r="Q5338" i="1"/>
  <c r="Q5339" i="1"/>
  <c r="Q5340" i="1"/>
  <c r="Q5341" i="1"/>
  <c r="Q5342" i="1"/>
  <c r="Q5343" i="1"/>
  <c r="Q5344" i="1"/>
  <c r="Q5345" i="1"/>
  <c r="Q5346" i="1"/>
  <c r="Q5347" i="1"/>
  <c r="Q5348" i="1"/>
  <c r="Q5349" i="1"/>
  <c r="Q5350" i="1"/>
  <c r="Q5351" i="1"/>
  <c r="Q5352" i="1"/>
  <c r="Q5353" i="1"/>
  <c r="Q5354" i="1"/>
  <c r="Q5355" i="1"/>
  <c r="Q5356" i="1"/>
  <c r="Q5357" i="1"/>
  <c r="Q5358" i="1"/>
  <c r="Q5359" i="1"/>
  <c r="Q5360" i="1"/>
  <c r="Q5361" i="1"/>
  <c r="Q5362" i="1"/>
  <c r="Q5363" i="1"/>
  <c r="Q5364" i="1"/>
  <c r="Q5365" i="1"/>
  <c r="Q5366" i="1"/>
  <c r="Q5367" i="1"/>
  <c r="Q5368" i="1"/>
  <c r="Q5369" i="1"/>
  <c r="Q5370" i="1"/>
  <c r="Q5371" i="1"/>
  <c r="Q5372" i="1"/>
  <c r="Q5373" i="1"/>
  <c r="Q5374" i="1"/>
  <c r="Q5375" i="1"/>
  <c r="Q5376" i="1"/>
  <c r="Q5377" i="1"/>
  <c r="Q5378" i="1"/>
  <c r="Q5379" i="1"/>
  <c r="Q5380" i="1"/>
  <c r="Q5381" i="1"/>
  <c r="Q5382" i="1"/>
  <c r="Q5383" i="1"/>
  <c r="Q5384" i="1"/>
  <c r="Q5385" i="1"/>
  <c r="Q5386" i="1"/>
  <c r="Q5387" i="1"/>
  <c r="Q5388" i="1"/>
  <c r="Q5389" i="1"/>
  <c r="Q5390" i="1"/>
  <c r="Q5391" i="1"/>
  <c r="Q5392" i="1"/>
  <c r="Q5393" i="1"/>
  <c r="Q5394" i="1"/>
  <c r="Q5395" i="1"/>
  <c r="Q5396" i="1"/>
  <c r="Q5397" i="1"/>
  <c r="Q5398" i="1"/>
  <c r="Q5399" i="1"/>
  <c r="Q5400" i="1"/>
  <c r="Q5401" i="1"/>
  <c r="Q5402" i="1"/>
  <c r="Q5403" i="1"/>
  <c r="Q5404" i="1"/>
  <c r="Q5405" i="1"/>
  <c r="Q5406" i="1"/>
  <c r="Q5407" i="1"/>
  <c r="Q5408" i="1"/>
  <c r="Q5409" i="1"/>
  <c r="Q5410" i="1"/>
  <c r="Q5411" i="1"/>
  <c r="Q5412" i="1"/>
  <c r="Q5413" i="1"/>
  <c r="Q5414" i="1"/>
  <c r="Q5415" i="1"/>
  <c r="Q5416" i="1"/>
  <c r="Q5417" i="1"/>
  <c r="Q5418" i="1"/>
  <c r="Q5419" i="1"/>
  <c r="Q5420" i="1"/>
  <c r="Q5421" i="1"/>
  <c r="Q5422" i="1"/>
  <c r="Q5423" i="1"/>
  <c r="Q5424" i="1"/>
  <c r="Q5425" i="1"/>
  <c r="Q5426" i="1"/>
  <c r="Q5427" i="1"/>
  <c r="Q5428" i="1"/>
  <c r="Q5429" i="1"/>
  <c r="Q5430" i="1"/>
  <c r="Q5431" i="1"/>
  <c r="Q5432" i="1"/>
  <c r="Q5433" i="1"/>
  <c r="Q5434" i="1"/>
  <c r="Q5435" i="1"/>
  <c r="Q5436" i="1"/>
  <c r="Q5437" i="1"/>
  <c r="Q5438" i="1"/>
  <c r="Q5439" i="1"/>
  <c r="Q5440" i="1"/>
  <c r="Q5441" i="1"/>
  <c r="Q5442" i="1"/>
  <c r="Q5443" i="1"/>
  <c r="Q5444" i="1"/>
  <c r="Q5445" i="1"/>
  <c r="Q5446" i="1"/>
  <c r="Q5447" i="1"/>
  <c r="Q5448" i="1"/>
  <c r="Q5449" i="1"/>
  <c r="Q5450" i="1"/>
  <c r="Q5451" i="1"/>
  <c r="Q5452" i="1"/>
  <c r="Q5453" i="1"/>
  <c r="Q5454" i="1"/>
  <c r="Q5455" i="1"/>
  <c r="Q5456" i="1"/>
  <c r="Q5457" i="1"/>
  <c r="Q5458" i="1"/>
  <c r="Q5459" i="1"/>
  <c r="Q5460" i="1"/>
  <c r="Q5461" i="1"/>
  <c r="Q5462" i="1"/>
  <c r="Q5463" i="1"/>
  <c r="Q5464" i="1"/>
  <c r="Q5465" i="1"/>
  <c r="Q5466" i="1"/>
  <c r="Q5467" i="1"/>
  <c r="Q5468" i="1"/>
  <c r="Q5469" i="1"/>
  <c r="Q5470" i="1"/>
  <c r="Q5471" i="1"/>
  <c r="Q5472" i="1"/>
  <c r="Q5473" i="1"/>
  <c r="Q5474" i="1"/>
  <c r="Q5475" i="1"/>
  <c r="Q5476" i="1"/>
  <c r="Q5477" i="1"/>
  <c r="Q5478" i="1"/>
  <c r="Q5479" i="1"/>
  <c r="Q5480" i="1"/>
  <c r="Q5481" i="1"/>
  <c r="Q5482" i="1"/>
  <c r="Q5483" i="1"/>
  <c r="Q5484" i="1"/>
  <c r="Q5485" i="1"/>
  <c r="Q5486" i="1"/>
  <c r="Q5487" i="1"/>
  <c r="Q5488" i="1"/>
  <c r="Q5489" i="1"/>
  <c r="Q5490" i="1"/>
  <c r="Q5491" i="1"/>
  <c r="Q5492" i="1"/>
  <c r="Q5493" i="1"/>
  <c r="Q5494" i="1"/>
  <c r="Q5495" i="1"/>
  <c r="Q5496" i="1"/>
  <c r="Q5497" i="1"/>
  <c r="Q5498" i="1"/>
  <c r="Q5499" i="1"/>
  <c r="Q5500" i="1"/>
  <c r="Q5501" i="1"/>
  <c r="Q5502" i="1"/>
  <c r="Q5503" i="1"/>
  <c r="Q5504" i="1"/>
  <c r="Q5505" i="1"/>
  <c r="Q5506" i="1"/>
  <c r="Q5507" i="1"/>
  <c r="Q5508" i="1"/>
  <c r="Q5509" i="1"/>
  <c r="Q5510" i="1"/>
  <c r="Q5511" i="1"/>
  <c r="Q5512" i="1"/>
  <c r="Q5513" i="1"/>
  <c r="Q5514" i="1"/>
  <c r="Q5515" i="1"/>
  <c r="Q5516" i="1"/>
  <c r="Q5517" i="1"/>
  <c r="Q5518" i="1"/>
  <c r="Q5519" i="1"/>
  <c r="Q5520" i="1"/>
  <c r="Q5521" i="1"/>
  <c r="Q5522" i="1"/>
  <c r="Q5523" i="1"/>
  <c r="Q5524" i="1"/>
  <c r="Q5525" i="1"/>
  <c r="Q5526" i="1"/>
  <c r="Q5527" i="1"/>
  <c r="Q5528" i="1"/>
  <c r="Q5529" i="1"/>
  <c r="Q5530" i="1"/>
  <c r="Q5531" i="1"/>
  <c r="Q5532" i="1"/>
  <c r="Q5533" i="1"/>
  <c r="Q5534" i="1"/>
  <c r="Q5535" i="1"/>
  <c r="Q5536" i="1"/>
  <c r="Q5537" i="1"/>
  <c r="Q5538" i="1"/>
  <c r="Q5539" i="1"/>
  <c r="Q5540" i="1"/>
  <c r="Q5541" i="1"/>
  <c r="Q5542" i="1"/>
  <c r="Q5543" i="1"/>
  <c r="Q5544" i="1"/>
  <c r="Q5545" i="1"/>
  <c r="Q5546" i="1"/>
  <c r="Q5547" i="1"/>
  <c r="Q5548" i="1"/>
  <c r="Q5549" i="1"/>
  <c r="Q5550" i="1"/>
  <c r="Q5551" i="1"/>
  <c r="Q5552" i="1"/>
  <c r="Q5553" i="1"/>
  <c r="Q5554" i="1"/>
  <c r="Q5555" i="1"/>
  <c r="Q5556" i="1"/>
  <c r="Q5557" i="1"/>
  <c r="Q5558" i="1"/>
  <c r="Q5559" i="1"/>
  <c r="Q5560" i="1"/>
  <c r="Q5561" i="1"/>
  <c r="Q5562" i="1"/>
  <c r="Q5563" i="1"/>
  <c r="Q5564" i="1"/>
  <c r="Q5565" i="1"/>
  <c r="Q5566" i="1"/>
  <c r="Q5567" i="1"/>
  <c r="Q5568" i="1"/>
  <c r="Q5569" i="1"/>
  <c r="Q5570" i="1"/>
  <c r="Q5571" i="1"/>
  <c r="Q5572" i="1"/>
  <c r="Q5573" i="1"/>
  <c r="Q5574" i="1"/>
  <c r="Q5575" i="1"/>
  <c r="Q5576" i="1"/>
  <c r="Q5577" i="1"/>
  <c r="Q5578" i="1"/>
  <c r="Q5579" i="1"/>
  <c r="Q5580" i="1"/>
  <c r="Q5581" i="1"/>
  <c r="Q5582" i="1"/>
  <c r="Q5583" i="1"/>
  <c r="Q5584" i="1"/>
  <c r="Q5585" i="1"/>
  <c r="Q5586" i="1"/>
  <c r="Q5587" i="1"/>
  <c r="Q5588" i="1"/>
  <c r="Q5589" i="1"/>
  <c r="Q5590" i="1"/>
  <c r="Q5591" i="1"/>
  <c r="Q5592" i="1"/>
  <c r="Q5593" i="1"/>
  <c r="Q5594" i="1"/>
  <c r="Q5595" i="1"/>
  <c r="Q5596" i="1"/>
  <c r="Q5597" i="1"/>
  <c r="Q5598" i="1"/>
  <c r="Q5599" i="1"/>
  <c r="Q5600" i="1"/>
  <c r="Q5601" i="1"/>
  <c r="Q5602" i="1"/>
  <c r="Q5603" i="1"/>
  <c r="Q5604" i="1"/>
  <c r="Q5605" i="1"/>
  <c r="Q5606" i="1"/>
  <c r="Q5607" i="1"/>
  <c r="Q5608" i="1"/>
  <c r="Q5609" i="1"/>
  <c r="Q5610" i="1"/>
  <c r="Q5611" i="1"/>
  <c r="Q5612" i="1"/>
  <c r="Q5613" i="1"/>
  <c r="Q5614" i="1"/>
  <c r="Q5615" i="1"/>
  <c r="Q5616" i="1"/>
  <c r="Q5617" i="1"/>
  <c r="Q5618" i="1"/>
  <c r="Q5619" i="1"/>
  <c r="Q5620" i="1"/>
  <c r="Q5621" i="1"/>
  <c r="Q5622" i="1"/>
  <c r="Q5623" i="1"/>
  <c r="Q5624" i="1"/>
  <c r="Q5625" i="1"/>
  <c r="Q5626" i="1"/>
  <c r="Q5627" i="1"/>
  <c r="Q5628" i="1"/>
  <c r="Q5629" i="1"/>
  <c r="Q5630" i="1"/>
  <c r="Q5631" i="1"/>
  <c r="Q5632" i="1"/>
  <c r="Q5633" i="1"/>
  <c r="Q5634" i="1"/>
  <c r="Q5635" i="1"/>
  <c r="Q5636" i="1"/>
  <c r="Q5637" i="1"/>
  <c r="Q5638" i="1"/>
  <c r="Q5639" i="1"/>
  <c r="Q5640" i="1"/>
  <c r="Q5641" i="1"/>
  <c r="Q5642" i="1"/>
  <c r="Q5643" i="1"/>
  <c r="Q5644" i="1"/>
  <c r="Q5645" i="1"/>
  <c r="Q5646" i="1"/>
  <c r="Q5647" i="1"/>
  <c r="Q5648" i="1"/>
  <c r="Q5649" i="1"/>
  <c r="Q5650" i="1"/>
  <c r="Q5651" i="1"/>
  <c r="Q5652" i="1"/>
  <c r="Q5653" i="1"/>
  <c r="Q5654" i="1"/>
  <c r="Q5655" i="1"/>
  <c r="Q5656" i="1"/>
  <c r="Q5657" i="1"/>
  <c r="Q5658" i="1"/>
  <c r="Q5659" i="1"/>
  <c r="Q5660" i="1"/>
  <c r="Q5661" i="1"/>
  <c r="Q5662" i="1"/>
  <c r="Q5663" i="1"/>
  <c r="Q5664" i="1"/>
  <c r="Q5665" i="1"/>
  <c r="Q5666" i="1"/>
  <c r="Q5667" i="1"/>
  <c r="Q5668" i="1"/>
  <c r="Q5669" i="1"/>
  <c r="Q5670" i="1"/>
  <c r="Q5671" i="1"/>
  <c r="Q5672" i="1"/>
  <c r="Q5673" i="1"/>
  <c r="Q5674" i="1"/>
  <c r="Q5675" i="1"/>
  <c r="Q5676" i="1"/>
  <c r="Q5677" i="1"/>
  <c r="Q5678" i="1"/>
  <c r="Q5679" i="1"/>
  <c r="Q5680" i="1"/>
  <c r="Q5681" i="1"/>
  <c r="Q5682" i="1"/>
  <c r="Q5683" i="1"/>
  <c r="Q5684" i="1"/>
  <c r="Q5685" i="1"/>
  <c r="Q5686" i="1"/>
  <c r="Q5687" i="1"/>
  <c r="Q5688" i="1"/>
  <c r="Q5689" i="1"/>
  <c r="Q5690" i="1"/>
  <c r="Q5691" i="1"/>
  <c r="Q5692" i="1"/>
  <c r="Q5693" i="1"/>
  <c r="Q5694" i="1"/>
  <c r="Q5695" i="1"/>
  <c r="Q5696" i="1"/>
  <c r="Q5697" i="1"/>
  <c r="Q5698" i="1"/>
  <c r="Q5699" i="1"/>
  <c r="Q5700" i="1"/>
  <c r="Q5701" i="1"/>
  <c r="Q5702" i="1"/>
  <c r="Q5703" i="1"/>
  <c r="Q5704" i="1"/>
  <c r="Q5705" i="1"/>
  <c r="Q5706" i="1"/>
  <c r="Q5707" i="1"/>
  <c r="Q5708" i="1"/>
  <c r="Q5709" i="1"/>
  <c r="Q5710" i="1"/>
  <c r="Q5711" i="1"/>
  <c r="Q5712" i="1"/>
  <c r="Q5713" i="1"/>
  <c r="Q5714" i="1"/>
  <c r="Q5715" i="1"/>
  <c r="Q5716" i="1"/>
  <c r="Q5717" i="1"/>
  <c r="Q5718" i="1"/>
  <c r="Q5719" i="1"/>
  <c r="Q5720" i="1"/>
  <c r="Q5721" i="1"/>
  <c r="Q5722" i="1"/>
  <c r="Q5723" i="1"/>
  <c r="Q5724" i="1"/>
  <c r="Q5725" i="1"/>
  <c r="Q5726" i="1"/>
  <c r="Q5727" i="1"/>
  <c r="Q5728" i="1"/>
  <c r="Q5729" i="1"/>
  <c r="Q5730" i="1"/>
  <c r="Q5731" i="1"/>
  <c r="Q5732" i="1"/>
  <c r="Q5733" i="1"/>
  <c r="Q5734" i="1"/>
  <c r="Q5735" i="1"/>
  <c r="Q5736" i="1"/>
  <c r="Q5737" i="1"/>
  <c r="Q5738" i="1"/>
  <c r="Q5739" i="1"/>
  <c r="Q5740" i="1"/>
  <c r="Q5741" i="1"/>
  <c r="Q5742" i="1"/>
  <c r="Q5743" i="1"/>
  <c r="Q5744" i="1"/>
  <c r="Q5745" i="1"/>
  <c r="Q5746" i="1"/>
  <c r="Q5747" i="1"/>
  <c r="Q5748" i="1"/>
  <c r="Q5749" i="1"/>
  <c r="Q5750" i="1"/>
  <c r="Q5751" i="1"/>
  <c r="Q5752" i="1"/>
  <c r="Q5753" i="1"/>
  <c r="Q5754" i="1"/>
  <c r="Q5755" i="1"/>
  <c r="Q5756" i="1"/>
  <c r="Q5757" i="1"/>
  <c r="Q5758" i="1"/>
  <c r="Q5759" i="1"/>
  <c r="Q5760" i="1"/>
  <c r="Q5761" i="1"/>
  <c r="Q5762" i="1"/>
  <c r="Q5763" i="1"/>
  <c r="Q5764" i="1"/>
  <c r="Q5765" i="1"/>
  <c r="Q5766" i="1"/>
  <c r="Q5767" i="1"/>
  <c r="Q5768" i="1"/>
  <c r="Q5769" i="1"/>
  <c r="Q5770" i="1"/>
  <c r="Q5771" i="1"/>
  <c r="Q5772" i="1"/>
  <c r="Q5773" i="1"/>
  <c r="Q5774" i="1"/>
  <c r="Q5775" i="1"/>
  <c r="Q5776" i="1"/>
  <c r="Q5777" i="1"/>
  <c r="Q5778" i="1"/>
  <c r="Q5779" i="1"/>
  <c r="Q5780" i="1"/>
  <c r="Q5781" i="1"/>
  <c r="Q5782" i="1"/>
  <c r="Q5783" i="1"/>
  <c r="Q5784" i="1"/>
  <c r="Q5785" i="1"/>
  <c r="Q5786" i="1"/>
  <c r="Q5787" i="1"/>
  <c r="Q5788" i="1"/>
  <c r="Q5789" i="1"/>
  <c r="Q5790" i="1"/>
  <c r="Q5791" i="1"/>
  <c r="Q5792" i="1"/>
  <c r="Q5793" i="1"/>
  <c r="Q5794" i="1"/>
  <c r="Q5795" i="1"/>
  <c r="Q5796" i="1"/>
  <c r="Q5797" i="1"/>
  <c r="Q5798" i="1"/>
  <c r="Q5799" i="1"/>
  <c r="Q5800" i="1"/>
  <c r="Q5801" i="1"/>
  <c r="Q5802" i="1"/>
  <c r="Q5803" i="1"/>
  <c r="Q5804" i="1"/>
  <c r="Q5805" i="1"/>
  <c r="Q5806" i="1"/>
  <c r="Q5807" i="1"/>
  <c r="Q5808" i="1"/>
  <c r="Q5809" i="1"/>
  <c r="Q5810" i="1"/>
  <c r="Q5811" i="1"/>
  <c r="Q5812" i="1"/>
  <c r="Q5813" i="1"/>
  <c r="Q5814" i="1"/>
  <c r="Q5815" i="1"/>
  <c r="Q5816" i="1"/>
  <c r="Q5817" i="1"/>
  <c r="Q5818" i="1"/>
  <c r="Q5819" i="1"/>
  <c r="Q5820" i="1"/>
  <c r="Q5821" i="1"/>
  <c r="Q5822" i="1"/>
  <c r="Q5823" i="1"/>
  <c r="Q5824" i="1"/>
  <c r="Q5825" i="1"/>
  <c r="Q5826" i="1"/>
  <c r="Q5827" i="1"/>
  <c r="Q5828" i="1"/>
  <c r="Q5829" i="1"/>
  <c r="Q5830" i="1"/>
  <c r="Q5831" i="1"/>
  <c r="Q5832" i="1"/>
  <c r="Q5833" i="1"/>
  <c r="Q5834" i="1"/>
  <c r="Q5835" i="1"/>
  <c r="Q5836" i="1"/>
  <c r="Q5837" i="1"/>
  <c r="Q5838" i="1"/>
  <c r="Q5839" i="1"/>
  <c r="Q5840" i="1"/>
  <c r="Q5841" i="1"/>
  <c r="Q5842" i="1"/>
  <c r="Q5843" i="1"/>
  <c r="Q5844" i="1"/>
  <c r="Q5845" i="1"/>
  <c r="Q5846" i="1"/>
  <c r="Q5847" i="1"/>
  <c r="Q5848" i="1"/>
  <c r="Q5849" i="1"/>
  <c r="Q5850" i="1"/>
  <c r="Q5851" i="1"/>
  <c r="Q5852" i="1"/>
  <c r="Q5853" i="1"/>
  <c r="Q5854" i="1"/>
  <c r="Q5855" i="1"/>
  <c r="Q5856" i="1"/>
  <c r="Q5857" i="1"/>
  <c r="Q5858" i="1"/>
  <c r="Q5859" i="1"/>
  <c r="Q5860" i="1"/>
  <c r="Q5861" i="1"/>
  <c r="Q5862" i="1"/>
  <c r="Q5863" i="1"/>
  <c r="Q5864" i="1"/>
  <c r="Q5865" i="1"/>
  <c r="Q5866" i="1"/>
  <c r="Q5867" i="1"/>
  <c r="Q5868" i="1"/>
  <c r="Q5869" i="1"/>
  <c r="Q5870" i="1"/>
  <c r="Q5871" i="1"/>
  <c r="Q5872" i="1"/>
  <c r="Q5873" i="1"/>
  <c r="Q5874" i="1"/>
  <c r="Q5875" i="1"/>
  <c r="Q5876" i="1"/>
  <c r="Q5877" i="1"/>
  <c r="Q5878" i="1"/>
  <c r="Q5879" i="1"/>
  <c r="Q5880" i="1"/>
  <c r="Q5881" i="1"/>
  <c r="Q5882" i="1"/>
  <c r="Q5883" i="1"/>
  <c r="Q5884" i="1"/>
  <c r="Q5885" i="1"/>
  <c r="Q5886" i="1"/>
  <c r="Q5887" i="1"/>
  <c r="Q5888" i="1"/>
  <c r="Q5889" i="1"/>
  <c r="Q5890" i="1"/>
  <c r="Q5891" i="1"/>
  <c r="Q5892" i="1"/>
  <c r="Q5893" i="1"/>
  <c r="Q5894" i="1"/>
  <c r="Q5895" i="1"/>
  <c r="Q5896" i="1"/>
  <c r="Q5897" i="1"/>
  <c r="Q5898" i="1"/>
  <c r="Q5899" i="1"/>
  <c r="Q5900" i="1"/>
  <c r="Q5901" i="1"/>
  <c r="Q5902" i="1"/>
  <c r="Q5903" i="1"/>
  <c r="Q5904" i="1"/>
  <c r="Q5905" i="1"/>
  <c r="Q5906" i="1"/>
  <c r="Q5907" i="1"/>
  <c r="Q5908" i="1"/>
  <c r="Q5909" i="1"/>
  <c r="Q5910" i="1"/>
  <c r="Q5911" i="1"/>
  <c r="Q5912" i="1"/>
  <c r="Q5913" i="1"/>
  <c r="Q5914" i="1"/>
  <c r="Q5915" i="1"/>
  <c r="Q5916" i="1"/>
  <c r="Q5917" i="1"/>
  <c r="Q5918" i="1"/>
  <c r="Q5919" i="1"/>
  <c r="Q5920" i="1"/>
  <c r="Q5921" i="1"/>
  <c r="Q5922" i="1"/>
  <c r="Q5923" i="1"/>
  <c r="Q5924" i="1"/>
  <c r="Q5925" i="1"/>
  <c r="Q5926" i="1"/>
  <c r="Q5927" i="1"/>
  <c r="Q5928" i="1"/>
  <c r="Q5929" i="1"/>
  <c r="Q5930" i="1"/>
  <c r="Q5931" i="1"/>
  <c r="Q5932" i="1"/>
  <c r="Q5933" i="1"/>
  <c r="Q5934" i="1"/>
  <c r="Q5935" i="1"/>
  <c r="Q5936" i="1"/>
  <c r="Q5937" i="1"/>
  <c r="Q5938" i="1"/>
  <c r="Q5939" i="1"/>
  <c r="Q5940" i="1"/>
  <c r="Q5941" i="1"/>
  <c r="Q5942" i="1"/>
  <c r="Q5943" i="1"/>
  <c r="Q5944" i="1"/>
  <c r="Q5945" i="1"/>
  <c r="Q5946" i="1"/>
  <c r="Q5947" i="1"/>
  <c r="Q5948" i="1"/>
  <c r="Q5949" i="1"/>
  <c r="Q5950" i="1"/>
  <c r="Q5951" i="1"/>
  <c r="Q5952" i="1"/>
  <c r="Q5953" i="1"/>
  <c r="Q5954" i="1"/>
  <c r="Q5955" i="1"/>
  <c r="Q5956" i="1"/>
  <c r="Q5957" i="1"/>
  <c r="Q5958" i="1"/>
  <c r="Q5959" i="1"/>
  <c r="Q5960" i="1"/>
  <c r="Q5961" i="1"/>
  <c r="Q5962" i="1"/>
  <c r="Q5963" i="1"/>
  <c r="Q5964" i="1"/>
  <c r="Q5965" i="1"/>
  <c r="Q5966" i="1"/>
  <c r="Q5967" i="1"/>
  <c r="Q5968" i="1"/>
  <c r="Q5969" i="1"/>
  <c r="Q5970" i="1"/>
  <c r="Q5971" i="1"/>
  <c r="Q5972" i="1"/>
  <c r="Q5973" i="1"/>
  <c r="Q5974" i="1"/>
  <c r="Q5975" i="1"/>
  <c r="Q5976" i="1"/>
  <c r="Q5977" i="1"/>
  <c r="Q5978" i="1"/>
  <c r="Q5979" i="1"/>
  <c r="Q5980" i="1"/>
  <c r="Q5981" i="1"/>
  <c r="Q5982" i="1"/>
  <c r="Q5983" i="1"/>
  <c r="Q5984" i="1"/>
  <c r="Q5985" i="1"/>
  <c r="Q5986" i="1"/>
  <c r="Q5987" i="1"/>
  <c r="Q5988" i="1"/>
  <c r="Q5989" i="1"/>
  <c r="Q5990" i="1"/>
  <c r="Q5991" i="1"/>
  <c r="Q5992" i="1"/>
  <c r="Q5993" i="1"/>
  <c r="Q5994" i="1"/>
  <c r="Q5995" i="1"/>
  <c r="Q5996" i="1"/>
  <c r="Q5997" i="1"/>
  <c r="Q5998" i="1"/>
  <c r="Q5999" i="1"/>
  <c r="Q6000" i="1"/>
  <c r="Q6001" i="1"/>
  <c r="Q2" i="1"/>
  <c r="P19" i="2" l="1"/>
  <c r="G3977" i="2"/>
  <c r="G3369" i="2"/>
  <c r="G3305" i="2"/>
  <c r="H2889" i="2"/>
  <c r="H3225" i="2"/>
  <c r="H3001" i="2"/>
  <c r="H2569" i="2"/>
  <c r="F2" i="2"/>
  <c r="F3257" i="2"/>
  <c r="F2889" i="2"/>
  <c r="F2665" i="2"/>
  <c r="F2441" i="2"/>
  <c r="G2873" i="2"/>
  <c r="G2329" i="2"/>
  <c r="G2201" i="2"/>
  <c r="G2073" i="2"/>
  <c r="G1497" i="2"/>
  <c r="G1321" i="2"/>
  <c r="G1225" i="2"/>
  <c r="H2249" i="2"/>
  <c r="F4073" i="2"/>
  <c r="F3977" i="2"/>
  <c r="F2681" i="2"/>
  <c r="F2297" i="2"/>
  <c r="F2073" i="2"/>
  <c r="F1513" i="2"/>
  <c r="F1225" i="2"/>
  <c r="G4073" i="2"/>
  <c r="G3497" i="2"/>
  <c r="G3001" i="2"/>
  <c r="G2937" i="2"/>
  <c r="H3273" i="2"/>
  <c r="H2953" i="2"/>
  <c r="H1593" i="2"/>
  <c r="H569" i="2"/>
  <c r="H313" i="2"/>
  <c r="F3881" i="2"/>
  <c r="F3673" i="2"/>
  <c r="F3465" i="2"/>
  <c r="F3369" i="2"/>
  <c r="F3161" i="2"/>
  <c r="F2697" i="2"/>
  <c r="F2313" i="2"/>
  <c r="F2089" i="2"/>
  <c r="F1897" i="2"/>
  <c r="G3673" i="2"/>
  <c r="G3561" i="2"/>
  <c r="G3385" i="2"/>
  <c r="G3321" i="2"/>
  <c r="G3257" i="2"/>
  <c r="G3193" i="2"/>
  <c r="G3065" i="2"/>
  <c r="G2585" i="2"/>
  <c r="G2473" i="2"/>
  <c r="G2409" i="2"/>
  <c r="G1337" i="2"/>
  <c r="G953" i="2"/>
  <c r="H3401" i="2"/>
  <c r="H1657" i="2"/>
  <c r="F4089" i="2"/>
  <c r="F3785" i="2"/>
  <c r="F3273" i="2"/>
  <c r="F3065" i="2"/>
  <c r="F2921" i="2"/>
  <c r="F2569" i="2"/>
  <c r="F1017" i="2"/>
  <c r="F793" i="2"/>
  <c r="F569" i="2"/>
  <c r="G2" i="2"/>
  <c r="G4041" i="2"/>
  <c r="G2649" i="2"/>
  <c r="G2345" i="2"/>
  <c r="G2089" i="2"/>
  <c r="G2025" i="2"/>
  <c r="G1897" i="2"/>
  <c r="G1833" i="2"/>
  <c r="G1593" i="2"/>
  <c r="G1513" i="2"/>
  <c r="G1049" i="2"/>
  <c r="G393" i="2"/>
  <c r="G249" i="2"/>
  <c r="H2313" i="2"/>
  <c r="H1369" i="2"/>
  <c r="H953" i="2"/>
  <c r="F3993" i="2"/>
  <c r="F3561" i="2"/>
  <c r="F3481" i="2"/>
  <c r="F3385" i="2"/>
  <c r="F3177" i="2"/>
  <c r="F2937" i="2"/>
  <c r="F2329" i="2"/>
  <c r="F2121" i="2"/>
  <c r="F1913" i="2"/>
  <c r="F1785" i="2"/>
  <c r="F1657" i="2"/>
  <c r="F809" i="2"/>
  <c r="G4121" i="2"/>
  <c r="G3625" i="2"/>
  <c r="G969" i="2"/>
  <c r="G553" i="2"/>
  <c r="G409" i="2"/>
  <c r="H3609" i="2"/>
  <c r="H1993" i="2"/>
  <c r="H1721" i="2"/>
  <c r="H1017" i="2"/>
  <c r="H649" i="2"/>
  <c r="F3897" i="2"/>
  <c r="F3081" i="2"/>
  <c r="F2953" i="2"/>
  <c r="F2745" i="2"/>
  <c r="F2585" i="2"/>
  <c r="F2473" i="2"/>
  <c r="F2345" i="2"/>
  <c r="G3993" i="2"/>
  <c r="G3513" i="2"/>
  <c r="G3337" i="2"/>
  <c r="G3081" i="2"/>
  <c r="G3017" i="2"/>
  <c r="G2537" i="2"/>
  <c r="G1689" i="2"/>
  <c r="G1609" i="2"/>
  <c r="H2697" i="2"/>
  <c r="F4105" i="2"/>
  <c r="F4009" i="2"/>
  <c r="F3801" i="2"/>
  <c r="F3705" i="2"/>
  <c r="F3577" i="2"/>
  <c r="F3289" i="2"/>
  <c r="F3193" i="2"/>
  <c r="F2761" i="2"/>
  <c r="G3913" i="2"/>
  <c r="G3833" i="2"/>
  <c r="G3785" i="2"/>
  <c r="G3577" i="2"/>
  <c r="G3465" i="2"/>
  <c r="G3209" i="2"/>
  <c r="G3145" i="2"/>
  <c r="G2601" i="2"/>
  <c r="G1977" i="2"/>
  <c r="G1065" i="2"/>
  <c r="G889" i="2"/>
  <c r="H3481" i="2"/>
  <c r="H2377" i="2"/>
  <c r="G3945" i="2"/>
  <c r="H3945" i="2"/>
  <c r="H3865" i="2"/>
  <c r="G3865" i="2"/>
  <c r="H3817" i="2"/>
  <c r="G3817" i="2"/>
  <c r="H3769" i="2"/>
  <c r="G3769" i="2"/>
  <c r="G3753" i="2"/>
  <c r="H3753" i="2"/>
  <c r="H3721" i="2"/>
  <c r="G3721" i="2"/>
  <c r="H3657" i="2"/>
  <c r="G3657" i="2"/>
  <c r="H3545" i="2"/>
  <c r="F3545" i="2"/>
  <c r="H3449" i="2"/>
  <c r="G3449" i="2"/>
  <c r="F3449" i="2"/>
  <c r="G3353" i="2"/>
  <c r="F3353" i="2"/>
  <c r="H3241" i="2"/>
  <c r="F3241" i="2"/>
  <c r="G3129" i="2"/>
  <c r="H3129" i="2"/>
  <c r="H3097" i="2"/>
  <c r="G3097" i="2"/>
  <c r="H3049" i="2"/>
  <c r="G3049" i="2"/>
  <c r="G2985" i="2"/>
  <c r="H2985" i="2"/>
  <c r="G2969" i="2"/>
  <c r="H2969" i="2"/>
  <c r="G2905" i="2"/>
  <c r="H2905" i="2"/>
  <c r="G2857" i="2"/>
  <c r="H2857" i="2"/>
  <c r="G2841" i="2"/>
  <c r="H2841" i="2"/>
  <c r="F2841" i="2"/>
  <c r="G2793" i="2"/>
  <c r="H2793" i="2"/>
  <c r="G2777" i="2"/>
  <c r="H2777" i="2"/>
  <c r="G2729" i="2"/>
  <c r="H2729" i="2"/>
  <c r="G2713" i="2"/>
  <c r="H2713" i="2"/>
  <c r="G2633" i="2"/>
  <c r="F2633" i="2"/>
  <c r="H2553" i="2"/>
  <c r="G2553" i="2"/>
  <c r="G2521" i="2"/>
  <c r="H2521" i="2"/>
  <c r="G2505" i="2"/>
  <c r="F2505" i="2"/>
  <c r="F2489" i="2"/>
  <c r="H2489" i="2"/>
  <c r="G2489" i="2"/>
  <c r="G2457" i="2"/>
  <c r="H2457" i="2"/>
  <c r="H2425" i="2"/>
  <c r="G2425" i="2"/>
  <c r="H2361" i="2"/>
  <c r="G2361" i="2"/>
  <c r="H2281" i="2"/>
  <c r="G2281" i="2"/>
  <c r="H2265" i="2"/>
  <c r="G2265" i="2"/>
  <c r="G2217" i="2"/>
  <c r="H2217" i="2"/>
  <c r="H2169" i="2"/>
  <c r="F2169" i="2"/>
  <c r="G2153" i="2"/>
  <c r="H2153" i="2"/>
  <c r="G2137" i="2"/>
  <c r="H2137" i="2"/>
  <c r="G2105" i="2"/>
  <c r="H2105" i="2"/>
  <c r="H2041" i="2"/>
  <c r="G2041" i="2"/>
  <c r="G2009" i="2"/>
  <c r="H2009" i="2"/>
  <c r="G1961" i="2"/>
  <c r="H1961" i="2"/>
  <c r="H1945" i="2"/>
  <c r="F1945" i="2"/>
  <c r="H1929" i="2"/>
  <c r="G1929" i="2"/>
  <c r="H1817" i="2"/>
  <c r="G1817" i="2"/>
  <c r="G1769" i="2"/>
  <c r="H1769" i="2"/>
  <c r="G1753" i="2"/>
  <c r="H1753" i="2"/>
  <c r="H1737" i="2"/>
  <c r="G1737" i="2"/>
  <c r="H1673" i="2"/>
  <c r="G1673" i="2"/>
  <c r="H1577" i="2"/>
  <c r="G1577" i="2"/>
  <c r="H1561" i="2"/>
  <c r="G1561" i="2"/>
  <c r="H1545" i="2"/>
  <c r="F1545" i="2"/>
  <c r="G1529" i="2"/>
  <c r="F1529" i="2"/>
  <c r="G1481" i="2"/>
  <c r="H1481" i="2"/>
  <c r="H1465" i="2"/>
  <c r="G1465" i="2"/>
  <c r="G1433" i="2"/>
  <c r="H1433" i="2"/>
  <c r="H1417" i="2"/>
  <c r="F1417" i="2"/>
  <c r="H1401" i="2"/>
  <c r="F1401" i="2"/>
  <c r="H1353" i="2"/>
  <c r="G1353" i="2"/>
  <c r="H1257" i="2"/>
  <c r="G1257" i="2"/>
  <c r="G1241" i="2"/>
  <c r="F1241" i="2"/>
  <c r="F1209" i="2"/>
  <c r="H1209" i="2"/>
  <c r="G1145" i="2"/>
  <c r="H1145" i="2"/>
  <c r="H1129" i="2"/>
  <c r="G1129" i="2"/>
  <c r="H1033" i="2"/>
  <c r="G1033" i="2"/>
  <c r="H1001" i="2"/>
  <c r="G1001" i="2"/>
  <c r="G985" i="2"/>
  <c r="H985" i="2"/>
  <c r="F985" i="2"/>
  <c r="H937" i="2"/>
  <c r="G937" i="2"/>
  <c r="G921" i="2"/>
  <c r="H921" i="2"/>
  <c r="G905" i="2"/>
  <c r="H905" i="2"/>
  <c r="H825" i="2"/>
  <c r="G825" i="2"/>
  <c r="F697" i="2"/>
  <c r="H697" i="2"/>
  <c r="G681" i="2"/>
  <c r="H681" i="2"/>
  <c r="H665" i="2"/>
  <c r="G665" i="2"/>
  <c r="G633" i="2"/>
  <c r="H633" i="2"/>
  <c r="G537" i="2"/>
  <c r="H537" i="2"/>
  <c r="G521" i="2"/>
  <c r="H521" i="2"/>
  <c r="H505" i="2"/>
  <c r="G505" i="2"/>
  <c r="H473" i="2"/>
  <c r="F473" i="2"/>
  <c r="H457" i="2"/>
  <c r="G457" i="2"/>
  <c r="F441" i="2"/>
  <c r="H441" i="2"/>
  <c r="H425" i="2"/>
  <c r="G425" i="2"/>
  <c r="H345" i="2"/>
  <c r="G345" i="2"/>
  <c r="H297" i="2"/>
  <c r="G297" i="2"/>
  <c r="H281" i="2"/>
  <c r="G281" i="2"/>
  <c r="H265" i="2"/>
  <c r="G265" i="2"/>
  <c r="H233" i="2"/>
  <c r="G233" i="2"/>
  <c r="G217" i="2"/>
  <c r="F217" i="2"/>
  <c r="F185" i="2"/>
  <c r="H185" i="2"/>
  <c r="G121" i="2"/>
  <c r="H121" i="2"/>
  <c r="G105" i="2"/>
  <c r="H105" i="2"/>
  <c r="G89" i="2"/>
  <c r="H89" i="2"/>
  <c r="G73" i="2"/>
  <c r="H73" i="2"/>
  <c r="H57" i="2"/>
  <c r="G57" i="2"/>
  <c r="H25" i="2"/>
  <c r="G25" i="2"/>
  <c r="F3817" i="2"/>
  <c r="F3593" i="2"/>
  <c r="F3305" i="2"/>
  <c r="F3209" i="2"/>
  <c r="F2793" i="2"/>
  <c r="F2601" i="2"/>
  <c r="G3961" i="2"/>
  <c r="G3881" i="2"/>
  <c r="G2297" i="2"/>
  <c r="G2233" i="2"/>
  <c r="G2169" i="2"/>
  <c r="G1705" i="2"/>
  <c r="G1161" i="2"/>
  <c r="G1081" i="2"/>
  <c r="G697" i="2"/>
  <c r="G601" i="2"/>
  <c r="H3161" i="2"/>
  <c r="H2761" i="2"/>
  <c r="F4121" i="2"/>
  <c r="F4025" i="2"/>
  <c r="F3721" i="2"/>
  <c r="F3609" i="2"/>
  <c r="F2809" i="2"/>
  <c r="F1961" i="2"/>
  <c r="F1561" i="2"/>
  <c r="F1449" i="2"/>
  <c r="F1113" i="2"/>
  <c r="F889" i="2"/>
  <c r="F665" i="2"/>
  <c r="G4009" i="2"/>
  <c r="G3417" i="2"/>
  <c r="G3033" i="2"/>
  <c r="G1545" i="2"/>
  <c r="G1097" i="2"/>
  <c r="G617" i="2"/>
  <c r="G137" i="2"/>
  <c r="H2441" i="2"/>
  <c r="H1449" i="2"/>
  <c r="F3929" i="2"/>
  <c r="F3833" i="2"/>
  <c r="F3513" i="2"/>
  <c r="F3417" i="2"/>
  <c r="F3321" i="2"/>
  <c r="F3225" i="2"/>
  <c r="F3113" i="2"/>
  <c r="F2617" i="2"/>
  <c r="F2393" i="2"/>
  <c r="F2185" i="2"/>
  <c r="F1977" i="2"/>
  <c r="F1833" i="2"/>
  <c r="F1705" i="2"/>
  <c r="F1577" i="2"/>
  <c r="F1337" i="2"/>
  <c r="F1129" i="2"/>
  <c r="F905" i="2"/>
  <c r="F681" i="2"/>
  <c r="G3593" i="2"/>
  <c r="G3529" i="2"/>
  <c r="G3289" i="2"/>
  <c r="G2745" i="2"/>
  <c r="G2617" i="2"/>
  <c r="G1273" i="2"/>
  <c r="G1177" i="2"/>
  <c r="G713" i="2"/>
  <c r="G473" i="2"/>
  <c r="G153" i="2"/>
  <c r="H2121" i="2"/>
  <c r="H1849" i="2"/>
  <c r="H793" i="2"/>
  <c r="H729" i="2"/>
  <c r="F4137" i="2"/>
  <c r="F3625" i="2"/>
  <c r="F2825" i="2"/>
  <c r="F2201" i="2"/>
  <c r="F1993" i="2"/>
  <c r="F1465" i="2"/>
  <c r="F1145" i="2"/>
  <c r="F921" i="2"/>
  <c r="G3849" i="2"/>
  <c r="G2681" i="2"/>
  <c r="G1641" i="2"/>
  <c r="G169" i="2"/>
  <c r="H2825" i="2"/>
  <c r="H1113" i="2"/>
  <c r="F4041" i="2"/>
  <c r="F3945" i="2"/>
  <c r="F3737" i="2"/>
  <c r="F3337" i="2"/>
  <c r="F3129" i="2"/>
  <c r="F3017" i="2"/>
  <c r="F2409" i="2"/>
  <c r="F2217" i="2"/>
  <c r="F2009" i="2"/>
  <c r="F1849" i="2"/>
  <c r="F1721" i="2"/>
  <c r="F1353" i="2"/>
  <c r="F1161" i="2"/>
  <c r="G4105" i="2"/>
  <c r="G3929" i="2"/>
  <c r="G3801" i="2"/>
  <c r="G3705" i="2"/>
  <c r="G1865" i="2"/>
  <c r="G1801" i="2"/>
  <c r="G1289" i="2"/>
  <c r="G1193" i="2"/>
  <c r="G729" i="2"/>
  <c r="H2505" i="2"/>
  <c r="H217" i="2"/>
  <c r="F3849" i="2"/>
  <c r="F3529" i="2"/>
  <c r="F3433" i="2"/>
  <c r="F2521" i="2"/>
  <c r="F2233" i="2"/>
  <c r="F2025" i="2"/>
  <c r="G4025" i="2"/>
  <c r="G3433" i="2"/>
  <c r="G2921" i="2"/>
  <c r="G2809" i="2"/>
  <c r="G1401" i="2"/>
  <c r="G329" i="2"/>
  <c r="H2185" i="2"/>
  <c r="H1913" i="2"/>
  <c r="H873" i="2"/>
  <c r="H809" i="2"/>
  <c r="H489" i="2"/>
  <c r="G4088" i="2"/>
  <c r="G3943" i="2"/>
  <c r="H3975" i="2"/>
  <c r="H3624" i="2"/>
  <c r="H3883" i="2"/>
  <c r="H4120" i="2"/>
  <c r="H4118" i="2"/>
  <c r="H4071" i="2"/>
  <c r="H4039" i="2"/>
  <c r="G3987" i="2"/>
  <c r="H2641" i="2"/>
  <c r="G2641" i="2"/>
  <c r="H1105" i="2"/>
  <c r="G1105" i="2"/>
  <c r="G801" i="2"/>
  <c r="H801" i="2"/>
  <c r="G225" i="2"/>
  <c r="H225" i="2"/>
  <c r="F3489" i="2"/>
  <c r="F3361" i="2"/>
  <c r="F3233" i="2"/>
  <c r="F3105" i="2"/>
  <c r="G4081" i="2"/>
  <c r="G3873" i="2"/>
  <c r="G3489" i="2"/>
  <c r="G3249" i="2"/>
  <c r="G2737" i="2"/>
  <c r="G2481" i="2"/>
  <c r="G2033" i="2"/>
  <c r="G1857" i="2"/>
  <c r="H2929" i="2"/>
  <c r="H2769" i="2"/>
  <c r="H2609" i="2"/>
  <c r="H2529" i="2"/>
  <c r="H2369" i="2"/>
  <c r="H2289" i="2"/>
  <c r="H1809" i="2"/>
  <c r="H3761" i="2"/>
  <c r="H3569" i="2"/>
  <c r="H3473" i="2"/>
  <c r="F4145" i="2"/>
  <c r="F4017" i="2"/>
  <c r="F3889" i="2"/>
  <c r="F3633" i="2"/>
  <c r="G3921" i="2"/>
  <c r="G2305" i="2"/>
  <c r="G2225" i="2"/>
  <c r="G2129" i="2"/>
  <c r="H3233" i="2"/>
  <c r="H3121" i="2"/>
  <c r="H1889" i="2"/>
  <c r="H4145" i="2"/>
  <c r="F3505" i="2"/>
  <c r="G3345" i="2"/>
  <c r="G3089" i="2"/>
  <c r="G2913" i="2"/>
  <c r="G2657" i="2"/>
  <c r="G2577" i="2"/>
  <c r="G2401" i="2"/>
  <c r="H3185" i="2"/>
  <c r="H3905" i="2"/>
  <c r="H3745" i="2"/>
  <c r="H3537" i="2"/>
  <c r="H3713" i="2"/>
  <c r="H3457" i="2"/>
  <c r="F4033" i="2"/>
  <c r="G4097" i="2"/>
  <c r="G3985" i="2"/>
  <c r="G3825" i="2"/>
  <c r="G3713" i="2"/>
  <c r="G3505" i="2"/>
  <c r="G3265" i="2"/>
  <c r="G3009" i="2"/>
  <c r="G2833" i="2"/>
  <c r="G2753" i="2"/>
  <c r="G2497" i="2"/>
  <c r="H3009" i="2"/>
  <c r="H2865" i="2"/>
  <c r="H2785" i="2"/>
  <c r="H2625" i="2"/>
  <c r="H2545" i="2"/>
  <c r="H2065" i="2"/>
  <c r="H4113" i="2"/>
  <c r="F3521" i="2"/>
  <c r="F3393" i="2"/>
  <c r="F3265" i="2"/>
  <c r="F3137" i="2"/>
  <c r="G4049" i="2"/>
  <c r="G3585" i="2"/>
  <c r="G2321" i="2"/>
  <c r="G2241" i="2"/>
  <c r="G2145" i="2"/>
  <c r="G1681" i="2"/>
  <c r="G1569" i="2"/>
  <c r="G1457" i="2"/>
  <c r="H3297" i="2"/>
  <c r="H2945" i="2"/>
  <c r="H2465" i="2"/>
  <c r="H2145" i="2"/>
  <c r="H1985" i="2"/>
  <c r="H1905" i="2"/>
  <c r="H1745" i="2"/>
  <c r="H1585" i="2"/>
  <c r="H1505" i="2"/>
  <c r="H1265" i="2"/>
  <c r="H3889" i="2"/>
  <c r="H3729" i="2"/>
  <c r="H3521" i="2"/>
  <c r="F4049" i="2"/>
  <c r="F3921" i="2"/>
  <c r="F3793" i="2"/>
  <c r="G3441" i="2"/>
  <c r="G3361" i="2"/>
  <c r="G3105" i="2"/>
  <c r="G2673" i="2"/>
  <c r="G2593" i="2"/>
  <c r="G2417" i="2"/>
  <c r="F3537" i="2"/>
  <c r="F3409" i="2"/>
  <c r="F3281" i="2"/>
  <c r="F3153" i="2"/>
  <c r="F3025" i="2"/>
  <c r="F2817" i="2"/>
  <c r="F2593" i="2"/>
  <c r="F2465" i="2"/>
  <c r="F2321" i="2"/>
  <c r="F2065" i="2"/>
  <c r="G3937" i="2"/>
  <c r="G3841" i="2"/>
  <c r="G3729" i="2"/>
  <c r="G3281" i="2"/>
  <c r="G3025" i="2"/>
  <c r="G2849" i="2"/>
  <c r="G2513" i="2"/>
  <c r="G2161" i="2"/>
  <c r="G1697" i="2"/>
  <c r="G1121" i="2"/>
  <c r="G881" i="2"/>
  <c r="H2881" i="2"/>
  <c r="H2801" i="2"/>
  <c r="H929" i="2"/>
  <c r="H673" i="2"/>
  <c r="G3665" i="2"/>
  <c r="G3601" i="2"/>
  <c r="G3201" i="2"/>
  <c r="H2961" i="2"/>
  <c r="H2721" i="2"/>
  <c r="H1841" i="2"/>
  <c r="H3681" i="2"/>
  <c r="G3689" i="2"/>
  <c r="H3689" i="2"/>
  <c r="G3641" i="2"/>
  <c r="H3641" i="2"/>
  <c r="F3553" i="2"/>
  <c r="F3425" i="2"/>
  <c r="G4001" i="2"/>
  <c r="G2177" i="2"/>
  <c r="H3313" i="2"/>
  <c r="H3985" i="2"/>
  <c r="G4113" i="2"/>
  <c r="G3953" i="2"/>
  <c r="G3793" i="2"/>
  <c r="G3041" i="2"/>
  <c r="H2817" i="2"/>
  <c r="H3841" i="2"/>
  <c r="H3649" i="2"/>
  <c r="H3969" i="2"/>
  <c r="H3863" i="2"/>
  <c r="G3863" i="2"/>
  <c r="G3617" i="2"/>
  <c r="G3217" i="2"/>
  <c r="G3137" i="2"/>
  <c r="H2097" i="2"/>
  <c r="H2017" i="2"/>
  <c r="H4017" i="2"/>
  <c r="F4097" i="2"/>
  <c r="F2897" i="2"/>
  <c r="F2641" i="2"/>
  <c r="G3857" i="2"/>
  <c r="G3393" i="2"/>
  <c r="G2193" i="2"/>
  <c r="H3153" i="2"/>
  <c r="H1137" i="2"/>
  <c r="H369" i="2"/>
  <c r="H3425" i="2"/>
  <c r="F3857" i="2"/>
  <c r="G1937" i="2"/>
  <c r="H3485" i="2"/>
  <c r="H3765" i="2"/>
  <c r="H3933" i="2"/>
  <c r="G4045" i="2"/>
  <c r="G3964" i="2"/>
  <c r="G3845" i="2"/>
  <c r="G3704" i="2"/>
  <c r="G3466" i="2"/>
  <c r="H3692" i="2"/>
  <c r="H4141" i="2"/>
  <c r="H4056" i="2"/>
  <c r="G4036" i="2"/>
  <c r="G3890" i="2"/>
  <c r="H3890" i="2"/>
  <c r="F3890" i="2"/>
  <c r="H3618" i="2"/>
  <c r="G3618" i="2"/>
  <c r="H3314" i="2"/>
  <c r="G3314" i="2"/>
  <c r="H3058" i="2"/>
  <c r="G3058" i="2"/>
  <c r="H2834" i="2"/>
  <c r="G2834" i="2"/>
  <c r="H2610" i="2"/>
  <c r="G2610" i="2"/>
  <c r="G2386" i="2"/>
  <c r="H2386" i="2"/>
  <c r="G2130" i="2"/>
  <c r="H2130" i="2"/>
  <c r="G1906" i="2"/>
  <c r="H1906" i="2"/>
  <c r="H1666" i="2"/>
  <c r="G1666" i="2"/>
  <c r="H1426" i="2"/>
  <c r="G1426" i="2"/>
  <c r="F18" i="2"/>
  <c r="H18" i="2"/>
  <c r="G18" i="2"/>
  <c r="F3618" i="2"/>
  <c r="F2866" i="2"/>
  <c r="F2834" i="2"/>
  <c r="F2738" i="2"/>
  <c r="G1922" i="2"/>
  <c r="G834" i="2"/>
  <c r="G3730" i="2"/>
  <c r="H3730" i="2"/>
  <c r="G3474" i="2"/>
  <c r="H3474" i="2"/>
  <c r="H3186" i="2"/>
  <c r="G3186" i="2"/>
  <c r="H2946" i="2"/>
  <c r="G2946" i="2"/>
  <c r="H2674" i="2"/>
  <c r="G2674" i="2"/>
  <c r="G2418" i="2"/>
  <c r="H2418" i="2"/>
  <c r="F2418" i="2"/>
  <c r="H2210" i="2"/>
  <c r="G2210" i="2"/>
  <c r="H1938" i="2"/>
  <c r="G1938" i="2"/>
  <c r="G1714" i="2"/>
  <c r="H1714" i="2"/>
  <c r="H1442" i="2"/>
  <c r="F1442" i="2"/>
  <c r="G1442" i="2"/>
  <c r="G1234" i="2"/>
  <c r="H1234" i="2"/>
  <c r="G978" i="2"/>
  <c r="H978" i="2"/>
  <c r="F162" i="2"/>
  <c r="G162" i="2"/>
  <c r="H162" i="2"/>
  <c r="F3842" i="2"/>
  <c r="F2994" i="2"/>
  <c r="G2738" i="2"/>
  <c r="G3586" i="2"/>
  <c r="H3586" i="2"/>
  <c r="G3378" i="2"/>
  <c r="F3378" i="2"/>
  <c r="H3378" i="2"/>
  <c r="H3154" i="2"/>
  <c r="G3154" i="2"/>
  <c r="H2882" i="2"/>
  <c r="G2882" i="2"/>
  <c r="H2626" i="2"/>
  <c r="G2626" i="2"/>
  <c r="G2354" i="2"/>
  <c r="H2354" i="2"/>
  <c r="H1810" i="2"/>
  <c r="G1810" i="2"/>
  <c r="F1586" i="2"/>
  <c r="H1586" i="2"/>
  <c r="G1586" i="2"/>
  <c r="G1330" i="2"/>
  <c r="F1330" i="2"/>
  <c r="H1330" i="2"/>
  <c r="H1026" i="2"/>
  <c r="G1026" i="2"/>
  <c r="H130" i="2"/>
  <c r="F130" i="2"/>
  <c r="G130" i="2"/>
  <c r="F1810" i="2"/>
  <c r="F1426" i="2"/>
  <c r="G3874" i="2"/>
  <c r="H3874" i="2"/>
  <c r="H3602" i="2"/>
  <c r="G3602" i="2"/>
  <c r="H3346" i="2"/>
  <c r="G3346" i="2"/>
  <c r="H3074" i="2"/>
  <c r="G3074" i="2"/>
  <c r="H2818" i="2"/>
  <c r="G2818" i="2"/>
  <c r="H2594" i="2"/>
  <c r="G2594" i="2"/>
  <c r="H2338" i="2"/>
  <c r="G2338" i="2"/>
  <c r="G2098" i="2"/>
  <c r="H2098" i="2"/>
  <c r="G1874" i="2"/>
  <c r="H1874" i="2"/>
  <c r="H1650" i="2"/>
  <c r="G1650" i="2"/>
  <c r="H1410" i="2"/>
  <c r="G1410" i="2"/>
  <c r="H98" i="2"/>
  <c r="F98" i="2"/>
  <c r="G98" i="2"/>
  <c r="F3874" i="2"/>
  <c r="H3826" i="2"/>
  <c r="G3826" i="2"/>
  <c r="G3634" i="2"/>
  <c r="F3634" i="2"/>
  <c r="H3634" i="2"/>
  <c r="H3234" i="2"/>
  <c r="G3234" i="2"/>
  <c r="H3042" i="2"/>
  <c r="G3042" i="2"/>
  <c r="F3042" i="2"/>
  <c r="H2914" i="2"/>
  <c r="G2914" i="2"/>
  <c r="H2706" i="2"/>
  <c r="G2706" i="2"/>
  <c r="H2546" i="2"/>
  <c r="G2546" i="2"/>
  <c r="G2370" i="2"/>
  <c r="H2370" i="2"/>
  <c r="G2194" i="2"/>
  <c r="H2194" i="2"/>
  <c r="G2018" i="2"/>
  <c r="H2018" i="2"/>
  <c r="G1842" i="2"/>
  <c r="F1842" i="2"/>
  <c r="H1842" i="2"/>
  <c r="H1698" i="2"/>
  <c r="G1698" i="2"/>
  <c r="G1538" i="2"/>
  <c r="H1538" i="2"/>
  <c r="H1394" i="2"/>
  <c r="G1394" i="2"/>
  <c r="H1298" i="2"/>
  <c r="G1298" i="2"/>
  <c r="G1218" i="2"/>
  <c r="H1218" i="2"/>
  <c r="H1122" i="2"/>
  <c r="G1122" i="2"/>
  <c r="H994" i="2"/>
  <c r="G994" i="2"/>
  <c r="G770" i="2"/>
  <c r="H770" i="2"/>
  <c r="H706" i="2"/>
  <c r="G706" i="2"/>
  <c r="F706" i="2"/>
  <c r="F642" i="2"/>
  <c r="G642" i="2"/>
  <c r="H642" i="2"/>
  <c r="H594" i="2"/>
  <c r="F594" i="2"/>
  <c r="G594" i="2"/>
  <c r="H562" i="2"/>
  <c r="F562" i="2"/>
  <c r="G562" i="2"/>
  <c r="F514" i="2"/>
  <c r="H514" i="2"/>
  <c r="G514" i="2"/>
  <c r="F482" i="2"/>
  <c r="G482" i="2"/>
  <c r="H482" i="2"/>
  <c r="H450" i="2"/>
  <c r="F450" i="2"/>
  <c r="G450" i="2"/>
  <c r="H418" i="2"/>
  <c r="F418" i="2"/>
  <c r="G418" i="2"/>
  <c r="F386" i="2"/>
  <c r="H386" i="2"/>
  <c r="G386" i="2"/>
  <c r="F354" i="2"/>
  <c r="G354" i="2"/>
  <c r="H354" i="2"/>
  <c r="H322" i="2"/>
  <c r="F322" i="2"/>
  <c r="G322" i="2"/>
  <c r="H290" i="2"/>
  <c r="F290" i="2"/>
  <c r="G290" i="2"/>
  <c r="H258" i="2"/>
  <c r="F258" i="2"/>
  <c r="G258" i="2"/>
  <c r="H50" i="2"/>
  <c r="F50" i="2"/>
  <c r="G50" i="2"/>
  <c r="F3458" i="2"/>
  <c r="G3714" i="2"/>
  <c r="H3666" i="2"/>
  <c r="G3666" i="2"/>
  <c r="H3298" i="2"/>
  <c r="G3298" i="2"/>
  <c r="F3298" i="2"/>
  <c r="G2114" i="2"/>
  <c r="H2114" i="2"/>
  <c r="H242" i="2"/>
  <c r="F242" i="2"/>
  <c r="G242" i="2"/>
  <c r="F3474" i="2"/>
  <c r="F1650" i="2"/>
  <c r="H3698" i="2"/>
  <c r="G3698" i="2"/>
  <c r="H3394" i="2"/>
  <c r="G3394" i="2"/>
  <c r="H3106" i="2"/>
  <c r="G3106" i="2"/>
  <c r="H2786" i="2"/>
  <c r="G2786" i="2"/>
  <c r="H2450" i="2"/>
  <c r="G2450" i="2"/>
  <c r="F2450" i="2"/>
  <c r="H2082" i="2"/>
  <c r="G2082" i="2"/>
  <c r="G1554" i="2"/>
  <c r="H1554" i="2"/>
  <c r="H226" i="2"/>
  <c r="F226" i="2"/>
  <c r="G226" i="2"/>
  <c r="F3698" i="2"/>
  <c r="F1666" i="2"/>
  <c r="H3458" i="2"/>
  <c r="H3906" i="2"/>
  <c r="G3906" i="2"/>
  <c r="H3778" i="2"/>
  <c r="G3778" i="2"/>
  <c r="H3650" i="2"/>
  <c r="G3650" i="2"/>
  <c r="G3506" i="2"/>
  <c r="H3506" i="2"/>
  <c r="H3362" i="2"/>
  <c r="G3362" i="2"/>
  <c r="H3218" i="2"/>
  <c r="G3218" i="2"/>
  <c r="H3138" i="2"/>
  <c r="G3138" i="2"/>
  <c r="H2962" i="2"/>
  <c r="G2962" i="2"/>
  <c r="H2754" i="2"/>
  <c r="G2754" i="2"/>
  <c r="H2642" i="2"/>
  <c r="G2642" i="2"/>
  <c r="F2530" i="2"/>
  <c r="H2530" i="2"/>
  <c r="G2530" i="2"/>
  <c r="G2402" i="2"/>
  <c r="H2402" i="2"/>
  <c r="G2274" i="2"/>
  <c r="H2274" i="2"/>
  <c r="G2146" i="2"/>
  <c r="H2146" i="2"/>
  <c r="G2002" i="2"/>
  <c r="H2002" i="2"/>
  <c r="G1890" i="2"/>
  <c r="H1890" i="2"/>
  <c r="G1762" i="2"/>
  <c r="H1762" i="2"/>
  <c r="F1762" i="2"/>
  <c r="H1634" i="2"/>
  <c r="G1634" i="2"/>
  <c r="G1506" i="2"/>
  <c r="H1506" i="2"/>
  <c r="F1506" i="2"/>
  <c r="H1378" i="2"/>
  <c r="G1378" i="2"/>
  <c r="G1282" i="2"/>
  <c r="H1282" i="2"/>
  <c r="G1202" i="2"/>
  <c r="H1202" i="2"/>
  <c r="H1138" i="2"/>
  <c r="G1138" i="2"/>
  <c r="H1042" i="2"/>
  <c r="G1042" i="2"/>
  <c r="G930" i="2"/>
  <c r="H930" i="2"/>
  <c r="H898" i="2"/>
  <c r="G898" i="2"/>
  <c r="H866" i="2"/>
  <c r="G866" i="2"/>
  <c r="G818" i="2"/>
  <c r="H818" i="2"/>
  <c r="G786" i="2"/>
  <c r="H786" i="2"/>
  <c r="H738" i="2"/>
  <c r="G738" i="2"/>
  <c r="H690" i="2"/>
  <c r="G690" i="2"/>
  <c r="F690" i="2"/>
  <c r="F658" i="2"/>
  <c r="G658" i="2"/>
  <c r="H658" i="2"/>
  <c r="H626" i="2"/>
  <c r="F626" i="2"/>
  <c r="G626" i="2"/>
  <c r="H546" i="2"/>
  <c r="F546" i="2"/>
  <c r="G546" i="2"/>
  <c r="H66" i="2"/>
  <c r="F66" i="2"/>
  <c r="G66" i="2"/>
  <c r="F3714" i="2"/>
  <c r="F3506" i="2"/>
  <c r="F3058" i="2"/>
  <c r="F1874" i="2"/>
  <c r="G2050" i="2"/>
  <c r="H1058" i="2"/>
  <c r="H3810" i="2"/>
  <c r="G3810" i="2"/>
  <c r="F3810" i="2"/>
  <c r="H3538" i="2"/>
  <c r="G3538" i="2"/>
  <c r="F3538" i="2"/>
  <c r="H3282" i="2"/>
  <c r="G3282" i="2"/>
  <c r="F3282" i="2"/>
  <c r="H3010" i="2"/>
  <c r="G3010" i="2"/>
  <c r="H2482" i="2"/>
  <c r="G2482" i="2"/>
  <c r="G2242" i="2"/>
  <c r="H2242" i="2"/>
  <c r="H1954" i="2"/>
  <c r="G1954" i="2"/>
  <c r="H1778" i="2"/>
  <c r="G1778" i="2"/>
  <c r="G1474" i="2"/>
  <c r="H1474" i="2"/>
  <c r="F1474" i="2"/>
  <c r="H1154" i="2"/>
  <c r="G1154" i="2"/>
  <c r="F210" i="2"/>
  <c r="H210" i="2"/>
  <c r="G210" i="2"/>
  <c r="F3730" i="2"/>
  <c r="F3074" i="2"/>
  <c r="F1890" i="2"/>
  <c r="F1698" i="2"/>
  <c r="G2866" i="2"/>
  <c r="H3442" i="2"/>
  <c r="G3442" i="2"/>
  <c r="H3170" i="2"/>
  <c r="G3170" i="2"/>
  <c r="H2930" i="2"/>
  <c r="G2930" i="2"/>
  <c r="H2658" i="2"/>
  <c r="G2658" i="2"/>
  <c r="H2434" i="2"/>
  <c r="G2434" i="2"/>
  <c r="F2434" i="2"/>
  <c r="G2226" i="2"/>
  <c r="H2226" i="2"/>
  <c r="G1730" i="2"/>
  <c r="H1730" i="2"/>
  <c r="F1730" i="2"/>
  <c r="G1458" i="2"/>
  <c r="H1458" i="2"/>
  <c r="G1250" i="2"/>
  <c r="H1250" i="2"/>
  <c r="G962" i="2"/>
  <c r="H962" i="2"/>
  <c r="H146" i="2"/>
  <c r="F146" i="2"/>
  <c r="G146" i="2"/>
  <c r="F1906" i="2"/>
  <c r="F1714" i="2"/>
  <c r="G3858" i="2"/>
  <c r="H3858" i="2"/>
  <c r="G3570" i="2"/>
  <c r="H3570" i="2"/>
  <c r="H3330" i="2"/>
  <c r="G3330" i="2"/>
  <c r="H3090" i="2"/>
  <c r="G3090" i="2"/>
  <c r="H2850" i="2"/>
  <c r="G2850" i="2"/>
  <c r="H2578" i="2"/>
  <c r="G2578" i="2"/>
  <c r="G2306" i="2"/>
  <c r="H2306" i="2"/>
  <c r="H2066" i="2"/>
  <c r="G2066" i="2"/>
  <c r="G1858" i="2"/>
  <c r="H1858" i="2"/>
  <c r="H1618" i="2"/>
  <c r="G1618" i="2"/>
  <c r="H1362" i="2"/>
  <c r="G1362" i="2"/>
  <c r="G1074" i="2"/>
  <c r="H1074" i="2"/>
  <c r="H82" i="2"/>
  <c r="F82" i="2"/>
  <c r="G82" i="2"/>
  <c r="F3314" i="2"/>
  <c r="F3106" i="2"/>
  <c r="F2546" i="2"/>
  <c r="F2354" i="2"/>
  <c r="F2338" i="2"/>
  <c r="F2306" i="2"/>
  <c r="F2274" i="2"/>
  <c r="F2242" i="2"/>
  <c r="F2226" i="2"/>
  <c r="F2210" i="2"/>
  <c r="F2194" i="2"/>
  <c r="F2146" i="2"/>
  <c r="F2130" i="2"/>
  <c r="F2114" i="2"/>
  <c r="F2098" i="2"/>
  <c r="F2082" i="2"/>
  <c r="F2066" i="2"/>
  <c r="F2050" i="2"/>
  <c r="F2018" i="2"/>
  <c r="F2002" i="2"/>
  <c r="F1954" i="2"/>
  <c r="F1938" i="2"/>
  <c r="F1922" i="2"/>
  <c r="F1298" i="2"/>
  <c r="F1282" i="2"/>
  <c r="F1250" i="2"/>
  <c r="F1234" i="2"/>
  <c r="F1218" i="2"/>
  <c r="F1202" i="2"/>
  <c r="F1154" i="2"/>
  <c r="F1138" i="2"/>
  <c r="F1122" i="2"/>
  <c r="F1090" i="2"/>
  <c r="F1074" i="2"/>
  <c r="F1058" i="2"/>
  <c r="F1042" i="2"/>
  <c r="F1026" i="2"/>
  <c r="F994" i="2"/>
  <c r="F978" i="2"/>
  <c r="F962" i="2"/>
  <c r="F930" i="2"/>
  <c r="F914" i="2"/>
  <c r="F898" i="2"/>
  <c r="F866" i="2"/>
  <c r="F834" i="2"/>
  <c r="F818" i="2"/>
  <c r="F786" i="2"/>
  <c r="F770" i="2"/>
  <c r="F738" i="2"/>
  <c r="G3794" i="2"/>
  <c r="H3794" i="2"/>
  <c r="F3794" i="2"/>
  <c r="H3522" i="2"/>
  <c r="G3522" i="2"/>
  <c r="H3266" i="2"/>
  <c r="G3266" i="2"/>
  <c r="H2978" i="2"/>
  <c r="G2978" i="2"/>
  <c r="H2722" i="2"/>
  <c r="G2722" i="2"/>
  <c r="H2466" i="2"/>
  <c r="G2466" i="2"/>
  <c r="G2258" i="2"/>
  <c r="H2258" i="2"/>
  <c r="G1970" i="2"/>
  <c r="H1970" i="2"/>
  <c r="G1746" i="2"/>
  <c r="H1746" i="2"/>
  <c r="F1746" i="2"/>
  <c r="G1490" i="2"/>
  <c r="H1490" i="2"/>
  <c r="F1490" i="2"/>
  <c r="H1170" i="2"/>
  <c r="G1170" i="2"/>
  <c r="F178" i="2"/>
  <c r="H178" i="2"/>
  <c r="G178" i="2"/>
  <c r="F3778" i="2"/>
  <c r="F3330" i="2"/>
  <c r="F2370" i="2"/>
  <c r="G1570" i="2"/>
  <c r="H3938" i="2"/>
  <c r="G3938" i="2"/>
  <c r="G3746" i="2"/>
  <c r="H3746" i="2"/>
  <c r="G3490" i="2"/>
  <c r="H3490" i="2"/>
  <c r="G3250" i="2"/>
  <c r="H3250" i="2"/>
  <c r="H2770" i="2"/>
  <c r="G2770" i="2"/>
  <c r="H2562" i="2"/>
  <c r="G2562" i="2"/>
  <c r="G2290" i="2"/>
  <c r="H2290" i="2"/>
  <c r="G2034" i="2"/>
  <c r="H2034" i="2"/>
  <c r="H1794" i="2"/>
  <c r="G1794" i="2"/>
  <c r="H1602" i="2"/>
  <c r="G1602" i="2"/>
  <c r="H1314" i="2"/>
  <c r="G1314" i="2"/>
  <c r="H1010" i="2"/>
  <c r="G1010" i="2"/>
  <c r="H114" i="2"/>
  <c r="F114" i="2"/>
  <c r="G114" i="2"/>
  <c r="F3346" i="2"/>
  <c r="F2578" i="2"/>
  <c r="F2386" i="2"/>
  <c r="G3922" i="2"/>
  <c r="H3922" i="2"/>
  <c r="G3762" i="2"/>
  <c r="H3762" i="2"/>
  <c r="G3554" i="2"/>
  <c r="F3554" i="2"/>
  <c r="H3554" i="2"/>
  <c r="H3426" i="2"/>
  <c r="G3426" i="2"/>
  <c r="H3202" i="2"/>
  <c r="G3202" i="2"/>
  <c r="H3026" i="2"/>
  <c r="G3026" i="2"/>
  <c r="F3026" i="2"/>
  <c r="H2898" i="2"/>
  <c r="G2898" i="2"/>
  <c r="H2690" i="2"/>
  <c r="G2690" i="2"/>
  <c r="H2514" i="2"/>
  <c r="G2514" i="2"/>
  <c r="G2322" i="2"/>
  <c r="H2322" i="2"/>
  <c r="G2178" i="2"/>
  <c r="H2178" i="2"/>
  <c r="G1986" i="2"/>
  <c r="H1986" i="2"/>
  <c r="H1826" i="2"/>
  <c r="G1826" i="2"/>
  <c r="H1682" i="2"/>
  <c r="G1682" i="2"/>
  <c r="G1522" i="2"/>
  <c r="H1522" i="2"/>
  <c r="G1266" i="2"/>
  <c r="H1266" i="2"/>
  <c r="H1186" i="2"/>
  <c r="G1186" i="2"/>
  <c r="H1106" i="2"/>
  <c r="G1106" i="2"/>
  <c r="G946" i="2"/>
  <c r="H946" i="2"/>
  <c r="H882" i="2"/>
  <c r="G882" i="2"/>
  <c r="H850" i="2"/>
  <c r="G850" i="2"/>
  <c r="G802" i="2"/>
  <c r="H802" i="2"/>
  <c r="H754" i="2"/>
  <c r="G754" i="2"/>
  <c r="H722" i="2"/>
  <c r="G722" i="2"/>
  <c r="F722" i="2"/>
  <c r="F674" i="2"/>
  <c r="G674" i="2"/>
  <c r="H674" i="2"/>
  <c r="H610" i="2"/>
  <c r="F610" i="2"/>
  <c r="G610" i="2"/>
  <c r="H578" i="2"/>
  <c r="F578" i="2"/>
  <c r="G578" i="2"/>
  <c r="F530" i="2"/>
  <c r="H530" i="2"/>
  <c r="G530" i="2"/>
  <c r="F498" i="2"/>
  <c r="H498" i="2"/>
  <c r="G498" i="2"/>
  <c r="H466" i="2"/>
  <c r="F466" i="2"/>
  <c r="G466" i="2"/>
  <c r="H434" i="2"/>
  <c r="F434" i="2"/>
  <c r="G434" i="2"/>
  <c r="H402" i="2"/>
  <c r="F402" i="2"/>
  <c r="G402" i="2"/>
  <c r="F370" i="2"/>
  <c r="H370" i="2"/>
  <c r="G370" i="2"/>
  <c r="F338" i="2"/>
  <c r="G338" i="2"/>
  <c r="H306" i="2"/>
  <c r="F306" i="2"/>
  <c r="G306" i="2"/>
  <c r="H274" i="2"/>
  <c r="F274" i="2"/>
  <c r="G274" i="2"/>
  <c r="F34" i="2"/>
  <c r="H34" i="2"/>
  <c r="G34" i="2"/>
  <c r="F3570" i="2"/>
  <c r="F3362" i="2"/>
  <c r="F3138" i="2"/>
  <c r="F2594" i="2"/>
  <c r="F2402" i="2"/>
  <c r="F1538" i="2"/>
  <c r="F1346" i="2"/>
  <c r="G3842" i="2"/>
  <c r="H3682" i="2"/>
  <c r="G3682" i="2"/>
  <c r="H3410" i="2"/>
  <c r="G3410" i="2"/>
  <c r="F3122" i="2"/>
  <c r="H3122" i="2"/>
  <c r="H2802" i="2"/>
  <c r="G2802" i="2"/>
  <c r="H2498" i="2"/>
  <c r="G2498" i="2"/>
  <c r="G2162" i="2"/>
  <c r="H2162" i="2"/>
  <c r="F194" i="2"/>
  <c r="H194" i="2"/>
  <c r="G194" i="2"/>
  <c r="F3586" i="2"/>
  <c r="F3154" i="2"/>
  <c r="F2610" i="2"/>
  <c r="F1554" i="2"/>
  <c r="F1362" i="2"/>
  <c r="G1346" i="2"/>
  <c r="G4137" i="2"/>
  <c r="G4057" i="2"/>
  <c r="H4150" i="2"/>
  <c r="H3897" i="2"/>
  <c r="H4146" i="2"/>
  <c r="G4146" i="2"/>
  <c r="H4130" i="2"/>
  <c r="G4130" i="2"/>
  <c r="H4114" i="2"/>
  <c r="G4114" i="2"/>
  <c r="H4082" i="2"/>
  <c r="G4082" i="2"/>
  <c r="H4066" i="2"/>
  <c r="G4066" i="2"/>
  <c r="H4050" i="2"/>
  <c r="G4050" i="2"/>
  <c r="H4034" i="2"/>
  <c r="G4034" i="2"/>
  <c r="H4018" i="2"/>
  <c r="G4018" i="2"/>
  <c r="H4002" i="2"/>
  <c r="G4002" i="2"/>
  <c r="H3986" i="2"/>
  <c r="G3986" i="2"/>
  <c r="H3970" i="2"/>
  <c r="G3970" i="2"/>
  <c r="H3954" i="2"/>
  <c r="G3954" i="2"/>
  <c r="H4098" i="2"/>
  <c r="G4098" i="2"/>
  <c r="F3839" i="2"/>
  <c r="F3135" i="2"/>
  <c r="H4143" i="2"/>
  <c r="G4143" i="2"/>
  <c r="H4127" i="2"/>
  <c r="G4127" i="2"/>
  <c r="H4111" i="2"/>
  <c r="G4111" i="2"/>
  <c r="H4095" i="2"/>
  <c r="G4095" i="2"/>
  <c r="H4079" i="2"/>
  <c r="G4079" i="2"/>
  <c r="H4063" i="2"/>
  <c r="G4063" i="2"/>
  <c r="H4047" i="2"/>
  <c r="G4047" i="2"/>
  <c r="H4031" i="2"/>
  <c r="G4031" i="2"/>
  <c r="H4015" i="2"/>
  <c r="G4015" i="2"/>
  <c r="H3999" i="2"/>
  <c r="G3999" i="2"/>
  <c r="H3983" i="2"/>
  <c r="G3983" i="2"/>
  <c r="H3967" i="2"/>
  <c r="G3967" i="2"/>
  <c r="H3951" i="2"/>
  <c r="G3951" i="2"/>
  <c r="H3935" i="2"/>
  <c r="G3935" i="2"/>
  <c r="H3919" i="2"/>
  <c r="G3919" i="2"/>
  <c r="H3903" i="2"/>
  <c r="G3903" i="2"/>
  <c r="H3887" i="2"/>
  <c r="G3887" i="2"/>
  <c r="H3871" i="2"/>
  <c r="G3871" i="2"/>
  <c r="H3855" i="2"/>
  <c r="G3855" i="2"/>
  <c r="H3823" i="2"/>
  <c r="G3823" i="2"/>
  <c r="H3807" i="2"/>
  <c r="G3807" i="2"/>
  <c r="H3791" i="2"/>
  <c r="G3791" i="2"/>
  <c r="H3775" i="2"/>
  <c r="G3775" i="2"/>
  <c r="H3759" i="2"/>
  <c r="G3759" i="2"/>
  <c r="H3743" i="2"/>
  <c r="G3743" i="2"/>
  <c r="H3727" i="2"/>
  <c r="G3727" i="2"/>
  <c r="H3711" i="2"/>
  <c r="G3711" i="2"/>
  <c r="H3695" i="2"/>
  <c r="G3695" i="2"/>
  <c r="H3679" i="2"/>
  <c r="G3679" i="2"/>
  <c r="H3663" i="2"/>
  <c r="G3663" i="2"/>
  <c r="H3647" i="2"/>
  <c r="G3647" i="2"/>
  <c r="H3631" i="2"/>
  <c r="G3631" i="2"/>
  <c r="H3615" i="2"/>
  <c r="G3615" i="2"/>
  <c r="H3599" i="2"/>
  <c r="G3599" i="2"/>
  <c r="H3583" i="2"/>
  <c r="G3583" i="2"/>
  <c r="H3567" i="2"/>
  <c r="G3567" i="2"/>
  <c r="H3551" i="2"/>
  <c r="G3551" i="2"/>
  <c r="H3535" i="2"/>
  <c r="G3535" i="2"/>
  <c r="H3519" i="2"/>
  <c r="G3519" i="2"/>
  <c r="H3503" i="2"/>
  <c r="G3503" i="2"/>
  <c r="H3487" i="2"/>
  <c r="G3487" i="2"/>
  <c r="H3471" i="2"/>
  <c r="G3471" i="2"/>
  <c r="H3455" i="2"/>
  <c r="G3455" i="2"/>
  <c r="H3439" i="2"/>
  <c r="G3439" i="2"/>
  <c r="H3423" i="2"/>
  <c r="G3423" i="2"/>
  <c r="H3407" i="2"/>
  <c r="G3407" i="2"/>
  <c r="H3391" i="2"/>
  <c r="G3391" i="2"/>
  <c r="H3375" i="2"/>
  <c r="G3375" i="2"/>
  <c r="H3359" i="2"/>
  <c r="G3359" i="2"/>
  <c r="H3343" i="2"/>
  <c r="G3343" i="2"/>
  <c r="H3327" i="2"/>
  <c r="G3327" i="2"/>
  <c r="H3311" i="2"/>
  <c r="G3311" i="2"/>
  <c r="H3295" i="2"/>
  <c r="G3295" i="2"/>
  <c r="H3279" i="2"/>
  <c r="G3279" i="2"/>
  <c r="H3263" i="2"/>
  <c r="G3263" i="2"/>
  <c r="H3247" i="2"/>
  <c r="G3247" i="2"/>
  <c r="H3231" i="2"/>
  <c r="G3231" i="2"/>
  <c r="H3215" i="2"/>
  <c r="G3215" i="2"/>
  <c r="H3199" i="2"/>
  <c r="G3199" i="2"/>
  <c r="H3183" i="2"/>
  <c r="G3183" i="2"/>
  <c r="H3167" i="2"/>
  <c r="G3167" i="2"/>
  <c r="H3151" i="2"/>
  <c r="G3151" i="2"/>
  <c r="H3119" i="2"/>
  <c r="G3119" i="2"/>
  <c r="H3103" i="2"/>
  <c r="G3103" i="2"/>
  <c r="H3087" i="2"/>
  <c r="G3087" i="2"/>
  <c r="H3071" i="2"/>
  <c r="G3071" i="2"/>
  <c r="H3055" i="2"/>
  <c r="G3055" i="2"/>
  <c r="H3039" i="2"/>
  <c r="G3039" i="2"/>
  <c r="H3023" i="2"/>
  <c r="G3023" i="2"/>
  <c r="H3007" i="2"/>
  <c r="G3007" i="2"/>
  <c r="H2991" i="2"/>
  <c r="G2991" i="2"/>
  <c r="H2975" i="2"/>
  <c r="G2975" i="2"/>
  <c r="H2959" i="2"/>
  <c r="G2959" i="2"/>
  <c r="H2911" i="2"/>
  <c r="G2911" i="2"/>
  <c r="H2895" i="2"/>
  <c r="G2895" i="2"/>
  <c r="H2863" i="2"/>
  <c r="G2863" i="2"/>
  <c r="H2847" i="2"/>
  <c r="G2847" i="2"/>
  <c r="H2831" i="2"/>
  <c r="G2831" i="2"/>
  <c r="H2815" i="2"/>
  <c r="G2815" i="2"/>
  <c r="H2799" i="2"/>
  <c r="G2799" i="2"/>
  <c r="H2783" i="2"/>
  <c r="G2783" i="2"/>
  <c r="H2767" i="2"/>
  <c r="G2767" i="2"/>
  <c r="H2751" i="2"/>
  <c r="G2751" i="2"/>
  <c r="H2735" i="2"/>
  <c r="G2735" i="2"/>
  <c r="H2719" i="2"/>
  <c r="G2719" i="2"/>
  <c r="H2703" i="2"/>
  <c r="G2703" i="2"/>
  <c r="H2655" i="2"/>
  <c r="G2655" i="2"/>
  <c r="H2639" i="2"/>
  <c r="F2639" i="2"/>
  <c r="G2639" i="2"/>
  <c r="H2623" i="2"/>
  <c r="F2623" i="2"/>
  <c r="H2607" i="2"/>
  <c r="G2607" i="2"/>
  <c r="F2607" i="2"/>
  <c r="H2591" i="2"/>
  <c r="G2591" i="2"/>
  <c r="F2591" i="2"/>
  <c r="H2575" i="2"/>
  <c r="G2575" i="2"/>
  <c r="F2575" i="2"/>
  <c r="H2559" i="2"/>
  <c r="G2559" i="2"/>
  <c r="F2559" i="2"/>
  <c r="H2543" i="2"/>
  <c r="G2543" i="2"/>
  <c r="F2543" i="2"/>
  <c r="G2527" i="2"/>
  <c r="F2527" i="2"/>
  <c r="H2511" i="2"/>
  <c r="G2511" i="2"/>
  <c r="F2511" i="2"/>
  <c r="H2495" i="2"/>
  <c r="G2495" i="2"/>
  <c r="F2495" i="2"/>
  <c r="H2479" i="2"/>
  <c r="G2479" i="2"/>
  <c r="F2479" i="2"/>
  <c r="H2463" i="2"/>
  <c r="G2463" i="2"/>
  <c r="F2463" i="2"/>
  <c r="H2447" i="2"/>
  <c r="G2447" i="2"/>
  <c r="F2447" i="2"/>
  <c r="H2431" i="2"/>
  <c r="F2431" i="2"/>
  <c r="H2415" i="2"/>
  <c r="F2415" i="2"/>
  <c r="H4142" i="2"/>
  <c r="G4142" i="2"/>
  <c r="H4126" i="2"/>
  <c r="G4126" i="2"/>
  <c r="H4110" i="2"/>
  <c r="G4110" i="2"/>
  <c r="H4094" i="2"/>
  <c r="G4094" i="2"/>
  <c r="H4078" i="2"/>
  <c r="G4078" i="2"/>
  <c r="H4062" i="2"/>
  <c r="G4062" i="2"/>
  <c r="H4046" i="2"/>
  <c r="G4046" i="2"/>
  <c r="H4030" i="2"/>
  <c r="G4030" i="2"/>
  <c r="H4014" i="2"/>
  <c r="G4014" i="2"/>
  <c r="H3998" i="2"/>
  <c r="G3998" i="2"/>
  <c r="H3982" i="2"/>
  <c r="G3982" i="2"/>
  <c r="H3966" i="2"/>
  <c r="G3966" i="2"/>
  <c r="H3950" i="2"/>
  <c r="G3950" i="2"/>
  <c r="H3934" i="2"/>
  <c r="G3934" i="2"/>
  <c r="H3918" i="2"/>
  <c r="G3918" i="2"/>
  <c r="H3902" i="2"/>
  <c r="G3902" i="2"/>
  <c r="H3886" i="2"/>
  <c r="G3886" i="2"/>
  <c r="H3870" i="2"/>
  <c r="G3870" i="2"/>
  <c r="H3854" i="2"/>
  <c r="G3854" i="2"/>
  <c r="H3838" i="2"/>
  <c r="G3838" i="2"/>
  <c r="H3822" i="2"/>
  <c r="G3822" i="2"/>
  <c r="H3806" i="2"/>
  <c r="G3806" i="2"/>
  <c r="H3790" i="2"/>
  <c r="G3790" i="2"/>
  <c r="H3774" i="2"/>
  <c r="G3774" i="2"/>
  <c r="H3758" i="2"/>
  <c r="G3758" i="2"/>
  <c r="H3742" i="2"/>
  <c r="G3742" i="2"/>
  <c r="H3726" i="2"/>
  <c r="G3726" i="2"/>
  <c r="H3710" i="2"/>
  <c r="G3710" i="2"/>
  <c r="H3694" i="2"/>
  <c r="G3694" i="2"/>
  <c r="H3678" i="2"/>
  <c r="G3678" i="2"/>
  <c r="H3662" i="2"/>
  <c r="G3662" i="2"/>
  <c r="H3646" i="2"/>
  <c r="G3646" i="2"/>
  <c r="H3630" i="2"/>
  <c r="G3630" i="2"/>
  <c r="H3614" i="2"/>
  <c r="G3614" i="2"/>
  <c r="H3598" i="2"/>
  <c r="G3598" i="2"/>
  <c r="H3582" i="2"/>
  <c r="G3582" i="2"/>
  <c r="H3566" i="2"/>
  <c r="G3566" i="2"/>
  <c r="H3550" i="2"/>
  <c r="G3550" i="2"/>
  <c r="H3534" i="2"/>
  <c r="G3534" i="2"/>
  <c r="H3518" i="2"/>
  <c r="G3518" i="2"/>
  <c r="H3502" i="2"/>
  <c r="G3502" i="2"/>
  <c r="H3486" i="2"/>
  <c r="G3486" i="2"/>
  <c r="H3470" i="2"/>
  <c r="G3470" i="2"/>
  <c r="H3454" i="2"/>
  <c r="G3454" i="2"/>
  <c r="H3438" i="2"/>
  <c r="G3438" i="2"/>
  <c r="G3422" i="2"/>
  <c r="H3422" i="2"/>
  <c r="H3406" i="2"/>
  <c r="G3406" i="2"/>
  <c r="H3390" i="2"/>
  <c r="G3390" i="2"/>
  <c r="H3374" i="2"/>
  <c r="G3374" i="2"/>
  <c r="H3358" i="2"/>
  <c r="G3358" i="2"/>
  <c r="H3342" i="2"/>
  <c r="G3342" i="2"/>
  <c r="H3326" i="2"/>
  <c r="G3326" i="2"/>
  <c r="H3310" i="2"/>
  <c r="G3310" i="2"/>
  <c r="H3294" i="2"/>
  <c r="G3294" i="2"/>
  <c r="H3278" i="2"/>
  <c r="G3278" i="2"/>
  <c r="H3262" i="2"/>
  <c r="G3262" i="2"/>
  <c r="H3246" i="2"/>
  <c r="G3246" i="2"/>
  <c r="H3230" i="2"/>
  <c r="G3230" i="2"/>
  <c r="H3214" i="2"/>
  <c r="G3214" i="2"/>
  <c r="H3198" i="2"/>
  <c r="G3198" i="2"/>
  <c r="H3182" i="2"/>
  <c r="G3182" i="2"/>
  <c r="H3166" i="2"/>
  <c r="G3166" i="2"/>
  <c r="H3150" i="2"/>
  <c r="G3150" i="2"/>
  <c r="H3134" i="2"/>
  <c r="G3134" i="2"/>
  <c r="H3118" i="2"/>
  <c r="G3118" i="2"/>
  <c r="H3102" i="2"/>
  <c r="G3102" i="2"/>
  <c r="H3086" i="2"/>
  <c r="G3086" i="2"/>
  <c r="H3070" i="2"/>
  <c r="G3070" i="2"/>
  <c r="H3054" i="2"/>
  <c r="G3054" i="2"/>
  <c r="H3038" i="2"/>
  <c r="G3038" i="2"/>
  <c r="H3839" i="2"/>
  <c r="G2879" i="2"/>
  <c r="G2623" i="2"/>
  <c r="G2927" i="2"/>
  <c r="G2943" i="2"/>
  <c r="F4146" i="2"/>
  <c r="F4130" i="2"/>
  <c r="F4114" i="2"/>
  <c r="F4098" i="2"/>
  <c r="F4082" i="2"/>
  <c r="F4066" i="2"/>
  <c r="F4050" i="2"/>
  <c r="F4034" i="2"/>
  <c r="F4018" i="2"/>
  <c r="F4002" i="2"/>
  <c r="F3986" i="2"/>
  <c r="F3970" i="2"/>
  <c r="F3954" i="2"/>
  <c r="G2671" i="2"/>
  <c r="G2383" i="2"/>
  <c r="G2127" i="2"/>
  <c r="F2399" i="2"/>
  <c r="F2383" i="2"/>
  <c r="F2367" i="2"/>
  <c r="G2399" i="2"/>
  <c r="G2143" i="2"/>
  <c r="H1919" i="2"/>
  <c r="F1919" i="2"/>
  <c r="H1903" i="2"/>
  <c r="F1903" i="2"/>
  <c r="H1887" i="2"/>
  <c r="F1887" i="2"/>
  <c r="H1871" i="2"/>
  <c r="G1871" i="2"/>
  <c r="F1871" i="2"/>
  <c r="H1855" i="2"/>
  <c r="G1855" i="2"/>
  <c r="F1855" i="2"/>
  <c r="H1839" i="2"/>
  <c r="G1839" i="2"/>
  <c r="F1839" i="2"/>
  <c r="G1823" i="2"/>
  <c r="H1823" i="2"/>
  <c r="F1823" i="2"/>
  <c r="G1807" i="2"/>
  <c r="H1807" i="2"/>
  <c r="F1807" i="2"/>
  <c r="G1791" i="2"/>
  <c r="H1791" i="2"/>
  <c r="F1791" i="2"/>
  <c r="G1775" i="2"/>
  <c r="H1775" i="2"/>
  <c r="F1775" i="2"/>
  <c r="G1759" i="2"/>
  <c r="H1759" i="2"/>
  <c r="F1759" i="2"/>
  <c r="G1743" i="2"/>
  <c r="H1743" i="2"/>
  <c r="F1743" i="2"/>
  <c r="G1727" i="2"/>
  <c r="H1727" i="2"/>
  <c r="F1727" i="2"/>
  <c r="G1711" i="2"/>
  <c r="H1711" i="2"/>
  <c r="F1711" i="2"/>
  <c r="H1695" i="2"/>
  <c r="G1695" i="2"/>
  <c r="F1695" i="2"/>
  <c r="H1679" i="2"/>
  <c r="G1679" i="2"/>
  <c r="F1679" i="2"/>
  <c r="H1663" i="2"/>
  <c r="G1663" i="2"/>
  <c r="F1663" i="2"/>
  <c r="H1647" i="2"/>
  <c r="G1647" i="2"/>
  <c r="F1647" i="2"/>
  <c r="H1631" i="2"/>
  <c r="G1631" i="2"/>
  <c r="F1631" i="2"/>
  <c r="H1615" i="2"/>
  <c r="G1615" i="2"/>
  <c r="F1615" i="2"/>
  <c r="H1599" i="2"/>
  <c r="G1599" i="2"/>
  <c r="F1599" i="2"/>
  <c r="H1583" i="2"/>
  <c r="G1583" i="2"/>
  <c r="F1583" i="2"/>
  <c r="G1567" i="2"/>
  <c r="H1567" i="2"/>
  <c r="F1567" i="2"/>
  <c r="G1551" i="2"/>
  <c r="H1551" i="2"/>
  <c r="F1551" i="2"/>
  <c r="G1535" i="2"/>
  <c r="H1535" i="2"/>
  <c r="F1535" i="2"/>
  <c r="G1519" i="2"/>
  <c r="F1519" i="2"/>
  <c r="H1519" i="2"/>
  <c r="G1503" i="2"/>
  <c r="F1503" i="2"/>
  <c r="G1487" i="2"/>
  <c r="H1487" i="2"/>
  <c r="F1487" i="2"/>
  <c r="G1471" i="2"/>
  <c r="H1471" i="2"/>
  <c r="F1471" i="2"/>
  <c r="G1455" i="2"/>
  <c r="H1455" i="2"/>
  <c r="F1455" i="2"/>
  <c r="H1439" i="2"/>
  <c r="G1439" i="2"/>
  <c r="F1439" i="2"/>
  <c r="H1423" i="2"/>
  <c r="G1423" i="2"/>
  <c r="F1423" i="2"/>
  <c r="H3022" i="2"/>
  <c r="G3022" i="2"/>
  <c r="H3006" i="2"/>
  <c r="G3006" i="2"/>
  <c r="H2990" i="2"/>
  <c r="G2990" i="2"/>
  <c r="H2974" i="2"/>
  <c r="G2974" i="2"/>
  <c r="H2958" i="2"/>
  <c r="G2958" i="2"/>
  <c r="H2942" i="2"/>
  <c r="G2942" i="2"/>
  <c r="H2926" i="2"/>
  <c r="G2926" i="2"/>
  <c r="H2910" i="2"/>
  <c r="G2910" i="2"/>
  <c r="H2894" i="2"/>
  <c r="G2894" i="2"/>
  <c r="H2878" i="2"/>
  <c r="G2878" i="2"/>
  <c r="H2862" i="2"/>
  <c r="G2862" i="2"/>
  <c r="H2846" i="2"/>
  <c r="G2846" i="2"/>
  <c r="H2830" i="2"/>
  <c r="G2830" i="2"/>
  <c r="H2814" i="2"/>
  <c r="G2814" i="2"/>
  <c r="H2798" i="2"/>
  <c r="G2798" i="2"/>
  <c r="H2782" i="2"/>
  <c r="G2782" i="2"/>
  <c r="H2766" i="2"/>
  <c r="G2766" i="2"/>
  <c r="H2750" i="2"/>
  <c r="G2750" i="2"/>
  <c r="H2734" i="2"/>
  <c r="G2734" i="2"/>
  <c r="H2718" i="2"/>
  <c r="G2718" i="2"/>
  <c r="H2702" i="2"/>
  <c r="G2702" i="2"/>
  <c r="H2686" i="2"/>
  <c r="G2686" i="2"/>
  <c r="H2670" i="2"/>
  <c r="G2670" i="2"/>
  <c r="H2654" i="2"/>
  <c r="G2654" i="2"/>
  <c r="H2638" i="2"/>
  <c r="G2638" i="2"/>
  <c r="H2622" i="2"/>
  <c r="G2622" i="2"/>
  <c r="H2606" i="2"/>
  <c r="G2606" i="2"/>
  <c r="H2590" i="2"/>
  <c r="G2590" i="2"/>
  <c r="H2574" i="2"/>
  <c r="G2574" i="2"/>
  <c r="H2558" i="2"/>
  <c r="G2558" i="2"/>
  <c r="H2542" i="2"/>
  <c r="G2542" i="2"/>
  <c r="H2526" i="2"/>
  <c r="G2526" i="2"/>
  <c r="H2510" i="2"/>
  <c r="G2510" i="2"/>
  <c r="H2494" i="2"/>
  <c r="G2494" i="2"/>
  <c r="H2478" i="2"/>
  <c r="G2478" i="2"/>
  <c r="H2462" i="2"/>
  <c r="G2462" i="2"/>
  <c r="H2446" i="2"/>
  <c r="G2446" i="2"/>
  <c r="H2430" i="2"/>
  <c r="G2430" i="2"/>
  <c r="H2414" i="2"/>
  <c r="G2414" i="2"/>
  <c r="H2398" i="2"/>
  <c r="G2398" i="2"/>
  <c r="H2382" i="2"/>
  <c r="G2382" i="2"/>
  <c r="H2366" i="2"/>
  <c r="G2366" i="2"/>
  <c r="H2350" i="2"/>
  <c r="G2350" i="2"/>
  <c r="H2334" i="2"/>
  <c r="G2334" i="2"/>
  <c r="H2318" i="2"/>
  <c r="G2318" i="2"/>
  <c r="H2302" i="2"/>
  <c r="G2302" i="2"/>
  <c r="H2286" i="2"/>
  <c r="G2286" i="2"/>
  <c r="H2270" i="2"/>
  <c r="G2270" i="2"/>
  <c r="H2254" i="2"/>
  <c r="G2254" i="2"/>
  <c r="H2238" i="2"/>
  <c r="G2238" i="2"/>
  <c r="H2222" i="2"/>
  <c r="G2222" i="2"/>
  <c r="H2206" i="2"/>
  <c r="G2206" i="2"/>
  <c r="H2190" i="2"/>
  <c r="G2190" i="2"/>
  <c r="H2174" i="2"/>
  <c r="G2174" i="2"/>
  <c r="H2158" i="2"/>
  <c r="G2158" i="2"/>
  <c r="H2142" i="2"/>
  <c r="G2142" i="2"/>
  <c r="H2126" i="2"/>
  <c r="G2126" i="2"/>
  <c r="H2110" i="2"/>
  <c r="G2110" i="2"/>
  <c r="H2094" i="2"/>
  <c r="G2094" i="2"/>
  <c r="H2078" i="2"/>
  <c r="G2078" i="2"/>
  <c r="H2062" i="2"/>
  <c r="G2062" i="2"/>
  <c r="H2046" i="2"/>
  <c r="G2046" i="2"/>
  <c r="H2030" i="2"/>
  <c r="G2030" i="2"/>
  <c r="H2014" i="2"/>
  <c r="G2014" i="2"/>
  <c r="H1998" i="2"/>
  <c r="G1998" i="2"/>
  <c r="H1982" i="2"/>
  <c r="G1982" i="2"/>
  <c r="H1966" i="2"/>
  <c r="G1966" i="2"/>
  <c r="H1950" i="2"/>
  <c r="G1950" i="2"/>
  <c r="G2191" i="2"/>
  <c r="G1935" i="2"/>
  <c r="G2207" i="2"/>
  <c r="G1951" i="2"/>
  <c r="G2223" i="2"/>
  <c r="G1967" i="2"/>
  <c r="G2239" i="2"/>
  <c r="G1983" i="2"/>
  <c r="G2255" i="2"/>
  <c r="G1999" i="2"/>
  <c r="G2271" i="2"/>
  <c r="G2015" i="2"/>
  <c r="G2287" i="2"/>
  <c r="G2031" i="2"/>
  <c r="G2303" i="2"/>
  <c r="G2047" i="2"/>
  <c r="G2319" i="2"/>
  <c r="G2063" i="2"/>
  <c r="G2335" i="2"/>
  <c r="G2079" i="2"/>
  <c r="G2351" i="2"/>
  <c r="G2095" i="2"/>
  <c r="G1678" i="2"/>
  <c r="H1407" i="2"/>
  <c r="G1407" i="2"/>
  <c r="H1391" i="2"/>
  <c r="G1391" i="2"/>
  <c r="H1375" i="2"/>
  <c r="G1375" i="2"/>
  <c r="H1359" i="2"/>
  <c r="G1359" i="2"/>
  <c r="H1343" i="2"/>
  <c r="G1343" i="2"/>
  <c r="H1327" i="2"/>
  <c r="G1327" i="2"/>
  <c r="H1311" i="2"/>
  <c r="G1311" i="2"/>
  <c r="H1295" i="2"/>
  <c r="G1295" i="2"/>
  <c r="H1279" i="2"/>
  <c r="G1279" i="2"/>
  <c r="H1263" i="2"/>
  <c r="G1263" i="2"/>
  <c r="H1247" i="2"/>
  <c r="G1247" i="2"/>
  <c r="H1231" i="2"/>
  <c r="G1231" i="2"/>
  <c r="H1215" i="2"/>
  <c r="G1215" i="2"/>
  <c r="H1199" i="2"/>
  <c r="G1199" i="2"/>
  <c r="H1183" i="2"/>
  <c r="G1183" i="2"/>
  <c r="H1167" i="2"/>
  <c r="G1167" i="2"/>
  <c r="H1151" i="2"/>
  <c r="G1151" i="2"/>
  <c r="H1135" i="2"/>
  <c r="G1135" i="2"/>
  <c r="H1119" i="2"/>
  <c r="G1119" i="2"/>
  <c r="H1103" i="2"/>
  <c r="G1103" i="2"/>
  <c r="H1087" i="2"/>
  <c r="G1087" i="2"/>
  <c r="H1071" i="2"/>
  <c r="G1071" i="2"/>
  <c r="H1055" i="2"/>
  <c r="G1055" i="2"/>
  <c r="H1039" i="2"/>
  <c r="G1039" i="2"/>
  <c r="H1023" i="2"/>
  <c r="G1023" i="2"/>
  <c r="H1007" i="2"/>
  <c r="G1007" i="2"/>
  <c r="H991" i="2"/>
  <c r="G991" i="2"/>
  <c r="H975" i="2"/>
  <c r="G975" i="2"/>
  <c r="H959" i="2"/>
  <c r="G959" i="2"/>
  <c r="H943" i="2"/>
  <c r="G943" i="2"/>
  <c r="H927" i="2"/>
  <c r="G927" i="2"/>
  <c r="H911" i="2"/>
  <c r="G911" i="2"/>
  <c r="H895" i="2"/>
  <c r="G895" i="2"/>
  <c r="H879" i="2"/>
  <c r="G879" i="2"/>
  <c r="H863" i="2"/>
  <c r="G863" i="2"/>
  <c r="H847" i="2"/>
  <c r="G847" i="2"/>
  <c r="H831" i="2"/>
  <c r="G831" i="2"/>
  <c r="H815" i="2"/>
  <c r="G815" i="2"/>
  <c r="H799" i="2"/>
  <c r="G799" i="2"/>
  <c r="H783" i="2"/>
  <c r="G783" i="2"/>
  <c r="H767" i="2"/>
  <c r="G767" i="2"/>
  <c r="F1407" i="2"/>
  <c r="F1391" i="2"/>
  <c r="F1375" i="2"/>
  <c r="F1359" i="2"/>
  <c r="F1343" i="2"/>
  <c r="F1327" i="2"/>
  <c r="G1742" i="2"/>
  <c r="G1486" i="2"/>
  <c r="G1774" i="2"/>
  <c r="G1790" i="2"/>
  <c r="G1534" i="2"/>
  <c r="G1806" i="2"/>
  <c r="G1934" i="2"/>
  <c r="G1918" i="2"/>
  <c r="G1902" i="2"/>
  <c r="G1886" i="2"/>
  <c r="G1870" i="2"/>
  <c r="G1854" i="2"/>
  <c r="G1838" i="2"/>
  <c r="G1630" i="2"/>
  <c r="G751" i="2"/>
  <c r="G735" i="2"/>
  <c r="G719" i="2"/>
  <c r="G703" i="2"/>
  <c r="G687" i="2"/>
  <c r="G671" i="2"/>
  <c r="G655" i="2"/>
  <c r="G639" i="2"/>
  <c r="G623" i="2"/>
  <c r="T12" i="2"/>
  <c r="C83" i="19" l="1"/>
  <c r="C87" i="19" s="1"/>
  <c r="J13" i="17"/>
  <c r="C82" i="19" l="1"/>
  <c r="H16" i="17" l="1"/>
  <c r="H15" i="17" l="1"/>
  <c r="E16" i="17"/>
  <c r="H7" i="17"/>
  <c r="N3" i="17" l="1"/>
  <c r="K4" i="17"/>
  <c r="J7" i="17" s="1"/>
  <c r="U11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<sst xmlns="http://schemas.openxmlformats.org/spreadsheetml/2006/main" count="43214" uniqueCount="17051">
  <si>
    <t>Brooklyn</t>
  </si>
  <si>
    <t>Private room</t>
  </si>
  <si>
    <t>Manhattan</t>
  </si>
  <si>
    <t>Midtown</t>
  </si>
  <si>
    <t>Harlem</t>
  </si>
  <si>
    <t>East Harlem</t>
  </si>
  <si>
    <t>Bedford-Stuyvesant</t>
  </si>
  <si>
    <t>Hell's Kitchen</t>
  </si>
  <si>
    <t>Upper West Side</t>
  </si>
  <si>
    <t>Williamsburg</t>
  </si>
  <si>
    <t>Chelsea</t>
  </si>
  <si>
    <t>Crown Heights</t>
  </si>
  <si>
    <t>MAISON DES SIRENES1,bohemian apartment</t>
  </si>
  <si>
    <t>East Village</t>
  </si>
  <si>
    <t>Greenpoint</t>
  </si>
  <si>
    <t>Bushwick</t>
  </si>
  <si>
    <t>Shared room</t>
  </si>
  <si>
    <t>ENJOY Downtown NYC!</t>
  </si>
  <si>
    <t>1 Stop fr. Manhattan! Private Suite,Landmark Block</t>
  </si>
  <si>
    <t>Queens</t>
  </si>
  <si>
    <t>Long Island City</t>
  </si>
  <si>
    <t>Charming Brownstone 3 - Near PRATT</t>
  </si>
  <si>
    <t>Blue Room for 2 in Brownstone for $1350 monthly</t>
  </si>
  <si>
    <t>Williamsburg 1 bedroom Apartment</t>
  </si>
  <si>
    <t>Best Location in NYC! TIMES SQUARE!</t>
  </si>
  <si>
    <t>Sunny &amp; Spacious Chelsea Apartment</t>
  </si>
  <si>
    <t>Upper East Side</t>
  </si>
  <si>
    <t>Sunny, Modern room in East Village!</t>
  </si>
  <si>
    <t>Large Room in Amazing East Village Apt</t>
  </si>
  <si>
    <t>SpaHa Loft: Enormous and Bright</t>
  </si>
  <si>
    <t>Spacious luminous apt Upper West NYC</t>
  </si>
  <si>
    <t>Cozy Bedroom in Williamsburg 3 BR</t>
  </si>
  <si>
    <t>Sunny room+Pvte office in huge loft</t>
  </si>
  <si>
    <t>Williamsburgâ€”Steps To Subway, Private Bath&amp;Balcony</t>
  </si>
  <si>
    <t>1,800 sq foot in luxury building</t>
  </si>
  <si>
    <t>Times Square, Safe, Clean and Cozy!</t>
  </si>
  <si>
    <t>2 story family home in Williamsburg</t>
  </si>
  <si>
    <t>apartment next to Central park</t>
  </si>
  <si>
    <t>East Village Sanctuary</t>
  </si>
  <si>
    <t>Garden studio in the Upper East Sid</t>
  </si>
  <si>
    <t>B &amp; B Room 1</t>
  </si>
  <si>
    <t>Stylish &amp; Sleek Apartment Near SoHo!</t>
  </si>
  <si>
    <t>Most Central Location!</t>
  </si>
  <si>
    <t>Flushing</t>
  </si>
  <si>
    <t>FLAT MACDONOUGH GARDEN</t>
  </si>
  <si>
    <t>Retreat in Williamsburg</t>
  </si>
  <si>
    <t>NYC Zen</t>
  </si>
  <si>
    <t>Light and Airy Upper East Side 1 BDR apartment</t>
  </si>
  <si>
    <t>CENTRAL PARK LOFT all for YOU</t>
  </si>
  <si>
    <t>Sunnyside</t>
  </si>
  <si>
    <t>Staten Island</t>
  </si>
  <si>
    <t>St. George</t>
  </si>
  <si>
    <t>Room with a View</t>
  </si>
  <si>
    <t>Bronx</t>
  </si>
  <si>
    <t>Beautiful Queens Brownstone! - 5BR</t>
  </si>
  <si>
    <t>Ridgewood</t>
  </si>
  <si>
    <t>( F) Excellent/Pvt Rm</t>
  </si>
  <si>
    <t>Jamaica</t>
  </si>
  <si>
    <t>Clean and convenient 2BR apartment</t>
  </si>
  <si>
    <t>The Instituteâ€”Heart of Williamsburg</t>
  </si>
  <si>
    <t>City Room - Private Penthouse Apt.</t>
  </si>
  <si>
    <t>City Room - Private &amp; Comfy Bedroom</t>
  </si>
  <si>
    <t>Great new apt, close to everything</t>
  </si>
  <si>
    <t>The Brownstone-Luxury 1 Bd Apt/NYC</t>
  </si>
  <si>
    <t>PRIVATE Room on Historic Sugar Hill</t>
  </si>
  <si>
    <t>SpaHa Studio Monthly Rental</t>
  </si>
  <si>
    <t>City Room - Private Luxury Suite</t>
  </si>
  <si>
    <t>East Flatbush</t>
  </si>
  <si>
    <t>A SpeciaL!! Private Room in NY</t>
  </si>
  <si>
    <t>Tompkinsville</t>
  </si>
  <si>
    <t>B NYC Staten Alternative...</t>
  </si>
  <si>
    <t>C Private Room By The Ferry</t>
  </si>
  <si>
    <t>Beautiful Landmarked Duplex</t>
  </si>
  <si>
    <t>Astoria</t>
  </si>
  <si>
    <t>Cottage in the Village</t>
  </si>
  <si>
    <t>cozy bedroom in lovely garden apt</t>
  </si>
  <si>
    <t>ENJOY Downtown NYC!!</t>
  </si>
  <si>
    <t>Farmhouse Apartment in Williamsburg</t>
  </si>
  <si>
    <t>**Fantastic Williamsburg Apt**</t>
  </si>
  <si>
    <t>West Harlem Home Base - Eco-Apt.</t>
  </si>
  <si>
    <t>Central Park 1BR sunny condo</t>
  </si>
  <si>
    <t>Cozy Garden Apartment  in Williamsburg</t>
  </si>
  <si>
    <t>Cozy room in Upper West Side</t>
  </si>
  <si>
    <t>Prewar Penthouse w Private Terrace</t>
  </si>
  <si>
    <t>Nice renovated apt, prime location!</t>
  </si>
  <si>
    <t>Food &amp; Music Dream Apartment in Williamsburg</t>
  </si>
  <si>
    <t>French Garden cottage off Bedford</t>
  </si>
  <si>
    <t>Alcove Studio w/ outdoor Patio Deck</t>
  </si>
  <si>
    <t>One Bedroom Mini studio - Free WIFI</t>
  </si>
  <si>
    <t>Cozy room in East Village with AC</t>
  </si>
  <si>
    <t>Duplex w/ Terrace @ Box House Hotel</t>
  </si>
  <si>
    <t>Loft w/ Terrace @ Box House Hotel</t>
  </si>
  <si>
    <t>East Village Designer's 1-BR APT</t>
  </si>
  <si>
    <t>The Vernon On Greene</t>
  </si>
  <si>
    <t>Beautiful, Brightâ€™s, Warm &amp; Spacious 1.5BR Apt</t>
  </si>
  <si>
    <t>UWS Brownstone Near Central Park</t>
  </si>
  <si>
    <t>2 BR w/ Terrace @ Box House Hotel</t>
  </si>
  <si>
    <t>Private 1-Bedroom Apt in Townhouse</t>
  </si>
  <si>
    <t>Bright Room With A Great River View</t>
  </si>
  <si>
    <t>Tree lined block modern apartment</t>
  </si>
  <si>
    <t>1 BDRM Apt-Weekend Sublease</t>
  </si>
  <si>
    <t>â˜†Massive DUPLEXâ˜† 2BR &amp; 2BTH East Village 9+ Guests</t>
  </si>
  <si>
    <t>City Room - Street View Apt</t>
  </si>
  <si>
    <t>Private, spacious room in Brooklyn</t>
  </si>
  <si>
    <t>Spacious,Sunny, private one bedroom</t>
  </si>
  <si>
    <t>LUXURY OF THE HORIZON</t>
  </si>
  <si>
    <t>Garage Designer Loft</t>
  </si>
  <si>
    <t>Best City Area Columbia U Upper West Side C Park</t>
  </si>
  <si>
    <t>BIG, COMFY , PRIV. ROOM, BIG APT, YARD, GREAT LOC.</t>
  </si>
  <si>
    <t>CHARMING PRIVATE BEDROOM EAST VILLAGE</t>
  </si>
  <si>
    <t>City Room - Semi Private Bedroom</t>
  </si>
  <si>
    <t>Cozy apartment in a brownstone</t>
  </si>
  <si>
    <t>Private E. Village Townhouse Stay</t>
  </si>
  <si>
    <t>Incredible Prime Williamsburg Loft!</t>
  </si>
  <si>
    <t>Large  Loft Style  Studio  Space</t>
  </si>
  <si>
    <t>Entire Apt in Heart of Williamsburg</t>
  </si>
  <si>
    <t>PRIVATE and SUNNY Williamsburg Apt!</t>
  </si>
  <si>
    <t>Purple Room for 2/3 in brownstone $1450 per month</t>
  </si>
  <si>
    <t>Red Room for two in Brownstone for $1355/mo</t>
  </si>
  <si>
    <t>In the heart of East Village</t>
  </si>
  <si>
    <t>Manhattan Penthouse-Max.12 guests</t>
  </si>
  <si>
    <t>Prime Williamsburg 3 BR with Deck</t>
  </si>
  <si>
    <t>Nice Manhattan Apt Near Central Park and Subway</t>
  </si>
  <si>
    <t>Creative Vintage Loft in S. Williamsburg</t>
  </si>
  <si>
    <t>spacious studio</t>
  </si>
  <si>
    <t>Luxury 2Bed/2.5Bath Central Park View</t>
  </si>
  <si>
    <t>Cosy Sunny 1brm in Prospect Heights</t>
  </si>
  <si>
    <t>East Village bedroom w rooftop</t>
  </si>
  <si>
    <t>Gorgeous Entire Manhattan Townhouse</t>
  </si>
  <si>
    <t>A PRIVATE FLAT / APARTMENT- $SPECIAL$</t>
  </si>
  <si>
    <t>Allerton</t>
  </si>
  <si>
    <t>Sun-drenched East Village Penthouse</t>
  </si>
  <si>
    <t>Large room in elevator drman bldg</t>
  </si>
  <si>
    <t>Ideal Brooklyn Brownstone Apartment</t>
  </si>
  <si>
    <t>Williamsburg Exposed Brick Loft</t>
  </si>
  <si>
    <t>Welcome to Brooklyn! Bed-Stuy</t>
  </si>
  <si>
    <t>Sunnyside NYC/ AC room/ city views/ near Midtown</t>
  </si>
  <si>
    <t>Greenpoint Waterfront Loft</t>
  </si>
  <si>
    <t>East Village House -- Unique!</t>
  </si>
  <si>
    <t>Sunny, calm room in Victorian home</t>
  </si>
  <si>
    <t>Lovely Bdr in Harlem, Manhattan</t>
  </si>
  <si>
    <t>Large Artist Floorthru- Greenpoint</t>
  </si>
  <si>
    <t>Charming room in Victorian home</t>
  </si>
  <si>
    <t>Concourse</t>
  </si>
  <si>
    <t>Monthly Apartment Rental</t>
  </si>
  <si>
    <t>Stylish Studio with exclusive Terrace</t>
  </si>
  <si>
    <t>Williamsburg Garden Home, 5 minutes from Manhattan</t>
  </si>
  <si>
    <t>BIG 1br, SLEEPS 4, dishwashr, TV</t>
  </si>
  <si>
    <t>Brooklyn Brownstone apartment</t>
  </si>
  <si>
    <t>Pre-War Williamsburg Loft</t>
  </si>
  <si>
    <t>Prime Williamsburg Loft off Bedford</t>
  </si>
  <si>
    <t>Loft Suite @ The Box House Hotel</t>
  </si>
  <si>
    <t>2 BR Duplex @ Box House Hotel</t>
  </si>
  <si>
    <t>Cozy 2 Bedroom 20 Min from City</t>
  </si>
  <si>
    <t>Sunny! 2br Steps to train/restaurants - 15 to NYC</t>
  </si>
  <si>
    <t>Heart of Williamsburg. Brand New.</t>
  </si>
  <si>
    <t>Oceanview,close to Manhattan</t>
  </si>
  <si>
    <t>Arrochar</t>
  </si>
  <si>
    <t>Budget stay, near transportation</t>
  </si>
  <si>
    <t>Spacious Townhome Apt in Brooklyn</t>
  </si>
  <si>
    <t>Room in East Village with Private Entrance</t>
  </si>
  <si>
    <t>Contemporary &amp; Classic Sanctuary on the Hudson</t>
  </si>
  <si>
    <t>One bed suite with private garden</t>
  </si>
  <si>
    <t>Wakefield</t>
  </si>
  <si>
    <t>SUNNY 2-bdrm CHILD-friendly Uptwn by Centrl Park!</t>
  </si>
  <si>
    <t>Brooklyn: A Huge Bedroom + Good Vibes</t>
  </si>
  <si>
    <t>Private Room Very Near L train, Bushwick</t>
  </si>
  <si>
    <t>Tranquil in the heart of Brooklyn 2</t>
  </si>
  <si>
    <t>Tranquil in the heart of Brooklyn 1</t>
  </si>
  <si>
    <t>Luxury Designer Downtown Apartment</t>
  </si>
  <si>
    <t>Beautiful lrg 1800's syle apt share</t>
  </si>
  <si>
    <t>Furnished room for rent - Manhattan</t>
  </si>
  <si>
    <t>Beautiful Private Bedroom - Downstairs</t>
  </si>
  <si>
    <t>Stylish Garden House - Trendy area</t>
  </si>
  <si>
    <t>Cozy Corner, Bedford Ave  Brooklyn!</t>
  </si>
  <si>
    <t>HISTORIC WILLIAMSBURG, BKLYN #1</t>
  </si>
  <si>
    <t>Large Double Room  Queenbed Wifi</t>
  </si>
  <si>
    <t>2 rooms; private entrance &amp; bath!</t>
  </si>
  <si>
    <t>Sunny 1 BR, West 80s &amp; Central Park</t>
  </si>
  <si>
    <t>Huge, Sunny, Open Loft in Brooklyn</t>
  </si>
  <si>
    <t>Harlem on the Range</t>
  </si>
  <si>
    <t>Luxury Williamsburg, Brooklyn LOFT</t>
  </si>
  <si>
    <t>Lovely Upper East Yorkville 1 BDRM</t>
  </si>
  <si>
    <t>Awesome views, Central location</t>
  </si>
  <si>
    <t>Charming private room in New-York</t>
  </si>
  <si>
    <t>Cozy bedroom near Times Square</t>
  </si>
  <si>
    <t>Serenity amidst the busy city</t>
  </si>
  <si>
    <t>Unique private room and bathroom in Brownstone</t>
  </si>
  <si>
    <t>A cozy Red Room with private bathroom</t>
  </si>
  <si>
    <t>Cozy room with private bathroom &amp; outside garden</t>
  </si>
  <si>
    <t>A PLACE TO STAY CLOSE TO MANHATTAN</t>
  </si>
  <si>
    <t>Stapleton</t>
  </si>
  <si>
    <t>BROWNSTONE TWO IN BROOKLYN in NYC</t>
  </si>
  <si>
    <t>3 BR apartment Crown Heights, BKLYN</t>
  </si>
  <si>
    <t>Brownstone Sunny &amp; Spacious top fl</t>
  </si>
  <si>
    <t>Cozy, bright 1BR avail. in East Village apartment</t>
  </si>
  <si>
    <t>Mott Haven</t>
  </si>
  <si>
    <t>Spacious Loft 5 min to Union Square</t>
  </si>
  <si>
    <t>Your Own Private Entrance Studio in Stylish Duplex</t>
  </si>
  <si>
    <t>Artfully Decorated 2 Bedroom Apt</t>
  </si>
  <si>
    <t>Longwood</t>
  </si>
  <si>
    <t>Large Room w/ Private Entrance</t>
  </si>
  <si>
    <t>Central Harlem Comfy Bedroom with Private Bath</t>
  </si>
  <si>
    <t>Beautiful apartment in the heart of The Village</t>
  </si>
  <si>
    <t>Historic 3 Bedroom Eastern Parkway</t>
  </si>
  <si>
    <t>Bright, Bedstuy Gem</t>
  </si>
  <si>
    <t>yahmanscrashpads</t>
  </si>
  <si>
    <t>GREAT BRAND NEW 1 BED APT*TIMES SQ</t>
  </si>
  <si>
    <t>Beautiful Brooklyn Brownstone</t>
  </si>
  <si>
    <t>Best double Room all included wifi</t>
  </si>
  <si>
    <t>Lovely Central East Village 2 Person Entire Apt</t>
  </si>
  <si>
    <t>Modern private room in condominium</t>
  </si>
  <si>
    <t>Room w/pvt bathroom on Central Park</t>
  </si>
  <si>
    <t>Cozy Room in Lively East Village</t>
  </si>
  <si>
    <t>Ready private furnished room w/Wifi</t>
  </si>
  <si>
    <t>The Brooklyn Woodworker 3bdrm/2bth</t>
  </si>
  <si>
    <t>Cozy and quiet with secret garden</t>
  </si>
  <si>
    <t>Yankee Nest</t>
  </si>
  <si>
    <t>Greenpoint gypset retreat</t>
  </si>
  <si>
    <t>Beautiful Spacious Brownstone</t>
  </si>
  <si>
    <t>UES Jewel-Private Long Term Rental</t>
  </si>
  <si>
    <t>Bright, Renovated 1BR in Brownstone</t>
  </si>
  <si>
    <t>Very Large, Airy, and Bright Loft -Williamsburg</t>
  </si>
  <si>
    <t>Sunny 2 Bedroom Duplex with Garden</t>
  </si>
  <si>
    <t>East Village Oasis!  1Bd Apt</t>
  </si>
  <si>
    <t>Stylish Uptown Westside Apt.</t>
  </si>
  <si>
    <t>Studio Apartment Bushwick/Ridgewood</t>
  </si>
  <si>
    <t>My Little Guest Room in Flushing</t>
  </si>
  <si>
    <t>Lrg1Bdrm, Terrace w/ Cent.Park View</t>
  </si>
  <si>
    <t>Brooklyn Amazing 2bedrm Luxury Apt</t>
  </si>
  <si>
    <t>Beautiful 2-BDRM Brownstone Apartment</t>
  </si>
  <si>
    <t>Huge &amp; sunny 1BR apt in Greenpoint</t>
  </si>
  <si>
    <t>Gorgeous Unique Garden-Terrace-Apt.</t>
  </si>
  <si>
    <t>large spacious room</t>
  </si>
  <si>
    <t>Sunny Private Bedroom by Express Train, Colleges!</t>
  </si>
  <si>
    <t>Spacious Stylish  2 Bedroom Suite</t>
  </si>
  <si>
    <t>Central Park West/ 80s One bedroom!</t>
  </si>
  <si>
    <t>Your own floor (private) in prime Williamsburg!!</t>
  </si>
  <si>
    <t>Bright and Spacious Manhattan</t>
  </si>
  <si>
    <t>Comfortable 1 Bedroom in Greenpoint</t>
  </si>
  <si>
    <t>Full-Service Studio Apt in Brownstone/Townhouse</t>
  </si>
  <si>
    <t>Historic Brownstone Parlor &amp; Garden</t>
  </si>
  <si>
    <t>1 BR - Garden - Broadway?</t>
  </si>
  <si>
    <t>Luxury 1Bed with Central Park Views</t>
  </si>
  <si>
    <t>Huge factory loft, prime location</t>
  </si>
  <si>
    <t>â˜†â˜†New Discountâ˜†â˜† Beautiful Room / Next to Subway</t>
  </si>
  <si>
    <t>Prime location near Central Park !!</t>
  </si>
  <si>
    <t>Bright, Quiet 2 BR in Awesome Area!</t>
  </si>
  <si>
    <t>Secret Garden</t>
  </si>
  <si>
    <t>Lux 2Bed/2.5Bath Central Park Views</t>
  </si>
  <si>
    <t>BEDFORD AVE STUDIO APT WITH GARDEN</t>
  </si>
  <si>
    <t>Amazing Williamsburg entire Loft. Floor 2B</t>
  </si>
  <si>
    <t>Secret Garden Big and Comfortable</t>
  </si>
  <si>
    <t>(B)  BARGAIN SPACE</t>
  </si>
  <si>
    <t>duplex with backyard upper eastside</t>
  </si>
  <si>
    <t>Brooklyn's top</t>
  </si>
  <si>
    <t>Roomy Updated Studio - East Village</t>
  </si>
  <si>
    <t>Sunny Elegant and Big Room!</t>
  </si>
  <si>
    <t>The heart of the metropolis</t>
  </si>
  <si>
    <t>Lovely, large studio near Central Park</t>
  </si>
  <si>
    <t>NYC 1st Shipping Container Home</t>
  </si>
  <si>
    <t>Airy Bed Sty Restoration</t>
  </si>
  <si>
    <t>private bedroom w/private bathroom on Central Park</t>
  </si>
  <si>
    <t>2 Beds/Queen &amp; Full Beautiful Room 40 minsT.Square</t>
  </si>
  <si>
    <t>2 private BRs, private bath - Like your OWN APT</t>
  </si>
  <si>
    <t>Large pleasant room nr Central Park</t>
  </si>
  <si>
    <t>Large room 2blks from central Park</t>
  </si>
  <si>
    <t>3 BR Apartment in Heart of Brooklyn</t>
  </si>
  <si>
    <t>1 Pvt. Room in Upper West Manhattan</t>
  </si>
  <si>
    <t>Bright Friendly Apt, East Village!</t>
  </si>
  <si>
    <t>Luxury Furnished 1 BR Apartment Near Central Park</t>
  </si>
  <si>
    <t>1 BR Modern Luxury Apart w W/D Steps From Park</t>
  </si>
  <si>
    <t>Luxury Locale Sunny 1BR Suite</t>
  </si>
  <si>
    <t>East Village Studio, Great Location</t>
  </si>
  <si>
    <t>Location Moreno</t>
  </si>
  <si>
    <t>Private Oasis, en suite bathroom</t>
  </si>
  <si>
    <t>Gorgeous Duplex w Riverview Terrace</t>
  </si>
  <si>
    <t>East Harlem Studio</t>
  </si>
  <si>
    <t>Beautiful 3 bedroom apartment!!</t>
  </si>
  <si>
    <t>Designer apt. in Williamsburg, NYC</t>
  </si>
  <si>
    <t>Beautiful communal house Bushwick</t>
  </si>
  <si>
    <t>TIMES SQ/THEATRE DIST STUDIO</t>
  </si>
  <si>
    <t>Very large, clean 1 BR apartment</t>
  </si>
  <si>
    <t>Nice beautiful room In the Bronx</t>
  </si>
  <si>
    <t>Upper East Side Oasis!</t>
  </si>
  <si>
    <t>XL 2 Bedroom LOFT in the Heart of Williamsburg</t>
  </si>
  <si>
    <t>Port Morris</t>
  </si>
  <si>
    <t>Lincoln Center  luxury condo</t>
  </si>
  <si>
    <t>Historic Brownstone Private Garden</t>
  </si>
  <si>
    <t>Beautiful apartment nr Central Park</t>
  </si>
  <si>
    <t>Big City of Dreams, East Village!</t>
  </si>
  <si>
    <t>Rustic Modern Duplex Brownstone</t>
  </si>
  <si>
    <t>Manhattan *SuperHost* Luxury Master Bedrm PRIVATE</t>
  </si>
  <si>
    <t>Duplex with two terraces and a view</t>
  </si>
  <si>
    <t>ONE BED/ LUXURY @ COLUMBUS CIRCLE!</t>
  </si>
  <si>
    <t>large spaciousbrownstone house</t>
  </si>
  <si>
    <t>Large,sunny private room in Harlem</t>
  </si>
  <si>
    <t>Bright, cozy private room in Harlem</t>
  </si>
  <si>
    <t>Dreamy Private Room in  Super Cool Bedstuy Apt.</t>
  </si>
  <si>
    <t>Cute Room in Artist/Designers' Flat</t>
  </si>
  <si>
    <t>Charming Private room in Greenpoint</t>
  </si>
  <si>
    <t>A Little Palace in Brooklyn for Shoots and Events</t>
  </si>
  <si>
    <t>Brooklyn Apartment</t>
  </si>
  <si>
    <t>LUXURY APT w PRIVATE GARDEN NYC UES</t>
  </si>
  <si>
    <t>1 ROOM IN AMAZING ARTIST NYC LOFT</t>
  </si>
  <si>
    <t>Authentic Luxury Designed Loft</t>
  </si>
  <si>
    <t>3 Bedroom Duplex/ 2 Baths and 2 LR</t>
  </si>
  <si>
    <t>ARTIST TRENDY NYC LOFT</t>
  </si>
  <si>
    <t>Spacious 3 Bedroom Prospect Brooklyn near subway</t>
  </si>
  <si>
    <t>Room, Central Location, Priv. Entry</t>
  </si>
  <si>
    <t>Have the 1st floor of a two floor duplex,</t>
  </si>
  <si>
    <t>PRIVATE LARGE-MODERN-CLEAN master bedroom</t>
  </si>
  <si>
    <t>Heart of Williamsubrg 1 Bedroom</t>
  </si>
  <si>
    <t>Entire flat west village</t>
  </si>
  <si>
    <t>Quiet room w/ 2 beds +light near subway+ museums</t>
  </si>
  <si>
    <t>Manhattan Studio Apartment: 2 Adults $125</t>
  </si>
  <si>
    <t>Spacious and Comfortable Room!</t>
  </si>
  <si>
    <t>Budget/diamond in heart of Harlem</t>
  </si>
  <si>
    <t>Nice quiet room on a backyard</t>
  </si>
  <si>
    <t>Chic, quiet 1BR with patio (steps from the subway)</t>
  </si>
  <si>
    <t>Private bedroom&amp;bathroom in the heart of Manhattan</t>
  </si>
  <si>
    <t>Free Metrocard*, Safe &amp; Affordable</t>
  </si>
  <si>
    <t>Architecturally Stunning Former Synagogue!</t>
  </si>
  <si>
    <t>Boldera: Your Home Away From Home</t>
  </si>
  <si>
    <t>Avenue A Apartment</t>
  </si>
  <si>
    <t>Cosmopolitan Brownstone Sanctuary</t>
  </si>
  <si>
    <t>Sunny, private room in Brooklyn!</t>
  </si>
  <si>
    <t>Bright, airy room share in Brooklyn</t>
  </si>
  <si>
    <t>Hell's Kitchen Hideaway - Private Entrance</t>
  </si>
  <si>
    <t>Private Bedroom in Williamsburg</t>
  </si>
  <si>
    <t>Entire 1.5 Br Apt- Crown Heights - Franklin Ave</t>
  </si>
  <si>
    <t>East Village Gay Friendly Dbl Room</t>
  </si>
  <si>
    <t>Sunny WILLIAMSBURG Room near SUBWAY</t>
  </si>
  <si>
    <t>Brooklyn Fashionista 1Bdr Loft</t>
  </si>
  <si>
    <t>BIG, COMFY, PRIV. room, Big apt, yard, Will-B dplx</t>
  </si>
  <si>
    <t>Prime East Village location w/backyard garden!</t>
  </si>
  <si>
    <t>Bushwick Duplex 2</t>
  </si>
  <si>
    <t>Great Room in Lively East Village</t>
  </si>
  <si>
    <t>Cozy East Village Haven</t>
  </si>
  <si>
    <t>NICE ROOM IN ASTORIA NEAR MANHATTAN</t>
  </si>
  <si>
    <t>Beautiful, private, uptown studio</t>
  </si>
  <si>
    <t>Manhattan's Best Deal!</t>
  </si>
  <si>
    <t>ROOM NEAR TIMES SQUARE MANHATTAN</t>
  </si>
  <si>
    <t>Next to Subway, Private bedroom</t>
  </si>
  <si>
    <t>Village Life, 2-Bedroom, East Village</t>
  </si>
  <si>
    <t>Luxury Furnished 1 BR UWS Apt w W/D &amp; Deck</t>
  </si>
  <si>
    <t>1 BR Large Luxury Furnished Apartment UWS</t>
  </si>
  <si>
    <t>Luxury Furnished 1 BR Apartment  UWS</t>
  </si>
  <si>
    <t>Charming Apt. In Brooklyn Townhouse</t>
  </si>
  <si>
    <t>Brooklyn Wildlife Loft Mckibbin st</t>
  </si>
  <si>
    <t>Large 2 BDRM @ McCarren Park!!</t>
  </si>
  <si>
    <t>Large room in Beautiful communal house</t>
  </si>
  <si>
    <t>BIG, COMFY, 4BR DUPLEX, GARDEN APT, Williamsburg</t>
  </si>
  <si>
    <t>â˜†â˜†New Discountâ˜†â˜† 10min to Manhattan</t>
  </si>
  <si>
    <t>Apartment in the heart of Upper East Side</t>
  </si>
  <si>
    <t>Furnished BrownStone Apartment</t>
  </si>
  <si>
    <t>2 floor Luxury Loft in the best location!</t>
  </si>
  <si>
    <t>Small room with private bath in New York</t>
  </si>
  <si>
    <t>My Other Little Guestroom</t>
  </si>
  <si>
    <t>Prime Williamsburg. Brand new</t>
  </si>
  <si>
    <t>HISTORIC WILLIAMSBURG, BKLYN</t>
  </si>
  <si>
    <t>Huge Sunny Loft w Patio + Charm</t>
  </si>
  <si>
    <t>Beautiful duplex in a brownstone</t>
  </si>
  <si>
    <t>Cozy Private Space in Williamsburg Townhome</t>
  </si>
  <si>
    <t>Modern Duplex 1 bdrm , 1.5 Baths + terrace!</t>
  </si>
  <si>
    <t>Private Brownstone</t>
  </si>
  <si>
    <t>Bedroom for two in Chelsea</t>
  </si>
  <si>
    <t>Sunny Clinton Hill Apt w/Patio</t>
  </si>
  <si>
    <t>Verna's Brownstone  (no stove, no gatherings)</t>
  </si>
  <si>
    <t>Stunning Designer Loft in the heart of Chelsea</t>
  </si>
  <si>
    <t>Great Apartment with luxurious bath in NYC/Chelsea</t>
  </si>
  <si>
    <t>Private Cozy Bedroom in Brooklyn</t>
  </si>
  <si>
    <t>Great Bushwick Studio Apartment</t>
  </si>
  <si>
    <t>Manhattan &amp; Time Square in 30 minutes. Back room.</t>
  </si>
  <si>
    <t>Chic Brooklyn Apt.- Private Room</t>
  </si>
  <si>
    <t>Forget NYC, Stay in Williamsburg! Best 1 BR Apt</t>
  </si>
  <si>
    <t>Private Room &amp; Bath in Brooklyn!</t>
  </si>
  <si>
    <t>Beautiful new one bedroom apartment</t>
  </si>
  <si>
    <t>ART HOUSE VAULT</t>
  </si>
  <si>
    <t>Private Rm for 1 in Historic Harlem</t>
  </si>
  <si>
    <t>Unique 1BR in energetic E. Village</t>
  </si>
  <si>
    <t>It's all about Bushwick BROOKLYN</t>
  </si>
  <si>
    <t>ART HOUSE BIGGIE SMALL</t>
  </si>
  <si>
    <t>Triplex Penthouse in New York</t>
  </si>
  <si>
    <t>Private room in Brooklyn</t>
  </si>
  <si>
    <t>Beautiful stylish one bedroom home with balcony.</t>
  </si>
  <si>
    <t>Large Flatiron 2 bedroom</t>
  </si>
  <si>
    <t>5 STARS***MIDTOWN EAST-BRAND NEW!!!</t>
  </si>
  <si>
    <t>Spacious Private Room -East Village</t>
  </si>
  <si>
    <t>Luxury 1 Bedroom Central Park Views</t>
  </si>
  <si>
    <t>Private Room (Long room) in Manhattan NYC</t>
  </si>
  <si>
    <t>Fab 1 Bedroom Apartment!</t>
  </si>
  <si>
    <t>Large Sunny 1BR - Entire 2nd Floor</t>
  </si>
  <si>
    <t>Fresh and modern 1BR in Bed-Stuy</t>
  </si>
  <si>
    <t>COMFORTABLE NYC RETREAT &amp; Breakfast</t>
  </si>
  <si>
    <t>Steps to Subway! Entire apt! 20 min to Manhattan!</t>
  </si>
  <si>
    <t>Sexy Bedroom near Central Park!</t>
  </si>
  <si>
    <t>PRIVATE ROOM IN NYC ARTIST LOFT</t>
  </si>
  <si>
    <t>Large 1 Bedroom in Astoria</t>
  </si>
  <si>
    <t>Cozy 1 Bedroom in Clinton Hill</t>
  </si>
  <si>
    <t>Authentic NYC Living 2</t>
  </si>
  <si>
    <t>Sunny Williamsburg Apt w/ Deck</t>
  </si>
  <si>
    <t>Williamsburg Penthouse Hideaway</t>
  </si>
  <si>
    <t>BK Rest - Williamsburg, Brooklyn</t>
  </si>
  <si>
    <t>Furnished 1 Bedroom in East Harlem</t>
  </si>
  <si>
    <t>Private Room (Cozy &amp; Clean) Manhattan NYC</t>
  </si>
  <si>
    <t>Lovely, Private Home in Greenpoint</t>
  </si>
  <si>
    <t>Private bedroom (15 min Manhattan).</t>
  </si>
  <si>
    <t>Simple Spacious Uptown Bedroom</t>
  </si>
  <si>
    <t>Designer amazing room in NYC!!</t>
  </si>
  <si>
    <t>Private room minutes from midtown!</t>
  </si>
  <si>
    <t>Spacious &amp; Stylish 2br-Prime Williamsburg Hot Spot</t>
  </si>
  <si>
    <t>Sunny Williamsburg Artist's Loft</t>
  </si>
  <si>
    <t>A real home on the UWS.</t>
  </si>
  <si>
    <t>BROWNSTONE BROOKLYN'S FINEST in NYC</t>
  </si>
  <si>
    <t>Spacious Guest Room in Brownstone</t>
  </si>
  <si>
    <t>Large private live/work space; garden &amp; parking</t>
  </si>
  <si>
    <t>ARTSY &amp; CONVENIENT in Williamsburg.</t>
  </si>
  <si>
    <t>Charming, Quiet, &amp; Clean 1BR APT</t>
  </si>
  <si>
    <t>Beautiful Central Harlem sleeps 4</t>
  </si>
  <si>
    <t>Sweet Deal*Harlem2bdrm Apt #1/Sleeps4</t>
  </si>
  <si>
    <t>Great Flat in Historic Brownstone</t>
  </si>
  <si>
    <t>3-Bed Brownstone on Beautiful Block</t>
  </si>
  <si>
    <t>Verna's Brownstone Suite (no stove, no gatherings)</t>
  </si>
  <si>
    <t>â˜…HUGE beautiful E. Villager 2nd Avâ˜…</t>
  </si>
  <si>
    <t>As Seen In NY Magazine! Chic &amp; Stylish!</t>
  </si>
  <si>
    <t>Brooklyn Retreat</t>
  </si>
  <si>
    <t>Great 1BR apartment in a convenient location</t>
  </si>
  <si>
    <t>Spacious very High ceiling place !</t>
  </si>
  <si>
    <t>Large Room In Newly Renovated Hell's Kitchen Apt.</t>
  </si>
  <si>
    <t>Monthly Rental or more than 30 days for 6 people</t>
  </si>
  <si>
    <t>Private Bedroom WITH a Living room!</t>
  </si>
  <si>
    <t>Historic Townhouse with Private Backyard</t>
  </si>
  <si>
    <t>Bedford Stuyvesant Urban Hang Suite</t>
  </si>
  <si>
    <t>Sunny Apartment in Clinton Hill</t>
  </si>
  <si>
    <t>BLYN BROWNSTONE CORZY CORNER in NYC</t>
  </si>
  <si>
    <t>Gorgeous Apt. 20 min to Manhattan!</t>
  </si>
  <si>
    <t>Huge Loft In South Williamsburg</t>
  </si>
  <si>
    <t>Huge 1 Bedroom Loft at Habitat 101!</t>
  </si>
  <si>
    <t>Stuyvesant Heights Townhouse</t>
  </si>
  <si>
    <t>Perfect Temporary Brooklyn Home</t>
  </si>
  <si>
    <t>Comfy Couch in a nice and safe apt!!</t>
  </si>
  <si>
    <t>EV, Hippest East Village</t>
  </si>
  <si>
    <t>Single family home 2 bedrooms  2 bathrooms</t>
  </si>
  <si>
    <t>NYC LARGE 3 BR West Side Manhattan, New York City</t>
  </si>
  <si>
    <t>Sunlit apartment in Williamsburg</t>
  </si>
  <si>
    <t>Rooftop Oasis in Brooklyn for Shoots &amp; Gigs</t>
  </si>
  <si>
    <t>Only 10 mins to CENTRAL PARK! :)</t>
  </si>
  <si>
    <t>One bedroom apartment - UES</t>
  </si>
  <si>
    <t>Lovely Brownstone-- Close to Subway</t>
  </si>
  <si>
    <t>Truly A Sweet Home away from Home.</t>
  </si>
  <si>
    <t>Brooklyn Wildlife Loft rm 2</t>
  </si>
  <si>
    <t>GREAT BRAND NEW 1 BED! TIMES SQ!!!!</t>
  </si>
  <si>
    <t>Gorgeous NewModern_BestLocation!NYC</t>
  </si>
  <si>
    <t>Art House Suite</t>
  </si>
  <si>
    <t>Classic Brownstone private suite</t>
  </si>
  <si>
    <t>Quiet Williamsburg apartment</t>
  </si>
  <si>
    <t>Beautiful Modern Midtown Apartment</t>
  </si>
  <si>
    <t>Large Studio w/ Entertainment Room!</t>
  </si>
  <si>
    <t>NEW_2BR_PrivateRoof&amp;CityView_Beauty</t>
  </si>
  <si>
    <t>NEW_Duplex_BreathtakingViews_Beauty</t>
  </si>
  <si>
    <t>Comfortable Room + Kitty + Food</t>
  </si>
  <si>
    <t>Strivers Row Sanctuary in Harlem - Monthly</t>
  </si>
  <si>
    <t>Spacious Room, Central Location, Historic block.</t>
  </si>
  <si>
    <t>Charming Room Near Central Park</t>
  </si>
  <si>
    <t>PRIVATE. ROOM  -  Midtown/Central Park</t>
  </si>
  <si>
    <t>Cosy Room in Great Location -W'burg</t>
  </si>
  <si>
    <t>Sunny, Large (Queen Bed) Private room in 2Bedroom</t>
  </si>
  <si>
    <t>Duplex apartment with garden</t>
  </si>
  <si>
    <t>Williamsburg Brooklyn, Parkside Penthouse NYC View</t>
  </si>
  <si>
    <t>High Floor apt.near Columbus Circle</t>
  </si>
  <si>
    <t>Spacious Historic Williamsburg 2/1.5 Townhouse</t>
  </si>
  <si>
    <t>Big quiet Sunny room in Upper East Side</t>
  </si>
  <si>
    <t>Nice cozy bedroom with cool views in Hell's kit..!</t>
  </si>
  <si>
    <t>Newly Renovated East Village Private Guest Studio</t>
  </si>
  <si>
    <t>2000 sqf  Duplex in Townhouse</t>
  </si>
  <si>
    <t>Sweet Apartment on Quiet Block</t>
  </si>
  <si>
    <t>Private  Studio Museum Block UWS</t>
  </si>
  <si>
    <t>Charming Spacious 1 Bdrm Apt</t>
  </si>
  <si>
    <t>Industrial Modern 1 Bedroom - Prime Williamsburg</t>
  </si>
  <si>
    <t>Private Room</t>
  </si>
  <si>
    <t>Urban Jungle in Bedford Stuyvesant</t>
  </si>
  <si>
    <t>Urban Cottage in Williamsburg BK</t>
  </si>
  <si>
    <t>Large 2BR apartment East Village</t>
  </si>
  <si>
    <t>Hip, Brick East Village Apartment</t>
  </si>
  <si>
    <t>Nice Bedroom in Central Bushwick!</t>
  </si>
  <si>
    <t>Private, Peaceful Times Square 1BR</t>
  </si>
  <si>
    <t>Apt near Museum Mile</t>
  </si>
  <si>
    <t>GIANT! Perfect for families, in the center of NYC</t>
  </si>
  <si>
    <t>Time Square in 30 minutes. Front room.</t>
  </si>
  <si>
    <t>Zen &amp; Cozy 2Bedroom in Williamsburg</t>
  </si>
  <si>
    <t>One Bedroom in an apartment</t>
  </si>
  <si>
    <t>Perfect Harlem, New York Retreat</t>
  </si>
  <si>
    <t>Adorable 1BD Home with view of NYC</t>
  </si>
  <si>
    <t>Studio Apt. in Williamsburg, Brooklyn, NY</t>
  </si>
  <si>
    <t>Futon 2.0</t>
  </si>
  <si>
    <t>Awesome Harlem House 3 bdr 2 floors</t>
  </si>
  <si>
    <t>Beautiful Luxury Room in Central Harlem/Columbia</t>
  </si>
  <si>
    <t>Spacious Sunny Designer 1 Bedroom in East Village</t>
  </si>
  <si>
    <t>Lovely &amp; Large Private Queen Bedroom</t>
  </si>
  <si>
    <t>Best of the East Village Cozy 2 Bedroom</t>
  </si>
  <si>
    <t>A Cozy Creative Room for Nomads</t>
  </si>
  <si>
    <t>Spacious Bright 1 Bedroom East Village Apartment</t>
  </si>
  <si>
    <t>3BR in a classic 1925 BK Limestone</t>
  </si>
  <si>
    <t>Cozy 2BD APT close to subway</t>
  </si>
  <si>
    <t>Cozy Private room in Brooklyn</t>
  </si>
  <si>
    <t>Charming bedroom on the Upper West</t>
  </si>
  <si>
    <t>Entire studio with backyard, Close to subway!!!</t>
  </si>
  <si>
    <t>Sunny Private Studio With Backyard Close 2 Subway!</t>
  </si>
  <si>
    <t>East Village 2 Bed 2 Floor Luxury Apartment</t>
  </si>
  <si>
    <t>Charming studio upper east side NYC</t>
  </si>
  <si>
    <t>New 1BR + 1BA with Private Entrance</t>
  </si>
  <si>
    <t>Classic Chelsea Brownstone 1 Bedroom</t>
  </si>
  <si>
    <t>Delicious &amp; Airy Apt in Landmark Brownstone</t>
  </si>
  <si>
    <t>Spacious 3BD/2BA - Parking Included</t>
  </si>
  <si>
    <t>Comfy &amp; Spacious Room next to the Subway/Metro</t>
  </si>
  <si>
    <t>Staying in Greenpoint/Williamsburg!</t>
  </si>
  <si>
    <t>Sunny Chelsea 1 B.R. Hi Line, Washer/Dryer, 3 Beds</t>
  </si>
  <si>
    <t>Entire 2 BED APARTMENT - WILLIAMSBURG- Best Price</t>
  </si>
  <si>
    <t>Sunny Private room in Brooklyn</t>
  </si>
  <si>
    <t>No security req,great price,new queen bed!</t>
  </si>
  <si>
    <t>Nice room in Astoria, Queens, NYC</t>
  </si>
  <si>
    <t>Gorgeous New 1BR_Heart of Midtown</t>
  </si>
  <si>
    <t>A Beautiful Brownstone</t>
  </si>
  <si>
    <t>Large Private BR in Hell's Kitchen</t>
  </si>
  <si>
    <t>Newly renovated house</t>
  </si>
  <si>
    <t>COZY ROOM WITH STUNNING VIEW IN AN AUTHENTIC FLAT</t>
  </si>
  <si>
    <t>Cozy Brownstone Suite</t>
  </si>
  <si>
    <t>Room Bedford Heart of Williamsburg</t>
  </si>
  <si>
    <t>Sunny Loft in heart of williamsburg - entire loft!</t>
  </si>
  <si>
    <t>2 Convertible Bdrms Great for 1-6</t>
  </si>
  <si>
    <t>LAVISH 2 BR APT by Central Park!!!</t>
  </si>
  <si>
    <t>Sun-bathed spacious Luxury 2 BR near CENTRALPARK!</t>
  </si>
  <si>
    <t>Landmark Brownstone, Crown Heights</t>
  </si>
  <si>
    <t>Cozy Room in the heart of UWS</t>
  </si>
  <si>
    <t>Paddy Pad</t>
  </si>
  <si>
    <t>Williamsburg Lodge (the best home in Brooklyn)</t>
  </si>
  <si>
    <t>Private Rm - Times Sq/Hell'sKitchen</t>
  </si>
  <si>
    <t>Midtown Gem/ Carnegie Hall/theaters/ Central Park</t>
  </si>
  <si>
    <t>Gorgeous 1400 Sq Ft Artist's Loft</t>
  </si>
  <si>
    <t>Private Rm for 1 in Prime Harlem</t>
  </si>
  <si>
    <t>SPACIOUS BEDROOM AND PRIVATE BATH!!!</t>
  </si>
  <si>
    <t>Lovely private room close to Manhattan</t>
  </si>
  <si>
    <t>Cozy 2-BD w/ Lots of Light</t>
  </si>
  <si>
    <t>ART COLLECTORS APARTMENT - TIMES SQUARE-10TH AV.</t>
  </si>
  <si>
    <t>URBAN CHIC VIDEO/PHOTO SHOOTS ONLY</t>
  </si>
  <si>
    <t>Chez Jazz BnB--Cozy BK/Queens room</t>
  </si>
  <si>
    <t>Times Square Area Quiet + Private Guest Studio</t>
  </si>
  <si>
    <t>Amazing Two Bedroom Apartment</t>
  </si>
  <si>
    <t>The center of NYC, Brooklyn!</t>
  </si>
  <si>
    <t>House of Music and Art, Large Happy Room, full bed</t>
  </si>
  <si>
    <t>Harlem 1 BR, Private Master Bath</t>
  </si>
  <si>
    <t>Heart of Williamsburg, Brooklyn!</t>
  </si>
  <si>
    <t>Bright, Eclectic, Happy Brooklyn Apartment</t>
  </si>
  <si>
    <t>Amazing Roomâ€”Private Bath (100% LEGAL!)</t>
  </si>
  <si>
    <t>Bright, Airy Room Share for 2</t>
  </si>
  <si>
    <t>Guest rm, 2 stops from GrandCentral</t>
  </si>
  <si>
    <t>Private room in Clinton Hill</t>
  </si>
  <si>
    <t>New, spacious 1BD in Williamsburg</t>
  </si>
  <si>
    <t>Royal Harlem TRIPLEX Home 5 Beds</t>
  </si>
  <si>
    <t>Comfy, Roomy Bushwick 1-BR ~ Steps from L/M Train</t>
  </si>
  <si>
    <t>Two real bedrooms near Central Park</t>
  </si>
  <si>
    <t>Union Square - Best NYC location</t>
  </si>
  <si>
    <t>Beautiful Brownstone near Central Park</t>
  </si>
  <si>
    <t>Exquisite Furnished 1-BR Studio</t>
  </si>
  <si>
    <t>Incredible 2-BR w/ Kitchen Island!</t>
  </si>
  <si>
    <t>Cute Apartment with Great Bathroom!</t>
  </si>
  <si>
    <t>GORGEOUS Newly-Renovated 2-BR Flat</t>
  </si>
  <si>
    <t>Apt #2: Beautiful 2BR/1BA Crown Hgt</t>
  </si>
  <si>
    <t>Luxury 5BR Townhouse, Upper East</t>
  </si>
  <si>
    <t>Private Room + Balcony in Bushwick.</t>
  </si>
  <si>
    <t>W50's Sunny Studio in a 24/7 DM BL</t>
  </si>
  <si>
    <t>Apt #1: 2BR/1BA w/ Backyard</t>
  </si>
  <si>
    <t>Cozy Room by Kaufman Studios</t>
  </si>
  <si>
    <t>Modern Sunny 2-Bedroom in Bushwick</t>
  </si>
  <si>
    <t>Fabulous Apt w/ Gorgeous Bathroom!</t>
  </si>
  <si>
    <t>Living Room sofa Bed in Chelsea2</t>
  </si>
  <si>
    <t>Bayview room</t>
  </si>
  <si>
    <t>East Village Manhattan NYC Bedroom!</t>
  </si>
  <si>
    <t>Experience ELEGANT LIFESTYLE</t>
  </si>
  <si>
    <t>Comfortable Strivers Row Hideaway - Monthly Rental</t>
  </si>
  <si>
    <t>cozy room /female guests</t>
  </si>
  <si>
    <t>Beautiful Studio Suite! Upper East</t>
  </si>
  <si>
    <t>Sunny Bedford Stuyvesant Townhouse</t>
  </si>
  <si>
    <t>Family Friendly 3 bedroom 2 bath w. Washer/Dryer</t>
  </si>
  <si>
    <t>Newly Renovated Modern 1-Bed Studio</t>
  </si>
  <si>
    <t>APPARTEMENT 2 CHAMBRES ASTORIA NY</t>
  </si>
  <si>
    <t>Modern 1-Bed Near Central Park</t>
  </si>
  <si>
    <t>Pvt Bedroom in Williamsburg Central</t>
  </si>
  <si>
    <t>2B &amp; Private Garden A Williamsburg Spacious Escape</t>
  </si>
  <si>
    <t>New York City near Staten Is. Ferry</t>
  </si>
  <si>
    <t>Crown heights Brooklyn House NYC</t>
  </si>
  <si>
    <t>Beautiful Garden rowhouse apartment</t>
  </si>
  <si>
    <t>Near Times Square and Hell's Kitchen</t>
  </si>
  <si>
    <t>Priv Room in Artists UES Apt, Central Park &amp; Train</t>
  </si>
  <si>
    <t>Chic, Modern Apt Near Central Park!</t>
  </si>
  <si>
    <t>Bright Brooklyn garden apartment!</t>
  </si>
  <si>
    <t>Sun filled 2BR in BedStuy Townhouse</t>
  </si>
  <si>
    <t>Private Room with Full Amenities</t>
  </si>
  <si>
    <t>Great apt in awesome area</t>
  </si>
  <si>
    <t>Beautiful &amp; Modern | Top Location!</t>
  </si>
  <si>
    <t>Luxurious Brooklyn Getaway!</t>
  </si>
  <si>
    <t>Private Rm in Cozy Wburg Loft, 1 blk fr Bedford L</t>
  </si>
  <si>
    <t>Lovely Guestroom in Brownstone</t>
  </si>
  <si>
    <t>At home in Historic Harlem</t>
  </si>
  <si>
    <t>Large Sunny Room with Huge patio in Wburg</t>
  </si>
  <si>
    <t>Spectacular Townhouse with your own private patio</t>
  </si>
  <si>
    <t>Amazing 1BD! Renovated Col Circle!!</t>
  </si>
  <si>
    <t>Four-Bedroom Victorian Near Ferry</t>
  </si>
  <si>
    <t>Up among the trees in Bed Stuy</t>
  </si>
  <si>
    <t>Brooklyn Flat in Historic Row House</t>
  </si>
  <si>
    <t>Brooklyn 3BR Near Subways</t>
  </si>
  <si>
    <t>The Lincoln</t>
  </si>
  <si>
    <t>Comfortable sofa bed in Manhattan</t>
  </si>
  <si>
    <t>Brooklyn Cozy Garden Apt</t>
  </si>
  <si>
    <t>Right in the center of Manhattan</t>
  </si>
  <si>
    <t>Comfort and Charm in Harlem Brownstone near Subway</t>
  </si>
  <si>
    <t>Quiet 1BR in Chelsea</t>
  </si>
  <si>
    <t>NICE Williamsburg Brooklyn, 2 Bedrooms off L train</t>
  </si>
  <si>
    <t>Great Location</t>
  </si>
  <si>
    <t>Faith</t>
  </si>
  <si>
    <t>Super cute private room +amminities</t>
  </si>
  <si>
    <t>3 Bedroom Brownstone in Historic Crown Heights.</t>
  </si>
  <si>
    <t>Beautiful Clean &amp; Quiet Room! Rm#1</t>
  </si>
  <si>
    <t>Central Park West. Queen Size Room</t>
  </si>
  <si>
    <t>Affordable Room in Artsy Apartment</t>
  </si>
  <si>
    <t>Sunny, spacious, 1BR in Willamsburg</t>
  </si>
  <si>
    <t>Spacious &amp; Cozy NYC Apartment in Brooklyn/Queens</t>
  </si>
  <si>
    <t>Awesome Deal NYC</t>
  </si>
  <si>
    <t>Suite Lounge</t>
  </si>
  <si>
    <t>Modern Manhattan Living Suite 2A</t>
  </si>
  <si>
    <t>Bright &amp; Spacious 15 mins to Midtown Manhattan</t>
  </si>
  <si>
    <t>2 Bd/1 Bath Apartment Upper East Side NYC</t>
  </si>
  <si>
    <t>Spacious Apt in Townhouse near Columbia University</t>
  </si>
  <si>
    <t>Gorgeous room in Manhattan</t>
  </si>
  <si>
    <t>Luxury One Bedroom CentralPark West</t>
  </si>
  <si>
    <t>Location little Elio</t>
  </si>
  <si>
    <t>Lovely sun-lit 3-bedroom apartment</t>
  </si>
  <si>
    <t>Studio loft - Williamsburg/Bushwick</t>
  </si>
  <si>
    <t>Lovely room in doorman building</t>
  </si>
  <si>
    <t>Garden Floor Duplex with patio</t>
  </si>
  <si>
    <t>Gorgeous pre war rowhouse apartment</t>
  </si>
  <si>
    <t>Architect's Oasis</t>
  </si>
  <si>
    <t>Cozy Family Gateaway!!!</t>
  </si>
  <si>
    <t>Sunny Private Williamsburg Space</t>
  </si>
  <si>
    <t>Awesome Loft in Williamsburg</t>
  </si>
  <si>
    <t>One Bedroom in East Harlem</t>
  </si>
  <si>
    <t>Brooklyn's Finest</t>
  </si>
  <si>
    <t>Beautiful Apt x Rent in Astoria, NY</t>
  </si>
  <si>
    <t>Beautiful Clean &amp; Quiet Room! Rm#2</t>
  </si>
  <si>
    <t>Gorgeous! Newly Renovated 2-BR Flat</t>
  </si>
  <si>
    <t>Reno 2BR~Sleeps5~Prime Upper east~</t>
  </si>
  <si>
    <t>BRAND NEW 1BD, Columbus Circle!!</t>
  </si>
  <si>
    <t>Home Away from Home-Room in Midtown</t>
  </si>
  <si>
    <t>Landmark Cottage, Brownstone block</t>
  </si>
  <si>
    <t>Brooklyn Brownstone</t>
  </si>
  <si>
    <t>Bright &amp; New Reno, Quiet Block</t>
  </si>
  <si>
    <t>beautiful brownstone</t>
  </si>
  <si>
    <t>Private Apt. in Brooklyn Brownstone + Garden</t>
  </si>
  <si>
    <t>1 BR Apt steps from Central Park! #10223</t>
  </si>
  <si>
    <t>Reno 2BR~prime union squar~</t>
  </si>
  <si>
    <t>Sunny Private Room at Central Park!</t>
  </si>
  <si>
    <t>Beautiful 2 Bedroom Townhouse</t>
  </si>
  <si>
    <t>Large apartment, 2BR, Midtown NYC! 3D</t>
  </si>
  <si>
    <t>â˜… Convenience &amp; Comfort Awaits!  â™¥ï¸ Your Stay! â˜…</t>
  </si>
  <si>
    <t>Charming studio for rent in Astoria</t>
  </si>
  <si>
    <t>Bushwick Room w/ Private Entrance &amp; Bathroom!</t>
  </si>
  <si>
    <t>Mid-Century Modern Garden Paradise</t>
  </si>
  <si>
    <t>private bedroom in NYC apartment</t>
  </si>
  <si>
    <t>Williamsburg Penthouse Guestroom</t>
  </si>
  <si>
    <t>â˜…Unique two bedroom on 2nd Avenueâ˜…</t>
  </si>
  <si>
    <t>Large Private Rm in Historic Central Harlem Home</t>
  </si>
  <si>
    <t>Great Renovations. Columbus Circle</t>
  </si>
  <si>
    <t>Doorman nice 1bd/ United Nations!!</t>
  </si>
  <si>
    <t>Stay 30 min to Times Sq in quaint Sunnyside, Qns</t>
  </si>
  <si>
    <t>UWS Charmer, Central Park/Lincoln Center</t>
  </si>
  <si>
    <t>Cheerful, Comfortable &amp; Convenient</t>
  </si>
  <si>
    <t>Renovated, Nice 1BD Central Park</t>
  </si>
  <si>
    <t>Midtown NYC 2bdrm with patio! 2D</t>
  </si>
  <si>
    <t>elegant pre war two bedroom flat</t>
  </si>
  <si>
    <t>Huge Apartment! Convenient! Artsy! Comfy!</t>
  </si>
  <si>
    <t>Bright, quiet, cozy 1BR by C Park!</t>
  </si>
  <si>
    <t>Beautiful 2br in Williamsburg</t>
  </si>
  <si>
    <t>Central Park Life! Beautiful 1 Bed.</t>
  </si>
  <si>
    <t>Cozy Artist Space</t>
  </si>
  <si>
    <t>Sunny 1-BR Apt with Soaking Tub</t>
  </si>
  <si>
    <t>Beautiful, Mdrn, Nwly Renovated Rm</t>
  </si>
  <si>
    <t>Central Park-Lincoln Center</t>
  </si>
  <si>
    <t>A 2-story, 2-bedroom house - 20min to Downtown</t>
  </si>
  <si>
    <t>Firehouse Loft with Harbor Views</t>
  </si>
  <si>
    <t>Ground &amp; Rejuvenate PR Williamsburg</t>
  </si>
  <si>
    <t>BR/Private Bath 10Mins to TIME SQ</t>
  </si>
  <si>
    <t>Private room near Columbia University</t>
  </si>
  <si>
    <t>Union Square~Reno 2BR~Great Value</t>
  </si>
  <si>
    <t>NYC Artists Loft in Chelsea</t>
  </si>
  <si>
    <t>Hancock House cozy Garden Level</t>
  </si>
  <si>
    <t>Convenient and Affordable in the Heart of Astoria</t>
  </si>
  <si>
    <t>Big New York City Suite Near Subway</t>
  </si>
  <si>
    <t>Brooklyn 1 BR Near Subway</t>
  </si>
  <si>
    <t>Cozy, Safe &amp; Clean room in Astoria</t>
  </si>
  <si>
    <t>1BR Apartment- Fantastic Location!</t>
  </si>
  <si>
    <t>Harmony House 3 on Madison Street</t>
  </si>
  <si>
    <t>Apartment in Heart of Greenpoint</t>
  </si>
  <si>
    <t>Two-Bedroom Greenpoint Apartment</t>
  </si>
  <si>
    <t>Williamsburg Gem With Private Patio!</t>
  </si>
  <si>
    <t>Modern Brooklyn Brownstone</t>
  </si>
  <si>
    <t>PRIVATE, Airy, 1 Bedroom Apt in Central Bushwick</t>
  </si>
  <si>
    <t>THE THOMPSON SUITE</t>
  </si>
  <si>
    <t>Private Single Room</t>
  </si>
  <si>
    <t>Private room in hip east Williamsburg/Greenpoint</t>
  </si>
  <si>
    <t>The Garden Apartment</t>
  </si>
  <si>
    <t>Great Apt 5min from Time Square NYC</t>
  </si>
  <si>
    <t>Sunny Bedroom in quirky apartment</t>
  </si>
  <si>
    <t>LUXURY entire apt, steps to Central Park</t>
  </si>
  <si>
    <t>Williamsburg/Greenpoint Studio</t>
  </si>
  <si>
    <t>Location is Everything. And Quiet Too!</t>
  </si>
  <si>
    <t>Luxury One Bedroom View on CP</t>
  </si>
  <si>
    <t>Sun Soaked &amp; Cozy PR Williamsburg</t>
  </si>
  <si>
    <t>#1 Superhost Special Offer in NYC!</t>
  </si>
  <si>
    <t>Quiet bedroom in a waste free household</t>
  </si>
  <si>
    <t>Lofty Living: Heart of Williamsburg</t>
  </si>
  <si>
    <t>Private+Cozy Room w/ Superhost ($0 Cleaning Fee)!</t>
  </si>
  <si>
    <t>Clean private room in safe area near Manhattan</t>
  </si>
  <si>
    <t>The White House</t>
  </si>
  <si>
    <t>Private Room in Brooklyn</t>
  </si>
  <si>
    <t>Penthouse w/Terrace Williamsburg</t>
  </si>
  <si>
    <t>Urban Jungle Garden Duplex</t>
  </si>
  <si>
    <t>Special OFFER on Airbnb NYC Room!</t>
  </si>
  <si>
    <t>Lovely Astoria Studio-close to NYC!</t>
  </si>
  <si>
    <t>W. 80's Central Park 3 Blocks Walk</t>
  </si>
  <si>
    <t>New York I Love You 7 Bedrooms</t>
  </si>
  <si>
    <t>Cozy Home w/Private Garden&amp;Hot Tub!</t>
  </si>
  <si>
    <t>Elegant furnished 1BR apartment</t>
  </si>
  <si>
    <t>Newly-Renovated 2BR/1BTH Garden Apt</t>
  </si>
  <si>
    <t>Location Little Marcela</t>
  </si>
  <si>
    <t>Cozy brownstone bed &amp; bath; pvt.ent</t>
  </si>
  <si>
    <t>Cozy One Bedroom Apt - Astoria</t>
  </si>
  <si>
    <t>Huge 2.5 bdrm in North Brooklyn!</t>
  </si>
  <si>
    <t>Spacious and cosy private room.</t>
  </si>
  <si>
    <t>Garden Oasis Apartment - 2 bedroom</t>
  </si>
  <si>
    <t>Harlem Getaway Jazz Mansion</t>
  </si>
  <si>
    <t>Bright, Spacious Wburg APT w/ VIEW!</t>
  </si>
  <si>
    <t>Two bedroom in Prime East Village</t>
  </si>
  <si>
    <t>Beautiful  brownstone room</t>
  </si>
  <si>
    <t>Bright Apt Williamsburg-Greenpoint</t>
  </si>
  <si>
    <t>Awesome Chelsea 1 bedroom</t>
  </si>
  <si>
    <t>Cute apartment with 2 big bedrooms</t>
  </si>
  <si>
    <t>Holiday special! Best location!</t>
  </si>
  <si>
    <t>Modern &amp; Sunny w/ Private Terrace</t>
  </si>
  <si>
    <t>Large, Cozy &amp; Comfortable Apartment</t>
  </si>
  <si>
    <t>Spacious 3-room apt. in prime area of Brooklyn.</t>
  </si>
  <si>
    <t>Charming 2BD flt in Trendy Bushwick</t>
  </si>
  <si>
    <t>Entire 2BR APT (not a railroad)</t>
  </si>
  <si>
    <t>Spacious 1Br in East Village</t>
  </si>
  <si>
    <t>Child-friendly 2BR w/ Yard access and Free Parking</t>
  </si>
  <si>
    <t>Livin' La Vida Brooklyn!!!</t>
  </si>
  <si>
    <t>Entirely private suite in our townhouse!</t>
  </si>
  <si>
    <t>Private Room in Midtown Manhattan</t>
  </si>
  <si>
    <t>Modern Apt Close to Manhattan</t>
  </si>
  <si>
    <t>Beautiful, bright, quiet room w/ private bathroom</t>
  </si>
  <si>
    <t>Retreat Room</t>
  </si>
  <si>
    <t>Charming Furnished Private Room</t>
  </si>
  <si>
    <t>1st Time/Solo/Duo Travelers!Charming Studio Share!</t>
  </si>
  <si>
    <t>Prime Artist Loft &amp;  Exposed Brick</t>
  </si>
  <si>
    <t>Superhost 3 bedroom DISCOUNT</t>
  </si>
  <si>
    <t>Twin  room</t>
  </si>
  <si>
    <t>Beautiful Chelsea 2 Bedroom apt</t>
  </si>
  <si>
    <t>Huge 5BR Townhouse - LEGAL NYC B&amp;B!</t>
  </si>
  <si>
    <t>Large private br in renovated apt/close to subway</t>
  </si>
  <si>
    <t>Bright 1 bdrm apt near Central Park, shops &amp; metro</t>
  </si>
  <si>
    <t>Large Sunny 2 Bedroom + den - UWS</t>
  </si>
  <si>
    <t>Prime Chelsea~XL1Br~Terrace~Sleeps4</t>
  </si>
  <si>
    <t>Bushwick Duplex 1</t>
  </si>
  <si>
    <t>Large, Luxury Bedroom nr JMZ subway</t>
  </si>
  <si>
    <t>Zen Oasis in Bushwick, near JMZ Subways</t>
  </si>
  <si>
    <t>BELLA CASA-Pvt Rm-2 beds-Sleeps 4. Near Columbia!!</t>
  </si>
  <si>
    <t>1 bedroom apt 1 stop from Manhattan</t>
  </si>
  <si>
    <t>Williamsburg private clean cozy RM</t>
  </si>
  <si>
    <t>Bright Harlem Home in New Building!</t>
  </si>
  <si>
    <t>Perfect 2 Bed Bklyn Apt, near SUNY Downstate!</t>
  </si>
  <si>
    <t>Your Brooklyn Nook</t>
  </si>
  <si>
    <t>Studio Space, 10 minutes to Central Park and river</t>
  </si>
  <si>
    <t>Charming apt close to everything!</t>
  </si>
  <si>
    <t>Brownstone Williamsburg room with skylight Create</t>
  </si>
  <si>
    <t>$99 Manhattan/Time Sq.</t>
  </si>
  <si>
    <t>MIDTOWN APARTMENT WITH SPECTACULAR VIEW</t>
  </si>
  <si>
    <t>Woodsy-chic Lofted 1BR, Office, AC</t>
  </si>
  <si>
    <t>Lovely Studio on the edge of the McGolrick Park</t>
  </si>
  <si>
    <t>Funky East Village Garden Apt.</t>
  </si>
  <si>
    <t>Gorgeous bohemian  Apt. in a Brownstone</t>
  </si>
  <si>
    <t>Charming and Convenient Garden Apt</t>
  </si>
  <si>
    <t>Furnished 2BR in UES (30 DAYS MIN)</t>
  </si>
  <si>
    <t>Hamilton Hts Beauty, Manhattan 1 BR</t>
  </si>
  <si>
    <t>2 Bedroom, 1 Bath Hell's Kitchen</t>
  </si>
  <si>
    <t>Cozy 2 bedroom, near Central Park</t>
  </si>
  <si>
    <t>Brooklyn - Funky 1 Bedroom</t>
  </si>
  <si>
    <t>Location Top Manhattan</t>
  </si>
  <si>
    <t>Gorgeous Parlor Floor Suite near Subway</t>
  </si>
  <si>
    <t>NEW! 2-BR Apt with Whirlpool Tub</t>
  </si>
  <si>
    <t>Private Room with Queen size bed</t>
  </si>
  <si>
    <t>Idy Safe Secure mins to Times Square 5*</t>
  </si>
  <si>
    <t>Good, clean quite, and private!</t>
  </si>
  <si>
    <t>Spacious 2BR in UES - 30 DAYS MIN</t>
  </si>
  <si>
    <t>Cozy Garden Apartment in Bushwick!!</t>
  </si>
  <si>
    <t>Cozy 2BR in the UES (MIN 30 DAYS)</t>
  </si>
  <si>
    <t>Luxury Astoria 1BD apt, 20min from Manhattan</t>
  </si>
  <si>
    <t>Harlem Brownstone - It's Historic!</t>
  </si>
  <si>
    <t>Bright Design Loft Perfect for Photoshoots</t>
  </si>
  <si>
    <t>Beautiful Light Filled Apartment in New York City!</t>
  </si>
  <si>
    <t>Williamsburg Carriage House w/ yard</t>
  </si>
  <si>
    <t>Large queen size bedroom in huge loft apt</t>
  </si>
  <si>
    <t>Sunny Bedroom in BK</t>
  </si>
  <si>
    <t>Amazing Private &amp; Cozy Williamsburg Room *rooftop*</t>
  </si>
  <si>
    <t>Elegant Quiet Spacious 2BD Brownstone Brooklyn NYC</t>
  </si>
  <si>
    <t>Private Room in Hell's Kitchen NYC</t>
  </si>
  <si>
    <t>Comfy 4br, 2 full baths, 3 fls, 2 living rooms</t>
  </si>
  <si>
    <t>Loft Studio Near UN Building-30 days min stay</t>
  </si>
  <si>
    <t>Perfectly Located UpperWest Futon</t>
  </si>
  <si>
    <t>Spacious Sunny 2 Bedroom Close to the Subway!</t>
  </si>
  <si>
    <t>Charming &amp; sunny studio apartment</t>
  </si>
  <si>
    <t>Modern fully furnished bedroom</t>
  </si>
  <si>
    <t>STUNNING 1BD BRIGHT UNIT, RENOVATED</t>
  </si>
  <si>
    <t>Bright + Stylish *THREE* Bedroom BK Apt Near Train</t>
  </si>
  <si>
    <t>1 bd apt in Astoria</t>
  </si>
  <si>
    <t>VICTORIAN SUNFILLED APT DREAM VIEW</t>
  </si>
  <si>
    <t>TOWNHOUSE NEAR RSD PARK -  Spacious 2 Bedroom Apt</t>
  </si>
  <si>
    <t>*DYLAN* Exquisite 1 BR &amp; Terrace - Contemporary</t>
  </si>
  <si>
    <t>*OASIS* 2 BEDROOM, 2 BATH &amp; Garden! Great UWS Area</t>
  </si>
  <si>
    <t>Great Room with Good Amenities</t>
  </si>
  <si>
    <t>Panoramic City Views in Lux bldg</t>
  </si>
  <si>
    <t>HUGE 1 BED@TIMES SQUARE@BRAND NEW!!</t>
  </si>
  <si>
    <t>Quiet Room, Near Columbia University &amp; Subway</t>
  </si>
  <si>
    <t>Amazing Central Park view</t>
  </si>
  <si>
    <t>Sun-Filled Apartment 1 Minute From Subway</t>
  </si>
  <si>
    <t>Beautiful Central Park View</t>
  </si>
  <si>
    <t>GREAT ROOM IN  HELL'SKITCHEN!!</t>
  </si>
  <si>
    <t>West Brighton</t>
  </si>
  <si>
    <t>Lower East Side Gem</t>
  </si>
  <si>
    <t>CHARMING GARDEN APT IN TOWNHOUSE</t>
  </si>
  <si>
    <t>æ±¤æ¯å°å±‹</t>
  </si>
  <si>
    <t>Spacious and welcoming 1 bedroom apt</t>
  </si>
  <si>
    <t>Spacious 2 Bedroom, 2 Bath, 5th Avenue Entire Apt</t>
  </si>
  <si>
    <t>Beautiful Bushwick - 3BR Apartment</t>
  </si>
  <si>
    <t>Sunny Room in Historic Williamsburg Loft</t>
  </si>
  <si>
    <t>*SPLENDID* Fantastic 2 BR Apt near many Hospitals</t>
  </si>
  <si>
    <t>Large &amp; Sunny Bedroom - super close to subway</t>
  </si>
  <si>
    <t>Spaceful 1 BR apartment, sleeps 3</t>
  </si>
  <si>
    <t>Private Bedroom in BK Brownstone</t>
  </si>
  <si>
    <t>Study in 1885 Gothic Brownstone.</t>
  </si>
  <si>
    <t>Charming Townhouse Near RSD Park!  2 Bedroom Apt</t>
  </si>
  <si>
    <t>15 mins to Times Square + Sleeps 4</t>
  </si>
  <si>
    <t>Cozy 1BD near midtown Manhattan</t>
  </si>
  <si>
    <t>Cozy one-bedroom in E Village</t>
  </si>
  <si>
    <t>Harlem Style Spacious and Sunny</t>
  </si>
  <si>
    <t>Convenient place to stay in Manhattan!</t>
  </si>
  <si>
    <t>Classic Harlem Brownstone - Manhattan</t>
  </si>
  <si>
    <t>Large Size Room Next to Subway</t>
  </si>
  <si>
    <t>UES LRG 1BR SLEEPS 4~61ST~Gr8 value</t>
  </si>
  <si>
    <t>Remsen Village Rental</t>
  </si>
  <si>
    <t>Master Bedroom available with en suite bathroom.</t>
  </si>
  <si>
    <t>Apt available - Best NYC Location</t>
  </si>
  <si>
    <t>Cozy room on Upper West Side</t>
  </si>
  <si>
    <t>Charming 2BR Brownstone near subway</t>
  </si>
  <si>
    <t>Beautiful 1BD/ NEW RENOVATIONS/ELEV</t>
  </si>
  <si>
    <t>Eclectic Loft Room 20 min-Union Sq!</t>
  </si>
  <si>
    <t>Sun filled room- Manhattan, steps to Express train</t>
  </si>
  <si>
    <t>Beautiful, Sunny, by Park, with Private Entrance</t>
  </si>
  <si>
    <t>çº½çº¦ä¹‹å®¶(Sunnyhome7)</t>
  </si>
  <si>
    <t>Housing for SGU/AUA/SABA/ROSS students</t>
  </si>
  <si>
    <t>New BLDG~Balcony~W/D~Prime location</t>
  </si>
  <si>
    <t>1BR bright studio w/ priv bathroom, own entrance!</t>
  </si>
  <si>
    <t>Columbia U/Harlem Townhouse Duplex</t>
  </si>
  <si>
    <t>Large Private Room in Spacious Apt</t>
  </si>
  <si>
    <t>Private BDR/BATH in Luxury Condo near Times Square</t>
  </si>
  <si>
    <t>Mod 3 BR duplex-East Village</t>
  </si>
  <si>
    <t>Spacious and sunny private room</t>
  </si>
  <si>
    <t>SPACIOUS 2 Bedroom Apt Near Upper East HOSPITALS</t>
  </si>
  <si>
    <t>â€œçº½çº¦ä¹‹å®¶ â€ç‹¬ç«‹æ´—æ‰‹é—´PrivateBathroom</t>
  </si>
  <si>
    <t>4 Bedroom Apt On Kissena Park in NYC</t>
  </si>
  <si>
    <t>European eco-chic in trendy Bklyn</t>
  </si>
  <si>
    <t>A Historic Harlem Abode</t>
  </si>
  <si>
    <t>Prime Columbus C~New BLDG~1BR~W/D</t>
  </si>
  <si>
    <t>Gorgeous 1BR New W/D Modern_BestLocation!NYC</t>
  </si>
  <si>
    <t>Home 4 Medical Professionals-Kngbr5</t>
  </si>
  <si>
    <t>â˜…NEW YORK APTâ˜… 20 Minutes to Manhattan â˜…1ST Floor</t>
  </si>
  <si>
    <t>1BR bottom fl  apt Prospect Heights</t>
  </si>
  <si>
    <t>Chez Jesse Vacation Spot - Garden</t>
  </si>
  <si>
    <t>Modern and spacious with backyard</t>
  </si>
  <si>
    <t>TOWNHOUSE NEAR RSD PARK - 1 Bedroom Apt &amp; Terrace</t>
  </si>
  <si>
    <t>Cozy and Warm 1 bedroom</t>
  </si>
  <si>
    <t>Large/comfy/beautiful BR near ABCD Manhattan..!!!</t>
  </si>
  <si>
    <t>Spacious Chique Brooklyn Gem</t>
  </si>
  <si>
    <t>Sunny 2 bedroom Apt in Brownstone</t>
  </si>
  <si>
    <t>Lux 2Bed/2.5Bath Central Park View!</t>
  </si>
  <si>
    <t>Charming, quiet and comfortable 1BR</t>
  </si>
  <si>
    <t>Home 4 Medical Professionals- The "Zona"</t>
  </si>
  <si>
    <t>4th fl Large Private Room - Central Park &amp; Rooftop</t>
  </si>
  <si>
    <t>Lux 2Bed/2Bath Central Park Views!</t>
  </si>
  <si>
    <t>Modern + Spacious 1 bd w/ the works</t>
  </si>
  <si>
    <t>Elegant Private Studio - Town House</t>
  </si>
  <si>
    <t>Newly Renovated Near Central Park</t>
  </si>
  <si>
    <t>Stay European in Brooklyn</t>
  </si>
  <si>
    <t>New! 2-Bed Apt Near Central Park</t>
  </si>
  <si>
    <t>Great location, close to everything</t>
  </si>
  <si>
    <t>Hand Crafted Williamsburg Sanctuary</t>
  </si>
  <si>
    <t>Sunny &amp; Spacious Apt Near Subway</t>
  </si>
  <si>
    <t>Soaring Bushwick 3 Bedroom</t>
  </si>
  <si>
    <t>Awesome apartment in Williamsburg!</t>
  </si>
  <si>
    <t>Authentic New York Vintage Home</t>
  </si>
  <si>
    <t>Lovely apartment on Upper West Side</t>
  </si>
  <si>
    <t>Brooklyn Soul</t>
  </si>
  <si>
    <t>Manhattan Condo at Midtown 45</t>
  </si>
  <si>
    <t>Cozy Nest 15 Minutes from Manhattan</t>
  </si>
  <si>
    <t>Amazing location!!!!!!!  Upper East Side Manhattan</t>
  </si>
  <si>
    <t>NYC Charming Harlem Brownstone w/ private garden!</t>
  </si>
  <si>
    <t>Beautiful Spacious Uptown Apartment</t>
  </si>
  <si>
    <t>Phenomenal 1br Loft in Brooklyn</t>
  </si>
  <si>
    <t>Modern Williamsburg Treehouse</t>
  </si>
  <si>
    <t>Large Room, Hamilton Heights Section of Manhattan</t>
  </si>
  <si>
    <t>Tall Ceilings &amp; Sunlight Galore</t>
  </si>
  <si>
    <t>Beautiful Private Williamsburg Suite with Terrace</t>
  </si>
  <si>
    <t>SUNNY ROOM A IN CHARMING AREA :)</t>
  </si>
  <si>
    <t>CHARMING ROOM A - PRIVATE BALCONY!!</t>
  </si>
  <si>
    <t>SUNNY ROOM 2 IN CHARMING AREA :)</t>
  </si>
  <si>
    <t>CHARMING ROOM W/ ROOF DECK ACCESS 1 :)</t>
  </si>
  <si>
    <t>Room in 3 bedroom apt.</t>
  </si>
  <si>
    <t>2 Flushing Sunny Garden View èˆ’é€‚é˜³å…‰æˆ¿</t>
  </si>
  <si>
    <t>45 Ave 159 st Flushing private room</t>
  </si>
  <si>
    <t>1-BdRm Entire Apartment St. George</t>
  </si>
  <si>
    <t>European eco-chic in trendy Bklyn 2</t>
  </si>
  <si>
    <t>BROOKLYN BEDSTUY PIED-A-TERRE</t>
  </si>
  <si>
    <t>*** Gorgeous 2BD apt with Terrace ***</t>
  </si>
  <si>
    <t>The Big Room in Flushing</t>
  </si>
  <si>
    <t>views to die for apartment on water</t>
  </si>
  <si>
    <t>Brownstone Duplex Harlem/Columbia U</t>
  </si>
  <si>
    <t>2 Bedroom Appartment with Rooftop-Central Park</t>
  </si>
  <si>
    <t>BRAND NEW HUGE 1 BED@TIMES SQ!!!!!!</t>
  </si>
  <si>
    <t>Chic Loft Like 2 bed-2bath</t>
  </si>
  <si>
    <t>Magnificent Townhouse - Upper East Side - NYC</t>
  </si>
  <si>
    <t>BEST LOCATION 12ST BY UNION SQUARE</t>
  </si>
  <si>
    <t>Sunny, Spacious &amp; Sweet 2BD home!</t>
  </si>
  <si>
    <t>Private Garden View â€” Eco Home â€” 3 Min to Subway!</t>
  </si>
  <si>
    <t>Cozy Brooklyn Apartment</t>
  </si>
  <si>
    <t>Central Park W Pristine Apartment</t>
  </si>
  <si>
    <t>Private Room in 3BD Apt with a queen bed</t>
  </si>
  <si>
    <t>Urban sanctuary near Bedford L!</t>
  </si>
  <si>
    <t>Home On Kissena Park in Flushing NYC</t>
  </si>
  <si>
    <t>Sunny Room 15min from Manhattan</t>
  </si>
  <si>
    <t>Chic 2bed-2bath Manhattan Dream</t>
  </si>
  <si>
    <t>Cute Studio close to subway for monthly rental</t>
  </si>
  <si>
    <t>Ideal Greenpoint Location</t>
  </si>
  <si>
    <t>Harmony House 2 on Madison Street</t>
  </si>
  <si>
    <t>Manhattan Multi-Million $ Luxury Central Park View</t>
  </si>
  <si>
    <t>Loft in Williamsburg</t>
  </si>
  <si>
    <t>Modern Vibrant Large Cozy Bedroom* æ­£é¢èƒ½é‡</t>
  </si>
  <si>
    <t>BRAND NEW 1BD / STEPS CENTRAL PARK!</t>
  </si>
  <si>
    <t>Sunny, Charming Williamsburg 1-BR</t>
  </si>
  <si>
    <t>Big bedroom, heart of Williamsburg</t>
  </si>
  <si>
    <t>Zen urban sanctuary.</t>
  </si>
  <si>
    <t>5 min from midtown, but peaceful.</t>
  </si>
  <si>
    <t>Central Williamsburg Room</t>
  </si>
  <si>
    <t>Amazing 2 Bedroom Bklyn apt, near SUNY Downstate!</t>
  </si>
  <si>
    <t>Ensuite Redroom</t>
  </si>
  <si>
    <t>Orange Room</t>
  </si>
  <si>
    <t>Skyview Private Small Room</t>
  </si>
  <si>
    <t>Strawberry Fields</t>
  </si>
  <si>
    <t>Tailored Studio in Williamsburg BK</t>
  </si>
  <si>
    <t>Large, Bright &amp; Airy 2BR Loft in â¤ï¸of Williamsburg</t>
  </si>
  <si>
    <t>A Gorgeous 1BR in a Luxury Building</t>
  </si>
  <si>
    <t>2BR. Brooklyn Loft</t>
  </si>
  <si>
    <t>Lovely private space! 15min &gt; city!</t>
  </si>
  <si>
    <t>Cozy, quiet and comfortable 1BR</t>
  </si>
  <si>
    <t>Trendy, newly renovated 1 BD Apt.</t>
  </si>
  <si>
    <t>Brooklyn Tranquil Artist Space</t>
  </si>
  <si>
    <t>The city cabin</t>
  </si>
  <si>
    <t>Cozy Artist Bedroom â€” Only a 3 Min Walk to Subway!</t>
  </si>
  <si>
    <t>Your home away from home</t>
  </si>
  <si>
    <t>"Your home away from home #2</t>
  </si>
  <si>
    <t>Brooklyn artist apartment</t>
  </si>
  <si>
    <t>My Little Guest Apartment</t>
  </si>
  <si>
    <t>Luxury Williamsburg Duplex w/ Yard!</t>
  </si>
  <si>
    <t>Sunny Bohemian Tasteful East Harlem</t>
  </si>
  <si>
    <t>The Brownstone 2 / Luxury 1 Bd Apt</t>
  </si>
  <si>
    <t>Prime Williamsburg LOFT next to Bedford L</t>
  </si>
  <si>
    <t>Sunny Private Room, &amp; bath</t>
  </si>
  <si>
    <t>1 bedroom apt in pvt 2 fam house</t>
  </si>
  <si>
    <t>Huge duplex apartment with garden!</t>
  </si>
  <si>
    <t>2 Bdrm apt Near Empire State Building</t>
  </si>
  <si>
    <t>Sunny &amp; Tall 1 BR, Central Pk,Train</t>
  </si>
  <si>
    <t>3BR Williamsburg Duplex w/Backyard</t>
  </si>
  <si>
    <t>Renovated 2BR apartment MIN 30 DAY</t>
  </si>
  <si>
    <t>Beautiful Spacious 1 Bed in Hip Harlem Neighborhd</t>
  </si>
  <si>
    <t>NYC ROOM GORGEOUS LIGHT! RIVER VIEW</t>
  </si>
  <si>
    <t>House of Music and Art, Small Happy ROom</t>
  </si>
  <si>
    <t>Harlem luxury w/ great amenities!</t>
  </si>
  <si>
    <t>Royal Oxford</t>
  </si>
  <si>
    <t>Sunny 1Bdr + 2 Big Sofabed, Clean!</t>
  </si>
  <si>
    <t>Luxury 1-Bedroom King Suite with Central Park View</t>
  </si>
  <si>
    <t>Charming Private Entrance â€” 30 Min to Manhattan!</t>
  </si>
  <si>
    <t>Cozy Private Bdrm/Bthrm in Midtown</t>
  </si>
  <si>
    <t>Upper West Side Manhattan</t>
  </si>
  <si>
    <t>Private Small Grey Room</t>
  </si>
  <si>
    <t>Lively Rm w/Private Entrance &amp; Bath</t>
  </si>
  <si>
    <t>COMFORTABLE NYC RETREAT</t>
  </si>
  <si>
    <t>GC Bushwick First Floor 4 Bedroom</t>
  </si>
  <si>
    <t>Garden Commons Bushwick 5 Bedroom</t>
  </si>
  <si>
    <t>Cozy room in heart of Williamsburg</t>
  </si>
  <si>
    <t>Sunny &amp; Modern 1 Bedroom with Amazing view of NY</t>
  </si>
  <si>
    <t>Room available in BUSHWICK!</t>
  </si>
  <si>
    <t>Very comfortable room</t>
  </si>
  <si>
    <t>Comfortable bed in a great room!</t>
  </si>
  <si>
    <t>Newly renovated amazing 2 bedrooms</t>
  </si>
  <si>
    <t>NYC Crash Pad</t>
  </si>
  <si>
    <t>Astoria Room</t>
  </si>
  <si>
    <t>Your Garden Oasis in Brooklyn!</t>
  </si>
  <si>
    <t>Lovely Studio in Flushing/kew Garde</t>
  </si>
  <si>
    <t>Wildlife Loft Living room adventure</t>
  </si>
  <si>
    <t>Retro Style Living In New York City</t>
  </si>
  <si>
    <t>Sunny 2 Bedroom Brownstone Apt.</t>
  </si>
  <si>
    <t>Next to Empire State building</t>
  </si>
  <si>
    <t>UPPER EAST SIDE 5BR/4BA GARDEN APT</t>
  </si>
  <si>
    <t>Williamsburg Sunlit Sanctuary.</t>
  </si>
  <si>
    <t>Beautiful Williamsburg townhouse on a park.</t>
  </si>
  <si>
    <t>[202] 5 min WALK to Times Square!</t>
  </si>
  <si>
    <t>[205] 5 min WALK to Times Square</t>
  </si>
  <si>
    <t>[203] 5 min WALK to Times Square</t>
  </si>
  <si>
    <t>[206] 5 min WALK to Times Square</t>
  </si>
  <si>
    <t>[306] 5 min WALK to Times Square</t>
  </si>
  <si>
    <t>[301] 5 min WALK to Times Square</t>
  </si>
  <si>
    <t>[302] 5 min WALK to Times Square</t>
  </si>
  <si>
    <t>[303] 5 min WALK to Times Square</t>
  </si>
  <si>
    <t>[305] 5 min WALK to Times Square!</t>
  </si>
  <si>
    <t>[307] 5 min WALK to Times Square</t>
  </si>
  <si>
    <t>Big Room With Piano &amp; Tin Ceilings</t>
  </si>
  <si>
    <t>ROOMY 2BA/3BD - Parking Included</t>
  </si>
  <si>
    <t>Loft style, chill, charming East Village sanctuary</t>
  </si>
  <si>
    <t>Private Cosy Harlem Bedroom</t>
  </si>
  <si>
    <t>Spacious Contemporary Living</t>
  </si>
  <si>
    <t>PrimChelsea~1BR~Sleeps4~hugeOutdoor</t>
  </si>
  <si>
    <t>Home 4 Medical Professionals - The "Delirium"</t>
  </si>
  <si>
    <t>Home 4 Medical Professionals - The "Necrosis"</t>
  </si>
  <si>
    <t>Perfect Location! Large One Bedroom</t>
  </si>
  <si>
    <t>Large 2 Bedrooms Apt. in Greenpoint/Williamsburg</t>
  </si>
  <si>
    <t>CLOSE TO EAST SIDE HOSPITALS- Modern 2 Bedroom Apt</t>
  </si>
  <si>
    <t>STUNNING NYC ROOM RIVER VIEW/LIGHT!</t>
  </si>
  <si>
    <t>Upper WestSide NYC Central Park II</t>
  </si>
  <si>
    <t>BIG Beautiful private bedroom, 5 minutes to subway</t>
  </si>
  <si>
    <t>Upper East Side 2 bedroom- close to Hospitals-</t>
  </si>
  <si>
    <t>Close to East Side Hospitals- Modern 2 Bedroom Apt</t>
  </si>
  <si>
    <t>ACADIA Spacious 2 Bedroom Apt - Close to Hospitals</t>
  </si>
  <si>
    <t>*ENCHANTMENT* Upper East Side 2 bedroom- Sunny!</t>
  </si>
  <si>
    <t>*JAMES* Amazing Spacious 2 Bedroom- Bright!</t>
  </si>
  <si>
    <t>*ODYSSEY* Sunny 1 Bedroom Apt- Bright &amp; Cheery!</t>
  </si>
  <si>
    <t>*WINDSONG* Serene 1 BR in Townhouse near Park</t>
  </si>
  <si>
    <t>Private Room in Very Convenient Location</t>
  </si>
  <si>
    <t>Spanish Harlem with terrace.</t>
  </si>
  <si>
    <t>Beautiful apartment in awesome Clinton Hill!</t>
  </si>
  <si>
    <t>W.B. Spacious Contemporary Living 3</t>
  </si>
  <si>
    <t>â™¡Private Rm/Women's Safe Art Homeâ™¡</t>
  </si>
  <si>
    <t>Near Central Park &amp; Grand Central</t>
  </si>
  <si>
    <t>Sunny - Large Two Bedroom</t>
  </si>
  <si>
    <t>Fabulous Apartment with Soaking Tub</t>
  </si>
  <si>
    <t>Stuyvesant, East Village</t>
  </si>
  <si>
    <t>Modern Apartment in a Historic Home</t>
  </si>
  <si>
    <t>LOVE Central Park Room Private Bath</t>
  </si>
  <si>
    <t>2 BEDROOM APT IN MANHATTAN midtown SLEEPS 5 GUESTS</t>
  </si>
  <si>
    <t>Quaint Room with street view</t>
  </si>
  <si>
    <t>Chic Studio Apartment in Bed Stuy</t>
  </si>
  <si>
    <t>NYC Excitement Meets Quiet and Comfort!</t>
  </si>
  <si>
    <t>Cool room Manhattan - Sleeps up to 3 guests</t>
  </si>
  <si>
    <t>1BR @ East Village - better than a luxury hotel</t>
  </si>
  <si>
    <t>No better location in Williamsburg!</t>
  </si>
  <si>
    <t>Spacious Room in Creative Neighborhood, JMZ line</t>
  </si>
  <si>
    <t>Lovely Room Close to the City</t>
  </si>
  <si>
    <t>Sunny Double Room</t>
  </si>
  <si>
    <t>Artist Renovated Loft + Roof Garden</t>
  </si>
  <si>
    <t>Light-Drenched Private 1 Bedroom</t>
  </si>
  <si>
    <t>Authentic Brownstone New York Living</t>
  </si>
  <si>
    <t>Bushwick Oasis</t>
  </si>
  <si>
    <t>Hip &amp; Trendy Williamsburg 2 BR 2BA Apartment</t>
  </si>
  <si>
    <t>Luxury Modern Brownstone Full Apt</t>
  </si>
  <si>
    <t>Large 1 Bdrm for 5; close to Roberta's / Morgan L</t>
  </si>
  <si>
    <t>Luxury Upper East Side Apartment</t>
  </si>
  <si>
    <t>Large Private Room in Greenpoint/ Williamsburg</t>
  </si>
  <si>
    <t>Extraordinary One Bedroom Apartment</t>
  </si>
  <si>
    <t>Light-filled urban cabin</t>
  </si>
  <si>
    <t>Modern &amp; Renovated | Great Location</t>
  </si>
  <si>
    <t>3Bdr Artist Apt. (L,M,J,Z trains)</t>
  </si>
  <si>
    <t>Gorgeous 1 Bedroom in Bed-Stuy</t>
  </si>
  <si>
    <t>Gorgeous 1BR w huge private terrace</t>
  </si>
  <si>
    <t>Classic 1BR Brownstone w/ Backyard</t>
  </si>
  <si>
    <t>Comfortable cool -  Manhattan - up to 2 guests</t>
  </si>
  <si>
    <t>Cute &amp; Cozy Short or Long Term Stay!</t>
  </si>
  <si>
    <t>Sunny Spotless Manhattan apartment</t>
  </si>
  <si>
    <t>Cozy studio close to seven subway lines</t>
  </si>
  <si>
    <t>Bright Brownstone 2BR BedStuy Apt</t>
  </si>
  <si>
    <t>Private Moonlight Room in Brownstone Near Subway</t>
  </si>
  <si>
    <t>Bright 1 br apt in Greenpoint Brooklyn</t>
  </si>
  <si>
    <t>Prime location and room for 1</t>
  </si>
  <si>
    <t>Midtown West Modern Charming 1BD Apt near Times Sq</t>
  </si>
  <si>
    <t>Privacy in Unique  Shipping Container Home</t>
  </si>
  <si>
    <t>2 BR Brownstone Retreat, 2nd Fl.</t>
  </si>
  <si>
    <t>Beautiful Home Away From Home</t>
  </si>
  <si>
    <t>Cozy Brooklyn Private Home</t>
  </si>
  <si>
    <t>Private Space with Outdoor Patio</t>
  </si>
  <si>
    <t>Sunny Peaceful Harlem Space</t>
  </si>
  <si>
    <t>Dream bedroom with private bathroom.</t>
  </si>
  <si>
    <t>Artsy townhouse in Sugar Hill (Manhattan)</t>
  </si>
  <si>
    <t>Brand new Manhattan Apartment sleeps 7!</t>
  </si>
  <si>
    <t>Cozy 2 Bedrooms Bedstuy,Brooklyn</t>
  </si>
  <si>
    <t>Home 4 Medical Professionals- The "Camphor"</t>
  </si>
  <si>
    <t>Home 4 Medical Professionals - The "Noxious"</t>
  </si>
  <si>
    <t>Fabulous 2 bedroom apartment in Harlem</t>
  </si>
  <si>
    <t>Big 1.5 bedroom on a great block-Private apt</t>
  </si>
  <si>
    <t>Spacious apt in the heart of EV</t>
  </si>
  <si>
    <t>Private Entrance/ Private Bathroom</t>
  </si>
  <si>
    <t>Bright, Cozy room in Brooklyn</t>
  </si>
  <si>
    <t>Midtown great location private Apt</t>
  </si>
  <si>
    <t>The Artist's Experience</t>
  </si>
  <si>
    <t>Brooklyn Room Available (furnished)</t>
  </si>
  <si>
    <t>Private bedroom in the heart of NYC</t>
  </si>
  <si>
    <t>The City Farmhouse APT B **MONTHLY RENTALS**</t>
  </si>
  <si>
    <t>Spacious Sunny Brownstone Room - Great Location!</t>
  </si>
  <si>
    <t>Artist's brownstone apartment in Brooklyn</t>
  </si>
  <si>
    <t>Room in a Beautiful East Village Apt!</t>
  </si>
  <si>
    <t>Serene Brownstone Living Close To It All!</t>
  </si>
  <si>
    <t>Williamsburg Bedford Ave L Train</t>
  </si>
  <si>
    <t>Large room in Bushwick!</t>
  </si>
  <si>
    <t>Great Loft Steps From All Williamsburg Hotels</t>
  </si>
  <si>
    <t>New 3BR~Prime Midtown~Design Loft</t>
  </si>
  <si>
    <t>Bedford-Stuyvesant 3 bedroom 2 bathroom duplex</t>
  </si>
  <si>
    <t>Manhattan Studio with Huge Garden!</t>
  </si>
  <si>
    <t>Private Sunlight Room in Brownstone Near Subway</t>
  </si>
  <si>
    <t>Private Spring Room in Brownstone Near Subway</t>
  </si>
  <si>
    <t>Private Autumn Room in Brownstone Near Subway</t>
  </si>
  <si>
    <t>Private Garden View in Brownstone Near Subway</t>
  </si>
  <si>
    <t>Classic Elegance in Brownstone Near Subway</t>
  </si>
  <si>
    <t>Private Bedroom and Bath in Spacious Duplex</t>
  </si>
  <si>
    <t>The Manhattan Studio</t>
  </si>
  <si>
    <t>2 bedroom Home..2 metro/train stops to NY City</t>
  </si>
  <si>
    <t>[201] 5 min WALK to Times Square</t>
  </si>
  <si>
    <t>Upper east side townhouse apt 2</t>
  </si>
  <si>
    <t>BRIGHT HARLEM FLOOR THRU</t>
  </si>
  <si>
    <t>Luxury Highline living West Chelsea Hudson Yards</t>
  </si>
  <si>
    <t>Private Room In Upper East Side</t>
  </si>
  <si>
    <t>Victorian House near Brooklyn College</t>
  </si>
  <si>
    <t>Light, Bright and Cozy!</t>
  </si>
  <si>
    <t>Luxury, Cozy 1BD, walk to CentrPark</t>
  </si>
  <si>
    <t>Greenpoint Brooklyn Modern Charm</t>
  </si>
  <si>
    <t>179st Hub Room with balcony</t>
  </si>
  <si>
    <t>Cozy Apartment Next To Central Park</t>
  </si>
  <si>
    <t>Cute East Village 2 Bedroom Apt.</t>
  </si>
  <si>
    <t>Chelsea Charm: shared apartment</t>
  </si>
  <si>
    <t>Bed-Stuy Gem with Private Entrance</t>
  </si>
  <si>
    <t>Bright and Cozy Room Williamsburg</t>
  </si>
  <si>
    <t>Large Brooklyn Apt Artsy &amp; Centric</t>
  </si>
  <si>
    <t>Upper Manhattan Luxury Town Home - Mins to Midtown</t>
  </si>
  <si>
    <t>Central Park west. Big Cozy Room</t>
  </si>
  <si>
    <t>Cozy 1 BR Apt- Perfect Location NYC</t>
  </si>
  <si>
    <t>Room in Private House(Queen Bed) by Montefiore-NYC</t>
  </si>
  <si>
    <t>Private top floor</t>
  </si>
  <si>
    <t>Parkway Chic ( 2 Bedrooms)</t>
  </si>
  <si>
    <t>Recently renovated private floor</t>
  </si>
  <si>
    <t>Designers brownstone in Bed-Stuy</t>
  </si>
  <si>
    <t>Caribbean Retreat in the heart of Brooklyn</t>
  </si>
  <si>
    <t>Exquisite Apartment in Hip Hamilton Heights</t>
  </si>
  <si>
    <t>Gorgeous Brooklyn Brownstone Flat, Great Location!</t>
  </si>
  <si>
    <t>Comfy bed in a beautiful apartment!</t>
  </si>
  <si>
    <t>Historic Ridgewood Brick Townhouse</t>
  </si>
  <si>
    <t>Large Brooklyn Apt,Private Backyard</t>
  </si>
  <si>
    <t>Lovely bedroom/private full bath in Brooklyn</t>
  </si>
  <si>
    <t>Lovely 2 bed/2 bath Bed Stuy oasis</t>
  </si>
  <si>
    <t>Rosie's Home away from HomeBrooklyn</t>
  </si>
  <si>
    <t>Bedroom In Midtown East</t>
  </si>
  <si>
    <t>Brownstone DUPLEX - Near Subway</t>
  </si>
  <si>
    <t>Quaint 1 Bedroom in Happenin' E.V</t>
  </si>
  <si>
    <t>Location!  Large 1 bedroom oasis w elevator</t>
  </si>
  <si>
    <t>Harmony House 1 on Madison Street</t>
  </si>
  <si>
    <t>Shared Studio (NO PRIVACY) On The Upper East Side</t>
  </si>
  <si>
    <t>Close to everything, transportation</t>
  </si>
  <si>
    <t>STARTUP SPACE BROOKLYN</t>
  </si>
  <si>
    <t>Sunny Greenpoint Room</t>
  </si>
  <si>
    <t>Cozy 3 BD in the East Village</t>
  </si>
  <si>
    <t>3 Bdrm Family Friendly Suite</t>
  </si>
  <si>
    <t>Magnolia House Saint George</t>
  </si>
  <si>
    <t>Cozy room in the heart of Astoria</t>
  </si>
  <si>
    <t>Spacious Brooklyn Home Close to NYC</t>
  </si>
  <si>
    <t>CHARM &amp; LOCATION! Private Ensuite Bathroom in UES!</t>
  </si>
  <si>
    <t>Astoria Full Basement Apartment</t>
  </si>
  <si>
    <t>Beautiful room in a great location NYC!</t>
  </si>
  <si>
    <t>Times Square Area Neat &amp; clean and exclusive AAA+</t>
  </si>
  <si>
    <t>çº½çº¦ä¹‹å®¶(PrivateBathroom4)</t>
  </si>
  <si>
    <t>Charming Upper East Side apt</t>
  </si>
  <si>
    <t>huge, clean and great loft space</t>
  </si>
  <si>
    <t>Manhattan Private Room with a Garden View (Room 1)</t>
  </si>
  <si>
    <t>Stay here and love Williamsburg!!</t>
  </si>
  <si>
    <t>Cool, cozy urban pad</t>
  </si>
  <si>
    <t>SPACIOUS 2 BEDROOM MANHATTAN DUPLEX!!</t>
  </si>
  <si>
    <t>Charming and Artsy Studio Apartment</t>
  </si>
  <si>
    <t>Cozy room in the Heart of Astoria</t>
  </si>
  <si>
    <t>private bathroom and balcony</t>
  </si>
  <si>
    <t>Harlem Vacation Rental</t>
  </si>
  <si>
    <t>çº½çº¦ä¹‹å®¶(SunnyHome6)</t>
  </si>
  <si>
    <t>Huge Brooklyn Room in Bushwick</t>
  </si>
  <si>
    <t>Large Room in Trendy Bushwick</t>
  </si>
  <si>
    <t>Coliving in Brookln, New York / Private room / Fl</t>
  </si>
  <si>
    <t>Artsy 3-Bdrm, 2 bath, Sleeps 10, 1 min from subway</t>
  </si>
  <si>
    <t>Great room in Upper Manhattan, New York!!!</t>
  </si>
  <si>
    <t>Comfy place to stay in Brooklyn / Flatbush / 4</t>
  </si>
  <si>
    <t>Chill place in Brooklyn / Flatbush</t>
  </si>
  <si>
    <t>Stylish Townhouse, 2 large bedrooms + ensuite bths</t>
  </si>
  <si>
    <t>Large renovated 2 bedroom apt.</t>
  </si>
  <si>
    <t>Beautiful Home 1 Stop from Midtown</t>
  </si>
  <si>
    <t>Bright, spacious and cozy</t>
  </si>
  <si>
    <t>Adorable, Artsy 1BR; Hip Location!</t>
  </si>
  <si>
    <t>1870's 3-story house private bedroom</t>
  </si>
  <si>
    <t>Beautiful shared apartment / Coliving in Brooklyn</t>
  </si>
  <si>
    <t>Sunny East Village Apartment</t>
  </si>
  <si>
    <t>Serenity Space</t>
  </si>
  <si>
    <t>2-bedroom in Landmark building on W116th. Special</t>
  </si>
  <si>
    <t>UWS Lovely NYC Home - Private Entry&amp;Bath</t>
  </si>
  <si>
    <t>!! CLASSIC, LUXURY &amp; CHARM !! By Central Park UWS</t>
  </si>
  <si>
    <t>Large 1 Bedroom apartment in 1897 landmarked house</t>
  </si>
  <si>
    <t>CLASSY BROWNSTONE FOR UP TO 5!! Fee for extra beds</t>
  </si>
  <si>
    <t>Modern and Quaint (long term 3 weeks or more)</t>
  </si>
  <si>
    <t>Room near JFK Queen Bed</t>
  </si>
  <si>
    <t>Sunny Private Room nr 4 Train Lines</t>
  </si>
  <si>
    <t>Studio Bedroom Apt in Williamsburg</t>
  </si>
  <si>
    <t>2 BATHS &amp; 2 BEDROOMS IN  PENTHOUSE!</t>
  </si>
  <si>
    <t>Huge new modern chic reno 2 bed TSQ</t>
  </si>
  <si>
    <t>A Unique studio apartment</t>
  </si>
  <si>
    <t>My Casa Ur Home Away From Home</t>
  </si>
  <si>
    <t>Charming 1-bed apt w/ private deck</t>
  </si>
  <si>
    <t>Cozy studio on the Upper East Side!</t>
  </si>
  <si>
    <t>Bushwick 2 bdrm near JMZ train stop</t>
  </si>
  <si>
    <t>The New Downtown* 1 bdrm</t>
  </si>
  <si>
    <t>Sunny bedroom with backyard (L Jefferson)</t>
  </si>
  <si>
    <t>Cozy Cove in Crown Heights</t>
  </si>
  <si>
    <t>Spacious Sunny room in East Village</t>
  </si>
  <si>
    <t>A Express train Bed Stuy Getaway</t>
  </si>
  <si>
    <t>Semi-Private Space in Prime Midtown East</t>
  </si>
  <si>
    <t>Cozy, 1 bedroom Brownstone Apt</t>
  </si>
  <si>
    <t>Amazing Brownstone</t>
  </si>
  <si>
    <t>Spacious Room in Trendy Brooklyn Area with Yard</t>
  </si>
  <si>
    <t>STARTUP CHEAP PLACE BROOKLYN</t>
  </si>
  <si>
    <t>Relax in your Brooklyn Private Bed with Key</t>
  </si>
  <si>
    <t>Rhonda's bed and breakfast</t>
  </si>
  <si>
    <t>LUXURY SUNLIT place in the EAST VILLAGE!</t>
  </si>
  <si>
    <t>Beautiful Loft - Willimsbrg Bedford</t>
  </si>
  <si>
    <t>Private Light-Filled 2-Room Space</t>
  </si>
  <si>
    <t>Grand Home On Kissena Park in Flushing NYC</t>
  </si>
  <si>
    <t>Relaxing Retreat in Williamsburg</t>
  </si>
  <si>
    <t>Private Room Available</t>
  </si>
  <si>
    <t>beautiful room with balcony</t>
  </si>
  <si>
    <t>Large 1BR Apartment, near Times Sq (2nd Floor)</t>
  </si>
  <si>
    <t>Wonderful 1-BR apt in Chelsea</t>
  </si>
  <si>
    <t>J&amp;D Vacation Home</t>
  </si>
  <si>
    <t>Manhattan  furnished 2 bedrooms #2</t>
  </si>
  <si>
    <t>Mi Casa Es Su Casa NYC</t>
  </si>
  <si>
    <t>Beautiful Condo Prospect Heights</t>
  </si>
  <si>
    <t>Found a tree I like so built a nest</t>
  </si>
  <si>
    <t>Brightly Tucked into Williamsburg</t>
  </si>
  <si>
    <t>Spectacular Designer Loft</t>
  </si>
  <si>
    <t>Beautiful Room - 20 min. to Lower Manhattan</t>
  </si>
  <si>
    <t>Cozy 3 BD in NYC's East Village</t>
  </si>
  <si>
    <t>1 Bedrom Apt(One Block From Subway)</t>
  </si>
  <si>
    <t>Beautiful apt 2 blocks from Central Park</t>
  </si>
  <si>
    <t>One of a Kind Duplex Garden Apt</t>
  </si>
  <si>
    <t>EmpireStateView one bedroom apart</t>
  </si>
  <si>
    <t>Location Eden</t>
  </si>
  <si>
    <t>Owl's Landing - The Twins</t>
  </si>
  <si>
    <t>Carriage House Loft with Fireplace</t>
  </si>
  <si>
    <t>Private room in spacious apartment</t>
  </si>
  <si>
    <t>2 Bedrooms &amp; 2 Bathrooms Apt in Hell's Kitchen</t>
  </si>
  <si>
    <t>Brooklyn's Finest - ML</t>
  </si>
  <si>
    <t>Owl's Landing- The Loft</t>
  </si>
  <si>
    <t>WOW! Luxury East Village 3 Bed | 1 Bath Apt</t>
  </si>
  <si>
    <t>Private room in Bed Stuy brownstone</t>
  </si>
  <si>
    <t>Beautiful Luxury Manhattan 3bed/2bath!</t>
  </si>
  <si>
    <t>Private bdrm in bedstuy brownstone</t>
  </si>
  <si>
    <t>Sunlit Private Rm Btwn Times Sq/Central Park/HK</t>
  </si>
  <si>
    <t>Cozy room in sweet East Village Apt!</t>
  </si>
  <si>
    <t>Elegant, sunny and spacious room in Harlem</t>
  </si>
  <si>
    <t>BK's Finest Courtyard Rm close to transportation</t>
  </si>
  <si>
    <t>Cozy Room, Huge Yard, Trendy Brooklyn</t>
  </si>
  <si>
    <t>Bright &amp; Sunny 2-Bed - Bushwick/Bed-Stuy Border!</t>
  </si>
  <si>
    <t>Private guest studio in the heart of Astoria, NYC</t>
  </si>
  <si>
    <t>Private room in Greenpoint</t>
  </si>
  <si>
    <t>Owl's Landing - Garden Room</t>
  </si>
  <si>
    <t>Entire Huge East Harlem Apt</t>
  </si>
  <si>
    <t>Convenient Ridgewood Brownstone</t>
  </si>
  <si>
    <t>Artsy 2-bdrm apartment Sleeps 6. 1 min from Subway</t>
  </si>
  <si>
    <t>Comfy room in a loft in  Greenpoint/Williamsburg!</t>
  </si>
  <si>
    <t>Spacious/Beautiful Private Room</t>
  </si>
  <si>
    <t>Artist Escape With Private Terrace</t>
  </si>
  <si>
    <t>Room In Williamsburg LOFT</t>
  </si>
  <si>
    <t>Cozy two bedroom apartment</t>
  </si>
  <si>
    <t>Madison Avenue 3 Room Loft</t>
  </si>
  <si>
    <t>NICE 2 BED APT NEAR TIME SQUARE</t>
  </si>
  <si>
    <t>Harlem Hearth - Loft Living on a Grand Scale</t>
  </si>
  <si>
    <t>Cozy Private Entrance &amp; Bathroom</t>
  </si>
  <si>
    <t>Near to Manhattan and large 2BD Apt</t>
  </si>
  <si>
    <t>Beautiful, bright and spacious home</t>
  </si>
  <si>
    <t>OPEN LOFT WITH PRIVATE BACKYARD</t>
  </si>
  <si>
    <t>2 Twin beds, 2 guests - Manhattan, Upper West Side</t>
  </si>
  <si>
    <t>Amazing loft on the Uper East Side</t>
  </si>
  <si>
    <t>St Regis Hotel, NYC Luxury Hotel Rooms by Owners</t>
  </si>
  <si>
    <t>Studio Apt at the Heart of Chelsea</t>
  </si>
  <si>
    <t>Beautiful house in the heart of Williamsburg</t>
  </si>
  <si>
    <t>Room Near JFK Twin Beds</t>
  </si>
  <si>
    <t>Peaceful Artist Bedroomâ€”Just 30 Min to Manhattan!</t>
  </si>
  <si>
    <t>Hip Trendy and Convenient!</t>
  </si>
  <si>
    <t>Beautiful huge Williamsburg room with private bath</t>
  </si>
  <si>
    <t>Your NYC Home!</t>
  </si>
  <si>
    <t>Cozy Private Garden Apartment</t>
  </si>
  <si>
    <t>private modern room (long term 1 month or more)</t>
  </si>
  <si>
    <t>Large Luxury Studio with a view</t>
  </si>
  <si>
    <t>Great Location, 15 mint from Midtown Manhattan.</t>
  </si>
  <si>
    <t>Beautiful restored full floor apt</t>
  </si>
  <si>
    <t>Williamsburg Renovated Vintage 3BR</t>
  </si>
  <si>
    <t>The St. Johns: A 5-Bedroom Townhouse Near the Park</t>
  </si>
  <si>
    <t>The Mahogany Suite(Private Studio Apartment)</t>
  </si>
  <si>
    <t>2 BR Brownstone Retreat, 3rd Fl.</t>
  </si>
  <si>
    <t>Art Inspired One Bedroom Apt in Bedford Stuyvesant</t>
  </si>
  <si>
    <t>Luxurious Private Room in Harlem</t>
  </si>
  <si>
    <t>Authentic 2BR in UES 30 days MIN</t>
  </si>
  <si>
    <t>Charming Brooklyn apartment w/patio</t>
  </si>
  <si>
    <t>çº½çº¦ä¹‹å®¶ (Sunny Home2)</t>
  </si>
  <si>
    <t>Luxury Bushwick Apartment</t>
  </si>
  <si>
    <t>Beautiful 2 bed Artists Loft - Williamsburg</t>
  </si>
  <si>
    <t>Artsy Bushwick NY 2 Beds with laundry &amp; balcony</t>
  </si>
  <si>
    <t>Artist Apartment with Tons of Space</t>
  </si>
  <si>
    <t>Interfaith Retreat Guest Rooms (Ganges)</t>
  </si>
  <si>
    <t>Interfaith Retreat Guest Rooms (Faith)</t>
  </si>
  <si>
    <t>Stylish peaceful oasis</t>
  </si>
  <si>
    <t>Luxury Apt, Near Subway, Perfect for Work or Play!</t>
  </si>
  <si>
    <t>Stylish Bedroom (16 min from TIMES SQUARE)</t>
  </si>
  <si>
    <t>Whole Apt. in East Williamsburg</t>
  </si>
  <si>
    <t>Beautiful 2bed apt near Time Square</t>
  </si>
  <si>
    <t>Apartment share near Lincoln Center</t>
  </si>
  <si>
    <t>Cute Apartment in Hell's Kitchen</t>
  </si>
  <si>
    <t>COZY Brooklyn Apartment 20 minutes to City</t>
  </si>
  <si>
    <t>Newly renovated luxury apartment</t>
  </si>
  <si>
    <t>Cozy NYC apartment shared space female only</t>
  </si>
  <si>
    <t>Brooklyn Bright Room Prospect Park w AirCon.</t>
  </si>
  <si>
    <t>Cozy 1 bedroom bricked wall loft</t>
  </si>
  <si>
    <t>Renovated 1 bdrm apt close to city</t>
  </si>
  <si>
    <t>Romantic Williamsburg Apartment</t>
  </si>
  <si>
    <t>huge sunny 1 bed Times Square!!!!!!</t>
  </si>
  <si>
    <t>3 bedrm beauty in Crown Heights</t>
  </si>
  <si>
    <t>Quaint Room in Upper Manhattan</t>
  </si>
  <si>
    <t>Brooklyn 1 BR Beauty, Great Hood!</t>
  </si>
  <si>
    <t>HUGE 1 BED!TIME SQ!MODERN!</t>
  </si>
  <si>
    <t>BRIGHT &amp; BEAUTIFUL</t>
  </si>
  <si>
    <t>Charming Apartment With View</t>
  </si>
  <si>
    <t>Modern Garden 2BD w/ Backyard, Dishwasher, Laundry</t>
  </si>
  <si>
    <t>A beautiful Cozy 1 BR Apartment.</t>
  </si>
  <si>
    <t>Privacy meets luxury and comfort</t>
  </si>
  <si>
    <t>Top Floor Apartment with Roof Access.</t>
  </si>
  <si>
    <t>Lovely room with private bathroom, near Manhattan</t>
  </si>
  <si>
    <t>Suite1442</t>
  </si>
  <si>
    <t>Amazing Two-Floor Artist Loft!</t>
  </si>
  <si>
    <t>Private Room in Uptown Manhattan</t>
  </si>
  <si>
    <t>Sunny "green" brownstone duplex with deck &amp; garden</t>
  </si>
  <si>
    <t>Sleek Modern Loft w/ Balcony</t>
  </si>
  <si>
    <t>Spacious Flat in HeArt of Bushwick!</t>
  </si>
  <si>
    <t>Fresh East Village 4K Pre-War Remix w Full Bar!</t>
  </si>
  <si>
    <t>Modern 1-bdrm apt near Manhattan and Central Park</t>
  </si>
  <si>
    <t>Everything you need in NYC! 3BR</t>
  </si>
  <si>
    <t>Great Home &amp; Host, Next to 1 train.</t>
  </si>
  <si>
    <t>Harlem Gem</t>
  </si>
  <si>
    <t>Sunny Room, Hamilton Heights Section of Manhattan</t>
  </si>
  <si>
    <t>Central Park / UWS</t>
  </si>
  <si>
    <t>Trendy 1 Bedroom Harlem Brownstone</t>
  </si>
  <si>
    <t>Small Room Double Bed and 25 x 15 ft livingroom</t>
  </si>
  <si>
    <t>Historic Upper West Side Townhouse 1 or 2 Bdrms</t>
  </si>
  <si>
    <t>Manhattan: 80's upper east side - entire apartment</t>
  </si>
  <si>
    <t>Private Room - One of a kind chance in East Harlem</t>
  </si>
  <si>
    <t>Private bedroom located in the heart of Chelsea</t>
  </si>
  <si>
    <t>Bright 2 bedroom aparment, Bushwick</t>
  </si>
  <si>
    <t>True NY Living- Times SQ  1 BR Apt</t>
  </si>
  <si>
    <t>Great! Private Room in Sunnyside</t>
  </si>
  <si>
    <t>Modern Garden View Apartment</t>
  </si>
  <si>
    <t>Designer Williamsburg Apt with Terrace</t>
  </si>
  <si>
    <t>Great location-Newly updated-great new features</t>
  </si>
  <si>
    <t>Bright sunny room in NYC!</t>
  </si>
  <si>
    <t>Spacious Private Room, lots of character &amp; light</t>
  </si>
  <si>
    <t>Private Clean Bright Apt. in Harlem</t>
  </si>
  <si>
    <t>Sunny little Nook in NYC!</t>
  </si>
  <si>
    <t>Times Square Two Bedroom</t>
  </si>
  <si>
    <t>Huge townhouse near Central Park!</t>
  </si>
  <si>
    <t>Cozy 1 Bedroom Apt.. Just like home</t>
  </si>
  <si>
    <t>Spacious loft apt, with plenty of light</t>
  </si>
  <si>
    <t>Bed-Sty Fly</t>
  </si>
  <si>
    <t>Gorgeous large sunny room in NYC!</t>
  </si>
  <si>
    <t>Nice And Clean Room In East Harlem</t>
  </si>
  <si>
    <t>GREAT Bright Manhtattan Apartment!</t>
  </si>
  <si>
    <t>Cozy And Clean Harlem Room</t>
  </si>
  <si>
    <t>Stunning Central Park West Location</t>
  </si>
  <si>
    <t>The Healing Place</t>
  </si>
  <si>
    <t>Big apartment, comfy - calm bedroom</t>
  </si>
  <si>
    <t>Sunny Charming Clinton Hill Apartment</t>
  </si>
  <si>
    <t>Large Quiet Bedroom in South Harlem</t>
  </si>
  <si>
    <t>SoBro Guest House</t>
  </si>
  <si>
    <t>Studio Apt. near Empire State Bldg 4B</t>
  </si>
  <si>
    <t>Iris: STG GoYankees!</t>
  </si>
  <si>
    <t>Jasmine: Lovely Secret Tea Garden!</t>
  </si>
  <si>
    <t>Spacious, sunny room in Greenpoint</t>
  </si>
  <si>
    <t>Upper West Side One Bedroom on Central Park</t>
  </si>
  <si>
    <t>Comfy Brooklyn apt, near train and Manhattan</t>
  </si>
  <si>
    <t>Sunny bohemian room heart of williamsburg</t>
  </si>
  <si>
    <t>Flushing Master Room w/ Private bathroom</t>
  </si>
  <si>
    <t>Cozy &amp; Chic Studio Apartment</t>
  </si>
  <si>
    <t>Bright Harlem Apt. in New Building!</t>
  </si>
  <si>
    <t>Top floor skyline view, Bright in Bushwick!</t>
  </si>
  <si>
    <t>Luxury 1BR Midtown East-Near the UN</t>
  </si>
  <si>
    <t>Midtown Manhattan Two Full Bedrooms - Private</t>
  </si>
  <si>
    <t>Large Backyard Facing Bedroom &amp; Private Backyard</t>
  </si>
  <si>
    <t>IDEAL One bedroom apt by Central Park!</t>
  </si>
  <si>
    <t>Flushing Deluxe Room w/1Full and 1Twin Size Bed</t>
  </si>
  <si>
    <t>One station from Manhattan Bedford</t>
  </si>
  <si>
    <t>Super Sunny Room with Fireplace!</t>
  </si>
  <si>
    <t>Glorious Williamsburg Penthouse</t>
  </si>
  <si>
    <t>Luxury 2BR Midtown East-Near the UN</t>
  </si>
  <si>
    <t>Cherry Blossom Room on East 95th Street</t>
  </si>
  <si>
    <t>Private 1 Bedroom Apartment SLEEPS 4 -Close to All</t>
  </si>
  <si>
    <t>Suite One at Bryant Manor</t>
  </si>
  <si>
    <t>1 bed Apt Near to Time Square</t>
  </si>
  <si>
    <t>Simple Suite with Private Bathroom</t>
  </si>
  <si>
    <t>Lovely Brownstone Garden Apartment</t>
  </si>
  <si>
    <t>Traveller's Flat â€“ Hell's Kitchen</t>
  </si>
  <si>
    <t>Luxury 2BR Midtown East-Near UN!</t>
  </si>
  <si>
    <t>BK'S FINEST CLOSE 2 TRANSPORTATION-</t>
  </si>
  <si>
    <t>Penthouse 2BR w skylight,terrace, and a roof deck.</t>
  </si>
  <si>
    <t>Modern &amp; cosy Bronx apt w/ parking</t>
  </si>
  <si>
    <t>1 Bedroom, Close to 4, 5, 6 trains</t>
  </si>
  <si>
    <t>Lovely apartment as home</t>
  </si>
  <si>
    <t>1BR Avaliable in 3Br Condo</t>
  </si>
  <si>
    <t>UWS Duplex 3bdrm next to Central Pk</t>
  </si>
  <si>
    <t>Spacious 4bdrm next to CentralPk</t>
  </si>
  <si>
    <t>Luminous room</t>
  </si>
  <si>
    <t>Sunny light filled comfy bedroom</t>
  </si>
  <si>
    <t>Sunny light filled bedroom</t>
  </si>
  <si>
    <t>CENTRAL PARK / COLUMBUS CIRCLE /1BR</t>
  </si>
  <si>
    <t>Perfect for couples visiting NYC</t>
  </si>
  <si>
    <t>Large Middle Bedroom &amp; Private Backyard</t>
  </si>
  <si>
    <t>Comfortable Private Room w/ 1 Full Bed</t>
  </si>
  <si>
    <t>Cozy Private Room w/ 1 Queen Bed</t>
  </si>
  <si>
    <t>NYC 2 BDRM Apt. Apt. 3A</t>
  </si>
  <si>
    <t>Beautiful modern home!</t>
  </si>
  <si>
    <t>Bright Williamsburg Loft w Balcony</t>
  </si>
  <si>
    <t>Lovely large 2BR Apartment Close to Subway</t>
  </si>
  <si>
    <t>New York City Brownstone, Hip and Historic Harlem</t>
  </si>
  <si>
    <t>The Golden Hand in Harlem â˜ž Bright + Modern 1BR</t>
  </si>
  <si>
    <t>Newly Renovated Duplex Apartment</t>
  </si>
  <si>
    <t>Remodeled Brand New Brooklyn Apartment</t>
  </si>
  <si>
    <t>Joellen's Place Roomy 1-Queen Bed, Bushwick Apt.</t>
  </si>
  <si>
    <t>Joellen's Place Spacious 2-twin bed, Bushwick Apt.</t>
  </si>
  <si>
    <t>Stylish unique Loft in prime area of Brooklyn</t>
  </si>
  <si>
    <t>Gorgeous- 2 Bedroom Apartment</t>
  </si>
  <si>
    <t>Big Room in Brownstone Apartment!</t>
  </si>
  <si>
    <t>Priv Rm w. Big Loft  Living Room across from FIT</t>
  </si>
  <si>
    <t>King suite with jacuzzi</t>
  </si>
  <si>
    <t>Private, cozy room in the heart of Crown Heights</t>
  </si>
  <si>
    <t>DAZZLING APT  SKYLINE VIEW IN PRIME LOCATION</t>
  </si>
  <si>
    <t>Quiet Two Bedroom with Sunroom</t>
  </si>
  <si>
    <t>Samaria's Brownstone (Crown Heights)</t>
  </si>
  <si>
    <t>Midtown 2 full bedrooms</t>
  </si>
  <si>
    <t>Bk's Finest City life close to Transportation</t>
  </si>
  <si>
    <t>3,500 sqf Spectacular Luxury Downtown Loft</t>
  </si>
  <si>
    <t>Stunning 2BR Apartment in Sunnyside</t>
  </si>
  <si>
    <t>A Brooklyn Experience</t>
  </si>
  <si>
    <t>Cozy Private Bedroom - Williamsburg</t>
  </si>
  <si>
    <t>Beautiful 3 bedroom loft  Greenpoint/Williamsburg!</t>
  </si>
  <si>
    <t>NYC Upper East 3B Home with Private Garden</t>
  </si>
  <si>
    <t>Garden Overlook</t>
  </si>
  <si>
    <t>Spacious 2 bedroom apartment</t>
  </si>
  <si>
    <t>NYC living to it's fullest... in a good way!</t>
  </si>
  <si>
    <t>On Fifth, Across From Central Park</t>
  </si>
  <si>
    <t>Home away from home</t>
  </si>
  <si>
    <t>Beautiful Bushwick Bungalow</t>
  </si>
  <si>
    <t>Unique 2BR Apartment</t>
  </si>
  <si>
    <t>Gorgeous Bedroom in Manhattan Midtown West</t>
  </si>
  <si>
    <t>Lefferts garden gem</t>
  </si>
  <si>
    <t>RARE UES APT W/PRIV STREET ENTRANCE</t>
  </si>
  <si>
    <t>Best Value 1,000SF 2BR Classic Brownstone</t>
  </si>
  <si>
    <t>Brownstone garden 2 bedroom duplex, Central Park</t>
  </si>
  <si>
    <t>Large 1-bedroom apartment with amazing rooftop</t>
  </si>
  <si>
    <t>Large Sunny Bedroom with Empire State Views</t>
  </si>
  <si>
    <t>Sunny, cosmopolitan and modern apartment.</t>
  </si>
  <si>
    <t>Charming Bedroom in E. Williamsburg by Graham L</t>
  </si>
  <si>
    <t>Charming Bedroom in E. Williamsburg by Graham Av L</t>
  </si>
  <si>
    <t>Beautiful 2 Bed/2 Bath Duplex on Upper West Side</t>
  </si>
  <si>
    <t>Sunny, Private Room with Separate Entrance</t>
  </si>
  <si>
    <t>Cozy Room in 4bdrm Apt in Hip Williamsburg</t>
  </si>
  <si>
    <t>Private Bedroom in Brownstone House, Bedstuy</t>
  </si>
  <si>
    <t>Beautiful Bedroom Mid Town Manhattan</t>
  </si>
  <si>
    <t>Cozy 2 bedroom APT in the heart of Bushwick</t>
  </si>
  <si>
    <t>Authentic Industrial Loft with 35ft ceilings.</t>
  </si>
  <si>
    <t>Cozy room with Queen bed in spacious loft.</t>
  </si>
  <si>
    <t>Full size bed in Petite room with exposed brick.</t>
  </si>
  <si>
    <t>NEW RENOVATION 16min from TIMES SQUARE</t>
  </si>
  <si>
    <t>Beautifully Designed Island Style Garden Suite</t>
  </si>
  <si>
    <t>Great location big one bedroom on the UWS</t>
  </si>
  <si>
    <t>Full 1 Bedroom Apartment in heart of UWS</t>
  </si>
  <si>
    <t>Bright Architectural Oasis w/Chefâ€™s Kitchen #10305</t>
  </si>
  <si>
    <t>Sunny Designer Gem for Families &amp; Couples! #10304</t>
  </si>
  <si>
    <t>Huge sunny bedroom with private bathroom</t>
  </si>
  <si>
    <t>Harlem Charmer</t>
  </si>
  <si>
    <t>private oasis in sunnyside, queens</t>
  </si>
  <si>
    <t>Historic Townhouse Apartment with Garden Oasis</t>
  </si>
  <si>
    <t>Your Own Apartment corner of Bedford and Grand!</t>
  </si>
  <si>
    <t>Remsen Village Rental II</t>
  </si>
  <si>
    <t>Sunny 1 bd  apartment - Historic Brownstone Apt #2</t>
  </si>
  <si>
    <t>Fun &amp; Funky 2nd floor of loft.</t>
  </si>
  <si>
    <t>Private Condo Room w/ Patio</t>
  </si>
  <si>
    <t>One Bedroom Apartment  in TownHouse</t>
  </si>
  <si>
    <t>Very central loft-like apartment on UWS</t>
  </si>
  <si>
    <t>3bd apt w/yard in Astoria, 10 mins from Manhattan.</t>
  </si>
  <si>
    <t>Sunnyside Modern Apartment that sleeps 4 people.</t>
  </si>
  <si>
    <t>Modern 1-Bedroom Duplex Apartment in New York City</t>
  </si>
  <si>
    <t>private entrance mini apt! part of my home</t>
  </si>
  <si>
    <t>Historical Sugar Hill, West Harlem</t>
  </si>
  <si>
    <t>Art-filled bright spacious 1 bedrm W'burg + deck</t>
  </si>
  <si>
    <t>Enjoy whole apartment, safe, 25 min ferry to NYC</t>
  </si>
  <si>
    <t>2 Bedroom Apartment in Prime Midtown West</t>
  </si>
  <si>
    <t>Large Room with Private Entrance Easy commute</t>
  </si>
  <si>
    <t>ENTIRE APARTMENT FOR FAMILIES OR GROUPS</t>
  </si>
  <si>
    <t>MY HOME / YOUR HOME /BEAUTIFUL HUGE 1BR</t>
  </si>
  <si>
    <t>Heart of Williamsburg! 10 min from Manhattan</t>
  </si>
  <si>
    <t>Modern Central Park Apartment close to everything</t>
  </si>
  <si>
    <t>Bright &amp; Dramatic 3 bed/2bath Duplex</t>
  </si>
  <si>
    <t>Private Room in the â¤ï¸ of Bushwick.</t>
  </si>
  <si>
    <t>R&amp;R on mount Morris</t>
  </si>
  <si>
    <t>Planta Baja Studio</t>
  </si>
  <si>
    <t>Spacious room in Astoria</t>
  </si>
  <si>
    <t>Modern stay w. 30 Min. to City Downtown on #4 line</t>
  </si>
  <si>
    <t>Spacious and Bright in Hamilton Heights</t>
  </si>
  <si>
    <t>Luxurious, Spacious, Private Bath, Nice Hosts too</t>
  </si>
  <si>
    <t>East Village Cottage</t>
  </si>
  <si>
    <t>Bright, spacious and quiet two-bedroom Chelsea apt</t>
  </si>
  <si>
    <t>Bushwick Music Mansion</t>
  </si>
  <si>
    <t>East Village Manhattan NYC Sofas!</t>
  </si>
  <si>
    <t>Private suite, near Central Park &amp; Columbia U.</t>
  </si>
  <si>
    <t>Williamsburg Oasis</t>
  </si>
  <si>
    <t>Cooper Square Top-Floor Duplex with Terrace</t>
  </si>
  <si>
    <t>2 Bedroom Apartment / Prime Williamsburg Location</t>
  </si>
  <si>
    <t>The Brooklyn RedStone</t>
  </si>
  <si>
    <t>Gloriously Sunny Brooklyn Pad!</t>
  </si>
  <si>
    <t>Private room w/ 2 Beds</t>
  </si>
  <si>
    <t>Elegant Stu Suite in  Midtown East  -21</t>
  </si>
  <si>
    <t>Flushing Private Room W/ bathroom W/2 Quee Bed/1FL</t>
  </si>
  <si>
    <t>Modern bright spacious duplex apartment</t>
  </si>
  <si>
    <t>Classic Exposed Brick Apartment in East Village</t>
  </si>
  <si>
    <t>Flushing Spacious Room w/ 2 Queen Beds (1FL)</t>
  </si>
  <si>
    <t>Flushing Deluxe Room w/ 2 Bed (1FL)</t>
  </si>
  <si>
    <t>Cozy Room w/ Queen Bed (1FL)</t>
  </si>
  <si>
    <t>Comfortable Room w/ 1 Full Bed (1FL)</t>
  </si>
  <si>
    <t>Private Studio Apt+Bath, Luxury King, Kitchenette</t>
  </si>
  <si>
    <t>Sunny, cozy room in Brooklyn.</t>
  </si>
  <si>
    <t>Bright Private Room on L/M in Bushwick, Queen-size</t>
  </si>
  <si>
    <t>Brooklyn - Bushwick - NYC</t>
  </si>
  <si>
    <t>Beautiful, Bright and Modern Space w/ a Fresh Feel</t>
  </si>
  <si>
    <t>Private Room in Charming Bedstuy</t>
  </si>
  <si>
    <t>Twin size bed 2 blocks away L&amp;M train to Manhattan</t>
  </si>
  <si>
    <t>Comfy Room in Amazing East Village Apt</t>
  </si>
  <si>
    <t>Perfect Private Garden Apartment, 2 blox to subway</t>
  </si>
  <si>
    <t>Secret Alley Carriage House</t>
  </si>
  <si>
    <t>LUXE STUDIO SUITE - Midtown East - 22</t>
  </si>
  <si>
    <t>Spacious Sunny Bedroom near JMZ Subways</t>
  </si>
  <si>
    <t>in the heart of williamsburg</t>
  </si>
  <si>
    <t>Room</t>
  </si>
  <si>
    <t>Beautiful 2 bedroom private suite</t>
  </si>
  <si>
    <t>Stylish Private Room 3 subway stops to Manhattan</t>
  </si>
  <si>
    <t>Interfaith Retreat Guest Rooms (Åšakti)</t>
  </si>
  <si>
    <t>Interfaith Retreat Guest Rooms (Seva)</t>
  </si>
  <si>
    <t>Peaceful 1 Bedroom/1 Bathroom on Upper West Side</t>
  </si>
  <si>
    <t>1 Bedroom Apartment in Brooklyn fully renovated</t>
  </si>
  <si>
    <t>Cozy Upper West Side Studio</t>
  </si>
  <si>
    <t>Huge, Quiet Room, Near Columbia &amp; Express Subways!</t>
  </si>
  <si>
    <t>Modern 2 BR Duplex apartment in Sutton Place - 42</t>
  </si>
  <si>
    <t>Massive Beautiful Room!</t>
  </si>
  <si>
    <t>Peaceful bedroom in Crown Heights Duplex</t>
  </si>
  <si>
    <t>Modern 2-bedroom apartment near subway and parks</t>
  </si>
  <si>
    <t>The People's Brownstone</t>
  </si>
  <si>
    <t>Amazing Private Room - Custom Style</t>
  </si>
  <si>
    <t>Private room in 1Br Apartment</t>
  </si>
  <si>
    <t>Cozy Room in Chelsea</t>
  </si>
  <si>
    <t>Prime Location! 3 Rooms! newly furnished Apt!</t>
  </si>
  <si>
    <t>Two bedroom apt in house with private entrance</t>
  </si>
  <si>
    <t>Large Artsy Bedroom in hip &amp; cool E. Village Apt!</t>
  </si>
  <si>
    <t>Cozy+Sunny 2 bedroom apt. close to Central Park</t>
  </si>
  <si>
    <t>Bushwick plays</t>
  </si>
  <si>
    <t>Awesome 2bdr in the heart of the East Village</t>
  </si>
  <si>
    <t>UES Oasis</t>
  </si>
  <si>
    <t>Vibrant Apartment with Backyard Oasis in Bushwick</t>
  </si>
  <si>
    <t>The Mahogany Suite- The Solo Adventurer l</t>
  </si>
  <si>
    <t>Greenpoint/Williamsburg Comfortable New Apartment</t>
  </si>
  <si>
    <t>New Building Spacious 2 bed 2 bath  E. Harlem!</t>
  </si>
  <si>
    <t>Bright 3BR w/ large patio in vibrant Williamsburg</t>
  </si>
  <si>
    <t>Conveniently located room near train.</t>
  </si>
  <si>
    <t>Ladies Dorm Shared Room (Single Twin Bed)</t>
  </si>
  <si>
    <t>Artists townhouse next to Central Park! WOW!</t>
  </si>
  <si>
    <t>Apt 2or3 bedr for 4 or more guests in Williamsburg</t>
  </si>
  <si>
    <t>Private Lux Condo, w/ A Great 7th Story View</t>
  </si>
  <si>
    <t>Penthouse in the sky</t>
  </si>
  <si>
    <t>Top 7th floor sunny 1 bedroom - Sugar Hill, Harlem</t>
  </si>
  <si>
    <t>Art-filled bright spacious loft prime Wburg Brklyn</t>
  </si>
  <si>
    <t>Dwell Inspired Design~ Great Manhattan Location!</t>
  </si>
  <si>
    <t>Penthouse Duplex 2 Bed/2 Bath on Upper West Side</t>
  </si>
  <si>
    <t>(1)Comfy Home Away From Home/Multiple rooms!!</t>
  </si>
  <si>
    <t>Small Room, big bed, close to train brooklyn</t>
  </si>
  <si>
    <t>Comfortable and Cozy Apartment In Williamsburg</t>
  </si>
  <si>
    <t>Sunny Private bedroom in Bushwick!</t>
  </si>
  <si>
    <t>COZY ROOM in a beautiful Bushwick apartment</t>
  </si>
  <si>
    <t>Location near Kissena Blvd. &amp; Holly Ave., Flushing</t>
  </si>
  <si>
    <t>Unparalleled Luxury in Midtown Manhattan</t>
  </si>
  <si>
    <t>Luxurious and Sunny 2 bed/2 bath home (1100 sqft)</t>
  </si>
  <si>
    <t>Cozy room just 15 mins from Central Park</t>
  </si>
  <si>
    <t>Greenpoint Williamsburg Gold in the Heart of BK</t>
  </si>
  <si>
    <t>Cozy One bedroom apartment</t>
  </si>
  <si>
    <t>Luxury 2BR/2BATH TownhousUpper East Side Manhattan</t>
  </si>
  <si>
    <t>Family Friendly 2 Bedrooms 1 Bath w. washer/dryer</t>
  </si>
  <si>
    <t>Heart of Harlem Living - NYC to it's fullest!</t>
  </si>
  <si>
    <t>Large Bright East Village Flat</t>
  </si>
  <si>
    <t>Bright One BR w/ Balcony | Bohemian Brooklyn Apt</t>
  </si>
  <si>
    <t>Gorgeous Modern Penthouse Terrace by Central Park</t>
  </si>
  <si>
    <t>Brooklyn - Bushwick - NYC #2</t>
  </si>
  <si>
    <t>Independent apt in 2 family pvt. home</t>
  </si>
  <si>
    <t>Spacious light drenched 3 bedroom</t>
  </si>
  <si>
    <t>RATED â˜…â˜…â˜…â˜…â˜… IN THIS 2 BEDROOM PRESIDENTIAL SUITE</t>
  </si>
  <si>
    <t>Gorgeous Loft</t>
  </si>
  <si>
    <t>2BR fully furnished in the UES - minimum 30 days</t>
  </si>
  <si>
    <t>Spacious Studio Room in Flushing, Queens</t>
  </si>
  <si>
    <t>Lovely Bijou!! 5MIN.to MANHATTAN</t>
  </si>
  <si>
    <t>20-25 minutes to downtown NYC/30-40 to midtown</t>
  </si>
  <si>
    <t>Brooklyn Duplex in a beautiful brownstone</t>
  </si>
  <si>
    <t>Breathtaking City Views 3 Bed Apt. in Lincoln Sq!</t>
  </si>
  <si>
    <t>Large bedroom in Luxury bldg West Harlem</t>
  </si>
  <si>
    <t>Upper Westside  Room w/ Private Bath &amp; View</t>
  </si>
  <si>
    <t>2A Lovely one bedroom apartment in Williamsburg</t>
  </si>
  <si>
    <t>Renovated brownstone apt w/ private outdoor patio</t>
  </si>
  <si>
    <t>Spacious 2 bedroom penthouse in Williamsburg</t>
  </si>
  <si>
    <t>Modern Spacious Private One bedroom Free Parking.</t>
  </si>
  <si>
    <t>Artist's Townhouse</t>
  </si>
  <si>
    <t>Cozy Quiet/NYC, Brooklyn apt next to subway!!</t>
  </si>
  <si>
    <t>Clean bright comfy 1BR east Harlem</t>
  </si>
  <si>
    <t>West Harlem Cosy and Spacious Room</t>
  </si>
  <si>
    <t>Cozy Bed Stuy Getaway</t>
  </si>
  <si>
    <t>Huge Brownstone! Private Room! Clean! City in 15!</t>
  </si>
  <si>
    <t>Serene &amp; Clean Cuartito with Garden View</t>
  </si>
  <si>
    <t>Brooklyn Gem: Stylish &amp; Family Friendly</t>
  </si>
  <si>
    <t>Duplex apartment in the heart of Brooklyn</t>
  </si>
  <si>
    <t>Gorgeous brand new apartment in Bushwick</t>
  </si>
  <si>
    <t>West Harlem, great location, new building!</t>
  </si>
  <si>
    <t>Nice Private room in quiet 2 level Brownstone!</t>
  </si>
  <si>
    <t>Newly renovated 1-bm apt with a wooden deck.</t>
  </si>
  <si>
    <t>Stylish, Comfortable, and Affordable in Brooklyn</t>
  </si>
  <si>
    <t>Private Cozy, Comfy &amp; Bright Room!</t>
  </si>
  <si>
    <t>Private room in Sunnyside 2 46th St</t>
  </si>
  <si>
    <t>Private Room in Sunnyside 3</t>
  </si>
  <si>
    <t>Private room in Sunnyside 1</t>
  </si>
  <si>
    <t>Art Gallery 1BD - Heart of East Village</t>
  </si>
  <si>
    <t>Eco  private room for 4 best location to Mahanttan</t>
  </si>
  <si>
    <t>Spacious 2 bdrm Apt. in the center of  NYC, Apt 4C</t>
  </si>
  <si>
    <t>Bright, Modern, Clean, Spacious, Brooklyn Home</t>
  </si>
  <si>
    <t>3BR/2 bath/Duplex+YARD/Near Columbia/City College</t>
  </si>
  <si>
    <t>Spacious, Clean and Comfy 2 Bedroom</t>
  </si>
  <si>
    <t>46st Cozy Flat Midtown/Tms Squr/Javits Ctr/Pier 97</t>
  </si>
  <si>
    <t>Large &amp; Nice, Bright 1 Bdrm in East Village, NYC</t>
  </si>
  <si>
    <t>Huge bedroom suite in Greenpoint, Brooklyn</t>
  </si>
  <si>
    <t>Elegant Ground Floor Garden Apartment</t>
  </si>
  <si>
    <t>2 BR Tropical Getaway near Ferry</t>
  </si>
  <si>
    <t>Clean and Cozy East Village Studio</t>
  </si>
  <si>
    <t>Getawayâ¤ï¸Romantic Retreat in a PRESIDENTIAL SUITE</t>
  </si>
  <si>
    <t>Le Petit Palace De Brooklyn - Clean Comfy 4 BR Apt</t>
  </si>
  <si>
    <t>HugeTropical Bedrm near Ferry</t>
  </si>
  <si>
    <t>Room for rent</t>
  </si>
  <si>
    <t>Gorgeous 2 Bedroom apartment /Upper East side</t>
  </si>
  <si>
    <t>Cozy Island Bedroom near Ferry</t>
  </si>
  <si>
    <t>Clean and Sunny room near Midtown Manhattan</t>
  </si>
  <si>
    <t>Cityscape Views at Lux 1 Bed/1 Bath in Lincoln Sq.</t>
  </si>
  <si>
    <t>Modern &amp; Hip in Bedstuy!</t>
  </si>
  <si>
    <t>Large UWS Apt close to Central Park</t>
  </si>
  <si>
    <t>DESIGN, COLOR, MODERN, LIGHT!!! COOK'S KITCHEN!!!</t>
  </si>
  <si>
    <t>Large Loft in Williamsburg</t>
  </si>
  <si>
    <t>La Casa in Brooklyn: Stylish Apt. with Patio</t>
  </si>
  <si>
    <t>Historic and Quiet 2 Bedroom w Backyard</t>
  </si>
  <si>
    <t>Entire Spacious 2 Bed Apt on UWS</t>
  </si>
  <si>
    <t>Sunny Apartment Close to NYC's Major Attractions</t>
  </si>
  <si>
    <t>Charming Apartment in Brooklyn</t>
  </si>
  <si>
    <t>Guest suite in owner-occupied private residence</t>
  </si>
  <si>
    <t>Cozy room in Sunnyside Gardens (near Manhattan)</t>
  </si>
  <si>
    <t>Cute Bedroom for Two in Sunnyside near Manhattan</t>
  </si>
  <si>
    <t>Spacious Room for 2 in Sunnyside, near Manhattan</t>
  </si>
  <si>
    <t>LARGE 2 BEDROOM APT NEAR CENTRAL PARK</t>
  </si>
  <si>
    <t>*Lux Doorman,New &amp; Modern ,Grand Central</t>
  </si>
  <si>
    <t>LARGE 1BR Apt 25 Mins to Manhattan</t>
  </si>
  <si>
    <t>Hip&amp;quiet</t>
  </si>
  <si>
    <t>2 Bedroom in Upper West right next to Central Park</t>
  </si>
  <si>
    <t>Stay on Madison</t>
  </si>
  <si>
    <t>Bright large Williamsburg 1 bed apartment</t>
  </si>
  <si>
    <t>TOP FLOOR TRANQUIL &amp; BEAUTIFUL BROWNSTONE LIVING</t>
  </si>
  <si>
    <t>Large Cozy  Bedroom Apartment, brownstone</t>
  </si>
  <si>
    <t>Sumptuous &amp; Lovely Williamsburg 1 Bedroom</t>
  </si>
  <si>
    <t>Design Hideaway in a Classic Brooklyn Townhouse</t>
  </si>
  <si>
    <t>Only Steps Away from Central Park</t>
  </si>
  <si>
    <t>Furnished Bedroom w/Private Bath in BROOKLYN</t>
  </si>
  <si>
    <t>Sunny studio loft in Brooklyn</t>
  </si>
  <si>
    <t>Super Cute Garden Apartment in Bed-Stuy!</t>
  </si>
  <si>
    <t>Sunlit Jungle Apartment</t>
  </si>
  <si>
    <t>Beautiful Brooklyn bdrm in Prime Williamsburg</t>
  </si>
  <si>
    <t>Luxury meets comfort in the heart of Williamsburg!</t>
  </si>
  <si>
    <t>Private room in Williamsburg. Very close to train!</t>
  </si>
  <si>
    <t>Ground floor,Private garden Patio - sleeps 6 - UES</t>
  </si>
  <si>
    <t>Jefferson Estates</t>
  </si>
  <si>
    <t>One-Bedroom Brooklyn Brownstone</t>
  </si>
  <si>
    <t>Cozy Bedroom in a great location.</t>
  </si>
  <si>
    <t>â¤ï¸ Beautiful/Spacious/Convenient BK Apartment!</t>
  </si>
  <si>
    <t>â˜…Hip â˜…Subway 1 min â˜…Backyard  â˜…3Beds â˜…Huge â˜…Duplex</t>
  </si>
  <si>
    <t>1889 Brooklyn Firehouse Apt. Clinton Hill-BedStuy</t>
  </si>
  <si>
    <t>Spacious 2 BR Clinton Hill Apartment-Brooklyn, NY</t>
  </si>
  <si>
    <t>Cozy 1 Bedroom in Brooklyn, near park and shops</t>
  </si>
  <si>
    <t>Subway, Subway, Subway - AAA+ Location!!!</t>
  </si>
  <si>
    <t>Spacious &amp; Cozy Bushwick Walk-up 3mins from Train</t>
  </si>
  <si>
    <t>Cozy Quiet Room in the Big Apple on Broadway!!!</t>
  </si>
  <si>
    <t>Charming 2BR--20 min to Manhattan</t>
  </si>
  <si>
    <t>Single Bed  room in townhouse, near subway</t>
  </si>
  <si>
    <t>Huge Brooklyn Backyard Studio w/ King size bed</t>
  </si>
  <si>
    <t>Double bed, Modern Skylight Room Near Train</t>
  </si>
  <si>
    <t>Cozy 3BR apartment on Quiet Block</t>
  </si>
  <si>
    <t>5 Star Luxury 2 BR Suite Heart of Manhattan</t>
  </si>
  <si>
    <t>5 Star Luxury Suite Heart of Manhattan</t>
  </si>
  <si>
    <t>Brownstone Sanctuary, a Private Studio Apartment</t>
  </si>
  <si>
    <t>Cozy private room with King sizebed</t>
  </si>
  <si>
    <t>Cozy, spacious room in Williamsburg</t>
  </si>
  <si>
    <t>Clean Apartment in A Warm Home</t>
  </si>
  <si>
    <t>Charming Loft</t>
  </si>
  <si>
    <t>Chill, No Luxury Apt w/ Yard - 1 block to train!</t>
  </si>
  <si>
    <t>2 Room/1 Bath Entire Apt! Next to Colleges/Train!</t>
  </si>
  <si>
    <t>Newly renovated ground floor apt in Williamsburg</t>
  </si>
  <si>
    <t>Sunny, Cozy, Private Room In The Heart of Bushwick</t>
  </si>
  <si>
    <t>Private room to rent - Hip Williamsburg, Brooklyn</t>
  </si>
  <si>
    <t>(2)Comfy Home Away From Home/Multiple Rooms!!!</t>
  </si>
  <si>
    <t>(3)Comfy Home Away From Home/Multiple Rooms</t>
  </si>
  <si>
    <t>Lovely &amp; welcoming apartment in Bed-Stuy</t>
  </si>
  <si>
    <t>High-ceilinged room in artist loft space -Bushwick</t>
  </si>
  <si>
    <t>Brownstone garden floor apt w/ patio mins to NYC</t>
  </si>
  <si>
    <t>Clean, private room in Hamilton Heights</t>
  </si>
  <si>
    <t>Beautiful Greenpoint, Brooklyn apt by the park</t>
  </si>
  <si>
    <t>Cozy Room In Williamsburg Near Trainsâ¤ï¸</t>
  </si>
  <si>
    <t>The Blue Floaty Studio</t>
  </si>
  <si>
    <t>Modern Sleeper Sectional Sofa - Custom Design Apt</t>
  </si>
  <si>
    <t>124 W 60th 1 bedroom</t>
  </si>
  <si>
    <t>Bed-Stuy Style &amp; Comfort 2bed Private Living Space</t>
  </si>
  <si>
    <t>Spacious 1 Bedroom Apt in the heart of Harlem</t>
  </si>
  <si>
    <t>King sized bed in pre war apt</t>
  </si>
  <si>
    <t>Comfortable room and very clean!</t>
  </si>
  <si>
    <t>The Executive Loft Manhattan</t>
  </si>
  <si>
    <t>Cozy Bedroom in Loft Apartment, W'burg Brooklyn</t>
  </si>
  <si>
    <t>Private room in Bushwick, 20 minutes to Manhattan!</t>
  </si>
  <si>
    <t>Gorgeous, sun-drenched private apt in Harlem</t>
  </si>
  <si>
    <t>Cozy and quiet room on Broadway 2!</t>
  </si>
  <si>
    <t>The Gnome House â€œ Oasis in the city â€œ</t>
  </si>
  <si>
    <t>Large luxury private room in Williamsburg!</t>
  </si>
  <si>
    <t>Your point in Chelsea</t>
  </si>
  <si>
    <t>Private Room in Beautiful Brooklyn Private House.</t>
  </si>
  <si>
    <t>Williamsburg, Ground Flr Apt with Private Backyard</t>
  </si>
  <si>
    <t>9B--NETFLIX, HEAT, TV, WI-FI</t>
  </si>
  <si>
    <t>Beautiful townhouse in Brooklyn NY</t>
  </si>
  <si>
    <t>CLEAN, SAFE, PLACE; Bed-Stuy Brooklyn.</t>
  </si>
  <si>
    <t>Comfy private room, great location to Manhattan</t>
  </si>
  <si>
    <t>Economy private room great location to Manhattan</t>
  </si>
  <si>
    <t>CHARMING COZY ROOM FOR 1 :)</t>
  </si>
  <si>
    <t>Bright &amp; cozy 1BR/Balcony next to 3 subways!</t>
  </si>
  <si>
    <t>Sunny room in BK for your NYC stay!</t>
  </si>
  <si>
    <t>Brooklyn Brownstone Serenity</t>
  </si>
  <si>
    <t>UES Beautiful Apartment off Park Av</t>
  </si>
  <si>
    <t>Hamilton Heights Townhouse Apartment</t>
  </si>
  <si>
    <t>Great Room &amp;Host, steps from #1 train</t>
  </si>
  <si>
    <t>Sunny and large bedroom in Williamsburg Apartment</t>
  </si>
  <si>
    <t>Near the City, Classic Brooklyn!</t>
  </si>
  <si>
    <t>Large Basement Bedroom With Kitchen</t>
  </si>
  <si>
    <t>Cozy Harlem Jewel</t>
  </si>
  <si>
    <t>MANHATTAN MODERN NEAR CENTRAL PARK!</t>
  </si>
  <si>
    <t>Sunny Private Studio-Apartment</t>
  </si>
  <si>
    <t>Skyline #1 view ny skyline</t>
  </si>
  <si>
    <t>Williamsburg 2BR. Close to L train</t>
  </si>
  <si>
    <t>*BRAND NEW*4 BED DUPLX W PVT BCKYARD 15 MIN 2 CITY</t>
  </si>
  <si>
    <t>Nice place</t>
  </si>
  <si>
    <t>Private Studio Apartment close to ferry and subway</t>
  </si>
  <si>
    <t>Williamsburg Sun-Filled Home Away From Home!</t>
  </si>
  <si>
    <t>Spacious Room in Large 2 Bedroom Prewar Apartment</t>
  </si>
  <si>
    <t>NYC Style Comfort 1 bd w/Private Living Space</t>
  </si>
  <si>
    <t>Beautiful, cozy 1bedroom in Williamsburg</t>
  </si>
  <si>
    <t>Big Brooklyn Townhouse Sanctuary</t>
  </si>
  <si>
    <t>Beautiful 2 BR Apt. In Most Convenient Spot</t>
  </si>
  <si>
    <t>Huge Modern Ensuite. Convenient. Incredible view!</t>
  </si>
  <si>
    <t>LIC Room w/ Clean &amp; Comfy Amenities + 6 Trains</t>
  </si>
  <si>
    <t>Sunny Space in BK for your NYC stay</t>
  </si>
  <si>
    <t>Sunny room in 2bed apt in East Harlem Fullsize bed</t>
  </si>
  <si>
    <t>Queen bed-Close to Columbia U &amp; Central Park</t>
  </si>
  <si>
    <t>Stylish 1BR w/lounge or 2BR Vintage Artists Apt.</t>
  </si>
  <si>
    <t>Room 202</t>
  </si>
  <si>
    <t>Artstuy</t>
  </si>
  <si>
    <t>Cozy 1Br Apartment, Entire Place.</t>
  </si>
  <si>
    <t>Sunny, Clean, Nice bedroom available in Bushwick</t>
  </si>
  <si>
    <t>Modern Loft Style Apt in trendy Brooklyn</t>
  </si>
  <si>
    <t>Full floor, Newly renovated, Brooklyn brownstone</t>
  </si>
  <si>
    <t>"Oasis on The Park"</t>
  </si>
  <si>
    <t>Private basement bedroom with queen bed</t>
  </si>
  <si>
    <t>Airy, Open South Williamsburg Apartment</t>
  </si>
  <si>
    <t>Sunny Chelsea Oasis</t>
  </si>
  <si>
    <t>Renovated 1BR Penthouse Oasis In Brownstone</t>
  </si>
  <si>
    <t>Spacious and cozy room 25minutes from Manhattan</t>
  </si>
  <si>
    <t>UWS Historic Townhouse:  Renovated Kit. &amp; Bath, 5A</t>
  </si>
  <si>
    <t>Room with the balcony, fits 3!</t>
  </si>
  <si>
    <t>Light up room close to Central Park</t>
  </si>
  <si>
    <t>Underground Palace</t>
  </si>
  <si>
    <t>Twin bed-Close to Columbia U &amp; Central Park</t>
  </si>
  <si>
    <t>Oasis Retreat Bed-Stuy Brooklyn</t>
  </si>
  <si>
    <t>Charming &amp; Modern, Comfortable &amp; Efficient 1-BR</t>
  </si>
  <si>
    <t>Spacious Artist Bedroom â€” 30 Min to Manhattan!</t>
  </si>
  <si>
    <t>Clean &amp; Large room hearth of NYC Midtown!!</t>
  </si>
  <si>
    <t>Small Brooklyn Gem 25 Minutes Away from the City</t>
  </si>
  <si>
    <t>Nice bedroom. Sleeps 2.</t>
  </si>
  <si>
    <t>Private bedroom with queen bed and  single bed.</t>
  </si>
  <si>
    <t>Modern Apt in Townhouse in Williamsburg prime!</t>
  </si>
  <si>
    <t>Queen Sized Bed Townhouse Apartment, Near Subway</t>
  </si>
  <si>
    <t>Hudson River Aerie</t>
  </si>
  <si>
    <t>5* Brand New Luxury Apartment with Backyard Oasis</t>
  </si>
  <si>
    <t>Entire Apartment in Hells Kitchen!</t>
  </si>
  <si>
    <t>Manhattan &amp;Time Square Less than 30min 1st floor.</t>
  </si>
  <si>
    <t>Charming Studio In Historic Home</t>
  </si>
  <si>
    <t>Beautiful Garden Apartment in Bed Stuy Brownstone</t>
  </si>
  <si>
    <t>Bedstuy Brownstone</t>
  </si>
  <si>
    <t>Great 1 BR- Q train, Museum Mile and Central Park!</t>
  </si>
  <si>
    <t>The Cozy Cole room at Harlem Townhouse</t>
  </si>
  <si>
    <t>Spectacular one bedroom Close to Park</t>
  </si>
  <si>
    <t>2 Bed 1 Bath Close to Park</t>
  </si>
  <si>
    <t>Wonderful 1BR in ideal Williamsburg location</t>
  </si>
  <si>
    <t>Cute one bedroom apt. in Greenpoint, Brooklyn.</t>
  </si>
  <si>
    <t>Victorian Sanctuary in a Historic Brownstone</t>
  </si>
  <si>
    <t>South Beach Apartment Express to Manhattan</t>
  </si>
  <si>
    <t>Comfy Bedroom in Bushwick (3mins from Train)</t>
  </si>
  <si>
    <t>The Corky Hale Room at Harlem Townhouse</t>
  </si>
  <si>
    <t>Charming Duplex in Manhattan</t>
  </si>
  <si>
    <t>Sunny room</t>
  </si>
  <si>
    <t>Minimalist Hideaway In The Heart of Bushwick</t>
  </si>
  <si>
    <t>1BR - Prime Williamsburg Location - Outdoor Space</t>
  </si>
  <si>
    <t>Spectacular 2 bed 1 bath Close to Park</t>
  </si>
  <si>
    <t>Private entrance large room BK for your NYC stay!</t>
  </si>
  <si>
    <t>Brooklyn Bushwick</t>
  </si>
  <si>
    <t>Modern Rooftop Loft W/ Private Ensuite &amp; Cityviews</t>
  </si>
  <si>
    <t>Contemporary. Spacious Apartment. Close to Ferry.</t>
  </si>
  <si>
    <t>Thelonious Monk room at The Harlem Townhouse</t>
  </si>
  <si>
    <t>Charming 1 Bedroom in center of East Village</t>
  </si>
  <si>
    <t>A Room with a View at The Funky Loft</t>
  </si>
  <si>
    <t>Your Home Away from Home</t>
  </si>
  <si>
    <t>Backpackers Dream for 1 at The Funky Loft</t>
  </si>
  <si>
    <t>Beautiful Sunlit Retreat in Manhattan</t>
  </si>
  <si>
    <t>Sweet deco room in amazing location</t>
  </si>
  <si>
    <t>Williamsburg Bedfd Stop 1000 sqft 1 Bed + 1.5 Bath</t>
  </si>
  <si>
    <t>Cozy 1 bedroom, Lower East Side</t>
  </si>
  <si>
    <t>Chic Space in Chelsea</t>
  </si>
  <si>
    <t>Prime Williamsburg Location! 10 min from Manhattan</t>
  </si>
  <si>
    <t>â˜… NEW 2 BEDROOM APT NEXT TO CENTRAL PARK WESTâ˜…</t>
  </si>
  <si>
    <t>Royal Suite at Northern Lights Mansion</t>
  </si>
  <si>
    <t>Clean and Comfortable</t>
  </si>
  <si>
    <t>1 BR Contemporary Luxury Apartment w W/D in UWS</t>
  </si>
  <si>
    <t>Huge apt in heart of Williamsburg</t>
  </si>
  <si>
    <t>Great Loft space in the Heart of Bushwick</t>
  </si>
  <si>
    <t>Spacious Three Bedroom Dream in Manhattan</t>
  </si>
  <si>
    <t>Private Room 1 in East Village (Small Window)</t>
  </si>
  <si>
    <t>Brooklyn Nook perfectly located!</t>
  </si>
  <si>
    <t>Upper East Side Apartment</t>
  </si>
  <si>
    <t>4A-</t>
  </si>
  <si>
    <t>2C</t>
  </si>
  <si>
    <t>MAGNIFICENT apartment in Williamsburg with Balcony</t>
  </si>
  <si>
    <t>Your Home Away From Home!</t>
  </si>
  <si>
    <t>2 Level Apartment With Private Terrace</t>
  </si>
  <si>
    <t>Private Room 2 in East Village (Large Window)</t>
  </si>
  <si>
    <t>Adorable one bedroom next to Central Park</t>
  </si>
  <si>
    <t>One BR duplex loft in midtown east townhouse - 43</t>
  </si>
  <si>
    <t>Beautiful home minutes to Manhattan</t>
  </si>
  <si>
    <t>Convenience and Privacy in this shared apartment</t>
  </si>
  <si>
    <t>Artsy Private Room in LIC. 2 min walk to Subway.</t>
  </si>
  <si>
    <t>Astoria close to JFK,Laguardia airport, Manhattan</t>
  </si>
  <si>
    <t>Modern 1 bedroom condo near Pratt in Bed-Stuy</t>
  </si>
  <si>
    <t>Manhattan Large, room by CUNY&amp; Columbia University</t>
  </si>
  <si>
    <t>Huge room in Brooklyn</t>
  </si>
  <si>
    <t>Private Room!</t>
  </si>
  <si>
    <t>30 Minutes from Manhattan Apartment by South Beach</t>
  </si>
  <si>
    <t>Neat En-suite  room attached   PRIVATE full bath</t>
  </si>
  <si>
    <t>Duplex 5 BR apartment in a historic brownstone</t>
  </si>
  <si>
    <t>Eclectic, Comfortable, Quiet &amp; Convenient on UWS</t>
  </si>
  <si>
    <t>HALSEY HAVEN</t>
  </si>
  <si>
    <t>@Ferry,Loft,2Bdrm/4bed.Private,Renovated/Stylish</t>
  </si>
  <si>
    <t>Quiet, Large, &amp; Cozy Bedroom in Cool Bushwick Apt</t>
  </si>
  <si>
    <t>Beautiful Loft Railroad apartment in Bushwick</t>
  </si>
  <si>
    <t>Cozy guest room in Brooklyn</t>
  </si>
  <si>
    <t>Lovely Bedroom in heart of East Village</t>
  </si>
  <si>
    <t>Williamsburg Dream Home</t>
  </si>
  <si>
    <t>Large &amp; Sunny, a Lovely 2-Bed Apt in East Village</t>
  </si>
  <si>
    <t>New 1 Bedroom, Clean, Modern Apartment</t>
  </si>
  <si>
    <t>Spacious Garden Apartment Private Entrance</t>
  </si>
  <si>
    <t>Amazing Space For Your Chelsea Stay</t>
  </si>
  <si>
    <t>Nice  neat  Bedroom  attached by PRIVATE BATHROOM</t>
  </si>
  <si>
    <t>Great location in the heart of Manhattan</t>
  </si>
  <si>
    <t>New bedroom in a 2 bedroom apartment. Super nice.</t>
  </si>
  <si>
    <t>Beautiful spacious one bedroom, upper east side</t>
  </si>
  <si>
    <t>Classic East Village studio, best NYC neighborhood</t>
  </si>
  <si>
    <t>Sundrenched Cozy Studio With a Huge Private Patio</t>
  </si>
  <si>
    <t>Townhouse on Greene</t>
  </si>
  <si>
    <t>#4 Triple Private  room  20 minutes from Manhattan</t>
  </si>
  <si>
    <t>Charming Suite in Historic Home</t>
  </si>
  <si>
    <t>Specious and cozy NYC apartment</t>
  </si>
  <si>
    <t>Beautiful 1 Bedroom apartment in Prime GREENPOINT</t>
  </si>
  <si>
    <t>Amazing Columbus Circle 3 Bedroom</t>
  </si>
  <si>
    <t>Huge room 25 min to manhattan. L,M,J,Z train.</t>
  </si>
  <si>
    <t>Bushwick's Private Modern Space</t>
  </si>
  <si>
    <t>Sun Filled room in New Building</t>
  </si>
  <si>
    <t>#3 Private  Quadruple  Room  20mnts from Manhattan</t>
  </si>
  <si>
    <t>Gorgeous 4 bedroom  Duplex 15 min from Soho</t>
  </si>
  <si>
    <t>Oasis in Harlem</t>
  </si>
  <si>
    <t>Lovely &amp; bright Brooklyn room close to train</t>
  </si>
  <si>
    <t>Cosy Colorful Great Bedstuy location &amp; apt</t>
  </si>
  <si>
    <t>Access to NYC</t>
  </si>
  <si>
    <t>A place to feel like home; cozy room</t>
  </si>
  <si>
    <t>Quiet spacious sunny studio in Greenpoint Brooklyn</t>
  </si>
  <si>
    <t>Bright Zen Bedroom with TV, nr JMZ Subways</t>
  </si>
  <si>
    <t>Clean room  PRIVATE full bath &amp; private entrance</t>
  </si>
  <si>
    <t>Tranquility in a Sunny  Duplex w/Private Bathroom</t>
  </si>
  <si>
    <t>Sunny Modern Duplex w/Balcony &amp; Rooftop Deck</t>
  </si>
  <si>
    <t>Spacious Bright and Modern Studio</t>
  </si>
  <si>
    <t>Charming &amp; Affordable Shared Studio  in WestHarlem</t>
  </si>
  <si>
    <t>ENTIRE, PRIVATE NYC home 3mins from JFK Airport</t>
  </si>
  <si>
    <t>BRIGHT SHABBY CHIC FLOOR THRU</t>
  </si>
  <si>
    <t>Bright uptown apartment in the heart of Harlem</t>
  </si>
  <si>
    <t>Warm, clean room in a historic Harlem brownstone</t>
  </si>
  <si>
    <t>LIVE BROOKLYN! Private 1 BR APT - 5 min to Subway</t>
  </si>
  <si>
    <t>1-bedroom apartment in Williamsburg, Brooklyn</t>
  </si>
  <si>
    <t>Live in New York Near Central Park and Columbia U.</t>
  </si>
  <si>
    <t>Central Park One Bedroom Apartment in Harlem</t>
  </si>
  <si>
    <t>â˜†â˜†â˜†Perfect Couple's Getawayâ˜†â˜†â˜†</t>
  </si>
  <si>
    <t>Luxury Room w/private bathroom in DUPLEX</t>
  </si>
  <si>
    <t>â˜†â˜†â˜†Authentic NYC Experienceâ˜†â˜†â˜†</t>
  </si>
  <si>
    <t>â˜†â˜†â˜†Extravagant Couple's Escapeâ˜†â˜†â˜†</t>
  </si>
  <si>
    <t>â˜†â˜†â˜†Luxurious Couple's Retreatâ˜†â˜†â˜†</t>
  </si>
  <si>
    <t>In the Heart of the East Village</t>
  </si>
  <si>
    <t>New tidy  room attached by PRIVATE FULL BATH</t>
  </si>
  <si>
    <t>Biggest and Brightest in Brooklyn</t>
  </si>
  <si>
    <t>Tidy room  separate entrance plus paid parking</t>
  </si>
  <si>
    <t>Romantic Artist's Townhouse, 1 suite: 2 Bd, 1 Bath</t>
  </si>
  <si>
    <t>LUXURY Times Sq 2bed, with King,Queen &amp; Full</t>
  </si>
  <si>
    <t>Cozy room in the heart of Bushwick</t>
  </si>
  <si>
    <t>Spacious Greenpoint Apt near McGolrick Park!</t>
  </si>
  <si>
    <t>Luxury 2 BR Apartment, Columbus Circle</t>
  </si>
  <si>
    <t>The Albany Residence</t>
  </si>
  <si>
    <t>Wonderful living in 3B/3B Harlem Brownstone Duplex</t>
  </si>
  <si>
    <t>NEW! Luxury studio WITH SPA shower in Flushing!!!</t>
  </si>
  <si>
    <t>Luxury Townhouse</t>
  </si>
  <si>
    <t>Cozy one bed with balcony and pool</t>
  </si>
  <si>
    <t>Casa Estrella</t>
  </si>
  <si>
    <t>Super Spacious 2 bedroom apt in Midtown West</t>
  </si>
  <si>
    <t>Charming 2 bedroom apartment in Brooklyn</t>
  </si>
  <si>
    <t>Neat Cozy  room attached by PRIVATE FULL BATHROOM</t>
  </si>
  <si>
    <t>Cozy Corner</t>
  </si>
  <si>
    <t>Shared flat in Bushwick. Bright &amp; close to train.</t>
  </si>
  <si>
    <t>Beautiful Park-view Home in Flushing NYC</t>
  </si>
  <si>
    <t>Lofty Living: Private Room</t>
  </si>
  <si>
    <t>Oriental Room in Upper Manhattan near Central Park</t>
  </si>
  <si>
    <t>Stunning And Stylishly Furnished Apt In Bushwick</t>
  </si>
  <si>
    <t>Large room in sunny Prime Williamsburg pad.</t>
  </si>
  <si>
    <t>Central Park north spacious residence</t>
  </si>
  <si>
    <t>Cozy bedroom in historical home.</t>
  </si>
  <si>
    <t>2b2b apt in a luxury building</t>
  </si>
  <si>
    <t>Williamsburg Sanctuary</t>
  </si>
  <si>
    <t>PRIVATE, QUIET, Clean NY APT. 3mins to JFK Airport</t>
  </si>
  <si>
    <t>Med. sized bdrm in Historical house on Staten Isl.</t>
  </si>
  <si>
    <t>Beautiful Brooklyn Vacation Rental</t>
  </si>
  <si>
    <t>Bronx Wakefield Large Furnished Room</t>
  </si>
  <si>
    <t>Private Bedroom in Trendy Williamsburg Loft</t>
  </si>
  <si>
    <t>The Omaric</t>
  </si>
  <si>
    <t>Large Industrial Loft In Bushwick</t>
  </si>
  <si>
    <t>Garden Apartment of Eden</t>
  </si>
  <si>
    <t>Lexington Av. Zen Garden Apartment</t>
  </si>
  <si>
    <t>Brooklyn Garden Apartment</t>
  </si>
  <si>
    <t>Cozy East Village Room</t>
  </si>
  <si>
    <t>Beautiful Williamsburg Loft</t>
  </si>
  <si>
    <t>Sun-drenched Apt in 1820's Style Home</t>
  </si>
  <si>
    <t>Peace in Brooklyn</t>
  </si>
  <si>
    <t>Studio apartment close to Central Park</t>
  </si>
  <si>
    <t>Beautiful Bright bedroom with private bathroom</t>
  </si>
  <si>
    <t>Private Bedroom in Lovely Astoria Home</t>
  </si>
  <si>
    <t>One bedroom with private roof deck</t>
  </si>
  <si>
    <t>Private room#3 starting at $67 a night per person.</t>
  </si>
  <si>
    <t>PRIVATE BATHROOM  AND KITCHEN AREA</t>
  </si>
  <si>
    <t>BK's Finest Jack&amp;Jill ShareRoom Close to Train/Bus</t>
  </si>
  <si>
    <t>Beautiful/Cozy 2BR Apartment</t>
  </si>
  <si>
    <t>Private Oasis (A)</t>
  </si>
  <si>
    <t>Private bedroom - Next to Subway &amp; Central Park</t>
  </si>
  <si>
    <t>Sunny 2 bedroom apartment on Upper East Side</t>
  </si>
  <si>
    <t>MODERN GARDEN 1BR IN NEWLY RENOVATED TOWNHOUSE</t>
  </si>
  <si>
    <t>Workspace Room 2</t>
  </si>
  <si>
    <t>Sunny Bedroom Steps to Subway &amp; Central Park</t>
  </si>
  <si>
    <t>Thee Bohemian BNB Astoria</t>
  </si>
  <si>
    <t>Spacious, Quiet, Cozy Art-Filled Chelsea Apartment</t>
  </si>
  <si>
    <t>1 Block from Subway, Central Location, Great Price</t>
  </si>
  <si>
    <t>The Absolute Best Location in NYC â€“ Priv. Bedroom</t>
  </si>
  <si>
    <t>Cozy Brooklyn Oasis</t>
  </si>
  <si>
    <t>Musician's Getaway + Full Analog Recording Studio</t>
  </si>
  <si>
    <t>Quiet garden studio in Bushwick</t>
  </si>
  <si>
    <t>BK's Finest Jack&amp;Jill2 Share NearTransportation</t>
  </si>
  <si>
    <t>Private Room in Modern Loft in Williamsburg</t>
  </si>
  <si>
    <t>Workspace Room 1</t>
  </si>
  <si>
    <t>Large one bedroom apt., very bright, huge balcony.</t>
  </si>
  <si>
    <t>Private Room in Cozy Loft in Williamsburg</t>
  </si>
  <si>
    <t>NYC Home Away from Home (Triplex)</t>
  </si>
  <si>
    <t>Gorgeous Sunny Room Avaliable in 3Br Condo</t>
  </si>
  <si>
    <t>Newly Renovated 1 Bedroom in Hell's Kitchen. 58/10</t>
  </si>
  <si>
    <t>BK's Finest SHARED ROOM 1 BED AVAILABLE</t>
  </si>
  <si>
    <t>Cozy private room Near Central Park</t>
  </si>
  <si>
    <t>Private room in a beautiful apartment</t>
  </si>
  <si>
    <t>HEART OF BROOKLYN, QUEEN BED, 1 BLOCK FROM SUBWAY!</t>
  </si>
  <si>
    <t>Perfect Penthouse Duplex</t>
  </si>
  <si>
    <t>Large loft studio</t>
  </si>
  <si>
    <t>Beautiful Apartment with Manhattan view.</t>
  </si>
  <si>
    <t>Bright &amp; lovely 1BD Apartment</t>
  </si>
  <si>
    <t>Modern quiet and clean room minutes from Manhattan</t>
  </si>
  <si>
    <t>Master bedroom in large apt minutes from Manhattan</t>
  </si>
  <si>
    <t>Private, cozy room near major trains</t>
  </si>
  <si>
    <t>Cozy luxurious &amp; private 1 1/2 bedroom in Brooklyn</t>
  </si>
  <si>
    <t>Private Apt Renovated 2BR by Central Park &amp; CafÃ©s</t>
  </si>
  <si>
    <t>Room in a Beautiful, Spacious Home</t>
  </si>
  <si>
    <t>2A</t>
  </si>
  <si>
    <t>2br/1bth Garden Townhouse Apartment</t>
  </si>
  <si>
    <t>Sunny Chic Crown Heights One Bedroom</t>
  </si>
  <si>
    <t>Madison Ave BR Steps from Central Park, east 60s</t>
  </si>
  <si>
    <t>THE SMALL CHATEAU IN THE TREES</t>
  </si>
  <si>
    <t>1.5 Bedrooms in Greenpoint Williamsburg Apt for 5</t>
  </si>
  <si>
    <t>Home Sweet Home</t>
  </si>
  <si>
    <t>Modern Upper East Side Apartment near Central Park</t>
  </si>
  <si>
    <t>1 bedroom, East Village Apt.</t>
  </si>
  <si>
    <t>Crown Heights Brooklyn residential rental!</t>
  </si>
  <si>
    <t>Joy's Place! Cozy, Comfortable and Quaint home</t>
  </si>
  <si>
    <t>Luxury Central Park Apartment close to everything</t>
  </si>
  <si>
    <t>Duplex   Roof top  in the heart of crown hight</t>
  </si>
  <si>
    <t>Harlem Get Away</t>
  </si>
  <si>
    <t>Modern and Artful Home in Manhattan/NYC</t>
  </si>
  <si>
    <t>BEAUTIFUL LOFTY APT in the HEART of WBURG, BK</t>
  </si>
  <si>
    <t>Master Bedroom in a Beautiful, Spacious Home</t>
  </si>
  <si>
    <t>Manhattan Phenomenal Deal! BEST Chelsea Room</t>
  </si>
  <si>
    <t>Crown Heights Guest House 2R</t>
  </si>
  <si>
    <t>Room on 5th St &amp; 2nd Ave! Prime Location!</t>
  </si>
  <si>
    <t>East Village Penthouse - Master Bedroom (Loft)</t>
  </si>
  <si>
    <t>LUXURIOUS, TOWNHOME WITH PRIVATE ROOF - 2500 SQ FT</t>
  </si>
  <si>
    <t>Cozy Room in Brooklyn Loft Space</t>
  </si>
  <si>
    <t>Modern Apartment in Historic Brownstone</t>
  </si>
  <si>
    <t>Large window Private Room in Flushing Queens</t>
  </si>
  <si>
    <t>Upper West Side One Bedroom Oasis</t>
  </si>
  <si>
    <t>LARGE Luxury Private Room 5 mins from Times Sq</t>
  </si>
  <si>
    <t>Comfy Guest room+private bathroom+ 300ft to Trains</t>
  </si>
  <si>
    <t>Lux Renovated Williamsburg Duplex w/ Private Yard</t>
  </si>
  <si>
    <t>2 Story Penthouse | Private Floor, Bed, &amp; Bath</t>
  </si>
  <si>
    <t>Cozy room in the best area! Affordable stay in NY!</t>
  </si>
  <si>
    <t>Cozy room in Dekalb Ave</t>
  </si>
  <si>
    <t>Artist's X-Large 2 Bedroom Loft w/King Bed.</t>
  </si>
  <si>
    <t>Stylish Brooklyn Studio</t>
  </si>
  <si>
    <t>Bedroom #2 in Queens</t>
  </si>
  <si>
    <t>CRASH COOL TRAVELBLOGGERS COUCH LEARN TRAVEL TIPS!</t>
  </si>
  <si>
    <t>Comfortable,3 bedroom, 2bath home away from home</t>
  </si>
  <si>
    <t>Beautiful and tidy room at Time Square location</t>
  </si>
  <si>
    <t>Brooklyn Garden Retreat</t>
  </si>
  <si>
    <t>Charming Studio in Historic Brooklyn Brownstone</t>
  </si>
  <si>
    <t>Small room in Historical home on Staten Island</t>
  </si>
  <si>
    <t>Cozy Bedstuy Apartment</t>
  </si>
  <si>
    <t>Intimate and Welcoming</t>
  </si>
  <si>
    <t>NYC 1-bedroom apartment on the UES</t>
  </si>
  <si>
    <t>Cozy Ground Floor Apartment-SUBWAY ONE BLOCK AWAY</t>
  </si>
  <si>
    <t>Private basement room in a duplex apartment</t>
  </si>
  <si>
    <t>Furnished private large room at a great location</t>
  </si>
  <si>
    <t>Beautiful Modern Brooklyn Gem</t>
  </si>
  <si>
    <t>SPOTLESS  bedroom separate entrance  paid parking.</t>
  </si>
  <si>
    <t>Two Bedroom Apt in Midtown East</t>
  </si>
  <si>
    <t>Great location-Close to metro in cool neighborhood</t>
  </si>
  <si>
    <t>East Williamsburg Sanctuary at Morgan L train</t>
  </si>
  <si>
    <t>1.5 Bed Condo in heart of Williamsburg</t>
  </si>
  <si>
    <t>Bushwick Landing Pad</t>
  </si>
  <si>
    <t>2nd Street Sanctuary</t>
  </si>
  <si>
    <t>Cozy Retreat on Atlantic Ave</t>
  </si>
  <si>
    <t>The North House:Large NYC home 15 Min to Manhattan</t>
  </si>
  <si>
    <t>Landmark 2bdrm Apt, Near Subway 20min to Manhattan</t>
  </si>
  <si>
    <t>Spacious &amp; Spectacular</t>
  </si>
  <si>
    <t>Chic &amp; Sleek Mid-Century Styled Apt</t>
  </si>
  <si>
    <t>Spacious Loft with Designer Layout</t>
  </si>
  <si>
    <t>East Williamsburg Hideaway House</t>
  </si>
  <si>
    <t>Elegant Private Room in Midtown West</t>
  </si>
  <si>
    <t>Exclusive Modern Private Room in Hells Kitchen</t>
  </si>
  <si>
    <t>Trendy Private Room in Midtown West</t>
  </si>
  <si>
    <t>The City Farmhouse APT A **MONTHLY RENTALS**</t>
  </si>
  <si>
    <t>Cozy room with a bathroom</t>
  </si>
  <si>
    <t>Beautiful two bedroom apt in Crown Heights/Bedsty</t>
  </si>
  <si>
    <t>Luxury Private Bedroom (near JFK)</t>
  </si>
  <si>
    <t>The Bedford</t>
  </si>
  <si>
    <t>Great apartment , Astoria , NYC .</t>
  </si>
  <si>
    <t>Private room in the heart of Williamsburg</t>
  </si>
  <si>
    <t>Private room (bright and clean) Manhattan NYC</t>
  </si>
  <si>
    <t>Private long room in Manhattan NYC</t>
  </si>
  <si>
    <t>Private room (cozy and clean) Manhattan NYC</t>
  </si>
  <si>
    <t>Workspace Room 2 - 2</t>
  </si>
  <si>
    <t>Master Bedroom with Own Bathroom, near subway</t>
  </si>
  <si>
    <t>Huge room at an affordable price</t>
  </si>
  <si>
    <t>Large private room in Manhattan NYC</t>
  </si>
  <si>
    <t>Comfort of home in the center of it all!</t>
  </si>
  <si>
    <t>Bushwick gem with private garden patio.</t>
  </si>
  <si>
    <t>1 Bed garden apt in Classic Brownstone - sleeps4</t>
  </si>
  <si>
    <t>Two rooms in one. A family friendly neighborhood.</t>
  </si>
  <si>
    <t>Entire 1BD Apartment in Crown Heights, BK</t>
  </si>
  <si>
    <t>Large, quiet luxury home in Manhattan</t>
  </si>
  <si>
    <t>CROWN HEIGHTS GUEST HOUSE 2L2R</t>
  </si>
  <si>
    <t>Fabulous and peaceful retreat in Brooklyn</t>
  </si>
  <si>
    <t>2  bedroom 1 bath  in Midtown West</t>
  </si>
  <si>
    <t>Modern 1 Bedroom Near Union Square &amp; East Village</t>
  </si>
  <si>
    <t>Awesome Newly Renovated 2-bdrm. - E,F,J trains.</t>
  </si>
  <si>
    <t>1 BEDROOM / HIGH FLOOR / BALCONY /COLUMBUS CIRCLE</t>
  </si>
  <si>
    <t>Bright, Clean, Modern 1 BR Rooftop &amp; Gym</t>
  </si>
  <si>
    <t>Regina's Dainty One bedroom Apartment close to All</t>
  </si>
  <si>
    <t>Large and in charge: pvt "dungeon" apt. â¤ï¸â¤ï¸â¤ï¸â¤ï¸â¤ï¸</t>
  </si>
  <si>
    <t>Entire PVT 3BR townhouse apt, Brooklyn.â¤ï¸â¤ï¸â¤ï¸â¤ï¸â¤ï¸</t>
  </si>
  <si>
    <t>Light-Filled Top Floor of 4BR Townhouse.â¤ï¸â¤ï¸â¤ï¸â¤ï¸â¤ï¸</t>
  </si>
  <si>
    <t>15 Minutes  to Manhattan and Safe Neighborhood!</t>
  </si>
  <si>
    <t>Haven in the Heights: stylish home away from home</t>
  </si>
  <si>
    <t>ROOM AC WI-FI PARKING CABLE FOR 2</t>
  </si>
  <si>
    <t>Spacious room in beautiful apartment</t>
  </si>
  <si>
    <t>Prospect Heights gorgeous apartment</t>
  </si>
  <si>
    <t>Amazing 1100 Sqft 2 Bd Penthouse in Williamsburg</t>
  </si>
  <si>
    <t>Modern Mid-Century Townhouse in Williamsburg!</t>
  </si>
  <si>
    <t>Spacious 1 bedroom on Hamilton Grange - Entire Apt</t>
  </si>
  <si>
    <t>Newly renovated 2 bedroom with FREE WIFI</t>
  </si>
  <si>
    <t>Cozy&amp;Comfortable room in Manhattan/ East Harlem</t>
  </si>
  <si>
    <t>Your Oasis in The Bronx!</t>
  </si>
  <si>
    <t>Spacious 1 bed/1 bath home, 3A</t>
  </si>
  <si>
    <t>Large Upper West Side Apartment with Rooftop</t>
  </si>
  <si>
    <t>SoHa Jewel</t>
  </si>
  <si>
    <t>Never Stop Exploring</t>
  </si>
  <si>
    <t>Clinton Hill Private Room</t>
  </si>
  <si>
    <t>2 Bedroom + 2 Bathrooms | Excellent Location</t>
  </si>
  <si>
    <t>Simple Room in Heart of Crown Heights (Women Only)</t>
  </si>
  <si>
    <t>East Village / Alphabet City 1BR</t>
  </si>
  <si>
    <t>Awesome Room 15 Minutes from Time Square</t>
  </si>
  <si>
    <t>GREEN  OASIS</t>
  </si>
  <si>
    <t>Quiet haven 15 mimutes to Time square</t>
  </si>
  <si>
    <t>2 BR Presidential for FAMILY Vacation â˜… EPIC VIEWS</t>
  </si>
  <si>
    <t>Enjoy Manhattan without paying Manhattan prices</t>
  </si>
  <si>
    <t>Cozy Entire Apartment near Time Square.</t>
  </si>
  <si>
    <t>Bushwick Renovated Apartment</t>
  </si>
  <si>
    <t>Private Room By Central Park</t>
  </si>
  <si>
    <t>Luxurious 4 Bedroom 2.5 Bath Duplex in Brooklyn</t>
  </si>
  <si>
    <t>1 BR Suite Minutes to Botanic Gardens!</t>
  </si>
  <si>
    <t>Bedroom #1  in Queens</t>
  </si>
  <si>
    <t>VERY SPACIOUS COZY ROOM IN HIP EAST VILLAGE AREA</t>
  </si>
  <si>
    <t>Sunset room</t>
  </si>
  <si>
    <t>1,600sq ft modern duplex in new harlem brownstone</t>
  </si>
  <si>
    <t>Bed Stuy Renovated Gem</t>
  </si>
  <si>
    <t>Private room in quiet West Harlem Upper Manhattan</t>
  </si>
  <si>
    <t>Sunny Williamsburg Loft, minutes to Manhattan</t>
  </si>
  <si>
    <t>Spacious comfortable master bedroom with nice view</t>
  </si>
  <si>
    <t>Contemporary bedroom in brownstone with nice view</t>
  </si>
  <si>
    <t>Cozy yet spacious private brownstone bedroom</t>
  </si>
  <si>
    <t>2 Bedroom Garden Suite (3 Minutes From Train)</t>
  </si>
  <si>
    <t>Flatbush Comfy Room (Rm# 2)</t>
  </si>
  <si>
    <t>Warm Secluded Room in Flatbush (Rm# 1)</t>
  </si>
  <si>
    <t>æ—…å®¢ä¹‹å®¶</t>
  </si>
  <si>
    <t>Luxurious, Spacious, Ensuite Bath, Nice Hosts too</t>
  </si>
  <si>
    <t>Artistic Historical Harlem! PrivateRm Quiet Haven!</t>
  </si>
  <si>
    <t>Short Stay Nook</t>
  </si>
  <si>
    <t>Little room for a place to rest</t>
  </si>
  <si>
    <t>Welcome to YURT -- beautiful room in East Village</t>
  </si>
  <si>
    <t>Lovely Contemporary Home away from Home</t>
  </si>
  <si>
    <t>Whole Apt/Private Entry/Free Parking</t>
  </si>
  <si>
    <t>Super Comfy Double Bed in new 2 story house!</t>
  </si>
  <si>
    <t>Spacious Brooklyn Bedroom Close to Manhattan et al</t>
  </si>
  <si>
    <t>Beautiful Private Bedroom with Balcony</t>
  </si>
  <si>
    <t>Full Top Floor of Brownstone in Historic District</t>
  </si>
  <si>
    <t>Nice Room in the upper west Manhathan</t>
  </si>
  <si>
    <t>Cozy one bedroom aka "The Green room" (near JFK)</t>
  </si>
  <si>
    <t>Our Astoria Apartment - (Long Term Rental)</t>
  </si>
  <si>
    <t>Cozy Studio In Crown Heights</t>
  </si>
  <si>
    <t>Private Room in Trendy Williamsburg Loft</t>
  </si>
  <si>
    <t>Sunny apartment in the heart of trendy Greenpoint</t>
  </si>
  <si>
    <t>Suite Di CLASSE East village-free Str.parking+wifi</t>
  </si>
  <si>
    <t>The ocean view room size 12x14</t>
  </si>
  <si>
    <t>cozy &amp; clean room in the Bronx</t>
  </si>
  <si>
    <t>The Peach Room</t>
  </si>
  <si>
    <t>2017 Renovated Central Flushing, NYCæ³•æ‹‰ç››ä¸­å¿ƒçš„æ–°è£…ä¿®æˆ¿Wifi</t>
  </si>
  <si>
    <t>INVITING BRIGHT &amp; STYLISH STUDIO</t>
  </si>
  <si>
    <t>Brand New Apt In A Beautiful Elevator Building</t>
  </si>
  <si>
    <t>High Line Sun Drenched Home</t>
  </si>
  <si>
    <t>Good Access to Everywhere:)Bushwick, Brooklyn NY</t>
  </si>
  <si>
    <t>Gorgeous single room in Sunnyside near Manhattan</t>
  </si>
  <si>
    <t>Harlem Cozy Studio</t>
  </si>
  <si>
    <t>Luxury Tiny house â€¢ Ohka</t>
  </si>
  <si>
    <t>2 bdrm quiet guest area in Times Square Townhouse</t>
  </si>
  <si>
    <t>2 bedroom Modern Apt. in Prime Williamsburg</t>
  </si>
  <si>
    <t>Room in duplex  w/sep. bathroom, close to J train</t>
  </si>
  <si>
    <t>MOST CENTRAL LOCATION</t>
  </si>
  <si>
    <t>Tastetic</t>
  </si>
  <si>
    <t>æ±¤å§†å…¬å¯“</t>
  </si>
  <si>
    <t>BROOKLYN'S BROWNSTONE SPECIAL BUDGET IN NYC :)</t>
  </si>
  <si>
    <t>Fan&amp;Chill</t>
  </si>
  <si>
    <t>'Fan'tastic</t>
  </si>
  <si>
    <t>Beautiful place in Brooklyn! #2</t>
  </si>
  <si>
    <t>Brooklyn NYC! #3</t>
  </si>
  <si>
    <t>Nice bedroom in Brooklyn</t>
  </si>
  <si>
    <t>Newly Renovated Apartment</t>
  </si>
  <si>
    <t>Spacious Private room 10 minutes to Manhattan</t>
  </si>
  <si>
    <t>Lavish 3 bedroom near Penn Station / MSG</t>
  </si>
  <si>
    <t>Private Large Bedroom in Trendy Williamsburg Loft</t>
  </si>
  <si>
    <t>Nice  spotless room attached PRIVATE FULL BATHROOM</t>
  </si>
  <si>
    <t>Cozy, charming and clean bedroom in Manhattan.</t>
  </si>
  <si>
    <t>Lavish 2 BR minutes from Central Park!</t>
  </si>
  <si>
    <t>Beautiful Manhattan Apt with Private Garden!</t>
  </si>
  <si>
    <t>Tidy Cozy Room  separate entrance  paid parking</t>
  </si>
  <si>
    <t>Spacious charming upper east side apartment</t>
  </si>
  <si>
    <t>Spacious room near Times Square</t>
  </si>
  <si>
    <t>Sunny apartment, great amenties and transporation.</t>
  </si>
  <si>
    <t>Sun-filled Boho Bedroom in the Heart of Astoria!</t>
  </si>
  <si>
    <t>Sunny park view room in Harlem brownstone</t>
  </si>
  <si>
    <t>Sunny church view room in Harlem brownstone</t>
  </si>
  <si>
    <t>Lovely, charming and clean bedroom in Manhattan.</t>
  </si>
  <si>
    <t>Comfy Crown Heights room</t>
  </si>
  <si>
    <t>(ABC) 3 bedrooms-2 bath up to 6 pp</t>
  </si>
  <si>
    <t>Perfect Room in West Harlem</t>
  </si>
  <si>
    <t>Waterfront Zen Oasis</t>
  </si>
  <si>
    <t>Raw Vegan B&amp;B</t>
  </si>
  <si>
    <t>Cozy Contemporary room near JFK (The Blue room)</t>
  </si>
  <si>
    <t>Spacious Apartment + Bushwick Backyard</t>
  </si>
  <si>
    <t>Harlem Hideaway Garden Apartment</t>
  </si>
  <si>
    <t>Awesome place in sunnyside</t>
  </si>
  <si>
    <t>THE SEXY SUITE SPOT</t>
  </si>
  <si>
    <t>(C) room for 2 - sharing bath</t>
  </si>
  <si>
    <t>2 Bedroom Apt in landmarked Harlem Brownstone</t>
  </si>
  <si>
    <t>Cozy room near Times Square</t>
  </si>
  <si>
    <t>Stunning Room, Perfect Location, Premium Bed â¤</t>
  </si>
  <si>
    <t>2 Bedrooms For Groups, GREAT LOCATION</t>
  </si>
  <si>
    <t>Harlem Hideaway Guest Room</t>
  </si>
  <si>
    <t>Prince single room</t>
  </si>
  <si>
    <t>Quiet solo traveler room with a backyard view</t>
  </si>
  <si>
    <t>The Loft</t>
  </si>
  <si>
    <t>Cozy and Quiet.</t>
  </si>
  <si>
    <t>Cozy nook(double room/shared bath)</t>
  </si>
  <si>
    <t>CafÃ© DuChill â€” now supporting ASPCA</t>
  </si>
  <si>
    <t>Great shared room / Best price, high quality!</t>
  </si>
  <si>
    <t>Private 3 Bedroom New Modern Clean Apt-Mins to NYC</t>
  </si>
  <si>
    <t>Cozy private studio TimesSquare Perfect Location</t>
  </si>
  <si>
    <t>Amazing Location! Apartment in South Williamsburg</t>
  </si>
  <si>
    <t>A private room close to the subway</t>
  </si>
  <si>
    <t>Shared Apartment One stop from Manhattan in LIC.</t>
  </si>
  <si>
    <t>Brownstone Duplex with Private Outdoor Patio!</t>
  </si>
  <si>
    <t>Charming bedroom (few blocks from the subway)</t>
  </si>
  <si>
    <t>Sunny Private Room 4 Min from Train</t>
  </si>
  <si>
    <t>(A) Room for 2 w private bathroom</t>
  </si>
  <si>
    <t>Gorgeous renovated Boutique townhouse apartment</t>
  </si>
  <si>
    <t>Nice room, close to everything NY has to offer</t>
  </si>
  <si>
    <t>Beautiful, Cozy apartment in Brooklyn</t>
  </si>
  <si>
    <t>Comfy Bushwick</t>
  </si>
  <si>
    <t>Large private room 7 min to LGA 15min to Manhattan</t>
  </si>
  <si>
    <t>Peaceful 1 Bedroom in the East Village</t>
  </si>
  <si>
    <t>Magical Space w/Incredible Cozy Energy</t>
  </si>
  <si>
    <t>Modern Harlem Hamilton Heights Garden Apartment</t>
  </si>
  <si>
    <t>â˜†â˜†â˜†Cosy Bedroom in The Heart of the Cityâ˜†â˜†â˜†</t>
  </si>
  <si>
    <t>Quiet Brooklyn 1 BR</t>
  </si>
  <si>
    <t>MODERN STYLISH PENTHOUSE SUITE @ CENTRAL PARK</t>
  </si>
  <si>
    <t>Charming Cozy Bedroom in Bushwick art house</t>
  </si>
  <si>
    <t>Charming Bushwick Shared Space</t>
  </si>
  <si>
    <t>Water Front Building - Bright/Luxury 1 BR</t>
  </si>
  <si>
    <t>Quaint Retreat live like a local 2</t>
  </si>
  <si>
    <t>Beautiful apartment direct in Midtown Manhattan</t>
  </si>
  <si>
    <t>Airy Ridgewood Brownstone</t>
  </si>
  <si>
    <t>UES Modern Style 1 Bedroom Near 2 Ave Subway Line</t>
  </si>
  <si>
    <t>GSG Inn - A totally private historic landmark inn</t>
  </si>
  <si>
    <t>Cozy townhouse with an amazing back yard</t>
  </si>
  <si>
    <t>Long Island City Living</t>
  </si>
  <si>
    <t>Cozy Brooklyn Oasis 2</t>
  </si>
  <si>
    <t>Luxury Williamsburg Loft. Two blocks from Subway!</t>
  </si>
  <si>
    <t>Stylish and Spacious with Convenient location</t>
  </si>
  <si>
    <t>Cozy bedroom in Crown Heights Duplex</t>
  </si>
  <si>
    <t>Private bedroom 10 min to LGA, 15 min to Manhattan</t>
  </si>
  <si>
    <t>Shareroom in Midtown Manhattan 1or2 beds Available</t>
  </si>
  <si>
    <t>Beautiful Brooklyn 1 bedroom apartment</t>
  </si>
  <si>
    <t>Modern 3BR/2Bath Home 10 mins From JFK</t>
  </si>
  <si>
    <t>Bright &amp; Inspiring Experience</t>
  </si>
  <si>
    <t>Cozy &amp; Inspiring Experience</t>
  </si>
  <si>
    <t>Sun-filled Boho Apartment in the Heart of Astoria</t>
  </si>
  <si>
    <t>Cozy Room in the heart of Bushwick</t>
  </si>
  <si>
    <t>Great shared house / Bushwick!</t>
  </si>
  <si>
    <t>Luxury Chelsea penthouse w private terrace &amp; view!</t>
  </si>
  <si>
    <t>Comfy Crash Pad - 25 mins to Manhattan</t>
  </si>
  <si>
    <t>Beautiful apartment in great Harlem neighborhood</t>
  </si>
  <si>
    <t>Room located in the heart of Williamsburg</t>
  </si>
  <si>
    <t>Charming 1875 Victorian</t>
  </si>
  <si>
    <t>Private Room In Manhattan!</t>
  </si>
  <si>
    <t>Bright Room with a Private Balcony in Williamsburg</t>
  </si>
  <si>
    <t>Urban Oasis in Sunnyside Gardens</t>
  </si>
  <si>
    <t>Garden 1-Bedroom Apartment in Greenpoint</t>
  </si>
  <si>
    <t>Chill modern garden apartment in Crown Heights</t>
  </si>
  <si>
    <t>Modern Whimsical Room</t>
  </si>
  <si>
    <t>UWS - Cozy, Artsy 1 Bedroom</t>
  </si>
  <si>
    <t>Entire Home for 8 Guests, Fully Equipped</t>
  </si>
  <si>
    <t>Studio Flat in Williamsburg  Ny  2/4 Guest</t>
  </si>
  <si>
    <t>Private cozy room in E. Flatbush</t>
  </si>
  <si>
    <t>Private 1BR w/ Full-sized Bed. Great Location!</t>
  </si>
  <si>
    <t>Convenient Private and Cozy Environment</t>
  </si>
  <si>
    <t>Tranquil Parkside Oasis</t>
  </si>
  <si>
    <t>Bohemian chic Brooklyn floor thru</t>
  </si>
  <si>
    <t>Garden Apartment in the Heart of Greenpoint</t>
  </si>
  <si>
    <t>East Village Penthouse - Private Bedroom</t>
  </si>
  <si>
    <t>Artful loft â˜… NYC â˜… Chelsea</t>
  </si>
  <si>
    <t>Slice of Heaven @ 811</t>
  </si>
  <si>
    <t>Private Bedroom with Private Entrance in Brooklyn.</t>
  </si>
  <si>
    <t>Great Home &amp; Host, next to #1 train</t>
  </si>
  <si>
    <t>LA COURONNE - Sophisticated Spacious 3 BDRM 2 BTHS</t>
  </si>
  <si>
    <t>é˜³å…‰ä¹‹å®¶</t>
  </si>
  <si>
    <t>Quiet &amp; Bright 1 Bedroom in Downtown Flushing</t>
  </si>
  <si>
    <t>Bushwick private 10 foot ceiling dwelling</t>
  </si>
  <si>
    <t>Clean, Comfy and Central Midtown Haven!</t>
  </si>
  <si>
    <t>Suite Too at Bryant Manor</t>
  </si>
  <si>
    <t>Luxurious sunny loft in the heart of Williamsburg</t>
  </si>
  <si>
    <t>Kingsize bedroom in Harlem brownstone</t>
  </si>
  <si>
    <t>Sleep on a Casper in the heart of Greenpoint</t>
  </si>
  <si>
    <t>Spacious 2-bedroom Apt in Heart of Greenpoint</t>
  </si>
  <si>
    <t>A Suite Stay</t>
  </si>
  <si>
    <t>house on the hill with free parking in NYC!</t>
  </si>
  <si>
    <t>Beautiful bedroom + private bathroom in Bed-Stuy</t>
  </si>
  <si>
    <t>Private basement studio in Greenpoint</t>
  </si>
  <si>
    <t>Bed-Stuy modern one bedroom plus private bathroom</t>
  </si>
  <si>
    <t>Sunny and Spacious 3 Bedroom near Central Park</t>
  </si>
  <si>
    <t>Beautiful bed bed room</t>
  </si>
  <si>
    <t>Designer Condo with Lofted Mezzanine</t>
  </si>
  <si>
    <t>East Harlem Pied A Terre</t>
  </si>
  <si>
    <t>Newly private room in best Co-Living</t>
  </si>
  <si>
    <t>Need a Beautiful place to stay?</t>
  </si>
  <si>
    <t>Luxury Williamsburg 2-Story Apartment w/ Patio</t>
  </si>
  <si>
    <t>Quiet and Sunny Williamsburg One Bedroom!</t>
  </si>
  <si>
    <t>Cozy Urban Retreat</t>
  </si>
  <si>
    <t>Huge Room in East Harlem on Madison Avenue</t>
  </si>
  <si>
    <t>Cozy private room, 10 mins away from Central Park!</t>
  </si>
  <si>
    <t>Entire Loft Style 1BR Apartment in Greenpoint</t>
  </si>
  <si>
    <t>Relaxing large middle room</t>
  </si>
  <si>
    <t>Humongous 10 feet ceiling room</t>
  </si>
  <si>
    <t>Cosy 2-Bedroom in Bubbly Part of Manhattan</t>
  </si>
  <si>
    <t>Bright and Sunny Room in Williamsburg</t>
  </si>
  <si>
    <t>Bed-Stuy modern private room near Williamsburg</t>
  </si>
  <si>
    <t>Cozy apartment near Central Park</t>
  </si>
  <si>
    <t>East Harlem Room(#2) on Madison Avenue</t>
  </si>
  <si>
    <t>Williamsburg 3-Bed Townhouse w/ Garden by L Train</t>
  </si>
  <si>
    <t>CLEAN, BRIGHT, and MODERN 3 bedroom  Brooklyn apt.</t>
  </si>
  <si>
    <t>Great apartment in the heart of Manhattan!</t>
  </si>
  <si>
    <t>Designer Tudor Townhouse with Chef's Kitchen!</t>
  </si>
  <si>
    <t>New Luxury Harlem Condo 2 bedrooms with Garden</t>
  </si>
  <si>
    <t>Spacious sunny one bedroom apartment with balcony</t>
  </si>
  <si>
    <t>Sunny Modern newly renovated 1BR apartment</t>
  </si>
  <si>
    <t>Prime Harlem Condo -Bright!- with Outdoor Space</t>
  </si>
  <si>
    <t>Tasteful, spacious and sunny place, gorgeous Manhattan views!</t>
  </si>
  <si>
    <t>Newly Renovated Gem | 1 Block to Subway | 2BD/2BA</t>
  </si>
  <si>
    <t>Harlem Luxury Condo !New! 2 Full Bedrooms Balcony</t>
  </si>
  <si>
    <t>Sunny Urban Jungle</t>
  </si>
  <si>
    <t>Spacious &amp; Private Harlem/Washington Heights Room</t>
  </si>
  <si>
    <t>Newly renovated 3 BEDROOM in Astoria woodside NY</t>
  </si>
  <si>
    <t>Sofa bed/pull out couch in Living Room</t>
  </si>
  <si>
    <t>Cozy room for one JFK, LGA &amp; subway to Manhattan</t>
  </si>
  <si>
    <t>PRIVATE GARDEN APARTMENT IN HISTORIC BROWNSTONE</t>
  </si>
  <si>
    <t>Cinema Studio on Duplex Apt.</t>
  </si>
  <si>
    <t>3-BR duplex in Bed-Stuy Brownstone</t>
  </si>
  <si>
    <t>Hell's Kitchen Apartment</t>
  </si>
  <si>
    <t>Private Room in Nice Apt. Close to Manhattan. WIFI</t>
  </si>
  <si>
    <t>â€¢COZY APARTMENT 5 MINS TO MANHATTANâ€¢</t>
  </si>
  <si>
    <t>Stylish &amp; Spacious 1BD in Central Harlem!</t>
  </si>
  <si>
    <t>Modern Room in Coliving/15min walk to Williamsburg</t>
  </si>
  <si>
    <t>Private Room B In Prime Location</t>
  </si>
  <si>
    <t>Private Room C In Prime Location</t>
  </si>
  <si>
    <t>Gorgeous Queen Luxury Bedroom near J subway</t>
  </si>
  <si>
    <t>Prime Upper East 2BR~Best Value</t>
  </si>
  <si>
    <t>2Br~Prime Upper east~Central park~10 Min</t>
  </si>
  <si>
    <t>Stuyvesant Heights Loft like Apartment.</t>
  </si>
  <si>
    <t>The real New York experience</t>
  </si>
  <si>
    <t>Private Room on Greene</t>
  </si>
  <si>
    <t>Private &amp; Cozy Harlem/Washington Heights Room</t>
  </si>
  <si>
    <t>Charming Garden Apartment in Brooklyn Brownstone</t>
  </si>
  <si>
    <t>Brownstone Garden Apartment</t>
  </si>
  <si>
    <t>Private room in Brooklyn 3 blocks from subway.</t>
  </si>
  <si>
    <t>A Lovely 1 Bedroom Apartment Near Transportation !</t>
  </si>
  <si>
    <t>Newly Furnished 2BR~Prime UES~CPark~subway2 blocks</t>
  </si>
  <si>
    <t>Cozy room 4 one JFK, LGA &amp; subway to Manhattan</t>
  </si>
  <si>
    <t>Private room for 4 JFK, LGA, Subway to Manhattan</t>
  </si>
  <si>
    <t>Upper West Side Garden apartment</t>
  </si>
  <si>
    <t>KING ROOM IN 1500 SQFT WBRG BALLROOM LOFT</t>
  </si>
  <si>
    <t>Time Square cozy room to dream big</t>
  </si>
  <si>
    <t>Brooklyn Chill Space One Bedroom</t>
  </si>
  <si>
    <t>Private Cozy Rustic Escape in Williamsburg</t>
  </si>
  <si>
    <t>Peaceful Garden Apartment in Architect's Townhouse</t>
  </si>
  <si>
    <t>Spacious Bright Top Floor Apt w/ Balcony in LIC 2</t>
  </si>
  <si>
    <t>Huge Clean Room in Trendy Bushwick</t>
  </si>
  <si>
    <t>Premier Garden Suite near Columbia University</t>
  </si>
  <si>
    <t>Harlem Hideaway</t>
  </si>
  <si>
    <t>Splendid on The Park</t>
  </si>
  <si>
    <t>â€¢COZY APARTMENT IN BEDFORD AREA, 5 MINS MANHATTANâ€¢</t>
  </si>
  <si>
    <t>Renovated 1 bedroom in Bedstuy Brooklyn brownstone</t>
  </si>
  <si>
    <t>Beautiful Oasis in Brooklyn</t>
  </si>
  <si>
    <t>Bright 3 Bedroom, Garden, 2 Full Bathrooms</t>
  </si>
  <si>
    <t>*NEW*6 BED BROOKLYN DUPLX,15 MIN TRAIN RIDE 2 CITY</t>
  </si>
  <si>
    <t>61st east room C manhattan private</t>
  </si>
  <si>
    <t>Just Minutes From Manhattan</t>
  </si>
  <si>
    <t>Pleasant &amp; Low-priced place  in Manhattan</t>
  </si>
  <si>
    <t>Historical home N.shore Staten Isl. nr FREE ferry.</t>
  </si>
  <si>
    <t>AMAZING Greenpoint/Williamsburg PRIVATE Room</t>
  </si>
  <si>
    <t>Private Room for 2</t>
  </si>
  <si>
    <t>FULL VIEW NYC Room in Williamsburg &amp; Giant Terrace</t>
  </si>
  <si>
    <t>Cozy 4 bedroom duplex in NYC borough of Brooklyn</t>
  </si>
  <si>
    <t>Victorian Artist Loft</t>
  </si>
  <si>
    <t>Central Park Cozy Home</t>
  </si>
  <si>
    <t>Beautifully Renovated Brownstone Apt! #10264</t>
  </si>
  <si>
    <t>Private Studio</t>
  </si>
  <si>
    <t>Cozy, Humble and private</t>
  </si>
  <si>
    <t>The Explorer's Lounge in Bushwick</t>
  </si>
  <si>
    <t>Chic and spacious 2 bedroom 19 min to Penn Station</t>
  </si>
  <si>
    <t>Great Private &amp; Cozy bedroom in Crown Heights</t>
  </si>
  <si>
    <t>Astoria very close to Manhattan private bedroom</t>
  </si>
  <si>
    <t>Beautiful Private Bedroom for rent  Crown Heights</t>
  </si>
  <si>
    <t>Private Room w/premium  Mattress Near Subway &amp; Gym</t>
  </si>
  <si>
    <t>@Ferry,2Bedroom/4bed.Private,Renovated/Stylish...</t>
  </si>
  <si>
    <t>Stylish home in Queens</t>
  </si>
  <si>
    <t>Peaceful Private Luxe Bushwick Space</t>
  </si>
  <si>
    <t>A Taste of Historic Bedstuy - 20 mins to City!</t>
  </si>
  <si>
    <t>LIC 1 Bedroom 10 min to Times Sq -1 stop to NYC</t>
  </si>
  <si>
    <t>Large 1 bdr apartment. 20 mins to Times square</t>
  </si>
  <si>
    <t>A ROOM DESIGNED JUST FOR YOU</t>
  </si>
  <si>
    <t>HUGE One Bedroom East Village!</t>
  </si>
  <si>
    <t>Huge Bright Spacious apartment to Share</t>
  </si>
  <si>
    <t>Clean, Large 2 Bedroom Duplex Apartment w/ Patio</t>
  </si>
  <si>
    <t>Amazing Private Room @Madison Square Garden</t>
  </si>
  <si>
    <t>Luxury Chelsea apt. walking distance to everything</t>
  </si>
  <si>
    <t>Madinina</t>
  </si>
  <si>
    <t>Cosy, Colorful, Great Bedford Stuyvesant Location</t>
  </si>
  <si>
    <t>Metropolitan Brooklyn Oasis in Heart of Bed Stuy</t>
  </si>
  <si>
    <t>(AC) 4 ppl - 2 Rooms 1 private and 1 sharing bath</t>
  </si>
  <si>
    <t>Private room in colorful Brooklyn neighborhood</t>
  </si>
  <si>
    <t>Bright and Beautiful Artistsâ€™ Haven</t>
  </si>
  <si>
    <t>Sunny park-view room in Harlem brownstone</t>
  </si>
  <si>
    <t>room 3 Manhattan private room</t>
  </si>
  <si>
    <t>room 2 Manhattan private room</t>
  </si>
  <si>
    <t>Crown Heights Hideaway</t>
  </si>
  <si>
    <t>Private Floorâ€”Full Private Bathâ€”3 Min to Subway!</t>
  </si>
  <si>
    <t>Beautiful 2-br Apt in the Heart of Williamsburg</t>
  </si>
  <si>
    <t>Spacious &amp; Quiet 1 Br Upper West Side, close to CP</t>
  </si>
  <si>
    <t>Charming, Spacious Apartment on theUpper East Side</t>
  </si>
  <si>
    <t>MODERN AND BEAUTIFUL  BROOKLYN</t>
  </si>
  <si>
    <t>XL Private Room in a Magnificent Penthouse NYC1</t>
  </si>
  <si>
    <t>Private Room A In Prime Location</t>
  </si>
  <si>
    <t>Three Bedroom Duplex apart. Clean, Modern Apt. 41</t>
  </si>
  <si>
    <t>Centrally Located Comfy 2BR Midtown Apartment</t>
  </si>
  <si>
    <t>Cosy one-bedroom nest in the heart of Williamsburg</t>
  </si>
  <si>
    <t>.Melinda's Place</t>
  </si>
  <si>
    <t>Main st APT w PRIVATE Bath, bedroom, living room.</t>
  </si>
  <si>
    <t>Cozy Midtown Studio</t>
  </si>
  <si>
    <t>Delightful condo</t>
  </si>
  <si>
    <t>Luxury Meets Classic Brownstone w/ Outdoor Space!</t>
  </si>
  <si>
    <t>Newly renovated 3 Bed 2.5 bath Full amenities</t>
  </si>
  <si>
    <t>CHIC &amp; LARGE private bedroom in fancy neighborhood</t>
  </si>
  <si>
    <t>Huge Brooklyn Room in Bushwick - 2</t>
  </si>
  <si>
    <t>Modern sun-filled 1 bed oasis- Graham Ave L train</t>
  </si>
  <si>
    <t>Peaceful Home in Brooklyn Close to Manhattan</t>
  </si>
  <si>
    <t>Brick Brownstone Apartment, Perfect for Families</t>
  </si>
  <si>
    <t>Gem in the East Village</t>
  </si>
  <si>
    <t>Stylish Modern Garden Bedroom w/ensuite bathroom</t>
  </si>
  <si>
    <t>Stylish Modern Master Bedroom w/ensuite bathroom</t>
  </si>
  <si>
    <t>Modern, Sunny 3 Bdrm 2 Ba w/ Huge Backyard</t>
  </si>
  <si>
    <t>1min from the station K size bed 20min toManhattan</t>
  </si>
  <si>
    <t>Bright Room with Qsize bed 20min to dt Manhattan</t>
  </si>
  <si>
    <t>Nice Room for ONE (1) Person</t>
  </si>
  <si>
    <t>Quiet &amp; Convenient in heart of midtown</t>
  </si>
  <si>
    <t>Private bedroom in Astoria</t>
  </si>
  <si>
    <t>Spacious 2 level home for Groups sleeps upto 12</t>
  </si>
  <si>
    <t>Large Sunny Clinton Hill/Bedstuy bedroom</t>
  </si>
  <si>
    <t>Cozy &amp; Comfortable Modern Apartment</t>
  </si>
  <si>
    <t>(B) Room for 2 - sharing bath</t>
  </si>
  <si>
    <t>Contemporary Home Away from Home, Entire house</t>
  </si>
  <si>
    <t>Peaceful room in popular prime Bushwick street art</t>
  </si>
  <si>
    <t>1 BR Flat in Williamsburg (3 blocks from  Bedford)</t>
  </si>
  <si>
    <t>Central Park - Room for 2 to 4</t>
  </si>
  <si>
    <t>Cosy private room in Manhattan!!!</t>
  </si>
  <si>
    <t>2 bedrooms flat near Central Park</t>
  </si>
  <si>
    <t>Sunny Williamsburg Apt (1 month min stay)</t>
  </si>
  <si>
    <t>Trendy Bushwick Place (in Brooklyn)</t>
  </si>
  <si>
    <t>Inspiring &amp; Tranquil Experience</t>
  </si>
  <si>
    <t>Enormous 10 foot ceiling Bushwick room</t>
  </si>
  <si>
    <t>Modern Townhouse Apartment in Brooklyn</t>
  </si>
  <si>
    <t>Two bedroom apartment in Brooklyn/Bed Stuy</t>
  </si>
  <si>
    <t>Gorgeous Brooklyn Brownstone</t>
  </si>
  <si>
    <t>3 Bed + 2 Bath Trendy Upper East Apartment</t>
  </si>
  <si>
    <t>Bushwick Awesome Apartment</t>
  </si>
  <si>
    <t>Brooklyn Designer Home!!!</t>
  </si>
  <si>
    <t>NYC Couch Crashers, Travelers, Tourists &amp; Nomads</t>
  </si>
  <si>
    <t>Family-friendly apartment in Harlem MANHATTAN</t>
  </si>
  <si>
    <t>Cozy room on the UES</t>
  </si>
  <si>
    <t>luxury 2 bedrom, 1 bath, 1 living room top FL view</t>
  </si>
  <si>
    <t>Sunny Bushwick Bedroom</t>
  </si>
  <si>
    <t>Gay friendly in NYC</t>
  </si>
  <si>
    <t>Beautiful 3 bed 2 bath blocks fr subway in Astoria</t>
  </si>
  <si>
    <t>2 bedroom tourist heaven with outdoor space.</t>
  </si>
  <si>
    <t>Great Home&amp;Host, next to 1 train</t>
  </si>
  <si>
    <t>Heart of Astoria 3 bedrooms apt</t>
  </si>
  <si>
    <t>Private Apartment steps from Central Park</t>
  </si>
  <si>
    <t>Shared male room with bunk beds for rent for MALE</t>
  </si>
  <si>
    <t>2-bdrm Luxury Condo in Midtown</t>
  </si>
  <si>
    <t>The Turquoise Room</t>
  </si>
  <si>
    <t>Bright cozy room near Subway (M, J, Z, G trains)</t>
  </si>
  <si>
    <t>Entire Apartment in super convenient location</t>
  </si>
  <si>
    <t>Brooklyn's Best Kept Secret</t>
  </si>
  <si>
    <t>2 Bedroom Apt Newly renovated-10 Min to Times SQ.</t>
  </si>
  <si>
    <t>Luxurious Brooklyn Getaway - Two Bedroom Apartment</t>
  </si>
  <si>
    <t>Spacious,sunny, artistic loft by the L train</t>
  </si>
  <si>
    <t>Charming &amp; inviting Brooklyn Brownstone apartment</t>
  </si>
  <si>
    <t>Astoria Prime</t>
  </si>
  <si>
    <t>First floor #6</t>
  </si>
  <si>
    <t>Zen Private Bedroom ~Hamilton Heights, NY</t>
  </si>
  <si>
    <t>Snug &amp; Cozy 1 Bedroom -Hamilton Heights, NY</t>
  </si>
  <si>
    <t>Suite Dante-15 min Central Park+free street park</t>
  </si>
  <si>
    <t>The Sunset Affair</t>
  </si>
  <si>
    <t>Spacious getaway room in the heart of Bushwick</t>
  </si>
  <si>
    <t>A lovely taste of Brooklyn with this small bedroom</t>
  </si>
  <si>
    <t>Private Sunny Apt In Beautiful Brooklyn Brownstone</t>
  </si>
  <si>
    <t>Clean an comfortable apartment</t>
  </si>
  <si>
    <t>BEST LOCATION IN NY</t>
  </si>
  <si>
    <t>Beautiful room</t>
  </si>
  <si>
    <t>The Most Delicious Airbnb Ever</t>
  </si>
  <si>
    <t>Quiet, Sunny Bedroom in Lefferts Gardens</t>
  </si>
  <si>
    <t>Bushwick Room w Private Bath, 1 Block to Subway</t>
  </si>
  <si>
    <t>Entire apt in Manhattan. 15 mins to Times Square!</t>
  </si>
  <si>
    <t>Bright room in sunny Prime Williamsburg pad.</t>
  </si>
  <si>
    <t>Upper East Side Cozy Room!!!</t>
  </si>
  <si>
    <t>Huge, bright 1 bed w/ priv yard in Crown Heights!</t>
  </si>
  <si>
    <t>BedSTUY SupperCLUB</t>
  </si>
  <si>
    <t>Beautiful sunny BR in fully renovated apartment !!</t>
  </si>
  <si>
    <t>Experience Brownstone Living in Brooklyn!</t>
  </si>
  <si>
    <t>Brooklyn Stay Inn TH</t>
  </si>
  <si>
    <t>Cozy Art Private Bedroom-Hamilton Heights, NY</t>
  </si>
  <si>
    <t>Tranquil private bedroom, Hamilton Heights, NY</t>
  </si>
  <si>
    <t>Woody's Larger Bedroom</t>
  </si>
  <si>
    <t>Cozy Private Room in Flushing æ³•æ‹‰ç››ä¸­å¿ƒå–®äººæˆ¿é—´</t>
  </si>
  <si>
    <t>Huge, Clean Brooklyn Room with lots of light</t>
  </si>
  <si>
    <t>Beautiful East Village Room Open For You!</t>
  </si>
  <si>
    <t>Two room suite 1min from subway 20min to Manhattan</t>
  </si>
  <si>
    <t>Large Gorgeous BR in Artist Loft - BEST Location!!</t>
  </si>
  <si>
    <t>Comfy Private Room</t>
  </si>
  <si>
    <t>Cozy Private Room in Downtown Flushingæ³•æ‹‰ç››ä¸­å¿ƒç§äººæˆ¿é—´</t>
  </si>
  <si>
    <t>Sunny Bedroom with Private Bathroom/æ³•æ‹‰ç››ä¸­å¿ƒç§äººæˆ¿é–“ç¨ç«‹è¡›æµ´</t>
  </si>
  <si>
    <t>Sweet Spot In Manhattan NYC!</t>
  </si>
  <si>
    <t>Spacious home next to JFK airport</t>
  </si>
  <si>
    <t>Astoria Centeral Location</t>
  </si>
  <si>
    <t>Fully renovated Studio.Beautiful  and comfortable.</t>
  </si>
  <si>
    <t>Private Loft Apartment</t>
  </si>
  <si>
    <t>Large and bright room 15 min away from Manhattan</t>
  </si>
  <si>
    <t>Stunning Rare Garden Family Home w/Loft! #10303</t>
  </si>
  <si>
    <t>SUITE- PRIVATE 1/2 BATH, 4 BEDS IN WILLIAMSBURG!!</t>
  </si>
  <si>
    <t>Trendy Williamsburg! 1 block to subway (L).</t>
  </si>
  <si>
    <t>SUNNY ROOM IN WILLIAMSBURG - 1 BLOCK TO METRO!!</t>
  </si>
  <si>
    <t>Relaxing place for recharge energy</t>
  </si>
  <si>
    <t>Quiet and Sunny room in the best part of Brooklyn</t>
  </si>
  <si>
    <t>Modern &amp; Spacious Apartment in Central Harlem</t>
  </si>
  <si>
    <t>Private Bedroom NYC 10 mins to Williamsburg</t>
  </si>
  <si>
    <t>Chic one Bedroom apartment NYC</t>
  </si>
  <si>
    <t>Private basement suite on Striver's Row, Harlem</t>
  </si>
  <si>
    <t>Chic &amp; Cozy Brooklyn Apartment</t>
  </si>
  <si>
    <t>Inexpensive Private Room with NYC / SIUH Access #2</t>
  </si>
  <si>
    <t>Large Private Room in a Magnificent Penthouse NYC2</t>
  </si>
  <si>
    <t>Affordable Modern/Luxury 2 Bedroom Apt</t>
  </si>
  <si>
    <t>Comfy Room with Private Insuite Bathroom</t>
  </si>
  <si>
    <t>Clean and Comfortable Place to Rest in NYC!</t>
  </si>
  <si>
    <t>Private Room with En-Suite in Brooklyn Brownstone</t>
  </si>
  <si>
    <t>Sunny, Modern and Trendy Getaway Spot</t>
  </si>
  <si>
    <t>Inexpensive Private Room with NYC / SIUH Access #1</t>
  </si>
  <si>
    <t>Wild West Retreat in The Heart of Brooklyn</t>
  </si>
  <si>
    <t>Brooklyn, New York</t>
  </si>
  <si>
    <t>3 bedrooms 2 baths Brooklyn Home 15m to Manhattan!</t>
  </si>
  <si>
    <t>STUDIO.STYLE.BEDROOM+PRIVATE.BATHROOM+TOP.LOCATION</t>
  </si>
  <si>
    <t>Bushwick Brownstone Penthouse</t>
  </si>
  <si>
    <t>Cozy Ridgewood Apartment</t>
  </si>
  <si>
    <t>Stylish &amp; Tranquil East Village Three Bedroom</t>
  </si>
  <si>
    <t>NYC HUB HOME: Train @ 900ft; midtown 30min!</t>
  </si>
  <si>
    <t>Cozy two bedroom apartment in the Upper East Side</t>
  </si>
  <si>
    <t>Full apartment in Harlem</t>
  </si>
  <si>
    <t>Dekalb Ave. #1L</t>
  </si>
  <si>
    <t>Sunny apartment</t>
  </si>
  <si>
    <t>HiÃ©roglyphe</t>
  </si>
  <si>
    <t>Large Private Room With Three Windows</t>
  </si>
  <si>
    <t>2 BEDROOM APT-walk to CENTRAL PARK and restaurants</t>
  </si>
  <si>
    <t>Stunning, oversized 2 Bed, 2 Bath in Prime Wburg</t>
  </si>
  <si>
    <t>Great House for Large Groups; Close to Manhattan</t>
  </si>
  <si>
    <t>æ–°ä¸€å¤„å®¢å±…(New place 1)</t>
  </si>
  <si>
    <t>Inexpensive Private Rm w/ NYC/SIUH/RUMC Access 3</t>
  </si>
  <si>
    <t>Large 1 bedroom and private bath in Astoria</t>
  </si>
  <si>
    <t>Charming 2 Bedroom Private Apartment in Greenpoint</t>
  </si>
  <si>
    <t>Thomas's creek</t>
  </si>
  <si>
    <t>Bright renovated apartment, quiet Bushwick block!</t>
  </si>
  <si>
    <t>Private Room in peaceful town</t>
  </si>
  <si>
    <t>Mauriceâ€™s Penthouse</t>
  </si>
  <si>
    <t>Cute &amp; Cozy Studio in Chelsea!</t>
  </si>
  <si>
    <t>**FULL FLOOR - 3 BEDRMS, Times Sq/Restaurant Row**</t>
  </si>
  <si>
    <t>sunshine</t>
  </si>
  <si>
    <t>Paradise Garden, Spa, Steam &amp; Massage Table #10299</t>
  </si>
  <si>
    <t>Cozy Convenient 2-Bed GARDEN APT w/Central Heat/AC</t>
  </si>
  <si>
    <t>5min to Subwayâ˜…20min to Manhattanâ˜…Large Bklyn Apt!</t>
  </si>
  <si>
    <t>Airy, art-filled home in bohemian East Village</t>
  </si>
  <si>
    <t>Mia Suite East Village-free Street Parking+wifi</t>
  </si>
  <si>
    <t>New unit Amazing apartment on 5th  ave 3 bdr #4</t>
  </si>
  <si>
    <t>Sugar Hill Duplex Apartment</t>
  </si>
  <si>
    <t>Amazing Studio in Times Square</t>
  </si>
  <si>
    <t>Comfy one bedroom with backyard</t>
  </si>
  <si>
    <t>Private Bedroom in UES New York shared apartment.</t>
  </si>
  <si>
    <t>Charming Brooklyn apartment with Garden Access</t>
  </si>
  <si>
    <t>Quiet &amp; cozy 1 BR/balcony - Graham L in WBURG</t>
  </si>
  <si>
    <t>Brooklyn Cultural Chateau: Sunny Private Room</t>
  </si>
  <si>
    <t>Beautiful, spacious loft in Clinton Hill</t>
  </si>
  <si>
    <t>Gorgeous, charming upper east side one bedroom</t>
  </si>
  <si>
    <t>Very Quiet 'nd Safe, overlooking backyard gardens</t>
  </si>
  <si>
    <t>UPPER WEST SIDE: Renovated 2 FLOOR - 2 BED &amp; BATH</t>
  </si>
  <si>
    <t>Jades place</t>
  </si>
  <si>
    <t>Luxury One Bdrm Condo @TimeSquare</t>
  </si>
  <si>
    <t>Garden Duplex close to Central Park</t>
  </si>
  <si>
    <t>Private Room near Central Park</t>
  </si>
  <si>
    <t>Townhouse Apartment steps away from Central Park</t>
  </si>
  <si>
    <t>1BR  Breathtaking view w/Private Roof Top Bushwick</t>
  </si>
  <si>
    <t>String lights home 1 min to subway</t>
  </si>
  <si>
    <t>1 1/2 bedroom totally private  exclusive Apt. #4</t>
  </si>
  <si>
    <t>Cozy room 5 to 7 minutes from JFK airport.</t>
  </si>
  <si>
    <t>Beautiful, Spacious &amp; Comfortable Room</t>
  </si>
  <si>
    <t>HEAVENLY  PLACE</t>
  </si>
  <si>
    <t>Quiet Williamsburg Studio, Private Bath &amp; Entrance</t>
  </si>
  <si>
    <t>Great Williamsburg Spot</t>
  </si>
  <si>
    <t>1BRD Greenpoint BK! Nightlife, parks, shops, food</t>
  </si>
  <si>
    <t>Workspace Room 3</t>
  </si>
  <si>
    <t>Tourist spot</t>
  </si>
  <si>
    <t>Beautiful Room for 2 in Manhattan</t>
  </si>
  <si>
    <t>Style, Comfort &amp; Convenience in NYC getaway</t>
  </si>
  <si>
    <t>Spacious room in prime Willyb! Steps 2 Bedford L</t>
  </si>
  <si>
    <t>3 bedroom Tourist's heaven 2nd floor</t>
  </si>
  <si>
    <t>Beautiful room in Ridgewood</t>
  </si>
  <si>
    <t>Private Garden. Trendy Williamsburg location!</t>
  </si>
  <si>
    <t>2000sqf Modern Loft style Townhouse Williamsburg</t>
  </si>
  <si>
    <t>Williamsburg Luxury Artist Loft With All Amenities</t>
  </si>
  <si>
    <t>Comfortable Flatbush Bedroom &amp; Living Room (Rm# 3)</t>
  </si>
  <si>
    <t>Private room right next to Central Park!!</t>
  </si>
  <si>
    <t>Mid Century Modern Williamsburg Condo</t>
  </si>
  <si>
    <t>Upper West Side private room by Central Park</t>
  </si>
  <si>
    <t>Room at walking distance from Central Park!</t>
  </si>
  <si>
    <t>Converted Knitting Factory LOFT in N. Williamsburg</t>
  </si>
  <si>
    <t>Brooklyn Bedstuy Beauty</t>
  </si>
  <si>
    <t>UpperWestSide/2B1BA/SHORT-TERM/FURNISHED</t>
  </si>
  <si>
    <t>Beautifully Renovated 3BD/2BA â˜† 1 Block to Subway</t>
  </si>
  <si>
    <t>Lovely Room in the Heart of Manhattan</t>
  </si>
  <si>
    <t>Simple &amp; Convenient Manhattan Room</t>
  </si>
  <si>
    <t>Big private room in Sunnyside NYC 7 min Subway</t>
  </si>
  <si>
    <t>Great private room in NYC 20 min to Manhattan</t>
  </si>
  <si>
    <t>Spacious Private Room Near A C train in Brooklyn</t>
  </si>
  <si>
    <t>Explorer's Apartment</t>
  </si>
  <si>
    <t>A Contemporary Homelike Stay in the Best of BK</t>
  </si>
  <si>
    <t>Cosy soulful studio in the Upper West Side</t>
  </si>
  <si>
    <t>Cozy Room Great Price in Bushwick Bklyn! (Suite 4)</t>
  </si>
  <si>
    <t>1 bdrm apt / Prime Wburg / steps 2 Bedford L</t>
  </si>
  <si>
    <t>Dreamy room in Avenida Siempre Verde - Bushwick</t>
  </si>
  <si>
    <t>Awesome Central Park Room. Cozy Manhattan Space.</t>
  </si>
  <si>
    <t>Cozy Room Great Price in Bushwick, Bklyn!(Suite 3)</t>
  </si>
  <si>
    <t>BEST DEAL in NYC - Cute and Cozy Room Times Square</t>
  </si>
  <si>
    <t>BEST LOCATION - Lovely room by Times Square!!!</t>
  </si>
  <si>
    <t>NYC HUB Master Bedroom: Train @900ft</t>
  </si>
  <si>
    <t>Deluxe East Village Flat: 2 Bed - 2 Bath</t>
  </si>
  <si>
    <t>Cozy Room Great Price Bushwick Brooklyn (Suite 1)</t>
  </si>
  <si>
    <t>Light &amp; Airy home 1 minute to subway</t>
  </si>
  <si>
    <t>Lovely one bedroom apartment in Wiliamsburg</t>
  </si>
  <si>
    <t>Bright, spacious one bedroom in Brooklyn</t>
  </si>
  <si>
    <t>Your perfect space to all New York has to offer!</t>
  </si>
  <si>
    <t>Private Bedroom in Open Williamsburg Loft</t>
  </si>
  <si>
    <t>Verona TwentyOne - PHOEBE'S PLACE</t>
  </si>
  <si>
    <t>Beautiful Historic Harlem Townhouse</t>
  </si>
  <si>
    <t>Verona TwentyOne - RODFRED COMFORT</t>
  </si>
  <si>
    <t>Sunlit Private Room One Block off Subway (3 &amp; 4)</t>
  </si>
  <si>
    <t>Sunny room in Avenida Siempre Verde - Bushwick</t>
  </si>
  <si>
    <t>Cool Private Room in Dreamy Bedstuy Apartment</t>
  </si>
  <si>
    <t>Jades Place</t>
  </si>
  <si>
    <t>Nice &amp; Spacious Manhattan Room Near the Station</t>
  </si>
  <si>
    <t>NYC HUB GuestRoom: Train @ 900ft; midtown 30min!</t>
  </si>
  <si>
    <t>Great Townhome!! 1 Stop from Manhattan! Sleeps 6</t>
  </si>
  <si>
    <t>Bedstuy Brooklyn home with a view!!!</t>
  </si>
  <si>
    <t>Cozy Garden Suite on Prime Bed-Stuy Block</t>
  </si>
  <si>
    <t>Another comfy Bushwick</t>
  </si>
  <si>
    <t>15 Mins to Rockefeller Center!</t>
  </si>
  <si>
    <t>Luxurious Deluxe King Room St. Regis Manhattan</t>
  </si>
  <si>
    <t>Spacious Private Brooklyn Room w/ Backyard Access</t>
  </si>
  <si>
    <t>Spacious and Bright Williamsburg Loft</t>
  </si>
  <si>
    <t>Suite Monroe</t>
  </si>
  <si>
    <t>Modern light and bright townhouse in Brooklyn.</t>
  </si>
  <si>
    <t>Cozy room/creative space in modern bed stuy home.</t>
  </si>
  <si>
    <t>FURNISHED 2BR 1BA BY CENTRAL PARK!!</t>
  </si>
  <si>
    <t>Perfect Pied-Ã -Terre</t>
  </si>
  <si>
    <t>â™¥â™¥â™¥ Entire House with Backyard &amp; Superfast WiFiâ™¥â™¥â™¥</t>
  </si>
  <si>
    <t>Organic Bohemian Pad in Brooklyn</t>
  </si>
  <si>
    <t>Cozy, sunny oasis in the heart of Crown Heights</t>
  </si>
  <si>
    <t>Comfortable one bedroom apartment</t>
  </si>
  <si>
    <t>Cute Room. Manhattan. 20 min train to Time Square!</t>
  </si>
  <si>
    <t>Master bedroom. 20 min. train to Time Square!</t>
  </si>
  <si>
    <t>Tempting Loft in Lovely Neighborhood</t>
  </si>
  <si>
    <t>Private cozy Room near Central Park &amp; Museum Mile</t>
  </si>
  <si>
    <t>SuperHost 1 block to  Times Square NYC City Center</t>
  </si>
  <si>
    <t>Magic Waters - Brooklyn Refuge</t>
  </si>
  <si>
    <t>Sunny Room in Brooklyn 2</t>
  </si>
  <si>
    <t>Prime Location! The Mid/Upper East side Grey Room</t>
  </si>
  <si>
    <t>Beautiful, Modern &amp; Bright Apt in the East Village</t>
  </si>
  <si>
    <t>179st Hub Master Bedroom w/ balcony</t>
  </si>
  <si>
    <t>2 Stops from Manhattan in Trendy LIC</t>
  </si>
  <si>
    <t>== Modern, A/C, Easy Check-in / Book Instantly ==</t>
  </si>
  <si>
    <t>Luxury East Village Penthouse With Private Deck</t>
  </si>
  <si>
    <t>2 Bedroom in 1897 Landmarked house</t>
  </si>
  <si>
    <t>Prime Bushwick - 10 min to city - Superhost</t>
  </si>
  <si>
    <t>PERFECTLY LOCATED PRIVATE APARTMENT - AFFORDABLE</t>
  </si>
  <si>
    <t>Close to everywhere in NY!! Cerca de todo en NY!!</t>
  </si>
  <si>
    <t>Extra Large appartment in the heart of Manhattan</t>
  </si>
  <si>
    <t>2  PRIVATE  ROOMS IN A  SPACIOUS APPARTEMENT</t>
  </si>
  <si>
    <t>Cozy Room Great Price in Bushwick Bklyn! (Suite 2)</t>
  </si>
  <si>
    <t>Harlem Bliss</t>
  </si>
  <si>
    <t>Modern Bedroom in Townhouse. Close to subway.</t>
  </si>
  <si>
    <t>Private apartment, complimentary parking included.</t>
  </si>
  <si>
    <t>Cozy apartment in Astoria / Long Island City</t>
  </si>
  <si>
    <t>Sunny Top Floor Victorian</t>
  </si>
  <si>
    <t>New Amazing Modern Apartment w/ Backyard</t>
  </si>
  <si>
    <t>The Unique Home in New York City</t>
  </si>
  <si>
    <t>Bushwick Proper - king master bed private bathroom</t>
  </si>
  <si>
    <t>Simplistic &amp; Modern Apartment In Brooklyn</t>
  </si>
  <si>
    <t>Large/Cozy Two Bedroom In Bedford Stuyvesant</t>
  </si>
  <si>
    <t>Clean cozy room in Manhattan. 5 min to 135 St</t>
  </si>
  <si>
    <t>Charming Room with 2 Beds+ Laundry in Williamsburg</t>
  </si>
  <si>
    <t>Dazzling Room with 2 Beds+ Laundry in Williamsburg</t>
  </si>
  <si>
    <t>Staten Island Garden Apartment Near Ferry</t>
  </si>
  <si>
    <t>NYC X/L Bedroom/Private Bathroom. Long term</t>
  </si>
  <si>
    <t>Cozy Williamsburg room</t>
  </si>
  <si>
    <t>Beautiful Bedroom &amp; Bathroom in Brooklyn Oasis</t>
  </si>
  <si>
    <t>Charming room in Chelsea</t>
  </si>
  <si>
    <t>3 BEDS -ROOM IN CONVERTED FACTORY LOFT -NEAR METRO</t>
  </si>
  <si>
    <t>2 BEDS -YOUR ROOM IN CONVERTED FACTORY -NEAR METRO</t>
  </si>
  <si>
    <t>2 BEDS - INCREDIBLE LOCATION - 1 STOP TO MANHATTAN</t>
  </si>
  <si>
    <t>Queen Bed 2 guests UWS Manhattan</t>
  </si>
  <si>
    <t>Multicultural House</t>
  </si>
  <si>
    <t>Modern Renovated Sunny~Near Subways &amp; Central Park</t>
  </si>
  <si>
    <t>Spacious loft-style room in Upper East Side</t>
  </si>
  <si>
    <t>Chez Jesse Vacation Spot - Manhattan Loft</t>
  </si>
  <si>
    <t>Cozy Master bedroom/private bath.</t>
  </si>
  <si>
    <t>Heart of Bushwick 2 minutes to the L train</t>
  </si>
  <si>
    <t>Chelsea Proper</t>
  </si>
  <si>
    <t>Sunny One bedroom in the heart of the East Village</t>
  </si>
  <si>
    <t>**Newly Listed 2-bedroom gem with private entrance</t>
  </si>
  <si>
    <t>Furnished and Finished Basement Entire Place SAFE</t>
  </si>
  <si>
    <t>Cozy bedroom in Harlem</t>
  </si>
  <si>
    <t>Beautiful Crown Heights Studio apartment</t>
  </si>
  <si>
    <t>QUEEN BED 1 NEAR 3 METROS IN WILLIAMSBURG</t>
  </si>
  <si>
    <t>Charming and Spacious BK Loft 15 mins to Manhattan</t>
  </si>
  <si>
    <t>3BR/2.5BTH Modern Brownstone Duplex w Terrace</t>
  </si>
  <si>
    <t>Mid-century modern garden oasis</t>
  </si>
  <si>
    <t>Mint room w/attached bath in center of Flushing</t>
  </si>
  <si>
    <t>The converted one bedroom turned into a suite.</t>
  </si>
  <si>
    <t>Cozy NYC Retreat</t>
  </si>
  <si>
    <t>1BR trendy Bushwick apt &amp; minutes from Manhattan!</t>
  </si>
  <si>
    <t>Cute room,  45min Manhattan,  20 LGA, 20 JFK 2Peop</t>
  </si>
  <si>
    <t>Cozy room w/attached bath in center of Flushing</t>
  </si>
  <si>
    <t>Spacious paradise all by urself DT Flushing Mainst</t>
  </si>
  <si>
    <t>Modern room with great light, privacy nr J train</t>
  </si>
  <si>
    <t>Luxurious Modern Queen Bedroom in Brand New Apt</t>
  </si>
  <si>
    <t>Central Park High Floor Luxury One bedroom</t>
  </si>
  <si>
    <t>*Cozy Room in Manhattan with Private Living Room*</t>
  </si>
  <si>
    <t>Bright and Modern Luxury Master Room</t>
  </si>
  <si>
    <t>Aesthetically Designed Modern Private Room</t>
  </si>
  <si>
    <t>Spacious, Bright Harlem Treetop Duplex</t>
  </si>
  <si>
    <t>Bright &amp; modern one bed in heart of Williamsburg!</t>
  </si>
  <si>
    <t>Private room with king sized bed in Brooklyn.</t>
  </si>
  <si>
    <t>Staten Island Apartment</t>
  </si>
  <si>
    <t>Luxury in classic brownstone. Oversized 1 bedroom.</t>
  </si>
  <si>
    <t>Spectacular East Village Loft</t>
  </si>
  <si>
    <t>New york Lovely Guest Room.</t>
  </si>
  <si>
    <t>Lovely Manhattan Room near GCT / Central Park</t>
  </si>
  <si>
    <t>Great two Bedroom Apartment - 20 mins from NYC.</t>
  </si>
  <si>
    <t>Cozy 1 bedroom apartment in trendy Bushwick.</t>
  </si>
  <si>
    <t>Luxurious Hellâ€™s Kitchen Famous Vibrant NYC!</t>
  </si>
  <si>
    <t>Sweet room w/attached bath in center of Flushing.</t>
  </si>
  <si>
    <t>Grand Suite in Historic Brownstone</t>
  </si>
  <si>
    <t>4Js Home4You</t>
  </si>
  <si>
    <t>1 bedroom apt. in the heart of Upper West Side</t>
  </si>
  <si>
    <t>The St Marks: A large 7 bedroom 15 mins to Manhtan</t>
  </si>
  <si>
    <t>Large sun drenched queen bedroom in Brooklyn Loft</t>
  </si>
  <si>
    <t>Lofted Bedroom in Cool Sundrenched Brooklyn Loft</t>
  </si>
  <si>
    <t>Sunny Master Bedroom In Prime Williamsburg 30 Days</t>
  </si>
  <si>
    <t>Room4You by 4Js</t>
  </si>
  <si>
    <t>Spotless room w/attached bath. Center of Flushing</t>
  </si>
  <si>
    <t>Quiet and modern Williamsburg garden 1BR</t>
  </si>
  <si>
    <t>Cozy BK Home,Near JMZ lines,15-25 min to Manhattan</t>
  </si>
  <si>
    <t>East Village duplex with private roof access!</t>
  </si>
  <si>
    <t>Airy, modern apartment in a Brooklyn Brownstone</t>
  </si>
  <si>
    <t>Greenpoint Williamsburg Jewel for 6</t>
  </si>
  <si>
    <t>One Bedroom in Gramercy</t>
  </si>
  <si>
    <t>Single room w/ attached bath in heart of Flushing</t>
  </si>
  <si>
    <t>Large room w/ attached bath in heart of Flushing</t>
  </si>
  <si>
    <t>Stay comfortably with us. You'll be back again....</t>
  </si>
  <si>
    <t>Brooklyn Chill &amp; Explore</t>
  </si>
  <si>
    <t>Studio in our home Jamaica, Queens 17Min JFK</t>
  </si>
  <si>
    <t>Best Deal in Brooklyn Bedroom with own Bathroom</t>
  </si>
  <si>
    <t>Fam-Friendly Brooklyn Brownstone w. Vintage charm</t>
  </si>
  <si>
    <t>Huge Industrial Chic Williamsburg 1 Bdrm w/rooftop</t>
  </si>
  <si>
    <t>â˜…â˜†Sunnysideâ˜†-Locals' favorite neighbor for living-</t>
  </si>
  <si>
    <t>Williamsburg nest with private bathroom</t>
  </si>
  <si>
    <t>Large Williamsburg room with private deck</t>
  </si>
  <si>
    <t>Living Room sofa Bed in Chelsea</t>
  </si>
  <si>
    <t>Large 1 bed, 1.5 bath on the Upper East Side</t>
  </si>
  <si>
    <t>2 bedroom apartment in Astoria</t>
  </si>
  <si>
    <t>Big Bed Paradise</t>
  </si>
  <si>
    <t>Affordable bedroom in Brooklyn townhouse.</t>
  </si>
  <si>
    <t>Industrial Brooklyn Duplex w/ Rooftops!</t>
  </si>
  <si>
    <t>Beautiful Historic Brooklyn!</t>
  </si>
  <si>
    <t>Beautiful Sun Drenched Williamsburg Apartment</t>
  </si>
  <si>
    <t>Prewar Gem in Middle of Everything!</t>
  </si>
  <si>
    <t>Organic Oasis Duplex (EMF-free)</t>
  </si>
  <si>
    <t>NYC HUB XL @ 900ft from subway; 30 min to Midtown</t>
  </si>
  <si>
    <t>The Ultimate W-Burg Experience-Historic Building!</t>
  </si>
  <si>
    <t>Bushwick Duplex Haven near L train</t>
  </si>
  <si>
    <t>Nice, clean and large room. Peaceful place</t>
  </si>
  <si>
    <t>Lovely Room in Sunnsyide, 15 min ride to Manhattan</t>
  </si>
  <si>
    <t>Times Square Apartment</t>
  </si>
  <si>
    <t>Welcome Home To Ridgewood!</t>
  </si>
  <si>
    <t>Heights</t>
  </si>
  <si>
    <t>Warm &amp; Cozy Room in Sunnyside. Awesome Location!</t>
  </si>
  <si>
    <t>1BR Central park apartment with lots of sunshine!</t>
  </si>
  <si>
    <t>Staten Island Gem,  4 bedroom duplex in St. George</t>
  </si>
  <si>
    <t>Cozy and affordable</t>
  </si>
  <si>
    <t>Private room w/attached bath in hot of Flushing</t>
  </si>
  <si>
    <t>The BEST of SoBro</t>
  </si>
  <si>
    <t>Couple room w/attached bath. In heart of Flushing</t>
  </si>
  <si>
    <t>Large and clean room with a king size bed,</t>
  </si>
  <si>
    <t>Private bed/ bath in classic Upper West Side apt.</t>
  </si>
  <si>
    <t>Manhattan theater district</t>
  </si>
  <si>
    <t>French charm in Manhattan</t>
  </si>
  <si>
    <t>Welcoming place in Upper East Side</t>
  </si>
  <si>
    <t>1 Bedroom Apartment Near ESB</t>
  </si>
  <si>
    <t>Big and lovely apartment in Sunnyside NYC</t>
  </si>
  <si>
    <t>Queen-Sized Private Bedroom in Historic Harlem</t>
  </si>
  <si>
    <t>Heights IV</t>
  </si>
  <si>
    <t>Convenient Apartment in Brooklyn Townhouse</t>
  </si>
  <si>
    <t>Demmy's space</t>
  </si>
  <si>
    <t>Esther Home</t>
  </si>
  <si>
    <t>A Comfortable private room+Near # 2, 4 &amp; 6 trains</t>
  </si>
  <si>
    <t>Elegant 4 Bedroom 2.5 Bath with Contemporary Charm</t>
  </si>
  <si>
    <t>"THE MANHATTAN OASIS" Penthouse &amp; Private Terrace</t>
  </si>
  <si>
    <t>Mott Haven Dorm-Bed A</t>
  </si>
  <si>
    <t>Queens Finest Luxury Place</t>
  </si>
  <si>
    <t>Lovely, sunny &amp; quiet 1br Chelsea apt w/balcony</t>
  </si>
  <si>
    <t>Mott Haven Dorm-Bed B</t>
  </si>
  <si>
    <t>Mott Haven Dorm-Bed D</t>
  </si>
  <si>
    <t>Beautiful Studio Basement-35 minutes from the city</t>
  </si>
  <si>
    <t>Large King Sized Bedroom with Private Bathroom</t>
  </si>
  <si>
    <t>Harlem apartment</t>
  </si>
  <si>
    <t>Brand New Private Room in Heart of Brooklyn</t>
  </si>
  <si>
    <t>Spacious 1 bedroom in Bed Stuy Brooklyn</t>
  </si>
  <si>
    <t>Brooklyn Historical Townhouse</t>
  </si>
  <si>
    <t>Kozy Klean Kwiet</t>
  </si>
  <si>
    <t>3 Bedroom Artsy Apartment. Best Deal in Brooklyn.</t>
  </si>
  <si>
    <t>Great private room in Sunnyside NYC 7 min Subway</t>
  </si>
  <si>
    <t>Sunny cozy 1 bedroom- Designerâ€™s home</t>
  </si>
  <si>
    <t>Bronx Home 5 Minute walk from Yankee Stadium</t>
  </si>
  <si>
    <t>Private Room 2</t>
  </si>
  <si>
    <t>Authentic Brooklyn Brownstone - Garden Unit</t>
  </si>
  <si>
    <t>Heights V</t>
  </si>
  <si>
    <t>Brooklyn Tree House</t>
  </si>
  <si>
    <t>Luxury Apt with perfect location and views</t>
  </si>
  <si>
    <t>Spacious room with huge bay window &amp; natural light</t>
  </si>
  <si>
    <t>Cosy small room 15 mins away from Manhattan</t>
  </si>
  <si>
    <t>Small, Cozy room in Central Harlem neighborhood</t>
  </si>
  <si>
    <t>Stylish, convenient, renovated- 2 min to subway -</t>
  </si>
  <si>
    <t>Fabulous Bed-Stuy Brownstone Garden Apartment</t>
  </si>
  <si>
    <t>Brooklyn Apartment 2</t>
  </si>
  <si>
    <t>Cute &amp; Cozy Studio in the BEST part of BK</t>
  </si>
  <si>
    <t>Home For Medical Professionals - "The Tesla"</t>
  </si>
  <si>
    <t>Warm Duplex Townhouse</t>
  </si>
  <si>
    <t>Large Room in Manhattan Steps to Subway</t>
  </si>
  <si>
    <t>Private Room in Authentic Luxury Loft</t>
  </si>
  <si>
    <t>Cozy Room in the Center of Manhattan!</t>
  </si>
  <si>
    <t>Clinton Hill/Bedstuy Brooklyn stylish and artsy</t>
  </si>
  <si>
    <t>Private room in Bushwick Brooklyn</t>
  </si>
  <si>
    <t>Luxury Affordable comfort in the Bronx-Suite 3!</t>
  </si>
  <si>
    <t>East Village Cottage Life</t>
  </si>
  <si>
    <t>Bright &amp; Peaceful Brooklyn Abode!</t>
  </si>
  <si>
    <t>Comfortable and Bright 1 Bedroom Apartment</t>
  </si>
  <si>
    <t>Modem 2 bedroom in Times sq for 5ppl</t>
  </si>
  <si>
    <t>Queen Sized Bdrm in Historic Harlem (Townhouse)</t>
  </si>
  <si>
    <t>A Sunny Room w/Private Bath. 20 m to Mnhttn</t>
  </si>
  <si>
    <t>Brooklyn House at 443 linden Bedroom 2</t>
  </si>
  <si>
    <t>Brooklyn House at 443 Linden Room 3</t>
  </si>
  <si>
    <t>HUGE SPACE, HEART OF BROOKLYN, 1 BLOCK FROM SUBWAY</t>
  </si>
  <si>
    <t>Luxury Brownstone living in the heart of Brooklyn</t>
  </si>
  <si>
    <t>Modern Luxury Spacious Suite 15min from Manhattan</t>
  </si>
  <si>
    <t>Spacious room in a huge house, East williamsburg</t>
  </si>
  <si>
    <t>Chic Modern Minimalism | Private Luxury Space</t>
  </si>
  <si>
    <t>NEW Lofty 1bedroom UpperEast Side</t>
  </si>
  <si>
    <t>Sunlight, comfort, &amp; Brooklyn charm near the Park</t>
  </si>
  <si>
    <t>Charming Times Square Midtown One Bedroom!</t>
  </si>
  <si>
    <t>Full parlor floor in a Brooklyn brownstone</t>
  </si>
  <si>
    <t>STYLISH OPEN-PLAN LOFT IN BUSHWICK APARTMENT.</t>
  </si>
  <si>
    <t>Victorian Studio Bedroom Suite in Brooklyn</t>
  </si>
  <si>
    <t>Modern, Well-Appointed Room in NYC!</t>
  </si>
  <si>
    <t>Just Like Home!</t>
  </si>
  <si>
    <t>1 BR /stove /fridge / bath/ living rm 20 mins nyc</t>
  </si>
  <si>
    <t>Manhattan-Bronx Large Studio Apt in Mott Haven</t>
  </si>
  <si>
    <t>Sunny, Modern Williamsburg Condo Steps from Train</t>
  </si>
  <si>
    <t>#5 Quadruple private bedroom for 1-4 people</t>
  </si>
  <si>
    <t>Cozy Artists Apartment in Central Harlem</t>
  </si>
  <si>
    <t>Small Cozy Room in Astoria, Queens</t>
  </si>
  <si>
    <t>Modern room in Williamsburg</t>
  </si>
  <si>
    <t>Convenient room in Williamsburg</t>
  </si>
  <si>
    <t>COZY Single Bed @Williamsburg NY Lorimer Ltrain!</t>
  </si>
  <si>
    <t>Stylish bright and newly renovated</t>
  </si>
  <si>
    <t>Cute Private Room in Astoria Duplex</t>
  </si>
  <si>
    <t>Private room in E. Williamsburg!  Budget friendly!</t>
  </si>
  <si>
    <t>Amazing &amp; Cozy Room, Same Street As The Subway!</t>
  </si>
  <si>
    <t>Multicultural House II</t>
  </si>
  <si>
    <t>Newly renovated duplex home in Central Harlem</t>
  </si>
  <si>
    <t>Little Safe Haven</t>
  </si>
  <si>
    <t>Private!  Entire loft near the waterfront!</t>
  </si>
  <si>
    <t>NEW Perfect cozy 1 BDRM near JFK &amp; Casino NYC LGA</t>
  </si>
  <si>
    <t>Sunny Room with Private Bath</t>
  </si>
  <si>
    <t>Garden apartment in historic Brooklyn townhouse.</t>
  </si>
  <si>
    <t>Mellow, Stylish Bedroom close to Pratt #1</t>
  </si>
  <si>
    <t>Charming White Bedroom close to Pratt #2</t>
  </si>
  <si>
    <t>Crown Heights Urban Royal Penthouse</t>
  </si>
  <si>
    <t>Cozy and Convenient</t>
  </si>
  <si>
    <t>Beautiful Bushwick Oasis</t>
  </si>
  <si>
    <t>Private Entrance, Boutique Amenities, Zen Vibes</t>
  </si>
  <si>
    <t>Artful Williamsburg penthouse with rooftop, big TV</t>
  </si>
  <si>
    <t>Lovely brownstone, priv bath, garden, 15 min nyc!</t>
  </si>
  <si>
    <t>2-story Apt in the heart of The Upper West Side!</t>
  </si>
  <si>
    <t>1  bedroom apartment</t>
  </si>
  <si>
    <t>Luxury and convenience in the center of it all!</t>
  </si>
  <si>
    <t>Cozy Room for Rent very close to Manhattan</t>
  </si>
  <si>
    <t>UES private bedroom in shared apartment</t>
  </si>
  <si>
    <t>Large open space in Bushwick</t>
  </si>
  <si>
    <t>Comfortable clean large bedroom</t>
  </si>
  <si>
    <t>Artistic Studio Apt, Private Entrance</t>
  </si>
  <si>
    <t>Beautiful Room with 2 Beds Near Metro.</t>
  </si>
  <si>
    <t>Charming Room with 2 Beds Near Metro</t>
  </si>
  <si>
    <t>Beautiful 1.5 bedroom in Bed Stuy Brownstone.</t>
  </si>
  <si>
    <t>Luxurious Famous Hellâ€™s Kitchen!</t>
  </si>
  <si>
    <t>Sunny room with new Queen bed and large closet</t>
  </si>
  <si>
    <t>Delightful Private Room with 2 Beds Near Metro</t>
  </si>
  <si>
    <t>Spacious &amp; Comfortable Suite w/ Private Entry/Bath</t>
  </si>
  <si>
    <t>One stop away from manhattan</t>
  </si>
  <si>
    <t>LUXURY 3BDRM 2BTH Sleeps 10 PPL 30 min to Midtown</t>
  </si>
  <si>
    <t>The Symphony</t>
  </si>
  <si>
    <t>Sugar Cove</t>
  </si>
  <si>
    <t>Beautiful Upper East Side 1 Bedroom Apt: King Size</t>
  </si>
  <si>
    <t>Bushwick Brooklyn Grand Bedroom</t>
  </si>
  <si>
    <t>Rare gem nestled in the heart of Bushwick</t>
  </si>
  <si>
    <t>Dont Be Shy, Stay in Bedstuy!!!</t>
  </si>
  <si>
    <t>Upper East Chic 1BR Apartment Near Central Park</t>
  </si>
  <si>
    <t>Aidenâ€™s Red Door - Jr. Penthouse Suite</t>
  </si>
  <si>
    <t>THE LOUVRE MEETS THE HEART OF THE EAST VILLAGE</t>
  </si>
  <si>
    <t>Home of Harmony</t>
  </si>
  <si>
    <t>Nice Cozy Room In Brooklyn On A Dead End Block</t>
  </si>
  <si>
    <t>2BR Apartment in Ridgewood, 20min to Manhattan</t>
  </si>
  <si>
    <t>Notorious  -_-  15R</t>
  </si>
  <si>
    <t>Brooklyn Apartment with tons of light</t>
  </si>
  <si>
    <t>Large and bright bedroom 18 min to Grand Central</t>
  </si>
  <si>
    <t>Sunlit Spacious Apartment in Brooklyn</t>
  </si>
  <si>
    <t>The Cozy Corner in BedStuy</t>
  </si>
  <si>
    <t>Spice Island Hotspot</t>
  </si>
  <si>
    <t>Bedstuy Artists Quarter (tower corner room)</t>
  </si>
  <si>
    <t>**  2 Bedrooms in Central NYC! ***</t>
  </si>
  <si>
    <t>Brooklyn Magic Space</t>
  </si>
  <si>
    <t>Private bedroom 3 stops from Grand Central</t>
  </si>
  <si>
    <t>**Harlem, Chic Getaway! 5m to Dining/Trains***</t>
  </si>
  <si>
    <t>Stylish, clean, quiet space in the UES</t>
  </si>
  <si>
    <t>Prime upper east 2BR~Newly furnished!best value</t>
  </si>
  <si>
    <t>Family-friendly Brownstone, 2 blocks to Subway!</t>
  </si>
  <si>
    <t>Landmark Brooklyn Brownstone 35 min from Midtown</t>
  </si>
  <si>
    <t>Spacious room with a double bed in heart of BK</t>
  </si>
  <si>
    <t>Comfy room with a sunroof in the heart of BK!</t>
  </si>
  <si>
    <t>Peaceful Williamsburg Garden Duplex</t>
  </si>
  <si>
    <t>â€œTIME SQUAREâ€ 43rd street SINGLE BED</t>
  </si>
  <si>
    <t>Cozy, lofted room in Bushwick</t>
  </si>
  <si>
    <t>Bright and stylish bedroom 20min from Times Square</t>
  </si>
  <si>
    <t>Sunlit Private 1BR Suite w/Kitchen/Bath @A/C Lines</t>
  </si>
  <si>
    <t>Perfect family retreat for New York City ,Bushwick</t>
  </si>
  <si>
    <t>Beautiful and comfy Private bed/bath in Manhattan!</t>
  </si>
  <si>
    <t>The House on Richardson: Entire Home w/ Rear Yard</t>
  </si>
  <si>
    <t>HUGE 1-Bedroom in Theater District</t>
  </si>
  <si>
    <t>Brooklyn Awesomely Huge Apartment</t>
  </si>
  <si>
    <t>Very Spacious Colorful Room Close to Manhattan</t>
  </si>
  <si>
    <t>Newly renovated apartment in Brooklyn Townhouse</t>
  </si>
  <si>
    <t>Bright Ultimate View with Balcony + Roof Access</t>
  </si>
  <si>
    <t>4-Floor Unique Event Space 50P Cap. - #10299B</t>
  </si>
  <si>
    <t>Room in Williamburg BK</t>
  </si>
  <si>
    <t>Loft with Room in Exclusive Area near Free Ferry</t>
  </si>
  <si>
    <t>Spacious Room In The Heart Of Harlem</t>
  </si>
  <si>
    <t>"Home sweet Home"  Welcome friends</t>
  </si>
  <si>
    <t>Home away from home lodging #1  (1 Bed- 1 guest)</t>
  </si>
  <si>
    <t>Cheery Chelsea Charmer... best location!</t>
  </si>
  <si>
    <t>Amazing Central Park Apartment Close to everything</t>
  </si>
  <si>
    <t>Stay for a day, or two (or +), totally up to you!</t>
  </si>
  <si>
    <t>Quiet apartment. Easy access to L, J/M/Z, G lines.</t>
  </si>
  <si>
    <t>Nicely appointed BIG one bedroom off Central Park</t>
  </si>
  <si>
    <t>Cozy, sunny room in best neighborhood - Chelsea</t>
  </si>
  <si>
    <t>Private Room in the Heart of Harlem</t>
  </si>
  <si>
    <t>Designer Downtown Loft</t>
  </si>
  <si>
    <t>2  BEDROOM EUROPEAN CHIC CENTRAL PARK APARTMENT</t>
  </si>
  <si>
    <t>Lovely private room with private bath in Brooklyn</t>
  </si>
  <si>
    <t>Uptown Cozy Apartment</t>
  </si>
  <si>
    <t>â‹†Brooklyn Brownstone Suiteâ‹†Great Locationâ‹†</t>
  </si>
  <si>
    <t>Quaint 1 bedroom tenement apartment in E.Village</t>
  </si>
  <si>
    <t>Spice Island Hotspot two</t>
  </si>
  <si>
    <t>Decent basement room in Williamsburg</t>
  </si>
  <si>
    <t>Central park cheap sofa bed</t>
  </si>
  <si>
    <t>A cozy one-bedroom in the heart of Harlem</t>
  </si>
  <si>
    <t>The best location in Williamsburg, private room!</t>
  </si>
  <si>
    <t>Private bedroom in a loft apartment (Williamsburg)</t>
  </si>
  <si>
    <t>1BR in Manhattan. Central Park at your doorstep!</t>
  </si>
  <si>
    <t>Luxury Apt - Private Suite  in Theater District</t>
  </si>
  <si>
    <t>Fifth Ave/Central Park Studio Apt</t>
  </si>
  <si>
    <t>BEAUTIFUL PRIVATE ROOM IN EAST VILLAGE</t>
  </si>
  <si>
    <t>"Mi casa es su casa" Welcome home</t>
  </si>
  <si>
    <t>Large Bedroom Next to Central Park</t>
  </si>
  <si>
    <t>Excellent large private room - HK/Columbus Cir</t>
  </si>
  <si>
    <t>Affordable, quiet, tasteful bedspace</t>
  </si>
  <si>
    <t>Cozy bedroom in heart of Manhattan, next to Empire</t>
  </si>
  <si>
    <t>2 Bedroom Williamsburg Oasis w/Private Backyard</t>
  </si>
  <si>
    <t>Lovely one-bedroom in Hamilton Heights</t>
  </si>
  <si>
    <t>1 bedroom in newly renovated apartment</t>
  </si>
  <si>
    <t>Room in Charming Brooklyn Apartment</t>
  </si>
  <si>
    <t>Cozy studio is all you need, 20 mins to Manhattan</t>
  </si>
  <si>
    <t>1 Bedroom in east village</t>
  </si>
  <si>
    <t>Nice &amp; Big 2 Bedroom Apartment in The East Village</t>
  </si>
  <si>
    <t>Luxury Apt, 1 BR, Stainless Steel Appliances</t>
  </si>
  <si>
    <t>Cozy 1Bedroom Loft Style living (The entire Floor)</t>
  </si>
  <si>
    <t>Renovated. Nice &amp; clean 1/F RM in BK. Superhost!</t>
  </si>
  <si>
    <t>YOUR BROOKLYN HOME!  COZY + COMFY + CONVENIENT!B/2</t>
  </si>
  <si>
    <t>THE BEST LOCATION TO EXPERIENCE NYC!  B/3</t>
  </si>
  <si>
    <t>SERENE ESCAPE IN THE BUSY CITY!  L/3</t>
  </si>
  <si>
    <t>ALL YOU COULD WANT FOR YOUR STAY IN BK!  L/4</t>
  </si>
  <si>
    <t>Best Location in Luxury Building near Times Square</t>
  </si>
  <si>
    <t>Comfy Haven</t>
  </si>
  <si>
    <t>Lovely, Convenient &amp; Renovated Bushwick BK Room.</t>
  </si>
  <si>
    <t>Spice island  nook</t>
  </si>
  <si>
    <t>Flushing downtown luxury suite</t>
  </si>
  <si>
    <t>Flushing downtown large single room</t>
  </si>
  <si>
    <t>New York City cozy creative</t>
  </si>
  <si>
    <t>Sunny Spacious New Brooklyn Condo</t>
  </si>
  <si>
    <t>Luxury in Brooklyn</t>
  </si>
  <si>
    <t>Prime Williamsburg water front modern one-bed</t>
  </si>
  <si>
    <t>Pop Fashion Studio</t>
  </si>
  <si>
    <t>Brooklyn Home with a View</t>
  </si>
  <si>
    <t>Central Park Charming Home</t>
  </si>
  <si>
    <t>Best Manhattan location &amp; best room for the price!</t>
  </si>
  <si>
    <t>Bedstuy Private Room Two Blocks from Subway</t>
  </si>
  <si>
    <t>Lovely spacious 1 BR apartment in Williamsburg</t>
  </si>
  <si>
    <t>Artist Retreat in Williamsburg with studio space!</t>
  </si>
  <si>
    <t>Verona TwentyOne - Kendal Garden</t>
  </si>
  <si>
    <t>Piece of mind in Harlem</t>
  </si>
  <si>
    <t>Wonderful Clean 2 Bedroom Apartment in EV</t>
  </si>
  <si>
    <t>Cozy 1 person bedroom in Fancy neighborhood</t>
  </si>
  <si>
    <t>â–²Private Cozy Room at Madison Square Gardenâ–²</t>
  </si>
  <si>
    <t>Stunning apartment heart of Williamsburg 2bd/2ba</t>
  </si>
  <si>
    <t>Gorgeous please! Perfect for couple or two friends</t>
  </si>
  <si>
    <t>BEAUTIFUL 2 BEDROOM</t>
  </si>
  <si>
    <t>Cozy bedroom in Bed-Stuy area!</t>
  </si>
  <si>
    <t>BRIGHT BEAUTIFUL BROWNSTONE IN BROOKLYN</t>
  </si>
  <si>
    <t>Well located studio in the heart of NYC.</t>
  </si>
  <si>
    <t>Large sunny bedroom in Astoria, Queens</t>
  </si>
  <si>
    <t>Overnight Bed by Central Park New York City</t>
  </si>
  <si>
    <t>5 Star Manhattan Luxury St. Regis Hotel King Suite</t>
  </si>
  <si>
    <t>1 Bedroom, Comfortable Large Brownstone apt</t>
  </si>
  <si>
    <t>Beautiful Family Apt close to Broadway Station N/W</t>
  </si>
  <si>
    <t>Spacious sun-filled bedroom near Botanical Garden</t>
  </si>
  <si>
    <t>A GEM IN NOHO</t>
  </si>
  <si>
    <t>Luxury Studio style room in Manhattan Brownstone</t>
  </si>
  <si>
    <t>Bright &amp; Airy East Village Penthouse w/ Terrace</t>
  </si>
  <si>
    <t>Mother &amp; Daughter bnb-Brooklyn</t>
  </si>
  <si>
    <t>Stunning Penthouse 2 bedrooms full city view</t>
  </si>
  <si>
    <t>â€œQuincy Manorâ€ in the heart of Bedford-Stuyvesant.</t>
  </si>
  <si>
    <t>Boutique Brooklyn Loft</t>
  </si>
  <si>
    <t>Dvine Home,  5 Minutes from JFK, FREE parking</t>
  </si>
  <si>
    <t>Brooklyn's Finest - LL</t>
  </si>
  <si>
    <t>Room + movie theater/gym/roof - 1 block to subway!</t>
  </si>
  <si>
    <t>SIMPLEHOME</t>
  </si>
  <si>
    <t>Private 2BR w/washer/dryer/balcony in Bushwick</t>
  </si>
  <si>
    <t>Modern King-Bed Private room and en-suite Bathroom</t>
  </si>
  <si>
    <t>Beautiful, sunlit bedroom in Brooklyn</t>
  </si>
  <si>
    <t>10 min subway to Time Square Sunny 1BR</t>
  </si>
  <si>
    <t>Private Room in 2BR East Village Apartment</t>
  </si>
  <si>
    <t>Private Room With Private En-Suite Bathroom</t>
  </si>
  <si>
    <t>JFK Airport Great place to stay 6 minutes away</t>
  </si>
  <si>
    <t>Botanical Bedstuy</t>
  </si>
  <si>
    <t>Historic District Brownstone 35 min from Midtown</t>
  </si>
  <si>
    <t>Cozy private bedroom close to train and Manhattan</t>
  </si>
  <si>
    <t>East Village Peaceful Perfect One Bedroom</t>
  </si>
  <si>
    <t>Clean Affordable  Room #4</t>
  </si>
  <si>
    <t>Charming garden level apt in Brooklyn Townhouse</t>
  </si>
  <si>
    <t>Private bedroom with back yard</t>
  </si>
  <si>
    <t>Private guest suite on magnificent Brooklyn block</t>
  </si>
  <si>
    <t>Large, Bright Sunny Room in Bushwick near L train</t>
  </si>
  <si>
    <t>Treehouse Brooklyn Loft</t>
  </si>
  <si>
    <t>Flatbush Hideaway - Quiet and close to subway!</t>
  </si>
  <si>
    <t>Perfect for 4!</t>
  </si>
  <si>
    <t>STYLISH 2 BEDROOM APT RIGHT ON CENTRAL PARK WEST</t>
  </si>
  <si>
    <t>Mott Haven Dorm-Bed F</t>
  </si>
  <si>
    <t>Heart of Jamaica Queens</t>
  </si>
  <si>
    <t>NYC Private Bedroom in Spanish Harlem</t>
  </si>
  <si>
    <t>Sunny Hamilton Heights Apartment</t>
  </si>
  <si>
    <t>Bedroom in shared luxury apartment in East Village</t>
  </si>
  <si>
    <t>Great find 2 bedrooms 20minutes from Times Square</t>
  </si>
  <si>
    <t>Big basement apartment, very close to subway!</t>
  </si>
  <si>
    <t>Bright Sunny Manhattan Room in Shared apartment</t>
  </si>
  <si>
    <t>Private Room in HUGE Harlem Apartment!</t>
  </si>
  <si>
    <t>Room can fit 3 people in Manhattan close to subway</t>
  </si>
  <si>
    <t>Comfortable room close to train 30 min to Times Sq</t>
  </si>
  <si>
    <t>Blissful  Boudiors  Your Home Away From Home</t>
  </si>
  <si>
    <t>Private Bedroom / Bushwick</t>
  </si>
  <si>
    <t>PRIVATE ROOM IN ARTSY WILLIAMSBURG LOFT!</t>
  </si>
  <si>
    <t>Comfy &amp; Spacious Room in Williamsburg Loft</t>
  </si>
  <si>
    <t>Spacious, Stylish &amp; Sunny Mid-Century Home</t>
  </si>
  <si>
    <t>Williamsburg Hidden Gem</t>
  </si>
  <si>
    <t>A home away from home.</t>
  </si>
  <si>
    <t>Private Cozy&amp;Quiet Bedroom 1min from central park</t>
  </si>
  <si>
    <t>XL Private Bedroom in the Heart of Brooklyn</t>
  </si>
  <si>
    <t>Great deal! Comfy, brand new, close to subway:)</t>
  </si>
  <si>
    <t>Private BedStuy Wabi-sabi Apart. w/ own backyard.</t>
  </si>
  <si>
    <t>NEW  Luxury 1 Bedroom on UES  Perfect Location!!!</t>
  </si>
  <si>
    <t>Amazing and Lofty 2BD space in Williamsburg</t>
  </si>
  <si>
    <t>Contemporary Duplex with Grand Master Suite</t>
  </si>
  <si>
    <t>Morningside Park, near Columbia U., private room</t>
  </si>
  <si>
    <t>Private exquisite apartment with modern amenities</t>
  </si>
  <si>
    <t>Cozy and Spacious 2 bedroom Apartment</t>
  </si>
  <si>
    <t>New Renovated Studio~Prime Upper East~W/D</t>
  </si>
  <si>
    <t>Big Cozy room in Greenpoint, 5 mins from G train.</t>
  </si>
  <si>
    <t>Bright High Ceiling Bedroom in East Williamsburg</t>
  </si>
  <si>
    <t>LUMINOUS, COZY BR w/ personal BA + entrance in BK</t>
  </si>
  <si>
    <t>Luxury Duplex with large loft space and Terrace</t>
  </si>
  <si>
    <t>An Unbeatable Cozy 3 Bedroom Apartment.</t>
  </si>
  <si>
    <t>Garden Oasis in Brooklyn Brownstone 2mins to Train</t>
  </si>
  <si>
    <t>The Ideal Vacation Home in Brooklyn:</t>
  </si>
  <si>
    <t>Brightly Artsy 1 Bedroom next to Pratt Institute</t>
  </si>
  <si>
    <t>Artsy Brooklyn Apartment -25 Minutes to Manhattan</t>
  </si>
  <si>
    <t>Harlem 3 Bedroom, 1.5 Bathroom Condo - Bright!</t>
  </si>
  <si>
    <t>Calm, Quiet Space in Bedstuy</t>
  </si>
  <si>
    <t>Modern Flatbush Apartment in Townhouse</t>
  </si>
  <si>
    <t>Central Park &amp; Rooftop with 4 large luxury rooms</t>
  </si>
  <si>
    <t>Brooklyn Basement Bungalow BBnB</t>
  </si>
  <si>
    <t>Flushing downtown Single room</t>
  </si>
  <si>
    <t>SPACIOUS BRIGHT &amp; COZY 1BR in CHELSEA MANHATTAN</t>
  </si>
  <si>
    <t>Brand NewXL 1BR~Prime midtown~Laundry~Elev~Sleeps4</t>
  </si>
  <si>
    <t>New Construction 1BR~Prime Midtown~Elevator~Must C</t>
  </si>
  <si>
    <t>1 Bedroom - Fully Furnished - Williamsburg Loft</t>
  </si>
  <si>
    <t>Bright â€˜n Clean private room close to L M train!!</t>
  </si>
  <si>
    <t>Renovated 3 bedroom/2 full bath duplex.</t>
  </si>
  <si>
    <t>Quiet 1bedroom apartment</t>
  </si>
  <si>
    <t>Unique 2 bedroom apt in the center of Williamsburg</t>
  </si>
  <si>
    <t>Bright 1b on quiet Williamsburg street</t>
  </si>
  <si>
    <t>Cozy room with private entrance in Harlem.</t>
  </si>
  <si>
    <t>Glorious Bedstuy: Large room with a work station.</t>
  </si>
  <si>
    <t>Cozy Room in Ridgewood/Bushwick! 25 Mins to NYC</t>
  </si>
  <si>
    <t>Brand New!XL 1 BR!Prime Midtown~Elv bldg~BestValue</t>
  </si>
  <si>
    <t>Hidden 2 Bedrm Gem in SOBRO! Minutes to NYC!</t>
  </si>
  <si>
    <t>Elegant &amp; Luxurious, Clean &amp; Cheerful entire house</t>
  </si>
  <si>
    <t>Home away from home lodging #2 with 2 Bed- 2 guest</t>
  </si>
  <si>
    <t>Home away from home lodging 3 (2 Beds - 2 guests)</t>
  </si>
  <si>
    <t>Sun drenched 1 bedroom furnished</t>
  </si>
  <si>
    <t>Entire apartment in townhouse</t>
  </si>
  <si>
    <t>Garden Apt in fully renovated town house.</t>
  </si>
  <si>
    <t>Modern 2 Bedroom Walk in. 3 min from Subway !</t>
  </si>
  <si>
    <t>Cozy Room in Huge place in Prospect Heights</t>
  </si>
  <si>
    <t>Bright/Cozy 1 Bedroom Condo in Heart of Brooklyn!</t>
  </si>
  <si>
    <t>BETTER SIDE OF BED-STUY</t>
  </si>
  <si>
    <t>Spacious Apartment Near Central Park (Manhattan)</t>
  </si>
  <si>
    <t>Quiet parlour floor apartment on tree-lined street</t>
  </si>
  <si>
    <t>Clean private room near Central Park, NYC</t>
  </si>
  <si>
    <t>Skylight spacious Bedroom</t>
  </si>
  <si>
    <t>Sunny and cozy studio 30 min from Manhattan</t>
  </si>
  <si>
    <t>Lovely Spacious Apt close to Manhattan &amp; Airports</t>
  </si>
  <si>
    <t>Suite Donna Dina - free Street Parking+wifi</t>
  </si>
  <si>
    <t>BK Home Away From Home</t>
  </si>
  <si>
    <t>Bright and Sunny Room in Brand New Apt</t>
  </si>
  <si>
    <t>Large Bedroom with private sunroom Columbus Circle</t>
  </si>
  <si>
    <t>Charming, East Village One Bedroom</t>
  </si>
  <si>
    <t>BB+B  Brooklyn Brick &amp; Brownstone/ Treetop terrace</t>
  </si>
  <si>
    <t>The Heart of BedSty</t>
  </si>
  <si>
    <t>Private Room With Kitchen Across From MSG</t>
  </si>
  <si>
    <t>Large One Bedroom Suite With Kitchen in Midtown</t>
  </si>
  <si>
    <t>Large Private Suite in the Heart of Midtown</t>
  </si>
  <si>
    <t>Accessible Two Bedded Suite With Kitchen near MSG</t>
  </si>
  <si>
    <t>Huge Two Bedroom Suite in the Heart of New York</t>
  </si>
  <si>
    <t>Large One Bedroom Double With Kitchen in Manhattan</t>
  </si>
  <si>
    <t>Two Beds in Private Room near Times Square and MSG</t>
  </si>
  <si>
    <t>Private and Spacious Queen Room Across From MSG</t>
  </si>
  <si>
    <t>Gorgeous Bushwick Townhome</t>
  </si>
  <si>
    <t>Cozy Bronx Home ( 2 nd floor)</t>
  </si>
  <si>
    <t>Lovely Spacious Home Close to Manhattan &amp; Airports</t>
  </si>
  <si>
    <t>Parkside Chateau</t>
  </si>
  <si>
    <t>Stylish &amp; Cozy Room Same Street As The Subway</t>
  </si>
  <si>
    <t>Private Room in a chill home 20 mins to Manhattan</t>
  </si>
  <si>
    <t>beautiful and clean  studio apartmen in Astoria</t>
  </si>
  <si>
    <t>Packaged for one plus group (QUEEN)</t>
  </si>
  <si>
    <t>Packaged for one plus groups (ENSUITE KING)</t>
  </si>
  <si>
    <t>Cozy sofa-bed 2 in apartment!  Near to Manhattan !</t>
  </si>
  <si>
    <t>XL Williamsburg Full Apartment for rent</t>
  </si>
  <si>
    <t>Beckoning â€Bed-Stayâ€ 2 BR Suite in Bed-Stuy</t>
  </si>
  <si>
    <t>BEST SIDE OF BED-STUY</t>
  </si>
  <si>
    <t>Brooklyn Awesomely Huge and Hip Apartment</t>
  </si>
  <si>
    <t>THE STUDIO LODGE BROOKLYN</t>
  </si>
  <si>
    <t>1920's Historic Home near JFK and LGA Airport</t>
  </si>
  <si>
    <t>Two Bedrooms Tonhouse</t>
  </si>
  <si>
    <t>Your own sanctuary! Private Floor, 3min to subway</t>
  </si>
  <si>
    <t>2bd BOUTIQUE  Apartament in the heart of MANHATTAN</t>
  </si>
  <si>
    <t>Sunny Bed-Stuy Apartment Next to Subway</t>
  </si>
  <si>
    <t>XtraLarge Room SuperComfortable Bed 15mntsToTimeSq</t>
  </si>
  <si>
    <t>Cosy private bedroom in UES/Harlem</t>
  </si>
  <si>
    <t>Brand New BK Duplex in the Center of it All!!!</t>
  </si>
  <si>
    <t>Decatur street Limestone an Urban Zen  experience</t>
  </si>
  <si>
    <t>Modern and Spacious Brooklyn Apartment</t>
  </si>
  <si>
    <t>Chic 2 bedroom Brownstone with garden 17m to MHTN.</t>
  </si>
  <si>
    <t>Adorable walk-up on the high lineâ€”with views!</t>
  </si>
  <si>
    <t>UPPER WEST SIDE: Renovated Private Cozy Room &amp; BR</t>
  </si>
  <si>
    <t>Absolutely stunning 3bed 1ba, Thank me later!</t>
  </si>
  <si>
    <t>Bright and Spacious in Bed Stuy, Brooklyn</t>
  </si>
  <si>
    <t>SPACIOUS 4BR/2BA APT W/PRIVATE OUTDOOR SPACE UWS</t>
  </si>
  <si>
    <t>Beautiful Bed-Stuy Brownstone w/ Outdoor Oasis</t>
  </si>
  <si>
    <t>Brand New 1BR prime UES~W/D the unit Best Value</t>
  </si>
  <si>
    <t>Beautiful Cozy room in Hellâ€™s Kitchen,Times Square</t>
  </si>
  <si>
    <t>Royal Court</t>
  </si>
  <si>
    <t>Huge Apartment with Amazing City Views</t>
  </si>
  <si>
    <t>ST MARKS /heart of EAST VILLAGE sleep up to 8</t>
  </si>
  <si>
    <t>Luda and David Nest to share.</t>
  </si>
  <si>
    <t>Bed-Stuy, Brooklyn apt w/ rooftop &amp; skyline view.</t>
  </si>
  <si>
    <t>THIES IN HARLEM .</t>
  </si>
  <si>
    <t>Modern Brand New 3 Bedroom/2 Baths In Hip Brooklyn</t>
  </si>
  <si>
    <t>Brooklyn 1BR Full Apartment Great Location</t>
  </si>
  <si>
    <t>Large private bedroom New York</t>
  </si>
  <si>
    <t>Bronx Beauty</t>
  </si>
  <si>
    <t>Industrial bedroom  1 minute to Subway</t>
  </si>
  <si>
    <t>Beautiful sunny bedroom in central Williamsburg</t>
  </si>
  <si>
    <t>Artists Corner</t>
  </si>
  <si>
    <t>Jungle room in hip Bushwick</t>
  </si>
  <si>
    <t>21min to Manhattan &amp; Safe Neighborhood&amp;PrivateRoom</t>
  </si>
  <si>
    <t>Large private bedroom 15 min from Manhattan</t>
  </si>
  <si>
    <t>Le Chateau Boutique in Le Brooklyn , NY ! Voila !</t>
  </si>
  <si>
    <t>Private, Beautiful Upper Eastside Townhome</t>
  </si>
  <si>
    <t>Mid Century modern room  1 minute to Subway</t>
  </si>
  <si>
    <t>Vintage Brooklyn Room 1 minute to Subway</t>
  </si>
  <si>
    <t>LAVISH 3 Bedroom in Williamsburg!!</t>
  </si>
  <si>
    <t>1 Bedroom open floor garden apartment</t>
  </si>
  <si>
    <t>Astoria Center Location</t>
  </si>
  <si>
    <t>Cozy Guest Quarters in East Village Penthouse!</t>
  </si>
  <si>
    <t>Beautiful Private Home in Bushwick, Brooklyn!</t>
  </si>
  <si>
    <t>Your Next Vacation Should be Here...Walk to TimeSq</t>
  </si>
  <si>
    <t>Spacious yellow room in Brooklyn</t>
  </si>
  <si>
    <t>Hamilton Heights Home Away from Home! (30-Day Min)</t>
  </si>
  <si>
    <t>Pleasant Room on Pleasant Avenue, NYC</t>
  </si>
  <si>
    <t>Cozy private bedroom 15 min from Manhattan</t>
  </si>
  <si>
    <t>Priv room in an immaculate Apt,near Cent Park, UWS</t>
  </si>
  <si>
    <t>Charming 1 bedroom apartment with private patio</t>
  </si>
  <si>
    <t>Cozy apartment by Central Park</t>
  </si>
  <si>
    <t>Shared Room in Manhattan</t>
  </si>
  <si>
    <t>Spacious private room in the heart of Astoria</t>
  </si>
  <si>
    <t>â˜…Warm + Welcoming BEDSTUY - Private2BR on J/M/Zâ˜…</t>
  </si>
  <si>
    <t>Modern, Airy &amp; Sunny Apt in Brownstone Brooklyn!</t>
  </si>
  <si>
    <t>Quiet and comfy Room in the heart of Williamsbourg</t>
  </si>
  <si>
    <t>Shared room y Times Square</t>
  </si>
  <si>
    <t>Modern Astoria Apartment</t>
  </si>
  <si>
    <t>Designer Madison Ave Studio with Brand New Kitchen</t>
  </si>
  <si>
    <t>Packaged for one plus groups (ENSUITE KING ROYAL)</t>
  </si>
  <si>
    <t>3 Bedroom Spacious Apartment</t>
  </si>
  <si>
    <t>Sun-Filled 3 Bedroom Apartment in Bronx</t>
  </si>
  <si>
    <t>Shared Room and Exp Heart of Manhattan</t>
  </si>
  <si>
    <t>Charming and Bright Apt. in Heart of Williamsburg</t>
  </si>
  <si>
    <t>Packaged for one and groups (QUEEN B)</t>
  </si>
  <si>
    <t>Cute, comfy room in beautiful Brooklyn brownstone</t>
  </si>
  <si>
    <t>Gorgeous Apartment on the Upper West Side</t>
  </si>
  <si>
    <t>Location! Room in Bklyn 10 minutes to Manhattan B3</t>
  </si>
  <si>
    <t>Location! Room in Bklyn 10 minutes to Manhattan U1</t>
  </si>
  <si>
    <t>Location! Room in Bklyn 10 minutes to Manhattan U2</t>
  </si>
  <si>
    <t>Location! Room in Bklyn 10 minutes to Manhattan U3</t>
  </si>
  <si>
    <t>Location! Room in Bklyn 10 minutes to Manhattan B1</t>
  </si>
  <si>
    <t>Affordable Luxury 2 Bedroom &amp; 2 Bath In Brooklyn</t>
  </si>
  <si>
    <t>Cozy Modern Townhouse Garden Apt</t>
  </si>
  <si>
    <t>Clinton Hill/Bed Stuy Artist Retreat</t>
  </si>
  <si>
    <t>Bright &amp; Cozy Apartment walking distance to Subway</t>
  </si>
  <si>
    <t>Modern and bright 2Bed 2Bath Bushwick, Brooklyn</t>
  </si>
  <si>
    <t>Manhattan Ave Apartment 2 stops from Times Square</t>
  </si>
  <si>
    <t>Beautiful duplex apartment by Times Square</t>
  </si>
  <si>
    <t>Room with GARDEN</t>
  </si>
  <si>
    <t>Comfortable and Cozy Home</t>
  </si>
  <si>
    <t>SummerWintersGetaway- 8 mins from JFK</t>
  </si>
  <si>
    <t>Cozy apartment In Manhattan</t>
  </si>
  <si>
    <t>LARGE LUXURIOUS BEDROOM CLOSE TO MANHATTAN</t>
  </si>
  <si>
    <t>BEAUTIFUL PRIVATE ROOM CLOSE TO MANHATTAN</t>
  </si>
  <si>
    <t>SUNNY ROOM</t>
  </si>
  <si>
    <t>Private small room in 3 bdr apt - East Village</t>
  </si>
  <si>
    <t>Small Private Room  in 3 bdr apt - East Village</t>
  </si>
  <si>
    <t>CLEAN &amp; SPACIOUS ROOM  CLOSE TO MANHATTAN</t>
  </si>
  <si>
    <t>BRIGHT ROOM CLOSE TO MIDTOWN MANHATTAN</t>
  </si>
  <si>
    <t>Master Room in Harlem Duplex</t>
  </si>
  <si>
    <t>The Power Tower</t>
  </si>
  <si>
    <t>Bedroom in the Heart of Brooklyn</t>
  </si>
  <si>
    <t>Beautiful Clean &amp; Quiet Room! Rm#3</t>
  </si>
  <si>
    <t>Manhattan room near Apollo. 5 mins walk to subway!</t>
  </si>
  <si>
    <t>Quiet &amp; Modern Serene Bedroom near J subway train</t>
  </si>
  <si>
    <t>Cozy home, away from home. 15 mins from downtown.</t>
  </si>
  <si>
    <t>Cool newly renovated 1BR Apt overlooking Park</t>
  </si>
  <si>
    <t>Adorable room 2</t>
  </si>
  <si>
    <t>Private Room in a Brand New Apt / Quiet Building</t>
  </si>
  <si>
    <t>A Little Sumptin' on Sumpter</t>
  </si>
  <si>
    <t>Red Violet</t>
  </si>
  <si>
    <t>Charming One-Bedroom East Village Apartment</t>
  </si>
  <si>
    <t>BedStuy Penthouse Duplex 1BR</t>
  </si>
  <si>
    <t>Yellow  ButterFly</t>
  </si>
  <si>
    <t>Lavidaloca plc</t>
  </si>
  <si>
    <t>Live Brooklyn II - 2 Bedroom Apt  5 Min to Subway!</t>
  </si>
  <si>
    <t>Luxury apt with East River views in Greenpoint, NY</t>
  </si>
  <si>
    <t>Clean and comfortable place</t>
  </si>
  <si>
    <t>Convenient room in Hellâ€™s Kitchen</t>
  </si>
  <si>
    <t>Sumptin' Simple on Sumpter</t>
  </si>
  <si>
    <t>LUXURY Brownstone, 13 ft ceilings, exposed brick</t>
  </si>
  <si>
    <t>Large, Bright &amp; Cozy Retreat-2 in B'klyn</t>
  </si>
  <si>
    <t>Chelsea gem in the middle of Manhattan.</t>
  </si>
  <si>
    <t>Beautiful Room + Private Bath Same St As Subway!</t>
  </si>
  <si>
    <t>THE STUDIO LODGE NYC</t>
  </si>
  <si>
    <t>Mott Haven Dorm-Bed G</t>
  </si>
  <si>
    <t>TIMES SQUARE Cozy private room</t>
  </si>
  <si>
    <t>Large Studio Loft Centrally Located</t>
  </si>
  <si>
    <t>Brooklyn's Finest - UL</t>
  </si>
  <si>
    <t>Enjoy Yourself in Classic East Village 1BR</t>
  </si>
  <si>
    <t>Large 1 Bedroom Apartment in Chelsea</t>
  </si>
  <si>
    <t>Modern and perfectly located 1BD (East Village)</t>
  </si>
  <si>
    <t>( BLUE ROOM ) Private in Beautiful Town House</t>
  </si>
  <si>
    <t>Bright, modern, cozy 1 bed with amazing view</t>
  </si>
  <si>
    <t>West 80's Private Bedroom Walk to  Central Park</t>
  </si>
  <si>
    <t>On Top Of The Ridge (Wood)</t>
  </si>
  <si>
    <t>Iconic West 57 Street/Central park/Junior 1Bedroom</t>
  </si>
  <si>
    <t>Private 1br Apartment for Your Brooklyn Experience</t>
  </si>
  <si>
    <t>The Feel Good in Ridgewood</t>
  </si>
  <si>
    <t>Beautiful Brooklyn Brownstone Production Space</t>
  </si>
  <si>
    <t>Comfortable home for all your needs!!!</t>
  </si>
  <si>
    <t>King's Airbnb</t>
  </si>
  <si>
    <t>Massive One Bedroom with Office /Yoga Room /Yard</t>
  </si>
  <si>
    <t>Amazing big apartment in UWS Manhattan,  2 bdr</t>
  </si>
  <si>
    <t>Sunny and Luxurious Penthouse Loft in West Harlem</t>
  </si>
  <si>
    <t>Cozy 2 Bedroom in the East Village</t>
  </si>
  <si>
    <t>Super private room and bath with private entrance</t>
  </si>
  <si>
    <t>Beautiful private room 20-25 min from Times Square</t>
  </si>
  <si>
    <t>Beautiful Room in Manhattan</t>
  </si>
  <si>
    <t>Clean and comfortable private room</t>
  </si>
  <si>
    <t>Sanctuary Studio in Long Island City</t>
  </si>
  <si>
    <t>Mott Haven Dorm AA</t>
  </si>
  <si>
    <t>Mott Haven Dorm BB</t>
  </si>
  <si>
    <t>Mott Haven Dorm DD</t>
  </si>
  <si>
    <t>Mott Haven Dorm CC</t>
  </si>
  <si>
    <t>Cozy one bedroom apartment with modern touch!</t>
  </si>
  <si>
    <t>Brand new in the heart of Bushwick</t>
  </si>
  <si>
    <t>Comfortable Bushwick bedroom</t>
  </si>
  <si>
    <t>Stylish Room in Swanky Bushwick Apartment</t>
  </si>
  <si>
    <t>Great Private Room with 2 Beds Near Metro</t>
  </si>
  <si>
    <t>Large Two Floor Apartment in Hip Bushwick Area</t>
  </si>
  <si>
    <t>Shared room in Hell's Kitchen near Times Square 1</t>
  </si>
  <si>
    <t>Shared apt by Central Park Near Times Square 2</t>
  </si>
  <si>
    <t>Shared Room By Times Square near Central Park 3</t>
  </si>
  <si>
    <t>Sun-drenched 1 bedroom in Clinton Hill/Bed-Stuy</t>
  </si>
  <si>
    <t>Gay friendly</t>
  </si>
  <si>
    <t>Heights II</t>
  </si>
  <si>
    <t>Gorgeous 2 Bed 1 Bath - Sutton Place</t>
  </si>
  <si>
    <t>Roomy &amp; Spacious Modern  Bedroom near J train</t>
  </si>
  <si>
    <t>Gorgeous Apartment in a Historic Brownstone</t>
  </si>
  <si>
    <t>Cute and Modern Luxury Apartment in Times Square</t>
  </si>
  <si>
    <t>Beautiful Brooklyn Vintage Townhouse Apartment</t>
  </si>
  <si>
    <t>Enjoy Brooklyn... visit Manhattan</t>
  </si>
  <si>
    <t>Cozy &amp; Convenient 1bed/bath in Crown Heights BK</t>
  </si>
  <si>
    <t>clean + cute room in williamsburg</t>
  </si>
  <si>
    <t>Beyond the Valley of the Doll House</t>
  </si>
  <si>
    <t>Spacious Home - 10 minutes from Central Park</t>
  </si>
  <si>
    <t>Brooklyn Escape</t>
  </si>
  <si>
    <t>AMAZING 5 BEDS CHELSEA/MEATPACKING. BEST LOCATION!</t>
  </si>
  <si>
    <t>Luxury studio in Manhattan</t>
  </si>
  <si>
    <t>Nature Sanctuary</t>
  </si>
  <si>
    <t>One bedroom in Williamsburg, Brooklyn</t>
  </si>
  <si>
    <t>3000 sq. ft. Designer Loft in the heart of NYC</t>
  </si>
  <si>
    <t>Charming 1 Bedroom Apartment In The Heart of NYC</t>
  </si>
  <si>
    <t>Bright, loft-style room in prime Williamsburg</t>
  </si>
  <si>
    <t>Designer owned, newly renovated Bed Stuy flat</t>
  </si>
  <si>
    <t>Beautiful and comfortable Upper East Side location</t>
  </si>
  <si>
    <t>New Large home away from home 15 min from midtown</t>
  </si>
  <si>
    <t>Affordable Suite Steps from Central Park</t>
  </si>
  <si>
    <t>Outstanding &amp; Luxury 2BR in Manhattan, next to TS</t>
  </si>
  <si>
    <t>Studio - Steps from Central Park and Times Square</t>
  </si>
  <si>
    <t>Two Bathroom Suite steps from Central Park</t>
  </si>
  <si>
    <t>Spacious and stylish 2BR in NoMad - brand new</t>
  </si>
  <si>
    <t>Sunset Suite in Spectacular E. Village Penthouse!</t>
  </si>
  <si>
    <t>YAYA's COZY One-Bedroom in a Beautiful Brownstone</t>
  </si>
  <si>
    <t>Fantastic Apartment in Manhattan Center</t>
  </si>
  <si>
    <t>Sunny private bedroom in Brooklyn, 20min to Mnhttn</t>
  </si>
  <si>
    <t>Spacious 5 BED, 2 Full BATH (15 mins to Manhattan)</t>
  </si>
  <si>
    <t>Great Astoria Apartment</t>
  </si>
  <si>
    <t>Yellow Room</t>
  </si>
  <si>
    <t>Amanecer espectacular con terraza privada</t>
  </si>
  <si>
    <t>Private Room in Manhattan 15 min. from Midtown!</t>
  </si>
  <si>
    <t>3 Bedroom duplex in 2 Family House Brooklyn</t>
  </si>
  <si>
    <t>Spacious Apartment perfect to relax and enjoy .</t>
  </si>
  <si>
    <t>Baisley Best - 4 minutes from JFK Airport</t>
  </si>
  <si>
    <t>Beautiful &amp; huge apartment in great location</t>
  </si>
  <si>
    <t>Decorator's Apt in Mansion Off 5th Ave</t>
  </si>
  <si>
    <t>Upper East Side Luxury Mansion Off 5th Ave</t>
  </si>
  <si>
    <t>Trendy &amp; Modern Bushwick Brooklyn Apartment</t>
  </si>
  <si>
    <t>BEST LOCATION IN SUNNYSIDE-15 MINUTES TO MANHATTAN</t>
  </si>
  <si>
    <t>Design haven with private backyard &amp; greenhouse</t>
  </si>
  <si>
    <t>Two Bedroom Apartment with Kitchen and Four Beds.</t>
  </si>
  <si>
    <t>EXCLUSIVE Apartment ~ NEW LUXURY boutique building</t>
  </si>
  <si>
    <t>Sunlit LGBTQ+ Cozy Private Queen Room @Bushwick</t>
  </si>
  <si>
    <t>More Comfy Bushwick</t>
  </si>
  <si>
    <t>Modern 2BD in Astoria-10 min to Central Park</t>
  </si>
  <si>
    <t>Two  Bedroom in 2 Family House in Brooklyn</t>
  </si>
  <si>
    <t>Bright, New &amp; Quiet Bushwick Apt close subway L/J</t>
  </si>
  <si>
    <t>Modern 2 BEDROOM PRIME Upper East Side APT.</t>
  </si>
  <si>
    <t>Very close to Subway, Jamaica Hosp, Airtrain, JFK</t>
  </si>
  <si>
    <t>4 Bedroom apartment in  2 family house in Brooklyn</t>
  </si>
  <si>
    <t>Geraldine's  1 BR APT 5 min from JFK</t>
  </si>
  <si>
    <t>Apartment with basement private entrance</t>
  </si>
  <si>
    <t>Cute Apartment steps from Time Square</t>
  </si>
  <si>
    <t>Spacious Bushwick 3BR, 2.5 Bath (Steps to Subway!)</t>
  </si>
  <si>
    <t>Modern Bushwick 2BR (15 Minutes to Manhattan!)</t>
  </si>
  <si>
    <t>Spacious Bushwick 5BR, 3.5 BATH (Steps to Subway!)</t>
  </si>
  <si>
    <t>3 Bedroom house in 2 family house.</t>
  </si>
  <si>
    <t>New Luxury Manhattan Apartment</t>
  </si>
  <si>
    <t>Lofty spacious sun drenched home</t>
  </si>
  <si>
    <t>Unique Furnished Apt in UES Mansion Off 5th</t>
  </si>
  <si>
    <t>Large Crownheights Apartment Sublet</t>
  </si>
  <si>
    <t>Cozy Brooklyn bedroom close to Manhattan et al</t>
  </si>
  <si>
    <t>Beautiful Brownstone Entire Apartment In Manhattan</t>
  </si>
  <si>
    <t>Our slice of the Big Apple - good for large groups</t>
  </si>
  <si>
    <t>The High Rise Apartment</t>
  </si>
  <si>
    <t>Great 1 Bedroom Loft in Cool SoBro Area</t>
  </si>
  <si>
    <t>Beautiful 1 bedroom steps from Central Park!</t>
  </si>
  <si>
    <t>3 bedroom beautiful, cozy apt close to Times Sq.</t>
  </si>
  <si>
    <t>Amazing Luxury on Striverâ€™s Row</t>
  </si>
  <si>
    <t>Heart of Bushwick home</t>
  </si>
  <si>
    <t>LOVELY separate apartment in Bedstuy brownstone</t>
  </si>
  <si>
    <t>NEW ENTIRE HOME BEAUTIFUL 3BED/2.5BATH DUPLEX</t>
  </si>
  <si>
    <t>Trendy East Village apt for 4! Street level apt</t>
  </si>
  <si>
    <t>Sunny, Spacious, Beautiful Apt</t>
  </si>
  <si>
    <t>Cozy bedroom 25 min from Manhattan</t>
  </si>
  <si>
    <t>Sunny and clean bedroom 25 min from Manhattan</t>
  </si>
  <si>
    <t>Bright private bedroom 25 min from Manhattan</t>
  </si>
  <si>
    <t>Urban Oasis Apartment for Fam or Friends</t>
  </si>
  <si>
    <t>Luxury Brooklyn Condo only 30 min to NYC</t>
  </si>
  <si>
    <t>Sutton Place High Rise</t>
  </si>
  <si>
    <t>Cozy 2 bedroom apt in Astoria / Long Island City</t>
  </si>
  <si>
    <t>Luxury 3 Stops to Times Square</t>
  </si>
  <si>
    <t>Backyard in BK, Modern Reno, Sleeps 6, Walk 2train</t>
  </si>
  <si>
    <t>2bdrms lrg prime Williamsburg apt in townhouse</t>
  </si>
  <si>
    <t>Spacious Modern Apt. Near JFK Airport and Trains</t>
  </si>
  <si>
    <t>Harlem Hidden Gem,Clean, Affordable and Convenient</t>
  </si>
  <si>
    <t>Unbeatable &amp; Massive Midtown 3 Bedroom Apt</t>
  </si>
  <si>
    <t>Private Cozy Three Bedroom apartment for 8</t>
  </si>
  <si>
    <t>Great Room  Great Location Williamsburg</t>
  </si>
  <si>
    <t>House of Monkey playful space for kids and family</t>
  </si>
  <si>
    <t>3bedroom First Floor apt in prime Williamsburg</t>
  </si>
  <si>
    <t>Stylish 2 Beds Apartment with Private Parking</t>
  </si>
  <si>
    <t>Bright, airy &amp; cute Single Bedroom in Williamsburg</t>
  </si>
  <si>
    <t>Spacious 2BR Manhattan/NYC  apt. Mins. to time sq.</t>
  </si>
  <si>
    <t>Spectacular 2 Bedroom, 2 1/2 Bath</t>
  </si>
  <si>
    <t>Williamsburg 2nd Fl 2bed Floor thru Apt townhouse</t>
  </si>
  <si>
    <t>Clean, quiet, lux BR in Midtown</t>
  </si>
  <si>
    <t>Flushing Hideout</t>
  </si>
  <si>
    <t>Kosy apt w modern new furniture in the heart of NY</t>
  </si>
  <si>
    <t>Sleeping Easy on the East Side! 1 Bed/1 Bath</t>
  </si>
  <si>
    <t>little Oasis in New York artistic best Bushwick</t>
  </si>
  <si>
    <t>Garden flat in most artistic New York Bushwick</t>
  </si>
  <si>
    <t>Best luxury deal in Manhattan.</t>
  </si>
  <si>
    <t>FUNKY FLATBUSH FLAT</t>
  </si>
  <si>
    <t>Spacious room near subway</t>
  </si>
  <si>
    <t>Fresh &amp; Bright Private Room near J train</t>
  </si>
  <si>
    <t>Sunny Spacious Long Island City Apartment</t>
  </si>
  <si>
    <t>Lg and Lovely 2 bedroom in Astoria. Sleeps up to 8</t>
  </si>
  <si>
    <t>Gorgeous 3 BR with backyard 15 minutes from Soho</t>
  </si>
  <si>
    <t>Piano duplex in New York artistic best Bushwick</t>
  </si>
  <si>
    <t>Nice &amp; Lovely room in LIC.5 stops to Times Square</t>
  </si>
  <si>
    <t>Comfortable bedroom to enjoy your visit in NYC!</t>
  </si>
  <si>
    <t>Entire 3 Bedroom Astoria Apartment</t>
  </si>
  <si>
    <t>Perfectly Located Organic Getaway</t>
  </si>
  <si>
    <t>Large 3 bed, 2 bath , garden , bbq , all you need</t>
  </si>
  <si>
    <t>Charming one bedroom - newly renovated rowhouse</t>
  </si>
  <si>
    <t>rickyh@yahoo.com</t>
  </si>
  <si>
    <t>Price</t>
  </si>
  <si>
    <t>amandac@yahoo.com</t>
  </si>
  <si>
    <t>michaelj@yahoo.com</t>
  </si>
  <si>
    <t>nicholasr@hotmail.com</t>
  </si>
  <si>
    <t>sandras@yahoo.com</t>
  </si>
  <si>
    <t>virginiab@outlook.com</t>
  </si>
  <si>
    <t>matthews@gmail.com</t>
  </si>
  <si>
    <t>brandong@gmail.com</t>
  </si>
  <si>
    <t>kathleend@yahoo.com</t>
  </si>
  <si>
    <t>joshuak@gmail.com</t>
  </si>
  <si>
    <t>anthonym@yahoo.com</t>
  </si>
  <si>
    <t>angelah@gmail.com</t>
  </si>
  <si>
    <t>jenniferr@gmail.com</t>
  </si>
  <si>
    <t>joshuar@hotmail.com</t>
  </si>
  <si>
    <t>caitlind@hotmail.com</t>
  </si>
  <si>
    <t>nicolec@outlook.com</t>
  </si>
  <si>
    <t>kenneths@outlook.com</t>
  </si>
  <si>
    <t>marys@gmail.com</t>
  </si>
  <si>
    <t>jerryr@gmail.com</t>
  </si>
  <si>
    <t>melissas@gmail.com</t>
  </si>
  <si>
    <t>shirleyg@outlook.com</t>
  </si>
  <si>
    <t>susand@yahoo.com</t>
  </si>
  <si>
    <t>williamm@yahoo.com</t>
  </si>
  <si>
    <t>carolc@gmail.com</t>
  </si>
  <si>
    <t>rachels@hotmail.com</t>
  </si>
  <si>
    <t>joans@yahoo.com</t>
  </si>
  <si>
    <t>davidm@outlook.com</t>
  </si>
  <si>
    <t>amandah@hotmail.com</t>
  </si>
  <si>
    <t>debrac@yahoo.com</t>
  </si>
  <si>
    <t>samantham@yahoo.com</t>
  </si>
  <si>
    <t>christopherb@hotmail.com</t>
  </si>
  <si>
    <t>anthonyh@yahoo.com</t>
  </si>
  <si>
    <t>kathleend@gmail.com</t>
  </si>
  <si>
    <t>gregoryf@yahoo.com</t>
  </si>
  <si>
    <t>maries@yahoo.com</t>
  </si>
  <si>
    <t>thomass@outlook.com</t>
  </si>
  <si>
    <t>joshuas@yahoo.com</t>
  </si>
  <si>
    <t>dianel@outlook.com</t>
  </si>
  <si>
    <t>robertm@yahoo.com</t>
  </si>
  <si>
    <t>bettyh@hotmail.com</t>
  </si>
  <si>
    <t>thomass@gmail.com</t>
  </si>
  <si>
    <t>michaels@hotmail.com</t>
  </si>
  <si>
    <t>pamelaa@hotmail.com</t>
  </si>
  <si>
    <t>robertl@outlook.com</t>
  </si>
  <si>
    <t>susanl@hotmail.com</t>
  </si>
  <si>
    <t>robertp@hotmail.com</t>
  </si>
  <si>
    <t>richardp@yahoo.com</t>
  </si>
  <si>
    <t>wendyw@yahoo.com</t>
  </si>
  <si>
    <t>kimm@outlook.com</t>
  </si>
  <si>
    <t>margaretb@hotmail.com</t>
  </si>
  <si>
    <t>robertd@outlook.com</t>
  </si>
  <si>
    <t>andrewr@outlook.com</t>
  </si>
  <si>
    <t>barbarah@yahoo.com</t>
  </si>
  <si>
    <t>alexanders@outlook.com</t>
  </si>
  <si>
    <t>meganm@hotmail.com</t>
  </si>
  <si>
    <t>nathanh@hotmail.com</t>
  </si>
  <si>
    <t>christopherb@outlook.com</t>
  </si>
  <si>
    <t>juditho@yahoo.com</t>
  </si>
  <si>
    <t>maryw@outlook.com</t>
  </si>
  <si>
    <t>sarahh@hotmail.com</t>
  </si>
  <si>
    <t>jessicag@gmail.com</t>
  </si>
  <si>
    <t>julies@yahoo.com</t>
  </si>
  <si>
    <t>georgec@gmail.com</t>
  </si>
  <si>
    <t>cynthiah@gmail.com</t>
  </si>
  <si>
    <t>ruthh@outlook.com</t>
  </si>
  <si>
    <t>dianeb@outlook.com</t>
  </si>
  <si>
    <t>whitneyp@outlook.com</t>
  </si>
  <si>
    <t>joans@outlook.com</t>
  </si>
  <si>
    <t>maryb@gmail.com</t>
  </si>
  <si>
    <t>susanh@yahoo.com</t>
  </si>
  <si>
    <t>davidc@gmail.com</t>
  </si>
  <si>
    <t>michaelstuart@hotmail.com</t>
  </si>
  <si>
    <t>josephh@gmail.com</t>
  </si>
  <si>
    <t>lindag@hotmail.com</t>
  </si>
  <si>
    <t>danielr@yahoo.com</t>
  </si>
  <si>
    <t>nicolej@yahoo.com</t>
  </si>
  <si>
    <t>dennisw@hotmail.com</t>
  </si>
  <si>
    <t>courtneyw@yahoo.com</t>
  </si>
  <si>
    <t>stevens@yahoo.com</t>
  </si>
  <si>
    <t>jamesm@yahoo.com</t>
  </si>
  <si>
    <t>markh@gmail.com</t>
  </si>
  <si>
    <t>zacharyg@hotmail.com</t>
  </si>
  <si>
    <t>maryn@gmail.com</t>
  </si>
  <si>
    <t>geralds@gmail.com</t>
  </si>
  <si>
    <t>christopherd@gmail.com</t>
  </si>
  <si>
    <t>donalds@outlook.com</t>
  </si>
  <si>
    <t>patriciac@hotmail.com</t>
  </si>
  <si>
    <t>nicoles@outlook.com</t>
  </si>
  <si>
    <t>jamesm@gmail.com</t>
  </si>
  <si>
    <t>marym@gmail.com</t>
  </si>
  <si>
    <t>kggrant@yahoo.com</t>
  </si>
  <si>
    <t>jacobf@yahoo.com</t>
  </si>
  <si>
    <t>josephl@outlook.com</t>
  </si>
  <si>
    <t>mattheww@yahoo.com</t>
  </si>
  <si>
    <t>darlenesangel@hotmail.com</t>
  </si>
  <si>
    <t>matthewg22@gmail.com</t>
  </si>
  <si>
    <t>ryanttaylor@hotmail.com</t>
  </si>
  <si>
    <t>bjdavid13@hotmail.com</t>
  </si>
  <si>
    <t>tjgomez@outlook.com</t>
  </si>
  <si>
    <t>hefrancis57@hotmail.com</t>
  </si>
  <si>
    <t>joo28@hotmail.com</t>
  </si>
  <si>
    <t>mjandrews@hotmail.com</t>
  </si>
  <si>
    <t>kathyk@outlook.com</t>
  </si>
  <si>
    <t>jawitt@hotmail.com</t>
  </si>
  <si>
    <t>garym39@yahoo.com</t>
  </si>
  <si>
    <t>crwhitehead51@hotmail.com</t>
  </si>
  <si>
    <t>adamblair@gmail.com</t>
  </si>
  <si>
    <t>rtwood34@yahoo.com</t>
  </si>
  <si>
    <t>brianross@yahoo.com</t>
  </si>
  <si>
    <t>bernicegibson@gmail.com</t>
  </si>
  <si>
    <t>paulaaholland22@outlook.com</t>
  </si>
  <si>
    <t>brianc49@outlook.com</t>
  </si>
  <si>
    <t>seanb59@gmail.com</t>
  </si>
  <si>
    <t>torosales97@hotmail.com</t>
  </si>
  <si>
    <t>jrmichael@yahoo.com</t>
  </si>
  <si>
    <t>kgcampbell@yahoo.com</t>
  </si>
  <si>
    <t>ltkamal52@yahoo.com</t>
  </si>
  <si>
    <t>jbmccarthy@outlook.com</t>
  </si>
  <si>
    <t>judyj28@gmail.com</t>
  </si>
  <si>
    <t>dannyturner@hotmail.com</t>
  </si>
  <si>
    <t>llhubbard43@gmail.com</t>
  </si>
  <si>
    <t>bryantrcollins33@outlook.com</t>
  </si>
  <si>
    <t>mdwebber@gmail.com</t>
  </si>
  <si>
    <t>aimeej@outlook.com</t>
  </si>
  <si>
    <t>sherryperry49@hotmail.com</t>
  </si>
  <si>
    <t>toddkirkland41@outlook.com</t>
  </si>
  <si>
    <t>constancemperry@gmail.com</t>
  </si>
  <si>
    <t>brittneyt@gmail.com</t>
  </si>
  <si>
    <t>donaldgiles@hotmail.com</t>
  </si>
  <si>
    <t>debravazquez@yahoo.com</t>
  </si>
  <si>
    <t>cynthiahicks65@outlook.com</t>
  </si>
  <si>
    <t>justinwashington@outlook.com</t>
  </si>
  <si>
    <t>jcwaters41@hotmail.com</t>
  </si>
  <si>
    <t>amynstone60@outlook.com</t>
  </si>
  <si>
    <t>josephr83@yahoo.com</t>
  </si>
  <si>
    <t>walterh45@yahoo.com</t>
  </si>
  <si>
    <t>caitliniwalsh47@gmail.com</t>
  </si>
  <si>
    <t>charlesrice@hotmail.com</t>
  </si>
  <si>
    <t>bsjamison71@hotmail.com</t>
  </si>
  <si>
    <t>kristenchandra@outlook.com</t>
  </si>
  <si>
    <t>debrac91@gmail.com</t>
  </si>
  <si>
    <t>marilynl78@gmail.com</t>
  </si>
  <si>
    <t>jacquelinew@gmail.com</t>
  </si>
  <si>
    <t>johnnyjmills84@gmail.com</t>
  </si>
  <si>
    <t>mistytjennings33@yahoo.com</t>
  </si>
  <si>
    <t>paulaf99@yahoo.com</t>
  </si>
  <si>
    <t>dennismcclure90@gmail.com</t>
  </si>
  <si>
    <t>beverlyb@gmail.com</t>
  </si>
  <si>
    <t>jamiecassidy14@outlook.com</t>
  </si>
  <si>
    <t>rhondalhamilton31@gmail.com</t>
  </si>
  <si>
    <t>ltaguilar58@gmail.com</t>
  </si>
  <si>
    <t>stcrawford@hotmail.com</t>
  </si>
  <si>
    <t>dianneachin@gmail.com</t>
  </si>
  <si>
    <t>rdmartin1@hotmail.com</t>
  </si>
  <si>
    <t>mgrichard@gmail.com</t>
  </si>
  <si>
    <t>adaquino75@yahoo.com</t>
  </si>
  <si>
    <t>mesantiago@gmail.com</t>
  </si>
  <si>
    <t>aclane@gmail.com</t>
  </si>
  <si>
    <t>carolrleonard38@yahoo.com</t>
  </si>
  <si>
    <t>debratsang4@yahoo.com</t>
  </si>
  <si>
    <t>ashleym@outlook.com</t>
  </si>
  <si>
    <t>juliepreston12@hotmail.com</t>
  </si>
  <si>
    <t>larryj12@hotmail.com</t>
  </si>
  <si>
    <t>beverlylraj14@gmail.com</t>
  </si>
  <si>
    <t>michelleh56@outlook.com</t>
  </si>
  <si>
    <t>briansanders@gmail.com</t>
  </si>
  <si>
    <t>fksaleem@outlook.com</t>
  </si>
  <si>
    <t>msguerrero34@yahoo.com</t>
  </si>
  <si>
    <t>bjhuang1@hotmail.com</t>
  </si>
  <si>
    <t>gailpguerra@gmail.com</t>
  </si>
  <si>
    <t>nstapia44@hotmail.com</t>
  </si>
  <si>
    <t>carolynflores@gmail.com</t>
  </si>
  <si>
    <t>karenn@gmail.com</t>
  </si>
  <si>
    <t>dfjackson@yahoo.com</t>
  </si>
  <si>
    <t>woodrowp64@hotmail.com</t>
  </si>
  <si>
    <t>aaronmahmoud@outlook.com</t>
  </si>
  <si>
    <t>caitlinsims54@gmail.com</t>
  </si>
  <si>
    <t>edithh6@outlook.com</t>
  </si>
  <si>
    <t>dennisjmanning21@yahoo.com</t>
  </si>
  <si>
    <t>johnnyjrobles47@hotmail.com</t>
  </si>
  <si>
    <t>robertodaniels@gmail.com</t>
  </si>
  <si>
    <t>kylemkong22@outlook.com</t>
  </si>
  <si>
    <t>alyssamedina@yahoo.com</t>
  </si>
  <si>
    <t>kpmiller1@outlook.com</t>
  </si>
  <si>
    <t>krystald42@yahoo.com</t>
  </si>
  <si>
    <t>ashleylarson53@outlook.com</t>
  </si>
  <si>
    <t>louisekarim99@outlook.com</t>
  </si>
  <si>
    <t>tammydavid@outlook.com</t>
  </si>
  <si>
    <t>jonathancopeland@outlook.com</t>
  </si>
  <si>
    <t>marilynnmayer@yahoo.com</t>
  </si>
  <si>
    <t>clwright50@gmail.com</t>
  </si>
  <si>
    <t>lindahaynes18@hotmail.com</t>
  </si>
  <si>
    <t>kcsinha39@outlook.com</t>
  </si>
  <si>
    <t>lindapaterson@yahoo.com</t>
  </si>
  <si>
    <t>warrenjwan@yahoo.com</t>
  </si>
  <si>
    <t>jshicks@yahoo.com</t>
  </si>
  <si>
    <t>sandraw75@outlook.com</t>
  </si>
  <si>
    <t>darringray49@yahoo.com</t>
  </si>
  <si>
    <t>andrewbarnett3@yahoo.com</t>
  </si>
  <si>
    <t>tonijcarroll77@outlook.com</t>
  </si>
  <si>
    <t>lindseys4@gmail.com</t>
  </si>
  <si>
    <t>gregorygcastro@gmail.com</t>
  </si>
  <si>
    <t>charlesberger83@yahoo.com</t>
  </si>
  <si>
    <t>edwardb@gmail.com</t>
  </si>
  <si>
    <t>leedhughes@gmail.com</t>
  </si>
  <si>
    <t>lmfischer@yahoo.com</t>
  </si>
  <si>
    <t>williampowell@yahoo.com</t>
  </si>
  <si>
    <t>vivianc25@yahoo.com</t>
  </si>
  <si>
    <t>cindymfreeman5@hotmail.com</t>
  </si>
  <si>
    <t>louisbmanuel37@hotmail.com</t>
  </si>
  <si>
    <t>tonyat60@outlook.com</t>
  </si>
  <si>
    <t>jchunt91@gmail.com</t>
  </si>
  <si>
    <t>helenc@gmail.com</t>
  </si>
  <si>
    <t>christophergbradley@yahoo.com</t>
  </si>
  <si>
    <t>marymmoses@yahoo.com</t>
  </si>
  <si>
    <t>joanc32@yahoo.com</t>
  </si>
  <si>
    <t>gregoryfrench@gmail.com</t>
  </si>
  <si>
    <t>kellybush20@yahoo.com</t>
  </si>
  <si>
    <t>jennifermontgomery@yahoo.com</t>
  </si>
  <si>
    <t>jeremyigomes47@outlook.com</t>
  </si>
  <si>
    <t>brianjcarr@gmail.com</t>
  </si>
  <si>
    <t>jacquelineh@outlook.com</t>
  </si>
  <si>
    <t>waynemgaines55@yahoo.com</t>
  </si>
  <si>
    <t>janicerodrigues71@hotmail.com</t>
  </si>
  <si>
    <t>debrafking71@gmail.com</t>
  </si>
  <si>
    <t>nancydoyle93@hotmail.com</t>
  </si>
  <si>
    <t>seanb18@outlook.com</t>
  </si>
  <si>
    <t>lisameadows34@yahoo.com</t>
  </si>
  <si>
    <t>ritah@yahoo.com</t>
  </si>
  <si>
    <t>warrenvgallagher97@outlook.com</t>
  </si>
  <si>
    <t>mecrawford88@outlook.com</t>
  </si>
  <si>
    <t>rohollingsworth@hotmail.com</t>
  </si>
  <si>
    <t>brandonmyang@outlook.com</t>
  </si>
  <si>
    <t>rovance69@outlook.com</t>
  </si>
  <si>
    <t>stephenmorris@yahoo.com</t>
  </si>
  <si>
    <t>derekm100@outlook.com</t>
  </si>
  <si>
    <t>joanobrien@yahoo.com</t>
  </si>
  <si>
    <t>patriciajjimenez46@yahoo.com</t>
  </si>
  <si>
    <t>carolyntong46@outlook.com</t>
  </si>
  <si>
    <t>elwills27@yahoo.com</t>
  </si>
  <si>
    <t>thelmasrivastava64@gmail.com</t>
  </si>
  <si>
    <t>bjmann@yahoo.com</t>
  </si>
  <si>
    <t>sfvillegas80@outlook.com</t>
  </si>
  <si>
    <t>joanjstevens14@outlook.com</t>
  </si>
  <si>
    <t>jacobosingh75@hotmail.com</t>
  </si>
  <si>
    <t>amandacruz52@yahoo.com</t>
  </si>
  <si>
    <t>corajbutler21@hotmail.com</t>
  </si>
  <si>
    <t>robertiazmi98@gmail.com</t>
  </si>
  <si>
    <t>mildredfernandez@hotmail.com</t>
  </si>
  <si>
    <t>adambkane5@hotmail.com</t>
  </si>
  <si>
    <t>ftevans54@hotmail.com</t>
  </si>
  <si>
    <t>justinm43@hotmail.com</t>
  </si>
  <si>
    <t>jdperry30@hotmail.com</t>
  </si>
  <si>
    <t>nancyguzman@yahoo.com</t>
  </si>
  <si>
    <t>kennethgupta4@hotmail.com</t>
  </si>
  <si>
    <t>deboraht@gmail.com</t>
  </si>
  <si>
    <t>jjyates@hotmail.com</t>
  </si>
  <si>
    <t>mikegoode@outlook.com</t>
  </si>
  <si>
    <t>donaldssutton45@gmail.com</t>
  </si>
  <si>
    <t>debbielpowell@gmail.com</t>
  </si>
  <si>
    <t>angelasyuan@gmail.com</t>
  </si>
  <si>
    <t>tepacheco@gmail.com</t>
  </si>
  <si>
    <t>hdkelly15@hotmail.com</t>
  </si>
  <si>
    <t>pkcole@outlook.com</t>
  </si>
  <si>
    <t>edithmurphy@gmail.com</t>
  </si>
  <si>
    <t>rosestevens35@outlook.com</t>
  </si>
  <si>
    <t>lorip32@yahoo.com</t>
  </si>
  <si>
    <t>annabhancock@outlook.com</t>
  </si>
  <si>
    <t>doloresczhang61@yahoo.com</t>
  </si>
  <si>
    <t>whmelo@gmail.com</t>
  </si>
  <si>
    <t>kimberlykidd@gmail.com</t>
  </si>
  <si>
    <t>cynthial19@yahoo.com</t>
  </si>
  <si>
    <t>karenc23@gmail.com</t>
  </si>
  <si>
    <t>ellenburke41@hotmail.com</t>
  </si>
  <si>
    <t>ktnicholson34@gmail.com</t>
  </si>
  <si>
    <t>jjgreenwood22@hotmail.com</t>
  </si>
  <si>
    <t>dflozano@gmail.com</t>
  </si>
  <si>
    <t>seanspencer70@yahoo.com</t>
  </si>
  <si>
    <t>lfgreen@outlook.com</t>
  </si>
  <si>
    <t>rosecastillo@gmail.com</t>
  </si>
  <si>
    <t>bettyanderson88@yahoo.com</t>
  </si>
  <si>
    <t>jeffreymoody30@yahoo.com</t>
  </si>
  <si>
    <t>doloresalau14@hotmail.com</t>
  </si>
  <si>
    <t>shannondlindsey@outlook.com</t>
  </si>
  <si>
    <t>craigjpatel@outlook.com</t>
  </si>
  <si>
    <t>aaronpfreeman@outlook.com</t>
  </si>
  <si>
    <t>janetthakur@outlook.com</t>
  </si>
  <si>
    <t>marleneb77@hotmail.com</t>
  </si>
  <si>
    <t>richardftomlinson@outlook.com</t>
  </si>
  <si>
    <t>thomask80@hotmail.com</t>
  </si>
  <si>
    <t>theresagnguyen@yahoo.com</t>
  </si>
  <si>
    <t>kpraj85@gmail.com</t>
  </si>
  <si>
    <t>bernicejames@yahoo.com</t>
  </si>
  <si>
    <t>marquitachussain83@hotmail.com</t>
  </si>
  <si>
    <t>justinbenjamin79@gmail.com</t>
  </si>
  <si>
    <t>margaretwflanagan61@gmail.com</t>
  </si>
  <si>
    <t>julieabaez94@yahoo.com</t>
  </si>
  <si>
    <t>daledtang@outlook.com</t>
  </si>
  <si>
    <t>christines18@yahoo.com</t>
  </si>
  <si>
    <t>loish23@yahoo.com</t>
  </si>
  <si>
    <t>shannonfnicole1@gmail.com</t>
  </si>
  <si>
    <t>jeffdonaldson26@outlook.com</t>
  </si>
  <si>
    <t>elroth@hotmail.com</t>
  </si>
  <si>
    <t>mikec78@hotmail.com</t>
  </si>
  <si>
    <t>joeflondon@gmail.com</t>
  </si>
  <si>
    <t>jessicas76@yahoo.com</t>
  </si>
  <si>
    <t>scmurray68@yahoo.com</t>
  </si>
  <si>
    <t>amnewton@hotmail.com</t>
  </si>
  <si>
    <t>melissarivera@hotmail.com</t>
  </si>
  <si>
    <t>danamgregory90@yahoo.com</t>
  </si>
  <si>
    <t>peterf54@gmail.com</t>
  </si>
  <si>
    <t>vmboone1@outlook.com</t>
  </si>
  <si>
    <t>steveng@gmail.com</t>
  </si>
  <si>
    <t>rogerb@gmail.com</t>
  </si>
  <si>
    <t>cynthialchua91@gmail.com</t>
  </si>
  <si>
    <t>rjolsen@hotmail.com</t>
  </si>
  <si>
    <t>rfaziz@hotmail.com</t>
  </si>
  <si>
    <t>bryanjmacleod@hotmail.com</t>
  </si>
  <si>
    <t>samanthan4@hotmail.com</t>
  </si>
  <si>
    <t>jenniferh@outlook.com</t>
  </si>
  <si>
    <t>gccorbett@hotmail.com</t>
  </si>
  <si>
    <t>acgood@yahoo.com</t>
  </si>
  <si>
    <t>nicolecdevi53@outlook.com</t>
  </si>
  <si>
    <t>kgrodriguez4@yahoo.com</t>
  </si>
  <si>
    <t>charlesy@hotmail.com</t>
  </si>
  <si>
    <t>williamh49@gmail.com</t>
  </si>
  <si>
    <t>susanjriley77@yahoo.com</t>
  </si>
  <si>
    <t>ronnieabarrett5@gmail.com</t>
  </si>
  <si>
    <t>samanthab76@gmail.com</t>
  </si>
  <si>
    <t>chsweet@hotmail.com</t>
  </si>
  <si>
    <t>jamesm79@outlook.com</t>
  </si>
  <si>
    <t>joelk61@gmail.com</t>
  </si>
  <si>
    <t>mjcochran91@yahoo.com</t>
  </si>
  <si>
    <t>judycohen20@gmail.com</t>
  </si>
  <si>
    <t>williamsclarke43@outlook.com</t>
  </si>
  <si>
    <t>joesalama@gmail.com</t>
  </si>
  <si>
    <t>jenniepotter@gmail.com</t>
  </si>
  <si>
    <t>stephaniechan46@hotmail.com</t>
  </si>
  <si>
    <t>alexanderbsimons@gmail.com</t>
  </si>
  <si>
    <t>carolc@outlook.com</t>
  </si>
  <si>
    <t>migupta@gmail.com</t>
  </si>
  <si>
    <t>normag88@yahoo.com</t>
  </si>
  <si>
    <t>rjlambert90@yahoo.com</t>
  </si>
  <si>
    <t>kjbush28@gmail.com</t>
  </si>
  <si>
    <t>jjquinn@hotmail.com</t>
  </si>
  <si>
    <t>garymkirk74@hotmail.com</t>
  </si>
  <si>
    <t>melissamorales@hotmail.com</t>
  </si>
  <si>
    <t>gaberger@yahoo.com</t>
  </si>
  <si>
    <t>danieldizon@outlook.com</t>
  </si>
  <si>
    <t>christopherkschneider@hotmail.com</t>
  </si>
  <si>
    <t>mikelamb@yahoo.com</t>
  </si>
  <si>
    <t>vickidwells24@gmail.com</t>
  </si>
  <si>
    <t>deanl@outlook.com</t>
  </si>
  <si>
    <t>timsknight@yahoo.com</t>
  </si>
  <si>
    <t>womehta@hotmail.com</t>
  </si>
  <si>
    <t>erinliu94@outlook.com</t>
  </si>
  <si>
    <t>carolynf25@gmail.com</t>
  </si>
  <si>
    <t>dlfischer@yahoo.com</t>
  </si>
  <si>
    <t>spencerlmurray6@gmail.com</t>
  </si>
  <si>
    <t>bryandark76@gmail.com</t>
  </si>
  <si>
    <t>richardfmeadows89@yahoo.com</t>
  </si>
  <si>
    <t>ronnien63@yahoo.com</t>
  </si>
  <si>
    <t>normafcook@hotmail.com</t>
  </si>
  <si>
    <t>douglasd40@hotmail.com</t>
  </si>
  <si>
    <t>cynthiajhopkins63@hotmail.com</t>
  </si>
  <si>
    <t>jpsims45@yahoo.com</t>
  </si>
  <si>
    <t>tjgray@outlook.com</t>
  </si>
  <si>
    <t>lvhernandez77@gmail.com</t>
  </si>
  <si>
    <t>lucillechristensen53@hotmail.com</t>
  </si>
  <si>
    <t>kennethfrhodes@gmail.com</t>
  </si>
  <si>
    <t>janetm93@outlook.com</t>
  </si>
  <si>
    <t>roberth@yahoo.com</t>
  </si>
  <si>
    <t>dipatton51@yahoo.com</t>
  </si>
  <si>
    <t>brittanyw@outlook.com</t>
  </si>
  <si>
    <t>charlesh44@gmail.com</t>
  </si>
  <si>
    <t>ashleyjgomes@outlook.com</t>
  </si>
  <si>
    <t>jsliang@hotmail.com</t>
  </si>
  <si>
    <t>aphansen@outlook.com</t>
  </si>
  <si>
    <t>emowens89@hotmail.com</t>
  </si>
  <si>
    <t>jennifercmitchell6@gmail.com</t>
  </si>
  <si>
    <t>jamief35@outlook.com</t>
  </si>
  <si>
    <t>lbvasquez82@gmail.com</t>
  </si>
  <si>
    <t>marthaolsson99@outlook.com</t>
  </si>
  <si>
    <t>jjmccarthy51@hotmail.com</t>
  </si>
  <si>
    <t>wftodd@outlook.com</t>
  </si>
  <si>
    <t>ryansingh1@yahoo.com</t>
  </si>
  <si>
    <t>lrruiz@gmail.com</t>
  </si>
  <si>
    <t>cynthiam75@yahoo.com</t>
  </si>
  <si>
    <t>ruthfliu6@outlook.com</t>
  </si>
  <si>
    <t>leonardm45@hotmail.com</t>
  </si>
  <si>
    <t>christinescruz31@gmail.com</t>
  </si>
  <si>
    <t>jacobp27@outlook.com</t>
  </si>
  <si>
    <t>tomcardenas@hotmail.com</t>
  </si>
  <si>
    <t>danielkbradley@outlook.com</t>
  </si>
  <si>
    <t>dennisp@hotmail.com</t>
  </si>
  <si>
    <t>bettyfhays81@outlook.com</t>
  </si>
  <si>
    <t>toddreid@outlook.com</t>
  </si>
  <si>
    <t>tzevans17@gmail.com</t>
  </si>
  <si>
    <t>mjbruce@outlook.com</t>
  </si>
  <si>
    <t>scmoreno19@yahoo.com</t>
  </si>
  <si>
    <t>courtneycturnbull33@gmail.com</t>
  </si>
  <si>
    <t>seangupta@yahoo.com</t>
  </si>
  <si>
    <t>ralpht@outlook.com</t>
  </si>
  <si>
    <t>donnaali78@gmail.com</t>
  </si>
  <si>
    <t>chelseamrichardson13@yahoo.com</t>
  </si>
  <si>
    <t>kscastillo58@yahoo.com</t>
  </si>
  <si>
    <t>kayc@gmail.com</t>
  </si>
  <si>
    <t>susansherman@hotmail.com</t>
  </si>
  <si>
    <t>gracelewis30@hotmail.com</t>
  </si>
  <si>
    <t>eajain66@hotmail.com</t>
  </si>
  <si>
    <t>zacharysmeyer89@yahoo.com</t>
  </si>
  <si>
    <t>jeannejingram@outlook.com</t>
  </si>
  <si>
    <t>margaretmohan65@hotmail.com</t>
  </si>
  <si>
    <t>andreawfleming@outlook.com</t>
  </si>
  <si>
    <t>katherineahogan4@gmail.com</t>
  </si>
  <si>
    <t>robertrterry75@outlook.com</t>
  </si>
  <si>
    <t>kristyjean33@gmail.com</t>
  </si>
  <si>
    <t>stephaniebarnett@yahoo.com</t>
  </si>
  <si>
    <t>sherrir94@gmail.com</t>
  </si>
  <si>
    <t>mikefgillespie@gmail.com</t>
  </si>
  <si>
    <t>jwmckenzie40@hotmail.com</t>
  </si>
  <si>
    <t>leroyspencer@yahoo.com</t>
  </si>
  <si>
    <t>codytgallagher48@gmail.com</t>
  </si>
  <si>
    <t>ckwinter75@outlook.com</t>
  </si>
  <si>
    <t>christinarehman73@gmail.com</t>
  </si>
  <si>
    <t>conniec28@hotmail.com</t>
  </si>
  <si>
    <t>zgsison@yahoo.com</t>
  </si>
  <si>
    <t>johnterry33@hotmail.com</t>
  </si>
  <si>
    <t>amyaali98@outlook.com</t>
  </si>
  <si>
    <t>danieller@hotmail.com</t>
  </si>
  <si>
    <t>charlesspencer46@outlook.com</t>
  </si>
  <si>
    <t>ctflores84@gmail.com</t>
  </si>
  <si>
    <t>haroldjfischer52@outlook.com</t>
  </si>
  <si>
    <t>debbieipark39@hotmail.com</t>
  </si>
  <si>
    <t>junen@yahoo.com</t>
  </si>
  <si>
    <t>debrakulkarni16@gmail.com</t>
  </si>
  <si>
    <t>herbertbrewer@hotmail.com</t>
  </si>
  <si>
    <t>lewisrlowe@hotmail.com</t>
  </si>
  <si>
    <t>johnhayden@hotmail.com</t>
  </si>
  <si>
    <t>alexandraburgess97@yahoo.com</t>
  </si>
  <si>
    <t>christopherjkent53@hotmail.com</t>
  </si>
  <si>
    <t>sherryklein50@hotmail.com</t>
  </si>
  <si>
    <t>ianetran1@outlook.com</t>
  </si>
  <si>
    <t>henrya86@outlook.com</t>
  </si>
  <si>
    <t>debrashan@yahoo.com</t>
  </si>
  <si>
    <t>debrajhawkins3@hotmail.com</t>
  </si>
  <si>
    <t>erincheung@yahoo.com</t>
  </si>
  <si>
    <t>lindseyw13@yahoo.com</t>
  </si>
  <si>
    <t>leroynmcnamara51@yahoo.com</t>
  </si>
  <si>
    <t>catherinea@hotmail.com</t>
  </si>
  <si>
    <t>laurenali8@gmail.com</t>
  </si>
  <si>
    <t>troyfernandes29@gmail.com</t>
  </si>
  <si>
    <t>garygrimes18@hotmail.com</t>
  </si>
  <si>
    <t>marvins@hotmail.com</t>
  </si>
  <si>
    <t>brandilrivas40@yahoo.com</t>
  </si>
  <si>
    <t>davidfhendricks18@hotmail.com</t>
  </si>
  <si>
    <t>wigordon@hotmail.com</t>
  </si>
  <si>
    <t>perryj100@outlook.com</t>
  </si>
  <si>
    <t>lawrencearagon32@gmail.com</t>
  </si>
  <si>
    <t>jlbird@yahoo.com</t>
  </si>
  <si>
    <t>peggydhobson90@outlook.com</t>
  </si>
  <si>
    <t>cnahmad7@outlook.com</t>
  </si>
  <si>
    <t>brendah55@hotmail.com</t>
  </si>
  <si>
    <t>loisfranklin96@gmail.com</t>
  </si>
  <si>
    <t>berthacochran@gmail.com</t>
  </si>
  <si>
    <t>brandontcoleman@yahoo.com</t>
  </si>
  <si>
    <t>ginamshaw@hotmail.com</t>
  </si>
  <si>
    <t>lucyibanks68@hotmail.com</t>
  </si>
  <si>
    <t>lindaphood61@yahoo.com</t>
  </si>
  <si>
    <t>erparker98@hotmail.com</t>
  </si>
  <si>
    <t>susanf70@yahoo.com</t>
  </si>
  <si>
    <t>erinmbullock84@yahoo.com</t>
  </si>
  <si>
    <t>devonjcamacho@outlook.com</t>
  </si>
  <si>
    <t>suem@outlook.com</t>
  </si>
  <si>
    <t>cathyp@yahoo.com</t>
  </si>
  <si>
    <t>kathya@hotmail.com</t>
  </si>
  <si>
    <t>normaggabriel@hotmail.com</t>
  </si>
  <si>
    <t>franks24@yahoo.com</t>
  </si>
  <si>
    <t>royereilly@gmail.com</t>
  </si>
  <si>
    <t>ericarbray@outlook.com</t>
  </si>
  <si>
    <t>russellbateman78@gmail.com</t>
  </si>
  <si>
    <t>kvlawrence81@hotmail.com</t>
  </si>
  <si>
    <t>tjruiz25@hotmail.com</t>
  </si>
  <si>
    <t>jasonmathur@yahoo.com</t>
  </si>
  <si>
    <t>jeremysbuchanan@hotmail.com</t>
  </si>
  <si>
    <t>dianemaria@gmail.com</t>
  </si>
  <si>
    <t>cifinch96@yahoo.com</t>
  </si>
  <si>
    <t>joshuajwarren@outlook.com</t>
  </si>
  <si>
    <t>ljdunn@yahoo.com</t>
  </si>
  <si>
    <t>denniss@outlook.com</t>
  </si>
  <si>
    <t>setong@outlook.com</t>
  </si>
  <si>
    <t>michelleravi30@yahoo.com</t>
  </si>
  <si>
    <t>ralphhaynes6@yahoo.com</t>
  </si>
  <si>
    <t>elizabetht91@yahoo.com</t>
  </si>
  <si>
    <t>shawnsmith@gmail.com</t>
  </si>
  <si>
    <t>stefaniegibson@gmail.com</t>
  </si>
  <si>
    <t>joshuaross@outlook.com</t>
  </si>
  <si>
    <t>gracefitzpatrick19@gmail.com</t>
  </si>
  <si>
    <t>rcduran16@hotmail.com</t>
  </si>
  <si>
    <t>johnmgoswami59@gmail.com</t>
  </si>
  <si>
    <t>pamelaw32@yahoo.com</t>
  </si>
  <si>
    <t>gregoryb93@gmail.com</t>
  </si>
  <si>
    <t>zacheryday@outlook.com</t>
  </si>
  <si>
    <t>jackjwaller22@outlook.com</t>
  </si>
  <si>
    <t>kokaur10@yahoo.com</t>
  </si>
  <si>
    <t>behogan@outlook.com</t>
  </si>
  <si>
    <t>jackiejjordan4@hotmail.com</t>
  </si>
  <si>
    <t>michaelgallagher4@yahoo.com</t>
  </si>
  <si>
    <t>meganmschmidt11@yahoo.com</t>
  </si>
  <si>
    <t>zacharyvharmon@gmail.com</t>
  </si>
  <si>
    <t>edwardbburt@yahoo.com</t>
  </si>
  <si>
    <t>garymiguel@yahoo.com</t>
  </si>
  <si>
    <t>susanmckinney@hotmail.com</t>
  </si>
  <si>
    <t>malamb@outlook.com</t>
  </si>
  <si>
    <t>seanwong74@hotmail.com</t>
  </si>
  <si>
    <t>johnsconner@gmail.com</t>
  </si>
  <si>
    <t>krystaldickerson@outlook.com</t>
  </si>
  <si>
    <t>mikewmcneil54@gmail.com</t>
  </si>
  <si>
    <t>andreaflucas@hotmail.com</t>
  </si>
  <si>
    <t>haroldshannon@hotmail.com</t>
  </si>
  <si>
    <t>kathydixon11@yahoo.com</t>
  </si>
  <si>
    <t>brandyddonahue@yahoo.com</t>
  </si>
  <si>
    <t>bethanygoh@outlook.com</t>
  </si>
  <si>
    <t>jessicap40@outlook.com</t>
  </si>
  <si>
    <t>aarond@gmail.com</t>
  </si>
  <si>
    <t>chelseapsexton@hotmail.com</t>
  </si>
  <si>
    <t>anitas77@hotmail.com</t>
  </si>
  <si>
    <t>theresai6@hotmail.com</t>
  </si>
  <si>
    <t>rebeccac58@hotmail.com</t>
  </si>
  <si>
    <t>garyvelez100@outlook.com</t>
  </si>
  <si>
    <t>dorothytglenn51@hotmail.com</t>
  </si>
  <si>
    <t>llrutherford@yahoo.com</t>
  </si>
  <si>
    <t>annromero3@outlook.com</t>
  </si>
  <si>
    <t>kathym73@gmail.com</t>
  </si>
  <si>
    <t>zacharyh49@hotmail.com</t>
  </si>
  <si>
    <t>drstokes34@hotmail.com</t>
  </si>
  <si>
    <t>jiriley@outlook.com</t>
  </si>
  <si>
    <t>sherris24@gmail.com</t>
  </si>
  <si>
    <t>hdmccoy25@yahoo.com</t>
  </si>
  <si>
    <t>donaldcastaneda@gmail.com</t>
  </si>
  <si>
    <t>brandonb1@outlook.com</t>
  </si>
  <si>
    <t>christinecook78@hotmail.com</t>
  </si>
  <si>
    <t>piadams58@hotmail.com</t>
  </si>
  <si>
    <t>nicolegolden@gmail.com</t>
  </si>
  <si>
    <t>joshuaimueller@yahoo.com</t>
  </si>
  <si>
    <t>jeremyp@hotmail.com</t>
  </si>
  <si>
    <t>joanh@yahoo.com</t>
  </si>
  <si>
    <t>jennifert22@hotmail.com</t>
  </si>
  <si>
    <t>gails73@hotmail.com</t>
  </si>
  <si>
    <t>bettygarcia32@outlook.com</t>
  </si>
  <si>
    <t>pamelag35@outlook.com</t>
  </si>
  <si>
    <t>jenniferjali48@yahoo.com</t>
  </si>
  <si>
    <t>idaf53@gmail.com</t>
  </si>
  <si>
    <t>jessies93@hotmail.com</t>
  </si>
  <si>
    <t>waynez73@gmail.com</t>
  </si>
  <si>
    <t>ryanrchan65@gmail.com</t>
  </si>
  <si>
    <t>cjch35@hotmail.com</t>
  </si>
  <si>
    <t>tjmcleod16@yahoo.com</t>
  </si>
  <si>
    <t>tammyw49@hotmail.com</t>
  </si>
  <si>
    <t>howardmiller89@outlook.com</t>
  </si>
  <si>
    <t>kathrynabbasi16@yahoo.com</t>
  </si>
  <si>
    <t>williamdaquino48@outlook.com</t>
  </si>
  <si>
    <t>kathleenquinn55@hotmail.com</t>
  </si>
  <si>
    <t>aslocke15@hotmail.com</t>
  </si>
  <si>
    <t>williampatel75@outlook.com</t>
  </si>
  <si>
    <t>elstevenson15@gmail.com</t>
  </si>
  <si>
    <t>debraw16@outlook.com</t>
  </si>
  <si>
    <t>michellep@gmail.com</t>
  </si>
  <si>
    <t>zachambers88@gmail.com</t>
  </si>
  <si>
    <t>josecwood@outlook.com</t>
  </si>
  <si>
    <t>calvinr@outlook.com</t>
  </si>
  <si>
    <t>jamesalam59@hotmail.com</t>
  </si>
  <si>
    <t>afyan4@yahoo.com</t>
  </si>
  <si>
    <t>rmlevin@outlook.com</t>
  </si>
  <si>
    <t>deborahmchang@yahoo.com</t>
  </si>
  <si>
    <t>craigs64@hotmail.com</t>
  </si>
  <si>
    <t>jcbowman96@gmail.com</t>
  </si>
  <si>
    <t>garysflores78@gmail.com</t>
  </si>
  <si>
    <t>jefferyepandya25@outlook.com</t>
  </si>
  <si>
    <t>sharonc@outlook.com</t>
  </si>
  <si>
    <t>damoody@outlook.com</t>
  </si>
  <si>
    <t>laurena@yahoo.com</t>
  </si>
  <si>
    <t>helens@outlook.com</t>
  </si>
  <si>
    <t>randalldlloyd@gmail.com</t>
  </si>
  <si>
    <t>lucassherman@yahoo.com</t>
  </si>
  <si>
    <t>danieljacobs71@yahoo.com</t>
  </si>
  <si>
    <t>kathrynm@gmail.com</t>
  </si>
  <si>
    <t>cynthiaghenderson@outlook.com</t>
  </si>
  <si>
    <t>debbies55@outlook.com</t>
  </si>
  <si>
    <t>gwendolynspencer86@yahoo.com</t>
  </si>
  <si>
    <t>bessievlu93@gmail.com</t>
  </si>
  <si>
    <t>jamesdickson@yahoo.com</t>
  </si>
  <si>
    <t>bgomar44@hotmail.com</t>
  </si>
  <si>
    <t>pesullivan@outlook.com</t>
  </si>
  <si>
    <t>cynthiafboyd@hotmail.com</t>
  </si>
  <si>
    <t>raymondjdutta10@outlook.com</t>
  </si>
  <si>
    <t>mgkim98@gmail.com</t>
  </si>
  <si>
    <t>arthurd@outlook.com</t>
  </si>
  <si>
    <t>helenmcallahan74@gmail.com</t>
  </si>
  <si>
    <t>rogerma@outlook.com</t>
  </si>
  <si>
    <t>brandons75@yahoo.com</t>
  </si>
  <si>
    <t>mdwest@gmail.com</t>
  </si>
  <si>
    <t>shirleygarg@gmail.com</t>
  </si>
  <si>
    <t>brandytmartin44@gmail.com</t>
  </si>
  <si>
    <t>mvhaynes50@outlook.com</t>
  </si>
  <si>
    <t>vgrobinson66@hotmail.com</t>
  </si>
  <si>
    <t>roberts32@yahoo.com</t>
  </si>
  <si>
    <t>williamw@hotmail.com</t>
  </si>
  <si>
    <t>mildredkulkarni@outlook.com</t>
  </si>
  <si>
    <t>florenceh@gmail.com</t>
  </si>
  <si>
    <t>brianjamison20@gmail.com</t>
  </si>
  <si>
    <t>cjtamayo@gmail.com</t>
  </si>
  <si>
    <t>teresaaustin@hotmail.com</t>
  </si>
  <si>
    <t>patriciaroy@yahoo.com</t>
  </si>
  <si>
    <t>shirleyawang74@hotmail.com</t>
  </si>
  <si>
    <t>gwgulati7@outlook.com</t>
  </si>
  <si>
    <t>sharontravis@gmail.com</t>
  </si>
  <si>
    <t>clarat98@outlook.com</t>
  </si>
  <si>
    <t>summerlin34@hotmail.com</t>
  </si>
  <si>
    <t>mjwolf@hotmail.com</t>
  </si>
  <si>
    <t>christopherrana97@hotmail.com</t>
  </si>
  <si>
    <t>kellyfeliciano@outlook.com</t>
  </si>
  <si>
    <t>thomasi@yahoo.com</t>
  </si>
  <si>
    <t>gwendolynsgomez@outlook.com</t>
  </si>
  <si>
    <t>juliedavid@outlook.com</t>
  </si>
  <si>
    <t>dolorescheong5@hotmail.com</t>
  </si>
  <si>
    <t>moniqueocoronado@hotmail.com</t>
  </si>
  <si>
    <t>anthonydmann@outlook.com</t>
  </si>
  <si>
    <t>albertkpowers62@hotmail.com</t>
  </si>
  <si>
    <t>rachelb@outlook.com</t>
  </si>
  <si>
    <t>frankling@hotmail.com</t>
  </si>
  <si>
    <t>victoriaalewis@outlook.com</t>
  </si>
  <si>
    <t>jeffreypgalloway62@gmail.com</t>
  </si>
  <si>
    <t>tmstevens85@outlook.com</t>
  </si>
  <si>
    <t>darlenekhan43@yahoo.com</t>
  </si>
  <si>
    <t>aichan25@yahoo.com</t>
  </si>
  <si>
    <t>samanthah@hotmail.com</t>
  </si>
  <si>
    <t>jamesroberts73@outlook.com</t>
  </si>
  <si>
    <t>donaldbryant@gmail.com</t>
  </si>
  <si>
    <t>dorothyd@gmail.com</t>
  </si>
  <si>
    <t>brittanyc@hotmail.com</t>
  </si>
  <si>
    <t>geraldgdee84@yahoo.com</t>
  </si>
  <si>
    <t>robinlstein@outlook.com</t>
  </si>
  <si>
    <t>bonniemsharma55@outlook.com</t>
  </si>
  <si>
    <t>timothyk48@hotmail.com</t>
  </si>
  <si>
    <t>ashleyh@hotmail.com</t>
  </si>
  <si>
    <t>joshuamyers28@hotmail.com</t>
  </si>
  <si>
    <t>joanmatthews@yahoo.com</t>
  </si>
  <si>
    <t>ryanwheeler54@gmail.com</t>
  </si>
  <si>
    <t>michaelmoliva@outlook.com</t>
  </si>
  <si>
    <t>ericb@gmail.com</t>
  </si>
  <si>
    <t>mdgould19@gmail.com</t>
  </si>
  <si>
    <t>dspage@yahoo.com</t>
  </si>
  <si>
    <t>eefarmer@gmail.com</t>
  </si>
  <si>
    <t>daniellepratama@gmail.com</t>
  </si>
  <si>
    <t>juliaivazquez@hotmail.com</t>
  </si>
  <si>
    <t>brittanyo67@yahoo.com</t>
  </si>
  <si>
    <t>doloresjgilmore@outlook.com</t>
  </si>
  <si>
    <t>peggyr94@yahoo.com</t>
  </si>
  <si>
    <t>ceahmad@gmail.com</t>
  </si>
  <si>
    <t>tammyasimmons@yahoo.com</t>
  </si>
  <si>
    <t>josephineb@hotmail.com</t>
  </si>
  <si>
    <t>kjanderson@outlook.com</t>
  </si>
  <si>
    <t>charlesg@hotmail.com</t>
  </si>
  <si>
    <t>davidsvaughn@yahoo.com</t>
  </si>
  <si>
    <t>meganl@outlook.com</t>
  </si>
  <si>
    <t>jeanholland@outlook.com</t>
  </si>
  <si>
    <t>rlballard@gmail.com</t>
  </si>
  <si>
    <t>yolandarwong85@yahoo.com</t>
  </si>
  <si>
    <t>mariofaulkner25@yahoo.com</t>
  </si>
  <si>
    <t>patricksaunders39@gmail.com</t>
  </si>
  <si>
    <t>rmmcdowell91@gmail.com</t>
  </si>
  <si>
    <t>scottfowler49@gmail.com</t>
  </si>
  <si>
    <t>lindar36@outlook.com</t>
  </si>
  <si>
    <t>csshahzad@gmail.com</t>
  </si>
  <si>
    <t>matthewgarcia@outlook.com</t>
  </si>
  <si>
    <t>hjhurst@hotmail.com</t>
  </si>
  <si>
    <t>donaldjohnson@yahoo.com</t>
  </si>
  <si>
    <t>donaldjcastillo75@outlook.com</t>
  </si>
  <si>
    <t>charlestruong28@hotmail.com</t>
  </si>
  <si>
    <t>cjarmstrong47@yahoo.com</t>
  </si>
  <si>
    <t>courtneyramos4@gmail.com</t>
  </si>
  <si>
    <t>virginiadespinoza92@hotmail.com</t>
  </si>
  <si>
    <t>larryasu33@yahoo.com</t>
  </si>
  <si>
    <t>jof@gmail.com</t>
  </si>
  <si>
    <t>dmhossain@hotmail.com</t>
  </si>
  <si>
    <t>jlmarsh23@yahoo.com</t>
  </si>
  <si>
    <t>ritaestes@hotmail.com</t>
  </si>
  <si>
    <t>ronaldfdoyle@outlook.com</t>
  </si>
  <si>
    <t>tammyali92@outlook.com</t>
  </si>
  <si>
    <t>ajdixon4@hotmail.com</t>
  </si>
  <si>
    <t>earlburr42@outlook.com</t>
  </si>
  <si>
    <t>bhmccormick12@outlook.com</t>
  </si>
  <si>
    <t>debrav94@hotmail.com</t>
  </si>
  <si>
    <t>derekprakash@outlook.com</t>
  </si>
  <si>
    <t>darrinraj5@gmail.com</t>
  </si>
  <si>
    <t>carolcgonzalez@hotmail.com</t>
  </si>
  <si>
    <t>wkfield29@yahoo.com</t>
  </si>
  <si>
    <t>jessicag65@outlook.com</t>
  </si>
  <si>
    <t>matthewrsarmiento@gmail.com</t>
  </si>
  <si>
    <t>jamesimran75@gmail.com</t>
  </si>
  <si>
    <t>debbiebowman49@outlook.com</t>
  </si>
  <si>
    <t>jessicad48@outlook.com</t>
  </si>
  <si>
    <t>michellerivera@outlook.com</t>
  </si>
  <si>
    <t>rhondabg@outlook.com</t>
  </si>
  <si>
    <t>rosalietchung@hotmail.com</t>
  </si>
  <si>
    <t>tammylmcdonnell14@hotmail.com</t>
  </si>
  <si>
    <t>djrodgers@yahoo.com</t>
  </si>
  <si>
    <t>anniemercado@gmail.com</t>
  </si>
  <si>
    <t>rkmartin@hotmail.com</t>
  </si>
  <si>
    <t>nicolen8@outlook.com</t>
  </si>
  <si>
    <t>mcwheeler@hotmail.com</t>
  </si>
  <si>
    <t>nwtrejo@outlook.com</t>
  </si>
  <si>
    <t>margaretwoods@yahoo.com</t>
  </si>
  <si>
    <t>jasonjstafford12@outlook.com</t>
  </si>
  <si>
    <t>lanorris89@hotmail.com</t>
  </si>
  <si>
    <t>kevinarose@hotmail.com</t>
  </si>
  <si>
    <t>donnadmathur@outlook.com</t>
  </si>
  <si>
    <t>ridougherty@outlook.com</t>
  </si>
  <si>
    <t>bmgraham@gmail.com</t>
  </si>
  <si>
    <t>nicolerosario@outlook.com</t>
  </si>
  <si>
    <t>animran23@hotmail.com</t>
  </si>
  <si>
    <t>patriciacurry13@hotmail.com</t>
  </si>
  <si>
    <t>kmcook31@gmail.com</t>
  </si>
  <si>
    <t>jacquelineaburgess40@yahoo.com</t>
  </si>
  <si>
    <t>jasminehernandez@hotmail.com</t>
  </si>
  <si>
    <t>charlottee@yahoo.com</t>
  </si>
  <si>
    <t>josilva@outlook.com</t>
  </si>
  <si>
    <t>brandona@yahoo.com</t>
  </si>
  <si>
    <t>rmbrooks88@hotmail.com</t>
  </si>
  <si>
    <t>stevenc95@hotmail.com</t>
  </si>
  <si>
    <t>barbarawright83@yahoo.com</t>
  </si>
  <si>
    <t>ljlewis@outlook.com</t>
  </si>
  <si>
    <t>cjwang70@gmail.com</t>
  </si>
  <si>
    <t>kellythompson@gmail.com</t>
  </si>
  <si>
    <t>lindsayscarroll@outlook.com</t>
  </si>
  <si>
    <t>leonardmhabib16@gmail.com</t>
  </si>
  <si>
    <t>jeffreymcclain@yahoo.com</t>
  </si>
  <si>
    <t>ronaldyork@yahoo.com</t>
  </si>
  <si>
    <t>melindaboyd66@yahoo.com</t>
  </si>
  <si>
    <t>jvbarnes@gmail.com</t>
  </si>
  <si>
    <t>yvettec4@gmail.com</t>
  </si>
  <si>
    <t>rosemarygarg@gmail.com</t>
  </si>
  <si>
    <t>mgmendoza@outlook.com</t>
  </si>
  <si>
    <t>joshual@yahoo.com</t>
  </si>
  <si>
    <t>rwmin88@hotmail.com</t>
  </si>
  <si>
    <t>haroldcrowe4@yahoo.com</t>
  </si>
  <si>
    <t>helenmcnamara@hotmail.com</t>
  </si>
  <si>
    <t>brandonh@outlook.com</t>
  </si>
  <si>
    <t>michaeljortega34@hotmail.com</t>
  </si>
  <si>
    <t>eugeneg12@gmail.com</t>
  </si>
  <si>
    <t>pault73@outlook.com</t>
  </si>
  <si>
    <t>cindyjackson14@gmail.com</t>
  </si>
  <si>
    <t>tylerc3@outlook.com</t>
  </si>
  <si>
    <t>lisambee@outlook.com</t>
  </si>
  <si>
    <t>brandimunoz94@gmail.com</t>
  </si>
  <si>
    <t>ericchakraborty79@outlook.com</t>
  </si>
  <si>
    <t>normastephenson@yahoo.com</t>
  </si>
  <si>
    <t>dccurtis89@outlook.com</t>
  </si>
  <si>
    <t>brandongraham@gmail.com</t>
  </si>
  <si>
    <t>aaronb@gmail.com</t>
  </si>
  <si>
    <t>annettehidalgo79@yahoo.com</t>
  </si>
  <si>
    <t>mscook@yahoo.com</t>
  </si>
  <si>
    <t>bradleyk13@gmail.com</t>
  </si>
  <si>
    <t>whitneyr@outlook.com</t>
  </si>
  <si>
    <t>justinc94@outlook.com</t>
  </si>
  <si>
    <t>lawrencehamilton52@yahoo.com</t>
  </si>
  <si>
    <t>noahr63@outlook.com</t>
  </si>
  <si>
    <t>stephaniev31@outlook.com</t>
  </si>
  <si>
    <t>toddshaffer96@gmail.com</t>
  </si>
  <si>
    <t>dennisjcook@gmail.com</t>
  </si>
  <si>
    <t>kvdickerson57@gmail.com</t>
  </si>
  <si>
    <t>nllynn@yahoo.com</t>
  </si>
  <si>
    <t>dorisskay@outlook.com</t>
  </si>
  <si>
    <t>kpmoore@hotmail.com</t>
  </si>
  <si>
    <t>thomasoneil@gmail.com</t>
  </si>
  <si>
    <t>joycejnovak@yahoo.com</t>
  </si>
  <si>
    <t>lindsayt80@outlook.com</t>
  </si>
  <si>
    <t>nicholasf@gmail.com</t>
  </si>
  <si>
    <t>cjmalone@gmail.com</t>
  </si>
  <si>
    <t>scottfshields@gmail.com</t>
  </si>
  <si>
    <t>gailb16@gmail.com</t>
  </si>
  <si>
    <t>lisafmackey@gmail.com</t>
  </si>
  <si>
    <t>brandysstreet12@yahoo.com</t>
  </si>
  <si>
    <t>roberts39@outlook.com</t>
  </si>
  <si>
    <t>bdholland17@gmail.com</t>
  </si>
  <si>
    <t>timothycastillo5@gmail.com</t>
  </si>
  <si>
    <t>triciahopkins48@gmail.com</t>
  </si>
  <si>
    <t>charlottedrivera73@gmail.com</t>
  </si>
  <si>
    <t>loisc44@gmail.com</t>
  </si>
  <si>
    <t>caitlinj@hotmail.com</t>
  </si>
  <si>
    <t>ajsantos@gmail.com</t>
  </si>
  <si>
    <t>jcdean@yahoo.com</t>
  </si>
  <si>
    <t>donnaalvarez@hotmail.com</t>
  </si>
  <si>
    <t>jasminegomez93@yahoo.com</t>
  </si>
  <si>
    <t>craigjgallagher@hotmail.com</t>
  </si>
  <si>
    <t>williambrobert@yahoo.com</t>
  </si>
  <si>
    <t>judyc@yahoo.com</t>
  </si>
  <si>
    <t>sarahisaac@outlook.com</t>
  </si>
  <si>
    <t>mjfields@gmail.com</t>
  </si>
  <si>
    <t>alyssaj@hotmail.com</t>
  </si>
  <si>
    <t>robertmsomers@gmail.com</t>
  </si>
  <si>
    <t>dorisz57@gmail.com</t>
  </si>
  <si>
    <t>richardc65@yahoo.com</t>
  </si>
  <si>
    <t>paulcbiswas@outlook.com</t>
  </si>
  <si>
    <t>tffox72@yahoo.com</t>
  </si>
  <si>
    <t>douglasjrobertson100@yahoo.com</t>
  </si>
  <si>
    <t>michellejzhang83@gmail.com</t>
  </si>
  <si>
    <t>petercsiddiqui39@hotmail.com</t>
  </si>
  <si>
    <t>hermandangel@yahoo.com</t>
  </si>
  <si>
    <t>brendapillay@yahoo.com</t>
  </si>
  <si>
    <t>nathanjsweet67@gmail.com</t>
  </si>
  <si>
    <t>deborahjennings15@gmail.com</t>
  </si>
  <si>
    <t>aprilf63@hotmail.com</t>
  </si>
  <si>
    <t>lyndab@gmail.com</t>
  </si>
  <si>
    <t>mildreds9@yahoo.com</t>
  </si>
  <si>
    <t>dkkeen@gmail.com</t>
  </si>
  <si>
    <t>sdramirez@outlook.com</t>
  </si>
  <si>
    <t>nhmuhammad6@gmail.com</t>
  </si>
  <si>
    <t>matthewl@gmail.com</t>
  </si>
  <si>
    <t>angelak@gmail.com</t>
  </si>
  <si>
    <t>rjwalsh33@hotmail.com</t>
  </si>
  <si>
    <t>williamkapoor@outlook.com</t>
  </si>
  <si>
    <t>garylane@gmail.com</t>
  </si>
  <si>
    <t>ctlopez21@outlook.com</t>
  </si>
  <si>
    <t>saraj@gmail.com</t>
  </si>
  <si>
    <t>shrichardson54@yahoo.com</t>
  </si>
  <si>
    <t>williamhuang77@hotmail.com</t>
  </si>
  <si>
    <t>donaldwalsh@outlook.com</t>
  </si>
  <si>
    <t>jeannedavidson78@yahoo.com</t>
  </si>
  <si>
    <t>curtistmolina82@gmail.com</t>
  </si>
  <si>
    <t>mariadsouza51@yahoo.com</t>
  </si>
  <si>
    <t>larryt@yahoo.com</t>
  </si>
  <si>
    <t>brittanyl46@gmail.com</t>
  </si>
  <si>
    <t>suzannep26@hotmail.com</t>
  </si>
  <si>
    <t>johnaanderson@outlook.com</t>
  </si>
  <si>
    <t>barbarajbaez26@yahoo.com</t>
  </si>
  <si>
    <t>crjones55@gmail.com</t>
  </si>
  <si>
    <t>laurens@outlook.com</t>
  </si>
  <si>
    <t>bernicekmiranda@hotmail.com</t>
  </si>
  <si>
    <t>edwardrojas11@hotmail.com</t>
  </si>
  <si>
    <t>shawnlsteele24@gmail.com</t>
  </si>
  <si>
    <t>ruthl50@yahoo.com</t>
  </si>
  <si>
    <t>andrewkstevenson@gmail.com</t>
  </si>
  <si>
    <t>rilyons@yahoo.com</t>
  </si>
  <si>
    <t>susanconner93@gmail.com</t>
  </si>
  <si>
    <t>michellefbyrd@hotmail.com</t>
  </si>
  <si>
    <t>doreenb@outlook.com</t>
  </si>
  <si>
    <t>aprilwillis7@gmail.com</t>
  </si>
  <si>
    <t>charlottew85@yahoo.com</t>
  </si>
  <si>
    <t>robinc@outlook.com</t>
  </si>
  <si>
    <t>deniseabdullah29@yahoo.com</t>
  </si>
  <si>
    <t>tinasmith100@gmail.com</t>
  </si>
  <si>
    <t>kfchauhan@yahoo.com</t>
  </si>
  <si>
    <t>robertmgandhi54@yahoo.com</t>
  </si>
  <si>
    <t>micheleporter29@yahoo.com</t>
  </si>
  <si>
    <t>gjsoto40@hotmail.com</t>
  </si>
  <si>
    <t>jeanlbrewer46@yahoo.com</t>
  </si>
  <si>
    <t>rogerwmartin65@outlook.com</t>
  </si>
  <si>
    <t>yvonnedyates@outlook.com</t>
  </si>
  <si>
    <t>theresachua@yahoo.com</t>
  </si>
  <si>
    <t>debrahossain@hotmail.com</t>
  </si>
  <si>
    <t>walterh@outlook.com</t>
  </si>
  <si>
    <t>rachelbeltran@gmail.com</t>
  </si>
  <si>
    <t>cgmiller66@outlook.com</t>
  </si>
  <si>
    <t>lcrasheed@gmail.com</t>
  </si>
  <si>
    <t>tmthorpe@yahoo.com</t>
  </si>
  <si>
    <t>jareyes58@yahoo.com</t>
  </si>
  <si>
    <t>gregoryf@outlook.com</t>
  </si>
  <si>
    <t>donnadavid@hotmail.com</t>
  </si>
  <si>
    <t>valeriefrancisco@hotmail.com</t>
  </si>
  <si>
    <t>erinkalra94@yahoo.com</t>
  </si>
  <si>
    <t>normanftran41@outlook.com</t>
  </si>
  <si>
    <t>dktracy@outlook.com</t>
  </si>
  <si>
    <t>margaretdkurniawan@hotmail.com</t>
  </si>
  <si>
    <t>justinwood@yahoo.com</t>
  </si>
  <si>
    <t>summermaguire@yahoo.com</t>
  </si>
  <si>
    <t>jmali@outlook.com</t>
  </si>
  <si>
    <t>jamesssnyder26@gmail.com</t>
  </si>
  <si>
    <t>shirleyc60@hotmail.com</t>
  </si>
  <si>
    <t>andrewkhadka@outlook.com</t>
  </si>
  <si>
    <t>autumnmreed96@yahoo.com</t>
  </si>
  <si>
    <t>stevenlevine83@hotmail.com</t>
  </si>
  <si>
    <t>stephaniecedwards90@hotmail.com</t>
  </si>
  <si>
    <t>ttrose65@yahoo.com</t>
  </si>
  <si>
    <t>brianfta41@outlook.com</t>
  </si>
  <si>
    <t>tracyshaikh47@outlook.com</t>
  </si>
  <si>
    <t>joejimenez37@hotmail.com</t>
  </si>
  <si>
    <t>markjrudolph55@yahoo.com</t>
  </si>
  <si>
    <t>caitlincfraser80@yahoo.com</t>
  </si>
  <si>
    <t>jenniferf@hotmail.com</t>
  </si>
  <si>
    <t>kjgrimm84@gmail.com</t>
  </si>
  <si>
    <t>davidrhodes@yahoo.com</t>
  </si>
  <si>
    <t>cynthiamishra@yahoo.com</t>
  </si>
  <si>
    <t>stephenh59@yahoo.com</t>
  </si>
  <si>
    <t>kimberlybpathak96@gmail.com</t>
  </si>
  <si>
    <t>hazellpierce51@yahoo.com</t>
  </si>
  <si>
    <t>ecfigueroa45@hotmail.com</t>
  </si>
  <si>
    <t>lauriecjovanovic@hotmail.com</t>
  </si>
  <si>
    <t>virginiashin@yahoo.com</t>
  </si>
  <si>
    <t>katherinee@outlook.com</t>
  </si>
  <si>
    <t>roberth76@gmail.com</t>
  </si>
  <si>
    <t>kelarson@gmail.com</t>
  </si>
  <si>
    <t>deannastarr9@gmail.com</t>
  </si>
  <si>
    <t>stephaniec79@gmail.com</t>
  </si>
  <si>
    <t>jasons38@gmail.com</t>
  </si>
  <si>
    <t>carolynjjordan@gmail.com</t>
  </si>
  <si>
    <t>donnafstone@outlook.com</t>
  </si>
  <si>
    <t>christopherl@yahoo.com</t>
  </si>
  <si>
    <t>kafrank11@hotmail.com</t>
  </si>
  <si>
    <t>tjarnold@outlook.com</t>
  </si>
  <si>
    <t>theresajellis89@gmail.com</t>
  </si>
  <si>
    <t>jsagarwal79@gmail.com</t>
  </si>
  <si>
    <t>jblim32@yahoo.com</t>
  </si>
  <si>
    <t>jameshunter@yahoo.com</t>
  </si>
  <si>
    <t>hjbarrett59@gmail.com</t>
  </si>
  <si>
    <t>stevenfinn@yahoo.com</t>
  </si>
  <si>
    <t>ruthboyd@yahoo.com</t>
  </si>
  <si>
    <t>jamess87@gmail.com</t>
  </si>
  <si>
    <t>shirleychughes91@hotmail.com</t>
  </si>
  <si>
    <t>dorothydickson@yahoo.com</t>
  </si>
  <si>
    <t>timothymustafa@yahoo.com</t>
  </si>
  <si>
    <t>jsbennett83@gmail.com</t>
  </si>
  <si>
    <t>lmhernandez46@gmail.com</t>
  </si>
  <si>
    <t>seanm68@hotmail.com</t>
  </si>
  <si>
    <t>robertdickerson56@yahoo.com</t>
  </si>
  <si>
    <t>deborahjgallagher@outlook.com</t>
  </si>
  <si>
    <t>lindas47@gmail.com</t>
  </si>
  <si>
    <t>cjhardy@gmail.com</t>
  </si>
  <si>
    <t>christopherrichards@outlook.com</t>
  </si>
  <si>
    <t>ajthornton@hotmail.com</t>
  </si>
  <si>
    <t>evelynw88@hotmail.com</t>
  </si>
  <si>
    <t>elizabethjshetty9@yahoo.com</t>
  </si>
  <si>
    <t>janetm8@hotmail.com</t>
  </si>
  <si>
    <t>nicholascarroll@hotmail.com</t>
  </si>
  <si>
    <t>mfvaldez86@gmail.com</t>
  </si>
  <si>
    <t>margaretreilly52@outlook.com</t>
  </si>
  <si>
    <t>jeanmelizabeth@outlook.com</t>
  </si>
  <si>
    <t>esleung38@yahoo.com</t>
  </si>
  <si>
    <t>kathyw56@yahoo.com</t>
  </si>
  <si>
    <t>rodneyhawkins@gmail.com</t>
  </si>
  <si>
    <t>jenniferd65@yahoo.com</t>
  </si>
  <si>
    <t>tiffanym19@hotmail.com</t>
  </si>
  <si>
    <t>jjnorton27@yahoo.com</t>
  </si>
  <si>
    <t>ahdavies5@yahoo.com</t>
  </si>
  <si>
    <t>nancys60@yahoo.com</t>
  </si>
  <si>
    <t>elizabethjrahman33@outlook.com</t>
  </si>
  <si>
    <t>hlrich@outlook.com</t>
  </si>
  <si>
    <t>kellysgibson@outlook.com</t>
  </si>
  <si>
    <t>saraweston87@gmail.com</t>
  </si>
  <si>
    <t>alexwwarner@outlook.com</t>
  </si>
  <si>
    <t>thomasklein35@gmail.com</t>
  </si>
  <si>
    <t>andrewtrujillo74@gmail.com</t>
  </si>
  <si>
    <t>jackfduffy@hotmail.com</t>
  </si>
  <si>
    <t>carolem26@outlook.com</t>
  </si>
  <si>
    <t>btellis@hotmail.com</t>
  </si>
  <si>
    <t>lcthomas54@outlook.com</t>
  </si>
  <si>
    <t>cynthias@yahoo.com</t>
  </si>
  <si>
    <t>matthewfphelps37@yahoo.com</t>
  </si>
  <si>
    <t>billyfhuffman@gmail.com</t>
  </si>
  <si>
    <t>debbieharrington@yahoo.com</t>
  </si>
  <si>
    <t>erickeith58@hotmail.com</t>
  </si>
  <si>
    <t>markoteo@outlook.com</t>
  </si>
  <si>
    <t>danaho71@gmail.com</t>
  </si>
  <si>
    <t>carolejleon@hotmail.com</t>
  </si>
  <si>
    <t>kathleenlhoffman@outlook.com</t>
  </si>
  <si>
    <t>georgejpascual@outlook.com</t>
  </si>
  <si>
    <t>tiffanymishra@outlook.com</t>
  </si>
  <si>
    <t>snprasad4@gmail.com</t>
  </si>
  <si>
    <t>williaml@gmail.com</t>
  </si>
  <si>
    <t>isaiahwu18@outlook.com</t>
  </si>
  <si>
    <t>cherylfigueroa@outlook.com</t>
  </si>
  <si>
    <t>rebeccaw8@gmail.com</t>
  </si>
  <si>
    <t>edtucker92@yahoo.com</t>
  </si>
  <si>
    <t>marydavis24@outlook.com</t>
  </si>
  <si>
    <t>catherinelaguilar@gmail.com</t>
  </si>
  <si>
    <t>ashleyaroman@gmail.com</t>
  </si>
  <si>
    <t>kristinf23@gmail.com</t>
  </si>
  <si>
    <t>marycfletcher@hotmail.com</t>
  </si>
  <si>
    <t>gcsharpe@yahoo.com</t>
  </si>
  <si>
    <t>jaydansari@yahoo.com</t>
  </si>
  <si>
    <t>edsalim@hotmail.com</t>
  </si>
  <si>
    <t>reginag47@hotmail.com</t>
  </si>
  <si>
    <t>rosalienbauer83@hotmail.com</t>
  </si>
  <si>
    <t>pamelay61@outlook.com</t>
  </si>
  <si>
    <t>rdcabrera@hotmail.com</t>
  </si>
  <si>
    <t>virginial@hotmail.com</t>
  </si>
  <si>
    <t>sarahjmathew41@gmail.com</t>
  </si>
  <si>
    <t>philipd78@yahoo.com</t>
  </si>
  <si>
    <t>pssanchez@yahoo.com</t>
  </si>
  <si>
    <t>jamesbear33@hotmail.com</t>
  </si>
  <si>
    <t>shirleykyoung@outlook.com</t>
  </si>
  <si>
    <t>daniellemfields@outlook.com</t>
  </si>
  <si>
    <t>deborahspearce@gmail.com</t>
  </si>
  <si>
    <t>danielbecker@gmail.com</t>
  </si>
  <si>
    <t>ronaldzcarr@outlook.com</t>
  </si>
  <si>
    <t>timothysam99@hotmail.com</t>
  </si>
  <si>
    <t>wjburnett@hotmail.com</t>
  </si>
  <si>
    <t>jamiesprince@gmail.com</t>
  </si>
  <si>
    <t>kathrync@gmail.com</t>
  </si>
  <si>
    <t>haroldjohn30@hotmail.com</t>
  </si>
  <si>
    <t>marilyntkeller16@hotmail.com</t>
  </si>
  <si>
    <t>gladysjrastogi@yahoo.com</t>
  </si>
  <si>
    <t>lisad@yahoo.com</t>
  </si>
  <si>
    <t>janetssharp90@yahoo.com</t>
  </si>
  <si>
    <t>wknadeem55@hotmail.com</t>
  </si>
  <si>
    <t>daniellet@hotmail.com</t>
  </si>
  <si>
    <t>michellet@yahoo.com</t>
  </si>
  <si>
    <t>lindseyc@hotmail.com</t>
  </si>
  <si>
    <t>haroldt25@yahoo.com</t>
  </si>
  <si>
    <t>josephcwright4@outlook.com</t>
  </si>
  <si>
    <t>jeevans@yahoo.com</t>
  </si>
  <si>
    <t>michellepineda@outlook.com</t>
  </si>
  <si>
    <t>pjlang@gmail.com</t>
  </si>
  <si>
    <t>kathryncoates71@hotmail.com</t>
  </si>
  <si>
    <t>mildredrchapman@yahoo.com</t>
  </si>
  <si>
    <t>debbiema@outlook.com</t>
  </si>
  <si>
    <t>danielleiguerra15@hotmail.com</t>
  </si>
  <si>
    <t>ajchen34@hotmail.com</t>
  </si>
  <si>
    <t>sjmahmoud@hotmail.com</t>
  </si>
  <si>
    <t>djfisher38@yahoo.com</t>
  </si>
  <si>
    <t>johnalvarez@yahoo.com</t>
  </si>
  <si>
    <t>matthewm@outlook.com</t>
  </si>
  <si>
    <t>jessicaa3@yahoo.com</t>
  </si>
  <si>
    <t>cjmay@hotmail.com</t>
  </si>
  <si>
    <t>labenson41@gmail.com</t>
  </si>
  <si>
    <t>lesliekane@gmail.com</t>
  </si>
  <si>
    <t>brianf2@outlook.com</t>
  </si>
  <si>
    <t>harrys@outlook.com</t>
  </si>
  <si>
    <t>debbievargas@outlook.com</t>
  </si>
  <si>
    <t>nestewart@hotmail.com</t>
  </si>
  <si>
    <t>sarahfsanderson2@yahoo.com</t>
  </si>
  <si>
    <t>davidhouston47@outlook.com</t>
  </si>
  <si>
    <t>kellyking65@outlook.com</t>
  </si>
  <si>
    <t>lindaroche33@gmail.com</t>
  </si>
  <si>
    <t>kdwatts34@outlook.com</t>
  </si>
  <si>
    <t>jerryhui@hotmail.com</t>
  </si>
  <si>
    <t>sfmclean@gmail.com</t>
  </si>
  <si>
    <t>normabarlow40@outlook.com</t>
  </si>
  <si>
    <t>michellefuller@yahoo.com</t>
  </si>
  <si>
    <t>psluna@gmail.com</t>
  </si>
  <si>
    <t>donnah@yahoo.com</t>
  </si>
  <si>
    <t>basaad97@gmail.com</t>
  </si>
  <si>
    <t>stephanieanwar71@hotmail.com</t>
  </si>
  <si>
    <t>eugenec@hotmail.com</t>
  </si>
  <si>
    <t>aibuchanan64@outlook.com</t>
  </si>
  <si>
    <t>larryyee53@yahoo.com</t>
  </si>
  <si>
    <t>stephendbecker@gmail.com</t>
  </si>
  <si>
    <t>cindyherrera@outlook.com</t>
  </si>
  <si>
    <t>gamcmahon30@outlook.com</t>
  </si>
  <si>
    <t>inezbhale@gmail.com</t>
  </si>
  <si>
    <t>ajraza@outlook.com</t>
  </si>
  <si>
    <t>gpaslam19@gmail.com</t>
  </si>
  <si>
    <t>warrenherman56@gmail.com</t>
  </si>
  <si>
    <t>carolrubio@outlook.com</t>
  </si>
  <si>
    <t>rfpadilla@yahoo.com</t>
  </si>
  <si>
    <t>thomasjlam76@hotmail.com</t>
  </si>
  <si>
    <t>glennc37@hotmail.com</t>
  </si>
  <si>
    <t>jiperalta@yahoo.com</t>
  </si>
  <si>
    <t>bonniemboone30@yahoo.com</t>
  </si>
  <si>
    <t>briannafjames@gmail.com</t>
  </si>
  <si>
    <t>alvinr@hotmail.com</t>
  </si>
  <si>
    <t>bmlawrence87@gmail.com</t>
  </si>
  <si>
    <t>margaretm@yahoo.com</t>
  </si>
  <si>
    <t>jonathanm67@yahoo.com</t>
  </si>
  <si>
    <t>ckdudley@gmail.com</t>
  </si>
  <si>
    <t>keithfleming@outlook.com</t>
  </si>
  <si>
    <t>edwardscarroll@gmail.com</t>
  </si>
  <si>
    <t>francesigilmore@hotmail.com</t>
  </si>
  <si>
    <t>randallgoh96@outlook.com</t>
  </si>
  <si>
    <t>johncruz14@hotmail.com</t>
  </si>
  <si>
    <t>jbchong@outlook.com</t>
  </si>
  <si>
    <t>russellvelasco@yahoo.com</t>
  </si>
  <si>
    <t>djmchugh40@hotmail.com</t>
  </si>
  <si>
    <t>shawnmurphy@yahoo.com</t>
  </si>
  <si>
    <t>debraawells@outlook.com</t>
  </si>
  <si>
    <t>jasonjwinter54@hotmail.com</t>
  </si>
  <si>
    <t>edwardd@yahoo.com</t>
  </si>
  <si>
    <t>kaylahart@gmail.com</t>
  </si>
  <si>
    <t>lloyddavies@hotmail.com</t>
  </si>
  <si>
    <t>gregoryschavez@gmail.com</t>
  </si>
  <si>
    <t>mitchellm@hotmail.com</t>
  </si>
  <si>
    <t>hhwilliams25@gmail.com</t>
  </si>
  <si>
    <t>garylouis@hotmail.com</t>
  </si>
  <si>
    <t>billyk@outlook.com</t>
  </si>
  <si>
    <t>judymeadows@hotmail.com</t>
  </si>
  <si>
    <t>jfwashington64@yahoo.com</t>
  </si>
  <si>
    <t>ekkenny84@yahoo.com</t>
  </si>
  <si>
    <t>nadickerson94@yahoo.com</t>
  </si>
  <si>
    <t>kristing27@yahoo.com</t>
  </si>
  <si>
    <t>brandondaniel@outlook.com</t>
  </si>
  <si>
    <t>ejbean18@gmail.com</t>
  </si>
  <si>
    <t>matthewk@hotmail.com</t>
  </si>
  <si>
    <t>dorisbatkinson75@hotmail.com</t>
  </si>
  <si>
    <t>lisaarmstrong@gmail.com</t>
  </si>
  <si>
    <t>thomass50@hotmail.com</t>
  </si>
  <si>
    <t>dennissimon19@outlook.com</t>
  </si>
  <si>
    <t>keithscoleman84@hotmail.com</t>
  </si>
  <si>
    <t>rickeylu@hotmail.com</t>
  </si>
  <si>
    <t>sandrafrank@gmail.com</t>
  </si>
  <si>
    <t>laurenakoh52@yahoo.com</t>
  </si>
  <si>
    <t>ccha13@yahoo.com</t>
  </si>
  <si>
    <t>larryhussain@yahoo.com</t>
  </si>
  <si>
    <t>larryw84@outlook.com</t>
  </si>
  <si>
    <t>errodriguez@outlook.com</t>
  </si>
  <si>
    <t>maboyd@gmail.com</t>
  </si>
  <si>
    <t>kimm@gmail.com</t>
  </si>
  <si>
    <t>debraali91@outlook.com</t>
  </si>
  <si>
    <t>christinasingleton@gmail.com</t>
  </si>
  <si>
    <t>dtibarra29@gmail.com</t>
  </si>
  <si>
    <t>loispark@gmail.com</t>
  </si>
  <si>
    <t>elainemduncan@gmail.com</t>
  </si>
  <si>
    <t>milewis91@yahoo.com</t>
  </si>
  <si>
    <t>andreajharvey91@yahoo.com</t>
  </si>
  <si>
    <t>shawna6@outlook.com</t>
  </si>
  <si>
    <t>jjrussell72@yahoo.com</t>
  </si>
  <si>
    <t>haroldc47@hotmail.com</t>
  </si>
  <si>
    <t>richardpage@gmail.com</t>
  </si>
  <si>
    <t>thomaspereira76@gmail.com</t>
  </si>
  <si>
    <t>chparks@gmail.com</t>
  </si>
  <si>
    <t>kellymblack32@yahoo.com</t>
  </si>
  <si>
    <t>samanthasnow84@yahoo.com</t>
  </si>
  <si>
    <t>jtmathew26@yahoo.com</t>
  </si>
  <si>
    <t>akarcher@yahoo.com</t>
  </si>
  <si>
    <t>marks36@hotmail.com</t>
  </si>
  <si>
    <t>debrah@yahoo.com</t>
  </si>
  <si>
    <t>esnicholson@outlook.com</t>
  </si>
  <si>
    <t>robertgoodman99@yahoo.com</t>
  </si>
  <si>
    <t>lindachan15@yahoo.com</t>
  </si>
  <si>
    <t>ryann@outlook.com</t>
  </si>
  <si>
    <t>jamiek26@outlook.com</t>
  </si>
  <si>
    <t>patricianoel@outlook.com</t>
  </si>
  <si>
    <t>danielrberry@yahoo.com</t>
  </si>
  <si>
    <t>heatherskumar11@gmail.com</t>
  </si>
  <si>
    <t>jmpierce32@gmail.com</t>
  </si>
  <si>
    <t>drwright@yahoo.com</t>
  </si>
  <si>
    <t>rachelwalker@outlook.com</t>
  </si>
  <si>
    <t>ashleymraj@yahoo.com</t>
  </si>
  <si>
    <t>richardgsandoval@hotmail.com</t>
  </si>
  <si>
    <t>hmkaur@gmail.com</t>
  </si>
  <si>
    <t>davidl81@hotmail.com</t>
  </si>
  <si>
    <t>cdklein32@gmail.com</t>
  </si>
  <si>
    <t>djwalker90@hotmail.com</t>
  </si>
  <si>
    <t>nplin@yahoo.com</t>
  </si>
  <si>
    <t>hlcarson91@outlook.com</t>
  </si>
  <si>
    <t>michelestephen@gmail.com</t>
  </si>
  <si>
    <t>joshuacmolina@hotmail.com</t>
  </si>
  <si>
    <t>jessicakerr92@yahoo.com</t>
  </si>
  <si>
    <t>lawrencemcfadden12@outlook.com</t>
  </si>
  <si>
    <t>cheryli@outlook.com</t>
  </si>
  <si>
    <t>jacknbuck48@outlook.com</t>
  </si>
  <si>
    <t>shannonjohn@outlook.com</t>
  </si>
  <si>
    <t>markr8@hotmail.com</t>
  </si>
  <si>
    <t>toddjadhav33@hotmail.com</t>
  </si>
  <si>
    <t>tdhenley18@outlook.com</t>
  </si>
  <si>
    <t>kevinw19@hotmail.com</t>
  </si>
  <si>
    <t>tfgrace@hotmail.com</t>
  </si>
  <si>
    <t>mlang@yahoo.com</t>
  </si>
  <si>
    <t>gsnorris@hotmail.com</t>
  </si>
  <si>
    <t>jacquelinef@outlook.com</t>
  </si>
  <si>
    <t>ralphcamacho24@yahoo.com</t>
  </si>
  <si>
    <t>ericafigueroa@yahoo.com</t>
  </si>
  <si>
    <t>kevinwilliams30@gmail.com</t>
  </si>
  <si>
    <t>randym@outlook.com</t>
  </si>
  <si>
    <t>williamnath@hotmail.com</t>
  </si>
  <si>
    <t>monicap@hotmail.com</t>
  </si>
  <si>
    <t>stevedcross75@yahoo.com</t>
  </si>
  <si>
    <t>katietspears@yahoo.com</t>
  </si>
  <si>
    <t>courtneylchan10@yahoo.com</t>
  </si>
  <si>
    <t>ndpandey@outlook.com</t>
  </si>
  <si>
    <t>cllara89@hotmail.com</t>
  </si>
  <si>
    <t>lindammoran32@hotmail.com</t>
  </si>
  <si>
    <t>ericdavidson20@gmail.com</t>
  </si>
  <si>
    <t>laceyvaguilar@yahoo.com</t>
  </si>
  <si>
    <t>benjaminrswan48@outlook.com</t>
  </si>
  <si>
    <t>wsbullock@gmail.com</t>
  </si>
  <si>
    <t>michelemmead@yahoo.com</t>
  </si>
  <si>
    <t>alicewdickens89@outlook.com</t>
  </si>
  <si>
    <t>annb@yahoo.com</t>
  </si>
  <si>
    <t>ldtran62@hotmail.com</t>
  </si>
  <si>
    <t>skmosher8@yahoo.com</t>
  </si>
  <si>
    <t>natalieflin@outlook.com</t>
  </si>
  <si>
    <t>katherineburke100@yahoo.com</t>
  </si>
  <si>
    <t>vrlarson@yahoo.com</t>
  </si>
  <si>
    <t>jcfrancisco48@hotmail.com</t>
  </si>
  <si>
    <t>mjadrian42@gmail.com</t>
  </si>
  <si>
    <t>jonathanfhong@yahoo.com</t>
  </si>
  <si>
    <t>sallyr@outlook.com</t>
  </si>
  <si>
    <t>donnieihouse92@hotmail.com</t>
  </si>
  <si>
    <t>edwardw85@outlook.com</t>
  </si>
  <si>
    <t>tylercduke@outlook.com</t>
  </si>
  <si>
    <t>lindsaynorman74@gmail.com</t>
  </si>
  <si>
    <t>daniellebecker46@outlook.com</t>
  </si>
  <si>
    <t>pattim@hotmail.com</t>
  </si>
  <si>
    <t>dldodd11@hotmail.com</t>
  </si>
  <si>
    <t>ryano@hotmail.com</t>
  </si>
  <si>
    <t>bhdavies69@yahoo.com</t>
  </si>
  <si>
    <t>jodig1@hotmail.com</t>
  </si>
  <si>
    <t>albertjwebber@hotmail.com</t>
  </si>
  <si>
    <t>micheleschwartz70@hotmail.com</t>
  </si>
  <si>
    <t>dennisa96@yahoo.com</t>
  </si>
  <si>
    <t>chriszhang@hotmail.com</t>
  </si>
  <si>
    <t>jchickman@outlook.com</t>
  </si>
  <si>
    <t>virginiajvargas@outlook.com</t>
  </si>
  <si>
    <t>brittanyc73@yahoo.com</t>
  </si>
  <si>
    <t>chadmullins10@outlook.com</t>
  </si>
  <si>
    <t>gracestokes@outlook.com</t>
  </si>
  <si>
    <t>kellyrogers@yahoo.com</t>
  </si>
  <si>
    <t>nicholasa90@gmail.com</t>
  </si>
  <si>
    <t>florencenewton@hotmail.com</t>
  </si>
  <si>
    <t>brendacdavenport10@gmail.com</t>
  </si>
  <si>
    <t>tylermunoz@hotmail.com</t>
  </si>
  <si>
    <t>tracyf@outlook.com</t>
  </si>
  <si>
    <t>carolynrobertson22@yahoo.com</t>
  </si>
  <si>
    <t>catherined30@yahoo.com</t>
  </si>
  <si>
    <t>carolyns@hotmail.com</t>
  </si>
  <si>
    <t>brittanyh@yahoo.com</t>
  </si>
  <si>
    <t>brittanyq77@outlook.com</t>
  </si>
  <si>
    <t>hollyakram@hotmail.com</t>
  </si>
  <si>
    <t>denniskgreer95@yahoo.com</t>
  </si>
  <si>
    <t>cynthial@hotmail.com</t>
  </si>
  <si>
    <t>deborahgregory@outlook.com</t>
  </si>
  <si>
    <t>matthewahopkins@hotmail.com</t>
  </si>
  <si>
    <t>sherridnguyen@gmail.com</t>
  </si>
  <si>
    <t>zacharyleal@outlook.com</t>
  </si>
  <si>
    <t>lisatdavidson@gmail.com</t>
  </si>
  <si>
    <t>ruthgblack@hotmail.com</t>
  </si>
  <si>
    <t>williamalam59@hotmail.com</t>
  </si>
  <si>
    <t>ronaldr@yahoo.com</t>
  </si>
  <si>
    <t>rrrusso@hotmail.com</t>
  </si>
  <si>
    <t>shaunr@outlook.com</t>
  </si>
  <si>
    <t>ashleydean@outlook.com</t>
  </si>
  <si>
    <t>christinev@yahoo.com</t>
  </si>
  <si>
    <t>traceyhasan@gmail.com</t>
  </si>
  <si>
    <t>danielb92@gmail.com</t>
  </si>
  <si>
    <t>laurasoto96@yahoo.com</t>
  </si>
  <si>
    <t>cynthiathapa18@gmail.com</t>
  </si>
  <si>
    <t>marilyntdawson67@outlook.com</t>
  </si>
  <si>
    <t>lillianswartz70@hotmail.com</t>
  </si>
  <si>
    <t>randyelarson@hotmail.com</t>
  </si>
  <si>
    <t>jeffgboyd@gmail.com</t>
  </si>
  <si>
    <t>stephanied25@outlook.com</t>
  </si>
  <si>
    <t>brittneyb90@outlook.com</t>
  </si>
  <si>
    <t>lisajarmstrong@yahoo.com</t>
  </si>
  <si>
    <t>heatherjosborne64@gmail.com</t>
  </si>
  <si>
    <t>ashleygurung@outlook.com</t>
  </si>
  <si>
    <t>dannyb8@outlook.com</t>
  </si>
  <si>
    <t>jessicad80@yahoo.com</t>
  </si>
  <si>
    <t>christopherkarif@outlook.com</t>
  </si>
  <si>
    <t>benjamindouglas@outlook.com</t>
  </si>
  <si>
    <t>jacquelinehheath@outlook.com</t>
  </si>
  <si>
    <t>jerryf@gmail.com</t>
  </si>
  <si>
    <t>michelleg48@outlook.com</t>
  </si>
  <si>
    <t>carolyngonzales@hotmail.com</t>
  </si>
  <si>
    <t>tinas72@hotmail.com</t>
  </si>
  <si>
    <t>mjstewart20@hotmail.com</t>
  </si>
  <si>
    <t>kathrynstreet18@gmail.com</t>
  </si>
  <si>
    <t>lisaborja@gmail.com</t>
  </si>
  <si>
    <t>stephendonahue12@yahoo.com</t>
  </si>
  <si>
    <t>nrwills48@yahoo.com</t>
  </si>
  <si>
    <t>joshuamfrey@outlook.com</t>
  </si>
  <si>
    <t>margaretsjamal@hotmail.com</t>
  </si>
  <si>
    <t>joanfrazier@gmail.com</t>
  </si>
  <si>
    <t>ljblack29@hotmail.com</t>
  </si>
  <si>
    <t>richardfyork83@hotmail.com</t>
  </si>
  <si>
    <t>barbarah@gmail.com</t>
  </si>
  <si>
    <t>brandyn@yahoo.com</t>
  </si>
  <si>
    <t>janicej75@gmail.com</t>
  </si>
  <si>
    <t>marcferguson38@hotmail.com</t>
  </si>
  <si>
    <t>debracampos83@gmail.com</t>
  </si>
  <si>
    <t>cynthiamsoriano@outlook.com</t>
  </si>
  <si>
    <t>limack@gmail.com</t>
  </si>
  <si>
    <t>micheletfernandez@outlook.com</t>
  </si>
  <si>
    <t>skrao25@outlook.com</t>
  </si>
  <si>
    <t>danielhunt@hotmail.com</t>
  </si>
  <si>
    <t>wendywright36@gmail.com</t>
  </si>
  <si>
    <t>williaml12@hotmail.com</t>
  </si>
  <si>
    <t>nancytucker@yahoo.com</t>
  </si>
  <si>
    <t>francisbkent57@yahoo.com</t>
  </si>
  <si>
    <t>rknoel@yahoo.com</t>
  </si>
  <si>
    <t>mmwoodward@hotmail.com</t>
  </si>
  <si>
    <t>benjaminc@hotmail.com</t>
  </si>
  <si>
    <t>kimberlyjmittal@hotmail.com</t>
  </si>
  <si>
    <t>ashleygdavis35@outlook.com</t>
  </si>
  <si>
    <t>tammyl@yahoo.com</t>
  </si>
  <si>
    <t>tarah@outlook.com</t>
  </si>
  <si>
    <t>kaylafisher90@gmail.com</t>
  </si>
  <si>
    <t>tylerh@gmail.com</t>
  </si>
  <si>
    <t>robinanwar@yahoo.com</t>
  </si>
  <si>
    <t>nsmoran@yahoo.com</t>
  </si>
  <si>
    <t>dmkim44@gmail.com</t>
  </si>
  <si>
    <t>kathyp@gmail.com</t>
  </si>
  <si>
    <t>cmdevlin@outlook.com</t>
  </si>
  <si>
    <t>ccansari31@yahoo.com</t>
  </si>
  <si>
    <t>cynthiajabad6@hotmail.com</t>
  </si>
  <si>
    <t>markg41@outlook.com</t>
  </si>
  <si>
    <t>avalexander@gmail.com</t>
  </si>
  <si>
    <t>dlmatthews62@gmail.com</t>
  </si>
  <si>
    <t>marthahayala36@hotmail.com</t>
  </si>
  <si>
    <t>williamham48@hotmail.com</t>
  </si>
  <si>
    <t>jvlang35@gmail.com</t>
  </si>
  <si>
    <t>brandylarsen@hotmail.com</t>
  </si>
  <si>
    <t>danielr70@outlook.com</t>
  </si>
  <si>
    <t>donaldepandey83@hotmail.com</t>
  </si>
  <si>
    <t>williamipowell7@hotmail.com</t>
  </si>
  <si>
    <t>dorothyb@outlook.com</t>
  </si>
  <si>
    <t>audreysgardner55@gmail.com</t>
  </si>
  <si>
    <t>joycejmendoza@outlook.com</t>
  </si>
  <si>
    <t>drgodwin34@outlook.com</t>
  </si>
  <si>
    <t>amymwan98@outlook.com</t>
  </si>
  <si>
    <t>marjoriecbenjamin23@outlook.com</t>
  </si>
  <si>
    <t>amberc24@outlook.com</t>
  </si>
  <si>
    <t>rodneywoodward@gmail.com</t>
  </si>
  <si>
    <t>brittanyesutton66@hotmail.com</t>
  </si>
  <si>
    <t>tiffanycharun@hotmail.com</t>
  </si>
  <si>
    <t>eileentaylor67@hotmail.com</t>
  </si>
  <si>
    <t>meghansang5@yahoo.com</t>
  </si>
  <si>
    <t>garybear@outlook.com</t>
  </si>
  <si>
    <t>fbhunter@gmail.com</t>
  </si>
  <si>
    <t>thomasshaw74@outlook.com</t>
  </si>
  <si>
    <t>ddcruz@outlook.com</t>
  </si>
  <si>
    <t>edwards49@outlook.com</t>
  </si>
  <si>
    <t>edithfcobb92@outlook.com</t>
  </si>
  <si>
    <t>darryljdennis34@outlook.com</t>
  </si>
  <si>
    <t>matthewd@yahoo.com</t>
  </si>
  <si>
    <t>rcduffy95@hotmail.com</t>
  </si>
  <si>
    <t>jasonmckinney98@outlook.com</t>
  </si>
  <si>
    <t>ronaldm@hotmail.com</t>
  </si>
  <si>
    <t>ashleychandler@gmail.com</t>
  </si>
  <si>
    <t>laurenmahmoud73@outlook.com</t>
  </si>
  <si>
    <t>pcfoster@hotmail.com</t>
  </si>
  <si>
    <t>erinc@outlook.com</t>
  </si>
  <si>
    <t>danielgonzales96@gmail.com</t>
  </si>
  <si>
    <t>bjrai64@hotmail.com</t>
  </si>
  <si>
    <t>jfleong@gmail.com</t>
  </si>
  <si>
    <t>annettetjacobson@outlook.com</t>
  </si>
  <si>
    <t>terryyau88@yahoo.com</t>
  </si>
  <si>
    <t>affitzgerald@hotmail.com</t>
  </si>
  <si>
    <t>sharonyuan@outlook.com</t>
  </si>
  <si>
    <t>mmwong@yahoo.com</t>
  </si>
  <si>
    <t>allens@hotmail.com</t>
  </si>
  <si>
    <t>jeremym43@hotmail.com</t>
  </si>
  <si>
    <t>shawnvaldez38@outlook.com</t>
  </si>
  <si>
    <t>ekpowers@gmail.com</t>
  </si>
  <si>
    <t>dterickson@yahoo.com</t>
  </si>
  <si>
    <t>tracireynolds62@gmail.com</t>
  </si>
  <si>
    <t>michealdale15@yahoo.com</t>
  </si>
  <si>
    <t>msthompson69@hotmail.com</t>
  </si>
  <si>
    <t>aprilv@outlook.com</t>
  </si>
  <si>
    <t>nicholasd56@gmail.com</t>
  </si>
  <si>
    <t>cliffordbarrett97@yahoo.com</t>
  </si>
  <si>
    <t>traceys@outlook.com</t>
  </si>
  <si>
    <t>kimberlyh@outlook.com</t>
  </si>
  <si>
    <t>kcgordon@yahoo.com</t>
  </si>
  <si>
    <t>denniso70@gmail.com</t>
  </si>
  <si>
    <t>laurenm12@outlook.com</t>
  </si>
  <si>
    <t>lorrainelake13@yahoo.com</t>
  </si>
  <si>
    <t>dkoreilly66@gmail.com</t>
  </si>
  <si>
    <t>haroldbeach@yahoo.com</t>
  </si>
  <si>
    <t>brvelasquez32@outlook.com</t>
  </si>
  <si>
    <t>christinaelevy@outlook.com</t>
  </si>
  <si>
    <t>tmparsons@yahoo.com</t>
  </si>
  <si>
    <t>eugener44@gmail.com</t>
  </si>
  <si>
    <t>nksingleton87@yahoo.com</t>
  </si>
  <si>
    <t>johndhickey@yahoo.com</t>
  </si>
  <si>
    <t>cagomez49@yahoo.com</t>
  </si>
  <si>
    <t>aaronbarrett@gmail.com</t>
  </si>
  <si>
    <t>samanthamgoodman92@gmail.com</t>
  </si>
  <si>
    <t>jsgodfrey@gmail.com</t>
  </si>
  <si>
    <t>elsiepotter@gmail.com</t>
  </si>
  <si>
    <t>denniskraza48@yahoo.com</t>
  </si>
  <si>
    <t>ejperera@hotmail.com</t>
  </si>
  <si>
    <t>debrab@gmail.com</t>
  </si>
  <si>
    <t>nmholland73@yahoo.com</t>
  </si>
  <si>
    <t>angelaestevens57@hotmail.com</t>
  </si>
  <si>
    <t>bbwebb21@gmail.com</t>
  </si>
  <si>
    <t>dorisl27@hotmail.com</t>
  </si>
  <si>
    <t>lfstokes30@yahoo.com</t>
  </si>
  <si>
    <t>donaldaja@yahoo.com</t>
  </si>
  <si>
    <t>brittanyrahman78@gmail.com</t>
  </si>
  <si>
    <t>douglasejones@yahoo.com</t>
  </si>
  <si>
    <t>elizabethtaylor@yahoo.com</t>
  </si>
  <si>
    <t>sheilarose@outlook.com</t>
  </si>
  <si>
    <t>bertham@hotmail.com</t>
  </si>
  <si>
    <t>heatherwood70@gmail.com</t>
  </si>
  <si>
    <t>clteoh@hotmail.com</t>
  </si>
  <si>
    <t>justinjgoodwin48@gmail.com</t>
  </si>
  <si>
    <t>paulalim@hotmail.com</t>
  </si>
  <si>
    <t>juanitac@outlook.com</t>
  </si>
  <si>
    <t>cynthiaolsen@yahoo.com</t>
  </si>
  <si>
    <t>lauragbelcher46@outlook.com</t>
  </si>
  <si>
    <t>ljomar@outlook.com</t>
  </si>
  <si>
    <t>laurafsalah70@hotmail.com</t>
  </si>
  <si>
    <t>marieiyap35@hotmail.com</t>
  </si>
  <si>
    <t>mildredwarren@yahoo.com</t>
  </si>
  <si>
    <t>kylebyrd@hotmail.com</t>
  </si>
  <si>
    <t>cynthiacrussell@hotmail.com</t>
  </si>
  <si>
    <t>denisem14@yahoo.com</t>
  </si>
  <si>
    <t>emsnow@yahoo.com</t>
  </si>
  <si>
    <t>patricianicholson10@yahoo.com</t>
  </si>
  <si>
    <t>janeifoster36@gmail.com</t>
  </si>
  <si>
    <t>bsmichelle42@yahoo.com</t>
  </si>
  <si>
    <t>robertnewman@outlook.com</t>
  </si>
  <si>
    <t>kimamin@gmail.com</t>
  </si>
  <si>
    <t>glennw97@yahoo.com</t>
  </si>
  <si>
    <t>allandgreen2@gmail.com</t>
  </si>
  <si>
    <t>ajromano61@outlook.com</t>
  </si>
  <si>
    <t>clydel53@gmail.com</t>
  </si>
  <si>
    <t>brianphobbs@yahoo.com</t>
  </si>
  <si>
    <t>christopherfandrews@yahoo.com</t>
  </si>
  <si>
    <t>jackjroy81@yahoo.com</t>
  </si>
  <si>
    <t>jpsawyer@outlook.com</t>
  </si>
  <si>
    <t>janicebsilva70@gmail.com</t>
  </si>
  <si>
    <t>ramonaowong@yahoo.com</t>
  </si>
  <si>
    <t>christopherdgregg@gmail.com</t>
  </si>
  <si>
    <t>dwlittle@hotmail.com</t>
  </si>
  <si>
    <t>clhansen49@hotmail.com</t>
  </si>
  <si>
    <t>cmthomas63@yahoo.com</t>
  </si>
  <si>
    <t>peggybenson60@yahoo.com</t>
  </si>
  <si>
    <t>sandraleon@hotmail.com</t>
  </si>
  <si>
    <t>jjpark@outlook.com</t>
  </si>
  <si>
    <t>garyjvasquez86@outlook.com</t>
  </si>
  <si>
    <t>jeffreyrobbins81@outlook.com</t>
  </si>
  <si>
    <t>erinj@outlook.com</t>
  </si>
  <si>
    <t>donnafmahmood14@gmail.com</t>
  </si>
  <si>
    <t>kimgee65@yahoo.com</t>
  </si>
  <si>
    <t>ronalds20@hotmail.com</t>
  </si>
  <si>
    <t>mmdon@yahoo.com</t>
  </si>
  <si>
    <t>cmallen@outlook.com</t>
  </si>
  <si>
    <t>darleneh93@gmail.com</t>
  </si>
  <si>
    <t>justins43@gmail.com</t>
  </si>
  <si>
    <t>carolhawkins20@gmail.com</t>
  </si>
  <si>
    <t>veraa@gmail.com</t>
  </si>
  <si>
    <t>sftracy@outlook.com</t>
  </si>
  <si>
    <t>carolc53@gmail.com</t>
  </si>
  <si>
    <t>irenew30@gmail.com</t>
  </si>
  <si>
    <t>kennethkhay@hotmail.com</t>
  </si>
  <si>
    <t>cjnoel@outlook.com</t>
  </si>
  <si>
    <t>wandar81@gmail.com</t>
  </si>
  <si>
    <t>sccooper71@outlook.com</t>
  </si>
  <si>
    <t>shirleyjlindsey@hotmail.com</t>
  </si>
  <si>
    <t>andrewbob20@gmail.com</t>
  </si>
  <si>
    <t>ericbbrooks71@hotmail.com</t>
  </si>
  <si>
    <t>alfredbarnett72@gmail.com</t>
  </si>
  <si>
    <t>brandonchen42@hotmail.com</t>
  </si>
  <si>
    <t>nicolejsingh@yahoo.com</t>
  </si>
  <si>
    <t>kjhunt18@hotmail.com</t>
  </si>
  <si>
    <t>raymondahmad@gmail.com</t>
  </si>
  <si>
    <t>jnclarke@yahoo.com</t>
  </si>
  <si>
    <t>crystalreyes@hotmail.com</t>
  </si>
  <si>
    <t>dorisk45@yahoo.com</t>
  </si>
  <si>
    <t>gloriamcole@yahoo.com</t>
  </si>
  <si>
    <t>jacobvalenzuela@yahoo.com</t>
  </si>
  <si>
    <t>phyllist@gmail.com</t>
  </si>
  <si>
    <t>debbier61@yahoo.com</t>
  </si>
  <si>
    <t>allenjrodgers@outlook.com</t>
  </si>
  <si>
    <t>epgurung4@yahoo.com</t>
  </si>
  <si>
    <t>djjohn11@yahoo.com</t>
  </si>
  <si>
    <t>angelac@hotmail.com</t>
  </si>
  <si>
    <t>pdkeller@hotmail.com</t>
  </si>
  <si>
    <t>shawncmahmoud@gmail.com</t>
  </si>
  <si>
    <t>patriciam2@hotmail.com</t>
  </si>
  <si>
    <t>brittanykcampos3@yahoo.com</t>
  </si>
  <si>
    <t>snangeles78@hotmail.com</t>
  </si>
  <si>
    <t>davidm59@hotmail.com</t>
  </si>
  <si>
    <t>tsbhatia@outlook.com</t>
  </si>
  <si>
    <t>kimberlyjgoldman64@yahoo.com</t>
  </si>
  <si>
    <t>chelseadward@gmail.com</t>
  </si>
  <si>
    <t>ambercgilbert@outlook.com</t>
  </si>
  <si>
    <t>danieljenkins@outlook.com</t>
  </si>
  <si>
    <t>gregoryocastillo99@gmail.com</t>
  </si>
  <si>
    <t>shawnferrer74@hotmail.com</t>
  </si>
  <si>
    <t>dianeflai@gmail.com</t>
  </si>
  <si>
    <t>eugenetbarry36@yahoo.com</t>
  </si>
  <si>
    <t>rjstevens@outlook.com</t>
  </si>
  <si>
    <t>jjsrivastava@yahoo.com</t>
  </si>
  <si>
    <t>njgonzales33@outlook.com</t>
  </si>
  <si>
    <t>debraj80@outlook.com</t>
  </si>
  <si>
    <t>christinesavage93@outlook.com</t>
  </si>
  <si>
    <t>jfkaushik79@yahoo.com</t>
  </si>
  <si>
    <t>heatheriyee87@hotmail.com</t>
  </si>
  <si>
    <t>joycerivers@hotmail.com</t>
  </si>
  <si>
    <t>matthewp@yahoo.com</t>
  </si>
  <si>
    <t>blfraser95@gmail.com</t>
  </si>
  <si>
    <t>carolynh@outlook.com</t>
  </si>
  <si>
    <t>micheleklow@gmail.com</t>
  </si>
  <si>
    <t>kendratking@hotmail.com</t>
  </si>
  <si>
    <t>jaimes31@hotmail.com</t>
  </si>
  <si>
    <t>jhpandey70@gmail.com</t>
  </si>
  <si>
    <t>hdparsons@hotmail.com</t>
  </si>
  <si>
    <t>tiffanyh71@gmail.com</t>
  </si>
  <si>
    <t>stephenh@gmail.com</t>
  </si>
  <si>
    <t>jtchandler34@gmail.com</t>
  </si>
  <si>
    <t>warrenamin@hotmail.com</t>
  </si>
  <si>
    <t>seanc23@gmail.com</t>
  </si>
  <si>
    <t>cherylp@gmail.com</t>
  </si>
  <si>
    <t>mdmassey96@yahoo.com</t>
  </si>
  <si>
    <t>charlesa@yahoo.com</t>
  </si>
  <si>
    <t>florencecoleman@hotmail.com</t>
  </si>
  <si>
    <t>michaelr64@gmail.com</t>
  </si>
  <si>
    <t>kristenmontgomery57@gmail.com</t>
  </si>
  <si>
    <t>adriannatkins44@hotmail.com</t>
  </si>
  <si>
    <t>andrewh38@gmail.com</t>
  </si>
  <si>
    <t>rsreynolds31@yahoo.com</t>
  </si>
  <si>
    <t>esball73@hotmail.com</t>
  </si>
  <si>
    <t>tracysargent@hotmail.com</t>
  </si>
  <si>
    <t>jlidris@yahoo.com</t>
  </si>
  <si>
    <t>brucewsharif42@gmail.com</t>
  </si>
  <si>
    <t>justingordon@yahoo.com</t>
  </si>
  <si>
    <t>alicesreid@yahoo.com</t>
  </si>
  <si>
    <t>hcsnider@hotmail.com</t>
  </si>
  <si>
    <t>gsmccormick@hotmail.com</t>
  </si>
  <si>
    <t>marycraig46@hotmail.com</t>
  </si>
  <si>
    <t>kwamin@gmail.com</t>
  </si>
  <si>
    <t>sheilagabriel4@gmail.com</t>
  </si>
  <si>
    <t>bobbys@outlook.com</t>
  </si>
  <si>
    <t>jeffreys38@hotmail.com</t>
  </si>
  <si>
    <t>jessicaprehman32@yahoo.com</t>
  </si>
  <si>
    <t>laurarichardson@outlook.com</t>
  </si>
  <si>
    <t>charlesm14@yahoo.com</t>
  </si>
  <si>
    <t>nbday98@outlook.com</t>
  </si>
  <si>
    <t>tsabbas67@outlook.com</t>
  </si>
  <si>
    <t>rikent94@yahoo.com</t>
  </si>
  <si>
    <t>lillianmadrid37@yahoo.com</t>
  </si>
  <si>
    <t>samanthak@outlook.com</t>
  </si>
  <si>
    <t>billyl79@hotmail.com</t>
  </si>
  <si>
    <t>abm@yahoo.com</t>
  </si>
  <si>
    <t>nicoledavies33@yahoo.com</t>
  </si>
  <si>
    <t>deloresl@yahoo.com</t>
  </si>
  <si>
    <t>scottbowers24@gmail.com</t>
  </si>
  <si>
    <t>jessep1@hotmail.com</t>
  </si>
  <si>
    <t>tiffanyt@hotmail.com</t>
  </si>
  <si>
    <t>sbwest@gmail.com</t>
  </si>
  <si>
    <t>mfalmeida15@outlook.com</t>
  </si>
  <si>
    <t>peggys2@outlook.com</t>
  </si>
  <si>
    <t>aokennedy13@gmail.com</t>
  </si>
  <si>
    <t>emmamclean26@hotmail.com</t>
  </si>
  <si>
    <t>susanilindsey@yahoo.com</t>
  </si>
  <si>
    <t>altorres@yahoo.com</t>
  </si>
  <si>
    <t>walterkarki@outlook.com</t>
  </si>
  <si>
    <t>francessharma65@hotmail.com</t>
  </si>
  <si>
    <t>chadtalvarez@outlook.com</t>
  </si>
  <si>
    <t>christopherwfraser60@hotmail.com</t>
  </si>
  <si>
    <t>hjjackson@yahoo.com</t>
  </si>
  <si>
    <t>juliejwallace4@outlook.com</t>
  </si>
  <si>
    <t>kimberlys@outlook.com</t>
  </si>
  <si>
    <t>dawnihernandez80@hotmail.com</t>
  </si>
  <si>
    <t>michellechu@outlook.com</t>
  </si>
  <si>
    <t>cynthiadmoreira@yahoo.com</t>
  </si>
  <si>
    <t>randymfinn96@hotmail.com</t>
  </si>
  <si>
    <t>rickywood@hotmail.com</t>
  </si>
  <si>
    <t>stellae48@yahoo.com</t>
  </si>
  <si>
    <t>cameronr@hotmail.com</t>
  </si>
  <si>
    <t>sjhowell@gmail.com</t>
  </si>
  <si>
    <t>georgeh44@yahoo.com</t>
  </si>
  <si>
    <t>davidcoleman29@gmail.com</t>
  </si>
  <si>
    <t>cblane53@yahoo.com</t>
  </si>
  <si>
    <t>timmanuel@gmail.com</t>
  </si>
  <si>
    <t>woodrowshankar55@outlook.com</t>
  </si>
  <si>
    <t>atmorrison@outlook.com</t>
  </si>
  <si>
    <t>juliakmoore@outlook.com</t>
  </si>
  <si>
    <t>carmenb@outlook.com</t>
  </si>
  <si>
    <t>donaldb17@yahoo.com</t>
  </si>
  <si>
    <t>larryjaustin@outlook.com</t>
  </si>
  <si>
    <t>nicholasshahid38@hotmail.com</t>
  </si>
  <si>
    <t>dustinqcheng12@yahoo.com</t>
  </si>
  <si>
    <t>bethc9@yahoo.com</t>
  </si>
  <si>
    <t>jenniferh@gmail.com</t>
  </si>
  <si>
    <t>bjflowers86@outlook.com</t>
  </si>
  <si>
    <t>amyhmorales@hotmail.com</t>
  </si>
  <si>
    <t>josephmorrison16@outlook.com</t>
  </si>
  <si>
    <t>ericaguevara@hotmail.com</t>
  </si>
  <si>
    <t>jeremysnyder98@gmail.com</t>
  </si>
  <si>
    <t>walterfwilliamson@gmail.com</t>
  </si>
  <si>
    <t>paulaljordan@outlook.com</t>
  </si>
  <si>
    <t>fjlittle@outlook.com</t>
  </si>
  <si>
    <t>deborahh@hotmail.com</t>
  </si>
  <si>
    <t>cmlang63@hotmail.com</t>
  </si>
  <si>
    <t>dianedcooper61@yahoo.com</t>
  </si>
  <si>
    <t>paulaaluna67@outlook.com</t>
  </si>
  <si>
    <t>marjorieb35@hotmail.com</t>
  </si>
  <si>
    <t>stevem70@hotmail.com</t>
  </si>
  <si>
    <t>ajvieira16@outlook.com</t>
  </si>
  <si>
    <t>jhbrooks32@yahoo.com</t>
  </si>
  <si>
    <t>jamessrivastava9@gmail.com</t>
  </si>
  <si>
    <t>brianjacob38@outlook.com</t>
  </si>
  <si>
    <t>kristopherf@gmail.com</t>
  </si>
  <si>
    <t>christinechakraborty@yahoo.com</t>
  </si>
  <si>
    <t>alfredfarley98@outlook.com</t>
  </si>
  <si>
    <t>joyces91@hotmail.com</t>
  </si>
  <si>
    <t>melaniev@yahoo.com</t>
  </si>
  <si>
    <t>kimberlygray66@gmail.com</t>
  </si>
  <si>
    <t>cfjohns55@outlook.com</t>
  </si>
  <si>
    <t>jessicagillespie@yahoo.com</t>
  </si>
  <si>
    <t>michellecooper@outlook.com</t>
  </si>
  <si>
    <t>elsief@outlook.com</t>
  </si>
  <si>
    <t>barbarajay9@outlook.com</t>
  </si>
  <si>
    <t>tylers58@gmail.com</t>
  </si>
  <si>
    <t>jeremyccook31@outlook.com</t>
  </si>
  <si>
    <t>kmlow@gmail.com</t>
  </si>
  <si>
    <t>bccross31@hotmail.com</t>
  </si>
  <si>
    <t>benjamindjoshi@hotmail.com</t>
  </si>
  <si>
    <t>lindseyroy@yahoo.com</t>
  </si>
  <si>
    <t>rmbrown@yahoo.com</t>
  </si>
  <si>
    <t>rosemaryb@hotmail.com</t>
  </si>
  <si>
    <t>dorothycpereira17@gmail.com</t>
  </si>
  <si>
    <t>jjnunez40@gmail.com</t>
  </si>
  <si>
    <t>debral22@yahoo.com</t>
  </si>
  <si>
    <t>mjcross85@outlook.com</t>
  </si>
  <si>
    <t>kmwatts@gmail.com</t>
  </si>
  <si>
    <t>mdhanna@outlook.com</t>
  </si>
  <si>
    <t>eleanorgcurran43@outlook.com</t>
  </si>
  <si>
    <t>fcgibson@outlook.com</t>
  </si>
  <si>
    <t>earlwilliams@yahoo.com</t>
  </si>
  <si>
    <t>bettygriffiths@hotmail.com</t>
  </si>
  <si>
    <t>aliceianthony@gmail.com</t>
  </si>
  <si>
    <t>johnwiseman84@outlook.com</t>
  </si>
  <si>
    <t>jamesrfuller19@yahoo.com</t>
  </si>
  <si>
    <t>dswilson73@gmail.com</t>
  </si>
  <si>
    <t>sarahw@hotmail.com</t>
  </si>
  <si>
    <t>vickiltay@outlook.com</t>
  </si>
  <si>
    <t>virginiajlui11@gmail.com</t>
  </si>
  <si>
    <t>amandajpayne8@gmail.com</t>
  </si>
  <si>
    <t>stevenobrien14@gmail.com</t>
  </si>
  <si>
    <t>angelaw@gmail.com</t>
  </si>
  <si>
    <t>courtneycostello@hotmail.com</t>
  </si>
  <si>
    <t>cynthiaobrown@outlook.com</t>
  </si>
  <si>
    <t>christophera@hotmail.com</t>
  </si>
  <si>
    <t>marilynd70@gmail.com</t>
  </si>
  <si>
    <t>joshuafhansen83@gmail.com</t>
  </si>
  <si>
    <t>fcraj@outlook.com</t>
  </si>
  <si>
    <t>sharonm71@outlook.com</t>
  </si>
  <si>
    <t>chelseajduran53@yahoo.com</t>
  </si>
  <si>
    <t>deboraha48@outlook.com</t>
  </si>
  <si>
    <t>jordanharora@hotmail.com</t>
  </si>
  <si>
    <t>jjglenn@hotmail.com</t>
  </si>
  <si>
    <t>rjowen63@gmail.com</t>
  </si>
  <si>
    <t>dafoster@hotmail.com</t>
  </si>
  <si>
    <t>brianc35@outlook.com</t>
  </si>
  <si>
    <t>paulac@gmail.com</t>
  </si>
  <si>
    <t>kdwilliams@outlook.com</t>
  </si>
  <si>
    <t>amandasteele9@yahoo.com</t>
  </si>
  <si>
    <t>violets18@outlook.com</t>
  </si>
  <si>
    <t>ecrobles@yahoo.com</t>
  </si>
  <si>
    <t>benjaminlherrera10@yahoo.com</t>
  </si>
  <si>
    <t>samanthas81@hotmail.com</t>
  </si>
  <si>
    <t>rachelhanson@gmail.com</t>
  </si>
  <si>
    <t>henryrfong69@yahoo.com</t>
  </si>
  <si>
    <t>ednawhittaker85@outlook.com</t>
  </si>
  <si>
    <t>kathyrojas71@yahoo.com</t>
  </si>
  <si>
    <t>myrtlecarrillo82@gmail.com</t>
  </si>
  <si>
    <t>christinaj@outlook.com</t>
  </si>
  <si>
    <t>markjpaul@hotmail.com</t>
  </si>
  <si>
    <t>philipatanner@yahoo.com</t>
  </si>
  <si>
    <t>doloreshoward@gmail.com</t>
  </si>
  <si>
    <t>christinechandra5@gmail.com</t>
  </si>
  <si>
    <t>michaeln@gmail.com</t>
  </si>
  <si>
    <t>dannyj44@hotmail.com</t>
  </si>
  <si>
    <t>clarencessutton@hotmail.com</t>
  </si>
  <si>
    <t>samuelnabil@yahoo.com</t>
  </si>
  <si>
    <t>davidh92@outlook.com</t>
  </si>
  <si>
    <t>bdloh@yahoo.com</t>
  </si>
  <si>
    <t>donnag23@hotmail.com</t>
  </si>
  <si>
    <t>joseajackson33@outlook.com</t>
  </si>
  <si>
    <t>mjmariano74@gmail.com</t>
  </si>
  <si>
    <t>pirodriguez5@gmail.com</t>
  </si>
  <si>
    <t>walterdixit77@hotmail.com</t>
  </si>
  <si>
    <t>jameehan@gmail.com</t>
  </si>
  <si>
    <t>peterinewman68@hotmail.com</t>
  </si>
  <si>
    <t>djyousef@hotmail.com</t>
  </si>
  <si>
    <t>howardarmstrong27@yahoo.com</t>
  </si>
  <si>
    <t>teresaewu36@outlook.com</t>
  </si>
  <si>
    <t>laurena@hotmail.com</t>
  </si>
  <si>
    <t>phyllisjcardenas@hotmail.com</t>
  </si>
  <si>
    <t>acwade@hotmail.com</t>
  </si>
  <si>
    <t>williamgriffin@outlook.com</t>
  </si>
  <si>
    <t>ruthw@hotmail.com</t>
  </si>
  <si>
    <t>miconnolly99@hotmail.com</t>
  </si>
  <si>
    <t>jamesl92@gmail.com</t>
  </si>
  <si>
    <t>kellyraja43@hotmail.com</t>
  </si>
  <si>
    <t>bettypayne@hotmail.com</t>
  </si>
  <si>
    <t>kennethbarron91@gmail.com</t>
  </si>
  <si>
    <t>carlfchristian84@hotmail.com</t>
  </si>
  <si>
    <t>kimastuart@hotmail.com</t>
  </si>
  <si>
    <t>cindydmeyer69@gmail.com</t>
  </si>
  <si>
    <t>billyjbrewer23@hotmail.com</t>
  </si>
  <si>
    <t>amandaidaniels@outlook.com</t>
  </si>
  <si>
    <t>debraicoleman66@gmail.com</t>
  </si>
  <si>
    <t>jeffreyodell@outlook.com</t>
  </si>
  <si>
    <t>carolcsellers@hotmail.com</t>
  </si>
  <si>
    <t>scottdmcdonald15@hotmail.com</t>
  </si>
  <si>
    <t>jacobfhansen@hotmail.com</t>
  </si>
  <si>
    <t>tracyfjennings@gmail.com</t>
  </si>
  <si>
    <t>normah79@hotmail.com</t>
  </si>
  <si>
    <t>justinshenderson8@gmail.com</t>
  </si>
  <si>
    <t>normafwood66@outlook.com</t>
  </si>
  <si>
    <t>johnm29@hotmail.com</t>
  </si>
  <si>
    <t>wkbeck5@gmail.com</t>
  </si>
  <si>
    <t>belindaperera@outlook.com</t>
  </si>
  <si>
    <t>thomasfmays@hotmail.com</t>
  </si>
  <si>
    <t>phyllisaedwards@outlook.com</t>
  </si>
  <si>
    <t>chado36@yahoo.com</t>
  </si>
  <si>
    <t>lindatbarlow@gmail.com</t>
  </si>
  <si>
    <t>suzannegill@hotmail.com</t>
  </si>
  <si>
    <t>ejjacob45@outlook.com</t>
  </si>
  <si>
    <t>marionm80@outlook.com</t>
  </si>
  <si>
    <t>shawnv@gmail.com</t>
  </si>
  <si>
    <t>alexm@yahoo.com</t>
  </si>
  <si>
    <t>kfgarner62@hotmail.com</t>
  </si>
  <si>
    <t>cynthiaburgess@yahoo.com</t>
  </si>
  <si>
    <t>florencecaswell@outlook.com</t>
  </si>
  <si>
    <t>matthewmorris@hotmail.com</t>
  </si>
  <si>
    <t>christinen25@yahoo.com</t>
  </si>
  <si>
    <t>jochung@hotmail.com</t>
  </si>
  <si>
    <t>jmcooper44@outlook.com</t>
  </si>
  <si>
    <t>nancyyap81@hotmail.com</t>
  </si>
  <si>
    <t>dttran61@gmail.com</t>
  </si>
  <si>
    <t>jamieegallo@outlook.com</t>
  </si>
  <si>
    <t>peggysmendez52@yahoo.com</t>
  </si>
  <si>
    <t>sheilal57@outlook.com</t>
  </si>
  <si>
    <t>bjwelch100@hotmail.com</t>
  </si>
  <si>
    <t>mdday@outlook.com</t>
  </si>
  <si>
    <t>matthewk58@hotmail.com</t>
  </si>
  <si>
    <t>afbansal54@gmail.com</t>
  </si>
  <si>
    <t>thomaschasan@yahoo.com</t>
  </si>
  <si>
    <t>nabender@yahoo.com</t>
  </si>
  <si>
    <t>cjrai46@gmail.com</t>
  </si>
  <si>
    <t>courtneyswanson@outlook.com</t>
  </si>
  <si>
    <t>georgec@outlook.com</t>
  </si>
  <si>
    <t>dcnguyen84@outlook.com</t>
  </si>
  <si>
    <t>judithabauer28@hotmail.com</t>
  </si>
  <si>
    <t>lancemsalinas64@gmail.com</t>
  </si>
  <si>
    <t>rafletcher@hotmail.com</t>
  </si>
  <si>
    <t>marktahmed53@outlook.com</t>
  </si>
  <si>
    <t>kristenbradshaw21@yahoo.com</t>
  </si>
  <si>
    <t>susang27@outlook.com</t>
  </si>
  <si>
    <t>robertnieves@yahoo.com</t>
  </si>
  <si>
    <t>cchuffman@gmail.com</t>
  </si>
  <si>
    <t>stevenwall@yahoo.com</t>
  </si>
  <si>
    <t>krystallwallace51@yahoo.com</t>
  </si>
  <si>
    <t>meganmbennett25@yahoo.com</t>
  </si>
  <si>
    <t>amandafferrer@gmail.com</t>
  </si>
  <si>
    <t>mariew@yahoo.com</t>
  </si>
  <si>
    <t>jasont51@gmail.com</t>
  </si>
  <si>
    <t>barrysgibbs17@hotmail.com</t>
  </si>
  <si>
    <t>jrvaughn@outlook.com</t>
  </si>
  <si>
    <t>ellenroth@gmail.com</t>
  </si>
  <si>
    <t>richardlwoods@yahoo.com</t>
  </si>
  <si>
    <t>jeanw@yahoo.com</t>
  </si>
  <si>
    <t>joshuad@outlook.com</t>
  </si>
  <si>
    <t>teresaetorres@gmail.com</t>
  </si>
  <si>
    <t>caroleflarson@gmail.com</t>
  </si>
  <si>
    <t>jjmartins84@gmail.com</t>
  </si>
  <si>
    <t>jessiefyadav@yahoo.com</t>
  </si>
  <si>
    <t>kimmercado23@yahoo.com</t>
  </si>
  <si>
    <t>brentb@yahoo.com</t>
  </si>
  <si>
    <t>brittanyhampton27@gmail.com</t>
  </si>
  <si>
    <t>ltgonzalez95@yahoo.com</t>
  </si>
  <si>
    <t>donnachowdhury@gmail.com</t>
  </si>
  <si>
    <t>rdhawkins@outlook.com</t>
  </si>
  <si>
    <t>jmjoy@yahoo.com</t>
  </si>
  <si>
    <t>justinmbauer23@yahoo.com</t>
  </si>
  <si>
    <t>mmsanchez35@yahoo.com</t>
  </si>
  <si>
    <t>jodit87@gmail.com</t>
  </si>
  <si>
    <t>juliesantoso20@yahoo.com</t>
  </si>
  <si>
    <t>debbiefbeltran@yahoo.com</t>
  </si>
  <si>
    <t>bfwilliamson@yahoo.com</t>
  </si>
  <si>
    <t>victorbhorton@gmail.com</t>
  </si>
  <si>
    <t>msalcantara36@gmail.com</t>
  </si>
  <si>
    <t>pdchavez43@hotmail.com</t>
  </si>
  <si>
    <t>katherinebansal67@gmail.com</t>
  </si>
  <si>
    <t>mikejoyce7@gmail.com</t>
  </si>
  <si>
    <t>shirleyhiggins@yahoo.com</t>
  </si>
  <si>
    <t>bettyjohnston@outlook.com</t>
  </si>
  <si>
    <t>deborahs32@yahoo.com</t>
  </si>
  <si>
    <t>barbarabcohen@hotmail.com</t>
  </si>
  <si>
    <t>vkcheung@yahoo.com</t>
  </si>
  <si>
    <t>shirleytsampson@hotmail.com</t>
  </si>
  <si>
    <t>elizabethadel5@yahoo.com</t>
  </si>
  <si>
    <t>dbmarino@gmail.com</t>
  </si>
  <si>
    <t>shirleym96@hotmail.com</t>
  </si>
  <si>
    <t>ashleymendez@gmail.com</t>
  </si>
  <si>
    <t>smmorin@gmail.com</t>
  </si>
  <si>
    <t>thelmakang@yahoo.com</t>
  </si>
  <si>
    <t>mjmcpherson@hotmail.com</t>
  </si>
  <si>
    <t>stephenbrowning@hotmail.com</t>
  </si>
  <si>
    <t>martingray@outlook.com</t>
  </si>
  <si>
    <t>bgmccarthy@gmail.com</t>
  </si>
  <si>
    <t>nrlyons@hotmail.com</t>
  </si>
  <si>
    <t>dennisv16@outlook.com</t>
  </si>
  <si>
    <t>ruthconnor@outlook.com</t>
  </si>
  <si>
    <t>charliej45@hotmail.com</t>
  </si>
  <si>
    <t>jachan53@yahoo.com</t>
  </si>
  <si>
    <t>deborahkcosta71@gmail.com</t>
  </si>
  <si>
    <t>jfkline100@yahoo.com</t>
  </si>
  <si>
    <t>geraldbarton@hotmail.com</t>
  </si>
  <si>
    <t>bmsalas81@outlook.com</t>
  </si>
  <si>
    <t>joshuajingram1@yahoo.com</t>
  </si>
  <si>
    <t>jgromero@gmail.com</t>
  </si>
  <si>
    <t>ashleek12@gmail.com</t>
  </si>
  <si>
    <t>samanthammason@gmail.com</t>
  </si>
  <si>
    <t>brchilds69@outlook.com</t>
  </si>
  <si>
    <t>andrewrusso72@gmail.com</t>
  </si>
  <si>
    <t>lalewis34@outlook.com</t>
  </si>
  <si>
    <t>gjleung@outlook.com</t>
  </si>
  <si>
    <t>stacycmcgregor@outlook.com</t>
  </si>
  <si>
    <t>raymondrscott@hotmail.com</t>
  </si>
  <si>
    <t>kathleenahmad96@hotmail.com</t>
  </si>
  <si>
    <t>virgilcaldwell@hotmail.com</t>
  </si>
  <si>
    <t>carrieh12@yahoo.com</t>
  </si>
  <si>
    <t>justinjane37@gmail.com</t>
  </si>
  <si>
    <t>nicorrea21@gmail.com</t>
  </si>
  <si>
    <t>bmshipley100@hotmail.com</t>
  </si>
  <si>
    <t>erind15@hotmail.com</t>
  </si>
  <si>
    <t>mistytvalenzuela13@outlook.com</t>
  </si>
  <si>
    <t>bipham@outlook.com</t>
  </si>
  <si>
    <t>richardmark@hotmail.com</t>
  </si>
  <si>
    <t>jenniferd23@outlook.com</t>
  </si>
  <si>
    <t>roymason15@yahoo.com</t>
  </si>
  <si>
    <t>dorothyw2@outlook.com</t>
  </si>
  <si>
    <t>acwalker88@gmail.com</t>
  </si>
  <si>
    <t>lindad@hotmail.com</t>
  </si>
  <si>
    <t>dssaunders@gmail.com</t>
  </si>
  <si>
    <t>jamielowen73@gmail.com</t>
  </si>
  <si>
    <t>dianejalford29@gmail.com</t>
  </si>
  <si>
    <t>suesatkinson@yahoo.com</t>
  </si>
  <si>
    <t>carols55@hotmail.com</t>
  </si>
  <si>
    <t>kathryndunn2@yahoo.com</t>
  </si>
  <si>
    <t>irenetagrawal75@gmail.com</t>
  </si>
  <si>
    <t>helenq41@gmail.com</t>
  </si>
  <si>
    <t>micheleelozano@hotmail.com</t>
  </si>
  <si>
    <t>elizabethf28@yahoo.com</t>
  </si>
  <si>
    <t>bmdutta@yahoo.com</t>
  </si>
  <si>
    <t>jeremys59@hotmail.com</t>
  </si>
  <si>
    <t>kennethrubio84@outlook.com</t>
  </si>
  <si>
    <t>marthah89@yahoo.com</t>
  </si>
  <si>
    <t>martinbird78@hotmail.com</t>
  </si>
  <si>
    <t>dhmoore80@gmail.com</t>
  </si>
  <si>
    <t>kathleenfharmon@yahoo.com</t>
  </si>
  <si>
    <t>ajfisher18@hotmail.com</t>
  </si>
  <si>
    <t>brkearney@yahoo.com</t>
  </si>
  <si>
    <t>barbarajohnston18@yahoo.com</t>
  </si>
  <si>
    <t>timothyw80@outlook.com</t>
  </si>
  <si>
    <t>stephennvickers39@hotmail.com</t>
  </si>
  <si>
    <t>jmhickman25@hotmail.com</t>
  </si>
  <si>
    <t>shawnj17@hotmail.com</t>
  </si>
  <si>
    <t>mildredgillespie28@yahoo.com</t>
  </si>
  <si>
    <t>rhmcmahon@outlook.com</t>
  </si>
  <si>
    <t>maryrice10@yahoo.com</t>
  </si>
  <si>
    <t>kjschultz@gmail.com</t>
  </si>
  <si>
    <t>scottmscott@outlook.com</t>
  </si>
  <si>
    <t>hlbanks17@yahoo.com</t>
  </si>
  <si>
    <t>jennifermedwards@outlook.com</t>
  </si>
  <si>
    <t>jamesaholland@gmail.com</t>
  </si>
  <si>
    <t>wcshah@yahoo.com</t>
  </si>
  <si>
    <t>jenniferacordova41@yahoo.com</t>
  </si>
  <si>
    <t>richardsingh@gmail.com</t>
  </si>
  <si>
    <t>justintolentino@yahoo.com</t>
  </si>
  <si>
    <t>kelseydluna66@hotmail.com</t>
  </si>
  <si>
    <t>georgejignacio7@yahoo.com</t>
  </si>
  <si>
    <t>karenromero@yahoo.com</t>
  </si>
  <si>
    <t>richardk75@yahoo.com</t>
  </si>
  <si>
    <t>hjmoon94@hotmail.com</t>
  </si>
  <si>
    <t>eugenehnovak@outlook.com</t>
  </si>
  <si>
    <t>francestolentino@gmail.com</t>
  </si>
  <si>
    <t>sjdixon@yahoo.com</t>
  </si>
  <si>
    <t>ccmilner63@yahoo.com</t>
  </si>
  <si>
    <t>sherryw99@outlook.com</t>
  </si>
  <si>
    <t>anthonyfwebster22@yahoo.com</t>
  </si>
  <si>
    <t>dorothytgonzalez@hotmail.com</t>
  </si>
  <si>
    <t>matthewc94@outlook.com</t>
  </si>
  <si>
    <t>njbeard19@hotmail.com</t>
  </si>
  <si>
    <t>lvdavis98@gmail.com</t>
  </si>
  <si>
    <t>jimorris@hotmail.com</t>
  </si>
  <si>
    <t>helenmayer@gmail.com</t>
  </si>
  <si>
    <t>andrewb12@hotmail.com</t>
  </si>
  <si>
    <t>tthollis31@outlook.com</t>
  </si>
  <si>
    <t>elizabethf81@gmail.com</t>
  </si>
  <si>
    <t>darrens@yahoo.com</t>
  </si>
  <si>
    <t>joshualcox17@gmail.com</t>
  </si>
  <si>
    <t>justinpoirier57@gmail.com</t>
  </si>
  <si>
    <t>jasona@outlook.com</t>
  </si>
  <si>
    <t>edwardaprice@gmail.com</t>
  </si>
  <si>
    <t>christinakprasad36@gmail.com</t>
  </si>
  <si>
    <t>eugenermehta@yahoo.com</t>
  </si>
  <si>
    <t>jacquelineb23@yahoo.com</t>
  </si>
  <si>
    <t>stephaniea@yahoo.com</t>
  </si>
  <si>
    <t>peteromcdermott41@outlook.com</t>
  </si>
  <si>
    <t>rachele63@yahoo.com</t>
  </si>
  <si>
    <t>kelseyc@gmail.com</t>
  </si>
  <si>
    <t>nancyr@outlook.com</t>
  </si>
  <si>
    <t>jnjacobs23@hotmail.com</t>
  </si>
  <si>
    <t>ashleyinaik@outlook.com</t>
  </si>
  <si>
    <t>marjoriefismail@yahoo.com</t>
  </si>
  <si>
    <t>patrickg29@yahoo.com</t>
  </si>
  <si>
    <t>ashleyburgess56@hotmail.com</t>
  </si>
  <si>
    <t>jessicasryan70@gmail.com</t>
  </si>
  <si>
    <t>heatherl@yahoo.com</t>
  </si>
  <si>
    <t>stephenmgeorge@gmail.com</t>
  </si>
  <si>
    <t>rickeyventura@outlook.com</t>
  </si>
  <si>
    <t>lisaw38@hotmail.com</t>
  </si>
  <si>
    <t>jacka@yahoo.com</t>
  </si>
  <si>
    <t>jeffreychavez14@hotmail.com</t>
  </si>
  <si>
    <t>debbieschmidt67@gmail.com</t>
  </si>
  <si>
    <t>josephinel@yahoo.com</t>
  </si>
  <si>
    <t>larrygarg@outlook.com</t>
  </si>
  <si>
    <t>alexm@gmail.com</t>
  </si>
  <si>
    <t>gregorywood@outlook.com</t>
  </si>
  <si>
    <t>carolynr@hotmail.com</t>
  </si>
  <si>
    <t>janejlove@yahoo.com</t>
  </si>
  <si>
    <t>judydtay86@outlook.com</t>
  </si>
  <si>
    <t>nancylee@hotmail.com</t>
  </si>
  <si>
    <t>cichristensen18@yahoo.com</t>
  </si>
  <si>
    <t>lyndajwhitney@gmail.com</t>
  </si>
  <si>
    <t>tammynichols86@yahoo.com</t>
  </si>
  <si>
    <t>gjsantos@hotmail.com</t>
  </si>
  <si>
    <t>dwaynemnorris12@yahoo.com</t>
  </si>
  <si>
    <t>stanleynflanagan75@hotmail.com</t>
  </si>
  <si>
    <t>stevenaholt@gmail.com</t>
  </si>
  <si>
    <t>clarencelong70@hotmail.com</t>
  </si>
  <si>
    <t>debramchua@hotmail.com</t>
  </si>
  <si>
    <t>ronniew@outlook.com</t>
  </si>
  <si>
    <t>cmgarcia10@yahoo.com</t>
  </si>
  <si>
    <t>brandoncole39@gmail.com</t>
  </si>
  <si>
    <t>mwtan@gmail.com</t>
  </si>
  <si>
    <t>andrewr58@outlook.com</t>
  </si>
  <si>
    <t>jessicagraves@outlook.com</t>
  </si>
  <si>
    <t>georgevlester47@yahoo.com</t>
  </si>
  <si>
    <t>kevinc68@outlook.com</t>
  </si>
  <si>
    <t>josephnewton59@outlook.com</t>
  </si>
  <si>
    <t>thomascshannon11@gmail.com</t>
  </si>
  <si>
    <t>jjrushing90@yahoo.com</t>
  </si>
  <si>
    <t>lauriedavidson25@yahoo.com</t>
  </si>
  <si>
    <t>dkliu72@gmail.com</t>
  </si>
  <si>
    <t>rabrock@hotmail.com</t>
  </si>
  <si>
    <t>tylersmoore@hotmail.com</t>
  </si>
  <si>
    <t>juliepcampos22@outlook.com</t>
  </si>
  <si>
    <t>lindabyrd23@outlook.com</t>
  </si>
  <si>
    <t>jenniferb@gmail.com</t>
  </si>
  <si>
    <t>nancym@hotmail.com</t>
  </si>
  <si>
    <t>dennish10@outlook.com</t>
  </si>
  <si>
    <t>andrewp@yahoo.com</t>
  </si>
  <si>
    <t>thomasf67@hotmail.com</t>
  </si>
  <si>
    <t>davidvsilva56@hotmail.com</t>
  </si>
  <si>
    <t>ashleyhogan@outlook.com</t>
  </si>
  <si>
    <t>haroldmdouglas@yahoo.com</t>
  </si>
  <si>
    <t>cjhinton41@outlook.com</t>
  </si>
  <si>
    <t>tylergpark@outlook.com</t>
  </si>
  <si>
    <t>bceaton@outlook.com</t>
  </si>
  <si>
    <t>darlenel17@yahoo.com</t>
  </si>
  <si>
    <t>josephdcurry68@yahoo.com</t>
  </si>
  <si>
    <t>gdmahon@yahoo.com</t>
  </si>
  <si>
    <t>jasonjmccann@yahoo.com</t>
  </si>
  <si>
    <t>aliciamccarthy@yahoo.com</t>
  </si>
  <si>
    <t>denisepwise25@yahoo.com</t>
  </si>
  <si>
    <t>milow@yahoo.com</t>
  </si>
  <si>
    <t>matthewjrodriguez@outlook.com</t>
  </si>
  <si>
    <t>graceb@hotmail.com</t>
  </si>
  <si>
    <t>marshawayne39@yahoo.com</t>
  </si>
  <si>
    <t>dawnmbooth@hotmail.com</t>
  </si>
  <si>
    <t>walterknowles19@hotmail.com</t>
  </si>
  <si>
    <t>jordandiana@hotmail.com</t>
  </si>
  <si>
    <t>scottashley@outlook.com</t>
  </si>
  <si>
    <t>rodneyc22@yahoo.com</t>
  </si>
  <si>
    <t>paultejada@hotmail.com</t>
  </si>
  <si>
    <t>joshuar14@hotmail.com</t>
  </si>
  <si>
    <t>rickyvrobinson54@hotmail.com</t>
  </si>
  <si>
    <t>lillianffox@hotmail.com</t>
  </si>
  <si>
    <t>rickymgill12@gmail.com</t>
  </si>
  <si>
    <t>nathantripathi83@gmail.com</t>
  </si>
  <si>
    <t>sarahbradshaw@hotmail.com</t>
  </si>
  <si>
    <t>ppmercer@outlook.com</t>
  </si>
  <si>
    <t>annd98@hotmail.com</t>
  </si>
  <si>
    <t>cynthiascooper@gmail.com</t>
  </si>
  <si>
    <t>williamlpatterson@yahoo.com</t>
  </si>
  <si>
    <t>rickyf87@yahoo.com</t>
  </si>
  <si>
    <t>garyjwarner@yahoo.com</t>
  </si>
  <si>
    <t>josephman@outlook.com</t>
  </si>
  <si>
    <t>bjburrows61@outlook.com</t>
  </si>
  <si>
    <t>aeanderson@outlook.com</t>
  </si>
  <si>
    <t>annpratt93@outlook.com</t>
  </si>
  <si>
    <t>tcgutierrez3@gmail.com</t>
  </si>
  <si>
    <t>tiffanyc78@outlook.com</t>
  </si>
  <si>
    <t>judithali81@hotmail.com</t>
  </si>
  <si>
    <t>monicarobertson@gmail.com</t>
  </si>
  <si>
    <t>darrelltpeters81@gmail.com</t>
  </si>
  <si>
    <t>terryatkins12@outlook.com</t>
  </si>
  <si>
    <t>jbzhang@hotmail.com</t>
  </si>
  <si>
    <t>kristenp@hotmail.com</t>
  </si>
  <si>
    <t>thelmab21@gmail.com</t>
  </si>
  <si>
    <t>samanthafpaul@outlook.com</t>
  </si>
  <si>
    <t>garybaker@outlook.com</t>
  </si>
  <si>
    <t>jennifervgarza95@hotmail.com</t>
  </si>
  <si>
    <t>eddiemperez@outlook.com</t>
  </si>
  <si>
    <t>kelleycameron@outlook.com</t>
  </si>
  <si>
    <t>patrickh43@gmail.com</t>
  </si>
  <si>
    <t>jonibiswas57@outlook.com</t>
  </si>
  <si>
    <t>tamarar88@hotmail.com</t>
  </si>
  <si>
    <t>amygalvan18@hotmail.com</t>
  </si>
  <si>
    <t>ruthgardner@hotmail.com</t>
  </si>
  <si>
    <t>josephjduffy34@hotmail.com</t>
  </si>
  <si>
    <t>peggyaharris@yahoo.com</t>
  </si>
  <si>
    <t>sajohnston@outlook.com</t>
  </si>
  <si>
    <t>mscastro25@gmail.com</t>
  </si>
  <si>
    <t>tghammond89@hotmail.com</t>
  </si>
  <si>
    <t>andrewsmith46@hotmail.com</t>
  </si>
  <si>
    <t>kyleh80@gmail.com</t>
  </si>
  <si>
    <t>wghowe93@yahoo.com</t>
  </si>
  <si>
    <t>gabrielletan69@gmail.com</t>
  </si>
  <si>
    <t>stacywilson@yahoo.com</t>
  </si>
  <si>
    <t>ksmeyer@gmail.com</t>
  </si>
  <si>
    <t>amysnyder@outlook.com</t>
  </si>
  <si>
    <t>sjlamb@yahoo.com</t>
  </si>
  <si>
    <t>rjford17@hotmail.com</t>
  </si>
  <si>
    <t>nicholasd34@gmail.com</t>
  </si>
  <si>
    <t>danielm46@hotmail.com</t>
  </si>
  <si>
    <t>edwardrsuresh@outlook.com</t>
  </si>
  <si>
    <t>jddelgado99@gmail.com</t>
  </si>
  <si>
    <t>juliebgarner82@hotmail.com</t>
  </si>
  <si>
    <t>rwsalazar61@hotmail.com</t>
  </si>
  <si>
    <t>aaronserrano@outlook.com</t>
  </si>
  <si>
    <t>kellybrichard@outlook.com</t>
  </si>
  <si>
    <t>marcusbchandra@gmail.com</t>
  </si>
  <si>
    <t>ljrichards@gmail.com</t>
  </si>
  <si>
    <t>pfburton@outlook.com</t>
  </si>
  <si>
    <t>niwalker70@yahoo.com</t>
  </si>
  <si>
    <t>bettygalvez52@yahoo.com</t>
  </si>
  <si>
    <t>douglasf9@hotmail.com</t>
  </si>
  <si>
    <t>lisahoang66@yahoo.com</t>
  </si>
  <si>
    <t>miwalker@yahoo.com</t>
  </si>
  <si>
    <t>markk@gmail.com</t>
  </si>
  <si>
    <t>stevenchu83@gmail.com</t>
  </si>
  <si>
    <t>amyikirk@outlook.com</t>
  </si>
  <si>
    <t>lisamorris25@gmail.com</t>
  </si>
  <si>
    <t>kyleo13@gmail.com</t>
  </si>
  <si>
    <t>tffox46@outlook.com</t>
  </si>
  <si>
    <t>jfdavis@outlook.com</t>
  </si>
  <si>
    <t>lucasjmatthews85@yahoo.com</t>
  </si>
  <si>
    <t>tcgallegos@hotmail.com</t>
  </si>
  <si>
    <t>laurag85@yahoo.com</t>
  </si>
  <si>
    <t>mjsim59@gmail.com</t>
  </si>
  <si>
    <t>paule63@outlook.com</t>
  </si>
  <si>
    <t>blburgess14@gmail.com</t>
  </si>
  <si>
    <t>rickyp@gmail.com</t>
  </si>
  <si>
    <t>tiffanym@outlook.com</t>
  </si>
  <si>
    <t>gladysicallahan42@hotmail.com</t>
  </si>
  <si>
    <t>dorothyw72@gmail.com</t>
  </si>
  <si>
    <t>brittanymishra65@yahoo.com</t>
  </si>
  <si>
    <t>sprice100@outlook.com</t>
  </si>
  <si>
    <t>thomaspfranco77@outlook.com</t>
  </si>
  <si>
    <t>jasonirahman24@yahoo.com</t>
  </si>
  <si>
    <t>susano50@yahoo.com</t>
  </si>
  <si>
    <t>peggyflores@hotmail.com</t>
  </si>
  <si>
    <t>kfnunez28@yahoo.com</t>
  </si>
  <si>
    <t>jjbarnett@yahoo.com</t>
  </si>
  <si>
    <t>jamesvhowell@outlook.com</t>
  </si>
  <si>
    <t>markpotts@gmail.com</t>
  </si>
  <si>
    <t>tracyb8@hotmail.com</t>
  </si>
  <si>
    <t>sharonwyatt@yahoo.com</t>
  </si>
  <si>
    <t>margaretcrawford@hotmail.com</t>
  </si>
  <si>
    <t>deborahchoffman10@gmail.com</t>
  </si>
  <si>
    <t>etbraun7@gmail.com</t>
  </si>
  <si>
    <t>earlhayes82@yahoo.com</t>
  </si>
  <si>
    <t>pauldroy@outlook.com</t>
  </si>
  <si>
    <t>kathyjackson86@yahoo.com</t>
  </si>
  <si>
    <t>francisk@outlook.com</t>
  </si>
  <si>
    <t>kylec@hotmail.com</t>
  </si>
  <si>
    <t>kjarellano88@yahoo.com</t>
  </si>
  <si>
    <t>ztburns@hotmail.com</t>
  </si>
  <si>
    <t>siwong@yahoo.com</t>
  </si>
  <si>
    <t>nicholasroth98@hotmail.com</t>
  </si>
  <si>
    <t>virginiawillis39@outlook.com</t>
  </si>
  <si>
    <t>margarets@yahoo.com</t>
  </si>
  <si>
    <t>reginarpeters15@outlook.com</t>
  </si>
  <si>
    <t>haroldpratt6@gmail.com</t>
  </si>
  <si>
    <t>robertrojas18@outlook.com</t>
  </si>
  <si>
    <t>acgordon@outlook.com</t>
  </si>
  <si>
    <t>cindydkumar20@yahoo.com</t>
  </si>
  <si>
    <t>kellyb49@hotmail.com</t>
  </si>
  <si>
    <t>lauraadavidson79@hotmail.com</t>
  </si>
  <si>
    <t>jessicajsmart@hotmail.com</t>
  </si>
  <si>
    <t>helenpatel68@gmail.com</t>
  </si>
  <si>
    <t>genevievejherrera@outlook.com</t>
  </si>
  <si>
    <t>kbdoyle47@yahoo.com</t>
  </si>
  <si>
    <t>ashleya@outlook.com</t>
  </si>
  <si>
    <t>ericm73@yahoo.com</t>
  </si>
  <si>
    <t>brucefmajor@gmail.com</t>
  </si>
  <si>
    <t>rjmorris76@gmail.com</t>
  </si>
  <si>
    <t>phillipnorton61@gmail.com</t>
  </si>
  <si>
    <t>cynthiariley75@gmail.com</t>
  </si>
  <si>
    <t>frankkelley@hotmail.com</t>
  </si>
  <si>
    <t>lindammahajan89@gmail.com</t>
  </si>
  <si>
    <t>melissacfong@gmail.com</t>
  </si>
  <si>
    <t>cfcottrell88@outlook.com</t>
  </si>
  <si>
    <t>stevenr@outlook.com</t>
  </si>
  <si>
    <t>georgek@yahoo.com</t>
  </si>
  <si>
    <t>lindacobb@yahoo.com</t>
  </si>
  <si>
    <t>sagarza81@hotmail.com</t>
  </si>
  <si>
    <t>brittanykduncan89@yahoo.com</t>
  </si>
  <si>
    <t>charlesm@outlook.com</t>
  </si>
  <si>
    <t>virginiabarrera@outlook.com</t>
  </si>
  <si>
    <t>shannontoledo@yahoo.com</t>
  </si>
  <si>
    <t>taroberts27@gmail.com</t>
  </si>
  <si>
    <t>lswu@hotmail.com</t>
  </si>
  <si>
    <t>debrapdunn@hotmail.com</t>
  </si>
  <si>
    <t>lucilles@hotmail.com</t>
  </si>
  <si>
    <t>dorothymsalazar@hotmail.com</t>
  </si>
  <si>
    <t>shereellynch@outlook.com</t>
  </si>
  <si>
    <t>catherinesjo62@gmail.com</t>
  </si>
  <si>
    <t>jenniferjali@yahoo.com</t>
  </si>
  <si>
    <t>jicain13@yahoo.com</t>
  </si>
  <si>
    <t>fcdalton40@yahoo.com</t>
  </si>
  <si>
    <t>joshuawmaina@outlook.com</t>
  </si>
  <si>
    <t>dennisy@yahoo.com</t>
  </si>
  <si>
    <t>cabennett74@hotmail.com</t>
  </si>
  <si>
    <t>hollydeleon@hotmail.com</t>
  </si>
  <si>
    <t>michaelmwelch@outlook.com</t>
  </si>
  <si>
    <t>cthan20@hotmail.com</t>
  </si>
  <si>
    <t>ndfisher@gmail.com</t>
  </si>
  <si>
    <t>hazelewu@yahoo.com</t>
  </si>
  <si>
    <t>carolynk@hotmail.com</t>
  </si>
  <si>
    <t>denisehughes88@yahoo.com</t>
  </si>
  <si>
    <t>kennethabraham89@gmail.com</t>
  </si>
  <si>
    <t>jeffreyj40@outlook.com</t>
  </si>
  <si>
    <t>terryk@gmail.com</t>
  </si>
  <si>
    <t>williambob22@gmail.com</t>
  </si>
  <si>
    <t>evelynw92@gmail.com</t>
  </si>
  <si>
    <t>cynthiathornton9@yahoo.com</t>
  </si>
  <si>
    <t>seano15@hotmail.com</t>
  </si>
  <si>
    <t>marybcooper95@gmail.com</t>
  </si>
  <si>
    <t>reginacharlton@hotmail.com</t>
  </si>
  <si>
    <t>judithmanning13@yahoo.com</t>
  </si>
  <si>
    <t>davidstout19@hotmail.com</t>
  </si>
  <si>
    <t>brianiking@gmail.com</t>
  </si>
  <si>
    <t>nicolekrichards2@outlook.com</t>
  </si>
  <si>
    <t>mpferguson@outlook.com</t>
  </si>
  <si>
    <t>theresabhewitt3@outlook.com</t>
  </si>
  <si>
    <t>bettyh@yahoo.com</t>
  </si>
  <si>
    <t>brandymswanson29@gmail.com</t>
  </si>
  <si>
    <t>loishgraves99@hotmail.com</t>
  </si>
  <si>
    <t>rubyf28@hotmail.com</t>
  </si>
  <si>
    <t>gllo94@yahoo.com</t>
  </si>
  <si>
    <t>sheilarichardson@yahoo.com</t>
  </si>
  <si>
    <t>donaldgstewart85@gmail.com</t>
  </si>
  <si>
    <t>erinmyang55@hotmail.com</t>
  </si>
  <si>
    <t>franksshetty67@hotmail.com</t>
  </si>
  <si>
    <t>sarahchuang@outlook.com</t>
  </si>
  <si>
    <t>jacoby3@gmail.com</t>
  </si>
  <si>
    <t>dscarr@hotmail.com</t>
  </si>
  <si>
    <t>johnortega@outlook.com</t>
  </si>
  <si>
    <t>tomgarcia@yahoo.com</t>
  </si>
  <si>
    <t>pjcheng75@gmail.com</t>
  </si>
  <si>
    <t>nancyssnow@yahoo.com</t>
  </si>
  <si>
    <t>bijennings88@gmail.com</t>
  </si>
  <si>
    <t>beckyjcastro@yahoo.com</t>
  </si>
  <si>
    <t>jpphan@outlook.com</t>
  </si>
  <si>
    <t>gregoryjpadilla17@hotmail.com</t>
  </si>
  <si>
    <t>samanthatran@outlook.com</t>
  </si>
  <si>
    <t>lacoleman83@outlook.com</t>
  </si>
  <si>
    <t>joanfrazier@yahoo.com</t>
  </si>
  <si>
    <t>peggym85@yahoo.com</t>
  </si>
  <si>
    <t>gregoryhood80@hotmail.com</t>
  </si>
  <si>
    <t>gbtownsend28@outlook.com</t>
  </si>
  <si>
    <t>katherineayan10@outlook.com</t>
  </si>
  <si>
    <t>svgillespie73@yahoo.com</t>
  </si>
  <si>
    <t>bmkay@yahoo.com</t>
  </si>
  <si>
    <t>jjwall82@hotmail.com</t>
  </si>
  <si>
    <t>mtharding@gmail.com</t>
  </si>
  <si>
    <t>kristympack@yahoo.com</t>
  </si>
  <si>
    <t>normanleigh@yahoo.com</t>
  </si>
  <si>
    <t>lisakchee@yahoo.com</t>
  </si>
  <si>
    <t>josephw34@outlook.com</t>
  </si>
  <si>
    <t>adrienner@gmail.com</t>
  </si>
  <si>
    <t>dorothyokeefe@hotmail.com</t>
  </si>
  <si>
    <t>jonathantorres@outlook.com</t>
  </si>
  <si>
    <t>garyg71@gmail.com</t>
  </si>
  <si>
    <t>margaretrdas56@outlook.com</t>
  </si>
  <si>
    <t>franceswashington53@hotmail.com</t>
  </si>
  <si>
    <t>debbievmartinez52@gmail.com</t>
  </si>
  <si>
    <t>garyrawat92@outlook.com</t>
  </si>
  <si>
    <t>richardnguyen66@outlook.com</t>
  </si>
  <si>
    <t>donaldsantana91@gmail.com</t>
  </si>
  <si>
    <t>brendajmohammad@gmail.com</t>
  </si>
  <si>
    <t>suzannejreddy98@yahoo.com</t>
  </si>
  <si>
    <t>michaelc80@outlook.com</t>
  </si>
  <si>
    <t>normawagner43@outlook.com</t>
  </si>
  <si>
    <t>judypmcdonough@yahoo.com</t>
  </si>
  <si>
    <t>scottschroeder34@gmail.com</t>
  </si>
  <si>
    <t>daniellep62@outlook.com</t>
  </si>
  <si>
    <t>janetcross97@gmail.com</t>
  </si>
  <si>
    <t>aaronl15@yahoo.com</t>
  </si>
  <si>
    <t>lorie@yahoo.com</t>
  </si>
  <si>
    <t>dalel@outlook.com</t>
  </si>
  <si>
    <t>tdblanco@outlook.com</t>
  </si>
  <si>
    <t>denisec85@hotmail.com</t>
  </si>
  <si>
    <t>alexandraa95@outlook.com</t>
  </si>
  <si>
    <t>pitan100@hotmail.com</t>
  </si>
  <si>
    <t>thomaswoodward@yahoo.com</t>
  </si>
  <si>
    <t>samanthad@yahoo.com</t>
  </si>
  <si>
    <t>marym48@gmail.com</t>
  </si>
  <si>
    <t>deanc91@hotmail.com</t>
  </si>
  <si>
    <t>deborahkhouston53@outlook.com</t>
  </si>
  <si>
    <t>roberthughes79@outlook.com</t>
  </si>
  <si>
    <t>donaldestrada18@yahoo.com</t>
  </si>
  <si>
    <t>atdeleon69@outlook.com</t>
  </si>
  <si>
    <t>njmason@hotmail.com</t>
  </si>
  <si>
    <t>warrenkfernandez43@outlook.com</t>
  </si>
  <si>
    <t>randykaufman63@gmail.com</t>
  </si>
  <si>
    <t>tiffanyjbruce@hotmail.com</t>
  </si>
  <si>
    <t>gladysr@gmail.com</t>
  </si>
  <si>
    <t>marytdavidson@hotmail.com</t>
  </si>
  <si>
    <t>katherineherrera@hotmail.com</t>
  </si>
  <si>
    <t>lisad11@gmail.com</t>
  </si>
  <si>
    <t>deborahlawrence@gmail.com</t>
  </si>
  <si>
    <t>dtrahman@gmail.com</t>
  </si>
  <si>
    <t>samanthamparr49@yahoo.com</t>
  </si>
  <si>
    <t>lynna6@yahoo.com</t>
  </si>
  <si>
    <t>juanitadmitchell@gmail.com</t>
  </si>
  <si>
    <t>lisadesai46@yahoo.com</t>
  </si>
  <si>
    <t>bethcguerrero47@gmail.com</t>
  </si>
  <si>
    <t>ronaldma72@gmail.com</t>
  </si>
  <si>
    <t>bryanntanner25@gmail.com</t>
  </si>
  <si>
    <t>rfrowland@outlook.com</t>
  </si>
  <si>
    <t>njhammond@hotmail.com</t>
  </si>
  <si>
    <t>nicholasramos79@outlook.com</t>
  </si>
  <si>
    <t>lindseyr14@outlook.com</t>
  </si>
  <si>
    <t>lindafcoleman@gmail.com</t>
  </si>
  <si>
    <t>crystaljain@outlook.com</t>
  </si>
  <si>
    <t>adkim@gmail.com</t>
  </si>
  <si>
    <t>ashleykim@outlook.com</t>
  </si>
  <si>
    <t>marilynk@hotmail.com</t>
  </si>
  <si>
    <t>jenniferrdoank@outlook.com</t>
  </si>
  <si>
    <t>elainebarker@outlook.com</t>
  </si>
  <si>
    <t>mddoran@yahoo.com</t>
  </si>
  <si>
    <t>jmlyons@hotmail.com</t>
  </si>
  <si>
    <t>ericleo22@yahoo.com</t>
  </si>
  <si>
    <t>melissasampson66@hotmail.com</t>
  </si>
  <si>
    <t>bettyirwin@hotmail.com</t>
  </si>
  <si>
    <t>ceantonio@hotmail.com</t>
  </si>
  <si>
    <t>wimoreno@outlook.com</t>
  </si>
  <si>
    <t>judithcalderon@yahoo.com</t>
  </si>
  <si>
    <t>marykhenry@yahoo.com</t>
  </si>
  <si>
    <t>gladysjrusso7@outlook.com</t>
  </si>
  <si>
    <t>paulinerobertson74@outlook.com</t>
  </si>
  <si>
    <t>jocarpenter@hotmail.com</t>
  </si>
  <si>
    <t>mariefgray95@gmail.com</t>
  </si>
  <si>
    <t>joycee@gmail.com</t>
  </si>
  <si>
    <t>lisaflowers13@hotmail.com</t>
  </si>
  <si>
    <t>zacharym88@outlook.com</t>
  </si>
  <si>
    <t>emilya62@outlook.com</t>
  </si>
  <si>
    <t>fanniejlane42@gmail.com</t>
  </si>
  <si>
    <t>jehiggins@hotmail.com</t>
  </si>
  <si>
    <t>dmpierce66@yahoo.com</t>
  </si>
  <si>
    <t>christopherramos75@gmail.com</t>
  </si>
  <si>
    <t>steveh@outlook.com</t>
  </si>
  <si>
    <t>fjbutt@yahoo.com</t>
  </si>
  <si>
    <t>benjaminlara@outlook.com</t>
  </si>
  <si>
    <t>annlyons@yahoo.com</t>
  </si>
  <si>
    <t>judyn18@yahoo.com</t>
  </si>
  <si>
    <t>mariatnorman5@hotmail.com</t>
  </si>
  <si>
    <t>scotta@gmail.com</t>
  </si>
  <si>
    <t>jamesturner@gmail.com</t>
  </si>
  <si>
    <t>gladysreynolds89@hotmail.com</t>
  </si>
  <si>
    <t>dlolsen83@hotmail.com</t>
  </si>
  <si>
    <t>glriley@outlook.com</t>
  </si>
  <si>
    <t>juanitasadam@gmail.com</t>
  </si>
  <si>
    <t>mikepisrael@gmail.com</t>
  </si>
  <si>
    <t>grfields@outlook.com</t>
  </si>
  <si>
    <t>fernandon@outlook.com</t>
  </si>
  <si>
    <t>ruthgrimm89@hotmail.com</t>
  </si>
  <si>
    <t>rogerfphelps@gmail.com</t>
  </si>
  <si>
    <t>jacobp@yahoo.com</t>
  </si>
  <si>
    <t>deborahjay@outlook.com</t>
  </si>
  <si>
    <t>jamesjcampbell@yahoo.com</t>
  </si>
  <si>
    <t>jenniferm62@gmail.com</t>
  </si>
  <si>
    <t>luisc@hotmail.com</t>
  </si>
  <si>
    <t>kfvargas@hotmail.com</t>
  </si>
  <si>
    <t>ljobrien@gmail.com</t>
  </si>
  <si>
    <t>troymay@yahoo.com</t>
  </si>
  <si>
    <t>debbieralexander32@yahoo.com</t>
  </si>
  <si>
    <t>mgkhaled40@yahoo.com</t>
  </si>
  <si>
    <t>carrieb@gmail.com</t>
  </si>
  <si>
    <t>juanf@gmail.com</t>
  </si>
  <si>
    <t>jerryc50@outlook.com</t>
  </si>
  <si>
    <t>mariar@hotmail.com</t>
  </si>
  <si>
    <t>jcdavidson30@yahoo.com</t>
  </si>
  <si>
    <t>amandah@gmail.com</t>
  </si>
  <si>
    <t>jjgrant75@yahoo.com</t>
  </si>
  <si>
    <t>shannonf58@yahoo.com</t>
  </si>
  <si>
    <t>brianf37@yahoo.com</t>
  </si>
  <si>
    <t>laural@yahoo.com</t>
  </si>
  <si>
    <t>kimr@yahoo.com</t>
  </si>
  <si>
    <t>markc@hotmail.com</t>
  </si>
  <si>
    <t>mjosullivan@outlook.com</t>
  </si>
  <si>
    <t>mdchua@hotmail.com</t>
  </si>
  <si>
    <t>mikey@gmail.com</t>
  </si>
  <si>
    <t>tammykay@yahoo.com</t>
  </si>
  <si>
    <t>virginiakwarner86@outlook.com</t>
  </si>
  <si>
    <t>troyfagustin@yahoo.com</t>
  </si>
  <si>
    <t>travisnorris@gmail.com</t>
  </si>
  <si>
    <t>amyrhenry57@hotmail.com</t>
  </si>
  <si>
    <t>debbief@yahoo.com</t>
  </si>
  <si>
    <t>carladmarin44@yahoo.com</t>
  </si>
  <si>
    <t>natalieg8@gmail.com</t>
  </si>
  <si>
    <t>larrydutton@yahoo.com</t>
  </si>
  <si>
    <t>samanthaccat29@outlook.com</t>
  </si>
  <si>
    <t>cynthiaroth@hotmail.com</t>
  </si>
  <si>
    <t>robertkerr37@gmail.com</t>
  </si>
  <si>
    <t>hjdelgado@gmail.com</t>
  </si>
  <si>
    <t>brittanykdavenport@yahoo.com</t>
  </si>
  <si>
    <t>donaldn1@gmail.com</t>
  </si>
  <si>
    <t>jillkhoury@hotmail.com</t>
  </si>
  <si>
    <t>emilyc@hotmail.com</t>
  </si>
  <si>
    <t>cynthiasalazar29@hotmail.com</t>
  </si>
  <si>
    <t>twwaite90@yahoo.com</t>
  </si>
  <si>
    <t>craiglcoates@outlook.com</t>
  </si>
  <si>
    <t>samuels10@gmail.com</t>
  </si>
  <si>
    <t>bonnieevazquez73@outlook.com</t>
  </si>
  <si>
    <t>anthonylang28@gmail.com</t>
  </si>
  <si>
    <t>williaml16@hotmail.com</t>
  </si>
  <si>
    <t>ericashop@gmail.com</t>
  </si>
  <si>
    <t>sharongcross32@hotmail.com</t>
  </si>
  <si>
    <t>mariondaley@gmail.com</t>
  </si>
  <si>
    <t>alvindwall11@hotmail.com</t>
  </si>
  <si>
    <t>travisg63@hotmail.com</t>
  </si>
  <si>
    <t>scottshaw51@outlook.com</t>
  </si>
  <si>
    <t>annettewu37@hotmail.com</t>
  </si>
  <si>
    <t>georgeg98@gmail.com</t>
  </si>
  <si>
    <t>debrastewart@yahoo.com</t>
  </si>
  <si>
    <t>robertmcole@outlook.com</t>
  </si>
  <si>
    <t>jenniferrhunt68@gmail.com</t>
  </si>
  <si>
    <t>aathakur@outlook.com</t>
  </si>
  <si>
    <t>brianb@outlook.com</t>
  </si>
  <si>
    <t>elizabethb44@yahoo.com</t>
  </si>
  <si>
    <t>samanthawalker96@outlook.com</t>
  </si>
  <si>
    <t>jamesfcontreras@outlook.com</t>
  </si>
  <si>
    <t>cdvalenzuela39@outlook.com</t>
  </si>
  <si>
    <t>gracerortega@gmail.com</t>
  </si>
  <si>
    <t>andrewkjoshi@outlook.com</t>
  </si>
  <si>
    <t>mdjoshi@hotmail.com</t>
  </si>
  <si>
    <t>stephanielong@yahoo.com</t>
  </si>
  <si>
    <t>snmeyers6@outlook.com</t>
  </si>
  <si>
    <t>tkchiu74@hotmail.com</t>
  </si>
  <si>
    <t>louisgunawan@hotmail.com</t>
  </si>
  <si>
    <t>daniellejrahman@yahoo.com</t>
  </si>
  <si>
    <t>kbhall12@yahoo.com</t>
  </si>
  <si>
    <t>rhondar22@gmail.com</t>
  </si>
  <si>
    <t>bettymunoz20@hotmail.com</t>
  </si>
  <si>
    <t>aprilfox@hotmail.com</t>
  </si>
  <si>
    <t>jeffm38@yahoo.com</t>
  </si>
  <si>
    <t>cynthianorton@gmail.com</t>
  </si>
  <si>
    <t>jessicadelgado@outlook.com</t>
  </si>
  <si>
    <t>richardgmercado@outlook.com</t>
  </si>
  <si>
    <t>mfbee2@hotmail.com</t>
  </si>
  <si>
    <t>pamelap@hotmail.com</t>
  </si>
  <si>
    <t>toddm@outlook.com</t>
  </si>
  <si>
    <t>francessflanagan4@yahoo.com</t>
  </si>
  <si>
    <t>lindseya@gmail.com</t>
  </si>
  <si>
    <t>tlsutherland15@yahoo.com</t>
  </si>
  <si>
    <t>sheilasalinas@yahoo.com</t>
  </si>
  <si>
    <t>rjdowning79@yahoo.com</t>
  </si>
  <si>
    <t>kimberlydayala@gmail.com</t>
  </si>
  <si>
    <t>henryh88@hotmail.com</t>
  </si>
  <si>
    <t>pamelah@gmail.com</t>
  </si>
  <si>
    <t>bethicheng@outlook.com</t>
  </si>
  <si>
    <t>kimkhanna96@yahoo.com</t>
  </si>
  <si>
    <t>cynthiakhan43@gmail.com</t>
  </si>
  <si>
    <t>joshuamanning71@outlook.com</t>
  </si>
  <si>
    <t>debramayer@hotmail.com</t>
  </si>
  <si>
    <t>jmmullen@gmail.com</t>
  </si>
  <si>
    <t>dianeclark42@outlook.com</t>
  </si>
  <si>
    <t>sarahjguzman@hotmail.com</t>
  </si>
  <si>
    <t>barbarar@outlook.com</t>
  </si>
  <si>
    <t>nancytucker85@outlook.com</t>
  </si>
  <si>
    <t>justinm26@outlook.com</t>
  </si>
  <si>
    <t>peggyc@hotmail.com</t>
  </si>
  <si>
    <t>judithbhuang86@hotmail.com</t>
  </si>
  <si>
    <t>ericprakash2@outlook.com</t>
  </si>
  <si>
    <t>dorothymarshall@hotmail.com</t>
  </si>
  <si>
    <t>anneal69@outlook.com</t>
  </si>
  <si>
    <t>amandatjorgensen@hotmail.com</t>
  </si>
  <si>
    <t>scyee@outlook.com</t>
  </si>
  <si>
    <t>donnaapandey@yahoo.com</t>
  </si>
  <si>
    <t>jamesis@yahoo.com</t>
  </si>
  <si>
    <t>oscarp27@hotmail.com</t>
  </si>
  <si>
    <t>williamgjohn@outlook.com</t>
  </si>
  <si>
    <t>crystalawoo86@outlook.com</t>
  </si>
  <si>
    <t>nicolebautista@gmail.com</t>
  </si>
  <si>
    <t>mildredrcamacho23@outlook.com</t>
  </si>
  <si>
    <t>paulw@gmail.com</t>
  </si>
  <si>
    <t>mnrivera78@yahoo.com</t>
  </si>
  <si>
    <t>jdwilliamson67@yahoo.com</t>
  </si>
  <si>
    <t>christines@outlook.com</t>
  </si>
  <si>
    <t>rachelm@outlook.com</t>
  </si>
  <si>
    <t>jeffreyrao56@gmail.com</t>
  </si>
  <si>
    <t>jasminestiwari9@hotmail.com</t>
  </si>
  <si>
    <t>terrijsoto15@hotmail.com</t>
  </si>
  <si>
    <t>laurenjcheung7@hotmail.com</t>
  </si>
  <si>
    <t>wesleyjcronin@hotmail.com</t>
  </si>
  <si>
    <t>dorothyb52@gmail.com</t>
  </si>
  <si>
    <t>robertschroeder69@outlook.com</t>
  </si>
  <si>
    <t>brucev@gmail.com</t>
  </si>
  <si>
    <t>brianm@hotmail.com</t>
  </si>
  <si>
    <t>keithtodd@hotmail.com</t>
  </si>
  <si>
    <t>njmansour@yahoo.com</t>
  </si>
  <si>
    <t>sallykpage23@hotmail.com</t>
  </si>
  <si>
    <t>ltroque@outlook.com</t>
  </si>
  <si>
    <t>mtmarsh@yahoo.com</t>
  </si>
  <si>
    <t>georgerutherford92@outlook.com</t>
  </si>
  <si>
    <t>hmroy@hotmail.com</t>
  </si>
  <si>
    <t>rebeccah95@hotmail.com</t>
  </si>
  <si>
    <t>crystalshussain47@yahoo.com</t>
  </si>
  <si>
    <t>andreathunter@gmail.com</t>
  </si>
  <si>
    <t>rhondahsimmons41@hotmail.com</t>
  </si>
  <si>
    <t>suek63@outlook.com</t>
  </si>
  <si>
    <t>racheldshaw4@gmail.com</t>
  </si>
  <si>
    <t>deborahj63@hotmail.com</t>
  </si>
  <si>
    <t>rosew64@outlook.com</t>
  </si>
  <si>
    <t>bettyfernandes@gmail.com</t>
  </si>
  <si>
    <t>idajchung66@gmail.com</t>
  </si>
  <si>
    <t>sherrycdavid@gmail.com</t>
  </si>
  <si>
    <t>jonathanfhead39@yahoo.com</t>
  </si>
  <si>
    <t>pmfernando@hotmail.com</t>
  </si>
  <si>
    <t>adkashyap@gmail.com</t>
  </si>
  <si>
    <t>barbarakhalid41@yahoo.com</t>
  </si>
  <si>
    <t>jamietucker@gmail.com</t>
  </si>
  <si>
    <t>melissaarnold@yahoo.com</t>
  </si>
  <si>
    <t>ashleyazimmerman77@yahoo.com</t>
  </si>
  <si>
    <t>dschong@gmail.com</t>
  </si>
  <si>
    <t>elsieschapman@hotmail.com</t>
  </si>
  <si>
    <t>carlathornton34@gmail.com</t>
  </si>
  <si>
    <t>kristinjfox89@outlook.com</t>
  </si>
  <si>
    <t>nancyjstevenson5@gmail.com</t>
  </si>
  <si>
    <t>vickieckhanna@yahoo.com</t>
  </si>
  <si>
    <t>jmsapkota62@outlook.com</t>
  </si>
  <si>
    <t>flyadav8@outlook.com</t>
  </si>
  <si>
    <t>jtcrawford@hotmail.com</t>
  </si>
  <si>
    <t>briannaa@hotmail.com</t>
  </si>
  <si>
    <t>williammchua@outlook.com</t>
  </si>
  <si>
    <t>patriciaj16@yahoo.com</t>
  </si>
  <si>
    <t>laurachong55@hotmail.com</t>
  </si>
  <si>
    <t>cynthiahernandez23@hotmail.com</t>
  </si>
  <si>
    <t>britneyhunter4@outlook.com</t>
  </si>
  <si>
    <t>judyodell@yahoo.com</t>
  </si>
  <si>
    <t>bethr90@yahoo.com</t>
  </si>
  <si>
    <t>dawnli@yahoo.com</t>
  </si>
  <si>
    <t>charlest@yahoo.com</t>
  </si>
  <si>
    <t>pamelaw@yahoo.com</t>
  </si>
  <si>
    <t>shirleys62@hotmail.com</t>
  </si>
  <si>
    <t>jonathann12@outlook.com</t>
  </si>
  <si>
    <t>chadw@outlook.com</t>
  </si>
  <si>
    <t>markrivera@gmail.com</t>
  </si>
  <si>
    <t>cliffordirivera68@yahoo.com</t>
  </si>
  <si>
    <t>lindaasmith61@hotmail.com</t>
  </si>
  <si>
    <t>knkruger44@hotmail.com</t>
  </si>
  <si>
    <t>briansears@hotmail.com</t>
  </si>
  <si>
    <t>jacktbarker49@outlook.com</t>
  </si>
  <si>
    <t>willardk@outlook.com</t>
  </si>
  <si>
    <t>jimorales@outlook.com</t>
  </si>
  <si>
    <t>barbarar@hotmail.com</t>
  </si>
  <si>
    <t>dsaguilar@yahoo.com</t>
  </si>
  <si>
    <t>ronaldigeorge85@yahoo.com</t>
  </si>
  <si>
    <t>victorm28@gmail.com</t>
  </si>
  <si>
    <t>hvgonzaga@yahoo.com</t>
  </si>
  <si>
    <t>dbleonard@gmail.com</t>
  </si>
  <si>
    <t>stevenfletcher@outlook.com</t>
  </si>
  <si>
    <t>jtbyrne64@yahoo.com</t>
  </si>
  <si>
    <t>glennjnielsen4@hotmail.com</t>
  </si>
  <si>
    <t>markm65@outlook.com</t>
  </si>
  <si>
    <t>shirleyshaw83@outlook.com</t>
  </si>
  <si>
    <t>brendam@hotmail.com</t>
  </si>
  <si>
    <t>nfdutta@gmail.com</t>
  </si>
  <si>
    <t>djayala@yahoo.com</t>
  </si>
  <si>
    <t>kennethtan19@yahoo.com</t>
  </si>
  <si>
    <t>mallorychandler26@hotmail.com</t>
  </si>
  <si>
    <t>wendybradley@yahoo.com</t>
  </si>
  <si>
    <t>brpickering2@outlook.com</t>
  </si>
  <si>
    <t>johnh14@yahoo.com</t>
  </si>
  <si>
    <t>sibrown82@outlook.com</t>
  </si>
  <si>
    <t>jackp@yahoo.com</t>
  </si>
  <si>
    <t>ljpowell@outlook.com</t>
  </si>
  <si>
    <t>maryfsandoval@outlook.com</t>
  </si>
  <si>
    <t>angelamaxwell35@gmail.com</t>
  </si>
  <si>
    <t>joshuaa83@yahoo.com</t>
  </si>
  <si>
    <t>candicec34@outlook.com</t>
  </si>
  <si>
    <t>hhparker23@hotmail.com</t>
  </si>
  <si>
    <t>conniemorris22@hotmail.com</t>
  </si>
  <si>
    <t>alicebritt70@yahoo.com</t>
  </si>
  <si>
    <t>lisat17@yahoo.com</t>
  </si>
  <si>
    <t>feturner76@outlook.com</t>
  </si>
  <si>
    <t>lindaknight@gmail.com</t>
  </si>
  <si>
    <t>rebeccaireland28@outlook.com</t>
  </si>
  <si>
    <t>amyt14@outlook.com</t>
  </si>
  <si>
    <t>nicholasmarshall93@outlook.com</t>
  </si>
  <si>
    <t>jackb@outlook.com</t>
  </si>
  <si>
    <t>elsiec54@gmail.com</t>
  </si>
  <si>
    <t>andrewmccallum@yahoo.com</t>
  </si>
  <si>
    <t>jnblack49@yahoo.com</t>
  </si>
  <si>
    <t>markh4@yahoo.com</t>
  </si>
  <si>
    <t>mikefrench62@hotmail.com</t>
  </si>
  <si>
    <t>anitadfernandez10@hotmail.com</t>
  </si>
  <si>
    <t>glennaguilar16@gmail.com</t>
  </si>
  <si>
    <t>jpknight49@hotmail.com</t>
  </si>
  <si>
    <t>tylerl@gmail.com</t>
  </si>
  <si>
    <t>deboraha@gmail.com</t>
  </si>
  <si>
    <t>charlesg22@hotmail.com</t>
  </si>
  <si>
    <t>victoriaemmanuel@yahoo.com</t>
  </si>
  <si>
    <t>sichu@gmail.com</t>
  </si>
  <si>
    <t>donaldmcrae@yahoo.com</t>
  </si>
  <si>
    <t>mgsweeney@hotmail.com</t>
  </si>
  <si>
    <t>junep@yahoo.com</t>
  </si>
  <si>
    <t>joshuau49@outlook.com</t>
  </si>
  <si>
    <t>jonathank1@hotmail.com</t>
  </si>
  <si>
    <t>timothyfisher@yahoo.com</t>
  </si>
  <si>
    <t>tdpandey58@hotmail.com</t>
  </si>
  <si>
    <t>josephtang@gmail.com</t>
  </si>
  <si>
    <t>sarahdavis63@outlook.com</t>
  </si>
  <si>
    <t>ctjack35@outlook.com</t>
  </si>
  <si>
    <t>dekramer@outlook.com</t>
  </si>
  <si>
    <t>donnag62@outlook.com</t>
  </si>
  <si>
    <t>margaretguerra@hotmail.com</t>
  </si>
  <si>
    <t>meganvargas@hotmail.com</t>
  </si>
  <si>
    <t>charlescflanagan48@hotmail.com</t>
  </si>
  <si>
    <t>terrytmurray17@gmail.com</t>
  </si>
  <si>
    <t>jerryhussain@gmail.com</t>
  </si>
  <si>
    <t>richardb@outlook.com</t>
  </si>
  <si>
    <t>maryposman@gmail.com</t>
  </si>
  <si>
    <t>pdgrace42@gmail.com</t>
  </si>
  <si>
    <t>meghanb@gmail.com</t>
  </si>
  <si>
    <t>saraellis@yahoo.com</t>
  </si>
  <si>
    <t>awhunt42@gmail.com</t>
  </si>
  <si>
    <t>joyceblake66@yahoo.com</t>
  </si>
  <si>
    <t>ddnixon@yahoo.com</t>
  </si>
  <si>
    <t>rawebster@hotmail.com</t>
  </si>
  <si>
    <t>sherrydowney@gmail.com</t>
  </si>
  <si>
    <t>justindshelton@gmail.com</t>
  </si>
  <si>
    <t>rodneygvergara@yahoo.com</t>
  </si>
  <si>
    <t>ceriley@gmail.com</t>
  </si>
  <si>
    <t>rnholden85@yahoo.com</t>
  </si>
  <si>
    <t>peters62@outlook.com</t>
  </si>
  <si>
    <t>stanleyrlama@yahoo.com</t>
  </si>
  <si>
    <t>angelajordan@gmail.com</t>
  </si>
  <si>
    <t>dlvillanueva81@gmail.com</t>
  </si>
  <si>
    <t>jccheng@yahoo.com</t>
  </si>
  <si>
    <t>timothyp98@yahoo.com</t>
  </si>
  <si>
    <t>asterry@yahoo.com</t>
  </si>
  <si>
    <t>bettyn60@yahoo.com</t>
  </si>
  <si>
    <t>donnavatkinson@outlook.com</t>
  </si>
  <si>
    <t>craigdoherty@gmail.com</t>
  </si>
  <si>
    <t>peterng@yahoo.com</t>
  </si>
  <si>
    <t>dgmcdonald27@hotmail.com</t>
  </si>
  <si>
    <t>markcboyle@hotmail.com</t>
  </si>
  <si>
    <t>tiffanyl64@outlook.com</t>
  </si>
  <si>
    <t>gdmendoza@outlook.com</t>
  </si>
  <si>
    <t>jamier@hotmail.com</t>
  </si>
  <si>
    <t>walteremerritt1@hotmail.com</t>
  </si>
  <si>
    <t>karensdooley69@yahoo.com</t>
  </si>
  <si>
    <t>lisab22@gmail.com</t>
  </si>
  <si>
    <t>jeremiahffarmer95@gmail.com</t>
  </si>
  <si>
    <t>shannonesong99@gmail.com</t>
  </si>
  <si>
    <t>sarahplong76@outlook.com</t>
  </si>
  <si>
    <t>patrickn@hotmail.com</t>
  </si>
  <si>
    <t>robina@hotmail.com</t>
  </si>
  <si>
    <t>hslarsen79@hotmail.com</t>
  </si>
  <si>
    <t>tpwong@hotmail.com</t>
  </si>
  <si>
    <t>ldcunningham86@gmail.com</t>
  </si>
  <si>
    <t>emmalynch@outlook.com</t>
  </si>
  <si>
    <t>samuelnolan@yahoo.com</t>
  </si>
  <si>
    <t>rhondaw100@yahoo.com</t>
  </si>
  <si>
    <t>evelynm74@hotmail.com</t>
  </si>
  <si>
    <t>apcarey@outlook.com</t>
  </si>
  <si>
    <t>ruthaguilar@yahoo.com</t>
  </si>
  <si>
    <t>rjgibson14@hotmail.com</t>
  </si>
  <si>
    <t>brucebenson38@outlook.com</t>
  </si>
  <si>
    <t>tktrujillo@hotmail.com</t>
  </si>
  <si>
    <t>ralphthomson@hotmail.com</t>
  </si>
  <si>
    <t>josephineomar@hotmail.com</t>
  </si>
  <si>
    <t>travisehayes62@outlook.com</t>
  </si>
  <si>
    <t>aysierra33@gmail.com</t>
  </si>
  <si>
    <t>jlalexander@hotmail.com</t>
  </si>
  <si>
    <t>poherrera72@yahoo.com</t>
  </si>
  <si>
    <t>troycurry@hotmail.com</t>
  </si>
  <si>
    <t>cfwall@gmail.com</t>
  </si>
  <si>
    <t>cindyjordan@gmail.com</t>
  </si>
  <si>
    <t>sialvarado@hotmail.com</t>
  </si>
  <si>
    <t>jfcastro@outlook.com</t>
  </si>
  <si>
    <t>lisam96@hotmail.com</t>
  </si>
  <si>
    <t>dustinecordova@gmail.com</t>
  </si>
  <si>
    <t>kennethgoyal84@hotmail.com</t>
  </si>
  <si>
    <t>kylecortes@outlook.com</t>
  </si>
  <si>
    <t>edwardbowen90@yahoo.com</t>
  </si>
  <si>
    <t>kjsanders@hotmail.com</t>
  </si>
  <si>
    <t>btholley11@outlook.com</t>
  </si>
  <si>
    <t>alexandermlopez72@hotmail.com</t>
  </si>
  <si>
    <t>wastafford45@yahoo.com</t>
  </si>
  <si>
    <t>marleneshields85@outlook.com</t>
  </si>
  <si>
    <t>sandrab35@outlook.com</t>
  </si>
  <si>
    <t>billyb@outlook.com</t>
  </si>
  <si>
    <t>kevinpatton@outlook.com</t>
  </si>
  <si>
    <t>patriciakwatkins78@yahoo.com</t>
  </si>
  <si>
    <t>ljcarter@outlook.com</t>
  </si>
  <si>
    <t>hvmarks85@yahoo.com</t>
  </si>
  <si>
    <t>pamelajkennedy@yahoo.com</t>
  </si>
  <si>
    <t>kimberlygarcia2@gmail.com</t>
  </si>
  <si>
    <t>brandonjahuja77@hotmail.com</t>
  </si>
  <si>
    <t>mikec@hotmail.com</t>
  </si>
  <si>
    <t>nicoleharrington64@yahoo.com</t>
  </si>
  <si>
    <t>peggyw24@outlook.com</t>
  </si>
  <si>
    <t>marieh16@gmail.com</t>
  </si>
  <si>
    <t>kathleens@gmail.com</t>
  </si>
  <si>
    <t>tepacheco79@gmail.com</t>
  </si>
  <si>
    <t>pgfisher61@hotmail.com</t>
  </si>
  <si>
    <t>patriciapatel@hotmail.com</t>
  </si>
  <si>
    <t>rrphan82@hotmail.com</t>
  </si>
  <si>
    <t>angelab@gmail.com</t>
  </si>
  <si>
    <t>dvduncan@yahoo.com</t>
  </si>
  <si>
    <t>trcook7@hotmail.com</t>
  </si>
  <si>
    <t>josephweeks@yahoo.com</t>
  </si>
  <si>
    <t>paulf30@gmail.com</t>
  </si>
  <si>
    <t>kathyh@hotmail.com</t>
  </si>
  <si>
    <t>zacharyrowe5@yahoo.com</t>
  </si>
  <si>
    <t>estherw@yahoo.com</t>
  </si>
  <si>
    <t>rjpotter@gmail.com</t>
  </si>
  <si>
    <t>jfhu@gmail.com</t>
  </si>
  <si>
    <t>adchaturvedi@outlook.com</t>
  </si>
  <si>
    <t>susanpagrawal53@gmail.com</t>
  </si>
  <si>
    <t>karenjadams76@yahoo.com</t>
  </si>
  <si>
    <t>craigiraj91@yahoo.com</t>
  </si>
  <si>
    <t>cindyh46@yahoo.com</t>
  </si>
  <si>
    <t>tammynwebber@outlook.com</t>
  </si>
  <si>
    <t>jessicapruitt@yahoo.com</t>
  </si>
  <si>
    <t>tkmaxwell@hotmail.com</t>
  </si>
  <si>
    <t>beverlyhuang61@hotmail.com</t>
  </si>
  <si>
    <t>amyfkrishna27@hotmail.com</t>
  </si>
  <si>
    <t>daaja@yahoo.com</t>
  </si>
  <si>
    <t>rkmohamed31@hotmail.com</t>
  </si>
  <si>
    <t>marilyncmerritt@outlook.com</t>
  </si>
  <si>
    <t>carriel@gmail.com</t>
  </si>
  <si>
    <t>keithm@gmail.com</t>
  </si>
  <si>
    <t>brandyhhawkins47@hotmail.com</t>
  </si>
  <si>
    <t>henryjlawrence@outlook.com</t>
  </si>
  <si>
    <t>twcarroll@gmail.com</t>
  </si>
  <si>
    <t>mcmelendez@outlook.com</t>
  </si>
  <si>
    <t>kathleenfcollier@hotmail.com</t>
  </si>
  <si>
    <t>douglasp40@outlook.com</t>
  </si>
  <si>
    <t>jlgonzales76@hotmail.com</t>
  </si>
  <si>
    <t>kimberlybarton76@gmail.com</t>
  </si>
  <si>
    <t>reginaswilliamson78@yahoo.com</t>
  </si>
  <si>
    <t>stefanieconnor37@hotmail.com</t>
  </si>
  <si>
    <t>jjalvarez67@outlook.com</t>
  </si>
  <si>
    <t>dpacevedo@gmail.com</t>
  </si>
  <si>
    <t>dianemoore24@outlook.com</t>
  </si>
  <si>
    <t>katelynbkennedy@yahoo.com</t>
  </si>
  <si>
    <t>michelleimaddox@outlook.com</t>
  </si>
  <si>
    <t>johnmmatthews74@outlook.com</t>
  </si>
  <si>
    <t>dianedwyer16@hotmail.com</t>
  </si>
  <si>
    <t>ralphbpearson69@outlook.com</t>
  </si>
  <si>
    <t>lindseycmason@outlook.com</t>
  </si>
  <si>
    <t>terrygfatima@yahoo.com</t>
  </si>
  <si>
    <t>kylegomes@gmail.com</t>
  </si>
  <si>
    <t>jamiesanchez@outlook.com</t>
  </si>
  <si>
    <t>cynthiaclark@gmail.com</t>
  </si>
  <si>
    <t>donnagonzales@hotmail.com</t>
  </si>
  <si>
    <t>shannonama@hotmail.com</t>
  </si>
  <si>
    <t>hazela85@outlook.com</t>
  </si>
  <si>
    <t>ntmacias@yahoo.com</t>
  </si>
  <si>
    <t>sjparrish@hotmail.com</t>
  </si>
  <si>
    <t>deniseacosta24@outlook.com</t>
  </si>
  <si>
    <t>gfdougherty@gmail.com</t>
  </si>
  <si>
    <t>ddbeard25@hotmail.com</t>
  </si>
  <si>
    <t>donnadcordero7@gmail.com</t>
  </si>
  <si>
    <t>elleung@gmail.com</t>
  </si>
  <si>
    <t>mikecmiller@hotmail.com</t>
  </si>
  <si>
    <t>bobbyd@hotmail.com</t>
  </si>
  <si>
    <t>jayc24@yahoo.com</t>
  </si>
  <si>
    <t>randyjweber@gmail.com</t>
  </si>
  <si>
    <t>kaylajroberts68@outlook.com</t>
  </si>
  <si>
    <t>bonnieruiz@gmail.com</t>
  </si>
  <si>
    <t>waabbas69@yahoo.com</t>
  </si>
  <si>
    <t>rwjoseph62@hotmail.com</t>
  </si>
  <si>
    <t>nancyaparker@gmail.com</t>
  </si>
  <si>
    <t>bethporter@yahoo.com</t>
  </si>
  <si>
    <t>dianenunez95@yahoo.com</t>
  </si>
  <si>
    <t>aechowdhury58@outlook.com</t>
  </si>
  <si>
    <t>jaredcarr29@yahoo.com</t>
  </si>
  <si>
    <t>kaitlinlknight52@outlook.com</t>
  </si>
  <si>
    <t>cptyler@hotmail.com</t>
  </si>
  <si>
    <t>michaelmpark@yahoo.com</t>
  </si>
  <si>
    <t>brittanystuart@yahoo.com</t>
  </si>
  <si>
    <t>jishelton@hotmail.com</t>
  </si>
  <si>
    <t>nicolebenson95@hotmail.com</t>
  </si>
  <si>
    <t>deborahallen34@hotmail.com</t>
  </si>
  <si>
    <t>djbowman@hotmail.com</t>
  </si>
  <si>
    <t>annefsantos@hotmail.com</t>
  </si>
  <si>
    <t>terrynsalinas@gmail.com</t>
  </si>
  <si>
    <t>grdunlap@outlook.com</t>
  </si>
  <si>
    <t>maryvilla@outlook.com</t>
  </si>
  <si>
    <t>gdbrennan@gmail.com</t>
  </si>
  <si>
    <t>emsolomon83@yahoo.com</t>
  </si>
  <si>
    <t>louiscalhoun13@yahoo.com</t>
  </si>
  <si>
    <t>charlesthornton78@yahoo.com</t>
  </si>
  <si>
    <t>thomaschong@hotmail.com</t>
  </si>
  <si>
    <t>kennethabbott@yahoo.com</t>
  </si>
  <si>
    <t>carolcontreras99@outlook.com</t>
  </si>
  <si>
    <t>lisav92@gmail.com</t>
  </si>
  <si>
    <t>elizabethstanley38@yahoo.com</t>
  </si>
  <si>
    <t>melindausman@outlook.com</t>
  </si>
  <si>
    <t>swespinosa@outlook.com</t>
  </si>
  <si>
    <t>marilynhsan@gmail.com</t>
  </si>
  <si>
    <t>karenr37@outlook.com</t>
  </si>
  <si>
    <t>laurieingram47@hotmail.com</t>
  </si>
  <si>
    <t>pamelasingh85@hotmail.com</t>
  </si>
  <si>
    <t>lhdawson27@hotmail.com</t>
  </si>
  <si>
    <t>codyffuentes79@outlook.com</t>
  </si>
  <si>
    <t>cnenriquez21@outlook.com</t>
  </si>
  <si>
    <t>jackryates@yahoo.com</t>
  </si>
  <si>
    <t>dianew@yahoo.com</t>
  </si>
  <si>
    <t>ashleyb@yahoo.com</t>
  </si>
  <si>
    <t>ciwebster35@hotmail.com</t>
  </si>
  <si>
    <t>michellewilliam28@gmail.com</t>
  </si>
  <si>
    <t>irenem@gmail.com</t>
  </si>
  <si>
    <t>mvgraham@gmail.com</t>
  </si>
  <si>
    <t>dddiaz8@gmail.com</t>
  </si>
  <si>
    <t>herbertddick@yahoo.com</t>
  </si>
  <si>
    <t>joyceguevara@hotmail.com</t>
  </si>
  <si>
    <t>llsinclair40@hotmail.com</t>
  </si>
  <si>
    <t>garyhubbard@hotmail.com</t>
  </si>
  <si>
    <t>tylerraza87@outlook.com</t>
  </si>
  <si>
    <t>abrasmussen44@yahoo.com</t>
  </si>
  <si>
    <t>joanblama@yahoo.com</t>
  </si>
  <si>
    <t>joshuarivera85@outlook.com</t>
  </si>
  <si>
    <t>apaustin@yahoo.com</t>
  </si>
  <si>
    <t>billyfelix14@hotmail.com</t>
  </si>
  <si>
    <t>elaineivaldez73@hotmail.com</t>
  </si>
  <si>
    <t>laceym12@hotmail.com</t>
  </si>
  <si>
    <t>juliabparsons87@outlook.com</t>
  </si>
  <si>
    <t>slhawkins5@yahoo.com</t>
  </si>
  <si>
    <t>donaldjroth@gmail.com</t>
  </si>
  <si>
    <t>sharonsanchez1@outlook.com</t>
  </si>
  <si>
    <t>tricialwong@gmail.com</t>
  </si>
  <si>
    <t>daniellemortega@yahoo.com</t>
  </si>
  <si>
    <t>jfdelgado21@outlook.com</t>
  </si>
  <si>
    <t>edithwalter@hotmail.com</t>
  </si>
  <si>
    <t>pamelar@gmail.com</t>
  </si>
  <si>
    <t>johnangel66@hotmail.com</t>
  </si>
  <si>
    <t>debbiefcollier@yahoo.com</t>
  </si>
  <si>
    <t>beverlydtaylor45@yahoo.com</t>
  </si>
  <si>
    <t>stephanieg97@outlook.com</t>
  </si>
  <si>
    <t>kfcat35@hotmail.com</t>
  </si>
  <si>
    <t>swfarley56@gmail.com</t>
  </si>
  <si>
    <t>cherylharrison@outlook.com</t>
  </si>
  <si>
    <t>darlenecastaneda@yahoo.com</t>
  </si>
  <si>
    <t>laurapryan62@outlook.com</t>
  </si>
  <si>
    <t>ttcherry78@outlook.com</t>
  </si>
  <si>
    <t>jordanib@outlook.com</t>
  </si>
  <si>
    <t>stevendmoon@outlook.com</t>
  </si>
  <si>
    <t>ianrodriguez23@gmail.com</t>
  </si>
  <si>
    <t>ccmoon@yahoo.com</t>
  </si>
  <si>
    <t>jonathant@hotmail.com</t>
  </si>
  <si>
    <t>benjaminiburton@hotmail.com</t>
  </si>
  <si>
    <t>cindyfmiller46@outlook.com</t>
  </si>
  <si>
    <t>brianalvarez@yahoo.com</t>
  </si>
  <si>
    <t>mrchi85@hotmail.com</t>
  </si>
  <si>
    <t>keponce96@gmail.com</t>
  </si>
  <si>
    <t>erinvneal47@gmail.com</t>
  </si>
  <si>
    <t>williamn@hotmail.com</t>
  </si>
  <si>
    <t>kwjha20@gmail.com</t>
  </si>
  <si>
    <t>nicholash@hotmail.com</t>
  </si>
  <si>
    <t>dennismasters68@gmail.com</t>
  </si>
  <si>
    <t>emilyaram90@yahoo.com</t>
  </si>
  <si>
    <t>justinjtaylor83@yahoo.com</t>
  </si>
  <si>
    <t>brittanyw@hotmail.com</t>
  </si>
  <si>
    <t>jeremyf50@yahoo.com</t>
  </si>
  <si>
    <t>sthand56@yahoo.com</t>
  </si>
  <si>
    <t>pjnorris@yahoo.com</t>
  </si>
  <si>
    <t>garyljaved@yahoo.com</t>
  </si>
  <si>
    <t>ronaldt24@outlook.com</t>
  </si>
  <si>
    <t>whitneym69@hotmail.com</t>
  </si>
  <si>
    <t>joyceanne@hotmail.com</t>
  </si>
  <si>
    <t>tcbell@outlook.com</t>
  </si>
  <si>
    <t>janetcorrigan18@gmail.com</t>
  </si>
  <si>
    <t>jrspears@gmail.com</t>
  </si>
  <si>
    <t>toddw@yahoo.com</t>
  </si>
  <si>
    <t>marilynp@yahoo.com</t>
  </si>
  <si>
    <t>kennethkhan@hotmail.com</t>
  </si>
  <si>
    <t>jjmyers@gmail.com</t>
  </si>
  <si>
    <t>cameronc@outlook.com</t>
  </si>
  <si>
    <t>craighassan@outlook.com</t>
  </si>
  <si>
    <t>michelleb49@yahoo.com</t>
  </si>
  <si>
    <t>randallahmed@hotmail.com</t>
  </si>
  <si>
    <t>mkashley4@outlook.com</t>
  </si>
  <si>
    <t>angelap@hotmail.com</t>
  </si>
  <si>
    <t>wendyb@gmail.com</t>
  </si>
  <si>
    <t>michaeljain@outlook.com</t>
  </si>
  <si>
    <t>tylers99@hotmail.com</t>
  </si>
  <si>
    <t>kjeaton91@yahoo.com</t>
  </si>
  <si>
    <t>andrewq10@hotmail.com</t>
  </si>
  <si>
    <t>lindah47@yahoo.com</t>
  </si>
  <si>
    <t>florencefrodgers54@hotmail.com</t>
  </si>
  <si>
    <t>ruthdunn28@outlook.com</t>
  </si>
  <si>
    <t>sharonsalvador@outlook.com</t>
  </si>
  <si>
    <t>bfkaur@yahoo.com</t>
  </si>
  <si>
    <t>blrogers@hotmail.com</t>
  </si>
  <si>
    <t>saberg55@yahoo.com</t>
  </si>
  <si>
    <t>peterh6@gmail.com</t>
  </si>
  <si>
    <t>arleneblankenship@hotmail.com</t>
  </si>
  <si>
    <t>denisefranco27@yahoo.com</t>
  </si>
  <si>
    <t>jcwheeler60@yahoo.com</t>
  </si>
  <si>
    <t>rjnicole87@gmail.com</t>
  </si>
  <si>
    <t>danielv@yahoo.com</t>
  </si>
  <si>
    <t>margaretsmith43@outlook.com</t>
  </si>
  <si>
    <t>kevinhudson67@outlook.com</t>
  </si>
  <si>
    <t>emmendoza@outlook.com</t>
  </si>
  <si>
    <t>cynthiaj84@gmail.com</t>
  </si>
  <si>
    <t>cameronerutherford@outlook.com</t>
  </si>
  <si>
    <t>rebeccatorres@yahoo.com</t>
  </si>
  <si>
    <t>jacobjwheeler@hotmail.com</t>
  </si>
  <si>
    <t>christopherp6@gmail.com</t>
  </si>
  <si>
    <t>jirudd51@hotmail.com</t>
  </si>
  <si>
    <t>kathychopra33@gmail.com</t>
  </si>
  <si>
    <t>gabriels@gmail.com</t>
  </si>
  <si>
    <t>atadam13@gmail.com</t>
  </si>
  <si>
    <t>jimmyreynolds@yahoo.com</t>
  </si>
  <si>
    <t>michaelpark@outlook.com</t>
  </si>
  <si>
    <t>nicholasjlivingston12@outlook.com</t>
  </si>
  <si>
    <t>courtneyrose9@outlook.com</t>
  </si>
  <si>
    <t>gregspatel@yahoo.com</t>
  </si>
  <si>
    <t>mildredjsharma27@gmail.com</t>
  </si>
  <si>
    <t>judithu@yahoo.com</t>
  </si>
  <si>
    <t>hcrodrigues@outlook.com</t>
  </si>
  <si>
    <t>johnnyrhurley@yahoo.com</t>
  </si>
  <si>
    <t>gregoryb4@yahoo.com</t>
  </si>
  <si>
    <t>patricklthornton89@gmail.com</t>
  </si>
  <si>
    <t>cherylb@hotmail.com</t>
  </si>
  <si>
    <t>robertjmccormick@yahoo.com</t>
  </si>
  <si>
    <t>brittanymorr@gmail.com</t>
  </si>
  <si>
    <t>csnoble@gmail.com</t>
  </si>
  <si>
    <t>dorothycboyd81@hotmail.com</t>
  </si>
  <si>
    <t>mosimons48@yahoo.com</t>
  </si>
  <si>
    <t>nancybabu@outlook.com</t>
  </si>
  <si>
    <t>rebeccar@outlook.com</t>
  </si>
  <si>
    <t>timothyjpetersen@hotmail.com</t>
  </si>
  <si>
    <t>ajhernandez@outlook.com</t>
  </si>
  <si>
    <t>patriciam76@yahoo.com</t>
  </si>
  <si>
    <t>maryoroth82@outlook.com</t>
  </si>
  <si>
    <t>cindychong77@yahoo.com</t>
  </si>
  <si>
    <t>tkboyd33@yahoo.com</t>
  </si>
  <si>
    <t>scottshin@gmail.com</t>
  </si>
  <si>
    <t>danat@outlook.com</t>
  </si>
  <si>
    <t>peterd@hotmail.com</t>
  </si>
  <si>
    <t>ashleyparks96@hotmail.com</t>
  </si>
  <si>
    <t>jamiebansari@outlook.com</t>
  </si>
  <si>
    <t>leonardjbarlow78@gmail.com</t>
  </si>
  <si>
    <t>dchayden@outlook.com</t>
  </si>
  <si>
    <t>bettydavies@gmail.com</t>
  </si>
  <si>
    <t>brandid@hotmail.com</t>
  </si>
  <si>
    <t>karenbmoss51@gmail.com</t>
  </si>
  <si>
    <t>cjfischer10@yahoo.com</t>
  </si>
  <si>
    <t>nkvaughan50@outlook.com</t>
  </si>
  <si>
    <t>rubyhnabil@gmail.com</t>
  </si>
  <si>
    <t>thomasa@outlook.com</t>
  </si>
  <si>
    <t>shawnantonio62@yahoo.com</t>
  </si>
  <si>
    <t>courtneycobb42@yahoo.com</t>
  </si>
  <si>
    <t>aliceschmidt@gmail.com</t>
  </si>
  <si>
    <t>benjaminr@gmail.com</t>
  </si>
  <si>
    <t>ggmanning46@gmail.com</t>
  </si>
  <si>
    <t>julielong@yahoo.com</t>
  </si>
  <si>
    <t>ndingram63@outlook.com</t>
  </si>
  <si>
    <t>stevensaad@outlook.com</t>
  </si>
  <si>
    <t>jeremys11@hotmail.com</t>
  </si>
  <si>
    <t>marilynwsantos77@hotmail.com</t>
  </si>
  <si>
    <t>kylepmcintyre61@outlook.com</t>
  </si>
  <si>
    <t>williampsweeney@gmail.com</t>
  </si>
  <si>
    <t>rdlong@gmail.com</t>
  </si>
  <si>
    <t>gloriachin@outlook.com</t>
  </si>
  <si>
    <t>tlrichard80@gmail.com</t>
  </si>
  <si>
    <t>keithfsrivastava@hotmail.com</t>
  </si>
  <si>
    <t>amyfhinton33@gmail.com</t>
  </si>
  <si>
    <t>howardg@hotmail.com</t>
  </si>
  <si>
    <t>tammym@gmail.com</t>
  </si>
  <si>
    <t>jacquelinehthompson@gmail.com</t>
  </si>
  <si>
    <t>gdmcdonald@outlook.com</t>
  </si>
  <si>
    <t>pamelaf@yahoo.com</t>
  </si>
  <si>
    <t>jifritz22@outlook.com</t>
  </si>
  <si>
    <t>cmrios83@yahoo.com</t>
  </si>
  <si>
    <t>harryjwoods@gmail.com</t>
  </si>
  <si>
    <t>margueritedlaw13@hotmail.com</t>
  </si>
  <si>
    <t>cdkemp29@outlook.com</t>
  </si>
  <si>
    <t>dsoconnell88@yahoo.com</t>
  </si>
  <si>
    <t>dlboyd87@outlook.com</t>
  </si>
  <si>
    <t>brendagupta@yahoo.com</t>
  </si>
  <si>
    <t>virginiam14@hotmail.com</t>
  </si>
  <si>
    <t>patricias@yahoo.com</t>
  </si>
  <si>
    <t>tvnewman@hotmail.com</t>
  </si>
  <si>
    <t>heleng@hotmail.com</t>
  </si>
  <si>
    <t>anthonyrobertson16@outlook.com</t>
  </si>
  <si>
    <t>christinahill@hotmail.com</t>
  </si>
  <si>
    <t>danielg@gmail.com</t>
  </si>
  <si>
    <t>smowens@gmail.com</t>
  </si>
  <si>
    <t>drdave25@outlook.com</t>
  </si>
  <si>
    <t>frederickk92@yahoo.com</t>
  </si>
  <si>
    <t>ajgordon@hotmail.com</t>
  </si>
  <si>
    <t>jmrana@yahoo.com</t>
  </si>
  <si>
    <t>donaldthapa@hotmail.com</t>
  </si>
  <si>
    <t>helenh96@hotmail.com</t>
  </si>
  <si>
    <t>marionsantiago73@yahoo.com</t>
  </si>
  <si>
    <t>lihart@yahoo.com</t>
  </si>
  <si>
    <t>cathys@gmail.com</t>
  </si>
  <si>
    <t>marya@outlook.com</t>
  </si>
  <si>
    <t>nicoleschroeder39@gmail.com</t>
  </si>
  <si>
    <t>debbiepeters@outlook.com</t>
  </si>
  <si>
    <t>edwardmwoods@gmail.com</t>
  </si>
  <si>
    <t>williamhardy@outlook.com</t>
  </si>
  <si>
    <t>rosemarya@outlook.com</t>
  </si>
  <si>
    <t>gnwagner30@hotmail.com</t>
  </si>
  <si>
    <t>philiplawrence23@hotmail.com</t>
  </si>
  <si>
    <t>efgarrison@outlook.com</t>
  </si>
  <si>
    <t>jackiedvargas23@gmail.com</t>
  </si>
  <si>
    <t>georgemdonaldson18@yahoo.com</t>
  </si>
  <si>
    <t>joanp@outlook.com</t>
  </si>
  <si>
    <t>sjvaughan79@hotmail.com</t>
  </si>
  <si>
    <t>fredb1@outlook.com</t>
  </si>
  <si>
    <t>rrprince@gmail.com</t>
  </si>
  <si>
    <t>paulcooper@gmail.com</t>
  </si>
  <si>
    <t>lgevans51@yahoo.com</t>
  </si>
  <si>
    <t>alanbenson47@outlook.com</t>
  </si>
  <si>
    <t>jgcrawford@hotmail.com</t>
  </si>
  <si>
    <t>wallacebneo@gmail.com</t>
  </si>
  <si>
    <t>msmoody@yahoo.com</t>
  </si>
  <si>
    <t>amberphart16@gmail.com</t>
  </si>
  <si>
    <t>mjkamal@gmail.com</t>
  </si>
  <si>
    <t>aconeill53@yahoo.com</t>
  </si>
  <si>
    <t>kathrynw@gmail.com</t>
  </si>
  <si>
    <t>annahong90@gmail.com</t>
  </si>
  <si>
    <t>annemurphy@hotmail.com</t>
  </si>
  <si>
    <t>cherylspencer@yahoo.com</t>
  </si>
  <si>
    <t>christinebender@yahoo.com</t>
  </si>
  <si>
    <t>donaldyadav@outlook.com</t>
  </si>
  <si>
    <t>shannonhcox17@outlook.com</t>
  </si>
  <si>
    <t>miperkins@gmail.com</t>
  </si>
  <si>
    <t>markfwhite@outlook.com</t>
  </si>
  <si>
    <t>eppark@yahoo.com</t>
  </si>
  <si>
    <t>deanleong34@hotmail.com</t>
  </si>
  <si>
    <t>joycer21@outlook.com</t>
  </si>
  <si>
    <t>ronalddunn34@yahoo.com</t>
  </si>
  <si>
    <t>rfvalencia68@outlook.com</t>
  </si>
  <si>
    <t>dorisreed84@gmail.com</t>
  </si>
  <si>
    <t>dennismarmstrong@gmail.com</t>
  </si>
  <si>
    <t>sandrasam85@hotmail.com</t>
  </si>
  <si>
    <t>phylliscrosa65@yahoo.com</t>
  </si>
  <si>
    <t>carolyndfowler@gmail.com</t>
  </si>
  <si>
    <t>kevinp@outlook.com</t>
  </si>
  <si>
    <t>johnl73@yahoo.com</t>
  </si>
  <si>
    <t>edithholmes@gmail.com</t>
  </si>
  <si>
    <t>mmsyed@outlook.com</t>
  </si>
  <si>
    <t>carlchua12@hotmail.com</t>
  </si>
  <si>
    <t>charlottes92@hotmail.com</t>
  </si>
  <si>
    <t>minniecastro@hotmail.com</t>
  </si>
  <si>
    <t>richardajay@hotmail.com</t>
  </si>
  <si>
    <t>gloriag83@yahoo.com</t>
  </si>
  <si>
    <t>noraandrew@gmail.com</t>
  </si>
  <si>
    <t>bobbymwilder@hotmail.com</t>
  </si>
  <si>
    <t>graceh@outlook.com</t>
  </si>
  <si>
    <t>kimfoliveira@yahoo.com</t>
  </si>
  <si>
    <t>brandifmoore@hotmail.com</t>
  </si>
  <si>
    <t>ashleyb20@hotmail.com</t>
  </si>
  <si>
    <t>patrickr@gmail.com</t>
  </si>
  <si>
    <t>dalebconnors35@gmail.com</t>
  </si>
  <si>
    <t>shdunn@gmail.com</t>
  </si>
  <si>
    <t>meganb3@yahoo.com</t>
  </si>
  <si>
    <t>ktng73@hotmail.com</t>
  </si>
  <si>
    <t>srhenry@gmail.com</t>
  </si>
  <si>
    <t>billj@gmail.com</t>
  </si>
  <si>
    <t>jjgarcia58@outlook.com</t>
  </si>
  <si>
    <t>terriharvey@hotmail.com</t>
  </si>
  <si>
    <t>joshuadeleon35@gmail.com</t>
  </si>
  <si>
    <t>sbacharya84@outlook.com</t>
  </si>
  <si>
    <t>taral81@hotmail.com</t>
  </si>
  <si>
    <t>amyh@yahoo.com</t>
  </si>
  <si>
    <t>melaniefbarrett82@outlook.com</t>
  </si>
  <si>
    <t>evpurcell@hotmail.com</t>
  </si>
  <si>
    <t>mariasorensen@yahoo.com</t>
  </si>
  <si>
    <t>sdbruno46@hotmail.com</t>
  </si>
  <si>
    <t>sjferrer23@outlook.com</t>
  </si>
  <si>
    <t>amyworkman23@yahoo.com</t>
  </si>
  <si>
    <t>ethelrana@outlook.com</t>
  </si>
  <si>
    <t>michellejgarg@hotmail.com</t>
  </si>
  <si>
    <t>susanstokes@hotmail.com</t>
  </si>
  <si>
    <t>sfcurtis69@yahoo.com</t>
  </si>
  <si>
    <t>gjjensen53@yahoo.com</t>
  </si>
  <si>
    <t>jesseman59@gmail.com</t>
  </si>
  <si>
    <t>kyleb76@outlook.com</t>
  </si>
  <si>
    <t>williamjmccoy@gmail.com</t>
  </si>
  <si>
    <t>jpspencer17@outlook.com</t>
  </si>
  <si>
    <t>cmmalik93@yahoo.com</t>
  </si>
  <si>
    <t>danieljstevens@gmail.com</t>
  </si>
  <si>
    <t>melindat28@outlook.com</t>
  </si>
  <si>
    <t>tracybell92@yahoo.com</t>
  </si>
  <si>
    <t>oliviajcunningham@yahoo.com</t>
  </si>
  <si>
    <t>phyllisltorres91@yahoo.com</t>
  </si>
  <si>
    <t>theresaprice46@hotmail.com</t>
  </si>
  <si>
    <t>christinal53@gmail.com</t>
  </si>
  <si>
    <t>djpotter84@hotmail.com</t>
  </si>
  <si>
    <t>shirleyh@yahoo.com</t>
  </si>
  <si>
    <t>cherylsuarez@yahoo.com</t>
  </si>
  <si>
    <t>vswatkins@outlook.com</t>
  </si>
  <si>
    <t>ericaruiz19@hotmail.com</t>
  </si>
  <si>
    <t>garympost@gmail.com</t>
  </si>
  <si>
    <t>cindybeltran@gmail.com</t>
  </si>
  <si>
    <t>affranco92@hotmail.com</t>
  </si>
  <si>
    <t>joshuaf18@outlook.com</t>
  </si>
  <si>
    <t>rogerdgibbons@gmail.com</t>
  </si>
  <si>
    <t>deniselcullen52@outlook.com</t>
  </si>
  <si>
    <t>melaniegeorge82@outlook.com</t>
  </si>
  <si>
    <t>darlenecook54@yahoo.com</t>
  </si>
  <si>
    <t>sherrimcummings78@yahoo.com</t>
  </si>
  <si>
    <t>kelliafarrell48@yahoo.com</t>
  </si>
  <si>
    <t>jthenderson14@hotmail.com</t>
  </si>
  <si>
    <t>laurendaniels@hotmail.com</t>
  </si>
  <si>
    <t>kfrice32@yahoo.com</t>
  </si>
  <si>
    <t>donnay87@hotmail.com</t>
  </si>
  <si>
    <t>peterfwan66@hotmail.com</t>
  </si>
  <si>
    <t>justinc@outlook.com</t>
  </si>
  <si>
    <t>juanbrooks@outlook.com</t>
  </si>
  <si>
    <t>leroypsears@hotmail.com</t>
  </si>
  <si>
    <t>angelap55@gmail.com</t>
  </si>
  <si>
    <t>robertmgreen@gmail.com</t>
  </si>
  <si>
    <t>bradleyjmesa95@yahoo.com</t>
  </si>
  <si>
    <t>scotthoward85@gmail.com</t>
  </si>
  <si>
    <t>stacynissa84@gmail.com</t>
  </si>
  <si>
    <t>beverlyibowers@yahoo.com</t>
  </si>
  <si>
    <t>dorothymiller@yahoo.com</t>
  </si>
  <si>
    <t>jessejoyce@yahoo.com</t>
  </si>
  <si>
    <t>kimberlymarshall@yahoo.com</t>
  </si>
  <si>
    <t>teresabyrd@yahoo.com</t>
  </si>
  <si>
    <t>jackiejensen@yahoo.com</t>
  </si>
  <si>
    <t>jeffreyferris@hotmail.com</t>
  </si>
  <si>
    <t>janecrowley@gmail.com</t>
  </si>
  <si>
    <t>philipraj@hotmail.com</t>
  </si>
  <si>
    <t>richards46@gmail.com</t>
  </si>
  <si>
    <t>davidgrimes@hotmail.com</t>
  </si>
  <si>
    <t>robertt@outlook.com</t>
  </si>
  <si>
    <t>debral@outlook.com</t>
  </si>
  <si>
    <t>kgsutton43@gmail.com</t>
  </si>
  <si>
    <t>loisnegi100@yahoo.com</t>
  </si>
  <si>
    <t>beverlydpeterson@gmail.com</t>
  </si>
  <si>
    <t>trblair@gmail.com</t>
  </si>
  <si>
    <t>bjavery@yahoo.com</t>
  </si>
  <si>
    <t>kristineford@gmail.com</t>
  </si>
  <si>
    <t>jacobs51@outlook.com</t>
  </si>
  <si>
    <t>bettyzhang15@outlook.com</t>
  </si>
  <si>
    <t>dawnemorin@hotmail.com</t>
  </si>
  <si>
    <t>barryweber2@hotmail.com</t>
  </si>
  <si>
    <t>dorothyl35@gmail.com</t>
  </si>
  <si>
    <t>janets@outlook.com</t>
  </si>
  <si>
    <t>ryane69@outlook.com</t>
  </si>
  <si>
    <t>bkch@outlook.com</t>
  </si>
  <si>
    <t>kmbutler@gmail.com</t>
  </si>
  <si>
    <t>jdlim@yahoo.com</t>
  </si>
  <si>
    <t>meganmlee57@gmail.com</t>
  </si>
  <si>
    <t>mdfisher@gmail.com</t>
  </si>
  <si>
    <t>ryanrhull54@yahoo.com</t>
  </si>
  <si>
    <t>brandonbryant@gmail.com</t>
  </si>
  <si>
    <t>brittanympalmer@hotmail.com</t>
  </si>
  <si>
    <t>marknicole59@hotmail.com</t>
  </si>
  <si>
    <t>francesrmoore@outlook.com</t>
  </si>
  <si>
    <t>ericddickson47@gmail.com</t>
  </si>
  <si>
    <t>kevinrogers@gmail.com</t>
  </si>
  <si>
    <t>mariatliu80@gmail.com</t>
  </si>
  <si>
    <t>matthewhowe52@hotmail.com</t>
  </si>
  <si>
    <t>kmmason@hotmail.com</t>
  </si>
  <si>
    <t>kjwilliamson@gmail.com</t>
  </si>
  <si>
    <t>jjtoledo@hotmail.com</t>
  </si>
  <si>
    <t>rvramirez70@gmail.com</t>
  </si>
  <si>
    <t>idajvasquez@gmail.com</t>
  </si>
  <si>
    <t>djfrazier43@hotmail.com</t>
  </si>
  <si>
    <t>annamin@outlook.com</t>
  </si>
  <si>
    <t>kristinjcarter@hotmail.com</t>
  </si>
  <si>
    <t>normaleaton@gmail.com</t>
  </si>
  <si>
    <t>rachelk66@gmail.com</t>
  </si>
  <si>
    <t>larrycoates@hotmail.com</t>
  </si>
  <si>
    <t>chrisc86@yahoo.com</t>
  </si>
  <si>
    <t>dominiqueosman@yahoo.com</t>
  </si>
  <si>
    <t>annac46@yahoo.com</t>
  </si>
  <si>
    <t>skandrews47@gmail.com</t>
  </si>
  <si>
    <t>bddean82@gmail.com</t>
  </si>
  <si>
    <t>barbarapayne@hotmail.com</t>
  </si>
  <si>
    <t>gbschultz1@yahoo.com</t>
  </si>
  <si>
    <t>pjfrank49@hotmail.com</t>
  </si>
  <si>
    <t>davidpalmer@hotmail.com</t>
  </si>
  <si>
    <t>kaylamckinney38@outlook.com</t>
  </si>
  <si>
    <t>tjchang88@gmail.com</t>
  </si>
  <si>
    <t>christopherschong89@gmail.com</t>
  </si>
  <si>
    <t>kylew36@gmail.com</t>
  </si>
  <si>
    <t>rfprince@gmail.com</t>
  </si>
  <si>
    <t>mjreynolds97@hotmail.com</t>
  </si>
  <si>
    <t>christophere@outlook.com</t>
  </si>
  <si>
    <t>jnlo40@outlook.com</t>
  </si>
  <si>
    <t>vjcook23@hotmail.com</t>
  </si>
  <si>
    <t>jamesfberry53@outlook.com</t>
  </si>
  <si>
    <t>patricka33@hotmail.com</t>
  </si>
  <si>
    <t>stevenm@yahoo.com</t>
  </si>
  <si>
    <t>bjmcintosh15@gmail.com</t>
  </si>
  <si>
    <t>carolynfdavis@outlook.com</t>
  </si>
  <si>
    <t>melving96@hotmail.com</t>
  </si>
  <si>
    <t>amberacosta99@hotmail.com</t>
  </si>
  <si>
    <t>garyaraines@outlook.com</t>
  </si>
  <si>
    <t>dianeisharp18@yahoo.com</t>
  </si>
  <si>
    <t>gladysc@gmail.com</t>
  </si>
  <si>
    <t>lawrencemclean24@outlook.com</t>
  </si>
  <si>
    <t>rickym51@outlook.com</t>
  </si>
  <si>
    <t>ronaldrodriguez65@hotmail.com</t>
  </si>
  <si>
    <t>marilynf@gmail.com</t>
  </si>
  <si>
    <t>awfowler80@yahoo.com</t>
  </si>
  <si>
    <t>diglass74@gmail.com</t>
  </si>
  <si>
    <t>cynthiag@gmail.com</t>
  </si>
  <si>
    <t>mildreds@hotmail.com</t>
  </si>
  <si>
    <t>cynthiaroche32@gmail.com</t>
  </si>
  <si>
    <t>kimberlyjgrant@gmail.com</t>
  </si>
  <si>
    <t>michelleg@outlook.com</t>
  </si>
  <si>
    <t>tiffanyrgupta@hotmail.com</t>
  </si>
  <si>
    <t>michellekhumphrey@gmail.com</t>
  </si>
  <si>
    <t>joannekkerr@yahoo.com</t>
  </si>
  <si>
    <t>bjking93@gmail.com</t>
  </si>
  <si>
    <t>denisebarber59@hotmail.com</t>
  </si>
  <si>
    <t>deannat18@outlook.com</t>
  </si>
  <si>
    <t>kristir@outlook.com</t>
  </si>
  <si>
    <t>jacklittle@outlook.com</t>
  </si>
  <si>
    <t>ajryan@hotmail.com</t>
  </si>
  <si>
    <t>cherylh@yahoo.com</t>
  </si>
  <si>
    <t>jamesw@yahoo.com</t>
  </si>
  <si>
    <t>job@hotmail.com</t>
  </si>
  <si>
    <t>jamesdmueller19@outlook.com</t>
  </si>
  <si>
    <t>dmmohammed51@yahoo.com</t>
  </si>
  <si>
    <t>patrickw47@outlook.com</t>
  </si>
  <si>
    <t>klvictor62@outlook.com</t>
  </si>
  <si>
    <t>gibenson88@yahoo.com</t>
  </si>
  <si>
    <t>bjmorris68@yahoo.com</t>
  </si>
  <si>
    <t>jenniferevans67@gmail.com</t>
  </si>
  <si>
    <t>cfhancock68@hotmail.com</t>
  </si>
  <si>
    <t>jonathanhardy70@gmail.com</t>
  </si>
  <si>
    <t>craiga57@outlook.com</t>
  </si>
  <si>
    <t>sdsam@hotmail.com</t>
  </si>
  <si>
    <t>williamsmathis@gmail.com</t>
  </si>
  <si>
    <t>ijwest61@yahoo.com</t>
  </si>
  <si>
    <t>shpearce91@gmail.com</t>
  </si>
  <si>
    <t>rslucas@hotmail.com</t>
  </si>
  <si>
    <t>doreeniduffy@outlook.com</t>
  </si>
  <si>
    <t>pfchaudhary@outlook.com</t>
  </si>
  <si>
    <t>vjjames@outlook.com</t>
  </si>
  <si>
    <t>steveadler@outlook.com</t>
  </si>
  <si>
    <t>albertfhodge98@hotmail.com</t>
  </si>
  <si>
    <t>aprilnnixon33@outlook.com</t>
  </si>
  <si>
    <t>sophiejjoyce@hotmail.com</t>
  </si>
  <si>
    <t>charlesisalah88@hotmail.com</t>
  </si>
  <si>
    <t>cfgupta@yahoo.com</t>
  </si>
  <si>
    <t>kennethf24@yahoo.com</t>
  </si>
  <si>
    <t>vincentp14@outlook.com</t>
  </si>
  <si>
    <t>acgrace@outlook.com</t>
  </si>
  <si>
    <t>susanmartins@outlook.com</t>
  </si>
  <si>
    <t>daniellsingh@yahoo.com</t>
  </si>
  <si>
    <t>samanthaq@outlook.com</t>
  </si>
  <si>
    <t>jjadkins3@gmail.com</t>
  </si>
  <si>
    <t>dmestrada@yahoo.com</t>
  </si>
  <si>
    <t>ddcullen@gmail.com</t>
  </si>
  <si>
    <t>tdkay@outlook.com</t>
  </si>
  <si>
    <t>scottsowen@hotmail.com</t>
  </si>
  <si>
    <t>ronalds58@hotmail.com</t>
  </si>
  <si>
    <t>adamchapman89@hotmail.com</t>
  </si>
  <si>
    <t>marthak@hotmail.com</t>
  </si>
  <si>
    <t>alprice30@outlook.com</t>
  </si>
  <si>
    <t>sfwilson@outlook.com</t>
  </si>
  <si>
    <t>crystall@hotmail.com</t>
  </si>
  <si>
    <t>aprilspencer36@yahoo.com</t>
  </si>
  <si>
    <t>cindyford88@gmail.com</t>
  </si>
  <si>
    <t>gibravo@yahoo.com</t>
  </si>
  <si>
    <t>justinpaz@outlook.com</t>
  </si>
  <si>
    <t>russelljharris44@hotmail.com</t>
  </si>
  <si>
    <t>marilynajensen@hotmail.com</t>
  </si>
  <si>
    <t>michellebentley46@gmail.com</t>
  </si>
  <si>
    <t>markb8@outlook.com</t>
  </si>
  <si>
    <t>dianajlara@outlook.com</t>
  </si>
  <si>
    <t>meganjboo87@outlook.com</t>
  </si>
  <si>
    <t>cdkelly82@yahoo.com</t>
  </si>
  <si>
    <t>jackiejpowell@gmail.com</t>
  </si>
  <si>
    <t>wpbanks33@hotmail.com</t>
  </si>
  <si>
    <t>georgecng@gmail.com</t>
  </si>
  <si>
    <t>fmrios18@gmail.com</t>
  </si>
  <si>
    <t>norman@yahoo.com</t>
  </si>
  <si>
    <t>judyv59@hotmail.com</t>
  </si>
  <si>
    <t>jasoniqbal68@outlook.com</t>
  </si>
  <si>
    <t>randyfelliott99@hotmail.com</t>
  </si>
  <si>
    <t>aksimmons@outlook.com</t>
  </si>
  <si>
    <t>elmerbarnes92@hotmail.com</t>
  </si>
  <si>
    <t>shannonjbarrow54@hotmail.com</t>
  </si>
  <si>
    <t>peggyvillarreal@outlook.com</t>
  </si>
  <si>
    <t>adamm@gmail.com</t>
  </si>
  <si>
    <t>mjbarron61@gmail.com</t>
  </si>
  <si>
    <t>bfwong85@yahoo.com</t>
  </si>
  <si>
    <t>lorijboss@hotmail.com</t>
  </si>
  <si>
    <t>ddmason@hotmail.com</t>
  </si>
  <si>
    <t>georgemgarrett@yahoo.com</t>
  </si>
  <si>
    <t>annamann@hotmail.com</t>
  </si>
  <si>
    <t>allisondoconnell52@gmail.com</t>
  </si>
  <si>
    <t>sjgarg@outlook.com</t>
  </si>
  <si>
    <t>johnc42@hotmail.com</t>
  </si>
  <si>
    <t>kennethvlawrence@outlook.com</t>
  </si>
  <si>
    <t>ccdrummond21@gmail.com</t>
  </si>
  <si>
    <t>doloress4@outlook.com</t>
  </si>
  <si>
    <t>tsdas48@outlook.com</t>
  </si>
  <si>
    <t>dorisj@gmail.com</t>
  </si>
  <si>
    <t>rtcastillo@outlook.com</t>
  </si>
  <si>
    <t>fcwallace36@gmail.com</t>
  </si>
  <si>
    <t>sheilaw58@yahoo.com</t>
  </si>
  <si>
    <t>nancyd81@hotmail.com</t>
  </si>
  <si>
    <t>gsboyd23@outlook.com</t>
  </si>
  <si>
    <t>joycevarma@gmail.com</t>
  </si>
  <si>
    <t>christophergardner16@gmail.com</t>
  </si>
  <si>
    <t>ddwoods@outlook.com</t>
  </si>
  <si>
    <t>toddmercado54@gmail.com</t>
  </si>
  <si>
    <t>taralopez@hotmail.com</t>
  </si>
  <si>
    <t>ronaldjdave36@yahoo.com</t>
  </si>
  <si>
    <t>helenb50@yahoo.com</t>
  </si>
  <si>
    <t>catherinelmiles49@outlook.com</t>
  </si>
  <si>
    <t>nicolefrancisco@outlook.com</t>
  </si>
  <si>
    <t>erikacool@yahoo.com</t>
  </si>
  <si>
    <t>dfreed92@hotmail.com</t>
  </si>
  <si>
    <t>alberty58@outlook.com</t>
  </si>
  <si>
    <t>alvinadam82@yahoo.com</t>
  </si>
  <si>
    <t>mejohnson44@yahoo.com</t>
  </si>
  <si>
    <t>michellemishra@gmail.com</t>
  </si>
  <si>
    <t>jacobmuhammad5@yahoo.com</t>
  </si>
  <si>
    <t>jimgreer@yahoo.com</t>
  </si>
  <si>
    <t>judithcmason94@hotmail.com</t>
  </si>
  <si>
    <t>jaimemaxwell12@gmail.com</t>
  </si>
  <si>
    <t>brandonshaikh64@gmail.com</t>
  </si>
  <si>
    <t>shirleyhalberto76@gmail.com</t>
  </si>
  <si>
    <t>jesseschneider@yahoo.com</t>
  </si>
  <si>
    <t>johnsarmiento96@gmail.com</t>
  </si>
  <si>
    <t>sgscott@gmail.com</t>
  </si>
  <si>
    <t>carriem@gmail.com</t>
  </si>
  <si>
    <t>dianah69@yahoo.com</t>
  </si>
  <si>
    <t>donaldc15@hotmail.com</t>
  </si>
  <si>
    <t>andrewm56@yahoo.com</t>
  </si>
  <si>
    <t>georgep39@outlook.com</t>
  </si>
  <si>
    <t>walterjohnston@hotmail.com</t>
  </si>
  <si>
    <t>gracetkey@yahoo.com</t>
  </si>
  <si>
    <t>pfswift@hotmail.com</t>
  </si>
  <si>
    <t>lindseys27@gmail.com</t>
  </si>
  <si>
    <t>williamjdubois70@gmail.com</t>
  </si>
  <si>
    <t>fjgeorge@hotmail.com</t>
  </si>
  <si>
    <t>tonyh3@outlook.com</t>
  </si>
  <si>
    <t>carolfrancis32@gmail.com</t>
  </si>
  <si>
    <t>alexmmukherjee68@outlook.com</t>
  </si>
  <si>
    <t>violammontes@gmail.com</t>
  </si>
  <si>
    <t>meganwong@gmail.com</t>
  </si>
  <si>
    <t>robinrivera@outlook.com</t>
  </si>
  <si>
    <t>christinebrady@hotmail.com</t>
  </si>
  <si>
    <t>jlgarrett@hotmail.com</t>
  </si>
  <si>
    <t>thelmajmendez32@yahoo.com</t>
  </si>
  <si>
    <t>dgrobertson26@gmail.com</t>
  </si>
  <si>
    <t>marcuscooke99@hotmail.com</t>
  </si>
  <si>
    <t>lspaul@outlook.com</t>
  </si>
  <si>
    <t>ddclark71@yahoo.com</t>
  </si>
  <si>
    <t>joyced44@hotmail.com</t>
  </si>
  <si>
    <t>daniellec@yahoo.com</t>
  </si>
  <si>
    <t>chelseadhenry99@outlook.com</t>
  </si>
  <si>
    <t>matthewbautista57@gmail.com</t>
  </si>
  <si>
    <t>mistypatterson@gmail.com</t>
  </si>
  <si>
    <t>kajennings94@yahoo.com</t>
  </si>
  <si>
    <t>lindseyn@gmail.com</t>
  </si>
  <si>
    <t>amberf71@hotmail.com</t>
  </si>
  <si>
    <t>paulineclemens98@yahoo.com</t>
  </si>
  <si>
    <t>cynthiarmoore@gmail.com</t>
  </si>
  <si>
    <t>jeremycchurch@gmail.com</t>
  </si>
  <si>
    <t>ericjcastillo26@gmail.com</t>
  </si>
  <si>
    <t>jeffreymorgan@gmail.com</t>
  </si>
  <si>
    <t>jevaldez@outlook.com</t>
  </si>
  <si>
    <t>tnbolden@hotmail.com</t>
  </si>
  <si>
    <t>franklarcher@outlook.com</t>
  </si>
  <si>
    <t>bvsmith@hotmail.com</t>
  </si>
  <si>
    <t>brgordon@outlook.com</t>
  </si>
  <si>
    <t>kfperkins@outlook.com</t>
  </si>
  <si>
    <t>sjatkinson@yahoo.com</t>
  </si>
  <si>
    <t>joanj@outlook.com</t>
  </si>
  <si>
    <t>megangee1@yahoo.com</t>
  </si>
  <si>
    <t>crystalschultz@yahoo.com</t>
  </si>
  <si>
    <t>tjschwartz26@outlook.com</t>
  </si>
  <si>
    <t>nbgroves@outlook.com</t>
  </si>
  <si>
    <t>shannongantonio32@outlook.com</t>
  </si>
  <si>
    <t>briannam10@gmail.com</t>
  </si>
  <si>
    <t>joannevillegas@hotmail.com</t>
  </si>
  <si>
    <t>shannonmjensen@yahoo.com</t>
  </si>
  <si>
    <t>chadbennett89@gmail.com</t>
  </si>
  <si>
    <t>geraldg42@hotmail.com</t>
  </si>
  <si>
    <t>sjalbert@yahoo.com</t>
  </si>
  <si>
    <t>kathyr56@hotmail.com</t>
  </si>
  <si>
    <t>cherylk26@outlook.com</t>
  </si>
  <si>
    <t>rosemaryk94@hotmail.com</t>
  </si>
  <si>
    <t>wbhutchinson16@hotmail.com</t>
  </si>
  <si>
    <t>pgcorbett@hotmail.com</t>
  </si>
  <si>
    <t>justinfvalle10@hotmail.com</t>
  </si>
  <si>
    <t>cjmyers33@hotmail.com</t>
  </si>
  <si>
    <t>cfchamberlain28@gmail.com</t>
  </si>
  <si>
    <t>donaldjrussell@yahoo.com</t>
  </si>
  <si>
    <t>blrose89@gmail.com</t>
  </si>
  <si>
    <t>shirleyv@gmail.com</t>
  </si>
  <si>
    <t>deborahj@gmail.com</t>
  </si>
  <si>
    <t>michaelperkins53@hotmail.com</t>
  </si>
  <si>
    <t>djting@outlook.com</t>
  </si>
  <si>
    <t>eugeneeharrison13@yahoo.com</t>
  </si>
  <si>
    <t>janetbhardwaj@yahoo.com</t>
  </si>
  <si>
    <t>emilynvazquez@hotmail.com</t>
  </si>
  <si>
    <t>robertsantana@gmail.com</t>
  </si>
  <si>
    <t>kimberlyb@yahoo.com</t>
  </si>
  <si>
    <t>christinaf85@hotmail.com</t>
  </si>
  <si>
    <t>stepheno@gmail.com</t>
  </si>
  <si>
    <t>dannytownsend41@outlook.com</t>
  </si>
  <si>
    <t>atalvarado1@outlook.com</t>
  </si>
  <si>
    <t>johnberry9@hotmail.com</t>
  </si>
  <si>
    <t>jlcastillo@yahoo.com</t>
  </si>
  <si>
    <t>elainec83@gmail.com</t>
  </si>
  <si>
    <t>jjlin@hotmail.com</t>
  </si>
  <si>
    <t>kfgreenwood36@yahoo.com</t>
  </si>
  <si>
    <t>davidmjay63@hotmail.com</t>
  </si>
  <si>
    <t>ashleyphilip@gmail.com</t>
  </si>
  <si>
    <t>rkrehman@hotmail.com</t>
  </si>
  <si>
    <t>michellejbuchanan@yahoo.com</t>
  </si>
  <si>
    <t>robertjwalters@hotmail.com</t>
  </si>
  <si>
    <t>jennifergoh@hotmail.com</t>
  </si>
  <si>
    <t>kdpena@outlook.com</t>
  </si>
  <si>
    <t>lsboudreau@gmail.com</t>
  </si>
  <si>
    <t>loriv@yahoo.com</t>
  </si>
  <si>
    <t>aprilchristian@hotmail.com</t>
  </si>
  <si>
    <t>lloydc@gmail.com</t>
  </si>
  <si>
    <t>sherrigarrett@gmail.com</t>
  </si>
  <si>
    <t>cynthiadonovan@yahoo.com</t>
  </si>
  <si>
    <t>patriciaeangel@hotmail.com</t>
  </si>
  <si>
    <t>jspuckett66@outlook.com</t>
  </si>
  <si>
    <t>timothygupta95@yahoo.com</t>
  </si>
  <si>
    <t>joycedavis@hotmail.com</t>
  </si>
  <si>
    <t>amwiggins@gmail.com</t>
  </si>
  <si>
    <t>danielleb14@gmail.com</t>
  </si>
  <si>
    <t>latoyajcampbell99@gmail.com</t>
  </si>
  <si>
    <t>rickyiabbas89@gmail.com</t>
  </si>
  <si>
    <t>nicholasgcool@yahoo.com</t>
  </si>
  <si>
    <t>lindseyl@gmail.com</t>
  </si>
  <si>
    <t>rebeccaeng@outlook.com</t>
  </si>
  <si>
    <t>acmack20@hotmail.com</t>
  </si>
  <si>
    <t>ejmostafa@hotmail.com</t>
  </si>
  <si>
    <t>joshuak@outlook.com</t>
  </si>
  <si>
    <t>karenw19@hotmail.com</t>
  </si>
  <si>
    <t>mariay14@yahoo.com</t>
  </si>
  <si>
    <t>ddhaynes@yahoo.com</t>
  </si>
  <si>
    <t>haroldccunningham10@yahoo.com</t>
  </si>
  <si>
    <t>timothys@yahoo.com</t>
  </si>
  <si>
    <t>stevenjnicholls@gmail.com</t>
  </si>
  <si>
    <t>matthewdclarke@yahoo.com</t>
  </si>
  <si>
    <t>sarahchristensen@gmail.com</t>
  </si>
  <si>
    <t>markleon@yahoo.com</t>
  </si>
  <si>
    <t>tfphelps2@hotmail.com</t>
  </si>
  <si>
    <t>timothylin77@yahoo.com</t>
  </si>
  <si>
    <t>kjwhite@yahoo.com</t>
  </si>
  <si>
    <t>rmpandey63@outlook.com</t>
  </si>
  <si>
    <t>devinhollis50@gmail.com</t>
  </si>
  <si>
    <t>carolew@hotmail.com</t>
  </si>
  <si>
    <t>loria@gmail.com</t>
  </si>
  <si>
    <t>jwjohn@hotmail.com</t>
  </si>
  <si>
    <t>gjmendoza@hotmail.com</t>
  </si>
  <si>
    <t>robertcabrera@hotmail.com</t>
  </si>
  <si>
    <t>williams@outlook.com</t>
  </si>
  <si>
    <t>alyssab35@gmail.com</t>
  </si>
  <si>
    <t>pjhouston69@hotmail.com</t>
  </si>
  <si>
    <t>lindseyjstevenson@outlook.com</t>
  </si>
  <si>
    <t>kathleenr@outlook.com</t>
  </si>
  <si>
    <t>larrymjohnson32@outlook.com</t>
  </si>
  <si>
    <t>juliec@outlook.com</t>
  </si>
  <si>
    <t>ethelperry65@outlook.com</t>
  </si>
  <si>
    <t>robertg@yahoo.com</t>
  </si>
  <si>
    <t>melissavalenzuela@yahoo.com</t>
  </si>
  <si>
    <t>brandonrgoodman30@gmail.com</t>
  </si>
  <si>
    <t>gaildhammond@gmail.com</t>
  </si>
  <si>
    <t>lindagreen62@outlook.com</t>
  </si>
  <si>
    <t>anndavis@yahoo.com</t>
  </si>
  <si>
    <t>susaniwillis@outlook.com</t>
  </si>
  <si>
    <t>alanm66@yahoo.com</t>
  </si>
  <si>
    <t>tinamccoy13@hotmail.com</t>
  </si>
  <si>
    <t>loisgriffiths@hotmail.com</t>
  </si>
  <si>
    <t>donaldbenjamin@hotmail.com</t>
  </si>
  <si>
    <t>stevendsoto@outlook.com</t>
  </si>
  <si>
    <t>kklang99@gmail.com</t>
  </si>
  <si>
    <t>mssalinas@hotmail.com</t>
  </si>
  <si>
    <t>carolc59@gmail.com</t>
  </si>
  <si>
    <t>kimberlyjwood@outlook.com</t>
  </si>
  <si>
    <t>edwardfernandes33@gmail.com</t>
  </si>
  <si>
    <t>kennethlugo@gmail.com</t>
  </si>
  <si>
    <t>georgefoconnell@outlook.com</t>
  </si>
  <si>
    <t>jeancarter@gmail.com</t>
  </si>
  <si>
    <t>jessicakbryant@hotmail.com</t>
  </si>
  <si>
    <t>ronaldr39@hotmail.com</t>
  </si>
  <si>
    <t>jeffn6@yahoo.com</t>
  </si>
  <si>
    <t>erindrae@outlook.com</t>
  </si>
  <si>
    <t>terricarroll@gmail.com</t>
  </si>
  <si>
    <t>zacharyc72@outlook.com</t>
  </si>
  <si>
    <t>sarahcmoss@gmail.com</t>
  </si>
  <si>
    <t>shannony@hotmail.com</t>
  </si>
  <si>
    <t>dstucker68@yahoo.com</t>
  </si>
  <si>
    <t>codyashaw93@gmail.com</t>
  </si>
  <si>
    <t>lindachandler95@gmail.com</t>
  </si>
  <si>
    <t>williamc@hotmail.com</t>
  </si>
  <si>
    <t>antonioraymond81@hotmail.com</t>
  </si>
  <si>
    <t>matthewcase@outlook.com</t>
  </si>
  <si>
    <t>marcmanning@outlook.com</t>
  </si>
  <si>
    <t>blakem@gmail.com</t>
  </si>
  <si>
    <t>seancastro22@outlook.com</t>
  </si>
  <si>
    <t>patrickmiller@yahoo.com</t>
  </si>
  <si>
    <t>brookeb87@gmail.com</t>
  </si>
  <si>
    <t>kathleenboyd@outlook.com</t>
  </si>
  <si>
    <t>ljpope98@outlook.com</t>
  </si>
  <si>
    <t>donnap93@yahoo.com</t>
  </si>
  <si>
    <t>pjortiz@yahoo.com</t>
  </si>
  <si>
    <t>ajchow60@hotmail.com</t>
  </si>
  <si>
    <t>marydoe@gmail.com</t>
  </si>
  <si>
    <t>guycirani@outlook.com</t>
  </si>
  <si>
    <t>lwoneill84@gmail.com</t>
  </si>
  <si>
    <t>brianr50@hotmail.com</t>
  </si>
  <si>
    <t>pamelaprado35@gmail.com</t>
  </si>
  <si>
    <t>donnamcampbell94@gmail.com</t>
  </si>
  <si>
    <t>theresatcunningham55@yahoo.com</t>
  </si>
  <si>
    <t>judyk@outlook.com</t>
  </si>
  <si>
    <t>sfdean@hotmail.com</t>
  </si>
  <si>
    <t>aprilg59@gmail.com</t>
  </si>
  <si>
    <t>karenibooker@hotmail.com</t>
  </si>
  <si>
    <t>adamlai@yahoo.com</t>
  </si>
  <si>
    <t>jjahmad81@gmail.com</t>
  </si>
  <si>
    <t>carloskbarnes2@yahoo.com</t>
  </si>
  <si>
    <t>ashleydev@outlook.com</t>
  </si>
  <si>
    <t>jdfrancis@hotmail.com</t>
  </si>
  <si>
    <t>florencet@hotmail.com</t>
  </si>
  <si>
    <t>ethelowens@hotmail.com</t>
  </si>
  <si>
    <t>jenniferjtran33@outlook.com</t>
  </si>
  <si>
    <t>ronaldowens89@outlook.com</t>
  </si>
  <si>
    <t>dbmckenna@gmail.com</t>
  </si>
  <si>
    <t>valeriecdaniel@gmail.com</t>
  </si>
  <si>
    <t>jeanc@hotmail.com</t>
  </si>
  <si>
    <t>kjdrake@yahoo.com</t>
  </si>
  <si>
    <t>jameslau@gmail.com</t>
  </si>
  <si>
    <t>waynemoreno@yahoo.com</t>
  </si>
  <si>
    <t>aomichael18@hotmail.com</t>
  </si>
  <si>
    <t>petay@gmail.com</t>
  </si>
  <si>
    <t>geraldc48@gmail.com</t>
  </si>
  <si>
    <t>ammeyer48@hotmail.com</t>
  </si>
  <si>
    <t>arthurshughes@hotmail.com</t>
  </si>
  <si>
    <t>jennifersmunoz62@outlook.com</t>
  </si>
  <si>
    <t>floydtucker98@gmail.com</t>
  </si>
  <si>
    <t>ericjtownsend46@gmail.com</t>
  </si>
  <si>
    <t>mariefuller23@hotmail.com</t>
  </si>
  <si>
    <t>rachelwatkins@yahoo.com</t>
  </si>
  <si>
    <t>corys@hotmail.com</t>
  </si>
  <si>
    <t>rickyfhartley90@gmail.com</t>
  </si>
  <si>
    <t>tammypkemp@gmail.com</t>
  </si>
  <si>
    <t>annas@outlook.com</t>
  </si>
  <si>
    <t>rogerw33@hotmail.com</t>
  </si>
  <si>
    <t>elizabethbooth4@hotmail.com</t>
  </si>
  <si>
    <t>gicullen@outlook.com</t>
  </si>
  <si>
    <t>abbenjamin@yahoo.com</t>
  </si>
  <si>
    <t>geraldgtaylor97@yahoo.com</t>
  </si>
  <si>
    <t>maryswatkins@hotmail.com</t>
  </si>
  <si>
    <t>alfredsu52@yahoo.com</t>
  </si>
  <si>
    <t>jackmedina@yahoo.com</t>
  </si>
  <si>
    <t>jdobrien25@yahoo.com</t>
  </si>
  <si>
    <t>randyc@outlook.com</t>
  </si>
  <si>
    <t>davidkhoury@hotmail.com</t>
  </si>
  <si>
    <t>ellenc@gmail.com</t>
  </si>
  <si>
    <t>dianejadhav20@hotmail.com</t>
  </si>
  <si>
    <t>williamareed13@gmail.com</t>
  </si>
  <si>
    <t>brittanymuhammed27@gmail.com</t>
  </si>
  <si>
    <t>emilyewoods@outlook.com</t>
  </si>
  <si>
    <t>heatherng87@gmail.com</t>
  </si>
  <si>
    <t>briana@yahoo.com</t>
  </si>
  <si>
    <t>sarahjdaniel16@yahoo.com</t>
  </si>
  <si>
    <t>ryanp39@gmail.com</t>
  </si>
  <si>
    <t>daniellebradley@yahoo.com</t>
  </si>
  <si>
    <t>rogerjverma@hotmail.com</t>
  </si>
  <si>
    <t>heatherhartman65@outlook.com</t>
  </si>
  <si>
    <t>kathylutz13@hotmail.com</t>
  </si>
  <si>
    <t>brianmholmes18@gmail.com</t>
  </si>
  <si>
    <t>bfsheikh41@yahoo.com</t>
  </si>
  <si>
    <t>lmpage88@outlook.com</t>
  </si>
  <si>
    <t>lisamreyes@outlook.com</t>
  </si>
  <si>
    <t>jasoniclarke@gmail.com</t>
  </si>
  <si>
    <t>hchartman24@gmail.com</t>
  </si>
  <si>
    <t>pcchen40@gmail.com</t>
  </si>
  <si>
    <t>heatherladams9@hotmail.com</t>
  </si>
  <si>
    <t>kaylaribrahim@outlook.com</t>
  </si>
  <si>
    <t>richardb@yahoo.com</t>
  </si>
  <si>
    <t>adamjburke@outlook.com</t>
  </si>
  <si>
    <t>ifthakur@yahoo.com</t>
  </si>
  <si>
    <t>anthonydismail43@yahoo.com</t>
  </si>
  <si>
    <t>tshalim60@yahoo.com</t>
  </si>
  <si>
    <t>kylekk@hotmail.com</t>
  </si>
  <si>
    <t>virginiaj22@gmail.com</t>
  </si>
  <si>
    <t>hdalvarez64@yahoo.com</t>
  </si>
  <si>
    <t>matthewbutler@yahoo.com</t>
  </si>
  <si>
    <t>marilynh91@yahoo.com</t>
  </si>
  <si>
    <t>chadbrown34@gmail.com</t>
  </si>
  <si>
    <t>jackkgould@yahoo.com</t>
  </si>
  <si>
    <t>elainec@outlook.com</t>
  </si>
  <si>
    <t>kristinerose@gmail.com</t>
  </si>
  <si>
    <t>karensaad35@outlook.com</t>
  </si>
  <si>
    <t>nancysalazar@outlook.com</t>
  </si>
  <si>
    <t>tlburton@gmail.com</t>
  </si>
  <si>
    <t>ddklein81@hotmail.com</t>
  </si>
  <si>
    <t>patriciab80@gmail.com</t>
  </si>
  <si>
    <t>laurasmall@outlook.com</t>
  </si>
  <si>
    <t>mildredssaeed90@outlook.com</t>
  </si>
  <si>
    <t>bawu30@outlook.com</t>
  </si>
  <si>
    <t>susanbedford@outlook.com</t>
  </si>
  <si>
    <t>jfgilbert@gmail.com</t>
  </si>
  <si>
    <t>stephaniejthomson35@gmail.com</t>
  </si>
  <si>
    <t>ashleygblack@hotmail.com</t>
  </si>
  <si>
    <t>susana10@hotmail.com</t>
  </si>
  <si>
    <t>dannycat21@yahoo.com</t>
  </si>
  <si>
    <t>bettymadsen98@yahoo.com</t>
  </si>
  <si>
    <t>ajhayes@outlook.com</t>
  </si>
  <si>
    <t>arrich@yahoo.com</t>
  </si>
  <si>
    <t>eleanormstephenson85@yahoo.com</t>
  </si>
  <si>
    <t>petermhowell64@gmail.com</t>
  </si>
  <si>
    <t>terrycarey@yahoo.com</t>
  </si>
  <si>
    <t>ralphfvazquez@yahoo.com</t>
  </si>
  <si>
    <t>josephb26@hotmail.com</t>
  </si>
  <si>
    <t>vdcowan@hotmail.com</t>
  </si>
  <si>
    <t>bethcang@outlook.com</t>
  </si>
  <si>
    <t>jjgarza8@outlook.com</t>
  </si>
  <si>
    <t>shawncgonzales@gmail.com</t>
  </si>
  <si>
    <t>carolo@hotmail.com</t>
  </si>
  <si>
    <t>helenfpark59@outlook.com</t>
  </si>
  <si>
    <t>nicholasjohansson64@hotmail.com</t>
  </si>
  <si>
    <t>garym63@yahoo.com</t>
  </si>
  <si>
    <t>krtang@yahoo.com</t>
  </si>
  <si>
    <t>samuelm@outlook.com</t>
  </si>
  <si>
    <t>natashar48@yahoo.com</t>
  </si>
  <si>
    <t>sherrylowery@gmail.com</t>
  </si>
  <si>
    <t>virginiav@outlook.com</t>
  </si>
  <si>
    <t>diannahicks87@yahoo.com</t>
  </si>
  <si>
    <t>ambergurung68@yahoo.com</t>
  </si>
  <si>
    <t>jeanmchapman@yahoo.com</t>
  </si>
  <si>
    <t>allendbateman92@outlook.com</t>
  </si>
  <si>
    <t>cheryljohnston@gmail.com</t>
  </si>
  <si>
    <t>tanyam@hotmail.com</t>
  </si>
  <si>
    <t>pmlee50@gmail.com</t>
  </si>
  <si>
    <t>jefferymobrien66@yahoo.com</t>
  </si>
  <si>
    <t>haroldekhaled17@hotmail.com</t>
  </si>
  <si>
    <t>aflynn81@gmail.com</t>
  </si>
  <si>
    <t>kjrenee28@outlook.com</t>
  </si>
  <si>
    <t>joanskhalid70@yahoo.com</t>
  </si>
  <si>
    <t>kimberlygwalter@outlook.com</t>
  </si>
  <si>
    <t>shirleyc67@outlook.com</t>
  </si>
  <si>
    <t>edjoe23@hotmail.com</t>
  </si>
  <si>
    <t>bdholloway@yahoo.com</t>
  </si>
  <si>
    <t>stevenjadkins26@hotmail.com</t>
  </si>
  <si>
    <t>andrewagrawal@gmail.com</t>
  </si>
  <si>
    <t>debrapaul93@hotmail.com</t>
  </si>
  <si>
    <t>kristinporter@hotmail.com</t>
  </si>
  <si>
    <t>smdeshpande@outlook.com</t>
  </si>
  <si>
    <t>barbarajordan1@yahoo.com</t>
  </si>
  <si>
    <t>aispencer@yahoo.com</t>
  </si>
  <si>
    <t>peterharris@outlook.com</t>
  </si>
  <si>
    <t>jiclarke@yahoo.com</t>
  </si>
  <si>
    <t>jeremyp63@gmail.com</t>
  </si>
  <si>
    <t>hjrich@hotmail.com</t>
  </si>
  <si>
    <t>cjferguson100@outlook.com</t>
  </si>
  <si>
    <t>lindabaldwin45@gmail.com</t>
  </si>
  <si>
    <t>lindackumar@outlook.com</t>
  </si>
  <si>
    <t>ashleyt@outlook.com</t>
  </si>
  <si>
    <t>rjhenley46@yahoo.com</t>
  </si>
  <si>
    <t>djdizon87@outlook.com</t>
  </si>
  <si>
    <t>stevennelson42@outlook.com</t>
  </si>
  <si>
    <t>lindagreen1@outlook.com</t>
  </si>
  <si>
    <t>nbfields95@outlook.com</t>
  </si>
  <si>
    <t>juliefpoole11@yahoo.com</t>
  </si>
  <si>
    <t>ashleyh52@hotmail.com</t>
  </si>
  <si>
    <t>arthurhburgess@gmail.com</t>
  </si>
  <si>
    <t>blsteele31@yahoo.com</t>
  </si>
  <si>
    <t>dorisd18@outlook.com</t>
  </si>
  <si>
    <t>larrylin15@gmail.com</t>
  </si>
  <si>
    <t>rasaunders25@yahoo.com</t>
  </si>
  <si>
    <t>emduong74@gmail.com</t>
  </si>
  <si>
    <t>diannej@yahoo.com</t>
  </si>
  <si>
    <t>cindyktiwari85@hotmail.com</t>
  </si>
  <si>
    <t>ljstewart@hotmail.com</t>
  </si>
  <si>
    <t>jessicarsharma@outlook.com</t>
  </si>
  <si>
    <t>bjcoleman100@outlook.com</t>
  </si>
  <si>
    <t>aaronjgray@gmail.com</t>
  </si>
  <si>
    <t>loripennington67@outlook.com</t>
  </si>
  <si>
    <t>ericaz41@hotmail.com</t>
  </si>
  <si>
    <t>sherryslang@yahoo.com</t>
  </si>
  <si>
    <t>frankmemon94@outlook.com</t>
  </si>
  <si>
    <t>mfhowell32@gmail.com</t>
  </si>
  <si>
    <t>cfhall@yahoo.com</t>
  </si>
  <si>
    <t>dannycrizzo@outlook.com</t>
  </si>
  <si>
    <t>florencek@gmail.com</t>
  </si>
  <si>
    <t>larrychall66@yahoo.com</t>
  </si>
  <si>
    <t>amandag25@yahoo.com</t>
  </si>
  <si>
    <t>francesmohammed1@yahoo.com</t>
  </si>
  <si>
    <t>lauriemoran@yahoo.com</t>
  </si>
  <si>
    <t>richardwilkins45@yahoo.com</t>
  </si>
  <si>
    <t>amyw80@gmail.com</t>
  </si>
  <si>
    <t>mollyd16@yahoo.com</t>
  </si>
  <si>
    <t>cjadams10@yahoo.com</t>
  </si>
  <si>
    <t>danielleburgess@gmail.com</t>
  </si>
  <si>
    <t>jbhansen89@gmail.com</t>
  </si>
  <si>
    <t>cathymusa37@gmail.com</t>
  </si>
  <si>
    <t>helens65@outlook.com</t>
  </si>
  <si>
    <t>bspatel@gmail.com</t>
  </si>
  <si>
    <t>ruthmarsh18@gmail.com</t>
  </si>
  <si>
    <t>charlescarr@gmail.com</t>
  </si>
  <si>
    <t>tonyammckay51@outlook.com</t>
  </si>
  <si>
    <t>nancycgross48@hotmail.com</t>
  </si>
  <si>
    <t>marycampbell@outlook.com</t>
  </si>
  <si>
    <t>jamesjpetersen95@gmail.com</t>
  </si>
  <si>
    <t>davidryadav50@gmail.com</t>
  </si>
  <si>
    <t>dorothyl@outlook.com</t>
  </si>
  <si>
    <t>seantrinidad72@hotmail.com</t>
  </si>
  <si>
    <t>virginiacarter@outlook.com</t>
  </si>
  <si>
    <t>jacquelinemrobles43@hotmail.com</t>
  </si>
  <si>
    <t>lisargent@outlook.com</t>
  </si>
  <si>
    <t>nicolejfoster@gmail.com</t>
  </si>
  <si>
    <t>randallm@gmail.com</t>
  </si>
  <si>
    <t>jeremyw12@hotmail.com</t>
  </si>
  <si>
    <t>ashleywest@gmail.com</t>
  </si>
  <si>
    <t>shawnfahmad82@hotmail.com</t>
  </si>
  <si>
    <t>cynthiastanley@yahoo.com</t>
  </si>
  <si>
    <t>juliesimmons15@yahoo.com</t>
  </si>
  <si>
    <t>patriciacaldwell77@outlook.com</t>
  </si>
  <si>
    <t>justinwalsh14@gmail.com</t>
  </si>
  <si>
    <t>matthewgoodwin@outlook.com</t>
  </si>
  <si>
    <t>annportillo@gmail.com</t>
  </si>
  <si>
    <t>sandrajsinha@outlook.com</t>
  </si>
  <si>
    <t>gladysc@hotmail.com</t>
  </si>
  <si>
    <t>gjtracy@yahoo.com</t>
  </si>
  <si>
    <t>ingonzales35@gmail.com</t>
  </si>
  <si>
    <t>rvkumar99@hotmail.com</t>
  </si>
  <si>
    <t>markdkeller@hotmail.com</t>
  </si>
  <si>
    <t>tammybeatty85@yahoo.com</t>
  </si>
  <si>
    <t>garycaldwell@gmail.com</t>
  </si>
  <si>
    <t>amyf39@outlook.com</t>
  </si>
  <si>
    <t>cassandrasandoval@yahoo.com</t>
  </si>
  <si>
    <t>michelleidawson@outlook.com</t>
  </si>
  <si>
    <t>jamest@hotmail.com</t>
  </si>
  <si>
    <t>jeffgchua@yahoo.com</t>
  </si>
  <si>
    <t>jjplummer@hotmail.com</t>
  </si>
  <si>
    <t>lgchapman73@outlook.com</t>
  </si>
  <si>
    <t>tmstevenson@hotmail.com</t>
  </si>
  <si>
    <t>dianesmahmoud26@outlook.com</t>
  </si>
  <si>
    <t>msolsen@hotmail.com</t>
  </si>
  <si>
    <t>deborahjavier@outlook.com</t>
  </si>
  <si>
    <t>patriciaoliver@hotmail.com</t>
  </si>
  <si>
    <t>haroldward19@yahoo.com</t>
  </si>
  <si>
    <t>judithfnguyen10@gmail.com</t>
  </si>
  <si>
    <t>patrickjean@yahoo.com</t>
  </si>
  <si>
    <t>kathyw@gmail.com</t>
  </si>
  <si>
    <t>georgebernard97@hotmail.com</t>
  </si>
  <si>
    <t>stacied@hotmail.com</t>
  </si>
  <si>
    <t>garyg@yahoo.com</t>
  </si>
  <si>
    <t>gwakhtar89@gmail.com</t>
  </si>
  <si>
    <t>marymrose@outlook.com</t>
  </si>
  <si>
    <t>pamelaheath@gmail.com</t>
  </si>
  <si>
    <t>jjferrari@gmail.com</t>
  </si>
  <si>
    <t>jmqueen@hotmail.com</t>
  </si>
  <si>
    <t>ablarson@yahoo.com</t>
  </si>
  <si>
    <t>lindacastillo49@gmail.com</t>
  </si>
  <si>
    <t>esthern@hotmail.com</t>
  </si>
  <si>
    <t>loissullivan@hotmail.com</t>
  </si>
  <si>
    <t>joanbolton100@hotmail.com</t>
  </si>
  <si>
    <t>pamelabsears66@hotmail.com</t>
  </si>
  <si>
    <t>cdmontgomery12@gmail.com</t>
  </si>
  <si>
    <t>ashleynangel45@hotmail.com</t>
  </si>
  <si>
    <t>emilyjrush58@yahoo.com</t>
  </si>
  <si>
    <t>ppsullivan69@hotmail.com</t>
  </si>
  <si>
    <t>catherinec@gmail.com</t>
  </si>
  <si>
    <t>bcallen@hotmail.com</t>
  </si>
  <si>
    <t>melissad@yahoo.com</t>
  </si>
  <si>
    <t>douglassmayer62@hotmail.com</t>
  </si>
  <si>
    <t>jcahmed13@gmail.com</t>
  </si>
  <si>
    <t>giansari21@yahoo.com</t>
  </si>
  <si>
    <t>rlgraham47@outlook.com</t>
  </si>
  <si>
    <t>awmichael81@hotmail.com</t>
  </si>
  <si>
    <t>markromero43@hotmail.com</t>
  </si>
  <si>
    <t>dennisiyer@hotmail.com</t>
  </si>
  <si>
    <t>katherinekumar@gmail.com</t>
  </si>
  <si>
    <t>kennytcrowder@yahoo.com</t>
  </si>
  <si>
    <t>kpjohnson77@outlook.com</t>
  </si>
  <si>
    <t>kristinaw@gmail.com</t>
  </si>
  <si>
    <t>llallen@outlook.com</t>
  </si>
  <si>
    <t>mjsarkar@yahoo.com</t>
  </si>
  <si>
    <t>michelleg@hotmail.com</t>
  </si>
  <si>
    <t>lmrichardson63@hotmail.com</t>
  </si>
  <si>
    <t>raymondn@hotmail.com</t>
  </si>
  <si>
    <t>marionsweet84@hotmail.com</t>
  </si>
  <si>
    <t>tladams@hotmail.com</t>
  </si>
  <si>
    <t>virginiacastillo@gmail.com</t>
  </si>
  <si>
    <t>ashleewyatt@hotmail.com</t>
  </si>
  <si>
    <t>lrbee77@outlook.com</t>
  </si>
  <si>
    <t>jbwright@gmail.com</t>
  </si>
  <si>
    <t>dbdias87@yahoo.com</t>
  </si>
  <si>
    <t>dvfields97@hotmail.com</t>
  </si>
  <si>
    <t>nancys89@yahoo.com</t>
  </si>
  <si>
    <t>eleanormodonnell83@gmail.com</t>
  </si>
  <si>
    <t>brianjwarren@hotmail.com</t>
  </si>
  <si>
    <t>jmgallant31@yahoo.com</t>
  </si>
  <si>
    <t>kevinmventura55@yahoo.com</t>
  </si>
  <si>
    <t>wandas@hotmail.com</t>
  </si>
  <si>
    <t>mbchua16@yahoo.com</t>
  </si>
  <si>
    <t>erinsweeney@outlook.com</t>
  </si>
  <si>
    <t>stephencruz62@gmail.com</t>
  </si>
  <si>
    <t>angelanewton80@gmail.com</t>
  </si>
  <si>
    <t>karenl22@yahoo.com</t>
  </si>
  <si>
    <t>cynthiaschulz@yahoo.com</t>
  </si>
  <si>
    <t>jordanjwall99@yahoo.com</t>
  </si>
  <si>
    <t>paschmitz@gmail.com</t>
  </si>
  <si>
    <t>bkraj@hotmail.com</t>
  </si>
  <si>
    <t>ralphh63@yahoo.com</t>
  </si>
  <si>
    <t>joannsrock@outlook.com</t>
  </si>
  <si>
    <t>paulescobar44@hotmail.com</t>
  </si>
  <si>
    <t>kathleennicholson25@yahoo.com</t>
  </si>
  <si>
    <t>christinec@gmail.com</t>
  </si>
  <si>
    <t>rogerjay@outlook.com</t>
  </si>
  <si>
    <t>yoburgess@yahoo.com</t>
  </si>
  <si>
    <t>adamjconway71@hotmail.com</t>
  </si>
  <si>
    <t>jasonstone@outlook.com</t>
  </si>
  <si>
    <t>gjbelcher@gmail.com</t>
  </si>
  <si>
    <t>debras@gmail.com</t>
  </si>
  <si>
    <t>kellyy@hotmail.com</t>
  </si>
  <si>
    <t>vanessajefferson63@gmail.com</t>
  </si>
  <si>
    <t>bldyer@gmail.com</t>
  </si>
  <si>
    <t>cfturner@gmail.com</t>
  </si>
  <si>
    <t>billyglass@yahoo.com</t>
  </si>
  <si>
    <t>jjsilva36@outlook.com</t>
  </si>
  <si>
    <t>cheryls34@gmail.com</t>
  </si>
  <si>
    <t>kimberlyhreyes@hotmail.com</t>
  </si>
  <si>
    <t>scfrancisco@gmail.com</t>
  </si>
  <si>
    <t>lindawong36@gmail.com</t>
  </si>
  <si>
    <t>adamgriffin@yahoo.com</t>
  </si>
  <si>
    <t>peggyc@gmail.com</t>
  </si>
  <si>
    <t>pfcooke@yahoo.com</t>
  </si>
  <si>
    <t>edwardrbeard@outlook.com</t>
  </si>
  <si>
    <t>chadromero2@yahoo.com</t>
  </si>
  <si>
    <t>kellyr@yahoo.com</t>
  </si>
  <si>
    <t>susanpeter@gmail.com</t>
  </si>
  <si>
    <t>susanj81@hotmail.com</t>
  </si>
  <si>
    <t>andrewibarnes@outlook.com</t>
  </si>
  <si>
    <t>angelaheath@yahoo.com</t>
  </si>
  <si>
    <t>melissazphillips61@gmail.com</t>
  </si>
  <si>
    <t>crystall@gmail.com</t>
  </si>
  <si>
    <t>kristinag@gmail.com</t>
  </si>
  <si>
    <t>pchassan26@hotmail.com</t>
  </si>
  <si>
    <t>robertc@outlook.com</t>
  </si>
  <si>
    <t>craigs55@gmail.com</t>
  </si>
  <si>
    <t>denisep@outlook.com</t>
  </si>
  <si>
    <t>samanthajchen55@gmail.com</t>
  </si>
  <si>
    <t>leoscole@yahoo.com</t>
  </si>
  <si>
    <t>cynthiaeking@hotmail.com</t>
  </si>
  <si>
    <t>joshual@outlook.com</t>
  </si>
  <si>
    <t>krystala@yahoo.com</t>
  </si>
  <si>
    <t>nicholasbrowne86@gmail.com</t>
  </si>
  <si>
    <t>pamelaa80@yahoo.com</t>
  </si>
  <si>
    <t>angelam3@gmail.com</t>
  </si>
  <si>
    <t>debraalam12@yahoo.com</t>
  </si>
  <si>
    <t>trrichard27@yahoo.com</t>
  </si>
  <si>
    <t>sharoncampos@gmail.com</t>
  </si>
  <si>
    <t>clarencerhopkins20@outlook.com</t>
  </si>
  <si>
    <t>marthalaslam@hotmail.com</t>
  </si>
  <si>
    <t>debrarahim51@hotmail.com</t>
  </si>
  <si>
    <t>alicev34@outlook.com</t>
  </si>
  <si>
    <t>vanessaelizabeth7@yahoo.com</t>
  </si>
  <si>
    <t>jfromano@gmail.com</t>
  </si>
  <si>
    <t>richardlemon60@hotmail.com</t>
  </si>
  <si>
    <t>lindacsantiago78@outlook.com</t>
  </si>
  <si>
    <t>rtboyle98@hotmail.com</t>
  </si>
  <si>
    <t>tssutton46@hotmail.com</t>
  </si>
  <si>
    <t>ryanmoyer@hotmail.com</t>
  </si>
  <si>
    <t>carolh100@outlook.com</t>
  </si>
  <si>
    <t>haleys@gmail.com</t>
  </si>
  <si>
    <t>sylviavburns21@yahoo.com</t>
  </si>
  <si>
    <t>melissag@outlook.com</t>
  </si>
  <si>
    <t>kristenpatil@gmail.com</t>
  </si>
  <si>
    <t>howardn91@outlook.com</t>
  </si>
  <si>
    <t>rjtaylor5@yahoo.com</t>
  </si>
  <si>
    <t>katieahardy57@outlook.com</t>
  </si>
  <si>
    <t>jenniferbird29@hotmail.com</t>
  </si>
  <si>
    <t>kdd39@hotmail.com</t>
  </si>
  <si>
    <t>kjscott35@outlook.com</t>
  </si>
  <si>
    <t>christophera58@hotmail.com</t>
  </si>
  <si>
    <t>cjelizabeth@gmail.com</t>
  </si>
  <si>
    <t>brettnasir91@hotmail.com</t>
  </si>
  <si>
    <t>lindseyboyd@hotmail.com</t>
  </si>
  <si>
    <t>thomasmckenzie61@yahoo.com</t>
  </si>
  <si>
    <t>ebzimmerman@yahoo.com</t>
  </si>
  <si>
    <t>melissap60@outlook.com</t>
  </si>
  <si>
    <t>cfmiller@gmail.com</t>
  </si>
  <si>
    <t>jasonm27@yahoo.com</t>
  </si>
  <si>
    <t>franka97@yahoo.com</t>
  </si>
  <si>
    <t>kennethdosborn@outlook.com</t>
  </si>
  <si>
    <t>williamo@outlook.com</t>
  </si>
  <si>
    <t>haroldg@hotmail.com</t>
  </si>
  <si>
    <t>atkent@yahoo.com</t>
  </si>
  <si>
    <t>ericjmeyer@yahoo.com</t>
  </si>
  <si>
    <t>matthewf9@outlook.com</t>
  </si>
  <si>
    <t>lawrencea9@gmail.com</t>
  </si>
  <si>
    <t>btcarlos@yahoo.com</t>
  </si>
  <si>
    <t>mlsheikh19@outlook.com</t>
  </si>
  <si>
    <t>kaylacook37@hotmail.com</t>
  </si>
  <si>
    <t>aagarcia30@hotmail.com</t>
  </si>
  <si>
    <t>bjjohn@hotmail.com</t>
  </si>
  <si>
    <t>robinsmith@outlook.com</t>
  </si>
  <si>
    <t>marlenewoodward@gmail.com</t>
  </si>
  <si>
    <t>gablack@yahoo.com</t>
  </si>
  <si>
    <t>spsaad@outlook.com</t>
  </si>
  <si>
    <t>deborahalba85@gmail.com</t>
  </si>
  <si>
    <t>tanyab@yahoo.com</t>
  </si>
  <si>
    <t>josec@yahoo.com</t>
  </si>
  <si>
    <t>carrieglara95@hotmail.com</t>
  </si>
  <si>
    <t>heatherkirby@outlook.com</t>
  </si>
  <si>
    <t>derekp6@gmail.com</t>
  </si>
  <si>
    <t>josephhaider91@yahoo.com</t>
  </si>
  <si>
    <t>bmhong@hotmail.com</t>
  </si>
  <si>
    <t>amyicheung@hotmail.com</t>
  </si>
  <si>
    <t>rachellirani78@outlook.com</t>
  </si>
  <si>
    <t>patriciamooney@yahoo.com</t>
  </si>
  <si>
    <t>rogericampbell71@outlook.com</t>
  </si>
  <si>
    <t>jessicap86@hotmail.com</t>
  </si>
  <si>
    <t>howardowen@yahoo.com</t>
  </si>
  <si>
    <t>charlespdugan30@hotmail.com</t>
  </si>
  <si>
    <t>alexandriacalmeida@yahoo.com</t>
  </si>
  <si>
    <t>wskelly@outlook.com</t>
  </si>
  <si>
    <t>chelseam87@hotmail.com</t>
  </si>
  <si>
    <t>lindatbarry@gmail.com</t>
  </si>
  <si>
    <t>kjzimmerman15@yahoo.com</t>
  </si>
  <si>
    <t>ruthgshepherd81@gmail.com</t>
  </si>
  <si>
    <t>courtneyarellano@gmail.com</t>
  </si>
  <si>
    <t>easam@outlook.com</t>
  </si>
  <si>
    <t>dawnt7@outlook.com</t>
  </si>
  <si>
    <t>rscrowley45@outlook.com</t>
  </si>
  <si>
    <t>hsrivas13@gmail.com</t>
  </si>
  <si>
    <t>taraevalenzuela@hotmail.com</t>
  </si>
  <si>
    <t>arlenelcannon@outlook.com</t>
  </si>
  <si>
    <t>jamesgraham@hotmail.com</t>
  </si>
  <si>
    <t>leroyjimenez@gmail.com</t>
  </si>
  <si>
    <t>ddgalvan@outlook.com</t>
  </si>
  <si>
    <t>flmiranda58@hotmail.com</t>
  </si>
  <si>
    <t>snruiz57@hotmail.com</t>
  </si>
  <si>
    <t>jacobmluna@hotmail.com</t>
  </si>
  <si>
    <t>dscross40@hotmail.com</t>
  </si>
  <si>
    <t>cbfoster44@hotmail.com</t>
  </si>
  <si>
    <t>charless@yahoo.com</t>
  </si>
  <si>
    <t>barbararchandra@gmail.com</t>
  </si>
  <si>
    <t>tammygbarker@gmail.com</t>
  </si>
  <si>
    <t>denisem@hotmail.com</t>
  </si>
  <si>
    <t>kimnoel@gmail.com</t>
  </si>
  <si>
    <t>debbieayadav95@hotmail.com</t>
  </si>
  <si>
    <t>andrewcarter12@yahoo.com</t>
  </si>
  <si>
    <t>jonathandsharma@hotmail.com</t>
  </si>
  <si>
    <t>brandonb64@gmail.com</t>
  </si>
  <si>
    <t>donnawilliamson@hotmail.com</t>
  </si>
  <si>
    <t>amandamanuel@hotmail.com</t>
  </si>
  <si>
    <t>theresatran32@gmail.com</t>
  </si>
  <si>
    <t>williamc@gmail.com</t>
  </si>
  <si>
    <t>alexanderasmit69@hotmail.com</t>
  </si>
  <si>
    <t>smcoffey@hotmail.com</t>
  </si>
  <si>
    <t>janetparker@outlook.com</t>
  </si>
  <si>
    <t>ethelh74@hotmail.com</t>
  </si>
  <si>
    <t>ajsimmons57@hotmail.com</t>
  </si>
  <si>
    <t>brianssaini@outlook.com</t>
  </si>
  <si>
    <t>cfkirby@yahoo.com</t>
  </si>
  <si>
    <t>dawnhancock@outlook.com</t>
  </si>
  <si>
    <t>lnvillanueva7@gmail.com</t>
  </si>
  <si>
    <t>kkpatrick@gmail.com</t>
  </si>
  <si>
    <t>ttharding@gmail.com</t>
  </si>
  <si>
    <t>kaylar9@yahoo.com</t>
  </si>
  <si>
    <t>loriandrew53@outlook.com</t>
  </si>
  <si>
    <t>calvinkaur39@hotmail.com</t>
  </si>
  <si>
    <t>hjbauer31@gmail.com</t>
  </si>
  <si>
    <t>vfwei53@gmail.com</t>
  </si>
  <si>
    <t>derekmli@outlook.com</t>
  </si>
  <si>
    <t>jtmills@outlook.com</t>
  </si>
  <si>
    <t>ajbarnes@outlook.com</t>
  </si>
  <si>
    <t>jessicabentley@outlook.com</t>
  </si>
  <si>
    <t>aprilbooth@outlook.com</t>
  </si>
  <si>
    <t>danaharvey78@outlook.com</t>
  </si>
  <si>
    <t>dfross62@gmail.com</t>
  </si>
  <si>
    <t>meganhaque79@gmail.com</t>
  </si>
  <si>
    <t>kathleenb32@gmail.com</t>
  </si>
  <si>
    <t>acbarnes@outlook.com</t>
  </si>
  <si>
    <t>shelleyt13@outlook.com</t>
  </si>
  <si>
    <t>benjaminjduarte58@yahoo.com</t>
  </si>
  <si>
    <t>christophers@hotmail.com</t>
  </si>
  <si>
    <t>cynthiavgriffith@hotmail.com</t>
  </si>
  <si>
    <t>pamelambiggs30@hotmail.com</t>
  </si>
  <si>
    <t>hjmedina@yahoo.com</t>
  </si>
  <si>
    <t>stanleya70@yahoo.com</t>
  </si>
  <si>
    <t>lisal@yahoo.com</t>
  </si>
  <si>
    <t>heatherd@yahoo.com</t>
  </si>
  <si>
    <t>francisporter1@outlook.com</t>
  </si>
  <si>
    <t>jeremyh49@hotmail.com</t>
  </si>
  <si>
    <t>bjwalker@yahoo.com</t>
  </si>
  <si>
    <t>jeremycortez35@gmail.com</t>
  </si>
  <si>
    <t>robincabdullah@gmail.com</t>
  </si>
  <si>
    <t>theresas@yahoo.com</t>
  </si>
  <si>
    <t>adamllawson@gmail.com</t>
  </si>
  <si>
    <t>rbjacobs39@outlook.com</t>
  </si>
  <si>
    <t>lindas@yahoo.com</t>
  </si>
  <si>
    <t>bradleyd@yahoo.com</t>
  </si>
  <si>
    <t>johncross84@outlook.com</t>
  </si>
  <si>
    <t>bpalexander@gmail.com</t>
  </si>
  <si>
    <t>boblbrooks58@yahoo.com</t>
  </si>
  <si>
    <t>georgec27@gmail.com</t>
  </si>
  <si>
    <t>jtlake52@outlook.com</t>
  </si>
  <si>
    <t>tgpearson39@hotmail.com</t>
  </si>
  <si>
    <t>heknox@hotmail.com</t>
  </si>
  <si>
    <t>gjpower@outlook.com</t>
  </si>
  <si>
    <t>saracpena83@yahoo.com</t>
  </si>
  <si>
    <t>kristinv53@hotmail.com</t>
  </si>
  <si>
    <t>gdpeter11@outlook.com</t>
  </si>
  <si>
    <t>briannejimenez99@gmail.com</t>
  </si>
  <si>
    <t>veronicajstephens31@hotmail.com</t>
  </si>
  <si>
    <t>timothyowens59@outlook.com</t>
  </si>
  <si>
    <t>charlessalah78@outlook.com</t>
  </si>
  <si>
    <t>alicehenderson@gmail.com</t>
  </si>
  <si>
    <t>jcpark47@yahoo.com</t>
  </si>
  <si>
    <t>timothyahmad@gmail.com</t>
  </si>
  <si>
    <t>jfwoo11@hotmail.com</t>
  </si>
  <si>
    <t>codyachopra63@yahoo.com</t>
  </si>
  <si>
    <t>marygsimpson39@hotmail.com</t>
  </si>
  <si>
    <t>scottk@yahoo.com</t>
  </si>
  <si>
    <t>laurenmscott52@hotmail.com</t>
  </si>
  <si>
    <t>andrewjfoster@yahoo.com</t>
  </si>
  <si>
    <t>sagupta82@outlook.com</t>
  </si>
  <si>
    <t>carlal96@hotmail.com</t>
  </si>
  <si>
    <t>melaniemmartins89@outlook.com</t>
  </si>
  <si>
    <t>dorisbbutler@yahoo.com</t>
  </si>
  <si>
    <t>allenmohd@outlook.com</t>
  </si>
  <si>
    <t>andrewk@gmail.com</t>
  </si>
  <si>
    <t>tiffanycadams@hotmail.com</t>
  </si>
  <si>
    <t>ednaa82@hotmail.com</t>
  </si>
  <si>
    <t>meganhobson14@outlook.com</t>
  </si>
  <si>
    <t>karenggilbert@outlook.com</t>
  </si>
  <si>
    <t>geraldmrosario@outlook.com</t>
  </si>
  <si>
    <t>zacharythopkins@outlook.com</t>
  </si>
  <si>
    <t>gregoryc33@yahoo.com</t>
  </si>
  <si>
    <t>christineedwards36@hotmail.com</t>
  </si>
  <si>
    <t>rickysingh91@hotmail.com</t>
  </si>
  <si>
    <t>epmehmood@hotmail.com</t>
  </si>
  <si>
    <t>louisc76@gmail.com</t>
  </si>
  <si>
    <t>karenmbutler@yahoo.com</t>
  </si>
  <si>
    <t>chrisbates@outlook.com</t>
  </si>
  <si>
    <t>jessicajfritz@hotmail.com</t>
  </si>
  <si>
    <t>billgabriel@gmail.com</t>
  </si>
  <si>
    <t>karenray@yahoo.com</t>
  </si>
  <si>
    <t>rclloyd10@gmail.com</t>
  </si>
  <si>
    <t>gcrae@yahoo.com</t>
  </si>
  <si>
    <t>jeremydennis1@yahoo.com</t>
  </si>
  <si>
    <t>larrywilliamson@hotmail.com</t>
  </si>
  <si>
    <t>cjsandhu77@hotmail.com</t>
  </si>
  <si>
    <t>susannewman@hotmail.com</t>
  </si>
  <si>
    <t>jmpearson7@outlook.com</t>
  </si>
  <si>
    <t>thelmamorgan@gmail.com</t>
  </si>
  <si>
    <t>russellwilliams73@hotmail.com</t>
  </si>
  <si>
    <t>mrpotter15@gmail.com</t>
  </si>
  <si>
    <t>mariep@hotmail.com</t>
  </si>
  <si>
    <t>tjshin38@outlook.com</t>
  </si>
  <si>
    <t>kathyc87@gmail.com</t>
  </si>
  <si>
    <t>cindya@hotmail.com</t>
  </si>
  <si>
    <t>jennifers@yahoo.com</t>
  </si>
  <si>
    <t>elizabethhorr85@outlook.com</t>
  </si>
  <si>
    <t>thelmajhampton1@yahoo.com</t>
  </si>
  <si>
    <t>jenniferlarsen@hotmail.com</t>
  </si>
  <si>
    <t>margaretdtang@yahoo.com</t>
  </si>
  <si>
    <t>sjbhardwaj99@gmail.com</t>
  </si>
  <si>
    <t>stevenmaria@hotmail.com</t>
  </si>
  <si>
    <t>patrickm20@yahoo.com</t>
  </si>
  <si>
    <t>shawnjmcintosh@yahoo.com</t>
  </si>
  <si>
    <t>carolynhassan3@hotmail.com</t>
  </si>
  <si>
    <t>gwendolyngates65@hotmail.com</t>
  </si>
  <si>
    <t>williampcallahan@yahoo.com</t>
  </si>
  <si>
    <t>lindaimcmahon96@outlook.com</t>
  </si>
  <si>
    <t>nicholasgo@outlook.com</t>
  </si>
  <si>
    <t>amandalchristie37@gmail.com</t>
  </si>
  <si>
    <t>danield3@outlook.com</t>
  </si>
  <si>
    <t>marilynmjo52@outlook.com</t>
  </si>
  <si>
    <t>pauladspencer@outlook.com</t>
  </si>
  <si>
    <t>nancyb49@hotmail.com</t>
  </si>
  <si>
    <t>ejhoward94@gmail.com</t>
  </si>
  <si>
    <t>gladysg@yahoo.com</t>
  </si>
  <si>
    <t>carussell@hotmail.com</t>
  </si>
  <si>
    <t>trharrison72@yahoo.com</t>
  </si>
  <si>
    <t>randallmarshall5@outlook.com</t>
  </si>
  <si>
    <t>jithompson51@yahoo.com</t>
  </si>
  <si>
    <t>anniemae@outlook.com</t>
  </si>
  <si>
    <t>dsreyes@gmail.com</t>
  </si>
  <si>
    <t>djhurst@yahoo.com</t>
  </si>
  <si>
    <t>douglascfuller@gmail.com</t>
  </si>
  <si>
    <t>annetteabraun@hotmail.com</t>
  </si>
  <si>
    <t>kellyjacobs@yahoo.com</t>
  </si>
  <si>
    <t>scotthart48@yahoo.com</t>
  </si>
  <si>
    <t>robertchambers@outlook.com</t>
  </si>
  <si>
    <t>sffields66@yahoo.com</t>
  </si>
  <si>
    <t>markschultz68@hotmail.com</t>
  </si>
  <si>
    <t>jrcrawford@hotmail.com</t>
  </si>
  <si>
    <t>patrickg55@outlook.com</t>
  </si>
  <si>
    <t>toddk@outlook.com</t>
  </si>
  <si>
    <t>colleenggordon@yahoo.com</t>
  </si>
  <si>
    <t>joshualogan@hotmail.com</t>
  </si>
  <si>
    <t>lisacmay91@yahoo.com</t>
  </si>
  <si>
    <t>brittanyh@gmail.com</t>
  </si>
  <si>
    <t>nicholasmeyer@outlook.com</t>
  </si>
  <si>
    <t>stephenl@yahoo.com</t>
  </si>
  <si>
    <t>helenimiddleton21@hotmail.com</t>
  </si>
  <si>
    <t>lisab23@yahoo.com</t>
  </si>
  <si>
    <t>petertucker39@hotmail.com</t>
  </si>
  <si>
    <t>chadr@gmail.com</t>
  </si>
  <si>
    <t>stevenw20@outlook.com</t>
  </si>
  <si>
    <t>danielleh86@outlook.com</t>
  </si>
  <si>
    <t>gmcastillo@hotmail.com</t>
  </si>
  <si>
    <t>wjrobins42@yahoo.com</t>
  </si>
  <si>
    <t>traceymcguire@gmail.com</t>
  </si>
  <si>
    <t>marthasgoel52@gmail.com</t>
  </si>
  <si>
    <t>carolf@outlook.com</t>
  </si>
  <si>
    <t>mrperez6@hotmail.com</t>
  </si>
  <si>
    <t>davidflong15@gmail.com</t>
  </si>
  <si>
    <t>btgarrett@outlook.com</t>
  </si>
  <si>
    <t>shirleycobb40@outlook.com</t>
  </si>
  <si>
    <t>dennism@gmail.com</t>
  </si>
  <si>
    <t>katherinesromero@outlook.com</t>
  </si>
  <si>
    <t>lillianrmcdaniel54@gmail.com</t>
  </si>
  <si>
    <t>janetpatrick70@yahoo.com</t>
  </si>
  <si>
    <t>normacrawford@hotmail.com</t>
  </si>
  <si>
    <t>rlbean@gmail.com</t>
  </si>
  <si>
    <t>sfjackson36@gmail.com</t>
  </si>
  <si>
    <t>lindaquinn@gmail.com</t>
  </si>
  <si>
    <t>keving@outlook.com</t>
  </si>
  <si>
    <t>andrewjvalentine@outlook.com</t>
  </si>
  <si>
    <t>travish@gmail.com</t>
  </si>
  <si>
    <t>chadapeterson@outlook.com</t>
  </si>
  <si>
    <t>heatherp95@hotmail.com</t>
  </si>
  <si>
    <t>ginam48@hotmail.com</t>
  </si>
  <si>
    <t>kcmays32@gmail.com</t>
  </si>
  <si>
    <t>kathyd79@gmail.com</t>
  </si>
  <si>
    <t>peterm63@gmail.com</t>
  </si>
  <si>
    <t>bethjgilbert@gmail.com</t>
  </si>
  <si>
    <t>ddmartin@outlook.com</t>
  </si>
  <si>
    <t>nmhuynh@hotmail.com</t>
  </si>
  <si>
    <t>francesjmiles70@gmail.com</t>
  </si>
  <si>
    <t>sandrah21@hotmail.com</t>
  </si>
  <si>
    <t>crramos@gmail.com</t>
  </si>
  <si>
    <t>dianem@gmail.com</t>
  </si>
  <si>
    <t>frankedwards@hotmail.com</t>
  </si>
  <si>
    <t>craigsguy@yahoo.com</t>
  </si>
  <si>
    <t>stephaniev100@yahoo.com</t>
  </si>
  <si>
    <t>icjones70@outlook.com</t>
  </si>
  <si>
    <t>melvinr@yahoo.com</t>
  </si>
  <si>
    <t>crhall15@outlook.com</t>
  </si>
  <si>
    <t>irenea16@gmail.com</t>
  </si>
  <si>
    <t>charlesjadel10@hotmail.com</t>
  </si>
  <si>
    <t>loganr26@yahoo.com</t>
  </si>
  <si>
    <t>evelynmschmidt37@hotmail.com</t>
  </si>
  <si>
    <t>crandrews42@hotmail.com</t>
  </si>
  <si>
    <t>vjrice81@hotmail.com</t>
  </si>
  <si>
    <t>crystalnarroyo@gmail.com</t>
  </si>
  <si>
    <t>walterzmoore85@yahoo.com</t>
  </si>
  <si>
    <t>clsharp@gmail.com</t>
  </si>
  <si>
    <t>bacoleman@gmail.com</t>
  </si>
  <si>
    <t>sfgarrison@outlook.com</t>
  </si>
  <si>
    <t>aliceb47@gmail.com</t>
  </si>
  <si>
    <t>taylorsantiago@hotmail.com</t>
  </si>
  <si>
    <t>dwightv@outlook.com</t>
  </si>
  <si>
    <t>patrices13@yahoo.com</t>
  </si>
  <si>
    <t>mpboyle81@hotmail.com</t>
  </si>
  <si>
    <t>tiffanymnichols@gmail.com</t>
  </si>
  <si>
    <t>timothyrahman72@yahoo.com</t>
  </si>
  <si>
    <t>sharondavison@gmail.com</t>
  </si>
  <si>
    <t>jaimekcarroll@outlook.com</t>
  </si>
  <si>
    <t>normanb91@outlook.com</t>
  </si>
  <si>
    <t>djliew38@outlook.com</t>
  </si>
  <si>
    <t>janiceg@outlook.com</t>
  </si>
  <si>
    <t>jonathanjweaver@hotmail.com</t>
  </si>
  <si>
    <t>brianjweston@yahoo.com</t>
  </si>
  <si>
    <t>janicekgoodwin80@yahoo.com</t>
  </si>
  <si>
    <t>hazelm@yahoo.com</t>
  </si>
  <si>
    <t>audreymdaley54@outlook.com</t>
  </si>
  <si>
    <t>michellesnelson@hotmail.com</t>
  </si>
  <si>
    <t>amykidd@outlook.com</t>
  </si>
  <si>
    <t>ashleyjhashim6@outlook.com</t>
  </si>
  <si>
    <t>ginahlang74@gmail.com</t>
  </si>
  <si>
    <t>tgthomas95@gmail.com</t>
  </si>
  <si>
    <t>evelynm12@gmail.com</t>
  </si>
  <si>
    <t>hmhansen50@hotmail.com</t>
  </si>
  <si>
    <t>briandmorton85@yahoo.com</t>
  </si>
  <si>
    <t>bernicecortes9@outlook.com</t>
  </si>
  <si>
    <t>ednaa@gmail.com</t>
  </si>
  <si>
    <t>keithvturner26@yahoo.com</t>
  </si>
  <si>
    <t>cfbarlow@outlook.com</t>
  </si>
  <si>
    <t>donnatran20@hotmail.com</t>
  </si>
  <si>
    <t>jonathanc@yahoo.com</t>
  </si>
  <si>
    <t>ambers55@yahoo.com</t>
  </si>
  <si>
    <t>debraherrera67@yahoo.com</t>
  </si>
  <si>
    <t>nicoleafernando@gmail.com</t>
  </si>
  <si>
    <t>kimberlysdickerson48@yahoo.com</t>
  </si>
  <si>
    <t>rosemarylkarlsson@gmail.com</t>
  </si>
  <si>
    <t>acgreen90@yahoo.com</t>
  </si>
  <si>
    <t>jessicam100@gmail.com</t>
  </si>
  <si>
    <t>wdwilson25@yahoo.com</t>
  </si>
  <si>
    <t>williamlgreene@gmail.com</t>
  </si>
  <si>
    <t>kathleenk71@hotmail.com</t>
  </si>
  <si>
    <t>cvvarma@hotmail.com</t>
  </si>
  <si>
    <t>decooper50@hotmail.com</t>
  </si>
  <si>
    <t>sherrywarren@yahoo.com</t>
  </si>
  <si>
    <t>jmwatson@hotmail.com</t>
  </si>
  <si>
    <t>yolandai@outlook.com</t>
  </si>
  <si>
    <t>brandymdennis@hotmail.com</t>
  </si>
  <si>
    <t>garybrown@gmail.com</t>
  </si>
  <si>
    <t>davidneal28@outlook.com</t>
  </si>
  <si>
    <t>danielp49@outlook.com</t>
  </si>
  <si>
    <t>tylerfpeterson84@gmail.com</t>
  </si>
  <si>
    <t>williamhchapman@yahoo.com</t>
  </si>
  <si>
    <t>brittneyh88@gmail.com</t>
  </si>
  <si>
    <t>deborahj35@hotmail.com</t>
  </si>
  <si>
    <t>franklinbob63@outlook.com</t>
  </si>
  <si>
    <t>debbiehamilton@gmail.com</t>
  </si>
  <si>
    <t>dlsmith@outlook.com</t>
  </si>
  <si>
    <t>eleanormcantu@gmail.com</t>
  </si>
  <si>
    <t>judithjaiswal@outlook.com</t>
  </si>
  <si>
    <t>danielholbrook82@gmail.com</t>
  </si>
  <si>
    <t>brandyf@outlook.com</t>
  </si>
  <si>
    <t>jcford63@hotmail.com</t>
  </si>
  <si>
    <t>jkdee@gmail.com</t>
  </si>
  <si>
    <t>rereddy@hotmail.com</t>
  </si>
  <si>
    <t>cindyewashington@yahoo.com</t>
  </si>
  <si>
    <t>racheldlee@yahoo.com</t>
  </si>
  <si>
    <t>bettydramirez56@hotmail.com</t>
  </si>
  <si>
    <t>jaimer79@yahoo.com</t>
  </si>
  <si>
    <t>helenr32@gmail.com</t>
  </si>
  <si>
    <t>dawnpaige@outlook.com</t>
  </si>
  <si>
    <t>lauraprice46@gmail.com</t>
  </si>
  <si>
    <t>Date Joined</t>
  </si>
  <si>
    <t>Email</t>
  </si>
  <si>
    <t>Host ID</t>
  </si>
  <si>
    <t>District</t>
  </si>
  <si>
    <t>Neighborhood</t>
  </si>
  <si>
    <t># of Reviews</t>
  </si>
  <si>
    <t>Last Review</t>
  </si>
  <si>
    <t>Availability</t>
  </si>
  <si>
    <t>Rating</t>
  </si>
  <si>
    <t>Host Name</t>
  </si>
  <si>
    <t>Room Type</t>
  </si>
  <si>
    <t>Neighborhood ID</t>
  </si>
  <si>
    <t>PROPERTY COST</t>
  </si>
  <si>
    <t>Purchase Price</t>
  </si>
  <si>
    <t>Tax Rate</t>
  </si>
  <si>
    <t>Down Payment %</t>
  </si>
  <si>
    <t>Term Length (yrs)</t>
  </si>
  <si>
    <t>PROPERTY DETAILS</t>
  </si>
  <si>
    <t>Loan Amount</t>
  </si>
  <si>
    <t>Zip Code:</t>
  </si>
  <si>
    <t>Sq Ft:</t>
  </si>
  <si>
    <t>$/Sq. Ft:</t>
  </si>
  <si>
    <t>Property Tax</t>
  </si>
  <si>
    <t>Utilities</t>
  </si>
  <si>
    <t>Notes:</t>
  </si>
  <si>
    <t>Home Insurance</t>
  </si>
  <si>
    <t>HOA Fees</t>
  </si>
  <si>
    <t>Gross Profit</t>
  </si>
  <si>
    <t>Commissions</t>
  </si>
  <si>
    <t>Place Name</t>
  </si>
  <si>
    <t>Laura J. Price</t>
  </si>
  <si>
    <t>Dawn D. Paige</t>
  </si>
  <si>
    <t>Helen I. Ryan</t>
  </si>
  <si>
    <t>Jaime J. Rana</t>
  </si>
  <si>
    <t>Betty D. Ramirez</t>
  </si>
  <si>
    <t>Rachel D. Lee</t>
  </si>
  <si>
    <t>Cindy E. Washington</t>
  </si>
  <si>
    <t>Richard E. Reddy</t>
  </si>
  <si>
    <t>Joan K. Dee</t>
  </si>
  <si>
    <t>John C. Ford</t>
  </si>
  <si>
    <t>Brandy J. Farooq</t>
  </si>
  <si>
    <t>Daniel G. Holbrook</t>
  </si>
  <si>
    <t>Judith R. Jaiswal</t>
  </si>
  <si>
    <t>Eleanor M. Cantu</t>
  </si>
  <si>
    <t>Daniel L. Smith</t>
  </si>
  <si>
    <t>Debbie I. Hamilton</t>
  </si>
  <si>
    <t>Franklin C. Bob</t>
  </si>
  <si>
    <t>Deborah L. John</t>
  </si>
  <si>
    <t>Matthew S. Wright</t>
  </si>
  <si>
    <t>Brittney H. Hasan</t>
  </si>
  <si>
    <t>William H. Chapman</t>
  </si>
  <si>
    <t>Tyler F. Peterson</t>
  </si>
  <si>
    <t>Daniel D. Perkins</t>
  </si>
  <si>
    <t>David F. Neal</t>
  </si>
  <si>
    <t>Gary D. Brown</t>
  </si>
  <si>
    <t>Brandy M. Dennis</t>
  </si>
  <si>
    <t>Yolanda B. Islam</t>
  </si>
  <si>
    <t>Jordan M. Watson</t>
  </si>
  <si>
    <t>Sherry K. Warren</t>
  </si>
  <si>
    <t>Dennis E. Cooper</t>
  </si>
  <si>
    <t>Courtney V. Varma</t>
  </si>
  <si>
    <t>Kathleen G. Krishna</t>
  </si>
  <si>
    <t>William L. Greene</t>
  </si>
  <si>
    <t>Alexander Z. Said</t>
  </si>
  <si>
    <t>William D. Wilson</t>
  </si>
  <si>
    <t>Jessica O. Mohamed</t>
  </si>
  <si>
    <t>Adrian C. Green</t>
  </si>
  <si>
    <t>Rosemary L. Karlsson</t>
  </si>
  <si>
    <t>Kimberly S. Dickerson</t>
  </si>
  <si>
    <t>Whitney D. Price</t>
  </si>
  <si>
    <t>Nicole A. Fernando</t>
  </si>
  <si>
    <t>Debra J. Herrera</t>
  </si>
  <si>
    <t>Amber S. Schwartz</t>
  </si>
  <si>
    <t>Jonathan M. Carson</t>
  </si>
  <si>
    <t>Donna P. Tran</t>
  </si>
  <si>
    <t>Carol F. Barlow</t>
  </si>
  <si>
    <t>Keith V. Turner</t>
  </si>
  <si>
    <t>Edna D. Ali</t>
  </si>
  <si>
    <t>Bernice J. Cortes</t>
  </si>
  <si>
    <t>Brian D. Morton</t>
  </si>
  <si>
    <t>Hannah M. Hansen</t>
  </si>
  <si>
    <t>Evelyn D. Malik</t>
  </si>
  <si>
    <t>Terry G. Thomas</t>
  </si>
  <si>
    <t>Gina H. Lang</t>
  </si>
  <si>
    <t>Ashley J. Hashim</t>
  </si>
  <si>
    <t>Amy C. Kidd</t>
  </si>
  <si>
    <t>Michelle S. Nelson</t>
  </si>
  <si>
    <t>Audrey M. Daley</t>
  </si>
  <si>
    <t>Hazel M. Marie</t>
  </si>
  <si>
    <t>Janice K. Goodwin</t>
  </si>
  <si>
    <t>Brian J. Weston</t>
  </si>
  <si>
    <t>Jonathan J. Weaver</t>
  </si>
  <si>
    <t>Jennifer V. Rice</t>
  </si>
  <si>
    <t>Janice V. Graham</t>
  </si>
  <si>
    <t>Deborah J. Liew</t>
  </si>
  <si>
    <t>Norman M. Bradshaw</t>
  </si>
  <si>
    <t>Jaime K. Carroll</t>
  </si>
  <si>
    <t>Sharon D. Davison</t>
  </si>
  <si>
    <t>Timothy S. Rahman</t>
  </si>
  <si>
    <t>Tiffany M. Nichols</t>
  </si>
  <si>
    <t>Megan P. Boyle</t>
  </si>
  <si>
    <t>Patrice M. Singh</t>
  </si>
  <si>
    <t>Dwight B. Vergara</t>
  </si>
  <si>
    <t>Taylor M. Santiago</t>
  </si>
  <si>
    <t>Alice R. Bates</t>
  </si>
  <si>
    <t>Shirley F. Garrison</t>
  </si>
  <si>
    <t>Barbara A. Coleman</t>
  </si>
  <si>
    <t>Cynthia L. Sharp</t>
  </si>
  <si>
    <t>Walter Z. Moore</t>
  </si>
  <si>
    <t>Crystal N. Arroyo</t>
  </si>
  <si>
    <t>Virginia J. Rice</t>
  </si>
  <si>
    <t>Charles R. Andrews</t>
  </si>
  <si>
    <t>Evelyn M. Schmidt</t>
  </si>
  <si>
    <t>Logan J. Ryan</t>
  </si>
  <si>
    <t>Charles J. Adel</t>
  </si>
  <si>
    <t>Irene J. Austin</t>
  </si>
  <si>
    <t>Cindy R. Hall</t>
  </si>
  <si>
    <t>Melvin A. Robles</t>
  </si>
  <si>
    <t>Irene C. Jones</t>
  </si>
  <si>
    <t>Stephanie T. Vazquez</t>
  </si>
  <si>
    <t>Craig S. Guy</t>
  </si>
  <si>
    <t>Frank N. Edwards</t>
  </si>
  <si>
    <t>Diane J. Man</t>
  </si>
  <si>
    <t>Clarence R. Ramos</t>
  </si>
  <si>
    <t>Sandra A. Henry</t>
  </si>
  <si>
    <t>Frances J. Miles</t>
  </si>
  <si>
    <t>David C. Marquez</t>
  </si>
  <si>
    <t>Nicole M. Huynh</t>
  </si>
  <si>
    <t>Doris D. Martin</t>
  </si>
  <si>
    <t>Beth J. Gilbert</t>
  </si>
  <si>
    <t>Peter D. Mathews</t>
  </si>
  <si>
    <t>Kathy I. David</t>
  </si>
  <si>
    <t>Kimberly C. Mays</t>
  </si>
  <si>
    <t>Gina J. Mustafa</t>
  </si>
  <si>
    <t>Heather F. Perera</t>
  </si>
  <si>
    <t>Chad A. Peterson</t>
  </si>
  <si>
    <t>Travis J. Hossain</t>
  </si>
  <si>
    <t>Andrew J. Valentine</t>
  </si>
  <si>
    <t>Kevin L. Gutierrez</t>
  </si>
  <si>
    <t>Linda B. Quinn</t>
  </si>
  <si>
    <t>Susan F. Jackson</t>
  </si>
  <si>
    <t>Randy L. Bean</t>
  </si>
  <si>
    <t>Norma J. Crawford</t>
  </si>
  <si>
    <t>Janet M. Patrick</t>
  </si>
  <si>
    <t>Lillian R. Mcdaniel</t>
  </si>
  <si>
    <t>Katherine S. Romero</t>
  </si>
  <si>
    <t>Dennis G. Moreno</t>
  </si>
  <si>
    <t>Shirley S. Cobb</t>
  </si>
  <si>
    <t>Brandon T. Garrett</t>
  </si>
  <si>
    <t>Samantha O. Mclaughlin</t>
  </si>
  <si>
    <t>David F. Long</t>
  </si>
  <si>
    <t>Mary R. Perez</t>
  </si>
  <si>
    <t>Carol J. Fraser</t>
  </si>
  <si>
    <t>Martha S. Goel</t>
  </si>
  <si>
    <t>Tracey F. Mcguire</t>
  </si>
  <si>
    <t>William J. Robins</t>
  </si>
  <si>
    <t>Gary M. Castillo</t>
  </si>
  <si>
    <t>Danielle J. Hanson</t>
  </si>
  <si>
    <t>Steven D. Williams</t>
  </si>
  <si>
    <t>Chad J. Ramos</t>
  </si>
  <si>
    <t>Peter M. Tucker</t>
  </si>
  <si>
    <t>Lisa E. Bryant</t>
  </si>
  <si>
    <t>Helen I. Middleton</t>
  </si>
  <si>
    <t>Stephen T. Leonard</t>
  </si>
  <si>
    <t>Nicholas H. Meyer</t>
  </si>
  <si>
    <t>Brittany S. Hall</t>
  </si>
  <si>
    <t>Lisa C. May</t>
  </si>
  <si>
    <t>Joshua E. Logan</t>
  </si>
  <si>
    <t>Colleen G. Gordon</t>
  </si>
  <si>
    <t>Todd J. Knight</t>
  </si>
  <si>
    <t>Patrick V. Gill</t>
  </si>
  <si>
    <t>Jeffrey R. Crawford</t>
  </si>
  <si>
    <t>Mark S. Schultz</t>
  </si>
  <si>
    <t>Shannon F. Fields</t>
  </si>
  <si>
    <t>Robert J. Chambers</t>
  </si>
  <si>
    <t>Scott A. Hart</t>
  </si>
  <si>
    <t>Kelly F. Jacobs</t>
  </si>
  <si>
    <t>Annette A. Braun</t>
  </si>
  <si>
    <t>Douglas C. Fuller</t>
  </si>
  <si>
    <t>Doris J. Hurst</t>
  </si>
  <si>
    <t>Dolores S. Reyes</t>
  </si>
  <si>
    <t>Annie T. Mae</t>
  </si>
  <si>
    <t>June I. Thompson</t>
  </si>
  <si>
    <t>Randall C. Marshall</t>
  </si>
  <si>
    <t>Teresa R. Harrison</t>
  </si>
  <si>
    <t>Christopher A. Russell</t>
  </si>
  <si>
    <t>Gladys R. Gupta</t>
  </si>
  <si>
    <t>Eva J. Howard</t>
  </si>
  <si>
    <t>Nancy J. Bradley</t>
  </si>
  <si>
    <t>Paula D. Spencer</t>
  </si>
  <si>
    <t>Marilyn M. Jo</t>
  </si>
  <si>
    <t>Daniel J. Day</t>
  </si>
  <si>
    <t>Amanda L. Christie</t>
  </si>
  <si>
    <t>Nicholas A. Go</t>
  </si>
  <si>
    <t>Linda I. Mcmahon</t>
  </si>
  <si>
    <t>Adam D. Griffin</t>
  </si>
  <si>
    <t>William P. Callahan</t>
  </si>
  <si>
    <t>Gwendolyn B. Gates</t>
  </si>
  <si>
    <t>Carolyn B. Hassan</t>
  </si>
  <si>
    <t>Shawn J. Mcintosh</t>
  </si>
  <si>
    <t>Patrick I. Macleod</t>
  </si>
  <si>
    <t>Steven C. Maria</t>
  </si>
  <si>
    <t>Kim G. Grant</t>
  </si>
  <si>
    <t>Sandra J. Bhardwaj</t>
  </si>
  <si>
    <t>Margaret D. Tang</t>
  </si>
  <si>
    <t>Mary C. Walker</t>
  </si>
  <si>
    <t>Jennifer T. Larsen</t>
  </si>
  <si>
    <t>Thelma J. Hampton</t>
  </si>
  <si>
    <t>Susan V. Hatch</t>
  </si>
  <si>
    <t>Brandon W. Gomez</t>
  </si>
  <si>
    <t>Elizabeth H. Orr</t>
  </si>
  <si>
    <t>Jennifer T. Serrano</t>
  </si>
  <si>
    <t>Cindy R. Alonso</t>
  </si>
  <si>
    <t>Kathy S. Conrad</t>
  </si>
  <si>
    <t>Travis J. Shin</t>
  </si>
  <si>
    <t>Marie F. Patil</t>
  </si>
  <si>
    <t>Mark R. Potter</t>
  </si>
  <si>
    <t>Russell L. Williams</t>
  </si>
  <si>
    <t>Thelma J. Morgan</t>
  </si>
  <si>
    <t>Janice M. Pearson</t>
  </si>
  <si>
    <t>Susan H. Newman</t>
  </si>
  <si>
    <t>Carolyn J. Sandhu</t>
  </si>
  <si>
    <t>Larry K. Williamson</t>
  </si>
  <si>
    <t>Jeremy M. Dennis</t>
  </si>
  <si>
    <t>Gail C. Rae</t>
  </si>
  <si>
    <t>Ricky C. Lloyd</t>
  </si>
  <si>
    <t>Karen C. Ray</t>
  </si>
  <si>
    <t>Bill F. Gabriel</t>
  </si>
  <si>
    <t>Jessica J. Fritz</t>
  </si>
  <si>
    <t>Chris I. Bates</t>
  </si>
  <si>
    <t>Karen M. Butler</t>
  </si>
  <si>
    <t>Louis J. Carroll</t>
  </si>
  <si>
    <t>Evelyn P. Mehmood</t>
  </si>
  <si>
    <t>Ricky D. Singh</t>
  </si>
  <si>
    <t>Christine E. Edwards</t>
  </si>
  <si>
    <t>Gregory H. Cortez</t>
  </si>
  <si>
    <t>Zachary T. Hopkins</t>
  </si>
  <si>
    <t>Gerald M. Rosario</t>
  </si>
  <si>
    <t>Karen G. Gilbert</t>
  </si>
  <si>
    <t>Megan B. Hobson</t>
  </si>
  <si>
    <t>Edna L. Arroyo</t>
  </si>
  <si>
    <t>Tiffany C. Adams</t>
  </si>
  <si>
    <t>Andrew R. Khoury</t>
  </si>
  <si>
    <t>Allen K. Mohd</t>
  </si>
  <si>
    <t>Doris B. Butler</t>
  </si>
  <si>
    <t>Melanie M. Martins</t>
  </si>
  <si>
    <t>Carla D. Lo</t>
  </si>
  <si>
    <t>Sarah A. Gupta</t>
  </si>
  <si>
    <t>Andrew J. Foster</t>
  </si>
  <si>
    <t>Lauren M. Scott</t>
  </si>
  <si>
    <t>Scott S. Kelly</t>
  </si>
  <si>
    <t>Mary G. Simpson</t>
  </si>
  <si>
    <t>Megan L. Mehta</t>
  </si>
  <si>
    <t>Cody A. Chopra</t>
  </si>
  <si>
    <t>Justin F. Woo</t>
  </si>
  <si>
    <t>Timothy J. Ahmad</t>
  </si>
  <si>
    <t>James C. Park</t>
  </si>
  <si>
    <t>Alice L. Henderson</t>
  </si>
  <si>
    <t>Charles J. Salah</t>
  </si>
  <si>
    <t>Timothy S. Owens</t>
  </si>
  <si>
    <t>Veronica J. Stephens</t>
  </si>
  <si>
    <t>Brianne J. Jimenez</t>
  </si>
  <si>
    <t>Gary D. Peter</t>
  </si>
  <si>
    <t>Kristin F. Vaughan</t>
  </si>
  <si>
    <t>Sara C. Pena</t>
  </si>
  <si>
    <t>Geraldine J. Power</t>
  </si>
  <si>
    <t>Herbert E. Knox</t>
  </si>
  <si>
    <t>Tina G. Pearson</t>
  </si>
  <si>
    <t>Courtney J. Wilson</t>
  </si>
  <si>
    <t>Janice T. Lake</t>
  </si>
  <si>
    <t>George J. Cooper</t>
  </si>
  <si>
    <t>Bob L. Brooks</t>
  </si>
  <si>
    <t>Barbara P. Alexander</t>
  </si>
  <si>
    <t>John C. Ross</t>
  </si>
  <si>
    <t>Bradley J. Daley</t>
  </si>
  <si>
    <t>Linda M. Saunders</t>
  </si>
  <si>
    <t>Ruth B. Jacobs</t>
  </si>
  <si>
    <t>Adam L. Lawson</t>
  </si>
  <si>
    <t>Theresa D. Simon</t>
  </si>
  <si>
    <t>Robin C. Abdullah</t>
  </si>
  <si>
    <t>Jeremy G. Cortez</t>
  </si>
  <si>
    <t>Betty J. Walker</t>
  </si>
  <si>
    <t>Jeremy F. Hester</t>
  </si>
  <si>
    <t>Francis D. Porter</t>
  </si>
  <si>
    <t>Heather J. Daniels</t>
  </si>
  <si>
    <t>Lisa M. Lawrence</t>
  </si>
  <si>
    <t>Stanley B. Adkins</t>
  </si>
  <si>
    <t>Helen J. Medina</t>
  </si>
  <si>
    <t>Pamela M. Biggs</t>
  </si>
  <si>
    <t>Cynthia V. Griffith</t>
  </si>
  <si>
    <t>Christopher J. Simpson</t>
  </si>
  <si>
    <t>Benjamin J. Duarte</t>
  </si>
  <si>
    <t>Shelley R. Tran</t>
  </si>
  <si>
    <t>Amanda C. Barnes</t>
  </si>
  <si>
    <t>Kathleen S. Barry</t>
  </si>
  <si>
    <t>Megan N. Haque</t>
  </si>
  <si>
    <t>Douglas F. Ross</t>
  </si>
  <si>
    <t>Dana F. Harvey</t>
  </si>
  <si>
    <t>April J. Booth</t>
  </si>
  <si>
    <t>Jessica D. Bentley</t>
  </si>
  <si>
    <t>Ashley J. Barnes</t>
  </si>
  <si>
    <t>Judy T. Mills</t>
  </si>
  <si>
    <t>Derek M. Li</t>
  </si>
  <si>
    <t>Victor F. Wei</t>
  </si>
  <si>
    <t>Christopher L. Bentley</t>
  </si>
  <si>
    <t>Howard J. Bauer</t>
  </si>
  <si>
    <t>Calvin J. Kaur</t>
  </si>
  <si>
    <t>Lori J. Andrew</t>
  </si>
  <si>
    <t>Kayla F. Richards</t>
  </si>
  <si>
    <t>Travis T. Harding</t>
  </si>
  <si>
    <t>Kelly K. Patrick</t>
  </si>
  <si>
    <t>Leah N. Villanueva</t>
  </si>
  <si>
    <t>Dawn N. Hancock</t>
  </si>
  <si>
    <t>Carrie F. Kirby</t>
  </si>
  <si>
    <t>Brian S. Saini</t>
  </si>
  <si>
    <t>Andrew J. Simmons</t>
  </si>
  <si>
    <t>Ethel M. Haines</t>
  </si>
  <si>
    <t>Janet J. Parker</t>
  </si>
  <si>
    <t>Sheila M. Coffey</t>
  </si>
  <si>
    <t>Alexander A. Smit</t>
  </si>
  <si>
    <t>William P. Chase</t>
  </si>
  <si>
    <t>Theresa G. Tran</t>
  </si>
  <si>
    <t>Amanda L. Manuel</t>
  </si>
  <si>
    <t>Donna M. Williamson</t>
  </si>
  <si>
    <t>Brandon N. Bowers</t>
  </si>
  <si>
    <t>Jonathan D. Sharma</t>
  </si>
  <si>
    <t>Andrew L. Carter</t>
  </si>
  <si>
    <t>Debbie A. Yadav</t>
  </si>
  <si>
    <t>Kim J. Noel</t>
  </si>
  <si>
    <t>Denise C. Mata</t>
  </si>
  <si>
    <t>Tammy G. Barker</t>
  </si>
  <si>
    <t>Barbara R. Chandra</t>
  </si>
  <si>
    <t>Charles B. Subramanian</t>
  </si>
  <si>
    <t>Carla B. Foster</t>
  </si>
  <si>
    <t>Dorothy S. Cross</t>
  </si>
  <si>
    <t>Jacob M. Luna</t>
  </si>
  <si>
    <t>Samantha N. Ruiz</t>
  </si>
  <si>
    <t>Frances L. Miranda</t>
  </si>
  <si>
    <t>Douglas D. Galvan</t>
  </si>
  <si>
    <t>Leroy J. Jimenez</t>
  </si>
  <si>
    <t>James J. Graham</t>
  </si>
  <si>
    <t>Arlene L. Cannon</t>
  </si>
  <si>
    <t>Tara E. Valenzuela</t>
  </si>
  <si>
    <t>Hannah S. Rivas</t>
  </si>
  <si>
    <t>Ruth S. Crowley</t>
  </si>
  <si>
    <t>Dawn W. Tucker</t>
  </si>
  <si>
    <t>Edna A. Sam</t>
  </si>
  <si>
    <t>Courtney A. Arellano</t>
  </si>
  <si>
    <t>Ruth G. Shepherd</t>
  </si>
  <si>
    <t>Kevin J. Zimmerman</t>
  </si>
  <si>
    <t>Linda T. Barry</t>
  </si>
  <si>
    <t>Chelsea M. Montoya</t>
  </si>
  <si>
    <t>Wendy S. Kelly</t>
  </si>
  <si>
    <t>Alexandria C. Almeida</t>
  </si>
  <si>
    <t>Charles P. Dugan</t>
  </si>
  <si>
    <t>Howard J. Owen</t>
  </si>
  <si>
    <t>Jessica A. Porter</t>
  </si>
  <si>
    <t>Roger I. Campbell</t>
  </si>
  <si>
    <t>Patricia I. Mooney</t>
  </si>
  <si>
    <t>Rachel L. Irani</t>
  </si>
  <si>
    <t>Amy I. Cheung</t>
  </si>
  <si>
    <t>Benjamin M. Hong</t>
  </si>
  <si>
    <t>Joseph T. Haider</t>
  </si>
  <si>
    <t>Derek I. Panchal</t>
  </si>
  <si>
    <t>Heather J. Kirby</t>
  </si>
  <si>
    <t>Carrie G. Lara</t>
  </si>
  <si>
    <t>Jose F. Clayton</t>
  </si>
  <si>
    <t>Tanya S. Bender</t>
  </si>
  <si>
    <t>Deborah I. Alba</t>
  </si>
  <si>
    <t>Shirley P. Saad</t>
  </si>
  <si>
    <t>Greg A. Black</t>
  </si>
  <si>
    <t>Marlene T. Woodward</t>
  </si>
  <si>
    <t>Robin K. Smith</t>
  </si>
  <si>
    <t>Brittney J. John</t>
  </si>
  <si>
    <t>Andrew A. Garcia</t>
  </si>
  <si>
    <t>Kayla O. Cook</t>
  </si>
  <si>
    <t>Matthew L. Sheikh</t>
  </si>
  <si>
    <t>Betty T. Carlos</t>
  </si>
  <si>
    <t>Lawrence S. Ahmed</t>
  </si>
  <si>
    <t>Matthew F. Fernandez</t>
  </si>
  <si>
    <t>Eric J. Meyer</t>
  </si>
  <si>
    <t>Andrew T. Kent</t>
  </si>
  <si>
    <t>Harold S. Gupta</t>
  </si>
  <si>
    <t>William E. Oconnor</t>
  </si>
  <si>
    <t>Kenneth D. Osborn</t>
  </si>
  <si>
    <t>Frank J. Aziz</t>
  </si>
  <si>
    <t>Jason E. Manuel</t>
  </si>
  <si>
    <t>Catherine F. Miller</t>
  </si>
  <si>
    <t>Ricky C. Harrison</t>
  </si>
  <si>
    <t>Melissa S. Peterson</t>
  </si>
  <si>
    <t>Elaine B. Zimmerman</t>
  </si>
  <si>
    <t>Thomas R. Mckenzie</t>
  </si>
  <si>
    <t>Lindsey R. Boyd</t>
  </si>
  <si>
    <t>Brett I. Nasir</t>
  </si>
  <si>
    <t>Carrie J. Elizabeth</t>
  </si>
  <si>
    <t>Christopher M. Arnold</t>
  </si>
  <si>
    <t>Katherine J. Scott</t>
  </si>
  <si>
    <t>Kenneth D. D</t>
  </si>
  <si>
    <t>Jennifer C. Bird</t>
  </si>
  <si>
    <t>Katie A. Hardy</t>
  </si>
  <si>
    <t>Rodney J. Taylor</t>
  </si>
  <si>
    <t>Howard J. Nagy</t>
  </si>
  <si>
    <t>Kristen J. Patil</t>
  </si>
  <si>
    <t>Melissa T. Guthrie</t>
  </si>
  <si>
    <t>Sylvia V. Burns</t>
  </si>
  <si>
    <t>Kathleen K. Dixon</t>
  </si>
  <si>
    <t>Haley B. Sarkar</t>
  </si>
  <si>
    <t>Carol E. Hines</t>
  </si>
  <si>
    <t>Ryan B. Moyer</t>
  </si>
  <si>
    <t>Timothy S. Sutton</t>
  </si>
  <si>
    <t>Randall T. Boyle</t>
  </si>
  <si>
    <t>Linda C. Santiago</t>
  </si>
  <si>
    <t>Richard J. Lemon</t>
  </si>
  <si>
    <t>Jamie F. Romano</t>
  </si>
  <si>
    <t>Vanessa C. Elizabeth</t>
  </si>
  <si>
    <t>Alice J. Valenzuela</t>
  </si>
  <si>
    <t>Debra L. Rahim</t>
  </si>
  <si>
    <t>Martha L. Aslam</t>
  </si>
  <si>
    <t>Clarence R. Hopkins</t>
  </si>
  <si>
    <t>Sharon I. Campos</t>
  </si>
  <si>
    <t>Theresa R. Richard</t>
  </si>
  <si>
    <t>Debra J. Alam</t>
  </si>
  <si>
    <t>Angela H. Mueller</t>
  </si>
  <si>
    <t>Pamela K. Alford</t>
  </si>
  <si>
    <t>Nicholas F. Browne</t>
  </si>
  <si>
    <t>Krystal R. Anwar</t>
  </si>
  <si>
    <t>Joshua R. Love</t>
  </si>
  <si>
    <t>Cynthia E. King</t>
  </si>
  <si>
    <t>Leo S. Cole</t>
  </si>
  <si>
    <t>Samantha J. Chen</t>
  </si>
  <si>
    <t>Denise R. Petersen</t>
  </si>
  <si>
    <t>Craig A. Samuels</t>
  </si>
  <si>
    <t>Robert M. Cotton</t>
  </si>
  <si>
    <t>Patricia C. Hassan</t>
  </si>
  <si>
    <t>Kristina J. Gordon</t>
  </si>
  <si>
    <t>Crystal J. Law</t>
  </si>
  <si>
    <t>Melissa Z. Phillips</t>
  </si>
  <si>
    <t>Angela S. Heath</t>
  </si>
  <si>
    <t>Andrew I. Barnes</t>
  </si>
  <si>
    <t>Susan M. Joshi</t>
  </si>
  <si>
    <t>Susan H. Peter</t>
  </si>
  <si>
    <t>Kelly G. Rodrigues</t>
  </si>
  <si>
    <t>Chad J. Romero</t>
  </si>
  <si>
    <t>Edward R. Beard</t>
  </si>
  <si>
    <t>Pauline F. Cooke</t>
  </si>
  <si>
    <t>Peggy S. C</t>
  </si>
  <si>
    <t>Adam K. Griffin</t>
  </si>
  <si>
    <t>Linda C. Wong</t>
  </si>
  <si>
    <t>Steven C. Francisco</t>
  </si>
  <si>
    <t>Diane D. Lucas</t>
  </si>
  <si>
    <t>Kimberly H. Reyes</t>
  </si>
  <si>
    <t>Cheryl L. Shukla</t>
  </si>
  <si>
    <t>James J. Silva</t>
  </si>
  <si>
    <t>Billy D. Glass</t>
  </si>
  <si>
    <t>Crystal F. Turner</t>
  </si>
  <si>
    <t>Brandon L. Dyer</t>
  </si>
  <si>
    <t>Vanessa I. Jefferson</t>
  </si>
  <si>
    <t>Sandra G. Smit</t>
  </si>
  <si>
    <t>Kelly F. Yu</t>
  </si>
  <si>
    <t>Debra A. Savage</t>
  </si>
  <si>
    <t>Gary J. Belcher</t>
  </si>
  <si>
    <t>Jason C. Stone</t>
  </si>
  <si>
    <t>Adam J. Conway</t>
  </si>
  <si>
    <t>Yvonne O. Burgess</t>
  </si>
  <si>
    <t>Roger R. Jay</t>
  </si>
  <si>
    <t>Christine F. Copeland</t>
  </si>
  <si>
    <t>Kathleen R. Nicholson</t>
  </si>
  <si>
    <t>Paul I. Escobar</t>
  </si>
  <si>
    <t>Joann S. Rock</t>
  </si>
  <si>
    <t>Ralph J. Hampton</t>
  </si>
  <si>
    <t>Bradley K. Raj</t>
  </si>
  <si>
    <t>Paul A. Schmitz</t>
  </si>
  <si>
    <t>Jordan J. Wall</t>
  </si>
  <si>
    <t>Cynthia J. Schulz</t>
  </si>
  <si>
    <t>Karen W. Lima</t>
  </si>
  <si>
    <t>Angela L. Newton</t>
  </si>
  <si>
    <t>Stephen W. Cruz</t>
  </si>
  <si>
    <t>Erin L. Sweeney</t>
  </si>
  <si>
    <t>Maureen B. Chua</t>
  </si>
  <si>
    <t>Wanda H. Sims</t>
  </si>
  <si>
    <t>Kevin M. Ventura</t>
  </si>
  <si>
    <t>James M. Gallant</t>
  </si>
  <si>
    <t>Brian J. Warren</t>
  </si>
  <si>
    <t>Eleanor M. Odonnell</t>
  </si>
  <si>
    <t>Nancy J. Soares</t>
  </si>
  <si>
    <t>Dolores V. Fields</t>
  </si>
  <si>
    <t>Douglas B. Dias</t>
  </si>
  <si>
    <t>Joshua B. Wright</t>
  </si>
  <si>
    <t>Lillian R. Bee</t>
  </si>
  <si>
    <t>Ashlee O. Wyatt</t>
  </si>
  <si>
    <t>Virginia G. Castillo</t>
  </si>
  <si>
    <t>Thomas L. Adams</t>
  </si>
  <si>
    <t>Marion C. Sweet</t>
  </si>
  <si>
    <t>Raymond J. Noble</t>
  </si>
  <si>
    <t>Lynn M. Richardson</t>
  </si>
  <si>
    <t>Michelle S. Green</t>
  </si>
  <si>
    <t>Margaret J. Sarkar</t>
  </si>
  <si>
    <t>Lori L. Allen</t>
  </si>
  <si>
    <t>Kristina M. Wagner</t>
  </si>
  <si>
    <t>Kathleen P. Johnson</t>
  </si>
  <si>
    <t>Kenny T. Crowder</t>
  </si>
  <si>
    <t>Katherine P. Kumar</t>
  </si>
  <si>
    <t>Dennis C. Iyer</t>
  </si>
  <si>
    <t>Mark H. Romero</t>
  </si>
  <si>
    <t>Alice W. Michael</t>
  </si>
  <si>
    <t>Ronald L. Graham</t>
  </si>
  <si>
    <t>Grace I. Ansari</t>
  </si>
  <si>
    <t>Judith C. Ahmed</t>
  </si>
  <si>
    <t>Douglas S. Mayer</t>
  </si>
  <si>
    <t>Melissa W. Douglas</t>
  </si>
  <si>
    <t>Brandon C. Allen</t>
  </si>
  <si>
    <t>Catherine A. Connell</t>
  </si>
  <si>
    <t>Paula P. Sullivan</t>
  </si>
  <si>
    <t>Emily J. Rush</t>
  </si>
  <si>
    <t>Ashley N. Angel</t>
  </si>
  <si>
    <t>Christine D. Montgomery</t>
  </si>
  <si>
    <t>Pamela B. Sears</t>
  </si>
  <si>
    <t>Joan R. Bolton</t>
  </si>
  <si>
    <t>Lois T. Sullivan</t>
  </si>
  <si>
    <t>Esther J. Navarro</t>
  </si>
  <si>
    <t>Linda G. Castillo</t>
  </si>
  <si>
    <t>Angela B. Larson</t>
  </si>
  <si>
    <t>Joy M. Queen</t>
  </si>
  <si>
    <t>John J. Ferrari</t>
  </si>
  <si>
    <t>Pamela D. Heath</t>
  </si>
  <si>
    <t>Mary M. Rose</t>
  </si>
  <si>
    <t>Gina W. Akhtar</t>
  </si>
  <si>
    <t>Gary R. Guy</t>
  </si>
  <si>
    <t>Stacie M. Dunn</t>
  </si>
  <si>
    <t>George E. Bernard</t>
  </si>
  <si>
    <t>Kathy C. West</t>
  </si>
  <si>
    <t>Patrick S. Jean</t>
  </si>
  <si>
    <t>Judith F. Nguyen</t>
  </si>
  <si>
    <t>Harold S. Ward</t>
  </si>
  <si>
    <t>Patricia T. Oliver</t>
  </si>
  <si>
    <t>Deborah D. Javier</t>
  </si>
  <si>
    <t>Marjorie S. Olsen</t>
  </si>
  <si>
    <t>Diane S. Mahmoud</t>
  </si>
  <si>
    <t>Teresa M. Stevenson</t>
  </si>
  <si>
    <t>Lindsay G. Chapman</t>
  </si>
  <si>
    <t>Jack J. Plummer</t>
  </si>
  <si>
    <t>Jeff G. Chua</t>
  </si>
  <si>
    <t>James M. Thompson</t>
  </si>
  <si>
    <t>Michelle I. Dawson</t>
  </si>
  <si>
    <t>Cassandra B. Sandoval</t>
  </si>
  <si>
    <t>Amy C. Farrell</t>
  </si>
  <si>
    <t>Gary T. Caldwell</t>
  </si>
  <si>
    <t>Tammy F. Beatty</t>
  </si>
  <si>
    <t>Mark D. Keller</t>
  </si>
  <si>
    <t>Ruth V. Kumar</t>
  </si>
  <si>
    <t>Irene N. Gonzales</t>
  </si>
  <si>
    <t>George J. Tracy</t>
  </si>
  <si>
    <t>Gladys N. Cruz</t>
  </si>
  <si>
    <t>Sandra J. Sinha</t>
  </si>
  <si>
    <t>Ann A. Portillo</t>
  </si>
  <si>
    <t>Matthew M. Goodwin</t>
  </si>
  <si>
    <t>Justin A. Walsh</t>
  </si>
  <si>
    <t>Patricia J. Caldwell</t>
  </si>
  <si>
    <t>Julie B. Simmons</t>
  </si>
  <si>
    <t>Cynthia J. Stanley</t>
  </si>
  <si>
    <t>Shawn F. Ahmad</t>
  </si>
  <si>
    <t>Ashley E. West</t>
  </si>
  <si>
    <t>Jeremy M. Wu</t>
  </si>
  <si>
    <t>Randall B. Mercer</t>
  </si>
  <si>
    <t>Nicole J. Foster</t>
  </si>
  <si>
    <t>Lisa I. Sargent</t>
  </si>
  <si>
    <t>Jacqueline M. Robles</t>
  </si>
  <si>
    <t>Virginia S. Carter</t>
  </si>
  <si>
    <t>Sean T. Trinidad</t>
  </si>
  <si>
    <t>Dorothy R. Larson</t>
  </si>
  <si>
    <t>David R. Yadav</t>
  </si>
  <si>
    <t>James J. Petersen</t>
  </si>
  <si>
    <t>Mary I. Campbell</t>
  </si>
  <si>
    <t>Nancy C. Gross</t>
  </si>
  <si>
    <t>Tonya M. Mckay</t>
  </si>
  <si>
    <t>Charles I. Carr</t>
  </si>
  <si>
    <t>Ruth J. Marsh</t>
  </si>
  <si>
    <t>Becky S. Patel</t>
  </si>
  <si>
    <t>Helen B. Song</t>
  </si>
  <si>
    <t>Cathy D. Musa</t>
  </si>
  <si>
    <t>Jeffrey B. Hansen</t>
  </si>
  <si>
    <t>Danielle H. Burgess</t>
  </si>
  <si>
    <t>Cheryl J. Adams</t>
  </si>
  <si>
    <t>Molly J. Davenport</t>
  </si>
  <si>
    <t>Amy A. Weber</t>
  </si>
  <si>
    <t>Richard M. Wilkins</t>
  </si>
  <si>
    <t>Laurie B. Moran</t>
  </si>
  <si>
    <t>Frances M. Mohammed</t>
  </si>
  <si>
    <t>Amanda J. Gould</t>
  </si>
  <si>
    <t>Larry C. Hall</t>
  </si>
  <si>
    <t>Florence T. Kirk</t>
  </si>
  <si>
    <t>Danny C. Rizzo</t>
  </si>
  <si>
    <t>Cynthia F. Hall</t>
  </si>
  <si>
    <t>Mario F. Howell</t>
  </si>
  <si>
    <t>Frank P. Memon</t>
  </si>
  <si>
    <t>Sherry S. Lang</t>
  </si>
  <si>
    <t>Erica B. Zheng</t>
  </si>
  <si>
    <t>Lori C. Pennington</t>
  </si>
  <si>
    <t>Aaron J. Gray</t>
  </si>
  <si>
    <t>Brian J. Coleman</t>
  </si>
  <si>
    <t>Jessica R. Sharma</t>
  </si>
  <si>
    <t>Leroy J. Stewart</t>
  </si>
  <si>
    <t>Cindy K. Tiwari</t>
  </si>
  <si>
    <t>Dianne J. Jansen</t>
  </si>
  <si>
    <t>Elizabeth M. Duong</t>
  </si>
  <si>
    <t>Robert A. Saunders</t>
  </si>
  <si>
    <t>Larry J. Lin</t>
  </si>
  <si>
    <t>Doris L. Das</t>
  </si>
  <si>
    <t>Bridget L. Steele</t>
  </si>
  <si>
    <t>Arthur H. Burgess</t>
  </si>
  <si>
    <t>Ashley N. Hossain</t>
  </si>
  <si>
    <t>Julie F. Poole</t>
  </si>
  <si>
    <t>Nicholas B. Fields</t>
  </si>
  <si>
    <t>Linda L. Green</t>
  </si>
  <si>
    <t>Steven C. Nelson</t>
  </si>
  <si>
    <t>Debra J. Dizon</t>
  </si>
  <si>
    <t>Roberta J. Henley</t>
  </si>
  <si>
    <t>Ashley S. Tiwari</t>
  </si>
  <si>
    <t>Linda C. Kumar</t>
  </si>
  <si>
    <t>Linda M. Baldwin</t>
  </si>
  <si>
    <t>Clarence J. Ferguson</t>
  </si>
  <si>
    <t>Henry J. Rich</t>
  </si>
  <si>
    <t>Jeremy L. Perera</t>
  </si>
  <si>
    <t>Jacob I. Clarke</t>
  </si>
  <si>
    <t>Peter M. Harris</t>
  </si>
  <si>
    <t>Aaron I. Spencer</t>
  </si>
  <si>
    <t>Barbara L. Jordan</t>
  </si>
  <si>
    <t>Susan M. Deshpande</t>
  </si>
  <si>
    <t>Kristin G. Porter</t>
  </si>
  <si>
    <t>Debra J. Paul</t>
  </si>
  <si>
    <t>Andrew C. Agrawal</t>
  </si>
  <si>
    <t>Steven J. Adkins</t>
  </si>
  <si>
    <t>Brittany D. Holloway</t>
  </si>
  <si>
    <t>Edward D. Joe</t>
  </si>
  <si>
    <t>Shirley R. Chauhan</t>
  </si>
  <si>
    <t>Kimberly G. Walter</t>
  </si>
  <si>
    <t>Joan S. Khalid</t>
  </si>
  <si>
    <t>Kathleen J. Renee</t>
  </si>
  <si>
    <t>Adam F. Lynn</t>
  </si>
  <si>
    <t>Harold E. Khaled</t>
  </si>
  <si>
    <t>Jeffery M. Obrien</t>
  </si>
  <si>
    <t>Philip M. Lee</t>
  </si>
  <si>
    <t>Tanya B. Murray</t>
  </si>
  <si>
    <t>Cheryl S. Johnston</t>
  </si>
  <si>
    <t>Allen D. Bateman</t>
  </si>
  <si>
    <t>Jean M. Chapman</t>
  </si>
  <si>
    <t>Amber M. Gurung</t>
  </si>
  <si>
    <t>Dianna R. Hicks</t>
  </si>
  <si>
    <t>Virginia C. Vega</t>
  </si>
  <si>
    <t>Sherry J. Lowery</t>
  </si>
  <si>
    <t>Natasha S. Rodrigues</t>
  </si>
  <si>
    <t>Samuel L. Mcneil</t>
  </si>
  <si>
    <t>Kelly R. Tang</t>
  </si>
  <si>
    <t>Gary A. Morrison</t>
  </si>
  <si>
    <t>Nicholas F. Johansson</t>
  </si>
  <si>
    <t>Cynthia D. Howard</t>
  </si>
  <si>
    <t>Helen F. Park</t>
  </si>
  <si>
    <t>Carol C. Owens</t>
  </si>
  <si>
    <t>Shawn C. Gonzales</t>
  </si>
  <si>
    <t>John J. Garza</t>
  </si>
  <si>
    <t>Beth C. Ang</t>
  </si>
  <si>
    <t>Virginia D. Cowan</t>
  </si>
  <si>
    <t>Joseph V. Best</t>
  </si>
  <si>
    <t>Ralph F. Vazquez</t>
  </si>
  <si>
    <t>Terry C. Carey</t>
  </si>
  <si>
    <t>Peter M. Howell</t>
  </si>
  <si>
    <t>Patricia M. Charles</t>
  </si>
  <si>
    <t>Eleanor M. Stephenson</t>
  </si>
  <si>
    <t>Amy R. Rich</t>
  </si>
  <si>
    <t>Amy J. Hayes</t>
  </si>
  <si>
    <t>Betty H. Madsen</t>
  </si>
  <si>
    <t>Danny M. Cat</t>
  </si>
  <si>
    <t>Susan I. Ansari</t>
  </si>
  <si>
    <t>Ashley G. Black</t>
  </si>
  <si>
    <t>Stephanie J. Thomson</t>
  </si>
  <si>
    <t>James F. Gilbert</t>
  </si>
  <si>
    <t>Susan J. Bedford</t>
  </si>
  <si>
    <t>Brittany A. Wu</t>
  </si>
  <si>
    <t>Mildred S. Saeed</t>
  </si>
  <si>
    <t>Laura H. Small</t>
  </si>
  <si>
    <t>Patricia J. Boyd</t>
  </si>
  <si>
    <t>Donald D. Klein</t>
  </si>
  <si>
    <t>Teresa L. Burton</t>
  </si>
  <si>
    <t>Nancy P. Salazar</t>
  </si>
  <si>
    <t>Karen A. Saad</t>
  </si>
  <si>
    <t>Kristine F. Rose</t>
  </si>
  <si>
    <t>Elaine J. Chan</t>
  </si>
  <si>
    <t>Jack K. Gould</t>
  </si>
  <si>
    <t>Chad E. Brown</t>
  </si>
  <si>
    <t>Marilyn L. Hossain</t>
  </si>
  <si>
    <t>Matthew L. Butler</t>
  </si>
  <si>
    <t>Heather D. Alvarez</t>
  </si>
  <si>
    <t>Virginia L. Johnston</t>
  </si>
  <si>
    <t>Kyle K. K</t>
  </si>
  <si>
    <t>Tina S. Halim</t>
  </si>
  <si>
    <t>Anthony D. Ismail</t>
  </si>
  <si>
    <t>Irene F. Thakur</t>
  </si>
  <si>
    <t>Adam J. Burke</t>
  </si>
  <si>
    <t>Christopher Z. Barlow</t>
  </si>
  <si>
    <t>Richard H. Barry</t>
  </si>
  <si>
    <t>Kayla R. Ibrahim</t>
  </si>
  <si>
    <t>Heather L. Adams</t>
  </si>
  <si>
    <t>Pamela C. Chen</t>
  </si>
  <si>
    <t>Henry C. Hartman</t>
  </si>
  <si>
    <t>Matthew B. Santos</t>
  </si>
  <si>
    <t>Jason I. Clarke</t>
  </si>
  <si>
    <t>Lisa M. Reyes</t>
  </si>
  <si>
    <t>Lois M. Page</t>
  </si>
  <si>
    <t>Betty F. Sheikh</t>
  </si>
  <si>
    <t>Brian M. Holmes</t>
  </si>
  <si>
    <t>Kathy N. Lutz</t>
  </si>
  <si>
    <t>Joseph S. Ling</t>
  </si>
  <si>
    <t>Heather R. Hartman</t>
  </si>
  <si>
    <t>Roger J. Verma</t>
  </si>
  <si>
    <t>Danielle M. Bradley</t>
  </si>
  <si>
    <t>Ryan M. Pearson</t>
  </si>
  <si>
    <t>Sarah J. Daniel</t>
  </si>
  <si>
    <t>Brian L. Anderson</t>
  </si>
  <si>
    <t>Heather D. Ng</t>
  </si>
  <si>
    <t>Emily E. Woods</t>
  </si>
  <si>
    <t>Brittany J. Muhammed</t>
  </si>
  <si>
    <t>William A. Reed</t>
  </si>
  <si>
    <t>Diane A. Jadhav</t>
  </si>
  <si>
    <t>Ellen C. Compton</t>
  </si>
  <si>
    <t>David H. Khoury</t>
  </si>
  <si>
    <t>Randy J. Cooper</t>
  </si>
  <si>
    <t>Jeremy D. Obrien</t>
  </si>
  <si>
    <t>Jack B. Medina</t>
  </si>
  <si>
    <t>Alfred P. Su</t>
  </si>
  <si>
    <t>Mary S. Watkins</t>
  </si>
  <si>
    <t>Gerald G. Taylor</t>
  </si>
  <si>
    <t>Alexandra B. Benjamin</t>
  </si>
  <si>
    <t>Gary I. Cullen</t>
  </si>
  <si>
    <t>Benjamin F. Rashid</t>
  </si>
  <si>
    <t>Elizabeth L. Booth</t>
  </si>
  <si>
    <t>Roger L. Washington</t>
  </si>
  <si>
    <t>Anna K. Sharma</t>
  </si>
  <si>
    <t>Tammy P. Kemp</t>
  </si>
  <si>
    <t>Ricky F. Hartley</t>
  </si>
  <si>
    <t>Kenneth J. Strickland</t>
  </si>
  <si>
    <t>Cory E. Subramaniam</t>
  </si>
  <si>
    <t>Rachel D. Watkins</t>
  </si>
  <si>
    <t>Marie B. Fuller</t>
  </si>
  <si>
    <t>Eric J. Townsend</t>
  </si>
  <si>
    <t>Floyd D. Tucker</t>
  </si>
  <si>
    <t>Jennifer S. Munoz</t>
  </si>
  <si>
    <t>Arthur S. Hughes</t>
  </si>
  <si>
    <t>Ashley M. Meyer</t>
  </si>
  <si>
    <t>Gerald C. Cartwright</t>
  </si>
  <si>
    <t>Peggy E. Tay</t>
  </si>
  <si>
    <t>Anita O. Michael</t>
  </si>
  <si>
    <t>Wayne I. Moreno</t>
  </si>
  <si>
    <t>James I. Lau</t>
  </si>
  <si>
    <t>Kyle J. Drake</t>
  </si>
  <si>
    <t>Jean M. Christensen</t>
  </si>
  <si>
    <t>Valerie C. Daniel</t>
  </si>
  <si>
    <t>Danielle B. Mckenna</t>
  </si>
  <si>
    <t>Ronald A. Owens</t>
  </si>
  <si>
    <t>Jennifer J. Tran</t>
  </si>
  <si>
    <t>Ethel T. Owens</t>
  </si>
  <si>
    <t>Florence N. Thompson</t>
  </si>
  <si>
    <t>Jack D. Francis</t>
  </si>
  <si>
    <t>Ashley G. Dev</t>
  </si>
  <si>
    <t>Carlos K. Barnes</t>
  </si>
  <si>
    <t>James J. Ahmad</t>
  </si>
  <si>
    <t>Adam C. Lai</t>
  </si>
  <si>
    <t>Karen I. Booker</t>
  </si>
  <si>
    <t>April J. Gillespie</t>
  </si>
  <si>
    <t>Sherri F. Dean</t>
  </si>
  <si>
    <t>Judy K. Kamal</t>
  </si>
  <si>
    <t>Theresa T. Cunningham</t>
  </si>
  <si>
    <t>Donna M. Campbell</t>
  </si>
  <si>
    <t>Pamela N. Prado</t>
  </si>
  <si>
    <t>Brian C. Richards</t>
  </si>
  <si>
    <t>Lauren W. Oneill</t>
  </si>
  <si>
    <t>Guy C. Irani</t>
  </si>
  <si>
    <t>Mary J. Doe</t>
  </si>
  <si>
    <t>Adam J. Chow</t>
  </si>
  <si>
    <t>Patricia J. Ortiz</t>
  </si>
  <si>
    <t>Donna J. Proctor</t>
  </si>
  <si>
    <t>Linda J. Pope</t>
  </si>
  <si>
    <t>Kathleen J. Boyd</t>
  </si>
  <si>
    <t>Brooke T. Britt</t>
  </si>
  <si>
    <t>Patrick G. Miller</t>
  </si>
  <si>
    <t>Sean J. Castro</t>
  </si>
  <si>
    <t>Blake Z. Munoz</t>
  </si>
  <si>
    <t>Marc I. Manning</t>
  </si>
  <si>
    <t>Matthew T. Case</t>
  </si>
  <si>
    <t>Antonio M. Raymond</t>
  </si>
  <si>
    <t>William P. Cunningham</t>
  </si>
  <si>
    <t>Linda A. Chandler</t>
  </si>
  <si>
    <t>Cody A. Shaw</t>
  </si>
  <si>
    <t>Dennis S. Tucker</t>
  </si>
  <si>
    <t>Shannon D. Yadav</t>
  </si>
  <si>
    <t>Sarah C. Moss</t>
  </si>
  <si>
    <t>Zachary M. Cardenas</t>
  </si>
  <si>
    <t>Terri Z. Carroll</t>
  </si>
  <si>
    <t>Erin D. Rae</t>
  </si>
  <si>
    <t>Jeff K. Noble</t>
  </si>
  <si>
    <t>Ronald C. Reyes</t>
  </si>
  <si>
    <t>Jessica K. Bryant</t>
  </si>
  <si>
    <t>Jean S. Carter</t>
  </si>
  <si>
    <t>George F. Oconnell</t>
  </si>
  <si>
    <t>Kenneth J. Lugo</t>
  </si>
  <si>
    <t>Edward J. Fernandes</t>
  </si>
  <si>
    <t>Kimberly J. Wood</t>
  </si>
  <si>
    <t>Carol R. Cannon</t>
  </si>
  <si>
    <t>Richard H. Peters</t>
  </si>
  <si>
    <t>Margaret S. Salinas</t>
  </si>
  <si>
    <t>Kyle K. Lang</t>
  </si>
  <si>
    <t>Steven D. Soto</t>
  </si>
  <si>
    <t>Donald H. Benjamin</t>
  </si>
  <si>
    <t>Lois D. Griffiths</t>
  </si>
  <si>
    <t>Tina O. Mccoy</t>
  </si>
  <si>
    <t>Alan A. Monroe</t>
  </si>
  <si>
    <t>Susan I. Willis</t>
  </si>
  <si>
    <t>Ann G. Davis</t>
  </si>
  <si>
    <t>Linda N. Green</t>
  </si>
  <si>
    <t>Gail D. Hammond</t>
  </si>
  <si>
    <t>Brandon R. Goodman</t>
  </si>
  <si>
    <t>Melissa F. Valenzuela</t>
  </si>
  <si>
    <t>Robert S. Gale</t>
  </si>
  <si>
    <t>Ethel L. Perry</t>
  </si>
  <si>
    <t>Julie F. Callahan</t>
  </si>
  <si>
    <t>Larry M. Johnson</t>
  </si>
  <si>
    <t>Kathleen J. Rice</t>
  </si>
  <si>
    <t>Lindsey J. Stevenson</t>
  </si>
  <si>
    <t>Peter J. Houston</t>
  </si>
  <si>
    <t>Jessica J. Gibson</t>
  </si>
  <si>
    <t>Alyssa D. Barber</t>
  </si>
  <si>
    <t>William S. Stewart</t>
  </si>
  <si>
    <t>Robert J. Cabrera</t>
  </si>
  <si>
    <t>Gloria J. Mendoza</t>
  </si>
  <si>
    <t>Jennifer W. John</t>
  </si>
  <si>
    <t>Lori A. Agarwal</t>
  </si>
  <si>
    <t>Carole D. Wilkes</t>
  </si>
  <si>
    <t>Devin I. Hollis</t>
  </si>
  <si>
    <t>Ryan M. Pandey</t>
  </si>
  <si>
    <t>Kayla J. White</t>
  </si>
  <si>
    <t>Timothy M. Lin</t>
  </si>
  <si>
    <t>Tamara F. Phelps</t>
  </si>
  <si>
    <t>Mark F. Leon</t>
  </si>
  <si>
    <t>Sarah L. Christensen</t>
  </si>
  <si>
    <t>Matthew D. Clarke</t>
  </si>
  <si>
    <t>Steven J. Nicholls</t>
  </si>
  <si>
    <t>Timothy B. Souza</t>
  </si>
  <si>
    <t>Harold C. Cunningham</t>
  </si>
  <si>
    <t>Dorothy D. Haynes</t>
  </si>
  <si>
    <t>Maria S. York</t>
  </si>
  <si>
    <t>Karen R. Wright</t>
  </si>
  <si>
    <t>Joshua J. Kaur</t>
  </si>
  <si>
    <t>Eugene J. Mostafa</t>
  </si>
  <si>
    <t>Ann C. Mack</t>
  </si>
  <si>
    <t>Rebecca I. Eng</t>
  </si>
  <si>
    <t>Lindsey D. Lambert</t>
  </si>
  <si>
    <t>Nicholas G. Cool</t>
  </si>
  <si>
    <t>Ricky I. Abbas</t>
  </si>
  <si>
    <t>Latoya J. Campbell</t>
  </si>
  <si>
    <t>Danielle J. Bowman</t>
  </si>
  <si>
    <t>Amber M. Wiggins</t>
  </si>
  <si>
    <t>Joyce K. Davis</t>
  </si>
  <si>
    <t>Timothy J. Gupta</t>
  </si>
  <si>
    <t>Jared S. Puckett</t>
  </si>
  <si>
    <t>Patricia E. Angel</t>
  </si>
  <si>
    <t>Cynthia K. Donovan</t>
  </si>
  <si>
    <t>Sherri F. Garrett</t>
  </si>
  <si>
    <t>Lloyd S. Carroll</t>
  </si>
  <si>
    <t>April K. Christian</t>
  </si>
  <si>
    <t>Lori F. Vu</t>
  </si>
  <si>
    <t>Louise S. Boudreau</t>
  </si>
  <si>
    <t>Kathleen D. Pena</t>
  </si>
  <si>
    <t>Jennifer V. Goh</t>
  </si>
  <si>
    <t>Robert J. Walters</t>
  </si>
  <si>
    <t>Michelle J. Buchanan</t>
  </si>
  <si>
    <t>Ruth K. Rehman</t>
  </si>
  <si>
    <t>Ashley C. Philip</t>
  </si>
  <si>
    <t>Carol M. Chu</t>
  </si>
  <si>
    <t>David M. Jay</t>
  </si>
  <si>
    <t>Kristen F. Greenwood</t>
  </si>
  <si>
    <t>Joshua J. Lin</t>
  </si>
  <si>
    <t>Elaine G. Crosby</t>
  </si>
  <si>
    <t>Wendy D. Wu</t>
  </si>
  <si>
    <t>John L. Castillo</t>
  </si>
  <si>
    <t>John F. Berry</t>
  </si>
  <si>
    <t>Anthony T. Alvarado</t>
  </si>
  <si>
    <t>Danny J. Townsend</t>
  </si>
  <si>
    <t>Stephen C. Ortiz</t>
  </si>
  <si>
    <t>Christina A. Floyd</t>
  </si>
  <si>
    <t>Kimberly W. Baker</t>
  </si>
  <si>
    <t>Robert V. Santana</t>
  </si>
  <si>
    <t>Emily N. Vazquez</t>
  </si>
  <si>
    <t>Janet L. Bhardwaj</t>
  </si>
  <si>
    <t>Eugene E. Harrison</t>
  </si>
  <si>
    <t>Dorothy J. Ting</t>
  </si>
  <si>
    <t>Michael E. Perkins</t>
  </si>
  <si>
    <t>Deborah M. Julian</t>
  </si>
  <si>
    <t>Shirley I. Vang</t>
  </si>
  <si>
    <t>Barbara L. Rose</t>
  </si>
  <si>
    <t>Donald J. Russell</t>
  </si>
  <si>
    <t>Carol F. Chamberlain</t>
  </si>
  <si>
    <t>Charles J. Myers</t>
  </si>
  <si>
    <t>Justin F. Valle</t>
  </si>
  <si>
    <t>Phillip G. Corbett</t>
  </si>
  <si>
    <t>Wayne B. Hutchinson</t>
  </si>
  <si>
    <t>Rosemary E. Keller</t>
  </si>
  <si>
    <t>Cheryl L. Kelly</t>
  </si>
  <si>
    <t>Kathy J. Rodriguez</t>
  </si>
  <si>
    <t>Sheila J. Albert</t>
  </si>
  <si>
    <t>Gerald L. Gutierrez</t>
  </si>
  <si>
    <t>Chad D. Bennett</t>
  </si>
  <si>
    <t>Shannon M. Jensen</t>
  </si>
  <si>
    <t>Joanne L. Villegas</t>
  </si>
  <si>
    <t>Brianna J. Munoz</t>
  </si>
  <si>
    <t>Shannon G. Antonio</t>
  </si>
  <si>
    <t>Shirley J. Greene</t>
  </si>
  <si>
    <t>Nancy B. Groves</t>
  </si>
  <si>
    <t>Timothy J. Schwartz</t>
  </si>
  <si>
    <t>Crystal H. Schultz</t>
  </si>
  <si>
    <t>Megan V. Gee</t>
  </si>
  <si>
    <t>Joan P. Jimenez</t>
  </si>
  <si>
    <t>Samantha J. Atkinson</t>
  </si>
  <si>
    <t>Kevin F. Perkins</t>
  </si>
  <si>
    <t>Brandon R. Gordon</t>
  </si>
  <si>
    <t>Brittany V. Smith</t>
  </si>
  <si>
    <t>Frank L. Archer</t>
  </si>
  <si>
    <t>Tiffany N. Bolden</t>
  </si>
  <si>
    <t>Jason E. Valdez</t>
  </si>
  <si>
    <t>Jeffrey A. Morgan</t>
  </si>
  <si>
    <t>Eric J. Castillo</t>
  </si>
  <si>
    <t>Jeremy C. Church</t>
  </si>
  <si>
    <t>Cynthia R. Moore</t>
  </si>
  <si>
    <t>Pauline D. Clemens</t>
  </si>
  <si>
    <t>Amber L. Farrell</t>
  </si>
  <si>
    <t>Lindsey D. Ngo</t>
  </si>
  <si>
    <t>Keith A. Jennings</t>
  </si>
  <si>
    <t>Misty N. Patterson</t>
  </si>
  <si>
    <t>Matthew A. Bautista</t>
  </si>
  <si>
    <t>Chelsea D. Henry</t>
  </si>
  <si>
    <t>Danielle F. Collins</t>
  </si>
  <si>
    <t>Joyce L. Davis</t>
  </si>
  <si>
    <t>Denise D. Clark</t>
  </si>
  <si>
    <t>Linda S. Paul</t>
  </si>
  <si>
    <t>Marcus S. Cooke</t>
  </si>
  <si>
    <t>Danielle G. Robertson</t>
  </si>
  <si>
    <t>Thelma J. Mendez</t>
  </si>
  <si>
    <t>Jeff L. Garrett</t>
  </si>
  <si>
    <t>Christine I. Brady</t>
  </si>
  <si>
    <t>Robin F. Rivera</t>
  </si>
  <si>
    <t>Megan P. Wong</t>
  </si>
  <si>
    <t>Viola M. Montes</t>
  </si>
  <si>
    <t>Alex M. Mukherjee</t>
  </si>
  <si>
    <t>Carol N. Francis</t>
  </si>
  <si>
    <t>Tony F. Hines</t>
  </si>
  <si>
    <t>Frank J. George</t>
  </si>
  <si>
    <t>William J. Dubois</t>
  </si>
  <si>
    <t>Lindsey T. Soto</t>
  </si>
  <si>
    <t>Pamela F. Swift</t>
  </si>
  <si>
    <t>Grace T. Key</t>
  </si>
  <si>
    <t>Walter R. Johnston</t>
  </si>
  <si>
    <t>George C. Peralta</t>
  </si>
  <si>
    <t>Andrew R. Maria</t>
  </si>
  <si>
    <t>Donald F. Cullen</t>
  </si>
  <si>
    <t>Diana H. Holloway</t>
  </si>
  <si>
    <t>Carrie S. Michael</t>
  </si>
  <si>
    <t>Sean G. Scott</t>
  </si>
  <si>
    <t>John A. Sarmiento</t>
  </si>
  <si>
    <t>Jesse J. Schneider</t>
  </si>
  <si>
    <t>Shirley H. Alberto</t>
  </si>
  <si>
    <t>Brandon I. Shaikh</t>
  </si>
  <si>
    <t>Jaime M. Maxwell</t>
  </si>
  <si>
    <t>Judith C. Mason</t>
  </si>
  <si>
    <t>Jim J. Greer</t>
  </si>
  <si>
    <t>Jacob M. Muhammad</t>
  </si>
  <si>
    <t>Michelle K. Mishra</t>
  </si>
  <si>
    <t>Margaret E. Johnson</t>
  </si>
  <si>
    <t>Alvin I. Adam</t>
  </si>
  <si>
    <t>Albert L. Yadav</t>
  </si>
  <si>
    <t>Dennis F. Reed</t>
  </si>
  <si>
    <t>Erika D. Cool</t>
  </si>
  <si>
    <t>Nicole S. Francisco</t>
  </si>
  <si>
    <t>Anthony C. Herrera</t>
  </si>
  <si>
    <t>Catherine L. Miles</t>
  </si>
  <si>
    <t>Helen T. Brewer</t>
  </si>
  <si>
    <t>Ronald J. Dave</t>
  </si>
  <si>
    <t>Tara A. Lopez</t>
  </si>
  <si>
    <t>Todd E. Mercado</t>
  </si>
  <si>
    <t>David D. Woods</t>
  </si>
  <si>
    <t>Christopher J. Gardner</t>
  </si>
  <si>
    <t>Joyce K. Varma</t>
  </si>
  <si>
    <t>George S. Boyd</t>
  </si>
  <si>
    <t>Nancy R. Draper</t>
  </si>
  <si>
    <t>Sheila M. Washington</t>
  </si>
  <si>
    <t>Felicia C. Wallace</t>
  </si>
  <si>
    <t>Robert T. Castillo</t>
  </si>
  <si>
    <t>Doris M. Juan</t>
  </si>
  <si>
    <t>Teresa S. Das</t>
  </si>
  <si>
    <t>Dolores C. Saunders</t>
  </si>
  <si>
    <t>Charles C. Drummond</t>
  </si>
  <si>
    <t>Kenneth V. Lawrence</t>
  </si>
  <si>
    <t>John J. Cooper</t>
  </si>
  <si>
    <t>Shawn J. Garg</t>
  </si>
  <si>
    <t>Allison D. Oconnell</t>
  </si>
  <si>
    <t>Anna C. Mann</t>
  </si>
  <si>
    <t>George M. Garrett</t>
  </si>
  <si>
    <t>Doris D. Mason</t>
  </si>
  <si>
    <t>Lori J. Boss</t>
  </si>
  <si>
    <t>Brett F. Wong</t>
  </si>
  <si>
    <t>Michael J. Barron</t>
  </si>
  <si>
    <t>Adam D. Mann</t>
  </si>
  <si>
    <t>Peggy D. Villarreal</t>
  </si>
  <si>
    <t>Shannon J. Barrow</t>
  </si>
  <si>
    <t>Elmer J. Barnes</t>
  </si>
  <si>
    <t>Amanda K. Simmons</t>
  </si>
  <si>
    <t>Randy F. Elliott</t>
  </si>
  <si>
    <t>Jason C. Iqbal</t>
  </si>
  <si>
    <t>Judy J. Vance</t>
  </si>
  <si>
    <t>Norma R. Nix</t>
  </si>
  <si>
    <t>Frances M. Rios</t>
  </si>
  <si>
    <t>George C. Ng</t>
  </si>
  <si>
    <t>Walter P. Banks</t>
  </si>
  <si>
    <t>Jackie J. Powell</t>
  </si>
  <si>
    <t>Cynthia D. Kelly</t>
  </si>
  <si>
    <t>Megan J. Boo</t>
  </si>
  <si>
    <t>Diana J. Lara</t>
  </si>
  <si>
    <t>Mark I. Bergeron</t>
  </si>
  <si>
    <t>Michelle M. Bentley</t>
  </si>
  <si>
    <t>Marilyn A. Jensen</t>
  </si>
  <si>
    <t>Russell J. Harris</t>
  </si>
  <si>
    <t>Justin N. Paz</t>
  </si>
  <si>
    <t>George I. Bravo</t>
  </si>
  <si>
    <t>Cindy J. Ford</t>
  </si>
  <si>
    <t>April A. Spencer</t>
  </si>
  <si>
    <t>Crystal O. Lau</t>
  </si>
  <si>
    <t>Shirley F. Wilson</t>
  </si>
  <si>
    <t>Amber L. Price</t>
  </si>
  <si>
    <t>Martha J. Kane</t>
  </si>
  <si>
    <t>Adam B. Chapman</t>
  </si>
  <si>
    <t>Ronald J. Salazar</t>
  </si>
  <si>
    <t>Scott S. Owen</t>
  </si>
  <si>
    <t>Tyler D. Kay</t>
  </si>
  <si>
    <t>Dorothy D. Cullen</t>
  </si>
  <si>
    <t>Dolores M. Estrada</t>
  </si>
  <si>
    <t>Joshua J. Adkins</t>
  </si>
  <si>
    <t>Samantha J. Quinn</t>
  </si>
  <si>
    <t>Daniel L. Singh</t>
  </si>
  <si>
    <t>Susan K. Martins</t>
  </si>
  <si>
    <t>Albert C. Grace</t>
  </si>
  <si>
    <t>Vincent F. Payne</t>
  </si>
  <si>
    <t>Kenneth G. Fajardo</t>
  </si>
  <si>
    <t>Chad F. Gupta</t>
  </si>
  <si>
    <t>Charles I. Salah</t>
  </si>
  <si>
    <t>Sophie J. Joyce</t>
  </si>
  <si>
    <t>April N. Nixon</t>
  </si>
  <si>
    <t>Albert F. Hodge</t>
  </si>
  <si>
    <t>Steve D. Adler</t>
  </si>
  <si>
    <t>Valerie J. James</t>
  </si>
  <si>
    <t>Pamela F. Chaudhary</t>
  </si>
  <si>
    <t>Doreen I. Duffy</t>
  </si>
  <si>
    <t>Roy S. Lucas</t>
  </si>
  <si>
    <t>Sarah H. Pearce</t>
  </si>
  <si>
    <t>Irene J. West</t>
  </si>
  <si>
    <t>William S. Mathis</t>
  </si>
  <si>
    <t>Scott D. Sam</t>
  </si>
  <si>
    <t>Craig N. Angel</t>
  </si>
  <si>
    <t>Jonathan J. Hardy</t>
  </si>
  <si>
    <t>Colleen F. Hancock</t>
  </si>
  <si>
    <t>Jennifer L. Evans</t>
  </si>
  <si>
    <t>Brandon J. Morris</t>
  </si>
  <si>
    <t>Gary I. Benson</t>
  </si>
  <si>
    <t>Kim L. Victor</t>
  </si>
  <si>
    <t>Patrick R. Ward</t>
  </si>
  <si>
    <t>Denise M. Mohammed</t>
  </si>
  <si>
    <t>James D. Mueller</t>
  </si>
  <si>
    <t>Jo B. Barnett</t>
  </si>
  <si>
    <t>James J. West</t>
  </si>
  <si>
    <t>Cheryl E. Hess</t>
  </si>
  <si>
    <t>Agnes J. Ryan</t>
  </si>
  <si>
    <t>Jack J. Little</t>
  </si>
  <si>
    <t>Kristi J. Raj</t>
  </si>
  <si>
    <t>Deanna D. Tiwari</t>
  </si>
  <si>
    <t>Denise E. Barber</t>
  </si>
  <si>
    <t>Bobby J. King</t>
  </si>
  <si>
    <t>Joanne K. Kerr</t>
  </si>
  <si>
    <t>Michelle K. Humphrey</t>
  </si>
  <si>
    <t>Tiffany R. Gupta</t>
  </si>
  <si>
    <t>Michelle I. Guerrero</t>
  </si>
  <si>
    <t>Kimberly J. Grant</t>
  </si>
  <si>
    <t>Cynthia A. Roche</t>
  </si>
  <si>
    <t>Mildred J. Sharma</t>
  </si>
  <si>
    <t>Cynthia A. Gonzaga</t>
  </si>
  <si>
    <t>Debra I. Glass</t>
  </si>
  <si>
    <t>Alexandra W. Fowler</t>
  </si>
  <si>
    <t>Marilyn M. Fung</t>
  </si>
  <si>
    <t>Ronald J. Rodriguez</t>
  </si>
  <si>
    <t>Ricky B. May</t>
  </si>
  <si>
    <t>Lawrence M. Mclean</t>
  </si>
  <si>
    <t>Gladys R. Carr</t>
  </si>
  <si>
    <t>Diane I. Sharp</t>
  </si>
  <si>
    <t>Gary A. Raines</t>
  </si>
  <si>
    <t>Amber J. Acosta</t>
  </si>
  <si>
    <t>Melvin R. Goodman</t>
  </si>
  <si>
    <t>Carolyn F. Davis</t>
  </si>
  <si>
    <t>Brandon J. Mcintosh</t>
  </si>
  <si>
    <t>Steven D. Miranda</t>
  </si>
  <si>
    <t>Patrick G. Acosta</t>
  </si>
  <si>
    <t>James F. Berry</t>
  </si>
  <si>
    <t>Vivian J. Cook</t>
  </si>
  <si>
    <t>Jacob N. Lo</t>
  </si>
  <si>
    <t>Christopher M. Erickson</t>
  </si>
  <si>
    <t>Marie J. Reynolds</t>
  </si>
  <si>
    <t>Ronald F. Prince</t>
  </si>
  <si>
    <t>Kyle F. Wade</t>
  </si>
  <si>
    <t>Christopher S. Chong</t>
  </si>
  <si>
    <t>Troy J. Chang</t>
  </si>
  <si>
    <t>Kayla D. Mckinney</t>
  </si>
  <si>
    <t>David A. Palmer</t>
  </si>
  <si>
    <t>Phyllis J. Frank</t>
  </si>
  <si>
    <t>Gloria B. Schultz</t>
  </si>
  <si>
    <t>Barbara S. Payne</t>
  </si>
  <si>
    <t>Blake D. Dean</t>
  </si>
  <si>
    <t>Samantha K. Andrews</t>
  </si>
  <si>
    <t>Anna C. Cruz</t>
  </si>
  <si>
    <t>Dominique J. Osman</t>
  </si>
  <si>
    <t>Chris J. Cortez</t>
  </si>
  <si>
    <t>Larry N. Coates</t>
  </si>
  <si>
    <t>Rachel R. Kelly</t>
  </si>
  <si>
    <t>Norma L. Eaton</t>
  </si>
  <si>
    <t>Kristin J. Carter</t>
  </si>
  <si>
    <t>Ann E. Amin</t>
  </si>
  <si>
    <t>Dale J. Frazier</t>
  </si>
  <si>
    <t>Ida J. Vasquez</t>
  </si>
  <si>
    <t>Robert V. Ramirez</t>
  </si>
  <si>
    <t>Judy J. Toledo</t>
  </si>
  <si>
    <t>Kristin J. Williamson</t>
  </si>
  <si>
    <t>Kyle M. Mason</t>
  </si>
  <si>
    <t>Matthew M. Howe</t>
  </si>
  <si>
    <t>Maria T. Liu</t>
  </si>
  <si>
    <t>Kevin A. Rogers</t>
  </si>
  <si>
    <t>Eric D. Dickson</t>
  </si>
  <si>
    <t>Frances R. Moore</t>
  </si>
  <si>
    <t>Mark A. Nicole</t>
  </si>
  <si>
    <t>Brittany M. Palmer</t>
  </si>
  <si>
    <t>Brandon F. Bryant</t>
  </si>
  <si>
    <t>Ryan R. Hull</t>
  </si>
  <si>
    <t>Marsha D. Fisher</t>
  </si>
  <si>
    <t>Megan M. Lee</t>
  </si>
  <si>
    <t>Justin D. Lim</t>
  </si>
  <si>
    <t>Kelsey M. Butler</t>
  </si>
  <si>
    <t>Brandi K. Ch</t>
  </si>
  <si>
    <t>Ryan M. Enriquez</t>
  </si>
  <si>
    <t>Janet E. Santiago</t>
  </si>
  <si>
    <t>Dorothy N. Lee</t>
  </si>
  <si>
    <t>Barry B. Weber</t>
  </si>
  <si>
    <t>Dawn E. Morin</t>
  </si>
  <si>
    <t>Betty B. Zhang</t>
  </si>
  <si>
    <t>Jacob H. Salas</t>
  </si>
  <si>
    <t>Kristin E. Ford</t>
  </si>
  <si>
    <t>Barbara J. Avery</t>
  </si>
  <si>
    <t>Tony R. Blair</t>
  </si>
  <si>
    <t>Beverly D. Peterson</t>
  </si>
  <si>
    <t>Lois C. Negi</t>
  </si>
  <si>
    <t>Karen G. Sutton</t>
  </si>
  <si>
    <t>Debra D. Lin</t>
  </si>
  <si>
    <t>Robert C. Tran</t>
  </si>
  <si>
    <t>David G. Grimes</t>
  </si>
  <si>
    <t>Richard J. Slater</t>
  </si>
  <si>
    <t>Philip R. Raj</t>
  </si>
  <si>
    <t>Jane M. Crowley</t>
  </si>
  <si>
    <t>Jeffrey K. Ferris</t>
  </si>
  <si>
    <t>Jackie F. Jensen</t>
  </si>
  <si>
    <t>Teresa C. Byrd</t>
  </si>
  <si>
    <t>Kimberly C. Marshall</t>
  </si>
  <si>
    <t>Jesse M. Joyce</t>
  </si>
  <si>
    <t>Dorothy J. Miller</t>
  </si>
  <si>
    <t>Beverly I. Bowers</t>
  </si>
  <si>
    <t>Stacy N. Issa</t>
  </si>
  <si>
    <t>Scott T. Howard</t>
  </si>
  <si>
    <t>Bradley J. Mesa</t>
  </si>
  <si>
    <t>Robert M. Green</t>
  </si>
  <si>
    <t>Angela K. Porter</t>
  </si>
  <si>
    <t>Leroy P. Sears</t>
  </si>
  <si>
    <t>Juan A. Brooks</t>
  </si>
  <si>
    <t>Justin F. Curtis</t>
  </si>
  <si>
    <t>Peter F. Wan</t>
  </si>
  <si>
    <t>Donna D. Yee</t>
  </si>
  <si>
    <t>Kyle F. Rice</t>
  </si>
  <si>
    <t>Lauren F. Daniels</t>
  </si>
  <si>
    <t>Joseph T. Henderson</t>
  </si>
  <si>
    <t>Kelli A. Farrell</t>
  </si>
  <si>
    <t>Sherri M. Cummings</t>
  </si>
  <si>
    <t>Darlene M. Cook</t>
  </si>
  <si>
    <t>Julie A. Silver</t>
  </si>
  <si>
    <t>Melanie T. George</t>
  </si>
  <si>
    <t>Denise L. Cullen</t>
  </si>
  <si>
    <t>Roger D. Gibbons</t>
  </si>
  <si>
    <t>Joshua F. Ferrer</t>
  </si>
  <si>
    <t>Amanda F. Franco</t>
  </si>
  <si>
    <t>Cindy F. Beltran</t>
  </si>
  <si>
    <t>Gary M. Post</t>
  </si>
  <si>
    <t>Erica E. Ruiz</t>
  </si>
  <si>
    <t>Victoria S. Watkins</t>
  </si>
  <si>
    <t>Cheryl G. Suarez</t>
  </si>
  <si>
    <t>Shirley M. Harris</t>
  </si>
  <si>
    <t>David J. Potter</t>
  </si>
  <si>
    <t>Christina S. Li</t>
  </si>
  <si>
    <t>Theresa H. Price</t>
  </si>
  <si>
    <t>Phyllis L. Torres</t>
  </si>
  <si>
    <t>Olivia J. Cunningham</t>
  </si>
  <si>
    <t>Thomas I. Steele</t>
  </si>
  <si>
    <t>Tracy J. Bell</t>
  </si>
  <si>
    <t>Melinda E. Tucker</t>
  </si>
  <si>
    <t>Daniel J. Stevens</t>
  </si>
  <si>
    <t>Connie M. Malik</t>
  </si>
  <si>
    <t>Joyce P. Spencer</t>
  </si>
  <si>
    <t>William J. Mccoy</t>
  </si>
  <si>
    <t>Kyle M. Burns</t>
  </si>
  <si>
    <t>Jesse M. Man</t>
  </si>
  <si>
    <t>Grace J. Jensen</t>
  </si>
  <si>
    <t>Susan F. Curtis</t>
  </si>
  <si>
    <t>Susan A. Stokes</t>
  </si>
  <si>
    <t>Michelle J. Garg</t>
  </si>
  <si>
    <t>Ethel D. Rana</t>
  </si>
  <si>
    <t>Amy L. Workman</t>
  </si>
  <si>
    <t>Shannon J. Ferrer</t>
  </si>
  <si>
    <t>Steve D. Bruno</t>
  </si>
  <si>
    <t>Maria T. Sorensen</t>
  </si>
  <si>
    <t>Eric V. Purcell</t>
  </si>
  <si>
    <t>Melanie F. Barrett</t>
  </si>
  <si>
    <t>Amy F. Hood</t>
  </si>
  <si>
    <t>Tara F. Law</t>
  </si>
  <si>
    <t>Stacy B. Acharya</t>
  </si>
  <si>
    <t>Joshua J. Deleon</t>
  </si>
  <si>
    <t>Terri J. Harvey</t>
  </si>
  <si>
    <t>Jonathan J. Garcia</t>
  </si>
  <si>
    <t>Bill J. Jackson</t>
  </si>
  <si>
    <t>Sarah R. Henry</t>
  </si>
  <si>
    <t>Kathy T. Ng</t>
  </si>
  <si>
    <t>Megan H. Bond</t>
  </si>
  <si>
    <t>Joshua L. Ross</t>
  </si>
  <si>
    <t>Susan H. Dunn</t>
  </si>
  <si>
    <t>Dale B. Connors</t>
  </si>
  <si>
    <t>Patrick E. Rashid</t>
  </si>
  <si>
    <t>Ashley E. Branch</t>
  </si>
  <si>
    <t>Brandi F. Moore</t>
  </si>
  <si>
    <t>Kim F. Oliveira</t>
  </si>
  <si>
    <t>Grace H. Hussain</t>
  </si>
  <si>
    <t>Bobby M. Wilder</t>
  </si>
  <si>
    <t>Nora J. Andrew</t>
  </si>
  <si>
    <t>Gloria C. Goldman</t>
  </si>
  <si>
    <t>Marie M. Swain</t>
  </si>
  <si>
    <t>Richard A. Jay</t>
  </si>
  <si>
    <t>Minnie T. Castro</t>
  </si>
  <si>
    <t>Charlotte P. Sargent</t>
  </si>
  <si>
    <t>Carl M. Chua</t>
  </si>
  <si>
    <t>Meghan M. Syed</t>
  </si>
  <si>
    <t>Edith J. Holmes</t>
  </si>
  <si>
    <t>John I. Levy</t>
  </si>
  <si>
    <t>Kevin R. Patel</t>
  </si>
  <si>
    <t>Carolyn D. Fowler</t>
  </si>
  <si>
    <t>Phyllis C. Rosa</t>
  </si>
  <si>
    <t>Sandra D. Sam</t>
  </si>
  <si>
    <t>Dennis M. Armstrong</t>
  </si>
  <si>
    <t>Doris J. Reed</t>
  </si>
  <si>
    <t>Ralph F. Valencia</t>
  </si>
  <si>
    <t>Ronald M. Dunn</t>
  </si>
  <si>
    <t>Joyce P. Roth</t>
  </si>
  <si>
    <t>Dean L. Leong</t>
  </si>
  <si>
    <t>Evelyn P. Park</t>
  </si>
  <si>
    <t>Mark F. White</t>
  </si>
  <si>
    <t>Matthew I. Perkins</t>
  </si>
  <si>
    <t>Shannon H. Cox</t>
  </si>
  <si>
    <t>Donald C. Yadav</t>
  </si>
  <si>
    <t>Christine J. Bender</t>
  </si>
  <si>
    <t>Cheryl J. Spencer</t>
  </si>
  <si>
    <t>Ann E. Murphy</t>
  </si>
  <si>
    <t>Anna C. Hong</t>
  </si>
  <si>
    <t>Kathryn F. Winters</t>
  </si>
  <si>
    <t>Antonio C. Oneill</t>
  </si>
  <si>
    <t>Michelle J. Kamal</t>
  </si>
  <si>
    <t>Amber P. Hart</t>
  </si>
  <si>
    <t>Margaret S. Moody</t>
  </si>
  <si>
    <t>Wallace B. Neo</t>
  </si>
  <si>
    <t>Justin G. Crawford</t>
  </si>
  <si>
    <t>Alan D. Benson</t>
  </si>
  <si>
    <t>Laurie G. Evans</t>
  </si>
  <si>
    <t>Paul G. Cooper</t>
  </si>
  <si>
    <t>Robert R. Prince</t>
  </si>
  <si>
    <t>Fred D. Bautista</t>
  </si>
  <si>
    <t>Stacy J. Vaughan</t>
  </si>
  <si>
    <t>Joan M. Parry</t>
  </si>
  <si>
    <t>Kathleen F. Driver</t>
  </si>
  <si>
    <t>George M. Donaldson</t>
  </si>
  <si>
    <t>Jackie D. Vargas</t>
  </si>
  <si>
    <t>Eugene F. Garrison</t>
  </si>
  <si>
    <t>Philip C. Lawrence</t>
  </si>
  <si>
    <t>Gina N. Wagner</t>
  </si>
  <si>
    <t>Rosemary D. Alvarado</t>
  </si>
  <si>
    <t>William K. Hardy</t>
  </si>
  <si>
    <t>Edward M. Woods</t>
  </si>
  <si>
    <t>Debbie S. Peters</t>
  </si>
  <si>
    <t>Nicole I. Schroeder</t>
  </si>
  <si>
    <t>Mary M. Angel</t>
  </si>
  <si>
    <t>Cathy R. Stephenson</t>
  </si>
  <si>
    <t>Laurie I. Hart</t>
  </si>
  <si>
    <t>Marion H. Santiago</t>
  </si>
  <si>
    <t>Helen C. Harding</t>
  </si>
  <si>
    <t>Donald R. Thapa</t>
  </si>
  <si>
    <t>Jeanne M. Rana</t>
  </si>
  <si>
    <t>Alice J. Gordon</t>
  </si>
  <si>
    <t>Frederick F. Kennedy</t>
  </si>
  <si>
    <t>Diana R. Dave</t>
  </si>
  <si>
    <t>Sean M. Owens</t>
  </si>
  <si>
    <t>Daniel K. Gibbs</t>
  </si>
  <si>
    <t>Christina J. Hill</t>
  </si>
  <si>
    <t>Anthony S. Robertson</t>
  </si>
  <si>
    <t>Helen D. Gilmore</t>
  </si>
  <si>
    <t>Tina V. Newman</t>
  </si>
  <si>
    <t>Patricia T. Santiago</t>
  </si>
  <si>
    <t>Virginia J. Mohd</t>
  </si>
  <si>
    <t>Brenda J. Gupta</t>
  </si>
  <si>
    <t>Douglas L. Boyd</t>
  </si>
  <si>
    <t>Danielle S. Oconnell</t>
  </si>
  <si>
    <t>Charles D. Kemp</t>
  </si>
  <si>
    <t>Marguerite D. Law</t>
  </si>
  <si>
    <t>Harry J. Woods</t>
  </si>
  <si>
    <t>Caitlin M. Rios</t>
  </si>
  <si>
    <t>James I. Fritz</t>
  </si>
  <si>
    <t>Pamela J. Fernandez</t>
  </si>
  <si>
    <t>George D. Mcdonald</t>
  </si>
  <si>
    <t>Jacqueline H. Thompson</t>
  </si>
  <si>
    <t>Tammy J. Miller</t>
  </si>
  <si>
    <t>Howard F. Gupta</t>
  </si>
  <si>
    <t>Amy F. Hinton</t>
  </si>
  <si>
    <t>Keith F. Srivastava</t>
  </si>
  <si>
    <t>Teresa L. Richard</t>
  </si>
  <si>
    <t>Gloria I. Chin</t>
  </si>
  <si>
    <t>Rodney D. Long</t>
  </si>
  <si>
    <t>William P. Sweeney</t>
  </si>
  <si>
    <t>Kyle P. Mcintyre</t>
  </si>
  <si>
    <t>Marilyn W. Santos</t>
  </si>
  <si>
    <t>Jeremy B. Skinner</t>
  </si>
  <si>
    <t>Steven P. Saad</t>
  </si>
  <si>
    <t>Nancy D. Ingram</t>
  </si>
  <si>
    <t>Julie F. Long</t>
  </si>
  <si>
    <t>Gladys G. Manning</t>
  </si>
  <si>
    <t>Benjamin J. Rashid</t>
  </si>
  <si>
    <t>Alice D. Schmidt</t>
  </si>
  <si>
    <t>Courtney F. Cobb</t>
  </si>
  <si>
    <t>Shawn D. Antonio</t>
  </si>
  <si>
    <t>Thomas P. Adams</t>
  </si>
  <si>
    <t>Ruby H. Nabil</t>
  </si>
  <si>
    <t>Nicholas K. Vaughan</t>
  </si>
  <si>
    <t>Cynthia J. Fischer</t>
  </si>
  <si>
    <t>Karen B. Moss</t>
  </si>
  <si>
    <t>Brandi F. Davis</t>
  </si>
  <si>
    <t>Joshua F. King</t>
  </si>
  <si>
    <t>Betty J. Davies</t>
  </si>
  <si>
    <t>Donald C. Hayden</t>
  </si>
  <si>
    <t>Leonard J. Barlow</t>
  </si>
  <si>
    <t>Jamie B. Ansari</t>
  </si>
  <si>
    <t>Ashley J. Parks</t>
  </si>
  <si>
    <t>Peter R. Dave</t>
  </si>
  <si>
    <t>Dana F. Tolentino</t>
  </si>
  <si>
    <t>Scott J. Shin</t>
  </si>
  <si>
    <t>Teri K. Boyd</t>
  </si>
  <si>
    <t>Cindy L. Chong</t>
  </si>
  <si>
    <t>Mary O. Roth</t>
  </si>
  <si>
    <t>Patricia D. Mackey</t>
  </si>
  <si>
    <t>Adam J. Hernandez</t>
  </si>
  <si>
    <t>Timothy J. Petersen</t>
  </si>
  <si>
    <t>Rebecca J. Rojas</t>
  </si>
  <si>
    <t>Nancy C. Babu</t>
  </si>
  <si>
    <t>Megan O. Simons</t>
  </si>
  <si>
    <t>Dorothy C. Boyd</t>
  </si>
  <si>
    <t>Cynthia S. Noble</t>
  </si>
  <si>
    <t>Brittany M. Orr</t>
  </si>
  <si>
    <t>Robert J. Mccormick</t>
  </si>
  <si>
    <t>Cheryl J. Brooks</t>
  </si>
  <si>
    <t>Patrick L. Thornton</t>
  </si>
  <si>
    <t>Gregory D. Baker</t>
  </si>
  <si>
    <t>Johnny R. Hurley</t>
  </si>
  <si>
    <t>Herbert C. Rodrigues</t>
  </si>
  <si>
    <t>Judith J. Underwood</t>
  </si>
  <si>
    <t>Greg S. Patel</t>
  </si>
  <si>
    <t>Courtney F. Rose</t>
  </si>
  <si>
    <t>Nicholas J. Livingston</t>
  </si>
  <si>
    <t>Michael R. Park</t>
  </si>
  <si>
    <t>Jimmy J. Reynolds</t>
  </si>
  <si>
    <t>Andrew T. Adam</t>
  </si>
  <si>
    <t>Gabriel B. Summers</t>
  </si>
  <si>
    <t>Kathy C. Chopra</t>
  </si>
  <si>
    <t>Joseph I. Rudd</t>
  </si>
  <si>
    <t>Christopher M. Perez</t>
  </si>
  <si>
    <t>Jacob J. Wheeler</t>
  </si>
  <si>
    <t>Rebecca L. Torres</t>
  </si>
  <si>
    <t>Cameron E. Rutherford</t>
  </si>
  <si>
    <t>Cynthia I. Joseph</t>
  </si>
  <si>
    <t>Erica M. Mendoza</t>
  </si>
  <si>
    <t>Kevin B. Hudson</t>
  </si>
  <si>
    <t>Margaret M. Smith</t>
  </si>
  <si>
    <t>Daniel D. Vogel</t>
  </si>
  <si>
    <t>Raymond J. Nicole</t>
  </si>
  <si>
    <t>Jason C. Wheeler</t>
  </si>
  <si>
    <t>Denise H. Franco</t>
  </si>
  <si>
    <t>Arlene J. Blankenship</t>
  </si>
  <si>
    <t>Peter J. Hodge</t>
  </si>
  <si>
    <t>Steven A. Berg</t>
  </si>
  <si>
    <t>Bruce L. Rogers</t>
  </si>
  <si>
    <t>Billy F. Kaur</t>
  </si>
  <si>
    <t>Sharon J. Salvador</t>
  </si>
  <si>
    <t>Ruth J. Dunn</t>
  </si>
  <si>
    <t>Florence F. Rodgers</t>
  </si>
  <si>
    <t>Linda I. Hasan</t>
  </si>
  <si>
    <t>Andrew J. Quinn</t>
  </si>
  <si>
    <t>Krystal J. Eaton</t>
  </si>
  <si>
    <t>Tyler C. Sharma</t>
  </si>
  <si>
    <t>Michael M. Jain</t>
  </si>
  <si>
    <t>Wendy V. Barnett</t>
  </si>
  <si>
    <t>Angela A. Purohit</t>
  </si>
  <si>
    <t>Megan K. Ashley</t>
  </si>
  <si>
    <t>Randall K. Ahmed</t>
  </si>
  <si>
    <t>Michelle K. Browne</t>
  </si>
  <si>
    <t>Craig C. Hassan</t>
  </si>
  <si>
    <t>Cameron R. Cole</t>
  </si>
  <si>
    <t>Johnny J. Myers</t>
  </si>
  <si>
    <t>Kenneth D. Khan</t>
  </si>
  <si>
    <t>Marilyn T. Pagan</t>
  </si>
  <si>
    <t>Todd C. Ward</t>
  </si>
  <si>
    <t>Joseph R. Spears</t>
  </si>
  <si>
    <t>Janet N. Corrigan</t>
  </si>
  <si>
    <t>Thomas C. Bell</t>
  </si>
  <si>
    <t>Joyce R. Anne</t>
  </si>
  <si>
    <t>Whitney C. Macdonald</t>
  </si>
  <si>
    <t>Ronald F. Trivedi</t>
  </si>
  <si>
    <t>Gary L. Javed</t>
  </si>
  <si>
    <t>Patricia J. Norris</t>
  </si>
  <si>
    <t>Samuel T. Hand</t>
  </si>
  <si>
    <t>Jeremy J. Fernandez</t>
  </si>
  <si>
    <t>Brittany C. Winter</t>
  </si>
  <si>
    <t>Justin J. Taylor</t>
  </si>
  <si>
    <t>Emily A. Ram</t>
  </si>
  <si>
    <t>Dennis J. Masters</t>
  </si>
  <si>
    <t>Nicholas K. Holloway</t>
  </si>
  <si>
    <t>Kayla W. Jha</t>
  </si>
  <si>
    <t>William J. Norman</t>
  </si>
  <si>
    <t>Erin V. Neal</t>
  </si>
  <si>
    <t>Kimberly E. Ponce</t>
  </si>
  <si>
    <t>Mark R. Chi</t>
  </si>
  <si>
    <t>Brian H. Alvarez</t>
  </si>
  <si>
    <t>Cindy F. Miller</t>
  </si>
  <si>
    <t>Benjamin I. Burton</t>
  </si>
  <si>
    <t>Jonathan A. Thompson</t>
  </si>
  <si>
    <t>Christine C. Moon</t>
  </si>
  <si>
    <t>Ian I. Rodriguez</t>
  </si>
  <si>
    <t>Steven D. Moon</t>
  </si>
  <si>
    <t>Jordan I. B</t>
  </si>
  <si>
    <t>Tammie T. Cherry</t>
  </si>
  <si>
    <t>Laura P. Ryan</t>
  </si>
  <si>
    <t>Darlene F. Castaneda</t>
  </si>
  <si>
    <t>Cheryl W. Harrison</t>
  </si>
  <si>
    <t>Shirley W. Farley</t>
  </si>
  <si>
    <t>Kelsey F. Cat</t>
  </si>
  <si>
    <t>Stephanie J. Gibson</t>
  </si>
  <si>
    <t>Beverly D. Taylor</t>
  </si>
  <si>
    <t>Debbie F. Collier</t>
  </si>
  <si>
    <t>John D. Angel</t>
  </si>
  <si>
    <t>Pamela H. Rosario</t>
  </si>
  <si>
    <t>Edith J. Walter</t>
  </si>
  <si>
    <t>Jeremy F. Delgado</t>
  </si>
  <si>
    <t>Danielle M. Ortega</t>
  </si>
  <si>
    <t>Tricia L. Wong</t>
  </si>
  <si>
    <t>Sharon T. Sanchez</t>
  </si>
  <si>
    <t>Donald J. Roth</t>
  </si>
  <si>
    <t>Sean L. Hawkins</t>
  </si>
  <si>
    <t>Julia B. Parsons</t>
  </si>
  <si>
    <t>Lacey J. Mcleod</t>
  </si>
  <si>
    <t>Elaine I. Valdez</t>
  </si>
  <si>
    <t>Billy L. Felix</t>
  </si>
  <si>
    <t>Alexander P. Austin</t>
  </si>
  <si>
    <t>Joshua D. Rivera</t>
  </si>
  <si>
    <t>Joan B. Lama</t>
  </si>
  <si>
    <t>Aaron B. Rasmussen</t>
  </si>
  <si>
    <t>Tyler M. Raza</t>
  </si>
  <si>
    <t>Gary J. Hubbard</t>
  </si>
  <si>
    <t>Larry L. Sinclair</t>
  </si>
  <si>
    <t>Joyce M. Guevara</t>
  </si>
  <si>
    <t>Herbert D. Dick</t>
  </si>
  <si>
    <t>Donald D. Diaz</t>
  </si>
  <si>
    <t>Melissa V. Graham</t>
  </si>
  <si>
    <t>Irene F. Manalo</t>
  </si>
  <si>
    <t>Michelle M. William</t>
  </si>
  <si>
    <t>Christopher I. Webster</t>
  </si>
  <si>
    <t>Ashley F. Brady</t>
  </si>
  <si>
    <t>Diane J. Wall</t>
  </si>
  <si>
    <t>Jack R. Yates</t>
  </si>
  <si>
    <t>Carole N. Enriquez</t>
  </si>
  <si>
    <t>Cody F. Fuentes</t>
  </si>
  <si>
    <t>Lisa H. Dawson</t>
  </si>
  <si>
    <t>Pamela D. Singh</t>
  </si>
  <si>
    <t>Laurie K. Ingram</t>
  </si>
  <si>
    <t>Karen D. Robinson</t>
  </si>
  <si>
    <t>Marilyn H. San</t>
  </si>
  <si>
    <t>Shawn W. Espinosa</t>
  </si>
  <si>
    <t>Melinda L. Usman</t>
  </si>
  <si>
    <t>Elizabeth J. Stanley</t>
  </si>
  <si>
    <t>Lisa C. Velasquez</t>
  </si>
  <si>
    <t>Carol J. Contreras</t>
  </si>
  <si>
    <t>Kenneth C. Abbott</t>
  </si>
  <si>
    <t>Thomas M. Chong</t>
  </si>
  <si>
    <t>Charles J. Thornton</t>
  </si>
  <si>
    <t>Louis T. Calhoun</t>
  </si>
  <si>
    <t>Edward M. Solomon</t>
  </si>
  <si>
    <t>Gerald D. Brennan</t>
  </si>
  <si>
    <t>Mary G. Villa</t>
  </si>
  <si>
    <t>Genevieve R. Dunlap</t>
  </si>
  <si>
    <t>Terry N. Salinas</t>
  </si>
  <si>
    <t>Anne F. Santos</t>
  </si>
  <si>
    <t>Daniel J. Bowman</t>
  </si>
  <si>
    <t>Deborah E. Allen</t>
  </si>
  <si>
    <t>Nicole J. Benson</t>
  </si>
  <si>
    <t>Jerry I. Shelton</t>
  </si>
  <si>
    <t>Brittany A. Stuart</t>
  </si>
  <si>
    <t>Michael M. Park</t>
  </si>
  <si>
    <t>Christopher P. Tyler</t>
  </si>
  <si>
    <t>Kaitlin L. Knight</t>
  </si>
  <si>
    <t>Jared S. Carr</t>
  </si>
  <si>
    <t>Amanda E. Chowdhury</t>
  </si>
  <si>
    <t>Diane L. Nunez</t>
  </si>
  <si>
    <t>Beth H. Porter</t>
  </si>
  <si>
    <t>Nancy A. Parker</t>
  </si>
  <si>
    <t>Joseph J. Hogan</t>
  </si>
  <si>
    <t>Rose W. Joseph</t>
  </si>
  <si>
    <t>William A. Abbas</t>
  </si>
  <si>
    <t>Bonnie A. Ruiz</t>
  </si>
  <si>
    <t>Kayla J. Roberts</t>
  </si>
  <si>
    <t>Randy J. Weber</t>
  </si>
  <si>
    <t>Jay D. Cohen</t>
  </si>
  <si>
    <t>Bobby B. Dawson</t>
  </si>
  <si>
    <t>Mike C. Miller</t>
  </si>
  <si>
    <t>Erin L. Leung</t>
  </si>
  <si>
    <t>Donna D. Cordero</t>
  </si>
  <si>
    <t>Diana D. Beard</t>
  </si>
  <si>
    <t>Gary F. Dougherty</t>
  </si>
  <si>
    <t>Denise A. Acosta</t>
  </si>
  <si>
    <t>Sandy J. Parrish</t>
  </si>
  <si>
    <t>Norman T. Macias</t>
  </si>
  <si>
    <t>Hazel R. Adams</t>
  </si>
  <si>
    <t>Shannon A. Ma</t>
  </si>
  <si>
    <t>Donna J. Gonzales</t>
  </si>
  <si>
    <t>Cynthia J. Clark</t>
  </si>
  <si>
    <t>Jamie J. Sanchez</t>
  </si>
  <si>
    <t>Kyle C. Gomes</t>
  </si>
  <si>
    <t>Terry G. Fatima</t>
  </si>
  <si>
    <t>Lindsey C. Mason</t>
  </si>
  <si>
    <t>Ralph B. Pearson</t>
  </si>
  <si>
    <t>Diane J. Dwyer</t>
  </si>
  <si>
    <t>John M. Matthews</t>
  </si>
  <si>
    <t>Michelle I. Maddox</t>
  </si>
  <si>
    <t>Katelyn B. Kennedy</t>
  </si>
  <si>
    <t>Diane P. Moore</t>
  </si>
  <si>
    <t>Deborah P. Acevedo</t>
  </si>
  <si>
    <t>Joy J. Alvarez</t>
  </si>
  <si>
    <t>Stefanie J. Connor</t>
  </si>
  <si>
    <t>Regina S. Williamson</t>
  </si>
  <si>
    <t>Kimberly D. Barton</t>
  </si>
  <si>
    <t>Julie L. Gonzales</t>
  </si>
  <si>
    <t>Douglas J. Pearson</t>
  </si>
  <si>
    <t>Kathleen F. Collier</t>
  </si>
  <si>
    <t>Mary C. Melendez</t>
  </si>
  <si>
    <t>Tammy W. Carroll</t>
  </si>
  <si>
    <t>Henry J. Lawrence</t>
  </si>
  <si>
    <t>Brandy H. Hawkins</t>
  </si>
  <si>
    <t>Keith F. Mccabe</t>
  </si>
  <si>
    <t>Carrie J. Light</t>
  </si>
  <si>
    <t>Marilyn C. Merritt</t>
  </si>
  <si>
    <t>Rose K. Mohamed</t>
  </si>
  <si>
    <t>Dorothy A. Aja</t>
  </si>
  <si>
    <t>Amy F. Krishna</t>
  </si>
  <si>
    <t>Beverly L. Huang</t>
  </si>
  <si>
    <t>Troy K. Maxwell</t>
  </si>
  <si>
    <t>Jessica K. Pruitt</t>
  </si>
  <si>
    <t>Tammy N. Webber</t>
  </si>
  <si>
    <t>Cindy J. Henry</t>
  </si>
  <si>
    <t>Craig I. Raj</t>
  </si>
  <si>
    <t>Karen J. Adams</t>
  </si>
  <si>
    <t>Susan P. Agrawal</t>
  </si>
  <si>
    <t>Angela D. Chaturvedi</t>
  </si>
  <si>
    <t>Jeremy F. Hu</t>
  </si>
  <si>
    <t>Randy J. Potter</t>
  </si>
  <si>
    <t>Esther J. Warner</t>
  </si>
  <si>
    <t>Zachary L. Rowe</t>
  </si>
  <si>
    <t>Kathy F. Hampton</t>
  </si>
  <si>
    <t>Paul I. Fuller</t>
  </si>
  <si>
    <t>Joseph V. Weeks</t>
  </si>
  <si>
    <t>Theresa R. Cook</t>
  </si>
  <si>
    <t>Diane V. Duncan</t>
  </si>
  <si>
    <t>Angela S. Bhatia</t>
  </si>
  <si>
    <t>Ronald R. Phan</t>
  </si>
  <si>
    <t>Patricia M. Patel</t>
  </si>
  <si>
    <t>Peter G. Fisher</t>
  </si>
  <si>
    <t>Thomas E. Pacheco</t>
  </si>
  <si>
    <t>Kathleen M. Salas</t>
  </si>
  <si>
    <t>Marie J. Hill</t>
  </si>
  <si>
    <t>Peggy P. Wright</t>
  </si>
  <si>
    <t>Nicole M. Harrington</t>
  </si>
  <si>
    <t>Mike C. Cunningham</t>
  </si>
  <si>
    <t>Brandon J. Ahuja</t>
  </si>
  <si>
    <t>Kimberly M. Garcia</t>
  </si>
  <si>
    <t>Pamela J. Kennedy</t>
  </si>
  <si>
    <t>Howard V. Marks</t>
  </si>
  <si>
    <t>Lori J. Carter</t>
  </si>
  <si>
    <t>Patricia K. Watkins</t>
  </si>
  <si>
    <t>Kevin J. Patton</t>
  </si>
  <si>
    <t>Billy N. Brooks</t>
  </si>
  <si>
    <t>Sandra E. Bishop</t>
  </si>
  <si>
    <t>Marlene D. Shields</t>
  </si>
  <si>
    <t>Willie A. Stafford</t>
  </si>
  <si>
    <t>Alexander M. Lopez</t>
  </si>
  <si>
    <t>Brandon T. Holley</t>
  </si>
  <si>
    <t>Kayla J. Sanders</t>
  </si>
  <si>
    <t>Edward A. Bowen</t>
  </si>
  <si>
    <t>Kyle Y. Cortes</t>
  </si>
  <si>
    <t>Joan K. Stone</t>
  </si>
  <si>
    <t>Kenneth B. Goyal</t>
  </si>
  <si>
    <t>Dustin E. Cordova</t>
  </si>
  <si>
    <t>Lisa G. Mehta</t>
  </si>
  <si>
    <t>Joshua F. Castro</t>
  </si>
  <si>
    <t>Sandra I. Alvarado</t>
  </si>
  <si>
    <t>Cindy J. Jordan</t>
  </si>
  <si>
    <t>Charles F. Wall</t>
  </si>
  <si>
    <t>Troy N. Curry</t>
  </si>
  <si>
    <t>Phyllis O. Herrera</t>
  </si>
  <si>
    <t>Debra N. Cunningham</t>
  </si>
  <si>
    <t>Jeff L. Alexander</t>
  </si>
  <si>
    <t>Amy Y. Sierra</t>
  </si>
  <si>
    <t>Travis E. Hayes</t>
  </si>
  <si>
    <t>Josephine S. Omar</t>
  </si>
  <si>
    <t>Ralph D. Thomson</t>
  </si>
  <si>
    <t>Thomas K. Trujillo</t>
  </si>
  <si>
    <t>Bruce I. Benson</t>
  </si>
  <si>
    <t>Ronald J. Gibson</t>
  </si>
  <si>
    <t>Ruth O. Aguilar</t>
  </si>
  <si>
    <t>Arthur P. Carey</t>
  </si>
  <si>
    <t>Evelyn J. Maria</t>
  </si>
  <si>
    <t>Rhonda J. Welch</t>
  </si>
  <si>
    <t>Samuel R. Nolan</t>
  </si>
  <si>
    <t>Emma F. Lynch</t>
  </si>
  <si>
    <t>Larry D. Cunningham</t>
  </si>
  <si>
    <t>Timothy P. Wong</t>
  </si>
  <si>
    <t>Helen S. Larsen</t>
  </si>
  <si>
    <t>Robin F. Anderson</t>
  </si>
  <si>
    <t>Patrick F. Newell</t>
  </si>
  <si>
    <t>Sarah P. Long</t>
  </si>
  <si>
    <t>Shannon E. Song</t>
  </si>
  <si>
    <t>Jeremiah F. Farmer</t>
  </si>
  <si>
    <t>Lisa C. Barton</t>
  </si>
  <si>
    <t>Karen S. Dooley</t>
  </si>
  <si>
    <t>Walter E. Merritt</t>
  </si>
  <si>
    <t>Jamie O. Roberts</t>
  </si>
  <si>
    <t>George D. Mendoza</t>
  </si>
  <si>
    <t>Tiffany G. Liu</t>
  </si>
  <si>
    <t>Mark C. Boyle</t>
  </si>
  <si>
    <t>Danielle G. Mcdonald</t>
  </si>
  <si>
    <t>Peter J. Ng</t>
  </si>
  <si>
    <t>Craig G. Doherty</t>
  </si>
  <si>
    <t>Donna V. Atkinson</t>
  </si>
  <si>
    <t>Betty T. Nielsen</t>
  </si>
  <si>
    <t>Angela S. Terry</t>
  </si>
  <si>
    <t>Timothy D. Porter</t>
  </si>
  <si>
    <t>Joann C. Cheng</t>
  </si>
  <si>
    <t>Deborah L. Villanueva</t>
  </si>
  <si>
    <t>Angela E. Jordan</t>
  </si>
  <si>
    <t>Stanley R. Lama</t>
  </si>
  <si>
    <t>Peter J. Spears</t>
  </si>
  <si>
    <t>Roy N. Holden</t>
  </si>
  <si>
    <t>Cassandra E. Riley</t>
  </si>
  <si>
    <t>Rodney G. Vergara</t>
  </si>
  <si>
    <t>Justin D. Shelton</t>
  </si>
  <si>
    <t>Sherry B. Downey</t>
  </si>
  <si>
    <t>Robert A. Webster</t>
  </si>
  <si>
    <t>Donna D. Nixon</t>
  </si>
  <si>
    <t>Joyce A. Blake</t>
  </si>
  <si>
    <t>Amanda W. Hunt</t>
  </si>
  <si>
    <t>Sara K. Ellis</t>
  </si>
  <si>
    <t>Meghan A. Bhardwaj</t>
  </si>
  <si>
    <t>Virginia D. Bartlett</t>
  </si>
  <si>
    <t>Pearl D. Grace</t>
  </si>
  <si>
    <t>Mary P. Osman</t>
  </si>
  <si>
    <t>Richard J. Bradley</t>
  </si>
  <si>
    <t>Jerry H. Hussain</t>
  </si>
  <si>
    <t>Terry T. Murray</t>
  </si>
  <si>
    <t>Charles C. Flanagan</t>
  </si>
  <si>
    <t>Megan B. Vargas</t>
  </si>
  <si>
    <t>Margaret M. Guerra</t>
  </si>
  <si>
    <t>Donna H. Gates</t>
  </si>
  <si>
    <t>Dustin E. Kramer</t>
  </si>
  <si>
    <t>Crystal T. Jack</t>
  </si>
  <si>
    <t>Sarah G. Davis</t>
  </si>
  <si>
    <t>Joseph S. Tang</t>
  </si>
  <si>
    <t>Thelma D. Pandey</t>
  </si>
  <si>
    <t>Timothy O. Fisher</t>
  </si>
  <si>
    <t>Jonathan D. Kim</t>
  </si>
  <si>
    <t>Joshua J. Underwood</t>
  </si>
  <si>
    <t>June B. Perera</t>
  </si>
  <si>
    <t>Marian G. Sweeney</t>
  </si>
  <si>
    <t>Donald M. Mcrae</t>
  </si>
  <si>
    <t>Sarah I. Chu</t>
  </si>
  <si>
    <t>Victoria M. Emmanuel</t>
  </si>
  <si>
    <t>Charles F. Gill</t>
  </si>
  <si>
    <t>Deborah B. Ang</t>
  </si>
  <si>
    <t>Tyler A. Lawrence</t>
  </si>
  <si>
    <t>Joseph P. Knight</t>
  </si>
  <si>
    <t>Glenn D. Aguilar</t>
  </si>
  <si>
    <t>Anita D. Fernandez</t>
  </si>
  <si>
    <t>Mike J. French</t>
  </si>
  <si>
    <t>Mark S. Hampton</t>
  </si>
  <si>
    <t>Jasmine N. Black</t>
  </si>
  <si>
    <t>Andrew K. Mccallum</t>
  </si>
  <si>
    <t>Elsie J. Curtis</t>
  </si>
  <si>
    <t>Jack R. Burgess</t>
  </si>
  <si>
    <t>Nicholas F. Marshall</t>
  </si>
  <si>
    <t>Amy S. Townsend</t>
  </si>
  <si>
    <t>Rebecca G. Ireland</t>
  </si>
  <si>
    <t>Linda M. Knight</t>
  </si>
  <si>
    <t>Frances E. Turner</t>
  </si>
  <si>
    <t>Lisa L. Tucker</t>
  </si>
  <si>
    <t>Alice F. Britt</t>
  </si>
  <si>
    <t>Connie F. Morris</t>
  </si>
  <si>
    <t>Hannah H. Parker</t>
  </si>
  <si>
    <t>Candice S. Cleveland</t>
  </si>
  <si>
    <t>Joshua A. Abbott</t>
  </si>
  <si>
    <t>Angela M. Maxwell</t>
  </si>
  <si>
    <t>Mary F. Sandoval</t>
  </si>
  <si>
    <t>Lacey J. Powell</t>
  </si>
  <si>
    <t>Jack C. Park</t>
  </si>
  <si>
    <t>Shelly I. Brown</t>
  </si>
  <si>
    <t>John A. Holt</t>
  </si>
  <si>
    <t>Brenda R. Pickering</t>
  </si>
  <si>
    <t>Wendy J. Bradley</t>
  </si>
  <si>
    <t>Mallory N. Chandler</t>
  </si>
  <si>
    <t>Kenneth I. Tan</t>
  </si>
  <si>
    <t>David J. Ayala</t>
  </si>
  <si>
    <t>Nancy F. Dutta</t>
  </si>
  <si>
    <t>Brenda F. Miranda</t>
  </si>
  <si>
    <t>Shirley J. Shaw</t>
  </si>
  <si>
    <t>Mark E. Myers</t>
  </si>
  <si>
    <t>Glenn J. Nielsen</t>
  </si>
  <si>
    <t>Jeff T. Byrne</t>
  </si>
  <si>
    <t>Steven M. Fletcher</t>
  </si>
  <si>
    <t>Daniel B. Leonard</t>
  </si>
  <si>
    <t>Howard V. Gonzaga</t>
  </si>
  <si>
    <t>Victor D. Morgan</t>
  </si>
  <si>
    <t>Ronald I. George</t>
  </si>
  <si>
    <t>Darin S. Aguilar</t>
  </si>
  <si>
    <t>Barbara L. Raza</t>
  </si>
  <si>
    <t>Justin I. Morales</t>
  </si>
  <si>
    <t>Willard B. Keller</t>
  </si>
  <si>
    <t>Jack T. Barker</t>
  </si>
  <si>
    <t>Brian E. Sears</t>
  </si>
  <si>
    <t>Karen N. Kruger</t>
  </si>
  <si>
    <t>Linda A. Smith</t>
  </si>
  <si>
    <t>Clifford I. Rivera</t>
  </si>
  <si>
    <t>Mark K. Rivera</t>
  </si>
  <si>
    <t>Chad D. Wilson</t>
  </si>
  <si>
    <t>Jonathan J. Nash</t>
  </si>
  <si>
    <t>Shirley J. Steele</t>
  </si>
  <si>
    <t>Pamela J. Ward</t>
  </si>
  <si>
    <t>Charles D. Tang</t>
  </si>
  <si>
    <t>Dawn F. Li</t>
  </si>
  <si>
    <t>Beth M. Rosa</t>
  </si>
  <si>
    <t>Judy L. Odell</t>
  </si>
  <si>
    <t>Britney M. Hunter</t>
  </si>
  <si>
    <t>Cynthia G. Hernandez</t>
  </si>
  <si>
    <t>Laura T. Chong</t>
  </si>
  <si>
    <t>Patricia A. Jones</t>
  </si>
  <si>
    <t>William M. Chua</t>
  </si>
  <si>
    <t>Brianna I. Acharya</t>
  </si>
  <si>
    <t>Justin T. Crawford</t>
  </si>
  <si>
    <t>Frank L. Yadav</t>
  </si>
  <si>
    <t>Jeffrey M. Sapkota</t>
  </si>
  <si>
    <t>Vickie C. Khanna</t>
  </si>
  <si>
    <t>Nancy J. Stevenson</t>
  </si>
  <si>
    <t>Kristin J. Fox</t>
  </si>
  <si>
    <t>Carl A. Thornton</t>
  </si>
  <si>
    <t>Elsie S. Chapman</t>
  </si>
  <si>
    <t>Robert R. Dick</t>
  </si>
  <si>
    <t>Larry F. Torres</t>
  </si>
  <si>
    <t>Danny S. Chong</t>
  </si>
  <si>
    <t>Ashley A. Zimmerman</t>
  </si>
  <si>
    <t>Melissa I. Arnold</t>
  </si>
  <si>
    <t>Jamie K. Tucker</t>
  </si>
  <si>
    <t>Barbara K. Khalid</t>
  </si>
  <si>
    <t>Angela D. Kashyap</t>
  </si>
  <si>
    <t>Pauline M. Fernando</t>
  </si>
  <si>
    <t>Jonathan F. Head</t>
  </si>
  <si>
    <t>Sherry C. David</t>
  </si>
  <si>
    <t>Ida J. Chung</t>
  </si>
  <si>
    <t>Betty R. Fernandes</t>
  </si>
  <si>
    <t>Rose J. Whitehead</t>
  </si>
  <si>
    <t>Deborah F. Jha</t>
  </si>
  <si>
    <t>Rachel D. Shaw</t>
  </si>
  <si>
    <t>Sue J. Kelley</t>
  </si>
  <si>
    <t>Rhonda H. Simmons</t>
  </si>
  <si>
    <t>Andrea T. Hunter</t>
  </si>
  <si>
    <t>Crystal S. Hussain</t>
  </si>
  <si>
    <t>Rebecca F. Hammond</t>
  </si>
  <si>
    <t>Harold M. Roy</t>
  </si>
  <si>
    <t>George M. Rutherford</t>
  </si>
  <si>
    <t>Mike T. Marsh</t>
  </si>
  <si>
    <t>Laura T. Roque</t>
  </si>
  <si>
    <t>Sally K. Page</t>
  </si>
  <si>
    <t>Nancy J. Mansour</t>
  </si>
  <si>
    <t>Keith R. Todd</t>
  </si>
  <si>
    <t>Brian B. Moody</t>
  </si>
  <si>
    <t>Bruce M. Vasquez</t>
  </si>
  <si>
    <t>Robert M. Schroeder</t>
  </si>
  <si>
    <t>Dorothy M. Bhandari</t>
  </si>
  <si>
    <t>Wesley J. Cronin</t>
  </si>
  <si>
    <t>Lauren J. Cheung</t>
  </si>
  <si>
    <t>Terri J. Soto</t>
  </si>
  <si>
    <t>Jasmine S. Tiwari</t>
  </si>
  <si>
    <t>Jeffrey B. Rao</t>
  </si>
  <si>
    <t>Rachel R. Morton</t>
  </si>
  <si>
    <t>Christine S. Slater</t>
  </si>
  <si>
    <t>Jay D. Williamson</t>
  </si>
  <si>
    <t>Mark N. Rivera</t>
  </si>
  <si>
    <t>Paul I. Wall</t>
  </si>
  <si>
    <t>Mildred R. Camacho</t>
  </si>
  <si>
    <t>Nicole N. Bautista</t>
  </si>
  <si>
    <t>Crystal A. Woo</t>
  </si>
  <si>
    <t>William G. John</t>
  </si>
  <si>
    <t>Oscar K. Petersen</t>
  </si>
  <si>
    <t>James I. S</t>
  </si>
  <si>
    <t>Donna A. Pandey</t>
  </si>
  <si>
    <t>Sharon C. Yee</t>
  </si>
  <si>
    <t>Amanda T. Jorgensen</t>
  </si>
  <si>
    <t>Amy N. Neal</t>
  </si>
  <si>
    <t>Dorothy J. Marshall</t>
  </si>
  <si>
    <t>Eric F. Prakash</t>
  </si>
  <si>
    <t>Judith B. Huang</t>
  </si>
  <si>
    <t>Peggy C. Cox</t>
  </si>
  <si>
    <t>Justin V. Moody</t>
  </si>
  <si>
    <t>Nancy T. Tucker</t>
  </si>
  <si>
    <t>Barbara D. Rider</t>
  </si>
  <si>
    <t>Sarah J. Guzman</t>
  </si>
  <si>
    <t>Diane A. Clark</t>
  </si>
  <si>
    <t>Jason M. Mullen</t>
  </si>
  <si>
    <t>Debra C. Mayer</t>
  </si>
  <si>
    <t>Joshua M. Manning</t>
  </si>
  <si>
    <t>Cynthia P. Khan</t>
  </si>
  <si>
    <t>Kim K. Khanna</t>
  </si>
  <si>
    <t>Beth I. Cheng</t>
  </si>
  <si>
    <t>Pamela J. Henry</t>
  </si>
  <si>
    <t>Betty F. Huang</t>
  </si>
  <si>
    <t>Henry J. Hayes</t>
  </si>
  <si>
    <t>Kimberly D. Ayala</t>
  </si>
  <si>
    <t>Rhonda J. Downing</t>
  </si>
  <si>
    <t>Sheila I. Salinas</t>
  </si>
  <si>
    <t>Tammy L. Sutherland</t>
  </si>
  <si>
    <t>Lindsey T. Armstrong</t>
  </si>
  <si>
    <t>Frances S. Flanagan</t>
  </si>
  <si>
    <t>Todd G. Murphy</t>
  </si>
  <si>
    <t>Pamela L. Powers</t>
  </si>
  <si>
    <t>Melissa F. Bee</t>
  </si>
  <si>
    <t>Richard G. Mercado</t>
  </si>
  <si>
    <t>Jessica F. Delgado</t>
  </si>
  <si>
    <t>Cynthia R. Norton</t>
  </si>
  <si>
    <t>Jeff C. Macdonald</t>
  </si>
  <si>
    <t>April B. Fox</t>
  </si>
  <si>
    <t>Betty S. Munoz</t>
  </si>
  <si>
    <t>Rhonda B. Reyes</t>
  </si>
  <si>
    <t>Kathleen B. Hall</t>
  </si>
  <si>
    <t>Danielle J. Rahman</t>
  </si>
  <si>
    <t>Louis G. Gunawan</t>
  </si>
  <si>
    <t>Tracy K. Chiu</t>
  </si>
  <si>
    <t>Scott N. Meyers</t>
  </si>
  <si>
    <t>Stephanie R. Long</t>
  </si>
  <si>
    <t>Mark D. Joshi</t>
  </si>
  <si>
    <t>Andrew K. Joshi</t>
  </si>
  <si>
    <t>Grace R. Ortega</t>
  </si>
  <si>
    <t>Christopher D. Valenzuela</t>
  </si>
  <si>
    <t>James F. Contreras</t>
  </si>
  <si>
    <t>Samantha M. Walker</t>
  </si>
  <si>
    <t>Elizabeth C. Butler</t>
  </si>
  <si>
    <t>Brian J. Barry</t>
  </si>
  <si>
    <t>April A. Thakur</t>
  </si>
  <si>
    <t>Jennifer R. Hunt</t>
  </si>
  <si>
    <t>Robert M. Cole</t>
  </si>
  <si>
    <t>Debra S. Stewart</t>
  </si>
  <si>
    <t>George M. Goodman</t>
  </si>
  <si>
    <t>Annette M. Wu</t>
  </si>
  <si>
    <t>Scott A. Shaw</t>
  </si>
  <si>
    <t>Travis P. Griffith</t>
  </si>
  <si>
    <t>Alvin D. Wall</t>
  </si>
  <si>
    <t>Marion O. Daley</t>
  </si>
  <si>
    <t>Sharon G. Cross</t>
  </si>
  <si>
    <t>Erica F. Shop</t>
  </si>
  <si>
    <t>William D. Larson</t>
  </si>
  <si>
    <t>Anthony L. Ang</t>
  </si>
  <si>
    <t>Bonnie E. Vazquez</t>
  </si>
  <si>
    <t>Samuel J. Santiago</t>
  </si>
  <si>
    <t>Craig L. Coates</t>
  </si>
  <si>
    <t>Terry W. Waite</t>
  </si>
  <si>
    <t>Cynthia J. Salazar</t>
  </si>
  <si>
    <t>Emily J. Chavez</t>
  </si>
  <si>
    <t>Jill P. Khoury</t>
  </si>
  <si>
    <t>Donald M. Nelson</t>
  </si>
  <si>
    <t>Brittany K. Davenport</t>
  </si>
  <si>
    <t>Howard J. Delgado</t>
  </si>
  <si>
    <t>Robert J. Kerr</t>
  </si>
  <si>
    <t>Cynthia A. Roth</t>
  </si>
  <si>
    <t>Samantha C. Cat</t>
  </si>
  <si>
    <t>Larry A. Dutton</t>
  </si>
  <si>
    <t>Natalie I. Griffin</t>
  </si>
  <si>
    <t>Carla D. Marin</t>
  </si>
  <si>
    <t>Debbie T. Francis</t>
  </si>
  <si>
    <t>Amy R. Henry</t>
  </si>
  <si>
    <t>Travis A. Norris</t>
  </si>
  <si>
    <t>Troy F. Agustin</t>
  </si>
  <si>
    <t>Virginia K. Warner</t>
  </si>
  <si>
    <t>Tammy F. Kay</t>
  </si>
  <si>
    <t>Mike F. Yusuf</t>
  </si>
  <si>
    <t>Mary D. Chua</t>
  </si>
  <si>
    <t>Melissa J. Osullivan</t>
  </si>
  <si>
    <t>Mark B. Cummings</t>
  </si>
  <si>
    <t>Daniel L. Rodriguez</t>
  </si>
  <si>
    <t>Kim D. Roberts</t>
  </si>
  <si>
    <t>Laura D. Legaspi</t>
  </si>
  <si>
    <t>Brian B. Farrell</t>
  </si>
  <si>
    <t>Shannon L. Ferguson</t>
  </si>
  <si>
    <t>Janet J. Grant</t>
  </si>
  <si>
    <t>Amanda D. Henry</t>
  </si>
  <si>
    <t>Jeffrey C. Davidson</t>
  </si>
  <si>
    <t>Maria S. Randall</t>
  </si>
  <si>
    <t>Jerry S. Chua</t>
  </si>
  <si>
    <t>Juan K. Fernandes</t>
  </si>
  <si>
    <t>Carrie T. Bennett</t>
  </si>
  <si>
    <t>Michael G. Khaled</t>
  </si>
  <si>
    <t>Debbie R. Alexander</t>
  </si>
  <si>
    <t>Troy S. May</t>
  </si>
  <si>
    <t>Lisa J. Obrien</t>
  </si>
  <si>
    <t>Katie F. Vargas</t>
  </si>
  <si>
    <t>Luis S. Cooper</t>
  </si>
  <si>
    <t>Jennifer D. Macdonald</t>
  </si>
  <si>
    <t>James J. Campbell</t>
  </si>
  <si>
    <t>Deborah T. Jay</t>
  </si>
  <si>
    <t>Jacob R. Parry</t>
  </si>
  <si>
    <t>Roger F. Phelps</t>
  </si>
  <si>
    <t>Ruth S. Grimm</t>
  </si>
  <si>
    <t>Fernando F. Newman</t>
  </si>
  <si>
    <t>Brittany J. Curran</t>
  </si>
  <si>
    <t>George R. Fields</t>
  </si>
  <si>
    <t>Mike P. Israel</t>
  </si>
  <si>
    <t>Juanita S. Adam</t>
  </si>
  <si>
    <t>Gary L. Riley</t>
  </si>
  <si>
    <t>Debra L. Olsen</t>
  </si>
  <si>
    <t>Gladys J. Reynolds</t>
  </si>
  <si>
    <t>James J. Turner</t>
  </si>
  <si>
    <t>Scott J. Ahmed</t>
  </si>
  <si>
    <t>Maria T. Norman</t>
  </si>
  <si>
    <t>Judy L. Noe</t>
  </si>
  <si>
    <t>Ann J. Lyons</t>
  </si>
  <si>
    <t>Benjamin D. Lara</t>
  </si>
  <si>
    <t>Frank J. Butt</t>
  </si>
  <si>
    <t>Anthony J. Michel</t>
  </si>
  <si>
    <t>Steve J. Hui</t>
  </si>
  <si>
    <t>Christopher F. Ramos</t>
  </si>
  <si>
    <t>Debbie M. Pierce</t>
  </si>
  <si>
    <t>Jonathan E. Higgins</t>
  </si>
  <si>
    <t>Fannie J. Lane</t>
  </si>
  <si>
    <t>Emily I. Ang</t>
  </si>
  <si>
    <t>Zachary J. Mcgowan</t>
  </si>
  <si>
    <t>Lisa S. Flowers</t>
  </si>
  <si>
    <t>Joyce F. Evans</t>
  </si>
  <si>
    <t>Marie F. Gray</t>
  </si>
  <si>
    <t>Jo F. Carpenter</t>
  </si>
  <si>
    <t>Pauline M. Robertson</t>
  </si>
  <si>
    <t>Gladys J. Russo</t>
  </si>
  <si>
    <t>Mary K. Henry</t>
  </si>
  <si>
    <t>Judith C. Calderon</t>
  </si>
  <si>
    <t>Wanda I. Moreno</t>
  </si>
  <si>
    <t>Clarence E. Antonio</t>
  </si>
  <si>
    <t>Betty F. Irwin</t>
  </si>
  <si>
    <t>Melissa A. Sampson</t>
  </si>
  <si>
    <t>Eric J. Leo</t>
  </si>
  <si>
    <t>Jennifer M. Lyons</t>
  </si>
  <si>
    <t>Marilyn D. Doran</t>
  </si>
  <si>
    <t>Elaine H. Barker</t>
  </si>
  <si>
    <t>Steven F. Sears</t>
  </si>
  <si>
    <t>Jennifer R. Doank</t>
  </si>
  <si>
    <t>Marilyn J. Kruger</t>
  </si>
  <si>
    <t>Ashley V. Kim</t>
  </si>
  <si>
    <t>Alexandra D. Kim</t>
  </si>
  <si>
    <t>Crystal T. Jain</t>
  </si>
  <si>
    <t>Linda F. Coleman</t>
  </si>
  <si>
    <t>Lindsey F. Ramirez</t>
  </si>
  <si>
    <t>Nicholas J. Ramos</t>
  </si>
  <si>
    <t>Nicole J. Hammond</t>
  </si>
  <si>
    <t>Richard F. Rowland</t>
  </si>
  <si>
    <t>Bryan N. Tanner</t>
  </si>
  <si>
    <t>Ronald G. Ma</t>
  </si>
  <si>
    <t>Beth C. Guerrero</t>
  </si>
  <si>
    <t>Lisa L. Desai</t>
  </si>
  <si>
    <t>Juanita D. Mitchell</t>
  </si>
  <si>
    <t>Lynn P. Alexander</t>
  </si>
  <si>
    <t>Samantha M. Parr</t>
  </si>
  <si>
    <t>Daniel T. Rahman</t>
  </si>
  <si>
    <t>Deborah M. Lawrence</t>
  </si>
  <si>
    <t>Lisa R. Dube</t>
  </si>
  <si>
    <t>Katherine M. Herrera</t>
  </si>
  <si>
    <t>Mary T. Davidson</t>
  </si>
  <si>
    <t>Gladys F. Rodriguez</t>
  </si>
  <si>
    <t>Tiffany J. Bruce</t>
  </si>
  <si>
    <t>Randy J. Kaufman</t>
  </si>
  <si>
    <t>Warren K. Fernandez</t>
  </si>
  <si>
    <t>Nicholas J. Mason</t>
  </si>
  <si>
    <t>Amanda T. Deleon</t>
  </si>
  <si>
    <t>Donald I. Estrada</t>
  </si>
  <si>
    <t>Robert G. Hughes</t>
  </si>
  <si>
    <t>Deborah K. Houston</t>
  </si>
  <si>
    <t>Dean M. Cohen</t>
  </si>
  <si>
    <t>Mary D. Mcdaniel</t>
  </si>
  <si>
    <t>Samantha M. Dupuis</t>
  </si>
  <si>
    <t>Thomas M. Woodward</t>
  </si>
  <si>
    <t>Peggy I. Tan</t>
  </si>
  <si>
    <t>Alexandra M. Alves</t>
  </si>
  <si>
    <t>Denise M. Cullen</t>
  </si>
  <si>
    <t>Tara D. Blanco</t>
  </si>
  <si>
    <t>Dale M. Long</t>
  </si>
  <si>
    <t>Lori M. Elder</t>
  </si>
  <si>
    <t>Aaron M. Lindsey</t>
  </si>
  <si>
    <t>Janet B. Cross</t>
  </si>
  <si>
    <t>Danielle R. Pathak</t>
  </si>
  <si>
    <t>Scott S. Schroeder</t>
  </si>
  <si>
    <t>Judy P. Mcdonough</t>
  </si>
  <si>
    <t>Norma P. Wagner</t>
  </si>
  <si>
    <t>Michael F. Chavez</t>
  </si>
  <si>
    <t>Suzanne J. Reddy</t>
  </si>
  <si>
    <t>Brenda J. Mohammad</t>
  </si>
  <si>
    <t>Donald J. Santana</t>
  </si>
  <si>
    <t>Richard I. Nguyen</t>
  </si>
  <si>
    <t>Gary R. Rawat</t>
  </si>
  <si>
    <t>Debbie V. Martinez</t>
  </si>
  <si>
    <t>Frances A. Washington</t>
  </si>
  <si>
    <t>Margaret R. Das</t>
  </si>
  <si>
    <t>Gary S. Gordon</t>
  </si>
  <si>
    <t>Jonathan E. Torres</t>
  </si>
  <si>
    <t>Dorothy N. Okeefe</t>
  </si>
  <si>
    <t>Adrienne J. Robinson</t>
  </si>
  <si>
    <t>Joseph M. Welch</t>
  </si>
  <si>
    <t>Lisa K. Chee</t>
  </si>
  <si>
    <t>Norman J. Leigh</t>
  </si>
  <si>
    <t>Kristy M. Pack</t>
  </si>
  <si>
    <t>Margaret T. Harding</t>
  </si>
  <si>
    <t>Janice J. Wall</t>
  </si>
  <si>
    <t>Benjamin M. Kay</t>
  </si>
  <si>
    <t>Steven V. Gillespie</t>
  </si>
  <si>
    <t>Katherine A. Yan</t>
  </si>
  <si>
    <t>Gail B. Townsend</t>
  </si>
  <si>
    <t>Gregory S. Hood</t>
  </si>
  <si>
    <t>Peggy C. Montoya</t>
  </si>
  <si>
    <t>Joan P. Frazier</t>
  </si>
  <si>
    <t>Lauren A. Coleman</t>
  </si>
  <si>
    <t>Samantha J. Tran</t>
  </si>
  <si>
    <t>George C. Chandra</t>
  </si>
  <si>
    <t>Gregory J. Padilla</t>
  </si>
  <si>
    <t>John P. Phan</t>
  </si>
  <si>
    <t>Becky J. Castro</t>
  </si>
  <si>
    <t>Barbara I. Jennings</t>
  </si>
  <si>
    <t>Nancy S. Snow</t>
  </si>
  <si>
    <t>Pauline J. Cheng</t>
  </si>
  <si>
    <t>Tom D. Garcia</t>
  </si>
  <si>
    <t>John J. Ortega</t>
  </si>
  <si>
    <t>Dennis S. Carr</t>
  </si>
  <si>
    <t>Jacob F. Youssef</t>
  </si>
  <si>
    <t>Sarah C. Huang</t>
  </si>
  <si>
    <t>Frank S. Shetty</t>
  </si>
  <si>
    <t>Erin M. Yang</t>
  </si>
  <si>
    <t>Donald G. Stewart</t>
  </si>
  <si>
    <t>Sheila V. Richardson</t>
  </si>
  <si>
    <t>Gloria L. Lo</t>
  </si>
  <si>
    <t>Ruby B. Fields</t>
  </si>
  <si>
    <t>Lois H. Graves</t>
  </si>
  <si>
    <t>Brandy M. Swanson</t>
  </si>
  <si>
    <t>Betty D. Hardin</t>
  </si>
  <si>
    <t>Theresa B. Hewitt</t>
  </si>
  <si>
    <t>Mallory P. Ferguson</t>
  </si>
  <si>
    <t>Nicole K. Richards</t>
  </si>
  <si>
    <t>Brian I. King</t>
  </si>
  <si>
    <t>David I. Stout</t>
  </si>
  <si>
    <t>Judith R. Manning</t>
  </si>
  <si>
    <t>Regina D. Charlton</t>
  </si>
  <si>
    <t>Mary B. Cooper</t>
  </si>
  <si>
    <t>Sean E. Obrien</t>
  </si>
  <si>
    <t>Cynthia I. Thornton</t>
  </si>
  <si>
    <t>Evelyn W. Walters</t>
  </si>
  <si>
    <t>William E. Bob</t>
  </si>
  <si>
    <t>Terry A. King</t>
  </si>
  <si>
    <t>Jeffrey E. Jimenez</t>
  </si>
  <si>
    <t>Kenneth G. Abraham</t>
  </si>
  <si>
    <t>Denise I. Hughes</t>
  </si>
  <si>
    <t>Carolyn J. Khalil</t>
  </si>
  <si>
    <t>Amanda T. Case</t>
  </si>
  <si>
    <t>Hazel E. Wu</t>
  </si>
  <si>
    <t>Nicole D. Fisher</t>
  </si>
  <si>
    <t>Mark M. Hughes</t>
  </si>
  <si>
    <t>Carol T. Han</t>
  </si>
  <si>
    <t>Linda A. Ghosh</t>
  </si>
  <si>
    <t>Michael M. Welch</t>
  </si>
  <si>
    <t>Holly T. Deleon</t>
  </si>
  <si>
    <t>Christopher A. Bennett</t>
  </si>
  <si>
    <t>Dennis T. Yu</t>
  </si>
  <si>
    <t>Mary I. Nolan</t>
  </si>
  <si>
    <t>Joshua W. Maina</t>
  </si>
  <si>
    <t>Frank C. Dalton</t>
  </si>
  <si>
    <t>James I. Cain</t>
  </si>
  <si>
    <t>Jennifer J. Ali</t>
  </si>
  <si>
    <t>Catherine S. Jo</t>
  </si>
  <si>
    <t>Sheree L. Lynch</t>
  </si>
  <si>
    <t>Dorothy M. Salazar</t>
  </si>
  <si>
    <t>Lucille J. Singh</t>
  </si>
  <si>
    <t>Debra P. Dunn</t>
  </si>
  <si>
    <t>Lindsey S. Wu</t>
  </si>
  <si>
    <t>Timothy A. Roberts</t>
  </si>
  <si>
    <t>Shannon J. Toledo</t>
  </si>
  <si>
    <t>Virginia C. Barrera</t>
  </si>
  <si>
    <t>Charles D. Mohd</t>
  </si>
  <si>
    <t>Brittany K. Duncan</t>
  </si>
  <si>
    <t>Sharon A. Garza</t>
  </si>
  <si>
    <t>Linda D. Cobb</t>
  </si>
  <si>
    <t>George B. Kline</t>
  </si>
  <si>
    <t>Steven S. Rasheed</t>
  </si>
  <si>
    <t>Carole F. Cottrell</t>
  </si>
  <si>
    <t>Melissa C. Fong</t>
  </si>
  <si>
    <t>Linda M. Mahajan</t>
  </si>
  <si>
    <t>Frank J. Kelley</t>
  </si>
  <si>
    <t>Cynthia D. Riley</t>
  </si>
  <si>
    <t>Phillip I. Norton</t>
  </si>
  <si>
    <t>Robert J. Morris</t>
  </si>
  <si>
    <t>Bruce F. Major</t>
  </si>
  <si>
    <t>Eric J. Malik</t>
  </si>
  <si>
    <t>Ashley C. Anthony</t>
  </si>
  <si>
    <t>Kyle B. Doyle</t>
  </si>
  <si>
    <t>Genevieve J. Herrera</t>
  </si>
  <si>
    <t>Helen P. Patel</t>
  </si>
  <si>
    <t>Jessica J. Smart</t>
  </si>
  <si>
    <t>Laura A. Davidson</t>
  </si>
  <si>
    <t>Kelly B. Bose</t>
  </si>
  <si>
    <t>Cindy D. Kumar</t>
  </si>
  <si>
    <t>Ana C. Gordon</t>
  </si>
  <si>
    <t>Robert K. Rojas</t>
  </si>
  <si>
    <t>Harold M. Pratt</t>
  </si>
  <si>
    <t>Regina R. Peters</t>
  </si>
  <si>
    <t>Margaret I. Sampson</t>
  </si>
  <si>
    <t>Virginia M. Willis</t>
  </si>
  <si>
    <t>Nicholas D. Roth</t>
  </si>
  <si>
    <t>Sandra I. Wong</t>
  </si>
  <si>
    <t>Zachary T. Burns</t>
  </si>
  <si>
    <t>Kayla J. Arellano</t>
  </si>
  <si>
    <t>Kyle A. Chan</t>
  </si>
  <si>
    <t>Francis J. Kim</t>
  </si>
  <si>
    <t>Kathy C. Jackson</t>
  </si>
  <si>
    <t>Paul D. Roy</t>
  </si>
  <si>
    <t>Earl R. Hayes</t>
  </si>
  <si>
    <t>Edward T. Braun</t>
  </si>
  <si>
    <t>Deborah C. Hoffman</t>
  </si>
  <si>
    <t>Margaret C. Crawford</t>
  </si>
  <si>
    <t>Sharon R. Wyatt</t>
  </si>
  <si>
    <t>Tracy K. Black</t>
  </si>
  <si>
    <t>Mark I. Potts</t>
  </si>
  <si>
    <t>James V. Howell</t>
  </si>
  <si>
    <t>Joy J. Barnett</t>
  </si>
  <si>
    <t>Kimberly F. Nunez</t>
  </si>
  <si>
    <t>Peggy J. Flores</t>
  </si>
  <si>
    <t>Susan J. Owen</t>
  </si>
  <si>
    <t>Jason I. Rahman</t>
  </si>
  <si>
    <t>Thomas P. Franco</t>
  </si>
  <si>
    <t>Susan P. Rice</t>
  </si>
  <si>
    <t>Brittany N. Mishra</t>
  </si>
  <si>
    <t>Dorothy J. Webber</t>
  </si>
  <si>
    <t>Gladys I. Callahan</t>
  </si>
  <si>
    <t>Tiffany J. Mitchell</t>
  </si>
  <si>
    <t>Ricky J. Parker</t>
  </si>
  <si>
    <t>Brian L. Burgess</t>
  </si>
  <si>
    <t>Paul K. English</t>
  </si>
  <si>
    <t>Marcus J. Sim</t>
  </si>
  <si>
    <t>Laura J. Gurung</t>
  </si>
  <si>
    <t>Thelma C. Gallegos</t>
  </si>
  <si>
    <t>Lucas J. Matthews</t>
  </si>
  <si>
    <t>Joan F. Davis</t>
  </si>
  <si>
    <t>Teresa F. Fox</t>
  </si>
  <si>
    <t>Kyle R. Owens</t>
  </si>
  <si>
    <t>Lisa S. Morris</t>
  </si>
  <si>
    <t>Amy I. Kirk</t>
  </si>
  <si>
    <t>Steven L. Chu</t>
  </si>
  <si>
    <t>Mark G. Kendall</t>
  </si>
  <si>
    <t>Marie I. Walker</t>
  </si>
  <si>
    <t>Lisa N. Hoang</t>
  </si>
  <si>
    <t>Douglas H. Frank</t>
  </si>
  <si>
    <t>Betty T. Galvez</t>
  </si>
  <si>
    <t>Joshua F. Stanton</t>
  </si>
  <si>
    <t>Gregory J. Francis</t>
  </si>
  <si>
    <t>Norman I. Walker</t>
  </si>
  <si>
    <t>Patrick F. Burton</t>
  </si>
  <si>
    <t>Logan J. Richards</t>
  </si>
  <si>
    <t>Marcus B. Chandra</t>
  </si>
  <si>
    <t>Kelly B. Richard</t>
  </si>
  <si>
    <t>Aaron J. Serrano</t>
  </si>
  <si>
    <t>Rick W. Salazar</t>
  </si>
  <si>
    <t>Julie B. Garner</t>
  </si>
  <si>
    <t>Jeffrey D. Delgado</t>
  </si>
  <si>
    <t>Edward R. Suresh</t>
  </si>
  <si>
    <t>Daniel J. Morgan</t>
  </si>
  <si>
    <t>Nicholas P. Das</t>
  </si>
  <si>
    <t>Robin J. Ford</t>
  </si>
  <si>
    <t>Sara J. Lamb</t>
  </si>
  <si>
    <t>Amy V. Snyder</t>
  </si>
  <si>
    <t>Karen S. Meyer</t>
  </si>
  <si>
    <t>Stacy A. Wilson</t>
  </si>
  <si>
    <t>Gabrielle L. Tan</t>
  </si>
  <si>
    <t>Wayne G. Howe</t>
  </si>
  <si>
    <t>Kyle A. Harris</t>
  </si>
  <si>
    <t>Andrew P. Smith</t>
  </si>
  <si>
    <t>Thomas G. Hammond</t>
  </si>
  <si>
    <t>Micheal S. Castro</t>
  </si>
  <si>
    <t>Stacey A. Johnston</t>
  </si>
  <si>
    <t>Peggy A. Harris</t>
  </si>
  <si>
    <t>Joseph J. Duffy</t>
  </si>
  <si>
    <t>Ruth C. Gardner</t>
  </si>
  <si>
    <t>Amy C. Galvan</t>
  </si>
  <si>
    <t>Tamara K. Raja</t>
  </si>
  <si>
    <t>Jon I. Biswas</t>
  </si>
  <si>
    <t>Patrick E. Hubbard</t>
  </si>
  <si>
    <t>Kelley T. Cameron</t>
  </si>
  <si>
    <t>Eddie M. Perez</t>
  </si>
  <si>
    <t>Jennifer V. Garza</t>
  </si>
  <si>
    <t>Gary T. Baker</t>
  </si>
  <si>
    <t>Samantha F. Paul</t>
  </si>
  <si>
    <t>Thelma J. Bradshaw</t>
  </si>
  <si>
    <t>Kristen C. Pugh</t>
  </si>
  <si>
    <t>Judy B. Zhang</t>
  </si>
  <si>
    <t>Terry M. Atkins</t>
  </si>
  <si>
    <t>Darrell T. Peters</t>
  </si>
  <si>
    <t>Monica D. Robertson</t>
  </si>
  <si>
    <t>Judith I. Ali</t>
  </si>
  <si>
    <t>Tiffany D. Cooper</t>
  </si>
  <si>
    <t>Tyrone C. Gutierrez</t>
  </si>
  <si>
    <t>Ann D. Pratt</t>
  </si>
  <si>
    <t>Amy E. Anderson</t>
  </si>
  <si>
    <t>Billy J. Burrows</t>
  </si>
  <si>
    <t>Joseph D. Man</t>
  </si>
  <si>
    <t>Gary J. Warner</t>
  </si>
  <si>
    <t>Ricky D. Flowers</t>
  </si>
  <si>
    <t>William L. Patterson</t>
  </si>
  <si>
    <t>Cynthia S. Cooper</t>
  </si>
  <si>
    <t>Ann F. Dubey</t>
  </si>
  <si>
    <t>Pamela P. Mercer</t>
  </si>
  <si>
    <t>Sarah J. Bradshaw</t>
  </si>
  <si>
    <t>Nathan P. Tripathi</t>
  </si>
  <si>
    <t>Ricky M. Gill</t>
  </si>
  <si>
    <t>Lillian F. Fox</t>
  </si>
  <si>
    <t>Ricky V. Robinson</t>
  </si>
  <si>
    <t>Joshua J. Roberts</t>
  </si>
  <si>
    <t>Paul D. Tejada</t>
  </si>
  <si>
    <t>Rodney T. Chan</t>
  </si>
  <si>
    <t>Scott N. Ashley</t>
  </si>
  <si>
    <t>Jordan J. Diana</t>
  </si>
  <si>
    <t>Walter A. Knowles</t>
  </si>
  <si>
    <t>Dawn M. Booth</t>
  </si>
  <si>
    <t>Marsha R. Wayne</t>
  </si>
  <si>
    <t>Grace A. Booth</t>
  </si>
  <si>
    <t>Matthew J. Rodriguez</t>
  </si>
  <si>
    <t>Matthew I. Low</t>
  </si>
  <si>
    <t>Denise P. Wise</t>
  </si>
  <si>
    <t>Alicia A. Mccarthy</t>
  </si>
  <si>
    <t>Jason J. Mccann</t>
  </si>
  <si>
    <t>Gail D. Mahon</t>
  </si>
  <si>
    <t>Joseph D. Curry</t>
  </si>
  <si>
    <t>Darlene D. Lima</t>
  </si>
  <si>
    <t>Brian C. Eaton</t>
  </si>
  <si>
    <t>Tyler G. Park</t>
  </si>
  <si>
    <t>Carolyn J. Hinton</t>
  </si>
  <si>
    <t>Harold M. Douglas</t>
  </si>
  <si>
    <t>Ashley T. Hogan</t>
  </si>
  <si>
    <t>David V. Silva</t>
  </si>
  <si>
    <t>Thomas D. Ferguson</t>
  </si>
  <si>
    <t>Andrew M. Pitts</t>
  </si>
  <si>
    <t>Dennis K. Head</t>
  </si>
  <si>
    <t>Nancy K. Mcdonald</t>
  </si>
  <si>
    <t>Jennifer T. Bartlett</t>
  </si>
  <si>
    <t>Linda J. Byrd</t>
  </si>
  <si>
    <t>Julie P. Campos</t>
  </si>
  <si>
    <t>Tyler S. Moore</t>
  </si>
  <si>
    <t>Randy A. Brock</t>
  </si>
  <si>
    <t>David K. Liu</t>
  </si>
  <si>
    <t>Laurie C. Davidson</t>
  </si>
  <si>
    <t>Jill J. Rushing</t>
  </si>
  <si>
    <t>Thomas C. Shannon</t>
  </si>
  <si>
    <t>Joseph B. Newton</t>
  </si>
  <si>
    <t>Kevin K. Clayton</t>
  </si>
  <si>
    <t>George V. Lester</t>
  </si>
  <si>
    <t>Jessica J. Graves</t>
  </si>
  <si>
    <t>Andrew S. Reed</t>
  </si>
  <si>
    <t>Micheal W. Tan</t>
  </si>
  <si>
    <t>Brandon D. Cole</t>
  </si>
  <si>
    <t>Chad M. Garcia</t>
  </si>
  <si>
    <t>Ronnie D. Wilkerson</t>
  </si>
  <si>
    <t>Debra M. Chua</t>
  </si>
  <si>
    <t>Donald M. Schmidt</t>
  </si>
  <si>
    <t>Clarence L. Long</t>
  </si>
  <si>
    <t>Steven A. Holt</t>
  </si>
  <si>
    <t>Stanley N. Flanagan</t>
  </si>
  <si>
    <t>Dwayne M. Norris</t>
  </si>
  <si>
    <t>George J. Santos</t>
  </si>
  <si>
    <t>Tammy J. Nichols</t>
  </si>
  <si>
    <t>Lynda J. Whitney</t>
  </si>
  <si>
    <t>Catherine I. Christensen</t>
  </si>
  <si>
    <t>Nancy V. Lee</t>
  </si>
  <si>
    <t>Judy D. Tay</t>
  </si>
  <si>
    <t>Jane J. Love</t>
  </si>
  <si>
    <t>Carolyn D. Reeves</t>
  </si>
  <si>
    <t>Gregory J. Wood</t>
  </si>
  <si>
    <t>Alex A. Mccoy</t>
  </si>
  <si>
    <t>Larry I. Garg</t>
  </si>
  <si>
    <t>Josephine D. Lynn</t>
  </si>
  <si>
    <t>Debbie J. Schmidt</t>
  </si>
  <si>
    <t>Jeffrey A. Chavez</t>
  </si>
  <si>
    <t>Jack A. Atkinson</t>
  </si>
  <si>
    <t>Lisa T. Warren</t>
  </si>
  <si>
    <t>Rickey S. Ventura</t>
  </si>
  <si>
    <t>Stephen M. George</t>
  </si>
  <si>
    <t>Heather G. Lawson</t>
  </si>
  <si>
    <t>Jessica S. Ryan</t>
  </si>
  <si>
    <t>Ashley M. Burgess</t>
  </si>
  <si>
    <t>Patrick K. Garcia</t>
  </si>
  <si>
    <t>Marjorie F. Ismail</t>
  </si>
  <si>
    <t>Dennis V. West</t>
  </si>
  <si>
    <t>Ashley I. Naik</t>
  </si>
  <si>
    <t>Joan N. Jacobs</t>
  </si>
  <si>
    <t>Nancy M. Ramsey</t>
  </si>
  <si>
    <t>Kelsey J. Carlson</t>
  </si>
  <si>
    <t>Rachel E. Edwards</t>
  </si>
  <si>
    <t>Peter O. Mcdermott</t>
  </si>
  <si>
    <t>Stephanie Y. Allen</t>
  </si>
  <si>
    <t>Jacqueline J. Barnes</t>
  </si>
  <si>
    <t>Eugene R. Mehta</t>
  </si>
  <si>
    <t>Christina K. Prasad</t>
  </si>
  <si>
    <t>Edward A. Price</t>
  </si>
  <si>
    <t>Jason T. Abdi</t>
  </si>
  <si>
    <t>Justin J. Poirier</t>
  </si>
  <si>
    <t>Joshua L. Cox</t>
  </si>
  <si>
    <t>Darren Z. Sam</t>
  </si>
  <si>
    <t>Elizabeth J. Fleming</t>
  </si>
  <si>
    <t>Tammy T. Hollis</t>
  </si>
  <si>
    <t>Andrew D. Banks</t>
  </si>
  <si>
    <t>Helen I. Mayer</t>
  </si>
  <si>
    <t>Jonathan I. Morris</t>
  </si>
  <si>
    <t>Lois V. Davis</t>
  </si>
  <si>
    <t>Nathan J. Beard</t>
  </si>
  <si>
    <t>Matthew J. Colon</t>
  </si>
  <si>
    <t>Dorothy T. Gonzalez</t>
  </si>
  <si>
    <t>Anthony F. Webster</t>
  </si>
  <si>
    <t>Sherry R. Will</t>
  </si>
  <si>
    <t>Carol C. Milner</t>
  </si>
  <si>
    <t>Sarah J. Dixon</t>
  </si>
  <si>
    <t>Frances R. Tolentino</t>
  </si>
  <si>
    <t>Eugene H. Novak</t>
  </si>
  <si>
    <t>Harry J. Moon</t>
  </si>
  <si>
    <t>Richard J. Kent</t>
  </si>
  <si>
    <t>Karen I. Romero</t>
  </si>
  <si>
    <t>George J. Ignacio</t>
  </si>
  <si>
    <t>Kelsey D. Luna</t>
  </si>
  <si>
    <t>Justin R. Tolentino</t>
  </si>
  <si>
    <t>Richard J. Singh</t>
  </si>
  <si>
    <t>Jennifer A. Cordova</t>
  </si>
  <si>
    <t>Willie C. Shah</t>
  </si>
  <si>
    <t>James A. Holland</t>
  </si>
  <si>
    <t>Jennifer M. Edwards</t>
  </si>
  <si>
    <t>Hannah L. Banks</t>
  </si>
  <si>
    <t>Scott M. Scott</t>
  </si>
  <si>
    <t>Kathy J. Schultz</t>
  </si>
  <si>
    <t>Mary W. Rice</t>
  </si>
  <si>
    <t>Robert H. Mcmahon</t>
  </si>
  <si>
    <t>Mildred J. Gillespie</t>
  </si>
  <si>
    <t>Shawn H. Jensen</t>
  </si>
  <si>
    <t>Joshua M. Hickman</t>
  </si>
  <si>
    <t>Stephen N. Vickers</t>
  </si>
  <si>
    <t>Timothy M. Wells</t>
  </si>
  <si>
    <t>Barbara N. Johnston</t>
  </si>
  <si>
    <t>Brenda R. Kearney</t>
  </si>
  <si>
    <t>Anthony J. Fisher</t>
  </si>
  <si>
    <t>Kathleen F. Harmon</t>
  </si>
  <si>
    <t>Dawn H. Moore</t>
  </si>
  <si>
    <t>Nicole C. Javed</t>
  </si>
  <si>
    <t>Martin I. Bird</t>
  </si>
  <si>
    <t>Martha S. Hanson</t>
  </si>
  <si>
    <t>Kenneth K. Rubio</t>
  </si>
  <si>
    <t>Jeremy H. Smith</t>
  </si>
  <si>
    <t>Brian M. Dutta</t>
  </si>
  <si>
    <t>Elizabeth J. Fry</t>
  </si>
  <si>
    <t>Michele E. Lozano</t>
  </si>
  <si>
    <t>Helen H. Qureshi</t>
  </si>
  <si>
    <t>Irene T. Agrawal</t>
  </si>
  <si>
    <t>Kathryn J. Dunn</t>
  </si>
  <si>
    <t>Carol J. Stephens</t>
  </si>
  <si>
    <t>Sue S. Atkinson</t>
  </si>
  <si>
    <t>Diane J. Alford</t>
  </si>
  <si>
    <t>Jamie L. Owen</t>
  </si>
  <si>
    <t>Douglas S. Saunders</t>
  </si>
  <si>
    <t>Linda J. Dalton</t>
  </si>
  <si>
    <t>Anthony C. Walker</t>
  </si>
  <si>
    <t>Dorothy H. Welsh</t>
  </si>
  <si>
    <t>Roy H. Mason</t>
  </si>
  <si>
    <t>Jennifer K. Doyle</t>
  </si>
  <si>
    <t>Richard D. Mark</t>
  </si>
  <si>
    <t>Brooke I. Pham</t>
  </si>
  <si>
    <t>Misty T. Valenzuela</t>
  </si>
  <si>
    <t>Erin J. Decker</t>
  </si>
  <si>
    <t>Bryan M. Shipley</t>
  </si>
  <si>
    <t>Nicholas I. Correa</t>
  </si>
  <si>
    <t>Justin B. Jane</t>
  </si>
  <si>
    <t>Carrie B. Henry</t>
  </si>
  <si>
    <t>Virgil M. Caldwell</t>
  </si>
  <si>
    <t>Kathleen H. Ahmad</t>
  </si>
  <si>
    <t>Raymond R. Scott</t>
  </si>
  <si>
    <t>Stacy C. Mcgregor</t>
  </si>
  <si>
    <t>Gerald J. Leung</t>
  </si>
  <si>
    <t>Lawrence A. Lewis</t>
  </si>
  <si>
    <t>Andrew I. Russo</t>
  </si>
  <si>
    <t>Betty R. Childs</t>
  </si>
  <si>
    <t>Samantha M. Mason</t>
  </si>
  <si>
    <t>Ashlee C. Kamal</t>
  </si>
  <si>
    <t>Jacqueline G. Romero</t>
  </si>
  <si>
    <t>Joshua J. Ingram</t>
  </si>
  <si>
    <t>Bonnie M. Salas</t>
  </si>
  <si>
    <t>Gerald N. Barton</t>
  </si>
  <si>
    <t>Joseph F. Kline</t>
  </si>
  <si>
    <t>Deborah K. Costa</t>
  </si>
  <si>
    <t>Jennifer A. Chan</t>
  </si>
  <si>
    <t>Charlie C. Jane</t>
  </si>
  <si>
    <t>Ruth P. Connor</t>
  </si>
  <si>
    <t>Dennis F. Villegas</t>
  </si>
  <si>
    <t>Nicole R. Lyons</t>
  </si>
  <si>
    <t>Betty G. Mccarthy</t>
  </si>
  <si>
    <t>Martin F. Gray</t>
  </si>
  <si>
    <t>Stephen J. Browning</t>
  </si>
  <si>
    <t>Mark J. Mcpherson</t>
  </si>
  <si>
    <t>Thelma A. Kang</t>
  </si>
  <si>
    <t>Sean M. Morin</t>
  </si>
  <si>
    <t>Ashley C. Mendez</t>
  </si>
  <si>
    <t>Shirley S. Maharaj</t>
  </si>
  <si>
    <t>Diana B. Marino</t>
  </si>
  <si>
    <t>Elizabeth F. Adel</t>
  </si>
  <si>
    <t>Joan G. Salazar</t>
  </si>
  <si>
    <t>Shirley T. Sampson</t>
  </si>
  <si>
    <t>Vicki K. Cheung</t>
  </si>
  <si>
    <t>Barbara B. Cohen</t>
  </si>
  <si>
    <t>Deborah L. Starr</t>
  </si>
  <si>
    <t>Diane V. Bailey</t>
  </si>
  <si>
    <t>Betty M. Johnston</t>
  </si>
  <si>
    <t>Shirley J. Higgins</t>
  </si>
  <si>
    <t>Mike J. Joyce</t>
  </si>
  <si>
    <t>Katherine D. Bansal</t>
  </si>
  <si>
    <t>Paul D. Chavez</t>
  </si>
  <si>
    <t>Michele S. Alcantara</t>
  </si>
  <si>
    <t>Victor B. Horton</t>
  </si>
  <si>
    <t>Brittany F. Williamson</t>
  </si>
  <si>
    <t>Debbie F. Beltran</t>
  </si>
  <si>
    <t>Julie J. Santoso</t>
  </si>
  <si>
    <t>Thomas J. Samy</t>
  </si>
  <si>
    <t>Jodi A. Thapa</t>
  </si>
  <si>
    <t>Martha M. Sanchez</t>
  </si>
  <si>
    <t>Justin M. Bauer</t>
  </si>
  <si>
    <t>Jason M. Joy</t>
  </si>
  <si>
    <t>Ruby D. Hawkins</t>
  </si>
  <si>
    <t>Donna E. Chowdhury</t>
  </si>
  <si>
    <t>Lisa T. Gonzalez</t>
  </si>
  <si>
    <t>Brittany J. Hampton</t>
  </si>
  <si>
    <t>Brent M. Bryant</t>
  </si>
  <si>
    <t>Kim M. Mercado</t>
  </si>
  <si>
    <t>Jessie F. Yadav</t>
  </si>
  <si>
    <t>Jamie J. Martins</t>
  </si>
  <si>
    <t>Carole F. Larson</t>
  </si>
  <si>
    <t>Teresa E. Torres</t>
  </si>
  <si>
    <t>Joshua S. Dean</t>
  </si>
  <si>
    <t>Jean J. Wilson</t>
  </si>
  <si>
    <t>Richard L. Woods</t>
  </si>
  <si>
    <t>Ellen F. Roth</t>
  </si>
  <si>
    <t>Judith R. Vaughn</t>
  </si>
  <si>
    <t>Barry S. Gibbs</t>
  </si>
  <si>
    <t>Jason I. Tucker</t>
  </si>
  <si>
    <t>Marie J. Wilcox</t>
  </si>
  <si>
    <t>Amanda F. Ferrer</t>
  </si>
  <si>
    <t>Megan M. Bennett</t>
  </si>
  <si>
    <t>Margaret H. Beck</t>
  </si>
  <si>
    <t>Krystal L. Wallace</t>
  </si>
  <si>
    <t>Steven K. Wall</t>
  </si>
  <si>
    <t>Cynthia C. Huffman</t>
  </si>
  <si>
    <t>Robert J. Nieves</t>
  </si>
  <si>
    <t>Susan N. Garcia</t>
  </si>
  <si>
    <t>Kristen F. Bradshaw</t>
  </si>
  <si>
    <t>Mark T. Ahmed</t>
  </si>
  <si>
    <t>Roberta A. Fletcher</t>
  </si>
  <si>
    <t>Lance M. Salinas</t>
  </si>
  <si>
    <t>Judith A. Bauer</t>
  </si>
  <si>
    <t>Debbie C. Nguyen</t>
  </si>
  <si>
    <t>George H. Coleman</t>
  </si>
  <si>
    <t>Courtney D. Swanson</t>
  </si>
  <si>
    <t>Courtney J. Rai</t>
  </si>
  <si>
    <t>Nicole A. Bender</t>
  </si>
  <si>
    <t>Thomas C. Hasan</t>
  </si>
  <si>
    <t>Ashley F. Bansal</t>
  </si>
  <si>
    <t>Matthew H. Kay</t>
  </si>
  <si>
    <t>Mark D. Day</t>
  </si>
  <si>
    <t>Brandon J. Welch</t>
  </si>
  <si>
    <t>Sheila L. Ling</t>
  </si>
  <si>
    <t>Peggy S. Mendez</t>
  </si>
  <si>
    <t>Jamie E. Gallo</t>
  </si>
  <si>
    <t>Don T. Tran</t>
  </si>
  <si>
    <t>Nancy R. Yap</t>
  </si>
  <si>
    <t>Jessica M. Cooper</t>
  </si>
  <si>
    <t>John O. Chung</t>
  </si>
  <si>
    <t>Christine M. Norton</t>
  </si>
  <si>
    <t>Matthew J. Morris</t>
  </si>
  <si>
    <t>Florence D. Caswell</t>
  </si>
  <si>
    <t>Cynthia H. Burgess</t>
  </si>
  <si>
    <t>Kenneth F. Garner</t>
  </si>
  <si>
    <t>Alex E. Mathews</t>
  </si>
  <si>
    <t>Shawn C. Valencia</t>
  </si>
  <si>
    <t>Marion J. Moore</t>
  </si>
  <si>
    <t>Edward J. Jacob</t>
  </si>
  <si>
    <t>Suzanne J. Gill</t>
  </si>
  <si>
    <t>Linda T. Barlow</t>
  </si>
  <si>
    <t>Chad J. Oconnor</t>
  </si>
  <si>
    <t>Phyllis A. Edwards</t>
  </si>
  <si>
    <t>Thomas F. Mays</t>
  </si>
  <si>
    <t>Belinda S. Perera</t>
  </si>
  <si>
    <t>William K. Beck</t>
  </si>
  <si>
    <t>John J. Michaels</t>
  </si>
  <si>
    <t>Norma F. Wood</t>
  </si>
  <si>
    <t>Justin S. Henderson</t>
  </si>
  <si>
    <t>Norma S. Hunt</t>
  </si>
  <si>
    <t>Tracy F. Jennings</t>
  </si>
  <si>
    <t>Jacob F. Hansen</t>
  </si>
  <si>
    <t>Scott D. Mcdonald</t>
  </si>
  <si>
    <t>Carol C. Sellers</t>
  </si>
  <si>
    <t>Jeffrey S. Odell</t>
  </si>
  <si>
    <t>Debra I. Coleman</t>
  </si>
  <si>
    <t>Amanda I. Daniels</t>
  </si>
  <si>
    <t>Billy J. Brewer</t>
  </si>
  <si>
    <t>Cindy D. Meyer</t>
  </si>
  <si>
    <t>Kim A. Stuart</t>
  </si>
  <si>
    <t>Carl F. Christian</t>
  </si>
  <si>
    <t>Jerry J. Rizal</t>
  </si>
  <si>
    <t>Kenneth S. Barron</t>
  </si>
  <si>
    <t>Betty C. Payne</t>
  </si>
  <si>
    <t>Kelly I. Raja</t>
  </si>
  <si>
    <t>James R. Liang</t>
  </si>
  <si>
    <t>Maureen I. Connolly</t>
  </si>
  <si>
    <t>Ruth M. Webb</t>
  </si>
  <si>
    <t>William J. Griffin</t>
  </si>
  <si>
    <t>Adam C. Wade</t>
  </si>
  <si>
    <t>Phyllis J. Cardenas</t>
  </si>
  <si>
    <t>Lauren J. Allen</t>
  </si>
  <si>
    <t>Teresa E. Wu</t>
  </si>
  <si>
    <t>Howard F. Armstrong</t>
  </si>
  <si>
    <t>Dennis J. Yousef</t>
  </si>
  <si>
    <t>Peter I. Newman</t>
  </si>
  <si>
    <t>Jeffrey A. Meehan</t>
  </si>
  <si>
    <t>Walter M. Dixit</t>
  </si>
  <si>
    <t>Peter I. Rodriguez</t>
  </si>
  <si>
    <t>Michael J. Mariano</t>
  </si>
  <si>
    <t>Jose A. Jackson</t>
  </si>
  <si>
    <t>Donna I. Giles</t>
  </si>
  <si>
    <t>Brandon D. Loh</t>
  </si>
  <si>
    <t>David N. Hood</t>
  </si>
  <si>
    <t>Samuel J. Nabil</t>
  </si>
  <si>
    <t>Clarence S. Sutton</t>
  </si>
  <si>
    <t>Danny J. Jacobs</t>
  </si>
  <si>
    <t>Michael C. Navarro</t>
  </si>
  <si>
    <t>Christine D. Chandra</t>
  </si>
  <si>
    <t>Dolores D. Howard</t>
  </si>
  <si>
    <t>Philip A. Tanner</t>
  </si>
  <si>
    <t>Mark J. Paul</t>
  </si>
  <si>
    <t>Christina S. Jain</t>
  </si>
  <si>
    <t>Myrtle J. Carrillo</t>
  </si>
  <si>
    <t>Kathy A. Rojas</t>
  </si>
  <si>
    <t>Edna W. Whittaker</t>
  </si>
  <si>
    <t>Henry R. Fong</t>
  </si>
  <si>
    <t>Rachel B. Hanson</t>
  </si>
  <si>
    <t>Samantha A. Saleem</t>
  </si>
  <si>
    <t>Benjamin L. Herrera</t>
  </si>
  <si>
    <t>Esther C. Robles</t>
  </si>
  <si>
    <t>Violet B. Shrivastava</t>
  </si>
  <si>
    <t>Amanda C. Steele</t>
  </si>
  <si>
    <t>Kristen D. Williams</t>
  </si>
  <si>
    <t>Paula D. Connolly</t>
  </si>
  <si>
    <t>Brian J. Camacho</t>
  </si>
  <si>
    <t>Debra A. Foster</t>
  </si>
  <si>
    <t>Robert J. Owen</t>
  </si>
  <si>
    <t>Jennifer J. Glenn</t>
  </si>
  <si>
    <t>Jordan H. Arora</t>
  </si>
  <si>
    <t>Deborah W. Alvarado</t>
  </si>
  <si>
    <t>Chelsea J. Duran</t>
  </si>
  <si>
    <t>Sharon D. Murray</t>
  </si>
  <si>
    <t>Frank C. Raj</t>
  </si>
  <si>
    <t>Joshua F. Hansen</t>
  </si>
  <si>
    <t>Marilyn E. Dempsey</t>
  </si>
  <si>
    <t>Christopher O. Angel</t>
  </si>
  <si>
    <t>Cynthia O. Brown</t>
  </si>
  <si>
    <t>Courtney F. Costello</t>
  </si>
  <si>
    <t>Angela F. Wells</t>
  </si>
  <si>
    <t>Steven C. Obrien</t>
  </si>
  <si>
    <t>Amanda J. Payne</t>
  </si>
  <si>
    <t>Virginia J. Lui</t>
  </si>
  <si>
    <t>Vicki L. Tay</t>
  </si>
  <si>
    <t>Sarah J. Williams</t>
  </si>
  <si>
    <t>Dennis S. Wilson</t>
  </si>
  <si>
    <t>James R. Fuller</t>
  </si>
  <si>
    <t>John I. Wiseman</t>
  </si>
  <si>
    <t>Alice I. Anthony</t>
  </si>
  <si>
    <t>Betty J. Griffiths</t>
  </si>
  <si>
    <t>Earl R. Williams</t>
  </si>
  <si>
    <t>Florence C. Gibson</t>
  </si>
  <si>
    <t>Eleanor G. Curran</t>
  </si>
  <si>
    <t>Melissa D. Hanna</t>
  </si>
  <si>
    <t>Kim M. Watts</t>
  </si>
  <si>
    <t>Mark J. Cross</t>
  </si>
  <si>
    <t>Debra F. Lane</t>
  </si>
  <si>
    <t>Jacob J. Nunez</t>
  </si>
  <si>
    <t>Dorothy C. Pereira</t>
  </si>
  <si>
    <t>Rosemary C. Bose</t>
  </si>
  <si>
    <t>Roberta M. Brown</t>
  </si>
  <si>
    <t>Lindsey T. Roy</t>
  </si>
  <si>
    <t>Benjamin D. Joshi</t>
  </si>
  <si>
    <t>Brandon C. Cross</t>
  </si>
  <si>
    <t>Kenneth M. Low</t>
  </si>
  <si>
    <t>Jeremy C. Cook</t>
  </si>
  <si>
    <t>Tyler F. Smart</t>
  </si>
  <si>
    <t>Barbara J. Jay</t>
  </si>
  <si>
    <t>Elsie T. Fry</t>
  </si>
  <si>
    <t>Michelle L. Cooper</t>
  </si>
  <si>
    <t>Jessica F. Gillespie</t>
  </si>
  <si>
    <t>Carol F. Johns</t>
  </si>
  <si>
    <t>Kimberly R. Gray</t>
  </si>
  <si>
    <t>Melanie W. Vyas</t>
  </si>
  <si>
    <t>Joyce S. S</t>
  </si>
  <si>
    <t>Alfred T. Farley</t>
  </si>
  <si>
    <t>Christine A. Chakraborty</t>
  </si>
  <si>
    <t>Kristopher A. Fitzpatrick</t>
  </si>
  <si>
    <t>Brian I. Jacob</t>
  </si>
  <si>
    <t>James K. Srivastava</t>
  </si>
  <si>
    <t>Jamie H. Brooks</t>
  </si>
  <si>
    <t>Amy J. Vieira</t>
  </si>
  <si>
    <t>Steve C. Mcdonald</t>
  </si>
  <si>
    <t>Marjorie F. Baez</t>
  </si>
  <si>
    <t>Paula A. Luna</t>
  </si>
  <si>
    <t>Diane D. Cooper</t>
  </si>
  <si>
    <t>Charles M. Lang</t>
  </si>
  <si>
    <t>Deborah M. Higgins</t>
  </si>
  <si>
    <t>Fred J. Little</t>
  </si>
  <si>
    <t>Paula L. Jordan</t>
  </si>
  <si>
    <t>Walter F. Williamson</t>
  </si>
  <si>
    <t>Jeremy D. Snyder</t>
  </si>
  <si>
    <t>Erica V. Guevara</t>
  </si>
  <si>
    <t>Joseph A. Morrison</t>
  </si>
  <si>
    <t>Amy H. Morales</t>
  </si>
  <si>
    <t>Barbara J. Flowers</t>
  </si>
  <si>
    <t>Jennifer V. Hu</t>
  </si>
  <si>
    <t>Beth P. Carroll</t>
  </si>
  <si>
    <t>Dustin Q. Cheng</t>
  </si>
  <si>
    <t>Nicholas J. Shahid</t>
  </si>
  <si>
    <t>Larry J. Austin</t>
  </si>
  <si>
    <t>Donald J. Blake</t>
  </si>
  <si>
    <t>Carmen K. Berg</t>
  </si>
  <si>
    <t>Julia K. Moore</t>
  </si>
  <si>
    <t>Angela T. Morrison</t>
  </si>
  <si>
    <t>Woodrow J. Shankar</t>
  </si>
  <si>
    <t>Tim E. Manuel</t>
  </si>
  <si>
    <t>Cheryl B. Lane</t>
  </si>
  <si>
    <t>David C. Coleman</t>
  </si>
  <si>
    <t>George I. Heart</t>
  </si>
  <si>
    <t>Sharon J. Howell</t>
  </si>
  <si>
    <t>Cameron N. Rogers</t>
  </si>
  <si>
    <t>Stella J. Ellis</t>
  </si>
  <si>
    <t>Ricky N. Wood</t>
  </si>
  <si>
    <t>Randy M. Finn</t>
  </si>
  <si>
    <t>Cynthia D. Moreira</t>
  </si>
  <si>
    <t>Michelle S. Chu</t>
  </si>
  <si>
    <t>Dawn I. Hernandez</t>
  </si>
  <si>
    <t>Kimberly I. Sullivan</t>
  </si>
  <si>
    <t>Julie J. Wallace</t>
  </si>
  <si>
    <t>Helen J. Jackson</t>
  </si>
  <si>
    <t>Christopher W. Fraser</t>
  </si>
  <si>
    <t>Chad T. Alvarez</t>
  </si>
  <si>
    <t>Frances M. Sharma</t>
  </si>
  <si>
    <t>Walter J. Karki</t>
  </si>
  <si>
    <t>Amanda L. Torres</t>
  </si>
  <si>
    <t>Susan I. Lindsey</t>
  </si>
  <si>
    <t>Emma F. Mclean</t>
  </si>
  <si>
    <t>Anna O. Kennedy</t>
  </si>
  <si>
    <t>Peggy D. Suresh</t>
  </si>
  <si>
    <t>Michael F. Almeida</t>
  </si>
  <si>
    <t>Sandra B. West</t>
  </si>
  <si>
    <t>Tiffany E. Tucker</t>
  </si>
  <si>
    <t>Jesse S. Prince</t>
  </si>
  <si>
    <t>Scott A. Bowers</t>
  </si>
  <si>
    <t>Delores F. Lucas</t>
  </si>
  <si>
    <t>Nicole W. Davies</t>
  </si>
  <si>
    <t>Anthony B. M</t>
  </si>
  <si>
    <t>Billy J. Li</t>
  </si>
  <si>
    <t>Samantha F. Kearney</t>
  </si>
  <si>
    <t>Lillian N. Madrid</t>
  </si>
  <si>
    <t>Richard I. Kent</t>
  </si>
  <si>
    <t>Tammy S. Abbas</t>
  </si>
  <si>
    <t>Nicholas B. Day</t>
  </si>
  <si>
    <t>Charles L. Morse</t>
  </si>
  <si>
    <t>Laura T. Richardson</t>
  </si>
  <si>
    <t>Jessica P. Rehman</t>
  </si>
  <si>
    <t>Jeffrey T. Shrestha</t>
  </si>
  <si>
    <t>Bobby I. Scott</t>
  </si>
  <si>
    <t>Sheila L. Gabriel</t>
  </si>
  <si>
    <t>Kristin W. Amin</t>
  </si>
  <si>
    <t>Mary G. Craig</t>
  </si>
  <si>
    <t>Gary S. Mccormick</t>
  </si>
  <si>
    <t>Heather C. Snider</t>
  </si>
  <si>
    <t>Alice S. Reid</t>
  </si>
  <si>
    <t>Justin G. Gordon</t>
  </si>
  <si>
    <t>Bruce W. Sharif</t>
  </si>
  <si>
    <t>Jeff L. Idris</t>
  </si>
  <si>
    <t>Tracy I. Sargent</t>
  </si>
  <si>
    <t>Emily S. Ball</t>
  </si>
  <si>
    <t>Ryan S. Reynolds</t>
  </si>
  <si>
    <t>Andrew F. Henderson</t>
  </si>
  <si>
    <t>Adrian N. Atkins</t>
  </si>
  <si>
    <t>Kristen C. Montgomery</t>
  </si>
  <si>
    <t>Michael B. Rosado</t>
  </si>
  <si>
    <t>Florence E. Coleman</t>
  </si>
  <si>
    <t>Charles S. Aziz</t>
  </si>
  <si>
    <t>Marguerite D. Massey</t>
  </si>
  <si>
    <t>Cheryl J. Phillips</t>
  </si>
  <si>
    <t>Sean J. Cardenas</t>
  </si>
  <si>
    <t>Warren J. Amin</t>
  </si>
  <si>
    <t>Joan T. Chandler</t>
  </si>
  <si>
    <t>Stephen J. Han</t>
  </si>
  <si>
    <t>Tiffany F. Howard</t>
  </si>
  <si>
    <t>Hazel D. Parsons</t>
  </si>
  <si>
    <t>John H. Pandey</t>
  </si>
  <si>
    <t>Jaime C. Schmidt</t>
  </si>
  <si>
    <t>Kendra T. King</t>
  </si>
  <si>
    <t>Michele K. Low</t>
  </si>
  <si>
    <t>Carolyn B. Haque</t>
  </si>
  <si>
    <t>Bruce L. Fraser</t>
  </si>
  <si>
    <t>Matthew H. Patel</t>
  </si>
  <si>
    <t>Joyce D. Rivers</t>
  </si>
  <si>
    <t>Heather I. Yee</t>
  </si>
  <si>
    <t>Julie F. Kaushik</t>
  </si>
  <si>
    <t>Christine L. Savage</t>
  </si>
  <si>
    <t>Debra D. Jack</t>
  </si>
  <si>
    <t>Nancy J. Gonzales</t>
  </si>
  <si>
    <t>Jessica J. Srivastava</t>
  </si>
  <si>
    <t>Rebecca J. Stevens</t>
  </si>
  <si>
    <t>Eugene T. Barry</t>
  </si>
  <si>
    <t>Diane F. Lai</t>
  </si>
  <si>
    <t>Shawn E. Ferrer</t>
  </si>
  <si>
    <t>Gregory O. Castillo</t>
  </si>
  <si>
    <t>Daniel J. Jenkins</t>
  </si>
  <si>
    <t>Amber C. Gilbert</t>
  </si>
  <si>
    <t>Chelsea D. Ward</t>
  </si>
  <si>
    <t>Kimberly J. Goldman</t>
  </si>
  <si>
    <t>Terri S. Bhatia</t>
  </si>
  <si>
    <t>David F. Marshall</t>
  </si>
  <si>
    <t>Susan N. Angeles</t>
  </si>
  <si>
    <t>Brittany K. Campos</t>
  </si>
  <si>
    <t>Caitlin F. Dee</t>
  </si>
  <si>
    <t>Patricia T. Martin</t>
  </si>
  <si>
    <t>Shawn C. Mahmoud</t>
  </si>
  <si>
    <t>Patti D. Keller</t>
  </si>
  <si>
    <t>Angela M. Chan</t>
  </si>
  <si>
    <t>Daniel J. John</t>
  </si>
  <si>
    <t>Evelyn P. Gurung</t>
  </si>
  <si>
    <t>Allen J. Rodgers</t>
  </si>
  <si>
    <t>Debbie E. Richard</t>
  </si>
  <si>
    <t>Phyllis R. Tran</t>
  </si>
  <si>
    <t>Jacob D. Valenzuela</t>
  </si>
  <si>
    <t>Gloria M. Cole</t>
  </si>
  <si>
    <t>Doris L. Kaiser</t>
  </si>
  <si>
    <t>Crystal J. Reyes</t>
  </si>
  <si>
    <t>Janice N. Clarke</t>
  </si>
  <si>
    <t>Mary R. Simon</t>
  </si>
  <si>
    <t>Raymond D. Ahmad</t>
  </si>
  <si>
    <t>Karen J. Hunt</t>
  </si>
  <si>
    <t>Nicole J. Singh</t>
  </si>
  <si>
    <t>Brandon G. Chen</t>
  </si>
  <si>
    <t>Alfred R. Barnett</t>
  </si>
  <si>
    <t>Eric B. Brooks</t>
  </si>
  <si>
    <t>Andrew L. Bob</t>
  </si>
  <si>
    <t>Shirley J. Lindsey</t>
  </si>
  <si>
    <t>Steven C. Cooper</t>
  </si>
  <si>
    <t>Wanda A. Robinson</t>
  </si>
  <si>
    <t>Courtney J. Noel</t>
  </si>
  <si>
    <t>Kenneth K. Hay</t>
  </si>
  <si>
    <t>Irene J. White</t>
  </si>
  <si>
    <t>Carol G. Crawford</t>
  </si>
  <si>
    <t>Sandra F. Tracy</t>
  </si>
  <si>
    <t>Vera C. Alexander</t>
  </si>
  <si>
    <t>Carol M. Hawkins</t>
  </si>
  <si>
    <t>Justin C. Soriano</t>
  </si>
  <si>
    <t>Darlene M. Hodges</t>
  </si>
  <si>
    <t>Carole M. Allen</t>
  </si>
  <si>
    <t>Michael M. Don</t>
  </si>
  <si>
    <t>Ronald J. Sinclair</t>
  </si>
  <si>
    <t>Kim T. Gee</t>
  </si>
  <si>
    <t>Donna F. Mahmood</t>
  </si>
  <si>
    <t>Erin F. Jadhav</t>
  </si>
  <si>
    <t>Jeffrey J. Robbins</t>
  </si>
  <si>
    <t>Gary J. Vasquez</t>
  </si>
  <si>
    <t>Joshua J. Park</t>
  </si>
  <si>
    <t>Sandra A. Leon</t>
  </si>
  <si>
    <t>Peggy E. Benson</t>
  </si>
  <si>
    <t>Robert D. Mackenzie</t>
  </si>
  <si>
    <t>Crystal M. Thomas</t>
  </si>
  <si>
    <t>Cynthia L. Hansen</t>
  </si>
  <si>
    <t>Delores W. Little</t>
  </si>
  <si>
    <t>Christopher D. Gregg</t>
  </si>
  <si>
    <t>Ramona O. Wong</t>
  </si>
  <si>
    <t>Janice B. Silva</t>
  </si>
  <si>
    <t>James P. Sawyer</t>
  </si>
  <si>
    <t>Jack J. Roy</t>
  </si>
  <si>
    <t>James M. Mcgrath</t>
  </si>
  <si>
    <t>Christopher F. Andrews</t>
  </si>
  <si>
    <t>Brian P. Hobbs</t>
  </si>
  <si>
    <t>Clyde P. Logan</t>
  </si>
  <si>
    <t>Anthony J. Romano</t>
  </si>
  <si>
    <t>Allan D. Green</t>
  </si>
  <si>
    <t>Glenn J. Washington</t>
  </si>
  <si>
    <t>Kim F. Amin</t>
  </si>
  <si>
    <t>Robert A. Newman</t>
  </si>
  <si>
    <t>Betty S. Michelle</t>
  </si>
  <si>
    <t>Jane I. Foster</t>
  </si>
  <si>
    <t>Patricia A. Nicholson</t>
  </si>
  <si>
    <t>Edith M. Snow</t>
  </si>
  <si>
    <t>Denise J. Mayer</t>
  </si>
  <si>
    <t>Cynthia C. Russell</t>
  </si>
  <si>
    <t>Kyle T. Byrd</t>
  </si>
  <si>
    <t>Mildred D. Warren</t>
  </si>
  <si>
    <t>Marie I. Yap</t>
  </si>
  <si>
    <t>Laura F. Salah</t>
  </si>
  <si>
    <t>Lisa J. Omar</t>
  </si>
  <si>
    <t>Laura G. Belcher</t>
  </si>
  <si>
    <t>Cynthia J. Olsen</t>
  </si>
  <si>
    <t>Juanita B. Cortez</t>
  </si>
  <si>
    <t>Paula E. Lim</t>
  </si>
  <si>
    <t>Justin J. Goodwin</t>
  </si>
  <si>
    <t>Cindy L. Teoh</t>
  </si>
  <si>
    <t>Heather A. Wood</t>
  </si>
  <si>
    <t>Bertha L. Munoz</t>
  </si>
  <si>
    <t>Sheila J. Rose</t>
  </si>
  <si>
    <t>Elizabeth D. Taylor</t>
  </si>
  <si>
    <t>Douglas E. Jones</t>
  </si>
  <si>
    <t>Brittany S. Rahman</t>
  </si>
  <si>
    <t>Donald J. Aja</t>
  </si>
  <si>
    <t>Lindsay F. Stokes</t>
  </si>
  <si>
    <t>Doris D. Lamb</t>
  </si>
  <si>
    <t>Bobby B. Webb</t>
  </si>
  <si>
    <t>Angela E. Stevens</t>
  </si>
  <si>
    <t>Nicole M. Holland</t>
  </si>
  <si>
    <t>Debra T. Barlow</t>
  </si>
  <si>
    <t>Ernest J. Perera</t>
  </si>
  <si>
    <t>Dennis K. Raza</t>
  </si>
  <si>
    <t>Elsie M. Potter</t>
  </si>
  <si>
    <t>Junior S. Godfrey</t>
  </si>
  <si>
    <t>Samantha M. Goodman</t>
  </si>
  <si>
    <t>Aaron D. Barrett</t>
  </si>
  <si>
    <t>Craig A. Gomez</t>
  </si>
  <si>
    <t>John D. Hickey</t>
  </si>
  <si>
    <t>Nancy K. Singleton</t>
  </si>
  <si>
    <t>Eugene H. Rock</t>
  </si>
  <si>
    <t>Thomas M. Parsons</t>
  </si>
  <si>
    <t>Christina E. Levy</t>
  </si>
  <si>
    <t>Benjamin R. Velasquez</t>
  </si>
  <si>
    <t>Harold J. Beach</t>
  </si>
  <si>
    <t>Daniel K. Oreilly</t>
  </si>
  <si>
    <t>Lorraine S. Lake</t>
  </si>
  <si>
    <t>Lauren D. Montoya</t>
  </si>
  <si>
    <t>Dennis E. Ortiz</t>
  </si>
  <si>
    <t>Kim C. Gordon</t>
  </si>
  <si>
    <t>Kimberly K. Hammond</t>
  </si>
  <si>
    <t>Tracey I. Smith</t>
  </si>
  <si>
    <t>Clifford J. Barrett</t>
  </si>
  <si>
    <t>Nicholas A. Dickerson</t>
  </si>
  <si>
    <t>April J. Verma</t>
  </si>
  <si>
    <t>Mark S. Thompson</t>
  </si>
  <si>
    <t>Micheal F. Dale</t>
  </si>
  <si>
    <t>Traci W. Reynolds</t>
  </si>
  <si>
    <t>Debra T. Erickson</t>
  </si>
  <si>
    <t>Eleanor K. Powers</t>
  </si>
  <si>
    <t>Susan F. Huynh</t>
  </si>
  <si>
    <t>Shawn R. Valdez</t>
  </si>
  <si>
    <t>Jeremy J. Morgan</t>
  </si>
  <si>
    <t>Allen B. Stone</t>
  </si>
  <si>
    <t>Maria M. Wong</t>
  </si>
  <si>
    <t>Sharon A. Yuan</t>
  </si>
  <si>
    <t>Angela F. Fitzgerald</t>
  </si>
  <si>
    <t>Terry F. Yau</t>
  </si>
  <si>
    <t>Annette T. Jacobson</t>
  </si>
  <si>
    <t>Joshua F. Leong</t>
  </si>
  <si>
    <t>Bobby J. Rai</t>
  </si>
  <si>
    <t>Daniel K. Gonzales</t>
  </si>
  <si>
    <t>Erin S. Colon</t>
  </si>
  <si>
    <t>Patricia C. Foster</t>
  </si>
  <si>
    <t>Lauren R. Mahmoud</t>
  </si>
  <si>
    <t>Ashley C. Chandler</t>
  </si>
  <si>
    <t>Ronald M. Mitchell</t>
  </si>
  <si>
    <t>Jason S. Mckinney</t>
  </si>
  <si>
    <t>Rhonda C. Duffy</t>
  </si>
  <si>
    <t>Matthew L. Davis</t>
  </si>
  <si>
    <t>Darryl J. Dennis</t>
  </si>
  <si>
    <t>Edith F. Cobb</t>
  </si>
  <si>
    <t>Edward A. Shepherd</t>
  </si>
  <si>
    <t>Debra D. Cruz</t>
  </si>
  <si>
    <t>Thomas E. Shaw</t>
  </si>
  <si>
    <t>Florence B. Hunter</t>
  </si>
  <si>
    <t>Gary L. Bear</t>
  </si>
  <si>
    <t>Meghan S. Ang</t>
  </si>
  <si>
    <t>Eileen S. Taylor</t>
  </si>
  <si>
    <t>Tiffany C. Harun</t>
  </si>
  <si>
    <t>Brittany E. Sutton</t>
  </si>
  <si>
    <t>Rodney L. Woodward</t>
  </si>
  <si>
    <t>Ruth I. Hoang</t>
  </si>
  <si>
    <t>Amber R. Carey</t>
  </si>
  <si>
    <t>Marjorie C. Benjamin</t>
  </si>
  <si>
    <t>Amy M. Wan</t>
  </si>
  <si>
    <t>Dorothy R. Godwin</t>
  </si>
  <si>
    <t>Joyce J. Mendoza</t>
  </si>
  <si>
    <t>Audrey S. Gardner</t>
  </si>
  <si>
    <t>Dorothy J. Brady</t>
  </si>
  <si>
    <t>William I. Powell</t>
  </si>
  <si>
    <t>Donald E. Pandey</t>
  </si>
  <si>
    <t>Daniel F. Ryan</t>
  </si>
  <si>
    <t>Brandy M. Larsen</t>
  </si>
  <si>
    <t>Johnny V. Lang</t>
  </si>
  <si>
    <t>William E. Ham</t>
  </si>
  <si>
    <t>Martha H. Ayala</t>
  </si>
  <si>
    <t>David L. Matthews</t>
  </si>
  <si>
    <t>Andrew V. Alexander</t>
  </si>
  <si>
    <t>Christopher P. Diaz</t>
  </si>
  <si>
    <t>Mark J. Goodwin</t>
  </si>
  <si>
    <t>Cynthia J. Abad</t>
  </si>
  <si>
    <t>Carlos C. Ansari</t>
  </si>
  <si>
    <t>Carol M. Devlin</t>
  </si>
  <si>
    <t>Kathy C. Peters</t>
  </si>
  <si>
    <t>Dawn M. Kim</t>
  </si>
  <si>
    <t>Nichole S. Moran</t>
  </si>
  <si>
    <t>Robin L. Anwar</t>
  </si>
  <si>
    <t>Tyler I. Higgins</t>
  </si>
  <si>
    <t>Kayla I. Fisher</t>
  </si>
  <si>
    <t>Tara J. Hall</t>
  </si>
  <si>
    <t>Tammy F. La</t>
  </si>
  <si>
    <t>Ashley G. Davis</t>
  </si>
  <si>
    <t>Kimberly J. Mittal</t>
  </si>
  <si>
    <t>Benjamin Z. Chen</t>
  </si>
  <si>
    <t>Marilyn M. Woodward</t>
  </si>
  <si>
    <t>Ronald K. Noel</t>
  </si>
  <si>
    <t>Francis B. Kent</t>
  </si>
  <si>
    <t>Nancy L. Tucker</t>
  </si>
  <si>
    <t>William T. Lee</t>
  </si>
  <si>
    <t>Wendy L. Wright</t>
  </si>
  <si>
    <t>Daniel J. Hunt</t>
  </si>
  <si>
    <t>Steven K. Rao</t>
  </si>
  <si>
    <t>Michele T. Fernandez</t>
  </si>
  <si>
    <t>Lori I. Mack</t>
  </si>
  <si>
    <t>Cynthia M. Soriano</t>
  </si>
  <si>
    <t>Debra C. Campos</t>
  </si>
  <si>
    <t>Marc D. Ferguson</t>
  </si>
  <si>
    <t>Janice F. Jenkins</t>
  </si>
  <si>
    <t>Brandy T. Norton</t>
  </si>
  <si>
    <t>Barbara C. Healy</t>
  </si>
  <si>
    <t>Richard F. York</t>
  </si>
  <si>
    <t>Laura J. Black</t>
  </si>
  <si>
    <t>Joan G. Frazier</t>
  </si>
  <si>
    <t>Margaret S. Jamal</t>
  </si>
  <si>
    <t>Joshua M. Frey</t>
  </si>
  <si>
    <t>Nicholas R. Wills</t>
  </si>
  <si>
    <t>Stephen A. Donahue</t>
  </si>
  <si>
    <t>Lisa G. Borja</t>
  </si>
  <si>
    <t>Kathryn F. Street</t>
  </si>
  <si>
    <t>Melanie J. Stewart</t>
  </si>
  <si>
    <t>Tina F. Soni</t>
  </si>
  <si>
    <t>Carolyn J. Gonzales</t>
  </si>
  <si>
    <t>Michelle C. Gray</t>
  </si>
  <si>
    <t>Jerry J. Fong</t>
  </si>
  <si>
    <t>Jacqueline H. Heath</t>
  </si>
  <si>
    <t>Benjamin R. Douglas</t>
  </si>
  <si>
    <t>Christopher K. Arif</t>
  </si>
  <si>
    <t>Jessica J. Denton</t>
  </si>
  <si>
    <t>Danny D. Brooks</t>
  </si>
  <si>
    <t>Ashley R. Gurung</t>
  </si>
  <si>
    <t>Heather J. Osborne</t>
  </si>
  <si>
    <t>Lisa J. Armstrong</t>
  </si>
  <si>
    <t>Brittney C. Barry</t>
  </si>
  <si>
    <t>Stephanie A. Day</t>
  </si>
  <si>
    <t>Jeff G. Boyd</t>
  </si>
  <si>
    <t>Randy E. Larson</t>
  </si>
  <si>
    <t>Lillian L. Swartz</t>
  </si>
  <si>
    <t>Marilyn T. Dawson</t>
  </si>
  <si>
    <t>Cynthia J. Thapa</t>
  </si>
  <si>
    <t>Laura K. Soto</t>
  </si>
  <si>
    <t>Daniel C. Byrne</t>
  </si>
  <si>
    <t>Tracey D. Hasan</t>
  </si>
  <si>
    <t>Christine I. Valencia</t>
  </si>
  <si>
    <t>Ashley A. Dean</t>
  </si>
  <si>
    <t>Shaun I. Robertson</t>
  </si>
  <si>
    <t>Ronnie R. Russo</t>
  </si>
  <si>
    <t>Ronald J. Robert</t>
  </si>
  <si>
    <t>William D. Alam</t>
  </si>
  <si>
    <t>Ruth G. Black</t>
  </si>
  <si>
    <t>Lisa T. Davidson</t>
  </si>
  <si>
    <t>Zachary J. Leal</t>
  </si>
  <si>
    <t>Sherri D. Nguyen</t>
  </si>
  <si>
    <t>Matthew A. Hopkins</t>
  </si>
  <si>
    <t>Deborah D. Gregory</t>
  </si>
  <si>
    <t>Cynthia H. Lau</t>
  </si>
  <si>
    <t>Dennis K. Greer</t>
  </si>
  <si>
    <t>Holly J. Akram</t>
  </si>
  <si>
    <t>Brittany L. Quinn</t>
  </si>
  <si>
    <t>Brittany S. Hensley</t>
  </si>
  <si>
    <t>Carolyn K. Salleh</t>
  </si>
  <si>
    <t>Catherine W. Duffy</t>
  </si>
  <si>
    <t>Carolyn K. Robertson</t>
  </si>
  <si>
    <t>Tracy M. Foster</t>
  </si>
  <si>
    <t>Tyler I. Munoz</t>
  </si>
  <si>
    <t>Brenda C. Davenport</t>
  </si>
  <si>
    <t>Florence R. Newton</t>
  </si>
  <si>
    <t>Nicholas J. Acosta</t>
  </si>
  <si>
    <t>Kelly F. Rogers</t>
  </si>
  <si>
    <t>Grace S. Stokes</t>
  </si>
  <si>
    <t>Chad A. Mullins</t>
  </si>
  <si>
    <t>Brittany J. Curry</t>
  </si>
  <si>
    <t>Virginia J. Vargas</t>
  </si>
  <si>
    <t>Jennifer C. Hickman</t>
  </si>
  <si>
    <t>Chris S. Zhang</t>
  </si>
  <si>
    <t>Dennis P. Arnold</t>
  </si>
  <si>
    <t>Michele C. Schwartz</t>
  </si>
  <si>
    <t>Albert J. Webber</t>
  </si>
  <si>
    <t>Jodi J. Graham</t>
  </si>
  <si>
    <t>Belinda H. Davies</t>
  </si>
  <si>
    <t>Ryan L. Oneil</t>
  </si>
  <si>
    <t>Darlene L. Dodd</t>
  </si>
  <si>
    <t>Patti A. Muller</t>
  </si>
  <si>
    <t>Danielle D. Becker</t>
  </si>
  <si>
    <t>Lindsay C. Norman</t>
  </si>
  <si>
    <t>Tyler C. Duke</t>
  </si>
  <si>
    <t>Edward P. Weaver</t>
  </si>
  <si>
    <t>Donnie I. House</t>
  </si>
  <si>
    <t>Sally R. Rollins</t>
  </si>
  <si>
    <t>Jonathan F. Hong</t>
  </si>
  <si>
    <t>Michael J. Adrian</t>
  </si>
  <si>
    <t>Jason C. Francisco</t>
  </si>
  <si>
    <t>Vicki R. Larson</t>
  </si>
  <si>
    <t>Katherine P. Burke</t>
  </si>
  <si>
    <t>Natalie F. Lin</t>
  </si>
  <si>
    <t>Melissa A. Singleton</t>
  </si>
  <si>
    <t>Sarah K. Mosher</t>
  </si>
  <si>
    <t>Lori D. Tran</t>
  </si>
  <si>
    <t>Ann F. Bruce</t>
  </si>
  <si>
    <t>Alice W. Dickens</t>
  </si>
  <si>
    <t>Michele M. Mead</t>
  </si>
  <si>
    <t>William S. Bullock</t>
  </si>
  <si>
    <t>Benjamin R. Swan</t>
  </si>
  <si>
    <t>Lacey V. Aguilar</t>
  </si>
  <si>
    <t>Eric M. Davidson</t>
  </si>
  <si>
    <t>Andrew F. Reed</t>
  </si>
  <si>
    <t>Linda M. Moran</t>
  </si>
  <si>
    <t>Charles L. Lara</t>
  </si>
  <si>
    <t>Nathan D. Pandey</t>
  </si>
  <si>
    <t>Courtney L. Chan</t>
  </si>
  <si>
    <t>Katie T. Spears</t>
  </si>
  <si>
    <t>Steve D. Cross</t>
  </si>
  <si>
    <t>Monica H. Pereira</t>
  </si>
  <si>
    <t>William F. Nath</t>
  </si>
  <si>
    <t>Randy H. Monroe</t>
  </si>
  <si>
    <t>Kevin D. Williams</t>
  </si>
  <si>
    <t>William I. Main</t>
  </si>
  <si>
    <t>Erica S. Figueroa</t>
  </si>
  <si>
    <t>Ralph A. Camacho</t>
  </si>
  <si>
    <t>Jacqueline F. Francisco</t>
  </si>
  <si>
    <t>George S. Norris</t>
  </si>
  <si>
    <t>Michelle L. Ang</t>
  </si>
  <si>
    <t>Teresa F. Grace</t>
  </si>
  <si>
    <t>Kevin N. Weber</t>
  </si>
  <si>
    <t>Tiffany D. Henley</t>
  </si>
  <si>
    <t>Todd M. Jadhav</t>
  </si>
  <si>
    <t>Mark F. Rai</t>
  </si>
  <si>
    <t>Shannon W. John</t>
  </si>
  <si>
    <t>Jack N. Buck</t>
  </si>
  <si>
    <t>Cheryl J. Ismail</t>
  </si>
  <si>
    <t>Lawrence N. Mcfadden</t>
  </si>
  <si>
    <t>Jessica N. Kerr</t>
  </si>
  <si>
    <t>Joshua C. Molina</t>
  </si>
  <si>
    <t>Michele I. Stephen</t>
  </si>
  <si>
    <t>Herbert L. Carson</t>
  </si>
  <si>
    <t>Nancy P. Lin</t>
  </si>
  <si>
    <t>Donald J. Walker</t>
  </si>
  <si>
    <t>Christina D. Klein</t>
  </si>
  <si>
    <t>David A. Lambert</t>
  </si>
  <si>
    <t>Helen M. Kaur</t>
  </si>
  <si>
    <t>Kim F. Morris</t>
  </si>
  <si>
    <t>Richard G. Sandoval</t>
  </si>
  <si>
    <t>Ashley M. Raj</t>
  </si>
  <si>
    <t>Rachel I. Walker</t>
  </si>
  <si>
    <t>David R. Wright</t>
  </si>
  <si>
    <t>Jason M. Pierce</t>
  </si>
  <si>
    <t>Heather S. Kumar</t>
  </si>
  <si>
    <t>Daniel R. Berry</t>
  </si>
  <si>
    <t>Patricia D. Noel</t>
  </si>
  <si>
    <t>Jamie A. Kemp</t>
  </si>
  <si>
    <t>Ryan L. Newton</t>
  </si>
  <si>
    <t>Linda O. Chan</t>
  </si>
  <si>
    <t>Robert L. Goodman</t>
  </si>
  <si>
    <t>Elizabeth S. Nicholson</t>
  </si>
  <si>
    <t>Debra C. Habib</t>
  </si>
  <si>
    <t>Mark B. Strickland</t>
  </si>
  <si>
    <t>Anna K. Archer</t>
  </si>
  <si>
    <t>Justin T. Mathew</t>
  </si>
  <si>
    <t>Samantha B. Snow</t>
  </si>
  <si>
    <t>Kelly M. Black</t>
  </si>
  <si>
    <t>Clara H. Parks</t>
  </si>
  <si>
    <t>Thomas G. Pereira</t>
  </si>
  <si>
    <t>Richard D. Page</t>
  </si>
  <si>
    <t>Harold S. Carr</t>
  </si>
  <si>
    <t>Jeff J. Russell</t>
  </si>
  <si>
    <t>Shawn J. Ayers</t>
  </si>
  <si>
    <t>Andrea J. Harvey</t>
  </si>
  <si>
    <t>Marie I. Lewis</t>
  </si>
  <si>
    <t>Elaine M. Duncan</t>
  </si>
  <si>
    <t>Lois A. Park</t>
  </si>
  <si>
    <t>Douglas T. Ibarra</t>
  </si>
  <si>
    <t>Susan F. Lawson</t>
  </si>
  <si>
    <t>Christina J. Singleton</t>
  </si>
  <si>
    <t>Debra K. Ali</t>
  </si>
  <si>
    <t>Kim N. Martinez</t>
  </si>
  <si>
    <t>Marie A. Boyd</t>
  </si>
  <si>
    <t>Ethel R. Rodriguez</t>
  </si>
  <si>
    <t>Amanda T. Henson</t>
  </si>
  <si>
    <t>Larry J. Walsh</t>
  </si>
  <si>
    <t>Larry C. Hussain</t>
  </si>
  <si>
    <t>Chris C. Ha</t>
  </si>
  <si>
    <t>Lauren A. Koh</t>
  </si>
  <si>
    <t>Sandra D. Frank</t>
  </si>
  <si>
    <t>Rickey B. Lu</t>
  </si>
  <si>
    <t>Keith S. Coleman</t>
  </si>
  <si>
    <t>Dennis T. Simon</t>
  </si>
  <si>
    <t>Thomas L. Sheppard</t>
  </si>
  <si>
    <t>Lisa I. Armstrong</t>
  </si>
  <si>
    <t>Doris B. Atkinson</t>
  </si>
  <si>
    <t>Matthew L. Kamau</t>
  </si>
  <si>
    <t>Eleanor J. Bean</t>
  </si>
  <si>
    <t>Brandon C. Daniel</t>
  </si>
  <si>
    <t>Kristin T. Graham</t>
  </si>
  <si>
    <t>Nathan I. House</t>
  </si>
  <si>
    <t>Nancy A. Dickerson</t>
  </si>
  <si>
    <t>Eugene K. Kenny</t>
  </si>
  <si>
    <t>Janet F. Washington</t>
  </si>
  <si>
    <t>Judy M. Meadows</t>
  </si>
  <si>
    <t>Billy C. Kadam</t>
  </si>
  <si>
    <t>Gary S. Louis</t>
  </si>
  <si>
    <t>Harry H. Williams</t>
  </si>
  <si>
    <t>Mitchell A. Marshall</t>
  </si>
  <si>
    <t>Gregory S. Chavez</t>
  </si>
  <si>
    <t>Lloyd M. Davies</t>
  </si>
  <si>
    <t>Kayla A. Hart</t>
  </si>
  <si>
    <t>Edward R. Dennis</t>
  </si>
  <si>
    <t>Jason J. Winter</t>
  </si>
  <si>
    <t>Debra A. Wells</t>
  </si>
  <si>
    <t>Shawn G. Murphy</t>
  </si>
  <si>
    <t>Douglas J. Mchugh</t>
  </si>
  <si>
    <t>Russell R. Velasco</t>
  </si>
  <si>
    <t>Jonathan B. Chong</t>
  </si>
  <si>
    <t>John J. Cruz</t>
  </si>
  <si>
    <t>Randall L. Goh</t>
  </si>
  <si>
    <t>Frances I. Gilmore</t>
  </si>
  <si>
    <t>Edward S. Carroll</t>
  </si>
  <si>
    <t>Keith K. Fleming</t>
  </si>
  <si>
    <t>Chad K. Dudley</t>
  </si>
  <si>
    <t>Jonathan B. Mohamed</t>
  </si>
  <si>
    <t>Margaret O. Mays</t>
  </si>
  <si>
    <t>Brittany M. Lawrence</t>
  </si>
  <si>
    <t>Alvin K. Richardson</t>
  </si>
  <si>
    <t>Brianna F. James</t>
  </si>
  <si>
    <t>Bonnie M. Boone</t>
  </si>
  <si>
    <t>Jeffery I. Peralta</t>
  </si>
  <si>
    <t>Glenn F. Cameron</t>
  </si>
  <si>
    <t>Thomas J. Lam</t>
  </si>
  <si>
    <t>Ryan F. Padilla</t>
  </si>
  <si>
    <t>Robert P. Lo</t>
  </si>
  <si>
    <t>Carol M. Rubio</t>
  </si>
  <si>
    <t>Warren F. Herman</t>
  </si>
  <si>
    <t>Gina P. Aslam</t>
  </si>
  <si>
    <t>Amy J. Raza</t>
  </si>
  <si>
    <t>Inez B. Hale</t>
  </si>
  <si>
    <t>Gary A. Mcmahon</t>
  </si>
  <si>
    <t>Cindy D. Herrera</t>
  </si>
  <si>
    <t>Stephen D. Becker</t>
  </si>
  <si>
    <t>Larry J. Yee</t>
  </si>
  <si>
    <t>Ann I. Buchanan</t>
  </si>
  <si>
    <t>Eugene C. Chen</t>
  </si>
  <si>
    <t>Stephanie D. Anwar</t>
  </si>
  <si>
    <t>Betty A. Saad</t>
  </si>
  <si>
    <t>Donna D. Humphries</t>
  </si>
  <si>
    <t>Peter S. Luna</t>
  </si>
  <si>
    <t>Michelle D. Fuller</t>
  </si>
  <si>
    <t>Norma D. Barlow</t>
  </si>
  <si>
    <t>Steven F. Mclean</t>
  </si>
  <si>
    <t>Jerry I. Hui</t>
  </si>
  <si>
    <t>Karen D. Watts</t>
  </si>
  <si>
    <t>Linda N. Roche</t>
  </si>
  <si>
    <t>Kelly D. King</t>
  </si>
  <si>
    <t>David M. Houston</t>
  </si>
  <si>
    <t>Sarah F. Sanderson</t>
  </si>
  <si>
    <t>Nicholas E. Stewart</t>
  </si>
  <si>
    <t>Debbie J. Vargas</t>
  </si>
  <si>
    <t>Harry O. Stewart</t>
  </si>
  <si>
    <t>Brian D. Frank</t>
  </si>
  <si>
    <t>Leslie A. Kane</t>
  </si>
  <si>
    <t>Lisa A. Benson</t>
  </si>
  <si>
    <t>Craig J. May</t>
  </si>
  <si>
    <t>Jessica J. Austin</t>
  </si>
  <si>
    <t>Matthew D. May</t>
  </si>
  <si>
    <t>John A. Alvarez</t>
  </si>
  <si>
    <t>Dolores J. Fisher</t>
  </si>
  <si>
    <t>Sara J. Mahmoud</t>
  </si>
  <si>
    <t>Anthony J. Chen</t>
  </si>
  <si>
    <t>Danielle I. Guerra</t>
  </si>
  <si>
    <t>Debbie D. Ma</t>
  </si>
  <si>
    <t>Mildred R. Chapman</t>
  </si>
  <si>
    <t>Kathryn C. Coates</t>
  </si>
  <si>
    <t>Pamela J. Lang</t>
  </si>
  <si>
    <t>Michelle E. Pineda</t>
  </si>
  <si>
    <t>Johnny E. Evans</t>
  </si>
  <si>
    <t>Joseph C. Wright</t>
  </si>
  <si>
    <t>Harold C. Tyagi</t>
  </si>
  <si>
    <t>Lindsey E. Carr</t>
  </si>
  <si>
    <t>Michelle F. Tong</t>
  </si>
  <si>
    <t>Danielle J. Tucker</t>
  </si>
  <si>
    <t>William K. Nadeem</t>
  </si>
  <si>
    <t>Janet S. Sharp</t>
  </si>
  <si>
    <t>Lisa D. Drake</t>
  </si>
  <si>
    <t>Gladys J. Rastogi</t>
  </si>
  <si>
    <t>Marilyn T. Keller</t>
  </si>
  <si>
    <t>Harold C. John</t>
  </si>
  <si>
    <t>Kathryn T. Cunningham</t>
  </si>
  <si>
    <t>Jamie S. Prince</t>
  </si>
  <si>
    <t>Warren J. Burnett</t>
  </si>
  <si>
    <t>Timothy J. Sam</t>
  </si>
  <si>
    <t>Ronald Z. Carr</t>
  </si>
  <si>
    <t>Daniel M. Becker</t>
  </si>
  <si>
    <t>Deborah S. Pearce</t>
  </si>
  <si>
    <t>Danielle M. Fields</t>
  </si>
  <si>
    <t>Shirley K. Young</t>
  </si>
  <si>
    <t>James J. Bear</t>
  </si>
  <si>
    <t>Patricia S. Sanchez</t>
  </si>
  <si>
    <t>Philip N. Dudley</t>
  </si>
  <si>
    <t>Sarah J. Mathew</t>
  </si>
  <si>
    <t>Virginia G. Lo</t>
  </si>
  <si>
    <t>Randy D. Cabrera</t>
  </si>
  <si>
    <t>Pamela C. Yates</t>
  </si>
  <si>
    <t>Rosalie N. Bauer</t>
  </si>
  <si>
    <t>Regina J. Guzman</t>
  </si>
  <si>
    <t>Elizabeth D. Salim</t>
  </si>
  <si>
    <t>Jay D. Ansari</t>
  </si>
  <si>
    <t>Gayle C. Sharpe</t>
  </si>
  <si>
    <t>Mary C. Fletcher</t>
  </si>
  <si>
    <t>Kristin D. Frank</t>
  </si>
  <si>
    <t>Ashley A. Roman</t>
  </si>
  <si>
    <t>Catherine L. Aguilar</t>
  </si>
  <si>
    <t>Mary J. Davis</t>
  </si>
  <si>
    <t>Edward D. Tucker</t>
  </si>
  <si>
    <t>Rebecca R. Wilkins</t>
  </si>
  <si>
    <t>Cheryl F. Figueroa</t>
  </si>
  <si>
    <t>Isaiah V. Wu</t>
  </si>
  <si>
    <t>William C. Lawal</t>
  </si>
  <si>
    <t>Stacy N. Prasad</t>
  </si>
  <si>
    <t>Tiffany J. Mishra</t>
  </si>
  <si>
    <t>George J. Pascual</t>
  </si>
  <si>
    <t>Kathleen L. Hoffman</t>
  </si>
  <si>
    <t>Carole J. Leon</t>
  </si>
  <si>
    <t>Dana K. Ho</t>
  </si>
  <si>
    <t>Mark O. Teo</t>
  </si>
  <si>
    <t>Eric D. Keith</t>
  </si>
  <si>
    <t>Debbie G. Harrington</t>
  </si>
  <si>
    <t>Billy F. Huffman</t>
  </si>
  <si>
    <t>Matthew F. Phelps</t>
  </si>
  <si>
    <t>Cynthia J. Solis</t>
  </si>
  <si>
    <t>Laura C. Thomas</t>
  </si>
  <si>
    <t>Brittany T. Ellis</t>
  </si>
  <si>
    <t>Carole O. Maldonado</t>
  </si>
  <si>
    <t>Jack F. Duffy</t>
  </si>
  <si>
    <t>Andrew J. Trujillo</t>
  </si>
  <si>
    <t>Thomas I. Klein</t>
  </si>
  <si>
    <t>Alex W. Warner</t>
  </si>
  <si>
    <t>Sara T. Weston</t>
  </si>
  <si>
    <t>Kelly S. Gibson</t>
  </si>
  <si>
    <t>Helen L. Rich</t>
  </si>
  <si>
    <t>Elizabeth J. Rahman</t>
  </si>
  <si>
    <t>Nancy L. Sheikh</t>
  </si>
  <si>
    <t>Ashley H. Davies</t>
  </si>
  <si>
    <t>Jason J. Norton</t>
  </si>
  <si>
    <t>Tiffany A. Madden</t>
  </si>
  <si>
    <t>Jennifer I. Davidson</t>
  </si>
  <si>
    <t>Rodney F. Hawkins</t>
  </si>
  <si>
    <t>Kathy C. Williams</t>
  </si>
  <si>
    <t>Erica S. Leung</t>
  </si>
  <si>
    <t>Jean M. Elizabeth</t>
  </si>
  <si>
    <t>Michael A. Sheridan</t>
  </si>
  <si>
    <t>Margaret J. Reilly</t>
  </si>
  <si>
    <t>Mark F. Valdez</t>
  </si>
  <si>
    <t>Nicholas J. Carroll</t>
  </si>
  <si>
    <t>Janet D. Murphy</t>
  </si>
  <si>
    <t>Elizabeth J. Shetty</t>
  </si>
  <si>
    <t>Evelyn C. Wilcox</t>
  </si>
  <si>
    <t>Austin J. Thornton</t>
  </si>
  <si>
    <t>Christopher J. Richards</t>
  </si>
  <si>
    <t>Catherine J. Hardy</t>
  </si>
  <si>
    <t>Linda K. Sharma</t>
  </si>
  <si>
    <t>Deborah J. Gallagher</t>
  </si>
  <si>
    <t>Robert J. Dickerson</t>
  </si>
  <si>
    <t>Sean F. Morris</t>
  </si>
  <si>
    <t>Barbara C. Hidayat</t>
  </si>
  <si>
    <t>Linda M. Hernandez</t>
  </si>
  <si>
    <t>Jennifer S. Bennett</t>
  </si>
  <si>
    <t>Timothy C. Mustafa</t>
  </si>
  <si>
    <t>Dorothy M. Dickson</t>
  </si>
  <si>
    <t>Shirley C. Hughes</t>
  </si>
  <si>
    <t>James J. Schmidt</t>
  </si>
  <si>
    <t>Ruth I. Boyd</t>
  </si>
  <si>
    <t>Steven D. Finn</t>
  </si>
  <si>
    <t>Heather J. Barrett</t>
  </si>
  <si>
    <t>James G. Hunter</t>
  </si>
  <si>
    <t>Janice B. Lim</t>
  </si>
  <si>
    <t>Jeremy S. Agarwal</t>
  </si>
  <si>
    <t>Theresa J. Ellis</t>
  </si>
  <si>
    <t>Nicole D. Stokes</t>
  </si>
  <si>
    <t>Tracy J. Arnold</t>
  </si>
  <si>
    <t>Kimberly A. Frank</t>
  </si>
  <si>
    <t>Christopher H. Larson</t>
  </si>
  <si>
    <t>Donna F. Stone</t>
  </si>
  <si>
    <t>Carolyn J. Jordan</t>
  </si>
  <si>
    <t>Jason L. Saini</t>
  </si>
  <si>
    <t>Stephanie M. Campbell</t>
  </si>
  <si>
    <t>Deanna J. Starr</t>
  </si>
  <si>
    <t>Katherine E. Larson</t>
  </si>
  <si>
    <t>Robert I. Hayes</t>
  </si>
  <si>
    <t>Katherine D. Elliott</t>
  </si>
  <si>
    <t>Virginia J. Shin</t>
  </si>
  <si>
    <t>Laurie C. Jovanovic</t>
  </si>
  <si>
    <t>Ethel C. Figueroa</t>
  </si>
  <si>
    <t>Hazel L. Pierce</t>
  </si>
  <si>
    <t>Kimberly B. Pathak</t>
  </si>
  <si>
    <t>Stephen B. Henry</t>
  </si>
  <si>
    <t>Cynthia R. Mishra</t>
  </si>
  <si>
    <t>David J. Rhodes</t>
  </si>
  <si>
    <t>Kathleen J. Grimm</t>
  </si>
  <si>
    <t>Jennifer J. Foreman</t>
  </si>
  <si>
    <t>Caitlin C. Fraser</t>
  </si>
  <si>
    <t>Mark J. Rudolph</t>
  </si>
  <si>
    <t>Joe S. Jimenez</t>
  </si>
  <si>
    <t>Tracy P. Shaikh</t>
  </si>
  <si>
    <t>Brian F. Ta</t>
  </si>
  <si>
    <t>Terry T. Rose</t>
  </si>
  <si>
    <t>Stephanie C. Edwards</t>
  </si>
  <si>
    <t>Steven V. Levine</t>
  </si>
  <si>
    <t>Autumn M. Reed</t>
  </si>
  <si>
    <t>Andrew J. Khadka</t>
  </si>
  <si>
    <t>Shirley I. Craft</t>
  </si>
  <si>
    <t>James S. Snyder</t>
  </si>
  <si>
    <t>Joan M. Ali</t>
  </si>
  <si>
    <t>Summer N. Maguire</t>
  </si>
  <si>
    <t>Justin E. Wood</t>
  </si>
  <si>
    <t>Margaret D. Kurniawan</t>
  </si>
  <si>
    <t>Daisy K. Tracy</t>
  </si>
  <si>
    <t>Norman F. Tran</t>
  </si>
  <si>
    <t>Erin I. Kalra</t>
  </si>
  <si>
    <t>Valerie A. Francisco</t>
  </si>
  <si>
    <t>Donna M. David</t>
  </si>
  <si>
    <t>Gregory K. Fisher</t>
  </si>
  <si>
    <t>John A. Reyes</t>
  </si>
  <si>
    <t>Thelma M. Thorpe</t>
  </si>
  <si>
    <t>Lori C. Rasheed</t>
  </si>
  <si>
    <t>Cynthia G. Miller</t>
  </si>
  <si>
    <t>Rachel S. Beltran</t>
  </si>
  <si>
    <t>Walter D. Hartley</t>
  </si>
  <si>
    <t>Debra E. Hossain</t>
  </si>
  <si>
    <t>Theresa W. Chua</t>
  </si>
  <si>
    <t>Yvonne D. Yates</t>
  </si>
  <si>
    <t>Roger W. Martin</t>
  </si>
  <si>
    <t>Jean L. Brewer</t>
  </si>
  <si>
    <t>Grace J. Soto</t>
  </si>
  <si>
    <t>Michele T. Porter</t>
  </si>
  <si>
    <t>Robert M. Gandhi</t>
  </si>
  <si>
    <t>Keith F. Chauhan</t>
  </si>
  <si>
    <t>Tina J. Smith</t>
  </si>
  <si>
    <t>Denise D. Abdullah</t>
  </si>
  <si>
    <t>Robin F. Chong</t>
  </si>
  <si>
    <t>Charlotte F. Wright</t>
  </si>
  <si>
    <t>April S. Willis</t>
  </si>
  <si>
    <t>Doreen V. Becker</t>
  </si>
  <si>
    <t>Michelle F. Byrd</t>
  </si>
  <si>
    <t>Susan C. Conner</t>
  </si>
  <si>
    <t>Richard I. Lyons</t>
  </si>
  <si>
    <t>Andrew K. Stevenson</t>
  </si>
  <si>
    <t>Ruth V. Leach</t>
  </si>
  <si>
    <t>Shawn L. Steele</t>
  </si>
  <si>
    <t>Edward D. Rojas</t>
  </si>
  <si>
    <t>Bernice K. Miranda</t>
  </si>
  <si>
    <t>Lauren N. Sanders</t>
  </si>
  <si>
    <t>Charles R. Jones</t>
  </si>
  <si>
    <t>Barbara J. Baez</t>
  </si>
  <si>
    <t>John A. Anderson</t>
  </si>
  <si>
    <t>Suzanne S. Perkins</t>
  </si>
  <si>
    <t>Brittany C. Lawson</t>
  </si>
  <si>
    <t>Larry M. Thomson</t>
  </si>
  <si>
    <t>Maria J. Dsouza</t>
  </si>
  <si>
    <t>Curtis T. Molina</t>
  </si>
  <si>
    <t>Jeanne M. Davidson</t>
  </si>
  <si>
    <t>Donald I. Walsh</t>
  </si>
  <si>
    <t>William F. Huang</t>
  </si>
  <si>
    <t>Shirley H. Richardson</t>
  </si>
  <si>
    <t>Sara F. Jo</t>
  </si>
  <si>
    <t>Charles T. Lopez</t>
  </si>
  <si>
    <t>Gary C. Lane</t>
  </si>
  <si>
    <t>William K. Kapoor</t>
  </si>
  <si>
    <t>Richard J. Walsh</t>
  </si>
  <si>
    <t>Angela M. Kelly</t>
  </si>
  <si>
    <t>Matthew M. Lai</t>
  </si>
  <si>
    <t>Nathan H. Muhammad</t>
  </si>
  <si>
    <t>Sheryl D. Ramirez</t>
  </si>
  <si>
    <t>Dana K. Keen</t>
  </si>
  <si>
    <t>Mildred L. Saad</t>
  </si>
  <si>
    <t>Lynda M. Bradley</t>
  </si>
  <si>
    <t>April A. Frank</t>
  </si>
  <si>
    <t>Deborah J. Jennings</t>
  </si>
  <si>
    <t>Nathan J. Sweet</t>
  </si>
  <si>
    <t>Brenda G. Pillay</t>
  </si>
  <si>
    <t>Herman D. Angel</t>
  </si>
  <si>
    <t>Peter C. Siddiqui</t>
  </si>
  <si>
    <t>Michelle J. Zhang</t>
  </si>
  <si>
    <t>Douglas J. Robertson</t>
  </si>
  <si>
    <t>Mary N. Miller</t>
  </si>
  <si>
    <t>Tina F. Fox</t>
  </si>
  <si>
    <t>Paul C. Biswas</t>
  </si>
  <si>
    <t>Richard L. Chin</t>
  </si>
  <si>
    <t>Doris B. Zhang</t>
  </si>
  <si>
    <t>Robert M. Somers</t>
  </si>
  <si>
    <t>Alyssa B. Jones</t>
  </si>
  <si>
    <t>Margaret J. Fields</t>
  </si>
  <si>
    <t>Sarah D. Isaac</t>
  </si>
  <si>
    <t>Judy I. Clay</t>
  </si>
  <si>
    <t>William B. Robert</t>
  </si>
  <si>
    <t>Craig J. Gallagher</t>
  </si>
  <si>
    <t>Jasmine R. Gomez</t>
  </si>
  <si>
    <t>Donna J. Alvarez</t>
  </si>
  <si>
    <t>Jonathan C. Dean</t>
  </si>
  <si>
    <t>David C. Campbell</t>
  </si>
  <si>
    <t>Andrea J. Santos</t>
  </si>
  <si>
    <t>Caitlin R. Jordan</t>
  </si>
  <si>
    <t>Lois J. Camacho</t>
  </si>
  <si>
    <t>Charlotte D. Rivera</t>
  </si>
  <si>
    <t>Tricia J. Hopkins</t>
  </si>
  <si>
    <t>Timothy C. Castillo</t>
  </si>
  <si>
    <t>Brittany D. Holland</t>
  </si>
  <si>
    <t>Robert D. Salinas</t>
  </si>
  <si>
    <t>Brandy S. Street</t>
  </si>
  <si>
    <t>Lisa F. Mackey</t>
  </si>
  <si>
    <t>Gail J. Bhatia</t>
  </si>
  <si>
    <t>Scott F. Shields</t>
  </si>
  <si>
    <t>Cheryl J. Malone</t>
  </si>
  <si>
    <t>Jacob M. Francis</t>
  </si>
  <si>
    <t>Nicholas E. Fraser</t>
  </si>
  <si>
    <t>Lindsay V. Tran</t>
  </si>
  <si>
    <t>Joyce J. Novak</t>
  </si>
  <si>
    <t>Thomas J. Oneil</t>
  </si>
  <si>
    <t>Keith P. Moore</t>
  </si>
  <si>
    <t>Doris S. Kay</t>
  </si>
  <si>
    <t>Nicole L. Lynn</t>
  </si>
  <si>
    <t>Katie V. Dickerson</t>
  </si>
  <si>
    <t>Dennis J. Cook</t>
  </si>
  <si>
    <t>Todd R. Shaffer</t>
  </si>
  <si>
    <t>Stephanie J. Valdez</t>
  </si>
  <si>
    <t>Noah F. Riley</t>
  </si>
  <si>
    <t>Lawrence D. Hamilton</t>
  </si>
  <si>
    <t>Justin J. Childs</t>
  </si>
  <si>
    <t>Whitney C. Ryan</t>
  </si>
  <si>
    <t>Bradley J. King</t>
  </si>
  <si>
    <t>Michele S. Cook</t>
  </si>
  <si>
    <t>Annette R. Hidalgo</t>
  </si>
  <si>
    <t>Aaron K. Barton</t>
  </si>
  <si>
    <t>Brandon B. Graham</t>
  </si>
  <si>
    <t>Dorothy C. Curtis</t>
  </si>
  <si>
    <t>Norma B. Stephenson</t>
  </si>
  <si>
    <t>Eric I. Chakraborty</t>
  </si>
  <si>
    <t>Brandi B. Munoz</t>
  </si>
  <si>
    <t>Lisa M. Bee</t>
  </si>
  <si>
    <t>Tyler M. Cummings</t>
  </si>
  <si>
    <t>Cindy J. Jackson</t>
  </si>
  <si>
    <t>Paul F. Thapa</t>
  </si>
  <si>
    <t>Eugene I. Gomez</t>
  </si>
  <si>
    <t>Michael J. Ortega</t>
  </si>
  <si>
    <t>Brandon T. Hensley</t>
  </si>
  <si>
    <t>Helen E. Mcnamara</t>
  </si>
  <si>
    <t>Harold M. Crowe</t>
  </si>
  <si>
    <t>Richard W. Min</t>
  </si>
  <si>
    <t>Joshua S. Lambert</t>
  </si>
  <si>
    <t>Marie G. Mendoza</t>
  </si>
  <si>
    <t>Rosemary D. Garg</t>
  </si>
  <si>
    <t>Yvette M. Chavez</t>
  </si>
  <si>
    <t>Joseph V. Barnes</t>
  </si>
  <si>
    <t>Melinda J. Boyd</t>
  </si>
  <si>
    <t>Ronald C. York</t>
  </si>
  <si>
    <t>Jeffrey A. Mcclain</t>
  </si>
  <si>
    <t>Leonard M. Habib</t>
  </si>
  <si>
    <t>Lindsay S. Carroll</t>
  </si>
  <si>
    <t>Kelly F. Thompson</t>
  </si>
  <si>
    <t>Cindy J. Wang</t>
  </si>
  <si>
    <t>Linda J. Lewis</t>
  </si>
  <si>
    <t>Barbara J. Wright</t>
  </si>
  <si>
    <t>Steven E. Cunningham</t>
  </si>
  <si>
    <t>Rita M. Brooks</t>
  </si>
  <si>
    <t>Brandon D. Ansari</t>
  </si>
  <si>
    <t>Jo I. Silva</t>
  </si>
  <si>
    <t>Charlotte R. Erickson</t>
  </si>
  <si>
    <t>Jasmine I. Hernandez</t>
  </si>
  <si>
    <t>Jacqueline A. Burgess</t>
  </si>
  <si>
    <t>Kenneth M. Cook</t>
  </si>
  <si>
    <t>Patricia V. Curry</t>
  </si>
  <si>
    <t>Amanda N. Imran</t>
  </si>
  <si>
    <t>Nicole O. Rosario</t>
  </si>
  <si>
    <t>Bruce M. Graham</t>
  </si>
  <si>
    <t>Ryan I. Dougherty</t>
  </si>
  <si>
    <t>Donna D. Mathur</t>
  </si>
  <si>
    <t>Kevin A. Rose</t>
  </si>
  <si>
    <t>Lauren A. Norris</t>
  </si>
  <si>
    <t>Jason J. Stafford</t>
  </si>
  <si>
    <t>Margaret T. Woods</t>
  </si>
  <si>
    <t>Nicholas W. Trejo</t>
  </si>
  <si>
    <t>Melissa C. Wheeler</t>
  </si>
  <si>
    <t>Nicole V. Neal</t>
  </si>
  <si>
    <t>Robin K. Martin</t>
  </si>
  <si>
    <t>Annie M. Mercado</t>
  </si>
  <si>
    <t>Dorothy J. Rodgers</t>
  </si>
  <si>
    <t>Tammy L. Mcdonnell</t>
  </si>
  <si>
    <t>Rosalie T. Chung</t>
  </si>
  <si>
    <t>Rhonda B. G</t>
  </si>
  <si>
    <t>Michelle J. Rivera</t>
  </si>
  <si>
    <t>Jessica J. Dudley</t>
  </si>
  <si>
    <t>Debbie F. Bowman</t>
  </si>
  <si>
    <t>James J. Imran</t>
  </si>
  <si>
    <t>Matthew R. Sarmiento</t>
  </si>
  <si>
    <t>Jessica E. Gee</t>
  </si>
  <si>
    <t>William K. Field</t>
  </si>
  <si>
    <t>Carol C. Gonzalez</t>
  </si>
  <si>
    <t>Darrin L. Raj</t>
  </si>
  <si>
    <t>Derek D. Prakash</t>
  </si>
  <si>
    <t>Debra D. Verma</t>
  </si>
  <si>
    <t>Beth H. Mccormick</t>
  </si>
  <si>
    <t>Earl M. Burr</t>
  </si>
  <si>
    <t>Anna J. Dixon</t>
  </si>
  <si>
    <t>Tammy A. Li</t>
  </si>
  <si>
    <t>Ronald F. Doyle</t>
  </si>
  <si>
    <t>Rita B. Estes</t>
  </si>
  <si>
    <t>Jeremy L. Marsh</t>
  </si>
  <si>
    <t>Dennis M. Hossain</t>
  </si>
  <si>
    <t>Michael M. Jimenez</t>
  </si>
  <si>
    <t>Jo F. Fischer</t>
  </si>
  <si>
    <t>Larry A. Su</t>
  </si>
  <si>
    <t>Virginia D. Espinoza</t>
  </si>
  <si>
    <t>Courtney E. Ramos</t>
  </si>
  <si>
    <t>Catherine J. Armstrong</t>
  </si>
  <si>
    <t>Charles J. Truong</t>
  </si>
  <si>
    <t>Donald J. Castillo</t>
  </si>
  <si>
    <t>Donald L. Johnson</t>
  </si>
  <si>
    <t>Helen J. Hurst</t>
  </si>
  <si>
    <t>Matthew J. Garcia</t>
  </si>
  <si>
    <t>Cindy S. Shahzad</t>
  </si>
  <si>
    <t>Linda I. Robles</t>
  </si>
  <si>
    <t>Scott L. Fowler</t>
  </si>
  <si>
    <t>Ryan M. Mcdowell</t>
  </si>
  <si>
    <t>Patrick M. Saunders</t>
  </si>
  <si>
    <t>Mario J. Faulkner</t>
  </si>
  <si>
    <t>Yolanda R. Wong</t>
  </si>
  <si>
    <t>Ralph L. Ballard</t>
  </si>
  <si>
    <t>Jean J. Holland</t>
  </si>
  <si>
    <t>Megan J. Li</t>
  </si>
  <si>
    <t>David S. Vaughn</t>
  </si>
  <si>
    <t>Charles J. Godfrey</t>
  </si>
  <si>
    <t>Kenneth J. Anderson</t>
  </si>
  <si>
    <t>Josephine G. Butler</t>
  </si>
  <si>
    <t>Tammy A. Simmons</t>
  </si>
  <si>
    <t>Clarence E. Ahmad</t>
  </si>
  <si>
    <t>Peggy L. Rogers</t>
  </si>
  <si>
    <t>Dolores J. Gilmore</t>
  </si>
  <si>
    <t>Brittany I. Oliver</t>
  </si>
  <si>
    <t>Julia I. Vazquez</t>
  </si>
  <si>
    <t>Danielle M. Pratama</t>
  </si>
  <si>
    <t>Elmer E. Farmer</t>
  </si>
  <si>
    <t>Daniel S. Page</t>
  </si>
  <si>
    <t>Margaret D. Gould</t>
  </si>
  <si>
    <t>Eric M. Boyd</t>
  </si>
  <si>
    <t>Michael M. Oliva</t>
  </si>
  <si>
    <t>Ryan F. Wheeler</t>
  </si>
  <si>
    <t>Joan R. Matthews</t>
  </si>
  <si>
    <t>Joshua J. Myers</t>
  </si>
  <si>
    <t>Ashley I. Henry</t>
  </si>
  <si>
    <t>Timothy J. Khan</t>
  </si>
  <si>
    <t>Bonnie M. Sharma</t>
  </si>
  <si>
    <t>Robin L. Stein</t>
  </si>
  <si>
    <t>Gerald G. Dee</t>
  </si>
  <si>
    <t>Brittany B. Campos</t>
  </si>
  <si>
    <t>Dorothy T. Dsouza</t>
  </si>
  <si>
    <t>Donald J. Bryant</t>
  </si>
  <si>
    <t>James J. Roberts</t>
  </si>
  <si>
    <t>Samantha T. Hess</t>
  </si>
  <si>
    <t>Amber I. Chan</t>
  </si>
  <si>
    <t>Darlene R. Khan</t>
  </si>
  <si>
    <t>Thomas M. Stevens</t>
  </si>
  <si>
    <t>Jeffrey P. Galloway</t>
  </si>
  <si>
    <t>Victoria A. Lewis</t>
  </si>
  <si>
    <t>Franklin K. Govender</t>
  </si>
  <si>
    <t>Rachel R. Bell</t>
  </si>
  <si>
    <t>Albert K. Powers</t>
  </si>
  <si>
    <t>Anthony D. Mann</t>
  </si>
  <si>
    <t>Monique O. Coronado</t>
  </si>
  <si>
    <t>Dolores A. Cheong</t>
  </si>
  <si>
    <t>Julie L. David</t>
  </si>
  <si>
    <t>Gwendolyn S. Gomez</t>
  </si>
  <si>
    <t>Thomas J. Islam</t>
  </si>
  <si>
    <t>Kelly B. Feliciano</t>
  </si>
  <si>
    <t>Christopher E. Rana</t>
  </si>
  <si>
    <t>Mary J. Wolf</t>
  </si>
  <si>
    <t>Summer J. Lin</t>
  </si>
  <si>
    <t>Clara J. Tran</t>
  </si>
  <si>
    <t>Sharon J. Travis</t>
  </si>
  <si>
    <t>Gloria W. Gulati</t>
  </si>
  <si>
    <t>Shirley A. Wang</t>
  </si>
  <si>
    <t>Patricia J. Roy</t>
  </si>
  <si>
    <t>Teresa D. Austin</t>
  </si>
  <si>
    <t>Christina J. Tamayo</t>
  </si>
  <si>
    <t>Brian J. Jamison</t>
  </si>
  <si>
    <t>Florence I. Harding</t>
  </si>
  <si>
    <t>Mildred J. Kulkarni</t>
  </si>
  <si>
    <t>William G. Webster</t>
  </si>
  <si>
    <t>Robert C. Snyder</t>
  </si>
  <si>
    <t>Vanessa G. Robinson</t>
  </si>
  <si>
    <t>Michelle V. Haynes</t>
  </si>
  <si>
    <t>Brandy T. Martin</t>
  </si>
  <si>
    <t>Shirley S. Garg</t>
  </si>
  <si>
    <t>Micheal D. West</t>
  </si>
  <si>
    <t>Brandon V. Stafford</t>
  </si>
  <si>
    <t>Roger C. Ma</t>
  </si>
  <si>
    <t>Helen M. Callahan</t>
  </si>
  <si>
    <t>Arthur N. Day</t>
  </si>
  <si>
    <t>Melissa G. Kim</t>
  </si>
  <si>
    <t>Raymond J. Dutta</t>
  </si>
  <si>
    <t>Cynthia F. Boyd</t>
  </si>
  <si>
    <t>Pamela E. Sullivan</t>
  </si>
  <si>
    <t>Brittany G. Omar</t>
  </si>
  <si>
    <t>James A. Dickson</t>
  </si>
  <si>
    <t>Bessie V. Lu</t>
  </si>
  <si>
    <t>Gwendolyn I. Spencer</t>
  </si>
  <si>
    <t>Debbie D. Santos</t>
  </si>
  <si>
    <t>Cynthia G. Henderson</t>
  </si>
  <si>
    <t>Kathryn F. Mohammed</t>
  </si>
  <si>
    <t>Daniel M. Jacobs</t>
  </si>
  <si>
    <t>Lucas S. Sherman</t>
  </si>
  <si>
    <t>Randall D. Lloyd</t>
  </si>
  <si>
    <t>Helen A. Stone</t>
  </si>
  <si>
    <t>Lauren J. Alvarez</t>
  </si>
  <si>
    <t>Deborah A. Moody</t>
  </si>
  <si>
    <t>Sharon F. Carroll</t>
  </si>
  <si>
    <t>Jeffery E. Pandya</t>
  </si>
  <si>
    <t>Gary S. Flores</t>
  </si>
  <si>
    <t>Jacqueline C. Bowman</t>
  </si>
  <si>
    <t>Craig J. Soni</t>
  </si>
  <si>
    <t>Deborah M. Chang</t>
  </si>
  <si>
    <t>Roberta M. Levin</t>
  </si>
  <si>
    <t>Andrew F. Yan</t>
  </si>
  <si>
    <t>James C. Alam</t>
  </si>
  <si>
    <t>Calvin G. Rahman</t>
  </si>
  <si>
    <t>Jose C. Wood</t>
  </si>
  <si>
    <t>Zachary A. Chambers</t>
  </si>
  <si>
    <t>Michelle C. Pandey</t>
  </si>
  <si>
    <t>Debra D. Wells</t>
  </si>
  <si>
    <t>Edward L. Stevenson</t>
  </si>
  <si>
    <t>William F. Patel</t>
  </si>
  <si>
    <t>Anthony S. Locke</t>
  </si>
  <si>
    <t>Kathleen I. Quinn</t>
  </si>
  <si>
    <t>William D. Aquino</t>
  </si>
  <si>
    <t>Kathryn M. Abbasi</t>
  </si>
  <si>
    <t>Howard J. Miller</t>
  </si>
  <si>
    <t>Tammy M. Watts</t>
  </si>
  <si>
    <t>Travis J. Mcleod</t>
  </si>
  <si>
    <t>Christopher J. Ch</t>
  </si>
  <si>
    <t>Ryan R. Chan</t>
  </si>
  <si>
    <t>Wayne I. Zhang</t>
  </si>
  <si>
    <t>Jessie R. Schroeder</t>
  </si>
  <si>
    <t>Ida D. Flores</t>
  </si>
  <si>
    <t>Pamela S. Gautam</t>
  </si>
  <si>
    <t>Betty B. Garcia</t>
  </si>
  <si>
    <t>Gail F. Simon</t>
  </si>
  <si>
    <t>Jennifer A. Thakur</t>
  </si>
  <si>
    <t>Joan I. Hightower</t>
  </si>
  <si>
    <t>Jeremy R. Phillips</t>
  </si>
  <si>
    <t>Joshua I. Mueller</t>
  </si>
  <si>
    <t>Nicole A. Golden</t>
  </si>
  <si>
    <t>Patricia I. Adams</t>
  </si>
  <si>
    <t>Christine I. Cook</t>
  </si>
  <si>
    <t>Brandon N. Brock</t>
  </si>
  <si>
    <t>Donald M. Castaneda</t>
  </si>
  <si>
    <t>Hazel D. Mccoy</t>
  </si>
  <si>
    <t>Sherri B. Schwartz</t>
  </si>
  <si>
    <t>Jennifer I. Riley</t>
  </si>
  <si>
    <t>Dorothy R. Stokes</t>
  </si>
  <si>
    <t>Zachary M. Henson</t>
  </si>
  <si>
    <t>Kathy C. Mendoza</t>
  </si>
  <si>
    <t>Ann D. Romero</t>
  </si>
  <si>
    <t>Lois L. Rutherford</t>
  </si>
  <si>
    <t>Dorothy T. Glenn</t>
  </si>
  <si>
    <t>Gary K. Velez</t>
  </si>
  <si>
    <t>Rebecca W. Campbell</t>
  </si>
  <si>
    <t>Theresa J. Ismail</t>
  </si>
  <si>
    <t>Anita F. Santiago</t>
  </si>
  <si>
    <t>Chelsea P. Sexton</t>
  </si>
  <si>
    <t>Aaron P. Dowling</t>
  </si>
  <si>
    <t>Jessica R. Prince</t>
  </si>
  <si>
    <t>Bethany E. Goh</t>
  </si>
  <si>
    <t>Brandy D. Donahue</t>
  </si>
  <si>
    <t>Kathy L. Dixon</t>
  </si>
  <si>
    <t>Harold I. Shannon</t>
  </si>
  <si>
    <t>Andrea F. Lucas</t>
  </si>
  <si>
    <t>Mike W. Mcneil</t>
  </si>
  <si>
    <t>Krystal C. Dickerson</t>
  </si>
  <si>
    <t>John S. Conner</t>
  </si>
  <si>
    <t>Sean C. Wong</t>
  </si>
  <si>
    <t>Mark A. Lamb</t>
  </si>
  <si>
    <t>Susan R. Mckinney</t>
  </si>
  <si>
    <t>Gary C. Miguel</t>
  </si>
  <si>
    <t>Edward B. Burt</t>
  </si>
  <si>
    <t>Zachary V. Harmon</t>
  </si>
  <si>
    <t>Megan M. Schmidt</t>
  </si>
  <si>
    <t>Michael S. Gallagher</t>
  </si>
  <si>
    <t>Jackie J. Jordan</t>
  </si>
  <si>
    <t>Brittney E. Hogan</t>
  </si>
  <si>
    <t>Kimberly O. Kaur</t>
  </si>
  <si>
    <t>Jack J. Waller</t>
  </si>
  <si>
    <t>Zachery M. Day</t>
  </si>
  <si>
    <t>Gregory F. Burt</t>
  </si>
  <si>
    <t>Pamela D. Walker</t>
  </si>
  <si>
    <t>John M. Goswami</t>
  </si>
  <si>
    <t>Ryan C. Duran</t>
  </si>
  <si>
    <t>Grace S. Fitzpatrick</t>
  </si>
  <si>
    <t>Joshua S. Ross</t>
  </si>
  <si>
    <t>Stefanie C. Gibson</t>
  </si>
  <si>
    <t>Shawn J. Smith</t>
  </si>
  <si>
    <t>Elizabeth J. Torres</t>
  </si>
  <si>
    <t>Ralph M. Haynes</t>
  </si>
  <si>
    <t>Zachary D. Giles</t>
  </si>
  <si>
    <t>Michelle F. Ravi</t>
  </si>
  <si>
    <t>Stephanie E. Tong</t>
  </si>
  <si>
    <t>Dennis C. Santos</t>
  </si>
  <si>
    <t>Lauren J. Dunn</t>
  </si>
  <si>
    <t>Joshua J. Warren</t>
  </si>
  <si>
    <t>Chelsea I. Finch</t>
  </si>
  <si>
    <t>Diane K. Maria</t>
  </si>
  <si>
    <t>Jeremy S. Buchanan</t>
  </si>
  <si>
    <t>Jason T. Mathur</t>
  </si>
  <si>
    <t>Tony J. Ruiz</t>
  </si>
  <si>
    <t>Kim V. Lawrence</t>
  </si>
  <si>
    <t>Russell I. Bateman</t>
  </si>
  <si>
    <t>Erica R. Bray</t>
  </si>
  <si>
    <t>Roy E. Reilly</t>
  </si>
  <si>
    <t>Frank J. Sparks</t>
  </si>
  <si>
    <t>Norma G. Gabriel</t>
  </si>
  <si>
    <t>Kathy A. Antonio</t>
  </si>
  <si>
    <t>Cathy L. Porter</t>
  </si>
  <si>
    <t>Sue L. Mason</t>
  </si>
  <si>
    <t>Devon J. Camacho</t>
  </si>
  <si>
    <t>Erin M. Bullock</t>
  </si>
  <si>
    <t>Susan D. Finn</t>
  </si>
  <si>
    <t>Eric R. Parker</t>
  </si>
  <si>
    <t>Linda P. Hood</t>
  </si>
  <si>
    <t>Lucy I. Banks</t>
  </si>
  <si>
    <t>Gina M. Shaw</t>
  </si>
  <si>
    <t>Brandon T. Coleman</t>
  </si>
  <si>
    <t>Bertha D. Cochran</t>
  </si>
  <si>
    <t>Lois I. Franklin</t>
  </si>
  <si>
    <t>Brenda J. Hunter</t>
  </si>
  <si>
    <t>Christopher N. Ahmad</t>
  </si>
  <si>
    <t>Peggy D. Hobson</t>
  </si>
  <si>
    <t>Joe L. Bird</t>
  </si>
  <si>
    <t>Lawrence S. Aragon</t>
  </si>
  <si>
    <t>Perry J. Johnson</t>
  </si>
  <si>
    <t>William I. Gordon</t>
  </si>
  <si>
    <t>David F. Hendricks</t>
  </si>
  <si>
    <t>Brandi L. Rivas</t>
  </si>
  <si>
    <t>Marvin R. Silva</t>
  </si>
  <si>
    <t>Gary D. Grimes</t>
  </si>
  <si>
    <t>Troy M. Fernandes</t>
  </si>
  <si>
    <t>Lauren V. Ali</t>
  </si>
  <si>
    <t>Catherine S. Atkinson</t>
  </si>
  <si>
    <t>Leroy N. Mcnamara</t>
  </si>
  <si>
    <t>Lindsey E. Wallace</t>
  </si>
  <si>
    <t>Erin S. Cheung</t>
  </si>
  <si>
    <t>Debra J. Hawkins</t>
  </si>
  <si>
    <t>Debra L. Shan</t>
  </si>
  <si>
    <t>Henry J. Ansari</t>
  </si>
  <si>
    <t>Ian E. Tran</t>
  </si>
  <si>
    <t>Sherry J. Klein</t>
  </si>
  <si>
    <t>Christopher J. Kent</t>
  </si>
  <si>
    <t>Alexandra L. Burgess</t>
  </si>
  <si>
    <t>Angela L. Higgins</t>
  </si>
  <si>
    <t>John B. Hayden</t>
  </si>
  <si>
    <t>Lewis R. Lowe</t>
  </si>
  <si>
    <t>Herbert S. Brewer</t>
  </si>
  <si>
    <t>Debra A. Kulkarni</t>
  </si>
  <si>
    <t>June J. Ness</t>
  </si>
  <si>
    <t>Debbie I. Park</t>
  </si>
  <si>
    <t>Harold J. Fischer</t>
  </si>
  <si>
    <t>Cynthia T. Flores</t>
  </si>
  <si>
    <t>Charles J. Spencer</t>
  </si>
  <si>
    <t>Danielle K. Rhodes</t>
  </si>
  <si>
    <t>Amy A. Ali</t>
  </si>
  <si>
    <t>John I. Terry</t>
  </si>
  <si>
    <t>Zachary G. Sison</t>
  </si>
  <si>
    <t>Connie M. Camacho</t>
  </si>
  <si>
    <t>Christina C. Rehman</t>
  </si>
  <si>
    <t>Cindy K. Winter</t>
  </si>
  <si>
    <t>Cody T. Gallagher</t>
  </si>
  <si>
    <t>Leroy D. Spencer</t>
  </si>
  <si>
    <t>Jean W. Mckenzie</t>
  </si>
  <si>
    <t>Mike F. Gillespie</t>
  </si>
  <si>
    <t>Sherri J. Roth</t>
  </si>
  <si>
    <t>Stephanie J. Barnett</t>
  </si>
  <si>
    <t>Kristy R. Jean</t>
  </si>
  <si>
    <t>Robert R. Terry</t>
  </si>
  <si>
    <t>Katherine A. Hogan</t>
  </si>
  <si>
    <t>Andrea W. Fleming</t>
  </si>
  <si>
    <t>Margaret L. Mohan</t>
  </si>
  <si>
    <t>Jeanne J. Ingram</t>
  </si>
  <si>
    <t>Zachary S. Meyer</t>
  </si>
  <si>
    <t>Eric A. Jain</t>
  </si>
  <si>
    <t>Grace P. Lewis</t>
  </si>
  <si>
    <t>Susan C. Sherman</t>
  </si>
  <si>
    <t>Kay J. Chow</t>
  </si>
  <si>
    <t>Kim S. Castillo</t>
  </si>
  <si>
    <t>Chelsea M. Richardson</t>
  </si>
  <si>
    <t>Donna I. Ali</t>
  </si>
  <si>
    <t>Ralph I. Todd</t>
  </si>
  <si>
    <t>Sean M. Gupta</t>
  </si>
  <si>
    <t>Courtney C. Turnbull</t>
  </si>
  <si>
    <t>Sandra C. Moreno</t>
  </si>
  <si>
    <t>Monica J. Bruce</t>
  </si>
  <si>
    <t>Tammy Z. Evans</t>
  </si>
  <si>
    <t>Todd M. Reid</t>
  </si>
  <si>
    <t>Betty F. Hays</t>
  </si>
  <si>
    <t>Dennis N. Patel</t>
  </si>
  <si>
    <t>Daniel K. Bradley</t>
  </si>
  <si>
    <t>Sarah J. Hickman</t>
  </si>
  <si>
    <t>Tom J. Cardenas</t>
  </si>
  <si>
    <t>Jacob A. Pratt</t>
  </si>
  <si>
    <t>Christine S. Cruz</t>
  </si>
  <si>
    <t>Leonard N. Morey</t>
  </si>
  <si>
    <t>Ruth F. Liu</t>
  </si>
  <si>
    <t>Cynthia M. Munoz</t>
  </si>
  <si>
    <t>Linda R. Ruiz</t>
  </si>
  <si>
    <t>Ryan F. Singh</t>
  </si>
  <si>
    <t>William F. Todd</t>
  </si>
  <si>
    <t>Johnny J. Mccarthy</t>
  </si>
  <si>
    <t>Martha D. Olsson</t>
  </si>
  <si>
    <t>Louise B. Vasquez</t>
  </si>
  <si>
    <t>Jamie J. Floyd</t>
  </si>
  <si>
    <t>Jennifer C. Mitchell</t>
  </si>
  <si>
    <t>Edna M. Owens</t>
  </si>
  <si>
    <t>Andrew P. Hansen</t>
  </si>
  <si>
    <t>John S. Liang</t>
  </si>
  <si>
    <t>Ashley J. Gomes</t>
  </si>
  <si>
    <t>Charles L. Hunt</t>
  </si>
  <si>
    <t>Gerald R. Smith</t>
  </si>
  <si>
    <t>Brittany D. Ward</t>
  </si>
  <si>
    <t>Daniel I. Patton</t>
  </si>
  <si>
    <t>Robert F. Herrera</t>
  </si>
  <si>
    <t>Janet F. Man</t>
  </si>
  <si>
    <t>Kenneth F. Rhodes</t>
  </si>
  <si>
    <t>Lucille C. Christensen</t>
  </si>
  <si>
    <t>Linda V. Hernandez</t>
  </si>
  <si>
    <t>Timothy J. Gray</t>
  </si>
  <si>
    <t>Joshua P. Sims</t>
  </si>
  <si>
    <t>Cynthia J. Hopkins</t>
  </si>
  <si>
    <t>Douglas M. Davis</t>
  </si>
  <si>
    <t>Norma F. Cook</t>
  </si>
  <si>
    <t>Ronnie D. Nelson</t>
  </si>
  <si>
    <t>Richard F. Meadows</t>
  </si>
  <si>
    <t>Bryan J. Dark</t>
  </si>
  <si>
    <t>Spencer L. Murray</t>
  </si>
  <si>
    <t>David L. Fischer</t>
  </si>
  <si>
    <t>James F. Malone</t>
  </si>
  <si>
    <t>Carolyn J. Fleming</t>
  </si>
  <si>
    <t>Erin R. Liu</t>
  </si>
  <si>
    <t>Walter O. Mehta</t>
  </si>
  <si>
    <t>Tim S. Knight</t>
  </si>
  <si>
    <t>Dean O. Leal</t>
  </si>
  <si>
    <t>Vicki D. Wells</t>
  </si>
  <si>
    <t>Mike D. Lamb</t>
  </si>
  <si>
    <t>Christopher K. Schneider</t>
  </si>
  <si>
    <t>Daniel J. Dizon</t>
  </si>
  <si>
    <t>Grace A. Berger</t>
  </si>
  <si>
    <t>Melissa S. Morales</t>
  </si>
  <si>
    <t>Gary M. Kirk</t>
  </si>
  <si>
    <t>Jean J. Quinn</t>
  </si>
  <si>
    <t>Kayla J. Bush</t>
  </si>
  <si>
    <t>Renee J. Lambert</t>
  </si>
  <si>
    <t>Norma J. Good</t>
  </si>
  <si>
    <t>Mark I. Gupta</t>
  </si>
  <si>
    <t>Carol J. Cohen</t>
  </si>
  <si>
    <t>Alexander B. Simons</t>
  </si>
  <si>
    <t>Stephanie A. Chan</t>
  </si>
  <si>
    <t>Jennie P. Potter</t>
  </si>
  <si>
    <t>Joe J. Salama</t>
  </si>
  <si>
    <t>William S. Clarke</t>
  </si>
  <si>
    <t>Judy S. Cohen</t>
  </si>
  <si>
    <t>Meghan J. Cochran</t>
  </si>
  <si>
    <t>Joel M. Knowles</t>
  </si>
  <si>
    <t>James D. Medina</t>
  </si>
  <si>
    <t>Charles H. Sweet</t>
  </si>
  <si>
    <t>Samantha J. Benson</t>
  </si>
  <si>
    <t>Ronnie A. Barrett</t>
  </si>
  <si>
    <t>Susan J. Riley</t>
  </si>
  <si>
    <t>William L. Henry</t>
  </si>
  <si>
    <t>Charles L. Yadav</t>
  </si>
  <si>
    <t>Kenneth G. Rodriguez</t>
  </si>
  <si>
    <t>Nicole C. Devi</t>
  </si>
  <si>
    <t>Anthony C. Good</t>
  </si>
  <si>
    <t>George C. Corbett</t>
  </si>
  <si>
    <t>Jennifer J. Hobbs</t>
  </si>
  <si>
    <t>Samantha I. Norman</t>
  </si>
  <si>
    <t>Bryan J. Macleod</t>
  </si>
  <si>
    <t>Ronald F. Aziz</t>
  </si>
  <si>
    <t>Robin J. Olsen</t>
  </si>
  <si>
    <t>Cynthia L. Chua</t>
  </si>
  <si>
    <t>Roger I. Butler</t>
  </si>
  <si>
    <t>Steven J. Garza</t>
  </si>
  <si>
    <t>Vicki M. Boone</t>
  </si>
  <si>
    <t>Peter J. Fischer</t>
  </si>
  <si>
    <t>Dana M. Gregory</t>
  </si>
  <si>
    <t>Melissa S. Rivera</t>
  </si>
  <si>
    <t>Amanda M. Newton</t>
  </si>
  <si>
    <t>Shane C. Murray</t>
  </si>
  <si>
    <t>Jessica C. Simons</t>
  </si>
  <si>
    <t>Joe F. London</t>
  </si>
  <si>
    <t>Mike M. Cunningham</t>
  </si>
  <si>
    <t>Eugene L. Roth</t>
  </si>
  <si>
    <t>Jeff J. Donaldson</t>
  </si>
  <si>
    <t>Shannon F. Nicole</t>
  </si>
  <si>
    <t>Lois C. Hernandez</t>
  </si>
  <si>
    <t>Christine I. Soriano</t>
  </si>
  <si>
    <t>Dale D. Tang</t>
  </si>
  <si>
    <t>Julie A. Baez</t>
  </si>
  <si>
    <t>Margaret W. Flanagan</t>
  </si>
  <si>
    <t>Justin S. Benjamin</t>
  </si>
  <si>
    <t>Marquita C. Hussain</t>
  </si>
  <si>
    <t>Bernice D. James</t>
  </si>
  <si>
    <t>Kim P. Raj</t>
  </si>
  <si>
    <t>Theresa G. Nguyen</t>
  </si>
  <si>
    <t>Thomas D. Khalid</t>
  </si>
  <si>
    <t>Richard F. Tomlinson</t>
  </si>
  <si>
    <t>Marlene A. Blackburn</t>
  </si>
  <si>
    <t>Janet J. Thakur</t>
  </si>
  <si>
    <t>Aaron P. Freeman</t>
  </si>
  <si>
    <t>Craig J. Patel</t>
  </si>
  <si>
    <t>Shannon D. Lindsey</t>
  </si>
  <si>
    <t>Dolores A. Lau</t>
  </si>
  <si>
    <t>Jeffrey P. Moody</t>
  </si>
  <si>
    <t>Betty R. Anderson</t>
  </si>
  <si>
    <t>Rose F. Castillo</t>
  </si>
  <si>
    <t>Lori F. Green</t>
  </si>
  <si>
    <t>Sean D. Spencer</t>
  </si>
  <si>
    <t>Doris F. Lozano</t>
  </si>
  <si>
    <t>Jason J. Greenwood</t>
  </si>
  <si>
    <t>Katherine T. Nicholson</t>
  </si>
  <si>
    <t>Ellen R. Burke</t>
  </si>
  <si>
    <t>Karen S. Cool</t>
  </si>
  <si>
    <t>Cynthia P. Lawrence</t>
  </si>
  <si>
    <t>Kimberly J. Kidd</t>
  </si>
  <si>
    <t>Wayne H. Melo</t>
  </si>
  <si>
    <t>Dolores C. Zhang</t>
  </si>
  <si>
    <t>Anna B. Hancock</t>
  </si>
  <si>
    <t>Lori S. Phillips</t>
  </si>
  <si>
    <t>Rose L. Stevens</t>
  </si>
  <si>
    <t>Edith I. Murphy</t>
  </si>
  <si>
    <t>Pamela K. Cole</t>
  </si>
  <si>
    <t>Harry D. Kelly</t>
  </si>
  <si>
    <t>Tiffany E. Pacheco</t>
  </si>
  <si>
    <t>Angela S. Yuan</t>
  </si>
  <si>
    <t>Debbie L. Powell</t>
  </si>
  <si>
    <t>Donald S. Sutton</t>
  </si>
  <si>
    <t>Mike A. Goode</t>
  </si>
  <si>
    <t>Jeremy J. Yates</t>
  </si>
  <si>
    <t>Deborah B. Tolentino</t>
  </si>
  <si>
    <t>Kenneth M. Gupta</t>
  </si>
  <si>
    <t>Nancy W. Guzman</t>
  </si>
  <si>
    <t>Julie D. Perry</t>
  </si>
  <si>
    <t>Justin I. Martinez</t>
  </si>
  <si>
    <t>Frederick T. Evans</t>
  </si>
  <si>
    <t>Adam B. Kane</t>
  </si>
  <si>
    <t>Mildred D. Fernandez</t>
  </si>
  <si>
    <t>Robert I. Azmi</t>
  </si>
  <si>
    <t>Cora J. Butler</t>
  </si>
  <si>
    <t>Amanda J. Cruz</t>
  </si>
  <si>
    <t>Jacob O. Singh</t>
  </si>
  <si>
    <t>Joan J. Stevens</t>
  </si>
  <si>
    <t>Shirley F. Villegas</t>
  </si>
  <si>
    <t>Barbara J. Mann</t>
  </si>
  <si>
    <t>Thelma F. Srivastava</t>
  </si>
  <si>
    <t>Erin L. Wills</t>
  </si>
  <si>
    <t>Carolyn C. Tong</t>
  </si>
  <si>
    <t>Patricia J. Jimenez</t>
  </si>
  <si>
    <t>Joan R. Obrien</t>
  </si>
  <si>
    <t>Derek L. Mitchell</t>
  </si>
  <si>
    <t>Stephen C. Morris</t>
  </si>
  <si>
    <t>Pamela J. Awan</t>
  </si>
  <si>
    <t>Richard O. Vance</t>
  </si>
  <si>
    <t>Brandon M. Yang</t>
  </si>
  <si>
    <t>Rhonda O. Hollingsworth</t>
  </si>
  <si>
    <t>Melanie E. Crawford</t>
  </si>
  <si>
    <t>Warren V. Gallagher</t>
  </si>
  <si>
    <t>Rita P. Huynh</t>
  </si>
  <si>
    <t>Lisa J. Meadows</t>
  </si>
  <si>
    <t>Sean N. Borg</t>
  </si>
  <si>
    <t>Nancy J. Doyle</t>
  </si>
  <si>
    <t>Debra F. King</t>
  </si>
  <si>
    <t>Janice M. Rodrigues</t>
  </si>
  <si>
    <t>Wayne M. Gaines</t>
  </si>
  <si>
    <t>Jacqueline J. Hernandez</t>
  </si>
  <si>
    <t>Brian J. Carr</t>
  </si>
  <si>
    <t>Jeremy I. Gomes</t>
  </si>
  <si>
    <t>Jennifer B. Montgomery</t>
  </si>
  <si>
    <t>Kelly F. Bush</t>
  </si>
  <si>
    <t>Gregory A. French</t>
  </si>
  <si>
    <t>Joan K. Chow</t>
  </si>
  <si>
    <t>Mary M. Moses</t>
  </si>
  <si>
    <t>Christopher G. Bradley</t>
  </si>
  <si>
    <t>Helen D. Combs</t>
  </si>
  <si>
    <t>Janet C. Hunt</t>
  </si>
  <si>
    <t>Tonya P. Travis</t>
  </si>
  <si>
    <t>Louis B. Manuel</t>
  </si>
  <si>
    <t>Cindy M. Freeman</t>
  </si>
  <si>
    <t>Vivian B. Cardenas</t>
  </si>
  <si>
    <t>William S. Powell</t>
  </si>
  <si>
    <t>Laurie M. Fischer</t>
  </si>
  <si>
    <t>Lee D. Hughes</t>
  </si>
  <si>
    <t>Edward D. Bennett</t>
  </si>
  <si>
    <t>Charles B. Berger</t>
  </si>
  <si>
    <t>Gregory G. Castro</t>
  </si>
  <si>
    <t>Lindsey M. Sen</t>
  </si>
  <si>
    <t>Toni J. Carroll</t>
  </si>
  <si>
    <t>Andrew D. Barnett</t>
  </si>
  <si>
    <t>Darrin F. Gray</t>
  </si>
  <si>
    <t>Sandra C. Wood</t>
  </si>
  <si>
    <t>Judith S. Hicks</t>
  </si>
  <si>
    <t>Warren J. Wan</t>
  </si>
  <si>
    <t>Linda P. Paterson</t>
  </si>
  <si>
    <t>Kyle C. Sinha</t>
  </si>
  <si>
    <t>Linda M. Haynes</t>
  </si>
  <si>
    <t>Christy L. Wright</t>
  </si>
  <si>
    <t>Marilyn N. Mayer</t>
  </si>
  <si>
    <t>Jonathan K. Copeland</t>
  </si>
  <si>
    <t>Tammy M. David</t>
  </si>
  <si>
    <t>Louise A. Karim</t>
  </si>
  <si>
    <t>Ashley L. Larson</t>
  </si>
  <si>
    <t>Krystal G. Drake</t>
  </si>
  <si>
    <t>Kathy P. Miller</t>
  </si>
  <si>
    <t>Judith C. Oleary</t>
  </si>
  <si>
    <t>Alyssa A. Medina</t>
  </si>
  <si>
    <t>Kyle M. Kong</t>
  </si>
  <si>
    <t>Roberto R. Daniels</t>
  </si>
  <si>
    <t>Johnny J. Robles</t>
  </si>
  <si>
    <t>Dennis J. Manning</t>
  </si>
  <si>
    <t>Mary L. Boyle</t>
  </si>
  <si>
    <t>Edith S. Hinton</t>
  </si>
  <si>
    <t>Caitlin P. Sims</t>
  </si>
  <si>
    <t>Aaron C. Mahmoud</t>
  </si>
  <si>
    <t>Woodrow S. Prince</t>
  </si>
  <si>
    <t>Dorothy F. Jackson</t>
  </si>
  <si>
    <t>Karen F. Ng</t>
  </si>
  <si>
    <t>Carolyn J. Flores</t>
  </si>
  <si>
    <t>Nicole S. Tapia</t>
  </si>
  <si>
    <t>Gail P. Guerra</t>
  </si>
  <si>
    <t>Betty J. Huang</t>
  </si>
  <si>
    <t>Martha S. Guerrero</t>
  </si>
  <si>
    <t>Franklin K. Saleem</t>
  </si>
  <si>
    <t>Brian A. Sanders</t>
  </si>
  <si>
    <t>Michelle D. Howard</t>
  </si>
  <si>
    <t>Beverly L. Raj</t>
  </si>
  <si>
    <t>Larry M. Jenkins</t>
  </si>
  <si>
    <t>Julie T. Preston</t>
  </si>
  <si>
    <t>Ashley J. Morris</t>
  </si>
  <si>
    <t>Debra C. Tsang</t>
  </si>
  <si>
    <t>Rachel J. Salas</t>
  </si>
  <si>
    <t>Carol R. Leonard</t>
  </si>
  <si>
    <t>Alma C. Lane</t>
  </si>
  <si>
    <t>Michael E. Santiago</t>
  </si>
  <si>
    <t>Ashley D. Aquino</t>
  </si>
  <si>
    <t>Melissa G. Richard</t>
  </si>
  <si>
    <t>Robert D. Martin</t>
  </si>
  <si>
    <t>Dianne A. Chin</t>
  </si>
  <si>
    <t>Stephen T. Crawford</t>
  </si>
  <si>
    <t>Susan J. Davison</t>
  </si>
  <si>
    <t>Lila T. Aguilar</t>
  </si>
  <si>
    <t>Rhonda L. Hamilton</t>
  </si>
  <si>
    <t>Jamie G. Cassidy</t>
  </si>
  <si>
    <t>Beverly H. Bishop</t>
  </si>
  <si>
    <t>Dennis A. Mcclure</t>
  </si>
  <si>
    <t>Paula H. Francis</t>
  </si>
  <si>
    <t>Misty T. Jennings</t>
  </si>
  <si>
    <t>Johnny J. Mills</t>
  </si>
  <si>
    <t>Jacqueline A. Walters</t>
  </si>
  <si>
    <t>Marilyn K. Lim</t>
  </si>
  <si>
    <t>Debra K. Castaneda</t>
  </si>
  <si>
    <t>Kristen V. Chandra</t>
  </si>
  <si>
    <t>Brittany S. Jamison</t>
  </si>
  <si>
    <t>Charles T. Rice</t>
  </si>
  <si>
    <t>Caitlin I. Walsh</t>
  </si>
  <si>
    <t>Walter A. Huggins</t>
  </si>
  <si>
    <t>Joseph O. Rivera</t>
  </si>
  <si>
    <t>Amy N. Stone</t>
  </si>
  <si>
    <t>Jose C. Waters</t>
  </si>
  <si>
    <t>Justin M. Washington</t>
  </si>
  <si>
    <t>Cynthia P. Hicks</t>
  </si>
  <si>
    <t>Debra F. Vazquez</t>
  </si>
  <si>
    <t>Donald D. Giles</t>
  </si>
  <si>
    <t>Brittney F. Tay</t>
  </si>
  <si>
    <t>Constance M. Perry</t>
  </si>
  <si>
    <t>Todd F. Kirkland</t>
  </si>
  <si>
    <t>Sherry S. Perry</t>
  </si>
  <si>
    <t>Aimee C. Johnston</t>
  </si>
  <si>
    <t>Maria D. Webber</t>
  </si>
  <si>
    <t>Bryant R. Collins</t>
  </si>
  <si>
    <t>Linda L. Hubbard</t>
  </si>
  <si>
    <t>Danny M. Turner</t>
  </si>
  <si>
    <t>Nicholas J. Richardson</t>
  </si>
  <si>
    <t>Judy J. Jeffery</t>
  </si>
  <si>
    <t>Jeff B. Mccarthy</t>
  </si>
  <si>
    <t>Linda T. Kamal</t>
  </si>
  <si>
    <t>Kimberly G. Campbell</t>
  </si>
  <si>
    <t>John R. Michael</t>
  </si>
  <si>
    <t>Thomas O. Rosales</t>
  </si>
  <si>
    <t>Sean N. Ball</t>
  </si>
  <si>
    <t>Brian C. Christie</t>
  </si>
  <si>
    <t>Paula A. Holland</t>
  </si>
  <si>
    <t>Bernice W. Gibson</t>
  </si>
  <si>
    <t>Brian J. Ross</t>
  </si>
  <si>
    <t>Ryan T. Wood</t>
  </si>
  <si>
    <t>Adam M. Blair</t>
  </si>
  <si>
    <t>Craig R. Whitehead</t>
  </si>
  <si>
    <t>Robert K. Pham</t>
  </si>
  <si>
    <t>Gary J. Morse</t>
  </si>
  <si>
    <t>James A. Witt</t>
  </si>
  <si>
    <t>Kathy G. Krishna</t>
  </si>
  <si>
    <t>Martha J. Andrews</t>
  </si>
  <si>
    <t>Jo F. Omar</t>
  </si>
  <si>
    <t>Henry E. Francis</t>
  </si>
  <si>
    <t>Thomas J. Gomez</t>
  </si>
  <si>
    <t>Brenda J. David</t>
  </si>
  <si>
    <t>Ryan T. Taylor</t>
  </si>
  <si>
    <t>Matthew C. Gill</t>
  </si>
  <si>
    <t>Darlene S. Angel</t>
  </si>
  <si>
    <t>Nicole C. Cameron</t>
  </si>
  <si>
    <t>Michael J. Stuart</t>
  </si>
  <si>
    <t>Places</t>
  </si>
  <si>
    <t>Entire place</t>
  </si>
  <si>
    <t>Name:</t>
  </si>
  <si>
    <t>Superhost?</t>
  </si>
  <si>
    <t>Totals</t>
  </si>
  <si>
    <t>Host  ID:</t>
  </si>
  <si>
    <t>Places:</t>
  </si>
  <si>
    <t>Reviews:</t>
  </si>
  <si>
    <t>Rating:</t>
  </si>
  <si>
    <t>Price Range</t>
  </si>
  <si>
    <t>Min. Price</t>
  </si>
  <si>
    <t>Service Fee</t>
  </si>
  <si>
    <t>$0 - $199</t>
  </si>
  <si>
    <t>$200 - $499</t>
  </si>
  <si>
    <t>$500 - $999</t>
  </si>
  <si>
    <t>$1000+</t>
  </si>
  <si>
    <t>Neighborhood:</t>
  </si>
  <si>
    <t>Bedrooms:</t>
  </si>
  <si>
    <t>Bathrooms:</t>
  </si>
  <si>
    <t>Date</t>
  </si>
  <si>
    <t>Payment</t>
  </si>
  <si>
    <t>Principal</t>
  </si>
  <si>
    <t>Interest</t>
  </si>
  <si>
    <t>Balance</t>
  </si>
  <si>
    <t>Year</t>
  </si>
  <si>
    <t>MONTHLY EXPENSES</t>
  </si>
  <si>
    <t>LOAN COST</t>
  </si>
  <si>
    <t>Total Monthly Expenses:</t>
  </si>
  <si>
    <t>The neighborhood can't be beat - across from Citizen cafe, Sullivan Street Bakery, a block from the HighLine and Chelsea's art galleries, Hudson Yards, Hudson River Park and a stone's throw from Whole Foods, Trader Joes and Fairway.</t>
  </si>
  <si>
    <t>20110415</t>
  </si>
  <si>
    <t>20110823</t>
  </si>
  <si>
    <t>20111127</t>
  </si>
  <si>
    <t>20111202</t>
  </si>
  <si>
    <t>20111208</t>
  </si>
  <si>
    <t>20120516</t>
  </si>
  <si>
    <t>20120523</t>
  </si>
  <si>
    <t>20120528</t>
  </si>
  <si>
    <t>20120619</t>
  </si>
  <si>
    <t>20120702</t>
  </si>
  <si>
    <t>20120716</t>
  </si>
  <si>
    <t>20120802</t>
  </si>
  <si>
    <t>20120816</t>
  </si>
  <si>
    <t>20120820</t>
  </si>
  <si>
    <t>20120822</t>
  </si>
  <si>
    <t>20120831</t>
  </si>
  <si>
    <t>20120904</t>
  </si>
  <si>
    <t>20120910</t>
  </si>
  <si>
    <t>20120920</t>
  </si>
  <si>
    <t>20121002</t>
  </si>
  <si>
    <t>20121016</t>
  </si>
  <si>
    <t>20121104</t>
  </si>
  <si>
    <t>20121202</t>
  </si>
  <si>
    <t>20121214</t>
  </si>
  <si>
    <t>20121219</t>
  </si>
  <si>
    <t>20121231</t>
  </si>
  <si>
    <t>20130104</t>
  </si>
  <si>
    <t>20130311</t>
  </si>
  <si>
    <t>20130323</t>
  </si>
  <si>
    <t>20130328</t>
  </si>
  <si>
    <t>20130329</t>
  </si>
  <si>
    <t>20130407</t>
  </si>
  <si>
    <t>20130417</t>
  </si>
  <si>
    <t>20130425</t>
  </si>
  <si>
    <t>20130504</t>
  </si>
  <si>
    <t>20130510</t>
  </si>
  <si>
    <t>20130513</t>
  </si>
  <si>
    <t>20130524</t>
  </si>
  <si>
    <t>20130604</t>
  </si>
  <si>
    <t>20130615</t>
  </si>
  <si>
    <t>20130622</t>
  </si>
  <si>
    <t>20130626</t>
  </si>
  <si>
    <t>20130627</t>
  </si>
  <si>
    <t>20130711</t>
  </si>
  <si>
    <t>20130812</t>
  </si>
  <si>
    <t>20130813</t>
  </si>
  <si>
    <t>20130821</t>
  </si>
  <si>
    <t>20130822</t>
  </si>
  <si>
    <t>20130831</t>
  </si>
  <si>
    <t>20130901</t>
  </si>
  <si>
    <t>20130904</t>
  </si>
  <si>
    <t>20130908</t>
  </si>
  <si>
    <t>20130909</t>
  </si>
  <si>
    <t>20130910</t>
  </si>
  <si>
    <t>20130917</t>
  </si>
  <si>
    <t>20131002</t>
  </si>
  <si>
    <t>20131007</t>
  </si>
  <si>
    <t>20131103</t>
  </si>
  <si>
    <t>20131202</t>
  </si>
  <si>
    <t>20131203</t>
  </si>
  <si>
    <t>20131209</t>
  </si>
  <si>
    <t>20131214</t>
  </si>
  <si>
    <t>20131217</t>
  </si>
  <si>
    <t>20131218</t>
  </si>
  <si>
    <t>20140101</t>
  </si>
  <si>
    <t>20140102</t>
  </si>
  <si>
    <t>20140103</t>
  </si>
  <si>
    <t>20140313</t>
  </si>
  <si>
    <t>20140316</t>
  </si>
  <si>
    <t>20140319</t>
  </si>
  <si>
    <t>20140322</t>
  </si>
  <si>
    <t>20140324</t>
  </si>
  <si>
    <t>20140329</t>
  </si>
  <si>
    <t>20140407</t>
  </si>
  <si>
    <t>20140413</t>
  </si>
  <si>
    <t>20140415</t>
  </si>
  <si>
    <t>20140416</t>
  </si>
  <si>
    <t>20140417</t>
  </si>
  <si>
    <t>20140421</t>
  </si>
  <si>
    <t>20140422</t>
  </si>
  <si>
    <t>20140425</t>
  </si>
  <si>
    <t>20140427</t>
  </si>
  <si>
    <t>20140505</t>
  </si>
  <si>
    <t>20140508</t>
  </si>
  <si>
    <t>20140509</t>
  </si>
  <si>
    <t>20140510</t>
  </si>
  <si>
    <t>20140514</t>
  </si>
  <si>
    <t>20140517</t>
  </si>
  <si>
    <t>20140518</t>
  </si>
  <si>
    <t>20140522</t>
  </si>
  <si>
    <t>20140529</t>
  </si>
  <si>
    <t>20140601</t>
  </si>
  <si>
    <t>20140602</t>
  </si>
  <si>
    <t>20140608</t>
  </si>
  <si>
    <t>20140611</t>
  </si>
  <si>
    <t>20140617</t>
  </si>
  <si>
    <t>20140618</t>
  </si>
  <si>
    <t>20140619</t>
  </si>
  <si>
    <t>20140620</t>
  </si>
  <si>
    <t>20140630</t>
  </si>
  <si>
    <t>20140704</t>
  </si>
  <si>
    <t>20140708</t>
  </si>
  <si>
    <t>20140710</t>
  </si>
  <si>
    <t>20140711</t>
  </si>
  <si>
    <t>20140712</t>
  </si>
  <si>
    <t>20140716</t>
  </si>
  <si>
    <t>20140720</t>
  </si>
  <si>
    <t>20140723</t>
  </si>
  <si>
    <t>20140725</t>
  </si>
  <si>
    <t>20140726</t>
  </si>
  <si>
    <t>20140727</t>
  </si>
  <si>
    <t>20140729</t>
  </si>
  <si>
    <t>20140801</t>
  </si>
  <si>
    <t>20140805</t>
  </si>
  <si>
    <t>20140806</t>
  </si>
  <si>
    <t>20140807</t>
  </si>
  <si>
    <t>20140808</t>
  </si>
  <si>
    <t>20140810</t>
  </si>
  <si>
    <t>20140811</t>
  </si>
  <si>
    <t>20140814</t>
  </si>
  <si>
    <t>20140816</t>
  </si>
  <si>
    <t>20140818</t>
  </si>
  <si>
    <t>20140819</t>
  </si>
  <si>
    <t>20140820</t>
  </si>
  <si>
    <t>20140821</t>
  </si>
  <si>
    <t>20140822</t>
  </si>
  <si>
    <t>20140823</t>
  </si>
  <si>
    <t>20140824</t>
  </si>
  <si>
    <t>20140826</t>
  </si>
  <si>
    <t>20140831</t>
  </si>
  <si>
    <t>20140902</t>
  </si>
  <si>
    <t>20140904</t>
  </si>
  <si>
    <t>20140907</t>
  </si>
  <si>
    <t>20140908</t>
  </si>
  <si>
    <t>20140909</t>
  </si>
  <si>
    <t>20140911</t>
  </si>
  <si>
    <t>20140914</t>
  </si>
  <si>
    <t>20140916</t>
  </si>
  <si>
    <t>20140920</t>
  </si>
  <si>
    <t>20140922</t>
  </si>
  <si>
    <t>20140923</t>
  </si>
  <si>
    <t>20140924</t>
  </si>
  <si>
    <t>20140925</t>
  </si>
  <si>
    <t>20140926</t>
  </si>
  <si>
    <t>20140929</t>
  </si>
  <si>
    <t>20140930</t>
  </si>
  <si>
    <t>20141001</t>
  </si>
  <si>
    <t>20141002</t>
  </si>
  <si>
    <t>20141004</t>
  </si>
  <si>
    <t>20141007</t>
  </si>
  <si>
    <t>20141010</t>
  </si>
  <si>
    <t>20141012</t>
  </si>
  <si>
    <t>20141014</t>
  </si>
  <si>
    <t>20141015</t>
  </si>
  <si>
    <t>20141017</t>
  </si>
  <si>
    <t>20141018</t>
  </si>
  <si>
    <t>20141019</t>
  </si>
  <si>
    <t>20141022</t>
  </si>
  <si>
    <t>20141028</t>
  </si>
  <si>
    <t>20141029</t>
  </si>
  <si>
    <t>20141030</t>
  </si>
  <si>
    <t>20141031</t>
  </si>
  <si>
    <t>20141102</t>
  </si>
  <si>
    <t>20141116</t>
  </si>
  <si>
    <t>20141121</t>
  </si>
  <si>
    <t>20141125</t>
  </si>
  <si>
    <t>20141128</t>
  </si>
  <si>
    <t>20141201</t>
  </si>
  <si>
    <t>20141204</t>
  </si>
  <si>
    <t>20141206</t>
  </si>
  <si>
    <t>20141207</t>
  </si>
  <si>
    <t>20141209</t>
  </si>
  <si>
    <t>20141210</t>
  </si>
  <si>
    <t>20141211</t>
  </si>
  <si>
    <t>20141213</t>
  </si>
  <si>
    <t>20141214</t>
  </si>
  <si>
    <t>20141216</t>
  </si>
  <si>
    <t>20141218</t>
  </si>
  <si>
    <t>20141219</t>
  </si>
  <si>
    <t>20141220</t>
  </si>
  <si>
    <t>20141221</t>
  </si>
  <si>
    <t>20141222</t>
  </si>
  <si>
    <t>20141223</t>
  </si>
  <si>
    <t>20141224</t>
  </si>
  <si>
    <t>20141226</t>
  </si>
  <si>
    <t>20141229</t>
  </si>
  <si>
    <t>20141230</t>
  </si>
  <si>
    <t>20150101</t>
  </si>
  <si>
    <t>20150102</t>
  </si>
  <si>
    <t>20150104</t>
  </si>
  <si>
    <t>20150106</t>
  </si>
  <si>
    <t>20150109</t>
  </si>
  <si>
    <t>20150110</t>
  </si>
  <si>
    <t>20150119</t>
  </si>
  <si>
    <t>20150126</t>
  </si>
  <si>
    <t>20150129</t>
  </si>
  <si>
    <t>20150130</t>
  </si>
  <si>
    <t>20150204</t>
  </si>
  <si>
    <t>20150205</t>
  </si>
  <si>
    <t>20150208</t>
  </si>
  <si>
    <t>20150211</t>
  </si>
  <si>
    <t>20150214</t>
  </si>
  <si>
    <t>20150215</t>
  </si>
  <si>
    <t>20150217</t>
  </si>
  <si>
    <t>20150219</t>
  </si>
  <si>
    <t>20150222</t>
  </si>
  <si>
    <t>20150224</t>
  </si>
  <si>
    <t>20150225</t>
  </si>
  <si>
    <t>20150301</t>
  </si>
  <si>
    <t>20150306</t>
  </si>
  <si>
    <t>20150308</t>
  </si>
  <si>
    <t>20150310</t>
  </si>
  <si>
    <t>20150313</t>
  </si>
  <si>
    <t>20150315</t>
  </si>
  <si>
    <t>20150319</t>
  </si>
  <si>
    <t>20150321</t>
  </si>
  <si>
    <t>20150322</t>
  </si>
  <si>
    <t>20150324</t>
  </si>
  <si>
    <t>20150325</t>
  </si>
  <si>
    <t>20150330</t>
  </si>
  <si>
    <t>20150331</t>
  </si>
  <si>
    <t>20150401</t>
  </si>
  <si>
    <t>20150402</t>
  </si>
  <si>
    <t>20150404</t>
  </si>
  <si>
    <t>20150405</t>
  </si>
  <si>
    <t>20150406</t>
  </si>
  <si>
    <t>20150408</t>
  </si>
  <si>
    <t>20150410</t>
  </si>
  <si>
    <t>20150411</t>
  </si>
  <si>
    <t>20150414</t>
  </si>
  <si>
    <t>20150415</t>
  </si>
  <si>
    <t>20150416</t>
  </si>
  <si>
    <t>20150418</t>
  </si>
  <si>
    <t>20150419</t>
  </si>
  <si>
    <t>20150420</t>
  </si>
  <si>
    <t>20150421</t>
  </si>
  <si>
    <t>20150423</t>
  </si>
  <si>
    <t>20150424</t>
  </si>
  <si>
    <t>20150427</t>
  </si>
  <si>
    <t>20150428</t>
  </si>
  <si>
    <t>20150429</t>
  </si>
  <si>
    <t>20150430</t>
  </si>
  <si>
    <t>20150502</t>
  </si>
  <si>
    <t>20150503</t>
  </si>
  <si>
    <t>20150504</t>
  </si>
  <si>
    <t>20150505</t>
  </si>
  <si>
    <t>20150506</t>
  </si>
  <si>
    <t>20150508</t>
  </si>
  <si>
    <t>20150509</t>
  </si>
  <si>
    <t>20150510</t>
  </si>
  <si>
    <t>20150512</t>
  </si>
  <si>
    <t>20150513</t>
  </si>
  <si>
    <t>20150514</t>
  </si>
  <si>
    <t>20150515</t>
  </si>
  <si>
    <t>20150516</t>
  </si>
  <si>
    <t>20150517</t>
  </si>
  <si>
    <t>20150519</t>
  </si>
  <si>
    <t>20150520</t>
  </si>
  <si>
    <t>20150522</t>
  </si>
  <si>
    <t>20150525</t>
  </si>
  <si>
    <t>20150526</t>
  </si>
  <si>
    <t>20150527</t>
  </si>
  <si>
    <t>20150529</t>
  </si>
  <si>
    <t>20150530</t>
  </si>
  <si>
    <t>20150531</t>
  </si>
  <si>
    <t>20150603</t>
  </si>
  <si>
    <t>20150604</t>
  </si>
  <si>
    <t>20150605</t>
  </si>
  <si>
    <t>20150607</t>
  </si>
  <si>
    <t>20150608</t>
  </si>
  <si>
    <t>20150609</t>
  </si>
  <si>
    <t>20150610</t>
  </si>
  <si>
    <t>20150611</t>
  </si>
  <si>
    <t>20150612</t>
  </si>
  <si>
    <t>20150614</t>
  </si>
  <si>
    <t>20150616</t>
  </si>
  <si>
    <t>20150617</t>
  </si>
  <si>
    <t>20150618</t>
  </si>
  <si>
    <t>20150619</t>
  </si>
  <si>
    <t>20150620</t>
  </si>
  <si>
    <t>20150623</t>
  </si>
  <si>
    <t>20150624</t>
  </si>
  <si>
    <t>20150625</t>
  </si>
  <si>
    <t>20150626</t>
  </si>
  <si>
    <t>20150627</t>
  </si>
  <si>
    <t>20150628</t>
  </si>
  <si>
    <t>20150629</t>
  </si>
  <si>
    <t>20150630</t>
  </si>
  <si>
    <t>20150701</t>
  </si>
  <si>
    <t>20150702</t>
  </si>
  <si>
    <t>20150703</t>
  </si>
  <si>
    <t>20150704</t>
  </si>
  <si>
    <t>20150705</t>
  </si>
  <si>
    <t>20150706</t>
  </si>
  <si>
    <t>20150707</t>
  </si>
  <si>
    <t>20150708</t>
  </si>
  <si>
    <t>20150709</t>
  </si>
  <si>
    <t>20150710</t>
  </si>
  <si>
    <t>20150712</t>
  </si>
  <si>
    <t>20150713</t>
  </si>
  <si>
    <t>20150714</t>
  </si>
  <si>
    <t>20150715</t>
  </si>
  <si>
    <t>20150716</t>
  </si>
  <si>
    <t>20150718</t>
  </si>
  <si>
    <t>20150720</t>
  </si>
  <si>
    <t>20150721</t>
  </si>
  <si>
    <t>20150722</t>
  </si>
  <si>
    <t>20150724</t>
  </si>
  <si>
    <t>20150726</t>
  </si>
  <si>
    <t>20150727</t>
  </si>
  <si>
    <t>20150728</t>
  </si>
  <si>
    <t>20150729</t>
  </si>
  <si>
    <t>20150730</t>
  </si>
  <si>
    <t>20150731</t>
  </si>
  <si>
    <t>20150801</t>
  </si>
  <si>
    <t>20150802</t>
  </si>
  <si>
    <t>20150803</t>
  </si>
  <si>
    <t>20150804</t>
  </si>
  <si>
    <t>20150805</t>
  </si>
  <si>
    <t>20150807</t>
  </si>
  <si>
    <t>20150808</t>
  </si>
  <si>
    <t>20150809</t>
  </si>
  <si>
    <t>20150810</t>
  </si>
  <si>
    <t>20150811</t>
  </si>
  <si>
    <t>20150812</t>
  </si>
  <si>
    <t>20150813</t>
  </si>
  <si>
    <t>20150817</t>
  </si>
  <si>
    <t>20150819</t>
  </si>
  <si>
    <t>20150820</t>
  </si>
  <si>
    <t>20150821</t>
  </si>
  <si>
    <t>20150825</t>
  </si>
  <si>
    <t>20150826</t>
  </si>
  <si>
    <t>20150827</t>
  </si>
  <si>
    <t>20150828</t>
  </si>
  <si>
    <t>20150830</t>
  </si>
  <si>
    <t>20150831</t>
  </si>
  <si>
    <t>20150901</t>
  </si>
  <si>
    <t>20150902</t>
  </si>
  <si>
    <t>20150903</t>
  </si>
  <si>
    <t>20150904</t>
  </si>
  <si>
    <t>20150905</t>
  </si>
  <si>
    <t>20150907</t>
  </si>
  <si>
    <t>20150908</t>
  </si>
  <si>
    <t>20150909</t>
  </si>
  <si>
    <t>20150910</t>
  </si>
  <si>
    <t>20150912</t>
  </si>
  <si>
    <t>20150913</t>
  </si>
  <si>
    <t>20150917</t>
  </si>
  <si>
    <t>20150918</t>
  </si>
  <si>
    <t>20150920</t>
  </si>
  <si>
    <t>20150921</t>
  </si>
  <si>
    <t>20150922</t>
  </si>
  <si>
    <t>20150923</t>
  </si>
  <si>
    <t>20150925</t>
  </si>
  <si>
    <t>20150926</t>
  </si>
  <si>
    <t>20150927</t>
  </si>
  <si>
    <t>20150929</t>
  </si>
  <si>
    <t>20150930</t>
  </si>
  <si>
    <t>20151002</t>
  </si>
  <si>
    <t>20151003</t>
  </si>
  <si>
    <t>20151005</t>
  </si>
  <si>
    <t>20151006</t>
  </si>
  <si>
    <t>20151007</t>
  </si>
  <si>
    <t>20151009</t>
  </si>
  <si>
    <t>20151010</t>
  </si>
  <si>
    <t>20151011</t>
  </si>
  <si>
    <t>20151012</t>
  </si>
  <si>
    <t>20151013</t>
  </si>
  <si>
    <t>20151014</t>
  </si>
  <si>
    <t>20151015</t>
  </si>
  <si>
    <t>20151016</t>
  </si>
  <si>
    <t>20151017</t>
  </si>
  <si>
    <t>20151019</t>
  </si>
  <si>
    <t>20151020</t>
  </si>
  <si>
    <t>20151021</t>
  </si>
  <si>
    <t>20151022</t>
  </si>
  <si>
    <t>20151023</t>
  </si>
  <si>
    <t>20151024</t>
  </si>
  <si>
    <t>20151025</t>
  </si>
  <si>
    <t>20151027</t>
  </si>
  <si>
    <t>20151028</t>
  </si>
  <si>
    <t>20151029</t>
  </si>
  <si>
    <t>20151030</t>
  </si>
  <si>
    <t>20151102</t>
  </si>
  <si>
    <t>20151103</t>
  </si>
  <si>
    <t>20151104</t>
  </si>
  <si>
    <t>20151105</t>
  </si>
  <si>
    <t>20151106</t>
  </si>
  <si>
    <t>20151109</t>
  </si>
  <si>
    <t>20151110</t>
  </si>
  <si>
    <t>20151111</t>
  </si>
  <si>
    <t>20151112</t>
  </si>
  <si>
    <t>20151113</t>
  </si>
  <si>
    <t>20151114</t>
  </si>
  <si>
    <t>20151116</t>
  </si>
  <si>
    <t>20151117</t>
  </si>
  <si>
    <t>20151119</t>
  </si>
  <si>
    <t>20151121</t>
  </si>
  <si>
    <t>20151123</t>
  </si>
  <si>
    <t>20151124</t>
  </si>
  <si>
    <t>20151126</t>
  </si>
  <si>
    <t>20151128</t>
  </si>
  <si>
    <t>20151129</t>
  </si>
  <si>
    <t>20151202</t>
  </si>
  <si>
    <t>20151203</t>
  </si>
  <si>
    <t>20151204</t>
  </si>
  <si>
    <t>20151205</t>
  </si>
  <si>
    <t>20151206</t>
  </si>
  <si>
    <t>20151207</t>
  </si>
  <si>
    <t>20151210</t>
  </si>
  <si>
    <t>20151213</t>
  </si>
  <si>
    <t>20151214</t>
  </si>
  <si>
    <t>20151215</t>
  </si>
  <si>
    <t>20151216</t>
  </si>
  <si>
    <t>20151217</t>
  </si>
  <si>
    <t>20151219</t>
  </si>
  <si>
    <t>20151220</t>
  </si>
  <si>
    <t>20151221</t>
  </si>
  <si>
    <t>20151222</t>
  </si>
  <si>
    <t>20151224</t>
  </si>
  <si>
    <t>20151226</t>
  </si>
  <si>
    <t>20151227</t>
  </si>
  <si>
    <t>20151228</t>
  </si>
  <si>
    <t>20151229</t>
  </si>
  <si>
    <t>20151231</t>
  </si>
  <si>
    <t>20160101</t>
  </si>
  <si>
    <t>20160102</t>
  </si>
  <si>
    <t>20160103</t>
  </si>
  <si>
    <t>20160104</t>
  </si>
  <si>
    <t>20160105</t>
  </si>
  <si>
    <t>20160106</t>
  </si>
  <si>
    <t>20160107</t>
  </si>
  <si>
    <t>20160108</t>
  </si>
  <si>
    <t>20160109</t>
  </si>
  <si>
    <t>20160110</t>
  </si>
  <si>
    <t>20160111</t>
  </si>
  <si>
    <t>20160113</t>
  </si>
  <si>
    <t>20160115</t>
  </si>
  <si>
    <t>20160117</t>
  </si>
  <si>
    <t>20160118</t>
  </si>
  <si>
    <t>20160119</t>
  </si>
  <si>
    <t>20160120</t>
  </si>
  <si>
    <t>20160122</t>
  </si>
  <si>
    <t>20160123</t>
  </si>
  <si>
    <t>20160124</t>
  </si>
  <si>
    <t>20160125</t>
  </si>
  <si>
    <t>20160126</t>
  </si>
  <si>
    <t>20160127</t>
  </si>
  <si>
    <t>20160201</t>
  </si>
  <si>
    <t>20160202</t>
  </si>
  <si>
    <t>20160204</t>
  </si>
  <si>
    <t>20160206</t>
  </si>
  <si>
    <t>20160208</t>
  </si>
  <si>
    <t>20160209</t>
  </si>
  <si>
    <t>20160210</t>
  </si>
  <si>
    <t>20160211</t>
  </si>
  <si>
    <t>20160212</t>
  </si>
  <si>
    <t>20160214</t>
  </si>
  <si>
    <t>20160215</t>
  </si>
  <si>
    <t>20160216</t>
  </si>
  <si>
    <t>20160217</t>
  </si>
  <si>
    <t>20160220</t>
  </si>
  <si>
    <t>20160222</t>
  </si>
  <si>
    <t>20160223</t>
  </si>
  <si>
    <t>20160224</t>
  </si>
  <si>
    <t>20160225</t>
  </si>
  <si>
    <t>20160226</t>
  </si>
  <si>
    <t>20160229</t>
  </si>
  <si>
    <t>20160301</t>
  </si>
  <si>
    <t>20160302</t>
  </si>
  <si>
    <t>20160303</t>
  </si>
  <si>
    <t>20160305</t>
  </si>
  <si>
    <t>20160307</t>
  </si>
  <si>
    <t>20160308</t>
  </si>
  <si>
    <t>20160309</t>
  </si>
  <si>
    <t>20160312</t>
  </si>
  <si>
    <t>20160314</t>
  </si>
  <si>
    <t>20160315</t>
  </si>
  <si>
    <t>20160316</t>
  </si>
  <si>
    <t>20160317</t>
  </si>
  <si>
    <t>20160318</t>
  </si>
  <si>
    <t>20160320</t>
  </si>
  <si>
    <t>20160322</t>
  </si>
  <si>
    <t>20160323</t>
  </si>
  <si>
    <t>20160324</t>
  </si>
  <si>
    <t>20160325</t>
  </si>
  <si>
    <t>20160326</t>
  </si>
  <si>
    <t>20160328</t>
  </si>
  <si>
    <t>20160329</t>
  </si>
  <si>
    <t>20160330</t>
  </si>
  <si>
    <t>20160331</t>
  </si>
  <si>
    <t>20160402</t>
  </si>
  <si>
    <t>20160403</t>
  </si>
  <si>
    <t>20160404</t>
  </si>
  <si>
    <t>20160405</t>
  </si>
  <si>
    <t>20160407</t>
  </si>
  <si>
    <t>20160408</t>
  </si>
  <si>
    <t>20160409</t>
  </si>
  <si>
    <t>20160411</t>
  </si>
  <si>
    <t>20160412</t>
  </si>
  <si>
    <t>20160413</t>
  </si>
  <si>
    <t>20160414</t>
  </si>
  <si>
    <t>20160415</t>
  </si>
  <si>
    <t>20160416</t>
  </si>
  <si>
    <t>20160417</t>
  </si>
  <si>
    <t>20160418</t>
  </si>
  <si>
    <t>20160420</t>
  </si>
  <si>
    <t>20160421</t>
  </si>
  <si>
    <t>20160423</t>
  </si>
  <si>
    <t>20160424</t>
  </si>
  <si>
    <t>20160425</t>
  </si>
  <si>
    <t>20160427</t>
  </si>
  <si>
    <t>20160430</t>
  </si>
  <si>
    <t>20160501</t>
  </si>
  <si>
    <t>20160502</t>
  </si>
  <si>
    <t>20160503</t>
  </si>
  <si>
    <t>20160504</t>
  </si>
  <si>
    <t>20160505</t>
  </si>
  <si>
    <t>20160507</t>
  </si>
  <si>
    <t>20160508</t>
  </si>
  <si>
    <t>20160509</t>
  </si>
  <si>
    <t>20160510</t>
  </si>
  <si>
    <t>20160511</t>
  </si>
  <si>
    <t>20160512</t>
  </si>
  <si>
    <t>20160513</t>
  </si>
  <si>
    <t>20160514</t>
  </si>
  <si>
    <t>20160516</t>
  </si>
  <si>
    <t>20160517</t>
  </si>
  <si>
    <t>20160518</t>
  </si>
  <si>
    <t>20160519</t>
  </si>
  <si>
    <t>20160520</t>
  </si>
  <si>
    <t>20160521</t>
  </si>
  <si>
    <t>20160522</t>
  </si>
  <si>
    <t>20160523</t>
  </si>
  <si>
    <t>20160524</t>
  </si>
  <si>
    <t>20160525</t>
  </si>
  <si>
    <t>20160526</t>
  </si>
  <si>
    <t>20160527</t>
  </si>
  <si>
    <t>20160528</t>
  </si>
  <si>
    <t>20160529</t>
  </si>
  <si>
    <t>20160530</t>
  </si>
  <si>
    <t>20160531</t>
  </si>
  <si>
    <t>20160601</t>
  </si>
  <si>
    <t>20160602</t>
  </si>
  <si>
    <t>20160603</t>
  </si>
  <si>
    <t>20160605</t>
  </si>
  <si>
    <t>20160607</t>
  </si>
  <si>
    <t>20160608</t>
  </si>
  <si>
    <t>20160609</t>
  </si>
  <si>
    <t>20160610</t>
  </si>
  <si>
    <t>20160611</t>
  </si>
  <si>
    <t>20160612</t>
  </si>
  <si>
    <t>20160614</t>
  </si>
  <si>
    <t>20160616</t>
  </si>
  <si>
    <t>20160617</t>
  </si>
  <si>
    <t>20160618</t>
  </si>
  <si>
    <t>20160619</t>
  </si>
  <si>
    <t>20160620</t>
  </si>
  <si>
    <t>20160621</t>
  </si>
  <si>
    <t>20160622</t>
  </si>
  <si>
    <t>20160624</t>
  </si>
  <si>
    <t>20160625</t>
  </si>
  <si>
    <t>20160627</t>
  </si>
  <si>
    <t>20160628</t>
  </si>
  <si>
    <t>20160630</t>
  </si>
  <si>
    <t>20160701</t>
  </si>
  <si>
    <t>20160702</t>
  </si>
  <si>
    <t>20160703</t>
  </si>
  <si>
    <t>20160704</t>
  </si>
  <si>
    <t>20160705</t>
  </si>
  <si>
    <t>20160706</t>
  </si>
  <si>
    <t>20160707</t>
  </si>
  <si>
    <t>20160709</t>
  </si>
  <si>
    <t>20160710</t>
  </si>
  <si>
    <t>20160712</t>
  </si>
  <si>
    <t>20160713</t>
  </si>
  <si>
    <t>20160714</t>
  </si>
  <si>
    <t>20160715</t>
  </si>
  <si>
    <t>20160716</t>
  </si>
  <si>
    <t>20160717</t>
  </si>
  <si>
    <t>20160718</t>
  </si>
  <si>
    <t>20160719</t>
  </si>
  <si>
    <t>20160720</t>
  </si>
  <si>
    <t>20160721</t>
  </si>
  <si>
    <t>20160722</t>
  </si>
  <si>
    <t>20160723</t>
  </si>
  <si>
    <t>20160724</t>
  </si>
  <si>
    <t>20160726</t>
  </si>
  <si>
    <t>20160727</t>
  </si>
  <si>
    <t>20160728</t>
  </si>
  <si>
    <t>20160729</t>
  </si>
  <si>
    <t>20160730</t>
  </si>
  <si>
    <t>20160731</t>
  </si>
  <si>
    <t>20160802</t>
  </si>
  <si>
    <t>20160804</t>
  </si>
  <si>
    <t>20160807</t>
  </si>
  <si>
    <t>20160809</t>
  </si>
  <si>
    <t>20160810</t>
  </si>
  <si>
    <t>20160811</t>
  </si>
  <si>
    <t>20160813</t>
  </si>
  <si>
    <t>20160814</t>
  </si>
  <si>
    <t>20160816</t>
  </si>
  <si>
    <t>20160817</t>
  </si>
  <si>
    <t>20160818</t>
  </si>
  <si>
    <t>20160819</t>
  </si>
  <si>
    <t>20160820</t>
  </si>
  <si>
    <t>20160821</t>
  </si>
  <si>
    <t>20160822</t>
  </si>
  <si>
    <t>20160823</t>
  </si>
  <si>
    <t>20160824</t>
  </si>
  <si>
    <t>20160825</t>
  </si>
  <si>
    <t>20160827</t>
  </si>
  <si>
    <t>20160828</t>
  </si>
  <si>
    <t>20160829</t>
  </si>
  <si>
    <t>20160830</t>
  </si>
  <si>
    <t>20160831</t>
  </si>
  <si>
    <t>20160901</t>
  </si>
  <si>
    <t>20160902</t>
  </si>
  <si>
    <t>20160903</t>
  </si>
  <si>
    <t>20160904</t>
  </si>
  <si>
    <t>20160905</t>
  </si>
  <si>
    <t>20160908</t>
  </si>
  <si>
    <t>20160910</t>
  </si>
  <si>
    <t>20160914</t>
  </si>
  <si>
    <t>20160915</t>
  </si>
  <si>
    <t>20160917</t>
  </si>
  <si>
    <t>20160918</t>
  </si>
  <si>
    <t>20160919</t>
  </si>
  <si>
    <t>20160921</t>
  </si>
  <si>
    <t>20160922</t>
  </si>
  <si>
    <t>20160923</t>
  </si>
  <si>
    <t>20160924</t>
  </si>
  <si>
    <t>20160925</t>
  </si>
  <si>
    <t>20160927</t>
  </si>
  <si>
    <t>20160928</t>
  </si>
  <si>
    <t>20161005</t>
  </si>
  <si>
    <t>20161006</t>
  </si>
  <si>
    <t>20161008</t>
  </si>
  <si>
    <t>20161010</t>
  </si>
  <si>
    <t>20161011</t>
  </si>
  <si>
    <t>20161013</t>
  </si>
  <si>
    <t>20161014</t>
  </si>
  <si>
    <t>20161015</t>
  </si>
  <si>
    <t>20161016</t>
  </si>
  <si>
    <t>20161017</t>
  </si>
  <si>
    <t>20161018</t>
  </si>
  <si>
    <t>20161019</t>
  </si>
  <si>
    <t>20161021</t>
  </si>
  <si>
    <t>20161022</t>
  </si>
  <si>
    <t>20161024</t>
  </si>
  <si>
    <t>20161026</t>
  </si>
  <si>
    <t>20161027</t>
  </si>
  <si>
    <t>20161028</t>
  </si>
  <si>
    <t>20161029</t>
  </si>
  <si>
    <t>20161031</t>
  </si>
  <si>
    <t>20161101</t>
  </si>
  <si>
    <t>20161103</t>
  </si>
  <si>
    <t>20161104</t>
  </si>
  <si>
    <t>20161106</t>
  </si>
  <si>
    <t>20161107</t>
  </si>
  <si>
    <t>20161108</t>
  </si>
  <si>
    <t>20161109</t>
  </si>
  <si>
    <t>20161111</t>
  </si>
  <si>
    <t>20161112</t>
  </si>
  <si>
    <t>20161113</t>
  </si>
  <si>
    <t>20161114</t>
  </si>
  <si>
    <t>20161115</t>
  </si>
  <si>
    <t>20161117</t>
  </si>
  <si>
    <t>20161118</t>
  </si>
  <si>
    <t>20161120</t>
  </si>
  <si>
    <t>20161122</t>
  </si>
  <si>
    <t>20161123</t>
  </si>
  <si>
    <t>20161124</t>
  </si>
  <si>
    <t>20161125</t>
  </si>
  <si>
    <t>20161126</t>
  </si>
  <si>
    <t>20161127</t>
  </si>
  <si>
    <t>20161128</t>
  </si>
  <si>
    <t>20161129</t>
  </si>
  <si>
    <t>20161201</t>
  </si>
  <si>
    <t>20161205</t>
  </si>
  <si>
    <t>20161208</t>
  </si>
  <si>
    <t>20161209</t>
  </si>
  <si>
    <t>20161210</t>
  </si>
  <si>
    <t>20161212</t>
  </si>
  <si>
    <t>20161213</t>
  </si>
  <si>
    <t>20161214</t>
  </si>
  <si>
    <t>20161215</t>
  </si>
  <si>
    <t>20161216</t>
  </si>
  <si>
    <t>20161219</t>
  </si>
  <si>
    <t>20161221</t>
  </si>
  <si>
    <t>20161223</t>
  </si>
  <si>
    <t>20161226</t>
  </si>
  <si>
    <t>20161229</t>
  </si>
  <si>
    <t>20170101</t>
  </si>
  <si>
    <t>20170102</t>
  </si>
  <si>
    <t>20170103</t>
  </si>
  <si>
    <t>20170104</t>
  </si>
  <si>
    <t>20170105</t>
  </si>
  <si>
    <t>20170106</t>
  </si>
  <si>
    <t>20170107</t>
  </si>
  <si>
    <t>20170108</t>
  </si>
  <si>
    <t>20170111</t>
  </si>
  <si>
    <t>20170113</t>
  </si>
  <si>
    <t>20170115</t>
  </si>
  <si>
    <t>20170117</t>
  </si>
  <si>
    <t>20170119</t>
  </si>
  <si>
    <t>20170123</t>
  </si>
  <si>
    <t>20170124</t>
  </si>
  <si>
    <t>20170125</t>
  </si>
  <si>
    <t>20170128</t>
  </si>
  <si>
    <t>20170129</t>
  </si>
  <si>
    <t>20170130</t>
  </si>
  <si>
    <t>20170131</t>
  </si>
  <si>
    <t>20170202</t>
  </si>
  <si>
    <t>20170204</t>
  </si>
  <si>
    <t>20170205</t>
  </si>
  <si>
    <t>20170206</t>
  </si>
  <si>
    <t>20170207</t>
  </si>
  <si>
    <t>20170208</t>
  </si>
  <si>
    <t>20170210</t>
  </si>
  <si>
    <t>20170212</t>
  </si>
  <si>
    <t>20170214</t>
  </si>
  <si>
    <t>20170215</t>
  </si>
  <si>
    <t>20170217</t>
  </si>
  <si>
    <t>20170219</t>
  </si>
  <si>
    <t>20170220</t>
  </si>
  <si>
    <t>20170221</t>
  </si>
  <si>
    <t>20170222</t>
  </si>
  <si>
    <t>20170223</t>
  </si>
  <si>
    <t>20170225</t>
  </si>
  <si>
    <t>20170226</t>
  </si>
  <si>
    <t>20170302</t>
  </si>
  <si>
    <t>20170303</t>
  </si>
  <si>
    <t>20170304</t>
  </si>
  <si>
    <t>20170308</t>
  </si>
  <si>
    <t>20170312</t>
  </si>
  <si>
    <t>20170314</t>
  </si>
  <si>
    <t>20170315</t>
  </si>
  <si>
    <t>20170316</t>
  </si>
  <si>
    <t>20170318</t>
  </si>
  <si>
    <t>20170319</t>
  </si>
  <si>
    <t>20170320</t>
  </si>
  <si>
    <t>20170322</t>
  </si>
  <si>
    <t>20170323</t>
  </si>
  <si>
    <t>20170324</t>
  </si>
  <si>
    <t>20170325</t>
  </si>
  <si>
    <t>20170326</t>
  </si>
  <si>
    <t>20170329</t>
  </si>
  <si>
    <t>20170330</t>
  </si>
  <si>
    <t>20170401</t>
  </si>
  <si>
    <t>20170402</t>
  </si>
  <si>
    <t>20170403</t>
  </si>
  <si>
    <t>20170406</t>
  </si>
  <si>
    <t>20170408</t>
  </si>
  <si>
    <t>20170409</t>
  </si>
  <si>
    <t>20170412</t>
  </si>
  <si>
    <t>20170414</t>
  </si>
  <si>
    <t>20170416</t>
  </si>
  <si>
    <t>20170418</t>
  </si>
  <si>
    <t>20170421</t>
  </si>
  <si>
    <t>20170422</t>
  </si>
  <si>
    <t>20170423</t>
  </si>
  <si>
    <t>20170424</t>
  </si>
  <si>
    <t>20170425</t>
  </si>
  <si>
    <t>20170426</t>
  </si>
  <si>
    <t>20170427</t>
  </si>
  <si>
    <t>20170428</t>
  </si>
  <si>
    <t>20170430</t>
  </si>
  <si>
    <t>20170501</t>
  </si>
  <si>
    <t>20170502</t>
  </si>
  <si>
    <t>20170503</t>
  </si>
  <si>
    <t>20170504</t>
  </si>
  <si>
    <t>20170512</t>
  </si>
  <si>
    <t>20170513</t>
  </si>
  <si>
    <t>20170514</t>
  </si>
  <si>
    <t>20170517</t>
  </si>
  <si>
    <t>20170518</t>
  </si>
  <si>
    <t>20170519</t>
  </si>
  <si>
    <t>20170520</t>
  </si>
  <si>
    <t>20170521</t>
  </si>
  <si>
    <t>20170522</t>
  </si>
  <si>
    <t>20170523</t>
  </si>
  <si>
    <t>20170524</t>
  </si>
  <si>
    <t>20170525</t>
  </si>
  <si>
    <t>20170527</t>
  </si>
  <si>
    <t>20170528</t>
  </si>
  <si>
    <t>20170529</t>
  </si>
  <si>
    <t>20170601</t>
  </si>
  <si>
    <t>20170602</t>
  </si>
  <si>
    <t>20170603</t>
  </si>
  <si>
    <t>20170605</t>
  </si>
  <si>
    <t>20170609</t>
  </si>
  <si>
    <t>20170611</t>
  </si>
  <si>
    <t>20170613</t>
  </si>
  <si>
    <t>20170614</t>
  </si>
  <si>
    <t>20170615</t>
  </si>
  <si>
    <t>20170616</t>
  </si>
  <si>
    <t>20170617</t>
  </si>
  <si>
    <t>20170618</t>
  </si>
  <si>
    <t>20170619</t>
  </si>
  <si>
    <t>20170620</t>
  </si>
  <si>
    <t>20170621</t>
  </si>
  <si>
    <t>20170622</t>
  </si>
  <si>
    <t>20170623</t>
  </si>
  <si>
    <t>20170624</t>
  </si>
  <si>
    <t>20170626</t>
  </si>
  <si>
    <t>20170627</t>
  </si>
  <si>
    <t>20170628</t>
  </si>
  <si>
    <t>20170629</t>
  </si>
  <si>
    <t>20170630</t>
  </si>
  <si>
    <t>20170701</t>
  </si>
  <si>
    <t>20170702</t>
  </si>
  <si>
    <t>20170704</t>
  </si>
  <si>
    <t>20170705</t>
  </si>
  <si>
    <t>20170707</t>
  </si>
  <si>
    <t>20170708</t>
  </si>
  <si>
    <t>20170710</t>
  </si>
  <si>
    <t>20170711</t>
  </si>
  <si>
    <t>20170712</t>
  </si>
  <si>
    <t>20170713</t>
  </si>
  <si>
    <t>20170714</t>
  </si>
  <si>
    <t>20170717</t>
  </si>
  <si>
    <t>20170718</t>
  </si>
  <si>
    <t>20170720</t>
  </si>
  <si>
    <t>20170725</t>
  </si>
  <si>
    <t>20170728</t>
  </si>
  <si>
    <t>20170729</t>
  </si>
  <si>
    <t>20170731</t>
  </si>
  <si>
    <t>20170806</t>
  </si>
  <si>
    <t>20170807</t>
  </si>
  <si>
    <t>20170809</t>
  </si>
  <si>
    <t>20170810</t>
  </si>
  <si>
    <t>20170811</t>
  </si>
  <si>
    <t>20170812</t>
  </si>
  <si>
    <t>20170813</t>
  </si>
  <si>
    <t>20170814</t>
  </si>
  <si>
    <t>20170815</t>
  </si>
  <si>
    <t>20170816</t>
  </si>
  <si>
    <t>20170819</t>
  </si>
  <si>
    <t>20170820</t>
  </si>
  <si>
    <t>20170821</t>
  </si>
  <si>
    <t>20170827</t>
  </si>
  <si>
    <t>20170828</t>
  </si>
  <si>
    <t>20170830</t>
  </si>
  <si>
    <t>20170831</t>
  </si>
  <si>
    <t>20170901</t>
  </si>
  <si>
    <t>20170902</t>
  </si>
  <si>
    <t>20170904</t>
  </si>
  <si>
    <t>20170905</t>
  </si>
  <si>
    <t>20170906</t>
  </si>
  <si>
    <t>20170907</t>
  </si>
  <si>
    <t>20170909</t>
  </si>
  <si>
    <t>20170910</t>
  </si>
  <si>
    <t>20170913</t>
  </si>
  <si>
    <t>20170914</t>
  </si>
  <si>
    <t>20170916</t>
  </si>
  <si>
    <t>20170917</t>
  </si>
  <si>
    <t>20170918</t>
  </si>
  <si>
    <t>20170919</t>
  </si>
  <si>
    <t>20170920</t>
  </si>
  <si>
    <t>20170921</t>
  </si>
  <si>
    <t>20170922</t>
  </si>
  <si>
    <t>20170926</t>
  </si>
  <si>
    <t>20171001</t>
  </si>
  <si>
    <t>20171003</t>
  </si>
  <si>
    <t>20171004</t>
  </si>
  <si>
    <t>20171005</t>
  </si>
  <si>
    <t>20171006</t>
  </si>
  <si>
    <t>20171010</t>
  </si>
  <si>
    <t>20171011</t>
  </si>
  <si>
    <t>20171012</t>
  </si>
  <si>
    <t>20171015</t>
  </si>
  <si>
    <t>20171017</t>
  </si>
  <si>
    <t>20171018</t>
  </si>
  <si>
    <t>20171022</t>
  </si>
  <si>
    <t>20171023</t>
  </si>
  <si>
    <t>20171025</t>
  </si>
  <si>
    <t>20171026</t>
  </si>
  <si>
    <t>20171027</t>
  </si>
  <si>
    <t>20171028</t>
  </si>
  <si>
    <t>20171031</t>
  </si>
  <si>
    <t>20171103</t>
  </si>
  <si>
    <t>20171104</t>
  </si>
  <si>
    <t>20171107</t>
  </si>
  <si>
    <t>20171110</t>
  </si>
  <si>
    <t>20171112</t>
  </si>
  <si>
    <t>20171114</t>
  </si>
  <si>
    <t>20171115</t>
  </si>
  <si>
    <t>20171116</t>
  </si>
  <si>
    <t>20171118</t>
  </si>
  <si>
    <t>20171121</t>
  </si>
  <si>
    <t>20171123</t>
  </si>
  <si>
    <t>20171125</t>
  </si>
  <si>
    <t>20171126</t>
  </si>
  <si>
    <t>20171128</t>
  </si>
  <si>
    <t>20171129</t>
  </si>
  <si>
    <t>20171203</t>
  </si>
  <si>
    <t>20171205</t>
  </si>
  <si>
    <t>20171206</t>
  </si>
  <si>
    <t>20171207</t>
  </si>
  <si>
    <t>20171208</t>
  </si>
  <si>
    <t>20171210</t>
  </si>
  <si>
    <t>20171211</t>
  </si>
  <si>
    <t>20171212</t>
  </si>
  <si>
    <t>20171216</t>
  </si>
  <si>
    <t>20171217</t>
  </si>
  <si>
    <t>20171219</t>
  </si>
  <si>
    <t>20171220</t>
  </si>
  <si>
    <t>20171221</t>
  </si>
  <si>
    <t>20171223</t>
  </si>
  <si>
    <t>20171225</t>
  </si>
  <si>
    <t>20171226</t>
  </si>
  <si>
    <t>20171229</t>
  </si>
  <si>
    <t>20180102</t>
  </si>
  <si>
    <t>20180103</t>
  </si>
  <si>
    <t>20180105</t>
  </si>
  <si>
    <t>20180106</t>
  </si>
  <si>
    <t>20180107</t>
  </si>
  <si>
    <t>20180110</t>
  </si>
  <si>
    <t>20180111</t>
  </si>
  <si>
    <t>20180112</t>
  </si>
  <si>
    <t>20180114</t>
  </si>
  <si>
    <t>20180118</t>
  </si>
  <si>
    <t>20180121</t>
  </si>
  <si>
    <t>20180122</t>
  </si>
  <si>
    <t>20180125</t>
  </si>
  <si>
    <t>20180126</t>
  </si>
  <si>
    <t>20180127</t>
  </si>
  <si>
    <t>20180129</t>
  </si>
  <si>
    <t>20180130</t>
  </si>
  <si>
    <t>20180201</t>
  </si>
  <si>
    <t>20180208</t>
  </si>
  <si>
    <t>20180210</t>
  </si>
  <si>
    <t>20180214</t>
  </si>
  <si>
    <t>20180218</t>
  </si>
  <si>
    <t>20180219</t>
  </si>
  <si>
    <t>20180221</t>
  </si>
  <si>
    <t>20180222</t>
  </si>
  <si>
    <t>20180303</t>
  </si>
  <si>
    <t>20180306</t>
  </si>
  <si>
    <t>20180307</t>
  </si>
  <si>
    <t>20180312</t>
  </si>
  <si>
    <t>20180313</t>
  </si>
  <si>
    <t>20180314</t>
  </si>
  <si>
    <t>20180317</t>
  </si>
  <si>
    <t>20180318</t>
  </si>
  <si>
    <t>20180319</t>
  </si>
  <si>
    <t>20180321</t>
  </si>
  <si>
    <t>20180323</t>
  </si>
  <si>
    <t>20180324</t>
  </si>
  <si>
    <t>20180325</t>
  </si>
  <si>
    <t>20180326</t>
  </si>
  <si>
    <t>20180331</t>
  </si>
  <si>
    <t>20180404</t>
  </si>
  <si>
    <t>20180406</t>
  </si>
  <si>
    <t>20180407</t>
  </si>
  <si>
    <t>20180408</t>
  </si>
  <si>
    <t>20180409</t>
  </si>
  <si>
    <t>20180410</t>
  </si>
  <si>
    <t>20180411</t>
  </si>
  <si>
    <t>20180413</t>
  </si>
  <si>
    <t>20180415</t>
  </si>
  <si>
    <t>20180416</t>
  </si>
  <si>
    <t>20180417</t>
  </si>
  <si>
    <t>20180418</t>
  </si>
  <si>
    <t>20180422</t>
  </si>
  <si>
    <t>20180423</t>
  </si>
  <si>
    <t>20180424</t>
  </si>
  <si>
    <t>20180425</t>
  </si>
  <si>
    <t>20180428</t>
  </si>
  <si>
    <t>20180430</t>
  </si>
  <si>
    <t>20180501</t>
  </si>
  <si>
    <t>20180503</t>
  </si>
  <si>
    <t>20180504</t>
  </si>
  <si>
    <t>20180505</t>
  </si>
  <si>
    <t>20180509</t>
  </si>
  <si>
    <t>20180510</t>
  </si>
  <si>
    <t>20180512</t>
  </si>
  <si>
    <t>20180513</t>
  </si>
  <si>
    <t>20180514</t>
  </si>
  <si>
    <t>20180516</t>
  </si>
  <si>
    <t>20180517</t>
  </si>
  <si>
    <t>20180522</t>
  </si>
  <si>
    <t>20180523</t>
  </si>
  <si>
    <t>20180524</t>
  </si>
  <si>
    <t>20180527</t>
  </si>
  <si>
    <t>20180529</t>
  </si>
  <si>
    <t>20180530</t>
  </si>
  <si>
    <t>20180601</t>
  </si>
  <si>
    <t>20180603</t>
  </si>
  <si>
    <t>20180604</t>
  </si>
  <si>
    <t>20180606</t>
  </si>
  <si>
    <t>20180607</t>
  </si>
  <si>
    <t>20180609</t>
  </si>
  <si>
    <t>20180610</t>
  </si>
  <si>
    <t>20180611</t>
  </si>
  <si>
    <t>20180614</t>
  </si>
  <si>
    <t>20180615</t>
  </si>
  <si>
    <t>20180618</t>
  </si>
  <si>
    <t>20180620</t>
  </si>
  <si>
    <t>20180621</t>
  </si>
  <si>
    <t>20180622</t>
  </si>
  <si>
    <t>20180625</t>
  </si>
  <si>
    <t>20180626</t>
  </si>
  <si>
    <t>20180629</t>
  </si>
  <si>
    <t>20180630</t>
  </si>
  <si>
    <t>20180702</t>
  </si>
  <si>
    <t>20180703</t>
  </si>
  <si>
    <t>20180704</t>
  </si>
  <si>
    <t>20180706</t>
  </si>
  <si>
    <t>20180707</t>
  </si>
  <si>
    <t>20180708</t>
  </si>
  <si>
    <t>20180709</t>
  </si>
  <si>
    <t>20180711</t>
  </si>
  <si>
    <t>20180712</t>
  </si>
  <si>
    <t>20180713</t>
  </si>
  <si>
    <t>20180717</t>
  </si>
  <si>
    <t>20180719</t>
  </si>
  <si>
    <t>20180720</t>
  </si>
  <si>
    <t>20180721</t>
  </si>
  <si>
    <t>20180722</t>
  </si>
  <si>
    <t>20180724</t>
  </si>
  <si>
    <t>20180725</t>
  </si>
  <si>
    <t>20180726</t>
  </si>
  <si>
    <t>20180728</t>
  </si>
  <si>
    <t>20180729</t>
  </si>
  <si>
    <t>20180801</t>
  </si>
  <si>
    <t>20180802</t>
  </si>
  <si>
    <t>20180804</t>
  </si>
  <si>
    <t>20180805</t>
  </si>
  <si>
    <t>20180806</t>
  </si>
  <si>
    <t>20180809</t>
  </si>
  <si>
    <t>20180811</t>
  </si>
  <si>
    <t>20180813</t>
  </si>
  <si>
    <t>20180814</t>
  </si>
  <si>
    <t>20180816</t>
  </si>
  <si>
    <t>20180817</t>
  </si>
  <si>
    <t>20180821</t>
  </si>
  <si>
    <t>20180822</t>
  </si>
  <si>
    <t>20180824</t>
  </si>
  <si>
    <t>20180827</t>
  </si>
  <si>
    <t>20180828</t>
  </si>
  <si>
    <t>20180829</t>
  </si>
  <si>
    <t>20180830</t>
  </si>
  <si>
    <t>20180831</t>
  </si>
  <si>
    <t>20180903</t>
  </si>
  <si>
    <t>20180905</t>
  </si>
  <si>
    <t>20180907</t>
  </si>
  <si>
    <t>20180911</t>
  </si>
  <si>
    <t>20180913</t>
  </si>
  <si>
    <t>20180914</t>
  </si>
  <si>
    <t>20180917</t>
  </si>
  <si>
    <t>20180918</t>
  </si>
  <si>
    <t>20180919</t>
  </si>
  <si>
    <t>20180920</t>
  </si>
  <si>
    <t>20180921</t>
  </si>
  <si>
    <t>20180922</t>
  </si>
  <si>
    <t>20180926</t>
  </si>
  <si>
    <t>20180927</t>
  </si>
  <si>
    <t>20180928</t>
  </si>
  <si>
    <t>20180929</t>
  </si>
  <si>
    <t>20180930</t>
  </si>
  <si>
    <t>20181001</t>
  </si>
  <si>
    <t>20181002</t>
  </si>
  <si>
    <t>20181003</t>
  </si>
  <si>
    <t>20181004</t>
  </si>
  <si>
    <t>20181006</t>
  </si>
  <si>
    <t>20181008</t>
  </si>
  <si>
    <t>20181009</t>
  </si>
  <si>
    <t>20181010</t>
  </si>
  <si>
    <t>20181011</t>
  </si>
  <si>
    <t>20181013</t>
  </si>
  <si>
    <t>20181015</t>
  </si>
  <si>
    <t>20181017</t>
  </si>
  <si>
    <t>20181018</t>
  </si>
  <si>
    <t>20181019</t>
  </si>
  <si>
    <t>20181021</t>
  </si>
  <si>
    <t>20181022</t>
  </si>
  <si>
    <t>20181023</t>
  </si>
  <si>
    <t>20181024</t>
  </si>
  <si>
    <t>20181025</t>
  </si>
  <si>
    <t>20181028</t>
  </si>
  <si>
    <t>20181029</t>
  </si>
  <si>
    <t>20181030</t>
  </si>
  <si>
    <t>20181031</t>
  </si>
  <si>
    <t>20181101</t>
  </si>
  <si>
    <t>20181102</t>
  </si>
  <si>
    <t>20181103</t>
  </si>
  <si>
    <t>20181104</t>
  </si>
  <si>
    <t>20181105</t>
  </si>
  <si>
    <t>20181107</t>
  </si>
  <si>
    <t>20181108</t>
  </si>
  <si>
    <t>20181109</t>
  </si>
  <si>
    <t>20181111</t>
  </si>
  <si>
    <t>20181113</t>
  </si>
  <si>
    <t>20181114</t>
  </si>
  <si>
    <t>20181117</t>
  </si>
  <si>
    <t>20181120</t>
  </si>
  <si>
    <t>20181122</t>
  </si>
  <si>
    <t>20181125</t>
  </si>
  <si>
    <t>20181126</t>
  </si>
  <si>
    <t>20181127</t>
  </si>
  <si>
    <t>20181129</t>
  </si>
  <si>
    <t>20181130</t>
  </si>
  <si>
    <t>20181201</t>
  </si>
  <si>
    <t>20181202</t>
  </si>
  <si>
    <t>20181203</t>
  </si>
  <si>
    <t>20181204</t>
  </si>
  <si>
    <t>20181205</t>
  </si>
  <si>
    <t>20181206</t>
  </si>
  <si>
    <t>20181207</t>
  </si>
  <si>
    <t>20181209</t>
  </si>
  <si>
    <t>20181210</t>
  </si>
  <si>
    <t>20181211</t>
  </si>
  <si>
    <t>20181213</t>
  </si>
  <si>
    <t>20181214</t>
  </si>
  <si>
    <t>20181215</t>
  </si>
  <si>
    <t>20181217</t>
  </si>
  <si>
    <t>20181218</t>
  </si>
  <si>
    <t>20181220</t>
  </si>
  <si>
    <t>20181222</t>
  </si>
  <si>
    <t>20181224</t>
  </si>
  <si>
    <t>20181227</t>
  </si>
  <si>
    <t>20181228</t>
  </si>
  <si>
    <t>20181231</t>
  </si>
  <si>
    <t>20190105</t>
  </si>
  <si>
    <t>20190107</t>
  </si>
  <si>
    <t>20190108</t>
  </si>
  <si>
    <t>20190113</t>
  </si>
  <si>
    <t>20190114</t>
  </si>
  <si>
    <t>20190117</t>
  </si>
  <si>
    <t>20190118</t>
  </si>
  <si>
    <t>20190121</t>
  </si>
  <si>
    <t>20190123</t>
  </si>
  <si>
    <t>20190124</t>
  </si>
  <si>
    <t>20190125</t>
  </si>
  <si>
    <t>20190127</t>
  </si>
  <si>
    <t>20190130</t>
  </si>
  <si>
    <t>20190131</t>
  </si>
  <si>
    <t>20190201</t>
  </si>
  <si>
    <t>20190205</t>
  </si>
  <si>
    <t>20190206</t>
  </si>
  <si>
    <t>20190208</t>
  </si>
  <si>
    <t>20190210</t>
  </si>
  <si>
    <t>20190211</t>
  </si>
  <si>
    <t>20190212</t>
  </si>
  <si>
    <t>20190213</t>
  </si>
  <si>
    <t>20190215</t>
  </si>
  <si>
    <t>20190217</t>
  </si>
  <si>
    <t>20190218</t>
  </si>
  <si>
    <t>20190220</t>
  </si>
  <si>
    <t>20190221</t>
  </si>
  <si>
    <t>20190223</t>
  </si>
  <si>
    <t>20190227</t>
  </si>
  <si>
    <t>20190308</t>
  </si>
  <si>
    <t>20190309</t>
  </si>
  <si>
    <t>20190312</t>
  </si>
  <si>
    <t>20190315</t>
  </si>
  <si>
    <t>20190316</t>
  </si>
  <si>
    <t>20190317</t>
  </si>
  <si>
    <t>20190320</t>
  </si>
  <si>
    <t>20190321</t>
  </si>
  <si>
    <t>20190322</t>
  </si>
  <si>
    <t>20190324</t>
  </si>
  <si>
    <t>20190325</t>
  </si>
  <si>
    <t>20190327</t>
  </si>
  <si>
    <t>20190328</t>
  </si>
  <si>
    <t>20190329</t>
  </si>
  <si>
    <t>20190401</t>
  </si>
  <si>
    <t>20190402</t>
  </si>
  <si>
    <t>20190403</t>
  </si>
  <si>
    <t>20190404</t>
  </si>
  <si>
    <t>20190405</t>
  </si>
  <si>
    <t>20190407</t>
  </si>
  <si>
    <t>20190408</t>
  </si>
  <si>
    <t>20190410</t>
  </si>
  <si>
    <t>20190412</t>
  </si>
  <si>
    <t>20190414</t>
  </si>
  <si>
    <t>20190415</t>
  </si>
  <si>
    <t>20190417</t>
  </si>
  <si>
    <t>20190419</t>
  </si>
  <si>
    <t>20190420</t>
  </si>
  <si>
    <t>20190424</t>
  </si>
  <si>
    <t>20190425</t>
  </si>
  <si>
    <t>20190426</t>
  </si>
  <si>
    <t>20190428</t>
  </si>
  <si>
    <t>20190429</t>
  </si>
  <si>
    <t>20190430</t>
  </si>
  <si>
    <t>20190501</t>
  </si>
  <si>
    <t>20190502</t>
  </si>
  <si>
    <t>20190504</t>
  </si>
  <si>
    <t>20190506</t>
  </si>
  <si>
    <t>20190509</t>
  </si>
  <si>
    <t>20190510</t>
  </si>
  <si>
    <t>20190511</t>
  </si>
  <si>
    <t>20190512</t>
  </si>
  <si>
    <t>20190513</t>
  </si>
  <si>
    <t>20190515</t>
  </si>
  <si>
    <t>20190517</t>
  </si>
  <si>
    <t>20190520</t>
  </si>
  <si>
    <t>20190521</t>
  </si>
  <si>
    <t>20190523</t>
  </si>
  <si>
    <t>20190526</t>
  </si>
  <si>
    <t>20190527</t>
  </si>
  <si>
    <t>20190528</t>
  </si>
  <si>
    <t>20190529</t>
  </si>
  <si>
    <t>20190530</t>
  </si>
  <si>
    <t>20190531</t>
  </si>
  <si>
    <t>20190601</t>
  </si>
  <si>
    <t>20190603</t>
  </si>
  <si>
    <t>20190604</t>
  </si>
  <si>
    <t>20190605</t>
  </si>
  <si>
    <t>20190606</t>
  </si>
  <si>
    <t>20190611</t>
  </si>
  <si>
    <t>20190612</t>
  </si>
  <si>
    <t>20190613</t>
  </si>
  <si>
    <t>20190614</t>
  </si>
  <si>
    <t>20190615</t>
  </si>
  <si>
    <t>20190616</t>
  </si>
  <si>
    <t>20190617</t>
  </si>
  <si>
    <t>20190618</t>
  </si>
  <si>
    <t>20190619</t>
  </si>
  <si>
    <t>20190620</t>
  </si>
  <si>
    <t>20190621</t>
  </si>
  <si>
    <t>20190622</t>
  </si>
  <si>
    <t>20190623</t>
  </si>
  <si>
    <t>20190624</t>
  </si>
  <si>
    <t>20190625</t>
  </si>
  <si>
    <t>20190627</t>
  </si>
  <si>
    <t>20190628</t>
  </si>
  <si>
    <t>20190629</t>
  </si>
  <si>
    <t>20190701</t>
  </si>
  <si>
    <t>20190702</t>
  </si>
  <si>
    <t>20190704</t>
  </si>
  <si>
    <t>20190708</t>
  </si>
  <si>
    <t>Workdays since Last Review:</t>
  </si>
  <si>
    <t>*Last update</t>
  </si>
  <si>
    <t>Last Review:</t>
  </si>
  <si>
    <t>Avg. Nights per Month: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</si>
  <si>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</si>
  <si>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</si>
  <si>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</si>
  <si>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</si>
  <si>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</si>
  <si>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</si>
  <si>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</si>
  <si>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</si>
  <si>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Mon</t>
  </si>
  <si>
    <t>Tue</t>
  </si>
  <si>
    <t>Wed</t>
  </si>
  <si>
    <t>Thu</t>
  </si>
  <si>
    <t>Fri</t>
  </si>
  <si>
    <t>Sat</t>
  </si>
  <si>
    <t>Sun</t>
  </si>
  <si>
    <t>September</t>
  </si>
  <si>
    <t>October</t>
  </si>
  <si>
    <t>November</t>
  </si>
  <si>
    <t>December</t>
  </si>
  <si>
    <t>Total profit:</t>
  </si>
  <si>
    <t>Profit per Night:</t>
  </si>
  <si>
    <t>Price per Night:</t>
  </si>
  <si>
    <t>Est. Closing Costs</t>
  </si>
  <si>
    <t>Cash to Close:</t>
  </si>
  <si>
    <t>Running Principal</t>
  </si>
  <si>
    <t>Running Interest</t>
  </si>
  <si>
    <t>Min from Barclay Ctr, museums, shopping mall, etc.</t>
  </si>
  <si>
    <t>Private Roomâœ¨Between Times Square and Central Park</t>
  </si>
  <si>
    <t>Sunny 2 Bedroom Duplex Apt. on a Friendly Block</t>
  </si>
  <si>
    <t>Manhattan NYC Guest Room</t>
  </si>
  <si>
    <t>Budget apt in PRIME HARLEM Location</t>
  </si>
  <si>
    <t>2 Bedrooms  Next to Central Park and CU West side</t>
  </si>
  <si>
    <t>Relax private room &amp; bathroom in a cozy apartment</t>
  </si>
  <si>
    <t>Sunny, quiet and spacious Bedroom</t>
  </si>
  <si>
    <t>ðŸ¥‚ AMAZING STUDIO IN CHINATOWN | ðŸš‡ CLOSE TO SUBWAY</t>
  </si>
  <si>
    <t>Luxury,ComfyAptWithPrivateTerrace,5minToTimesSq</t>
  </si>
  <si>
    <t>YES WE'RE OPEN! Sunny, Spacious Bed Stuy Apartment</t>
  </si>
  <si>
    <t>Morningside Park exclusive Townhouse with Views!</t>
  </si>
  <si>
    <t>SUPERCUTE BEDROOMðŸ’– 2 DOUBLE BEDS PRIVATE BATHROOM</t>
  </si>
  <si>
    <t>Warm two bedroom apartment in a Brownstone</t>
  </si>
  <si>
    <t>Large Bedroom In LIC 15 min to Midtown Manhattan</t>
  </si>
  <si>
    <t>15 minutes away from Manhattan</t>
  </si>
  <si>
    <t>Queen of Cozy | Luxe, Gym, Rooftop, Tech Gadgets</t>
  </si>
  <si>
    <t>$3,200 per month * 2 Bed w/ Washer/Dryer! *</t>
  </si>
  <si>
    <t>Harlem Musicians Home</t>
  </si>
  <si>
    <t>Private Oasis in UWS near Subway, Centr Park &amp;MORE</t>
  </si>
  <si>
    <t>Quiet and Convenient 1BR in Flushing</t>
  </si>
  <si>
    <t>Cozy 1 Bedroom COVID FREE 10 minutes to midtown</t>
  </si>
  <si>
    <t>Private bedroom in artsy, light-filled apartment</t>
  </si>
  <si>
    <t>Large apartment by Central Park in Manhattan</t>
  </si>
  <si>
    <t>1 ROOM IN 2 BEDROOM BLDG WITH ELEVATOR</t>
  </si>
  <si>
    <t>Amazing bright bedroom 15 min to Manhattan. by LGA</t>
  </si>
  <si>
    <t>Stunning Midtown 1 Bed w/Laundry and Doorman #6133</t>
  </si>
  <si>
    <t>Cozy, Family Getaway 1BR â€“ 5 min to Central Park</t>
  </si>
  <si>
    <t>King Bedroom in Rustic Brownstone w great location</t>
  </si>
  <si>
    <t>Chic 1 BR , Penn St &amp; Hudson Yards.</t>
  </si>
  <si>
    <t>Cosy simple room in 3bd Sunny Harlem Walkup!</t>
  </si>
  <si>
    <t>Artist 1 Bdrm 1 bath w/ Shrine Room</t>
  </si>
  <si>
    <t>Art Large bedroom Williamsburg Brownstone longterm</t>
  </si>
  <si>
    <t>GREAT 2 BED  APT 6M- MADISON AVE IN NEW YORK CITY</t>
  </si>
  <si>
    <t>Female only-Living Room Paradise 15 min to Manhtn</t>
  </si>
  <si>
    <t>An Entire Lovely Crown Heights Garden Apartment</t>
  </si>
  <si>
    <t>Private Studio+Bath+Balcony, 15 mins to Manhattan</t>
  </si>
  <si>
    <t>Private room with 2 XL Twin beds - 1</t>
  </si>
  <si>
    <t>Beautiful loft with plants and light</t>
  </si>
  <si>
    <t>Huge 1 Bedroom Williamsburg Loft, Brooklyn, NYC</t>
  </si>
  <si>
    <t>Dream Room in Bwick/Wburg Loft by L</t>
  </si>
  <si>
    <t>Silver lake charm</t>
  </si>
  <si>
    <t>Cozy 1BD Apt in one of the coolest neighborhoods</t>
  </si>
  <si>
    <t>Bright &amp; Clean Bohemian Living Space</t>
  </si>
  <si>
    <t>Skyline NYC Views in Beautiful Williamsburg Apt</t>
  </si>
  <si>
    <t>Large Room Near Times Square/Penn Station - 23B3</t>
  </si>
  <si>
    <t>Spacious 2bed apt Southside ideal Williamsburg!</t>
  </si>
  <si>
    <t>The Evergreen Backpackers - Dorm room</t>
  </si>
  <si>
    <t>COZY ROOM IN THE HEART OF THE UPPER WEST SIDE!!!</t>
  </si>
  <si>
    <t>Best location, central W'Burg, easy access to City</t>
  </si>
  <si>
    <t>Super Low Price HUGE APT stps frm Cntrl PK&amp;Museums</t>
  </si>
  <si>
    <t>Central Park, Museums, and More</t>
  </si>
  <si>
    <t>â™¥The Godfather movieâ™¥ Private room. 30 min to NYC</t>
  </si>
  <si>
    <t>Charming Room with Queen Bed  - Subway 2 Blks</t>
  </si>
  <si>
    <t>Top East-Village Private clean large sunny 2 BR</t>
  </si>
  <si>
    <t>Safe, Clean &amp; Sanitized Bedstuy Apartment</t>
  </si>
  <si>
    <t>Private floor in Modern, Hip Brooklyn Brownstone!</t>
  </si>
  <si>
    <t>Sunny Queen in Beautiful, Modern shared Apartment</t>
  </si>
  <si>
    <t>Family Friendly, Enormous and Bright SpaHa Loft</t>
  </si>
  <si>
    <t>Williamsburg Loft #2  Chameleon</t>
  </si>
  <si>
    <t>Enjoy a Staycation in Brooklyn Clinton Hill</t>
  </si>
  <si>
    <t>Spacious modern and Clean 2 BR Garden Floor Apt</t>
  </si>
  <si>
    <t>Pleasant Full bed in Charming, Quiet Apartment</t>
  </si>
  <si>
    <t>Room &amp; Pvt grdn -18 min to Union sq</t>
  </si>
  <si>
    <t>Townhouse Triplex PH with Private Roof Terrace</t>
  </si>
  <si>
    <t>NYC Yankee Village, 15 mins to Columbus Circle.</t>
  </si>
  <si>
    <t>Williamsburg Suite in shared Apt. Just Re-done!</t>
  </si>
  <si>
    <t>*Experience &amp; Live Like A Real New Yorker *</t>
  </si>
  <si>
    <t>Harlem brownstone garden apt near CUNY &amp; Columbia</t>
  </si>
  <si>
    <t>STUNNING BROWNSTONE IN WEST HARLEM 4 BEDR 3 BATH</t>
  </si>
  <si>
    <t>Big Sunny Studio for a couple:One floor-Clean-Calm</t>
  </si>
  <si>
    <t>Beautiful Private room mins from Times Square</t>
  </si>
  <si>
    <t>5mins -JFK Walking to Jamaica LIRR,subway airtrain</t>
  </si>
  <si>
    <t>Family Place â¤ï¸  â˜… Central Park â˜…</t>
  </si>
  <si>
    <t>Private studio! Thoroughly disinfected 1A</t>
  </si>
  <si>
    <t>Cozy two bedrooms in a private house.</t>
  </si>
  <si>
    <t>Old charm room</t>
  </si>
  <si>
    <t>Upper East Safe and Peace</t>
  </si>
  <si>
    <t>House Wilson ( Bedroom #1 )</t>
  </si>
  <si>
    <t>BELLA CASA-NYC Comfy Day Bed-IN THE LIVING ROOM.</t>
  </si>
  <si>
    <t>City Skyline View PENTHOUSE Private Entrance &amp;Roof</t>
  </si>
  <si>
    <t>Spacious Uptown 2 Bdrm Apartment</t>
  </si>
  <si>
    <t>Travellers /Students delight / #3</t>
  </si>
  <si>
    <t>Cleaned &amp; Sanitized 2 Bed|2 Bath - 15 min to JFK</t>
  </si>
  <si>
    <t>Spacious Studio UES with Balcony!</t>
  </si>
  <si>
    <t>Luxury historic Brownstone with mid-century twist</t>
  </si>
  <si>
    <t>Chill 1-Bedroom in Bed Stuy</t>
  </si>
  <si>
    <t>Large and cosy room with private en suite bathroom</t>
  </si>
  <si>
    <t>Artistâ€™s loft in the heart of Williamsburg!</t>
  </si>
  <si>
    <t>Sunny Room in Prime Brooklyn Flushing Ave JM</t>
  </si>
  <si>
    <t>Prime location, close to everything</t>
  </si>
  <si>
    <t>Private Family Friendly Apartment and Garden</t>
  </si>
  <si>
    <t>4 Bedroom Oversized Townhouse Midtown Location 2</t>
  </si>
  <si>
    <t>Enjoy ! Endowed Time Square,  NYC ! 57th Floor !</t>
  </si>
  <si>
    <t>Entire Apartment. 20 Mins from Manhattan! Spacious</t>
  </si>
  <si>
    <t>Disinfected and quiet room w/PRIVATE BATHROOM !</t>
  </si>
  <si>
    <t>Bushwick 1 bedroom at a garden level near M and L</t>
  </si>
  <si>
    <t>Stylish NYC Oasis near Central Park</t>
  </si>
  <si>
    <t>Private Studio+bath+Roof Deck, 15 min to Manhattan</t>
  </si>
  <si>
    <t>Amazing Summer Rental - 2br/2ba w private patio!</t>
  </si>
  <si>
    <t>Sunny Private Room in Brooklyn luxury apartment</t>
  </si>
  <si>
    <t>Medium room in Harlem on 141 st Manhattan NY 10030</t>
  </si>
  <si>
    <t>NEW perfect nice1BDRM close to airports and city</t>
  </si>
  <si>
    <t>Shared Room For Cool Low Maintenance People #4</t>
  </si>
  <si>
    <t>Bright and Spacious Bushwick apartment</t>
  </si>
  <si>
    <t>Peace and Quiet in a Large, Sunlit Brooklyn Home</t>
  </si>
  <si>
    <t>Prime Williamsburg 2 Bed Right By Bedford Ave &amp; N4</t>
  </si>
  <si>
    <t>Apartment One Bedroom #62</t>
  </si>
  <si>
    <t>â˜…  Luxury entire home Self check in &amp; free parking</t>
  </si>
  <si>
    <t>*STUDIO SUITE* Spacious, Private &amp; Clean - AC/Heat</t>
  </si>
  <si>
    <t>Beautiful Penthouse spacious HUGE private terrace.</t>
  </si>
  <si>
    <t>Renovated/ private entrance/1-br by Park and Metro</t>
  </si>
  <si>
    <t>15 Mins to Times Square &amp; Manhattan-3 BR Apartment</t>
  </si>
  <si>
    <t>Family Gather  5 bedrooms 3 full baths</t>
  </si>
  <si>
    <t>Sunny Room two min walk to the A&amp;C train w/WiFi</t>
  </si>
  <si>
    <t>Clean, Spacious, Comfy 2BDRM Entire Apt Brooklyn</t>
  </si>
  <si>
    <t>Stylish one bedroom in Manhattan's Upper East Side</t>
  </si>
  <si>
    <t>Large Room near Jamaica Hosp, JFK-Airtrain, Train</t>
  </si>
  <si>
    <t>TIMES SQUARE/ CENTRAL PARK - MANHATTAN</t>
  </si>
  <si>
    <t>KING SUITE in Chelsea</t>
  </si>
  <si>
    <t>entire apartment within minutes of manhattan</t>
  </si>
  <si>
    <t>Right Direction Cottage 3 Quiet, Clean and Private</t>
  </si>
  <si>
    <t>Super clean room in renovated historic brownstone</t>
  </si>
  <si>
    <t>Spacious Apartment 4 Stops from 42nd St</t>
  </si>
  <si>
    <t>Colorful apt, 2 bedrooms,  25 mins to Manhattan</t>
  </si>
  <si>
    <t>Entire Apt Mid East close to TimesSQ &amp; Cental Park</t>
  </si>
  <si>
    <t>Large, Comfy Escape in B'klyn.</t>
  </si>
  <si>
    <t>Spacious 1 Bdrm Apt.  - Central Park &amp; Subways!</t>
  </si>
  <si>
    <t>Upper Den</t>
  </si>
  <si>
    <t>Cozy Apartment Near Times Squa COVID-19 Sanitized</t>
  </si>
  <si>
    <t>Safe and near subway&amp; Manhattan NY NY retro style</t>
  </si>
  <si>
    <t>Great 2 bedroom, 1.5 Bathroom Chelsea Duplex</t>
  </si>
  <si>
    <t>Convenient 2 Bedroom Apartment Near Times Sq - 1C</t>
  </si>
  <si>
    <t>JFK SHARED Space 6 min away From JFK</t>
  </si>
  <si>
    <t>Entire Apartment in Crown Heights, Brooklyn</t>
  </si>
  <si>
    <t>Steps to Yankee Stadium Modern 1 bdrm w/Pool Table</t>
  </si>
  <si>
    <t>Brooklyn Getaway. Private</t>
  </si>
  <si>
    <t>Sunny Private Bedroom Near Times Square - 43D2</t>
  </si>
  <si>
    <t>Lovely  Sunnyside Room with a Cozy Ambiance.</t>
  </si>
  <si>
    <t>GC Bushwick Treeline Bedroom</t>
  </si>
  <si>
    <t>Large, Comfy &amp; Clean Room for 3 w/ TV near Subway!</t>
  </si>
  <si>
    <t>Bright + Near Central Park + Columbia University!</t>
  </si>
  <si>
    <t>Large&amp;Clean, with Garden,  in Midtown Manhattan</t>
  </si>
  <si>
    <t>The Best and Amazing Room in Brooklyn</t>
  </si>
  <si>
    <t>3 bedroom Private  Apartment in Flushing Queens.</t>
  </si>
  <si>
    <t>MG-5 â€¢ Comfortable room close to Manhattan</t>
  </si>
  <si>
    <t>Private Room near Times Square in Manhattan</t>
  </si>
  <si>
    <t>Uptown comfy apartment</t>
  </si>
  <si>
    <t>New York City's Best Kept SecretðŸ™Š</t>
  </si>
  <si>
    <t>Clean&amp;Simple 2- Airport delays &amp; Layovers Near JFK</t>
  </si>
  <si>
    <t>Amazing Room Suite - Williamsburg</t>
  </si>
  <si>
    <t>YES, WE'RE OPEN! Historic Bed Stuy Apartment!</t>
  </si>
  <si>
    <t>Sunny Mott Haven Townhouse With Garden.</t>
  </si>
  <si>
    <t>@@@Great Prime Location 2 BR  @@@@</t>
  </si>
  <si>
    <t>Beautiful corner room in Manhattan Apt</t>
  </si>
  <si>
    <t>Hotel 32 32, Full Superior</t>
  </si>
  <si>
    <t>Sparkling clean, quiet apt ideal to work and relax</t>
  </si>
  <si>
    <t>Private room in Sunnyside 21min to Times Square</t>
  </si>
  <si>
    <t>Sun-drenched LGBTQ+ Private Queen Room @Bushwick</t>
  </si>
  <si>
    <t>Modern Comfort in Gramercy Park w/ Private Patio!</t>
  </si>
  <si>
    <t>SANITIZED cozy 1 bedroom, top of Central Park!</t>
  </si>
  <si>
    <t>A Quiet, Big, and Relaxing First Floor House Bed 3</t>
  </si>
  <si>
    <t>20%OFF Modern Luxury Apartment 2 bed 2 bath. Patio</t>
  </si>
  <si>
    <t>HUGE 18x19 room. 10â€™ ceiling A</t>
  </si>
  <si>
    <t>Stylish Loft</t>
  </si>
  <si>
    <t>New charming 1 Bedroom - private entry - ground fl</t>
  </si>
  <si>
    <t>NYC luxury 2 bedrooms central location</t>
  </si>
  <si>
    <t>Who can resist a wallpaper room(also kid-friendly)</t>
  </si>
  <si>
    <t>ðŸ”¥2500SF PENTHOUSE MIDTOWNðŸ”¥3FLRS, PRIV ROOF&amp;BALCONY</t>
  </si>
  <si>
    <t>EXTRA-LUXURY APARTMENT IN GRAND CENTRAL</t>
  </si>
  <si>
    <t>Beautiful 1st floor apartment located close to JFK</t>
  </si>
  <si>
    <t>Amazing Location - Heart of CHELSEA / Manhattan</t>
  </si>
  <si>
    <t>New renovated shared room  ( FEMALE ONLY )</t>
  </si>
  <si>
    <t>Twin (Single) Bed in East Village Apartment</t>
  </si>
  <si>
    <t>Large 2 BD Upper East With Rooftop Access</t>
  </si>
  <si>
    <t>Brooklyn Crashpad</t>
  </si>
  <si>
    <t>Immaculate &amp; Spacious Duplex in Brownstone</t>
  </si>
  <si>
    <t>5* Large 1 Bed NYC - Flatiron * NoMad</t>
  </si>
  <si>
    <t>Comfortable, spacious â€œ 1 bedroom â€œ apartment.</t>
  </si>
  <si>
    <t>Lovely &amp; Spacious Manhattan Room - Perfect for 2</t>
  </si>
  <si>
    <t>Luxury building in heart of Times Square / Midtown</t>
  </si>
  <si>
    <t>Idyllic studio apt in Midtown East/UES!</t>
  </si>
  <si>
    <t>New Spacious Condo! Near all, 7 Mins to Midtown!</t>
  </si>
  <si>
    <t>Reduced Rates in Beautiful Chelsea Neighborhood</t>
  </si>
  <si>
    <t>Quiet  Artist  2 BEDROOM APARTMENT In E.V. NYC</t>
  </si>
  <si>
    <t>MIDTOWN, 2-bdrm luxury condo. Extraordinary value</t>
  </si>
  <si>
    <t>Small place in arty Bushwick</t>
  </si>
  <si>
    <t>2 rooms Brooklyn; convenient, close to train</t>
  </si>
  <si>
    <t>*Luxe designer comfort in a Central Park setting*</t>
  </si>
  <si>
    <t>Available sept 1st- large apt w elevator</t>
  </si>
  <si>
    <t>Beauty Shared renovated cozy room by Times Square</t>
  </si>
  <si>
    <t>Medical Student Brooklyn Hospitals  : Nice &amp; Cozy!</t>
  </si>
  <si>
    <t>Contemporary &amp; Eclectic 2-bdrm Pre-War Classic</t>
  </si>
  <si>
    <t>Flex 2br Loft: Cleaning CDC guidelines implemented</t>
  </si>
  <si>
    <t>CLEAN COOL room just steps to Staten Island Ferry!</t>
  </si>
  <si>
    <t>Eclectic Harlem Hideaway</t>
  </si>
  <si>
    <t>â˜… Large 2BR APT in Astoria near Midtown + LGA â˜…</t>
  </si>
  <si>
    <t>Shared Room For Cool Low Maintenance People #1</t>
  </si>
  <si>
    <t>Astoria Huge Balcony. Amazing location!</t>
  </si>
  <si>
    <t>Ultimate Bushwick Brooklyn 3-Bedroom</t>
  </si>
  <si>
    <t>The Best apt on the upper west side of Manhattan!</t>
  </si>
  <si>
    <t>Stylish apartment - Island Dream</t>
  </si>
  <si>
    <t>Modern and Cozy Manhattan apartment</t>
  </si>
  <si>
    <t>Bright, Modern Room in Trendy Bedstuy!</t>
  </si>
  <si>
    <t>Modern 2bd Gem Close to Central Park - 5 Min Walk</t>
  </si>
  <si>
    <t>Traditional NYC Oasis - Max Luxury-Hells Kitchenâ€</t>
  </si>
  <si>
    <t>Spacious &amp; bright prime Williamsburg oasis</t>
  </si>
  <si>
    <t>Next to Central Park with Private Bathroom</t>
  </si>
  <si>
    <t>Prvt, bath, kitchen, living, entrnc</t>
  </si>
  <si>
    <t>çº½çº¦ä¹‹å®¶(PrivateBathroom5)</t>
  </si>
  <si>
    <t>8 Bedroom Luxury Townhouse in Midtown-Sleeps 16</t>
  </si>
  <si>
    <t>sunny, park-facing apartment near Columbia</t>
  </si>
  <si>
    <t>Stunning 3BR loft in Williamsburg!!!</t>
  </si>
  <si>
    <t>Spacious Artsy Loft in Brooklyn</t>
  </si>
  <si>
    <t>Private Room  in Hamilton Hts (Full Bed &amp; Desk!)</t>
  </si>
  <si>
    <t>NYC Diamond 5 star 2nd floor 5beds 2baths/Parking</t>
  </si>
  <si>
    <t>Hotel-like space, private bathroom, kitchen &amp; W/D</t>
  </si>
  <si>
    <t>Times Square Apartment with Private Roof deck!</t>
  </si>
  <si>
    <t>æ³•æ‹‰ç››(Flushing)ç‹¬ç«‹å‡ºå…¥Basementå¥—æˆ¿å‡ºç§Ÿã€‚2æˆ¿1å« 2Rooms/1Bath</t>
  </si>
  <si>
    <t>Brooklyn New Private room in Ridgewood # 3</t>
  </si>
  <si>
    <t>Brooklyn's Most Photo Friendly 2 Bedroom Loft</t>
  </si>
  <si>
    <t>Affordable stay in Manhattan! NYC!</t>
  </si>
  <si>
    <t>Luxurious beds in a simple, clean, cozy home</t>
  </si>
  <si>
    <t>Quiet Room/ some Sun Light Close to Times Square</t>
  </si>
  <si>
    <t>Prime Williamsburg Family Art Loft</t>
  </si>
  <si>
    <t>Two Bedroom Apartment in Greenpoint</t>
  </si>
  <si>
    <t>Lux 2BR APT. Hudson Yards&amp;Penn Station</t>
  </si>
  <si>
    <t>Cozy Home in Manhattan</t>
  </si>
  <si>
    <t>Clean, Safe + Spacious 2 Bedroom, 2 Bath in Harlem</t>
  </si>
  <si>
    <t>Cozy, Private Bedroom Near Central Park</t>
  </si>
  <si>
    <t>Room Away From Home w/ Pvt Bathroom</t>
  </si>
  <si>
    <t>Private Room with lock&amp;key-NEAR COLUMBIA Uni.-NYC!</t>
  </si>
  <si>
    <t>Cool Urban Comfort - Artsy Bushwick</t>
  </si>
  <si>
    <t>Amazing Room w/workspace - Williamsburg</t>
  </si>
  <si>
    <t>#1 Location Bedroom In NYC Center-Times Sq - 61F3</t>
  </si>
  <si>
    <t>40th Floor NYC Views! Luxury 2,500 SF on UES.</t>
  </si>
  <si>
    <t>The Evergreen Backpackers - Private room</t>
  </si>
  <si>
    <t>1BR: Plant Filled Oasis Room</t>
  </si>
  <si>
    <t>Cozy Modern One Bedroom in Chelsea</t>
  </si>
  <si>
    <t>Bushwick's finest  (Í â‰– ÍœÊ–Í â‰–) AKA C_C HQ</t>
  </si>
  <si>
    <t>Luxurious  *NO SMOKING* NO PARTY*</t>
  </si>
  <si>
    <t>Brooklyn Oasis, 10 min to Manhattan,Walk to Subway</t>
  </si>
  <si>
    <t>Spacious Williamsburg Duplex 3</t>
  </si>
  <si>
    <t>â›± CONVENIENT COZY CONDO ðŸšŠ 8 MIN WALK TO SUBWAY</t>
  </si>
  <si>
    <t>SQUARE Village Suite/free street parking +wifi</t>
  </si>
  <si>
    <t>Cozy Garden Apt in Williamsburg NYC Townhouse</t>
  </si>
  <si>
    <t>æ³•æ‹‰ç››ä¸­å¿ƒæ¸©é¦¨ä¸¤æˆ¿ä¸¤åŽ…. è¿‘ä¸€åˆ‡ã€‚</t>
  </si>
  <si>
    <t>Entire 1 bedroom apartment-3mins walking to Subway</t>
  </si>
  <si>
    <t>Comfort room #4</t>
  </si>
  <si>
    <t>Clean&amp;Simple (45 minutes to Manhattan) Near JFK</t>
  </si>
  <si>
    <t>â˜…Duplex 3 Room Garden Home near Subwayâ˜…Discountâ˜…</t>
  </si>
  <si>
    <t>Charming Apt in East Village</t>
  </si>
  <si>
    <t>Bedroom In Perfect Location NYC City Center - 43D3</t>
  </si>
  <si>
    <t>*Huge 11' (CH) apt w/ king bed and private bath*</t>
  </si>
  <si>
    <t>Beautiful Attic bedroom Chelsea!</t>
  </si>
  <si>
    <t>Brooklyn home / Williamsburg / huge</t>
  </si>
  <si>
    <t>Modern Home  private room in Times SQ</t>
  </si>
  <si>
    <t>SPACIOUS &amp; CHARMING w/garden 4BR  walk 2 train</t>
  </si>
  <si>
    <t>Pur Bonheur.    (Pure Happiness)</t>
  </si>
  <si>
    <t>Private Room Near Center Of Manhattan NYC! - 12AL</t>
  </si>
  <si>
    <t>Central Park North</t>
  </si>
  <si>
    <t>Private rooftop Penthouse *DISCOUNT FOR LONG STAY*</t>
  </si>
  <si>
    <t>Warm Cozy Bedroom in Historical Harlem!!!</t>
  </si>
  <si>
    <t>Ultra Spacious Private Bed&amp;Bath In Duplex Apt</t>
  </si>
  <si>
    <t>Boho-Chic sleeps 5 TOP FLOOR penthouse prime WBURG</t>
  </si>
  <si>
    <t>SANITIZED 4BR/2Bath + Parking - no events /parties</t>
  </si>
  <si>
    <t>The perfect hide  away from home</t>
  </si>
  <si>
    <t>Spacious One-Bedroom Steps From C. Park/Times Sq.</t>
  </si>
  <si>
    <t>2 Bedroom. Loft living next to Central Park</t>
  </si>
  <si>
    <t>Luxury penthouse apartment one block from train</t>
  </si>
  <si>
    <t>Biggest Flat in NYC! Close to Train, Cafes &amp; Shops</t>
  </si>
  <si>
    <t>NO CLEANING FEE: Work remotely Staycay!</t>
  </si>
  <si>
    <t>Large Room In New York City - Best Location - 43D4</t>
  </si>
  <si>
    <t>Beautiful Aptin heart of williamsburg .Sleeep 3-4p</t>
  </si>
  <si>
    <t>World-Class Brooklyn Brownstone, near A &amp; C Trains</t>
  </si>
  <si>
    <t>Top Luxury 2BR 24hr Doorman high floor Times SQ</t>
  </si>
  <si>
    <t>LUXE Apt &amp; Garden (Sanitized)</t>
  </si>
  <si>
    <t>Charming Apartment with Private Rooftop Terrace</t>
  </si>
  <si>
    <t>2-bedroom in Upper West Side: Private Entrance</t>
  </si>
  <si>
    <t>PETS Welcome!  XL Luxury UES One Bedroom w/Terrace</t>
  </si>
  <si>
    <t>Large room in Harlem on 141st(Manhattan NY 10030)</t>
  </si>
  <si>
    <t>Master Room with Private Bathroom  -Urban Jungle-</t>
  </si>
  <si>
    <t>1 bedroom apt.  (3â€™ to train,2 stops to manhattan)</t>
  </si>
  <si>
    <t>Modern Meets Classic in Your Home Away From Home</t>
  </si>
  <si>
    <t>5 mins to Manhattan Amaze City View Lux Single Bed</t>
  </si>
  <si>
    <t>Artsy Bright Modern Triplex in Williamsburg</t>
  </si>
  <si>
    <t>Sun Filled &amp; Spacious Apt on Riverside Park</t>
  </si>
  <si>
    <t>Luxury 2 beds with 2 full bathrooms</t>
  </si>
  <si>
    <t>Amazing rare duplex with the balcony in Chelsea!</t>
  </si>
  <si>
    <t>Homey studio in New York most artistic Bushwick</t>
  </si>
  <si>
    <t>3ï¼‰Cozy Sunny Warm Room  é˜³å…‰æ¸©é¦¨å•æˆ¿ åœè½¦å®¹æ˜“</t>
  </si>
  <si>
    <t>2nd X-Large Harlem Brownstone Room (Renovated).</t>
  </si>
  <si>
    <t>Elle Decor Artist Loft West Village</t>
  </si>
  <si>
    <t>Small Room two min from A&amp;C trains w/WiFi</t>
  </si>
  <si>
    <t>UWS true 3 bedroom</t>
  </si>
  <si>
    <t>HUGE Private Room with Mini Fridge, Microwave, etc</t>
  </si>
  <si>
    <t>Lexi's International Haven, 12 Mins Walk to Subway</t>
  </si>
  <si>
    <t>Home Base, Back Yard!</t>
  </si>
  <si>
    <t>Great Room in Townhouse Close to 5 Medical Centers</t>
  </si>
  <si>
    <t>Nice &amp; Clean Room in NYC</t>
  </si>
  <si>
    <t>Luxury Brooklyn condo overlooking a park</t>
  </si>
  <si>
    <t>Sunlit Bedroom w/ Private Bath Room in Brooklyn</t>
  </si>
  <si>
    <t>TIME SQUAREâ€ 43rd street Private room on 1st floor</t>
  </si>
  <si>
    <t>Harlem Art Apartment</t>
  </si>
  <si>
    <t>Classic Harlem - Economy Room</t>
  </si>
  <si>
    <t>Luxury Modern Sunny 1BR  in Prime Williamsburg</t>
  </si>
  <si>
    <t>æ³•æ‹‰ç››ä¸­å¿ƒåœ°æ®µå®¢æˆ¿</t>
  </si>
  <si>
    <t>Comfort room #5</t>
  </si>
  <si>
    <t>Colorful room in Artist Apartment</t>
  </si>
  <si>
    <t>Modern Pre-War LoftStudio</t>
  </si>
  <si>
    <t>Apartment with skylight in bedroom</t>
  </si>
  <si>
    <t>Rent a room with amazing Hudson view</t>
  </si>
  <si>
    <t>Private cozy room in Astoria</t>
  </si>
  <si>
    <t>White bedroom 01 in the heart of Astoria- Queens</t>
  </si>
  <si>
    <t>Sunlit Gorgeous Brooklyn LOFT</t>
  </si>
  <si>
    <t>A luxury + healthy home, roof garden &amp; NYC views</t>
  </si>
  <si>
    <t>NYC Monstera Room   -Urban Jungle-</t>
  </si>
  <si>
    <t>Painters Paradise / Greenpoint</t>
  </si>
  <si>
    <t>Gorgeous Luxury Park Facing Williamsburg Condo</t>
  </si>
  <si>
    <t>sun-drenched room in the heart of the Burg</t>
  </si>
  <si>
    <t>Cozy Shared Room in East Side (Female Guest Only)</t>
  </si>
  <si>
    <t>Prime Greenpoint Brownstone with separate entrance</t>
  </si>
  <si>
    <t>âœ¨Cleanâœ¨ Private Suite - Near ALL The Parks! ðŸŒ³ ðŸŒŠ â˜€ï¸</t>
  </si>
  <si>
    <t>Location Lucy</t>
  </si>
  <si>
    <t>â¤ï¸ APT W/ PRIVATE ENTRY+GARDEN IN TOWNHOUSE-SAFE!</t>
  </si>
  <si>
    <t>Sunny Private Room Near Times Square NYC! - 53E3</t>
  </si>
  <si>
    <t>Beautiful room Hellâ€™s Kitchen</t>
  </si>
  <si>
    <t>Loft @ Long Island City</t>
  </si>
  <si>
    <t>Quaint, Convenient Upper East Side</t>
  </si>
  <si>
    <t>Brownstone Manor</t>
  </si>
  <si>
    <t>Brooklyn Loft Escape. Peaceful and Clean!!</t>
  </si>
  <si>
    <t>XE Bright 1 BR unit in luxury amenity building</t>
  </si>
  <si>
    <t>Spacious One bedroom near Central Park</t>
  </si>
  <si>
    <t>Private Room for Cool Low Maintenance Person #3</t>
  </si>
  <si>
    <t>Sunlit East Village Sound Sanctuary</t>
  </si>
  <si>
    <t>Luxury room on Upper West Side - near Central Park</t>
  </si>
  <si>
    <t>Chelsea 2BR garden apartment - legal NYC townhouse</t>
  </si>
  <si>
    <t>Private Entrance-Backyard Use-Welcome Back!</t>
  </si>
  <si>
    <t>Park Avenue Junior One Bedroom recommended!!</t>
  </si>
  <si>
    <t>The Broadway Home : South Wing</t>
  </si>
  <si>
    <t>Great private room in Hellâ€™s kitchen TIMES SQUARE</t>
  </si>
  <si>
    <t>CLEAN GERM FREE ENVIRONMENT in  Bedstuy brooklyn</t>
  </si>
  <si>
    <t>Super Cozy Private APT on GND FL in Brooklyn Home</t>
  </si>
  <si>
    <t>â¤ï¸ Sanitized, Clean Room - Late Self Check-In  â¤ï¸</t>
  </si>
  <si>
    <t>Two Bedroom Apartment with Four Beds, and Bathroom</t>
  </si>
  <si>
    <t>"The Cabin" â€”Private Queen Bedroom in Jungly Apt.</t>
  </si>
  <si>
    <t>Stunning designer 3 bdrm apt 20 min to Manhattan</t>
  </si>
  <si>
    <t>Private Room, 2 Bathrooms, Wifi, 20 min to NYC</t>
  </si>
  <si>
    <t>Private Charming Astoria Apartment</t>
  </si>
  <si>
    <t>Charming and Trendy Brownstone near Train</t>
  </si>
  <si>
    <t>Private room in east Williamsburg the middle room</t>
  </si>
  <si>
    <t>Tranquil Haven W/Private Bath-8 mins to JFK Rm. #1</t>
  </si>
  <si>
    <t>6 Minutes From JFK Airport Cozy Bedroom for Travel</t>
  </si>
  <si>
    <t>Beautiful Room in Bushwick With AC!</t>
  </si>
  <si>
    <t>Througly disinfected Private sunny room near train</t>
  </si>
  <si>
    <t>æ¸©é¦¨å°å•æˆ¿ï¼ˆå…¬ç”¨å«ç”Ÿé—´ï¼‰</t>
  </si>
  <si>
    <t>â¤ï¸â¤ï¸â¤ï¸Loft apartment â¤ï¸â¤ï¸â¤ï¸for â˜…â˜…family or groupâ˜…â˜…</t>
  </si>
  <si>
    <t>HUUUGE CLOUD room Luxury building - best location!</t>
  </si>
  <si>
    <t>Central Park West  Gem</t>
  </si>
  <si>
    <t>' 3BR SLEEP 10 NYC HOUSE EXPERIENCE -ã€†+ NETFLIX</t>
  </si>
  <si>
    <t>Luxury apartment with the best views of Manhattan!</t>
  </si>
  <si>
    <t>Fantastic one bedroom apt</t>
  </si>
  <si>
    <t>Harlem Quiet haven 15 minutes to Time Square !!!!!</t>
  </si>
  <si>
    <t>Next Key Host - Your Next Spot in NYC 2 #airbnbnyc</t>
  </si>
  <si>
    <t>Whimsical Wonderland! Rooftop access! Lovely view!</t>
  </si>
  <si>
    <t>Quintessential Upper West Side - Private 1 Bedroom</t>
  </si>
  <si>
    <t>1BR Loft: Cleaning CDC guidelines implemented</t>
  </si>
  <si>
    <t>Cozy, Clean, Convenient Location</t>
  </si>
  <si>
    <t>Nice room with private bathroom in BK. Superhost!</t>
  </si>
  <si>
    <t>Cozy Studio by Central Park, New York City</t>
  </si>
  <si>
    <t>Close to citified</t>
  </si>
  <si>
    <t>Do not use Airbnb to book. Get a hotel instead.</t>
  </si>
  <si>
    <t>Studio Loft</t>
  </si>
  <si>
    <t>Fabulous NEW 1BR with a GARDEN  view in Manhattan</t>
  </si>
  <si>
    <t>Brooklyn designer apartment</t>
  </si>
  <si>
    <t>â˜…NEWâ˜… Upscale Sunny 1BD + Spacious Balcony + Gym</t>
  </si>
  <si>
    <t>The Lionâ€™s Den</t>
  </si>
  <si>
    <t>Spacious Midtown East Apt</t>
  </si>
  <si>
    <t>1 bedroom w/ Queen bed, 5 minutes from Manhattan</t>
  </si>
  <si>
    <t>Modern Apt w/ balcony &amp; full rooftop access!</t>
  </si>
  <si>
    <t>Charming Bushwick 2BR &amp; private sundeck!</t>
  </si>
  <si>
    <t>AMAZING PRIVATE BEDROOM RIGHT BY CENTRAL PARK</t>
  </si>
  <si>
    <t>The Bronx House</t>
  </si>
  <si>
    <t>Quiet, Cozy Williamsburg Apartment</t>
  </si>
  <si>
    <t>Harlem-Gem</t>
  </si>
  <si>
    <t>Fashion Of The City: Apartment in Times Square NYC</t>
  </si>
  <si>
    <t>Sunny patio, very private, skyline views, BIG bed</t>
  </si>
  <si>
    <t>River View in Sutton Place 2 Bedroom Apt</t>
  </si>
  <si>
    <t>Brooklyn Loft-Style Apartment on Franklin Ave</t>
  </si>
  <si>
    <t>Amazing Harlem Apartment with Backyard!!!</t>
  </si>
  <si>
    <t>Gorgeous Studio &amp; Balcony Garden</t>
  </si>
  <si>
    <t>Spotlessly clean 1 bedroom apt, doorman building,</t>
  </si>
  <si>
    <t>Astoria townhouse apartment in great location</t>
  </si>
  <si>
    <t>Perfect Huge! 3BR/2Bath- 5min JFK &amp; Resorts Casino</t>
  </si>
  <si>
    <t>Lovely Light-Filled Room in Brooklyn Townhouse!</t>
  </si>
  <si>
    <t>The Gallery~2 Bedroom Apartment~20 minutes to NYC</t>
  </si>
  <si>
    <t>Large and Quite Private Bedroom near Central Park</t>
  </si>
  <si>
    <t>BEST LOCATION! READ MY REVIEWS!!! LUXURY BUILDING</t>
  </si>
  <si>
    <t>Ten minutes from Manhattan Private room</t>
  </si>
  <si>
    <t>!Hamilton Studio. 2Qn beds. priv bath. kitchnett</t>
  </si>
  <si>
    <t>Shared Room by Time Square</t>
  </si>
  <si>
    <t>Boutique Garden Apt near JFK/LGA, Jamaica Queens</t>
  </si>
  <si>
    <t>Private Room near Times Sq, Central Park UWS</t>
  </si>
  <si>
    <t>Super Clean Apartment Brooklyn!!!</t>
  </si>
  <si>
    <t>Cozy Cottage in Bushwick</t>
  </si>
  <si>
    <t>Small room in big apartment with backyard</t>
  </si>
  <si>
    <t>Beautiful Shared Apt by Central Park in Manhattan2</t>
  </si>
  <si>
    <t>Hip minimal loft. A block from L and G. Clean. fun</t>
  </si>
  <si>
    <t>Newly renovated, ENTIRE apt/ perfect LIC location!</t>
  </si>
  <si>
    <t>Beautiful shared room ( FEMALE ONLY )</t>
  </si>
  <si>
    <t>Large Quiet Room 20 mins ride to Times Square</t>
  </si>
  <si>
    <t>Huge 2 Bed Sutton Place</t>
  </si>
  <si>
    <t>Cozy Brooklyn apartment - 10 mins from manhattan</t>
  </si>
  <si>
    <t>True 2 Bed/2 Bath in Chelsea</t>
  </si>
  <si>
    <t>BEST LOCATION STYLISH TWO BEDROOM WILLIAMSBURG</t>
  </si>
  <si>
    <t>Luxury City Suites Steps from Central Park</t>
  </si>
  <si>
    <t>Skylight on Hart (monthly rental only)</t>
  </si>
  <si>
    <t>Private room Visit New York !ðŸˆ</t>
  </si>
  <si>
    <t>Cozy True 1BR Apartment in Noho</t>
  </si>
  <si>
    <t>Artsy duplex for 6, super close to Manhattan</t>
  </si>
  <si>
    <t>Dreams Central Park Bedroom</t>
  </si>
  <si>
    <t>Beautiful Meatpacking District Loft!</t>
  </si>
  <si>
    <t>Beautiful Fully Renovated 3 bedroom apartment</t>
  </si>
  <si>
    <t>Mamas Place (A) WiFi prvt/ent in Flushing,NY</t>
  </si>
  <si>
    <t>PRIME Location! Midtown Private Room 2-Queen Bed</t>
  </si>
  <si>
    <t>Cozy Room Near Central Park</t>
  </si>
  <si>
    <t>Huge1 Bedroom Apt + Balcony near Javits Center</t>
  </si>
  <si>
    <t>Sunny Apartment with rooftop views in Williamsburg</t>
  </si>
  <si>
    <t>Stylish renovated 2BDs, Clinton Hill</t>
  </si>
  <si>
    <t>modern new 1 bedroom with  balconies  Greenpoint</t>
  </si>
  <si>
    <t>Fully Renovated in the heart of Stuyvesant heights</t>
  </si>
  <si>
    <t>Times Square centrally located large room</t>
  </si>
  <si>
    <t>Lovely backyard studio.</t>
  </si>
  <si>
    <t>Beautiful &amp; Massive 4 bdr with Bonus Perks!</t>
  </si>
  <si>
    <t>Amazzzing City Views in Lux bldg</t>
  </si>
  <si>
    <t>Charming, quiet 1BR sleeps 4, close to train&amp;city</t>
  </si>
  <si>
    <t>Sunny modern studio apartment</t>
  </si>
  <si>
    <t>4 bedrooms with 3 baths and patio Duplex in BK!</t>
  </si>
  <si>
    <t>â€œWork-from-homeâ€ from OUR home.</t>
  </si>
  <si>
    <t>Comfy bedroom with KING sized bed! Nearby subway.</t>
  </si>
  <si>
    <t>Comfortable one bedroom 2 min from Central Park</t>
  </si>
  <si>
    <t>Zen HUGE room, 15 min to Manhattan, AC</t>
  </si>
  <si>
    <t>The Hideaway</t>
  </si>
  <si>
    <t>Cozy &amp; comfortable space in brooklyn!</t>
  </si>
  <si>
    <t>Private Room &amp; Bath in 2 BD 15 min to city</t>
  </si>
  <si>
    <t>Private Room 1</t>
  </si>
  <si>
    <t>Quaint EastVillage home perfect for solo travelers</t>
  </si>
  <si>
    <t>A Little Bit of Brooklyn.</t>
  </si>
  <si>
    <t>Beautiful, Immaculate &amp; Spacious - Upper West Side</t>
  </si>
  <si>
    <t>CLEAN, Crisp, Comfy Large 1 bd in Williamsburg</t>
  </si>
  <si>
    <t>Family Friendly Apt in Quiet Townhouse</t>
  </si>
  <si>
    <t>Manhattan Private room elevator building sofabed</t>
  </si>
  <si>
    <t>Backyard! Covered Porch w/ Swing &amp; Outdoor Dining</t>
  </si>
  <si>
    <t>Modern Apartment Prospect Heights</t>
  </si>
  <si>
    <t>Central New York Couchsurfer shared room available</t>
  </si>
  <si>
    <t>Cozy Private Bedroom in Brownstone, Bed-Stuy.</t>
  </si>
  <si>
    <t>Cozy &amp; Beautiful Room in Astoria for all season</t>
  </si>
  <si>
    <t>3 BED 2 BATH Williamsburg Brooklyn Townhouse APT</t>
  </si>
  <si>
    <t>Lovely apt in blooming Bed-Sty</t>
  </si>
  <si>
    <t>Comfy Private Room near JFK  Lga Airport &amp;Subway#2</t>
  </si>
  <si>
    <t>Private Cozy LARGE NEW Renovated 1 Bedroom Apt!</t>
  </si>
  <si>
    <t>ROOM (B)</t>
  </si>
  <si>
    <t>Gorgeous Private Room in Hell's Kitchen</t>
  </si>
  <si>
    <t>A true NYC experience</t>
  </si>
  <si>
    <t>Enjoy the best of Harlem in this comfortable home</t>
  </si>
  <si>
    <t>Private bedroom in beautiful loft apartment</t>
  </si>
  <si>
    <t>LARGE NEW Private Cozy Apt - Renovated 1 Bedroom!</t>
  </si>
  <si>
    <t>Deluxe Room with private bath,20 mins to Midtown</t>
  </si>
  <si>
    <t>Beautiful, Serene &amp; Light-Filled East Village Loft</t>
  </si>
  <si>
    <t>Time Square - 1 Bedroom Apartment - Entire Place</t>
  </si>
  <si>
    <t>â„ï¸SALE: Lâ™¥vely 1BR! Times Square Theatre District</t>
  </si>
  <si>
    <t>The LIONz Den/wheelchair accessible</t>
  </si>
  <si>
    <t>Clean Cozy Room In Amazing Bushwick Apartment</t>
  </si>
  <si>
    <t>Bright, Newly Renovated Apt. Close to Everything!</t>
  </si>
  <si>
    <t>Modern Apt in Hip Williamsburg</t>
  </si>
  <si>
    <t>Clean and Cozy Room 2 in Brooklyn</t>
  </si>
  <si>
    <t>NYC Mod Style Apartment in Bronx</t>
  </si>
  <si>
    <t>Bright, Modern, Cozy Room w/Rooftop in Brooklyn</t>
  </si>
  <si>
    <t>Cozy room and Large *eco+* Apartment with backyard</t>
  </si>
  <si>
    <t>Red Apple Suite Harlem NYC - Private Brownstone</t>
  </si>
  <si>
    <t>Private Penthouse in Midtown East</t>
  </si>
  <si>
    <t>A Modern  Rustic Retreat in the heart of BedStuy</t>
  </si>
  <si>
    <t>LOFT+Rooftop+Balcony 4Beds 2Bath (NOT FOR PARTIES)</t>
  </si>
  <si>
    <t>Well-located Lenox Ave Room, 6mins to Central Park</t>
  </si>
  <si>
    <t>Quick travel to NYC! Spacious with Private Bath 1</t>
  </si>
  <si>
    <t>Private Bedroom in Harlem</t>
  </si>
  <si>
    <t>SIMPLEHOME Nothing fancy just quiet Place</t>
  </si>
  <si>
    <t>LOFT HAVEN ~ Six Windows ~ Bricks ~ Plants ~ Quiet</t>
  </si>
  <si>
    <t>Cozy Apartment in Midtown West *NEW LOW PRICES*</t>
  </si>
  <si>
    <t>UES Beautiful Blue Room / 2 Bedrooms</t>
  </si>
  <si>
    <t>G.BX - Cute Comfy Room Short Walk From The Subway!</t>
  </si>
  <si>
    <t>Middle Bunk in Co-Living Space for Men</t>
  </si>
  <si>
    <t>Heart of Hell's Kitchen Private Mezzanine</t>
  </si>
  <si>
    <t>Charming Lincoln Center Home near Central Park!!!</t>
  </si>
  <si>
    <t>Designer 1 Bedroom Apartment</t>
  </si>
  <si>
    <t>Stylish apt w/ private deck, for short &amp; long-term</t>
  </si>
  <si>
    <t>æœ‰å®¶å®¢å±… 53</t>
  </si>
  <si>
    <t>Brand New Brooklyn Passive House Brownstone</t>
  </si>
  <si>
    <t>Bright, Spacious, 1 bedroom in center of NYC.</t>
  </si>
  <si>
    <t>Private Room &amp; Bath 20 mins to Manhattan</t>
  </si>
  <si>
    <t>â¤ï¸Private-Keyed Room #2 â¤ï¸Desk, closet, Queen Bed!</t>
  </si>
  <si>
    <t>Lots of space in the heart of Bushwick!</t>
  </si>
  <si>
    <t>Bedroom New York City Center | Book It Now! - 23B2</t>
  </si>
  <si>
    <t>Blue Hour - Bright and Spacious Bedstuy Apartment</t>
  </si>
  <si>
    <t>Sunny Private Bedroom w/ Private Bathroom!</t>
  </si>
  <si>
    <t>Clean/spacious/newly renovated 3-bdrm apartment NY</t>
  </si>
  <si>
    <t>Full (Double) Bed in East Village Apartment</t>
  </si>
  <si>
    <t>Cozy, clean Greenpoint room with yard access</t>
  </si>
  <si>
    <t>Master Bedroom @ Great Location 10mins to Times Sq</t>
  </si>
  <si>
    <t>Light-filled garden apartment in Brooklyn rowhouse</t>
  </si>
  <si>
    <t>Hotel Hendricks, Deluxe King</t>
  </si>
  <si>
    <t>East Williamsburg LOFT! Giant &amp; Sunny!</t>
  </si>
  <si>
    <t>â˜®ï¸ PEACEFUL TOP FLOOR OASIS ðŸ 8 MIN WALK TO MAIN ST</t>
  </si>
  <si>
    <t>Fresh, clean and cozy room in Brooklyn NYC</t>
  </si>
  <si>
    <t>Authentic Artist's Loft - Prime Northside W'burg!!</t>
  </si>
  <si>
    <t>Charming single room</t>
  </si>
  <si>
    <t>East Village with AC - 1 Bedroom Quaint Apartment</t>
  </si>
  <si>
    <t>Ideal 4 Bedroom Duplex in Harlem</t>
  </si>
  <si>
    <t>Private room with PRIVATE BATHROOM / AMAZING VIEW</t>
  </si>
  <si>
    <t>Cozy bedroom in Upper East Side/ 2-min Subway</t>
  </si>
  <si>
    <t>LES East Village Spacious Getaway near NYU Langone</t>
  </si>
  <si>
    <t>Bushwick Bklyn Sunny Apt available for long stay</t>
  </si>
  <si>
    <t>Gorgeous Light Upper East Side</t>
  </si>
  <si>
    <t>LUXURY 3BDRM 2BTH Sleeps 14ppl 25 min to Manhattan</t>
  </si>
  <si>
    <t>Beautiful room minutes to Manhattan</t>
  </si>
  <si>
    <t>Williamsburg Artist Renovated Nest</t>
  </si>
  <si>
    <t>Great location! Master Bedroom 10 mins to Times Sq</t>
  </si>
  <si>
    <t>Private BR in beautifulArtists Loft</t>
  </si>
  <si>
    <t>Super Clean Midtown Expansive Private Room with TV</t>
  </si>
  <si>
    <t>Upper East Side Gem - Balcony, River View + Wine</t>
  </si>
  <si>
    <t>Sunny 2br Apt in Bedstuy. 20 mins to Manhattan!</t>
  </si>
  <si>
    <t>EXTRA LUXURY DUPLEX PH IN TIMES SQUARE</t>
  </si>
  <si>
    <t>Spacious Room in East Village Architectâ€™s Home</t>
  </si>
  <si>
    <t>Beautiful Hells Kitchen Apt, Next to Everything!</t>
  </si>
  <si>
    <t>Bed-stuy Deluxe</t>
  </si>
  <si>
    <t>Style In The City: Apartment In Times Square</t>
  </si>
  <si>
    <t>BIG 2Bedroom in the Upper East Side</t>
  </si>
  <si>
    <t>NYC Private Room w a View</t>
  </si>
  <si>
    <t>Our Amazing Garden - Brownstone Experience!</t>
  </si>
  <si>
    <t>Hotel 32 32, Queen Studio with Balcony</t>
  </si>
  <si>
    <t>*NEXT TO SUBWAY* 2 Bedroom Apt w. Washer/Dryer</t>
  </si>
  <si>
    <t>Very close to Manhattan!!! Muy cerca de Manhattan</t>
  </si>
  <si>
    <t>Beautiful Modern  Apartment Near Downtown Brooklyn</t>
  </si>
  <si>
    <t>Vacant for Months</t>
  </si>
  <si>
    <t>Charming, Sunny Artist Apartment in Harlem!</t>
  </si>
  <si>
    <t>çº½çº¦ä¹‹å®¶ï¼ˆSunny Home1)</t>
  </si>
  <si>
    <t>Riverside Drive Private Room-Spacious, Convenient</t>
  </si>
  <si>
    <t>Curated &amp; Private Prime Williamsburg Boutique Home</t>
  </si>
  <si>
    <t>Spacious 1 bed near subways/park</t>
  </si>
  <si>
    <t>Clean Nice Room in Brooklyn &amp; 20 mins to Manhattan</t>
  </si>
  <si>
    <t>Private Room for 2 near Hospitals E. Flatbush</t>
  </si>
  <si>
    <t>Huge bohemian loft apartment with garden vibes</t>
  </si>
  <si>
    <t>Comfy room w p bath &amp; patio in Purrfect BK Apt!</t>
  </si>
  <si>
    <t>So cold AC, WiFi, 5min Jtrain, 24 hour deli, more*</t>
  </si>
  <si>
    <t>King size lofted bedroom with extra queen bed</t>
  </si>
  <si>
    <t>Fun Camper Van In The Heart Of NYC!</t>
  </si>
  <si>
    <t>Charming Brooklyn 2 Bedroom Apartment</t>
  </si>
  <si>
    <t>Secure room in  quiet neighborhood near Manhattan</t>
  </si>
  <si>
    <t>Architects' Passive House Brownstone Unit</t>
  </si>
  <si>
    <t>Right Direction Cottage1 Private &amp; Cozy NYC FINEST</t>
  </si>
  <si>
    <t>Cozy, private 1 Bedroom in Williamsburg, Brooklyn!</t>
  </si>
  <si>
    <t>Stunning Penthouse with Private Deck &amp; Piano</t>
  </si>
  <si>
    <t>Exquisite Penthouse with Fireplace by Central Park</t>
  </si>
  <si>
    <t>Flushing luxury suite in basement with window</t>
  </si>
  <si>
    <t>Private Room in Bushwick Loft Minutes from L Train</t>
  </si>
  <si>
    <t>NEW! Fam friendly, spacious BK townhouse</t>
  </si>
  <si>
    <t>Green Apple Suite Harlem NYC BROWNSTONE</t>
  </si>
  <si>
    <t>Warm Studio in East Village, 15 min walk to Soho</t>
  </si>
  <si>
    <t>Great Location w/ Backyard Short Walk to Times Sq</t>
  </si>
  <si>
    <t>å¤§åŒäººæˆ¿ï¼Œå…±ç”¨å«ç”Ÿé—´ï¼Œ</t>
  </si>
  <si>
    <t>Harlem Spacious True Two Bedroom 1 Bath</t>
  </si>
  <si>
    <t>the Mackenzie Brooklyn</t>
  </si>
  <si>
    <t>Marvelous  3 Bedroom Apt/time sq perfect location</t>
  </si>
  <si>
    <t>Location! Room in Bklyn 10 minutes to Manhattan</t>
  </si>
  <si>
    <t>Super comfy (1.5 bed) pad</t>
  </si>
  <si>
    <t>NY TIME SQUARE DOUBLE ROOM-NON SMOKING</t>
  </si>
  <si>
    <t>Bedstuy &gt; Cozy, fully furnished basement studio!</t>
  </si>
  <si>
    <t>Worst Place Ever for Creatives (We're Fun/Safe) #1</t>
  </si>
  <si>
    <t>Newly renovated &amp; Clean 2 Bedrooms with Garden</t>
  </si>
  <si>
    <t>Bright, Sunny, Comfy Home to Shelter in Place</t>
  </si>
  <si>
    <t>Butterfield 8</t>
  </si>
  <si>
    <t>Nice and comfy 1BR in the heart of Williamsburg!</t>
  </si>
  <si>
    <t>Bright and clean room in Astoria, steps from train</t>
  </si>
  <si>
    <t>Highly Disinfected | Perfectly Located Near Restaurants, Shops, &amp; Sites</t>
  </si>
  <si>
    <t>20min to Manhattan &amp; Safe Neighborhood&amp;PrivateRoom</t>
  </si>
  <si>
    <t>Modern 1 Bedroom in Chelsea</t>
  </si>
  <si>
    <t>The Mayesâ€™ casa</t>
  </si>
  <si>
    <t>Modern Cozy One Bedroom near Theater District</t>
  </si>
  <si>
    <t>Private Room in Duplex with Backyard</t>
  </si>
  <si>
    <t>Parkway Escape</t>
  </si>
  <si>
    <t>Modern room in the luxury apartment</t>
  </si>
  <si>
    <t>WILLIAMSBURG ROOM</t>
  </si>
  <si>
    <t>Cozy room in the LOFT! GREAT VALUE AND LOCATION2</t>
  </si>
  <si>
    <t>Stunning Brooklyn Apartment with majestic Garnden</t>
  </si>
  <si>
    <t>70% off MODERN RUSTIC DESIGNED APARTMENT</t>
  </si>
  <si>
    <t>private bedroom in 3 br apt</t>
  </si>
  <si>
    <t>Penthouse, private patio, hammock, city views</t>
  </si>
  <si>
    <t>15 Min  Manhattan, Safe, Clean, Quiet, Good Price</t>
  </si>
  <si>
    <t>Unique Large 1 Bedroom Apt, Private Entrance</t>
  </si>
  <si>
    <t>Safe and Private Artist Loft Studio close to all</t>
  </si>
  <si>
    <t>Large studio in modern building by Penn Station</t>
  </si>
  <si>
    <t>super clean, Sanitized and large private room # 2</t>
  </si>
  <si>
    <t>Long-Term Rental!  Cozy 2br Apt in Williamsburg</t>
  </si>
  <si>
    <t>MICHAEL'S GORGEOUS LUXURY APARTMENT AND VIEW!</t>
  </si>
  <si>
    <t>Modern Zen 1BR in Prime Williamsburg</t>
  </si>
  <si>
    <t>8/16-9/23 $1k OFF Sunny 1bdrm Apt 2 blks 2 N Train</t>
  </si>
  <si>
    <t>Lincoln Center/ Riverside Hip</t>
  </si>
  <si>
    <t>Walk to FERRY, private, entire apartment. All new!</t>
  </si>
  <si>
    <t>Easy access</t>
  </si>
  <si>
    <t>Spacious comfortable clean room By Times Square</t>
  </si>
  <si>
    <t>Astoria Near train 15 min from City</t>
  </si>
  <si>
    <t>EVENT DEAL ALL MONTH LONG! BOOK NOW !</t>
  </si>
  <si>
    <t>Spacious &amp; bright 2 Bedroom near Pratt</t>
  </si>
  <si>
    <t>Private Cozy Bright Brooklyn Spot</t>
  </si>
  <si>
    <t>Suite East Side/free street parking &amp; WIFI</t>
  </si>
  <si>
    <t>Cozy Shared Apartment Near Central Park 5</t>
  </si>
  <si>
    <t>Monthly Welcome! 1000 sf ft Beautiful Studio!</t>
  </si>
  <si>
    <t>One bed room apt In a brownstone - Manhattan</t>
  </si>
  <si>
    <t>HUGE mid-century modern, sun-drenched flat</t>
  </si>
  <si>
    <t>1 bed in Central Harlem. Close to Train</t>
  </si>
  <si>
    <t>Shared Room For Cool Low Maintenance People #3</t>
  </si>
  <si>
    <t>Amazing 2 bedroom/3 bed apt near Time Sq/Broadway</t>
  </si>
  <si>
    <t>1 bed, 1 bath, 1 block to train, Wash/Dry, Yard</t>
  </si>
  <si>
    <t>â¤ï¸ Beautiful Private Loving &amp; Clean Garden Charmâ¤ï¸</t>
  </si>
  <si>
    <t>Private room in big house in Brooklyn</t>
  </si>
  <si>
    <t>An Apartment, 15 Minutes To Manhattan.</t>
  </si>
  <si>
    <t>Private 2BR Bath Full Kitchen Exclusive Parking</t>
  </si>
  <si>
    <t>East Village Penthouse - Entire 2BR Loft Apartment</t>
  </si>
  <si>
    <t>NY MIDTOWN DOUBLE ROOM-NON SMOKING</t>
  </si>
  <si>
    <t>Cozy room with private bathroom and balcony!</t>
  </si>
  <si>
    <t>Bed&amp;Bushwick *Disinfected, Safe + Well-Stocked*</t>
  </si>
  <si>
    <t>Spacious 1 bedroom in beautiful loft apartment</t>
  </si>
  <si>
    <t>Quiet, Cozy Room | Midtown | Low Rates Right Now!</t>
  </si>
  <si>
    <t>A beautiful prime Bedford-L room in a 1bd ap</t>
  </si>
  <si>
    <t>Bed Stuy/Clinton Hill Eclectic Home</t>
  </si>
  <si>
    <t>Extra Disinfected Chic One Bedroom on UES</t>
  </si>
  <si>
    <t>Entire Home in NYC- 2 bedroom/ Private Entrance</t>
  </si>
  <si>
    <t>Small bedroom but very comfortable</t>
  </si>
  <si>
    <t>â­High Floor Luxury Apt - Amazing Sunset &amp; Sunrise!</t>
  </si>
  <si>
    <t>ROOM C</t>
  </si>
  <si>
    <t>Beautiful Brooklyn Apartment with Private Backyard</t>
  </si>
  <si>
    <t>Beautiful shared room in upper east (FEMALE ONLY )</t>
  </si>
  <si>
    <t>Big Quiet Ranch Style One Bedroom - Center of NYC</t>
  </si>
  <si>
    <t>Willy Nilly 1 Bed + Sleeper Sofa + Crazy Roofdeck</t>
  </si>
  <si>
    <t>Iconic and Rustic Summer Hideaway</t>
  </si>
  <si>
    <t>Luxury Apartment with Epic Views -2 bedrooms/baths</t>
  </si>
  <si>
    <t>Cherry Hill - !Free Parking!-</t>
  </si>
  <si>
    <t>Modern, Spacious Brownstone Apt ~ 15min Manhattan</t>
  </si>
  <si>
    <t>2FLOOR LUXURY Music Studio Live-IN</t>
  </si>
  <si>
    <t>PRIME Tourist Location! Private room 2 in Midtown</t>
  </si>
  <si>
    <t>Cozy 2 bed doorman building Close to park</t>
  </si>
  <si>
    <t>Private Bedroom Minutes From NYC Center - 31C3</t>
  </si>
  <si>
    <t>Watch the sunset from every room in this UWS Apt</t>
  </si>
  <si>
    <t>ðŸ”¹ï¸CharmingðŸ”¹ï¸1br near Airtran &amp; LIRR</t>
  </si>
  <si>
    <t>A sanctuary away from home</t>
  </si>
  <si>
    <t>Once Upon a Brownstone</t>
  </si>
  <si>
    <t>Cozy &amp; Cheap room in very spacious house!!</t>
  </si>
  <si>
    <t>Brooklyn Room with private bathroom (furnished)</t>
  </si>
  <si>
    <t>Lovely Luxe Bedroom, Easy Commute</t>
  </si>
  <si>
    <t>THE LINCOLN PARLOR -Historic Brownstone Apartment</t>
  </si>
  <si>
    <t>Sunny 2 bdrm W'burg Duplex w/ 3 beds. 5* superhost</t>
  </si>
  <si>
    <t>Beautiful Apartment for 3 in NYC w Washer/Dryer</t>
  </si>
  <si>
    <t>Luxury UWS 1 Bed w/ Gym, Laundry, Rooftop #6128</t>
  </si>
  <si>
    <t>Midtown Manhattan Clean Apartment Share</t>
  </si>
  <si>
    <t>2BR Flex: Cleaning CDC guidelines implemented.</t>
  </si>
  <si>
    <t>SUNNY, COMPLETELY PRIVATE, and LEGAL</t>
  </si>
  <si>
    <t>2 bedroom Luxury!</t>
  </si>
  <si>
    <t>A terrace in the treetops!</t>
  </si>
  <si>
    <t>æ³•æ‹‰ç››ä¸­å¿ƒæˆ¿</t>
  </si>
  <si>
    <t>Stylish Private Room w/ Queen Bed, Futon, TV+</t>
  </si>
  <si>
    <t>Luxury upper east side one bedroom!</t>
  </si>
  <si>
    <t>Private Bed-Stuy Duplex! 15-20 minutes to the City</t>
  </si>
  <si>
    <t>Whole Apt w/ Master Bdrm: HBO/Netflix, Minifridge</t>
  </si>
  <si>
    <t>Spacious, sun-drenched artist loft</t>
  </si>
  <si>
    <t>Modern Brooklyn Duplex Lux Loft with Pool and Gym</t>
  </si>
  <si>
    <t>NewPlace 5(Entire apartment)</t>
  </si>
  <si>
    <t>Entire 2 bedroom apt in the heart of East Village</t>
  </si>
  <si>
    <t>3 Bedroom Quietly Close To Everything</t>
  </si>
  <si>
    <t>Pleasant 3rd Floor Timeless Brooklyn Apt</t>
  </si>
  <si>
    <t>Private room in a big nice house in Brooklyn</t>
  </si>
  <si>
    <t>Bright, Large Loft in the Heart of Wburg</t>
  </si>
  <si>
    <t>PRIVATE Room Spacious Quiet Apt., in ELEVATOR Bldg</t>
  </si>
  <si>
    <t>1BR + Private Bath in the Heart of Williamsburg</t>
  </si>
  <si>
    <t>Amazing Boho-Chic apt in the Heart of East Village</t>
  </si>
  <si>
    <t>Prime Midtown 3 Bdrm apt near Central Park &amp; 5 Ave</t>
  </si>
  <si>
    <t>Self Isolate in Style in a BEAUTIFUL Brownstone â¤ï¸</t>
  </si>
  <si>
    <t>NEW! Huge Midtown 1Bed Loft by UN &amp; Grand Central!</t>
  </si>
  <si>
    <t>CHARMING, QUIET EAST VILLAGE 2 (or 1) BR</t>
  </si>
  <si>
    <t>Own Room &amp; Bath, Artsy Town House, 18" to Wall St</t>
  </si>
  <si>
    <t>renovated apt with fireplace in Brooklyn!</t>
  </si>
  <si>
    <t>Private bedroom and private bathroom in midtown.</t>
  </si>
  <si>
    <t>LUXURY 1 BEDROOM - SUTTON PLACE</t>
  </si>
  <si>
    <t>Large Room Near Times Square-Hudson Yards! - 31C2</t>
  </si>
  <si>
    <t>Private Studio Apartment In New York Center - 11A</t>
  </si>
  <si>
    <t>Big bedroom  .Queens,AstÃ³ria Subway close M,R</t>
  </si>
  <si>
    <t>Private, Comfy, Cozy, Brooklyn close to Manhattan</t>
  </si>
  <si>
    <t>Beautiful, large, Morningside apt</t>
  </si>
  <si>
    <t>VERY CLEAN! Private Entrance &amp; Bath</t>
  </si>
  <si>
    <t>Ultra-Lux Williamsburg Penthouse w/ Full Rooftop!</t>
  </si>
  <si>
    <t>çº½çº¦ä¹‹å®¶ï¼ˆSunny Home4)</t>
  </si>
  <si>
    <t>Fantastic Family â¤ï¸ Place in Heart of Manhattan</t>
  </si>
  <si>
    <t>WILLIAMSBURG BROOKLYN PRIVATE ENTRANCE SAFE!!!</t>
  </si>
  <si>
    <t>Spacious studio on riverside park</t>
  </si>
  <si>
    <t>(A) CRASH PALACE</t>
  </si>
  <si>
    <t>Beautiful Georgian Studio in the Heart of Chelsea</t>
  </si>
  <si>
    <t>Disinfected/Elegant/Classy Artist Loft 2 Priv bdms</t>
  </si>
  <si>
    <t>Charming Private Astoria B&amp;B 15 Min To Manhattan!</t>
  </si>
  <si>
    <t>The Brooklyn Luxe</t>
  </si>
  <si>
    <t>SUNNY, LARGE DUPLEX Chelsea 2BR 2BA with PIANO</t>
  </si>
  <si>
    <t>the Boogie Down Bx Room at Crocevia (Kro-che-via)</t>
  </si>
  <si>
    <t>Private Designer Townhouse &amp; Garden - Central Park</t>
  </si>
  <si>
    <t>Sunny, Private, Cute, Queen Bed in Ridgewood,NY</t>
  </si>
  <si>
    <t>Tranquil &amp; Economical Room, 10min Walk to Station!</t>
  </si>
  <si>
    <t>garden view  / female guest</t>
  </si>
  <si>
    <t>EXTRA LUX PH with 2 priv terraces in Times Square</t>
  </si>
  <si>
    <t>Private and Cozy Room Waiting for You</t>
  </si>
  <si>
    <t>The cozy little Room</t>
  </si>
  <si>
    <t>Designer Upper East side apartment Two entrances.</t>
  </si>
  <si>
    <t>Modern Harlem Townhouse</t>
  </si>
  <si>
    <t>Charming 1.5 BR Apt in Brooklyn Brownstone</t>
  </si>
  <si>
    <t>Sunny Room In Hip Williamsburg</t>
  </si>
  <si>
    <t>Central Williamsburg King Bed - minutes to NYC</t>
  </si>
  <si>
    <t>Private clean room in NYC, 8 min Times Square</t>
  </si>
  <si>
    <t>BEST value in Midtown! 1-bdrm luxury resort condo.</t>
  </si>
  <si>
    <t>Blue Penthouse Harlem NYC private Brownstone</t>
  </si>
  <si>
    <t>Midtown Manhattan Shared Room</t>
  </si>
  <si>
    <t>large hellâ€™s kitchen room with a private bathroom</t>
  </si>
  <si>
    <t>Central Park Lovely Spacious Room</t>
  </si>
  <si>
    <t>NON-SMOKING NY BROADWAY DOUBLE DOUBLE ROOM</t>
  </si>
  <si>
    <t>Entire  Apartment ! The St. Marks Townhouse.</t>
  </si>
  <si>
    <t>Private room in the heart of Bushwick</t>
  </si>
  <si>
    <t>Bushwick palace</t>
  </si>
  <si>
    <t>3 Bedroom Luxury Apt. Clean &amp; Great Location!</t>
  </si>
  <si>
    <t>2 bedroom West side Central Park/ Columbia Univ</t>
  </si>
  <si>
    <t>Beautiful comfy room in lively neighborhood</t>
  </si>
  <si>
    <t>1 Bedroom Beautiful spacious Brownstone  Apt</t>
  </si>
  <si>
    <t>Manhattan**1 block to train**15 min to Times sq</t>
  </si>
  <si>
    <t>Private room in bright spacious two bed apartment!</t>
  </si>
  <si>
    <t>Bedstuy Brownstone Townhouse w/ Huge Backyard</t>
  </si>
  <si>
    <t>~Vibe Overnight~ | Modern Stay | 2BD</t>
  </si>
  <si>
    <t>Cozy Comfort in Central Park North</t>
  </si>
  <si>
    <t>Entire Apartment in Manhattan - Prime Location</t>
  </si>
  <si>
    <t>SUNNY ROOM WITH 2 BEDS -NEAR 3 METROS WILLIAMSBURG</t>
  </si>
  <si>
    <t>Fresh + Clean Apartment in Brooklyn w Outdoor Area</t>
  </si>
  <si>
    <t>Spacious, Bright Room in Cozy Bedstuy Apartment!</t>
  </si>
  <si>
    <t>The Kimono Suite</t>
  </si>
  <si>
    <t>LUXURIOUS! Private Bedroom w/ Own Private Bathroom</t>
  </si>
  <si>
    <t>1 min from the station! 20 min to Manhattan!</t>
  </si>
  <si>
    <t>Artist Retreat and â€˜private Gardenâ€™</t>
  </si>
  <si>
    <t>Premier E. 62nd Location...Lex to Park Avenue</t>
  </si>
  <si>
    <t>Charm &amp; Beauty close to Manhattan Clean/Sanitized</t>
  </si>
  <si>
    <t>Beautiful Garden Level Apt. with Backyard!</t>
  </si>
  <si>
    <t>Cozy Queen Bedroom near Express Train to City</t>
  </si>
  <si>
    <t>Comfort room #6</t>
  </si>
  <si>
    <t>Luxury Gem Central Times Square</t>
  </si>
  <si>
    <t>Prime Williamsburg Large bedroom for 1 Long term</t>
  </si>
  <si>
    <t>Shared apt next to Theater District, Broadway</t>
  </si>
  <si>
    <t>Manhattan luxury Apartment with amazing view</t>
  </si>
  <si>
    <t>Harlem, NY Boutique Condominium (New Construction)</t>
  </si>
  <si>
    <t>Super Cozy Camper Van In Manhattan! NYC!#Vanlife</t>
  </si>
  <si>
    <t>3BEDROOM 2BATH SUITE MIDTOWN WITH Amazingâ­ï¸Rooftopâ­ï¸</t>
  </si>
  <si>
    <t>Williamsburg Penthouse With Views (50% DISCOUNT)</t>
  </si>
  <si>
    <t>LUX HOME | HUGE PRIVATE OUTDOOR DECK | BBQ | â¤LIC</t>
  </si>
  <si>
    <t>Cozy &amp; Spacious Apt in Williamsburg</t>
  </si>
  <si>
    <t>PRIME Location! Semi-Private Space 1</t>
  </si>
  <si>
    <t>New York City Bedroom-Best Area For Tourism - 61F2</t>
  </si>
  <si>
    <t>Solar Powered  Crown Heights Townhouse w. Yard</t>
  </si>
  <si>
    <t>Worst Place for Creatives (We're Fun &amp; Safe) #4</t>
  </si>
  <si>
    <t>Experience the #VanLife in NYC/East Village!</t>
  </si>
  <si>
    <t>Amazing Bed in HOMEY hippy haven in HARLEM</t>
  </si>
  <si>
    <t>2 bed 2 bath on central Park with a pool</t>
  </si>
  <si>
    <t>Bright &amp; Sunny Brooklyn 1BDR</t>
  </si>
  <si>
    <t>Classic NYC Brownstone:  New, Private, Balcony</t>
  </si>
  <si>
    <t>"THE ART STUDIO" With private patio + true comfort</t>
  </si>
  <si>
    <t>2BR/2Bath: Cleaning CDC guidelines implemented</t>
  </si>
  <si>
    <t>Newly Renovated Chic Brooklyn Apartment</t>
  </si>
  <si>
    <t>Two-Bedroom Designer's Circus Loft</t>
  </si>
  <si>
    <t>WONDERFUL/ SLEEP 4 APARTMENT  IN BROOKLYN</t>
  </si>
  <si>
    <t>Designer one bed in the heart of Williamsburg</t>
  </si>
  <si>
    <t>Amazing 2bedroom apartment Central Park West</t>
  </si>
  <si>
    <t>3BR, 1.5 Bath in Bushwick (20 Mins to Manhattan!!)</t>
  </si>
  <si>
    <t>Artsy top floor Apt in prime Bedford  Williamsburg</t>
  </si>
  <si>
    <t>Large East Village Wonder Room</t>
  </si>
  <si>
    <t>Worst Place Ever for Creatives Bed #1</t>
  </si>
  <si>
    <t>Williamsburg dream loft, steps from 3 subway lines</t>
  </si>
  <si>
    <t>Beautiful, Sunny 2.5-Bedroom Apt in E Williamsburg</t>
  </si>
  <si>
    <t>Large 2 Bd 1 Ba w Kitchen Apt, 12 min to Manhattan</t>
  </si>
  <si>
    <t>Accessible Sunnyside room near Times Square &amp; JFK</t>
  </si>
  <si>
    <t>Shanel's 2 BR Apt 5 mins from JFK</t>
  </si>
  <si>
    <t>2 Beds Private Suite w/ Kitchen near Penn Station</t>
  </si>
  <si>
    <t>Wonderful Guest Bedroom in Manhattan CENTRAL PARK</t>
  </si>
  <si>
    <t>Your new modern Brooklyn stay nest</t>
  </si>
  <si>
    <t>Lovely 1 Bedroom in East Williamsburg</t>
  </si>
  <si>
    <t>E Village Townhouse Sanctuary + Fireplace â­ï¸â­ï¸â­ï¸â­ï¸â­ï¸</t>
  </si>
  <si>
    <t>Room w/ Private Entrance-NYC Center-TimesSq - 42D</t>
  </si>
  <si>
    <t>It's Simply Convenient!</t>
  </si>
  <si>
    <t>Spacious Williamsburg PH (suitable for 1 or 2 )</t>
  </si>
  <si>
    <t>GC Bushwick Lounge Bedroom</t>
  </si>
  <si>
    <t>Mid century comfort</t>
  </si>
  <si>
    <t>New Luxury Building in the heart of Manhattan</t>
  </si>
  <si>
    <t>Trendy Queen Bed room w/private Bath in Brooklyn</t>
  </si>
  <si>
    <t>Oteli Entire 2BR by Central Park W/D Pet Allowed</t>
  </si>
  <si>
    <t>E&amp;Es B&amp;B Spotless 2BD APT wAC 6min walk Subway</t>
  </si>
  <si>
    <t>Beautiful Sunny 1 BR Apt in Central Williamsburg</t>
  </si>
  <si>
    <t>A Beautiful Studio in a Victorian House</t>
  </si>
  <si>
    <t>Bright &amp; Spacious 1 Bedroom Apartment in Midtown!</t>
  </si>
  <si>
    <t>Modern apartment in luxury building on the UES</t>
  </si>
  <si>
    <t>Female Only Clean Safe Apt NYC</t>
  </si>
  <si>
    <t>Almost a Castle - 18 mins to Union Sq</t>
  </si>
  <si>
    <t>Bedroom In The Center Of Hudson Yards Area! - 21B2</t>
  </si>
  <si>
    <t>Stunning Brownstone with Garden and Chef's Kitchen</t>
  </si>
  <si>
    <t>Healthy and Clean Spacious Apartment</t>
  </si>
  <si>
    <t>Blu Suite Harlem NYC Priv Brownstone home 1st Fl</t>
  </si>
  <si>
    <t>Walk to Central Park! Prime UES Luxury Apartment!</t>
  </si>
  <si>
    <t>Beautiful &amp; Quiet Williamsburg Apt</t>
  </si>
  <si>
    <t>*Clean*  Large Sunny 1BD in Chelsea!</t>
  </si>
  <si>
    <t>Bungalow Loft in Heart of Williamsburg!</t>
  </si>
  <si>
    <t>Classic NYC Bedroom | 5 min to Times Square - 33C2</t>
  </si>
  <si>
    <t>Private Room in Hamilton Hts (Queen &amp; Big Closet!)</t>
  </si>
  <si>
    <t>Williamsburg/Greenpoint Suite</t>
  </si>
  <si>
    <t>Private Patio | Huge Townhouse | Upper NYC</t>
  </si>
  <si>
    <t>Bedroom with Private Bathroom and Own Entrance WFH</t>
  </si>
  <si>
    <t>Bushwick Renovated Apartment # 2</t>
  </si>
  <si>
    <t>Private room near Broadway st - Back room/A2</t>
  </si>
  <si>
    <t>Kingstonian Room at Crocevia (Kro-Che-Via)</t>
  </si>
  <si>
    <t>JFK COMFY ROOM FOR TRAVELERS TO CRASH</t>
  </si>
  <si>
    <t>*Clean, Sanitized Cozy Private Room Blazin' WiFi*</t>
  </si>
  <si>
    <t>!Hamiltons Loft. 3Qn beds. priv bath. full kitchen</t>
  </si>
  <si>
    <t>Beautiful modern apartment UWS and Central Park</t>
  </si>
  <si>
    <t>Spacious Sun Drenched Artist Loft in Williamsburg!</t>
  </si>
  <si>
    <t>Modern 3BR/1B in prime location (15 Min to City)</t>
  </si>
  <si>
    <t>Hip, Clean and Convenient</t>
  </si>
  <si>
    <t>Beautiful &amp; 3 blocks from Central Park/Entire Apt</t>
  </si>
  <si>
    <t>Cozy1 bedroom apartment in Brooklyn</t>
  </si>
  <si>
    <t>A Perfect Location, 15 Minutes To  Manhattan</t>
  </si>
  <si>
    <t>Charming Upper East Side Brownstone</t>
  </si>
  <si>
    <t>Cozy artistic getaway in the heart of Harlem</t>
  </si>
  <si>
    <t>1-Bedroom Apt, 5-Star Reviews &amp; Amazing Location!</t>
  </si>
  <si>
    <t>Airy 4 BR Triplex - Private Deck,  Trendy Bed-Stuy</t>
  </si>
  <si>
    <t>GraciousWestSideFourMonthsMinimum</t>
  </si>
  <si>
    <t>Bright Private Bedroom in Bustling  Brooklyn</t>
  </si>
  <si>
    <t>Room with a balcony in Brooklyn</t>
  </si>
  <si>
    <t>Affordable place, 25 mins away from the city.</t>
  </si>
  <si>
    <t>Minimalist Studio in cool Bed-Stuy, Brooklyn</t>
  </si>
  <si>
    <t>Luxury Room with Central Park Views</t>
  </si>
  <si>
    <t>Perfect NYC Flat! Modern/ROOMBA CLEANER</t>
  </si>
  <si>
    <t>Glass window sunny room</t>
  </si>
  <si>
    <t>2 BR Loft: Cleaning CDC guidelines implemented</t>
  </si>
  <si>
    <t>LOVE MANHATTAN 2</t>
  </si>
  <si>
    <t>A Harlem Gem &amp; Your Home Away From Home</t>
  </si>
  <si>
    <t>Comfy and modern newly remodeled apartment bed #2</t>
  </si>
  <si>
    <t>Luxurious NY Apt in Perfect Location</t>
  </si>
  <si>
    <t>Jumbo Room From Spacious 2b1.5b Home Time Square.</t>
  </si>
  <si>
    <t>Chic Spacious 2 bedroom duplex next to Central Pk</t>
  </si>
  <si>
    <t>ðŸŒŸ STUNNING MODERN CONDO | ðŸ™ DOWNTOWN FLUSHING</t>
  </si>
  <si>
    <t>Bright open loft vibes in BK</t>
  </si>
  <si>
    <t>Bright and Clean Harlem Guest Room</t>
  </si>
  <si>
    <t>â€œTreeHouseâ€ Urban Cabin in Williamsburg</t>
  </si>
  <si>
    <t>Amazing room w private bathroom in great location!</t>
  </si>
  <si>
    <t>DESIGNER EAST VILLAGE APARTMENT</t>
  </si>
  <si>
    <t>Spacious and quiet room available for long term</t>
  </si>
  <si>
    <t>LETS STAY TOGETHER 3 bedrooms, 2full baths</t>
  </si>
  <si>
    <t>Private NYC loft by the beach</t>
  </si>
  <si>
    <t>Cozy Room in Modern Loft in Williamsburg</t>
  </si>
  <si>
    <t>Central Park Cozy Private Room</t>
  </si>
  <si>
    <t>2 Bedroom apartment near to Times Sq.</t>
  </si>
  <si>
    <t>Lux Home |Prof Clean| Close to NYC &amp; ALL Hospitals</t>
  </si>
  <si>
    <t>LGBTQ+ friendly Bright &amp; Cozy Queen Room @Bushwick</t>
  </si>
  <si>
    <t>Brooklyn Townhouse Apt w/ Backyard</t>
  </si>
  <si>
    <t>A Gem Studio Apartment  Astoria,NYC</t>
  </si>
  <si>
    <t>3 Bed 1500 Sqft Williamsburg Ballroom Loft</t>
  </si>
  <si>
    <t>Master BR/ Suite ( Private Bathroom)</t>
  </si>
  <si>
    <t>Spacious sunny room in Bushwick 2 bed apartment</t>
  </si>
  <si>
    <t>Apto pet friendly</t>
  </si>
  <si>
    <t>Elegant 2 bd room Suite/private entrance</t>
  </si>
  <si>
    <t>Unique luxury in Bushwick! 15 min to NYC 3BR/2BA</t>
  </si>
  <si>
    <t>Eclectic Loft 20 min-&gt; Union Sq!</t>
  </si>
  <si>
    <t>Huge Stylish Room in E.Williamsburg. New Building</t>
  </si>
  <si>
    <t>â¤ï¸ Center NYC â¤ï¸ Private â¤ï¸ Walk To Central Park</t>
  </si>
  <si>
    <t>Gayla's Bed Stuy garden and home theater</t>
  </si>
  <si>
    <t>Cozy &amp; Charming Manhattan Apt (can fit up to 4)</t>
  </si>
  <si>
    <t>Disinfected Just Renovated 2 bedroom Chelsea Apt</t>
  </si>
  <si>
    <t>Private Room with a view next to Times Square!</t>
  </si>
  <si>
    <t>A Stay In Brooklyn</t>
  </si>
  <si>
    <t>Duplex studio in New York artistic best Bushwick</t>
  </si>
  <si>
    <t>Midtown Private Room 1-King bed</t>
  </si>
  <si>
    <t>Cozy bedroom in the heart of Brooklyn, New York</t>
  </si>
  <si>
    <t>Cozy Comfy Room in UWS, steps from Central Park</t>
  </si>
  <si>
    <t>Fascinating 1B/1BA 3 Minutes To Grand Central</t>
  </si>
  <si>
    <t>Beautiful and great room "1 minute from subway L"</t>
  </si>
  <si>
    <t>One bedroom apartment on the Upper East Side!</t>
  </si>
  <si>
    <t>Sunny One Bedroom Bushwick Apt with Private Yard</t>
  </si>
  <si>
    <t>Best Room In New York City Center Times Sq. - 33C1</t>
  </si>
  <si>
    <t>Room w/ Private Entrance-Times Square NYC! - 22B</t>
  </si>
  <si>
    <t>Spacious and Bright Room in Bohemian Brownstone</t>
  </si>
  <si>
    <t>Luxury Brownstone 1BR Apartment in Historic Harlem</t>
  </si>
  <si>
    <t>Garden level apt w backyard and Jacuzzi.</t>
  </si>
  <si>
    <t>BROOKLYN COZY APARTMENT</t>
  </si>
  <si>
    <t>Classic Harlem Getaway - Manhattan</t>
  </si>
  <si>
    <t>PRIVATE BEDROOM ! 15mins to Manhattan- LGA Airport</t>
  </si>
  <si>
    <t>Harlem, NY  Historical Sugar Hill Neighborhood</t>
  </si>
  <si>
    <t>æœ‰å®¶å®¢å±… 45</t>
  </si>
  <si>
    <t>æ¸©é¦¨åŒäººæˆ¿ï¼Œæ­¥è¡Œåœ°é“ä¸¤åˆ†é’Ÿï¼Œ</t>
  </si>
  <si>
    <t>Sunlit Bedstuy Charm</t>
  </si>
  <si>
    <t>IVORY COAST ROOM Is your home away from home</t>
  </si>
  <si>
    <t>Bright Spacious - King Bed w/ Private Bathroom</t>
  </si>
  <si>
    <t>Rooftop! Trees! Bright! Corona-cautious housemates</t>
  </si>
  <si>
    <t>Sunny, Cozy Single Room in Brooklyn</t>
  </si>
  <si>
    <t>çº½çº¦ä¹‹å®¶(Private Bathroom2)</t>
  </si>
  <si>
    <t>Luxury SMART HOME (New Listing)</t>
  </si>
  <si>
    <t>Cozy and Affordable Room Minutes to Subway</t>
  </si>
  <si>
    <t>Your bohemian apt in Ridgewood.</t>
  </si>
  <si>
    <t>Small But Cozy Harlem Room</t>
  </si>
  <si>
    <t>Beautiful and Bright 3 bedroom in Manhattan!</t>
  </si>
  <si>
    <t>2 bedroom apartment in Midtown West</t>
  </si>
  <si>
    <t>Dreamy room, eclectic Bushwick apt</t>
  </si>
  <si>
    <t>Home sweet home in Astoria- NY</t>
  </si>
  <si>
    <t>PRIME Apartment, Street, Price, Reviews + LEGAL</t>
  </si>
  <si>
    <t>The Big Apple's Delight</t>
  </si>
  <si>
    <t>â›±Walk + Transit Score 97â›±8min â†’ Yankee Stdâ›±Desk</t>
  </si>
  <si>
    <t>Cozy home in Williamsburg BK</t>
  </si>
  <si>
    <t>Historical Highbridge/YankeeVillage</t>
  </si>
  <si>
    <t>5 Star Ultra Clean 1Bed Apt near Central Park</t>
  </si>
  <si>
    <t>Shared place by Theater District, Broadway</t>
  </si>
  <si>
    <t>Long term, 30 day minimum to share apartment</t>
  </si>
  <si>
    <t>Beautiful Holiday Getaway Apartment in CH Brooklyn</t>
  </si>
  <si>
    <t>Comfort - Cool Hip Place - Close To Music/Art/Food</t>
  </si>
  <si>
    <t>3 Bedrooms, 8 Beds in PRIME Williamsburg!!</t>
  </si>
  <si>
    <t>Sun-filled 1 BDAPT 20min to Midtown, Amazing View!</t>
  </si>
  <si>
    <t>Brooklyn 3 Bedroom Townhouse with Private Deck</t>
  </si>
  <si>
    <t>NYC-Cozy Apt! Walk to Columbia Uni/Central Park!</t>
  </si>
  <si>
    <t>Cozy Private Room in a Spacious Ground Floor Apt</t>
  </si>
  <si>
    <t>"The Halsey Street Pad" Close to Everything!!!</t>
  </si>
  <si>
    <t>Studio 7 : Williamsburg</t>
  </si>
  <si>
    <t>Perfect Upper East Side Cozy Room!</t>
  </si>
  <si>
    <t>(4B) Gorgeous 2 Bedroom Close to Central Park</t>
  </si>
  <si>
    <t>Stunning Sun-soaked Rooftop Apt in Prime Harlem</t>
  </si>
  <si>
    <t>Your Own Private 1 Bedroom Apartment!</t>
  </si>
  <si>
    <t>Great location Private room in Manhattan!</t>
  </si>
  <si>
    <t>Entire Apartment: 2/BR + Private Balcony</t>
  </si>
  <si>
    <t>1BR Large Manhattan Apt on the park</t>
  </si>
  <si>
    <t>1BR+Terrace with garden view</t>
  </si>
  <si>
    <t>Private Br in newly renovated space</t>
  </si>
  <si>
    <t>Sunny &amp; Cheery Bronx Home in Mott Haven</t>
  </si>
  <si>
    <t>A Sheek Stay</t>
  </si>
  <si>
    <t>NY EMPIRE STATE DOUBLE DOUBLE ROOM-NON SMOKING</t>
  </si>
  <si>
    <t>Artistic East Village 1BR Apt.</t>
  </si>
  <si>
    <t>SWEET BROOKLYN</t>
  </si>
  <si>
    <t>Gorgeous apartment near Times square</t>
  </si>
  <si>
    <t>Private Sunny Room in Heart of Williamsburg</t>
  </si>
  <si>
    <t>Top Bunk in Co-Living Space for Men</t>
  </si>
  <si>
    <t>Small Room with a Great View</t>
  </si>
  <si>
    <t>Midtown Manhattan Hideaway Disinfected &amp;Sanitized!</t>
  </si>
  <si>
    <t>Newly renovated cozy one BR apartment close to NYC</t>
  </si>
  <si>
    <t>Cozy room in 3 brm apt on UWS</t>
  </si>
  <si>
    <t>Good vibes</t>
  </si>
  <si>
    <t>King bed and private bathroom in luxury apartment</t>
  </si>
  <si>
    <t>Bushwick Luxury Le  Patio Apartment</t>
  </si>
  <si>
    <t>Big, cozy &amp; chic! 1BR Apt in Harlem New York City</t>
  </si>
  <si>
    <t>Spacious Studio - NYC! First Responders Welcome!</t>
  </si>
  <si>
    <t>Spacious Williamsburg Duplex 1</t>
  </si>
  <si>
    <t>Wonderful 1BR Apartment in Manhattan Center</t>
  </si>
  <si>
    <t>Private Room and Bath in a Luxe Building</t>
  </si>
  <si>
    <t>Cozy Home In Harlem Right By Main Subway Lines</t>
  </si>
  <si>
    <t>Spacious Den</t>
  </si>
  <si>
    <t>The Red Room/pet friendly</t>
  </si>
  <si>
    <t>NYCHaven2:</t>
  </si>
  <si>
    <t>Comfort, beauty &amp; sanctuary in classic brownstone</t>
  </si>
  <si>
    <t>Modern Sunny Quiet Apartment - 1 minute to Subway</t>
  </si>
  <si>
    <t>Architectural Modern Townhouse, Columbia U, Harlem</t>
  </si>
  <si>
    <t>Beautiful Huge OneBedroom on the UES Sleeps 5</t>
  </si>
  <si>
    <t>nice 1 bed apt in williamsburg close to everything</t>
  </si>
  <si>
    <t>Cheap stay in exchange for cat care!  8/20- 9/10</t>
  </si>
  <si>
    <t>Parking! Stylish Basement Home by Beautiful Park!</t>
  </si>
  <si>
    <t>Cozy shelter in Williamsburg</t>
  </si>
  <si>
    <t>Sunny 1BR/1.5BA in the UES, 1 block to subway!</t>
  </si>
  <si>
    <t>C) Comfy Two Beds Wifi near JFK Airport &amp; subways</t>
  </si>
  <si>
    <t>The Blurple Mansion - Childlike Charm</t>
  </si>
  <si>
    <t>2Private rooms Manhattan Hidden Gem.</t>
  </si>
  <si>
    <t>Cozy Bedroom, 5 minutes from JFK</t>
  </si>
  <si>
    <t>Peaceful Cosy Harlem Space</t>
  </si>
  <si>
    <t>Cozy, Artsy 1 bedroom apartment in Williamsburg</t>
  </si>
  <si>
    <t>YOUR HARLEM HOME AWAY FROM HOME!!!</t>
  </si>
  <si>
    <t>Spectacular one bed with balcony near central Park</t>
  </si>
  <si>
    <t>Columbia/City College CCNY/Barnard nearby</t>
  </si>
  <si>
    <t>Cozy Apt Near Times Square</t>
  </si>
  <si>
    <t>Comfortable Brown Stone apartment</t>
  </si>
  <si>
    <t>Best Location Private Room City Center NYC - 63F4</t>
  </si>
  <si>
    <t>Newly renovated, comfy and trendy space. #1</t>
  </si>
  <si>
    <t>Private house with backyard overlooking park</t>
  </si>
  <si>
    <t>Happy Place in Brooklyn NYC</t>
  </si>
  <si>
    <t>Large Private Midtown Studio!</t>
  </si>
  <si>
    <t>Cozy Jewel</t>
  </si>
  <si>
    <t>Large one bedroom Doorman Building Lincoln Center</t>
  </si>
  <si>
    <t>The Real Williamsburg Apartment (Price Negotiable)</t>
  </si>
  <si>
    <t>The Funky Little Posh Pad</t>
  </si>
  <si>
    <t>NYC Airbnb 3.</t>
  </si>
  <si>
    <t>Private room in a 2BR apartment near Pratt</t>
  </si>
  <si>
    <t>Rock Nâ€™ Roll Cabin In Central Williamsburg!!</t>
  </si>
  <si>
    <t>Central New York Private Room Walk to Central Park</t>
  </si>
  <si>
    <t>Bright, quiet room in new condo. Fun, lively area.</t>
  </si>
  <si>
    <t>Best AIRBNB JFK NYC</t>
  </si>
  <si>
    <t>Huge private garden in 1700sf Brownstone Duplex</t>
  </si>
  <si>
    <t>FEMALE only- Clean, Quiet, Chic Lincoln Center Apt</t>
  </si>
  <si>
    <t>Room Near Famous Hudson Yards &amp; Time Square - 23B4</t>
  </si>
  <si>
    <t>Cute 1BR in Brownstone on 137th/8</t>
  </si>
  <si>
    <t>Cozy sunshine living room in LIC</t>
  </si>
  <si>
    <t>Beautiful Room in Coliving Space in Williamsburg</t>
  </si>
  <si>
    <t>Comfy and stylish 2BR at West 28th St and Broadway</t>
  </si>
  <si>
    <t>Garden Level Apartment</t>
  </si>
  <si>
    <t>Large newly furnished bedroom 2 beds</t>
  </si>
  <si>
    <t>Private Single Room near Subwayâ˜…Long Term Discount</t>
  </si>
  <si>
    <t>Lovely and Sunny Studio near Lincoln Center</t>
  </si>
  <si>
    <t>Suite Harlem</t>
  </si>
  <si>
    <t>Prime North Williamsburg Loft!</t>
  </si>
  <si>
    <t>Beautiful Fully Renovated 2 bedroom apartment</t>
  </si>
  <si>
    <t>ROSA 'S Room Private Entrance Private key lock</t>
  </si>
  <si>
    <t>Attractive Studio in Great Location!</t>
  </si>
  <si>
    <t>Extra room</t>
  </si>
  <si>
    <t>Private cozy room with sky view near Manhattan</t>
  </si>
  <si>
    <t>Private Apartment | UES 1 BR | Bright &amp; Bohemian</t>
  </si>
  <si>
    <t>WILLIAMSBURG SPACE</t>
  </si>
  <si>
    <t>Charming East Village Apartment - Central &amp; Quiet</t>
  </si>
  <si>
    <t>1-BR Heart of Midtown Apartment</t>
  </si>
  <si>
    <t>Room w/ Private Connected Bath in Comfortable Apt</t>
  </si>
  <si>
    <t>Bright &amp; Spacious Chelsea unit with private patio!</t>
  </si>
  <si>
    <t>Private Unit Self-Check In-To Self Isolate I ready</t>
  </si>
  <si>
    <t>Williamsburg Old School Light x Airy x Rustic Loft</t>
  </si>
  <si>
    <t>Fabulous private room in beautiful brownstone</t>
  </si>
  <si>
    <t>Spacious and Historic Duplex Apartment</t>
  </si>
  <si>
    <t>Penthouse with doorman and private outdoor patio</t>
  </si>
  <si>
    <t>Greenpoint Place...Has It All!</t>
  </si>
  <si>
    <t>HEAVEN on Amsterdam. UWS luxury one bedroom</t>
  </si>
  <si>
    <t>â˜† Clean, Private and Convenient room !</t>
  </si>
  <si>
    <t>Women only -Peaceful &amp; cozy room - 37th street!</t>
  </si>
  <si>
    <t>Townhouse studio apartment in historic Bed-Stuy</t>
  </si>
  <si>
    <t>Beautiful Brooklyn Oasis 2 bedroom.</t>
  </si>
  <si>
    <t>Upper Westside Charming Newly Furnished Apartment</t>
  </si>
  <si>
    <t>Chelsea Pad Near Trains, Restaurants, &amp; Shops!</t>
  </si>
  <si>
    <t>Luxury NYC 2 Bed, corner of Central Park! â˜…â˜…â˜…â˜…â˜…</t>
  </si>
  <si>
    <t>A/C. Late check-in discount. No cleaning fee!</t>
  </si>
  <si>
    <t>LIC Gem minutes from Manhattan</t>
  </si>
  <si>
    <t>big room bklyn best Manhattan near</t>
  </si>
  <si>
    <t>Sun-drenched Brooklyn Haven</t>
  </si>
  <si>
    <t>Fab condo in Williamsburg w/pool key for summer!</t>
  </si>
  <si>
    <t>Great Location Beautiful Rm 10 Mins to Times Sq A2</t>
  </si>
  <si>
    <t>1 Bedroom Apartment â€” Amazing Location in Midtown!</t>
  </si>
  <si>
    <t>Brooklyn Design Loft</t>
  </si>
  <si>
    <t>Luxury loft/20min to Manhattan</t>
  </si>
  <si>
    <t>2 min to Subway,  2B/4B, AC,Heat, Totally Private</t>
  </si>
  <si>
    <t>Spacious Bronx Designer Duplex 15 min NYC sleeps 8</t>
  </si>
  <si>
    <t>St George by the Ferry</t>
  </si>
  <si>
    <t>Alexander's 2BR Quarters</t>
  </si>
  <si>
    <t>â€œTIME SQUAREâ€ 43rd Street Big Bedroom on 1st floor</t>
  </si>
  <si>
    <t>Chill Spot with Good Energy. Relaxing Private Room</t>
  </si>
  <si>
    <t>Cozy nest n.1 in the heart of the East Village</t>
  </si>
  <si>
    <t>Shared Room For Cool Low Maintenance People #5</t>
  </si>
  <si>
    <t>Cozy Rustic-modernized feel of Bedstuy Brooklyn!!!</t>
  </si>
  <si>
    <t>The 21st Century Palace</t>
  </si>
  <si>
    <t>NYC spacious 2 Bed, 2 Bath With Indoor Parking</t>
  </si>
  <si>
    <t>Modern Brownstone 1bd Apt with Sunny Garden</t>
  </si>
  <si>
    <t>The-Light-Full Bushwick</t>
  </si>
  <si>
    <t>Cozy Unique Upper East/Harlem Bedroom</t>
  </si>
  <si>
    <t>Spacious and Bright  Brooklyn studio</t>
  </si>
  <si>
    <t>2 Bedroom's apt charming. Midtown East</t>
  </si>
  <si>
    <t>GREAT ONE BED! ELEVATOR/LAUNDRY</t>
  </si>
  <si>
    <t>COZY SPACE, zen kosher apt on uws  near all...</t>
  </si>
  <si>
    <t>AMAZING TWO BEDS IN MEATPACKING/CHELSEA MARKET!!</t>
  </si>
  <si>
    <t>1 habitacion cerca de dos aeropuertos en queens</t>
  </si>
  <si>
    <t>MG-2 â€¢ Amazing &amp; Cozy Room, Close To Manhattan!</t>
  </si>
  <si>
    <t>Private floor&amp; entrance, Roofdeck&amp; NO CLEANING FEE</t>
  </si>
  <si>
    <t>Comfy and Nice Railroad Apt in Williamsburg</t>
  </si>
  <si>
    <t>* Light &amp; Bright Central Park West Brownstone</t>
  </si>
  <si>
    <t>City accommodation-1br</t>
  </si>
  <si>
    <t>A Bright Stylish Place to Relax And Enjoy!</t>
  </si>
  <si>
    <t>Rent apr 1-6 months or 1 year Furnished upper east</t>
  </si>
  <si>
    <t>PRIME Tourist Location! Entire Apartment Sleeps 7</t>
  </si>
  <si>
    <t>2BR XL Loft: Cleaning CDC guidelines implemented</t>
  </si>
  <si>
    <t>Beautiful Brooklyn room in a spacious apartment</t>
  </si>
  <si>
    <t>Beautifully Designed &amp; Modern/ROOMBA CLEANER</t>
  </si>
  <si>
    <t>Williamsburg Brooklyn LOVE Home</t>
  </si>
  <si>
    <t>Luxury Apartment in Harlem</t>
  </si>
  <si>
    <t>Private Nook in Bushwick</t>
  </si>
  <si>
    <t>Huge Apt! NYC Sunny Private Flat 2 Single Beds!</t>
  </si>
  <si>
    <t>Room w/ Private Entrance-Times Square NYC! - 62F</t>
  </si>
  <si>
    <t>Mott Haven Dorm-Bed C</t>
  </si>
  <si>
    <t>Medical Student Brooklyn Hospitals : Nice &amp; Cozy!</t>
  </si>
  <si>
    <t>Luxurious 1 bed with washer Dryer UPPER EAST SIDE</t>
  </si>
  <si>
    <t>Cozy Private One Bedroom, Brooklyn</t>
  </si>
  <si>
    <t>Brooklyn Townhouse Garden Apt, Spacious &amp; Modern</t>
  </si>
  <si>
    <t>Peaceful Queen Bedroom on UES</t>
  </si>
  <si>
    <t>Lovely and Spacious One-Bedroom Apartment is Yours</t>
  </si>
  <si>
    <t>Cozy Private Room next to Central Park!</t>
  </si>
  <si>
    <t>JFK Tiny Room to sleep</t>
  </si>
  <si>
    <t>Live Spacious in WBurg â˜… Parking and Comfy Bed â˜…</t>
  </si>
  <si>
    <t>10 minutes from JFK airport. Smoking on premises.</t>
  </si>
  <si>
    <t>Comfy, Clean &amp;Cozy Room w/ Netflix Near Subway NYC</t>
  </si>
  <si>
    <t>JFK Area Home Away from Home</t>
  </si>
  <si>
    <t>Two Bedroom Apartment, Four Beds with One Bathroom</t>
  </si>
  <si>
    <t>NYC suite private Bath+Balcony 8 min Times Square</t>
  </si>
  <si>
    <t>Clean and sunny bedroom in Bedstuy (room #1)</t>
  </si>
  <si>
    <t>It is a very cozy private bedroom.</t>
  </si>
  <si>
    <t>Large sunny room in massive Bushwick apartment.</t>
  </si>
  <si>
    <t>50% OFF HUGE MODERN CENTRAL PARK 5br 2ba</t>
  </si>
  <si>
    <t>Duplex King Beds Private Outdoor Space!</t>
  </si>
  <si>
    <t>Great Location! Beautiful Room in Manhattan A1</t>
  </si>
  <si>
    <t>Deluxe East Village Apt: 2 Bed - 2 Bath</t>
  </si>
  <si>
    <t>Modern 1 BR Williamsburg Pad!</t>
  </si>
  <si>
    <t>Heart of Grand Street in Brooklyn, near L/G stop</t>
  </si>
  <si>
    <t>GC Bushwick Vista Deluxe Bedroom</t>
  </si>
  <si>
    <t>Yogic Sunny Private Bedroom in Prime Williamsburg</t>
  </si>
  <si>
    <t>Cozy and Affordable Room 30 Minutes to Manhattan</t>
  </si>
  <si>
    <t>Spectacular East Village Townhouse with garden</t>
  </si>
  <si>
    <t>Gorgeous Loft in the heart of Flatiron / Chelsea</t>
  </si>
  <si>
    <t>Spacious Room-Cozy &amp; Comfortable Air Mattress ONLY</t>
  </si>
  <si>
    <t>2 min to Subway, 1B/2B, Private entrance, AC, Heat</t>
  </si>
  <si>
    <t>NYC lights are just 25min free ferry ride away</t>
  </si>
  <si>
    <t>Spacious  Brownstone Apt. 1100 sqft/deck/ floor2!</t>
  </si>
  <si>
    <t>Beautiful room in apartment w/ a private backyard!</t>
  </si>
  <si>
    <t>Lovely 1-Bedroom on Riverside Drive near Columbia</t>
  </si>
  <si>
    <t>Modern 5bd/2ba Townhome w/ Garden - 10 mins to NYC</t>
  </si>
  <si>
    <t>Quick travel to NYC! Great Room with Private Bath2</t>
  </si>
  <si>
    <t>4 Bedroom Midtown Location 2000sf Townhouse 1</t>
  </si>
  <si>
    <t>charming alcove studio with balcony</t>
  </si>
  <si>
    <t>â¤Bushwick/ 1 FL. Room w SmartTV &amp; Private bathroom</t>
  </si>
  <si>
    <t>Comfort Clean Zone in a Brownstone 420 friendly</t>
  </si>
  <si>
    <t>Big Private Room in Bed Stuy</t>
  </si>
  <si>
    <t>Relaxation Station :-D Brownstone</t>
  </si>
  <si>
    <t>Spacious One bedroom in NYC Near Everything!</t>
  </si>
  <si>
    <t>Sanitized Cozy Place - Convenient Location</t>
  </si>
  <si>
    <t>Private garden level city oasis!</t>
  </si>
  <si>
    <t>çº½çº¦ä¹‹å®¶ï¼ˆSunnyHome3)</t>
  </si>
  <si>
    <t>Large Room Near Times Square &amp; NYC Center - 41D4</t>
  </si>
  <si>
    <t>Perfect Bohemian Staycation at The Funky Loft</t>
  </si>
  <si>
    <t>â¤ï¸Private-Keyed Room #3â¤ï¸Desk, closet, &amp; King Bed!</t>
  </si>
  <si>
    <t>Beautiful King Bed w/private bath in NYC/Bushwick</t>
  </si>
  <si>
    <t>Big home, 3 floors, good 4 families - 2,800 sqft</t>
  </si>
  <si>
    <t>Cozy private bedroom 25 min to Manhattan</t>
  </si>
  <si>
    <t>Bright, Calm, &amp; Spacious Apt. A Williamsburg Gem.</t>
  </si>
  <si>
    <t>N/A</t>
  </si>
  <si>
    <t>D) Comfy Spacio Queen bed WiFi JFK Airport Subway</t>
  </si>
  <si>
    <t>BROWNSTONE  2 BEDROOM DUPLEX WITH YARD</t>
  </si>
  <si>
    <t>Private entrance thoroughly disinfected 2A</t>
  </si>
  <si>
    <t>â¤SANITIZED Gorgeous, Spacious 3BDRM + PARKING</t>
  </si>
  <si>
    <t>Private room 2 blks to subway</t>
  </si>
  <si>
    <t>Large Bedroom in East Village Apartment</t>
  </si>
  <si>
    <t>Clean Entire Place with AC, Laundry &amp; Self-service</t>
  </si>
  <si>
    <t>Cental Park-Time Square Shared Room</t>
  </si>
  <si>
    <t>Couple's Retreat</t>
  </si>
  <si>
    <t>LUXURY Sanitized DUPLEX Near Train w PATIO Oasis</t>
  </si>
  <si>
    <t>LIC Boho Coze | 3 beds, 5 mins to City!</t>
  </si>
  <si>
    <t>2 BR NEW APT/Midtown West/ Manhattan A</t>
  </si>
  <si>
    <t>Private Room amazing space in Williamsburg Bk</t>
  </si>
  <si>
    <t>SPACIOUS LIVING ROOM SPACE WITH QUEEN BED!</t>
  </si>
  <si>
    <t>Entire Gorgeous Upper West Side Lofted Apartment</t>
  </si>
  <si>
    <t>Rustic, Clean + Sanitized Apartment w Outdoor Area</t>
  </si>
  <si>
    <t>Room in 3BR Condo. Washer &amp; Dryer, gorgeous roof.</t>
  </si>
  <si>
    <t>15 minutes to Manhattan, Safe, Clean, Good Price</t>
  </si>
  <si>
    <t>UPPER WEST SIDE 2BEDS/2BATHS WITH PRIVATE TERRACE</t>
  </si>
  <si>
    <t>Private Room at - Urban Jungle-</t>
  </si>
  <si>
    <t>Luxury Bedroom in a Modern Condo</t>
  </si>
  <si>
    <t>LOVE MANHATTAN 3</t>
  </si>
  <si>
    <t>Sunny Rm w/ Garden View! Safe 3 min Wlk to Subway!</t>
  </si>
  <si>
    <t>Spacious 2BD in Brooklyn, NYC, 20 min to Manhattan</t>
  </si>
  <si>
    <t>Modern Apartment in Trendy Chelsea!</t>
  </si>
  <si>
    <t>Cute Quiet Room in the BEST Location!! â¤</t>
  </si>
  <si>
    <t>Private Single Bedroom, Near Subway</t>
  </si>
  <si>
    <t>W'burg 2 bdr w/ yard. Close to L. 100+ 5* reviews.</t>
  </si>
  <si>
    <t>2 BED APARTMENT DUPLEX WITH HUGE PRIVATE ROOF DECK</t>
  </si>
  <si>
    <t>Nice clean apartment share</t>
  </si>
  <si>
    <t>Huge room w/attached bath, in center of Flushing</t>
  </si>
  <si>
    <t>Peaceful SHARE By Central Park</t>
  </si>
  <si>
    <t>Private Single Room Next to Subway</t>
  </si>
  <si>
    <t>The Executive Suite</t>
  </si>
  <si>
    <t>Modern one bedroom apartment</t>
  </si>
  <si>
    <t>Private Suite, 15 minutes to Times Square by train</t>
  </si>
  <si>
    <t>**Small Space living Blue- 8 mins to JFK **</t>
  </si>
  <si>
    <t>Spacious Bedroom with private bath</t>
  </si>
  <si>
    <t>Sun-drenched private apartment *cleaned by pros*</t>
  </si>
  <si>
    <t>Light Filled+Design Forward Williamsburg Apartment</t>
  </si>
  <si>
    <t>â˜… Pvt Room in 4BR Duplexâ˜… Laundry Yard â˜… Room D</t>
  </si>
  <si>
    <t>Bottom floor of Penthouse in Williamsburg!</t>
  </si>
  <si>
    <t>STERILE FlatIron bedroom in a 2000 sqft loft</t>
  </si>
  <si>
    <t>Bright Room with Views near Central Park</t>
  </si>
  <si>
    <t>Sun Drenched Dreamy Loft</t>
  </si>
  <si>
    <t>Tranquil Haven-8 mins to JFK/LIRR /Air Train</t>
  </si>
  <si>
    <t>Very chic place, ideal location, close to all</t>
  </si>
  <si>
    <t>Cozy and Healing -UWS City Cottage Style</t>
  </si>
  <si>
    <t>Sunnyside Hideaway</t>
  </si>
  <si>
    <t>DISINFECTED Union Square room in a 2000 sqft Loft</t>
  </si>
  <si>
    <t>Clean &amp; Sanitized, Quiet, Comfortable, BR Astoria</t>
  </si>
  <si>
    <t>Bedstuy Home Away From Home</t>
  </si>
  <si>
    <t>A clean 2 comfortable private room near Bowne park</t>
  </si>
  <si>
    <t>Lovely Private 2 BR Apt Times Sq Theater District</t>
  </si>
  <si>
    <t>43rd street â€œTIME SQUAREâ€ Single BED</t>
  </si>
  <si>
    <t>9 avenue 52/53 Street</t>
  </si>
  <si>
    <t>Great long term share in fab 2 BR apt.</t>
  </si>
  <si>
    <t>Large &amp; Unique Duplex Apartment In Midtown NYC!</t>
  </si>
  <si>
    <t>Clinton Hill Nook</t>
  </si>
  <si>
    <t>Hotel like LOFT with private patio.</t>
  </si>
  <si>
    <t>Large private floor centrally located in Brooklyn</t>
  </si>
  <si>
    <t>Long term Room-Near Columbia University-Lock/key!</t>
  </si>
  <si>
    <t>In the Heart of Chelsea and World Class Everything</t>
  </si>
  <si>
    <t>Cozy Bright and Clean Studio in East Flushing</t>
  </si>
  <si>
    <t>5 Min from JFK Clean New Studio seperate entrance</t>
  </si>
  <si>
    <t>Rent rooms for rent/ nightly stay  in flushing ny</t>
  </si>
  <si>
    <t>Welcome Home! Stylish Bohemian 1bed in Brooklyn!!</t>
  </si>
  <si>
    <t>Room for Two in Great Upper West Side Location</t>
  </si>
  <si>
    <t>Kingsize brooklyn Prvt Room in friendly 2 bed Apt</t>
  </si>
  <si>
    <t>Parking! Small Studio Private Bathroom &amp; Entrance</t>
  </si>
  <si>
    <t>2500sq ft Townhouse w KingBed &amp; Backyard @Bushwick</t>
  </si>
  <si>
    <t>Artists's loft Williamsb mins NYC mins away</t>
  </si>
  <si>
    <t>Charming Hells Kitchen Stay</t>
  </si>
  <si>
    <t>Luxury 3 beds 2 bath Apartment in meatpacking</t>
  </si>
  <si>
    <t>Private Studio in Williamsburg - Monthly rental</t>
  </si>
  <si>
    <t>Gorgeous place on the UWSâ€”close to Central Park!</t>
  </si>
  <si>
    <t>Duplex  near Met. Museum of Art- huge private yard</t>
  </si>
  <si>
    <t>Huge 1BR Wes Anderson Style *Staycation Discounts</t>
  </si>
  <si>
    <t>VarandaBliss getaway minutes from the city</t>
  </si>
  <si>
    <t>Luxury large 1 BR apartment in Chelsea</t>
  </si>
  <si>
    <t>SPACIOUS COZY PRIVATE ROOM</t>
  </si>
  <si>
    <t>5 min to TIMES SQUARE. Amazing 3bed/2bedroom</t>
  </si>
  <si>
    <t>Large luxe condo upper west side Chic, open modern</t>
  </si>
  <si>
    <t>Cozy Apartment in Steinway st.</t>
  </si>
  <si>
    <t>Brand new uber-clean minimalist Bushwick (Monthly)</t>
  </si>
  <si>
    <t>1BDR in Manhattan close to Union Square</t>
  </si>
  <si>
    <t>KING Platform Bed - Spacious Room</t>
  </si>
  <si>
    <t>Cozy shared place by Times Square, Midtown.</t>
  </si>
  <si>
    <t>Stylish 2 bedrooms steps away from Times Square</t>
  </si>
  <si>
    <t>Queen Bedroom 1 Block from Central Park!</t>
  </si>
  <si>
    <t>Beautiful, big apt w/ backyard, 1 block from train</t>
  </si>
  <si>
    <t>2 BEDROOM APARTMENT AT UPPER WEST MANHATTAN NYC</t>
  </si>
  <si>
    <t>Beautiful new apartment in Upper West Manhattan</t>
  </si>
  <si>
    <t>Entire Sunny 2br 1ba Williamsburg apt near L train</t>
  </si>
  <si>
    <t>The Wabbit Hole II</t>
  </si>
  <si>
    <t>Large, Bright Hotel-Style, Private Bedroom</t>
  </si>
  <si>
    <t>Best of Brooklyn with amazing view</t>
  </si>
  <si>
    <t>Huge Perfect! 3BR/2Bath- 5min JFK &amp; Resorts Casino</t>
  </si>
  <si>
    <t>sun-drenched apartment in the heart of the Burg</t>
  </si>
  <si>
    <t>Private Comfy Room In Modern Spacious Duplex Apt</t>
  </si>
  <si>
    <t>Private, Bright Bedroom in Heart of Bushwick</t>
  </si>
  <si>
    <t>Stylish 3BR, 2 BATH Duplex (15 mins to Manhattan!)</t>
  </si>
  <si>
    <t>An attractive Living room with piano, bed</t>
  </si>
  <si>
    <t>Quiet and Calm above subway.</t>
  </si>
  <si>
    <t>Beautiful/Private/UV-Disinfected!-2br/2ba &amp;Patio.</t>
  </si>
  <si>
    <t>High-End 2B Apt |  Close to NYC Hospitals | by GLS</t>
  </si>
  <si>
    <t>Gorgeous Prime Brooklyn Penthouse Apartment</t>
  </si>
  <si>
    <t>Cozy Room in the Heart of Manhattan!</t>
  </si>
  <si>
    <t>BROOKLYN STYLE APART</t>
  </si>
  <si>
    <t>Stylish Furnished 2 Bedroom in Prime Location</t>
  </si>
  <si>
    <t>The Garden Apartment - Private 2-bedroom in BKLYN</t>
  </si>
  <si>
    <t>(E) RIGHT ON BUDGET</t>
  </si>
  <si>
    <t>2 Bedroom modern apartment, metro nearby a GEM! 2B</t>
  </si>
  <si>
    <t>Cozy bedroom in  Astoria, minutes to Manhattan</t>
  </si>
  <si>
    <t>â¤ï¸ Sunny Greenpoint Room *Great Location (Monthly)</t>
  </si>
  <si>
    <t>Luxury Views Balcony Doorman</t>
  </si>
  <si>
    <t>Clean &amp; Comfortable Room In NYC Center 63F2</t>
  </si>
  <si>
    <t>Private bed room convenient location room1</t>
  </si>
  <si>
    <t>Chelsea NYC 1 Bedroom near Highline + Meatpacking</t>
  </si>
  <si>
    <t>LINCOLN CENTER 2BEDS/2BATHS /PRIVATE TERRACE</t>
  </si>
  <si>
    <t>Nightlife Central - Funky &amp; Comfy, Whole 2 BR Apt</t>
  </si>
  <si>
    <t>Beautiful  Bohemian 1BR apartment</t>
  </si>
  <si>
    <t>Cozy Musicianâ€™s Home 3 Stops from Manhattan</t>
  </si>
  <si>
    <t>NEW Private room Near Tompkins Sq Park . E.V. NYC</t>
  </si>
  <si>
    <t>Jim private room clean/quiet private lock/entrance</t>
  </si>
  <si>
    <t>Bedroom with private entrance</t>
  </si>
  <si>
    <t>Manhattan Spacious Private Room 12min TimeSquare</t>
  </si>
  <si>
    <t>Sunny solo room with desk and big windows</t>
  </si>
  <si>
    <t>Beautiful house in Brooklyn</t>
  </si>
  <si>
    <t>Serene space/room in minimal Bedstuy home.</t>
  </si>
  <si>
    <t>32ST&amp;5AVE+DOORMAN+MASSIVE LOFT ALL NEW BIG SPACE</t>
  </si>
  <si>
    <t>Beautiful Bedroom in Bright Harlem Artist Apt</t>
  </si>
  <si>
    <t>Huge and private sun drenched room in heart of BK</t>
  </si>
  <si>
    <t>HUGE APT w/private room stps frm Cntrl Pk&amp; Museums</t>
  </si>
  <si>
    <t>Beautiful Private Studio w/ backyard for 2 guests</t>
  </si>
  <si>
    <t>Extremely spacious 1 bedroom apartment</t>
  </si>
  <si>
    <t>NYC APT- COMFY, WELCOMING STAY! Private rooms</t>
  </si>
  <si>
    <t>Private Bedroom &amp; Bathroom - Luxury Brooklyn Condo</t>
  </si>
  <si>
    <t>Casa E 3A</t>
  </si>
  <si>
    <t>Beautiful, Comfy Apt Near C.park and subway!</t>
  </si>
  <si>
    <t>Williamsburg Apt. Panoramic View/Private Rooftop</t>
  </si>
  <si>
    <t>Cozy Overnight Bed In Midtown</t>
  </si>
  <si>
    <t>Fun Williamsburg Room with PRIVATE balcony</t>
  </si>
  <si>
    <t>NYC Hells Kitchen 51St ãƒŸãƒƒãƒ‰ã‚¿ã‚¦ãƒ³ã‚¦ã‚¨ã‚¹ãƒˆã‚µã‚¤ãƒ‰</t>
  </si>
  <si>
    <t>Central Park At The Door</t>
  </si>
  <si>
    <t>Harlem 2 Bedroom</t>
  </si>
  <si>
    <t>Clean/convenient/quiet apartment close to subway.</t>
  </si>
  <si>
    <t>Gorgeous Room w/ PRIVATE BATH &amp; patio, central WB</t>
  </si>
  <si>
    <t>The Wabbit Hole</t>
  </si>
  <si>
    <t>Hudson Yard Renov suite, Super New York Experience</t>
  </si>
  <si>
    <t>Handbuilt Bedroom in Bushwick Loft</t>
  </si>
  <si>
    <t>New Upscale Duplex w/ Private Backyard (590sq ft)</t>
  </si>
  <si>
    <t>Sunny &amp;cozy (quiet home)</t>
  </si>
  <si>
    <t>Huge apartment in brand new building!</t>
  </si>
  <si>
    <t>1st Floor Entire 2 Bedroom Cozy &amp; Clean Apartment</t>
  </si>
  <si>
    <t>Flushing Private room 1 Queen Bed (Lower level)</t>
  </si>
  <si>
    <t>Sunny and Quiet Close to Central Park</t>
  </si>
  <si>
    <t>Renovated Private Room near Myrtle(20mins to city)</t>
  </si>
  <si>
    <t>come and expireance the best of bklyn</t>
  </si>
  <si>
    <t>Stuio Suite Wyndham Midtown 45 at New York City</t>
  </si>
  <si>
    <t>Master Bedroom Avaliable, Astoria</t>
  </si>
  <si>
    <t>Bedroom with a Private Bathroom in Williamsburg</t>
  </si>
  <si>
    <t>NYC Living, 30 day rental</t>
  </si>
  <si>
    <t>Warehouse apt w/ huge bedroom &amp; private bathroom</t>
  </si>
  <si>
    <t>The Walton</t>
  </si>
  <si>
    <t>Beautiful apartment in the heart of Manhattan</t>
  </si>
  <si>
    <t>Mid-Century Charm on Bliss Ave</t>
  </si>
  <si>
    <t>Huge Studio style room in Manhattan</t>
  </si>
  <si>
    <t>âœ°Sunny/spacious/convenient private room - Bushwick</t>
  </si>
  <si>
    <t>Tigerâ€™s Rest</t>
  </si>
  <si>
    <t>Modern Beautiful Duplex - Central Park North</t>
  </si>
  <si>
    <t>Suite2 for adults private bathroom, separate entry</t>
  </si>
  <si>
    <t>Greenpoint Brooklyn: Enchanting, quiet &amp; peaceful</t>
  </si>
  <si>
    <t>Amazing Location- Center of MANHATTAN in Chelsea</t>
  </si>
  <si>
    <t>NE cold AC, WiFi, 5min to Jtrain, 24hr deli, more*</t>
  </si>
  <si>
    <t>Private studio/single room in Williamsburg</t>
  </si>
  <si>
    <t>Private and Cozy Room Waiting for You 2</t>
  </si>
  <si>
    <t>BEAUTIFUL VIEWS</t>
  </si>
  <si>
    <t>2BR+2BA Condo w Pool</t>
  </si>
  <si>
    <t>Private Backyard, 1K sq ft, near JFK &amp; Train</t>
  </si>
  <si>
    <t>Master Bedroom w/ Walk-in Closet</t>
  </si>
  <si>
    <t>PRIVATE bedroom PRIVATE bathroom, Williamsburg BK</t>
  </si>
  <si>
    <t>Charming, Safe &amp; Spacious, in Greenpoint!</t>
  </si>
  <si>
    <t>The Brooklyn Tree House: Birch</t>
  </si>
  <si>
    <t>Cozy Shared Place On Upper East by Central Park 4</t>
  </si>
  <si>
    <t>17 minutes from Downtown Manhattan  Shared room</t>
  </si>
  <si>
    <t>Spacious &amp; Intimate Bedroom near L, M, J Trains</t>
  </si>
  <si>
    <t>Evergreen guest house /shared room..</t>
  </si>
  <si>
    <t>Bright Williamsburg Loft w/Private Patio</t>
  </si>
  <si>
    <t>Live&amp;Work in a Historical Building on CentralPark</t>
  </si>
  <si>
    <t>Comfortable Room in NYC</t>
  </si>
  <si>
    <t>Spacious 1 bed Near Time Square</t>
  </si>
  <si>
    <t>Upper West Side Full Apartment</t>
  </si>
  <si>
    <t>Large, Sunny 1 Bedroom in  GREENPOINT</t>
  </si>
  <si>
    <t>Semi-Private Queen in Creative Lodge</t>
  </si>
  <si>
    <t>Fantastic! NYC Bright and spacious private-balcony</t>
  </si>
  <si>
    <t>Spacious Modern Apartment. AC, Patio, Laundry, TV</t>
  </si>
  <si>
    <t>âœ¦Private 1 Bedroom Apartment In NYC Centerâœ¦ - 13A</t>
  </si>
  <si>
    <t>Cozy Private Room In The Heart Of NYC - 51E1</t>
  </si>
  <si>
    <t>â˜…Fabulous+Cozyâ˜…/4BDs/3BRs/Manhattan/best location</t>
  </si>
  <si>
    <t>Williamsburg Bedroom in Large Home</t>
  </si>
  <si>
    <t>Large (very clean) 2 bedroom Williamsburg apt</t>
  </si>
  <si>
    <t>Private Room in a big nice house in Brooklyn</t>
  </si>
  <si>
    <t>Queens Home - Near both NY airports</t>
  </si>
  <si>
    <t>Cozy and quiet, clean room, GREAT TRANSPORTATION</t>
  </si>
  <si>
    <t>Nice Top Floor Apartment in Harlem</t>
  </si>
  <si>
    <t>Queen Room in Big Apartment on Upper East Side</t>
  </si>
  <si>
    <t>CLOSE TO EVERYWHERE IN NYC !</t>
  </si>
  <si>
    <t>Modern apt private bed, bath, close to everything.</t>
  </si>
  <si>
    <t>Sunny Private Room Near NYC City Center - 41D3</t>
  </si>
  <si>
    <t>Peaceful Modern Getaway in Williamsburg</t>
  </si>
  <si>
    <t>2 bedrooms one block away to time square/manhattan</t>
  </si>
  <si>
    <t>Entire Home, Near Brooklyn Coll, KCH and Downstate</t>
  </si>
  <si>
    <t>Renovated &amp; clean 1 bedroom in Hamilton Heights</t>
  </si>
  <si>
    <t>Room available in a 2bedrooms apts</t>
  </si>
  <si>
    <t>PRIME Tourist Location! Private room 3 in Midtown</t>
  </si>
  <si>
    <t>Cozy NYC Stay!</t>
  </si>
  <si>
    <t>Camper near Time Square NYC!</t>
  </si>
  <si>
    <t>Trendy and Tranquil Staycation  in Brooklyn Duplex</t>
  </si>
  <si>
    <t>19min to Manhattan &amp; Safe Neighborhood&amp;PrivateRoom</t>
  </si>
  <si>
    <t>Luxury 4bd apt in Astoria, 10 mins from Manhattan.</t>
  </si>
  <si>
    <t>BEAUTIFUL AND COZY ROOM WAIT FOR YOU</t>
  </si>
  <si>
    <t>WIlliamsburg private room in loft</t>
  </si>
  <si>
    <t>Monthly Welcome! Fun Slide Bed! Beautiful Deck!</t>
  </si>
  <si>
    <t>Room with private bathroom and private entrance</t>
  </si>
  <si>
    <t>Beautiful Brooklyn guest studio, in iconic Bedstuy</t>
  </si>
  <si>
    <t>Modern Duplex With Big Open Terrace</t>
  </si>
  <si>
    <t>4 Bedrooms House for long and Short term Rental</t>
  </si>
  <si>
    <t>1 bedroom with 3 beds in Times Sq/Fashion district</t>
  </si>
  <si>
    <t>Ace location. Luxurious apt 5 min walk to 7 train.</t>
  </si>
  <si>
    <t>Clean cozy renovated convenient 15m to Manhattan</t>
  </si>
  <si>
    <t>Luxury in a penthouse with Manhattan skyline views</t>
  </si>
  <si>
    <t>Manhattan Entire Suite 12min to Time Square</t>
  </si>
  <si>
    <t>!HamiltonSuite. 5Qn beds. 2 bthrms. full kitchen</t>
  </si>
  <si>
    <t>Sunny and Comfortable Private Room</t>
  </si>
  <si>
    <t>Private bedroom, next to Mt. Sinai hospital</t>
  </si>
  <si>
    <t>Spacious ! 3BR/2Bath- 5min JFK &amp; Resorts Casino</t>
  </si>
  <si>
    <t>2BR-Exposed Brick W 2 Sep Entrances</t>
  </si>
  <si>
    <t>Beautiful, Safe Brooklyn Brownstone Entire  Floor.</t>
  </si>
  <si>
    <t>Nice Cozy spot in a vibrant neighborhood.</t>
  </si>
  <si>
    <t>â˜€Bright BedRoom Center Of New York Cityâ˜€ - 53E1</t>
  </si>
  <si>
    <t>Cozy Bedroom in Modern Apartment By Central Park</t>
  </si>
  <si>
    <t>Cozy Room in Brooklyn opposite end of the apt NYC</t>
  </si>
  <si>
    <t>Gorgeous pre-war 2BR steps from Central Park</t>
  </si>
  <si>
    <t>Bright Spacious Private Room.</t>
  </si>
  <si>
    <t>Queens SPACIOUS Bedroom, 1â€“3 people, 30 min to NYC</t>
  </si>
  <si>
    <t>3BR Family apt 15 min to Manhattan w/ garden</t>
  </si>
  <si>
    <t>Spacious Rooms in Brooklyn</t>
  </si>
  <si>
    <t>Spacious and Bright</t>
  </si>
  <si>
    <t>NYC Spacious Gem close to all</t>
  </si>
  <si>
    <t>Chic, Spacious, Quiet 1 Bedroom by Times Square</t>
  </si>
  <si>
    <t>Ground Fl Apt w/ bk yard Short/ Long term welcomed</t>
  </si>
  <si>
    <t>Gorgeous Upper West Side Central Park</t>
  </si>
  <si>
    <t>Flushing 25 % OFF Comfy &amp; Deluxe 1BR Retreat â™¥ NY</t>
  </si>
  <si>
    <t>Modern/Spacious 4BD 2BA - Perfect for LARGE groups</t>
  </si>
  <si>
    <t>Spacious and Modern Dream Townhouse</t>
  </si>
  <si>
    <t>Bright space in Brownstone</t>
  </si>
  <si>
    <t>Walk to Richmond County Medical Center.</t>
  </si>
  <si>
    <t>Private Bedroom in Brooklyn Brownstone Near Subway</t>
  </si>
  <si>
    <t>Beautiful floor-through apartment with backyard</t>
  </si>
  <si>
    <t>Garden apartment in Harlem brownstone</t>
  </si>
  <si>
    <t>Prvte rm HUGE APT stps from Cnt Pk</t>
  </si>
  <si>
    <t>Lovely 2 BR Brooklyn Apt w Garden, 20 min to Soho!</t>
  </si>
  <si>
    <t>Gorgeous NYC apt.  Best Location! Non smokers.</t>
  </si>
  <si>
    <t>New Comfort Studio</t>
  </si>
  <si>
    <t>Stylish Private Room by Central Park!</t>
  </si>
  <si>
    <t>Modern Quiet Cozy Brooklyn Stay (Entire Apartment)</t>
  </si>
  <si>
    <t>Luxury redefined: Splendid sleep in the skies. XXL</t>
  </si>
  <si>
    <t>Classic &amp; Comfortable Stay in Brooklyn:</t>
  </si>
  <si>
    <t>Manhattan Huge Private Room 12min to Time Square</t>
  </si>
  <si>
    <t>Comfortable &amp; Spacious room in great house!!</t>
  </si>
  <si>
    <t>Sunny private room in art-filled apartment</t>
  </si>
  <si>
    <t>3 Brooklyn Rooms, Queen beds; close to train</t>
  </si>
  <si>
    <t>' 3BR PRIVATE ENTRANCE - ã€† 1ST FL + BACKYARD</t>
  </si>
  <si>
    <t>Brooklyn NYC - bedroom + own bathroom</t>
  </si>
  <si>
    <t>Spacious Bohemian Penthouse - Whole Floor!</t>
  </si>
  <si>
    <t>Columbia Univ Queen-bed 12 min to Time Square</t>
  </si>
  <si>
    <t>Smile Ridgewood â€” Bedroom + Private Living Room!</t>
  </si>
  <si>
    <t>The Right Direction Cottage2 Safe, clean and quiet</t>
  </si>
  <si>
    <t>Super Duper Cool Extremely large Apartment.</t>
  </si>
  <si>
    <t>NYC Bedroom Instant Book Near Times Square! - 31C4</t>
  </si>
  <si>
    <t>Roofdeck oasis w/your own private floor &amp; entrance</t>
  </si>
  <si>
    <t>Cozy &amp; Close to Everything</t>
  </si>
  <si>
    <t>Shared Apartment Near Central Park 3</t>
  </si>
  <si>
    <t>Queen Room In 1500 SQFT Central Ballroom Loft</t>
  </si>
  <si>
    <t>Sunny private room/Williamsburg</t>
  </si>
  <si>
    <t>Private Townhouse  in Prime Location</t>
  </si>
  <si>
    <t>The Best One</t>
  </si>
  <si>
    <t>#1 Family House 7min to NYC All Protocols followed</t>
  </si>
  <si>
    <t>Comfy Private Room 10 mins away from Central Park</t>
  </si>
  <si>
    <t>Bright and Cozy Bed-Stuy Room</t>
  </si>
  <si>
    <t>Cozy and full of plants</t>
  </si>
  <si>
    <t>æ ‡å‡†åŒäººé—´ï¼Œ</t>
  </si>
  <si>
    <t>East Village Â· Architectural Â·Pied Ã Terre Â·w/Lift</t>
  </si>
  <si>
    <t>House Wilson  (master bedroom room #2)</t>
  </si>
  <si>
    <t>spacious loft the Bright room</t>
  </si>
  <si>
    <t>Queen Size Bedroom</t>
  </si>
  <si>
    <t>Brand new 3 bedroom apt, sunny, subway 3 minutes.</t>
  </si>
  <si>
    <t>DOM-NYC 3A Affordable Luxury on Times Square</t>
  </si>
  <si>
    <t>Trendy East Village Room with Incredible Rooftop</t>
  </si>
  <si>
    <t>Skyview apartment in Williamsburg...</t>
  </si>
  <si>
    <t>GREAT PRIVATE BEDROOM ON THE UPPER WEST SIDE!</t>
  </si>
  <si>
    <t>Room w/ Private Entrance-Hudson Yards NYC - 52E</t>
  </si>
  <si>
    <t>Sweet Spot 1: Calm, Clean, &amp; Accessible/Manhattan</t>
  </si>
  <si>
    <t>Bright &amp; Cozy Room in Brooklyn</t>
  </si>
  <si>
    <t>â™¥Pulp Fiction movieâ™¥ huge private  room</t>
  </si>
  <si>
    <t>Secret Brooklyn Hotel Room - A/C and Private Bath!</t>
  </si>
  <si>
    <t>Spectacular 3 Bedroom Minutes from Central Park</t>
  </si>
  <si>
    <t>Private 1 bedroom apart 15 min from Times Square</t>
  </si>
  <si>
    <t>Casa E 2A</t>
  </si>
  <si>
    <t>Spacious 3 Bedroom Duplex w/ Huge Backyard &amp; pking</t>
  </si>
  <si>
    <t>Clean 2 bedroom apt for weeks or monthly stay</t>
  </si>
  <si>
    <t>SUNNY ROOM B- PRIVATE BALCONY IN CHARMING AREA :)</t>
  </si>
  <si>
    <t>Private Suite &amp; Entry. 2 blocks to subway.</t>
  </si>
  <si>
    <t>6 min from Times Square! Sleeps 4!Clean and cozy!</t>
  </si>
  <si>
    <t>Gorg light drenched loft in lux bldng steps to 6</t>
  </si>
  <si>
    <t>20-25 Min To Manhattan King Bed: Garden Apartment</t>
  </si>
  <si>
    <t>NY HUDSON YARD DOUBLE ROOM-NON SMOKING</t>
  </si>
  <si>
    <t>Spacious and clean - room for rent</t>
  </si>
  <si>
    <t>Bedroom In New York City-Hudson Yards Area - 61F4</t>
  </si>
  <si>
    <t>Entire private sunny apt with 2 full bedrooms</t>
  </si>
  <si>
    <t>Entire 1-bedroom Apartment near 34th st/5th ave</t>
  </si>
  <si>
    <t>Sunny, Corner Studio by McCarren Park</t>
  </si>
  <si>
    <t>Comfy Bedroom in Classic NYC Brownstone</t>
  </si>
  <si>
    <t>Huge 1.5BR Artist Home in Brownstone Brooklyn</t>
  </si>
  <si>
    <t>Quiet Sunny 1BR in Trendy Chelsea</t>
  </si>
  <si>
    <t>Large Room two min walk to Express A-Train w/WiFi</t>
  </si>
  <si>
    <t>SUNNY AND COZY ROOM 25 MINUTES TO MANHATTAN</t>
  </si>
  <si>
    <t>Peaceful Harlem Haven</t>
  </si>
  <si>
    <t>The Castle 3rd floor Private Apartment</t>
  </si>
  <si>
    <t>Sunny, Clean Zen Home w pr.Bath</t>
  </si>
  <si>
    <t>Luxury Apartment (OLD)</t>
  </si>
  <si>
    <t>**Small Space living Blush-8 mins to JFK**</t>
  </si>
  <si>
    <t>Sunny 2BR in Heart of Williamsburg Near Subway</t>
  </si>
  <si>
    <t>Healthcare Workers Welcome, free parking</t>
  </si>
  <si>
    <t>1 Bedroom fully renovated located in WILLIAMSBURG</t>
  </si>
  <si>
    <t>Charming Manhattan 1 bedroom Next to Columbia</t>
  </si>
  <si>
    <t>Room in Manhattan, Times SQ</t>
  </si>
  <si>
    <t>Saint Nicholas Apt A</t>
  </si>
  <si>
    <t>Monthly Welcome! Beautiful Living with Large Deck</t>
  </si>
  <si>
    <t>Gorgeous West Chelsea Two Bedroom with roof deck!</t>
  </si>
  <si>
    <t>Spacious Private 1-Bedroom Apartment in LIC</t>
  </si>
  <si>
    <t>Cozy &amp; bright apartment with a rooftop</t>
  </si>
  <si>
    <t>Clean + Spacious 2BR | Desk Space + WiFi | NYC</t>
  </si>
  <si>
    <t>PRIME Tourist Location! Private room 1 in Midtown</t>
  </si>
  <si>
    <t>2BDR Spacious bright classic apt in Ridgewood</t>
  </si>
  <si>
    <t>Townhouse at Grand Central</t>
  </si>
  <si>
    <t>Private Master Bedroom &amp; Ensuite Bathroom Brooklyn</t>
  </si>
  <si>
    <t>Top Corner Views:  river/midtown/empire state bldg</t>
  </si>
  <si>
    <t>Beautiful stylish Brooklyn apartment</t>
  </si>
  <si>
    <t>Flex 2BR Loft: Cleaning CDC guidelines implemented</t>
  </si>
  <si>
    <t>ROOM B</t>
  </si>
  <si>
    <t>Quiet, Beautiful East Village Loft.</t>
  </si>
  <si>
    <t>Glamp In a Spacious Camper Van In NYC!</t>
  </si>
  <si>
    <t>New 3bd Apt in Brooklyn (Ridgewood) 10 guest</t>
  </si>
  <si>
    <t>2BR Flex Loft: Cleaning CDC guidelines implemented</t>
  </si>
  <si>
    <t>Modern cozy Williamsburg apartment</t>
  </si>
  <si>
    <t>âœ¶âœ¶ The Riverside - One Bedroom Apartment âœ¶âœ¶</t>
  </si>
  <si>
    <t>Brownstone Garden Floor Apartment</t>
  </si>
  <si>
    <t>Spacious Loft Apt (entire 3rd floor)</t>
  </si>
  <si>
    <t>Roseyâ€™s place</t>
  </si>
  <si>
    <t>Cozy Room in East Williamsburg. New Building</t>
  </si>
  <si>
    <t>Cozy, neat and modern Bedroom in a beautiful Apt.</t>
  </si>
  <si>
    <t>Cozy &amp; Stylish 1BR in Manhattan (HellÂ´s Kitchen)</t>
  </si>
  <si>
    <t>Newly Renovated 2 bedroom  near Times Square</t>
  </si>
  <si>
    <t>Cocoon flat in New York artistic best Bushwick</t>
  </si>
  <si>
    <t>Cozy &amp; Bright Home Share for Young Professionals</t>
  </si>
  <si>
    <t>Artsy + Stylish Hideout | 2 bedrooms w/ backyard</t>
  </si>
  <si>
    <t>â¤ï¸Gorgeous Manhattan Apt - 15 mins to Times Square</t>
  </si>
  <si>
    <t>â–²Huge Roomâ–² Only 30 Min To Manhattan</t>
  </si>
  <si>
    <t>Roma</t>
  </si>
  <si>
    <t>Sunny, Clean + Sanitized Apartment w Outdoor Space</t>
  </si>
  <si>
    <t>Solo Room w/ friendly ambience, 15mins to Midtown</t>
  </si>
  <si>
    <t>2F Family House 7min to NYC All Protocols followed</t>
  </si>
  <si>
    <t>Comfortable &amp; Cozy room in Brooklyn!!</t>
  </si>
  <si>
    <t>&gt;20%OFF&lt; HISTORIC SPACIOUS | 2 BDR | SLEEPS 4</t>
  </si>
  <si>
    <t>Your 1BR *haven* in Mott Haven mins from Manhattan</t>
  </si>
  <si>
    <t>Bright Bedroom with Workspace</t>
  </si>
  <si>
    <t>Cozy room in bushwick, full sized bed</t>
  </si>
  <si>
    <t>5 star apartment/Private entrance/Apple TV/cooking</t>
  </si>
  <si>
    <t>True NYC experience! 1Br LOFT Prime  location USQ</t>
  </si>
  <si>
    <t>Beautiful and comfy private bed/bath in Manhattan!</t>
  </si>
  <si>
    <t>Townhouse w/Porch and Courtyard</t>
  </si>
  <si>
    <t>Astoria Apt 15 minutes to midtown NYC by train.</t>
  </si>
  <si>
    <t>Close to everything jfk subway casino, on a 2nd fl</t>
  </si>
  <si>
    <t>Great house in Williamsburg</t>
  </si>
  <si>
    <t>SPRING IN NYC!  PRIV. RM WITH WINDW,CLOSET, ELEV</t>
  </si>
  <si>
    <t>White studio mid of Manhattan close to Time sq</t>
  </si>
  <si>
    <t>Best Space! Private Bathroom, Prime Spot &amp; Patio</t>
  </si>
  <si>
    <t>Quiet comfortable clean renovated 15m to Manhattan</t>
  </si>
  <si>
    <t>Spacious 2BR near Botanic Garden avail long-term</t>
  </si>
  <si>
    <t>cosy room wth private ensuite bathroom in bushwick</t>
  </si>
  <si>
    <t>Lovely UWS apt</t>
  </si>
  <si>
    <t>Beautiful Astoria apt next to Manhattan</t>
  </si>
  <si>
    <t>One-Of-A-Kind Townhouse With Garden And Balcony</t>
  </si>
  <si>
    <t>Disinfected, Extra clean Apt. 8 minutes to Ferry</t>
  </si>
  <si>
    <t>Modern  Studio near Train, Private Entrance</t>
  </si>
  <si>
    <t>Garden apt BK</t>
  </si>
  <si>
    <t>Great Spacious Apartment</t>
  </si>
  <si>
    <t>Newly Renovated Original Brownstone Studio Space!</t>
  </si>
  <si>
    <t>EXCLUSIVE FAMILY SPACE 3 BR/ 2 BATH W BALCONY</t>
  </si>
  <si>
    <t>Charming 1BR Apartment close to Time Square</t>
  </si>
  <si>
    <t>Charming Suite, 1B/2B, Spacious and Comfortable</t>
  </si>
  <si>
    <t>Stylish &amp; Sunny Private Bedroom and Bathroom!</t>
  </si>
  <si>
    <t>Cozy bedroom nestled btwn Bushwick &amp; Ridgewood!</t>
  </si>
  <si>
    <t>Large Queen Bedroom</t>
  </si>
  <si>
    <t>Sun Drenched Corner Unit, Top Floor w/ City Views</t>
  </si>
  <si>
    <t>Amazing Times Square 2 Bedroom Apt</t>
  </si>
  <si>
    <t>PequeÃ±o cuarto a 10min de Times Square</t>
  </si>
  <si>
    <t>Stunning and NEWLY renovated!! Heart of Bed-Stuy!</t>
  </si>
  <si>
    <t>Super Clean, Entire Private Floor in a Duplex Apt!</t>
  </si>
  <si>
    <t>Private, Cheap and Comfortable Room!</t>
  </si>
  <si>
    <t>Private Room Near Central Park and Metro Line</t>
  </si>
  <si>
    <t>Quick travel to NYC! Great Room with Private Bath3</t>
  </si>
  <si>
    <t>Astoria awesome balcony apartment PARKING FEE ADDL</t>
  </si>
  <si>
    <t>Conveniently Located Cozy and Quiet UES Apartment</t>
  </si>
  <si>
    <t>The Charm.</t>
  </si>
  <si>
    <t>Bright, spacious floor on a quiet Bushwick block</t>
  </si>
  <si>
    <t>Hudson view &amp; near Central Park elegant room</t>
  </si>
  <si>
    <t>"In the Middle of it All!"</t>
  </si>
  <si>
    <t>â¤ï¸ Luxury entire home Self check in &amp; free parking.</t>
  </si>
  <si>
    <t>Party &amp; Sleepover | $99 DEPOSIT</t>
  </si>
  <si>
    <t>BUDGET PRIVATE ROOM 2 BLOCKS FROM SUBWAY</t>
  </si>
  <si>
    <t>34th good Â· BEST LOCATION IN MANHATTAN!! COZY ONE BEDROOM!!</t>
  </si>
  <si>
    <t>The Big Apple's Comfort</t>
  </si>
  <si>
    <t>JFK Home Sweet Home (Basement Apt. 10 min. to JFK)</t>
  </si>
  <si>
    <t>NEW MODERN CLASSIC ENTIRE 2BED PRIVATE ENTRANCE</t>
  </si>
  <si>
    <t>LOVE MANHATTAN 1</t>
  </si>
  <si>
    <t>15% discount; couple's retreat; modern; spacious</t>
  </si>
  <si>
    <t>Bed Stuy Pad</t>
  </si>
  <si>
    <t>Stylish Williamsburg 1BR w/ Roof Deck</t>
  </si>
  <si>
    <t>Great space near all major transportation.</t>
  </si>
  <si>
    <t>Artist Loft in Williamsburg with private rooftop!</t>
  </si>
  <si>
    <t>Comforting, Welcoming Home &amp; Office(PRICE SLASHED)</t>
  </si>
  <si>
    <t>Condo - Walk to Columbia Univ &amp; Central Park</t>
  </si>
  <si>
    <t>NICE PRIVATE ROOM, STYLISH APARTMENT Williamsburg</t>
  </si>
  <si>
    <t>Cozy, Comfy, Sweet Harlem!</t>
  </si>
  <si>
    <t>Beautifully designed brownstone apartment</t>
  </si>
  <si>
    <t>Private Bath + 2 Beds Option, 15 mins to Manhattan</t>
  </si>
  <si>
    <t>Manhattan View 2BR Apartment with private balcony</t>
  </si>
  <si>
    <t>éœ²è¥¿å¥—æˆ¿ï¼ˆLucy Apt.ï¼‰</t>
  </si>
  <si>
    <t>Weekly, Monthly, Early-bird - close to Manhattan</t>
  </si>
  <si>
    <t>(D) BIG DEAL</t>
  </si>
  <si>
    <t>*175 sq. ft. BR In Great Central Park North Apt!</t>
  </si>
  <si>
    <t>Eco Room, close to  subway, 20 mins to Midtown</t>
  </si>
  <si>
    <t>Backpackers Haven</t>
  </si>
  <si>
    <t>3 Bedroom Apartment Near Central Park</t>
  </si>
  <si>
    <t>Private Paradise Arch. Designed All new 2BR+garden</t>
  </si>
  <si>
    <t>Private Suite in Brooklyn Townhouse.</t>
  </si>
  <si>
    <t>Panoramic Views of NYC Skyline - Penthouse</t>
  </si>
  <si>
    <t>Gorgeous 3 bedroom near Central Park</t>
  </si>
  <si>
    <t>Master bedroom , private bathroom in 2bed apart</t>
  </si>
  <si>
    <t>Private Room Next to Central Park in Manhattan!</t>
  </si>
  <si>
    <t>2BR Flex w/CV: Cleaning CDC guidelines implemented</t>
  </si>
  <si>
    <t>Manhattan Huge Luxurious Room near Columbia Univ</t>
  </si>
  <si>
    <t>Handsome / Minimal East Village Apartment</t>
  </si>
  <si>
    <t>Super safe ,  Apartment in the Posh area of NYC</t>
  </si>
  <si>
    <t>The Big Apple's Retreat</t>
  </si>
  <si>
    <t>Tranquil Haven-8 mins to JFK/LIRR /Air Train Rm.#2</t>
  </si>
  <si>
    <t>Design-Forward 2 BR Apartment + Garden</t>
  </si>
  <si>
    <t>Modern Haven in city</t>
  </si>
  <si>
    <t>â€œDown the Rabbit Holeâ€ 3BR/2BA Williamsburg Flat</t>
  </si>
  <si>
    <t>Cozy Williamsburg Apt,  1bd/1ba  (28day minimum)</t>
  </si>
  <si>
    <t>Modern 1-Bedroom w/ Balcony (Harlem, Manhattan)</t>
  </si>
  <si>
    <t>Private Bathroom! UES-Manhattan-Female Only</t>
  </si>
  <si>
    <t>Perfection on the Upper East Side</t>
  </si>
  <si>
    <t>Bdrm&amp;PRIVATE bathroom in young married couple home</t>
  </si>
  <si>
    <t>Amazing 1 Bedroom, Bedstuy!</t>
  </si>
  <si>
    <t>Large Private Guest Bedroom in Manhattan</t>
  </si>
  <si>
    <t>Bushwick Oasis: Loft Away from Home</t>
  </si>
  <si>
    <t>Rooftop Loft in the Heart of Brooklyn</t>
  </si>
  <si>
    <t>Serene Private Loft Studio Apartment in Townhouse</t>
  </si>
  <si>
    <t>Spread love it's the Brooklyn way, modern 2br stay</t>
  </si>
  <si>
    <t>NYC 1 Bedroom Apartment for Rent</t>
  </si>
  <si>
    <t>Korean American Host</t>
  </si>
  <si>
    <t>Large room in sunny Williamsburg Artist's loft.</t>
  </si>
  <si>
    <t>Upper East side cozy room only for girls</t>
  </si>
  <si>
    <t>1 bedroom apt in Williamsburg!</t>
  </si>
  <si>
    <t>COZY 2BEDS CLEAN | MODERN</t>
  </si>
  <si>
    <t>Fuhgettaboutit! Best room ever!</t>
  </si>
  <si>
    <t>Destination Bushwick</t>
  </si>
  <si>
    <t>Private Room: Bedford-Stuyvesant Attached Bathroom</t>
  </si>
  <si>
    <t>Ebony &amp; Ivory Close to Manhattan Clean &amp; Sanitized</t>
  </si>
  <si>
    <t>Instant book-business as usual! We are open!</t>
  </si>
  <si>
    <t>The place to be! Bedroom in Prime Williamsburg</t>
  </si>
  <si>
    <t>Spacious New Private Duplex in Trendy Bed-Stuy</t>
  </si>
  <si>
    <t>Prospect Park/Staycation/Nr.Transit &amp; Attractions</t>
  </si>
  <si>
    <t>XL 3 bedroom full floor E. Village Apt. Scrubbed!</t>
  </si>
  <si>
    <t>Luxury UES Apartment 1-BR - 3 stops from Midtown!</t>
  </si>
  <si>
    <t>Sugar Hill Retreat</t>
  </si>
  <si>
    <t>Coolest Brooklyn room close to Downtown Manhattan!</t>
  </si>
  <si>
    <t>Newly renovated apt. in the heart of Ridgewood Nyc</t>
  </si>
  <si>
    <t>Cozy and private bedroom in Manhattan.</t>
  </si>
  <si>
    <t>SEMI STUDIO with Private Bath in 2bdrm 2 bathrm</t>
  </si>
  <si>
    <t>Cozy Clean Clutter-free 2 Bedroom Apartment</t>
  </si>
  <si>
    <t>Cozy Brooklyn Witchy Apartment</t>
  </si>
  <si>
    <t>Quarantene Oasis: Penthouse with Sunset City Views</t>
  </si>
  <si>
    <t>Enjoy the city lights from our Urban Home.</t>
  </si>
  <si>
    <t>SUNNY SPACIOUS RM 1.5BTHRM APT NEAR SUBWAY</t>
  </si>
  <si>
    <t>Fantastic Upper West Side Apartment</t>
  </si>
  <si>
    <t>Perfect Times Square 1 bedroom</t>
  </si>
  <si>
    <t>Luxury Condo with Manhattan views</t>
  </si>
  <si>
    <t>Proud NYer room, Yankee Stadium apartment in Bronx</t>
  </si>
  <si>
    <t>Sunny, industrial room in Brooklyn</t>
  </si>
  <si>
    <t>Charming corner 3BR Williamsburg apartment</t>
  </si>
  <si>
    <t>Cozy 2 BR in Williamsburg</t>
  </si>
  <si>
    <t>Bushwick nook/Private Bathroom</t>
  </si>
  <si>
    <t>2 Bed / 2 Bath Apartment in Beautiful Bed-Stuy</t>
  </si>
  <si>
    <t>Bright and modern 1 BR apartment East Village</t>
  </si>
  <si>
    <t>UComfy?</t>
  </si>
  <si>
    <t>Tranquil &amp; Beautiful Living Space in Brooklyn</t>
  </si>
  <si>
    <t>Little Piece of Heaven in BK (Cat Lovers Only)</t>
  </si>
  <si>
    <t>Entire private 2 bedroom APT with patio and garden</t>
  </si>
  <si>
    <t>Sunny Central Williamsburg Apt</t>
  </si>
  <si>
    <t>Spacious 5th Ave - Pvt Bed &amp; Bath</t>
  </si>
  <si>
    <t>Jfk 6 min away bed in SHARED space</t>
  </si>
  <si>
    <t>The Castle 2nd floor Private Apartmant</t>
  </si>
  <si>
    <t>Central Park West luxury 3 bedrooms</t>
  </si>
  <si>
    <t>Elegant 1 Bedroom BEAUTY close to all</t>
  </si>
  <si>
    <t>Lovely Private Bed/Bath East Williamsburg</t>
  </si>
  <si>
    <t>Short ride into the city from Astoria</t>
  </si>
  <si>
    <t>Large Private Apt in colorful Bushwick!</t>
  </si>
  <si>
    <t>Cozy Private Bedroom Near Times Square 31C1</t>
  </si>
  <si>
    <t>Chic Style Duplex Apt bedroom w/ private bathroom</t>
  </si>
  <si>
    <t>â˜… RENOVATED 2 BEDROOM APT ON CENTRAL PARK WESTâ˜…</t>
  </si>
  <si>
    <t>Ultra Peaceful Private Queen Room In Duplex Apt</t>
  </si>
  <si>
    <t>Entire Apt in Coolest Area, 20 Mins to Manhattan</t>
  </si>
  <si>
    <t>Prime Williamsburg Room Next to Bedford L</t>
  </si>
  <si>
    <t>Room In City Center New York City-Hudson Yard 23B1</t>
  </si>
  <si>
    <t>(H) Great Deal/Pvt Rm</t>
  </si>
  <si>
    <t>Modern Bed-Stuy One Bedroom</t>
  </si>
  <si>
    <t>â¤ï¸Couples Retreat/A Road Warriors DreamðŸŒŸPerf Loc.</t>
  </si>
  <si>
    <t>One bedroom cozy home</t>
  </si>
  <si>
    <t>Red's cozy corner</t>
  </si>
  <si>
    <t>BEST Bushwick Lower Level Apt 15 mins to Manhattan</t>
  </si>
  <si>
    <t>Spacious 1BR Apt in converted Pencil Factory</t>
  </si>
  <si>
    <t>Cozy &amp; bright room - 3 stops away from Manhattan !</t>
  </si>
  <si>
    <t>Shared Apartment One stop from Manhattan in LIC107</t>
  </si>
  <si>
    <t>*RAZZMATAZZ* Close to NYP, MSKCC hospitals (2 BR)</t>
  </si>
  <si>
    <t>Big Brooklyn House to Love</t>
  </si>
  <si>
    <t>One Bdrm in the heart Of Manhattan</t>
  </si>
  <si>
    <t>Spacious Entire Apartment - Close to everything!</t>
  </si>
  <si>
    <t>Casa E 3B</t>
  </si>
  <si>
    <t>Recently Updated Vibrant &amp; lovely 1BR</t>
  </si>
  <si>
    <t>â˜† STUDIO East Village â˜† Own bath! â˜† Sleeps 5</t>
  </si>
  <si>
    <t>Bushwickâ€™s cozy nook/Private Bathroom</t>
  </si>
  <si>
    <t>Cozy 2 bedroom 7mn from Manhattan</t>
  </si>
  <si>
    <t>CLEAN QUIET APT WITH NICE ROOMMATES NEAR SUBWAY</t>
  </si>
  <si>
    <t>Avoid the Chaos With Big Yard, Glass of Wine :)</t>
  </si>
  <si>
    <t>Live Like a New Yorker in the â¤ï¸ of East Village</t>
  </si>
  <si>
    <t>Beautiful Quiet Large 1 BR next to Times Square</t>
  </si>
  <si>
    <t>Lovely and very comfortable 2 bedroom apartment</t>
  </si>
  <si>
    <t>Sunny &amp; Modern 1-BR | Central Park/ROOMBA CLEANER</t>
  </si>
  <si>
    <t>Behind the Red Door II</t>
  </si>
  <si>
    <t>Modern 800SqFt 1 bedroom in Central Park South</t>
  </si>
  <si>
    <t>Rare Find! - Smart Home Condo in Upper Manhattan!</t>
  </si>
  <si>
    <t>CENTRAL PARK APT Â· NYC Â· PRIVATE BALCONY ã€† SLEEP 5</t>
  </si>
  <si>
    <t>Keep Calm! Easy Breezy Beautiful Spacious Bedroom</t>
  </si>
  <si>
    <t>Beautiful Room in High Ceiling Loft</t>
  </si>
  <si>
    <t>In front of this Flushing Library/Main St actions</t>
  </si>
  <si>
    <t>â˜…SLEEP IN LUXURY | CLOSE TO NYC HOSPITALS | LYSOLâ˜…</t>
  </si>
  <si>
    <t>Close to jfk, private room on second floor</t>
  </si>
  <si>
    <t>Quiet Private Apt in Greenpoint/Williamsburg</t>
  </si>
  <si>
    <t>Newly Renovated Duplex Apartment 2</t>
  </si>
  <si>
    <t>Comfy, cute room in the heart of Bushwick</t>
  </si>
  <si>
    <t>Eclectic Enclave 1bd/1 ba - monthly rate avail</t>
  </si>
  <si>
    <t>Large Williamsburg 2 bedroom apt close to L train.</t>
  </si>
  <si>
    <t>My NYC Dream Home II (clean &amp; sanitize)Â°</t>
  </si>
  <si>
    <t>Stylish Midtown Retreat COVID-19 FREE HOME.</t>
  </si>
  <si>
    <t>Williamsburg Loft #3 Solitario....</t>
  </si>
  <si>
    <t>BROOKLYN  BROWNSTONE DUPLEX  1 BEDROOM WITH YARD</t>
  </si>
  <si>
    <t>Private Getaway on Central Park</t>
  </si>
  <si>
    <t>Erma â€˜s</t>
  </si>
  <si>
    <t>RENOVATED 2BTHROOM APT SUNNY  RM HUDSONRIVER VIEW</t>
  </si>
  <si>
    <t>Fully Furnish Fancy  Apartment in Manhattan</t>
  </si>
  <si>
    <t>SPACIOUS 2BED APT IN HELLS KITCHEN 4-5PPL</t>
  </si>
  <si>
    <t>Luxury 2BR apartment in Midtown</t>
  </si>
  <si>
    <t>Large Bright on 2 floors with outdoor space</t>
  </si>
  <si>
    <t>Amazing Apartment Near Times Square</t>
  </si>
  <si>
    <t>The Best Place In Brklyn - Close To Manhattan</t>
  </si>
  <si>
    <t>Charming 1BD Apt in Classy Union Sq Brownstone</t>
  </si>
  <si>
    <t>Sunny br. &amp; full kitchen efficiency private room</t>
  </si>
  <si>
    <t>Private Apt in Classic Brownstone on a Great Block</t>
  </si>
  <si>
    <t>NYC deluxe 1 bedroom apartment 15 min to Manhattan</t>
  </si>
  <si>
    <t>2 bed-HealthCare Workers 4 Long Stay-Disc. Avail</t>
  </si>
  <si>
    <t>Clean 3 and cozy private room</t>
  </si>
  <si>
    <t>Lavish upper west side by Central Park</t>
  </si>
  <si>
    <t>2BR w/private courtyard BStuy:40% monthly discount</t>
  </si>
  <si>
    <t>Women only - Bright &amp; tranquil room 37th street!</t>
  </si>
  <si>
    <t>Huge Private Room ( Fits 3ppl ) Upper East Side</t>
  </si>
  <si>
    <t>2 bed with private outdoor space near TIME SQUARE</t>
  </si>
  <si>
    <t>1bdr w/ private backyard! 100ft from L train</t>
  </si>
  <si>
    <t>Comfortable Apt in Midtown Manhattan</t>
  </si>
  <si>
    <t>Spacious apartment with  shared garden</t>
  </si>
  <si>
    <t>NYC Tree House Style w/ Balcony + Open City Views</t>
  </si>
  <si>
    <t>Comfy convenient apt 3 block from Main st Flushing</t>
  </si>
  <si>
    <t>super clean, Sanitized and large private room # 1</t>
  </si>
  <si>
    <t>Stunning private room mins away from Times Square</t>
  </si>
  <si>
    <t>Hotel 32 32, King Superior</t>
  </si>
  <si>
    <t>Cozy Brooklyn Room. Double Bed, 25min to Manhattan</t>
  </si>
  <si>
    <t>D&amp;A Bushwick Spacious Bedroom # 1</t>
  </si>
  <si>
    <t>1 bedroom w/ 1private bathroom</t>
  </si>
  <si>
    <t>Zen, spotless Williamsburg 2BR private w/ outdoor</t>
  </si>
  <si>
    <t>Zen and Tranquil Room in Harlem</t>
  </si>
  <si>
    <t>Brooklyn Vibes Loft in Clinton Hill</t>
  </si>
  <si>
    <t>COMFY Room @Williamsburg (10 mins to Manhattan)</t>
  </si>
  <si>
    <t>Fabulous Garden Apartment in Central Harlem</t>
  </si>
  <si>
    <t>Well Furnished Upper East Side Apartment</t>
  </si>
  <si>
    <t>Super Clean Luxury Private Room with TV!</t>
  </si>
  <si>
    <t>Prime Location Suite in The Heart of Manhattan N.Y</t>
  </si>
  <si>
    <t>Stunning Studio, 20 min to Manhattan</t>
  </si>
  <si>
    <t>New, Ultra Modern, Luxury Apartment in Bklyn</t>
  </si>
  <si>
    <t>Beautiful Williamsburg Palace!</t>
  </si>
  <si>
    <t>Room in Charming and Spacious Greenpoint Apartment</t>
  </si>
  <si>
    <t>Bright Private Bedroom close to Central Park</t>
  </si>
  <si>
    <t>One block to subway station</t>
  </si>
  <si>
    <t>Stylish Parlour Apt in Bedford Stuyvesant</t>
  </si>
  <si>
    <t>Beautiful Room with Bathroom near Lincoln Center</t>
  </si>
  <si>
    <t>NEW Spacious 2B home near Time Square(1.5 Bath)</t>
  </si>
  <si>
    <t>Spacious private room in Brooklyn</t>
  </si>
  <si>
    <t>Private home w 2 bedrooms 10min from NYC Manhattan</t>
  </si>
  <si>
    <t>Manhattan Room 3 Blocks from Central Park</t>
  </si>
  <si>
    <t>Home Base!</t>
  </si>
  <si>
    <t>Stylish and Sunny Chelsea 1 Bedroom Apartment</t>
  </si>
  <si>
    <t>Unique Williamsburg Apartment</t>
  </si>
  <si>
    <t>Sanitized NYC Private Room/Bath, Late Check-In OK</t>
  </si>
  <si>
    <t>Immaculate 2BR in 4-unit bldg 15 mins to Midtown</t>
  </si>
  <si>
    <t>Lilyâ€™s house !  â¤ï¸ NO CLEANING FEE â¤ï¸.  WiFi free !</t>
  </si>
  <si>
    <t>Your own 2 Bedroom Bedford and Grand Williamsburg</t>
  </si>
  <si>
    <t>Clean, Quiet East Village 1BR In Amazing Location</t>
  </si>
  <si>
    <t>Best of Williamsburg,  Brooklyn NY 2-beds</t>
  </si>
  <si>
    <t>MIDTOWN EAST 1BR APARTMENT WITH BACKYARD</t>
  </si>
  <si>
    <t>Hells  Kitchen one-bedroom apartment !!</t>
  </si>
  <si>
    <t>2 Bdrm Entire Apartment St. George</t>
  </si>
  <si>
    <t>Jfk 10 minutes, perfect for layover flights</t>
  </si>
  <si>
    <t>Brand NEW built luxury Apartment (No extra fees)</t>
  </si>
  <si>
    <t>Cozy sunlit bedroom - 7 min to Midtown</t>
  </si>
  <si>
    <t>Luxurious Hellâ€™s Kitchen! Exclusive NYC!</t>
  </si>
  <si>
    <t>2 bdrm LOFT-near metro-Direct line to Manhattan</t>
  </si>
  <si>
    <t>$4m CELEBRITY HOUSE with above ground pool.</t>
  </si>
  <si>
    <t>Itâ€™s A Vibe!!! Beautiful Spacious Bedroom</t>
  </si>
  <si>
    <t>Super Comfy Large Bedroom in Spacious NEW house!</t>
  </si>
  <si>
    <t>The clean1 cozy room next to a beautiful park.</t>
  </si>
  <si>
    <t>Townhouse Suite Overlooking Private Gardens</t>
  </si>
  <si>
    <t>#16 Two Bedroom Apartment in Central of Midtown</t>
  </si>
  <si>
    <t>â˜… Pvt Suite in 4BR Duplex â˜… Laundry Yard â˜… Room A</t>
  </si>
  <si>
    <t>Fabulous  2 bdr + Garden DISCOUNT on longer stays</t>
  </si>
  <si>
    <t>3 bedrooms ; Second floor</t>
  </si>
  <si>
    <t>A place for peace, In the heart of the city!</t>
  </si>
  <si>
    <t>3min to subway 3BR in Brooklyn Brownstone. 6ppl</t>
  </si>
  <si>
    <t>Private Room in Midtown NYC/Times Square</t>
  </si>
  <si>
    <t>Sexy Bushwick Your home when away from your place</t>
  </si>
  <si>
    <t>Sunny Room  two min walk to A&amp;C Train w/WiFi</t>
  </si>
  <si>
    <t>Sunny Apartment in Williamsburg (1000sqf)</t>
  </si>
  <si>
    <t>NYC Airbnb 4.</t>
  </si>
  <si>
    <t>2 Beds Option in Bushwick, 15 mins to Manhattan</t>
  </si>
  <si>
    <t>Bright &amp; Cozy room - 30 mins to Manhattan</t>
  </si>
  <si>
    <t>ROOM (C)</t>
  </si>
  <si>
    <t>âœªBirdman movieâœª Private Room in Brooklyn</t>
  </si>
  <si>
    <t>Che' Randall  SoBro 10 min from Manhattan!</t>
  </si>
  <si>
    <t>NYC - Your Home away from Home</t>
  </si>
  <si>
    <t>Overnight a brand new shared room in upper east</t>
  </si>
  <si>
    <t>10 min from Manhattan!</t>
  </si>
  <si>
    <t>Brooklyn Chill, Historical Crown Heights, BK â€</t>
  </si>
  <si>
    <t>Huge &amp; Cozy  Room - Astoria - 10 min to Manhattan</t>
  </si>
  <si>
    <t>â˜… Budget Friendly Place w/ Parking Comfy Bed â˜…</t>
  </si>
  <si>
    <t>5B Â· Spacious Studio UES with Balcony!</t>
  </si>
  <si>
    <t>Private! entire studio, private bath 3A</t>
  </si>
  <si>
    <t>(2 beds) Great location private room in Manhattan!</t>
  </si>
  <si>
    <t>Private Suite in Super comfortable location !!</t>
  </si>
  <si>
    <t>PRIVATE BUDGET ROOM MINUTES TO SUBWAY</t>
  </si>
  <si>
    <t>Renovated Luxury 1 Bedroom on the Upper East Side</t>
  </si>
  <si>
    <t>Lovely Bed Stuy Garden Apartment Close to Train</t>
  </si>
  <si>
    <t>A room for you in Williamsburg! Only for Women.</t>
  </si>
  <si>
    <t>Large Skylight Private RM long term stay welcomed</t>
  </si>
  <si>
    <t>2 Bedroom Beautiful Central Park Westside special</t>
  </si>
  <si>
    <t>5* Chic, Spacious &amp; Quiet Manhattan NYC 1BDR Gem!</t>
  </si>
  <si>
    <t>Fully Renovated 3 Bedroom Apartment in Brooklyn</t>
  </si>
  <si>
    <t>Spacious NYC Apartment - 1 Minute to Subway!</t>
  </si>
  <si>
    <t>Cozy stay with AC in the best neighborhood in NYC</t>
  </si>
  <si>
    <t>Book It Now! NYC Bedroom City Center Hub - 41D1</t>
  </si>
  <si>
    <t>Bright and  New 1-Bedroom Condo in Bushwick</t>
  </si>
  <si>
    <t>Contact-free, clean studio in Upper East Side</t>
  </si>
  <si>
    <t>Beautiful Modern Bedstuy Brownstone Apartments</t>
  </si>
  <si>
    <t>5 Min from JFK Private &amp; Secured Room Females ONLY</t>
  </si>
  <si>
    <t>Luxurious 1300sf 1b/b penthouse+  rooftop + deck</t>
  </si>
  <si>
    <t>The Brookliner- Luxury a minute from the city</t>
  </si>
  <si>
    <t>Cozy Room  in the heart Astoria10 min to Manhattan</t>
  </si>
  <si>
    <t>Gorgeous 3BR close to Central Park &amp; Columbia Univ</t>
  </si>
  <si>
    <t>Best location in W'Burg, super fun neighborhood</t>
  </si>
  <si>
    <t>NYC GORGEOUS LIGHT APT/PANORAMIC RIVER VIEW</t>
  </si>
  <si>
    <t>Queen Charlotteâ€™s in Bâ€™klyn  (for 1 guest)</t>
  </si>
  <si>
    <t>Safe Private Room In the Heart of The East Village</t>
  </si>
  <si>
    <t>Family friendly 3Br Apt just ON Central Park</t>
  </si>
  <si>
    <t>Lucky journey çº½çº¦æ³•æ‹‰ç››å¹¸è¿æ—…ç¨‹</t>
  </si>
  <si>
    <t>Comfy Camper In Downtown Manhattan-NYC!</t>
  </si>
  <si>
    <t>Designer Home Filled with Natural Light</t>
  </si>
  <si>
    <t>Manhattan Charm, Brooklyn Price!</t>
  </si>
  <si>
    <t>Private apartment in â™¡ of Williamsburg 15%discount</t>
  </si>
  <si>
    <t>CHELSEA NYC PRIVATE TERRACE GARDEN 2BED/2BATH.</t>
  </si>
  <si>
    <t>Big Room in Townhouse Close to 5 Medical Centers</t>
  </si>
  <si>
    <t>Shared Room For Cool Low Maintenance People #6</t>
  </si>
  <si>
    <t>Nice room in a great apartment, close to Cen. Park</t>
  </si>
  <si>
    <t>Light, Bright and Stylish at the Heart of Broadway</t>
  </si>
  <si>
    <t>Apartment One Bedroom #4</t>
  </si>
  <si>
    <t>Self Isolate in LUXURY. A Brownstone Loft w/GRDN â¤ï¸</t>
  </si>
  <si>
    <t>Cheâ€™ Randall Deux SoBro 10 minutes to Manhattan!</t>
  </si>
  <si>
    <t>Big brownstone garden apt w patio on great block</t>
  </si>
  <si>
    <t>Amazing location in Williasmburg. Super clean apt</t>
  </si>
  <si>
    <t>La Casa di Bella: A beautiful getaway for NY tours</t>
  </si>
  <si>
    <t>Twin Private Room/Shared Bathroom</t>
  </si>
  <si>
    <t>Locked, private room WITH TV1 BROOKLYN COLLEGE</t>
  </si>
  <si>
    <t>Private room/bath Students OK/ long term OK</t>
  </si>
  <si>
    <t>Home Away from Homeâ€”Modern Harlem Apartment</t>
  </si>
  <si>
    <t>Bright Peaceful Brooklyn Apartment near Pratt</t>
  </si>
  <si>
    <t>â­ Luxurious Modern Retreat Close to Manhattan â­</t>
  </si>
  <si>
    <t>Large Private Apartment 1Br + 15min from Manhattan</t>
  </si>
  <si>
    <t>BRAND NEW! TRUE TWO BEDROOM APT - Upper East Side</t>
  </si>
  <si>
    <t>Modern Style, Cozy &amp; Convenient 2Bedroom Apartment</t>
  </si>
  <si>
    <t>Modern Private Rm in Greenpoint/Williamsburg</t>
  </si>
  <si>
    <t>experience bklyn's best</t>
  </si>
  <si>
    <t>Clean and Cozy Room 1 in Brooklyn</t>
  </si>
  <si>
    <t>Ellington a.k.a. Chocolate Crush</t>
  </si>
  <si>
    <t>5-Star Review Beautiful Flat in Lincoln Center</t>
  </si>
  <si>
    <t>Cozy two bedroom apartment in the East Village</t>
  </si>
  <si>
    <t>Private bedroom/bathroom 15 mins from the city</t>
  </si>
  <si>
    <t>Skylight BR in Gorgeous Private Rooftop Apt</t>
  </si>
  <si>
    <t>Large Balcony 1 bdr apt in Williamsburg - Bedford</t>
  </si>
  <si>
    <t>SPECIAL PRICING!!!!! The Home away from home!!!!</t>
  </si>
  <si>
    <t>Lovely Prime Hell's Kitchen 3BR in Times Square!!!</t>
  </si>
  <si>
    <t>Clean &amp; spacious room for rent</t>
  </si>
  <si>
    <t>BUDGET COZY ROOM 2 BLOCKS FROM SUBWAY</t>
  </si>
  <si>
    <t>Home with a view when visiting New York.</t>
  </si>
  <si>
    <t>3BR Central Park view / Fifth Ave / celebrity apt</t>
  </si>
  <si>
    <t>Double Room with one Queen Bed and a Private Bath</t>
  </si>
  <si>
    <t>Clean and cosy place in the heart of Bushwick</t>
  </si>
  <si>
    <t>Great Views, Modern Apt, Midtown</t>
  </si>
  <si>
    <t>Designer's loft, 16' ceilings, strong WIFI, desks</t>
  </si>
  <si>
    <t>Greenpoint Loft-  weekly use as private workspace</t>
  </si>
  <si>
    <t>Cozy &amp; Cool  room in Manhattan, New York city</t>
  </si>
  <si>
    <t>Comfy stay in the center of NY</t>
  </si>
  <si>
    <t>Ambuiance</t>
  </si>
  <si>
    <t>Private Studio apartment in the WV-Street Level</t>
  </si>
  <si>
    <t>Spacious &amp; Artsy Brooklyn Apt w big private yard</t>
  </si>
  <si>
    <t>TMCNY 1BA/1BD 5PAX</t>
  </si>
  <si>
    <t>Homey &amp; Spacious 3 Bedroom Apt near Times Square</t>
  </si>
  <si>
    <t>Spacious 2 bed room</t>
  </si>
  <si>
    <t>Huge Penthouse Duplex Over 2500 ft +Outdoor Space!</t>
  </si>
  <si>
    <t>MamasPlace (B) WiFi prvt/ent in Flushing,NY</t>
  </si>
  <si>
    <t>The Getaway!</t>
  </si>
  <si>
    <t>Master bedroom in Manhattan Prime area</t>
  </si>
  <si>
    <t>Industrialized in the City (for 1 guest)</t>
  </si>
  <si>
    <t>Lux room</t>
  </si>
  <si>
    <t>Manhattan View Room near Empire State Building</t>
  </si>
  <si>
    <t>Bedroom + Private Bath + Backyard in Townhome</t>
  </si>
  <si>
    <t>Cozy and Convenient Location</t>
  </si>
  <si>
    <t>Great Location, Upper West side Private Room / A1</t>
  </si>
  <si>
    <t>Sun-Drenched Hamilton Hts Jewel</t>
  </si>
  <si>
    <t>=== CENTRAL PARK 1 bdr = Elevator, Laundry =</t>
  </si>
  <si>
    <t>Central Park is your neighbor</t>
  </si>
  <si>
    <t>New Yorker's Dream - Close to LGA and hospitals</t>
  </si>
  <si>
    <t>PRIVACY SUITE ROOM WITH PRIVATE BATHROOM</t>
  </si>
  <si>
    <t>Centrally Located Stunning 2 Full Bedroom Apt</t>
  </si>
  <si>
    <t>Stylish LOFT locked private roomTV GREAT LOCATION3</t>
  </si>
  <si>
    <t>MIDTOWN Private STUDIO-5 mins to TIMES SQUARE!</t>
  </si>
  <si>
    <t>Bright Daylight Studio minutes to Manhattan</t>
  </si>
  <si>
    <t>Habitacion en Flushing cerca de dos aeropuertos</t>
  </si>
  <si>
    <t>Roomy and aesthetically pleasing  place #2</t>
  </si>
  <si>
    <t>Your Bright, Beautiful Brooklyn Getaway!</t>
  </si>
  <si>
    <t>Peaceful Bedstuy Bedroom Two Blocks from Subway!</t>
  </si>
  <si>
    <t>Bright Cozy "TreeFortâ€ 1-bed SANITIZED, COVIDaware</t>
  </si>
  <si>
    <t>3-Bedroom, 3-Bath Brownstone Duplex with Terrace</t>
  </si>
  <si>
    <t>Romantic Room with City View in East Village</t>
  </si>
  <si>
    <t>Large sunny room near train NYC</t>
  </si>
  <si>
    <t>Spacious, Modern Chelsea 1bed w/ large living room</t>
  </si>
  <si>
    <t>Authentic, Traditional NYC APT - Disinfected!</t>
  </si>
  <si>
    <t>Spread love thats the brooklyn way</t>
  </si>
  <si>
    <t>Cozy Home Away</t>
  </si>
  <si>
    <t>Location Location!!! Disinfected and Sanitized</t>
  </si>
  <si>
    <t>Prime Bedford sunny rm in 1bd apt, near L station.</t>
  </si>
  <si>
    <t>True 2bedroom in the heart of Williamsburg!</t>
  </si>
  <si>
    <t>Cozy Room by  Lincoln Hospital and Yankee Stadium.</t>
  </si>
  <si>
    <t>New Modern | | High design | | Stunning views</t>
  </si>
  <si>
    <t>â¤ï¸ Your Beautiful Duplex Historic Art Home â¤ï¸</t>
  </si>
  <si>
    <t>Stylish Renovated 1 Bdr Apt in Prime Midtown area!</t>
  </si>
  <si>
    <t>Cheap &amp; Cozy room in very spacious house!!</t>
  </si>
  <si>
    <t>Clean, fresh room, private shower, TV and Speaker</t>
  </si>
  <si>
    <t>Luxury, leafy apartment within East Village.</t>
  </si>
  <si>
    <t>Budget, cold AC,WiFi, 5min to Jtrain,24 hour deli*</t>
  </si>
  <si>
    <t>149 e 39th st 1BR great loc</t>
  </si>
  <si>
    <t>â­ï¸Metro less than 1 minute walk  w/ Backyard &amp; Deck</t>
  </si>
  <si>
    <t>Manhattan New York City Center Bedroom! - 21B1</t>
  </si>
  <si>
    <t>Private 2 BR Apartment - Family Friendly</t>
  </si>
  <si>
    <t>MASTER (S) Ner  from  JFK and LA Guardia Airport</t>
  </si>
  <si>
    <t>Your Own Private &amp; Safe Social Distancing Space</t>
  </si>
  <si>
    <t>Beautiful Apartment in Harlem</t>
  </si>
  <si>
    <t>Convenient Place to Crash in Williamsburg</t>
  </si>
  <si>
    <t>Amazing large private room in Brooklyn loft home!!</t>
  </si>
  <si>
    <t>Awesome location, Full of light loft in Brooklyn</t>
  </si>
  <si>
    <t>1,140 sqft, 2BD house in prime area of Brooklyn</t>
  </si>
  <si>
    <t>Comfortable Cozy Brooklyn Experience (Entire Apt)</t>
  </si>
  <si>
    <t>Charming Williamsburg Aparment In Prime Location</t>
  </si>
  <si>
    <t>High-Floor Studio w/ Empire State View in Midtown</t>
  </si>
  <si>
    <t>Staycation in the heart of Williamsburg</t>
  </si>
  <si>
    <t>SAFE &amp; CLEAN SPACE in Williamsburg (extended stay)</t>
  </si>
  <si>
    <t>Skylight loft-bed room in large artist house!</t>
  </si>
  <si>
    <t>â˜…â˜…Lux Top Floor Pad | â¤Astoria | WiFi | 15 Min NYC</t>
  </si>
  <si>
    <t>Cozy Greenpoint Room with backyard</t>
  </si>
  <si>
    <t>2 Bedroom Apartment - Walk to Train, Great Area!</t>
  </si>
  <si>
    <t>1 bdrm APT+PVT yard-20 min to wall st, near metro</t>
  </si>
  <si>
    <t>Luxury living XL spacious condo. Magnificent views</t>
  </si>
  <si>
    <t>Entire Williamsburg loft with river/city view</t>
  </si>
  <si>
    <t>Covid-19 Safe House - Clean Studio- Times Square!</t>
  </si>
  <si>
    <t>John Lennon Room</t>
  </si>
  <si>
    <t>Shared room by the Central Park ( MALE ONLY )</t>
  </si>
  <si>
    <t>New York Loftlike Apartment</t>
  </si>
  <si>
    <t>Shared Room For Cool Low Maintenance People #2</t>
  </si>
  <si>
    <t>Cozy room with a desk</t>
  </si>
  <si>
    <t>The Hamilton Guestroom</t>
  </si>
  <si>
    <t>well designed garden apt with fireplace!</t>
  </si>
  <si>
    <t>Bright and Spacious in the Heart of Bushwick</t>
  </si>
  <si>
    <t>Your Brooklyn Oasis</t>
  </si>
  <si>
    <t>Big Artsy Apt In Heart of Williamsburg</t>
  </si>
  <si>
    <t>Zen TropicalÃ© Greenpoint, Brooklyn</t>
  </si>
  <si>
    <t>Renovated Cozy Apartment with View!!!</t>
  </si>
  <si>
    <t>1899 Historic Luxury Brooklyn Brownstone (Vintage)</t>
  </si>
  <si>
    <t>Simple, spacious room in gated East Harlem complex</t>
  </si>
  <si>
    <t>Luxury 1 bedroom in prime Williamsburg location</t>
  </si>
  <si>
    <t>Crown Heights Guest House 2</t>
  </si>
  <si>
    <t>Best location! Cozy East Village bohemian loft</t>
  </si>
  <si>
    <t>Private Room â¤ï¸Desk &amp; Closet in Best Location!</t>
  </si>
  <si>
    <t>2-3 bedroom UWS garden triplex</t>
  </si>
  <si>
    <t>Hermoso cuarto sÃºper cerca de  TIMES SQUARE</t>
  </si>
  <si>
    <t>Luxury Apartment in Trendy East Village</t>
  </si>
  <si>
    <t>Duplex LIC Home</t>
  </si>
  <si>
    <t>Beautiful Huge Loft in Williamsburg, New York</t>
  </si>
  <si>
    <t>G.BK - Amazing Cute Room Short Walk From The Sbwy!</t>
  </si>
  <si>
    <t>real 1 bed apartament in the heart of williamsburg</t>
  </si>
  <si>
    <t>Entire 2 bed Light-filled Greenpoint Brooklyn Apt</t>
  </si>
  <si>
    <t>1 bed-HealthCare Workers 4 Long Stay-Disc. Avail</t>
  </si>
  <si>
    <t>Private, Cozy &amp; Fully Equipped Room /30 min to NYC</t>
  </si>
  <si>
    <t>Astoria close JFK, Laguardia Airport, Manhattan</t>
  </si>
  <si>
    <t>Stylish Loft Apt in Brooklyn</t>
  </si>
  <si>
    <t>Sunrise Room in Astoria, 20 mins to Midtown</t>
  </si>
  <si>
    <t>Cozy Private Room Close to the Subway</t>
  </si>
  <si>
    <t>Private 2 bedroom apt 20 min from NYC</t>
  </si>
  <si>
    <t>æ–°ä¸€å¤„å®¢å±…ï¼ˆNewplace2ï¼‰</t>
  </si>
  <si>
    <t>Garden apartment in a private house</t>
  </si>
  <si>
    <t>Convenient &amp; Fast -1 stop away from Manhattan East</t>
  </si>
  <si>
    <t>NY HIGH LINE DOUBLE ROOM-NON SMOKING</t>
  </si>
  <si>
    <t>Great 2 bedroom apartment in midtown for 4ppl</t>
  </si>
  <si>
    <t>Entire Home w 8 BR /5 Bath No share Yellow Block</t>
  </si>
  <si>
    <t>NIce  Private ROOM  North of Central Park+WIFI</t>
  </si>
  <si>
    <t>Bright and Lovely Apartment in Midtown Manhattan</t>
  </si>
  <si>
    <t>Luxury View Central Park /Times Square</t>
  </si>
  <si>
    <t>3 BedRoom Apartment In New York City Center! - 2C</t>
  </si>
  <si>
    <t>NYC Sunset Paradise Room -Urban Jungle-</t>
  </si>
  <si>
    <t>Lincoln Center luxury studio</t>
  </si>
  <si>
    <t>Room w/ Private Entrance-Hudson Yards NYC! - 32C</t>
  </si>
  <si>
    <t>Penthouse with private terrace &amp; NYC skyline views</t>
  </si>
  <si>
    <t>AT MANHATTAN'S HEART STUDIO BY CENTRAL PARK &amp; 5AV</t>
  </si>
  <si>
    <t>RARE Bright, Modern Harlem Penthouse - 3 bedroom!</t>
  </si>
  <si>
    <t>Overnight Bed In Manhattan</t>
  </si>
  <si>
    <t>The Jewel of Crown Heights- Franklin Ave</t>
  </si>
  <si>
    <t>Nice Bedroom in Williamsburg Loft</t>
  </si>
  <si>
    <t>Lovely 1 BDRM - Subway 1 Blk - Chic</t>
  </si>
  <si>
    <t>Unique Duplex Apartment with a Skylight</t>
  </si>
  <si>
    <t>B) Comfy Full Bed Wifi near JFK Airport and Subway</t>
  </si>
  <si>
    <t>Stunning Furnished Two Bedroom apartment.</t>
  </si>
  <si>
    <t>Kate's Little Zen Nook</t>
  </si>
  <si>
    <t>Beautiful Whole Private Apt with Huge Backyard.</t>
  </si>
  <si>
    <t>Bright and cozy,30 min to Manhattan on the subway.</t>
  </si>
  <si>
    <t>Best Location For True New Yorker Stay Room - 51E3</t>
  </si>
  <si>
    <t>Best Location New York City Center Bedroom - 12AR</t>
  </si>
  <si>
    <t>Luxury room with private full bath, TV &amp; speaker</t>
  </si>
  <si>
    <t>Time Square/Broadway Two Bedroom Condo</t>
  </si>
  <si>
    <t>Small but Comfy room in Brklyn close to Manhattan!</t>
  </si>
  <si>
    <t>Cozy BK Home - Private Balcony, Roof, 5 stars!</t>
  </si>
  <si>
    <t>Clean &amp; Contact Free_Brooklyn Secret Spot</t>
  </si>
  <si>
    <t>Huge 3 bedrooms house Near Staten Island Ferry</t>
  </si>
  <si>
    <t>Large Midtown Apt w/Skyline View</t>
  </si>
  <si>
    <t>â­ï¸ Charming Williamsburg Apt, 5 min From The City</t>
  </si>
  <si>
    <t>Great Apt in best of Williamsburg mins to NYC!!!</t>
  </si>
  <si>
    <t>2 BR Renovated Apt A/Hudson Yards/Hells Kitchen</t>
  </si>
  <si>
    <t>Huge private bedroom UpperEastSide no cleaning fee</t>
  </si>
  <si>
    <t>Cozy 1 Bedroom in the Heart of Brooklyn</t>
  </si>
  <si>
    <t>The Brooklyn Tree House: Cedar</t>
  </si>
  <si>
    <t>Modern In Law Apartment with Parking</t>
  </si>
  <si>
    <t>43rd Street=TIME SQUARE PRIVATE BEDROOM</t>
  </si>
  <si>
    <t>Private cozy room in bedstuy, Brooklyn</t>
  </si>
  <si>
    <t>Upscale Apartment in Central Harlem!</t>
  </si>
  <si>
    <t>ROOM (A)</t>
  </si>
  <si>
    <t>Best Discounts in Chelsea, Nearby Beautiful Parks</t>
  </si>
  <si>
    <t>Modern,  Minimalist, Spacious, Clean Private Oasis</t>
  </si>
  <si>
    <t>Safe UWS 99.9% Germ Free 2 Quiet BRs NEAR COLUMBIA</t>
  </si>
  <si>
    <t>Luxury 1 BR, 1 stop from NYC Amazing amenities!</t>
  </si>
  <si>
    <t>NY HUDSON RIVER DOUBLE DOUBLE ROOM-NON SMOKING</t>
  </si>
  <si>
    <t>Modern Loft with private Backyard Theatre District</t>
  </si>
  <si>
    <t>Fold out couch for one person in prime Brooklyn</t>
  </si>
  <si>
    <t>Beautiful GRDN Apt Chelsea Meatpacking</t>
  </si>
  <si>
    <t>NYC Sunny Modern Private Bath - Clean Near All!</t>
  </si>
  <si>
    <t>Exquisite 4 Bedroom 2.5 Bath with As Home Appeal</t>
  </si>
  <si>
    <t>Quirky Greenpoint Haven</t>
  </si>
  <si>
    <t>NYC "Day" Theme Room - Large, Sunny, Near L train!</t>
  </si>
  <si>
    <t>Gallery's House</t>
  </si>
  <si>
    <t>The Flatbush Motel</t>
  </si>
  <si>
    <t>*** Your one and only BROADWAY home ***</t>
  </si>
  <si>
    <t>Apartment in Greenpoint, Brooklyn</t>
  </si>
  <si>
    <t>Lovely Central Park Upper West Side</t>
  </si>
  <si>
    <t>Sun-drenched, airy apartment in Brooklyn!</t>
  </si>
  <si>
    <t>Charming Bedstuy brownstone</t>
  </si>
  <si>
    <t>New-York Family Friendly 2bdr/2bath with garden</t>
  </si>
  <si>
    <t>Nesva Hotel, King Standard</t>
  </si>
  <si>
    <t>Celebrity building, panoramic/uninterrupted views</t>
  </si>
  <si>
    <t>Big 2BR JAN-MARCH 15 2020 Pricing Specials</t>
  </si>
  <si>
    <t>Comfy Private Room near JFK Lga Airport  &amp;Subway#1</t>
  </si>
  <si>
    <t>1 BR with Steinway Grand Piano</t>
  </si>
  <si>
    <t>Beautiful 3 bedroom minutes to Times Square</t>
  </si>
  <si>
    <t>Bright, quiet room with garden view</t>
  </si>
  <si>
    <t>Large 1Room Apt Near Gramercy Park &amp; Alphabet City</t>
  </si>
  <si>
    <t>Private Bedroom 5min From Times Square NYC - 53E4</t>
  </si>
  <si>
    <t>HELLS KITCHEN APT 3MIN WALK FROM TIME SQUARE</t>
  </si>
  <si>
    <t>No Sleep 'Till Bâ€™klyn! 2 Train CLEAN</t>
  </si>
  <si>
    <t>Nice and cozy apartment in Williamsburg, Brooklyn</t>
  </si>
  <si>
    <t>Private Cozy Room on the Upper East Side</t>
  </si>
  <si>
    <t>Luxury Williamsburg townhouse with backyard</t>
  </si>
  <si>
    <t>Minimalist Room in Hip Williamsburg!</t>
  </si>
  <si>
    <t>Accommodations  Just For You #1</t>
  </si>
  <si>
    <t>Luxury 2BR apt in East Village Amazing location!!</t>
  </si>
  <si>
    <t>GORGEOUS/TIME SQUARE/VERY SPECIOUS/STYLISH</t>
  </si>
  <si>
    <t>HUGE East Village 2 Bedrm w/Huge Private Backyard</t>
  </si>
  <si>
    <t>Spacious Room In New York City-Hudson Yards - 21B3</t>
  </si>
  <si>
    <t>#3ï¼‰Warm double room(Public toilet)</t>
  </si>
  <si>
    <t>Large luxury private bedroom 1 stop from Manhattan</t>
  </si>
  <si>
    <t>Amazing large 2BR in the UES  (MIN 30 DAYS)</t>
  </si>
  <si>
    <t>101Cozy private room in Flushingè¿‘åœ°é“äº¤é€šä¾¿åˆ©æ•´æ´èˆ’é€‚åŒäººåºŠç‹¬ç«‹æˆ¿é—´</t>
  </si>
  <si>
    <t>NYC Airbnb 1.</t>
  </si>
  <si>
    <t>Quiet clean room with garden view</t>
  </si>
  <si>
    <t>Upper East Grand Duplex with Private Garden</t>
  </si>
  <si>
    <t>Brand New Modern Chic in the heart of Williamsburg</t>
  </si>
  <si>
    <t>Grange Inn- across CCNY &amp; nearby Sinai &amp; Columbia</t>
  </si>
  <si>
    <t>Queen Margherita Room at Crocevia (Kro-Che-Via)</t>
  </si>
  <si>
    <t>WFH space. Manhattan 20 min. Luxe. Smart home</t>
  </si>
  <si>
    <t>Easy Livin' In The Stuy!</t>
  </si>
  <si>
    <t>3 Story Artist Townhouse w Backyard Garden</t>
  </si>
  <si>
    <t>Brownstone Beauty</t>
  </si>
  <si>
    <t>Petite One Bedroom Queen</t>
  </si>
  <si>
    <t>Clean Private Loft in Greenpoint with Skyline View</t>
  </si>
  <si>
    <t>Amazing large 2 bedrooms/center of Williamsburg</t>
  </si>
  <si>
    <t>Private bedroom in East Village *Fully Sanitized!*</t>
  </si>
  <si>
    <t>Spacious room in gated East Harlem complex</t>
  </si>
  <si>
    <t>1. Monthly Welcome! Stylish with Private Bathroom!</t>
  </si>
  <si>
    <t>Brooklyn Apartment steps away from Brooklyn Museum</t>
  </si>
  <si>
    <t>Amazing private bedroom in luxury condo</t>
  </si>
  <si>
    <t>Cozy apartment in the heart of Chelsea</t>
  </si>
  <si>
    <t>Speakeasy Loft for Events with staff included</t>
  </si>
  <si>
    <t>ðŸ‘„ MODERN OASIS | ðŸ¦¶7 MIN WALK TO MAIN ST</t>
  </si>
  <si>
    <t>STYLISH 3BD Designer Pad across Central Park</t>
  </si>
  <si>
    <t>2 bd 2 bathroom Penthouse Apartment Manhattan</t>
  </si>
  <si>
    <t>Timesquare SPotlight 3 Br. Apartment</t>
  </si>
  <si>
    <t>The Cozy Corner</t>
  </si>
  <si>
    <t>Private 1 bedroom suite with backyard access</t>
  </si>
  <si>
    <t>Beautiful Bushwick 2 Bedroom Apartment</t>
  </si>
  <si>
    <t>Private rm in cozy WILLIAMSBURG apt</t>
  </si>
  <si>
    <t>Brooklynâ€™s Finest! Luxury Apartment In New York!</t>
  </si>
  <si>
    <t>Private Room with Tv. Bushwick Blue Heart</t>
  </si>
  <si>
    <t>Sanitized | 2 Bd/1 Ba | Social Distancing Retreat</t>
  </si>
  <si>
    <t>' 1BR CENTRAL PARK PRIME LOCATION - ã€† BRAND NEW</t>
  </si>
  <si>
    <t>My 1 br. Humble Abode</t>
  </si>
  <si>
    <t>Clean Williamsburg 1 BR w/ a Beautiful Backyard</t>
  </si>
  <si>
    <t>Cozy overnight bed Midtown, New York City</t>
  </si>
  <si>
    <t>Hotel 32 32, Queen Premier with Balcony</t>
  </si>
  <si>
    <t>Only female super clean!! Lovely room(A/C)</t>
  </si>
  <si>
    <t>Brooklyn Bright Loft</t>
  </si>
  <si>
    <t>Clean safe oasis with AERIAL DECK / SUNSET VIEWS !</t>
  </si>
  <si>
    <t>Beautiful piano Brooklyn condo overlooking park</t>
  </si>
  <si>
    <t>Private Room for Cool Low Maintenance Person #2</t>
  </si>
  <si>
    <t>Mt. Sinai hospital- 3 mins. away, Private bdrm.</t>
  </si>
  <si>
    <t>Poolside in Brownstone Brooklyn!</t>
  </si>
  <si>
    <t>Cozy Brooklyn Apartment 2 minutes from Subway</t>
  </si>
  <si>
    <t>Gorgeous Classic Upper West Side NYC Apartment</t>
  </si>
  <si>
    <t>Lincoln Center Haven (private room and bathroom)</t>
  </si>
  <si>
    <t>Private entrance/floor in Bed Stuy next to subway</t>
  </si>
  <si>
    <t>Amazingly Located and near Times Square!!</t>
  </si>
  <si>
    <t>Beautiful, Renovated, Elevator Apt in Brooklyn</t>
  </si>
  <si>
    <t>Modern &amp; elegant. Superb views. Private terrace</t>
  </si>
  <si>
    <t>Large Modern Suite Near Dwntwnâ˜†Breakfast Included</t>
  </si>
  <si>
    <t>THE PUTNAM-3 Bdrm w/Outdoor Zen space/washer&amp;dryer</t>
  </si>
  <si>
    <t>TIMES SQUARE HOME MANHATTAN</t>
  </si>
  <si>
    <t>â˜…Modern,Vibrant 3BDR/2BA Getaway in Lower East!</t>
  </si>
  <si>
    <t>Treehouse Oasis - Sunny Studio in Williamsburg</t>
  </si>
  <si>
    <t>Amazing Harlem Apartment on 5th Avenue  3 bedrooms</t>
  </si>
  <si>
    <t>Large Bedroom Near Major Attractions NYC - 33C4</t>
  </si>
  <si>
    <t>Brooklyn Sunrise</t>
  </si>
  <si>
    <t>3Bed3Bath Pet Friendly. Huge Backyard!</t>
  </si>
  <si>
    <t>Modern, Cozy One-Bedroom Home in Greenpoint</t>
  </si>
  <si>
    <t>UES 1Lg BR in Lovely 2BR Share Healthcare welcome</t>
  </si>
  <si>
    <t>Private Rm in Greenpoint/Williamsburg</t>
  </si>
  <si>
    <t>Style In The City: Apartment by TIMES SQUARE!!</t>
  </si>
  <si>
    <t>BRIGHT CHARMING RAILROAD APARTMENT</t>
  </si>
  <si>
    <t>Davids room</t>
  </si>
  <si>
    <t>Sunny 1b in Harlem! Available for longterm</t>
  </si>
  <si>
    <t>Spacious Flat- Walk to Central Park &amp; Fast Commute</t>
  </si>
  <si>
    <t>Modern &amp; Clean Brooklyn Abode!</t>
  </si>
  <si>
    <t>2 Queen bed master with walk in closet</t>
  </si>
  <si>
    <t>The Lighthouse- Direct Subway to JFK &amp; Manhattan</t>
  </si>
  <si>
    <t>1 Bedroom Sunny Apartment close to public trans</t>
  </si>
  <si>
    <t>Great Sunny Room In Amazing Bushwick Apartment</t>
  </si>
  <si>
    <t>â˜… Pvt Room in 4BR Duplex â˜… Laundry Yard â˜…Room B</t>
  </si>
  <si>
    <t>Entire Floor, Private Bath &amp; Entrance! SUPERHOST!</t>
  </si>
  <si>
    <t>Private Room in  Manhattan</t>
  </si>
  <si>
    <t>Central Park, Museum Mile &amp; Subway in #1 Location!</t>
  </si>
  <si>
    <t>Central Park Charming Getaway!</t>
  </si>
  <si>
    <t>Private 1BR APT 15 min to Kings County Hospital</t>
  </si>
  <si>
    <t>Bright Room, 15 Min To Manhattan, Free Coffee</t>
  </si>
  <si>
    <t>ENJOY MANHATTAN NEAR TO YANKE STADIUM</t>
  </si>
  <si>
    <t>Upper west side privet apartment with balcony</t>
  </si>
  <si>
    <t>NoHo /E. Vil Elegant 1 BR/1BA</t>
  </si>
  <si>
    <t>Private Room in Manhattan,Times SQ</t>
  </si>
  <si>
    <t>Times Square / Midtown West / Hells Kitchen 2bd</t>
  </si>
  <si>
    <t>Cozy Shared Overnight Bed In Manhattan</t>
  </si>
  <si>
    <t>Simplicity City</t>
  </si>
  <si>
    <t>Small comfy attick room</t>
  </si>
  <si>
    <t>Huge bedroom in Manhattan</t>
  </si>
  <si>
    <t>Chic &amp; Spacious Three Bedroom in Trendy Brooklyn</t>
  </si>
  <si>
    <t>Charming Brooklyn 1 Bedroom Apartment</t>
  </si>
  <si>
    <t>Apartment One Bedroom #8</t>
  </si>
  <si>
    <t>Hidden Gem Room at Hamilton Heights!</t>
  </si>
  <si>
    <t>Beautiful Brooklyn 2 Bedroom</t>
  </si>
  <si>
    <t>Disinfected 1 Bedroom 1 Bathroom Apt with Backyard</t>
  </si>
  <si>
    <t>Nice 2BR apartment on West 83rd Street</t>
  </si>
  <si>
    <t>Rancho Deluxe, Williamsburg!</t>
  </si>
  <si>
    <t>Sunnyside 2BR entire apt -minutes to Manhattan!</t>
  </si>
  <si>
    <t>Clean-Quiet Apartment with Private Backyard</t>
  </si>
  <si>
    <t>Modern, Central Park Apartment, near all subways!</t>
  </si>
  <si>
    <t>Clean 1 bed apt close to the city &amp; with free gym</t>
  </si>
  <si>
    <t>Sunny 1-BR, Meatpacking District</t>
  </si>
  <si>
    <t>Master Bedroom in Architect's Flat Close to Subway</t>
  </si>
  <si>
    <t>Stylish and Cozy 1BR Apt in Heart of Astoria</t>
  </si>
  <si>
    <t>Spacious apartment in historic brownstone + patio</t>
  </si>
  <si>
    <t>Debbie's Cozy Retreat</t>
  </si>
  <si>
    <t>Yankee stadium apartment</t>
  </si>
  <si>
    <t>Designer 6 BR home by Prospect Park</t>
  </si>
  <si>
    <t>NICE 2BR  2Bath Wakefield/Full kitchen  NYC 20 min</t>
  </si>
  <si>
    <t>2BR PH w/CV: Cleaning CDC guidelines implemented</t>
  </si>
  <si>
    <t>âœ¦The Grand Budapestâœ¦ private room in Brooklyn!</t>
  </si>
  <si>
    <t>çº½çº¦ä¹‹å®¶ï¼ˆSunnyHome5ï¼‰</t>
  </si>
  <si>
    <t>Magical/private/clean apt- best Bushwick location!</t>
  </si>
  <si>
    <t>NYC Airbnb 2.</t>
  </si>
  <si>
    <t>ðŸ’° SUPER DEAL ðŸšˆ 8 MIN WALK TO MAIN ST SUBWAY</t>
  </si>
  <si>
    <t>Comfortable and quiet  private room</t>
  </si>
  <si>
    <t>Intense</t>
  </si>
  <si>
    <t>Spacious Oasis in Brownstone Coop at a 5â˜… Location</t>
  </si>
  <si>
    <t>SUNNY 2 BEDROOMS IN BEST LOCATION WILLIAMSBURG!!</t>
  </si>
  <si>
    <t>Brand new room, furnished for a stylish stay in NY</t>
  </si>
  <si>
    <t>Room in sunny Prime Williamsburg pad.</t>
  </si>
  <si>
    <t>Spacious Bushwick 1 bedroom 3 blocks from L Train</t>
  </si>
  <si>
    <t>Private Room Columbia Univ 12min to Time Square</t>
  </si>
  <si>
    <t>Private Bedroom, Bathroom, Living room!</t>
  </si>
  <si>
    <t>convenient location.private room4. near subway</t>
  </si>
  <si>
    <t>Suite1 private bathroom, separate entry for adults</t>
  </si>
  <si>
    <t>Sunny &amp; spacious bedroom in Brooklyn</t>
  </si>
  <si>
    <t>Thoughtful, convenient, luxury Williamsburg Condo</t>
  </si>
  <si>
    <t>Astoria, very easy access to Manhattan</t>
  </si>
  <si>
    <t>A Perfect Pied-Ã -Terre for You!!</t>
  </si>
  <si>
    <t>NY convenient location. near subway private room2</t>
  </si>
  <si>
    <t>Private Floor Private Entrance</t>
  </si>
  <si>
    <t>Feels Like Home-Close to JFK &amp; LGA</t>
  </si>
  <si>
    <t>Prvt Room for 4-Near Columbia Uni. With Breakfast!</t>
  </si>
  <si>
    <t>2 Main St! New Home! Near NYP! Everything!Parking!</t>
  </si>
  <si>
    <t>PRIVATE MIDTOWN TOWN HOME - **RARE FIND**</t>
  </si>
  <si>
    <t>Lovely Bedroom Suite w/ Private Entry</t>
  </si>
  <si>
    <t>Peaceful and Spacious East Village Apartment</t>
  </si>
  <si>
    <t>Nice 1 Bedroom in Jamaica Queens</t>
  </si>
  <si>
    <t>Spacious and sunny 1bedroom. apt. East Village</t>
  </si>
  <si>
    <t>NOTHING SHARED. COMPLETELY PRIVATE AND LEGAL</t>
  </si>
  <si>
    <t>G.Q - Awesome Cute Room Short Walk From The Sbway!</t>
  </si>
  <si>
    <t>Beautiful 2bd Apt near BK Museum, Crown Heights</t>
  </si>
  <si>
    <t>Room in Peaceful Bushwick loft</t>
  </si>
  <si>
    <t>AMAZING TIME SQUARE!!BRICK WALLS!!</t>
  </si>
  <si>
    <t>Spacious Brownstone Apartment with Backyard in BK</t>
  </si>
  <si>
    <t>convenient location in nyc .nearsubway.room3</t>
  </si>
  <si>
    <t>Central Park Columbia 2 Bed 2 Full Bath Apartment</t>
  </si>
  <si>
    <t>CLEAN ROOM for girl-Astoria-15mins to Manhattan</t>
  </si>
  <si>
    <t>Cozy room in Uptown</t>
  </si>
  <si>
    <t>Huge &amp; Modern 4 BED 3.5 BATH Triplex Townhouse APT</t>
  </si>
  <si>
    <t>ðŸŒ¤ SUNNY PENTHOUSE ðŸš¶WALK TO MAIN ST FLUSHINGðŸš¶â€â™€ï¸</t>
  </si>
  <si>
    <t>Giant Loft with Great Light, Convenient and Unique</t>
  </si>
  <si>
    <t>Huge Quiet Room w/ King Size Bed in NYC Center</t>
  </si>
  <si>
    <t>Landmarked Manhattan Brownstone</t>
  </si>
  <si>
    <t>Full size lofted bedroom with extra twin bed</t>
  </si>
  <si>
    <t>Top Location Private Bedroom â™¥ Heart Of NYC - 43D1</t>
  </si>
  <si>
    <t>Sunny Spacious Room Near Times Square - 51E2</t>
  </si>
  <si>
    <t>Cozy, Clean &amp; Next to 6 train</t>
  </si>
  <si>
    <t>Bright &amp; Spacious Private Bedroom - Queen Bed</t>
  </si>
  <si>
    <t>Airy,Trendy 3Bdr Brownstone 20 minutes NYC/Groups</t>
  </si>
  <si>
    <t>Sunny &amp; colorful room in Bushwick</t>
  </si>
  <si>
    <t>Eclectic Artists' Enclave (huge room!)</t>
  </si>
  <si>
    <t>Spacious and comfortable private 3br in Bushwick</t>
  </si>
  <si>
    <t>Creative Shared Studio Loft in South Williamsburg</t>
  </si>
  <si>
    <t>Modern, Spacious 2BR Apt, Easy Access to the City</t>
  </si>
  <si>
    <t>Beautiful Room-Cozy Air Mattress-For Long term Too</t>
  </si>
  <si>
    <t>ðŸŒŸCORONA FREE CLEAN 3 bed 2 bath spotless ðŸŒŸ</t>
  </si>
  <si>
    <t>2. New Designer Room with bathroom (Steamed Clean)</t>
  </si>
  <si>
    <t>Smart Two Bedroom Ground Floor, Walk-in Apartment</t>
  </si>
  <si>
    <t>Room in Manhattan. 15 mins train to Time Square</t>
  </si>
  <si>
    <t>Amazing private room mins from Times Square</t>
  </si>
  <si>
    <t>Urban Oasis 2 bed/ 1 bath NYC apt</t>
  </si>
  <si>
    <t>Charming 1BDR apt near Central Park</t>
  </si>
  <si>
    <t>Private studio by times square, great rooftop view</t>
  </si>
  <si>
    <t>Luxury Apartment  in Times Square</t>
  </si>
  <si>
    <t>Frequently cleaned room in historic brownstone</t>
  </si>
  <si>
    <t>Beautiful LARGE apartment in midtown Manhattan!!!#</t>
  </si>
  <si>
    <t>Fantastic Central Park View Sleeps5</t>
  </si>
  <si>
    <t>1 Bedroom Apartment in Harlem by Central Park</t>
  </si>
  <si>
    <t>1 Bedroom Apt Elevator Central Park 1 Bath</t>
  </si>
  <si>
    <t>Your own Skyline View,Bedroom + Private Office</t>
  </si>
  <si>
    <t>Private corner room in homey Bushwick apartment</t>
  </si>
  <si>
    <t>1BR APT 25 min to Manhattan</t>
  </si>
  <si>
    <t>Spacious &amp; FUN King Apt, walking distance to Metro</t>
  </si>
  <si>
    <t>Hip yet chic full private room 10 minutes to city</t>
  </si>
  <si>
    <t>â˜…Spacious Luxury Apartment - Times Squareâ˜…</t>
  </si>
  <si>
    <t>Bright Stay Overnights</t>
  </si>
  <si>
    <t>Hudson Yards 1 bedroom with amazing view!</t>
  </si>
  <si>
    <t>Authentic Greenpoint-2 Private Rooms</t>
  </si>
  <si>
    <t>20mins from Union Square:)Bushwick,Brooklyn,Lline</t>
  </si>
  <si>
    <t>Beautiful, spacious 2-BR Apt., Centrally located.</t>
  </si>
  <si>
    <t>Private Cozy Bedroom 15 minutes from Manhattan</t>
  </si>
  <si>
    <t>Private Queen Room in the Village</t>
  </si>
  <si>
    <t>Silver Lake House, hop, skip, jump from Manhattan</t>
  </si>
  <si>
    <t>Beautiful &amp; Quiet room in Astoria near Manhattan</t>
  </si>
  <si>
    <t>Beautiful room in Brooklyn close to Manhattan!</t>
  </si>
  <si>
    <t>2BR garden apt Brooklyn brownstone 20mn Manhattan</t>
  </si>
  <si>
    <t>Modern spacious, loft-like in Brooklyn, Fast wifi</t>
  </si>
  <si>
    <t>Chill &amp; Ambient 1BR Apartment, 1 Block to Train</t>
  </si>
  <si>
    <t>Bright, airy room in brownstone</t>
  </si>
  <si>
    <t>Manhattan private room elevator building singlebed</t>
  </si>
  <si>
    <t>Awesome Renovated Apartment</t>
  </si>
  <si>
    <t>Best Area Times Square-Hudson Yards BedRoom - 21B4</t>
  </si>
  <si>
    <t>Private room for 2 with XL full sized bed - 3</t>
  </si>
  <si>
    <t>Charming industrial apartment in trendy Buschwick</t>
  </si>
  <si>
    <t>Beautiful Brownstone Floor</t>
  </si>
  <si>
    <t>Charming and quiet apt near Times Square, 5 people</t>
  </si>
  <si>
    <t>Chic Williamsburg getaway</t>
  </si>
  <si>
    <t>Modern 1BR w/Washer &amp; Dryer (15 Mins to Manhattan)</t>
  </si>
  <si>
    <t>MANHATTAN downtown, super cozy and WiFi</t>
  </si>
  <si>
    <t>Monthly Welcome! Basement! Budget Stay!</t>
  </si>
  <si>
    <t>Comfy purple Room/pet friendly</t>
  </si>
  <si>
    <t>Private Large New 1 br w/soaking tub   Brownstone</t>
  </si>
  <si>
    <t>Amazing apartment in Williamsburg! Prime location!</t>
  </si>
  <si>
    <t>3 Bedroom Apt or Event Space in the East Village</t>
  </si>
  <si>
    <t>NY Townhouse 5 mins to JFK</t>
  </si>
  <si>
    <t>Chic Brownstone Apt. with Outdoor Patio</t>
  </si>
  <si>
    <t>Entire Loft with Private Bath plus Free Parking</t>
  </si>
  <si>
    <t>Queensize room, full bathroom to self, balcony</t>
  </si>
  <si>
    <t>Fabulous  Apt. in Williamsburg, Brooklyn</t>
  </si>
  <si>
    <t>ALL PRIVATE with Kitchenette,Keurig</t>
  </si>
  <si>
    <t>The Lefferts Manor excellent $99per night</t>
  </si>
  <si>
    <t>Cozy Brownstone apt close to J/Z, C and L trains</t>
  </si>
  <si>
    <t>2FLOOR LUXURY Smart Home [Event Listing]</t>
  </si>
  <si>
    <t>Charming remote-friendly flat in historic Bed Stuy</t>
  </si>
  <si>
    <t>Room#2 in Beautiful 3 br Apartment Near Central Pk</t>
  </si>
  <si>
    <t>Sunny Room with Private Bathroom in Great Location</t>
  </si>
  <si>
    <t>New York City Bedroom | Times Square | NYC - 61F1</t>
  </si>
  <si>
    <t>Cozy Room With TV Next To Central Park!</t>
  </si>
  <si>
    <t>5Bedroom Manhattan Superhost triplex + deck+garden</t>
  </si>
  <si>
    <t>Beautiful and Cozy Room in Brooklyn</t>
  </si>
  <si>
    <t>Peaceful space with spectacular sunset views</t>
  </si>
  <si>
    <t>Private Room in Queens</t>
  </si>
  <si>
    <t>1 Bedroom Apartment with Private Terrace</t>
  </si>
  <si>
    <t>A/C room,big,clean,beautiful room New!</t>
  </si>
  <si>
    <t>Comfy Bed Stuy Room</t>
  </si>
  <si>
    <t>Beautiful Apt in Luxury building  Lincoln Center</t>
  </si>
  <si>
    <t>Cozy Home Away from Home- Self Checkin &amp; AC</t>
  </si>
  <si>
    <t>Bohemian Brooklyn Garden Oasis</t>
  </si>
  <si>
    <t>Park-view Vocation Place on Kissena Park in NYC</t>
  </si>
  <si>
    <t>Discounted Manhattan Superhost Garden Apartment</t>
  </si>
  <si>
    <t>Suite Sugar Hill</t>
  </si>
  <si>
    <t>NYCHaven3:</t>
  </si>
  <si>
    <t>Stylish Townhouse with outdoor patio and backyard</t>
  </si>
  <si>
    <t>Private room 15 minutes to Midtown Manhattan.</t>
  </si>
  <si>
    <t>Cozy Starry Room in the Heart of Williamsburg</t>
  </si>
  <si>
    <t>Spacious bright apartment in East Village</t>
  </si>
  <si>
    <t>Chic Sunny Room + Bars, Restaurants &amp; BK Museum</t>
  </si>
  <si>
    <t>Short walk to Times Square/Contact host b4booking1</t>
  </si>
  <si>
    <t>The Broadway Home : Northwest Wing</t>
  </si>
  <si>
    <t>New 3bd in heart of Astoria, 20min from Manhattan!</t>
  </si>
  <si>
    <t>Brooklyn's Finest -3 Mins away from the Subway</t>
  </si>
  <si>
    <t>Flat Macdonough</t>
  </si>
  <si>
    <t>Top floor 2 bedroom in Classic Brownstone</t>
  </si>
  <si>
    <t>2 BR Newly Renovated Luxury Flushing Queens Home</t>
  </si>
  <si>
    <t>The Flatbush Palace</t>
  </si>
  <si>
    <t>ï¼ˆ202ï¼‰private room in downtown Flushingè¿‘åœ°é“å¥¢åŽèˆ’é€‚æ•´æ´å¤§åºŠæˆ¿</t>
  </si>
  <si>
    <t>Williamsburg 1 Bedroom Private Apartment</t>
  </si>
  <si>
    <t>Clean and cozy room, short walk to 3/4 trains.</t>
  </si>
  <si>
    <t>Beautiful Bohemian Long Term</t>
  </si>
  <si>
    <t>Modern Minimalistic Space</t>
  </si>
  <si>
    <t>3 Bedrooms fully renovated on the 4 floor 4(B)</t>
  </si>
  <si>
    <t>Bright &amp; Happy Room on L Train</t>
  </si>
  <si>
    <t>private room in east williamsburg the cozy room</t>
  </si>
  <si>
    <t>Bedroom 15 minutes from Central Park</t>
  </si>
  <si>
    <t>HEART of MANHATTAN, NEW YORK, US</t>
  </si>
  <si>
    <t>Luxury 2200ftÂ² 4-Bedroom in the East Village!</t>
  </si>
  <si>
    <t>Modern New building spacious sunny 1 bedroom apt</t>
  </si>
  <si>
    <t>Perfect, Industrial 4BR/2BA Heart of Brooklyn Loft</t>
  </si>
  <si>
    <t>Room with a VIEW next to Times Square!</t>
  </si>
  <si>
    <t>Romantic hide out brooklyn with  private bathroom</t>
  </si>
  <si>
    <t>Well lit &amp; Spacious Manhattan room near 135th St</t>
  </si>
  <si>
    <t>Clean 4 private room W/ private bathroom near park</t>
  </si>
  <si>
    <t>â˜… Pvt Room in 4BR Duplex â˜… Yard Laundry â˜… Room C</t>
  </si>
  <si>
    <t>Manhattan beautiful fire escape room.</t>
  </si>
  <si>
    <t>Queen BR Amazing Views in Gorgeous Apt. Manhattan</t>
  </si>
  <si>
    <t>Sunny, spacious and charming room in Harlem</t>
  </si>
  <si>
    <t>Luxury Building steps from Times Square NYC</t>
  </si>
  <si>
    <t>3 Bed 2 Full Bath Dream Loft By 4 Train Sleeps 7</t>
  </si>
  <si>
    <t>A) Comfy Private Suite WiFi Laundry JFK Airport</t>
  </si>
  <si>
    <t>Huge 2 Bedroom Very convenient location</t>
  </si>
  <si>
    <t>Designer's Bright 2BR Sublet in East Village</t>
  </si>
  <si>
    <t>Extra Large Room on 143 street</t>
  </si>
  <si>
    <t>Gorgeous NYC Paradise w/ Huge Outdoor Terrace</t>
  </si>
  <si>
    <t>ðŸŒ HUGE TERRACE SUPER CONVENIENT | ðŸš¶WALK TO SUBWAY</t>
  </si>
  <si>
    <t>Sparkling Clean Room and Bath-10 mins to Midtown</t>
  </si>
  <si>
    <t>Living Large in Brooklyn</t>
  </si>
  <si>
    <t>Artsy Queen Bedroom Bushwick Jefferson L Train</t>
  </si>
  <si>
    <t>Great Private Room+ Sleeps 3+ in House Laundry</t>
  </si>
  <si>
    <t>Williamsburg Magic Backyard + parking space</t>
  </si>
  <si>
    <t>Hip Grand Street Studio</t>
  </si>
  <si>
    <t>Spacious 1BD Apartment in the heart of Harlem!</t>
  </si>
  <si>
    <t>MASSIVE 2 BR 2 BATH 15 MIN TO MIDTOWN</t>
  </si>
  <si>
    <t>â­ï¸ 3bed 1.5 bath reno apt, 2 stops to Manhattan â­ï¸</t>
  </si>
  <si>
    <t>Bright Room, 15 Min to Manhattan, Free Coffee</t>
  </si>
  <si>
    <t>Cozy up in Williamsburg</t>
  </si>
  <si>
    <t>Tranquil Haven-8 mins to JFK/LIRR /Air Train Rm.#3</t>
  </si>
  <si>
    <t>SPACIOUS COZY CONVENIENT 3BR, 1 and 1 1/2BA APT!!</t>
  </si>
  <si>
    <t>Super Nice, Quiet Modern 1 Bedroom in Chelsea</t>
  </si>
  <si>
    <t>Beautiful Upper West Side Central Park Apartment</t>
  </si>
  <si>
    <t>Family Friendly Greenpoint Abode w/chef kitchen</t>
  </si>
  <si>
    <t>E Village TownHouse Sanctuary + Patio Garden â­ï¸â­ï¸â­ï¸â­ï¸â­ï¸</t>
  </si>
  <si>
    <t>Bright room in large apt 1 stop from Manhattan</t>
  </si>
  <si>
    <t>Williamsburg's BEST room</t>
  </si>
  <si>
    <t>Renovated flat in the Heart of Williamsburg BK!</t>
  </si>
  <si>
    <t>3BR Duplex in Bushwick (20 Minutes to Manhattan!)</t>
  </si>
  <si>
    <t>Artist's Loft (Williamsburg) feat. by NYTimes</t>
  </si>
  <si>
    <t>NEW 4bedroom 2bath LARGE PRIVATE patio</t>
  </si>
  <si>
    <t>Just off Franklin Ave Spacious apartment</t>
  </si>
  <si>
    <t>Amazing 1 bedroom in the heart of Chelsea!</t>
  </si>
  <si>
    <t>UWS Brnston w Grdn,  Guest Bdrm, 2 bth - opt 2nd b</t>
  </si>
  <si>
    <t>Luxurious Apartment + Amazing Amenities</t>
  </si>
  <si>
    <t>Room in a beautiful apartment BK</t>
  </si>
  <si>
    <t>Private Cozy Room in 3BD Apt with a queen bed</t>
  </si>
  <si>
    <t>Long-term, 3-Level, Family Oasis-Â½ Block to Subway</t>
  </si>
  <si>
    <t>Artsy Clinton Hill Hideout</t>
  </si>
  <si>
    <t>UPPER WEST SIDE:Renovated Private Modern Rm &amp; BR</t>
  </si>
  <si>
    <t>Cozy Private BED&amp;BATH in Bushwick / Williamsburg</t>
  </si>
  <si>
    <t>Private Bdrm &amp; Bath-30-night min-Weekly Houskpr</t>
  </si>
  <si>
    <t>Entire Manhattan 2-Bdrm, Best Locationâ­CLEAN/SAFE</t>
  </si>
  <si>
    <t>Beautiful Brownstone Apartment near Subway</t>
  </si>
  <si>
    <t>Clean &amp; Spacious King Bedroom</t>
  </si>
  <si>
    <t>Large Beautiful Apt~Luxury Building~Midtown Prime</t>
  </si>
  <si>
    <t>Bright, Sunny 2-bedroom in SoHa! #10323</t>
  </si>
  <si>
    <t>Spacious loft with amazing waterfront views</t>
  </si>
  <si>
    <t>Brooklyn love</t>
  </si>
  <si>
    <t>NYC "Night" Theme Room - Sunny, near L train!</t>
  </si>
  <si>
    <t>Sunny King size bedroom in Clinton Hill loft</t>
  </si>
  <si>
    <t>Bushwick/Ridgewood studio garden aptmt w parking</t>
  </si>
  <si>
    <t>Professionally Cleaned Loft Minutes From Manhattan</t>
  </si>
  <si>
    <t>Charming 1 BR + Den  in  Brownstone Apt</t>
  </si>
  <si>
    <t>Pure &amp; cozy Entire 1Bed Apartment</t>
  </si>
  <si>
    <t>Wonderful room in Brooklyn close to Manhattan!</t>
  </si>
  <si>
    <t>New Renovated Bedroom in Prime Manhattan Location</t>
  </si>
  <si>
    <t>Warm, Bright and JUST RIGHT! Brownstone</t>
  </si>
  <si>
    <t>Shared Apartment Near Central Park</t>
  </si>
  <si>
    <t>Cozy room for 1 guest in Basement, 2 min to subway</t>
  </si>
  <si>
    <t>Large Room Near Times Square-NYC-Hudson Yard-33C3</t>
  </si>
  <si>
    <t>Freshly Renovated Greenpoint Gem</t>
  </si>
  <si>
    <t>Spacious and bright room with working table</t>
  </si>
  <si>
    <t>Private Bedroom One Minute from Central Park</t>
  </si>
  <si>
    <t>Bedstuy/Bushwick Triplex</t>
  </si>
  <si>
    <t>Quiet sunny room in Greenpoint Brooklyn</t>
  </si>
  <si>
    <t>Beautiful, cozy place in lively neighborhood</t>
  </si>
  <si>
    <t>Large Sunny Apt w/ Friendly Sisters</t>
  </si>
  <si>
    <t>Room West 119th St for 1</t>
  </si>
  <si>
    <t>Terrace Master Suite @ Northern Lights Mansion</t>
  </si>
  <si>
    <t>Hip, Spacious Room in the Heart of Williamsburg</t>
  </si>
  <si>
    <t>Designed &amp; Cozy Apartment in Brooklyn 770</t>
  </si>
  <si>
    <t>High end Renovated one bedroom- sutton place</t>
  </si>
  <si>
    <t>Beautiful well located studio close to everything</t>
  </si>
  <si>
    <t>Clean private modern bedroom with balcony</t>
  </si>
  <si>
    <t>Stunning &amp; Unique Duplex With Private Roof Deck!</t>
  </si>
  <si>
    <t>Shared Room in Astoria 1 stop from Manhattan 105</t>
  </si>
  <si>
    <t>Private Cozy Apartment in East Flatbush near Train</t>
  </si>
  <si>
    <t>MidtownEast,Furnished, Large,Sunny</t>
  </si>
  <si>
    <t>Emerald Suite @ Northern Lights Mansion.</t>
  </si>
  <si>
    <t>Large Furnished Room Near B'wayã€€</t>
  </si>
  <si>
    <t>Sugar Hill Rest Stop</t>
  </si>
  <si>
    <t>Beautiful 1 BR w/ Exposed Brick</t>
  </si>
  <si>
    <t>Beautiful cozy apt Penn Station.!</t>
  </si>
  <si>
    <t>Luxury Apartment close to Time Square</t>
  </si>
  <si>
    <t>The Cozy-Steps from Subway to JFK &amp; Manhattan</t>
  </si>
  <si>
    <t>East Village 1250sq ft Venue w/ Outdoor Space</t>
  </si>
  <si>
    <t>Private room 2 blocks from Central Park</t>
  </si>
  <si>
    <t>Hipster hideaway in the heart of Williamsburg</t>
  </si>
  <si>
    <t>East Village Nest</t>
  </si>
  <si>
    <t>Spacious Upper East Side  one bedroom apartment!</t>
  </si>
  <si>
    <t>Amazing Location New York City Center Room! - 41D2</t>
  </si>
  <si>
    <t>Warm, cozy room in the heart of the East Village</t>
  </si>
  <si>
    <t>NO XTRA FEES! Work Remote Staycation! 2/5 train</t>
  </si>
  <si>
    <t>â¤ï¸ Historic Home NEXT to Metro w/ Backyard &amp; Deck â­ï¸</t>
  </si>
  <si>
    <t>Cozy Bedroom, 15 mins to Manhattan.</t>
  </si>
  <si>
    <t>Studio in the Heart of Chelsea-Shared Bathroom</t>
  </si>
  <si>
    <t>5BR/3BA w/ Deck! Fully sanitized! Near Hospitals!</t>
  </si>
  <si>
    <t>HUGE 18x18 bd 10" ceilings. B</t>
  </si>
  <si>
    <t>Cozy Room in Williamsburg</t>
  </si>
  <si>
    <t>Entire Townhouse basement w/ private bath/living</t>
  </si>
  <si>
    <t>The Broadway Home : North Wing</t>
  </si>
  <si>
    <t>Cozy Traveler's Room with Terrace in Brooklyn!</t>
  </si>
  <si>
    <t>Beautiful 2 bedNear TIME SQUARE</t>
  </si>
  <si>
    <t>Spacious Studio/1 Bedroom in Williamsburg</t>
  </si>
  <si>
    <t>Penthouse Cottage style In UWS    2 to 4 people</t>
  </si>
  <si>
    <t>Sunny Cute Room</t>
  </si>
  <si>
    <t>Quiet Brooklyn Room - Cheap Stay</t>
  </si>
  <si>
    <t>A/C room,beautiful room **only female*</t>
  </si>
  <si>
    <t>A perfect Private living room in  @times square</t>
  </si>
  <si>
    <t>Spacious 6BR in Bushwick (20 Minutes to Manhattan)</t>
  </si>
  <si>
    <t>Central Location, 1 Block from Subway, Great Price</t>
  </si>
  <si>
    <t>Entire 1 Bedroom Apt.  Inside Brownstone. #2</t>
  </si>
  <si>
    <t>Manhattan  renovated flat near Central Park.</t>
  </si>
  <si>
    <t>Big, King-bed room in cool EV apt!</t>
  </si>
  <si>
    <t>Apartment One Bedroom #9</t>
  </si>
  <si>
    <t>Room Comfortable&amp; Clean for Vacation close to JFK</t>
  </si>
  <si>
    <t>Better Than A Hotel Studio Size Suite</t>
  </si>
  <si>
    <t>Private Room in Brooklyn Close to Metro!</t>
  </si>
  <si>
    <t>Extremely Large Room in Remodeled Brownstone!</t>
  </si>
  <si>
    <t>Large and bright bedroom 25 min from Manhattan</t>
  </si>
  <si>
    <t>King Size bedroom (private bath)</t>
  </si>
  <si>
    <t>Gorgeous Modern Private Room! *Not a Shared Space*</t>
  </si>
  <si>
    <t>Apartment One Bedroom #6</t>
  </si>
  <si>
    <t>Ponerse las Pilas-VIVO NYC!!!</t>
  </si>
  <si>
    <t>One bedroom close to Central Park</t>
  </si>
  <si>
    <t>Steps to Central Park and Ur Own Movie Theatre!!</t>
  </si>
  <si>
    <t>Private Room for Cool Low Maintenance Person #1</t>
  </si>
  <si>
    <t>Bright and Lovely Room Near Manhattan and LGA</t>
  </si>
  <si>
    <t>Cozy Greenpoint Room with peaceful backyard</t>
  </si>
  <si>
    <t>BESIDE TIMES SQUARE MANHATTAN LOCATION</t>
  </si>
  <si>
    <t>Super Clean - Long Term Stay Williamsburg</t>
  </si>
  <si>
    <t>Comfortable SOFA BED in an apt 25 min to manhattan</t>
  </si>
  <si>
    <t>PRIVATE Morningside Park Townhouse W 112th</t>
  </si>
  <si>
    <t>Brooklyn Charm, Close to Manhattan (30+ days only)</t>
  </si>
  <si>
    <t>Great Room Near Times Square &amp; Hudson Yards - 63F1</t>
  </si>
  <si>
    <t>Clean and spacious loft in Chelsea</t>
  </si>
  <si>
    <t>Gorgeous Room steps from 4,5,6 trains and C.Park !</t>
  </si>
  <si>
    <t>Modern Room with Bathroom near Central Park</t>
  </si>
  <si>
    <t>Stylish comfortable guest room in NYC!</t>
  </si>
  <si>
    <t>1 Bedroom UES Apartment</t>
  </si>
  <si>
    <t>Spacious Brooklyn Loft -Next to Domino Park</t>
  </si>
  <si>
    <t>A Bright &amp; Cozy Room in Clean Bedstuy Apartment!</t>
  </si>
  <si>
    <t>â™¥Entire Sunshine of the Spotless Mind movie  roomâ™¥</t>
  </si>
  <si>
    <t>PRIVATE TOWNHOUSE Gatherings + Film +Weddings</t>
  </si>
  <si>
    <t>First Review</t>
  </si>
  <si>
    <t>Instant Book</t>
  </si>
  <si>
    <t>No</t>
  </si>
  <si>
    <t>Yes</t>
  </si>
  <si>
    <t>Host Location</t>
  </si>
  <si>
    <t>Response Time</t>
  </si>
  <si>
    <t>Response Rate</t>
  </si>
  <si>
    <t>Acceptance Rate</t>
  </si>
  <si>
    <t>Superhost</t>
  </si>
  <si>
    <t>New York, New York, United States</t>
  </si>
  <si>
    <t>Within a day</t>
  </si>
  <si>
    <t>Within a few hours</t>
  </si>
  <si>
    <t>Brooklyn, New York, United States</t>
  </si>
  <si>
    <t>Within an hour</t>
  </si>
  <si>
    <t>Bronx, New York, United States</t>
  </si>
  <si>
    <t>A few days or more</t>
  </si>
  <si>
    <t>Queens, New York, United States</t>
  </si>
  <si>
    <t>Wiang, Chiang Rai, Thailand</t>
  </si>
  <si>
    <t>Paris, Île-de-France, France</t>
  </si>
  <si>
    <t>Des Moines, Iowa, United States</t>
  </si>
  <si>
    <t>Wyandanch, New York, United States</t>
  </si>
  <si>
    <t>Buffalo, New York, United States</t>
  </si>
  <si>
    <t>Fayetteville, Georgia, United States</t>
  </si>
  <si>
    <t>Worthington, Ohio, United States</t>
  </si>
  <si>
    <t>Plainsboro Township, New Jersey, United States</t>
  </si>
  <si>
    <t>Lawrence, New York, United States</t>
  </si>
  <si>
    <t>The Bronx, New York, United States</t>
  </si>
  <si>
    <t>Staten Island, New York, United States</t>
  </si>
  <si>
    <t>Toronto, Ontario, Canada</t>
  </si>
  <si>
    <t>Los Angeles, California, United States</t>
  </si>
  <si>
    <t>Miami, Florida, United States</t>
  </si>
  <si>
    <t>Capitol Heights, Maryland, United States</t>
  </si>
  <si>
    <t>Atlanta, Georgia, United States</t>
  </si>
  <si>
    <t>La Tebaida, Quindio, Colombia</t>
  </si>
  <si>
    <t>Georgetown, Colorado, United States</t>
  </si>
  <si>
    <t>Hackensack, New Jersey, United States</t>
  </si>
  <si>
    <t>Sydney, New South Wales, Australia</t>
  </si>
  <si>
    <t>Manhattan, New York, United States</t>
  </si>
  <si>
    <t>Lima, Lima, Peru</t>
  </si>
  <si>
    <t>White Plains, New York, United States</t>
  </si>
  <si>
    <t>Boston, Massachusetts, United States</t>
  </si>
  <si>
    <t>London, England, United Kingdom</t>
  </si>
  <si>
    <t>Irvine, California, United States</t>
  </si>
  <si>
    <t>Christiana, Delaware, United States</t>
  </si>
  <si>
    <t>New City, New York, United States</t>
  </si>
  <si>
    <t>Kings Park, New York, United States</t>
  </si>
  <si>
    <t>Ipswich, Massachusetts, United States</t>
  </si>
  <si>
    <t>Mortagne, Grand Est, France</t>
  </si>
  <si>
    <t>Jersey City, New Jersey, United States</t>
  </si>
  <si>
    <t>Berlin, Berlin, Germany</t>
  </si>
  <si>
    <t>Norwalk, Connecticut, United States</t>
  </si>
  <si>
    <t>Little Silver, New Jersey, United States</t>
  </si>
  <si>
    <t>Saint Petersburg, Florida, United States</t>
  </si>
  <si>
    <t>Bondi Beach, New South Wales, Australia</t>
  </si>
  <si>
    <t>Belleair, Florida, United States</t>
  </si>
  <si>
    <t>Newark, New Jersey, United States</t>
  </si>
  <si>
    <t>Montreal, Quebec, Canada</t>
  </si>
  <si>
    <t>Wantagh, New York, United States</t>
  </si>
  <si>
    <t>Rome, Lazio, Italy</t>
  </si>
  <si>
    <t>Aguascalientes, Aguascalientes, Mexico</t>
  </si>
  <si>
    <t>Perm, Perm Krai, Russia</t>
  </si>
  <si>
    <t>Saddle River, New Jersey, United States</t>
  </si>
  <si>
    <t>Weehawken, New Jersey, United States</t>
  </si>
  <si>
    <t>Burbank, California, United States</t>
  </si>
  <si>
    <t>Arecibo, Arecibo, Puerto Rico</t>
  </si>
  <si>
    <t>Austin, Texas, United States</t>
  </si>
  <si>
    <t>Berkeley, California, United States</t>
  </si>
  <si>
    <t>Copake, New York, United States</t>
  </si>
  <si>
    <t>Wethersfield, Connecticut, United States</t>
  </si>
  <si>
    <t>Vancouver, British Columbia, Canada</t>
  </si>
  <si>
    <t>West Babylon, New York, United States</t>
  </si>
  <si>
    <t>Cagliari, Sardinia, Italy</t>
  </si>
  <si>
    <t>Philadelphia, Pennsylvania, United States</t>
  </si>
  <si>
    <t>Tampa, Florida, United States</t>
  </si>
  <si>
    <t>Long Beach, New York, United States</t>
  </si>
  <si>
    <t>Pinellas Park, Florida, United States</t>
  </si>
  <si>
    <t>Yonkers, New York, United States</t>
  </si>
  <si>
    <t>Santa Clarita, California, United States</t>
  </si>
  <si>
    <t>Hoboken, New Jersey, United States</t>
  </si>
  <si>
    <t>Shrewsbury Township, New Jersey, United States</t>
  </si>
  <si>
    <t>Maine, New York, United States</t>
  </si>
  <si>
    <t>Tel Aviv-Yafo, Tel Aviv District, Israel</t>
  </si>
  <si>
    <t>Winter Haven, Florida, United States</t>
  </si>
  <si>
    <t>Beacon, New York, United States</t>
  </si>
  <si>
    <t>San Francisco, California, United States</t>
  </si>
  <si>
    <t>Summerville, South Carolina, United States</t>
  </si>
  <si>
    <t>Eagles Mere, Pennsylvania, United States</t>
  </si>
  <si>
    <t>Fort Myers, Florida, United States</t>
  </si>
  <si>
    <t>Pembroke Pines, Florida, United States</t>
  </si>
  <si>
    <t>Lima, Callao Region, Peru</t>
  </si>
  <si>
    <t>Pinheiros, Estado de Sao Paulo, Brazil</t>
  </si>
  <si>
    <t>South Burlington, Vermont, United States</t>
  </si>
  <si>
    <t>Franklin Square, New York, United States</t>
  </si>
  <si>
    <t>Media, Pennsylvania, United States</t>
  </si>
  <si>
    <t>Edgewater, New Jersey, United States</t>
  </si>
  <si>
    <t>Seattle, Washington, United States</t>
  </si>
  <si>
    <t>Jericho, Vermont, United States</t>
  </si>
  <si>
    <t>Yucca Valley, California, United States</t>
  </si>
  <si>
    <t>Modesto, California, United States</t>
  </si>
  <si>
    <t>Salt Lake City, Utah, United States</t>
  </si>
  <si>
    <t>Coral Springs, Florida, United States</t>
  </si>
  <si>
    <t>Teaneck, New Jersey, United States</t>
  </si>
  <si>
    <t>Washington, District of Columbia, United States</t>
  </si>
  <si>
    <t>Cold Spring, New York, United States</t>
  </si>
  <si>
    <t>Agropoli, Campania, Italy</t>
  </si>
  <si>
    <t>Milan, Lombardy, Italy</t>
  </si>
  <si>
    <t>Adelphi, Maryland, United States</t>
  </si>
  <si>
    <t>Dix Hills, New York, United States</t>
  </si>
  <si>
    <t>Wilton, Connecticut, United States</t>
  </si>
  <si>
    <t>Parrish, Florida, United States</t>
  </si>
  <si>
    <t>Boca Raton, Florida, United States</t>
  </si>
  <si>
    <t>Mwanza, Mwanza, Tanzania</t>
  </si>
  <si>
    <t>West Milford, New Jersey, United States</t>
  </si>
  <si>
    <t>Cape Town, Western Cape, South Africa</t>
  </si>
  <si>
    <t>Englewood, New Jersey, United States</t>
  </si>
  <si>
    <t>Rochester, New York, United States</t>
  </si>
  <si>
    <t>Silver Spring, Maryland, United States</t>
  </si>
  <si>
    <t>Wilmington, Delaware, United States</t>
  </si>
  <si>
    <t>Baltimore, Maryland, United States</t>
  </si>
  <si>
    <t>Naucalpan de Juarez, State of Mexico, Mexico</t>
  </si>
  <si>
    <t>Cartagena, Caribe, Colombia</t>
  </si>
  <si>
    <t>Hampton, Illinois, United States</t>
  </si>
  <si>
    <t>Athens, Attica, Greece</t>
  </si>
  <si>
    <t>Halcottsville, New York, United States</t>
  </si>
  <si>
    <t>Denver, Colorado, United States</t>
  </si>
  <si>
    <t>Miami Beach, Florida, United States</t>
  </si>
  <si>
    <t>Elda, Valencian Community, Spain</t>
  </si>
  <si>
    <t>Jupiter, Florida, United States</t>
  </si>
  <si>
    <t>Las Vegas, Nevada, United States</t>
  </si>
  <si>
    <t>Warren, New Jersey, United States</t>
  </si>
  <si>
    <t>Halton Hills, Ontario, Canada</t>
  </si>
  <si>
    <t>LaPlace, Louisiana, United States</t>
  </si>
  <si>
    <t>Portland, Oregon, United States</t>
  </si>
  <si>
    <t>Nuremberg, Bavaria, Germany</t>
  </si>
  <si>
    <t>Manhasset, New York, United States</t>
  </si>
  <si>
    <t>Bloomfield, New Jersey, United States</t>
  </si>
  <si>
    <t>Tenafly, New Jersey, United States</t>
  </si>
  <si>
    <t>Villa Lugano, Buenos Aires, Argentina</t>
  </si>
  <si>
    <t>Orlando, Florida, United States</t>
  </si>
  <si>
    <t>Opol, Northern Mindanao, Philippines</t>
  </si>
  <si>
    <t>Calgary, Alberta, Canada</t>
  </si>
  <si>
    <t>Floral Park, New York, United States</t>
  </si>
  <si>
    <t>Florence Township, New Jersey, United States</t>
  </si>
  <si>
    <t>Hawthorne, New Jersey, United States</t>
  </si>
  <si>
    <t>Terre Haute, Indiana, United States</t>
  </si>
  <si>
    <t>Stockholm, Stockholm, Sweden</t>
  </si>
  <si>
    <t>Warminster, Pennsylvania, United States</t>
  </si>
  <si>
    <t>Sanford, North Carolina, United States</t>
  </si>
  <si>
    <t>Bilbao, Basque Country, Spain</t>
  </si>
  <si>
    <t>Chicago, Illinois, United States</t>
  </si>
  <si>
    <t>Franklin Lakes, New Jersey, United States</t>
  </si>
  <si>
    <t>Hillsborough, California, United States</t>
  </si>
  <si>
    <t>Valley Stream, New York, United States</t>
  </si>
  <si>
    <t>Santo Domingo, Santo Domingo de los Tsachilas, Ecuador</t>
  </si>
  <si>
    <t>San Miguel de Allende, Guanajuato, Mexico</t>
  </si>
  <si>
    <t>Stonington, Connecticut, United States</t>
  </si>
  <si>
    <t>Freeport, New York, United States</t>
  </si>
  <si>
    <t>Nashville, Tennessee, United States</t>
  </si>
  <si>
    <t>Bedford, New York, United States</t>
  </si>
  <si>
    <t>Mound House, Nevada, United States</t>
  </si>
  <si>
    <t>Irving, Texas, United States</t>
  </si>
  <si>
    <t>Stowe, Vermont, United States</t>
  </si>
  <si>
    <t>Broomfield, Colorado, United States</t>
  </si>
  <si>
    <t>Providence, Rhode Island, United States</t>
  </si>
  <si>
    <t>Charleston, South Carolina, United States</t>
  </si>
  <si>
    <t>Alicante, Valencian Community, Spain</t>
  </si>
  <si>
    <t>Midway, Utah, United States</t>
  </si>
  <si>
    <t>Lutz, Florida, United States</t>
  </si>
  <si>
    <t>Barcelona, Catalonia, Spain</t>
  </si>
  <si>
    <t>Franklin, North Carolina, United States</t>
  </si>
  <si>
    <t>Mastic Beach, New York, United States</t>
  </si>
  <si>
    <t>Los Angeles, Biobio, Chile</t>
  </si>
  <si>
    <t>Huntington Station, New York, United States</t>
  </si>
  <si>
    <t>New Castle, Delaware, United States</t>
  </si>
  <si>
    <t>Deer Park, New York, United States</t>
  </si>
  <si>
    <t>Elmwood Park, New Jersey, United States</t>
  </si>
  <si>
    <t>Denville, New Jersey, United States</t>
  </si>
  <si>
    <t>Guadalajara, Jalisco, Mexico</t>
  </si>
  <si>
    <t>Roxbury Township, New Jersey, United States</t>
  </si>
  <si>
    <t>New Hyde Park, New York, United States</t>
  </si>
  <si>
    <t>Punta del Diablo, Rocha Department, Uruguay</t>
  </si>
  <si>
    <t>San Diego, California, United States</t>
  </si>
  <si>
    <t>Greensboro, North Carolina, United States</t>
  </si>
  <si>
    <t>Tours, Centre-Val de Loire, France</t>
  </si>
  <si>
    <t>Cancun, Quintana Roo, Mexico</t>
  </si>
  <si>
    <t>Belo Horizonte, Minas Gerais, Brazil</t>
  </si>
  <si>
    <t>West New York, New Jersey, United States</t>
  </si>
  <si>
    <t>Malibu, California, United States</t>
  </si>
  <si>
    <t>Westbury, New York, United States</t>
  </si>
  <si>
    <t>Cape Coral, Florida, United States</t>
  </si>
  <si>
    <t>Mouans-Sartoux, Provence-Alpes-Cote d'Azur, France</t>
  </si>
  <si>
    <t>Zagreb, Zagreb County, Croatia</t>
  </si>
  <si>
    <t>Clinton Corners, New York, United States</t>
  </si>
  <si>
    <t>South Orange, New Jersey, United States</t>
  </si>
  <si>
    <t>Woodbury, New York, United States</t>
  </si>
  <si>
    <t>Agua Dulce, California, United States</t>
  </si>
  <si>
    <t>Hartford, Connecticut, United States</t>
  </si>
  <si>
    <t>Irvington, New Jersey, United States</t>
  </si>
  <si>
    <t>Oakland, California, United States</t>
  </si>
  <si>
    <t>Little Falls, New York, United States</t>
  </si>
  <si>
    <t>Yorba Linda, California, United States</t>
  </si>
  <si>
    <t>Amityville, New York, United States</t>
  </si>
  <si>
    <t>Bergenfield, New Jersey, United States</t>
  </si>
  <si>
    <t>Freehold, New Jersey, United States</t>
  </si>
  <si>
    <t>Cherry Hill, New Jersey, United States</t>
  </si>
  <si>
    <t>Omaha, Nebraska, United States</t>
  </si>
  <si>
    <t>Santa Monica, California, United States</t>
  </si>
  <si>
    <t>Palisades Park, New Jersey, United States</t>
  </si>
  <si>
    <t>Savannah, Georgia, United States</t>
  </si>
  <si>
    <t>Hollywood, Florida, United States</t>
  </si>
  <si>
    <t>Dallas, Texas, United States</t>
  </si>
  <si>
    <t>Raleigh, North Carolina, United States</t>
  </si>
  <si>
    <t>Fort Lee, New Jersey, United States</t>
  </si>
  <si>
    <t>Turin, Piedmont, Italy</t>
  </si>
  <si>
    <t>Buena Park, California, United States</t>
  </si>
  <si>
    <t>West Palm Beach, Florida, United States</t>
  </si>
  <si>
    <t>Bellwood, Illinois, United States</t>
  </si>
  <si>
    <t>Manila, Metro Manila, Philippines</t>
  </si>
  <si>
    <t>Montauk, New York, United States</t>
  </si>
  <si>
    <t>First Review:</t>
  </si>
  <si>
    <t>20080827</t>
  </si>
  <si>
    <t>20080907</t>
  </si>
  <si>
    <t>20080910</t>
  </si>
  <si>
    <t>20081119</t>
  </si>
  <si>
    <t>20081212</t>
  </si>
  <si>
    <t>20090129</t>
  </si>
  <si>
    <t>20090210</t>
  </si>
  <si>
    <t>20090303</t>
  </si>
  <si>
    <t>20090321</t>
  </si>
  <si>
    <t>20090327</t>
  </si>
  <si>
    <t>20090404</t>
  </si>
  <si>
    <t>20090428</t>
  </si>
  <si>
    <t>20090504</t>
  </si>
  <si>
    <t>20090512</t>
  </si>
  <si>
    <t>20090521</t>
  </si>
  <si>
    <t>20090530</t>
  </si>
  <si>
    <t>20090610</t>
  </si>
  <si>
    <t>20090616</t>
  </si>
  <si>
    <t>20090620</t>
  </si>
  <si>
    <t>20090625</t>
  </si>
  <si>
    <t>20090707</t>
  </si>
  <si>
    <t>20090710</t>
  </si>
  <si>
    <t>20090713</t>
  </si>
  <si>
    <t>20090727</t>
  </si>
  <si>
    <t>20090729</t>
  </si>
  <si>
    <t>20090801</t>
  </si>
  <si>
    <t>20090812</t>
  </si>
  <si>
    <t>20090817</t>
  </si>
  <si>
    <t>20090903</t>
  </si>
  <si>
    <t>20090907</t>
  </si>
  <si>
    <t>20090914</t>
  </si>
  <si>
    <t>20090921</t>
  </si>
  <si>
    <t>20091011</t>
  </si>
  <si>
    <t>20091013</t>
  </si>
  <si>
    <t>20091019</t>
  </si>
  <si>
    <t>20091031</t>
  </si>
  <si>
    <t>20091112</t>
  </si>
  <si>
    <t>20091114</t>
  </si>
  <si>
    <t>20091117</t>
  </si>
  <si>
    <t>20091121</t>
  </si>
  <si>
    <t>20091122</t>
  </si>
  <si>
    <t>20091127</t>
  </si>
  <si>
    <t>20091128</t>
  </si>
  <si>
    <t>20091129</t>
  </si>
  <si>
    <t>20091203</t>
  </si>
  <si>
    <t>20091205</t>
  </si>
  <si>
    <t>20091208</t>
  </si>
  <si>
    <t>20091212</t>
  </si>
  <si>
    <t>20091213</t>
  </si>
  <si>
    <t>20091219</t>
  </si>
  <si>
    <t>20091220</t>
  </si>
  <si>
    <t>20091225</t>
  </si>
  <si>
    <t>20091226</t>
  </si>
  <si>
    <t>20091228</t>
  </si>
  <si>
    <t>20100104</t>
  </si>
  <si>
    <t>20100108</t>
  </si>
  <si>
    <t>20100111</t>
  </si>
  <si>
    <t>20100120</t>
  </si>
  <si>
    <t>20100124</t>
  </si>
  <si>
    <t>20100128</t>
  </si>
  <si>
    <t>20100131</t>
  </si>
  <si>
    <t>20100209</t>
  </si>
  <si>
    <t>20100217</t>
  </si>
  <si>
    <t>20100223</t>
  </si>
  <si>
    <t>20100301</t>
  </si>
  <si>
    <t>20100302</t>
  </si>
  <si>
    <t>20100314</t>
  </si>
  <si>
    <t>20100316</t>
  </si>
  <si>
    <t>20100322</t>
  </si>
  <si>
    <t>20100331</t>
  </si>
  <si>
    <t>20100411</t>
  </si>
  <si>
    <t>20100412</t>
  </si>
  <si>
    <t>20100415</t>
  </si>
  <si>
    <t>20100417</t>
  </si>
  <si>
    <t>20100418</t>
  </si>
  <si>
    <t>20100420</t>
  </si>
  <si>
    <t>20100427</t>
  </si>
  <si>
    <t>20100429</t>
  </si>
  <si>
    <t>20100501</t>
  </si>
  <si>
    <t>20100502</t>
  </si>
  <si>
    <t>20100503</t>
  </si>
  <si>
    <t>20100506</t>
  </si>
  <si>
    <t>20100507</t>
  </si>
  <si>
    <t>20100513</t>
  </si>
  <si>
    <t>20100516</t>
  </si>
  <si>
    <t>20100517</t>
  </si>
  <si>
    <t>20100520</t>
  </si>
  <si>
    <t>20100601</t>
  </si>
  <si>
    <t>20100603</t>
  </si>
  <si>
    <t>20100612</t>
  </si>
  <si>
    <t>20100619</t>
  </si>
  <si>
    <t>20100627</t>
  </si>
  <si>
    <t>20100702</t>
  </si>
  <si>
    <t>20100707</t>
  </si>
  <si>
    <t>20100712</t>
  </si>
  <si>
    <t>20100716</t>
  </si>
  <si>
    <t>20100722</t>
  </si>
  <si>
    <t>20100724</t>
  </si>
  <si>
    <t>20100727</t>
  </si>
  <si>
    <t>20100728</t>
  </si>
  <si>
    <t>20100729</t>
  </si>
  <si>
    <t>20100731</t>
  </si>
  <si>
    <t>20100803</t>
  </si>
  <si>
    <t>20100804</t>
  </si>
  <si>
    <t>20100806</t>
  </si>
  <si>
    <t>20100810</t>
  </si>
  <si>
    <t>20100817</t>
  </si>
  <si>
    <t>20100819</t>
  </si>
  <si>
    <t>20100821</t>
  </si>
  <si>
    <t>20100822</t>
  </si>
  <si>
    <t>20100823</t>
  </si>
  <si>
    <t>20100824</t>
  </si>
  <si>
    <t>20100825</t>
  </si>
  <si>
    <t>20100829</t>
  </si>
  <si>
    <t>20100831</t>
  </si>
  <si>
    <t>20100910</t>
  </si>
  <si>
    <t>20100915</t>
  </si>
  <si>
    <t>20100926</t>
  </si>
  <si>
    <t>20100929</t>
  </si>
  <si>
    <t>20101006</t>
  </si>
  <si>
    <t>20101007</t>
  </si>
  <si>
    <t>20101009</t>
  </si>
  <si>
    <t>20101013</t>
  </si>
  <si>
    <t>20101016</t>
  </si>
  <si>
    <t>20101018</t>
  </si>
  <si>
    <t>20101019</t>
  </si>
  <si>
    <t>20101021</t>
  </si>
  <si>
    <t>20101026</t>
  </si>
  <si>
    <t>20101027</t>
  </si>
  <si>
    <t>20101029</t>
  </si>
  <si>
    <t>20101030</t>
  </si>
  <si>
    <t>20101101</t>
  </si>
  <si>
    <t>20101103</t>
  </si>
  <si>
    <t>20101104</t>
  </si>
  <si>
    <t>20101108</t>
  </si>
  <si>
    <t>20101111</t>
  </si>
  <si>
    <t>20101116</t>
  </si>
  <si>
    <t>20101117</t>
  </si>
  <si>
    <t>20101119</t>
  </si>
  <si>
    <t>20101120</t>
  </si>
  <si>
    <t>20101123</t>
  </si>
  <si>
    <t>20101129</t>
  </si>
  <si>
    <t>20101201</t>
  </si>
  <si>
    <t>20101202</t>
  </si>
  <si>
    <t>20101209</t>
  </si>
  <si>
    <t>20101210</t>
  </si>
  <si>
    <t>20101211</t>
  </si>
  <si>
    <t>20101214</t>
  </si>
  <si>
    <t>20101216</t>
  </si>
  <si>
    <t>20101219</t>
  </si>
  <si>
    <t>20101220</t>
  </si>
  <si>
    <t>20101221</t>
  </si>
  <si>
    <t>20101222</t>
  </si>
  <si>
    <t>20101229</t>
  </si>
  <si>
    <t>20101231</t>
  </si>
  <si>
    <t>20110110</t>
  </si>
  <si>
    <t>20110111</t>
  </si>
  <si>
    <t>20110112</t>
  </si>
  <si>
    <t>20110114</t>
  </si>
  <si>
    <t>20110117</t>
  </si>
  <si>
    <t>20110118</t>
  </si>
  <si>
    <t>20110122</t>
  </si>
  <si>
    <t>20110129</t>
  </si>
  <si>
    <t>20110213</t>
  </si>
  <si>
    <t>20110214</t>
  </si>
  <si>
    <t>20110218</t>
  </si>
  <si>
    <t>20110221</t>
  </si>
  <si>
    <t>20110222</t>
  </si>
  <si>
    <t>20110223</t>
  </si>
  <si>
    <t>20110224</t>
  </si>
  <si>
    <t>20110225</t>
  </si>
  <si>
    <t>20110226</t>
  </si>
  <si>
    <t>20110301</t>
  </si>
  <si>
    <t>20110303</t>
  </si>
  <si>
    <t>20110306</t>
  </si>
  <si>
    <t>20110307</t>
  </si>
  <si>
    <t>20110309</t>
  </si>
  <si>
    <t>20110310</t>
  </si>
  <si>
    <t>20110311</t>
  </si>
  <si>
    <t>20110313</t>
  </si>
  <si>
    <t>20110323</t>
  </si>
  <si>
    <t>20110326</t>
  </si>
  <si>
    <t>20110327</t>
  </si>
  <si>
    <t>20110330</t>
  </si>
  <si>
    <t>20110402</t>
  </si>
  <si>
    <t>20110403</t>
  </si>
  <si>
    <t>20110410</t>
  </si>
  <si>
    <t>20110411</t>
  </si>
  <si>
    <t>20110414</t>
  </si>
  <si>
    <t>20110416</t>
  </si>
  <si>
    <t>20110418</t>
  </si>
  <si>
    <t>20110419</t>
  </si>
  <si>
    <t>20110420</t>
  </si>
  <si>
    <t>20110423</t>
  </si>
  <si>
    <t>20110427</t>
  </si>
  <si>
    <t>20110502</t>
  </si>
  <si>
    <t>20110508</t>
  </si>
  <si>
    <t>20110510</t>
  </si>
  <si>
    <t>20110511</t>
  </si>
  <si>
    <t>20110513</t>
  </si>
  <si>
    <t>20110514</t>
  </si>
  <si>
    <t>20110515</t>
  </si>
  <si>
    <t>20110518</t>
  </si>
  <si>
    <t>20110520</t>
  </si>
  <si>
    <t>20110522</t>
  </si>
  <si>
    <t>20110523</t>
  </si>
  <si>
    <t>20110524</t>
  </si>
  <si>
    <t>20110525</t>
  </si>
  <si>
    <t>20110526</t>
  </si>
  <si>
    <t>20110530</t>
  </si>
  <si>
    <t>20110531</t>
  </si>
  <si>
    <t>20110602</t>
  </si>
  <si>
    <t>20110604</t>
  </si>
  <si>
    <t>20110606</t>
  </si>
  <si>
    <t>20110607</t>
  </si>
  <si>
    <t>20110608</t>
  </si>
  <si>
    <t>20110609</t>
  </si>
  <si>
    <t>20110610</t>
  </si>
  <si>
    <t>20110613</t>
  </si>
  <si>
    <t>20110614</t>
  </si>
  <si>
    <t>20110615</t>
  </si>
  <si>
    <t>20110616</t>
  </si>
  <si>
    <t>20110617</t>
  </si>
  <si>
    <t>20110618</t>
  </si>
  <si>
    <t>20110619</t>
  </si>
  <si>
    <t>20110620</t>
  </si>
  <si>
    <t>20110621</t>
  </si>
  <si>
    <t>20110622</t>
  </si>
  <si>
    <t>20110623</t>
  </si>
  <si>
    <t>20110624</t>
  </si>
  <si>
    <t>20110625</t>
  </si>
  <si>
    <t>20110626</t>
  </si>
  <si>
    <t>20110629</t>
  </si>
  <si>
    <t>20110703</t>
  </si>
  <si>
    <t>20110704</t>
  </si>
  <si>
    <t>20110706</t>
  </si>
  <si>
    <t>20110707</t>
  </si>
  <si>
    <t>20110708</t>
  </si>
  <si>
    <t>20110710</t>
  </si>
  <si>
    <t>20110711</t>
  </si>
  <si>
    <t>20110712</t>
  </si>
  <si>
    <t>20110713</t>
  </si>
  <si>
    <t>20110714</t>
  </si>
  <si>
    <t>20110716</t>
  </si>
  <si>
    <t>20110717</t>
  </si>
  <si>
    <t>20110718</t>
  </si>
  <si>
    <t>20110719</t>
  </si>
  <si>
    <t>20110720</t>
  </si>
  <si>
    <t>20110721</t>
  </si>
  <si>
    <t>20110722</t>
  </si>
  <si>
    <t>20110725</t>
  </si>
  <si>
    <t>20110726</t>
  </si>
  <si>
    <t>20110727</t>
  </si>
  <si>
    <t>20110729</t>
  </si>
  <si>
    <t>20110731</t>
  </si>
  <si>
    <t>20110802</t>
  </si>
  <si>
    <t>20110803</t>
  </si>
  <si>
    <t>20110804</t>
  </si>
  <si>
    <t>20110805</t>
  </si>
  <si>
    <t>20110808</t>
  </si>
  <si>
    <t>20110812</t>
  </si>
  <si>
    <t>20110813</t>
  </si>
  <si>
    <t>20110815</t>
  </si>
  <si>
    <t>20110816</t>
  </si>
  <si>
    <t>20110821</t>
  </si>
  <si>
    <t>20110824</t>
  </si>
  <si>
    <t>20110825</t>
  </si>
  <si>
    <t>20110828</t>
  </si>
  <si>
    <t>20110829</t>
  </si>
  <si>
    <t>20110831</t>
  </si>
  <si>
    <t>20110902</t>
  </si>
  <si>
    <t>20110903</t>
  </si>
  <si>
    <t>20110905</t>
  </si>
  <si>
    <t>20110906</t>
  </si>
  <si>
    <t>20110910</t>
  </si>
  <si>
    <t>20110911</t>
  </si>
  <si>
    <t>20110912</t>
  </si>
  <si>
    <t>20110914</t>
  </si>
  <si>
    <t>20110915</t>
  </si>
  <si>
    <t>20110916</t>
  </si>
  <si>
    <t>20110917</t>
  </si>
  <si>
    <t>20110919</t>
  </si>
  <si>
    <t>20110920</t>
  </si>
  <si>
    <t>20110921</t>
  </si>
  <si>
    <t>20110922</t>
  </si>
  <si>
    <t>20110923</t>
  </si>
  <si>
    <t>20110924</t>
  </si>
  <si>
    <t>20110926</t>
  </si>
  <si>
    <t>20110927</t>
  </si>
  <si>
    <t>20110929</t>
  </si>
  <si>
    <t>20111002</t>
  </si>
  <si>
    <t>20111003</t>
  </si>
  <si>
    <t>20111004</t>
  </si>
  <si>
    <t>20111005</t>
  </si>
  <si>
    <t>20111007</t>
  </si>
  <si>
    <t>20111008</t>
  </si>
  <si>
    <t>20111010</t>
  </si>
  <si>
    <t>20111011</t>
  </si>
  <si>
    <t>20111012</t>
  </si>
  <si>
    <t>20111013</t>
  </si>
  <si>
    <t>20111014</t>
  </si>
  <si>
    <t>20111017</t>
  </si>
  <si>
    <t>20111018</t>
  </si>
  <si>
    <t>20111019</t>
  </si>
  <si>
    <t>20111020</t>
  </si>
  <si>
    <t>20111023</t>
  </si>
  <si>
    <t>20111025</t>
  </si>
  <si>
    <t>20111027</t>
  </si>
  <si>
    <t>20111028</t>
  </si>
  <si>
    <t>20111031</t>
  </si>
  <si>
    <t>20111101</t>
  </si>
  <si>
    <t>20111103</t>
  </si>
  <si>
    <t>20111104</t>
  </si>
  <si>
    <t>20111105</t>
  </si>
  <si>
    <t>20111106</t>
  </si>
  <si>
    <t>20111108</t>
  </si>
  <si>
    <t>20111111</t>
  </si>
  <si>
    <t>20111112</t>
  </si>
  <si>
    <t>20111113</t>
  </si>
  <si>
    <t>20111114</t>
  </si>
  <si>
    <t>20111115</t>
  </si>
  <si>
    <t>20111116</t>
  </si>
  <si>
    <t>20111117</t>
  </si>
  <si>
    <t>20111118</t>
  </si>
  <si>
    <t>20111121</t>
  </si>
  <si>
    <t>20111122</t>
  </si>
  <si>
    <t>20111123</t>
  </si>
  <si>
    <t>20111125</t>
  </si>
  <si>
    <t>20111126</t>
  </si>
  <si>
    <t>20111128</t>
  </si>
  <si>
    <t>20111129</t>
  </si>
  <si>
    <t>20111130</t>
  </si>
  <si>
    <t>20111201</t>
  </si>
  <si>
    <t>20111203</t>
  </si>
  <si>
    <t>20111204</t>
  </si>
  <si>
    <t>20111205</t>
  </si>
  <si>
    <t>20111207</t>
  </si>
  <si>
    <t>20111210</t>
  </si>
  <si>
    <t>20111211</t>
  </si>
  <si>
    <t>20111212</t>
  </si>
  <si>
    <t>20111216</t>
  </si>
  <si>
    <t>20111217</t>
  </si>
  <si>
    <t>20111219</t>
  </si>
  <si>
    <t>20111223</t>
  </si>
  <si>
    <t>20111226</t>
  </si>
  <si>
    <t>20111227</t>
  </si>
  <si>
    <t>20111228</t>
  </si>
  <si>
    <t>20111230</t>
  </si>
  <si>
    <t>20120102</t>
  </si>
  <si>
    <t>20120103</t>
  </si>
  <si>
    <t>20120104</t>
  </si>
  <si>
    <t>20120105</t>
  </si>
  <si>
    <t>20120106</t>
  </si>
  <si>
    <t>20120107</t>
  </si>
  <si>
    <t>20120108</t>
  </si>
  <si>
    <t>20120111</t>
  </si>
  <si>
    <t>20120113</t>
  </si>
  <si>
    <t>20120117</t>
  </si>
  <si>
    <t>20120118</t>
  </si>
  <si>
    <t>20120121</t>
  </si>
  <si>
    <t>20120122</t>
  </si>
  <si>
    <t>20120123</t>
  </si>
  <si>
    <t>20120124</t>
  </si>
  <si>
    <t>20120130</t>
  </si>
  <si>
    <t>20120131</t>
  </si>
  <si>
    <t>20120202</t>
  </si>
  <si>
    <t>20120203</t>
  </si>
  <si>
    <t>20120204</t>
  </si>
  <si>
    <t>20120205</t>
  </si>
  <si>
    <t>20120206</t>
  </si>
  <si>
    <t>20120207</t>
  </si>
  <si>
    <t>20120208</t>
  </si>
  <si>
    <t>20120209</t>
  </si>
  <si>
    <t>20120210</t>
  </si>
  <si>
    <t>20120211</t>
  </si>
  <si>
    <t>20120212</t>
  </si>
  <si>
    <t>20120213</t>
  </si>
  <si>
    <t>20120214</t>
  </si>
  <si>
    <t>20120215</t>
  </si>
  <si>
    <t>20120219</t>
  </si>
  <si>
    <t>20120220</t>
  </si>
  <si>
    <t>20120224</t>
  </si>
  <si>
    <t>20120226</t>
  </si>
  <si>
    <t>20120228</t>
  </si>
  <si>
    <t>20120301</t>
  </si>
  <si>
    <t>20120302</t>
  </si>
  <si>
    <t>20120303</t>
  </si>
  <si>
    <t>20120304</t>
  </si>
  <si>
    <t>20120305</t>
  </si>
  <si>
    <t>20120306</t>
  </si>
  <si>
    <t>20120308</t>
  </si>
  <si>
    <t>20120309</t>
  </si>
  <si>
    <t>20120312</t>
  </si>
  <si>
    <t>20120314</t>
  </si>
  <si>
    <t>20120317</t>
  </si>
  <si>
    <t>20120318</t>
  </si>
  <si>
    <t>20120319</t>
  </si>
  <si>
    <t>20120320</t>
  </si>
  <si>
    <t>20120324</t>
  </si>
  <si>
    <t>20120325</t>
  </si>
  <si>
    <t>20120326</t>
  </si>
  <si>
    <t>20120327</t>
  </si>
  <si>
    <t>20120328</t>
  </si>
  <si>
    <t>20120331</t>
  </si>
  <si>
    <t>20120401</t>
  </si>
  <si>
    <t>20120405</t>
  </si>
  <si>
    <t>20120406</t>
  </si>
  <si>
    <t>20120407</t>
  </si>
  <si>
    <t>20120408</t>
  </si>
  <si>
    <t>20120410</t>
  </si>
  <si>
    <t>20120411</t>
  </si>
  <si>
    <t>20120414</t>
  </si>
  <si>
    <t>20120416</t>
  </si>
  <si>
    <t>20120418</t>
  </si>
  <si>
    <t>20120422</t>
  </si>
  <si>
    <t>20120423</t>
  </si>
  <si>
    <t>20120424</t>
  </si>
  <si>
    <t>20120425</t>
  </si>
  <si>
    <t>20120426</t>
  </si>
  <si>
    <t>20120430</t>
  </si>
  <si>
    <t>20120501</t>
  </si>
  <si>
    <t>20120502</t>
  </si>
  <si>
    <t>20120504</t>
  </si>
  <si>
    <t>20120505</t>
  </si>
  <si>
    <t>20120506</t>
  </si>
  <si>
    <t>20120507</t>
  </si>
  <si>
    <t>20120508</t>
  </si>
  <si>
    <t>20120509</t>
  </si>
  <si>
    <t>20120510</t>
  </si>
  <si>
    <t>20120511</t>
  </si>
  <si>
    <t>20120513</t>
  </si>
  <si>
    <t>20120514</t>
  </si>
  <si>
    <t>20120519</t>
  </si>
  <si>
    <t>20120520</t>
  </si>
  <si>
    <t>20120521</t>
  </si>
  <si>
    <t>20120524</t>
  </si>
  <si>
    <t>20120526</t>
  </si>
  <si>
    <t>20120529</t>
  </si>
  <si>
    <t>20120601</t>
  </si>
  <si>
    <t>20120602</t>
  </si>
  <si>
    <t>20120603</t>
  </si>
  <si>
    <t>20120604</t>
  </si>
  <si>
    <t>20120605</t>
  </si>
  <si>
    <t>20120611</t>
  </si>
  <si>
    <t>20120612</t>
  </si>
  <si>
    <t>20120613</t>
  </si>
  <si>
    <t>20120614</t>
  </si>
  <si>
    <t>20120615</t>
  </si>
  <si>
    <t>20120616</t>
  </si>
  <si>
    <t>20120617</t>
  </si>
  <si>
    <t>20120618</t>
  </si>
  <si>
    <t>20120621</t>
  </si>
  <si>
    <t>20120622</t>
  </si>
  <si>
    <t>20120623</t>
  </si>
  <si>
    <t>20120625</t>
  </si>
  <si>
    <t>20120626</t>
  </si>
  <si>
    <t>20120627</t>
  </si>
  <si>
    <t>20120628</t>
  </si>
  <si>
    <t>20120629</t>
  </si>
  <si>
    <t>20120630</t>
  </si>
  <si>
    <t>20120703</t>
  </si>
  <si>
    <t>20120704</t>
  </si>
  <si>
    <t>20120705</t>
  </si>
  <si>
    <t>20120710</t>
  </si>
  <si>
    <t>20120711</t>
  </si>
  <si>
    <t>20120712</t>
  </si>
  <si>
    <t>20120713</t>
  </si>
  <si>
    <t>20120714</t>
  </si>
  <si>
    <t>20120715</t>
  </si>
  <si>
    <t>20120718</t>
  </si>
  <si>
    <t>20120719</t>
  </si>
  <si>
    <t>20120720</t>
  </si>
  <si>
    <t>20120723</t>
  </si>
  <si>
    <t>20120724</t>
  </si>
  <si>
    <t>20120725</t>
  </si>
  <si>
    <t>20120726</t>
  </si>
  <si>
    <t>20120727</t>
  </si>
  <si>
    <t>20120728</t>
  </si>
  <si>
    <t>20120730</t>
  </si>
  <si>
    <t>20120731</t>
  </si>
  <si>
    <t>20120801</t>
  </si>
  <si>
    <t>20120804</t>
  </si>
  <si>
    <t>20120805</t>
  </si>
  <si>
    <t>20120806</t>
  </si>
  <si>
    <t>20120807</t>
  </si>
  <si>
    <t>20120809</t>
  </si>
  <si>
    <t>20120811</t>
  </si>
  <si>
    <t>20120812</t>
  </si>
  <si>
    <t>20120813</t>
  </si>
  <si>
    <t>20120814</t>
  </si>
  <si>
    <t>20120817</t>
  </si>
  <si>
    <t>20120819</t>
  </si>
  <si>
    <t>20120821</t>
  </si>
  <si>
    <t>20120823</t>
  </si>
  <si>
    <t>20120825</t>
  </si>
  <si>
    <t>20120827</t>
  </si>
  <si>
    <t>20120828</t>
  </si>
  <si>
    <t>20120829</t>
  </si>
  <si>
    <t>20120830</t>
  </si>
  <si>
    <t>20120901</t>
  </si>
  <si>
    <t>20120903</t>
  </si>
  <si>
    <t>20120905</t>
  </si>
  <si>
    <t>20120906</t>
  </si>
  <si>
    <t>20120907</t>
  </si>
  <si>
    <t>20120908</t>
  </si>
  <si>
    <t>20120911</t>
  </si>
  <si>
    <t>20120912</t>
  </si>
  <si>
    <t>20120913</t>
  </si>
  <si>
    <t>20120915</t>
  </si>
  <si>
    <t>20120916</t>
  </si>
  <si>
    <t>20120917</t>
  </si>
  <si>
    <t>20120918</t>
  </si>
  <si>
    <t>20120919</t>
  </si>
  <si>
    <t>20120921</t>
  </si>
  <si>
    <t>20120922</t>
  </si>
  <si>
    <t>20120923</t>
  </si>
  <si>
    <t>20120924</t>
  </si>
  <si>
    <t>20120925</t>
  </si>
  <si>
    <t>20120926</t>
  </si>
  <si>
    <t>20120927</t>
  </si>
  <si>
    <t>20120929</t>
  </si>
  <si>
    <t>20120930</t>
  </si>
  <si>
    <t>20121001</t>
  </si>
  <si>
    <t>20121003</t>
  </si>
  <si>
    <t>20121004</t>
  </si>
  <si>
    <t>20121007</t>
  </si>
  <si>
    <t>20121008</t>
  </si>
  <si>
    <t>20121009</t>
  </si>
  <si>
    <t>20121010</t>
  </si>
  <si>
    <t>20121011</t>
  </si>
  <si>
    <t>20121012</t>
  </si>
  <si>
    <t>20121013</t>
  </si>
  <si>
    <t>20121017</t>
  </si>
  <si>
    <t>20121018</t>
  </si>
  <si>
    <t>20121019</t>
  </si>
  <si>
    <t>20121023</t>
  </si>
  <si>
    <t>20121024</t>
  </si>
  <si>
    <t>20121027</t>
  </si>
  <si>
    <t>20121030</t>
  </si>
  <si>
    <t>20121031</t>
  </si>
  <si>
    <t>20121101</t>
  </si>
  <si>
    <t>20121102</t>
  </si>
  <si>
    <t>20121103</t>
  </si>
  <si>
    <t>20121105</t>
  </si>
  <si>
    <t>20121106</t>
  </si>
  <si>
    <t>20121107</t>
  </si>
  <si>
    <t>20121108</t>
  </si>
  <si>
    <t>20121109</t>
  </si>
  <si>
    <t>20121110</t>
  </si>
  <si>
    <t>20121112</t>
  </si>
  <si>
    <t>20121113</t>
  </si>
  <si>
    <t>20121114</t>
  </si>
  <si>
    <t>20121116</t>
  </si>
  <si>
    <t>20121117</t>
  </si>
  <si>
    <t>20121118</t>
  </si>
  <si>
    <t>20121119</t>
  </si>
  <si>
    <t>20121121</t>
  </si>
  <si>
    <t>20121123</t>
  </si>
  <si>
    <t>20121125</t>
  </si>
  <si>
    <t>20121127</t>
  </si>
  <si>
    <t>20121129</t>
  </si>
  <si>
    <t>20121130</t>
  </si>
  <si>
    <t>20121201</t>
  </si>
  <si>
    <t>20121203</t>
  </si>
  <si>
    <t>20121204</t>
  </si>
  <si>
    <t>20121205</t>
  </si>
  <si>
    <t>20121206</t>
  </si>
  <si>
    <t>20121209</t>
  </si>
  <si>
    <t>20121211</t>
  </si>
  <si>
    <t>20121212</t>
  </si>
  <si>
    <t>20121213</t>
  </si>
  <si>
    <t>20121216</t>
  </si>
  <si>
    <t>20121217</t>
  </si>
  <si>
    <t>20121218</t>
  </si>
  <si>
    <t>20121220</t>
  </si>
  <si>
    <t>20121221</t>
  </si>
  <si>
    <t>20121225</t>
  </si>
  <si>
    <t>20121227</t>
  </si>
  <si>
    <t>20121228</t>
  </si>
  <si>
    <t>20121229</t>
  </si>
  <si>
    <t>20121230</t>
  </si>
  <si>
    <t>20130101</t>
  </si>
  <si>
    <t>20130102</t>
  </si>
  <si>
    <t>20130103</t>
  </si>
  <si>
    <t>20130105</t>
  </si>
  <si>
    <t>20130107</t>
  </si>
  <si>
    <t>20130109</t>
  </si>
  <si>
    <t>20130111</t>
  </si>
  <si>
    <t>20130112</t>
  </si>
  <si>
    <t>20130114</t>
  </si>
  <si>
    <t>20130115</t>
  </si>
  <si>
    <t>20130118</t>
  </si>
  <si>
    <t>20130119</t>
  </si>
  <si>
    <t>20130122</t>
  </si>
  <si>
    <t>20130123</t>
  </si>
  <si>
    <t>20130124</t>
  </si>
  <si>
    <t>20130125</t>
  </si>
  <si>
    <t>20130126</t>
  </si>
  <si>
    <t>20130128</t>
  </si>
  <si>
    <t>20130129</t>
  </si>
  <si>
    <t>20130130</t>
  </si>
  <si>
    <t>20130202</t>
  </si>
  <si>
    <t>20130203</t>
  </si>
  <si>
    <t>20130204</t>
  </si>
  <si>
    <t>20130205</t>
  </si>
  <si>
    <t>20130206</t>
  </si>
  <si>
    <t>20130207</t>
  </si>
  <si>
    <t>20130208</t>
  </si>
  <si>
    <t>20130209</t>
  </si>
  <si>
    <t>20130211</t>
  </si>
  <si>
    <t>20130213</t>
  </si>
  <si>
    <t>20130217</t>
  </si>
  <si>
    <t>20130220</t>
  </si>
  <si>
    <t>20130221</t>
  </si>
  <si>
    <t>20130228</t>
  </si>
  <si>
    <t>20130303</t>
  </si>
  <si>
    <t>20130304</t>
  </si>
  <si>
    <t>20130305</t>
  </si>
  <si>
    <t>20130306</t>
  </si>
  <si>
    <t>20130307</t>
  </si>
  <si>
    <t>20130309</t>
  </si>
  <si>
    <t>20130312</t>
  </si>
  <si>
    <t>20130313</t>
  </si>
  <si>
    <t>20130314</t>
  </si>
  <si>
    <t>20130315</t>
  </si>
  <si>
    <t>20130316</t>
  </si>
  <si>
    <t>20130317</t>
  </si>
  <si>
    <t>20130318</t>
  </si>
  <si>
    <t>20130319</t>
  </si>
  <si>
    <t>20130320</t>
  </si>
  <si>
    <t>20130321</t>
  </si>
  <si>
    <t>20130324</t>
  </si>
  <si>
    <t>20130325</t>
  </si>
  <si>
    <t>20130327</t>
  </si>
  <si>
    <t>20130330</t>
  </si>
  <si>
    <t>20130331</t>
  </si>
  <si>
    <t>20130401</t>
  </si>
  <si>
    <t>20130402</t>
  </si>
  <si>
    <t>20130403</t>
  </si>
  <si>
    <t>20130404</t>
  </si>
  <si>
    <t>20130405</t>
  </si>
  <si>
    <t>20130408</t>
  </si>
  <si>
    <t>20130409</t>
  </si>
  <si>
    <t>20130410</t>
  </si>
  <si>
    <t>20130411</t>
  </si>
  <si>
    <t>20130413</t>
  </si>
  <si>
    <t>20130414</t>
  </si>
  <si>
    <t>20130415</t>
  </si>
  <si>
    <t>20130416</t>
  </si>
  <si>
    <t>20130418</t>
  </si>
  <si>
    <t>20130419</t>
  </si>
  <si>
    <t>20130424</t>
  </si>
  <si>
    <t>20130426</t>
  </si>
  <si>
    <t>20130427</t>
  </si>
  <si>
    <t>20130428</t>
  </si>
  <si>
    <t>20130429</t>
  </si>
  <si>
    <t>20130430</t>
  </si>
  <si>
    <t>20130502</t>
  </si>
  <si>
    <t>20130503</t>
  </si>
  <si>
    <t>20130507</t>
  </si>
  <si>
    <t>20130508</t>
  </si>
  <si>
    <t>20130509</t>
  </si>
  <si>
    <t>20130511</t>
  </si>
  <si>
    <t>20130512</t>
  </si>
  <si>
    <t>20130514</t>
  </si>
  <si>
    <t>20130515</t>
  </si>
  <si>
    <t>20130516</t>
  </si>
  <si>
    <t>20130517</t>
  </si>
  <si>
    <t>20130518</t>
  </si>
  <si>
    <t>20130520</t>
  </si>
  <si>
    <t>20130521</t>
  </si>
  <si>
    <t>20130522</t>
  </si>
  <si>
    <t>20130525</t>
  </si>
  <si>
    <t>20130526</t>
  </si>
  <si>
    <t>20130528</t>
  </si>
  <si>
    <t>20130529</t>
  </si>
  <si>
    <t>20130530</t>
  </si>
  <si>
    <t>20130531</t>
  </si>
  <si>
    <t>20130601</t>
  </si>
  <si>
    <t>20130602</t>
  </si>
  <si>
    <t>20130603</t>
  </si>
  <si>
    <t>20130606</t>
  </si>
  <si>
    <t>20130607</t>
  </si>
  <si>
    <t>20130609</t>
  </si>
  <si>
    <t>20130610</t>
  </si>
  <si>
    <t>20130611</t>
  </si>
  <si>
    <t>20130612</t>
  </si>
  <si>
    <t>20130613</t>
  </si>
  <si>
    <t>20130616</t>
  </si>
  <si>
    <t>20130617</t>
  </si>
  <si>
    <t>20130623</t>
  </si>
  <si>
    <t>20130624</t>
  </si>
  <si>
    <t>20130625</t>
  </si>
  <si>
    <t>20130628</t>
  </si>
  <si>
    <t>20130629</t>
  </si>
  <si>
    <t>20130630</t>
  </si>
  <si>
    <t>20130701</t>
  </si>
  <si>
    <t>20130702</t>
  </si>
  <si>
    <t>20130703</t>
  </si>
  <si>
    <t>20130704</t>
  </si>
  <si>
    <t>20130705</t>
  </si>
  <si>
    <t>20130708</t>
  </si>
  <si>
    <t>20130709</t>
  </si>
  <si>
    <t>20130712</t>
  </si>
  <si>
    <t>20130713</t>
  </si>
  <si>
    <t>20130714</t>
  </si>
  <si>
    <t>20130715</t>
  </si>
  <si>
    <t>20130716</t>
  </si>
  <si>
    <t>20130717</t>
  </si>
  <si>
    <t>20130718</t>
  </si>
  <si>
    <t>20130720</t>
  </si>
  <si>
    <t>20130722</t>
  </si>
  <si>
    <t>20130723</t>
  </si>
  <si>
    <t>20130725</t>
  </si>
  <si>
    <t>20130727</t>
  </si>
  <si>
    <t>20130728</t>
  </si>
  <si>
    <t>20130729</t>
  </si>
  <si>
    <t>20130730</t>
  </si>
  <si>
    <t>20130731</t>
  </si>
  <si>
    <t>20130801</t>
  </si>
  <si>
    <t>20130802</t>
  </si>
  <si>
    <t>20130804</t>
  </si>
  <si>
    <t>20130805</t>
  </si>
  <si>
    <t>20130806</t>
  </si>
  <si>
    <t>20130807</t>
  </si>
  <si>
    <t>20130808</t>
  </si>
  <si>
    <t>20130809</t>
  </si>
  <si>
    <t>20130810</t>
  </si>
  <si>
    <t>20130814</t>
  </si>
  <si>
    <t>20130816</t>
  </si>
  <si>
    <t>20130818</t>
  </si>
  <si>
    <t>20130819</t>
  </si>
  <si>
    <t>20130820</t>
  </si>
  <si>
    <t>20130824</t>
  </si>
  <si>
    <t>20130825</t>
  </si>
  <si>
    <t>20130826</t>
  </si>
  <si>
    <t>20130827</t>
  </si>
  <si>
    <t>20130828</t>
  </si>
  <si>
    <t>20130829</t>
  </si>
  <si>
    <t>20130830</t>
  </si>
  <si>
    <t>20130903</t>
  </si>
  <si>
    <t>20130905</t>
  </si>
  <si>
    <t>20130907</t>
  </si>
  <si>
    <t>20130911</t>
  </si>
  <si>
    <t>20130912</t>
  </si>
  <si>
    <t>20130914</t>
  </si>
  <si>
    <t>20130915</t>
  </si>
  <si>
    <t>20130916</t>
  </si>
  <si>
    <t>20130918</t>
  </si>
  <si>
    <t>20130920</t>
  </si>
  <si>
    <t>20130922</t>
  </si>
  <si>
    <t>20130923</t>
  </si>
  <si>
    <t>20130924</t>
  </si>
  <si>
    <t>20130925</t>
  </si>
  <si>
    <t>20130927</t>
  </si>
  <si>
    <t>20130929</t>
  </si>
  <si>
    <t>20131001</t>
  </si>
  <si>
    <t>20131003</t>
  </si>
  <si>
    <t>20131004</t>
  </si>
  <si>
    <t>20131006</t>
  </si>
  <si>
    <t>20131008</t>
  </si>
  <si>
    <t>20131009</t>
  </si>
  <si>
    <t>20131012</t>
  </si>
  <si>
    <t>20131013</t>
  </si>
  <si>
    <t>20131014</t>
  </si>
  <si>
    <t>20131015</t>
  </si>
  <si>
    <t>20131016</t>
  </si>
  <si>
    <t>20131017</t>
  </si>
  <si>
    <t>20131019</t>
  </si>
  <si>
    <t>20131020</t>
  </si>
  <si>
    <t>20131022</t>
  </si>
  <si>
    <t>20131023</t>
  </si>
  <si>
    <t>20131024</t>
  </si>
  <si>
    <t>20131025</t>
  </si>
  <si>
    <t>20131026</t>
  </si>
  <si>
    <t>20131027</t>
  </si>
  <si>
    <t>20131028</t>
  </si>
  <si>
    <t>20131029</t>
  </si>
  <si>
    <t>20131030</t>
  </si>
  <si>
    <t>20131031</t>
  </si>
  <si>
    <t>20131101</t>
  </si>
  <si>
    <t>20131102</t>
  </si>
  <si>
    <t>20131104</t>
  </si>
  <si>
    <t>20131105</t>
  </si>
  <si>
    <t>20131106</t>
  </si>
  <si>
    <t>20131107</t>
  </si>
  <si>
    <t>20131108</t>
  </si>
  <si>
    <t>20131109</t>
  </si>
  <si>
    <t>20131110</t>
  </si>
  <si>
    <t>20131111</t>
  </si>
  <si>
    <t>20131112</t>
  </si>
  <si>
    <t>20131113</t>
  </si>
  <si>
    <t>20131114</t>
  </si>
  <si>
    <t>20131115</t>
  </si>
  <si>
    <t>20131116</t>
  </si>
  <si>
    <t>20131118</t>
  </si>
  <si>
    <t>20131119</t>
  </si>
  <si>
    <t>20131121</t>
  </si>
  <si>
    <t>20131122</t>
  </si>
  <si>
    <t>20131124</t>
  </si>
  <si>
    <t>20131125</t>
  </si>
  <si>
    <t>20131126</t>
  </si>
  <si>
    <t>20131127</t>
  </si>
  <si>
    <t>20131128</t>
  </si>
  <si>
    <t>20131130</t>
  </si>
  <si>
    <t>20131201</t>
  </si>
  <si>
    <t>20131204</t>
  </si>
  <si>
    <t>20131205</t>
  </si>
  <si>
    <t>20131208</t>
  </si>
  <si>
    <t>20131210</t>
  </si>
  <si>
    <t>20131212</t>
  </si>
  <si>
    <t>20131213</t>
  </si>
  <si>
    <t>20131215</t>
  </si>
  <si>
    <t>20131216</t>
  </si>
  <si>
    <t>20131219</t>
  </si>
  <si>
    <t>20131221</t>
  </si>
  <si>
    <t>20131222</t>
  </si>
  <si>
    <t>20131223</t>
  </si>
  <si>
    <t>20131227</t>
  </si>
  <si>
    <t>20131228</t>
  </si>
  <si>
    <t>20131230</t>
  </si>
  <si>
    <t>20140106</t>
  </si>
  <si>
    <t>20140107</t>
  </si>
  <si>
    <t>20140110</t>
  </si>
  <si>
    <t>20140113</t>
  </si>
  <si>
    <t>20140114</t>
  </si>
  <si>
    <t>20140115</t>
  </si>
  <si>
    <t>20140116</t>
  </si>
  <si>
    <t>20140119</t>
  </si>
  <si>
    <t>20140120</t>
  </si>
  <si>
    <t>20140121</t>
  </si>
  <si>
    <t>20140122</t>
  </si>
  <si>
    <t>20140123</t>
  </si>
  <si>
    <t>20140124</t>
  </si>
  <si>
    <t>20140125</t>
  </si>
  <si>
    <t>20140127</t>
  </si>
  <si>
    <t>20140128</t>
  </si>
  <si>
    <t>20140129</t>
  </si>
  <si>
    <t>20140201</t>
  </si>
  <si>
    <t>20140202</t>
  </si>
  <si>
    <t>20140204</t>
  </si>
  <si>
    <t>20140205</t>
  </si>
  <si>
    <t>20140206</t>
  </si>
  <si>
    <t>20140210</t>
  </si>
  <si>
    <t>20140211</t>
  </si>
  <si>
    <t>20140212</t>
  </si>
  <si>
    <t>20140213</t>
  </si>
  <si>
    <t>20140214</t>
  </si>
  <si>
    <t>20140216</t>
  </si>
  <si>
    <t>20140217</t>
  </si>
  <si>
    <t>20140219</t>
  </si>
  <si>
    <t>20140221</t>
  </si>
  <si>
    <t>20140224</t>
  </si>
  <si>
    <t>20140225</t>
  </si>
  <si>
    <t>20140226</t>
  </si>
  <si>
    <t>20140302</t>
  </si>
  <si>
    <t>20140303</t>
  </si>
  <si>
    <t>20140306</t>
  </si>
  <si>
    <t>20140308</t>
  </si>
  <si>
    <t>20140310</t>
  </si>
  <si>
    <t>20140311</t>
  </si>
  <si>
    <t>20140312</t>
  </si>
  <si>
    <t>20140314</t>
  </si>
  <si>
    <t>20140315</t>
  </si>
  <si>
    <t>20140318</t>
  </si>
  <si>
    <t>20140320</t>
  </si>
  <si>
    <t>20140323</t>
  </si>
  <si>
    <t>20140325</t>
  </si>
  <si>
    <t>20140326</t>
  </si>
  <si>
    <t>20140327</t>
  </si>
  <si>
    <t>20140331</t>
  </si>
  <si>
    <t>20140401</t>
  </si>
  <si>
    <t>20140403</t>
  </si>
  <si>
    <t>20140404</t>
  </si>
  <si>
    <t>20140406</t>
  </si>
  <si>
    <t>20140410</t>
  </si>
  <si>
    <t>20140411</t>
  </si>
  <si>
    <t>20140414</t>
  </si>
  <si>
    <t>20140419</t>
  </si>
  <si>
    <t>20140420</t>
  </si>
  <si>
    <t>20140423</t>
  </si>
  <si>
    <t>20140426</t>
  </si>
  <si>
    <t>20140428</t>
  </si>
  <si>
    <t>20140429</t>
  </si>
  <si>
    <t>20140430</t>
  </si>
  <si>
    <t>20140501</t>
  </si>
  <si>
    <t>20140503</t>
  </si>
  <si>
    <t>20140504</t>
  </si>
  <si>
    <t>20140506</t>
  </si>
  <si>
    <t>20140507</t>
  </si>
  <si>
    <t>20140511</t>
  </si>
  <si>
    <t>20140513</t>
  </si>
  <si>
    <t>20140515</t>
  </si>
  <si>
    <t>20140519</t>
  </si>
  <si>
    <t>20140520</t>
  </si>
  <si>
    <t>20140521</t>
  </si>
  <si>
    <t>20140524</t>
  </si>
  <si>
    <t>20140528</t>
  </si>
  <si>
    <t>20140603</t>
  </si>
  <si>
    <t>20140604</t>
  </si>
  <si>
    <t>20140605</t>
  </si>
  <si>
    <t>20140607</t>
  </si>
  <si>
    <t>20140609</t>
  </si>
  <si>
    <t>20140612</t>
  </si>
  <si>
    <t>20140614</t>
  </si>
  <si>
    <t>20140615</t>
  </si>
  <si>
    <t>20140616</t>
  </si>
  <si>
    <t>20140621</t>
  </si>
  <si>
    <t>20140622</t>
  </si>
  <si>
    <t>20140623</t>
  </si>
  <si>
    <t>20140624</t>
  </si>
  <si>
    <t>20140625</t>
  </si>
  <si>
    <t>20140626</t>
  </si>
  <si>
    <t>20140628</t>
  </si>
  <si>
    <t>20140629</t>
  </si>
  <si>
    <t>20140701</t>
  </si>
  <si>
    <t>20140702</t>
  </si>
  <si>
    <t>20140703</t>
  </si>
  <si>
    <t>20140705</t>
  </si>
  <si>
    <t>20140706</t>
  </si>
  <si>
    <t>20140707</t>
  </si>
  <si>
    <t>20140713</t>
  </si>
  <si>
    <t>20140714</t>
  </si>
  <si>
    <t>20140715</t>
  </si>
  <si>
    <t>20140717</t>
  </si>
  <si>
    <t>20140719</t>
  </si>
  <si>
    <t>20140721</t>
  </si>
  <si>
    <t>20140722</t>
  </si>
  <si>
    <t>20140724</t>
  </si>
  <si>
    <t>20140728</t>
  </si>
  <si>
    <t>20140730</t>
  </si>
  <si>
    <t>20140731</t>
  </si>
  <si>
    <t>20140803</t>
  </si>
  <si>
    <t>20140804</t>
  </si>
  <si>
    <t>20140812</t>
  </si>
  <si>
    <t>20140815</t>
  </si>
  <si>
    <t>20140817</t>
  </si>
  <si>
    <t>20140825</t>
  </si>
  <si>
    <t>20140901</t>
  </si>
  <si>
    <t>20140903</t>
  </si>
  <si>
    <t>20140906</t>
  </si>
  <si>
    <t>20140910</t>
  </si>
  <si>
    <t>20140912</t>
  </si>
  <si>
    <t>20140913</t>
  </si>
  <si>
    <t>20140917</t>
  </si>
  <si>
    <t>20140918</t>
  </si>
  <si>
    <t>20140919</t>
  </si>
  <si>
    <t>20141003</t>
  </si>
  <si>
    <t>20141005</t>
  </si>
  <si>
    <t>20141006</t>
  </si>
  <si>
    <t>20141008</t>
  </si>
  <si>
    <t>20141013</t>
  </si>
  <si>
    <t>20141016</t>
  </si>
  <si>
    <t>20141023</t>
  </si>
  <si>
    <t>20141024</t>
  </si>
  <si>
    <t>20141025</t>
  </si>
  <si>
    <t>20141027</t>
  </si>
  <si>
    <t>20141101</t>
  </si>
  <si>
    <t>20141103</t>
  </si>
  <si>
    <t>20141104</t>
  </si>
  <si>
    <t>20141106</t>
  </si>
  <si>
    <t>20141109</t>
  </si>
  <si>
    <t>20141110</t>
  </si>
  <si>
    <t>20141111</t>
  </si>
  <si>
    <t>20141113</t>
  </si>
  <si>
    <t>20141114</t>
  </si>
  <si>
    <t>20141115</t>
  </si>
  <si>
    <t>20141117</t>
  </si>
  <si>
    <t>20141118</t>
  </si>
  <si>
    <t>20141119</t>
  </si>
  <si>
    <t>20141120</t>
  </si>
  <si>
    <t>20141123</t>
  </si>
  <si>
    <t>20141124</t>
  </si>
  <si>
    <t>20141126</t>
  </si>
  <si>
    <t>20141129</t>
  </si>
  <si>
    <t>20141202</t>
  </si>
  <si>
    <t>20141205</t>
  </si>
  <si>
    <t>20141212</t>
  </si>
  <si>
    <t>20141227</t>
  </si>
  <si>
    <t>20150103</t>
  </si>
  <si>
    <t>20150108</t>
  </si>
  <si>
    <t>20150111</t>
  </si>
  <si>
    <t>20150114</t>
  </si>
  <si>
    <t>20150115</t>
  </si>
  <si>
    <t>20150117</t>
  </si>
  <si>
    <t>20150118</t>
  </si>
  <si>
    <t>20150121</t>
  </si>
  <si>
    <t>20150122</t>
  </si>
  <si>
    <t>20150123</t>
  </si>
  <si>
    <t>20150124</t>
  </si>
  <si>
    <t>20150125</t>
  </si>
  <si>
    <t>20150128</t>
  </si>
  <si>
    <t>20150203</t>
  </si>
  <si>
    <t>20150207</t>
  </si>
  <si>
    <t>20150209</t>
  </si>
  <si>
    <t>20150210</t>
  </si>
  <si>
    <t>20150212</t>
  </si>
  <si>
    <t>20150213</t>
  </si>
  <si>
    <t>20150218</t>
  </si>
  <si>
    <t>20150221</t>
  </si>
  <si>
    <t>20150227</t>
  </si>
  <si>
    <t>20150303</t>
  </si>
  <si>
    <t>20150305</t>
  </si>
  <si>
    <t>20150307</t>
  </si>
  <si>
    <t>20150309</t>
  </si>
  <si>
    <t>20150312</t>
  </si>
  <si>
    <t>20150314</t>
  </si>
  <si>
    <t>20150316</t>
  </si>
  <si>
    <t>20150318</t>
  </si>
  <si>
    <t>20150323</t>
  </si>
  <si>
    <t>20150328</t>
  </si>
  <si>
    <t>20150329</t>
  </si>
  <si>
    <t>20150403</t>
  </si>
  <si>
    <t>20150413</t>
  </si>
  <si>
    <t>20150417</t>
  </si>
  <si>
    <t>20150425</t>
  </si>
  <si>
    <t>20150426</t>
  </si>
  <si>
    <t>20150518</t>
  </si>
  <si>
    <t>20160112</t>
  </si>
  <si>
    <t>20160221</t>
  </si>
  <si>
    <t>20170120</t>
  </si>
  <si>
    <t>20170228</t>
  </si>
  <si>
    <t>20190710</t>
  </si>
  <si>
    <t>20190711</t>
  </si>
  <si>
    <t>20190713</t>
  </si>
  <si>
    <t>20190717</t>
  </si>
  <si>
    <t>20190719</t>
  </si>
  <si>
    <t>20190720</t>
  </si>
  <si>
    <t>20190721</t>
  </si>
  <si>
    <t>20190723</t>
  </si>
  <si>
    <t>20190724</t>
  </si>
  <si>
    <t>20190725</t>
  </si>
  <si>
    <t>20190726</t>
  </si>
  <si>
    <t>20190728</t>
  </si>
  <si>
    <t>20190729</t>
  </si>
  <si>
    <t>20190730</t>
  </si>
  <si>
    <t>20190801</t>
  </si>
  <si>
    <t>20190802</t>
  </si>
  <si>
    <t>20190803</t>
  </si>
  <si>
    <t>20190805</t>
  </si>
  <si>
    <t>20190806</t>
  </si>
  <si>
    <t>20190808</t>
  </si>
  <si>
    <t>20190809</t>
  </si>
  <si>
    <t>20190810</t>
  </si>
  <si>
    <t>20190811</t>
  </si>
  <si>
    <t>20190813</t>
  </si>
  <si>
    <t>20190814</t>
  </si>
  <si>
    <t>20190815</t>
  </si>
  <si>
    <t>20190816</t>
  </si>
  <si>
    <t>20190818</t>
  </si>
  <si>
    <t>20190820</t>
  </si>
  <si>
    <t>20190821</t>
  </si>
  <si>
    <t>20190824</t>
  </si>
  <si>
    <t>20190826</t>
  </si>
  <si>
    <t>20190827</t>
  </si>
  <si>
    <t>20190828</t>
  </si>
  <si>
    <t>20190829</t>
  </si>
  <si>
    <t>20190904</t>
  </si>
  <si>
    <t>20190906</t>
  </si>
  <si>
    <t>20190907</t>
  </si>
  <si>
    <t>20190908</t>
  </si>
  <si>
    <t>20190909</t>
  </si>
  <si>
    <t>20190911</t>
  </si>
  <si>
    <t>20190913</t>
  </si>
  <si>
    <t>20190919</t>
  </si>
  <si>
    <t>20190920</t>
  </si>
  <si>
    <t>20190923</t>
  </si>
  <si>
    <t>20190924</t>
  </si>
  <si>
    <t>20190925</t>
  </si>
  <si>
    <t>20190926</t>
  </si>
  <si>
    <t>20190929</t>
  </si>
  <si>
    <t>20190930</t>
  </si>
  <si>
    <t>20191002</t>
  </si>
  <si>
    <t>20191006</t>
  </si>
  <si>
    <t>20191007</t>
  </si>
  <si>
    <t>20191010</t>
  </si>
  <si>
    <t>20191011</t>
  </si>
  <si>
    <t>20191012</t>
  </si>
  <si>
    <t>20191013</t>
  </si>
  <si>
    <t>20191014</t>
  </si>
  <si>
    <t>20191016</t>
  </si>
  <si>
    <t>20191018</t>
  </si>
  <si>
    <t>20191019</t>
  </si>
  <si>
    <t>20191023</t>
  </si>
  <si>
    <t>20191024</t>
  </si>
  <si>
    <t>20191025</t>
  </si>
  <si>
    <t>20191027</t>
  </si>
  <si>
    <t>20191029</t>
  </si>
  <si>
    <t>20191030</t>
  </si>
  <si>
    <t>20191031</t>
  </si>
  <si>
    <t>20191102</t>
  </si>
  <si>
    <t>20191104</t>
  </si>
  <si>
    <t>20191105</t>
  </si>
  <si>
    <t>20191107</t>
  </si>
  <si>
    <t>20191109</t>
  </si>
  <si>
    <t>20191111</t>
  </si>
  <si>
    <t>20191114</t>
  </si>
  <si>
    <t>20191115</t>
  </si>
  <si>
    <t>20191116</t>
  </si>
  <si>
    <t>20191117</t>
  </si>
  <si>
    <t>20191118</t>
  </si>
  <si>
    <t>20191119</t>
  </si>
  <si>
    <t>20191120</t>
  </si>
  <si>
    <t>20191123</t>
  </si>
  <si>
    <t>20191124</t>
  </si>
  <si>
    <t>20191127</t>
  </si>
  <si>
    <t>20191128</t>
  </si>
  <si>
    <t>20191202</t>
  </si>
  <si>
    <t>20191203</t>
  </si>
  <si>
    <t>20191204</t>
  </si>
  <si>
    <t>20191205</t>
  </si>
  <si>
    <t>20191207</t>
  </si>
  <si>
    <t>20191210</t>
  </si>
  <si>
    <t>20191211</t>
  </si>
  <si>
    <t>20191216</t>
  </si>
  <si>
    <t>20191218</t>
  </si>
  <si>
    <t>20191219</t>
  </si>
  <si>
    <t>20191221</t>
  </si>
  <si>
    <t>20191228</t>
  </si>
  <si>
    <t>20191229</t>
  </si>
  <si>
    <t>20191230</t>
  </si>
  <si>
    <t>20200102</t>
  </si>
  <si>
    <t>20200103</t>
  </si>
  <si>
    <t>20200105</t>
  </si>
  <si>
    <t>20200108</t>
  </si>
  <si>
    <t>20200109</t>
  </si>
  <si>
    <t>20200110</t>
  </si>
  <si>
    <t>20200112</t>
  </si>
  <si>
    <t>20200114</t>
  </si>
  <si>
    <t>20200116</t>
  </si>
  <si>
    <t>20200118</t>
  </si>
  <si>
    <t>20200119</t>
  </si>
  <si>
    <t>20200120</t>
  </si>
  <si>
    <t>20200122</t>
  </si>
  <si>
    <t>20200124</t>
  </si>
  <si>
    <t>20200201</t>
  </si>
  <si>
    <t>20200202</t>
  </si>
  <si>
    <t>20200204</t>
  </si>
  <si>
    <t>20200208</t>
  </si>
  <si>
    <t>20200210</t>
  </si>
  <si>
    <t>20200211</t>
  </si>
  <si>
    <t>20200213</t>
  </si>
  <si>
    <t>20200215</t>
  </si>
  <si>
    <t>20200218</t>
  </si>
  <si>
    <t>20200225</t>
  </si>
  <si>
    <t>20200226</t>
  </si>
  <si>
    <t>20200227</t>
  </si>
  <si>
    <t>20200304</t>
  </si>
  <si>
    <t>20200315</t>
  </si>
  <si>
    <t>20200316</t>
  </si>
  <si>
    <t>20200319</t>
  </si>
  <si>
    <t>20200331</t>
  </si>
  <si>
    <t>20200501</t>
  </si>
  <si>
    <t>20200508</t>
  </si>
  <si>
    <t>20200510</t>
  </si>
  <si>
    <t>20200514</t>
  </si>
  <si>
    <t>20200515</t>
  </si>
  <si>
    <t>20200516</t>
  </si>
  <si>
    <t>20200518</t>
  </si>
  <si>
    <t>20200519</t>
  </si>
  <si>
    <t>20200523</t>
  </si>
  <si>
    <t>20200528</t>
  </si>
  <si>
    <t>20200604</t>
  </si>
  <si>
    <t>20200606</t>
  </si>
  <si>
    <t>20200626</t>
  </si>
  <si>
    <t>20200705</t>
  </si>
  <si>
    <t>Days since Last Review:</t>
  </si>
  <si>
    <t>Year Joined</t>
  </si>
  <si>
    <t>Start Date:</t>
  </si>
  <si>
    <t>Mortgage Information</t>
  </si>
  <si>
    <t>Down Payment:</t>
  </si>
  <si>
    <t>Interest Rate:</t>
  </si>
  <si>
    <t>Term Length:</t>
  </si>
  <si>
    <t>Loan Amount:</t>
  </si>
  <si>
    <t>Price by Room Type</t>
  </si>
  <si>
    <t>Ratings Distribution</t>
  </si>
  <si>
    <t>District &amp; Neighborhoods by Number of Places</t>
  </si>
  <si>
    <t>Hosts</t>
  </si>
  <si>
    <t>Country</t>
  </si>
  <si>
    <t>Superhost %</t>
  </si>
  <si>
    <t>Cleaning</t>
  </si>
  <si>
    <t>Conversion Step</t>
  </si>
  <si>
    <t>Users</t>
  </si>
  <si>
    <t>Search result</t>
  </si>
  <si>
    <t>Page visit</t>
  </si>
  <si>
    <t>Inquiry</t>
  </si>
  <si>
    <t>Booking</t>
  </si>
  <si>
    <t>Districts &amp; Neighborhoods</t>
  </si>
  <si>
    <t>Neighborhoods</t>
  </si>
  <si>
    <t>Hosts by Origin Country</t>
  </si>
  <si>
    <t>Hosts &amp; Superhost % by Year Joined</t>
  </si>
  <si>
    <t>Balance Sheet Waterfall Chart</t>
  </si>
  <si>
    <t>AirBnB Conversion Funnel</t>
  </si>
  <si>
    <t>FIXED TERM</t>
  </si>
  <si>
    <t>FIXED PAYMENTS</t>
  </si>
  <si>
    <t>Gross Rental Income</t>
  </si>
  <si>
    <t>Mortgage Costs</t>
  </si>
  <si>
    <t>Annual P&amp;L</t>
  </si>
  <si>
    <t>Net Income</t>
  </si>
  <si>
    <t>Amenities</t>
  </si>
  <si>
    <t>Maintenance</t>
  </si>
  <si>
    <t>Conversion Funnel</t>
  </si>
  <si>
    <t>Accommodates</t>
  </si>
  <si>
    <t>Cozy Modern 1 Bedroom in Chelsea</t>
  </si>
  <si>
    <t>Cozy Modern Apartment in Chelsea</t>
  </si>
  <si>
    <t>Monthly Payment</t>
  </si>
  <si>
    <t>Annual Interest Rate</t>
  </si>
  <si>
    <t>Shared Spaces</t>
  </si>
  <si>
    <t>Size</t>
  </si>
  <si>
    <t>Rating Class</t>
  </si>
  <si>
    <t>Rare Find</t>
  </si>
  <si>
    <t>New Date</t>
  </si>
  <si>
    <t>Month Joined</t>
  </si>
  <si>
    <t>WEEKDAY</t>
  </si>
  <si>
    <t>loan</t>
  </si>
  <si>
    <t>int rate</t>
  </si>
  <si>
    <t xml:space="preserve">loan term </t>
  </si>
  <si>
    <t>monthly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</si>
</sst>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164" formatCode="&quot;$&quot;#,##0;[Red]\-&quot;$&quot;#,##0"/>
    <numFmt numFmtId="165" formatCode="&quot;$&quot;#,##0"/>
    <numFmt numFmtId="166" formatCode="0.0%"/>
    <numFmt numFmtId="167" formatCode="yyyy\-mm\-dd;@"/>
    <numFmt numFmtId="168" formatCode="yyyy\-mm\-dd\ hh:mm:ss"/>
    <numFmt numFmtId="169" formatCode="&quot;$&quot;#,##0;[Red]\(&quot;$&quot;#,##0\);&quot;-&quot;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2" tint="-0.74999237037263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0" fontId="18" fillId="33" borderId="0" xfId="0" applyFont="1" applyFill="1" applyAlignment="1">
      <alignment horizontal="left"/>
    </xf>
    <xf numFmtId="0" fontId="20" fillId="0" borderId="0" xfId="0" applyFont="1" applyAlignment="1">
      <alignment horizontal="right"/>
    </xf>
    <xf numFmtId="8" fontId="16" fillId="38" borderId="10" xfId="0" applyNumberFormat="1" applyFont="1" applyFill="1" applyBorder="1" applyAlignment="1">
      <alignment horizontal="center"/>
    </xf>
    <xf numFmtId="6" fontId="0" fillId="0" borderId="0" xfId="0" applyNumberFormat="1"/>
    <xf numFmtId="9" fontId="16" fillId="36" borderId="11" xfId="0" applyNumberFormat="1" applyFont="1" applyFill="1" applyBorder="1" applyAlignment="1">
      <alignment horizontal="center"/>
    </xf>
    <xf numFmtId="166" fontId="16" fillId="36" borderId="10" xfId="0" applyNumberFormat="1" applyFont="1" applyFill="1" applyBorder="1" applyAlignment="1">
      <alignment horizontal="center"/>
    </xf>
    <xf numFmtId="6" fontId="16" fillId="38" borderId="10" xfId="0" applyNumberFormat="1" applyFont="1" applyFill="1" applyBorder="1" applyAlignment="1">
      <alignment horizontal="center"/>
    </xf>
    <xf numFmtId="0" fontId="21" fillId="0" borderId="0" xfId="0" applyFont="1" applyAlignment="1">
      <alignment horizontal="right"/>
    </xf>
    <xf numFmtId="0" fontId="22" fillId="39" borderId="10" xfId="0" applyFont="1" applyFill="1" applyBorder="1" applyAlignment="1">
      <alignment horizontal="center"/>
    </xf>
    <xf numFmtId="0" fontId="22" fillId="39" borderId="10" xfId="0" quotePrefix="1" applyFont="1" applyFill="1" applyBorder="1" applyAlignment="1">
      <alignment horizontal="center"/>
    </xf>
    <xf numFmtId="8" fontId="22" fillId="39" borderId="10" xfId="0" applyNumberFormat="1" applyFont="1" applyFill="1" applyBorder="1" applyAlignment="1">
      <alignment horizontal="center"/>
    </xf>
    <xf numFmtId="6" fontId="16" fillId="33" borderId="0" xfId="0" applyNumberFormat="1" applyFont="1" applyFill="1" applyAlignment="1">
      <alignment horizontal="center"/>
    </xf>
    <xf numFmtId="0" fontId="23" fillId="0" borderId="0" xfId="0" applyFont="1" applyAlignment="1">
      <alignment horizontal="center"/>
    </xf>
    <xf numFmtId="6" fontId="0" fillId="0" borderId="0" xfId="0" applyNumberFormat="1" applyAlignment="1">
      <alignment horizontal="center"/>
    </xf>
    <xf numFmtId="0" fontId="19" fillId="37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14" fontId="18" fillId="33" borderId="0" xfId="0" applyNumberFormat="1" applyFont="1" applyFill="1" applyAlignment="1">
      <alignment horizontal="left"/>
    </xf>
    <xf numFmtId="0" fontId="23" fillId="0" borderId="0" xfId="0" quotePrefix="1" applyFont="1" applyAlignment="1">
      <alignment horizontal="right"/>
    </xf>
    <xf numFmtId="14" fontId="23" fillId="0" borderId="0" xfId="0" applyNumberFormat="1" applyFont="1" applyAlignment="1">
      <alignment horizontal="right"/>
    </xf>
    <xf numFmtId="0" fontId="0" fillId="36" borderId="10" xfId="0" applyFill="1" applyBorder="1" applyAlignment="1">
      <alignment horizontal="center"/>
    </xf>
    <xf numFmtId="3" fontId="0" fillId="38" borderId="10" xfId="0" applyNumberFormat="1" applyFill="1" applyBorder="1" applyAlignment="1">
      <alignment horizontal="center"/>
    </xf>
    <xf numFmtId="2" fontId="0" fillId="38" borderId="10" xfId="0" applyNumberFormat="1" applyFill="1" applyBorder="1" applyAlignment="1">
      <alignment horizontal="center"/>
    </xf>
    <xf numFmtId="3" fontId="16" fillId="41" borderId="10" xfId="0" applyNumberFormat="1" applyFont="1" applyFill="1" applyBorder="1" applyAlignment="1">
      <alignment horizontal="center"/>
    </xf>
    <xf numFmtId="2" fontId="16" fillId="41" borderId="10" xfId="0" applyNumberFormat="1" applyFont="1" applyFill="1" applyBorder="1" applyAlignment="1">
      <alignment horizontal="center"/>
    </xf>
    <xf numFmtId="0" fontId="19" fillId="42" borderId="10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3" fillId="35" borderId="0" xfId="0" applyFon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0" fontId="16" fillId="43" borderId="0" xfId="0" applyFont="1" applyFill="1" applyAlignment="1">
      <alignment horizontal="center"/>
    </xf>
    <xf numFmtId="9" fontId="0" fillId="35" borderId="0" xfId="0" applyNumberFormat="1" applyFill="1" applyAlignment="1">
      <alignment horizontal="center"/>
    </xf>
    <xf numFmtId="165" fontId="16" fillId="36" borderId="10" xfId="0" applyNumberFormat="1" applyFont="1" applyFill="1" applyBorder="1" applyAlignment="1">
      <alignment horizontal="center"/>
    </xf>
    <xf numFmtId="0" fontId="17" fillId="0" borderId="0" xfId="0" applyFont="1"/>
    <xf numFmtId="164" fontId="17" fillId="0" borderId="0" xfId="0" applyNumberFormat="1" applyFont="1"/>
    <xf numFmtId="0" fontId="18" fillId="33" borderId="0" xfId="0" applyFont="1" applyFill="1" applyAlignment="1">
      <alignment horizontal="center"/>
    </xf>
    <xf numFmtId="0" fontId="27" fillId="0" borderId="0" xfId="0" applyFont="1" applyAlignment="1">
      <alignment horizontal="center" vertical="center"/>
    </xf>
    <xf numFmtId="165" fontId="27" fillId="0" borderId="0" xfId="0" applyNumberFormat="1" applyFont="1" applyAlignment="1">
      <alignment horizontal="center" vertical="center"/>
    </xf>
    <xf numFmtId="0" fontId="16" fillId="36" borderId="10" xfId="0" applyFont="1" applyFill="1" applyBorder="1" applyAlignment="1">
      <alignment horizontal="center"/>
    </xf>
    <xf numFmtId="0" fontId="20" fillId="0" borderId="10" xfId="0" applyFont="1" applyBorder="1" applyAlignment="1">
      <alignment horizontal="right"/>
    </xf>
    <xf numFmtId="0" fontId="29" fillId="0" borderId="0" xfId="0" applyFont="1" applyAlignment="1">
      <alignment horizontal="left"/>
    </xf>
    <xf numFmtId="0" fontId="16" fillId="38" borderId="10" xfId="0" applyFont="1" applyFill="1" applyBorder="1" applyAlignment="1">
      <alignment horizontal="center"/>
    </xf>
    <xf numFmtId="9" fontId="0" fillId="0" borderId="0" xfId="42" applyFont="1" applyFill="1"/>
    <xf numFmtId="0" fontId="0" fillId="0" borderId="0" xfId="0" applyAlignment="1">
      <alignment wrapText="1"/>
    </xf>
    <xf numFmtId="0" fontId="16" fillId="33" borderId="0" xfId="0" applyFont="1" applyFill="1" applyAlignment="1">
      <alignment horizontal="center"/>
    </xf>
    <xf numFmtId="9" fontId="16" fillId="0" borderId="0" xfId="42" applyFont="1" applyFill="1" applyAlignment="1">
      <alignment horizontal="left"/>
    </xf>
    <xf numFmtId="166" fontId="16" fillId="0" borderId="0" xfId="42" applyNumberFormat="1" applyFont="1" applyFill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42" applyNumberFormat="1" applyFont="1" applyFill="1" applyAlignment="1">
      <alignment horizontal="left"/>
    </xf>
    <xf numFmtId="165" fontId="18" fillId="33" borderId="0" xfId="0" applyNumberFormat="1" applyFont="1" applyFill="1" applyAlignment="1">
      <alignment horizontal="left"/>
    </xf>
    <xf numFmtId="165" fontId="0" fillId="0" borderId="0" xfId="0" applyNumberFormat="1"/>
    <xf numFmtId="2" fontId="18" fillId="33" borderId="0" xfId="0" applyNumberFormat="1" applyFont="1" applyFill="1" applyAlignment="1">
      <alignment horizontal="left"/>
    </xf>
    <xf numFmtId="2" fontId="0" fillId="0" borderId="0" xfId="0" applyNumberFormat="1"/>
    <xf numFmtId="3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31" fillId="0" borderId="0" xfId="0" applyFont="1"/>
    <xf numFmtId="0" fontId="0" fillId="0" borderId="0" xfId="0" applyAlignment="1">
      <alignment horizontal="center"/>
    </xf>
    <xf numFmtId="0" fontId="23" fillId="0" borderId="0" xfId="0" applyFont="1"/>
    <xf numFmtId="0" fontId="16" fillId="33" borderId="0" xfId="0" applyFont="1" applyFill="1" applyAlignment="1">
      <alignment horizontal="left"/>
    </xf>
    <xf numFmtId="9" fontId="0" fillId="0" borderId="0" xfId="42" applyFont="1" applyAlignment="1">
      <alignment horizontal="center"/>
    </xf>
    <xf numFmtId="2" fontId="16" fillId="36" borderId="10" xfId="0" applyNumberFormat="1" applyFont="1" applyFill="1" applyBorder="1" applyAlignment="1">
      <alignment horizontal="center"/>
    </xf>
    <xf numFmtId="165" fontId="16" fillId="38" borderId="11" xfId="0" applyNumberFormat="1" applyFont="1" applyFill="1" applyBorder="1" applyAlignment="1">
      <alignment horizontal="center"/>
    </xf>
    <xf numFmtId="0" fontId="0" fillId="38" borderId="11" xfId="0" applyFill="1" applyBorder="1" applyAlignment="1">
      <alignment horizontal="center"/>
    </xf>
    <xf numFmtId="167" fontId="0" fillId="38" borderId="10" xfId="0" applyNumberFormat="1" applyFill="1" applyBorder="1" applyAlignment="1">
      <alignment horizontal="center"/>
    </xf>
    <xf numFmtId="168" fontId="30" fillId="0" borderId="0" xfId="0" applyNumberFormat="1" applyFont="1" applyAlignment="1">
      <alignment horizontal="left"/>
    </xf>
    <xf numFmtId="165" fontId="16" fillId="38" borderId="10" xfId="0" applyNumberFormat="1" applyFont="1" applyFill="1" applyBorder="1" applyAlignment="1">
      <alignment horizontal="center"/>
    </xf>
    <xf numFmtId="167" fontId="16" fillId="0" borderId="0" xfId="0" applyNumberFormat="1" applyFont="1" applyAlignment="1">
      <alignment horizontal="left"/>
    </xf>
    <xf numFmtId="167" fontId="27" fillId="0" borderId="0" xfId="0" applyNumberFormat="1" applyFont="1" applyAlignment="1">
      <alignment horizontal="center" vertical="center"/>
    </xf>
    <xf numFmtId="167" fontId="0" fillId="0" borderId="0" xfId="0" applyNumberFormat="1"/>
    <xf numFmtId="9" fontId="18" fillId="33" borderId="0" xfId="42" applyFont="1" applyFill="1" applyAlignment="1">
      <alignment horizontal="left"/>
    </xf>
    <xf numFmtId="9" fontId="0" fillId="0" borderId="0" xfId="42" applyFont="1"/>
    <xf numFmtId="10" fontId="0" fillId="0" borderId="0" xfId="0" applyNumberFormat="1"/>
    <xf numFmtId="8" fontId="0" fillId="0" borderId="0" xfId="0" applyNumberFormat="1"/>
    <xf numFmtId="0" fontId="26" fillId="37" borderId="0" xfId="0" applyFont="1" applyFill="1" applyAlignment="1">
      <alignment horizontal="left"/>
    </xf>
    <xf numFmtId="0" fontId="31" fillId="34" borderId="0" xfId="0" applyFont="1" applyFill="1" applyAlignment="1">
      <alignment horizontal="center" vertical="center" wrapText="1"/>
    </xf>
    <xf numFmtId="0" fontId="19" fillId="37" borderId="10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169" fontId="31" fillId="34" borderId="1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/>
    </xf>
    <xf numFmtId="165" fontId="32" fillId="34" borderId="0" xfId="0" applyNumberFormat="1" applyFont="1" applyFill="1" applyAlignment="1">
      <alignment horizontal="center" vertical="center"/>
    </xf>
    <xf numFmtId="3" fontId="22" fillId="39" borderId="0" xfId="0" applyNumberFormat="1" applyFont="1" applyFill="1" applyAlignment="1">
      <alignment horizontal="left" vertical="center" wrapText="1"/>
    </xf>
    <xf numFmtId="0" fontId="19" fillId="37" borderId="12" xfId="0" applyFont="1" applyFill="1" applyBorder="1" applyAlignment="1">
      <alignment horizontal="center" vertical="center"/>
    </xf>
    <xf numFmtId="0" fontId="19" fillId="37" borderId="13" xfId="0" applyFont="1" applyFill="1" applyBorder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0" fontId="25" fillId="0" borderId="14" xfId="0" applyFont="1" applyBorder="1" applyAlignment="1">
      <alignment horizontal="center"/>
    </xf>
    <xf numFmtId="0" fontId="16" fillId="33" borderId="0" xfId="0" applyFont="1" applyFill="1" applyAlignment="1">
      <alignment horizontal="center"/>
    </xf>
    <xf numFmtId="0" fontId="13" fillId="40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B9B9"/>
      <color rgb="FFFF9393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6" fmlaLink="$P$2" max="4149" min="1" page="10" val="2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3</xdr:row>
      <xdr:rowOff>0</xdr:rowOff>
    </xdr:from>
    <xdr:to>
      <xdr:col>16</xdr:col>
      <xdr:colOff>361951</xdr:colOff>
      <xdr:row>7</xdr:row>
      <xdr:rowOff>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96225" y="600075"/>
          <a:ext cx="257176" cy="800100"/>
        </a:xfrm>
        <a:prstGeom prst="leftBrace">
          <a:avLst>
            <a:gd name="adj1" fmla="val 8333"/>
            <a:gd name="adj2" fmla="val 63095"/>
          </a:avLst>
        </a:prstGeom>
        <a:ln w="1905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1</xdr:row>
          <xdr:rowOff>0</xdr:rowOff>
        </xdr:from>
        <xdr:to>
          <xdr:col>16</xdr:col>
          <xdr:colOff>312420</xdr:colOff>
          <xdr:row>2</xdr:row>
          <xdr:rowOff>7620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1</xdr:row>
      <xdr:rowOff>0</xdr:rowOff>
    </xdr:from>
    <xdr:to>
      <xdr:col>4</xdr:col>
      <xdr:colOff>714374</xdr:colOff>
      <xdr:row>10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725" b="2248"/>
        <a:stretch/>
      </xdr:blipFill>
      <xdr:spPr bwMode="auto">
        <a:xfrm>
          <a:off x="361949" y="304800"/>
          <a:ext cx="2886075" cy="183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9</xdr:row>
      <xdr:rowOff>9525</xdr:rowOff>
    </xdr:from>
    <xdr:to>
      <xdr:col>10</xdr:col>
      <xdr:colOff>828675</xdr:colOff>
      <xdr:row>13</xdr:row>
      <xdr:rowOff>47625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077075" y="1724025"/>
          <a:ext cx="1666875" cy="800100"/>
        </a:xfrm>
        <a:prstGeom prst="rightArrow">
          <a:avLst/>
        </a:prstGeom>
        <a:noFill/>
        <a:ln w="381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YEARLY SUMMARY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G6001"/>
  <sheetViews>
    <sheetView showGridLines="0" tabSelected="1" topLeftCell="I1" zoomScaleNormal="100" workbookViewId="0">
      <selection activeCell="E2" sqref="E2"/>
    </sheetView>
  </sheetViews>
  <sheetFormatPr defaultRowHeight="14.4" x14ac:dyDescent="0.3"/>
  <cols>
    <col min="1" max="1" width="28.5546875" customWidth="1"/>
    <col min="2" max="2" width="11.44140625" customWidth="1"/>
    <col min="3" max="3" width="15.88671875" bestFit="1" customWidth="1"/>
    <col min="4" max="4" width="15.5546875" style="70" bestFit="1" customWidth="1"/>
    <col min="5" max="5" width="17.33203125" style="70" bestFit="1" customWidth="1"/>
    <col min="6" max="6" width="11.77734375" bestFit="1" customWidth="1"/>
    <col min="7" max="7" width="15.88671875" bestFit="1" customWidth="1"/>
    <col min="8" max="8" width="15.5546875" bestFit="1" customWidth="1"/>
    <col min="9" max="9" width="17.33203125" bestFit="1" customWidth="1"/>
    <col min="10" max="10" width="11.77734375" customWidth="1"/>
    <col min="11" max="11" width="18.5546875" bestFit="1" customWidth="1"/>
    <col min="12" max="15" width="18.5546875" customWidth="1"/>
    <col min="16" max="19" width="17.109375" customWidth="1"/>
    <col min="20" max="20" width="9.109375" style="50" customWidth="1"/>
    <col min="21" max="21" width="13.6640625" style="50" customWidth="1"/>
    <col min="22" max="22" width="9.109375" style="52"/>
    <col min="23" max="23" width="13.109375" style="52" bestFit="1" customWidth="1"/>
    <col min="24" max="25" width="14.33203125" customWidth="1"/>
    <col min="26" max="27" width="14.33203125" style="1" customWidth="1"/>
    <col min="28" max="28" width="12.88671875" customWidth="1"/>
    <col min="29" max="29" width="14.33203125" customWidth="1"/>
    <col min="31" max="33" width="12.33203125" customWidth="1"/>
  </cols>
  <sheetData>
    <row r="1" spans="1:33" x14ac:dyDescent="0.3">
      <c r="A1" s="2" t="s">
        <v>7673</v>
      </c>
      <c r="B1" s="2" t="s">
        <v>7646</v>
      </c>
      <c r="C1" s="2" t="s">
        <v>15618</v>
      </c>
      <c r="D1" s="69" t="s">
        <v>15619</v>
      </c>
      <c r="E1" s="69" t="s">
        <v>15620</v>
      </c>
      <c r="F1" s="2" t="s">
        <v>15621</v>
      </c>
      <c r="G1" s="2" t="s">
        <v>15618</v>
      </c>
      <c r="H1" s="69" t="s">
        <v>15619</v>
      </c>
      <c r="I1" s="69" t="s">
        <v>15620</v>
      </c>
      <c r="J1" s="2" t="s">
        <v>15621</v>
      </c>
      <c r="K1" s="2" t="s">
        <v>7655</v>
      </c>
      <c r="L1" s="2" t="s">
        <v>7647</v>
      </c>
      <c r="M1" s="2" t="s">
        <v>7648</v>
      </c>
      <c r="N1" s="2" t="s">
        <v>7647</v>
      </c>
      <c r="O1" s="2" t="s">
        <v>7648</v>
      </c>
      <c r="P1" s="2" t="s">
        <v>7654</v>
      </c>
      <c r="Q1" s="2" t="s">
        <v>17040</v>
      </c>
      <c r="R1" s="2" t="s">
        <v>17035</v>
      </c>
      <c r="S1" s="2" t="s">
        <v>17041</v>
      </c>
      <c r="T1" s="49" t="s">
        <v>3500</v>
      </c>
      <c r="U1" s="49" t="s">
        <v>11832</v>
      </c>
      <c r="V1" s="51" t="s">
        <v>7652</v>
      </c>
      <c r="W1" s="51" t="s">
        <v>17042</v>
      </c>
      <c r="X1" s="2" t="s">
        <v>7649</v>
      </c>
      <c r="Y1" s="2" t="s">
        <v>17043</v>
      </c>
      <c r="Z1" s="18" t="s">
        <v>15613</v>
      </c>
      <c r="AA1" s="18" t="s">
        <v>7650</v>
      </c>
      <c r="AB1" s="2" t="s">
        <v>7651</v>
      </c>
      <c r="AC1" s="2" t="s">
        <v>15614</v>
      </c>
      <c r="AE1" s="30" t="s">
        <v>11830</v>
      </c>
      <c r="AF1" s="30" t="s">
        <v>11831</v>
      </c>
      <c r="AG1" s="30" t="s">
        <v>11832</v>
      </c>
    </row>
    <row r="2" spans="1:33" x14ac:dyDescent="0.3">
      <c r="A2" t="s">
        <v>15548</v>
      </c>
      <c r="B2">
        <v>8</v>
      </c>
      <c r="C2" t="str">
        <f>VLOOKUP($B2,Hosts!$A:$M,10,0)</f>
        <v>Within a few hours</v>
      </c>
      <c r="D2" s="70">
        <f>VLOOKUP($B2,Hosts!$A:$M,11,0)</f>
        <v>1</v>
      </c>
      <c r="E2" s="70">
        <f>VLOOKUP($B2,Hosts!$A:$M,12,0)</f>
        <v>1</v>
      </c>
      <c r="F2" t="str">
        <f>VLOOKUP($B2,Hosts!$A:$M,13,0)</f>
        <v>No</v>
      </c>
      <c r="G2" t="str">
        <f>INDEX(Hosts!$A:$M, MATCH(Places!$B2,Hosts!$A:$A,0), MATCH(Places!G$1,Hosts!$A$1:$M$1,0))</f>
        <v>Within a few hours</v>
      </c>
      <c r="H2" s="70">
        <f>INDEX(Hosts!$A:$M, MATCH(Places!$B2,Hosts!$A:$A,0), MATCH(Places!H$1,Hosts!$A$1:$M$1,0))</f>
        <v>1</v>
      </c>
      <c r="I2" s="70">
        <f>INDEX(Hosts!$A:$M, MATCH(Places!$B2,Hosts!$A:$A,0), MATCH(Places!I$1,Hosts!$A$1:$M$1,0))</f>
        <v>1</v>
      </c>
      <c r="J2" t="str">
        <f>INDEX(Hosts!$A:$M, MATCH(Places!$B2,Hosts!$A:$A,0), MATCH(Places!J$1,Hosts!$A$1:$M$1,0))</f>
        <v>No</v>
      </c>
      <c r="K2">
        <v>17</v>
      </c>
      <c r="L2" t="str">
        <f>VLOOKUP($K2,Neighborhoods!$A:$C,2,0)</f>
        <v>Manhattan</v>
      </c>
      <c r="M2" t="str">
        <f>VLOOKUP($K2,Neighborhoods!$A:$C,3,0)</f>
        <v>Hell's Kitchen</v>
      </c>
      <c r="N2" t="str">
        <f>INDEX(Neighborhoods!$A:$C, MATCH(Places!$K2,Neighborhoods!$A:$A,0), MATCH(Places!N$1,Neighborhoods!$A$1:$C$1,0))</f>
        <v>Manhattan</v>
      </c>
      <c r="O2" t="str">
        <f>INDEX(Neighborhoods!$A:$C, MATCH(Places!$K2,Neighborhoods!$A:$A,0), MATCH(Places!O$1,Neighborhoods!$A$1:$C$1,0))</f>
        <v>Hell's Kitchen</v>
      </c>
      <c r="P2" t="e">
        <f>INDEX(Neighborhoods!$A:$C, MATCH(Places!$K2,Neighborhoods!$A:$A,0), MATCH(Places!P$1,Neighborhoods!C1:$C$1,0))</f>
        <v>#N/A</v>
      </c>
      <c r="Q2" t="e">
        <f>IF(OR(P2="Private room",P2="Shared room"),"Yes","No")</f>
        <v>#N/A</v>
      </c>
      <c r="R2">
        <v>2</v>
      </c>
      <c r="S2" t="str">
        <f>IF(R2&lt;=2,"Small",IF(R2&lt;=5,"Medium","Large"))</f>
        <v>Small</v>
      </c>
      <c r="T2" s="50">
        <v>65</v>
      </c>
      <c r="U2" s="70">
        <f>VLOOKUP($T2,$AF$1:$AG$5,2)</f>
        <v>0.03</v>
      </c>
      <c r="V2" s="52">
        <v>4.38</v>
      </c>
      <c r="W2" s="52" t="str" cm="1">
        <f t="array" ref="W2">_xlfn.SWITCH(ROUND(V2,0),5,"Excellent",4,"Good",3,"Ok","Bad")</f>
        <v>Good</v>
      </c>
      <c r="X2">
        <v>473</v>
      </c>
      <c r="Y2" t="str">
        <f>IF(AND(V2&gt;4.8,X2&gt;100),"Yes","No")</f>
        <v>No</v>
      </c>
      <c r="Z2" s="68">
        <v>39939</v>
      </c>
      <c r="AA2" s="68">
        <v>43905</v>
      </c>
      <c r="AB2">
        <v>340</v>
      </c>
      <c r="AC2" t="s">
        <v>15615</v>
      </c>
      <c r="AE2" s="28" t="s">
        <v>11833</v>
      </c>
      <c r="AF2" s="29">
        <v>0</v>
      </c>
      <c r="AG2" s="31">
        <v>0.03</v>
      </c>
    </row>
    <row r="3" spans="1:33" x14ac:dyDescent="0.3">
      <c r="A3" t="s">
        <v>13905</v>
      </c>
      <c r="B3">
        <v>10</v>
      </c>
      <c r="C3" t="str">
        <f>VLOOKUP($B3,Hosts!$A:$M,10,0)</f>
        <v>Within a day</v>
      </c>
      <c r="D3" s="70">
        <f>VLOOKUP($B3,Hosts!$A:$M,11,0)</f>
        <v>1</v>
      </c>
      <c r="E3" s="70">
        <f>VLOOKUP($B3,Hosts!$A:$M,12,0)</f>
        <v>0.83</v>
      </c>
      <c r="F3" t="str">
        <f>VLOOKUP($B3,Hosts!$A:$M,13,0)</f>
        <v>No</v>
      </c>
      <c r="G3" t="str">
        <f>INDEX(Hosts!$A:$M, MATCH(Places!$B3,Hosts!$A:$A,0), MATCH(Places!G$1,Hosts!$A$1:$M$1,0))</f>
        <v>Within a day</v>
      </c>
      <c r="H3" s="70">
        <f>INDEX(Hosts!$A:$M, MATCH(Places!$B3,Hosts!$A:$A,0), MATCH(Places!H$1,Hosts!$A$1:$M$1,0))</f>
        <v>1</v>
      </c>
      <c r="I3" s="70">
        <f>INDEX(Hosts!$A:$M, MATCH(Places!$B3,Hosts!$A:$A,0), MATCH(Places!I$1,Hosts!$A$1:$M$1,0))</f>
        <v>0.83</v>
      </c>
      <c r="J3" t="str">
        <f>INDEX(Hosts!$A:$M, MATCH(Places!$B3,Hosts!$A:$A,0), MATCH(Places!J$1,Hosts!$A$1:$M$1,0))</f>
        <v>No</v>
      </c>
      <c r="K3">
        <v>20</v>
      </c>
      <c r="L3" t="str">
        <f>VLOOKUP($K3,Neighborhoods!$A:$C,2,0)</f>
        <v>Manhattan</v>
      </c>
      <c r="M3" t="str">
        <f>VLOOKUP($K3,Neighborhoods!$A:$C,3,0)</f>
        <v>Upper West Side</v>
      </c>
      <c r="N3" t="str">
        <f>INDEX(Neighborhoods!$A:$C, MATCH(Places!$K3,Neighborhoods!$A:$A,0), MATCH(Places!N$1,Neighborhoods!$A$1:$C$1,0))</f>
        <v>Manhattan</v>
      </c>
      <c r="O3" t="str">
        <f>INDEX(Neighborhoods!$A:$C, MATCH(Places!$K3,Neighborhoods!$A:$A,0), MATCH(Places!O$1,Neighborhoods!$A$1:$C$1,0))</f>
        <v>Upper West Side</v>
      </c>
      <c r="P3" t="s">
        <v>1</v>
      </c>
      <c r="Q3" t="str">
        <f t="shared" ref="Q3:Q66" si="0">IF(OR(P3="Private room",P3="Shared room"),"Yes","No")</f>
        <v>Yes</v>
      </c>
      <c r="R3">
        <v>1</v>
      </c>
      <c r="S3" t="str">
        <f t="shared" ref="S3:S66" si="1">IF(R3&lt;=2,"Small",IF(R3&lt;=5,"Medium","Large"))</f>
        <v>Small</v>
      </c>
      <c r="T3" s="50">
        <v>85</v>
      </c>
      <c r="U3" s="70">
        <f t="shared" ref="U3:U66" si="2">VLOOKUP($T3,$AF$1:$AG$5,2)</f>
        <v>0.03</v>
      </c>
      <c r="V3" s="52">
        <v>4.67</v>
      </c>
      <c r="W3" s="52" t="str" cm="1">
        <f t="array" ref="W3">_xlfn.SWITCH(ROUND(V3,0),5,"Excellent",4,"Good",3,"Ok","Bad")</f>
        <v>Excellent</v>
      </c>
      <c r="X3">
        <v>123</v>
      </c>
      <c r="Y3" t="str">
        <f t="shared" ref="Y3:Y66" si="3">IF(AND(V3&gt;4.8,X3&gt;100),"Yes","No")</f>
        <v>No</v>
      </c>
      <c r="Z3" s="68">
        <v>39943</v>
      </c>
      <c r="AA3" s="68">
        <v>43808</v>
      </c>
      <c r="AB3">
        <v>365</v>
      </c>
      <c r="AC3" t="s">
        <v>15615</v>
      </c>
      <c r="AE3" s="28" t="s">
        <v>11834</v>
      </c>
      <c r="AF3" s="29">
        <v>200</v>
      </c>
      <c r="AG3" s="31">
        <v>0.04</v>
      </c>
    </row>
    <row r="4" spans="1:33" x14ac:dyDescent="0.3">
      <c r="A4" t="s">
        <v>13604</v>
      </c>
      <c r="B4">
        <v>14</v>
      </c>
      <c r="C4" t="str">
        <f>VLOOKUP($B4,Hosts!$A:$M,10,0)</f>
        <v>Within an hour</v>
      </c>
      <c r="D4" s="70">
        <f>VLOOKUP($B4,Hosts!$A:$M,11,0)</f>
        <v>1</v>
      </c>
      <c r="E4" s="70">
        <f>VLOOKUP($B4,Hosts!$A:$M,12,0)</f>
        <v>0.93</v>
      </c>
      <c r="F4" t="str">
        <f>VLOOKUP($B4,Hosts!$A:$M,13,0)</f>
        <v>Yes</v>
      </c>
      <c r="G4" t="str">
        <f>INDEX(Hosts!$A:$M, MATCH(Places!$B4,Hosts!$A:$A,0), MATCH(Places!G$1,Hosts!$A$1:$M$1,0))</f>
        <v>Within an hour</v>
      </c>
      <c r="H4" s="70">
        <f>INDEX(Hosts!$A:$M, MATCH(Places!$B4,Hosts!$A:$A,0), MATCH(Places!H$1,Hosts!$A$1:$M$1,0))</f>
        <v>1</v>
      </c>
      <c r="I4" s="70">
        <f>INDEX(Hosts!$A:$M, MATCH(Places!$B4,Hosts!$A:$A,0), MATCH(Places!I$1,Hosts!$A$1:$M$1,0))</f>
        <v>0.93</v>
      </c>
      <c r="J4" t="str">
        <f>INDEX(Hosts!$A:$M, MATCH(Places!$B4,Hosts!$A:$A,0), MATCH(Places!J$1,Hosts!$A$1:$M$1,0))</f>
        <v>Yes</v>
      </c>
      <c r="K4">
        <v>14</v>
      </c>
      <c r="L4" t="str">
        <f>VLOOKUP($K4,Neighborhoods!$A:$C,2,0)</f>
        <v>Manhattan</v>
      </c>
      <c r="M4" t="str">
        <f>VLOOKUP($K4,Neighborhoods!$A:$C,3,0)</f>
        <v>East Harlem</v>
      </c>
      <c r="N4" t="str">
        <f>INDEX(Neighborhoods!$A:$C, MATCH(Places!$K4,Neighborhoods!$A:$A,0), MATCH(Places!N$1,Neighborhoods!$A$1:$C$1,0))</f>
        <v>Manhattan</v>
      </c>
      <c r="O4" t="str">
        <f>INDEX(Neighborhoods!$A:$C, MATCH(Places!$K4,Neighborhoods!$A:$A,0), MATCH(Places!O$1,Neighborhoods!$A$1:$C$1,0))</f>
        <v>East Harlem</v>
      </c>
      <c r="P4" t="s">
        <v>11822</v>
      </c>
      <c r="Q4" t="str">
        <f t="shared" si="0"/>
        <v>No</v>
      </c>
      <c r="R4">
        <v>2</v>
      </c>
      <c r="S4" t="str">
        <f t="shared" si="1"/>
        <v>Small</v>
      </c>
      <c r="T4" s="50">
        <v>239</v>
      </c>
      <c r="U4" s="70">
        <f t="shared" si="2"/>
        <v>0.04</v>
      </c>
      <c r="V4" s="52">
        <v>4.99</v>
      </c>
      <c r="W4" s="52" t="str" cm="1">
        <f t="array" ref="W4">_xlfn.SWITCH(ROUND(V4,0),5,"Excellent",4,"Good",3,"Ok","Bad")</f>
        <v>Excellent</v>
      </c>
      <c r="X4">
        <v>233</v>
      </c>
      <c r="Y4" t="str">
        <f t="shared" si="3"/>
        <v>Yes</v>
      </c>
      <c r="Z4" s="68">
        <v>40114</v>
      </c>
      <c r="AA4" s="68">
        <v>43808</v>
      </c>
      <c r="AB4">
        <v>365</v>
      </c>
      <c r="AC4" t="s">
        <v>15616</v>
      </c>
      <c r="AE4" s="28" t="s">
        <v>11835</v>
      </c>
      <c r="AF4" s="29">
        <v>500</v>
      </c>
      <c r="AG4" s="31">
        <v>0.05</v>
      </c>
    </row>
    <row r="5" spans="1:33" x14ac:dyDescent="0.3">
      <c r="A5" t="s">
        <v>12</v>
      </c>
      <c r="B5">
        <v>24</v>
      </c>
      <c r="C5" t="str">
        <f>VLOOKUP($B5,Hosts!$A:$M,10,0)</f>
        <v>Within an hour</v>
      </c>
      <c r="D5" s="70">
        <f>VLOOKUP($B5,Hosts!$A:$M,11,0)</f>
        <v>1</v>
      </c>
      <c r="E5" s="70">
        <f>VLOOKUP($B5,Hosts!$A:$M,12,0)</f>
        <v>0.99</v>
      </c>
      <c r="F5" t="str">
        <f>VLOOKUP($B5,Hosts!$A:$M,13,0)</f>
        <v>No</v>
      </c>
      <c r="G5" t="str">
        <f>INDEX(Hosts!$A:$M, MATCH(Places!$B5,Hosts!$A:$A,0), MATCH(Places!G$1,Hosts!$A$1:$M$1,0))</f>
        <v>Within an hour</v>
      </c>
      <c r="H5" s="70">
        <f>INDEX(Hosts!$A:$M, MATCH(Places!$B5,Hosts!$A:$A,0), MATCH(Places!H$1,Hosts!$A$1:$M$1,0))</f>
        <v>1</v>
      </c>
      <c r="I5" s="70">
        <f>INDEX(Hosts!$A:$M, MATCH(Places!$B5,Hosts!$A:$A,0), MATCH(Places!I$1,Hosts!$A$1:$M$1,0))</f>
        <v>0.99</v>
      </c>
      <c r="J5" t="str">
        <f>INDEX(Hosts!$A:$M, MATCH(Places!$B5,Hosts!$A:$A,0), MATCH(Places!J$1,Hosts!$A$1:$M$1,0))</f>
        <v>No</v>
      </c>
      <c r="K5">
        <v>7</v>
      </c>
      <c r="L5" t="str">
        <f>VLOOKUP($K5,Neighborhoods!$A:$C,2,0)</f>
        <v>Brooklyn</v>
      </c>
      <c r="M5" t="str">
        <f>VLOOKUP($K5,Neighborhoods!$A:$C,3,0)</f>
        <v>Bedford-Stuyvesant</v>
      </c>
      <c r="N5" t="str">
        <f>INDEX(Neighborhoods!$A:$C, MATCH(Places!$K5,Neighborhoods!$A:$A,0), MATCH(Places!N$1,Neighborhoods!$A$1:$C$1,0))</f>
        <v>Brooklyn</v>
      </c>
      <c r="O5" t="str">
        <f>INDEX(Neighborhoods!$A:$C, MATCH(Places!$K5,Neighborhoods!$A:$A,0), MATCH(Places!O$1,Neighborhoods!$A$1:$C$1,0))</f>
        <v>Bedford-Stuyvesant</v>
      </c>
      <c r="P5" t="s">
        <v>11822</v>
      </c>
      <c r="Q5" t="str">
        <f t="shared" si="0"/>
        <v>No</v>
      </c>
      <c r="R5">
        <v>5</v>
      </c>
      <c r="S5" t="str">
        <f t="shared" si="1"/>
        <v>Medium</v>
      </c>
      <c r="T5" s="50">
        <v>120</v>
      </c>
      <c r="U5" s="70">
        <f t="shared" si="2"/>
        <v>0.03</v>
      </c>
      <c r="V5" s="52">
        <v>4.75</v>
      </c>
      <c r="W5" s="52" t="str" cm="1">
        <f t="array" ref="W5">_xlfn.SWITCH(ROUND(V5,0),5,"Excellent",4,"Good",3,"Ok","Bad")</f>
        <v>Excellent</v>
      </c>
      <c r="X5">
        <v>115</v>
      </c>
      <c r="Y5" t="str">
        <f t="shared" si="3"/>
        <v>No</v>
      </c>
      <c r="Z5" s="68">
        <v>40050</v>
      </c>
      <c r="AA5" s="68">
        <v>44056</v>
      </c>
      <c r="AB5">
        <v>319</v>
      </c>
      <c r="AC5" t="s">
        <v>15615</v>
      </c>
      <c r="AE5" s="28" t="s">
        <v>11836</v>
      </c>
      <c r="AF5" s="29">
        <v>1000</v>
      </c>
      <c r="AG5" s="31">
        <v>7.0000000000000007E-2</v>
      </c>
    </row>
    <row r="6" spans="1:33" x14ac:dyDescent="0.3">
      <c r="A6" t="s">
        <v>17</v>
      </c>
      <c r="B6">
        <v>37</v>
      </c>
      <c r="C6" t="str">
        <f>VLOOKUP($B6,Hosts!$A:$M,10,0)</f>
        <v>Within a day</v>
      </c>
      <c r="D6" s="70">
        <f>VLOOKUP($B6,Hosts!$A:$M,11,0)</f>
        <v>0.6</v>
      </c>
      <c r="E6" s="70">
        <f>VLOOKUP($B6,Hosts!$A:$M,12,0)</f>
        <v>0.73</v>
      </c>
      <c r="F6" t="str">
        <f>VLOOKUP($B6,Hosts!$A:$M,13,0)</f>
        <v>No</v>
      </c>
      <c r="G6" t="str">
        <f>INDEX(Hosts!$A:$M, MATCH(Places!$B6,Hosts!$A:$A,0), MATCH(Places!G$1,Hosts!$A$1:$M$1,0))</f>
        <v>Within a day</v>
      </c>
      <c r="H6" s="70">
        <f>INDEX(Hosts!$A:$M, MATCH(Places!$B6,Hosts!$A:$A,0), MATCH(Places!H$1,Hosts!$A$1:$M$1,0))</f>
        <v>0.6</v>
      </c>
      <c r="I6" s="70">
        <f>INDEX(Hosts!$A:$M, MATCH(Places!$B6,Hosts!$A:$A,0), MATCH(Places!I$1,Hosts!$A$1:$M$1,0))</f>
        <v>0.73</v>
      </c>
      <c r="J6" t="str">
        <f>INDEX(Hosts!$A:$M, MATCH(Places!$B6,Hosts!$A:$A,0), MATCH(Places!J$1,Hosts!$A$1:$M$1,0))</f>
        <v>No</v>
      </c>
      <c r="K6">
        <v>15</v>
      </c>
      <c r="L6" t="str">
        <f>VLOOKUP($K6,Neighborhoods!$A:$C,2,0)</f>
        <v>Manhattan</v>
      </c>
      <c r="M6" t="str">
        <f>VLOOKUP($K6,Neighborhoods!$A:$C,3,0)</f>
        <v>East Village</v>
      </c>
      <c r="N6" t="str">
        <f>INDEX(Neighborhoods!$A:$C, MATCH(Places!$K6,Neighborhoods!$A:$A,0), MATCH(Places!N$1,Neighborhoods!$A$1:$C$1,0))</f>
        <v>Manhattan</v>
      </c>
      <c r="O6" t="str">
        <f>INDEX(Neighborhoods!$A:$C, MATCH(Places!$K6,Neighborhoods!$A:$A,0), MATCH(Places!O$1,Neighborhoods!$A$1:$C$1,0))</f>
        <v>East Village</v>
      </c>
      <c r="P6" t="s">
        <v>1</v>
      </c>
      <c r="Q6" t="str">
        <f t="shared" si="0"/>
        <v>Yes</v>
      </c>
      <c r="R6">
        <v>2</v>
      </c>
      <c r="S6" t="str">
        <f t="shared" si="1"/>
        <v>Small</v>
      </c>
      <c r="T6" s="50">
        <v>40</v>
      </c>
      <c r="U6" s="70">
        <f t="shared" si="2"/>
        <v>0.03</v>
      </c>
      <c r="V6" s="52">
        <v>4.7699999999999996</v>
      </c>
      <c r="W6" s="52" t="str" cm="1">
        <f t="array" ref="W6">_xlfn.SWITCH(ROUND(V6,0),5,"Excellent",4,"Good",3,"Ok","Bad")</f>
        <v>Excellent</v>
      </c>
      <c r="X6">
        <v>262</v>
      </c>
      <c r="Y6" t="str">
        <f t="shared" si="3"/>
        <v>No</v>
      </c>
      <c r="Z6" s="68">
        <v>40113</v>
      </c>
      <c r="AA6" s="68">
        <v>43907</v>
      </c>
      <c r="AB6">
        <v>46</v>
      </c>
      <c r="AC6" t="s">
        <v>15615</v>
      </c>
    </row>
    <row r="7" spans="1:33" x14ac:dyDescent="0.3">
      <c r="A7" t="s">
        <v>18</v>
      </c>
      <c r="B7">
        <v>38</v>
      </c>
      <c r="C7" t="str">
        <f>VLOOKUP($B7,Hosts!$A:$M,10,0)</f>
        <v>Within a day</v>
      </c>
      <c r="D7" s="70">
        <f>VLOOKUP($B7,Hosts!$A:$M,11,0)</f>
        <v>1</v>
      </c>
      <c r="E7" s="70">
        <f>VLOOKUP($B7,Hosts!$A:$M,12,0)</f>
        <v>0.91</v>
      </c>
      <c r="F7" t="str">
        <f>VLOOKUP($B7,Hosts!$A:$M,13,0)</f>
        <v>Yes</v>
      </c>
      <c r="G7" t="str">
        <f>INDEX(Hosts!$A:$M, MATCH(Places!$B7,Hosts!$A:$A,0), MATCH(Places!G$1,Hosts!$A$1:$M$1,0))</f>
        <v>Within a day</v>
      </c>
      <c r="H7" s="70">
        <f>INDEX(Hosts!$A:$M, MATCH(Places!$B7,Hosts!$A:$A,0), MATCH(Places!H$1,Hosts!$A$1:$M$1,0))</f>
        <v>1</v>
      </c>
      <c r="I7" s="70">
        <f>INDEX(Hosts!$A:$M, MATCH(Places!$B7,Hosts!$A:$A,0), MATCH(Places!I$1,Hosts!$A$1:$M$1,0))</f>
        <v>0.91</v>
      </c>
      <c r="J7" t="str">
        <f>INDEX(Hosts!$A:$M, MATCH(Places!$B7,Hosts!$A:$A,0), MATCH(Places!J$1,Hosts!$A$1:$M$1,0))</f>
        <v>Yes</v>
      </c>
      <c r="K7">
        <v>24</v>
      </c>
      <c r="L7" t="str">
        <f>VLOOKUP($K7,Neighborhoods!$A:$C,2,0)</f>
        <v>Queens</v>
      </c>
      <c r="M7" t="str">
        <f>VLOOKUP($K7,Neighborhoods!$A:$C,3,0)</f>
        <v>Long Island City</v>
      </c>
      <c r="N7" t="str">
        <f>INDEX(Neighborhoods!$A:$C, MATCH(Places!$K7,Neighborhoods!$A:$A,0), MATCH(Places!N$1,Neighborhoods!$A$1:$C$1,0))</f>
        <v>Queens</v>
      </c>
      <c r="O7" t="str">
        <f>INDEX(Neighborhoods!$A:$C, MATCH(Places!$K7,Neighborhoods!$A:$A,0), MATCH(Places!O$1,Neighborhoods!$A$1:$C$1,0))</f>
        <v>Long Island City</v>
      </c>
      <c r="P7" t="s">
        <v>1</v>
      </c>
      <c r="Q7" t="str">
        <f t="shared" si="0"/>
        <v>Yes</v>
      </c>
      <c r="R7">
        <v>4</v>
      </c>
      <c r="S7" t="str">
        <f t="shared" si="1"/>
        <v>Medium</v>
      </c>
      <c r="T7" s="50">
        <v>130</v>
      </c>
      <c r="U7" s="70">
        <f t="shared" si="2"/>
        <v>0.03</v>
      </c>
      <c r="V7" s="52">
        <v>4.99</v>
      </c>
      <c r="W7" s="52" t="str" cm="1">
        <f t="array" ref="W7">_xlfn.SWITCH(ROUND(V7,0),5,"Excellent",4,"Good",3,"Ok","Bad")</f>
        <v>Excellent</v>
      </c>
      <c r="X7">
        <v>280</v>
      </c>
      <c r="Y7" t="str">
        <f t="shared" si="3"/>
        <v>Yes</v>
      </c>
      <c r="Z7" s="68">
        <v>40342</v>
      </c>
      <c r="AA7" s="68">
        <v>43905</v>
      </c>
      <c r="AB7">
        <v>246</v>
      </c>
      <c r="AC7" t="s">
        <v>15615</v>
      </c>
    </row>
    <row r="8" spans="1:33" x14ac:dyDescent="0.3">
      <c r="A8" t="s">
        <v>21</v>
      </c>
      <c r="B8">
        <v>39</v>
      </c>
      <c r="C8" t="str">
        <f>VLOOKUP($B8,Hosts!$A:$M,10,0)</f>
        <v>Within a few hours</v>
      </c>
      <c r="D8" s="70">
        <f>VLOOKUP($B8,Hosts!$A:$M,11,0)</f>
        <v>1</v>
      </c>
      <c r="E8" s="70">
        <f>VLOOKUP($B8,Hosts!$A:$M,12,0)</f>
        <v>0.97</v>
      </c>
      <c r="F8" t="str">
        <f>VLOOKUP($B8,Hosts!$A:$M,13,0)</f>
        <v>No</v>
      </c>
      <c r="G8" t="str">
        <f>INDEX(Hosts!$A:$M, MATCH(Places!$B8,Hosts!$A:$A,0), MATCH(Places!G$1,Hosts!$A$1:$M$1,0))</f>
        <v>Within a few hours</v>
      </c>
      <c r="H8" s="70">
        <f>INDEX(Hosts!$A:$M, MATCH(Places!$B8,Hosts!$A:$A,0), MATCH(Places!H$1,Hosts!$A$1:$M$1,0))</f>
        <v>1</v>
      </c>
      <c r="I8" s="70">
        <f>INDEX(Hosts!$A:$M, MATCH(Places!$B8,Hosts!$A:$A,0), MATCH(Places!I$1,Hosts!$A$1:$M$1,0))</f>
        <v>0.97</v>
      </c>
      <c r="J8" t="str">
        <f>INDEX(Hosts!$A:$M, MATCH(Places!$B8,Hosts!$A:$A,0), MATCH(Places!J$1,Hosts!$A$1:$M$1,0))</f>
        <v>No</v>
      </c>
      <c r="K8">
        <v>7</v>
      </c>
      <c r="L8" t="str">
        <f>VLOOKUP($K8,Neighborhoods!$A:$C,2,0)</f>
        <v>Brooklyn</v>
      </c>
      <c r="M8" t="str">
        <f>VLOOKUP($K8,Neighborhoods!$A:$C,3,0)</f>
        <v>Bedford-Stuyvesant</v>
      </c>
      <c r="N8" t="str">
        <f>INDEX(Neighborhoods!$A:$C, MATCH(Places!$K8,Neighborhoods!$A:$A,0), MATCH(Places!N$1,Neighborhoods!$A$1:$C$1,0))</f>
        <v>Brooklyn</v>
      </c>
      <c r="O8" t="str">
        <f>INDEX(Neighborhoods!$A:$C, MATCH(Places!$K8,Neighborhoods!$A:$A,0), MATCH(Places!O$1,Neighborhoods!$A$1:$C$1,0))</f>
        <v>Bedford-Stuyvesant</v>
      </c>
      <c r="P8" t="s">
        <v>11822</v>
      </c>
      <c r="Q8" t="str">
        <f t="shared" si="0"/>
        <v>No</v>
      </c>
      <c r="R8">
        <v>2</v>
      </c>
      <c r="S8" t="str">
        <f t="shared" si="1"/>
        <v>Small</v>
      </c>
      <c r="T8" s="50">
        <v>100</v>
      </c>
      <c r="U8" s="70">
        <f t="shared" si="2"/>
        <v>0.03</v>
      </c>
      <c r="V8" s="52">
        <v>4.5</v>
      </c>
      <c r="W8" s="52" t="str" cm="1">
        <f t="array" ref="W8">_xlfn.SWITCH(ROUND(V8,0),5,"Excellent",4,"Good",3,"Ok","Bad")</f>
        <v>Excellent</v>
      </c>
      <c r="X8">
        <v>66</v>
      </c>
      <c r="Y8" t="str">
        <f t="shared" si="3"/>
        <v>No</v>
      </c>
      <c r="Z8" s="68">
        <v>40153</v>
      </c>
      <c r="AA8" s="68">
        <v>43892</v>
      </c>
      <c r="AB8">
        <v>19</v>
      </c>
      <c r="AC8" t="s">
        <v>15615</v>
      </c>
    </row>
    <row r="9" spans="1:33" x14ac:dyDescent="0.3">
      <c r="A9" t="s">
        <v>14366</v>
      </c>
      <c r="B9">
        <v>26</v>
      </c>
      <c r="C9" t="str">
        <f>VLOOKUP($B9,Hosts!$A:$M,10,0)</f>
        <v>Within a few hours</v>
      </c>
      <c r="D9" s="70">
        <f>VLOOKUP($B9,Hosts!$A:$M,11,0)</f>
        <v>0.83</v>
      </c>
      <c r="E9" s="70">
        <f>VLOOKUP($B9,Hosts!$A:$M,12,0)</f>
        <v>0.88</v>
      </c>
      <c r="F9" t="str">
        <f>VLOOKUP($B9,Hosts!$A:$M,13,0)</f>
        <v>No</v>
      </c>
      <c r="G9" t="str">
        <f>INDEX(Hosts!$A:$M, MATCH(Places!$B9,Hosts!$A:$A,0), MATCH(Places!G$1,Hosts!$A$1:$M$1,0))</f>
        <v>Within a few hours</v>
      </c>
      <c r="H9" s="70">
        <f>INDEX(Hosts!$A:$M, MATCH(Places!$B9,Hosts!$A:$A,0), MATCH(Places!H$1,Hosts!$A$1:$M$1,0))</f>
        <v>0.83</v>
      </c>
      <c r="I9" s="70">
        <f>INDEX(Hosts!$A:$M, MATCH(Places!$B9,Hosts!$A:$A,0), MATCH(Places!I$1,Hosts!$A$1:$M$1,0))</f>
        <v>0.88</v>
      </c>
      <c r="J9" t="str">
        <f>INDEX(Hosts!$A:$M, MATCH(Places!$B9,Hosts!$A:$A,0), MATCH(Places!J$1,Hosts!$A$1:$M$1,0))</f>
        <v>No</v>
      </c>
      <c r="K9">
        <v>23</v>
      </c>
      <c r="L9" t="str">
        <f>VLOOKUP($K9,Neighborhoods!$A:$C,2,0)</f>
        <v>Queens</v>
      </c>
      <c r="M9" t="str">
        <f>VLOOKUP($K9,Neighborhoods!$A:$C,3,0)</f>
        <v>Jamaica</v>
      </c>
      <c r="N9" t="str">
        <f>INDEX(Neighborhoods!$A:$C, MATCH(Places!$K9,Neighborhoods!$A:$A,0), MATCH(Places!N$1,Neighborhoods!$A$1:$C$1,0))</f>
        <v>Queens</v>
      </c>
      <c r="O9" t="str">
        <f>INDEX(Neighborhoods!$A:$C, MATCH(Places!$K9,Neighborhoods!$A:$A,0), MATCH(Places!O$1,Neighborhoods!$A$1:$C$1,0))</f>
        <v>Jamaica</v>
      </c>
      <c r="P9" t="s">
        <v>1</v>
      </c>
      <c r="Q9" t="str">
        <f t="shared" si="0"/>
        <v>Yes</v>
      </c>
      <c r="R9">
        <v>4</v>
      </c>
      <c r="S9" t="str">
        <f t="shared" si="1"/>
        <v>Medium</v>
      </c>
      <c r="T9" s="50">
        <v>75</v>
      </c>
      <c r="U9" s="70">
        <f t="shared" si="2"/>
        <v>0.03</v>
      </c>
      <c r="V9" s="52">
        <v>4.2300000000000004</v>
      </c>
      <c r="W9" s="52" t="str" cm="1">
        <f t="array" ref="W9">_xlfn.SWITCH(ROUND(V9,0),5,"Excellent",4,"Good",3,"Ok","Bad")</f>
        <v>Good</v>
      </c>
      <c r="X9">
        <v>65</v>
      </c>
      <c r="Y9" t="str">
        <f t="shared" si="3"/>
        <v>No</v>
      </c>
      <c r="Z9" s="68">
        <v>40411</v>
      </c>
      <c r="AA9" s="68">
        <v>43248</v>
      </c>
      <c r="AB9">
        <v>365</v>
      </c>
      <c r="AC9" t="s">
        <v>15615</v>
      </c>
    </row>
    <row r="10" spans="1:33" x14ac:dyDescent="0.3">
      <c r="A10" t="s">
        <v>13369</v>
      </c>
      <c r="B10">
        <v>40</v>
      </c>
      <c r="C10" t="str">
        <f>VLOOKUP($B10,Hosts!$A:$M,10,0)</f>
        <v>Within a day</v>
      </c>
      <c r="D10" s="70">
        <f>VLOOKUP($B10,Hosts!$A:$M,11,0)</f>
        <v>0.73</v>
      </c>
      <c r="E10" s="70">
        <f>VLOOKUP($B10,Hosts!$A:$M,12,0)</f>
        <v>0.93</v>
      </c>
      <c r="F10" t="str">
        <f>VLOOKUP($B10,Hosts!$A:$M,13,0)</f>
        <v>No</v>
      </c>
      <c r="G10" t="str">
        <f>INDEX(Hosts!$A:$M, MATCH(Places!$B10,Hosts!$A:$A,0), MATCH(Places!G$1,Hosts!$A$1:$M$1,0))</f>
        <v>Within a day</v>
      </c>
      <c r="H10" s="70">
        <f>INDEX(Hosts!$A:$M, MATCH(Places!$B10,Hosts!$A:$A,0), MATCH(Places!H$1,Hosts!$A$1:$M$1,0))</f>
        <v>0.73</v>
      </c>
      <c r="I10" s="70">
        <f>INDEX(Hosts!$A:$M, MATCH(Places!$B10,Hosts!$A:$A,0), MATCH(Places!I$1,Hosts!$A$1:$M$1,0))</f>
        <v>0.93</v>
      </c>
      <c r="J10" t="str">
        <f>INDEX(Hosts!$A:$M, MATCH(Places!$B10,Hosts!$A:$A,0), MATCH(Places!J$1,Hosts!$A$1:$M$1,0))</f>
        <v>No</v>
      </c>
      <c r="K10">
        <v>13</v>
      </c>
      <c r="L10" t="str">
        <f>VLOOKUP($K10,Neighborhoods!$A:$C,2,0)</f>
        <v>Manhattan</v>
      </c>
      <c r="M10" t="str">
        <f>VLOOKUP($K10,Neighborhoods!$A:$C,3,0)</f>
        <v>Chelsea</v>
      </c>
      <c r="N10" t="str">
        <f>INDEX(Neighborhoods!$A:$C, MATCH(Places!$K10,Neighborhoods!$A:$A,0), MATCH(Places!N$1,Neighborhoods!$A$1:$C$1,0))</f>
        <v>Manhattan</v>
      </c>
      <c r="O10" t="str">
        <f>INDEX(Neighborhoods!$A:$C, MATCH(Places!$K10,Neighborhoods!$A:$A,0), MATCH(Places!O$1,Neighborhoods!$A$1:$C$1,0))</f>
        <v>Chelsea</v>
      </c>
      <c r="P10" t="s">
        <v>1</v>
      </c>
      <c r="Q10" t="str">
        <f t="shared" si="0"/>
        <v>Yes</v>
      </c>
      <c r="R10">
        <v>1</v>
      </c>
      <c r="S10" t="str">
        <f t="shared" si="1"/>
        <v>Small</v>
      </c>
      <c r="T10" s="50">
        <v>150</v>
      </c>
      <c r="U10" s="70">
        <f t="shared" si="2"/>
        <v>0.03</v>
      </c>
      <c r="V10" s="52">
        <v>4.99</v>
      </c>
      <c r="W10" s="52" t="str" cm="1">
        <f t="array" ref="W10">_xlfn.SWITCH(ROUND(V10,0),5,"Excellent",4,"Good",3,"Ok","Bad")</f>
        <v>Excellent</v>
      </c>
      <c r="X10">
        <v>69</v>
      </c>
      <c r="Y10" t="str">
        <f t="shared" si="3"/>
        <v>No</v>
      </c>
      <c r="Z10" s="68">
        <v>40463</v>
      </c>
      <c r="AA10" s="68">
        <v>41645</v>
      </c>
      <c r="AB10">
        <v>365</v>
      </c>
      <c r="AC10" t="s">
        <v>15615</v>
      </c>
    </row>
    <row r="11" spans="1:33" x14ac:dyDescent="0.3">
      <c r="A11" t="s">
        <v>22</v>
      </c>
      <c r="B11">
        <v>42</v>
      </c>
      <c r="C11" t="str">
        <f>VLOOKUP($B11,Hosts!$A:$M,10,0)</f>
        <v>Within an hour</v>
      </c>
      <c r="D11" s="70">
        <f>VLOOKUP($B11,Hosts!$A:$M,11,0)</f>
        <v>1</v>
      </c>
      <c r="E11" s="70">
        <f>VLOOKUP($B11,Hosts!$A:$M,12,0)</f>
        <v>0.97</v>
      </c>
      <c r="F11" t="str">
        <f>VLOOKUP($B11,Hosts!$A:$M,13,0)</f>
        <v>No</v>
      </c>
      <c r="G11" t="str">
        <f>INDEX(Hosts!$A:$M, MATCH(Places!$B11,Hosts!$A:$A,0), MATCH(Places!G$1,Hosts!$A$1:$M$1,0))</f>
        <v>Within an hour</v>
      </c>
      <c r="H11" s="70">
        <f>INDEX(Hosts!$A:$M, MATCH(Places!$B11,Hosts!$A:$A,0), MATCH(Places!H$1,Hosts!$A$1:$M$1,0))</f>
        <v>1</v>
      </c>
      <c r="I11" s="70">
        <f>INDEX(Hosts!$A:$M, MATCH(Places!$B11,Hosts!$A:$A,0), MATCH(Places!I$1,Hosts!$A$1:$M$1,0))</f>
        <v>0.97</v>
      </c>
      <c r="J11" t="str">
        <f>INDEX(Hosts!$A:$M, MATCH(Places!$B11,Hosts!$A:$A,0), MATCH(Places!J$1,Hosts!$A$1:$M$1,0))</f>
        <v>No</v>
      </c>
      <c r="K11">
        <v>7</v>
      </c>
      <c r="L11" t="str">
        <f>VLOOKUP($K11,Neighborhoods!$A:$C,2,0)</f>
        <v>Brooklyn</v>
      </c>
      <c r="M11" t="str">
        <f>VLOOKUP($K11,Neighborhoods!$A:$C,3,0)</f>
        <v>Bedford-Stuyvesant</v>
      </c>
      <c r="N11" t="str">
        <f>INDEX(Neighborhoods!$A:$C, MATCH(Places!$K11,Neighborhoods!$A:$A,0), MATCH(Places!N$1,Neighborhoods!$A$1:$C$1,0))</f>
        <v>Brooklyn</v>
      </c>
      <c r="O11" t="str">
        <f>INDEX(Neighborhoods!$A:$C, MATCH(Places!$K11,Neighborhoods!$A:$A,0), MATCH(Places!O$1,Neighborhoods!$A$1:$C$1,0))</f>
        <v>Bedford-Stuyvesant</v>
      </c>
      <c r="P11" t="s">
        <v>1</v>
      </c>
      <c r="Q11" t="str">
        <f t="shared" si="0"/>
        <v>Yes</v>
      </c>
      <c r="R11">
        <v>2</v>
      </c>
      <c r="S11" t="str">
        <f t="shared" si="1"/>
        <v>Small</v>
      </c>
      <c r="T11" s="50">
        <v>81</v>
      </c>
      <c r="U11" s="70">
        <f t="shared" si="2"/>
        <v>0.03</v>
      </c>
      <c r="V11" s="52">
        <v>4.74</v>
      </c>
      <c r="W11" s="52" t="str" cm="1">
        <f t="array" ref="W11">_xlfn.SWITCH(ROUND(V11,0),5,"Excellent",4,"Good",3,"Ok","Bad")</f>
        <v>Excellent</v>
      </c>
      <c r="X11">
        <v>141</v>
      </c>
      <c r="Y11" t="str">
        <f t="shared" si="3"/>
        <v>No</v>
      </c>
      <c r="Z11" s="68">
        <v>40335</v>
      </c>
      <c r="AA11" s="68">
        <v>44024</v>
      </c>
      <c r="AB11">
        <v>339</v>
      </c>
      <c r="AC11" t="s">
        <v>15615</v>
      </c>
    </row>
    <row r="12" spans="1:33" x14ac:dyDescent="0.3">
      <c r="A12" t="s">
        <v>14146</v>
      </c>
      <c r="B12">
        <v>44</v>
      </c>
      <c r="C12" t="str">
        <f>VLOOKUP($B12,Hosts!$A:$M,10,0)</f>
        <v>Within a few hours</v>
      </c>
      <c r="D12" s="70">
        <f>VLOOKUP($B12,Hosts!$A:$M,11,0)</f>
        <v>0.75</v>
      </c>
      <c r="E12" s="70">
        <f>VLOOKUP($B12,Hosts!$A:$M,12,0)</f>
        <v>0.97</v>
      </c>
      <c r="F12" t="str">
        <f>VLOOKUP($B12,Hosts!$A:$M,13,0)</f>
        <v>Yes</v>
      </c>
      <c r="G12" t="str">
        <f>INDEX(Hosts!$A:$M, MATCH(Places!$B12,Hosts!$A:$A,0), MATCH(Places!G$1,Hosts!$A$1:$M$1,0))</f>
        <v>Within a few hours</v>
      </c>
      <c r="H12" s="70">
        <f>INDEX(Hosts!$A:$M, MATCH(Places!$B12,Hosts!$A:$A,0), MATCH(Places!H$1,Hosts!$A$1:$M$1,0))</f>
        <v>0.75</v>
      </c>
      <c r="I12" s="70">
        <f>INDEX(Hosts!$A:$M, MATCH(Places!$B12,Hosts!$A:$A,0), MATCH(Places!I$1,Hosts!$A$1:$M$1,0))</f>
        <v>0.97</v>
      </c>
      <c r="J12" t="str">
        <f>INDEX(Hosts!$A:$M, MATCH(Places!$B12,Hosts!$A:$A,0), MATCH(Places!J$1,Hosts!$A$1:$M$1,0))</f>
        <v>Yes</v>
      </c>
      <c r="K12">
        <v>11</v>
      </c>
      <c r="L12" t="str">
        <f>VLOOKUP($K12,Neighborhoods!$A:$C,2,0)</f>
        <v>Brooklyn</v>
      </c>
      <c r="M12" t="str">
        <f>VLOOKUP($K12,Neighborhoods!$A:$C,3,0)</f>
        <v>Greenpoint</v>
      </c>
      <c r="N12" t="str">
        <f>INDEX(Neighborhoods!$A:$C, MATCH(Places!$K12,Neighborhoods!$A:$A,0), MATCH(Places!N$1,Neighborhoods!$A$1:$C$1,0))</f>
        <v>Brooklyn</v>
      </c>
      <c r="O12" t="str">
        <f>INDEX(Neighborhoods!$A:$C, MATCH(Places!$K12,Neighborhoods!$A:$A,0), MATCH(Places!O$1,Neighborhoods!$A$1:$C$1,0))</f>
        <v>Greenpoint</v>
      </c>
      <c r="P12" t="s">
        <v>11822</v>
      </c>
      <c r="Q12" t="str">
        <f t="shared" si="0"/>
        <v>No</v>
      </c>
      <c r="R12">
        <v>4</v>
      </c>
      <c r="S12" t="str">
        <f t="shared" si="1"/>
        <v>Medium</v>
      </c>
      <c r="T12" s="50">
        <v>150.43</v>
      </c>
      <c r="U12" s="70">
        <f t="shared" si="2"/>
        <v>0.03</v>
      </c>
      <c r="V12" s="52">
        <v>4.9800000000000004</v>
      </c>
      <c r="W12" s="52" t="str" cm="1">
        <f t="array" ref="W12">_xlfn.SWITCH(ROUND(V12,0),5,"Excellent",4,"Good",3,"Ok","Bad")</f>
        <v>Excellent</v>
      </c>
      <c r="X12">
        <v>180</v>
      </c>
      <c r="Y12" t="str">
        <f t="shared" si="3"/>
        <v>Yes</v>
      </c>
      <c r="Z12" s="68">
        <v>43241</v>
      </c>
      <c r="AA12" s="68">
        <v>43904</v>
      </c>
      <c r="AB12">
        <v>0</v>
      </c>
      <c r="AC12" t="s">
        <v>15615</v>
      </c>
    </row>
    <row r="13" spans="1:33" x14ac:dyDescent="0.3">
      <c r="A13" t="s">
        <v>23</v>
      </c>
      <c r="B13">
        <v>45</v>
      </c>
      <c r="C13" t="str">
        <f>VLOOKUP($B13,Hosts!$A:$M,10,0)</f>
        <v>Within an hour</v>
      </c>
      <c r="D13" s="70">
        <f>VLOOKUP($B13,Hosts!$A:$M,11,0)</f>
        <v>1</v>
      </c>
      <c r="E13" s="70">
        <f>VLOOKUP($B13,Hosts!$A:$M,12,0)</f>
        <v>1</v>
      </c>
      <c r="F13" t="str">
        <f>VLOOKUP($B13,Hosts!$A:$M,13,0)</f>
        <v>No</v>
      </c>
      <c r="G13" t="str">
        <f>INDEX(Hosts!$A:$M, MATCH(Places!$B13,Hosts!$A:$A,0), MATCH(Places!G$1,Hosts!$A$1:$M$1,0))</f>
        <v>Within an hour</v>
      </c>
      <c r="H13" s="70">
        <f>INDEX(Hosts!$A:$M, MATCH(Places!$B13,Hosts!$A:$A,0), MATCH(Places!H$1,Hosts!$A$1:$M$1,0))</f>
        <v>1</v>
      </c>
      <c r="I13" s="70">
        <f>INDEX(Hosts!$A:$M, MATCH(Places!$B13,Hosts!$A:$A,0), MATCH(Places!I$1,Hosts!$A$1:$M$1,0))</f>
        <v>1</v>
      </c>
      <c r="J13" t="str">
        <f>INDEX(Hosts!$A:$M, MATCH(Places!$B13,Hosts!$A:$A,0), MATCH(Places!J$1,Hosts!$A$1:$M$1,0))</f>
        <v>No</v>
      </c>
      <c r="K13">
        <v>12</v>
      </c>
      <c r="L13" t="str">
        <f>VLOOKUP($K13,Neighborhoods!$A:$C,2,0)</f>
        <v>Brooklyn</v>
      </c>
      <c r="M13" t="str">
        <f>VLOOKUP($K13,Neighborhoods!$A:$C,3,0)</f>
        <v>Williamsburg</v>
      </c>
      <c r="N13" t="str">
        <f>INDEX(Neighborhoods!$A:$C, MATCH(Places!$K13,Neighborhoods!$A:$A,0), MATCH(Places!N$1,Neighborhoods!$A$1:$C$1,0))</f>
        <v>Brooklyn</v>
      </c>
      <c r="O13" t="str">
        <f>INDEX(Neighborhoods!$A:$C, MATCH(Places!$K13,Neighborhoods!$A:$A,0), MATCH(Places!O$1,Neighborhoods!$A$1:$C$1,0))</f>
        <v>Williamsburg</v>
      </c>
      <c r="P13" t="s">
        <v>11822</v>
      </c>
      <c r="Q13" t="str">
        <f t="shared" si="0"/>
        <v>No</v>
      </c>
      <c r="R13">
        <v>2</v>
      </c>
      <c r="S13" t="str">
        <f t="shared" si="1"/>
        <v>Small</v>
      </c>
      <c r="T13" s="50">
        <v>175</v>
      </c>
      <c r="U13" s="70">
        <f t="shared" si="2"/>
        <v>0.03</v>
      </c>
      <c r="V13" s="52">
        <v>4.91</v>
      </c>
      <c r="W13" s="52" t="str" cm="1">
        <f t="array" ref="W13">_xlfn.SWITCH(ROUND(V13,0),5,"Excellent",4,"Good",3,"Ok","Bad")</f>
        <v>Excellent</v>
      </c>
      <c r="X13">
        <v>113</v>
      </c>
      <c r="Y13" t="str">
        <f t="shared" si="3"/>
        <v>Yes</v>
      </c>
      <c r="Z13" s="68">
        <v>40165</v>
      </c>
      <c r="AA13" s="68">
        <v>43854</v>
      </c>
      <c r="AB13">
        <v>165</v>
      </c>
      <c r="AC13" t="s">
        <v>15615</v>
      </c>
    </row>
    <row r="14" spans="1:33" x14ac:dyDescent="0.3">
      <c r="A14" t="s">
        <v>24</v>
      </c>
      <c r="B14">
        <v>49</v>
      </c>
      <c r="C14" t="str">
        <f>VLOOKUP($B14,Hosts!$A:$M,10,0)</f>
        <v>Within a few hours</v>
      </c>
      <c r="D14" s="70">
        <f>VLOOKUP($B14,Hosts!$A:$M,11,0)</f>
        <v>1</v>
      </c>
      <c r="E14" s="70">
        <f>VLOOKUP($B14,Hosts!$A:$M,12,0)</f>
        <v>0.93</v>
      </c>
      <c r="F14" t="str">
        <f>VLOOKUP($B14,Hosts!$A:$M,13,0)</f>
        <v>No</v>
      </c>
      <c r="G14" t="str">
        <f>INDEX(Hosts!$A:$M, MATCH(Places!$B14,Hosts!$A:$A,0), MATCH(Places!G$1,Hosts!$A$1:$M$1,0))</f>
        <v>Within a few hours</v>
      </c>
      <c r="H14" s="70">
        <f>INDEX(Hosts!$A:$M, MATCH(Places!$B14,Hosts!$A:$A,0), MATCH(Places!H$1,Hosts!$A$1:$M$1,0))</f>
        <v>1</v>
      </c>
      <c r="I14" s="70">
        <f>INDEX(Hosts!$A:$M, MATCH(Places!$B14,Hosts!$A:$A,0), MATCH(Places!I$1,Hosts!$A$1:$M$1,0))</f>
        <v>0.93</v>
      </c>
      <c r="J14" t="str">
        <f>INDEX(Hosts!$A:$M, MATCH(Places!$B14,Hosts!$A:$A,0), MATCH(Places!J$1,Hosts!$A$1:$M$1,0))</f>
        <v>No</v>
      </c>
      <c r="K14">
        <v>17</v>
      </c>
      <c r="L14" t="str">
        <f>VLOOKUP($K14,Neighborhoods!$A:$C,2,0)</f>
        <v>Manhattan</v>
      </c>
      <c r="M14" t="str">
        <f>VLOOKUP($K14,Neighborhoods!$A:$C,3,0)</f>
        <v>Hell's Kitchen</v>
      </c>
      <c r="N14" t="str">
        <f>INDEX(Neighborhoods!$A:$C, MATCH(Places!$K14,Neighborhoods!$A:$A,0), MATCH(Places!N$1,Neighborhoods!$A$1:$C$1,0))</f>
        <v>Manhattan</v>
      </c>
      <c r="O14" t="str">
        <f>INDEX(Neighborhoods!$A:$C, MATCH(Places!$K14,Neighborhoods!$A:$A,0), MATCH(Places!O$1,Neighborhoods!$A$1:$C$1,0))</f>
        <v>Hell's Kitchen</v>
      </c>
      <c r="P14" t="s">
        <v>1</v>
      </c>
      <c r="Q14" t="str">
        <f t="shared" si="0"/>
        <v>Yes</v>
      </c>
      <c r="R14">
        <v>1</v>
      </c>
      <c r="S14" t="str">
        <f t="shared" si="1"/>
        <v>Small</v>
      </c>
      <c r="T14" s="50">
        <v>69</v>
      </c>
      <c r="U14" s="70">
        <f t="shared" si="2"/>
        <v>0.03</v>
      </c>
      <c r="V14" s="52">
        <v>4.74</v>
      </c>
      <c r="W14" s="52" t="str" cm="1">
        <f t="array" ref="W14">_xlfn.SWITCH(ROUND(V14,0),5,"Excellent",4,"Good",3,"Ok","Bad")</f>
        <v>Excellent</v>
      </c>
      <c r="X14">
        <v>325</v>
      </c>
      <c r="Y14" t="str">
        <f t="shared" si="3"/>
        <v>No</v>
      </c>
      <c r="Z14" s="68">
        <v>40180</v>
      </c>
      <c r="AA14" s="68">
        <v>44031</v>
      </c>
      <c r="AB14">
        <v>341</v>
      </c>
      <c r="AC14" t="s">
        <v>15615</v>
      </c>
    </row>
    <row r="15" spans="1:33" x14ac:dyDescent="0.3">
      <c r="A15" t="s">
        <v>25</v>
      </c>
      <c r="B15">
        <v>50</v>
      </c>
      <c r="C15" t="str">
        <f>VLOOKUP($B15,Hosts!$A:$M,10,0)</f>
        <v>Within a day</v>
      </c>
      <c r="D15" s="70">
        <f>VLOOKUP($B15,Hosts!$A:$M,11,0)</f>
        <v>1</v>
      </c>
      <c r="E15" s="70">
        <f>VLOOKUP($B15,Hosts!$A:$M,12,0)</f>
        <v>0.19</v>
      </c>
      <c r="F15" t="str">
        <f>VLOOKUP($B15,Hosts!$A:$M,13,0)</f>
        <v>No</v>
      </c>
      <c r="G15" t="str">
        <f>INDEX(Hosts!$A:$M, MATCH(Places!$B15,Hosts!$A:$A,0), MATCH(Places!G$1,Hosts!$A$1:$M$1,0))</f>
        <v>Within a day</v>
      </c>
      <c r="H15" s="70">
        <f>INDEX(Hosts!$A:$M, MATCH(Places!$B15,Hosts!$A:$A,0), MATCH(Places!H$1,Hosts!$A$1:$M$1,0))</f>
        <v>1</v>
      </c>
      <c r="I15" s="70">
        <f>INDEX(Hosts!$A:$M, MATCH(Places!$B15,Hosts!$A:$A,0), MATCH(Places!I$1,Hosts!$A$1:$M$1,0))</f>
        <v>0.19</v>
      </c>
      <c r="J15" t="str">
        <f>INDEX(Hosts!$A:$M, MATCH(Places!$B15,Hosts!$A:$A,0), MATCH(Places!J$1,Hosts!$A$1:$M$1,0))</f>
        <v>No</v>
      </c>
      <c r="K15">
        <v>13</v>
      </c>
      <c r="L15" t="str">
        <f>VLOOKUP($K15,Neighborhoods!$A:$C,2,0)</f>
        <v>Manhattan</v>
      </c>
      <c r="M15" t="str">
        <f>VLOOKUP($K15,Neighborhoods!$A:$C,3,0)</f>
        <v>Chelsea</v>
      </c>
      <c r="N15" t="str">
        <f>INDEX(Neighborhoods!$A:$C, MATCH(Places!$K15,Neighborhoods!$A:$A,0), MATCH(Places!N$1,Neighborhoods!$A$1:$C$1,0))</f>
        <v>Manhattan</v>
      </c>
      <c r="O15" t="str">
        <f>INDEX(Neighborhoods!$A:$C, MATCH(Places!$K15,Neighborhoods!$A:$A,0), MATCH(Places!O$1,Neighborhoods!$A$1:$C$1,0))</f>
        <v>Chelsea</v>
      </c>
      <c r="P15" t="s">
        <v>11822</v>
      </c>
      <c r="Q15" t="str">
        <f t="shared" si="0"/>
        <v>No</v>
      </c>
      <c r="R15">
        <v>4</v>
      </c>
      <c r="S15" t="str">
        <f t="shared" si="1"/>
        <v>Medium</v>
      </c>
      <c r="T15" s="50">
        <v>375</v>
      </c>
      <c r="U15" s="70">
        <f t="shared" si="2"/>
        <v>0.04</v>
      </c>
      <c r="V15" s="52">
        <v>5</v>
      </c>
      <c r="W15" s="52" t="str" cm="1">
        <f t="array" ref="W15">_xlfn.SWITCH(ROUND(V15,0),5,"Excellent",4,"Good",3,"Ok","Bad")</f>
        <v>Excellent</v>
      </c>
      <c r="X15">
        <v>5</v>
      </c>
      <c r="Y15" t="str">
        <f t="shared" si="3"/>
        <v>No</v>
      </c>
      <c r="Z15" s="68">
        <v>42452</v>
      </c>
      <c r="AA15" s="68">
        <v>43407</v>
      </c>
      <c r="AB15">
        <v>157</v>
      </c>
      <c r="AC15" t="s">
        <v>15615</v>
      </c>
    </row>
    <row r="16" spans="1:33" x14ac:dyDescent="0.3">
      <c r="A16" t="s">
        <v>27</v>
      </c>
      <c r="B16">
        <v>54</v>
      </c>
      <c r="C16" t="str">
        <f>VLOOKUP($B16,Hosts!$A:$M,10,0)</f>
        <v>Within a day</v>
      </c>
      <c r="D16" s="70">
        <f>VLOOKUP($B16,Hosts!$A:$M,11,0)</f>
        <v>0.5</v>
      </c>
      <c r="E16" s="70">
        <f>VLOOKUP($B16,Hosts!$A:$M,12,0)</f>
        <v>0.98</v>
      </c>
      <c r="F16" t="str">
        <f>VLOOKUP($B16,Hosts!$A:$M,13,0)</f>
        <v>Yes</v>
      </c>
      <c r="G16" t="str">
        <f>INDEX(Hosts!$A:$M, MATCH(Places!$B16,Hosts!$A:$A,0), MATCH(Places!G$1,Hosts!$A$1:$M$1,0))</f>
        <v>Within a day</v>
      </c>
      <c r="H16" s="70">
        <f>INDEX(Hosts!$A:$M, MATCH(Places!$B16,Hosts!$A:$A,0), MATCH(Places!H$1,Hosts!$A$1:$M$1,0))</f>
        <v>0.5</v>
      </c>
      <c r="I16" s="70">
        <f>INDEX(Hosts!$A:$M, MATCH(Places!$B16,Hosts!$A:$A,0), MATCH(Places!I$1,Hosts!$A$1:$M$1,0))</f>
        <v>0.98</v>
      </c>
      <c r="J16" t="str">
        <f>INDEX(Hosts!$A:$M, MATCH(Places!$B16,Hosts!$A:$A,0), MATCH(Places!J$1,Hosts!$A$1:$M$1,0))</f>
        <v>Yes</v>
      </c>
      <c r="K16">
        <v>15</v>
      </c>
      <c r="L16" t="str">
        <f>VLOOKUP($K16,Neighborhoods!$A:$C,2,0)</f>
        <v>Manhattan</v>
      </c>
      <c r="M16" t="str">
        <f>VLOOKUP($K16,Neighborhoods!$A:$C,3,0)</f>
        <v>East Village</v>
      </c>
      <c r="N16" t="str">
        <f>INDEX(Neighborhoods!$A:$C, MATCH(Places!$K16,Neighborhoods!$A:$A,0), MATCH(Places!N$1,Neighborhoods!$A$1:$C$1,0))</f>
        <v>Manhattan</v>
      </c>
      <c r="O16" t="str">
        <f>INDEX(Neighborhoods!$A:$C, MATCH(Places!$K16,Neighborhoods!$A:$A,0), MATCH(Places!O$1,Neighborhoods!$A$1:$C$1,0))</f>
        <v>East Village</v>
      </c>
      <c r="P16" t="s">
        <v>1</v>
      </c>
      <c r="Q16" t="str">
        <f t="shared" si="0"/>
        <v>Yes</v>
      </c>
      <c r="R16">
        <v>2</v>
      </c>
      <c r="S16" t="str">
        <f t="shared" si="1"/>
        <v>Small</v>
      </c>
      <c r="T16" s="50">
        <v>72</v>
      </c>
      <c r="U16" s="70">
        <f t="shared" si="2"/>
        <v>0.03</v>
      </c>
      <c r="V16" s="52">
        <v>4.8899999999999997</v>
      </c>
      <c r="W16" s="52" t="str" cm="1">
        <f t="array" ref="W16">_xlfn.SWITCH(ROUND(V16,0),5,"Excellent",4,"Good",3,"Ok","Bad")</f>
        <v>Excellent</v>
      </c>
      <c r="X16">
        <v>406</v>
      </c>
      <c r="Y16" t="str">
        <f t="shared" si="3"/>
        <v>Yes</v>
      </c>
      <c r="Z16" s="68">
        <v>41508</v>
      </c>
      <c r="AA16" s="68">
        <v>44033</v>
      </c>
      <c r="AB16">
        <v>155</v>
      </c>
      <c r="AC16" t="s">
        <v>15615</v>
      </c>
    </row>
    <row r="17" spans="1:29" x14ac:dyDescent="0.3">
      <c r="A17" t="s">
        <v>28</v>
      </c>
      <c r="B17">
        <v>4</v>
      </c>
      <c r="C17" t="str">
        <f>VLOOKUP($B17,Hosts!$A:$M,10,0)</f>
        <v>Within a few hours</v>
      </c>
      <c r="D17" s="70">
        <f>VLOOKUP($B17,Hosts!$A:$M,11,0)</f>
        <v>1</v>
      </c>
      <c r="E17" s="70">
        <f>VLOOKUP($B17,Hosts!$A:$M,12,0)</f>
        <v>0.56999999999999995</v>
      </c>
      <c r="F17" t="str">
        <f>VLOOKUP($B17,Hosts!$A:$M,13,0)</f>
        <v>No</v>
      </c>
      <c r="G17" t="str">
        <f>INDEX(Hosts!$A:$M, MATCH(Places!$B17,Hosts!$A:$A,0), MATCH(Places!G$1,Hosts!$A$1:$M$1,0))</f>
        <v>Within a few hours</v>
      </c>
      <c r="H17" s="70">
        <f>INDEX(Hosts!$A:$M, MATCH(Places!$B17,Hosts!$A:$A,0), MATCH(Places!H$1,Hosts!$A$1:$M$1,0))</f>
        <v>1</v>
      </c>
      <c r="I17" s="70">
        <f>INDEX(Hosts!$A:$M, MATCH(Places!$B17,Hosts!$A:$A,0), MATCH(Places!I$1,Hosts!$A$1:$M$1,0))</f>
        <v>0.56999999999999995</v>
      </c>
      <c r="J17" t="str">
        <f>INDEX(Hosts!$A:$M, MATCH(Places!$B17,Hosts!$A:$A,0), MATCH(Places!J$1,Hosts!$A$1:$M$1,0))</f>
        <v>No</v>
      </c>
      <c r="K17">
        <v>15</v>
      </c>
      <c r="L17" t="str">
        <f>VLOOKUP($K17,Neighborhoods!$A:$C,2,0)</f>
        <v>Manhattan</v>
      </c>
      <c r="M17" t="str">
        <f>VLOOKUP($K17,Neighborhoods!$A:$C,3,0)</f>
        <v>East Village</v>
      </c>
      <c r="N17" t="str">
        <f>INDEX(Neighborhoods!$A:$C, MATCH(Places!$K17,Neighborhoods!$A:$A,0), MATCH(Places!N$1,Neighborhoods!$A$1:$C$1,0))</f>
        <v>Manhattan</v>
      </c>
      <c r="O17" t="str">
        <f>INDEX(Neighborhoods!$A:$C, MATCH(Places!$K17,Neighborhoods!$A:$A,0), MATCH(Places!O$1,Neighborhoods!$A$1:$C$1,0))</f>
        <v>East Village</v>
      </c>
      <c r="P17" t="s">
        <v>1</v>
      </c>
      <c r="Q17" t="str">
        <f t="shared" si="0"/>
        <v>Yes</v>
      </c>
      <c r="R17">
        <v>1</v>
      </c>
      <c r="S17" t="str">
        <f t="shared" si="1"/>
        <v>Small</v>
      </c>
      <c r="T17" s="50">
        <v>57</v>
      </c>
      <c r="U17" s="70">
        <f t="shared" si="2"/>
        <v>0.03</v>
      </c>
      <c r="V17" s="52">
        <v>4.8099999999999996</v>
      </c>
      <c r="W17" s="52" t="str" cm="1">
        <f t="array" ref="W17">_xlfn.SWITCH(ROUND(V17,0),5,"Excellent",4,"Good",3,"Ok","Bad")</f>
        <v>Excellent</v>
      </c>
      <c r="X17">
        <v>118</v>
      </c>
      <c r="Y17" t="str">
        <f t="shared" si="3"/>
        <v>Yes</v>
      </c>
      <c r="Z17" s="68">
        <v>41135</v>
      </c>
      <c r="AA17" s="68">
        <v>44037</v>
      </c>
      <c r="AB17">
        <v>358</v>
      </c>
      <c r="AC17" t="s">
        <v>15615</v>
      </c>
    </row>
    <row r="18" spans="1:29" x14ac:dyDescent="0.3">
      <c r="A18" t="s">
        <v>29</v>
      </c>
      <c r="B18">
        <v>57</v>
      </c>
      <c r="C18" t="str">
        <f>VLOOKUP($B18,Hosts!$A:$M,10,0)</f>
        <v>Within a day</v>
      </c>
      <c r="D18" s="70">
        <f>VLOOKUP($B18,Hosts!$A:$M,11,0)</f>
        <v>1</v>
      </c>
      <c r="E18" s="70">
        <f>VLOOKUP($B18,Hosts!$A:$M,12,0)</f>
        <v>1</v>
      </c>
      <c r="F18" t="str">
        <f>VLOOKUP($B18,Hosts!$A:$M,13,0)</f>
        <v>Yes</v>
      </c>
      <c r="G18" t="str">
        <f>INDEX(Hosts!$A:$M, MATCH(Places!$B18,Hosts!$A:$A,0), MATCH(Places!G$1,Hosts!$A$1:$M$1,0))</f>
        <v>Within a day</v>
      </c>
      <c r="H18" s="70">
        <f>INDEX(Hosts!$A:$M, MATCH(Places!$B18,Hosts!$A:$A,0), MATCH(Places!H$1,Hosts!$A$1:$M$1,0))</f>
        <v>1</v>
      </c>
      <c r="I18" s="70">
        <f>INDEX(Hosts!$A:$M, MATCH(Places!$B18,Hosts!$A:$A,0), MATCH(Places!I$1,Hosts!$A$1:$M$1,0))</f>
        <v>1</v>
      </c>
      <c r="J18" t="str">
        <f>INDEX(Hosts!$A:$M, MATCH(Places!$B18,Hosts!$A:$A,0), MATCH(Places!J$1,Hosts!$A$1:$M$1,0))</f>
        <v>Yes</v>
      </c>
      <c r="K18">
        <v>14</v>
      </c>
      <c r="L18" t="str">
        <f>VLOOKUP($K18,Neighborhoods!$A:$C,2,0)</f>
        <v>Manhattan</v>
      </c>
      <c r="M18" t="str">
        <f>VLOOKUP($K18,Neighborhoods!$A:$C,3,0)</f>
        <v>East Harlem</v>
      </c>
      <c r="N18" t="str">
        <f>INDEX(Neighborhoods!$A:$C, MATCH(Places!$K18,Neighborhoods!$A:$A,0), MATCH(Places!N$1,Neighborhoods!$A$1:$C$1,0))</f>
        <v>Manhattan</v>
      </c>
      <c r="O18" t="str">
        <f>INDEX(Neighborhoods!$A:$C, MATCH(Places!$K18,Neighborhoods!$A:$A,0), MATCH(Places!O$1,Neighborhoods!$A$1:$C$1,0))</f>
        <v>East Harlem</v>
      </c>
      <c r="P18" t="s">
        <v>11822</v>
      </c>
      <c r="Q18" t="str">
        <f t="shared" si="0"/>
        <v>No</v>
      </c>
      <c r="R18">
        <v>8</v>
      </c>
      <c r="S18" t="str">
        <f t="shared" si="1"/>
        <v>Large</v>
      </c>
      <c r="T18" s="50">
        <v>325</v>
      </c>
      <c r="U18" s="70">
        <f t="shared" si="2"/>
        <v>0.04</v>
      </c>
      <c r="V18" s="52">
        <v>4.83</v>
      </c>
      <c r="W18" s="52" t="str" cm="1">
        <f t="array" ref="W18">_xlfn.SWITCH(ROUND(V18,0),5,"Excellent",4,"Good",3,"Ok","Bad")</f>
        <v>Excellent</v>
      </c>
      <c r="X18">
        <v>212</v>
      </c>
      <c r="Y18" t="str">
        <f t="shared" si="3"/>
        <v>Yes</v>
      </c>
      <c r="Z18" s="68">
        <v>40180</v>
      </c>
      <c r="AA18" s="68">
        <v>43897</v>
      </c>
      <c r="AB18">
        <v>240</v>
      </c>
      <c r="AC18" t="s">
        <v>15615</v>
      </c>
    </row>
    <row r="19" spans="1:29" x14ac:dyDescent="0.3">
      <c r="A19" t="s">
        <v>13536</v>
      </c>
      <c r="B19">
        <v>64</v>
      </c>
      <c r="C19" t="str">
        <f>VLOOKUP($B19,Hosts!$A:$M,10,0)</f>
        <v>Within a day</v>
      </c>
      <c r="D19" s="70">
        <f>VLOOKUP($B19,Hosts!$A:$M,11,0)</f>
        <v>1</v>
      </c>
      <c r="E19" s="70">
        <f>VLOOKUP($B19,Hosts!$A:$M,12,0)</f>
        <v>0.93</v>
      </c>
      <c r="F19" t="str">
        <f>VLOOKUP($B19,Hosts!$A:$M,13,0)</f>
        <v>Yes</v>
      </c>
      <c r="G19" t="str">
        <f>INDEX(Hosts!$A:$M, MATCH(Places!$B19,Hosts!$A:$A,0), MATCH(Places!G$1,Hosts!$A$1:$M$1,0))</f>
        <v>Within a day</v>
      </c>
      <c r="H19" s="70">
        <f>INDEX(Hosts!$A:$M, MATCH(Places!$B19,Hosts!$A:$A,0), MATCH(Places!H$1,Hosts!$A$1:$M$1,0))</f>
        <v>1</v>
      </c>
      <c r="I19" s="70">
        <f>INDEX(Hosts!$A:$M, MATCH(Places!$B19,Hosts!$A:$A,0), MATCH(Places!I$1,Hosts!$A$1:$M$1,0))</f>
        <v>0.93</v>
      </c>
      <c r="J19" t="str">
        <f>INDEX(Hosts!$A:$M, MATCH(Places!$B19,Hosts!$A:$A,0), MATCH(Places!J$1,Hosts!$A$1:$M$1,0))</f>
        <v>Yes</v>
      </c>
      <c r="K19">
        <v>13</v>
      </c>
      <c r="L19" t="str">
        <f>VLOOKUP($K19,Neighborhoods!$A:$C,2,0)</f>
        <v>Manhattan</v>
      </c>
      <c r="M19" t="str">
        <f>VLOOKUP($K19,Neighborhoods!$A:$C,3,0)</f>
        <v>Chelsea</v>
      </c>
      <c r="N19" t="str">
        <f>INDEX(Neighborhoods!$A:$C, MATCH(Places!$K19,Neighborhoods!$A:$A,0), MATCH(Places!N$1,Neighborhoods!$A$1:$C$1,0))</f>
        <v>Manhattan</v>
      </c>
      <c r="O19" t="str">
        <f>INDEX(Neighborhoods!$A:$C, MATCH(Places!$K19,Neighborhoods!$A:$A,0), MATCH(Places!O$1,Neighborhoods!$A$1:$C$1,0))</f>
        <v>Chelsea</v>
      </c>
      <c r="P19" t="s">
        <v>1</v>
      </c>
      <c r="Q19" t="str">
        <f t="shared" si="0"/>
        <v>Yes</v>
      </c>
      <c r="R19">
        <v>3</v>
      </c>
      <c r="S19" t="str">
        <f t="shared" si="1"/>
        <v>Medium</v>
      </c>
      <c r="T19" s="50">
        <v>150</v>
      </c>
      <c r="U19" s="70">
        <f t="shared" si="2"/>
        <v>0.03</v>
      </c>
      <c r="V19" s="52">
        <v>4.99</v>
      </c>
      <c r="W19" s="52" t="str" cm="1">
        <f t="array" ref="W19">_xlfn.SWITCH(ROUND(V19,0),5,"Excellent",4,"Good",3,"Ok","Bad")</f>
        <v>Excellent</v>
      </c>
      <c r="X19">
        <v>184</v>
      </c>
      <c r="Y19" t="str">
        <f t="shared" si="3"/>
        <v>Yes</v>
      </c>
      <c r="Z19" s="68">
        <v>40616</v>
      </c>
      <c r="AA19" s="68">
        <v>43899</v>
      </c>
      <c r="AB19">
        <v>329</v>
      </c>
      <c r="AC19" t="s">
        <v>15616</v>
      </c>
    </row>
    <row r="20" spans="1:29" x14ac:dyDescent="0.3">
      <c r="A20" t="s">
        <v>14760</v>
      </c>
      <c r="B20">
        <v>65</v>
      </c>
      <c r="C20" t="str">
        <f>VLOOKUP($B20,Hosts!$A:$M,10,0)</f>
        <v>A few days or more</v>
      </c>
      <c r="D20" s="70">
        <f>VLOOKUP($B20,Hosts!$A:$M,11,0)</f>
        <v>0</v>
      </c>
      <c r="E20" s="70">
        <f>VLOOKUP($B20,Hosts!$A:$M,12,0)</f>
        <v>1</v>
      </c>
      <c r="F20" t="str">
        <f>VLOOKUP($B20,Hosts!$A:$M,13,0)</f>
        <v>No</v>
      </c>
      <c r="G20" t="str">
        <f>INDEX(Hosts!$A:$M, MATCH(Places!$B20,Hosts!$A:$A,0), MATCH(Places!G$1,Hosts!$A$1:$M$1,0))</f>
        <v>A few days or more</v>
      </c>
      <c r="H20" s="70">
        <f>INDEX(Hosts!$A:$M, MATCH(Places!$B20,Hosts!$A:$A,0), MATCH(Places!H$1,Hosts!$A$1:$M$1,0))</f>
        <v>0</v>
      </c>
      <c r="I20" s="70">
        <f>INDEX(Hosts!$A:$M, MATCH(Places!$B20,Hosts!$A:$A,0), MATCH(Places!I$1,Hosts!$A$1:$M$1,0))</f>
        <v>1</v>
      </c>
      <c r="J20" t="str">
        <f>INDEX(Hosts!$A:$M, MATCH(Places!$B20,Hosts!$A:$A,0), MATCH(Places!J$1,Hosts!$A$1:$M$1,0))</f>
        <v>No</v>
      </c>
      <c r="K20">
        <v>12</v>
      </c>
      <c r="L20" t="str">
        <f>VLOOKUP($K20,Neighborhoods!$A:$C,2,0)</f>
        <v>Brooklyn</v>
      </c>
      <c r="M20" t="str">
        <f>VLOOKUP($K20,Neighborhoods!$A:$C,3,0)</f>
        <v>Williamsburg</v>
      </c>
      <c r="N20" t="str">
        <f>INDEX(Neighborhoods!$A:$C, MATCH(Places!$K20,Neighborhoods!$A:$A,0), MATCH(Places!N$1,Neighborhoods!$A$1:$C$1,0))</f>
        <v>Brooklyn</v>
      </c>
      <c r="O20" t="str">
        <f>INDEX(Neighborhoods!$A:$C, MATCH(Places!$K20,Neighborhoods!$A:$A,0), MATCH(Places!O$1,Neighborhoods!$A$1:$C$1,0))</f>
        <v>Williamsburg</v>
      </c>
      <c r="P20" t="s">
        <v>1</v>
      </c>
      <c r="Q20" t="str">
        <f t="shared" si="0"/>
        <v>Yes</v>
      </c>
      <c r="R20">
        <v>4</v>
      </c>
      <c r="S20" t="str">
        <f t="shared" si="1"/>
        <v>Medium</v>
      </c>
      <c r="T20" s="50">
        <v>145</v>
      </c>
      <c r="U20" s="70">
        <f t="shared" si="2"/>
        <v>0.03</v>
      </c>
      <c r="V20" s="52">
        <v>4.63</v>
      </c>
      <c r="W20" s="52" t="str" cm="1">
        <f t="array" ref="W20">_xlfn.SWITCH(ROUND(V20,0),5,"Excellent",4,"Good",3,"Ok","Bad")</f>
        <v>Excellent</v>
      </c>
      <c r="X20">
        <v>63</v>
      </c>
      <c r="Y20" t="str">
        <f t="shared" si="3"/>
        <v>No</v>
      </c>
      <c r="Z20" s="68">
        <v>40268</v>
      </c>
      <c r="AA20" s="68">
        <v>43681</v>
      </c>
      <c r="AB20">
        <v>365</v>
      </c>
      <c r="AC20" t="s">
        <v>15616</v>
      </c>
    </row>
    <row r="21" spans="1:29" x14ac:dyDescent="0.3">
      <c r="A21" t="s">
        <v>30</v>
      </c>
      <c r="B21">
        <v>66</v>
      </c>
      <c r="C21" t="str">
        <f>VLOOKUP($B21,Hosts!$A:$M,10,0)</f>
        <v>Within a few hours</v>
      </c>
      <c r="D21" s="70">
        <f>VLOOKUP($B21,Hosts!$A:$M,11,0)</f>
        <v>1</v>
      </c>
      <c r="E21" s="70">
        <f>VLOOKUP($B21,Hosts!$A:$M,12,0)</f>
        <v>1</v>
      </c>
      <c r="F21" t="str">
        <f>VLOOKUP($B21,Hosts!$A:$M,13,0)</f>
        <v>Yes</v>
      </c>
      <c r="G21" t="str">
        <f>INDEX(Hosts!$A:$M, MATCH(Places!$B21,Hosts!$A:$A,0), MATCH(Places!G$1,Hosts!$A$1:$M$1,0))</f>
        <v>Within a few hours</v>
      </c>
      <c r="H21" s="70">
        <f>INDEX(Hosts!$A:$M, MATCH(Places!$B21,Hosts!$A:$A,0), MATCH(Places!H$1,Hosts!$A$1:$M$1,0))</f>
        <v>1</v>
      </c>
      <c r="I21" s="70">
        <f>INDEX(Hosts!$A:$M, MATCH(Places!$B21,Hosts!$A:$A,0), MATCH(Places!I$1,Hosts!$A$1:$M$1,0))</f>
        <v>1</v>
      </c>
      <c r="J21" t="str">
        <f>INDEX(Hosts!$A:$M, MATCH(Places!$B21,Hosts!$A:$A,0), MATCH(Places!J$1,Hosts!$A$1:$M$1,0))</f>
        <v>Yes</v>
      </c>
      <c r="K21">
        <v>16</v>
      </c>
      <c r="L21" t="str">
        <f>VLOOKUP($K21,Neighborhoods!$A:$C,2,0)</f>
        <v>Manhattan</v>
      </c>
      <c r="M21" t="str">
        <f>VLOOKUP($K21,Neighborhoods!$A:$C,3,0)</f>
        <v>Harlem</v>
      </c>
      <c r="N21" t="str">
        <f>INDEX(Neighborhoods!$A:$C, MATCH(Places!$K21,Neighborhoods!$A:$A,0), MATCH(Places!N$1,Neighborhoods!$A$1:$C$1,0))</f>
        <v>Manhattan</v>
      </c>
      <c r="O21" t="str">
        <f>INDEX(Neighborhoods!$A:$C, MATCH(Places!$K21,Neighborhoods!$A:$A,0), MATCH(Places!O$1,Neighborhoods!$A$1:$C$1,0))</f>
        <v>Harlem</v>
      </c>
      <c r="P21" t="s">
        <v>11822</v>
      </c>
      <c r="Q21" t="str">
        <f t="shared" si="0"/>
        <v>No</v>
      </c>
      <c r="R21">
        <v>3</v>
      </c>
      <c r="S21" t="str">
        <f t="shared" si="1"/>
        <v>Medium</v>
      </c>
      <c r="T21" s="50">
        <v>110</v>
      </c>
      <c r="U21" s="70">
        <f t="shared" si="2"/>
        <v>0.03</v>
      </c>
      <c r="V21" s="52">
        <v>4.74</v>
      </c>
      <c r="W21" s="52" t="str" cm="1">
        <f t="array" ref="W21">_xlfn.SWITCH(ROUND(V21,0),5,"Excellent",4,"Good",3,"Ok","Bad")</f>
        <v>Excellent</v>
      </c>
      <c r="X21">
        <v>57</v>
      </c>
      <c r="Y21" t="str">
        <f t="shared" si="3"/>
        <v>No</v>
      </c>
      <c r="Z21" s="68">
        <v>40353</v>
      </c>
      <c r="AA21" s="68">
        <v>44043</v>
      </c>
      <c r="AB21">
        <v>348</v>
      </c>
      <c r="AC21" t="s">
        <v>15615</v>
      </c>
    </row>
    <row r="22" spans="1:29" x14ac:dyDescent="0.3">
      <c r="A22" t="s">
        <v>31</v>
      </c>
      <c r="B22">
        <v>65</v>
      </c>
      <c r="C22" t="str">
        <f>VLOOKUP($B22,Hosts!$A:$M,10,0)</f>
        <v>A few days or more</v>
      </c>
      <c r="D22" s="70">
        <f>VLOOKUP($B22,Hosts!$A:$M,11,0)</f>
        <v>0</v>
      </c>
      <c r="E22" s="70">
        <f>VLOOKUP($B22,Hosts!$A:$M,12,0)</f>
        <v>1</v>
      </c>
      <c r="F22" t="str">
        <f>VLOOKUP($B22,Hosts!$A:$M,13,0)</f>
        <v>No</v>
      </c>
      <c r="G22" t="str">
        <f>INDEX(Hosts!$A:$M, MATCH(Places!$B22,Hosts!$A:$A,0), MATCH(Places!G$1,Hosts!$A$1:$M$1,0))</f>
        <v>A few days or more</v>
      </c>
      <c r="H22" s="70">
        <f>INDEX(Hosts!$A:$M, MATCH(Places!$B22,Hosts!$A:$A,0), MATCH(Places!H$1,Hosts!$A$1:$M$1,0))</f>
        <v>0</v>
      </c>
      <c r="I22" s="70">
        <f>INDEX(Hosts!$A:$M, MATCH(Places!$B22,Hosts!$A:$A,0), MATCH(Places!I$1,Hosts!$A$1:$M$1,0))</f>
        <v>1</v>
      </c>
      <c r="J22" t="str">
        <f>INDEX(Hosts!$A:$M, MATCH(Places!$B22,Hosts!$A:$A,0), MATCH(Places!J$1,Hosts!$A$1:$M$1,0))</f>
        <v>No</v>
      </c>
      <c r="K22">
        <v>12</v>
      </c>
      <c r="L22" t="str">
        <f>VLOOKUP($K22,Neighborhoods!$A:$C,2,0)</f>
        <v>Brooklyn</v>
      </c>
      <c r="M22" t="str">
        <f>VLOOKUP($K22,Neighborhoods!$A:$C,3,0)</f>
        <v>Williamsburg</v>
      </c>
      <c r="N22" t="str">
        <f>INDEX(Neighborhoods!$A:$C, MATCH(Places!$K22,Neighborhoods!$A:$A,0), MATCH(Places!N$1,Neighborhoods!$A$1:$C$1,0))</f>
        <v>Brooklyn</v>
      </c>
      <c r="O22" t="str">
        <f>INDEX(Neighborhoods!$A:$C, MATCH(Places!$K22,Neighborhoods!$A:$A,0), MATCH(Places!O$1,Neighborhoods!$A$1:$C$1,0))</f>
        <v>Williamsburg</v>
      </c>
      <c r="P22" t="s">
        <v>1</v>
      </c>
      <c r="Q22" t="str">
        <f t="shared" si="0"/>
        <v>Yes</v>
      </c>
      <c r="R22">
        <v>2</v>
      </c>
      <c r="S22" t="str">
        <f t="shared" si="1"/>
        <v>Small</v>
      </c>
      <c r="T22" s="50">
        <v>85</v>
      </c>
      <c r="U22" s="70">
        <f t="shared" si="2"/>
        <v>0.03</v>
      </c>
      <c r="V22" s="52">
        <v>4.8099999999999996</v>
      </c>
      <c r="W22" s="52" t="str" cm="1">
        <f t="array" ref="W22">_xlfn.SWITCH(ROUND(V22,0),5,"Excellent",4,"Good",3,"Ok","Bad")</f>
        <v>Excellent</v>
      </c>
      <c r="X22">
        <v>193</v>
      </c>
      <c r="Y22" t="str">
        <f t="shared" si="3"/>
        <v>Yes</v>
      </c>
      <c r="Z22" s="68">
        <v>40258</v>
      </c>
      <c r="AA22" s="68">
        <v>43817</v>
      </c>
      <c r="AB22">
        <v>365</v>
      </c>
      <c r="AC22" t="s">
        <v>15616</v>
      </c>
    </row>
    <row r="23" spans="1:29" x14ac:dyDescent="0.3">
      <c r="A23" t="s">
        <v>32</v>
      </c>
      <c r="B23">
        <v>343</v>
      </c>
      <c r="C23" t="str">
        <f>VLOOKUP($B23,Hosts!$A:$M,10,0)</f>
        <v>A few days or more</v>
      </c>
      <c r="D23" s="70">
        <f>VLOOKUP($B23,Hosts!$A:$M,11,0)</f>
        <v>0.43</v>
      </c>
      <c r="E23" s="70">
        <f>VLOOKUP($B23,Hosts!$A:$M,12,0)</f>
        <v>0.32</v>
      </c>
      <c r="F23" t="str">
        <f>VLOOKUP($B23,Hosts!$A:$M,13,0)</f>
        <v>No</v>
      </c>
      <c r="G23" t="str">
        <f>INDEX(Hosts!$A:$M, MATCH(Places!$B23,Hosts!$A:$A,0), MATCH(Places!G$1,Hosts!$A$1:$M$1,0))</f>
        <v>A few days or more</v>
      </c>
      <c r="H23" s="70">
        <f>INDEX(Hosts!$A:$M, MATCH(Places!$B23,Hosts!$A:$A,0), MATCH(Places!H$1,Hosts!$A$1:$M$1,0))</f>
        <v>0.43</v>
      </c>
      <c r="I23" s="70">
        <f>INDEX(Hosts!$A:$M, MATCH(Places!$B23,Hosts!$A:$A,0), MATCH(Places!I$1,Hosts!$A$1:$M$1,0))</f>
        <v>0.32</v>
      </c>
      <c r="J23" t="str">
        <f>INDEX(Hosts!$A:$M, MATCH(Places!$B23,Hosts!$A:$A,0), MATCH(Places!J$1,Hosts!$A$1:$M$1,0))</f>
        <v>No</v>
      </c>
      <c r="K23">
        <v>8</v>
      </c>
      <c r="L23" t="str">
        <f>VLOOKUP($K23,Neighborhoods!$A:$C,2,0)</f>
        <v>Brooklyn</v>
      </c>
      <c r="M23" t="str">
        <f>VLOOKUP($K23,Neighborhoods!$A:$C,3,0)</f>
        <v>Bushwick</v>
      </c>
      <c r="N23" t="str">
        <f>INDEX(Neighborhoods!$A:$C, MATCH(Places!$K23,Neighborhoods!$A:$A,0), MATCH(Places!N$1,Neighborhoods!$A$1:$C$1,0))</f>
        <v>Brooklyn</v>
      </c>
      <c r="O23" t="str">
        <f>INDEX(Neighborhoods!$A:$C, MATCH(Places!$K23,Neighborhoods!$A:$A,0), MATCH(Places!O$1,Neighborhoods!$A$1:$C$1,0))</f>
        <v>Bushwick</v>
      </c>
      <c r="P23" t="s">
        <v>1</v>
      </c>
      <c r="Q23" t="str">
        <f t="shared" si="0"/>
        <v>Yes</v>
      </c>
      <c r="R23">
        <v>2</v>
      </c>
      <c r="S23" t="str">
        <f t="shared" si="1"/>
        <v>Small</v>
      </c>
      <c r="T23" s="50">
        <v>45</v>
      </c>
      <c r="U23" s="70">
        <f t="shared" si="2"/>
        <v>0.03</v>
      </c>
      <c r="V23" s="52">
        <v>4.33</v>
      </c>
      <c r="W23" s="52" t="str" cm="1">
        <f t="array" ref="W23">_xlfn.SWITCH(ROUND(V23,0),5,"Excellent",4,"Good",3,"Ok","Bad")</f>
        <v>Good</v>
      </c>
      <c r="X23">
        <v>30</v>
      </c>
      <c r="Y23" t="str">
        <f t="shared" si="3"/>
        <v>No</v>
      </c>
      <c r="Z23" s="68">
        <v>41061</v>
      </c>
      <c r="AA23" s="68">
        <v>43779</v>
      </c>
      <c r="AB23">
        <v>345</v>
      </c>
      <c r="AC23" t="s">
        <v>15615</v>
      </c>
    </row>
    <row r="24" spans="1:29" x14ac:dyDescent="0.3">
      <c r="A24" t="s">
        <v>33</v>
      </c>
      <c r="B24">
        <v>76</v>
      </c>
      <c r="C24" t="str">
        <f>VLOOKUP($B24,Hosts!$A:$M,10,0)</f>
        <v>Within an hour</v>
      </c>
      <c r="D24" s="70">
        <f>VLOOKUP($B24,Hosts!$A:$M,11,0)</f>
        <v>1</v>
      </c>
      <c r="E24" s="70">
        <f>VLOOKUP($B24,Hosts!$A:$M,12,0)</f>
        <v>1</v>
      </c>
      <c r="F24" t="str">
        <f>VLOOKUP($B24,Hosts!$A:$M,13,0)</f>
        <v>Yes</v>
      </c>
      <c r="G24" t="str">
        <f>INDEX(Hosts!$A:$M, MATCH(Places!$B24,Hosts!$A:$A,0), MATCH(Places!G$1,Hosts!$A$1:$M$1,0))</f>
        <v>Within an hour</v>
      </c>
      <c r="H24" s="70">
        <f>INDEX(Hosts!$A:$M, MATCH(Places!$B24,Hosts!$A:$A,0), MATCH(Places!H$1,Hosts!$A$1:$M$1,0))</f>
        <v>1</v>
      </c>
      <c r="I24" s="70">
        <f>INDEX(Hosts!$A:$M, MATCH(Places!$B24,Hosts!$A:$A,0), MATCH(Places!I$1,Hosts!$A$1:$M$1,0))</f>
        <v>1</v>
      </c>
      <c r="J24" t="str">
        <f>INDEX(Hosts!$A:$M, MATCH(Places!$B24,Hosts!$A:$A,0), MATCH(Places!J$1,Hosts!$A$1:$M$1,0))</f>
        <v>Yes</v>
      </c>
      <c r="K24">
        <v>12</v>
      </c>
      <c r="L24" t="str">
        <f>VLOOKUP($K24,Neighborhoods!$A:$C,2,0)</f>
        <v>Brooklyn</v>
      </c>
      <c r="M24" t="str">
        <f>VLOOKUP($K24,Neighborhoods!$A:$C,3,0)</f>
        <v>Williamsburg</v>
      </c>
      <c r="N24" t="str">
        <f>INDEX(Neighborhoods!$A:$C, MATCH(Places!$K24,Neighborhoods!$A:$A,0), MATCH(Places!N$1,Neighborhoods!$A$1:$C$1,0))</f>
        <v>Brooklyn</v>
      </c>
      <c r="O24" t="str">
        <f>INDEX(Neighborhoods!$A:$C, MATCH(Places!$K24,Neighborhoods!$A:$A,0), MATCH(Places!O$1,Neighborhoods!$A$1:$C$1,0))</f>
        <v>Williamsburg</v>
      </c>
      <c r="P24" t="s">
        <v>1</v>
      </c>
      <c r="Q24" t="str">
        <f t="shared" si="0"/>
        <v>Yes</v>
      </c>
      <c r="R24">
        <v>2</v>
      </c>
      <c r="S24" t="str">
        <f t="shared" si="1"/>
        <v>Small</v>
      </c>
      <c r="T24" s="50">
        <v>112</v>
      </c>
      <c r="U24" s="70">
        <f t="shared" si="2"/>
        <v>0.03</v>
      </c>
      <c r="V24" s="52">
        <v>4.9000000000000004</v>
      </c>
      <c r="W24" s="52" t="str" cm="1">
        <f t="array" ref="W24">_xlfn.SWITCH(ROUND(V24,0),5,"Excellent",4,"Good",3,"Ok","Bad")</f>
        <v>Excellent</v>
      </c>
      <c r="X24">
        <v>352</v>
      </c>
      <c r="Y24" t="str">
        <f t="shared" si="3"/>
        <v>Yes</v>
      </c>
      <c r="Z24" s="68">
        <v>40330</v>
      </c>
      <c r="AA24" s="68">
        <v>43902</v>
      </c>
      <c r="AB24">
        <v>58</v>
      </c>
      <c r="AC24" t="s">
        <v>15615</v>
      </c>
    </row>
    <row r="25" spans="1:29" x14ac:dyDescent="0.3">
      <c r="A25" t="s">
        <v>34</v>
      </c>
      <c r="B25">
        <v>80</v>
      </c>
      <c r="C25" t="str">
        <f>VLOOKUP($B25,Hosts!$A:$M,10,0)</f>
        <v>Within an hour</v>
      </c>
      <c r="D25" s="70">
        <f>VLOOKUP($B25,Hosts!$A:$M,11,0)</f>
        <v>1</v>
      </c>
      <c r="E25" s="70">
        <f>VLOOKUP($B25,Hosts!$A:$M,12,0)</f>
        <v>1</v>
      </c>
      <c r="F25" t="str">
        <f>VLOOKUP($B25,Hosts!$A:$M,13,0)</f>
        <v>No</v>
      </c>
      <c r="G25" t="str">
        <f>INDEX(Hosts!$A:$M, MATCH(Places!$B25,Hosts!$A:$A,0), MATCH(Places!G$1,Hosts!$A$1:$M$1,0))</f>
        <v>Within an hour</v>
      </c>
      <c r="H25" s="70">
        <f>INDEX(Hosts!$A:$M, MATCH(Places!$B25,Hosts!$A:$A,0), MATCH(Places!H$1,Hosts!$A$1:$M$1,0))</f>
        <v>1</v>
      </c>
      <c r="I25" s="70">
        <f>INDEX(Hosts!$A:$M, MATCH(Places!$B25,Hosts!$A:$A,0), MATCH(Places!I$1,Hosts!$A$1:$M$1,0))</f>
        <v>1</v>
      </c>
      <c r="J25" t="str">
        <f>INDEX(Hosts!$A:$M, MATCH(Places!$B25,Hosts!$A:$A,0), MATCH(Places!J$1,Hosts!$A$1:$M$1,0))</f>
        <v>No</v>
      </c>
      <c r="K25">
        <v>16</v>
      </c>
      <c r="L25" t="str">
        <f>VLOOKUP($K25,Neighborhoods!$A:$C,2,0)</f>
        <v>Manhattan</v>
      </c>
      <c r="M25" t="str">
        <f>VLOOKUP($K25,Neighborhoods!$A:$C,3,0)</f>
        <v>Harlem</v>
      </c>
      <c r="N25" t="str">
        <f>INDEX(Neighborhoods!$A:$C, MATCH(Places!$K25,Neighborhoods!$A:$A,0), MATCH(Places!N$1,Neighborhoods!$A$1:$C$1,0))</f>
        <v>Manhattan</v>
      </c>
      <c r="O25" t="str">
        <f>INDEX(Neighborhoods!$A:$C, MATCH(Places!$K25,Neighborhoods!$A:$A,0), MATCH(Places!O$1,Neighborhoods!$A$1:$C$1,0))</f>
        <v>Harlem</v>
      </c>
      <c r="P25" t="s">
        <v>1</v>
      </c>
      <c r="Q25" t="str">
        <f t="shared" si="0"/>
        <v>Yes</v>
      </c>
      <c r="R25">
        <v>2</v>
      </c>
      <c r="S25" t="str">
        <f t="shared" si="1"/>
        <v>Small</v>
      </c>
      <c r="T25" s="50">
        <v>82</v>
      </c>
      <c r="U25" s="70">
        <f t="shared" si="2"/>
        <v>0.03</v>
      </c>
      <c r="V25" s="52">
        <v>4.8899999999999997</v>
      </c>
      <c r="W25" s="52" t="str" cm="1">
        <f t="array" ref="W25">_xlfn.SWITCH(ROUND(V25,0),5,"Excellent",4,"Good",3,"Ok","Bad")</f>
        <v>Excellent</v>
      </c>
      <c r="X25">
        <v>190</v>
      </c>
      <c r="Y25" t="str">
        <f t="shared" si="3"/>
        <v>Yes</v>
      </c>
      <c r="Z25" s="68">
        <v>40484</v>
      </c>
      <c r="AA25" s="68">
        <v>43831</v>
      </c>
      <c r="AB25">
        <v>364</v>
      </c>
      <c r="AC25" t="s">
        <v>15615</v>
      </c>
    </row>
    <row r="26" spans="1:29" x14ac:dyDescent="0.3">
      <c r="A26" t="s">
        <v>35</v>
      </c>
      <c r="B26">
        <v>49</v>
      </c>
      <c r="C26" t="str">
        <f>VLOOKUP($B26,Hosts!$A:$M,10,0)</f>
        <v>Within a few hours</v>
      </c>
      <c r="D26" s="70">
        <f>VLOOKUP($B26,Hosts!$A:$M,11,0)</f>
        <v>1</v>
      </c>
      <c r="E26" s="70">
        <f>VLOOKUP($B26,Hosts!$A:$M,12,0)</f>
        <v>0.93</v>
      </c>
      <c r="F26" t="str">
        <f>VLOOKUP($B26,Hosts!$A:$M,13,0)</f>
        <v>No</v>
      </c>
      <c r="G26" t="str">
        <f>INDEX(Hosts!$A:$M, MATCH(Places!$B26,Hosts!$A:$A,0), MATCH(Places!G$1,Hosts!$A$1:$M$1,0))</f>
        <v>Within a few hours</v>
      </c>
      <c r="H26" s="70">
        <f>INDEX(Hosts!$A:$M, MATCH(Places!$B26,Hosts!$A:$A,0), MATCH(Places!H$1,Hosts!$A$1:$M$1,0))</f>
        <v>1</v>
      </c>
      <c r="I26" s="70">
        <f>INDEX(Hosts!$A:$M, MATCH(Places!$B26,Hosts!$A:$A,0), MATCH(Places!I$1,Hosts!$A$1:$M$1,0))</f>
        <v>0.93</v>
      </c>
      <c r="J26" t="str">
        <f>INDEX(Hosts!$A:$M, MATCH(Places!$B26,Hosts!$A:$A,0), MATCH(Places!J$1,Hosts!$A$1:$M$1,0))</f>
        <v>No</v>
      </c>
      <c r="K26">
        <v>17</v>
      </c>
      <c r="L26" t="str">
        <f>VLOOKUP($K26,Neighborhoods!$A:$C,2,0)</f>
        <v>Manhattan</v>
      </c>
      <c r="M26" t="str">
        <f>VLOOKUP($K26,Neighborhoods!$A:$C,3,0)</f>
        <v>Hell's Kitchen</v>
      </c>
      <c r="N26" t="str">
        <f>INDEX(Neighborhoods!$A:$C, MATCH(Places!$K26,Neighborhoods!$A:$A,0), MATCH(Places!N$1,Neighborhoods!$A$1:$C$1,0))</f>
        <v>Manhattan</v>
      </c>
      <c r="O26" t="str">
        <f>INDEX(Neighborhoods!$A:$C, MATCH(Places!$K26,Neighborhoods!$A:$A,0), MATCH(Places!O$1,Neighborhoods!$A$1:$C$1,0))</f>
        <v>Hell's Kitchen</v>
      </c>
      <c r="P26" t="s">
        <v>1</v>
      </c>
      <c r="Q26" t="str">
        <f t="shared" si="0"/>
        <v>Yes</v>
      </c>
      <c r="R26">
        <v>1</v>
      </c>
      <c r="S26" t="str">
        <f t="shared" si="1"/>
        <v>Small</v>
      </c>
      <c r="T26" s="50">
        <v>59</v>
      </c>
      <c r="U26" s="70">
        <f t="shared" si="2"/>
        <v>0.03</v>
      </c>
      <c r="V26" s="52">
        <v>4.6500000000000004</v>
      </c>
      <c r="W26" s="52" t="str" cm="1">
        <f t="array" ref="W26">_xlfn.SWITCH(ROUND(V26,0),5,"Excellent",4,"Good",3,"Ok","Bad")</f>
        <v>Excellent</v>
      </c>
      <c r="X26">
        <v>374</v>
      </c>
      <c r="Y26" t="str">
        <f t="shared" si="3"/>
        <v>No</v>
      </c>
      <c r="Z26" s="68">
        <v>40314</v>
      </c>
      <c r="AA26" s="68">
        <v>43888</v>
      </c>
      <c r="AB26">
        <v>340</v>
      </c>
      <c r="AC26" t="s">
        <v>15615</v>
      </c>
    </row>
    <row r="27" spans="1:29" x14ac:dyDescent="0.3">
      <c r="A27" t="s">
        <v>36</v>
      </c>
      <c r="B27">
        <v>87</v>
      </c>
      <c r="C27" t="str">
        <f>VLOOKUP($B27,Hosts!$A:$M,10,0)</f>
        <v>Within an hour</v>
      </c>
      <c r="D27" s="70">
        <f>VLOOKUP($B27,Hosts!$A:$M,11,0)</f>
        <v>1</v>
      </c>
      <c r="E27" s="70">
        <f>VLOOKUP($B27,Hosts!$A:$M,12,0)</f>
        <v>1</v>
      </c>
      <c r="F27" t="str">
        <f>VLOOKUP($B27,Hosts!$A:$M,13,0)</f>
        <v>Yes</v>
      </c>
      <c r="G27" t="str">
        <f>INDEX(Hosts!$A:$M, MATCH(Places!$B27,Hosts!$A:$A,0), MATCH(Places!G$1,Hosts!$A$1:$M$1,0))</f>
        <v>Within an hour</v>
      </c>
      <c r="H27" s="70">
        <f>INDEX(Hosts!$A:$M, MATCH(Places!$B27,Hosts!$A:$A,0), MATCH(Places!H$1,Hosts!$A$1:$M$1,0))</f>
        <v>1</v>
      </c>
      <c r="I27" s="70">
        <f>INDEX(Hosts!$A:$M, MATCH(Places!$B27,Hosts!$A:$A,0), MATCH(Places!I$1,Hosts!$A$1:$M$1,0))</f>
        <v>1</v>
      </c>
      <c r="J27" t="str">
        <f>INDEX(Hosts!$A:$M, MATCH(Places!$B27,Hosts!$A:$A,0), MATCH(Places!J$1,Hosts!$A$1:$M$1,0))</f>
        <v>Yes</v>
      </c>
      <c r="K27">
        <v>12</v>
      </c>
      <c r="L27" t="str">
        <f>VLOOKUP($K27,Neighborhoods!$A:$C,2,0)</f>
        <v>Brooklyn</v>
      </c>
      <c r="M27" t="str">
        <f>VLOOKUP($K27,Neighborhoods!$A:$C,3,0)</f>
        <v>Williamsburg</v>
      </c>
      <c r="N27" t="str">
        <f>INDEX(Neighborhoods!$A:$C, MATCH(Places!$K27,Neighborhoods!$A:$A,0), MATCH(Places!N$1,Neighborhoods!$A$1:$C$1,0))</f>
        <v>Brooklyn</v>
      </c>
      <c r="O27" t="str">
        <f>INDEX(Neighborhoods!$A:$C, MATCH(Places!$K27,Neighborhoods!$A:$A,0), MATCH(Places!O$1,Neighborhoods!$A$1:$C$1,0))</f>
        <v>Williamsburg</v>
      </c>
      <c r="P27" t="s">
        <v>11822</v>
      </c>
      <c r="Q27" t="str">
        <f t="shared" si="0"/>
        <v>No</v>
      </c>
      <c r="R27">
        <v>6</v>
      </c>
      <c r="S27" t="str">
        <f t="shared" si="1"/>
        <v>Large</v>
      </c>
      <c r="T27" s="50">
        <v>350</v>
      </c>
      <c r="U27" s="70">
        <f t="shared" si="2"/>
        <v>0.04</v>
      </c>
      <c r="V27" s="52">
        <v>4.97</v>
      </c>
      <c r="W27" s="52" t="str" cm="1">
        <f t="array" ref="W27">_xlfn.SWITCH(ROUND(V27,0),5,"Excellent",4,"Good",3,"Ok","Bad")</f>
        <v>Excellent</v>
      </c>
      <c r="X27">
        <v>342</v>
      </c>
      <c r="Y27" t="str">
        <f t="shared" si="3"/>
        <v>Yes</v>
      </c>
      <c r="Z27" s="68">
        <v>40429</v>
      </c>
      <c r="AA27" s="68">
        <v>43833</v>
      </c>
      <c r="AB27">
        <v>88</v>
      </c>
      <c r="AC27" t="s">
        <v>15616</v>
      </c>
    </row>
    <row r="28" spans="1:29" x14ac:dyDescent="0.3">
      <c r="A28" t="s">
        <v>15549</v>
      </c>
      <c r="B28">
        <v>92</v>
      </c>
      <c r="C28" t="str">
        <f>VLOOKUP($B28,Hosts!$A:$M,10,0)</f>
        <v>Within an hour</v>
      </c>
      <c r="D28" s="70">
        <f>VLOOKUP($B28,Hosts!$A:$M,11,0)</f>
        <v>1</v>
      </c>
      <c r="E28" s="70">
        <f>VLOOKUP($B28,Hosts!$A:$M,12,0)</f>
        <v>0.93</v>
      </c>
      <c r="F28" t="str">
        <f>VLOOKUP($B28,Hosts!$A:$M,13,0)</f>
        <v>Yes</v>
      </c>
      <c r="G28" t="str">
        <f>INDEX(Hosts!$A:$M, MATCH(Places!$B28,Hosts!$A:$A,0), MATCH(Places!G$1,Hosts!$A$1:$M$1,0))</f>
        <v>Within an hour</v>
      </c>
      <c r="H28" s="70">
        <f>INDEX(Hosts!$A:$M, MATCH(Places!$B28,Hosts!$A:$A,0), MATCH(Places!H$1,Hosts!$A$1:$M$1,0))</f>
        <v>1</v>
      </c>
      <c r="I28" s="70">
        <f>INDEX(Hosts!$A:$M, MATCH(Places!$B28,Hosts!$A:$A,0), MATCH(Places!I$1,Hosts!$A$1:$M$1,0))</f>
        <v>0.93</v>
      </c>
      <c r="J28" t="str">
        <f>INDEX(Hosts!$A:$M, MATCH(Places!$B28,Hosts!$A:$A,0), MATCH(Places!J$1,Hosts!$A$1:$M$1,0))</f>
        <v>Yes</v>
      </c>
      <c r="K28">
        <v>16</v>
      </c>
      <c r="L28" t="str">
        <f>VLOOKUP($K28,Neighborhoods!$A:$C,2,0)</f>
        <v>Manhattan</v>
      </c>
      <c r="M28" t="str">
        <f>VLOOKUP($K28,Neighborhoods!$A:$C,3,0)</f>
        <v>Harlem</v>
      </c>
      <c r="N28" t="str">
        <f>INDEX(Neighborhoods!$A:$C, MATCH(Places!$K28,Neighborhoods!$A:$A,0), MATCH(Places!N$1,Neighborhoods!$A$1:$C$1,0))</f>
        <v>Manhattan</v>
      </c>
      <c r="O28" t="str">
        <f>INDEX(Neighborhoods!$A:$C, MATCH(Places!$K28,Neighborhoods!$A:$A,0), MATCH(Places!O$1,Neighborhoods!$A$1:$C$1,0))</f>
        <v>Harlem</v>
      </c>
      <c r="P28" t="s">
        <v>11822</v>
      </c>
      <c r="Q28" t="str">
        <f t="shared" si="0"/>
        <v>No</v>
      </c>
      <c r="R28">
        <v>6</v>
      </c>
      <c r="S28" t="str">
        <f t="shared" si="1"/>
        <v>Large</v>
      </c>
      <c r="T28" s="50">
        <v>170</v>
      </c>
      <c r="U28" s="70">
        <f t="shared" si="2"/>
        <v>0.03</v>
      </c>
      <c r="V28" s="52">
        <v>4.8899999999999997</v>
      </c>
      <c r="W28" s="52" t="str" cm="1">
        <f t="array" ref="W28">_xlfn.SWITCH(ROUND(V28,0),5,"Excellent",4,"Good",3,"Ok","Bad")</f>
        <v>Excellent</v>
      </c>
      <c r="X28">
        <v>209</v>
      </c>
      <c r="Y28" t="str">
        <f t="shared" si="3"/>
        <v>Yes</v>
      </c>
      <c r="Z28" s="68">
        <v>40778</v>
      </c>
      <c r="AA28" s="68">
        <v>43814</v>
      </c>
      <c r="AB28">
        <v>356</v>
      </c>
      <c r="AC28" t="s">
        <v>15615</v>
      </c>
    </row>
    <row r="29" spans="1:29" x14ac:dyDescent="0.3">
      <c r="A29" t="s">
        <v>37</v>
      </c>
      <c r="B29">
        <v>93</v>
      </c>
      <c r="C29" t="str">
        <f>VLOOKUP($B29,Hosts!$A:$M,10,0)</f>
        <v>Within a few hours</v>
      </c>
      <c r="D29" s="70">
        <f>VLOOKUP($B29,Hosts!$A:$M,11,0)</f>
        <v>1</v>
      </c>
      <c r="E29" s="70">
        <f>VLOOKUP($B29,Hosts!$A:$M,12,0)</f>
        <v>1</v>
      </c>
      <c r="F29" t="str">
        <f>VLOOKUP($B29,Hosts!$A:$M,13,0)</f>
        <v>No</v>
      </c>
      <c r="G29" t="str">
        <f>INDEX(Hosts!$A:$M, MATCH(Places!$B29,Hosts!$A:$A,0), MATCH(Places!G$1,Hosts!$A$1:$M$1,0))</f>
        <v>Within a few hours</v>
      </c>
      <c r="H29" s="70">
        <f>INDEX(Hosts!$A:$M, MATCH(Places!$B29,Hosts!$A:$A,0), MATCH(Places!H$1,Hosts!$A$1:$M$1,0))</f>
        <v>1</v>
      </c>
      <c r="I29" s="70">
        <f>INDEX(Hosts!$A:$M, MATCH(Places!$B29,Hosts!$A:$A,0), MATCH(Places!I$1,Hosts!$A$1:$M$1,0))</f>
        <v>1</v>
      </c>
      <c r="J29" t="str">
        <f>INDEX(Hosts!$A:$M, MATCH(Places!$B29,Hosts!$A:$A,0), MATCH(Places!J$1,Hosts!$A$1:$M$1,0))</f>
        <v>No</v>
      </c>
      <c r="K29">
        <v>20</v>
      </c>
      <c r="L29" t="str">
        <f>VLOOKUP($K29,Neighborhoods!$A:$C,2,0)</f>
        <v>Manhattan</v>
      </c>
      <c r="M29" t="str">
        <f>VLOOKUP($K29,Neighborhoods!$A:$C,3,0)</f>
        <v>Upper West Side</v>
      </c>
      <c r="N29" t="str">
        <f>INDEX(Neighborhoods!$A:$C, MATCH(Places!$K29,Neighborhoods!$A:$A,0), MATCH(Places!N$1,Neighborhoods!$A$1:$C$1,0))</f>
        <v>Manhattan</v>
      </c>
      <c r="O29" t="str">
        <f>INDEX(Neighborhoods!$A:$C, MATCH(Places!$K29,Neighborhoods!$A:$A,0), MATCH(Places!O$1,Neighborhoods!$A$1:$C$1,0))</f>
        <v>Upper West Side</v>
      </c>
      <c r="P29" t="s">
        <v>11822</v>
      </c>
      <c r="Q29" t="str">
        <f t="shared" si="0"/>
        <v>No</v>
      </c>
      <c r="R29">
        <v>2</v>
      </c>
      <c r="S29" t="str">
        <f t="shared" si="1"/>
        <v>Small</v>
      </c>
      <c r="T29" s="50">
        <v>170</v>
      </c>
      <c r="U29" s="70">
        <f t="shared" si="2"/>
        <v>0.03</v>
      </c>
      <c r="V29" s="52">
        <v>4.8</v>
      </c>
      <c r="W29" s="52" t="str" cm="1">
        <f t="array" ref="W29">_xlfn.SWITCH(ROUND(V29,0),5,"Excellent",4,"Good",3,"Ok","Bad")</f>
        <v>Excellent</v>
      </c>
      <c r="X29">
        <v>20</v>
      </c>
      <c r="Y29" t="str">
        <f t="shared" si="3"/>
        <v>No</v>
      </c>
      <c r="Z29" s="68">
        <v>40408</v>
      </c>
      <c r="AA29" s="68">
        <v>43832</v>
      </c>
      <c r="AB29">
        <v>271</v>
      </c>
      <c r="AC29" t="s">
        <v>15616</v>
      </c>
    </row>
    <row r="30" spans="1:29" x14ac:dyDescent="0.3">
      <c r="A30" t="s">
        <v>38</v>
      </c>
      <c r="B30">
        <v>2665</v>
      </c>
      <c r="C30" t="str">
        <f>VLOOKUP($B30,Hosts!$A:$M,10,0)</f>
        <v>Within a day</v>
      </c>
      <c r="D30" s="70">
        <f>VLOOKUP($B30,Hosts!$A:$M,11,0)</f>
        <v>1</v>
      </c>
      <c r="E30" s="70">
        <f>VLOOKUP($B30,Hosts!$A:$M,12,0)</f>
        <v>0.83</v>
      </c>
      <c r="F30" t="str">
        <f>VLOOKUP($B30,Hosts!$A:$M,13,0)</f>
        <v>Yes</v>
      </c>
      <c r="G30" t="str">
        <f>INDEX(Hosts!$A:$M, MATCH(Places!$B30,Hosts!$A:$A,0), MATCH(Places!G$1,Hosts!$A$1:$M$1,0))</f>
        <v>Within a day</v>
      </c>
      <c r="H30" s="70">
        <f>INDEX(Hosts!$A:$M, MATCH(Places!$B30,Hosts!$A:$A,0), MATCH(Places!H$1,Hosts!$A$1:$M$1,0))</f>
        <v>1</v>
      </c>
      <c r="I30" s="70">
        <f>INDEX(Hosts!$A:$M, MATCH(Places!$B30,Hosts!$A:$A,0), MATCH(Places!I$1,Hosts!$A$1:$M$1,0))</f>
        <v>0.83</v>
      </c>
      <c r="J30" t="str">
        <f>INDEX(Hosts!$A:$M, MATCH(Places!$B30,Hosts!$A:$A,0), MATCH(Places!J$1,Hosts!$A$1:$M$1,0))</f>
        <v>Yes</v>
      </c>
      <c r="K30">
        <v>15</v>
      </c>
      <c r="L30" t="str">
        <f>VLOOKUP($K30,Neighborhoods!$A:$C,2,0)</f>
        <v>Manhattan</v>
      </c>
      <c r="M30" t="str">
        <f>VLOOKUP($K30,Neighborhoods!$A:$C,3,0)</f>
        <v>East Village</v>
      </c>
      <c r="N30" t="str">
        <f>INDEX(Neighborhoods!$A:$C, MATCH(Places!$K30,Neighborhoods!$A:$A,0), MATCH(Places!N$1,Neighborhoods!$A$1:$C$1,0))</f>
        <v>Manhattan</v>
      </c>
      <c r="O30" t="str">
        <f>INDEX(Neighborhoods!$A:$C, MATCH(Places!$K30,Neighborhoods!$A:$A,0), MATCH(Places!O$1,Neighborhoods!$A$1:$C$1,0))</f>
        <v>East Village</v>
      </c>
      <c r="P30" t="s">
        <v>11822</v>
      </c>
      <c r="Q30" t="str">
        <f t="shared" si="0"/>
        <v>No</v>
      </c>
      <c r="R30">
        <v>2</v>
      </c>
      <c r="S30" t="str">
        <f t="shared" si="1"/>
        <v>Small</v>
      </c>
      <c r="T30" s="50">
        <v>125</v>
      </c>
      <c r="U30" s="70">
        <f t="shared" si="2"/>
        <v>0.03</v>
      </c>
      <c r="V30" s="52">
        <v>5</v>
      </c>
      <c r="W30" s="52" t="str" cm="1">
        <f t="array" ref="W30">_xlfn.SWITCH(ROUND(V30,0),5,"Excellent",4,"Good",3,"Ok","Bad")</f>
        <v>Excellent</v>
      </c>
      <c r="X30">
        <v>32</v>
      </c>
      <c r="Y30" t="str">
        <f t="shared" si="3"/>
        <v>No</v>
      </c>
      <c r="Z30" s="68">
        <v>42646</v>
      </c>
      <c r="AA30" s="68">
        <v>43988</v>
      </c>
      <c r="AB30">
        <v>0</v>
      </c>
      <c r="AC30" t="s">
        <v>15615</v>
      </c>
    </row>
    <row r="31" spans="1:29" x14ac:dyDescent="0.3">
      <c r="A31" t="s">
        <v>39</v>
      </c>
      <c r="B31">
        <v>94</v>
      </c>
      <c r="C31" t="str">
        <f>VLOOKUP($B31,Hosts!$A:$M,10,0)</f>
        <v>Within a day</v>
      </c>
      <c r="D31" s="70">
        <f>VLOOKUP($B31,Hosts!$A:$M,11,0)</f>
        <v>1</v>
      </c>
      <c r="E31" s="70">
        <f>VLOOKUP($B31,Hosts!$A:$M,12,0)</f>
        <v>0</v>
      </c>
      <c r="F31" t="str">
        <f>VLOOKUP($B31,Hosts!$A:$M,13,0)</f>
        <v>No</v>
      </c>
      <c r="G31" t="str">
        <f>INDEX(Hosts!$A:$M, MATCH(Places!$B31,Hosts!$A:$A,0), MATCH(Places!G$1,Hosts!$A$1:$M$1,0))</f>
        <v>Within a day</v>
      </c>
      <c r="H31" s="70">
        <f>INDEX(Hosts!$A:$M, MATCH(Places!$B31,Hosts!$A:$A,0), MATCH(Places!H$1,Hosts!$A$1:$M$1,0))</f>
        <v>1</v>
      </c>
      <c r="I31" s="70">
        <f>INDEX(Hosts!$A:$M, MATCH(Places!$B31,Hosts!$A:$A,0), MATCH(Places!I$1,Hosts!$A$1:$M$1,0))</f>
        <v>0</v>
      </c>
      <c r="J31" t="str">
        <f>INDEX(Hosts!$A:$M, MATCH(Places!$B31,Hosts!$A:$A,0), MATCH(Places!J$1,Hosts!$A$1:$M$1,0))</f>
        <v>No</v>
      </c>
      <c r="K31">
        <v>19</v>
      </c>
      <c r="L31" t="str">
        <f>VLOOKUP($K31,Neighborhoods!$A:$C,2,0)</f>
        <v>Manhattan</v>
      </c>
      <c r="M31" t="str">
        <f>VLOOKUP($K31,Neighborhoods!$A:$C,3,0)</f>
        <v>Upper East Side</v>
      </c>
      <c r="N31" t="str">
        <f>INDEX(Neighborhoods!$A:$C, MATCH(Places!$K31,Neighborhoods!$A:$A,0), MATCH(Places!N$1,Neighborhoods!$A$1:$C$1,0))</f>
        <v>Manhattan</v>
      </c>
      <c r="O31" t="str">
        <f>INDEX(Neighborhoods!$A:$C, MATCH(Places!$K31,Neighborhoods!$A:$A,0), MATCH(Places!O$1,Neighborhoods!$A$1:$C$1,0))</f>
        <v>Upper East Side</v>
      </c>
      <c r="P31" t="s">
        <v>11822</v>
      </c>
      <c r="Q31" t="str">
        <f t="shared" si="0"/>
        <v>No</v>
      </c>
      <c r="R31">
        <v>4</v>
      </c>
      <c r="S31" t="str">
        <f t="shared" si="1"/>
        <v>Medium</v>
      </c>
      <c r="T31" s="50">
        <v>150</v>
      </c>
      <c r="U31" s="70">
        <f t="shared" si="2"/>
        <v>0.03</v>
      </c>
      <c r="V31" s="52">
        <v>5</v>
      </c>
      <c r="W31" s="52" t="str" cm="1">
        <f t="array" ref="W31">_xlfn.SWITCH(ROUND(V31,0),5,"Excellent",4,"Good",3,"Ok","Bad")</f>
        <v>Excellent</v>
      </c>
      <c r="X31">
        <v>21</v>
      </c>
      <c r="Y31" t="str">
        <f t="shared" si="3"/>
        <v>No</v>
      </c>
      <c r="Z31" s="68">
        <v>40330</v>
      </c>
      <c r="AA31" s="68">
        <v>42962</v>
      </c>
      <c r="AB31">
        <v>228</v>
      </c>
      <c r="AC31" t="s">
        <v>15615</v>
      </c>
    </row>
    <row r="32" spans="1:29" x14ac:dyDescent="0.3">
      <c r="A32" t="s">
        <v>40</v>
      </c>
      <c r="B32">
        <v>31</v>
      </c>
      <c r="C32" t="str">
        <f>VLOOKUP($B32,Hosts!$A:$M,10,0)</f>
        <v>Within an hour</v>
      </c>
      <c r="D32" s="70">
        <f>VLOOKUP($B32,Hosts!$A:$M,11,0)</f>
        <v>1</v>
      </c>
      <c r="E32" s="70">
        <f>VLOOKUP($B32,Hosts!$A:$M,12,0)</f>
        <v>0.7</v>
      </c>
      <c r="F32" t="str">
        <f>VLOOKUP($B32,Hosts!$A:$M,13,0)</f>
        <v>No</v>
      </c>
      <c r="G32" t="str">
        <f>INDEX(Hosts!$A:$M, MATCH(Places!$B32,Hosts!$A:$A,0), MATCH(Places!G$1,Hosts!$A$1:$M$1,0))</f>
        <v>Within an hour</v>
      </c>
      <c r="H32" s="70">
        <f>INDEX(Hosts!$A:$M, MATCH(Places!$B32,Hosts!$A:$A,0), MATCH(Places!H$1,Hosts!$A$1:$M$1,0))</f>
        <v>1</v>
      </c>
      <c r="I32" s="70">
        <f>INDEX(Hosts!$A:$M, MATCH(Places!$B32,Hosts!$A:$A,0), MATCH(Places!I$1,Hosts!$A$1:$M$1,0))</f>
        <v>0.7</v>
      </c>
      <c r="J32" t="str">
        <f>INDEX(Hosts!$A:$M, MATCH(Places!$B32,Hosts!$A:$A,0), MATCH(Places!J$1,Hosts!$A$1:$M$1,0))</f>
        <v>No</v>
      </c>
      <c r="K32">
        <v>7</v>
      </c>
      <c r="L32" t="str">
        <f>VLOOKUP($K32,Neighborhoods!$A:$C,2,0)</f>
        <v>Brooklyn</v>
      </c>
      <c r="M32" t="str">
        <f>VLOOKUP($K32,Neighborhoods!$A:$C,3,0)</f>
        <v>Bedford-Stuyvesant</v>
      </c>
      <c r="N32" t="str">
        <f>INDEX(Neighborhoods!$A:$C, MATCH(Places!$K32,Neighborhoods!$A:$A,0), MATCH(Places!N$1,Neighborhoods!$A$1:$C$1,0))</f>
        <v>Brooklyn</v>
      </c>
      <c r="O32" t="str">
        <f>INDEX(Neighborhoods!$A:$C, MATCH(Places!$K32,Neighborhoods!$A:$A,0), MATCH(Places!O$1,Neighborhoods!$A$1:$C$1,0))</f>
        <v>Bedford-Stuyvesant</v>
      </c>
      <c r="P32" t="s">
        <v>1</v>
      </c>
      <c r="Q32" t="str">
        <f t="shared" si="0"/>
        <v>Yes</v>
      </c>
      <c r="R32">
        <v>2</v>
      </c>
      <c r="S32" t="str">
        <f t="shared" si="1"/>
        <v>Small</v>
      </c>
      <c r="T32" s="50">
        <v>70</v>
      </c>
      <c r="U32" s="70">
        <f t="shared" si="2"/>
        <v>0.03</v>
      </c>
      <c r="V32" s="52">
        <v>4.5199999999999996</v>
      </c>
      <c r="W32" s="52" t="str" cm="1">
        <f t="array" ref="W32">_xlfn.SWITCH(ROUND(V32,0),5,"Excellent",4,"Good",3,"Ok","Bad")</f>
        <v>Excellent</v>
      </c>
      <c r="X32">
        <v>64</v>
      </c>
      <c r="Y32" t="str">
        <f t="shared" si="3"/>
        <v>No</v>
      </c>
      <c r="Z32" s="68">
        <v>40393</v>
      </c>
      <c r="AA32" s="68">
        <v>43860</v>
      </c>
      <c r="AB32">
        <v>365</v>
      </c>
      <c r="AC32" t="s">
        <v>15615</v>
      </c>
    </row>
    <row r="33" spans="1:29" x14ac:dyDescent="0.3">
      <c r="A33" t="s">
        <v>15182</v>
      </c>
      <c r="B33">
        <v>97</v>
      </c>
      <c r="C33" t="str">
        <f>VLOOKUP($B33,Hosts!$A:$M,10,0)</f>
        <v>Within an hour</v>
      </c>
      <c r="D33" s="70">
        <f>VLOOKUP($B33,Hosts!$A:$M,11,0)</f>
        <v>0.74</v>
      </c>
      <c r="E33" s="70">
        <f>VLOOKUP($B33,Hosts!$A:$M,12,0)</f>
        <v>0.92</v>
      </c>
      <c r="F33" t="str">
        <f>VLOOKUP($B33,Hosts!$A:$M,13,0)</f>
        <v>No</v>
      </c>
      <c r="G33" t="str">
        <f>INDEX(Hosts!$A:$M, MATCH(Places!$B33,Hosts!$A:$A,0), MATCH(Places!G$1,Hosts!$A$1:$M$1,0))</f>
        <v>Within an hour</v>
      </c>
      <c r="H33" s="70">
        <f>INDEX(Hosts!$A:$M, MATCH(Places!$B33,Hosts!$A:$A,0), MATCH(Places!H$1,Hosts!$A$1:$M$1,0))</f>
        <v>0.74</v>
      </c>
      <c r="I33" s="70">
        <f>INDEX(Hosts!$A:$M, MATCH(Places!$B33,Hosts!$A:$A,0), MATCH(Places!I$1,Hosts!$A$1:$M$1,0))</f>
        <v>0.92</v>
      </c>
      <c r="J33" t="str">
        <f>INDEX(Hosts!$A:$M, MATCH(Places!$B33,Hosts!$A:$A,0), MATCH(Places!J$1,Hosts!$A$1:$M$1,0))</f>
        <v>No</v>
      </c>
      <c r="K33">
        <v>16</v>
      </c>
      <c r="L33" t="str">
        <f>VLOOKUP($K33,Neighborhoods!$A:$C,2,0)</f>
        <v>Manhattan</v>
      </c>
      <c r="M33" t="str">
        <f>VLOOKUP($K33,Neighborhoods!$A:$C,3,0)</f>
        <v>Harlem</v>
      </c>
      <c r="N33" t="str">
        <f>INDEX(Neighborhoods!$A:$C, MATCH(Places!$K33,Neighborhoods!$A:$A,0), MATCH(Places!N$1,Neighborhoods!$A$1:$C$1,0))</f>
        <v>Manhattan</v>
      </c>
      <c r="O33" t="str">
        <f>INDEX(Neighborhoods!$A:$C, MATCH(Places!$K33,Neighborhoods!$A:$A,0), MATCH(Places!O$1,Neighborhoods!$A$1:$C$1,0))</f>
        <v>Harlem</v>
      </c>
      <c r="P33" t="s">
        <v>11822</v>
      </c>
      <c r="Q33" t="str">
        <f t="shared" si="0"/>
        <v>No</v>
      </c>
      <c r="R33">
        <v>4</v>
      </c>
      <c r="S33" t="str">
        <f t="shared" si="1"/>
        <v>Medium</v>
      </c>
      <c r="T33" s="50">
        <v>104</v>
      </c>
      <c r="U33" s="70">
        <f t="shared" si="2"/>
        <v>0.03</v>
      </c>
      <c r="V33" s="52">
        <v>4.66</v>
      </c>
      <c r="W33" s="52" t="str" cm="1">
        <f t="array" ref="W33">_xlfn.SWITCH(ROUND(V33,0),5,"Excellent",4,"Good",3,"Ok","Bad")</f>
        <v>Excellent</v>
      </c>
      <c r="X33">
        <v>169</v>
      </c>
      <c r="Y33" t="str">
        <f t="shared" si="3"/>
        <v>No</v>
      </c>
      <c r="Z33" s="68">
        <v>40375</v>
      </c>
      <c r="AA33" s="68">
        <v>44044</v>
      </c>
      <c r="AB33">
        <v>284</v>
      </c>
      <c r="AC33" t="s">
        <v>15615</v>
      </c>
    </row>
    <row r="34" spans="1:29" x14ac:dyDescent="0.3">
      <c r="A34" t="s">
        <v>41</v>
      </c>
      <c r="B34">
        <v>96</v>
      </c>
      <c r="C34" t="str">
        <f>VLOOKUP($B34,Hosts!$A:$M,10,0)</f>
        <v>Within a few hours</v>
      </c>
      <c r="D34" s="70">
        <f>VLOOKUP($B34,Hosts!$A:$M,11,0)</f>
        <v>1</v>
      </c>
      <c r="E34" s="70">
        <f>VLOOKUP($B34,Hosts!$A:$M,12,0)</f>
        <v>0.7</v>
      </c>
      <c r="F34" t="str">
        <f>VLOOKUP($B34,Hosts!$A:$M,13,0)</f>
        <v>No</v>
      </c>
      <c r="G34" t="str">
        <f>INDEX(Hosts!$A:$M, MATCH(Places!$B34,Hosts!$A:$A,0), MATCH(Places!G$1,Hosts!$A$1:$M$1,0))</f>
        <v>Within a few hours</v>
      </c>
      <c r="H34" s="70">
        <f>INDEX(Hosts!$A:$M, MATCH(Places!$B34,Hosts!$A:$A,0), MATCH(Places!H$1,Hosts!$A$1:$M$1,0))</f>
        <v>1</v>
      </c>
      <c r="I34" s="70">
        <f>INDEX(Hosts!$A:$M, MATCH(Places!$B34,Hosts!$A:$A,0), MATCH(Places!I$1,Hosts!$A$1:$M$1,0))</f>
        <v>0.7</v>
      </c>
      <c r="J34" t="str">
        <f>INDEX(Hosts!$A:$M, MATCH(Places!$B34,Hosts!$A:$A,0), MATCH(Places!J$1,Hosts!$A$1:$M$1,0))</f>
        <v>No</v>
      </c>
      <c r="K34">
        <v>15</v>
      </c>
      <c r="L34" t="str">
        <f>VLOOKUP($K34,Neighborhoods!$A:$C,2,0)</f>
        <v>Manhattan</v>
      </c>
      <c r="M34" t="str">
        <f>VLOOKUP($K34,Neighborhoods!$A:$C,3,0)</f>
        <v>East Village</v>
      </c>
      <c r="N34" t="str">
        <f>INDEX(Neighborhoods!$A:$C, MATCH(Places!$K34,Neighborhoods!$A:$A,0), MATCH(Places!N$1,Neighborhoods!$A$1:$C$1,0))</f>
        <v>Manhattan</v>
      </c>
      <c r="O34" t="str">
        <f>INDEX(Neighborhoods!$A:$C, MATCH(Places!$K34,Neighborhoods!$A:$A,0), MATCH(Places!O$1,Neighborhoods!$A$1:$C$1,0))</f>
        <v>East Village</v>
      </c>
      <c r="P34" t="s">
        <v>11822</v>
      </c>
      <c r="Q34" t="str">
        <f t="shared" si="0"/>
        <v>No</v>
      </c>
      <c r="R34">
        <v>3</v>
      </c>
      <c r="S34" t="str">
        <f t="shared" si="1"/>
        <v>Medium</v>
      </c>
      <c r="T34" s="50">
        <v>105</v>
      </c>
      <c r="U34" s="70">
        <f t="shared" si="2"/>
        <v>0.03</v>
      </c>
      <c r="V34" s="52">
        <v>4.9000000000000004</v>
      </c>
      <c r="W34" s="52" t="str" cm="1">
        <f t="array" ref="W34">_xlfn.SWITCH(ROUND(V34,0),5,"Excellent",4,"Good",3,"Ok","Bad")</f>
        <v>Excellent</v>
      </c>
      <c r="X34">
        <v>105</v>
      </c>
      <c r="Y34" t="str">
        <f t="shared" si="3"/>
        <v>Yes</v>
      </c>
      <c r="Z34" s="68">
        <v>40324</v>
      </c>
      <c r="AA34" s="68">
        <v>44043</v>
      </c>
      <c r="AB34">
        <v>329</v>
      </c>
      <c r="AC34" t="s">
        <v>15615</v>
      </c>
    </row>
    <row r="35" spans="1:29" x14ac:dyDescent="0.3">
      <c r="A35" t="s">
        <v>42</v>
      </c>
      <c r="B35">
        <v>89</v>
      </c>
      <c r="C35" t="str">
        <f>VLOOKUP($B35,Hosts!$A:$M,10,0)</f>
        <v>Within an hour</v>
      </c>
      <c r="D35" s="70">
        <f>VLOOKUP($B35,Hosts!$A:$M,11,0)</f>
        <v>1</v>
      </c>
      <c r="E35" s="70">
        <f>VLOOKUP($B35,Hosts!$A:$M,12,0)</f>
        <v>0.77</v>
      </c>
      <c r="F35" t="str">
        <f>VLOOKUP($B35,Hosts!$A:$M,13,0)</f>
        <v>Yes</v>
      </c>
      <c r="G35" t="str">
        <f>INDEX(Hosts!$A:$M, MATCH(Places!$B35,Hosts!$A:$A,0), MATCH(Places!G$1,Hosts!$A$1:$M$1,0))</f>
        <v>Within an hour</v>
      </c>
      <c r="H35" s="70">
        <f>INDEX(Hosts!$A:$M, MATCH(Places!$B35,Hosts!$A:$A,0), MATCH(Places!H$1,Hosts!$A$1:$M$1,0))</f>
        <v>1</v>
      </c>
      <c r="I35" s="70">
        <f>INDEX(Hosts!$A:$M, MATCH(Places!$B35,Hosts!$A:$A,0), MATCH(Places!I$1,Hosts!$A$1:$M$1,0))</f>
        <v>0.77</v>
      </c>
      <c r="J35" t="str">
        <f>INDEX(Hosts!$A:$M, MATCH(Places!$B35,Hosts!$A:$A,0), MATCH(Places!J$1,Hosts!$A$1:$M$1,0))</f>
        <v>Yes</v>
      </c>
      <c r="K35">
        <v>17</v>
      </c>
      <c r="L35" t="str">
        <f>VLOOKUP($K35,Neighborhoods!$A:$C,2,0)</f>
        <v>Manhattan</v>
      </c>
      <c r="M35" t="str">
        <f>VLOOKUP($K35,Neighborhoods!$A:$C,3,0)</f>
        <v>Hell's Kitchen</v>
      </c>
      <c r="N35" t="str">
        <f>INDEX(Neighborhoods!$A:$C, MATCH(Places!$K35,Neighborhoods!$A:$A,0), MATCH(Places!N$1,Neighborhoods!$A$1:$C$1,0))</f>
        <v>Manhattan</v>
      </c>
      <c r="O35" t="str">
        <f>INDEX(Neighborhoods!$A:$C, MATCH(Places!$K35,Neighborhoods!$A:$A,0), MATCH(Places!O$1,Neighborhoods!$A$1:$C$1,0))</f>
        <v>Hell's Kitchen</v>
      </c>
      <c r="P35" t="s">
        <v>1</v>
      </c>
      <c r="Q35" t="str">
        <f t="shared" si="0"/>
        <v>Yes</v>
      </c>
      <c r="R35">
        <v>2</v>
      </c>
      <c r="S35" t="str">
        <f t="shared" si="1"/>
        <v>Small</v>
      </c>
      <c r="T35" s="50">
        <v>134</v>
      </c>
      <c r="U35" s="70">
        <f t="shared" si="2"/>
        <v>0.03</v>
      </c>
      <c r="V35" s="52">
        <v>4.9800000000000004</v>
      </c>
      <c r="W35" s="52" t="str" cm="1">
        <f t="array" ref="W35">_xlfn.SWITCH(ROUND(V35,0),5,"Excellent",4,"Good",3,"Ok","Bad")</f>
        <v>Excellent</v>
      </c>
      <c r="X35">
        <v>66</v>
      </c>
      <c r="Y35" t="str">
        <f t="shared" si="3"/>
        <v>No</v>
      </c>
      <c r="Z35" s="68">
        <v>40350</v>
      </c>
      <c r="AA35" s="68">
        <v>43984</v>
      </c>
      <c r="AB35">
        <v>1</v>
      </c>
      <c r="AC35" t="s">
        <v>15615</v>
      </c>
    </row>
    <row r="36" spans="1:29" x14ac:dyDescent="0.3">
      <c r="A36" t="s">
        <v>15443</v>
      </c>
      <c r="B36">
        <v>102</v>
      </c>
      <c r="C36" t="str">
        <f>VLOOKUP($B36,Hosts!$A:$M,10,0)</f>
        <v>Within a day</v>
      </c>
      <c r="D36" s="70">
        <f>VLOOKUP($B36,Hosts!$A:$M,11,0)</f>
        <v>0.78</v>
      </c>
      <c r="E36" s="70">
        <f>VLOOKUP($B36,Hosts!$A:$M,12,0)</f>
        <v>0.98</v>
      </c>
      <c r="F36" t="str">
        <f>VLOOKUP($B36,Hosts!$A:$M,13,0)</f>
        <v>No</v>
      </c>
      <c r="G36" t="str">
        <f>INDEX(Hosts!$A:$M, MATCH(Places!$B36,Hosts!$A:$A,0), MATCH(Places!G$1,Hosts!$A$1:$M$1,0))</f>
        <v>Within a day</v>
      </c>
      <c r="H36" s="70">
        <f>INDEX(Hosts!$A:$M, MATCH(Places!$B36,Hosts!$A:$A,0), MATCH(Places!H$1,Hosts!$A$1:$M$1,0))</f>
        <v>0.78</v>
      </c>
      <c r="I36" s="70">
        <f>INDEX(Hosts!$A:$M, MATCH(Places!$B36,Hosts!$A:$A,0), MATCH(Places!I$1,Hosts!$A$1:$M$1,0))</f>
        <v>0.98</v>
      </c>
      <c r="J36" t="str">
        <f>INDEX(Hosts!$A:$M, MATCH(Places!$B36,Hosts!$A:$A,0), MATCH(Places!J$1,Hosts!$A$1:$M$1,0))</f>
        <v>No</v>
      </c>
      <c r="K36">
        <v>7</v>
      </c>
      <c r="L36" t="str">
        <f>VLOOKUP($K36,Neighborhoods!$A:$C,2,0)</f>
        <v>Brooklyn</v>
      </c>
      <c r="M36" t="str">
        <f>VLOOKUP($K36,Neighborhoods!$A:$C,3,0)</f>
        <v>Bedford-Stuyvesant</v>
      </c>
      <c r="N36" t="str">
        <f>INDEX(Neighborhoods!$A:$C, MATCH(Places!$K36,Neighborhoods!$A:$A,0), MATCH(Places!N$1,Neighborhoods!$A$1:$C$1,0))</f>
        <v>Brooklyn</v>
      </c>
      <c r="O36" t="str">
        <f>INDEX(Neighborhoods!$A:$C, MATCH(Places!$K36,Neighborhoods!$A:$A,0), MATCH(Places!O$1,Neighborhoods!$A$1:$C$1,0))</f>
        <v>Bedford-Stuyvesant</v>
      </c>
      <c r="P36" t="s">
        <v>11822</v>
      </c>
      <c r="Q36" t="str">
        <f t="shared" si="0"/>
        <v>No</v>
      </c>
      <c r="R36">
        <v>4</v>
      </c>
      <c r="S36" t="str">
        <f t="shared" si="1"/>
        <v>Medium</v>
      </c>
      <c r="T36" s="50">
        <v>125</v>
      </c>
      <c r="U36" s="70">
        <f t="shared" si="2"/>
        <v>0.03</v>
      </c>
      <c r="V36" s="52">
        <v>4.88</v>
      </c>
      <c r="W36" s="52" t="str" cm="1">
        <f t="array" ref="W36">_xlfn.SWITCH(ROUND(V36,0),5,"Excellent",4,"Good",3,"Ok","Bad")</f>
        <v>Excellent</v>
      </c>
      <c r="X36">
        <v>263</v>
      </c>
      <c r="Y36" t="str">
        <f t="shared" si="3"/>
        <v>Yes</v>
      </c>
      <c r="Z36" s="68">
        <v>40394</v>
      </c>
      <c r="AA36" s="68">
        <v>43906</v>
      </c>
      <c r="AB36">
        <v>131</v>
      </c>
      <c r="AC36" t="s">
        <v>15616</v>
      </c>
    </row>
    <row r="37" spans="1:29" x14ac:dyDescent="0.3">
      <c r="A37" t="s">
        <v>44</v>
      </c>
      <c r="B37">
        <v>102</v>
      </c>
      <c r="C37" t="str">
        <f>VLOOKUP($B37,Hosts!$A:$M,10,0)</f>
        <v>Within a day</v>
      </c>
      <c r="D37" s="70">
        <f>VLOOKUP($B37,Hosts!$A:$M,11,0)</f>
        <v>0.78</v>
      </c>
      <c r="E37" s="70">
        <f>VLOOKUP($B37,Hosts!$A:$M,12,0)</f>
        <v>0.98</v>
      </c>
      <c r="F37" t="str">
        <f>VLOOKUP($B37,Hosts!$A:$M,13,0)</f>
        <v>No</v>
      </c>
      <c r="G37" t="str">
        <f>INDEX(Hosts!$A:$M, MATCH(Places!$B37,Hosts!$A:$A,0), MATCH(Places!G$1,Hosts!$A$1:$M$1,0))</f>
        <v>Within a day</v>
      </c>
      <c r="H37" s="70">
        <f>INDEX(Hosts!$A:$M, MATCH(Places!$B37,Hosts!$A:$A,0), MATCH(Places!H$1,Hosts!$A$1:$M$1,0))</f>
        <v>0.78</v>
      </c>
      <c r="I37" s="70">
        <f>INDEX(Hosts!$A:$M, MATCH(Places!$B37,Hosts!$A:$A,0), MATCH(Places!I$1,Hosts!$A$1:$M$1,0))</f>
        <v>0.98</v>
      </c>
      <c r="J37" t="str">
        <f>INDEX(Hosts!$A:$M, MATCH(Places!$B37,Hosts!$A:$A,0), MATCH(Places!J$1,Hosts!$A$1:$M$1,0))</f>
        <v>No</v>
      </c>
      <c r="K37">
        <v>7</v>
      </c>
      <c r="L37" t="str">
        <f>VLOOKUP($K37,Neighborhoods!$A:$C,2,0)</f>
        <v>Brooklyn</v>
      </c>
      <c r="M37" t="str">
        <f>VLOOKUP($K37,Neighborhoods!$A:$C,3,0)</f>
        <v>Bedford-Stuyvesant</v>
      </c>
      <c r="N37" t="str">
        <f>INDEX(Neighborhoods!$A:$C, MATCH(Places!$K37,Neighborhoods!$A:$A,0), MATCH(Places!N$1,Neighborhoods!$A$1:$C$1,0))</f>
        <v>Brooklyn</v>
      </c>
      <c r="O37" t="str">
        <f>INDEX(Neighborhoods!$A:$C, MATCH(Places!$K37,Neighborhoods!$A:$A,0), MATCH(Places!O$1,Neighborhoods!$A$1:$C$1,0))</f>
        <v>Bedford-Stuyvesant</v>
      </c>
      <c r="P37" t="s">
        <v>11822</v>
      </c>
      <c r="Q37" t="str">
        <f t="shared" si="0"/>
        <v>No</v>
      </c>
      <c r="R37">
        <v>6</v>
      </c>
      <c r="S37" t="str">
        <f t="shared" si="1"/>
        <v>Large</v>
      </c>
      <c r="T37" s="50">
        <v>115</v>
      </c>
      <c r="U37" s="70">
        <f t="shared" si="2"/>
        <v>0.03</v>
      </c>
      <c r="V37" s="52">
        <v>4.8</v>
      </c>
      <c r="W37" s="52" t="str" cm="1">
        <f t="array" ref="W37">_xlfn.SWITCH(ROUND(V37,0),5,"Excellent",4,"Good",3,"Ok","Bad")</f>
        <v>Excellent</v>
      </c>
      <c r="X37">
        <v>141</v>
      </c>
      <c r="Y37" t="str">
        <f t="shared" si="3"/>
        <v>No</v>
      </c>
      <c r="Z37" s="68">
        <v>41487</v>
      </c>
      <c r="AA37" s="68">
        <v>43878</v>
      </c>
      <c r="AB37">
        <v>126</v>
      </c>
      <c r="AC37" t="s">
        <v>15616</v>
      </c>
    </row>
    <row r="38" spans="1:29" x14ac:dyDescent="0.3">
      <c r="A38" t="s">
        <v>45</v>
      </c>
      <c r="B38">
        <v>103</v>
      </c>
      <c r="C38" t="str">
        <f>VLOOKUP($B38,Hosts!$A:$M,10,0)</f>
        <v>Within a few hours</v>
      </c>
      <c r="D38" s="70">
        <f>VLOOKUP($B38,Hosts!$A:$M,11,0)</f>
        <v>1</v>
      </c>
      <c r="E38" s="70">
        <f>VLOOKUP($B38,Hosts!$A:$M,12,0)</f>
        <v>0.96</v>
      </c>
      <c r="F38" t="str">
        <f>VLOOKUP($B38,Hosts!$A:$M,13,0)</f>
        <v>Yes</v>
      </c>
      <c r="G38" t="str">
        <f>INDEX(Hosts!$A:$M, MATCH(Places!$B38,Hosts!$A:$A,0), MATCH(Places!G$1,Hosts!$A$1:$M$1,0))</f>
        <v>Within a few hours</v>
      </c>
      <c r="H38" s="70">
        <f>INDEX(Hosts!$A:$M, MATCH(Places!$B38,Hosts!$A:$A,0), MATCH(Places!H$1,Hosts!$A$1:$M$1,0))</f>
        <v>1</v>
      </c>
      <c r="I38" s="70">
        <f>INDEX(Hosts!$A:$M, MATCH(Places!$B38,Hosts!$A:$A,0), MATCH(Places!I$1,Hosts!$A$1:$M$1,0))</f>
        <v>0.96</v>
      </c>
      <c r="J38" t="str">
        <f>INDEX(Hosts!$A:$M, MATCH(Places!$B38,Hosts!$A:$A,0), MATCH(Places!J$1,Hosts!$A$1:$M$1,0))</f>
        <v>Yes</v>
      </c>
      <c r="K38">
        <v>12</v>
      </c>
      <c r="L38" t="str">
        <f>VLOOKUP($K38,Neighborhoods!$A:$C,2,0)</f>
        <v>Brooklyn</v>
      </c>
      <c r="M38" t="str">
        <f>VLOOKUP($K38,Neighborhoods!$A:$C,3,0)</f>
        <v>Williamsburg</v>
      </c>
      <c r="N38" t="str">
        <f>INDEX(Neighborhoods!$A:$C, MATCH(Places!$K38,Neighborhoods!$A:$A,0), MATCH(Places!N$1,Neighborhoods!$A$1:$C$1,0))</f>
        <v>Brooklyn</v>
      </c>
      <c r="O38" t="str">
        <f>INDEX(Neighborhoods!$A:$C, MATCH(Places!$K38,Neighborhoods!$A:$A,0), MATCH(Places!O$1,Neighborhoods!$A$1:$C$1,0))</f>
        <v>Williamsburg</v>
      </c>
      <c r="P38" t="s">
        <v>11822</v>
      </c>
      <c r="Q38" t="str">
        <f t="shared" si="0"/>
        <v>No</v>
      </c>
      <c r="R38">
        <v>2</v>
      </c>
      <c r="S38" t="str">
        <f t="shared" si="1"/>
        <v>Small</v>
      </c>
      <c r="T38" s="50">
        <v>215</v>
      </c>
      <c r="U38" s="70">
        <f t="shared" si="2"/>
        <v>0.04</v>
      </c>
      <c r="V38" s="52">
        <v>4.99</v>
      </c>
      <c r="W38" s="52" t="str" cm="1">
        <f t="array" ref="W38">_xlfn.SWITCH(ROUND(V38,0),5,"Excellent",4,"Good",3,"Ok","Bad")</f>
        <v>Excellent</v>
      </c>
      <c r="X38">
        <v>252</v>
      </c>
      <c r="Y38" t="str">
        <f t="shared" si="3"/>
        <v>Yes</v>
      </c>
      <c r="Z38" s="68">
        <v>40364</v>
      </c>
      <c r="AA38" s="68">
        <v>43880</v>
      </c>
      <c r="AB38">
        <v>304</v>
      </c>
      <c r="AC38" t="s">
        <v>15615</v>
      </c>
    </row>
    <row r="39" spans="1:29" x14ac:dyDescent="0.3">
      <c r="A39" t="s">
        <v>46</v>
      </c>
      <c r="B39">
        <v>104</v>
      </c>
      <c r="C39" t="str">
        <f>VLOOKUP($B39,Hosts!$A:$M,10,0)</f>
        <v>Within a day</v>
      </c>
      <c r="D39" s="70">
        <f>VLOOKUP($B39,Hosts!$A:$M,11,0)</f>
        <v>0.5</v>
      </c>
      <c r="E39" s="70">
        <f>VLOOKUP($B39,Hosts!$A:$M,12,0)</f>
        <v>0</v>
      </c>
      <c r="F39" t="str">
        <f>VLOOKUP($B39,Hosts!$A:$M,13,0)</f>
        <v>No</v>
      </c>
      <c r="G39" t="str">
        <f>INDEX(Hosts!$A:$M, MATCH(Places!$B39,Hosts!$A:$A,0), MATCH(Places!G$1,Hosts!$A$1:$M$1,0))</f>
        <v>Within a day</v>
      </c>
      <c r="H39" s="70">
        <f>INDEX(Hosts!$A:$M, MATCH(Places!$B39,Hosts!$A:$A,0), MATCH(Places!H$1,Hosts!$A$1:$M$1,0))</f>
        <v>0.5</v>
      </c>
      <c r="I39" s="70">
        <f>INDEX(Hosts!$A:$M, MATCH(Places!$B39,Hosts!$A:$A,0), MATCH(Places!I$1,Hosts!$A$1:$M$1,0))</f>
        <v>0</v>
      </c>
      <c r="J39" t="str">
        <f>INDEX(Hosts!$A:$M, MATCH(Places!$B39,Hosts!$A:$A,0), MATCH(Places!J$1,Hosts!$A$1:$M$1,0))</f>
        <v>No</v>
      </c>
      <c r="K39">
        <v>15</v>
      </c>
      <c r="L39" t="str">
        <f>VLOOKUP($K39,Neighborhoods!$A:$C,2,0)</f>
        <v>Manhattan</v>
      </c>
      <c r="M39" t="str">
        <f>VLOOKUP($K39,Neighborhoods!$A:$C,3,0)</f>
        <v>East Village</v>
      </c>
      <c r="N39" t="str">
        <f>INDEX(Neighborhoods!$A:$C, MATCH(Places!$K39,Neighborhoods!$A:$A,0), MATCH(Places!N$1,Neighborhoods!$A$1:$C$1,0))</f>
        <v>Manhattan</v>
      </c>
      <c r="O39" t="str">
        <f>INDEX(Neighborhoods!$A:$C, MATCH(Places!$K39,Neighborhoods!$A:$A,0), MATCH(Places!O$1,Neighborhoods!$A$1:$C$1,0))</f>
        <v>East Village</v>
      </c>
      <c r="P39" t="s">
        <v>11822</v>
      </c>
      <c r="Q39" t="str">
        <f t="shared" si="0"/>
        <v>No</v>
      </c>
      <c r="R39">
        <v>3</v>
      </c>
      <c r="S39" t="str">
        <f t="shared" si="1"/>
        <v>Medium</v>
      </c>
      <c r="T39" s="50">
        <v>125</v>
      </c>
      <c r="U39" s="70">
        <f t="shared" si="2"/>
        <v>0.03</v>
      </c>
      <c r="V39" s="52">
        <v>4.41</v>
      </c>
      <c r="W39" s="52" t="str" cm="1">
        <f t="array" ref="W39">_xlfn.SWITCH(ROUND(V39,0),5,"Excellent",4,"Good",3,"Ok","Bad")</f>
        <v>Good</v>
      </c>
      <c r="X39">
        <v>34</v>
      </c>
      <c r="Y39" t="str">
        <f t="shared" si="3"/>
        <v>No</v>
      </c>
      <c r="Z39" s="68">
        <v>40428</v>
      </c>
      <c r="AA39" s="68">
        <v>43692</v>
      </c>
      <c r="AB39">
        <v>272</v>
      </c>
      <c r="AC39" t="s">
        <v>15615</v>
      </c>
    </row>
    <row r="40" spans="1:29" x14ac:dyDescent="0.3">
      <c r="A40" t="s">
        <v>14585</v>
      </c>
      <c r="B40">
        <v>99</v>
      </c>
      <c r="C40" t="str">
        <f>VLOOKUP($B40,Hosts!$A:$M,10,0)</f>
        <v>Within an hour</v>
      </c>
      <c r="D40" s="70">
        <f>VLOOKUP($B40,Hosts!$A:$M,11,0)</f>
        <v>1</v>
      </c>
      <c r="E40" s="70">
        <f>VLOOKUP($B40,Hosts!$A:$M,12,0)</f>
        <v>1</v>
      </c>
      <c r="F40" t="str">
        <f>VLOOKUP($B40,Hosts!$A:$M,13,0)</f>
        <v>No</v>
      </c>
      <c r="G40" t="str">
        <f>INDEX(Hosts!$A:$M, MATCH(Places!$B40,Hosts!$A:$A,0), MATCH(Places!G$1,Hosts!$A$1:$M$1,0))</f>
        <v>Within an hour</v>
      </c>
      <c r="H40" s="70">
        <f>INDEX(Hosts!$A:$M, MATCH(Places!$B40,Hosts!$A:$A,0), MATCH(Places!H$1,Hosts!$A$1:$M$1,0))</f>
        <v>1</v>
      </c>
      <c r="I40" s="70">
        <f>INDEX(Hosts!$A:$M, MATCH(Places!$B40,Hosts!$A:$A,0), MATCH(Places!I$1,Hosts!$A$1:$M$1,0))</f>
        <v>1</v>
      </c>
      <c r="J40" t="str">
        <f>INDEX(Hosts!$A:$M, MATCH(Places!$B40,Hosts!$A:$A,0), MATCH(Places!J$1,Hosts!$A$1:$M$1,0))</f>
        <v>No</v>
      </c>
      <c r="K40">
        <v>20</v>
      </c>
      <c r="L40" t="str">
        <f>VLOOKUP($K40,Neighborhoods!$A:$C,2,0)</f>
        <v>Manhattan</v>
      </c>
      <c r="M40" t="str">
        <f>VLOOKUP($K40,Neighborhoods!$A:$C,3,0)</f>
        <v>Upper West Side</v>
      </c>
      <c r="N40" t="str">
        <f>INDEX(Neighborhoods!$A:$C, MATCH(Places!$K40,Neighborhoods!$A:$A,0), MATCH(Places!N$1,Neighborhoods!$A$1:$C$1,0))</f>
        <v>Manhattan</v>
      </c>
      <c r="O40" t="str">
        <f>INDEX(Neighborhoods!$A:$C, MATCH(Places!$K40,Neighborhoods!$A:$A,0), MATCH(Places!O$1,Neighborhoods!$A$1:$C$1,0))</f>
        <v>Upper West Side</v>
      </c>
      <c r="P40" t="s">
        <v>11822</v>
      </c>
      <c r="Q40" t="str">
        <f t="shared" si="0"/>
        <v>No</v>
      </c>
      <c r="R40">
        <v>2</v>
      </c>
      <c r="S40" t="str">
        <f t="shared" si="1"/>
        <v>Small</v>
      </c>
      <c r="T40" s="50">
        <v>150</v>
      </c>
      <c r="U40" s="70">
        <f t="shared" si="2"/>
        <v>0.03</v>
      </c>
      <c r="V40" s="52">
        <v>5</v>
      </c>
      <c r="W40" s="52" t="str" cm="1">
        <f t="array" ref="W40">_xlfn.SWITCH(ROUND(V40,0),5,"Excellent",4,"Good",3,"Ok","Bad")</f>
        <v>Excellent</v>
      </c>
      <c r="X40">
        <v>19</v>
      </c>
      <c r="Y40" t="str">
        <f t="shared" si="3"/>
        <v>No</v>
      </c>
      <c r="Z40" s="68">
        <v>40692</v>
      </c>
      <c r="AA40" s="68">
        <v>42558</v>
      </c>
      <c r="AB40">
        <v>306</v>
      </c>
      <c r="AC40" t="s">
        <v>15615</v>
      </c>
    </row>
    <row r="41" spans="1:29" x14ac:dyDescent="0.3">
      <c r="A41" t="s">
        <v>47</v>
      </c>
      <c r="B41">
        <v>74</v>
      </c>
      <c r="C41" t="str">
        <f>VLOOKUP($B41,Hosts!$A:$M,10,0)</f>
        <v>Within a few hours</v>
      </c>
      <c r="D41" s="70">
        <f>VLOOKUP($B41,Hosts!$A:$M,11,0)</f>
        <v>1</v>
      </c>
      <c r="E41" s="70">
        <f>VLOOKUP($B41,Hosts!$A:$M,12,0)</f>
        <v>1</v>
      </c>
      <c r="F41" t="str">
        <f>VLOOKUP($B41,Hosts!$A:$M,13,0)</f>
        <v>Yes</v>
      </c>
      <c r="G41" t="str">
        <f>INDEX(Hosts!$A:$M, MATCH(Places!$B41,Hosts!$A:$A,0), MATCH(Places!G$1,Hosts!$A$1:$M$1,0))</f>
        <v>Within a few hours</v>
      </c>
      <c r="H41" s="70">
        <f>INDEX(Hosts!$A:$M, MATCH(Places!$B41,Hosts!$A:$A,0), MATCH(Places!H$1,Hosts!$A$1:$M$1,0))</f>
        <v>1</v>
      </c>
      <c r="I41" s="70">
        <f>INDEX(Hosts!$A:$M, MATCH(Places!$B41,Hosts!$A:$A,0), MATCH(Places!I$1,Hosts!$A$1:$M$1,0))</f>
        <v>1</v>
      </c>
      <c r="J41" t="str">
        <f>INDEX(Hosts!$A:$M, MATCH(Places!$B41,Hosts!$A:$A,0), MATCH(Places!J$1,Hosts!$A$1:$M$1,0))</f>
        <v>Yes</v>
      </c>
      <c r="K41">
        <v>19</v>
      </c>
      <c r="L41" t="str">
        <f>VLOOKUP($K41,Neighborhoods!$A:$C,2,0)</f>
        <v>Manhattan</v>
      </c>
      <c r="M41" t="str">
        <f>VLOOKUP($K41,Neighborhoods!$A:$C,3,0)</f>
        <v>Upper East Side</v>
      </c>
      <c r="N41" t="str">
        <f>INDEX(Neighborhoods!$A:$C, MATCH(Places!$K41,Neighborhoods!$A:$A,0), MATCH(Places!N$1,Neighborhoods!$A$1:$C$1,0))</f>
        <v>Manhattan</v>
      </c>
      <c r="O41" t="str">
        <f>INDEX(Neighborhoods!$A:$C, MATCH(Places!$K41,Neighborhoods!$A:$A,0), MATCH(Places!O$1,Neighborhoods!$A$1:$C$1,0))</f>
        <v>Upper East Side</v>
      </c>
      <c r="P41" t="s">
        <v>11822</v>
      </c>
      <c r="Q41" t="str">
        <f t="shared" si="0"/>
        <v>No</v>
      </c>
      <c r="R41">
        <v>2</v>
      </c>
      <c r="S41" t="str">
        <f t="shared" si="1"/>
        <v>Small</v>
      </c>
      <c r="T41" s="50">
        <v>199</v>
      </c>
      <c r="U41" s="70">
        <f t="shared" si="2"/>
        <v>0.03</v>
      </c>
      <c r="V41" s="52">
        <v>4.8899999999999997</v>
      </c>
      <c r="W41" s="52" t="str" cm="1">
        <f t="array" ref="W41">_xlfn.SWITCH(ROUND(V41,0),5,"Excellent",4,"Good",3,"Ok","Bad")</f>
        <v>Excellent</v>
      </c>
      <c r="X41">
        <v>133</v>
      </c>
      <c r="Y41" t="str">
        <f t="shared" si="3"/>
        <v>Yes</v>
      </c>
      <c r="Z41" s="68">
        <v>40395</v>
      </c>
      <c r="AA41" s="68">
        <v>43815</v>
      </c>
      <c r="AB41">
        <v>344</v>
      </c>
      <c r="AC41" t="s">
        <v>15615</v>
      </c>
    </row>
    <row r="42" spans="1:29" x14ac:dyDescent="0.3">
      <c r="A42" t="s">
        <v>48</v>
      </c>
      <c r="B42">
        <v>111</v>
      </c>
      <c r="C42" t="str">
        <f>VLOOKUP($B42,Hosts!$A:$M,10,0)</f>
        <v>Within a few hours</v>
      </c>
      <c r="D42" s="70">
        <f>VLOOKUP($B42,Hosts!$A:$M,11,0)</f>
        <v>1</v>
      </c>
      <c r="E42" s="70">
        <f>VLOOKUP($B42,Hosts!$A:$M,12,0)</f>
        <v>0.59</v>
      </c>
      <c r="F42" t="str">
        <f>VLOOKUP($B42,Hosts!$A:$M,13,0)</f>
        <v>No</v>
      </c>
      <c r="G42" t="str">
        <f>INDEX(Hosts!$A:$M, MATCH(Places!$B42,Hosts!$A:$A,0), MATCH(Places!G$1,Hosts!$A$1:$M$1,0))</f>
        <v>Within a few hours</v>
      </c>
      <c r="H42" s="70">
        <f>INDEX(Hosts!$A:$M, MATCH(Places!$B42,Hosts!$A:$A,0), MATCH(Places!H$1,Hosts!$A$1:$M$1,0))</f>
        <v>1</v>
      </c>
      <c r="I42" s="70">
        <f>INDEX(Hosts!$A:$M, MATCH(Places!$B42,Hosts!$A:$A,0), MATCH(Places!I$1,Hosts!$A$1:$M$1,0))</f>
        <v>0.59</v>
      </c>
      <c r="J42" t="str">
        <f>INDEX(Hosts!$A:$M, MATCH(Places!$B42,Hosts!$A:$A,0), MATCH(Places!J$1,Hosts!$A$1:$M$1,0))</f>
        <v>No</v>
      </c>
      <c r="K42">
        <v>19</v>
      </c>
      <c r="L42" t="str">
        <f>VLOOKUP($K42,Neighborhoods!$A:$C,2,0)</f>
        <v>Manhattan</v>
      </c>
      <c r="M42" t="str">
        <f>VLOOKUP($K42,Neighborhoods!$A:$C,3,0)</f>
        <v>Upper East Side</v>
      </c>
      <c r="N42" t="str">
        <f>INDEX(Neighborhoods!$A:$C, MATCH(Places!$K42,Neighborhoods!$A:$A,0), MATCH(Places!N$1,Neighborhoods!$A$1:$C$1,0))</f>
        <v>Manhattan</v>
      </c>
      <c r="O42" t="str">
        <f>INDEX(Neighborhoods!$A:$C, MATCH(Places!$K42,Neighborhoods!$A:$A,0), MATCH(Places!O$1,Neighborhoods!$A$1:$C$1,0))</f>
        <v>Upper East Side</v>
      </c>
      <c r="P42" t="s">
        <v>11822</v>
      </c>
      <c r="Q42" t="str">
        <f t="shared" si="0"/>
        <v>No</v>
      </c>
      <c r="R42">
        <v>4</v>
      </c>
      <c r="S42" t="str">
        <f t="shared" si="1"/>
        <v>Medium</v>
      </c>
      <c r="T42" s="50">
        <v>99</v>
      </c>
      <c r="U42" s="70">
        <f t="shared" si="2"/>
        <v>0.03</v>
      </c>
      <c r="V42" s="52">
        <v>4.38</v>
      </c>
      <c r="W42" s="52" t="str" cm="1">
        <f t="array" ref="W42">_xlfn.SWITCH(ROUND(V42,0),5,"Excellent",4,"Good",3,"Ok","Bad")</f>
        <v>Good</v>
      </c>
      <c r="X42">
        <v>261</v>
      </c>
      <c r="Y42" t="str">
        <f t="shared" si="3"/>
        <v>No</v>
      </c>
      <c r="Z42" s="68">
        <v>40955</v>
      </c>
      <c r="AA42" s="68">
        <v>43904</v>
      </c>
      <c r="AB42">
        <v>267</v>
      </c>
      <c r="AC42" t="s">
        <v>15615</v>
      </c>
    </row>
    <row r="43" spans="1:29" x14ac:dyDescent="0.3">
      <c r="A43" t="s">
        <v>13553</v>
      </c>
      <c r="B43">
        <v>112</v>
      </c>
      <c r="C43" t="str">
        <f>VLOOKUP($B43,Hosts!$A:$M,10,0)</f>
        <v>Within an hour</v>
      </c>
      <c r="D43" s="70">
        <f>VLOOKUP($B43,Hosts!$A:$M,11,0)</f>
        <v>1</v>
      </c>
      <c r="E43" s="70">
        <f>VLOOKUP($B43,Hosts!$A:$M,12,0)</f>
        <v>0.98</v>
      </c>
      <c r="F43" t="str">
        <f>VLOOKUP($B43,Hosts!$A:$M,13,0)</f>
        <v>No</v>
      </c>
      <c r="G43" t="str">
        <f>INDEX(Hosts!$A:$M, MATCH(Places!$B43,Hosts!$A:$A,0), MATCH(Places!G$1,Hosts!$A$1:$M$1,0))</f>
        <v>Within an hour</v>
      </c>
      <c r="H43" s="70">
        <f>INDEX(Hosts!$A:$M, MATCH(Places!$B43,Hosts!$A:$A,0), MATCH(Places!H$1,Hosts!$A$1:$M$1,0))</f>
        <v>1</v>
      </c>
      <c r="I43" s="70">
        <f>INDEX(Hosts!$A:$M, MATCH(Places!$B43,Hosts!$A:$A,0), MATCH(Places!I$1,Hosts!$A$1:$M$1,0))</f>
        <v>0.98</v>
      </c>
      <c r="J43" t="str">
        <f>INDEX(Hosts!$A:$M, MATCH(Places!$B43,Hosts!$A:$A,0), MATCH(Places!J$1,Hosts!$A$1:$M$1,0))</f>
        <v>No</v>
      </c>
      <c r="K43">
        <v>12</v>
      </c>
      <c r="L43" t="str">
        <f>VLOOKUP($K43,Neighborhoods!$A:$C,2,0)</f>
        <v>Brooklyn</v>
      </c>
      <c r="M43" t="str">
        <f>VLOOKUP($K43,Neighborhoods!$A:$C,3,0)</f>
        <v>Williamsburg</v>
      </c>
      <c r="N43" t="str">
        <f>INDEX(Neighborhoods!$A:$C, MATCH(Places!$K43,Neighborhoods!$A:$A,0), MATCH(Places!N$1,Neighborhoods!$A$1:$C$1,0))</f>
        <v>Brooklyn</v>
      </c>
      <c r="O43" t="str">
        <f>INDEX(Neighborhoods!$A:$C, MATCH(Places!$K43,Neighborhoods!$A:$A,0), MATCH(Places!O$1,Neighborhoods!$A$1:$C$1,0))</f>
        <v>Williamsburg</v>
      </c>
      <c r="P43" t="s">
        <v>1</v>
      </c>
      <c r="Q43" t="str">
        <f t="shared" si="0"/>
        <v>Yes</v>
      </c>
      <c r="R43">
        <v>2</v>
      </c>
      <c r="S43" t="str">
        <f t="shared" si="1"/>
        <v>Small</v>
      </c>
      <c r="T43" s="50">
        <v>50</v>
      </c>
      <c r="U43" s="70">
        <f t="shared" si="2"/>
        <v>0.03</v>
      </c>
      <c r="V43" s="52">
        <v>4.9000000000000004</v>
      </c>
      <c r="W43" s="52" t="str" cm="1">
        <f t="array" ref="W43">_xlfn.SWITCH(ROUND(V43,0),5,"Excellent",4,"Good",3,"Ok","Bad")</f>
        <v>Excellent</v>
      </c>
      <c r="X43">
        <v>219</v>
      </c>
      <c r="Y43" t="str">
        <f t="shared" si="3"/>
        <v>Yes</v>
      </c>
      <c r="Z43" s="68">
        <v>40392</v>
      </c>
      <c r="AA43" s="68">
        <v>44028</v>
      </c>
      <c r="AB43">
        <v>60</v>
      </c>
      <c r="AC43" t="s">
        <v>15615</v>
      </c>
    </row>
    <row r="44" spans="1:29" x14ac:dyDescent="0.3">
      <c r="A44" t="s">
        <v>14673</v>
      </c>
      <c r="B44">
        <v>11</v>
      </c>
      <c r="C44" t="str">
        <f>VLOOKUP($B44,Hosts!$A:$M,10,0)</f>
        <v>Within an hour</v>
      </c>
      <c r="D44" s="70">
        <f>VLOOKUP($B44,Hosts!$A:$M,11,0)</f>
        <v>1</v>
      </c>
      <c r="E44" s="70">
        <f>VLOOKUP($B44,Hosts!$A:$M,12,0)</f>
        <v>0.87</v>
      </c>
      <c r="F44" t="str">
        <f>VLOOKUP($B44,Hosts!$A:$M,13,0)</f>
        <v>Yes</v>
      </c>
      <c r="G44" t="str">
        <f>INDEX(Hosts!$A:$M, MATCH(Places!$B44,Hosts!$A:$A,0), MATCH(Places!G$1,Hosts!$A$1:$M$1,0))</f>
        <v>Within an hour</v>
      </c>
      <c r="H44" s="70">
        <f>INDEX(Hosts!$A:$M, MATCH(Places!$B44,Hosts!$A:$A,0), MATCH(Places!H$1,Hosts!$A$1:$M$1,0))</f>
        <v>1</v>
      </c>
      <c r="I44" s="70">
        <f>INDEX(Hosts!$A:$M, MATCH(Places!$B44,Hosts!$A:$A,0), MATCH(Places!I$1,Hosts!$A$1:$M$1,0))</f>
        <v>0.87</v>
      </c>
      <c r="J44" t="str">
        <f>INDEX(Hosts!$A:$M, MATCH(Places!$B44,Hosts!$A:$A,0), MATCH(Places!J$1,Hosts!$A$1:$M$1,0))</f>
        <v>Yes</v>
      </c>
      <c r="K44">
        <v>20</v>
      </c>
      <c r="L44" t="str">
        <f>VLOOKUP($K44,Neighborhoods!$A:$C,2,0)</f>
        <v>Manhattan</v>
      </c>
      <c r="M44" t="str">
        <f>VLOOKUP($K44,Neighborhoods!$A:$C,3,0)</f>
        <v>Upper West Side</v>
      </c>
      <c r="N44" t="str">
        <f>INDEX(Neighborhoods!$A:$C, MATCH(Places!$K44,Neighborhoods!$A:$A,0), MATCH(Places!N$1,Neighborhoods!$A$1:$C$1,0))</f>
        <v>Manhattan</v>
      </c>
      <c r="O44" t="str">
        <f>INDEX(Neighborhoods!$A:$C, MATCH(Places!$K44,Neighborhoods!$A:$A,0), MATCH(Places!O$1,Neighborhoods!$A$1:$C$1,0))</f>
        <v>Upper West Side</v>
      </c>
      <c r="P44" t="s">
        <v>1</v>
      </c>
      <c r="Q44" t="str">
        <f t="shared" si="0"/>
        <v>Yes</v>
      </c>
      <c r="R44">
        <v>2</v>
      </c>
      <c r="S44" t="str">
        <f t="shared" si="1"/>
        <v>Small</v>
      </c>
      <c r="T44" s="50">
        <v>123</v>
      </c>
      <c r="U44" s="70">
        <f t="shared" si="2"/>
        <v>0.03</v>
      </c>
      <c r="V44" s="52">
        <v>4.58</v>
      </c>
      <c r="W44" s="52" t="str" cm="1">
        <f t="array" ref="W44">_xlfn.SWITCH(ROUND(V44,0),5,"Excellent",4,"Good",3,"Ok","Bad")</f>
        <v>Excellent</v>
      </c>
      <c r="X44">
        <v>181</v>
      </c>
      <c r="Y44" t="str">
        <f t="shared" si="3"/>
        <v>No</v>
      </c>
      <c r="Z44" s="68">
        <v>40473</v>
      </c>
      <c r="AA44" s="68">
        <v>43555</v>
      </c>
      <c r="AB44">
        <v>365</v>
      </c>
      <c r="AC44" t="s">
        <v>15615</v>
      </c>
    </row>
    <row r="45" spans="1:29" x14ac:dyDescent="0.3">
      <c r="A45" t="s">
        <v>52</v>
      </c>
      <c r="B45">
        <v>1149</v>
      </c>
      <c r="C45" t="str">
        <f>VLOOKUP($B45,Hosts!$A:$M,10,0)</f>
        <v>Within a few hours</v>
      </c>
      <c r="D45" s="70">
        <f>VLOOKUP($B45,Hosts!$A:$M,11,0)</f>
        <v>1</v>
      </c>
      <c r="E45" s="70">
        <f>VLOOKUP($B45,Hosts!$A:$M,12,0)</f>
        <v>0.5</v>
      </c>
      <c r="F45" t="str">
        <f>VLOOKUP($B45,Hosts!$A:$M,13,0)</f>
        <v>No</v>
      </c>
      <c r="G45" t="str">
        <f>INDEX(Hosts!$A:$M, MATCH(Places!$B45,Hosts!$A:$A,0), MATCH(Places!G$1,Hosts!$A$1:$M$1,0))</f>
        <v>Within a few hours</v>
      </c>
      <c r="H45" s="70">
        <f>INDEX(Hosts!$A:$M, MATCH(Places!$B45,Hosts!$A:$A,0), MATCH(Places!H$1,Hosts!$A$1:$M$1,0))</f>
        <v>1</v>
      </c>
      <c r="I45" s="70">
        <f>INDEX(Hosts!$A:$M, MATCH(Places!$B45,Hosts!$A:$A,0), MATCH(Places!I$1,Hosts!$A$1:$M$1,0))</f>
        <v>0.5</v>
      </c>
      <c r="J45" t="str">
        <f>INDEX(Hosts!$A:$M, MATCH(Places!$B45,Hosts!$A:$A,0), MATCH(Places!J$1,Hosts!$A$1:$M$1,0))</f>
        <v>No</v>
      </c>
      <c r="K45">
        <v>21</v>
      </c>
      <c r="L45" t="str">
        <f>VLOOKUP($K45,Neighborhoods!$A:$C,2,0)</f>
        <v>Queens</v>
      </c>
      <c r="M45" t="str">
        <f>VLOOKUP($K45,Neighborhoods!$A:$C,3,0)</f>
        <v>Astoria</v>
      </c>
      <c r="N45" t="str">
        <f>INDEX(Neighborhoods!$A:$C, MATCH(Places!$K45,Neighborhoods!$A:$A,0), MATCH(Places!N$1,Neighborhoods!$A$1:$C$1,0))</f>
        <v>Queens</v>
      </c>
      <c r="O45" t="str">
        <f>INDEX(Neighborhoods!$A:$C, MATCH(Places!$K45,Neighborhoods!$A:$A,0), MATCH(Places!O$1,Neighborhoods!$A$1:$C$1,0))</f>
        <v>Astoria</v>
      </c>
      <c r="P45" t="s">
        <v>1</v>
      </c>
      <c r="Q45" t="str">
        <f t="shared" si="0"/>
        <v>Yes</v>
      </c>
      <c r="R45">
        <v>2</v>
      </c>
      <c r="S45" t="str">
        <f t="shared" si="1"/>
        <v>Small</v>
      </c>
      <c r="T45" s="50">
        <v>55</v>
      </c>
      <c r="U45" s="70">
        <f t="shared" si="2"/>
        <v>0.03</v>
      </c>
      <c r="V45" s="52">
        <v>5</v>
      </c>
      <c r="W45" s="52" t="str" cm="1">
        <f t="array" ref="W45">_xlfn.SWITCH(ROUND(V45,0),5,"Excellent",4,"Good",3,"Ok","Bad")</f>
        <v>Excellent</v>
      </c>
      <c r="X45">
        <v>12</v>
      </c>
      <c r="Y45" t="str">
        <f t="shared" si="3"/>
        <v>No</v>
      </c>
      <c r="Z45" s="68">
        <v>42474</v>
      </c>
      <c r="AA45" s="68">
        <v>43212</v>
      </c>
      <c r="AB45">
        <v>0</v>
      </c>
      <c r="AC45" t="s">
        <v>15615</v>
      </c>
    </row>
    <row r="46" spans="1:29" x14ac:dyDescent="0.3">
      <c r="A46" t="s">
        <v>14142</v>
      </c>
      <c r="B46">
        <v>122</v>
      </c>
      <c r="C46" t="str">
        <f>VLOOKUP($B46,Hosts!$A:$M,10,0)</f>
        <v>Within an hour</v>
      </c>
      <c r="D46" s="70">
        <f>VLOOKUP($B46,Hosts!$A:$M,11,0)</f>
        <v>0.92</v>
      </c>
      <c r="E46" s="70">
        <f>VLOOKUP($B46,Hosts!$A:$M,12,0)</f>
        <v>0.98</v>
      </c>
      <c r="F46" t="str">
        <f>VLOOKUP($B46,Hosts!$A:$M,13,0)</f>
        <v>Yes</v>
      </c>
      <c r="G46" t="str">
        <f>INDEX(Hosts!$A:$M, MATCH(Places!$B46,Hosts!$A:$A,0), MATCH(Places!G$1,Hosts!$A$1:$M$1,0))</f>
        <v>Within an hour</v>
      </c>
      <c r="H46" s="70">
        <f>INDEX(Hosts!$A:$M, MATCH(Places!$B46,Hosts!$A:$A,0), MATCH(Places!H$1,Hosts!$A$1:$M$1,0))</f>
        <v>0.92</v>
      </c>
      <c r="I46" s="70">
        <f>INDEX(Hosts!$A:$M, MATCH(Places!$B46,Hosts!$A:$A,0), MATCH(Places!I$1,Hosts!$A$1:$M$1,0))</f>
        <v>0.98</v>
      </c>
      <c r="J46" t="str">
        <f>INDEX(Hosts!$A:$M, MATCH(Places!$B46,Hosts!$A:$A,0), MATCH(Places!J$1,Hosts!$A$1:$M$1,0))</f>
        <v>Yes</v>
      </c>
      <c r="K46">
        <v>12</v>
      </c>
      <c r="L46" t="str">
        <f>VLOOKUP($K46,Neighborhoods!$A:$C,2,0)</f>
        <v>Brooklyn</v>
      </c>
      <c r="M46" t="str">
        <f>VLOOKUP($K46,Neighborhoods!$A:$C,3,0)</f>
        <v>Williamsburg</v>
      </c>
      <c r="N46" t="str">
        <f>INDEX(Neighborhoods!$A:$C, MATCH(Places!$K46,Neighborhoods!$A:$A,0), MATCH(Places!N$1,Neighborhoods!$A$1:$C$1,0))</f>
        <v>Brooklyn</v>
      </c>
      <c r="O46" t="str">
        <f>INDEX(Neighborhoods!$A:$C, MATCH(Places!$K46,Neighborhoods!$A:$A,0), MATCH(Places!O$1,Neighborhoods!$A$1:$C$1,0))</f>
        <v>Williamsburg</v>
      </c>
      <c r="P46" t="s">
        <v>11822</v>
      </c>
      <c r="Q46" t="str">
        <f t="shared" si="0"/>
        <v>No</v>
      </c>
      <c r="R46">
        <v>4</v>
      </c>
      <c r="S46" t="str">
        <f t="shared" si="1"/>
        <v>Medium</v>
      </c>
      <c r="T46" s="50">
        <v>140</v>
      </c>
      <c r="U46" s="70">
        <f t="shared" si="2"/>
        <v>0.03</v>
      </c>
      <c r="V46" s="52">
        <v>4.75</v>
      </c>
      <c r="W46" s="52" t="str" cm="1">
        <f t="array" ref="W46">_xlfn.SWITCH(ROUND(V46,0),5,"Excellent",4,"Good",3,"Ok","Bad")</f>
        <v>Excellent</v>
      </c>
      <c r="X46">
        <v>193</v>
      </c>
      <c r="Y46" t="str">
        <f t="shared" si="3"/>
        <v>No</v>
      </c>
      <c r="Z46" s="68">
        <v>40405</v>
      </c>
      <c r="AA46" s="68">
        <v>42557</v>
      </c>
      <c r="AB46">
        <v>227</v>
      </c>
      <c r="AC46" t="s">
        <v>15615</v>
      </c>
    </row>
    <row r="47" spans="1:29" x14ac:dyDescent="0.3">
      <c r="A47" t="s">
        <v>54</v>
      </c>
      <c r="B47">
        <v>124</v>
      </c>
      <c r="C47" t="str">
        <f>VLOOKUP($B47,Hosts!$A:$M,10,0)</f>
        <v>Within a few hours</v>
      </c>
      <c r="D47" s="70">
        <f>VLOOKUP($B47,Hosts!$A:$M,11,0)</f>
        <v>1</v>
      </c>
      <c r="E47" s="70">
        <f>VLOOKUP($B47,Hosts!$A:$M,12,0)</f>
        <v>0.4</v>
      </c>
      <c r="F47" t="str">
        <f>VLOOKUP($B47,Hosts!$A:$M,13,0)</f>
        <v>Yes</v>
      </c>
      <c r="G47" t="str">
        <f>INDEX(Hosts!$A:$M, MATCH(Places!$B47,Hosts!$A:$A,0), MATCH(Places!G$1,Hosts!$A$1:$M$1,0))</f>
        <v>Within a few hours</v>
      </c>
      <c r="H47" s="70">
        <f>INDEX(Hosts!$A:$M, MATCH(Places!$B47,Hosts!$A:$A,0), MATCH(Places!H$1,Hosts!$A$1:$M$1,0))</f>
        <v>1</v>
      </c>
      <c r="I47" s="70">
        <f>INDEX(Hosts!$A:$M, MATCH(Places!$B47,Hosts!$A:$A,0), MATCH(Places!I$1,Hosts!$A$1:$M$1,0))</f>
        <v>0.4</v>
      </c>
      <c r="J47" t="str">
        <f>INDEX(Hosts!$A:$M, MATCH(Places!$B47,Hosts!$A:$A,0), MATCH(Places!J$1,Hosts!$A$1:$M$1,0))</f>
        <v>Yes</v>
      </c>
      <c r="K47">
        <v>25</v>
      </c>
      <c r="L47" t="str">
        <f>VLOOKUP($K47,Neighborhoods!$A:$C,2,0)</f>
        <v>Queens</v>
      </c>
      <c r="M47" t="str">
        <f>VLOOKUP($K47,Neighborhoods!$A:$C,3,0)</f>
        <v>Ridgewood</v>
      </c>
      <c r="N47" t="str">
        <f>INDEX(Neighborhoods!$A:$C, MATCH(Places!$K47,Neighborhoods!$A:$A,0), MATCH(Places!N$1,Neighborhoods!$A$1:$C$1,0))</f>
        <v>Queens</v>
      </c>
      <c r="O47" t="str">
        <f>INDEX(Neighborhoods!$A:$C, MATCH(Places!$K47,Neighborhoods!$A:$A,0), MATCH(Places!O$1,Neighborhoods!$A$1:$C$1,0))</f>
        <v>Ridgewood</v>
      </c>
      <c r="P47" t="s">
        <v>11822</v>
      </c>
      <c r="Q47" t="str">
        <f t="shared" si="0"/>
        <v>No</v>
      </c>
      <c r="R47">
        <v>16</v>
      </c>
      <c r="S47" t="str">
        <f t="shared" si="1"/>
        <v>Large</v>
      </c>
      <c r="T47" s="50">
        <v>339</v>
      </c>
      <c r="U47" s="70">
        <f t="shared" si="2"/>
        <v>0.04</v>
      </c>
      <c r="V47" s="52">
        <v>4.6900000000000004</v>
      </c>
      <c r="W47" s="52" t="str" cm="1">
        <f t="array" ref="W47">_xlfn.SWITCH(ROUND(V47,0),5,"Excellent",4,"Good",3,"Ok","Bad")</f>
        <v>Excellent</v>
      </c>
      <c r="X47">
        <v>13</v>
      </c>
      <c r="Y47" t="str">
        <f t="shared" si="3"/>
        <v>No</v>
      </c>
      <c r="Z47" s="68">
        <v>40911</v>
      </c>
      <c r="AA47" s="68">
        <v>43781</v>
      </c>
      <c r="AB47">
        <v>365</v>
      </c>
      <c r="AC47" t="s">
        <v>15615</v>
      </c>
    </row>
    <row r="48" spans="1:29" x14ac:dyDescent="0.3">
      <c r="A48" t="s">
        <v>56</v>
      </c>
      <c r="B48">
        <v>26</v>
      </c>
      <c r="C48" t="str">
        <f>VLOOKUP($B48,Hosts!$A:$M,10,0)</f>
        <v>Within a few hours</v>
      </c>
      <c r="D48" s="70">
        <f>VLOOKUP($B48,Hosts!$A:$M,11,0)</f>
        <v>0.83</v>
      </c>
      <c r="E48" s="70">
        <f>VLOOKUP($B48,Hosts!$A:$M,12,0)</f>
        <v>0.88</v>
      </c>
      <c r="F48" t="str">
        <f>VLOOKUP($B48,Hosts!$A:$M,13,0)</f>
        <v>No</v>
      </c>
      <c r="G48" t="str">
        <f>INDEX(Hosts!$A:$M, MATCH(Places!$B48,Hosts!$A:$A,0), MATCH(Places!G$1,Hosts!$A$1:$M$1,0))</f>
        <v>Within a few hours</v>
      </c>
      <c r="H48" s="70">
        <f>INDEX(Hosts!$A:$M, MATCH(Places!$B48,Hosts!$A:$A,0), MATCH(Places!H$1,Hosts!$A$1:$M$1,0))</f>
        <v>0.83</v>
      </c>
      <c r="I48" s="70">
        <f>INDEX(Hosts!$A:$M, MATCH(Places!$B48,Hosts!$A:$A,0), MATCH(Places!I$1,Hosts!$A$1:$M$1,0))</f>
        <v>0.88</v>
      </c>
      <c r="J48" t="str">
        <f>INDEX(Hosts!$A:$M, MATCH(Places!$B48,Hosts!$A:$A,0), MATCH(Places!J$1,Hosts!$A$1:$M$1,0))</f>
        <v>No</v>
      </c>
      <c r="K48">
        <v>23</v>
      </c>
      <c r="L48" t="str">
        <f>VLOOKUP($K48,Neighborhoods!$A:$C,2,0)</f>
        <v>Queens</v>
      </c>
      <c r="M48" t="str">
        <f>VLOOKUP($K48,Neighborhoods!$A:$C,3,0)</f>
        <v>Jamaica</v>
      </c>
      <c r="N48" t="str">
        <f>INDEX(Neighborhoods!$A:$C, MATCH(Places!$K48,Neighborhoods!$A:$A,0), MATCH(Places!N$1,Neighborhoods!$A$1:$C$1,0))</f>
        <v>Queens</v>
      </c>
      <c r="O48" t="str">
        <f>INDEX(Neighborhoods!$A:$C, MATCH(Places!$K48,Neighborhoods!$A:$A,0), MATCH(Places!O$1,Neighborhoods!$A$1:$C$1,0))</f>
        <v>Jamaica</v>
      </c>
      <c r="P48" t="s">
        <v>1</v>
      </c>
      <c r="Q48" t="str">
        <f t="shared" si="0"/>
        <v>Yes</v>
      </c>
      <c r="R48">
        <v>2</v>
      </c>
      <c r="S48" t="str">
        <f t="shared" si="1"/>
        <v>Small</v>
      </c>
      <c r="T48" s="50">
        <v>65</v>
      </c>
      <c r="U48" s="70">
        <f t="shared" si="2"/>
        <v>0.03</v>
      </c>
      <c r="V48" s="52">
        <v>4.42</v>
      </c>
      <c r="W48" s="52" t="str" cm="1">
        <f t="array" ref="W48">_xlfn.SWITCH(ROUND(V48,0),5,"Excellent",4,"Good",3,"Ok","Bad")</f>
        <v>Good</v>
      </c>
      <c r="X48">
        <v>53</v>
      </c>
      <c r="Y48" t="str">
        <f t="shared" si="3"/>
        <v>No</v>
      </c>
      <c r="Z48" s="68">
        <v>40460</v>
      </c>
      <c r="AA48" s="68">
        <v>43711</v>
      </c>
      <c r="AB48">
        <v>365</v>
      </c>
      <c r="AC48" t="s">
        <v>15615</v>
      </c>
    </row>
    <row r="49" spans="1:29" x14ac:dyDescent="0.3">
      <c r="A49" t="s">
        <v>58</v>
      </c>
      <c r="B49">
        <v>124</v>
      </c>
      <c r="C49" t="str">
        <f>VLOOKUP($B49,Hosts!$A:$M,10,0)</f>
        <v>Within a few hours</v>
      </c>
      <c r="D49" s="70">
        <f>VLOOKUP($B49,Hosts!$A:$M,11,0)</f>
        <v>1</v>
      </c>
      <c r="E49" s="70">
        <f>VLOOKUP($B49,Hosts!$A:$M,12,0)</f>
        <v>0.4</v>
      </c>
      <c r="F49" t="str">
        <f>VLOOKUP($B49,Hosts!$A:$M,13,0)</f>
        <v>Yes</v>
      </c>
      <c r="G49" t="str">
        <f>INDEX(Hosts!$A:$M, MATCH(Places!$B49,Hosts!$A:$A,0), MATCH(Places!G$1,Hosts!$A$1:$M$1,0))</f>
        <v>Within a few hours</v>
      </c>
      <c r="H49" s="70">
        <f>INDEX(Hosts!$A:$M, MATCH(Places!$B49,Hosts!$A:$A,0), MATCH(Places!H$1,Hosts!$A$1:$M$1,0))</f>
        <v>1</v>
      </c>
      <c r="I49" s="70">
        <f>INDEX(Hosts!$A:$M, MATCH(Places!$B49,Hosts!$A:$A,0), MATCH(Places!I$1,Hosts!$A$1:$M$1,0))</f>
        <v>0.4</v>
      </c>
      <c r="J49" t="str">
        <f>INDEX(Hosts!$A:$M, MATCH(Places!$B49,Hosts!$A:$A,0), MATCH(Places!J$1,Hosts!$A$1:$M$1,0))</f>
        <v>Yes</v>
      </c>
      <c r="K49">
        <v>25</v>
      </c>
      <c r="L49" t="str">
        <f>VLOOKUP($K49,Neighborhoods!$A:$C,2,0)</f>
        <v>Queens</v>
      </c>
      <c r="M49" t="str">
        <f>VLOOKUP($K49,Neighborhoods!$A:$C,3,0)</f>
        <v>Ridgewood</v>
      </c>
      <c r="N49" t="str">
        <f>INDEX(Neighborhoods!$A:$C, MATCH(Places!$K49,Neighborhoods!$A:$A,0), MATCH(Places!N$1,Neighborhoods!$A$1:$C$1,0))</f>
        <v>Queens</v>
      </c>
      <c r="O49" t="str">
        <f>INDEX(Neighborhoods!$A:$C, MATCH(Places!$K49,Neighborhoods!$A:$A,0), MATCH(Places!O$1,Neighborhoods!$A$1:$C$1,0))</f>
        <v>Ridgewood</v>
      </c>
      <c r="P49" t="s">
        <v>1</v>
      </c>
      <c r="Q49" t="str">
        <f t="shared" si="0"/>
        <v>Yes</v>
      </c>
      <c r="R49">
        <v>7</v>
      </c>
      <c r="S49" t="str">
        <f t="shared" si="1"/>
        <v>Large</v>
      </c>
      <c r="T49" s="50">
        <v>160</v>
      </c>
      <c r="U49" s="70">
        <f t="shared" si="2"/>
        <v>0.03</v>
      </c>
      <c r="V49" s="52">
        <v>4.5</v>
      </c>
      <c r="W49" s="52" t="str" cm="1">
        <f t="array" ref="W49">_xlfn.SWITCH(ROUND(V49,0),5,"Excellent",4,"Good",3,"Ok","Bad")</f>
        <v>Excellent</v>
      </c>
      <c r="X49">
        <v>6</v>
      </c>
      <c r="Y49" t="str">
        <f t="shared" si="3"/>
        <v>No</v>
      </c>
      <c r="Z49" s="68">
        <v>40838</v>
      </c>
      <c r="AA49" s="68">
        <v>42285</v>
      </c>
      <c r="AB49">
        <v>365</v>
      </c>
      <c r="AC49" t="s">
        <v>15615</v>
      </c>
    </row>
    <row r="50" spans="1:29" x14ac:dyDescent="0.3">
      <c r="A50" t="s">
        <v>59</v>
      </c>
      <c r="B50">
        <v>9</v>
      </c>
      <c r="C50" t="str">
        <f>VLOOKUP($B50,Hosts!$A:$M,10,0)</f>
        <v>Within a few hours</v>
      </c>
      <c r="D50" s="70">
        <f>VLOOKUP($B50,Hosts!$A:$M,11,0)</f>
        <v>1</v>
      </c>
      <c r="E50" s="70">
        <f>VLOOKUP($B50,Hosts!$A:$M,12,0)</f>
        <v>0.5</v>
      </c>
      <c r="F50" t="str">
        <f>VLOOKUP($B50,Hosts!$A:$M,13,0)</f>
        <v>No</v>
      </c>
      <c r="G50" t="str">
        <f>INDEX(Hosts!$A:$M, MATCH(Places!$B50,Hosts!$A:$A,0), MATCH(Places!G$1,Hosts!$A$1:$M$1,0))</f>
        <v>Within a few hours</v>
      </c>
      <c r="H50" s="70">
        <f>INDEX(Hosts!$A:$M, MATCH(Places!$B50,Hosts!$A:$A,0), MATCH(Places!H$1,Hosts!$A$1:$M$1,0))</f>
        <v>1</v>
      </c>
      <c r="I50" s="70">
        <f>INDEX(Hosts!$A:$M, MATCH(Places!$B50,Hosts!$A:$A,0), MATCH(Places!I$1,Hosts!$A$1:$M$1,0))</f>
        <v>0.5</v>
      </c>
      <c r="J50" t="str">
        <f>INDEX(Hosts!$A:$M, MATCH(Places!$B50,Hosts!$A:$A,0), MATCH(Places!J$1,Hosts!$A$1:$M$1,0))</f>
        <v>No</v>
      </c>
      <c r="K50">
        <v>12</v>
      </c>
      <c r="L50" t="str">
        <f>VLOOKUP($K50,Neighborhoods!$A:$C,2,0)</f>
        <v>Brooklyn</v>
      </c>
      <c r="M50" t="str">
        <f>VLOOKUP($K50,Neighborhoods!$A:$C,3,0)</f>
        <v>Williamsburg</v>
      </c>
      <c r="N50" t="str">
        <f>INDEX(Neighborhoods!$A:$C, MATCH(Places!$K50,Neighborhoods!$A:$A,0), MATCH(Places!N$1,Neighborhoods!$A$1:$C$1,0))</f>
        <v>Brooklyn</v>
      </c>
      <c r="O50" t="str">
        <f>INDEX(Neighborhoods!$A:$C, MATCH(Places!$K50,Neighborhoods!$A:$A,0), MATCH(Places!O$1,Neighborhoods!$A$1:$C$1,0))</f>
        <v>Williamsburg</v>
      </c>
      <c r="P50" t="s">
        <v>11822</v>
      </c>
      <c r="Q50" t="str">
        <f t="shared" si="0"/>
        <v>No</v>
      </c>
      <c r="R50">
        <v>5</v>
      </c>
      <c r="S50" t="str">
        <f t="shared" si="1"/>
        <v>Medium</v>
      </c>
      <c r="T50" s="50">
        <v>249</v>
      </c>
      <c r="U50" s="70">
        <f t="shared" si="2"/>
        <v>0.04</v>
      </c>
      <c r="V50" s="52">
        <v>4.96</v>
      </c>
      <c r="W50" s="52" t="str" cm="1">
        <f t="array" ref="W50">_xlfn.SWITCH(ROUND(V50,0),5,"Excellent",4,"Good",3,"Ok","Bad")</f>
        <v>Excellent</v>
      </c>
      <c r="X50">
        <v>370</v>
      </c>
      <c r="Y50" t="str">
        <f t="shared" si="3"/>
        <v>Yes</v>
      </c>
      <c r="Z50" s="68">
        <v>40532</v>
      </c>
      <c r="AA50" s="68">
        <v>43827</v>
      </c>
      <c r="AB50">
        <v>7</v>
      </c>
      <c r="AC50" t="s">
        <v>15616</v>
      </c>
    </row>
    <row r="51" spans="1:29" x14ac:dyDescent="0.3">
      <c r="A51" t="s">
        <v>60</v>
      </c>
      <c r="B51">
        <v>141</v>
      </c>
      <c r="C51" t="str">
        <f>VLOOKUP($B51,Hosts!$A:$M,10,0)</f>
        <v>Within a few hours</v>
      </c>
      <c r="D51" s="70">
        <f>VLOOKUP($B51,Hosts!$A:$M,11,0)</f>
        <v>0.75</v>
      </c>
      <c r="E51" s="70">
        <f>VLOOKUP($B51,Hosts!$A:$M,12,0)</f>
        <v>1</v>
      </c>
      <c r="F51" t="str">
        <f>VLOOKUP($B51,Hosts!$A:$M,13,0)</f>
        <v>No</v>
      </c>
      <c r="G51" t="str">
        <f>INDEX(Hosts!$A:$M, MATCH(Places!$B51,Hosts!$A:$A,0), MATCH(Places!G$1,Hosts!$A$1:$M$1,0))</f>
        <v>Within a few hours</v>
      </c>
      <c r="H51" s="70">
        <f>INDEX(Hosts!$A:$M, MATCH(Places!$B51,Hosts!$A:$A,0), MATCH(Places!H$1,Hosts!$A$1:$M$1,0))</f>
        <v>0.75</v>
      </c>
      <c r="I51" s="70">
        <f>INDEX(Hosts!$A:$M, MATCH(Places!$B51,Hosts!$A:$A,0), MATCH(Places!I$1,Hosts!$A$1:$M$1,0))</f>
        <v>1</v>
      </c>
      <c r="J51" t="str">
        <f>INDEX(Hosts!$A:$M, MATCH(Places!$B51,Hosts!$A:$A,0), MATCH(Places!J$1,Hosts!$A$1:$M$1,0))</f>
        <v>No</v>
      </c>
      <c r="K51">
        <v>16</v>
      </c>
      <c r="L51" t="str">
        <f>VLOOKUP($K51,Neighborhoods!$A:$C,2,0)</f>
        <v>Manhattan</v>
      </c>
      <c r="M51" t="str">
        <f>VLOOKUP($K51,Neighborhoods!$A:$C,3,0)</f>
        <v>Harlem</v>
      </c>
      <c r="N51" t="str">
        <f>INDEX(Neighborhoods!$A:$C, MATCH(Places!$K51,Neighborhoods!$A:$A,0), MATCH(Places!N$1,Neighborhoods!$A$1:$C$1,0))</f>
        <v>Manhattan</v>
      </c>
      <c r="O51" t="str">
        <f>INDEX(Neighborhoods!$A:$C, MATCH(Places!$K51,Neighborhoods!$A:$A,0), MATCH(Places!O$1,Neighborhoods!$A$1:$C$1,0))</f>
        <v>Harlem</v>
      </c>
      <c r="P51" t="s">
        <v>11822</v>
      </c>
      <c r="Q51" t="str">
        <f t="shared" si="0"/>
        <v>No</v>
      </c>
      <c r="R51">
        <v>5</v>
      </c>
      <c r="S51" t="str">
        <f t="shared" si="1"/>
        <v>Medium</v>
      </c>
      <c r="T51" s="50">
        <v>161</v>
      </c>
      <c r="U51" s="70">
        <f t="shared" si="2"/>
        <v>0.03</v>
      </c>
      <c r="V51" s="52">
        <v>4.5199999999999996</v>
      </c>
      <c r="W51" s="52" t="str" cm="1">
        <f t="array" ref="W51">_xlfn.SWITCH(ROUND(V51,0),5,"Excellent",4,"Good",3,"Ok","Bad")</f>
        <v>Excellent</v>
      </c>
      <c r="X51">
        <v>122</v>
      </c>
      <c r="Y51" t="str">
        <f t="shared" si="3"/>
        <v>No</v>
      </c>
      <c r="Z51" s="68">
        <v>40545</v>
      </c>
      <c r="AA51" s="68">
        <v>43833</v>
      </c>
      <c r="AB51">
        <v>365</v>
      </c>
      <c r="AC51" t="s">
        <v>15615</v>
      </c>
    </row>
    <row r="52" spans="1:29" x14ac:dyDescent="0.3">
      <c r="A52" t="s">
        <v>14784</v>
      </c>
      <c r="B52">
        <v>26</v>
      </c>
      <c r="C52" t="str">
        <f>VLOOKUP($B52,Hosts!$A:$M,10,0)</f>
        <v>Within a few hours</v>
      </c>
      <c r="D52" s="70">
        <f>VLOOKUP($B52,Hosts!$A:$M,11,0)</f>
        <v>0.83</v>
      </c>
      <c r="E52" s="70">
        <f>VLOOKUP($B52,Hosts!$A:$M,12,0)</f>
        <v>0.88</v>
      </c>
      <c r="F52" t="str">
        <f>VLOOKUP($B52,Hosts!$A:$M,13,0)</f>
        <v>No</v>
      </c>
      <c r="G52" t="str">
        <f>INDEX(Hosts!$A:$M, MATCH(Places!$B52,Hosts!$A:$A,0), MATCH(Places!G$1,Hosts!$A$1:$M$1,0))</f>
        <v>Within a few hours</v>
      </c>
      <c r="H52" s="70">
        <f>INDEX(Hosts!$A:$M, MATCH(Places!$B52,Hosts!$A:$A,0), MATCH(Places!H$1,Hosts!$A$1:$M$1,0))</f>
        <v>0.83</v>
      </c>
      <c r="I52" s="70">
        <f>INDEX(Hosts!$A:$M, MATCH(Places!$B52,Hosts!$A:$A,0), MATCH(Places!I$1,Hosts!$A$1:$M$1,0))</f>
        <v>0.88</v>
      </c>
      <c r="J52" t="str">
        <f>INDEX(Hosts!$A:$M, MATCH(Places!$B52,Hosts!$A:$A,0), MATCH(Places!J$1,Hosts!$A$1:$M$1,0))</f>
        <v>No</v>
      </c>
      <c r="K52">
        <v>23</v>
      </c>
      <c r="L52" t="str">
        <f>VLOOKUP($K52,Neighborhoods!$A:$C,2,0)</f>
        <v>Queens</v>
      </c>
      <c r="M52" t="str">
        <f>VLOOKUP($K52,Neighborhoods!$A:$C,3,0)</f>
        <v>Jamaica</v>
      </c>
      <c r="N52" t="str">
        <f>INDEX(Neighborhoods!$A:$C, MATCH(Places!$K52,Neighborhoods!$A:$A,0), MATCH(Places!N$1,Neighborhoods!$A$1:$C$1,0))</f>
        <v>Queens</v>
      </c>
      <c r="O52" t="str">
        <f>INDEX(Neighborhoods!$A:$C, MATCH(Places!$K52,Neighborhoods!$A:$A,0), MATCH(Places!O$1,Neighborhoods!$A$1:$C$1,0))</f>
        <v>Jamaica</v>
      </c>
      <c r="P52" t="s">
        <v>1</v>
      </c>
      <c r="Q52" t="str">
        <f t="shared" si="0"/>
        <v>Yes</v>
      </c>
      <c r="R52">
        <v>2</v>
      </c>
      <c r="S52" t="str">
        <f t="shared" si="1"/>
        <v>Small</v>
      </c>
      <c r="T52" s="50">
        <v>65</v>
      </c>
      <c r="U52" s="70">
        <f t="shared" si="2"/>
        <v>0.03</v>
      </c>
      <c r="V52" s="52">
        <v>4.4800000000000004</v>
      </c>
      <c r="W52" s="52" t="str" cm="1">
        <f t="array" ref="W52">_xlfn.SWITCH(ROUND(V52,0),5,"Excellent",4,"Good",3,"Ok","Bad")</f>
        <v>Good</v>
      </c>
      <c r="X52">
        <v>62</v>
      </c>
      <c r="Y52" t="str">
        <f t="shared" si="3"/>
        <v>No</v>
      </c>
      <c r="Z52" s="68">
        <v>40464</v>
      </c>
      <c r="AA52" s="68">
        <v>43101</v>
      </c>
      <c r="AB52">
        <v>365</v>
      </c>
      <c r="AC52" t="s">
        <v>15615</v>
      </c>
    </row>
    <row r="53" spans="1:29" x14ac:dyDescent="0.3">
      <c r="A53" t="s">
        <v>61</v>
      </c>
      <c r="B53">
        <v>141</v>
      </c>
      <c r="C53" t="str">
        <f>VLOOKUP($B53,Hosts!$A:$M,10,0)</f>
        <v>Within a few hours</v>
      </c>
      <c r="D53" s="70">
        <f>VLOOKUP($B53,Hosts!$A:$M,11,0)</f>
        <v>0.75</v>
      </c>
      <c r="E53" s="70">
        <f>VLOOKUP($B53,Hosts!$A:$M,12,0)</f>
        <v>1</v>
      </c>
      <c r="F53" t="str">
        <f>VLOOKUP($B53,Hosts!$A:$M,13,0)</f>
        <v>No</v>
      </c>
      <c r="G53" t="str">
        <f>INDEX(Hosts!$A:$M, MATCH(Places!$B53,Hosts!$A:$A,0), MATCH(Places!G$1,Hosts!$A$1:$M$1,0))</f>
        <v>Within a few hours</v>
      </c>
      <c r="H53" s="70">
        <f>INDEX(Hosts!$A:$M, MATCH(Places!$B53,Hosts!$A:$A,0), MATCH(Places!H$1,Hosts!$A$1:$M$1,0))</f>
        <v>0.75</v>
      </c>
      <c r="I53" s="70">
        <f>INDEX(Hosts!$A:$M, MATCH(Places!$B53,Hosts!$A:$A,0), MATCH(Places!I$1,Hosts!$A$1:$M$1,0))</f>
        <v>1</v>
      </c>
      <c r="J53" t="str">
        <f>INDEX(Hosts!$A:$M, MATCH(Places!$B53,Hosts!$A:$A,0), MATCH(Places!J$1,Hosts!$A$1:$M$1,0))</f>
        <v>No</v>
      </c>
      <c r="K53">
        <v>16</v>
      </c>
      <c r="L53" t="str">
        <f>VLOOKUP($K53,Neighborhoods!$A:$C,2,0)</f>
        <v>Manhattan</v>
      </c>
      <c r="M53" t="str">
        <f>VLOOKUP($K53,Neighborhoods!$A:$C,3,0)</f>
        <v>Harlem</v>
      </c>
      <c r="N53" t="str">
        <f>INDEX(Neighborhoods!$A:$C, MATCH(Places!$K53,Neighborhoods!$A:$A,0), MATCH(Places!N$1,Neighborhoods!$A$1:$C$1,0))</f>
        <v>Manhattan</v>
      </c>
      <c r="O53" t="str">
        <f>INDEX(Neighborhoods!$A:$C, MATCH(Places!$K53,Neighborhoods!$A:$A,0), MATCH(Places!O$1,Neighborhoods!$A$1:$C$1,0))</f>
        <v>Harlem</v>
      </c>
      <c r="P53" t="s">
        <v>1</v>
      </c>
      <c r="Q53" t="str">
        <f t="shared" si="0"/>
        <v>Yes</v>
      </c>
      <c r="R53">
        <v>2</v>
      </c>
      <c r="S53" t="str">
        <f t="shared" si="1"/>
        <v>Small</v>
      </c>
      <c r="T53" s="50">
        <v>78</v>
      </c>
      <c r="U53" s="70">
        <f t="shared" si="2"/>
        <v>0.03</v>
      </c>
      <c r="V53" s="52">
        <v>4.88</v>
      </c>
      <c r="W53" s="52" t="str" cm="1">
        <f t="array" ref="W53">_xlfn.SWITCH(ROUND(V53,0),5,"Excellent",4,"Good",3,"Ok","Bad")</f>
        <v>Excellent</v>
      </c>
      <c r="X53">
        <v>208</v>
      </c>
      <c r="Y53" t="str">
        <f t="shared" si="3"/>
        <v>Yes</v>
      </c>
      <c r="Z53" s="68">
        <v>40528</v>
      </c>
      <c r="AA53" s="68">
        <v>43979</v>
      </c>
      <c r="AB53">
        <v>338</v>
      </c>
      <c r="AC53" t="s">
        <v>15615</v>
      </c>
    </row>
    <row r="54" spans="1:29" x14ac:dyDescent="0.3">
      <c r="A54" t="s">
        <v>62</v>
      </c>
      <c r="B54">
        <v>153</v>
      </c>
      <c r="C54" t="str">
        <f>VLOOKUP($B54,Hosts!$A:$M,10,0)</f>
        <v>Within a few hours</v>
      </c>
      <c r="D54" s="70">
        <f>VLOOKUP($B54,Hosts!$A:$M,11,0)</f>
        <v>1</v>
      </c>
      <c r="E54" s="70">
        <f>VLOOKUP($B54,Hosts!$A:$M,12,0)</f>
        <v>0.94</v>
      </c>
      <c r="F54" t="str">
        <f>VLOOKUP($B54,Hosts!$A:$M,13,0)</f>
        <v>Yes</v>
      </c>
      <c r="G54" t="str">
        <f>INDEX(Hosts!$A:$M, MATCH(Places!$B54,Hosts!$A:$A,0), MATCH(Places!G$1,Hosts!$A$1:$M$1,0))</f>
        <v>Within a few hours</v>
      </c>
      <c r="H54" s="70">
        <f>INDEX(Hosts!$A:$M, MATCH(Places!$B54,Hosts!$A:$A,0), MATCH(Places!H$1,Hosts!$A$1:$M$1,0))</f>
        <v>1</v>
      </c>
      <c r="I54" s="70">
        <f>INDEX(Hosts!$A:$M, MATCH(Places!$B54,Hosts!$A:$A,0), MATCH(Places!I$1,Hosts!$A$1:$M$1,0))</f>
        <v>0.94</v>
      </c>
      <c r="J54" t="str">
        <f>INDEX(Hosts!$A:$M, MATCH(Places!$B54,Hosts!$A:$A,0), MATCH(Places!J$1,Hosts!$A$1:$M$1,0))</f>
        <v>Yes</v>
      </c>
      <c r="K54">
        <v>17</v>
      </c>
      <c r="L54" t="str">
        <f>VLOOKUP($K54,Neighborhoods!$A:$C,2,0)</f>
        <v>Manhattan</v>
      </c>
      <c r="M54" t="str">
        <f>VLOOKUP($K54,Neighborhoods!$A:$C,3,0)</f>
        <v>Hell's Kitchen</v>
      </c>
      <c r="N54" t="str">
        <f>INDEX(Neighborhoods!$A:$C, MATCH(Places!$K54,Neighborhoods!$A:$A,0), MATCH(Places!N$1,Neighborhoods!$A$1:$C$1,0))</f>
        <v>Manhattan</v>
      </c>
      <c r="O54" t="str">
        <f>INDEX(Neighborhoods!$A:$C, MATCH(Places!$K54,Neighborhoods!$A:$A,0), MATCH(Places!O$1,Neighborhoods!$A$1:$C$1,0))</f>
        <v>Hell's Kitchen</v>
      </c>
      <c r="P54" t="s">
        <v>11822</v>
      </c>
      <c r="Q54" t="str">
        <f t="shared" si="0"/>
        <v>No</v>
      </c>
      <c r="R54">
        <v>4</v>
      </c>
      <c r="S54" t="str">
        <f t="shared" si="1"/>
        <v>Medium</v>
      </c>
      <c r="T54" s="50">
        <v>156</v>
      </c>
      <c r="U54" s="70">
        <f t="shared" si="2"/>
        <v>0.03</v>
      </c>
      <c r="V54" s="52">
        <v>4.9000000000000004</v>
      </c>
      <c r="W54" s="52" t="str" cm="1">
        <f t="array" ref="W54">_xlfn.SWITCH(ROUND(V54,0),5,"Excellent",4,"Good",3,"Ok","Bad")</f>
        <v>Excellent</v>
      </c>
      <c r="X54">
        <v>107</v>
      </c>
      <c r="Y54" t="str">
        <f t="shared" si="3"/>
        <v>Yes</v>
      </c>
      <c r="Z54" s="68">
        <v>40709</v>
      </c>
      <c r="AA54" s="68">
        <v>43878</v>
      </c>
      <c r="AB54">
        <v>78</v>
      </c>
      <c r="AC54" t="s">
        <v>15615</v>
      </c>
    </row>
    <row r="55" spans="1:29" x14ac:dyDescent="0.3">
      <c r="A55" t="s">
        <v>63</v>
      </c>
      <c r="B55">
        <v>154</v>
      </c>
      <c r="C55" t="str">
        <f>VLOOKUP($B55,Hosts!$A:$M,10,0)</f>
        <v>Within an hour</v>
      </c>
      <c r="D55" s="70">
        <f>VLOOKUP($B55,Hosts!$A:$M,11,0)</f>
        <v>0.93</v>
      </c>
      <c r="E55" s="70">
        <f>VLOOKUP($B55,Hosts!$A:$M,12,0)</f>
        <v>1</v>
      </c>
      <c r="F55" t="str">
        <f>VLOOKUP($B55,Hosts!$A:$M,13,0)</f>
        <v>Yes</v>
      </c>
      <c r="G55" t="str">
        <f>INDEX(Hosts!$A:$M, MATCH(Places!$B55,Hosts!$A:$A,0), MATCH(Places!G$1,Hosts!$A$1:$M$1,0))</f>
        <v>Within an hour</v>
      </c>
      <c r="H55" s="70">
        <f>INDEX(Hosts!$A:$M, MATCH(Places!$B55,Hosts!$A:$A,0), MATCH(Places!H$1,Hosts!$A$1:$M$1,0))</f>
        <v>0.93</v>
      </c>
      <c r="I55" s="70">
        <f>INDEX(Hosts!$A:$M, MATCH(Places!$B55,Hosts!$A:$A,0), MATCH(Places!I$1,Hosts!$A$1:$M$1,0))</f>
        <v>1</v>
      </c>
      <c r="J55" t="str">
        <f>INDEX(Hosts!$A:$M, MATCH(Places!$B55,Hosts!$A:$A,0), MATCH(Places!J$1,Hosts!$A$1:$M$1,0))</f>
        <v>Yes</v>
      </c>
      <c r="K55">
        <v>16</v>
      </c>
      <c r="L55" t="str">
        <f>VLOOKUP($K55,Neighborhoods!$A:$C,2,0)</f>
        <v>Manhattan</v>
      </c>
      <c r="M55" t="str">
        <f>VLOOKUP($K55,Neighborhoods!$A:$C,3,0)</f>
        <v>Harlem</v>
      </c>
      <c r="N55" t="str">
        <f>INDEX(Neighborhoods!$A:$C, MATCH(Places!$K55,Neighborhoods!$A:$A,0), MATCH(Places!N$1,Neighborhoods!$A$1:$C$1,0))</f>
        <v>Manhattan</v>
      </c>
      <c r="O55" t="str">
        <f>INDEX(Neighborhoods!$A:$C, MATCH(Places!$K55,Neighborhoods!$A:$A,0), MATCH(Places!O$1,Neighborhoods!$A$1:$C$1,0))</f>
        <v>Harlem</v>
      </c>
      <c r="P55" t="s">
        <v>11822</v>
      </c>
      <c r="Q55" t="str">
        <f t="shared" si="0"/>
        <v>No</v>
      </c>
      <c r="R55">
        <v>2</v>
      </c>
      <c r="S55" t="str">
        <f t="shared" si="1"/>
        <v>Small</v>
      </c>
      <c r="T55" s="50">
        <v>157</v>
      </c>
      <c r="U55" s="70">
        <f t="shared" si="2"/>
        <v>0.03</v>
      </c>
      <c r="V55" s="52">
        <v>4.9800000000000004</v>
      </c>
      <c r="W55" s="52" t="str" cm="1">
        <f t="array" ref="W55">_xlfn.SWITCH(ROUND(V55,0),5,"Excellent",4,"Good",3,"Ok","Bad")</f>
        <v>Excellent</v>
      </c>
      <c r="X55">
        <v>258</v>
      </c>
      <c r="Y55" t="str">
        <f t="shared" si="3"/>
        <v>Yes</v>
      </c>
      <c r="Z55" s="68">
        <v>40490</v>
      </c>
      <c r="AA55" s="68">
        <v>44050</v>
      </c>
      <c r="AB55">
        <v>319</v>
      </c>
      <c r="AC55" t="s">
        <v>15616</v>
      </c>
    </row>
    <row r="56" spans="1:29" x14ac:dyDescent="0.3">
      <c r="A56" t="s">
        <v>64</v>
      </c>
      <c r="B56">
        <v>155</v>
      </c>
      <c r="C56" t="str">
        <f>VLOOKUP($B56,Hosts!$A:$M,10,0)</f>
        <v>Within an hour</v>
      </c>
      <c r="D56" s="70">
        <f>VLOOKUP($B56,Hosts!$A:$M,11,0)</f>
        <v>1</v>
      </c>
      <c r="E56" s="70">
        <f>VLOOKUP($B56,Hosts!$A:$M,12,0)</f>
        <v>0.98</v>
      </c>
      <c r="F56" t="str">
        <f>VLOOKUP($B56,Hosts!$A:$M,13,0)</f>
        <v>Yes</v>
      </c>
      <c r="G56" t="str">
        <f>INDEX(Hosts!$A:$M, MATCH(Places!$B56,Hosts!$A:$A,0), MATCH(Places!G$1,Hosts!$A$1:$M$1,0))</f>
        <v>Within an hour</v>
      </c>
      <c r="H56" s="70">
        <f>INDEX(Hosts!$A:$M, MATCH(Places!$B56,Hosts!$A:$A,0), MATCH(Places!H$1,Hosts!$A$1:$M$1,0))</f>
        <v>1</v>
      </c>
      <c r="I56" s="70">
        <f>INDEX(Hosts!$A:$M, MATCH(Places!$B56,Hosts!$A:$A,0), MATCH(Places!I$1,Hosts!$A$1:$M$1,0))</f>
        <v>0.98</v>
      </c>
      <c r="J56" t="str">
        <f>INDEX(Hosts!$A:$M, MATCH(Places!$B56,Hosts!$A:$A,0), MATCH(Places!J$1,Hosts!$A$1:$M$1,0))</f>
        <v>Yes</v>
      </c>
      <c r="K56">
        <v>16</v>
      </c>
      <c r="L56" t="str">
        <f>VLOOKUP($K56,Neighborhoods!$A:$C,2,0)</f>
        <v>Manhattan</v>
      </c>
      <c r="M56" t="str">
        <f>VLOOKUP($K56,Neighborhoods!$A:$C,3,0)</f>
        <v>Harlem</v>
      </c>
      <c r="N56" t="str">
        <f>INDEX(Neighborhoods!$A:$C, MATCH(Places!$K56,Neighborhoods!$A:$A,0), MATCH(Places!N$1,Neighborhoods!$A$1:$C$1,0))</f>
        <v>Manhattan</v>
      </c>
      <c r="O56" t="str">
        <f>INDEX(Neighborhoods!$A:$C, MATCH(Places!$K56,Neighborhoods!$A:$A,0), MATCH(Places!O$1,Neighborhoods!$A$1:$C$1,0))</f>
        <v>Harlem</v>
      </c>
      <c r="P56" t="s">
        <v>1</v>
      </c>
      <c r="Q56" t="str">
        <f t="shared" si="0"/>
        <v>Yes</v>
      </c>
      <c r="R56">
        <v>3</v>
      </c>
      <c r="S56" t="str">
        <f t="shared" si="1"/>
        <v>Medium</v>
      </c>
      <c r="T56" s="50">
        <v>48</v>
      </c>
      <c r="U56" s="70">
        <f t="shared" si="2"/>
        <v>0.03</v>
      </c>
      <c r="V56" s="52">
        <v>4.96</v>
      </c>
      <c r="W56" s="52" t="str" cm="1">
        <f t="array" ref="W56">_xlfn.SWITCH(ROUND(V56,0),5,"Excellent",4,"Good",3,"Ok","Bad")</f>
        <v>Excellent</v>
      </c>
      <c r="X56">
        <v>512</v>
      </c>
      <c r="Y56" t="str">
        <f t="shared" si="3"/>
        <v>Yes</v>
      </c>
      <c r="Z56" s="68">
        <v>40658</v>
      </c>
      <c r="AA56" s="68">
        <v>43905</v>
      </c>
      <c r="AB56">
        <v>328</v>
      </c>
      <c r="AC56" t="s">
        <v>15616</v>
      </c>
    </row>
    <row r="57" spans="1:29" x14ac:dyDescent="0.3">
      <c r="A57" t="s">
        <v>65</v>
      </c>
      <c r="B57">
        <v>161</v>
      </c>
      <c r="C57" t="str">
        <f>VLOOKUP($B57,Hosts!$A:$M,10,0)</f>
        <v>Within an hour</v>
      </c>
      <c r="D57" s="70">
        <f>VLOOKUP($B57,Hosts!$A:$M,11,0)</f>
        <v>1</v>
      </c>
      <c r="E57" s="70">
        <f>VLOOKUP($B57,Hosts!$A:$M,12,0)</f>
        <v>1</v>
      </c>
      <c r="F57" t="str">
        <f>VLOOKUP($B57,Hosts!$A:$M,13,0)</f>
        <v>Yes</v>
      </c>
      <c r="G57" t="str">
        <f>INDEX(Hosts!$A:$M, MATCH(Places!$B57,Hosts!$A:$A,0), MATCH(Places!G$1,Hosts!$A$1:$M$1,0))</f>
        <v>Within an hour</v>
      </c>
      <c r="H57" s="70">
        <f>INDEX(Hosts!$A:$M, MATCH(Places!$B57,Hosts!$A:$A,0), MATCH(Places!H$1,Hosts!$A$1:$M$1,0))</f>
        <v>1</v>
      </c>
      <c r="I57" s="70">
        <f>INDEX(Hosts!$A:$M, MATCH(Places!$B57,Hosts!$A:$A,0), MATCH(Places!I$1,Hosts!$A$1:$M$1,0))</f>
        <v>1</v>
      </c>
      <c r="J57" t="str">
        <f>INDEX(Hosts!$A:$M, MATCH(Places!$B57,Hosts!$A:$A,0), MATCH(Places!J$1,Hosts!$A$1:$M$1,0))</f>
        <v>Yes</v>
      </c>
      <c r="K57">
        <v>14</v>
      </c>
      <c r="L57" t="str">
        <f>VLOOKUP($K57,Neighborhoods!$A:$C,2,0)</f>
        <v>Manhattan</v>
      </c>
      <c r="M57" t="str">
        <f>VLOOKUP($K57,Neighborhoods!$A:$C,3,0)</f>
        <v>East Harlem</v>
      </c>
      <c r="N57" t="str">
        <f>INDEX(Neighborhoods!$A:$C, MATCH(Places!$K57,Neighborhoods!$A:$A,0), MATCH(Places!N$1,Neighborhoods!$A$1:$C$1,0))</f>
        <v>Manhattan</v>
      </c>
      <c r="O57" t="str">
        <f>INDEX(Neighborhoods!$A:$C, MATCH(Places!$K57,Neighborhoods!$A:$A,0), MATCH(Places!O$1,Neighborhoods!$A$1:$C$1,0))</f>
        <v>East Harlem</v>
      </c>
      <c r="P57" t="s">
        <v>11822</v>
      </c>
      <c r="Q57" t="str">
        <f t="shared" si="0"/>
        <v>No</v>
      </c>
      <c r="R57">
        <v>2</v>
      </c>
      <c r="S57" t="str">
        <f t="shared" si="1"/>
        <v>Small</v>
      </c>
      <c r="T57" s="50">
        <v>100</v>
      </c>
      <c r="U57" s="70">
        <f t="shared" si="2"/>
        <v>0.03</v>
      </c>
      <c r="V57" s="52">
        <v>4.91</v>
      </c>
      <c r="W57" s="52" t="str" cm="1">
        <f t="array" ref="W57">_xlfn.SWITCH(ROUND(V57,0),5,"Excellent",4,"Good",3,"Ok","Bad")</f>
        <v>Excellent</v>
      </c>
      <c r="X57">
        <v>187</v>
      </c>
      <c r="Y57" t="str">
        <f t="shared" si="3"/>
        <v>Yes</v>
      </c>
      <c r="Z57" s="68">
        <v>40655</v>
      </c>
      <c r="AA57" s="68">
        <v>43792</v>
      </c>
      <c r="AB57">
        <v>365</v>
      </c>
      <c r="AC57" t="s">
        <v>15615</v>
      </c>
    </row>
    <row r="58" spans="1:29" x14ac:dyDescent="0.3">
      <c r="A58" t="s">
        <v>66</v>
      </c>
      <c r="B58">
        <v>141</v>
      </c>
      <c r="C58" t="str">
        <f>VLOOKUP($B58,Hosts!$A:$M,10,0)</f>
        <v>Within a few hours</v>
      </c>
      <c r="D58" s="70">
        <f>VLOOKUP($B58,Hosts!$A:$M,11,0)</f>
        <v>0.75</v>
      </c>
      <c r="E58" s="70">
        <f>VLOOKUP($B58,Hosts!$A:$M,12,0)</f>
        <v>1</v>
      </c>
      <c r="F58" t="str">
        <f>VLOOKUP($B58,Hosts!$A:$M,13,0)</f>
        <v>No</v>
      </c>
      <c r="G58" t="str">
        <f>INDEX(Hosts!$A:$M, MATCH(Places!$B58,Hosts!$A:$A,0), MATCH(Places!G$1,Hosts!$A$1:$M$1,0))</f>
        <v>Within a few hours</v>
      </c>
      <c r="H58" s="70">
        <f>INDEX(Hosts!$A:$M, MATCH(Places!$B58,Hosts!$A:$A,0), MATCH(Places!H$1,Hosts!$A$1:$M$1,0))</f>
        <v>0.75</v>
      </c>
      <c r="I58" s="70">
        <f>INDEX(Hosts!$A:$M, MATCH(Places!$B58,Hosts!$A:$A,0), MATCH(Places!I$1,Hosts!$A$1:$M$1,0))</f>
        <v>1</v>
      </c>
      <c r="J58" t="str">
        <f>INDEX(Hosts!$A:$M, MATCH(Places!$B58,Hosts!$A:$A,0), MATCH(Places!J$1,Hosts!$A$1:$M$1,0))</f>
        <v>No</v>
      </c>
      <c r="K58">
        <v>16</v>
      </c>
      <c r="L58" t="str">
        <f>VLOOKUP($K58,Neighborhoods!$A:$C,2,0)</f>
        <v>Manhattan</v>
      </c>
      <c r="M58" t="str">
        <f>VLOOKUP($K58,Neighborhoods!$A:$C,3,0)</f>
        <v>Harlem</v>
      </c>
      <c r="N58" t="str">
        <f>INDEX(Neighborhoods!$A:$C, MATCH(Places!$K58,Neighborhoods!$A:$A,0), MATCH(Places!N$1,Neighborhoods!$A$1:$C$1,0))</f>
        <v>Manhattan</v>
      </c>
      <c r="O58" t="str">
        <f>INDEX(Neighborhoods!$A:$C, MATCH(Places!$K58,Neighborhoods!$A:$A,0), MATCH(Places!O$1,Neighborhoods!$A$1:$C$1,0))</f>
        <v>Harlem</v>
      </c>
      <c r="P58" t="s">
        <v>1</v>
      </c>
      <c r="Q58" t="str">
        <f t="shared" si="0"/>
        <v>Yes</v>
      </c>
      <c r="R58">
        <v>3</v>
      </c>
      <c r="S58" t="str">
        <f t="shared" si="1"/>
        <v>Medium</v>
      </c>
      <c r="T58" s="50">
        <v>110</v>
      </c>
      <c r="U58" s="70">
        <f t="shared" si="2"/>
        <v>0.03</v>
      </c>
      <c r="V58" s="52">
        <v>4.67</v>
      </c>
      <c r="W58" s="52" t="str" cm="1">
        <f t="array" ref="W58">_xlfn.SWITCH(ROUND(V58,0),5,"Excellent",4,"Good",3,"Ok","Bad")</f>
        <v>Excellent</v>
      </c>
      <c r="X58">
        <v>215</v>
      </c>
      <c r="Y58" t="str">
        <f t="shared" si="3"/>
        <v>No</v>
      </c>
      <c r="Z58" s="68">
        <v>40546</v>
      </c>
      <c r="AA58" s="68">
        <v>43878</v>
      </c>
      <c r="AB58">
        <v>365</v>
      </c>
      <c r="AC58" t="s">
        <v>15616</v>
      </c>
    </row>
    <row r="59" spans="1:29" x14ac:dyDescent="0.3">
      <c r="A59" t="s">
        <v>13694</v>
      </c>
      <c r="B59">
        <v>162</v>
      </c>
      <c r="C59" t="str">
        <f>VLOOKUP($B59,Hosts!$A:$M,10,0)</f>
        <v>Within a few hours</v>
      </c>
      <c r="D59" s="70">
        <f>VLOOKUP($B59,Hosts!$A:$M,11,0)</f>
        <v>1</v>
      </c>
      <c r="E59" s="70">
        <f>VLOOKUP($B59,Hosts!$A:$M,12,0)</f>
        <v>1</v>
      </c>
      <c r="F59" t="str">
        <f>VLOOKUP($B59,Hosts!$A:$M,13,0)</f>
        <v>Yes</v>
      </c>
      <c r="G59" t="str">
        <f>INDEX(Hosts!$A:$M, MATCH(Places!$B59,Hosts!$A:$A,0), MATCH(Places!G$1,Hosts!$A$1:$M$1,0))</f>
        <v>Within a few hours</v>
      </c>
      <c r="H59" s="70">
        <f>INDEX(Hosts!$A:$M, MATCH(Places!$B59,Hosts!$A:$A,0), MATCH(Places!H$1,Hosts!$A$1:$M$1,0))</f>
        <v>1</v>
      </c>
      <c r="I59" s="70">
        <f>INDEX(Hosts!$A:$M, MATCH(Places!$B59,Hosts!$A:$A,0), MATCH(Places!I$1,Hosts!$A$1:$M$1,0))</f>
        <v>1</v>
      </c>
      <c r="J59" t="str">
        <f>INDEX(Hosts!$A:$M, MATCH(Places!$B59,Hosts!$A:$A,0), MATCH(Places!J$1,Hosts!$A$1:$M$1,0))</f>
        <v>Yes</v>
      </c>
      <c r="K59">
        <v>15</v>
      </c>
      <c r="L59" t="str">
        <f>VLOOKUP($K59,Neighborhoods!$A:$C,2,0)</f>
        <v>Manhattan</v>
      </c>
      <c r="M59" t="str">
        <f>VLOOKUP($K59,Neighborhoods!$A:$C,3,0)</f>
        <v>East Village</v>
      </c>
      <c r="N59" t="str">
        <f>INDEX(Neighborhoods!$A:$C, MATCH(Places!$K59,Neighborhoods!$A:$A,0), MATCH(Places!N$1,Neighborhoods!$A$1:$C$1,0))</f>
        <v>Manhattan</v>
      </c>
      <c r="O59" t="str">
        <f>INDEX(Neighborhoods!$A:$C, MATCH(Places!$K59,Neighborhoods!$A:$A,0), MATCH(Places!O$1,Neighborhoods!$A$1:$C$1,0))</f>
        <v>East Village</v>
      </c>
      <c r="P59" t="s">
        <v>11822</v>
      </c>
      <c r="Q59" t="str">
        <f t="shared" si="0"/>
        <v>No</v>
      </c>
      <c r="R59">
        <v>6</v>
      </c>
      <c r="S59" t="str">
        <f t="shared" si="1"/>
        <v>Large</v>
      </c>
      <c r="T59" s="50">
        <v>99</v>
      </c>
      <c r="U59" s="70">
        <f t="shared" si="2"/>
        <v>0.03</v>
      </c>
      <c r="V59" s="52">
        <v>4.79</v>
      </c>
      <c r="W59" s="52" t="str" cm="1">
        <f t="array" ref="W59">_xlfn.SWITCH(ROUND(V59,0),5,"Excellent",4,"Good",3,"Ok","Bad")</f>
        <v>Excellent</v>
      </c>
      <c r="X59">
        <v>155</v>
      </c>
      <c r="Y59" t="str">
        <f t="shared" si="3"/>
        <v>No</v>
      </c>
      <c r="Z59" s="68">
        <v>40526</v>
      </c>
      <c r="AA59" s="68">
        <v>44001</v>
      </c>
      <c r="AB59">
        <v>347</v>
      </c>
      <c r="AC59" t="s">
        <v>15616</v>
      </c>
    </row>
    <row r="60" spans="1:29" x14ac:dyDescent="0.3">
      <c r="A60" t="s">
        <v>68</v>
      </c>
      <c r="B60">
        <v>164</v>
      </c>
      <c r="C60" t="str">
        <f>VLOOKUP($B60,Hosts!$A:$M,10,0)</f>
        <v>Within an hour</v>
      </c>
      <c r="D60" s="70">
        <f>VLOOKUP($B60,Hosts!$A:$M,11,0)</f>
        <v>1</v>
      </c>
      <c r="E60" s="70">
        <f>VLOOKUP($B60,Hosts!$A:$M,12,0)</f>
        <v>0.96</v>
      </c>
      <c r="F60" t="str">
        <f>VLOOKUP($B60,Hosts!$A:$M,13,0)</f>
        <v>No</v>
      </c>
      <c r="G60" t="str">
        <f>INDEX(Hosts!$A:$M, MATCH(Places!$B60,Hosts!$A:$A,0), MATCH(Places!G$1,Hosts!$A$1:$M$1,0))</f>
        <v>Within an hour</v>
      </c>
      <c r="H60" s="70">
        <f>INDEX(Hosts!$A:$M, MATCH(Places!$B60,Hosts!$A:$A,0), MATCH(Places!H$1,Hosts!$A$1:$M$1,0))</f>
        <v>1</v>
      </c>
      <c r="I60" s="70">
        <f>INDEX(Hosts!$A:$M, MATCH(Places!$B60,Hosts!$A:$A,0), MATCH(Places!I$1,Hosts!$A$1:$M$1,0))</f>
        <v>0.96</v>
      </c>
      <c r="J60" t="str">
        <f>INDEX(Hosts!$A:$M, MATCH(Places!$B60,Hosts!$A:$A,0), MATCH(Places!J$1,Hosts!$A$1:$M$1,0))</f>
        <v>No</v>
      </c>
      <c r="K60">
        <v>30</v>
      </c>
      <c r="L60" t="str">
        <f>VLOOKUP($K60,Neighborhoods!$A:$C,2,0)</f>
        <v>Staten Island</v>
      </c>
      <c r="M60" t="str">
        <f>VLOOKUP($K60,Neighborhoods!$A:$C,3,0)</f>
        <v>Tompkinsville</v>
      </c>
      <c r="N60" t="str">
        <f>INDEX(Neighborhoods!$A:$C, MATCH(Places!$K60,Neighborhoods!$A:$A,0), MATCH(Places!N$1,Neighborhoods!$A$1:$C$1,0))</f>
        <v>Staten Island</v>
      </c>
      <c r="O60" t="str">
        <f>INDEX(Neighborhoods!$A:$C, MATCH(Places!$K60,Neighborhoods!$A:$A,0), MATCH(Places!O$1,Neighborhoods!$A$1:$C$1,0))</f>
        <v>Tompkinsville</v>
      </c>
      <c r="P60" t="s">
        <v>1</v>
      </c>
      <c r="Q60" t="str">
        <f t="shared" si="0"/>
        <v>Yes</v>
      </c>
      <c r="R60">
        <v>2</v>
      </c>
      <c r="S60" t="str">
        <f t="shared" si="1"/>
        <v>Small</v>
      </c>
      <c r="T60" s="50">
        <v>38</v>
      </c>
      <c r="U60" s="70">
        <f t="shared" si="2"/>
        <v>0.03</v>
      </c>
      <c r="V60" s="52">
        <v>4.63</v>
      </c>
      <c r="W60" s="52" t="str" cm="1">
        <f t="array" ref="W60">_xlfn.SWITCH(ROUND(V60,0),5,"Excellent",4,"Good",3,"Ok","Bad")</f>
        <v>Excellent</v>
      </c>
      <c r="X60">
        <v>213</v>
      </c>
      <c r="Y60" t="str">
        <f t="shared" si="3"/>
        <v>No</v>
      </c>
      <c r="Z60" s="68">
        <v>40533</v>
      </c>
      <c r="AA60" s="68">
        <v>43946</v>
      </c>
      <c r="AB60">
        <v>363</v>
      </c>
      <c r="AC60" t="s">
        <v>15615</v>
      </c>
    </row>
    <row r="61" spans="1:29" x14ac:dyDescent="0.3">
      <c r="A61" t="s">
        <v>70</v>
      </c>
      <c r="B61">
        <v>164</v>
      </c>
      <c r="C61" t="str">
        <f>VLOOKUP($B61,Hosts!$A:$M,10,0)</f>
        <v>Within an hour</v>
      </c>
      <c r="D61" s="70">
        <f>VLOOKUP($B61,Hosts!$A:$M,11,0)</f>
        <v>1</v>
      </c>
      <c r="E61" s="70">
        <f>VLOOKUP($B61,Hosts!$A:$M,12,0)</f>
        <v>0.96</v>
      </c>
      <c r="F61" t="str">
        <f>VLOOKUP($B61,Hosts!$A:$M,13,0)</f>
        <v>No</v>
      </c>
      <c r="G61" t="str">
        <f>INDEX(Hosts!$A:$M, MATCH(Places!$B61,Hosts!$A:$A,0), MATCH(Places!G$1,Hosts!$A$1:$M$1,0))</f>
        <v>Within an hour</v>
      </c>
      <c r="H61" s="70">
        <f>INDEX(Hosts!$A:$M, MATCH(Places!$B61,Hosts!$A:$A,0), MATCH(Places!H$1,Hosts!$A$1:$M$1,0))</f>
        <v>1</v>
      </c>
      <c r="I61" s="70">
        <f>INDEX(Hosts!$A:$M, MATCH(Places!$B61,Hosts!$A:$A,0), MATCH(Places!I$1,Hosts!$A$1:$M$1,0))</f>
        <v>0.96</v>
      </c>
      <c r="J61" t="str">
        <f>INDEX(Hosts!$A:$M, MATCH(Places!$B61,Hosts!$A:$A,0), MATCH(Places!J$1,Hosts!$A$1:$M$1,0))</f>
        <v>No</v>
      </c>
      <c r="K61">
        <v>30</v>
      </c>
      <c r="L61" t="str">
        <f>VLOOKUP($K61,Neighborhoods!$A:$C,2,0)</f>
        <v>Staten Island</v>
      </c>
      <c r="M61" t="str">
        <f>VLOOKUP($K61,Neighborhoods!$A:$C,3,0)</f>
        <v>Tompkinsville</v>
      </c>
      <c r="N61" t="str">
        <f>INDEX(Neighborhoods!$A:$C, MATCH(Places!$K61,Neighborhoods!$A:$A,0), MATCH(Places!N$1,Neighborhoods!$A$1:$C$1,0))</f>
        <v>Staten Island</v>
      </c>
      <c r="O61" t="str">
        <f>INDEX(Neighborhoods!$A:$C, MATCH(Places!$K61,Neighborhoods!$A:$A,0), MATCH(Places!O$1,Neighborhoods!$A$1:$C$1,0))</f>
        <v>Tompkinsville</v>
      </c>
      <c r="P61" t="s">
        <v>1</v>
      </c>
      <c r="Q61" t="str">
        <f t="shared" si="0"/>
        <v>Yes</v>
      </c>
      <c r="R61">
        <v>2</v>
      </c>
      <c r="S61" t="str">
        <f t="shared" si="1"/>
        <v>Small</v>
      </c>
      <c r="T61" s="50">
        <v>38</v>
      </c>
      <c r="U61" s="70">
        <f t="shared" si="2"/>
        <v>0.03</v>
      </c>
      <c r="V61" s="52">
        <v>4.6900000000000004</v>
      </c>
      <c r="W61" s="52" t="str" cm="1">
        <f t="array" ref="W61">_xlfn.SWITCH(ROUND(V61,0),5,"Excellent",4,"Good",3,"Ok","Bad")</f>
        <v>Excellent</v>
      </c>
      <c r="X61">
        <v>170</v>
      </c>
      <c r="Y61" t="str">
        <f t="shared" si="3"/>
        <v>No</v>
      </c>
      <c r="Z61" s="68">
        <v>40595</v>
      </c>
      <c r="AA61" s="68">
        <v>44043</v>
      </c>
      <c r="AB61">
        <v>346</v>
      </c>
      <c r="AC61" t="s">
        <v>15615</v>
      </c>
    </row>
    <row r="62" spans="1:29" x14ac:dyDescent="0.3">
      <c r="A62" t="s">
        <v>71</v>
      </c>
      <c r="B62">
        <v>164</v>
      </c>
      <c r="C62" t="str">
        <f>VLOOKUP($B62,Hosts!$A:$M,10,0)</f>
        <v>Within an hour</v>
      </c>
      <c r="D62" s="70">
        <f>VLOOKUP($B62,Hosts!$A:$M,11,0)</f>
        <v>1</v>
      </c>
      <c r="E62" s="70">
        <f>VLOOKUP($B62,Hosts!$A:$M,12,0)</f>
        <v>0.96</v>
      </c>
      <c r="F62" t="str">
        <f>VLOOKUP($B62,Hosts!$A:$M,13,0)</f>
        <v>No</v>
      </c>
      <c r="G62" t="str">
        <f>INDEX(Hosts!$A:$M, MATCH(Places!$B62,Hosts!$A:$A,0), MATCH(Places!G$1,Hosts!$A$1:$M$1,0))</f>
        <v>Within an hour</v>
      </c>
      <c r="H62" s="70">
        <f>INDEX(Hosts!$A:$M, MATCH(Places!$B62,Hosts!$A:$A,0), MATCH(Places!H$1,Hosts!$A$1:$M$1,0))</f>
        <v>1</v>
      </c>
      <c r="I62" s="70">
        <f>INDEX(Hosts!$A:$M, MATCH(Places!$B62,Hosts!$A:$A,0), MATCH(Places!I$1,Hosts!$A$1:$M$1,0))</f>
        <v>0.96</v>
      </c>
      <c r="J62" t="str">
        <f>INDEX(Hosts!$A:$M, MATCH(Places!$B62,Hosts!$A:$A,0), MATCH(Places!J$1,Hosts!$A$1:$M$1,0))</f>
        <v>No</v>
      </c>
      <c r="K62">
        <v>30</v>
      </c>
      <c r="L62" t="str">
        <f>VLOOKUP($K62,Neighborhoods!$A:$C,2,0)</f>
        <v>Staten Island</v>
      </c>
      <c r="M62" t="str">
        <f>VLOOKUP($K62,Neighborhoods!$A:$C,3,0)</f>
        <v>Tompkinsville</v>
      </c>
      <c r="N62" t="str">
        <f>INDEX(Neighborhoods!$A:$C, MATCH(Places!$K62,Neighborhoods!$A:$A,0), MATCH(Places!N$1,Neighborhoods!$A$1:$C$1,0))</f>
        <v>Staten Island</v>
      </c>
      <c r="O62" t="str">
        <f>INDEX(Neighborhoods!$A:$C, MATCH(Places!$K62,Neighborhoods!$A:$A,0), MATCH(Places!O$1,Neighborhoods!$A$1:$C$1,0))</f>
        <v>Tompkinsville</v>
      </c>
      <c r="P62" t="s">
        <v>1</v>
      </c>
      <c r="Q62" t="str">
        <f t="shared" si="0"/>
        <v>Yes</v>
      </c>
      <c r="R62">
        <v>2</v>
      </c>
      <c r="S62" t="str">
        <f t="shared" si="1"/>
        <v>Small</v>
      </c>
      <c r="T62" s="50">
        <v>38</v>
      </c>
      <c r="U62" s="70">
        <f t="shared" si="2"/>
        <v>0.03</v>
      </c>
      <c r="V62" s="52">
        <v>4.63</v>
      </c>
      <c r="W62" s="52" t="str" cm="1">
        <f t="array" ref="W62">_xlfn.SWITCH(ROUND(V62,0),5,"Excellent",4,"Good",3,"Ok","Bad")</f>
        <v>Excellent</v>
      </c>
      <c r="X62">
        <v>199</v>
      </c>
      <c r="Y62" t="str">
        <f t="shared" si="3"/>
        <v>No</v>
      </c>
      <c r="Z62" s="68">
        <v>40550</v>
      </c>
      <c r="AA62" s="68">
        <v>43980</v>
      </c>
      <c r="AB62">
        <v>358</v>
      </c>
      <c r="AC62" t="s">
        <v>15615</v>
      </c>
    </row>
    <row r="63" spans="1:29" x14ac:dyDescent="0.3">
      <c r="A63" t="s">
        <v>72</v>
      </c>
      <c r="B63">
        <v>166</v>
      </c>
      <c r="C63" t="str">
        <f>VLOOKUP($B63,Hosts!$A:$M,10,0)</f>
        <v>Within a few hours</v>
      </c>
      <c r="D63" s="70">
        <f>VLOOKUP($B63,Hosts!$A:$M,11,0)</f>
        <v>1</v>
      </c>
      <c r="E63" s="70">
        <f>VLOOKUP($B63,Hosts!$A:$M,12,0)</f>
        <v>0.83</v>
      </c>
      <c r="F63" t="str">
        <f>VLOOKUP($B63,Hosts!$A:$M,13,0)</f>
        <v>Yes</v>
      </c>
      <c r="G63" t="str">
        <f>INDEX(Hosts!$A:$M, MATCH(Places!$B63,Hosts!$A:$A,0), MATCH(Places!G$1,Hosts!$A$1:$M$1,0))</f>
        <v>Within a few hours</v>
      </c>
      <c r="H63" s="70">
        <f>INDEX(Hosts!$A:$M, MATCH(Places!$B63,Hosts!$A:$A,0), MATCH(Places!H$1,Hosts!$A$1:$M$1,0))</f>
        <v>1</v>
      </c>
      <c r="I63" s="70">
        <f>INDEX(Hosts!$A:$M, MATCH(Places!$B63,Hosts!$A:$A,0), MATCH(Places!I$1,Hosts!$A$1:$M$1,0))</f>
        <v>0.83</v>
      </c>
      <c r="J63" t="str">
        <f>INDEX(Hosts!$A:$M, MATCH(Places!$B63,Hosts!$A:$A,0), MATCH(Places!J$1,Hosts!$A$1:$M$1,0))</f>
        <v>Yes</v>
      </c>
      <c r="K63">
        <v>11</v>
      </c>
      <c r="L63" t="str">
        <f>VLOOKUP($K63,Neighborhoods!$A:$C,2,0)</f>
        <v>Brooklyn</v>
      </c>
      <c r="M63" t="str">
        <f>VLOOKUP($K63,Neighborhoods!$A:$C,3,0)</f>
        <v>Greenpoint</v>
      </c>
      <c r="N63" t="str">
        <f>INDEX(Neighborhoods!$A:$C, MATCH(Places!$K63,Neighborhoods!$A:$A,0), MATCH(Places!N$1,Neighborhoods!$A$1:$C$1,0))</f>
        <v>Brooklyn</v>
      </c>
      <c r="O63" t="str">
        <f>INDEX(Neighborhoods!$A:$C, MATCH(Places!$K63,Neighborhoods!$A:$A,0), MATCH(Places!O$1,Neighborhoods!$A$1:$C$1,0))</f>
        <v>Greenpoint</v>
      </c>
      <c r="P63" t="s">
        <v>11822</v>
      </c>
      <c r="Q63" t="str">
        <f t="shared" si="0"/>
        <v>No</v>
      </c>
      <c r="R63">
        <v>4</v>
      </c>
      <c r="S63" t="str">
        <f t="shared" si="1"/>
        <v>Medium</v>
      </c>
      <c r="T63" s="50">
        <v>285</v>
      </c>
      <c r="U63" s="70">
        <f t="shared" si="2"/>
        <v>0.04</v>
      </c>
      <c r="V63" s="52">
        <v>4.83</v>
      </c>
      <c r="W63" s="52" t="str" cm="1">
        <f t="array" ref="W63">_xlfn.SWITCH(ROUND(V63,0),5,"Excellent",4,"Good",3,"Ok","Bad")</f>
        <v>Excellent</v>
      </c>
      <c r="X63">
        <v>128</v>
      </c>
      <c r="Y63" t="str">
        <f t="shared" si="3"/>
        <v>Yes</v>
      </c>
      <c r="Z63" s="68">
        <v>40607</v>
      </c>
      <c r="AA63" s="68">
        <v>43905</v>
      </c>
      <c r="AB63">
        <v>362</v>
      </c>
      <c r="AC63" t="s">
        <v>15615</v>
      </c>
    </row>
    <row r="64" spans="1:29" x14ac:dyDescent="0.3">
      <c r="A64" t="s">
        <v>13245</v>
      </c>
      <c r="B64">
        <v>167</v>
      </c>
      <c r="C64" t="str">
        <f>VLOOKUP($B64,Hosts!$A:$M,10,0)</f>
        <v>Within a few hours</v>
      </c>
      <c r="D64" s="70">
        <f>VLOOKUP($B64,Hosts!$A:$M,11,0)</f>
        <v>1</v>
      </c>
      <c r="E64" s="70">
        <f>VLOOKUP($B64,Hosts!$A:$M,12,0)</f>
        <v>0.9</v>
      </c>
      <c r="F64" t="str">
        <f>VLOOKUP($B64,Hosts!$A:$M,13,0)</f>
        <v>No</v>
      </c>
      <c r="G64" t="str">
        <f>INDEX(Hosts!$A:$M, MATCH(Places!$B64,Hosts!$A:$A,0), MATCH(Places!G$1,Hosts!$A$1:$M$1,0))</f>
        <v>Within a few hours</v>
      </c>
      <c r="H64" s="70">
        <f>INDEX(Hosts!$A:$M, MATCH(Places!$B64,Hosts!$A:$A,0), MATCH(Places!H$1,Hosts!$A$1:$M$1,0))</f>
        <v>1</v>
      </c>
      <c r="I64" s="70">
        <f>INDEX(Hosts!$A:$M, MATCH(Places!$B64,Hosts!$A:$A,0), MATCH(Places!I$1,Hosts!$A$1:$M$1,0))</f>
        <v>0.9</v>
      </c>
      <c r="J64" t="str">
        <f>INDEX(Hosts!$A:$M, MATCH(Places!$B64,Hosts!$A:$A,0), MATCH(Places!J$1,Hosts!$A$1:$M$1,0))</f>
        <v>No</v>
      </c>
      <c r="K64">
        <v>21</v>
      </c>
      <c r="L64" t="str">
        <f>VLOOKUP($K64,Neighborhoods!$A:$C,2,0)</f>
        <v>Queens</v>
      </c>
      <c r="M64" t="str">
        <f>VLOOKUP($K64,Neighborhoods!$A:$C,3,0)</f>
        <v>Astoria</v>
      </c>
      <c r="N64" t="str">
        <f>INDEX(Neighborhoods!$A:$C, MATCH(Places!$K64,Neighborhoods!$A:$A,0), MATCH(Places!N$1,Neighborhoods!$A$1:$C$1,0))</f>
        <v>Queens</v>
      </c>
      <c r="O64" t="str">
        <f>INDEX(Neighborhoods!$A:$C, MATCH(Places!$K64,Neighborhoods!$A:$A,0), MATCH(Places!O$1,Neighborhoods!$A$1:$C$1,0))</f>
        <v>Astoria</v>
      </c>
      <c r="P64" t="s">
        <v>11822</v>
      </c>
      <c r="Q64" t="str">
        <f t="shared" si="0"/>
        <v>No</v>
      </c>
      <c r="R64">
        <v>5</v>
      </c>
      <c r="S64" t="str">
        <f t="shared" si="1"/>
        <v>Medium</v>
      </c>
      <c r="T64" s="50">
        <v>139</v>
      </c>
      <c r="U64" s="70">
        <f t="shared" si="2"/>
        <v>0.03</v>
      </c>
      <c r="V64" s="52">
        <v>4.74</v>
      </c>
      <c r="W64" s="52" t="str" cm="1">
        <f t="array" ref="W64">_xlfn.SWITCH(ROUND(V64,0),5,"Excellent",4,"Good",3,"Ok","Bad")</f>
        <v>Excellent</v>
      </c>
      <c r="X64">
        <v>480</v>
      </c>
      <c r="Y64" t="str">
        <f t="shared" si="3"/>
        <v>No</v>
      </c>
      <c r="Z64" s="68">
        <v>40714</v>
      </c>
      <c r="AA64" s="68">
        <v>43911</v>
      </c>
      <c r="AB64">
        <v>355</v>
      </c>
      <c r="AC64" t="s">
        <v>15615</v>
      </c>
    </row>
    <row r="65" spans="1:29" x14ac:dyDescent="0.3">
      <c r="A65" t="s">
        <v>74</v>
      </c>
      <c r="B65">
        <v>165</v>
      </c>
      <c r="C65" t="str">
        <f>VLOOKUP($B65,Hosts!$A:$M,10,0)</f>
        <v>Within an hour</v>
      </c>
      <c r="D65" s="70">
        <f>VLOOKUP($B65,Hosts!$A:$M,11,0)</f>
        <v>1</v>
      </c>
      <c r="E65" s="70">
        <f>VLOOKUP($B65,Hosts!$A:$M,12,0)</f>
        <v>0.79</v>
      </c>
      <c r="F65" t="str">
        <f>VLOOKUP($B65,Hosts!$A:$M,13,0)</f>
        <v>No</v>
      </c>
      <c r="G65" t="str">
        <f>INDEX(Hosts!$A:$M, MATCH(Places!$B65,Hosts!$A:$A,0), MATCH(Places!G$1,Hosts!$A$1:$M$1,0))</f>
        <v>Within an hour</v>
      </c>
      <c r="H65" s="70">
        <f>INDEX(Hosts!$A:$M, MATCH(Places!$B65,Hosts!$A:$A,0), MATCH(Places!H$1,Hosts!$A$1:$M$1,0))</f>
        <v>1</v>
      </c>
      <c r="I65" s="70">
        <f>INDEX(Hosts!$A:$M, MATCH(Places!$B65,Hosts!$A:$A,0), MATCH(Places!I$1,Hosts!$A$1:$M$1,0))</f>
        <v>0.79</v>
      </c>
      <c r="J65" t="str">
        <f>INDEX(Hosts!$A:$M, MATCH(Places!$B65,Hosts!$A:$A,0), MATCH(Places!J$1,Hosts!$A$1:$M$1,0))</f>
        <v>No</v>
      </c>
      <c r="K65">
        <v>15</v>
      </c>
      <c r="L65" t="str">
        <f>VLOOKUP($K65,Neighborhoods!$A:$C,2,0)</f>
        <v>Manhattan</v>
      </c>
      <c r="M65" t="str">
        <f>VLOOKUP($K65,Neighborhoods!$A:$C,3,0)</f>
        <v>East Village</v>
      </c>
      <c r="N65" t="str">
        <f>INDEX(Neighborhoods!$A:$C, MATCH(Places!$K65,Neighborhoods!$A:$A,0), MATCH(Places!N$1,Neighborhoods!$A$1:$C$1,0))</f>
        <v>Manhattan</v>
      </c>
      <c r="O65" t="str">
        <f>INDEX(Neighborhoods!$A:$C, MATCH(Places!$K65,Neighborhoods!$A:$A,0), MATCH(Places!O$1,Neighborhoods!$A$1:$C$1,0))</f>
        <v>East Village</v>
      </c>
      <c r="P65" t="s">
        <v>11822</v>
      </c>
      <c r="Q65" t="str">
        <f t="shared" si="0"/>
        <v>No</v>
      </c>
      <c r="R65">
        <v>4</v>
      </c>
      <c r="S65" t="str">
        <f t="shared" si="1"/>
        <v>Medium</v>
      </c>
      <c r="T65" s="50">
        <v>200</v>
      </c>
      <c r="U65" s="70">
        <f t="shared" si="2"/>
        <v>0.04</v>
      </c>
      <c r="V65" s="52">
        <v>4.4800000000000004</v>
      </c>
      <c r="W65" s="52" t="str" cm="1">
        <f t="array" ref="W65">_xlfn.SWITCH(ROUND(V65,0),5,"Excellent",4,"Good",3,"Ok","Bad")</f>
        <v>Good</v>
      </c>
      <c r="X65">
        <v>153</v>
      </c>
      <c r="Y65" t="str">
        <f t="shared" si="3"/>
        <v>No</v>
      </c>
      <c r="Z65" s="68">
        <v>40549</v>
      </c>
      <c r="AA65" s="68">
        <v>43833</v>
      </c>
      <c r="AB65">
        <v>0</v>
      </c>
      <c r="AC65" t="s">
        <v>15615</v>
      </c>
    </row>
    <row r="66" spans="1:29" x14ac:dyDescent="0.3">
      <c r="A66" t="s">
        <v>75</v>
      </c>
      <c r="B66">
        <v>168</v>
      </c>
      <c r="C66" t="str">
        <f>VLOOKUP($B66,Hosts!$A:$M,10,0)</f>
        <v>Within a day</v>
      </c>
      <c r="D66" s="70">
        <f>VLOOKUP($B66,Hosts!$A:$M,11,0)</f>
        <v>1</v>
      </c>
      <c r="E66" s="70">
        <f>VLOOKUP($B66,Hosts!$A:$M,12,0)</f>
        <v>1</v>
      </c>
      <c r="F66" t="str">
        <f>VLOOKUP($B66,Hosts!$A:$M,13,0)</f>
        <v>No</v>
      </c>
      <c r="G66" t="str">
        <f>INDEX(Hosts!$A:$M, MATCH(Places!$B66,Hosts!$A:$A,0), MATCH(Places!G$1,Hosts!$A$1:$M$1,0))</f>
        <v>Within a day</v>
      </c>
      <c r="H66" s="70">
        <f>INDEX(Hosts!$A:$M, MATCH(Places!$B66,Hosts!$A:$A,0), MATCH(Places!H$1,Hosts!$A$1:$M$1,0))</f>
        <v>1</v>
      </c>
      <c r="I66" s="70">
        <f>INDEX(Hosts!$A:$M, MATCH(Places!$B66,Hosts!$A:$A,0), MATCH(Places!I$1,Hosts!$A$1:$M$1,0))</f>
        <v>1</v>
      </c>
      <c r="J66" t="str">
        <f>INDEX(Hosts!$A:$M, MATCH(Places!$B66,Hosts!$A:$A,0), MATCH(Places!J$1,Hosts!$A$1:$M$1,0))</f>
        <v>No</v>
      </c>
      <c r="K66">
        <v>9</v>
      </c>
      <c r="L66" t="str">
        <f>VLOOKUP($K66,Neighborhoods!$A:$C,2,0)</f>
        <v>Brooklyn</v>
      </c>
      <c r="M66" t="str">
        <f>VLOOKUP($K66,Neighborhoods!$A:$C,3,0)</f>
        <v>Crown Heights</v>
      </c>
      <c r="N66" t="str">
        <f>INDEX(Neighborhoods!$A:$C, MATCH(Places!$K66,Neighborhoods!$A:$A,0), MATCH(Places!N$1,Neighborhoods!$A$1:$C$1,0))</f>
        <v>Brooklyn</v>
      </c>
      <c r="O66" t="str">
        <f>INDEX(Neighborhoods!$A:$C, MATCH(Places!$K66,Neighborhoods!$A:$A,0), MATCH(Places!O$1,Neighborhoods!$A$1:$C$1,0))</f>
        <v>Crown Heights</v>
      </c>
      <c r="P66" t="s">
        <v>1</v>
      </c>
      <c r="Q66" t="str">
        <f t="shared" si="0"/>
        <v>Yes</v>
      </c>
      <c r="R66">
        <v>2</v>
      </c>
      <c r="S66" t="str">
        <f t="shared" si="1"/>
        <v>Small</v>
      </c>
      <c r="T66" s="50">
        <v>75</v>
      </c>
      <c r="U66" s="70">
        <f t="shared" si="2"/>
        <v>0.03</v>
      </c>
      <c r="V66" s="52">
        <v>4.9800000000000004</v>
      </c>
      <c r="W66" s="52" t="str" cm="1">
        <f t="array" ref="W66">_xlfn.SWITCH(ROUND(V66,0),5,"Excellent",4,"Good",3,"Ok","Bad")</f>
        <v>Excellent</v>
      </c>
      <c r="X66">
        <v>50</v>
      </c>
      <c r="Y66" t="str">
        <f t="shared" si="3"/>
        <v>No</v>
      </c>
      <c r="Z66" s="68">
        <v>43267</v>
      </c>
      <c r="AA66" s="68">
        <v>43883</v>
      </c>
      <c r="AB66">
        <v>0</v>
      </c>
      <c r="AC66" t="s">
        <v>15616</v>
      </c>
    </row>
    <row r="67" spans="1:29" x14ac:dyDescent="0.3">
      <c r="A67" t="s">
        <v>76</v>
      </c>
      <c r="B67">
        <v>37</v>
      </c>
      <c r="C67" t="str">
        <f>VLOOKUP($B67,Hosts!$A:$M,10,0)</f>
        <v>Within a day</v>
      </c>
      <c r="D67" s="70">
        <f>VLOOKUP($B67,Hosts!$A:$M,11,0)</f>
        <v>0.6</v>
      </c>
      <c r="E67" s="70">
        <f>VLOOKUP($B67,Hosts!$A:$M,12,0)</f>
        <v>0.73</v>
      </c>
      <c r="F67" t="str">
        <f>VLOOKUP($B67,Hosts!$A:$M,13,0)</f>
        <v>No</v>
      </c>
      <c r="G67" t="str">
        <f>INDEX(Hosts!$A:$M, MATCH(Places!$B67,Hosts!$A:$A,0), MATCH(Places!G$1,Hosts!$A$1:$M$1,0))</f>
        <v>Within a day</v>
      </c>
      <c r="H67" s="70">
        <f>INDEX(Hosts!$A:$M, MATCH(Places!$B67,Hosts!$A:$A,0), MATCH(Places!H$1,Hosts!$A$1:$M$1,0))</f>
        <v>0.6</v>
      </c>
      <c r="I67" s="70">
        <f>INDEX(Hosts!$A:$M, MATCH(Places!$B67,Hosts!$A:$A,0), MATCH(Places!I$1,Hosts!$A$1:$M$1,0))</f>
        <v>0.73</v>
      </c>
      <c r="J67" t="str">
        <f>INDEX(Hosts!$A:$M, MATCH(Places!$B67,Hosts!$A:$A,0), MATCH(Places!J$1,Hosts!$A$1:$M$1,0))</f>
        <v>No</v>
      </c>
      <c r="K67">
        <v>15</v>
      </c>
      <c r="L67" t="str">
        <f>VLOOKUP($K67,Neighborhoods!$A:$C,2,0)</f>
        <v>Manhattan</v>
      </c>
      <c r="M67" t="str">
        <f>VLOOKUP($K67,Neighborhoods!$A:$C,3,0)</f>
        <v>East Village</v>
      </c>
      <c r="N67" t="str">
        <f>INDEX(Neighborhoods!$A:$C, MATCH(Places!$K67,Neighborhoods!$A:$A,0), MATCH(Places!N$1,Neighborhoods!$A$1:$C$1,0))</f>
        <v>Manhattan</v>
      </c>
      <c r="O67" t="str">
        <f>INDEX(Neighborhoods!$A:$C, MATCH(Places!$K67,Neighborhoods!$A:$A,0), MATCH(Places!O$1,Neighborhoods!$A$1:$C$1,0))</f>
        <v>East Village</v>
      </c>
      <c r="P67" t="s">
        <v>1</v>
      </c>
      <c r="Q67" t="str">
        <f t="shared" ref="Q67:Q130" si="4">IF(OR(P67="Private room",P67="Shared room"),"Yes","No")</f>
        <v>Yes</v>
      </c>
      <c r="R67">
        <v>2</v>
      </c>
      <c r="S67" t="str">
        <f t="shared" ref="S67:S130" si="5">IF(R67&lt;=2,"Small",IF(R67&lt;=5,"Medium","Large"))</f>
        <v>Small</v>
      </c>
      <c r="T67" s="50">
        <v>40</v>
      </c>
      <c r="U67" s="70">
        <f t="shared" ref="U67:U130" si="6">VLOOKUP($T67,$AF$1:$AG$5,2)</f>
        <v>0.03</v>
      </c>
      <c r="V67" s="52">
        <v>4.79</v>
      </c>
      <c r="W67" s="52" t="str" cm="1">
        <f t="array" ref="W67">_xlfn.SWITCH(ROUND(V67,0),5,"Excellent",4,"Good",3,"Ok","Bad")</f>
        <v>Excellent</v>
      </c>
      <c r="X67">
        <v>215</v>
      </c>
      <c r="Y67" t="str">
        <f t="shared" ref="Y67:Y130" si="7">IF(AND(V67&gt;4.8,X67&gt;100),"Yes","No")</f>
        <v>No</v>
      </c>
      <c r="Z67" s="68">
        <v>40546</v>
      </c>
      <c r="AA67" s="68">
        <v>43849</v>
      </c>
      <c r="AB67">
        <v>46</v>
      </c>
      <c r="AC67" t="s">
        <v>15615</v>
      </c>
    </row>
    <row r="68" spans="1:29" x14ac:dyDescent="0.3">
      <c r="A68" t="s">
        <v>14917</v>
      </c>
      <c r="B68">
        <v>171</v>
      </c>
      <c r="C68" t="str">
        <f>VLOOKUP($B68,Hosts!$A:$M,10,0)</f>
        <v>Within an hour</v>
      </c>
      <c r="D68" s="70">
        <f>VLOOKUP($B68,Hosts!$A:$M,11,0)</f>
        <v>1</v>
      </c>
      <c r="E68" s="70">
        <f>VLOOKUP($B68,Hosts!$A:$M,12,0)</f>
        <v>0</v>
      </c>
      <c r="F68" t="str">
        <f>VLOOKUP($B68,Hosts!$A:$M,13,0)</f>
        <v>No</v>
      </c>
      <c r="G68" t="str">
        <f>INDEX(Hosts!$A:$M, MATCH(Places!$B68,Hosts!$A:$A,0), MATCH(Places!G$1,Hosts!$A$1:$M$1,0))</f>
        <v>Within an hour</v>
      </c>
      <c r="H68" s="70">
        <f>INDEX(Hosts!$A:$M, MATCH(Places!$B68,Hosts!$A:$A,0), MATCH(Places!H$1,Hosts!$A$1:$M$1,0))</f>
        <v>1</v>
      </c>
      <c r="I68" s="70">
        <f>INDEX(Hosts!$A:$M, MATCH(Places!$B68,Hosts!$A:$A,0), MATCH(Places!I$1,Hosts!$A$1:$M$1,0))</f>
        <v>0</v>
      </c>
      <c r="J68" t="str">
        <f>INDEX(Hosts!$A:$M, MATCH(Places!$B68,Hosts!$A:$A,0), MATCH(Places!J$1,Hosts!$A$1:$M$1,0))</f>
        <v>No</v>
      </c>
      <c r="K68">
        <v>7</v>
      </c>
      <c r="L68" t="str">
        <f>VLOOKUP($K68,Neighborhoods!$A:$C,2,0)</f>
        <v>Brooklyn</v>
      </c>
      <c r="M68" t="str">
        <f>VLOOKUP($K68,Neighborhoods!$A:$C,3,0)</f>
        <v>Bedford-Stuyvesant</v>
      </c>
      <c r="N68" t="str">
        <f>INDEX(Neighborhoods!$A:$C, MATCH(Places!$K68,Neighborhoods!$A:$A,0), MATCH(Places!N$1,Neighborhoods!$A$1:$C$1,0))</f>
        <v>Brooklyn</v>
      </c>
      <c r="O68" t="str">
        <f>INDEX(Neighborhoods!$A:$C, MATCH(Places!$K68,Neighborhoods!$A:$A,0), MATCH(Places!O$1,Neighborhoods!$A$1:$C$1,0))</f>
        <v>Bedford-Stuyvesant</v>
      </c>
      <c r="P68" t="s">
        <v>1</v>
      </c>
      <c r="Q68" t="str">
        <f t="shared" si="4"/>
        <v>Yes</v>
      </c>
      <c r="R68">
        <v>1</v>
      </c>
      <c r="S68" t="str">
        <f t="shared" si="5"/>
        <v>Small</v>
      </c>
      <c r="T68" s="50">
        <v>36</v>
      </c>
      <c r="U68" s="70">
        <f t="shared" si="6"/>
        <v>0.03</v>
      </c>
      <c r="V68" s="52">
        <v>4.49</v>
      </c>
      <c r="W68" s="52" t="str" cm="1">
        <f t="array" ref="W68">_xlfn.SWITCH(ROUND(V68,0),5,"Excellent",4,"Good",3,"Ok","Bad")</f>
        <v>Good</v>
      </c>
      <c r="X68">
        <v>80</v>
      </c>
      <c r="Y68" t="str">
        <f t="shared" si="7"/>
        <v>No</v>
      </c>
      <c r="Z68" s="68">
        <v>41190</v>
      </c>
      <c r="AA68" s="68">
        <v>43869</v>
      </c>
      <c r="AB68">
        <v>0</v>
      </c>
      <c r="AC68" t="s">
        <v>15615</v>
      </c>
    </row>
    <row r="69" spans="1:29" x14ac:dyDescent="0.3">
      <c r="A69" t="s">
        <v>13802</v>
      </c>
      <c r="B69">
        <v>172</v>
      </c>
      <c r="C69" t="str">
        <f>VLOOKUP($B69,Hosts!$A:$M,10,0)</f>
        <v>A few days or more</v>
      </c>
      <c r="D69" s="70">
        <f>VLOOKUP($B69,Hosts!$A:$M,11,0)</f>
        <v>0</v>
      </c>
      <c r="E69" s="70">
        <f>VLOOKUP($B69,Hosts!$A:$M,12,0)</f>
        <v>0.17</v>
      </c>
      <c r="F69" t="str">
        <f>VLOOKUP($B69,Hosts!$A:$M,13,0)</f>
        <v>No</v>
      </c>
      <c r="G69" t="str">
        <f>INDEX(Hosts!$A:$M, MATCH(Places!$B69,Hosts!$A:$A,0), MATCH(Places!G$1,Hosts!$A$1:$M$1,0))</f>
        <v>A few days or more</v>
      </c>
      <c r="H69" s="70">
        <f>INDEX(Hosts!$A:$M, MATCH(Places!$B69,Hosts!$A:$A,0), MATCH(Places!H$1,Hosts!$A$1:$M$1,0))</f>
        <v>0</v>
      </c>
      <c r="I69" s="70">
        <f>INDEX(Hosts!$A:$M, MATCH(Places!$B69,Hosts!$A:$A,0), MATCH(Places!I$1,Hosts!$A$1:$M$1,0))</f>
        <v>0.17</v>
      </c>
      <c r="J69" t="str">
        <f>INDEX(Hosts!$A:$M, MATCH(Places!$B69,Hosts!$A:$A,0), MATCH(Places!J$1,Hosts!$A$1:$M$1,0))</f>
        <v>No</v>
      </c>
      <c r="K69">
        <v>15</v>
      </c>
      <c r="L69" t="str">
        <f>VLOOKUP($K69,Neighborhoods!$A:$C,2,0)</f>
        <v>Manhattan</v>
      </c>
      <c r="M69" t="str">
        <f>VLOOKUP($K69,Neighborhoods!$A:$C,3,0)</f>
        <v>East Village</v>
      </c>
      <c r="N69" t="str">
        <f>INDEX(Neighborhoods!$A:$C, MATCH(Places!$K69,Neighborhoods!$A:$A,0), MATCH(Places!N$1,Neighborhoods!$A$1:$C$1,0))</f>
        <v>Manhattan</v>
      </c>
      <c r="O69" t="str">
        <f>INDEX(Neighborhoods!$A:$C, MATCH(Places!$K69,Neighborhoods!$A:$A,0), MATCH(Places!O$1,Neighborhoods!$A$1:$C$1,0))</f>
        <v>East Village</v>
      </c>
      <c r="P69" t="s">
        <v>11822</v>
      </c>
      <c r="Q69" t="str">
        <f t="shared" si="4"/>
        <v>No</v>
      </c>
      <c r="R69">
        <v>3</v>
      </c>
      <c r="S69" t="str">
        <f t="shared" si="5"/>
        <v>Medium</v>
      </c>
      <c r="T69" s="50">
        <v>165</v>
      </c>
      <c r="U69" s="70">
        <f t="shared" si="6"/>
        <v>0.03</v>
      </c>
      <c r="V69" s="52">
        <v>5</v>
      </c>
      <c r="W69" s="52" t="str" cm="1">
        <f t="array" ref="W69">_xlfn.SWITCH(ROUND(V69,0),5,"Excellent",4,"Good",3,"Ok","Bad")</f>
        <v>Excellent</v>
      </c>
      <c r="X69">
        <v>5</v>
      </c>
      <c r="Y69" t="str">
        <f t="shared" si="7"/>
        <v>No</v>
      </c>
      <c r="Z69" s="68">
        <v>42630</v>
      </c>
      <c r="AA69" s="68">
        <v>43468</v>
      </c>
      <c r="AB69">
        <v>329</v>
      </c>
      <c r="AC69" t="s">
        <v>15615</v>
      </c>
    </row>
    <row r="70" spans="1:29" x14ac:dyDescent="0.3">
      <c r="A70" t="s">
        <v>77</v>
      </c>
      <c r="B70">
        <v>173</v>
      </c>
      <c r="C70" t="str">
        <f>VLOOKUP($B70,Hosts!$A:$M,10,0)</f>
        <v>Within an hour</v>
      </c>
      <c r="D70" s="70">
        <f>VLOOKUP($B70,Hosts!$A:$M,11,0)</f>
        <v>1</v>
      </c>
      <c r="E70" s="70">
        <f>VLOOKUP($B70,Hosts!$A:$M,12,0)</f>
        <v>1</v>
      </c>
      <c r="F70" t="str">
        <f>VLOOKUP($B70,Hosts!$A:$M,13,0)</f>
        <v>No</v>
      </c>
      <c r="G70" t="str">
        <f>INDEX(Hosts!$A:$M, MATCH(Places!$B70,Hosts!$A:$A,0), MATCH(Places!G$1,Hosts!$A$1:$M$1,0))</f>
        <v>Within an hour</v>
      </c>
      <c r="H70" s="70">
        <f>INDEX(Hosts!$A:$M, MATCH(Places!$B70,Hosts!$A:$A,0), MATCH(Places!H$1,Hosts!$A$1:$M$1,0))</f>
        <v>1</v>
      </c>
      <c r="I70" s="70">
        <f>INDEX(Hosts!$A:$M, MATCH(Places!$B70,Hosts!$A:$A,0), MATCH(Places!I$1,Hosts!$A$1:$M$1,0))</f>
        <v>1</v>
      </c>
      <c r="J70" t="str">
        <f>INDEX(Hosts!$A:$M, MATCH(Places!$B70,Hosts!$A:$A,0), MATCH(Places!J$1,Hosts!$A$1:$M$1,0))</f>
        <v>No</v>
      </c>
      <c r="K70">
        <v>12</v>
      </c>
      <c r="L70" t="str">
        <f>VLOOKUP($K70,Neighborhoods!$A:$C,2,0)</f>
        <v>Brooklyn</v>
      </c>
      <c r="M70" t="str">
        <f>VLOOKUP($K70,Neighborhoods!$A:$C,3,0)</f>
        <v>Williamsburg</v>
      </c>
      <c r="N70" t="str">
        <f>INDEX(Neighborhoods!$A:$C, MATCH(Places!$K70,Neighborhoods!$A:$A,0), MATCH(Places!N$1,Neighborhoods!$A$1:$C$1,0))</f>
        <v>Brooklyn</v>
      </c>
      <c r="O70" t="str">
        <f>INDEX(Neighborhoods!$A:$C, MATCH(Places!$K70,Neighborhoods!$A:$A,0), MATCH(Places!O$1,Neighborhoods!$A$1:$C$1,0))</f>
        <v>Williamsburg</v>
      </c>
      <c r="P70" t="s">
        <v>11822</v>
      </c>
      <c r="Q70" t="str">
        <f t="shared" si="4"/>
        <v>No</v>
      </c>
      <c r="R70">
        <v>2</v>
      </c>
      <c r="S70" t="str">
        <f t="shared" si="5"/>
        <v>Small</v>
      </c>
      <c r="T70" s="50">
        <v>90</v>
      </c>
      <c r="U70" s="70">
        <f t="shared" si="6"/>
        <v>0.03</v>
      </c>
      <c r="V70" s="52">
        <v>4.87</v>
      </c>
      <c r="W70" s="52" t="str" cm="1">
        <f t="array" ref="W70">_xlfn.SWITCH(ROUND(V70,0),5,"Excellent",4,"Good",3,"Ok","Bad")</f>
        <v>Excellent</v>
      </c>
      <c r="X70">
        <v>55</v>
      </c>
      <c r="Y70" t="str">
        <f t="shared" si="7"/>
        <v>No</v>
      </c>
      <c r="Z70" s="68">
        <v>40572</v>
      </c>
      <c r="AA70" s="68">
        <v>43905</v>
      </c>
      <c r="AB70">
        <v>344</v>
      </c>
      <c r="AC70" t="s">
        <v>15615</v>
      </c>
    </row>
    <row r="71" spans="1:29" x14ac:dyDescent="0.3">
      <c r="A71" t="s">
        <v>78</v>
      </c>
      <c r="B71">
        <v>177</v>
      </c>
      <c r="C71" t="str">
        <f>VLOOKUP($B71,Hosts!$A:$M,10,0)</f>
        <v>Within an hour</v>
      </c>
      <c r="D71" s="70">
        <f>VLOOKUP($B71,Hosts!$A:$M,11,0)</f>
        <v>1</v>
      </c>
      <c r="E71" s="70">
        <f>VLOOKUP($B71,Hosts!$A:$M,12,0)</f>
        <v>1</v>
      </c>
      <c r="F71" t="str">
        <f>VLOOKUP($B71,Hosts!$A:$M,13,0)</f>
        <v>No</v>
      </c>
      <c r="G71" t="str">
        <f>INDEX(Hosts!$A:$M, MATCH(Places!$B71,Hosts!$A:$A,0), MATCH(Places!G$1,Hosts!$A$1:$M$1,0))</f>
        <v>Within an hour</v>
      </c>
      <c r="H71" s="70">
        <f>INDEX(Hosts!$A:$M, MATCH(Places!$B71,Hosts!$A:$A,0), MATCH(Places!H$1,Hosts!$A$1:$M$1,0))</f>
        <v>1</v>
      </c>
      <c r="I71" s="70">
        <f>INDEX(Hosts!$A:$M, MATCH(Places!$B71,Hosts!$A:$A,0), MATCH(Places!I$1,Hosts!$A$1:$M$1,0))</f>
        <v>1</v>
      </c>
      <c r="J71" t="str">
        <f>INDEX(Hosts!$A:$M, MATCH(Places!$B71,Hosts!$A:$A,0), MATCH(Places!J$1,Hosts!$A$1:$M$1,0))</f>
        <v>No</v>
      </c>
      <c r="K71">
        <v>12</v>
      </c>
      <c r="L71" t="str">
        <f>VLOOKUP($K71,Neighborhoods!$A:$C,2,0)</f>
        <v>Brooklyn</v>
      </c>
      <c r="M71" t="str">
        <f>VLOOKUP($K71,Neighborhoods!$A:$C,3,0)</f>
        <v>Williamsburg</v>
      </c>
      <c r="N71" t="str">
        <f>INDEX(Neighborhoods!$A:$C, MATCH(Places!$K71,Neighborhoods!$A:$A,0), MATCH(Places!N$1,Neighborhoods!$A$1:$C$1,0))</f>
        <v>Brooklyn</v>
      </c>
      <c r="O71" t="str">
        <f>INDEX(Neighborhoods!$A:$C, MATCH(Places!$K71,Neighborhoods!$A:$A,0), MATCH(Places!O$1,Neighborhoods!$A$1:$C$1,0))</f>
        <v>Williamsburg</v>
      </c>
      <c r="P71" t="s">
        <v>11822</v>
      </c>
      <c r="Q71" t="str">
        <f t="shared" si="4"/>
        <v>No</v>
      </c>
      <c r="R71">
        <v>2</v>
      </c>
      <c r="S71" t="str">
        <f t="shared" si="5"/>
        <v>Small</v>
      </c>
      <c r="T71" s="50">
        <v>89</v>
      </c>
      <c r="U71" s="70">
        <f t="shared" si="6"/>
        <v>0.03</v>
      </c>
      <c r="V71" s="52">
        <v>4.55</v>
      </c>
      <c r="W71" s="52" t="str" cm="1">
        <f t="array" ref="W71">_xlfn.SWITCH(ROUND(V71,0),5,"Excellent",4,"Good",3,"Ok","Bad")</f>
        <v>Excellent</v>
      </c>
      <c r="X71">
        <v>11</v>
      </c>
      <c r="Y71" t="str">
        <f t="shared" si="7"/>
        <v>No</v>
      </c>
      <c r="Z71" s="68">
        <v>41277</v>
      </c>
      <c r="AA71" s="68">
        <v>43682</v>
      </c>
      <c r="AB71">
        <v>107</v>
      </c>
      <c r="AC71" t="s">
        <v>15616</v>
      </c>
    </row>
    <row r="72" spans="1:29" x14ac:dyDescent="0.3">
      <c r="A72" t="s">
        <v>79</v>
      </c>
      <c r="B72">
        <v>100</v>
      </c>
      <c r="C72" t="str">
        <f>VLOOKUP($B72,Hosts!$A:$M,10,0)</f>
        <v>Within a few hours</v>
      </c>
      <c r="D72" s="70">
        <f>VLOOKUP($B72,Hosts!$A:$M,11,0)</f>
        <v>0.9</v>
      </c>
      <c r="E72" s="70">
        <f>VLOOKUP($B72,Hosts!$A:$M,12,0)</f>
        <v>0.97</v>
      </c>
      <c r="F72" t="str">
        <f>VLOOKUP($B72,Hosts!$A:$M,13,0)</f>
        <v>No</v>
      </c>
      <c r="G72" t="str">
        <f>INDEX(Hosts!$A:$M, MATCH(Places!$B72,Hosts!$A:$A,0), MATCH(Places!G$1,Hosts!$A$1:$M$1,0))</f>
        <v>Within a few hours</v>
      </c>
      <c r="H72" s="70">
        <f>INDEX(Hosts!$A:$M, MATCH(Places!$B72,Hosts!$A:$A,0), MATCH(Places!H$1,Hosts!$A$1:$M$1,0))</f>
        <v>0.9</v>
      </c>
      <c r="I72" s="70">
        <f>INDEX(Hosts!$A:$M, MATCH(Places!$B72,Hosts!$A:$A,0), MATCH(Places!I$1,Hosts!$A$1:$M$1,0))</f>
        <v>0.97</v>
      </c>
      <c r="J72" t="str">
        <f>INDEX(Hosts!$A:$M, MATCH(Places!$B72,Hosts!$A:$A,0), MATCH(Places!J$1,Hosts!$A$1:$M$1,0))</f>
        <v>No</v>
      </c>
      <c r="K72">
        <v>16</v>
      </c>
      <c r="L72" t="str">
        <f>VLOOKUP($K72,Neighborhoods!$A:$C,2,0)</f>
        <v>Manhattan</v>
      </c>
      <c r="M72" t="str">
        <f>VLOOKUP($K72,Neighborhoods!$A:$C,3,0)</f>
        <v>Harlem</v>
      </c>
      <c r="N72" t="str">
        <f>INDEX(Neighborhoods!$A:$C, MATCH(Places!$K72,Neighborhoods!$A:$A,0), MATCH(Places!N$1,Neighborhoods!$A$1:$C$1,0))</f>
        <v>Manhattan</v>
      </c>
      <c r="O72" t="str">
        <f>INDEX(Neighborhoods!$A:$C, MATCH(Places!$K72,Neighborhoods!$A:$A,0), MATCH(Places!O$1,Neighborhoods!$A$1:$C$1,0))</f>
        <v>Harlem</v>
      </c>
      <c r="P72" t="s">
        <v>11822</v>
      </c>
      <c r="Q72" t="str">
        <f t="shared" si="4"/>
        <v>No</v>
      </c>
      <c r="R72">
        <v>5</v>
      </c>
      <c r="S72" t="str">
        <f t="shared" si="5"/>
        <v>Medium</v>
      </c>
      <c r="T72" s="50">
        <v>122</v>
      </c>
      <c r="U72" s="70">
        <f t="shared" si="6"/>
        <v>0.03</v>
      </c>
      <c r="V72" s="52">
        <v>4.62</v>
      </c>
      <c r="W72" s="52" t="str" cm="1">
        <f t="array" ref="W72">_xlfn.SWITCH(ROUND(V72,0),5,"Excellent",4,"Good",3,"Ok","Bad")</f>
        <v>Excellent</v>
      </c>
      <c r="X72">
        <v>209</v>
      </c>
      <c r="Y72" t="str">
        <f t="shared" si="7"/>
        <v>No</v>
      </c>
      <c r="Z72" s="68">
        <v>40647</v>
      </c>
      <c r="AA72" s="68">
        <v>43982</v>
      </c>
      <c r="AB72">
        <v>338</v>
      </c>
      <c r="AC72" t="s">
        <v>15616</v>
      </c>
    </row>
    <row r="73" spans="1:29" x14ac:dyDescent="0.3">
      <c r="A73" t="s">
        <v>80</v>
      </c>
      <c r="B73">
        <v>77</v>
      </c>
      <c r="C73" t="str">
        <f>VLOOKUP($B73,Hosts!$A:$M,10,0)</f>
        <v>Within a few hours</v>
      </c>
      <c r="D73" s="70">
        <f>VLOOKUP($B73,Hosts!$A:$M,11,0)</f>
        <v>1</v>
      </c>
      <c r="E73" s="70">
        <f>VLOOKUP($B73,Hosts!$A:$M,12,0)</f>
        <v>1</v>
      </c>
      <c r="F73" t="str">
        <f>VLOOKUP($B73,Hosts!$A:$M,13,0)</f>
        <v>Yes</v>
      </c>
      <c r="G73" t="str">
        <f>INDEX(Hosts!$A:$M, MATCH(Places!$B73,Hosts!$A:$A,0), MATCH(Places!G$1,Hosts!$A$1:$M$1,0))</f>
        <v>Within a few hours</v>
      </c>
      <c r="H73" s="70">
        <f>INDEX(Hosts!$A:$M, MATCH(Places!$B73,Hosts!$A:$A,0), MATCH(Places!H$1,Hosts!$A$1:$M$1,0))</f>
        <v>1</v>
      </c>
      <c r="I73" s="70">
        <f>INDEX(Hosts!$A:$M, MATCH(Places!$B73,Hosts!$A:$A,0), MATCH(Places!I$1,Hosts!$A$1:$M$1,0))</f>
        <v>1</v>
      </c>
      <c r="J73" t="str">
        <f>INDEX(Hosts!$A:$M, MATCH(Places!$B73,Hosts!$A:$A,0), MATCH(Places!J$1,Hosts!$A$1:$M$1,0))</f>
        <v>Yes</v>
      </c>
      <c r="K73">
        <v>14</v>
      </c>
      <c r="L73" t="str">
        <f>VLOOKUP($K73,Neighborhoods!$A:$C,2,0)</f>
        <v>Manhattan</v>
      </c>
      <c r="M73" t="str">
        <f>VLOOKUP($K73,Neighborhoods!$A:$C,3,0)</f>
        <v>East Harlem</v>
      </c>
      <c r="N73" t="str">
        <f>INDEX(Neighborhoods!$A:$C, MATCH(Places!$K73,Neighborhoods!$A:$A,0), MATCH(Places!N$1,Neighborhoods!$A$1:$C$1,0))</f>
        <v>Manhattan</v>
      </c>
      <c r="O73" t="str">
        <f>INDEX(Neighborhoods!$A:$C, MATCH(Places!$K73,Neighborhoods!$A:$A,0), MATCH(Places!O$1,Neighborhoods!$A$1:$C$1,0))</f>
        <v>East Harlem</v>
      </c>
      <c r="P73" t="s">
        <v>11822</v>
      </c>
      <c r="Q73" t="str">
        <f t="shared" si="4"/>
        <v>No</v>
      </c>
      <c r="R73">
        <v>2</v>
      </c>
      <c r="S73" t="str">
        <f t="shared" si="5"/>
        <v>Small</v>
      </c>
      <c r="T73" s="50">
        <v>99</v>
      </c>
      <c r="U73" s="70">
        <f t="shared" si="6"/>
        <v>0.03</v>
      </c>
      <c r="V73" s="52">
        <v>4.83</v>
      </c>
      <c r="W73" s="52" t="str" cm="1">
        <f t="array" ref="W73">_xlfn.SWITCH(ROUND(V73,0),5,"Excellent",4,"Good",3,"Ok","Bad")</f>
        <v>Excellent</v>
      </c>
      <c r="X73">
        <v>29</v>
      </c>
      <c r="Y73" t="str">
        <f t="shared" si="7"/>
        <v>No</v>
      </c>
      <c r="Z73" s="68">
        <v>41153</v>
      </c>
      <c r="AA73" s="68">
        <v>44020</v>
      </c>
      <c r="AB73">
        <v>314</v>
      </c>
      <c r="AC73" t="s">
        <v>15616</v>
      </c>
    </row>
    <row r="74" spans="1:29" x14ac:dyDescent="0.3">
      <c r="A74" t="s">
        <v>81</v>
      </c>
      <c r="B74">
        <v>178</v>
      </c>
      <c r="C74" t="str">
        <f>VLOOKUP($B74,Hosts!$A:$M,10,0)</f>
        <v>Within a few hours</v>
      </c>
      <c r="D74" s="70">
        <f>VLOOKUP($B74,Hosts!$A:$M,11,0)</f>
        <v>1</v>
      </c>
      <c r="E74" s="70">
        <f>VLOOKUP($B74,Hosts!$A:$M,12,0)</f>
        <v>0.83</v>
      </c>
      <c r="F74" t="str">
        <f>VLOOKUP($B74,Hosts!$A:$M,13,0)</f>
        <v>Yes</v>
      </c>
      <c r="G74" t="str">
        <f>INDEX(Hosts!$A:$M, MATCH(Places!$B74,Hosts!$A:$A,0), MATCH(Places!G$1,Hosts!$A$1:$M$1,0))</f>
        <v>Within a few hours</v>
      </c>
      <c r="H74" s="70">
        <f>INDEX(Hosts!$A:$M, MATCH(Places!$B74,Hosts!$A:$A,0), MATCH(Places!H$1,Hosts!$A$1:$M$1,0))</f>
        <v>1</v>
      </c>
      <c r="I74" s="70">
        <f>INDEX(Hosts!$A:$M, MATCH(Places!$B74,Hosts!$A:$A,0), MATCH(Places!I$1,Hosts!$A$1:$M$1,0))</f>
        <v>0.83</v>
      </c>
      <c r="J74" t="str">
        <f>INDEX(Hosts!$A:$M, MATCH(Places!$B74,Hosts!$A:$A,0), MATCH(Places!J$1,Hosts!$A$1:$M$1,0))</f>
        <v>Yes</v>
      </c>
      <c r="K74">
        <v>12</v>
      </c>
      <c r="L74" t="str">
        <f>VLOOKUP($K74,Neighborhoods!$A:$C,2,0)</f>
        <v>Brooklyn</v>
      </c>
      <c r="M74" t="str">
        <f>VLOOKUP($K74,Neighborhoods!$A:$C,3,0)</f>
        <v>Williamsburg</v>
      </c>
      <c r="N74" t="str">
        <f>INDEX(Neighborhoods!$A:$C, MATCH(Places!$K74,Neighborhoods!$A:$A,0), MATCH(Places!N$1,Neighborhoods!$A$1:$C$1,0))</f>
        <v>Brooklyn</v>
      </c>
      <c r="O74" t="str">
        <f>INDEX(Neighborhoods!$A:$C, MATCH(Places!$K74,Neighborhoods!$A:$A,0), MATCH(Places!O$1,Neighborhoods!$A$1:$C$1,0))</f>
        <v>Williamsburg</v>
      </c>
      <c r="P74" t="s">
        <v>11822</v>
      </c>
      <c r="Q74" t="str">
        <f t="shared" si="4"/>
        <v>No</v>
      </c>
      <c r="R74">
        <v>4</v>
      </c>
      <c r="S74" t="str">
        <f t="shared" si="5"/>
        <v>Medium</v>
      </c>
      <c r="T74" s="50">
        <v>69</v>
      </c>
      <c r="U74" s="70">
        <f t="shared" si="6"/>
        <v>0.03</v>
      </c>
      <c r="V74" s="52">
        <v>4.9800000000000004</v>
      </c>
      <c r="W74" s="52" t="str" cm="1">
        <f t="array" ref="W74">_xlfn.SWITCH(ROUND(V74,0),5,"Excellent",4,"Good",3,"Ok","Bad")</f>
        <v>Excellent</v>
      </c>
      <c r="X74">
        <v>61</v>
      </c>
      <c r="Y74" t="str">
        <f t="shared" si="7"/>
        <v>No</v>
      </c>
      <c r="Z74" s="68">
        <v>40631</v>
      </c>
      <c r="AA74" s="68">
        <v>43919</v>
      </c>
      <c r="AB74">
        <v>24</v>
      </c>
      <c r="AC74" t="s">
        <v>15615</v>
      </c>
    </row>
    <row r="75" spans="1:29" x14ac:dyDescent="0.3">
      <c r="A75" t="s">
        <v>82</v>
      </c>
      <c r="B75">
        <v>175</v>
      </c>
      <c r="C75" t="str">
        <f>VLOOKUP($B75,Hosts!$A:$M,10,0)</f>
        <v>Within a few hours</v>
      </c>
      <c r="D75" s="70">
        <f>VLOOKUP($B75,Hosts!$A:$M,11,0)</f>
        <v>1</v>
      </c>
      <c r="E75" s="70">
        <f>VLOOKUP($B75,Hosts!$A:$M,12,0)</f>
        <v>0.88</v>
      </c>
      <c r="F75" t="str">
        <f>VLOOKUP($B75,Hosts!$A:$M,13,0)</f>
        <v>No</v>
      </c>
      <c r="G75" t="str">
        <f>INDEX(Hosts!$A:$M, MATCH(Places!$B75,Hosts!$A:$A,0), MATCH(Places!G$1,Hosts!$A$1:$M$1,0))</f>
        <v>Within a few hours</v>
      </c>
      <c r="H75" s="70">
        <f>INDEX(Hosts!$A:$M, MATCH(Places!$B75,Hosts!$A:$A,0), MATCH(Places!H$1,Hosts!$A$1:$M$1,0))</f>
        <v>1</v>
      </c>
      <c r="I75" s="70">
        <f>INDEX(Hosts!$A:$M, MATCH(Places!$B75,Hosts!$A:$A,0), MATCH(Places!I$1,Hosts!$A$1:$M$1,0))</f>
        <v>0.88</v>
      </c>
      <c r="J75" t="str">
        <f>INDEX(Hosts!$A:$M, MATCH(Places!$B75,Hosts!$A:$A,0), MATCH(Places!J$1,Hosts!$A$1:$M$1,0))</f>
        <v>No</v>
      </c>
      <c r="K75">
        <v>20</v>
      </c>
      <c r="L75" t="str">
        <f>VLOOKUP($K75,Neighborhoods!$A:$C,2,0)</f>
        <v>Manhattan</v>
      </c>
      <c r="M75" t="str">
        <f>VLOOKUP($K75,Neighborhoods!$A:$C,3,0)</f>
        <v>Upper West Side</v>
      </c>
      <c r="N75" t="str">
        <f>INDEX(Neighborhoods!$A:$C, MATCH(Places!$K75,Neighborhoods!$A:$A,0), MATCH(Places!N$1,Neighborhoods!$A$1:$C$1,0))</f>
        <v>Manhattan</v>
      </c>
      <c r="O75" t="str">
        <f>INDEX(Neighborhoods!$A:$C, MATCH(Places!$K75,Neighborhoods!$A:$A,0), MATCH(Places!O$1,Neighborhoods!$A$1:$C$1,0))</f>
        <v>Upper West Side</v>
      </c>
      <c r="P75" t="s">
        <v>1</v>
      </c>
      <c r="Q75" t="str">
        <f t="shared" si="4"/>
        <v>Yes</v>
      </c>
      <c r="R75">
        <v>1</v>
      </c>
      <c r="S75" t="str">
        <f t="shared" si="5"/>
        <v>Small</v>
      </c>
      <c r="T75" s="50">
        <v>109</v>
      </c>
      <c r="U75" s="70">
        <f t="shared" si="6"/>
        <v>0.03</v>
      </c>
      <c r="V75" s="52">
        <v>4.17</v>
      </c>
      <c r="W75" s="52" t="str" cm="1">
        <f t="array" ref="W75">_xlfn.SWITCH(ROUND(V75,0),5,"Excellent",4,"Good",3,"Ok","Bad")</f>
        <v>Good</v>
      </c>
      <c r="X75">
        <v>112</v>
      </c>
      <c r="Y75" t="str">
        <f t="shared" si="7"/>
        <v>No</v>
      </c>
      <c r="Z75" s="68">
        <v>40690</v>
      </c>
      <c r="AA75" s="68">
        <v>43766</v>
      </c>
      <c r="AB75">
        <v>365</v>
      </c>
      <c r="AC75" t="s">
        <v>15615</v>
      </c>
    </row>
    <row r="76" spans="1:29" x14ac:dyDescent="0.3">
      <c r="A76" t="s">
        <v>1858</v>
      </c>
      <c r="B76">
        <v>602</v>
      </c>
      <c r="C76" t="str">
        <f>VLOOKUP($B76,Hosts!$A:$M,10,0)</f>
        <v>Within an hour</v>
      </c>
      <c r="D76" s="70">
        <f>VLOOKUP($B76,Hosts!$A:$M,11,0)</f>
        <v>1</v>
      </c>
      <c r="E76" s="70">
        <f>VLOOKUP($B76,Hosts!$A:$M,12,0)</f>
        <v>0.5</v>
      </c>
      <c r="F76" t="str">
        <f>VLOOKUP($B76,Hosts!$A:$M,13,0)</f>
        <v>No</v>
      </c>
      <c r="G76" t="str">
        <f>INDEX(Hosts!$A:$M, MATCH(Places!$B76,Hosts!$A:$A,0), MATCH(Places!G$1,Hosts!$A$1:$M$1,0))</f>
        <v>Within an hour</v>
      </c>
      <c r="H76" s="70">
        <f>INDEX(Hosts!$A:$M, MATCH(Places!$B76,Hosts!$A:$A,0), MATCH(Places!H$1,Hosts!$A$1:$M$1,0))</f>
        <v>1</v>
      </c>
      <c r="I76" s="70">
        <f>INDEX(Hosts!$A:$M, MATCH(Places!$B76,Hosts!$A:$A,0), MATCH(Places!I$1,Hosts!$A$1:$M$1,0))</f>
        <v>0.5</v>
      </c>
      <c r="J76" t="str">
        <f>INDEX(Hosts!$A:$M, MATCH(Places!$B76,Hosts!$A:$A,0), MATCH(Places!J$1,Hosts!$A$1:$M$1,0))</f>
        <v>No</v>
      </c>
      <c r="K76">
        <v>11</v>
      </c>
      <c r="L76" t="str">
        <f>VLOOKUP($K76,Neighborhoods!$A:$C,2,0)</f>
        <v>Brooklyn</v>
      </c>
      <c r="M76" t="str">
        <f>VLOOKUP($K76,Neighborhoods!$A:$C,3,0)</f>
        <v>Greenpoint</v>
      </c>
      <c r="N76" t="str">
        <f>INDEX(Neighborhoods!$A:$C, MATCH(Places!$K76,Neighborhoods!$A:$A,0), MATCH(Places!N$1,Neighborhoods!$A$1:$C$1,0))</f>
        <v>Brooklyn</v>
      </c>
      <c r="O76" t="str">
        <f>INDEX(Neighborhoods!$A:$C, MATCH(Places!$K76,Neighborhoods!$A:$A,0), MATCH(Places!O$1,Neighborhoods!$A$1:$C$1,0))</f>
        <v>Greenpoint</v>
      </c>
      <c r="P76" t="s">
        <v>11822</v>
      </c>
      <c r="Q76" t="str">
        <f t="shared" si="4"/>
        <v>No</v>
      </c>
      <c r="R76">
        <v>2</v>
      </c>
      <c r="S76" t="str">
        <f t="shared" si="5"/>
        <v>Small</v>
      </c>
      <c r="T76" s="50">
        <v>175</v>
      </c>
      <c r="U76" s="70">
        <f t="shared" si="6"/>
        <v>0.03</v>
      </c>
      <c r="V76" s="52">
        <v>5</v>
      </c>
      <c r="W76" s="52" t="str" cm="1">
        <f t="array" ref="W76">_xlfn.SWITCH(ROUND(V76,0),5,"Excellent",4,"Good",3,"Ok","Bad")</f>
        <v>Excellent</v>
      </c>
      <c r="X76">
        <v>17</v>
      </c>
      <c r="Y76" t="str">
        <f t="shared" si="7"/>
        <v>No</v>
      </c>
      <c r="Z76" s="68">
        <v>42823</v>
      </c>
      <c r="AA76" s="68">
        <v>43709</v>
      </c>
      <c r="AB76">
        <v>0</v>
      </c>
      <c r="AC76" t="s">
        <v>15616</v>
      </c>
    </row>
    <row r="77" spans="1:29" x14ac:dyDescent="0.3">
      <c r="A77" t="s">
        <v>976</v>
      </c>
      <c r="B77">
        <v>2249</v>
      </c>
      <c r="C77" t="str">
        <f>VLOOKUP($B77,Hosts!$A:$M,10,0)</f>
        <v>Within a day</v>
      </c>
      <c r="D77" s="70">
        <f>VLOOKUP($B77,Hosts!$A:$M,11,0)</f>
        <v>1</v>
      </c>
      <c r="E77" s="70">
        <f>VLOOKUP($B77,Hosts!$A:$M,12,0)</f>
        <v>0.72</v>
      </c>
      <c r="F77" t="str">
        <f>VLOOKUP($B77,Hosts!$A:$M,13,0)</f>
        <v>Yes</v>
      </c>
      <c r="G77" t="str">
        <f>INDEX(Hosts!$A:$M, MATCH(Places!$B77,Hosts!$A:$A,0), MATCH(Places!G$1,Hosts!$A$1:$M$1,0))</f>
        <v>Within a day</v>
      </c>
      <c r="H77" s="70">
        <f>INDEX(Hosts!$A:$M, MATCH(Places!$B77,Hosts!$A:$A,0), MATCH(Places!H$1,Hosts!$A$1:$M$1,0))</f>
        <v>1</v>
      </c>
      <c r="I77" s="70">
        <f>INDEX(Hosts!$A:$M, MATCH(Places!$B77,Hosts!$A:$A,0), MATCH(Places!I$1,Hosts!$A$1:$M$1,0))</f>
        <v>0.72</v>
      </c>
      <c r="J77" t="str">
        <f>INDEX(Hosts!$A:$M, MATCH(Places!$B77,Hosts!$A:$A,0), MATCH(Places!J$1,Hosts!$A$1:$M$1,0))</f>
        <v>Yes</v>
      </c>
      <c r="K77">
        <v>8</v>
      </c>
      <c r="L77" t="str">
        <f>VLOOKUP($K77,Neighborhoods!$A:$C,2,0)</f>
        <v>Brooklyn</v>
      </c>
      <c r="M77" t="str">
        <f>VLOOKUP($K77,Neighborhoods!$A:$C,3,0)</f>
        <v>Bushwick</v>
      </c>
      <c r="N77" t="str">
        <f>INDEX(Neighborhoods!$A:$C, MATCH(Places!$K77,Neighborhoods!$A:$A,0), MATCH(Places!N$1,Neighborhoods!$A$1:$C$1,0))</f>
        <v>Brooklyn</v>
      </c>
      <c r="O77" t="str">
        <f>INDEX(Neighborhoods!$A:$C, MATCH(Places!$K77,Neighborhoods!$A:$A,0), MATCH(Places!O$1,Neighborhoods!$A$1:$C$1,0))</f>
        <v>Bushwick</v>
      </c>
      <c r="P77" t="s">
        <v>1</v>
      </c>
      <c r="Q77" t="str">
        <f t="shared" si="4"/>
        <v>Yes</v>
      </c>
      <c r="R77">
        <v>2</v>
      </c>
      <c r="S77" t="str">
        <f t="shared" si="5"/>
        <v>Small</v>
      </c>
      <c r="T77" s="50">
        <v>65</v>
      </c>
      <c r="U77" s="70">
        <f t="shared" si="6"/>
        <v>0.03</v>
      </c>
      <c r="V77" s="52">
        <v>4.88</v>
      </c>
      <c r="W77" s="52" t="str" cm="1">
        <f t="array" ref="W77">_xlfn.SWITCH(ROUND(V77,0),5,"Excellent",4,"Good",3,"Ok","Bad")</f>
        <v>Excellent</v>
      </c>
      <c r="X77">
        <v>77</v>
      </c>
      <c r="Y77" t="str">
        <f t="shared" si="7"/>
        <v>No</v>
      </c>
      <c r="Z77" s="68">
        <v>42146</v>
      </c>
      <c r="AA77" s="68">
        <v>43750</v>
      </c>
      <c r="AB77">
        <v>89</v>
      </c>
      <c r="AC77" t="s">
        <v>15615</v>
      </c>
    </row>
    <row r="78" spans="1:29" x14ac:dyDescent="0.3">
      <c r="A78" t="s">
        <v>83</v>
      </c>
      <c r="B78">
        <v>182</v>
      </c>
      <c r="C78" t="str">
        <f>VLOOKUP($B78,Hosts!$A:$M,10,0)</f>
        <v>Within a day</v>
      </c>
      <c r="D78" s="70">
        <f>VLOOKUP($B78,Hosts!$A:$M,11,0)</f>
        <v>1</v>
      </c>
      <c r="E78" s="70">
        <f>VLOOKUP($B78,Hosts!$A:$M,12,0)</f>
        <v>0.38</v>
      </c>
      <c r="F78" t="str">
        <f>VLOOKUP($B78,Hosts!$A:$M,13,0)</f>
        <v>No</v>
      </c>
      <c r="G78" t="str">
        <f>INDEX(Hosts!$A:$M, MATCH(Places!$B78,Hosts!$A:$A,0), MATCH(Places!G$1,Hosts!$A$1:$M$1,0))</f>
        <v>Within a day</v>
      </c>
      <c r="H78" s="70">
        <f>INDEX(Hosts!$A:$M, MATCH(Places!$B78,Hosts!$A:$A,0), MATCH(Places!H$1,Hosts!$A$1:$M$1,0))</f>
        <v>1</v>
      </c>
      <c r="I78" s="70">
        <f>INDEX(Hosts!$A:$M, MATCH(Places!$B78,Hosts!$A:$A,0), MATCH(Places!I$1,Hosts!$A$1:$M$1,0))</f>
        <v>0.38</v>
      </c>
      <c r="J78" t="str">
        <f>INDEX(Hosts!$A:$M, MATCH(Places!$B78,Hosts!$A:$A,0), MATCH(Places!J$1,Hosts!$A$1:$M$1,0))</f>
        <v>No</v>
      </c>
      <c r="K78">
        <v>20</v>
      </c>
      <c r="L78" t="str">
        <f>VLOOKUP($K78,Neighborhoods!$A:$C,2,0)</f>
        <v>Manhattan</v>
      </c>
      <c r="M78" t="str">
        <f>VLOOKUP($K78,Neighborhoods!$A:$C,3,0)</f>
        <v>Upper West Side</v>
      </c>
      <c r="N78" t="str">
        <f>INDEX(Neighborhoods!$A:$C, MATCH(Places!$K78,Neighborhoods!$A:$A,0), MATCH(Places!N$1,Neighborhoods!$A$1:$C$1,0))</f>
        <v>Manhattan</v>
      </c>
      <c r="O78" t="str">
        <f>INDEX(Neighborhoods!$A:$C, MATCH(Places!$K78,Neighborhoods!$A:$A,0), MATCH(Places!O$1,Neighborhoods!$A$1:$C$1,0))</f>
        <v>Upper West Side</v>
      </c>
      <c r="P78" t="s">
        <v>11822</v>
      </c>
      <c r="Q78" t="str">
        <f t="shared" si="4"/>
        <v>No</v>
      </c>
      <c r="R78">
        <v>2</v>
      </c>
      <c r="S78" t="str">
        <f t="shared" si="5"/>
        <v>Small</v>
      </c>
      <c r="T78" s="50">
        <v>199</v>
      </c>
      <c r="U78" s="70">
        <f t="shared" si="6"/>
        <v>0.03</v>
      </c>
      <c r="V78" s="52">
        <v>5</v>
      </c>
      <c r="W78" s="52" t="str" cm="1">
        <f t="array" ref="W78">_xlfn.SWITCH(ROUND(V78,0),5,"Excellent",4,"Good",3,"Ok","Bad")</f>
        <v>Excellent</v>
      </c>
      <c r="X78">
        <v>33</v>
      </c>
      <c r="Y78" t="str">
        <f t="shared" si="7"/>
        <v>No</v>
      </c>
      <c r="Z78" s="68">
        <v>40813</v>
      </c>
      <c r="AA78" s="68">
        <v>43906</v>
      </c>
      <c r="AB78">
        <v>363</v>
      </c>
      <c r="AC78" t="s">
        <v>15615</v>
      </c>
    </row>
    <row r="79" spans="1:29" x14ac:dyDescent="0.3">
      <c r="A79" t="s">
        <v>84</v>
      </c>
      <c r="B79">
        <v>187</v>
      </c>
      <c r="C79" t="str">
        <f>VLOOKUP($B79,Hosts!$A:$M,10,0)</f>
        <v>Within a day</v>
      </c>
      <c r="D79" s="70">
        <f>VLOOKUP($B79,Hosts!$A:$M,11,0)</f>
        <v>0.79</v>
      </c>
      <c r="E79" s="70">
        <f>VLOOKUP($B79,Hosts!$A:$M,12,0)</f>
        <v>0.56000000000000005</v>
      </c>
      <c r="F79" t="str">
        <f>VLOOKUP($B79,Hosts!$A:$M,13,0)</f>
        <v>No</v>
      </c>
      <c r="G79" t="str">
        <f>INDEX(Hosts!$A:$M, MATCH(Places!$B79,Hosts!$A:$A,0), MATCH(Places!G$1,Hosts!$A$1:$M$1,0))</f>
        <v>Within a day</v>
      </c>
      <c r="H79" s="70">
        <f>INDEX(Hosts!$A:$M, MATCH(Places!$B79,Hosts!$A:$A,0), MATCH(Places!H$1,Hosts!$A$1:$M$1,0))</f>
        <v>0.79</v>
      </c>
      <c r="I79" s="70">
        <f>INDEX(Hosts!$A:$M, MATCH(Places!$B79,Hosts!$A:$A,0), MATCH(Places!I$1,Hosts!$A$1:$M$1,0))</f>
        <v>0.56000000000000005</v>
      </c>
      <c r="J79" t="str">
        <f>INDEX(Hosts!$A:$M, MATCH(Places!$B79,Hosts!$A:$A,0), MATCH(Places!J$1,Hosts!$A$1:$M$1,0))</f>
        <v>No</v>
      </c>
      <c r="K79">
        <v>20</v>
      </c>
      <c r="L79" t="str">
        <f>VLOOKUP($K79,Neighborhoods!$A:$C,2,0)</f>
        <v>Manhattan</v>
      </c>
      <c r="M79" t="str">
        <f>VLOOKUP($K79,Neighborhoods!$A:$C,3,0)</f>
        <v>Upper West Side</v>
      </c>
      <c r="N79" t="str">
        <f>INDEX(Neighborhoods!$A:$C, MATCH(Places!$K79,Neighborhoods!$A:$A,0), MATCH(Places!N$1,Neighborhoods!$A$1:$C$1,0))</f>
        <v>Manhattan</v>
      </c>
      <c r="O79" t="str">
        <f>INDEX(Neighborhoods!$A:$C, MATCH(Places!$K79,Neighborhoods!$A:$A,0), MATCH(Places!O$1,Neighborhoods!$A$1:$C$1,0))</f>
        <v>Upper West Side</v>
      </c>
      <c r="P79" t="s">
        <v>11822</v>
      </c>
      <c r="Q79" t="str">
        <f t="shared" si="4"/>
        <v>No</v>
      </c>
      <c r="R79">
        <v>2</v>
      </c>
      <c r="S79" t="str">
        <f t="shared" si="5"/>
        <v>Small</v>
      </c>
      <c r="T79" s="50">
        <v>150</v>
      </c>
      <c r="U79" s="70">
        <f t="shared" si="6"/>
        <v>0.03</v>
      </c>
      <c r="V79" s="52">
        <v>4.82</v>
      </c>
      <c r="W79" s="52" t="str" cm="1">
        <f t="array" ref="W79">_xlfn.SWITCH(ROUND(V79,0),5,"Excellent",4,"Good",3,"Ok","Bad")</f>
        <v>Excellent</v>
      </c>
      <c r="X79">
        <v>50</v>
      </c>
      <c r="Y79" t="str">
        <f t="shared" si="7"/>
        <v>No</v>
      </c>
      <c r="Z79" s="68">
        <v>41030</v>
      </c>
      <c r="AA79" s="68">
        <v>43907</v>
      </c>
      <c r="AB79">
        <v>73</v>
      </c>
      <c r="AC79" t="s">
        <v>15616</v>
      </c>
    </row>
    <row r="80" spans="1:29" x14ac:dyDescent="0.3">
      <c r="A80" t="s">
        <v>85</v>
      </c>
      <c r="B80">
        <v>129</v>
      </c>
      <c r="C80" t="str">
        <f>VLOOKUP($B80,Hosts!$A:$M,10,0)</f>
        <v>Within an hour</v>
      </c>
      <c r="D80" s="70">
        <f>VLOOKUP($B80,Hosts!$A:$M,11,0)</f>
        <v>1</v>
      </c>
      <c r="E80" s="70">
        <f>VLOOKUP($B80,Hosts!$A:$M,12,0)</f>
        <v>0.96</v>
      </c>
      <c r="F80" t="str">
        <f>VLOOKUP($B80,Hosts!$A:$M,13,0)</f>
        <v>Yes</v>
      </c>
      <c r="G80" t="str">
        <f>INDEX(Hosts!$A:$M, MATCH(Places!$B80,Hosts!$A:$A,0), MATCH(Places!G$1,Hosts!$A$1:$M$1,0))</f>
        <v>Within an hour</v>
      </c>
      <c r="H80" s="70">
        <f>INDEX(Hosts!$A:$M, MATCH(Places!$B80,Hosts!$A:$A,0), MATCH(Places!H$1,Hosts!$A$1:$M$1,0))</f>
        <v>1</v>
      </c>
      <c r="I80" s="70">
        <f>INDEX(Hosts!$A:$M, MATCH(Places!$B80,Hosts!$A:$A,0), MATCH(Places!I$1,Hosts!$A$1:$M$1,0))</f>
        <v>0.96</v>
      </c>
      <c r="J80" t="str">
        <f>INDEX(Hosts!$A:$M, MATCH(Places!$B80,Hosts!$A:$A,0), MATCH(Places!J$1,Hosts!$A$1:$M$1,0))</f>
        <v>Yes</v>
      </c>
      <c r="K80">
        <v>12</v>
      </c>
      <c r="L80" t="str">
        <f>VLOOKUP($K80,Neighborhoods!$A:$C,2,0)</f>
        <v>Brooklyn</v>
      </c>
      <c r="M80" t="str">
        <f>VLOOKUP($K80,Neighborhoods!$A:$C,3,0)</f>
        <v>Williamsburg</v>
      </c>
      <c r="N80" t="str">
        <f>INDEX(Neighborhoods!$A:$C, MATCH(Places!$K80,Neighborhoods!$A:$A,0), MATCH(Places!N$1,Neighborhoods!$A$1:$C$1,0))</f>
        <v>Brooklyn</v>
      </c>
      <c r="O80" t="str">
        <f>INDEX(Neighborhoods!$A:$C, MATCH(Places!$K80,Neighborhoods!$A:$A,0), MATCH(Places!O$1,Neighborhoods!$A$1:$C$1,0))</f>
        <v>Williamsburg</v>
      </c>
      <c r="P80" t="s">
        <v>11822</v>
      </c>
      <c r="Q80" t="str">
        <f t="shared" si="4"/>
        <v>No</v>
      </c>
      <c r="R80">
        <v>4</v>
      </c>
      <c r="S80" t="str">
        <f t="shared" si="5"/>
        <v>Medium</v>
      </c>
      <c r="T80" s="50">
        <v>187</v>
      </c>
      <c r="U80" s="70">
        <f t="shared" si="6"/>
        <v>0.03</v>
      </c>
      <c r="V80" s="52">
        <v>5</v>
      </c>
      <c r="W80" s="52" t="str" cm="1">
        <f t="array" ref="W80">_xlfn.SWITCH(ROUND(V80,0),5,"Excellent",4,"Good",3,"Ok","Bad")</f>
        <v>Excellent</v>
      </c>
      <c r="X80">
        <v>90</v>
      </c>
      <c r="Y80" t="str">
        <f t="shared" si="7"/>
        <v>No</v>
      </c>
      <c r="Z80" s="68">
        <v>40721</v>
      </c>
      <c r="AA80" s="68">
        <v>44043</v>
      </c>
      <c r="AB80">
        <v>261</v>
      </c>
      <c r="AC80" t="s">
        <v>15616</v>
      </c>
    </row>
    <row r="81" spans="1:29" x14ac:dyDescent="0.3">
      <c r="A81" t="s">
        <v>86</v>
      </c>
      <c r="B81">
        <v>191</v>
      </c>
      <c r="C81" t="str">
        <f>VLOOKUP($B81,Hosts!$A:$M,10,0)</f>
        <v>Within a day</v>
      </c>
      <c r="D81" s="70">
        <f>VLOOKUP($B81,Hosts!$A:$M,11,0)</f>
        <v>0.6</v>
      </c>
      <c r="E81" s="70">
        <f>VLOOKUP($B81,Hosts!$A:$M,12,0)</f>
        <v>0.2</v>
      </c>
      <c r="F81" t="str">
        <f>VLOOKUP($B81,Hosts!$A:$M,13,0)</f>
        <v>No</v>
      </c>
      <c r="G81" t="str">
        <f>INDEX(Hosts!$A:$M, MATCH(Places!$B81,Hosts!$A:$A,0), MATCH(Places!G$1,Hosts!$A$1:$M$1,0))</f>
        <v>Within a day</v>
      </c>
      <c r="H81" s="70">
        <f>INDEX(Hosts!$A:$M, MATCH(Places!$B81,Hosts!$A:$A,0), MATCH(Places!H$1,Hosts!$A$1:$M$1,0))</f>
        <v>0.6</v>
      </c>
      <c r="I81" s="70">
        <f>INDEX(Hosts!$A:$M, MATCH(Places!$B81,Hosts!$A:$A,0), MATCH(Places!I$1,Hosts!$A$1:$M$1,0))</f>
        <v>0.2</v>
      </c>
      <c r="J81" t="str">
        <f>INDEX(Hosts!$A:$M, MATCH(Places!$B81,Hosts!$A:$A,0), MATCH(Places!J$1,Hosts!$A$1:$M$1,0))</f>
        <v>No</v>
      </c>
      <c r="K81">
        <v>12</v>
      </c>
      <c r="L81" t="str">
        <f>VLOOKUP($K81,Neighborhoods!$A:$C,2,0)</f>
        <v>Brooklyn</v>
      </c>
      <c r="M81" t="str">
        <f>VLOOKUP($K81,Neighborhoods!$A:$C,3,0)</f>
        <v>Williamsburg</v>
      </c>
      <c r="N81" t="str">
        <f>INDEX(Neighborhoods!$A:$C, MATCH(Places!$K81,Neighborhoods!$A:$A,0), MATCH(Places!N$1,Neighborhoods!$A$1:$C$1,0))</f>
        <v>Brooklyn</v>
      </c>
      <c r="O81" t="str">
        <f>INDEX(Neighborhoods!$A:$C, MATCH(Places!$K81,Neighborhoods!$A:$A,0), MATCH(Places!O$1,Neighborhoods!$A$1:$C$1,0))</f>
        <v>Williamsburg</v>
      </c>
      <c r="P81" t="s">
        <v>11822</v>
      </c>
      <c r="Q81" t="str">
        <f t="shared" si="4"/>
        <v>No</v>
      </c>
      <c r="R81">
        <v>2</v>
      </c>
      <c r="S81" t="str">
        <f t="shared" si="5"/>
        <v>Small</v>
      </c>
      <c r="T81" s="50">
        <v>134.43</v>
      </c>
      <c r="U81" s="70">
        <f t="shared" si="6"/>
        <v>0.03</v>
      </c>
      <c r="V81" s="52">
        <v>4.74</v>
      </c>
      <c r="W81" s="52" t="str" cm="1">
        <f t="array" ref="W81">_xlfn.SWITCH(ROUND(V81,0),5,"Excellent",4,"Good",3,"Ok","Bad")</f>
        <v>Excellent</v>
      </c>
      <c r="X81">
        <v>70</v>
      </c>
      <c r="Y81" t="str">
        <f t="shared" si="7"/>
        <v>No</v>
      </c>
      <c r="Z81" s="68">
        <v>40631</v>
      </c>
      <c r="AA81" s="68">
        <v>43821</v>
      </c>
      <c r="AB81">
        <v>267</v>
      </c>
      <c r="AC81" t="s">
        <v>15615</v>
      </c>
    </row>
    <row r="82" spans="1:29" x14ac:dyDescent="0.3">
      <c r="A82" t="s">
        <v>87</v>
      </c>
      <c r="B82">
        <v>180</v>
      </c>
      <c r="C82" t="str">
        <f>VLOOKUP($B82,Hosts!$A:$M,10,0)</f>
        <v>Within a few hours</v>
      </c>
      <c r="D82" s="70">
        <f>VLOOKUP($B82,Hosts!$A:$M,11,0)</f>
        <v>0.7</v>
      </c>
      <c r="E82" s="70">
        <f>VLOOKUP($B82,Hosts!$A:$M,12,0)</f>
        <v>0.74</v>
      </c>
      <c r="F82" t="str">
        <f>VLOOKUP($B82,Hosts!$A:$M,13,0)</f>
        <v>No</v>
      </c>
      <c r="G82" t="str">
        <f>INDEX(Hosts!$A:$M, MATCH(Places!$B82,Hosts!$A:$A,0), MATCH(Places!G$1,Hosts!$A$1:$M$1,0))</f>
        <v>Within a few hours</v>
      </c>
      <c r="H82" s="70">
        <f>INDEX(Hosts!$A:$M, MATCH(Places!$B82,Hosts!$A:$A,0), MATCH(Places!H$1,Hosts!$A$1:$M$1,0))</f>
        <v>0.7</v>
      </c>
      <c r="I82" s="70">
        <f>INDEX(Hosts!$A:$M, MATCH(Places!$B82,Hosts!$A:$A,0), MATCH(Places!I$1,Hosts!$A$1:$M$1,0))</f>
        <v>0.74</v>
      </c>
      <c r="J82" t="str">
        <f>INDEX(Hosts!$A:$M, MATCH(Places!$B82,Hosts!$A:$A,0), MATCH(Places!J$1,Hosts!$A$1:$M$1,0))</f>
        <v>No</v>
      </c>
      <c r="K82">
        <v>14</v>
      </c>
      <c r="L82" t="str">
        <f>VLOOKUP($K82,Neighborhoods!$A:$C,2,0)</f>
        <v>Manhattan</v>
      </c>
      <c r="M82" t="str">
        <f>VLOOKUP($K82,Neighborhoods!$A:$C,3,0)</f>
        <v>East Harlem</v>
      </c>
      <c r="N82" t="str">
        <f>INDEX(Neighborhoods!$A:$C, MATCH(Places!$K82,Neighborhoods!$A:$A,0), MATCH(Places!N$1,Neighborhoods!$A$1:$C$1,0))</f>
        <v>Manhattan</v>
      </c>
      <c r="O82" t="str">
        <f>INDEX(Neighborhoods!$A:$C, MATCH(Places!$K82,Neighborhoods!$A:$A,0), MATCH(Places!O$1,Neighborhoods!$A$1:$C$1,0))</f>
        <v>East Harlem</v>
      </c>
      <c r="P82" t="s">
        <v>11822</v>
      </c>
      <c r="Q82" t="str">
        <f t="shared" si="4"/>
        <v>No</v>
      </c>
      <c r="R82">
        <v>3</v>
      </c>
      <c r="S82" t="str">
        <f t="shared" si="5"/>
        <v>Medium</v>
      </c>
      <c r="T82" s="50">
        <v>63</v>
      </c>
      <c r="U82" s="70">
        <f t="shared" si="6"/>
        <v>0.03</v>
      </c>
      <c r="V82" s="52">
        <v>4.3600000000000003</v>
      </c>
      <c r="W82" s="52" t="str" cm="1">
        <f t="array" ref="W82">_xlfn.SWITCH(ROUND(V82,0),5,"Excellent",4,"Good",3,"Ok","Bad")</f>
        <v>Good</v>
      </c>
      <c r="X82">
        <v>36</v>
      </c>
      <c r="Y82" t="str">
        <f t="shared" si="7"/>
        <v>No</v>
      </c>
      <c r="Z82" s="68">
        <v>40800</v>
      </c>
      <c r="AA82" s="68">
        <v>44033</v>
      </c>
      <c r="AB82">
        <v>284</v>
      </c>
      <c r="AC82" t="s">
        <v>15615</v>
      </c>
    </row>
    <row r="83" spans="1:29" x14ac:dyDescent="0.3">
      <c r="A83" t="s">
        <v>88</v>
      </c>
      <c r="B83">
        <v>145</v>
      </c>
      <c r="C83" t="str">
        <f>VLOOKUP($B83,Hosts!$A:$M,10,0)</f>
        <v>Within an hour</v>
      </c>
      <c r="D83" s="70">
        <f>VLOOKUP($B83,Hosts!$A:$M,11,0)</f>
        <v>0.9</v>
      </c>
      <c r="E83" s="70">
        <f>VLOOKUP($B83,Hosts!$A:$M,12,0)</f>
        <v>1</v>
      </c>
      <c r="F83" t="str">
        <f>VLOOKUP($B83,Hosts!$A:$M,13,0)</f>
        <v>Yes</v>
      </c>
      <c r="G83" t="str">
        <f>INDEX(Hosts!$A:$M, MATCH(Places!$B83,Hosts!$A:$A,0), MATCH(Places!G$1,Hosts!$A$1:$M$1,0))</f>
        <v>Within an hour</v>
      </c>
      <c r="H83" s="70">
        <f>INDEX(Hosts!$A:$M, MATCH(Places!$B83,Hosts!$A:$A,0), MATCH(Places!H$1,Hosts!$A$1:$M$1,0))</f>
        <v>0.9</v>
      </c>
      <c r="I83" s="70">
        <f>INDEX(Hosts!$A:$M, MATCH(Places!$B83,Hosts!$A:$A,0), MATCH(Places!I$1,Hosts!$A$1:$M$1,0))</f>
        <v>1</v>
      </c>
      <c r="J83" t="str">
        <f>INDEX(Hosts!$A:$M, MATCH(Places!$B83,Hosts!$A:$A,0), MATCH(Places!J$1,Hosts!$A$1:$M$1,0))</f>
        <v>Yes</v>
      </c>
      <c r="K83">
        <v>21</v>
      </c>
      <c r="L83" t="str">
        <f>VLOOKUP($K83,Neighborhoods!$A:$C,2,0)</f>
        <v>Queens</v>
      </c>
      <c r="M83" t="str">
        <f>VLOOKUP($K83,Neighborhoods!$A:$C,3,0)</f>
        <v>Astoria</v>
      </c>
      <c r="N83" t="str">
        <f>INDEX(Neighborhoods!$A:$C, MATCH(Places!$K83,Neighborhoods!$A:$A,0), MATCH(Places!N$1,Neighborhoods!$A$1:$C$1,0))</f>
        <v>Queens</v>
      </c>
      <c r="O83" t="str">
        <f>INDEX(Neighborhoods!$A:$C, MATCH(Places!$K83,Neighborhoods!$A:$A,0), MATCH(Places!O$1,Neighborhoods!$A$1:$C$1,0))</f>
        <v>Astoria</v>
      </c>
      <c r="P83" t="s">
        <v>11822</v>
      </c>
      <c r="Q83" t="str">
        <f t="shared" si="4"/>
        <v>No</v>
      </c>
      <c r="R83">
        <v>3</v>
      </c>
      <c r="S83" t="str">
        <f t="shared" si="5"/>
        <v>Medium</v>
      </c>
      <c r="T83" s="50">
        <v>119</v>
      </c>
      <c r="U83" s="70">
        <f t="shared" si="6"/>
        <v>0.03</v>
      </c>
      <c r="V83" s="52">
        <v>4.74</v>
      </c>
      <c r="W83" s="52" t="str" cm="1">
        <f t="array" ref="W83">_xlfn.SWITCH(ROUND(V83,0),5,"Excellent",4,"Good",3,"Ok","Bad")</f>
        <v>Excellent</v>
      </c>
      <c r="X83">
        <v>223</v>
      </c>
      <c r="Y83" t="str">
        <f t="shared" si="7"/>
        <v>No</v>
      </c>
      <c r="Z83" s="68">
        <v>40707</v>
      </c>
      <c r="AA83" s="68">
        <v>43828</v>
      </c>
      <c r="AB83">
        <v>351</v>
      </c>
      <c r="AC83" t="s">
        <v>15616</v>
      </c>
    </row>
    <row r="84" spans="1:29" x14ac:dyDescent="0.3">
      <c r="A84" t="s">
        <v>89</v>
      </c>
      <c r="B84">
        <v>210</v>
      </c>
      <c r="C84" t="str">
        <f>VLOOKUP($B84,Hosts!$A:$M,10,0)</f>
        <v>Within a few hours</v>
      </c>
      <c r="D84" s="70">
        <f>VLOOKUP($B84,Hosts!$A:$M,11,0)</f>
        <v>1</v>
      </c>
      <c r="E84" s="70">
        <f>VLOOKUP($B84,Hosts!$A:$M,12,0)</f>
        <v>0.92</v>
      </c>
      <c r="F84" t="str">
        <f>VLOOKUP($B84,Hosts!$A:$M,13,0)</f>
        <v>No</v>
      </c>
      <c r="G84" t="str">
        <f>INDEX(Hosts!$A:$M, MATCH(Places!$B84,Hosts!$A:$A,0), MATCH(Places!G$1,Hosts!$A$1:$M$1,0))</f>
        <v>Within a few hours</v>
      </c>
      <c r="H84" s="70">
        <f>INDEX(Hosts!$A:$M, MATCH(Places!$B84,Hosts!$A:$A,0), MATCH(Places!H$1,Hosts!$A$1:$M$1,0))</f>
        <v>1</v>
      </c>
      <c r="I84" s="70">
        <f>INDEX(Hosts!$A:$M, MATCH(Places!$B84,Hosts!$A:$A,0), MATCH(Places!I$1,Hosts!$A$1:$M$1,0))</f>
        <v>0.92</v>
      </c>
      <c r="J84" t="str">
        <f>INDEX(Hosts!$A:$M, MATCH(Places!$B84,Hosts!$A:$A,0), MATCH(Places!J$1,Hosts!$A$1:$M$1,0))</f>
        <v>No</v>
      </c>
      <c r="K84">
        <v>15</v>
      </c>
      <c r="L84" t="str">
        <f>VLOOKUP($K84,Neighborhoods!$A:$C,2,0)</f>
        <v>Manhattan</v>
      </c>
      <c r="M84" t="str">
        <f>VLOOKUP($K84,Neighborhoods!$A:$C,3,0)</f>
        <v>East Village</v>
      </c>
      <c r="N84" t="str">
        <f>INDEX(Neighborhoods!$A:$C, MATCH(Places!$K84,Neighborhoods!$A:$A,0), MATCH(Places!N$1,Neighborhoods!$A$1:$C$1,0))</f>
        <v>Manhattan</v>
      </c>
      <c r="O84" t="str">
        <f>INDEX(Neighborhoods!$A:$C, MATCH(Places!$K84,Neighborhoods!$A:$A,0), MATCH(Places!O$1,Neighborhoods!$A$1:$C$1,0))</f>
        <v>East Village</v>
      </c>
      <c r="P84" t="s">
        <v>1</v>
      </c>
      <c r="Q84" t="str">
        <f t="shared" si="4"/>
        <v>Yes</v>
      </c>
      <c r="R84">
        <v>2</v>
      </c>
      <c r="S84" t="str">
        <f t="shared" si="5"/>
        <v>Small</v>
      </c>
      <c r="T84" s="50">
        <v>57</v>
      </c>
      <c r="U84" s="70">
        <f t="shared" si="6"/>
        <v>0.03</v>
      </c>
      <c r="V84" s="52">
        <v>4.62</v>
      </c>
      <c r="W84" s="52" t="str" cm="1">
        <f t="array" ref="W84">_xlfn.SWITCH(ROUND(V84,0),5,"Excellent",4,"Good",3,"Ok","Bad")</f>
        <v>Excellent</v>
      </c>
      <c r="X84">
        <v>200</v>
      </c>
      <c r="Y84" t="str">
        <f t="shared" si="7"/>
        <v>No</v>
      </c>
      <c r="Z84" s="68">
        <v>40679</v>
      </c>
      <c r="AA84" s="68">
        <v>44051</v>
      </c>
      <c r="AB84">
        <v>0</v>
      </c>
      <c r="AC84" t="s">
        <v>15615</v>
      </c>
    </row>
    <row r="85" spans="1:29" x14ac:dyDescent="0.3">
      <c r="A85" t="s">
        <v>90</v>
      </c>
      <c r="B85">
        <v>202</v>
      </c>
      <c r="C85" t="str">
        <f>VLOOKUP($B85,Hosts!$A:$M,10,0)</f>
        <v>Within an hour</v>
      </c>
      <c r="D85" s="70">
        <f>VLOOKUP($B85,Hosts!$A:$M,11,0)</f>
        <v>1</v>
      </c>
      <c r="E85" s="70">
        <f>VLOOKUP($B85,Hosts!$A:$M,12,0)</f>
        <v>0.96</v>
      </c>
      <c r="F85" t="str">
        <f>VLOOKUP($B85,Hosts!$A:$M,13,0)</f>
        <v>Yes</v>
      </c>
      <c r="G85" t="str">
        <f>INDEX(Hosts!$A:$M, MATCH(Places!$B85,Hosts!$A:$A,0), MATCH(Places!G$1,Hosts!$A$1:$M$1,0))</f>
        <v>Within an hour</v>
      </c>
      <c r="H85" s="70">
        <f>INDEX(Hosts!$A:$M, MATCH(Places!$B85,Hosts!$A:$A,0), MATCH(Places!H$1,Hosts!$A$1:$M$1,0))</f>
        <v>1</v>
      </c>
      <c r="I85" s="70">
        <f>INDEX(Hosts!$A:$M, MATCH(Places!$B85,Hosts!$A:$A,0), MATCH(Places!I$1,Hosts!$A$1:$M$1,0))</f>
        <v>0.96</v>
      </c>
      <c r="J85" t="str">
        <f>INDEX(Hosts!$A:$M, MATCH(Places!$B85,Hosts!$A:$A,0), MATCH(Places!J$1,Hosts!$A$1:$M$1,0))</f>
        <v>Yes</v>
      </c>
      <c r="K85">
        <v>11</v>
      </c>
      <c r="L85" t="str">
        <f>VLOOKUP($K85,Neighborhoods!$A:$C,2,0)</f>
        <v>Brooklyn</v>
      </c>
      <c r="M85" t="str">
        <f>VLOOKUP($K85,Neighborhoods!$A:$C,3,0)</f>
        <v>Greenpoint</v>
      </c>
      <c r="N85" t="str">
        <f>INDEX(Neighborhoods!$A:$C, MATCH(Places!$K85,Neighborhoods!$A:$A,0), MATCH(Places!N$1,Neighborhoods!$A$1:$C$1,0))</f>
        <v>Brooklyn</v>
      </c>
      <c r="O85" t="str">
        <f>INDEX(Neighborhoods!$A:$C, MATCH(Places!$K85,Neighborhoods!$A:$A,0), MATCH(Places!O$1,Neighborhoods!$A$1:$C$1,0))</f>
        <v>Greenpoint</v>
      </c>
      <c r="P85" t="s">
        <v>1</v>
      </c>
      <c r="Q85" t="str">
        <f t="shared" si="4"/>
        <v>Yes</v>
      </c>
      <c r="R85">
        <v>4</v>
      </c>
      <c r="S85" t="str">
        <f t="shared" si="5"/>
        <v>Medium</v>
      </c>
      <c r="T85" s="50">
        <v>349</v>
      </c>
      <c r="U85" s="70">
        <f t="shared" si="6"/>
        <v>0.04</v>
      </c>
      <c r="V85" s="52">
        <v>4.88</v>
      </c>
      <c r="W85" s="52" t="str" cm="1">
        <f t="array" ref="W85">_xlfn.SWITCH(ROUND(V85,0),5,"Excellent",4,"Good",3,"Ok","Bad")</f>
        <v>Excellent</v>
      </c>
      <c r="X85">
        <v>8</v>
      </c>
      <c r="Y85" t="str">
        <f t="shared" si="7"/>
        <v>No</v>
      </c>
      <c r="Z85" s="68">
        <v>41029</v>
      </c>
      <c r="AA85" s="68">
        <v>43307</v>
      </c>
      <c r="AB85">
        <v>215</v>
      </c>
      <c r="AC85" t="s">
        <v>15615</v>
      </c>
    </row>
    <row r="86" spans="1:29" x14ac:dyDescent="0.3">
      <c r="A86" t="s">
        <v>91</v>
      </c>
      <c r="B86">
        <v>202</v>
      </c>
      <c r="C86" t="str">
        <f>VLOOKUP($B86,Hosts!$A:$M,10,0)</f>
        <v>Within an hour</v>
      </c>
      <c r="D86" s="70">
        <f>VLOOKUP($B86,Hosts!$A:$M,11,0)</f>
        <v>1</v>
      </c>
      <c r="E86" s="70">
        <f>VLOOKUP($B86,Hosts!$A:$M,12,0)</f>
        <v>0.96</v>
      </c>
      <c r="F86" t="str">
        <f>VLOOKUP($B86,Hosts!$A:$M,13,0)</f>
        <v>Yes</v>
      </c>
      <c r="G86" t="str">
        <f>INDEX(Hosts!$A:$M, MATCH(Places!$B86,Hosts!$A:$A,0), MATCH(Places!G$1,Hosts!$A$1:$M$1,0))</f>
        <v>Within an hour</v>
      </c>
      <c r="H86" s="70">
        <f>INDEX(Hosts!$A:$M, MATCH(Places!$B86,Hosts!$A:$A,0), MATCH(Places!H$1,Hosts!$A$1:$M$1,0))</f>
        <v>1</v>
      </c>
      <c r="I86" s="70">
        <f>INDEX(Hosts!$A:$M, MATCH(Places!$B86,Hosts!$A:$A,0), MATCH(Places!I$1,Hosts!$A$1:$M$1,0))</f>
        <v>0.96</v>
      </c>
      <c r="J86" t="str">
        <f>INDEX(Hosts!$A:$M, MATCH(Places!$B86,Hosts!$A:$A,0), MATCH(Places!J$1,Hosts!$A$1:$M$1,0))</f>
        <v>Yes</v>
      </c>
      <c r="K86">
        <v>11</v>
      </c>
      <c r="L86" t="str">
        <f>VLOOKUP($K86,Neighborhoods!$A:$C,2,0)</f>
        <v>Brooklyn</v>
      </c>
      <c r="M86" t="str">
        <f>VLOOKUP($K86,Neighborhoods!$A:$C,3,0)</f>
        <v>Greenpoint</v>
      </c>
      <c r="N86" t="str">
        <f>INDEX(Neighborhoods!$A:$C, MATCH(Places!$K86,Neighborhoods!$A:$A,0), MATCH(Places!N$1,Neighborhoods!$A$1:$C$1,0))</f>
        <v>Brooklyn</v>
      </c>
      <c r="O86" t="str">
        <f>INDEX(Neighborhoods!$A:$C, MATCH(Places!$K86,Neighborhoods!$A:$A,0), MATCH(Places!O$1,Neighborhoods!$A$1:$C$1,0))</f>
        <v>Greenpoint</v>
      </c>
      <c r="P86" t="s">
        <v>1</v>
      </c>
      <c r="Q86" t="str">
        <f t="shared" si="4"/>
        <v>Yes</v>
      </c>
      <c r="R86">
        <v>4</v>
      </c>
      <c r="S86" t="str">
        <f t="shared" si="5"/>
        <v>Medium</v>
      </c>
      <c r="T86" s="50">
        <v>249</v>
      </c>
      <c r="U86" s="70">
        <f t="shared" si="6"/>
        <v>0.04</v>
      </c>
      <c r="V86" s="52">
        <v>5</v>
      </c>
      <c r="W86" s="52" t="str" cm="1">
        <f t="array" ref="W86">_xlfn.SWITCH(ROUND(V86,0),5,"Excellent",4,"Good",3,"Ok","Bad")</f>
        <v>Excellent</v>
      </c>
      <c r="X86">
        <v>4</v>
      </c>
      <c r="Y86" t="str">
        <f t="shared" si="7"/>
        <v>No</v>
      </c>
      <c r="Z86" s="68">
        <v>40867</v>
      </c>
      <c r="AA86" s="68">
        <v>43688</v>
      </c>
      <c r="AB86">
        <v>215</v>
      </c>
      <c r="AC86" t="s">
        <v>15615</v>
      </c>
    </row>
    <row r="87" spans="1:29" x14ac:dyDescent="0.3">
      <c r="A87" t="s">
        <v>91</v>
      </c>
      <c r="B87">
        <v>202</v>
      </c>
      <c r="C87" t="str">
        <f>VLOOKUP($B87,Hosts!$A:$M,10,0)</f>
        <v>Within an hour</v>
      </c>
      <c r="D87" s="70">
        <f>VLOOKUP($B87,Hosts!$A:$M,11,0)</f>
        <v>1</v>
      </c>
      <c r="E87" s="70">
        <f>VLOOKUP($B87,Hosts!$A:$M,12,0)</f>
        <v>0.96</v>
      </c>
      <c r="F87" t="str">
        <f>VLOOKUP($B87,Hosts!$A:$M,13,0)</f>
        <v>Yes</v>
      </c>
      <c r="G87" t="str">
        <f>INDEX(Hosts!$A:$M, MATCH(Places!$B87,Hosts!$A:$A,0), MATCH(Places!G$1,Hosts!$A$1:$M$1,0))</f>
        <v>Within an hour</v>
      </c>
      <c r="H87" s="70">
        <f>INDEX(Hosts!$A:$M, MATCH(Places!$B87,Hosts!$A:$A,0), MATCH(Places!H$1,Hosts!$A$1:$M$1,0))</f>
        <v>1</v>
      </c>
      <c r="I87" s="70">
        <f>INDEX(Hosts!$A:$M, MATCH(Places!$B87,Hosts!$A:$A,0), MATCH(Places!I$1,Hosts!$A$1:$M$1,0))</f>
        <v>0.96</v>
      </c>
      <c r="J87" t="str">
        <f>INDEX(Hosts!$A:$M, MATCH(Places!$B87,Hosts!$A:$A,0), MATCH(Places!J$1,Hosts!$A$1:$M$1,0))</f>
        <v>Yes</v>
      </c>
      <c r="K87">
        <v>11</v>
      </c>
      <c r="L87" t="str">
        <f>VLOOKUP($K87,Neighborhoods!$A:$C,2,0)</f>
        <v>Brooklyn</v>
      </c>
      <c r="M87" t="str">
        <f>VLOOKUP($K87,Neighborhoods!$A:$C,3,0)</f>
        <v>Greenpoint</v>
      </c>
      <c r="N87" t="str">
        <f>INDEX(Neighborhoods!$A:$C, MATCH(Places!$K87,Neighborhoods!$A:$A,0), MATCH(Places!N$1,Neighborhoods!$A$1:$C$1,0))</f>
        <v>Brooklyn</v>
      </c>
      <c r="O87" t="str">
        <f>INDEX(Neighborhoods!$A:$C, MATCH(Places!$K87,Neighborhoods!$A:$A,0), MATCH(Places!O$1,Neighborhoods!$A$1:$C$1,0))</f>
        <v>Greenpoint</v>
      </c>
      <c r="P87" t="s">
        <v>1</v>
      </c>
      <c r="Q87" t="str">
        <f t="shared" si="4"/>
        <v>Yes</v>
      </c>
      <c r="R87">
        <v>4</v>
      </c>
      <c r="S87" t="str">
        <f t="shared" si="5"/>
        <v>Medium</v>
      </c>
      <c r="T87" s="50">
        <v>349</v>
      </c>
      <c r="U87" s="70">
        <f t="shared" si="6"/>
        <v>0.04</v>
      </c>
      <c r="V87" s="52">
        <v>4.71</v>
      </c>
      <c r="W87" s="52" t="str" cm="1">
        <f t="array" ref="W87">_xlfn.SWITCH(ROUND(V87,0),5,"Excellent",4,"Good",3,"Ok","Bad")</f>
        <v>Excellent</v>
      </c>
      <c r="X87">
        <v>7</v>
      </c>
      <c r="Y87" t="str">
        <f t="shared" si="7"/>
        <v>No</v>
      </c>
      <c r="Z87" s="68">
        <v>40834</v>
      </c>
      <c r="AA87" s="68">
        <v>43609</v>
      </c>
      <c r="AB87">
        <v>215</v>
      </c>
      <c r="AC87" t="s">
        <v>15615</v>
      </c>
    </row>
    <row r="88" spans="1:29" x14ac:dyDescent="0.3">
      <c r="A88" t="s">
        <v>92</v>
      </c>
      <c r="B88">
        <v>199</v>
      </c>
      <c r="C88" t="str">
        <f>VLOOKUP($B88,Hosts!$A:$M,10,0)</f>
        <v>Within a few hours</v>
      </c>
      <c r="D88" s="70">
        <f>VLOOKUP($B88,Hosts!$A:$M,11,0)</f>
        <v>1</v>
      </c>
      <c r="E88" s="70">
        <f>VLOOKUP($B88,Hosts!$A:$M,12,0)</f>
        <v>0.96</v>
      </c>
      <c r="F88" t="str">
        <f>VLOOKUP($B88,Hosts!$A:$M,13,0)</f>
        <v>Yes</v>
      </c>
      <c r="G88" t="str">
        <f>INDEX(Hosts!$A:$M, MATCH(Places!$B88,Hosts!$A:$A,0), MATCH(Places!G$1,Hosts!$A$1:$M$1,0))</f>
        <v>Within a few hours</v>
      </c>
      <c r="H88" s="70">
        <f>INDEX(Hosts!$A:$M, MATCH(Places!$B88,Hosts!$A:$A,0), MATCH(Places!H$1,Hosts!$A$1:$M$1,0))</f>
        <v>1</v>
      </c>
      <c r="I88" s="70">
        <f>INDEX(Hosts!$A:$M, MATCH(Places!$B88,Hosts!$A:$A,0), MATCH(Places!I$1,Hosts!$A$1:$M$1,0))</f>
        <v>0.96</v>
      </c>
      <c r="J88" t="str">
        <f>INDEX(Hosts!$A:$M, MATCH(Places!$B88,Hosts!$A:$A,0), MATCH(Places!J$1,Hosts!$A$1:$M$1,0))</f>
        <v>Yes</v>
      </c>
      <c r="K88">
        <v>15</v>
      </c>
      <c r="L88" t="str">
        <f>VLOOKUP($K88,Neighborhoods!$A:$C,2,0)</f>
        <v>Manhattan</v>
      </c>
      <c r="M88" t="str">
        <f>VLOOKUP($K88,Neighborhoods!$A:$C,3,0)</f>
        <v>East Village</v>
      </c>
      <c r="N88" t="str">
        <f>INDEX(Neighborhoods!$A:$C, MATCH(Places!$K88,Neighborhoods!$A:$A,0), MATCH(Places!N$1,Neighborhoods!$A$1:$C$1,0))</f>
        <v>Manhattan</v>
      </c>
      <c r="O88" t="str">
        <f>INDEX(Neighborhoods!$A:$C, MATCH(Places!$K88,Neighborhoods!$A:$A,0), MATCH(Places!O$1,Neighborhoods!$A$1:$C$1,0))</f>
        <v>East Village</v>
      </c>
      <c r="P88" t="s">
        <v>11822</v>
      </c>
      <c r="Q88" t="str">
        <f t="shared" si="4"/>
        <v>No</v>
      </c>
      <c r="R88">
        <v>2</v>
      </c>
      <c r="S88" t="str">
        <f t="shared" si="5"/>
        <v>Small</v>
      </c>
      <c r="T88" s="50">
        <v>180</v>
      </c>
      <c r="U88" s="70">
        <f t="shared" si="6"/>
        <v>0.03</v>
      </c>
      <c r="V88" s="52">
        <v>4.91</v>
      </c>
      <c r="W88" s="52" t="str" cm="1">
        <f t="array" ref="W88">_xlfn.SWITCH(ROUND(V88,0),5,"Excellent",4,"Good",3,"Ok","Bad")</f>
        <v>Excellent</v>
      </c>
      <c r="X88">
        <v>44</v>
      </c>
      <c r="Y88" t="str">
        <f t="shared" si="7"/>
        <v>No</v>
      </c>
      <c r="Z88" s="68">
        <v>40670</v>
      </c>
      <c r="AA88" s="68">
        <v>43898</v>
      </c>
      <c r="AB88">
        <v>76</v>
      </c>
      <c r="AC88" t="s">
        <v>15615</v>
      </c>
    </row>
    <row r="89" spans="1:29" x14ac:dyDescent="0.3">
      <c r="A89" t="s">
        <v>15329</v>
      </c>
      <c r="B89">
        <v>142</v>
      </c>
      <c r="C89" t="str">
        <f>VLOOKUP($B89,Hosts!$A:$M,10,0)</f>
        <v>Within a few hours</v>
      </c>
      <c r="D89" s="70">
        <f>VLOOKUP($B89,Hosts!$A:$M,11,0)</f>
        <v>1</v>
      </c>
      <c r="E89" s="70">
        <f>VLOOKUP($B89,Hosts!$A:$M,12,0)</f>
        <v>1</v>
      </c>
      <c r="F89" t="str">
        <f>VLOOKUP($B89,Hosts!$A:$M,13,0)</f>
        <v>Yes</v>
      </c>
      <c r="G89" t="str">
        <f>INDEX(Hosts!$A:$M, MATCH(Places!$B89,Hosts!$A:$A,0), MATCH(Places!G$1,Hosts!$A$1:$M$1,0))</f>
        <v>Within a few hours</v>
      </c>
      <c r="H89" s="70">
        <f>INDEX(Hosts!$A:$M, MATCH(Places!$B89,Hosts!$A:$A,0), MATCH(Places!H$1,Hosts!$A$1:$M$1,0))</f>
        <v>1</v>
      </c>
      <c r="I89" s="70">
        <f>INDEX(Hosts!$A:$M, MATCH(Places!$B89,Hosts!$A:$A,0), MATCH(Places!I$1,Hosts!$A$1:$M$1,0))</f>
        <v>1</v>
      </c>
      <c r="J89" t="str">
        <f>INDEX(Hosts!$A:$M, MATCH(Places!$B89,Hosts!$A:$A,0), MATCH(Places!J$1,Hosts!$A$1:$M$1,0))</f>
        <v>Yes</v>
      </c>
      <c r="K89">
        <v>15</v>
      </c>
      <c r="L89" t="str">
        <f>VLOOKUP($K89,Neighborhoods!$A:$C,2,0)</f>
        <v>Manhattan</v>
      </c>
      <c r="M89" t="str">
        <f>VLOOKUP($K89,Neighborhoods!$A:$C,3,0)</f>
        <v>East Village</v>
      </c>
      <c r="N89" t="str">
        <f>INDEX(Neighborhoods!$A:$C, MATCH(Places!$K89,Neighborhoods!$A:$A,0), MATCH(Places!N$1,Neighborhoods!$A$1:$C$1,0))</f>
        <v>Manhattan</v>
      </c>
      <c r="O89" t="str">
        <f>INDEX(Neighborhoods!$A:$C, MATCH(Places!$K89,Neighborhoods!$A:$A,0), MATCH(Places!O$1,Neighborhoods!$A$1:$C$1,0))</f>
        <v>East Village</v>
      </c>
      <c r="P89" t="s">
        <v>11822</v>
      </c>
      <c r="Q89" t="str">
        <f t="shared" si="4"/>
        <v>No</v>
      </c>
      <c r="R89">
        <v>2</v>
      </c>
      <c r="S89" t="str">
        <f t="shared" si="5"/>
        <v>Small</v>
      </c>
      <c r="T89" s="50">
        <v>124</v>
      </c>
      <c r="U89" s="70">
        <f t="shared" si="6"/>
        <v>0.03</v>
      </c>
      <c r="V89" s="52">
        <v>4.7</v>
      </c>
      <c r="W89" s="52" t="str" cm="1">
        <f t="array" ref="W89">_xlfn.SWITCH(ROUND(V89,0),5,"Excellent",4,"Good",3,"Ok","Bad")</f>
        <v>Excellent</v>
      </c>
      <c r="X89">
        <v>40</v>
      </c>
      <c r="Y89" t="str">
        <f t="shared" si="7"/>
        <v>No</v>
      </c>
      <c r="Z89" s="68">
        <v>40674</v>
      </c>
      <c r="AA89" s="68">
        <v>43686</v>
      </c>
      <c r="AB89">
        <v>347</v>
      </c>
      <c r="AC89" t="s">
        <v>15615</v>
      </c>
    </row>
    <row r="90" spans="1:29" x14ac:dyDescent="0.3">
      <c r="A90" t="s">
        <v>93</v>
      </c>
      <c r="B90">
        <v>218</v>
      </c>
      <c r="C90" t="str">
        <f>VLOOKUP($B90,Hosts!$A:$M,10,0)</f>
        <v>Within an hour</v>
      </c>
      <c r="D90" s="70">
        <f>VLOOKUP($B90,Hosts!$A:$M,11,0)</f>
        <v>1</v>
      </c>
      <c r="E90" s="70">
        <f>VLOOKUP($B90,Hosts!$A:$M,12,0)</f>
        <v>0.97</v>
      </c>
      <c r="F90" t="str">
        <f>VLOOKUP($B90,Hosts!$A:$M,13,0)</f>
        <v>Yes</v>
      </c>
      <c r="G90" t="str">
        <f>INDEX(Hosts!$A:$M, MATCH(Places!$B90,Hosts!$A:$A,0), MATCH(Places!G$1,Hosts!$A$1:$M$1,0))</f>
        <v>Within an hour</v>
      </c>
      <c r="H90" s="70">
        <f>INDEX(Hosts!$A:$M, MATCH(Places!$B90,Hosts!$A:$A,0), MATCH(Places!H$1,Hosts!$A$1:$M$1,0))</f>
        <v>1</v>
      </c>
      <c r="I90" s="70">
        <f>INDEX(Hosts!$A:$M, MATCH(Places!$B90,Hosts!$A:$A,0), MATCH(Places!I$1,Hosts!$A$1:$M$1,0))</f>
        <v>0.97</v>
      </c>
      <c r="J90" t="str">
        <f>INDEX(Hosts!$A:$M, MATCH(Places!$B90,Hosts!$A:$A,0), MATCH(Places!J$1,Hosts!$A$1:$M$1,0))</f>
        <v>Yes</v>
      </c>
      <c r="K90">
        <v>7</v>
      </c>
      <c r="L90" t="str">
        <f>VLOOKUP($K90,Neighborhoods!$A:$C,2,0)</f>
        <v>Brooklyn</v>
      </c>
      <c r="M90" t="str">
        <f>VLOOKUP($K90,Neighborhoods!$A:$C,3,0)</f>
        <v>Bedford-Stuyvesant</v>
      </c>
      <c r="N90" t="str">
        <f>INDEX(Neighborhoods!$A:$C, MATCH(Places!$K90,Neighborhoods!$A:$A,0), MATCH(Places!N$1,Neighborhoods!$A$1:$C$1,0))</f>
        <v>Brooklyn</v>
      </c>
      <c r="O90" t="str">
        <f>INDEX(Neighborhoods!$A:$C, MATCH(Places!$K90,Neighborhoods!$A:$A,0), MATCH(Places!O$1,Neighborhoods!$A$1:$C$1,0))</f>
        <v>Bedford-Stuyvesant</v>
      </c>
      <c r="P90" t="s">
        <v>11822</v>
      </c>
      <c r="Q90" t="str">
        <f t="shared" si="4"/>
        <v>No</v>
      </c>
      <c r="R90">
        <v>6</v>
      </c>
      <c r="S90" t="str">
        <f t="shared" si="5"/>
        <v>Large</v>
      </c>
      <c r="T90" s="50">
        <v>133</v>
      </c>
      <c r="U90" s="70">
        <f t="shared" si="6"/>
        <v>0.03</v>
      </c>
      <c r="V90" s="52">
        <v>4.82</v>
      </c>
      <c r="W90" s="52" t="str" cm="1">
        <f t="array" ref="W90">_xlfn.SWITCH(ROUND(V90,0),5,"Excellent",4,"Good",3,"Ok","Bad")</f>
        <v>Excellent</v>
      </c>
      <c r="X90">
        <v>400</v>
      </c>
      <c r="Y90" t="str">
        <f t="shared" si="7"/>
        <v>Yes</v>
      </c>
      <c r="Z90" s="68">
        <v>40772</v>
      </c>
      <c r="AA90" s="68">
        <v>43905</v>
      </c>
      <c r="AB90">
        <v>225</v>
      </c>
      <c r="AC90" t="s">
        <v>15615</v>
      </c>
    </row>
    <row r="91" spans="1:29" x14ac:dyDescent="0.3">
      <c r="A91" t="s">
        <v>94</v>
      </c>
      <c r="B91">
        <v>217</v>
      </c>
      <c r="C91" t="str">
        <f>VLOOKUP($B91,Hosts!$A:$M,10,0)</f>
        <v>Within an hour</v>
      </c>
      <c r="D91" s="70">
        <f>VLOOKUP($B91,Hosts!$A:$M,11,0)</f>
        <v>1</v>
      </c>
      <c r="E91" s="70">
        <f>VLOOKUP($B91,Hosts!$A:$M,12,0)</f>
        <v>1</v>
      </c>
      <c r="F91" t="str">
        <f>VLOOKUP($B91,Hosts!$A:$M,13,0)</f>
        <v>Yes</v>
      </c>
      <c r="G91" t="str">
        <f>INDEX(Hosts!$A:$M, MATCH(Places!$B91,Hosts!$A:$A,0), MATCH(Places!G$1,Hosts!$A$1:$M$1,0))</f>
        <v>Within an hour</v>
      </c>
      <c r="H91" s="70">
        <f>INDEX(Hosts!$A:$M, MATCH(Places!$B91,Hosts!$A:$A,0), MATCH(Places!H$1,Hosts!$A$1:$M$1,0))</f>
        <v>1</v>
      </c>
      <c r="I91" s="70">
        <f>INDEX(Hosts!$A:$M, MATCH(Places!$B91,Hosts!$A:$A,0), MATCH(Places!I$1,Hosts!$A$1:$M$1,0))</f>
        <v>1</v>
      </c>
      <c r="J91" t="str">
        <f>INDEX(Hosts!$A:$M, MATCH(Places!$B91,Hosts!$A:$A,0), MATCH(Places!J$1,Hosts!$A$1:$M$1,0))</f>
        <v>Yes</v>
      </c>
      <c r="K91">
        <v>9</v>
      </c>
      <c r="L91" t="str">
        <f>VLOOKUP($K91,Neighborhoods!$A:$C,2,0)</f>
        <v>Brooklyn</v>
      </c>
      <c r="M91" t="str">
        <f>VLOOKUP($K91,Neighborhoods!$A:$C,3,0)</f>
        <v>Crown Heights</v>
      </c>
      <c r="N91" t="str">
        <f>INDEX(Neighborhoods!$A:$C, MATCH(Places!$K91,Neighborhoods!$A:$A,0), MATCH(Places!N$1,Neighborhoods!$A$1:$C$1,0))</f>
        <v>Brooklyn</v>
      </c>
      <c r="O91" t="str">
        <f>INDEX(Neighborhoods!$A:$C, MATCH(Places!$K91,Neighborhoods!$A:$A,0), MATCH(Places!O$1,Neighborhoods!$A$1:$C$1,0))</f>
        <v>Crown Heights</v>
      </c>
      <c r="P91" t="s">
        <v>11822</v>
      </c>
      <c r="Q91" t="str">
        <f t="shared" si="4"/>
        <v>No</v>
      </c>
      <c r="R91">
        <v>2</v>
      </c>
      <c r="S91" t="str">
        <f t="shared" si="5"/>
        <v>Small</v>
      </c>
      <c r="T91" s="50">
        <v>125</v>
      </c>
      <c r="U91" s="70">
        <f t="shared" si="6"/>
        <v>0.03</v>
      </c>
      <c r="V91" s="52">
        <v>4.84</v>
      </c>
      <c r="W91" s="52" t="str" cm="1">
        <f t="array" ref="W91">_xlfn.SWITCH(ROUND(V91,0),5,"Excellent",4,"Good",3,"Ok","Bad")</f>
        <v>Excellent</v>
      </c>
      <c r="X91">
        <v>112</v>
      </c>
      <c r="Y91" t="str">
        <f t="shared" si="7"/>
        <v>Yes</v>
      </c>
      <c r="Z91" s="68">
        <v>40660</v>
      </c>
      <c r="AA91" s="68">
        <v>43925</v>
      </c>
      <c r="AB91">
        <v>358</v>
      </c>
      <c r="AC91" t="s">
        <v>15616</v>
      </c>
    </row>
    <row r="92" spans="1:29" x14ac:dyDescent="0.3">
      <c r="A92" t="s">
        <v>95</v>
      </c>
      <c r="B92">
        <v>114</v>
      </c>
      <c r="C92" t="str">
        <f>VLOOKUP($B92,Hosts!$A:$M,10,0)</f>
        <v>Within an hour</v>
      </c>
      <c r="D92" s="70">
        <f>VLOOKUP($B92,Hosts!$A:$M,11,0)</f>
        <v>1</v>
      </c>
      <c r="E92" s="70">
        <f>VLOOKUP($B92,Hosts!$A:$M,12,0)</f>
        <v>0.97</v>
      </c>
      <c r="F92" t="str">
        <f>VLOOKUP($B92,Hosts!$A:$M,13,0)</f>
        <v>Yes</v>
      </c>
      <c r="G92" t="str">
        <f>INDEX(Hosts!$A:$M, MATCH(Places!$B92,Hosts!$A:$A,0), MATCH(Places!G$1,Hosts!$A$1:$M$1,0))</f>
        <v>Within an hour</v>
      </c>
      <c r="H92" s="70">
        <f>INDEX(Hosts!$A:$M, MATCH(Places!$B92,Hosts!$A:$A,0), MATCH(Places!H$1,Hosts!$A$1:$M$1,0))</f>
        <v>1</v>
      </c>
      <c r="I92" s="70">
        <f>INDEX(Hosts!$A:$M, MATCH(Places!$B92,Hosts!$A:$A,0), MATCH(Places!I$1,Hosts!$A$1:$M$1,0))</f>
        <v>0.97</v>
      </c>
      <c r="J92" t="str">
        <f>INDEX(Hosts!$A:$M, MATCH(Places!$B92,Hosts!$A:$A,0), MATCH(Places!J$1,Hosts!$A$1:$M$1,0))</f>
        <v>Yes</v>
      </c>
      <c r="K92">
        <v>20</v>
      </c>
      <c r="L92" t="str">
        <f>VLOOKUP($K92,Neighborhoods!$A:$C,2,0)</f>
        <v>Manhattan</v>
      </c>
      <c r="M92" t="str">
        <f>VLOOKUP($K92,Neighborhoods!$A:$C,3,0)</f>
        <v>Upper West Side</v>
      </c>
      <c r="N92" t="str">
        <f>INDEX(Neighborhoods!$A:$C, MATCH(Places!$K92,Neighborhoods!$A:$A,0), MATCH(Places!N$1,Neighborhoods!$A$1:$C$1,0))</f>
        <v>Manhattan</v>
      </c>
      <c r="O92" t="str">
        <f>INDEX(Neighborhoods!$A:$C, MATCH(Places!$K92,Neighborhoods!$A:$A,0), MATCH(Places!O$1,Neighborhoods!$A$1:$C$1,0))</f>
        <v>Upper West Side</v>
      </c>
      <c r="P92" t="s">
        <v>11822</v>
      </c>
      <c r="Q92" t="str">
        <f t="shared" si="4"/>
        <v>No</v>
      </c>
      <c r="R92">
        <v>3</v>
      </c>
      <c r="S92" t="str">
        <f t="shared" si="5"/>
        <v>Medium</v>
      </c>
      <c r="T92" s="50">
        <v>212</v>
      </c>
      <c r="U92" s="70">
        <f t="shared" si="6"/>
        <v>0.04</v>
      </c>
      <c r="V92" s="52">
        <v>4.7300000000000004</v>
      </c>
      <c r="W92" s="52" t="str" cm="1">
        <f t="array" ref="W92">_xlfn.SWITCH(ROUND(V92,0),5,"Excellent",4,"Good",3,"Ok","Bad")</f>
        <v>Excellent</v>
      </c>
      <c r="X92">
        <v>45</v>
      </c>
      <c r="Y92" t="str">
        <f t="shared" si="7"/>
        <v>No</v>
      </c>
      <c r="Z92" s="68">
        <v>40692</v>
      </c>
      <c r="AA92" s="68">
        <v>43101</v>
      </c>
      <c r="AB92">
        <v>44</v>
      </c>
      <c r="AC92" t="s">
        <v>15615</v>
      </c>
    </row>
    <row r="93" spans="1:29" x14ac:dyDescent="0.3">
      <c r="A93" t="s">
        <v>13896</v>
      </c>
      <c r="B93">
        <v>215</v>
      </c>
      <c r="C93" t="str">
        <f>VLOOKUP($B93,Hosts!$A:$M,10,0)</f>
        <v>Within a day</v>
      </c>
      <c r="D93" s="70">
        <f>VLOOKUP($B93,Hosts!$A:$M,11,0)</f>
        <v>0.5</v>
      </c>
      <c r="E93" s="70">
        <f>VLOOKUP($B93,Hosts!$A:$M,12,0)</f>
        <v>0.45</v>
      </c>
      <c r="F93" t="str">
        <f>VLOOKUP($B93,Hosts!$A:$M,13,0)</f>
        <v>No</v>
      </c>
      <c r="G93" t="str">
        <f>INDEX(Hosts!$A:$M, MATCH(Places!$B93,Hosts!$A:$A,0), MATCH(Places!G$1,Hosts!$A$1:$M$1,0))</f>
        <v>Within a day</v>
      </c>
      <c r="H93" s="70">
        <f>INDEX(Hosts!$A:$M, MATCH(Places!$B93,Hosts!$A:$A,0), MATCH(Places!H$1,Hosts!$A$1:$M$1,0))</f>
        <v>0.5</v>
      </c>
      <c r="I93" s="70">
        <f>INDEX(Hosts!$A:$M, MATCH(Places!$B93,Hosts!$A:$A,0), MATCH(Places!I$1,Hosts!$A$1:$M$1,0))</f>
        <v>0.45</v>
      </c>
      <c r="J93" t="str">
        <f>INDEX(Hosts!$A:$M, MATCH(Places!$B93,Hosts!$A:$A,0), MATCH(Places!J$1,Hosts!$A$1:$M$1,0))</f>
        <v>No</v>
      </c>
      <c r="K93">
        <v>12</v>
      </c>
      <c r="L93" t="str">
        <f>VLOOKUP($K93,Neighborhoods!$A:$C,2,0)</f>
        <v>Brooklyn</v>
      </c>
      <c r="M93" t="str">
        <f>VLOOKUP($K93,Neighborhoods!$A:$C,3,0)</f>
        <v>Williamsburg</v>
      </c>
      <c r="N93" t="str">
        <f>INDEX(Neighborhoods!$A:$C, MATCH(Places!$K93,Neighborhoods!$A:$A,0), MATCH(Places!N$1,Neighborhoods!$A$1:$C$1,0))</f>
        <v>Brooklyn</v>
      </c>
      <c r="O93" t="str">
        <f>INDEX(Neighborhoods!$A:$C, MATCH(Places!$K93,Neighborhoods!$A:$A,0), MATCH(Places!O$1,Neighborhoods!$A$1:$C$1,0))</f>
        <v>Williamsburg</v>
      </c>
      <c r="P93" t="s">
        <v>11822</v>
      </c>
      <c r="Q93" t="str">
        <f t="shared" si="4"/>
        <v>No</v>
      </c>
      <c r="R93">
        <v>2</v>
      </c>
      <c r="S93" t="str">
        <f t="shared" si="5"/>
        <v>Small</v>
      </c>
      <c r="T93" s="50">
        <v>175</v>
      </c>
      <c r="U93" s="70">
        <f t="shared" si="6"/>
        <v>0.03</v>
      </c>
      <c r="V93" s="52">
        <v>4.9000000000000004</v>
      </c>
      <c r="W93" s="52" t="str" cm="1">
        <f t="array" ref="W93">_xlfn.SWITCH(ROUND(V93,0),5,"Excellent",4,"Good",3,"Ok","Bad")</f>
        <v>Excellent</v>
      </c>
      <c r="X93">
        <v>133</v>
      </c>
      <c r="Y93" t="str">
        <f t="shared" si="7"/>
        <v>Yes</v>
      </c>
      <c r="Z93" s="68">
        <v>41538</v>
      </c>
      <c r="AA93" s="68">
        <v>43831</v>
      </c>
      <c r="AB93">
        <v>365</v>
      </c>
      <c r="AC93" t="s">
        <v>15615</v>
      </c>
    </row>
    <row r="94" spans="1:29" x14ac:dyDescent="0.3">
      <c r="A94" t="s">
        <v>96</v>
      </c>
      <c r="B94">
        <v>202</v>
      </c>
      <c r="C94" t="str">
        <f>VLOOKUP($B94,Hosts!$A:$M,10,0)</f>
        <v>Within an hour</v>
      </c>
      <c r="D94" s="70">
        <f>VLOOKUP($B94,Hosts!$A:$M,11,0)</f>
        <v>1</v>
      </c>
      <c r="E94" s="70">
        <f>VLOOKUP($B94,Hosts!$A:$M,12,0)</f>
        <v>0.96</v>
      </c>
      <c r="F94" t="str">
        <f>VLOOKUP($B94,Hosts!$A:$M,13,0)</f>
        <v>Yes</v>
      </c>
      <c r="G94" t="str">
        <f>INDEX(Hosts!$A:$M, MATCH(Places!$B94,Hosts!$A:$A,0), MATCH(Places!G$1,Hosts!$A$1:$M$1,0))</f>
        <v>Within an hour</v>
      </c>
      <c r="H94" s="70">
        <f>INDEX(Hosts!$A:$M, MATCH(Places!$B94,Hosts!$A:$A,0), MATCH(Places!H$1,Hosts!$A$1:$M$1,0))</f>
        <v>1</v>
      </c>
      <c r="I94" s="70">
        <f>INDEX(Hosts!$A:$M, MATCH(Places!$B94,Hosts!$A:$A,0), MATCH(Places!I$1,Hosts!$A$1:$M$1,0))</f>
        <v>0.96</v>
      </c>
      <c r="J94" t="str">
        <f>INDEX(Hosts!$A:$M, MATCH(Places!$B94,Hosts!$A:$A,0), MATCH(Places!J$1,Hosts!$A$1:$M$1,0))</f>
        <v>Yes</v>
      </c>
      <c r="K94">
        <v>11</v>
      </c>
      <c r="L94" t="str">
        <f>VLOOKUP($K94,Neighborhoods!$A:$C,2,0)</f>
        <v>Brooklyn</v>
      </c>
      <c r="M94" t="str">
        <f>VLOOKUP($K94,Neighborhoods!$A:$C,3,0)</f>
        <v>Greenpoint</v>
      </c>
      <c r="N94" t="str">
        <f>INDEX(Neighborhoods!$A:$C, MATCH(Places!$K94,Neighborhoods!$A:$A,0), MATCH(Places!N$1,Neighborhoods!$A$1:$C$1,0))</f>
        <v>Brooklyn</v>
      </c>
      <c r="O94" t="str">
        <f>INDEX(Neighborhoods!$A:$C, MATCH(Places!$K94,Neighborhoods!$A:$A,0), MATCH(Places!O$1,Neighborhoods!$A$1:$C$1,0))</f>
        <v>Greenpoint</v>
      </c>
      <c r="P94" t="s">
        <v>1</v>
      </c>
      <c r="Q94" t="str">
        <f t="shared" si="4"/>
        <v>Yes</v>
      </c>
      <c r="R94">
        <v>6</v>
      </c>
      <c r="S94" t="str">
        <f t="shared" si="5"/>
        <v>Large</v>
      </c>
      <c r="T94" s="50">
        <v>599</v>
      </c>
      <c r="U94" s="70">
        <f t="shared" si="6"/>
        <v>0.05</v>
      </c>
      <c r="V94" s="52">
        <v>4.33</v>
      </c>
      <c r="W94" s="52" t="str" cm="1">
        <f t="array" ref="W94">_xlfn.SWITCH(ROUND(V94,0),5,"Excellent",4,"Good",3,"Ok","Bad")</f>
        <v>Good</v>
      </c>
      <c r="X94">
        <v>9</v>
      </c>
      <c r="Y94" t="str">
        <f t="shared" si="7"/>
        <v>No</v>
      </c>
      <c r="Z94" s="68">
        <v>40714</v>
      </c>
      <c r="AA94" s="68">
        <v>43239</v>
      </c>
      <c r="AB94">
        <v>215</v>
      </c>
      <c r="AC94" t="s">
        <v>15615</v>
      </c>
    </row>
    <row r="95" spans="1:29" x14ac:dyDescent="0.3">
      <c r="A95" t="s">
        <v>97</v>
      </c>
      <c r="B95">
        <v>174</v>
      </c>
      <c r="C95" t="str">
        <f>VLOOKUP($B95,Hosts!$A:$M,10,0)</f>
        <v>Within a day</v>
      </c>
      <c r="D95" s="70">
        <f>VLOOKUP($B95,Hosts!$A:$M,11,0)</f>
        <v>0.5</v>
      </c>
      <c r="E95" s="70">
        <f>VLOOKUP($B95,Hosts!$A:$M,12,0)</f>
        <v>0.78</v>
      </c>
      <c r="F95" t="str">
        <f>VLOOKUP($B95,Hosts!$A:$M,13,0)</f>
        <v>No</v>
      </c>
      <c r="G95" t="str">
        <f>INDEX(Hosts!$A:$M, MATCH(Places!$B95,Hosts!$A:$A,0), MATCH(Places!G$1,Hosts!$A$1:$M$1,0))</f>
        <v>Within a day</v>
      </c>
      <c r="H95" s="70">
        <f>INDEX(Hosts!$A:$M, MATCH(Places!$B95,Hosts!$A:$A,0), MATCH(Places!H$1,Hosts!$A$1:$M$1,0))</f>
        <v>0.5</v>
      </c>
      <c r="I95" s="70">
        <f>INDEX(Hosts!$A:$M, MATCH(Places!$B95,Hosts!$A:$A,0), MATCH(Places!I$1,Hosts!$A$1:$M$1,0))</f>
        <v>0.78</v>
      </c>
      <c r="J95" t="str">
        <f>INDEX(Hosts!$A:$M, MATCH(Places!$B95,Hosts!$A:$A,0), MATCH(Places!J$1,Hosts!$A$1:$M$1,0))</f>
        <v>No</v>
      </c>
      <c r="K95">
        <v>9</v>
      </c>
      <c r="L95" t="str">
        <f>VLOOKUP($K95,Neighborhoods!$A:$C,2,0)</f>
        <v>Brooklyn</v>
      </c>
      <c r="M95" t="str">
        <f>VLOOKUP($K95,Neighborhoods!$A:$C,3,0)</f>
        <v>Crown Heights</v>
      </c>
      <c r="N95" t="str">
        <f>INDEX(Neighborhoods!$A:$C, MATCH(Places!$K95,Neighborhoods!$A:$A,0), MATCH(Places!N$1,Neighborhoods!$A$1:$C$1,0))</f>
        <v>Brooklyn</v>
      </c>
      <c r="O95" t="str">
        <f>INDEX(Neighborhoods!$A:$C, MATCH(Places!$K95,Neighborhoods!$A:$A,0), MATCH(Places!O$1,Neighborhoods!$A$1:$C$1,0))</f>
        <v>Crown Heights</v>
      </c>
      <c r="P95" t="s">
        <v>11822</v>
      </c>
      <c r="Q95" t="str">
        <f t="shared" si="4"/>
        <v>No</v>
      </c>
      <c r="R95">
        <v>4</v>
      </c>
      <c r="S95" t="str">
        <f t="shared" si="5"/>
        <v>Medium</v>
      </c>
      <c r="T95" s="50">
        <v>68</v>
      </c>
      <c r="U95" s="70">
        <f t="shared" si="6"/>
        <v>0.03</v>
      </c>
      <c r="V95" s="52">
        <v>4.28</v>
      </c>
      <c r="W95" s="52" t="str" cm="1">
        <f t="array" ref="W95">_xlfn.SWITCH(ROUND(V95,0),5,"Excellent",4,"Good",3,"Ok","Bad")</f>
        <v>Good</v>
      </c>
      <c r="X95">
        <v>18</v>
      </c>
      <c r="Y95" t="str">
        <f t="shared" si="7"/>
        <v>No</v>
      </c>
      <c r="Z95" s="68">
        <v>40791</v>
      </c>
      <c r="AA95" s="68">
        <v>43953</v>
      </c>
      <c r="AB95">
        <v>166</v>
      </c>
      <c r="AC95" t="s">
        <v>15615</v>
      </c>
    </row>
    <row r="96" spans="1:29" x14ac:dyDescent="0.3">
      <c r="A96" t="s">
        <v>98</v>
      </c>
      <c r="B96">
        <v>233</v>
      </c>
      <c r="C96" t="str">
        <f>VLOOKUP($B96,Hosts!$A:$M,10,0)</f>
        <v>Within an hour</v>
      </c>
      <c r="D96" s="70">
        <f>VLOOKUP($B96,Hosts!$A:$M,11,0)</f>
        <v>1</v>
      </c>
      <c r="E96" s="70">
        <f>VLOOKUP($B96,Hosts!$A:$M,12,0)</f>
        <v>0.98</v>
      </c>
      <c r="F96" t="str">
        <f>VLOOKUP($B96,Hosts!$A:$M,13,0)</f>
        <v>Yes</v>
      </c>
      <c r="G96" t="str">
        <f>INDEX(Hosts!$A:$M, MATCH(Places!$B96,Hosts!$A:$A,0), MATCH(Places!G$1,Hosts!$A$1:$M$1,0))</f>
        <v>Within an hour</v>
      </c>
      <c r="H96" s="70">
        <f>INDEX(Hosts!$A:$M, MATCH(Places!$B96,Hosts!$A:$A,0), MATCH(Places!H$1,Hosts!$A$1:$M$1,0))</f>
        <v>1</v>
      </c>
      <c r="I96" s="70">
        <f>INDEX(Hosts!$A:$M, MATCH(Places!$B96,Hosts!$A:$A,0), MATCH(Places!I$1,Hosts!$A$1:$M$1,0))</f>
        <v>0.98</v>
      </c>
      <c r="J96" t="str">
        <f>INDEX(Hosts!$A:$M, MATCH(Places!$B96,Hosts!$A:$A,0), MATCH(Places!J$1,Hosts!$A$1:$M$1,0))</f>
        <v>Yes</v>
      </c>
      <c r="K96">
        <v>16</v>
      </c>
      <c r="L96" t="str">
        <f>VLOOKUP($K96,Neighborhoods!$A:$C,2,0)</f>
        <v>Manhattan</v>
      </c>
      <c r="M96" t="str">
        <f>VLOOKUP($K96,Neighborhoods!$A:$C,3,0)</f>
        <v>Harlem</v>
      </c>
      <c r="N96" t="str">
        <f>INDEX(Neighborhoods!$A:$C, MATCH(Places!$K96,Neighborhoods!$A:$A,0), MATCH(Places!N$1,Neighborhoods!$A$1:$C$1,0))</f>
        <v>Manhattan</v>
      </c>
      <c r="O96" t="str">
        <f>INDEX(Neighborhoods!$A:$C, MATCH(Places!$K96,Neighborhoods!$A:$A,0), MATCH(Places!O$1,Neighborhoods!$A$1:$C$1,0))</f>
        <v>Harlem</v>
      </c>
      <c r="P96" t="s">
        <v>1</v>
      </c>
      <c r="Q96" t="str">
        <f t="shared" si="4"/>
        <v>Yes</v>
      </c>
      <c r="R96">
        <v>1</v>
      </c>
      <c r="S96" t="str">
        <f t="shared" si="5"/>
        <v>Small</v>
      </c>
      <c r="T96" s="50">
        <v>69</v>
      </c>
      <c r="U96" s="70">
        <f t="shared" si="6"/>
        <v>0.03</v>
      </c>
      <c r="V96" s="52">
        <v>4.9800000000000004</v>
      </c>
      <c r="W96" s="52" t="str" cm="1">
        <f t="array" ref="W96">_xlfn.SWITCH(ROUND(V96,0),5,"Excellent",4,"Good",3,"Ok","Bad")</f>
        <v>Excellent</v>
      </c>
      <c r="X96">
        <v>417</v>
      </c>
      <c r="Y96" t="str">
        <f t="shared" si="7"/>
        <v>Yes</v>
      </c>
      <c r="Z96" s="68">
        <v>40681</v>
      </c>
      <c r="AA96" s="68">
        <v>43905</v>
      </c>
      <c r="AB96">
        <v>318</v>
      </c>
      <c r="AC96" t="s">
        <v>15615</v>
      </c>
    </row>
    <row r="97" spans="1:29" x14ac:dyDescent="0.3">
      <c r="A97" t="s">
        <v>99</v>
      </c>
      <c r="B97">
        <v>234</v>
      </c>
      <c r="C97" t="str">
        <f>VLOOKUP($B97,Hosts!$A:$M,10,0)</f>
        <v>Within an hour</v>
      </c>
      <c r="D97" s="70">
        <f>VLOOKUP($B97,Hosts!$A:$M,11,0)</f>
        <v>1</v>
      </c>
      <c r="E97" s="70">
        <f>VLOOKUP($B97,Hosts!$A:$M,12,0)</f>
        <v>0.6</v>
      </c>
      <c r="F97" t="str">
        <f>VLOOKUP($B97,Hosts!$A:$M,13,0)</f>
        <v>Yes</v>
      </c>
      <c r="G97" t="str">
        <f>INDEX(Hosts!$A:$M, MATCH(Places!$B97,Hosts!$A:$A,0), MATCH(Places!G$1,Hosts!$A$1:$M$1,0))</f>
        <v>Within an hour</v>
      </c>
      <c r="H97" s="70">
        <f>INDEX(Hosts!$A:$M, MATCH(Places!$B97,Hosts!$A:$A,0), MATCH(Places!H$1,Hosts!$A$1:$M$1,0))</f>
        <v>1</v>
      </c>
      <c r="I97" s="70">
        <f>INDEX(Hosts!$A:$M, MATCH(Places!$B97,Hosts!$A:$A,0), MATCH(Places!I$1,Hosts!$A$1:$M$1,0))</f>
        <v>0.6</v>
      </c>
      <c r="J97" t="str">
        <f>INDEX(Hosts!$A:$M, MATCH(Places!$B97,Hosts!$A:$A,0), MATCH(Places!J$1,Hosts!$A$1:$M$1,0))</f>
        <v>Yes</v>
      </c>
      <c r="K97">
        <v>7</v>
      </c>
      <c r="L97" t="str">
        <f>VLOOKUP($K97,Neighborhoods!$A:$C,2,0)</f>
        <v>Brooklyn</v>
      </c>
      <c r="M97" t="str">
        <f>VLOOKUP($K97,Neighborhoods!$A:$C,3,0)</f>
        <v>Bedford-Stuyvesant</v>
      </c>
      <c r="N97" t="str">
        <f>INDEX(Neighborhoods!$A:$C, MATCH(Places!$K97,Neighborhoods!$A:$A,0), MATCH(Places!N$1,Neighborhoods!$A$1:$C$1,0))</f>
        <v>Brooklyn</v>
      </c>
      <c r="O97" t="str">
        <f>INDEX(Neighborhoods!$A:$C, MATCH(Places!$K97,Neighborhoods!$A:$A,0), MATCH(Places!O$1,Neighborhoods!$A$1:$C$1,0))</f>
        <v>Bedford-Stuyvesant</v>
      </c>
      <c r="P97" t="s">
        <v>11822</v>
      </c>
      <c r="Q97" t="str">
        <f t="shared" si="4"/>
        <v>No</v>
      </c>
      <c r="R97">
        <v>4</v>
      </c>
      <c r="S97" t="str">
        <f t="shared" si="5"/>
        <v>Medium</v>
      </c>
      <c r="T97" s="50">
        <v>100</v>
      </c>
      <c r="U97" s="70">
        <f t="shared" si="6"/>
        <v>0.03</v>
      </c>
      <c r="V97" s="52">
        <v>4.91</v>
      </c>
      <c r="W97" s="52" t="str" cm="1">
        <f t="array" ref="W97">_xlfn.SWITCH(ROUND(V97,0),5,"Excellent",4,"Good",3,"Ok","Bad")</f>
        <v>Excellent</v>
      </c>
      <c r="X97">
        <v>97</v>
      </c>
      <c r="Y97" t="str">
        <f t="shared" si="7"/>
        <v>No</v>
      </c>
      <c r="Z97" s="68">
        <v>40684</v>
      </c>
      <c r="AA97" s="68">
        <v>43891</v>
      </c>
      <c r="AB97">
        <v>219</v>
      </c>
      <c r="AC97" t="s">
        <v>15615</v>
      </c>
    </row>
    <row r="98" spans="1:29" x14ac:dyDescent="0.3">
      <c r="A98" t="s">
        <v>15012</v>
      </c>
      <c r="B98">
        <v>236</v>
      </c>
      <c r="C98" t="str">
        <f>VLOOKUP($B98,Hosts!$A:$M,10,0)</f>
        <v>A few days or more</v>
      </c>
      <c r="D98" s="70">
        <f>VLOOKUP($B98,Hosts!$A:$M,11,0)</f>
        <v>0</v>
      </c>
      <c r="E98" s="70">
        <f>VLOOKUP($B98,Hosts!$A:$M,12,0)</f>
        <v>0.5</v>
      </c>
      <c r="F98" t="str">
        <f>VLOOKUP($B98,Hosts!$A:$M,13,0)</f>
        <v>No</v>
      </c>
      <c r="G98" t="str">
        <f>INDEX(Hosts!$A:$M, MATCH(Places!$B98,Hosts!$A:$A,0), MATCH(Places!G$1,Hosts!$A$1:$M$1,0))</f>
        <v>A few days or more</v>
      </c>
      <c r="H98" s="70">
        <f>INDEX(Hosts!$A:$M, MATCH(Places!$B98,Hosts!$A:$A,0), MATCH(Places!H$1,Hosts!$A$1:$M$1,0))</f>
        <v>0</v>
      </c>
      <c r="I98" s="70">
        <f>INDEX(Hosts!$A:$M, MATCH(Places!$B98,Hosts!$A:$A,0), MATCH(Places!I$1,Hosts!$A$1:$M$1,0))</f>
        <v>0.5</v>
      </c>
      <c r="J98" t="str">
        <f>INDEX(Hosts!$A:$M, MATCH(Places!$B98,Hosts!$A:$A,0), MATCH(Places!J$1,Hosts!$A$1:$M$1,0))</f>
        <v>No</v>
      </c>
      <c r="K98">
        <v>16</v>
      </c>
      <c r="L98" t="str">
        <f>VLOOKUP($K98,Neighborhoods!$A:$C,2,0)</f>
        <v>Manhattan</v>
      </c>
      <c r="M98" t="str">
        <f>VLOOKUP($K98,Neighborhoods!$A:$C,3,0)</f>
        <v>Harlem</v>
      </c>
      <c r="N98" t="str">
        <f>INDEX(Neighborhoods!$A:$C, MATCH(Places!$K98,Neighborhoods!$A:$A,0), MATCH(Places!N$1,Neighborhoods!$A$1:$C$1,0))</f>
        <v>Manhattan</v>
      </c>
      <c r="O98" t="str">
        <f>INDEX(Neighborhoods!$A:$C, MATCH(Places!$K98,Neighborhoods!$A:$A,0), MATCH(Places!O$1,Neighborhoods!$A$1:$C$1,0))</f>
        <v>Harlem</v>
      </c>
      <c r="P98" t="s">
        <v>1</v>
      </c>
      <c r="Q98" t="str">
        <f t="shared" si="4"/>
        <v>Yes</v>
      </c>
      <c r="R98">
        <v>1</v>
      </c>
      <c r="S98" t="str">
        <f t="shared" si="5"/>
        <v>Small</v>
      </c>
      <c r="T98" s="50">
        <v>65</v>
      </c>
      <c r="U98" s="70">
        <f t="shared" si="6"/>
        <v>0.03</v>
      </c>
      <c r="V98" s="52">
        <v>4.84</v>
      </c>
      <c r="W98" s="52" t="str" cm="1">
        <f t="array" ref="W98">_xlfn.SWITCH(ROUND(V98,0),5,"Excellent",4,"Good",3,"Ok","Bad")</f>
        <v>Excellent</v>
      </c>
      <c r="X98">
        <v>37</v>
      </c>
      <c r="Y98" t="str">
        <f t="shared" si="7"/>
        <v>No</v>
      </c>
      <c r="Z98" s="68">
        <v>40686</v>
      </c>
      <c r="AA98" s="68">
        <v>43768</v>
      </c>
      <c r="AB98">
        <v>0</v>
      </c>
      <c r="AC98" t="s">
        <v>15615</v>
      </c>
    </row>
    <row r="99" spans="1:29" x14ac:dyDescent="0.3">
      <c r="A99" t="s">
        <v>100</v>
      </c>
      <c r="B99">
        <v>242</v>
      </c>
      <c r="C99" t="str">
        <f>VLOOKUP($B99,Hosts!$A:$M,10,0)</f>
        <v>Within an hour</v>
      </c>
      <c r="D99" s="70">
        <f>VLOOKUP($B99,Hosts!$A:$M,11,0)</f>
        <v>1</v>
      </c>
      <c r="E99" s="70">
        <f>VLOOKUP($B99,Hosts!$A:$M,12,0)</f>
        <v>0.55000000000000004</v>
      </c>
      <c r="F99" t="str">
        <f>VLOOKUP($B99,Hosts!$A:$M,13,0)</f>
        <v>No</v>
      </c>
      <c r="G99" t="str">
        <f>INDEX(Hosts!$A:$M, MATCH(Places!$B99,Hosts!$A:$A,0), MATCH(Places!G$1,Hosts!$A$1:$M$1,0))</f>
        <v>Within an hour</v>
      </c>
      <c r="H99" s="70">
        <f>INDEX(Hosts!$A:$M, MATCH(Places!$B99,Hosts!$A:$A,0), MATCH(Places!H$1,Hosts!$A$1:$M$1,0))</f>
        <v>1</v>
      </c>
      <c r="I99" s="70">
        <f>INDEX(Hosts!$A:$M, MATCH(Places!$B99,Hosts!$A:$A,0), MATCH(Places!I$1,Hosts!$A$1:$M$1,0))</f>
        <v>0.55000000000000004</v>
      </c>
      <c r="J99" t="str">
        <f>INDEX(Hosts!$A:$M, MATCH(Places!$B99,Hosts!$A:$A,0), MATCH(Places!J$1,Hosts!$A$1:$M$1,0))</f>
        <v>No</v>
      </c>
      <c r="K99">
        <v>21</v>
      </c>
      <c r="L99" t="str">
        <f>VLOOKUP($K99,Neighborhoods!$A:$C,2,0)</f>
        <v>Queens</v>
      </c>
      <c r="M99" t="str">
        <f>VLOOKUP($K99,Neighborhoods!$A:$C,3,0)</f>
        <v>Astoria</v>
      </c>
      <c r="N99" t="str">
        <f>INDEX(Neighborhoods!$A:$C, MATCH(Places!$K99,Neighborhoods!$A:$A,0), MATCH(Places!N$1,Neighborhoods!$A$1:$C$1,0))</f>
        <v>Queens</v>
      </c>
      <c r="O99" t="str">
        <f>INDEX(Neighborhoods!$A:$C, MATCH(Places!$K99,Neighborhoods!$A:$A,0), MATCH(Places!O$1,Neighborhoods!$A$1:$C$1,0))</f>
        <v>Astoria</v>
      </c>
      <c r="P99" t="s">
        <v>11822</v>
      </c>
      <c r="Q99" t="str">
        <f t="shared" si="4"/>
        <v>No</v>
      </c>
      <c r="R99">
        <v>2</v>
      </c>
      <c r="S99" t="str">
        <f t="shared" si="5"/>
        <v>Small</v>
      </c>
      <c r="T99" s="50">
        <v>60</v>
      </c>
      <c r="U99" s="70">
        <f t="shared" si="6"/>
        <v>0.03</v>
      </c>
      <c r="V99" s="52">
        <v>4.72</v>
      </c>
      <c r="W99" s="52" t="str" cm="1">
        <f t="array" ref="W99">_xlfn.SWITCH(ROUND(V99,0),5,"Excellent",4,"Good",3,"Ok","Bad")</f>
        <v>Excellent</v>
      </c>
      <c r="X99">
        <v>32</v>
      </c>
      <c r="Y99" t="str">
        <f t="shared" si="7"/>
        <v>No</v>
      </c>
      <c r="Z99" s="68">
        <v>40806</v>
      </c>
      <c r="AA99" s="68">
        <v>43877</v>
      </c>
      <c r="AB99">
        <v>304</v>
      </c>
      <c r="AC99" t="s">
        <v>15615</v>
      </c>
    </row>
    <row r="100" spans="1:29" x14ac:dyDescent="0.3">
      <c r="A100" t="s">
        <v>101</v>
      </c>
      <c r="B100">
        <v>257</v>
      </c>
      <c r="C100" t="str">
        <f>VLOOKUP($B100,Hosts!$A:$M,10,0)</f>
        <v>Within an hour</v>
      </c>
      <c r="D100" s="70">
        <f>VLOOKUP($B100,Hosts!$A:$M,11,0)</f>
        <v>0.88</v>
      </c>
      <c r="E100" s="70">
        <f>VLOOKUP($B100,Hosts!$A:$M,12,0)</f>
        <v>0.98</v>
      </c>
      <c r="F100" t="str">
        <f>VLOOKUP($B100,Hosts!$A:$M,13,0)</f>
        <v>No</v>
      </c>
      <c r="G100" t="str">
        <f>INDEX(Hosts!$A:$M, MATCH(Places!$B100,Hosts!$A:$A,0), MATCH(Places!G$1,Hosts!$A$1:$M$1,0))</f>
        <v>Within an hour</v>
      </c>
      <c r="H100" s="70">
        <f>INDEX(Hosts!$A:$M, MATCH(Places!$B100,Hosts!$A:$A,0), MATCH(Places!H$1,Hosts!$A$1:$M$1,0))</f>
        <v>0.88</v>
      </c>
      <c r="I100" s="70">
        <f>INDEX(Hosts!$A:$M, MATCH(Places!$B100,Hosts!$A:$A,0), MATCH(Places!I$1,Hosts!$A$1:$M$1,0))</f>
        <v>0.98</v>
      </c>
      <c r="J100" t="str">
        <f>INDEX(Hosts!$A:$M, MATCH(Places!$B100,Hosts!$A:$A,0), MATCH(Places!J$1,Hosts!$A$1:$M$1,0))</f>
        <v>No</v>
      </c>
      <c r="K100">
        <v>15</v>
      </c>
      <c r="L100" t="str">
        <f>VLOOKUP($K100,Neighborhoods!$A:$C,2,0)</f>
        <v>Manhattan</v>
      </c>
      <c r="M100" t="str">
        <f>VLOOKUP($K100,Neighborhoods!$A:$C,3,0)</f>
        <v>East Village</v>
      </c>
      <c r="N100" t="str">
        <f>INDEX(Neighborhoods!$A:$C, MATCH(Places!$K100,Neighborhoods!$A:$A,0), MATCH(Places!N$1,Neighborhoods!$A$1:$C$1,0))</f>
        <v>Manhattan</v>
      </c>
      <c r="O100" t="str">
        <f>INDEX(Neighborhoods!$A:$C, MATCH(Places!$K100,Neighborhoods!$A:$A,0), MATCH(Places!O$1,Neighborhoods!$A$1:$C$1,0))</f>
        <v>East Village</v>
      </c>
      <c r="P100" t="s">
        <v>11822</v>
      </c>
      <c r="Q100" t="str">
        <f t="shared" si="4"/>
        <v>No</v>
      </c>
      <c r="R100">
        <v>9</v>
      </c>
      <c r="S100" t="str">
        <f t="shared" si="5"/>
        <v>Large</v>
      </c>
      <c r="T100" s="50">
        <v>211</v>
      </c>
      <c r="U100" s="70">
        <f t="shared" si="6"/>
        <v>0.04</v>
      </c>
      <c r="V100" s="52">
        <v>4.4800000000000004</v>
      </c>
      <c r="W100" s="52" t="str" cm="1">
        <f t="array" ref="W100">_xlfn.SWITCH(ROUND(V100,0),5,"Excellent",4,"Good",3,"Ok","Bad")</f>
        <v>Good</v>
      </c>
      <c r="X100">
        <v>410</v>
      </c>
      <c r="Y100" t="str">
        <f t="shared" si="7"/>
        <v>No</v>
      </c>
      <c r="Z100" s="68">
        <v>41145</v>
      </c>
      <c r="AA100" s="68">
        <v>44033</v>
      </c>
      <c r="AB100">
        <v>0</v>
      </c>
      <c r="AC100" t="s">
        <v>15616</v>
      </c>
    </row>
    <row r="101" spans="1:29" x14ac:dyDescent="0.3">
      <c r="A101" t="s">
        <v>102</v>
      </c>
      <c r="B101">
        <v>141</v>
      </c>
      <c r="C101" t="str">
        <f>VLOOKUP($B101,Hosts!$A:$M,10,0)</f>
        <v>Within a few hours</v>
      </c>
      <c r="D101" s="70">
        <f>VLOOKUP($B101,Hosts!$A:$M,11,0)</f>
        <v>0.75</v>
      </c>
      <c r="E101" s="70">
        <f>VLOOKUP($B101,Hosts!$A:$M,12,0)</f>
        <v>1</v>
      </c>
      <c r="F101" t="str">
        <f>VLOOKUP($B101,Hosts!$A:$M,13,0)</f>
        <v>No</v>
      </c>
      <c r="G101" t="str">
        <f>INDEX(Hosts!$A:$M, MATCH(Places!$B101,Hosts!$A:$A,0), MATCH(Places!G$1,Hosts!$A$1:$M$1,0))</f>
        <v>Within a few hours</v>
      </c>
      <c r="H101" s="70">
        <f>INDEX(Hosts!$A:$M, MATCH(Places!$B101,Hosts!$A:$A,0), MATCH(Places!H$1,Hosts!$A$1:$M$1,0))</f>
        <v>0.75</v>
      </c>
      <c r="I101" s="70">
        <f>INDEX(Hosts!$A:$M, MATCH(Places!$B101,Hosts!$A:$A,0), MATCH(Places!I$1,Hosts!$A$1:$M$1,0))</f>
        <v>1</v>
      </c>
      <c r="J101" t="str">
        <f>INDEX(Hosts!$A:$M, MATCH(Places!$B101,Hosts!$A:$A,0), MATCH(Places!J$1,Hosts!$A$1:$M$1,0))</f>
        <v>No</v>
      </c>
      <c r="K101">
        <v>16</v>
      </c>
      <c r="L101" t="str">
        <f>VLOOKUP($K101,Neighborhoods!$A:$C,2,0)</f>
        <v>Manhattan</v>
      </c>
      <c r="M101" t="str">
        <f>VLOOKUP($K101,Neighborhoods!$A:$C,3,0)</f>
        <v>Harlem</v>
      </c>
      <c r="N101" t="str">
        <f>INDEX(Neighborhoods!$A:$C, MATCH(Places!$K101,Neighborhoods!$A:$A,0), MATCH(Places!N$1,Neighborhoods!$A$1:$C$1,0))</f>
        <v>Manhattan</v>
      </c>
      <c r="O101" t="str">
        <f>INDEX(Neighborhoods!$A:$C, MATCH(Places!$K101,Neighborhoods!$A:$A,0), MATCH(Places!O$1,Neighborhoods!$A$1:$C$1,0))</f>
        <v>Harlem</v>
      </c>
      <c r="P101" t="s">
        <v>11822</v>
      </c>
      <c r="Q101" t="str">
        <f t="shared" si="4"/>
        <v>No</v>
      </c>
      <c r="R101">
        <v>5</v>
      </c>
      <c r="S101" t="str">
        <f t="shared" si="5"/>
        <v>Medium</v>
      </c>
      <c r="T101" s="50">
        <v>143</v>
      </c>
      <c r="U101" s="70">
        <f t="shared" si="6"/>
        <v>0.03</v>
      </c>
      <c r="V101" s="52">
        <v>4.5199999999999996</v>
      </c>
      <c r="W101" s="52" t="str" cm="1">
        <f t="array" ref="W101">_xlfn.SWITCH(ROUND(V101,0),5,"Excellent",4,"Good",3,"Ok","Bad")</f>
        <v>Excellent</v>
      </c>
      <c r="X101">
        <v>128</v>
      </c>
      <c r="Y101" t="str">
        <f t="shared" si="7"/>
        <v>No</v>
      </c>
      <c r="Z101" s="68">
        <v>40702</v>
      </c>
      <c r="AA101" s="68">
        <v>43910</v>
      </c>
      <c r="AB101">
        <v>360</v>
      </c>
      <c r="AC101" t="s">
        <v>15615</v>
      </c>
    </row>
    <row r="102" spans="1:29" x14ac:dyDescent="0.3">
      <c r="A102" t="s">
        <v>103</v>
      </c>
      <c r="B102">
        <v>264</v>
      </c>
      <c r="C102" t="str">
        <f>VLOOKUP($B102,Hosts!$A:$M,10,0)</f>
        <v>Within a few hours</v>
      </c>
      <c r="D102" s="70">
        <f>VLOOKUP($B102,Hosts!$A:$M,11,0)</f>
        <v>1</v>
      </c>
      <c r="E102" s="70">
        <f>VLOOKUP($B102,Hosts!$A:$M,12,0)</f>
        <v>1</v>
      </c>
      <c r="F102" t="str">
        <f>VLOOKUP($B102,Hosts!$A:$M,13,0)</f>
        <v>No</v>
      </c>
      <c r="G102" t="str">
        <f>INDEX(Hosts!$A:$M, MATCH(Places!$B102,Hosts!$A:$A,0), MATCH(Places!G$1,Hosts!$A$1:$M$1,0))</f>
        <v>Within a few hours</v>
      </c>
      <c r="H102" s="70">
        <f>INDEX(Hosts!$A:$M, MATCH(Places!$B102,Hosts!$A:$A,0), MATCH(Places!H$1,Hosts!$A$1:$M$1,0))</f>
        <v>1</v>
      </c>
      <c r="I102" s="70">
        <f>INDEX(Hosts!$A:$M, MATCH(Places!$B102,Hosts!$A:$A,0), MATCH(Places!I$1,Hosts!$A$1:$M$1,0))</f>
        <v>1</v>
      </c>
      <c r="J102" t="str">
        <f>INDEX(Hosts!$A:$M, MATCH(Places!$B102,Hosts!$A:$A,0), MATCH(Places!J$1,Hosts!$A$1:$M$1,0))</f>
        <v>No</v>
      </c>
      <c r="K102">
        <v>10</v>
      </c>
      <c r="L102" t="str">
        <f>VLOOKUP($K102,Neighborhoods!$A:$C,2,0)</f>
        <v>Brooklyn</v>
      </c>
      <c r="M102" t="str">
        <f>VLOOKUP($K102,Neighborhoods!$A:$C,3,0)</f>
        <v>East Flatbush</v>
      </c>
      <c r="N102" t="str">
        <f>INDEX(Neighborhoods!$A:$C, MATCH(Places!$K102,Neighborhoods!$A:$A,0), MATCH(Places!N$1,Neighborhoods!$A$1:$C$1,0))</f>
        <v>Brooklyn</v>
      </c>
      <c r="O102" t="str">
        <f>INDEX(Neighborhoods!$A:$C, MATCH(Places!$K102,Neighborhoods!$A:$A,0), MATCH(Places!O$1,Neighborhoods!$A$1:$C$1,0))</f>
        <v>East Flatbush</v>
      </c>
      <c r="P102" t="s">
        <v>1</v>
      </c>
      <c r="Q102" t="str">
        <f t="shared" si="4"/>
        <v>Yes</v>
      </c>
      <c r="R102">
        <v>2</v>
      </c>
      <c r="S102" t="str">
        <f t="shared" si="5"/>
        <v>Small</v>
      </c>
      <c r="T102" s="50">
        <v>50</v>
      </c>
      <c r="U102" s="70">
        <f t="shared" si="6"/>
        <v>0.03</v>
      </c>
      <c r="V102" s="52">
        <v>4.75</v>
      </c>
      <c r="W102" s="52" t="str" cm="1">
        <f t="array" ref="W102">_xlfn.SWITCH(ROUND(V102,0),5,"Excellent",4,"Good",3,"Ok","Bad")</f>
        <v>Excellent</v>
      </c>
      <c r="X102">
        <v>290</v>
      </c>
      <c r="Y102" t="str">
        <f t="shared" si="7"/>
        <v>No</v>
      </c>
      <c r="Z102" s="68">
        <v>40726</v>
      </c>
      <c r="AA102" s="68">
        <v>43906</v>
      </c>
      <c r="AB102">
        <v>178</v>
      </c>
      <c r="AC102" t="s">
        <v>15615</v>
      </c>
    </row>
    <row r="103" spans="1:29" x14ac:dyDescent="0.3">
      <c r="A103" t="s">
        <v>13929</v>
      </c>
      <c r="B103">
        <v>265</v>
      </c>
      <c r="C103" t="str">
        <f>VLOOKUP($B103,Hosts!$A:$M,10,0)</f>
        <v>A few days or more</v>
      </c>
      <c r="D103" s="70">
        <f>VLOOKUP($B103,Hosts!$A:$M,11,0)</f>
        <v>0.22</v>
      </c>
      <c r="E103" s="70">
        <f>VLOOKUP($B103,Hosts!$A:$M,12,0)</f>
        <v>0</v>
      </c>
      <c r="F103" t="str">
        <f>VLOOKUP($B103,Hosts!$A:$M,13,0)</f>
        <v>No</v>
      </c>
      <c r="G103" t="str">
        <f>INDEX(Hosts!$A:$M, MATCH(Places!$B103,Hosts!$A:$A,0), MATCH(Places!G$1,Hosts!$A$1:$M$1,0))</f>
        <v>A few days or more</v>
      </c>
      <c r="H103" s="70">
        <f>INDEX(Hosts!$A:$M, MATCH(Places!$B103,Hosts!$A:$A,0), MATCH(Places!H$1,Hosts!$A$1:$M$1,0))</f>
        <v>0.22</v>
      </c>
      <c r="I103" s="70">
        <f>INDEX(Hosts!$A:$M, MATCH(Places!$B103,Hosts!$A:$A,0), MATCH(Places!I$1,Hosts!$A$1:$M$1,0))</f>
        <v>0</v>
      </c>
      <c r="J103" t="str">
        <f>INDEX(Hosts!$A:$M, MATCH(Places!$B103,Hosts!$A:$A,0), MATCH(Places!J$1,Hosts!$A$1:$M$1,0))</f>
        <v>No</v>
      </c>
      <c r="K103">
        <v>12</v>
      </c>
      <c r="L103" t="str">
        <f>VLOOKUP($K103,Neighborhoods!$A:$C,2,0)</f>
        <v>Brooklyn</v>
      </c>
      <c r="M103" t="str">
        <f>VLOOKUP($K103,Neighborhoods!$A:$C,3,0)</f>
        <v>Williamsburg</v>
      </c>
      <c r="N103" t="str">
        <f>INDEX(Neighborhoods!$A:$C, MATCH(Places!$K103,Neighborhoods!$A:$A,0), MATCH(Places!N$1,Neighborhoods!$A$1:$C$1,0))</f>
        <v>Brooklyn</v>
      </c>
      <c r="O103" t="str">
        <f>INDEX(Neighborhoods!$A:$C, MATCH(Places!$K103,Neighborhoods!$A:$A,0), MATCH(Places!O$1,Neighborhoods!$A$1:$C$1,0))</f>
        <v>Williamsburg</v>
      </c>
      <c r="P103" t="s">
        <v>11822</v>
      </c>
      <c r="Q103" t="str">
        <f t="shared" si="4"/>
        <v>No</v>
      </c>
      <c r="R103">
        <v>3</v>
      </c>
      <c r="S103" t="str">
        <f t="shared" si="5"/>
        <v>Medium</v>
      </c>
      <c r="T103" s="50">
        <v>100</v>
      </c>
      <c r="U103" s="70">
        <f t="shared" si="6"/>
        <v>0.03</v>
      </c>
      <c r="V103" s="52">
        <v>4.88</v>
      </c>
      <c r="W103" s="52" t="str" cm="1">
        <f t="array" ref="W103">_xlfn.SWITCH(ROUND(V103,0),5,"Excellent",4,"Good",3,"Ok","Bad")</f>
        <v>Excellent</v>
      </c>
      <c r="X103">
        <v>104</v>
      </c>
      <c r="Y103" t="str">
        <f t="shared" si="7"/>
        <v>Yes</v>
      </c>
      <c r="Z103" s="68">
        <v>40716</v>
      </c>
      <c r="AA103" s="68">
        <v>43542</v>
      </c>
      <c r="AB103">
        <v>227</v>
      </c>
      <c r="AC103" t="s">
        <v>15615</v>
      </c>
    </row>
    <row r="104" spans="1:29" x14ac:dyDescent="0.3">
      <c r="A104" t="s">
        <v>104</v>
      </c>
      <c r="B104">
        <v>267</v>
      </c>
      <c r="C104" t="str">
        <f>VLOOKUP($B104,Hosts!$A:$M,10,0)</f>
        <v>Within a few hours</v>
      </c>
      <c r="D104" s="70">
        <f>VLOOKUP($B104,Hosts!$A:$M,11,0)</f>
        <v>0.8</v>
      </c>
      <c r="E104" s="70">
        <f>VLOOKUP($B104,Hosts!$A:$M,12,0)</f>
        <v>0.48</v>
      </c>
      <c r="F104" t="str">
        <f>VLOOKUP($B104,Hosts!$A:$M,13,0)</f>
        <v>No</v>
      </c>
      <c r="G104" t="str">
        <f>INDEX(Hosts!$A:$M, MATCH(Places!$B104,Hosts!$A:$A,0), MATCH(Places!G$1,Hosts!$A$1:$M$1,0))</f>
        <v>Within a few hours</v>
      </c>
      <c r="H104" s="70">
        <f>INDEX(Hosts!$A:$M, MATCH(Places!$B104,Hosts!$A:$A,0), MATCH(Places!H$1,Hosts!$A$1:$M$1,0))</f>
        <v>0.8</v>
      </c>
      <c r="I104" s="70">
        <f>INDEX(Hosts!$A:$M, MATCH(Places!$B104,Hosts!$A:$A,0), MATCH(Places!I$1,Hosts!$A$1:$M$1,0))</f>
        <v>0.48</v>
      </c>
      <c r="J104" t="str">
        <f>INDEX(Hosts!$A:$M, MATCH(Places!$B104,Hosts!$A:$A,0), MATCH(Places!J$1,Hosts!$A$1:$M$1,0))</f>
        <v>No</v>
      </c>
      <c r="K104">
        <v>9</v>
      </c>
      <c r="L104" t="str">
        <f>VLOOKUP($K104,Neighborhoods!$A:$C,2,0)</f>
        <v>Brooklyn</v>
      </c>
      <c r="M104" t="str">
        <f>VLOOKUP($K104,Neighborhoods!$A:$C,3,0)</f>
        <v>Crown Heights</v>
      </c>
      <c r="N104" t="str">
        <f>INDEX(Neighborhoods!$A:$C, MATCH(Places!$K104,Neighborhoods!$A:$A,0), MATCH(Places!N$1,Neighborhoods!$A$1:$C$1,0))</f>
        <v>Brooklyn</v>
      </c>
      <c r="O104" t="str">
        <f>INDEX(Neighborhoods!$A:$C, MATCH(Places!$K104,Neighborhoods!$A:$A,0), MATCH(Places!O$1,Neighborhoods!$A$1:$C$1,0))</f>
        <v>Crown Heights</v>
      </c>
      <c r="P104" t="s">
        <v>11822</v>
      </c>
      <c r="Q104" t="str">
        <f t="shared" si="4"/>
        <v>No</v>
      </c>
      <c r="R104">
        <v>2</v>
      </c>
      <c r="S104" t="str">
        <f t="shared" si="5"/>
        <v>Small</v>
      </c>
      <c r="T104" s="50">
        <v>70</v>
      </c>
      <c r="U104" s="70">
        <f t="shared" si="6"/>
        <v>0.03</v>
      </c>
      <c r="V104" s="52">
        <v>4.34</v>
      </c>
      <c r="W104" s="52" t="str" cm="1">
        <f t="array" ref="W104">_xlfn.SWITCH(ROUND(V104,0),5,"Excellent",4,"Good",3,"Ok","Bad")</f>
        <v>Good</v>
      </c>
      <c r="X104">
        <v>76</v>
      </c>
      <c r="Y104" t="str">
        <f t="shared" si="7"/>
        <v>No</v>
      </c>
      <c r="Z104" s="68">
        <v>40797</v>
      </c>
      <c r="AA104" s="68">
        <v>43859</v>
      </c>
      <c r="AB104">
        <v>73</v>
      </c>
      <c r="AC104" t="s">
        <v>15615</v>
      </c>
    </row>
    <row r="105" spans="1:29" x14ac:dyDescent="0.3">
      <c r="A105" t="s">
        <v>105</v>
      </c>
      <c r="B105">
        <v>251</v>
      </c>
      <c r="C105" t="str">
        <f>VLOOKUP($B105,Hosts!$A:$M,10,0)</f>
        <v>Within an hour</v>
      </c>
      <c r="D105" s="70">
        <f>VLOOKUP($B105,Hosts!$A:$M,11,0)</f>
        <v>1</v>
      </c>
      <c r="E105" s="70">
        <f>VLOOKUP($B105,Hosts!$A:$M,12,0)</f>
        <v>0.96</v>
      </c>
      <c r="F105" t="str">
        <f>VLOOKUP($B105,Hosts!$A:$M,13,0)</f>
        <v>Yes</v>
      </c>
      <c r="G105" t="str">
        <f>INDEX(Hosts!$A:$M, MATCH(Places!$B105,Hosts!$A:$A,0), MATCH(Places!G$1,Hosts!$A$1:$M$1,0))</f>
        <v>Within an hour</v>
      </c>
      <c r="H105" s="70">
        <f>INDEX(Hosts!$A:$M, MATCH(Places!$B105,Hosts!$A:$A,0), MATCH(Places!H$1,Hosts!$A$1:$M$1,0))</f>
        <v>1</v>
      </c>
      <c r="I105" s="70">
        <f>INDEX(Hosts!$A:$M, MATCH(Places!$B105,Hosts!$A:$A,0), MATCH(Places!I$1,Hosts!$A$1:$M$1,0))</f>
        <v>0.96</v>
      </c>
      <c r="J105" t="str">
        <f>INDEX(Hosts!$A:$M, MATCH(Places!$B105,Hosts!$A:$A,0), MATCH(Places!J$1,Hosts!$A$1:$M$1,0))</f>
        <v>Yes</v>
      </c>
      <c r="K105">
        <v>16</v>
      </c>
      <c r="L105" t="str">
        <f>VLOOKUP($K105,Neighborhoods!$A:$C,2,0)</f>
        <v>Manhattan</v>
      </c>
      <c r="M105" t="str">
        <f>VLOOKUP($K105,Neighborhoods!$A:$C,3,0)</f>
        <v>Harlem</v>
      </c>
      <c r="N105" t="str">
        <f>INDEX(Neighborhoods!$A:$C, MATCH(Places!$K105,Neighborhoods!$A:$A,0), MATCH(Places!N$1,Neighborhoods!$A$1:$C$1,0))</f>
        <v>Manhattan</v>
      </c>
      <c r="O105" t="str">
        <f>INDEX(Neighborhoods!$A:$C, MATCH(Places!$K105,Neighborhoods!$A:$A,0), MATCH(Places!O$1,Neighborhoods!$A$1:$C$1,0))</f>
        <v>Harlem</v>
      </c>
      <c r="P105" t="s">
        <v>11822</v>
      </c>
      <c r="Q105" t="str">
        <f t="shared" si="4"/>
        <v>No</v>
      </c>
      <c r="R105">
        <v>5</v>
      </c>
      <c r="S105" t="str">
        <f t="shared" si="5"/>
        <v>Medium</v>
      </c>
      <c r="T105" s="50">
        <v>259</v>
      </c>
      <c r="U105" s="70">
        <f t="shared" si="6"/>
        <v>0.04</v>
      </c>
      <c r="V105" s="52">
        <v>4.75</v>
      </c>
      <c r="W105" s="52" t="str" cm="1">
        <f t="array" ref="W105">_xlfn.SWITCH(ROUND(V105,0),5,"Excellent",4,"Good",3,"Ok","Bad")</f>
        <v>Excellent</v>
      </c>
      <c r="X105">
        <v>20</v>
      </c>
      <c r="Y105" t="str">
        <f t="shared" si="7"/>
        <v>No</v>
      </c>
      <c r="Z105" s="68">
        <v>40727</v>
      </c>
      <c r="AA105" s="68">
        <v>43763</v>
      </c>
      <c r="AB105">
        <v>365</v>
      </c>
      <c r="AC105" t="s">
        <v>15615</v>
      </c>
    </row>
    <row r="106" spans="1:29" x14ac:dyDescent="0.3">
      <c r="A106" t="s">
        <v>106</v>
      </c>
      <c r="B106">
        <v>276</v>
      </c>
      <c r="C106" t="str">
        <f>VLOOKUP($B106,Hosts!$A:$M,10,0)</f>
        <v>Within a day</v>
      </c>
      <c r="D106" s="70">
        <f>VLOOKUP($B106,Hosts!$A:$M,11,0)</f>
        <v>0.6</v>
      </c>
      <c r="E106" s="70">
        <f>VLOOKUP($B106,Hosts!$A:$M,12,0)</f>
        <v>0.27</v>
      </c>
      <c r="F106" t="str">
        <f>VLOOKUP($B106,Hosts!$A:$M,13,0)</f>
        <v>No</v>
      </c>
      <c r="G106" t="str">
        <f>INDEX(Hosts!$A:$M, MATCH(Places!$B106,Hosts!$A:$A,0), MATCH(Places!G$1,Hosts!$A$1:$M$1,0))</f>
        <v>Within a day</v>
      </c>
      <c r="H106" s="70">
        <f>INDEX(Hosts!$A:$M, MATCH(Places!$B106,Hosts!$A:$A,0), MATCH(Places!H$1,Hosts!$A$1:$M$1,0))</f>
        <v>0.6</v>
      </c>
      <c r="I106" s="70">
        <f>INDEX(Hosts!$A:$M, MATCH(Places!$B106,Hosts!$A:$A,0), MATCH(Places!I$1,Hosts!$A$1:$M$1,0))</f>
        <v>0.27</v>
      </c>
      <c r="J106" t="str">
        <f>INDEX(Hosts!$A:$M, MATCH(Places!$B106,Hosts!$A:$A,0), MATCH(Places!J$1,Hosts!$A$1:$M$1,0))</f>
        <v>No</v>
      </c>
      <c r="K106">
        <v>12</v>
      </c>
      <c r="L106" t="str">
        <f>VLOOKUP($K106,Neighborhoods!$A:$C,2,0)</f>
        <v>Brooklyn</v>
      </c>
      <c r="M106" t="str">
        <f>VLOOKUP($K106,Neighborhoods!$A:$C,3,0)</f>
        <v>Williamsburg</v>
      </c>
      <c r="N106" t="str">
        <f>INDEX(Neighborhoods!$A:$C, MATCH(Places!$K106,Neighborhoods!$A:$A,0), MATCH(Places!N$1,Neighborhoods!$A$1:$C$1,0))</f>
        <v>Brooklyn</v>
      </c>
      <c r="O106" t="str">
        <f>INDEX(Neighborhoods!$A:$C, MATCH(Places!$K106,Neighborhoods!$A:$A,0), MATCH(Places!O$1,Neighborhoods!$A$1:$C$1,0))</f>
        <v>Williamsburg</v>
      </c>
      <c r="P106" t="s">
        <v>11822</v>
      </c>
      <c r="Q106" t="str">
        <f t="shared" si="4"/>
        <v>No</v>
      </c>
      <c r="R106">
        <v>6</v>
      </c>
      <c r="S106" t="str">
        <f t="shared" si="5"/>
        <v>Large</v>
      </c>
      <c r="T106" s="50">
        <v>235</v>
      </c>
      <c r="U106" s="70">
        <f t="shared" si="6"/>
        <v>0.04</v>
      </c>
      <c r="V106" s="52">
        <v>4.91</v>
      </c>
      <c r="W106" s="52" t="str" cm="1">
        <f t="array" ref="W106">_xlfn.SWITCH(ROUND(V106,0),5,"Excellent",4,"Good",3,"Ok","Bad")</f>
        <v>Excellent</v>
      </c>
      <c r="X106">
        <v>78</v>
      </c>
      <c r="Y106" t="str">
        <f t="shared" si="7"/>
        <v>No</v>
      </c>
      <c r="Z106" s="68">
        <v>41151</v>
      </c>
      <c r="AA106" s="68">
        <v>43765</v>
      </c>
      <c r="AB106">
        <v>352</v>
      </c>
      <c r="AC106" t="s">
        <v>15615</v>
      </c>
    </row>
    <row r="107" spans="1:29" x14ac:dyDescent="0.3">
      <c r="A107" t="s">
        <v>107</v>
      </c>
      <c r="B107">
        <v>277</v>
      </c>
      <c r="C107" t="str">
        <f>VLOOKUP($B107,Hosts!$A:$M,10,0)</f>
        <v>Within an hour</v>
      </c>
      <c r="D107" s="70">
        <f>VLOOKUP($B107,Hosts!$A:$M,11,0)</f>
        <v>1</v>
      </c>
      <c r="E107" s="70">
        <f>VLOOKUP($B107,Hosts!$A:$M,12,0)</f>
        <v>0.72</v>
      </c>
      <c r="F107" t="str">
        <f>VLOOKUP($B107,Hosts!$A:$M,13,0)</f>
        <v>Yes</v>
      </c>
      <c r="G107" t="str">
        <f>INDEX(Hosts!$A:$M, MATCH(Places!$B107,Hosts!$A:$A,0), MATCH(Places!G$1,Hosts!$A$1:$M$1,0))</f>
        <v>Within an hour</v>
      </c>
      <c r="H107" s="70">
        <f>INDEX(Hosts!$A:$M, MATCH(Places!$B107,Hosts!$A:$A,0), MATCH(Places!H$1,Hosts!$A$1:$M$1,0))</f>
        <v>1</v>
      </c>
      <c r="I107" s="70">
        <f>INDEX(Hosts!$A:$M, MATCH(Places!$B107,Hosts!$A:$A,0), MATCH(Places!I$1,Hosts!$A$1:$M$1,0))</f>
        <v>0.72</v>
      </c>
      <c r="J107" t="str">
        <f>INDEX(Hosts!$A:$M, MATCH(Places!$B107,Hosts!$A:$A,0), MATCH(Places!J$1,Hosts!$A$1:$M$1,0))</f>
        <v>Yes</v>
      </c>
      <c r="K107">
        <v>20</v>
      </c>
      <c r="L107" t="str">
        <f>VLOOKUP($K107,Neighborhoods!$A:$C,2,0)</f>
        <v>Manhattan</v>
      </c>
      <c r="M107" t="str">
        <f>VLOOKUP($K107,Neighborhoods!$A:$C,3,0)</f>
        <v>Upper West Side</v>
      </c>
      <c r="N107" t="str">
        <f>INDEX(Neighborhoods!$A:$C, MATCH(Places!$K107,Neighborhoods!$A:$A,0), MATCH(Places!N$1,Neighborhoods!$A$1:$C$1,0))</f>
        <v>Manhattan</v>
      </c>
      <c r="O107" t="str">
        <f>INDEX(Neighborhoods!$A:$C, MATCH(Places!$K107,Neighborhoods!$A:$A,0), MATCH(Places!O$1,Neighborhoods!$A$1:$C$1,0))</f>
        <v>Upper West Side</v>
      </c>
      <c r="P107" t="s">
        <v>11822</v>
      </c>
      <c r="Q107" t="str">
        <f t="shared" si="4"/>
        <v>No</v>
      </c>
      <c r="R107">
        <v>4</v>
      </c>
      <c r="S107" t="str">
        <f t="shared" si="5"/>
        <v>Medium</v>
      </c>
      <c r="T107" s="50">
        <v>156</v>
      </c>
      <c r="U107" s="70">
        <f t="shared" si="6"/>
        <v>0.03</v>
      </c>
      <c r="V107" s="52">
        <v>4.88</v>
      </c>
      <c r="W107" s="52" t="str" cm="1">
        <f t="array" ref="W107">_xlfn.SWITCH(ROUND(V107,0),5,"Excellent",4,"Good",3,"Ok","Bad")</f>
        <v>Excellent</v>
      </c>
      <c r="X107">
        <v>216</v>
      </c>
      <c r="Y107" t="str">
        <f t="shared" si="7"/>
        <v>Yes</v>
      </c>
      <c r="Z107" s="68">
        <v>41022</v>
      </c>
      <c r="AA107" s="68">
        <v>43986</v>
      </c>
      <c r="AB107">
        <v>349</v>
      </c>
      <c r="AC107" t="s">
        <v>15615</v>
      </c>
    </row>
    <row r="108" spans="1:29" x14ac:dyDescent="0.3">
      <c r="A108" t="s">
        <v>108</v>
      </c>
      <c r="B108">
        <v>131</v>
      </c>
      <c r="C108" t="str">
        <f>VLOOKUP($B108,Hosts!$A:$M,10,0)</f>
        <v>Within an hour</v>
      </c>
      <c r="D108" s="70">
        <f>VLOOKUP($B108,Hosts!$A:$M,11,0)</f>
        <v>1</v>
      </c>
      <c r="E108" s="70">
        <f>VLOOKUP($B108,Hosts!$A:$M,12,0)</f>
        <v>0.89</v>
      </c>
      <c r="F108" t="str">
        <f>VLOOKUP($B108,Hosts!$A:$M,13,0)</f>
        <v>Yes</v>
      </c>
      <c r="G108" t="str">
        <f>INDEX(Hosts!$A:$M, MATCH(Places!$B108,Hosts!$A:$A,0), MATCH(Places!G$1,Hosts!$A$1:$M$1,0))</f>
        <v>Within an hour</v>
      </c>
      <c r="H108" s="70">
        <f>INDEX(Hosts!$A:$M, MATCH(Places!$B108,Hosts!$A:$A,0), MATCH(Places!H$1,Hosts!$A$1:$M$1,0))</f>
        <v>1</v>
      </c>
      <c r="I108" s="70">
        <f>INDEX(Hosts!$A:$M, MATCH(Places!$B108,Hosts!$A:$A,0), MATCH(Places!I$1,Hosts!$A$1:$M$1,0))</f>
        <v>0.89</v>
      </c>
      <c r="J108" t="str">
        <f>INDEX(Hosts!$A:$M, MATCH(Places!$B108,Hosts!$A:$A,0), MATCH(Places!J$1,Hosts!$A$1:$M$1,0))</f>
        <v>Yes</v>
      </c>
      <c r="K108">
        <v>12</v>
      </c>
      <c r="L108" t="str">
        <f>VLOOKUP($K108,Neighborhoods!$A:$C,2,0)</f>
        <v>Brooklyn</v>
      </c>
      <c r="M108" t="str">
        <f>VLOOKUP($K108,Neighborhoods!$A:$C,3,0)</f>
        <v>Williamsburg</v>
      </c>
      <c r="N108" t="str">
        <f>INDEX(Neighborhoods!$A:$C, MATCH(Places!$K108,Neighborhoods!$A:$A,0), MATCH(Places!N$1,Neighborhoods!$A$1:$C$1,0))</f>
        <v>Brooklyn</v>
      </c>
      <c r="O108" t="str">
        <f>INDEX(Neighborhoods!$A:$C, MATCH(Places!$K108,Neighborhoods!$A:$A,0), MATCH(Places!O$1,Neighborhoods!$A$1:$C$1,0))</f>
        <v>Williamsburg</v>
      </c>
      <c r="P108" t="s">
        <v>1</v>
      </c>
      <c r="Q108" t="str">
        <f t="shared" si="4"/>
        <v>Yes</v>
      </c>
      <c r="R108">
        <v>2</v>
      </c>
      <c r="S108" t="str">
        <f t="shared" si="5"/>
        <v>Small</v>
      </c>
      <c r="T108" s="50">
        <v>87</v>
      </c>
      <c r="U108" s="70">
        <f t="shared" si="6"/>
        <v>0.03</v>
      </c>
      <c r="V108" s="52">
        <v>4.75</v>
      </c>
      <c r="W108" s="52" t="str" cm="1">
        <f t="array" ref="W108">_xlfn.SWITCH(ROUND(V108,0),5,"Excellent",4,"Good",3,"Ok","Bad")</f>
        <v>Excellent</v>
      </c>
      <c r="X108">
        <v>8</v>
      </c>
      <c r="Y108" t="str">
        <f t="shared" si="7"/>
        <v>No</v>
      </c>
      <c r="Z108" s="68">
        <v>40854</v>
      </c>
      <c r="AA108" s="68">
        <v>43445</v>
      </c>
      <c r="AB108">
        <v>172</v>
      </c>
      <c r="AC108" t="s">
        <v>15615</v>
      </c>
    </row>
    <row r="109" spans="1:29" x14ac:dyDescent="0.3">
      <c r="A109" t="s">
        <v>109</v>
      </c>
      <c r="B109">
        <v>283</v>
      </c>
      <c r="C109" t="str">
        <f>VLOOKUP($B109,Hosts!$A:$M,10,0)</f>
        <v>A few days or more</v>
      </c>
      <c r="D109" s="70">
        <f>VLOOKUP($B109,Hosts!$A:$M,11,0)</f>
        <v>0</v>
      </c>
      <c r="E109" s="70">
        <f>VLOOKUP($B109,Hosts!$A:$M,12,0)</f>
        <v>0.36</v>
      </c>
      <c r="F109" t="str">
        <f>VLOOKUP($B109,Hosts!$A:$M,13,0)</f>
        <v>No</v>
      </c>
      <c r="G109" t="str">
        <f>INDEX(Hosts!$A:$M, MATCH(Places!$B109,Hosts!$A:$A,0), MATCH(Places!G$1,Hosts!$A$1:$M$1,0))</f>
        <v>A few days or more</v>
      </c>
      <c r="H109" s="70">
        <f>INDEX(Hosts!$A:$M, MATCH(Places!$B109,Hosts!$A:$A,0), MATCH(Places!H$1,Hosts!$A$1:$M$1,0))</f>
        <v>0</v>
      </c>
      <c r="I109" s="70">
        <f>INDEX(Hosts!$A:$M, MATCH(Places!$B109,Hosts!$A:$A,0), MATCH(Places!I$1,Hosts!$A$1:$M$1,0))</f>
        <v>0.36</v>
      </c>
      <c r="J109" t="str">
        <f>INDEX(Hosts!$A:$M, MATCH(Places!$B109,Hosts!$A:$A,0), MATCH(Places!J$1,Hosts!$A$1:$M$1,0))</f>
        <v>No</v>
      </c>
      <c r="K109">
        <v>15</v>
      </c>
      <c r="L109" t="str">
        <f>VLOOKUP($K109,Neighborhoods!$A:$C,2,0)</f>
        <v>Manhattan</v>
      </c>
      <c r="M109" t="str">
        <f>VLOOKUP($K109,Neighborhoods!$A:$C,3,0)</f>
        <v>East Village</v>
      </c>
      <c r="N109" t="str">
        <f>INDEX(Neighborhoods!$A:$C, MATCH(Places!$K109,Neighborhoods!$A:$A,0), MATCH(Places!N$1,Neighborhoods!$A$1:$C$1,0))</f>
        <v>Manhattan</v>
      </c>
      <c r="O109" t="str">
        <f>INDEX(Neighborhoods!$A:$C, MATCH(Places!$K109,Neighborhoods!$A:$A,0), MATCH(Places!O$1,Neighborhoods!$A$1:$C$1,0))</f>
        <v>East Village</v>
      </c>
      <c r="P109" t="s">
        <v>1</v>
      </c>
      <c r="Q109" t="str">
        <f t="shared" si="4"/>
        <v>Yes</v>
      </c>
      <c r="R109">
        <v>2</v>
      </c>
      <c r="S109" t="str">
        <f t="shared" si="5"/>
        <v>Small</v>
      </c>
      <c r="T109" s="50">
        <v>61</v>
      </c>
      <c r="U109" s="70">
        <f t="shared" si="6"/>
        <v>0.03</v>
      </c>
      <c r="V109" s="52">
        <v>4.6900000000000004</v>
      </c>
      <c r="W109" s="52" t="str" cm="1">
        <f t="array" ref="W109">_xlfn.SWITCH(ROUND(V109,0),5,"Excellent",4,"Good",3,"Ok","Bad")</f>
        <v>Excellent</v>
      </c>
      <c r="X109">
        <v>29</v>
      </c>
      <c r="Y109" t="str">
        <f t="shared" si="7"/>
        <v>No</v>
      </c>
      <c r="Z109" s="68">
        <v>41153</v>
      </c>
      <c r="AA109" s="68">
        <v>43776</v>
      </c>
      <c r="AB109">
        <v>362</v>
      </c>
      <c r="AC109" t="s">
        <v>15615</v>
      </c>
    </row>
    <row r="110" spans="1:29" x14ac:dyDescent="0.3">
      <c r="A110" t="s">
        <v>110</v>
      </c>
      <c r="B110">
        <v>141</v>
      </c>
      <c r="C110" t="str">
        <f>VLOOKUP($B110,Hosts!$A:$M,10,0)</f>
        <v>Within a few hours</v>
      </c>
      <c r="D110" s="70">
        <f>VLOOKUP($B110,Hosts!$A:$M,11,0)</f>
        <v>0.75</v>
      </c>
      <c r="E110" s="70">
        <f>VLOOKUP($B110,Hosts!$A:$M,12,0)</f>
        <v>1</v>
      </c>
      <c r="F110" t="str">
        <f>VLOOKUP($B110,Hosts!$A:$M,13,0)</f>
        <v>No</v>
      </c>
      <c r="G110" t="str">
        <f>INDEX(Hosts!$A:$M, MATCH(Places!$B110,Hosts!$A:$A,0), MATCH(Places!G$1,Hosts!$A$1:$M$1,0))</f>
        <v>Within a few hours</v>
      </c>
      <c r="H110" s="70">
        <f>INDEX(Hosts!$A:$M, MATCH(Places!$B110,Hosts!$A:$A,0), MATCH(Places!H$1,Hosts!$A$1:$M$1,0))</f>
        <v>0.75</v>
      </c>
      <c r="I110" s="70">
        <f>INDEX(Hosts!$A:$M, MATCH(Places!$B110,Hosts!$A:$A,0), MATCH(Places!I$1,Hosts!$A$1:$M$1,0))</f>
        <v>1</v>
      </c>
      <c r="J110" t="str">
        <f>INDEX(Hosts!$A:$M, MATCH(Places!$B110,Hosts!$A:$A,0), MATCH(Places!J$1,Hosts!$A$1:$M$1,0))</f>
        <v>No</v>
      </c>
      <c r="K110">
        <v>16</v>
      </c>
      <c r="L110" t="str">
        <f>VLOOKUP($K110,Neighborhoods!$A:$C,2,0)</f>
        <v>Manhattan</v>
      </c>
      <c r="M110" t="str">
        <f>VLOOKUP($K110,Neighborhoods!$A:$C,3,0)</f>
        <v>Harlem</v>
      </c>
      <c r="N110" t="str">
        <f>INDEX(Neighborhoods!$A:$C, MATCH(Places!$K110,Neighborhoods!$A:$A,0), MATCH(Places!N$1,Neighborhoods!$A$1:$C$1,0))</f>
        <v>Manhattan</v>
      </c>
      <c r="O110" t="str">
        <f>INDEX(Neighborhoods!$A:$C, MATCH(Places!$K110,Neighborhoods!$A:$A,0), MATCH(Places!O$1,Neighborhoods!$A$1:$C$1,0))</f>
        <v>Harlem</v>
      </c>
      <c r="P110" t="s">
        <v>1</v>
      </c>
      <c r="Q110" t="str">
        <f t="shared" si="4"/>
        <v>Yes</v>
      </c>
      <c r="R110">
        <v>1</v>
      </c>
      <c r="S110" t="str">
        <f t="shared" si="5"/>
        <v>Small</v>
      </c>
      <c r="T110" s="50">
        <v>58</v>
      </c>
      <c r="U110" s="70">
        <f t="shared" si="6"/>
        <v>0.03</v>
      </c>
      <c r="V110" s="52">
        <v>4.53</v>
      </c>
      <c r="W110" s="52" t="str" cm="1">
        <f t="array" ref="W110">_xlfn.SWITCH(ROUND(V110,0),5,"Excellent",4,"Good",3,"Ok","Bad")</f>
        <v>Excellent</v>
      </c>
      <c r="X110">
        <v>124</v>
      </c>
      <c r="Y110" t="str">
        <f t="shared" si="7"/>
        <v>No</v>
      </c>
      <c r="Z110" s="68">
        <v>40722</v>
      </c>
      <c r="AA110" s="68">
        <v>43903</v>
      </c>
      <c r="AB110">
        <v>365</v>
      </c>
      <c r="AC110" t="s">
        <v>15615</v>
      </c>
    </row>
    <row r="111" spans="1:29" x14ac:dyDescent="0.3">
      <c r="A111" t="s">
        <v>111</v>
      </c>
      <c r="B111">
        <v>284</v>
      </c>
      <c r="C111" t="str">
        <f>VLOOKUP($B111,Hosts!$A:$M,10,0)</f>
        <v>Within a few hours</v>
      </c>
      <c r="D111" s="70">
        <f>VLOOKUP($B111,Hosts!$A:$M,11,0)</f>
        <v>1</v>
      </c>
      <c r="E111" s="70">
        <f>VLOOKUP($B111,Hosts!$A:$M,12,0)</f>
        <v>0.73</v>
      </c>
      <c r="F111" t="str">
        <f>VLOOKUP($B111,Hosts!$A:$M,13,0)</f>
        <v>Yes</v>
      </c>
      <c r="G111" t="str">
        <f>INDEX(Hosts!$A:$M, MATCH(Places!$B111,Hosts!$A:$A,0), MATCH(Places!G$1,Hosts!$A$1:$M$1,0))</f>
        <v>Within a few hours</v>
      </c>
      <c r="H111" s="70">
        <f>INDEX(Hosts!$A:$M, MATCH(Places!$B111,Hosts!$A:$A,0), MATCH(Places!H$1,Hosts!$A$1:$M$1,0))</f>
        <v>1</v>
      </c>
      <c r="I111" s="70">
        <f>INDEX(Hosts!$A:$M, MATCH(Places!$B111,Hosts!$A:$A,0), MATCH(Places!I$1,Hosts!$A$1:$M$1,0))</f>
        <v>0.73</v>
      </c>
      <c r="J111" t="str">
        <f>INDEX(Hosts!$A:$M, MATCH(Places!$B111,Hosts!$A:$A,0), MATCH(Places!J$1,Hosts!$A$1:$M$1,0))</f>
        <v>Yes</v>
      </c>
      <c r="K111">
        <v>16</v>
      </c>
      <c r="L111" t="str">
        <f>VLOOKUP($K111,Neighborhoods!$A:$C,2,0)</f>
        <v>Manhattan</v>
      </c>
      <c r="M111" t="str">
        <f>VLOOKUP($K111,Neighborhoods!$A:$C,3,0)</f>
        <v>Harlem</v>
      </c>
      <c r="N111" t="str">
        <f>INDEX(Neighborhoods!$A:$C, MATCH(Places!$K111,Neighborhoods!$A:$A,0), MATCH(Places!N$1,Neighborhoods!$A$1:$C$1,0))</f>
        <v>Manhattan</v>
      </c>
      <c r="O111" t="str">
        <f>INDEX(Neighborhoods!$A:$C, MATCH(Places!$K111,Neighborhoods!$A:$A,0), MATCH(Places!O$1,Neighborhoods!$A$1:$C$1,0))</f>
        <v>Harlem</v>
      </c>
      <c r="P111" t="s">
        <v>11822</v>
      </c>
      <c r="Q111" t="str">
        <f t="shared" si="4"/>
        <v>No</v>
      </c>
      <c r="R111">
        <v>8</v>
      </c>
      <c r="S111" t="str">
        <f t="shared" si="5"/>
        <v>Large</v>
      </c>
      <c r="T111" s="50">
        <v>300</v>
      </c>
      <c r="U111" s="70">
        <f t="shared" si="6"/>
        <v>0.04</v>
      </c>
      <c r="V111" s="52">
        <v>4.97</v>
      </c>
      <c r="W111" s="52" t="str" cm="1">
        <f t="array" ref="W111">_xlfn.SWITCH(ROUND(V111,0),5,"Excellent",4,"Good",3,"Ok","Bad")</f>
        <v>Excellent</v>
      </c>
      <c r="X111">
        <v>229</v>
      </c>
      <c r="Y111" t="str">
        <f t="shared" si="7"/>
        <v>Yes</v>
      </c>
      <c r="Z111" s="68">
        <v>40812</v>
      </c>
      <c r="AA111" s="68">
        <v>43898</v>
      </c>
      <c r="AB111">
        <v>325</v>
      </c>
      <c r="AC111" t="s">
        <v>15615</v>
      </c>
    </row>
    <row r="112" spans="1:29" x14ac:dyDescent="0.3">
      <c r="A112" t="s">
        <v>14993</v>
      </c>
      <c r="B112">
        <v>285</v>
      </c>
      <c r="C112" t="str">
        <f>VLOOKUP($B112,Hosts!$A:$M,10,0)</f>
        <v>Within an hour</v>
      </c>
      <c r="D112" s="70">
        <f>VLOOKUP($B112,Hosts!$A:$M,11,0)</f>
        <v>1</v>
      </c>
      <c r="E112" s="70">
        <f>VLOOKUP($B112,Hosts!$A:$M,12,0)</f>
        <v>0.86</v>
      </c>
      <c r="F112" t="str">
        <f>VLOOKUP($B112,Hosts!$A:$M,13,0)</f>
        <v>No</v>
      </c>
      <c r="G112" t="str">
        <f>INDEX(Hosts!$A:$M, MATCH(Places!$B112,Hosts!$A:$A,0), MATCH(Places!G$1,Hosts!$A$1:$M$1,0))</f>
        <v>Within an hour</v>
      </c>
      <c r="H112" s="70">
        <f>INDEX(Hosts!$A:$M, MATCH(Places!$B112,Hosts!$A:$A,0), MATCH(Places!H$1,Hosts!$A$1:$M$1,0))</f>
        <v>1</v>
      </c>
      <c r="I112" s="70">
        <f>INDEX(Hosts!$A:$M, MATCH(Places!$B112,Hosts!$A:$A,0), MATCH(Places!I$1,Hosts!$A$1:$M$1,0))</f>
        <v>0.86</v>
      </c>
      <c r="J112" t="str">
        <f>INDEX(Hosts!$A:$M, MATCH(Places!$B112,Hosts!$A:$A,0), MATCH(Places!J$1,Hosts!$A$1:$M$1,0))</f>
        <v>No</v>
      </c>
      <c r="K112">
        <v>11</v>
      </c>
      <c r="L112" t="str">
        <f>VLOOKUP($K112,Neighborhoods!$A:$C,2,0)</f>
        <v>Brooklyn</v>
      </c>
      <c r="M112" t="str">
        <f>VLOOKUP($K112,Neighborhoods!$A:$C,3,0)</f>
        <v>Greenpoint</v>
      </c>
      <c r="N112" t="str">
        <f>INDEX(Neighborhoods!$A:$C, MATCH(Places!$K112,Neighborhoods!$A:$A,0), MATCH(Places!N$1,Neighborhoods!$A$1:$C$1,0))</f>
        <v>Brooklyn</v>
      </c>
      <c r="O112" t="str">
        <f>INDEX(Neighborhoods!$A:$C, MATCH(Places!$K112,Neighborhoods!$A:$A,0), MATCH(Places!O$1,Neighborhoods!$A$1:$C$1,0))</f>
        <v>Greenpoint</v>
      </c>
      <c r="P112" t="s">
        <v>11822</v>
      </c>
      <c r="Q112" t="str">
        <f t="shared" si="4"/>
        <v>No</v>
      </c>
      <c r="R112">
        <v>2</v>
      </c>
      <c r="S112" t="str">
        <f t="shared" si="5"/>
        <v>Small</v>
      </c>
      <c r="T112" s="50">
        <v>85.43</v>
      </c>
      <c r="U112" s="70">
        <f t="shared" si="6"/>
        <v>0.03</v>
      </c>
      <c r="V112" s="52">
        <v>4.91</v>
      </c>
      <c r="W112" s="52" t="str" cm="1">
        <f t="array" ref="W112">_xlfn.SWITCH(ROUND(V112,0),5,"Excellent",4,"Good",3,"Ok","Bad")</f>
        <v>Excellent</v>
      </c>
      <c r="X112">
        <v>125</v>
      </c>
      <c r="Y112" t="str">
        <f t="shared" si="7"/>
        <v>Yes</v>
      </c>
      <c r="Z112" s="68">
        <v>40786</v>
      </c>
      <c r="AA112" s="68">
        <v>43882</v>
      </c>
      <c r="AB112">
        <v>68</v>
      </c>
      <c r="AC112" t="s">
        <v>15615</v>
      </c>
    </row>
    <row r="113" spans="1:29" x14ac:dyDescent="0.3">
      <c r="A113" t="s">
        <v>112</v>
      </c>
      <c r="B113">
        <v>286</v>
      </c>
      <c r="C113" t="str">
        <f>VLOOKUP($B113,Hosts!$A:$M,10,0)</f>
        <v>Within an hour</v>
      </c>
      <c r="D113" s="70">
        <f>VLOOKUP($B113,Hosts!$A:$M,11,0)</f>
        <v>1</v>
      </c>
      <c r="E113" s="70">
        <f>VLOOKUP($B113,Hosts!$A:$M,12,0)</f>
        <v>0.77</v>
      </c>
      <c r="F113" t="str">
        <f>VLOOKUP($B113,Hosts!$A:$M,13,0)</f>
        <v>Yes</v>
      </c>
      <c r="G113" t="str">
        <f>INDEX(Hosts!$A:$M, MATCH(Places!$B113,Hosts!$A:$A,0), MATCH(Places!G$1,Hosts!$A$1:$M$1,0))</f>
        <v>Within an hour</v>
      </c>
      <c r="H113" s="70">
        <f>INDEX(Hosts!$A:$M, MATCH(Places!$B113,Hosts!$A:$A,0), MATCH(Places!H$1,Hosts!$A$1:$M$1,0))</f>
        <v>1</v>
      </c>
      <c r="I113" s="70">
        <f>INDEX(Hosts!$A:$M, MATCH(Places!$B113,Hosts!$A:$A,0), MATCH(Places!I$1,Hosts!$A$1:$M$1,0))</f>
        <v>0.77</v>
      </c>
      <c r="J113" t="str">
        <f>INDEX(Hosts!$A:$M, MATCH(Places!$B113,Hosts!$A:$A,0), MATCH(Places!J$1,Hosts!$A$1:$M$1,0))</f>
        <v>Yes</v>
      </c>
      <c r="K113">
        <v>15</v>
      </c>
      <c r="L113" t="str">
        <f>VLOOKUP($K113,Neighborhoods!$A:$C,2,0)</f>
        <v>Manhattan</v>
      </c>
      <c r="M113" t="str">
        <f>VLOOKUP($K113,Neighborhoods!$A:$C,3,0)</f>
        <v>East Village</v>
      </c>
      <c r="N113" t="str">
        <f>INDEX(Neighborhoods!$A:$C, MATCH(Places!$K113,Neighborhoods!$A:$A,0), MATCH(Places!N$1,Neighborhoods!$A$1:$C$1,0))</f>
        <v>Manhattan</v>
      </c>
      <c r="O113" t="str">
        <f>INDEX(Neighborhoods!$A:$C, MATCH(Places!$K113,Neighborhoods!$A:$A,0), MATCH(Places!O$1,Neighborhoods!$A$1:$C$1,0))</f>
        <v>East Village</v>
      </c>
      <c r="P113" t="s">
        <v>1</v>
      </c>
      <c r="Q113" t="str">
        <f t="shared" si="4"/>
        <v>Yes</v>
      </c>
      <c r="R113">
        <v>2</v>
      </c>
      <c r="S113" t="str">
        <f t="shared" si="5"/>
        <v>Small</v>
      </c>
      <c r="T113" s="50">
        <v>175</v>
      </c>
      <c r="U113" s="70">
        <f t="shared" si="6"/>
        <v>0.03</v>
      </c>
      <c r="V113" s="52">
        <v>4.9800000000000004</v>
      </c>
      <c r="W113" s="52" t="str" cm="1">
        <f t="array" ref="W113">_xlfn.SWITCH(ROUND(V113,0),5,"Excellent",4,"Good",3,"Ok","Bad")</f>
        <v>Excellent</v>
      </c>
      <c r="X113">
        <v>184</v>
      </c>
      <c r="Y113" t="str">
        <f t="shared" si="7"/>
        <v>Yes</v>
      </c>
      <c r="Z113" s="68">
        <v>40740</v>
      </c>
      <c r="AA113" s="68">
        <v>43814</v>
      </c>
      <c r="AB113">
        <v>357</v>
      </c>
      <c r="AC113" t="s">
        <v>15615</v>
      </c>
    </row>
    <row r="114" spans="1:29" x14ac:dyDescent="0.3">
      <c r="A114" t="s">
        <v>113</v>
      </c>
      <c r="B114">
        <v>263</v>
      </c>
      <c r="C114" t="str">
        <f>VLOOKUP($B114,Hosts!$A:$M,10,0)</f>
        <v>Within a day</v>
      </c>
      <c r="D114" s="70">
        <f>VLOOKUP($B114,Hosts!$A:$M,11,0)</f>
        <v>0.5</v>
      </c>
      <c r="E114" s="70">
        <f>VLOOKUP($B114,Hosts!$A:$M,12,0)</f>
        <v>0</v>
      </c>
      <c r="F114" t="str">
        <f>VLOOKUP($B114,Hosts!$A:$M,13,0)</f>
        <v>No</v>
      </c>
      <c r="G114" t="str">
        <f>INDEX(Hosts!$A:$M, MATCH(Places!$B114,Hosts!$A:$A,0), MATCH(Places!G$1,Hosts!$A$1:$M$1,0))</f>
        <v>Within a day</v>
      </c>
      <c r="H114" s="70">
        <f>INDEX(Hosts!$A:$M, MATCH(Places!$B114,Hosts!$A:$A,0), MATCH(Places!H$1,Hosts!$A$1:$M$1,0))</f>
        <v>0.5</v>
      </c>
      <c r="I114" s="70">
        <f>INDEX(Hosts!$A:$M, MATCH(Places!$B114,Hosts!$A:$A,0), MATCH(Places!I$1,Hosts!$A$1:$M$1,0))</f>
        <v>0</v>
      </c>
      <c r="J114" t="str">
        <f>INDEX(Hosts!$A:$M, MATCH(Places!$B114,Hosts!$A:$A,0), MATCH(Places!J$1,Hosts!$A$1:$M$1,0))</f>
        <v>No</v>
      </c>
      <c r="K114">
        <v>12</v>
      </c>
      <c r="L114" t="str">
        <f>VLOOKUP($K114,Neighborhoods!$A:$C,2,0)</f>
        <v>Brooklyn</v>
      </c>
      <c r="M114" t="str">
        <f>VLOOKUP($K114,Neighborhoods!$A:$C,3,0)</f>
        <v>Williamsburg</v>
      </c>
      <c r="N114" t="str">
        <f>INDEX(Neighborhoods!$A:$C, MATCH(Places!$K114,Neighborhoods!$A:$A,0), MATCH(Places!N$1,Neighborhoods!$A$1:$C$1,0))</f>
        <v>Brooklyn</v>
      </c>
      <c r="O114" t="str">
        <f>INDEX(Neighborhoods!$A:$C, MATCH(Places!$K114,Neighborhoods!$A:$A,0), MATCH(Places!O$1,Neighborhoods!$A$1:$C$1,0))</f>
        <v>Williamsburg</v>
      </c>
      <c r="P114" t="s">
        <v>11822</v>
      </c>
      <c r="Q114" t="str">
        <f t="shared" si="4"/>
        <v>No</v>
      </c>
      <c r="R114">
        <v>3</v>
      </c>
      <c r="S114" t="str">
        <f t="shared" si="5"/>
        <v>Medium</v>
      </c>
      <c r="T114" s="50">
        <v>250</v>
      </c>
      <c r="U114" s="70">
        <f t="shared" si="6"/>
        <v>0.04</v>
      </c>
      <c r="V114" s="52">
        <v>4.9800000000000004</v>
      </c>
      <c r="W114" s="52" t="str" cm="1">
        <f t="array" ref="W114">_xlfn.SWITCH(ROUND(V114,0),5,"Excellent",4,"Good",3,"Ok","Bad")</f>
        <v>Excellent</v>
      </c>
      <c r="X114">
        <v>40</v>
      </c>
      <c r="Y114" t="str">
        <f t="shared" si="7"/>
        <v>No</v>
      </c>
      <c r="Z114" s="68">
        <v>41292</v>
      </c>
      <c r="AA114" s="68">
        <v>43684</v>
      </c>
      <c r="AB114">
        <v>89</v>
      </c>
      <c r="AC114" t="s">
        <v>15616</v>
      </c>
    </row>
    <row r="115" spans="1:29" x14ac:dyDescent="0.3">
      <c r="A115" t="s">
        <v>114</v>
      </c>
      <c r="B115">
        <v>289</v>
      </c>
      <c r="C115" t="str">
        <f>VLOOKUP($B115,Hosts!$A:$M,10,0)</f>
        <v>Within a few hours</v>
      </c>
      <c r="D115" s="70">
        <f>VLOOKUP($B115,Hosts!$A:$M,11,0)</f>
        <v>0.84</v>
      </c>
      <c r="E115" s="70">
        <f>VLOOKUP($B115,Hosts!$A:$M,12,0)</f>
        <v>1</v>
      </c>
      <c r="F115" t="str">
        <f>VLOOKUP($B115,Hosts!$A:$M,13,0)</f>
        <v>Yes</v>
      </c>
      <c r="G115" t="str">
        <f>INDEX(Hosts!$A:$M, MATCH(Places!$B115,Hosts!$A:$A,0), MATCH(Places!G$1,Hosts!$A$1:$M$1,0))</f>
        <v>Within a few hours</v>
      </c>
      <c r="H115" s="70">
        <f>INDEX(Hosts!$A:$M, MATCH(Places!$B115,Hosts!$A:$A,0), MATCH(Places!H$1,Hosts!$A$1:$M$1,0))</f>
        <v>0.84</v>
      </c>
      <c r="I115" s="70">
        <f>INDEX(Hosts!$A:$M, MATCH(Places!$B115,Hosts!$A:$A,0), MATCH(Places!I$1,Hosts!$A$1:$M$1,0))</f>
        <v>1</v>
      </c>
      <c r="J115" t="str">
        <f>INDEX(Hosts!$A:$M, MATCH(Places!$B115,Hosts!$A:$A,0), MATCH(Places!J$1,Hosts!$A$1:$M$1,0))</f>
        <v>Yes</v>
      </c>
      <c r="K115">
        <v>7</v>
      </c>
      <c r="L115" t="str">
        <f>VLOOKUP($K115,Neighborhoods!$A:$C,2,0)</f>
        <v>Brooklyn</v>
      </c>
      <c r="M115" t="str">
        <f>VLOOKUP($K115,Neighborhoods!$A:$C,3,0)</f>
        <v>Bedford-Stuyvesant</v>
      </c>
      <c r="N115" t="str">
        <f>INDEX(Neighborhoods!$A:$C, MATCH(Places!$K115,Neighborhoods!$A:$A,0), MATCH(Places!N$1,Neighborhoods!$A$1:$C$1,0))</f>
        <v>Brooklyn</v>
      </c>
      <c r="O115" t="str">
        <f>INDEX(Neighborhoods!$A:$C, MATCH(Places!$K115,Neighborhoods!$A:$A,0), MATCH(Places!O$1,Neighborhoods!$A$1:$C$1,0))</f>
        <v>Bedford-Stuyvesant</v>
      </c>
      <c r="P115" t="s">
        <v>11822</v>
      </c>
      <c r="Q115" t="str">
        <f t="shared" si="4"/>
        <v>No</v>
      </c>
      <c r="R115">
        <v>4</v>
      </c>
      <c r="S115" t="str">
        <f t="shared" si="5"/>
        <v>Medium</v>
      </c>
      <c r="T115" s="50">
        <v>65</v>
      </c>
      <c r="U115" s="70">
        <f t="shared" si="6"/>
        <v>0.03</v>
      </c>
      <c r="V115" s="52">
        <v>4.29</v>
      </c>
      <c r="W115" s="52" t="str" cm="1">
        <f t="array" ref="W115">_xlfn.SWITCH(ROUND(V115,0),5,"Excellent",4,"Good",3,"Ok","Bad")</f>
        <v>Good</v>
      </c>
      <c r="X115">
        <v>91</v>
      </c>
      <c r="Y115" t="str">
        <f t="shared" si="7"/>
        <v>No</v>
      </c>
      <c r="Z115" s="68">
        <v>40759</v>
      </c>
      <c r="AA115" s="68">
        <v>44044</v>
      </c>
      <c r="AB115">
        <v>320</v>
      </c>
      <c r="AC115" t="s">
        <v>15616</v>
      </c>
    </row>
    <row r="116" spans="1:29" x14ac:dyDescent="0.3">
      <c r="A116" t="s">
        <v>115</v>
      </c>
      <c r="B116">
        <v>238</v>
      </c>
      <c r="C116" t="str">
        <f>VLOOKUP($B116,Hosts!$A:$M,10,0)</f>
        <v>Within an hour</v>
      </c>
      <c r="D116" s="70">
        <f>VLOOKUP($B116,Hosts!$A:$M,11,0)</f>
        <v>1</v>
      </c>
      <c r="E116" s="70">
        <f>VLOOKUP($B116,Hosts!$A:$M,12,0)</f>
        <v>0.96</v>
      </c>
      <c r="F116" t="str">
        <f>VLOOKUP($B116,Hosts!$A:$M,13,0)</f>
        <v>Yes</v>
      </c>
      <c r="G116" t="str">
        <f>INDEX(Hosts!$A:$M, MATCH(Places!$B116,Hosts!$A:$A,0), MATCH(Places!G$1,Hosts!$A$1:$M$1,0))</f>
        <v>Within an hour</v>
      </c>
      <c r="H116" s="70">
        <f>INDEX(Hosts!$A:$M, MATCH(Places!$B116,Hosts!$A:$A,0), MATCH(Places!H$1,Hosts!$A$1:$M$1,0))</f>
        <v>1</v>
      </c>
      <c r="I116" s="70">
        <f>INDEX(Hosts!$A:$M, MATCH(Places!$B116,Hosts!$A:$A,0), MATCH(Places!I$1,Hosts!$A$1:$M$1,0))</f>
        <v>0.96</v>
      </c>
      <c r="J116" t="str">
        <f>INDEX(Hosts!$A:$M, MATCH(Places!$B116,Hosts!$A:$A,0), MATCH(Places!J$1,Hosts!$A$1:$M$1,0))</f>
        <v>Yes</v>
      </c>
      <c r="K116">
        <v>12</v>
      </c>
      <c r="L116" t="str">
        <f>VLOOKUP($K116,Neighborhoods!$A:$C,2,0)</f>
        <v>Brooklyn</v>
      </c>
      <c r="M116" t="str">
        <f>VLOOKUP($K116,Neighborhoods!$A:$C,3,0)</f>
        <v>Williamsburg</v>
      </c>
      <c r="N116" t="str">
        <f>INDEX(Neighborhoods!$A:$C, MATCH(Places!$K116,Neighborhoods!$A:$A,0), MATCH(Places!N$1,Neighborhoods!$A$1:$C$1,0))</f>
        <v>Brooklyn</v>
      </c>
      <c r="O116" t="str">
        <f>INDEX(Neighborhoods!$A:$C, MATCH(Places!$K116,Neighborhoods!$A:$A,0), MATCH(Places!O$1,Neighborhoods!$A$1:$C$1,0))</f>
        <v>Williamsburg</v>
      </c>
      <c r="P116" t="s">
        <v>11822</v>
      </c>
      <c r="Q116" t="str">
        <f t="shared" si="4"/>
        <v>No</v>
      </c>
      <c r="R116">
        <v>2</v>
      </c>
      <c r="S116" t="str">
        <f t="shared" si="5"/>
        <v>Small</v>
      </c>
      <c r="T116" s="50">
        <v>85</v>
      </c>
      <c r="U116" s="70">
        <f t="shared" si="6"/>
        <v>0.03</v>
      </c>
      <c r="V116" s="52">
        <v>4.82</v>
      </c>
      <c r="W116" s="52" t="str" cm="1">
        <f t="array" ref="W116">_xlfn.SWITCH(ROUND(V116,0),5,"Excellent",4,"Good",3,"Ok","Bad")</f>
        <v>Excellent</v>
      </c>
      <c r="X116">
        <v>132</v>
      </c>
      <c r="Y116" t="str">
        <f t="shared" si="7"/>
        <v>Yes</v>
      </c>
      <c r="Z116" s="68">
        <v>40911</v>
      </c>
      <c r="AA116" s="68">
        <v>44048</v>
      </c>
      <c r="AB116">
        <v>24</v>
      </c>
      <c r="AC116" t="s">
        <v>15615</v>
      </c>
    </row>
    <row r="117" spans="1:29" x14ac:dyDescent="0.3">
      <c r="A117" t="s">
        <v>116</v>
      </c>
      <c r="B117">
        <v>216</v>
      </c>
      <c r="C117" t="str">
        <f>VLOOKUP($B117,Hosts!$A:$M,10,0)</f>
        <v>Within an hour</v>
      </c>
      <c r="D117" s="70">
        <f>VLOOKUP($B117,Hosts!$A:$M,11,0)</f>
        <v>1</v>
      </c>
      <c r="E117" s="70">
        <f>VLOOKUP($B117,Hosts!$A:$M,12,0)</f>
        <v>1</v>
      </c>
      <c r="F117" t="str">
        <f>VLOOKUP($B117,Hosts!$A:$M,13,0)</f>
        <v>No</v>
      </c>
      <c r="G117" t="str">
        <f>INDEX(Hosts!$A:$M, MATCH(Places!$B117,Hosts!$A:$A,0), MATCH(Places!G$1,Hosts!$A$1:$M$1,0))</f>
        <v>Within an hour</v>
      </c>
      <c r="H117" s="70">
        <f>INDEX(Hosts!$A:$M, MATCH(Places!$B117,Hosts!$A:$A,0), MATCH(Places!H$1,Hosts!$A$1:$M$1,0))</f>
        <v>1</v>
      </c>
      <c r="I117" s="70">
        <f>INDEX(Hosts!$A:$M, MATCH(Places!$B117,Hosts!$A:$A,0), MATCH(Places!I$1,Hosts!$A$1:$M$1,0))</f>
        <v>1</v>
      </c>
      <c r="J117" t="str">
        <f>INDEX(Hosts!$A:$M, MATCH(Places!$B117,Hosts!$A:$A,0), MATCH(Places!J$1,Hosts!$A$1:$M$1,0))</f>
        <v>No</v>
      </c>
      <c r="K117">
        <v>12</v>
      </c>
      <c r="L117" t="str">
        <f>VLOOKUP($K117,Neighborhoods!$A:$C,2,0)</f>
        <v>Brooklyn</v>
      </c>
      <c r="M117" t="str">
        <f>VLOOKUP($K117,Neighborhoods!$A:$C,3,0)</f>
        <v>Williamsburg</v>
      </c>
      <c r="N117" t="str">
        <f>INDEX(Neighborhoods!$A:$C, MATCH(Places!$K117,Neighborhoods!$A:$A,0), MATCH(Places!N$1,Neighborhoods!$A$1:$C$1,0))</f>
        <v>Brooklyn</v>
      </c>
      <c r="O117" t="str">
        <f>INDEX(Neighborhoods!$A:$C, MATCH(Places!$K117,Neighborhoods!$A:$A,0), MATCH(Places!O$1,Neighborhoods!$A$1:$C$1,0))</f>
        <v>Williamsburg</v>
      </c>
      <c r="P117" t="s">
        <v>11822</v>
      </c>
      <c r="Q117" t="str">
        <f t="shared" si="4"/>
        <v>No</v>
      </c>
      <c r="R117">
        <v>6</v>
      </c>
      <c r="S117" t="str">
        <f t="shared" si="5"/>
        <v>Large</v>
      </c>
      <c r="T117" s="50">
        <v>149</v>
      </c>
      <c r="U117" s="70">
        <f t="shared" si="6"/>
        <v>0.03</v>
      </c>
      <c r="V117" s="52">
        <v>4.7</v>
      </c>
      <c r="W117" s="52" t="str" cm="1">
        <f t="array" ref="W117">_xlfn.SWITCH(ROUND(V117,0),5,"Excellent",4,"Good",3,"Ok","Bad")</f>
        <v>Excellent</v>
      </c>
      <c r="X117">
        <v>433</v>
      </c>
      <c r="Y117" t="str">
        <f t="shared" si="7"/>
        <v>No</v>
      </c>
      <c r="Z117" s="68">
        <v>40767</v>
      </c>
      <c r="AA117" s="68">
        <v>43901</v>
      </c>
      <c r="AB117">
        <v>299</v>
      </c>
      <c r="AC117" t="s">
        <v>15615</v>
      </c>
    </row>
    <row r="118" spans="1:29" x14ac:dyDescent="0.3">
      <c r="A118" t="s">
        <v>117</v>
      </c>
      <c r="B118">
        <v>42</v>
      </c>
      <c r="C118" t="str">
        <f>VLOOKUP($B118,Hosts!$A:$M,10,0)</f>
        <v>Within an hour</v>
      </c>
      <c r="D118" s="70">
        <f>VLOOKUP($B118,Hosts!$A:$M,11,0)</f>
        <v>1</v>
      </c>
      <c r="E118" s="70">
        <f>VLOOKUP($B118,Hosts!$A:$M,12,0)</f>
        <v>0.97</v>
      </c>
      <c r="F118" t="str">
        <f>VLOOKUP($B118,Hosts!$A:$M,13,0)</f>
        <v>No</v>
      </c>
      <c r="G118" t="str">
        <f>INDEX(Hosts!$A:$M, MATCH(Places!$B118,Hosts!$A:$A,0), MATCH(Places!G$1,Hosts!$A$1:$M$1,0))</f>
        <v>Within an hour</v>
      </c>
      <c r="H118" s="70">
        <f>INDEX(Hosts!$A:$M, MATCH(Places!$B118,Hosts!$A:$A,0), MATCH(Places!H$1,Hosts!$A$1:$M$1,0))</f>
        <v>1</v>
      </c>
      <c r="I118" s="70">
        <f>INDEX(Hosts!$A:$M, MATCH(Places!$B118,Hosts!$A:$A,0), MATCH(Places!I$1,Hosts!$A$1:$M$1,0))</f>
        <v>0.97</v>
      </c>
      <c r="J118" t="str">
        <f>INDEX(Hosts!$A:$M, MATCH(Places!$B118,Hosts!$A:$A,0), MATCH(Places!J$1,Hosts!$A$1:$M$1,0))</f>
        <v>No</v>
      </c>
      <c r="K118">
        <v>7</v>
      </c>
      <c r="L118" t="str">
        <f>VLOOKUP($K118,Neighborhoods!$A:$C,2,0)</f>
        <v>Brooklyn</v>
      </c>
      <c r="M118" t="str">
        <f>VLOOKUP($K118,Neighborhoods!$A:$C,3,0)</f>
        <v>Bedford-Stuyvesant</v>
      </c>
      <c r="N118" t="str">
        <f>INDEX(Neighborhoods!$A:$C, MATCH(Places!$K118,Neighborhoods!$A:$A,0), MATCH(Places!N$1,Neighborhoods!$A$1:$C$1,0))</f>
        <v>Brooklyn</v>
      </c>
      <c r="O118" t="str">
        <f>INDEX(Neighborhoods!$A:$C, MATCH(Places!$K118,Neighborhoods!$A:$A,0), MATCH(Places!O$1,Neighborhoods!$A$1:$C$1,0))</f>
        <v>Bedford-Stuyvesant</v>
      </c>
      <c r="P118" t="s">
        <v>1</v>
      </c>
      <c r="Q118" t="str">
        <f t="shared" si="4"/>
        <v>Yes</v>
      </c>
      <c r="R118">
        <v>3</v>
      </c>
      <c r="S118" t="str">
        <f t="shared" si="5"/>
        <v>Medium</v>
      </c>
      <c r="T118" s="50">
        <v>87</v>
      </c>
      <c r="U118" s="70">
        <f t="shared" si="6"/>
        <v>0.03</v>
      </c>
      <c r="V118" s="52">
        <v>4.75</v>
      </c>
      <c r="W118" s="52" t="str" cm="1">
        <f t="array" ref="W118">_xlfn.SWITCH(ROUND(V118,0),5,"Excellent",4,"Good",3,"Ok","Bad")</f>
        <v>Excellent</v>
      </c>
      <c r="X118">
        <v>76</v>
      </c>
      <c r="Y118" t="str">
        <f t="shared" si="7"/>
        <v>No</v>
      </c>
      <c r="Z118" s="68">
        <v>40845</v>
      </c>
      <c r="AA118" s="68">
        <v>43833</v>
      </c>
      <c r="AB118">
        <v>348</v>
      </c>
      <c r="AC118" t="s">
        <v>15615</v>
      </c>
    </row>
    <row r="119" spans="1:29" x14ac:dyDescent="0.3">
      <c r="A119" t="s">
        <v>118</v>
      </c>
      <c r="B119">
        <v>42</v>
      </c>
      <c r="C119" t="str">
        <f>VLOOKUP($B119,Hosts!$A:$M,10,0)</f>
        <v>Within an hour</v>
      </c>
      <c r="D119" s="70">
        <f>VLOOKUP($B119,Hosts!$A:$M,11,0)</f>
        <v>1</v>
      </c>
      <c r="E119" s="70">
        <f>VLOOKUP($B119,Hosts!$A:$M,12,0)</f>
        <v>0.97</v>
      </c>
      <c r="F119" t="str">
        <f>VLOOKUP($B119,Hosts!$A:$M,13,0)</f>
        <v>No</v>
      </c>
      <c r="G119" t="str">
        <f>INDEX(Hosts!$A:$M, MATCH(Places!$B119,Hosts!$A:$A,0), MATCH(Places!G$1,Hosts!$A$1:$M$1,0))</f>
        <v>Within an hour</v>
      </c>
      <c r="H119" s="70">
        <f>INDEX(Hosts!$A:$M, MATCH(Places!$B119,Hosts!$A:$A,0), MATCH(Places!H$1,Hosts!$A$1:$M$1,0))</f>
        <v>1</v>
      </c>
      <c r="I119" s="70">
        <f>INDEX(Hosts!$A:$M, MATCH(Places!$B119,Hosts!$A:$A,0), MATCH(Places!I$1,Hosts!$A$1:$M$1,0))</f>
        <v>0.97</v>
      </c>
      <c r="J119" t="str">
        <f>INDEX(Hosts!$A:$M, MATCH(Places!$B119,Hosts!$A:$A,0), MATCH(Places!J$1,Hosts!$A$1:$M$1,0))</f>
        <v>No</v>
      </c>
      <c r="K119">
        <v>7</v>
      </c>
      <c r="L119" t="str">
        <f>VLOOKUP($K119,Neighborhoods!$A:$C,2,0)</f>
        <v>Brooklyn</v>
      </c>
      <c r="M119" t="str">
        <f>VLOOKUP($K119,Neighborhoods!$A:$C,3,0)</f>
        <v>Bedford-Stuyvesant</v>
      </c>
      <c r="N119" t="str">
        <f>INDEX(Neighborhoods!$A:$C, MATCH(Places!$K119,Neighborhoods!$A:$A,0), MATCH(Places!N$1,Neighborhoods!$A$1:$C$1,0))</f>
        <v>Brooklyn</v>
      </c>
      <c r="O119" t="str">
        <f>INDEX(Neighborhoods!$A:$C, MATCH(Places!$K119,Neighborhoods!$A:$A,0), MATCH(Places!O$1,Neighborhoods!$A$1:$C$1,0))</f>
        <v>Bedford-Stuyvesant</v>
      </c>
      <c r="P119" t="s">
        <v>1</v>
      </c>
      <c r="Q119" t="str">
        <f t="shared" si="4"/>
        <v>Yes</v>
      </c>
      <c r="R119">
        <v>2</v>
      </c>
      <c r="S119" t="str">
        <f t="shared" si="5"/>
        <v>Small</v>
      </c>
      <c r="T119" s="50">
        <v>78</v>
      </c>
      <c r="U119" s="70">
        <f t="shared" si="6"/>
        <v>0.03</v>
      </c>
      <c r="V119" s="52">
        <v>4.92</v>
      </c>
      <c r="W119" s="52" t="str" cm="1">
        <f t="array" ref="W119">_xlfn.SWITCH(ROUND(V119,0),5,"Excellent",4,"Good",3,"Ok","Bad")</f>
        <v>Excellent</v>
      </c>
      <c r="X119">
        <v>51</v>
      </c>
      <c r="Y119" t="str">
        <f t="shared" si="7"/>
        <v>No</v>
      </c>
      <c r="Z119" s="68">
        <v>40827</v>
      </c>
      <c r="AA119" s="68">
        <v>43891</v>
      </c>
      <c r="AB119">
        <v>322</v>
      </c>
      <c r="AC119" t="s">
        <v>15615</v>
      </c>
    </row>
    <row r="120" spans="1:29" x14ac:dyDescent="0.3">
      <c r="A120" t="s">
        <v>119</v>
      </c>
      <c r="B120">
        <v>291</v>
      </c>
      <c r="C120" t="str">
        <f>VLOOKUP($B120,Hosts!$A:$M,10,0)</f>
        <v>Within an hour</v>
      </c>
      <c r="D120" s="70">
        <f>VLOOKUP($B120,Hosts!$A:$M,11,0)</f>
        <v>1</v>
      </c>
      <c r="E120" s="70">
        <f>VLOOKUP($B120,Hosts!$A:$M,12,0)</f>
        <v>0.8</v>
      </c>
      <c r="F120" t="str">
        <f>VLOOKUP($B120,Hosts!$A:$M,13,0)</f>
        <v>Yes</v>
      </c>
      <c r="G120" t="str">
        <f>INDEX(Hosts!$A:$M, MATCH(Places!$B120,Hosts!$A:$A,0), MATCH(Places!G$1,Hosts!$A$1:$M$1,0))</f>
        <v>Within an hour</v>
      </c>
      <c r="H120" s="70">
        <f>INDEX(Hosts!$A:$M, MATCH(Places!$B120,Hosts!$A:$A,0), MATCH(Places!H$1,Hosts!$A$1:$M$1,0))</f>
        <v>1</v>
      </c>
      <c r="I120" s="70">
        <f>INDEX(Hosts!$A:$M, MATCH(Places!$B120,Hosts!$A:$A,0), MATCH(Places!I$1,Hosts!$A$1:$M$1,0))</f>
        <v>0.8</v>
      </c>
      <c r="J120" t="str">
        <f>INDEX(Hosts!$A:$M, MATCH(Places!$B120,Hosts!$A:$A,0), MATCH(Places!J$1,Hosts!$A$1:$M$1,0))</f>
        <v>Yes</v>
      </c>
      <c r="K120">
        <v>15</v>
      </c>
      <c r="L120" t="str">
        <f>VLOOKUP($K120,Neighborhoods!$A:$C,2,0)</f>
        <v>Manhattan</v>
      </c>
      <c r="M120" t="str">
        <f>VLOOKUP($K120,Neighborhoods!$A:$C,3,0)</f>
        <v>East Village</v>
      </c>
      <c r="N120" t="str">
        <f>INDEX(Neighborhoods!$A:$C, MATCH(Places!$K120,Neighborhoods!$A:$A,0), MATCH(Places!N$1,Neighborhoods!$A$1:$C$1,0))</f>
        <v>Manhattan</v>
      </c>
      <c r="O120" t="str">
        <f>INDEX(Neighborhoods!$A:$C, MATCH(Places!$K120,Neighborhoods!$A:$A,0), MATCH(Places!O$1,Neighborhoods!$A$1:$C$1,0))</f>
        <v>East Village</v>
      </c>
      <c r="P120" t="s">
        <v>11822</v>
      </c>
      <c r="Q120" t="str">
        <f t="shared" si="4"/>
        <v>No</v>
      </c>
      <c r="R120">
        <v>2</v>
      </c>
      <c r="S120" t="str">
        <f t="shared" si="5"/>
        <v>Small</v>
      </c>
      <c r="T120" s="50">
        <v>200</v>
      </c>
      <c r="U120" s="70">
        <f t="shared" si="6"/>
        <v>0.04</v>
      </c>
      <c r="V120" s="52">
        <v>4.9000000000000004</v>
      </c>
      <c r="W120" s="52" t="str" cm="1">
        <f t="array" ref="W120">_xlfn.SWITCH(ROUND(V120,0),5,"Excellent",4,"Good",3,"Ok","Bad")</f>
        <v>Excellent</v>
      </c>
      <c r="X120">
        <v>114</v>
      </c>
      <c r="Y120" t="str">
        <f t="shared" si="7"/>
        <v>Yes</v>
      </c>
      <c r="Z120" s="68">
        <v>40802</v>
      </c>
      <c r="AA120" s="68">
        <v>43806</v>
      </c>
      <c r="AB120">
        <v>227</v>
      </c>
      <c r="AC120" t="s">
        <v>15615</v>
      </c>
    </row>
    <row r="121" spans="1:29" x14ac:dyDescent="0.3">
      <c r="A121" t="s">
        <v>120</v>
      </c>
      <c r="B121">
        <v>554</v>
      </c>
      <c r="C121" t="str">
        <f>VLOOKUP($B121,Hosts!$A:$M,10,0)</f>
        <v>Within a few hours</v>
      </c>
      <c r="D121" s="70">
        <f>VLOOKUP($B121,Hosts!$A:$M,11,0)</f>
        <v>1</v>
      </c>
      <c r="E121" s="70">
        <f>VLOOKUP($B121,Hosts!$A:$M,12,0)</f>
        <v>1</v>
      </c>
      <c r="F121" t="str">
        <f>VLOOKUP($B121,Hosts!$A:$M,13,0)</f>
        <v>No</v>
      </c>
      <c r="G121" t="str">
        <f>INDEX(Hosts!$A:$M, MATCH(Places!$B121,Hosts!$A:$A,0), MATCH(Places!G$1,Hosts!$A$1:$M$1,0))</f>
        <v>Within a few hours</v>
      </c>
      <c r="H121" s="70">
        <f>INDEX(Hosts!$A:$M, MATCH(Places!$B121,Hosts!$A:$A,0), MATCH(Places!H$1,Hosts!$A$1:$M$1,0))</f>
        <v>1</v>
      </c>
      <c r="I121" s="70">
        <f>INDEX(Hosts!$A:$M, MATCH(Places!$B121,Hosts!$A:$A,0), MATCH(Places!I$1,Hosts!$A$1:$M$1,0))</f>
        <v>1</v>
      </c>
      <c r="J121" t="str">
        <f>INDEX(Hosts!$A:$M, MATCH(Places!$B121,Hosts!$A:$A,0), MATCH(Places!J$1,Hosts!$A$1:$M$1,0))</f>
        <v>No</v>
      </c>
      <c r="K121">
        <v>16</v>
      </c>
      <c r="L121" t="str">
        <f>VLOOKUP($K121,Neighborhoods!$A:$C,2,0)</f>
        <v>Manhattan</v>
      </c>
      <c r="M121" t="str">
        <f>VLOOKUP($K121,Neighborhoods!$A:$C,3,0)</f>
        <v>Harlem</v>
      </c>
      <c r="N121" t="str">
        <f>INDEX(Neighborhoods!$A:$C, MATCH(Places!$K121,Neighborhoods!$A:$A,0), MATCH(Places!N$1,Neighborhoods!$A$1:$C$1,0))</f>
        <v>Manhattan</v>
      </c>
      <c r="O121" t="str">
        <f>INDEX(Neighborhoods!$A:$C, MATCH(Places!$K121,Neighborhoods!$A:$A,0), MATCH(Places!O$1,Neighborhoods!$A$1:$C$1,0))</f>
        <v>Harlem</v>
      </c>
      <c r="P121" t="s">
        <v>11822</v>
      </c>
      <c r="Q121" t="str">
        <f t="shared" si="4"/>
        <v>No</v>
      </c>
      <c r="R121">
        <v>12</v>
      </c>
      <c r="S121" t="str">
        <f t="shared" si="5"/>
        <v>Large</v>
      </c>
      <c r="T121" s="50">
        <v>395</v>
      </c>
      <c r="U121" s="70">
        <f t="shared" si="6"/>
        <v>0.04</v>
      </c>
      <c r="V121" s="52">
        <v>4.66</v>
      </c>
      <c r="W121" s="52" t="str" cm="1">
        <f t="array" ref="W121">_xlfn.SWITCH(ROUND(V121,0),5,"Excellent",4,"Good",3,"Ok","Bad")</f>
        <v>Excellent</v>
      </c>
      <c r="X121">
        <v>247</v>
      </c>
      <c r="Y121" t="str">
        <f t="shared" si="7"/>
        <v>No</v>
      </c>
      <c r="Z121" s="68">
        <v>40735</v>
      </c>
      <c r="AA121" s="68">
        <v>43861</v>
      </c>
      <c r="AB121">
        <v>362</v>
      </c>
      <c r="AC121" t="s">
        <v>15616</v>
      </c>
    </row>
    <row r="122" spans="1:29" x14ac:dyDescent="0.3">
      <c r="A122" t="s">
        <v>121</v>
      </c>
      <c r="B122">
        <v>294</v>
      </c>
      <c r="C122" t="str">
        <f>VLOOKUP($B122,Hosts!$A:$M,10,0)</f>
        <v>Within a few hours</v>
      </c>
      <c r="D122" s="70">
        <f>VLOOKUP($B122,Hosts!$A:$M,11,0)</f>
        <v>1</v>
      </c>
      <c r="E122" s="70">
        <f>VLOOKUP($B122,Hosts!$A:$M,12,0)</f>
        <v>0.75</v>
      </c>
      <c r="F122" t="str">
        <f>VLOOKUP($B122,Hosts!$A:$M,13,0)</f>
        <v>No</v>
      </c>
      <c r="G122" t="str">
        <f>INDEX(Hosts!$A:$M, MATCH(Places!$B122,Hosts!$A:$A,0), MATCH(Places!G$1,Hosts!$A$1:$M$1,0))</f>
        <v>Within a few hours</v>
      </c>
      <c r="H122" s="70">
        <f>INDEX(Hosts!$A:$M, MATCH(Places!$B122,Hosts!$A:$A,0), MATCH(Places!H$1,Hosts!$A$1:$M$1,0))</f>
        <v>1</v>
      </c>
      <c r="I122" s="70">
        <f>INDEX(Hosts!$A:$M, MATCH(Places!$B122,Hosts!$A:$A,0), MATCH(Places!I$1,Hosts!$A$1:$M$1,0))</f>
        <v>0.75</v>
      </c>
      <c r="J122" t="str">
        <f>INDEX(Hosts!$A:$M, MATCH(Places!$B122,Hosts!$A:$A,0), MATCH(Places!J$1,Hosts!$A$1:$M$1,0))</f>
        <v>No</v>
      </c>
      <c r="K122">
        <v>12</v>
      </c>
      <c r="L122" t="str">
        <f>VLOOKUP($K122,Neighborhoods!$A:$C,2,0)</f>
        <v>Brooklyn</v>
      </c>
      <c r="M122" t="str">
        <f>VLOOKUP($K122,Neighborhoods!$A:$C,3,0)</f>
        <v>Williamsburg</v>
      </c>
      <c r="N122" t="str">
        <f>INDEX(Neighborhoods!$A:$C, MATCH(Places!$K122,Neighborhoods!$A:$A,0), MATCH(Places!N$1,Neighborhoods!$A$1:$C$1,0))</f>
        <v>Brooklyn</v>
      </c>
      <c r="O122" t="str">
        <f>INDEX(Neighborhoods!$A:$C, MATCH(Places!$K122,Neighborhoods!$A:$A,0), MATCH(Places!O$1,Neighborhoods!$A$1:$C$1,0))</f>
        <v>Williamsburg</v>
      </c>
      <c r="P122" t="s">
        <v>11822</v>
      </c>
      <c r="Q122" t="str">
        <f t="shared" si="4"/>
        <v>No</v>
      </c>
      <c r="R122">
        <v>6</v>
      </c>
      <c r="S122" t="str">
        <f t="shared" si="5"/>
        <v>Large</v>
      </c>
      <c r="T122" s="50">
        <v>480</v>
      </c>
      <c r="U122" s="70">
        <f t="shared" si="6"/>
        <v>0.04</v>
      </c>
      <c r="V122" s="52">
        <v>5</v>
      </c>
      <c r="W122" s="52" t="str" cm="1">
        <f t="array" ref="W122">_xlfn.SWITCH(ROUND(V122,0),5,"Excellent",4,"Good",3,"Ok","Bad")</f>
        <v>Excellent</v>
      </c>
      <c r="X122">
        <v>39</v>
      </c>
      <c r="Y122" t="str">
        <f t="shared" si="7"/>
        <v>No</v>
      </c>
      <c r="Z122" s="68">
        <v>42253</v>
      </c>
      <c r="AA122" s="68">
        <v>44006</v>
      </c>
      <c r="AB122">
        <v>0</v>
      </c>
      <c r="AC122" t="s">
        <v>15615</v>
      </c>
    </row>
    <row r="123" spans="1:29" x14ac:dyDescent="0.3">
      <c r="A123" t="s">
        <v>15291</v>
      </c>
      <c r="B123">
        <v>290</v>
      </c>
      <c r="C123" t="str">
        <f>VLOOKUP($B123,Hosts!$A:$M,10,0)</f>
        <v>A few days or more</v>
      </c>
      <c r="D123" s="70">
        <f>VLOOKUP($B123,Hosts!$A:$M,11,0)</f>
        <v>0</v>
      </c>
      <c r="E123" s="70">
        <f>VLOOKUP($B123,Hosts!$A:$M,12,0)</f>
        <v>0</v>
      </c>
      <c r="F123" t="str">
        <f>VLOOKUP($B123,Hosts!$A:$M,13,0)</f>
        <v>No</v>
      </c>
      <c r="G123" t="str">
        <f>INDEX(Hosts!$A:$M, MATCH(Places!$B123,Hosts!$A:$A,0), MATCH(Places!G$1,Hosts!$A$1:$M$1,0))</f>
        <v>A few days or more</v>
      </c>
      <c r="H123" s="70">
        <f>INDEX(Hosts!$A:$M, MATCH(Places!$B123,Hosts!$A:$A,0), MATCH(Places!H$1,Hosts!$A$1:$M$1,0))</f>
        <v>0</v>
      </c>
      <c r="I123" s="70">
        <f>INDEX(Hosts!$A:$M, MATCH(Places!$B123,Hosts!$A:$A,0), MATCH(Places!I$1,Hosts!$A$1:$M$1,0))</f>
        <v>0</v>
      </c>
      <c r="J123" t="str">
        <f>INDEX(Hosts!$A:$M, MATCH(Places!$B123,Hosts!$A:$A,0), MATCH(Places!J$1,Hosts!$A$1:$M$1,0))</f>
        <v>No</v>
      </c>
      <c r="K123">
        <v>13</v>
      </c>
      <c r="L123" t="str">
        <f>VLOOKUP($K123,Neighborhoods!$A:$C,2,0)</f>
        <v>Manhattan</v>
      </c>
      <c r="M123" t="str">
        <f>VLOOKUP($K123,Neighborhoods!$A:$C,3,0)</f>
        <v>Chelsea</v>
      </c>
      <c r="N123" t="str">
        <f>INDEX(Neighborhoods!$A:$C, MATCH(Places!$K123,Neighborhoods!$A:$A,0), MATCH(Places!N$1,Neighborhoods!$A$1:$C$1,0))</f>
        <v>Manhattan</v>
      </c>
      <c r="O123" t="str">
        <f>INDEX(Neighborhoods!$A:$C, MATCH(Places!$K123,Neighborhoods!$A:$A,0), MATCH(Places!O$1,Neighborhoods!$A$1:$C$1,0))</f>
        <v>Chelsea</v>
      </c>
      <c r="P123" t="s">
        <v>11822</v>
      </c>
      <c r="Q123" t="str">
        <f t="shared" si="4"/>
        <v>No</v>
      </c>
      <c r="R123">
        <v>2</v>
      </c>
      <c r="S123" t="str">
        <f t="shared" si="5"/>
        <v>Small</v>
      </c>
      <c r="T123" s="50">
        <v>175</v>
      </c>
      <c r="U123" s="70">
        <f t="shared" si="6"/>
        <v>0.03</v>
      </c>
      <c r="V123" s="52">
        <v>4.82</v>
      </c>
      <c r="W123" s="52" t="str" cm="1">
        <f t="array" ref="W123">_xlfn.SWITCH(ROUND(V123,0),5,"Excellent",4,"Good",3,"Ok","Bad")</f>
        <v>Excellent</v>
      </c>
      <c r="X123">
        <v>11</v>
      </c>
      <c r="Y123" t="str">
        <f t="shared" si="7"/>
        <v>No</v>
      </c>
      <c r="Z123" s="68">
        <v>41171</v>
      </c>
      <c r="AA123" s="68">
        <v>42511</v>
      </c>
      <c r="AB123">
        <v>336</v>
      </c>
      <c r="AC123" t="s">
        <v>15615</v>
      </c>
    </row>
    <row r="124" spans="1:29" x14ac:dyDescent="0.3">
      <c r="A124" t="s">
        <v>14799</v>
      </c>
      <c r="B124">
        <v>257</v>
      </c>
      <c r="C124" t="str">
        <f>VLOOKUP($B124,Hosts!$A:$M,10,0)</f>
        <v>Within an hour</v>
      </c>
      <c r="D124" s="70">
        <f>VLOOKUP($B124,Hosts!$A:$M,11,0)</f>
        <v>0.88</v>
      </c>
      <c r="E124" s="70">
        <f>VLOOKUP($B124,Hosts!$A:$M,12,0)</f>
        <v>0.98</v>
      </c>
      <c r="F124" t="str">
        <f>VLOOKUP($B124,Hosts!$A:$M,13,0)</f>
        <v>No</v>
      </c>
      <c r="G124" t="str">
        <f>INDEX(Hosts!$A:$M, MATCH(Places!$B124,Hosts!$A:$A,0), MATCH(Places!G$1,Hosts!$A$1:$M$1,0))</f>
        <v>Within an hour</v>
      </c>
      <c r="H124" s="70">
        <f>INDEX(Hosts!$A:$M, MATCH(Places!$B124,Hosts!$A:$A,0), MATCH(Places!H$1,Hosts!$A$1:$M$1,0))</f>
        <v>0.88</v>
      </c>
      <c r="I124" s="70">
        <f>INDEX(Hosts!$A:$M, MATCH(Places!$B124,Hosts!$A:$A,0), MATCH(Places!I$1,Hosts!$A$1:$M$1,0))</f>
        <v>0.98</v>
      </c>
      <c r="J124" t="str">
        <f>INDEX(Hosts!$A:$M, MATCH(Places!$B124,Hosts!$A:$A,0), MATCH(Places!J$1,Hosts!$A$1:$M$1,0))</f>
        <v>No</v>
      </c>
      <c r="K124">
        <v>15</v>
      </c>
      <c r="L124" t="str">
        <f>VLOOKUP($K124,Neighborhoods!$A:$C,2,0)</f>
        <v>Manhattan</v>
      </c>
      <c r="M124" t="str">
        <f>VLOOKUP($K124,Neighborhoods!$A:$C,3,0)</f>
        <v>East Village</v>
      </c>
      <c r="N124" t="str">
        <f>INDEX(Neighborhoods!$A:$C, MATCH(Places!$K124,Neighborhoods!$A:$A,0), MATCH(Places!N$1,Neighborhoods!$A$1:$C$1,0))</f>
        <v>Manhattan</v>
      </c>
      <c r="O124" t="str">
        <f>INDEX(Neighborhoods!$A:$C, MATCH(Places!$K124,Neighborhoods!$A:$A,0), MATCH(Places!O$1,Neighborhoods!$A$1:$C$1,0))</f>
        <v>East Village</v>
      </c>
      <c r="P124" t="s">
        <v>11822</v>
      </c>
      <c r="Q124" t="str">
        <f t="shared" si="4"/>
        <v>No</v>
      </c>
      <c r="R124">
        <v>5</v>
      </c>
      <c r="S124" t="str">
        <f t="shared" si="5"/>
        <v>Medium</v>
      </c>
      <c r="T124" s="50">
        <v>98</v>
      </c>
      <c r="U124" s="70">
        <f t="shared" si="6"/>
        <v>0.03</v>
      </c>
      <c r="V124" s="52">
        <v>4.57</v>
      </c>
      <c r="W124" s="52" t="str" cm="1">
        <f t="array" ref="W124">_xlfn.SWITCH(ROUND(V124,0),5,"Excellent",4,"Good",3,"Ok","Bad")</f>
        <v>Excellent</v>
      </c>
      <c r="X124">
        <v>323</v>
      </c>
      <c r="Y124" t="str">
        <f t="shared" si="7"/>
        <v>No</v>
      </c>
      <c r="Z124" s="68">
        <v>40778</v>
      </c>
      <c r="AA124" s="68">
        <v>44039</v>
      </c>
      <c r="AB124">
        <v>360</v>
      </c>
      <c r="AC124" t="s">
        <v>15615</v>
      </c>
    </row>
    <row r="125" spans="1:29" x14ac:dyDescent="0.3">
      <c r="A125" t="s">
        <v>122</v>
      </c>
      <c r="B125">
        <v>297</v>
      </c>
      <c r="C125" t="str">
        <f>VLOOKUP($B125,Hosts!$A:$M,10,0)</f>
        <v>A few days or more</v>
      </c>
      <c r="D125" s="70">
        <f>VLOOKUP($B125,Hosts!$A:$M,11,0)</f>
        <v>0.33</v>
      </c>
      <c r="E125" s="70">
        <f>VLOOKUP($B125,Hosts!$A:$M,12,0)</f>
        <v>0.5</v>
      </c>
      <c r="F125" t="str">
        <f>VLOOKUP($B125,Hosts!$A:$M,13,0)</f>
        <v>No</v>
      </c>
      <c r="G125" t="str">
        <f>INDEX(Hosts!$A:$M, MATCH(Places!$B125,Hosts!$A:$A,0), MATCH(Places!G$1,Hosts!$A$1:$M$1,0))</f>
        <v>A few days or more</v>
      </c>
      <c r="H125" s="70">
        <f>INDEX(Hosts!$A:$M, MATCH(Places!$B125,Hosts!$A:$A,0), MATCH(Places!H$1,Hosts!$A$1:$M$1,0))</f>
        <v>0.33</v>
      </c>
      <c r="I125" s="70">
        <f>INDEX(Hosts!$A:$M, MATCH(Places!$B125,Hosts!$A:$A,0), MATCH(Places!I$1,Hosts!$A$1:$M$1,0))</f>
        <v>0.5</v>
      </c>
      <c r="J125" t="str">
        <f>INDEX(Hosts!$A:$M, MATCH(Places!$B125,Hosts!$A:$A,0), MATCH(Places!J$1,Hosts!$A$1:$M$1,0))</f>
        <v>No</v>
      </c>
      <c r="K125">
        <v>20</v>
      </c>
      <c r="L125" t="str">
        <f>VLOOKUP($K125,Neighborhoods!$A:$C,2,0)</f>
        <v>Manhattan</v>
      </c>
      <c r="M125" t="str">
        <f>VLOOKUP($K125,Neighborhoods!$A:$C,3,0)</f>
        <v>Upper West Side</v>
      </c>
      <c r="N125" t="str">
        <f>INDEX(Neighborhoods!$A:$C, MATCH(Places!$K125,Neighborhoods!$A:$A,0), MATCH(Places!N$1,Neighborhoods!$A$1:$C$1,0))</f>
        <v>Manhattan</v>
      </c>
      <c r="O125" t="str">
        <f>INDEX(Neighborhoods!$A:$C, MATCH(Places!$K125,Neighborhoods!$A:$A,0), MATCH(Places!O$1,Neighborhoods!$A$1:$C$1,0))</f>
        <v>Upper West Side</v>
      </c>
      <c r="P125" t="s">
        <v>11822</v>
      </c>
      <c r="Q125" t="str">
        <f t="shared" si="4"/>
        <v>No</v>
      </c>
      <c r="R125">
        <v>7</v>
      </c>
      <c r="S125" t="str">
        <f t="shared" si="5"/>
        <v>Large</v>
      </c>
      <c r="T125" s="50">
        <v>250</v>
      </c>
      <c r="U125" s="70">
        <f t="shared" si="6"/>
        <v>0.04</v>
      </c>
      <c r="V125" s="52">
        <v>4.67</v>
      </c>
      <c r="W125" s="52" t="str" cm="1">
        <f t="array" ref="W125">_xlfn.SWITCH(ROUND(V125,0),5,"Excellent",4,"Good",3,"Ok","Bad")</f>
        <v>Excellent</v>
      </c>
      <c r="X125">
        <v>189</v>
      </c>
      <c r="Y125" t="str">
        <f t="shared" si="7"/>
        <v>No</v>
      </c>
      <c r="Z125" s="68">
        <v>40754</v>
      </c>
      <c r="AA125" s="68">
        <v>43745</v>
      </c>
      <c r="AB125">
        <v>365</v>
      </c>
      <c r="AC125" t="s">
        <v>15616</v>
      </c>
    </row>
    <row r="126" spans="1:29" x14ac:dyDescent="0.3">
      <c r="A126" t="s">
        <v>14061</v>
      </c>
      <c r="B126">
        <v>220</v>
      </c>
      <c r="C126" t="str">
        <f>VLOOKUP($B126,Hosts!$A:$M,10,0)</f>
        <v>Within an hour</v>
      </c>
      <c r="D126" s="70">
        <f>VLOOKUP($B126,Hosts!$A:$M,11,0)</f>
        <v>1</v>
      </c>
      <c r="E126" s="70">
        <f>VLOOKUP($B126,Hosts!$A:$M,12,0)</f>
        <v>0.85</v>
      </c>
      <c r="F126" t="str">
        <f>VLOOKUP($B126,Hosts!$A:$M,13,0)</f>
        <v>Yes</v>
      </c>
      <c r="G126" t="str">
        <f>INDEX(Hosts!$A:$M, MATCH(Places!$B126,Hosts!$A:$A,0), MATCH(Places!G$1,Hosts!$A$1:$M$1,0))</f>
        <v>Within an hour</v>
      </c>
      <c r="H126" s="70">
        <f>INDEX(Hosts!$A:$M, MATCH(Places!$B126,Hosts!$A:$A,0), MATCH(Places!H$1,Hosts!$A$1:$M$1,0))</f>
        <v>1</v>
      </c>
      <c r="I126" s="70">
        <f>INDEX(Hosts!$A:$M, MATCH(Places!$B126,Hosts!$A:$A,0), MATCH(Places!I$1,Hosts!$A$1:$M$1,0))</f>
        <v>0.85</v>
      </c>
      <c r="J126" t="str">
        <f>INDEX(Hosts!$A:$M, MATCH(Places!$B126,Hosts!$A:$A,0), MATCH(Places!J$1,Hosts!$A$1:$M$1,0))</f>
        <v>Yes</v>
      </c>
      <c r="K126">
        <v>15</v>
      </c>
      <c r="L126" t="str">
        <f>VLOOKUP($K126,Neighborhoods!$A:$C,2,0)</f>
        <v>Manhattan</v>
      </c>
      <c r="M126" t="str">
        <f>VLOOKUP($K126,Neighborhoods!$A:$C,3,0)</f>
        <v>East Village</v>
      </c>
      <c r="N126" t="str">
        <f>INDEX(Neighborhoods!$A:$C, MATCH(Places!$K126,Neighborhoods!$A:$A,0), MATCH(Places!N$1,Neighborhoods!$A$1:$C$1,0))</f>
        <v>Manhattan</v>
      </c>
      <c r="O126" t="str">
        <f>INDEX(Neighborhoods!$A:$C, MATCH(Places!$K126,Neighborhoods!$A:$A,0), MATCH(Places!O$1,Neighborhoods!$A$1:$C$1,0))</f>
        <v>East Village</v>
      </c>
      <c r="P126" t="s">
        <v>11822</v>
      </c>
      <c r="Q126" t="str">
        <f t="shared" si="4"/>
        <v>No</v>
      </c>
      <c r="R126">
        <v>2</v>
      </c>
      <c r="S126" t="str">
        <f t="shared" si="5"/>
        <v>Small</v>
      </c>
      <c r="T126" s="50">
        <v>95</v>
      </c>
      <c r="U126" s="70">
        <f t="shared" si="6"/>
        <v>0.03</v>
      </c>
      <c r="V126" s="52">
        <v>4.74</v>
      </c>
      <c r="W126" s="52" t="str" cm="1">
        <f t="array" ref="W126">_xlfn.SWITCH(ROUND(V126,0),5,"Excellent",4,"Good",3,"Ok","Bad")</f>
        <v>Excellent</v>
      </c>
      <c r="X126">
        <v>46</v>
      </c>
      <c r="Y126" t="str">
        <f t="shared" si="7"/>
        <v>No</v>
      </c>
      <c r="Z126" s="68">
        <v>40762</v>
      </c>
      <c r="AA126" s="68">
        <v>43832</v>
      </c>
      <c r="AB126">
        <v>87</v>
      </c>
      <c r="AC126" t="s">
        <v>15615</v>
      </c>
    </row>
    <row r="127" spans="1:29" x14ac:dyDescent="0.3">
      <c r="A127" t="s">
        <v>123</v>
      </c>
      <c r="B127">
        <v>300</v>
      </c>
      <c r="C127" t="str">
        <f>VLOOKUP($B127,Hosts!$A:$M,10,0)</f>
        <v>Within a day</v>
      </c>
      <c r="D127" s="70">
        <f>VLOOKUP($B127,Hosts!$A:$M,11,0)</f>
        <v>0.67</v>
      </c>
      <c r="E127" s="70">
        <f>VLOOKUP($B127,Hosts!$A:$M,12,0)</f>
        <v>0.49</v>
      </c>
      <c r="F127" t="str">
        <f>VLOOKUP($B127,Hosts!$A:$M,13,0)</f>
        <v>Yes</v>
      </c>
      <c r="G127" t="str">
        <f>INDEX(Hosts!$A:$M, MATCH(Places!$B127,Hosts!$A:$A,0), MATCH(Places!G$1,Hosts!$A$1:$M$1,0))</f>
        <v>Within a day</v>
      </c>
      <c r="H127" s="70">
        <f>INDEX(Hosts!$A:$M, MATCH(Places!$B127,Hosts!$A:$A,0), MATCH(Places!H$1,Hosts!$A$1:$M$1,0))</f>
        <v>0.67</v>
      </c>
      <c r="I127" s="70">
        <f>INDEX(Hosts!$A:$M, MATCH(Places!$B127,Hosts!$A:$A,0), MATCH(Places!I$1,Hosts!$A$1:$M$1,0))</f>
        <v>0.49</v>
      </c>
      <c r="J127" t="str">
        <f>INDEX(Hosts!$A:$M, MATCH(Places!$B127,Hosts!$A:$A,0), MATCH(Places!J$1,Hosts!$A$1:$M$1,0))</f>
        <v>Yes</v>
      </c>
      <c r="K127">
        <v>12</v>
      </c>
      <c r="L127" t="str">
        <f>VLOOKUP($K127,Neighborhoods!$A:$C,2,0)</f>
        <v>Brooklyn</v>
      </c>
      <c r="M127" t="str">
        <f>VLOOKUP($K127,Neighborhoods!$A:$C,3,0)</f>
        <v>Williamsburg</v>
      </c>
      <c r="N127" t="str">
        <f>INDEX(Neighborhoods!$A:$C, MATCH(Places!$K127,Neighborhoods!$A:$A,0), MATCH(Places!N$1,Neighborhoods!$A$1:$C$1,0))</f>
        <v>Brooklyn</v>
      </c>
      <c r="O127" t="str">
        <f>INDEX(Neighborhoods!$A:$C, MATCH(Places!$K127,Neighborhoods!$A:$A,0), MATCH(Places!O$1,Neighborhoods!$A$1:$C$1,0))</f>
        <v>Williamsburg</v>
      </c>
      <c r="P127" t="s">
        <v>11822</v>
      </c>
      <c r="Q127" t="str">
        <f t="shared" si="4"/>
        <v>No</v>
      </c>
      <c r="R127">
        <v>4</v>
      </c>
      <c r="S127" t="str">
        <f t="shared" si="5"/>
        <v>Medium</v>
      </c>
      <c r="T127" s="50">
        <v>85</v>
      </c>
      <c r="U127" s="70">
        <f t="shared" si="6"/>
        <v>0.03</v>
      </c>
      <c r="V127" s="52">
        <v>4.8099999999999996</v>
      </c>
      <c r="W127" s="52" t="str" cm="1">
        <f t="array" ref="W127">_xlfn.SWITCH(ROUND(V127,0),5,"Excellent",4,"Good",3,"Ok","Bad")</f>
        <v>Excellent</v>
      </c>
      <c r="X127">
        <v>98</v>
      </c>
      <c r="Y127" t="str">
        <f t="shared" si="7"/>
        <v>No</v>
      </c>
      <c r="Z127" s="68">
        <v>40744</v>
      </c>
      <c r="AA127" s="68">
        <v>43908</v>
      </c>
      <c r="AB127">
        <v>227</v>
      </c>
      <c r="AC127" t="s">
        <v>15615</v>
      </c>
    </row>
    <row r="128" spans="1:29" x14ac:dyDescent="0.3">
      <c r="A128" t="s">
        <v>124</v>
      </c>
      <c r="B128">
        <v>305</v>
      </c>
      <c r="C128" t="str">
        <f>VLOOKUP($B128,Hosts!$A:$M,10,0)</f>
        <v>Within an hour</v>
      </c>
      <c r="D128" s="70">
        <f>VLOOKUP($B128,Hosts!$A:$M,11,0)</f>
        <v>1</v>
      </c>
      <c r="E128" s="70">
        <f>VLOOKUP($B128,Hosts!$A:$M,12,0)</f>
        <v>0.63</v>
      </c>
      <c r="F128" t="str">
        <f>VLOOKUP($B128,Hosts!$A:$M,13,0)</f>
        <v>Yes</v>
      </c>
      <c r="G128" t="str">
        <f>INDEX(Hosts!$A:$M, MATCH(Places!$B128,Hosts!$A:$A,0), MATCH(Places!G$1,Hosts!$A$1:$M$1,0))</f>
        <v>Within an hour</v>
      </c>
      <c r="H128" s="70">
        <f>INDEX(Hosts!$A:$M, MATCH(Places!$B128,Hosts!$A:$A,0), MATCH(Places!H$1,Hosts!$A$1:$M$1,0))</f>
        <v>1</v>
      </c>
      <c r="I128" s="70">
        <f>INDEX(Hosts!$A:$M, MATCH(Places!$B128,Hosts!$A:$A,0), MATCH(Places!I$1,Hosts!$A$1:$M$1,0))</f>
        <v>0.63</v>
      </c>
      <c r="J128" t="str">
        <f>INDEX(Hosts!$A:$M, MATCH(Places!$B128,Hosts!$A:$A,0), MATCH(Places!J$1,Hosts!$A$1:$M$1,0))</f>
        <v>Yes</v>
      </c>
      <c r="K128">
        <v>11</v>
      </c>
      <c r="L128" t="str">
        <f>VLOOKUP($K128,Neighborhoods!$A:$C,2,0)</f>
        <v>Brooklyn</v>
      </c>
      <c r="M128" t="str">
        <f>VLOOKUP($K128,Neighborhoods!$A:$C,3,0)</f>
        <v>Greenpoint</v>
      </c>
      <c r="N128" t="str">
        <f>INDEX(Neighborhoods!$A:$C, MATCH(Places!$K128,Neighborhoods!$A:$A,0), MATCH(Places!N$1,Neighborhoods!$A$1:$C$1,0))</f>
        <v>Brooklyn</v>
      </c>
      <c r="O128" t="str">
        <f>INDEX(Neighborhoods!$A:$C, MATCH(Places!$K128,Neighborhoods!$A:$A,0), MATCH(Places!O$1,Neighborhoods!$A$1:$C$1,0))</f>
        <v>Greenpoint</v>
      </c>
      <c r="P128" t="s">
        <v>1</v>
      </c>
      <c r="Q128" t="str">
        <f t="shared" si="4"/>
        <v>Yes</v>
      </c>
      <c r="R128">
        <v>2</v>
      </c>
      <c r="S128" t="str">
        <f t="shared" si="5"/>
        <v>Small</v>
      </c>
      <c r="T128" s="50">
        <v>78</v>
      </c>
      <c r="U128" s="70">
        <f t="shared" si="6"/>
        <v>0.03</v>
      </c>
      <c r="V128" s="52">
        <v>4.97</v>
      </c>
      <c r="W128" s="52" t="str" cm="1">
        <f t="array" ref="W128">_xlfn.SWITCH(ROUND(V128,0),5,"Excellent",4,"Good",3,"Ok","Bad")</f>
        <v>Excellent</v>
      </c>
      <c r="X128">
        <v>262</v>
      </c>
      <c r="Y128" t="str">
        <f t="shared" si="7"/>
        <v>Yes</v>
      </c>
      <c r="Z128" s="68">
        <v>40756</v>
      </c>
      <c r="AA128" s="68">
        <v>43898</v>
      </c>
      <c r="AB128">
        <v>89</v>
      </c>
      <c r="AC128" t="s">
        <v>15615</v>
      </c>
    </row>
    <row r="129" spans="1:29" x14ac:dyDescent="0.3">
      <c r="A129" t="s">
        <v>125</v>
      </c>
      <c r="B129">
        <v>309</v>
      </c>
      <c r="C129" t="str">
        <f>VLOOKUP($B129,Hosts!$A:$M,10,0)</f>
        <v>Within an hour</v>
      </c>
      <c r="D129" s="70">
        <f>VLOOKUP($B129,Hosts!$A:$M,11,0)</f>
        <v>1</v>
      </c>
      <c r="E129" s="70">
        <f>VLOOKUP($B129,Hosts!$A:$M,12,0)</f>
        <v>1</v>
      </c>
      <c r="F129" t="str">
        <f>VLOOKUP($B129,Hosts!$A:$M,13,0)</f>
        <v>No</v>
      </c>
      <c r="G129" t="str">
        <f>INDEX(Hosts!$A:$M, MATCH(Places!$B129,Hosts!$A:$A,0), MATCH(Places!G$1,Hosts!$A$1:$M$1,0))</f>
        <v>Within an hour</v>
      </c>
      <c r="H129" s="70">
        <f>INDEX(Hosts!$A:$M, MATCH(Places!$B129,Hosts!$A:$A,0), MATCH(Places!H$1,Hosts!$A$1:$M$1,0))</f>
        <v>1</v>
      </c>
      <c r="I129" s="70">
        <f>INDEX(Hosts!$A:$M, MATCH(Places!$B129,Hosts!$A:$A,0), MATCH(Places!I$1,Hosts!$A$1:$M$1,0))</f>
        <v>1</v>
      </c>
      <c r="J129" t="str">
        <f>INDEX(Hosts!$A:$M, MATCH(Places!$B129,Hosts!$A:$A,0), MATCH(Places!J$1,Hosts!$A$1:$M$1,0))</f>
        <v>No</v>
      </c>
      <c r="K129">
        <v>20</v>
      </c>
      <c r="L129" t="str">
        <f>VLOOKUP($K129,Neighborhoods!$A:$C,2,0)</f>
        <v>Manhattan</v>
      </c>
      <c r="M129" t="str">
        <f>VLOOKUP($K129,Neighborhoods!$A:$C,3,0)</f>
        <v>Upper West Side</v>
      </c>
      <c r="N129" t="str">
        <f>INDEX(Neighborhoods!$A:$C, MATCH(Places!$K129,Neighborhoods!$A:$A,0), MATCH(Places!N$1,Neighborhoods!$A$1:$C$1,0))</f>
        <v>Manhattan</v>
      </c>
      <c r="O129" t="str">
        <f>INDEX(Neighborhoods!$A:$C, MATCH(Places!$K129,Neighborhoods!$A:$A,0), MATCH(Places!O$1,Neighborhoods!$A$1:$C$1,0))</f>
        <v>Upper West Side</v>
      </c>
      <c r="P129" t="s">
        <v>11822</v>
      </c>
      <c r="Q129" t="str">
        <f t="shared" si="4"/>
        <v>No</v>
      </c>
      <c r="R129">
        <v>9</v>
      </c>
      <c r="S129" t="str">
        <f t="shared" si="5"/>
        <v>Large</v>
      </c>
      <c r="T129" s="50">
        <v>2000</v>
      </c>
      <c r="U129" s="70">
        <f t="shared" si="6"/>
        <v>7.0000000000000007E-2</v>
      </c>
      <c r="V129" s="52">
        <v>4.87</v>
      </c>
      <c r="W129" s="52" t="str" cm="1">
        <f t="array" ref="W129">_xlfn.SWITCH(ROUND(V129,0),5,"Excellent",4,"Good",3,"Ok","Bad")</f>
        <v>Excellent</v>
      </c>
      <c r="X129">
        <v>30</v>
      </c>
      <c r="Y129" t="str">
        <f t="shared" si="7"/>
        <v>No</v>
      </c>
      <c r="Z129" s="68">
        <v>40911</v>
      </c>
      <c r="AA129" s="68">
        <v>43225</v>
      </c>
      <c r="AB129">
        <v>0</v>
      </c>
      <c r="AC129" t="s">
        <v>15615</v>
      </c>
    </row>
    <row r="130" spans="1:29" x14ac:dyDescent="0.3">
      <c r="A130" t="s">
        <v>126</v>
      </c>
      <c r="B130">
        <v>317</v>
      </c>
      <c r="C130" t="str">
        <f>VLOOKUP($B130,Hosts!$A:$M,10,0)</f>
        <v>Within a day</v>
      </c>
      <c r="D130" s="70">
        <f>VLOOKUP($B130,Hosts!$A:$M,11,0)</f>
        <v>1</v>
      </c>
      <c r="E130" s="70">
        <f>VLOOKUP($B130,Hosts!$A:$M,12,0)</f>
        <v>0</v>
      </c>
      <c r="F130" t="str">
        <f>VLOOKUP($B130,Hosts!$A:$M,13,0)</f>
        <v>No</v>
      </c>
      <c r="G130" t="str">
        <f>INDEX(Hosts!$A:$M, MATCH(Places!$B130,Hosts!$A:$A,0), MATCH(Places!G$1,Hosts!$A$1:$M$1,0))</f>
        <v>Within a day</v>
      </c>
      <c r="H130" s="70">
        <f>INDEX(Hosts!$A:$M, MATCH(Places!$B130,Hosts!$A:$A,0), MATCH(Places!H$1,Hosts!$A$1:$M$1,0))</f>
        <v>1</v>
      </c>
      <c r="I130" s="70">
        <f>INDEX(Hosts!$A:$M, MATCH(Places!$B130,Hosts!$A:$A,0), MATCH(Places!I$1,Hosts!$A$1:$M$1,0))</f>
        <v>0</v>
      </c>
      <c r="J130" t="str">
        <f>INDEX(Hosts!$A:$M, MATCH(Places!$B130,Hosts!$A:$A,0), MATCH(Places!J$1,Hosts!$A$1:$M$1,0))</f>
        <v>No</v>
      </c>
      <c r="K130">
        <v>9</v>
      </c>
      <c r="L130" t="str">
        <f>VLOOKUP($K130,Neighborhoods!$A:$C,2,0)</f>
        <v>Brooklyn</v>
      </c>
      <c r="M130" t="str">
        <f>VLOOKUP($K130,Neighborhoods!$A:$C,3,0)</f>
        <v>Crown Heights</v>
      </c>
      <c r="N130" t="str">
        <f>INDEX(Neighborhoods!$A:$C, MATCH(Places!$K130,Neighborhoods!$A:$A,0), MATCH(Places!N$1,Neighborhoods!$A$1:$C$1,0))</f>
        <v>Brooklyn</v>
      </c>
      <c r="O130" t="str">
        <f>INDEX(Neighborhoods!$A:$C, MATCH(Places!$K130,Neighborhoods!$A:$A,0), MATCH(Places!O$1,Neighborhoods!$A$1:$C$1,0))</f>
        <v>Crown Heights</v>
      </c>
      <c r="P130" t="s">
        <v>11822</v>
      </c>
      <c r="Q130" t="str">
        <f t="shared" si="4"/>
        <v>No</v>
      </c>
      <c r="R130">
        <v>2</v>
      </c>
      <c r="S130" t="str">
        <f t="shared" si="5"/>
        <v>Small</v>
      </c>
      <c r="T130" s="50">
        <v>97</v>
      </c>
      <c r="U130" s="70">
        <f t="shared" si="6"/>
        <v>0.03</v>
      </c>
      <c r="V130" s="52">
        <v>4.6100000000000003</v>
      </c>
      <c r="W130" s="52" t="str" cm="1">
        <f t="array" ref="W130">_xlfn.SWITCH(ROUND(V130,0),5,"Excellent",4,"Good",3,"Ok","Bad")</f>
        <v>Excellent</v>
      </c>
      <c r="X130">
        <v>33</v>
      </c>
      <c r="Y130" t="str">
        <f t="shared" si="7"/>
        <v>No</v>
      </c>
      <c r="Z130" s="68">
        <v>40776</v>
      </c>
      <c r="AA130" s="68">
        <v>43686</v>
      </c>
      <c r="AB130">
        <v>335</v>
      </c>
      <c r="AC130" t="s">
        <v>15615</v>
      </c>
    </row>
    <row r="131" spans="1:29" x14ac:dyDescent="0.3">
      <c r="A131" t="s">
        <v>127</v>
      </c>
      <c r="B131">
        <v>318</v>
      </c>
      <c r="C131" t="str">
        <f>VLOOKUP($B131,Hosts!$A:$M,10,0)</f>
        <v>Within a few hours</v>
      </c>
      <c r="D131" s="70">
        <f>VLOOKUP($B131,Hosts!$A:$M,11,0)</f>
        <v>1</v>
      </c>
      <c r="E131" s="70">
        <f>VLOOKUP($B131,Hosts!$A:$M,12,0)</f>
        <v>0.56999999999999995</v>
      </c>
      <c r="F131" t="str">
        <f>VLOOKUP($B131,Hosts!$A:$M,13,0)</f>
        <v>No</v>
      </c>
      <c r="G131" t="str">
        <f>INDEX(Hosts!$A:$M, MATCH(Places!$B131,Hosts!$A:$A,0), MATCH(Places!G$1,Hosts!$A$1:$M$1,0))</f>
        <v>Within a few hours</v>
      </c>
      <c r="H131" s="70">
        <f>INDEX(Hosts!$A:$M, MATCH(Places!$B131,Hosts!$A:$A,0), MATCH(Places!H$1,Hosts!$A$1:$M$1,0))</f>
        <v>1</v>
      </c>
      <c r="I131" s="70">
        <f>INDEX(Hosts!$A:$M, MATCH(Places!$B131,Hosts!$A:$A,0), MATCH(Places!I$1,Hosts!$A$1:$M$1,0))</f>
        <v>0.56999999999999995</v>
      </c>
      <c r="J131" t="str">
        <f>INDEX(Hosts!$A:$M, MATCH(Places!$B131,Hosts!$A:$A,0), MATCH(Places!J$1,Hosts!$A$1:$M$1,0))</f>
        <v>No</v>
      </c>
      <c r="K131">
        <v>15</v>
      </c>
      <c r="L131" t="str">
        <f>VLOOKUP($K131,Neighborhoods!$A:$C,2,0)</f>
        <v>Manhattan</v>
      </c>
      <c r="M131" t="str">
        <f>VLOOKUP($K131,Neighborhoods!$A:$C,3,0)</f>
        <v>East Village</v>
      </c>
      <c r="N131" t="str">
        <f>INDEX(Neighborhoods!$A:$C, MATCH(Places!$K131,Neighborhoods!$A:$A,0), MATCH(Places!N$1,Neighborhoods!$A$1:$C$1,0))</f>
        <v>Manhattan</v>
      </c>
      <c r="O131" t="str">
        <f>INDEX(Neighborhoods!$A:$C, MATCH(Places!$K131,Neighborhoods!$A:$A,0), MATCH(Places!O$1,Neighborhoods!$A$1:$C$1,0))</f>
        <v>East Village</v>
      </c>
      <c r="P131" t="s">
        <v>1</v>
      </c>
      <c r="Q131" t="str">
        <f t="shared" ref="Q131:Q194" si="8">IF(OR(P131="Private room",P131="Shared room"),"Yes","No")</f>
        <v>Yes</v>
      </c>
      <c r="R131">
        <v>1</v>
      </c>
      <c r="S131" t="str">
        <f t="shared" ref="S131:S194" si="9">IF(R131&lt;=2,"Small",IF(R131&lt;=5,"Medium","Large"))</f>
        <v>Small</v>
      </c>
      <c r="T131" s="50">
        <v>100</v>
      </c>
      <c r="U131" s="70">
        <f t="shared" ref="U131:U194" si="10">VLOOKUP($T131,$AF$1:$AG$5,2)</f>
        <v>0.03</v>
      </c>
      <c r="V131" s="52">
        <v>4.74</v>
      </c>
      <c r="W131" s="52" t="str" cm="1">
        <f t="array" ref="W131">_xlfn.SWITCH(ROUND(V131,0),5,"Excellent",4,"Good",3,"Ok","Bad")</f>
        <v>Excellent</v>
      </c>
      <c r="X131">
        <v>50</v>
      </c>
      <c r="Y131" t="str">
        <f t="shared" ref="Y131:Y194" si="11">IF(AND(V131&gt;4.8,X131&gt;100),"Yes","No")</f>
        <v>No</v>
      </c>
      <c r="Z131" s="68">
        <v>40861</v>
      </c>
      <c r="AA131" s="68">
        <v>43833</v>
      </c>
      <c r="AB131">
        <v>0</v>
      </c>
      <c r="AC131" t="s">
        <v>15615</v>
      </c>
    </row>
    <row r="132" spans="1:29" x14ac:dyDescent="0.3">
      <c r="A132" t="s">
        <v>14717</v>
      </c>
      <c r="B132">
        <v>322</v>
      </c>
      <c r="C132" t="str">
        <f>VLOOKUP($B132,Hosts!$A:$M,10,0)</f>
        <v>Within a few hours</v>
      </c>
      <c r="D132" s="70">
        <f>VLOOKUP($B132,Hosts!$A:$M,11,0)</f>
        <v>1</v>
      </c>
      <c r="E132" s="70">
        <f>VLOOKUP($B132,Hosts!$A:$M,12,0)</f>
        <v>1</v>
      </c>
      <c r="F132" t="str">
        <f>VLOOKUP($B132,Hosts!$A:$M,13,0)</f>
        <v>Yes</v>
      </c>
      <c r="G132" t="str">
        <f>INDEX(Hosts!$A:$M, MATCH(Places!$B132,Hosts!$A:$A,0), MATCH(Places!G$1,Hosts!$A$1:$M$1,0))</f>
        <v>Within a few hours</v>
      </c>
      <c r="H132" s="70">
        <f>INDEX(Hosts!$A:$M, MATCH(Places!$B132,Hosts!$A:$A,0), MATCH(Places!H$1,Hosts!$A$1:$M$1,0))</f>
        <v>1</v>
      </c>
      <c r="I132" s="70">
        <f>INDEX(Hosts!$A:$M, MATCH(Places!$B132,Hosts!$A:$A,0), MATCH(Places!I$1,Hosts!$A$1:$M$1,0))</f>
        <v>1</v>
      </c>
      <c r="J132" t="str">
        <f>INDEX(Hosts!$A:$M, MATCH(Places!$B132,Hosts!$A:$A,0), MATCH(Places!J$1,Hosts!$A$1:$M$1,0))</f>
        <v>Yes</v>
      </c>
      <c r="K132">
        <v>12</v>
      </c>
      <c r="L132" t="str">
        <f>VLOOKUP($K132,Neighborhoods!$A:$C,2,0)</f>
        <v>Brooklyn</v>
      </c>
      <c r="M132" t="str">
        <f>VLOOKUP($K132,Neighborhoods!$A:$C,3,0)</f>
        <v>Williamsburg</v>
      </c>
      <c r="N132" t="str">
        <f>INDEX(Neighborhoods!$A:$C, MATCH(Places!$K132,Neighborhoods!$A:$A,0), MATCH(Places!N$1,Neighborhoods!$A$1:$C$1,0))</f>
        <v>Brooklyn</v>
      </c>
      <c r="O132" t="str">
        <f>INDEX(Neighborhoods!$A:$C, MATCH(Places!$K132,Neighborhoods!$A:$A,0), MATCH(Places!O$1,Neighborhoods!$A$1:$C$1,0))</f>
        <v>Williamsburg</v>
      </c>
      <c r="P132" t="s">
        <v>11822</v>
      </c>
      <c r="Q132" t="str">
        <f t="shared" si="8"/>
        <v>No</v>
      </c>
      <c r="R132">
        <v>2</v>
      </c>
      <c r="S132" t="str">
        <f t="shared" si="9"/>
        <v>Small</v>
      </c>
      <c r="T132" s="50">
        <v>85</v>
      </c>
      <c r="U132" s="70">
        <f t="shared" si="10"/>
        <v>0.03</v>
      </c>
      <c r="V132" s="52">
        <v>4.7</v>
      </c>
      <c r="W132" s="52" t="str" cm="1">
        <f t="array" ref="W132">_xlfn.SWITCH(ROUND(V132,0),5,"Excellent",4,"Good",3,"Ok","Bad")</f>
        <v>Excellent</v>
      </c>
      <c r="X132">
        <v>27</v>
      </c>
      <c r="Y132" t="str">
        <f t="shared" si="11"/>
        <v>No</v>
      </c>
      <c r="Z132" s="68">
        <v>40771</v>
      </c>
      <c r="AA132" s="68">
        <v>43970</v>
      </c>
      <c r="AB132">
        <v>192</v>
      </c>
      <c r="AC132" t="s">
        <v>15615</v>
      </c>
    </row>
    <row r="133" spans="1:29" x14ac:dyDescent="0.3">
      <c r="A133" t="s">
        <v>13959</v>
      </c>
      <c r="B133">
        <v>309</v>
      </c>
      <c r="C133" t="str">
        <f>VLOOKUP($B133,Hosts!$A:$M,10,0)</f>
        <v>Within an hour</v>
      </c>
      <c r="D133" s="70">
        <f>VLOOKUP($B133,Hosts!$A:$M,11,0)</f>
        <v>1</v>
      </c>
      <c r="E133" s="70">
        <f>VLOOKUP($B133,Hosts!$A:$M,12,0)</f>
        <v>1</v>
      </c>
      <c r="F133" t="str">
        <f>VLOOKUP($B133,Hosts!$A:$M,13,0)</f>
        <v>No</v>
      </c>
      <c r="G133" t="str">
        <f>INDEX(Hosts!$A:$M, MATCH(Places!$B133,Hosts!$A:$A,0), MATCH(Places!G$1,Hosts!$A$1:$M$1,0))</f>
        <v>Within an hour</v>
      </c>
      <c r="H133" s="70">
        <f>INDEX(Hosts!$A:$M, MATCH(Places!$B133,Hosts!$A:$A,0), MATCH(Places!H$1,Hosts!$A$1:$M$1,0))</f>
        <v>1</v>
      </c>
      <c r="I133" s="70">
        <f>INDEX(Hosts!$A:$M, MATCH(Places!$B133,Hosts!$A:$A,0), MATCH(Places!I$1,Hosts!$A$1:$M$1,0))</f>
        <v>1</v>
      </c>
      <c r="J133" t="str">
        <f>INDEX(Hosts!$A:$M, MATCH(Places!$B133,Hosts!$A:$A,0), MATCH(Places!J$1,Hosts!$A$1:$M$1,0))</f>
        <v>No</v>
      </c>
      <c r="K133">
        <v>20</v>
      </c>
      <c r="L133" t="str">
        <f>VLOOKUP($K133,Neighborhoods!$A:$C,2,0)</f>
        <v>Manhattan</v>
      </c>
      <c r="M133" t="str">
        <f>VLOOKUP($K133,Neighborhoods!$A:$C,3,0)</f>
        <v>Upper West Side</v>
      </c>
      <c r="N133" t="str">
        <f>INDEX(Neighborhoods!$A:$C, MATCH(Places!$K133,Neighborhoods!$A:$A,0), MATCH(Places!N$1,Neighborhoods!$A$1:$C$1,0))</f>
        <v>Manhattan</v>
      </c>
      <c r="O133" t="str">
        <f>INDEX(Neighborhoods!$A:$C, MATCH(Places!$K133,Neighborhoods!$A:$A,0), MATCH(Places!O$1,Neighborhoods!$A$1:$C$1,0))</f>
        <v>Upper West Side</v>
      </c>
      <c r="P133" t="s">
        <v>1</v>
      </c>
      <c r="Q133" t="str">
        <f t="shared" si="8"/>
        <v>Yes</v>
      </c>
      <c r="R133">
        <v>2</v>
      </c>
      <c r="S133" t="str">
        <f t="shared" si="9"/>
        <v>Small</v>
      </c>
      <c r="T133" s="50">
        <v>600</v>
      </c>
      <c r="U133" s="70">
        <f t="shared" si="10"/>
        <v>0.05</v>
      </c>
      <c r="V133" s="52">
        <v>5</v>
      </c>
      <c r="W133" s="52" t="str" cm="1">
        <f t="array" ref="W133">_xlfn.SWITCH(ROUND(V133,0),5,"Excellent",4,"Good",3,"Ok","Bad")</f>
        <v>Excellent</v>
      </c>
      <c r="X133">
        <v>40</v>
      </c>
      <c r="Y133" t="str">
        <f t="shared" si="11"/>
        <v>No</v>
      </c>
      <c r="Z133" s="68">
        <v>40790</v>
      </c>
      <c r="AA133" s="68">
        <v>41531</v>
      </c>
      <c r="AB133">
        <v>365</v>
      </c>
      <c r="AC133" t="s">
        <v>15615</v>
      </c>
    </row>
    <row r="134" spans="1:29" x14ac:dyDescent="0.3">
      <c r="A134" t="s">
        <v>128</v>
      </c>
      <c r="B134">
        <v>326</v>
      </c>
      <c r="C134" t="str">
        <f>VLOOKUP($B134,Hosts!$A:$M,10,0)</f>
        <v>Within a day</v>
      </c>
      <c r="D134" s="70">
        <f>VLOOKUP($B134,Hosts!$A:$M,11,0)</f>
        <v>1</v>
      </c>
      <c r="E134" s="70">
        <f>VLOOKUP($B134,Hosts!$A:$M,12,0)</f>
        <v>0.87</v>
      </c>
      <c r="F134" t="str">
        <f>VLOOKUP($B134,Hosts!$A:$M,13,0)</f>
        <v>No</v>
      </c>
      <c r="G134" t="str">
        <f>INDEX(Hosts!$A:$M, MATCH(Places!$B134,Hosts!$A:$A,0), MATCH(Places!G$1,Hosts!$A$1:$M$1,0))</f>
        <v>Within a day</v>
      </c>
      <c r="H134" s="70">
        <f>INDEX(Hosts!$A:$M, MATCH(Places!$B134,Hosts!$A:$A,0), MATCH(Places!H$1,Hosts!$A$1:$M$1,0))</f>
        <v>1</v>
      </c>
      <c r="I134" s="70">
        <f>INDEX(Hosts!$A:$M, MATCH(Places!$B134,Hosts!$A:$A,0), MATCH(Places!I$1,Hosts!$A$1:$M$1,0))</f>
        <v>0.87</v>
      </c>
      <c r="J134" t="str">
        <f>INDEX(Hosts!$A:$M, MATCH(Places!$B134,Hosts!$A:$A,0), MATCH(Places!J$1,Hosts!$A$1:$M$1,0))</f>
        <v>No</v>
      </c>
      <c r="K134">
        <v>16</v>
      </c>
      <c r="L134" t="str">
        <f>VLOOKUP($K134,Neighborhoods!$A:$C,2,0)</f>
        <v>Manhattan</v>
      </c>
      <c r="M134" t="str">
        <f>VLOOKUP($K134,Neighborhoods!$A:$C,3,0)</f>
        <v>Harlem</v>
      </c>
      <c r="N134" t="str">
        <f>INDEX(Neighborhoods!$A:$C, MATCH(Places!$K134,Neighborhoods!$A:$A,0), MATCH(Places!N$1,Neighborhoods!$A$1:$C$1,0))</f>
        <v>Manhattan</v>
      </c>
      <c r="O134" t="str">
        <f>INDEX(Neighborhoods!$A:$C, MATCH(Places!$K134,Neighborhoods!$A:$A,0), MATCH(Places!O$1,Neighborhoods!$A$1:$C$1,0))</f>
        <v>Harlem</v>
      </c>
      <c r="P134" t="s">
        <v>1</v>
      </c>
      <c r="Q134" t="str">
        <f t="shared" si="8"/>
        <v>Yes</v>
      </c>
      <c r="R134">
        <v>4</v>
      </c>
      <c r="S134" t="str">
        <f t="shared" si="9"/>
        <v>Medium</v>
      </c>
      <c r="T134" s="50">
        <v>100</v>
      </c>
      <c r="U134" s="70">
        <f t="shared" si="10"/>
        <v>0.03</v>
      </c>
      <c r="V134" s="52">
        <v>4.8899999999999997</v>
      </c>
      <c r="W134" s="52" t="str" cm="1">
        <f t="array" ref="W134">_xlfn.SWITCH(ROUND(V134,0),5,"Excellent",4,"Good",3,"Ok","Bad")</f>
        <v>Excellent</v>
      </c>
      <c r="X134">
        <v>132</v>
      </c>
      <c r="Y134" t="str">
        <f t="shared" si="11"/>
        <v>Yes</v>
      </c>
      <c r="Z134" s="68">
        <v>40798</v>
      </c>
      <c r="AA134" s="68">
        <v>43879</v>
      </c>
      <c r="AB134">
        <v>17</v>
      </c>
      <c r="AC134" t="s">
        <v>15615</v>
      </c>
    </row>
    <row r="135" spans="1:29" x14ac:dyDescent="0.3">
      <c r="A135" t="s">
        <v>129</v>
      </c>
      <c r="B135">
        <v>328</v>
      </c>
      <c r="C135" t="str">
        <f>VLOOKUP($B135,Hosts!$A:$M,10,0)</f>
        <v>Within an hour</v>
      </c>
      <c r="D135" s="70">
        <f>VLOOKUP($B135,Hosts!$A:$M,11,0)</f>
        <v>1</v>
      </c>
      <c r="E135" s="70">
        <f>VLOOKUP($B135,Hosts!$A:$M,12,0)</f>
        <v>0.93</v>
      </c>
      <c r="F135" t="str">
        <f>VLOOKUP($B135,Hosts!$A:$M,13,0)</f>
        <v>No</v>
      </c>
      <c r="G135" t="str">
        <f>INDEX(Hosts!$A:$M, MATCH(Places!$B135,Hosts!$A:$A,0), MATCH(Places!G$1,Hosts!$A$1:$M$1,0))</f>
        <v>Within an hour</v>
      </c>
      <c r="H135" s="70">
        <f>INDEX(Hosts!$A:$M, MATCH(Places!$B135,Hosts!$A:$A,0), MATCH(Places!H$1,Hosts!$A$1:$M$1,0))</f>
        <v>1</v>
      </c>
      <c r="I135" s="70">
        <f>INDEX(Hosts!$A:$M, MATCH(Places!$B135,Hosts!$A:$A,0), MATCH(Places!I$1,Hosts!$A$1:$M$1,0))</f>
        <v>0.93</v>
      </c>
      <c r="J135" t="str">
        <f>INDEX(Hosts!$A:$M, MATCH(Places!$B135,Hosts!$A:$A,0), MATCH(Places!J$1,Hosts!$A$1:$M$1,0))</f>
        <v>No</v>
      </c>
      <c r="K135">
        <v>1</v>
      </c>
      <c r="L135" t="str">
        <f>VLOOKUP($K135,Neighborhoods!$A:$C,2,0)</f>
        <v>Bronx</v>
      </c>
      <c r="M135" t="str">
        <f>VLOOKUP($K135,Neighborhoods!$A:$C,3,0)</f>
        <v>Allerton</v>
      </c>
      <c r="N135" t="str">
        <f>INDEX(Neighborhoods!$A:$C, MATCH(Places!$K135,Neighborhoods!$A:$A,0), MATCH(Places!N$1,Neighborhoods!$A$1:$C$1,0))</f>
        <v>Bronx</v>
      </c>
      <c r="O135" t="str">
        <f>INDEX(Neighborhoods!$A:$C, MATCH(Places!$K135,Neighborhoods!$A:$A,0), MATCH(Places!O$1,Neighborhoods!$A$1:$C$1,0))</f>
        <v>Allerton</v>
      </c>
      <c r="P135" t="s">
        <v>11822</v>
      </c>
      <c r="Q135" t="str">
        <f t="shared" si="8"/>
        <v>No</v>
      </c>
      <c r="R135">
        <v>2</v>
      </c>
      <c r="S135" t="str">
        <f t="shared" si="9"/>
        <v>Small</v>
      </c>
      <c r="T135" s="50">
        <v>125</v>
      </c>
      <c r="U135" s="70">
        <f t="shared" si="10"/>
        <v>0.03</v>
      </c>
      <c r="V135" s="52">
        <v>4.74</v>
      </c>
      <c r="W135" s="52" t="str" cm="1">
        <f t="array" ref="W135">_xlfn.SWITCH(ROUND(V135,0),5,"Excellent",4,"Good",3,"Ok","Bad")</f>
        <v>Excellent</v>
      </c>
      <c r="X135">
        <v>303</v>
      </c>
      <c r="Y135" t="str">
        <f t="shared" si="11"/>
        <v>No</v>
      </c>
      <c r="Z135" s="68">
        <v>40790</v>
      </c>
      <c r="AA135" s="68">
        <v>43902</v>
      </c>
      <c r="AB135">
        <v>363</v>
      </c>
      <c r="AC135" t="s">
        <v>15615</v>
      </c>
    </row>
    <row r="136" spans="1:29" x14ac:dyDescent="0.3">
      <c r="A136" t="s">
        <v>131</v>
      </c>
      <c r="B136">
        <v>338</v>
      </c>
      <c r="C136" t="str">
        <f>VLOOKUP($B136,Hosts!$A:$M,10,0)</f>
        <v>Within an hour</v>
      </c>
      <c r="D136" s="70">
        <f>VLOOKUP($B136,Hosts!$A:$M,11,0)</f>
        <v>1</v>
      </c>
      <c r="E136" s="70">
        <f>VLOOKUP($B136,Hosts!$A:$M,12,0)</f>
        <v>0.67</v>
      </c>
      <c r="F136" t="str">
        <f>VLOOKUP($B136,Hosts!$A:$M,13,0)</f>
        <v>Yes</v>
      </c>
      <c r="G136" t="str">
        <f>INDEX(Hosts!$A:$M, MATCH(Places!$B136,Hosts!$A:$A,0), MATCH(Places!G$1,Hosts!$A$1:$M$1,0))</f>
        <v>Within an hour</v>
      </c>
      <c r="H136" s="70">
        <f>INDEX(Hosts!$A:$M, MATCH(Places!$B136,Hosts!$A:$A,0), MATCH(Places!H$1,Hosts!$A$1:$M$1,0))</f>
        <v>1</v>
      </c>
      <c r="I136" s="70">
        <f>INDEX(Hosts!$A:$M, MATCH(Places!$B136,Hosts!$A:$A,0), MATCH(Places!I$1,Hosts!$A$1:$M$1,0))</f>
        <v>0.67</v>
      </c>
      <c r="J136" t="str">
        <f>INDEX(Hosts!$A:$M, MATCH(Places!$B136,Hosts!$A:$A,0), MATCH(Places!J$1,Hosts!$A$1:$M$1,0))</f>
        <v>Yes</v>
      </c>
      <c r="K136">
        <v>15</v>
      </c>
      <c r="L136" t="str">
        <f>VLOOKUP($K136,Neighborhoods!$A:$C,2,0)</f>
        <v>Manhattan</v>
      </c>
      <c r="M136" t="str">
        <f>VLOOKUP($K136,Neighborhoods!$A:$C,3,0)</f>
        <v>East Village</v>
      </c>
      <c r="N136" t="str">
        <f>INDEX(Neighborhoods!$A:$C, MATCH(Places!$K136,Neighborhoods!$A:$A,0), MATCH(Places!N$1,Neighborhoods!$A$1:$C$1,0))</f>
        <v>Manhattan</v>
      </c>
      <c r="O136" t="str">
        <f>INDEX(Neighborhoods!$A:$C, MATCH(Places!$K136,Neighborhoods!$A:$A,0), MATCH(Places!O$1,Neighborhoods!$A$1:$C$1,0))</f>
        <v>East Village</v>
      </c>
      <c r="P136" t="s">
        <v>1</v>
      </c>
      <c r="Q136" t="str">
        <f t="shared" si="8"/>
        <v>Yes</v>
      </c>
      <c r="R136">
        <v>2</v>
      </c>
      <c r="S136" t="str">
        <f t="shared" si="9"/>
        <v>Small</v>
      </c>
      <c r="T136" s="50">
        <v>97</v>
      </c>
      <c r="U136" s="70">
        <f t="shared" si="10"/>
        <v>0.03</v>
      </c>
      <c r="V136" s="52">
        <v>4.99</v>
      </c>
      <c r="W136" s="52" t="str" cm="1">
        <f t="array" ref="W136">_xlfn.SWITCH(ROUND(V136,0),5,"Excellent",4,"Good",3,"Ok","Bad")</f>
        <v>Excellent</v>
      </c>
      <c r="X136">
        <v>88</v>
      </c>
      <c r="Y136" t="str">
        <f t="shared" si="11"/>
        <v>No</v>
      </c>
      <c r="Z136" s="68">
        <v>40791</v>
      </c>
      <c r="AA136" s="68">
        <v>43837</v>
      </c>
      <c r="AB136">
        <v>365</v>
      </c>
      <c r="AC136" t="s">
        <v>15615</v>
      </c>
    </row>
    <row r="137" spans="1:29" x14ac:dyDescent="0.3">
      <c r="A137" t="s">
        <v>132</v>
      </c>
      <c r="B137">
        <v>344</v>
      </c>
      <c r="C137" t="str">
        <f>VLOOKUP($B137,Hosts!$A:$M,10,0)</f>
        <v>Within an hour</v>
      </c>
      <c r="D137" s="70">
        <f>VLOOKUP($B137,Hosts!$A:$M,11,0)</f>
        <v>1</v>
      </c>
      <c r="E137" s="70">
        <f>VLOOKUP($B137,Hosts!$A:$M,12,0)</f>
        <v>0.97</v>
      </c>
      <c r="F137" t="str">
        <f>VLOOKUP($B137,Hosts!$A:$M,13,0)</f>
        <v>Yes</v>
      </c>
      <c r="G137" t="str">
        <f>INDEX(Hosts!$A:$M, MATCH(Places!$B137,Hosts!$A:$A,0), MATCH(Places!G$1,Hosts!$A$1:$M$1,0))</f>
        <v>Within an hour</v>
      </c>
      <c r="H137" s="70">
        <f>INDEX(Hosts!$A:$M, MATCH(Places!$B137,Hosts!$A:$A,0), MATCH(Places!H$1,Hosts!$A$1:$M$1,0))</f>
        <v>1</v>
      </c>
      <c r="I137" s="70">
        <f>INDEX(Hosts!$A:$M, MATCH(Places!$B137,Hosts!$A:$A,0), MATCH(Places!I$1,Hosts!$A$1:$M$1,0))</f>
        <v>0.97</v>
      </c>
      <c r="J137" t="str">
        <f>INDEX(Hosts!$A:$M, MATCH(Places!$B137,Hosts!$A:$A,0), MATCH(Places!J$1,Hosts!$A$1:$M$1,0))</f>
        <v>Yes</v>
      </c>
      <c r="K137">
        <v>16</v>
      </c>
      <c r="L137" t="str">
        <f>VLOOKUP($K137,Neighborhoods!$A:$C,2,0)</f>
        <v>Manhattan</v>
      </c>
      <c r="M137" t="str">
        <f>VLOOKUP($K137,Neighborhoods!$A:$C,3,0)</f>
        <v>Harlem</v>
      </c>
      <c r="N137" t="str">
        <f>INDEX(Neighborhoods!$A:$C, MATCH(Places!$K137,Neighborhoods!$A:$A,0), MATCH(Places!N$1,Neighborhoods!$A$1:$C$1,0))</f>
        <v>Manhattan</v>
      </c>
      <c r="O137" t="str">
        <f>INDEX(Neighborhoods!$A:$C, MATCH(Places!$K137,Neighborhoods!$A:$A,0), MATCH(Places!O$1,Neighborhoods!$A$1:$C$1,0))</f>
        <v>Harlem</v>
      </c>
      <c r="P137" t="s">
        <v>1</v>
      </c>
      <c r="Q137" t="str">
        <f t="shared" si="8"/>
        <v>Yes</v>
      </c>
      <c r="R137">
        <v>3</v>
      </c>
      <c r="S137" t="str">
        <f t="shared" si="9"/>
        <v>Medium</v>
      </c>
      <c r="T137" s="50">
        <v>68</v>
      </c>
      <c r="U137" s="70">
        <f t="shared" si="10"/>
        <v>0.03</v>
      </c>
      <c r="V137" s="52">
        <v>4.82</v>
      </c>
      <c r="W137" s="52" t="str" cm="1">
        <f t="array" ref="W137">_xlfn.SWITCH(ROUND(V137,0),5,"Excellent",4,"Good",3,"Ok","Bad")</f>
        <v>Excellent</v>
      </c>
      <c r="X137">
        <v>320</v>
      </c>
      <c r="Y137" t="str">
        <f t="shared" si="11"/>
        <v>Yes</v>
      </c>
      <c r="Z137" s="68">
        <v>41386</v>
      </c>
      <c r="AA137" s="68">
        <v>43869</v>
      </c>
      <c r="AB137">
        <v>332</v>
      </c>
      <c r="AC137" t="s">
        <v>15615</v>
      </c>
    </row>
    <row r="138" spans="1:29" x14ac:dyDescent="0.3">
      <c r="A138" t="s">
        <v>13810</v>
      </c>
      <c r="B138">
        <v>159</v>
      </c>
      <c r="C138" t="str">
        <f>VLOOKUP($B138,Hosts!$A:$M,10,0)</f>
        <v>Within an hour</v>
      </c>
      <c r="D138" s="70">
        <f>VLOOKUP($B138,Hosts!$A:$M,11,0)</f>
        <v>1</v>
      </c>
      <c r="E138" s="70">
        <f>VLOOKUP($B138,Hosts!$A:$M,12,0)</f>
        <v>1</v>
      </c>
      <c r="F138" t="str">
        <f>VLOOKUP($B138,Hosts!$A:$M,13,0)</f>
        <v>Yes</v>
      </c>
      <c r="G138" t="str">
        <f>INDEX(Hosts!$A:$M, MATCH(Places!$B138,Hosts!$A:$A,0), MATCH(Places!G$1,Hosts!$A$1:$M$1,0))</f>
        <v>Within an hour</v>
      </c>
      <c r="H138" s="70">
        <f>INDEX(Hosts!$A:$M, MATCH(Places!$B138,Hosts!$A:$A,0), MATCH(Places!H$1,Hosts!$A$1:$M$1,0))</f>
        <v>1</v>
      </c>
      <c r="I138" s="70">
        <f>INDEX(Hosts!$A:$M, MATCH(Places!$B138,Hosts!$A:$A,0), MATCH(Places!I$1,Hosts!$A$1:$M$1,0))</f>
        <v>1</v>
      </c>
      <c r="J138" t="str">
        <f>INDEX(Hosts!$A:$M, MATCH(Places!$B138,Hosts!$A:$A,0), MATCH(Places!J$1,Hosts!$A$1:$M$1,0))</f>
        <v>Yes</v>
      </c>
      <c r="K138">
        <v>7</v>
      </c>
      <c r="L138" t="str">
        <f>VLOOKUP($K138,Neighborhoods!$A:$C,2,0)</f>
        <v>Brooklyn</v>
      </c>
      <c r="M138" t="str">
        <f>VLOOKUP($K138,Neighborhoods!$A:$C,3,0)</f>
        <v>Bedford-Stuyvesant</v>
      </c>
      <c r="N138" t="str">
        <f>INDEX(Neighborhoods!$A:$C, MATCH(Places!$K138,Neighborhoods!$A:$A,0), MATCH(Places!N$1,Neighborhoods!$A$1:$C$1,0))</f>
        <v>Brooklyn</v>
      </c>
      <c r="O138" t="str">
        <f>INDEX(Neighborhoods!$A:$C, MATCH(Places!$K138,Neighborhoods!$A:$A,0), MATCH(Places!O$1,Neighborhoods!$A$1:$C$1,0))</f>
        <v>Bedford-Stuyvesant</v>
      </c>
      <c r="P138" t="s">
        <v>11822</v>
      </c>
      <c r="Q138" t="str">
        <f t="shared" si="8"/>
        <v>No</v>
      </c>
      <c r="R138">
        <v>2</v>
      </c>
      <c r="S138" t="str">
        <f t="shared" si="9"/>
        <v>Small</v>
      </c>
      <c r="T138" s="50">
        <v>123</v>
      </c>
      <c r="U138" s="70">
        <f t="shared" si="10"/>
        <v>0.03</v>
      </c>
      <c r="V138" s="52">
        <v>4.97</v>
      </c>
      <c r="W138" s="52" t="str" cm="1">
        <f t="array" ref="W138">_xlfn.SWITCH(ROUND(V138,0),5,"Excellent",4,"Good",3,"Ok","Bad")</f>
        <v>Excellent</v>
      </c>
      <c r="X138">
        <v>227</v>
      </c>
      <c r="Y138" t="str">
        <f t="shared" si="11"/>
        <v>Yes</v>
      </c>
      <c r="Z138" s="68">
        <v>40802</v>
      </c>
      <c r="AA138" s="68">
        <v>44016</v>
      </c>
      <c r="AB138">
        <v>358</v>
      </c>
      <c r="AC138" t="s">
        <v>15615</v>
      </c>
    </row>
    <row r="139" spans="1:29" x14ac:dyDescent="0.3">
      <c r="A139" t="s">
        <v>133</v>
      </c>
      <c r="B139">
        <v>350</v>
      </c>
      <c r="C139" t="str">
        <f>VLOOKUP($B139,Hosts!$A:$M,10,0)</f>
        <v>Within a few hours</v>
      </c>
      <c r="D139" s="70">
        <f>VLOOKUP($B139,Hosts!$A:$M,11,0)</f>
        <v>1</v>
      </c>
      <c r="E139" s="70">
        <f>VLOOKUP($B139,Hosts!$A:$M,12,0)</f>
        <v>1</v>
      </c>
      <c r="F139" t="str">
        <f>VLOOKUP($B139,Hosts!$A:$M,13,0)</f>
        <v>No</v>
      </c>
      <c r="G139" t="str">
        <f>INDEX(Hosts!$A:$M, MATCH(Places!$B139,Hosts!$A:$A,0), MATCH(Places!G$1,Hosts!$A$1:$M$1,0))</f>
        <v>Within a few hours</v>
      </c>
      <c r="H139" s="70">
        <f>INDEX(Hosts!$A:$M, MATCH(Places!$B139,Hosts!$A:$A,0), MATCH(Places!H$1,Hosts!$A$1:$M$1,0))</f>
        <v>1</v>
      </c>
      <c r="I139" s="70">
        <f>INDEX(Hosts!$A:$M, MATCH(Places!$B139,Hosts!$A:$A,0), MATCH(Places!I$1,Hosts!$A$1:$M$1,0))</f>
        <v>1</v>
      </c>
      <c r="J139" t="str">
        <f>INDEX(Hosts!$A:$M, MATCH(Places!$B139,Hosts!$A:$A,0), MATCH(Places!J$1,Hosts!$A$1:$M$1,0))</f>
        <v>No</v>
      </c>
      <c r="K139">
        <v>7</v>
      </c>
      <c r="L139" t="str">
        <f>VLOOKUP($K139,Neighborhoods!$A:$C,2,0)</f>
        <v>Brooklyn</v>
      </c>
      <c r="M139" t="str">
        <f>VLOOKUP($K139,Neighborhoods!$A:$C,3,0)</f>
        <v>Bedford-Stuyvesant</v>
      </c>
      <c r="N139" t="str">
        <f>INDEX(Neighborhoods!$A:$C, MATCH(Places!$K139,Neighborhoods!$A:$A,0), MATCH(Places!N$1,Neighborhoods!$A$1:$C$1,0))</f>
        <v>Brooklyn</v>
      </c>
      <c r="O139" t="str">
        <f>INDEX(Neighborhoods!$A:$C, MATCH(Places!$K139,Neighborhoods!$A:$A,0), MATCH(Places!O$1,Neighborhoods!$A$1:$C$1,0))</f>
        <v>Bedford-Stuyvesant</v>
      </c>
      <c r="P139" t="s">
        <v>11822</v>
      </c>
      <c r="Q139" t="str">
        <f t="shared" si="8"/>
        <v>No</v>
      </c>
      <c r="R139">
        <v>3</v>
      </c>
      <c r="S139" t="str">
        <f t="shared" si="9"/>
        <v>Medium</v>
      </c>
      <c r="T139" s="50">
        <v>145</v>
      </c>
      <c r="U139" s="70">
        <f t="shared" si="10"/>
        <v>0.03</v>
      </c>
      <c r="V139" s="52">
        <v>4.99</v>
      </c>
      <c r="W139" s="52" t="str" cm="1">
        <f t="array" ref="W139">_xlfn.SWITCH(ROUND(V139,0),5,"Excellent",4,"Good",3,"Ok","Bad")</f>
        <v>Excellent</v>
      </c>
      <c r="X139">
        <v>135</v>
      </c>
      <c r="Y139" t="str">
        <f t="shared" si="11"/>
        <v>Yes</v>
      </c>
      <c r="Z139" s="68">
        <v>40793</v>
      </c>
      <c r="AA139" s="68">
        <v>43833</v>
      </c>
      <c r="AB139">
        <v>227</v>
      </c>
      <c r="AC139" t="s">
        <v>15615</v>
      </c>
    </row>
    <row r="140" spans="1:29" x14ac:dyDescent="0.3">
      <c r="A140" t="s">
        <v>134</v>
      </c>
      <c r="B140">
        <v>352</v>
      </c>
      <c r="C140" t="str">
        <f>VLOOKUP($B140,Hosts!$A:$M,10,0)</f>
        <v>Within a day</v>
      </c>
      <c r="D140" s="70">
        <f>VLOOKUP($B140,Hosts!$A:$M,11,0)</f>
        <v>0.9</v>
      </c>
      <c r="E140" s="70">
        <f>VLOOKUP($B140,Hosts!$A:$M,12,0)</f>
        <v>0.24</v>
      </c>
      <c r="F140" t="str">
        <f>VLOOKUP($B140,Hosts!$A:$M,13,0)</f>
        <v>No</v>
      </c>
      <c r="G140" t="str">
        <f>INDEX(Hosts!$A:$M, MATCH(Places!$B140,Hosts!$A:$A,0), MATCH(Places!G$1,Hosts!$A$1:$M$1,0))</f>
        <v>Within a day</v>
      </c>
      <c r="H140" s="70">
        <f>INDEX(Hosts!$A:$M, MATCH(Places!$B140,Hosts!$A:$A,0), MATCH(Places!H$1,Hosts!$A$1:$M$1,0))</f>
        <v>0.9</v>
      </c>
      <c r="I140" s="70">
        <f>INDEX(Hosts!$A:$M, MATCH(Places!$B140,Hosts!$A:$A,0), MATCH(Places!I$1,Hosts!$A$1:$M$1,0))</f>
        <v>0.24</v>
      </c>
      <c r="J140" t="str">
        <f>INDEX(Hosts!$A:$M, MATCH(Places!$B140,Hosts!$A:$A,0), MATCH(Places!J$1,Hosts!$A$1:$M$1,0))</f>
        <v>No</v>
      </c>
      <c r="K140">
        <v>12</v>
      </c>
      <c r="L140" t="str">
        <f>VLOOKUP($K140,Neighborhoods!$A:$C,2,0)</f>
        <v>Brooklyn</v>
      </c>
      <c r="M140" t="str">
        <f>VLOOKUP($K140,Neighborhoods!$A:$C,3,0)</f>
        <v>Williamsburg</v>
      </c>
      <c r="N140" t="str">
        <f>INDEX(Neighborhoods!$A:$C, MATCH(Places!$K140,Neighborhoods!$A:$A,0), MATCH(Places!N$1,Neighborhoods!$A$1:$C$1,0))</f>
        <v>Brooklyn</v>
      </c>
      <c r="O140" t="str">
        <f>INDEX(Neighborhoods!$A:$C, MATCH(Places!$K140,Neighborhoods!$A:$A,0), MATCH(Places!O$1,Neighborhoods!$A$1:$C$1,0))</f>
        <v>Williamsburg</v>
      </c>
      <c r="P140" t="s">
        <v>11822</v>
      </c>
      <c r="Q140" t="str">
        <f t="shared" si="8"/>
        <v>No</v>
      </c>
      <c r="R140">
        <v>2</v>
      </c>
      <c r="S140" t="str">
        <f t="shared" si="9"/>
        <v>Small</v>
      </c>
      <c r="T140" s="50">
        <v>190</v>
      </c>
      <c r="U140" s="70">
        <f t="shared" si="10"/>
        <v>0.03</v>
      </c>
      <c r="V140" s="52">
        <v>4.8899999999999997</v>
      </c>
      <c r="W140" s="52" t="str" cm="1">
        <f t="array" ref="W140">_xlfn.SWITCH(ROUND(V140,0),5,"Excellent",4,"Good",3,"Ok","Bad")</f>
        <v>Excellent</v>
      </c>
      <c r="X140">
        <v>38</v>
      </c>
      <c r="Y140" t="str">
        <f t="shared" si="11"/>
        <v>No</v>
      </c>
      <c r="Z140" s="68">
        <v>40875</v>
      </c>
      <c r="AA140" s="68">
        <v>44048</v>
      </c>
      <c r="AB140">
        <v>336</v>
      </c>
      <c r="AC140" t="s">
        <v>15615</v>
      </c>
    </row>
    <row r="141" spans="1:29" x14ac:dyDescent="0.3">
      <c r="A141" t="s">
        <v>135</v>
      </c>
      <c r="B141">
        <v>355</v>
      </c>
      <c r="C141" t="str">
        <f>VLOOKUP($B141,Hosts!$A:$M,10,0)</f>
        <v>Within an hour</v>
      </c>
      <c r="D141" s="70">
        <f>VLOOKUP($B141,Hosts!$A:$M,11,0)</f>
        <v>1</v>
      </c>
      <c r="E141" s="70">
        <f>VLOOKUP($B141,Hosts!$A:$M,12,0)</f>
        <v>0.97</v>
      </c>
      <c r="F141" t="str">
        <f>VLOOKUP($B141,Hosts!$A:$M,13,0)</f>
        <v>No</v>
      </c>
      <c r="G141" t="str">
        <f>INDEX(Hosts!$A:$M, MATCH(Places!$B141,Hosts!$A:$A,0), MATCH(Places!G$1,Hosts!$A$1:$M$1,0))</f>
        <v>Within an hour</v>
      </c>
      <c r="H141" s="70">
        <f>INDEX(Hosts!$A:$M, MATCH(Places!$B141,Hosts!$A:$A,0), MATCH(Places!H$1,Hosts!$A$1:$M$1,0))</f>
        <v>1</v>
      </c>
      <c r="I141" s="70">
        <f>INDEX(Hosts!$A:$M, MATCH(Places!$B141,Hosts!$A:$A,0), MATCH(Places!I$1,Hosts!$A$1:$M$1,0))</f>
        <v>0.97</v>
      </c>
      <c r="J141" t="str">
        <f>INDEX(Hosts!$A:$M, MATCH(Places!$B141,Hosts!$A:$A,0), MATCH(Places!J$1,Hosts!$A$1:$M$1,0))</f>
        <v>No</v>
      </c>
      <c r="K141">
        <v>7</v>
      </c>
      <c r="L141" t="str">
        <f>VLOOKUP($K141,Neighborhoods!$A:$C,2,0)</f>
        <v>Brooklyn</v>
      </c>
      <c r="M141" t="str">
        <f>VLOOKUP($K141,Neighborhoods!$A:$C,3,0)</f>
        <v>Bedford-Stuyvesant</v>
      </c>
      <c r="N141" t="str">
        <f>INDEX(Neighborhoods!$A:$C, MATCH(Places!$K141,Neighborhoods!$A:$A,0), MATCH(Places!N$1,Neighborhoods!$A$1:$C$1,0))</f>
        <v>Brooklyn</v>
      </c>
      <c r="O141" t="str">
        <f>INDEX(Neighborhoods!$A:$C, MATCH(Places!$K141,Neighborhoods!$A:$A,0), MATCH(Places!O$1,Neighborhoods!$A$1:$C$1,0))</f>
        <v>Bedford-Stuyvesant</v>
      </c>
      <c r="P141" t="s">
        <v>11822</v>
      </c>
      <c r="Q141" t="str">
        <f t="shared" si="8"/>
        <v>No</v>
      </c>
      <c r="R141">
        <v>4</v>
      </c>
      <c r="S141" t="str">
        <f t="shared" si="9"/>
        <v>Medium</v>
      </c>
      <c r="T141" s="50">
        <v>65</v>
      </c>
      <c r="U141" s="70">
        <f t="shared" si="10"/>
        <v>0.03</v>
      </c>
      <c r="V141" s="52">
        <v>4.6500000000000004</v>
      </c>
      <c r="W141" s="52" t="str" cm="1">
        <f t="array" ref="W141">_xlfn.SWITCH(ROUND(V141,0),5,"Excellent",4,"Good",3,"Ok","Bad")</f>
        <v>Excellent</v>
      </c>
      <c r="X141">
        <v>54</v>
      </c>
      <c r="Y141" t="str">
        <f t="shared" si="11"/>
        <v>No</v>
      </c>
      <c r="Z141" s="68">
        <v>40810</v>
      </c>
      <c r="AA141" s="68">
        <v>44041</v>
      </c>
      <c r="AB141">
        <v>0</v>
      </c>
      <c r="AC141" t="s">
        <v>15616</v>
      </c>
    </row>
    <row r="142" spans="1:29" x14ac:dyDescent="0.3">
      <c r="A142" t="s">
        <v>136</v>
      </c>
      <c r="B142">
        <v>356</v>
      </c>
      <c r="C142" t="str">
        <f>VLOOKUP($B142,Hosts!$A:$M,10,0)</f>
        <v>Within an hour</v>
      </c>
      <c r="D142" s="70">
        <f>VLOOKUP($B142,Hosts!$A:$M,11,0)</f>
        <v>1</v>
      </c>
      <c r="E142" s="70">
        <f>VLOOKUP($B142,Hosts!$A:$M,12,0)</f>
        <v>0.95</v>
      </c>
      <c r="F142" t="str">
        <f>VLOOKUP($B142,Hosts!$A:$M,13,0)</f>
        <v>Yes</v>
      </c>
      <c r="G142" t="str">
        <f>INDEX(Hosts!$A:$M, MATCH(Places!$B142,Hosts!$A:$A,0), MATCH(Places!G$1,Hosts!$A$1:$M$1,0))</f>
        <v>Within an hour</v>
      </c>
      <c r="H142" s="70">
        <f>INDEX(Hosts!$A:$M, MATCH(Places!$B142,Hosts!$A:$A,0), MATCH(Places!H$1,Hosts!$A$1:$M$1,0))</f>
        <v>1</v>
      </c>
      <c r="I142" s="70">
        <f>INDEX(Hosts!$A:$M, MATCH(Places!$B142,Hosts!$A:$A,0), MATCH(Places!I$1,Hosts!$A$1:$M$1,0))</f>
        <v>0.95</v>
      </c>
      <c r="J142" t="str">
        <f>INDEX(Hosts!$A:$M, MATCH(Places!$B142,Hosts!$A:$A,0), MATCH(Places!J$1,Hosts!$A$1:$M$1,0))</f>
        <v>Yes</v>
      </c>
      <c r="K142">
        <v>26</v>
      </c>
      <c r="L142" t="str">
        <f>VLOOKUP($K142,Neighborhoods!$A:$C,2,0)</f>
        <v>Queens</v>
      </c>
      <c r="M142" t="str">
        <f>VLOOKUP($K142,Neighborhoods!$A:$C,3,0)</f>
        <v>Sunnyside</v>
      </c>
      <c r="N142" t="str">
        <f>INDEX(Neighborhoods!$A:$C, MATCH(Places!$K142,Neighborhoods!$A:$A,0), MATCH(Places!N$1,Neighborhoods!$A$1:$C$1,0))</f>
        <v>Queens</v>
      </c>
      <c r="O142" t="str">
        <f>INDEX(Neighborhoods!$A:$C, MATCH(Places!$K142,Neighborhoods!$A:$A,0), MATCH(Places!O$1,Neighborhoods!$A$1:$C$1,0))</f>
        <v>Sunnyside</v>
      </c>
      <c r="P142" t="s">
        <v>1</v>
      </c>
      <c r="Q142" t="str">
        <f t="shared" si="8"/>
        <v>Yes</v>
      </c>
      <c r="R142">
        <v>2</v>
      </c>
      <c r="S142" t="str">
        <f t="shared" si="9"/>
        <v>Small</v>
      </c>
      <c r="T142" s="50">
        <v>50</v>
      </c>
      <c r="U142" s="70">
        <f t="shared" si="10"/>
        <v>0.03</v>
      </c>
      <c r="V142" s="52">
        <v>4.99</v>
      </c>
      <c r="W142" s="52" t="str" cm="1">
        <f t="array" ref="W142">_xlfn.SWITCH(ROUND(V142,0),5,"Excellent",4,"Good",3,"Ok","Bad")</f>
        <v>Excellent</v>
      </c>
      <c r="X142">
        <v>281</v>
      </c>
      <c r="Y142" t="str">
        <f t="shared" si="11"/>
        <v>Yes</v>
      </c>
      <c r="Z142" s="68">
        <v>40983</v>
      </c>
      <c r="AA142" s="68">
        <v>43906</v>
      </c>
      <c r="AB142">
        <v>102</v>
      </c>
      <c r="AC142" t="s">
        <v>15615</v>
      </c>
    </row>
    <row r="143" spans="1:29" x14ac:dyDescent="0.3">
      <c r="A143" t="s">
        <v>137</v>
      </c>
      <c r="B143">
        <v>166</v>
      </c>
      <c r="C143" t="str">
        <f>VLOOKUP($B143,Hosts!$A:$M,10,0)</f>
        <v>Within a few hours</v>
      </c>
      <c r="D143" s="70">
        <f>VLOOKUP($B143,Hosts!$A:$M,11,0)</f>
        <v>1</v>
      </c>
      <c r="E143" s="70">
        <f>VLOOKUP($B143,Hosts!$A:$M,12,0)</f>
        <v>0.83</v>
      </c>
      <c r="F143" t="str">
        <f>VLOOKUP($B143,Hosts!$A:$M,13,0)</f>
        <v>Yes</v>
      </c>
      <c r="G143" t="str">
        <f>INDEX(Hosts!$A:$M, MATCH(Places!$B143,Hosts!$A:$A,0), MATCH(Places!G$1,Hosts!$A$1:$M$1,0))</f>
        <v>Within a few hours</v>
      </c>
      <c r="H143" s="70">
        <f>INDEX(Hosts!$A:$M, MATCH(Places!$B143,Hosts!$A:$A,0), MATCH(Places!H$1,Hosts!$A$1:$M$1,0))</f>
        <v>1</v>
      </c>
      <c r="I143" s="70">
        <f>INDEX(Hosts!$A:$M, MATCH(Places!$B143,Hosts!$A:$A,0), MATCH(Places!I$1,Hosts!$A$1:$M$1,0))</f>
        <v>0.83</v>
      </c>
      <c r="J143" t="str">
        <f>INDEX(Hosts!$A:$M, MATCH(Places!$B143,Hosts!$A:$A,0), MATCH(Places!J$1,Hosts!$A$1:$M$1,0))</f>
        <v>Yes</v>
      </c>
      <c r="K143">
        <v>11</v>
      </c>
      <c r="L143" t="str">
        <f>VLOOKUP($K143,Neighborhoods!$A:$C,2,0)</f>
        <v>Brooklyn</v>
      </c>
      <c r="M143" t="str">
        <f>VLOOKUP($K143,Neighborhoods!$A:$C,3,0)</f>
        <v>Greenpoint</v>
      </c>
      <c r="N143" t="str">
        <f>INDEX(Neighborhoods!$A:$C, MATCH(Places!$K143,Neighborhoods!$A:$A,0), MATCH(Places!N$1,Neighborhoods!$A$1:$C$1,0))</f>
        <v>Brooklyn</v>
      </c>
      <c r="O143" t="str">
        <f>INDEX(Neighborhoods!$A:$C, MATCH(Places!$K143,Neighborhoods!$A:$A,0), MATCH(Places!O$1,Neighborhoods!$A$1:$C$1,0))</f>
        <v>Greenpoint</v>
      </c>
      <c r="P143" t="s">
        <v>11822</v>
      </c>
      <c r="Q143" t="str">
        <f t="shared" si="8"/>
        <v>No</v>
      </c>
      <c r="R143">
        <v>4</v>
      </c>
      <c r="S143" t="str">
        <f t="shared" si="9"/>
        <v>Medium</v>
      </c>
      <c r="T143" s="50">
        <v>185</v>
      </c>
      <c r="U143" s="70">
        <f t="shared" si="10"/>
        <v>0.03</v>
      </c>
      <c r="V143" s="52">
        <v>4.91</v>
      </c>
      <c r="W143" s="52" t="str" cm="1">
        <f t="array" ref="W143">_xlfn.SWITCH(ROUND(V143,0),5,"Excellent",4,"Good",3,"Ok","Bad")</f>
        <v>Excellent</v>
      </c>
      <c r="X143">
        <v>228</v>
      </c>
      <c r="Y143" t="str">
        <f t="shared" si="11"/>
        <v>Yes</v>
      </c>
      <c r="Z143" s="68">
        <v>40794</v>
      </c>
      <c r="AA143" s="68">
        <v>43215</v>
      </c>
      <c r="AB143">
        <v>289</v>
      </c>
      <c r="AC143" t="s">
        <v>15615</v>
      </c>
    </row>
    <row r="144" spans="1:29" x14ac:dyDescent="0.3">
      <c r="A144" t="s">
        <v>14768</v>
      </c>
      <c r="B144">
        <v>196</v>
      </c>
      <c r="C144" t="str">
        <f>VLOOKUP($B144,Hosts!$A:$M,10,0)</f>
        <v>Within an hour</v>
      </c>
      <c r="D144" s="70">
        <f>VLOOKUP($B144,Hosts!$A:$M,11,0)</f>
        <v>0.9</v>
      </c>
      <c r="E144" s="70">
        <f>VLOOKUP($B144,Hosts!$A:$M,12,0)</f>
        <v>0.93</v>
      </c>
      <c r="F144" t="str">
        <f>VLOOKUP($B144,Hosts!$A:$M,13,0)</f>
        <v>Yes</v>
      </c>
      <c r="G144" t="str">
        <f>INDEX(Hosts!$A:$M, MATCH(Places!$B144,Hosts!$A:$A,0), MATCH(Places!G$1,Hosts!$A$1:$M$1,0))</f>
        <v>Within an hour</v>
      </c>
      <c r="H144" s="70">
        <f>INDEX(Hosts!$A:$M, MATCH(Places!$B144,Hosts!$A:$A,0), MATCH(Places!H$1,Hosts!$A$1:$M$1,0))</f>
        <v>0.9</v>
      </c>
      <c r="I144" s="70">
        <f>INDEX(Hosts!$A:$M, MATCH(Places!$B144,Hosts!$A:$A,0), MATCH(Places!I$1,Hosts!$A$1:$M$1,0))</f>
        <v>0.93</v>
      </c>
      <c r="J144" t="str">
        <f>INDEX(Hosts!$A:$M, MATCH(Places!$B144,Hosts!$A:$A,0), MATCH(Places!J$1,Hosts!$A$1:$M$1,0))</f>
        <v>Yes</v>
      </c>
      <c r="K144">
        <v>12</v>
      </c>
      <c r="L144" t="str">
        <f>VLOOKUP($K144,Neighborhoods!$A:$C,2,0)</f>
        <v>Brooklyn</v>
      </c>
      <c r="M144" t="str">
        <f>VLOOKUP($K144,Neighborhoods!$A:$C,3,0)</f>
        <v>Williamsburg</v>
      </c>
      <c r="N144" t="str">
        <f>INDEX(Neighborhoods!$A:$C, MATCH(Places!$K144,Neighborhoods!$A:$A,0), MATCH(Places!N$1,Neighborhoods!$A$1:$C$1,0))</f>
        <v>Brooklyn</v>
      </c>
      <c r="O144" t="str">
        <f>INDEX(Neighborhoods!$A:$C, MATCH(Places!$K144,Neighborhoods!$A:$A,0), MATCH(Places!O$1,Neighborhoods!$A$1:$C$1,0))</f>
        <v>Williamsburg</v>
      </c>
      <c r="P144" t="s">
        <v>11822</v>
      </c>
      <c r="Q144" t="str">
        <f t="shared" si="8"/>
        <v>No</v>
      </c>
      <c r="R144">
        <v>3</v>
      </c>
      <c r="S144" t="str">
        <f t="shared" si="9"/>
        <v>Medium</v>
      </c>
      <c r="T144" s="50">
        <v>150</v>
      </c>
      <c r="U144" s="70">
        <f t="shared" si="10"/>
        <v>0.03</v>
      </c>
      <c r="V144" s="52">
        <v>4.9400000000000004</v>
      </c>
      <c r="W144" s="52" t="str" cm="1">
        <f t="array" ref="W144">_xlfn.SWITCH(ROUND(V144,0),5,"Excellent",4,"Good",3,"Ok","Bad")</f>
        <v>Excellent</v>
      </c>
      <c r="X144">
        <v>17</v>
      </c>
      <c r="Y144" t="str">
        <f t="shared" si="11"/>
        <v>No</v>
      </c>
      <c r="Z144" s="68">
        <v>40840</v>
      </c>
      <c r="AA144" s="68">
        <v>43900</v>
      </c>
      <c r="AB144">
        <v>0</v>
      </c>
      <c r="AC144" t="s">
        <v>15616</v>
      </c>
    </row>
    <row r="145" spans="1:29" x14ac:dyDescent="0.3">
      <c r="A145" t="s">
        <v>138</v>
      </c>
      <c r="B145">
        <v>151</v>
      </c>
      <c r="C145" t="str">
        <f>VLOOKUP($B145,Hosts!$A:$M,10,0)</f>
        <v>Within a day</v>
      </c>
      <c r="D145" s="70">
        <f>VLOOKUP($B145,Hosts!$A:$M,11,0)</f>
        <v>1</v>
      </c>
      <c r="E145" s="70">
        <f>VLOOKUP($B145,Hosts!$A:$M,12,0)</f>
        <v>0.82</v>
      </c>
      <c r="F145" t="str">
        <f>VLOOKUP($B145,Hosts!$A:$M,13,0)</f>
        <v>No</v>
      </c>
      <c r="G145" t="str">
        <f>INDEX(Hosts!$A:$M, MATCH(Places!$B145,Hosts!$A:$A,0), MATCH(Places!G$1,Hosts!$A$1:$M$1,0))</f>
        <v>Within a day</v>
      </c>
      <c r="H145" s="70">
        <f>INDEX(Hosts!$A:$M, MATCH(Places!$B145,Hosts!$A:$A,0), MATCH(Places!H$1,Hosts!$A$1:$M$1,0))</f>
        <v>1</v>
      </c>
      <c r="I145" s="70">
        <f>INDEX(Hosts!$A:$M, MATCH(Places!$B145,Hosts!$A:$A,0), MATCH(Places!I$1,Hosts!$A$1:$M$1,0))</f>
        <v>0.82</v>
      </c>
      <c r="J145" t="str">
        <f>INDEX(Hosts!$A:$M, MATCH(Places!$B145,Hosts!$A:$A,0), MATCH(Places!J$1,Hosts!$A$1:$M$1,0))</f>
        <v>No</v>
      </c>
      <c r="K145">
        <v>15</v>
      </c>
      <c r="L145" t="str">
        <f>VLOOKUP($K145,Neighborhoods!$A:$C,2,0)</f>
        <v>Manhattan</v>
      </c>
      <c r="M145" t="str">
        <f>VLOOKUP($K145,Neighborhoods!$A:$C,3,0)</f>
        <v>East Village</v>
      </c>
      <c r="N145" t="str">
        <f>INDEX(Neighborhoods!$A:$C, MATCH(Places!$K145,Neighborhoods!$A:$A,0), MATCH(Places!N$1,Neighborhoods!$A$1:$C$1,0))</f>
        <v>Manhattan</v>
      </c>
      <c r="O145" t="str">
        <f>INDEX(Neighborhoods!$A:$C, MATCH(Places!$K145,Neighborhoods!$A:$A,0), MATCH(Places!O$1,Neighborhoods!$A$1:$C$1,0))</f>
        <v>East Village</v>
      </c>
      <c r="P145" t="s">
        <v>11822</v>
      </c>
      <c r="Q145" t="str">
        <f t="shared" si="8"/>
        <v>No</v>
      </c>
      <c r="R145">
        <v>2</v>
      </c>
      <c r="S145" t="str">
        <f t="shared" si="9"/>
        <v>Small</v>
      </c>
      <c r="T145" s="50">
        <v>250</v>
      </c>
      <c r="U145" s="70">
        <f t="shared" si="10"/>
        <v>0.04</v>
      </c>
      <c r="V145" s="52">
        <v>4.82</v>
      </c>
      <c r="W145" s="52" t="str" cm="1">
        <f t="array" ref="W145">_xlfn.SWITCH(ROUND(V145,0),5,"Excellent",4,"Good",3,"Ok","Bad")</f>
        <v>Excellent</v>
      </c>
      <c r="X145">
        <v>50</v>
      </c>
      <c r="Y145" t="str">
        <f t="shared" si="11"/>
        <v>No</v>
      </c>
      <c r="Z145" s="68">
        <v>42370</v>
      </c>
      <c r="AA145" s="68">
        <v>43828</v>
      </c>
      <c r="AB145">
        <v>0</v>
      </c>
      <c r="AC145" t="s">
        <v>15615</v>
      </c>
    </row>
    <row r="146" spans="1:29" x14ac:dyDescent="0.3">
      <c r="A146" t="s">
        <v>139</v>
      </c>
      <c r="B146">
        <v>365</v>
      </c>
      <c r="C146" t="str">
        <f>VLOOKUP($B146,Hosts!$A:$M,10,0)</f>
        <v>Within a few hours</v>
      </c>
      <c r="D146" s="70">
        <f>VLOOKUP($B146,Hosts!$A:$M,11,0)</f>
        <v>0.9</v>
      </c>
      <c r="E146" s="70">
        <f>VLOOKUP($B146,Hosts!$A:$M,12,0)</f>
        <v>0.95</v>
      </c>
      <c r="F146" t="str">
        <f>VLOOKUP($B146,Hosts!$A:$M,13,0)</f>
        <v>Yes</v>
      </c>
      <c r="G146" t="str">
        <f>INDEX(Hosts!$A:$M, MATCH(Places!$B146,Hosts!$A:$A,0), MATCH(Places!G$1,Hosts!$A$1:$M$1,0))</f>
        <v>Within a few hours</v>
      </c>
      <c r="H146" s="70">
        <f>INDEX(Hosts!$A:$M, MATCH(Places!$B146,Hosts!$A:$A,0), MATCH(Places!H$1,Hosts!$A$1:$M$1,0))</f>
        <v>0.9</v>
      </c>
      <c r="I146" s="70">
        <f>INDEX(Hosts!$A:$M, MATCH(Places!$B146,Hosts!$A:$A,0), MATCH(Places!I$1,Hosts!$A$1:$M$1,0))</f>
        <v>0.95</v>
      </c>
      <c r="J146" t="str">
        <f>INDEX(Hosts!$A:$M, MATCH(Places!$B146,Hosts!$A:$A,0), MATCH(Places!J$1,Hosts!$A$1:$M$1,0))</f>
        <v>Yes</v>
      </c>
      <c r="K146">
        <v>7</v>
      </c>
      <c r="L146" t="str">
        <f>VLOOKUP($K146,Neighborhoods!$A:$C,2,0)</f>
        <v>Brooklyn</v>
      </c>
      <c r="M146" t="str">
        <f>VLOOKUP($K146,Neighborhoods!$A:$C,3,0)</f>
        <v>Bedford-Stuyvesant</v>
      </c>
      <c r="N146" t="str">
        <f>INDEX(Neighborhoods!$A:$C, MATCH(Places!$K146,Neighborhoods!$A:$A,0), MATCH(Places!N$1,Neighborhoods!$A$1:$C$1,0))</f>
        <v>Brooklyn</v>
      </c>
      <c r="O146" t="str">
        <f>INDEX(Neighborhoods!$A:$C, MATCH(Places!$K146,Neighborhoods!$A:$A,0), MATCH(Places!O$1,Neighborhoods!$A$1:$C$1,0))</f>
        <v>Bedford-Stuyvesant</v>
      </c>
      <c r="P146" t="s">
        <v>1</v>
      </c>
      <c r="Q146" t="str">
        <f t="shared" si="8"/>
        <v>Yes</v>
      </c>
      <c r="R146">
        <v>2</v>
      </c>
      <c r="S146" t="str">
        <f t="shared" si="9"/>
        <v>Small</v>
      </c>
      <c r="T146" s="50">
        <v>60</v>
      </c>
      <c r="U146" s="70">
        <f t="shared" si="10"/>
        <v>0.03</v>
      </c>
      <c r="V146" s="52">
        <v>4.8899999999999997</v>
      </c>
      <c r="W146" s="52" t="str" cm="1">
        <f t="array" ref="W146">_xlfn.SWITCH(ROUND(V146,0),5,"Excellent",4,"Good",3,"Ok","Bad")</f>
        <v>Excellent</v>
      </c>
      <c r="X146">
        <v>175</v>
      </c>
      <c r="Y146" t="str">
        <f t="shared" si="11"/>
        <v>Yes</v>
      </c>
      <c r="Z146" s="68">
        <v>40799</v>
      </c>
      <c r="AA146" s="68">
        <v>43903</v>
      </c>
      <c r="AB146">
        <v>250</v>
      </c>
      <c r="AC146" t="s">
        <v>15615</v>
      </c>
    </row>
    <row r="147" spans="1:29" x14ac:dyDescent="0.3">
      <c r="A147" t="s">
        <v>140</v>
      </c>
      <c r="B147">
        <v>369</v>
      </c>
      <c r="C147" t="str">
        <f>VLOOKUP($B147,Hosts!$A:$M,10,0)</f>
        <v>A few days or more</v>
      </c>
      <c r="D147" s="70">
        <f>VLOOKUP($B147,Hosts!$A:$M,11,0)</f>
        <v>0.4</v>
      </c>
      <c r="E147" s="70">
        <f>VLOOKUP($B147,Hosts!$A:$M,12,0)</f>
        <v>0.43</v>
      </c>
      <c r="F147" t="str">
        <f>VLOOKUP($B147,Hosts!$A:$M,13,0)</f>
        <v>No</v>
      </c>
      <c r="G147" t="str">
        <f>INDEX(Hosts!$A:$M, MATCH(Places!$B147,Hosts!$A:$A,0), MATCH(Places!G$1,Hosts!$A$1:$M$1,0))</f>
        <v>A few days or more</v>
      </c>
      <c r="H147" s="70">
        <f>INDEX(Hosts!$A:$M, MATCH(Places!$B147,Hosts!$A:$A,0), MATCH(Places!H$1,Hosts!$A$1:$M$1,0))</f>
        <v>0.4</v>
      </c>
      <c r="I147" s="70">
        <f>INDEX(Hosts!$A:$M, MATCH(Places!$B147,Hosts!$A:$A,0), MATCH(Places!I$1,Hosts!$A$1:$M$1,0))</f>
        <v>0.43</v>
      </c>
      <c r="J147" t="str">
        <f>INDEX(Hosts!$A:$M, MATCH(Places!$B147,Hosts!$A:$A,0), MATCH(Places!J$1,Hosts!$A$1:$M$1,0))</f>
        <v>No</v>
      </c>
      <c r="K147">
        <v>16</v>
      </c>
      <c r="L147" t="str">
        <f>VLOOKUP($K147,Neighborhoods!$A:$C,2,0)</f>
        <v>Manhattan</v>
      </c>
      <c r="M147" t="str">
        <f>VLOOKUP($K147,Neighborhoods!$A:$C,3,0)</f>
        <v>Harlem</v>
      </c>
      <c r="N147" t="str">
        <f>INDEX(Neighborhoods!$A:$C, MATCH(Places!$K147,Neighborhoods!$A:$A,0), MATCH(Places!N$1,Neighborhoods!$A$1:$C$1,0))</f>
        <v>Manhattan</v>
      </c>
      <c r="O147" t="str">
        <f>INDEX(Neighborhoods!$A:$C, MATCH(Places!$K147,Neighborhoods!$A:$A,0), MATCH(Places!O$1,Neighborhoods!$A$1:$C$1,0))</f>
        <v>Harlem</v>
      </c>
      <c r="P147" t="s">
        <v>1</v>
      </c>
      <c r="Q147" t="str">
        <f t="shared" si="8"/>
        <v>Yes</v>
      </c>
      <c r="R147">
        <v>1</v>
      </c>
      <c r="S147" t="str">
        <f t="shared" si="9"/>
        <v>Small</v>
      </c>
      <c r="T147" s="50">
        <v>85</v>
      </c>
      <c r="U147" s="70">
        <f t="shared" si="10"/>
        <v>0.03</v>
      </c>
      <c r="V147" s="52">
        <v>4.76</v>
      </c>
      <c r="W147" s="52" t="str" cm="1">
        <f t="array" ref="W147">_xlfn.SWITCH(ROUND(V147,0),5,"Excellent",4,"Good",3,"Ok","Bad")</f>
        <v>Excellent</v>
      </c>
      <c r="X147">
        <v>37</v>
      </c>
      <c r="Y147" t="str">
        <f t="shared" si="11"/>
        <v>No</v>
      </c>
      <c r="Z147" s="68">
        <v>41076</v>
      </c>
      <c r="AA147" s="68">
        <v>43761</v>
      </c>
      <c r="AB147">
        <v>0</v>
      </c>
      <c r="AC147" t="s">
        <v>15615</v>
      </c>
    </row>
    <row r="148" spans="1:29" x14ac:dyDescent="0.3">
      <c r="A148" t="s">
        <v>141</v>
      </c>
      <c r="B148">
        <v>371</v>
      </c>
      <c r="C148" t="str">
        <f>VLOOKUP($B148,Hosts!$A:$M,10,0)</f>
        <v>Within a day</v>
      </c>
      <c r="D148" s="70">
        <f>VLOOKUP($B148,Hosts!$A:$M,11,0)</f>
        <v>0.5</v>
      </c>
      <c r="E148" s="70">
        <f>VLOOKUP($B148,Hosts!$A:$M,12,0)</f>
        <v>0.36</v>
      </c>
      <c r="F148" t="str">
        <f>VLOOKUP($B148,Hosts!$A:$M,13,0)</f>
        <v>No</v>
      </c>
      <c r="G148" t="str">
        <f>INDEX(Hosts!$A:$M, MATCH(Places!$B148,Hosts!$A:$A,0), MATCH(Places!G$1,Hosts!$A$1:$M$1,0))</f>
        <v>Within a day</v>
      </c>
      <c r="H148" s="70">
        <f>INDEX(Hosts!$A:$M, MATCH(Places!$B148,Hosts!$A:$A,0), MATCH(Places!H$1,Hosts!$A$1:$M$1,0))</f>
        <v>0.5</v>
      </c>
      <c r="I148" s="70">
        <f>INDEX(Hosts!$A:$M, MATCH(Places!$B148,Hosts!$A:$A,0), MATCH(Places!I$1,Hosts!$A$1:$M$1,0))</f>
        <v>0.36</v>
      </c>
      <c r="J148" t="str">
        <f>INDEX(Hosts!$A:$M, MATCH(Places!$B148,Hosts!$A:$A,0), MATCH(Places!J$1,Hosts!$A$1:$M$1,0))</f>
        <v>No</v>
      </c>
      <c r="K148">
        <v>11</v>
      </c>
      <c r="L148" t="str">
        <f>VLOOKUP($K148,Neighborhoods!$A:$C,2,0)</f>
        <v>Brooklyn</v>
      </c>
      <c r="M148" t="str">
        <f>VLOOKUP($K148,Neighborhoods!$A:$C,3,0)</f>
        <v>Greenpoint</v>
      </c>
      <c r="N148" t="str">
        <f>INDEX(Neighborhoods!$A:$C, MATCH(Places!$K148,Neighborhoods!$A:$A,0), MATCH(Places!N$1,Neighborhoods!$A$1:$C$1,0))</f>
        <v>Brooklyn</v>
      </c>
      <c r="O148" t="str">
        <f>INDEX(Neighborhoods!$A:$C, MATCH(Places!$K148,Neighborhoods!$A:$A,0), MATCH(Places!O$1,Neighborhoods!$A$1:$C$1,0))</f>
        <v>Greenpoint</v>
      </c>
      <c r="P148" t="s">
        <v>11822</v>
      </c>
      <c r="Q148" t="str">
        <f t="shared" si="8"/>
        <v>No</v>
      </c>
      <c r="R148">
        <v>3</v>
      </c>
      <c r="S148" t="str">
        <f t="shared" si="9"/>
        <v>Medium</v>
      </c>
      <c r="T148" s="50">
        <v>70</v>
      </c>
      <c r="U148" s="70">
        <f t="shared" si="10"/>
        <v>0.03</v>
      </c>
      <c r="V148" s="52">
        <v>5</v>
      </c>
      <c r="W148" s="52" t="str" cm="1">
        <f t="array" ref="W148">_xlfn.SWITCH(ROUND(V148,0),5,"Excellent",4,"Good",3,"Ok","Bad")</f>
        <v>Excellent</v>
      </c>
      <c r="X148">
        <v>22</v>
      </c>
      <c r="Y148" t="str">
        <f t="shared" si="11"/>
        <v>No</v>
      </c>
      <c r="Z148" s="68">
        <v>40834</v>
      </c>
      <c r="AA148" s="68">
        <v>43539</v>
      </c>
      <c r="AB148">
        <v>350</v>
      </c>
      <c r="AC148" t="s">
        <v>15615</v>
      </c>
    </row>
    <row r="149" spans="1:29" x14ac:dyDescent="0.3">
      <c r="A149" t="s">
        <v>142</v>
      </c>
      <c r="B149">
        <v>365</v>
      </c>
      <c r="C149" t="str">
        <f>VLOOKUP($B149,Hosts!$A:$M,10,0)</f>
        <v>Within a few hours</v>
      </c>
      <c r="D149" s="70">
        <f>VLOOKUP($B149,Hosts!$A:$M,11,0)</f>
        <v>0.9</v>
      </c>
      <c r="E149" s="70">
        <f>VLOOKUP($B149,Hosts!$A:$M,12,0)</f>
        <v>0.95</v>
      </c>
      <c r="F149" t="str">
        <f>VLOOKUP($B149,Hosts!$A:$M,13,0)</f>
        <v>Yes</v>
      </c>
      <c r="G149" t="str">
        <f>INDEX(Hosts!$A:$M, MATCH(Places!$B149,Hosts!$A:$A,0), MATCH(Places!G$1,Hosts!$A$1:$M$1,0))</f>
        <v>Within a few hours</v>
      </c>
      <c r="H149" s="70">
        <f>INDEX(Hosts!$A:$M, MATCH(Places!$B149,Hosts!$A:$A,0), MATCH(Places!H$1,Hosts!$A$1:$M$1,0))</f>
        <v>0.9</v>
      </c>
      <c r="I149" s="70">
        <f>INDEX(Hosts!$A:$M, MATCH(Places!$B149,Hosts!$A:$A,0), MATCH(Places!I$1,Hosts!$A$1:$M$1,0))</f>
        <v>0.95</v>
      </c>
      <c r="J149" t="str">
        <f>INDEX(Hosts!$A:$M, MATCH(Places!$B149,Hosts!$A:$A,0), MATCH(Places!J$1,Hosts!$A$1:$M$1,0))</f>
        <v>Yes</v>
      </c>
      <c r="K149">
        <v>7</v>
      </c>
      <c r="L149" t="str">
        <f>VLOOKUP($K149,Neighborhoods!$A:$C,2,0)</f>
        <v>Brooklyn</v>
      </c>
      <c r="M149" t="str">
        <f>VLOOKUP($K149,Neighborhoods!$A:$C,3,0)</f>
        <v>Bedford-Stuyvesant</v>
      </c>
      <c r="N149" t="str">
        <f>INDEX(Neighborhoods!$A:$C, MATCH(Places!$K149,Neighborhoods!$A:$A,0), MATCH(Places!N$1,Neighborhoods!$A$1:$C$1,0))</f>
        <v>Brooklyn</v>
      </c>
      <c r="O149" t="str">
        <f>INDEX(Neighborhoods!$A:$C, MATCH(Places!$K149,Neighborhoods!$A:$A,0), MATCH(Places!O$1,Neighborhoods!$A$1:$C$1,0))</f>
        <v>Bedford-Stuyvesant</v>
      </c>
      <c r="P149" t="s">
        <v>1</v>
      </c>
      <c r="Q149" t="str">
        <f t="shared" si="8"/>
        <v>Yes</v>
      </c>
      <c r="R149">
        <v>2</v>
      </c>
      <c r="S149" t="str">
        <f t="shared" si="9"/>
        <v>Small</v>
      </c>
      <c r="T149" s="50">
        <v>60</v>
      </c>
      <c r="U149" s="70">
        <f t="shared" si="10"/>
        <v>0.03</v>
      </c>
      <c r="V149" s="52">
        <v>4.7699999999999996</v>
      </c>
      <c r="W149" s="52" t="str" cm="1">
        <f t="array" ref="W149">_xlfn.SWITCH(ROUND(V149,0),5,"Excellent",4,"Good",3,"Ok","Bad")</f>
        <v>Excellent</v>
      </c>
      <c r="X149">
        <v>137</v>
      </c>
      <c r="Y149" t="str">
        <f t="shared" si="11"/>
        <v>No</v>
      </c>
      <c r="Z149" s="68">
        <v>40812</v>
      </c>
      <c r="AA149" s="68">
        <v>43871</v>
      </c>
      <c r="AB149">
        <v>364</v>
      </c>
      <c r="AC149" t="s">
        <v>15615</v>
      </c>
    </row>
    <row r="150" spans="1:29" x14ac:dyDescent="0.3">
      <c r="A150" t="s">
        <v>14238</v>
      </c>
      <c r="B150">
        <v>373</v>
      </c>
      <c r="C150" t="str">
        <f>VLOOKUP($B150,Hosts!$A:$M,10,0)</f>
        <v>Within a few hours</v>
      </c>
      <c r="D150" s="70">
        <f>VLOOKUP($B150,Hosts!$A:$M,11,0)</f>
        <v>1</v>
      </c>
      <c r="E150" s="70">
        <f>VLOOKUP($B150,Hosts!$A:$M,12,0)</f>
        <v>0</v>
      </c>
      <c r="F150" t="str">
        <f>VLOOKUP($B150,Hosts!$A:$M,13,0)</f>
        <v>No</v>
      </c>
      <c r="G150" t="str">
        <f>INDEX(Hosts!$A:$M, MATCH(Places!$B150,Hosts!$A:$A,0), MATCH(Places!G$1,Hosts!$A$1:$M$1,0))</f>
        <v>Within a few hours</v>
      </c>
      <c r="H150" s="70">
        <f>INDEX(Hosts!$A:$M, MATCH(Places!$B150,Hosts!$A:$A,0), MATCH(Places!H$1,Hosts!$A$1:$M$1,0))</f>
        <v>1</v>
      </c>
      <c r="I150" s="70">
        <f>INDEX(Hosts!$A:$M, MATCH(Places!$B150,Hosts!$A:$A,0), MATCH(Places!I$1,Hosts!$A$1:$M$1,0))</f>
        <v>0</v>
      </c>
      <c r="J150" t="str">
        <f>INDEX(Hosts!$A:$M, MATCH(Places!$B150,Hosts!$A:$A,0), MATCH(Places!J$1,Hosts!$A$1:$M$1,0))</f>
        <v>No</v>
      </c>
      <c r="K150">
        <v>12</v>
      </c>
      <c r="L150" t="str">
        <f>VLOOKUP($K150,Neighborhoods!$A:$C,2,0)</f>
        <v>Brooklyn</v>
      </c>
      <c r="M150" t="str">
        <f>VLOOKUP($K150,Neighborhoods!$A:$C,3,0)</f>
        <v>Williamsburg</v>
      </c>
      <c r="N150" t="str">
        <f>INDEX(Neighborhoods!$A:$C, MATCH(Places!$K150,Neighborhoods!$A:$A,0), MATCH(Places!N$1,Neighborhoods!$A$1:$C$1,0))</f>
        <v>Brooklyn</v>
      </c>
      <c r="O150" t="str">
        <f>INDEX(Neighborhoods!$A:$C, MATCH(Places!$K150,Neighborhoods!$A:$A,0), MATCH(Places!O$1,Neighborhoods!$A$1:$C$1,0))</f>
        <v>Williamsburg</v>
      </c>
      <c r="P150" t="s">
        <v>11822</v>
      </c>
      <c r="Q150" t="str">
        <f t="shared" si="8"/>
        <v>No</v>
      </c>
      <c r="R150">
        <v>2</v>
      </c>
      <c r="S150" t="str">
        <f t="shared" si="9"/>
        <v>Small</v>
      </c>
      <c r="T150" s="50">
        <v>130</v>
      </c>
      <c r="U150" s="70">
        <f t="shared" si="10"/>
        <v>0.03</v>
      </c>
      <c r="V150" s="52">
        <v>4.7300000000000004</v>
      </c>
      <c r="W150" s="52" t="str" cm="1">
        <f t="array" ref="W150">_xlfn.SWITCH(ROUND(V150,0),5,"Excellent",4,"Good",3,"Ok","Bad")</f>
        <v>Excellent</v>
      </c>
      <c r="X150">
        <v>11</v>
      </c>
      <c r="Y150" t="str">
        <f t="shared" si="11"/>
        <v>No</v>
      </c>
      <c r="Z150" s="68">
        <v>40829</v>
      </c>
      <c r="AA150" s="68">
        <v>43709</v>
      </c>
      <c r="AB150">
        <v>363</v>
      </c>
      <c r="AC150" t="s">
        <v>15615</v>
      </c>
    </row>
    <row r="151" spans="1:29" x14ac:dyDescent="0.3">
      <c r="A151" t="s">
        <v>13775</v>
      </c>
      <c r="B151">
        <v>303</v>
      </c>
      <c r="C151" t="str">
        <f>VLOOKUP($B151,Hosts!$A:$M,10,0)</f>
        <v>Within an hour</v>
      </c>
      <c r="D151" s="70">
        <f>VLOOKUP($B151,Hosts!$A:$M,11,0)</f>
        <v>1</v>
      </c>
      <c r="E151" s="70">
        <f>VLOOKUP($B151,Hosts!$A:$M,12,0)</f>
        <v>0.89</v>
      </c>
      <c r="F151" t="str">
        <f>VLOOKUP($B151,Hosts!$A:$M,13,0)</f>
        <v>Yes</v>
      </c>
      <c r="G151" t="str">
        <f>INDEX(Hosts!$A:$M, MATCH(Places!$B151,Hosts!$A:$A,0), MATCH(Places!G$1,Hosts!$A$1:$M$1,0))</f>
        <v>Within an hour</v>
      </c>
      <c r="H151" s="70">
        <f>INDEX(Hosts!$A:$M, MATCH(Places!$B151,Hosts!$A:$A,0), MATCH(Places!H$1,Hosts!$A$1:$M$1,0))</f>
        <v>1</v>
      </c>
      <c r="I151" s="70">
        <f>INDEX(Hosts!$A:$M, MATCH(Places!$B151,Hosts!$A:$A,0), MATCH(Places!I$1,Hosts!$A$1:$M$1,0))</f>
        <v>0.89</v>
      </c>
      <c r="J151" t="str">
        <f>INDEX(Hosts!$A:$M, MATCH(Places!$B151,Hosts!$A:$A,0), MATCH(Places!J$1,Hosts!$A$1:$M$1,0))</f>
        <v>Yes</v>
      </c>
      <c r="K151">
        <v>12</v>
      </c>
      <c r="L151" t="str">
        <f>VLOOKUP($K151,Neighborhoods!$A:$C,2,0)</f>
        <v>Brooklyn</v>
      </c>
      <c r="M151" t="str">
        <f>VLOOKUP($K151,Neighborhoods!$A:$C,3,0)</f>
        <v>Williamsburg</v>
      </c>
      <c r="N151" t="str">
        <f>INDEX(Neighborhoods!$A:$C, MATCH(Places!$K151,Neighborhoods!$A:$A,0), MATCH(Places!N$1,Neighborhoods!$A$1:$C$1,0))</f>
        <v>Brooklyn</v>
      </c>
      <c r="O151" t="str">
        <f>INDEX(Neighborhoods!$A:$C, MATCH(Places!$K151,Neighborhoods!$A:$A,0), MATCH(Places!O$1,Neighborhoods!$A$1:$C$1,0))</f>
        <v>Williamsburg</v>
      </c>
      <c r="P151" t="s">
        <v>11822</v>
      </c>
      <c r="Q151" t="str">
        <f t="shared" si="8"/>
        <v>No</v>
      </c>
      <c r="R151">
        <v>5</v>
      </c>
      <c r="S151" t="str">
        <f t="shared" si="9"/>
        <v>Medium</v>
      </c>
      <c r="T151" s="50">
        <v>139</v>
      </c>
      <c r="U151" s="70">
        <f t="shared" si="10"/>
        <v>0.03</v>
      </c>
      <c r="V151" s="52">
        <v>4.99</v>
      </c>
      <c r="W151" s="52" t="str" cm="1">
        <f t="array" ref="W151">_xlfn.SWITCH(ROUND(V151,0),5,"Excellent",4,"Good",3,"Ok","Bad")</f>
        <v>Excellent</v>
      </c>
      <c r="X151">
        <v>153</v>
      </c>
      <c r="Y151" t="str">
        <f t="shared" si="11"/>
        <v>Yes</v>
      </c>
      <c r="Z151" s="68">
        <v>40818</v>
      </c>
      <c r="AA151" s="68">
        <v>44046</v>
      </c>
      <c r="AB151">
        <v>129</v>
      </c>
      <c r="AC151" t="s">
        <v>15615</v>
      </c>
    </row>
    <row r="152" spans="1:29" x14ac:dyDescent="0.3">
      <c r="A152" t="s">
        <v>13892</v>
      </c>
      <c r="B152">
        <v>127</v>
      </c>
      <c r="C152" t="str">
        <f>VLOOKUP($B152,Hosts!$A:$M,10,0)</f>
        <v>Within an hour</v>
      </c>
      <c r="D152" s="70">
        <f>VLOOKUP($B152,Hosts!$A:$M,11,0)</f>
        <v>1</v>
      </c>
      <c r="E152" s="70">
        <f>VLOOKUP($B152,Hosts!$A:$M,12,0)</f>
        <v>1</v>
      </c>
      <c r="F152" t="str">
        <f>VLOOKUP($B152,Hosts!$A:$M,13,0)</f>
        <v>No</v>
      </c>
      <c r="G152" t="str">
        <f>INDEX(Hosts!$A:$M, MATCH(Places!$B152,Hosts!$A:$A,0), MATCH(Places!G$1,Hosts!$A$1:$M$1,0))</f>
        <v>Within an hour</v>
      </c>
      <c r="H152" s="70">
        <f>INDEX(Hosts!$A:$M, MATCH(Places!$B152,Hosts!$A:$A,0), MATCH(Places!H$1,Hosts!$A$1:$M$1,0))</f>
        <v>1</v>
      </c>
      <c r="I152" s="70">
        <f>INDEX(Hosts!$A:$M, MATCH(Places!$B152,Hosts!$A:$A,0), MATCH(Places!I$1,Hosts!$A$1:$M$1,0))</f>
        <v>1</v>
      </c>
      <c r="J152" t="str">
        <f>INDEX(Hosts!$A:$M, MATCH(Places!$B152,Hosts!$A:$A,0), MATCH(Places!J$1,Hosts!$A$1:$M$1,0))</f>
        <v>No</v>
      </c>
      <c r="K152">
        <v>7</v>
      </c>
      <c r="L152" t="str">
        <f>VLOOKUP($K152,Neighborhoods!$A:$C,2,0)</f>
        <v>Brooklyn</v>
      </c>
      <c r="M152" t="str">
        <f>VLOOKUP($K152,Neighborhoods!$A:$C,3,0)</f>
        <v>Bedford-Stuyvesant</v>
      </c>
      <c r="N152" t="str">
        <f>INDEX(Neighborhoods!$A:$C, MATCH(Places!$K152,Neighborhoods!$A:$A,0), MATCH(Places!N$1,Neighborhoods!$A$1:$C$1,0))</f>
        <v>Brooklyn</v>
      </c>
      <c r="O152" t="str">
        <f>INDEX(Neighborhoods!$A:$C, MATCH(Places!$K152,Neighborhoods!$A:$A,0), MATCH(Places!O$1,Neighborhoods!$A$1:$C$1,0))</f>
        <v>Bedford-Stuyvesant</v>
      </c>
      <c r="P152" t="s">
        <v>11822</v>
      </c>
      <c r="Q152" t="str">
        <f t="shared" si="8"/>
        <v>No</v>
      </c>
      <c r="R152">
        <v>4</v>
      </c>
      <c r="S152" t="str">
        <f t="shared" si="9"/>
        <v>Medium</v>
      </c>
      <c r="T152" s="50">
        <v>130</v>
      </c>
      <c r="U152" s="70">
        <f t="shared" si="10"/>
        <v>0.03</v>
      </c>
      <c r="V152" s="52">
        <v>4.66</v>
      </c>
      <c r="W152" s="52" t="str" cm="1">
        <f t="array" ref="W152">_xlfn.SWITCH(ROUND(V152,0),5,"Excellent",4,"Good",3,"Ok","Bad")</f>
        <v>Excellent</v>
      </c>
      <c r="X152">
        <v>255</v>
      </c>
      <c r="Y152" t="str">
        <f t="shared" si="11"/>
        <v>No</v>
      </c>
      <c r="Z152" s="68">
        <v>40811</v>
      </c>
      <c r="AA152" s="68">
        <v>43907</v>
      </c>
      <c r="AB152">
        <v>339</v>
      </c>
      <c r="AC152" t="s">
        <v>15615</v>
      </c>
    </row>
    <row r="153" spans="1:29" x14ac:dyDescent="0.3">
      <c r="A153" t="s">
        <v>657</v>
      </c>
      <c r="B153">
        <v>1803</v>
      </c>
      <c r="C153" t="str">
        <f>VLOOKUP($B153,Hosts!$A:$M,10,0)</f>
        <v>Within an hour</v>
      </c>
      <c r="D153" s="70">
        <f>VLOOKUP($B153,Hosts!$A:$M,11,0)</f>
        <v>1</v>
      </c>
      <c r="E153" s="70">
        <f>VLOOKUP($B153,Hosts!$A:$M,12,0)</f>
        <v>0.93</v>
      </c>
      <c r="F153" t="str">
        <f>VLOOKUP($B153,Hosts!$A:$M,13,0)</f>
        <v>No</v>
      </c>
      <c r="G153" t="str">
        <f>INDEX(Hosts!$A:$M, MATCH(Places!$B153,Hosts!$A:$A,0), MATCH(Places!G$1,Hosts!$A$1:$M$1,0))</f>
        <v>Within an hour</v>
      </c>
      <c r="H153" s="70">
        <f>INDEX(Hosts!$A:$M, MATCH(Places!$B153,Hosts!$A:$A,0), MATCH(Places!H$1,Hosts!$A$1:$M$1,0))</f>
        <v>1</v>
      </c>
      <c r="I153" s="70">
        <f>INDEX(Hosts!$A:$M, MATCH(Places!$B153,Hosts!$A:$A,0), MATCH(Places!I$1,Hosts!$A$1:$M$1,0))</f>
        <v>0.93</v>
      </c>
      <c r="J153" t="str">
        <f>INDEX(Hosts!$A:$M, MATCH(Places!$B153,Hosts!$A:$A,0), MATCH(Places!J$1,Hosts!$A$1:$M$1,0))</f>
        <v>No</v>
      </c>
      <c r="K153">
        <v>7</v>
      </c>
      <c r="L153" t="str">
        <f>VLOOKUP($K153,Neighborhoods!$A:$C,2,0)</f>
        <v>Brooklyn</v>
      </c>
      <c r="M153" t="str">
        <f>VLOOKUP($K153,Neighborhoods!$A:$C,3,0)</f>
        <v>Bedford-Stuyvesant</v>
      </c>
      <c r="N153" t="str">
        <f>INDEX(Neighborhoods!$A:$C, MATCH(Places!$K153,Neighborhoods!$A:$A,0), MATCH(Places!N$1,Neighborhoods!$A$1:$C$1,0))</f>
        <v>Brooklyn</v>
      </c>
      <c r="O153" t="str">
        <f>INDEX(Neighborhoods!$A:$C, MATCH(Places!$K153,Neighborhoods!$A:$A,0), MATCH(Places!O$1,Neighborhoods!$A$1:$C$1,0))</f>
        <v>Bedford-Stuyvesant</v>
      </c>
      <c r="P153" t="s">
        <v>11822</v>
      </c>
      <c r="Q153" t="str">
        <f t="shared" si="8"/>
        <v>No</v>
      </c>
      <c r="R153">
        <v>4</v>
      </c>
      <c r="S153" t="str">
        <f t="shared" si="9"/>
        <v>Medium</v>
      </c>
      <c r="T153" s="50">
        <v>145</v>
      </c>
      <c r="U153" s="70">
        <f t="shared" si="10"/>
        <v>0.03</v>
      </c>
      <c r="V153" s="52">
        <v>4.76</v>
      </c>
      <c r="W153" s="52" t="str" cm="1">
        <f t="array" ref="W153">_xlfn.SWITCH(ROUND(V153,0),5,"Excellent",4,"Good",3,"Ok","Bad")</f>
        <v>Excellent</v>
      </c>
      <c r="X153">
        <v>240</v>
      </c>
      <c r="Y153" t="str">
        <f t="shared" si="11"/>
        <v>No</v>
      </c>
      <c r="Z153" s="68">
        <v>41859</v>
      </c>
      <c r="AA153" s="68">
        <v>44023</v>
      </c>
      <c r="AB153">
        <v>363</v>
      </c>
      <c r="AC153" t="s">
        <v>15615</v>
      </c>
    </row>
    <row r="154" spans="1:29" x14ac:dyDescent="0.3">
      <c r="A154" t="s">
        <v>144</v>
      </c>
      <c r="B154">
        <v>161</v>
      </c>
      <c r="C154" t="str">
        <f>VLOOKUP($B154,Hosts!$A:$M,10,0)</f>
        <v>Within an hour</v>
      </c>
      <c r="D154" s="70">
        <f>VLOOKUP($B154,Hosts!$A:$M,11,0)</f>
        <v>1</v>
      </c>
      <c r="E154" s="70">
        <f>VLOOKUP($B154,Hosts!$A:$M,12,0)</f>
        <v>1</v>
      </c>
      <c r="F154" t="str">
        <f>VLOOKUP($B154,Hosts!$A:$M,13,0)</f>
        <v>Yes</v>
      </c>
      <c r="G154" t="str">
        <f>INDEX(Hosts!$A:$M, MATCH(Places!$B154,Hosts!$A:$A,0), MATCH(Places!G$1,Hosts!$A$1:$M$1,0))</f>
        <v>Within an hour</v>
      </c>
      <c r="H154" s="70">
        <f>INDEX(Hosts!$A:$M, MATCH(Places!$B154,Hosts!$A:$A,0), MATCH(Places!H$1,Hosts!$A$1:$M$1,0))</f>
        <v>1</v>
      </c>
      <c r="I154" s="70">
        <f>INDEX(Hosts!$A:$M, MATCH(Places!$B154,Hosts!$A:$A,0), MATCH(Places!I$1,Hosts!$A$1:$M$1,0))</f>
        <v>1</v>
      </c>
      <c r="J154" t="str">
        <f>INDEX(Hosts!$A:$M, MATCH(Places!$B154,Hosts!$A:$A,0), MATCH(Places!J$1,Hosts!$A$1:$M$1,0))</f>
        <v>Yes</v>
      </c>
      <c r="K154">
        <v>14</v>
      </c>
      <c r="L154" t="str">
        <f>VLOOKUP($K154,Neighborhoods!$A:$C,2,0)</f>
        <v>Manhattan</v>
      </c>
      <c r="M154" t="str">
        <f>VLOOKUP($K154,Neighborhoods!$A:$C,3,0)</f>
        <v>East Harlem</v>
      </c>
      <c r="N154" t="str">
        <f>INDEX(Neighborhoods!$A:$C, MATCH(Places!$K154,Neighborhoods!$A:$A,0), MATCH(Places!N$1,Neighborhoods!$A$1:$C$1,0))</f>
        <v>Manhattan</v>
      </c>
      <c r="O154" t="str">
        <f>INDEX(Neighborhoods!$A:$C, MATCH(Places!$K154,Neighborhoods!$A:$A,0), MATCH(Places!O$1,Neighborhoods!$A$1:$C$1,0))</f>
        <v>East Harlem</v>
      </c>
      <c r="P154" t="s">
        <v>11822</v>
      </c>
      <c r="Q154" t="str">
        <f t="shared" si="8"/>
        <v>No</v>
      </c>
      <c r="R154">
        <v>2</v>
      </c>
      <c r="S154" t="str">
        <f t="shared" si="9"/>
        <v>Small</v>
      </c>
      <c r="T154" s="50">
        <v>125</v>
      </c>
      <c r="U154" s="70">
        <f t="shared" si="10"/>
        <v>0.03</v>
      </c>
      <c r="V154" s="52">
        <v>4.91</v>
      </c>
      <c r="W154" s="52" t="str" cm="1">
        <f t="array" ref="W154">_xlfn.SWITCH(ROUND(V154,0),5,"Excellent",4,"Good",3,"Ok","Bad")</f>
        <v>Excellent</v>
      </c>
      <c r="X154">
        <v>115</v>
      </c>
      <c r="Y154" t="str">
        <f t="shared" si="11"/>
        <v>Yes</v>
      </c>
      <c r="Z154" s="68">
        <v>40814</v>
      </c>
      <c r="AA154" s="68">
        <v>43646</v>
      </c>
      <c r="AB154">
        <v>365</v>
      </c>
      <c r="AC154" t="s">
        <v>15615</v>
      </c>
    </row>
    <row r="155" spans="1:29" x14ac:dyDescent="0.3">
      <c r="A155" t="s">
        <v>14697</v>
      </c>
      <c r="B155">
        <v>26</v>
      </c>
      <c r="C155" t="str">
        <f>VLOOKUP($B155,Hosts!$A:$M,10,0)</f>
        <v>Within a few hours</v>
      </c>
      <c r="D155" s="70">
        <f>VLOOKUP($B155,Hosts!$A:$M,11,0)</f>
        <v>0.83</v>
      </c>
      <c r="E155" s="70">
        <f>VLOOKUP($B155,Hosts!$A:$M,12,0)</f>
        <v>0.88</v>
      </c>
      <c r="F155" t="str">
        <f>VLOOKUP($B155,Hosts!$A:$M,13,0)</f>
        <v>No</v>
      </c>
      <c r="G155" t="str">
        <f>INDEX(Hosts!$A:$M, MATCH(Places!$B155,Hosts!$A:$A,0), MATCH(Places!G$1,Hosts!$A$1:$M$1,0))</f>
        <v>Within a few hours</v>
      </c>
      <c r="H155" s="70">
        <f>INDEX(Hosts!$A:$M, MATCH(Places!$B155,Hosts!$A:$A,0), MATCH(Places!H$1,Hosts!$A$1:$M$1,0))</f>
        <v>0.83</v>
      </c>
      <c r="I155" s="70">
        <f>INDEX(Hosts!$A:$M, MATCH(Places!$B155,Hosts!$A:$A,0), MATCH(Places!I$1,Hosts!$A$1:$M$1,0))</f>
        <v>0.88</v>
      </c>
      <c r="J155" t="str">
        <f>INDEX(Hosts!$A:$M, MATCH(Places!$B155,Hosts!$A:$A,0), MATCH(Places!J$1,Hosts!$A$1:$M$1,0))</f>
        <v>No</v>
      </c>
      <c r="K155">
        <v>23</v>
      </c>
      <c r="L155" t="str">
        <f>VLOOKUP($K155,Neighborhoods!$A:$C,2,0)</f>
        <v>Queens</v>
      </c>
      <c r="M155" t="str">
        <f>VLOOKUP($K155,Neighborhoods!$A:$C,3,0)</f>
        <v>Jamaica</v>
      </c>
      <c r="N155" t="str">
        <f>INDEX(Neighborhoods!$A:$C, MATCH(Places!$K155,Neighborhoods!$A:$A,0), MATCH(Places!N$1,Neighborhoods!$A$1:$C$1,0))</f>
        <v>Queens</v>
      </c>
      <c r="O155" t="str">
        <f>INDEX(Neighborhoods!$A:$C, MATCH(Places!$K155,Neighborhoods!$A:$A,0), MATCH(Places!O$1,Neighborhoods!$A$1:$C$1,0))</f>
        <v>Jamaica</v>
      </c>
      <c r="P155" t="s">
        <v>1</v>
      </c>
      <c r="Q155" t="str">
        <f t="shared" si="8"/>
        <v>Yes</v>
      </c>
      <c r="R155">
        <v>3</v>
      </c>
      <c r="S155" t="str">
        <f t="shared" si="9"/>
        <v>Medium</v>
      </c>
      <c r="T155" s="50">
        <v>75</v>
      </c>
      <c r="U155" s="70">
        <f t="shared" si="10"/>
        <v>0.03</v>
      </c>
      <c r="V155" s="52">
        <v>4.03</v>
      </c>
      <c r="W155" s="52" t="str" cm="1">
        <f t="array" ref="W155">_xlfn.SWITCH(ROUND(V155,0),5,"Excellent",4,"Good",3,"Ok","Bad")</f>
        <v>Good</v>
      </c>
      <c r="X155">
        <v>31</v>
      </c>
      <c r="Y155" t="str">
        <f t="shared" si="11"/>
        <v>No</v>
      </c>
      <c r="Z155" s="68">
        <v>40826</v>
      </c>
      <c r="AA155" s="68">
        <v>43387</v>
      </c>
      <c r="AB155">
        <v>365</v>
      </c>
      <c r="AC155" t="s">
        <v>15615</v>
      </c>
    </row>
    <row r="156" spans="1:29" x14ac:dyDescent="0.3">
      <c r="A156" t="s">
        <v>15550</v>
      </c>
      <c r="B156">
        <v>354</v>
      </c>
      <c r="C156" t="str">
        <f>VLOOKUP($B156,Hosts!$A:$M,10,0)</f>
        <v>Within a day</v>
      </c>
      <c r="D156" s="70">
        <f>VLOOKUP($B156,Hosts!$A:$M,11,0)</f>
        <v>0.6</v>
      </c>
      <c r="E156" s="70">
        <f>VLOOKUP($B156,Hosts!$A:$M,12,0)</f>
        <v>0.24</v>
      </c>
      <c r="F156" t="str">
        <f>VLOOKUP($B156,Hosts!$A:$M,13,0)</f>
        <v>No</v>
      </c>
      <c r="G156" t="str">
        <f>INDEX(Hosts!$A:$M, MATCH(Places!$B156,Hosts!$A:$A,0), MATCH(Places!G$1,Hosts!$A$1:$M$1,0))</f>
        <v>Within a day</v>
      </c>
      <c r="H156" s="70">
        <f>INDEX(Hosts!$A:$M, MATCH(Places!$B156,Hosts!$A:$A,0), MATCH(Places!H$1,Hosts!$A$1:$M$1,0))</f>
        <v>0.6</v>
      </c>
      <c r="I156" s="70">
        <f>INDEX(Hosts!$A:$M, MATCH(Places!$B156,Hosts!$A:$A,0), MATCH(Places!I$1,Hosts!$A$1:$M$1,0))</f>
        <v>0.24</v>
      </c>
      <c r="J156" t="str">
        <f>INDEX(Hosts!$A:$M, MATCH(Places!$B156,Hosts!$A:$A,0), MATCH(Places!J$1,Hosts!$A$1:$M$1,0))</f>
        <v>No</v>
      </c>
      <c r="K156">
        <v>15</v>
      </c>
      <c r="L156" t="str">
        <f>VLOOKUP($K156,Neighborhoods!$A:$C,2,0)</f>
        <v>Manhattan</v>
      </c>
      <c r="M156" t="str">
        <f>VLOOKUP($K156,Neighborhoods!$A:$C,3,0)</f>
        <v>East Village</v>
      </c>
      <c r="N156" t="str">
        <f>INDEX(Neighborhoods!$A:$C, MATCH(Places!$K156,Neighborhoods!$A:$A,0), MATCH(Places!N$1,Neighborhoods!$A$1:$C$1,0))</f>
        <v>Manhattan</v>
      </c>
      <c r="O156" t="str">
        <f>INDEX(Neighborhoods!$A:$C, MATCH(Places!$K156,Neighborhoods!$A:$A,0), MATCH(Places!O$1,Neighborhoods!$A$1:$C$1,0))</f>
        <v>East Village</v>
      </c>
      <c r="P156" t="s">
        <v>1</v>
      </c>
      <c r="Q156" t="str">
        <f t="shared" si="8"/>
        <v>Yes</v>
      </c>
      <c r="R156">
        <v>1</v>
      </c>
      <c r="S156" t="str">
        <f t="shared" si="9"/>
        <v>Small</v>
      </c>
      <c r="T156" s="50">
        <v>70</v>
      </c>
      <c r="U156" s="70">
        <f t="shared" si="10"/>
        <v>0.03</v>
      </c>
      <c r="V156" s="52">
        <v>4.57</v>
      </c>
      <c r="W156" s="52" t="str" cm="1">
        <f t="array" ref="W156">_xlfn.SWITCH(ROUND(V156,0),5,"Excellent",4,"Good",3,"Ok","Bad")</f>
        <v>Excellent</v>
      </c>
      <c r="X156">
        <v>23</v>
      </c>
      <c r="Y156" t="str">
        <f t="shared" si="11"/>
        <v>No</v>
      </c>
      <c r="Z156" s="68">
        <v>40853</v>
      </c>
      <c r="AA156" s="68">
        <v>42149</v>
      </c>
      <c r="AB156">
        <v>365</v>
      </c>
      <c r="AC156" t="s">
        <v>15615</v>
      </c>
    </row>
    <row r="157" spans="1:29" x14ac:dyDescent="0.3">
      <c r="A157" t="s">
        <v>13256</v>
      </c>
      <c r="B157">
        <v>105</v>
      </c>
      <c r="C157" t="str">
        <f>VLOOKUP($B157,Hosts!$A:$M,10,0)</f>
        <v>Within a day</v>
      </c>
      <c r="D157" s="70">
        <f>VLOOKUP($B157,Hosts!$A:$M,11,0)</f>
        <v>0.5</v>
      </c>
      <c r="E157" s="70">
        <f>VLOOKUP($B157,Hosts!$A:$M,12,0)</f>
        <v>0.5</v>
      </c>
      <c r="F157" t="str">
        <f>VLOOKUP($B157,Hosts!$A:$M,13,0)</f>
        <v>No</v>
      </c>
      <c r="G157" t="str">
        <f>INDEX(Hosts!$A:$M, MATCH(Places!$B157,Hosts!$A:$A,0), MATCH(Places!G$1,Hosts!$A$1:$M$1,0))</f>
        <v>Within a day</v>
      </c>
      <c r="H157" s="70">
        <f>INDEX(Hosts!$A:$M, MATCH(Places!$B157,Hosts!$A:$A,0), MATCH(Places!H$1,Hosts!$A$1:$M$1,0))</f>
        <v>0.5</v>
      </c>
      <c r="I157" s="70">
        <f>INDEX(Hosts!$A:$M, MATCH(Places!$B157,Hosts!$A:$A,0), MATCH(Places!I$1,Hosts!$A$1:$M$1,0))</f>
        <v>0.5</v>
      </c>
      <c r="J157" t="str">
        <f>INDEX(Hosts!$A:$M, MATCH(Places!$B157,Hosts!$A:$A,0), MATCH(Places!J$1,Hosts!$A$1:$M$1,0))</f>
        <v>No</v>
      </c>
      <c r="K157">
        <v>16</v>
      </c>
      <c r="L157" t="str">
        <f>VLOOKUP($K157,Neighborhoods!$A:$C,2,0)</f>
        <v>Manhattan</v>
      </c>
      <c r="M157" t="str">
        <f>VLOOKUP($K157,Neighborhoods!$A:$C,3,0)</f>
        <v>Harlem</v>
      </c>
      <c r="N157" t="str">
        <f>INDEX(Neighborhoods!$A:$C, MATCH(Places!$K157,Neighborhoods!$A:$A,0), MATCH(Places!N$1,Neighborhoods!$A$1:$C$1,0))</f>
        <v>Manhattan</v>
      </c>
      <c r="O157" t="str">
        <f>INDEX(Neighborhoods!$A:$C, MATCH(Places!$K157,Neighborhoods!$A:$A,0), MATCH(Places!O$1,Neighborhoods!$A$1:$C$1,0))</f>
        <v>Harlem</v>
      </c>
      <c r="P157" t="s">
        <v>11822</v>
      </c>
      <c r="Q157" t="str">
        <f t="shared" si="8"/>
        <v>No</v>
      </c>
      <c r="R157">
        <v>2</v>
      </c>
      <c r="S157" t="str">
        <f t="shared" si="9"/>
        <v>Small</v>
      </c>
      <c r="T157" s="50">
        <v>79</v>
      </c>
      <c r="U157" s="70">
        <f t="shared" si="10"/>
        <v>0.03</v>
      </c>
      <c r="V157" s="52">
        <v>4.3099999999999996</v>
      </c>
      <c r="W157" s="52" t="str" cm="1">
        <f t="array" ref="W157">_xlfn.SWITCH(ROUND(V157,0),5,"Excellent",4,"Good",3,"Ok","Bad")</f>
        <v>Good</v>
      </c>
      <c r="X157">
        <v>72</v>
      </c>
      <c r="Y157" t="str">
        <f t="shared" si="11"/>
        <v>No</v>
      </c>
      <c r="Z157" s="68">
        <v>40848</v>
      </c>
      <c r="AA157" s="68">
        <v>44007</v>
      </c>
      <c r="AB157">
        <v>229</v>
      </c>
      <c r="AC157" t="s">
        <v>15616</v>
      </c>
    </row>
    <row r="158" spans="1:29" x14ac:dyDescent="0.3">
      <c r="A158" t="s">
        <v>145</v>
      </c>
      <c r="B158">
        <v>388</v>
      </c>
      <c r="C158" t="str">
        <f>VLOOKUP($B158,Hosts!$A:$M,10,0)</f>
        <v>Within a day</v>
      </c>
      <c r="D158" s="70">
        <f>VLOOKUP($B158,Hosts!$A:$M,11,0)</f>
        <v>1</v>
      </c>
      <c r="E158" s="70">
        <f>VLOOKUP($B158,Hosts!$A:$M,12,0)</f>
        <v>0.77</v>
      </c>
      <c r="F158" t="str">
        <f>VLOOKUP($B158,Hosts!$A:$M,13,0)</f>
        <v>No</v>
      </c>
      <c r="G158" t="str">
        <f>INDEX(Hosts!$A:$M, MATCH(Places!$B158,Hosts!$A:$A,0), MATCH(Places!G$1,Hosts!$A$1:$M$1,0))</f>
        <v>Within a day</v>
      </c>
      <c r="H158" s="70">
        <f>INDEX(Hosts!$A:$M, MATCH(Places!$B158,Hosts!$A:$A,0), MATCH(Places!H$1,Hosts!$A$1:$M$1,0))</f>
        <v>1</v>
      </c>
      <c r="I158" s="70">
        <f>INDEX(Hosts!$A:$M, MATCH(Places!$B158,Hosts!$A:$A,0), MATCH(Places!I$1,Hosts!$A$1:$M$1,0))</f>
        <v>0.77</v>
      </c>
      <c r="J158" t="str">
        <f>INDEX(Hosts!$A:$M, MATCH(Places!$B158,Hosts!$A:$A,0), MATCH(Places!J$1,Hosts!$A$1:$M$1,0))</f>
        <v>No</v>
      </c>
      <c r="K158">
        <v>18</v>
      </c>
      <c r="L158" t="str">
        <f>VLOOKUP($K158,Neighborhoods!$A:$C,2,0)</f>
        <v>Manhattan</v>
      </c>
      <c r="M158" t="str">
        <f>VLOOKUP($K158,Neighborhoods!$A:$C,3,0)</f>
        <v>Midtown</v>
      </c>
      <c r="N158" t="str">
        <f>INDEX(Neighborhoods!$A:$C, MATCH(Places!$K158,Neighborhoods!$A:$A,0), MATCH(Places!N$1,Neighborhoods!$A$1:$C$1,0))</f>
        <v>Manhattan</v>
      </c>
      <c r="O158" t="str">
        <f>INDEX(Neighborhoods!$A:$C, MATCH(Places!$K158,Neighborhoods!$A:$A,0), MATCH(Places!O$1,Neighborhoods!$A$1:$C$1,0))</f>
        <v>Midtown</v>
      </c>
      <c r="P158" t="s">
        <v>11822</v>
      </c>
      <c r="Q158" t="str">
        <f t="shared" si="8"/>
        <v>No</v>
      </c>
      <c r="R158">
        <v>2</v>
      </c>
      <c r="S158" t="str">
        <f t="shared" si="9"/>
        <v>Small</v>
      </c>
      <c r="T158" s="50">
        <v>135</v>
      </c>
      <c r="U158" s="70">
        <f t="shared" si="10"/>
        <v>0.03</v>
      </c>
      <c r="V158" s="52">
        <v>4.8099999999999996</v>
      </c>
      <c r="W158" s="52" t="str" cm="1">
        <f t="array" ref="W158">_xlfn.SWITCH(ROUND(V158,0),5,"Excellent",4,"Good",3,"Ok","Bad")</f>
        <v>Excellent</v>
      </c>
      <c r="X158">
        <v>143</v>
      </c>
      <c r="Y158" t="str">
        <f t="shared" si="11"/>
        <v>Yes</v>
      </c>
      <c r="Z158" s="68">
        <v>40833</v>
      </c>
      <c r="AA158" s="68">
        <v>43936</v>
      </c>
      <c r="AB158">
        <v>260</v>
      </c>
      <c r="AC158" t="s">
        <v>15615</v>
      </c>
    </row>
    <row r="159" spans="1:29" x14ac:dyDescent="0.3">
      <c r="A159" t="s">
        <v>146</v>
      </c>
      <c r="B159">
        <v>390</v>
      </c>
      <c r="C159" t="str">
        <f>VLOOKUP($B159,Hosts!$A:$M,10,0)</f>
        <v>Within a few hours</v>
      </c>
      <c r="D159" s="70">
        <f>VLOOKUP($B159,Hosts!$A:$M,11,0)</f>
        <v>1</v>
      </c>
      <c r="E159" s="70">
        <f>VLOOKUP($B159,Hosts!$A:$M,12,0)</f>
        <v>0.93</v>
      </c>
      <c r="F159" t="str">
        <f>VLOOKUP($B159,Hosts!$A:$M,13,0)</f>
        <v>Yes</v>
      </c>
      <c r="G159" t="str">
        <f>INDEX(Hosts!$A:$M, MATCH(Places!$B159,Hosts!$A:$A,0), MATCH(Places!G$1,Hosts!$A$1:$M$1,0))</f>
        <v>Within a few hours</v>
      </c>
      <c r="H159" s="70">
        <f>INDEX(Hosts!$A:$M, MATCH(Places!$B159,Hosts!$A:$A,0), MATCH(Places!H$1,Hosts!$A$1:$M$1,0))</f>
        <v>1</v>
      </c>
      <c r="I159" s="70">
        <f>INDEX(Hosts!$A:$M, MATCH(Places!$B159,Hosts!$A:$A,0), MATCH(Places!I$1,Hosts!$A$1:$M$1,0))</f>
        <v>0.93</v>
      </c>
      <c r="J159" t="str">
        <f>INDEX(Hosts!$A:$M, MATCH(Places!$B159,Hosts!$A:$A,0), MATCH(Places!J$1,Hosts!$A$1:$M$1,0))</f>
        <v>Yes</v>
      </c>
      <c r="K159">
        <v>12</v>
      </c>
      <c r="L159" t="str">
        <f>VLOOKUP($K159,Neighborhoods!$A:$C,2,0)</f>
        <v>Brooklyn</v>
      </c>
      <c r="M159" t="str">
        <f>VLOOKUP($K159,Neighborhoods!$A:$C,3,0)</f>
        <v>Williamsburg</v>
      </c>
      <c r="N159" t="str">
        <f>INDEX(Neighborhoods!$A:$C, MATCH(Places!$K159,Neighborhoods!$A:$A,0), MATCH(Places!N$1,Neighborhoods!$A$1:$C$1,0))</f>
        <v>Brooklyn</v>
      </c>
      <c r="O159" t="str">
        <f>INDEX(Neighborhoods!$A:$C, MATCH(Places!$K159,Neighborhoods!$A:$A,0), MATCH(Places!O$1,Neighborhoods!$A$1:$C$1,0))</f>
        <v>Williamsburg</v>
      </c>
      <c r="P159" t="s">
        <v>11822</v>
      </c>
      <c r="Q159" t="str">
        <f t="shared" si="8"/>
        <v>No</v>
      </c>
      <c r="R159">
        <v>1</v>
      </c>
      <c r="S159" t="str">
        <f t="shared" si="9"/>
        <v>Small</v>
      </c>
      <c r="T159" s="50">
        <v>150</v>
      </c>
      <c r="U159" s="70">
        <f t="shared" si="10"/>
        <v>0.03</v>
      </c>
      <c r="V159" s="52">
        <v>4.97</v>
      </c>
      <c r="W159" s="52" t="str" cm="1">
        <f t="array" ref="W159">_xlfn.SWITCH(ROUND(V159,0),5,"Excellent",4,"Good",3,"Ok","Bad")</f>
        <v>Excellent</v>
      </c>
      <c r="X159">
        <v>162</v>
      </c>
      <c r="Y159" t="str">
        <f t="shared" si="11"/>
        <v>Yes</v>
      </c>
      <c r="Z159" s="68">
        <v>40892</v>
      </c>
      <c r="AA159" s="68">
        <v>43908</v>
      </c>
      <c r="AB159">
        <v>107</v>
      </c>
      <c r="AC159" t="s">
        <v>15615</v>
      </c>
    </row>
    <row r="160" spans="1:29" x14ac:dyDescent="0.3">
      <c r="A160" t="s">
        <v>147</v>
      </c>
      <c r="B160">
        <v>399</v>
      </c>
      <c r="C160" t="str">
        <f>VLOOKUP($B160,Hosts!$A:$M,10,0)</f>
        <v>Within an hour</v>
      </c>
      <c r="D160" s="70">
        <f>VLOOKUP($B160,Hosts!$A:$M,11,0)</f>
        <v>1</v>
      </c>
      <c r="E160" s="70">
        <f>VLOOKUP($B160,Hosts!$A:$M,12,0)</f>
        <v>0.71</v>
      </c>
      <c r="F160" t="str">
        <f>VLOOKUP($B160,Hosts!$A:$M,13,0)</f>
        <v>No</v>
      </c>
      <c r="G160" t="str">
        <f>INDEX(Hosts!$A:$M, MATCH(Places!$B160,Hosts!$A:$A,0), MATCH(Places!G$1,Hosts!$A$1:$M$1,0))</f>
        <v>Within an hour</v>
      </c>
      <c r="H160" s="70">
        <f>INDEX(Hosts!$A:$M, MATCH(Places!$B160,Hosts!$A:$A,0), MATCH(Places!H$1,Hosts!$A$1:$M$1,0))</f>
        <v>1</v>
      </c>
      <c r="I160" s="70">
        <f>INDEX(Hosts!$A:$M, MATCH(Places!$B160,Hosts!$A:$A,0), MATCH(Places!I$1,Hosts!$A$1:$M$1,0))</f>
        <v>0.71</v>
      </c>
      <c r="J160" t="str">
        <f>INDEX(Hosts!$A:$M, MATCH(Places!$B160,Hosts!$A:$A,0), MATCH(Places!J$1,Hosts!$A$1:$M$1,0))</f>
        <v>No</v>
      </c>
      <c r="K160">
        <v>12</v>
      </c>
      <c r="L160" t="str">
        <f>VLOOKUP($K160,Neighborhoods!$A:$C,2,0)</f>
        <v>Brooklyn</v>
      </c>
      <c r="M160" t="str">
        <f>VLOOKUP($K160,Neighborhoods!$A:$C,3,0)</f>
        <v>Williamsburg</v>
      </c>
      <c r="N160" t="str">
        <f>INDEX(Neighborhoods!$A:$C, MATCH(Places!$K160,Neighborhoods!$A:$A,0), MATCH(Places!N$1,Neighborhoods!$A$1:$C$1,0))</f>
        <v>Brooklyn</v>
      </c>
      <c r="O160" t="str">
        <f>INDEX(Neighborhoods!$A:$C, MATCH(Places!$K160,Neighborhoods!$A:$A,0), MATCH(Places!O$1,Neighborhoods!$A$1:$C$1,0))</f>
        <v>Williamsburg</v>
      </c>
      <c r="P160" t="s">
        <v>11822</v>
      </c>
      <c r="Q160" t="str">
        <f t="shared" si="8"/>
        <v>No</v>
      </c>
      <c r="R160">
        <v>5</v>
      </c>
      <c r="S160" t="str">
        <f t="shared" si="9"/>
        <v>Medium</v>
      </c>
      <c r="T160" s="50">
        <v>146.43</v>
      </c>
      <c r="U160" s="70">
        <f t="shared" si="10"/>
        <v>0.03</v>
      </c>
      <c r="V160" s="52">
        <v>4.66</v>
      </c>
      <c r="W160" s="52" t="str" cm="1">
        <f t="array" ref="W160">_xlfn.SWITCH(ROUND(V160,0),5,"Excellent",4,"Good",3,"Ok","Bad")</f>
        <v>Excellent</v>
      </c>
      <c r="X160">
        <v>32</v>
      </c>
      <c r="Y160" t="str">
        <f t="shared" si="11"/>
        <v>No</v>
      </c>
      <c r="Z160" s="68">
        <v>41169</v>
      </c>
      <c r="AA160" s="68">
        <v>43897</v>
      </c>
      <c r="AB160">
        <v>365</v>
      </c>
      <c r="AC160" t="s">
        <v>15615</v>
      </c>
    </row>
    <row r="161" spans="1:29" x14ac:dyDescent="0.3">
      <c r="A161" t="s">
        <v>148</v>
      </c>
      <c r="B161">
        <v>404</v>
      </c>
      <c r="C161" t="str">
        <f>VLOOKUP($B161,Hosts!$A:$M,10,0)</f>
        <v>Within a day</v>
      </c>
      <c r="D161" s="70">
        <f>VLOOKUP($B161,Hosts!$A:$M,11,0)</f>
        <v>0.83</v>
      </c>
      <c r="E161" s="70">
        <f>VLOOKUP($B161,Hosts!$A:$M,12,0)</f>
        <v>0.91</v>
      </c>
      <c r="F161" t="str">
        <f>VLOOKUP($B161,Hosts!$A:$M,13,0)</f>
        <v>No</v>
      </c>
      <c r="G161" t="str">
        <f>INDEX(Hosts!$A:$M, MATCH(Places!$B161,Hosts!$A:$A,0), MATCH(Places!G$1,Hosts!$A$1:$M$1,0))</f>
        <v>Within a day</v>
      </c>
      <c r="H161" s="70">
        <f>INDEX(Hosts!$A:$M, MATCH(Places!$B161,Hosts!$A:$A,0), MATCH(Places!H$1,Hosts!$A$1:$M$1,0))</f>
        <v>0.83</v>
      </c>
      <c r="I161" s="70">
        <f>INDEX(Hosts!$A:$M, MATCH(Places!$B161,Hosts!$A:$A,0), MATCH(Places!I$1,Hosts!$A$1:$M$1,0))</f>
        <v>0.91</v>
      </c>
      <c r="J161" t="str">
        <f>INDEX(Hosts!$A:$M, MATCH(Places!$B161,Hosts!$A:$A,0), MATCH(Places!J$1,Hosts!$A$1:$M$1,0))</f>
        <v>No</v>
      </c>
      <c r="K161">
        <v>7</v>
      </c>
      <c r="L161" t="str">
        <f>VLOOKUP($K161,Neighborhoods!$A:$C,2,0)</f>
        <v>Brooklyn</v>
      </c>
      <c r="M161" t="str">
        <f>VLOOKUP($K161,Neighborhoods!$A:$C,3,0)</f>
        <v>Bedford-Stuyvesant</v>
      </c>
      <c r="N161" t="str">
        <f>INDEX(Neighborhoods!$A:$C, MATCH(Places!$K161,Neighborhoods!$A:$A,0), MATCH(Places!N$1,Neighborhoods!$A$1:$C$1,0))</f>
        <v>Brooklyn</v>
      </c>
      <c r="O161" t="str">
        <f>INDEX(Neighborhoods!$A:$C, MATCH(Places!$K161,Neighborhoods!$A:$A,0), MATCH(Places!O$1,Neighborhoods!$A$1:$C$1,0))</f>
        <v>Bedford-Stuyvesant</v>
      </c>
      <c r="P161" t="s">
        <v>11822</v>
      </c>
      <c r="Q161" t="str">
        <f t="shared" si="8"/>
        <v>No</v>
      </c>
      <c r="R161">
        <v>4</v>
      </c>
      <c r="S161" t="str">
        <f t="shared" si="9"/>
        <v>Medium</v>
      </c>
      <c r="T161" s="50">
        <v>80</v>
      </c>
      <c r="U161" s="70">
        <f t="shared" si="10"/>
        <v>0.03</v>
      </c>
      <c r="V161" s="52">
        <v>4.7300000000000004</v>
      </c>
      <c r="W161" s="52" t="str" cm="1">
        <f t="array" ref="W161">_xlfn.SWITCH(ROUND(V161,0),5,"Excellent",4,"Good",3,"Ok","Bad")</f>
        <v>Excellent</v>
      </c>
      <c r="X161">
        <v>185</v>
      </c>
      <c r="Y161" t="str">
        <f t="shared" si="11"/>
        <v>No</v>
      </c>
      <c r="Z161" s="68">
        <v>40834</v>
      </c>
      <c r="AA161" s="68">
        <v>43975</v>
      </c>
      <c r="AB161">
        <v>311</v>
      </c>
      <c r="AC161" t="s">
        <v>15615</v>
      </c>
    </row>
    <row r="162" spans="1:29" x14ac:dyDescent="0.3">
      <c r="A162" t="s">
        <v>13487</v>
      </c>
      <c r="B162">
        <v>202</v>
      </c>
      <c r="C162" t="str">
        <f>VLOOKUP($B162,Hosts!$A:$M,10,0)</f>
        <v>Within an hour</v>
      </c>
      <c r="D162" s="70">
        <f>VLOOKUP($B162,Hosts!$A:$M,11,0)</f>
        <v>1</v>
      </c>
      <c r="E162" s="70">
        <f>VLOOKUP($B162,Hosts!$A:$M,12,0)</f>
        <v>0.96</v>
      </c>
      <c r="F162" t="str">
        <f>VLOOKUP($B162,Hosts!$A:$M,13,0)</f>
        <v>Yes</v>
      </c>
      <c r="G162" t="str">
        <f>INDEX(Hosts!$A:$M, MATCH(Places!$B162,Hosts!$A:$A,0), MATCH(Places!G$1,Hosts!$A$1:$M$1,0))</f>
        <v>Within an hour</v>
      </c>
      <c r="H162" s="70">
        <f>INDEX(Hosts!$A:$M, MATCH(Places!$B162,Hosts!$A:$A,0), MATCH(Places!H$1,Hosts!$A$1:$M$1,0))</f>
        <v>1</v>
      </c>
      <c r="I162" s="70">
        <f>INDEX(Hosts!$A:$M, MATCH(Places!$B162,Hosts!$A:$A,0), MATCH(Places!I$1,Hosts!$A$1:$M$1,0))</f>
        <v>0.96</v>
      </c>
      <c r="J162" t="str">
        <f>INDEX(Hosts!$A:$M, MATCH(Places!$B162,Hosts!$A:$A,0), MATCH(Places!J$1,Hosts!$A$1:$M$1,0))</f>
        <v>Yes</v>
      </c>
      <c r="K162">
        <v>11</v>
      </c>
      <c r="L162" t="str">
        <f>VLOOKUP($K162,Neighborhoods!$A:$C,2,0)</f>
        <v>Brooklyn</v>
      </c>
      <c r="M162" t="str">
        <f>VLOOKUP($K162,Neighborhoods!$A:$C,3,0)</f>
        <v>Greenpoint</v>
      </c>
      <c r="N162" t="str">
        <f>INDEX(Neighborhoods!$A:$C, MATCH(Places!$K162,Neighborhoods!$A:$A,0), MATCH(Places!N$1,Neighborhoods!$A$1:$C$1,0))</f>
        <v>Brooklyn</v>
      </c>
      <c r="O162" t="str">
        <f>INDEX(Neighborhoods!$A:$C, MATCH(Places!$K162,Neighborhoods!$A:$A,0), MATCH(Places!O$1,Neighborhoods!$A$1:$C$1,0))</f>
        <v>Greenpoint</v>
      </c>
      <c r="P162" t="s">
        <v>11822</v>
      </c>
      <c r="Q162" t="str">
        <f t="shared" si="8"/>
        <v>No</v>
      </c>
      <c r="R162">
        <v>4</v>
      </c>
      <c r="S162" t="str">
        <f t="shared" si="9"/>
        <v>Medium</v>
      </c>
      <c r="T162" s="50">
        <v>150</v>
      </c>
      <c r="U162" s="70">
        <f t="shared" si="10"/>
        <v>0.03</v>
      </c>
      <c r="V162" s="52">
        <v>4.91</v>
      </c>
      <c r="W162" s="52" t="str" cm="1">
        <f t="array" ref="W162">_xlfn.SWITCH(ROUND(V162,0),5,"Excellent",4,"Good",3,"Ok","Bad")</f>
        <v>Excellent</v>
      </c>
      <c r="X162">
        <v>44</v>
      </c>
      <c r="Y162" t="str">
        <f t="shared" si="11"/>
        <v>No</v>
      </c>
      <c r="Z162" s="68">
        <v>40861</v>
      </c>
      <c r="AA162" s="68">
        <v>43899</v>
      </c>
      <c r="AB162">
        <v>352</v>
      </c>
      <c r="AC162" t="s">
        <v>15615</v>
      </c>
    </row>
    <row r="163" spans="1:29" x14ac:dyDescent="0.3">
      <c r="A163" t="s">
        <v>13487</v>
      </c>
      <c r="B163">
        <v>202</v>
      </c>
      <c r="C163" t="str">
        <f>VLOOKUP($B163,Hosts!$A:$M,10,0)</f>
        <v>Within an hour</v>
      </c>
      <c r="D163" s="70">
        <f>VLOOKUP($B163,Hosts!$A:$M,11,0)</f>
        <v>1</v>
      </c>
      <c r="E163" s="70">
        <f>VLOOKUP($B163,Hosts!$A:$M,12,0)</f>
        <v>0.96</v>
      </c>
      <c r="F163" t="str">
        <f>VLOOKUP($B163,Hosts!$A:$M,13,0)</f>
        <v>Yes</v>
      </c>
      <c r="G163" t="str">
        <f>INDEX(Hosts!$A:$M, MATCH(Places!$B163,Hosts!$A:$A,0), MATCH(Places!G$1,Hosts!$A$1:$M$1,0))</f>
        <v>Within an hour</v>
      </c>
      <c r="H163" s="70">
        <f>INDEX(Hosts!$A:$M, MATCH(Places!$B163,Hosts!$A:$A,0), MATCH(Places!H$1,Hosts!$A$1:$M$1,0))</f>
        <v>1</v>
      </c>
      <c r="I163" s="70">
        <f>INDEX(Hosts!$A:$M, MATCH(Places!$B163,Hosts!$A:$A,0), MATCH(Places!I$1,Hosts!$A$1:$M$1,0))</f>
        <v>0.96</v>
      </c>
      <c r="J163" t="str">
        <f>INDEX(Hosts!$A:$M, MATCH(Places!$B163,Hosts!$A:$A,0), MATCH(Places!J$1,Hosts!$A$1:$M$1,0))</f>
        <v>Yes</v>
      </c>
      <c r="K163">
        <v>11</v>
      </c>
      <c r="L163" t="str">
        <f>VLOOKUP($K163,Neighborhoods!$A:$C,2,0)</f>
        <v>Brooklyn</v>
      </c>
      <c r="M163" t="str">
        <f>VLOOKUP($K163,Neighborhoods!$A:$C,3,0)</f>
        <v>Greenpoint</v>
      </c>
      <c r="N163" t="str">
        <f>INDEX(Neighborhoods!$A:$C, MATCH(Places!$K163,Neighborhoods!$A:$A,0), MATCH(Places!N$1,Neighborhoods!$A$1:$C$1,0))</f>
        <v>Brooklyn</v>
      </c>
      <c r="O163" t="str">
        <f>INDEX(Neighborhoods!$A:$C, MATCH(Places!$K163,Neighborhoods!$A:$A,0), MATCH(Places!O$1,Neighborhoods!$A$1:$C$1,0))</f>
        <v>Greenpoint</v>
      </c>
      <c r="P163" t="s">
        <v>11822</v>
      </c>
      <c r="Q163" t="str">
        <f t="shared" si="8"/>
        <v>No</v>
      </c>
      <c r="R163">
        <v>4</v>
      </c>
      <c r="S163" t="str">
        <f t="shared" si="9"/>
        <v>Medium</v>
      </c>
      <c r="T163" s="50">
        <v>150</v>
      </c>
      <c r="U163" s="70">
        <f t="shared" si="10"/>
        <v>0.03</v>
      </c>
      <c r="V163" s="52">
        <v>4.91</v>
      </c>
      <c r="W163" s="52" t="str" cm="1">
        <f t="array" ref="W163">_xlfn.SWITCH(ROUND(V163,0),5,"Excellent",4,"Good",3,"Ok","Bad")</f>
        <v>Excellent</v>
      </c>
      <c r="X163">
        <v>90</v>
      </c>
      <c r="Y163" t="str">
        <f t="shared" si="11"/>
        <v>No</v>
      </c>
      <c r="Z163" s="68">
        <v>41044</v>
      </c>
      <c r="AA163" s="68">
        <v>43897</v>
      </c>
      <c r="AB163">
        <v>338</v>
      </c>
      <c r="AC163" t="s">
        <v>15615</v>
      </c>
    </row>
    <row r="164" spans="1:29" x14ac:dyDescent="0.3">
      <c r="A164" t="s">
        <v>13487</v>
      </c>
      <c r="B164">
        <v>202</v>
      </c>
      <c r="C164" t="str">
        <f>VLOOKUP($B164,Hosts!$A:$M,10,0)</f>
        <v>Within an hour</v>
      </c>
      <c r="D164" s="70">
        <f>VLOOKUP($B164,Hosts!$A:$M,11,0)</f>
        <v>1</v>
      </c>
      <c r="E164" s="70">
        <f>VLOOKUP($B164,Hosts!$A:$M,12,0)</f>
        <v>0.96</v>
      </c>
      <c r="F164" t="str">
        <f>VLOOKUP($B164,Hosts!$A:$M,13,0)</f>
        <v>Yes</v>
      </c>
      <c r="G164" t="str">
        <f>INDEX(Hosts!$A:$M, MATCH(Places!$B164,Hosts!$A:$A,0), MATCH(Places!G$1,Hosts!$A$1:$M$1,0))</f>
        <v>Within an hour</v>
      </c>
      <c r="H164" s="70">
        <f>INDEX(Hosts!$A:$M, MATCH(Places!$B164,Hosts!$A:$A,0), MATCH(Places!H$1,Hosts!$A$1:$M$1,0))</f>
        <v>1</v>
      </c>
      <c r="I164" s="70">
        <f>INDEX(Hosts!$A:$M, MATCH(Places!$B164,Hosts!$A:$A,0), MATCH(Places!I$1,Hosts!$A$1:$M$1,0))</f>
        <v>0.96</v>
      </c>
      <c r="J164" t="str">
        <f>INDEX(Hosts!$A:$M, MATCH(Places!$B164,Hosts!$A:$A,0), MATCH(Places!J$1,Hosts!$A$1:$M$1,0))</f>
        <v>Yes</v>
      </c>
      <c r="K164">
        <v>11</v>
      </c>
      <c r="L164" t="str">
        <f>VLOOKUP($K164,Neighborhoods!$A:$C,2,0)</f>
        <v>Brooklyn</v>
      </c>
      <c r="M164" t="str">
        <f>VLOOKUP($K164,Neighborhoods!$A:$C,3,0)</f>
        <v>Greenpoint</v>
      </c>
      <c r="N164" t="str">
        <f>INDEX(Neighborhoods!$A:$C, MATCH(Places!$K164,Neighborhoods!$A:$A,0), MATCH(Places!N$1,Neighborhoods!$A$1:$C$1,0))</f>
        <v>Brooklyn</v>
      </c>
      <c r="O164" t="str">
        <f>INDEX(Neighborhoods!$A:$C, MATCH(Places!$K164,Neighborhoods!$A:$A,0), MATCH(Places!O$1,Neighborhoods!$A$1:$C$1,0))</f>
        <v>Greenpoint</v>
      </c>
      <c r="P164" t="s">
        <v>11822</v>
      </c>
      <c r="Q164" t="str">
        <f t="shared" si="8"/>
        <v>No</v>
      </c>
      <c r="R164">
        <v>4</v>
      </c>
      <c r="S164" t="str">
        <f t="shared" si="9"/>
        <v>Medium</v>
      </c>
      <c r="T164" s="50">
        <v>150</v>
      </c>
      <c r="U164" s="70">
        <f t="shared" si="10"/>
        <v>0.03</v>
      </c>
      <c r="V164" s="52">
        <v>4.83</v>
      </c>
      <c r="W164" s="52" t="str" cm="1">
        <f t="array" ref="W164">_xlfn.SWITCH(ROUND(V164,0),5,"Excellent",4,"Good",3,"Ok","Bad")</f>
        <v>Excellent</v>
      </c>
      <c r="X164">
        <v>46</v>
      </c>
      <c r="Y164" t="str">
        <f t="shared" si="11"/>
        <v>No</v>
      </c>
      <c r="Z164" s="68">
        <v>40897</v>
      </c>
      <c r="AA164" s="68">
        <v>43890</v>
      </c>
      <c r="AB164">
        <v>352</v>
      </c>
      <c r="AC164" t="s">
        <v>15615</v>
      </c>
    </row>
    <row r="165" spans="1:29" x14ac:dyDescent="0.3">
      <c r="A165" t="s">
        <v>13487</v>
      </c>
      <c r="B165">
        <v>202</v>
      </c>
      <c r="C165" t="str">
        <f>VLOOKUP($B165,Hosts!$A:$M,10,0)</f>
        <v>Within an hour</v>
      </c>
      <c r="D165" s="70">
        <f>VLOOKUP($B165,Hosts!$A:$M,11,0)</f>
        <v>1</v>
      </c>
      <c r="E165" s="70">
        <f>VLOOKUP($B165,Hosts!$A:$M,12,0)</f>
        <v>0.96</v>
      </c>
      <c r="F165" t="str">
        <f>VLOOKUP($B165,Hosts!$A:$M,13,0)</f>
        <v>Yes</v>
      </c>
      <c r="G165" t="str">
        <f>INDEX(Hosts!$A:$M, MATCH(Places!$B165,Hosts!$A:$A,0), MATCH(Places!G$1,Hosts!$A$1:$M$1,0))</f>
        <v>Within an hour</v>
      </c>
      <c r="H165" s="70">
        <f>INDEX(Hosts!$A:$M, MATCH(Places!$B165,Hosts!$A:$A,0), MATCH(Places!H$1,Hosts!$A$1:$M$1,0))</f>
        <v>1</v>
      </c>
      <c r="I165" s="70">
        <f>INDEX(Hosts!$A:$M, MATCH(Places!$B165,Hosts!$A:$A,0), MATCH(Places!I$1,Hosts!$A$1:$M$1,0))</f>
        <v>0.96</v>
      </c>
      <c r="J165" t="str">
        <f>INDEX(Hosts!$A:$M, MATCH(Places!$B165,Hosts!$A:$A,0), MATCH(Places!J$1,Hosts!$A$1:$M$1,0))</f>
        <v>Yes</v>
      </c>
      <c r="K165">
        <v>11</v>
      </c>
      <c r="L165" t="str">
        <f>VLOOKUP($K165,Neighborhoods!$A:$C,2,0)</f>
        <v>Brooklyn</v>
      </c>
      <c r="M165" t="str">
        <f>VLOOKUP($K165,Neighborhoods!$A:$C,3,0)</f>
        <v>Greenpoint</v>
      </c>
      <c r="N165" t="str">
        <f>INDEX(Neighborhoods!$A:$C, MATCH(Places!$K165,Neighborhoods!$A:$A,0), MATCH(Places!N$1,Neighborhoods!$A$1:$C$1,0))</f>
        <v>Brooklyn</v>
      </c>
      <c r="O165" t="str">
        <f>INDEX(Neighborhoods!$A:$C, MATCH(Places!$K165,Neighborhoods!$A:$A,0), MATCH(Places!O$1,Neighborhoods!$A$1:$C$1,0))</f>
        <v>Greenpoint</v>
      </c>
      <c r="P165" t="s">
        <v>11822</v>
      </c>
      <c r="Q165" t="str">
        <f t="shared" si="8"/>
        <v>No</v>
      </c>
      <c r="R165">
        <v>4</v>
      </c>
      <c r="S165" t="str">
        <f t="shared" si="9"/>
        <v>Medium</v>
      </c>
      <c r="T165" s="50">
        <v>150</v>
      </c>
      <c r="U165" s="70">
        <f t="shared" si="10"/>
        <v>0.03</v>
      </c>
      <c r="V165" s="52">
        <v>4.82</v>
      </c>
      <c r="W165" s="52" t="str" cm="1">
        <f t="array" ref="W165">_xlfn.SWITCH(ROUND(V165,0),5,"Excellent",4,"Good",3,"Ok","Bad")</f>
        <v>Excellent</v>
      </c>
      <c r="X165">
        <v>57</v>
      </c>
      <c r="Y165" t="str">
        <f t="shared" si="11"/>
        <v>No</v>
      </c>
      <c r="Z165" s="68">
        <v>41020</v>
      </c>
      <c r="AA165" s="68">
        <v>43896</v>
      </c>
      <c r="AB165">
        <v>351</v>
      </c>
      <c r="AC165" t="s">
        <v>15615</v>
      </c>
    </row>
    <row r="166" spans="1:29" x14ac:dyDescent="0.3">
      <c r="A166" t="s">
        <v>13487</v>
      </c>
      <c r="B166">
        <v>202</v>
      </c>
      <c r="C166" t="str">
        <f>VLOOKUP($B166,Hosts!$A:$M,10,0)</f>
        <v>Within an hour</v>
      </c>
      <c r="D166" s="70">
        <f>VLOOKUP($B166,Hosts!$A:$M,11,0)</f>
        <v>1</v>
      </c>
      <c r="E166" s="70">
        <f>VLOOKUP($B166,Hosts!$A:$M,12,0)</f>
        <v>0.96</v>
      </c>
      <c r="F166" t="str">
        <f>VLOOKUP($B166,Hosts!$A:$M,13,0)</f>
        <v>Yes</v>
      </c>
      <c r="G166" t="str">
        <f>INDEX(Hosts!$A:$M, MATCH(Places!$B166,Hosts!$A:$A,0), MATCH(Places!G$1,Hosts!$A$1:$M$1,0))</f>
        <v>Within an hour</v>
      </c>
      <c r="H166" s="70">
        <f>INDEX(Hosts!$A:$M, MATCH(Places!$B166,Hosts!$A:$A,0), MATCH(Places!H$1,Hosts!$A$1:$M$1,0))</f>
        <v>1</v>
      </c>
      <c r="I166" s="70">
        <f>INDEX(Hosts!$A:$M, MATCH(Places!$B166,Hosts!$A:$A,0), MATCH(Places!I$1,Hosts!$A$1:$M$1,0))</f>
        <v>0.96</v>
      </c>
      <c r="J166" t="str">
        <f>INDEX(Hosts!$A:$M, MATCH(Places!$B166,Hosts!$A:$A,0), MATCH(Places!J$1,Hosts!$A$1:$M$1,0))</f>
        <v>Yes</v>
      </c>
      <c r="K166">
        <v>11</v>
      </c>
      <c r="L166" t="str">
        <f>VLOOKUP($K166,Neighborhoods!$A:$C,2,0)</f>
        <v>Brooklyn</v>
      </c>
      <c r="M166" t="str">
        <f>VLOOKUP($K166,Neighborhoods!$A:$C,3,0)</f>
        <v>Greenpoint</v>
      </c>
      <c r="N166" t="str">
        <f>INDEX(Neighborhoods!$A:$C, MATCH(Places!$K166,Neighborhoods!$A:$A,0), MATCH(Places!N$1,Neighborhoods!$A$1:$C$1,0))</f>
        <v>Brooklyn</v>
      </c>
      <c r="O166" t="str">
        <f>INDEX(Neighborhoods!$A:$C, MATCH(Places!$K166,Neighborhoods!$A:$A,0), MATCH(Places!O$1,Neighborhoods!$A$1:$C$1,0))</f>
        <v>Greenpoint</v>
      </c>
      <c r="P166" t="s">
        <v>11822</v>
      </c>
      <c r="Q166" t="str">
        <f t="shared" si="8"/>
        <v>No</v>
      </c>
      <c r="R166">
        <v>4</v>
      </c>
      <c r="S166" t="str">
        <f t="shared" si="9"/>
        <v>Medium</v>
      </c>
      <c r="T166" s="50">
        <v>209</v>
      </c>
      <c r="U166" s="70">
        <f t="shared" si="10"/>
        <v>0.04</v>
      </c>
      <c r="V166" s="52">
        <v>4.71</v>
      </c>
      <c r="W166" s="52" t="str" cm="1">
        <f t="array" ref="W166">_xlfn.SWITCH(ROUND(V166,0),5,"Excellent",4,"Good",3,"Ok","Bad")</f>
        <v>Excellent</v>
      </c>
      <c r="X166">
        <v>24</v>
      </c>
      <c r="Y166" t="str">
        <f t="shared" si="11"/>
        <v>No</v>
      </c>
      <c r="Z166" s="68">
        <v>41409</v>
      </c>
      <c r="AA166" s="68">
        <v>43410</v>
      </c>
      <c r="AB166">
        <v>352</v>
      </c>
      <c r="AC166" t="s">
        <v>15615</v>
      </c>
    </row>
    <row r="167" spans="1:29" x14ac:dyDescent="0.3">
      <c r="A167" t="s">
        <v>13487</v>
      </c>
      <c r="B167">
        <v>202</v>
      </c>
      <c r="C167" t="str">
        <f>VLOOKUP($B167,Hosts!$A:$M,10,0)</f>
        <v>Within an hour</v>
      </c>
      <c r="D167" s="70">
        <f>VLOOKUP($B167,Hosts!$A:$M,11,0)</f>
        <v>1</v>
      </c>
      <c r="E167" s="70">
        <f>VLOOKUP($B167,Hosts!$A:$M,12,0)</f>
        <v>0.96</v>
      </c>
      <c r="F167" t="str">
        <f>VLOOKUP($B167,Hosts!$A:$M,13,0)</f>
        <v>Yes</v>
      </c>
      <c r="G167" t="str">
        <f>INDEX(Hosts!$A:$M, MATCH(Places!$B167,Hosts!$A:$A,0), MATCH(Places!G$1,Hosts!$A$1:$M$1,0))</f>
        <v>Within an hour</v>
      </c>
      <c r="H167" s="70">
        <f>INDEX(Hosts!$A:$M, MATCH(Places!$B167,Hosts!$A:$A,0), MATCH(Places!H$1,Hosts!$A$1:$M$1,0))</f>
        <v>1</v>
      </c>
      <c r="I167" s="70">
        <f>INDEX(Hosts!$A:$M, MATCH(Places!$B167,Hosts!$A:$A,0), MATCH(Places!I$1,Hosts!$A$1:$M$1,0))</f>
        <v>0.96</v>
      </c>
      <c r="J167" t="str">
        <f>INDEX(Hosts!$A:$M, MATCH(Places!$B167,Hosts!$A:$A,0), MATCH(Places!J$1,Hosts!$A$1:$M$1,0))</f>
        <v>Yes</v>
      </c>
      <c r="K167">
        <v>11</v>
      </c>
      <c r="L167" t="str">
        <f>VLOOKUP($K167,Neighborhoods!$A:$C,2,0)</f>
        <v>Brooklyn</v>
      </c>
      <c r="M167" t="str">
        <f>VLOOKUP($K167,Neighborhoods!$A:$C,3,0)</f>
        <v>Greenpoint</v>
      </c>
      <c r="N167" t="str">
        <f>INDEX(Neighborhoods!$A:$C, MATCH(Places!$K167,Neighborhoods!$A:$A,0), MATCH(Places!N$1,Neighborhoods!$A$1:$C$1,0))</f>
        <v>Brooklyn</v>
      </c>
      <c r="O167" t="str">
        <f>INDEX(Neighborhoods!$A:$C, MATCH(Places!$K167,Neighborhoods!$A:$A,0), MATCH(Places!O$1,Neighborhoods!$A$1:$C$1,0))</f>
        <v>Greenpoint</v>
      </c>
      <c r="P167" t="s">
        <v>11822</v>
      </c>
      <c r="Q167" t="str">
        <f t="shared" si="8"/>
        <v>No</v>
      </c>
      <c r="R167">
        <v>4</v>
      </c>
      <c r="S167" t="str">
        <f t="shared" si="9"/>
        <v>Medium</v>
      </c>
      <c r="T167" s="50">
        <v>209</v>
      </c>
      <c r="U167" s="70">
        <f t="shared" si="10"/>
        <v>0.04</v>
      </c>
      <c r="V167" s="52">
        <v>4.6100000000000003</v>
      </c>
      <c r="W167" s="52" t="str" cm="1">
        <f t="array" ref="W167">_xlfn.SWITCH(ROUND(V167,0),5,"Excellent",4,"Good",3,"Ok","Bad")</f>
        <v>Excellent</v>
      </c>
      <c r="X167">
        <v>38</v>
      </c>
      <c r="Y167" t="str">
        <f t="shared" si="11"/>
        <v>No</v>
      </c>
      <c r="Z167" s="68">
        <v>40890</v>
      </c>
      <c r="AA167" s="68">
        <v>43898</v>
      </c>
      <c r="AB167">
        <v>352</v>
      </c>
      <c r="AC167" t="s">
        <v>15615</v>
      </c>
    </row>
    <row r="168" spans="1:29" x14ac:dyDescent="0.3">
      <c r="A168" t="s">
        <v>13487</v>
      </c>
      <c r="B168">
        <v>202</v>
      </c>
      <c r="C168" t="str">
        <f>VLOOKUP($B168,Hosts!$A:$M,10,0)</f>
        <v>Within an hour</v>
      </c>
      <c r="D168" s="70">
        <f>VLOOKUP($B168,Hosts!$A:$M,11,0)</f>
        <v>1</v>
      </c>
      <c r="E168" s="70">
        <f>VLOOKUP($B168,Hosts!$A:$M,12,0)</f>
        <v>0.96</v>
      </c>
      <c r="F168" t="str">
        <f>VLOOKUP($B168,Hosts!$A:$M,13,0)</f>
        <v>Yes</v>
      </c>
      <c r="G168" t="str">
        <f>INDEX(Hosts!$A:$M, MATCH(Places!$B168,Hosts!$A:$A,0), MATCH(Places!G$1,Hosts!$A$1:$M$1,0))</f>
        <v>Within an hour</v>
      </c>
      <c r="H168" s="70">
        <f>INDEX(Hosts!$A:$M, MATCH(Places!$B168,Hosts!$A:$A,0), MATCH(Places!H$1,Hosts!$A$1:$M$1,0))</f>
        <v>1</v>
      </c>
      <c r="I168" s="70">
        <f>INDEX(Hosts!$A:$M, MATCH(Places!$B168,Hosts!$A:$A,0), MATCH(Places!I$1,Hosts!$A$1:$M$1,0))</f>
        <v>0.96</v>
      </c>
      <c r="J168" t="str">
        <f>INDEX(Hosts!$A:$M, MATCH(Places!$B168,Hosts!$A:$A,0), MATCH(Places!J$1,Hosts!$A$1:$M$1,0))</f>
        <v>Yes</v>
      </c>
      <c r="K168">
        <v>11</v>
      </c>
      <c r="L168" t="str">
        <f>VLOOKUP($K168,Neighborhoods!$A:$C,2,0)</f>
        <v>Brooklyn</v>
      </c>
      <c r="M168" t="str">
        <f>VLOOKUP($K168,Neighborhoods!$A:$C,3,0)</f>
        <v>Greenpoint</v>
      </c>
      <c r="N168" t="str">
        <f>INDEX(Neighborhoods!$A:$C, MATCH(Places!$K168,Neighborhoods!$A:$A,0), MATCH(Places!N$1,Neighborhoods!$A$1:$C$1,0))</f>
        <v>Brooklyn</v>
      </c>
      <c r="O168" t="str">
        <f>INDEX(Neighborhoods!$A:$C, MATCH(Places!$K168,Neighborhoods!$A:$A,0), MATCH(Places!O$1,Neighborhoods!$A$1:$C$1,0))</f>
        <v>Greenpoint</v>
      </c>
      <c r="P168" t="s">
        <v>11822</v>
      </c>
      <c r="Q168" t="str">
        <f t="shared" si="8"/>
        <v>No</v>
      </c>
      <c r="R168">
        <v>4</v>
      </c>
      <c r="S168" t="str">
        <f t="shared" si="9"/>
        <v>Medium</v>
      </c>
      <c r="T168" s="50">
        <v>150</v>
      </c>
      <c r="U168" s="70">
        <f t="shared" si="10"/>
        <v>0.03</v>
      </c>
      <c r="V168" s="52">
        <v>4.8600000000000003</v>
      </c>
      <c r="W168" s="52" t="str" cm="1">
        <f t="array" ref="W168">_xlfn.SWITCH(ROUND(V168,0),5,"Excellent",4,"Good",3,"Ok","Bad")</f>
        <v>Excellent</v>
      </c>
      <c r="X168">
        <v>28</v>
      </c>
      <c r="Y168" t="str">
        <f t="shared" si="11"/>
        <v>No</v>
      </c>
      <c r="Z168" s="68">
        <v>41039</v>
      </c>
      <c r="AA168" s="68">
        <v>43886</v>
      </c>
      <c r="AB168">
        <v>352</v>
      </c>
      <c r="AC168" t="s">
        <v>15615</v>
      </c>
    </row>
    <row r="169" spans="1:29" x14ac:dyDescent="0.3">
      <c r="A169" t="s">
        <v>13487</v>
      </c>
      <c r="B169">
        <v>202</v>
      </c>
      <c r="C169" t="str">
        <f>VLOOKUP($B169,Hosts!$A:$M,10,0)</f>
        <v>Within an hour</v>
      </c>
      <c r="D169" s="70">
        <f>VLOOKUP($B169,Hosts!$A:$M,11,0)</f>
        <v>1</v>
      </c>
      <c r="E169" s="70">
        <f>VLOOKUP($B169,Hosts!$A:$M,12,0)</f>
        <v>0.96</v>
      </c>
      <c r="F169" t="str">
        <f>VLOOKUP($B169,Hosts!$A:$M,13,0)</f>
        <v>Yes</v>
      </c>
      <c r="G169" t="str">
        <f>INDEX(Hosts!$A:$M, MATCH(Places!$B169,Hosts!$A:$A,0), MATCH(Places!G$1,Hosts!$A$1:$M$1,0))</f>
        <v>Within an hour</v>
      </c>
      <c r="H169" s="70">
        <f>INDEX(Hosts!$A:$M, MATCH(Places!$B169,Hosts!$A:$A,0), MATCH(Places!H$1,Hosts!$A$1:$M$1,0))</f>
        <v>1</v>
      </c>
      <c r="I169" s="70">
        <f>INDEX(Hosts!$A:$M, MATCH(Places!$B169,Hosts!$A:$A,0), MATCH(Places!I$1,Hosts!$A$1:$M$1,0))</f>
        <v>0.96</v>
      </c>
      <c r="J169" t="str">
        <f>INDEX(Hosts!$A:$M, MATCH(Places!$B169,Hosts!$A:$A,0), MATCH(Places!J$1,Hosts!$A$1:$M$1,0))</f>
        <v>Yes</v>
      </c>
      <c r="K169">
        <v>11</v>
      </c>
      <c r="L169" t="str">
        <f>VLOOKUP($K169,Neighborhoods!$A:$C,2,0)</f>
        <v>Brooklyn</v>
      </c>
      <c r="M169" t="str">
        <f>VLOOKUP($K169,Neighborhoods!$A:$C,3,0)</f>
        <v>Greenpoint</v>
      </c>
      <c r="N169" t="str">
        <f>INDEX(Neighborhoods!$A:$C, MATCH(Places!$K169,Neighborhoods!$A:$A,0), MATCH(Places!N$1,Neighborhoods!$A$1:$C$1,0))</f>
        <v>Brooklyn</v>
      </c>
      <c r="O169" t="str">
        <f>INDEX(Neighborhoods!$A:$C, MATCH(Places!$K169,Neighborhoods!$A:$A,0), MATCH(Places!O$1,Neighborhoods!$A$1:$C$1,0))</f>
        <v>Greenpoint</v>
      </c>
      <c r="P169" t="s">
        <v>11822</v>
      </c>
      <c r="Q169" t="str">
        <f t="shared" si="8"/>
        <v>No</v>
      </c>
      <c r="R169">
        <v>4</v>
      </c>
      <c r="S169" t="str">
        <f t="shared" si="9"/>
        <v>Medium</v>
      </c>
      <c r="T169" s="50">
        <v>199</v>
      </c>
      <c r="U169" s="70">
        <f t="shared" si="10"/>
        <v>0.03</v>
      </c>
      <c r="V169" s="52">
        <v>4.9000000000000004</v>
      </c>
      <c r="W169" s="52" t="str" cm="1">
        <f t="array" ref="W169">_xlfn.SWITCH(ROUND(V169,0),5,"Excellent",4,"Good",3,"Ok","Bad")</f>
        <v>Excellent</v>
      </c>
      <c r="X169">
        <v>40</v>
      </c>
      <c r="Y169" t="str">
        <f t="shared" si="11"/>
        <v>No</v>
      </c>
      <c r="Z169" s="68">
        <v>41567</v>
      </c>
      <c r="AA169" s="68">
        <v>44043</v>
      </c>
      <c r="AB169">
        <v>0</v>
      </c>
      <c r="AC169" t="s">
        <v>15615</v>
      </c>
    </row>
    <row r="170" spans="1:29" x14ac:dyDescent="0.3">
      <c r="A170" t="s">
        <v>15573</v>
      </c>
      <c r="B170">
        <v>411</v>
      </c>
      <c r="C170" t="str">
        <f>VLOOKUP($B170,Hosts!$A:$M,10,0)</f>
        <v>Within an hour</v>
      </c>
      <c r="D170" s="70">
        <f>VLOOKUP($B170,Hosts!$A:$M,11,0)</f>
        <v>1</v>
      </c>
      <c r="E170" s="70">
        <f>VLOOKUP($B170,Hosts!$A:$M,12,0)</f>
        <v>0.92</v>
      </c>
      <c r="F170" t="str">
        <f>VLOOKUP($B170,Hosts!$A:$M,13,0)</f>
        <v>Yes</v>
      </c>
      <c r="G170" t="str">
        <f>INDEX(Hosts!$A:$M, MATCH(Places!$B170,Hosts!$A:$A,0), MATCH(Places!G$1,Hosts!$A$1:$M$1,0))</f>
        <v>Within an hour</v>
      </c>
      <c r="H170" s="70">
        <f>INDEX(Hosts!$A:$M, MATCH(Places!$B170,Hosts!$A:$A,0), MATCH(Places!H$1,Hosts!$A$1:$M$1,0))</f>
        <v>1</v>
      </c>
      <c r="I170" s="70">
        <f>INDEX(Hosts!$A:$M, MATCH(Places!$B170,Hosts!$A:$A,0), MATCH(Places!I$1,Hosts!$A$1:$M$1,0))</f>
        <v>0.92</v>
      </c>
      <c r="J170" t="str">
        <f>INDEX(Hosts!$A:$M, MATCH(Places!$B170,Hosts!$A:$A,0), MATCH(Places!J$1,Hosts!$A$1:$M$1,0))</f>
        <v>Yes</v>
      </c>
      <c r="K170">
        <v>20</v>
      </c>
      <c r="L170" t="str">
        <f>VLOOKUP($K170,Neighborhoods!$A:$C,2,0)</f>
        <v>Manhattan</v>
      </c>
      <c r="M170" t="str">
        <f>VLOOKUP($K170,Neighborhoods!$A:$C,3,0)</f>
        <v>Upper West Side</v>
      </c>
      <c r="N170" t="str">
        <f>INDEX(Neighborhoods!$A:$C, MATCH(Places!$K170,Neighborhoods!$A:$A,0), MATCH(Places!N$1,Neighborhoods!$A$1:$C$1,0))</f>
        <v>Manhattan</v>
      </c>
      <c r="O170" t="str">
        <f>INDEX(Neighborhoods!$A:$C, MATCH(Places!$K170,Neighborhoods!$A:$A,0), MATCH(Places!O$1,Neighborhoods!$A$1:$C$1,0))</f>
        <v>Upper West Side</v>
      </c>
      <c r="P170" t="s">
        <v>11822</v>
      </c>
      <c r="Q170" t="str">
        <f t="shared" si="8"/>
        <v>No</v>
      </c>
      <c r="R170">
        <v>4</v>
      </c>
      <c r="S170" t="str">
        <f t="shared" si="9"/>
        <v>Medium</v>
      </c>
      <c r="T170" s="50">
        <v>100</v>
      </c>
      <c r="U170" s="70">
        <f t="shared" si="10"/>
        <v>0.03</v>
      </c>
      <c r="V170" s="52">
        <v>4.82</v>
      </c>
      <c r="W170" s="52" t="str" cm="1">
        <f t="array" ref="W170">_xlfn.SWITCH(ROUND(V170,0),5,"Excellent",4,"Good",3,"Ok","Bad")</f>
        <v>Excellent</v>
      </c>
      <c r="X170">
        <v>44</v>
      </c>
      <c r="Y170" t="str">
        <f t="shared" si="11"/>
        <v>No</v>
      </c>
      <c r="Z170" s="68">
        <v>40852</v>
      </c>
      <c r="AA170" s="68">
        <v>43890</v>
      </c>
      <c r="AB170">
        <v>174</v>
      </c>
      <c r="AC170" t="s">
        <v>15616</v>
      </c>
    </row>
    <row r="171" spans="1:29" x14ac:dyDescent="0.3">
      <c r="A171" t="s">
        <v>149</v>
      </c>
      <c r="B171">
        <v>412</v>
      </c>
      <c r="C171" t="str">
        <f>VLOOKUP($B171,Hosts!$A:$M,10,0)</f>
        <v>Within a few hours</v>
      </c>
      <c r="D171" s="70">
        <f>VLOOKUP($B171,Hosts!$A:$M,11,0)</f>
        <v>1</v>
      </c>
      <c r="E171" s="70">
        <f>VLOOKUP($B171,Hosts!$A:$M,12,0)</f>
        <v>0.43</v>
      </c>
      <c r="F171" t="str">
        <f>VLOOKUP($B171,Hosts!$A:$M,13,0)</f>
        <v>No</v>
      </c>
      <c r="G171" t="str">
        <f>INDEX(Hosts!$A:$M, MATCH(Places!$B171,Hosts!$A:$A,0), MATCH(Places!G$1,Hosts!$A$1:$M$1,0))</f>
        <v>Within a few hours</v>
      </c>
      <c r="H171" s="70">
        <f>INDEX(Hosts!$A:$M, MATCH(Places!$B171,Hosts!$A:$A,0), MATCH(Places!H$1,Hosts!$A$1:$M$1,0))</f>
        <v>1</v>
      </c>
      <c r="I171" s="70">
        <f>INDEX(Hosts!$A:$M, MATCH(Places!$B171,Hosts!$A:$A,0), MATCH(Places!I$1,Hosts!$A$1:$M$1,0))</f>
        <v>0.43</v>
      </c>
      <c r="J171" t="str">
        <f>INDEX(Hosts!$A:$M, MATCH(Places!$B171,Hosts!$A:$A,0), MATCH(Places!J$1,Hosts!$A$1:$M$1,0))</f>
        <v>No</v>
      </c>
      <c r="K171">
        <v>12</v>
      </c>
      <c r="L171" t="str">
        <f>VLOOKUP($K171,Neighborhoods!$A:$C,2,0)</f>
        <v>Brooklyn</v>
      </c>
      <c r="M171" t="str">
        <f>VLOOKUP($K171,Neighborhoods!$A:$C,3,0)</f>
        <v>Williamsburg</v>
      </c>
      <c r="N171" t="str">
        <f>INDEX(Neighborhoods!$A:$C, MATCH(Places!$K171,Neighborhoods!$A:$A,0), MATCH(Places!N$1,Neighborhoods!$A$1:$C$1,0))</f>
        <v>Brooklyn</v>
      </c>
      <c r="O171" t="str">
        <f>INDEX(Neighborhoods!$A:$C, MATCH(Places!$K171,Neighborhoods!$A:$A,0), MATCH(Places!O$1,Neighborhoods!$A$1:$C$1,0))</f>
        <v>Williamsburg</v>
      </c>
      <c r="P171" t="s">
        <v>11822</v>
      </c>
      <c r="Q171" t="str">
        <f t="shared" si="8"/>
        <v>No</v>
      </c>
      <c r="R171">
        <v>2</v>
      </c>
      <c r="S171" t="str">
        <f t="shared" si="9"/>
        <v>Small</v>
      </c>
      <c r="T171" s="50">
        <v>180</v>
      </c>
      <c r="U171" s="70">
        <f t="shared" si="10"/>
        <v>0.03</v>
      </c>
      <c r="V171" s="52">
        <v>4.8499999999999996</v>
      </c>
      <c r="W171" s="52" t="str" cm="1">
        <f t="array" ref="W171">_xlfn.SWITCH(ROUND(V171,0),5,"Excellent",4,"Good",3,"Ok","Bad")</f>
        <v>Excellent</v>
      </c>
      <c r="X171">
        <v>20</v>
      </c>
      <c r="Y171" t="str">
        <f t="shared" si="11"/>
        <v>No</v>
      </c>
      <c r="Z171" s="68">
        <v>43722</v>
      </c>
      <c r="AA171" s="68">
        <v>44046</v>
      </c>
      <c r="AB171">
        <v>0</v>
      </c>
      <c r="AC171" t="s">
        <v>15615</v>
      </c>
    </row>
    <row r="172" spans="1:29" x14ac:dyDescent="0.3">
      <c r="A172" t="s">
        <v>150</v>
      </c>
      <c r="B172">
        <v>401</v>
      </c>
      <c r="C172" t="str">
        <f>VLOOKUP($B172,Hosts!$A:$M,10,0)</f>
        <v>Within an hour</v>
      </c>
      <c r="D172" s="70">
        <f>VLOOKUP($B172,Hosts!$A:$M,11,0)</f>
        <v>0.9</v>
      </c>
      <c r="E172" s="70">
        <f>VLOOKUP($B172,Hosts!$A:$M,12,0)</f>
        <v>1</v>
      </c>
      <c r="F172" t="str">
        <f>VLOOKUP($B172,Hosts!$A:$M,13,0)</f>
        <v>Yes</v>
      </c>
      <c r="G172" t="str">
        <f>INDEX(Hosts!$A:$M, MATCH(Places!$B172,Hosts!$A:$A,0), MATCH(Places!G$1,Hosts!$A$1:$M$1,0))</f>
        <v>Within an hour</v>
      </c>
      <c r="H172" s="70">
        <f>INDEX(Hosts!$A:$M, MATCH(Places!$B172,Hosts!$A:$A,0), MATCH(Places!H$1,Hosts!$A$1:$M$1,0))</f>
        <v>0.9</v>
      </c>
      <c r="I172" s="70">
        <f>INDEX(Hosts!$A:$M, MATCH(Places!$B172,Hosts!$A:$A,0), MATCH(Places!I$1,Hosts!$A$1:$M$1,0))</f>
        <v>1</v>
      </c>
      <c r="J172" t="str">
        <f>INDEX(Hosts!$A:$M, MATCH(Places!$B172,Hosts!$A:$A,0), MATCH(Places!J$1,Hosts!$A$1:$M$1,0))</f>
        <v>Yes</v>
      </c>
      <c r="K172">
        <v>12</v>
      </c>
      <c r="L172" t="str">
        <f>VLOOKUP($K172,Neighborhoods!$A:$C,2,0)</f>
        <v>Brooklyn</v>
      </c>
      <c r="M172" t="str">
        <f>VLOOKUP($K172,Neighborhoods!$A:$C,3,0)</f>
        <v>Williamsburg</v>
      </c>
      <c r="N172" t="str">
        <f>INDEX(Neighborhoods!$A:$C, MATCH(Places!$K172,Neighborhoods!$A:$A,0), MATCH(Places!N$1,Neighborhoods!$A$1:$C$1,0))</f>
        <v>Brooklyn</v>
      </c>
      <c r="O172" t="str">
        <f>INDEX(Neighborhoods!$A:$C, MATCH(Places!$K172,Neighborhoods!$A:$A,0), MATCH(Places!O$1,Neighborhoods!$A$1:$C$1,0))</f>
        <v>Williamsburg</v>
      </c>
      <c r="P172" t="s">
        <v>1</v>
      </c>
      <c r="Q172" t="str">
        <f t="shared" si="8"/>
        <v>Yes</v>
      </c>
      <c r="R172">
        <v>2</v>
      </c>
      <c r="S172" t="str">
        <f t="shared" si="9"/>
        <v>Small</v>
      </c>
      <c r="T172" s="50">
        <v>85</v>
      </c>
      <c r="U172" s="70">
        <f t="shared" si="10"/>
        <v>0.03</v>
      </c>
      <c r="V172" s="52">
        <v>4.99</v>
      </c>
      <c r="W172" s="52" t="str" cm="1">
        <f t="array" ref="W172">_xlfn.SWITCH(ROUND(V172,0),5,"Excellent",4,"Good",3,"Ok","Bad")</f>
        <v>Excellent</v>
      </c>
      <c r="X172">
        <v>277</v>
      </c>
      <c r="Y172" t="str">
        <f t="shared" si="11"/>
        <v>Yes</v>
      </c>
      <c r="Z172" s="68">
        <v>40878</v>
      </c>
      <c r="AA172" s="68">
        <v>44039</v>
      </c>
      <c r="AB172">
        <v>0</v>
      </c>
      <c r="AC172" t="s">
        <v>15615</v>
      </c>
    </row>
    <row r="173" spans="1:29" x14ac:dyDescent="0.3">
      <c r="A173" t="s">
        <v>151</v>
      </c>
      <c r="B173">
        <v>202</v>
      </c>
      <c r="C173" t="str">
        <f>VLOOKUP($B173,Hosts!$A:$M,10,0)</f>
        <v>Within an hour</v>
      </c>
      <c r="D173" s="70">
        <f>VLOOKUP($B173,Hosts!$A:$M,11,0)</f>
        <v>1</v>
      </c>
      <c r="E173" s="70">
        <f>VLOOKUP($B173,Hosts!$A:$M,12,0)</f>
        <v>0.96</v>
      </c>
      <c r="F173" t="str">
        <f>VLOOKUP($B173,Hosts!$A:$M,13,0)</f>
        <v>Yes</v>
      </c>
      <c r="G173" t="str">
        <f>INDEX(Hosts!$A:$M, MATCH(Places!$B173,Hosts!$A:$A,0), MATCH(Places!G$1,Hosts!$A$1:$M$1,0))</f>
        <v>Within an hour</v>
      </c>
      <c r="H173" s="70">
        <f>INDEX(Hosts!$A:$M, MATCH(Places!$B173,Hosts!$A:$A,0), MATCH(Places!H$1,Hosts!$A$1:$M$1,0))</f>
        <v>1</v>
      </c>
      <c r="I173" s="70">
        <f>INDEX(Hosts!$A:$M, MATCH(Places!$B173,Hosts!$A:$A,0), MATCH(Places!I$1,Hosts!$A$1:$M$1,0))</f>
        <v>0.96</v>
      </c>
      <c r="J173" t="str">
        <f>INDEX(Hosts!$A:$M, MATCH(Places!$B173,Hosts!$A:$A,0), MATCH(Places!J$1,Hosts!$A$1:$M$1,0))</f>
        <v>Yes</v>
      </c>
      <c r="K173">
        <v>11</v>
      </c>
      <c r="L173" t="str">
        <f>VLOOKUP($K173,Neighborhoods!$A:$C,2,0)</f>
        <v>Brooklyn</v>
      </c>
      <c r="M173" t="str">
        <f>VLOOKUP($K173,Neighborhoods!$A:$C,3,0)</f>
        <v>Greenpoint</v>
      </c>
      <c r="N173" t="str">
        <f>INDEX(Neighborhoods!$A:$C, MATCH(Places!$K173,Neighborhoods!$A:$A,0), MATCH(Places!N$1,Neighborhoods!$A$1:$C$1,0))</f>
        <v>Brooklyn</v>
      </c>
      <c r="O173" t="str">
        <f>INDEX(Neighborhoods!$A:$C, MATCH(Places!$K173,Neighborhoods!$A:$A,0), MATCH(Places!O$1,Neighborhoods!$A$1:$C$1,0))</f>
        <v>Greenpoint</v>
      </c>
      <c r="P173" t="s">
        <v>11822</v>
      </c>
      <c r="Q173" t="str">
        <f t="shared" si="8"/>
        <v>No</v>
      </c>
      <c r="R173">
        <v>4</v>
      </c>
      <c r="S173" t="str">
        <f t="shared" si="9"/>
        <v>Medium</v>
      </c>
      <c r="T173" s="50">
        <v>160</v>
      </c>
      <c r="U173" s="70">
        <f t="shared" si="10"/>
        <v>0.03</v>
      </c>
      <c r="V173" s="52">
        <v>4.9800000000000004</v>
      </c>
      <c r="W173" s="52" t="str" cm="1">
        <f t="array" ref="W173">_xlfn.SWITCH(ROUND(V173,0),5,"Excellent",4,"Good",3,"Ok","Bad")</f>
        <v>Excellent</v>
      </c>
      <c r="X173">
        <v>108</v>
      </c>
      <c r="Y173" t="str">
        <f t="shared" si="11"/>
        <v>Yes</v>
      </c>
      <c r="Z173" s="68">
        <v>41135</v>
      </c>
      <c r="AA173" s="68">
        <v>43898</v>
      </c>
      <c r="AB173">
        <v>349</v>
      </c>
      <c r="AC173" t="s">
        <v>15615</v>
      </c>
    </row>
    <row r="174" spans="1:29" x14ac:dyDescent="0.3">
      <c r="A174" t="s">
        <v>151</v>
      </c>
      <c r="B174">
        <v>202</v>
      </c>
      <c r="C174" t="str">
        <f>VLOOKUP($B174,Hosts!$A:$M,10,0)</f>
        <v>Within an hour</v>
      </c>
      <c r="D174" s="70">
        <f>VLOOKUP($B174,Hosts!$A:$M,11,0)</f>
        <v>1</v>
      </c>
      <c r="E174" s="70">
        <f>VLOOKUP($B174,Hosts!$A:$M,12,0)</f>
        <v>0.96</v>
      </c>
      <c r="F174" t="str">
        <f>VLOOKUP($B174,Hosts!$A:$M,13,0)</f>
        <v>Yes</v>
      </c>
      <c r="G174" t="str">
        <f>INDEX(Hosts!$A:$M, MATCH(Places!$B174,Hosts!$A:$A,0), MATCH(Places!G$1,Hosts!$A$1:$M$1,0))</f>
        <v>Within an hour</v>
      </c>
      <c r="H174" s="70">
        <f>INDEX(Hosts!$A:$M, MATCH(Places!$B174,Hosts!$A:$A,0), MATCH(Places!H$1,Hosts!$A$1:$M$1,0))</f>
        <v>1</v>
      </c>
      <c r="I174" s="70">
        <f>INDEX(Hosts!$A:$M, MATCH(Places!$B174,Hosts!$A:$A,0), MATCH(Places!I$1,Hosts!$A$1:$M$1,0))</f>
        <v>0.96</v>
      </c>
      <c r="J174" t="str">
        <f>INDEX(Hosts!$A:$M, MATCH(Places!$B174,Hosts!$A:$A,0), MATCH(Places!J$1,Hosts!$A$1:$M$1,0))</f>
        <v>Yes</v>
      </c>
      <c r="K174">
        <v>11</v>
      </c>
      <c r="L174" t="str">
        <f>VLOOKUP($K174,Neighborhoods!$A:$C,2,0)</f>
        <v>Brooklyn</v>
      </c>
      <c r="M174" t="str">
        <f>VLOOKUP($K174,Neighborhoods!$A:$C,3,0)</f>
        <v>Greenpoint</v>
      </c>
      <c r="N174" t="str">
        <f>INDEX(Neighborhoods!$A:$C, MATCH(Places!$K174,Neighborhoods!$A:$A,0), MATCH(Places!N$1,Neighborhoods!$A$1:$C$1,0))</f>
        <v>Brooklyn</v>
      </c>
      <c r="O174" t="str">
        <f>INDEX(Neighborhoods!$A:$C, MATCH(Places!$K174,Neighborhoods!$A:$A,0), MATCH(Places!O$1,Neighborhoods!$A$1:$C$1,0))</f>
        <v>Greenpoint</v>
      </c>
      <c r="P174" t="s">
        <v>11822</v>
      </c>
      <c r="Q174" t="str">
        <f t="shared" si="8"/>
        <v>No</v>
      </c>
      <c r="R174">
        <v>4</v>
      </c>
      <c r="S174" t="str">
        <f t="shared" si="9"/>
        <v>Medium</v>
      </c>
      <c r="T174" s="50">
        <v>160</v>
      </c>
      <c r="U174" s="70">
        <f t="shared" si="10"/>
        <v>0.03</v>
      </c>
      <c r="V174" s="52">
        <v>4.91</v>
      </c>
      <c r="W174" s="52" t="str" cm="1">
        <f t="array" ref="W174">_xlfn.SWITCH(ROUND(V174,0),5,"Excellent",4,"Good",3,"Ok","Bad")</f>
        <v>Excellent</v>
      </c>
      <c r="X174">
        <v>44</v>
      </c>
      <c r="Y174" t="str">
        <f t="shared" si="11"/>
        <v>No</v>
      </c>
      <c r="Z174" s="68">
        <v>41047</v>
      </c>
      <c r="AA174" s="68">
        <v>43745</v>
      </c>
      <c r="AB174">
        <v>352</v>
      </c>
      <c r="AC174" t="s">
        <v>15615</v>
      </c>
    </row>
    <row r="175" spans="1:29" x14ac:dyDescent="0.3">
      <c r="A175" t="s">
        <v>15424</v>
      </c>
      <c r="B175">
        <v>202</v>
      </c>
      <c r="C175" t="str">
        <f>VLOOKUP($B175,Hosts!$A:$M,10,0)</f>
        <v>Within an hour</v>
      </c>
      <c r="D175" s="70">
        <f>VLOOKUP($B175,Hosts!$A:$M,11,0)</f>
        <v>1</v>
      </c>
      <c r="E175" s="70">
        <f>VLOOKUP($B175,Hosts!$A:$M,12,0)</f>
        <v>0.96</v>
      </c>
      <c r="F175" t="str">
        <f>VLOOKUP($B175,Hosts!$A:$M,13,0)</f>
        <v>Yes</v>
      </c>
      <c r="G175" t="str">
        <f>INDEX(Hosts!$A:$M, MATCH(Places!$B175,Hosts!$A:$A,0), MATCH(Places!G$1,Hosts!$A$1:$M$1,0))</f>
        <v>Within an hour</v>
      </c>
      <c r="H175" s="70">
        <f>INDEX(Hosts!$A:$M, MATCH(Places!$B175,Hosts!$A:$A,0), MATCH(Places!H$1,Hosts!$A$1:$M$1,0))</f>
        <v>1</v>
      </c>
      <c r="I175" s="70">
        <f>INDEX(Hosts!$A:$M, MATCH(Places!$B175,Hosts!$A:$A,0), MATCH(Places!I$1,Hosts!$A$1:$M$1,0))</f>
        <v>0.96</v>
      </c>
      <c r="J175" t="str">
        <f>INDEX(Hosts!$A:$M, MATCH(Places!$B175,Hosts!$A:$A,0), MATCH(Places!J$1,Hosts!$A$1:$M$1,0))</f>
        <v>Yes</v>
      </c>
      <c r="K175">
        <v>11</v>
      </c>
      <c r="L175" t="str">
        <f>VLOOKUP($K175,Neighborhoods!$A:$C,2,0)</f>
        <v>Brooklyn</v>
      </c>
      <c r="M175" t="str">
        <f>VLOOKUP($K175,Neighborhoods!$A:$C,3,0)</f>
        <v>Greenpoint</v>
      </c>
      <c r="N175" t="str">
        <f>INDEX(Neighborhoods!$A:$C, MATCH(Places!$K175,Neighborhoods!$A:$A,0), MATCH(Places!N$1,Neighborhoods!$A$1:$C$1,0))</f>
        <v>Brooklyn</v>
      </c>
      <c r="O175" t="str">
        <f>INDEX(Neighborhoods!$A:$C, MATCH(Places!$K175,Neighborhoods!$A:$A,0), MATCH(Places!O$1,Neighborhoods!$A$1:$C$1,0))</f>
        <v>Greenpoint</v>
      </c>
      <c r="P175" t="s">
        <v>1</v>
      </c>
      <c r="Q175" t="str">
        <f t="shared" si="8"/>
        <v>Yes</v>
      </c>
      <c r="R175">
        <v>4</v>
      </c>
      <c r="S175" t="str">
        <f t="shared" si="9"/>
        <v>Medium</v>
      </c>
      <c r="T175" s="50">
        <v>299</v>
      </c>
      <c r="U175" s="70">
        <f t="shared" si="10"/>
        <v>0.04</v>
      </c>
      <c r="V175" s="52">
        <v>4.8600000000000003</v>
      </c>
      <c r="W175" s="52" t="str" cm="1">
        <f t="array" ref="W175">_xlfn.SWITCH(ROUND(V175,0),5,"Excellent",4,"Good",3,"Ok","Bad")</f>
        <v>Excellent</v>
      </c>
      <c r="X175">
        <v>7</v>
      </c>
      <c r="Y175" t="str">
        <f t="shared" si="11"/>
        <v>No</v>
      </c>
      <c r="Z175" s="68">
        <v>41932</v>
      </c>
      <c r="AA175" s="68">
        <v>44044</v>
      </c>
      <c r="AB175">
        <v>230</v>
      </c>
      <c r="AC175" t="s">
        <v>15616</v>
      </c>
    </row>
    <row r="176" spans="1:29" x14ac:dyDescent="0.3">
      <c r="A176" t="s">
        <v>152</v>
      </c>
      <c r="B176">
        <v>202</v>
      </c>
      <c r="C176" t="str">
        <f>VLOOKUP($B176,Hosts!$A:$M,10,0)</f>
        <v>Within an hour</v>
      </c>
      <c r="D176" s="70">
        <f>VLOOKUP($B176,Hosts!$A:$M,11,0)</f>
        <v>1</v>
      </c>
      <c r="E176" s="70">
        <f>VLOOKUP($B176,Hosts!$A:$M,12,0)</f>
        <v>0.96</v>
      </c>
      <c r="F176" t="str">
        <f>VLOOKUP($B176,Hosts!$A:$M,13,0)</f>
        <v>Yes</v>
      </c>
      <c r="G176" t="str">
        <f>INDEX(Hosts!$A:$M, MATCH(Places!$B176,Hosts!$A:$A,0), MATCH(Places!G$1,Hosts!$A$1:$M$1,0))</f>
        <v>Within an hour</v>
      </c>
      <c r="H176" s="70">
        <f>INDEX(Hosts!$A:$M, MATCH(Places!$B176,Hosts!$A:$A,0), MATCH(Places!H$1,Hosts!$A$1:$M$1,0))</f>
        <v>1</v>
      </c>
      <c r="I176" s="70">
        <f>INDEX(Hosts!$A:$M, MATCH(Places!$B176,Hosts!$A:$A,0), MATCH(Places!I$1,Hosts!$A$1:$M$1,0))</f>
        <v>0.96</v>
      </c>
      <c r="J176" t="str">
        <f>INDEX(Hosts!$A:$M, MATCH(Places!$B176,Hosts!$A:$A,0), MATCH(Places!J$1,Hosts!$A$1:$M$1,0))</f>
        <v>Yes</v>
      </c>
      <c r="K176">
        <v>11</v>
      </c>
      <c r="L176" t="str">
        <f>VLOOKUP($K176,Neighborhoods!$A:$C,2,0)</f>
        <v>Brooklyn</v>
      </c>
      <c r="M176" t="str">
        <f>VLOOKUP($K176,Neighborhoods!$A:$C,3,0)</f>
        <v>Greenpoint</v>
      </c>
      <c r="N176" t="str">
        <f>INDEX(Neighborhoods!$A:$C, MATCH(Places!$K176,Neighborhoods!$A:$A,0), MATCH(Places!N$1,Neighborhoods!$A$1:$C$1,0))</f>
        <v>Brooklyn</v>
      </c>
      <c r="O176" t="str">
        <f>INDEX(Neighborhoods!$A:$C, MATCH(Places!$K176,Neighborhoods!$A:$A,0), MATCH(Places!O$1,Neighborhoods!$A$1:$C$1,0))</f>
        <v>Greenpoint</v>
      </c>
      <c r="P176" t="s">
        <v>1</v>
      </c>
      <c r="Q176" t="str">
        <f t="shared" si="8"/>
        <v>Yes</v>
      </c>
      <c r="R176">
        <v>6</v>
      </c>
      <c r="S176" t="str">
        <f t="shared" si="9"/>
        <v>Large</v>
      </c>
      <c r="T176" s="50">
        <v>599</v>
      </c>
      <c r="U176" s="70">
        <f t="shared" si="10"/>
        <v>0.05</v>
      </c>
      <c r="V176" s="52">
        <v>4.8600000000000003</v>
      </c>
      <c r="W176" s="52" t="str" cm="1">
        <f t="array" ref="W176">_xlfn.SWITCH(ROUND(V176,0),5,"Excellent",4,"Good",3,"Ok","Bad")</f>
        <v>Excellent</v>
      </c>
      <c r="X176">
        <v>7</v>
      </c>
      <c r="Y176" t="str">
        <f t="shared" si="11"/>
        <v>No</v>
      </c>
      <c r="Z176" s="68">
        <v>41010</v>
      </c>
      <c r="AA176" s="68">
        <v>43420</v>
      </c>
      <c r="AB176">
        <v>215</v>
      </c>
      <c r="AC176" t="s">
        <v>15615</v>
      </c>
    </row>
    <row r="177" spans="1:29" x14ac:dyDescent="0.3">
      <c r="A177" t="s">
        <v>13214</v>
      </c>
      <c r="B177">
        <v>408</v>
      </c>
      <c r="C177" t="str">
        <f>VLOOKUP($B177,Hosts!$A:$M,10,0)</f>
        <v>Within a day</v>
      </c>
      <c r="D177" s="70">
        <f>VLOOKUP($B177,Hosts!$A:$M,11,0)</f>
        <v>0.6</v>
      </c>
      <c r="E177" s="70">
        <f>VLOOKUP($B177,Hosts!$A:$M,12,0)</f>
        <v>0.22</v>
      </c>
      <c r="F177" t="str">
        <f>VLOOKUP($B177,Hosts!$A:$M,13,0)</f>
        <v>No</v>
      </c>
      <c r="G177" t="str">
        <f>INDEX(Hosts!$A:$M, MATCH(Places!$B177,Hosts!$A:$A,0), MATCH(Places!G$1,Hosts!$A$1:$M$1,0))</f>
        <v>Within a day</v>
      </c>
      <c r="H177" s="70">
        <f>INDEX(Hosts!$A:$M, MATCH(Places!$B177,Hosts!$A:$A,0), MATCH(Places!H$1,Hosts!$A$1:$M$1,0))</f>
        <v>0.6</v>
      </c>
      <c r="I177" s="70">
        <f>INDEX(Hosts!$A:$M, MATCH(Places!$B177,Hosts!$A:$A,0), MATCH(Places!I$1,Hosts!$A$1:$M$1,0))</f>
        <v>0.22</v>
      </c>
      <c r="J177" t="str">
        <f>INDEX(Hosts!$A:$M, MATCH(Places!$B177,Hosts!$A:$A,0), MATCH(Places!J$1,Hosts!$A$1:$M$1,0))</f>
        <v>No</v>
      </c>
      <c r="K177">
        <v>12</v>
      </c>
      <c r="L177" t="str">
        <f>VLOOKUP($K177,Neighborhoods!$A:$C,2,0)</f>
        <v>Brooklyn</v>
      </c>
      <c r="M177" t="str">
        <f>VLOOKUP($K177,Neighborhoods!$A:$C,3,0)</f>
        <v>Williamsburg</v>
      </c>
      <c r="N177" t="str">
        <f>INDEX(Neighborhoods!$A:$C, MATCH(Places!$K177,Neighborhoods!$A:$A,0), MATCH(Places!N$1,Neighborhoods!$A$1:$C$1,0))</f>
        <v>Brooklyn</v>
      </c>
      <c r="O177" t="str">
        <f>INDEX(Neighborhoods!$A:$C, MATCH(Places!$K177,Neighborhoods!$A:$A,0), MATCH(Places!O$1,Neighborhoods!$A$1:$C$1,0))</f>
        <v>Williamsburg</v>
      </c>
      <c r="P177" t="s">
        <v>11822</v>
      </c>
      <c r="Q177" t="str">
        <f t="shared" si="8"/>
        <v>No</v>
      </c>
      <c r="R177">
        <v>3</v>
      </c>
      <c r="S177" t="str">
        <f t="shared" si="9"/>
        <v>Medium</v>
      </c>
      <c r="T177" s="50">
        <v>103</v>
      </c>
      <c r="U177" s="70">
        <f t="shared" si="10"/>
        <v>0.03</v>
      </c>
      <c r="V177" s="52">
        <v>5</v>
      </c>
      <c r="W177" s="52" t="str" cm="1">
        <f t="array" ref="W177">_xlfn.SWITCH(ROUND(V177,0),5,"Excellent",4,"Good",3,"Ok","Bad")</f>
        <v>Excellent</v>
      </c>
      <c r="X177">
        <v>31</v>
      </c>
      <c r="Y177" t="str">
        <f t="shared" si="11"/>
        <v>No</v>
      </c>
      <c r="Z177" s="68">
        <v>42529</v>
      </c>
      <c r="AA177" s="68">
        <v>43731</v>
      </c>
      <c r="AB177">
        <v>274</v>
      </c>
      <c r="AC177" t="s">
        <v>15615</v>
      </c>
    </row>
    <row r="178" spans="1:29" x14ac:dyDescent="0.3">
      <c r="A178" t="s">
        <v>153</v>
      </c>
      <c r="B178">
        <v>419</v>
      </c>
      <c r="C178" t="str">
        <f>VLOOKUP($B178,Hosts!$A:$M,10,0)</f>
        <v>Within an hour</v>
      </c>
      <c r="D178" s="70">
        <f>VLOOKUP($B178,Hosts!$A:$M,11,0)</f>
        <v>1</v>
      </c>
      <c r="E178" s="70">
        <f>VLOOKUP($B178,Hosts!$A:$M,12,0)</f>
        <v>0.97</v>
      </c>
      <c r="F178" t="str">
        <f>VLOOKUP($B178,Hosts!$A:$M,13,0)</f>
        <v>No</v>
      </c>
      <c r="G178" t="str">
        <f>INDEX(Hosts!$A:$M, MATCH(Places!$B178,Hosts!$A:$A,0), MATCH(Places!G$1,Hosts!$A$1:$M$1,0))</f>
        <v>Within an hour</v>
      </c>
      <c r="H178" s="70">
        <f>INDEX(Hosts!$A:$M, MATCH(Places!$B178,Hosts!$A:$A,0), MATCH(Places!H$1,Hosts!$A$1:$M$1,0))</f>
        <v>1</v>
      </c>
      <c r="I178" s="70">
        <f>INDEX(Hosts!$A:$M, MATCH(Places!$B178,Hosts!$A:$A,0), MATCH(Places!I$1,Hosts!$A$1:$M$1,0))</f>
        <v>0.97</v>
      </c>
      <c r="J178" t="str">
        <f>INDEX(Hosts!$A:$M, MATCH(Places!$B178,Hosts!$A:$A,0), MATCH(Places!J$1,Hosts!$A$1:$M$1,0))</f>
        <v>No</v>
      </c>
      <c r="K178">
        <v>7</v>
      </c>
      <c r="L178" t="str">
        <f>VLOOKUP($K178,Neighborhoods!$A:$C,2,0)</f>
        <v>Brooklyn</v>
      </c>
      <c r="M178" t="str">
        <f>VLOOKUP($K178,Neighborhoods!$A:$C,3,0)</f>
        <v>Bedford-Stuyvesant</v>
      </c>
      <c r="N178" t="str">
        <f>INDEX(Neighborhoods!$A:$C, MATCH(Places!$K178,Neighborhoods!$A:$A,0), MATCH(Places!N$1,Neighborhoods!$A$1:$C$1,0))</f>
        <v>Brooklyn</v>
      </c>
      <c r="O178" t="str">
        <f>INDEX(Neighborhoods!$A:$C, MATCH(Places!$K178,Neighborhoods!$A:$A,0), MATCH(Places!O$1,Neighborhoods!$A$1:$C$1,0))</f>
        <v>Bedford-Stuyvesant</v>
      </c>
      <c r="P178" t="s">
        <v>11822</v>
      </c>
      <c r="Q178" t="str">
        <f t="shared" si="8"/>
        <v>No</v>
      </c>
      <c r="R178">
        <v>5</v>
      </c>
      <c r="S178" t="str">
        <f t="shared" si="9"/>
        <v>Medium</v>
      </c>
      <c r="T178" s="50">
        <v>140</v>
      </c>
      <c r="U178" s="70">
        <f t="shared" si="10"/>
        <v>0.03</v>
      </c>
      <c r="V178" s="52">
        <v>4.71</v>
      </c>
      <c r="W178" s="52" t="str" cm="1">
        <f t="array" ref="W178">_xlfn.SWITCH(ROUND(V178,0),5,"Excellent",4,"Good",3,"Ok","Bad")</f>
        <v>Excellent</v>
      </c>
      <c r="X178">
        <v>212</v>
      </c>
      <c r="Y178" t="str">
        <f t="shared" si="11"/>
        <v>No</v>
      </c>
      <c r="Z178" s="68">
        <v>40861</v>
      </c>
      <c r="AA178" s="68">
        <v>43915</v>
      </c>
      <c r="AB178">
        <v>364</v>
      </c>
      <c r="AC178" t="s">
        <v>15615</v>
      </c>
    </row>
    <row r="179" spans="1:29" x14ac:dyDescent="0.3">
      <c r="A179" t="s">
        <v>154</v>
      </c>
      <c r="B179">
        <v>169</v>
      </c>
      <c r="C179" t="str">
        <f>VLOOKUP($B179,Hosts!$A:$M,10,0)</f>
        <v>Within an hour</v>
      </c>
      <c r="D179" s="70">
        <f>VLOOKUP($B179,Hosts!$A:$M,11,0)</f>
        <v>1</v>
      </c>
      <c r="E179" s="70">
        <f>VLOOKUP($B179,Hosts!$A:$M,12,0)</f>
        <v>0.95</v>
      </c>
      <c r="F179" t="str">
        <f>VLOOKUP($B179,Hosts!$A:$M,13,0)</f>
        <v>Yes</v>
      </c>
      <c r="G179" t="str">
        <f>INDEX(Hosts!$A:$M, MATCH(Places!$B179,Hosts!$A:$A,0), MATCH(Places!G$1,Hosts!$A$1:$M$1,0))</f>
        <v>Within an hour</v>
      </c>
      <c r="H179" s="70">
        <f>INDEX(Hosts!$A:$M, MATCH(Places!$B179,Hosts!$A:$A,0), MATCH(Places!H$1,Hosts!$A$1:$M$1,0))</f>
        <v>1</v>
      </c>
      <c r="I179" s="70">
        <f>INDEX(Hosts!$A:$M, MATCH(Places!$B179,Hosts!$A:$A,0), MATCH(Places!I$1,Hosts!$A$1:$M$1,0))</f>
        <v>0.95</v>
      </c>
      <c r="J179" t="str">
        <f>INDEX(Hosts!$A:$M, MATCH(Places!$B179,Hosts!$A:$A,0), MATCH(Places!J$1,Hosts!$A$1:$M$1,0))</f>
        <v>Yes</v>
      </c>
      <c r="K179">
        <v>7</v>
      </c>
      <c r="L179" t="str">
        <f>VLOOKUP($K179,Neighborhoods!$A:$C,2,0)</f>
        <v>Brooklyn</v>
      </c>
      <c r="M179" t="str">
        <f>VLOOKUP($K179,Neighborhoods!$A:$C,3,0)</f>
        <v>Bedford-Stuyvesant</v>
      </c>
      <c r="N179" t="str">
        <f>INDEX(Neighborhoods!$A:$C, MATCH(Places!$K179,Neighborhoods!$A:$A,0), MATCH(Places!N$1,Neighborhoods!$A$1:$C$1,0))</f>
        <v>Brooklyn</v>
      </c>
      <c r="O179" t="str">
        <f>INDEX(Neighborhoods!$A:$C, MATCH(Places!$K179,Neighborhoods!$A:$A,0), MATCH(Places!O$1,Neighborhoods!$A$1:$C$1,0))</f>
        <v>Bedford-Stuyvesant</v>
      </c>
      <c r="P179" t="s">
        <v>11822</v>
      </c>
      <c r="Q179" t="str">
        <f t="shared" si="8"/>
        <v>No</v>
      </c>
      <c r="R179">
        <v>2</v>
      </c>
      <c r="S179" t="str">
        <f t="shared" si="9"/>
        <v>Small</v>
      </c>
      <c r="T179" s="50">
        <v>83</v>
      </c>
      <c r="U179" s="70">
        <f t="shared" si="10"/>
        <v>0.03</v>
      </c>
      <c r="V179" s="52">
        <v>4.83</v>
      </c>
      <c r="W179" s="52" t="str" cm="1">
        <f t="array" ref="W179">_xlfn.SWITCH(ROUND(V179,0),5,"Excellent",4,"Good",3,"Ok","Bad")</f>
        <v>Excellent</v>
      </c>
      <c r="X179">
        <v>35</v>
      </c>
      <c r="Y179" t="str">
        <f t="shared" si="11"/>
        <v>No</v>
      </c>
      <c r="Z179" s="68">
        <v>40860</v>
      </c>
      <c r="AA179" s="68">
        <v>44044</v>
      </c>
      <c r="AB179">
        <v>251</v>
      </c>
      <c r="AC179" t="s">
        <v>15615</v>
      </c>
    </row>
    <row r="180" spans="1:29" x14ac:dyDescent="0.3">
      <c r="A180" t="s">
        <v>155</v>
      </c>
      <c r="B180">
        <v>421</v>
      </c>
      <c r="C180" t="str">
        <f>VLOOKUP($B180,Hosts!$A:$M,10,0)</f>
        <v>Within a day</v>
      </c>
      <c r="D180" s="70">
        <f>VLOOKUP($B180,Hosts!$A:$M,11,0)</f>
        <v>0.7</v>
      </c>
      <c r="E180" s="70">
        <f>VLOOKUP($B180,Hosts!$A:$M,12,0)</f>
        <v>0.87</v>
      </c>
      <c r="F180" t="str">
        <f>VLOOKUP($B180,Hosts!$A:$M,13,0)</f>
        <v>No</v>
      </c>
      <c r="G180" t="str">
        <f>INDEX(Hosts!$A:$M, MATCH(Places!$B180,Hosts!$A:$A,0), MATCH(Places!G$1,Hosts!$A$1:$M$1,0))</f>
        <v>Within a day</v>
      </c>
      <c r="H180" s="70">
        <f>INDEX(Hosts!$A:$M, MATCH(Places!$B180,Hosts!$A:$A,0), MATCH(Places!H$1,Hosts!$A$1:$M$1,0))</f>
        <v>0.7</v>
      </c>
      <c r="I180" s="70">
        <f>INDEX(Hosts!$A:$M, MATCH(Places!$B180,Hosts!$A:$A,0), MATCH(Places!I$1,Hosts!$A$1:$M$1,0))</f>
        <v>0.87</v>
      </c>
      <c r="J180" t="str">
        <f>INDEX(Hosts!$A:$M, MATCH(Places!$B180,Hosts!$A:$A,0), MATCH(Places!J$1,Hosts!$A$1:$M$1,0))</f>
        <v>No</v>
      </c>
      <c r="K180">
        <v>12</v>
      </c>
      <c r="L180" t="str">
        <f>VLOOKUP($K180,Neighborhoods!$A:$C,2,0)</f>
        <v>Brooklyn</v>
      </c>
      <c r="M180" t="str">
        <f>VLOOKUP($K180,Neighborhoods!$A:$C,3,0)</f>
        <v>Williamsburg</v>
      </c>
      <c r="N180" t="str">
        <f>INDEX(Neighborhoods!$A:$C, MATCH(Places!$K180,Neighborhoods!$A:$A,0), MATCH(Places!N$1,Neighborhoods!$A$1:$C$1,0))</f>
        <v>Brooklyn</v>
      </c>
      <c r="O180" t="str">
        <f>INDEX(Neighborhoods!$A:$C, MATCH(Places!$K180,Neighborhoods!$A:$A,0), MATCH(Places!O$1,Neighborhoods!$A$1:$C$1,0))</f>
        <v>Williamsburg</v>
      </c>
      <c r="P180" t="s">
        <v>11822</v>
      </c>
      <c r="Q180" t="str">
        <f t="shared" si="8"/>
        <v>No</v>
      </c>
      <c r="R180">
        <v>2</v>
      </c>
      <c r="S180" t="str">
        <f t="shared" si="9"/>
        <v>Small</v>
      </c>
      <c r="T180" s="50">
        <v>89</v>
      </c>
      <c r="U180" s="70">
        <f t="shared" si="10"/>
        <v>0.03</v>
      </c>
      <c r="V180" s="52">
        <v>4.74</v>
      </c>
      <c r="W180" s="52" t="str" cm="1">
        <f t="array" ref="W180">_xlfn.SWITCH(ROUND(V180,0),5,"Excellent",4,"Good",3,"Ok","Bad")</f>
        <v>Excellent</v>
      </c>
      <c r="X180">
        <v>272</v>
      </c>
      <c r="Y180" t="str">
        <f t="shared" si="11"/>
        <v>No</v>
      </c>
      <c r="Z180" s="68">
        <v>40854</v>
      </c>
      <c r="AA180" s="68">
        <v>43913</v>
      </c>
      <c r="AB180">
        <v>104</v>
      </c>
      <c r="AC180" t="s">
        <v>15615</v>
      </c>
    </row>
    <row r="181" spans="1:29" x14ac:dyDescent="0.3">
      <c r="A181" t="s">
        <v>156</v>
      </c>
      <c r="B181">
        <v>422</v>
      </c>
      <c r="C181" t="str">
        <f>VLOOKUP($B181,Hosts!$A:$M,10,0)</f>
        <v>Within an hour</v>
      </c>
      <c r="D181" s="70">
        <f>VLOOKUP($B181,Hosts!$A:$M,11,0)</f>
        <v>1</v>
      </c>
      <c r="E181" s="70">
        <f>VLOOKUP($B181,Hosts!$A:$M,12,0)</f>
        <v>0.77</v>
      </c>
      <c r="F181" t="str">
        <f>VLOOKUP($B181,Hosts!$A:$M,13,0)</f>
        <v>Yes</v>
      </c>
      <c r="G181" t="str">
        <f>INDEX(Hosts!$A:$M, MATCH(Places!$B181,Hosts!$A:$A,0), MATCH(Places!G$1,Hosts!$A$1:$M$1,0))</f>
        <v>Within an hour</v>
      </c>
      <c r="H181" s="70">
        <f>INDEX(Hosts!$A:$M, MATCH(Places!$B181,Hosts!$A:$A,0), MATCH(Places!H$1,Hosts!$A$1:$M$1,0))</f>
        <v>1</v>
      </c>
      <c r="I181" s="70">
        <f>INDEX(Hosts!$A:$M, MATCH(Places!$B181,Hosts!$A:$A,0), MATCH(Places!I$1,Hosts!$A$1:$M$1,0))</f>
        <v>0.77</v>
      </c>
      <c r="J181" t="str">
        <f>INDEX(Hosts!$A:$M, MATCH(Places!$B181,Hosts!$A:$A,0), MATCH(Places!J$1,Hosts!$A$1:$M$1,0))</f>
        <v>Yes</v>
      </c>
      <c r="K181">
        <v>27</v>
      </c>
      <c r="L181" t="str">
        <f>VLOOKUP($K181,Neighborhoods!$A:$C,2,0)</f>
        <v>Staten Island</v>
      </c>
      <c r="M181" t="str">
        <f>VLOOKUP($K181,Neighborhoods!$A:$C,3,0)</f>
        <v>Arrochar</v>
      </c>
      <c r="N181" t="str">
        <f>INDEX(Neighborhoods!$A:$C, MATCH(Places!$K181,Neighborhoods!$A:$A,0), MATCH(Places!N$1,Neighborhoods!$A$1:$C$1,0))</f>
        <v>Staten Island</v>
      </c>
      <c r="O181" t="str">
        <f>INDEX(Neighborhoods!$A:$C, MATCH(Places!$K181,Neighborhoods!$A:$A,0), MATCH(Places!O$1,Neighborhoods!$A$1:$C$1,0))</f>
        <v>Arrochar</v>
      </c>
      <c r="P181" t="s">
        <v>11822</v>
      </c>
      <c r="Q181" t="str">
        <f t="shared" si="8"/>
        <v>No</v>
      </c>
      <c r="R181">
        <v>10</v>
      </c>
      <c r="S181" t="str">
        <f t="shared" si="9"/>
        <v>Large</v>
      </c>
      <c r="T181" s="50">
        <v>279</v>
      </c>
      <c r="U181" s="70">
        <f t="shared" si="10"/>
        <v>0.04</v>
      </c>
      <c r="V181" s="52">
        <v>5</v>
      </c>
      <c r="W181" s="52" t="str" cm="1">
        <f t="array" ref="W181">_xlfn.SWITCH(ROUND(V181,0),5,"Excellent",4,"Good",3,"Ok","Bad")</f>
        <v>Excellent</v>
      </c>
      <c r="X181">
        <v>25</v>
      </c>
      <c r="Y181" t="str">
        <f t="shared" si="11"/>
        <v>No</v>
      </c>
      <c r="Z181" s="68">
        <v>41193</v>
      </c>
      <c r="AA181" s="68">
        <v>43943</v>
      </c>
      <c r="AB181">
        <v>357</v>
      </c>
      <c r="AC181" t="s">
        <v>15616</v>
      </c>
    </row>
    <row r="182" spans="1:29" x14ac:dyDescent="0.3">
      <c r="A182" t="s">
        <v>158</v>
      </c>
      <c r="B182">
        <v>422</v>
      </c>
      <c r="C182" t="str">
        <f>VLOOKUP($B182,Hosts!$A:$M,10,0)</f>
        <v>Within an hour</v>
      </c>
      <c r="D182" s="70">
        <f>VLOOKUP($B182,Hosts!$A:$M,11,0)</f>
        <v>1</v>
      </c>
      <c r="E182" s="70">
        <f>VLOOKUP($B182,Hosts!$A:$M,12,0)</f>
        <v>0.77</v>
      </c>
      <c r="F182" t="str">
        <f>VLOOKUP($B182,Hosts!$A:$M,13,0)</f>
        <v>Yes</v>
      </c>
      <c r="G182" t="str">
        <f>INDEX(Hosts!$A:$M, MATCH(Places!$B182,Hosts!$A:$A,0), MATCH(Places!G$1,Hosts!$A$1:$M$1,0))</f>
        <v>Within an hour</v>
      </c>
      <c r="H182" s="70">
        <f>INDEX(Hosts!$A:$M, MATCH(Places!$B182,Hosts!$A:$A,0), MATCH(Places!H$1,Hosts!$A$1:$M$1,0))</f>
        <v>1</v>
      </c>
      <c r="I182" s="70">
        <f>INDEX(Hosts!$A:$M, MATCH(Places!$B182,Hosts!$A:$A,0), MATCH(Places!I$1,Hosts!$A$1:$M$1,0))</f>
        <v>0.77</v>
      </c>
      <c r="J182" t="str">
        <f>INDEX(Hosts!$A:$M, MATCH(Places!$B182,Hosts!$A:$A,0), MATCH(Places!J$1,Hosts!$A$1:$M$1,0))</f>
        <v>Yes</v>
      </c>
      <c r="K182">
        <v>27</v>
      </c>
      <c r="L182" t="str">
        <f>VLOOKUP($K182,Neighborhoods!$A:$C,2,0)</f>
        <v>Staten Island</v>
      </c>
      <c r="M182" t="str">
        <f>VLOOKUP($K182,Neighborhoods!$A:$C,3,0)</f>
        <v>Arrochar</v>
      </c>
      <c r="N182" t="str">
        <f>INDEX(Neighborhoods!$A:$C, MATCH(Places!$K182,Neighborhoods!$A:$A,0), MATCH(Places!N$1,Neighborhoods!$A$1:$C$1,0))</f>
        <v>Staten Island</v>
      </c>
      <c r="O182" t="str">
        <f>INDEX(Neighborhoods!$A:$C, MATCH(Places!$K182,Neighborhoods!$A:$A,0), MATCH(Places!O$1,Neighborhoods!$A$1:$C$1,0))</f>
        <v>Arrochar</v>
      </c>
      <c r="P182" t="s">
        <v>11822</v>
      </c>
      <c r="Q182" t="str">
        <f t="shared" si="8"/>
        <v>No</v>
      </c>
      <c r="R182">
        <v>6</v>
      </c>
      <c r="S182" t="str">
        <f t="shared" si="9"/>
        <v>Large</v>
      </c>
      <c r="T182" s="50">
        <v>139</v>
      </c>
      <c r="U182" s="70">
        <f t="shared" si="10"/>
        <v>0.03</v>
      </c>
      <c r="V182" s="52">
        <v>4.8899999999999997</v>
      </c>
      <c r="W182" s="52" t="str" cm="1">
        <f t="array" ref="W182">_xlfn.SWITCH(ROUND(V182,0),5,"Excellent",4,"Good",3,"Ok","Bad")</f>
        <v>Excellent</v>
      </c>
      <c r="X182">
        <v>9</v>
      </c>
      <c r="Y182" t="str">
        <f t="shared" si="11"/>
        <v>No</v>
      </c>
      <c r="Z182" s="68">
        <v>41076</v>
      </c>
      <c r="AA182" s="68">
        <v>43773</v>
      </c>
      <c r="AB182">
        <v>348</v>
      </c>
      <c r="AC182" t="s">
        <v>15615</v>
      </c>
    </row>
    <row r="183" spans="1:29" x14ac:dyDescent="0.3">
      <c r="A183" t="s">
        <v>13424</v>
      </c>
      <c r="B183">
        <v>219</v>
      </c>
      <c r="C183" t="str">
        <f>VLOOKUP($B183,Hosts!$A:$M,10,0)</f>
        <v>Within an hour</v>
      </c>
      <c r="D183" s="70">
        <f>VLOOKUP($B183,Hosts!$A:$M,11,0)</f>
        <v>1</v>
      </c>
      <c r="E183" s="70">
        <f>VLOOKUP($B183,Hosts!$A:$M,12,0)</f>
        <v>1</v>
      </c>
      <c r="F183" t="str">
        <f>VLOOKUP($B183,Hosts!$A:$M,13,0)</f>
        <v>No</v>
      </c>
      <c r="G183" t="str">
        <f>INDEX(Hosts!$A:$M, MATCH(Places!$B183,Hosts!$A:$A,0), MATCH(Places!G$1,Hosts!$A$1:$M$1,0))</f>
        <v>Within an hour</v>
      </c>
      <c r="H183" s="70">
        <f>INDEX(Hosts!$A:$M, MATCH(Places!$B183,Hosts!$A:$A,0), MATCH(Places!H$1,Hosts!$A$1:$M$1,0))</f>
        <v>1</v>
      </c>
      <c r="I183" s="70">
        <f>INDEX(Hosts!$A:$M, MATCH(Places!$B183,Hosts!$A:$A,0), MATCH(Places!I$1,Hosts!$A$1:$M$1,0))</f>
        <v>1</v>
      </c>
      <c r="J183" t="str">
        <f>INDEX(Hosts!$A:$M, MATCH(Places!$B183,Hosts!$A:$A,0), MATCH(Places!J$1,Hosts!$A$1:$M$1,0))</f>
        <v>No</v>
      </c>
      <c r="K183">
        <v>19</v>
      </c>
      <c r="L183" t="str">
        <f>VLOOKUP($K183,Neighborhoods!$A:$C,2,0)</f>
        <v>Manhattan</v>
      </c>
      <c r="M183" t="str">
        <f>VLOOKUP($K183,Neighborhoods!$A:$C,3,0)</f>
        <v>Upper East Side</v>
      </c>
      <c r="N183" t="str">
        <f>INDEX(Neighborhoods!$A:$C, MATCH(Places!$K183,Neighborhoods!$A:$A,0), MATCH(Places!N$1,Neighborhoods!$A$1:$C$1,0))</f>
        <v>Manhattan</v>
      </c>
      <c r="O183" t="str">
        <f>INDEX(Neighborhoods!$A:$C, MATCH(Places!$K183,Neighborhoods!$A:$A,0), MATCH(Places!O$1,Neighborhoods!$A$1:$C$1,0))</f>
        <v>Upper East Side</v>
      </c>
      <c r="P183" t="s">
        <v>11822</v>
      </c>
      <c r="Q183" t="str">
        <f t="shared" si="8"/>
        <v>No</v>
      </c>
      <c r="R183">
        <v>2</v>
      </c>
      <c r="S183" t="str">
        <f t="shared" si="9"/>
        <v>Small</v>
      </c>
      <c r="T183" s="50">
        <v>250</v>
      </c>
      <c r="U183" s="70">
        <f t="shared" si="10"/>
        <v>0.04</v>
      </c>
      <c r="V183" s="52">
        <v>4.6500000000000004</v>
      </c>
      <c r="W183" s="52" t="str" cm="1">
        <f t="array" ref="W183">_xlfn.SWITCH(ROUND(V183,0),5,"Excellent",4,"Good",3,"Ok","Bad")</f>
        <v>Excellent</v>
      </c>
      <c r="X183">
        <v>300</v>
      </c>
      <c r="Y183" t="str">
        <f t="shared" si="11"/>
        <v>No</v>
      </c>
      <c r="Z183" s="68">
        <v>41254</v>
      </c>
      <c r="AA183" s="68">
        <v>43877</v>
      </c>
      <c r="AB183">
        <v>0</v>
      </c>
      <c r="AC183" t="s">
        <v>15616</v>
      </c>
    </row>
    <row r="184" spans="1:29" x14ac:dyDescent="0.3">
      <c r="A184" t="s">
        <v>159</v>
      </c>
      <c r="B184">
        <v>427</v>
      </c>
      <c r="C184" t="str">
        <f>VLOOKUP($B184,Hosts!$A:$M,10,0)</f>
        <v>Within a day</v>
      </c>
      <c r="D184" s="70">
        <f>VLOOKUP($B184,Hosts!$A:$M,11,0)</f>
        <v>0.89</v>
      </c>
      <c r="E184" s="70">
        <f>VLOOKUP($B184,Hosts!$A:$M,12,0)</f>
        <v>0.89</v>
      </c>
      <c r="F184" t="str">
        <f>VLOOKUP($B184,Hosts!$A:$M,13,0)</f>
        <v>Yes</v>
      </c>
      <c r="G184" t="str">
        <f>INDEX(Hosts!$A:$M, MATCH(Places!$B184,Hosts!$A:$A,0), MATCH(Places!G$1,Hosts!$A$1:$M$1,0))</f>
        <v>Within a day</v>
      </c>
      <c r="H184" s="70">
        <f>INDEX(Hosts!$A:$M, MATCH(Places!$B184,Hosts!$A:$A,0), MATCH(Places!H$1,Hosts!$A$1:$M$1,0))</f>
        <v>0.89</v>
      </c>
      <c r="I184" s="70">
        <f>INDEX(Hosts!$A:$M, MATCH(Places!$B184,Hosts!$A:$A,0), MATCH(Places!I$1,Hosts!$A$1:$M$1,0))</f>
        <v>0.89</v>
      </c>
      <c r="J184" t="str">
        <f>INDEX(Hosts!$A:$M, MATCH(Places!$B184,Hosts!$A:$A,0), MATCH(Places!J$1,Hosts!$A$1:$M$1,0))</f>
        <v>Yes</v>
      </c>
      <c r="K184">
        <v>10</v>
      </c>
      <c r="L184" t="str">
        <f>VLOOKUP($K184,Neighborhoods!$A:$C,2,0)</f>
        <v>Brooklyn</v>
      </c>
      <c r="M184" t="str">
        <f>VLOOKUP($K184,Neighborhoods!$A:$C,3,0)</f>
        <v>East Flatbush</v>
      </c>
      <c r="N184" t="str">
        <f>INDEX(Neighborhoods!$A:$C, MATCH(Places!$K184,Neighborhoods!$A:$A,0), MATCH(Places!N$1,Neighborhoods!$A$1:$C$1,0))</f>
        <v>Brooklyn</v>
      </c>
      <c r="O184" t="str">
        <f>INDEX(Neighborhoods!$A:$C, MATCH(Places!$K184,Neighborhoods!$A:$A,0), MATCH(Places!O$1,Neighborhoods!$A$1:$C$1,0))</f>
        <v>East Flatbush</v>
      </c>
      <c r="P184" t="s">
        <v>11822</v>
      </c>
      <c r="Q184" t="str">
        <f t="shared" si="8"/>
        <v>No</v>
      </c>
      <c r="R184">
        <v>1</v>
      </c>
      <c r="S184" t="str">
        <f t="shared" si="9"/>
        <v>Small</v>
      </c>
      <c r="T184" s="50">
        <v>93</v>
      </c>
      <c r="U184" s="70">
        <f t="shared" si="10"/>
        <v>0.03</v>
      </c>
      <c r="V184" s="52">
        <v>4.8</v>
      </c>
      <c r="W184" s="52" t="str" cm="1">
        <f t="array" ref="W184">_xlfn.SWITCH(ROUND(V184,0),5,"Excellent",4,"Good",3,"Ok","Bad")</f>
        <v>Excellent</v>
      </c>
      <c r="X184">
        <v>65</v>
      </c>
      <c r="Y184" t="str">
        <f t="shared" si="11"/>
        <v>No</v>
      </c>
      <c r="Z184" s="68">
        <v>41051</v>
      </c>
      <c r="AA184" s="68">
        <v>43890</v>
      </c>
      <c r="AB184">
        <v>63</v>
      </c>
      <c r="AC184" t="s">
        <v>15615</v>
      </c>
    </row>
    <row r="185" spans="1:29" x14ac:dyDescent="0.3">
      <c r="A185" t="s">
        <v>160</v>
      </c>
      <c r="B185">
        <v>354</v>
      </c>
      <c r="C185" t="str">
        <f>VLOOKUP($B185,Hosts!$A:$M,10,0)</f>
        <v>Within a day</v>
      </c>
      <c r="D185" s="70">
        <f>VLOOKUP($B185,Hosts!$A:$M,11,0)</f>
        <v>0.6</v>
      </c>
      <c r="E185" s="70">
        <f>VLOOKUP($B185,Hosts!$A:$M,12,0)</f>
        <v>0.24</v>
      </c>
      <c r="F185" t="str">
        <f>VLOOKUP($B185,Hosts!$A:$M,13,0)</f>
        <v>No</v>
      </c>
      <c r="G185" t="str">
        <f>INDEX(Hosts!$A:$M, MATCH(Places!$B185,Hosts!$A:$A,0), MATCH(Places!G$1,Hosts!$A$1:$M$1,0))</f>
        <v>Within a day</v>
      </c>
      <c r="H185" s="70">
        <f>INDEX(Hosts!$A:$M, MATCH(Places!$B185,Hosts!$A:$A,0), MATCH(Places!H$1,Hosts!$A$1:$M$1,0))</f>
        <v>0.6</v>
      </c>
      <c r="I185" s="70">
        <f>INDEX(Hosts!$A:$M, MATCH(Places!$B185,Hosts!$A:$A,0), MATCH(Places!I$1,Hosts!$A$1:$M$1,0))</f>
        <v>0.24</v>
      </c>
      <c r="J185" t="str">
        <f>INDEX(Hosts!$A:$M, MATCH(Places!$B185,Hosts!$A:$A,0), MATCH(Places!J$1,Hosts!$A$1:$M$1,0))</f>
        <v>No</v>
      </c>
      <c r="K185">
        <v>15</v>
      </c>
      <c r="L185" t="str">
        <f>VLOOKUP($K185,Neighborhoods!$A:$C,2,0)</f>
        <v>Manhattan</v>
      </c>
      <c r="M185" t="str">
        <f>VLOOKUP($K185,Neighborhoods!$A:$C,3,0)</f>
        <v>East Village</v>
      </c>
      <c r="N185" t="str">
        <f>INDEX(Neighborhoods!$A:$C, MATCH(Places!$K185,Neighborhoods!$A:$A,0), MATCH(Places!N$1,Neighborhoods!$A$1:$C$1,0))</f>
        <v>Manhattan</v>
      </c>
      <c r="O185" t="str">
        <f>INDEX(Neighborhoods!$A:$C, MATCH(Places!$K185,Neighborhoods!$A:$A,0), MATCH(Places!O$1,Neighborhoods!$A$1:$C$1,0))</f>
        <v>East Village</v>
      </c>
      <c r="P185" t="s">
        <v>1</v>
      </c>
      <c r="Q185" t="str">
        <f t="shared" si="8"/>
        <v>Yes</v>
      </c>
      <c r="R185">
        <v>1</v>
      </c>
      <c r="S185" t="str">
        <f t="shared" si="9"/>
        <v>Small</v>
      </c>
      <c r="T185" s="50">
        <v>59</v>
      </c>
      <c r="U185" s="70">
        <f t="shared" si="10"/>
        <v>0.03</v>
      </c>
      <c r="V185" s="52">
        <v>4.1500000000000004</v>
      </c>
      <c r="W185" s="52" t="str" cm="1">
        <f t="array" ref="W185">_xlfn.SWITCH(ROUND(V185,0),5,"Excellent",4,"Good",3,"Ok","Bad")</f>
        <v>Good</v>
      </c>
      <c r="X185">
        <v>71</v>
      </c>
      <c r="Y185" t="str">
        <f t="shared" si="11"/>
        <v>No</v>
      </c>
      <c r="Z185" s="68">
        <v>41379</v>
      </c>
      <c r="AA185" s="68">
        <v>43855</v>
      </c>
      <c r="AB185">
        <v>0</v>
      </c>
      <c r="AC185" t="s">
        <v>15615</v>
      </c>
    </row>
    <row r="186" spans="1:29" x14ac:dyDescent="0.3">
      <c r="A186" t="s">
        <v>161</v>
      </c>
      <c r="B186">
        <v>428</v>
      </c>
      <c r="C186" t="str">
        <f>VLOOKUP($B186,Hosts!$A:$M,10,0)</f>
        <v>Within an hour</v>
      </c>
      <c r="D186" s="70">
        <f>VLOOKUP($B186,Hosts!$A:$M,11,0)</f>
        <v>1</v>
      </c>
      <c r="E186" s="70">
        <f>VLOOKUP($B186,Hosts!$A:$M,12,0)</f>
        <v>0.81</v>
      </c>
      <c r="F186" t="str">
        <f>VLOOKUP($B186,Hosts!$A:$M,13,0)</f>
        <v>Yes</v>
      </c>
      <c r="G186" t="str">
        <f>INDEX(Hosts!$A:$M, MATCH(Places!$B186,Hosts!$A:$A,0), MATCH(Places!G$1,Hosts!$A$1:$M$1,0))</f>
        <v>Within an hour</v>
      </c>
      <c r="H186" s="70">
        <f>INDEX(Hosts!$A:$M, MATCH(Places!$B186,Hosts!$A:$A,0), MATCH(Places!H$1,Hosts!$A$1:$M$1,0))</f>
        <v>1</v>
      </c>
      <c r="I186" s="70">
        <f>INDEX(Hosts!$A:$M, MATCH(Places!$B186,Hosts!$A:$A,0), MATCH(Places!I$1,Hosts!$A$1:$M$1,0))</f>
        <v>0.81</v>
      </c>
      <c r="J186" t="str">
        <f>INDEX(Hosts!$A:$M, MATCH(Places!$B186,Hosts!$A:$A,0), MATCH(Places!J$1,Hosts!$A$1:$M$1,0))</f>
        <v>Yes</v>
      </c>
      <c r="K186">
        <v>20</v>
      </c>
      <c r="L186" t="str">
        <f>VLOOKUP($K186,Neighborhoods!$A:$C,2,0)</f>
        <v>Manhattan</v>
      </c>
      <c r="M186" t="str">
        <f>VLOOKUP($K186,Neighborhoods!$A:$C,3,0)</f>
        <v>Upper West Side</v>
      </c>
      <c r="N186" t="str">
        <f>INDEX(Neighborhoods!$A:$C, MATCH(Places!$K186,Neighborhoods!$A:$A,0), MATCH(Places!N$1,Neighborhoods!$A$1:$C$1,0))</f>
        <v>Manhattan</v>
      </c>
      <c r="O186" t="str">
        <f>INDEX(Neighborhoods!$A:$C, MATCH(Places!$K186,Neighborhoods!$A:$A,0), MATCH(Places!O$1,Neighborhoods!$A$1:$C$1,0))</f>
        <v>Upper West Side</v>
      </c>
      <c r="P186" t="s">
        <v>11822</v>
      </c>
      <c r="Q186" t="str">
        <f t="shared" si="8"/>
        <v>No</v>
      </c>
      <c r="R186">
        <v>2</v>
      </c>
      <c r="S186" t="str">
        <f t="shared" si="9"/>
        <v>Small</v>
      </c>
      <c r="T186" s="50">
        <v>141</v>
      </c>
      <c r="U186" s="70">
        <f t="shared" si="10"/>
        <v>0.03</v>
      </c>
      <c r="V186" s="52">
        <v>5</v>
      </c>
      <c r="W186" s="52" t="str" cm="1">
        <f t="array" ref="W186">_xlfn.SWITCH(ROUND(V186,0),5,"Excellent",4,"Good",3,"Ok","Bad")</f>
        <v>Excellent</v>
      </c>
      <c r="X186">
        <v>146</v>
      </c>
      <c r="Y186" t="str">
        <f t="shared" si="11"/>
        <v>Yes</v>
      </c>
      <c r="Z186" s="68">
        <v>40912</v>
      </c>
      <c r="AA186" s="68">
        <v>44045</v>
      </c>
      <c r="AB186">
        <v>0</v>
      </c>
      <c r="AC186" t="s">
        <v>15615</v>
      </c>
    </row>
    <row r="187" spans="1:29" x14ac:dyDescent="0.3">
      <c r="A187" t="s">
        <v>162</v>
      </c>
      <c r="B187">
        <v>429</v>
      </c>
      <c r="C187" t="str">
        <f>VLOOKUP($B187,Hosts!$A:$M,10,0)</f>
        <v>Within an hour</v>
      </c>
      <c r="D187" s="70">
        <f>VLOOKUP($B187,Hosts!$A:$M,11,0)</f>
        <v>0.92</v>
      </c>
      <c r="E187" s="70">
        <f>VLOOKUP($B187,Hosts!$A:$M,12,0)</f>
        <v>0.85</v>
      </c>
      <c r="F187" t="str">
        <f>VLOOKUP($B187,Hosts!$A:$M,13,0)</f>
        <v>No</v>
      </c>
      <c r="G187" t="str">
        <f>INDEX(Hosts!$A:$M, MATCH(Places!$B187,Hosts!$A:$A,0), MATCH(Places!G$1,Hosts!$A$1:$M$1,0))</f>
        <v>Within an hour</v>
      </c>
      <c r="H187" s="70">
        <f>INDEX(Hosts!$A:$M, MATCH(Places!$B187,Hosts!$A:$A,0), MATCH(Places!H$1,Hosts!$A$1:$M$1,0))</f>
        <v>0.92</v>
      </c>
      <c r="I187" s="70">
        <f>INDEX(Hosts!$A:$M, MATCH(Places!$B187,Hosts!$A:$A,0), MATCH(Places!I$1,Hosts!$A$1:$M$1,0))</f>
        <v>0.85</v>
      </c>
      <c r="J187" t="str">
        <f>INDEX(Hosts!$A:$M, MATCH(Places!$B187,Hosts!$A:$A,0), MATCH(Places!J$1,Hosts!$A$1:$M$1,0))</f>
        <v>No</v>
      </c>
      <c r="K187">
        <v>20</v>
      </c>
      <c r="L187" t="str">
        <f>VLOOKUP($K187,Neighborhoods!$A:$C,2,0)</f>
        <v>Manhattan</v>
      </c>
      <c r="M187" t="str">
        <f>VLOOKUP($K187,Neighborhoods!$A:$C,3,0)</f>
        <v>Upper West Side</v>
      </c>
      <c r="N187" t="str">
        <f>INDEX(Neighborhoods!$A:$C, MATCH(Places!$K187,Neighborhoods!$A:$A,0), MATCH(Places!N$1,Neighborhoods!$A$1:$C$1,0))</f>
        <v>Manhattan</v>
      </c>
      <c r="O187" t="str">
        <f>INDEX(Neighborhoods!$A:$C, MATCH(Places!$K187,Neighborhoods!$A:$A,0), MATCH(Places!O$1,Neighborhoods!$A$1:$C$1,0))</f>
        <v>Upper West Side</v>
      </c>
      <c r="P187" t="s">
        <v>11822</v>
      </c>
      <c r="Q187" t="str">
        <f t="shared" si="8"/>
        <v>No</v>
      </c>
      <c r="R187">
        <v>4</v>
      </c>
      <c r="S187" t="str">
        <f t="shared" si="9"/>
        <v>Medium</v>
      </c>
      <c r="T187" s="50">
        <v>144</v>
      </c>
      <c r="U187" s="70">
        <f t="shared" si="10"/>
        <v>0.03</v>
      </c>
      <c r="V187" s="52">
        <v>4.68</v>
      </c>
      <c r="W187" s="52" t="str" cm="1">
        <f t="array" ref="W187">_xlfn.SWITCH(ROUND(V187,0),5,"Excellent",4,"Good",3,"Ok","Bad")</f>
        <v>Excellent</v>
      </c>
      <c r="X187">
        <v>19</v>
      </c>
      <c r="Y187" t="str">
        <f t="shared" si="11"/>
        <v>No</v>
      </c>
      <c r="Z187" s="68">
        <v>40890</v>
      </c>
      <c r="AA187" s="68">
        <v>43922</v>
      </c>
      <c r="AB187">
        <v>334</v>
      </c>
      <c r="AC187" t="s">
        <v>15615</v>
      </c>
    </row>
    <row r="188" spans="1:29" x14ac:dyDescent="0.3">
      <c r="A188" t="s">
        <v>14317</v>
      </c>
      <c r="B188">
        <v>434</v>
      </c>
      <c r="C188" t="str">
        <f>VLOOKUP($B188,Hosts!$A:$M,10,0)</f>
        <v>Within an hour</v>
      </c>
      <c r="D188" s="70">
        <f>VLOOKUP($B188,Hosts!$A:$M,11,0)</f>
        <v>1</v>
      </c>
      <c r="E188" s="70">
        <f>VLOOKUP($B188,Hosts!$A:$M,12,0)</f>
        <v>0.67</v>
      </c>
      <c r="F188" t="str">
        <f>VLOOKUP($B188,Hosts!$A:$M,13,0)</f>
        <v>No</v>
      </c>
      <c r="G188" t="str">
        <f>INDEX(Hosts!$A:$M, MATCH(Places!$B188,Hosts!$A:$A,0), MATCH(Places!G$1,Hosts!$A$1:$M$1,0))</f>
        <v>Within an hour</v>
      </c>
      <c r="H188" s="70">
        <f>INDEX(Hosts!$A:$M, MATCH(Places!$B188,Hosts!$A:$A,0), MATCH(Places!H$1,Hosts!$A$1:$M$1,0))</f>
        <v>1</v>
      </c>
      <c r="I188" s="70">
        <f>INDEX(Hosts!$A:$M, MATCH(Places!$B188,Hosts!$A:$A,0), MATCH(Places!I$1,Hosts!$A$1:$M$1,0))</f>
        <v>0.67</v>
      </c>
      <c r="J188" t="str">
        <f>INDEX(Hosts!$A:$M, MATCH(Places!$B188,Hosts!$A:$A,0), MATCH(Places!J$1,Hosts!$A$1:$M$1,0))</f>
        <v>No</v>
      </c>
      <c r="K188">
        <v>13</v>
      </c>
      <c r="L188" t="str">
        <f>VLOOKUP($K188,Neighborhoods!$A:$C,2,0)</f>
        <v>Manhattan</v>
      </c>
      <c r="M188" t="str">
        <f>VLOOKUP($K188,Neighborhoods!$A:$C,3,0)</f>
        <v>Chelsea</v>
      </c>
      <c r="N188" t="str">
        <f>INDEX(Neighborhoods!$A:$C, MATCH(Places!$K188,Neighborhoods!$A:$A,0), MATCH(Places!N$1,Neighborhoods!$A$1:$C$1,0))</f>
        <v>Manhattan</v>
      </c>
      <c r="O188" t="str">
        <f>INDEX(Neighborhoods!$A:$C, MATCH(Places!$K188,Neighborhoods!$A:$A,0), MATCH(Places!O$1,Neighborhoods!$A$1:$C$1,0))</f>
        <v>Chelsea</v>
      </c>
      <c r="P188" t="s">
        <v>11822</v>
      </c>
      <c r="Q188" t="str">
        <f t="shared" si="8"/>
        <v>No</v>
      </c>
      <c r="R188">
        <v>2</v>
      </c>
      <c r="S188" t="str">
        <f t="shared" si="9"/>
        <v>Small</v>
      </c>
      <c r="T188" s="50">
        <v>175</v>
      </c>
      <c r="U188" s="70">
        <f t="shared" si="10"/>
        <v>0.03</v>
      </c>
      <c r="V188" s="52">
        <v>4.97</v>
      </c>
      <c r="W188" s="52" t="str" cm="1">
        <f t="array" ref="W188">_xlfn.SWITCH(ROUND(V188,0),5,"Excellent",4,"Good",3,"Ok","Bad")</f>
        <v>Excellent</v>
      </c>
      <c r="X188">
        <v>36</v>
      </c>
      <c r="Y188" t="str">
        <f t="shared" si="11"/>
        <v>No</v>
      </c>
      <c r="Z188" s="68">
        <v>40973</v>
      </c>
      <c r="AA188" s="68">
        <v>43148</v>
      </c>
      <c r="AB188">
        <v>3</v>
      </c>
      <c r="AC188" t="s">
        <v>15615</v>
      </c>
    </row>
    <row r="189" spans="1:29" x14ac:dyDescent="0.3">
      <c r="A189" t="s">
        <v>13954</v>
      </c>
      <c r="B189">
        <v>332</v>
      </c>
      <c r="C189" t="str">
        <f>VLOOKUP($B189,Hosts!$A:$M,10,0)</f>
        <v>A few days or more</v>
      </c>
      <c r="D189" s="70">
        <f>VLOOKUP($B189,Hosts!$A:$M,11,0)</f>
        <v>0.46</v>
      </c>
      <c r="E189" s="70">
        <f>VLOOKUP($B189,Hosts!$A:$M,12,0)</f>
        <v>0.88</v>
      </c>
      <c r="F189" t="str">
        <f>VLOOKUP($B189,Hosts!$A:$M,13,0)</f>
        <v>Yes</v>
      </c>
      <c r="G189" t="str">
        <f>INDEX(Hosts!$A:$M, MATCH(Places!$B189,Hosts!$A:$A,0), MATCH(Places!G$1,Hosts!$A$1:$M$1,0))</f>
        <v>A few days or more</v>
      </c>
      <c r="H189" s="70">
        <f>INDEX(Hosts!$A:$M, MATCH(Places!$B189,Hosts!$A:$A,0), MATCH(Places!H$1,Hosts!$A$1:$M$1,0))</f>
        <v>0.46</v>
      </c>
      <c r="I189" s="70">
        <f>INDEX(Hosts!$A:$M, MATCH(Places!$B189,Hosts!$A:$A,0), MATCH(Places!I$1,Hosts!$A$1:$M$1,0))</f>
        <v>0.88</v>
      </c>
      <c r="J189" t="str">
        <f>INDEX(Hosts!$A:$M, MATCH(Places!$B189,Hosts!$A:$A,0), MATCH(Places!J$1,Hosts!$A$1:$M$1,0))</f>
        <v>Yes</v>
      </c>
      <c r="K189">
        <v>20</v>
      </c>
      <c r="L189" t="str">
        <f>VLOOKUP($K189,Neighborhoods!$A:$C,2,0)</f>
        <v>Manhattan</v>
      </c>
      <c r="M189" t="str">
        <f>VLOOKUP($K189,Neighborhoods!$A:$C,3,0)</f>
        <v>Upper West Side</v>
      </c>
      <c r="N189" t="str">
        <f>INDEX(Neighborhoods!$A:$C, MATCH(Places!$K189,Neighborhoods!$A:$A,0), MATCH(Places!N$1,Neighborhoods!$A$1:$C$1,0))</f>
        <v>Manhattan</v>
      </c>
      <c r="O189" t="str">
        <f>INDEX(Neighborhoods!$A:$C, MATCH(Places!$K189,Neighborhoods!$A:$A,0), MATCH(Places!O$1,Neighborhoods!$A$1:$C$1,0))</f>
        <v>Upper West Side</v>
      </c>
      <c r="P189" t="s">
        <v>11822</v>
      </c>
      <c r="Q189" t="str">
        <f t="shared" si="8"/>
        <v>No</v>
      </c>
      <c r="R189">
        <v>5</v>
      </c>
      <c r="S189" t="str">
        <f t="shared" si="9"/>
        <v>Medium</v>
      </c>
      <c r="T189" s="50">
        <v>279</v>
      </c>
      <c r="U189" s="70">
        <f t="shared" si="10"/>
        <v>0.04</v>
      </c>
      <c r="V189" s="52">
        <v>4.67</v>
      </c>
      <c r="W189" s="52" t="str" cm="1">
        <f t="array" ref="W189">_xlfn.SWITCH(ROUND(V189,0),5,"Excellent",4,"Good",3,"Ok","Bad")</f>
        <v>Excellent</v>
      </c>
      <c r="X189">
        <v>6</v>
      </c>
      <c r="Y189" t="str">
        <f t="shared" si="11"/>
        <v>No</v>
      </c>
      <c r="Z189" s="68">
        <v>41584</v>
      </c>
      <c r="AA189" s="68">
        <v>41861</v>
      </c>
      <c r="AB189">
        <v>362</v>
      </c>
      <c r="AC189" t="s">
        <v>15615</v>
      </c>
    </row>
    <row r="190" spans="1:29" x14ac:dyDescent="0.3">
      <c r="A190" t="s">
        <v>164</v>
      </c>
      <c r="B190">
        <v>437</v>
      </c>
      <c r="C190" t="str">
        <f>VLOOKUP($B190,Hosts!$A:$M,10,0)</f>
        <v>Within a few hours</v>
      </c>
      <c r="D190" s="70">
        <f>VLOOKUP($B190,Hosts!$A:$M,11,0)</f>
        <v>0.9</v>
      </c>
      <c r="E190" s="70">
        <f>VLOOKUP($B190,Hosts!$A:$M,12,0)</f>
        <v>0.09</v>
      </c>
      <c r="F190" t="str">
        <f>VLOOKUP($B190,Hosts!$A:$M,13,0)</f>
        <v>No</v>
      </c>
      <c r="G190" t="str">
        <f>INDEX(Hosts!$A:$M, MATCH(Places!$B190,Hosts!$A:$A,0), MATCH(Places!G$1,Hosts!$A$1:$M$1,0))</f>
        <v>Within a few hours</v>
      </c>
      <c r="H190" s="70">
        <f>INDEX(Hosts!$A:$M, MATCH(Places!$B190,Hosts!$A:$A,0), MATCH(Places!H$1,Hosts!$A$1:$M$1,0))</f>
        <v>0.9</v>
      </c>
      <c r="I190" s="70">
        <f>INDEX(Hosts!$A:$M, MATCH(Places!$B190,Hosts!$A:$A,0), MATCH(Places!I$1,Hosts!$A$1:$M$1,0))</f>
        <v>0.09</v>
      </c>
      <c r="J190" t="str">
        <f>INDEX(Hosts!$A:$M, MATCH(Places!$B190,Hosts!$A:$A,0), MATCH(Places!J$1,Hosts!$A$1:$M$1,0))</f>
        <v>No</v>
      </c>
      <c r="K190">
        <v>16</v>
      </c>
      <c r="L190" t="str">
        <f>VLOOKUP($K190,Neighborhoods!$A:$C,2,0)</f>
        <v>Manhattan</v>
      </c>
      <c r="M190" t="str">
        <f>VLOOKUP($K190,Neighborhoods!$A:$C,3,0)</f>
        <v>Harlem</v>
      </c>
      <c r="N190" t="str">
        <f>INDEX(Neighborhoods!$A:$C, MATCH(Places!$K190,Neighborhoods!$A:$A,0), MATCH(Places!N$1,Neighborhoods!$A$1:$C$1,0))</f>
        <v>Manhattan</v>
      </c>
      <c r="O190" t="str">
        <f>INDEX(Neighborhoods!$A:$C, MATCH(Places!$K190,Neighborhoods!$A:$A,0), MATCH(Places!O$1,Neighborhoods!$A$1:$C$1,0))</f>
        <v>Harlem</v>
      </c>
      <c r="P190" t="s">
        <v>11822</v>
      </c>
      <c r="Q190" t="str">
        <f t="shared" si="8"/>
        <v>No</v>
      </c>
      <c r="R190">
        <v>4</v>
      </c>
      <c r="S190" t="str">
        <f t="shared" si="9"/>
        <v>Medium</v>
      </c>
      <c r="T190" s="50">
        <v>143</v>
      </c>
      <c r="U190" s="70">
        <f t="shared" si="10"/>
        <v>0.03</v>
      </c>
      <c r="V190" s="52">
        <v>4.57</v>
      </c>
      <c r="W190" s="52" t="str" cm="1">
        <f t="array" ref="W190">_xlfn.SWITCH(ROUND(V190,0),5,"Excellent",4,"Good",3,"Ok","Bad")</f>
        <v>Excellent</v>
      </c>
      <c r="X190">
        <v>35</v>
      </c>
      <c r="Y190" t="str">
        <f t="shared" si="11"/>
        <v>No</v>
      </c>
      <c r="Z190" s="68">
        <v>41151</v>
      </c>
      <c r="AA190" s="68">
        <v>43612</v>
      </c>
      <c r="AB190">
        <v>251</v>
      </c>
      <c r="AC190" t="s">
        <v>15615</v>
      </c>
    </row>
    <row r="191" spans="1:29" x14ac:dyDescent="0.3">
      <c r="A191" t="s">
        <v>165</v>
      </c>
      <c r="B191">
        <v>439</v>
      </c>
      <c r="C191" t="str">
        <f>VLOOKUP($B191,Hosts!$A:$M,10,0)</f>
        <v>Within a few hours</v>
      </c>
      <c r="D191" s="70">
        <f>VLOOKUP($B191,Hosts!$A:$M,11,0)</f>
        <v>1</v>
      </c>
      <c r="E191" s="70">
        <f>VLOOKUP($B191,Hosts!$A:$M,12,0)</f>
        <v>0.71</v>
      </c>
      <c r="F191" t="str">
        <f>VLOOKUP($B191,Hosts!$A:$M,13,0)</f>
        <v>Yes</v>
      </c>
      <c r="G191" t="str">
        <f>INDEX(Hosts!$A:$M, MATCH(Places!$B191,Hosts!$A:$A,0), MATCH(Places!G$1,Hosts!$A$1:$M$1,0))</f>
        <v>Within a few hours</v>
      </c>
      <c r="H191" s="70">
        <f>INDEX(Hosts!$A:$M, MATCH(Places!$B191,Hosts!$A:$A,0), MATCH(Places!H$1,Hosts!$A$1:$M$1,0))</f>
        <v>1</v>
      </c>
      <c r="I191" s="70">
        <f>INDEX(Hosts!$A:$M, MATCH(Places!$B191,Hosts!$A:$A,0), MATCH(Places!I$1,Hosts!$A$1:$M$1,0))</f>
        <v>0.71</v>
      </c>
      <c r="J191" t="str">
        <f>INDEX(Hosts!$A:$M, MATCH(Places!$B191,Hosts!$A:$A,0), MATCH(Places!J$1,Hosts!$A$1:$M$1,0))</f>
        <v>Yes</v>
      </c>
      <c r="K191">
        <v>9</v>
      </c>
      <c r="L191" t="str">
        <f>VLOOKUP($K191,Neighborhoods!$A:$C,2,0)</f>
        <v>Brooklyn</v>
      </c>
      <c r="M191" t="str">
        <f>VLOOKUP($K191,Neighborhoods!$A:$C,3,0)</f>
        <v>Crown Heights</v>
      </c>
      <c r="N191" t="str">
        <f>INDEX(Neighborhoods!$A:$C, MATCH(Places!$K191,Neighborhoods!$A:$A,0), MATCH(Places!N$1,Neighborhoods!$A$1:$C$1,0))</f>
        <v>Brooklyn</v>
      </c>
      <c r="O191" t="str">
        <f>INDEX(Neighborhoods!$A:$C, MATCH(Places!$K191,Neighborhoods!$A:$A,0), MATCH(Places!O$1,Neighborhoods!$A$1:$C$1,0))</f>
        <v>Crown Heights</v>
      </c>
      <c r="P191" t="s">
        <v>1</v>
      </c>
      <c r="Q191" t="str">
        <f t="shared" si="8"/>
        <v>Yes</v>
      </c>
      <c r="R191">
        <v>2</v>
      </c>
      <c r="S191" t="str">
        <f t="shared" si="9"/>
        <v>Small</v>
      </c>
      <c r="T191" s="50">
        <v>39</v>
      </c>
      <c r="U191" s="70">
        <f t="shared" si="10"/>
        <v>0.03</v>
      </c>
      <c r="V191" s="52">
        <v>4.8600000000000003</v>
      </c>
      <c r="W191" s="52" t="str" cm="1">
        <f t="array" ref="W191">_xlfn.SWITCH(ROUND(V191,0),5,"Excellent",4,"Good",3,"Ok","Bad")</f>
        <v>Excellent</v>
      </c>
      <c r="X191">
        <v>28</v>
      </c>
      <c r="Y191" t="str">
        <f t="shared" si="11"/>
        <v>No</v>
      </c>
      <c r="Z191" s="68">
        <v>41269</v>
      </c>
      <c r="AA191" s="68">
        <v>43904</v>
      </c>
      <c r="AB191">
        <v>350</v>
      </c>
      <c r="AC191" t="s">
        <v>15615</v>
      </c>
    </row>
    <row r="192" spans="1:29" x14ac:dyDescent="0.3">
      <c r="A192" t="s">
        <v>14415</v>
      </c>
      <c r="B192">
        <v>440</v>
      </c>
      <c r="C192" t="str">
        <f>VLOOKUP($B192,Hosts!$A:$M,10,0)</f>
        <v>A few days or more</v>
      </c>
      <c r="D192" s="70">
        <f>VLOOKUP($B192,Hosts!$A:$M,11,0)</f>
        <v>0</v>
      </c>
      <c r="E192" s="70">
        <f>VLOOKUP($B192,Hosts!$A:$M,12,0)</f>
        <v>0.97</v>
      </c>
      <c r="F192" t="str">
        <f>VLOOKUP($B192,Hosts!$A:$M,13,0)</f>
        <v>No</v>
      </c>
      <c r="G192" t="str">
        <f>INDEX(Hosts!$A:$M, MATCH(Places!$B192,Hosts!$A:$A,0), MATCH(Places!G$1,Hosts!$A$1:$M$1,0))</f>
        <v>A few days or more</v>
      </c>
      <c r="H192" s="70">
        <f>INDEX(Hosts!$A:$M, MATCH(Places!$B192,Hosts!$A:$A,0), MATCH(Places!H$1,Hosts!$A$1:$M$1,0))</f>
        <v>0</v>
      </c>
      <c r="I192" s="70">
        <f>INDEX(Hosts!$A:$M, MATCH(Places!$B192,Hosts!$A:$A,0), MATCH(Places!I$1,Hosts!$A$1:$M$1,0))</f>
        <v>0.97</v>
      </c>
      <c r="J192" t="str">
        <f>INDEX(Hosts!$A:$M, MATCH(Places!$B192,Hosts!$A:$A,0), MATCH(Places!J$1,Hosts!$A$1:$M$1,0))</f>
        <v>No</v>
      </c>
      <c r="K192">
        <v>21</v>
      </c>
      <c r="L192" t="str">
        <f>VLOOKUP($K192,Neighborhoods!$A:$C,2,0)</f>
        <v>Queens</v>
      </c>
      <c r="M192" t="str">
        <f>VLOOKUP($K192,Neighborhoods!$A:$C,3,0)</f>
        <v>Astoria</v>
      </c>
      <c r="N192" t="str">
        <f>INDEX(Neighborhoods!$A:$C, MATCH(Places!$K192,Neighborhoods!$A:$A,0), MATCH(Places!N$1,Neighborhoods!$A$1:$C$1,0))</f>
        <v>Queens</v>
      </c>
      <c r="O192" t="str">
        <f>INDEX(Neighborhoods!$A:$C, MATCH(Places!$K192,Neighborhoods!$A:$A,0), MATCH(Places!O$1,Neighborhoods!$A$1:$C$1,0))</f>
        <v>Astoria</v>
      </c>
      <c r="P192" t="s">
        <v>1</v>
      </c>
      <c r="Q192" t="str">
        <f t="shared" si="8"/>
        <v>Yes</v>
      </c>
      <c r="R192">
        <v>2</v>
      </c>
      <c r="S192" t="str">
        <f t="shared" si="9"/>
        <v>Small</v>
      </c>
      <c r="T192" s="50">
        <v>119</v>
      </c>
      <c r="U192" s="70">
        <f t="shared" si="10"/>
        <v>0.03</v>
      </c>
      <c r="V192" s="52">
        <v>4.6500000000000004</v>
      </c>
      <c r="W192" s="52" t="str" cm="1">
        <f t="array" ref="W192">_xlfn.SWITCH(ROUND(V192,0),5,"Excellent",4,"Good",3,"Ok","Bad")</f>
        <v>Excellent</v>
      </c>
      <c r="X192">
        <v>20</v>
      </c>
      <c r="Y192" t="str">
        <f t="shared" si="11"/>
        <v>No</v>
      </c>
      <c r="Z192" s="68">
        <v>40911</v>
      </c>
      <c r="AA192" s="68">
        <v>43273</v>
      </c>
      <c r="AB192">
        <v>0</v>
      </c>
      <c r="AC192" t="s">
        <v>15615</v>
      </c>
    </row>
    <row r="193" spans="1:29" x14ac:dyDescent="0.3">
      <c r="A193" t="s">
        <v>166</v>
      </c>
      <c r="B193">
        <v>361</v>
      </c>
      <c r="C193" t="str">
        <f>VLOOKUP($B193,Hosts!$A:$M,10,0)</f>
        <v>Within an hour</v>
      </c>
      <c r="D193" s="70">
        <f>VLOOKUP($B193,Hosts!$A:$M,11,0)</f>
        <v>1</v>
      </c>
      <c r="E193" s="70">
        <f>VLOOKUP($B193,Hosts!$A:$M,12,0)</f>
        <v>0.67</v>
      </c>
      <c r="F193" t="str">
        <f>VLOOKUP($B193,Hosts!$A:$M,13,0)</f>
        <v>No</v>
      </c>
      <c r="G193" t="str">
        <f>INDEX(Hosts!$A:$M, MATCH(Places!$B193,Hosts!$A:$A,0), MATCH(Places!G$1,Hosts!$A$1:$M$1,0))</f>
        <v>Within an hour</v>
      </c>
      <c r="H193" s="70">
        <f>INDEX(Hosts!$A:$M, MATCH(Places!$B193,Hosts!$A:$A,0), MATCH(Places!H$1,Hosts!$A$1:$M$1,0))</f>
        <v>1</v>
      </c>
      <c r="I193" s="70">
        <f>INDEX(Hosts!$A:$M, MATCH(Places!$B193,Hosts!$A:$A,0), MATCH(Places!I$1,Hosts!$A$1:$M$1,0))</f>
        <v>0.67</v>
      </c>
      <c r="J193" t="str">
        <f>INDEX(Hosts!$A:$M, MATCH(Places!$B193,Hosts!$A:$A,0), MATCH(Places!J$1,Hosts!$A$1:$M$1,0))</f>
        <v>No</v>
      </c>
      <c r="K193">
        <v>8</v>
      </c>
      <c r="L193" t="str">
        <f>VLOOKUP($K193,Neighborhoods!$A:$C,2,0)</f>
        <v>Brooklyn</v>
      </c>
      <c r="M193" t="str">
        <f>VLOOKUP($K193,Neighborhoods!$A:$C,3,0)</f>
        <v>Bushwick</v>
      </c>
      <c r="N193" t="str">
        <f>INDEX(Neighborhoods!$A:$C, MATCH(Places!$K193,Neighborhoods!$A:$A,0), MATCH(Places!N$1,Neighborhoods!$A$1:$C$1,0))</f>
        <v>Brooklyn</v>
      </c>
      <c r="O193" t="str">
        <f>INDEX(Neighborhoods!$A:$C, MATCH(Places!$K193,Neighborhoods!$A:$A,0), MATCH(Places!O$1,Neighborhoods!$A$1:$C$1,0))</f>
        <v>Bushwick</v>
      </c>
      <c r="P193" t="s">
        <v>1</v>
      </c>
      <c r="Q193" t="str">
        <f t="shared" si="8"/>
        <v>Yes</v>
      </c>
      <c r="R193">
        <v>2</v>
      </c>
      <c r="S193" t="str">
        <f t="shared" si="9"/>
        <v>Small</v>
      </c>
      <c r="T193" s="50">
        <v>72</v>
      </c>
      <c r="U193" s="70">
        <f t="shared" si="10"/>
        <v>0.03</v>
      </c>
      <c r="V193" s="52">
        <v>4.4800000000000004</v>
      </c>
      <c r="W193" s="52" t="str" cm="1">
        <f t="array" ref="W193">_xlfn.SWITCH(ROUND(V193,0),5,"Excellent",4,"Good",3,"Ok","Bad")</f>
        <v>Good</v>
      </c>
      <c r="X193">
        <v>21</v>
      </c>
      <c r="Y193" t="str">
        <f t="shared" si="11"/>
        <v>No</v>
      </c>
      <c r="Z193" s="68">
        <v>41472</v>
      </c>
      <c r="AA193" s="68">
        <v>43480</v>
      </c>
      <c r="AB193">
        <v>16</v>
      </c>
      <c r="AC193" t="s">
        <v>15615</v>
      </c>
    </row>
    <row r="194" spans="1:29" x14ac:dyDescent="0.3">
      <c r="A194" t="s">
        <v>13974</v>
      </c>
      <c r="B194">
        <v>442</v>
      </c>
      <c r="C194" t="str">
        <f>VLOOKUP($B194,Hosts!$A:$M,10,0)</f>
        <v>Within an hour</v>
      </c>
      <c r="D194" s="70">
        <f>VLOOKUP($B194,Hosts!$A:$M,11,0)</f>
        <v>1</v>
      </c>
      <c r="E194" s="70">
        <f>VLOOKUP($B194,Hosts!$A:$M,12,0)</f>
        <v>1</v>
      </c>
      <c r="F194" t="str">
        <f>VLOOKUP($B194,Hosts!$A:$M,13,0)</f>
        <v>Yes</v>
      </c>
      <c r="G194" t="str">
        <f>INDEX(Hosts!$A:$M, MATCH(Places!$B194,Hosts!$A:$A,0), MATCH(Places!G$1,Hosts!$A$1:$M$1,0))</f>
        <v>Within an hour</v>
      </c>
      <c r="H194" s="70">
        <f>INDEX(Hosts!$A:$M, MATCH(Places!$B194,Hosts!$A:$A,0), MATCH(Places!H$1,Hosts!$A$1:$M$1,0))</f>
        <v>1</v>
      </c>
      <c r="I194" s="70">
        <f>INDEX(Hosts!$A:$M, MATCH(Places!$B194,Hosts!$A:$A,0), MATCH(Places!I$1,Hosts!$A$1:$M$1,0))</f>
        <v>1</v>
      </c>
      <c r="J194" t="str">
        <f>INDEX(Hosts!$A:$M, MATCH(Places!$B194,Hosts!$A:$A,0), MATCH(Places!J$1,Hosts!$A$1:$M$1,0))</f>
        <v>Yes</v>
      </c>
      <c r="K194">
        <v>15</v>
      </c>
      <c r="L194" t="str">
        <f>VLOOKUP($K194,Neighborhoods!$A:$C,2,0)</f>
        <v>Manhattan</v>
      </c>
      <c r="M194" t="str">
        <f>VLOOKUP($K194,Neighborhoods!$A:$C,3,0)</f>
        <v>East Village</v>
      </c>
      <c r="N194" t="str">
        <f>INDEX(Neighborhoods!$A:$C, MATCH(Places!$K194,Neighborhoods!$A:$A,0), MATCH(Places!N$1,Neighborhoods!$A$1:$C$1,0))</f>
        <v>Manhattan</v>
      </c>
      <c r="O194" t="str">
        <f>INDEX(Neighborhoods!$A:$C, MATCH(Places!$K194,Neighborhoods!$A:$A,0), MATCH(Places!O$1,Neighborhoods!$A$1:$C$1,0))</f>
        <v>East Village</v>
      </c>
      <c r="P194" t="s">
        <v>11822</v>
      </c>
      <c r="Q194" t="str">
        <f t="shared" si="8"/>
        <v>No</v>
      </c>
      <c r="R194">
        <v>4</v>
      </c>
      <c r="S194" t="str">
        <f t="shared" si="9"/>
        <v>Medium</v>
      </c>
      <c r="T194" s="50">
        <v>250</v>
      </c>
      <c r="U194" s="70">
        <f t="shared" si="10"/>
        <v>0.04</v>
      </c>
      <c r="V194" s="52">
        <v>4.7699999999999996</v>
      </c>
      <c r="W194" s="52" t="str" cm="1">
        <f t="array" ref="W194">_xlfn.SWITCH(ROUND(V194,0),5,"Excellent",4,"Good",3,"Ok","Bad")</f>
        <v>Excellent</v>
      </c>
      <c r="X194">
        <v>30</v>
      </c>
      <c r="Y194" t="str">
        <f t="shared" si="11"/>
        <v>No</v>
      </c>
      <c r="Z194" s="68">
        <v>40884</v>
      </c>
      <c r="AA194" s="68">
        <v>43850</v>
      </c>
      <c r="AB194">
        <v>168</v>
      </c>
      <c r="AC194" t="s">
        <v>15615</v>
      </c>
    </row>
    <row r="195" spans="1:29" x14ac:dyDescent="0.3">
      <c r="A195" t="s">
        <v>167</v>
      </c>
      <c r="B195">
        <v>443</v>
      </c>
      <c r="C195" t="str">
        <f>VLOOKUP($B195,Hosts!$A:$M,10,0)</f>
        <v>Within a few hours</v>
      </c>
      <c r="D195" s="70">
        <f>VLOOKUP($B195,Hosts!$A:$M,11,0)</f>
        <v>1</v>
      </c>
      <c r="E195" s="70">
        <f>VLOOKUP($B195,Hosts!$A:$M,12,0)</f>
        <v>0.5</v>
      </c>
      <c r="F195" t="str">
        <f>VLOOKUP($B195,Hosts!$A:$M,13,0)</f>
        <v>Yes</v>
      </c>
      <c r="G195" t="str">
        <f>INDEX(Hosts!$A:$M, MATCH(Places!$B195,Hosts!$A:$A,0), MATCH(Places!G$1,Hosts!$A$1:$M$1,0))</f>
        <v>Within a few hours</v>
      </c>
      <c r="H195" s="70">
        <f>INDEX(Hosts!$A:$M, MATCH(Places!$B195,Hosts!$A:$A,0), MATCH(Places!H$1,Hosts!$A$1:$M$1,0))</f>
        <v>1</v>
      </c>
      <c r="I195" s="70">
        <f>INDEX(Hosts!$A:$M, MATCH(Places!$B195,Hosts!$A:$A,0), MATCH(Places!I$1,Hosts!$A$1:$M$1,0))</f>
        <v>0.5</v>
      </c>
      <c r="J195" t="str">
        <f>INDEX(Hosts!$A:$M, MATCH(Places!$B195,Hosts!$A:$A,0), MATCH(Places!J$1,Hosts!$A$1:$M$1,0))</f>
        <v>Yes</v>
      </c>
      <c r="K195">
        <v>7</v>
      </c>
      <c r="L195" t="str">
        <f>VLOOKUP($K195,Neighborhoods!$A:$C,2,0)</f>
        <v>Brooklyn</v>
      </c>
      <c r="M195" t="str">
        <f>VLOOKUP($K195,Neighborhoods!$A:$C,3,0)</f>
        <v>Bedford-Stuyvesant</v>
      </c>
      <c r="N195" t="str">
        <f>INDEX(Neighborhoods!$A:$C, MATCH(Places!$K195,Neighborhoods!$A:$A,0), MATCH(Places!N$1,Neighborhoods!$A$1:$C$1,0))</f>
        <v>Brooklyn</v>
      </c>
      <c r="O195" t="str">
        <f>INDEX(Neighborhoods!$A:$C, MATCH(Places!$K195,Neighborhoods!$A:$A,0), MATCH(Places!O$1,Neighborhoods!$A$1:$C$1,0))</f>
        <v>Bedford-Stuyvesant</v>
      </c>
      <c r="P195" t="s">
        <v>1</v>
      </c>
      <c r="Q195" t="str">
        <f t="shared" ref="Q195:Q258" si="12">IF(OR(P195="Private room",P195="Shared room"),"Yes","No")</f>
        <v>Yes</v>
      </c>
      <c r="R195">
        <v>1</v>
      </c>
      <c r="S195" t="str">
        <f t="shared" ref="S195:S258" si="13">IF(R195&lt;=2,"Small",IF(R195&lt;=5,"Medium","Large"))</f>
        <v>Small</v>
      </c>
      <c r="T195" s="50">
        <v>50</v>
      </c>
      <c r="U195" s="70">
        <f t="shared" ref="U195:U258" si="14">VLOOKUP($T195,$AF$1:$AG$5,2)</f>
        <v>0.03</v>
      </c>
      <c r="V195" s="52">
        <v>5</v>
      </c>
      <c r="W195" s="52" t="str" cm="1">
        <f t="array" ref="W195">_xlfn.SWITCH(ROUND(V195,0),5,"Excellent",4,"Good",3,"Ok","Bad")</f>
        <v>Excellent</v>
      </c>
      <c r="X195">
        <v>11</v>
      </c>
      <c r="Y195" t="str">
        <f t="shared" ref="Y195:Y258" si="15">IF(AND(V195&gt;4.8,X195&gt;100),"Yes","No")</f>
        <v>No</v>
      </c>
      <c r="Z195" s="68">
        <v>42243</v>
      </c>
      <c r="AA195" s="68">
        <v>43706</v>
      </c>
      <c r="AB195">
        <v>130</v>
      </c>
      <c r="AC195" t="s">
        <v>15615</v>
      </c>
    </row>
    <row r="196" spans="1:29" x14ac:dyDescent="0.3">
      <c r="A196" t="s">
        <v>168</v>
      </c>
      <c r="B196">
        <v>443</v>
      </c>
      <c r="C196" t="str">
        <f>VLOOKUP($B196,Hosts!$A:$M,10,0)</f>
        <v>Within a few hours</v>
      </c>
      <c r="D196" s="70">
        <f>VLOOKUP($B196,Hosts!$A:$M,11,0)</f>
        <v>1</v>
      </c>
      <c r="E196" s="70">
        <f>VLOOKUP($B196,Hosts!$A:$M,12,0)</f>
        <v>0.5</v>
      </c>
      <c r="F196" t="str">
        <f>VLOOKUP($B196,Hosts!$A:$M,13,0)</f>
        <v>Yes</v>
      </c>
      <c r="G196" t="str">
        <f>INDEX(Hosts!$A:$M, MATCH(Places!$B196,Hosts!$A:$A,0), MATCH(Places!G$1,Hosts!$A$1:$M$1,0))</f>
        <v>Within a few hours</v>
      </c>
      <c r="H196" s="70">
        <f>INDEX(Hosts!$A:$M, MATCH(Places!$B196,Hosts!$A:$A,0), MATCH(Places!H$1,Hosts!$A$1:$M$1,0))</f>
        <v>1</v>
      </c>
      <c r="I196" s="70">
        <f>INDEX(Hosts!$A:$M, MATCH(Places!$B196,Hosts!$A:$A,0), MATCH(Places!I$1,Hosts!$A$1:$M$1,0))</f>
        <v>0.5</v>
      </c>
      <c r="J196" t="str">
        <f>INDEX(Hosts!$A:$M, MATCH(Places!$B196,Hosts!$A:$A,0), MATCH(Places!J$1,Hosts!$A$1:$M$1,0))</f>
        <v>Yes</v>
      </c>
      <c r="K196">
        <v>7</v>
      </c>
      <c r="L196" t="str">
        <f>VLOOKUP($K196,Neighborhoods!$A:$C,2,0)</f>
        <v>Brooklyn</v>
      </c>
      <c r="M196" t="str">
        <f>VLOOKUP($K196,Neighborhoods!$A:$C,3,0)</f>
        <v>Bedford-Stuyvesant</v>
      </c>
      <c r="N196" t="str">
        <f>INDEX(Neighborhoods!$A:$C, MATCH(Places!$K196,Neighborhoods!$A:$A,0), MATCH(Places!N$1,Neighborhoods!$A$1:$C$1,0))</f>
        <v>Brooklyn</v>
      </c>
      <c r="O196" t="str">
        <f>INDEX(Neighborhoods!$A:$C, MATCH(Places!$K196,Neighborhoods!$A:$A,0), MATCH(Places!O$1,Neighborhoods!$A$1:$C$1,0))</f>
        <v>Bedford-Stuyvesant</v>
      </c>
      <c r="P196" t="s">
        <v>1</v>
      </c>
      <c r="Q196" t="str">
        <f t="shared" si="12"/>
        <v>Yes</v>
      </c>
      <c r="R196">
        <v>1</v>
      </c>
      <c r="S196" t="str">
        <f t="shared" si="13"/>
        <v>Small</v>
      </c>
      <c r="T196" s="50">
        <v>60</v>
      </c>
      <c r="U196" s="70">
        <f t="shared" si="14"/>
        <v>0.03</v>
      </c>
      <c r="V196" s="52">
        <v>4.91</v>
      </c>
      <c r="W196" s="52" t="str" cm="1">
        <f t="array" ref="W196">_xlfn.SWITCH(ROUND(V196,0),5,"Excellent",4,"Good",3,"Ok","Bad")</f>
        <v>Excellent</v>
      </c>
      <c r="X196">
        <v>45</v>
      </c>
      <c r="Y196" t="str">
        <f t="shared" si="15"/>
        <v>No</v>
      </c>
      <c r="Z196" s="68">
        <v>41068</v>
      </c>
      <c r="AA196" s="68">
        <v>43611</v>
      </c>
      <c r="AB196">
        <v>88</v>
      </c>
      <c r="AC196" t="s">
        <v>15615</v>
      </c>
    </row>
    <row r="197" spans="1:29" x14ac:dyDescent="0.3">
      <c r="A197" t="s">
        <v>169</v>
      </c>
      <c r="B197">
        <v>380</v>
      </c>
      <c r="C197" t="str">
        <f>VLOOKUP($B197,Hosts!$A:$M,10,0)</f>
        <v>A few days or more</v>
      </c>
      <c r="D197" s="70">
        <f>VLOOKUP($B197,Hosts!$A:$M,11,0)</f>
        <v>0</v>
      </c>
      <c r="E197" s="70">
        <f>VLOOKUP($B197,Hosts!$A:$M,12,0)</f>
        <v>0.13</v>
      </c>
      <c r="F197" t="str">
        <f>VLOOKUP($B197,Hosts!$A:$M,13,0)</f>
        <v>No</v>
      </c>
      <c r="G197" t="str">
        <f>INDEX(Hosts!$A:$M, MATCH(Places!$B197,Hosts!$A:$A,0), MATCH(Places!G$1,Hosts!$A$1:$M$1,0))</f>
        <v>A few days or more</v>
      </c>
      <c r="H197" s="70">
        <f>INDEX(Hosts!$A:$M, MATCH(Places!$B197,Hosts!$A:$A,0), MATCH(Places!H$1,Hosts!$A$1:$M$1,0))</f>
        <v>0</v>
      </c>
      <c r="I197" s="70">
        <f>INDEX(Hosts!$A:$M, MATCH(Places!$B197,Hosts!$A:$A,0), MATCH(Places!I$1,Hosts!$A$1:$M$1,0))</f>
        <v>0.13</v>
      </c>
      <c r="J197" t="str">
        <f>INDEX(Hosts!$A:$M, MATCH(Places!$B197,Hosts!$A:$A,0), MATCH(Places!J$1,Hosts!$A$1:$M$1,0))</f>
        <v>No</v>
      </c>
      <c r="K197">
        <v>15</v>
      </c>
      <c r="L197" t="str">
        <f>VLOOKUP($K197,Neighborhoods!$A:$C,2,0)</f>
        <v>Manhattan</v>
      </c>
      <c r="M197" t="str">
        <f>VLOOKUP($K197,Neighborhoods!$A:$C,3,0)</f>
        <v>East Village</v>
      </c>
      <c r="N197" t="str">
        <f>INDEX(Neighborhoods!$A:$C, MATCH(Places!$K197,Neighborhoods!$A:$A,0), MATCH(Places!N$1,Neighborhoods!$A$1:$C$1,0))</f>
        <v>Manhattan</v>
      </c>
      <c r="O197" t="str">
        <f>INDEX(Neighborhoods!$A:$C, MATCH(Places!$K197,Neighborhoods!$A:$A,0), MATCH(Places!O$1,Neighborhoods!$A$1:$C$1,0))</f>
        <v>East Village</v>
      </c>
      <c r="P197" t="s">
        <v>11822</v>
      </c>
      <c r="Q197" t="str">
        <f t="shared" si="12"/>
        <v>No</v>
      </c>
      <c r="R197">
        <v>2</v>
      </c>
      <c r="S197" t="str">
        <f t="shared" si="13"/>
        <v>Small</v>
      </c>
      <c r="T197" s="50">
        <v>299</v>
      </c>
      <c r="U197" s="70">
        <f t="shared" si="14"/>
        <v>0.04</v>
      </c>
      <c r="V197" s="52">
        <v>4.74</v>
      </c>
      <c r="W197" s="52" t="str" cm="1">
        <f t="array" ref="W197">_xlfn.SWITCH(ROUND(V197,0),5,"Excellent",4,"Good",3,"Ok","Bad")</f>
        <v>Excellent</v>
      </c>
      <c r="X197">
        <v>50</v>
      </c>
      <c r="Y197" t="str">
        <f t="shared" si="15"/>
        <v>No</v>
      </c>
      <c r="Z197" s="68">
        <v>40883</v>
      </c>
      <c r="AA197" s="68">
        <v>43808</v>
      </c>
      <c r="AB197">
        <v>365</v>
      </c>
      <c r="AC197" t="s">
        <v>15615</v>
      </c>
    </row>
    <row r="198" spans="1:29" x14ac:dyDescent="0.3">
      <c r="A198" t="s">
        <v>13663</v>
      </c>
      <c r="B198">
        <v>451</v>
      </c>
      <c r="C198" t="str">
        <f>VLOOKUP($B198,Hosts!$A:$M,10,0)</f>
        <v>Within a day</v>
      </c>
      <c r="D198" s="70">
        <f>VLOOKUP($B198,Hosts!$A:$M,11,0)</f>
        <v>1</v>
      </c>
      <c r="E198" s="70">
        <f>VLOOKUP($B198,Hosts!$A:$M,12,0)</f>
        <v>0</v>
      </c>
      <c r="F198" t="str">
        <f>VLOOKUP($B198,Hosts!$A:$M,13,0)</f>
        <v>No</v>
      </c>
      <c r="G198" t="str">
        <f>INDEX(Hosts!$A:$M, MATCH(Places!$B198,Hosts!$A:$A,0), MATCH(Places!G$1,Hosts!$A$1:$M$1,0))</f>
        <v>Within a day</v>
      </c>
      <c r="H198" s="70">
        <f>INDEX(Hosts!$A:$M, MATCH(Places!$B198,Hosts!$A:$A,0), MATCH(Places!H$1,Hosts!$A$1:$M$1,0))</f>
        <v>1</v>
      </c>
      <c r="I198" s="70">
        <f>INDEX(Hosts!$A:$M, MATCH(Places!$B198,Hosts!$A:$A,0), MATCH(Places!I$1,Hosts!$A$1:$M$1,0))</f>
        <v>0</v>
      </c>
      <c r="J198" t="str">
        <f>INDEX(Hosts!$A:$M, MATCH(Places!$B198,Hosts!$A:$A,0), MATCH(Places!J$1,Hosts!$A$1:$M$1,0))</f>
        <v>No</v>
      </c>
      <c r="K198">
        <v>9</v>
      </c>
      <c r="L198" t="str">
        <f>VLOOKUP($K198,Neighborhoods!$A:$C,2,0)</f>
        <v>Brooklyn</v>
      </c>
      <c r="M198" t="str">
        <f>VLOOKUP($K198,Neighborhoods!$A:$C,3,0)</f>
        <v>Crown Heights</v>
      </c>
      <c r="N198" t="str">
        <f>INDEX(Neighborhoods!$A:$C, MATCH(Places!$K198,Neighborhoods!$A:$A,0), MATCH(Places!N$1,Neighborhoods!$A$1:$C$1,0))</f>
        <v>Brooklyn</v>
      </c>
      <c r="O198" t="str">
        <f>INDEX(Neighborhoods!$A:$C, MATCH(Places!$K198,Neighborhoods!$A:$A,0), MATCH(Places!O$1,Neighborhoods!$A$1:$C$1,0))</f>
        <v>Crown Heights</v>
      </c>
      <c r="P198" t="s">
        <v>11822</v>
      </c>
      <c r="Q198" t="str">
        <f t="shared" si="12"/>
        <v>No</v>
      </c>
      <c r="R198">
        <v>2</v>
      </c>
      <c r="S198" t="str">
        <f t="shared" si="13"/>
        <v>Small</v>
      </c>
      <c r="T198" s="50">
        <v>105</v>
      </c>
      <c r="U198" s="70">
        <f t="shared" si="14"/>
        <v>0.03</v>
      </c>
      <c r="V198" s="52">
        <v>4.38</v>
      </c>
      <c r="W198" s="52" t="str" cm="1">
        <f t="array" ref="W198">_xlfn.SWITCH(ROUND(V198,0),5,"Excellent",4,"Good",3,"Ok","Bad")</f>
        <v>Good</v>
      </c>
      <c r="X198">
        <v>8</v>
      </c>
      <c r="Y198" t="str">
        <f t="shared" si="15"/>
        <v>No</v>
      </c>
      <c r="Z198" s="68">
        <v>41044</v>
      </c>
      <c r="AA198" s="68">
        <v>41376</v>
      </c>
      <c r="AB198">
        <v>259</v>
      </c>
      <c r="AC198" t="s">
        <v>15615</v>
      </c>
    </row>
    <row r="199" spans="1:29" x14ac:dyDescent="0.3">
      <c r="A199" t="s">
        <v>14806</v>
      </c>
      <c r="B199">
        <v>444</v>
      </c>
      <c r="C199" t="str">
        <f>VLOOKUP($B199,Hosts!$A:$M,10,0)</f>
        <v>Within a few hours</v>
      </c>
      <c r="D199" s="70">
        <f>VLOOKUP($B199,Hosts!$A:$M,11,0)</f>
        <v>1</v>
      </c>
      <c r="E199" s="70">
        <f>VLOOKUP($B199,Hosts!$A:$M,12,0)</f>
        <v>0.95</v>
      </c>
      <c r="F199" t="str">
        <f>VLOOKUP($B199,Hosts!$A:$M,13,0)</f>
        <v>Yes</v>
      </c>
      <c r="G199" t="str">
        <f>INDEX(Hosts!$A:$M, MATCH(Places!$B199,Hosts!$A:$A,0), MATCH(Places!G$1,Hosts!$A$1:$M$1,0))</f>
        <v>Within a few hours</v>
      </c>
      <c r="H199" s="70">
        <f>INDEX(Hosts!$A:$M, MATCH(Places!$B199,Hosts!$A:$A,0), MATCH(Places!H$1,Hosts!$A$1:$M$1,0))</f>
        <v>1</v>
      </c>
      <c r="I199" s="70">
        <f>INDEX(Hosts!$A:$M, MATCH(Places!$B199,Hosts!$A:$A,0), MATCH(Places!I$1,Hosts!$A$1:$M$1,0))</f>
        <v>0.95</v>
      </c>
      <c r="J199" t="str">
        <f>INDEX(Hosts!$A:$M, MATCH(Places!$B199,Hosts!$A:$A,0), MATCH(Places!J$1,Hosts!$A$1:$M$1,0))</f>
        <v>Yes</v>
      </c>
      <c r="K199">
        <v>7</v>
      </c>
      <c r="L199" t="str">
        <f>VLOOKUP($K199,Neighborhoods!$A:$C,2,0)</f>
        <v>Brooklyn</v>
      </c>
      <c r="M199" t="str">
        <f>VLOOKUP($K199,Neighborhoods!$A:$C,3,0)</f>
        <v>Bedford-Stuyvesant</v>
      </c>
      <c r="N199" t="str">
        <f>INDEX(Neighborhoods!$A:$C, MATCH(Places!$K199,Neighborhoods!$A:$A,0), MATCH(Places!N$1,Neighborhoods!$A$1:$C$1,0))</f>
        <v>Brooklyn</v>
      </c>
      <c r="O199" t="str">
        <f>INDEX(Neighborhoods!$A:$C, MATCH(Places!$K199,Neighborhoods!$A:$A,0), MATCH(Places!O$1,Neighborhoods!$A$1:$C$1,0))</f>
        <v>Bedford-Stuyvesant</v>
      </c>
      <c r="P199" t="s">
        <v>11822</v>
      </c>
      <c r="Q199" t="str">
        <f t="shared" si="12"/>
        <v>No</v>
      </c>
      <c r="R199">
        <v>5</v>
      </c>
      <c r="S199" t="str">
        <f t="shared" si="13"/>
        <v>Medium</v>
      </c>
      <c r="T199" s="50">
        <v>140</v>
      </c>
      <c r="U199" s="70">
        <f t="shared" si="14"/>
        <v>0.03</v>
      </c>
      <c r="V199" s="52">
        <v>4.8099999999999996</v>
      </c>
      <c r="W199" s="52" t="str" cm="1">
        <f t="array" ref="W199">_xlfn.SWITCH(ROUND(V199,0),5,"Excellent",4,"Good",3,"Ok","Bad")</f>
        <v>Excellent</v>
      </c>
      <c r="X199">
        <v>229</v>
      </c>
      <c r="Y199" t="str">
        <f t="shared" si="15"/>
        <v>Yes</v>
      </c>
      <c r="Z199" s="68">
        <v>41012</v>
      </c>
      <c r="AA199" s="68">
        <v>44004</v>
      </c>
      <c r="AB199">
        <v>361</v>
      </c>
      <c r="AC199" t="s">
        <v>15615</v>
      </c>
    </row>
    <row r="200" spans="1:29" x14ac:dyDescent="0.3">
      <c r="A200" t="s">
        <v>170</v>
      </c>
      <c r="B200">
        <v>454</v>
      </c>
      <c r="C200" t="str">
        <f>VLOOKUP($B200,Hosts!$A:$M,10,0)</f>
        <v>Within an hour</v>
      </c>
      <c r="D200" s="70">
        <f>VLOOKUP($B200,Hosts!$A:$M,11,0)</f>
        <v>1</v>
      </c>
      <c r="E200" s="70">
        <f>VLOOKUP($B200,Hosts!$A:$M,12,0)</f>
        <v>0.86</v>
      </c>
      <c r="F200" t="str">
        <f>VLOOKUP($B200,Hosts!$A:$M,13,0)</f>
        <v>Yes</v>
      </c>
      <c r="G200" t="str">
        <f>INDEX(Hosts!$A:$M, MATCH(Places!$B200,Hosts!$A:$A,0), MATCH(Places!G$1,Hosts!$A$1:$M$1,0))</f>
        <v>Within an hour</v>
      </c>
      <c r="H200" s="70">
        <f>INDEX(Hosts!$A:$M, MATCH(Places!$B200,Hosts!$A:$A,0), MATCH(Places!H$1,Hosts!$A$1:$M$1,0))</f>
        <v>1</v>
      </c>
      <c r="I200" s="70">
        <f>INDEX(Hosts!$A:$M, MATCH(Places!$B200,Hosts!$A:$A,0), MATCH(Places!I$1,Hosts!$A$1:$M$1,0))</f>
        <v>0.86</v>
      </c>
      <c r="J200" t="str">
        <f>INDEX(Hosts!$A:$M, MATCH(Places!$B200,Hosts!$A:$A,0), MATCH(Places!J$1,Hosts!$A$1:$M$1,0))</f>
        <v>Yes</v>
      </c>
      <c r="K200">
        <v>11</v>
      </c>
      <c r="L200" t="str">
        <f>VLOOKUP($K200,Neighborhoods!$A:$C,2,0)</f>
        <v>Brooklyn</v>
      </c>
      <c r="M200" t="str">
        <f>VLOOKUP($K200,Neighborhoods!$A:$C,3,0)</f>
        <v>Greenpoint</v>
      </c>
      <c r="N200" t="str">
        <f>INDEX(Neighborhoods!$A:$C, MATCH(Places!$K200,Neighborhoods!$A:$A,0), MATCH(Places!N$1,Neighborhoods!$A$1:$C$1,0))</f>
        <v>Brooklyn</v>
      </c>
      <c r="O200" t="str">
        <f>INDEX(Neighborhoods!$A:$C, MATCH(Places!$K200,Neighborhoods!$A:$A,0), MATCH(Places!O$1,Neighborhoods!$A$1:$C$1,0))</f>
        <v>Greenpoint</v>
      </c>
      <c r="P200" t="s">
        <v>1</v>
      </c>
      <c r="Q200" t="str">
        <f t="shared" si="12"/>
        <v>Yes</v>
      </c>
      <c r="R200">
        <v>2</v>
      </c>
      <c r="S200" t="str">
        <f t="shared" si="13"/>
        <v>Small</v>
      </c>
      <c r="T200" s="50">
        <v>75</v>
      </c>
      <c r="U200" s="70">
        <f t="shared" si="14"/>
        <v>0.03</v>
      </c>
      <c r="V200" s="52">
        <v>4.76</v>
      </c>
      <c r="W200" s="52" t="str" cm="1">
        <f t="array" ref="W200">_xlfn.SWITCH(ROUND(V200,0),5,"Excellent",4,"Good",3,"Ok","Bad")</f>
        <v>Excellent</v>
      </c>
      <c r="X200">
        <v>17</v>
      </c>
      <c r="Y200" t="str">
        <f t="shared" si="15"/>
        <v>No</v>
      </c>
      <c r="Z200" s="68">
        <v>41846</v>
      </c>
      <c r="AA200" s="68">
        <v>43835</v>
      </c>
      <c r="AB200">
        <v>365</v>
      </c>
      <c r="AC200" t="s">
        <v>15615</v>
      </c>
    </row>
    <row r="201" spans="1:29" x14ac:dyDescent="0.3">
      <c r="A201" t="s">
        <v>171</v>
      </c>
      <c r="B201">
        <v>455</v>
      </c>
      <c r="C201" t="str">
        <f>VLOOKUP($B201,Hosts!$A:$M,10,0)</f>
        <v>Within an hour</v>
      </c>
      <c r="D201" s="70">
        <f>VLOOKUP($B201,Hosts!$A:$M,11,0)</f>
        <v>1</v>
      </c>
      <c r="E201" s="70">
        <f>VLOOKUP($B201,Hosts!$A:$M,12,0)</f>
        <v>1</v>
      </c>
      <c r="F201" t="str">
        <f>VLOOKUP($B201,Hosts!$A:$M,13,0)</f>
        <v>No</v>
      </c>
      <c r="G201" t="str">
        <f>INDEX(Hosts!$A:$M, MATCH(Places!$B201,Hosts!$A:$A,0), MATCH(Places!G$1,Hosts!$A$1:$M$1,0))</f>
        <v>Within an hour</v>
      </c>
      <c r="H201" s="70">
        <f>INDEX(Hosts!$A:$M, MATCH(Places!$B201,Hosts!$A:$A,0), MATCH(Places!H$1,Hosts!$A$1:$M$1,0))</f>
        <v>1</v>
      </c>
      <c r="I201" s="70">
        <f>INDEX(Hosts!$A:$M, MATCH(Places!$B201,Hosts!$A:$A,0), MATCH(Places!I$1,Hosts!$A$1:$M$1,0))</f>
        <v>1</v>
      </c>
      <c r="J201" t="str">
        <f>INDEX(Hosts!$A:$M, MATCH(Places!$B201,Hosts!$A:$A,0), MATCH(Places!J$1,Hosts!$A$1:$M$1,0))</f>
        <v>No</v>
      </c>
      <c r="K201">
        <v>14</v>
      </c>
      <c r="L201" t="str">
        <f>VLOOKUP($K201,Neighborhoods!$A:$C,2,0)</f>
        <v>Manhattan</v>
      </c>
      <c r="M201" t="str">
        <f>VLOOKUP($K201,Neighborhoods!$A:$C,3,0)</f>
        <v>East Harlem</v>
      </c>
      <c r="N201" t="str">
        <f>INDEX(Neighborhoods!$A:$C, MATCH(Places!$K201,Neighborhoods!$A:$A,0), MATCH(Places!N$1,Neighborhoods!$A$1:$C$1,0))</f>
        <v>Manhattan</v>
      </c>
      <c r="O201" t="str">
        <f>INDEX(Neighborhoods!$A:$C, MATCH(Places!$K201,Neighborhoods!$A:$A,0), MATCH(Places!O$1,Neighborhoods!$A$1:$C$1,0))</f>
        <v>East Harlem</v>
      </c>
      <c r="P201" t="s">
        <v>1</v>
      </c>
      <c r="Q201" t="str">
        <f t="shared" si="12"/>
        <v>Yes</v>
      </c>
      <c r="R201">
        <v>2</v>
      </c>
      <c r="S201" t="str">
        <f t="shared" si="13"/>
        <v>Small</v>
      </c>
      <c r="T201" s="50">
        <v>40</v>
      </c>
      <c r="U201" s="70">
        <f t="shared" si="14"/>
        <v>0.03</v>
      </c>
      <c r="V201" s="52">
        <v>4.49</v>
      </c>
      <c r="W201" s="52" t="str" cm="1">
        <f t="array" ref="W201">_xlfn.SWITCH(ROUND(V201,0),5,"Excellent",4,"Good",3,"Ok","Bad")</f>
        <v>Good</v>
      </c>
      <c r="X201">
        <v>231</v>
      </c>
      <c r="Y201" t="str">
        <f t="shared" si="15"/>
        <v>No</v>
      </c>
      <c r="Z201" s="68">
        <v>40961</v>
      </c>
      <c r="AA201" s="68">
        <v>44058</v>
      </c>
      <c r="AB201">
        <v>361</v>
      </c>
      <c r="AC201" t="s">
        <v>15616</v>
      </c>
    </row>
    <row r="202" spans="1:29" x14ac:dyDescent="0.3">
      <c r="A202" t="s">
        <v>15106</v>
      </c>
      <c r="B202">
        <v>446</v>
      </c>
      <c r="C202" t="str">
        <f>VLOOKUP($B202,Hosts!$A:$M,10,0)</f>
        <v>Within a few hours</v>
      </c>
      <c r="D202" s="70">
        <f>VLOOKUP($B202,Hosts!$A:$M,11,0)</f>
        <v>0.9</v>
      </c>
      <c r="E202" s="70">
        <f>VLOOKUP($B202,Hosts!$A:$M,12,0)</f>
        <v>0.96</v>
      </c>
      <c r="F202" t="str">
        <f>VLOOKUP($B202,Hosts!$A:$M,13,0)</f>
        <v>Yes</v>
      </c>
      <c r="G202" t="str">
        <f>INDEX(Hosts!$A:$M, MATCH(Places!$B202,Hosts!$A:$A,0), MATCH(Places!G$1,Hosts!$A$1:$M$1,0))</f>
        <v>Within a few hours</v>
      </c>
      <c r="H202" s="70">
        <f>INDEX(Hosts!$A:$M, MATCH(Places!$B202,Hosts!$A:$A,0), MATCH(Places!H$1,Hosts!$A$1:$M$1,0))</f>
        <v>0.9</v>
      </c>
      <c r="I202" s="70">
        <f>INDEX(Hosts!$A:$M, MATCH(Places!$B202,Hosts!$A:$A,0), MATCH(Places!I$1,Hosts!$A$1:$M$1,0))</f>
        <v>0.96</v>
      </c>
      <c r="J202" t="str">
        <f>INDEX(Hosts!$A:$M, MATCH(Places!$B202,Hosts!$A:$A,0), MATCH(Places!J$1,Hosts!$A$1:$M$1,0))</f>
        <v>Yes</v>
      </c>
      <c r="K202">
        <v>7</v>
      </c>
      <c r="L202" t="str">
        <f>VLOOKUP($K202,Neighborhoods!$A:$C,2,0)</f>
        <v>Brooklyn</v>
      </c>
      <c r="M202" t="str">
        <f>VLOOKUP($K202,Neighborhoods!$A:$C,3,0)</f>
        <v>Bedford-Stuyvesant</v>
      </c>
      <c r="N202" t="str">
        <f>INDEX(Neighborhoods!$A:$C, MATCH(Places!$K202,Neighborhoods!$A:$A,0), MATCH(Places!N$1,Neighborhoods!$A$1:$C$1,0))</f>
        <v>Brooklyn</v>
      </c>
      <c r="O202" t="str">
        <f>INDEX(Neighborhoods!$A:$C, MATCH(Places!$K202,Neighborhoods!$A:$A,0), MATCH(Places!O$1,Neighborhoods!$A$1:$C$1,0))</f>
        <v>Bedford-Stuyvesant</v>
      </c>
      <c r="P202" t="s">
        <v>1</v>
      </c>
      <c r="Q202" t="str">
        <f t="shared" si="12"/>
        <v>Yes</v>
      </c>
      <c r="R202">
        <v>16</v>
      </c>
      <c r="S202" t="str">
        <f t="shared" si="13"/>
        <v>Large</v>
      </c>
      <c r="T202" s="50">
        <v>900</v>
      </c>
      <c r="U202" s="70">
        <f t="shared" si="14"/>
        <v>0.05</v>
      </c>
      <c r="V202" s="52">
        <v>4.9800000000000004</v>
      </c>
      <c r="W202" s="52" t="str" cm="1">
        <f t="array" ref="W202">_xlfn.SWITCH(ROUND(V202,0),5,"Excellent",4,"Good",3,"Ok","Bad")</f>
        <v>Excellent</v>
      </c>
      <c r="X202">
        <v>136</v>
      </c>
      <c r="Y202" t="str">
        <f t="shared" si="15"/>
        <v>Yes</v>
      </c>
      <c r="Z202" s="68">
        <v>40982</v>
      </c>
      <c r="AA202" s="68">
        <v>43892</v>
      </c>
      <c r="AB202">
        <v>344</v>
      </c>
      <c r="AC202" t="s">
        <v>15616</v>
      </c>
    </row>
    <row r="203" spans="1:29" x14ac:dyDescent="0.3">
      <c r="A203" t="s">
        <v>172</v>
      </c>
      <c r="B203">
        <v>461</v>
      </c>
      <c r="C203" t="str">
        <f>VLOOKUP($B203,Hosts!$A:$M,10,0)</f>
        <v>Within an hour</v>
      </c>
      <c r="D203" s="70">
        <f>VLOOKUP($B203,Hosts!$A:$M,11,0)</f>
        <v>1</v>
      </c>
      <c r="E203" s="70">
        <f>VLOOKUP($B203,Hosts!$A:$M,12,0)</f>
        <v>0.73</v>
      </c>
      <c r="F203" t="str">
        <f>VLOOKUP($B203,Hosts!$A:$M,13,0)</f>
        <v>Yes</v>
      </c>
      <c r="G203" t="str">
        <f>INDEX(Hosts!$A:$M, MATCH(Places!$B203,Hosts!$A:$A,0), MATCH(Places!G$1,Hosts!$A$1:$M$1,0))</f>
        <v>Within an hour</v>
      </c>
      <c r="H203" s="70">
        <f>INDEX(Hosts!$A:$M, MATCH(Places!$B203,Hosts!$A:$A,0), MATCH(Places!H$1,Hosts!$A$1:$M$1,0))</f>
        <v>1</v>
      </c>
      <c r="I203" s="70">
        <f>INDEX(Hosts!$A:$M, MATCH(Places!$B203,Hosts!$A:$A,0), MATCH(Places!I$1,Hosts!$A$1:$M$1,0))</f>
        <v>0.73</v>
      </c>
      <c r="J203" t="str">
        <f>INDEX(Hosts!$A:$M, MATCH(Places!$B203,Hosts!$A:$A,0), MATCH(Places!J$1,Hosts!$A$1:$M$1,0))</f>
        <v>Yes</v>
      </c>
      <c r="K203">
        <v>16</v>
      </c>
      <c r="L203" t="str">
        <f>VLOOKUP($K203,Neighborhoods!$A:$C,2,0)</f>
        <v>Manhattan</v>
      </c>
      <c r="M203" t="str">
        <f>VLOOKUP($K203,Neighborhoods!$A:$C,3,0)</f>
        <v>Harlem</v>
      </c>
      <c r="N203" t="str">
        <f>INDEX(Neighborhoods!$A:$C, MATCH(Places!$K203,Neighborhoods!$A:$A,0), MATCH(Places!N$1,Neighborhoods!$A$1:$C$1,0))</f>
        <v>Manhattan</v>
      </c>
      <c r="O203" t="str">
        <f>INDEX(Neighborhoods!$A:$C, MATCH(Places!$K203,Neighborhoods!$A:$A,0), MATCH(Places!O$1,Neighborhoods!$A$1:$C$1,0))</f>
        <v>Harlem</v>
      </c>
      <c r="P203" t="s">
        <v>1</v>
      </c>
      <c r="Q203" t="str">
        <f t="shared" si="12"/>
        <v>Yes</v>
      </c>
      <c r="R203">
        <v>2</v>
      </c>
      <c r="S203" t="str">
        <f t="shared" si="13"/>
        <v>Small</v>
      </c>
      <c r="T203" s="50">
        <v>130</v>
      </c>
      <c r="U203" s="70">
        <f t="shared" si="14"/>
        <v>0.03</v>
      </c>
      <c r="V203" s="52">
        <v>4.9800000000000004</v>
      </c>
      <c r="W203" s="52" t="str" cm="1">
        <f t="array" ref="W203">_xlfn.SWITCH(ROUND(V203,0),5,"Excellent",4,"Good",3,"Ok","Bad")</f>
        <v>Excellent</v>
      </c>
      <c r="X203">
        <v>120</v>
      </c>
      <c r="Y203" t="str">
        <f t="shared" si="15"/>
        <v>Yes</v>
      </c>
      <c r="Z203" s="68">
        <v>42473</v>
      </c>
      <c r="AA203" s="68">
        <v>43829</v>
      </c>
      <c r="AB203">
        <v>0</v>
      </c>
      <c r="AC203" t="s">
        <v>15615</v>
      </c>
    </row>
    <row r="204" spans="1:29" x14ac:dyDescent="0.3">
      <c r="A204" t="s">
        <v>13803</v>
      </c>
      <c r="B204">
        <v>459</v>
      </c>
      <c r="C204" t="str">
        <f>VLOOKUP($B204,Hosts!$A:$M,10,0)</f>
        <v>Within a few hours</v>
      </c>
      <c r="D204" s="70">
        <f>VLOOKUP($B204,Hosts!$A:$M,11,0)</f>
        <v>1</v>
      </c>
      <c r="E204" s="70">
        <f>VLOOKUP($B204,Hosts!$A:$M,12,0)</f>
        <v>1</v>
      </c>
      <c r="F204" t="str">
        <f>VLOOKUP($B204,Hosts!$A:$M,13,0)</f>
        <v>Yes</v>
      </c>
      <c r="G204" t="str">
        <f>INDEX(Hosts!$A:$M, MATCH(Places!$B204,Hosts!$A:$A,0), MATCH(Places!G$1,Hosts!$A$1:$M$1,0))</f>
        <v>Within a few hours</v>
      </c>
      <c r="H204" s="70">
        <f>INDEX(Hosts!$A:$M, MATCH(Places!$B204,Hosts!$A:$A,0), MATCH(Places!H$1,Hosts!$A$1:$M$1,0))</f>
        <v>1</v>
      </c>
      <c r="I204" s="70">
        <f>INDEX(Hosts!$A:$M, MATCH(Places!$B204,Hosts!$A:$A,0), MATCH(Places!I$1,Hosts!$A$1:$M$1,0))</f>
        <v>1</v>
      </c>
      <c r="J204" t="str">
        <f>INDEX(Hosts!$A:$M, MATCH(Places!$B204,Hosts!$A:$A,0), MATCH(Places!J$1,Hosts!$A$1:$M$1,0))</f>
        <v>Yes</v>
      </c>
      <c r="K204">
        <v>7</v>
      </c>
      <c r="L204" t="str">
        <f>VLOOKUP($K204,Neighborhoods!$A:$C,2,0)</f>
        <v>Brooklyn</v>
      </c>
      <c r="M204" t="str">
        <f>VLOOKUP($K204,Neighborhoods!$A:$C,3,0)</f>
        <v>Bedford-Stuyvesant</v>
      </c>
      <c r="N204" t="str">
        <f>INDEX(Neighborhoods!$A:$C, MATCH(Places!$K204,Neighborhoods!$A:$A,0), MATCH(Places!N$1,Neighborhoods!$A$1:$C$1,0))</f>
        <v>Brooklyn</v>
      </c>
      <c r="O204" t="str">
        <f>INDEX(Neighborhoods!$A:$C, MATCH(Places!$K204,Neighborhoods!$A:$A,0), MATCH(Places!O$1,Neighborhoods!$A$1:$C$1,0))</f>
        <v>Bedford-Stuyvesant</v>
      </c>
      <c r="P204" t="s">
        <v>1</v>
      </c>
      <c r="Q204" t="str">
        <f t="shared" si="12"/>
        <v>Yes</v>
      </c>
      <c r="R204">
        <v>2</v>
      </c>
      <c r="S204" t="str">
        <f t="shared" si="13"/>
        <v>Small</v>
      </c>
      <c r="T204" s="50">
        <v>87</v>
      </c>
      <c r="U204" s="70">
        <f t="shared" si="14"/>
        <v>0.03</v>
      </c>
      <c r="V204" s="52">
        <v>4.9800000000000004</v>
      </c>
      <c r="W204" s="52" t="str" cm="1">
        <f t="array" ref="W204">_xlfn.SWITCH(ROUND(V204,0),5,"Excellent",4,"Good",3,"Ok","Bad")</f>
        <v>Excellent</v>
      </c>
      <c r="X204">
        <v>45</v>
      </c>
      <c r="Y204" t="str">
        <f t="shared" si="15"/>
        <v>No</v>
      </c>
      <c r="Z204" s="68">
        <v>43101</v>
      </c>
      <c r="AA204" s="68">
        <v>43829</v>
      </c>
      <c r="AB204">
        <v>88</v>
      </c>
      <c r="AC204" t="s">
        <v>15615</v>
      </c>
    </row>
    <row r="205" spans="1:29" x14ac:dyDescent="0.3">
      <c r="A205" t="s">
        <v>13528</v>
      </c>
      <c r="B205">
        <v>464</v>
      </c>
      <c r="C205" t="str">
        <f>VLOOKUP($B205,Hosts!$A:$M,10,0)</f>
        <v>Within an hour</v>
      </c>
      <c r="D205" s="70">
        <f>VLOOKUP($B205,Hosts!$A:$M,11,0)</f>
        <v>1</v>
      </c>
      <c r="E205" s="70">
        <f>VLOOKUP($B205,Hosts!$A:$M,12,0)</f>
        <v>0.28000000000000003</v>
      </c>
      <c r="F205" t="str">
        <f>VLOOKUP($B205,Hosts!$A:$M,13,0)</f>
        <v>Yes</v>
      </c>
      <c r="G205" t="str">
        <f>INDEX(Hosts!$A:$M, MATCH(Places!$B205,Hosts!$A:$A,0), MATCH(Places!G$1,Hosts!$A$1:$M$1,0))</f>
        <v>Within an hour</v>
      </c>
      <c r="H205" s="70">
        <f>INDEX(Hosts!$A:$M, MATCH(Places!$B205,Hosts!$A:$A,0), MATCH(Places!H$1,Hosts!$A$1:$M$1,0))</f>
        <v>1</v>
      </c>
      <c r="I205" s="70">
        <f>INDEX(Hosts!$A:$M, MATCH(Places!$B205,Hosts!$A:$A,0), MATCH(Places!I$1,Hosts!$A$1:$M$1,0))</f>
        <v>0.28000000000000003</v>
      </c>
      <c r="J205" t="str">
        <f>INDEX(Hosts!$A:$M, MATCH(Places!$B205,Hosts!$A:$A,0), MATCH(Places!J$1,Hosts!$A$1:$M$1,0))</f>
        <v>Yes</v>
      </c>
      <c r="K205">
        <v>13</v>
      </c>
      <c r="L205" t="str">
        <f>VLOOKUP($K205,Neighborhoods!$A:$C,2,0)</f>
        <v>Manhattan</v>
      </c>
      <c r="M205" t="str">
        <f>VLOOKUP($K205,Neighborhoods!$A:$C,3,0)</f>
        <v>Chelsea</v>
      </c>
      <c r="N205" t="str">
        <f>INDEX(Neighborhoods!$A:$C, MATCH(Places!$K205,Neighborhoods!$A:$A,0), MATCH(Places!N$1,Neighborhoods!$A$1:$C$1,0))</f>
        <v>Manhattan</v>
      </c>
      <c r="O205" t="str">
        <f>INDEX(Neighborhoods!$A:$C, MATCH(Places!$K205,Neighborhoods!$A:$A,0), MATCH(Places!O$1,Neighborhoods!$A$1:$C$1,0))</f>
        <v>Chelsea</v>
      </c>
      <c r="P205" t="s">
        <v>11822</v>
      </c>
      <c r="Q205" t="str">
        <f t="shared" si="12"/>
        <v>No</v>
      </c>
      <c r="R205">
        <v>4</v>
      </c>
      <c r="S205" t="str">
        <f t="shared" si="13"/>
        <v>Medium</v>
      </c>
      <c r="T205" s="50">
        <v>500</v>
      </c>
      <c r="U205" s="70">
        <f t="shared" si="14"/>
        <v>0.05</v>
      </c>
      <c r="V205" s="52">
        <v>4.99</v>
      </c>
      <c r="W205" s="52" t="str" cm="1">
        <f t="array" ref="W205">_xlfn.SWITCH(ROUND(V205,0),5,"Excellent",4,"Good",3,"Ok","Bad")</f>
        <v>Excellent</v>
      </c>
      <c r="X205">
        <v>80</v>
      </c>
      <c r="Y205" t="str">
        <f t="shared" si="15"/>
        <v>No</v>
      </c>
      <c r="Z205" s="68">
        <v>40914</v>
      </c>
      <c r="AA205" s="68">
        <v>43833</v>
      </c>
      <c r="AB205">
        <v>227</v>
      </c>
      <c r="AC205" t="s">
        <v>15615</v>
      </c>
    </row>
    <row r="206" spans="1:29" x14ac:dyDescent="0.3">
      <c r="A206" t="s">
        <v>173</v>
      </c>
      <c r="B206">
        <v>229</v>
      </c>
      <c r="C206" t="str">
        <f>VLOOKUP($B206,Hosts!$A:$M,10,0)</f>
        <v>Within a day</v>
      </c>
      <c r="D206" s="70">
        <f>VLOOKUP($B206,Hosts!$A:$M,11,0)</f>
        <v>0.83</v>
      </c>
      <c r="E206" s="70">
        <f>VLOOKUP($B206,Hosts!$A:$M,12,0)</f>
        <v>0</v>
      </c>
      <c r="F206" t="str">
        <f>VLOOKUP($B206,Hosts!$A:$M,13,0)</f>
        <v>No</v>
      </c>
      <c r="G206" t="str">
        <f>INDEX(Hosts!$A:$M, MATCH(Places!$B206,Hosts!$A:$A,0), MATCH(Places!G$1,Hosts!$A$1:$M$1,0))</f>
        <v>Within a day</v>
      </c>
      <c r="H206" s="70">
        <f>INDEX(Hosts!$A:$M, MATCH(Places!$B206,Hosts!$A:$A,0), MATCH(Places!H$1,Hosts!$A$1:$M$1,0))</f>
        <v>0.83</v>
      </c>
      <c r="I206" s="70">
        <f>INDEX(Hosts!$A:$M, MATCH(Places!$B206,Hosts!$A:$A,0), MATCH(Places!I$1,Hosts!$A$1:$M$1,0))</f>
        <v>0</v>
      </c>
      <c r="J206" t="str">
        <f>INDEX(Hosts!$A:$M, MATCH(Places!$B206,Hosts!$A:$A,0), MATCH(Places!J$1,Hosts!$A$1:$M$1,0))</f>
        <v>No</v>
      </c>
      <c r="K206">
        <v>12</v>
      </c>
      <c r="L206" t="str">
        <f>VLOOKUP($K206,Neighborhoods!$A:$C,2,0)</f>
        <v>Brooklyn</v>
      </c>
      <c r="M206" t="str">
        <f>VLOOKUP($K206,Neighborhoods!$A:$C,3,0)</f>
        <v>Williamsburg</v>
      </c>
      <c r="N206" t="str">
        <f>INDEX(Neighborhoods!$A:$C, MATCH(Places!$K206,Neighborhoods!$A:$A,0), MATCH(Places!N$1,Neighborhoods!$A$1:$C$1,0))</f>
        <v>Brooklyn</v>
      </c>
      <c r="O206" t="str">
        <f>INDEX(Neighborhoods!$A:$C, MATCH(Places!$K206,Neighborhoods!$A:$A,0), MATCH(Places!O$1,Neighborhoods!$A$1:$C$1,0))</f>
        <v>Williamsburg</v>
      </c>
      <c r="P206" t="s">
        <v>11822</v>
      </c>
      <c r="Q206" t="str">
        <f t="shared" si="12"/>
        <v>No</v>
      </c>
      <c r="R206">
        <v>2</v>
      </c>
      <c r="S206" t="str">
        <f t="shared" si="13"/>
        <v>Small</v>
      </c>
      <c r="T206" s="50">
        <v>180</v>
      </c>
      <c r="U206" s="70">
        <f t="shared" si="14"/>
        <v>0.03</v>
      </c>
      <c r="V206" s="52">
        <v>4.67</v>
      </c>
      <c r="W206" s="52" t="str" cm="1">
        <f t="array" ref="W206">_xlfn.SWITCH(ROUND(V206,0),5,"Excellent",4,"Good",3,"Ok","Bad")</f>
        <v>Excellent</v>
      </c>
      <c r="X206">
        <v>6</v>
      </c>
      <c r="Y206" t="str">
        <f t="shared" si="15"/>
        <v>No</v>
      </c>
      <c r="Z206" s="68">
        <v>41004</v>
      </c>
      <c r="AA206" s="68">
        <v>43697</v>
      </c>
      <c r="AB206">
        <v>259</v>
      </c>
      <c r="AC206" t="s">
        <v>15615</v>
      </c>
    </row>
    <row r="207" spans="1:29" x14ac:dyDescent="0.3">
      <c r="A207" t="s">
        <v>15316</v>
      </c>
      <c r="B207">
        <v>473</v>
      </c>
      <c r="C207" t="str">
        <f>VLOOKUP($B207,Hosts!$A:$M,10,0)</f>
        <v>Within a day</v>
      </c>
      <c r="D207" s="70">
        <f>VLOOKUP($B207,Hosts!$A:$M,11,0)</f>
        <v>0.8</v>
      </c>
      <c r="E207" s="70">
        <f>VLOOKUP($B207,Hosts!$A:$M,12,0)</f>
        <v>0.33</v>
      </c>
      <c r="F207" t="str">
        <f>VLOOKUP($B207,Hosts!$A:$M,13,0)</f>
        <v>No</v>
      </c>
      <c r="G207" t="str">
        <f>INDEX(Hosts!$A:$M, MATCH(Places!$B207,Hosts!$A:$A,0), MATCH(Places!G$1,Hosts!$A$1:$M$1,0))</f>
        <v>Within a day</v>
      </c>
      <c r="H207" s="70">
        <f>INDEX(Hosts!$A:$M, MATCH(Places!$B207,Hosts!$A:$A,0), MATCH(Places!H$1,Hosts!$A$1:$M$1,0))</f>
        <v>0.8</v>
      </c>
      <c r="I207" s="70">
        <f>INDEX(Hosts!$A:$M, MATCH(Places!$B207,Hosts!$A:$A,0), MATCH(Places!I$1,Hosts!$A$1:$M$1,0))</f>
        <v>0.33</v>
      </c>
      <c r="J207" t="str">
        <f>INDEX(Hosts!$A:$M, MATCH(Places!$B207,Hosts!$A:$A,0), MATCH(Places!J$1,Hosts!$A$1:$M$1,0))</f>
        <v>No</v>
      </c>
      <c r="K207">
        <v>8</v>
      </c>
      <c r="L207" t="str">
        <f>VLOOKUP($K207,Neighborhoods!$A:$C,2,0)</f>
        <v>Brooklyn</v>
      </c>
      <c r="M207" t="str">
        <f>VLOOKUP($K207,Neighborhoods!$A:$C,3,0)</f>
        <v>Bushwick</v>
      </c>
      <c r="N207" t="str">
        <f>INDEX(Neighborhoods!$A:$C, MATCH(Places!$K207,Neighborhoods!$A:$A,0), MATCH(Places!N$1,Neighborhoods!$A$1:$C$1,0))</f>
        <v>Brooklyn</v>
      </c>
      <c r="O207" t="str">
        <f>INDEX(Neighborhoods!$A:$C, MATCH(Places!$K207,Neighborhoods!$A:$A,0), MATCH(Places!O$1,Neighborhoods!$A$1:$C$1,0))</f>
        <v>Bushwick</v>
      </c>
      <c r="P207" t="s">
        <v>1</v>
      </c>
      <c r="Q207" t="str">
        <f t="shared" si="12"/>
        <v>Yes</v>
      </c>
      <c r="R207">
        <v>1</v>
      </c>
      <c r="S207" t="str">
        <f t="shared" si="13"/>
        <v>Small</v>
      </c>
      <c r="T207" s="50">
        <v>45</v>
      </c>
      <c r="U207" s="70">
        <f t="shared" si="14"/>
        <v>0.03</v>
      </c>
      <c r="V207" s="52">
        <v>4.78</v>
      </c>
      <c r="W207" s="52" t="str" cm="1">
        <f t="array" ref="W207">_xlfn.SWITCH(ROUND(V207,0),5,"Excellent",4,"Good",3,"Ok","Bad")</f>
        <v>Excellent</v>
      </c>
      <c r="X207">
        <v>18</v>
      </c>
      <c r="Y207" t="str">
        <f t="shared" si="15"/>
        <v>No</v>
      </c>
      <c r="Z207" s="68">
        <v>40914</v>
      </c>
      <c r="AA207" s="68">
        <v>43732</v>
      </c>
      <c r="AB207">
        <v>90</v>
      </c>
      <c r="AC207" t="s">
        <v>15615</v>
      </c>
    </row>
    <row r="208" spans="1:29" x14ac:dyDescent="0.3">
      <c r="A208" t="s">
        <v>174</v>
      </c>
      <c r="B208">
        <v>475</v>
      </c>
      <c r="C208" t="str">
        <f>VLOOKUP($B208,Hosts!$A:$M,10,0)</f>
        <v>A few days or more</v>
      </c>
      <c r="D208" s="70">
        <f>VLOOKUP($B208,Hosts!$A:$M,11,0)</f>
        <v>0.43</v>
      </c>
      <c r="E208" s="70">
        <f>VLOOKUP($B208,Hosts!$A:$M,12,0)</f>
        <v>0.6</v>
      </c>
      <c r="F208" t="str">
        <f>VLOOKUP($B208,Hosts!$A:$M,13,0)</f>
        <v>No</v>
      </c>
      <c r="G208" t="str">
        <f>INDEX(Hosts!$A:$M, MATCH(Places!$B208,Hosts!$A:$A,0), MATCH(Places!G$1,Hosts!$A$1:$M$1,0))</f>
        <v>A few days or more</v>
      </c>
      <c r="H208" s="70">
        <f>INDEX(Hosts!$A:$M, MATCH(Places!$B208,Hosts!$A:$A,0), MATCH(Places!H$1,Hosts!$A$1:$M$1,0))</f>
        <v>0.43</v>
      </c>
      <c r="I208" s="70">
        <f>INDEX(Hosts!$A:$M, MATCH(Places!$B208,Hosts!$A:$A,0), MATCH(Places!I$1,Hosts!$A$1:$M$1,0))</f>
        <v>0.6</v>
      </c>
      <c r="J208" t="str">
        <f>INDEX(Hosts!$A:$M, MATCH(Places!$B208,Hosts!$A:$A,0), MATCH(Places!J$1,Hosts!$A$1:$M$1,0))</f>
        <v>No</v>
      </c>
      <c r="K208">
        <v>7</v>
      </c>
      <c r="L208" t="str">
        <f>VLOOKUP($K208,Neighborhoods!$A:$C,2,0)</f>
        <v>Brooklyn</v>
      </c>
      <c r="M208" t="str">
        <f>VLOOKUP($K208,Neighborhoods!$A:$C,3,0)</f>
        <v>Bedford-Stuyvesant</v>
      </c>
      <c r="N208" t="str">
        <f>INDEX(Neighborhoods!$A:$C, MATCH(Places!$K208,Neighborhoods!$A:$A,0), MATCH(Places!N$1,Neighborhoods!$A$1:$C$1,0))</f>
        <v>Brooklyn</v>
      </c>
      <c r="O208" t="str">
        <f>INDEX(Neighborhoods!$A:$C, MATCH(Places!$K208,Neighborhoods!$A:$A,0), MATCH(Places!O$1,Neighborhoods!$A$1:$C$1,0))</f>
        <v>Bedford-Stuyvesant</v>
      </c>
      <c r="P208" t="s">
        <v>1</v>
      </c>
      <c r="Q208" t="str">
        <f t="shared" si="12"/>
        <v>Yes</v>
      </c>
      <c r="R208">
        <v>3</v>
      </c>
      <c r="S208" t="str">
        <f t="shared" si="13"/>
        <v>Medium</v>
      </c>
      <c r="T208" s="50">
        <v>55</v>
      </c>
      <c r="U208" s="70">
        <f t="shared" si="14"/>
        <v>0.03</v>
      </c>
      <c r="V208" s="52">
        <v>4.59</v>
      </c>
      <c r="W208" s="52" t="str" cm="1">
        <f t="array" ref="W208">_xlfn.SWITCH(ROUND(V208,0),5,"Excellent",4,"Good",3,"Ok","Bad")</f>
        <v>Excellent</v>
      </c>
      <c r="X208">
        <v>22</v>
      </c>
      <c r="Y208" t="str">
        <f t="shared" si="15"/>
        <v>No</v>
      </c>
      <c r="Z208" s="68">
        <v>41012</v>
      </c>
      <c r="AA208" s="68">
        <v>43835</v>
      </c>
      <c r="AB208">
        <v>0</v>
      </c>
      <c r="AC208" t="s">
        <v>15615</v>
      </c>
    </row>
    <row r="209" spans="1:29" x14ac:dyDescent="0.3">
      <c r="A209" t="s">
        <v>175</v>
      </c>
      <c r="B209">
        <v>313</v>
      </c>
      <c r="C209" t="str">
        <f>VLOOKUP($B209,Hosts!$A:$M,10,0)</f>
        <v>Within a day</v>
      </c>
      <c r="D209" s="70">
        <f>VLOOKUP($B209,Hosts!$A:$M,11,0)</f>
        <v>0.7</v>
      </c>
      <c r="E209" s="70">
        <f>VLOOKUP($B209,Hosts!$A:$M,12,0)</f>
        <v>0.74</v>
      </c>
      <c r="F209" t="str">
        <f>VLOOKUP($B209,Hosts!$A:$M,13,0)</f>
        <v>No</v>
      </c>
      <c r="G209" t="str">
        <f>INDEX(Hosts!$A:$M, MATCH(Places!$B209,Hosts!$A:$A,0), MATCH(Places!G$1,Hosts!$A$1:$M$1,0))</f>
        <v>Within a day</v>
      </c>
      <c r="H209" s="70">
        <f>INDEX(Hosts!$A:$M, MATCH(Places!$B209,Hosts!$A:$A,0), MATCH(Places!H$1,Hosts!$A$1:$M$1,0))</f>
        <v>0.7</v>
      </c>
      <c r="I209" s="70">
        <f>INDEX(Hosts!$A:$M, MATCH(Places!$B209,Hosts!$A:$A,0), MATCH(Places!I$1,Hosts!$A$1:$M$1,0))</f>
        <v>0.74</v>
      </c>
      <c r="J209" t="str">
        <f>INDEX(Hosts!$A:$M, MATCH(Places!$B209,Hosts!$A:$A,0), MATCH(Places!J$1,Hosts!$A$1:$M$1,0))</f>
        <v>No</v>
      </c>
      <c r="K209">
        <v>12</v>
      </c>
      <c r="L209" t="str">
        <f>VLOOKUP($K209,Neighborhoods!$A:$C,2,0)</f>
        <v>Brooklyn</v>
      </c>
      <c r="M209" t="str">
        <f>VLOOKUP($K209,Neighborhoods!$A:$C,3,0)</f>
        <v>Williamsburg</v>
      </c>
      <c r="N209" t="str">
        <f>INDEX(Neighborhoods!$A:$C, MATCH(Places!$K209,Neighborhoods!$A:$A,0), MATCH(Places!N$1,Neighborhoods!$A$1:$C$1,0))</f>
        <v>Brooklyn</v>
      </c>
      <c r="O209" t="str">
        <f>INDEX(Neighborhoods!$A:$C, MATCH(Places!$K209,Neighborhoods!$A:$A,0), MATCH(Places!O$1,Neighborhoods!$A$1:$C$1,0))</f>
        <v>Williamsburg</v>
      </c>
      <c r="P209" t="s">
        <v>1</v>
      </c>
      <c r="Q209" t="str">
        <f t="shared" si="12"/>
        <v>Yes</v>
      </c>
      <c r="R209">
        <v>2</v>
      </c>
      <c r="S209" t="str">
        <f t="shared" si="13"/>
        <v>Small</v>
      </c>
      <c r="T209" s="50">
        <v>75</v>
      </c>
      <c r="U209" s="70">
        <f t="shared" si="14"/>
        <v>0.03</v>
      </c>
      <c r="V209" s="52">
        <v>4.63</v>
      </c>
      <c r="W209" s="52" t="str" cm="1">
        <f t="array" ref="W209">_xlfn.SWITCH(ROUND(V209,0),5,"Excellent",4,"Good",3,"Ok","Bad")</f>
        <v>Excellent</v>
      </c>
      <c r="X209">
        <v>24</v>
      </c>
      <c r="Y209" t="str">
        <f t="shared" si="15"/>
        <v>No</v>
      </c>
      <c r="Z209" s="68">
        <v>41088</v>
      </c>
      <c r="AA209" s="68">
        <v>41612</v>
      </c>
      <c r="AB209">
        <v>0</v>
      </c>
      <c r="AC209" t="s">
        <v>15615</v>
      </c>
    </row>
    <row r="210" spans="1:29" x14ac:dyDescent="0.3">
      <c r="A210" t="s">
        <v>176</v>
      </c>
      <c r="B210">
        <v>479</v>
      </c>
      <c r="C210" t="str">
        <f>VLOOKUP($B210,Hosts!$A:$M,10,0)</f>
        <v>Within a few hours</v>
      </c>
      <c r="D210" s="70">
        <f>VLOOKUP($B210,Hosts!$A:$M,11,0)</f>
        <v>1</v>
      </c>
      <c r="E210" s="70">
        <f>VLOOKUP($B210,Hosts!$A:$M,12,0)</f>
        <v>1</v>
      </c>
      <c r="F210" t="str">
        <f>VLOOKUP($B210,Hosts!$A:$M,13,0)</f>
        <v>No</v>
      </c>
      <c r="G210" t="str">
        <f>INDEX(Hosts!$A:$M, MATCH(Places!$B210,Hosts!$A:$A,0), MATCH(Places!G$1,Hosts!$A$1:$M$1,0))</f>
        <v>Within a few hours</v>
      </c>
      <c r="H210" s="70">
        <f>INDEX(Hosts!$A:$M, MATCH(Places!$B210,Hosts!$A:$A,0), MATCH(Places!H$1,Hosts!$A$1:$M$1,0))</f>
        <v>1</v>
      </c>
      <c r="I210" s="70">
        <f>INDEX(Hosts!$A:$M, MATCH(Places!$B210,Hosts!$A:$A,0), MATCH(Places!I$1,Hosts!$A$1:$M$1,0))</f>
        <v>1</v>
      </c>
      <c r="J210" t="str">
        <f>INDEX(Hosts!$A:$M, MATCH(Places!$B210,Hosts!$A:$A,0), MATCH(Places!J$1,Hosts!$A$1:$M$1,0))</f>
        <v>No</v>
      </c>
      <c r="K210">
        <v>7</v>
      </c>
      <c r="L210" t="str">
        <f>VLOOKUP($K210,Neighborhoods!$A:$C,2,0)</f>
        <v>Brooklyn</v>
      </c>
      <c r="M210" t="str">
        <f>VLOOKUP($K210,Neighborhoods!$A:$C,3,0)</f>
        <v>Bedford-Stuyvesant</v>
      </c>
      <c r="N210" t="str">
        <f>INDEX(Neighborhoods!$A:$C, MATCH(Places!$K210,Neighborhoods!$A:$A,0), MATCH(Places!N$1,Neighborhoods!$A$1:$C$1,0))</f>
        <v>Brooklyn</v>
      </c>
      <c r="O210" t="str">
        <f>INDEX(Neighborhoods!$A:$C, MATCH(Places!$K210,Neighborhoods!$A:$A,0), MATCH(Places!O$1,Neighborhoods!$A$1:$C$1,0))</f>
        <v>Bedford-Stuyvesant</v>
      </c>
      <c r="P210" t="s">
        <v>1</v>
      </c>
      <c r="Q210" t="str">
        <f t="shared" si="12"/>
        <v>Yes</v>
      </c>
      <c r="R210">
        <v>2</v>
      </c>
      <c r="S210" t="str">
        <f t="shared" si="13"/>
        <v>Small</v>
      </c>
      <c r="T210" s="50">
        <v>55</v>
      </c>
      <c r="U210" s="70">
        <f t="shared" si="14"/>
        <v>0.03</v>
      </c>
      <c r="V210" s="52">
        <v>4.75</v>
      </c>
      <c r="W210" s="52" t="str" cm="1">
        <f t="array" ref="W210">_xlfn.SWITCH(ROUND(V210,0),5,"Excellent",4,"Good",3,"Ok","Bad")</f>
        <v>Excellent</v>
      </c>
      <c r="X210">
        <v>40</v>
      </c>
      <c r="Y210" t="str">
        <f t="shared" si="15"/>
        <v>No</v>
      </c>
      <c r="Z210" s="68">
        <v>43716</v>
      </c>
      <c r="AA210" s="68">
        <v>43933</v>
      </c>
      <c r="AB210">
        <v>0</v>
      </c>
      <c r="AC210" t="s">
        <v>15616</v>
      </c>
    </row>
    <row r="211" spans="1:29" x14ac:dyDescent="0.3">
      <c r="A211" t="s">
        <v>2060</v>
      </c>
      <c r="B211">
        <v>488</v>
      </c>
      <c r="C211" t="str">
        <f>VLOOKUP($B211,Hosts!$A:$M,10,0)</f>
        <v>Within a few hours</v>
      </c>
      <c r="D211" s="70">
        <f>VLOOKUP($B211,Hosts!$A:$M,11,0)</f>
        <v>0.93</v>
      </c>
      <c r="E211" s="70">
        <f>VLOOKUP($B211,Hosts!$A:$M,12,0)</f>
        <v>0.41</v>
      </c>
      <c r="F211" t="str">
        <f>VLOOKUP($B211,Hosts!$A:$M,13,0)</f>
        <v>Yes</v>
      </c>
      <c r="G211" t="str">
        <f>INDEX(Hosts!$A:$M, MATCH(Places!$B211,Hosts!$A:$A,0), MATCH(Places!G$1,Hosts!$A$1:$M$1,0))</f>
        <v>Within a few hours</v>
      </c>
      <c r="H211" s="70">
        <f>INDEX(Hosts!$A:$M, MATCH(Places!$B211,Hosts!$A:$A,0), MATCH(Places!H$1,Hosts!$A$1:$M$1,0))</f>
        <v>0.93</v>
      </c>
      <c r="I211" s="70">
        <f>INDEX(Hosts!$A:$M, MATCH(Places!$B211,Hosts!$A:$A,0), MATCH(Places!I$1,Hosts!$A$1:$M$1,0))</f>
        <v>0.41</v>
      </c>
      <c r="J211" t="str">
        <f>INDEX(Hosts!$A:$M, MATCH(Places!$B211,Hosts!$A:$A,0), MATCH(Places!J$1,Hosts!$A$1:$M$1,0))</f>
        <v>Yes</v>
      </c>
      <c r="K211">
        <v>20</v>
      </c>
      <c r="L211" t="str">
        <f>VLOOKUP($K211,Neighborhoods!$A:$C,2,0)</f>
        <v>Manhattan</v>
      </c>
      <c r="M211" t="str">
        <f>VLOOKUP($K211,Neighborhoods!$A:$C,3,0)</f>
        <v>Upper West Side</v>
      </c>
      <c r="N211" t="str">
        <f>INDEX(Neighborhoods!$A:$C, MATCH(Places!$K211,Neighborhoods!$A:$A,0), MATCH(Places!N$1,Neighborhoods!$A$1:$C$1,0))</f>
        <v>Manhattan</v>
      </c>
      <c r="O211" t="str">
        <f>INDEX(Neighborhoods!$A:$C, MATCH(Places!$K211,Neighborhoods!$A:$A,0), MATCH(Places!O$1,Neighborhoods!$A$1:$C$1,0))</f>
        <v>Upper West Side</v>
      </c>
      <c r="P211" t="s">
        <v>11822</v>
      </c>
      <c r="Q211" t="str">
        <f t="shared" si="12"/>
        <v>No</v>
      </c>
      <c r="R211">
        <v>1</v>
      </c>
      <c r="S211" t="str">
        <f t="shared" si="13"/>
        <v>Small</v>
      </c>
      <c r="T211" s="50">
        <v>256</v>
      </c>
      <c r="U211" s="70">
        <f t="shared" si="14"/>
        <v>0.04</v>
      </c>
      <c r="V211" s="52">
        <v>4.83</v>
      </c>
      <c r="W211" s="52" t="str" cm="1">
        <f t="array" ref="W211">_xlfn.SWITCH(ROUND(V211,0),5,"Excellent",4,"Good",3,"Ok","Bad")</f>
        <v>Excellent</v>
      </c>
      <c r="X211">
        <v>12</v>
      </c>
      <c r="Y211" t="str">
        <f t="shared" si="15"/>
        <v>No</v>
      </c>
      <c r="Z211" s="68">
        <v>43734</v>
      </c>
      <c r="AA211" s="68">
        <v>44043</v>
      </c>
      <c r="AB211">
        <v>138</v>
      </c>
      <c r="AC211" t="s">
        <v>15615</v>
      </c>
    </row>
    <row r="212" spans="1:29" x14ac:dyDescent="0.3">
      <c r="A212" t="s">
        <v>14883</v>
      </c>
      <c r="B212">
        <v>492</v>
      </c>
      <c r="C212" t="str">
        <f>VLOOKUP($B212,Hosts!$A:$M,10,0)</f>
        <v>Within an hour</v>
      </c>
      <c r="D212" s="70">
        <f>VLOOKUP($B212,Hosts!$A:$M,11,0)</f>
        <v>1</v>
      </c>
      <c r="E212" s="70">
        <f>VLOOKUP($B212,Hosts!$A:$M,12,0)</f>
        <v>0.98</v>
      </c>
      <c r="F212" t="str">
        <f>VLOOKUP($B212,Hosts!$A:$M,13,0)</f>
        <v>Yes</v>
      </c>
      <c r="G212" t="str">
        <f>INDEX(Hosts!$A:$M, MATCH(Places!$B212,Hosts!$A:$A,0), MATCH(Places!G$1,Hosts!$A$1:$M$1,0))</f>
        <v>Within an hour</v>
      </c>
      <c r="H212" s="70">
        <f>INDEX(Hosts!$A:$M, MATCH(Places!$B212,Hosts!$A:$A,0), MATCH(Places!H$1,Hosts!$A$1:$M$1,0))</f>
        <v>1</v>
      </c>
      <c r="I212" s="70">
        <f>INDEX(Hosts!$A:$M, MATCH(Places!$B212,Hosts!$A:$A,0), MATCH(Places!I$1,Hosts!$A$1:$M$1,0))</f>
        <v>0.98</v>
      </c>
      <c r="J212" t="str">
        <f>INDEX(Hosts!$A:$M, MATCH(Places!$B212,Hosts!$A:$A,0), MATCH(Places!J$1,Hosts!$A$1:$M$1,0))</f>
        <v>Yes</v>
      </c>
      <c r="K212">
        <v>12</v>
      </c>
      <c r="L212" t="str">
        <f>VLOOKUP($K212,Neighborhoods!$A:$C,2,0)</f>
        <v>Brooklyn</v>
      </c>
      <c r="M212" t="str">
        <f>VLOOKUP($K212,Neighborhoods!$A:$C,3,0)</f>
        <v>Williamsburg</v>
      </c>
      <c r="N212" t="str">
        <f>INDEX(Neighborhoods!$A:$C, MATCH(Places!$K212,Neighborhoods!$A:$A,0), MATCH(Places!N$1,Neighborhoods!$A$1:$C$1,0))</f>
        <v>Brooklyn</v>
      </c>
      <c r="O212" t="str">
        <f>INDEX(Neighborhoods!$A:$C, MATCH(Places!$K212,Neighborhoods!$A:$A,0), MATCH(Places!O$1,Neighborhoods!$A$1:$C$1,0))</f>
        <v>Williamsburg</v>
      </c>
      <c r="P212" t="s">
        <v>11822</v>
      </c>
      <c r="Q212" t="str">
        <f t="shared" si="12"/>
        <v>No</v>
      </c>
      <c r="R212">
        <v>2</v>
      </c>
      <c r="S212" t="str">
        <f t="shared" si="13"/>
        <v>Small</v>
      </c>
      <c r="T212" s="50">
        <v>85</v>
      </c>
      <c r="U212" s="70">
        <f t="shared" si="14"/>
        <v>0.03</v>
      </c>
      <c r="V212" s="52">
        <v>4.97</v>
      </c>
      <c r="W212" s="52" t="str" cm="1">
        <f t="array" ref="W212">_xlfn.SWITCH(ROUND(V212,0),5,"Excellent",4,"Good",3,"Ok","Bad")</f>
        <v>Excellent</v>
      </c>
      <c r="X212">
        <v>261</v>
      </c>
      <c r="Y212" t="str">
        <f t="shared" si="15"/>
        <v>Yes</v>
      </c>
      <c r="Z212" s="68">
        <v>41071</v>
      </c>
      <c r="AA212" s="68">
        <v>43904</v>
      </c>
      <c r="AB212">
        <v>349</v>
      </c>
      <c r="AC212" t="s">
        <v>15615</v>
      </c>
    </row>
    <row r="213" spans="1:29" x14ac:dyDescent="0.3">
      <c r="A213" t="s">
        <v>177</v>
      </c>
      <c r="B213">
        <v>496</v>
      </c>
      <c r="C213" t="str">
        <f>VLOOKUP($B213,Hosts!$A:$M,10,0)</f>
        <v>A few days or more</v>
      </c>
      <c r="D213" s="70">
        <f>VLOOKUP($B213,Hosts!$A:$M,11,0)</f>
        <v>0.14000000000000001</v>
      </c>
      <c r="E213" s="70">
        <f>VLOOKUP($B213,Hosts!$A:$M,12,0)</f>
        <v>0.4</v>
      </c>
      <c r="F213" t="str">
        <f>VLOOKUP($B213,Hosts!$A:$M,13,0)</f>
        <v>No</v>
      </c>
      <c r="G213" t="str">
        <f>INDEX(Hosts!$A:$M, MATCH(Places!$B213,Hosts!$A:$A,0), MATCH(Places!G$1,Hosts!$A$1:$M$1,0))</f>
        <v>A few days or more</v>
      </c>
      <c r="H213" s="70">
        <f>INDEX(Hosts!$A:$M, MATCH(Places!$B213,Hosts!$A:$A,0), MATCH(Places!H$1,Hosts!$A$1:$M$1,0))</f>
        <v>0.14000000000000001</v>
      </c>
      <c r="I213" s="70">
        <f>INDEX(Hosts!$A:$M, MATCH(Places!$B213,Hosts!$A:$A,0), MATCH(Places!I$1,Hosts!$A$1:$M$1,0))</f>
        <v>0.4</v>
      </c>
      <c r="J213" t="str">
        <f>INDEX(Hosts!$A:$M, MATCH(Places!$B213,Hosts!$A:$A,0), MATCH(Places!J$1,Hosts!$A$1:$M$1,0))</f>
        <v>No</v>
      </c>
      <c r="K213">
        <v>8</v>
      </c>
      <c r="L213" t="str">
        <f>VLOOKUP($K213,Neighborhoods!$A:$C,2,0)</f>
        <v>Brooklyn</v>
      </c>
      <c r="M213" t="str">
        <f>VLOOKUP($K213,Neighborhoods!$A:$C,3,0)</f>
        <v>Bushwick</v>
      </c>
      <c r="N213" t="str">
        <f>INDEX(Neighborhoods!$A:$C, MATCH(Places!$K213,Neighborhoods!$A:$A,0), MATCH(Places!N$1,Neighborhoods!$A$1:$C$1,0))</f>
        <v>Brooklyn</v>
      </c>
      <c r="O213" t="str">
        <f>INDEX(Neighborhoods!$A:$C, MATCH(Places!$K213,Neighborhoods!$A:$A,0), MATCH(Places!O$1,Neighborhoods!$A$1:$C$1,0))</f>
        <v>Bushwick</v>
      </c>
      <c r="P213" t="s">
        <v>1</v>
      </c>
      <c r="Q213" t="str">
        <f t="shared" si="12"/>
        <v>Yes</v>
      </c>
      <c r="R213">
        <v>4</v>
      </c>
      <c r="S213" t="str">
        <f t="shared" si="13"/>
        <v>Medium</v>
      </c>
      <c r="T213" s="50">
        <v>67</v>
      </c>
      <c r="U213" s="70">
        <f t="shared" si="14"/>
        <v>0.03</v>
      </c>
      <c r="V213" s="52">
        <v>4.88</v>
      </c>
      <c r="W213" s="52" t="str" cm="1">
        <f t="array" ref="W213">_xlfn.SWITCH(ROUND(V213,0),5,"Excellent",4,"Good",3,"Ok","Bad")</f>
        <v>Excellent</v>
      </c>
      <c r="X213">
        <v>128</v>
      </c>
      <c r="Y213" t="str">
        <f t="shared" si="15"/>
        <v>Yes</v>
      </c>
      <c r="Z213" s="68">
        <v>41048</v>
      </c>
      <c r="AA213" s="68">
        <v>43939</v>
      </c>
      <c r="AB213">
        <v>317</v>
      </c>
      <c r="AC213" t="s">
        <v>15615</v>
      </c>
    </row>
    <row r="214" spans="1:29" x14ac:dyDescent="0.3">
      <c r="A214" t="s">
        <v>178</v>
      </c>
      <c r="B214">
        <v>429</v>
      </c>
      <c r="C214" t="str">
        <f>VLOOKUP($B214,Hosts!$A:$M,10,0)</f>
        <v>Within an hour</v>
      </c>
      <c r="D214" s="70">
        <f>VLOOKUP($B214,Hosts!$A:$M,11,0)</f>
        <v>0.92</v>
      </c>
      <c r="E214" s="70">
        <f>VLOOKUP($B214,Hosts!$A:$M,12,0)</f>
        <v>0.85</v>
      </c>
      <c r="F214" t="str">
        <f>VLOOKUP($B214,Hosts!$A:$M,13,0)</f>
        <v>No</v>
      </c>
      <c r="G214" t="str">
        <f>INDEX(Hosts!$A:$M, MATCH(Places!$B214,Hosts!$A:$A,0), MATCH(Places!G$1,Hosts!$A$1:$M$1,0))</f>
        <v>Within an hour</v>
      </c>
      <c r="H214" s="70">
        <f>INDEX(Hosts!$A:$M, MATCH(Places!$B214,Hosts!$A:$A,0), MATCH(Places!H$1,Hosts!$A$1:$M$1,0))</f>
        <v>0.92</v>
      </c>
      <c r="I214" s="70">
        <f>INDEX(Hosts!$A:$M, MATCH(Places!$B214,Hosts!$A:$A,0), MATCH(Places!I$1,Hosts!$A$1:$M$1,0))</f>
        <v>0.85</v>
      </c>
      <c r="J214" t="str">
        <f>INDEX(Hosts!$A:$M, MATCH(Places!$B214,Hosts!$A:$A,0), MATCH(Places!J$1,Hosts!$A$1:$M$1,0))</f>
        <v>No</v>
      </c>
      <c r="K214">
        <v>20</v>
      </c>
      <c r="L214" t="str">
        <f>VLOOKUP($K214,Neighborhoods!$A:$C,2,0)</f>
        <v>Manhattan</v>
      </c>
      <c r="M214" t="str">
        <f>VLOOKUP($K214,Neighborhoods!$A:$C,3,0)</f>
        <v>Upper West Side</v>
      </c>
      <c r="N214" t="str">
        <f>INDEX(Neighborhoods!$A:$C, MATCH(Places!$K214,Neighborhoods!$A:$A,0), MATCH(Places!N$1,Neighborhoods!$A$1:$C$1,0))</f>
        <v>Manhattan</v>
      </c>
      <c r="O214" t="str">
        <f>INDEX(Neighborhoods!$A:$C, MATCH(Places!$K214,Neighborhoods!$A:$A,0), MATCH(Places!O$1,Neighborhoods!$A$1:$C$1,0))</f>
        <v>Upper West Side</v>
      </c>
      <c r="P214" t="s">
        <v>11822</v>
      </c>
      <c r="Q214" t="str">
        <f t="shared" si="12"/>
        <v>No</v>
      </c>
      <c r="R214">
        <v>4</v>
      </c>
      <c r="S214" t="str">
        <f t="shared" si="13"/>
        <v>Medium</v>
      </c>
      <c r="T214" s="50">
        <v>89</v>
      </c>
      <c r="U214" s="70">
        <f t="shared" si="14"/>
        <v>0.03</v>
      </c>
      <c r="V214" s="52">
        <v>4.33</v>
      </c>
      <c r="W214" s="52" t="str" cm="1">
        <f t="array" ref="W214">_xlfn.SWITCH(ROUND(V214,0),5,"Excellent",4,"Good",3,"Ok","Bad")</f>
        <v>Good</v>
      </c>
      <c r="X214">
        <v>21</v>
      </c>
      <c r="Y214" t="str">
        <f t="shared" si="15"/>
        <v>No</v>
      </c>
      <c r="Z214" s="68">
        <v>41012</v>
      </c>
      <c r="AA214" s="68">
        <v>44026</v>
      </c>
      <c r="AB214">
        <v>351</v>
      </c>
      <c r="AC214" t="s">
        <v>15615</v>
      </c>
    </row>
    <row r="215" spans="1:29" x14ac:dyDescent="0.3">
      <c r="A215" t="s">
        <v>179</v>
      </c>
      <c r="B215">
        <v>502</v>
      </c>
      <c r="C215" t="str">
        <f>VLOOKUP($B215,Hosts!$A:$M,10,0)</f>
        <v>Within an hour</v>
      </c>
      <c r="D215" s="70">
        <f>VLOOKUP($B215,Hosts!$A:$M,11,0)</f>
        <v>1</v>
      </c>
      <c r="E215" s="70">
        <f>VLOOKUP($B215,Hosts!$A:$M,12,0)</f>
        <v>0.67</v>
      </c>
      <c r="F215" t="str">
        <f>VLOOKUP($B215,Hosts!$A:$M,13,0)</f>
        <v>Yes</v>
      </c>
      <c r="G215" t="str">
        <f>INDEX(Hosts!$A:$M, MATCH(Places!$B215,Hosts!$A:$A,0), MATCH(Places!G$1,Hosts!$A$1:$M$1,0))</f>
        <v>Within an hour</v>
      </c>
      <c r="H215" s="70">
        <f>INDEX(Hosts!$A:$M, MATCH(Places!$B215,Hosts!$A:$A,0), MATCH(Places!H$1,Hosts!$A$1:$M$1,0))</f>
        <v>1</v>
      </c>
      <c r="I215" s="70">
        <f>INDEX(Hosts!$A:$M, MATCH(Places!$B215,Hosts!$A:$A,0), MATCH(Places!I$1,Hosts!$A$1:$M$1,0))</f>
        <v>0.67</v>
      </c>
      <c r="J215" t="str">
        <f>INDEX(Hosts!$A:$M, MATCH(Places!$B215,Hosts!$A:$A,0), MATCH(Places!J$1,Hosts!$A$1:$M$1,0))</f>
        <v>Yes</v>
      </c>
      <c r="K215">
        <v>8</v>
      </c>
      <c r="L215" t="str">
        <f>VLOOKUP($K215,Neighborhoods!$A:$C,2,0)</f>
        <v>Brooklyn</v>
      </c>
      <c r="M215" t="str">
        <f>VLOOKUP($K215,Neighborhoods!$A:$C,3,0)</f>
        <v>Bushwick</v>
      </c>
      <c r="N215" t="str">
        <f>INDEX(Neighborhoods!$A:$C, MATCH(Places!$K215,Neighborhoods!$A:$A,0), MATCH(Places!N$1,Neighborhoods!$A$1:$C$1,0))</f>
        <v>Brooklyn</v>
      </c>
      <c r="O215" t="str">
        <f>INDEX(Neighborhoods!$A:$C, MATCH(Places!$K215,Neighborhoods!$A:$A,0), MATCH(Places!O$1,Neighborhoods!$A$1:$C$1,0))</f>
        <v>Bushwick</v>
      </c>
      <c r="P215" t="s">
        <v>11822</v>
      </c>
      <c r="Q215" t="str">
        <f t="shared" si="12"/>
        <v>No</v>
      </c>
      <c r="R215">
        <v>3</v>
      </c>
      <c r="S215" t="str">
        <f t="shared" si="13"/>
        <v>Medium</v>
      </c>
      <c r="T215" s="50">
        <v>120</v>
      </c>
      <c r="U215" s="70">
        <f t="shared" si="14"/>
        <v>0.03</v>
      </c>
      <c r="V215" s="52">
        <v>4.9000000000000004</v>
      </c>
      <c r="W215" s="52" t="str" cm="1">
        <f t="array" ref="W215">_xlfn.SWITCH(ROUND(V215,0),5,"Excellent",4,"Good",3,"Ok","Bad")</f>
        <v>Excellent</v>
      </c>
      <c r="X215">
        <v>60</v>
      </c>
      <c r="Y215" t="str">
        <f t="shared" si="15"/>
        <v>No</v>
      </c>
      <c r="Z215" s="68">
        <v>41038</v>
      </c>
      <c r="AA215" s="68">
        <v>44028</v>
      </c>
      <c r="AB215">
        <v>30</v>
      </c>
      <c r="AC215" t="s">
        <v>15615</v>
      </c>
    </row>
    <row r="216" spans="1:29" x14ac:dyDescent="0.3">
      <c r="A216" t="s">
        <v>180</v>
      </c>
      <c r="B216">
        <v>505</v>
      </c>
      <c r="C216" t="str">
        <f>VLOOKUP($B216,Hosts!$A:$M,10,0)</f>
        <v>Within a few hours</v>
      </c>
      <c r="D216" s="70">
        <f>VLOOKUP($B216,Hosts!$A:$M,11,0)</f>
        <v>1</v>
      </c>
      <c r="E216" s="70">
        <f>VLOOKUP($B216,Hosts!$A:$M,12,0)</f>
        <v>0.96</v>
      </c>
      <c r="F216" t="str">
        <f>VLOOKUP($B216,Hosts!$A:$M,13,0)</f>
        <v>Yes</v>
      </c>
      <c r="G216" t="str">
        <f>INDEX(Hosts!$A:$M, MATCH(Places!$B216,Hosts!$A:$A,0), MATCH(Places!G$1,Hosts!$A$1:$M$1,0))</f>
        <v>Within a few hours</v>
      </c>
      <c r="H216" s="70">
        <f>INDEX(Hosts!$A:$M, MATCH(Places!$B216,Hosts!$A:$A,0), MATCH(Places!H$1,Hosts!$A$1:$M$1,0))</f>
        <v>1</v>
      </c>
      <c r="I216" s="70">
        <f>INDEX(Hosts!$A:$M, MATCH(Places!$B216,Hosts!$A:$A,0), MATCH(Places!I$1,Hosts!$A$1:$M$1,0))</f>
        <v>0.96</v>
      </c>
      <c r="J216" t="str">
        <f>INDEX(Hosts!$A:$M, MATCH(Places!$B216,Hosts!$A:$A,0), MATCH(Places!J$1,Hosts!$A$1:$M$1,0))</f>
        <v>Yes</v>
      </c>
      <c r="K216">
        <v>16</v>
      </c>
      <c r="L216" t="str">
        <f>VLOOKUP($K216,Neighborhoods!$A:$C,2,0)</f>
        <v>Manhattan</v>
      </c>
      <c r="M216" t="str">
        <f>VLOOKUP($K216,Neighborhoods!$A:$C,3,0)</f>
        <v>Harlem</v>
      </c>
      <c r="N216" t="str">
        <f>INDEX(Neighborhoods!$A:$C, MATCH(Places!$K216,Neighborhoods!$A:$A,0), MATCH(Places!N$1,Neighborhoods!$A$1:$C$1,0))</f>
        <v>Manhattan</v>
      </c>
      <c r="O216" t="str">
        <f>INDEX(Neighborhoods!$A:$C, MATCH(Places!$K216,Neighborhoods!$A:$A,0), MATCH(Places!O$1,Neighborhoods!$A$1:$C$1,0))</f>
        <v>Harlem</v>
      </c>
      <c r="P216" t="s">
        <v>11822</v>
      </c>
      <c r="Q216" t="str">
        <f t="shared" si="12"/>
        <v>No</v>
      </c>
      <c r="R216">
        <v>3</v>
      </c>
      <c r="S216" t="str">
        <f t="shared" si="13"/>
        <v>Medium</v>
      </c>
      <c r="T216" s="50">
        <v>135</v>
      </c>
      <c r="U216" s="70">
        <f t="shared" si="14"/>
        <v>0.03</v>
      </c>
      <c r="V216" s="52">
        <v>4.78</v>
      </c>
      <c r="W216" s="52" t="str" cm="1">
        <f t="array" ref="W216">_xlfn.SWITCH(ROUND(V216,0),5,"Excellent",4,"Good",3,"Ok","Bad")</f>
        <v>Excellent</v>
      </c>
      <c r="X216">
        <v>27</v>
      </c>
      <c r="Y216" t="str">
        <f t="shared" si="15"/>
        <v>No</v>
      </c>
      <c r="Z216" s="68">
        <v>40995</v>
      </c>
      <c r="AA216" s="68">
        <v>43839</v>
      </c>
      <c r="AB216">
        <v>364</v>
      </c>
      <c r="AC216" t="s">
        <v>15615</v>
      </c>
    </row>
    <row r="217" spans="1:29" x14ac:dyDescent="0.3">
      <c r="A217" t="s">
        <v>181</v>
      </c>
      <c r="B217">
        <v>507</v>
      </c>
      <c r="C217" t="str">
        <f>VLOOKUP($B217,Hosts!$A:$M,10,0)</f>
        <v>Within a few hours</v>
      </c>
      <c r="D217" s="70">
        <f>VLOOKUP($B217,Hosts!$A:$M,11,0)</f>
        <v>1</v>
      </c>
      <c r="E217" s="70">
        <f>VLOOKUP($B217,Hosts!$A:$M,12,0)</f>
        <v>0.76</v>
      </c>
      <c r="F217" t="str">
        <f>VLOOKUP($B217,Hosts!$A:$M,13,0)</f>
        <v>Yes</v>
      </c>
      <c r="G217" t="str">
        <f>INDEX(Hosts!$A:$M, MATCH(Places!$B217,Hosts!$A:$A,0), MATCH(Places!G$1,Hosts!$A$1:$M$1,0))</f>
        <v>Within a few hours</v>
      </c>
      <c r="H217" s="70">
        <f>INDEX(Hosts!$A:$M, MATCH(Places!$B217,Hosts!$A:$A,0), MATCH(Places!H$1,Hosts!$A$1:$M$1,0))</f>
        <v>1</v>
      </c>
      <c r="I217" s="70">
        <f>INDEX(Hosts!$A:$M, MATCH(Places!$B217,Hosts!$A:$A,0), MATCH(Places!I$1,Hosts!$A$1:$M$1,0))</f>
        <v>0.76</v>
      </c>
      <c r="J217" t="str">
        <f>INDEX(Hosts!$A:$M, MATCH(Places!$B217,Hosts!$A:$A,0), MATCH(Places!J$1,Hosts!$A$1:$M$1,0))</f>
        <v>Yes</v>
      </c>
      <c r="K217">
        <v>12</v>
      </c>
      <c r="L217" t="str">
        <f>VLOOKUP($K217,Neighborhoods!$A:$C,2,0)</f>
        <v>Brooklyn</v>
      </c>
      <c r="M217" t="str">
        <f>VLOOKUP($K217,Neighborhoods!$A:$C,3,0)</f>
        <v>Williamsburg</v>
      </c>
      <c r="N217" t="str">
        <f>INDEX(Neighborhoods!$A:$C, MATCH(Places!$K217,Neighborhoods!$A:$A,0), MATCH(Places!N$1,Neighborhoods!$A$1:$C$1,0))</f>
        <v>Brooklyn</v>
      </c>
      <c r="O217" t="str">
        <f>INDEX(Neighborhoods!$A:$C, MATCH(Places!$K217,Neighborhoods!$A:$A,0), MATCH(Places!O$1,Neighborhoods!$A$1:$C$1,0))</f>
        <v>Williamsburg</v>
      </c>
      <c r="P217" t="s">
        <v>11822</v>
      </c>
      <c r="Q217" t="str">
        <f t="shared" si="12"/>
        <v>No</v>
      </c>
      <c r="R217">
        <v>5</v>
      </c>
      <c r="S217" t="str">
        <f t="shared" si="13"/>
        <v>Medium</v>
      </c>
      <c r="T217" s="50">
        <v>225</v>
      </c>
      <c r="U217" s="70">
        <f t="shared" si="14"/>
        <v>0.04</v>
      </c>
      <c r="V217" s="52">
        <v>4.7699999999999996</v>
      </c>
      <c r="W217" s="52" t="str" cm="1">
        <f t="array" ref="W217">_xlfn.SWITCH(ROUND(V217,0),5,"Excellent",4,"Good",3,"Ok","Bad")</f>
        <v>Excellent</v>
      </c>
      <c r="X217">
        <v>260</v>
      </c>
      <c r="Y217" t="str">
        <f t="shared" si="15"/>
        <v>No</v>
      </c>
      <c r="Z217" s="68">
        <v>43358</v>
      </c>
      <c r="AA217" s="68">
        <v>44057</v>
      </c>
      <c r="AB217">
        <v>0</v>
      </c>
      <c r="AC217" t="s">
        <v>15615</v>
      </c>
    </row>
    <row r="218" spans="1:29" x14ac:dyDescent="0.3">
      <c r="A218" t="s">
        <v>14162</v>
      </c>
      <c r="B218">
        <v>366</v>
      </c>
      <c r="C218" t="str">
        <f>VLOOKUP($B218,Hosts!$A:$M,10,0)</f>
        <v>Within a few hours</v>
      </c>
      <c r="D218" s="70">
        <f>VLOOKUP($B218,Hosts!$A:$M,11,0)</f>
        <v>1</v>
      </c>
      <c r="E218" s="70">
        <f>VLOOKUP($B218,Hosts!$A:$M,12,0)</f>
        <v>0.69</v>
      </c>
      <c r="F218" t="str">
        <f>VLOOKUP($B218,Hosts!$A:$M,13,0)</f>
        <v>No</v>
      </c>
      <c r="G218" t="str">
        <f>INDEX(Hosts!$A:$M, MATCH(Places!$B218,Hosts!$A:$A,0), MATCH(Places!G$1,Hosts!$A$1:$M$1,0))</f>
        <v>Within a few hours</v>
      </c>
      <c r="H218" s="70">
        <f>INDEX(Hosts!$A:$M, MATCH(Places!$B218,Hosts!$A:$A,0), MATCH(Places!H$1,Hosts!$A$1:$M$1,0))</f>
        <v>1</v>
      </c>
      <c r="I218" s="70">
        <f>INDEX(Hosts!$A:$M, MATCH(Places!$B218,Hosts!$A:$A,0), MATCH(Places!I$1,Hosts!$A$1:$M$1,0))</f>
        <v>0.69</v>
      </c>
      <c r="J218" t="str">
        <f>INDEX(Hosts!$A:$M, MATCH(Places!$B218,Hosts!$A:$A,0), MATCH(Places!J$1,Hosts!$A$1:$M$1,0))</f>
        <v>No</v>
      </c>
      <c r="K218">
        <v>12</v>
      </c>
      <c r="L218" t="str">
        <f>VLOOKUP($K218,Neighborhoods!$A:$C,2,0)</f>
        <v>Brooklyn</v>
      </c>
      <c r="M218" t="str">
        <f>VLOOKUP($K218,Neighborhoods!$A:$C,3,0)</f>
        <v>Williamsburg</v>
      </c>
      <c r="N218" t="str">
        <f>INDEX(Neighborhoods!$A:$C, MATCH(Places!$K218,Neighborhoods!$A:$A,0), MATCH(Places!N$1,Neighborhoods!$A$1:$C$1,0))</f>
        <v>Brooklyn</v>
      </c>
      <c r="O218" t="str">
        <f>INDEX(Neighborhoods!$A:$C, MATCH(Places!$K218,Neighborhoods!$A:$A,0), MATCH(Places!O$1,Neighborhoods!$A$1:$C$1,0))</f>
        <v>Williamsburg</v>
      </c>
      <c r="P218" t="s">
        <v>11822</v>
      </c>
      <c r="Q218" t="str">
        <f t="shared" si="12"/>
        <v>No</v>
      </c>
      <c r="R218">
        <v>5</v>
      </c>
      <c r="S218" t="str">
        <f t="shared" si="13"/>
        <v>Medium</v>
      </c>
      <c r="T218" s="50">
        <v>225</v>
      </c>
      <c r="U218" s="70">
        <f t="shared" si="14"/>
        <v>0.04</v>
      </c>
      <c r="V218" s="52">
        <v>4.7699999999999996</v>
      </c>
      <c r="W218" s="52" t="str" cm="1">
        <f t="array" ref="W218">_xlfn.SWITCH(ROUND(V218,0),5,"Excellent",4,"Good",3,"Ok","Bad")</f>
        <v>Excellent</v>
      </c>
      <c r="X218">
        <v>56</v>
      </c>
      <c r="Y218" t="str">
        <f t="shared" si="15"/>
        <v>No</v>
      </c>
      <c r="Z218" s="68">
        <v>41010</v>
      </c>
      <c r="AA218" s="68">
        <v>43982</v>
      </c>
      <c r="AB218">
        <v>80</v>
      </c>
      <c r="AC218" t="s">
        <v>15615</v>
      </c>
    </row>
    <row r="219" spans="1:29" x14ac:dyDescent="0.3">
      <c r="A219" t="s">
        <v>182</v>
      </c>
      <c r="B219">
        <v>74</v>
      </c>
      <c r="C219" t="str">
        <f>VLOOKUP($B219,Hosts!$A:$M,10,0)</f>
        <v>Within a few hours</v>
      </c>
      <c r="D219" s="70">
        <f>VLOOKUP($B219,Hosts!$A:$M,11,0)</f>
        <v>1</v>
      </c>
      <c r="E219" s="70">
        <f>VLOOKUP($B219,Hosts!$A:$M,12,0)</f>
        <v>1</v>
      </c>
      <c r="F219" t="str">
        <f>VLOOKUP($B219,Hosts!$A:$M,13,0)</f>
        <v>Yes</v>
      </c>
      <c r="G219" t="str">
        <f>INDEX(Hosts!$A:$M, MATCH(Places!$B219,Hosts!$A:$A,0), MATCH(Places!G$1,Hosts!$A$1:$M$1,0))</f>
        <v>Within a few hours</v>
      </c>
      <c r="H219" s="70">
        <f>INDEX(Hosts!$A:$M, MATCH(Places!$B219,Hosts!$A:$A,0), MATCH(Places!H$1,Hosts!$A$1:$M$1,0))</f>
        <v>1</v>
      </c>
      <c r="I219" s="70">
        <f>INDEX(Hosts!$A:$M, MATCH(Places!$B219,Hosts!$A:$A,0), MATCH(Places!I$1,Hosts!$A$1:$M$1,0))</f>
        <v>1</v>
      </c>
      <c r="J219" t="str">
        <f>INDEX(Hosts!$A:$M, MATCH(Places!$B219,Hosts!$A:$A,0), MATCH(Places!J$1,Hosts!$A$1:$M$1,0))</f>
        <v>Yes</v>
      </c>
      <c r="K219">
        <v>19</v>
      </c>
      <c r="L219" t="str">
        <f>VLOOKUP($K219,Neighborhoods!$A:$C,2,0)</f>
        <v>Manhattan</v>
      </c>
      <c r="M219" t="str">
        <f>VLOOKUP($K219,Neighborhoods!$A:$C,3,0)</f>
        <v>Upper East Side</v>
      </c>
      <c r="N219" t="str">
        <f>INDEX(Neighborhoods!$A:$C, MATCH(Places!$K219,Neighborhoods!$A:$A,0), MATCH(Places!N$1,Neighborhoods!$A$1:$C$1,0))</f>
        <v>Manhattan</v>
      </c>
      <c r="O219" t="str">
        <f>INDEX(Neighborhoods!$A:$C, MATCH(Places!$K219,Neighborhoods!$A:$A,0), MATCH(Places!O$1,Neighborhoods!$A$1:$C$1,0))</f>
        <v>Upper East Side</v>
      </c>
      <c r="P219" t="s">
        <v>11822</v>
      </c>
      <c r="Q219" t="str">
        <f t="shared" si="12"/>
        <v>No</v>
      </c>
      <c r="R219">
        <v>2</v>
      </c>
      <c r="S219" t="str">
        <f t="shared" si="13"/>
        <v>Small</v>
      </c>
      <c r="T219" s="50">
        <v>219</v>
      </c>
      <c r="U219" s="70">
        <f t="shared" si="14"/>
        <v>0.04</v>
      </c>
      <c r="V219" s="52">
        <v>4.9000000000000004</v>
      </c>
      <c r="W219" s="52" t="str" cm="1">
        <f t="array" ref="W219">_xlfn.SWITCH(ROUND(V219,0),5,"Excellent",4,"Good",3,"Ok","Bad")</f>
        <v>Excellent</v>
      </c>
      <c r="X219">
        <v>112</v>
      </c>
      <c r="Y219" t="str">
        <f t="shared" si="15"/>
        <v>Yes</v>
      </c>
      <c r="Z219" s="68">
        <v>40992</v>
      </c>
      <c r="AA219" s="68">
        <v>43814</v>
      </c>
      <c r="AB219">
        <v>267</v>
      </c>
      <c r="AC219" t="s">
        <v>15615</v>
      </c>
    </row>
    <row r="220" spans="1:29" x14ac:dyDescent="0.3">
      <c r="A220" t="s">
        <v>183</v>
      </c>
      <c r="B220">
        <v>510</v>
      </c>
      <c r="C220" t="str">
        <f>VLOOKUP($B220,Hosts!$A:$M,10,0)</f>
        <v>Within a few hours</v>
      </c>
      <c r="D220" s="70">
        <f>VLOOKUP($B220,Hosts!$A:$M,11,0)</f>
        <v>1</v>
      </c>
      <c r="E220" s="70">
        <f>VLOOKUP($B220,Hosts!$A:$M,12,0)</f>
        <v>0.96</v>
      </c>
      <c r="F220" t="str">
        <f>VLOOKUP($B220,Hosts!$A:$M,13,0)</f>
        <v>Yes</v>
      </c>
      <c r="G220" t="str">
        <f>INDEX(Hosts!$A:$M, MATCH(Places!$B220,Hosts!$A:$A,0), MATCH(Places!G$1,Hosts!$A$1:$M$1,0))</f>
        <v>Within a few hours</v>
      </c>
      <c r="H220" s="70">
        <f>INDEX(Hosts!$A:$M, MATCH(Places!$B220,Hosts!$A:$A,0), MATCH(Places!H$1,Hosts!$A$1:$M$1,0))</f>
        <v>1</v>
      </c>
      <c r="I220" s="70">
        <f>INDEX(Hosts!$A:$M, MATCH(Places!$B220,Hosts!$A:$A,0), MATCH(Places!I$1,Hosts!$A$1:$M$1,0))</f>
        <v>0.96</v>
      </c>
      <c r="J220" t="str">
        <f>INDEX(Hosts!$A:$M, MATCH(Places!$B220,Hosts!$A:$A,0), MATCH(Places!J$1,Hosts!$A$1:$M$1,0))</f>
        <v>Yes</v>
      </c>
      <c r="K220">
        <v>18</v>
      </c>
      <c r="L220" t="str">
        <f>VLOOKUP($K220,Neighborhoods!$A:$C,2,0)</f>
        <v>Manhattan</v>
      </c>
      <c r="M220" t="str">
        <f>VLOOKUP($K220,Neighborhoods!$A:$C,3,0)</f>
        <v>Midtown</v>
      </c>
      <c r="N220" t="str">
        <f>INDEX(Neighborhoods!$A:$C, MATCH(Places!$K220,Neighborhoods!$A:$A,0), MATCH(Places!N$1,Neighborhoods!$A$1:$C$1,0))</f>
        <v>Manhattan</v>
      </c>
      <c r="O220" t="str">
        <f>INDEX(Neighborhoods!$A:$C, MATCH(Places!$K220,Neighborhoods!$A:$A,0), MATCH(Places!O$1,Neighborhoods!$A$1:$C$1,0))</f>
        <v>Midtown</v>
      </c>
      <c r="P220" t="s">
        <v>11822</v>
      </c>
      <c r="Q220" t="str">
        <f t="shared" si="12"/>
        <v>No</v>
      </c>
      <c r="R220">
        <v>4</v>
      </c>
      <c r="S220" t="str">
        <f t="shared" si="13"/>
        <v>Medium</v>
      </c>
      <c r="T220" s="50">
        <v>249</v>
      </c>
      <c r="U220" s="70">
        <f t="shared" si="14"/>
        <v>0.04</v>
      </c>
      <c r="V220" s="52">
        <v>4.76</v>
      </c>
      <c r="W220" s="52" t="str" cm="1">
        <f t="array" ref="W220">_xlfn.SWITCH(ROUND(V220,0),5,"Excellent",4,"Good",3,"Ok","Bad")</f>
        <v>Excellent</v>
      </c>
      <c r="X220">
        <v>29</v>
      </c>
      <c r="Y220" t="str">
        <f t="shared" si="15"/>
        <v>No</v>
      </c>
      <c r="Z220" s="68">
        <v>41545</v>
      </c>
      <c r="AA220" s="68">
        <v>43917</v>
      </c>
      <c r="AB220">
        <v>127</v>
      </c>
      <c r="AC220" t="s">
        <v>15615</v>
      </c>
    </row>
    <row r="221" spans="1:29" x14ac:dyDescent="0.3">
      <c r="A221" t="s">
        <v>15332</v>
      </c>
      <c r="B221">
        <v>331</v>
      </c>
      <c r="C221" t="str">
        <f>VLOOKUP($B221,Hosts!$A:$M,10,0)</f>
        <v>Within a few hours</v>
      </c>
      <c r="D221" s="70">
        <f>VLOOKUP($B221,Hosts!$A:$M,11,0)</f>
        <v>1</v>
      </c>
      <c r="E221" s="70">
        <f>VLOOKUP($B221,Hosts!$A:$M,12,0)</f>
        <v>0.84</v>
      </c>
      <c r="F221" t="str">
        <f>VLOOKUP($B221,Hosts!$A:$M,13,0)</f>
        <v>No</v>
      </c>
      <c r="G221" t="str">
        <f>INDEX(Hosts!$A:$M, MATCH(Places!$B221,Hosts!$A:$A,0), MATCH(Places!G$1,Hosts!$A$1:$M$1,0))</f>
        <v>Within a few hours</v>
      </c>
      <c r="H221" s="70">
        <f>INDEX(Hosts!$A:$M, MATCH(Places!$B221,Hosts!$A:$A,0), MATCH(Places!H$1,Hosts!$A$1:$M$1,0))</f>
        <v>1</v>
      </c>
      <c r="I221" s="70">
        <f>INDEX(Hosts!$A:$M, MATCH(Places!$B221,Hosts!$A:$A,0), MATCH(Places!I$1,Hosts!$A$1:$M$1,0))</f>
        <v>0.84</v>
      </c>
      <c r="J221" t="str">
        <f>INDEX(Hosts!$A:$M, MATCH(Places!$B221,Hosts!$A:$A,0), MATCH(Places!J$1,Hosts!$A$1:$M$1,0))</f>
        <v>No</v>
      </c>
      <c r="K221">
        <v>9</v>
      </c>
      <c r="L221" t="str">
        <f>VLOOKUP($K221,Neighborhoods!$A:$C,2,0)</f>
        <v>Brooklyn</v>
      </c>
      <c r="M221" t="str">
        <f>VLOOKUP($K221,Neighborhoods!$A:$C,3,0)</f>
        <v>Crown Heights</v>
      </c>
      <c r="N221" t="str">
        <f>INDEX(Neighborhoods!$A:$C, MATCH(Places!$K221,Neighborhoods!$A:$A,0), MATCH(Places!N$1,Neighborhoods!$A$1:$C$1,0))</f>
        <v>Brooklyn</v>
      </c>
      <c r="O221" t="str">
        <f>INDEX(Neighborhoods!$A:$C, MATCH(Places!$K221,Neighborhoods!$A:$A,0), MATCH(Places!O$1,Neighborhoods!$A$1:$C$1,0))</f>
        <v>Crown Heights</v>
      </c>
      <c r="P221" t="s">
        <v>11822</v>
      </c>
      <c r="Q221" t="str">
        <f t="shared" si="12"/>
        <v>No</v>
      </c>
      <c r="R221">
        <v>6</v>
      </c>
      <c r="S221" t="str">
        <f t="shared" si="13"/>
        <v>Large</v>
      </c>
      <c r="T221" s="50">
        <v>185</v>
      </c>
      <c r="U221" s="70">
        <f t="shared" si="14"/>
        <v>0.03</v>
      </c>
      <c r="V221" s="52">
        <v>4.7699999999999996</v>
      </c>
      <c r="W221" s="52" t="str" cm="1">
        <f t="array" ref="W221">_xlfn.SWITCH(ROUND(V221,0),5,"Excellent",4,"Good",3,"Ok","Bad")</f>
        <v>Excellent</v>
      </c>
      <c r="X221">
        <v>26</v>
      </c>
      <c r="Y221" t="str">
        <f t="shared" si="15"/>
        <v>No</v>
      </c>
      <c r="Z221" s="68">
        <v>40987</v>
      </c>
      <c r="AA221" s="68">
        <v>43825</v>
      </c>
      <c r="AB221">
        <v>179</v>
      </c>
      <c r="AC221" t="s">
        <v>15615</v>
      </c>
    </row>
    <row r="222" spans="1:29" x14ac:dyDescent="0.3">
      <c r="A222" t="s">
        <v>184</v>
      </c>
      <c r="B222">
        <v>517</v>
      </c>
      <c r="C222" t="str">
        <f>VLOOKUP($B222,Hosts!$A:$M,10,0)</f>
        <v>Within a few hours</v>
      </c>
      <c r="D222" s="70">
        <f>VLOOKUP($B222,Hosts!$A:$M,11,0)</f>
        <v>1</v>
      </c>
      <c r="E222" s="70">
        <f>VLOOKUP($B222,Hosts!$A:$M,12,0)</f>
        <v>0.54</v>
      </c>
      <c r="F222" t="str">
        <f>VLOOKUP($B222,Hosts!$A:$M,13,0)</f>
        <v>Yes</v>
      </c>
      <c r="G222" t="str">
        <f>INDEX(Hosts!$A:$M, MATCH(Places!$B222,Hosts!$A:$A,0), MATCH(Places!G$1,Hosts!$A$1:$M$1,0))</f>
        <v>Within a few hours</v>
      </c>
      <c r="H222" s="70">
        <f>INDEX(Hosts!$A:$M, MATCH(Places!$B222,Hosts!$A:$A,0), MATCH(Places!H$1,Hosts!$A$1:$M$1,0))</f>
        <v>1</v>
      </c>
      <c r="I222" s="70">
        <f>INDEX(Hosts!$A:$M, MATCH(Places!$B222,Hosts!$A:$A,0), MATCH(Places!I$1,Hosts!$A$1:$M$1,0))</f>
        <v>0.54</v>
      </c>
      <c r="J222" t="str">
        <f>INDEX(Hosts!$A:$M, MATCH(Places!$B222,Hosts!$A:$A,0), MATCH(Places!J$1,Hosts!$A$1:$M$1,0))</f>
        <v>Yes</v>
      </c>
      <c r="K222">
        <v>12</v>
      </c>
      <c r="L222" t="str">
        <f>VLOOKUP($K222,Neighborhoods!$A:$C,2,0)</f>
        <v>Brooklyn</v>
      </c>
      <c r="M222" t="str">
        <f>VLOOKUP($K222,Neighborhoods!$A:$C,3,0)</f>
        <v>Williamsburg</v>
      </c>
      <c r="N222" t="str">
        <f>INDEX(Neighborhoods!$A:$C, MATCH(Places!$K222,Neighborhoods!$A:$A,0), MATCH(Places!N$1,Neighborhoods!$A$1:$C$1,0))</f>
        <v>Brooklyn</v>
      </c>
      <c r="O222" t="str">
        <f>INDEX(Neighborhoods!$A:$C, MATCH(Places!$K222,Neighborhoods!$A:$A,0), MATCH(Places!O$1,Neighborhoods!$A$1:$C$1,0))</f>
        <v>Williamsburg</v>
      </c>
      <c r="P222" t="s">
        <v>1</v>
      </c>
      <c r="Q222" t="str">
        <f t="shared" si="12"/>
        <v>Yes</v>
      </c>
      <c r="R222">
        <v>2</v>
      </c>
      <c r="S222" t="str">
        <f t="shared" si="13"/>
        <v>Small</v>
      </c>
      <c r="T222" s="50">
        <v>89</v>
      </c>
      <c r="U222" s="70">
        <f t="shared" si="14"/>
        <v>0.03</v>
      </c>
      <c r="V222" s="52">
        <v>4.76</v>
      </c>
      <c r="W222" s="52" t="str" cm="1">
        <f t="array" ref="W222">_xlfn.SWITCH(ROUND(V222,0),5,"Excellent",4,"Good",3,"Ok","Bad")</f>
        <v>Excellent</v>
      </c>
      <c r="X222">
        <v>49</v>
      </c>
      <c r="Y222" t="str">
        <f t="shared" si="15"/>
        <v>No</v>
      </c>
      <c r="Z222" s="68">
        <v>40990</v>
      </c>
      <c r="AA222" s="68">
        <v>43890</v>
      </c>
      <c r="AB222">
        <v>179</v>
      </c>
      <c r="AC222" t="s">
        <v>15615</v>
      </c>
    </row>
    <row r="223" spans="1:29" x14ac:dyDescent="0.3">
      <c r="A223" t="s">
        <v>185</v>
      </c>
      <c r="B223">
        <v>518</v>
      </c>
      <c r="C223" t="str">
        <f>VLOOKUP($B223,Hosts!$A:$M,10,0)</f>
        <v>Within an hour</v>
      </c>
      <c r="D223" s="70">
        <f>VLOOKUP($B223,Hosts!$A:$M,11,0)</f>
        <v>0.67</v>
      </c>
      <c r="E223" s="70">
        <f>VLOOKUP($B223,Hosts!$A:$M,12,0)</f>
        <v>0.88</v>
      </c>
      <c r="F223" t="str">
        <f>VLOOKUP($B223,Hosts!$A:$M,13,0)</f>
        <v>Yes</v>
      </c>
      <c r="G223" t="str">
        <f>INDEX(Hosts!$A:$M, MATCH(Places!$B223,Hosts!$A:$A,0), MATCH(Places!G$1,Hosts!$A$1:$M$1,0))</f>
        <v>Within an hour</v>
      </c>
      <c r="H223" s="70">
        <f>INDEX(Hosts!$A:$M, MATCH(Places!$B223,Hosts!$A:$A,0), MATCH(Places!H$1,Hosts!$A$1:$M$1,0))</f>
        <v>0.67</v>
      </c>
      <c r="I223" s="70">
        <f>INDEX(Hosts!$A:$M, MATCH(Places!$B223,Hosts!$A:$A,0), MATCH(Places!I$1,Hosts!$A$1:$M$1,0))</f>
        <v>0.88</v>
      </c>
      <c r="J223" t="str">
        <f>INDEX(Hosts!$A:$M, MATCH(Places!$B223,Hosts!$A:$A,0), MATCH(Places!J$1,Hosts!$A$1:$M$1,0))</f>
        <v>Yes</v>
      </c>
      <c r="K223">
        <v>17</v>
      </c>
      <c r="L223" t="str">
        <f>VLOOKUP($K223,Neighborhoods!$A:$C,2,0)</f>
        <v>Manhattan</v>
      </c>
      <c r="M223" t="str">
        <f>VLOOKUP($K223,Neighborhoods!$A:$C,3,0)</f>
        <v>Hell's Kitchen</v>
      </c>
      <c r="N223" t="str">
        <f>INDEX(Neighborhoods!$A:$C, MATCH(Places!$K223,Neighborhoods!$A:$A,0), MATCH(Places!N$1,Neighborhoods!$A$1:$C$1,0))</f>
        <v>Manhattan</v>
      </c>
      <c r="O223" t="str">
        <f>INDEX(Neighborhoods!$A:$C, MATCH(Places!$K223,Neighborhoods!$A:$A,0), MATCH(Places!O$1,Neighborhoods!$A$1:$C$1,0))</f>
        <v>Hell's Kitchen</v>
      </c>
      <c r="P223" t="s">
        <v>1</v>
      </c>
      <c r="Q223" t="str">
        <f t="shared" si="12"/>
        <v>Yes</v>
      </c>
      <c r="R223">
        <v>1</v>
      </c>
      <c r="S223" t="str">
        <f t="shared" si="13"/>
        <v>Small</v>
      </c>
      <c r="T223" s="50">
        <v>85</v>
      </c>
      <c r="U223" s="70">
        <f t="shared" si="14"/>
        <v>0.03</v>
      </c>
      <c r="V223" s="52">
        <v>4.8899999999999997</v>
      </c>
      <c r="W223" s="52" t="str" cm="1">
        <f t="array" ref="W223">_xlfn.SWITCH(ROUND(V223,0),5,"Excellent",4,"Good",3,"Ok","Bad")</f>
        <v>Excellent</v>
      </c>
      <c r="X223">
        <v>146</v>
      </c>
      <c r="Y223" t="str">
        <f t="shared" si="15"/>
        <v>Yes</v>
      </c>
      <c r="Z223" s="68">
        <v>41978</v>
      </c>
      <c r="AA223" s="68">
        <v>43915</v>
      </c>
      <c r="AB223">
        <v>365</v>
      </c>
      <c r="AC223" t="s">
        <v>15615</v>
      </c>
    </row>
    <row r="224" spans="1:29" x14ac:dyDescent="0.3">
      <c r="A224" t="s">
        <v>14435</v>
      </c>
      <c r="B224">
        <v>531</v>
      </c>
      <c r="C224" t="str">
        <f>VLOOKUP($B224,Hosts!$A:$M,10,0)</f>
        <v>Within an hour</v>
      </c>
      <c r="D224" s="70">
        <f>VLOOKUP($B224,Hosts!$A:$M,11,0)</f>
        <v>1</v>
      </c>
      <c r="E224" s="70">
        <f>VLOOKUP($B224,Hosts!$A:$M,12,0)</f>
        <v>1</v>
      </c>
      <c r="F224" t="str">
        <f>VLOOKUP($B224,Hosts!$A:$M,13,0)</f>
        <v>Yes</v>
      </c>
      <c r="G224" t="str">
        <f>INDEX(Hosts!$A:$M, MATCH(Places!$B224,Hosts!$A:$A,0), MATCH(Places!G$1,Hosts!$A$1:$M$1,0))</f>
        <v>Within an hour</v>
      </c>
      <c r="H224" s="70">
        <f>INDEX(Hosts!$A:$M, MATCH(Places!$B224,Hosts!$A:$A,0), MATCH(Places!H$1,Hosts!$A$1:$M$1,0))</f>
        <v>1</v>
      </c>
      <c r="I224" s="70">
        <f>INDEX(Hosts!$A:$M, MATCH(Places!$B224,Hosts!$A:$A,0), MATCH(Places!I$1,Hosts!$A$1:$M$1,0))</f>
        <v>1</v>
      </c>
      <c r="J224" t="str">
        <f>INDEX(Hosts!$A:$M, MATCH(Places!$B224,Hosts!$A:$A,0), MATCH(Places!J$1,Hosts!$A$1:$M$1,0))</f>
        <v>Yes</v>
      </c>
      <c r="K224">
        <v>17</v>
      </c>
      <c r="L224" t="str">
        <f>VLOOKUP($K224,Neighborhoods!$A:$C,2,0)</f>
        <v>Manhattan</v>
      </c>
      <c r="M224" t="str">
        <f>VLOOKUP($K224,Neighborhoods!$A:$C,3,0)</f>
        <v>Hell's Kitchen</v>
      </c>
      <c r="N224" t="str">
        <f>INDEX(Neighborhoods!$A:$C, MATCH(Places!$K224,Neighborhoods!$A:$A,0), MATCH(Places!N$1,Neighborhoods!$A$1:$C$1,0))</f>
        <v>Manhattan</v>
      </c>
      <c r="O224" t="str">
        <f>INDEX(Neighborhoods!$A:$C, MATCH(Places!$K224,Neighborhoods!$A:$A,0), MATCH(Places!O$1,Neighborhoods!$A$1:$C$1,0))</f>
        <v>Hell's Kitchen</v>
      </c>
      <c r="P224" t="s">
        <v>1</v>
      </c>
      <c r="Q224" t="str">
        <f t="shared" si="12"/>
        <v>Yes</v>
      </c>
      <c r="R224">
        <v>2</v>
      </c>
      <c r="S224" t="str">
        <f t="shared" si="13"/>
        <v>Small</v>
      </c>
      <c r="T224" s="50">
        <v>71</v>
      </c>
      <c r="U224" s="70">
        <f t="shared" si="14"/>
        <v>0.03</v>
      </c>
      <c r="V224" s="52">
        <v>4.9000000000000004</v>
      </c>
      <c r="W224" s="52" t="str" cm="1">
        <f t="array" ref="W224">_xlfn.SWITCH(ROUND(V224,0),5,"Excellent",4,"Good",3,"Ok","Bad")</f>
        <v>Excellent</v>
      </c>
      <c r="X224">
        <v>78</v>
      </c>
      <c r="Y224" t="str">
        <f t="shared" si="15"/>
        <v>No</v>
      </c>
      <c r="Z224" s="68">
        <v>41211</v>
      </c>
      <c r="AA224" s="68">
        <v>44037</v>
      </c>
      <c r="AB224">
        <v>150</v>
      </c>
      <c r="AC224" t="s">
        <v>15616</v>
      </c>
    </row>
    <row r="225" spans="1:29" x14ac:dyDescent="0.3">
      <c r="A225" t="s">
        <v>186</v>
      </c>
      <c r="B225">
        <v>111</v>
      </c>
      <c r="C225" t="str">
        <f>VLOOKUP($B225,Hosts!$A:$M,10,0)</f>
        <v>Within a few hours</v>
      </c>
      <c r="D225" s="70">
        <f>VLOOKUP($B225,Hosts!$A:$M,11,0)</f>
        <v>1</v>
      </c>
      <c r="E225" s="70">
        <f>VLOOKUP($B225,Hosts!$A:$M,12,0)</f>
        <v>0.59</v>
      </c>
      <c r="F225" t="str">
        <f>VLOOKUP($B225,Hosts!$A:$M,13,0)</f>
        <v>No</v>
      </c>
      <c r="G225" t="str">
        <f>INDEX(Hosts!$A:$M, MATCH(Places!$B225,Hosts!$A:$A,0), MATCH(Places!G$1,Hosts!$A$1:$M$1,0))</f>
        <v>Within a few hours</v>
      </c>
      <c r="H225" s="70">
        <f>INDEX(Hosts!$A:$M, MATCH(Places!$B225,Hosts!$A:$A,0), MATCH(Places!H$1,Hosts!$A$1:$M$1,0))</f>
        <v>1</v>
      </c>
      <c r="I225" s="70">
        <f>INDEX(Hosts!$A:$M, MATCH(Places!$B225,Hosts!$A:$A,0), MATCH(Places!I$1,Hosts!$A$1:$M$1,0))</f>
        <v>0.59</v>
      </c>
      <c r="J225" t="str">
        <f>INDEX(Hosts!$A:$M, MATCH(Places!$B225,Hosts!$A:$A,0), MATCH(Places!J$1,Hosts!$A$1:$M$1,0))</f>
        <v>No</v>
      </c>
      <c r="K225">
        <v>19</v>
      </c>
      <c r="L225" t="str">
        <f>VLOOKUP($K225,Neighborhoods!$A:$C,2,0)</f>
        <v>Manhattan</v>
      </c>
      <c r="M225" t="str">
        <f>VLOOKUP($K225,Neighborhoods!$A:$C,3,0)</f>
        <v>Upper East Side</v>
      </c>
      <c r="N225" t="str">
        <f>INDEX(Neighborhoods!$A:$C, MATCH(Places!$K225,Neighborhoods!$A:$A,0), MATCH(Places!N$1,Neighborhoods!$A$1:$C$1,0))</f>
        <v>Manhattan</v>
      </c>
      <c r="O225" t="str">
        <f>INDEX(Neighborhoods!$A:$C, MATCH(Places!$K225,Neighborhoods!$A:$A,0), MATCH(Places!O$1,Neighborhoods!$A$1:$C$1,0))</f>
        <v>Upper East Side</v>
      </c>
      <c r="P225" t="s">
        <v>11822</v>
      </c>
      <c r="Q225" t="str">
        <f t="shared" si="12"/>
        <v>No</v>
      </c>
      <c r="R225">
        <v>4</v>
      </c>
      <c r="S225" t="str">
        <f t="shared" si="13"/>
        <v>Medium</v>
      </c>
      <c r="T225" s="50">
        <v>121</v>
      </c>
      <c r="U225" s="70">
        <f t="shared" si="14"/>
        <v>0.03</v>
      </c>
      <c r="V225" s="52">
        <v>3.94</v>
      </c>
      <c r="W225" s="52" t="str" cm="1">
        <f t="array" ref="W225">_xlfn.SWITCH(ROUND(V225,0),5,"Excellent",4,"Good",3,"Ok","Bad")</f>
        <v>Good</v>
      </c>
      <c r="X225">
        <v>16</v>
      </c>
      <c r="Y225" t="str">
        <f t="shared" si="15"/>
        <v>No</v>
      </c>
      <c r="Z225" s="68">
        <v>41089</v>
      </c>
      <c r="AA225" s="68">
        <v>43632</v>
      </c>
      <c r="AB225">
        <v>365</v>
      </c>
      <c r="AC225" t="s">
        <v>15615</v>
      </c>
    </row>
    <row r="226" spans="1:29" x14ac:dyDescent="0.3">
      <c r="A226" t="s">
        <v>187</v>
      </c>
      <c r="B226">
        <v>533</v>
      </c>
      <c r="C226" t="str">
        <f>VLOOKUP($B226,Hosts!$A:$M,10,0)</f>
        <v>Within a day</v>
      </c>
      <c r="D226" s="70">
        <f>VLOOKUP($B226,Hosts!$A:$M,11,0)</f>
        <v>0.5</v>
      </c>
      <c r="E226" s="70">
        <f>VLOOKUP($B226,Hosts!$A:$M,12,0)</f>
        <v>0.39</v>
      </c>
      <c r="F226" t="str">
        <f>VLOOKUP($B226,Hosts!$A:$M,13,0)</f>
        <v>No</v>
      </c>
      <c r="G226" t="str">
        <f>INDEX(Hosts!$A:$M, MATCH(Places!$B226,Hosts!$A:$A,0), MATCH(Places!G$1,Hosts!$A$1:$M$1,0))</f>
        <v>Within a day</v>
      </c>
      <c r="H226" s="70">
        <f>INDEX(Hosts!$A:$M, MATCH(Places!$B226,Hosts!$A:$A,0), MATCH(Places!H$1,Hosts!$A$1:$M$1,0))</f>
        <v>0.5</v>
      </c>
      <c r="I226" s="70">
        <f>INDEX(Hosts!$A:$M, MATCH(Places!$B226,Hosts!$A:$A,0), MATCH(Places!I$1,Hosts!$A$1:$M$1,0))</f>
        <v>0.39</v>
      </c>
      <c r="J226" t="str">
        <f>INDEX(Hosts!$A:$M, MATCH(Places!$B226,Hosts!$A:$A,0), MATCH(Places!J$1,Hosts!$A$1:$M$1,0))</f>
        <v>No</v>
      </c>
      <c r="K226">
        <v>16</v>
      </c>
      <c r="L226" t="str">
        <f>VLOOKUP($K226,Neighborhoods!$A:$C,2,0)</f>
        <v>Manhattan</v>
      </c>
      <c r="M226" t="str">
        <f>VLOOKUP($K226,Neighborhoods!$A:$C,3,0)</f>
        <v>Harlem</v>
      </c>
      <c r="N226" t="str">
        <f>INDEX(Neighborhoods!$A:$C, MATCH(Places!$K226,Neighborhoods!$A:$A,0), MATCH(Places!N$1,Neighborhoods!$A$1:$C$1,0))</f>
        <v>Manhattan</v>
      </c>
      <c r="O226" t="str">
        <f>INDEX(Neighborhoods!$A:$C, MATCH(Places!$K226,Neighborhoods!$A:$A,0), MATCH(Places!O$1,Neighborhoods!$A$1:$C$1,0))</f>
        <v>Harlem</v>
      </c>
      <c r="P226" t="s">
        <v>1</v>
      </c>
      <c r="Q226" t="str">
        <f t="shared" si="12"/>
        <v>Yes</v>
      </c>
      <c r="R226">
        <v>3</v>
      </c>
      <c r="S226" t="str">
        <f t="shared" si="13"/>
        <v>Medium</v>
      </c>
      <c r="T226" s="50">
        <v>90</v>
      </c>
      <c r="U226" s="70">
        <f t="shared" si="14"/>
        <v>0.03</v>
      </c>
      <c r="V226" s="52">
        <v>4.75</v>
      </c>
      <c r="W226" s="52" t="str" cm="1">
        <f t="array" ref="W226">_xlfn.SWITCH(ROUND(V226,0),5,"Excellent",4,"Good",3,"Ok","Bad")</f>
        <v>Excellent</v>
      </c>
      <c r="X226">
        <v>88</v>
      </c>
      <c r="Y226" t="str">
        <f t="shared" si="15"/>
        <v>No</v>
      </c>
      <c r="Z226" s="68">
        <v>41025</v>
      </c>
      <c r="AA226" s="68">
        <v>43799</v>
      </c>
      <c r="AB226">
        <v>179</v>
      </c>
      <c r="AC226" t="s">
        <v>15615</v>
      </c>
    </row>
    <row r="227" spans="1:29" x14ac:dyDescent="0.3">
      <c r="A227" t="s">
        <v>14106</v>
      </c>
      <c r="B227">
        <v>531</v>
      </c>
      <c r="C227" t="str">
        <f>VLOOKUP($B227,Hosts!$A:$M,10,0)</f>
        <v>Within an hour</v>
      </c>
      <c r="D227" s="70">
        <f>VLOOKUP($B227,Hosts!$A:$M,11,0)</f>
        <v>1</v>
      </c>
      <c r="E227" s="70">
        <f>VLOOKUP($B227,Hosts!$A:$M,12,0)</f>
        <v>1</v>
      </c>
      <c r="F227" t="str">
        <f>VLOOKUP($B227,Hosts!$A:$M,13,0)</f>
        <v>Yes</v>
      </c>
      <c r="G227" t="str">
        <f>INDEX(Hosts!$A:$M, MATCH(Places!$B227,Hosts!$A:$A,0), MATCH(Places!G$1,Hosts!$A$1:$M$1,0))</f>
        <v>Within an hour</v>
      </c>
      <c r="H227" s="70">
        <f>INDEX(Hosts!$A:$M, MATCH(Places!$B227,Hosts!$A:$A,0), MATCH(Places!H$1,Hosts!$A$1:$M$1,0))</f>
        <v>1</v>
      </c>
      <c r="I227" s="70">
        <f>INDEX(Hosts!$A:$M, MATCH(Places!$B227,Hosts!$A:$A,0), MATCH(Places!I$1,Hosts!$A$1:$M$1,0))</f>
        <v>1</v>
      </c>
      <c r="J227" t="str">
        <f>INDEX(Hosts!$A:$M, MATCH(Places!$B227,Hosts!$A:$A,0), MATCH(Places!J$1,Hosts!$A$1:$M$1,0))</f>
        <v>Yes</v>
      </c>
      <c r="K227">
        <v>17</v>
      </c>
      <c r="L227" t="str">
        <f>VLOOKUP($K227,Neighborhoods!$A:$C,2,0)</f>
        <v>Manhattan</v>
      </c>
      <c r="M227" t="str">
        <f>VLOOKUP($K227,Neighborhoods!$A:$C,3,0)</f>
        <v>Hell's Kitchen</v>
      </c>
      <c r="N227" t="str">
        <f>INDEX(Neighborhoods!$A:$C, MATCH(Places!$K227,Neighborhoods!$A:$A,0), MATCH(Places!N$1,Neighborhoods!$A$1:$C$1,0))</f>
        <v>Manhattan</v>
      </c>
      <c r="O227" t="str">
        <f>INDEX(Neighborhoods!$A:$C, MATCH(Places!$K227,Neighborhoods!$A:$A,0), MATCH(Places!O$1,Neighborhoods!$A$1:$C$1,0))</f>
        <v>Hell's Kitchen</v>
      </c>
      <c r="P227" t="s">
        <v>11822</v>
      </c>
      <c r="Q227" t="str">
        <f t="shared" si="12"/>
        <v>No</v>
      </c>
      <c r="R227">
        <v>2</v>
      </c>
      <c r="S227" t="str">
        <f t="shared" si="13"/>
        <v>Small</v>
      </c>
      <c r="T227" s="50">
        <v>81</v>
      </c>
      <c r="U227" s="70">
        <f t="shared" si="14"/>
        <v>0.03</v>
      </c>
      <c r="V227" s="52">
        <v>4.91</v>
      </c>
      <c r="W227" s="52" t="str" cm="1">
        <f t="array" ref="W227">_xlfn.SWITCH(ROUND(V227,0),5,"Excellent",4,"Good",3,"Ok","Bad")</f>
        <v>Excellent</v>
      </c>
      <c r="X227">
        <v>132</v>
      </c>
      <c r="Y227" t="str">
        <f t="shared" si="15"/>
        <v>Yes</v>
      </c>
      <c r="Z227" s="68">
        <v>41061</v>
      </c>
      <c r="AA227" s="68">
        <v>44055</v>
      </c>
      <c r="AB227">
        <v>146</v>
      </c>
      <c r="AC227" t="s">
        <v>15616</v>
      </c>
    </row>
    <row r="228" spans="1:29" x14ac:dyDescent="0.3">
      <c r="A228" t="s">
        <v>14645</v>
      </c>
      <c r="B228">
        <v>67</v>
      </c>
      <c r="C228" t="str">
        <f>VLOOKUP($B228,Hosts!$A:$M,10,0)</f>
        <v>Within an hour</v>
      </c>
      <c r="D228" s="70">
        <f>VLOOKUP($B228,Hosts!$A:$M,11,0)</f>
        <v>1</v>
      </c>
      <c r="E228" s="70">
        <f>VLOOKUP($B228,Hosts!$A:$M,12,0)</f>
        <v>0.82</v>
      </c>
      <c r="F228" t="str">
        <f>VLOOKUP($B228,Hosts!$A:$M,13,0)</f>
        <v>Yes</v>
      </c>
      <c r="G228" t="str">
        <f>INDEX(Hosts!$A:$M, MATCH(Places!$B228,Hosts!$A:$A,0), MATCH(Places!G$1,Hosts!$A$1:$M$1,0))</f>
        <v>Within an hour</v>
      </c>
      <c r="H228" s="70">
        <f>INDEX(Hosts!$A:$M, MATCH(Places!$B228,Hosts!$A:$A,0), MATCH(Places!H$1,Hosts!$A$1:$M$1,0))</f>
        <v>1</v>
      </c>
      <c r="I228" s="70">
        <f>INDEX(Hosts!$A:$M, MATCH(Places!$B228,Hosts!$A:$A,0), MATCH(Places!I$1,Hosts!$A$1:$M$1,0))</f>
        <v>0.82</v>
      </c>
      <c r="J228" t="str">
        <f>INDEX(Hosts!$A:$M, MATCH(Places!$B228,Hosts!$A:$A,0), MATCH(Places!J$1,Hosts!$A$1:$M$1,0))</f>
        <v>Yes</v>
      </c>
      <c r="K228">
        <v>9</v>
      </c>
      <c r="L228" t="str">
        <f>VLOOKUP($K228,Neighborhoods!$A:$C,2,0)</f>
        <v>Brooklyn</v>
      </c>
      <c r="M228" t="str">
        <f>VLOOKUP($K228,Neighborhoods!$A:$C,3,0)</f>
        <v>Crown Heights</v>
      </c>
      <c r="N228" t="str">
        <f>INDEX(Neighborhoods!$A:$C, MATCH(Places!$K228,Neighborhoods!$A:$A,0), MATCH(Places!N$1,Neighborhoods!$A$1:$C$1,0))</f>
        <v>Brooklyn</v>
      </c>
      <c r="O228" t="str">
        <f>INDEX(Neighborhoods!$A:$C, MATCH(Places!$K228,Neighborhoods!$A:$A,0), MATCH(Places!O$1,Neighborhoods!$A$1:$C$1,0))</f>
        <v>Crown Heights</v>
      </c>
      <c r="P228" t="s">
        <v>11822</v>
      </c>
      <c r="Q228" t="str">
        <f t="shared" si="12"/>
        <v>No</v>
      </c>
      <c r="R228">
        <v>4</v>
      </c>
      <c r="S228" t="str">
        <f t="shared" si="13"/>
        <v>Medium</v>
      </c>
      <c r="T228" s="50">
        <v>145</v>
      </c>
      <c r="U228" s="70">
        <f t="shared" si="14"/>
        <v>0.03</v>
      </c>
      <c r="V228" s="52">
        <v>4.66</v>
      </c>
      <c r="W228" s="52" t="str" cm="1">
        <f t="array" ref="W228">_xlfn.SWITCH(ROUND(V228,0),5,"Excellent",4,"Good",3,"Ok","Bad")</f>
        <v>Excellent</v>
      </c>
      <c r="X228">
        <v>47</v>
      </c>
      <c r="Y228" t="str">
        <f t="shared" si="15"/>
        <v>No</v>
      </c>
      <c r="Z228" s="68">
        <v>41022</v>
      </c>
      <c r="AA228" s="68">
        <v>44027</v>
      </c>
      <c r="AB228">
        <v>293</v>
      </c>
      <c r="AC228" t="s">
        <v>15615</v>
      </c>
    </row>
    <row r="229" spans="1:29" x14ac:dyDescent="0.3">
      <c r="A229" t="s">
        <v>188</v>
      </c>
      <c r="B229">
        <v>284</v>
      </c>
      <c r="C229" t="str">
        <f>VLOOKUP($B229,Hosts!$A:$M,10,0)</f>
        <v>Within a few hours</v>
      </c>
      <c r="D229" s="70">
        <f>VLOOKUP($B229,Hosts!$A:$M,11,0)</f>
        <v>1</v>
      </c>
      <c r="E229" s="70">
        <f>VLOOKUP($B229,Hosts!$A:$M,12,0)</f>
        <v>0.73</v>
      </c>
      <c r="F229" t="str">
        <f>VLOOKUP($B229,Hosts!$A:$M,13,0)</f>
        <v>Yes</v>
      </c>
      <c r="G229" t="str">
        <f>INDEX(Hosts!$A:$M, MATCH(Places!$B229,Hosts!$A:$A,0), MATCH(Places!G$1,Hosts!$A$1:$M$1,0))</f>
        <v>Within a few hours</v>
      </c>
      <c r="H229" s="70">
        <f>INDEX(Hosts!$A:$M, MATCH(Places!$B229,Hosts!$A:$A,0), MATCH(Places!H$1,Hosts!$A$1:$M$1,0))</f>
        <v>1</v>
      </c>
      <c r="I229" s="70">
        <f>INDEX(Hosts!$A:$M, MATCH(Places!$B229,Hosts!$A:$A,0), MATCH(Places!I$1,Hosts!$A$1:$M$1,0))</f>
        <v>0.73</v>
      </c>
      <c r="J229" t="str">
        <f>INDEX(Hosts!$A:$M, MATCH(Places!$B229,Hosts!$A:$A,0), MATCH(Places!J$1,Hosts!$A$1:$M$1,0))</f>
        <v>Yes</v>
      </c>
      <c r="K229">
        <v>16</v>
      </c>
      <c r="L229" t="str">
        <f>VLOOKUP($K229,Neighborhoods!$A:$C,2,0)</f>
        <v>Manhattan</v>
      </c>
      <c r="M229" t="str">
        <f>VLOOKUP($K229,Neighborhoods!$A:$C,3,0)</f>
        <v>Harlem</v>
      </c>
      <c r="N229" t="str">
        <f>INDEX(Neighborhoods!$A:$C, MATCH(Places!$K229,Neighborhoods!$A:$A,0), MATCH(Places!N$1,Neighborhoods!$A$1:$C$1,0))</f>
        <v>Manhattan</v>
      </c>
      <c r="O229" t="str">
        <f>INDEX(Neighborhoods!$A:$C, MATCH(Places!$K229,Neighborhoods!$A:$A,0), MATCH(Places!O$1,Neighborhoods!$A$1:$C$1,0))</f>
        <v>Harlem</v>
      </c>
      <c r="P229" t="s">
        <v>1</v>
      </c>
      <c r="Q229" t="str">
        <f t="shared" si="12"/>
        <v>Yes</v>
      </c>
      <c r="R229">
        <v>3</v>
      </c>
      <c r="S229" t="str">
        <f t="shared" si="13"/>
        <v>Medium</v>
      </c>
      <c r="T229" s="50">
        <v>160</v>
      </c>
      <c r="U229" s="70">
        <f t="shared" si="14"/>
        <v>0.03</v>
      </c>
      <c r="V229" s="52">
        <v>4.82</v>
      </c>
      <c r="W229" s="52" t="str" cm="1">
        <f t="array" ref="W229">_xlfn.SWITCH(ROUND(V229,0),5,"Excellent",4,"Good",3,"Ok","Bad")</f>
        <v>Excellent</v>
      </c>
      <c r="X229">
        <v>11</v>
      </c>
      <c r="Y229" t="str">
        <f t="shared" si="15"/>
        <v>No</v>
      </c>
      <c r="Z229" s="68">
        <v>41204</v>
      </c>
      <c r="AA229" s="68">
        <v>43773</v>
      </c>
      <c r="AB229">
        <v>365</v>
      </c>
      <c r="AC229" t="s">
        <v>15615</v>
      </c>
    </row>
    <row r="230" spans="1:29" x14ac:dyDescent="0.3">
      <c r="A230" t="s">
        <v>189</v>
      </c>
      <c r="B230">
        <v>284</v>
      </c>
      <c r="C230" t="str">
        <f>VLOOKUP($B230,Hosts!$A:$M,10,0)</f>
        <v>Within a few hours</v>
      </c>
      <c r="D230" s="70">
        <f>VLOOKUP($B230,Hosts!$A:$M,11,0)</f>
        <v>1</v>
      </c>
      <c r="E230" s="70">
        <f>VLOOKUP($B230,Hosts!$A:$M,12,0)</f>
        <v>0.73</v>
      </c>
      <c r="F230" t="str">
        <f>VLOOKUP($B230,Hosts!$A:$M,13,0)</f>
        <v>Yes</v>
      </c>
      <c r="G230" t="str">
        <f>INDEX(Hosts!$A:$M, MATCH(Places!$B230,Hosts!$A:$A,0), MATCH(Places!G$1,Hosts!$A$1:$M$1,0))</f>
        <v>Within a few hours</v>
      </c>
      <c r="H230" s="70">
        <f>INDEX(Hosts!$A:$M, MATCH(Places!$B230,Hosts!$A:$A,0), MATCH(Places!H$1,Hosts!$A$1:$M$1,0))</f>
        <v>1</v>
      </c>
      <c r="I230" s="70">
        <f>INDEX(Hosts!$A:$M, MATCH(Places!$B230,Hosts!$A:$A,0), MATCH(Places!I$1,Hosts!$A$1:$M$1,0))</f>
        <v>0.73</v>
      </c>
      <c r="J230" t="str">
        <f>INDEX(Hosts!$A:$M, MATCH(Places!$B230,Hosts!$A:$A,0), MATCH(Places!J$1,Hosts!$A$1:$M$1,0))</f>
        <v>Yes</v>
      </c>
      <c r="K230">
        <v>16</v>
      </c>
      <c r="L230" t="str">
        <f>VLOOKUP($K230,Neighborhoods!$A:$C,2,0)</f>
        <v>Manhattan</v>
      </c>
      <c r="M230" t="str">
        <f>VLOOKUP($K230,Neighborhoods!$A:$C,3,0)</f>
        <v>Harlem</v>
      </c>
      <c r="N230" t="str">
        <f>INDEX(Neighborhoods!$A:$C, MATCH(Places!$K230,Neighborhoods!$A:$A,0), MATCH(Places!N$1,Neighborhoods!$A$1:$C$1,0))</f>
        <v>Manhattan</v>
      </c>
      <c r="O230" t="str">
        <f>INDEX(Neighborhoods!$A:$C, MATCH(Places!$K230,Neighborhoods!$A:$A,0), MATCH(Places!O$1,Neighborhoods!$A$1:$C$1,0))</f>
        <v>Harlem</v>
      </c>
      <c r="P230" t="s">
        <v>1</v>
      </c>
      <c r="Q230" t="str">
        <f t="shared" si="12"/>
        <v>Yes</v>
      </c>
      <c r="R230">
        <v>4</v>
      </c>
      <c r="S230" t="str">
        <f t="shared" si="13"/>
        <v>Medium</v>
      </c>
      <c r="T230" s="50">
        <v>180</v>
      </c>
      <c r="U230" s="70">
        <f t="shared" si="14"/>
        <v>0.03</v>
      </c>
      <c r="V230" s="52">
        <v>4.9400000000000004</v>
      </c>
      <c r="W230" s="52" t="str" cm="1">
        <f t="array" ref="W230">_xlfn.SWITCH(ROUND(V230,0),5,"Excellent",4,"Good",3,"Ok","Bad")</f>
        <v>Excellent</v>
      </c>
      <c r="X230">
        <v>16</v>
      </c>
      <c r="Y230" t="str">
        <f t="shared" si="15"/>
        <v>No</v>
      </c>
      <c r="Z230" s="68">
        <v>40999</v>
      </c>
      <c r="AA230" s="68">
        <v>43903</v>
      </c>
      <c r="AB230">
        <v>365</v>
      </c>
      <c r="AC230" t="s">
        <v>15615</v>
      </c>
    </row>
    <row r="231" spans="1:29" x14ac:dyDescent="0.3">
      <c r="A231" t="s">
        <v>190</v>
      </c>
      <c r="B231">
        <v>292</v>
      </c>
      <c r="C231" t="str">
        <f>VLOOKUP($B231,Hosts!$A:$M,10,0)</f>
        <v>Within a few hours</v>
      </c>
      <c r="D231" s="70">
        <f>VLOOKUP($B231,Hosts!$A:$M,11,0)</f>
        <v>1</v>
      </c>
      <c r="E231" s="70">
        <f>VLOOKUP($B231,Hosts!$A:$M,12,0)</f>
        <v>1</v>
      </c>
      <c r="F231" t="str">
        <f>VLOOKUP($B231,Hosts!$A:$M,13,0)</f>
        <v>No</v>
      </c>
      <c r="G231" t="str">
        <f>INDEX(Hosts!$A:$M, MATCH(Places!$B231,Hosts!$A:$A,0), MATCH(Places!G$1,Hosts!$A$1:$M$1,0))</f>
        <v>Within a few hours</v>
      </c>
      <c r="H231" s="70">
        <f>INDEX(Hosts!$A:$M, MATCH(Places!$B231,Hosts!$A:$A,0), MATCH(Places!H$1,Hosts!$A$1:$M$1,0))</f>
        <v>1</v>
      </c>
      <c r="I231" s="70">
        <f>INDEX(Hosts!$A:$M, MATCH(Places!$B231,Hosts!$A:$A,0), MATCH(Places!I$1,Hosts!$A$1:$M$1,0))</f>
        <v>1</v>
      </c>
      <c r="J231" t="str">
        <f>INDEX(Hosts!$A:$M, MATCH(Places!$B231,Hosts!$A:$A,0), MATCH(Places!J$1,Hosts!$A$1:$M$1,0))</f>
        <v>No</v>
      </c>
      <c r="K231">
        <v>29</v>
      </c>
      <c r="L231" t="str">
        <f>VLOOKUP($K231,Neighborhoods!$A:$C,2,0)</f>
        <v>Staten Island</v>
      </c>
      <c r="M231" t="str">
        <f>VLOOKUP($K231,Neighborhoods!$A:$C,3,0)</f>
        <v>Stapleton</v>
      </c>
      <c r="N231" t="str">
        <f>INDEX(Neighborhoods!$A:$C, MATCH(Places!$K231,Neighborhoods!$A:$A,0), MATCH(Places!N$1,Neighborhoods!$A$1:$C$1,0))</f>
        <v>Staten Island</v>
      </c>
      <c r="O231" t="str">
        <f>INDEX(Neighborhoods!$A:$C, MATCH(Places!$K231,Neighborhoods!$A:$A,0), MATCH(Places!O$1,Neighborhoods!$A$1:$C$1,0))</f>
        <v>Stapleton</v>
      </c>
      <c r="P231" t="s">
        <v>1</v>
      </c>
      <c r="Q231" t="str">
        <f t="shared" si="12"/>
        <v>Yes</v>
      </c>
      <c r="R231">
        <v>4</v>
      </c>
      <c r="S231" t="str">
        <f t="shared" si="13"/>
        <v>Medium</v>
      </c>
      <c r="T231" s="50">
        <v>106</v>
      </c>
      <c r="U231" s="70">
        <f t="shared" si="14"/>
        <v>0.03</v>
      </c>
      <c r="V231" s="52">
        <v>4.8600000000000003</v>
      </c>
      <c r="W231" s="52" t="str" cm="1">
        <f t="array" ref="W231">_xlfn.SWITCH(ROUND(V231,0),5,"Excellent",4,"Good",3,"Ok","Bad")</f>
        <v>Excellent</v>
      </c>
      <c r="X231">
        <v>7</v>
      </c>
      <c r="Y231" t="str">
        <f t="shared" si="15"/>
        <v>No</v>
      </c>
      <c r="Z231" s="68">
        <v>42686</v>
      </c>
      <c r="AA231" s="68">
        <v>43772</v>
      </c>
      <c r="AB231">
        <v>365</v>
      </c>
      <c r="AC231" t="s">
        <v>15615</v>
      </c>
    </row>
    <row r="232" spans="1:29" x14ac:dyDescent="0.3">
      <c r="A232" t="s">
        <v>13391</v>
      </c>
      <c r="B232">
        <v>579</v>
      </c>
      <c r="C232" t="str">
        <f>VLOOKUP($B232,Hosts!$A:$M,10,0)</f>
        <v>Within an hour</v>
      </c>
      <c r="D232" s="70">
        <f>VLOOKUP($B232,Hosts!$A:$M,11,0)</f>
        <v>1</v>
      </c>
      <c r="E232" s="70">
        <f>VLOOKUP($B232,Hosts!$A:$M,12,0)</f>
        <v>1</v>
      </c>
      <c r="F232" t="str">
        <f>VLOOKUP($B232,Hosts!$A:$M,13,0)</f>
        <v>Yes</v>
      </c>
      <c r="G232" t="str">
        <f>INDEX(Hosts!$A:$M, MATCH(Places!$B232,Hosts!$A:$A,0), MATCH(Places!G$1,Hosts!$A$1:$M$1,0))</f>
        <v>Within an hour</v>
      </c>
      <c r="H232" s="70">
        <f>INDEX(Hosts!$A:$M, MATCH(Places!$B232,Hosts!$A:$A,0), MATCH(Places!H$1,Hosts!$A$1:$M$1,0))</f>
        <v>1</v>
      </c>
      <c r="I232" s="70">
        <f>INDEX(Hosts!$A:$M, MATCH(Places!$B232,Hosts!$A:$A,0), MATCH(Places!I$1,Hosts!$A$1:$M$1,0))</f>
        <v>1</v>
      </c>
      <c r="J232" t="str">
        <f>INDEX(Hosts!$A:$M, MATCH(Places!$B232,Hosts!$A:$A,0), MATCH(Places!J$1,Hosts!$A$1:$M$1,0))</f>
        <v>Yes</v>
      </c>
      <c r="K232">
        <v>24</v>
      </c>
      <c r="L232" t="str">
        <f>VLOOKUP($K232,Neighborhoods!$A:$C,2,0)</f>
        <v>Queens</v>
      </c>
      <c r="M232" t="str">
        <f>VLOOKUP($K232,Neighborhoods!$A:$C,3,0)</f>
        <v>Long Island City</v>
      </c>
      <c r="N232" t="str">
        <f>INDEX(Neighborhoods!$A:$C, MATCH(Places!$K232,Neighborhoods!$A:$A,0), MATCH(Places!N$1,Neighborhoods!$A$1:$C$1,0))</f>
        <v>Queens</v>
      </c>
      <c r="O232" t="str">
        <f>INDEX(Neighborhoods!$A:$C, MATCH(Places!$K232,Neighborhoods!$A:$A,0), MATCH(Places!O$1,Neighborhoods!$A$1:$C$1,0))</f>
        <v>Long Island City</v>
      </c>
      <c r="P232" t="s">
        <v>11822</v>
      </c>
      <c r="Q232" t="str">
        <f t="shared" si="12"/>
        <v>No</v>
      </c>
      <c r="R232">
        <v>5</v>
      </c>
      <c r="S232" t="str">
        <f t="shared" si="13"/>
        <v>Medium</v>
      </c>
      <c r="T232" s="50">
        <v>219</v>
      </c>
      <c r="U232" s="70">
        <f t="shared" si="14"/>
        <v>0.04</v>
      </c>
      <c r="V232" s="52">
        <v>4.99</v>
      </c>
      <c r="W232" s="52" t="str" cm="1">
        <f t="array" ref="W232">_xlfn.SWITCH(ROUND(V232,0),5,"Excellent",4,"Good",3,"Ok","Bad")</f>
        <v>Excellent</v>
      </c>
      <c r="X232">
        <v>96</v>
      </c>
      <c r="Y232" t="str">
        <f t="shared" si="15"/>
        <v>No</v>
      </c>
      <c r="Z232" s="68">
        <v>41773</v>
      </c>
      <c r="AA232" s="68">
        <v>44046</v>
      </c>
      <c r="AB232">
        <v>350</v>
      </c>
      <c r="AC232" t="s">
        <v>15616</v>
      </c>
    </row>
    <row r="233" spans="1:29" x14ac:dyDescent="0.3">
      <c r="A233" t="s">
        <v>192</v>
      </c>
      <c r="B233">
        <v>578</v>
      </c>
      <c r="C233" t="str">
        <f>VLOOKUP($B233,Hosts!$A:$M,10,0)</f>
        <v>Within an hour</v>
      </c>
      <c r="D233" s="70">
        <f>VLOOKUP($B233,Hosts!$A:$M,11,0)</f>
        <v>1</v>
      </c>
      <c r="E233" s="70">
        <f>VLOOKUP($B233,Hosts!$A:$M,12,0)</f>
        <v>0.43</v>
      </c>
      <c r="F233" t="str">
        <f>VLOOKUP($B233,Hosts!$A:$M,13,0)</f>
        <v>No</v>
      </c>
      <c r="G233" t="str">
        <f>INDEX(Hosts!$A:$M, MATCH(Places!$B233,Hosts!$A:$A,0), MATCH(Places!G$1,Hosts!$A$1:$M$1,0))</f>
        <v>Within an hour</v>
      </c>
      <c r="H233" s="70">
        <f>INDEX(Hosts!$A:$M, MATCH(Places!$B233,Hosts!$A:$A,0), MATCH(Places!H$1,Hosts!$A$1:$M$1,0))</f>
        <v>1</v>
      </c>
      <c r="I233" s="70">
        <f>INDEX(Hosts!$A:$M, MATCH(Places!$B233,Hosts!$A:$A,0), MATCH(Places!I$1,Hosts!$A$1:$M$1,0))</f>
        <v>0.43</v>
      </c>
      <c r="J233" t="str">
        <f>INDEX(Hosts!$A:$M, MATCH(Places!$B233,Hosts!$A:$A,0), MATCH(Places!J$1,Hosts!$A$1:$M$1,0))</f>
        <v>No</v>
      </c>
      <c r="K233">
        <v>8</v>
      </c>
      <c r="L233" t="str">
        <f>VLOOKUP($K233,Neighborhoods!$A:$C,2,0)</f>
        <v>Brooklyn</v>
      </c>
      <c r="M233" t="str">
        <f>VLOOKUP($K233,Neighborhoods!$A:$C,3,0)</f>
        <v>Bushwick</v>
      </c>
      <c r="N233" t="str">
        <f>INDEX(Neighborhoods!$A:$C, MATCH(Places!$K233,Neighborhoods!$A:$A,0), MATCH(Places!N$1,Neighborhoods!$A$1:$C$1,0))</f>
        <v>Brooklyn</v>
      </c>
      <c r="O233" t="str">
        <f>INDEX(Neighborhoods!$A:$C, MATCH(Places!$K233,Neighborhoods!$A:$A,0), MATCH(Places!O$1,Neighborhoods!$A$1:$C$1,0))</f>
        <v>Bushwick</v>
      </c>
      <c r="P233" t="s">
        <v>1</v>
      </c>
      <c r="Q233" t="str">
        <f t="shared" si="12"/>
        <v>Yes</v>
      </c>
      <c r="R233">
        <v>2</v>
      </c>
      <c r="S233" t="str">
        <f t="shared" si="13"/>
        <v>Small</v>
      </c>
      <c r="T233" s="50">
        <v>75</v>
      </c>
      <c r="U233" s="70">
        <f t="shared" si="14"/>
        <v>0.03</v>
      </c>
      <c r="V233" s="52">
        <v>4.57</v>
      </c>
      <c r="W233" s="52" t="str" cm="1">
        <f t="array" ref="W233">_xlfn.SWITCH(ROUND(V233,0),5,"Excellent",4,"Good",3,"Ok","Bad")</f>
        <v>Excellent</v>
      </c>
      <c r="X233">
        <v>116</v>
      </c>
      <c r="Y233" t="str">
        <f t="shared" si="15"/>
        <v>No</v>
      </c>
      <c r="Z233" s="68">
        <v>41027</v>
      </c>
      <c r="AA233" s="68">
        <v>43912</v>
      </c>
      <c r="AB233">
        <v>319</v>
      </c>
      <c r="AC233" t="s">
        <v>15615</v>
      </c>
    </row>
    <row r="234" spans="1:29" x14ac:dyDescent="0.3">
      <c r="A234" t="s">
        <v>14054</v>
      </c>
      <c r="B234">
        <v>517</v>
      </c>
      <c r="C234" t="str">
        <f>VLOOKUP($B234,Hosts!$A:$M,10,0)</f>
        <v>Within a few hours</v>
      </c>
      <c r="D234" s="70">
        <f>VLOOKUP($B234,Hosts!$A:$M,11,0)</f>
        <v>1</v>
      </c>
      <c r="E234" s="70">
        <f>VLOOKUP($B234,Hosts!$A:$M,12,0)</f>
        <v>0.54</v>
      </c>
      <c r="F234" t="str">
        <f>VLOOKUP($B234,Hosts!$A:$M,13,0)</f>
        <v>Yes</v>
      </c>
      <c r="G234" t="str">
        <f>INDEX(Hosts!$A:$M, MATCH(Places!$B234,Hosts!$A:$A,0), MATCH(Places!G$1,Hosts!$A$1:$M$1,0))</f>
        <v>Within a few hours</v>
      </c>
      <c r="H234" s="70">
        <f>INDEX(Hosts!$A:$M, MATCH(Places!$B234,Hosts!$A:$A,0), MATCH(Places!H$1,Hosts!$A$1:$M$1,0))</f>
        <v>1</v>
      </c>
      <c r="I234" s="70">
        <f>INDEX(Hosts!$A:$M, MATCH(Places!$B234,Hosts!$A:$A,0), MATCH(Places!I$1,Hosts!$A$1:$M$1,0))</f>
        <v>0.54</v>
      </c>
      <c r="J234" t="str">
        <f>INDEX(Hosts!$A:$M, MATCH(Places!$B234,Hosts!$A:$A,0), MATCH(Places!J$1,Hosts!$A$1:$M$1,0))</f>
        <v>Yes</v>
      </c>
      <c r="K234">
        <v>12</v>
      </c>
      <c r="L234" t="str">
        <f>VLOOKUP($K234,Neighborhoods!$A:$C,2,0)</f>
        <v>Brooklyn</v>
      </c>
      <c r="M234" t="str">
        <f>VLOOKUP($K234,Neighborhoods!$A:$C,3,0)</f>
        <v>Williamsburg</v>
      </c>
      <c r="N234" t="str">
        <f>INDEX(Neighborhoods!$A:$C, MATCH(Places!$K234,Neighborhoods!$A:$A,0), MATCH(Places!N$1,Neighborhoods!$A$1:$C$1,0))</f>
        <v>Brooklyn</v>
      </c>
      <c r="O234" t="str">
        <f>INDEX(Neighborhoods!$A:$C, MATCH(Places!$K234,Neighborhoods!$A:$A,0), MATCH(Places!O$1,Neighborhoods!$A$1:$C$1,0))</f>
        <v>Williamsburg</v>
      </c>
      <c r="P234" t="s">
        <v>11822</v>
      </c>
      <c r="Q234" t="str">
        <f t="shared" si="12"/>
        <v>No</v>
      </c>
      <c r="R234">
        <v>4</v>
      </c>
      <c r="S234" t="str">
        <f t="shared" si="13"/>
        <v>Medium</v>
      </c>
      <c r="T234" s="50">
        <v>179</v>
      </c>
      <c r="U234" s="70">
        <f t="shared" si="14"/>
        <v>0.03</v>
      </c>
      <c r="V234" s="52">
        <v>4.84</v>
      </c>
      <c r="W234" s="52" t="str" cm="1">
        <f t="array" ref="W234">_xlfn.SWITCH(ROUND(V234,0),5,"Excellent",4,"Good",3,"Ok","Bad")</f>
        <v>Excellent</v>
      </c>
      <c r="X234">
        <v>63</v>
      </c>
      <c r="Y234" t="str">
        <f t="shared" si="15"/>
        <v>No</v>
      </c>
      <c r="Z234" s="68">
        <v>41012</v>
      </c>
      <c r="AA234" s="68">
        <v>44052</v>
      </c>
      <c r="AB234">
        <v>164</v>
      </c>
      <c r="AC234" t="s">
        <v>15615</v>
      </c>
    </row>
    <row r="235" spans="1:29" x14ac:dyDescent="0.3">
      <c r="A235" t="s">
        <v>193</v>
      </c>
      <c r="B235">
        <v>585</v>
      </c>
      <c r="C235" t="str">
        <f>VLOOKUP($B235,Hosts!$A:$M,10,0)</f>
        <v>Within a day</v>
      </c>
      <c r="D235" s="70">
        <f>VLOOKUP($B235,Hosts!$A:$M,11,0)</f>
        <v>1</v>
      </c>
      <c r="E235" s="70">
        <f>VLOOKUP($B235,Hosts!$A:$M,12,0)</f>
        <v>0.71</v>
      </c>
      <c r="F235" t="str">
        <f>VLOOKUP($B235,Hosts!$A:$M,13,0)</f>
        <v>Yes</v>
      </c>
      <c r="G235" t="str">
        <f>INDEX(Hosts!$A:$M, MATCH(Places!$B235,Hosts!$A:$A,0), MATCH(Places!G$1,Hosts!$A$1:$M$1,0))</f>
        <v>Within a day</v>
      </c>
      <c r="H235" s="70">
        <f>INDEX(Hosts!$A:$M, MATCH(Places!$B235,Hosts!$A:$A,0), MATCH(Places!H$1,Hosts!$A$1:$M$1,0))</f>
        <v>1</v>
      </c>
      <c r="I235" s="70">
        <f>INDEX(Hosts!$A:$M, MATCH(Places!$B235,Hosts!$A:$A,0), MATCH(Places!I$1,Hosts!$A$1:$M$1,0))</f>
        <v>0.71</v>
      </c>
      <c r="J235" t="str">
        <f>INDEX(Hosts!$A:$M, MATCH(Places!$B235,Hosts!$A:$A,0), MATCH(Places!J$1,Hosts!$A$1:$M$1,0))</f>
        <v>Yes</v>
      </c>
      <c r="K235">
        <v>9</v>
      </c>
      <c r="L235" t="str">
        <f>VLOOKUP($K235,Neighborhoods!$A:$C,2,0)</f>
        <v>Brooklyn</v>
      </c>
      <c r="M235" t="str">
        <f>VLOOKUP($K235,Neighborhoods!$A:$C,3,0)</f>
        <v>Crown Heights</v>
      </c>
      <c r="N235" t="str">
        <f>INDEX(Neighborhoods!$A:$C, MATCH(Places!$K235,Neighborhoods!$A:$A,0), MATCH(Places!N$1,Neighborhoods!$A$1:$C$1,0))</f>
        <v>Brooklyn</v>
      </c>
      <c r="O235" t="str">
        <f>INDEX(Neighborhoods!$A:$C, MATCH(Places!$K235,Neighborhoods!$A:$A,0), MATCH(Places!O$1,Neighborhoods!$A$1:$C$1,0))</f>
        <v>Crown Heights</v>
      </c>
      <c r="P235" t="s">
        <v>11822</v>
      </c>
      <c r="Q235" t="str">
        <f t="shared" si="12"/>
        <v>No</v>
      </c>
      <c r="R235">
        <v>6</v>
      </c>
      <c r="S235" t="str">
        <f t="shared" si="13"/>
        <v>Large</v>
      </c>
      <c r="T235" s="50">
        <v>170</v>
      </c>
      <c r="U235" s="70">
        <f t="shared" si="14"/>
        <v>0.03</v>
      </c>
      <c r="V235" s="52">
        <v>4.9000000000000004</v>
      </c>
      <c r="W235" s="52" t="str" cm="1">
        <f t="array" ref="W235">_xlfn.SWITCH(ROUND(V235,0),5,"Excellent",4,"Good",3,"Ok","Bad")</f>
        <v>Excellent</v>
      </c>
      <c r="X235">
        <v>135</v>
      </c>
      <c r="Y235" t="str">
        <f t="shared" si="15"/>
        <v>Yes</v>
      </c>
      <c r="Z235" s="68">
        <v>41109</v>
      </c>
      <c r="AA235" s="68">
        <v>43910</v>
      </c>
      <c r="AB235">
        <v>317</v>
      </c>
      <c r="AC235" t="s">
        <v>15615</v>
      </c>
    </row>
    <row r="236" spans="1:29" x14ac:dyDescent="0.3">
      <c r="A236" t="s">
        <v>194</v>
      </c>
      <c r="B236">
        <v>586</v>
      </c>
      <c r="C236" t="str">
        <f>VLOOKUP($B236,Hosts!$A:$M,10,0)</f>
        <v>Within a few hours</v>
      </c>
      <c r="D236" s="70">
        <f>VLOOKUP($B236,Hosts!$A:$M,11,0)</f>
        <v>1</v>
      </c>
      <c r="E236" s="70">
        <f>VLOOKUP($B236,Hosts!$A:$M,12,0)</f>
        <v>1</v>
      </c>
      <c r="F236" t="str">
        <f>VLOOKUP($B236,Hosts!$A:$M,13,0)</f>
        <v>Yes</v>
      </c>
      <c r="G236" t="str">
        <f>INDEX(Hosts!$A:$M, MATCH(Places!$B236,Hosts!$A:$A,0), MATCH(Places!G$1,Hosts!$A$1:$M$1,0))</f>
        <v>Within a few hours</v>
      </c>
      <c r="H236" s="70">
        <f>INDEX(Hosts!$A:$M, MATCH(Places!$B236,Hosts!$A:$A,0), MATCH(Places!H$1,Hosts!$A$1:$M$1,0))</f>
        <v>1</v>
      </c>
      <c r="I236" s="70">
        <f>INDEX(Hosts!$A:$M, MATCH(Places!$B236,Hosts!$A:$A,0), MATCH(Places!I$1,Hosts!$A$1:$M$1,0))</f>
        <v>1</v>
      </c>
      <c r="J236" t="str">
        <f>INDEX(Hosts!$A:$M, MATCH(Places!$B236,Hosts!$A:$A,0), MATCH(Places!J$1,Hosts!$A$1:$M$1,0))</f>
        <v>Yes</v>
      </c>
      <c r="K236">
        <v>9</v>
      </c>
      <c r="L236" t="str">
        <f>VLOOKUP($K236,Neighborhoods!$A:$C,2,0)</f>
        <v>Brooklyn</v>
      </c>
      <c r="M236" t="str">
        <f>VLOOKUP($K236,Neighborhoods!$A:$C,3,0)</f>
        <v>Crown Heights</v>
      </c>
      <c r="N236" t="str">
        <f>INDEX(Neighborhoods!$A:$C, MATCH(Places!$K236,Neighborhoods!$A:$A,0), MATCH(Places!N$1,Neighborhoods!$A$1:$C$1,0))</f>
        <v>Brooklyn</v>
      </c>
      <c r="O236" t="str">
        <f>INDEX(Neighborhoods!$A:$C, MATCH(Places!$K236,Neighborhoods!$A:$A,0), MATCH(Places!O$1,Neighborhoods!$A$1:$C$1,0))</f>
        <v>Crown Heights</v>
      </c>
      <c r="P236" t="s">
        <v>11822</v>
      </c>
      <c r="Q236" t="str">
        <f t="shared" si="12"/>
        <v>No</v>
      </c>
      <c r="R236">
        <v>2</v>
      </c>
      <c r="S236" t="str">
        <f t="shared" si="13"/>
        <v>Small</v>
      </c>
      <c r="T236" s="50">
        <v>125</v>
      </c>
      <c r="U236" s="70">
        <f t="shared" si="14"/>
        <v>0.03</v>
      </c>
      <c r="V236" s="52">
        <v>4.8499999999999996</v>
      </c>
      <c r="W236" s="52" t="str" cm="1">
        <f t="array" ref="W236">_xlfn.SWITCH(ROUND(V236,0),5,"Excellent",4,"Good",3,"Ok","Bad")</f>
        <v>Excellent</v>
      </c>
      <c r="X236">
        <v>60</v>
      </c>
      <c r="Y236" t="str">
        <f t="shared" si="15"/>
        <v>No</v>
      </c>
      <c r="Z236" s="68">
        <v>41053</v>
      </c>
      <c r="AA236" s="68">
        <v>43861</v>
      </c>
      <c r="AB236">
        <v>236</v>
      </c>
      <c r="AC236" t="s">
        <v>15615</v>
      </c>
    </row>
    <row r="237" spans="1:29" x14ac:dyDescent="0.3">
      <c r="A237" t="s">
        <v>195</v>
      </c>
      <c r="B237">
        <v>256</v>
      </c>
      <c r="C237" t="str">
        <f>VLOOKUP($B237,Hosts!$A:$M,10,0)</f>
        <v>A few days or more</v>
      </c>
      <c r="D237" s="70">
        <f>VLOOKUP($B237,Hosts!$A:$M,11,0)</f>
        <v>0.22</v>
      </c>
      <c r="E237" s="70">
        <f>VLOOKUP($B237,Hosts!$A:$M,12,0)</f>
        <v>0.79</v>
      </c>
      <c r="F237" t="str">
        <f>VLOOKUP($B237,Hosts!$A:$M,13,0)</f>
        <v>Yes</v>
      </c>
      <c r="G237" t="str">
        <f>INDEX(Hosts!$A:$M, MATCH(Places!$B237,Hosts!$A:$A,0), MATCH(Places!G$1,Hosts!$A$1:$M$1,0))</f>
        <v>A few days or more</v>
      </c>
      <c r="H237" s="70">
        <f>INDEX(Hosts!$A:$M, MATCH(Places!$B237,Hosts!$A:$A,0), MATCH(Places!H$1,Hosts!$A$1:$M$1,0))</f>
        <v>0.22</v>
      </c>
      <c r="I237" s="70">
        <f>INDEX(Hosts!$A:$M, MATCH(Places!$B237,Hosts!$A:$A,0), MATCH(Places!I$1,Hosts!$A$1:$M$1,0))</f>
        <v>0.79</v>
      </c>
      <c r="J237" t="str">
        <f>INDEX(Hosts!$A:$M, MATCH(Places!$B237,Hosts!$A:$A,0), MATCH(Places!J$1,Hosts!$A$1:$M$1,0))</f>
        <v>Yes</v>
      </c>
      <c r="K237">
        <v>15</v>
      </c>
      <c r="L237" t="str">
        <f>VLOOKUP($K237,Neighborhoods!$A:$C,2,0)</f>
        <v>Manhattan</v>
      </c>
      <c r="M237" t="str">
        <f>VLOOKUP($K237,Neighborhoods!$A:$C,3,0)</f>
        <v>East Village</v>
      </c>
      <c r="N237" t="str">
        <f>INDEX(Neighborhoods!$A:$C, MATCH(Places!$K237,Neighborhoods!$A:$A,0), MATCH(Places!N$1,Neighborhoods!$A$1:$C$1,0))</f>
        <v>Manhattan</v>
      </c>
      <c r="O237" t="str">
        <f>INDEX(Neighborhoods!$A:$C, MATCH(Places!$K237,Neighborhoods!$A:$A,0), MATCH(Places!O$1,Neighborhoods!$A$1:$C$1,0))</f>
        <v>East Village</v>
      </c>
      <c r="P237" t="s">
        <v>1</v>
      </c>
      <c r="Q237" t="str">
        <f t="shared" si="12"/>
        <v>Yes</v>
      </c>
      <c r="R237">
        <v>1</v>
      </c>
      <c r="S237" t="str">
        <f t="shared" si="13"/>
        <v>Small</v>
      </c>
      <c r="T237" s="50">
        <v>100</v>
      </c>
      <c r="U237" s="70">
        <f t="shared" si="14"/>
        <v>0.03</v>
      </c>
      <c r="V237" s="52">
        <v>4.92</v>
      </c>
      <c r="W237" s="52" t="str" cm="1">
        <f t="array" ref="W237">_xlfn.SWITCH(ROUND(V237,0),5,"Excellent",4,"Good",3,"Ok","Bad")</f>
        <v>Excellent</v>
      </c>
      <c r="X237">
        <v>39</v>
      </c>
      <c r="Y237" t="str">
        <f t="shared" si="15"/>
        <v>No</v>
      </c>
      <c r="Z237" s="68">
        <v>41079</v>
      </c>
      <c r="AA237" s="68">
        <v>43904</v>
      </c>
      <c r="AB237">
        <v>269</v>
      </c>
      <c r="AC237" t="s">
        <v>15615</v>
      </c>
    </row>
    <row r="238" spans="1:29" x14ac:dyDescent="0.3">
      <c r="A238" t="s">
        <v>13279</v>
      </c>
      <c r="B238">
        <v>590</v>
      </c>
      <c r="C238" t="str">
        <f>VLOOKUP($B238,Hosts!$A:$M,10,0)</f>
        <v>Within an hour</v>
      </c>
      <c r="D238" s="70">
        <f>VLOOKUP($B238,Hosts!$A:$M,11,0)</f>
        <v>1</v>
      </c>
      <c r="E238" s="70">
        <f>VLOOKUP($B238,Hosts!$A:$M,12,0)</f>
        <v>1</v>
      </c>
      <c r="F238" t="str">
        <f>VLOOKUP($B238,Hosts!$A:$M,13,0)</f>
        <v>No</v>
      </c>
      <c r="G238" t="str">
        <f>INDEX(Hosts!$A:$M, MATCH(Places!$B238,Hosts!$A:$A,0), MATCH(Places!G$1,Hosts!$A$1:$M$1,0))</f>
        <v>Within an hour</v>
      </c>
      <c r="H238" s="70">
        <f>INDEX(Hosts!$A:$M, MATCH(Places!$B238,Hosts!$A:$A,0), MATCH(Places!H$1,Hosts!$A$1:$M$1,0))</f>
        <v>1</v>
      </c>
      <c r="I238" s="70">
        <f>INDEX(Hosts!$A:$M, MATCH(Places!$B238,Hosts!$A:$A,0), MATCH(Places!I$1,Hosts!$A$1:$M$1,0))</f>
        <v>1</v>
      </c>
      <c r="J238" t="str">
        <f>INDEX(Hosts!$A:$M, MATCH(Places!$B238,Hosts!$A:$A,0), MATCH(Places!J$1,Hosts!$A$1:$M$1,0))</f>
        <v>No</v>
      </c>
      <c r="K238">
        <v>7</v>
      </c>
      <c r="L238" t="str">
        <f>VLOOKUP($K238,Neighborhoods!$A:$C,2,0)</f>
        <v>Brooklyn</v>
      </c>
      <c r="M238" t="str">
        <f>VLOOKUP($K238,Neighborhoods!$A:$C,3,0)</f>
        <v>Bedford-Stuyvesant</v>
      </c>
      <c r="N238" t="str">
        <f>INDEX(Neighborhoods!$A:$C, MATCH(Places!$K238,Neighborhoods!$A:$A,0), MATCH(Places!N$1,Neighborhoods!$A$1:$C$1,0))</f>
        <v>Brooklyn</v>
      </c>
      <c r="O238" t="str">
        <f>INDEX(Neighborhoods!$A:$C, MATCH(Places!$K238,Neighborhoods!$A:$A,0), MATCH(Places!O$1,Neighborhoods!$A$1:$C$1,0))</f>
        <v>Bedford-Stuyvesant</v>
      </c>
      <c r="P238" t="s">
        <v>11822</v>
      </c>
      <c r="Q238" t="str">
        <f t="shared" si="12"/>
        <v>No</v>
      </c>
      <c r="R238">
        <v>3</v>
      </c>
      <c r="S238" t="str">
        <f t="shared" si="13"/>
        <v>Medium</v>
      </c>
      <c r="T238" s="50">
        <v>90</v>
      </c>
      <c r="U238" s="70">
        <f t="shared" si="14"/>
        <v>0.03</v>
      </c>
      <c r="V238" s="52">
        <v>4.58</v>
      </c>
      <c r="W238" s="52" t="str" cm="1">
        <f t="array" ref="W238">_xlfn.SWITCH(ROUND(V238,0),5,"Excellent",4,"Good",3,"Ok","Bad")</f>
        <v>Excellent</v>
      </c>
      <c r="X238">
        <v>224</v>
      </c>
      <c r="Y238" t="str">
        <f t="shared" si="15"/>
        <v>No</v>
      </c>
      <c r="Z238" s="68">
        <v>41084</v>
      </c>
      <c r="AA238" s="68">
        <v>43922</v>
      </c>
      <c r="AB238">
        <v>190</v>
      </c>
      <c r="AC238" t="s">
        <v>15616</v>
      </c>
    </row>
    <row r="239" spans="1:29" x14ac:dyDescent="0.3">
      <c r="A239" t="s">
        <v>15079</v>
      </c>
      <c r="B239">
        <v>349</v>
      </c>
      <c r="C239" t="str">
        <f>VLOOKUP($B239,Hosts!$A:$M,10,0)</f>
        <v>Within an hour</v>
      </c>
      <c r="D239" s="70">
        <f>VLOOKUP($B239,Hosts!$A:$M,11,0)</f>
        <v>1</v>
      </c>
      <c r="E239" s="70">
        <f>VLOOKUP($B239,Hosts!$A:$M,12,0)</f>
        <v>0.98</v>
      </c>
      <c r="F239" t="str">
        <f>VLOOKUP($B239,Hosts!$A:$M,13,0)</f>
        <v>Yes</v>
      </c>
      <c r="G239" t="str">
        <f>INDEX(Hosts!$A:$M, MATCH(Places!$B239,Hosts!$A:$A,0), MATCH(Places!G$1,Hosts!$A$1:$M$1,0))</f>
        <v>Within an hour</v>
      </c>
      <c r="H239" s="70">
        <f>INDEX(Hosts!$A:$M, MATCH(Places!$B239,Hosts!$A:$A,0), MATCH(Places!H$1,Hosts!$A$1:$M$1,0))</f>
        <v>1</v>
      </c>
      <c r="I239" s="70">
        <f>INDEX(Hosts!$A:$M, MATCH(Places!$B239,Hosts!$A:$A,0), MATCH(Places!I$1,Hosts!$A$1:$M$1,0))</f>
        <v>0.98</v>
      </c>
      <c r="J239" t="str">
        <f>INDEX(Hosts!$A:$M, MATCH(Places!$B239,Hosts!$A:$A,0), MATCH(Places!J$1,Hosts!$A$1:$M$1,0))</f>
        <v>Yes</v>
      </c>
      <c r="K239">
        <v>14</v>
      </c>
      <c r="L239" t="str">
        <f>VLOOKUP($K239,Neighborhoods!$A:$C,2,0)</f>
        <v>Manhattan</v>
      </c>
      <c r="M239" t="str">
        <f>VLOOKUP($K239,Neighborhoods!$A:$C,3,0)</f>
        <v>East Harlem</v>
      </c>
      <c r="N239" t="str">
        <f>INDEX(Neighborhoods!$A:$C, MATCH(Places!$K239,Neighborhoods!$A:$A,0), MATCH(Places!N$1,Neighborhoods!$A$1:$C$1,0))</f>
        <v>Manhattan</v>
      </c>
      <c r="O239" t="str">
        <f>INDEX(Neighborhoods!$A:$C, MATCH(Places!$K239,Neighborhoods!$A:$A,0), MATCH(Places!O$1,Neighborhoods!$A$1:$C$1,0))</f>
        <v>East Harlem</v>
      </c>
      <c r="P239" t="s">
        <v>11822</v>
      </c>
      <c r="Q239" t="str">
        <f t="shared" si="12"/>
        <v>No</v>
      </c>
      <c r="R239">
        <v>4</v>
      </c>
      <c r="S239" t="str">
        <f t="shared" si="13"/>
        <v>Medium</v>
      </c>
      <c r="T239" s="50">
        <v>199</v>
      </c>
      <c r="U239" s="70">
        <f t="shared" si="14"/>
        <v>0.03</v>
      </c>
      <c r="V239" s="52">
        <v>4.83</v>
      </c>
      <c r="W239" s="52" t="str" cm="1">
        <f t="array" ref="W239">_xlfn.SWITCH(ROUND(V239,0),5,"Excellent",4,"Good",3,"Ok","Bad")</f>
        <v>Excellent</v>
      </c>
      <c r="X239">
        <v>54</v>
      </c>
      <c r="Y239" t="str">
        <f t="shared" si="15"/>
        <v>No</v>
      </c>
      <c r="Z239" s="68">
        <v>41015</v>
      </c>
      <c r="AA239" s="68">
        <v>43898</v>
      </c>
      <c r="AB239">
        <v>145</v>
      </c>
      <c r="AC239" t="s">
        <v>15615</v>
      </c>
    </row>
    <row r="240" spans="1:29" x14ac:dyDescent="0.3">
      <c r="A240" t="s">
        <v>13653</v>
      </c>
      <c r="B240">
        <v>594</v>
      </c>
      <c r="C240" t="str">
        <f>VLOOKUP($B240,Hosts!$A:$M,10,0)</f>
        <v>Within an hour</v>
      </c>
      <c r="D240" s="70">
        <f>VLOOKUP($B240,Hosts!$A:$M,11,0)</f>
        <v>1</v>
      </c>
      <c r="E240" s="70">
        <f>VLOOKUP($B240,Hosts!$A:$M,12,0)</f>
        <v>0.95</v>
      </c>
      <c r="F240" t="str">
        <f>VLOOKUP($B240,Hosts!$A:$M,13,0)</f>
        <v>No</v>
      </c>
      <c r="G240" t="str">
        <f>INDEX(Hosts!$A:$M, MATCH(Places!$B240,Hosts!$A:$A,0), MATCH(Places!G$1,Hosts!$A$1:$M$1,0))</f>
        <v>Within an hour</v>
      </c>
      <c r="H240" s="70">
        <f>INDEX(Hosts!$A:$M, MATCH(Places!$B240,Hosts!$A:$A,0), MATCH(Places!H$1,Hosts!$A$1:$M$1,0))</f>
        <v>1</v>
      </c>
      <c r="I240" s="70">
        <f>INDEX(Hosts!$A:$M, MATCH(Places!$B240,Hosts!$A:$A,0), MATCH(Places!I$1,Hosts!$A$1:$M$1,0))</f>
        <v>0.95</v>
      </c>
      <c r="J240" t="str">
        <f>INDEX(Hosts!$A:$M, MATCH(Places!$B240,Hosts!$A:$A,0), MATCH(Places!J$1,Hosts!$A$1:$M$1,0))</f>
        <v>No</v>
      </c>
      <c r="K240">
        <v>7</v>
      </c>
      <c r="L240" t="str">
        <f>VLOOKUP($K240,Neighborhoods!$A:$C,2,0)</f>
        <v>Brooklyn</v>
      </c>
      <c r="M240" t="str">
        <f>VLOOKUP($K240,Neighborhoods!$A:$C,3,0)</f>
        <v>Bedford-Stuyvesant</v>
      </c>
      <c r="N240" t="str">
        <f>INDEX(Neighborhoods!$A:$C, MATCH(Places!$K240,Neighborhoods!$A:$A,0), MATCH(Places!N$1,Neighborhoods!$A$1:$C$1,0))</f>
        <v>Brooklyn</v>
      </c>
      <c r="O240" t="str">
        <f>INDEX(Neighborhoods!$A:$C, MATCH(Places!$K240,Neighborhoods!$A:$A,0), MATCH(Places!O$1,Neighborhoods!$A$1:$C$1,0))</f>
        <v>Bedford-Stuyvesant</v>
      </c>
      <c r="P240" t="s">
        <v>11822</v>
      </c>
      <c r="Q240" t="str">
        <f t="shared" si="12"/>
        <v>No</v>
      </c>
      <c r="R240">
        <v>5</v>
      </c>
      <c r="S240" t="str">
        <f t="shared" si="13"/>
        <v>Medium</v>
      </c>
      <c r="T240" s="50">
        <v>180</v>
      </c>
      <c r="U240" s="70">
        <f t="shared" si="14"/>
        <v>0.03</v>
      </c>
      <c r="V240" s="52">
        <v>4.34</v>
      </c>
      <c r="W240" s="52" t="str" cm="1">
        <f t="array" ref="W240">_xlfn.SWITCH(ROUND(V240,0),5,"Excellent",4,"Good",3,"Ok","Bad")</f>
        <v>Good</v>
      </c>
      <c r="X240">
        <v>44</v>
      </c>
      <c r="Y240" t="str">
        <f t="shared" si="15"/>
        <v>No</v>
      </c>
      <c r="Z240" s="68">
        <v>41521</v>
      </c>
      <c r="AA240" s="68">
        <v>44038</v>
      </c>
      <c r="AB240">
        <v>180</v>
      </c>
      <c r="AC240" t="s">
        <v>15616</v>
      </c>
    </row>
    <row r="241" spans="1:29" x14ac:dyDescent="0.3">
      <c r="A241" t="s">
        <v>14203</v>
      </c>
      <c r="B241">
        <v>475</v>
      </c>
      <c r="C241" t="str">
        <f>VLOOKUP($B241,Hosts!$A:$M,10,0)</f>
        <v>A few days or more</v>
      </c>
      <c r="D241" s="70">
        <f>VLOOKUP($B241,Hosts!$A:$M,11,0)</f>
        <v>0.43</v>
      </c>
      <c r="E241" s="70">
        <f>VLOOKUP($B241,Hosts!$A:$M,12,0)</f>
        <v>0.6</v>
      </c>
      <c r="F241" t="str">
        <f>VLOOKUP($B241,Hosts!$A:$M,13,0)</f>
        <v>No</v>
      </c>
      <c r="G241" t="str">
        <f>INDEX(Hosts!$A:$M, MATCH(Places!$B241,Hosts!$A:$A,0), MATCH(Places!G$1,Hosts!$A$1:$M$1,0))</f>
        <v>A few days or more</v>
      </c>
      <c r="H241" s="70">
        <f>INDEX(Hosts!$A:$M, MATCH(Places!$B241,Hosts!$A:$A,0), MATCH(Places!H$1,Hosts!$A$1:$M$1,0))</f>
        <v>0.43</v>
      </c>
      <c r="I241" s="70">
        <f>INDEX(Hosts!$A:$M, MATCH(Places!$B241,Hosts!$A:$A,0), MATCH(Places!I$1,Hosts!$A$1:$M$1,0))</f>
        <v>0.6</v>
      </c>
      <c r="J241" t="str">
        <f>INDEX(Hosts!$A:$M, MATCH(Places!$B241,Hosts!$A:$A,0), MATCH(Places!J$1,Hosts!$A$1:$M$1,0))</f>
        <v>No</v>
      </c>
      <c r="K241">
        <v>7</v>
      </c>
      <c r="L241" t="str">
        <f>VLOOKUP($K241,Neighborhoods!$A:$C,2,0)</f>
        <v>Brooklyn</v>
      </c>
      <c r="M241" t="str">
        <f>VLOOKUP($K241,Neighborhoods!$A:$C,3,0)</f>
        <v>Bedford-Stuyvesant</v>
      </c>
      <c r="N241" t="str">
        <f>INDEX(Neighborhoods!$A:$C, MATCH(Places!$K241,Neighborhoods!$A:$A,0), MATCH(Places!N$1,Neighborhoods!$A$1:$C$1,0))</f>
        <v>Brooklyn</v>
      </c>
      <c r="O241" t="str">
        <f>INDEX(Neighborhoods!$A:$C, MATCH(Places!$K241,Neighborhoods!$A:$A,0), MATCH(Places!O$1,Neighborhoods!$A$1:$C$1,0))</f>
        <v>Bedford-Stuyvesant</v>
      </c>
      <c r="P241" t="s">
        <v>1</v>
      </c>
      <c r="Q241" t="str">
        <f t="shared" si="12"/>
        <v>Yes</v>
      </c>
      <c r="R241">
        <v>2</v>
      </c>
      <c r="S241" t="str">
        <f t="shared" si="13"/>
        <v>Small</v>
      </c>
      <c r="T241" s="50">
        <v>35</v>
      </c>
      <c r="U241" s="70">
        <f t="shared" si="14"/>
        <v>0.03</v>
      </c>
      <c r="V241" s="52">
        <v>4.6500000000000004</v>
      </c>
      <c r="W241" s="52" t="str" cm="1">
        <f t="array" ref="W241">_xlfn.SWITCH(ROUND(V241,0),5,"Excellent",4,"Good",3,"Ok","Bad")</f>
        <v>Excellent</v>
      </c>
      <c r="X241">
        <v>40</v>
      </c>
      <c r="Y241" t="str">
        <f t="shared" si="15"/>
        <v>No</v>
      </c>
      <c r="Z241" s="68">
        <v>41913</v>
      </c>
      <c r="AA241" s="68">
        <v>43922</v>
      </c>
      <c r="AB241">
        <v>0</v>
      </c>
      <c r="AC241" t="s">
        <v>15615</v>
      </c>
    </row>
    <row r="242" spans="1:29" x14ac:dyDescent="0.3">
      <c r="A242" t="s">
        <v>197</v>
      </c>
      <c r="B242">
        <v>95</v>
      </c>
      <c r="C242" t="str">
        <f>VLOOKUP($B242,Hosts!$A:$M,10,0)</f>
        <v>Within an hour</v>
      </c>
      <c r="D242" s="70">
        <f>VLOOKUP($B242,Hosts!$A:$M,11,0)</f>
        <v>1</v>
      </c>
      <c r="E242" s="70">
        <f>VLOOKUP($B242,Hosts!$A:$M,12,0)</f>
        <v>0.71</v>
      </c>
      <c r="F242" t="str">
        <f>VLOOKUP($B242,Hosts!$A:$M,13,0)</f>
        <v>No</v>
      </c>
      <c r="G242" t="str">
        <f>INDEX(Hosts!$A:$M, MATCH(Places!$B242,Hosts!$A:$A,0), MATCH(Places!G$1,Hosts!$A$1:$M$1,0))</f>
        <v>Within an hour</v>
      </c>
      <c r="H242" s="70">
        <f>INDEX(Hosts!$A:$M, MATCH(Places!$B242,Hosts!$A:$A,0), MATCH(Places!H$1,Hosts!$A$1:$M$1,0))</f>
        <v>1</v>
      </c>
      <c r="I242" s="70">
        <f>INDEX(Hosts!$A:$M, MATCH(Places!$B242,Hosts!$A:$A,0), MATCH(Places!I$1,Hosts!$A$1:$M$1,0))</f>
        <v>0.71</v>
      </c>
      <c r="J242" t="str">
        <f>INDEX(Hosts!$A:$M, MATCH(Places!$B242,Hosts!$A:$A,0), MATCH(Places!J$1,Hosts!$A$1:$M$1,0))</f>
        <v>No</v>
      </c>
      <c r="K242">
        <v>12</v>
      </c>
      <c r="L242" t="str">
        <f>VLOOKUP($K242,Neighborhoods!$A:$C,2,0)</f>
        <v>Brooklyn</v>
      </c>
      <c r="M242" t="str">
        <f>VLOOKUP($K242,Neighborhoods!$A:$C,3,0)</f>
        <v>Williamsburg</v>
      </c>
      <c r="N242" t="str">
        <f>INDEX(Neighborhoods!$A:$C, MATCH(Places!$K242,Neighborhoods!$A:$A,0), MATCH(Places!N$1,Neighborhoods!$A$1:$C$1,0))</f>
        <v>Brooklyn</v>
      </c>
      <c r="O242" t="str">
        <f>INDEX(Neighborhoods!$A:$C, MATCH(Places!$K242,Neighborhoods!$A:$A,0), MATCH(Places!O$1,Neighborhoods!$A$1:$C$1,0))</f>
        <v>Williamsburg</v>
      </c>
      <c r="P242" t="s">
        <v>1</v>
      </c>
      <c r="Q242" t="str">
        <f t="shared" si="12"/>
        <v>Yes</v>
      </c>
      <c r="R242">
        <v>2</v>
      </c>
      <c r="S242" t="str">
        <f t="shared" si="13"/>
        <v>Small</v>
      </c>
      <c r="T242" s="50">
        <v>81</v>
      </c>
      <c r="U242" s="70">
        <f t="shared" si="14"/>
        <v>0.03</v>
      </c>
      <c r="V242" s="52">
        <v>4.57</v>
      </c>
      <c r="W242" s="52" t="str" cm="1">
        <f t="array" ref="W242">_xlfn.SWITCH(ROUND(V242,0),5,"Excellent",4,"Good",3,"Ok","Bad")</f>
        <v>Excellent</v>
      </c>
      <c r="X242">
        <v>117</v>
      </c>
      <c r="Y242" t="str">
        <f t="shared" si="15"/>
        <v>No</v>
      </c>
      <c r="Z242" s="68">
        <v>41544</v>
      </c>
      <c r="AA242" s="68">
        <v>43882</v>
      </c>
      <c r="AB242">
        <v>293</v>
      </c>
      <c r="AC242" t="s">
        <v>15615</v>
      </c>
    </row>
    <row r="243" spans="1:29" x14ac:dyDescent="0.3">
      <c r="A243" t="s">
        <v>197</v>
      </c>
      <c r="B243">
        <v>95</v>
      </c>
      <c r="C243" t="str">
        <f>VLOOKUP($B243,Hosts!$A:$M,10,0)</f>
        <v>Within an hour</v>
      </c>
      <c r="D243" s="70">
        <f>VLOOKUP($B243,Hosts!$A:$M,11,0)</f>
        <v>1</v>
      </c>
      <c r="E243" s="70">
        <f>VLOOKUP($B243,Hosts!$A:$M,12,0)</f>
        <v>0.71</v>
      </c>
      <c r="F243" t="str">
        <f>VLOOKUP($B243,Hosts!$A:$M,13,0)</f>
        <v>No</v>
      </c>
      <c r="G243" t="str">
        <f>INDEX(Hosts!$A:$M, MATCH(Places!$B243,Hosts!$A:$A,0), MATCH(Places!G$1,Hosts!$A$1:$M$1,0))</f>
        <v>Within an hour</v>
      </c>
      <c r="H243" s="70">
        <f>INDEX(Hosts!$A:$M, MATCH(Places!$B243,Hosts!$A:$A,0), MATCH(Places!H$1,Hosts!$A$1:$M$1,0))</f>
        <v>1</v>
      </c>
      <c r="I243" s="70">
        <f>INDEX(Hosts!$A:$M, MATCH(Places!$B243,Hosts!$A:$A,0), MATCH(Places!I$1,Hosts!$A$1:$M$1,0))</f>
        <v>0.71</v>
      </c>
      <c r="J243" t="str">
        <f>INDEX(Hosts!$A:$M, MATCH(Places!$B243,Hosts!$A:$A,0), MATCH(Places!J$1,Hosts!$A$1:$M$1,0))</f>
        <v>No</v>
      </c>
      <c r="K243">
        <v>12</v>
      </c>
      <c r="L243" t="str">
        <f>VLOOKUP($K243,Neighborhoods!$A:$C,2,0)</f>
        <v>Brooklyn</v>
      </c>
      <c r="M243" t="str">
        <f>VLOOKUP($K243,Neighborhoods!$A:$C,3,0)</f>
        <v>Williamsburg</v>
      </c>
      <c r="N243" t="str">
        <f>INDEX(Neighborhoods!$A:$C, MATCH(Places!$K243,Neighborhoods!$A:$A,0), MATCH(Places!N$1,Neighborhoods!$A$1:$C$1,0))</f>
        <v>Brooklyn</v>
      </c>
      <c r="O243" t="str">
        <f>INDEX(Neighborhoods!$A:$C, MATCH(Places!$K243,Neighborhoods!$A:$A,0), MATCH(Places!O$1,Neighborhoods!$A$1:$C$1,0))</f>
        <v>Williamsburg</v>
      </c>
      <c r="P243" t="s">
        <v>1</v>
      </c>
      <c r="Q243" t="str">
        <f t="shared" si="12"/>
        <v>Yes</v>
      </c>
      <c r="R243">
        <v>2</v>
      </c>
      <c r="S243" t="str">
        <f t="shared" si="13"/>
        <v>Small</v>
      </c>
      <c r="T243" s="50">
        <v>62</v>
      </c>
      <c r="U243" s="70">
        <f t="shared" si="14"/>
        <v>0.03</v>
      </c>
      <c r="V243" s="52">
        <v>4.59</v>
      </c>
      <c r="W243" s="52" t="str" cm="1">
        <f t="array" ref="W243">_xlfn.SWITCH(ROUND(V243,0),5,"Excellent",4,"Good",3,"Ok","Bad")</f>
        <v>Excellent</v>
      </c>
      <c r="X243">
        <v>157</v>
      </c>
      <c r="Y243" t="str">
        <f t="shared" si="15"/>
        <v>No</v>
      </c>
      <c r="Z243" s="68">
        <v>41042</v>
      </c>
      <c r="AA243" s="68">
        <v>43896</v>
      </c>
      <c r="AB243">
        <v>339</v>
      </c>
      <c r="AC243" t="s">
        <v>15615</v>
      </c>
    </row>
    <row r="244" spans="1:29" x14ac:dyDescent="0.3">
      <c r="A244" t="s">
        <v>198</v>
      </c>
      <c r="B244">
        <v>611</v>
      </c>
      <c r="C244" t="str">
        <f>VLOOKUP($B244,Hosts!$A:$M,10,0)</f>
        <v>Within an hour</v>
      </c>
      <c r="D244" s="70">
        <f>VLOOKUP($B244,Hosts!$A:$M,11,0)</f>
        <v>1</v>
      </c>
      <c r="E244" s="70">
        <f>VLOOKUP($B244,Hosts!$A:$M,12,0)</f>
        <v>0.97</v>
      </c>
      <c r="F244" t="str">
        <f>VLOOKUP($B244,Hosts!$A:$M,13,0)</f>
        <v>Yes</v>
      </c>
      <c r="G244" t="str">
        <f>INDEX(Hosts!$A:$M, MATCH(Places!$B244,Hosts!$A:$A,0), MATCH(Places!G$1,Hosts!$A$1:$M$1,0))</f>
        <v>Within an hour</v>
      </c>
      <c r="H244" s="70">
        <f>INDEX(Hosts!$A:$M, MATCH(Places!$B244,Hosts!$A:$A,0), MATCH(Places!H$1,Hosts!$A$1:$M$1,0))</f>
        <v>1</v>
      </c>
      <c r="I244" s="70">
        <f>INDEX(Hosts!$A:$M, MATCH(Places!$B244,Hosts!$A:$A,0), MATCH(Places!I$1,Hosts!$A$1:$M$1,0))</f>
        <v>0.97</v>
      </c>
      <c r="J244" t="str">
        <f>INDEX(Hosts!$A:$M, MATCH(Places!$B244,Hosts!$A:$A,0), MATCH(Places!J$1,Hosts!$A$1:$M$1,0))</f>
        <v>Yes</v>
      </c>
      <c r="K244">
        <v>16</v>
      </c>
      <c r="L244" t="str">
        <f>VLOOKUP($K244,Neighborhoods!$A:$C,2,0)</f>
        <v>Manhattan</v>
      </c>
      <c r="M244" t="str">
        <f>VLOOKUP($K244,Neighborhoods!$A:$C,3,0)</f>
        <v>Harlem</v>
      </c>
      <c r="N244" t="str">
        <f>INDEX(Neighborhoods!$A:$C, MATCH(Places!$K244,Neighborhoods!$A:$A,0), MATCH(Places!N$1,Neighborhoods!$A$1:$C$1,0))</f>
        <v>Manhattan</v>
      </c>
      <c r="O244" t="str">
        <f>INDEX(Neighborhoods!$A:$C, MATCH(Places!$K244,Neighborhoods!$A:$A,0), MATCH(Places!O$1,Neighborhoods!$A$1:$C$1,0))</f>
        <v>Harlem</v>
      </c>
      <c r="P244" t="s">
        <v>1</v>
      </c>
      <c r="Q244" t="str">
        <f t="shared" si="12"/>
        <v>Yes</v>
      </c>
      <c r="R244">
        <v>4</v>
      </c>
      <c r="S244" t="str">
        <f t="shared" si="13"/>
        <v>Medium</v>
      </c>
      <c r="T244" s="50">
        <v>94</v>
      </c>
      <c r="U244" s="70">
        <f t="shared" si="14"/>
        <v>0.03</v>
      </c>
      <c r="V244" s="52">
        <v>4.99</v>
      </c>
      <c r="W244" s="52" t="str" cm="1">
        <f t="array" ref="W244">_xlfn.SWITCH(ROUND(V244,0),5,"Excellent",4,"Good",3,"Ok","Bad")</f>
        <v>Excellent</v>
      </c>
      <c r="X244">
        <v>165</v>
      </c>
      <c r="Y244" t="str">
        <f t="shared" si="15"/>
        <v>Yes</v>
      </c>
      <c r="Z244" s="68">
        <v>41038</v>
      </c>
      <c r="AA244" s="68">
        <v>44050</v>
      </c>
      <c r="AB244">
        <v>70</v>
      </c>
      <c r="AC244" t="s">
        <v>15615</v>
      </c>
    </row>
    <row r="245" spans="1:29" x14ac:dyDescent="0.3">
      <c r="A245" t="s">
        <v>199</v>
      </c>
      <c r="B245">
        <v>545</v>
      </c>
      <c r="C245" t="str">
        <f>VLOOKUP($B245,Hosts!$A:$M,10,0)</f>
        <v>Within a day</v>
      </c>
      <c r="D245" s="70">
        <f>VLOOKUP($B245,Hosts!$A:$M,11,0)</f>
        <v>1</v>
      </c>
      <c r="E245" s="70">
        <f>VLOOKUP($B245,Hosts!$A:$M,12,0)</f>
        <v>0.91</v>
      </c>
      <c r="F245" t="str">
        <f>VLOOKUP($B245,Hosts!$A:$M,13,0)</f>
        <v>No</v>
      </c>
      <c r="G245" t="str">
        <f>INDEX(Hosts!$A:$M, MATCH(Places!$B245,Hosts!$A:$A,0), MATCH(Places!G$1,Hosts!$A$1:$M$1,0))</f>
        <v>Within a day</v>
      </c>
      <c r="H245" s="70">
        <f>INDEX(Hosts!$A:$M, MATCH(Places!$B245,Hosts!$A:$A,0), MATCH(Places!H$1,Hosts!$A$1:$M$1,0))</f>
        <v>1</v>
      </c>
      <c r="I245" s="70">
        <f>INDEX(Hosts!$A:$M, MATCH(Places!$B245,Hosts!$A:$A,0), MATCH(Places!I$1,Hosts!$A$1:$M$1,0))</f>
        <v>0.91</v>
      </c>
      <c r="J245" t="str">
        <f>INDEX(Hosts!$A:$M, MATCH(Places!$B245,Hosts!$A:$A,0), MATCH(Places!J$1,Hosts!$A$1:$M$1,0))</f>
        <v>No</v>
      </c>
      <c r="K245">
        <v>3</v>
      </c>
      <c r="L245" t="str">
        <f>VLOOKUP($K245,Neighborhoods!$A:$C,2,0)</f>
        <v>Bronx</v>
      </c>
      <c r="M245" t="str">
        <f>VLOOKUP($K245,Neighborhoods!$A:$C,3,0)</f>
        <v>Longwood</v>
      </c>
      <c r="N245" t="str">
        <f>INDEX(Neighborhoods!$A:$C, MATCH(Places!$K245,Neighborhoods!$A:$A,0), MATCH(Places!N$1,Neighborhoods!$A$1:$C$1,0))</f>
        <v>Bronx</v>
      </c>
      <c r="O245" t="str">
        <f>INDEX(Neighborhoods!$A:$C, MATCH(Places!$K245,Neighborhoods!$A:$A,0), MATCH(Places!O$1,Neighborhoods!$A$1:$C$1,0))</f>
        <v>Longwood</v>
      </c>
      <c r="P245" t="s">
        <v>11822</v>
      </c>
      <c r="Q245" t="str">
        <f t="shared" si="12"/>
        <v>No</v>
      </c>
      <c r="R245">
        <v>5</v>
      </c>
      <c r="S245" t="str">
        <f t="shared" si="13"/>
        <v>Medium</v>
      </c>
      <c r="T245" s="50">
        <v>110</v>
      </c>
      <c r="U245" s="70">
        <f t="shared" si="14"/>
        <v>0.03</v>
      </c>
      <c r="V245" s="52">
        <v>4.8899999999999997</v>
      </c>
      <c r="W245" s="52" t="str" cm="1">
        <f t="array" ref="W245">_xlfn.SWITCH(ROUND(V245,0),5,"Excellent",4,"Good",3,"Ok","Bad")</f>
        <v>Excellent</v>
      </c>
      <c r="X245">
        <v>94</v>
      </c>
      <c r="Y245" t="str">
        <f t="shared" si="15"/>
        <v>No</v>
      </c>
      <c r="Z245" s="68">
        <v>41096</v>
      </c>
      <c r="AA245" s="68">
        <v>43906</v>
      </c>
      <c r="AB245">
        <v>140</v>
      </c>
      <c r="AC245" t="s">
        <v>15615</v>
      </c>
    </row>
    <row r="246" spans="1:29" x14ac:dyDescent="0.3">
      <c r="A246" t="s">
        <v>201</v>
      </c>
      <c r="B246">
        <v>475</v>
      </c>
      <c r="C246" t="str">
        <f>VLOOKUP($B246,Hosts!$A:$M,10,0)</f>
        <v>A few days or more</v>
      </c>
      <c r="D246" s="70">
        <f>VLOOKUP($B246,Hosts!$A:$M,11,0)</f>
        <v>0.43</v>
      </c>
      <c r="E246" s="70">
        <f>VLOOKUP($B246,Hosts!$A:$M,12,0)</f>
        <v>0.6</v>
      </c>
      <c r="F246" t="str">
        <f>VLOOKUP($B246,Hosts!$A:$M,13,0)</f>
        <v>No</v>
      </c>
      <c r="G246" t="str">
        <f>INDEX(Hosts!$A:$M, MATCH(Places!$B246,Hosts!$A:$A,0), MATCH(Places!G$1,Hosts!$A$1:$M$1,0))</f>
        <v>A few days or more</v>
      </c>
      <c r="H246" s="70">
        <f>INDEX(Hosts!$A:$M, MATCH(Places!$B246,Hosts!$A:$A,0), MATCH(Places!H$1,Hosts!$A$1:$M$1,0))</f>
        <v>0.43</v>
      </c>
      <c r="I246" s="70">
        <f>INDEX(Hosts!$A:$M, MATCH(Places!$B246,Hosts!$A:$A,0), MATCH(Places!I$1,Hosts!$A$1:$M$1,0))</f>
        <v>0.6</v>
      </c>
      <c r="J246" t="str">
        <f>INDEX(Hosts!$A:$M, MATCH(Places!$B246,Hosts!$A:$A,0), MATCH(Places!J$1,Hosts!$A$1:$M$1,0))</f>
        <v>No</v>
      </c>
      <c r="K246">
        <v>7</v>
      </c>
      <c r="L246" t="str">
        <f>VLOOKUP($K246,Neighborhoods!$A:$C,2,0)</f>
        <v>Brooklyn</v>
      </c>
      <c r="M246" t="str">
        <f>VLOOKUP($K246,Neighborhoods!$A:$C,3,0)</f>
        <v>Bedford-Stuyvesant</v>
      </c>
      <c r="N246" t="str">
        <f>INDEX(Neighborhoods!$A:$C, MATCH(Places!$K246,Neighborhoods!$A:$A,0), MATCH(Places!N$1,Neighborhoods!$A$1:$C$1,0))</f>
        <v>Brooklyn</v>
      </c>
      <c r="O246" t="str">
        <f>INDEX(Neighborhoods!$A:$C, MATCH(Places!$K246,Neighborhoods!$A:$A,0), MATCH(Places!O$1,Neighborhoods!$A$1:$C$1,0))</f>
        <v>Bedford-Stuyvesant</v>
      </c>
      <c r="P246" t="s">
        <v>1</v>
      </c>
      <c r="Q246" t="str">
        <f t="shared" si="12"/>
        <v>Yes</v>
      </c>
      <c r="R246">
        <v>2</v>
      </c>
      <c r="S246" t="str">
        <f t="shared" si="13"/>
        <v>Small</v>
      </c>
      <c r="T246" s="50">
        <v>59</v>
      </c>
      <c r="U246" s="70">
        <f t="shared" si="14"/>
        <v>0.03</v>
      </c>
      <c r="V246" s="52">
        <v>4.29</v>
      </c>
      <c r="W246" s="52" t="str" cm="1">
        <f t="array" ref="W246">_xlfn.SWITCH(ROUND(V246,0),5,"Excellent",4,"Good",3,"Ok","Bad")</f>
        <v>Good</v>
      </c>
      <c r="X246">
        <v>7</v>
      </c>
      <c r="Y246" t="str">
        <f t="shared" si="15"/>
        <v>No</v>
      </c>
      <c r="Z246" s="68">
        <v>41092</v>
      </c>
      <c r="AA246" s="68">
        <v>43676</v>
      </c>
      <c r="AB246">
        <v>0</v>
      </c>
      <c r="AC246" t="s">
        <v>15615</v>
      </c>
    </row>
    <row r="247" spans="1:29" x14ac:dyDescent="0.3">
      <c r="A247" t="s">
        <v>14391</v>
      </c>
      <c r="B247">
        <v>614</v>
      </c>
      <c r="C247" t="str">
        <f>VLOOKUP($B247,Hosts!$A:$M,10,0)</f>
        <v>Within an hour</v>
      </c>
      <c r="D247" s="70">
        <f>VLOOKUP($B247,Hosts!$A:$M,11,0)</f>
        <v>1</v>
      </c>
      <c r="E247" s="70">
        <f>VLOOKUP($B247,Hosts!$A:$M,12,0)</f>
        <v>1</v>
      </c>
      <c r="F247" t="str">
        <f>VLOOKUP($B247,Hosts!$A:$M,13,0)</f>
        <v>Yes</v>
      </c>
      <c r="G247" t="str">
        <f>INDEX(Hosts!$A:$M, MATCH(Places!$B247,Hosts!$A:$A,0), MATCH(Places!G$1,Hosts!$A$1:$M$1,0))</f>
        <v>Within an hour</v>
      </c>
      <c r="H247" s="70">
        <f>INDEX(Hosts!$A:$M, MATCH(Places!$B247,Hosts!$A:$A,0), MATCH(Places!H$1,Hosts!$A$1:$M$1,0))</f>
        <v>1</v>
      </c>
      <c r="I247" s="70">
        <f>INDEX(Hosts!$A:$M, MATCH(Places!$B247,Hosts!$A:$A,0), MATCH(Places!I$1,Hosts!$A$1:$M$1,0))</f>
        <v>1</v>
      </c>
      <c r="J247" t="str">
        <f>INDEX(Hosts!$A:$M, MATCH(Places!$B247,Hosts!$A:$A,0), MATCH(Places!J$1,Hosts!$A$1:$M$1,0))</f>
        <v>Yes</v>
      </c>
      <c r="K247">
        <v>16</v>
      </c>
      <c r="L247" t="str">
        <f>VLOOKUP($K247,Neighborhoods!$A:$C,2,0)</f>
        <v>Manhattan</v>
      </c>
      <c r="M247" t="str">
        <f>VLOOKUP($K247,Neighborhoods!$A:$C,3,0)</f>
        <v>Harlem</v>
      </c>
      <c r="N247" t="str">
        <f>INDEX(Neighborhoods!$A:$C, MATCH(Places!$K247,Neighborhoods!$A:$A,0), MATCH(Places!N$1,Neighborhoods!$A$1:$C$1,0))</f>
        <v>Manhattan</v>
      </c>
      <c r="O247" t="str">
        <f>INDEX(Neighborhoods!$A:$C, MATCH(Places!$K247,Neighborhoods!$A:$A,0), MATCH(Places!O$1,Neighborhoods!$A$1:$C$1,0))</f>
        <v>Harlem</v>
      </c>
      <c r="P247" t="s">
        <v>1</v>
      </c>
      <c r="Q247" t="str">
        <f t="shared" si="12"/>
        <v>Yes</v>
      </c>
      <c r="R247">
        <v>5</v>
      </c>
      <c r="S247" t="str">
        <f t="shared" si="13"/>
        <v>Medium</v>
      </c>
      <c r="T247" s="50">
        <v>250</v>
      </c>
      <c r="U247" s="70">
        <f t="shared" si="14"/>
        <v>0.04</v>
      </c>
      <c r="V247" s="52">
        <v>4.83</v>
      </c>
      <c r="W247" s="52" t="str" cm="1">
        <f t="array" ref="W247">_xlfn.SWITCH(ROUND(V247,0),5,"Excellent",4,"Good",3,"Ok","Bad")</f>
        <v>Excellent</v>
      </c>
      <c r="X247">
        <v>109</v>
      </c>
      <c r="Y247" t="str">
        <f t="shared" si="15"/>
        <v>Yes</v>
      </c>
      <c r="Z247" s="68">
        <v>41038</v>
      </c>
      <c r="AA247" s="68">
        <v>43362</v>
      </c>
      <c r="AB247">
        <v>0</v>
      </c>
      <c r="AC247" t="s">
        <v>15615</v>
      </c>
    </row>
    <row r="248" spans="1:29" x14ac:dyDescent="0.3">
      <c r="A248" t="s">
        <v>202</v>
      </c>
      <c r="B248">
        <v>618</v>
      </c>
      <c r="C248" t="str">
        <f>VLOOKUP($B248,Hosts!$A:$M,10,0)</f>
        <v>Within an hour</v>
      </c>
      <c r="D248" s="70">
        <f>VLOOKUP($B248,Hosts!$A:$M,11,0)</f>
        <v>1</v>
      </c>
      <c r="E248" s="70">
        <f>VLOOKUP($B248,Hosts!$A:$M,12,0)</f>
        <v>0.94</v>
      </c>
      <c r="F248" t="str">
        <f>VLOOKUP($B248,Hosts!$A:$M,13,0)</f>
        <v>Yes</v>
      </c>
      <c r="G248" t="str">
        <f>INDEX(Hosts!$A:$M, MATCH(Places!$B248,Hosts!$A:$A,0), MATCH(Places!G$1,Hosts!$A$1:$M$1,0))</f>
        <v>Within an hour</v>
      </c>
      <c r="H248" s="70">
        <f>INDEX(Hosts!$A:$M, MATCH(Places!$B248,Hosts!$A:$A,0), MATCH(Places!H$1,Hosts!$A$1:$M$1,0))</f>
        <v>1</v>
      </c>
      <c r="I248" s="70">
        <f>INDEX(Hosts!$A:$M, MATCH(Places!$B248,Hosts!$A:$A,0), MATCH(Places!I$1,Hosts!$A$1:$M$1,0))</f>
        <v>0.94</v>
      </c>
      <c r="J248" t="str">
        <f>INDEX(Hosts!$A:$M, MATCH(Places!$B248,Hosts!$A:$A,0), MATCH(Places!J$1,Hosts!$A$1:$M$1,0))</f>
        <v>Yes</v>
      </c>
      <c r="K248">
        <v>16</v>
      </c>
      <c r="L248" t="str">
        <f>VLOOKUP($K248,Neighborhoods!$A:$C,2,0)</f>
        <v>Manhattan</v>
      </c>
      <c r="M248" t="str">
        <f>VLOOKUP($K248,Neighborhoods!$A:$C,3,0)</f>
        <v>Harlem</v>
      </c>
      <c r="N248" t="str">
        <f>INDEX(Neighborhoods!$A:$C, MATCH(Places!$K248,Neighborhoods!$A:$A,0), MATCH(Places!N$1,Neighborhoods!$A$1:$C$1,0))</f>
        <v>Manhattan</v>
      </c>
      <c r="O248" t="str">
        <f>INDEX(Neighborhoods!$A:$C, MATCH(Places!$K248,Neighborhoods!$A:$A,0), MATCH(Places!O$1,Neighborhoods!$A$1:$C$1,0))</f>
        <v>Harlem</v>
      </c>
      <c r="P248" t="s">
        <v>1</v>
      </c>
      <c r="Q248" t="str">
        <f t="shared" si="12"/>
        <v>Yes</v>
      </c>
      <c r="R248">
        <v>2</v>
      </c>
      <c r="S248" t="str">
        <f t="shared" si="13"/>
        <v>Small</v>
      </c>
      <c r="T248" s="50">
        <v>70</v>
      </c>
      <c r="U248" s="70">
        <f t="shared" si="14"/>
        <v>0.03</v>
      </c>
      <c r="V248" s="52">
        <v>4.59</v>
      </c>
      <c r="W248" s="52" t="str" cm="1">
        <f t="array" ref="W248">_xlfn.SWITCH(ROUND(V248,0),5,"Excellent",4,"Good",3,"Ok","Bad")</f>
        <v>Excellent</v>
      </c>
      <c r="X248">
        <v>46</v>
      </c>
      <c r="Y248" t="str">
        <f t="shared" si="15"/>
        <v>No</v>
      </c>
      <c r="Z248" s="68">
        <v>43041</v>
      </c>
      <c r="AA248" s="68">
        <v>43921</v>
      </c>
      <c r="AB248">
        <v>0</v>
      </c>
      <c r="AC248" t="s">
        <v>15616</v>
      </c>
    </row>
    <row r="249" spans="1:29" x14ac:dyDescent="0.3">
      <c r="A249" t="s">
        <v>203</v>
      </c>
      <c r="B249">
        <v>620</v>
      </c>
      <c r="C249" t="str">
        <f>VLOOKUP($B249,Hosts!$A:$M,10,0)</f>
        <v>Within an hour</v>
      </c>
      <c r="D249" s="70">
        <f>VLOOKUP($B249,Hosts!$A:$M,11,0)</f>
        <v>0.92</v>
      </c>
      <c r="E249" s="70">
        <f>VLOOKUP($B249,Hosts!$A:$M,12,0)</f>
        <v>1</v>
      </c>
      <c r="F249" t="str">
        <f>VLOOKUP($B249,Hosts!$A:$M,13,0)</f>
        <v>Yes</v>
      </c>
      <c r="G249" t="str">
        <f>INDEX(Hosts!$A:$M, MATCH(Places!$B249,Hosts!$A:$A,0), MATCH(Places!G$1,Hosts!$A$1:$M$1,0))</f>
        <v>Within an hour</v>
      </c>
      <c r="H249" s="70">
        <f>INDEX(Hosts!$A:$M, MATCH(Places!$B249,Hosts!$A:$A,0), MATCH(Places!H$1,Hosts!$A$1:$M$1,0))</f>
        <v>0.92</v>
      </c>
      <c r="I249" s="70">
        <f>INDEX(Hosts!$A:$M, MATCH(Places!$B249,Hosts!$A:$A,0), MATCH(Places!I$1,Hosts!$A$1:$M$1,0))</f>
        <v>1</v>
      </c>
      <c r="J249" t="str">
        <f>INDEX(Hosts!$A:$M, MATCH(Places!$B249,Hosts!$A:$A,0), MATCH(Places!J$1,Hosts!$A$1:$M$1,0))</f>
        <v>Yes</v>
      </c>
      <c r="K249">
        <v>15</v>
      </c>
      <c r="L249" t="str">
        <f>VLOOKUP($K249,Neighborhoods!$A:$C,2,0)</f>
        <v>Manhattan</v>
      </c>
      <c r="M249" t="str">
        <f>VLOOKUP($K249,Neighborhoods!$A:$C,3,0)</f>
        <v>East Village</v>
      </c>
      <c r="N249" t="str">
        <f>INDEX(Neighborhoods!$A:$C, MATCH(Places!$K249,Neighborhoods!$A:$A,0), MATCH(Places!N$1,Neighborhoods!$A$1:$C$1,0))</f>
        <v>Manhattan</v>
      </c>
      <c r="O249" t="str">
        <f>INDEX(Neighborhoods!$A:$C, MATCH(Places!$K249,Neighborhoods!$A:$A,0), MATCH(Places!O$1,Neighborhoods!$A$1:$C$1,0))</f>
        <v>East Village</v>
      </c>
      <c r="P249" t="s">
        <v>11822</v>
      </c>
      <c r="Q249" t="str">
        <f t="shared" si="12"/>
        <v>No</v>
      </c>
      <c r="R249">
        <v>4</v>
      </c>
      <c r="S249" t="str">
        <f t="shared" si="13"/>
        <v>Medium</v>
      </c>
      <c r="T249" s="50">
        <v>105</v>
      </c>
      <c r="U249" s="70">
        <f t="shared" si="14"/>
        <v>0.03</v>
      </c>
      <c r="V249" s="52">
        <v>4.53</v>
      </c>
      <c r="W249" s="52" t="str" cm="1">
        <f t="array" ref="W249">_xlfn.SWITCH(ROUND(V249,0),5,"Excellent",4,"Good",3,"Ok","Bad")</f>
        <v>Excellent</v>
      </c>
      <c r="X249">
        <v>180</v>
      </c>
      <c r="Y249" t="str">
        <f t="shared" si="15"/>
        <v>No</v>
      </c>
      <c r="Z249" s="68">
        <v>41069</v>
      </c>
      <c r="AA249" s="68">
        <v>44035</v>
      </c>
      <c r="AB249">
        <v>128</v>
      </c>
      <c r="AC249" t="s">
        <v>15616</v>
      </c>
    </row>
    <row r="250" spans="1:29" x14ac:dyDescent="0.3">
      <c r="A250" t="s">
        <v>204</v>
      </c>
      <c r="B250">
        <v>625</v>
      </c>
      <c r="C250" t="str">
        <f>VLOOKUP($B250,Hosts!$A:$M,10,0)</f>
        <v>Within an hour</v>
      </c>
      <c r="D250" s="70">
        <f>VLOOKUP($B250,Hosts!$A:$M,11,0)</f>
        <v>1</v>
      </c>
      <c r="E250" s="70">
        <f>VLOOKUP($B250,Hosts!$A:$M,12,0)</f>
        <v>0.67</v>
      </c>
      <c r="F250" t="str">
        <f>VLOOKUP($B250,Hosts!$A:$M,13,0)</f>
        <v>No</v>
      </c>
      <c r="G250" t="str">
        <f>INDEX(Hosts!$A:$M, MATCH(Places!$B250,Hosts!$A:$A,0), MATCH(Places!G$1,Hosts!$A$1:$M$1,0))</f>
        <v>Within an hour</v>
      </c>
      <c r="H250" s="70">
        <f>INDEX(Hosts!$A:$M, MATCH(Places!$B250,Hosts!$A:$A,0), MATCH(Places!H$1,Hosts!$A$1:$M$1,0))</f>
        <v>1</v>
      </c>
      <c r="I250" s="70">
        <f>INDEX(Hosts!$A:$M, MATCH(Places!$B250,Hosts!$A:$A,0), MATCH(Places!I$1,Hosts!$A$1:$M$1,0))</f>
        <v>0.67</v>
      </c>
      <c r="J250" t="str">
        <f>INDEX(Hosts!$A:$M, MATCH(Places!$B250,Hosts!$A:$A,0), MATCH(Places!J$1,Hosts!$A$1:$M$1,0))</f>
        <v>No</v>
      </c>
      <c r="K250">
        <v>9</v>
      </c>
      <c r="L250" t="str">
        <f>VLOOKUP($K250,Neighborhoods!$A:$C,2,0)</f>
        <v>Brooklyn</v>
      </c>
      <c r="M250" t="str">
        <f>VLOOKUP($K250,Neighborhoods!$A:$C,3,0)</f>
        <v>Crown Heights</v>
      </c>
      <c r="N250" t="str">
        <f>INDEX(Neighborhoods!$A:$C, MATCH(Places!$K250,Neighborhoods!$A:$A,0), MATCH(Places!N$1,Neighborhoods!$A$1:$C$1,0))</f>
        <v>Brooklyn</v>
      </c>
      <c r="O250" t="str">
        <f>INDEX(Neighborhoods!$A:$C, MATCH(Places!$K250,Neighborhoods!$A:$A,0), MATCH(Places!O$1,Neighborhoods!$A$1:$C$1,0))</f>
        <v>Crown Heights</v>
      </c>
      <c r="P250" t="s">
        <v>11822</v>
      </c>
      <c r="Q250" t="str">
        <f t="shared" si="12"/>
        <v>No</v>
      </c>
      <c r="R250">
        <v>7</v>
      </c>
      <c r="S250" t="str">
        <f t="shared" si="13"/>
        <v>Large</v>
      </c>
      <c r="T250" s="50">
        <v>250</v>
      </c>
      <c r="U250" s="70">
        <f t="shared" si="14"/>
        <v>0.04</v>
      </c>
      <c r="V250" s="52">
        <v>4.8499999999999996</v>
      </c>
      <c r="W250" s="52" t="str" cm="1">
        <f t="array" ref="W250">_xlfn.SWITCH(ROUND(V250,0),5,"Excellent",4,"Good",3,"Ok","Bad")</f>
        <v>Excellent</v>
      </c>
      <c r="X250">
        <v>20</v>
      </c>
      <c r="Y250" t="str">
        <f t="shared" si="15"/>
        <v>No</v>
      </c>
      <c r="Z250" s="68">
        <v>41089</v>
      </c>
      <c r="AA250" s="68">
        <v>43708</v>
      </c>
      <c r="AB250">
        <v>62</v>
      </c>
      <c r="AC250" t="s">
        <v>15615</v>
      </c>
    </row>
    <row r="251" spans="1:29" x14ac:dyDescent="0.3">
      <c r="A251" t="s">
        <v>14282</v>
      </c>
      <c r="B251">
        <v>303</v>
      </c>
      <c r="C251" t="str">
        <f>VLOOKUP($B251,Hosts!$A:$M,10,0)</f>
        <v>Within an hour</v>
      </c>
      <c r="D251" s="70">
        <f>VLOOKUP($B251,Hosts!$A:$M,11,0)</f>
        <v>1</v>
      </c>
      <c r="E251" s="70">
        <f>VLOOKUP($B251,Hosts!$A:$M,12,0)</f>
        <v>0.89</v>
      </c>
      <c r="F251" t="str">
        <f>VLOOKUP($B251,Hosts!$A:$M,13,0)</f>
        <v>Yes</v>
      </c>
      <c r="G251" t="str">
        <f>INDEX(Hosts!$A:$M, MATCH(Places!$B251,Hosts!$A:$A,0), MATCH(Places!G$1,Hosts!$A$1:$M$1,0))</f>
        <v>Within an hour</v>
      </c>
      <c r="H251" s="70">
        <f>INDEX(Hosts!$A:$M, MATCH(Places!$B251,Hosts!$A:$A,0), MATCH(Places!H$1,Hosts!$A$1:$M$1,0))</f>
        <v>1</v>
      </c>
      <c r="I251" s="70">
        <f>INDEX(Hosts!$A:$M, MATCH(Places!$B251,Hosts!$A:$A,0), MATCH(Places!I$1,Hosts!$A$1:$M$1,0))</f>
        <v>0.89</v>
      </c>
      <c r="J251" t="str">
        <f>INDEX(Hosts!$A:$M, MATCH(Places!$B251,Hosts!$A:$A,0), MATCH(Places!J$1,Hosts!$A$1:$M$1,0))</f>
        <v>Yes</v>
      </c>
      <c r="K251">
        <v>12</v>
      </c>
      <c r="L251" t="str">
        <f>VLOOKUP($K251,Neighborhoods!$A:$C,2,0)</f>
        <v>Brooklyn</v>
      </c>
      <c r="M251" t="str">
        <f>VLOOKUP($K251,Neighborhoods!$A:$C,3,0)</f>
        <v>Williamsburg</v>
      </c>
      <c r="N251" t="str">
        <f>INDEX(Neighborhoods!$A:$C, MATCH(Places!$K251,Neighborhoods!$A:$A,0), MATCH(Places!N$1,Neighborhoods!$A$1:$C$1,0))</f>
        <v>Brooklyn</v>
      </c>
      <c r="O251" t="str">
        <f>INDEX(Neighborhoods!$A:$C, MATCH(Places!$K251,Neighborhoods!$A:$A,0), MATCH(Places!O$1,Neighborhoods!$A$1:$C$1,0))</f>
        <v>Williamsburg</v>
      </c>
      <c r="P251" t="s">
        <v>11822</v>
      </c>
      <c r="Q251" t="str">
        <f t="shared" si="12"/>
        <v>No</v>
      </c>
      <c r="R251">
        <v>5</v>
      </c>
      <c r="S251" t="str">
        <f t="shared" si="13"/>
        <v>Medium</v>
      </c>
      <c r="T251" s="50">
        <v>145</v>
      </c>
      <c r="U251" s="70">
        <f t="shared" si="14"/>
        <v>0.03</v>
      </c>
      <c r="V251" s="52">
        <v>4.9800000000000004</v>
      </c>
      <c r="W251" s="52" t="str" cm="1">
        <f t="array" ref="W251">_xlfn.SWITCH(ROUND(V251,0),5,"Excellent",4,"Good",3,"Ok","Bad")</f>
        <v>Excellent</v>
      </c>
      <c r="X251">
        <v>133</v>
      </c>
      <c r="Y251" t="str">
        <f t="shared" si="15"/>
        <v>Yes</v>
      </c>
      <c r="Z251" s="68">
        <v>41053</v>
      </c>
      <c r="AA251" s="68">
        <v>44033</v>
      </c>
      <c r="AB251">
        <v>135</v>
      </c>
      <c r="AC251" t="s">
        <v>15615</v>
      </c>
    </row>
    <row r="252" spans="1:29" x14ac:dyDescent="0.3">
      <c r="A252" t="s">
        <v>205</v>
      </c>
      <c r="B252">
        <v>631</v>
      </c>
      <c r="C252" t="str">
        <f>VLOOKUP($B252,Hosts!$A:$M,10,0)</f>
        <v>Within an hour</v>
      </c>
      <c r="D252" s="70">
        <f>VLOOKUP($B252,Hosts!$A:$M,11,0)</f>
        <v>1</v>
      </c>
      <c r="E252" s="70">
        <f>VLOOKUP($B252,Hosts!$A:$M,12,0)</f>
        <v>1</v>
      </c>
      <c r="F252" t="str">
        <f>VLOOKUP($B252,Hosts!$A:$M,13,0)</f>
        <v>Yes</v>
      </c>
      <c r="G252" t="str">
        <f>INDEX(Hosts!$A:$M, MATCH(Places!$B252,Hosts!$A:$A,0), MATCH(Places!G$1,Hosts!$A$1:$M$1,0))</f>
        <v>Within an hour</v>
      </c>
      <c r="H252" s="70">
        <f>INDEX(Hosts!$A:$M, MATCH(Places!$B252,Hosts!$A:$A,0), MATCH(Places!H$1,Hosts!$A$1:$M$1,0))</f>
        <v>1</v>
      </c>
      <c r="I252" s="70">
        <f>INDEX(Hosts!$A:$M, MATCH(Places!$B252,Hosts!$A:$A,0), MATCH(Places!I$1,Hosts!$A$1:$M$1,0))</f>
        <v>1</v>
      </c>
      <c r="J252" t="str">
        <f>INDEX(Hosts!$A:$M, MATCH(Places!$B252,Hosts!$A:$A,0), MATCH(Places!J$1,Hosts!$A$1:$M$1,0))</f>
        <v>Yes</v>
      </c>
      <c r="K252">
        <v>7</v>
      </c>
      <c r="L252" t="str">
        <f>VLOOKUP($K252,Neighborhoods!$A:$C,2,0)</f>
        <v>Brooklyn</v>
      </c>
      <c r="M252" t="str">
        <f>VLOOKUP($K252,Neighborhoods!$A:$C,3,0)</f>
        <v>Bedford-Stuyvesant</v>
      </c>
      <c r="N252" t="str">
        <f>INDEX(Neighborhoods!$A:$C, MATCH(Places!$K252,Neighborhoods!$A:$A,0), MATCH(Places!N$1,Neighborhoods!$A$1:$C$1,0))</f>
        <v>Brooklyn</v>
      </c>
      <c r="O252" t="str">
        <f>INDEX(Neighborhoods!$A:$C, MATCH(Places!$K252,Neighborhoods!$A:$A,0), MATCH(Places!O$1,Neighborhoods!$A$1:$C$1,0))</f>
        <v>Bedford-Stuyvesant</v>
      </c>
      <c r="P252" t="s">
        <v>11822</v>
      </c>
      <c r="Q252" t="str">
        <f t="shared" si="12"/>
        <v>No</v>
      </c>
      <c r="R252">
        <v>4</v>
      </c>
      <c r="S252" t="str">
        <f t="shared" si="13"/>
        <v>Medium</v>
      </c>
      <c r="T252" s="50">
        <v>100</v>
      </c>
      <c r="U252" s="70">
        <f t="shared" si="14"/>
        <v>0.03</v>
      </c>
      <c r="V252" s="52">
        <v>4.9000000000000004</v>
      </c>
      <c r="W252" s="52" t="str" cm="1">
        <f t="array" ref="W252">_xlfn.SWITCH(ROUND(V252,0),5,"Excellent",4,"Good",3,"Ok","Bad")</f>
        <v>Excellent</v>
      </c>
      <c r="X252">
        <v>221</v>
      </c>
      <c r="Y252" t="str">
        <f t="shared" si="15"/>
        <v>Yes</v>
      </c>
      <c r="Z252" s="68">
        <v>41121</v>
      </c>
      <c r="AA252" s="68">
        <v>44034</v>
      </c>
      <c r="AB252">
        <v>351</v>
      </c>
      <c r="AC252" t="s">
        <v>15615</v>
      </c>
    </row>
    <row r="253" spans="1:29" x14ac:dyDescent="0.3">
      <c r="A253" t="s">
        <v>206</v>
      </c>
      <c r="B253">
        <v>632</v>
      </c>
      <c r="C253" t="str">
        <f>VLOOKUP($B253,Hosts!$A:$M,10,0)</f>
        <v>Within a few hours</v>
      </c>
      <c r="D253" s="70">
        <f>VLOOKUP($B253,Hosts!$A:$M,11,0)</f>
        <v>1</v>
      </c>
      <c r="E253" s="70">
        <f>VLOOKUP($B253,Hosts!$A:$M,12,0)</f>
        <v>0.95</v>
      </c>
      <c r="F253" t="str">
        <f>VLOOKUP($B253,Hosts!$A:$M,13,0)</f>
        <v>Yes</v>
      </c>
      <c r="G253" t="str">
        <f>INDEX(Hosts!$A:$M, MATCH(Places!$B253,Hosts!$A:$A,0), MATCH(Places!G$1,Hosts!$A$1:$M$1,0))</f>
        <v>Within a few hours</v>
      </c>
      <c r="H253" s="70">
        <f>INDEX(Hosts!$A:$M, MATCH(Places!$B253,Hosts!$A:$A,0), MATCH(Places!H$1,Hosts!$A$1:$M$1,0))</f>
        <v>1</v>
      </c>
      <c r="I253" s="70">
        <f>INDEX(Hosts!$A:$M, MATCH(Places!$B253,Hosts!$A:$A,0), MATCH(Places!I$1,Hosts!$A$1:$M$1,0))</f>
        <v>0.95</v>
      </c>
      <c r="J253" t="str">
        <f>INDEX(Hosts!$A:$M, MATCH(Places!$B253,Hosts!$A:$A,0), MATCH(Places!J$1,Hosts!$A$1:$M$1,0))</f>
        <v>Yes</v>
      </c>
      <c r="K253">
        <v>23</v>
      </c>
      <c r="L253" t="str">
        <f>VLOOKUP($K253,Neighborhoods!$A:$C,2,0)</f>
        <v>Queens</v>
      </c>
      <c r="M253" t="str">
        <f>VLOOKUP($K253,Neighborhoods!$A:$C,3,0)</f>
        <v>Jamaica</v>
      </c>
      <c r="N253" t="str">
        <f>INDEX(Neighborhoods!$A:$C, MATCH(Places!$K253,Neighborhoods!$A:$A,0), MATCH(Places!N$1,Neighborhoods!$A$1:$C$1,0))</f>
        <v>Queens</v>
      </c>
      <c r="O253" t="str">
        <f>INDEX(Neighborhoods!$A:$C, MATCH(Places!$K253,Neighborhoods!$A:$A,0), MATCH(Places!O$1,Neighborhoods!$A$1:$C$1,0))</f>
        <v>Jamaica</v>
      </c>
      <c r="P253" t="s">
        <v>16</v>
      </c>
      <c r="Q253" t="str">
        <f t="shared" si="12"/>
        <v>Yes</v>
      </c>
      <c r="R253">
        <v>3</v>
      </c>
      <c r="S253" t="str">
        <f t="shared" si="13"/>
        <v>Medium</v>
      </c>
      <c r="T253" s="50">
        <v>39</v>
      </c>
      <c r="U253" s="70">
        <f t="shared" si="14"/>
        <v>0.03</v>
      </c>
      <c r="V253" s="52">
        <v>4.59</v>
      </c>
      <c r="W253" s="52" t="str" cm="1">
        <f t="array" ref="W253">_xlfn.SWITCH(ROUND(V253,0),5,"Excellent",4,"Good",3,"Ok","Bad")</f>
        <v>Excellent</v>
      </c>
      <c r="X253">
        <v>480</v>
      </c>
      <c r="Y253" t="str">
        <f t="shared" si="15"/>
        <v>No</v>
      </c>
      <c r="Z253" s="68">
        <v>41071</v>
      </c>
      <c r="AA253" s="68">
        <v>43893</v>
      </c>
      <c r="AB253">
        <v>361</v>
      </c>
      <c r="AC253" t="s">
        <v>15615</v>
      </c>
    </row>
    <row r="254" spans="1:29" x14ac:dyDescent="0.3">
      <c r="A254" t="s">
        <v>13796</v>
      </c>
      <c r="B254">
        <v>155</v>
      </c>
      <c r="C254" t="str">
        <f>VLOOKUP($B254,Hosts!$A:$M,10,0)</f>
        <v>Within an hour</v>
      </c>
      <c r="D254" s="70">
        <f>VLOOKUP($B254,Hosts!$A:$M,11,0)</f>
        <v>1</v>
      </c>
      <c r="E254" s="70">
        <f>VLOOKUP($B254,Hosts!$A:$M,12,0)</f>
        <v>0.98</v>
      </c>
      <c r="F254" t="str">
        <f>VLOOKUP($B254,Hosts!$A:$M,13,0)</f>
        <v>Yes</v>
      </c>
      <c r="G254" t="str">
        <f>INDEX(Hosts!$A:$M, MATCH(Places!$B254,Hosts!$A:$A,0), MATCH(Places!G$1,Hosts!$A$1:$M$1,0))</f>
        <v>Within an hour</v>
      </c>
      <c r="H254" s="70">
        <f>INDEX(Hosts!$A:$M, MATCH(Places!$B254,Hosts!$A:$A,0), MATCH(Places!H$1,Hosts!$A$1:$M$1,0))</f>
        <v>1</v>
      </c>
      <c r="I254" s="70">
        <f>INDEX(Hosts!$A:$M, MATCH(Places!$B254,Hosts!$A:$A,0), MATCH(Places!I$1,Hosts!$A$1:$M$1,0))</f>
        <v>0.98</v>
      </c>
      <c r="J254" t="str">
        <f>INDEX(Hosts!$A:$M, MATCH(Places!$B254,Hosts!$A:$A,0), MATCH(Places!J$1,Hosts!$A$1:$M$1,0))</f>
        <v>Yes</v>
      </c>
      <c r="K254">
        <v>16</v>
      </c>
      <c r="L254" t="str">
        <f>VLOOKUP($K254,Neighborhoods!$A:$C,2,0)</f>
        <v>Manhattan</v>
      </c>
      <c r="M254" t="str">
        <f>VLOOKUP($K254,Neighborhoods!$A:$C,3,0)</f>
        <v>Harlem</v>
      </c>
      <c r="N254" t="str">
        <f>INDEX(Neighborhoods!$A:$C, MATCH(Places!$K254,Neighborhoods!$A:$A,0), MATCH(Places!N$1,Neighborhoods!$A$1:$C$1,0))</f>
        <v>Manhattan</v>
      </c>
      <c r="O254" t="str">
        <f>INDEX(Neighborhoods!$A:$C, MATCH(Places!$K254,Neighborhoods!$A:$A,0), MATCH(Places!O$1,Neighborhoods!$A$1:$C$1,0))</f>
        <v>Harlem</v>
      </c>
      <c r="P254" t="s">
        <v>1</v>
      </c>
      <c r="Q254" t="str">
        <f t="shared" si="12"/>
        <v>Yes</v>
      </c>
      <c r="R254">
        <v>2</v>
      </c>
      <c r="S254" t="str">
        <f t="shared" si="13"/>
        <v>Small</v>
      </c>
      <c r="T254" s="50">
        <v>70</v>
      </c>
      <c r="U254" s="70">
        <f t="shared" si="14"/>
        <v>0.03</v>
      </c>
      <c r="V254" s="52">
        <v>4.9400000000000004</v>
      </c>
      <c r="W254" s="52" t="str" cm="1">
        <f t="array" ref="W254">_xlfn.SWITCH(ROUND(V254,0),5,"Excellent",4,"Good",3,"Ok","Bad")</f>
        <v>Excellent</v>
      </c>
      <c r="X254">
        <v>484</v>
      </c>
      <c r="Y254" t="str">
        <f t="shared" si="15"/>
        <v>Yes</v>
      </c>
      <c r="Z254" s="68">
        <v>41085</v>
      </c>
      <c r="AA254" s="68">
        <v>43906</v>
      </c>
      <c r="AB254">
        <v>346</v>
      </c>
      <c r="AC254" t="s">
        <v>15616</v>
      </c>
    </row>
    <row r="255" spans="1:29" x14ac:dyDescent="0.3">
      <c r="A255" t="s">
        <v>207</v>
      </c>
      <c r="B255">
        <v>337</v>
      </c>
      <c r="C255" t="str">
        <f>VLOOKUP($B255,Hosts!$A:$M,10,0)</f>
        <v>Within a few hours</v>
      </c>
      <c r="D255" s="70">
        <f>VLOOKUP($B255,Hosts!$A:$M,11,0)</f>
        <v>1</v>
      </c>
      <c r="E255" s="70">
        <f>VLOOKUP($B255,Hosts!$A:$M,12,0)</f>
        <v>0.62</v>
      </c>
      <c r="F255" t="str">
        <f>VLOOKUP($B255,Hosts!$A:$M,13,0)</f>
        <v>No</v>
      </c>
      <c r="G255" t="str">
        <f>INDEX(Hosts!$A:$M, MATCH(Places!$B255,Hosts!$A:$A,0), MATCH(Places!G$1,Hosts!$A$1:$M$1,0))</f>
        <v>Within a few hours</v>
      </c>
      <c r="H255" s="70">
        <f>INDEX(Hosts!$A:$M, MATCH(Places!$B255,Hosts!$A:$A,0), MATCH(Places!H$1,Hosts!$A$1:$M$1,0))</f>
        <v>1</v>
      </c>
      <c r="I255" s="70">
        <f>INDEX(Hosts!$A:$M, MATCH(Places!$B255,Hosts!$A:$A,0), MATCH(Places!I$1,Hosts!$A$1:$M$1,0))</f>
        <v>0.62</v>
      </c>
      <c r="J255" t="str">
        <f>INDEX(Hosts!$A:$M, MATCH(Places!$B255,Hosts!$A:$A,0), MATCH(Places!J$1,Hosts!$A$1:$M$1,0))</f>
        <v>No</v>
      </c>
      <c r="K255">
        <v>17</v>
      </c>
      <c r="L255" t="str">
        <f>VLOOKUP($K255,Neighborhoods!$A:$C,2,0)</f>
        <v>Manhattan</v>
      </c>
      <c r="M255" t="str">
        <f>VLOOKUP($K255,Neighborhoods!$A:$C,3,0)</f>
        <v>Hell's Kitchen</v>
      </c>
      <c r="N255" t="str">
        <f>INDEX(Neighborhoods!$A:$C, MATCH(Places!$K255,Neighborhoods!$A:$A,0), MATCH(Places!N$1,Neighborhoods!$A$1:$C$1,0))</f>
        <v>Manhattan</v>
      </c>
      <c r="O255" t="str">
        <f>INDEX(Neighborhoods!$A:$C, MATCH(Places!$K255,Neighborhoods!$A:$A,0), MATCH(Places!O$1,Neighborhoods!$A$1:$C$1,0))</f>
        <v>Hell's Kitchen</v>
      </c>
      <c r="P255" t="s">
        <v>11822</v>
      </c>
      <c r="Q255" t="str">
        <f t="shared" si="12"/>
        <v>No</v>
      </c>
      <c r="R255">
        <v>3</v>
      </c>
      <c r="S255" t="str">
        <f t="shared" si="13"/>
        <v>Medium</v>
      </c>
      <c r="T255" s="50">
        <v>80</v>
      </c>
      <c r="U255" s="70">
        <f t="shared" si="14"/>
        <v>0.03</v>
      </c>
      <c r="V255" s="52">
        <v>4.34</v>
      </c>
      <c r="W255" s="52" t="str" cm="1">
        <f t="array" ref="W255">_xlfn.SWITCH(ROUND(V255,0),5,"Excellent",4,"Good",3,"Ok","Bad")</f>
        <v>Good</v>
      </c>
      <c r="X255">
        <v>35</v>
      </c>
      <c r="Y255" t="str">
        <f t="shared" si="15"/>
        <v>No</v>
      </c>
      <c r="Z255" s="68">
        <v>41086</v>
      </c>
      <c r="AA255" s="68">
        <v>43994</v>
      </c>
      <c r="AB255">
        <v>349</v>
      </c>
      <c r="AC255" t="s">
        <v>15615</v>
      </c>
    </row>
    <row r="256" spans="1:29" x14ac:dyDescent="0.3">
      <c r="A256" t="s">
        <v>209</v>
      </c>
      <c r="B256">
        <v>479</v>
      </c>
      <c r="C256" t="str">
        <f>VLOOKUP($B256,Hosts!$A:$M,10,0)</f>
        <v>Within a few hours</v>
      </c>
      <c r="D256" s="70">
        <f>VLOOKUP($B256,Hosts!$A:$M,11,0)</f>
        <v>1</v>
      </c>
      <c r="E256" s="70">
        <f>VLOOKUP($B256,Hosts!$A:$M,12,0)</f>
        <v>1</v>
      </c>
      <c r="F256" t="str">
        <f>VLOOKUP($B256,Hosts!$A:$M,13,0)</f>
        <v>No</v>
      </c>
      <c r="G256" t="str">
        <f>INDEX(Hosts!$A:$M, MATCH(Places!$B256,Hosts!$A:$A,0), MATCH(Places!G$1,Hosts!$A$1:$M$1,0))</f>
        <v>Within a few hours</v>
      </c>
      <c r="H256" s="70">
        <f>INDEX(Hosts!$A:$M, MATCH(Places!$B256,Hosts!$A:$A,0), MATCH(Places!H$1,Hosts!$A$1:$M$1,0))</f>
        <v>1</v>
      </c>
      <c r="I256" s="70">
        <f>INDEX(Hosts!$A:$M, MATCH(Places!$B256,Hosts!$A:$A,0), MATCH(Places!I$1,Hosts!$A$1:$M$1,0))</f>
        <v>1</v>
      </c>
      <c r="J256" t="str">
        <f>INDEX(Hosts!$A:$M, MATCH(Places!$B256,Hosts!$A:$A,0), MATCH(Places!J$1,Hosts!$A$1:$M$1,0))</f>
        <v>No</v>
      </c>
      <c r="K256">
        <v>7</v>
      </c>
      <c r="L256" t="str">
        <f>VLOOKUP($K256,Neighborhoods!$A:$C,2,0)</f>
        <v>Brooklyn</v>
      </c>
      <c r="M256" t="str">
        <f>VLOOKUP($K256,Neighborhoods!$A:$C,3,0)</f>
        <v>Bedford-Stuyvesant</v>
      </c>
      <c r="N256" t="str">
        <f>INDEX(Neighborhoods!$A:$C, MATCH(Places!$K256,Neighborhoods!$A:$A,0), MATCH(Places!N$1,Neighborhoods!$A$1:$C$1,0))</f>
        <v>Brooklyn</v>
      </c>
      <c r="O256" t="str">
        <f>INDEX(Neighborhoods!$A:$C, MATCH(Places!$K256,Neighborhoods!$A:$A,0), MATCH(Places!O$1,Neighborhoods!$A$1:$C$1,0))</f>
        <v>Bedford-Stuyvesant</v>
      </c>
      <c r="P256" t="s">
        <v>1</v>
      </c>
      <c r="Q256" t="str">
        <f t="shared" si="12"/>
        <v>Yes</v>
      </c>
      <c r="R256">
        <v>2</v>
      </c>
      <c r="S256" t="str">
        <f t="shared" si="13"/>
        <v>Small</v>
      </c>
      <c r="T256" s="50">
        <v>55</v>
      </c>
      <c r="U256" s="70">
        <f t="shared" si="14"/>
        <v>0.03</v>
      </c>
      <c r="V256" s="52">
        <v>4.58</v>
      </c>
      <c r="W256" s="52" t="str" cm="1">
        <f t="array" ref="W256">_xlfn.SWITCH(ROUND(V256,0),5,"Excellent",4,"Good",3,"Ok","Bad")</f>
        <v>Excellent</v>
      </c>
      <c r="X256">
        <v>24</v>
      </c>
      <c r="Y256" t="str">
        <f t="shared" si="15"/>
        <v>No</v>
      </c>
      <c r="Z256" s="68">
        <v>41077</v>
      </c>
      <c r="AA256" s="68">
        <v>43831</v>
      </c>
      <c r="AB256">
        <v>364</v>
      </c>
      <c r="AC256" t="s">
        <v>15615</v>
      </c>
    </row>
    <row r="257" spans="1:29" x14ac:dyDescent="0.3">
      <c r="A257" t="s">
        <v>14195</v>
      </c>
      <c r="B257">
        <v>643</v>
      </c>
      <c r="C257" t="str">
        <f>VLOOKUP($B257,Hosts!$A:$M,10,0)</f>
        <v>Within an hour</v>
      </c>
      <c r="D257" s="70">
        <f>VLOOKUP($B257,Hosts!$A:$M,11,0)</f>
        <v>1</v>
      </c>
      <c r="E257" s="70">
        <f>VLOOKUP($B257,Hosts!$A:$M,12,0)</f>
        <v>0.96</v>
      </c>
      <c r="F257" t="str">
        <f>VLOOKUP($B257,Hosts!$A:$M,13,0)</f>
        <v>Yes</v>
      </c>
      <c r="G257" t="str">
        <f>INDEX(Hosts!$A:$M, MATCH(Places!$B257,Hosts!$A:$A,0), MATCH(Places!G$1,Hosts!$A$1:$M$1,0))</f>
        <v>Within an hour</v>
      </c>
      <c r="H257" s="70">
        <f>INDEX(Hosts!$A:$M, MATCH(Places!$B257,Hosts!$A:$A,0), MATCH(Places!H$1,Hosts!$A$1:$M$1,0))</f>
        <v>1</v>
      </c>
      <c r="I257" s="70">
        <f>INDEX(Hosts!$A:$M, MATCH(Places!$B257,Hosts!$A:$A,0), MATCH(Places!I$1,Hosts!$A$1:$M$1,0))</f>
        <v>0.96</v>
      </c>
      <c r="J257" t="str">
        <f>INDEX(Hosts!$A:$M, MATCH(Places!$B257,Hosts!$A:$A,0), MATCH(Places!J$1,Hosts!$A$1:$M$1,0))</f>
        <v>Yes</v>
      </c>
      <c r="K257">
        <v>12</v>
      </c>
      <c r="L257" t="str">
        <f>VLOOKUP($K257,Neighborhoods!$A:$C,2,0)</f>
        <v>Brooklyn</v>
      </c>
      <c r="M257" t="str">
        <f>VLOOKUP($K257,Neighborhoods!$A:$C,3,0)</f>
        <v>Williamsburg</v>
      </c>
      <c r="N257" t="str">
        <f>INDEX(Neighborhoods!$A:$C, MATCH(Places!$K257,Neighborhoods!$A:$A,0), MATCH(Places!N$1,Neighborhoods!$A$1:$C$1,0))</f>
        <v>Brooklyn</v>
      </c>
      <c r="O257" t="str">
        <f>INDEX(Neighborhoods!$A:$C, MATCH(Places!$K257,Neighborhoods!$A:$A,0), MATCH(Places!O$1,Neighborhoods!$A$1:$C$1,0))</f>
        <v>Williamsburg</v>
      </c>
      <c r="P257" t="s">
        <v>11822</v>
      </c>
      <c r="Q257" t="str">
        <f t="shared" si="12"/>
        <v>No</v>
      </c>
      <c r="R257">
        <v>3</v>
      </c>
      <c r="S257" t="str">
        <f t="shared" si="13"/>
        <v>Medium</v>
      </c>
      <c r="T257" s="50">
        <v>111</v>
      </c>
      <c r="U257" s="70">
        <f t="shared" si="14"/>
        <v>0.03</v>
      </c>
      <c r="V257" s="52">
        <v>4.84</v>
      </c>
      <c r="W257" s="52" t="str" cm="1">
        <f t="array" ref="W257">_xlfn.SWITCH(ROUND(V257,0),5,"Excellent",4,"Good",3,"Ok","Bad")</f>
        <v>Excellent</v>
      </c>
      <c r="X257">
        <v>79</v>
      </c>
      <c r="Y257" t="str">
        <f t="shared" si="15"/>
        <v>No</v>
      </c>
      <c r="Z257" s="68">
        <v>41231</v>
      </c>
      <c r="AA257" s="68">
        <v>43962</v>
      </c>
      <c r="AB257">
        <v>267</v>
      </c>
      <c r="AC257" t="s">
        <v>15616</v>
      </c>
    </row>
    <row r="258" spans="1:29" x14ac:dyDescent="0.3">
      <c r="A258" t="s">
        <v>210</v>
      </c>
      <c r="B258">
        <v>323</v>
      </c>
      <c r="C258" t="str">
        <f>VLOOKUP($B258,Hosts!$A:$M,10,0)</f>
        <v>Within a few hours</v>
      </c>
      <c r="D258" s="70">
        <f>VLOOKUP($B258,Hosts!$A:$M,11,0)</f>
        <v>1</v>
      </c>
      <c r="E258" s="70">
        <f>VLOOKUP($B258,Hosts!$A:$M,12,0)</f>
        <v>0.94</v>
      </c>
      <c r="F258" t="str">
        <f>VLOOKUP($B258,Hosts!$A:$M,13,0)</f>
        <v>Yes</v>
      </c>
      <c r="G258" t="str">
        <f>INDEX(Hosts!$A:$M, MATCH(Places!$B258,Hosts!$A:$A,0), MATCH(Places!G$1,Hosts!$A$1:$M$1,0))</f>
        <v>Within a few hours</v>
      </c>
      <c r="H258" s="70">
        <f>INDEX(Hosts!$A:$M, MATCH(Places!$B258,Hosts!$A:$A,0), MATCH(Places!H$1,Hosts!$A$1:$M$1,0))</f>
        <v>1</v>
      </c>
      <c r="I258" s="70">
        <f>INDEX(Hosts!$A:$M, MATCH(Places!$B258,Hosts!$A:$A,0), MATCH(Places!I$1,Hosts!$A$1:$M$1,0))</f>
        <v>0.94</v>
      </c>
      <c r="J258" t="str">
        <f>INDEX(Hosts!$A:$M, MATCH(Places!$B258,Hosts!$A:$A,0), MATCH(Places!J$1,Hosts!$A$1:$M$1,0))</f>
        <v>Yes</v>
      </c>
      <c r="K258">
        <v>15</v>
      </c>
      <c r="L258" t="str">
        <f>VLOOKUP($K258,Neighborhoods!$A:$C,2,0)</f>
        <v>Manhattan</v>
      </c>
      <c r="M258" t="str">
        <f>VLOOKUP($K258,Neighborhoods!$A:$C,3,0)</f>
        <v>East Village</v>
      </c>
      <c r="N258" t="str">
        <f>INDEX(Neighborhoods!$A:$C, MATCH(Places!$K258,Neighborhoods!$A:$A,0), MATCH(Places!N$1,Neighborhoods!$A$1:$C$1,0))</f>
        <v>Manhattan</v>
      </c>
      <c r="O258" t="str">
        <f>INDEX(Neighborhoods!$A:$C, MATCH(Places!$K258,Neighborhoods!$A:$A,0), MATCH(Places!O$1,Neighborhoods!$A$1:$C$1,0))</f>
        <v>East Village</v>
      </c>
      <c r="P258" t="s">
        <v>11822</v>
      </c>
      <c r="Q258" t="str">
        <f t="shared" si="12"/>
        <v>No</v>
      </c>
      <c r="R258">
        <v>2</v>
      </c>
      <c r="S258" t="str">
        <f t="shared" si="13"/>
        <v>Small</v>
      </c>
      <c r="T258" s="50">
        <v>185</v>
      </c>
      <c r="U258" s="70">
        <f t="shared" si="14"/>
        <v>0.03</v>
      </c>
      <c r="V258" s="52">
        <v>4.9800000000000004</v>
      </c>
      <c r="W258" s="52" t="str" cm="1">
        <f t="array" ref="W258">_xlfn.SWITCH(ROUND(V258,0),5,"Excellent",4,"Good",3,"Ok","Bad")</f>
        <v>Excellent</v>
      </c>
      <c r="X258">
        <v>64</v>
      </c>
      <c r="Y258" t="str">
        <f t="shared" si="15"/>
        <v>No</v>
      </c>
      <c r="Z258" s="68">
        <v>41125</v>
      </c>
      <c r="AA258" s="68">
        <v>43883</v>
      </c>
      <c r="AB258">
        <v>0</v>
      </c>
      <c r="AC258" t="s">
        <v>15615</v>
      </c>
    </row>
    <row r="259" spans="1:29" x14ac:dyDescent="0.3">
      <c r="A259" t="s">
        <v>211</v>
      </c>
      <c r="B259">
        <v>646</v>
      </c>
      <c r="C259" t="str">
        <f>VLOOKUP($B259,Hosts!$A:$M,10,0)</f>
        <v>Within a few hours</v>
      </c>
      <c r="D259" s="70">
        <f>VLOOKUP($B259,Hosts!$A:$M,11,0)</f>
        <v>1</v>
      </c>
      <c r="E259" s="70">
        <f>VLOOKUP($B259,Hosts!$A:$M,12,0)</f>
        <v>0.94</v>
      </c>
      <c r="F259" t="str">
        <f>VLOOKUP($B259,Hosts!$A:$M,13,0)</f>
        <v>Yes</v>
      </c>
      <c r="G259" t="str">
        <f>INDEX(Hosts!$A:$M, MATCH(Places!$B259,Hosts!$A:$A,0), MATCH(Places!G$1,Hosts!$A$1:$M$1,0))</f>
        <v>Within a few hours</v>
      </c>
      <c r="H259" s="70">
        <f>INDEX(Hosts!$A:$M, MATCH(Places!$B259,Hosts!$A:$A,0), MATCH(Places!H$1,Hosts!$A$1:$M$1,0))</f>
        <v>1</v>
      </c>
      <c r="I259" s="70">
        <f>INDEX(Hosts!$A:$M, MATCH(Places!$B259,Hosts!$A:$A,0), MATCH(Places!I$1,Hosts!$A$1:$M$1,0))</f>
        <v>0.94</v>
      </c>
      <c r="J259" t="str">
        <f>INDEX(Hosts!$A:$M, MATCH(Places!$B259,Hosts!$A:$A,0), MATCH(Places!J$1,Hosts!$A$1:$M$1,0))</f>
        <v>Yes</v>
      </c>
      <c r="K259">
        <v>12</v>
      </c>
      <c r="L259" t="str">
        <f>VLOOKUP($K259,Neighborhoods!$A:$C,2,0)</f>
        <v>Brooklyn</v>
      </c>
      <c r="M259" t="str">
        <f>VLOOKUP($K259,Neighborhoods!$A:$C,3,0)</f>
        <v>Williamsburg</v>
      </c>
      <c r="N259" t="str">
        <f>INDEX(Neighborhoods!$A:$C, MATCH(Places!$K259,Neighborhoods!$A:$A,0), MATCH(Places!N$1,Neighborhoods!$A$1:$C$1,0))</f>
        <v>Brooklyn</v>
      </c>
      <c r="O259" t="str">
        <f>INDEX(Neighborhoods!$A:$C, MATCH(Places!$K259,Neighborhoods!$A:$A,0), MATCH(Places!O$1,Neighborhoods!$A$1:$C$1,0))</f>
        <v>Williamsburg</v>
      </c>
      <c r="P259" t="s">
        <v>1</v>
      </c>
      <c r="Q259" t="str">
        <f t="shared" ref="Q259:Q322" si="16">IF(OR(P259="Private room",P259="Shared room"),"Yes","No")</f>
        <v>Yes</v>
      </c>
      <c r="R259">
        <v>2</v>
      </c>
      <c r="S259" t="str">
        <f t="shared" ref="S259:S322" si="17">IF(R259&lt;=2,"Small",IF(R259&lt;=5,"Medium","Large"))</f>
        <v>Small</v>
      </c>
      <c r="T259" s="50">
        <v>120</v>
      </c>
      <c r="U259" s="70">
        <f t="shared" ref="U259:U322" si="18">VLOOKUP($T259,$AF$1:$AG$5,2)</f>
        <v>0.03</v>
      </c>
      <c r="V259" s="52">
        <v>5</v>
      </c>
      <c r="W259" s="52" t="str" cm="1">
        <f t="array" ref="W259">_xlfn.SWITCH(ROUND(V259,0),5,"Excellent",4,"Good",3,"Ok","Bad")</f>
        <v>Excellent</v>
      </c>
      <c r="X259">
        <v>153</v>
      </c>
      <c r="Y259" t="str">
        <f t="shared" ref="Y259:Y322" si="19">IF(AND(V259&gt;4.8,X259&gt;100),"Yes","No")</f>
        <v>Yes</v>
      </c>
      <c r="Z259" s="68">
        <v>41106</v>
      </c>
      <c r="AA259" s="68">
        <v>43898</v>
      </c>
      <c r="AB259">
        <v>337</v>
      </c>
      <c r="AC259" t="s">
        <v>15615</v>
      </c>
    </row>
    <row r="260" spans="1:29" x14ac:dyDescent="0.3">
      <c r="A260" t="s">
        <v>15509</v>
      </c>
      <c r="B260">
        <v>650</v>
      </c>
      <c r="C260" t="str">
        <f>VLOOKUP($B260,Hosts!$A:$M,10,0)</f>
        <v>Within a day</v>
      </c>
      <c r="D260" s="70">
        <f>VLOOKUP($B260,Hosts!$A:$M,11,0)</f>
        <v>1</v>
      </c>
      <c r="E260" s="70">
        <f>VLOOKUP($B260,Hosts!$A:$M,12,0)</f>
        <v>1</v>
      </c>
      <c r="F260" t="str">
        <f>VLOOKUP($B260,Hosts!$A:$M,13,0)</f>
        <v>Yes</v>
      </c>
      <c r="G260" t="str">
        <f>INDEX(Hosts!$A:$M, MATCH(Places!$B260,Hosts!$A:$A,0), MATCH(Places!G$1,Hosts!$A$1:$M$1,0))</f>
        <v>Within a day</v>
      </c>
      <c r="H260" s="70">
        <f>INDEX(Hosts!$A:$M, MATCH(Places!$B260,Hosts!$A:$A,0), MATCH(Places!H$1,Hosts!$A$1:$M$1,0))</f>
        <v>1</v>
      </c>
      <c r="I260" s="70">
        <f>INDEX(Hosts!$A:$M, MATCH(Places!$B260,Hosts!$A:$A,0), MATCH(Places!I$1,Hosts!$A$1:$M$1,0))</f>
        <v>1</v>
      </c>
      <c r="J260" t="str">
        <f>INDEX(Hosts!$A:$M, MATCH(Places!$B260,Hosts!$A:$A,0), MATCH(Places!J$1,Hosts!$A$1:$M$1,0))</f>
        <v>Yes</v>
      </c>
      <c r="K260">
        <v>16</v>
      </c>
      <c r="L260" t="str">
        <f>VLOOKUP($K260,Neighborhoods!$A:$C,2,0)</f>
        <v>Manhattan</v>
      </c>
      <c r="M260" t="str">
        <f>VLOOKUP($K260,Neighborhoods!$A:$C,3,0)</f>
        <v>Harlem</v>
      </c>
      <c r="N260" t="str">
        <f>INDEX(Neighborhoods!$A:$C, MATCH(Places!$K260,Neighborhoods!$A:$A,0), MATCH(Places!N$1,Neighborhoods!$A$1:$C$1,0))</f>
        <v>Manhattan</v>
      </c>
      <c r="O260" t="str">
        <f>INDEX(Neighborhoods!$A:$C, MATCH(Places!$K260,Neighborhoods!$A:$A,0), MATCH(Places!O$1,Neighborhoods!$A$1:$C$1,0))</f>
        <v>Harlem</v>
      </c>
      <c r="P260" t="s">
        <v>1</v>
      </c>
      <c r="Q260" t="str">
        <f t="shared" si="16"/>
        <v>Yes</v>
      </c>
      <c r="R260">
        <v>2</v>
      </c>
      <c r="S260" t="str">
        <f t="shared" si="17"/>
        <v>Small</v>
      </c>
      <c r="T260" s="50">
        <v>79</v>
      </c>
      <c r="U260" s="70">
        <f t="shared" si="18"/>
        <v>0.03</v>
      </c>
      <c r="V260" s="52">
        <v>4.92</v>
      </c>
      <c r="W260" s="52" t="str" cm="1">
        <f t="array" ref="W260">_xlfn.SWITCH(ROUND(V260,0),5,"Excellent",4,"Good",3,"Ok","Bad")</f>
        <v>Excellent</v>
      </c>
      <c r="X260">
        <v>189</v>
      </c>
      <c r="Y260" t="str">
        <f t="shared" si="19"/>
        <v>Yes</v>
      </c>
      <c r="Z260" s="68">
        <v>41070</v>
      </c>
      <c r="AA260" s="68">
        <v>43910</v>
      </c>
      <c r="AB260">
        <v>337</v>
      </c>
      <c r="AC260" t="s">
        <v>15615</v>
      </c>
    </row>
    <row r="261" spans="1:29" x14ac:dyDescent="0.3">
      <c r="A261" t="s">
        <v>212</v>
      </c>
      <c r="B261">
        <v>468</v>
      </c>
      <c r="C261" t="str">
        <f>VLOOKUP($B261,Hosts!$A:$M,10,0)</f>
        <v>Within an hour</v>
      </c>
      <c r="D261" s="70">
        <f>VLOOKUP($B261,Hosts!$A:$M,11,0)</f>
        <v>1</v>
      </c>
      <c r="E261" s="70">
        <f>VLOOKUP($B261,Hosts!$A:$M,12,0)</f>
        <v>0.98</v>
      </c>
      <c r="F261" t="str">
        <f>VLOOKUP($B261,Hosts!$A:$M,13,0)</f>
        <v>No</v>
      </c>
      <c r="G261" t="str">
        <f>INDEX(Hosts!$A:$M, MATCH(Places!$B261,Hosts!$A:$A,0), MATCH(Places!G$1,Hosts!$A$1:$M$1,0))</f>
        <v>Within an hour</v>
      </c>
      <c r="H261" s="70">
        <f>INDEX(Hosts!$A:$M, MATCH(Places!$B261,Hosts!$A:$A,0), MATCH(Places!H$1,Hosts!$A$1:$M$1,0))</f>
        <v>1</v>
      </c>
      <c r="I261" s="70">
        <f>INDEX(Hosts!$A:$M, MATCH(Places!$B261,Hosts!$A:$A,0), MATCH(Places!I$1,Hosts!$A$1:$M$1,0))</f>
        <v>0.98</v>
      </c>
      <c r="J261" t="str">
        <f>INDEX(Hosts!$A:$M, MATCH(Places!$B261,Hosts!$A:$A,0), MATCH(Places!J$1,Hosts!$A$1:$M$1,0))</f>
        <v>No</v>
      </c>
      <c r="K261">
        <v>20</v>
      </c>
      <c r="L261" t="str">
        <f>VLOOKUP($K261,Neighborhoods!$A:$C,2,0)</f>
        <v>Manhattan</v>
      </c>
      <c r="M261" t="str">
        <f>VLOOKUP($K261,Neighborhoods!$A:$C,3,0)</f>
        <v>Upper West Side</v>
      </c>
      <c r="N261" t="str">
        <f>INDEX(Neighborhoods!$A:$C, MATCH(Places!$K261,Neighborhoods!$A:$A,0), MATCH(Places!N$1,Neighborhoods!$A$1:$C$1,0))</f>
        <v>Manhattan</v>
      </c>
      <c r="O261" t="str">
        <f>INDEX(Neighborhoods!$A:$C, MATCH(Places!$K261,Neighborhoods!$A:$A,0), MATCH(Places!O$1,Neighborhoods!$A$1:$C$1,0))</f>
        <v>Upper West Side</v>
      </c>
      <c r="P261" t="s">
        <v>1</v>
      </c>
      <c r="Q261" t="str">
        <f t="shared" si="16"/>
        <v>Yes</v>
      </c>
      <c r="R261">
        <v>2</v>
      </c>
      <c r="S261" t="str">
        <f t="shared" si="17"/>
        <v>Small</v>
      </c>
      <c r="T261" s="50">
        <v>112</v>
      </c>
      <c r="U261" s="70">
        <f t="shared" si="18"/>
        <v>0.03</v>
      </c>
      <c r="V261" s="52">
        <v>4.8600000000000003</v>
      </c>
      <c r="W261" s="52" t="str" cm="1">
        <f t="array" ref="W261">_xlfn.SWITCH(ROUND(V261,0),5,"Excellent",4,"Good",3,"Ok","Bad")</f>
        <v>Excellent</v>
      </c>
      <c r="X261">
        <v>318</v>
      </c>
      <c r="Y261" t="str">
        <f t="shared" si="19"/>
        <v>Yes</v>
      </c>
      <c r="Z261" s="68">
        <v>41262</v>
      </c>
      <c r="AA261" s="68">
        <v>43898</v>
      </c>
      <c r="AB261">
        <v>315</v>
      </c>
      <c r="AC261" t="s">
        <v>15615</v>
      </c>
    </row>
    <row r="262" spans="1:29" x14ac:dyDescent="0.3">
      <c r="A262" t="s">
        <v>213</v>
      </c>
      <c r="B262">
        <v>616</v>
      </c>
      <c r="C262" t="str">
        <f>VLOOKUP($B262,Hosts!$A:$M,10,0)</f>
        <v>Within an hour</v>
      </c>
      <c r="D262" s="70">
        <f>VLOOKUP($B262,Hosts!$A:$M,11,0)</f>
        <v>1</v>
      </c>
      <c r="E262" s="70">
        <f>VLOOKUP($B262,Hosts!$A:$M,12,0)</f>
        <v>0.87</v>
      </c>
      <c r="F262" t="str">
        <f>VLOOKUP($B262,Hosts!$A:$M,13,0)</f>
        <v>Yes</v>
      </c>
      <c r="G262" t="str">
        <f>INDEX(Hosts!$A:$M, MATCH(Places!$B262,Hosts!$A:$A,0), MATCH(Places!G$1,Hosts!$A$1:$M$1,0))</f>
        <v>Within an hour</v>
      </c>
      <c r="H262" s="70">
        <f>INDEX(Hosts!$A:$M, MATCH(Places!$B262,Hosts!$A:$A,0), MATCH(Places!H$1,Hosts!$A$1:$M$1,0))</f>
        <v>1</v>
      </c>
      <c r="I262" s="70">
        <f>INDEX(Hosts!$A:$M, MATCH(Places!$B262,Hosts!$A:$A,0), MATCH(Places!I$1,Hosts!$A$1:$M$1,0))</f>
        <v>0.87</v>
      </c>
      <c r="J262" t="str">
        <f>INDEX(Hosts!$A:$M, MATCH(Places!$B262,Hosts!$A:$A,0), MATCH(Places!J$1,Hosts!$A$1:$M$1,0))</f>
        <v>Yes</v>
      </c>
      <c r="K262">
        <v>15</v>
      </c>
      <c r="L262" t="str">
        <f>VLOOKUP($K262,Neighborhoods!$A:$C,2,0)</f>
        <v>Manhattan</v>
      </c>
      <c r="M262" t="str">
        <f>VLOOKUP($K262,Neighborhoods!$A:$C,3,0)</f>
        <v>East Village</v>
      </c>
      <c r="N262" t="str">
        <f>INDEX(Neighborhoods!$A:$C, MATCH(Places!$K262,Neighborhoods!$A:$A,0), MATCH(Places!N$1,Neighborhoods!$A$1:$C$1,0))</f>
        <v>Manhattan</v>
      </c>
      <c r="O262" t="str">
        <f>INDEX(Neighborhoods!$A:$C, MATCH(Places!$K262,Neighborhoods!$A:$A,0), MATCH(Places!O$1,Neighborhoods!$A$1:$C$1,0))</f>
        <v>East Village</v>
      </c>
      <c r="P262" t="s">
        <v>1</v>
      </c>
      <c r="Q262" t="str">
        <f t="shared" si="16"/>
        <v>Yes</v>
      </c>
      <c r="R262">
        <v>1</v>
      </c>
      <c r="S262" t="str">
        <f t="shared" si="17"/>
        <v>Small</v>
      </c>
      <c r="T262" s="50">
        <v>48</v>
      </c>
      <c r="U262" s="70">
        <f t="shared" si="18"/>
        <v>0.03</v>
      </c>
      <c r="V262" s="52">
        <v>4.99</v>
      </c>
      <c r="W262" s="52" t="str" cm="1">
        <f t="array" ref="W262">_xlfn.SWITCH(ROUND(V262,0),5,"Excellent",4,"Good",3,"Ok","Bad")</f>
        <v>Excellent</v>
      </c>
      <c r="X262">
        <v>510</v>
      </c>
      <c r="Y262" t="str">
        <f t="shared" si="19"/>
        <v>Yes</v>
      </c>
      <c r="Z262" s="68">
        <v>41083</v>
      </c>
      <c r="AA262" s="68">
        <v>44027</v>
      </c>
      <c r="AB262">
        <v>29</v>
      </c>
      <c r="AC262" t="s">
        <v>15615</v>
      </c>
    </row>
    <row r="263" spans="1:29" x14ac:dyDescent="0.3">
      <c r="A263" t="s">
        <v>214</v>
      </c>
      <c r="B263">
        <v>479</v>
      </c>
      <c r="C263" t="str">
        <f>VLOOKUP($B263,Hosts!$A:$M,10,0)</f>
        <v>Within a few hours</v>
      </c>
      <c r="D263" s="70">
        <f>VLOOKUP($B263,Hosts!$A:$M,11,0)</f>
        <v>1</v>
      </c>
      <c r="E263" s="70">
        <f>VLOOKUP($B263,Hosts!$A:$M,12,0)</f>
        <v>1</v>
      </c>
      <c r="F263" t="str">
        <f>VLOOKUP($B263,Hosts!$A:$M,13,0)</f>
        <v>No</v>
      </c>
      <c r="G263" t="str">
        <f>INDEX(Hosts!$A:$M, MATCH(Places!$B263,Hosts!$A:$A,0), MATCH(Places!G$1,Hosts!$A$1:$M$1,0))</f>
        <v>Within a few hours</v>
      </c>
      <c r="H263" s="70">
        <f>INDEX(Hosts!$A:$M, MATCH(Places!$B263,Hosts!$A:$A,0), MATCH(Places!H$1,Hosts!$A$1:$M$1,0))</f>
        <v>1</v>
      </c>
      <c r="I263" s="70">
        <f>INDEX(Hosts!$A:$M, MATCH(Places!$B263,Hosts!$A:$A,0), MATCH(Places!I$1,Hosts!$A$1:$M$1,0))</f>
        <v>1</v>
      </c>
      <c r="J263" t="str">
        <f>INDEX(Hosts!$A:$M, MATCH(Places!$B263,Hosts!$A:$A,0), MATCH(Places!J$1,Hosts!$A$1:$M$1,0))</f>
        <v>No</v>
      </c>
      <c r="K263">
        <v>7</v>
      </c>
      <c r="L263" t="str">
        <f>VLOOKUP($K263,Neighborhoods!$A:$C,2,0)</f>
        <v>Brooklyn</v>
      </c>
      <c r="M263" t="str">
        <f>VLOOKUP($K263,Neighborhoods!$A:$C,3,0)</f>
        <v>Bedford-Stuyvesant</v>
      </c>
      <c r="N263" t="str">
        <f>INDEX(Neighborhoods!$A:$C, MATCH(Places!$K263,Neighborhoods!$A:$A,0), MATCH(Places!N$1,Neighborhoods!$A$1:$C$1,0))</f>
        <v>Brooklyn</v>
      </c>
      <c r="O263" t="str">
        <f>INDEX(Neighborhoods!$A:$C, MATCH(Places!$K263,Neighborhoods!$A:$A,0), MATCH(Places!O$1,Neighborhoods!$A$1:$C$1,0))</f>
        <v>Bedford-Stuyvesant</v>
      </c>
      <c r="P263" t="s">
        <v>1</v>
      </c>
      <c r="Q263" t="str">
        <f t="shared" si="16"/>
        <v>Yes</v>
      </c>
      <c r="R263">
        <v>1</v>
      </c>
      <c r="S263" t="str">
        <f t="shared" si="17"/>
        <v>Small</v>
      </c>
      <c r="T263" s="50">
        <v>49</v>
      </c>
      <c r="U263" s="70">
        <f t="shared" si="18"/>
        <v>0.03</v>
      </c>
      <c r="V263" s="52">
        <v>4.6500000000000004</v>
      </c>
      <c r="W263" s="52" t="str" cm="1">
        <f t="array" ref="W263">_xlfn.SWITCH(ROUND(V263,0),5,"Excellent",4,"Good",3,"Ok","Bad")</f>
        <v>Excellent</v>
      </c>
      <c r="X263">
        <v>54</v>
      </c>
      <c r="Y263" t="str">
        <f t="shared" si="19"/>
        <v>No</v>
      </c>
      <c r="Z263" s="68">
        <v>41123</v>
      </c>
      <c r="AA263" s="68">
        <v>43988</v>
      </c>
      <c r="AB263">
        <v>364</v>
      </c>
      <c r="AC263" t="s">
        <v>15615</v>
      </c>
    </row>
    <row r="264" spans="1:29" x14ac:dyDescent="0.3">
      <c r="A264" t="s">
        <v>215</v>
      </c>
      <c r="B264">
        <v>661</v>
      </c>
      <c r="C264" t="str">
        <f>VLOOKUP($B264,Hosts!$A:$M,10,0)</f>
        <v>Within a few hours</v>
      </c>
      <c r="D264" s="70">
        <f>VLOOKUP($B264,Hosts!$A:$M,11,0)</f>
        <v>1</v>
      </c>
      <c r="E264" s="70">
        <f>VLOOKUP($B264,Hosts!$A:$M,12,0)</f>
        <v>0.69</v>
      </c>
      <c r="F264" t="str">
        <f>VLOOKUP($B264,Hosts!$A:$M,13,0)</f>
        <v>Yes</v>
      </c>
      <c r="G264" t="str">
        <f>INDEX(Hosts!$A:$M, MATCH(Places!$B264,Hosts!$A:$A,0), MATCH(Places!G$1,Hosts!$A$1:$M$1,0))</f>
        <v>Within a few hours</v>
      </c>
      <c r="H264" s="70">
        <f>INDEX(Hosts!$A:$M, MATCH(Places!$B264,Hosts!$A:$A,0), MATCH(Places!H$1,Hosts!$A$1:$M$1,0))</f>
        <v>1</v>
      </c>
      <c r="I264" s="70">
        <f>INDEX(Hosts!$A:$M, MATCH(Places!$B264,Hosts!$A:$A,0), MATCH(Places!I$1,Hosts!$A$1:$M$1,0))</f>
        <v>0.69</v>
      </c>
      <c r="J264" t="str">
        <f>INDEX(Hosts!$A:$M, MATCH(Places!$B264,Hosts!$A:$A,0), MATCH(Places!J$1,Hosts!$A$1:$M$1,0))</f>
        <v>Yes</v>
      </c>
      <c r="K264">
        <v>9</v>
      </c>
      <c r="L264" t="str">
        <f>VLOOKUP($K264,Neighborhoods!$A:$C,2,0)</f>
        <v>Brooklyn</v>
      </c>
      <c r="M264" t="str">
        <f>VLOOKUP($K264,Neighborhoods!$A:$C,3,0)</f>
        <v>Crown Heights</v>
      </c>
      <c r="N264" t="str">
        <f>INDEX(Neighborhoods!$A:$C, MATCH(Places!$K264,Neighborhoods!$A:$A,0), MATCH(Places!N$1,Neighborhoods!$A$1:$C$1,0))</f>
        <v>Brooklyn</v>
      </c>
      <c r="O264" t="str">
        <f>INDEX(Neighborhoods!$A:$C, MATCH(Places!$K264,Neighborhoods!$A:$A,0), MATCH(Places!O$1,Neighborhoods!$A$1:$C$1,0))</f>
        <v>Crown Heights</v>
      </c>
      <c r="P264" t="s">
        <v>11822</v>
      </c>
      <c r="Q264" t="str">
        <f t="shared" si="16"/>
        <v>No</v>
      </c>
      <c r="R264">
        <v>8</v>
      </c>
      <c r="S264" t="str">
        <f t="shared" si="17"/>
        <v>Large</v>
      </c>
      <c r="T264" s="50">
        <v>249</v>
      </c>
      <c r="U264" s="70">
        <f t="shared" si="18"/>
        <v>0.04</v>
      </c>
      <c r="V264" s="52">
        <v>4.99</v>
      </c>
      <c r="W264" s="52" t="str" cm="1">
        <f t="array" ref="W264">_xlfn.SWITCH(ROUND(V264,0),5,"Excellent",4,"Good",3,"Ok","Bad")</f>
        <v>Excellent</v>
      </c>
      <c r="X264">
        <v>350</v>
      </c>
      <c r="Y264" t="str">
        <f t="shared" si="19"/>
        <v>Yes</v>
      </c>
      <c r="Z264" s="68">
        <v>41252</v>
      </c>
      <c r="AA264" s="68">
        <v>44046</v>
      </c>
      <c r="AB264">
        <v>0</v>
      </c>
      <c r="AC264" t="s">
        <v>15615</v>
      </c>
    </row>
    <row r="265" spans="1:29" x14ac:dyDescent="0.3">
      <c r="A265" t="s">
        <v>216</v>
      </c>
      <c r="B265">
        <v>600</v>
      </c>
      <c r="C265" t="str">
        <f>VLOOKUP($B265,Hosts!$A:$M,10,0)</f>
        <v>Within an hour</v>
      </c>
      <c r="D265" s="70">
        <f>VLOOKUP($B265,Hosts!$A:$M,11,0)</f>
        <v>1</v>
      </c>
      <c r="E265" s="70">
        <f>VLOOKUP($B265,Hosts!$A:$M,12,0)</f>
        <v>0.89</v>
      </c>
      <c r="F265" t="str">
        <f>VLOOKUP($B265,Hosts!$A:$M,13,0)</f>
        <v>Yes</v>
      </c>
      <c r="G265" t="str">
        <f>INDEX(Hosts!$A:$M, MATCH(Places!$B265,Hosts!$A:$A,0), MATCH(Places!G$1,Hosts!$A$1:$M$1,0))</f>
        <v>Within an hour</v>
      </c>
      <c r="H265" s="70">
        <f>INDEX(Hosts!$A:$M, MATCH(Places!$B265,Hosts!$A:$A,0), MATCH(Places!H$1,Hosts!$A$1:$M$1,0))</f>
        <v>1</v>
      </c>
      <c r="I265" s="70">
        <f>INDEX(Hosts!$A:$M, MATCH(Places!$B265,Hosts!$A:$A,0), MATCH(Places!I$1,Hosts!$A$1:$M$1,0))</f>
        <v>0.89</v>
      </c>
      <c r="J265" t="str">
        <f>INDEX(Hosts!$A:$M, MATCH(Places!$B265,Hosts!$A:$A,0), MATCH(Places!J$1,Hosts!$A$1:$M$1,0))</f>
        <v>Yes</v>
      </c>
      <c r="K265">
        <v>16</v>
      </c>
      <c r="L265" t="str">
        <f>VLOOKUP($K265,Neighborhoods!$A:$C,2,0)</f>
        <v>Manhattan</v>
      </c>
      <c r="M265" t="str">
        <f>VLOOKUP($K265,Neighborhoods!$A:$C,3,0)</f>
        <v>Harlem</v>
      </c>
      <c r="N265" t="str">
        <f>INDEX(Neighborhoods!$A:$C, MATCH(Places!$K265,Neighborhoods!$A:$A,0), MATCH(Places!N$1,Neighborhoods!$A$1:$C$1,0))</f>
        <v>Manhattan</v>
      </c>
      <c r="O265" t="str">
        <f>INDEX(Neighborhoods!$A:$C, MATCH(Places!$K265,Neighborhoods!$A:$A,0), MATCH(Places!O$1,Neighborhoods!$A$1:$C$1,0))</f>
        <v>Harlem</v>
      </c>
      <c r="P265" t="s">
        <v>11822</v>
      </c>
      <c r="Q265" t="str">
        <f t="shared" si="16"/>
        <v>No</v>
      </c>
      <c r="R265">
        <v>2</v>
      </c>
      <c r="S265" t="str">
        <f t="shared" si="17"/>
        <v>Small</v>
      </c>
      <c r="T265" s="50">
        <v>90</v>
      </c>
      <c r="U265" s="70">
        <f t="shared" si="18"/>
        <v>0.03</v>
      </c>
      <c r="V265" s="52">
        <v>4.97</v>
      </c>
      <c r="W265" s="52" t="str" cm="1">
        <f t="array" ref="W265">_xlfn.SWITCH(ROUND(V265,0),5,"Excellent",4,"Good",3,"Ok","Bad")</f>
        <v>Excellent</v>
      </c>
      <c r="X265">
        <v>295</v>
      </c>
      <c r="Y265" t="str">
        <f t="shared" si="19"/>
        <v>Yes</v>
      </c>
      <c r="Z265" s="68">
        <v>41134</v>
      </c>
      <c r="AA265" s="68">
        <v>43904</v>
      </c>
      <c r="AB265">
        <v>310</v>
      </c>
      <c r="AC265" t="s">
        <v>15615</v>
      </c>
    </row>
    <row r="266" spans="1:29" x14ac:dyDescent="0.3">
      <c r="A266" t="s">
        <v>217</v>
      </c>
      <c r="B266">
        <v>667</v>
      </c>
      <c r="C266" t="str">
        <f>VLOOKUP($B266,Hosts!$A:$M,10,0)</f>
        <v>Within a day</v>
      </c>
      <c r="D266" s="70">
        <f>VLOOKUP($B266,Hosts!$A:$M,11,0)</f>
        <v>0.75</v>
      </c>
      <c r="E266" s="70">
        <f>VLOOKUP($B266,Hosts!$A:$M,12,0)</f>
        <v>1</v>
      </c>
      <c r="F266" t="str">
        <f>VLOOKUP($B266,Hosts!$A:$M,13,0)</f>
        <v>No</v>
      </c>
      <c r="G266" t="str">
        <f>INDEX(Hosts!$A:$M, MATCH(Places!$B266,Hosts!$A:$A,0), MATCH(Places!G$1,Hosts!$A$1:$M$1,0))</f>
        <v>Within a day</v>
      </c>
      <c r="H266" s="70">
        <f>INDEX(Hosts!$A:$M, MATCH(Places!$B266,Hosts!$A:$A,0), MATCH(Places!H$1,Hosts!$A$1:$M$1,0))</f>
        <v>0.75</v>
      </c>
      <c r="I266" s="70">
        <f>INDEX(Hosts!$A:$M, MATCH(Places!$B266,Hosts!$A:$A,0), MATCH(Places!I$1,Hosts!$A$1:$M$1,0))</f>
        <v>1</v>
      </c>
      <c r="J266" t="str">
        <f>INDEX(Hosts!$A:$M, MATCH(Places!$B266,Hosts!$A:$A,0), MATCH(Places!J$1,Hosts!$A$1:$M$1,0))</f>
        <v>No</v>
      </c>
      <c r="K266">
        <v>2</v>
      </c>
      <c r="L266" t="str">
        <f>VLOOKUP($K266,Neighborhoods!$A:$C,2,0)</f>
        <v>Bronx</v>
      </c>
      <c r="M266" t="str">
        <f>VLOOKUP($K266,Neighborhoods!$A:$C,3,0)</f>
        <v>Concourse</v>
      </c>
      <c r="N266" t="str">
        <f>INDEX(Neighborhoods!$A:$C, MATCH(Places!$K266,Neighborhoods!$A:$A,0), MATCH(Places!N$1,Neighborhoods!$A$1:$C$1,0))</f>
        <v>Bronx</v>
      </c>
      <c r="O266" t="str">
        <f>INDEX(Neighborhoods!$A:$C, MATCH(Places!$K266,Neighborhoods!$A:$A,0), MATCH(Places!O$1,Neighborhoods!$A$1:$C$1,0))</f>
        <v>Concourse</v>
      </c>
      <c r="P266" t="s">
        <v>11822</v>
      </c>
      <c r="Q266" t="str">
        <f t="shared" si="16"/>
        <v>No</v>
      </c>
      <c r="R266">
        <v>7</v>
      </c>
      <c r="S266" t="str">
        <f t="shared" si="17"/>
        <v>Large</v>
      </c>
      <c r="T266" s="50">
        <v>250</v>
      </c>
      <c r="U266" s="70">
        <f t="shared" si="18"/>
        <v>0.04</v>
      </c>
      <c r="V266" s="52">
        <v>4.6500000000000004</v>
      </c>
      <c r="W266" s="52" t="str" cm="1">
        <f t="array" ref="W266">_xlfn.SWITCH(ROUND(V266,0),5,"Excellent",4,"Good",3,"Ok","Bad")</f>
        <v>Excellent</v>
      </c>
      <c r="X266">
        <v>130</v>
      </c>
      <c r="Y266" t="str">
        <f t="shared" si="19"/>
        <v>No</v>
      </c>
      <c r="Z266" s="68">
        <v>41121</v>
      </c>
      <c r="AA266" s="68">
        <v>43985</v>
      </c>
      <c r="AB266">
        <v>364</v>
      </c>
      <c r="AC266" t="s">
        <v>15615</v>
      </c>
    </row>
    <row r="267" spans="1:29" x14ac:dyDescent="0.3">
      <c r="A267" t="s">
        <v>218</v>
      </c>
      <c r="B267">
        <v>296</v>
      </c>
      <c r="C267" t="str">
        <f>VLOOKUP($B267,Hosts!$A:$M,10,0)</f>
        <v>Within a day</v>
      </c>
      <c r="D267" s="70">
        <f>VLOOKUP($B267,Hosts!$A:$M,11,0)</f>
        <v>1</v>
      </c>
      <c r="E267" s="70">
        <f>VLOOKUP($B267,Hosts!$A:$M,12,0)</f>
        <v>0.88</v>
      </c>
      <c r="F267" t="str">
        <f>VLOOKUP($B267,Hosts!$A:$M,13,0)</f>
        <v>Yes</v>
      </c>
      <c r="G267" t="str">
        <f>INDEX(Hosts!$A:$M, MATCH(Places!$B267,Hosts!$A:$A,0), MATCH(Places!G$1,Hosts!$A$1:$M$1,0))</f>
        <v>Within a day</v>
      </c>
      <c r="H267" s="70">
        <f>INDEX(Hosts!$A:$M, MATCH(Places!$B267,Hosts!$A:$A,0), MATCH(Places!H$1,Hosts!$A$1:$M$1,0))</f>
        <v>1</v>
      </c>
      <c r="I267" s="70">
        <f>INDEX(Hosts!$A:$M, MATCH(Places!$B267,Hosts!$A:$A,0), MATCH(Places!I$1,Hosts!$A$1:$M$1,0))</f>
        <v>0.88</v>
      </c>
      <c r="J267" t="str">
        <f>INDEX(Hosts!$A:$M, MATCH(Places!$B267,Hosts!$A:$A,0), MATCH(Places!J$1,Hosts!$A$1:$M$1,0))</f>
        <v>Yes</v>
      </c>
      <c r="K267">
        <v>11</v>
      </c>
      <c r="L267" t="str">
        <f>VLOOKUP($K267,Neighborhoods!$A:$C,2,0)</f>
        <v>Brooklyn</v>
      </c>
      <c r="M267" t="str">
        <f>VLOOKUP($K267,Neighborhoods!$A:$C,3,0)</f>
        <v>Greenpoint</v>
      </c>
      <c r="N267" t="str">
        <f>INDEX(Neighborhoods!$A:$C, MATCH(Places!$K267,Neighborhoods!$A:$A,0), MATCH(Places!N$1,Neighborhoods!$A$1:$C$1,0))</f>
        <v>Brooklyn</v>
      </c>
      <c r="O267" t="str">
        <f>INDEX(Neighborhoods!$A:$C, MATCH(Places!$K267,Neighborhoods!$A:$A,0), MATCH(Places!O$1,Neighborhoods!$A$1:$C$1,0))</f>
        <v>Greenpoint</v>
      </c>
      <c r="P267" t="s">
        <v>11822</v>
      </c>
      <c r="Q267" t="str">
        <f t="shared" si="16"/>
        <v>No</v>
      </c>
      <c r="R267">
        <v>1</v>
      </c>
      <c r="S267" t="str">
        <f t="shared" si="17"/>
        <v>Small</v>
      </c>
      <c r="T267" s="50">
        <v>180</v>
      </c>
      <c r="U267" s="70">
        <f t="shared" si="18"/>
        <v>0.03</v>
      </c>
      <c r="V267" s="52">
        <v>5</v>
      </c>
      <c r="W267" s="52" t="str" cm="1">
        <f t="array" ref="W267">_xlfn.SWITCH(ROUND(V267,0),5,"Excellent",4,"Good",3,"Ok","Bad")</f>
        <v>Excellent</v>
      </c>
      <c r="X267">
        <v>22</v>
      </c>
      <c r="Y267" t="str">
        <f t="shared" si="19"/>
        <v>No</v>
      </c>
      <c r="Z267" s="68">
        <v>41120</v>
      </c>
      <c r="AA267" s="68">
        <v>43783</v>
      </c>
      <c r="AB267">
        <v>350</v>
      </c>
      <c r="AC267" t="s">
        <v>15615</v>
      </c>
    </row>
    <row r="268" spans="1:29" x14ac:dyDescent="0.3">
      <c r="A268" t="s">
        <v>219</v>
      </c>
      <c r="B268">
        <v>654</v>
      </c>
      <c r="C268" t="str">
        <f>VLOOKUP($B268,Hosts!$A:$M,10,0)</f>
        <v>Within a day</v>
      </c>
      <c r="D268" s="70">
        <f>VLOOKUP($B268,Hosts!$A:$M,11,0)</f>
        <v>1</v>
      </c>
      <c r="E268" s="70">
        <f>VLOOKUP($B268,Hosts!$A:$M,12,0)</f>
        <v>0</v>
      </c>
      <c r="F268" t="str">
        <f>VLOOKUP($B268,Hosts!$A:$M,13,0)</f>
        <v>No</v>
      </c>
      <c r="G268" t="str">
        <f>INDEX(Hosts!$A:$M, MATCH(Places!$B268,Hosts!$A:$A,0), MATCH(Places!G$1,Hosts!$A$1:$M$1,0))</f>
        <v>Within a day</v>
      </c>
      <c r="H268" s="70">
        <f>INDEX(Hosts!$A:$M, MATCH(Places!$B268,Hosts!$A:$A,0), MATCH(Places!H$1,Hosts!$A$1:$M$1,0))</f>
        <v>1</v>
      </c>
      <c r="I268" s="70">
        <f>INDEX(Hosts!$A:$M, MATCH(Places!$B268,Hosts!$A:$A,0), MATCH(Places!I$1,Hosts!$A$1:$M$1,0))</f>
        <v>0</v>
      </c>
      <c r="J268" t="str">
        <f>INDEX(Hosts!$A:$M, MATCH(Places!$B268,Hosts!$A:$A,0), MATCH(Places!J$1,Hosts!$A$1:$M$1,0))</f>
        <v>No</v>
      </c>
      <c r="K268">
        <v>16</v>
      </c>
      <c r="L268" t="str">
        <f>VLOOKUP($K268,Neighborhoods!$A:$C,2,0)</f>
        <v>Manhattan</v>
      </c>
      <c r="M268" t="str">
        <f>VLOOKUP($K268,Neighborhoods!$A:$C,3,0)</f>
        <v>Harlem</v>
      </c>
      <c r="N268" t="str">
        <f>INDEX(Neighborhoods!$A:$C, MATCH(Places!$K268,Neighborhoods!$A:$A,0), MATCH(Places!N$1,Neighborhoods!$A$1:$C$1,0))</f>
        <v>Manhattan</v>
      </c>
      <c r="O268" t="str">
        <f>INDEX(Neighborhoods!$A:$C, MATCH(Places!$K268,Neighborhoods!$A:$A,0), MATCH(Places!O$1,Neighborhoods!$A$1:$C$1,0))</f>
        <v>Harlem</v>
      </c>
      <c r="P268" t="s">
        <v>11822</v>
      </c>
      <c r="Q268" t="str">
        <f t="shared" si="16"/>
        <v>No</v>
      </c>
      <c r="R268">
        <v>2</v>
      </c>
      <c r="S268" t="str">
        <f t="shared" si="17"/>
        <v>Small</v>
      </c>
      <c r="T268" s="50">
        <v>90</v>
      </c>
      <c r="U268" s="70">
        <f t="shared" si="18"/>
        <v>0.03</v>
      </c>
      <c r="V268" s="52">
        <v>4.58</v>
      </c>
      <c r="W268" s="52" t="str" cm="1">
        <f t="array" ref="W268">_xlfn.SWITCH(ROUND(V268,0),5,"Excellent",4,"Good",3,"Ok","Bad")</f>
        <v>Excellent</v>
      </c>
      <c r="X268">
        <v>24</v>
      </c>
      <c r="Y268" t="str">
        <f t="shared" si="19"/>
        <v>No</v>
      </c>
      <c r="Z268" s="68">
        <v>41166</v>
      </c>
      <c r="AA268" s="68">
        <v>43353</v>
      </c>
      <c r="AB268">
        <v>356</v>
      </c>
      <c r="AC268" t="s">
        <v>15615</v>
      </c>
    </row>
    <row r="269" spans="1:29" x14ac:dyDescent="0.3">
      <c r="A269" t="s">
        <v>220</v>
      </c>
      <c r="B269">
        <v>607</v>
      </c>
      <c r="C269" t="str">
        <f>VLOOKUP($B269,Hosts!$A:$M,10,0)</f>
        <v>Within an hour</v>
      </c>
      <c r="D269" s="70">
        <f>VLOOKUP($B269,Hosts!$A:$M,11,0)</f>
        <v>1</v>
      </c>
      <c r="E269" s="70">
        <f>VLOOKUP($B269,Hosts!$A:$M,12,0)</f>
        <v>1</v>
      </c>
      <c r="F269" t="str">
        <f>VLOOKUP($B269,Hosts!$A:$M,13,0)</f>
        <v>No</v>
      </c>
      <c r="G269" t="str">
        <f>INDEX(Hosts!$A:$M, MATCH(Places!$B269,Hosts!$A:$A,0), MATCH(Places!G$1,Hosts!$A$1:$M$1,0))</f>
        <v>Within an hour</v>
      </c>
      <c r="H269" s="70">
        <f>INDEX(Hosts!$A:$M, MATCH(Places!$B269,Hosts!$A:$A,0), MATCH(Places!H$1,Hosts!$A$1:$M$1,0))</f>
        <v>1</v>
      </c>
      <c r="I269" s="70">
        <f>INDEX(Hosts!$A:$M, MATCH(Places!$B269,Hosts!$A:$A,0), MATCH(Places!I$1,Hosts!$A$1:$M$1,0))</f>
        <v>1</v>
      </c>
      <c r="J269" t="str">
        <f>INDEX(Hosts!$A:$M, MATCH(Places!$B269,Hosts!$A:$A,0), MATCH(Places!J$1,Hosts!$A$1:$M$1,0))</f>
        <v>No</v>
      </c>
      <c r="K269">
        <v>19</v>
      </c>
      <c r="L269" t="str">
        <f>VLOOKUP($K269,Neighborhoods!$A:$C,2,0)</f>
        <v>Manhattan</v>
      </c>
      <c r="M269" t="str">
        <f>VLOOKUP($K269,Neighborhoods!$A:$C,3,0)</f>
        <v>Upper East Side</v>
      </c>
      <c r="N269" t="str">
        <f>INDEX(Neighborhoods!$A:$C, MATCH(Places!$K269,Neighborhoods!$A:$A,0), MATCH(Places!N$1,Neighborhoods!$A$1:$C$1,0))</f>
        <v>Manhattan</v>
      </c>
      <c r="O269" t="str">
        <f>INDEX(Neighborhoods!$A:$C, MATCH(Places!$K269,Neighborhoods!$A:$A,0), MATCH(Places!O$1,Neighborhoods!$A$1:$C$1,0))</f>
        <v>Upper East Side</v>
      </c>
      <c r="P269" t="s">
        <v>1</v>
      </c>
      <c r="Q269" t="str">
        <f t="shared" si="16"/>
        <v>Yes</v>
      </c>
      <c r="R269">
        <v>2</v>
      </c>
      <c r="S269" t="str">
        <f t="shared" si="17"/>
        <v>Small</v>
      </c>
      <c r="T269" s="50">
        <v>95</v>
      </c>
      <c r="U269" s="70">
        <f t="shared" si="18"/>
        <v>0.03</v>
      </c>
      <c r="V269" s="52">
        <v>4.5999999999999996</v>
      </c>
      <c r="W269" s="52" t="str" cm="1">
        <f t="array" ref="W269">_xlfn.SWITCH(ROUND(V269,0),5,"Excellent",4,"Good",3,"Ok","Bad")</f>
        <v>Excellent</v>
      </c>
      <c r="X269">
        <v>5</v>
      </c>
      <c r="Y269" t="str">
        <f t="shared" si="19"/>
        <v>No</v>
      </c>
      <c r="Z269" s="68">
        <v>41089</v>
      </c>
      <c r="AA269" s="68">
        <v>43926</v>
      </c>
      <c r="AB269">
        <v>349</v>
      </c>
      <c r="AC269" t="s">
        <v>15616</v>
      </c>
    </row>
    <row r="270" spans="1:29" x14ac:dyDescent="0.3">
      <c r="A270" t="s">
        <v>221</v>
      </c>
      <c r="B270">
        <v>670</v>
      </c>
      <c r="C270" t="str">
        <f>VLOOKUP($B270,Hosts!$A:$M,10,0)</f>
        <v>Within an hour</v>
      </c>
      <c r="D270" s="70">
        <f>VLOOKUP($B270,Hosts!$A:$M,11,0)</f>
        <v>1</v>
      </c>
      <c r="E270" s="70">
        <f>VLOOKUP($B270,Hosts!$A:$M,12,0)</f>
        <v>1</v>
      </c>
      <c r="F270" t="str">
        <f>VLOOKUP($B270,Hosts!$A:$M,13,0)</f>
        <v>Yes</v>
      </c>
      <c r="G270" t="str">
        <f>INDEX(Hosts!$A:$M, MATCH(Places!$B270,Hosts!$A:$A,0), MATCH(Places!G$1,Hosts!$A$1:$M$1,0))</f>
        <v>Within an hour</v>
      </c>
      <c r="H270" s="70">
        <f>INDEX(Hosts!$A:$M, MATCH(Places!$B270,Hosts!$A:$A,0), MATCH(Places!H$1,Hosts!$A$1:$M$1,0))</f>
        <v>1</v>
      </c>
      <c r="I270" s="70">
        <f>INDEX(Hosts!$A:$M, MATCH(Places!$B270,Hosts!$A:$A,0), MATCH(Places!I$1,Hosts!$A$1:$M$1,0))</f>
        <v>1</v>
      </c>
      <c r="J270" t="str">
        <f>INDEX(Hosts!$A:$M, MATCH(Places!$B270,Hosts!$A:$A,0), MATCH(Places!J$1,Hosts!$A$1:$M$1,0))</f>
        <v>Yes</v>
      </c>
      <c r="K270">
        <v>16</v>
      </c>
      <c r="L270" t="str">
        <f>VLOOKUP($K270,Neighborhoods!$A:$C,2,0)</f>
        <v>Manhattan</v>
      </c>
      <c r="M270" t="str">
        <f>VLOOKUP($K270,Neighborhoods!$A:$C,3,0)</f>
        <v>Harlem</v>
      </c>
      <c r="N270" t="str">
        <f>INDEX(Neighborhoods!$A:$C, MATCH(Places!$K270,Neighborhoods!$A:$A,0), MATCH(Places!N$1,Neighborhoods!$A$1:$C$1,0))</f>
        <v>Manhattan</v>
      </c>
      <c r="O270" t="str">
        <f>INDEX(Neighborhoods!$A:$C, MATCH(Places!$K270,Neighborhoods!$A:$A,0), MATCH(Places!O$1,Neighborhoods!$A$1:$C$1,0))</f>
        <v>Harlem</v>
      </c>
      <c r="P270" t="s">
        <v>11822</v>
      </c>
      <c r="Q270" t="str">
        <f t="shared" si="16"/>
        <v>No</v>
      </c>
      <c r="R270">
        <v>4</v>
      </c>
      <c r="S270" t="str">
        <f t="shared" si="17"/>
        <v>Medium</v>
      </c>
      <c r="T270" s="50">
        <v>165</v>
      </c>
      <c r="U270" s="70">
        <f t="shared" si="18"/>
        <v>0.03</v>
      </c>
      <c r="V270" s="52">
        <v>4.9800000000000004</v>
      </c>
      <c r="W270" s="52" t="str" cm="1">
        <f t="array" ref="W270">_xlfn.SWITCH(ROUND(V270,0),5,"Excellent",4,"Good",3,"Ok","Bad")</f>
        <v>Excellent</v>
      </c>
      <c r="X270">
        <v>216</v>
      </c>
      <c r="Y270" t="str">
        <f t="shared" si="19"/>
        <v>Yes</v>
      </c>
      <c r="Z270" s="68">
        <v>41251</v>
      </c>
      <c r="AA270" s="68">
        <v>44048</v>
      </c>
      <c r="AB270">
        <v>307</v>
      </c>
      <c r="AC270" t="s">
        <v>15616</v>
      </c>
    </row>
    <row r="271" spans="1:29" x14ac:dyDescent="0.3">
      <c r="A271" t="s">
        <v>13818</v>
      </c>
      <c r="B271">
        <v>26</v>
      </c>
      <c r="C271" t="str">
        <f>VLOOKUP($B271,Hosts!$A:$M,10,0)</f>
        <v>Within a few hours</v>
      </c>
      <c r="D271" s="70">
        <f>VLOOKUP($B271,Hosts!$A:$M,11,0)</f>
        <v>0.83</v>
      </c>
      <c r="E271" s="70">
        <f>VLOOKUP($B271,Hosts!$A:$M,12,0)</f>
        <v>0.88</v>
      </c>
      <c r="F271" t="str">
        <f>VLOOKUP($B271,Hosts!$A:$M,13,0)</f>
        <v>No</v>
      </c>
      <c r="G271" t="str">
        <f>INDEX(Hosts!$A:$M, MATCH(Places!$B271,Hosts!$A:$A,0), MATCH(Places!G$1,Hosts!$A$1:$M$1,0))</f>
        <v>Within a few hours</v>
      </c>
      <c r="H271" s="70">
        <f>INDEX(Hosts!$A:$M, MATCH(Places!$B271,Hosts!$A:$A,0), MATCH(Places!H$1,Hosts!$A$1:$M$1,0))</f>
        <v>0.83</v>
      </c>
      <c r="I271" s="70">
        <f>INDEX(Hosts!$A:$M, MATCH(Places!$B271,Hosts!$A:$A,0), MATCH(Places!I$1,Hosts!$A$1:$M$1,0))</f>
        <v>0.88</v>
      </c>
      <c r="J271" t="str">
        <f>INDEX(Hosts!$A:$M, MATCH(Places!$B271,Hosts!$A:$A,0), MATCH(Places!J$1,Hosts!$A$1:$M$1,0))</f>
        <v>No</v>
      </c>
      <c r="K271">
        <v>23</v>
      </c>
      <c r="L271" t="str">
        <f>VLOOKUP($K271,Neighborhoods!$A:$C,2,0)</f>
        <v>Queens</v>
      </c>
      <c r="M271" t="str">
        <f>VLOOKUP($K271,Neighborhoods!$A:$C,3,0)</f>
        <v>Jamaica</v>
      </c>
      <c r="N271" t="str">
        <f>INDEX(Neighborhoods!$A:$C, MATCH(Places!$K271,Neighborhoods!$A:$A,0), MATCH(Places!N$1,Neighborhoods!$A$1:$C$1,0))</f>
        <v>Queens</v>
      </c>
      <c r="O271" t="str">
        <f>INDEX(Neighborhoods!$A:$C, MATCH(Places!$K271,Neighborhoods!$A:$A,0), MATCH(Places!O$1,Neighborhoods!$A$1:$C$1,0))</f>
        <v>Jamaica</v>
      </c>
      <c r="P271" t="s">
        <v>1</v>
      </c>
      <c r="Q271" t="str">
        <f t="shared" si="16"/>
        <v>Yes</v>
      </c>
      <c r="R271">
        <v>4</v>
      </c>
      <c r="S271" t="str">
        <f t="shared" si="17"/>
        <v>Medium</v>
      </c>
      <c r="T271" s="50">
        <v>75</v>
      </c>
      <c r="U271" s="70">
        <f t="shared" si="18"/>
        <v>0.03</v>
      </c>
      <c r="V271" s="52">
        <v>4.17</v>
      </c>
      <c r="W271" s="52" t="str" cm="1">
        <f t="array" ref="W271">_xlfn.SWITCH(ROUND(V271,0),5,"Excellent",4,"Good",3,"Ok","Bad")</f>
        <v>Good</v>
      </c>
      <c r="X271">
        <v>18</v>
      </c>
      <c r="Y271" t="str">
        <f t="shared" si="19"/>
        <v>No</v>
      </c>
      <c r="Z271" s="68">
        <v>41107</v>
      </c>
      <c r="AA271" s="68">
        <v>43832</v>
      </c>
      <c r="AB271">
        <v>365</v>
      </c>
      <c r="AC271" t="s">
        <v>15615</v>
      </c>
    </row>
    <row r="272" spans="1:29" x14ac:dyDescent="0.3">
      <c r="A272" t="s">
        <v>222</v>
      </c>
      <c r="B272">
        <v>675</v>
      </c>
      <c r="C272" t="str">
        <f>VLOOKUP($B272,Hosts!$A:$M,10,0)</f>
        <v>Within an hour</v>
      </c>
      <c r="D272" s="70">
        <f>VLOOKUP($B272,Hosts!$A:$M,11,0)</f>
        <v>1</v>
      </c>
      <c r="E272" s="70">
        <f>VLOOKUP($B272,Hosts!$A:$M,12,0)</f>
        <v>1</v>
      </c>
      <c r="F272" t="str">
        <f>VLOOKUP($B272,Hosts!$A:$M,13,0)</f>
        <v>Yes</v>
      </c>
      <c r="G272" t="str">
        <f>INDEX(Hosts!$A:$M, MATCH(Places!$B272,Hosts!$A:$A,0), MATCH(Places!G$1,Hosts!$A$1:$M$1,0))</f>
        <v>Within an hour</v>
      </c>
      <c r="H272" s="70">
        <f>INDEX(Hosts!$A:$M, MATCH(Places!$B272,Hosts!$A:$A,0), MATCH(Places!H$1,Hosts!$A$1:$M$1,0))</f>
        <v>1</v>
      </c>
      <c r="I272" s="70">
        <f>INDEX(Hosts!$A:$M, MATCH(Places!$B272,Hosts!$A:$A,0), MATCH(Places!I$1,Hosts!$A$1:$M$1,0))</f>
        <v>1</v>
      </c>
      <c r="J272" t="str">
        <f>INDEX(Hosts!$A:$M, MATCH(Places!$B272,Hosts!$A:$A,0), MATCH(Places!J$1,Hosts!$A$1:$M$1,0))</f>
        <v>Yes</v>
      </c>
      <c r="K272">
        <v>12</v>
      </c>
      <c r="L272" t="str">
        <f>VLOOKUP($K272,Neighborhoods!$A:$C,2,0)</f>
        <v>Brooklyn</v>
      </c>
      <c r="M272" t="str">
        <f>VLOOKUP($K272,Neighborhoods!$A:$C,3,0)</f>
        <v>Williamsburg</v>
      </c>
      <c r="N272" t="str">
        <f>INDEX(Neighborhoods!$A:$C, MATCH(Places!$K272,Neighborhoods!$A:$A,0), MATCH(Places!N$1,Neighborhoods!$A$1:$C$1,0))</f>
        <v>Brooklyn</v>
      </c>
      <c r="O272" t="str">
        <f>INDEX(Neighborhoods!$A:$C, MATCH(Places!$K272,Neighborhoods!$A:$A,0), MATCH(Places!O$1,Neighborhoods!$A$1:$C$1,0))</f>
        <v>Williamsburg</v>
      </c>
      <c r="P272" t="s">
        <v>11822</v>
      </c>
      <c r="Q272" t="str">
        <f t="shared" si="16"/>
        <v>No</v>
      </c>
      <c r="R272">
        <v>4</v>
      </c>
      <c r="S272" t="str">
        <f t="shared" si="17"/>
        <v>Medium</v>
      </c>
      <c r="T272" s="50">
        <v>211</v>
      </c>
      <c r="U272" s="70">
        <f t="shared" si="18"/>
        <v>0.04</v>
      </c>
      <c r="V272" s="52">
        <v>4.84</v>
      </c>
      <c r="W272" s="52" t="str" cm="1">
        <f t="array" ref="W272">_xlfn.SWITCH(ROUND(V272,0),5,"Excellent",4,"Good",3,"Ok","Bad")</f>
        <v>Excellent</v>
      </c>
      <c r="X272">
        <v>93</v>
      </c>
      <c r="Y272" t="str">
        <f t="shared" si="19"/>
        <v>No</v>
      </c>
      <c r="Z272" s="68">
        <v>41149</v>
      </c>
      <c r="AA272" s="68">
        <v>44043</v>
      </c>
      <c r="AB272">
        <v>65</v>
      </c>
      <c r="AC272" t="s">
        <v>15616</v>
      </c>
    </row>
    <row r="273" spans="1:29" x14ac:dyDescent="0.3">
      <c r="A273" t="s">
        <v>223</v>
      </c>
      <c r="B273">
        <v>189</v>
      </c>
      <c r="C273" t="str">
        <f>VLOOKUP($B273,Hosts!$A:$M,10,0)</f>
        <v>Within an hour</v>
      </c>
      <c r="D273" s="70">
        <f>VLOOKUP($B273,Hosts!$A:$M,11,0)</f>
        <v>1</v>
      </c>
      <c r="E273" s="70">
        <f>VLOOKUP($B273,Hosts!$A:$M,12,0)</f>
        <v>1</v>
      </c>
      <c r="F273" t="str">
        <f>VLOOKUP($B273,Hosts!$A:$M,13,0)</f>
        <v>Yes</v>
      </c>
      <c r="G273" t="str">
        <f>INDEX(Hosts!$A:$M, MATCH(Places!$B273,Hosts!$A:$A,0), MATCH(Places!G$1,Hosts!$A$1:$M$1,0))</f>
        <v>Within an hour</v>
      </c>
      <c r="H273" s="70">
        <f>INDEX(Hosts!$A:$M, MATCH(Places!$B273,Hosts!$A:$A,0), MATCH(Places!H$1,Hosts!$A$1:$M$1,0))</f>
        <v>1</v>
      </c>
      <c r="I273" s="70">
        <f>INDEX(Hosts!$A:$M, MATCH(Places!$B273,Hosts!$A:$A,0), MATCH(Places!I$1,Hosts!$A$1:$M$1,0))</f>
        <v>1</v>
      </c>
      <c r="J273" t="str">
        <f>INDEX(Hosts!$A:$M, MATCH(Places!$B273,Hosts!$A:$A,0), MATCH(Places!J$1,Hosts!$A$1:$M$1,0))</f>
        <v>Yes</v>
      </c>
      <c r="K273">
        <v>7</v>
      </c>
      <c r="L273" t="str">
        <f>VLOOKUP($K273,Neighborhoods!$A:$C,2,0)</f>
        <v>Brooklyn</v>
      </c>
      <c r="M273" t="str">
        <f>VLOOKUP($K273,Neighborhoods!$A:$C,3,0)</f>
        <v>Bedford-Stuyvesant</v>
      </c>
      <c r="N273" t="str">
        <f>INDEX(Neighborhoods!$A:$C, MATCH(Places!$K273,Neighborhoods!$A:$A,0), MATCH(Places!N$1,Neighborhoods!$A$1:$C$1,0))</f>
        <v>Brooklyn</v>
      </c>
      <c r="O273" t="str">
        <f>INDEX(Neighborhoods!$A:$C, MATCH(Places!$K273,Neighborhoods!$A:$A,0), MATCH(Places!O$1,Neighborhoods!$A$1:$C$1,0))</f>
        <v>Bedford-Stuyvesant</v>
      </c>
      <c r="P273" t="s">
        <v>11822</v>
      </c>
      <c r="Q273" t="str">
        <f t="shared" si="16"/>
        <v>No</v>
      </c>
      <c r="R273">
        <v>6</v>
      </c>
      <c r="S273" t="str">
        <f t="shared" si="17"/>
        <v>Large</v>
      </c>
      <c r="T273" s="50">
        <v>175</v>
      </c>
      <c r="U273" s="70">
        <f t="shared" si="18"/>
        <v>0.03</v>
      </c>
      <c r="V273" s="52">
        <v>4.8899999999999997</v>
      </c>
      <c r="W273" s="52" t="str" cm="1">
        <f t="array" ref="W273">_xlfn.SWITCH(ROUND(V273,0),5,"Excellent",4,"Good",3,"Ok","Bad")</f>
        <v>Excellent</v>
      </c>
      <c r="X273">
        <v>18</v>
      </c>
      <c r="Y273" t="str">
        <f t="shared" si="19"/>
        <v>No</v>
      </c>
      <c r="Z273" s="68">
        <v>42099</v>
      </c>
      <c r="AA273" s="68">
        <v>43381</v>
      </c>
      <c r="AB273">
        <v>0</v>
      </c>
      <c r="AC273" t="s">
        <v>15615</v>
      </c>
    </row>
    <row r="274" spans="1:29" x14ac:dyDescent="0.3">
      <c r="A274" t="s">
        <v>224</v>
      </c>
      <c r="B274">
        <v>682</v>
      </c>
      <c r="C274" t="str">
        <f>VLOOKUP($B274,Hosts!$A:$M,10,0)</f>
        <v>Within an hour</v>
      </c>
      <c r="D274" s="70">
        <f>VLOOKUP($B274,Hosts!$A:$M,11,0)</f>
        <v>1</v>
      </c>
      <c r="E274" s="70">
        <f>VLOOKUP($B274,Hosts!$A:$M,12,0)</f>
        <v>1</v>
      </c>
      <c r="F274" t="str">
        <f>VLOOKUP($B274,Hosts!$A:$M,13,0)</f>
        <v>No</v>
      </c>
      <c r="G274" t="str">
        <f>INDEX(Hosts!$A:$M, MATCH(Places!$B274,Hosts!$A:$A,0), MATCH(Places!G$1,Hosts!$A$1:$M$1,0))</f>
        <v>Within an hour</v>
      </c>
      <c r="H274" s="70">
        <f>INDEX(Hosts!$A:$M, MATCH(Places!$B274,Hosts!$A:$A,0), MATCH(Places!H$1,Hosts!$A$1:$M$1,0))</f>
        <v>1</v>
      </c>
      <c r="I274" s="70">
        <f>INDEX(Hosts!$A:$M, MATCH(Places!$B274,Hosts!$A:$A,0), MATCH(Places!I$1,Hosts!$A$1:$M$1,0))</f>
        <v>1</v>
      </c>
      <c r="J274" t="str">
        <f>INDEX(Hosts!$A:$M, MATCH(Places!$B274,Hosts!$A:$A,0), MATCH(Places!J$1,Hosts!$A$1:$M$1,0))</f>
        <v>No</v>
      </c>
      <c r="K274">
        <v>15</v>
      </c>
      <c r="L274" t="str">
        <f>VLOOKUP($K274,Neighborhoods!$A:$C,2,0)</f>
        <v>Manhattan</v>
      </c>
      <c r="M274" t="str">
        <f>VLOOKUP($K274,Neighborhoods!$A:$C,3,0)</f>
        <v>East Village</v>
      </c>
      <c r="N274" t="str">
        <f>INDEX(Neighborhoods!$A:$C, MATCH(Places!$K274,Neighborhoods!$A:$A,0), MATCH(Places!N$1,Neighborhoods!$A$1:$C$1,0))</f>
        <v>Manhattan</v>
      </c>
      <c r="O274" t="str">
        <f>INDEX(Neighborhoods!$A:$C, MATCH(Places!$K274,Neighborhoods!$A:$A,0), MATCH(Places!O$1,Neighborhoods!$A$1:$C$1,0))</f>
        <v>East Village</v>
      </c>
      <c r="P274" t="s">
        <v>11822</v>
      </c>
      <c r="Q274" t="str">
        <f t="shared" si="16"/>
        <v>No</v>
      </c>
      <c r="R274">
        <v>2</v>
      </c>
      <c r="S274" t="str">
        <f t="shared" si="17"/>
        <v>Small</v>
      </c>
      <c r="T274" s="50">
        <v>98</v>
      </c>
      <c r="U274" s="70">
        <f t="shared" si="18"/>
        <v>0.03</v>
      </c>
      <c r="V274" s="52">
        <v>4.74</v>
      </c>
      <c r="W274" s="52" t="str" cm="1">
        <f t="array" ref="W274">_xlfn.SWITCH(ROUND(V274,0),5,"Excellent",4,"Good",3,"Ok","Bad")</f>
        <v>Excellent</v>
      </c>
      <c r="X274">
        <v>187</v>
      </c>
      <c r="Y274" t="str">
        <f t="shared" si="19"/>
        <v>No</v>
      </c>
      <c r="Z274" s="68">
        <v>41577</v>
      </c>
      <c r="AA274" s="68">
        <v>44038</v>
      </c>
      <c r="AB274">
        <v>117</v>
      </c>
      <c r="AC274" t="s">
        <v>15615</v>
      </c>
    </row>
    <row r="275" spans="1:29" x14ac:dyDescent="0.3">
      <c r="A275" t="s">
        <v>225</v>
      </c>
      <c r="B275">
        <v>685</v>
      </c>
      <c r="C275" t="str">
        <f>VLOOKUP($B275,Hosts!$A:$M,10,0)</f>
        <v>Within an hour</v>
      </c>
      <c r="D275" s="70">
        <f>VLOOKUP($B275,Hosts!$A:$M,11,0)</f>
        <v>1</v>
      </c>
      <c r="E275" s="70">
        <f>VLOOKUP($B275,Hosts!$A:$M,12,0)</f>
        <v>0.88</v>
      </c>
      <c r="F275" t="str">
        <f>VLOOKUP($B275,Hosts!$A:$M,13,0)</f>
        <v>Yes</v>
      </c>
      <c r="G275" t="str">
        <f>INDEX(Hosts!$A:$M, MATCH(Places!$B275,Hosts!$A:$A,0), MATCH(Places!G$1,Hosts!$A$1:$M$1,0))</f>
        <v>Within an hour</v>
      </c>
      <c r="H275" s="70">
        <f>INDEX(Hosts!$A:$M, MATCH(Places!$B275,Hosts!$A:$A,0), MATCH(Places!H$1,Hosts!$A$1:$M$1,0))</f>
        <v>1</v>
      </c>
      <c r="I275" s="70">
        <f>INDEX(Hosts!$A:$M, MATCH(Places!$B275,Hosts!$A:$A,0), MATCH(Places!I$1,Hosts!$A$1:$M$1,0))</f>
        <v>0.88</v>
      </c>
      <c r="J275" t="str">
        <f>INDEX(Hosts!$A:$M, MATCH(Places!$B275,Hosts!$A:$A,0), MATCH(Places!J$1,Hosts!$A$1:$M$1,0))</f>
        <v>Yes</v>
      </c>
      <c r="K275">
        <v>16</v>
      </c>
      <c r="L275" t="str">
        <f>VLOOKUP($K275,Neighborhoods!$A:$C,2,0)</f>
        <v>Manhattan</v>
      </c>
      <c r="M275" t="str">
        <f>VLOOKUP($K275,Neighborhoods!$A:$C,3,0)</f>
        <v>Harlem</v>
      </c>
      <c r="N275" t="str">
        <f>INDEX(Neighborhoods!$A:$C, MATCH(Places!$K275,Neighborhoods!$A:$A,0), MATCH(Places!N$1,Neighborhoods!$A$1:$C$1,0))</f>
        <v>Manhattan</v>
      </c>
      <c r="O275" t="str">
        <f>INDEX(Neighborhoods!$A:$C, MATCH(Places!$K275,Neighborhoods!$A:$A,0), MATCH(Places!O$1,Neighborhoods!$A$1:$C$1,0))</f>
        <v>Harlem</v>
      </c>
      <c r="P275" t="s">
        <v>11822</v>
      </c>
      <c r="Q275" t="str">
        <f t="shared" si="16"/>
        <v>No</v>
      </c>
      <c r="R275">
        <v>5</v>
      </c>
      <c r="S275" t="str">
        <f t="shared" si="17"/>
        <v>Medium</v>
      </c>
      <c r="T275" s="50">
        <v>125</v>
      </c>
      <c r="U275" s="70">
        <f t="shared" si="18"/>
        <v>0.03</v>
      </c>
      <c r="V275" s="52">
        <v>4.91</v>
      </c>
      <c r="W275" s="52" t="str" cm="1">
        <f t="array" ref="W275">_xlfn.SWITCH(ROUND(V275,0),5,"Excellent",4,"Good",3,"Ok","Bad")</f>
        <v>Excellent</v>
      </c>
      <c r="X275">
        <v>120</v>
      </c>
      <c r="Y275" t="str">
        <f t="shared" si="19"/>
        <v>Yes</v>
      </c>
      <c r="Z275" s="68">
        <v>42290</v>
      </c>
      <c r="AA275" s="68">
        <v>44017</v>
      </c>
      <c r="AB275">
        <v>0</v>
      </c>
      <c r="AC275" t="s">
        <v>15615</v>
      </c>
    </row>
    <row r="276" spans="1:29" x14ac:dyDescent="0.3">
      <c r="A276" t="s">
        <v>226</v>
      </c>
      <c r="B276">
        <v>325</v>
      </c>
      <c r="C276" t="str">
        <f>VLOOKUP($B276,Hosts!$A:$M,10,0)</f>
        <v>Within an hour</v>
      </c>
      <c r="D276" s="70">
        <f>VLOOKUP($B276,Hosts!$A:$M,11,0)</f>
        <v>1</v>
      </c>
      <c r="E276" s="70">
        <f>VLOOKUP($B276,Hosts!$A:$M,12,0)</f>
        <v>0.91</v>
      </c>
      <c r="F276" t="str">
        <f>VLOOKUP($B276,Hosts!$A:$M,13,0)</f>
        <v>Yes</v>
      </c>
      <c r="G276" t="str">
        <f>INDEX(Hosts!$A:$M, MATCH(Places!$B276,Hosts!$A:$A,0), MATCH(Places!G$1,Hosts!$A$1:$M$1,0))</f>
        <v>Within an hour</v>
      </c>
      <c r="H276" s="70">
        <f>INDEX(Hosts!$A:$M, MATCH(Places!$B276,Hosts!$A:$A,0), MATCH(Places!H$1,Hosts!$A$1:$M$1,0))</f>
        <v>1</v>
      </c>
      <c r="I276" s="70">
        <f>INDEX(Hosts!$A:$M, MATCH(Places!$B276,Hosts!$A:$A,0), MATCH(Places!I$1,Hosts!$A$1:$M$1,0))</f>
        <v>0.91</v>
      </c>
      <c r="J276" t="str">
        <f>INDEX(Hosts!$A:$M, MATCH(Places!$B276,Hosts!$A:$A,0), MATCH(Places!J$1,Hosts!$A$1:$M$1,0))</f>
        <v>Yes</v>
      </c>
      <c r="K276">
        <v>25</v>
      </c>
      <c r="L276" t="str">
        <f>VLOOKUP($K276,Neighborhoods!$A:$C,2,0)</f>
        <v>Queens</v>
      </c>
      <c r="M276" t="str">
        <f>VLOOKUP($K276,Neighborhoods!$A:$C,3,0)</f>
        <v>Ridgewood</v>
      </c>
      <c r="N276" t="str">
        <f>INDEX(Neighborhoods!$A:$C, MATCH(Places!$K276,Neighborhoods!$A:$A,0), MATCH(Places!N$1,Neighborhoods!$A$1:$C$1,0))</f>
        <v>Queens</v>
      </c>
      <c r="O276" t="str">
        <f>INDEX(Neighborhoods!$A:$C, MATCH(Places!$K276,Neighborhoods!$A:$A,0), MATCH(Places!O$1,Neighborhoods!$A$1:$C$1,0))</f>
        <v>Ridgewood</v>
      </c>
      <c r="P276" t="s">
        <v>11822</v>
      </c>
      <c r="Q276" t="str">
        <f t="shared" si="16"/>
        <v>No</v>
      </c>
      <c r="R276">
        <v>4</v>
      </c>
      <c r="S276" t="str">
        <f t="shared" si="17"/>
        <v>Medium</v>
      </c>
      <c r="T276" s="50">
        <v>99</v>
      </c>
      <c r="U276" s="70">
        <f t="shared" si="18"/>
        <v>0.03</v>
      </c>
      <c r="V276" s="52">
        <v>4.8899999999999997</v>
      </c>
      <c r="W276" s="52" t="str" cm="1">
        <f t="array" ref="W276">_xlfn.SWITCH(ROUND(V276,0),5,"Excellent",4,"Good",3,"Ok","Bad")</f>
        <v>Excellent</v>
      </c>
      <c r="X276">
        <v>121</v>
      </c>
      <c r="Y276" t="str">
        <f t="shared" si="19"/>
        <v>Yes</v>
      </c>
      <c r="Z276" s="68">
        <v>41097</v>
      </c>
      <c r="AA276" s="68">
        <v>43948</v>
      </c>
      <c r="AB276">
        <v>362</v>
      </c>
      <c r="AC276" t="s">
        <v>15615</v>
      </c>
    </row>
    <row r="277" spans="1:29" x14ac:dyDescent="0.3">
      <c r="A277" t="s">
        <v>227</v>
      </c>
      <c r="B277">
        <v>694</v>
      </c>
      <c r="C277" t="str">
        <f>VLOOKUP($B277,Hosts!$A:$M,10,0)</f>
        <v>Within an hour</v>
      </c>
      <c r="D277" s="70">
        <f>VLOOKUP($B277,Hosts!$A:$M,11,0)</f>
        <v>1</v>
      </c>
      <c r="E277" s="70">
        <f>VLOOKUP($B277,Hosts!$A:$M,12,0)</f>
        <v>0.89</v>
      </c>
      <c r="F277" t="str">
        <f>VLOOKUP($B277,Hosts!$A:$M,13,0)</f>
        <v>Yes</v>
      </c>
      <c r="G277" t="str">
        <f>INDEX(Hosts!$A:$M, MATCH(Places!$B277,Hosts!$A:$A,0), MATCH(Places!G$1,Hosts!$A$1:$M$1,0))</f>
        <v>Within an hour</v>
      </c>
      <c r="H277" s="70">
        <f>INDEX(Hosts!$A:$M, MATCH(Places!$B277,Hosts!$A:$A,0), MATCH(Places!H$1,Hosts!$A$1:$M$1,0))</f>
        <v>1</v>
      </c>
      <c r="I277" s="70">
        <f>INDEX(Hosts!$A:$M, MATCH(Places!$B277,Hosts!$A:$A,0), MATCH(Places!I$1,Hosts!$A$1:$M$1,0))</f>
        <v>0.89</v>
      </c>
      <c r="J277" t="str">
        <f>INDEX(Hosts!$A:$M, MATCH(Places!$B277,Hosts!$A:$A,0), MATCH(Places!J$1,Hosts!$A$1:$M$1,0))</f>
        <v>Yes</v>
      </c>
      <c r="K277">
        <v>22</v>
      </c>
      <c r="L277" t="str">
        <f>VLOOKUP($K277,Neighborhoods!$A:$C,2,0)</f>
        <v>Queens</v>
      </c>
      <c r="M277" t="str">
        <f>VLOOKUP($K277,Neighborhoods!$A:$C,3,0)</f>
        <v>Flushing</v>
      </c>
      <c r="N277" t="str">
        <f>INDEX(Neighborhoods!$A:$C, MATCH(Places!$K277,Neighborhoods!$A:$A,0), MATCH(Places!N$1,Neighborhoods!$A$1:$C$1,0))</f>
        <v>Queens</v>
      </c>
      <c r="O277" t="str">
        <f>INDEX(Neighborhoods!$A:$C, MATCH(Places!$K277,Neighborhoods!$A:$A,0), MATCH(Places!O$1,Neighborhoods!$A$1:$C$1,0))</f>
        <v>Flushing</v>
      </c>
      <c r="P277" t="s">
        <v>1</v>
      </c>
      <c r="Q277" t="str">
        <f t="shared" si="16"/>
        <v>Yes</v>
      </c>
      <c r="R277">
        <v>2</v>
      </c>
      <c r="S277" t="str">
        <f t="shared" si="17"/>
        <v>Small</v>
      </c>
      <c r="T277" s="50">
        <v>52</v>
      </c>
      <c r="U277" s="70">
        <f t="shared" si="18"/>
        <v>0.03</v>
      </c>
      <c r="V277" s="52">
        <v>4.97</v>
      </c>
      <c r="W277" s="52" t="str" cm="1">
        <f t="array" ref="W277">_xlfn.SWITCH(ROUND(V277,0),5,"Excellent",4,"Good",3,"Ok","Bad")</f>
        <v>Excellent</v>
      </c>
      <c r="X277">
        <v>499</v>
      </c>
      <c r="Y277" t="str">
        <f t="shared" si="19"/>
        <v>Yes</v>
      </c>
      <c r="Z277" s="68">
        <v>41085</v>
      </c>
      <c r="AA277" s="68">
        <v>44025</v>
      </c>
      <c r="AB277">
        <v>364</v>
      </c>
      <c r="AC277" t="s">
        <v>15615</v>
      </c>
    </row>
    <row r="278" spans="1:29" x14ac:dyDescent="0.3">
      <c r="A278" t="s">
        <v>228</v>
      </c>
      <c r="B278">
        <v>696</v>
      </c>
      <c r="C278" t="str">
        <f>VLOOKUP($B278,Hosts!$A:$M,10,0)</f>
        <v>Within a day</v>
      </c>
      <c r="D278" s="70">
        <f>VLOOKUP($B278,Hosts!$A:$M,11,0)</f>
        <v>1</v>
      </c>
      <c r="E278" s="70">
        <f>VLOOKUP($B278,Hosts!$A:$M,12,0)</f>
        <v>0.45</v>
      </c>
      <c r="F278" t="str">
        <f>VLOOKUP($B278,Hosts!$A:$M,13,0)</f>
        <v>No</v>
      </c>
      <c r="G278" t="str">
        <f>INDEX(Hosts!$A:$M, MATCH(Places!$B278,Hosts!$A:$A,0), MATCH(Places!G$1,Hosts!$A$1:$M$1,0))</f>
        <v>Within a day</v>
      </c>
      <c r="H278" s="70">
        <f>INDEX(Hosts!$A:$M, MATCH(Places!$B278,Hosts!$A:$A,0), MATCH(Places!H$1,Hosts!$A$1:$M$1,0))</f>
        <v>1</v>
      </c>
      <c r="I278" s="70">
        <f>INDEX(Hosts!$A:$M, MATCH(Places!$B278,Hosts!$A:$A,0), MATCH(Places!I$1,Hosts!$A$1:$M$1,0))</f>
        <v>0.45</v>
      </c>
      <c r="J278" t="str">
        <f>INDEX(Hosts!$A:$M, MATCH(Places!$B278,Hosts!$A:$A,0), MATCH(Places!J$1,Hosts!$A$1:$M$1,0))</f>
        <v>No</v>
      </c>
      <c r="K278">
        <v>20</v>
      </c>
      <c r="L278" t="str">
        <f>VLOOKUP($K278,Neighborhoods!$A:$C,2,0)</f>
        <v>Manhattan</v>
      </c>
      <c r="M278" t="str">
        <f>VLOOKUP($K278,Neighborhoods!$A:$C,3,0)</f>
        <v>Upper West Side</v>
      </c>
      <c r="N278" t="str">
        <f>INDEX(Neighborhoods!$A:$C, MATCH(Places!$K278,Neighborhoods!$A:$A,0), MATCH(Places!N$1,Neighborhoods!$A$1:$C$1,0))</f>
        <v>Manhattan</v>
      </c>
      <c r="O278" t="str">
        <f>INDEX(Neighborhoods!$A:$C, MATCH(Places!$K278,Neighborhoods!$A:$A,0), MATCH(Places!O$1,Neighborhoods!$A$1:$C$1,0))</f>
        <v>Upper West Side</v>
      </c>
      <c r="P278" t="s">
        <v>11822</v>
      </c>
      <c r="Q278" t="str">
        <f t="shared" si="16"/>
        <v>No</v>
      </c>
      <c r="R278">
        <v>2</v>
      </c>
      <c r="S278" t="str">
        <f t="shared" si="17"/>
        <v>Small</v>
      </c>
      <c r="T278" s="50">
        <v>210</v>
      </c>
      <c r="U278" s="70">
        <f t="shared" si="18"/>
        <v>0.04</v>
      </c>
      <c r="V278" s="52">
        <v>4.74</v>
      </c>
      <c r="W278" s="52" t="str" cm="1">
        <f t="array" ref="W278">_xlfn.SWITCH(ROUND(V278,0),5,"Excellent",4,"Good",3,"Ok","Bad")</f>
        <v>Excellent</v>
      </c>
      <c r="X278">
        <v>34</v>
      </c>
      <c r="Y278" t="str">
        <f t="shared" si="19"/>
        <v>No</v>
      </c>
      <c r="Z278" s="68">
        <v>41121</v>
      </c>
      <c r="AA278" s="68">
        <v>43836</v>
      </c>
      <c r="AB278">
        <v>365</v>
      </c>
      <c r="AC278" t="s">
        <v>15615</v>
      </c>
    </row>
    <row r="279" spans="1:29" x14ac:dyDescent="0.3">
      <c r="A279" t="s">
        <v>229</v>
      </c>
      <c r="B279">
        <v>698</v>
      </c>
      <c r="C279" t="str">
        <f>VLOOKUP($B279,Hosts!$A:$M,10,0)</f>
        <v>Within a few hours</v>
      </c>
      <c r="D279" s="70">
        <f>VLOOKUP($B279,Hosts!$A:$M,11,0)</f>
        <v>0.95</v>
      </c>
      <c r="E279" s="70">
        <f>VLOOKUP($B279,Hosts!$A:$M,12,0)</f>
        <v>0.94</v>
      </c>
      <c r="F279" t="str">
        <f>VLOOKUP($B279,Hosts!$A:$M,13,0)</f>
        <v>No</v>
      </c>
      <c r="G279" t="str">
        <f>INDEX(Hosts!$A:$M, MATCH(Places!$B279,Hosts!$A:$A,0), MATCH(Places!G$1,Hosts!$A$1:$M$1,0))</f>
        <v>Within a few hours</v>
      </c>
      <c r="H279" s="70">
        <f>INDEX(Hosts!$A:$M, MATCH(Places!$B279,Hosts!$A:$A,0), MATCH(Places!H$1,Hosts!$A$1:$M$1,0))</f>
        <v>0.95</v>
      </c>
      <c r="I279" s="70">
        <f>INDEX(Hosts!$A:$M, MATCH(Places!$B279,Hosts!$A:$A,0), MATCH(Places!I$1,Hosts!$A$1:$M$1,0))</f>
        <v>0.94</v>
      </c>
      <c r="J279" t="str">
        <f>INDEX(Hosts!$A:$M, MATCH(Places!$B279,Hosts!$A:$A,0), MATCH(Places!J$1,Hosts!$A$1:$M$1,0))</f>
        <v>No</v>
      </c>
      <c r="K279">
        <v>9</v>
      </c>
      <c r="L279" t="str">
        <f>VLOOKUP($K279,Neighborhoods!$A:$C,2,0)</f>
        <v>Brooklyn</v>
      </c>
      <c r="M279" t="str">
        <f>VLOOKUP($K279,Neighborhoods!$A:$C,3,0)</f>
        <v>Crown Heights</v>
      </c>
      <c r="N279" t="str">
        <f>INDEX(Neighborhoods!$A:$C, MATCH(Places!$K279,Neighborhoods!$A:$A,0), MATCH(Places!N$1,Neighborhoods!$A$1:$C$1,0))</f>
        <v>Brooklyn</v>
      </c>
      <c r="O279" t="str">
        <f>INDEX(Neighborhoods!$A:$C, MATCH(Places!$K279,Neighborhoods!$A:$A,0), MATCH(Places!O$1,Neighborhoods!$A$1:$C$1,0))</f>
        <v>Crown Heights</v>
      </c>
      <c r="P279" t="s">
        <v>11822</v>
      </c>
      <c r="Q279" t="str">
        <f t="shared" si="16"/>
        <v>No</v>
      </c>
      <c r="R279">
        <v>6</v>
      </c>
      <c r="S279" t="str">
        <f t="shared" si="17"/>
        <v>Large</v>
      </c>
      <c r="T279" s="50">
        <v>189</v>
      </c>
      <c r="U279" s="70">
        <f t="shared" si="18"/>
        <v>0.03</v>
      </c>
      <c r="V279" s="52">
        <v>4.67</v>
      </c>
      <c r="W279" s="52" t="str" cm="1">
        <f t="array" ref="W279">_xlfn.SWITCH(ROUND(V279,0),5,"Excellent",4,"Good",3,"Ok","Bad")</f>
        <v>Excellent</v>
      </c>
      <c r="X279">
        <v>239</v>
      </c>
      <c r="Y279" t="str">
        <f t="shared" si="19"/>
        <v>No</v>
      </c>
      <c r="Z279" s="68">
        <v>41130</v>
      </c>
      <c r="AA279" s="68">
        <v>44052</v>
      </c>
      <c r="AB279">
        <v>365</v>
      </c>
      <c r="AC279" t="s">
        <v>15615</v>
      </c>
    </row>
    <row r="280" spans="1:29" x14ac:dyDescent="0.3">
      <c r="A280" t="s">
        <v>230</v>
      </c>
      <c r="B280">
        <v>658</v>
      </c>
      <c r="C280" t="str">
        <f>VLOOKUP($B280,Hosts!$A:$M,10,0)</f>
        <v>Within a few hours</v>
      </c>
      <c r="D280" s="70">
        <f>VLOOKUP($B280,Hosts!$A:$M,11,0)</f>
        <v>1</v>
      </c>
      <c r="E280" s="70">
        <f>VLOOKUP($B280,Hosts!$A:$M,12,0)</f>
        <v>0.97</v>
      </c>
      <c r="F280" t="str">
        <f>VLOOKUP($B280,Hosts!$A:$M,13,0)</f>
        <v>No</v>
      </c>
      <c r="G280" t="str">
        <f>INDEX(Hosts!$A:$M, MATCH(Places!$B280,Hosts!$A:$A,0), MATCH(Places!G$1,Hosts!$A$1:$M$1,0))</f>
        <v>Within a few hours</v>
      </c>
      <c r="H280" s="70">
        <f>INDEX(Hosts!$A:$M, MATCH(Places!$B280,Hosts!$A:$A,0), MATCH(Places!H$1,Hosts!$A$1:$M$1,0))</f>
        <v>1</v>
      </c>
      <c r="I280" s="70">
        <f>INDEX(Hosts!$A:$M, MATCH(Places!$B280,Hosts!$A:$A,0), MATCH(Places!I$1,Hosts!$A$1:$M$1,0))</f>
        <v>0.97</v>
      </c>
      <c r="J280" t="str">
        <f>INDEX(Hosts!$A:$M, MATCH(Places!$B280,Hosts!$A:$A,0), MATCH(Places!J$1,Hosts!$A$1:$M$1,0))</f>
        <v>No</v>
      </c>
      <c r="K280">
        <v>16</v>
      </c>
      <c r="L280" t="str">
        <f>VLOOKUP($K280,Neighborhoods!$A:$C,2,0)</f>
        <v>Manhattan</v>
      </c>
      <c r="M280" t="str">
        <f>VLOOKUP($K280,Neighborhoods!$A:$C,3,0)</f>
        <v>Harlem</v>
      </c>
      <c r="N280" t="str">
        <f>INDEX(Neighborhoods!$A:$C, MATCH(Places!$K280,Neighborhoods!$A:$A,0), MATCH(Places!N$1,Neighborhoods!$A$1:$C$1,0))</f>
        <v>Manhattan</v>
      </c>
      <c r="O280" t="str">
        <f>INDEX(Neighborhoods!$A:$C, MATCH(Places!$K280,Neighborhoods!$A:$A,0), MATCH(Places!O$1,Neighborhoods!$A$1:$C$1,0))</f>
        <v>Harlem</v>
      </c>
      <c r="P280" t="s">
        <v>11822</v>
      </c>
      <c r="Q280" t="str">
        <f t="shared" si="16"/>
        <v>No</v>
      </c>
      <c r="R280">
        <v>5</v>
      </c>
      <c r="S280" t="str">
        <f t="shared" si="17"/>
        <v>Medium</v>
      </c>
      <c r="T280" s="50">
        <v>180</v>
      </c>
      <c r="U280" s="70">
        <f t="shared" si="18"/>
        <v>0.03</v>
      </c>
      <c r="V280" s="52">
        <v>4.96</v>
      </c>
      <c r="W280" s="52" t="str" cm="1">
        <f t="array" ref="W280">_xlfn.SWITCH(ROUND(V280,0),5,"Excellent",4,"Good",3,"Ok","Bad")</f>
        <v>Excellent</v>
      </c>
      <c r="X280">
        <v>57</v>
      </c>
      <c r="Y280" t="str">
        <f t="shared" si="19"/>
        <v>No</v>
      </c>
      <c r="Z280" s="68">
        <v>41719</v>
      </c>
      <c r="AA280" s="68">
        <v>43894</v>
      </c>
      <c r="AB280">
        <v>268</v>
      </c>
      <c r="AC280" t="s">
        <v>15615</v>
      </c>
    </row>
    <row r="281" spans="1:29" x14ac:dyDescent="0.3">
      <c r="A281" t="s">
        <v>13310</v>
      </c>
      <c r="B281">
        <v>701</v>
      </c>
      <c r="C281" t="str">
        <f>VLOOKUP($B281,Hosts!$A:$M,10,0)</f>
        <v>Within an hour</v>
      </c>
      <c r="D281" s="70">
        <f>VLOOKUP($B281,Hosts!$A:$M,11,0)</f>
        <v>1</v>
      </c>
      <c r="E281" s="70">
        <f>VLOOKUP($B281,Hosts!$A:$M,12,0)</f>
        <v>0.63</v>
      </c>
      <c r="F281" t="str">
        <f>VLOOKUP($B281,Hosts!$A:$M,13,0)</f>
        <v>No</v>
      </c>
      <c r="G281" t="str">
        <f>INDEX(Hosts!$A:$M, MATCH(Places!$B281,Hosts!$A:$A,0), MATCH(Places!G$1,Hosts!$A$1:$M$1,0))</f>
        <v>Within an hour</v>
      </c>
      <c r="H281" s="70">
        <f>INDEX(Hosts!$A:$M, MATCH(Places!$B281,Hosts!$A:$A,0), MATCH(Places!H$1,Hosts!$A$1:$M$1,0))</f>
        <v>1</v>
      </c>
      <c r="I281" s="70">
        <f>INDEX(Hosts!$A:$M, MATCH(Places!$B281,Hosts!$A:$A,0), MATCH(Places!I$1,Hosts!$A$1:$M$1,0))</f>
        <v>0.63</v>
      </c>
      <c r="J281" t="str">
        <f>INDEX(Hosts!$A:$M, MATCH(Places!$B281,Hosts!$A:$A,0), MATCH(Places!J$1,Hosts!$A$1:$M$1,0))</f>
        <v>No</v>
      </c>
      <c r="K281">
        <v>16</v>
      </c>
      <c r="L281" t="str">
        <f>VLOOKUP($K281,Neighborhoods!$A:$C,2,0)</f>
        <v>Manhattan</v>
      </c>
      <c r="M281" t="str">
        <f>VLOOKUP($K281,Neighborhoods!$A:$C,3,0)</f>
        <v>Harlem</v>
      </c>
      <c r="N281" t="str">
        <f>INDEX(Neighborhoods!$A:$C, MATCH(Places!$K281,Neighborhoods!$A:$A,0), MATCH(Places!N$1,Neighborhoods!$A$1:$C$1,0))</f>
        <v>Manhattan</v>
      </c>
      <c r="O281" t="str">
        <f>INDEX(Neighborhoods!$A:$C, MATCH(Places!$K281,Neighborhoods!$A:$A,0), MATCH(Places!O$1,Neighborhoods!$A$1:$C$1,0))</f>
        <v>Harlem</v>
      </c>
      <c r="P281" t="s">
        <v>1</v>
      </c>
      <c r="Q281" t="str">
        <f t="shared" si="16"/>
        <v>Yes</v>
      </c>
      <c r="R281">
        <v>1</v>
      </c>
      <c r="S281" t="str">
        <f t="shared" si="17"/>
        <v>Small</v>
      </c>
      <c r="T281" s="50">
        <v>64</v>
      </c>
      <c r="U281" s="70">
        <f t="shared" si="18"/>
        <v>0.03</v>
      </c>
      <c r="V281" s="52">
        <v>4.66</v>
      </c>
      <c r="W281" s="52" t="str" cm="1">
        <f t="array" ref="W281">_xlfn.SWITCH(ROUND(V281,0),5,"Excellent",4,"Good",3,"Ok","Bad")</f>
        <v>Excellent</v>
      </c>
      <c r="X281">
        <v>179</v>
      </c>
      <c r="Y281" t="str">
        <f t="shared" si="19"/>
        <v>No</v>
      </c>
      <c r="Z281" s="68">
        <v>41416</v>
      </c>
      <c r="AA281" s="68">
        <v>43891</v>
      </c>
      <c r="AB281">
        <v>130</v>
      </c>
      <c r="AC281" t="s">
        <v>15615</v>
      </c>
    </row>
    <row r="282" spans="1:29" x14ac:dyDescent="0.3">
      <c r="A282" t="s">
        <v>231</v>
      </c>
      <c r="B282">
        <v>703</v>
      </c>
      <c r="C282" t="str">
        <f>VLOOKUP($B282,Hosts!$A:$M,10,0)</f>
        <v>A few days or more</v>
      </c>
      <c r="D282" s="70">
        <f>VLOOKUP($B282,Hosts!$A:$M,11,0)</f>
        <v>0.1</v>
      </c>
      <c r="E282" s="70">
        <f>VLOOKUP($B282,Hosts!$A:$M,12,0)</f>
        <v>0.25</v>
      </c>
      <c r="F282" t="str">
        <f>VLOOKUP($B282,Hosts!$A:$M,13,0)</f>
        <v>No</v>
      </c>
      <c r="G282" t="str">
        <f>INDEX(Hosts!$A:$M, MATCH(Places!$B282,Hosts!$A:$A,0), MATCH(Places!G$1,Hosts!$A$1:$M$1,0))</f>
        <v>A few days or more</v>
      </c>
      <c r="H282" s="70">
        <f>INDEX(Hosts!$A:$M, MATCH(Places!$B282,Hosts!$A:$A,0), MATCH(Places!H$1,Hosts!$A$1:$M$1,0))</f>
        <v>0.1</v>
      </c>
      <c r="I282" s="70">
        <f>INDEX(Hosts!$A:$M, MATCH(Places!$B282,Hosts!$A:$A,0), MATCH(Places!I$1,Hosts!$A$1:$M$1,0))</f>
        <v>0.25</v>
      </c>
      <c r="J282" t="str">
        <f>INDEX(Hosts!$A:$M, MATCH(Places!$B282,Hosts!$A:$A,0), MATCH(Places!J$1,Hosts!$A$1:$M$1,0))</f>
        <v>No</v>
      </c>
      <c r="K282">
        <v>11</v>
      </c>
      <c r="L282" t="str">
        <f>VLOOKUP($K282,Neighborhoods!$A:$C,2,0)</f>
        <v>Brooklyn</v>
      </c>
      <c r="M282" t="str">
        <f>VLOOKUP($K282,Neighborhoods!$A:$C,3,0)</f>
        <v>Greenpoint</v>
      </c>
      <c r="N282" t="str">
        <f>INDEX(Neighborhoods!$A:$C, MATCH(Places!$K282,Neighborhoods!$A:$A,0), MATCH(Places!N$1,Neighborhoods!$A$1:$C$1,0))</f>
        <v>Brooklyn</v>
      </c>
      <c r="O282" t="str">
        <f>INDEX(Neighborhoods!$A:$C, MATCH(Places!$K282,Neighborhoods!$A:$A,0), MATCH(Places!O$1,Neighborhoods!$A$1:$C$1,0))</f>
        <v>Greenpoint</v>
      </c>
      <c r="P282" t="s">
        <v>11822</v>
      </c>
      <c r="Q282" t="str">
        <f t="shared" si="16"/>
        <v>No</v>
      </c>
      <c r="R282">
        <v>3</v>
      </c>
      <c r="S282" t="str">
        <f t="shared" si="17"/>
        <v>Medium</v>
      </c>
      <c r="T282" s="50">
        <v>122</v>
      </c>
      <c r="U282" s="70">
        <f t="shared" si="18"/>
        <v>0.03</v>
      </c>
      <c r="V282" s="52">
        <v>4.4000000000000004</v>
      </c>
      <c r="W282" s="52" t="str" cm="1">
        <f t="array" ref="W282">_xlfn.SWITCH(ROUND(V282,0),5,"Excellent",4,"Good",3,"Ok","Bad")</f>
        <v>Good</v>
      </c>
      <c r="X282">
        <v>40</v>
      </c>
      <c r="Y282" t="str">
        <f t="shared" si="19"/>
        <v>No</v>
      </c>
      <c r="Z282" s="68">
        <v>41416</v>
      </c>
      <c r="AA282" s="68">
        <v>42482</v>
      </c>
      <c r="AB282">
        <v>0</v>
      </c>
      <c r="AC282" t="s">
        <v>15615</v>
      </c>
    </row>
    <row r="283" spans="1:29" x14ac:dyDescent="0.3">
      <c r="A283" t="s">
        <v>232</v>
      </c>
      <c r="B283">
        <v>704</v>
      </c>
      <c r="C283" t="str">
        <f>VLOOKUP($B283,Hosts!$A:$M,10,0)</f>
        <v>Within a few hours</v>
      </c>
      <c r="D283" s="70">
        <f>VLOOKUP($B283,Hosts!$A:$M,11,0)</f>
        <v>1</v>
      </c>
      <c r="E283" s="70">
        <f>VLOOKUP($B283,Hosts!$A:$M,12,0)</f>
        <v>0.28999999999999998</v>
      </c>
      <c r="F283" t="str">
        <f>VLOOKUP($B283,Hosts!$A:$M,13,0)</f>
        <v>Yes</v>
      </c>
      <c r="G283" t="str">
        <f>INDEX(Hosts!$A:$M, MATCH(Places!$B283,Hosts!$A:$A,0), MATCH(Places!G$1,Hosts!$A$1:$M$1,0))</f>
        <v>Within a few hours</v>
      </c>
      <c r="H283" s="70">
        <f>INDEX(Hosts!$A:$M, MATCH(Places!$B283,Hosts!$A:$A,0), MATCH(Places!H$1,Hosts!$A$1:$M$1,0))</f>
        <v>1</v>
      </c>
      <c r="I283" s="70">
        <f>INDEX(Hosts!$A:$M, MATCH(Places!$B283,Hosts!$A:$A,0), MATCH(Places!I$1,Hosts!$A$1:$M$1,0))</f>
        <v>0.28999999999999998</v>
      </c>
      <c r="J283" t="str">
        <f>INDEX(Hosts!$A:$M, MATCH(Places!$B283,Hosts!$A:$A,0), MATCH(Places!J$1,Hosts!$A$1:$M$1,0))</f>
        <v>Yes</v>
      </c>
      <c r="K283">
        <v>15</v>
      </c>
      <c r="L283" t="str">
        <f>VLOOKUP($K283,Neighborhoods!$A:$C,2,0)</f>
        <v>Manhattan</v>
      </c>
      <c r="M283" t="str">
        <f>VLOOKUP($K283,Neighborhoods!$A:$C,3,0)</f>
        <v>East Village</v>
      </c>
      <c r="N283" t="str">
        <f>INDEX(Neighborhoods!$A:$C, MATCH(Places!$K283,Neighborhoods!$A:$A,0), MATCH(Places!N$1,Neighborhoods!$A$1:$C$1,0))</f>
        <v>Manhattan</v>
      </c>
      <c r="O283" t="str">
        <f>INDEX(Neighborhoods!$A:$C, MATCH(Places!$K283,Neighborhoods!$A:$A,0), MATCH(Places!O$1,Neighborhoods!$A$1:$C$1,0))</f>
        <v>East Village</v>
      </c>
      <c r="P283" t="s">
        <v>11822</v>
      </c>
      <c r="Q283" t="str">
        <f t="shared" si="16"/>
        <v>No</v>
      </c>
      <c r="R283">
        <v>2</v>
      </c>
      <c r="S283" t="str">
        <f t="shared" si="17"/>
        <v>Small</v>
      </c>
      <c r="T283" s="50">
        <v>195</v>
      </c>
      <c r="U283" s="70">
        <f t="shared" si="18"/>
        <v>0.03</v>
      </c>
      <c r="V283" s="52">
        <v>4.9800000000000004</v>
      </c>
      <c r="W283" s="52" t="str" cm="1">
        <f t="array" ref="W283">_xlfn.SWITCH(ROUND(V283,0),5,"Excellent",4,"Good",3,"Ok","Bad")</f>
        <v>Excellent</v>
      </c>
      <c r="X283">
        <v>94</v>
      </c>
      <c r="Y283" t="str">
        <f t="shared" si="19"/>
        <v>No</v>
      </c>
      <c r="Z283" s="68">
        <v>41167</v>
      </c>
      <c r="AA283" s="68">
        <v>43833</v>
      </c>
      <c r="AB283">
        <v>311</v>
      </c>
      <c r="AC283" t="s">
        <v>15615</v>
      </c>
    </row>
    <row r="284" spans="1:29" x14ac:dyDescent="0.3">
      <c r="A284" t="s">
        <v>15546</v>
      </c>
      <c r="B284">
        <v>710</v>
      </c>
      <c r="C284" t="str">
        <f>VLOOKUP($B284,Hosts!$A:$M,10,0)</f>
        <v>Within a day</v>
      </c>
      <c r="D284" s="70">
        <f>VLOOKUP($B284,Hosts!$A:$M,11,0)</f>
        <v>1</v>
      </c>
      <c r="E284" s="70">
        <f>VLOOKUP($B284,Hosts!$A:$M,12,0)</f>
        <v>1</v>
      </c>
      <c r="F284" t="str">
        <f>VLOOKUP($B284,Hosts!$A:$M,13,0)</f>
        <v>No</v>
      </c>
      <c r="G284" t="str">
        <f>INDEX(Hosts!$A:$M, MATCH(Places!$B284,Hosts!$A:$A,0), MATCH(Places!G$1,Hosts!$A$1:$M$1,0))</f>
        <v>Within a day</v>
      </c>
      <c r="H284" s="70">
        <f>INDEX(Hosts!$A:$M, MATCH(Places!$B284,Hosts!$A:$A,0), MATCH(Places!H$1,Hosts!$A$1:$M$1,0))</f>
        <v>1</v>
      </c>
      <c r="I284" s="70">
        <f>INDEX(Hosts!$A:$M, MATCH(Places!$B284,Hosts!$A:$A,0), MATCH(Places!I$1,Hosts!$A$1:$M$1,0))</f>
        <v>1</v>
      </c>
      <c r="J284" t="str">
        <f>INDEX(Hosts!$A:$M, MATCH(Places!$B284,Hosts!$A:$A,0), MATCH(Places!J$1,Hosts!$A$1:$M$1,0))</f>
        <v>No</v>
      </c>
      <c r="K284">
        <v>19</v>
      </c>
      <c r="L284" t="str">
        <f>VLOOKUP($K284,Neighborhoods!$A:$C,2,0)</f>
        <v>Manhattan</v>
      </c>
      <c r="M284" t="str">
        <f>VLOOKUP($K284,Neighborhoods!$A:$C,3,0)</f>
        <v>Upper East Side</v>
      </c>
      <c r="N284" t="str">
        <f>INDEX(Neighborhoods!$A:$C, MATCH(Places!$K284,Neighborhoods!$A:$A,0), MATCH(Places!N$1,Neighborhoods!$A$1:$C$1,0))</f>
        <v>Manhattan</v>
      </c>
      <c r="O284" t="str">
        <f>INDEX(Neighborhoods!$A:$C, MATCH(Places!$K284,Neighborhoods!$A:$A,0), MATCH(Places!O$1,Neighborhoods!$A$1:$C$1,0))</f>
        <v>Upper East Side</v>
      </c>
      <c r="P284" t="s">
        <v>1</v>
      </c>
      <c r="Q284" t="str">
        <f t="shared" si="16"/>
        <v>Yes</v>
      </c>
      <c r="R284">
        <v>2</v>
      </c>
      <c r="S284" t="str">
        <f t="shared" si="17"/>
        <v>Small</v>
      </c>
      <c r="T284" s="50">
        <v>125</v>
      </c>
      <c r="U284" s="70">
        <f t="shared" si="18"/>
        <v>0.03</v>
      </c>
      <c r="V284" s="52">
        <v>4.54</v>
      </c>
      <c r="W284" s="52" t="str" cm="1">
        <f t="array" ref="W284">_xlfn.SWITCH(ROUND(V284,0),5,"Excellent",4,"Good",3,"Ok","Bad")</f>
        <v>Excellent</v>
      </c>
      <c r="X284">
        <v>24</v>
      </c>
      <c r="Y284" t="str">
        <f t="shared" si="19"/>
        <v>No</v>
      </c>
      <c r="Z284" s="68">
        <v>41199</v>
      </c>
      <c r="AA284" s="68">
        <v>43764</v>
      </c>
      <c r="AB284">
        <v>365</v>
      </c>
      <c r="AC284" t="s">
        <v>15615</v>
      </c>
    </row>
    <row r="285" spans="1:29" x14ac:dyDescent="0.3">
      <c r="A285" t="s">
        <v>14901</v>
      </c>
      <c r="B285">
        <v>712</v>
      </c>
      <c r="C285" t="str">
        <f>VLOOKUP($B285,Hosts!$A:$M,10,0)</f>
        <v>Within an hour</v>
      </c>
      <c r="D285" s="70">
        <f>VLOOKUP($B285,Hosts!$A:$M,11,0)</f>
        <v>1</v>
      </c>
      <c r="E285" s="70">
        <f>VLOOKUP($B285,Hosts!$A:$M,12,0)</f>
        <v>0.97</v>
      </c>
      <c r="F285" t="str">
        <f>VLOOKUP($B285,Hosts!$A:$M,13,0)</f>
        <v>Yes</v>
      </c>
      <c r="G285" t="str">
        <f>INDEX(Hosts!$A:$M, MATCH(Places!$B285,Hosts!$A:$A,0), MATCH(Places!G$1,Hosts!$A$1:$M$1,0))</f>
        <v>Within an hour</v>
      </c>
      <c r="H285" s="70">
        <f>INDEX(Hosts!$A:$M, MATCH(Places!$B285,Hosts!$A:$A,0), MATCH(Places!H$1,Hosts!$A$1:$M$1,0))</f>
        <v>1</v>
      </c>
      <c r="I285" s="70">
        <f>INDEX(Hosts!$A:$M, MATCH(Places!$B285,Hosts!$A:$A,0), MATCH(Places!I$1,Hosts!$A$1:$M$1,0))</f>
        <v>0.97</v>
      </c>
      <c r="J285" t="str">
        <f>INDEX(Hosts!$A:$M, MATCH(Places!$B285,Hosts!$A:$A,0), MATCH(Places!J$1,Hosts!$A$1:$M$1,0))</f>
        <v>Yes</v>
      </c>
      <c r="K285">
        <v>9</v>
      </c>
      <c r="L285" t="str">
        <f>VLOOKUP($K285,Neighborhoods!$A:$C,2,0)</f>
        <v>Brooklyn</v>
      </c>
      <c r="M285" t="str">
        <f>VLOOKUP($K285,Neighborhoods!$A:$C,3,0)</f>
        <v>Crown Heights</v>
      </c>
      <c r="N285" t="str">
        <f>INDEX(Neighborhoods!$A:$C, MATCH(Places!$K285,Neighborhoods!$A:$A,0), MATCH(Places!N$1,Neighborhoods!$A$1:$C$1,0))</f>
        <v>Brooklyn</v>
      </c>
      <c r="O285" t="str">
        <f>INDEX(Neighborhoods!$A:$C, MATCH(Places!$K285,Neighborhoods!$A:$A,0), MATCH(Places!O$1,Neighborhoods!$A$1:$C$1,0))</f>
        <v>Crown Heights</v>
      </c>
      <c r="P285" t="s">
        <v>11822</v>
      </c>
      <c r="Q285" t="str">
        <f t="shared" si="16"/>
        <v>No</v>
      </c>
      <c r="R285">
        <v>6</v>
      </c>
      <c r="S285" t="str">
        <f t="shared" si="17"/>
        <v>Large</v>
      </c>
      <c r="T285" s="50">
        <v>160</v>
      </c>
      <c r="U285" s="70">
        <f t="shared" si="18"/>
        <v>0.03</v>
      </c>
      <c r="V285" s="52">
        <v>4.8899999999999997</v>
      </c>
      <c r="W285" s="52" t="str" cm="1">
        <f t="array" ref="W285">_xlfn.SWITCH(ROUND(V285,0),5,"Excellent",4,"Good",3,"Ok","Bad")</f>
        <v>Excellent</v>
      </c>
      <c r="X285">
        <v>242</v>
      </c>
      <c r="Y285" t="str">
        <f t="shared" si="19"/>
        <v>Yes</v>
      </c>
      <c r="Z285" s="68">
        <v>41102</v>
      </c>
      <c r="AA285" s="68">
        <v>43963</v>
      </c>
      <c r="AB285">
        <v>116</v>
      </c>
      <c r="AC285" t="s">
        <v>15616</v>
      </c>
    </row>
    <row r="286" spans="1:29" x14ac:dyDescent="0.3">
      <c r="A286" t="s">
        <v>233</v>
      </c>
      <c r="B286">
        <v>370</v>
      </c>
      <c r="C286" t="str">
        <f>VLOOKUP($B286,Hosts!$A:$M,10,0)</f>
        <v>Within a day</v>
      </c>
      <c r="D286" s="70">
        <f>VLOOKUP($B286,Hosts!$A:$M,11,0)</f>
        <v>0.6</v>
      </c>
      <c r="E286" s="70">
        <f>VLOOKUP($B286,Hosts!$A:$M,12,0)</f>
        <v>0.96</v>
      </c>
      <c r="F286" t="str">
        <f>VLOOKUP($B286,Hosts!$A:$M,13,0)</f>
        <v>No</v>
      </c>
      <c r="G286" t="str">
        <f>INDEX(Hosts!$A:$M, MATCH(Places!$B286,Hosts!$A:$A,0), MATCH(Places!G$1,Hosts!$A$1:$M$1,0))</f>
        <v>Within a day</v>
      </c>
      <c r="H286" s="70">
        <f>INDEX(Hosts!$A:$M, MATCH(Places!$B286,Hosts!$A:$A,0), MATCH(Places!H$1,Hosts!$A$1:$M$1,0))</f>
        <v>0.6</v>
      </c>
      <c r="I286" s="70">
        <f>INDEX(Hosts!$A:$M, MATCH(Places!$B286,Hosts!$A:$A,0), MATCH(Places!I$1,Hosts!$A$1:$M$1,0))</f>
        <v>0.96</v>
      </c>
      <c r="J286" t="str">
        <f>INDEX(Hosts!$A:$M, MATCH(Places!$B286,Hosts!$A:$A,0), MATCH(Places!J$1,Hosts!$A$1:$M$1,0))</f>
        <v>No</v>
      </c>
      <c r="K286">
        <v>9</v>
      </c>
      <c r="L286" t="str">
        <f>VLOOKUP($K286,Neighborhoods!$A:$C,2,0)</f>
        <v>Brooklyn</v>
      </c>
      <c r="M286" t="str">
        <f>VLOOKUP($K286,Neighborhoods!$A:$C,3,0)</f>
        <v>Crown Heights</v>
      </c>
      <c r="N286" t="str">
        <f>INDEX(Neighborhoods!$A:$C, MATCH(Places!$K286,Neighborhoods!$A:$A,0), MATCH(Places!N$1,Neighborhoods!$A$1:$C$1,0))</f>
        <v>Brooklyn</v>
      </c>
      <c r="O286" t="str">
        <f>INDEX(Neighborhoods!$A:$C, MATCH(Places!$K286,Neighborhoods!$A:$A,0), MATCH(Places!O$1,Neighborhoods!$A$1:$C$1,0))</f>
        <v>Crown Heights</v>
      </c>
      <c r="P286" t="s">
        <v>1</v>
      </c>
      <c r="Q286" t="str">
        <f t="shared" si="16"/>
        <v>Yes</v>
      </c>
      <c r="R286">
        <v>2</v>
      </c>
      <c r="S286" t="str">
        <f t="shared" si="17"/>
        <v>Small</v>
      </c>
      <c r="T286" s="50">
        <v>95</v>
      </c>
      <c r="U286" s="70">
        <f t="shared" si="18"/>
        <v>0.03</v>
      </c>
      <c r="V286" s="52">
        <v>4.57</v>
      </c>
      <c r="W286" s="52" t="str" cm="1">
        <f t="array" ref="W286">_xlfn.SWITCH(ROUND(V286,0),5,"Excellent",4,"Good",3,"Ok","Bad")</f>
        <v>Excellent</v>
      </c>
      <c r="X286">
        <v>125</v>
      </c>
      <c r="Y286" t="str">
        <f t="shared" si="19"/>
        <v>No</v>
      </c>
      <c r="Z286" s="68">
        <v>41149</v>
      </c>
      <c r="AA286" s="68">
        <v>43802</v>
      </c>
      <c r="AB286">
        <v>365</v>
      </c>
      <c r="AC286" t="s">
        <v>15616</v>
      </c>
    </row>
    <row r="287" spans="1:29" x14ac:dyDescent="0.3">
      <c r="A287" t="s">
        <v>234</v>
      </c>
      <c r="B287">
        <v>619</v>
      </c>
      <c r="C287" t="str">
        <f>VLOOKUP($B287,Hosts!$A:$M,10,0)</f>
        <v>Within an hour</v>
      </c>
      <c r="D287" s="70">
        <f>VLOOKUP($B287,Hosts!$A:$M,11,0)</f>
        <v>1</v>
      </c>
      <c r="E287" s="70">
        <f>VLOOKUP($B287,Hosts!$A:$M,12,0)</f>
        <v>1</v>
      </c>
      <c r="F287" t="str">
        <f>VLOOKUP($B287,Hosts!$A:$M,13,0)</f>
        <v>Yes</v>
      </c>
      <c r="G287" t="str">
        <f>INDEX(Hosts!$A:$M, MATCH(Places!$B287,Hosts!$A:$A,0), MATCH(Places!G$1,Hosts!$A$1:$M$1,0))</f>
        <v>Within an hour</v>
      </c>
      <c r="H287" s="70">
        <f>INDEX(Hosts!$A:$M, MATCH(Places!$B287,Hosts!$A:$A,0), MATCH(Places!H$1,Hosts!$A$1:$M$1,0))</f>
        <v>1</v>
      </c>
      <c r="I287" s="70">
        <f>INDEX(Hosts!$A:$M, MATCH(Places!$B287,Hosts!$A:$A,0), MATCH(Places!I$1,Hosts!$A$1:$M$1,0))</f>
        <v>1</v>
      </c>
      <c r="J287" t="str">
        <f>INDEX(Hosts!$A:$M, MATCH(Places!$B287,Hosts!$A:$A,0), MATCH(Places!J$1,Hosts!$A$1:$M$1,0))</f>
        <v>Yes</v>
      </c>
      <c r="K287">
        <v>16</v>
      </c>
      <c r="L287" t="str">
        <f>VLOOKUP($K287,Neighborhoods!$A:$C,2,0)</f>
        <v>Manhattan</v>
      </c>
      <c r="M287" t="str">
        <f>VLOOKUP($K287,Neighborhoods!$A:$C,3,0)</f>
        <v>Harlem</v>
      </c>
      <c r="N287" t="str">
        <f>INDEX(Neighborhoods!$A:$C, MATCH(Places!$K287,Neighborhoods!$A:$A,0), MATCH(Places!N$1,Neighborhoods!$A$1:$C$1,0))</f>
        <v>Manhattan</v>
      </c>
      <c r="O287" t="str">
        <f>INDEX(Neighborhoods!$A:$C, MATCH(Places!$K287,Neighborhoods!$A:$A,0), MATCH(Places!O$1,Neighborhoods!$A$1:$C$1,0))</f>
        <v>Harlem</v>
      </c>
      <c r="P287" t="s">
        <v>1</v>
      </c>
      <c r="Q287" t="str">
        <f t="shared" si="16"/>
        <v>Yes</v>
      </c>
      <c r="R287">
        <v>2</v>
      </c>
      <c r="S287" t="str">
        <f t="shared" si="17"/>
        <v>Small</v>
      </c>
      <c r="T287" s="50">
        <v>72</v>
      </c>
      <c r="U287" s="70">
        <f t="shared" si="18"/>
        <v>0.03</v>
      </c>
      <c r="V287" s="52">
        <v>4.9800000000000004</v>
      </c>
      <c r="W287" s="52" t="str" cm="1">
        <f t="array" ref="W287">_xlfn.SWITCH(ROUND(V287,0),5,"Excellent",4,"Good",3,"Ok","Bad")</f>
        <v>Excellent</v>
      </c>
      <c r="X287">
        <v>146</v>
      </c>
      <c r="Y287" t="str">
        <f t="shared" si="19"/>
        <v>Yes</v>
      </c>
      <c r="Z287" s="68">
        <v>41123</v>
      </c>
      <c r="AA287" s="68">
        <v>43908</v>
      </c>
      <c r="AB287">
        <v>365</v>
      </c>
      <c r="AC287" t="s">
        <v>15615</v>
      </c>
    </row>
    <row r="288" spans="1:29" x14ac:dyDescent="0.3">
      <c r="A288" t="s">
        <v>14621</v>
      </c>
      <c r="B288">
        <v>716</v>
      </c>
      <c r="C288" t="str">
        <f>VLOOKUP($B288,Hosts!$A:$M,10,0)</f>
        <v>Within a few hours</v>
      </c>
      <c r="D288" s="70">
        <f>VLOOKUP($B288,Hosts!$A:$M,11,0)</f>
        <v>0.93</v>
      </c>
      <c r="E288" s="70">
        <f>VLOOKUP($B288,Hosts!$A:$M,12,0)</f>
        <v>0.87</v>
      </c>
      <c r="F288" t="str">
        <f>VLOOKUP($B288,Hosts!$A:$M,13,0)</f>
        <v>No</v>
      </c>
      <c r="G288" t="str">
        <f>INDEX(Hosts!$A:$M, MATCH(Places!$B288,Hosts!$A:$A,0), MATCH(Places!G$1,Hosts!$A$1:$M$1,0))</f>
        <v>Within a few hours</v>
      </c>
      <c r="H288" s="70">
        <f>INDEX(Hosts!$A:$M, MATCH(Places!$B288,Hosts!$A:$A,0), MATCH(Places!H$1,Hosts!$A$1:$M$1,0))</f>
        <v>0.93</v>
      </c>
      <c r="I288" s="70">
        <f>INDEX(Hosts!$A:$M, MATCH(Places!$B288,Hosts!$A:$A,0), MATCH(Places!I$1,Hosts!$A$1:$M$1,0))</f>
        <v>0.87</v>
      </c>
      <c r="J288" t="str">
        <f>INDEX(Hosts!$A:$M, MATCH(Places!$B288,Hosts!$A:$A,0), MATCH(Places!J$1,Hosts!$A$1:$M$1,0))</f>
        <v>No</v>
      </c>
      <c r="K288">
        <v>7</v>
      </c>
      <c r="L288" t="str">
        <f>VLOOKUP($K288,Neighborhoods!$A:$C,2,0)</f>
        <v>Brooklyn</v>
      </c>
      <c r="M288" t="str">
        <f>VLOOKUP($K288,Neighborhoods!$A:$C,3,0)</f>
        <v>Bedford-Stuyvesant</v>
      </c>
      <c r="N288" t="str">
        <f>INDEX(Neighborhoods!$A:$C, MATCH(Places!$K288,Neighborhoods!$A:$A,0), MATCH(Places!N$1,Neighborhoods!$A$1:$C$1,0))</f>
        <v>Brooklyn</v>
      </c>
      <c r="O288" t="str">
        <f>INDEX(Neighborhoods!$A:$C, MATCH(Places!$K288,Neighborhoods!$A:$A,0), MATCH(Places!O$1,Neighborhoods!$A$1:$C$1,0))</f>
        <v>Bedford-Stuyvesant</v>
      </c>
      <c r="P288" t="s">
        <v>1</v>
      </c>
      <c r="Q288" t="str">
        <f t="shared" si="16"/>
        <v>Yes</v>
      </c>
      <c r="R288">
        <v>1</v>
      </c>
      <c r="S288" t="str">
        <f t="shared" si="17"/>
        <v>Small</v>
      </c>
      <c r="T288" s="50">
        <v>48</v>
      </c>
      <c r="U288" s="70">
        <f t="shared" si="18"/>
        <v>0.03</v>
      </c>
      <c r="V288" s="52">
        <v>4.76</v>
      </c>
      <c r="W288" s="52" t="str" cm="1">
        <f t="array" ref="W288">_xlfn.SWITCH(ROUND(V288,0),5,"Excellent",4,"Good",3,"Ok","Bad")</f>
        <v>Excellent</v>
      </c>
      <c r="X288">
        <v>25</v>
      </c>
      <c r="Y288" t="str">
        <f t="shared" si="19"/>
        <v>No</v>
      </c>
      <c r="Z288" s="68">
        <v>42216</v>
      </c>
      <c r="AA288" s="68">
        <v>43800</v>
      </c>
      <c r="AB288">
        <v>335</v>
      </c>
      <c r="AC288" t="s">
        <v>15615</v>
      </c>
    </row>
    <row r="289" spans="1:29" x14ac:dyDescent="0.3">
      <c r="A289" t="s">
        <v>14621</v>
      </c>
      <c r="B289">
        <v>716</v>
      </c>
      <c r="C289" t="str">
        <f>VLOOKUP($B289,Hosts!$A:$M,10,0)</f>
        <v>Within a few hours</v>
      </c>
      <c r="D289" s="70">
        <f>VLOOKUP($B289,Hosts!$A:$M,11,0)</f>
        <v>0.93</v>
      </c>
      <c r="E289" s="70">
        <f>VLOOKUP($B289,Hosts!$A:$M,12,0)</f>
        <v>0.87</v>
      </c>
      <c r="F289" t="str">
        <f>VLOOKUP($B289,Hosts!$A:$M,13,0)</f>
        <v>No</v>
      </c>
      <c r="G289" t="str">
        <f>INDEX(Hosts!$A:$M, MATCH(Places!$B289,Hosts!$A:$A,0), MATCH(Places!G$1,Hosts!$A$1:$M$1,0))</f>
        <v>Within a few hours</v>
      </c>
      <c r="H289" s="70">
        <f>INDEX(Hosts!$A:$M, MATCH(Places!$B289,Hosts!$A:$A,0), MATCH(Places!H$1,Hosts!$A$1:$M$1,0))</f>
        <v>0.93</v>
      </c>
      <c r="I289" s="70">
        <f>INDEX(Hosts!$A:$M, MATCH(Places!$B289,Hosts!$A:$A,0), MATCH(Places!I$1,Hosts!$A$1:$M$1,0))</f>
        <v>0.87</v>
      </c>
      <c r="J289" t="str">
        <f>INDEX(Hosts!$A:$M, MATCH(Places!$B289,Hosts!$A:$A,0), MATCH(Places!J$1,Hosts!$A$1:$M$1,0))</f>
        <v>No</v>
      </c>
      <c r="K289">
        <v>7</v>
      </c>
      <c r="L289" t="str">
        <f>VLOOKUP($K289,Neighborhoods!$A:$C,2,0)</f>
        <v>Brooklyn</v>
      </c>
      <c r="M289" t="str">
        <f>VLOOKUP($K289,Neighborhoods!$A:$C,3,0)</f>
        <v>Bedford-Stuyvesant</v>
      </c>
      <c r="N289" t="str">
        <f>INDEX(Neighborhoods!$A:$C, MATCH(Places!$K289,Neighborhoods!$A:$A,0), MATCH(Places!N$1,Neighborhoods!$A$1:$C$1,0))</f>
        <v>Brooklyn</v>
      </c>
      <c r="O289" t="str">
        <f>INDEX(Neighborhoods!$A:$C, MATCH(Places!$K289,Neighborhoods!$A:$A,0), MATCH(Places!O$1,Neighborhoods!$A$1:$C$1,0))</f>
        <v>Bedford-Stuyvesant</v>
      </c>
      <c r="P289" t="s">
        <v>1</v>
      </c>
      <c r="Q289" t="str">
        <f t="shared" si="16"/>
        <v>Yes</v>
      </c>
      <c r="R289">
        <v>1</v>
      </c>
      <c r="S289" t="str">
        <f t="shared" si="17"/>
        <v>Small</v>
      </c>
      <c r="T289" s="50">
        <v>45</v>
      </c>
      <c r="U289" s="70">
        <f t="shared" si="18"/>
        <v>0.03</v>
      </c>
      <c r="V289" s="52">
        <v>4.8899999999999997</v>
      </c>
      <c r="W289" s="52" t="str" cm="1">
        <f t="array" ref="W289">_xlfn.SWITCH(ROUND(V289,0),5,"Excellent",4,"Good",3,"Ok","Bad")</f>
        <v>Excellent</v>
      </c>
      <c r="X289">
        <v>47</v>
      </c>
      <c r="Y289" t="str">
        <f t="shared" si="19"/>
        <v>No</v>
      </c>
      <c r="Z289" s="68">
        <v>41956</v>
      </c>
      <c r="AA289" s="68">
        <v>44022</v>
      </c>
      <c r="AB289">
        <v>335</v>
      </c>
      <c r="AC289" t="s">
        <v>15615</v>
      </c>
    </row>
    <row r="290" spans="1:29" x14ac:dyDescent="0.3">
      <c r="A290" t="s">
        <v>14621</v>
      </c>
      <c r="B290">
        <v>716</v>
      </c>
      <c r="C290" t="str">
        <f>VLOOKUP($B290,Hosts!$A:$M,10,0)</f>
        <v>Within a few hours</v>
      </c>
      <c r="D290" s="70">
        <f>VLOOKUP($B290,Hosts!$A:$M,11,0)</f>
        <v>0.93</v>
      </c>
      <c r="E290" s="70">
        <f>VLOOKUP($B290,Hosts!$A:$M,12,0)</f>
        <v>0.87</v>
      </c>
      <c r="F290" t="str">
        <f>VLOOKUP($B290,Hosts!$A:$M,13,0)</f>
        <v>No</v>
      </c>
      <c r="G290" t="str">
        <f>INDEX(Hosts!$A:$M, MATCH(Places!$B290,Hosts!$A:$A,0), MATCH(Places!G$1,Hosts!$A$1:$M$1,0))</f>
        <v>Within a few hours</v>
      </c>
      <c r="H290" s="70">
        <f>INDEX(Hosts!$A:$M, MATCH(Places!$B290,Hosts!$A:$A,0), MATCH(Places!H$1,Hosts!$A$1:$M$1,0))</f>
        <v>0.93</v>
      </c>
      <c r="I290" s="70">
        <f>INDEX(Hosts!$A:$M, MATCH(Places!$B290,Hosts!$A:$A,0), MATCH(Places!I$1,Hosts!$A$1:$M$1,0))</f>
        <v>0.87</v>
      </c>
      <c r="J290" t="str">
        <f>INDEX(Hosts!$A:$M, MATCH(Places!$B290,Hosts!$A:$A,0), MATCH(Places!J$1,Hosts!$A$1:$M$1,0))</f>
        <v>No</v>
      </c>
      <c r="K290">
        <v>7</v>
      </c>
      <c r="L290" t="str">
        <f>VLOOKUP($K290,Neighborhoods!$A:$C,2,0)</f>
        <v>Brooklyn</v>
      </c>
      <c r="M290" t="str">
        <f>VLOOKUP($K290,Neighborhoods!$A:$C,3,0)</f>
        <v>Bedford-Stuyvesant</v>
      </c>
      <c r="N290" t="str">
        <f>INDEX(Neighborhoods!$A:$C, MATCH(Places!$K290,Neighborhoods!$A:$A,0), MATCH(Places!N$1,Neighborhoods!$A$1:$C$1,0))</f>
        <v>Brooklyn</v>
      </c>
      <c r="O290" t="str">
        <f>INDEX(Neighborhoods!$A:$C, MATCH(Places!$K290,Neighborhoods!$A:$A,0), MATCH(Places!O$1,Neighborhoods!$A$1:$C$1,0))</f>
        <v>Bedford-Stuyvesant</v>
      </c>
      <c r="P290" t="s">
        <v>1</v>
      </c>
      <c r="Q290" t="str">
        <f t="shared" si="16"/>
        <v>Yes</v>
      </c>
      <c r="R290">
        <v>1</v>
      </c>
      <c r="S290" t="str">
        <f t="shared" si="17"/>
        <v>Small</v>
      </c>
      <c r="T290" s="50">
        <v>45</v>
      </c>
      <c r="U290" s="70">
        <f t="shared" si="18"/>
        <v>0.03</v>
      </c>
      <c r="V290" s="52">
        <v>4.83</v>
      </c>
      <c r="W290" s="52" t="str" cm="1">
        <f t="array" ref="W290">_xlfn.SWITCH(ROUND(V290,0),5,"Excellent",4,"Good",3,"Ok","Bad")</f>
        <v>Excellent</v>
      </c>
      <c r="X290">
        <v>29</v>
      </c>
      <c r="Y290" t="str">
        <f t="shared" si="19"/>
        <v>No</v>
      </c>
      <c r="Z290" s="68">
        <v>42150</v>
      </c>
      <c r="AA290" s="68">
        <v>43891</v>
      </c>
      <c r="AB290">
        <v>319</v>
      </c>
      <c r="AC290" t="s">
        <v>15615</v>
      </c>
    </row>
    <row r="291" spans="1:29" x14ac:dyDescent="0.3">
      <c r="A291" t="s">
        <v>235</v>
      </c>
      <c r="B291">
        <v>33</v>
      </c>
      <c r="C291" t="str">
        <f>VLOOKUP($B291,Hosts!$A:$M,10,0)</f>
        <v>Within a day</v>
      </c>
      <c r="D291" s="70">
        <f>VLOOKUP($B291,Hosts!$A:$M,11,0)</f>
        <v>0.5</v>
      </c>
      <c r="E291" s="70">
        <f>VLOOKUP($B291,Hosts!$A:$M,12,0)</f>
        <v>0.28999999999999998</v>
      </c>
      <c r="F291" t="str">
        <f>VLOOKUP($B291,Hosts!$A:$M,13,0)</f>
        <v>No</v>
      </c>
      <c r="G291" t="str">
        <f>INDEX(Hosts!$A:$M, MATCH(Places!$B291,Hosts!$A:$A,0), MATCH(Places!G$1,Hosts!$A$1:$M$1,0))</f>
        <v>Within a day</v>
      </c>
      <c r="H291" s="70">
        <f>INDEX(Hosts!$A:$M, MATCH(Places!$B291,Hosts!$A:$A,0), MATCH(Places!H$1,Hosts!$A$1:$M$1,0))</f>
        <v>0.5</v>
      </c>
      <c r="I291" s="70">
        <f>INDEX(Hosts!$A:$M, MATCH(Places!$B291,Hosts!$A:$A,0), MATCH(Places!I$1,Hosts!$A$1:$M$1,0))</f>
        <v>0.28999999999999998</v>
      </c>
      <c r="J291" t="str">
        <f>INDEX(Hosts!$A:$M, MATCH(Places!$B291,Hosts!$A:$A,0), MATCH(Places!J$1,Hosts!$A$1:$M$1,0))</f>
        <v>No</v>
      </c>
      <c r="K291">
        <v>10</v>
      </c>
      <c r="L291" t="str">
        <f>VLOOKUP($K291,Neighborhoods!$A:$C,2,0)</f>
        <v>Brooklyn</v>
      </c>
      <c r="M291" t="str">
        <f>VLOOKUP($K291,Neighborhoods!$A:$C,3,0)</f>
        <v>East Flatbush</v>
      </c>
      <c r="N291" t="str">
        <f>INDEX(Neighborhoods!$A:$C, MATCH(Places!$K291,Neighborhoods!$A:$A,0), MATCH(Places!N$1,Neighborhoods!$A$1:$C$1,0))</f>
        <v>Brooklyn</v>
      </c>
      <c r="O291" t="str">
        <f>INDEX(Neighborhoods!$A:$C, MATCH(Places!$K291,Neighborhoods!$A:$A,0), MATCH(Places!O$1,Neighborhoods!$A$1:$C$1,0))</f>
        <v>East Flatbush</v>
      </c>
      <c r="P291" t="s">
        <v>11822</v>
      </c>
      <c r="Q291" t="str">
        <f t="shared" si="16"/>
        <v>No</v>
      </c>
      <c r="R291">
        <v>10</v>
      </c>
      <c r="S291" t="str">
        <f t="shared" si="17"/>
        <v>Large</v>
      </c>
      <c r="T291" s="50">
        <v>131</v>
      </c>
      <c r="U291" s="70">
        <f t="shared" si="18"/>
        <v>0.03</v>
      </c>
      <c r="V291" s="52">
        <v>4.57</v>
      </c>
      <c r="W291" s="52" t="str" cm="1">
        <f t="array" ref="W291">_xlfn.SWITCH(ROUND(V291,0),5,"Excellent",4,"Good",3,"Ok","Bad")</f>
        <v>Excellent</v>
      </c>
      <c r="X291">
        <v>106</v>
      </c>
      <c r="Y291" t="str">
        <f t="shared" si="19"/>
        <v>No</v>
      </c>
      <c r="Z291" s="68">
        <v>41301</v>
      </c>
      <c r="AA291" s="68">
        <v>43770</v>
      </c>
      <c r="AB291">
        <v>365</v>
      </c>
      <c r="AC291" t="s">
        <v>15615</v>
      </c>
    </row>
    <row r="292" spans="1:29" x14ac:dyDescent="0.3">
      <c r="A292" t="s">
        <v>236</v>
      </c>
      <c r="B292">
        <v>429</v>
      </c>
      <c r="C292" t="str">
        <f>VLOOKUP($B292,Hosts!$A:$M,10,0)</f>
        <v>Within an hour</v>
      </c>
      <c r="D292" s="70">
        <f>VLOOKUP($B292,Hosts!$A:$M,11,0)</f>
        <v>0.92</v>
      </c>
      <c r="E292" s="70">
        <f>VLOOKUP($B292,Hosts!$A:$M,12,0)</f>
        <v>0.85</v>
      </c>
      <c r="F292" t="str">
        <f>VLOOKUP($B292,Hosts!$A:$M,13,0)</f>
        <v>No</v>
      </c>
      <c r="G292" t="str">
        <f>INDEX(Hosts!$A:$M, MATCH(Places!$B292,Hosts!$A:$A,0), MATCH(Places!G$1,Hosts!$A$1:$M$1,0))</f>
        <v>Within an hour</v>
      </c>
      <c r="H292" s="70">
        <f>INDEX(Hosts!$A:$M, MATCH(Places!$B292,Hosts!$A:$A,0), MATCH(Places!H$1,Hosts!$A$1:$M$1,0))</f>
        <v>0.92</v>
      </c>
      <c r="I292" s="70">
        <f>INDEX(Hosts!$A:$M, MATCH(Places!$B292,Hosts!$A:$A,0), MATCH(Places!I$1,Hosts!$A$1:$M$1,0))</f>
        <v>0.85</v>
      </c>
      <c r="J292" t="str">
        <f>INDEX(Hosts!$A:$M, MATCH(Places!$B292,Hosts!$A:$A,0), MATCH(Places!J$1,Hosts!$A$1:$M$1,0))</f>
        <v>No</v>
      </c>
      <c r="K292">
        <v>20</v>
      </c>
      <c r="L292" t="str">
        <f>VLOOKUP($K292,Neighborhoods!$A:$C,2,0)</f>
        <v>Manhattan</v>
      </c>
      <c r="M292" t="str">
        <f>VLOOKUP($K292,Neighborhoods!$A:$C,3,0)</f>
        <v>Upper West Side</v>
      </c>
      <c r="N292" t="str">
        <f>INDEX(Neighborhoods!$A:$C, MATCH(Places!$K292,Neighborhoods!$A:$A,0), MATCH(Places!N$1,Neighborhoods!$A$1:$C$1,0))</f>
        <v>Manhattan</v>
      </c>
      <c r="O292" t="str">
        <f>INDEX(Neighborhoods!$A:$C, MATCH(Places!$K292,Neighborhoods!$A:$A,0), MATCH(Places!O$1,Neighborhoods!$A$1:$C$1,0))</f>
        <v>Upper West Side</v>
      </c>
      <c r="P292" t="s">
        <v>11822</v>
      </c>
      <c r="Q292" t="str">
        <f t="shared" si="16"/>
        <v>No</v>
      </c>
      <c r="R292">
        <v>4</v>
      </c>
      <c r="S292" t="str">
        <f t="shared" si="17"/>
        <v>Medium</v>
      </c>
      <c r="T292" s="50">
        <v>132</v>
      </c>
      <c r="U292" s="70">
        <f t="shared" si="18"/>
        <v>0.03</v>
      </c>
      <c r="V292" s="52">
        <v>4.55</v>
      </c>
      <c r="W292" s="52" t="str" cm="1">
        <f t="array" ref="W292">_xlfn.SWITCH(ROUND(V292,0),5,"Excellent",4,"Good",3,"Ok","Bad")</f>
        <v>Excellent</v>
      </c>
      <c r="X292">
        <v>20</v>
      </c>
      <c r="Y292" t="str">
        <f t="shared" si="19"/>
        <v>No</v>
      </c>
      <c r="Z292" s="68">
        <v>41144</v>
      </c>
      <c r="AA292" s="68">
        <v>43682</v>
      </c>
      <c r="AB292">
        <v>259</v>
      </c>
      <c r="AC292" t="s">
        <v>15615</v>
      </c>
    </row>
    <row r="293" spans="1:29" x14ac:dyDescent="0.3">
      <c r="A293" t="s">
        <v>237</v>
      </c>
      <c r="B293">
        <v>717</v>
      </c>
      <c r="C293" t="str">
        <f>VLOOKUP($B293,Hosts!$A:$M,10,0)</f>
        <v>Within an hour</v>
      </c>
      <c r="D293" s="70">
        <f>VLOOKUP($B293,Hosts!$A:$M,11,0)</f>
        <v>1</v>
      </c>
      <c r="E293" s="70">
        <f>VLOOKUP($B293,Hosts!$A:$M,12,0)</f>
        <v>0.97</v>
      </c>
      <c r="F293" t="str">
        <f>VLOOKUP($B293,Hosts!$A:$M,13,0)</f>
        <v>Yes</v>
      </c>
      <c r="G293" t="str">
        <f>INDEX(Hosts!$A:$M, MATCH(Places!$B293,Hosts!$A:$A,0), MATCH(Places!G$1,Hosts!$A$1:$M$1,0))</f>
        <v>Within an hour</v>
      </c>
      <c r="H293" s="70">
        <f>INDEX(Hosts!$A:$M, MATCH(Places!$B293,Hosts!$A:$A,0), MATCH(Places!H$1,Hosts!$A$1:$M$1,0))</f>
        <v>1</v>
      </c>
      <c r="I293" s="70">
        <f>INDEX(Hosts!$A:$M, MATCH(Places!$B293,Hosts!$A:$A,0), MATCH(Places!I$1,Hosts!$A$1:$M$1,0))</f>
        <v>0.97</v>
      </c>
      <c r="J293" t="str">
        <f>INDEX(Hosts!$A:$M, MATCH(Places!$B293,Hosts!$A:$A,0), MATCH(Places!J$1,Hosts!$A$1:$M$1,0))</f>
        <v>Yes</v>
      </c>
      <c r="K293">
        <v>12</v>
      </c>
      <c r="L293" t="str">
        <f>VLOOKUP($K293,Neighborhoods!$A:$C,2,0)</f>
        <v>Brooklyn</v>
      </c>
      <c r="M293" t="str">
        <f>VLOOKUP($K293,Neighborhoods!$A:$C,3,0)</f>
        <v>Williamsburg</v>
      </c>
      <c r="N293" t="str">
        <f>INDEX(Neighborhoods!$A:$C, MATCH(Places!$K293,Neighborhoods!$A:$A,0), MATCH(Places!N$1,Neighborhoods!$A$1:$C$1,0))</f>
        <v>Brooklyn</v>
      </c>
      <c r="O293" t="str">
        <f>INDEX(Neighborhoods!$A:$C, MATCH(Places!$K293,Neighborhoods!$A:$A,0), MATCH(Places!O$1,Neighborhoods!$A$1:$C$1,0))</f>
        <v>Williamsburg</v>
      </c>
      <c r="P293" t="s">
        <v>1</v>
      </c>
      <c r="Q293" t="str">
        <f t="shared" si="16"/>
        <v>Yes</v>
      </c>
      <c r="R293">
        <v>2</v>
      </c>
      <c r="S293" t="str">
        <f t="shared" si="17"/>
        <v>Small</v>
      </c>
      <c r="T293" s="50">
        <v>100</v>
      </c>
      <c r="U293" s="70">
        <f t="shared" si="18"/>
        <v>0.03</v>
      </c>
      <c r="V293" s="52">
        <v>4.99</v>
      </c>
      <c r="W293" s="52" t="str" cm="1">
        <f t="array" ref="W293">_xlfn.SWITCH(ROUND(V293,0),5,"Excellent",4,"Good",3,"Ok","Bad")</f>
        <v>Excellent</v>
      </c>
      <c r="X293">
        <v>174</v>
      </c>
      <c r="Y293" t="str">
        <f t="shared" si="19"/>
        <v>Yes</v>
      </c>
      <c r="Z293" s="68">
        <v>42618</v>
      </c>
      <c r="AA293" s="68">
        <v>44046</v>
      </c>
      <c r="AB293">
        <v>132</v>
      </c>
      <c r="AC293" t="s">
        <v>15615</v>
      </c>
    </row>
    <row r="294" spans="1:29" x14ac:dyDescent="0.3">
      <c r="A294" t="s">
        <v>238</v>
      </c>
      <c r="B294">
        <v>718</v>
      </c>
      <c r="C294" t="str">
        <f>VLOOKUP($B294,Hosts!$A:$M,10,0)</f>
        <v>A few days or more</v>
      </c>
      <c r="D294" s="70">
        <f>VLOOKUP($B294,Hosts!$A:$M,11,0)</f>
        <v>0.33</v>
      </c>
      <c r="E294" s="70">
        <f>VLOOKUP($B294,Hosts!$A:$M,12,0)</f>
        <v>1</v>
      </c>
      <c r="F294" t="str">
        <f>VLOOKUP($B294,Hosts!$A:$M,13,0)</f>
        <v>No</v>
      </c>
      <c r="G294" t="str">
        <f>INDEX(Hosts!$A:$M, MATCH(Places!$B294,Hosts!$A:$A,0), MATCH(Places!G$1,Hosts!$A$1:$M$1,0))</f>
        <v>A few days or more</v>
      </c>
      <c r="H294" s="70">
        <f>INDEX(Hosts!$A:$M, MATCH(Places!$B294,Hosts!$A:$A,0), MATCH(Places!H$1,Hosts!$A$1:$M$1,0))</f>
        <v>0.33</v>
      </c>
      <c r="I294" s="70">
        <f>INDEX(Hosts!$A:$M, MATCH(Places!$B294,Hosts!$A:$A,0), MATCH(Places!I$1,Hosts!$A$1:$M$1,0))</f>
        <v>1</v>
      </c>
      <c r="J294" t="str">
        <f>INDEX(Hosts!$A:$M, MATCH(Places!$B294,Hosts!$A:$A,0), MATCH(Places!J$1,Hosts!$A$1:$M$1,0))</f>
        <v>No</v>
      </c>
      <c r="K294">
        <v>16</v>
      </c>
      <c r="L294" t="str">
        <f>VLOOKUP($K294,Neighborhoods!$A:$C,2,0)</f>
        <v>Manhattan</v>
      </c>
      <c r="M294" t="str">
        <f>VLOOKUP($K294,Neighborhoods!$A:$C,3,0)</f>
        <v>Harlem</v>
      </c>
      <c r="N294" t="str">
        <f>INDEX(Neighborhoods!$A:$C, MATCH(Places!$K294,Neighborhoods!$A:$A,0), MATCH(Places!N$1,Neighborhoods!$A$1:$C$1,0))</f>
        <v>Manhattan</v>
      </c>
      <c r="O294" t="str">
        <f>INDEX(Neighborhoods!$A:$C, MATCH(Places!$K294,Neighborhoods!$A:$A,0), MATCH(Places!O$1,Neighborhoods!$A$1:$C$1,0))</f>
        <v>Harlem</v>
      </c>
      <c r="P294" t="s">
        <v>11822</v>
      </c>
      <c r="Q294" t="str">
        <f t="shared" si="16"/>
        <v>No</v>
      </c>
      <c r="R294">
        <v>2</v>
      </c>
      <c r="S294" t="str">
        <f t="shared" si="17"/>
        <v>Small</v>
      </c>
      <c r="T294" s="50">
        <v>99</v>
      </c>
      <c r="U294" s="70">
        <f t="shared" si="18"/>
        <v>0.03</v>
      </c>
      <c r="V294" s="52">
        <v>5</v>
      </c>
      <c r="W294" s="52" t="str" cm="1">
        <f t="array" ref="W294">_xlfn.SWITCH(ROUND(V294,0),5,"Excellent",4,"Good",3,"Ok","Bad")</f>
        <v>Excellent</v>
      </c>
      <c r="X294">
        <v>4</v>
      </c>
      <c r="Y294" t="str">
        <f t="shared" si="19"/>
        <v>No</v>
      </c>
      <c r="Z294" s="68">
        <v>41106</v>
      </c>
      <c r="AA294" s="68">
        <v>42646</v>
      </c>
      <c r="AB294">
        <v>241</v>
      </c>
      <c r="AC294" t="s">
        <v>15616</v>
      </c>
    </row>
    <row r="295" spans="1:29" x14ac:dyDescent="0.3">
      <c r="A295" t="s">
        <v>15379</v>
      </c>
      <c r="B295">
        <v>719</v>
      </c>
      <c r="C295" t="str">
        <f>VLOOKUP($B295,Hosts!$A:$M,10,0)</f>
        <v>Within a few hours</v>
      </c>
      <c r="D295" s="70">
        <f>VLOOKUP($B295,Hosts!$A:$M,11,0)</f>
        <v>1</v>
      </c>
      <c r="E295" s="70">
        <f>VLOOKUP($B295,Hosts!$A:$M,12,0)</f>
        <v>0.83</v>
      </c>
      <c r="F295" t="str">
        <f>VLOOKUP($B295,Hosts!$A:$M,13,0)</f>
        <v>Yes</v>
      </c>
      <c r="G295" t="str">
        <f>INDEX(Hosts!$A:$M, MATCH(Places!$B295,Hosts!$A:$A,0), MATCH(Places!G$1,Hosts!$A$1:$M$1,0))</f>
        <v>Within a few hours</v>
      </c>
      <c r="H295" s="70">
        <f>INDEX(Hosts!$A:$M, MATCH(Places!$B295,Hosts!$A:$A,0), MATCH(Places!H$1,Hosts!$A$1:$M$1,0))</f>
        <v>1</v>
      </c>
      <c r="I295" s="70">
        <f>INDEX(Hosts!$A:$M, MATCH(Places!$B295,Hosts!$A:$A,0), MATCH(Places!I$1,Hosts!$A$1:$M$1,0))</f>
        <v>0.83</v>
      </c>
      <c r="J295" t="str">
        <f>INDEX(Hosts!$A:$M, MATCH(Places!$B295,Hosts!$A:$A,0), MATCH(Places!J$1,Hosts!$A$1:$M$1,0))</f>
        <v>Yes</v>
      </c>
      <c r="K295">
        <v>11</v>
      </c>
      <c r="L295" t="str">
        <f>VLOOKUP($K295,Neighborhoods!$A:$C,2,0)</f>
        <v>Brooklyn</v>
      </c>
      <c r="M295" t="str">
        <f>VLOOKUP($K295,Neighborhoods!$A:$C,3,0)</f>
        <v>Greenpoint</v>
      </c>
      <c r="N295" t="str">
        <f>INDEX(Neighborhoods!$A:$C, MATCH(Places!$K295,Neighborhoods!$A:$A,0), MATCH(Places!N$1,Neighborhoods!$A$1:$C$1,0))</f>
        <v>Brooklyn</v>
      </c>
      <c r="O295" t="str">
        <f>INDEX(Neighborhoods!$A:$C, MATCH(Places!$K295,Neighborhoods!$A:$A,0), MATCH(Places!O$1,Neighborhoods!$A$1:$C$1,0))</f>
        <v>Greenpoint</v>
      </c>
      <c r="P295" t="s">
        <v>1</v>
      </c>
      <c r="Q295" t="str">
        <f t="shared" si="16"/>
        <v>Yes</v>
      </c>
      <c r="R295">
        <v>1</v>
      </c>
      <c r="S295" t="str">
        <f t="shared" si="17"/>
        <v>Small</v>
      </c>
      <c r="T295" s="50">
        <v>55</v>
      </c>
      <c r="U295" s="70">
        <f t="shared" si="18"/>
        <v>0.03</v>
      </c>
      <c r="V295" s="52">
        <v>5</v>
      </c>
      <c r="W295" s="52" t="str" cm="1">
        <f t="array" ref="W295">_xlfn.SWITCH(ROUND(V295,0),5,"Excellent",4,"Good",3,"Ok","Bad")</f>
        <v>Excellent</v>
      </c>
      <c r="X295">
        <v>17</v>
      </c>
      <c r="Y295" t="str">
        <f t="shared" si="19"/>
        <v>No</v>
      </c>
      <c r="Z295" s="68">
        <v>41757</v>
      </c>
      <c r="AA295" s="68">
        <v>43735</v>
      </c>
      <c r="AB295">
        <v>134</v>
      </c>
      <c r="AC295" t="s">
        <v>15615</v>
      </c>
    </row>
    <row r="296" spans="1:29" x14ac:dyDescent="0.3">
      <c r="A296" t="s">
        <v>14696</v>
      </c>
      <c r="B296">
        <v>721</v>
      </c>
      <c r="C296" t="str">
        <f>VLOOKUP($B296,Hosts!$A:$M,10,0)</f>
        <v>Within a day</v>
      </c>
      <c r="D296" s="70">
        <f>VLOOKUP($B296,Hosts!$A:$M,11,0)</f>
        <v>0.8</v>
      </c>
      <c r="E296" s="70">
        <f>VLOOKUP($B296,Hosts!$A:$M,12,0)</f>
        <v>0.69</v>
      </c>
      <c r="F296" t="str">
        <f>VLOOKUP($B296,Hosts!$A:$M,13,0)</f>
        <v>No</v>
      </c>
      <c r="G296" t="str">
        <f>INDEX(Hosts!$A:$M, MATCH(Places!$B296,Hosts!$A:$A,0), MATCH(Places!G$1,Hosts!$A$1:$M$1,0))</f>
        <v>Within a day</v>
      </c>
      <c r="H296" s="70">
        <f>INDEX(Hosts!$A:$M, MATCH(Places!$B296,Hosts!$A:$A,0), MATCH(Places!H$1,Hosts!$A$1:$M$1,0))</f>
        <v>0.8</v>
      </c>
      <c r="I296" s="70">
        <f>INDEX(Hosts!$A:$M, MATCH(Places!$B296,Hosts!$A:$A,0), MATCH(Places!I$1,Hosts!$A$1:$M$1,0))</f>
        <v>0.69</v>
      </c>
      <c r="J296" t="str">
        <f>INDEX(Hosts!$A:$M, MATCH(Places!$B296,Hosts!$A:$A,0), MATCH(Places!J$1,Hosts!$A$1:$M$1,0))</f>
        <v>No</v>
      </c>
      <c r="K296">
        <v>9</v>
      </c>
      <c r="L296" t="str">
        <f>VLOOKUP($K296,Neighborhoods!$A:$C,2,0)</f>
        <v>Brooklyn</v>
      </c>
      <c r="M296" t="str">
        <f>VLOOKUP($K296,Neighborhoods!$A:$C,3,0)</f>
        <v>Crown Heights</v>
      </c>
      <c r="N296" t="str">
        <f>INDEX(Neighborhoods!$A:$C, MATCH(Places!$K296,Neighborhoods!$A:$A,0), MATCH(Places!N$1,Neighborhoods!$A$1:$C$1,0))</f>
        <v>Brooklyn</v>
      </c>
      <c r="O296" t="str">
        <f>INDEX(Neighborhoods!$A:$C, MATCH(Places!$K296,Neighborhoods!$A:$A,0), MATCH(Places!O$1,Neighborhoods!$A$1:$C$1,0))</f>
        <v>Crown Heights</v>
      </c>
      <c r="P296" t="s">
        <v>11822</v>
      </c>
      <c r="Q296" t="str">
        <f t="shared" si="16"/>
        <v>No</v>
      </c>
      <c r="R296">
        <v>2</v>
      </c>
      <c r="S296" t="str">
        <f t="shared" si="17"/>
        <v>Small</v>
      </c>
      <c r="T296" s="50">
        <v>65</v>
      </c>
      <c r="U296" s="70">
        <f t="shared" si="18"/>
        <v>0.03</v>
      </c>
      <c r="V296" s="52">
        <v>5</v>
      </c>
      <c r="W296" s="52" t="str" cm="1">
        <f t="array" ref="W296">_xlfn.SWITCH(ROUND(V296,0),5,"Excellent",4,"Good",3,"Ok","Bad")</f>
        <v>Excellent</v>
      </c>
      <c r="X296">
        <v>15</v>
      </c>
      <c r="Y296" t="str">
        <f t="shared" si="19"/>
        <v>No</v>
      </c>
      <c r="Z296" s="68">
        <v>43033</v>
      </c>
      <c r="AA296" s="68">
        <v>43834</v>
      </c>
      <c r="AB296">
        <v>209</v>
      </c>
      <c r="AC296" t="s">
        <v>15615</v>
      </c>
    </row>
    <row r="297" spans="1:29" x14ac:dyDescent="0.3">
      <c r="A297" t="s">
        <v>15251</v>
      </c>
      <c r="B297">
        <v>627</v>
      </c>
      <c r="C297" t="str">
        <f>VLOOKUP($B297,Hosts!$A:$M,10,0)</f>
        <v>Within an hour</v>
      </c>
      <c r="D297" s="70">
        <f>VLOOKUP($B297,Hosts!$A:$M,11,0)</f>
        <v>1</v>
      </c>
      <c r="E297" s="70">
        <f>VLOOKUP($B297,Hosts!$A:$M,12,0)</f>
        <v>0.93</v>
      </c>
      <c r="F297" t="str">
        <f>VLOOKUP($B297,Hosts!$A:$M,13,0)</f>
        <v>Yes</v>
      </c>
      <c r="G297" t="str">
        <f>INDEX(Hosts!$A:$M, MATCH(Places!$B297,Hosts!$A:$A,0), MATCH(Places!G$1,Hosts!$A$1:$M$1,0))</f>
        <v>Within an hour</v>
      </c>
      <c r="H297" s="70">
        <f>INDEX(Hosts!$A:$M, MATCH(Places!$B297,Hosts!$A:$A,0), MATCH(Places!H$1,Hosts!$A$1:$M$1,0))</f>
        <v>1</v>
      </c>
      <c r="I297" s="70">
        <f>INDEX(Hosts!$A:$M, MATCH(Places!$B297,Hosts!$A:$A,0), MATCH(Places!I$1,Hosts!$A$1:$M$1,0))</f>
        <v>0.93</v>
      </c>
      <c r="J297" t="str">
        <f>INDEX(Hosts!$A:$M, MATCH(Places!$B297,Hosts!$A:$A,0), MATCH(Places!J$1,Hosts!$A$1:$M$1,0))</f>
        <v>Yes</v>
      </c>
      <c r="K297">
        <v>14</v>
      </c>
      <c r="L297" t="str">
        <f>VLOOKUP($K297,Neighborhoods!$A:$C,2,0)</f>
        <v>Manhattan</v>
      </c>
      <c r="M297" t="str">
        <f>VLOOKUP($K297,Neighborhoods!$A:$C,3,0)</f>
        <v>East Harlem</v>
      </c>
      <c r="N297" t="str">
        <f>INDEX(Neighborhoods!$A:$C, MATCH(Places!$K297,Neighborhoods!$A:$A,0), MATCH(Places!N$1,Neighborhoods!$A$1:$C$1,0))</f>
        <v>Manhattan</v>
      </c>
      <c r="O297" t="str">
        <f>INDEX(Neighborhoods!$A:$C, MATCH(Places!$K297,Neighborhoods!$A:$A,0), MATCH(Places!O$1,Neighborhoods!$A$1:$C$1,0))</f>
        <v>East Harlem</v>
      </c>
      <c r="P297" t="s">
        <v>1</v>
      </c>
      <c r="Q297" t="str">
        <f t="shared" si="16"/>
        <v>Yes</v>
      </c>
      <c r="R297">
        <v>2</v>
      </c>
      <c r="S297" t="str">
        <f t="shared" si="17"/>
        <v>Small</v>
      </c>
      <c r="T297" s="50">
        <v>80</v>
      </c>
      <c r="U297" s="70">
        <f t="shared" si="18"/>
        <v>0.03</v>
      </c>
      <c r="V297" s="52">
        <v>4.91</v>
      </c>
      <c r="W297" s="52" t="str" cm="1">
        <f t="array" ref="W297">_xlfn.SWITCH(ROUND(V297,0),5,"Excellent",4,"Good",3,"Ok","Bad")</f>
        <v>Excellent</v>
      </c>
      <c r="X297">
        <v>67</v>
      </c>
      <c r="Y297" t="str">
        <f t="shared" si="19"/>
        <v>No</v>
      </c>
      <c r="Z297" s="68">
        <v>41153</v>
      </c>
      <c r="AA297" s="68">
        <v>43927</v>
      </c>
      <c r="AB297">
        <v>46</v>
      </c>
      <c r="AC297" t="s">
        <v>15615</v>
      </c>
    </row>
    <row r="298" spans="1:29" x14ac:dyDescent="0.3">
      <c r="A298" t="s">
        <v>239</v>
      </c>
      <c r="B298">
        <v>724</v>
      </c>
      <c r="C298" t="str">
        <f>VLOOKUP($B298,Hosts!$A:$M,10,0)</f>
        <v>Within an hour</v>
      </c>
      <c r="D298" s="70">
        <f>VLOOKUP($B298,Hosts!$A:$M,11,0)</f>
        <v>1</v>
      </c>
      <c r="E298" s="70">
        <f>VLOOKUP($B298,Hosts!$A:$M,12,0)</f>
        <v>0.98</v>
      </c>
      <c r="F298" t="str">
        <f>VLOOKUP($B298,Hosts!$A:$M,13,0)</f>
        <v>Yes</v>
      </c>
      <c r="G298" t="str">
        <f>INDEX(Hosts!$A:$M, MATCH(Places!$B298,Hosts!$A:$A,0), MATCH(Places!G$1,Hosts!$A$1:$M$1,0))</f>
        <v>Within an hour</v>
      </c>
      <c r="H298" s="70">
        <f>INDEX(Hosts!$A:$M, MATCH(Places!$B298,Hosts!$A:$A,0), MATCH(Places!H$1,Hosts!$A$1:$M$1,0))</f>
        <v>1</v>
      </c>
      <c r="I298" s="70">
        <f>INDEX(Hosts!$A:$M, MATCH(Places!$B298,Hosts!$A:$A,0), MATCH(Places!I$1,Hosts!$A$1:$M$1,0))</f>
        <v>0.98</v>
      </c>
      <c r="J298" t="str">
        <f>INDEX(Hosts!$A:$M, MATCH(Places!$B298,Hosts!$A:$A,0), MATCH(Places!J$1,Hosts!$A$1:$M$1,0))</f>
        <v>Yes</v>
      </c>
      <c r="K298">
        <v>11</v>
      </c>
      <c r="L298" t="str">
        <f>VLOOKUP($K298,Neighborhoods!$A:$C,2,0)</f>
        <v>Brooklyn</v>
      </c>
      <c r="M298" t="str">
        <f>VLOOKUP($K298,Neighborhoods!$A:$C,3,0)</f>
        <v>Greenpoint</v>
      </c>
      <c r="N298" t="str">
        <f>INDEX(Neighborhoods!$A:$C, MATCH(Places!$K298,Neighborhoods!$A:$A,0), MATCH(Places!N$1,Neighborhoods!$A$1:$C$1,0))</f>
        <v>Brooklyn</v>
      </c>
      <c r="O298" t="str">
        <f>INDEX(Neighborhoods!$A:$C, MATCH(Places!$K298,Neighborhoods!$A:$A,0), MATCH(Places!O$1,Neighborhoods!$A$1:$C$1,0))</f>
        <v>Greenpoint</v>
      </c>
      <c r="P298" t="s">
        <v>11822</v>
      </c>
      <c r="Q298" t="str">
        <f t="shared" si="16"/>
        <v>No</v>
      </c>
      <c r="R298">
        <v>3</v>
      </c>
      <c r="S298" t="str">
        <f t="shared" si="17"/>
        <v>Medium</v>
      </c>
      <c r="T298" s="50">
        <v>115</v>
      </c>
      <c r="U298" s="70">
        <f t="shared" si="18"/>
        <v>0.03</v>
      </c>
      <c r="V298" s="52">
        <v>4.9000000000000004</v>
      </c>
      <c r="W298" s="52" t="str" cm="1">
        <f t="array" ref="W298">_xlfn.SWITCH(ROUND(V298,0),5,"Excellent",4,"Good",3,"Ok","Bad")</f>
        <v>Excellent</v>
      </c>
      <c r="X298">
        <v>119</v>
      </c>
      <c r="Y298" t="str">
        <f t="shared" si="19"/>
        <v>Yes</v>
      </c>
      <c r="Z298" s="68">
        <v>41169</v>
      </c>
      <c r="AA298" s="68">
        <v>44044</v>
      </c>
      <c r="AB298">
        <v>291</v>
      </c>
      <c r="AC298" t="s">
        <v>15616</v>
      </c>
    </row>
    <row r="299" spans="1:29" x14ac:dyDescent="0.3">
      <c r="A299" t="s">
        <v>15185</v>
      </c>
      <c r="B299">
        <v>744</v>
      </c>
      <c r="C299" t="str">
        <f>VLOOKUP($B299,Hosts!$A:$M,10,0)</f>
        <v>Within an hour</v>
      </c>
      <c r="D299" s="70">
        <f>VLOOKUP($B299,Hosts!$A:$M,11,0)</f>
        <v>1</v>
      </c>
      <c r="E299" s="70">
        <f>VLOOKUP($B299,Hosts!$A:$M,12,0)</f>
        <v>0.96</v>
      </c>
      <c r="F299" t="str">
        <f>VLOOKUP($B299,Hosts!$A:$M,13,0)</f>
        <v>Yes</v>
      </c>
      <c r="G299" t="str">
        <f>INDEX(Hosts!$A:$M, MATCH(Places!$B299,Hosts!$A:$A,0), MATCH(Places!G$1,Hosts!$A$1:$M$1,0))</f>
        <v>Within an hour</v>
      </c>
      <c r="H299" s="70">
        <f>INDEX(Hosts!$A:$M, MATCH(Places!$B299,Hosts!$A:$A,0), MATCH(Places!H$1,Hosts!$A$1:$M$1,0))</f>
        <v>1</v>
      </c>
      <c r="I299" s="70">
        <f>INDEX(Hosts!$A:$M, MATCH(Places!$B299,Hosts!$A:$A,0), MATCH(Places!I$1,Hosts!$A$1:$M$1,0))</f>
        <v>0.96</v>
      </c>
      <c r="J299" t="str">
        <f>INDEX(Hosts!$A:$M, MATCH(Places!$B299,Hosts!$A:$A,0), MATCH(Places!J$1,Hosts!$A$1:$M$1,0))</f>
        <v>Yes</v>
      </c>
      <c r="K299">
        <v>15</v>
      </c>
      <c r="L299" t="str">
        <f>VLOOKUP($K299,Neighborhoods!$A:$C,2,0)</f>
        <v>Manhattan</v>
      </c>
      <c r="M299" t="str">
        <f>VLOOKUP($K299,Neighborhoods!$A:$C,3,0)</f>
        <v>East Village</v>
      </c>
      <c r="N299" t="str">
        <f>INDEX(Neighborhoods!$A:$C, MATCH(Places!$K299,Neighborhoods!$A:$A,0), MATCH(Places!N$1,Neighborhoods!$A$1:$C$1,0))</f>
        <v>Manhattan</v>
      </c>
      <c r="O299" t="str">
        <f>INDEX(Neighborhoods!$A:$C, MATCH(Places!$K299,Neighborhoods!$A:$A,0), MATCH(Places!O$1,Neighborhoods!$A$1:$C$1,0))</f>
        <v>East Village</v>
      </c>
      <c r="P299" t="s">
        <v>11822</v>
      </c>
      <c r="Q299" t="str">
        <f t="shared" si="16"/>
        <v>No</v>
      </c>
      <c r="R299">
        <v>5</v>
      </c>
      <c r="S299" t="str">
        <f t="shared" si="17"/>
        <v>Medium</v>
      </c>
      <c r="T299" s="50">
        <v>350</v>
      </c>
      <c r="U299" s="70">
        <f t="shared" si="18"/>
        <v>0.04</v>
      </c>
      <c r="V299" s="52">
        <v>4.88</v>
      </c>
      <c r="W299" s="52" t="str" cm="1">
        <f t="array" ref="W299">_xlfn.SWITCH(ROUND(V299,0),5,"Excellent",4,"Good",3,"Ok","Bad")</f>
        <v>Excellent</v>
      </c>
      <c r="X299">
        <v>278</v>
      </c>
      <c r="Y299" t="str">
        <f t="shared" si="19"/>
        <v>Yes</v>
      </c>
      <c r="Z299" s="68">
        <v>41185</v>
      </c>
      <c r="AA299" s="68">
        <v>43911</v>
      </c>
      <c r="AB299">
        <v>324</v>
      </c>
      <c r="AC299" t="s">
        <v>15615</v>
      </c>
    </row>
    <row r="300" spans="1:29" x14ac:dyDescent="0.3">
      <c r="A300" t="s">
        <v>240</v>
      </c>
      <c r="B300">
        <v>658</v>
      </c>
      <c r="C300" t="str">
        <f>VLOOKUP($B300,Hosts!$A:$M,10,0)</f>
        <v>Within a few hours</v>
      </c>
      <c r="D300" s="70">
        <f>VLOOKUP($B300,Hosts!$A:$M,11,0)</f>
        <v>1</v>
      </c>
      <c r="E300" s="70">
        <f>VLOOKUP($B300,Hosts!$A:$M,12,0)</f>
        <v>0.97</v>
      </c>
      <c r="F300" t="str">
        <f>VLOOKUP($B300,Hosts!$A:$M,13,0)</f>
        <v>No</v>
      </c>
      <c r="G300" t="str">
        <f>INDEX(Hosts!$A:$M, MATCH(Places!$B300,Hosts!$A:$A,0), MATCH(Places!G$1,Hosts!$A$1:$M$1,0))</f>
        <v>Within a few hours</v>
      </c>
      <c r="H300" s="70">
        <f>INDEX(Hosts!$A:$M, MATCH(Places!$B300,Hosts!$A:$A,0), MATCH(Places!H$1,Hosts!$A$1:$M$1,0))</f>
        <v>1</v>
      </c>
      <c r="I300" s="70">
        <f>INDEX(Hosts!$A:$M, MATCH(Places!$B300,Hosts!$A:$A,0), MATCH(Places!I$1,Hosts!$A$1:$M$1,0))</f>
        <v>0.97</v>
      </c>
      <c r="J300" t="str">
        <f>INDEX(Hosts!$A:$M, MATCH(Places!$B300,Hosts!$A:$A,0), MATCH(Places!J$1,Hosts!$A$1:$M$1,0))</f>
        <v>No</v>
      </c>
      <c r="K300">
        <v>16</v>
      </c>
      <c r="L300" t="str">
        <f>VLOOKUP($K300,Neighborhoods!$A:$C,2,0)</f>
        <v>Manhattan</v>
      </c>
      <c r="M300" t="str">
        <f>VLOOKUP($K300,Neighborhoods!$A:$C,3,0)</f>
        <v>Harlem</v>
      </c>
      <c r="N300" t="str">
        <f>INDEX(Neighborhoods!$A:$C, MATCH(Places!$K300,Neighborhoods!$A:$A,0), MATCH(Places!N$1,Neighborhoods!$A$1:$C$1,0))</f>
        <v>Manhattan</v>
      </c>
      <c r="O300" t="str">
        <f>INDEX(Neighborhoods!$A:$C, MATCH(Places!$K300,Neighborhoods!$A:$A,0), MATCH(Places!O$1,Neighborhoods!$A$1:$C$1,0))</f>
        <v>Harlem</v>
      </c>
      <c r="P300" t="s">
        <v>11822</v>
      </c>
      <c r="Q300" t="str">
        <f t="shared" si="16"/>
        <v>No</v>
      </c>
      <c r="R300">
        <v>2</v>
      </c>
      <c r="S300" t="str">
        <f t="shared" si="17"/>
        <v>Small</v>
      </c>
      <c r="T300" s="50">
        <v>90</v>
      </c>
      <c r="U300" s="70">
        <f t="shared" si="18"/>
        <v>0.03</v>
      </c>
      <c r="V300" s="52">
        <v>4.8899999999999997</v>
      </c>
      <c r="W300" s="52" t="str" cm="1">
        <f t="array" ref="W300">_xlfn.SWITCH(ROUND(V300,0),5,"Excellent",4,"Good",3,"Ok","Bad")</f>
        <v>Excellent</v>
      </c>
      <c r="X300">
        <v>89</v>
      </c>
      <c r="Y300" t="str">
        <f t="shared" si="19"/>
        <v>No</v>
      </c>
      <c r="Z300" s="68">
        <v>41454</v>
      </c>
      <c r="AA300" s="68">
        <v>43915</v>
      </c>
      <c r="AB300">
        <v>277</v>
      </c>
      <c r="AC300" t="s">
        <v>15615</v>
      </c>
    </row>
    <row r="301" spans="1:29" x14ac:dyDescent="0.3">
      <c r="A301" t="s">
        <v>14640</v>
      </c>
      <c r="B301">
        <v>9</v>
      </c>
      <c r="C301" t="str">
        <f>VLOOKUP($B301,Hosts!$A:$M,10,0)</f>
        <v>Within a few hours</v>
      </c>
      <c r="D301" s="70">
        <f>VLOOKUP($B301,Hosts!$A:$M,11,0)</f>
        <v>1</v>
      </c>
      <c r="E301" s="70">
        <f>VLOOKUP($B301,Hosts!$A:$M,12,0)</f>
        <v>0.5</v>
      </c>
      <c r="F301" t="str">
        <f>VLOOKUP($B301,Hosts!$A:$M,13,0)</f>
        <v>No</v>
      </c>
      <c r="G301" t="str">
        <f>INDEX(Hosts!$A:$M, MATCH(Places!$B301,Hosts!$A:$A,0), MATCH(Places!G$1,Hosts!$A$1:$M$1,0))</f>
        <v>Within a few hours</v>
      </c>
      <c r="H301" s="70">
        <f>INDEX(Hosts!$A:$M, MATCH(Places!$B301,Hosts!$A:$A,0), MATCH(Places!H$1,Hosts!$A$1:$M$1,0))</f>
        <v>1</v>
      </c>
      <c r="I301" s="70">
        <f>INDEX(Hosts!$A:$M, MATCH(Places!$B301,Hosts!$A:$A,0), MATCH(Places!I$1,Hosts!$A$1:$M$1,0))</f>
        <v>0.5</v>
      </c>
      <c r="J301" t="str">
        <f>INDEX(Hosts!$A:$M, MATCH(Places!$B301,Hosts!$A:$A,0), MATCH(Places!J$1,Hosts!$A$1:$M$1,0))</f>
        <v>No</v>
      </c>
      <c r="K301">
        <v>12</v>
      </c>
      <c r="L301" t="str">
        <f>VLOOKUP($K301,Neighborhoods!$A:$C,2,0)</f>
        <v>Brooklyn</v>
      </c>
      <c r="M301" t="str">
        <f>VLOOKUP($K301,Neighborhoods!$A:$C,3,0)</f>
        <v>Williamsburg</v>
      </c>
      <c r="N301" t="str">
        <f>INDEX(Neighborhoods!$A:$C, MATCH(Places!$K301,Neighborhoods!$A:$A,0), MATCH(Places!N$1,Neighborhoods!$A$1:$C$1,0))</f>
        <v>Brooklyn</v>
      </c>
      <c r="O301" t="str">
        <f>INDEX(Neighborhoods!$A:$C, MATCH(Places!$K301,Neighborhoods!$A:$A,0), MATCH(Places!O$1,Neighborhoods!$A$1:$C$1,0))</f>
        <v>Williamsburg</v>
      </c>
      <c r="P301" t="s">
        <v>11822</v>
      </c>
      <c r="Q301" t="str">
        <f t="shared" si="16"/>
        <v>No</v>
      </c>
      <c r="R301">
        <v>6</v>
      </c>
      <c r="S301" t="str">
        <f t="shared" si="17"/>
        <v>Large</v>
      </c>
      <c r="T301" s="50">
        <v>299</v>
      </c>
      <c r="U301" s="70">
        <f t="shared" si="18"/>
        <v>0.04</v>
      </c>
      <c r="V301" s="52">
        <v>4.84</v>
      </c>
      <c r="W301" s="52" t="str" cm="1">
        <f t="array" ref="W301">_xlfn.SWITCH(ROUND(V301,0),5,"Excellent",4,"Good",3,"Ok","Bad")</f>
        <v>Excellent</v>
      </c>
      <c r="X301">
        <v>25</v>
      </c>
      <c r="Y301" t="str">
        <f t="shared" si="19"/>
        <v>No</v>
      </c>
      <c r="Z301" s="68">
        <v>41166</v>
      </c>
      <c r="AA301" s="68">
        <v>43060</v>
      </c>
      <c r="AB301">
        <v>131</v>
      </c>
      <c r="AC301" t="s">
        <v>15615</v>
      </c>
    </row>
    <row r="302" spans="1:29" x14ac:dyDescent="0.3">
      <c r="A302" t="s">
        <v>241</v>
      </c>
      <c r="B302">
        <v>749</v>
      </c>
      <c r="C302" t="str">
        <f>VLOOKUP($B302,Hosts!$A:$M,10,0)</f>
        <v>Within an hour</v>
      </c>
      <c r="D302" s="70">
        <f>VLOOKUP($B302,Hosts!$A:$M,11,0)</f>
        <v>1</v>
      </c>
      <c r="E302" s="70">
        <f>VLOOKUP($B302,Hosts!$A:$M,12,0)</f>
        <v>0</v>
      </c>
      <c r="F302" t="str">
        <f>VLOOKUP($B302,Hosts!$A:$M,13,0)</f>
        <v>No</v>
      </c>
      <c r="G302" t="str">
        <f>INDEX(Hosts!$A:$M, MATCH(Places!$B302,Hosts!$A:$A,0), MATCH(Places!G$1,Hosts!$A$1:$M$1,0))</f>
        <v>Within an hour</v>
      </c>
      <c r="H302" s="70">
        <f>INDEX(Hosts!$A:$M, MATCH(Places!$B302,Hosts!$A:$A,0), MATCH(Places!H$1,Hosts!$A$1:$M$1,0))</f>
        <v>1</v>
      </c>
      <c r="I302" s="70">
        <f>INDEX(Hosts!$A:$M, MATCH(Places!$B302,Hosts!$A:$A,0), MATCH(Places!I$1,Hosts!$A$1:$M$1,0))</f>
        <v>0</v>
      </c>
      <c r="J302" t="str">
        <f>INDEX(Hosts!$A:$M, MATCH(Places!$B302,Hosts!$A:$A,0), MATCH(Places!J$1,Hosts!$A$1:$M$1,0))</f>
        <v>No</v>
      </c>
      <c r="K302">
        <v>7</v>
      </c>
      <c r="L302" t="str">
        <f>VLOOKUP($K302,Neighborhoods!$A:$C,2,0)</f>
        <v>Brooklyn</v>
      </c>
      <c r="M302" t="str">
        <f>VLOOKUP($K302,Neighborhoods!$A:$C,3,0)</f>
        <v>Bedford-Stuyvesant</v>
      </c>
      <c r="N302" t="str">
        <f>INDEX(Neighborhoods!$A:$C, MATCH(Places!$K302,Neighborhoods!$A:$A,0), MATCH(Places!N$1,Neighborhoods!$A$1:$C$1,0))</f>
        <v>Brooklyn</v>
      </c>
      <c r="O302" t="str">
        <f>INDEX(Neighborhoods!$A:$C, MATCH(Places!$K302,Neighborhoods!$A:$A,0), MATCH(Places!O$1,Neighborhoods!$A$1:$C$1,0))</f>
        <v>Bedford-Stuyvesant</v>
      </c>
      <c r="P302" t="s">
        <v>1</v>
      </c>
      <c r="Q302" t="str">
        <f t="shared" si="16"/>
        <v>Yes</v>
      </c>
      <c r="R302">
        <v>2</v>
      </c>
      <c r="S302" t="str">
        <f t="shared" si="17"/>
        <v>Small</v>
      </c>
      <c r="T302" s="50">
        <v>65</v>
      </c>
      <c r="U302" s="70">
        <f t="shared" si="18"/>
        <v>0.03</v>
      </c>
      <c r="V302" s="52">
        <v>4.8</v>
      </c>
      <c r="W302" s="52" t="str" cm="1">
        <f t="array" ref="W302">_xlfn.SWITCH(ROUND(V302,0),5,"Excellent",4,"Good",3,"Ok","Bad")</f>
        <v>Excellent</v>
      </c>
      <c r="X302">
        <v>5</v>
      </c>
      <c r="Y302" t="str">
        <f t="shared" si="19"/>
        <v>No</v>
      </c>
      <c r="Z302" s="68">
        <v>41244</v>
      </c>
      <c r="AA302" s="68">
        <v>41882</v>
      </c>
      <c r="AB302">
        <v>365</v>
      </c>
      <c r="AC302" t="s">
        <v>15615</v>
      </c>
    </row>
    <row r="303" spans="1:29" x14ac:dyDescent="0.3">
      <c r="A303" t="s">
        <v>242</v>
      </c>
      <c r="B303">
        <v>760</v>
      </c>
      <c r="C303" t="str">
        <f>VLOOKUP($B303,Hosts!$A:$M,10,0)</f>
        <v>Within a few hours</v>
      </c>
      <c r="D303" s="70">
        <f>VLOOKUP($B303,Hosts!$A:$M,11,0)</f>
        <v>0.71</v>
      </c>
      <c r="E303" s="70">
        <f>VLOOKUP($B303,Hosts!$A:$M,12,0)</f>
        <v>0.43</v>
      </c>
      <c r="F303" t="str">
        <f>VLOOKUP($B303,Hosts!$A:$M,13,0)</f>
        <v>No</v>
      </c>
      <c r="G303" t="str">
        <f>INDEX(Hosts!$A:$M, MATCH(Places!$B303,Hosts!$A:$A,0), MATCH(Places!G$1,Hosts!$A$1:$M$1,0))</f>
        <v>Within a few hours</v>
      </c>
      <c r="H303" s="70">
        <f>INDEX(Hosts!$A:$M, MATCH(Places!$B303,Hosts!$A:$A,0), MATCH(Places!H$1,Hosts!$A$1:$M$1,0))</f>
        <v>0.71</v>
      </c>
      <c r="I303" s="70">
        <f>INDEX(Hosts!$A:$M, MATCH(Places!$B303,Hosts!$A:$A,0), MATCH(Places!I$1,Hosts!$A$1:$M$1,0))</f>
        <v>0.43</v>
      </c>
      <c r="J303" t="str">
        <f>INDEX(Hosts!$A:$M, MATCH(Places!$B303,Hosts!$A:$A,0), MATCH(Places!J$1,Hosts!$A$1:$M$1,0))</f>
        <v>No</v>
      </c>
      <c r="K303">
        <v>19</v>
      </c>
      <c r="L303" t="str">
        <f>VLOOKUP($K303,Neighborhoods!$A:$C,2,0)</f>
        <v>Manhattan</v>
      </c>
      <c r="M303" t="str">
        <f>VLOOKUP($K303,Neighborhoods!$A:$C,3,0)</f>
        <v>Upper East Side</v>
      </c>
      <c r="N303" t="str">
        <f>INDEX(Neighborhoods!$A:$C, MATCH(Places!$K303,Neighborhoods!$A:$A,0), MATCH(Places!N$1,Neighborhoods!$A$1:$C$1,0))</f>
        <v>Manhattan</v>
      </c>
      <c r="O303" t="str">
        <f>INDEX(Neighborhoods!$A:$C, MATCH(Places!$K303,Neighborhoods!$A:$A,0), MATCH(Places!O$1,Neighborhoods!$A$1:$C$1,0))</f>
        <v>Upper East Side</v>
      </c>
      <c r="P303" t="s">
        <v>1</v>
      </c>
      <c r="Q303" t="str">
        <f t="shared" si="16"/>
        <v>Yes</v>
      </c>
      <c r="R303">
        <v>3</v>
      </c>
      <c r="S303" t="str">
        <f t="shared" si="17"/>
        <v>Medium</v>
      </c>
      <c r="T303" s="50">
        <v>80</v>
      </c>
      <c r="U303" s="70">
        <f t="shared" si="18"/>
        <v>0.03</v>
      </c>
      <c r="V303" s="52">
        <v>4.6399999999999997</v>
      </c>
      <c r="W303" s="52" t="str" cm="1">
        <f t="array" ref="W303">_xlfn.SWITCH(ROUND(V303,0),5,"Excellent",4,"Good",3,"Ok","Bad")</f>
        <v>Excellent</v>
      </c>
      <c r="X303">
        <v>179</v>
      </c>
      <c r="Y303" t="str">
        <f t="shared" si="19"/>
        <v>No</v>
      </c>
      <c r="Z303" s="68">
        <v>41127</v>
      </c>
      <c r="AA303" s="68">
        <v>43902</v>
      </c>
      <c r="AB303">
        <v>352</v>
      </c>
      <c r="AC303" t="s">
        <v>15615</v>
      </c>
    </row>
    <row r="304" spans="1:29" x14ac:dyDescent="0.3">
      <c r="A304" t="s">
        <v>243</v>
      </c>
      <c r="B304">
        <v>309</v>
      </c>
      <c r="C304" t="str">
        <f>VLOOKUP($B304,Hosts!$A:$M,10,0)</f>
        <v>Within an hour</v>
      </c>
      <c r="D304" s="70">
        <f>VLOOKUP($B304,Hosts!$A:$M,11,0)</f>
        <v>1</v>
      </c>
      <c r="E304" s="70">
        <f>VLOOKUP($B304,Hosts!$A:$M,12,0)</f>
        <v>1</v>
      </c>
      <c r="F304" t="str">
        <f>VLOOKUP($B304,Hosts!$A:$M,13,0)</f>
        <v>No</v>
      </c>
      <c r="G304" t="str">
        <f>INDEX(Hosts!$A:$M, MATCH(Places!$B304,Hosts!$A:$A,0), MATCH(Places!G$1,Hosts!$A$1:$M$1,0))</f>
        <v>Within an hour</v>
      </c>
      <c r="H304" s="70">
        <f>INDEX(Hosts!$A:$M, MATCH(Places!$B304,Hosts!$A:$A,0), MATCH(Places!H$1,Hosts!$A$1:$M$1,0))</f>
        <v>1</v>
      </c>
      <c r="I304" s="70">
        <f>INDEX(Hosts!$A:$M, MATCH(Places!$B304,Hosts!$A:$A,0), MATCH(Places!I$1,Hosts!$A$1:$M$1,0))</f>
        <v>1</v>
      </c>
      <c r="J304" t="str">
        <f>INDEX(Hosts!$A:$M, MATCH(Places!$B304,Hosts!$A:$A,0), MATCH(Places!J$1,Hosts!$A$1:$M$1,0))</f>
        <v>No</v>
      </c>
      <c r="K304">
        <v>20</v>
      </c>
      <c r="L304" t="str">
        <f>VLOOKUP($K304,Neighborhoods!$A:$C,2,0)</f>
        <v>Manhattan</v>
      </c>
      <c r="M304" t="str">
        <f>VLOOKUP($K304,Neighborhoods!$A:$C,3,0)</f>
        <v>Upper West Side</v>
      </c>
      <c r="N304" t="str">
        <f>INDEX(Neighborhoods!$A:$C, MATCH(Places!$K304,Neighborhoods!$A:$A,0), MATCH(Places!N$1,Neighborhoods!$A$1:$C$1,0))</f>
        <v>Manhattan</v>
      </c>
      <c r="O304" t="str">
        <f>INDEX(Neighborhoods!$A:$C, MATCH(Places!$K304,Neighborhoods!$A:$A,0), MATCH(Places!O$1,Neighborhoods!$A$1:$C$1,0))</f>
        <v>Upper West Side</v>
      </c>
      <c r="P304" t="s">
        <v>11822</v>
      </c>
      <c r="Q304" t="str">
        <f t="shared" si="16"/>
        <v>No</v>
      </c>
      <c r="R304">
        <v>3</v>
      </c>
      <c r="S304" t="str">
        <f t="shared" si="17"/>
        <v>Medium</v>
      </c>
      <c r="T304" s="50">
        <v>1000</v>
      </c>
      <c r="U304" s="70">
        <f t="shared" si="18"/>
        <v>7.0000000000000007E-2</v>
      </c>
      <c r="V304" s="52">
        <v>4.93</v>
      </c>
      <c r="W304" s="52" t="str" cm="1">
        <f t="array" ref="W304">_xlfn.SWITCH(ROUND(V304,0),5,"Excellent",4,"Good",3,"Ok","Bad")</f>
        <v>Excellent</v>
      </c>
      <c r="X304">
        <v>44</v>
      </c>
      <c r="Y304" t="str">
        <f t="shared" si="19"/>
        <v>No</v>
      </c>
      <c r="Z304" s="68">
        <v>41141</v>
      </c>
      <c r="AA304" s="68">
        <v>42275</v>
      </c>
      <c r="AB304">
        <v>364</v>
      </c>
      <c r="AC304" t="s">
        <v>15615</v>
      </c>
    </row>
    <row r="305" spans="1:29" x14ac:dyDescent="0.3">
      <c r="A305" t="s">
        <v>244</v>
      </c>
      <c r="B305">
        <v>386</v>
      </c>
      <c r="C305" t="str">
        <f>VLOOKUP($B305,Hosts!$A:$M,10,0)</f>
        <v>Within a few hours</v>
      </c>
      <c r="D305" s="70">
        <f>VLOOKUP($B305,Hosts!$A:$M,11,0)</f>
        <v>1</v>
      </c>
      <c r="E305" s="70">
        <f>VLOOKUP($B305,Hosts!$A:$M,12,0)</f>
        <v>0.96</v>
      </c>
      <c r="F305" t="str">
        <f>VLOOKUP($B305,Hosts!$A:$M,13,0)</f>
        <v>No</v>
      </c>
      <c r="G305" t="str">
        <f>INDEX(Hosts!$A:$M, MATCH(Places!$B305,Hosts!$A:$A,0), MATCH(Places!G$1,Hosts!$A$1:$M$1,0))</f>
        <v>Within a few hours</v>
      </c>
      <c r="H305" s="70">
        <f>INDEX(Hosts!$A:$M, MATCH(Places!$B305,Hosts!$A:$A,0), MATCH(Places!H$1,Hosts!$A$1:$M$1,0))</f>
        <v>1</v>
      </c>
      <c r="I305" s="70">
        <f>INDEX(Hosts!$A:$M, MATCH(Places!$B305,Hosts!$A:$A,0), MATCH(Places!I$1,Hosts!$A$1:$M$1,0))</f>
        <v>0.96</v>
      </c>
      <c r="J305" t="str">
        <f>INDEX(Hosts!$A:$M, MATCH(Places!$B305,Hosts!$A:$A,0), MATCH(Places!J$1,Hosts!$A$1:$M$1,0))</f>
        <v>No</v>
      </c>
      <c r="K305">
        <v>12</v>
      </c>
      <c r="L305" t="str">
        <f>VLOOKUP($K305,Neighborhoods!$A:$C,2,0)</f>
        <v>Brooklyn</v>
      </c>
      <c r="M305" t="str">
        <f>VLOOKUP($K305,Neighborhoods!$A:$C,3,0)</f>
        <v>Williamsburg</v>
      </c>
      <c r="N305" t="str">
        <f>INDEX(Neighborhoods!$A:$C, MATCH(Places!$K305,Neighborhoods!$A:$A,0), MATCH(Places!N$1,Neighborhoods!$A$1:$C$1,0))</f>
        <v>Brooklyn</v>
      </c>
      <c r="O305" t="str">
        <f>INDEX(Neighborhoods!$A:$C, MATCH(Places!$K305,Neighborhoods!$A:$A,0), MATCH(Places!O$1,Neighborhoods!$A$1:$C$1,0))</f>
        <v>Williamsburg</v>
      </c>
      <c r="P305" t="s">
        <v>11822</v>
      </c>
      <c r="Q305" t="str">
        <f t="shared" si="16"/>
        <v>No</v>
      </c>
      <c r="R305">
        <v>4</v>
      </c>
      <c r="S305" t="str">
        <f t="shared" si="17"/>
        <v>Medium</v>
      </c>
      <c r="T305" s="50">
        <v>175</v>
      </c>
      <c r="U305" s="70">
        <f t="shared" si="18"/>
        <v>0.03</v>
      </c>
      <c r="V305" s="52">
        <v>4.76</v>
      </c>
      <c r="W305" s="52" t="str" cm="1">
        <f t="array" ref="W305">_xlfn.SWITCH(ROUND(V305,0),5,"Excellent",4,"Good",3,"Ok","Bad")</f>
        <v>Excellent</v>
      </c>
      <c r="X305">
        <v>217</v>
      </c>
      <c r="Y305" t="str">
        <f t="shared" si="19"/>
        <v>No</v>
      </c>
      <c r="Z305" s="68">
        <v>41216</v>
      </c>
      <c r="AA305" s="68">
        <v>43907</v>
      </c>
      <c r="AB305">
        <v>164</v>
      </c>
      <c r="AC305" t="s">
        <v>15615</v>
      </c>
    </row>
    <row r="306" spans="1:29" x14ac:dyDescent="0.3">
      <c r="A306" t="s">
        <v>245</v>
      </c>
      <c r="B306">
        <v>774</v>
      </c>
      <c r="C306" t="str">
        <f>VLOOKUP($B306,Hosts!$A:$M,10,0)</f>
        <v>Within an hour</v>
      </c>
      <c r="D306" s="70">
        <f>VLOOKUP($B306,Hosts!$A:$M,11,0)</f>
        <v>1</v>
      </c>
      <c r="E306" s="70">
        <f>VLOOKUP($B306,Hosts!$A:$M,12,0)</f>
        <v>0.79</v>
      </c>
      <c r="F306" t="str">
        <f>VLOOKUP($B306,Hosts!$A:$M,13,0)</f>
        <v>Yes</v>
      </c>
      <c r="G306" t="str">
        <f>INDEX(Hosts!$A:$M, MATCH(Places!$B306,Hosts!$A:$A,0), MATCH(Places!G$1,Hosts!$A$1:$M$1,0))</f>
        <v>Within an hour</v>
      </c>
      <c r="H306" s="70">
        <f>INDEX(Hosts!$A:$M, MATCH(Places!$B306,Hosts!$A:$A,0), MATCH(Places!H$1,Hosts!$A$1:$M$1,0))</f>
        <v>1</v>
      </c>
      <c r="I306" s="70">
        <f>INDEX(Hosts!$A:$M, MATCH(Places!$B306,Hosts!$A:$A,0), MATCH(Places!I$1,Hosts!$A$1:$M$1,0))</f>
        <v>0.79</v>
      </c>
      <c r="J306" t="str">
        <f>INDEX(Hosts!$A:$M, MATCH(Places!$B306,Hosts!$A:$A,0), MATCH(Places!J$1,Hosts!$A$1:$M$1,0))</f>
        <v>Yes</v>
      </c>
      <c r="K306">
        <v>21</v>
      </c>
      <c r="L306" t="str">
        <f>VLOOKUP($K306,Neighborhoods!$A:$C,2,0)</f>
        <v>Queens</v>
      </c>
      <c r="M306" t="str">
        <f>VLOOKUP($K306,Neighborhoods!$A:$C,3,0)</f>
        <v>Astoria</v>
      </c>
      <c r="N306" t="str">
        <f>INDEX(Neighborhoods!$A:$C, MATCH(Places!$K306,Neighborhoods!$A:$A,0), MATCH(Places!N$1,Neighborhoods!$A$1:$C$1,0))</f>
        <v>Queens</v>
      </c>
      <c r="O306" t="str">
        <f>INDEX(Neighborhoods!$A:$C, MATCH(Places!$K306,Neighborhoods!$A:$A,0), MATCH(Places!O$1,Neighborhoods!$A$1:$C$1,0))</f>
        <v>Astoria</v>
      </c>
      <c r="P306" t="s">
        <v>1</v>
      </c>
      <c r="Q306" t="str">
        <f t="shared" si="16"/>
        <v>Yes</v>
      </c>
      <c r="R306">
        <v>1</v>
      </c>
      <c r="S306" t="str">
        <f t="shared" si="17"/>
        <v>Small</v>
      </c>
      <c r="T306" s="50">
        <v>80</v>
      </c>
      <c r="U306" s="70">
        <f t="shared" si="18"/>
        <v>0.03</v>
      </c>
      <c r="V306" s="52">
        <v>4.7300000000000004</v>
      </c>
      <c r="W306" s="52" t="str" cm="1">
        <f t="array" ref="W306">_xlfn.SWITCH(ROUND(V306,0),5,"Excellent",4,"Good",3,"Ok","Bad")</f>
        <v>Excellent</v>
      </c>
      <c r="X306">
        <v>114</v>
      </c>
      <c r="Y306" t="str">
        <f t="shared" si="19"/>
        <v>No</v>
      </c>
      <c r="Z306" s="68">
        <v>41157</v>
      </c>
      <c r="AA306" s="68">
        <v>43869</v>
      </c>
      <c r="AB306">
        <v>365</v>
      </c>
      <c r="AC306" t="s">
        <v>15615</v>
      </c>
    </row>
    <row r="307" spans="1:29" x14ac:dyDescent="0.3">
      <c r="A307" t="s">
        <v>15609</v>
      </c>
      <c r="B307">
        <v>52</v>
      </c>
      <c r="C307" t="str">
        <f>VLOOKUP($B307,Hosts!$A:$M,10,0)</f>
        <v>Within a day</v>
      </c>
      <c r="D307" s="70">
        <f>VLOOKUP($B307,Hosts!$A:$M,11,0)</f>
        <v>0.5</v>
      </c>
      <c r="E307" s="70">
        <f>VLOOKUP($B307,Hosts!$A:$M,12,0)</f>
        <v>0.5</v>
      </c>
      <c r="F307" t="str">
        <f>VLOOKUP($B307,Hosts!$A:$M,13,0)</f>
        <v>No</v>
      </c>
      <c r="G307" t="str">
        <f>INDEX(Hosts!$A:$M, MATCH(Places!$B307,Hosts!$A:$A,0), MATCH(Places!G$1,Hosts!$A$1:$M$1,0))</f>
        <v>Within a day</v>
      </c>
      <c r="H307" s="70">
        <f>INDEX(Hosts!$A:$M, MATCH(Places!$B307,Hosts!$A:$A,0), MATCH(Places!H$1,Hosts!$A$1:$M$1,0))</f>
        <v>0.5</v>
      </c>
      <c r="I307" s="70">
        <f>INDEX(Hosts!$A:$M, MATCH(Places!$B307,Hosts!$A:$A,0), MATCH(Places!I$1,Hosts!$A$1:$M$1,0))</f>
        <v>0.5</v>
      </c>
      <c r="J307" t="str">
        <f>INDEX(Hosts!$A:$M, MATCH(Places!$B307,Hosts!$A:$A,0), MATCH(Places!J$1,Hosts!$A$1:$M$1,0))</f>
        <v>No</v>
      </c>
      <c r="K307">
        <v>12</v>
      </c>
      <c r="L307" t="str">
        <f>VLOOKUP($K307,Neighborhoods!$A:$C,2,0)</f>
        <v>Brooklyn</v>
      </c>
      <c r="M307" t="str">
        <f>VLOOKUP($K307,Neighborhoods!$A:$C,3,0)</f>
        <v>Williamsburg</v>
      </c>
      <c r="N307" t="str">
        <f>INDEX(Neighborhoods!$A:$C, MATCH(Places!$K307,Neighborhoods!$A:$A,0), MATCH(Places!N$1,Neighborhoods!$A$1:$C$1,0))</f>
        <v>Brooklyn</v>
      </c>
      <c r="O307" t="str">
        <f>INDEX(Neighborhoods!$A:$C, MATCH(Places!$K307,Neighborhoods!$A:$A,0), MATCH(Places!O$1,Neighborhoods!$A$1:$C$1,0))</f>
        <v>Williamsburg</v>
      </c>
      <c r="P307" t="s">
        <v>11822</v>
      </c>
      <c r="Q307" t="str">
        <f t="shared" si="16"/>
        <v>No</v>
      </c>
      <c r="R307">
        <v>3</v>
      </c>
      <c r="S307" t="str">
        <f t="shared" si="17"/>
        <v>Medium</v>
      </c>
      <c r="T307" s="50">
        <v>195</v>
      </c>
      <c r="U307" s="70">
        <f t="shared" si="18"/>
        <v>0.03</v>
      </c>
      <c r="V307" s="52">
        <v>4.66</v>
      </c>
      <c r="W307" s="52" t="str" cm="1">
        <f t="array" ref="W307">_xlfn.SWITCH(ROUND(V307,0),5,"Excellent",4,"Good",3,"Ok","Bad")</f>
        <v>Excellent</v>
      </c>
      <c r="X307">
        <v>44</v>
      </c>
      <c r="Y307" t="str">
        <f t="shared" si="19"/>
        <v>No</v>
      </c>
      <c r="Z307" s="68">
        <v>41156</v>
      </c>
      <c r="AA307" s="68">
        <v>43825</v>
      </c>
      <c r="AB307">
        <v>323</v>
      </c>
      <c r="AC307" t="s">
        <v>15615</v>
      </c>
    </row>
    <row r="308" spans="1:29" x14ac:dyDescent="0.3">
      <c r="A308" t="s">
        <v>246</v>
      </c>
      <c r="B308">
        <v>785</v>
      </c>
      <c r="C308" t="str">
        <f>VLOOKUP($B308,Hosts!$A:$M,10,0)</f>
        <v>Within a day</v>
      </c>
      <c r="D308" s="70">
        <f>VLOOKUP($B308,Hosts!$A:$M,11,0)</f>
        <v>1</v>
      </c>
      <c r="E308" s="70">
        <f>VLOOKUP($B308,Hosts!$A:$M,12,0)</f>
        <v>0.98</v>
      </c>
      <c r="F308" t="str">
        <f>VLOOKUP($B308,Hosts!$A:$M,13,0)</f>
        <v>No</v>
      </c>
      <c r="G308" t="str">
        <f>INDEX(Hosts!$A:$M, MATCH(Places!$B308,Hosts!$A:$A,0), MATCH(Places!G$1,Hosts!$A$1:$M$1,0))</f>
        <v>Within a day</v>
      </c>
      <c r="H308" s="70">
        <f>INDEX(Hosts!$A:$M, MATCH(Places!$B308,Hosts!$A:$A,0), MATCH(Places!H$1,Hosts!$A$1:$M$1,0))</f>
        <v>1</v>
      </c>
      <c r="I308" s="70">
        <f>INDEX(Hosts!$A:$M, MATCH(Places!$B308,Hosts!$A:$A,0), MATCH(Places!I$1,Hosts!$A$1:$M$1,0))</f>
        <v>0.98</v>
      </c>
      <c r="J308" t="str">
        <f>INDEX(Hosts!$A:$M, MATCH(Places!$B308,Hosts!$A:$A,0), MATCH(Places!J$1,Hosts!$A$1:$M$1,0))</f>
        <v>No</v>
      </c>
      <c r="K308">
        <v>19</v>
      </c>
      <c r="L308" t="str">
        <f>VLOOKUP($K308,Neighborhoods!$A:$C,2,0)</f>
        <v>Manhattan</v>
      </c>
      <c r="M308" t="str">
        <f>VLOOKUP($K308,Neighborhoods!$A:$C,3,0)</f>
        <v>Upper East Side</v>
      </c>
      <c r="N308" t="str">
        <f>INDEX(Neighborhoods!$A:$C, MATCH(Places!$K308,Neighborhoods!$A:$A,0), MATCH(Places!N$1,Neighborhoods!$A$1:$C$1,0))</f>
        <v>Manhattan</v>
      </c>
      <c r="O308" t="str">
        <f>INDEX(Neighborhoods!$A:$C, MATCH(Places!$K308,Neighborhoods!$A:$A,0), MATCH(Places!O$1,Neighborhoods!$A$1:$C$1,0))</f>
        <v>Upper East Side</v>
      </c>
      <c r="P308" t="s">
        <v>1</v>
      </c>
      <c r="Q308" t="str">
        <f t="shared" si="16"/>
        <v>Yes</v>
      </c>
      <c r="R308">
        <v>2</v>
      </c>
      <c r="S308" t="str">
        <f t="shared" si="17"/>
        <v>Small</v>
      </c>
      <c r="T308" s="50">
        <v>95</v>
      </c>
      <c r="U308" s="70">
        <f t="shared" si="18"/>
        <v>0.03</v>
      </c>
      <c r="V308" s="52">
        <v>4.3899999999999997</v>
      </c>
      <c r="W308" s="52" t="str" cm="1">
        <f t="array" ref="W308">_xlfn.SWITCH(ROUND(V308,0),5,"Excellent",4,"Good",3,"Ok","Bad")</f>
        <v>Good</v>
      </c>
      <c r="X308">
        <v>403</v>
      </c>
      <c r="Y308" t="str">
        <f t="shared" si="19"/>
        <v>No</v>
      </c>
      <c r="Z308" s="68">
        <v>41202</v>
      </c>
      <c r="AA308" s="68">
        <v>43898</v>
      </c>
      <c r="AB308">
        <v>365</v>
      </c>
      <c r="AC308" t="s">
        <v>15615</v>
      </c>
    </row>
    <row r="309" spans="1:29" x14ac:dyDescent="0.3">
      <c r="A309" t="s">
        <v>247</v>
      </c>
      <c r="B309">
        <v>786</v>
      </c>
      <c r="C309" t="str">
        <f>VLOOKUP($B309,Hosts!$A:$M,10,0)</f>
        <v>Within an hour</v>
      </c>
      <c r="D309" s="70">
        <f>VLOOKUP($B309,Hosts!$A:$M,11,0)</f>
        <v>1</v>
      </c>
      <c r="E309" s="70">
        <f>VLOOKUP($B309,Hosts!$A:$M,12,0)</f>
        <v>1</v>
      </c>
      <c r="F309" t="str">
        <f>VLOOKUP($B309,Hosts!$A:$M,13,0)</f>
        <v>No</v>
      </c>
      <c r="G309" t="str">
        <f>INDEX(Hosts!$A:$M, MATCH(Places!$B309,Hosts!$A:$A,0), MATCH(Places!G$1,Hosts!$A$1:$M$1,0))</f>
        <v>Within an hour</v>
      </c>
      <c r="H309" s="70">
        <f>INDEX(Hosts!$A:$M, MATCH(Places!$B309,Hosts!$A:$A,0), MATCH(Places!H$1,Hosts!$A$1:$M$1,0))</f>
        <v>1</v>
      </c>
      <c r="I309" s="70">
        <f>INDEX(Hosts!$A:$M, MATCH(Places!$B309,Hosts!$A:$A,0), MATCH(Places!I$1,Hosts!$A$1:$M$1,0))</f>
        <v>1</v>
      </c>
      <c r="J309" t="str">
        <f>INDEX(Hosts!$A:$M, MATCH(Places!$B309,Hosts!$A:$A,0), MATCH(Places!J$1,Hosts!$A$1:$M$1,0))</f>
        <v>No</v>
      </c>
      <c r="K309">
        <v>20</v>
      </c>
      <c r="L309" t="str">
        <f>VLOOKUP($K309,Neighborhoods!$A:$C,2,0)</f>
        <v>Manhattan</v>
      </c>
      <c r="M309" t="str">
        <f>VLOOKUP($K309,Neighborhoods!$A:$C,3,0)</f>
        <v>Upper West Side</v>
      </c>
      <c r="N309" t="str">
        <f>INDEX(Neighborhoods!$A:$C, MATCH(Places!$K309,Neighborhoods!$A:$A,0), MATCH(Places!N$1,Neighborhoods!$A$1:$C$1,0))</f>
        <v>Manhattan</v>
      </c>
      <c r="O309" t="str">
        <f>INDEX(Neighborhoods!$A:$C, MATCH(Places!$K309,Neighborhoods!$A:$A,0), MATCH(Places!O$1,Neighborhoods!$A$1:$C$1,0))</f>
        <v>Upper West Side</v>
      </c>
      <c r="P309" t="s">
        <v>11822</v>
      </c>
      <c r="Q309" t="str">
        <f t="shared" si="16"/>
        <v>No</v>
      </c>
      <c r="R309">
        <v>2</v>
      </c>
      <c r="S309" t="str">
        <f t="shared" si="17"/>
        <v>Small</v>
      </c>
      <c r="T309" s="50">
        <v>115</v>
      </c>
      <c r="U309" s="70">
        <f t="shared" si="18"/>
        <v>0.03</v>
      </c>
      <c r="V309" s="52">
        <v>4.71</v>
      </c>
      <c r="W309" s="52" t="str" cm="1">
        <f t="array" ref="W309">_xlfn.SWITCH(ROUND(V309,0),5,"Excellent",4,"Good",3,"Ok","Bad")</f>
        <v>Excellent</v>
      </c>
      <c r="X309">
        <v>129</v>
      </c>
      <c r="Y309" t="str">
        <f t="shared" si="19"/>
        <v>No</v>
      </c>
      <c r="Z309" s="68">
        <v>41177</v>
      </c>
      <c r="AA309" s="68">
        <v>44038</v>
      </c>
      <c r="AB309">
        <v>351</v>
      </c>
      <c r="AC309" t="s">
        <v>15616</v>
      </c>
    </row>
    <row r="310" spans="1:29" x14ac:dyDescent="0.3">
      <c r="A310" t="s">
        <v>248</v>
      </c>
      <c r="B310">
        <v>787</v>
      </c>
      <c r="C310" t="str">
        <f>VLOOKUP($B310,Hosts!$A:$M,10,0)</f>
        <v>Within a day</v>
      </c>
      <c r="D310" s="70">
        <f>VLOOKUP($B310,Hosts!$A:$M,11,0)</f>
        <v>0.67</v>
      </c>
      <c r="E310" s="70">
        <f>VLOOKUP($B310,Hosts!$A:$M,12,0)</f>
        <v>0.82</v>
      </c>
      <c r="F310" t="str">
        <f>VLOOKUP($B310,Hosts!$A:$M,13,0)</f>
        <v>Yes</v>
      </c>
      <c r="G310" t="str">
        <f>INDEX(Hosts!$A:$M, MATCH(Places!$B310,Hosts!$A:$A,0), MATCH(Places!G$1,Hosts!$A$1:$M$1,0))</f>
        <v>Within a day</v>
      </c>
      <c r="H310" s="70">
        <f>INDEX(Hosts!$A:$M, MATCH(Places!$B310,Hosts!$A:$A,0), MATCH(Places!H$1,Hosts!$A$1:$M$1,0))</f>
        <v>0.67</v>
      </c>
      <c r="I310" s="70">
        <f>INDEX(Hosts!$A:$M, MATCH(Places!$B310,Hosts!$A:$A,0), MATCH(Places!I$1,Hosts!$A$1:$M$1,0))</f>
        <v>0.82</v>
      </c>
      <c r="J310" t="str">
        <f>INDEX(Hosts!$A:$M, MATCH(Places!$B310,Hosts!$A:$A,0), MATCH(Places!J$1,Hosts!$A$1:$M$1,0))</f>
        <v>Yes</v>
      </c>
      <c r="K310">
        <v>7</v>
      </c>
      <c r="L310" t="str">
        <f>VLOOKUP($K310,Neighborhoods!$A:$C,2,0)</f>
        <v>Brooklyn</v>
      </c>
      <c r="M310" t="str">
        <f>VLOOKUP($K310,Neighborhoods!$A:$C,3,0)</f>
        <v>Bedford-Stuyvesant</v>
      </c>
      <c r="N310" t="str">
        <f>INDEX(Neighborhoods!$A:$C, MATCH(Places!$K310,Neighborhoods!$A:$A,0), MATCH(Places!N$1,Neighborhoods!$A$1:$C$1,0))</f>
        <v>Brooklyn</v>
      </c>
      <c r="O310" t="str">
        <f>INDEX(Neighborhoods!$A:$C, MATCH(Places!$K310,Neighborhoods!$A:$A,0), MATCH(Places!O$1,Neighborhoods!$A$1:$C$1,0))</f>
        <v>Bedford-Stuyvesant</v>
      </c>
      <c r="P310" t="s">
        <v>11822</v>
      </c>
      <c r="Q310" t="str">
        <f t="shared" si="16"/>
        <v>No</v>
      </c>
      <c r="R310">
        <v>5</v>
      </c>
      <c r="S310" t="str">
        <f t="shared" si="17"/>
        <v>Medium</v>
      </c>
      <c r="T310" s="50">
        <v>75</v>
      </c>
      <c r="U310" s="70">
        <f t="shared" si="18"/>
        <v>0.03</v>
      </c>
      <c r="V310" s="52">
        <v>4.87</v>
      </c>
      <c r="W310" s="52" t="str" cm="1">
        <f t="array" ref="W310">_xlfn.SWITCH(ROUND(V310,0),5,"Excellent",4,"Good",3,"Ok","Bad")</f>
        <v>Excellent</v>
      </c>
      <c r="X310">
        <v>194</v>
      </c>
      <c r="Y310" t="str">
        <f t="shared" si="19"/>
        <v>Yes</v>
      </c>
      <c r="Z310" s="68">
        <v>41158</v>
      </c>
      <c r="AA310" s="68">
        <v>43905</v>
      </c>
      <c r="AB310">
        <v>333</v>
      </c>
      <c r="AC310" t="s">
        <v>15615</v>
      </c>
    </row>
    <row r="311" spans="1:29" x14ac:dyDescent="0.3">
      <c r="A311" t="s">
        <v>14302</v>
      </c>
      <c r="B311">
        <v>411</v>
      </c>
      <c r="C311" t="str">
        <f>VLOOKUP($B311,Hosts!$A:$M,10,0)</f>
        <v>Within an hour</v>
      </c>
      <c r="D311" s="70">
        <f>VLOOKUP($B311,Hosts!$A:$M,11,0)</f>
        <v>1</v>
      </c>
      <c r="E311" s="70">
        <f>VLOOKUP($B311,Hosts!$A:$M,12,0)</f>
        <v>0.92</v>
      </c>
      <c r="F311" t="str">
        <f>VLOOKUP($B311,Hosts!$A:$M,13,0)</f>
        <v>Yes</v>
      </c>
      <c r="G311" t="str">
        <f>INDEX(Hosts!$A:$M, MATCH(Places!$B311,Hosts!$A:$A,0), MATCH(Places!G$1,Hosts!$A$1:$M$1,0))</f>
        <v>Within an hour</v>
      </c>
      <c r="H311" s="70">
        <f>INDEX(Hosts!$A:$M, MATCH(Places!$B311,Hosts!$A:$A,0), MATCH(Places!H$1,Hosts!$A$1:$M$1,0))</f>
        <v>1</v>
      </c>
      <c r="I311" s="70">
        <f>INDEX(Hosts!$A:$M, MATCH(Places!$B311,Hosts!$A:$A,0), MATCH(Places!I$1,Hosts!$A$1:$M$1,0))</f>
        <v>0.92</v>
      </c>
      <c r="J311" t="str">
        <f>INDEX(Hosts!$A:$M, MATCH(Places!$B311,Hosts!$A:$A,0), MATCH(Places!J$1,Hosts!$A$1:$M$1,0))</f>
        <v>Yes</v>
      </c>
      <c r="K311">
        <v>20</v>
      </c>
      <c r="L311" t="str">
        <f>VLOOKUP($K311,Neighborhoods!$A:$C,2,0)</f>
        <v>Manhattan</v>
      </c>
      <c r="M311" t="str">
        <f>VLOOKUP($K311,Neighborhoods!$A:$C,3,0)</f>
        <v>Upper West Side</v>
      </c>
      <c r="N311" t="str">
        <f>INDEX(Neighborhoods!$A:$C, MATCH(Places!$K311,Neighborhoods!$A:$A,0), MATCH(Places!N$1,Neighborhoods!$A$1:$C$1,0))</f>
        <v>Manhattan</v>
      </c>
      <c r="O311" t="str">
        <f>INDEX(Neighborhoods!$A:$C, MATCH(Places!$K311,Neighborhoods!$A:$A,0), MATCH(Places!O$1,Neighborhoods!$A$1:$C$1,0))</f>
        <v>Upper West Side</v>
      </c>
      <c r="P311" t="s">
        <v>16</v>
      </c>
      <c r="Q311" t="str">
        <f t="shared" si="16"/>
        <v>Yes</v>
      </c>
      <c r="R311">
        <v>2</v>
      </c>
      <c r="S311" t="str">
        <f t="shared" si="17"/>
        <v>Small</v>
      </c>
      <c r="T311" s="50">
        <v>70</v>
      </c>
      <c r="U311" s="70">
        <f t="shared" si="18"/>
        <v>0.03</v>
      </c>
      <c r="V311" s="52">
        <v>4.8099999999999996</v>
      </c>
      <c r="W311" s="52" t="str" cm="1">
        <f t="array" ref="W311">_xlfn.SWITCH(ROUND(V311,0),5,"Excellent",4,"Good",3,"Ok","Bad")</f>
        <v>Excellent</v>
      </c>
      <c r="X311">
        <v>58</v>
      </c>
      <c r="Y311" t="str">
        <f t="shared" si="19"/>
        <v>No</v>
      </c>
      <c r="Z311" s="68">
        <v>41146</v>
      </c>
      <c r="AA311" s="68">
        <v>43895</v>
      </c>
      <c r="AB311">
        <v>196</v>
      </c>
      <c r="AC311" t="s">
        <v>15615</v>
      </c>
    </row>
    <row r="312" spans="1:29" x14ac:dyDescent="0.3">
      <c r="A312" t="s">
        <v>249</v>
      </c>
      <c r="B312">
        <v>309</v>
      </c>
      <c r="C312" t="str">
        <f>VLOOKUP($B312,Hosts!$A:$M,10,0)</f>
        <v>Within an hour</v>
      </c>
      <c r="D312" s="70">
        <f>VLOOKUP($B312,Hosts!$A:$M,11,0)</f>
        <v>1</v>
      </c>
      <c r="E312" s="70">
        <f>VLOOKUP($B312,Hosts!$A:$M,12,0)</f>
        <v>1</v>
      </c>
      <c r="F312" t="str">
        <f>VLOOKUP($B312,Hosts!$A:$M,13,0)</f>
        <v>No</v>
      </c>
      <c r="G312" t="str">
        <f>INDEX(Hosts!$A:$M, MATCH(Places!$B312,Hosts!$A:$A,0), MATCH(Places!G$1,Hosts!$A$1:$M$1,0))</f>
        <v>Within an hour</v>
      </c>
      <c r="H312" s="70">
        <f>INDEX(Hosts!$A:$M, MATCH(Places!$B312,Hosts!$A:$A,0), MATCH(Places!H$1,Hosts!$A$1:$M$1,0))</f>
        <v>1</v>
      </c>
      <c r="I312" s="70">
        <f>INDEX(Hosts!$A:$M, MATCH(Places!$B312,Hosts!$A:$A,0), MATCH(Places!I$1,Hosts!$A$1:$M$1,0))</f>
        <v>1</v>
      </c>
      <c r="J312" t="str">
        <f>INDEX(Hosts!$A:$M, MATCH(Places!$B312,Hosts!$A:$A,0), MATCH(Places!J$1,Hosts!$A$1:$M$1,0))</f>
        <v>No</v>
      </c>
      <c r="K312">
        <v>20</v>
      </c>
      <c r="L312" t="str">
        <f>VLOOKUP($K312,Neighborhoods!$A:$C,2,0)</f>
        <v>Manhattan</v>
      </c>
      <c r="M312" t="str">
        <f>VLOOKUP($K312,Neighborhoods!$A:$C,3,0)</f>
        <v>Upper West Side</v>
      </c>
      <c r="N312" t="str">
        <f>INDEX(Neighborhoods!$A:$C, MATCH(Places!$K312,Neighborhoods!$A:$A,0), MATCH(Places!N$1,Neighborhoods!$A$1:$C$1,0))</f>
        <v>Manhattan</v>
      </c>
      <c r="O312" t="str">
        <f>INDEX(Neighborhoods!$A:$C, MATCH(Places!$K312,Neighborhoods!$A:$A,0), MATCH(Places!O$1,Neighborhoods!$A$1:$C$1,0))</f>
        <v>Upper West Side</v>
      </c>
      <c r="P312" t="s">
        <v>11822</v>
      </c>
      <c r="Q312" t="str">
        <f t="shared" si="16"/>
        <v>No</v>
      </c>
      <c r="R312">
        <v>8</v>
      </c>
      <c r="S312" t="str">
        <f t="shared" si="17"/>
        <v>Large</v>
      </c>
      <c r="T312" s="50">
        <v>2000</v>
      </c>
      <c r="U312" s="70">
        <f t="shared" si="18"/>
        <v>7.0000000000000007E-2</v>
      </c>
      <c r="V312" s="52">
        <v>4.92</v>
      </c>
      <c r="W312" s="52" t="str" cm="1">
        <f t="array" ref="W312">_xlfn.SWITCH(ROUND(V312,0),5,"Excellent",4,"Good",3,"Ok","Bad")</f>
        <v>Excellent</v>
      </c>
      <c r="X312">
        <v>59</v>
      </c>
      <c r="Y312" t="str">
        <f t="shared" si="19"/>
        <v>No</v>
      </c>
      <c r="Z312" s="68">
        <v>41169</v>
      </c>
      <c r="AA312" s="68">
        <v>42397</v>
      </c>
      <c r="AB312">
        <v>364</v>
      </c>
      <c r="AC312" t="s">
        <v>15615</v>
      </c>
    </row>
    <row r="313" spans="1:29" x14ac:dyDescent="0.3">
      <c r="A313" t="s">
        <v>250</v>
      </c>
      <c r="B313">
        <v>467</v>
      </c>
      <c r="C313" t="str">
        <f>VLOOKUP($B313,Hosts!$A:$M,10,0)</f>
        <v>Within a day</v>
      </c>
      <c r="D313" s="70">
        <f>VLOOKUP($B313,Hosts!$A:$M,11,0)</f>
        <v>1</v>
      </c>
      <c r="E313" s="70">
        <f>VLOOKUP($B313,Hosts!$A:$M,12,0)</f>
        <v>0</v>
      </c>
      <c r="F313" t="str">
        <f>VLOOKUP($B313,Hosts!$A:$M,13,0)</f>
        <v>No</v>
      </c>
      <c r="G313" t="str">
        <f>INDEX(Hosts!$A:$M, MATCH(Places!$B313,Hosts!$A:$A,0), MATCH(Places!G$1,Hosts!$A$1:$M$1,0))</f>
        <v>Within a day</v>
      </c>
      <c r="H313" s="70">
        <f>INDEX(Hosts!$A:$M, MATCH(Places!$B313,Hosts!$A:$A,0), MATCH(Places!H$1,Hosts!$A$1:$M$1,0))</f>
        <v>1</v>
      </c>
      <c r="I313" s="70">
        <f>INDEX(Hosts!$A:$M, MATCH(Places!$B313,Hosts!$A:$A,0), MATCH(Places!I$1,Hosts!$A$1:$M$1,0))</f>
        <v>0</v>
      </c>
      <c r="J313" t="str">
        <f>INDEX(Hosts!$A:$M, MATCH(Places!$B313,Hosts!$A:$A,0), MATCH(Places!J$1,Hosts!$A$1:$M$1,0))</f>
        <v>No</v>
      </c>
      <c r="K313">
        <v>12</v>
      </c>
      <c r="L313" t="str">
        <f>VLOOKUP($K313,Neighborhoods!$A:$C,2,0)</f>
        <v>Brooklyn</v>
      </c>
      <c r="M313" t="str">
        <f>VLOOKUP($K313,Neighborhoods!$A:$C,3,0)</f>
        <v>Williamsburg</v>
      </c>
      <c r="N313" t="str">
        <f>INDEX(Neighborhoods!$A:$C, MATCH(Places!$K313,Neighborhoods!$A:$A,0), MATCH(Places!N$1,Neighborhoods!$A$1:$C$1,0))</f>
        <v>Brooklyn</v>
      </c>
      <c r="O313" t="str">
        <f>INDEX(Neighborhoods!$A:$C, MATCH(Places!$K313,Neighborhoods!$A:$A,0), MATCH(Places!O$1,Neighborhoods!$A$1:$C$1,0))</f>
        <v>Williamsburg</v>
      </c>
      <c r="P313" t="s">
        <v>11822</v>
      </c>
      <c r="Q313" t="str">
        <f t="shared" si="16"/>
        <v>No</v>
      </c>
      <c r="R313">
        <v>2</v>
      </c>
      <c r="S313" t="str">
        <f t="shared" si="17"/>
        <v>Small</v>
      </c>
      <c r="T313" s="50">
        <v>100</v>
      </c>
      <c r="U313" s="70">
        <f t="shared" si="18"/>
        <v>0.03</v>
      </c>
      <c r="V313" s="52">
        <v>4.93</v>
      </c>
      <c r="W313" s="52" t="str" cm="1">
        <f t="array" ref="W313">_xlfn.SWITCH(ROUND(V313,0),5,"Excellent",4,"Good",3,"Ok","Bad")</f>
        <v>Excellent</v>
      </c>
      <c r="X313">
        <v>15</v>
      </c>
      <c r="Y313" t="str">
        <f t="shared" si="19"/>
        <v>No</v>
      </c>
      <c r="Z313" s="68">
        <v>41170</v>
      </c>
      <c r="AA313" s="68">
        <v>42289</v>
      </c>
      <c r="AB313">
        <v>0</v>
      </c>
      <c r="AC313" t="s">
        <v>15615</v>
      </c>
    </row>
    <row r="314" spans="1:29" x14ac:dyDescent="0.3">
      <c r="A314" t="s">
        <v>251</v>
      </c>
      <c r="B314">
        <v>795</v>
      </c>
      <c r="C314" t="str">
        <f>VLOOKUP($B314,Hosts!$A:$M,10,0)</f>
        <v>Within a few hours</v>
      </c>
      <c r="D314" s="70">
        <f>VLOOKUP($B314,Hosts!$A:$M,11,0)</f>
        <v>1</v>
      </c>
      <c r="E314" s="70">
        <f>VLOOKUP($B314,Hosts!$A:$M,12,0)</f>
        <v>0.94</v>
      </c>
      <c r="F314" t="str">
        <f>VLOOKUP($B314,Hosts!$A:$M,13,0)</f>
        <v>No</v>
      </c>
      <c r="G314" t="str">
        <f>INDEX(Hosts!$A:$M, MATCH(Places!$B314,Hosts!$A:$A,0), MATCH(Places!G$1,Hosts!$A$1:$M$1,0))</f>
        <v>Within a few hours</v>
      </c>
      <c r="H314" s="70">
        <f>INDEX(Hosts!$A:$M, MATCH(Places!$B314,Hosts!$A:$A,0), MATCH(Places!H$1,Hosts!$A$1:$M$1,0))</f>
        <v>1</v>
      </c>
      <c r="I314" s="70">
        <f>INDEX(Hosts!$A:$M, MATCH(Places!$B314,Hosts!$A:$A,0), MATCH(Places!I$1,Hosts!$A$1:$M$1,0))</f>
        <v>0.94</v>
      </c>
      <c r="J314" t="str">
        <f>INDEX(Hosts!$A:$M, MATCH(Places!$B314,Hosts!$A:$A,0), MATCH(Places!J$1,Hosts!$A$1:$M$1,0))</f>
        <v>No</v>
      </c>
      <c r="K314">
        <v>12</v>
      </c>
      <c r="L314" t="str">
        <f>VLOOKUP($K314,Neighborhoods!$A:$C,2,0)</f>
        <v>Brooklyn</v>
      </c>
      <c r="M314" t="str">
        <f>VLOOKUP($K314,Neighborhoods!$A:$C,3,0)</f>
        <v>Williamsburg</v>
      </c>
      <c r="N314" t="str">
        <f>INDEX(Neighborhoods!$A:$C, MATCH(Places!$K314,Neighborhoods!$A:$A,0), MATCH(Places!N$1,Neighborhoods!$A$1:$C$1,0))</f>
        <v>Brooklyn</v>
      </c>
      <c r="O314" t="str">
        <f>INDEX(Neighborhoods!$A:$C, MATCH(Places!$K314,Neighborhoods!$A:$A,0), MATCH(Places!O$1,Neighborhoods!$A$1:$C$1,0))</f>
        <v>Williamsburg</v>
      </c>
      <c r="P314" t="s">
        <v>11822</v>
      </c>
      <c r="Q314" t="str">
        <f t="shared" si="16"/>
        <v>No</v>
      </c>
      <c r="R314">
        <v>4</v>
      </c>
      <c r="S314" t="str">
        <f t="shared" si="17"/>
        <v>Medium</v>
      </c>
      <c r="T314" s="50">
        <v>175</v>
      </c>
      <c r="U314" s="70">
        <f t="shared" si="18"/>
        <v>0.03</v>
      </c>
      <c r="V314" s="52">
        <v>4.63</v>
      </c>
      <c r="W314" s="52" t="str" cm="1">
        <f t="array" ref="W314">_xlfn.SWITCH(ROUND(V314,0),5,"Excellent",4,"Good",3,"Ok","Bad")</f>
        <v>Excellent</v>
      </c>
      <c r="X314">
        <v>87</v>
      </c>
      <c r="Y314" t="str">
        <f t="shared" si="19"/>
        <v>No</v>
      </c>
      <c r="Z314" s="68">
        <v>41802</v>
      </c>
      <c r="AA314" s="68">
        <v>43891</v>
      </c>
      <c r="AB314">
        <v>10</v>
      </c>
      <c r="AC314" t="s">
        <v>15616</v>
      </c>
    </row>
    <row r="315" spans="1:29" x14ac:dyDescent="0.3">
      <c r="A315" t="s">
        <v>252</v>
      </c>
      <c r="B315">
        <v>787</v>
      </c>
      <c r="C315" t="str">
        <f>VLOOKUP($B315,Hosts!$A:$M,10,0)</f>
        <v>Within a day</v>
      </c>
      <c r="D315" s="70">
        <f>VLOOKUP($B315,Hosts!$A:$M,11,0)</f>
        <v>0.67</v>
      </c>
      <c r="E315" s="70">
        <f>VLOOKUP($B315,Hosts!$A:$M,12,0)</f>
        <v>0.82</v>
      </c>
      <c r="F315" t="str">
        <f>VLOOKUP($B315,Hosts!$A:$M,13,0)</f>
        <v>Yes</v>
      </c>
      <c r="G315" t="str">
        <f>INDEX(Hosts!$A:$M, MATCH(Places!$B315,Hosts!$A:$A,0), MATCH(Places!G$1,Hosts!$A$1:$M$1,0))</f>
        <v>Within a day</v>
      </c>
      <c r="H315" s="70">
        <f>INDEX(Hosts!$A:$M, MATCH(Places!$B315,Hosts!$A:$A,0), MATCH(Places!H$1,Hosts!$A$1:$M$1,0))</f>
        <v>0.67</v>
      </c>
      <c r="I315" s="70">
        <f>INDEX(Hosts!$A:$M, MATCH(Places!$B315,Hosts!$A:$A,0), MATCH(Places!I$1,Hosts!$A$1:$M$1,0))</f>
        <v>0.82</v>
      </c>
      <c r="J315" t="str">
        <f>INDEX(Hosts!$A:$M, MATCH(Places!$B315,Hosts!$A:$A,0), MATCH(Places!J$1,Hosts!$A$1:$M$1,0))</f>
        <v>Yes</v>
      </c>
      <c r="K315">
        <v>7</v>
      </c>
      <c r="L315" t="str">
        <f>VLOOKUP($K315,Neighborhoods!$A:$C,2,0)</f>
        <v>Brooklyn</v>
      </c>
      <c r="M315" t="str">
        <f>VLOOKUP($K315,Neighborhoods!$A:$C,3,0)</f>
        <v>Bedford-Stuyvesant</v>
      </c>
      <c r="N315" t="str">
        <f>INDEX(Neighborhoods!$A:$C, MATCH(Places!$K315,Neighborhoods!$A:$A,0), MATCH(Places!N$1,Neighborhoods!$A$1:$C$1,0))</f>
        <v>Brooklyn</v>
      </c>
      <c r="O315" t="str">
        <f>INDEX(Neighborhoods!$A:$C, MATCH(Places!$K315,Neighborhoods!$A:$A,0), MATCH(Places!O$1,Neighborhoods!$A$1:$C$1,0))</f>
        <v>Bedford-Stuyvesant</v>
      </c>
      <c r="P315" t="s">
        <v>11822</v>
      </c>
      <c r="Q315" t="str">
        <f t="shared" si="16"/>
        <v>No</v>
      </c>
      <c r="R315">
        <v>7</v>
      </c>
      <c r="S315" t="str">
        <f t="shared" si="17"/>
        <v>Large</v>
      </c>
      <c r="T315" s="50">
        <v>75</v>
      </c>
      <c r="U315" s="70">
        <f t="shared" si="18"/>
        <v>0.03</v>
      </c>
      <c r="V315" s="52">
        <v>4.88</v>
      </c>
      <c r="W315" s="52" t="str" cm="1">
        <f t="array" ref="W315">_xlfn.SWITCH(ROUND(V315,0),5,"Excellent",4,"Good",3,"Ok","Bad")</f>
        <v>Excellent</v>
      </c>
      <c r="X315">
        <v>187</v>
      </c>
      <c r="Y315" t="str">
        <f t="shared" si="19"/>
        <v>Yes</v>
      </c>
      <c r="Z315" s="68">
        <v>41191</v>
      </c>
      <c r="AA315" s="68">
        <v>43902</v>
      </c>
      <c r="AB315">
        <v>350</v>
      </c>
      <c r="AC315" t="s">
        <v>15615</v>
      </c>
    </row>
    <row r="316" spans="1:29" x14ac:dyDescent="0.3">
      <c r="A316" t="s">
        <v>253</v>
      </c>
      <c r="B316">
        <v>26</v>
      </c>
      <c r="C316" t="str">
        <f>VLOOKUP($B316,Hosts!$A:$M,10,0)</f>
        <v>Within a few hours</v>
      </c>
      <c r="D316" s="70">
        <f>VLOOKUP($B316,Hosts!$A:$M,11,0)</f>
        <v>0.83</v>
      </c>
      <c r="E316" s="70">
        <f>VLOOKUP($B316,Hosts!$A:$M,12,0)</f>
        <v>0.88</v>
      </c>
      <c r="F316" t="str">
        <f>VLOOKUP($B316,Hosts!$A:$M,13,0)</f>
        <v>No</v>
      </c>
      <c r="G316" t="str">
        <f>INDEX(Hosts!$A:$M, MATCH(Places!$B316,Hosts!$A:$A,0), MATCH(Places!G$1,Hosts!$A$1:$M$1,0))</f>
        <v>Within a few hours</v>
      </c>
      <c r="H316" s="70">
        <f>INDEX(Hosts!$A:$M, MATCH(Places!$B316,Hosts!$A:$A,0), MATCH(Places!H$1,Hosts!$A$1:$M$1,0))</f>
        <v>0.83</v>
      </c>
      <c r="I316" s="70">
        <f>INDEX(Hosts!$A:$M, MATCH(Places!$B316,Hosts!$A:$A,0), MATCH(Places!I$1,Hosts!$A$1:$M$1,0))</f>
        <v>0.88</v>
      </c>
      <c r="J316" t="str">
        <f>INDEX(Hosts!$A:$M, MATCH(Places!$B316,Hosts!$A:$A,0), MATCH(Places!J$1,Hosts!$A$1:$M$1,0))</f>
        <v>No</v>
      </c>
      <c r="K316">
        <v>23</v>
      </c>
      <c r="L316" t="str">
        <f>VLOOKUP($K316,Neighborhoods!$A:$C,2,0)</f>
        <v>Queens</v>
      </c>
      <c r="M316" t="str">
        <f>VLOOKUP($K316,Neighborhoods!$A:$C,3,0)</f>
        <v>Jamaica</v>
      </c>
      <c r="N316" t="str">
        <f>INDEX(Neighborhoods!$A:$C, MATCH(Places!$K316,Neighborhoods!$A:$A,0), MATCH(Places!N$1,Neighborhoods!$A$1:$C$1,0))</f>
        <v>Queens</v>
      </c>
      <c r="O316" t="str">
        <f>INDEX(Neighborhoods!$A:$C, MATCH(Places!$K316,Neighborhoods!$A:$A,0), MATCH(Places!O$1,Neighborhoods!$A$1:$C$1,0))</f>
        <v>Jamaica</v>
      </c>
      <c r="P316" t="s">
        <v>1</v>
      </c>
      <c r="Q316" t="str">
        <f t="shared" si="16"/>
        <v>Yes</v>
      </c>
      <c r="R316">
        <v>2</v>
      </c>
      <c r="S316" t="str">
        <f t="shared" si="17"/>
        <v>Small</v>
      </c>
      <c r="T316" s="50">
        <v>55</v>
      </c>
      <c r="U316" s="70">
        <f t="shared" si="18"/>
        <v>0.03</v>
      </c>
      <c r="V316" s="52">
        <v>4.07</v>
      </c>
      <c r="W316" s="52" t="str" cm="1">
        <f t="array" ref="W316">_xlfn.SWITCH(ROUND(V316,0),5,"Excellent",4,"Good",3,"Ok","Bad")</f>
        <v>Good</v>
      </c>
      <c r="X316">
        <v>60</v>
      </c>
      <c r="Y316" t="str">
        <f t="shared" si="19"/>
        <v>No</v>
      </c>
      <c r="Z316" s="68">
        <v>41156</v>
      </c>
      <c r="AA316" s="68">
        <v>44053</v>
      </c>
      <c r="AB316">
        <v>365</v>
      </c>
      <c r="AC316" t="s">
        <v>15615</v>
      </c>
    </row>
    <row r="317" spans="1:29" x14ac:dyDescent="0.3">
      <c r="A317" t="s">
        <v>254</v>
      </c>
      <c r="B317">
        <v>816</v>
      </c>
      <c r="C317" t="str">
        <f>VLOOKUP($B317,Hosts!$A:$M,10,0)</f>
        <v>Within a day</v>
      </c>
      <c r="D317" s="70">
        <f>VLOOKUP($B317,Hosts!$A:$M,11,0)</f>
        <v>0.5</v>
      </c>
      <c r="E317" s="70">
        <f>VLOOKUP($B317,Hosts!$A:$M,12,0)</f>
        <v>0.44</v>
      </c>
      <c r="F317" t="str">
        <f>VLOOKUP($B317,Hosts!$A:$M,13,0)</f>
        <v>No</v>
      </c>
      <c r="G317" t="str">
        <f>INDEX(Hosts!$A:$M, MATCH(Places!$B317,Hosts!$A:$A,0), MATCH(Places!G$1,Hosts!$A$1:$M$1,0))</f>
        <v>Within a day</v>
      </c>
      <c r="H317" s="70">
        <f>INDEX(Hosts!$A:$M, MATCH(Places!$B317,Hosts!$A:$A,0), MATCH(Places!H$1,Hosts!$A$1:$M$1,0))</f>
        <v>0.5</v>
      </c>
      <c r="I317" s="70">
        <f>INDEX(Hosts!$A:$M, MATCH(Places!$B317,Hosts!$A:$A,0), MATCH(Places!I$1,Hosts!$A$1:$M$1,0))</f>
        <v>0.44</v>
      </c>
      <c r="J317" t="str">
        <f>INDEX(Hosts!$A:$M, MATCH(Places!$B317,Hosts!$A:$A,0), MATCH(Places!J$1,Hosts!$A$1:$M$1,0))</f>
        <v>No</v>
      </c>
      <c r="K317">
        <v>19</v>
      </c>
      <c r="L317" t="str">
        <f>VLOOKUP($K317,Neighborhoods!$A:$C,2,0)</f>
        <v>Manhattan</v>
      </c>
      <c r="M317" t="str">
        <f>VLOOKUP($K317,Neighborhoods!$A:$C,3,0)</f>
        <v>Upper East Side</v>
      </c>
      <c r="N317" t="str">
        <f>INDEX(Neighborhoods!$A:$C, MATCH(Places!$K317,Neighborhoods!$A:$A,0), MATCH(Places!N$1,Neighborhoods!$A$1:$C$1,0))</f>
        <v>Manhattan</v>
      </c>
      <c r="O317" t="str">
        <f>INDEX(Neighborhoods!$A:$C, MATCH(Places!$K317,Neighborhoods!$A:$A,0), MATCH(Places!O$1,Neighborhoods!$A$1:$C$1,0))</f>
        <v>Upper East Side</v>
      </c>
      <c r="P317" t="s">
        <v>1</v>
      </c>
      <c r="Q317" t="str">
        <f t="shared" si="16"/>
        <v>Yes</v>
      </c>
      <c r="R317">
        <v>4</v>
      </c>
      <c r="S317" t="str">
        <f t="shared" si="17"/>
        <v>Medium</v>
      </c>
      <c r="T317" s="50">
        <v>250</v>
      </c>
      <c r="U317" s="70">
        <f t="shared" si="18"/>
        <v>0.04</v>
      </c>
      <c r="V317" s="52">
        <v>4.75</v>
      </c>
      <c r="W317" s="52" t="str" cm="1">
        <f t="array" ref="W317">_xlfn.SWITCH(ROUND(V317,0),5,"Excellent",4,"Good",3,"Ok","Bad")</f>
        <v>Excellent</v>
      </c>
      <c r="X317">
        <v>68</v>
      </c>
      <c r="Y317" t="str">
        <f t="shared" si="19"/>
        <v>No</v>
      </c>
      <c r="Z317" s="68">
        <v>41728</v>
      </c>
      <c r="AA317" s="68">
        <v>44010</v>
      </c>
      <c r="AB317">
        <v>179</v>
      </c>
      <c r="AC317" t="s">
        <v>15615</v>
      </c>
    </row>
    <row r="318" spans="1:29" x14ac:dyDescent="0.3">
      <c r="A318" t="s">
        <v>255</v>
      </c>
      <c r="B318">
        <v>819</v>
      </c>
      <c r="C318" t="str">
        <f>VLOOKUP($B318,Hosts!$A:$M,10,0)</f>
        <v>Within an hour</v>
      </c>
      <c r="D318" s="70">
        <f>VLOOKUP($B318,Hosts!$A:$M,11,0)</f>
        <v>1</v>
      </c>
      <c r="E318" s="70">
        <f>VLOOKUP($B318,Hosts!$A:$M,12,0)</f>
        <v>0.97</v>
      </c>
      <c r="F318" t="str">
        <f>VLOOKUP($B318,Hosts!$A:$M,13,0)</f>
        <v>Yes</v>
      </c>
      <c r="G318" t="str">
        <f>INDEX(Hosts!$A:$M, MATCH(Places!$B318,Hosts!$A:$A,0), MATCH(Places!G$1,Hosts!$A$1:$M$1,0))</f>
        <v>Within an hour</v>
      </c>
      <c r="H318" s="70">
        <f>INDEX(Hosts!$A:$M, MATCH(Places!$B318,Hosts!$A:$A,0), MATCH(Places!H$1,Hosts!$A$1:$M$1,0))</f>
        <v>1</v>
      </c>
      <c r="I318" s="70">
        <f>INDEX(Hosts!$A:$M, MATCH(Places!$B318,Hosts!$A:$A,0), MATCH(Places!I$1,Hosts!$A$1:$M$1,0))</f>
        <v>0.97</v>
      </c>
      <c r="J318" t="str">
        <f>INDEX(Hosts!$A:$M, MATCH(Places!$B318,Hosts!$A:$A,0), MATCH(Places!J$1,Hosts!$A$1:$M$1,0))</f>
        <v>Yes</v>
      </c>
      <c r="K318">
        <v>9</v>
      </c>
      <c r="L318" t="str">
        <f>VLOOKUP($K318,Neighborhoods!$A:$C,2,0)</f>
        <v>Brooklyn</v>
      </c>
      <c r="M318" t="str">
        <f>VLOOKUP($K318,Neighborhoods!$A:$C,3,0)</f>
        <v>Crown Heights</v>
      </c>
      <c r="N318" t="str">
        <f>INDEX(Neighborhoods!$A:$C, MATCH(Places!$K318,Neighborhoods!$A:$A,0), MATCH(Places!N$1,Neighborhoods!$A$1:$C$1,0))</f>
        <v>Brooklyn</v>
      </c>
      <c r="O318" t="str">
        <f>INDEX(Neighborhoods!$A:$C, MATCH(Places!$K318,Neighborhoods!$A:$A,0), MATCH(Places!O$1,Neighborhoods!$A$1:$C$1,0))</f>
        <v>Crown Heights</v>
      </c>
      <c r="P318" t="s">
        <v>11822</v>
      </c>
      <c r="Q318" t="str">
        <f t="shared" si="16"/>
        <v>No</v>
      </c>
      <c r="R318">
        <v>5</v>
      </c>
      <c r="S318" t="str">
        <f t="shared" si="17"/>
        <v>Medium</v>
      </c>
      <c r="T318" s="50">
        <v>150</v>
      </c>
      <c r="U318" s="70">
        <f t="shared" si="18"/>
        <v>0.03</v>
      </c>
      <c r="V318" s="52">
        <v>4.9800000000000004</v>
      </c>
      <c r="W318" s="52" t="str" cm="1">
        <f t="array" ref="W318">_xlfn.SWITCH(ROUND(V318,0),5,"Excellent",4,"Good",3,"Ok","Bad")</f>
        <v>Excellent</v>
      </c>
      <c r="X318">
        <v>81</v>
      </c>
      <c r="Y318" t="str">
        <f t="shared" si="19"/>
        <v>No</v>
      </c>
      <c r="Z318" s="68">
        <v>42526</v>
      </c>
      <c r="AA318" s="68">
        <v>43849</v>
      </c>
      <c r="AB318">
        <v>365</v>
      </c>
      <c r="AC318" t="s">
        <v>15615</v>
      </c>
    </row>
    <row r="319" spans="1:29" x14ac:dyDescent="0.3">
      <c r="A319" t="s">
        <v>13327</v>
      </c>
      <c r="B319">
        <v>820</v>
      </c>
      <c r="C319" t="str">
        <f>VLOOKUP($B319,Hosts!$A:$M,10,0)</f>
        <v>Within an hour</v>
      </c>
      <c r="D319" s="70">
        <f>VLOOKUP($B319,Hosts!$A:$M,11,0)</f>
        <v>1</v>
      </c>
      <c r="E319" s="70">
        <f>VLOOKUP($B319,Hosts!$A:$M,12,0)</f>
        <v>0.77</v>
      </c>
      <c r="F319" t="str">
        <f>VLOOKUP($B319,Hosts!$A:$M,13,0)</f>
        <v>Yes</v>
      </c>
      <c r="G319" t="str">
        <f>INDEX(Hosts!$A:$M, MATCH(Places!$B319,Hosts!$A:$A,0), MATCH(Places!G$1,Hosts!$A$1:$M$1,0))</f>
        <v>Within an hour</v>
      </c>
      <c r="H319" s="70">
        <f>INDEX(Hosts!$A:$M, MATCH(Places!$B319,Hosts!$A:$A,0), MATCH(Places!H$1,Hosts!$A$1:$M$1,0))</f>
        <v>1</v>
      </c>
      <c r="I319" s="70">
        <f>INDEX(Hosts!$A:$M, MATCH(Places!$B319,Hosts!$A:$A,0), MATCH(Places!I$1,Hosts!$A$1:$M$1,0))</f>
        <v>0.77</v>
      </c>
      <c r="J319" t="str">
        <f>INDEX(Hosts!$A:$M, MATCH(Places!$B319,Hosts!$A:$A,0), MATCH(Places!J$1,Hosts!$A$1:$M$1,0))</f>
        <v>Yes</v>
      </c>
      <c r="K319">
        <v>12</v>
      </c>
      <c r="L319" t="str">
        <f>VLOOKUP($K319,Neighborhoods!$A:$C,2,0)</f>
        <v>Brooklyn</v>
      </c>
      <c r="M319" t="str">
        <f>VLOOKUP($K319,Neighborhoods!$A:$C,3,0)</f>
        <v>Williamsburg</v>
      </c>
      <c r="N319" t="str">
        <f>INDEX(Neighborhoods!$A:$C, MATCH(Places!$K319,Neighborhoods!$A:$A,0), MATCH(Places!N$1,Neighborhoods!$A$1:$C$1,0))</f>
        <v>Brooklyn</v>
      </c>
      <c r="O319" t="str">
        <f>INDEX(Neighborhoods!$A:$C, MATCH(Places!$K319,Neighborhoods!$A:$A,0), MATCH(Places!O$1,Neighborhoods!$A$1:$C$1,0))</f>
        <v>Williamsburg</v>
      </c>
      <c r="P319" t="s">
        <v>11822</v>
      </c>
      <c r="Q319" t="str">
        <f t="shared" si="16"/>
        <v>No</v>
      </c>
      <c r="R319">
        <v>6</v>
      </c>
      <c r="S319" t="str">
        <f t="shared" si="17"/>
        <v>Large</v>
      </c>
      <c r="T319" s="50">
        <v>386</v>
      </c>
      <c r="U319" s="70">
        <f t="shared" si="18"/>
        <v>0.04</v>
      </c>
      <c r="V319" s="52">
        <v>4.99</v>
      </c>
      <c r="W319" s="52" t="str" cm="1">
        <f t="array" ref="W319">_xlfn.SWITCH(ROUND(V319,0),5,"Excellent",4,"Good",3,"Ok","Bad")</f>
        <v>Excellent</v>
      </c>
      <c r="X319">
        <v>77</v>
      </c>
      <c r="Y319" t="str">
        <f t="shared" si="19"/>
        <v>No</v>
      </c>
      <c r="Z319" s="68">
        <v>41186</v>
      </c>
      <c r="AA319" s="68">
        <v>44048</v>
      </c>
      <c r="AB319">
        <v>42</v>
      </c>
      <c r="AC319" t="s">
        <v>15615</v>
      </c>
    </row>
    <row r="320" spans="1:29" x14ac:dyDescent="0.3">
      <c r="A320" t="s">
        <v>256</v>
      </c>
      <c r="B320">
        <v>452</v>
      </c>
      <c r="C320" t="str">
        <f>VLOOKUP($B320,Hosts!$A:$M,10,0)</f>
        <v>Within an hour</v>
      </c>
      <c r="D320" s="70">
        <f>VLOOKUP($B320,Hosts!$A:$M,11,0)</f>
        <v>1</v>
      </c>
      <c r="E320" s="70">
        <f>VLOOKUP($B320,Hosts!$A:$M,12,0)</f>
        <v>1</v>
      </c>
      <c r="F320" t="str">
        <f>VLOOKUP($B320,Hosts!$A:$M,13,0)</f>
        <v>No</v>
      </c>
      <c r="G320" t="str">
        <f>INDEX(Hosts!$A:$M, MATCH(Places!$B320,Hosts!$A:$A,0), MATCH(Places!G$1,Hosts!$A$1:$M$1,0))</f>
        <v>Within an hour</v>
      </c>
      <c r="H320" s="70">
        <f>INDEX(Hosts!$A:$M, MATCH(Places!$B320,Hosts!$A:$A,0), MATCH(Places!H$1,Hosts!$A$1:$M$1,0))</f>
        <v>1</v>
      </c>
      <c r="I320" s="70">
        <f>INDEX(Hosts!$A:$M, MATCH(Places!$B320,Hosts!$A:$A,0), MATCH(Places!I$1,Hosts!$A$1:$M$1,0))</f>
        <v>1</v>
      </c>
      <c r="J320" t="str">
        <f>INDEX(Hosts!$A:$M, MATCH(Places!$B320,Hosts!$A:$A,0), MATCH(Places!J$1,Hosts!$A$1:$M$1,0))</f>
        <v>No</v>
      </c>
      <c r="K320">
        <v>15</v>
      </c>
      <c r="L320" t="str">
        <f>VLOOKUP($K320,Neighborhoods!$A:$C,2,0)</f>
        <v>Manhattan</v>
      </c>
      <c r="M320" t="str">
        <f>VLOOKUP($K320,Neighborhoods!$A:$C,3,0)</f>
        <v>East Village</v>
      </c>
      <c r="N320" t="str">
        <f>INDEX(Neighborhoods!$A:$C, MATCH(Places!$K320,Neighborhoods!$A:$A,0), MATCH(Places!N$1,Neighborhoods!$A$1:$C$1,0))</f>
        <v>Manhattan</v>
      </c>
      <c r="O320" t="str">
        <f>INDEX(Neighborhoods!$A:$C, MATCH(Places!$K320,Neighborhoods!$A:$A,0), MATCH(Places!O$1,Neighborhoods!$A$1:$C$1,0))</f>
        <v>East Village</v>
      </c>
      <c r="P320" t="s">
        <v>11822</v>
      </c>
      <c r="Q320" t="str">
        <f t="shared" si="16"/>
        <v>No</v>
      </c>
      <c r="R320">
        <v>3</v>
      </c>
      <c r="S320" t="str">
        <f t="shared" si="17"/>
        <v>Medium</v>
      </c>
      <c r="T320" s="50">
        <v>109</v>
      </c>
      <c r="U320" s="70">
        <f t="shared" si="18"/>
        <v>0.03</v>
      </c>
      <c r="V320" s="52">
        <v>4.32</v>
      </c>
      <c r="W320" s="52" t="str" cm="1">
        <f t="array" ref="W320">_xlfn.SWITCH(ROUND(V320,0),5,"Excellent",4,"Good",3,"Ok","Bad")</f>
        <v>Good</v>
      </c>
      <c r="X320">
        <v>109</v>
      </c>
      <c r="Y320" t="str">
        <f t="shared" si="19"/>
        <v>No</v>
      </c>
      <c r="Z320" s="68">
        <v>41190</v>
      </c>
      <c r="AA320" s="68">
        <v>44045</v>
      </c>
      <c r="AB320">
        <v>363</v>
      </c>
      <c r="AC320" t="s">
        <v>15616</v>
      </c>
    </row>
    <row r="321" spans="1:29" x14ac:dyDescent="0.3">
      <c r="A321" t="s">
        <v>257</v>
      </c>
      <c r="B321">
        <v>603</v>
      </c>
      <c r="C321" t="str">
        <f>VLOOKUP($B321,Hosts!$A:$M,10,0)</f>
        <v>A few days or more</v>
      </c>
      <c r="D321" s="70">
        <f>VLOOKUP($B321,Hosts!$A:$M,11,0)</f>
        <v>0</v>
      </c>
      <c r="E321" s="70">
        <f>VLOOKUP($B321,Hosts!$A:$M,12,0)</f>
        <v>0.5</v>
      </c>
      <c r="F321" t="str">
        <f>VLOOKUP($B321,Hosts!$A:$M,13,0)</f>
        <v>No</v>
      </c>
      <c r="G321" t="str">
        <f>INDEX(Hosts!$A:$M, MATCH(Places!$B321,Hosts!$A:$A,0), MATCH(Places!G$1,Hosts!$A$1:$M$1,0))</f>
        <v>A few days or more</v>
      </c>
      <c r="H321" s="70">
        <f>INDEX(Hosts!$A:$M, MATCH(Places!$B321,Hosts!$A:$A,0), MATCH(Places!H$1,Hosts!$A$1:$M$1,0))</f>
        <v>0</v>
      </c>
      <c r="I321" s="70">
        <f>INDEX(Hosts!$A:$M, MATCH(Places!$B321,Hosts!$A:$A,0), MATCH(Places!I$1,Hosts!$A$1:$M$1,0))</f>
        <v>0.5</v>
      </c>
      <c r="J321" t="str">
        <f>INDEX(Hosts!$A:$M, MATCH(Places!$B321,Hosts!$A:$A,0), MATCH(Places!J$1,Hosts!$A$1:$M$1,0))</f>
        <v>No</v>
      </c>
      <c r="K321">
        <v>7</v>
      </c>
      <c r="L321" t="str">
        <f>VLOOKUP($K321,Neighborhoods!$A:$C,2,0)</f>
        <v>Brooklyn</v>
      </c>
      <c r="M321" t="str">
        <f>VLOOKUP($K321,Neighborhoods!$A:$C,3,0)</f>
        <v>Bedford-Stuyvesant</v>
      </c>
      <c r="N321" t="str">
        <f>INDEX(Neighborhoods!$A:$C, MATCH(Places!$K321,Neighborhoods!$A:$A,0), MATCH(Places!N$1,Neighborhoods!$A$1:$C$1,0))</f>
        <v>Brooklyn</v>
      </c>
      <c r="O321" t="str">
        <f>INDEX(Neighborhoods!$A:$C, MATCH(Places!$K321,Neighborhoods!$A:$A,0), MATCH(Places!O$1,Neighborhoods!$A$1:$C$1,0))</f>
        <v>Bedford-Stuyvesant</v>
      </c>
      <c r="P321" t="s">
        <v>1</v>
      </c>
      <c r="Q321" t="str">
        <f t="shared" si="16"/>
        <v>Yes</v>
      </c>
      <c r="R321">
        <v>2</v>
      </c>
      <c r="S321" t="str">
        <f t="shared" si="17"/>
        <v>Small</v>
      </c>
      <c r="T321" s="50">
        <v>68</v>
      </c>
      <c r="U321" s="70">
        <f t="shared" si="18"/>
        <v>0.03</v>
      </c>
      <c r="V321" s="52">
        <v>4.5599999999999996</v>
      </c>
      <c r="W321" s="52" t="str" cm="1">
        <f t="array" ref="W321">_xlfn.SWITCH(ROUND(V321,0),5,"Excellent",4,"Good",3,"Ok","Bad")</f>
        <v>Excellent</v>
      </c>
      <c r="X321">
        <v>9</v>
      </c>
      <c r="Y321" t="str">
        <f t="shared" si="19"/>
        <v>No</v>
      </c>
      <c r="Z321" s="68">
        <v>41210</v>
      </c>
      <c r="AA321" s="68">
        <v>43760</v>
      </c>
      <c r="AB321">
        <v>365</v>
      </c>
      <c r="AC321" t="s">
        <v>15615</v>
      </c>
    </row>
    <row r="322" spans="1:29" x14ac:dyDescent="0.3">
      <c r="A322" t="s">
        <v>258</v>
      </c>
      <c r="B322">
        <v>822</v>
      </c>
      <c r="C322" t="str">
        <f>VLOOKUP($B322,Hosts!$A:$M,10,0)</f>
        <v>Within an hour</v>
      </c>
      <c r="D322" s="70">
        <f>VLOOKUP($B322,Hosts!$A:$M,11,0)</f>
        <v>1</v>
      </c>
      <c r="E322" s="70">
        <f>VLOOKUP($B322,Hosts!$A:$M,12,0)</f>
        <v>0.88</v>
      </c>
      <c r="F322" t="str">
        <f>VLOOKUP($B322,Hosts!$A:$M,13,0)</f>
        <v>Yes</v>
      </c>
      <c r="G322" t="str">
        <f>INDEX(Hosts!$A:$M, MATCH(Places!$B322,Hosts!$A:$A,0), MATCH(Places!G$1,Hosts!$A$1:$M$1,0))</f>
        <v>Within an hour</v>
      </c>
      <c r="H322" s="70">
        <f>INDEX(Hosts!$A:$M, MATCH(Places!$B322,Hosts!$A:$A,0), MATCH(Places!H$1,Hosts!$A$1:$M$1,0))</f>
        <v>1</v>
      </c>
      <c r="I322" s="70">
        <f>INDEX(Hosts!$A:$M, MATCH(Places!$B322,Hosts!$A:$A,0), MATCH(Places!I$1,Hosts!$A$1:$M$1,0))</f>
        <v>0.88</v>
      </c>
      <c r="J322" t="str">
        <f>INDEX(Hosts!$A:$M, MATCH(Places!$B322,Hosts!$A:$A,0), MATCH(Places!J$1,Hosts!$A$1:$M$1,0))</f>
        <v>Yes</v>
      </c>
      <c r="K322">
        <v>15</v>
      </c>
      <c r="L322" t="str">
        <f>VLOOKUP($K322,Neighborhoods!$A:$C,2,0)</f>
        <v>Manhattan</v>
      </c>
      <c r="M322" t="str">
        <f>VLOOKUP($K322,Neighborhoods!$A:$C,3,0)</f>
        <v>East Village</v>
      </c>
      <c r="N322" t="str">
        <f>INDEX(Neighborhoods!$A:$C, MATCH(Places!$K322,Neighborhoods!$A:$A,0), MATCH(Places!N$1,Neighborhoods!$A$1:$C$1,0))</f>
        <v>Manhattan</v>
      </c>
      <c r="O322" t="str">
        <f>INDEX(Neighborhoods!$A:$C, MATCH(Places!$K322,Neighborhoods!$A:$A,0), MATCH(Places!O$1,Neighborhoods!$A$1:$C$1,0))</f>
        <v>East Village</v>
      </c>
      <c r="P322" t="s">
        <v>11822</v>
      </c>
      <c r="Q322" t="str">
        <f t="shared" si="16"/>
        <v>No</v>
      </c>
      <c r="R322">
        <v>2</v>
      </c>
      <c r="S322" t="str">
        <f t="shared" si="17"/>
        <v>Small</v>
      </c>
      <c r="T322" s="50">
        <v>74</v>
      </c>
      <c r="U322" s="70">
        <f t="shared" si="18"/>
        <v>0.03</v>
      </c>
      <c r="V322" s="52">
        <v>4.75</v>
      </c>
      <c r="W322" s="52" t="str" cm="1">
        <f t="array" ref="W322">_xlfn.SWITCH(ROUND(V322,0),5,"Excellent",4,"Good",3,"Ok","Bad")</f>
        <v>Excellent</v>
      </c>
      <c r="X322">
        <v>106</v>
      </c>
      <c r="Y322" t="str">
        <f t="shared" si="19"/>
        <v>No</v>
      </c>
      <c r="Z322" s="68">
        <v>41263</v>
      </c>
      <c r="AA322" s="68">
        <v>44044</v>
      </c>
      <c r="AB322">
        <v>4</v>
      </c>
      <c r="AC322" t="s">
        <v>15616</v>
      </c>
    </row>
    <row r="323" spans="1:29" x14ac:dyDescent="0.3">
      <c r="A323" t="s">
        <v>259</v>
      </c>
      <c r="B323">
        <v>426</v>
      </c>
      <c r="C323" t="str">
        <f>VLOOKUP($B323,Hosts!$A:$M,10,0)</f>
        <v>Within an hour</v>
      </c>
      <c r="D323" s="70">
        <f>VLOOKUP($B323,Hosts!$A:$M,11,0)</f>
        <v>1</v>
      </c>
      <c r="E323" s="70">
        <f>VLOOKUP($B323,Hosts!$A:$M,12,0)</f>
        <v>1</v>
      </c>
      <c r="F323" t="str">
        <f>VLOOKUP($B323,Hosts!$A:$M,13,0)</f>
        <v>No</v>
      </c>
      <c r="G323" t="str">
        <f>INDEX(Hosts!$A:$M, MATCH(Places!$B323,Hosts!$A:$A,0), MATCH(Places!G$1,Hosts!$A$1:$M$1,0))</f>
        <v>Within an hour</v>
      </c>
      <c r="H323" s="70">
        <f>INDEX(Hosts!$A:$M, MATCH(Places!$B323,Hosts!$A:$A,0), MATCH(Places!H$1,Hosts!$A$1:$M$1,0))</f>
        <v>1</v>
      </c>
      <c r="I323" s="70">
        <f>INDEX(Hosts!$A:$M, MATCH(Places!$B323,Hosts!$A:$A,0), MATCH(Places!I$1,Hosts!$A$1:$M$1,0))</f>
        <v>1</v>
      </c>
      <c r="J323" t="str">
        <f>INDEX(Hosts!$A:$M, MATCH(Places!$B323,Hosts!$A:$A,0), MATCH(Places!J$1,Hosts!$A$1:$M$1,0))</f>
        <v>No</v>
      </c>
      <c r="K323">
        <v>20</v>
      </c>
      <c r="L323" t="str">
        <f>VLOOKUP($K323,Neighborhoods!$A:$C,2,0)</f>
        <v>Manhattan</v>
      </c>
      <c r="M323" t="str">
        <f>VLOOKUP($K323,Neighborhoods!$A:$C,3,0)</f>
        <v>Upper West Side</v>
      </c>
      <c r="N323" t="str">
        <f>INDEX(Neighborhoods!$A:$C, MATCH(Places!$K323,Neighborhoods!$A:$A,0), MATCH(Places!N$1,Neighborhoods!$A$1:$C$1,0))</f>
        <v>Manhattan</v>
      </c>
      <c r="O323" t="str">
        <f>INDEX(Neighborhoods!$A:$C, MATCH(Places!$K323,Neighborhoods!$A:$A,0), MATCH(Places!O$1,Neighborhoods!$A$1:$C$1,0))</f>
        <v>Upper West Side</v>
      </c>
      <c r="P323" t="s">
        <v>11822</v>
      </c>
      <c r="Q323" t="str">
        <f t="shared" ref="Q323:Q386" si="20">IF(OR(P323="Private room",P323="Shared room"),"Yes","No")</f>
        <v>No</v>
      </c>
      <c r="R323">
        <v>2</v>
      </c>
      <c r="S323" t="str">
        <f t="shared" ref="S323:S386" si="21">IF(R323&lt;=2,"Small",IF(R323&lt;=5,"Medium","Large"))</f>
        <v>Small</v>
      </c>
      <c r="T323" s="50">
        <v>100</v>
      </c>
      <c r="U323" s="70">
        <f t="shared" ref="U323:U386" si="22">VLOOKUP($T323,$AF$1:$AG$5,2)</f>
        <v>0.03</v>
      </c>
      <c r="V323" s="52">
        <v>4.9000000000000004</v>
      </c>
      <c r="W323" s="52" t="str" cm="1">
        <f t="array" ref="W323">_xlfn.SWITCH(ROUND(V323,0),5,"Excellent",4,"Good",3,"Ok","Bad")</f>
        <v>Excellent</v>
      </c>
      <c r="X323">
        <v>93</v>
      </c>
      <c r="Y323" t="str">
        <f t="shared" ref="Y323:Y386" si="23">IF(AND(V323&gt;4.8,X323&gt;100),"Yes","No")</f>
        <v>No</v>
      </c>
      <c r="Z323" s="68">
        <v>41267</v>
      </c>
      <c r="AA323" s="68">
        <v>43884</v>
      </c>
      <c r="AB323">
        <v>0</v>
      </c>
      <c r="AC323" t="s">
        <v>15616</v>
      </c>
    </row>
    <row r="324" spans="1:29" x14ac:dyDescent="0.3">
      <c r="A324" t="s">
        <v>14315</v>
      </c>
      <c r="B324">
        <v>823</v>
      </c>
      <c r="C324" t="str">
        <f>VLOOKUP($B324,Hosts!$A:$M,10,0)</f>
        <v>Within an hour</v>
      </c>
      <c r="D324" s="70">
        <f>VLOOKUP($B324,Hosts!$A:$M,11,0)</f>
        <v>1</v>
      </c>
      <c r="E324" s="70">
        <f>VLOOKUP($B324,Hosts!$A:$M,12,0)</f>
        <v>0.62</v>
      </c>
      <c r="F324" t="str">
        <f>VLOOKUP($B324,Hosts!$A:$M,13,0)</f>
        <v>Yes</v>
      </c>
      <c r="G324" t="str">
        <f>INDEX(Hosts!$A:$M, MATCH(Places!$B324,Hosts!$A:$A,0), MATCH(Places!G$1,Hosts!$A$1:$M$1,0))</f>
        <v>Within an hour</v>
      </c>
      <c r="H324" s="70">
        <f>INDEX(Hosts!$A:$M, MATCH(Places!$B324,Hosts!$A:$A,0), MATCH(Places!H$1,Hosts!$A$1:$M$1,0))</f>
        <v>1</v>
      </c>
      <c r="I324" s="70">
        <f>INDEX(Hosts!$A:$M, MATCH(Places!$B324,Hosts!$A:$A,0), MATCH(Places!I$1,Hosts!$A$1:$M$1,0))</f>
        <v>0.62</v>
      </c>
      <c r="J324" t="str">
        <f>INDEX(Hosts!$A:$M, MATCH(Places!$B324,Hosts!$A:$A,0), MATCH(Places!J$1,Hosts!$A$1:$M$1,0))</f>
        <v>Yes</v>
      </c>
      <c r="K324">
        <v>7</v>
      </c>
      <c r="L324" t="str">
        <f>VLOOKUP($K324,Neighborhoods!$A:$C,2,0)</f>
        <v>Brooklyn</v>
      </c>
      <c r="M324" t="str">
        <f>VLOOKUP($K324,Neighborhoods!$A:$C,3,0)</f>
        <v>Bedford-Stuyvesant</v>
      </c>
      <c r="N324" t="str">
        <f>INDEX(Neighborhoods!$A:$C, MATCH(Places!$K324,Neighborhoods!$A:$A,0), MATCH(Places!N$1,Neighborhoods!$A$1:$C$1,0))</f>
        <v>Brooklyn</v>
      </c>
      <c r="O324" t="str">
        <f>INDEX(Neighborhoods!$A:$C, MATCH(Places!$K324,Neighborhoods!$A:$A,0), MATCH(Places!O$1,Neighborhoods!$A$1:$C$1,0))</f>
        <v>Bedford-Stuyvesant</v>
      </c>
      <c r="P324" t="s">
        <v>11822</v>
      </c>
      <c r="Q324" t="str">
        <f t="shared" si="20"/>
        <v>No</v>
      </c>
      <c r="R324">
        <v>2</v>
      </c>
      <c r="S324" t="str">
        <f t="shared" si="21"/>
        <v>Small</v>
      </c>
      <c r="T324" s="50">
        <v>85</v>
      </c>
      <c r="U324" s="70">
        <f t="shared" si="22"/>
        <v>0.03</v>
      </c>
      <c r="V324" s="52">
        <v>4.91</v>
      </c>
      <c r="W324" s="52" t="str" cm="1">
        <f t="array" ref="W324">_xlfn.SWITCH(ROUND(V324,0),5,"Excellent",4,"Good",3,"Ok","Bad")</f>
        <v>Excellent</v>
      </c>
      <c r="X324">
        <v>265</v>
      </c>
      <c r="Y324" t="str">
        <f t="shared" si="23"/>
        <v>Yes</v>
      </c>
      <c r="Z324" s="68">
        <v>41173</v>
      </c>
      <c r="AA324" s="68">
        <v>44055</v>
      </c>
      <c r="AB324">
        <v>358</v>
      </c>
      <c r="AC324" t="s">
        <v>15615</v>
      </c>
    </row>
    <row r="325" spans="1:29" x14ac:dyDescent="0.3">
      <c r="A325" t="s">
        <v>260</v>
      </c>
      <c r="B325">
        <v>826</v>
      </c>
      <c r="C325" t="str">
        <f>VLOOKUP($B325,Hosts!$A:$M,10,0)</f>
        <v>A few days or more</v>
      </c>
      <c r="D325" s="70">
        <f>VLOOKUP($B325,Hosts!$A:$M,11,0)</f>
        <v>0.33</v>
      </c>
      <c r="E325" s="70">
        <f>VLOOKUP($B325,Hosts!$A:$M,12,0)</f>
        <v>0.91</v>
      </c>
      <c r="F325" t="str">
        <f>VLOOKUP($B325,Hosts!$A:$M,13,0)</f>
        <v>Yes</v>
      </c>
      <c r="G325" t="str">
        <f>INDEX(Hosts!$A:$M, MATCH(Places!$B325,Hosts!$A:$A,0), MATCH(Places!G$1,Hosts!$A$1:$M$1,0))</f>
        <v>A few days or more</v>
      </c>
      <c r="H325" s="70">
        <f>INDEX(Hosts!$A:$M, MATCH(Places!$B325,Hosts!$A:$A,0), MATCH(Places!H$1,Hosts!$A$1:$M$1,0))</f>
        <v>0.33</v>
      </c>
      <c r="I325" s="70">
        <f>INDEX(Hosts!$A:$M, MATCH(Places!$B325,Hosts!$A:$A,0), MATCH(Places!I$1,Hosts!$A$1:$M$1,0))</f>
        <v>0.91</v>
      </c>
      <c r="J325" t="str">
        <f>INDEX(Hosts!$A:$M, MATCH(Places!$B325,Hosts!$A:$A,0), MATCH(Places!J$1,Hosts!$A$1:$M$1,0))</f>
        <v>Yes</v>
      </c>
      <c r="K325">
        <v>12</v>
      </c>
      <c r="L325" t="str">
        <f>VLOOKUP($K325,Neighborhoods!$A:$C,2,0)</f>
        <v>Brooklyn</v>
      </c>
      <c r="M325" t="str">
        <f>VLOOKUP($K325,Neighborhoods!$A:$C,3,0)</f>
        <v>Williamsburg</v>
      </c>
      <c r="N325" t="str">
        <f>INDEX(Neighborhoods!$A:$C, MATCH(Places!$K325,Neighborhoods!$A:$A,0), MATCH(Places!N$1,Neighborhoods!$A$1:$C$1,0))</f>
        <v>Brooklyn</v>
      </c>
      <c r="O325" t="str">
        <f>INDEX(Neighborhoods!$A:$C, MATCH(Places!$K325,Neighborhoods!$A:$A,0), MATCH(Places!O$1,Neighborhoods!$A$1:$C$1,0))</f>
        <v>Williamsburg</v>
      </c>
      <c r="P325" t="s">
        <v>11822</v>
      </c>
      <c r="Q325" t="str">
        <f t="shared" si="20"/>
        <v>No</v>
      </c>
      <c r="R325">
        <v>4</v>
      </c>
      <c r="S325" t="str">
        <f t="shared" si="21"/>
        <v>Medium</v>
      </c>
      <c r="T325" s="50">
        <v>220</v>
      </c>
      <c r="U325" s="70">
        <f t="shared" si="22"/>
        <v>0.04</v>
      </c>
      <c r="V325" s="52">
        <v>4.9800000000000004</v>
      </c>
      <c r="W325" s="52" t="str" cm="1">
        <f t="array" ref="W325">_xlfn.SWITCH(ROUND(V325,0),5,"Excellent",4,"Good",3,"Ok","Bad")</f>
        <v>Excellent</v>
      </c>
      <c r="X325">
        <v>457</v>
      </c>
      <c r="Y325" t="str">
        <f t="shared" si="23"/>
        <v>Yes</v>
      </c>
      <c r="Z325" s="68">
        <v>41184</v>
      </c>
      <c r="AA325" s="68">
        <v>43900</v>
      </c>
      <c r="AB325">
        <v>168</v>
      </c>
      <c r="AC325" t="s">
        <v>15615</v>
      </c>
    </row>
    <row r="326" spans="1:29" x14ac:dyDescent="0.3">
      <c r="A326" t="s">
        <v>261</v>
      </c>
      <c r="B326">
        <v>827</v>
      </c>
      <c r="C326" t="str">
        <f>VLOOKUP($B326,Hosts!$A:$M,10,0)</f>
        <v>Within a few hours</v>
      </c>
      <c r="D326" s="70">
        <f>VLOOKUP($B326,Hosts!$A:$M,11,0)</f>
        <v>0.88</v>
      </c>
      <c r="E326" s="70">
        <f>VLOOKUP($B326,Hosts!$A:$M,12,0)</f>
        <v>0.88</v>
      </c>
      <c r="F326" t="str">
        <f>VLOOKUP($B326,Hosts!$A:$M,13,0)</f>
        <v>Yes</v>
      </c>
      <c r="G326" t="str">
        <f>INDEX(Hosts!$A:$M, MATCH(Places!$B326,Hosts!$A:$A,0), MATCH(Places!G$1,Hosts!$A$1:$M$1,0))</f>
        <v>Within a few hours</v>
      </c>
      <c r="H326" s="70">
        <f>INDEX(Hosts!$A:$M, MATCH(Places!$B326,Hosts!$A:$A,0), MATCH(Places!H$1,Hosts!$A$1:$M$1,0))</f>
        <v>0.88</v>
      </c>
      <c r="I326" s="70">
        <f>INDEX(Hosts!$A:$M, MATCH(Places!$B326,Hosts!$A:$A,0), MATCH(Places!I$1,Hosts!$A$1:$M$1,0))</f>
        <v>0.88</v>
      </c>
      <c r="J326" t="str">
        <f>INDEX(Hosts!$A:$M, MATCH(Places!$B326,Hosts!$A:$A,0), MATCH(Places!J$1,Hosts!$A$1:$M$1,0))</f>
        <v>Yes</v>
      </c>
      <c r="K326">
        <v>7</v>
      </c>
      <c r="L326" t="str">
        <f>VLOOKUP($K326,Neighborhoods!$A:$C,2,0)</f>
        <v>Brooklyn</v>
      </c>
      <c r="M326" t="str">
        <f>VLOOKUP($K326,Neighborhoods!$A:$C,3,0)</f>
        <v>Bedford-Stuyvesant</v>
      </c>
      <c r="N326" t="str">
        <f>INDEX(Neighborhoods!$A:$C, MATCH(Places!$K326,Neighborhoods!$A:$A,0), MATCH(Places!N$1,Neighborhoods!$A$1:$C$1,0))</f>
        <v>Brooklyn</v>
      </c>
      <c r="O326" t="str">
        <f>INDEX(Neighborhoods!$A:$C, MATCH(Places!$K326,Neighborhoods!$A:$A,0), MATCH(Places!O$1,Neighborhoods!$A$1:$C$1,0))</f>
        <v>Bedford-Stuyvesant</v>
      </c>
      <c r="P326" t="s">
        <v>11822</v>
      </c>
      <c r="Q326" t="str">
        <f t="shared" si="20"/>
        <v>No</v>
      </c>
      <c r="R326">
        <v>4</v>
      </c>
      <c r="S326" t="str">
        <f t="shared" si="21"/>
        <v>Medium</v>
      </c>
      <c r="T326" s="50">
        <v>160</v>
      </c>
      <c r="U326" s="70">
        <f t="shared" si="22"/>
        <v>0.03</v>
      </c>
      <c r="V326" s="52">
        <v>4.9000000000000004</v>
      </c>
      <c r="W326" s="52" t="str" cm="1">
        <f t="array" ref="W326">_xlfn.SWITCH(ROUND(V326,0),5,"Excellent",4,"Good",3,"Ok","Bad")</f>
        <v>Excellent</v>
      </c>
      <c r="X326">
        <v>93</v>
      </c>
      <c r="Y326" t="str">
        <f t="shared" si="23"/>
        <v>No</v>
      </c>
      <c r="Z326" s="68">
        <v>41222</v>
      </c>
      <c r="AA326" s="68">
        <v>44043</v>
      </c>
      <c r="AB326">
        <v>160</v>
      </c>
      <c r="AC326" t="s">
        <v>15616</v>
      </c>
    </row>
    <row r="327" spans="1:29" x14ac:dyDescent="0.3">
      <c r="A327" t="s">
        <v>1479</v>
      </c>
      <c r="B327">
        <v>2410</v>
      </c>
      <c r="C327" t="str">
        <f>VLOOKUP($B327,Hosts!$A:$M,10,0)</f>
        <v>Within an hour</v>
      </c>
      <c r="D327" s="70">
        <f>VLOOKUP($B327,Hosts!$A:$M,11,0)</f>
        <v>1</v>
      </c>
      <c r="E327" s="70">
        <f>VLOOKUP($B327,Hosts!$A:$M,12,0)</f>
        <v>0.92</v>
      </c>
      <c r="F327" t="str">
        <f>VLOOKUP($B327,Hosts!$A:$M,13,0)</f>
        <v>Yes</v>
      </c>
      <c r="G327" t="str">
        <f>INDEX(Hosts!$A:$M, MATCH(Places!$B327,Hosts!$A:$A,0), MATCH(Places!G$1,Hosts!$A$1:$M$1,0))</f>
        <v>Within an hour</v>
      </c>
      <c r="H327" s="70">
        <f>INDEX(Hosts!$A:$M, MATCH(Places!$B327,Hosts!$A:$A,0), MATCH(Places!H$1,Hosts!$A$1:$M$1,0))</f>
        <v>1</v>
      </c>
      <c r="I327" s="70">
        <f>INDEX(Hosts!$A:$M, MATCH(Places!$B327,Hosts!$A:$A,0), MATCH(Places!I$1,Hosts!$A$1:$M$1,0))</f>
        <v>0.92</v>
      </c>
      <c r="J327" t="str">
        <f>INDEX(Hosts!$A:$M, MATCH(Places!$B327,Hosts!$A:$A,0), MATCH(Places!J$1,Hosts!$A$1:$M$1,0))</f>
        <v>Yes</v>
      </c>
      <c r="K327">
        <v>16</v>
      </c>
      <c r="L327" t="str">
        <f>VLOOKUP($K327,Neighborhoods!$A:$C,2,0)</f>
        <v>Manhattan</v>
      </c>
      <c r="M327" t="str">
        <f>VLOOKUP($K327,Neighborhoods!$A:$C,3,0)</f>
        <v>Harlem</v>
      </c>
      <c r="N327" t="str">
        <f>INDEX(Neighborhoods!$A:$C, MATCH(Places!$K327,Neighborhoods!$A:$A,0), MATCH(Places!N$1,Neighborhoods!$A$1:$C$1,0))</f>
        <v>Manhattan</v>
      </c>
      <c r="O327" t="str">
        <f>INDEX(Neighborhoods!$A:$C, MATCH(Places!$K327,Neighborhoods!$A:$A,0), MATCH(Places!O$1,Neighborhoods!$A$1:$C$1,0))</f>
        <v>Harlem</v>
      </c>
      <c r="P327" t="s">
        <v>1</v>
      </c>
      <c r="Q327" t="str">
        <f t="shared" si="20"/>
        <v>Yes</v>
      </c>
      <c r="R327">
        <v>2</v>
      </c>
      <c r="S327" t="str">
        <f t="shared" si="21"/>
        <v>Small</v>
      </c>
      <c r="T327" s="50">
        <v>84</v>
      </c>
      <c r="U327" s="70">
        <f t="shared" si="22"/>
        <v>0.03</v>
      </c>
      <c r="V327" s="52">
        <v>5</v>
      </c>
      <c r="W327" s="52" t="str" cm="1">
        <f t="array" ref="W327">_xlfn.SWITCH(ROUND(V327,0),5,"Excellent",4,"Good",3,"Ok","Bad")</f>
        <v>Excellent</v>
      </c>
      <c r="X327">
        <v>69</v>
      </c>
      <c r="Y327" t="str">
        <f t="shared" si="23"/>
        <v>No</v>
      </c>
      <c r="Z327" s="68">
        <v>42540</v>
      </c>
      <c r="AA327" s="68">
        <v>43892</v>
      </c>
      <c r="AB327">
        <v>177</v>
      </c>
      <c r="AC327" t="s">
        <v>15615</v>
      </c>
    </row>
    <row r="328" spans="1:29" x14ac:dyDescent="0.3">
      <c r="A328" t="s">
        <v>1479</v>
      </c>
      <c r="B328">
        <v>1700</v>
      </c>
      <c r="C328" t="str">
        <f>VLOOKUP($B328,Hosts!$A:$M,10,0)</f>
        <v>Within an hour</v>
      </c>
      <c r="D328" s="70">
        <f>VLOOKUP($B328,Hosts!$A:$M,11,0)</f>
        <v>1</v>
      </c>
      <c r="E328" s="70">
        <f>VLOOKUP($B328,Hosts!$A:$M,12,0)</f>
        <v>0.5</v>
      </c>
      <c r="F328" t="str">
        <f>VLOOKUP($B328,Hosts!$A:$M,13,0)</f>
        <v>Yes</v>
      </c>
      <c r="G328" t="str">
        <f>INDEX(Hosts!$A:$M, MATCH(Places!$B328,Hosts!$A:$A,0), MATCH(Places!G$1,Hosts!$A$1:$M$1,0))</f>
        <v>Within an hour</v>
      </c>
      <c r="H328" s="70">
        <f>INDEX(Hosts!$A:$M, MATCH(Places!$B328,Hosts!$A:$A,0), MATCH(Places!H$1,Hosts!$A$1:$M$1,0))</f>
        <v>1</v>
      </c>
      <c r="I328" s="70">
        <f>INDEX(Hosts!$A:$M, MATCH(Places!$B328,Hosts!$A:$A,0), MATCH(Places!I$1,Hosts!$A$1:$M$1,0))</f>
        <v>0.5</v>
      </c>
      <c r="J328" t="str">
        <f>INDEX(Hosts!$A:$M, MATCH(Places!$B328,Hosts!$A:$A,0), MATCH(Places!J$1,Hosts!$A$1:$M$1,0))</f>
        <v>Yes</v>
      </c>
      <c r="K328">
        <v>7</v>
      </c>
      <c r="L328" t="str">
        <f>VLOOKUP($K328,Neighborhoods!$A:$C,2,0)</f>
        <v>Brooklyn</v>
      </c>
      <c r="M328" t="str">
        <f>VLOOKUP($K328,Neighborhoods!$A:$C,3,0)</f>
        <v>Bedford-Stuyvesant</v>
      </c>
      <c r="N328" t="str">
        <f>INDEX(Neighborhoods!$A:$C, MATCH(Places!$K328,Neighborhoods!$A:$A,0), MATCH(Places!N$1,Neighborhoods!$A$1:$C$1,0))</f>
        <v>Brooklyn</v>
      </c>
      <c r="O328" t="str">
        <f>INDEX(Neighborhoods!$A:$C, MATCH(Places!$K328,Neighborhoods!$A:$A,0), MATCH(Places!O$1,Neighborhoods!$A$1:$C$1,0))</f>
        <v>Bedford-Stuyvesant</v>
      </c>
      <c r="P328" t="s">
        <v>1</v>
      </c>
      <c r="Q328" t="str">
        <f t="shared" si="20"/>
        <v>Yes</v>
      </c>
      <c r="R328">
        <v>2</v>
      </c>
      <c r="S328" t="str">
        <f t="shared" si="21"/>
        <v>Small</v>
      </c>
      <c r="T328" s="50">
        <v>52</v>
      </c>
      <c r="U328" s="70">
        <f t="shared" si="22"/>
        <v>0.03</v>
      </c>
      <c r="V328" s="52">
        <v>4.93</v>
      </c>
      <c r="W328" s="52" t="str" cm="1">
        <f t="array" ref="W328">_xlfn.SWITCH(ROUND(V328,0),5,"Excellent",4,"Good",3,"Ok","Bad")</f>
        <v>Excellent</v>
      </c>
      <c r="X328">
        <v>27</v>
      </c>
      <c r="Y328" t="str">
        <f t="shared" si="23"/>
        <v>No</v>
      </c>
      <c r="Z328" s="68">
        <v>42989</v>
      </c>
      <c r="AA328" s="68">
        <v>43906</v>
      </c>
      <c r="AB328">
        <v>90</v>
      </c>
      <c r="AC328" t="s">
        <v>15615</v>
      </c>
    </row>
    <row r="329" spans="1:29" x14ac:dyDescent="0.3">
      <c r="A329" t="s">
        <v>1479</v>
      </c>
      <c r="B329">
        <v>2713</v>
      </c>
      <c r="C329" t="str">
        <f>VLOOKUP($B329,Hosts!$A:$M,10,0)</f>
        <v>Within a few hours</v>
      </c>
      <c r="D329" s="70">
        <f>VLOOKUP($B329,Hosts!$A:$M,11,0)</f>
        <v>1</v>
      </c>
      <c r="E329" s="70">
        <f>VLOOKUP($B329,Hosts!$A:$M,12,0)</f>
        <v>0.99</v>
      </c>
      <c r="F329" t="str">
        <f>VLOOKUP($B329,Hosts!$A:$M,13,0)</f>
        <v>Yes</v>
      </c>
      <c r="G329" t="str">
        <f>INDEX(Hosts!$A:$M, MATCH(Places!$B329,Hosts!$A:$A,0), MATCH(Places!G$1,Hosts!$A$1:$M$1,0))</f>
        <v>Within a few hours</v>
      </c>
      <c r="H329" s="70">
        <f>INDEX(Hosts!$A:$M, MATCH(Places!$B329,Hosts!$A:$A,0), MATCH(Places!H$1,Hosts!$A$1:$M$1,0))</f>
        <v>1</v>
      </c>
      <c r="I329" s="70">
        <f>INDEX(Hosts!$A:$M, MATCH(Places!$B329,Hosts!$A:$A,0), MATCH(Places!I$1,Hosts!$A$1:$M$1,0))</f>
        <v>0.99</v>
      </c>
      <c r="J329" t="str">
        <f>INDEX(Hosts!$A:$M, MATCH(Places!$B329,Hosts!$A:$A,0), MATCH(Places!J$1,Hosts!$A$1:$M$1,0))</f>
        <v>Yes</v>
      </c>
      <c r="K329">
        <v>7</v>
      </c>
      <c r="L329" t="str">
        <f>VLOOKUP($K329,Neighborhoods!$A:$C,2,0)</f>
        <v>Brooklyn</v>
      </c>
      <c r="M329" t="str">
        <f>VLOOKUP($K329,Neighborhoods!$A:$C,3,0)</f>
        <v>Bedford-Stuyvesant</v>
      </c>
      <c r="N329" t="str">
        <f>INDEX(Neighborhoods!$A:$C, MATCH(Places!$K329,Neighborhoods!$A:$A,0), MATCH(Places!N$1,Neighborhoods!$A$1:$C$1,0))</f>
        <v>Brooklyn</v>
      </c>
      <c r="O329" t="str">
        <f>INDEX(Neighborhoods!$A:$C, MATCH(Places!$K329,Neighborhoods!$A:$A,0), MATCH(Places!O$1,Neighborhoods!$A$1:$C$1,0))</f>
        <v>Bedford-Stuyvesant</v>
      </c>
      <c r="P329" t="s">
        <v>1</v>
      </c>
      <c r="Q329" t="str">
        <f t="shared" si="20"/>
        <v>Yes</v>
      </c>
      <c r="R329">
        <v>2</v>
      </c>
      <c r="S329" t="str">
        <f t="shared" si="21"/>
        <v>Small</v>
      </c>
      <c r="T329" s="50">
        <v>65</v>
      </c>
      <c r="U329" s="70">
        <f t="shared" si="22"/>
        <v>0.03</v>
      </c>
      <c r="V329" s="52">
        <v>4.75</v>
      </c>
      <c r="W329" s="52" t="str" cm="1">
        <f t="array" ref="W329">_xlfn.SWITCH(ROUND(V329,0),5,"Excellent",4,"Good",3,"Ok","Bad")</f>
        <v>Excellent</v>
      </c>
      <c r="X329">
        <v>8</v>
      </c>
      <c r="Y329" t="str">
        <f t="shared" si="23"/>
        <v>No</v>
      </c>
      <c r="Z329" s="68">
        <v>43807</v>
      </c>
      <c r="AA329" s="68">
        <v>43981</v>
      </c>
      <c r="AB329">
        <v>312</v>
      </c>
      <c r="AC329" t="s">
        <v>15615</v>
      </c>
    </row>
    <row r="330" spans="1:29" x14ac:dyDescent="0.3">
      <c r="A330" t="s">
        <v>13676</v>
      </c>
      <c r="B330">
        <v>834</v>
      </c>
      <c r="C330" t="str">
        <f>VLOOKUP($B330,Hosts!$A:$M,10,0)</f>
        <v>Within an hour</v>
      </c>
      <c r="D330" s="70">
        <f>VLOOKUP($B330,Hosts!$A:$M,11,0)</f>
        <v>1</v>
      </c>
      <c r="E330" s="70">
        <f>VLOOKUP($B330,Hosts!$A:$M,12,0)</f>
        <v>0.88</v>
      </c>
      <c r="F330" t="str">
        <f>VLOOKUP($B330,Hosts!$A:$M,13,0)</f>
        <v>Yes</v>
      </c>
      <c r="G330" t="str">
        <f>INDEX(Hosts!$A:$M, MATCH(Places!$B330,Hosts!$A:$A,0), MATCH(Places!G$1,Hosts!$A$1:$M$1,0))</f>
        <v>Within an hour</v>
      </c>
      <c r="H330" s="70">
        <f>INDEX(Hosts!$A:$M, MATCH(Places!$B330,Hosts!$A:$A,0), MATCH(Places!H$1,Hosts!$A$1:$M$1,0))</f>
        <v>1</v>
      </c>
      <c r="I330" s="70">
        <f>INDEX(Hosts!$A:$M, MATCH(Places!$B330,Hosts!$A:$A,0), MATCH(Places!I$1,Hosts!$A$1:$M$1,0))</f>
        <v>0.88</v>
      </c>
      <c r="J330" t="str">
        <f>INDEX(Hosts!$A:$M, MATCH(Places!$B330,Hosts!$A:$A,0), MATCH(Places!J$1,Hosts!$A$1:$M$1,0))</f>
        <v>Yes</v>
      </c>
      <c r="K330">
        <v>15</v>
      </c>
      <c r="L330" t="str">
        <f>VLOOKUP($K330,Neighborhoods!$A:$C,2,0)</f>
        <v>Manhattan</v>
      </c>
      <c r="M330" t="str">
        <f>VLOOKUP($K330,Neighborhoods!$A:$C,3,0)</f>
        <v>East Village</v>
      </c>
      <c r="N330" t="str">
        <f>INDEX(Neighborhoods!$A:$C, MATCH(Places!$K330,Neighborhoods!$A:$A,0), MATCH(Places!N$1,Neighborhoods!$A$1:$C$1,0))</f>
        <v>Manhattan</v>
      </c>
      <c r="O330" t="str">
        <f>INDEX(Neighborhoods!$A:$C, MATCH(Places!$K330,Neighborhoods!$A:$A,0), MATCH(Places!O$1,Neighborhoods!$A$1:$C$1,0))</f>
        <v>East Village</v>
      </c>
      <c r="P330" t="s">
        <v>11822</v>
      </c>
      <c r="Q330" t="str">
        <f t="shared" si="20"/>
        <v>No</v>
      </c>
      <c r="R330">
        <v>4</v>
      </c>
      <c r="S330" t="str">
        <f t="shared" si="21"/>
        <v>Medium</v>
      </c>
      <c r="T330" s="50">
        <v>349</v>
      </c>
      <c r="U330" s="70">
        <f t="shared" si="22"/>
        <v>0.04</v>
      </c>
      <c r="V330" s="52">
        <v>4.83</v>
      </c>
      <c r="W330" s="52" t="str" cm="1">
        <f t="array" ref="W330">_xlfn.SWITCH(ROUND(V330,0),5,"Excellent",4,"Good",3,"Ok","Bad")</f>
        <v>Excellent</v>
      </c>
      <c r="X330">
        <v>115</v>
      </c>
      <c r="Y330" t="str">
        <f t="shared" si="23"/>
        <v>Yes</v>
      </c>
      <c r="Z330" s="68">
        <v>41214</v>
      </c>
      <c r="AA330" s="68">
        <v>43904</v>
      </c>
      <c r="AB330">
        <v>89</v>
      </c>
      <c r="AC330" t="s">
        <v>15615</v>
      </c>
    </row>
    <row r="331" spans="1:29" x14ac:dyDescent="0.3">
      <c r="A331" t="s">
        <v>262</v>
      </c>
      <c r="B331">
        <v>170</v>
      </c>
      <c r="C331" t="str">
        <f>VLOOKUP($B331,Hosts!$A:$M,10,0)</f>
        <v>Within a few hours</v>
      </c>
      <c r="D331" s="70">
        <f>VLOOKUP($B331,Hosts!$A:$M,11,0)</f>
        <v>1</v>
      </c>
      <c r="E331" s="70">
        <f>VLOOKUP($B331,Hosts!$A:$M,12,0)</f>
        <v>0.99</v>
      </c>
      <c r="F331" t="str">
        <f>VLOOKUP($B331,Hosts!$A:$M,13,0)</f>
        <v>No</v>
      </c>
      <c r="G331" t="str">
        <f>INDEX(Hosts!$A:$M, MATCH(Places!$B331,Hosts!$A:$A,0), MATCH(Places!G$1,Hosts!$A$1:$M$1,0))</f>
        <v>Within a few hours</v>
      </c>
      <c r="H331" s="70">
        <f>INDEX(Hosts!$A:$M, MATCH(Places!$B331,Hosts!$A:$A,0), MATCH(Places!H$1,Hosts!$A$1:$M$1,0))</f>
        <v>1</v>
      </c>
      <c r="I331" s="70">
        <f>INDEX(Hosts!$A:$M, MATCH(Places!$B331,Hosts!$A:$A,0), MATCH(Places!I$1,Hosts!$A$1:$M$1,0))</f>
        <v>0.99</v>
      </c>
      <c r="J331" t="str">
        <f>INDEX(Hosts!$A:$M, MATCH(Places!$B331,Hosts!$A:$A,0), MATCH(Places!J$1,Hosts!$A$1:$M$1,0))</f>
        <v>No</v>
      </c>
      <c r="K331">
        <v>20</v>
      </c>
      <c r="L331" t="str">
        <f>VLOOKUP($K331,Neighborhoods!$A:$C,2,0)</f>
        <v>Manhattan</v>
      </c>
      <c r="M331" t="str">
        <f>VLOOKUP($K331,Neighborhoods!$A:$C,3,0)</f>
        <v>Upper West Side</v>
      </c>
      <c r="N331" t="str">
        <f>INDEX(Neighborhoods!$A:$C, MATCH(Places!$K331,Neighborhoods!$A:$A,0), MATCH(Places!N$1,Neighborhoods!$A$1:$C$1,0))</f>
        <v>Manhattan</v>
      </c>
      <c r="O331" t="str">
        <f>INDEX(Neighborhoods!$A:$C, MATCH(Places!$K331,Neighborhoods!$A:$A,0), MATCH(Places!O$1,Neighborhoods!$A$1:$C$1,0))</f>
        <v>Upper West Side</v>
      </c>
      <c r="P331" t="s">
        <v>1</v>
      </c>
      <c r="Q331" t="str">
        <f t="shared" si="20"/>
        <v>Yes</v>
      </c>
      <c r="R331">
        <v>3</v>
      </c>
      <c r="S331" t="str">
        <f t="shared" si="21"/>
        <v>Medium</v>
      </c>
      <c r="T331" s="50">
        <v>112</v>
      </c>
      <c r="U331" s="70">
        <f t="shared" si="22"/>
        <v>0.03</v>
      </c>
      <c r="V331" s="52">
        <v>4.71</v>
      </c>
      <c r="W331" s="52" t="str" cm="1">
        <f t="array" ref="W331">_xlfn.SWITCH(ROUND(V331,0),5,"Excellent",4,"Good",3,"Ok","Bad")</f>
        <v>Excellent</v>
      </c>
      <c r="X331">
        <v>361</v>
      </c>
      <c r="Y331" t="str">
        <f t="shared" si="23"/>
        <v>No</v>
      </c>
      <c r="Z331" s="68">
        <v>41186</v>
      </c>
      <c r="AA331" s="68">
        <v>43898</v>
      </c>
      <c r="AB331">
        <v>179</v>
      </c>
      <c r="AC331" t="s">
        <v>15616</v>
      </c>
    </row>
    <row r="332" spans="1:29" x14ac:dyDescent="0.3">
      <c r="A332" t="s">
        <v>14846</v>
      </c>
      <c r="B332">
        <v>841</v>
      </c>
      <c r="C332" t="str">
        <f>VLOOKUP($B332,Hosts!$A:$M,10,0)</f>
        <v>Within a day</v>
      </c>
      <c r="D332" s="70">
        <f>VLOOKUP($B332,Hosts!$A:$M,11,0)</f>
        <v>0.5</v>
      </c>
      <c r="E332" s="70">
        <f>VLOOKUP($B332,Hosts!$A:$M,12,0)</f>
        <v>0.69</v>
      </c>
      <c r="F332" t="str">
        <f>VLOOKUP($B332,Hosts!$A:$M,13,0)</f>
        <v>Yes</v>
      </c>
      <c r="G332" t="str">
        <f>INDEX(Hosts!$A:$M, MATCH(Places!$B332,Hosts!$A:$A,0), MATCH(Places!G$1,Hosts!$A$1:$M$1,0))</f>
        <v>Within a day</v>
      </c>
      <c r="H332" s="70">
        <f>INDEX(Hosts!$A:$M, MATCH(Places!$B332,Hosts!$A:$A,0), MATCH(Places!H$1,Hosts!$A$1:$M$1,0))</f>
        <v>0.5</v>
      </c>
      <c r="I332" s="70">
        <f>INDEX(Hosts!$A:$M, MATCH(Places!$B332,Hosts!$A:$A,0), MATCH(Places!I$1,Hosts!$A$1:$M$1,0))</f>
        <v>0.69</v>
      </c>
      <c r="J332" t="str">
        <f>INDEX(Hosts!$A:$M, MATCH(Places!$B332,Hosts!$A:$A,0), MATCH(Places!J$1,Hosts!$A$1:$M$1,0))</f>
        <v>Yes</v>
      </c>
      <c r="K332">
        <v>12</v>
      </c>
      <c r="L332" t="str">
        <f>VLOOKUP($K332,Neighborhoods!$A:$C,2,0)</f>
        <v>Brooklyn</v>
      </c>
      <c r="M332" t="str">
        <f>VLOOKUP($K332,Neighborhoods!$A:$C,3,0)</f>
        <v>Williamsburg</v>
      </c>
      <c r="N332" t="str">
        <f>INDEX(Neighborhoods!$A:$C, MATCH(Places!$K332,Neighborhoods!$A:$A,0), MATCH(Places!N$1,Neighborhoods!$A$1:$C$1,0))</f>
        <v>Brooklyn</v>
      </c>
      <c r="O332" t="str">
        <f>INDEX(Neighborhoods!$A:$C, MATCH(Places!$K332,Neighborhoods!$A:$A,0), MATCH(Places!O$1,Neighborhoods!$A$1:$C$1,0))</f>
        <v>Williamsburg</v>
      </c>
      <c r="P332" t="s">
        <v>11822</v>
      </c>
      <c r="Q332" t="str">
        <f t="shared" si="20"/>
        <v>No</v>
      </c>
      <c r="R332">
        <v>2</v>
      </c>
      <c r="S332" t="str">
        <f t="shared" si="21"/>
        <v>Small</v>
      </c>
      <c r="T332" s="50">
        <v>85</v>
      </c>
      <c r="U332" s="70">
        <f t="shared" si="22"/>
        <v>0.03</v>
      </c>
      <c r="V332" s="52">
        <v>4.8099999999999996</v>
      </c>
      <c r="W332" s="52" t="str" cm="1">
        <f t="array" ref="W332">_xlfn.SWITCH(ROUND(V332,0),5,"Excellent",4,"Good",3,"Ok","Bad")</f>
        <v>Excellent</v>
      </c>
      <c r="X332">
        <v>160</v>
      </c>
      <c r="Y332" t="str">
        <f t="shared" si="23"/>
        <v>Yes</v>
      </c>
      <c r="Z332" s="68">
        <v>41201</v>
      </c>
      <c r="AA332" s="68">
        <v>43878</v>
      </c>
      <c r="AB332">
        <v>10</v>
      </c>
      <c r="AC332" t="s">
        <v>15615</v>
      </c>
    </row>
    <row r="333" spans="1:29" x14ac:dyDescent="0.3">
      <c r="A333" t="s">
        <v>14477</v>
      </c>
      <c r="B333">
        <v>348</v>
      </c>
      <c r="C333" t="str">
        <f>VLOOKUP($B333,Hosts!$A:$M,10,0)</f>
        <v>Within an hour</v>
      </c>
      <c r="D333" s="70">
        <f>VLOOKUP($B333,Hosts!$A:$M,11,0)</f>
        <v>1</v>
      </c>
      <c r="E333" s="70">
        <f>VLOOKUP($B333,Hosts!$A:$M,12,0)</f>
        <v>0.98</v>
      </c>
      <c r="F333" t="str">
        <f>VLOOKUP($B333,Hosts!$A:$M,13,0)</f>
        <v>Yes</v>
      </c>
      <c r="G333" t="str">
        <f>INDEX(Hosts!$A:$M, MATCH(Places!$B333,Hosts!$A:$A,0), MATCH(Places!G$1,Hosts!$A$1:$M$1,0))</f>
        <v>Within an hour</v>
      </c>
      <c r="H333" s="70">
        <f>INDEX(Hosts!$A:$M, MATCH(Places!$B333,Hosts!$A:$A,0), MATCH(Places!H$1,Hosts!$A$1:$M$1,0))</f>
        <v>1</v>
      </c>
      <c r="I333" s="70">
        <f>INDEX(Hosts!$A:$M, MATCH(Places!$B333,Hosts!$A:$A,0), MATCH(Places!I$1,Hosts!$A$1:$M$1,0))</f>
        <v>0.98</v>
      </c>
      <c r="J333" t="str">
        <f>INDEX(Hosts!$A:$M, MATCH(Places!$B333,Hosts!$A:$A,0), MATCH(Places!J$1,Hosts!$A$1:$M$1,0))</f>
        <v>Yes</v>
      </c>
      <c r="K333">
        <v>12</v>
      </c>
      <c r="L333" t="str">
        <f>VLOOKUP($K333,Neighborhoods!$A:$C,2,0)</f>
        <v>Brooklyn</v>
      </c>
      <c r="M333" t="str">
        <f>VLOOKUP($K333,Neighborhoods!$A:$C,3,0)</f>
        <v>Williamsburg</v>
      </c>
      <c r="N333" t="str">
        <f>INDEX(Neighborhoods!$A:$C, MATCH(Places!$K333,Neighborhoods!$A:$A,0), MATCH(Places!N$1,Neighborhoods!$A$1:$C$1,0))</f>
        <v>Brooklyn</v>
      </c>
      <c r="O333" t="str">
        <f>INDEX(Neighborhoods!$A:$C, MATCH(Places!$K333,Neighborhoods!$A:$A,0), MATCH(Places!O$1,Neighborhoods!$A$1:$C$1,0))</f>
        <v>Williamsburg</v>
      </c>
      <c r="P333" t="s">
        <v>1</v>
      </c>
      <c r="Q333" t="str">
        <f t="shared" si="20"/>
        <v>Yes</v>
      </c>
      <c r="R333">
        <v>1</v>
      </c>
      <c r="S333" t="str">
        <f t="shared" si="21"/>
        <v>Small</v>
      </c>
      <c r="T333" s="50">
        <v>60</v>
      </c>
      <c r="U333" s="70">
        <f t="shared" si="22"/>
        <v>0.03</v>
      </c>
      <c r="V333" s="52">
        <v>5</v>
      </c>
      <c r="W333" s="52" t="str" cm="1">
        <f t="array" ref="W333">_xlfn.SWITCH(ROUND(V333,0),5,"Excellent",4,"Good",3,"Ok","Bad")</f>
        <v>Excellent</v>
      </c>
      <c r="X333">
        <v>38</v>
      </c>
      <c r="Y333" t="str">
        <f t="shared" si="23"/>
        <v>No</v>
      </c>
      <c r="Z333" s="68">
        <v>42471</v>
      </c>
      <c r="AA333" s="68">
        <v>43912</v>
      </c>
      <c r="AB333">
        <v>131</v>
      </c>
      <c r="AC333" t="s">
        <v>15616</v>
      </c>
    </row>
    <row r="334" spans="1:29" x14ac:dyDescent="0.3">
      <c r="A334" t="s">
        <v>263</v>
      </c>
      <c r="B334">
        <v>842</v>
      </c>
      <c r="C334" t="str">
        <f>VLOOKUP($B334,Hosts!$A:$M,10,0)</f>
        <v>Within an hour</v>
      </c>
      <c r="D334" s="70">
        <f>VLOOKUP($B334,Hosts!$A:$M,11,0)</f>
        <v>0.96</v>
      </c>
      <c r="E334" s="70">
        <f>VLOOKUP($B334,Hosts!$A:$M,12,0)</f>
        <v>0.99</v>
      </c>
      <c r="F334" t="str">
        <f>VLOOKUP($B334,Hosts!$A:$M,13,0)</f>
        <v>No</v>
      </c>
      <c r="G334" t="str">
        <f>INDEX(Hosts!$A:$M, MATCH(Places!$B334,Hosts!$A:$A,0), MATCH(Places!G$1,Hosts!$A$1:$M$1,0))</f>
        <v>Within an hour</v>
      </c>
      <c r="H334" s="70">
        <f>INDEX(Hosts!$A:$M, MATCH(Places!$B334,Hosts!$A:$A,0), MATCH(Places!H$1,Hosts!$A$1:$M$1,0))</f>
        <v>0.96</v>
      </c>
      <c r="I334" s="70">
        <f>INDEX(Hosts!$A:$M, MATCH(Places!$B334,Hosts!$A:$A,0), MATCH(Places!I$1,Hosts!$A$1:$M$1,0))</f>
        <v>0.99</v>
      </c>
      <c r="J334" t="str">
        <f>INDEX(Hosts!$A:$M, MATCH(Places!$B334,Hosts!$A:$A,0), MATCH(Places!J$1,Hosts!$A$1:$M$1,0))</f>
        <v>No</v>
      </c>
      <c r="K334">
        <v>1</v>
      </c>
      <c r="L334" t="str">
        <f>VLOOKUP($K334,Neighborhoods!$A:$C,2,0)</f>
        <v>Bronx</v>
      </c>
      <c r="M334" t="str">
        <f>VLOOKUP($K334,Neighborhoods!$A:$C,3,0)</f>
        <v>Allerton</v>
      </c>
      <c r="N334" t="str">
        <f>INDEX(Neighborhoods!$A:$C, MATCH(Places!$K334,Neighborhoods!$A:$A,0), MATCH(Places!N$1,Neighborhoods!$A$1:$C$1,0))</f>
        <v>Bronx</v>
      </c>
      <c r="O334" t="str">
        <f>INDEX(Neighborhoods!$A:$C, MATCH(Places!$K334,Neighborhoods!$A:$A,0), MATCH(Places!O$1,Neighborhoods!$A$1:$C$1,0))</f>
        <v>Allerton</v>
      </c>
      <c r="P334" t="s">
        <v>1</v>
      </c>
      <c r="Q334" t="str">
        <f t="shared" si="20"/>
        <v>Yes</v>
      </c>
      <c r="R334">
        <v>3</v>
      </c>
      <c r="S334" t="str">
        <f t="shared" si="21"/>
        <v>Medium</v>
      </c>
      <c r="T334" s="50">
        <v>49</v>
      </c>
      <c r="U334" s="70">
        <f t="shared" si="22"/>
        <v>0.03</v>
      </c>
      <c r="V334" s="52">
        <v>4.71</v>
      </c>
      <c r="W334" s="52" t="str" cm="1">
        <f t="array" ref="W334">_xlfn.SWITCH(ROUND(V334,0),5,"Excellent",4,"Good",3,"Ok","Bad")</f>
        <v>Excellent</v>
      </c>
      <c r="X334">
        <v>185</v>
      </c>
      <c r="Y334" t="str">
        <f t="shared" si="23"/>
        <v>No</v>
      </c>
      <c r="Z334" s="68">
        <v>41202</v>
      </c>
      <c r="AA334" s="68">
        <v>43936</v>
      </c>
      <c r="AB334">
        <v>226</v>
      </c>
      <c r="AC334" t="s">
        <v>15616</v>
      </c>
    </row>
    <row r="335" spans="1:29" x14ac:dyDescent="0.3">
      <c r="A335" t="s">
        <v>264</v>
      </c>
      <c r="B335">
        <v>131</v>
      </c>
      <c r="C335" t="str">
        <f>VLOOKUP($B335,Hosts!$A:$M,10,0)</f>
        <v>Within an hour</v>
      </c>
      <c r="D335" s="70">
        <f>VLOOKUP($B335,Hosts!$A:$M,11,0)</f>
        <v>1</v>
      </c>
      <c r="E335" s="70">
        <f>VLOOKUP($B335,Hosts!$A:$M,12,0)</f>
        <v>0.89</v>
      </c>
      <c r="F335" t="str">
        <f>VLOOKUP($B335,Hosts!$A:$M,13,0)</f>
        <v>Yes</v>
      </c>
      <c r="G335" t="str">
        <f>INDEX(Hosts!$A:$M, MATCH(Places!$B335,Hosts!$A:$A,0), MATCH(Places!G$1,Hosts!$A$1:$M$1,0))</f>
        <v>Within an hour</v>
      </c>
      <c r="H335" s="70">
        <f>INDEX(Hosts!$A:$M, MATCH(Places!$B335,Hosts!$A:$A,0), MATCH(Places!H$1,Hosts!$A$1:$M$1,0))</f>
        <v>1</v>
      </c>
      <c r="I335" s="70">
        <f>INDEX(Hosts!$A:$M, MATCH(Places!$B335,Hosts!$A:$A,0), MATCH(Places!I$1,Hosts!$A$1:$M$1,0))</f>
        <v>0.89</v>
      </c>
      <c r="J335" t="str">
        <f>INDEX(Hosts!$A:$M, MATCH(Places!$B335,Hosts!$A:$A,0), MATCH(Places!J$1,Hosts!$A$1:$M$1,0))</f>
        <v>Yes</v>
      </c>
      <c r="K335">
        <v>12</v>
      </c>
      <c r="L335" t="str">
        <f>VLOOKUP($K335,Neighborhoods!$A:$C,2,0)</f>
        <v>Brooklyn</v>
      </c>
      <c r="M335" t="str">
        <f>VLOOKUP($K335,Neighborhoods!$A:$C,3,0)</f>
        <v>Williamsburg</v>
      </c>
      <c r="N335" t="str">
        <f>INDEX(Neighborhoods!$A:$C, MATCH(Places!$K335,Neighborhoods!$A:$A,0), MATCH(Places!N$1,Neighborhoods!$A$1:$C$1,0))</f>
        <v>Brooklyn</v>
      </c>
      <c r="O335" t="str">
        <f>INDEX(Neighborhoods!$A:$C, MATCH(Places!$K335,Neighborhoods!$A:$A,0), MATCH(Places!O$1,Neighborhoods!$A$1:$C$1,0))</f>
        <v>Williamsburg</v>
      </c>
      <c r="P335" t="s">
        <v>1</v>
      </c>
      <c r="Q335" t="str">
        <f t="shared" si="20"/>
        <v>Yes</v>
      </c>
      <c r="R335">
        <v>3</v>
      </c>
      <c r="S335" t="str">
        <f t="shared" si="21"/>
        <v>Medium</v>
      </c>
      <c r="T335" s="50">
        <v>125</v>
      </c>
      <c r="U335" s="70">
        <f t="shared" si="22"/>
        <v>0.03</v>
      </c>
      <c r="V335" s="52">
        <v>4.25</v>
      </c>
      <c r="W335" s="52" t="str" cm="1">
        <f t="array" ref="W335">_xlfn.SWITCH(ROUND(V335,0),5,"Excellent",4,"Good",3,"Ok","Bad")</f>
        <v>Good</v>
      </c>
      <c r="X335">
        <v>8</v>
      </c>
      <c r="Y335" t="str">
        <f t="shared" si="23"/>
        <v>No</v>
      </c>
      <c r="Z335" s="68">
        <v>41432</v>
      </c>
      <c r="AA335" s="68">
        <v>43533</v>
      </c>
      <c r="AB335">
        <v>54</v>
      </c>
      <c r="AC335" t="s">
        <v>15615</v>
      </c>
    </row>
    <row r="336" spans="1:29" x14ac:dyDescent="0.3">
      <c r="A336" t="s">
        <v>265</v>
      </c>
      <c r="B336">
        <v>845</v>
      </c>
      <c r="C336" t="str">
        <f>VLOOKUP($B336,Hosts!$A:$M,10,0)</f>
        <v>Within a few hours</v>
      </c>
      <c r="D336" s="70">
        <f>VLOOKUP($B336,Hosts!$A:$M,11,0)</f>
        <v>1</v>
      </c>
      <c r="E336" s="70">
        <f>VLOOKUP($B336,Hosts!$A:$M,12,0)</f>
        <v>0.4</v>
      </c>
      <c r="F336" t="str">
        <f>VLOOKUP($B336,Hosts!$A:$M,13,0)</f>
        <v>No</v>
      </c>
      <c r="G336" t="str">
        <f>INDEX(Hosts!$A:$M, MATCH(Places!$B336,Hosts!$A:$A,0), MATCH(Places!G$1,Hosts!$A$1:$M$1,0))</f>
        <v>Within a few hours</v>
      </c>
      <c r="H336" s="70">
        <f>INDEX(Hosts!$A:$M, MATCH(Places!$B336,Hosts!$A:$A,0), MATCH(Places!H$1,Hosts!$A$1:$M$1,0))</f>
        <v>1</v>
      </c>
      <c r="I336" s="70">
        <f>INDEX(Hosts!$A:$M, MATCH(Places!$B336,Hosts!$A:$A,0), MATCH(Places!I$1,Hosts!$A$1:$M$1,0))</f>
        <v>0.4</v>
      </c>
      <c r="J336" t="str">
        <f>INDEX(Hosts!$A:$M, MATCH(Places!$B336,Hosts!$A:$A,0), MATCH(Places!J$1,Hosts!$A$1:$M$1,0))</f>
        <v>No</v>
      </c>
      <c r="K336">
        <v>20</v>
      </c>
      <c r="L336" t="str">
        <f>VLOOKUP($K336,Neighborhoods!$A:$C,2,0)</f>
        <v>Manhattan</v>
      </c>
      <c r="M336" t="str">
        <f>VLOOKUP($K336,Neighborhoods!$A:$C,3,0)</f>
        <v>Upper West Side</v>
      </c>
      <c r="N336" t="str">
        <f>INDEX(Neighborhoods!$A:$C, MATCH(Places!$K336,Neighborhoods!$A:$A,0), MATCH(Places!N$1,Neighborhoods!$A$1:$C$1,0))</f>
        <v>Manhattan</v>
      </c>
      <c r="O336" t="str">
        <f>INDEX(Neighborhoods!$A:$C, MATCH(Places!$K336,Neighborhoods!$A:$A,0), MATCH(Places!O$1,Neighborhoods!$A$1:$C$1,0))</f>
        <v>Upper West Side</v>
      </c>
      <c r="P336" t="s">
        <v>1</v>
      </c>
      <c r="Q336" t="str">
        <f t="shared" si="20"/>
        <v>Yes</v>
      </c>
      <c r="R336">
        <v>2</v>
      </c>
      <c r="S336" t="str">
        <f t="shared" si="21"/>
        <v>Small</v>
      </c>
      <c r="T336" s="50">
        <v>120</v>
      </c>
      <c r="U336" s="70">
        <f t="shared" si="22"/>
        <v>0.03</v>
      </c>
      <c r="V336" s="52">
        <v>5</v>
      </c>
      <c r="W336" s="52" t="str" cm="1">
        <f t="array" ref="W336">_xlfn.SWITCH(ROUND(V336,0),5,"Excellent",4,"Good",3,"Ok","Bad")</f>
        <v>Excellent</v>
      </c>
      <c r="X336">
        <v>5</v>
      </c>
      <c r="Y336" t="str">
        <f t="shared" si="23"/>
        <v>No</v>
      </c>
      <c r="Z336" s="68">
        <v>41203</v>
      </c>
      <c r="AA336" s="68">
        <v>41778</v>
      </c>
      <c r="AB336">
        <v>0</v>
      </c>
      <c r="AC336" t="s">
        <v>15615</v>
      </c>
    </row>
    <row r="337" spans="1:29" x14ac:dyDescent="0.3">
      <c r="A337" t="s">
        <v>13292</v>
      </c>
      <c r="B337">
        <v>761</v>
      </c>
      <c r="C337" t="str">
        <f>VLOOKUP($B337,Hosts!$A:$M,10,0)</f>
        <v>Within an hour</v>
      </c>
      <c r="D337" s="70">
        <f>VLOOKUP($B337,Hosts!$A:$M,11,0)</f>
        <v>1</v>
      </c>
      <c r="E337" s="70">
        <f>VLOOKUP($B337,Hosts!$A:$M,12,0)</f>
        <v>0.86</v>
      </c>
      <c r="F337" t="str">
        <f>VLOOKUP($B337,Hosts!$A:$M,13,0)</f>
        <v>No</v>
      </c>
      <c r="G337" t="str">
        <f>INDEX(Hosts!$A:$M, MATCH(Places!$B337,Hosts!$A:$A,0), MATCH(Places!G$1,Hosts!$A$1:$M$1,0))</f>
        <v>Within an hour</v>
      </c>
      <c r="H337" s="70">
        <f>INDEX(Hosts!$A:$M, MATCH(Places!$B337,Hosts!$A:$A,0), MATCH(Places!H$1,Hosts!$A$1:$M$1,0))</f>
        <v>1</v>
      </c>
      <c r="I337" s="70">
        <f>INDEX(Hosts!$A:$M, MATCH(Places!$B337,Hosts!$A:$A,0), MATCH(Places!I$1,Hosts!$A$1:$M$1,0))</f>
        <v>0.86</v>
      </c>
      <c r="J337" t="str">
        <f>INDEX(Hosts!$A:$M, MATCH(Places!$B337,Hosts!$A:$A,0), MATCH(Places!J$1,Hosts!$A$1:$M$1,0))</f>
        <v>No</v>
      </c>
      <c r="K337">
        <v>18</v>
      </c>
      <c r="L337" t="str">
        <f>VLOOKUP($K337,Neighborhoods!$A:$C,2,0)</f>
        <v>Manhattan</v>
      </c>
      <c r="M337" t="str">
        <f>VLOOKUP($K337,Neighborhoods!$A:$C,3,0)</f>
        <v>Midtown</v>
      </c>
      <c r="N337" t="str">
        <f>INDEX(Neighborhoods!$A:$C, MATCH(Places!$K337,Neighborhoods!$A:$A,0), MATCH(Places!N$1,Neighborhoods!$A$1:$C$1,0))</f>
        <v>Manhattan</v>
      </c>
      <c r="O337" t="str">
        <f>INDEX(Neighborhoods!$A:$C, MATCH(Places!$K337,Neighborhoods!$A:$A,0), MATCH(Places!O$1,Neighborhoods!$A$1:$C$1,0))</f>
        <v>Midtown</v>
      </c>
      <c r="P337" t="s">
        <v>11822</v>
      </c>
      <c r="Q337" t="str">
        <f t="shared" si="20"/>
        <v>No</v>
      </c>
      <c r="R337">
        <v>2</v>
      </c>
      <c r="S337" t="str">
        <f t="shared" si="21"/>
        <v>Small</v>
      </c>
      <c r="T337" s="50">
        <v>350</v>
      </c>
      <c r="U337" s="70">
        <f t="shared" si="22"/>
        <v>0.04</v>
      </c>
      <c r="V337" s="52">
        <v>4.9000000000000004</v>
      </c>
      <c r="W337" s="52" t="str" cm="1">
        <f t="array" ref="W337">_xlfn.SWITCH(ROUND(V337,0),5,"Excellent",4,"Good",3,"Ok","Bad")</f>
        <v>Excellent</v>
      </c>
      <c r="X337">
        <v>78</v>
      </c>
      <c r="Y337" t="str">
        <f t="shared" si="23"/>
        <v>No</v>
      </c>
      <c r="Z337" s="68">
        <v>41536</v>
      </c>
      <c r="AA337" s="68">
        <v>43869</v>
      </c>
      <c r="AB337">
        <v>364</v>
      </c>
      <c r="AC337" t="s">
        <v>15615</v>
      </c>
    </row>
    <row r="338" spans="1:29" x14ac:dyDescent="0.3">
      <c r="A338" t="s">
        <v>266</v>
      </c>
      <c r="B338">
        <v>163</v>
      </c>
      <c r="C338" t="str">
        <f>VLOOKUP($B338,Hosts!$A:$M,10,0)</f>
        <v>Within an hour</v>
      </c>
      <c r="D338" s="70">
        <f>VLOOKUP($B338,Hosts!$A:$M,11,0)</f>
        <v>1</v>
      </c>
      <c r="E338" s="70">
        <f>VLOOKUP($B338,Hosts!$A:$M,12,0)</f>
        <v>0.33</v>
      </c>
      <c r="F338" t="str">
        <f>VLOOKUP($B338,Hosts!$A:$M,13,0)</f>
        <v>No</v>
      </c>
      <c r="G338" t="str">
        <f>INDEX(Hosts!$A:$M, MATCH(Places!$B338,Hosts!$A:$A,0), MATCH(Places!G$1,Hosts!$A$1:$M$1,0))</f>
        <v>Within an hour</v>
      </c>
      <c r="H338" s="70">
        <f>INDEX(Hosts!$A:$M, MATCH(Places!$B338,Hosts!$A:$A,0), MATCH(Places!H$1,Hosts!$A$1:$M$1,0))</f>
        <v>1</v>
      </c>
      <c r="I338" s="70">
        <f>INDEX(Hosts!$A:$M, MATCH(Places!$B338,Hosts!$A:$A,0), MATCH(Places!I$1,Hosts!$A$1:$M$1,0))</f>
        <v>0.33</v>
      </c>
      <c r="J338" t="str">
        <f>INDEX(Hosts!$A:$M, MATCH(Places!$B338,Hosts!$A:$A,0), MATCH(Places!J$1,Hosts!$A$1:$M$1,0))</f>
        <v>No</v>
      </c>
      <c r="K338">
        <v>16</v>
      </c>
      <c r="L338" t="str">
        <f>VLOOKUP($K338,Neighborhoods!$A:$C,2,0)</f>
        <v>Manhattan</v>
      </c>
      <c r="M338" t="str">
        <f>VLOOKUP($K338,Neighborhoods!$A:$C,3,0)</f>
        <v>Harlem</v>
      </c>
      <c r="N338" t="str">
        <f>INDEX(Neighborhoods!$A:$C, MATCH(Places!$K338,Neighborhoods!$A:$A,0), MATCH(Places!N$1,Neighborhoods!$A$1:$C$1,0))</f>
        <v>Manhattan</v>
      </c>
      <c r="O338" t="str">
        <f>INDEX(Neighborhoods!$A:$C, MATCH(Places!$K338,Neighborhoods!$A:$A,0), MATCH(Places!O$1,Neighborhoods!$A$1:$C$1,0))</f>
        <v>Harlem</v>
      </c>
      <c r="P338" t="s">
        <v>1</v>
      </c>
      <c r="Q338" t="str">
        <f t="shared" si="20"/>
        <v>Yes</v>
      </c>
      <c r="R338">
        <v>1</v>
      </c>
      <c r="S338" t="str">
        <f t="shared" si="21"/>
        <v>Small</v>
      </c>
      <c r="T338" s="50">
        <v>75</v>
      </c>
      <c r="U338" s="70">
        <f t="shared" si="22"/>
        <v>0.03</v>
      </c>
      <c r="V338" s="52">
        <v>4.78</v>
      </c>
      <c r="W338" s="52" t="str" cm="1">
        <f t="array" ref="W338">_xlfn.SWITCH(ROUND(V338,0),5,"Excellent",4,"Good",3,"Ok","Bad")</f>
        <v>Excellent</v>
      </c>
      <c r="X338">
        <v>9</v>
      </c>
      <c r="Y338" t="str">
        <f t="shared" si="23"/>
        <v>No</v>
      </c>
      <c r="Z338" s="68">
        <v>41211</v>
      </c>
      <c r="AA338" s="68">
        <v>43769</v>
      </c>
      <c r="AB338">
        <v>59</v>
      </c>
      <c r="AC338" t="s">
        <v>15615</v>
      </c>
    </row>
    <row r="339" spans="1:29" x14ac:dyDescent="0.3">
      <c r="A339" t="s">
        <v>267</v>
      </c>
      <c r="B339">
        <v>852</v>
      </c>
      <c r="C339" t="str">
        <f>VLOOKUP($B339,Hosts!$A:$M,10,0)</f>
        <v>Within an hour</v>
      </c>
      <c r="D339" s="70">
        <f>VLOOKUP($B339,Hosts!$A:$M,11,0)</f>
        <v>1</v>
      </c>
      <c r="E339" s="70">
        <f>VLOOKUP($B339,Hosts!$A:$M,12,0)</f>
        <v>0.56999999999999995</v>
      </c>
      <c r="F339" t="str">
        <f>VLOOKUP($B339,Hosts!$A:$M,13,0)</f>
        <v>No</v>
      </c>
      <c r="G339" t="str">
        <f>INDEX(Hosts!$A:$M, MATCH(Places!$B339,Hosts!$A:$A,0), MATCH(Places!G$1,Hosts!$A$1:$M$1,0))</f>
        <v>Within an hour</v>
      </c>
      <c r="H339" s="70">
        <f>INDEX(Hosts!$A:$M, MATCH(Places!$B339,Hosts!$A:$A,0), MATCH(Places!H$1,Hosts!$A$1:$M$1,0))</f>
        <v>1</v>
      </c>
      <c r="I339" s="70">
        <f>INDEX(Hosts!$A:$M, MATCH(Places!$B339,Hosts!$A:$A,0), MATCH(Places!I$1,Hosts!$A$1:$M$1,0))</f>
        <v>0.56999999999999995</v>
      </c>
      <c r="J339" t="str">
        <f>INDEX(Hosts!$A:$M, MATCH(Places!$B339,Hosts!$A:$A,0), MATCH(Places!J$1,Hosts!$A$1:$M$1,0))</f>
        <v>No</v>
      </c>
      <c r="K339">
        <v>9</v>
      </c>
      <c r="L339" t="str">
        <f>VLOOKUP($K339,Neighborhoods!$A:$C,2,0)</f>
        <v>Brooklyn</v>
      </c>
      <c r="M339" t="str">
        <f>VLOOKUP($K339,Neighborhoods!$A:$C,3,0)</f>
        <v>Crown Heights</v>
      </c>
      <c r="N339" t="str">
        <f>INDEX(Neighborhoods!$A:$C, MATCH(Places!$K339,Neighborhoods!$A:$A,0), MATCH(Places!N$1,Neighborhoods!$A$1:$C$1,0))</f>
        <v>Brooklyn</v>
      </c>
      <c r="O339" t="str">
        <f>INDEX(Neighborhoods!$A:$C, MATCH(Places!$K339,Neighborhoods!$A:$A,0), MATCH(Places!O$1,Neighborhoods!$A$1:$C$1,0))</f>
        <v>Crown Heights</v>
      </c>
      <c r="P339" t="s">
        <v>11822</v>
      </c>
      <c r="Q339" t="str">
        <f t="shared" si="20"/>
        <v>No</v>
      </c>
      <c r="R339">
        <v>14</v>
      </c>
      <c r="S339" t="str">
        <f t="shared" si="21"/>
        <v>Large</v>
      </c>
      <c r="T339" s="50">
        <v>198</v>
      </c>
      <c r="U339" s="70">
        <f t="shared" si="22"/>
        <v>0.03</v>
      </c>
      <c r="V339" s="52">
        <v>4.66</v>
      </c>
      <c r="W339" s="52" t="str" cm="1">
        <f t="array" ref="W339">_xlfn.SWITCH(ROUND(V339,0),5,"Excellent",4,"Good",3,"Ok","Bad")</f>
        <v>Excellent</v>
      </c>
      <c r="X339">
        <v>175</v>
      </c>
      <c r="Y339" t="str">
        <f t="shared" si="23"/>
        <v>No</v>
      </c>
      <c r="Z339" s="68">
        <v>41206</v>
      </c>
      <c r="AA339" s="68">
        <v>43891</v>
      </c>
      <c r="AB339">
        <v>319</v>
      </c>
      <c r="AC339" t="s">
        <v>15616</v>
      </c>
    </row>
    <row r="340" spans="1:29" x14ac:dyDescent="0.3">
      <c r="A340" t="s">
        <v>268</v>
      </c>
      <c r="B340">
        <v>861</v>
      </c>
      <c r="C340" t="str">
        <f>VLOOKUP($B340,Hosts!$A:$M,10,0)</f>
        <v>A few days or more</v>
      </c>
      <c r="D340" s="70">
        <f>VLOOKUP($B340,Hosts!$A:$M,11,0)</f>
        <v>0</v>
      </c>
      <c r="E340" s="70">
        <f>VLOOKUP($B340,Hosts!$A:$M,12,0)</f>
        <v>0.98</v>
      </c>
      <c r="F340" t="str">
        <f>VLOOKUP($B340,Hosts!$A:$M,13,0)</f>
        <v>Yes</v>
      </c>
      <c r="G340" t="str">
        <f>INDEX(Hosts!$A:$M, MATCH(Places!$B340,Hosts!$A:$A,0), MATCH(Places!G$1,Hosts!$A$1:$M$1,0))</f>
        <v>A few days or more</v>
      </c>
      <c r="H340" s="70">
        <f>INDEX(Hosts!$A:$M, MATCH(Places!$B340,Hosts!$A:$A,0), MATCH(Places!H$1,Hosts!$A$1:$M$1,0))</f>
        <v>0</v>
      </c>
      <c r="I340" s="70">
        <f>INDEX(Hosts!$A:$M, MATCH(Places!$B340,Hosts!$A:$A,0), MATCH(Places!I$1,Hosts!$A$1:$M$1,0))</f>
        <v>0.98</v>
      </c>
      <c r="J340" t="str">
        <f>INDEX(Hosts!$A:$M, MATCH(Places!$B340,Hosts!$A:$A,0), MATCH(Places!J$1,Hosts!$A$1:$M$1,0))</f>
        <v>Yes</v>
      </c>
      <c r="K340">
        <v>16</v>
      </c>
      <c r="L340" t="str">
        <f>VLOOKUP($K340,Neighborhoods!$A:$C,2,0)</f>
        <v>Manhattan</v>
      </c>
      <c r="M340" t="str">
        <f>VLOOKUP($K340,Neighborhoods!$A:$C,3,0)</f>
        <v>Harlem</v>
      </c>
      <c r="N340" t="str">
        <f>INDEX(Neighborhoods!$A:$C, MATCH(Places!$K340,Neighborhoods!$A:$A,0), MATCH(Places!N$1,Neighborhoods!$A$1:$C$1,0))</f>
        <v>Manhattan</v>
      </c>
      <c r="O340" t="str">
        <f>INDEX(Neighborhoods!$A:$C, MATCH(Places!$K340,Neighborhoods!$A:$A,0), MATCH(Places!O$1,Neighborhoods!$A$1:$C$1,0))</f>
        <v>Harlem</v>
      </c>
      <c r="P340" t="s">
        <v>1</v>
      </c>
      <c r="Q340" t="str">
        <f t="shared" si="20"/>
        <v>Yes</v>
      </c>
      <c r="R340">
        <v>2</v>
      </c>
      <c r="S340" t="str">
        <f t="shared" si="21"/>
        <v>Small</v>
      </c>
      <c r="T340" s="50">
        <v>100</v>
      </c>
      <c r="U340" s="70">
        <f t="shared" si="22"/>
        <v>0.03</v>
      </c>
      <c r="V340" s="52">
        <v>4.88</v>
      </c>
      <c r="W340" s="52" t="str" cm="1">
        <f t="array" ref="W340">_xlfn.SWITCH(ROUND(V340,0),5,"Excellent",4,"Good",3,"Ok","Bad")</f>
        <v>Excellent</v>
      </c>
      <c r="X340">
        <v>358</v>
      </c>
      <c r="Y340" t="str">
        <f t="shared" si="23"/>
        <v>Yes</v>
      </c>
      <c r="Z340" s="68">
        <v>41209</v>
      </c>
      <c r="AA340" s="68">
        <v>43891</v>
      </c>
      <c r="AB340">
        <v>365</v>
      </c>
      <c r="AC340" t="s">
        <v>15616</v>
      </c>
    </row>
    <row r="341" spans="1:29" x14ac:dyDescent="0.3">
      <c r="A341" t="s">
        <v>13622</v>
      </c>
      <c r="B341">
        <v>865</v>
      </c>
      <c r="C341" t="str">
        <f>VLOOKUP($B341,Hosts!$A:$M,10,0)</f>
        <v>Within a day</v>
      </c>
      <c r="D341" s="70">
        <f>VLOOKUP($B341,Hosts!$A:$M,11,0)</f>
        <v>1</v>
      </c>
      <c r="E341" s="70">
        <f>VLOOKUP($B341,Hosts!$A:$M,12,0)</f>
        <v>0.42</v>
      </c>
      <c r="F341" t="str">
        <f>VLOOKUP($B341,Hosts!$A:$M,13,0)</f>
        <v>No</v>
      </c>
      <c r="G341" t="str">
        <f>INDEX(Hosts!$A:$M, MATCH(Places!$B341,Hosts!$A:$A,0), MATCH(Places!G$1,Hosts!$A$1:$M$1,0))</f>
        <v>Within a day</v>
      </c>
      <c r="H341" s="70">
        <f>INDEX(Hosts!$A:$M, MATCH(Places!$B341,Hosts!$A:$A,0), MATCH(Places!H$1,Hosts!$A$1:$M$1,0))</f>
        <v>1</v>
      </c>
      <c r="I341" s="70">
        <f>INDEX(Hosts!$A:$M, MATCH(Places!$B341,Hosts!$A:$A,0), MATCH(Places!I$1,Hosts!$A$1:$M$1,0))</f>
        <v>0.42</v>
      </c>
      <c r="J341" t="str">
        <f>INDEX(Hosts!$A:$M, MATCH(Places!$B341,Hosts!$A:$A,0), MATCH(Places!J$1,Hosts!$A$1:$M$1,0))</f>
        <v>No</v>
      </c>
      <c r="K341">
        <v>11</v>
      </c>
      <c r="L341" t="str">
        <f>VLOOKUP($K341,Neighborhoods!$A:$C,2,0)</f>
        <v>Brooklyn</v>
      </c>
      <c r="M341" t="str">
        <f>VLOOKUP($K341,Neighborhoods!$A:$C,3,0)</f>
        <v>Greenpoint</v>
      </c>
      <c r="N341" t="str">
        <f>INDEX(Neighborhoods!$A:$C, MATCH(Places!$K341,Neighborhoods!$A:$A,0), MATCH(Places!N$1,Neighborhoods!$A$1:$C$1,0))</f>
        <v>Brooklyn</v>
      </c>
      <c r="O341" t="str">
        <f>INDEX(Neighborhoods!$A:$C, MATCH(Places!$K341,Neighborhoods!$A:$A,0), MATCH(Places!O$1,Neighborhoods!$A$1:$C$1,0))</f>
        <v>Greenpoint</v>
      </c>
      <c r="P341" t="s">
        <v>1</v>
      </c>
      <c r="Q341" t="str">
        <f t="shared" si="20"/>
        <v>Yes</v>
      </c>
      <c r="R341">
        <v>1</v>
      </c>
      <c r="S341" t="str">
        <f t="shared" si="21"/>
        <v>Small</v>
      </c>
      <c r="T341" s="50">
        <v>54</v>
      </c>
      <c r="U341" s="70">
        <f t="shared" si="22"/>
        <v>0.03</v>
      </c>
      <c r="V341" s="52">
        <v>4.3099999999999996</v>
      </c>
      <c r="W341" s="52" t="str" cm="1">
        <f t="array" ref="W341">_xlfn.SWITCH(ROUND(V341,0),5,"Excellent",4,"Good",3,"Ok","Bad")</f>
        <v>Good</v>
      </c>
      <c r="X341">
        <v>36</v>
      </c>
      <c r="Y341" t="str">
        <f t="shared" si="23"/>
        <v>No</v>
      </c>
      <c r="Z341" s="68">
        <v>41254</v>
      </c>
      <c r="AA341" s="68">
        <v>43805</v>
      </c>
      <c r="AB341">
        <v>365</v>
      </c>
      <c r="AC341" t="s">
        <v>15615</v>
      </c>
    </row>
    <row r="342" spans="1:29" x14ac:dyDescent="0.3">
      <c r="A342" t="s">
        <v>269</v>
      </c>
      <c r="B342">
        <v>635</v>
      </c>
      <c r="C342" t="str">
        <f>VLOOKUP($B342,Hosts!$A:$M,10,0)</f>
        <v>Within a few hours</v>
      </c>
      <c r="D342" s="70">
        <f>VLOOKUP($B342,Hosts!$A:$M,11,0)</f>
        <v>1</v>
      </c>
      <c r="E342" s="70">
        <f>VLOOKUP($B342,Hosts!$A:$M,12,0)</f>
        <v>1</v>
      </c>
      <c r="F342" t="str">
        <f>VLOOKUP($B342,Hosts!$A:$M,13,0)</f>
        <v>No</v>
      </c>
      <c r="G342" t="str">
        <f>INDEX(Hosts!$A:$M, MATCH(Places!$B342,Hosts!$A:$A,0), MATCH(Places!G$1,Hosts!$A$1:$M$1,0))</f>
        <v>Within a few hours</v>
      </c>
      <c r="H342" s="70">
        <f>INDEX(Hosts!$A:$M, MATCH(Places!$B342,Hosts!$A:$A,0), MATCH(Places!H$1,Hosts!$A$1:$M$1,0))</f>
        <v>1</v>
      </c>
      <c r="I342" s="70">
        <f>INDEX(Hosts!$A:$M, MATCH(Places!$B342,Hosts!$A:$A,0), MATCH(Places!I$1,Hosts!$A$1:$M$1,0))</f>
        <v>1</v>
      </c>
      <c r="J342" t="str">
        <f>INDEX(Hosts!$A:$M, MATCH(Places!$B342,Hosts!$A:$A,0), MATCH(Places!J$1,Hosts!$A$1:$M$1,0))</f>
        <v>No</v>
      </c>
      <c r="K342">
        <v>15</v>
      </c>
      <c r="L342" t="str">
        <f>VLOOKUP($K342,Neighborhoods!$A:$C,2,0)</f>
        <v>Manhattan</v>
      </c>
      <c r="M342" t="str">
        <f>VLOOKUP($K342,Neighborhoods!$A:$C,3,0)</f>
        <v>East Village</v>
      </c>
      <c r="N342" t="str">
        <f>INDEX(Neighborhoods!$A:$C, MATCH(Places!$K342,Neighborhoods!$A:$A,0), MATCH(Places!N$1,Neighborhoods!$A$1:$C$1,0))</f>
        <v>Manhattan</v>
      </c>
      <c r="O342" t="str">
        <f>INDEX(Neighborhoods!$A:$C, MATCH(Places!$K342,Neighborhoods!$A:$A,0), MATCH(Places!O$1,Neighborhoods!$A$1:$C$1,0))</f>
        <v>East Village</v>
      </c>
      <c r="P342" t="s">
        <v>1</v>
      </c>
      <c r="Q342" t="str">
        <f t="shared" si="20"/>
        <v>Yes</v>
      </c>
      <c r="R342">
        <v>1</v>
      </c>
      <c r="S342" t="str">
        <f t="shared" si="21"/>
        <v>Small</v>
      </c>
      <c r="T342" s="50">
        <v>69</v>
      </c>
      <c r="U342" s="70">
        <f t="shared" si="22"/>
        <v>0.03</v>
      </c>
      <c r="V342" s="52">
        <v>4.71</v>
      </c>
      <c r="W342" s="52" t="str" cm="1">
        <f t="array" ref="W342">_xlfn.SWITCH(ROUND(V342,0),5,"Excellent",4,"Good",3,"Ok","Bad")</f>
        <v>Excellent</v>
      </c>
      <c r="X342">
        <v>62</v>
      </c>
      <c r="Y342" t="str">
        <f t="shared" si="23"/>
        <v>No</v>
      </c>
      <c r="Z342" s="68">
        <v>41225</v>
      </c>
      <c r="AA342" s="68">
        <v>43950</v>
      </c>
      <c r="AB342">
        <v>90</v>
      </c>
      <c r="AC342" t="s">
        <v>15615</v>
      </c>
    </row>
    <row r="343" spans="1:29" x14ac:dyDescent="0.3">
      <c r="A343" t="s">
        <v>270</v>
      </c>
      <c r="B343">
        <v>1676</v>
      </c>
      <c r="C343" t="str">
        <f>VLOOKUP($B343,Hosts!$A:$M,10,0)</f>
        <v>Within an hour</v>
      </c>
      <c r="D343" s="70">
        <f>VLOOKUP($B343,Hosts!$A:$M,11,0)</f>
        <v>1</v>
      </c>
      <c r="E343" s="70">
        <f>VLOOKUP($B343,Hosts!$A:$M,12,0)</f>
        <v>0.88</v>
      </c>
      <c r="F343" t="str">
        <f>VLOOKUP($B343,Hosts!$A:$M,13,0)</f>
        <v>Yes</v>
      </c>
      <c r="G343" t="str">
        <f>INDEX(Hosts!$A:$M, MATCH(Places!$B343,Hosts!$A:$A,0), MATCH(Places!G$1,Hosts!$A$1:$M$1,0))</f>
        <v>Within an hour</v>
      </c>
      <c r="H343" s="70">
        <f>INDEX(Hosts!$A:$M, MATCH(Places!$B343,Hosts!$A:$A,0), MATCH(Places!H$1,Hosts!$A$1:$M$1,0))</f>
        <v>1</v>
      </c>
      <c r="I343" s="70">
        <f>INDEX(Hosts!$A:$M, MATCH(Places!$B343,Hosts!$A:$A,0), MATCH(Places!I$1,Hosts!$A$1:$M$1,0))</f>
        <v>0.88</v>
      </c>
      <c r="J343" t="str">
        <f>INDEX(Hosts!$A:$M, MATCH(Places!$B343,Hosts!$A:$A,0), MATCH(Places!J$1,Hosts!$A$1:$M$1,0))</f>
        <v>Yes</v>
      </c>
      <c r="K343">
        <v>20</v>
      </c>
      <c r="L343" t="str">
        <f>VLOOKUP($K343,Neighborhoods!$A:$C,2,0)</f>
        <v>Manhattan</v>
      </c>
      <c r="M343" t="str">
        <f>VLOOKUP($K343,Neighborhoods!$A:$C,3,0)</f>
        <v>Upper West Side</v>
      </c>
      <c r="N343" t="str">
        <f>INDEX(Neighborhoods!$A:$C, MATCH(Places!$K343,Neighborhoods!$A:$A,0), MATCH(Places!N$1,Neighborhoods!$A$1:$C$1,0))</f>
        <v>Manhattan</v>
      </c>
      <c r="O343" t="str">
        <f>INDEX(Neighborhoods!$A:$C, MATCH(Places!$K343,Neighborhoods!$A:$A,0), MATCH(Places!O$1,Neighborhoods!$A$1:$C$1,0))</f>
        <v>Upper West Side</v>
      </c>
      <c r="P343" t="s">
        <v>11822</v>
      </c>
      <c r="Q343" t="str">
        <f t="shared" si="20"/>
        <v>No</v>
      </c>
      <c r="R343">
        <v>3</v>
      </c>
      <c r="S343" t="str">
        <f t="shared" si="21"/>
        <v>Medium</v>
      </c>
      <c r="T343" s="50">
        <v>99</v>
      </c>
      <c r="U343" s="70">
        <f t="shared" si="22"/>
        <v>0.03</v>
      </c>
      <c r="V343" s="52">
        <v>5</v>
      </c>
      <c r="W343" s="52" t="str" cm="1">
        <f t="array" ref="W343">_xlfn.SWITCH(ROUND(V343,0),5,"Excellent",4,"Good",3,"Ok","Bad")</f>
        <v>Excellent</v>
      </c>
      <c r="X343">
        <v>6</v>
      </c>
      <c r="Y343" t="str">
        <f t="shared" si="23"/>
        <v>No</v>
      </c>
      <c r="Z343" s="68">
        <v>41793</v>
      </c>
      <c r="AA343" s="68">
        <v>44043</v>
      </c>
      <c r="AB343">
        <v>312</v>
      </c>
      <c r="AC343" t="s">
        <v>15615</v>
      </c>
    </row>
    <row r="344" spans="1:29" x14ac:dyDescent="0.3">
      <c r="A344" t="s">
        <v>271</v>
      </c>
      <c r="B344">
        <v>1676</v>
      </c>
      <c r="C344" t="str">
        <f>VLOOKUP($B344,Hosts!$A:$M,10,0)</f>
        <v>Within an hour</v>
      </c>
      <c r="D344" s="70">
        <f>VLOOKUP($B344,Hosts!$A:$M,11,0)</f>
        <v>1</v>
      </c>
      <c r="E344" s="70">
        <f>VLOOKUP($B344,Hosts!$A:$M,12,0)</f>
        <v>0.88</v>
      </c>
      <c r="F344" t="str">
        <f>VLOOKUP($B344,Hosts!$A:$M,13,0)</f>
        <v>Yes</v>
      </c>
      <c r="G344" t="str">
        <f>INDEX(Hosts!$A:$M, MATCH(Places!$B344,Hosts!$A:$A,0), MATCH(Places!G$1,Hosts!$A$1:$M$1,0))</f>
        <v>Within an hour</v>
      </c>
      <c r="H344" s="70">
        <f>INDEX(Hosts!$A:$M, MATCH(Places!$B344,Hosts!$A:$A,0), MATCH(Places!H$1,Hosts!$A$1:$M$1,0))</f>
        <v>1</v>
      </c>
      <c r="I344" s="70">
        <f>INDEX(Hosts!$A:$M, MATCH(Places!$B344,Hosts!$A:$A,0), MATCH(Places!I$1,Hosts!$A$1:$M$1,0))</f>
        <v>0.88</v>
      </c>
      <c r="J344" t="str">
        <f>INDEX(Hosts!$A:$M, MATCH(Places!$B344,Hosts!$A:$A,0), MATCH(Places!J$1,Hosts!$A$1:$M$1,0))</f>
        <v>Yes</v>
      </c>
      <c r="K344">
        <v>20</v>
      </c>
      <c r="L344" t="str">
        <f>VLOOKUP($K344,Neighborhoods!$A:$C,2,0)</f>
        <v>Manhattan</v>
      </c>
      <c r="M344" t="str">
        <f>VLOOKUP($K344,Neighborhoods!$A:$C,3,0)</f>
        <v>Upper West Side</v>
      </c>
      <c r="N344" t="str">
        <f>INDEX(Neighborhoods!$A:$C, MATCH(Places!$K344,Neighborhoods!$A:$A,0), MATCH(Places!N$1,Neighborhoods!$A$1:$C$1,0))</f>
        <v>Manhattan</v>
      </c>
      <c r="O344" t="str">
        <f>INDEX(Neighborhoods!$A:$C, MATCH(Places!$K344,Neighborhoods!$A:$A,0), MATCH(Places!O$1,Neighborhoods!$A$1:$C$1,0))</f>
        <v>Upper West Side</v>
      </c>
      <c r="P344" t="s">
        <v>11822</v>
      </c>
      <c r="Q344" t="str">
        <f t="shared" si="20"/>
        <v>No</v>
      </c>
      <c r="R344">
        <v>3</v>
      </c>
      <c r="S344" t="str">
        <f t="shared" si="21"/>
        <v>Medium</v>
      </c>
      <c r="T344" s="50">
        <v>171</v>
      </c>
      <c r="U344" s="70">
        <f t="shared" si="22"/>
        <v>0.03</v>
      </c>
      <c r="V344" s="52">
        <v>4.8899999999999997</v>
      </c>
      <c r="W344" s="52" t="str" cm="1">
        <f t="array" ref="W344">_xlfn.SWITCH(ROUND(V344,0),5,"Excellent",4,"Good",3,"Ok","Bad")</f>
        <v>Excellent</v>
      </c>
      <c r="X344">
        <v>9</v>
      </c>
      <c r="Y344" t="str">
        <f t="shared" si="23"/>
        <v>No</v>
      </c>
      <c r="Z344" s="68">
        <v>41254</v>
      </c>
      <c r="AA344" s="68">
        <v>43803</v>
      </c>
      <c r="AB344">
        <v>365</v>
      </c>
      <c r="AC344" t="s">
        <v>15615</v>
      </c>
    </row>
    <row r="345" spans="1:29" x14ac:dyDescent="0.3">
      <c r="A345" t="s">
        <v>272</v>
      </c>
      <c r="B345">
        <v>874</v>
      </c>
      <c r="C345" t="str">
        <f>VLOOKUP($B345,Hosts!$A:$M,10,0)</f>
        <v>Within a few hours</v>
      </c>
      <c r="D345" s="70">
        <f>VLOOKUP($B345,Hosts!$A:$M,11,0)</f>
        <v>0.83</v>
      </c>
      <c r="E345" s="70">
        <f>VLOOKUP($B345,Hosts!$A:$M,12,0)</f>
        <v>0.96</v>
      </c>
      <c r="F345" t="str">
        <f>VLOOKUP($B345,Hosts!$A:$M,13,0)</f>
        <v>Yes</v>
      </c>
      <c r="G345" t="str">
        <f>INDEX(Hosts!$A:$M, MATCH(Places!$B345,Hosts!$A:$A,0), MATCH(Places!G$1,Hosts!$A$1:$M$1,0))</f>
        <v>Within a few hours</v>
      </c>
      <c r="H345" s="70">
        <f>INDEX(Hosts!$A:$M, MATCH(Places!$B345,Hosts!$A:$A,0), MATCH(Places!H$1,Hosts!$A$1:$M$1,0))</f>
        <v>0.83</v>
      </c>
      <c r="I345" s="70">
        <f>INDEX(Hosts!$A:$M, MATCH(Places!$B345,Hosts!$A:$A,0), MATCH(Places!I$1,Hosts!$A$1:$M$1,0))</f>
        <v>0.96</v>
      </c>
      <c r="J345" t="str">
        <f>INDEX(Hosts!$A:$M, MATCH(Places!$B345,Hosts!$A:$A,0), MATCH(Places!J$1,Hosts!$A$1:$M$1,0))</f>
        <v>Yes</v>
      </c>
      <c r="K345">
        <v>18</v>
      </c>
      <c r="L345" t="str">
        <f>VLOOKUP($K345,Neighborhoods!$A:$C,2,0)</f>
        <v>Manhattan</v>
      </c>
      <c r="M345" t="str">
        <f>VLOOKUP($K345,Neighborhoods!$A:$C,3,0)</f>
        <v>Midtown</v>
      </c>
      <c r="N345" t="str">
        <f>INDEX(Neighborhoods!$A:$C, MATCH(Places!$K345,Neighborhoods!$A:$A,0), MATCH(Places!N$1,Neighborhoods!$A$1:$C$1,0))</f>
        <v>Manhattan</v>
      </c>
      <c r="O345" t="str">
        <f>INDEX(Neighborhoods!$A:$C, MATCH(Places!$K345,Neighborhoods!$A:$A,0), MATCH(Places!O$1,Neighborhoods!$A$1:$C$1,0))</f>
        <v>Midtown</v>
      </c>
      <c r="P345" t="s">
        <v>11822</v>
      </c>
      <c r="Q345" t="str">
        <f t="shared" si="20"/>
        <v>No</v>
      </c>
      <c r="R345">
        <v>2</v>
      </c>
      <c r="S345" t="str">
        <f t="shared" si="21"/>
        <v>Small</v>
      </c>
      <c r="T345" s="50">
        <v>140</v>
      </c>
      <c r="U345" s="70">
        <f t="shared" si="22"/>
        <v>0.03</v>
      </c>
      <c r="V345" s="52">
        <v>4.82</v>
      </c>
      <c r="W345" s="52" t="str" cm="1">
        <f t="array" ref="W345">_xlfn.SWITCH(ROUND(V345,0),5,"Excellent",4,"Good",3,"Ok","Bad")</f>
        <v>Excellent</v>
      </c>
      <c r="X345">
        <v>93</v>
      </c>
      <c r="Y345" t="str">
        <f t="shared" si="23"/>
        <v>No</v>
      </c>
      <c r="Z345" s="68">
        <v>41267</v>
      </c>
      <c r="AA345" s="68">
        <v>43904</v>
      </c>
      <c r="AB345">
        <v>294</v>
      </c>
      <c r="AC345" t="s">
        <v>15615</v>
      </c>
    </row>
    <row r="346" spans="1:29" x14ac:dyDescent="0.3">
      <c r="A346" t="s">
        <v>13733</v>
      </c>
      <c r="B346">
        <v>621</v>
      </c>
      <c r="C346" t="str">
        <f>VLOOKUP($B346,Hosts!$A:$M,10,0)</f>
        <v>Within an hour</v>
      </c>
      <c r="D346" s="70">
        <f>VLOOKUP($B346,Hosts!$A:$M,11,0)</f>
        <v>1</v>
      </c>
      <c r="E346" s="70">
        <f>VLOOKUP($B346,Hosts!$A:$M,12,0)</f>
        <v>0.92</v>
      </c>
      <c r="F346" t="str">
        <f>VLOOKUP($B346,Hosts!$A:$M,13,0)</f>
        <v>Yes</v>
      </c>
      <c r="G346" t="str">
        <f>INDEX(Hosts!$A:$M, MATCH(Places!$B346,Hosts!$A:$A,0), MATCH(Places!G$1,Hosts!$A$1:$M$1,0))</f>
        <v>Within an hour</v>
      </c>
      <c r="H346" s="70">
        <f>INDEX(Hosts!$A:$M, MATCH(Places!$B346,Hosts!$A:$A,0), MATCH(Places!H$1,Hosts!$A$1:$M$1,0))</f>
        <v>1</v>
      </c>
      <c r="I346" s="70">
        <f>INDEX(Hosts!$A:$M, MATCH(Places!$B346,Hosts!$A:$A,0), MATCH(Places!I$1,Hosts!$A$1:$M$1,0))</f>
        <v>0.92</v>
      </c>
      <c r="J346" t="str">
        <f>INDEX(Hosts!$A:$M, MATCH(Places!$B346,Hosts!$A:$A,0), MATCH(Places!J$1,Hosts!$A$1:$M$1,0))</f>
        <v>Yes</v>
      </c>
      <c r="K346">
        <v>9</v>
      </c>
      <c r="L346" t="str">
        <f>VLOOKUP($K346,Neighborhoods!$A:$C,2,0)</f>
        <v>Brooklyn</v>
      </c>
      <c r="M346" t="str">
        <f>VLOOKUP($K346,Neighborhoods!$A:$C,3,0)</f>
        <v>Crown Heights</v>
      </c>
      <c r="N346" t="str">
        <f>INDEX(Neighborhoods!$A:$C, MATCH(Places!$K346,Neighborhoods!$A:$A,0), MATCH(Places!N$1,Neighborhoods!$A$1:$C$1,0))</f>
        <v>Brooklyn</v>
      </c>
      <c r="O346" t="str">
        <f>INDEX(Neighborhoods!$A:$C, MATCH(Places!$K346,Neighborhoods!$A:$A,0), MATCH(Places!O$1,Neighborhoods!$A$1:$C$1,0))</f>
        <v>Crown Heights</v>
      </c>
      <c r="P346" t="s">
        <v>11822</v>
      </c>
      <c r="Q346" t="str">
        <f t="shared" si="20"/>
        <v>No</v>
      </c>
      <c r="R346">
        <v>2</v>
      </c>
      <c r="S346" t="str">
        <f t="shared" si="21"/>
        <v>Small</v>
      </c>
      <c r="T346" s="50">
        <v>75</v>
      </c>
      <c r="U346" s="70">
        <f t="shared" si="22"/>
        <v>0.03</v>
      </c>
      <c r="V346" s="52">
        <v>4.9800000000000004</v>
      </c>
      <c r="W346" s="52" t="str" cm="1">
        <f t="array" ref="W346">_xlfn.SWITCH(ROUND(V346,0),5,"Excellent",4,"Good",3,"Ok","Bad")</f>
        <v>Excellent</v>
      </c>
      <c r="X346">
        <v>208</v>
      </c>
      <c r="Y346" t="str">
        <f t="shared" si="23"/>
        <v>Yes</v>
      </c>
      <c r="Z346" s="68">
        <v>42453</v>
      </c>
      <c r="AA346" s="68">
        <v>44018</v>
      </c>
      <c r="AB346">
        <v>239</v>
      </c>
      <c r="AC346" t="s">
        <v>15615</v>
      </c>
    </row>
    <row r="347" spans="1:29" x14ac:dyDescent="0.3">
      <c r="A347" t="s">
        <v>273</v>
      </c>
      <c r="B347">
        <v>839</v>
      </c>
      <c r="C347" t="str">
        <f>VLOOKUP($B347,Hosts!$A:$M,10,0)</f>
        <v>Within an hour</v>
      </c>
      <c r="D347" s="70">
        <f>VLOOKUP($B347,Hosts!$A:$M,11,0)</f>
        <v>1</v>
      </c>
      <c r="E347" s="70">
        <f>VLOOKUP($B347,Hosts!$A:$M,12,0)</f>
        <v>1</v>
      </c>
      <c r="F347" t="str">
        <f>VLOOKUP($B347,Hosts!$A:$M,13,0)</f>
        <v>Yes</v>
      </c>
      <c r="G347" t="str">
        <f>INDEX(Hosts!$A:$M, MATCH(Places!$B347,Hosts!$A:$A,0), MATCH(Places!G$1,Hosts!$A$1:$M$1,0))</f>
        <v>Within an hour</v>
      </c>
      <c r="H347" s="70">
        <f>INDEX(Hosts!$A:$M, MATCH(Places!$B347,Hosts!$A:$A,0), MATCH(Places!H$1,Hosts!$A$1:$M$1,0))</f>
        <v>1</v>
      </c>
      <c r="I347" s="70">
        <f>INDEX(Hosts!$A:$M, MATCH(Places!$B347,Hosts!$A:$A,0), MATCH(Places!I$1,Hosts!$A$1:$M$1,0))</f>
        <v>1</v>
      </c>
      <c r="J347" t="str">
        <f>INDEX(Hosts!$A:$M, MATCH(Places!$B347,Hosts!$A:$A,0), MATCH(Places!J$1,Hosts!$A$1:$M$1,0))</f>
        <v>Yes</v>
      </c>
      <c r="K347">
        <v>15</v>
      </c>
      <c r="L347" t="str">
        <f>VLOOKUP($K347,Neighborhoods!$A:$C,2,0)</f>
        <v>Manhattan</v>
      </c>
      <c r="M347" t="str">
        <f>VLOOKUP($K347,Neighborhoods!$A:$C,3,0)</f>
        <v>East Village</v>
      </c>
      <c r="N347" t="str">
        <f>INDEX(Neighborhoods!$A:$C, MATCH(Places!$K347,Neighborhoods!$A:$A,0), MATCH(Places!N$1,Neighborhoods!$A$1:$C$1,0))</f>
        <v>Manhattan</v>
      </c>
      <c r="O347" t="str">
        <f>INDEX(Neighborhoods!$A:$C, MATCH(Places!$K347,Neighborhoods!$A:$A,0), MATCH(Places!O$1,Neighborhoods!$A$1:$C$1,0))</f>
        <v>East Village</v>
      </c>
      <c r="P347" t="s">
        <v>11822</v>
      </c>
      <c r="Q347" t="str">
        <f t="shared" si="20"/>
        <v>No</v>
      </c>
      <c r="R347">
        <v>2</v>
      </c>
      <c r="S347" t="str">
        <f t="shared" si="21"/>
        <v>Small</v>
      </c>
      <c r="T347" s="50">
        <v>179</v>
      </c>
      <c r="U347" s="70">
        <f t="shared" si="22"/>
        <v>0.03</v>
      </c>
      <c r="V347" s="52">
        <v>4.8899999999999997</v>
      </c>
      <c r="W347" s="52" t="str" cm="1">
        <f t="array" ref="W347">_xlfn.SWITCH(ROUND(V347,0),5,"Excellent",4,"Good",3,"Ok","Bad")</f>
        <v>Excellent</v>
      </c>
      <c r="X347">
        <v>229</v>
      </c>
      <c r="Y347" t="str">
        <f t="shared" si="23"/>
        <v>Yes</v>
      </c>
      <c r="Z347" s="68">
        <v>41214</v>
      </c>
      <c r="AA347" s="68">
        <v>43832</v>
      </c>
      <c r="AB347">
        <v>354</v>
      </c>
      <c r="AC347" t="s">
        <v>15615</v>
      </c>
    </row>
    <row r="348" spans="1:29" x14ac:dyDescent="0.3">
      <c r="A348" t="s">
        <v>274</v>
      </c>
      <c r="B348">
        <v>776</v>
      </c>
      <c r="C348" t="str">
        <f>VLOOKUP($B348,Hosts!$A:$M,10,0)</f>
        <v>Within a few hours</v>
      </c>
      <c r="D348" s="70">
        <f>VLOOKUP($B348,Hosts!$A:$M,11,0)</f>
        <v>1</v>
      </c>
      <c r="E348" s="70">
        <f>VLOOKUP($B348,Hosts!$A:$M,12,0)</f>
        <v>0.5</v>
      </c>
      <c r="F348" t="str">
        <f>VLOOKUP($B348,Hosts!$A:$M,13,0)</f>
        <v>No</v>
      </c>
      <c r="G348" t="str">
        <f>INDEX(Hosts!$A:$M, MATCH(Places!$B348,Hosts!$A:$A,0), MATCH(Places!G$1,Hosts!$A$1:$M$1,0))</f>
        <v>Within a few hours</v>
      </c>
      <c r="H348" s="70">
        <f>INDEX(Hosts!$A:$M, MATCH(Places!$B348,Hosts!$A:$A,0), MATCH(Places!H$1,Hosts!$A$1:$M$1,0))</f>
        <v>1</v>
      </c>
      <c r="I348" s="70">
        <f>INDEX(Hosts!$A:$M, MATCH(Places!$B348,Hosts!$A:$A,0), MATCH(Places!I$1,Hosts!$A$1:$M$1,0))</f>
        <v>0.5</v>
      </c>
      <c r="J348" t="str">
        <f>INDEX(Hosts!$A:$M, MATCH(Places!$B348,Hosts!$A:$A,0), MATCH(Places!J$1,Hosts!$A$1:$M$1,0))</f>
        <v>No</v>
      </c>
      <c r="K348">
        <v>24</v>
      </c>
      <c r="L348" t="str">
        <f>VLOOKUP($K348,Neighborhoods!$A:$C,2,0)</f>
        <v>Queens</v>
      </c>
      <c r="M348" t="str">
        <f>VLOOKUP($K348,Neighborhoods!$A:$C,3,0)</f>
        <v>Long Island City</v>
      </c>
      <c r="N348" t="str">
        <f>INDEX(Neighborhoods!$A:$C, MATCH(Places!$K348,Neighborhoods!$A:$A,0), MATCH(Places!N$1,Neighborhoods!$A$1:$C$1,0))</f>
        <v>Queens</v>
      </c>
      <c r="O348" t="str">
        <f>INDEX(Neighborhoods!$A:$C, MATCH(Places!$K348,Neighborhoods!$A:$A,0), MATCH(Places!O$1,Neighborhoods!$A$1:$C$1,0))</f>
        <v>Long Island City</v>
      </c>
      <c r="P348" t="s">
        <v>1</v>
      </c>
      <c r="Q348" t="str">
        <f t="shared" si="20"/>
        <v>Yes</v>
      </c>
      <c r="R348">
        <v>1</v>
      </c>
      <c r="S348" t="str">
        <f t="shared" si="21"/>
        <v>Small</v>
      </c>
      <c r="T348" s="50">
        <v>39</v>
      </c>
      <c r="U348" s="70">
        <f t="shared" si="22"/>
        <v>0.03</v>
      </c>
      <c r="V348" s="52">
        <v>4.7699999999999996</v>
      </c>
      <c r="W348" s="52" t="str" cm="1">
        <f t="array" ref="W348">_xlfn.SWITCH(ROUND(V348,0),5,"Excellent",4,"Good",3,"Ok","Bad")</f>
        <v>Excellent</v>
      </c>
      <c r="X348">
        <v>13</v>
      </c>
      <c r="Y348" t="str">
        <f t="shared" si="23"/>
        <v>No</v>
      </c>
      <c r="Z348" s="68">
        <v>41217</v>
      </c>
      <c r="AA348" s="68">
        <v>42351</v>
      </c>
      <c r="AB348">
        <v>364</v>
      </c>
      <c r="AC348" t="s">
        <v>15615</v>
      </c>
    </row>
    <row r="349" spans="1:29" x14ac:dyDescent="0.3">
      <c r="A349" t="s">
        <v>275</v>
      </c>
      <c r="B349">
        <v>882</v>
      </c>
      <c r="C349" t="str">
        <f>VLOOKUP($B349,Hosts!$A:$M,10,0)</f>
        <v>Within a few hours</v>
      </c>
      <c r="D349" s="70">
        <f>VLOOKUP($B349,Hosts!$A:$M,11,0)</f>
        <v>1</v>
      </c>
      <c r="E349" s="70">
        <f>VLOOKUP($B349,Hosts!$A:$M,12,0)</f>
        <v>0.68</v>
      </c>
      <c r="F349" t="str">
        <f>VLOOKUP($B349,Hosts!$A:$M,13,0)</f>
        <v>Yes</v>
      </c>
      <c r="G349" t="str">
        <f>INDEX(Hosts!$A:$M, MATCH(Places!$B349,Hosts!$A:$A,0), MATCH(Places!G$1,Hosts!$A$1:$M$1,0))</f>
        <v>Within a few hours</v>
      </c>
      <c r="H349" s="70">
        <f>INDEX(Hosts!$A:$M, MATCH(Places!$B349,Hosts!$A:$A,0), MATCH(Places!H$1,Hosts!$A$1:$M$1,0))</f>
        <v>1</v>
      </c>
      <c r="I349" s="70">
        <f>INDEX(Hosts!$A:$M, MATCH(Places!$B349,Hosts!$A:$A,0), MATCH(Places!I$1,Hosts!$A$1:$M$1,0))</f>
        <v>0.68</v>
      </c>
      <c r="J349" t="str">
        <f>INDEX(Hosts!$A:$M, MATCH(Places!$B349,Hosts!$A:$A,0), MATCH(Places!J$1,Hosts!$A$1:$M$1,0))</f>
        <v>Yes</v>
      </c>
      <c r="K349">
        <v>8</v>
      </c>
      <c r="L349" t="str">
        <f>VLOOKUP($K349,Neighborhoods!$A:$C,2,0)</f>
        <v>Brooklyn</v>
      </c>
      <c r="M349" t="str">
        <f>VLOOKUP($K349,Neighborhoods!$A:$C,3,0)</f>
        <v>Bushwick</v>
      </c>
      <c r="N349" t="str">
        <f>INDEX(Neighborhoods!$A:$C, MATCH(Places!$K349,Neighborhoods!$A:$A,0), MATCH(Places!N$1,Neighborhoods!$A$1:$C$1,0))</f>
        <v>Brooklyn</v>
      </c>
      <c r="O349" t="str">
        <f>INDEX(Neighborhoods!$A:$C, MATCH(Places!$K349,Neighborhoods!$A:$A,0), MATCH(Places!O$1,Neighborhoods!$A$1:$C$1,0))</f>
        <v>Bushwick</v>
      </c>
      <c r="P349" t="s">
        <v>1</v>
      </c>
      <c r="Q349" t="str">
        <f t="shared" si="20"/>
        <v>Yes</v>
      </c>
      <c r="R349">
        <v>2</v>
      </c>
      <c r="S349" t="str">
        <f t="shared" si="21"/>
        <v>Small</v>
      </c>
      <c r="T349" s="50">
        <v>103</v>
      </c>
      <c r="U349" s="70">
        <f t="shared" si="22"/>
        <v>0.03</v>
      </c>
      <c r="V349" s="52">
        <v>4.9800000000000004</v>
      </c>
      <c r="W349" s="52" t="str" cm="1">
        <f t="array" ref="W349">_xlfn.SWITCH(ROUND(V349,0),5,"Excellent",4,"Good",3,"Ok","Bad")</f>
        <v>Excellent</v>
      </c>
      <c r="X349">
        <v>64</v>
      </c>
      <c r="Y349" t="str">
        <f t="shared" si="23"/>
        <v>No</v>
      </c>
      <c r="Z349" s="68">
        <v>41800</v>
      </c>
      <c r="AA349" s="68">
        <v>43832</v>
      </c>
      <c r="AB349">
        <v>0</v>
      </c>
      <c r="AC349" t="s">
        <v>15615</v>
      </c>
    </row>
    <row r="350" spans="1:29" x14ac:dyDescent="0.3">
      <c r="A350" t="s">
        <v>276</v>
      </c>
      <c r="B350">
        <v>786</v>
      </c>
      <c r="C350" t="str">
        <f>VLOOKUP($B350,Hosts!$A:$M,10,0)</f>
        <v>Within an hour</v>
      </c>
      <c r="D350" s="70">
        <f>VLOOKUP($B350,Hosts!$A:$M,11,0)</f>
        <v>1</v>
      </c>
      <c r="E350" s="70">
        <f>VLOOKUP($B350,Hosts!$A:$M,12,0)</f>
        <v>1</v>
      </c>
      <c r="F350" t="str">
        <f>VLOOKUP($B350,Hosts!$A:$M,13,0)</f>
        <v>No</v>
      </c>
      <c r="G350" t="str">
        <f>INDEX(Hosts!$A:$M, MATCH(Places!$B350,Hosts!$A:$A,0), MATCH(Places!G$1,Hosts!$A$1:$M$1,0))</f>
        <v>Within an hour</v>
      </c>
      <c r="H350" s="70">
        <f>INDEX(Hosts!$A:$M, MATCH(Places!$B350,Hosts!$A:$A,0), MATCH(Places!H$1,Hosts!$A$1:$M$1,0))</f>
        <v>1</v>
      </c>
      <c r="I350" s="70">
        <f>INDEX(Hosts!$A:$M, MATCH(Places!$B350,Hosts!$A:$A,0), MATCH(Places!I$1,Hosts!$A$1:$M$1,0))</f>
        <v>1</v>
      </c>
      <c r="J350" t="str">
        <f>INDEX(Hosts!$A:$M, MATCH(Places!$B350,Hosts!$A:$A,0), MATCH(Places!J$1,Hosts!$A$1:$M$1,0))</f>
        <v>No</v>
      </c>
      <c r="K350">
        <v>20</v>
      </c>
      <c r="L350" t="str">
        <f>VLOOKUP($K350,Neighborhoods!$A:$C,2,0)</f>
        <v>Manhattan</v>
      </c>
      <c r="M350" t="str">
        <f>VLOOKUP($K350,Neighborhoods!$A:$C,3,0)</f>
        <v>Upper West Side</v>
      </c>
      <c r="N350" t="str">
        <f>INDEX(Neighborhoods!$A:$C, MATCH(Places!$K350,Neighborhoods!$A:$A,0), MATCH(Places!N$1,Neighborhoods!$A$1:$C$1,0))</f>
        <v>Manhattan</v>
      </c>
      <c r="O350" t="str">
        <f>INDEX(Neighborhoods!$A:$C, MATCH(Places!$K350,Neighborhoods!$A:$A,0), MATCH(Places!O$1,Neighborhoods!$A$1:$C$1,0))</f>
        <v>Upper West Side</v>
      </c>
      <c r="P350" t="s">
        <v>11822</v>
      </c>
      <c r="Q350" t="str">
        <f t="shared" si="20"/>
        <v>No</v>
      </c>
      <c r="R350">
        <v>4</v>
      </c>
      <c r="S350" t="str">
        <f t="shared" si="21"/>
        <v>Medium</v>
      </c>
      <c r="T350" s="50">
        <v>350</v>
      </c>
      <c r="U350" s="70">
        <f t="shared" si="22"/>
        <v>0.04</v>
      </c>
      <c r="V350" s="52">
        <v>4.8</v>
      </c>
      <c r="W350" s="52" t="str" cm="1">
        <f t="array" ref="W350">_xlfn.SWITCH(ROUND(V350,0),5,"Excellent",4,"Good",3,"Ok","Bad")</f>
        <v>Excellent</v>
      </c>
      <c r="X350">
        <v>10</v>
      </c>
      <c r="Y350" t="str">
        <f t="shared" si="23"/>
        <v>No</v>
      </c>
      <c r="Z350" s="68">
        <v>41343</v>
      </c>
      <c r="AA350" s="68">
        <v>43667</v>
      </c>
      <c r="AB350">
        <v>338</v>
      </c>
      <c r="AC350" t="s">
        <v>15615</v>
      </c>
    </row>
    <row r="351" spans="1:29" x14ac:dyDescent="0.3">
      <c r="A351" t="s">
        <v>277</v>
      </c>
      <c r="B351">
        <v>884</v>
      </c>
      <c r="C351" t="str">
        <f>VLOOKUP($B351,Hosts!$A:$M,10,0)</f>
        <v>Within a day</v>
      </c>
      <c r="D351" s="70">
        <f>VLOOKUP($B351,Hosts!$A:$M,11,0)</f>
        <v>0.6</v>
      </c>
      <c r="E351" s="70">
        <f>VLOOKUP($B351,Hosts!$A:$M,12,0)</f>
        <v>0.48</v>
      </c>
      <c r="F351" t="str">
        <f>VLOOKUP($B351,Hosts!$A:$M,13,0)</f>
        <v>No</v>
      </c>
      <c r="G351" t="str">
        <f>INDEX(Hosts!$A:$M, MATCH(Places!$B351,Hosts!$A:$A,0), MATCH(Places!G$1,Hosts!$A$1:$M$1,0))</f>
        <v>Within a day</v>
      </c>
      <c r="H351" s="70">
        <f>INDEX(Hosts!$A:$M, MATCH(Places!$B351,Hosts!$A:$A,0), MATCH(Places!H$1,Hosts!$A$1:$M$1,0))</f>
        <v>0.6</v>
      </c>
      <c r="I351" s="70">
        <f>INDEX(Hosts!$A:$M, MATCH(Places!$B351,Hosts!$A:$A,0), MATCH(Places!I$1,Hosts!$A$1:$M$1,0))</f>
        <v>0.48</v>
      </c>
      <c r="J351" t="str">
        <f>INDEX(Hosts!$A:$M, MATCH(Places!$B351,Hosts!$A:$A,0), MATCH(Places!J$1,Hosts!$A$1:$M$1,0))</f>
        <v>No</v>
      </c>
      <c r="K351">
        <v>14</v>
      </c>
      <c r="L351" t="str">
        <f>VLOOKUP($K351,Neighborhoods!$A:$C,2,0)</f>
        <v>Manhattan</v>
      </c>
      <c r="M351" t="str">
        <f>VLOOKUP($K351,Neighborhoods!$A:$C,3,0)</f>
        <v>East Harlem</v>
      </c>
      <c r="N351" t="str">
        <f>INDEX(Neighborhoods!$A:$C, MATCH(Places!$K351,Neighborhoods!$A:$A,0), MATCH(Places!N$1,Neighborhoods!$A$1:$C$1,0))</f>
        <v>Manhattan</v>
      </c>
      <c r="O351" t="str">
        <f>INDEX(Neighborhoods!$A:$C, MATCH(Places!$K351,Neighborhoods!$A:$A,0), MATCH(Places!O$1,Neighborhoods!$A$1:$C$1,0))</f>
        <v>East Harlem</v>
      </c>
      <c r="P351" t="s">
        <v>11822</v>
      </c>
      <c r="Q351" t="str">
        <f t="shared" si="20"/>
        <v>No</v>
      </c>
      <c r="R351">
        <v>2</v>
      </c>
      <c r="S351" t="str">
        <f t="shared" si="21"/>
        <v>Small</v>
      </c>
      <c r="T351" s="50">
        <v>70</v>
      </c>
      <c r="U351" s="70">
        <f t="shared" si="22"/>
        <v>0.03</v>
      </c>
      <c r="V351" s="52">
        <v>4.68</v>
      </c>
      <c r="W351" s="52" t="str" cm="1">
        <f t="array" ref="W351">_xlfn.SWITCH(ROUND(V351,0),5,"Excellent",4,"Good",3,"Ok","Bad")</f>
        <v>Excellent</v>
      </c>
      <c r="X351">
        <v>25</v>
      </c>
      <c r="Y351" t="str">
        <f t="shared" si="23"/>
        <v>No</v>
      </c>
      <c r="Z351" s="68">
        <v>41229</v>
      </c>
      <c r="AA351" s="68">
        <v>43910</v>
      </c>
      <c r="AB351">
        <v>350</v>
      </c>
      <c r="AC351" t="s">
        <v>15615</v>
      </c>
    </row>
    <row r="352" spans="1:29" x14ac:dyDescent="0.3">
      <c r="A352" t="s">
        <v>278</v>
      </c>
      <c r="B352">
        <v>796</v>
      </c>
      <c r="C352" t="str">
        <f>VLOOKUP($B352,Hosts!$A:$M,10,0)</f>
        <v>Within a day</v>
      </c>
      <c r="D352" s="70">
        <f>VLOOKUP($B352,Hosts!$A:$M,11,0)</f>
        <v>1</v>
      </c>
      <c r="E352" s="70">
        <f>VLOOKUP($B352,Hosts!$A:$M,12,0)</f>
        <v>0.78</v>
      </c>
      <c r="F352" t="str">
        <f>VLOOKUP($B352,Hosts!$A:$M,13,0)</f>
        <v>No</v>
      </c>
      <c r="G352" t="str">
        <f>INDEX(Hosts!$A:$M, MATCH(Places!$B352,Hosts!$A:$A,0), MATCH(Places!G$1,Hosts!$A$1:$M$1,0))</f>
        <v>Within a day</v>
      </c>
      <c r="H352" s="70">
        <f>INDEX(Hosts!$A:$M, MATCH(Places!$B352,Hosts!$A:$A,0), MATCH(Places!H$1,Hosts!$A$1:$M$1,0))</f>
        <v>1</v>
      </c>
      <c r="I352" s="70">
        <f>INDEX(Hosts!$A:$M, MATCH(Places!$B352,Hosts!$A:$A,0), MATCH(Places!I$1,Hosts!$A$1:$M$1,0))</f>
        <v>0.78</v>
      </c>
      <c r="J352" t="str">
        <f>INDEX(Hosts!$A:$M, MATCH(Places!$B352,Hosts!$A:$A,0), MATCH(Places!J$1,Hosts!$A$1:$M$1,0))</f>
        <v>No</v>
      </c>
      <c r="K352">
        <v>9</v>
      </c>
      <c r="L352" t="str">
        <f>VLOOKUP($K352,Neighborhoods!$A:$C,2,0)</f>
        <v>Brooklyn</v>
      </c>
      <c r="M352" t="str">
        <f>VLOOKUP($K352,Neighborhoods!$A:$C,3,0)</f>
        <v>Crown Heights</v>
      </c>
      <c r="N352" t="str">
        <f>INDEX(Neighborhoods!$A:$C, MATCH(Places!$K352,Neighborhoods!$A:$A,0), MATCH(Places!N$1,Neighborhoods!$A$1:$C$1,0))</f>
        <v>Brooklyn</v>
      </c>
      <c r="O352" t="str">
        <f>INDEX(Neighborhoods!$A:$C, MATCH(Places!$K352,Neighborhoods!$A:$A,0), MATCH(Places!O$1,Neighborhoods!$A$1:$C$1,0))</f>
        <v>Crown Heights</v>
      </c>
      <c r="P352" t="s">
        <v>11822</v>
      </c>
      <c r="Q352" t="str">
        <f t="shared" si="20"/>
        <v>No</v>
      </c>
      <c r="R352">
        <v>6</v>
      </c>
      <c r="S352" t="str">
        <f t="shared" si="21"/>
        <v>Large</v>
      </c>
      <c r="T352" s="50">
        <v>89</v>
      </c>
      <c r="U352" s="70">
        <f t="shared" si="22"/>
        <v>0.03</v>
      </c>
      <c r="V352" s="52">
        <v>4.5</v>
      </c>
      <c r="W352" s="52" t="str" cm="1">
        <f t="array" ref="W352">_xlfn.SWITCH(ROUND(V352,0),5,"Excellent",4,"Good",3,"Ok","Bad")</f>
        <v>Excellent</v>
      </c>
      <c r="X352">
        <v>119</v>
      </c>
      <c r="Y352" t="str">
        <f t="shared" si="23"/>
        <v>No</v>
      </c>
      <c r="Z352" s="68">
        <v>41226</v>
      </c>
      <c r="AA352" s="68">
        <v>43833</v>
      </c>
      <c r="AB352">
        <v>157</v>
      </c>
      <c r="AC352" t="s">
        <v>15615</v>
      </c>
    </row>
    <row r="353" spans="1:29" x14ac:dyDescent="0.3">
      <c r="A353" t="s">
        <v>279</v>
      </c>
      <c r="B353">
        <v>886</v>
      </c>
      <c r="C353" t="str">
        <f>VLOOKUP($B353,Hosts!$A:$M,10,0)</f>
        <v>Within a day</v>
      </c>
      <c r="D353" s="70">
        <f>VLOOKUP($B353,Hosts!$A:$M,11,0)</f>
        <v>0.5</v>
      </c>
      <c r="E353" s="70">
        <f>VLOOKUP($B353,Hosts!$A:$M,12,0)</f>
        <v>0</v>
      </c>
      <c r="F353" t="str">
        <f>VLOOKUP($B353,Hosts!$A:$M,13,0)</f>
        <v>No</v>
      </c>
      <c r="G353" t="str">
        <f>INDEX(Hosts!$A:$M, MATCH(Places!$B353,Hosts!$A:$A,0), MATCH(Places!G$1,Hosts!$A$1:$M$1,0))</f>
        <v>Within a day</v>
      </c>
      <c r="H353" s="70">
        <f>INDEX(Hosts!$A:$M, MATCH(Places!$B353,Hosts!$A:$A,0), MATCH(Places!H$1,Hosts!$A$1:$M$1,0))</f>
        <v>0.5</v>
      </c>
      <c r="I353" s="70">
        <f>INDEX(Hosts!$A:$M, MATCH(Places!$B353,Hosts!$A:$A,0), MATCH(Places!I$1,Hosts!$A$1:$M$1,0))</f>
        <v>0</v>
      </c>
      <c r="J353" t="str">
        <f>INDEX(Hosts!$A:$M, MATCH(Places!$B353,Hosts!$A:$A,0), MATCH(Places!J$1,Hosts!$A$1:$M$1,0))</f>
        <v>No</v>
      </c>
      <c r="K353">
        <v>12</v>
      </c>
      <c r="L353" t="str">
        <f>VLOOKUP($K353,Neighborhoods!$A:$C,2,0)</f>
        <v>Brooklyn</v>
      </c>
      <c r="M353" t="str">
        <f>VLOOKUP($K353,Neighborhoods!$A:$C,3,0)</f>
        <v>Williamsburg</v>
      </c>
      <c r="N353" t="str">
        <f>INDEX(Neighborhoods!$A:$C, MATCH(Places!$K353,Neighborhoods!$A:$A,0), MATCH(Places!N$1,Neighborhoods!$A$1:$C$1,0))</f>
        <v>Brooklyn</v>
      </c>
      <c r="O353" t="str">
        <f>INDEX(Neighborhoods!$A:$C, MATCH(Places!$K353,Neighborhoods!$A:$A,0), MATCH(Places!O$1,Neighborhoods!$A$1:$C$1,0))</f>
        <v>Williamsburg</v>
      </c>
      <c r="P353" t="s">
        <v>11822</v>
      </c>
      <c r="Q353" t="str">
        <f t="shared" si="20"/>
        <v>No</v>
      </c>
      <c r="R353">
        <v>2</v>
      </c>
      <c r="S353" t="str">
        <f t="shared" si="21"/>
        <v>Small</v>
      </c>
      <c r="T353" s="50">
        <v>100</v>
      </c>
      <c r="U353" s="70">
        <f t="shared" si="22"/>
        <v>0.03</v>
      </c>
      <c r="V353" s="52">
        <v>5</v>
      </c>
      <c r="W353" s="52" t="str" cm="1">
        <f t="array" ref="W353">_xlfn.SWITCH(ROUND(V353,0),5,"Excellent",4,"Good",3,"Ok","Bad")</f>
        <v>Excellent</v>
      </c>
      <c r="X353">
        <v>4</v>
      </c>
      <c r="Y353" t="str">
        <f t="shared" si="23"/>
        <v>No</v>
      </c>
      <c r="Z353" s="68">
        <v>41345</v>
      </c>
      <c r="AA353" s="68">
        <v>41521</v>
      </c>
      <c r="AB353">
        <v>207</v>
      </c>
      <c r="AC353" t="s">
        <v>15615</v>
      </c>
    </row>
    <row r="354" spans="1:29" x14ac:dyDescent="0.3">
      <c r="A354" t="s">
        <v>280</v>
      </c>
      <c r="B354">
        <v>569</v>
      </c>
      <c r="C354" t="str">
        <f>VLOOKUP($B354,Hosts!$A:$M,10,0)</f>
        <v>Within an hour</v>
      </c>
      <c r="D354" s="70">
        <f>VLOOKUP($B354,Hosts!$A:$M,11,0)</f>
        <v>1</v>
      </c>
      <c r="E354" s="70">
        <f>VLOOKUP($B354,Hosts!$A:$M,12,0)</f>
        <v>0.91</v>
      </c>
      <c r="F354" t="str">
        <f>VLOOKUP($B354,Hosts!$A:$M,13,0)</f>
        <v>Yes</v>
      </c>
      <c r="G354" t="str">
        <f>INDEX(Hosts!$A:$M, MATCH(Places!$B354,Hosts!$A:$A,0), MATCH(Places!G$1,Hosts!$A$1:$M$1,0))</f>
        <v>Within an hour</v>
      </c>
      <c r="H354" s="70">
        <f>INDEX(Hosts!$A:$M, MATCH(Places!$B354,Hosts!$A:$A,0), MATCH(Places!H$1,Hosts!$A$1:$M$1,0))</f>
        <v>1</v>
      </c>
      <c r="I354" s="70">
        <f>INDEX(Hosts!$A:$M, MATCH(Places!$B354,Hosts!$A:$A,0), MATCH(Places!I$1,Hosts!$A$1:$M$1,0))</f>
        <v>0.91</v>
      </c>
      <c r="J354" t="str">
        <f>INDEX(Hosts!$A:$M, MATCH(Places!$B354,Hosts!$A:$A,0), MATCH(Places!J$1,Hosts!$A$1:$M$1,0))</f>
        <v>Yes</v>
      </c>
      <c r="K354">
        <v>8</v>
      </c>
      <c r="L354" t="str">
        <f>VLOOKUP($K354,Neighborhoods!$A:$C,2,0)</f>
        <v>Brooklyn</v>
      </c>
      <c r="M354" t="str">
        <f>VLOOKUP($K354,Neighborhoods!$A:$C,3,0)</f>
        <v>Bushwick</v>
      </c>
      <c r="N354" t="str">
        <f>INDEX(Neighborhoods!$A:$C, MATCH(Places!$K354,Neighborhoods!$A:$A,0), MATCH(Places!N$1,Neighborhoods!$A$1:$C$1,0))</f>
        <v>Brooklyn</v>
      </c>
      <c r="O354" t="str">
        <f>INDEX(Neighborhoods!$A:$C, MATCH(Places!$K354,Neighborhoods!$A:$A,0), MATCH(Places!O$1,Neighborhoods!$A$1:$C$1,0))</f>
        <v>Bushwick</v>
      </c>
      <c r="P354" t="s">
        <v>1</v>
      </c>
      <c r="Q354" t="str">
        <f t="shared" si="20"/>
        <v>Yes</v>
      </c>
      <c r="R354">
        <v>1</v>
      </c>
      <c r="S354" t="str">
        <f t="shared" si="21"/>
        <v>Small</v>
      </c>
      <c r="T354" s="50">
        <v>35</v>
      </c>
      <c r="U354" s="70">
        <f t="shared" si="22"/>
        <v>0.03</v>
      </c>
      <c r="V354" s="52">
        <v>4.84</v>
      </c>
      <c r="W354" s="52" t="str" cm="1">
        <f t="array" ref="W354">_xlfn.SWITCH(ROUND(V354,0),5,"Excellent",4,"Good",3,"Ok","Bad")</f>
        <v>Excellent</v>
      </c>
      <c r="X354">
        <v>92</v>
      </c>
      <c r="Y354" t="str">
        <f t="shared" si="23"/>
        <v>No</v>
      </c>
      <c r="Z354" s="68">
        <v>41234</v>
      </c>
      <c r="AA354" s="68">
        <v>44042</v>
      </c>
      <c r="AB354">
        <v>351</v>
      </c>
      <c r="AC354" t="s">
        <v>15615</v>
      </c>
    </row>
    <row r="355" spans="1:29" x14ac:dyDescent="0.3">
      <c r="A355" t="s">
        <v>281</v>
      </c>
      <c r="B355">
        <v>678</v>
      </c>
      <c r="C355" t="str">
        <f>VLOOKUP($B355,Hosts!$A:$M,10,0)</f>
        <v>Within a few hours</v>
      </c>
      <c r="D355" s="70">
        <f>VLOOKUP($B355,Hosts!$A:$M,11,0)</f>
        <v>1</v>
      </c>
      <c r="E355" s="70">
        <f>VLOOKUP($B355,Hosts!$A:$M,12,0)</f>
        <v>0.89</v>
      </c>
      <c r="F355" t="str">
        <f>VLOOKUP($B355,Hosts!$A:$M,13,0)</f>
        <v>No</v>
      </c>
      <c r="G355" t="str">
        <f>INDEX(Hosts!$A:$M, MATCH(Places!$B355,Hosts!$A:$A,0), MATCH(Places!G$1,Hosts!$A$1:$M$1,0))</f>
        <v>Within a few hours</v>
      </c>
      <c r="H355" s="70">
        <f>INDEX(Hosts!$A:$M, MATCH(Places!$B355,Hosts!$A:$A,0), MATCH(Places!H$1,Hosts!$A$1:$M$1,0))</f>
        <v>1</v>
      </c>
      <c r="I355" s="70">
        <f>INDEX(Hosts!$A:$M, MATCH(Places!$B355,Hosts!$A:$A,0), MATCH(Places!I$1,Hosts!$A$1:$M$1,0))</f>
        <v>0.89</v>
      </c>
      <c r="J355" t="str">
        <f>INDEX(Hosts!$A:$M, MATCH(Places!$B355,Hosts!$A:$A,0), MATCH(Places!J$1,Hosts!$A$1:$M$1,0))</f>
        <v>No</v>
      </c>
      <c r="K355">
        <v>17</v>
      </c>
      <c r="L355" t="str">
        <f>VLOOKUP($K355,Neighborhoods!$A:$C,2,0)</f>
        <v>Manhattan</v>
      </c>
      <c r="M355" t="str">
        <f>VLOOKUP($K355,Neighborhoods!$A:$C,3,0)</f>
        <v>Hell's Kitchen</v>
      </c>
      <c r="N355" t="str">
        <f>INDEX(Neighborhoods!$A:$C, MATCH(Places!$K355,Neighborhoods!$A:$A,0), MATCH(Places!N$1,Neighborhoods!$A$1:$C$1,0))</f>
        <v>Manhattan</v>
      </c>
      <c r="O355" t="str">
        <f>INDEX(Neighborhoods!$A:$C, MATCH(Places!$K355,Neighborhoods!$A:$A,0), MATCH(Places!O$1,Neighborhoods!$A$1:$C$1,0))</f>
        <v>Hell's Kitchen</v>
      </c>
      <c r="P355" t="s">
        <v>11822</v>
      </c>
      <c r="Q355" t="str">
        <f t="shared" si="20"/>
        <v>No</v>
      </c>
      <c r="R355">
        <v>2</v>
      </c>
      <c r="S355" t="str">
        <f t="shared" si="21"/>
        <v>Small</v>
      </c>
      <c r="T355" s="50">
        <v>165</v>
      </c>
      <c r="U355" s="70">
        <f t="shared" si="22"/>
        <v>0.03</v>
      </c>
      <c r="V355" s="52">
        <v>4.9000000000000004</v>
      </c>
      <c r="W355" s="52" t="str" cm="1">
        <f t="array" ref="W355">_xlfn.SWITCH(ROUND(V355,0),5,"Excellent",4,"Good",3,"Ok","Bad")</f>
        <v>Excellent</v>
      </c>
      <c r="X355">
        <v>304</v>
      </c>
      <c r="Y355" t="str">
        <f t="shared" si="23"/>
        <v>Yes</v>
      </c>
      <c r="Z355" s="68">
        <v>41249</v>
      </c>
      <c r="AA355" s="68">
        <v>43903</v>
      </c>
      <c r="AB355">
        <v>0</v>
      </c>
      <c r="AC355" t="s">
        <v>15615</v>
      </c>
    </row>
    <row r="356" spans="1:29" x14ac:dyDescent="0.3">
      <c r="A356" t="s">
        <v>282</v>
      </c>
      <c r="B356">
        <v>893</v>
      </c>
      <c r="C356" t="str">
        <f>VLOOKUP($B356,Hosts!$A:$M,10,0)</f>
        <v>Within an hour</v>
      </c>
      <c r="D356" s="70">
        <f>VLOOKUP($B356,Hosts!$A:$M,11,0)</f>
        <v>1</v>
      </c>
      <c r="E356" s="70">
        <f>VLOOKUP($B356,Hosts!$A:$M,12,0)</f>
        <v>0.38</v>
      </c>
      <c r="F356" t="str">
        <f>VLOOKUP($B356,Hosts!$A:$M,13,0)</f>
        <v>No</v>
      </c>
      <c r="G356" t="str">
        <f>INDEX(Hosts!$A:$M, MATCH(Places!$B356,Hosts!$A:$A,0), MATCH(Places!G$1,Hosts!$A$1:$M$1,0))</f>
        <v>Within an hour</v>
      </c>
      <c r="H356" s="70">
        <f>INDEX(Hosts!$A:$M, MATCH(Places!$B356,Hosts!$A:$A,0), MATCH(Places!H$1,Hosts!$A$1:$M$1,0))</f>
        <v>1</v>
      </c>
      <c r="I356" s="70">
        <f>INDEX(Hosts!$A:$M, MATCH(Places!$B356,Hosts!$A:$A,0), MATCH(Places!I$1,Hosts!$A$1:$M$1,0))</f>
        <v>0.38</v>
      </c>
      <c r="J356" t="str">
        <f>INDEX(Hosts!$A:$M, MATCH(Places!$B356,Hosts!$A:$A,0), MATCH(Places!J$1,Hosts!$A$1:$M$1,0))</f>
        <v>No</v>
      </c>
      <c r="K356">
        <v>14</v>
      </c>
      <c r="L356" t="str">
        <f>VLOOKUP($K356,Neighborhoods!$A:$C,2,0)</f>
        <v>Manhattan</v>
      </c>
      <c r="M356" t="str">
        <f>VLOOKUP($K356,Neighborhoods!$A:$C,3,0)</f>
        <v>East Harlem</v>
      </c>
      <c r="N356" t="str">
        <f>INDEX(Neighborhoods!$A:$C, MATCH(Places!$K356,Neighborhoods!$A:$A,0), MATCH(Places!N$1,Neighborhoods!$A$1:$C$1,0))</f>
        <v>Manhattan</v>
      </c>
      <c r="O356" t="str">
        <f>INDEX(Neighborhoods!$A:$C, MATCH(Places!$K356,Neighborhoods!$A:$A,0), MATCH(Places!O$1,Neighborhoods!$A$1:$C$1,0))</f>
        <v>East Harlem</v>
      </c>
      <c r="P356" t="s">
        <v>11822</v>
      </c>
      <c r="Q356" t="str">
        <f t="shared" si="20"/>
        <v>No</v>
      </c>
      <c r="R356">
        <v>3</v>
      </c>
      <c r="S356" t="str">
        <f t="shared" si="21"/>
        <v>Medium</v>
      </c>
      <c r="T356" s="50">
        <v>102</v>
      </c>
      <c r="U356" s="70">
        <f t="shared" si="22"/>
        <v>0.03</v>
      </c>
      <c r="V356" s="52">
        <v>4.72</v>
      </c>
      <c r="W356" s="52" t="str" cm="1">
        <f t="array" ref="W356">_xlfn.SWITCH(ROUND(V356,0),5,"Excellent",4,"Good",3,"Ok","Bad")</f>
        <v>Excellent</v>
      </c>
      <c r="X356">
        <v>29</v>
      </c>
      <c r="Y356" t="str">
        <f t="shared" si="23"/>
        <v>No</v>
      </c>
      <c r="Z356" s="68">
        <v>41520</v>
      </c>
      <c r="AA356" s="68">
        <v>43831</v>
      </c>
      <c r="AB356">
        <v>240</v>
      </c>
      <c r="AC356" t="s">
        <v>15615</v>
      </c>
    </row>
    <row r="357" spans="1:29" x14ac:dyDescent="0.3">
      <c r="A357" t="s">
        <v>283</v>
      </c>
      <c r="B357">
        <v>842</v>
      </c>
      <c r="C357" t="str">
        <f>VLOOKUP($B357,Hosts!$A:$M,10,0)</f>
        <v>Within an hour</v>
      </c>
      <c r="D357" s="70">
        <f>VLOOKUP($B357,Hosts!$A:$M,11,0)</f>
        <v>0.96</v>
      </c>
      <c r="E357" s="70">
        <f>VLOOKUP($B357,Hosts!$A:$M,12,0)</f>
        <v>0.99</v>
      </c>
      <c r="F357" t="str">
        <f>VLOOKUP($B357,Hosts!$A:$M,13,0)</f>
        <v>No</v>
      </c>
      <c r="G357" t="str">
        <f>INDEX(Hosts!$A:$M, MATCH(Places!$B357,Hosts!$A:$A,0), MATCH(Places!G$1,Hosts!$A$1:$M$1,0))</f>
        <v>Within an hour</v>
      </c>
      <c r="H357" s="70">
        <f>INDEX(Hosts!$A:$M, MATCH(Places!$B357,Hosts!$A:$A,0), MATCH(Places!H$1,Hosts!$A$1:$M$1,0))</f>
        <v>0.96</v>
      </c>
      <c r="I357" s="70">
        <f>INDEX(Hosts!$A:$M, MATCH(Places!$B357,Hosts!$A:$A,0), MATCH(Places!I$1,Hosts!$A$1:$M$1,0))</f>
        <v>0.99</v>
      </c>
      <c r="J357" t="str">
        <f>INDEX(Hosts!$A:$M, MATCH(Places!$B357,Hosts!$A:$A,0), MATCH(Places!J$1,Hosts!$A$1:$M$1,0))</f>
        <v>No</v>
      </c>
      <c r="K357">
        <v>1</v>
      </c>
      <c r="L357" t="str">
        <f>VLOOKUP($K357,Neighborhoods!$A:$C,2,0)</f>
        <v>Bronx</v>
      </c>
      <c r="M357" t="str">
        <f>VLOOKUP($K357,Neighborhoods!$A:$C,3,0)</f>
        <v>Allerton</v>
      </c>
      <c r="N357" t="str">
        <f>INDEX(Neighborhoods!$A:$C, MATCH(Places!$K357,Neighborhoods!$A:$A,0), MATCH(Places!N$1,Neighborhoods!$A$1:$C$1,0))</f>
        <v>Bronx</v>
      </c>
      <c r="O357" t="str">
        <f>INDEX(Neighborhoods!$A:$C, MATCH(Places!$K357,Neighborhoods!$A:$A,0), MATCH(Places!O$1,Neighborhoods!$A$1:$C$1,0))</f>
        <v>Allerton</v>
      </c>
      <c r="P357" t="s">
        <v>1</v>
      </c>
      <c r="Q357" t="str">
        <f t="shared" si="20"/>
        <v>Yes</v>
      </c>
      <c r="R357">
        <v>3</v>
      </c>
      <c r="S357" t="str">
        <f t="shared" si="21"/>
        <v>Medium</v>
      </c>
      <c r="T357" s="50">
        <v>48</v>
      </c>
      <c r="U357" s="70">
        <f t="shared" si="22"/>
        <v>0.03</v>
      </c>
      <c r="V357" s="52">
        <v>4.49</v>
      </c>
      <c r="W357" s="52" t="str" cm="1">
        <f t="array" ref="W357">_xlfn.SWITCH(ROUND(V357,0),5,"Excellent",4,"Good",3,"Ok","Bad")</f>
        <v>Good</v>
      </c>
      <c r="X357">
        <v>214</v>
      </c>
      <c r="Y357" t="str">
        <f t="shared" si="23"/>
        <v>No</v>
      </c>
      <c r="Z357" s="68">
        <v>41255</v>
      </c>
      <c r="AA357" s="68">
        <v>43845</v>
      </c>
      <c r="AB357">
        <v>336</v>
      </c>
      <c r="AC357" t="s">
        <v>15616</v>
      </c>
    </row>
    <row r="358" spans="1:29" x14ac:dyDescent="0.3">
      <c r="A358" t="s">
        <v>13891</v>
      </c>
      <c r="B358">
        <v>512</v>
      </c>
      <c r="C358" t="str">
        <f>VLOOKUP($B358,Hosts!$A:$M,10,0)</f>
        <v>Within an hour</v>
      </c>
      <c r="D358" s="70">
        <f>VLOOKUP($B358,Hosts!$A:$M,11,0)</f>
        <v>1</v>
      </c>
      <c r="E358" s="70">
        <f>VLOOKUP($B358,Hosts!$A:$M,12,0)</f>
        <v>1</v>
      </c>
      <c r="F358" t="str">
        <f>VLOOKUP($B358,Hosts!$A:$M,13,0)</f>
        <v>No</v>
      </c>
      <c r="G358" t="str">
        <f>INDEX(Hosts!$A:$M, MATCH(Places!$B358,Hosts!$A:$A,0), MATCH(Places!G$1,Hosts!$A$1:$M$1,0))</f>
        <v>Within an hour</v>
      </c>
      <c r="H358" s="70">
        <f>INDEX(Hosts!$A:$M, MATCH(Places!$B358,Hosts!$A:$A,0), MATCH(Places!H$1,Hosts!$A$1:$M$1,0))</f>
        <v>1</v>
      </c>
      <c r="I358" s="70">
        <f>INDEX(Hosts!$A:$M, MATCH(Places!$B358,Hosts!$A:$A,0), MATCH(Places!I$1,Hosts!$A$1:$M$1,0))</f>
        <v>1</v>
      </c>
      <c r="J358" t="str">
        <f>INDEX(Hosts!$A:$M, MATCH(Places!$B358,Hosts!$A:$A,0), MATCH(Places!J$1,Hosts!$A$1:$M$1,0))</f>
        <v>No</v>
      </c>
      <c r="K358">
        <v>12</v>
      </c>
      <c r="L358" t="str">
        <f>VLOOKUP($K358,Neighborhoods!$A:$C,2,0)</f>
        <v>Brooklyn</v>
      </c>
      <c r="M358" t="str">
        <f>VLOOKUP($K358,Neighborhoods!$A:$C,3,0)</f>
        <v>Williamsburg</v>
      </c>
      <c r="N358" t="str">
        <f>INDEX(Neighborhoods!$A:$C, MATCH(Places!$K358,Neighborhoods!$A:$A,0), MATCH(Places!N$1,Neighborhoods!$A$1:$C$1,0))</f>
        <v>Brooklyn</v>
      </c>
      <c r="O358" t="str">
        <f>INDEX(Neighborhoods!$A:$C, MATCH(Places!$K358,Neighborhoods!$A:$A,0), MATCH(Places!O$1,Neighborhoods!$A$1:$C$1,0))</f>
        <v>Williamsburg</v>
      </c>
      <c r="P358" t="s">
        <v>11822</v>
      </c>
      <c r="Q358" t="str">
        <f t="shared" si="20"/>
        <v>No</v>
      </c>
      <c r="R358">
        <v>4</v>
      </c>
      <c r="S358" t="str">
        <f t="shared" si="21"/>
        <v>Medium</v>
      </c>
      <c r="T358" s="50">
        <v>65</v>
      </c>
      <c r="U358" s="70">
        <f t="shared" si="22"/>
        <v>0.03</v>
      </c>
      <c r="V358" s="52">
        <v>4.76</v>
      </c>
      <c r="W358" s="52" t="str" cm="1">
        <f t="array" ref="W358">_xlfn.SWITCH(ROUND(V358,0),5,"Excellent",4,"Good",3,"Ok","Bad")</f>
        <v>Excellent</v>
      </c>
      <c r="X358">
        <v>17</v>
      </c>
      <c r="Y358" t="str">
        <f t="shared" si="23"/>
        <v>No</v>
      </c>
      <c r="Z358" s="68">
        <v>41277</v>
      </c>
      <c r="AA358" s="68">
        <v>44059</v>
      </c>
      <c r="AB358">
        <v>76</v>
      </c>
      <c r="AC358" t="s">
        <v>15616</v>
      </c>
    </row>
    <row r="359" spans="1:29" x14ac:dyDescent="0.3">
      <c r="A359" t="s">
        <v>284</v>
      </c>
      <c r="B359">
        <v>894</v>
      </c>
      <c r="C359" t="str">
        <f>VLOOKUP($B359,Hosts!$A:$M,10,0)</f>
        <v>Within a day</v>
      </c>
      <c r="D359" s="70">
        <f>VLOOKUP($B359,Hosts!$A:$M,11,0)</f>
        <v>1</v>
      </c>
      <c r="E359" s="70">
        <f>VLOOKUP($B359,Hosts!$A:$M,12,0)</f>
        <v>0.89</v>
      </c>
      <c r="F359" t="str">
        <f>VLOOKUP($B359,Hosts!$A:$M,13,0)</f>
        <v>Yes</v>
      </c>
      <c r="G359" t="str">
        <f>INDEX(Hosts!$A:$M, MATCH(Places!$B359,Hosts!$A:$A,0), MATCH(Places!G$1,Hosts!$A$1:$M$1,0))</f>
        <v>Within a day</v>
      </c>
      <c r="H359" s="70">
        <f>INDEX(Hosts!$A:$M, MATCH(Places!$B359,Hosts!$A:$A,0), MATCH(Places!H$1,Hosts!$A$1:$M$1,0))</f>
        <v>1</v>
      </c>
      <c r="I359" s="70">
        <f>INDEX(Hosts!$A:$M, MATCH(Places!$B359,Hosts!$A:$A,0), MATCH(Places!I$1,Hosts!$A$1:$M$1,0))</f>
        <v>0.89</v>
      </c>
      <c r="J359" t="str">
        <f>INDEX(Hosts!$A:$M, MATCH(Places!$B359,Hosts!$A:$A,0), MATCH(Places!J$1,Hosts!$A$1:$M$1,0))</f>
        <v>Yes</v>
      </c>
      <c r="K359">
        <v>19</v>
      </c>
      <c r="L359" t="str">
        <f>VLOOKUP($K359,Neighborhoods!$A:$C,2,0)</f>
        <v>Manhattan</v>
      </c>
      <c r="M359" t="str">
        <f>VLOOKUP($K359,Neighborhoods!$A:$C,3,0)</f>
        <v>Upper East Side</v>
      </c>
      <c r="N359" t="str">
        <f>INDEX(Neighborhoods!$A:$C, MATCH(Places!$K359,Neighborhoods!$A:$A,0), MATCH(Places!N$1,Neighborhoods!$A$1:$C$1,0))</f>
        <v>Manhattan</v>
      </c>
      <c r="O359" t="str">
        <f>INDEX(Neighborhoods!$A:$C, MATCH(Places!$K359,Neighborhoods!$A:$A,0), MATCH(Places!O$1,Neighborhoods!$A$1:$C$1,0))</f>
        <v>Upper East Side</v>
      </c>
      <c r="P359" t="s">
        <v>1</v>
      </c>
      <c r="Q359" t="str">
        <f t="shared" si="20"/>
        <v>Yes</v>
      </c>
      <c r="R359">
        <v>2</v>
      </c>
      <c r="S359" t="str">
        <f t="shared" si="21"/>
        <v>Small</v>
      </c>
      <c r="T359" s="50">
        <v>75</v>
      </c>
      <c r="U359" s="70">
        <f t="shared" si="22"/>
        <v>0.03</v>
      </c>
      <c r="V359" s="52">
        <v>4.97</v>
      </c>
      <c r="W359" s="52" t="str" cm="1">
        <f t="array" ref="W359">_xlfn.SWITCH(ROUND(V359,0),5,"Excellent",4,"Good",3,"Ok","Bad")</f>
        <v>Excellent</v>
      </c>
      <c r="X359">
        <v>154</v>
      </c>
      <c r="Y359" t="str">
        <f t="shared" si="23"/>
        <v>Yes</v>
      </c>
      <c r="Z359" s="68">
        <v>41647</v>
      </c>
      <c r="AA359" s="68">
        <v>43821</v>
      </c>
      <c r="AB359">
        <v>362</v>
      </c>
      <c r="AC359" t="s">
        <v>15615</v>
      </c>
    </row>
    <row r="360" spans="1:29" x14ac:dyDescent="0.3">
      <c r="A360" t="s">
        <v>15166</v>
      </c>
      <c r="B360">
        <v>895</v>
      </c>
      <c r="C360" t="str">
        <f>VLOOKUP($B360,Hosts!$A:$M,10,0)</f>
        <v>Within an hour</v>
      </c>
      <c r="D360" s="70">
        <f>VLOOKUP($B360,Hosts!$A:$M,11,0)</f>
        <v>1</v>
      </c>
      <c r="E360" s="70">
        <f>VLOOKUP($B360,Hosts!$A:$M,12,0)</f>
        <v>0.91</v>
      </c>
      <c r="F360" t="str">
        <f>VLOOKUP($B360,Hosts!$A:$M,13,0)</f>
        <v>Yes</v>
      </c>
      <c r="G360" t="str">
        <f>INDEX(Hosts!$A:$M, MATCH(Places!$B360,Hosts!$A:$A,0), MATCH(Places!G$1,Hosts!$A$1:$M$1,0))</f>
        <v>Within an hour</v>
      </c>
      <c r="H360" s="70">
        <f>INDEX(Hosts!$A:$M, MATCH(Places!$B360,Hosts!$A:$A,0), MATCH(Places!H$1,Hosts!$A$1:$M$1,0))</f>
        <v>1</v>
      </c>
      <c r="I360" s="70">
        <f>INDEX(Hosts!$A:$M, MATCH(Places!$B360,Hosts!$A:$A,0), MATCH(Places!I$1,Hosts!$A$1:$M$1,0))</f>
        <v>0.91</v>
      </c>
      <c r="J360" t="str">
        <f>INDEX(Hosts!$A:$M, MATCH(Places!$B360,Hosts!$A:$A,0), MATCH(Places!J$1,Hosts!$A$1:$M$1,0))</f>
        <v>Yes</v>
      </c>
      <c r="K360">
        <v>16</v>
      </c>
      <c r="L360" t="str">
        <f>VLOOKUP($K360,Neighborhoods!$A:$C,2,0)</f>
        <v>Manhattan</v>
      </c>
      <c r="M360" t="str">
        <f>VLOOKUP($K360,Neighborhoods!$A:$C,3,0)</f>
        <v>Harlem</v>
      </c>
      <c r="N360" t="str">
        <f>INDEX(Neighborhoods!$A:$C, MATCH(Places!$K360,Neighborhoods!$A:$A,0), MATCH(Places!N$1,Neighborhoods!$A$1:$C$1,0))</f>
        <v>Manhattan</v>
      </c>
      <c r="O360" t="str">
        <f>INDEX(Neighborhoods!$A:$C, MATCH(Places!$K360,Neighborhoods!$A:$A,0), MATCH(Places!O$1,Neighborhoods!$A$1:$C$1,0))</f>
        <v>Harlem</v>
      </c>
      <c r="P360" t="s">
        <v>11822</v>
      </c>
      <c r="Q360" t="str">
        <f t="shared" si="20"/>
        <v>No</v>
      </c>
      <c r="R360">
        <v>5</v>
      </c>
      <c r="S360" t="str">
        <f t="shared" si="21"/>
        <v>Medium</v>
      </c>
      <c r="T360" s="50">
        <v>121</v>
      </c>
      <c r="U360" s="70">
        <f t="shared" si="22"/>
        <v>0.03</v>
      </c>
      <c r="V360" s="52">
        <v>4.91</v>
      </c>
      <c r="W360" s="52" t="str" cm="1">
        <f t="array" ref="W360">_xlfn.SWITCH(ROUND(V360,0),5,"Excellent",4,"Good",3,"Ok","Bad")</f>
        <v>Excellent</v>
      </c>
      <c r="X360">
        <v>114</v>
      </c>
      <c r="Y360" t="str">
        <f t="shared" si="23"/>
        <v>Yes</v>
      </c>
      <c r="Z360" s="68">
        <v>41322</v>
      </c>
      <c r="AA360" s="68">
        <v>44044</v>
      </c>
      <c r="AB360">
        <v>235</v>
      </c>
      <c r="AC360" t="s">
        <v>15615</v>
      </c>
    </row>
    <row r="361" spans="1:29" x14ac:dyDescent="0.3">
      <c r="A361" t="s">
        <v>285</v>
      </c>
      <c r="B361">
        <v>804</v>
      </c>
      <c r="C361" t="str">
        <f>VLOOKUP($B361,Hosts!$A:$M,10,0)</f>
        <v>Within a few hours</v>
      </c>
      <c r="D361" s="70">
        <f>VLOOKUP($B361,Hosts!$A:$M,11,0)</f>
        <v>1</v>
      </c>
      <c r="E361" s="70">
        <f>VLOOKUP($B361,Hosts!$A:$M,12,0)</f>
        <v>0.5</v>
      </c>
      <c r="F361" t="str">
        <f>VLOOKUP($B361,Hosts!$A:$M,13,0)</f>
        <v>No</v>
      </c>
      <c r="G361" t="str">
        <f>INDEX(Hosts!$A:$M, MATCH(Places!$B361,Hosts!$A:$A,0), MATCH(Places!G$1,Hosts!$A$1:$M$1,0))</f>
        <v>Within a few hours</v>
      </c>
      <c r="H361" s="70">
        <f>INDEX(Hosts!$A:$M, MATCH(Places!$B361,Hosts!$A:$A,0), MATCH(Places!H$1,Hosts!$A$1:$M$1,0))</f>
        <v>1</v>
      </c>
      <c r="I361" s="70">
        <f>INDEX(Hosts!$A:$M, MATCH(Places!$B361,Hosts!$A:$A,0), MATCH(Places!I$1,Hosts!$A$1:$M$1,0))</f>
        <v>0.5</v>
      </c>
      <c r="J361" t="str">
        <f>INDEX(Hosts!$A:$M, MATCH(Places!$B361,Hosts!$A:$A,0), MATCH(Places!J$1,Hosts!$A$1:$M$1,0))</f>
        <v>No</v>
      </c>
      <c r="K361">
        <v>12</v>
      </c>
      <c r="L361" t="str">
        <f>VLOOKUP($K361,Neighborhoods!$A:$C,2,0)</f>
        <v>Brooklyn</v>
      </c>
      <c r="M361" t="str">
        <f>VLOOKUP($K361,Neighborhoods!$A:$C,3,0)</f>
        <v>Williamsburg</v>
      </c>
      <c r="N361" t="str">
        <f>INDEX(Neighborhoods!$A:$C, MATCH(Places!$K361,Neighborhoods!$A:$A,0), MATCH(Places!N$1,Neighborhoods!$A$1:$C$1,0))</f>
        <v>Brooklyn</v>
      </c>
      <c r="O361" t="str">
        <f>INDEX(Neighborhoods!$A:$C, MATCH(Places!$K361,Neighborhoods!$A:$A,0), MATCH(Places!O$1,Neighborhoods!$A$1:$C$1,0))</f>
        <v>Williamsburg</v>
      </c>
      <c r="P361" t="s">
        <v>11822</v>
      </c>
      <c r="Q361" t="str">
        <f t="shared" si="20"/>
        <v>No</v>
      </c>
      <c r="R361">
        <v>6</v>
      </c>
      <c r="S361" t="str">
        <f t="shared" si="21"/>
        <v>Large</v>
      </c>
      <c r="T361" s="50">
        <v>225</v>
      </c>
      <c r="U361" s="70">
        <f t="shared" si="22"/>
        <v>0.04</v>
      </c>
      <c r="V361" s="52">
        <v>4.8099999999999996</v>
      </c>
      <c r="W361" s="52" t="str" cm="1">
        <f t="array" ref="W361">_xlfn.SWITCH(ROUND(V361,0),5,"Excellent",4,"Good",3,"Ok","Bad")</f>
        <v>Excellent</v>
      </c>
      <c r="X361">
        <v>79</v>
      </c>
      <c r="Y361" t="str">
        <f t="shared" si="23"/>
        <v>No</v>
      </c>
      <c r="Z361" s="68">
        <v>41393</v>
      </c>
      <c r="AA361" s="68">
        <v>43835</v>
      </c>
      <c r="AB361">
        <v>145</v>
      </c>
      <c r="AC361" t="s">
        <v>15615</v>
      </c>
    </row>
    <row r="362" spans="1:29" x14ac:dyDescent="0.3">
      <c r="A362" t="s">
        <v>15494</v>
      </c>
      <c r="B362">
        <v>339</v>
      </c>
      <c r="C362" t="str">
        <f>VLOOKUP($B362,Hosts!$A:$M,10,0)</f>
        <v>Within an hour</v>
      </c>
      <c r="D362" s="70">
        <f>VLOOKUP($B362,Hosts!$A:$M,11,0)</f>
        <v>0.9</v>
      </c>
      <c r="E362" s="70">
        <f>VLOOKUP($B362,Hosts!$A:$M,12,0)</f>
        <v>0.86</v>
      </c>
      <c r="F362" t="str">
        <f>VLOOKUP($B362,Hosts!$A:$M,13,0)</f>
        <v>Yes</v>
      </c>
      <c r="G362" t="str">
        <f>INDEX(Hosts!$A:$M, MATCH(Places!$B362,Hosts!$A:$A,0), MATCH(Places!G$1,Hosts!$A$1:$M$1,0))</f>
        <v>Within an hour</v>
      </c>
      <c r="H362" s="70">
        <f>INDEX(Hosts!$A:$M, MATCH(Places!$B362,Hosts!$A:$A,0), MATCH(Places!H$1,Hosts!$A$1:$M$1,0))</f>
        <v>0.9</v>
      </c>
      <c r="I362" s="70">
        <f>INDEX(Hosts!$A:$M, MATCH(Places!$B362,Hosts!$A:$A,0), MATCH(Places!I$1,Hosts!$A$1:$M$1,0))</f>
        <v>0.86</v>
      </c>
      <c r="J362" t="str">
        <f>INDEX(Hosts!$A:$M, MATCH(Places!$B362,Hosts!$A:$A,0), MATCH(Places!J$1,Hosts!$A$1:$M$1,0))</f>
        <v>Yes</v>
      </c>
      <c r="K362">
        <v>12</v>
      </c>
      <c r="L362" t="str">
        <f>VLOOKUP($K362,Neighborhoods!$A:$C,2,0)</f>
        <v>Brooklyn</v>
      </c>
      <c r="M362" t="str">
        <f>VLOOKUP($K362,Neighborhoods!$A:$C,3,0)</f>
        <v>Williamsburg</v>
      </c>
      <c r="N362" t="str">
        <f>INDEX(Neighborhoods!$A:$C, MATCH(Places!$K362,Neighborhoods!$A:$A,0), MATCH(Places!N$1,Neighborhoods!$A$1:$C$1,0))</f>
        <v>Brooklyn</v>
      </c>
      <c r="O362" t="str">
        <f>INDEX(Neighborhoods!$A:$C, MATCH(Places!$K362,Neighborhoods!$A:$A,0), MATCH(Places!O$1,Neighborhoods!$A$1:$C$1,0))</f>
        <v>Williamsburg</v>
      </c>
      <c r="P362" t="s">
        <v>1</v>
      </c>
      <c r="Q362" t="str">
        <f t="shared" si="20"/>
        <v>Yes</v>
      </c>
      <c r="R362">
        <v>2</v>
      </c>
      <c r="S362" t="str">
        <f t="shared" si="21"/>
        <v>Small</v>
      </c>
      <c r="T362" s="50">
        <v>59</v>
      </c>
      <c r="U362" s="70">
        <f t="shared" si="22"/>
        <v>0.03</v>
      </c>
      <c r="V362" s="52">
        <v>4.68</v>
      </c>
      <c r="W362" s="52" t="str" cm="1">
        <f t="array" ref="W362">_xlfn.SWITCH(ROUND(V362,0),5,"Excellent",4,"Good",3,"Ok","Bad")</f>
        <v>Excellent</v>
      </c>
      <c r="X362">
        <v>40</v>
      </c>
      <c r="Y362" t="str">
        <f t="shared" si="23"/>
        <v>No</v>
      </c>
      <c r="Z362" s="68">
        <v>41239</v>
      </c>
      <c r="AA362" s="68">
        <v>43281</v>
      </c>
      <c r="AB362">
        <v>362</v>
      </c>
      <c r="AC362" t="s">
        <v>15615</v>
      </c>
    </row>
    <row r="363" spans="1:29" x14ac:dyDescent="0.3">
      <c r="A363" t="s">
        <v>15103</v>
      </c>
      <c r="B363">
        <v>637</v>
      </c>
      <c r="C363" t="str">
        <f>VLOOKUP($B363,Hosts!$A:$M,10,0)</f>
        <v>Within a few hours</v>
      </c>
      <c r="D363" s="70">
        <f>VLOOKUP($B363,Hosts!$A:$M,11,0)</f>
        <v>1</v>
      </c>
      <c r="E363" s="70">
        <f>VLOOKUP($B363,Hosts!$A:$M,12,0)</f>
        <v>0.98</v>
      </c>
      <c r="F363" t="str">
        <f>VLOOKUP($B363,Hosts!$A:$M,13,0)</f>
        <v>Yes</v>
      </c>
      <c r="G363" t="str">
        <f>INDEX(Hosts!$A:$M, MATCH(Places!$B363,Hosts!$A:$A,0), MATCH(Places!G$1,Hosts!$A$1:$M$1,0))</f>
        <v>Within a few hours</v>
      </c>
      <c r="H363" s="70">
        <f>INDEX(Hosts!$A:$M, MATCH(Places!$B363,Hosts!$A:$A,0), MATCH(Places!H$1,Hosts!$A$1:$M$1,0))</f>
        <v>1</v>
      </c>
      <c r="I363" s="70">
        <f>INDEX(Hosts!$A:$M, MATCH(Places!$B363,Hosts!$A:$A,0), MATCH(Places!I$1,Hosts!$A$1:$M$1,0))</f>
        <v>0.98</v>
      </c>
      <c r="J363" t="str">
        <f>INDEX(Hosts!$A:$M, MATCH(Places!$B363,Hosts!$A:$A,0), MATCH(Places!J$1,Hosts!$A$1:$M$1,0))</f>
        <v>Yes</v>
      </c>
      <c r="K363">
        <v>24</v>
      </c>
      <c r="L363" t="str">
        <f>VLOOKUP($K363,Neighborhoods!$A:$C,2,0)</f>
        <v>Queens</v>
      </c>
      <c r="M363" t="str">
        <f>VLOOKUP($K363,Neighborhoods!$A:$C,3,0)</f>
        <v>Long Island City</v>
      </c>
      <c r="N363" t="str">
        <f>INDEX(Neighborhoods!$A:$C, MATCH(Places!$K363,Neighborhoods!$A:$A,0), MATCH(Places!N$1,Neighborhoods!$A$1:$C$1,0))</f>
        <v>Queens</v>
      </c>
      <c r="O363" t="str">
        <f>INDEX(Neighborhoods!$A:$C, MATCH(Places!$K363,Neighborhoods!$A:$A,0), MATCH(Places!O$1,Neighborhoods!$A$1:$C$1,0))</f>
        <v>Long Island City</v>
      </c>
      <c r="P363" t="s">
        <v>1</v>
      </c>
      <c r="Q363" t="str">
        <f t="shared" si="20"/>
        <v>Yes</v>
      </c>
      <c r="R363">
        <v>2</v>
      </c>
      <c r="S363" t="str">
        <f t="shared" si="21"/>
        <v>Small</v>
      </c>
      <c r="T363" s="50">
        <v>66</v>
      </c>
      <c r="U363" s="70">
        <f t="shared" si="22"/>
        <v>0.03</v>
      </c>
      <c r="V363" s="52">
        <v>4.8099999999999996</v>
      </c>
      <c r="W363" s="52" t="str" cm="1">
        <f t="array" ref="W363">_xlfn.SWITCH(ROUND(V363,0),5,"Excellent",4,"Good",3,"Ok","Bad")</f>
        <v>Excellent</v>
      </c>
      <c r="X363">
        <v>167</v>
      </c>
      <c r="Y363" t="str">
        <f t="shared" si="23"/>
        <v>Yes</v>
      </c>
      <c r="Z363" s="68">
        <v>41319</v>
      </c>
      <c r="AA363" s="68">
        <v>43906</v>
      </c>
      <c r="AB363">
        <v>346</v>
      </c>
      <c r="AC363" t="s">
        <v>15616</v>
      </c>
    </row>
    <row r="364" spans="1:29" x14ac:dyDescent="0.3">
      <c r="A364" t="s">
        <v>14962</v>
      </c>
      <c r="B364">
        <v>904</v>
      </c>
      <c r="C364" t="str">
        <f>VLOOKUP($B364,Hosts!$A:$M,10,0)</f>
        <v>Within an hour</v>
      </c>
      <c r="D364" s="70">
        <f>VLOOKUP($B364,Hosts!$A:$M,11,0)</f>
        <v>1</v>
      </c>
      <c r="E364" s="70">
        <f>VLOOKUP($B364,Hosts!$A:$M,12,0)</f>
        <v>0.98</v>
      </c>
      <c r="F364" t="str">
        <f>VLOOKUP($B364,Hosts!$A:$M,13,0)</f>
        <v>Yes</v>
      </c>
      <c r="G364" t="str">
        <f>INDEX(Hosts!$A:$M, MATCH(Places!$B364,Hosts!$A:$A,0), MATCH(Places!G$1,Hosts!$A$1:$M$1,0))</f>
        <v>Within an hour</v>
      </c>
      <c r="H364" s="70">
        <f>INDEX(Hosts!$A:$M, MATCH(Places!$B364,Hosts!$A:$A,0), MATCH(Places!H$1,Hosts!$A$1:$M$1,0))</f>
        <v>1</v>
      </c>
      <c r="I364" s="70">
        <f>INDEX(Hosts!$A:$M, MATCH(Places!$B364,Hosts!$A:$A,0), MATCH(Places!I$1,Hosts!$A$1:$M$1,0))</f>
        <v>0.98</v>
      </c>
      <c r="J364" t="str">
        <f>INDEX(Hosts!$A:$M, MATCH(Places!$B364,Hosts!$A:$A,0), MATCH(Places!J$1,Hosts!$A$1:$M$1,0))</f>
        <v>Yes</v>
      </c>
      <c r="K364">
        <v>16</v>
      </c>
      <c r="L364" t="str">
        <f>VLOOKUP($K364,Neighborhoods!$A:$C,2,0)</f>
        <v>Manhattan</v>
      </c>
      <c r="M364" t="str">
        <f>VLOOKUP($K364,Neighborhoods!$A:$C,3,0)</f>
        <v>Harlem</v>
      </c>
      <c r="N364" t="str">
        <f>INDEX(Neighborhoods!$A:$C, MATCH(Places!$K364,Neighborhoods!$A:$A,0), MATCH(Places!N$1,Neighborhoods!$A$1:$C$1,0))</f>
        <v>Manhattan</v>
      </c>
      <c r="O364" t="str">
        <f>INDEX(Neighborhoods!$A:$C, MATCH(Places!$K364,Neighborhoods!$A:$A,0), MATCH(Places!O$1,Neighborhoods!$A$1:$C$1,0))</f>
        <v>Harlem</v>
      </c>
      <c r="P364" t="s">
        <v>11822</v>
      </c>
      <c r="Q364" t="str">
        <f t="shared" si="20"/>
        <v>No</v>
      </c>
      <c r="R364">
        <v>6</v>
      </c>
      <c r="S364" t="str">
        <f t="shared" si="21"/>
        <v>Large</v>
      </c>
      <c r="T364" s="50">
        <v>134</v>
      </c>
      <c r="U364" s="70">
        <f t="shared" si="22"/>
        <v>0.03</v>
      </c>
      <c r="V364" s="52">
        <v>4.9000000000000004</v>
      </c>
      <c r="W364" s="52" t="str" cm="1">
        <f t="array" ref="W364">_xlfn.SWITCH(ROUND(V364,0),5,"Excellent",4,"Good",3,"Ok","Bad")</f>
        <v>Excellent</v>
      </c>
      <c r="X364">
        <v>82</v>
      </c>
      <c r="Y364" t="str">
        <f t="shared" si="23"/>
        <v>No</v>
      </c>
      <c r="Z364" s="68">
        <v>41569</v>
      </c>
      <c r="AA364" s="68">
        <v>44049</v>
      </c>
      <c r="AB364">
        <v>263</v>
      </c>
      <c r="AC364" t="s">
        <v>15615</v>
      </c>
    </row>
    <row r="365" spans="1:29" x14ac:dyDescent="0.3">
      <c r="A365" t="s">
        <v>287</v>
      </c>
      <c r="B365">
        <v>48</v>
      </c>
      <c r="C365" t="str">
        <f>VLOOKUP($B365,Hosts!$A:$M,10,0)</f>
        <v>Within an hour</v>
      </c>
      <c r="D365" s="70">
        <f>VLOOKUP($B365,Hosts!$A:$M,11,0)</f>
        <v>1</v>
      </c>
      <c r="E365" s="70">
        <f>VLOOKUP($B365,Hosts!$A:$M,12,0)</f>
        <v>0.88</v>
      </c>
      <c r="F365" t="str">
        <f>VLOOKUP($B365,Hosts!$A:$M,13,0)</f>
        <v>No</v>
      </c>
      <c r="G365" t="str">
        <f>INDEX(Hosts!$A:$M, MATCH(Places!$B365,Hosts!$A:$A,0), MATCH(Places!G$1,Hosts!$A$1:$M$1,0))</f>
        <v>Within an hour</v>
      </c>
      <c r="H365" s="70">
        <f>INDEX(Hosts!$A:$M, MATCH(Places!$B365,Hosts!$A:$A,0), MATCH(Places!H$1,Hosts!$A$1:$M$1,0))</f>
        <v>1</v>
      </c>
      <c r="I365" s="70">
        <f>INDEX(Hosts!$A:$M, MATCH(Places!$B365,Hosts!$A:$A,0), MATCH(Places!I$1,Hosts!$A$1:$M$1,0))</f>
        <v>0.88</v>
      </c>
      <c r="J365" t="str">
        <f>INDEX(Hosts!$A:$M, MATCH(Places!$B365,Hosts!$A:$A,0), MATCH(Places!J$1,Hosts!$A$1:$M$1,0))</f>
        <v>No</v>
      </c>
      <c r="K365">
        <v>20</v>
      </c>
      <c r="L365" t="str">
        <f>VLOOKUP($K365,Neighborhoods!$A:$C,2,0)</f>
        <v>Manhattan</v>
      </c>
      <c r="M365" t="str">
        <f>VLOOKUP($K365,Neighborhoods!$A:$C,3,0)</f>
        <v>Upper West Side</v>
      </c>
      <c r="N365" t="str">
        <f>INDEX(Neighborhoods!$A:$C, MATCH(Places!$K365,Neighborhoods!$A:$A,0), MATCH(Places!N$1,Neighborhoods!$A$1:$C$1,0))</f>
        <v>Manhattan</v>
      </c>
      <c r="O365" t="str">
        <f>INDEX(Neighborhoods!$A:$C, MATCH(Places!$K365,Neighborhoods!$A:$A,0), MATCH(Places!O$1,Neighborhoods!$A$1:$C$1,0))</f>
        <v>Upper West Side</v>
      </c>
      <c r="P365" t="s">
        <v>11822</v>
      </c>
      <c r="Q365" t="str">
        <f t="shared" si="20"/>
        <v>No</v>
      </c>
      <c r="R365">
        <v>2</v>
      </c>
      <c r="S365" t="str">
        <f t="shared" si="21"/>
        <v>Small</v>
      </c>
      <c r="T365" s="50">
        <v>200</v>
      </c>
      <c r="U365" s="70">
        <f t="shared" si="22"/>
        <v>0.04</v>
      </c>
      <c r="V365" s="52">
        <v>4.74</v>
      </c>
      <c r="W365" s="52" t="str" cm="1">
        <f t="array" ref="W365">_xlfn.SWITCH(ROUND(V365,0),5,"Excellent",4,"Good",3,"Ok","Bad")</f>
        <v>Excellent</v>
      </c>
      <c r="X365">
        <v>53</v>
      </c>
      <c r="Y365" t="str">
        <f t="shared" si="23"/>
        <v>No</v>
      </c>
      <c r="Z365" s="68">
        <v>41261</v>
      </c>
      <c r="AA365" s="68">
        <v>43884</v>
      </c>
      <c r="AB365">
        <v>48</v>
      </c>
      <c r="AC365" t="s">
        <v>15616</v>
      </c>
    </row>
    <row r="366" spans="1:29" x14ac:dyDescent="0.3">
      <c r="A366" t="s">
        <v>288</v>
      </c>
      <c r="B366">
        <v>749</v>
      </c>
      <c r="C366" t="str">
        <f>VLOOKUP($B366,Hosts!$A:$M,10,0)</f>
        <v>Within an hour</v>
      </c>
      <c r="D366" s="70">
        <f>VLOOKUP($B366,Hosts!$A:$M,11,0)</f>
        <v>1</v>
      </c>
      <c r="E366" s="70">
        <f>VLOOKUP($B366,Hosts!$A:$M,12,0)</f>
        <v>0</v>
      </c>
      <c r="F366" t="str">
        <f>VLOOKUP($B366,Hosts!$A:$M,13,0)</f>
        <v>No</v>
      </c>
      <c r="G366" t="str">
        <f>INDEX(Hosts!$A:$M, MATCH(Places!$B366,Hosts!$A:$A,0), MATCH(Places!G$1,Hosts!$A$1:$M$1,0))</f>
        <v>Within an hour</v>
      </c>
      <c r="H366" s="70">
        <f>INDEX(Hosts!$A:$M, MATCH(Places!$B366,Hosts!$A:$A,0), MATCH(Places!H$1,Hosts!$A$1:$M$1,0))</f>
        <v>1</v>
      </c>
      <c r="I366" s="70">
        <f>INDEX(Hosts!$A:$M, MATCH(Places!$B366,Hosts!$A:$A,0), MATCH(Places!I$1,Hosts!$A$1:$M$1,0))</f>
        <v>0</v>
      </c>
      <c r="J366" t="str">
        <f>INDEX(Hosts!$A:$M, MATCH(Places!$B366,Hosts!$A:$A,0), MATCH(Places!J$1,Hosts!$A$1:$M$1,0))</f>
        <v>No</v>
      </c>
      <c r="K366">
        <v>7</v>
      </c>
      <c r="L366" t="str">
        <f>VLOOKUP($K366,Neighborhoods!$A:$C,2,0)</f>
        <v>Brooklyn</v>
      </c>
      <c r="M366" t="str">
        <f>VLOOKUP($K366,Neighborhoods!$A:$C,3,0)</f>
        <v>Bedford-Stuyvesant</v>
      </c>
      <c r="N366" t="str">
        <f>INDEX(Neighborhoods!$A:$C, MATCH(Places!$K366,Neighborhoods!$A:$A,0), MATCH(Places!N$1,Neighborhoods!$A$1:$C$1,0))</f>
        <v>Brooklyn</v>
      </c>
      <c r="O366" t="str">
        <f>INDEX(Neighborhoods!$A:$C, MATCH(Places!$K366,Neighborhoods!$A:$A,0), MATCH(Places!O$1,Neighborhoods!$A$1:$C$1,0))</f>
        <v>Bedford-Stuyvesant</v>
      </c>
      <c r="P366" t="s">
        <v>1</v>
      </c>
      <c r="Q366" t="str">
        <f t="shared" si="20"/>
        <v>Yes</v>
      </c>
      <c r="R366">
        <v>2</v>
      </c>
      <c r="S366" t="str">
        <f t="shared" si="21"/>
        <v>Small</v>
      </c>
      <c r="T366" s="50">
        <v>70</v>
      </c>
      <c r="U366" s="70">
        <f t="shared" si="22"/>
        <v>0.03</v>
      </c>
      <c r="V366" s="52">
        <v>4.58</v>
      </c>
      <c r="W366" s="52" t="str" cm="1">
        <f t="array" ref="W366">_xlfn.SWITCH(ROUND(V366,0),5,"Excellent",4,"Good",3,"Ok","Bad")</f>
        <v>Excellent</v>
      </c>
      <c r="X366">
        <v>12</v>
      </c>
      <c r="Y366" t="str">
        <f t="shared" si="23"/>
        <v>No</v>
      </c>
      <c r="Z366" s="68">
        <v>41983</v>
      </c>
      <c r="AA366" s="68">
        <v>42614</v>
      </c>
      <c r="AB366">
        <v>0</v>
      </c>
      <c r="AC366" t="s">
        <v>15615</v>
      </c>
    </row>
    <row r="367" spans="1:29" x14ac:dyDescent="0.3">
      <c r="A367" t="s">
        <v>289</v>
      </c>
      <c r="B367">
        <v>845</v>
      </c>
      <c r="C367" t="str">
        <f>VLOOKUP($B367,Hosts!$A:$M,10,0)</f>
        <v>Within a few hours</v>
      </c>
      <c r="D367" s="70">
        <f>VLOOKUP($B367,Hosts!$A:$M,11,0)</f>
        <v>1</v>
      </c>
      <c r="E367" s="70">
        <f>VLOOKUP($B367,Hosts!$A:$M,12,0)</f>
        <v>0.4</v>
      </c>
      <c r="F367" t="str">
        <f>VLOOKUP($B367,Hosts!$A:$M,13,0)</f>
        <v>No</v>
      </c>
      <c r="G367" t="str">
        <f>INDEX(Hosts!$A:$M, MATCH(Places!$B367,Hosts!$A:$A,0), MATCH(Places!G$1,Hosts!$A$1:$M$1,0))</f>
        <v>Within a few hours</v>
      </c>
      <c r="H367" s="70">
        <f>INDEX(Hosts!$A:$M, MATCH(Places!$B367,Hosts!$A:$A,0), MATCH(Places!H$1,Hosts!$A$1:$M$1,0))</f>
        <v>1</v>
      </c>
      <c r="I367" s="70">
        <f>INDEX(Hosts!$A:$M, MATCH(Places!$B367,Hosts!$A:$A,0), MATCH(Places!I$1,Hosts!$A$1:$M$1,0))</f>
        <v>0.4</v>
      </c>
      <c r="J367" t="str">
        <f>INDEX(Hosts!$A:$M, MATCH(Places!$B367,Hosts!$A:$A,0), MATCH(Places!J$1,Hosts!$A$1:$M$1,0))</f>
        <v>No</v>
      </c>
      <c r="K367">
        <v>20</v>
      </c>
      <c r="L367" t="str">
        <f>VLOOKUP($K367,Neighborhoods!$A:$C,2,0)</f>
        <v>Manhattan</v>
      </c>
      <c r="M367" t="str">
        <f>VLOOKUP($K367,Neighborhoods!$A:$C,3,0)</f>
        <v>Upper West Side</v>
      </c>
      <c r="N367" t="str">
        <f>INDEX(Neighborhoods!$A:$C, MATCH(Places!$K367,Neighborhoods!$A:$A,0), MATCH(Places!N$1,Neighborhoods!$A$1:$C$1,0))</f>
        <v>Manhattan</v>
      </c>
      <c r="O367" t="str">
        <f>INDEX(Neighborhoods!$A:$C, MATCH(Places!$K367,Neighborhoods!$A:$A,0), MATCH(Places!O$1,Neighborhoods!$A$1:$C$1,0))</f>
        <v>Upper West Side</v>
      </c>
      <c r="P367" t="s">
        <v>11822</v>
      </c>
      <c r="Q367" t="str">
        <f t="shared" si="20"/>
        <v>No</v>
      </c>
      <c r="R367">
        <v>6</v>
      </c>
      <c r="S367" t="str">
        <f t="shared" si="21"/>
        <v>Large</v>
      </c>
      <c r="T367" s="50">
        <v>298</v>
      </c>
      <c r="U367" s="70">
        <f t="shared" si="22"/>
        <v>0.04</v>
      </c>
      <c r="V367" s="52">
        <v>4.5</v>
      </c>
      <c r="W367" s="52" t="str" cm="1">
        <f t="array" ref="W367">_xlfn.SWITCH(ROUND(V367,0),5,"Excellent",4,"Good",3,"Ok","Bad")</f>
        <v>Excellent</v>
      </c>
      <c r="X367">
        <v>14</v>
      </c>
      <c r="Y367" t="str">
        <f t="shared" si="23"/>
        <v>No</v>
      </c>
      <c r="Z367" s="68">
        <v>41277</v>
      </c>
      <c r="AA367" s="68">
        <v>43831</v>
      </c>
      <c r="AB367">
        <v>0</v>
      </c>
      <c r="AC367" t="s">
        <v>15616</v>
      </c>
    </row>
    <row r="368" spans="1:29" x14ac:dyDescent="0.3">
      <c r="A368" t="s">
        <v>290</v>
      </c>
      <c r="B368">
        <v>635</v>
      </c>
      <c r="C368" t="str">
        <f>VLOOKUP($B368,Hosts!$A:$M,10,0)</f>
        <v>Within a few hours</v>
      </c>
      <c r="D368" s="70">
        <f>VLOOKUP($B368,Hosts!$A:$M,11,0)</f>
        <v>1</v>
      </c>
      <c r="E368" s="70">
        <f>VLOOKUP($B368,Hosts!$A:$M,12,0)</f>
        <v>1</v>
      </c>
      <c r="F368" t="str">
        <f>VLOOKUP($B368,Hosts!$A:$M,13,0)</f>
        <v>No</v>
      </c>
      <c r="G368" t="str">
        <f>INDEX(Hosts!$A:$M, MATCH(Places!$B368,Hosts!$A:$A,0), MATCH(Places!G$1,Hosts!$A$1:$M$1,0))</f>
        <v>Within a few hours</v>
      </c>
      <c r="H368" s="70">
        <f>INDEX(Hosts!$A:$M, MATCH(Places!$B368,Hosts!$A:$A,0), MATCH(Places!H$1,Hosts!$A$1:$M$1,0))</f>
        <v>1</v>
      </c>
      <c r="I368" s="70">
        <f>INDEX(Hosts!$A:$M, MATCH(Places!$B368,Hosts!$A:$A,0), MATCH(Places!I$1,Hosts!$A$1:$M$1,0))</f>
        <v>1</v>
      </c>
      <c r="J368" t="str">
        <f>INDEX(Hosts!$A:$M, MATCH(Places!$B368,Hosts!$A:$A,0), MATCH(Places!J$1,Hosts!$A$1:$M$1,0))</f>
        <v>No</v>
      </c>
      <c r="K368">
        <v>15</v>
      </c>
      <c r="L368" t="str">
        <f>VLOOKUP($K368,Neighborhoods!$A:$C,2,0)</f>
        <v>Manhattan</v>
      </c>
      <c r="M368" t="str">
        <f>VLOOKUP($K368,Neighborhoods!$A:$C,3,0)</f>
        <v>East Village</v>
      </c>
      <c r="N368" t="str">
        <f>INDEX(Neighborhoods!$A:$C, MATCH(Places!$K368,Neighborhoods!$A:$A,0), MATCH(Places!N$1,Neighborhoods!$A$1:$C$1,0))</f>
        <v>Manhattan</v>
      </c>
      <c r="O368" t="str">
        <f>INDEX(Neighborhoods!$A:$C, MATCH(Places!$K368,Neighborhoods!$A:$A,0), MATCH(Places!O$1,Neighborhoods!$A$1:$C$1,0))</f>
        <v>East Village</v>
      </c>
      <c r="P368" t="s">
        <v>1</v>
      </c>
      <c r="Q368" t="str">
        <f t="shared" si="20"/>
        <v>Yes</v>
      </c>
      <c r="R368">
        <v>2</v>
      </c>
      <c r="S368" t="str">
        <f t="shared" si="21"/>
        <v>Small</v>
      </c>
      <c r="T368" s="50">
        <v>69</v>
      </c>
      <c r="U368" s="70">
        <f t="shared" si="22"/>
        <v>0.03</v>
      </c>
      <c r="V368" s="52">
        <v>4.7300000000000004</v>
      </c>
      <c r="W368" s="52" t="str" cm="1">
        <f t="array" ref="W368">_xlfn.SWITCH(ROUND(V368,0),5,"Excellent",4,"Good",3,"Ok","Bad")</f>
        <v>Excellent</v>
      </c>
      <c r="X368">
        <v>62</v>
      </c>
      <c r="Y368" t="str">
        <f t="shared" si="23"/>
        <v>No</v>
      </c>
      <c r="Z368" s="68">
        <v>41267</v>
      </c>
      <c r="AA368" s="68">
        <v>43912</v>
      </c>
      <c r="AB368">
        <v>90</v>
      </c>
      <c r="AC368" t="s">
        <v>15615</v>
      </c>
    </row>
    <row r="369" spans="1:29" x14ac:dyDescent="0.3">
      <c r="A369" t="s">
        <v>291</v>
      </c>
      <c r="B369">
        <v>912</v>
      </c>
      <c r="C369" t="str">
        <f>VLOOKUP($B369,Hosts!$A:$M,10,0)</f>
        <v>Within a few hours</v>
      </c>
      <c r="D369" s="70">
        <f>VLOOKUP($B369,Hosts!$A:$M,11,0)</f>
        <v>0.9</v>
      </c>
      <c r="E369" s="70">
        <f>VLOOKUP($B369,Hosts!$A:$M,12,0)</f>
        <v>0.76</v>
      </c>
      <c r="F369" t="str">
        <f>VLOOKUP($B369,Hosts!$A:$M,13,0)</f>
        <v>Yes</v>
      </c>
      <c r="G369" t="str">
        <f>INDEX(Hosts!$A:$M, MATCH(Places!$B369,Hosts!$A:$A,0), MATCH(Places!G$1,Hosts!$A$1:$M$1,0))</f>
        <v>Within a few hours</v>
      </c>
      <c r="H369" s="70">
        <f>INDEX(Hosts!$A:$M, MATCH(Places!$B369,Hosts!$A:$A,0), MATCH(Places!H$1,Hosts!$A$1:$M$1,0))</f>
        <v>0.9</v>
      </c>
      <c r="I369" s="70">
        <f>INDEX(Hosts!$A:$M, MATCH(Places!$B369,Hosts!$A:$A,0), MATCH(Places!I$1,Hosts!$A$1:$M$1,0))</f>
        <v>0.76</v>
      </c>
      <c r="J369" t="str">
        <f>INDEX(Hosts!$A:$M, MATCH(Places!$B369,Hosts!$A:$A,0), MATCH(Places!J$1,Hosts!$A$1:$M$1,0))</f>
        <v>Yes</v>
      </c>
      <c r="K369">
        <v>9</v>
      </c>
      <c r="L369" t="str">
        <f>VLOOKUP($K369,Neighborhoods!$A:$C,2,0)</f>
        <v>Brooklyn</v>
      </c>
      <c r="M369" t="str">
        <f>VLOOKUP($K369,Neighborhoods!$A:$C,3,0)</f>
        <v>Crown Heights</v>
      </c>
      <c r="N369" t="str">
        <f>INDEX(Neighborhoods!$A:$C, MATCH(Places!$K369,Neighborhoods!$A:$A,0), MATCH(Places!N$1,Neighborhoods!$A$1:$C$1,0))</f>
        <v>Brooklyn</v>
      </c>
      <c r="O369" t="str">
        <f>INDEX(Neighborhoods!$A:$C, MATCH(Places!$K369,Neighborhoods!$A:$A,0), MATCH(Places!O$1,Neighborhoods!$A$1:$C$1,0))</f>
        <v>Crown Heights</v>
      </c>
      <c r="P369" t="s">
        <v>11822</v>
      </c>
      <c r="Q369" t="str">
        <f t="shared" si="20"/>
        <v>No</v>
      </c>
      <c r="R369">
        <v>6</v>
      </c>
      <c r="S369" t="str">
        <f t="shared" si="21"/>
        <v>Large</v>
      </c>
      <c r="T369" s="50">
        <v>200</v>
      </c>
      <c r="U369" s="70">
        <f t="shared" si="22"/>
        <v>0.04</v>
      </c>
      <c r="V369" s="52">
        <v>5</v>
      </c>
      <c r="W369" s="52" t="str" cm="1">
        <f t="array" ref="W369">_xlfn.SWITCH(ROUND(V369,0),5,"Excellent",4,"Good",3,"Ok","Bad")</f>
        <v>Excellent</v>
      </c>
      <c r="X369">
        <v>14</v>
      </c>
      <c r="Y369" t="str">
        <f t="shared" si="23"/>
        <v>No</v>
      </c>
      <c r="Z369" s="68">
        <v>42371</v>
      </c>
      <c r="AA369" s="68">
        <v>43700</v>
      </c>
      <c r="AB369">
        <v>40</v>
      </c>
      <c r="AC369" t="s">
        <v>15616</v>
      </c>
    </row>
    <row r="370" spans="1:29" x14ac:dyDescent="0.3">
      <c r="A370" t="s">
        <v>292</v>
      </c>
      <c r="B370">
        <v>224</v>
      </c>
      <c r="C370" t="str">
        <f>VLOOKUP($B370,Hosts!$A:$M,10,0)</f>
        <v>Within an hour</v>
      </c>
      <c r="D370" s="70">
        <f>VLOOKUP($B370,Hosts!$A:$M,11,0)</f>
        <v>1</v>
      </c>
      <c r="E370" s="70">
        <f>VLOOKUP($B370,Hosts!$A:$M,12,0)</f>
        <v>0.96</v>
      </c>
      <c r="F370" t="str">
        <f>VLOOKUP($B370,Hosts!$A:$M,13,0)</f>
        <v>Yes</v>
      </c>
      <c r="G370" t="str">
        <f>INDEX(Hosts!$A:$M, MATCH(Places!$B370,Hosts!$A:$A,0), MATCH(Places!G$1,Hosts!$A$1:$M$1,0))</f>
        <v>Within an hour</v>
      </c>
      <c r="H370" s="70">
        <f>INDEX(Hosts!$A:$M, MATCH(Places!$B370,Hosts!$A:$A,0), MATCH(Places!H$1,Hosts!$A$1:$M$1,0))</f>
        <v>1</v>
      </c>
      <c r="I370" s="70">
        <f>INDEX(Hosts!$A:$M, MATCH(Places!$B370,Hosts!$A:$A,0), MATCH(Places!I$1,Hosts!$A$1:$M$1,0))</f>
        <v>0.96</v>
      </c>
      <c r="J370" t="str">
        <f>INDEX(Hosts!$A:$M, MATCH(Places!$B370,Hosts!$A:$A,0), MATCH(Places!J$1,Hosts!$A$1:$M$1,0))</f>
        <v>Yes</v>
      </c>
      <c r="K370">
        <v>16</v>
      </c>
      <c r="L370" t="str">
        <f>VLOOKUP($K370,Neighborhoods!$A:$C,2,0)</f>
        <v>Manhattan</v>
      </c>
      <c r="M370" t="str">
        <f>VLOOKUP($K370,Neighborhoods!$A:$C,3,0)</f>
        <v>Harlem</v>
      </c>
      <c r="N370" t="str">
        <f>INDEX(Neighborhoods!$A:$C, MATCH(Places!$K370,Neighborhoods!$A:$A,0), MATCH(Places!N$1,Neighborhoods!$A$1:$C$1,0))</f>
        <v>Manhattan</v>
      </c>
      <c r="O370" t="str">
        <f>INDEX(Neighborhoods!$A:$C, MATCH(Places!$K370,Neighborhoods!$A:$A,0), MATCH(Places!O$1,Neighborhoods!$A$1:$C$1,0))</f>
        <v>Harlem</v>
      </c>
      <c r="P370" t="s">
        <v>1</v>
      </c>
      <c r="Q370" t="str">
        <f t="shared" si="20"/>
        <v>Yes</v>
      </c>
      <c r="R370">
        <v>4</v>
      </c>
      <c r="S370" t="str">
        <f t="shared" si="21"/>
        <v>Medium</v>
      </c>
      <c r="T370" s="50">
        <v>85</v>
      </c>
      <c r="U370" s="70">
        <f t="shared" si="22"/>
        <v>0.03</v>
      </c>
      <c r="V370" s="52">
        <v>4.91</v>
      </c>
      <c r="W370" s="52" t="str" cm="1">
        <f t="array" ref="W370">_xlfn.SWITCH(ROUND(V370,0),5,"Excellent",4,"Good",3,"Ok","Bad")</f>
        <v>Excellent</v>
      </c>
      <c r="X370">
        <v>215</v>
      </c>
      <c r="Y370" t="str">
        <f t="shared" si="23"/>
        <v>Yes</v>
      </c>
      <c r="Z370" s="68">
        <v>42115</v>
      </c>
      <c r="AA370" s="68">
        <v>43905</v>
      </c>
      <c r="AB370">
        <v>281</v>
      </c>
      <c r="AC370" t="s">
        <v>15615</v>
      </c>
    </row>
    <row r="371" spans="1:29" x14ac:dyDescent="0.3">
      <c r="A371" t="s">
        <v>293</v>
      </c>
      <c r="B371">
        <v>835</v>
      </c>
      <c r="C371" t="str">
        <f>VLOOKUP($B371,Hosts!$A:$M,10,0)</f>
        <v>Within a day</v>
      </c>
      <c r="D371" s="70">
        <f>VLOOKUP($B371,Hosts!$A:$M,11,0)</f>
        <v>1</v>
      </c>
      <c r="E371" s="70">
        <f>VLOOKUP($B371,Hosts!$A:$M,12,0)</f>
        <v>0</v>
      </c>
      <c r="F371" t="str">
        <f>VLOOKUP($B371,Hosts!$A:$M,13,0)</f>
        <v>No</v>
      </c>
      <c r="G371" t="str">
        <f>INDEX(Hosts!$A:$M, MATCH(Places!$B371,Hosts!$A:$A,0), MATCH(Places!G$1,Hosts!$A$1:$M$1,0))</f>
        <v>Within a day</v>
      </c>
      <c r="H371" s="70">
        <f>INDEX(Hosts!$A:$M, MATCH(Places!$B371,Hosts!$A:$A,0), MATCH(Places!H$1,Hosts!$A$1:$M$1,0))</f>
        <v>1</v>
      </c>
      <c r="I371" s="70">
        <f>INDEX(Hosts!$A:$M, MATCH(Places!$B371,Hosts!$A:$A,0), MATCH(Places!I$1,Hosts!$A$1:$M$1,0))</f>
        <v>0</v>
      </c>
      <c r="J371" t="str">
        <f>INDEX(Hosts!$A:$M, MATCH(Places!$B371,Hosts!$A:$A,0), MATCH(Places!J$1,Hosts!$A$1:$M$1,0))</f>
        <v>No</v>
      </c>
      <c r="K371">
        <v>9</v>
      </c>
      <c r="L371" t="str">
        <f>VLOOKUP($K371,Neighborhoods!$A:$C,2,0)</f>
        <v>Brooklyn</v>
      </c>
      <c r="M371" t="str">
        <f>VLOOKUP($K371,Neighborhoods!$A:$C,3,0)</f>
        <v>Crown Heights</v>
      </c>
      <c r="N371" t="str">
        <f>INDEX(Neighborhoods!$A:$C, MATCH(Places!$K371,Neighborhoods!$A:$A,0), MATCH(Places!N$1,Neighborhoods!$A$1:$C$1,0))</f>
        <v>Brooklyn</v>
      </c>
      <c r="O371" t="str">
        <f>INDEX(Neighborhoods!$A:$C, MATCH(Places!$K371,Neighborhoods!$A:$A,0), MATCH(Places!O$1,Neighborhoods!$A$1:$C$1,0))</f>
        <v>Crown Heights</v>
      </c>
      <c r="P371" t="s">
        <v>11822</v>
      </c>
      <c r="Q371" t="str">
        <f t="shared" si="20"/>
        <v>No</v>
      </c>
      <c r="R371">
        <v>4</v>
      </c>
      <c r="S371" t="str">
        <f t="shared" si="21"/>
        <v>Medium</v>
      </c>
      <c r="T371" s="50">
        <v>250</v>
      </c>
      <c r="U371" s="70">
        <f t="shared" si="22"/>
        <v>0.04</v>
      </c>
      <c r="V371" s="52">
        <v>4.8600000000000003</v>
      </c>
      <c r="W371" s="52" t="str" cm="1">
        <f t="array" ref="W371">_xlfn.SWITCH(ROUND(V371,0),5,"Excellent",4,"Good",3,"Ok","Bad")</f>
        <v>Excellent</v>
      </c>
      <c r="X371">
        <v>7</v>
      </c>
      <c r="Y371" t="str">
        <f t="shared" si="23"/>
        <v>No</v>
      </c>
      <c r="Z371" s="68">
        <v>41283</v>
      </c>
      <c r="AA371" s="68">
        <v>43833</v>
      </c>
      <c r="AB371">
        <v>365</v>
      </c>
      <c r="AC371" t="s">
        <v>15615</v>
      </c>
    </row>
    <row r="372" spans="1:29" x14ac:dyDescent="0.3">
      <c r="A372" t="s">
        <v>14861</v>
      </c>
      <c r="B372">
        <v>811</v>
      </c>
      <c r="C372" t="str">
        <f>VLOOKUP($B372,Hosts!$A:$M,10,0)</f>
        <v>Within an hour</v>
      </c>
      <c r="D372" s="70">
        <f>VLOOKUP($B372,Hosts!$A:$M,11,0)</f>
        <v>1</v>
      </c>
      <c r="E372" s="70">
        <f>VLOOKUP($B372,Hosts!$A:$M,12,0)</f>
        <v>0.91</v>
      </c>
      <c r="F372" t="str">
        <f>VLOOKUP($B372,Hosts!$A:$M,13,0)</f>
        <v>Yes</v>
      </c>
      <c r="G372" t="str">
        <f>INDEX(Hosts!$A:$M, MATCH(Places!$B372,Hosts!$A:$A,0), MATCH(Places!G$1,Hosts!$A$1:$M$1,0))</f>
        <v>Within an hour</v>
      </c>
      <c r="H372" s="70">
        <f>INDEX(Hosts!$A:$M, MATCH(Places!$B372,Hosts!$A:$A,0), MATCH(Places!H$1,Hosts!$A$1:$M$1,0))</f>
        <v>1</v>
      </c>
      <c r="I372" s="70">
        <f>INDEX(Hosts!$A:$M, MATCH(Places!$B372,Hosts!$A:$A,0), MATCH(Places!I$1,Hosts!$A$1:$M$1,0))</f>
        <v>0.91</v>
      </c>
      <c r="J372" t="str">
        <f>INDEX(Hosts!$A:$M, MATCH(Places!$B372,Hosts!$A:$A,0), MATCH(Places!J$1,Hosts!$A$1:$M$1,0))</f>
        <v>Yes</v>
      </c>
      <c r="K372">
        <v>16</v>
      </c>
      <c r="L372" t="str">
        <f>VLOOKUP($K372,Neighborhoods!$A:$C,2,0)</f>
        <v>Manhattan</v>
      </c>
      <c r="M372" t="str">
        <f>VLOOKUP($K372,Neighborhoods!$A:$C,3,0)</f>
        <v>Harlem</v>
      </c>
      <c r="N372" t="str">
        <f>INDEX(Neighborhoods!$A:$C, MATCH(Places!$K372,Neighborhoods!$A:$A,0), MATCH(Places!N$1,Neighborhoods!$A$1:$C$1,0))</f>
        <v>Manhattan</v>
      </c>
      <c r="O372" t="str">
        <f>INDEX(Neighborhoods!$A:$C, MATCH(Places!$K372,Neighborhoods!$A:$A,0), MATCH(Places!O$1,Neighborhoods!$A$1:$C$1,0))</f>
        <v>Harlem</v>
      </c>
      <c r="P372" t="s">
        <v>11822</v>
      </c>
      <c r="Q372" t="str">
        <f t="shared" si="20"/>
        <v>No</v>
      </c>
      <c r="R372">
        <v>6</v>
      </c>
      <c r="S372" t="str">
        <f t="shared" si="21"/>
        <v>Large</v>
      </c>
      <c r="T372" s="50">
        <v>150</v>
      </c>
      <c r="U372" s="70">
        <f t="shared" si="22"/>
        <v>0.03</v>
      </c>
      <c r="V372" s="52">
        <v>5</v>
      </c>
      <c r="W372" s="52" t="str" cm="1">
        <f t="array" ref="W372">_xlfn.SWITCH(ROUND(V372,0),5,"Excellent",4,"Good",3,"Ok","Bad")</f>
        <v>Excellent</v>
      </c>
      <c r="X372">
        <v>3</v>
      </c>
      <c r="Y372" t="str">
        <f t="shared" si="23"/>
        <v>No</v>
      </c>
      <c r="Z372" s="68">
        <v>41502</v>
      </c>
      <c r="AA372" s="68">
        <v>42505</v>
      </c>
      <c r="AB372">
        <v>362</v>
      </c>
      <c r="AC372" t="s">
        <v>15615</v>
      </c>
    </row>
    <row r="373" spans="1:29" x14ac:dyDescent="0.3">
      <c r="A373" t="s">
        <v>294</v>
      </c>
      <c r="B373">
        <v>745</v>
      </c>
      <c r="C373" t="str">
        <f>VLOOKUP($B373,Hosts!$A:$M,10,0)</f>
        <v>Within a day</v>
      </c>
      <c r="D373" s="70">
        <f>VLOOKUP($B373,Hosts!$A:$M,11,0)</f>
        <v>0.67</v>
      </c>
      <c r="E373" s="70">
        <f>VLOOKUP($B373,Hosts!$A:$M,12,0)</f>
        <v>0.63</v>
      </c>
      <c r="F373" t="str">
        <f>VLOOKUP($B373,Hosts!$A:$M,13,0)</f>
        <v>No</v>
      </c>
      <c r="G373" t="str">
        <f>INDEX(Hosts!$A:$M, MATCH(Places!$B373,Hosts!$A:$A,0), MATCH(Places!G$1,Hosts!$A$1:$M$1,0))</f>
        <v>Within a day</v>
      </c>
      <c r="H373" s="70">
        <f>INDEX(Hosts!$A:$M, MATCH(Places!$B373,Hosts!$A:$A,0), MATCH(Places!H$1,Hosts!$A$1:$M$1,0))</f>
        <v>0.67</v>
      </c>
      <c r="I373" s="70">
        <f>INDEX(Hosts!$A:$M, MATCH(Places!$B373,Hosts!$A:$A,0), MATCH(Places!I$1,Hosts!$A$1:$M$1,0))</f>
        <v>0.63</v>
      </c>
      <c r="J373" t="str">
        <f>INDEX(Hosts!$A:$M, MATCH(Places!$B373,Hosts!$A:$A,0), MATCH(Places!J$1,Hosts!$A$1:$M$1,0))</f>
        <v>No</v>
      </c>
      <c r="K373">
        <v>17</v>
      </c>
      <c r="L373" t="str">
        <f>VLOOKUP($K373,Neighborhoods!$A:$C,2,0)</f>
        <v>Manhattan</v>
      </c>
      <c r="M373" t="str">
        <f>VLOOKUP($K373,Neighborhoods!$A:$C,3,0)</f>
        <v>Hell's Kitchen</v>
      </c>
      <c r="N373" t="str">
        <f>INDEX(Neighborhoods!$A:$C, MATCH(Places!$K373,Neighborhoods!$A:$A,0), MATCH(Places!N$1,Neighborhoods!$A$1:$C$1,0))</f>
        <v>Manhattan</v>
      </c>
      <c r="O373" t="str">
        <f>INDEX(Neighborhoods!$A:$C, MATCH(Places!$K373,Neighborhoods!$A:$A,0), MATCH(Places!O$1,Neighborhoods!$A$1:$C$1,0))</f>
        <v>Hell's Kitchen</v>
      </c>
      <c r="P373" t="s">
        <v>11822</v>
      </c>
      <c r="Q373" t="str">
        <f t="shared" si="20"/>
        <v>No</v>
      </c>
      <c r="R373">
        <v>3</v>
      </c>
      <c r="S373" t="str">
        <f t="shared" si="21"/>
        <v>Medium</v>
      </c>
      <c r="T373" s="50">
        <v>139</v>
      </c>
      <c r="U373" s="70">
        <f t="shared" si="22"/>
        <v>0.03</v>
      </c>
      <c r="V373" s="52">
        <v>4.9400000000000004</v>
      </c>
      <c r="W373" s="52" t="str" cm="1">
        <f t="array" ref="W373">_xlfn.SWITCH(ROUND(V373,0),5,"Excellent",4,"Good",3,"Ok","Bad")</f>
        <v>Excellent</v>
      </c>
      <c r="X373">
        <v>16</v>
      </c>
      <c r="Y373" t="str">
        <f t="shared" si="23"/>
        <v>No</v>
      </c>
      <c r="Z373" s="68">
        <v>41332</v>
      </c>
      <c r="AA373" s="68">
        <v>43059</v>
      </c>
      <c r="AB373">
        <v>97</v>
      </c>
      <c r="AC373" t="s">
        <v>15615</v>
      </c>
    </row>
    <row r="374" spans="1:29" x14ac:dyDescent="0.3">
      <c r="A374" t="s">
        <v>14445</v>
      </c>
      <c r="B374">
        <v>405</v>
      </c>
      <c r="C374" t="str">
        <f>VLOOKUP($B374,Hosts!$A:$M,10,0)</f>
        <v>Within an hour</v>
      </c>
      <c r="D374" s="70">
        <f>VLOOKUP($B374,Hosts!$A:$M,11,0)</f>
        <v>1</v>
      </c>
      <c r="E374" s="70">
        <f>VLOOKUP($B374,Hosts!$A:$M,12,0)</f>
        <v>1</v>
      </c>
      <c r="F374" t="str">
        <f>VLOOKUP($B374,Hosts!$A:$M,13,0)</f>
        <v>Yes</v>
      </c>
      <c r="G374" t="str">
        <f>INDEX(Hosts!$A:$M, MATCH(Places!$B374,Hosts!$A:$A,0), MATCH(Places!G$1,Hosts!$A$1:$M$1,0))</f>
        <v>Within an hour</v>
      </c>
      <c r="H374" s="70">
        <f>INDEX(Hosts!$A:$M, MATCH(Places!$B374,Hosts!$A:$A,0), MATCH(Places!H$1,Hosts!$A$1:$M$1,0))</f>
        <v>1</v>
      </c>
      <c r="I374" s="70">
        <f>INDEX(Hosts!$A:$M, MATCH(Places!$B374,Hosts!$A:$A,0), MATCH(Places!I$1,Hosts!$A$1:$M$1,0))</f>
        <v>1</v>
      </c>
      <c r="J374" t="str">
        <f>INDEX(Hosts!$A:$M, MATCH(Places!$B374,Hosts!$A:$A,0), MATCH(Places!J$1,Hosts!$A$1:$M$1,0))</f>
        <v>Yes</v>
      </c>
      <c r="K374">
        <v>14</v>
      </c>
      <c r="L374" t="str">
        <f>VLOOKUP($K374,Neighborhoods!$A:$C,2,0)</f>
        <v>Manhattan</v>
      </c>
      <c r="M374" t="str">
        <f>VLOOKUP($K374,Neighborhoods!$A:$C,3,0)</f>
        <v>East Harlem</v>
      </c>
      <c r="N374" t="str">
        <f>INDEX(Neighborhoods!$A:$C, MATCH(Places!$K374,Neighborhoods!$A:$A,0), MATCH(Places!N$1,Neighborhoods!$A$1:$C$1,0))</f>
        <v>Manhattan</v>
      </c>
      <c r="O374" t="str">
        <f>INDEX(Neighborhoods!$A:$C, MATCH(Places!$K374,Neighborhoods!$A:$A,0), MATCH(Places!O$1,Neighborhoods!$A$1:$C$1,0))</f>
        <v>East Harlem</v>
      </c>
      <c r="P374" t="s">
        <v>1</v>
      </c>
      <c r="Q374" t="str">
        <f t="shared" si="20"/>
        <v>Yes</v>
      </c>
      <c r="R374">
        <v>2</v>
      </c>
      <c r="S374" t="str">
        <f t="shared" si="21"/>
        <v>Small</v>
      </c>
      <c r="T374" s="50">
        <v>75</v>
      </c>
      <c r="U374" s="70">
        <f t="shared" si="22"/>
        <v>0.03</v>
      </c>
      <c r="V374" s="52">
        <v>4.99</v>
      </c>
      <c r="W374" s="52" t="str" cm="1">
        <f t="array" ref="W374">_xlfn.SWITCH(ROUND(V374,0),5,"Excellent",4,"Good",3,"Ok","Bad")</f>
        <v>Excellent</v>
      </c>
      <c r="X374">
        <v>172</v>
      </c>
      <c r="Y374" t="str">
        <f t="shared" si="23"/>
        <v>Yes</v>
      </c>
      <c r="Z374" s="68">
        <v>41260</v>
      </c>
      <c r="AA374" s="68">
        <v>43904</v>
      </c>
      <c r="AB374">
        <v>311</v>
      </c>
      <c r="AC374" t="s">
        <v>15615</v>
      </c>
    </row>
    <row r="375" spans="1:29" x14ac:dyDescent="0.3">
      <c r="A375" t="s">
        <v>15119</v>
      </c>
      <c r="B375">
        <v>136</v>
      </c>
      <c r="C375" t="str">
        <f>VLOOKUP($B375,Hosts!$A:$M,10,0)</f>
        <v>Within a day</v>
      </c>
      <c r="D375" s="70">
        <f>VLOOKUP($B375,Hosts!$A:$M,11,0)</f>
        <v>1</v>
      </c>
      <c r="E375" s="70">
        <f>VLOOKUP($B375,Hosts!$A:$M,12,0)</f>
        <v>1</v>
      </c>
      <c r="F375" t="str">
        <f>VLOOKUP($B375,Hosts!$A:$M,13,0)</f>
        <v>No</v>
      </c>
      <c r="G375" t="str">
        <f>INDEX(Hosts!$A:$M, MATCH(Places!$B375,Hosts!$A:$A,0), MATCH(Places!G$1,Hosts!$A$1:$M$1,0))</f>
        <v>Within a day</v>
      </c>
      <c r="H375" s="70">
        <f>INDEX(Hosts!$A:$M, MATCH(Places!$B375,Hosts!$A:$A,0), MATCH(Places!H$1,Hosts!$A$1:$M$1,0))</f>
        <v>1</v>
      </c>
      <c r="I375" s="70">
        <f>INDEX(Hosts!$A:$M, MATCH(Places!$B375,Hosts!$A:$A,0), MATCH(Places!I$1,Hosts!$A$1:$M$1,0))</f>
        <v>1</v>
      </c>
      <c r="J375" t="str">
        <f>INDEX(Hosts!$A:$M, MATCH(Places!$B375,Hosts!$A:$A,0), MATCH(Places!J$1,Hosts!$A$1:$M$1,0))</f>
        <v>No</v>
      </c>
      <c r="K375">
        <v>12</v>
      </c>
      <c r="L375" t="str">
        <f>VLOOKUP($K375,Neighborhoods!$A:$C,2,0)</f>
        <v>Brooklyn</v>
      </c>
      <c r="M375" t="str">
        <f>VLOOKUP($K375,Neighborhoods!$A:$C,3,0)</f>
        <v>Williamsburg</v>
      </c>
      <c r="N375" t="str">
        <f>INDEX(Neighborhoods!$A:$C, MATCH(Places!$K375,Neighborhoods!$A:$A,0), MATCH(Places!N$1,Neighborhoods!$A$1:$C$1,0))</f>
        <v>Brooklyn</v>
      </c>
      <c r="O375" t="str">
        <f>INDEX(Neighborhoods!$A:$C, MATCH(Places!$K375,Neighborhoods!$A:$A,0), MATCH(Places!O$1,Neighborhoods!$A$1:$C$1,0))</f>
        <v>Williamsburg</v>
      </c>
      <c r="P375" t="s">
        <v>1</v>
      </c>
      <c r="Q375" t="str">
        <f t="shared" si="20"/>
        <v>Yes</v>
      </c>
      <c r="R375">
        <v>1</v>
      </c>
      <c r="S375" t="str">
        <f t="shared" si="21"/>
        <v>Small</v>
      </c>
      <c r="T375" s="50">
        <v>65</v>
      </c>
      <c r="U375" s="70">
        <f t="shared" si="22"/>
        <v>0.03</v>
      </c>
      <c r="V375" s="52">
        <v>4.78</v>
      </c>
      <c r="W375" s="52" t="str" cm="1">
        <f t="array" ref="W375">_xlfn.SWITCH(ROUND(V375,0),5,"Excellent",4,"Good",3,"Ok","Bad")</f>
        <v>Excellent</v>
      </c>
      <c r="X375">
        <v>9</v>
      </c>
      <c r="Y375" t="str">
        <f t="shared" si="23"/>
        <v>No</v>
      </c>
      <c r="Z375" s="68">
        <v>41801</v>
      </c>
      <c r="AA375" s="68">
        <v>42009</v>
      </c>
      <c r="AB375">
        <v>342</v>
      </c>
      <c r="AC375" t="s">
        <v>15615</v>
      </c>
    </row>
    <row r="376" spans="1:29" x14ac:dyDescent="0.3">
      <c r="A376" t="s">
        <v>15295</v>
      </c>
      <c r="B376">
        <v>892</v>
      </c>
      <c r="C376" t="str">
        <f>VLOOKUP($B376,Hosts!$A:$M,10,0)</f>
        <v>Within a day</v>
      </c>
      <c r="D376" s="70">
        <f>VLOOKUP($B376,Hosts!$A:$M,11,0)</f>
        <v>0.7</v>
      </c>
      <c r="E376" s="70">
        <f>VLOOKUP($B376,Hosts!$A:$M,12,0)</f>
        <v>0.7</v>
      </c>
      <c r="F376" t="str">
        <f>VLOOKUP($B376,Hosts!$A:$M,13,0)</f>
        <v>No</v>
      </c>
      <c r="G376" t="str">
        <f>INDEX(Hosts!$A:$M, MATCH(Places!$B376,Hosts!$A:$A,0), MATCH(Places!G$1,Hosts!$A$1:$M$1,0))</f>
        <v>Within a day</v>
      </c>
      <c r="H376" s="70">
        <f>INDEX(Hosts!$A:$M, MATCH(Places!$B376,Hosts!$A:$A,0), MATCH(Places!H$1,Hosts!$A$1:$M$1,0))</f>
        <v>0.7</v>
      </c>
      <c r="I376" s="70">
        <f>INDEX(Hosts!$A:$M, MATCH(Places!$B376,Hosts!$A:$A,0), MATCH(Places!I$1,Hosts!$A$1:$M$1,0))</f>
        <v>0.7</v>
      </c>
      <c r="J376" t="str">
        <f>INDEX(Hosts!$A:$M, MATCH(Places!$B376,Hosts!$A:$A,0), MATCH(Places!J$1,Hosts!$A$1:$M$1,0))</f>
        <v>No</v>
      </c>
      <c r="K376">
        <v>7</v>
      </c>
      <c r="L376" t="str">
        <f>VLOOKUP($K376,Neighborhoods!$A:$C,2,0)</f>
        <v>Brooklyn</v>
      </c>
      <c r="M376" t="str">
        <f>VLOOKUP($K376,Neighborhoods!$A:$C,3,0)</f>
        <v>Bedford-Stuyvesant</v>
      </c>
      <c r="N376" t="str">
        <f>INDEX(Neighborhoods!$A:$C, MATCH(Places!$K376,Neighborhoods!$A:$A,0), MATCH(Places!N$1,Neighborhoods!$A$1:$C$1,0))</f>
        <v>Brooklyn</v>
      </c>
      <c r="O376" t="str">
        <f>INDEX(Neighborhoods!$A:$C, MATCH(Places!$K376,Neighborhoods!$A:$A,0), MATCH(Places!O$1,Neighborhoods!$A$1:$C$1,0))</f>
        <v>Bedford-Stuyvesant</v>
      </c>
      <c r="P376" t="s">
        <v>11822</v>
      </c>
      <c r="Q376" t="str">
        <f t="shared" si="20"/>
        <v>No</v>
      </c>
      <c r="R376">
        <v>6</v>
      </c>
      <c r="S376" t="str">
        <f t="shared" si="21"/>
        <v>Large</v>
      </c>
      <c r="T376" s="50">
        <v>158</v>
      </c>
      <c r="U376" s="70">
        <f t="shared" si="22"/>
        <v>0.03</v>
      </c>
      <c r="V376" s="52">
        <v>4.67</v>
      </c>
      <c r="W376" s="52" t="str" cm="1">
        <f t="array" ref="W376">_xlfn.SWITCH(ROUND(V376,0),5,"Excellent",4,"Good",3,"Ok","Bad")</f>
        <v>Excellent</v>
      </c>
      <c r="X376">
        <v>3</v>
      </c>
      <c r="Y376" t="str">
        <f t="shared" si="23"/>
        <v>No</v>
      </c>
      <c r="Z376" s="68">
        <v>41275</v>
      </c>
      <c r="AA376" s="68">
        <v>43833</v>
      </c>
      <c r="AB376">
        <v>276</v>
      </c>
      <c r="AC376" t="s">
        <v>15615</v>
      </c>
    </row>
    <row r="377" spans="1:29" x14ac:dyDescent="0.3">
      <c r="A377" t="s">
        <v>295</v>
      </c>
      <c r="B377">
        <v>370</v>
      </c>
      <c r="C377" t="str">
        <f>VLOOKUP($B377,Hosts!$A:$M,10,0)</f>
        <v>Within a day</v>
      </c>
      <c r="D377" s="70">
        <f>VLOOKUP($B377,Hosts!$A:$M,11,0)</f>
        <v>0.6</v>
      </c>
      <c r="E377" s="70">
        <f>VLOOKUP($B377,Hosts!$A:$M,12,0)</f>
        <v>0.96</v>
      </c>
      <c r="F377" t="str">
        <f>VLOOKUP($B377,Hosts!$A:$M,13,0)</f>
        <v>No</v>
      </c>
      <c r="G377" t="str">
        <f>INDEX(Hosts!$A:$M, MATCH(Places!$B377,Hosts!$A:$A,0), MATCH(Places!G$1,Hosts!$A$1:$M$1,0))</f>
        <v>Within a day</v>
      </c>
      <c r="H377" s="70">
        <f>INDEX(Hosts!$A:$M, MATCH(Places!$B377,Hosts!$A:$A,0), MATCH(Places!H$1,Hosts!$A$1:$M$1,0))</f>
        <v>0.6</v>
      </c>
      <c r="I377" s="70">
        <f>INDEX(Hosts!$A:$M, MATCH(Places!$B377,Hosts!$A:$A,0), MATCH(Places!I$1,Hosts!$A$1:$M$1,0))</f>
        <v>0.96</v>
      </c>
      <c r="J377" t="str">
        <f>INDEX(Hosts!$A:$M, MATCH(Places!$B377,Hosts!$A:$A,0), MATCH(Places!J$1,Hosts!$A$1:$M$1,0))</f>
        <v>No</v>
      </c>
      <c r="K377">
        <v>9</v>
      </c>
      <c r="L377" t="str">
        <f>VLOOKUP($K377,Neighborhoods!$A:$C,2,0)</f>
        <v>Brooklyn</v>
      </c>
      <c r="M377" t="str">
        <f>VLOOKUP($K377,Neighborhoods!$A:$C,3,0)</f>
        <v>Crown Heights</v>
      </c>
      <c r="N377" t="str">
        <f>INDEX(Neighborhoods!$A:$C, MATCH(Places!$K377,Neighborhoods!$A:$A,0), MATCH(Places!N$1,Neighborhoods!$A$1:$C$1,0))</f>
        <v>Brooklyn</v>
      </c>
      <c r="O377" t="str">
        <f>INDEX(Neighborhoods!$A:$C, MATCH(Places!$K377,Neighborhoods!$A:$A,0), MATCH(Places!O$1,Neighborhoods!$A$1:$C$1,0))</f>
        <v>Crown Heights</v>
      </c>
      <c r="P377" t="s">
        <v>1</v>
      </c>
      <c r="Q377" t="str">
        <f t="shared" si="20"/>
        <v>Yes</v>
      </c>
      <c r="R377">
        <v>3</v>
      </c>
      <c r="S377" t="str">
        <f t="shared" si="21"/>
        <v>Medium</v>
      </c>
      <c r="T377" s="50">
        <v>109</v>
      </c>
      <c r="U377" s="70">
        <f t="shared" si="22"/>
        <v>0.03</v>
      </c>
      <c r="V377" s="52">
        <v>4.63</v>
      </c>
      <c r="W377" s="52" t="str" cm="1">
        <f t="array" ref="W377">_xlfn.SWITCH(ROUND(V377,0),5,"Excellent",4,"Good",3,"Ok","Bad")</f>
        <v>Excellent</v>
      </c>
      <c r="X377">
        <v>79</v>
      </c>
      <c r="Y377" t="str">
        <f t="shared" si="23"/>
        <v>No</v>
      </c>
      <c r="Z377" s="68">
        <v>41273</v>
      </c>
      <c r="AA377" s="68">
        <v>43850</v>
      </c>
      <c r="AB377">
        <v>365</v>
      </c>
      <c r="AC377" t="s">
        <v>15616</v>
      </c>
    </row>
    <row r="378" spans="1:29" x14ac:dyDescent="0.3">
      <c r="A378" t="s">
        <v>14668</v>
      </c>
      <c r="B378">
        <v>915</v>
      </c>
      <c r="C378" t="str">
        <f>VLOOKUP($B378,Hosts!$A:$M,10,0)</f>
        <v>A few days or more</v>
      </c>
      <c r="D378" s="70">
        <f>VLOOKUP($B378,Hosts!$A:$M,11,0)</f>
        <v>0</v>
      </c>
      <c r="E378" s="70">
        <f>VLOOKUP($B378,Hosts!$A:$M,12,0)</f>
        <v>0.8</v>
      </c>
      <c r="F378" t="str">
        <f>VLOOKUP($B378,Hosts!$A:$M,13,0)</f>
        <v>No</v>
      </c>
      <c r="G378" t="str">
        <f>INDEX(Hosts!$A:$M, MATCH(Places!$B378,Hosts!$A:$A,0), MATCH(Places!G$1,Hosts!$A$1:$M$1,0))</f>
        <v>A few days or more</v>
      </c>
      <c r="H378" s="70">
        <f>INDEX(Hosts!$A:$M, MATCH(Places!$B378,Hosts!$A:$A,0), MATCH(Places!H$1,Hosts!$A$1:$M$1,0))</f>
        <v>0</v>
      </c>
      <c r="I378" s="70">
        <f>INDEX(Hosts!$A:$M, MATCH(Places!$B378,Hosts!$A:$A,0), MATCH(Places!I$1,Hosts!$A$1:$M$1,0))</f>
        <v>0.8</v>
      </c>
      <c r="J378" t="str">
        <f>INDEX(Hosts!$A:$M, MATCH(Places!$B378,Hosts!$A:$A,0), MATCH(Places!J$1,Hosts!$A$1:$M$1,0))</f>
        <v>No</v>
      </c>
      <c r="K378">
        <v>22</v>
      </c>
      <c r="L378" t="str">
        <f>VLOOKUP($K378,Neighborhoods!$A:$C,2,0)</f>
        <v>Queens</v>
      </c>
      <c r="M378" t="str">
        <f>VLOOKUP($K378,Neighborhoods!$A:$C,3,0)</f>
        <v>Flushing</v>
      </c>
      <c r="N378" t="str">
        <f>INDEX(Neighborhoods!$A:$C, MATCH(Places!$K378,Neighborhoods!$A:$A,0), MATCH(Places!N$1,Neighborhoods!$A$1:$C$1,0))</f>
        <v>Queens</v>
      </c>
      <c r="O378" t="str">
        <f>INDEX(Neighborhoods!$A:$C, MATCH(Places!$K378,Neighborhoods!$A:$A,0), MATCH(Places!O$1,Neighborhoods!$A$1:$C$1,0))</f>
        <v>Flushing</v>
      </c>
      <c r="P378" t="s">
        <v>1</v>
      </c>
      <c r="Q378" t="str">
        <f t="shared" si="20"/>
        <v>Yes</v>
      </c>
      <c r="R378">
        <v>2</v>
      </c>
      <c r="S378" t="str">
        <f t="shared" si="21"/>
        <v>Small</v>
      </c>
      <c r="T378" s="50">
        <v>57</v>
      </c>
      <c r="U378" s="70">
        <f t="shared" si="22"/>
        <v>0.03</v>
      </c>
      <c r="V378" s="52">
        <v>4.57</v>
      </c>
      <c r="W378" s="52" t="str" cm="1">
        <f t="array" ref="W378">_xlfn.SWITCH(ROUND(V378,0),5,"Excellent",4,"Good",3,"Ok","Bad")</f>
        <v>Excellent</v>
      </c>
      <c r="X378">
        <v>23</v>
      </c>
      <c r="Y378" t="str">
        <f t="shared" si="23"/>
        <v>No</v>
      </c>
      <c r="Z378" s="68">
        <v>41274</v>
      </c>
      <c r="AA378" s="68">
        <v>43814</v>
      </c>
      <c r="AB378">
        <v>344</v>
      </c>
      <c r="AC378" t="s">
        <v>15615</v>
      </c>
    </row>
    <row r="379" spans="1:29" x14ac:dyDescent="0.3">
      <c r="A379" t="s">
        <v>15465</v>
      </c>
      <c r="B379">
        <v>920</v>
      </c>
      <c r="C379" t="str">
        <f>VLOOKUP($B379,Hosts!$A:$M,10,0)</f>
        <v>Within an hour</v>
      </c>
      <c r="D379" s="70">
        <f>VLOOKUP($B379,Hosts!$A:$M,11,0)</f>
        <v>0.9</v>
      </c>
      <c r="E379" s="70">
        <f>VLOOKUP($B379,Hosts!$A:$M,12,0)</f>
        <v>0.97</v>
      </c>
      <c r="F379" t="str">
        <f>VLOOKUP($B379,Hosts!$A:$M,13,0)</f>
        <v>No</v>
      </c>
      <c r="G379" t="str">
        <f>INDEX(Hosts!$A:$M, MATCH(Places!$B379,Hosts!$A:$A,0), MATCH(Places!G$1,Hosts!$A$1:$M$1,0))</f>
        <v>Within an hour</v>
      </c>
      <c r="H379" s="70">
        <f>INDEX(Hosts!$A:$M, MATCH(Places!$B379,Hosts!$A:$A,0), MATCH(Places!H$1,Hosts!$A$1:$M$1,0))</f>
        <v>0.9</v>
      </c>
      <c r="I379" s="70">
        <f>INDEX(Hosts!$A:$M, MATCH(Places!$B379,Hosts!$A:$A,0), MATCH(Places!I$1,Hosts!$A$1:$M$1,0))</f>
        <v>0.97</v>
      </c>
      <c r="J379" t="str">
        <f>INDEX(Hosts!$A:$M, MATCH(Places!$B379,Hosts!$A:$A,0), MATCH(Places!J$1,Hosts!$A$1:$M$1,0))</f>
        <v>No</v>
      </c>
      <c r="K379">
        <v>16</v>
      </c>
      <c r="L379" t="str">
        <f>VLOOKUP($K379,Neighborhoods!$A:$C,2,0)</f>
        <v>Manhattan</v>
      </c>
      <c r="M379" t="str">
        <f>VLOOKUP($K379,Neighborhoods!$A:$C,3,0)</f>
        <v>Harlem</v>
      </c>
      <c r="N379" t="str">
        <f>INDEX(Neighborhoods!$A:$C, MATCH(Places!$K379,Neighborhoods!$A:$A,0), MATCH(Places!N$1,Neighborhoods!$A$1:$C$1,0))</f>
        <v>Manhattan</v>
      </c>
      <c r="O379" t="str">
        <f>INDEX(Neighborhoods!$A:$C, MATCH(Places!$K379,Neighborhoods!$A:$A,0), MATCH(Places!O$1,Neighborhoods!$A$1:$C$1,0))</f>
        <v>Harlem</v>
      </c>
      <c r="P379" t="s">
        <v>1</v>
      </c>
      <c r="Q379" t="str">
        <f t="shared" si="20"/>
        <v>Yes</v>
      </c>
      <c r="R379">
        <v>2</v>
      </c>
      <c r="S379" t="str">
        <f t="shared" si="21"/>
        <v>Small</v>
      </c>
      <c r="T379" s="50">
        <v>50</v>
      </c>
      <c r="U379" s="70">
        <f t="shared" si="22"/>
        <v>0.03</v>
      </c>
      <c r="V379" s="52">
        <v>4.6399999999999997</v>
      </c>
      <c r="W379" s="52" t="str" cm="1">
        <f t="array" ref="W379">_xlfn.SWITCH(ROUND(V379,0),5,"Excellent",4,"Good",3,"Ok","Bad")</f>
        <v>Excellent</v>
      </c>
      <c r="X379">
        <v>59</v>
      </c>
      <c r="Y379" t="str">
        <f t="shared" si="23"/>
        <v>No</v>
      </c>
      <c r="Z379" s="68">
        <v>41277</v>
      </c>
      <c r="AA379" s="68">
        <v>44053</v>
      </c>
      <c r="AB379">
        <v>117</v>
      </c>
      <c r="AC379" t="s">
        <v>15616</v>
      </c>
    </row>
    <row r="380" spans="1:29" x14ac:dyDescent="0.3">
      <c r="A380" t="s">
        <v>13573</v>
      </c>
      <c r="B380">
        <v>922</v>
      </c>
      <c r="C380" t="str">
        <f>VLOOKUP($B380,Hosts!$A:$M,10,0)</f>
        <v>Within a day</v>
      </c>
      <c r="D380" s="70">
        <f>VLOOKUP($B380,Hosts!$A:$M,11,0)</f>
        <v>0.67</v>
      </c>
      <c r="E380" s="70">
        <f>VLOOKUP($B380,Hosts!$A:$M,12,0)</f>
        <v>0</v>
      </c>
      <c r="F380" t="str">
        <f>VLOOKUP($B380,Hosts!$A:$M,13,0)</f>
        <v>No</v>
      </c>
      <c r="G380" t="str">
        <f>INDEX(Hosts!$A:$M, MATCH(Places!$B380,Hosts!$A:$A,0), MATCH(Places!G$1,Hosts!$A$1:$M$1,0))</f>
        <v>Within a day</v>
      </c>
      <c r="H380" s="70">
        <f>INDEX(Hosts!$A:$M, MATCH(Places!$B380,Hosts!$A:$A,0), MATCH(Places!H$1,Hosts!$A$1:$M$1,0))</f>
        <v>0.67</v>
      </c>
      <c r="I380" s="70">
        <f>INDEX(Hosts!$A:$M, MATCH(Places!$B380,Hosts!$A:$A,0), MATCH(Places!I$1,Hosts!$A$1:$M$1,0))</f>
        <v>0</v>
      </c>
      <c r="J380" t="str">
        <f>INDEX(Hosts!$A:$M, MATCH(Places!$B380,Hosts!$A:$A,0), MATCH(Places!J$1,Hosts!$A$1:$M$1,0))</f>
        <v>No</v>
      </c>
      <c r="K380">
        <v>7</v>
      </c>
      <c r="L380" t="str">
        <f>VLOOKUP($K380,Neighborhoods!$A:$C,2,0)</f>
        <v>Brooklyn</v>
      </c>
      <c r="M380" t="str">
        <f>VLOOKUP($K380,Neighborhoods!$A:$C,3,0)</f>
        <v>Bedford-Stuyvesant</v>
      </c>
      <c r="N380" t="str">
        <f>INDEX(Neighborhoods!$A:$C, MATCH(Places!$K380,Neighborhoods!$A:$A,0), MATCH(Places!N$1,Neighborhoods!$A$1:$C$1,0))</f>
        <v>Brooklyn</v>
      </c>
      <c r="O380" t="str">
        <f>INDEX(Neighborhoods!$A:$C, MATCH(Places!$K380,Neighborhoods!$A:$A,0), MATCH(Places!O$1,Neighborhoods!$A$1:$C$1,0))</f>
        <v>Bedford-Stuyvesant</v>
      </c>
      <c r="P380" t="s">
        <v>11822</v>
      </c>
      <c r="Q380" t="str">
        <f t="shared" si="20"/>
        <v>No</v>
      </c>
      <c r="R380">
        <v>2</v>
      </c>
      <c r="S380" t="str">
        <f t="shared" si="21"/>
        <v>Small</v>
      </c>
      <c r="T380" s="50">
        <v>95</v>
      </c>
      <c r="U380" s="70">
        <f t="shared" si="22"/>
        <v>0.03</v>
      </c>
      <c r="V380" s="52">
        <v>4.1399999999999997</v>
      </c>
      <c r="W380" s="52" t="str" cm="1">
        <f t="array" ref="W380">_xlfn.SWITCH(ROUND(V380,0),5,"Excellent",4,"Good",3,"Ok","Bad")</f>
        <v>Good</v>
      </c>
      <c r="X380">
        <v>7</v>
      </c>
      <c r="Y380" t="str">
        <f t="shared" si="23"/>
        <v>No</v>
      </c>
      <c r="Z380" s="68">
        <v>41351</v>
      </c>
      <c r="AA380" s="68">
        <v>42260</v>
      </c>
      <c r="AB380">
        <v>295</v>
      </c>
      <c r="AC380" t="s">
        <v>15615</v>
      </c>
    </row>
    <row r="381" spans="1:29" x14ac:dyDescent="0.3">
      <c r="A381" t="s">
        <v>296</v>
      </c>
      <c r="B381">
        <v>924</v>
      </c>
      <c r="C381" t="str">
        <f>VLOOKUP($B381,Hosts!$A:$M,10,0)</f>
        <v>A few days or more</v>
      </c>
      <c r="D381" s="70">
        <f>VLOOKUP($B381,Hosts!$A:$M,11,0)</f>
        <v>0</v>
      </c>
      <c r="E381" s="70">
        <f>VLOOKUP($B381,Hosts!$A:$M,12,0)</f>
        <v>1</v>
      </c>
      <c r="F381" t="str">
        <f>VLOOKUP($B381,Hosts!$A:$M,13,0)</f>
        <v>No</v>
      </c>
      <c r="G381" t="str">
        <f>INDEX(Hosts!$A:$M, MATCH(Places!$B381,Hosts!$A:$A,0), MATCH(Places!G$1,Hosts!$A$1:$M$1,0))</f>
        <v>A few days or more</v>
      </c>
      <c r="H381" s="70">
        <f>INDEX(Hosts!$A:$M, MATCH(Places!$B381,Hosts!$A:$A,0), MATCH(Places!H$1,Hosts!$A$1:$M$1,0))</f>
        <v>0</v>
      </c>
      <c r="I381" s="70">
        <f>INDEX(Hosts!$A:$M, MATCH(Places!$B381,Hosts!$A:$A,0), MATCH(Places!I$1,Hosts!$A$1:$M$1,0))</f>
        <v>1</v>
      </c>
      <c r="J381" t="str">
        <f>INDEX(Hosts!$A:$M, MATCH(Places!$B381,Hosts!$A:$A,0), MATCH(Places!J$1,Hosts!$A$1:$M$1,0))</f>
        <v>No</v>
      </c>
      <c r="K381">
        <v>16</v>
      </c>
      <c r="L381" t="str">
        <f>VLOOKUP($K381,Neighborhoods!$A:$C,2,0)</f>
        <v>Manhattan</v>
      </c>
      <c r="M381" t="str">
        <f>VLOOKUP($K381,Neighborhoods!$A:$C,3,0)</f>
        <v>Harlem</v>
      </c>
      <c r="N381" t="str">
        <f>INDEX(Neighborhoods!$A:$C, MATCH(Places!$K381,Neighborhoods!$A:$A,0), MATCH(Places!N$1,Neighborhoods!$A$1:$C$1,0))</f>
        <v>Manhattan</v>
      </c>
      <c r="O381" t="str">
        <f>INDEX(Neighborhoods!$A:$C, MATCH(Places!$K381,Neighborhoods!$A:$A,0), MATCH(Places!O$1,Neighborhoods!$A$1:$C$1,0))</f>
        <v>Harlem</v>
      </c>
      <c r="P381" t="s">
        <v>1</v>
      </c>
      <c r="Q381" t="str">
        <f t="shared" si="20"/>
        <v>Yes</v>
      </c>
      <c r="R381">
        <v>2</v>
      </c>
      <c r="S381" t="str">
        <f t="shared" si="21"/>
        <v>Small</v>
      </c>
      <c r="T381" s="50">
        <v>85</v>
      </c>
      <c r="U381" s="70">
        <f t="shared" si="22"/>
        <v>0.03</v>
      </c>
      <c r="V381" s="52">
        <v>4.67</v>
      </c>
      <c r="W381" s="52" t="str" cm="1">
        <f t="array" ref="W381">_xlfn.SWITCH(ROUND(V381,0),5,"Excellent",4,"Good",3,"Ok","Bad")</f>
        <v>Excellent</v>
      </c>
      <c r="X381">
        <v>45</v>
      </c>
      <c r="Y381" t="str">
        <f t="shared" si="23"/>
        <v>No</v>
      </c>
      <c r="Z381" s="68">
        <v>41277</v>
      </c>
      <c r="AA381" s="68">
        <v>43946</v>
      </c>
      <c r="AB381">
        <v>268</v>
      </c>
      <c r="AC381" t="s">
        <v>15615</v>
      </c>
    </row>
    <row r="382" spans="1:29" x14ac:dyDescent="0.3">
      <c r="A382" t="s">
        <v>297</v>
      </c>
      <c r="B382">
        <v>924</v>
      </c>
      <c r="C382" t="str">
        <f>VLOOKUP($B382,Hosts!$A:$M,10,0)</f>
        <v>A few days or more</v>
      </c>
      <c r="D382" s="70">
        <f>VLOOKUP($B382,Hosts!$A:$M,11,0)</f>
        <v>0</v>
      </c>
      <c r="E382" s="70">
        <f>VLOOKUP($B382,Hosts!$A:$M,12,0)</f>
        <v>1</v>
      </c>
      <c r="F382" t="str">
        <f>VLOOKUP($B382,Hosts!$A:$M,13,0)</f>
        <v>No</v>
      </c>
      <c r="G382" t="str">
        <f>INDEX(Hosts!$A:$M, MATCH(Places!$B382,Hosts!$A:$A,0), MATCH(Places!G$1,Hosts!$A$1:$M$1,0))</f>
        <v>A few days or more</v>
      </c>
      <c r="H382" s="70">
        <f>INDEX(Hosts!$A:$M, MATCH(Places!$B382,Hosts!$A:$A,0), MATCH(Places!H$1,Hosts!$A$1:$M$1,0))</f>
        <v>0</v>
      </c>
      <c r="I382" s="70">
        <f>INDEX(Hosts!$A:$M, MATCH(Places!$B382,Hosts!$A:$A,0), MATCH(Places!I$1,Hosts!$A$1:$M$1,0))</f>
        <v>1</v>
      </c>
      <c r="J382" t="str">
        <f>INDEX(Hosts!$A:$M, MATCH(Places!$B382,Hosts!$A:$A,0), MATCH(Places!J$1,Hosts!$A$1:$M$1,0))</f>
        <v>No</v>
      </c>
      <c r="K382">
        <v>16</v>
      </c>
      <c r="L382" t="str">
        <f>VLOOKUP($K382,Neighborhoods!$A:$C,2,0)</f>
        <v>Manhattan</v>
      </c>
      <c r="M382" t="str">
        <f>VLOOKUP($K382,Neighborhoods!$A:$C,3,0)</f>
        <v>Harlem</v>
      </c>
      <c r="N382" t="str">
        <f>INDEX(Neighborhoods!$A:$C, MATCH(Places!$K382,Neighborhoods!$A:$A,0), MATCH(Places!N$1,Neighborhoods!$A$1:$C$1,0))</f>
        <v>Manhattan</v>
      </c>
      <c r="O382" t="str">
        <f>INDEX(Neighborhoods!$A:$C, MATCH(Places!$K382,Neighborhoods!$A:$A,0), MATCH(Places!O$1,Neighborhoods!$A$1:$C$1,0))</f>
        <v>Harlem</v>
      </c>
      <c r="P382" t="s">
        <v>1</v>
      </c>
      <c r="Q382" t="str">
        <f t="shared" si="20"/>
        <v>Yes</v>
      </c>
      <c r="R382">
        <v>2</v>
      </c>
      <c r="S382" t="str">
        <f t="shared" si="21"/>
        <v>Small</v>
      </c>
      <c r="T382" s="50">
        <v>70</v>
      </c>
      <c r="U382" s="70">
        <f t="shared" si="22"/>
        <v>0.03</v>
      </c>
      <c r="V382" s="52">
        <v>4.8099999999999996</v>
      </c>
      <c r="W382" s="52" t="str" cm="1">
        <f t="array" ref="W382">_xlfn.SWITCH(ROUND(V382,0),5,"Excellent",4,"Good",3,"Ok","Bad")</f>
        <v>Excellent</v>
      </c>
      <c r="X382">
        <v>32</v>
      </c>
      <c r="Y382" t="str">
        <f t="shared" si="23"/>
        <v>No</v>
      </c>
      <c r="Z382" s="68">
        <v>41491</v>
      </c>
      <c r="AA382" s="68">
        <v>43921</v>
      </c>
      <c r="AB382">
        <v>253</v>
      </c>
      <c r="AC382" t="s">
        <v>15615</v>
      </c>
    </row>
    <row r="383" spans="1:29" x14ac:dyDescent="0.3">
      <c r="A383" t="s">
        <v>298</v>
      </c>
      <c r="B383">
        <v>75</v>
      </c>
      <c r="C383" t="str">
        <f>VLOOKUP($B383,Hosts!$A:$M,10,0)</f>
        <v>Within an hour</v>
      </c>
      <c r="D383" s="70">
        <f>VLOOKUP($B383,Hosts!$A:$M,11,0)</f>
        <v>0.96</v>
      </c>
      <c r="E383" s="70">
        <f>VLOOKUP($B383,Hosts!$A:$M,12,0)</f>
        <v>0.67</v>
      </c>
      <c r="F383" t="str">
        <f>VLOOKUP($B383,Hosts!$A:$M,13,0)</f>
        <v>No</v>
      </c>
      <c r="G383" t="str">
        <f>INDEX(Hosts!$A:$M, MATCH(Places!$B383,Hosts!$A:$A,0), MATCH(Places!G$1,Hosts!$A$1:$M$1,0))</f>
        <v>Within an hour</v>
      </c>
      <c r="H383" s="70">
        <f>INDEX(Hosts!$A:$M, MATCH(Places!$B383,Hosts!$A:$A,0), MATCH(Places!H$1,Hosts!$A$1:$M$1,0))</f>
        <v>0.96</v>
      </c>
      <c r="I383" s="70">
        <f>INDEX(Hosts!$A:$M, MATCH(Places!$B383,Hosts!$A:$A,0), MATCH(Places!I$1,Hosts!$A$1:$M$1,0))</f>
        <v>0.67</v>
      </c>
      <c r="J383" t="str">
        <f>INDEX(Hosts!$A:$M, MATCH(Places!$B383,Hosts!$A:$A,0), MATCH(Places!J$1,Hosts!$A$1:$M$1,0))</f>
        <v>No</v>
      </c>
      <c r="K383">
        <v>7</v>
      </c>
      <c r="L383" t="str">
        <f>VLOOKUP($K383,Neighborhoods!$A:$C,2,0)</f>
        <v>Brooklyn</v>
      </c>
      <c r="M383" t="str">
        <f>VLOOKUP($K383,Neighborhoods!$A:$C,3,0)</f>
        <v>Bedford-Stuyvesant</v>
      </c>
      <c r="N383" t="str">
        <f>INDEX(Neighborhoods!$A:$C, MATCH(Places!$K383,Neighborhoods!$A:$A,0), MATCH(Places!N$1,Neighborhoods!$A$1:$C$1,0))</f>
        <v>Brooklyn</v>
      </c>
      <c r="O383" t="str">
        <f>INDEX(Neighborhoods!$A:$C, MATCH(Places!$K383,Neighborhoods!$A:$A,0), MATCH(Places!O$1,Neighborhoods!$A$1:$C$1,0))</f>
        <v>Bedford-Stuyvesant</v>
      </c>
      <c r="P383" t="s">
        <v>1</v>
      </c>
      <c r="Q383" t="str">
        <f t="shared" si="20"/>
        <v>Yes</v>
      </c>
      <c r="R383">
        <v>2</v>
      </c>
      <c r="S383" t="str">
        <f t="shared" si="21"/>
        <v>Small</v>
      </c>
      <c r="T383" s="50">
        <v>29</v>
      </c>
      <c r="U383" s="70">
        <f t="shared" si="22"/>
        <v>0.03</v>
      </c>
      <c r="V383" s="52">
        <v>4.91</v>
      </c>
      <c r="W383" s="52" t="str" cm="1">
        <f t="array" ref="W383">_xlfn.SWITCH(ROUND(V383,0),5,"Excellent",4,"Good",3,"Ok","Bad")</f>
        <v>Excellent</v>
      </c>
      <c r="X383">
        <v>70</v>
      </c>
      <c r="Y383" t="str">
        <f t="shared" si="23"/>
        <v>No</v>
      </c>
      <c r="Z383" s="68">
        <v>43301</v>
      </c>
      <c r="AA383" s="68">
        <v>43951</v>
      </c>
      <c r="AB383">
        <v>71</v>
      </c>
      <c r="AC383" t="s">
        <v>15615</v>
      </c>
    </row>
    <row r="384" spans="1:29" x14ac:dyDescent="0.3">
      <c r="A384" t="s">
        <v>299</v>
      </c>
      <c r="B384">
        <v>556</v>
      </c>
      <c r="C384" t="str">
        <f>VLOOKUP($B384,Hosts!$A:$M,10,0)</f>
        <v>Within an hour</v>
      </c>
      <c r="D384" s="70">
        <f>VLOOKUP($B384,Hosts!$A:$M,11,0)</f>
        <v>1</v>
      </c>
      <c r="E384" s="70">
        <f>VLOOKUP($B384,Hosts!$A:$M,12,0)</f>
        <v>0.9</v>
      </c>
      <c r="F384" t="str">
        <f>VLOOKUP($B384,Hosts!$A:$M,13,0)</f>
        <v>No</v>
      </c>
      <c r="G384" t="str">
        <f>INDEX(Hosts!$A:$M, MATCH(Places!$B384,Hosts!$A:$A,0), MATCH(Places!G$1,Hosts!$A$1:$M$1,0))</f>
        <v>Within an hour</v>
      </c>
      <c r="H384" s="70">
        <f>INDEX(Hosts!$A:$M, MATCH(Places!$B384,Hosts!$A:$A,0), MATCH(Places!H$1,Hosts!$A$1:$M$1,0))</f>
        <v>1</v>
      </c>
      <c r="I384" s="70">
        <f>INDEX(Hosts!$A:$M, MATCH(Places!$B384,Hosts!$A:$A,0), MATCH(Places!I$1,Hosts!$A$1:$M$1,0))</f>
        <v>0.9</v>
      </c>
      <c r="J384" t="str">
        <f>INDEX(Hosts!$A:$M, MATCH(Places!$B384,Hosts!$A:$A,0), MATCH(Places!J$1,Hosts!$A$1:$M$1,0))</f>
        <v>No</v>
      </c>
      <c r="K384">
        <v>7</v>
      </c>
      <c r="L384" t="str">
        <f>VLOOKUP($K384,Neighborhoods!$A:$C,2,0)</f>
        <v>Brooklyn</v>
      </c>
      <c r="M384" t="str">
        <f>VLOOKUP($K384,Neighborhoods!$A:$C,3,0)</f>
        <v>Bedford-Stuyvesant</v>
      </c>
      <c r="N384" t="str">
        <f>INDEX(Neighborhoods!$A:$C, MATCH(Places!$K384,Neighborhoods!$A:$A,0), MATCH(Places!N$1,Neighborhoods!$A$1:$C$1,0))</f>
        <v>Brooklyn</v>
      </c>
      <c r="O384" t="str">
        <f>INDEX(Neighborhoods!$A:$C, MATCH(Places!$K384,Neighborhoods!$A:$A,0), MATCH(Places!O$1,Neighborhoods!$A$1:$C$1,0))</f>
        <v>Bedford-Stuyvesant</v>
      </c>
      <c r="P384" t="s">
        <v>1</v>
      </c>
      <c r="Q384" t="str">
        <f t="shared" si="20"/>
        <v>Yes</v>
      </c>
      <c r="R384">
        <v>2</v>
      </c>
      <c r="S384" t="str">
        <f t="shared" si="21"/>
        <v>Small</v>
      </c>
      <c r="T384" s="50">
        <v>89</v>
      </c>
      <c r="U384" s="70">
        <f t="shared" si="22"/>
        <v>0.03</v>
      </c>
      <c r="V384" s="52">
        <v>4.58</v>
      </c>
      <c r="W384" s="52" t="str" cm="1">
        <f t="array" ref="W384">_xlfn.SWITCH(ROUND(V384,0),5,"Excellent",4,"Good",3,"Ok","Bad")</f>
        <v>Excellent</v>
      </c>
      <c r="X384">
        <v>45</v>
      </c>
      <c r="Y384" t="str">
        <f t="shared" si="23"/>
        <v>No</v>
      </c>
      <c r="Z384" s="68">
        <v>41362</v>
      </c>
      <c r="AA384" s="68">
        <v>43910</v>
      </c>
      <c r="AB384">
        <v>365</v>
      </c>
      <c r="AC384" t="s">
        <v>15615</v>
      </c>
    </row>
    <row r="385" spans="1:29" x14ac:dyDescent="0.3">
      <c r="A385" t="s">
        <v>300</v>
      </c>
      <c r="B385">
        <v>929</v>
      </c>
      <c r="C385" t="str">
        <f>VLOOKUP($B385,Hosts!$A:$M,10,0)</f>
        <v>Within an hour</v>
      </c>
      <c r="D385" s="70">
        <f>VLOOKUP($B385,Hosts!$A:$M,11,0)</f>
        <v>1</v>
      </c>
      <c r="E385" s="70">
        <f>VLOOKUP($B385,Hosts!$A:$M,12,0)</f>
        <v>0</v>
      </c>
      <c r="F385" t="str">
        <f>VLOOKUP($B385,Hosts!$A:$M,13,0)</f>
        <v>No</v>
      </c>
      <c r="G385" t="str">
        <f>INDEX(Hosts!$A:$M, MATCH(Places!$B385,Hosts!$A:$A,0), MATCH(Places!G$1,Hosts!$A$1:$M$1,0))</f>
        <v>Within an hour</v>
      </c>
      <c r="H385" s="70">
        <f>INDEX(Hosts!$A:$M, MATCH(Places!$B385,Hosts!$A:$A,0), MATCH(Places!H$1,Hosts!$A$1:$M$1,0))</f>
        <v>1</v>
      </c>
      <c r="I385" s="70">
        <f>INDEX(Hosts!$A:$M, MATCH(Places!$B385,Hosts!$A:$A,0), MATCH(Places!I$1,Hosts!$A$1:$M$1,0))</f>
        <v>0</v>
      </c>
      <c r="J385" t="str">
        <f>INDEX(Hosts!$A:$M, MATCH(Places!$B385,Hosts!$A:$A,0), MATCH(Places!J$1,Hosts!$A$1:$M$1,0))</f>
        <v>No</v>
      </c>
      <c r="K385">
        <v>11</v>
      </c>
      <c r="L385" t="str">
        <f>VLOOKUP($K385,Neighborhoods!$A:$C,2,0)</f>
        <v>Brooklyn</v>
      </c>
      <c r="M385" t="str">
        <f>VLOOKUP($K385,Neighborhoods!$A:$C,3,0)</f>
        <v>Greenpoint</v>
      </c>
      <c r="N385" t="str">
        <f>INDEX(Neighborhoods!$A:$C, MATCH(Places!$K385,Neighborhoods!$A:$A,0), MATCH(Places!N$1,Neighborhoods!$A$1:$C$1,0))</f>
        <v>Brooklyn</v>
      </c>
      <c r="O385" t="str">
        <f>INDEX(Neighborhoods!$A:$C, MATCH(Places!$K385,Neighborhoods!$A:$A,0), MATCH(Places!O$1,Neighborhoods!$A$1:$C$1,0))</f>
        <v>Greenpoint</v>
      </c>
      <c r="P385" t="s">
        <v>1</v>
      </c>
      <c r="Q385" t="str">
        <f t="shared" si="20"/>
        <v>Yes</v>
      </c>
      <c r="R385">
        <v>1</v>
      </c>
      <c r="S385" t="str">
        <f t="shared" si="21"/>
        <v>Small</v>
      </c>
      <c r="T385" s="50">
        <v>55</v>
      </c>
      <c r="U385" s="70">
        <f t="shared" si="22"/>
        <v>0.03</v>
      </c>
      <c r="V385" s="52">
        <v>4.6399999999999997</v>
      </c>
      <c r="W385" s="52" t="str" cm="1">
        <f t="array" ref="W385">_xlfn.SWITCH(ROUND(V385,0),5,"Excellent",4,"Good",3,"Ok","Bad")</f>
        <v>Excellent</v>
      </c>
      <c r="X385">
        <v>11</v>
      </c>
      <c r="Y385" t="str">
        <f t="shared" si="23"/>
        <v>No</v>
      </c>
      <c r="Z385" s="68">
        <v>42196</v>
      </c>
      <c r="AA385" s="68">
        <v>43343</v>
      </c>
      <c r="AB385">
        <v>0</v>
      </c>
      <c r="AC385" t="s">
        <v>15615</v>
      </c>
    </row>
    <row r="386" spans="1:29" x14ac:dyDescent="0.3">
      <c r="A386" t="s">
        <v>13175</v>
      </c>
      <c r="B386">
        <v>147</v>
      </c>
      <c r="C386" t="str">
        <f>VLOOKUP($B386,Hosts!$A:$M,10,0)</f>
        <v>Within an hour</v>
      </c>
      <c r="D386" s="70">
        <f>VLOOKUP($B386,Hosts!$A:$M,11,0)</f>
        <v>1</v>
      </c>
      <c r="E386" s="70">
        <f>VLOOKUP($B386,Hosts!$A:$M,12,0)</f>
        <v>0.98</v>
      </c>
      <c r="F386" t="str">
        <f>VLOOKUP($B386,Hosts!$A:$M,13,0)</f>
        <v>Yes</v>
      </c>
      <c r="G386" t="str">
        <f>INDEX(Hosts!$A:$M, MATCH(Places!$B386,Hosts!$A:$A,0), MATCH(Places!G$1,Hosts!$A$1:$M$1,0))</f>
        <v>Within an hour</v>
      </c>
      <c r="H386" s="70">
        <f>INDEX(Hosts!$A:$M, MATCH(Places!$B386,Hosts!$A:$A,0), MATCH(Places!H$1,Hosts!$A$1:$M$1,0))</f>
        <v>1</v>
      </c>
      <c r="I386" s="70">
        <f>INDEX(Hosts!$A:$M, MATCH(Places!$B386,Hosts!$A:$A,0), MATCH(Places!I$1,Hosts!$A$1:$M$1,0))</f>
        <v>0.98</v>
      </c>
      <c r="J386" t="str">
        <f>INDEX(Hosts!$A:$M, MATCH(Places!$B386,Hosts!$A:$A,0), MATCH(Places!J$1,Hosts!$A$1:$M$1,0))</f>
        <v>Yes</v>
      </c>
      <c r="K386">
        <v>7</v>
      </c>
      <c r="L386" t="str">
        <f>VLOOKUP($K386,Neighborhoods!$A:$C,2,0)</f>
        <v>Brooklyn</v>
      </c>
      <c r="M386" t="str">
        <f>VLOOKUP($K386,Neighborhoods!$A:$C,3,0)</f>
        <v>Bedford-Stuyvesant</v>
      </c>
      <c r="N386" t="str">
        <f>INDEX(Neighborhoods!$A:$C, MATCH(Places!$K386,Neighborhoods!$A:$A,0), MATCH(Places!N$1,Neighborhoods!$A$1:$C$1,0))</f>
        <v>Brooklyn</v>
      </c>
      <c r="O386" t="str">
        <f>INDEX(Neighborhoods!$A:$C, MATCH(Places!$K386,Neighborhoods!$A:$A,0), MATCH(Places!O$1,Neighborhoods!$A$1:$C$1,0))</f>
        <v>Bedford-Stuyvesant</v>
      </c>
      <c r="P386" t="s">
        <v>11822</v>
      </c>
      <c r="Q386" t="str">
        <f t="shared" si="20"/>
        <v>No</v>
      </c>
      <c r="R386">
        <v>2</v>
      </c>
      <c r="S386" t="str">
        <f t="shared" si="21"/>
        <v>Small</v>
      </c>
      <c r="T386" s="50">
        <v>80</v>
      </c>
      <c r="U386" s="70">
        <f t="shared" si="22"/>
        <v>0.03</v>
      </c>
      <c r="V386" s="52">
        <v>4.8899999999999997</v>
      </c>
      <c r="W386" s="52" t="str" cm="1">
        <f t="array" ref="W386">_xlfn.SWITCH(ROUND(V386,0),5,"Excellent",4,"Good",3,"Ok","Bad")</f>
        <v>Excellent</v>
      </c>
      <c r="X386">
        <v>257</v>
      </c>
      <c r="Y386" t="str">
        <f t="shared" si="23"/>
        <v>Yes</v>
      </c>
      <c r="Z386" s="68">
        <v>41272</v>
      </c>
      <c r="AA386" s="68">
        <v>44036</v>
      </c>
      <c r="AB386">
        <v>0</v>
      </c>
      <c r="AC386" t="s">
        <v>15615</v>
      </c>
    </row>
    <row r="387" spans="1:29" x14ac:dyDescent="0.3">
      <c r="A387" t="s">
        <v>13599</v>
      </c>
      <c r="B387">
        <v>915</v>
      </c>
      <c r="C387" t="str">
        <f>VLOOKUP($B387,Hosts!$A:$M,10,0)</f>
        <v>A few days or more</v>
      </c>
      <c r="D387" s="70">
        <f>VLOOKUP($B387,Hosts!$A:$M,11,0)</f>
        <v>0</v>
      </c>
      <c r="E387" s="70">
        <f>VLOOKUP($B387,Hosts!$A:$M,12,0)</f>
        <v>0.8</v>
      </c>
      <c r="F387" t="str">
        <f>VLOOKUP($B387,Hosts!$A:$M,13,0)</f>
        <v>No</v>
      </c>
      <c r="G387" t="str">
        <f>INDEX(Hosts!$A:$M, MATCH(Places!$B387,Hosts!$A:$A,0), MATCH(Places!G$1,Hosts!$A$1:$M$1,0))</f>
        <v>A few days or more</v>
      </c>
      <c r="H387" s="70">
        <f>INDEX(Hosts!$A:$M, MATCH(Places!$B387,Hosts!$A:$A,0), MATCH(Places!H$1,Hosts!$A$1:$M$1,0))</f>
        <v>0</v>
      </c>
      <c r="I387" s="70">
        <f>INDEX(Hosts!$A:$M, MATCH(Places!$B387,Hosts!$A:$A,0), MATCH(Places!I$1,Hosts!$A$1:$M$1,0))</f>
        <v>0.8</v>
      </c>
      <c r="J387" t="str">
        <f>INDEX(Hosts!$A:$M, MATCH(Places!$B387,Hosts!$A:$A,0), MATCH(Places!J$1,Hosts!$A$1:$M$1,0))</f>
        <v>No</v>
      </c>
      <c r="K387">
        <v>22</v>
      </c>
      <c r="L387" t="str">
        <f>VLOOKUP($K387,Neighborhoods!$A:$C,2,0)</f>
        <v>Queens</v>
      </c>
      <c r="M387" t="str">
        <f>VLOOKUP($K387,Neighborhoods!$A:$C,3,0)</f>
        <v>Flushing</v>
      </c>
      <c r="N387" t="str">
        <f>INDEX(Neighborhoods!$A:$C, MATCH(Places!$K387,Neighborhoods!$A:$A,0), MATCH(Places!N$1,Neighborhoods!$A$1:$C$1,0))</f>
        <v>Queens</v>
      </c>
      <c r="O387" t="str">
        <f>INDEX(Neighborhoods!$A:$C, MATCH(Places!$K387,Neighborhoods!$A:$A,0), MATCH(Places!O$1,Neighborhoods!$A$1:$C$1,0))</f>
        <v>Flushing</v>
      </c>
      <c r="P387" t="s">
        <v>1</v>
      </c>
      <c r="Q387" t="str">
        <f t="shared" ref="Q387:Q450" si="24">IF(OR(P387="Private room",P387="Shared room"),"Yes","No")</f>
        <v>Yes</v>
      </c>
      <c r="R387">
        <v>2</v>
      </c>
      <c r="S387" t="str">
        <f t="shared" ref="S387:S450" si="25">IF(R387&lt;=2,"Small",IF(R387&lt;=5,"Medium","Large"))</f>
        <v>Small</v>
      </c>
      <c r="T387" s="50">
        <v>80</v>
      </c>
      <c r="U387" s="70">
        <f t="shared" ref="U387:U450" si="26">VLOOKUP($T387,$AF$1:$AG$5,2)</f>
        <v>0.03</v>
      </c>
      <c r="V387" s="52">
        <v>4.7</v>
      </c>
      <c r="W387" s="52" t="str" cm="1">
        <f t="array" ref="W387">_xlfn.SWITCH(ROUND(V387,0),5,"Excellent",4,"Good",3,"Ok","Bad")</f>
        <v>Excellent</v>
      </c>
      <c r="X387">
        <v>10</v>
      </c>
      <c r="Y387" t="str">
        <f t="shared" ref="Y387:Y450" si="27">IF(AND(V387&gt;4.8,X387&gt;100),"Yes","No")</f>
        <v>No</v>
      </c>
      <c r="Z387" s="68">
        <v>42271</v>
      </c>
      <c r="AA387" s="68">
        <v>43752</v>
      </c>
      <c r="AB387">
        <v>363</v>
      </c>
      <c r="AC387" t="s">
        <v>15615</v>
      </c>
    </row>
    <row r="388" spans="1:29" x14ac:dyDescent="0.3">
      <c r="A388" t="s">
        <v>301</v>
      </c>
      <c r="B388">
        <v>266</v>
      </c>
      <c r="C388" t="str">
        <f>VLOOKUP($B388,Hosts!$A:$M,10,0)</f>
        <v>Within a few hours</v>
      </c>
      <c r="D388" s="70">
        <f>VLOOKUP($B388,Hosts!$A:$M,11,0)</f>
        <v>1</v>
      </c>
      <c r="E388" s="70">
        <f>VLOOKUP($B388,Hosts!$A:$M,12,0)</f>
        <v>0.33</v>
      </c>
      <c r="F388" t="str">
        <f>VLOOKUP($B388,Hosts!$A:$M,13,0)</f>
        <v>No</v>
      </c>
      <c r="G388" t="str">
        <f>INDEX(Hosts!$A:$M, MATCH(Places!$B388,Hosts!$A:$A,0), MATCH(Places!G$1,Hosts!$A$1:$M$1,0))</f>
        <v>Within a few hours</v>
      </c>
      <c r="H388" s="70">
        <f>INDEX(Hosts!$A:$M, MATCH(Places!$B388,Hosts!$A:$A,0), MATCH(Places!H$1,Hosts!$A$1:$M$1,0))</f>
        <v>1</v>
      </c>
      <c r="I388" s="70">
        <f>INDEX(Hosts!$A:$M, MATCH(Places!$B388,Hosts!$A:$A,0), MATCH(Places!I$1,Hosts!$A$1:$M$1,0))</f>
        <v>0.33</v>
      </c>
      <c r="J388" t="str">
        <f>INDEX(Hosts!$A:$M, MATCH(Places!$B388,Hosts!$A:$A,0), MATCH(Places!J$1,Hosts!$A$1:$M$1,0))</f>
        <v>No</v>
      </c>
      <c r="K388">
        <v>8</v>
      </c>
      <c r="L388" t="str">
        <f>VLOOKUP($K388,Neighborhoods!$A:$C,2,0)</f>
        <v>Brooklyn</v>
      </c>
      <c r="M388" t="str">
        <f>VLOOKUP($K388,Neighborhoods!$A:$C,3,0)</f>
        <v>Bushwick</v>
      </c>
      <c r="N388" t="str">
        <f>INDEX(Neighborhoods!$A:$C, MATCH(Places!$K388,Neighborhoods!$A:$A,0), MATCH(Places!N$1,Neighborhoods!$A$1:$C$1,0))</f>
        <v>Brooklyn</v>
      </c>
      <c r="O388" t="str">
        <f>INDEX(Neighborhoods!$A:$C, MATCH(Places!$K388,Neighborhoods!$A:$A,0), MATCH(Places!O$1,Neighborhoods!$A$1:$C$1,0))</f>
        <v>Bushwick</v>
      </c>
      <c r="P388" t="s">
        <v>11822</v>
      </c>
      <c r="Q388" t="str">
        <f t="shared" si="24"/>
        <v>No</v>
      </c>
      <c r="R388">
        <v>6</v>
      </c>
      <c r="S388" t="str">
        <f t="shared" si="25"/>
        <v>Large</v>
      </c>
      <c r="T388" s="50">
        <v>800</v>
      </c>
      <c r="U388" s="70">
        <f t="shared" si="26"/>
        <v>0.05</v>
      </c>
      <c r="V388" s="52">
        <v>4.83</v>
      </c>
      <c r="W388" s="52" t="str" cm="1">
        <f t="array" ref="W388">_xlfn.SWITCH(ROUND(V388,0),5,"Excellent",4,"Good",3,"Ok","Bad")</f>
        <v>Excellent</v>
      </c>
      <c r="X388">
        <v>36</v>
      </c>
      <c r="Y388" t="str">
        <f t="shared" si="27"/>
        <v>No</v>
      </c>
      <c r="Z388" s="68">
        <v>41371</v>
      </c>
      <c r="AA388" s="68">
        <v>44029</v>
      </c>
      <c r="AB388">
        <v>365</v>
      </c>
      <c r="AC388" t="s">
        <v>15615</v>
      </c>
    </row>
    <row r="389" spans="1:29" x14ac:dyDescent="0.3">
      <c r="A389" t="s">
        <v>302</v>
      </c>
      <c r="B389">
        <v>3598</v>
      </c>
      <c r="C389" t="str">
        <f>VLOOKUP($B389,Hosts!$A:$M,10,0)</f>
        <v>Within a day</v>
      </c>
      <c r="D389" s="70">
        <f>VLOOKUP($B389,Hosts!$A:$M,11,0)</f>
        <v>0.82</v>
      </c>
      <c r="E389" s="70">
        <f>VLOOKUP($B389,Hosts!$A:$M,12,0)</f>
        <v>0.89</v>
      </c>
      <c r="F389" t="str">
        <f>VLOOKUP($B389,Hosts!$A:$M,13,0)</f>
        <v>Yes</v>
      </c>
      <c r="G389" t="str">
        <f>INDEX(Hosts!$A:$M, MATCH(Places!$B389,Hosts!$A:$A,0), MATCH(Places!G$1,Hosts!$A$1:$M$1,0))</f>
        <v>Within a day</v>
      </c>
      <c r="H389" s="70">
        <f>INDEX(Hosts!$A:$M, MATCH(Places!$B389,Hosts!$A:$A,0), MATCH(Places!H$1,Hosts!$A$1:$M$1,0))</f>
        <v>0.82</v>
      </c>
      <c r="I389" s="70">
        <f>INDEX(Hosts!$A:$M, MATCH(Places!$B389,Hosts!$A:$A,0), MATCH(Places!I$1,Hosts!$A$1:$M$1,0))</f>
        <v>0.89</v>
      </c>
      <c r="J389" t="str">
        <f>INDEX(Hosts!$A:$M, MATCH(Places!$B389,Hosts!$A:$A,0), MATCH(Places!J$1,Hosts!$A$1:$M$1,0))</f>
        <v>Yes</v>
      </c>
      <c r="K389">
        <v>7</v>
      </c>
      <c r="L389" t="str">
        <f>VLOOKUP($K389,Neighborhoods!$A:$C,2,0)</f>
        <v>Brooklyn</v>
      </c>
      <c r="M389" t="str">
        <f>VLOOKUP($K389,Neighborhoods!$A:$C,3,0)</f>
        <v>Bedford-Stuyvesant</v>
      </c>
      <c r="N389" t="str">
        <f>INDEX(Neighborhoods!$A:$C, MATCH(Places!$K389,Neighborhoods!$A:$A,0), MATCH(Places!N$1,Neighborhoods!$A$1:$C$1,0))</f>
        <v>Brooklyn</v>
      </c>
      <c r="O389" t="str">
        <f>INDEX(Neighborhoods!$A:$C, MATCH(Places!$K389,Neighborhoods!$A:$A,0), MATCH(Places!O$1,Neighborhoods!$A$1:$C$1,0))</f>
        <v>Bedford-Stuyvesant</v>
      </c>
      <c r="P389" t="s">
        <v>11822</v>
      </c>
      <c r="Q389" t="str">
        <f t="shared" si="24"/>
        <v>No</v>
      </c>
      <c r="R389">
        <v>2</v>
      </c>
      <c r="S389" t="str">
        <f t="shared" si="25"/>
        <v>Small</v>
      </c>
      <c r="T389" s="50">
        <v>89</v>
      </c>
      <c r="U389" s="70">
        <f t="shared" si="26"/>
        <v>0.03</v>
      </c>
      <c r="V389" s="52">
        <v>4.8</v>
      </c>
      <c r="W389" s="52" t="str" cm="1">
        <f t="array" ref="W389">_xlfn.SWITCH(ROUND(V389,0),5,"Excellent",4,"Good",3,"Ok","Bad")</f>
        <v>Excellent</v>
      </c>
      <c r="X389">
        <v>97</v>
      </c>
      <c r="Y389" t="str">
        <f t="shared" si="27"/>
        <v>No</v>
      </c>
      <c r="Z389" s="68">
        <v>43300</v>
      </c>
      <c r="AA389" s="68">
        <v>43982</v>
      </c>
      <c r="AB389">
        <v>82</v>
      </c>
      <c r="AC389" t="s">
        <v>15615</v>
      </c>
    </row>
    <row r="390" spans="1:29" x14ac:dyDescent="0.3">
      <c r="A390" t="s">
        <v>303</v>
      </c>
      <c r="B390">
        <v>939</v>
      </c>
      <c r="C390" t="str">
        <f>VLOOKUP($B390,Hosts!$A:$M,10,0)</f>
        <v>Within a few hours</v>
      </c>
      <c r="D390" s="70">
        <f>VLOOKUP($B390,Hosts!$A:$M,11,0)</f>
        <v>1</v>
      </c>
      <c r="E390" s="70">
        <f>VLOOKUP($B390,Hosts!$A:$M,12,0)</f>
        <v>0.83</v>
      </c>
      <c r="F390" t="str">
        <f>VLOOKUP($B390,Hosts!$A:$M,13,0)</f>
        <v>Yes</v>
      </c>
      <c r="G390" t="str">
        <f>INDEX(Hosts!$A:$M, MATCH(Places!$B390,Hosts!$A:$A,0), MATCH(Places!G$1,Hosts!$A$1:$M$1,0))</f>
        <v>Within a few hours</v>
      </c>
      <c r="H390" s="70">
        <f>INDEX(Hosts!$A:$M, MATCH(Places!$B390,Hosts!$A:$A,0), MATCH(Places!H$1,Hosts!$A$1:$M$1,0))</f>
        <v>1</v>
      </c>
      <c r="I390" s="70">
        <f>INDEX(Hosts!$A:$M, MATCH(Places!$B390,Hosts!$A:$A,0), MATCH(Places!I$1,Hosts!$A$1:$M$1,0))</f>
        <v>0.83</v>
      </c>
      <c r="J390" t="str">
        <f>INDEX(Hosts!$A:$M, MATCH(Places!$B390,Hosts!$A:$A,0), MATCH(Places!J$1,Hosts!$A$1:$M$1,0))</f>
        <v>Yes</v>
      </c>
      <c r="K390">
        <v>19</v>
      </c>
      <c r="L390" t="str">
        <f>VLOOKUP($K390,Neighborhoods!$A:$C,2,0)</f>
        <v>Manhattan</v>
      </c>
      <c r="M390" t="str">
        <f>VLOOKUP($K390,Neighborhoods!$A:$C,3,0)</f>
        <v>Upper East Side</v>
      </c>
      <c r="N390" t="str">
        <f>INDEX(Neighborhoods!$A:$C, MATCH(Places!$K390,Neighborhoods!$A:$A,0), MATCH(Places!N$1,Neighborhoods!$A$1:$C$1,0))</f>
        <v>Manhattan</v>
      </c>
      <c r="O390" t="str">
        <f>INDEX(Neighborhoods!$A:$C, MATCH(Places!$K390,Neighborhoods!$A:$A,0), MATCH(Places!O$1,Neighborhoods!$A$1:$C$1,0))</f>
        <v>Upper East Side</v>
      </c>
      <c r="P390" t="s">
        <v>11822</v>
      </c>
      <c r="Q390" t="str">
        <f t="shared" si="24"/>
        <v>No</v>
      </c>
      <c r="R390">
        <v>3</v>
      </c>
      <c r="S390" t="str">
        <f t="shared" si="25"/>
        <v>Medium</v>
      </c>
      <c r="T390" s="50">
        <v>191</v>
      </c>
      <c r="U390" s="70">
        <f t="shared" si="26"/>
        <v>0.03</v>
      </c>
      <c r="V390" s="52">
        <v>4.9000000000000004</v>
      </c>
      <c r="W390" s="52" t="str" cm="1">
        <f t="array" ref="W390">_xlfn.SWITCH(ROUND(V390,0),5,"Excellent",4,"Good",3,"Ok","Bad")</f>
        <v>Excellent</v>
      </c>
      <c r="X390">
        <v>221</v>
      </c>
      <c r="Y390" t="str">
        <f t="shared" si="27"/>
        <v>Yes</v>
      </c>
      <c r="Z390" s="68">
        <v>41278</v>
      </c>
      <c r="AA390" s="68">
        <v>44038</v>
      </c>
      <c r="AB390">
        <v>320</v>
      </c>
      <c r="AC390" t="s">
        <v>15615</v>
      </c>
    </row>
    <row r="391" spans="1:29" x14ac:dyDescent="0.3">
      <c r="A391" t="s">
        <v>14236</v>
      </c>
      <c r="B391">
        <v>915</v>
      </c>
      <c r="C391" t="str">
        <f>VLOOKUP($B391,Hosts!$A:$M,10,0)</f>
        <v>A few days or more</v>
      </c>
      <c r="D391" s="70">
        <f>VLOOKUP($B391,Hosts!$A:$M,11,0)</f>
        <v>0</v>
      </c>
      <c r="E391" s="70">
        <f>VLOOKUP($B391,Hosts!$A:$M,12,0)</f>
        <v>0.8</v>
      </c>
      <c r="F391" t="str">
        <f>VLOOKUP($B391,Hosts!$A:$M,13,0)</f>
        <v>No</v>
      </c>
      <c r="G391" t="str">
        <f>INDEX(Hosts!$A:$M, MATCH(Places!$B391,Hosts!$A:$A,0), MATCH(Places!G$1,Hosts!$A$1:$M$1,0))</f>
        <v>A few days or more</v>
      </c>
      <c r="H391" s="70">
        <f>INDEX(Hosts!$A:$M, MATCH(Places!$B391,Hosts!$A:$A,0), MATCH(Places!H$1,Hosts!$A$1:$M$1,0))</f>
        <v>0</v>
      </c>
      <c r="I391" s="70">
        <f>INDEX(Hosts!$A:$M, MATCH(Places!$B391,Hosts!$A:$A,0), MATCH(Places!I$1,Hosts!$A$1:$M$1,0))</f>
        <v>0.8</v>
      </c>
      <c r="J391" t="str">
        <f>INDEX(Hosts!$A:$M, MATCH(Places!$B391,Hosts!$A:$A,0), MATCH(Places!J$1,Hosts!$A$1:$M$1,0))</f>
        <v>No</v>
      </c>
      <c r="K391">
        <v>22</v>
      </c>
      <c r="L391" t="str">
        <f>VLOOKUP($K391,Neighborhoods!$A:$C,2,0)</f>
        <v>Queens</v>
      </c>
      <c r="M391" t="str">
        <f>VLOOKUP($K391,Neighborhoods!$A:$C,3,0)</f>
        <v>Flushing</v>
      </c>
      <c r="N391" t="str">
        <f>INDEX(Neighborhoods!$A:$C, MATCH(Places!$K391,Neighborhoods!$A:$A,0), MATCH(Places!N$1,Neighborhoods!$A$1:$C$1,0))</f>
        <v>Queens</v>
      </c>
      <c r="O391" t="str">
        <f>INDEX(Neighborhoods!$A:$C, MATCH(Places!$K391,Neighborhoods!$A:$A,0), MATCH(Places!O$1,Neighborhoods!$A$1:$C$1,0))</f>
        <v>Flushing</v>
      </c>
      <c r="P391" t="s">
        <v>1</v>
      </c>
      <c r="Q391" t="str">
        <f t="shared" si="24"/>
        <v>Yes</v>
      </c>
      <c r="R391">
        <v>2</v>
      </c>
      <c r="S391" t="str">
        <f t="shared" si="25"/>
        <v>Small</v>
      </c>
      <c r="T391" s="50">
        <v>49</v>
      </c>
      <c r="U391" s="70">
        <f t="shared" si="26"/>
        <v>0.03</v>
      </c>
      <c r="V391" s="52">
        <v>4.66</v>
      </c>
      <c r="W391" s="52" t="str" cm="1">
        <f t="array" ref="W391">_xlfn.SWITCH(ROUND(V391,0),5,"Excellent",4,"Good",3,"Ok","Bad")</f>
        <v>Excellent</v>
      </c>
      <c r="X391">
        <v>44</v>
      </c>
      <c r="Y391" t="str">
        <f t="shared" si="27"/>
        <v>No</v>
      </c>
      <c r="Z391" s="68">
        <v>41395</v>
      </c>
      <c r="AA391" s="68">
        <v>43816</v>
      </c>
      <c r="AB391">
        <v>362</v>
      </c>
      <c r="AC391" t="s">
        <v>15615</v>
      </c>
    </row>
    <row r="392" spans="1:29" x14ac:dyDescent="0.3">
      <c r="A392" t="s">
        <v>304</v>
      </c>
      <c r="B392">
        <v>722</v>
      </c>
      <c r="C392" t="str">
        <f>VLOOKUP($B392,Hosts!$A:$M,10,0)</f>
        <v>Within an hour</v>
      </c>
      <c r="D392" s="70">
        <f>VLOOKUP($B392,Hosts!$A:$M,11,0)</f>
        <v>0.83</v>
      </c>
      <c r="E392" s="70">
        <f>VLOOKUP($B392,Hosts!$A:$M,12,0)</f>
        <v>0.72</v>
      </c>
      <c r="F392" t="str">
        <f>VLOOKUP($B392,Hosts!$A:$M,13,0)</f>
        <v>No</v>
      </c>
      <c r="G392" t="str">
        <f>INDEX(Hosts!$A:$M, MATCH(Places!$B392,Hosts!$A:$A,0), MATCH(Places!G$1,Hosts!$A$1:$M$1,0))</f>
        <v>Within an hour</v>
      </c>
      <c r="H392" s="70">
        <f>INDEX(Hosts!$A:$M, MATCH(Places!$B392,Hosts!$A:$A,0), MATCH(Places!H$1,Hosts!$A$1:$M$1,0))</f>
        <v>0.83</v>
      </c>
      <c r="I392" s="70">
        <f>INDEX(Hosts!$A:$M, MATCH(Places!$B392,Hosts!$A:$A,0), MATCH(Places!I$1,Hosts!$A$1:$M$1,0))</f>
        <v>0.72</v>
      </c>
      <c r="J392" t="str">
        <f>INDEX(Hosts!$A:$M, MATCH(Places!$B392,Hosts!$A:$A,0), MATCH(Places!J$1,Hosts!$A$1:$M$1,0))</f>
        <v>No</v>
      </c>
      <c r="K392">
        <v>12</v>
      </c>
      <c r="L392" t="str">
        <f>VLOOKUP($K392,Neighborhoods!$A:$C,2,0)</f>
        <v>Brooklyn</v>
      </c>
      <c r="M392" t="str">
        <f>VLOOKUP($K392,Neighborhoods!$A:$C,3,0)</f>
        <v>Williamsburg</v>
      </c>
      <c r="N392" t="str">
        <f>INDEX(Neighborhoods!$A:$C, MATCH(Places!$K392,Neighborhoods!$A:$A,0), MATCH(Places!N$1,Neighborhoods!$A$1:$C$1,0))</f>
        <v>Brooklyn</v>
      </c>
      <c r="O392" t="str">
        <f>INDEX(Neighborhoods!$A:$C, MATCH(Places!$K392,Neighborhoods!$A:$A,0), MATCH(Places!O$1,Neighborhoods!$A$1:$C$1,0))</f>
        <v>Williamsburg</v>
      </c>
      <c r="P392" t="s">
        <v>1</v>
      </c>
      <c r="Q392" t="str">
        <f t="shared" si="24"/>
        <v>Yes</v>
      </c>
      <c r="R392">
        <v>1</v>
      </c>
      <c r="S392" t="str">
        <f t="shared" si="25"/>
        <v>Small</v>
      </c>
      <c r="T392" s="50">
        <v>85</v>
      </c>
      <c r="U392" s="70">
        <f t="shared" si="26"/>
        <v>0.03</v>
      </c>
      <c r="V392" s="52">
        <v>4.9000000000000004</v>
      </c>
      <c r="W392" s="52" t="str" cm="1">
        <f t="array" ref="W392">_xlfn.SWITCH(ROUND(V392,0),5,"Excellent",4,"Good",3,"Ok","Bad")</f>
        <v>Excellent</v>
      </c>
      <c r="X392">
        <v>39</v>
      </c>
      <c r="Y392" t="str">
        <f t="shared" si="27"/>
        <v>No</v>
      </c>
      <c r="Z392" s="68">
        <v>41744</v>
      </c>
      <c r="AA392" s="68">
        <v>43808</v>
      </c>
      <c r="AB392">
        <v>362</v>
      </c>
      <c r="AC392" t="s">
        <v>15615</v>
      </c>
    </row>
    <row r="393" spans="1:29" x14ac:dyDescent="0.3">
      <c r="A393" t="s">
        <v>305</v>
      </c>
      <c r="B393">
        <v>943</v>
      </c>
      <c r="C393" t="str">
        <f>VLOOKUP($B393,Hosts!$A:$M,10,0)</f>
        <v>Within an hour</v>
      </c>
      <c r="D393" s="70">
        <f>VLOOKUP($B393,Hosts!$A:$M,11,0)</f>
        <v>1</v>
      </c>
      <c r="E393" s="70">
        <f>VLOOKUP($B393,Hosts!$A:$M,12,0)</f>
        <v>0.83</v>
      </c>
      <c r="F393" t="str">
        <f>VLOOKUP($B393,Hosts!$A:$M,13,0)</f>
        <v>Yes</v>
      </c>
      <c r="G393" t="str">
        <f>INDEX(Hosts!$A:$M, MATCH(Places!$B393,Hosts!$A:$A,0), MATCH(Places!G$1,Hosts!$A$1:$M$1,0))</f>
        <v>Within an hour</v>
      </c>
      <c r="H393" s="70">
        <f>INDEX(Hosts!$A:$M, MATCH(Places!$B393,Hosts!$A:$A,0), MATCH(Places!H$1,Hosts!$A$1:$M$1,0))</f>
        <v>1</v>
      </c>
      <c r="I393" s="70">
        <f>INDEX(Hosts!$A:$M, MATCH(Places!$B393,Hosts!$A:$A,0), MATCH(Places!I$1,Hosts!$A$1:$M$1,0))</f>
        <v>0.83</v>
      </c>
      <c r="J393" t="str">
        <f>INDEX(Hosts!$A:$M, MATCH(Places!$B393,Hosts!$A:$A,0), MATCH(Places!J$1,Hosts!$A$1:$M$1,0))</f>
        <v>Yes</v>
      </c>
      <c r="K393">
        <v>12</v>
      </c>
      <c r="L393" t="str">
        <f>VLOOKUP($K393,Neighborhoods!$A:$C,2,0)</f>
        <v>Brooklyn</v>
      </c>
      <c r="M393" t="str">
        <f>VLOOKUP($K393,Neighborhoods!$A:$C,3,0)</f>
        <v>Williamsburg</v>
      </c>
      <c r="N393" t="str">
        <f>INDEX(Neighborhoods!$A:$C, MATCH(Places!$K393,Neighborhoods!$A:$A,0), MATCH(Places!N$1,Neighborhoods!$A$1:$C$1,0))</f>
        <v>Brooklyn</v>
      </c>
      <c r="O393" t="str">
        <f>INDEX(Neighborhoods!$A:$C, MATCH(Places!$K393,Neighborhoods!$A:$A,0), MATCH(Places!O$1,Neighborhoods!$A$1:$C$1,0))</f>
        <v>Williamsburg</v>
      </c>
      <c r="P393" t="s">
        <v>11822</v>
      </c>
      <c r="Q393" t="str">
        <f t="shared" si="24"/>
        <v>No</v>
      </c>
      <c r="R393">
        <v>6</v>
      </c>
      <c r="S393" t="str">
        <f t="shared" si="25"/>
        <v>Large</v>
      </c>
      <c r="T393" s="50">
        <v>136</v>
      </c>
      <c r="U393" s="70">
        <f t="shared" si="26"/>
        <v>0.03</v>
      </c>
      <c r="V393" s="52">
        <v>4.9800000000000004</v>
      </c>
      <c r="W393" s="52" t="str" cm="1">
        <f t="array" ref="W393">_xlfn.SWITCH(ROUND(V393,0),5,"Excellent",4,"Good",3,"Ok","Bad")</f>
        <v>Excellent</v>
      </c>
      <c r="X393">
        <v>188</v>
      </c>
      <c r="Y393" t="str">
        <f t="shared" si="27"/>
        <v>Yes</v>
      </c>
      <c r="Z393" s="68">
        <v>41340</v>
      </c>
      <c r="AA393" s="68">
        <v>43962</v>
      </c>
      <c r="AB393">
        <v>187</v>
      </c>
      <c r="AC393" t="s">
        <v>15615</v>
      </c>
    </row>
    <row r="394" spans="1:29" x14ac:dyDescent="0.3">
      <c r="A394" t="s">
        <v>306</v>
      </c>
      <c r="B394">
        <v>139</v>
      </c>
      <c r="C394" t="str">
        <f>VLOOKUP($B394,Hosts!$A:$M,10,0)</f>
        <v>Within a few hours</v>
      </c>
      <c r="D394" s="70">
        <f>VLOOKUP($B394,Hosts!$A:$M,11,0)</f>
        <v>1</v>
      </c>
      <c r="E394" s="70">
        <f>VLOOKUP($B394,Hosts!$A:$M,12,0)</f>
        <v>0.78</v>
      </c>
      <c r="F394" t="str">
        <f>VLOOKUP($B394,Hosts!$A:$M,13,0)</f>
        <v>No</v>
      </c>
      <c r="G394" t="str">
        <f>INDEX(Hosts!$A:$M, MATCH(Places!$B394,Hosts!$A:$A,0), MATCH(Places!G$1,Hosts!$A$1:$M$1,0))</f>
        <v>Within a few hours</v>
      </c>
      <c r="H394" s="70">
        <f>INDEX(Hosts!$A:$M, MATCH(Places!$B394,Hosts!$A:$A,0), MATCH(Places!H$1,Hosts!$A$1:$M$1,0))</f>
        <v>1</v>
      </c>
      <c r="I394" s="70">
        <f>INDEX(Hosts!$A:$M, MATCH(Places!$B394,Hosts!$A:$A,0), MATCH(Places!I$1,Hosts!$A$1:$M$1,0))</f>
        <v>0.78</v>
      </c>
      <c r="J394" t="str">
        <f>INDEX(Hosts!$A:$M, MATCH(Places!$B394,Hosts!$A:$A,0), MATCH(Places!J$1,Hosts!$A$1:$M$1,0))</f>
        <v>No</v>
      </c>
      <c r="K394">
        <v>8</v>
      </c>
      <c r="L394" t="str">
        <f>VLOOKUP($K394,Neighborhoods!$A:$C,2,0)</f>
        <v>Brooklyn</v>
      </c>
      <c r="M394" t="str">
        <f>VLOOKUP($K394,Neighborhoods!$A:$C,3,0)</f>
        <v>Bushwick</v>
      </c>
      <c r="N394" t="str">
        <f>INDEX(Neighborhoods!$A:$C, MATCH(Places!$K394,Neighborhoods!$A:$A,0), MATCH(Places!N$1,Neighborhoods!$A$1:$C$1,0))</f>
        <v>Brooklyn</v>
      </c>
      <c r="O394" t="str">
        <f>INDEX(Neighborhoods!$A:$C, MATCH(Places!$K394,Neighborhoods!$A:$A,0), MATCH(Places!O$1,Neighborhoods!$A$1:$C$1,0))</f>
        <v>Bushwick</v>
      </c>
      <c r="P394" t="s">
        <v>11822</v>
      </c>
      <c r="Q394" t="str">
        <f t="shared" si="24"/>
        <v>No</v>
      </c>
      <c r="R394">
        <v>8</v>
      </c>
      <c r="S394" t="str">
        <f t="shared" si="25"/>
        <v>Large</v>
      </c>
      <c r="T394" s="50">
        <v>289</v>
      </c>
      <c r="U394" s="70">
        <f t="shared" si="26"/>
        <v>0.04</v>
      </c>
      <c r="V394" s="52">
        <v>4.43</v>
      </c>
      <c r="W394" s="52" t="str" cm="1">
        <f t="array" ref="W394">_xlfn.SWITCH(ROUND(V394,0),5,"Excellent",4,"Good",3,"Ok","Bad")</f>
        <v>Good</v>
      </c>
      <c r="X394">
        <v>46</v>
      </c>
      <c r="Y394" t="str">
        <f t="shared" si="27"/>
        <v>No</v>
      </c>
      <c r="Z394" s="68">
        <v>41404</v>
      </c>
      <c r="AA394" s="68">
        <v>43913</v>
      </c>
      <c r="AB394">
        <v>364</v>
      </c>
      <c r="AC394" t="s">
        <v>15615</v>
      </c>
    </row>
    <row r="395" spans="1:29" x14ac:dyDescent="0.3">
      <c r="A395" t="s">
        <v>307</v>
      </c>
      <c r="B395">
        <v>722</v>
      </c>
      <c r="C395" t="str">
        <f>VLOOKUP($B395,Hosts!$A:$M,10,0)</f>
        <v>Within an hour</v>
      </c>
      <c r="D395" s="70">
        <f>VLOOKUP($B395,Hosts!$A:$M,11,0)</f>
        <v>0.83</v>
      </c>
      <c r="E395" s="70">
        <f>VLOOKUP($B395,Hosts!$A:$M,12,0)</f>
        <v>0.72</v>
      </c>
      <c r="F395" t="str">
        <f>VLOOKUP($B395,Hosts!$A:$M,13,0)</f>
        <v>No</v>
      </c>
      <c r="G395" t="str">
        <f>INDEX(Hosts!$A:$M, MATCH(Places!$B395,Hosts!$A:$A,0), MATCH(Places!G$1,Hosts!$A$1:$M$1,0))</f>
        <v>Within an hour</v>
      </c>
      <c r="H395" s="70">
        <f>INDEX(Hosts!$A:$M, MATCH(Places!$B395,Hosts!$A:$A,0), MATCH(Places!H$1,Hosts!$A$1:$M$1,0))</f>
        <v>0.83</v>
      </c>
      <c r="I395" s="70">
        <f>INDEX(Hosts!$A:$M, MATCH(Places!$B395,Hosts!$A:$A,0), MATCH(Places!I$1,Hosts!$A$1:$M$1,0))</f>
        <v>0.72</v>
      </c>
      <c r="J395" t="str">
        <f>INDEX(Hosts!$A:$M, MATCH(Places!$B395,Hosts!$A:$A,0), MATCH(Places!J$1,Hosts!$A$1:$M$1,0))</f>
        <v>No</v>
      </c>
      <c r="K395">
        <v>12</v>
      </c>
      <c r="L395" t="str">
        <f>VLOOKUP($K395,Neighborhoods!$A:$C,2,0)</f>
        <v>Brooklyn</v>
      </c>
      <c r="M395" t="str">
        <f>VLOOKUP($K395,Neighborhoods!$A:$C,3,0)</f>
        <v>Williamsburg</v>
      </c>
      <c r="N395" t="str">
        <f>INDEX(Neighborhoods!$A:$C, MATCH(Places!$K395,Neighborhoods!$A:$A,0), MATCH(Places!N$1,Neighborhoods!$A$1:$C$1,0))</f>
        <v>Brooklyn</v>
      </c>
      <c r="O395" t="str">
        <f>INDEX(Neighborhoods!$A:$C, MATCH(Places!$K395,Neighborhoods!$A:$A,0), MATCH(Places!O$1,Neighborhoods!$A$1:$C$1,0))</f>
        <v>Williamsburg</v>
      </c>
      <c r="P395" t="s">
        <v>11822</v>
      </c>
      <c r="Q395" t="str">
        <f t="shared" si="24"/>
        <v>No</v>
      </c>
      <c r="R395">
        <v>2</v>
      </c>
      <c r="S395" t="str">
        <f t="shared" si="25"/>
        <v>Small</v>
      </c>
      <c r="T395" s="50">
        <v>155</v>
      </c>
      <c r="U395" s="70">
        <f t="shared" si="26"/>
        <v>0.03</v>
      </c>
      <c r="V395" s="52">
        <v>4.72</v>
      </c>
      <c r="W395" s="52" t="str" cm="1">
        <f t="array" ref="W395">_xlfn.SWITCH(ROUND(V395,0),5,"Excellent",4,"Good",3,"Ok","Bad")</f>
        <v>Excellent</v>
      </c>
      <c r="X395">
        <v>29</v>
      </c>
      <c r="Y395" t="str">
        <f t="shared" si="27"/>
        <v>No</v>
      </c>
      <c r="Z395" s="68">
        <v>41762</v>
      </c>
      <c r="AA395" s="68">
        <v>43905</v>
      </c>
      <c r="AB395">
        <v>19</v>
      </c>
      <c r="AC395" t="s">
        <v>15616</v>
      </c>
    </row>
    <row r="396" spans="1:29" x14ac:dyDescent="0.3">
      <c r="A396" t="s">
        <v>308</v>
      </c>
      <c r="B396">
        <v>779</v>
      </c>
      <c r="C396" t="str">
        <f>VLOOKUP($B396,Hosts!$A:$M,10,0)</f>
        <v>Within an hour</v>
      </c>
      <c r="D396" s="70">
        <f>VLOOKUP($B396,Hosts!$A:$M,11,0)</f>
        <v>1</v>
      </c>
      <c r="E396" s="70">
        <f>VLOOKUP($B396,Hosts!$A:$M,12,0)</f>
        <v>0.85</v>
      </c>
      <c r="F396" t="str">
        <f>VLOOKUP($B396,Hosts!$A:$M,13,0)</f>
        <v>Yes</v>
      </c>
      <c r="G396" t="str">
        <f>INDEX(Hosts!$A:$M, MATCH(Places!$B396,Hosts!$A:$A,0), MATCH(Places!G$1,Hosts!$A$1:$M$1,0))</f>
        <v>Within an hour</v>
      </c>
      <c r="H396" s="70">
        <f>INDEX(Hosts!$A:$M, MATCH(Places!$B396,Hosts!$A:$A,0), MATCH(Places!H$1,Hosts!$A$1:$M$1,0))</f>
        <v>1</v>
      </c>
      <c r="I396" s="70">
        <f>INDEX(Hosts!$A:$M, MATCH(Places!$B396,Hosts!$A:$A,0), MATCH(Places!I$1,Hosts!$A$1:$M$1,0))</f>
        <v>0.85</v>
      </c>
      <c r="J396" t="str">
        <f>INDEX(Hosts!$A:$M, MATCH(Places!$B396,Hosts!$A:$A,0), MATCH(Places!J$1,Hosts!$A$1:$M$1,0))</f>
        <v>Yes</v>
      </c>
      <c r="K396">
        <v>9</v>
      </c>
      <c r="L396" t="str">
        <f>VLOOKUP($K396,Neighborhoods!$A:$C,2,0)</f>
        <v>Brooklyn</v>
      </c>
      <c r="M396" t="str">
        <f>VLOOKUP($K396,Neighborhoods!$A:$C,3,0)</f>
        <v>Crown Heights</v>
      </c>
      <c r="N396" t="str">
        <f>INDEX(Neighborhoods!$A:$C, MATCH(Places!$K396,Neighborhoods!$A:$A,0), MATCH(Places!N$1,Neighborhoods!$A$1:$C$1,0))</f>
        <v>Brooklyn</v>
      </c>
      <c r="O396" t="str">
        <f>INDEX(Neighborhoods!$A:$C, MATCH(Places!$K396,Neighborhoods!$A:$A,0), MATCH(Places!O$1,Neighborhoods!$A$1:$C$1,0))</f>
        <v>Crown Heights</v>
      </c>
      <c r="P396" t="s">
        <v>11822</v>
      </c>
      <c r="Q396" t="str">
        <f t="shared" si="24"/>
        <v>No</v>
      </c>
      <c r="R396">
        <v>6</v>
      </c>
      <c r="S396" t="str">
        <f t="shared" si="25"/>
        <v>Large</v>
      </c>
      <c r="T396" s="50">
        <v>105</v>
      </c>
      <c r="U396" s="70">
        <f t="shared" si="26"/>
        <v>0.03</v>
      </c>
      <c r="V396" s="52">
        <v>4.6399999999999997</v>
      </c>
      <c r="W396" s="52" t="str" cm="1">
        <f t="array" ref="W396">_xlfn.SWITCH(ROUND(V396,0),5,"Excellent",4,"Good",3,"Ok","Bad")</f>
        <v>Excellent</v>
      </c>
      <c r="X396">
        <v>47</v>
      </c>
      <c r="Y396" t="str">
        <f t="shared" si="27"/>
        <v>No</v>
      </c>
      <c r="Z396" s="68">
        <v>41744</v>
      </c>
      <c r="AA396" s="68">
        <v>43878</v>
      </c>
      <c r="AB396">
        <v>353</v>
      </c>
      <c r="AC396" t="s">
        <v>15616</v>
      </c>
    </row>
    <row r="397" spans="1:29" x14ac:dyDescent="0.3">
      <c r="A397" t="s">
        <v>309</v>
      </c>
      <c r="B397">
        <v>946</v>
      </c>
      <c r="C397" t="str">
        <f>VLOOKUP($B397,Hosts!$A:$M,10,0)</f>
        <v>Within a few hours</v>
      </c>
      <c r="D397" s="70">
        <f>VLOOKUP($B397,Hosts!$A:$M,11,0)</f>
        <v>0.9</v>
      </c>
      <c r="E397" s="70">
        <f>VLOOKUP($B397,Hosts!$A:$M,12,0)</f>
        <v>0.97</v>
      </c>
      <c r="F397" t="str">
        <f>VLOOKUP($B397,Hosts!$A:$M,13,0)</f>
        <v>No</v>
      </c>
      <c r="G397" t="str">
        <f>INDEX(Hosts!$A:$M, MATCH(Places!$B397,Hosts!$A:$A,0), MATCH(Places!G$1,Hosts!$A$1:$M$1,0))</f>
        <v>Within a few hours</v>
      </c>
      <c r="H397" s="70">
        <f>INDEX(Hosts!$A:$M, MATCH(Places!$B397,Hosts!$A:$A,0), MATCH(Places!H$1,Hosts!$A$1:$M$1,0))</f>
        <v>0.9</v>
      </c>
      <c r="I397" s="70">
        <f>INDEX(Hosts!$A:$M, MATCH(Places!$B397,Hosts!$A:$A,0), MATCH(Places!I$1,Hosts!$A$1:$M$1,0))</f>
        <v>0.97</v>
      </c>
      <c r="J397" t="str">
        <f>INDEX(Hosts!$A:$M, MATCH(Places!$B397,Hosts!$A:$A,0), MATCH(Places!J$1,Hosts!$A$1:$M$1,0))</f>
        <v>No</v>
      </c>
      <c r="K397">
        <v>16</v>
      </c>
      <c r="L397" t="str">
        <f>VLOOKUP($K397,Neighborhoods!$A:$C,2,0)</f>
        <v>Manhattan</v>
      </c>
      <c r="M397" t="str">
        <f>VLOOKUP($K397,Neighborhoods!$A:$C,3,0)</f>
        <v>Harlem</v>
      </c>
      <c r="N397" t="str">
        <f>INDEX(Neighborhoods!$A:$C, MATCH(Places!$K397,Neighborhoods!$A:$A,0), MATCH(Places!N$1,Neighborhoods!$A$1:$C$1,0))</f>
        <v>Manhattan</v>
      </c>
      <c r="O397" t="str">
        <f>INDEX(Neighborhoods!$A:$C, MATCH(Places!$K397,Neighborhoods!$A:$A,0), MATCH(Places!O$1,Neighborhoods!$A$1:$C$1,0))</f>
        <v>Harlem</v>
      </c>
      <c r="P397" t="s">
        <v>1</v>
      </c>
      <c r="Q397" t="str">
        <f t="shared" si="24"/>
        <v>Yes</v>
      </c>
      <c r="R397">
        <v>1</v>
      </c>
      <c r="S397" t="str">
        <f t="shared" si="25"/>
        <v>Small</v>
      </c>
      <c r="T397" s="50">
        <v>33</v>
      </c>
      <c r="U397" s="70">
        <f t="shared" si="26"/>
        <v>0.03</v>
      </c>
      <c r="V397" s="52">
        <v>4.51</v>
      </c>
      <c r="W397" s="52" t="str" cm="1">
        <f t="array" ref="W397">_xlfn.SWITCH(ROUND(V397,0),5,"Excellent",4,"Good",3,"Ok","Bad")</f>
        <v>Excellent</v>
      </c>
      <c r="X397">
        <v>69</v>
      </c>
      <c r="Y397" t="str">
        <f t="shared" si="27"/>
        <v>No</v>
      </c>
      <c r="Z397" s="68">
        <v>41560</v>
      </c>
      <c r="AA397" s="68">
        <v>44056</v>
      </c>
      <c r="AB397">
        <v>312</v>
      </c>
      <c r="AC397" t="s">
        <v>15615</v>
      </c>
    </row>
    <row r="398" spans="1:29" x14ac:dyDescent="0.3">
      <c r="A398" t="s">
        <v>310</v>
      </c>
      <c r="B398">
        <v>130</v>
      </c>
      <c r="C398" t="str">
        <f>VLOOKUP($B398,Hosts!$A:$M,10,0)</f>
        <v>Within a few hours</v>
      </c>
      <c r="D398" s="70">
        <f>VLOOKUP($B398,Hosts!$A:$M,11,0)</f>
        <v>1</v>
      </c>
      <c r="E398" s="70">
        <f>VLOOKUP($B398,Hosts!$A:$M,12,0)</f>
        <v>0.97</v>
      </c>
      <c r="F398" t="str">
        <f>VLOOKUP($B398,Hosts!$A:$M,13,0)</f>
        <v>Yes</v>
      </c>
      <c r="G398" t="str">
        <f>INDEX(Hosts!$A:$M, MATCH(Places!$B398,Hosts!$A:$A,0), MATCH(Places!G$1,Hosts!$A$1:$M$1,0))</f>
        <v>Within a few hours</v>
      </c>
      <c r="H398" s="70">
        <f>INDEX(Hosts!$A:$M, MATCH(Places!$B398,Hosts!$A:$A,0), MATCH(Places!H$1,Hosts!$A$1:$M$1,0))</f>
        <v>1</v>
      </c>
      <c r="I398" s="70">
        <f>INDEX(Hosts!$A:$M, MATCH(Places!$B398,Hosts!$A:$A,0), MATCH(Places!I$1,Hosts!$A$1:$M$1,0))</f>
        <v>0.97</v>
      </c>
      <c r="J398" t="str">
        <f>INDEX(Hosts!$A:$M, MATCH(Places!$B398,Hosts!$A:$A,0), MATCH(Places!J$1,Hosts!$A$1:$M$1,0))</f>
        <v>Yes</v>
      </c>
      <c r="K398">
        <v>20</v>
      </c>
      <c r="L398" t="str">
        <f>VLOOKUP($K398,Neighborhoods!$A:$C,2,0)</f>
        <v>Manhattan</v>
      </c>
      <c r="M398" t="str">
        <f>VLOOKUP($K398,Neighborhoods!$A:$C,3,0)</f>
        <v>Upper West Side</v>
      </c>
      <c r="N398" t="str">
        <f>INDEX(Neighborhoods!$A:$C, MATCH(Places!$K398,Neighborhoods!$A:$A,0), MATCH(Places!N$1,Neighborhoods!$A$1:$C$1,0))</f>
        <v>Manhattan</v>
      </c>
      <c r="O398" t="str">
        <f>INDEX(Neighborhoods!$A:$C, MATCH(Places!$K398,Neighborhoods!$A:$A,0), MATCH(Places!O$1,Neighborhoods!$A$1:$C$1,0))</f>
        <v>Upper West Side</v>
      </c>
      <c r="P398" t="s">
        <v>1</v>
      </c>
      <c r="Q398" t="str">
        <f t="shared" si="24"/>
        <v>Yes</v>
      </c>
      <c r="R398">
        <v>3</v>
      </c>
      <c r="S398" t="str">
        <f t="shared" si="25"/>
        <v>Medium</v>
      </c>
      <c r="T398" s="50">
        <v>68</v>
      </c>
      <c r="U398" s="70">
        <f t="shared" si="26"/>
        <v>0.03</v>
      </c>
      <c r="V398" s="52">
        <v>4.96</v>
      </c>
      <c r="W398" s="52" t="str" cm="1">
        <f t="array" ref="W398">_xlfn.SWITCH(ROUND(V398,0),5,"Excellent",4,"Good",3,"Ok","Bad")</f>
        <v>Excellent</v>
      </c>
      <c r="X398">
        <v>130</v>
      </c>
      <c r="Y398" t="str">
        <f t="shared" si="27"/>
        <v>Yes</v>
      </c>
      <c r="Z398" s="68">
        <v>41936</v>
      </c>
      <c r="AA398" s="68">
        <v>44043</v>
      </c>
      <c r="AB398">
        <v>0</v>
      </c>
      <c r="AC398" t="s">
        <v>15616</v>
      </c>
    </row>
    <row r="399" spans="1:29" x14ac:dyDescent="0.3">
      <c r="A399" t="s">
        <v>311</v>
      </c>
      <c r="B399">
        <v>669</v>
      </c>
      <c r="C399" t="str">
        <f>VLOOKUP($B399,Hosts!$A:$M,10,0)</f>
        <v>Within an hour</v>
      </c>
      <c r="D399" s="70">
        <f>VLOOKUP($B399,Hosts!$A:$M,11,0)</f>
        <v>0.88</v>
      </c>
      <c r="E399" s="70">
        <f>VLOOKUP($B399,Hosts!$A:$M,12,0)</f>
        <v>0.5</v>
      </c>
      <c r="F399" t="str">
        <f>VLOOKUP($B399,Hosts!$A:$M,13,0)</f>
        <v>No</v>
      </c>
      <c r="G399" t="str">
        <f>INDEX(Hosts!$A:$M, MATCH(Places!$B399,Hosts!$A:$A,0), MATCH(Places!G$1,Hosts!$A$1:$M$1,0))</f>
        <v>Within an hour</v>
      </c>
      <c r="H399" s="70">
        <f>INDEX(Hosts!$A:$M, MATCH(Places!$B399,Hosts!$A:$A,0), MATCH(Places!H$1,Hosts!$A$1:$M$1,0))</f>
        <v>0.88</v>
      </c>
      <c r="I399" s="70">
        <f>INDEX(Hosts!$A:$M, MATCH(Places!$B399,Hosts!$A:$A,0), MATCH(Places!I$1,Hosts!$A$1:$M$1,0))</f>
        <v>0.5</v>
      </c>
      <c r="J399" t="str">
        <f>INDEX(Hosts!$A:$M, MATCH(Places!$B399,Hosts!$A:$A,0), MATCH(Places!J$1,Hosts!$A$1:$M$1,0))</f>
        <v>No</v>
      </c>
      <c r="K399">
        <v>14</v>
      </c>
      <c r="L399" t="str">
        <f>VLOOKUP($K399,Neighborhoods!$A:$C,2,0)</f>
        <v>Manhattan</v>
      </c>
      <c r="M399" t="str">
        <f>VLOOKUP($K399,Neighborhoods!$A:$C,3,0)</f>
        <v>East Harlem</v>
      </c>
      <c r="N399" t="str">
        <f>INDEX(Neighborhoods!$A:$C, MATCH(Places!$K399,Neighborhoods!$A:$A,0), MATCH(Places!N$1,Neighborhoods!$A$1:$C$1,0))</f>
        <v>Manhattan</v>
      </c>
      <c r="O399" t="str">
        <f>INDEX(Neighborhoods!$A:$C, MATCH(Places!$K399,Neighborhoods!$A:$A,0), MATCH(Places!O$1,Neighborhoods!$A$1:$C$1,0))</f>
        <v>East Harlem</v>
      </c>
      <c r="P399" t="s">
        <v>1</v>
      </c>
      <c r="Q399" t="str">
        <f t="shared" si="24"/>
        <v>Yes</v>
      </c>
      <c r="R399">
        <v>1</v>
      </c>
      <c r="S399" t="str">
        <f t="shared" si="25"/>
        <v>Small</v>
      </c>
      <c r="T399" s="50">
        <v>40</v>
      </c>
      <c r="U399" s="70">
        <f t="shared" si="26"/>
        <v>0.03</v>
      </c>
      <c r="V399" s="52">
        <v>4.78</v>
      </c>
      <c r="W399" s="52" t="str" cm="1">
        <f t="array" ref="W399">_xlfn.SWITCH(ROUND(V399,0),5,"Excellent",4,"Good",3,"Ok","Bad")</f>
        <v>Excellent</v>
      </c>
      <c r="X399">
        <v>9</v>
      </c>
      <c r="Y399" t="str">
        <f t="shared" si="27"/>
        <v>No</v>
      </c>
      <c r="Z399" s="68">
        <v>42505</v>
      </c>
      <c r="AA399" s="68">
        <v>43855</v>
      </c>
      <c r="AB399">
        <v>0</v>
      </c>
      <c r="AC399" t="s">
        <v>15615</v>
      </c>
    </row>
    <row r="400" spans="1:29" x14ac:dyDescent="0.3">
      <c r="A400" t="s">
        <v>312</v>
      </c>
      <c r="B400">
        <v>947</v>
      </c>
      <c r="C400" t="str">
        <f>VLOOKUP($B400,Hosts!$A:$M,10,0)</f>
        <v>Within an hour</v>
      </c>
      <c r="D400" s="70">
        <f>VLOOKUP($B400,Hosts!$A:$M,11,0)</f>
        <v>1</v>
      </c>
      <c r="E400" s="70">
        <f>VLOOKUP($B400,Hosts!$A:$M,12,0)</f>
        <v>0.67</v>
      </c>
      <c r="F400" t="str">
        <f>VLOOKUP($B400,Hosts!$A:$M,13,0)</f>
        <v>Yes</v>
      </c>
      <c r="G400" t="str">
        <f>INDEX(Hosts!$A:$M, MATCH(Places!$B400,Hosts!$A:$A,0), MATCH(Places!G$1,Hosts!$A$1:$M$1,0))</f>
        <v>Within an hour</v>
      </c>
      <c r="H400" s="70">
        <f>INDEX(Hosts!$A:$M, MATCH(Places!$B400,Hosts!$A:$A,0), MATCH(Places!H$1,Hosts!$A$1:$M$1,0))</f>
        <v>1</v>
      </c>
      <c r="I400" s="70">
        <f>INDEX(Hosts!$A:$M, MATCH(Places!$B400,Hosts!$A:$A,0), MATCH(Places!I$1,Hosts!$A$1:$M$1,0))</f>
        <v>0.67</v>
      </c>
      <c r="J400" t="str">
        <f>INDEX(Hosts!$A:$M, MATCH(Places!$B400,Hosts!$A:$A,0), MATCH(Places!J$1,Hosts!$A$1:$M$1,0))</f>
        <v>Yes</v>
      </c>
      <c r="K400">
        <v>12</v>
      </c>
      <c r="L400" t="str">
        <f>VLOOKUP($K400,Neighborhoods!$A:$C,2,0)</f>
        <v>Brooklyn</v>
      </c>
      <c r="M400" t="str">
        <f>VLOOKUP($K400,Neighborhoods!$A:$C,3,0)</f>
        <v>Williamsburg</v>
      </c>
      <c r="N400" t="str">
        <f>INDEX(Neighborhoods!$A:$C, MATCH(Places!$K400,Neighborhoods!$A:$A,0), MATCH(Places!N$1,Neighborhoods!$A$1:$C$1,0))</f>
        <v>Brooklyn</v>
      </c>
      <c r="O400" t="str">
        <f>INDEX(Neighborhoods!$A:$C, MATCH(Places!$K400,Neighborhoods!$A:$A,0), MATCH(Places!O$1,Neighborhoods!$A$1:$C$1,0))</f>
        <v>Williamsburg</v>
      </c>
      <c r="P400" t="s">
        <v>11822</v>
      </c>
      <c r="Q400" t="str">
        <f t="shared" si="24"/>
        <v>No</v>
      </c>
      <c r="R400">
        <v>3</v>
      </c>
      <c r="S400" t="str">
        <f t="shared" si="25"/>
        <v>Medium</v>
      </c>
      <c r="T400" s="50">
        <v>249</v>
      </c>
      <c r="U400" s="70">
        <f t="shared" si="26"/>
        <v>0.04</v>
      </c>
      <c r="V400" s="52">
        <v>5</v>
      </c>
      <c r="W400" s="52" t="str" cm="1">
        <f t="array" ref="W400">_xlfn.SWITCH(ROUND(V400,0),5,"Excellent",4,"Good",3,"Ok","Bad")</f>
        <v>Excellent</v>
      </c>
      <c r="X400">
        <v>34</v>
      </c>
      <c r="Y400" t="str">
        <f t="shared" si="27"/>
        <v>No</v>
      </c>
      <c r="Z400" s="68">
        <v>41334</v>
      </c>
      <c r="AA400" s="68">
        <v>43832</v>
      </c>
      <c r="AB400">
        <v>364</v>
      </c>
      <c r="AC400" t="s">
        <v>15615</v>
      </c>
    </row>
    <row r="401" spans="1:29" x14ac:dyDescent="0.3">
      <c r="A401" t="s">
        <v>313</v>
      </c>
      <c r="B401">
        <v>941</v>
      </c>
      <c r="C401" t="str">
        <f>VLOOKUP($B401,Hosts!$A:$M,10,0)</f>
        <v>A few days or more</v>
      </c>
      <c r="D401" s="70">
        <f>VLOOKUP($B401,Hosts!$A:$M,11,0)</f>
        <v>0.4</v>
      </c>
      <c r="E401" s="70">
        <f>VLOOKUP($B401,Hosts!$A:$M,12,0)</f>
        <v>1</v>
      </c>
      <c r="F401" t="str">
        <f>VLOOKUP($B401,Hosts!$A:$M,13,0)</f>
        <v>Yes</v>
      </c>
      <c r="G401" t="str">
        <f>INDEX(Hosts!$A:$M, MATCH(Places!$B401,Hosts!$A:$A,0), MATCH(Places!G$1,Hosts!$A$1:$M$1,0))</f>
        <v>A few days or more</v>
      </c>
      <c r="H401" s="70">
        <f>INDEX(Hosts!$A:$M, MATCH(Places!$B401,Hosts!$A:$A,0), MATCH(Places!H$1,Hosts!$A$1:$M$1,0))</f>
        <v>0.4</v>
      </c>
      <c r="I401" s="70">
        <f>INDEX(Hosts!$A:$M, MATCH(Places!$B401,Hosts!$A:$A,0), MATCH(Places!I$1,Hosts!$A$1:$M$1,0))</f>
        <v>1</v>
      </c>
      <c r="J401" t="str">
        <f>INDEX(Hosts!$A:$M, MATCH(Places!$B401,Hosts!$A:$A,0), MATCH(Places!J$1,Hosts!$A$1:$M$1,0))</f>
        <v>Yes</v>
      </c>
      <c r="K401">
        <v>13</v>
      </c>
      <c r="L401" t="str">
        <f>VLOOKUP($K401,Neighborhoods!$A:$C,2,0)</f>
        <v>Manhattan</v>
      </c>
      <c r="M401" t="str">
        <f>VLOOKUP($K401,Neighborhoods!$A:$C,3,0)</f>
        <v>Chelsea</v>
      </c>
      <c r="N401" t="str">
        <f>INDEX(Neighborhoods!$A:$C, MATCH(Places!$K401,Neighborhoods!$A:$A,0), MATCH(Places!N$1,Neighborhoods!$A$1:$C$1,0))</f>
        <v>Manhattan</v>
      </c>
      <c r="O401" t="str">
        <f>INDEX(Neighborhoods!$A:$C, MATCH(Places!$K401,Neighborhoods!$A:$A,0), MATCH(Places!O$1,Neighborhoods!$A$1:$C$1,0))</f>
        <v>Chelsea</v>
      </c>
      <c r="P401" t="s">
        <v>11822</v>
      </c>
      <c r="Q401" t="str">
        <f t="shared" si="24"/>
        <v>No</v>
      </c>
      <c r="R401">
        <v>2</v>
      </c>
      <c r="S401" t="str">
        <f t="shared" si="25"/>
        <v>Small</v>
      </c>
      <c r="T401" s="50">
        <v>150</v>
      </c>
      <c r="U401" s="70">
        <f t="shared" si="26"/>
        <v>0.03</v>
      </c>
      <c r="V401" s="52">
        <v>4.58</v>
      </c>
      <c r="W401" s="52" t="str" cm="1">
        <f t="array" ref="W401">_xlfn.SWITCH(ROUND(V401,0),5,"Excellent",4,"Good",3,"Ok","Bad")</f>
        <v>Excellent</v>
      </c>
      <c r="X401">
        <v>93</v>
      </c>
      <c r="Y401" t="str">
        <f t="shared" si="27"/>
        <v>No</v>
      </c>
      <c r="Z401" s="68">
        <v>42439</v>
      </c>
      <c r="AA401" s="68">
        <v>43904</v>
      </c>
      <c r="AB401">
        <v>42</v>
      </c>
      <c r="AC401" t="s">
        <v>15615</v>
      </c>
    </row>
    <row r="402" spans="1:29" x14ac:dyDescent="0.3">
      <c r="A402" t="s">
        <v>314</v>
      </c>
      <c r="B402">
        <v>949</v>
      </c>
      <c r="C402" t="str">
        <f>VLOOKUP($B402,Hosts!$A:$M,10,0)</f>
        <v>Within a day</v>
      </c>
      <c r="D402" s="70">
        <f>VLOOKUP($B402,Hosts!$A:$M,11,0)</f>
        <v>0.75</v>
      </c>
      <c r="E402" s="70">
        <f>VLOOKUP($B402,Hosts!$A:$M,12,0)</f>
        <v>0.5</v>
      </c>
      <c r="F402" t="str">
        <f>VLOOKUP($B402,Hosts!$A:$M,13,0)</f>
        <v>No</v>
      </c>
      <c r="G402" t="str">
        <f>INDEX(Hosts!$A:$M, MATCH(Places!$B402,Hosts!$A:$A,0), MATCH(Places!G$1,Hosts!$A$1:$M$1,0))</f>
        <v>Within a day</v>
      </c>
      <c r="H402" s="70">
        <f>INDEX(Hosts!$A:$M, MATCH(Places!$B402,Hosts!$A:$A,0), MATCH(Places!H$1,Hosts!$A$1:$M$1,0))</f>
        <v>0.75</v>
      </c>
      <c r="I402" s="70">
        <f>INDEX(Hosts!$A:$M, MATCH(Places!$B402,Hosts!$A:$A,0), MATCH(Places!I$1,Hosts!$A$1:$M$1,0))</f>
        <v>0.5</v>
      </c>
      <c r="J402" t="str">
        <f>INDEX(Hosts!$A:$M, MATCH(Places!$B402,Hosts!$A:$A,0), MATCH(Places!J$1,Hosts!$A$1:$M$1,0))</f>
        <v>No</v>
      </c>
      <c r="K402">
        <v>14</v>
      </c>
      <c r="L402" t="str">
        <f>VLOOKUP($K402,Neighborhoods!$A:$C,2,0)</f>
        <v>Manhattan</v>
      </c>
      <c r="M402" t="str">
        <f>VLOOKUP($K402,Neighborhoods!$A:$C,3,0)</f>
        <v>East Harlem</v>
      </c>
      <c r="N402" t="str">
        <f>INDEX(Neighborhoods!$A:$C, MATCH(Places!$K402,Neighborhoods!$A:$A,0), MATCH(Places!N$1,Neighborhoods!$A$1:$C$1,0))</f>
        <v>Manhattan</v>
      </c>
      <c r="O402" t="str">
        <f>INDEX(Neighborhoods!$A:$C, MATCH(Places!$K402,Neighborhoods!$A:$A,0), MATCH(Places!O$1,Neighborhoods!$A$1:$C$1,0))</f>
        <v>East Harlem</v>
      </c>
      <c r="P402" t="s">
        <v>1</v>
      </c>
      <c r="Q402" t="str">
        <f t="shared" si="24"/>
        <v>Yes</v>
      </c>
      <c r="R402">
        <v>3</v>
      </c>
      <c r="S402" t="str">
        <f t="shared" si="25"/>
        <v>Medium</v>
      </c>
      <c r="T402" s="50">
        <v>105</v>
      </c>
      <c r="U402" s="70">
        <f t="shared" si="26"/>
        <v>0.03</v>
      </c>
      <c r="V402" s="52">
        <v>4.75</v>
      </c>
      <c r="W402" s="52" t="str" cm="1">
        <f t="array" ref="W402">_xlfn.SWITCH(ROUND(V402,0),5,"Excellent",4,"Good",3,"Ok","Bad")</f>
        <v>Excellent</v>
      </c>
      <c r="X402">
        <v>68</v>
      </c>
      <c r="Y402" t="str">
        <f t="shared" si="27"/>
        <v>No</v>
      </c>
      <c r="Z402" s="68">
        <v>41563</v>
      </c>
      <c r="AA402" s="68">
        <v>43827</v>
      </c>
      <c r="AB402">
        <v>365</v>
      </c>
      <c r="AC402" t="s">
        <v>15615</v>
      </c>
    </row>
    <row r="403" spans="1:29" x14ac:dyDescent="0.3">
      <c r="A403" t="s">
        <v>315</v>
      </c>
      <c r="B403">
        <v>950</v>
      </c>
      <c r="C403" t="str">
        <f>VLOOKUP($B403,Hosts!$A:$M,10,0)</f>
        <v>Within a day</v>
      </c>
      <c r="D403" s="70">
        <f>VLOOKUP($B403,Hosts!$A:$M,11,0)</f>
        <v>1</v>
      </c>
      <c r="E403" s="70">
        <f>VLOOKUP($B403,Hosts!$A:$M,12,0)</f>
        <v>0.9</v>
      </c>
      <c r="F403" t="str">
        <f>VLOOKUP($B403,Hosts!$A:$M,13,0)</f>
        <v>No</v>
      </c>
      <c r="G403" t="str">
        <f>INDEX(Hosts!$A:$M, MATCH(Places!$B403,Hosts!$A:$A,0), MATCH(Places!G$1,Hosts!$A$1:$M$1,0))</f>
        <v>Within a day</v>
      </c>
      <c r="H403" s="70">
        <f>INDEX(Hosts!$A:$M, MATCH(Places!$B403,Hosts!$A:$A,0), MATCH(Places!H$1,Hosts!$A$1:$M$1,0))</f>
        <v>1</v>
      </c>
      <c r="I403" s="70">
        <f>INDEX(Hosts!$A:$M, MATCH(Places!$B403,Hosts!$A:$A,0), MATCH(Places!I$1,Hosts!$A$1:$M$1,0))</f>
        <v>0.9</v>
      </c>
      <c r="J403" t="str">
        <f>INDEX(Hosts!$A:$M, MATCH(Places!$B403,Hosts!$A:$A,0), MATCH(Places!J$1,Hosts!$A$1:$M$1,0))</f>
        <v>No</v>
      </c>
      <c r="K403">
        <v>14</v>
      </c>
      <c r="L403" t="str">
        <f>VLOOKUP($K403,Neighborhoods!$A:$C,2,0)</f>
        <v>Manhattan</v>
      </c>
      <c r="M403" t="str">
        <f>VLOOKUP($K403,Neighborhoods!$A:$C,3,0)</f>
        <v>East Harlem</v>
      </c>
      <c r="N403" t="str">
        <f>INDEX(Neighborhoods!$A:$C, MATCH(Places!$K403,Neighborhoods!$A:$A,0), MATCH(Places!N$1,Neighborhoods!$A$1:$C$1,0))</f>
        <v>Manhattan</v>
      </c>
      <c r="O403" t="str">
        <f>INDEX(Neighborhoods!$A:$C, MATCH(Places!$K403,Neighborhoods!$A:$A,0), MATCH(Places!O$1,Neighborhoods!$A$1:$C$1,0))</f>
        <v>East Harlem</v>
      </c>
      <c r="P403" t="s">
        <v>11822</v>
      </c>
      <c r="Q403" t="str">
        <f t="shared" si="24"/>
        <v>No</v>
      </c>
      <c r="R403">
        <v>2</v>
      </c>
      <c r="S403" t="str">
        <f t="shared" si="25"/>
        <v>Small</v>
      </c>
      <c r="T403" s="50">
        <v>125</v>
      </c>
      <c r="U403" s="70">
        <f t="shared" si="26"/>
        <v>0.03</v>
      </c>
      <c r="V403" s="52">
        <v>4.75</v>
      </c>
      <c r="W403" s="52" t="str" cm="1">
        <f t="array" ref="W403">_xlfn.SWITCH(ROUND(V403,0),5,"Excellent",4,"Good",3,"Ok","Bad")</f>
        <v>Excellent</v>
      </c>
      <c r="X403">
        <v>114</v>
      </c>
      <c r="Y403" t="str">
        <f t="shared" si="27"/>
        <v>No</v>
      </c>
      <c r="Z403" s="68">
        <v>41276</v>
      </c>
      <c r="AA403" s="68">
        <v>44057</v>
      </c>
      <c r="AB403">
        <v>301</v>
      </c>
      <c r="AC403" t="s">
        <v>15615</v>
      </c>
    </row>
    <row r="404" spans="1:29" x14ac:dyDescent="0.3">
      <c r="A404" t="s">
        <v>14286</v>
      </c>
      <c r="B404">
        <v>954</v>
      </c>
      <c r="C404" t="str">
        <f>VLOOKUP($B404,Hosts!$A:$M,10,0)</f>
        <v>Within an hour</v>
      </c>
      <c r="D404" s="70">
        <f>VLOOKUP($B404,Hosts!$A:$M,11,0)</f>
        <v>1</v>
      </c>
      <c r="E404" s="70">
        <f>VLOOKUP($B404,Hosts!$A:$M,12,0)</f>
        <v>0.71</v>
      </c>
      <c r="F404" t="str">
        <f>VLOOKUP($B404,Hosts!$A:$M,13,0)</f>
        <v>Yes</v>
      </c>
      <c r="G404" t="str">
        <f>INDEX(Hosts!$A:$M, MATCH(Places!$B404,Hosts!$A:$A,0), MATCH(Places!G$1,Hosts!$A$1:$M$1,0))</f>
        <v>Within an hour</v>
      </c>
      <c r="H404" s="70">
        <f>INDEX(Hosts!$A:$M, MATCH(Places!$B404,Hosts!$A:$A,0), MATCH(Places!H$1,Hosts!$A$1:$M$1,0))</f>
        <v>1</v>
      </c>
      <c r="I404" s="70">
        <f>INDEX(Hosts!$A:$M, MATCH(Places!$B404,Hosts!$A:$A,0), MATCH(Places!I$1,Hosts!$A$1:$M$1,0))</f>
        <v>0.71</v>
      </c>
      <c r="J404" t="str">
        <f>INDEX(Hosts!$A:$M, MATCH(Places!$B404,Hosts!$A:$A,0), MATCH(Places!J$1,Hosts!$A$1:$M$1,0))</f>
        <v>Yes</v>
      </c>
      <c r="K404">
        <v>20</v>
      </c>
      <c r="L404" t="str">
        <f>VLOOKUP($K404,Neighborhoods!$A:$C,2,0)</f>
        <v>Manhattan</v>
      </c>
      <c r="M404" t="str">
        <f>VLOOKUP($K404,Neighborhoods!$A:$C,3,0)</f>
        <v>Upper West Side</v>
      </c>
      <c r="N404" t="str">
        <f>INDEX(Neighborhoods!$A:$C, MATCH(Places!$K404,Neighborhoods!$A:$A,0), MATCH(Places!N$1,Neighborhoods!$A$1:$C$1,0))</f>
        <v>Manhattan</v>
      </c>
      <c r="O404" t="str">
        <f>INDEX(Neighborhoods!$A:$C, MATCH(Places!$K404,Neighborhoods!$A:$A,0), MATCH(Places!O$1,Neighborhoods!$A$1:$C$1,0))</f>
        <v>Upper West Side</v>
      </c>
      <c r="P404" t="s">
        <v>1</v>
      </c>
      <c r="Q404" t="str">
        <f t="shared" si="24"/>
        <v>Yes</v>
      </c>
      <c r="R404">
        <v>1</v>
      </c>
      <c r="S404" t="str">
        <f t="shared" si="25"/>
        <v>Small</v>
      </c>
      <c r="T404" s="50">
        <v>129</v>
      </c>
      <c r="U404" s="70">
        <f t="shared" si="26"/>
        <v>0.03</v>
      </c>
      <c r="V404" s="52">
        <v>4.99</v>
      </c>
      <c r="W404" s="52" t="str" cm="1">
        <f t="array" ref="W404">_xlfn.SWITCH(ROUND(V404,0),5,"Excellent",4,"Good",3,"Ok","Bad")</f>
        <v>Excellent</v>
      </c>
      <c r="X404">
        <v>80</v>
      </c>
      <c r="Y404" t="str">
        <f t="shared" si="27"/>
        <v>No</v>
      </c>
      <c r="Z404" s="68">
        <v>41333</v>
      </c>
      <c r="AA404" s="68">
        <v>43832</v>
      </c>
      <c r="AB404">
        <v>288</v>
      </c>
      <c r="AC404" t="s">
        <v>15615</v>
      </c>
    </row>
    <row r="405" spans="1:29" x14ac:dyDescent="0.3">
      <c r="A405" t="s">
        <v>316</v>
      </c>
      <c r="B405">
        <v>956</v>
      </c>
      <c r="C405" t="str">
        <f>VLOOKUP($B405,Hosts!$A:$M,10,0)</f>
        <v>Within a day</v>
      </c>
      <c r="D405" s="70">
        <f>VLOOKUP($B405,Hosts!$A:$M,11,0)</f>
        <v>1</v>
      </c>
      <c r="E405" s="70">
        <f>VLOOKUP($B405,Hosts!$A:$M,12,0)</f>
        <v>1</v>
      </c>
      <c r="F405" t="str">
        <f>VLOOKUP($B405,Hosts!$A:$M,13,0)</f>
        <v>No</v>
      </c>
      <c r="G405" t="str">
        <f>INDEX(Hosts!$A:$M, MATCH(Places!$B405,Hosts!$A:$A,0), MATCH(Places!G$1,Hosts!$A$1:$M$1,0))</f>
        <v>Within a day</v>
      </c>
      <c r="H405" s="70">
        <f>INDEX(Hosts!$A:$M, MATCH(Places!$B405,Hosts!$A:$A,0), MATCH(Places!H$1,Hosts!$A$1:$M$1,0))</f>
        <v>1</v>
      </c>
      <c r="I405" s="70">
        <f>INDEX(Hosts!$A:$M, MATCH(Places!$B405,Hosts!$A:$A,0), MATCH(Places!I$1,Hosts!$A$1:$M$1,0))</f>
        <v>1</v>
      </c>
      <c r="J405" t="str">
        <f>INDEX(Hosts!$A:$M, MATCH(Places!$B405,Hosts!$A:$A,0), MATCH(Places!J$1,Hosts!$A$1:$M$1,0))</f>
        <v>No</v>
      </c>
      <c r="K405">
        <v>16</v>
      </c>
      <c r="L405" t="str">
        <f>VLOOKUP($K405,Neighborhoods!$A:$C,2,0)</f>
        <v>Manhattan</v>
      </c>
      <c r="M405" t="str">
        <f>VLOOKUP($K405,Neighborhoods!$A:$C,3,0)</f>
        <v>Harlem</v>
      </c>
      <c r="N405" t="str">
        <f>INDEX(Neighborhoods!$A:$C, MATCH(Places!$K405,Neighborhoods!$A:$A,0), MATCH(Places!N$1,Neighborhoods!$A$1:$C$1,0))</f>
        <v>Manhattan</v>
      </c>
      <c r="O405" t="str">
        <f>INDEX(Neighborhoods!$A:$C, MATCH(Places!$K405,Neighborhoods!$A:$A,0), MATCH(Places!O$1,Neighborhoods!$A$1:$C$1,0))</f>
        <v>Harlem</v>
      </c>
      <c r="P405" t="s">
        <v>1</v>
      </c>
      <c r="Q405" t="str">
        <f t="shared" si="24"/>
        <v>Yes</v>
      </c>
      <c r="R405">
        <v>2</v>
      </c>
      <c r="S405" t="str">
        <f t="shared" si="25"/>
        <v>Small</v>
      </c>
      <c r="T405" s="50">
        <v>58</v>
      </c>
      <c r="U405" s="70">
        <f t="shared" si="26"/>
        <v>0.03</v>
      </c>
      <c r="V405" s="52">
        <v>4.32</v>
      </c>
      <c r="W405" s="52" t="str" cm="1">
        <f t="array" ref="W405">_xlfn.SWITCH(ROUND(V405,0),5,"Excellent",4,"Good",3,"Ok","Bad")</f>
        <v>Good</v>
      </c>
      <c r="X405">
        <v>37</v>
      </c>
      <c r="Y405" t="str">
        <f t="shared" si="27"/>
        <v>No</v>
      </c>
      <c r="Z405" s="68">
        <v>41460</v>
      </c>
      <c r="AA405" s="68">
        <v>43832</v>
      </c>
      <c r="AB405">
        <v>193</v>
      </c>
      <c r="AC405" t="s">
        <v>15616</v>
      </c>
    </row>
    <row r="406" spans="1:29" x14ac:dyDescent="0.3">
      <c r="A406" t="s">
        <v>317</v>
      </c>
      <c r="B406">
        <v>957</v>
      </c>
      <c r="C406" t="str">
        <f>VLOOKUP($B406,Hosts!$A:$M,10,0)</f>
        <v>A few days or more</v>
      </c>
      <c r="D406" s="70">
        <f>VLOOKUP($B406,Hosts!$A:$M,11,0)</f>
        <v>0.33</v>
      </c>
      <c r="E406" s="70">
        <f>VLOOKUP($B406,Hosts!$A:$M,12,0)</f>
        <v>0.2</v>
      </c>
      <c r="F406" t="str">
        <f>VLOOKUP($B406,Hosts!$A:$M,13,0)</f>
        <v>No</v>
      </c>
      <c r="G406" t="str">
        <f>INDEX(Hosts!$A:$M, MATCH(Places!$B406,Hosts!$A:$A,0), MATCH(Places!G$1,Hosts!$A$1:$M$1,0))</f>
        <v>A few days or more</v>
      </c>
      <c r="H406" s="70">
        <f>INDEX(Hosts!$A:$M, MATCH(Places!$B406,Hosts!$A:$A,0), MATCH(Places!H$1,Hosts!$A$1:$M$1,0))</f>
        <v>0.33</v>
      </c>
      <c r="I406" s="70">
        <f>INDEX(Hosts!$A:$M, MATCH(Places!$B406,Hosts!$A:$A,0), MATCH(Places!I$1,Hosts!$A$1:$M$1,0))</f>
        <v>0.2</v>
      </c>
      <c r="J406" t="str">
        <f>INDEX(Hosts!$A:$M, MATCH(Places!$B406,Hosts!$A:$A,0), MATCH(Places!J$1,Hosts!$A$1:$M$1,0))</f>
        <v>No</v>
      </c>
      <c r="K406">
        <v>16</v>
      </c>
      <c r="L406" t="str">
        <f>VLOOKUP($K406,Neighborhoods!$A:$C,2,0)</f>
        <v>Manhattan</v>
      </c>
      <c r="M406" t="str">
        <f>VLOOKUP($K406,Neighborhoods!$A:$C,3,0)</f>
        <v>Harlem</v>
      </c>
      <c r="N406" t="str">
        <f>INDEX(Neighborhoods!$A:$C, MATCH(Places!$K406,Neighborhoods!$A:$A,0), MATCH(Places!N$1,Neighborhoods!$A$1:$C$1,0))</f>
        <v>Manhattan</v>
      </c>
      <c r="O406" t="str">
        <f>INDEX(Neighborhoods!$A:$C, MATCH(Places!$K406,Neighborhoods!$A:$A,0), MATCH(Places!O$1,Neighborhoods!$A$1:$C$1,0))</f>
        <v>Harlem</v>
      </c>
      <c r="P406" t="s">
        <v>1</v>
      </c>
      <c r="Q406" t="str">
        <f t="shared" si="24"/>
        <v>Yes</v>
      </c>
      <c r="R406">
        <v>1</v>
      </c>
      <c r="S406" t="str">
        <f t="shared" si="25"/>
        <v>Small</v>
      </c>
      <c r="T406" s="50">
        <v>68</v>
      </c>
      <c r="U406" s="70">
        <f t="shared" si="26"/>
        <v>0.03</v>
      </c>
      <c r="V406" s="52">
        <v>4.76</v>
      </c>
      <c r="W406" s="52" t="str" cm="1">
        <f t="array" ref="W406">_xlfn.SWITCH(ROUND(V406,0),5,"Excellent",4,"Good",3,"Ok","Bad")</f>
        <v>Excellent</v>
      </c>
      <c r="X406">
        <v>70</v>
      </c>
      <c r="Y406" t="str">
        <f t="shared" si="27"/>
        <v>No</v>
      </c>
      <c r="Z406" s="68">
        <v>41324</v>
      </c>
      <c r="AA406" s="68">
        <v>43691</v>
      </c>
      <c r="AB406">
        <v>365</v>
      </c>
      <c r="AC406" t="s">
        <v>15615</v>
      </c>
    </row>
    <row r="407" spans="1:29" x14ac:dyDescent="0.3">
      <c r="A407" t="s">
        <v>318</v>
      </c>
      <c r="B407">
        <v>929</v>
      </c>
      <c r="C407" t="str">
        <f>VLOOKUP($B407,Hosts!$A:$M,10,0)</f>
        <v>Within an hour</v>
      </c>
      <c r="D407" s="70">
        <f>VLOOKUP($B407,Hosts!$A:$M,11,0)</f>
        <v>1</v>
      </c>
      <c r="E407" s="70">
        <f>VLOOKUP($B407,Hosts!$A:$M,12,0)</f>
        <v>0</v>
      </c>
      <c r="F407" t="str">
        <f>VLOOKUP($B407,Hosts!$A:$M,13,0)</f>
        <v>No</v>
      </c>
      <c r="G407" t="str">
        <f>INDEX(Hosts!$A:$M, MATCH(Places!$B407,Hosts!$A:$A,0), MATCH(Places!G$1,Hosts!$A$1:$M$1,0))</f>
        <v>Within an hour</v>
      </c>
      <c r="H407" s="70">
        <f>INDEX(Hosts!$A:$M, MATCH(Places!$B407,Hosts!$A:$A,0), MATCH(Places!H$1,Hosts!$A$1:$M$1,0))</f>
        <v>1</v>
      </c>
      <c r="I407" s="70">
        <f>INDEX(Hosts!$A:$M, MATCH(Places!$B407,Hosts!$A:$A,0), MATCH(Places!I$1,Hosts!$A$1:$M$1,0))</f>
        <v>0</v>
      </c>
      <c r="J407" t="str">
        <f>INDEX(Hosts!$A:$M, MATCH(Places!$B407,Hosts!$A:$A,0), MATCH(Places!J$1,Hosts!$A$1:$M$1,0))</f>
        <v>No</v>
      </c>
      <c r="K407">
        <v>11</v>
      </c>
      <c r="L407" t="str">
        <f>VLOOKUP($K407,Neighborhoods!$A:$C,2,0)</f>
        <v>Brooklyn</v>
      </c>
      <c r="M407" t="str">
        <f>VLOOKUP($K407,Neighborhoods!$A:$C,3,0)</f>
        <v>Greenpoint</v>
      </c>
      <c r="N407" t="str">
        <f>INDEX(Neighborhoods!$A:$C, MATCH(Places!$K407,Neighborhoods!$A:$A,0), MATCH(Places!N$1,Neighborhoods!$A$1:$C$1,0))</f>
        <v>Brooklyn</v>
      </c>
      <c r="O407" t="str">
        <f>INDEX(Neighborhoods!$A:$C, MATCH(Places!$K407,Neighborhoods!$A:$A,0), MATCH(Places!O$1,Neighborhoods!$A$1:$C$1,0))</f>
        <v>Greenpoint</v>
      </c>
      <c r="P407" t="s">
        <v>1</v>
      </c>
      <c r="Q407" t="str">
        <f t="shared" si="24"/>
        <v>Yes</v>
      </c>
      <c r="R407">
        <v>1</v>
      </c>
      <c r="S407" t="str">
        <f t="shared" si="25"/>
        <v>Small</v>
      </c>
      <c r="T407" s="50">
        <v>50</v>
      </c>
      <c r="U407" s="70">
        <f t="shared" si="26"/>
        <v>0.03</v>
      </c>
      <c r="V407" s="52">
        <v>4.92</v>
      </c>
      <c r="W407" s="52" t="str" cm="1">
        <f t="array" ref="W407">_xlfn.SWITCH(ROUND(V407,0),5,"Excellent",4,"Good",3,"Ok","Bad")</f>
        <v>Excellent</v>
      </c>
      <c r="X407">
        <v>12</v>
      </c>
      <c r="Y407" t="str">
        <f t="shared" si="27"/>
        <v>No</v>
      </c>
      <c r="Z407" s="68">
        <v>42454</v>
      </c>
      <c r="AA407" s="68">
        <v>43722</v>
      </c>
      <c r="AB407">
        <v>364</v>
      </c>
      <c r="AC407" t="s">
        <v>15615</v>
      </c>
    </row>
    <row r="408" spans="1:29" x14ac:dyDescent="0.3">
      <c r="A408" t="s">
        <v>319</v>
      </c>
      <c r="B408">
        <v>272</v>
      </c>
      <c r="C408" t="str">
        <f>VLOOKUP($B408,Hosts!$A:$M,10,0)</f>
        <v>Within a few hours</v>
      </c>
      <c r="D408" s="70">
        <f>VLOOKUP($B408,Hosts!$A:$M,11,0)</f>
        <v>1</v>
      </c>
      <c r="E408" s="70">
        <f>VLOOKUP($B408,Hosts!$A:$M,12,0)</f>
        <v>0.93</v>
      </c>
      <c r="F408" t="str">
        <f>VLOOKUP($B408,Hosts!$A:$M,13,0)</f>
        <v>Yes</v>
      </c>
      <c r="G408" t="str">
        <f>INDEX(Hosts!$A:$M, MATCH(Places!$B408,Hosts!$A:$A,0), MATCH(Places!G$1,Hosts!$A$1:$M$1,0))</f>
        <v>Within a few hours</v>
      </c>
      <c r="H408" s="70">
        <f>INDEX(Hosts!$A:$M, MATCH(Places!$B408,Hosts!$A:$A,0), MATCH(Places!H$1,Hosts!$A$1:$M$1,0))</f>
        <v>1</v>
      </c>
      <c r="I408" s="70">
        <f>INDEX(Hosts!$A:$M, MATCH(Places!$B408,Hosts!$A:$A,0), MATCH(Places!I$1,Hosts!$A$1:$M$1,0))</f>
        <v>0.93</v>
      </c>
      <c r="J408" t="str">
        <f>INDEX(Hosts!$A:$M, MATCH(Places!$B408,Hosts!$A:$A,0), MATCH(Places!J$1,Hosts!$A$1:$M$1,0))</f>
        <v>Yes</v>
      </c>
      <c r="K408">
        <v>9</v>
      </c>
      <c r="L408" t="str">
        <f>VLOOKUP($K408,Neighborhoods!$A:$C,2,0)</f>
        <v>Brooklyn</v>
      </c>
      <c r="M408" t="str">
        <f>VLOOKUP($K408,Neighborhoods!$A:$C,3,0)</f>
        <v>Crown Heights</v>
      </c>
      <c r="N408" t="str">
        <f>INDEX(Neighborhoods!$A:$C, MATCH(Places!$K408,Neighborhoods!$A:$A,0), MATCH(Places!N$1,Neighborhoods!$A$1:$C$1,0))</f>
        <v>Brooklyn</v>
      </c>
      <c r="O408" t="str">
        <f>INDEX(Neighborhoods!$A:$C, MATCH(Places!$K408,Neighborhoods!$A:$A,0), MATCH(Places!O$1,Neighborhoods!$A$1:$C$1,0))</f>
        <v>Crown Heights</v>
      </c>
      <c r="P408" t="s">
        <v>11822</v>
      </c>
      <c r="Q408" t="str">
        <f t="shared" si="24"/>
        <v>No</v>
      </c>
      <c r="R408">
        <v>4</v>
      </c>
      <c r="S408" t="str">
        <f t="shared" si="25"/>
        <v>Medium</v>
      </c>
      <c r="T408" s="50">
        <v>110</v>
      </c>
      <c r="U408" s="70">
        <f t="shared" si="26"/>
        <v>0.03</v>
      </c>
      <c r="V408" s="52">
        <v>4.9000000000000004</v>
      </c>
      <c r="W408" s="52" t="str" cm="1">
        <f t="array" ref="W408">_xlfn.SWITCH(ROUND(V408,0),5,"Excellent",4,"Good",3,"Ok","Bad")</f>
        <v>Excellent</v>
      </c>
      <c r="X408">
        <v>139</v>
      </c>
      <c r="Y408" t="str">
        <f t="shared" si="27"/>
        <v>Yes</v>
      </c>
      <c r="Z408" s="68">
        <v>41309</v>
      </c>
      <c r="AA408" s="68">
        <v>43996</v>
      </c>
      <c r="AB408">
        <v>279</v>
      </c>
      <c r="AC408" t="s">
        <v>15615</v>
      </c>
    </row>
    <row r="409" spans="1:29" x14ac:dyDescent="0.3">
      <c r="A409" t="s">
        <v>320</v>
      </c>
      <c r="B409">
        <v>967</v>
      </c>
      <c r="C409" t="str">
        <f>VLOOKUP($B409,Hosts!$A:$M,10,0)</f>
        <v>A few days or more</v>
      </c>
      <c r="D409" s="70">
        <f>VLOOKUP($B409,Hosts!$A:$M,11,0)</f>
        <v>0</v>
      </c>
      <c r="E409" s="70">
        <f>VLOOKUP($B409,Hosts!$A:$M,12,0)</f>
        <v>0.85</v>
      </c>
      <c r="F409" t="str">
        <f>VLOOKUP($B409,Hosts!$A:$M,13,0)</f>
        <v>Yes</v>
      </c>
      <c r="G409" t="str">
        <f>INDEX(Hosts!$A:$M, MATCH(Places!$B409,Hosts!$A:$A,0), MATCH(Places!G$1,Hosts!$A$1:$M$1,0))</f>
        <v>A few days or more</v>
      </c>
      <c r="H409" s="70">
        <f>INDEX(Hosts!$A:$M, MATCH(Places!$B409,Hosts!$A:$A,0), MATCH(Places!H$1,Hosts!$A$1:$M$1,0))</f>
        <v>0</v>
      </c>
      <c r="I409" s="70">
        <f>INDEX(Hosts!$A:$M, MATCH(Places!$B409,Hosts!$A:$A,0), MATCH(Places!I$1,Hosts!$A$1:$M$1,0))</f>
        <v>0.85</v>
      </c>
      <c r="J409" t="str">
        <f>INDEX(Hosts!$A:$M, MATCH(Places!$B409,Hosts!$A:$A,0), MATCH(Places!J$1,Hosts!$A$1:$M$1,0))</f>
        <v>Yes</v>
      </c>
      <c r="K409">
        <v>17</v>
      </c>
      <c r="L409" t="str">
        <f>VLOOKUP($K409,Neighborhoods!$A:$C,2,0)</f>
        <v>Manhattan</v>
      </c>
      <c r="M409" t="str">
        <f>VLOOKUP($K409,Neighborhoods!$A:$C,3,0)</f>
        <v>Hell's Kitchen</v>
      </c>
      <c r="N409" t="str">
        <f>INDEX(Neighborhoods!$A:$C, MATCH(Places!$K409,Neighborhoods!$A:$A,0), MATCH(Places!N$1,Neighborhoods!$A$1:$C$1,0))</f>
        <v>Manhattan</v>
      </c>
      <c r="O409" t="str">
        <f>INDEX(Neighborhoods!$A:$C, MATCH(Places!$K409,Neighborhoods!$A:$A,0), MATCH(Places!O$1,Neighborhoods!$A$1:$C$1,0))</f>
        <v>Hell's Kitchen</v>
      </c>
      <c r="P409" t="s">
        <v>1</v>
      </c>
      <c r="Q409" t="str">
        <f t="shared" si="24"/>
        <v>Yes</v>
      </c>
      <c r="R409">
        <v>2</v>
      </c>
      <c r="S409" t="str">
        <f t="shared" si="25"/>
        <v>Small</v>
      </c>
      <c r="T409" s="50">
        <v>125</v>
      </c>
      <c r="U409" s="70">
        <f t="shared" si="26"/>
        <v>0.03</v>
      </c>
      <c r="V409" s="52">
        <v>4.99</v>
      </c>
      <c r="W409" s="52" t="str" cm="1">
        <f t="array" ref="W409">_xlfn.SWITCH(ROUND(V409,0),5,"Excellent",4,"Good",3,"Ok","Bad")</f>
        <v>Excellent</v>
      </c>
      <c r="X409">
        <v>236</v>
      </c>
      <c r="Y409" t="str">
        <f t="shared" si="27"/>
        <v>Yes</v>
      </c>
      <c r="Z409" s="68">
        <v>41365</v>
      </c>
      <c r="AA409" s="68">
        <v>43814</v>
      </c>
      <c r="AB409">
        <v>287</v>
      </c>
      <c r="AC409" t="s">
        <v>15615</v>
      </c>
    </row>
    <row r="410" spans="1:29" x14ac:dyDescent="0.3">
      <c r="A410" t="s">
        <v>13811</v>
      </c>
      <c r="B410">
        <v>969</v>
      </c>
      <c r="C410" t="str">
        <f>VLOOKUP($B410,Hosts!$A:$M,10,0)</f>
        <v>Within a day</v>
      </c>
      <c r="D410" s="70">
        <f>VLOOKUP($B410,Hosts!$A:$M,11,0)</f>
        <v>1</v>
      </c>
      <c r="E410" s="70">
        <f>VLOOKUP($B410,Hosts!$A:$M,12,0)</f>
        <v>0.4</v>
      </c>
      <c r="F410" t="str">
        <f>VLOOKUP($B410,Hosts!$A:$M,13,0)</f>
        <v>No</v>
      </c>
      <c r="G410" t="str">
        <f>INDEX(Hosts!$A:$M, MATCH(Places!$B410,Hosts!$A:$A,0), MATCH(Places!G$1,Hosts!$A$1:$M$1,0))</f>
        <v>Within a day</v>
      </c>
      <c r="H410" s="70">
        <f>INDEX(Hosts!$A:$M, MATCH(Places!$B410,Hosts!$A:$A,0), MATCH(Places!H$1,Hosts!$A$1:$M$1,0))</f>
        <v>1</v>
      </c>
      <c r="I410" s="70">
        <f>INDEX(Hosts!$A:$M, MATCH(Places!$B410,Hosts!$A:$A,0), MATCH(Places!I$1,Hosts!$A$1:$M$1,0))</f>
        <v>0.4</v>
      </c>
      <c r="J410" t="str">
        <f>INDEX(Hosts!$A:$M, MATCH(Places!$B410,Hosts!$A:$A,0), MATCH(Places!J$1,Hosts!$A$1:$M$1,0))</f>
        <v>No</v>
      </c>
      <c r="K410">
        <v>20</v>
      </c>
      <c r="L410" t="str">
        <f>VLOOKUP($K410,Neighborhoods!$A:$C,2,0)</f>
        <v>Manhattan</v>
      </c>
      <c r="M410" t="str">
        <f>VLOOKUP($K410,Neighborhoods!$A:$C,3,0)</f>
        <v>Upper West Side</v>
      </c>
      <c r="N410" t="str">
        <f>INDEX(Neighborhoods!$A:$C, MATCH(Places!$K410,Neighborhoods!$A:$A,0), MATCH(Places!N$1,Neighborhoods!$A$1:$C$1,0))</f>
        <v>Manhattan</v>
      </c>
      <c r="O410" t="str">
        <f>INDEX(Neighborhoods!$A:$C, MATCH(Places!$K410,Neighborhoods!$A:$A,0), MATCH(Places!O$1,Neighborhoods!$A$1:$C$1,0))</f>
        <v>Upper West Side</v>
      </c>
      <c r="P410" t="s">
        <v>11822</v>
      </c>
      <c r="Q410" t="str">
        <f t="shared" si="24"/>
        <v>No</v>
      </c>
      <c r="R410">
        <v>2</v>
      </c>
      <c r="S410" t="str">
        <f t="shared" si="25"/>
        <v>Small</v>
      </c>
      <c r="T410" s="50">
        <v>150</v>
      </c>
      <c r="U410" s="70">
        <f t="shared" si="26"/>
        <v>0.03</v>
      </c>
      <c r="V410" s="52">
        <v>4.84</v>
      </c>
      <c r="W410" s="52" t="str" cm="1">
        <f t="array" ref="W410">_xlfn.SWITCH(ROUND(V410,0),5,"Excellent",4,"Good",3,"Ok","Bad")</f>
        <v>Excellent</v>
      </c>
      <c r="X410">
        <v>82</v>
      </c>
      <c r="Y410" t="str">
        <f t="shared" si="27"/>
        <v>No</v>
      </c>
      <c r="Z410" s="68">
        <v>41373</v>
      </c>
      <c r="AA410" s="68">
        <v>43941</v>
      </c>
      <c r="AB410">
        <v>155</v>
      </c>
      <c r="AC410" t="s">
        <v>15615</v>
      </c>
    </row>
    <row r="411" spans="1:29" x14ac:dyDescent="0.3">
      <c r="A411" t="s">
        <v>321</v>
      </c>
      <c r="B411">
        <v>971</v>
      </c>
      <c r="C411" t="str">
        <f>VLOOKUP($B411,Hosts!$A:$M,10,0)</f>
        <v>Within an hour</v>
      </c>
      <c r="D411" s="70">
        <f>VLOOKUP($B411,Hosts!$A:$M,11,0)</f>
        <v>1</v>
      </c>
      <c r="E411" s="70">
        <f>VLOOKUP($B411,Hosts!$A:$M,12,0)</f>
        <v>1</v>
      </c>
      <c r="F411" t="str">
        <f>VLOOKUP($B411,Hosts!$A:$M,13,0)</f>
        <v>Yes</v>
      </c>
      <c r="G411" t="str">
        <f>INDEX(Hosts!$A:$M, MATCH(Places!$B411,Hosts!$A:$A,0), MATCH(Places!G$1,Hosts!$A$1:$M$1,0))</f>
        <v>Within an hour</v>
      </c>
      <c r="H411" s="70">
        <f>INDEX(Hosts!$A:$M, MATCH(Places!$B411,Hosts!$A:$A,0), MATCH(Places!H$1,Hosts!$A$1:$M$1,0))</f>
        <v>1</v>
      </c>
      <c r="I411" s="70">
        <f>INDEX(Hosts!$A:$M, MATCH(Places!$B411,Hosts!$A:$A,0), MATCH(Places!I$1,Hosts!$A$1:$M$1,0))</f>
        <v>1</v>
      </c>
      <c r="J411" t="str">
        <f>INDEX(Hosts!$A:$M, MATCH(Places!$B411,Hosts!$A:$A,0), MATCH(Places!J$1,Hosts!$A$1:$M$1,0))</f>
        <v>Yes</v>
      </c>
      <c r="K411">
        <v>22</v>
      </c>
      <c r="L411" t="str">
        <f>VLOOKUP($K411,Neighborhoods!$A:$C,2,0)</f>
        <v>Queens</v>
      </c>
      <c r="M411" t="str">
        <f>VLOOKUP($K411,Neighborhoods!$A:$C,3,0)</f>
        <v>Flushing</v>
      </c>
      <c r="N411" t="str">
        <f>INDEX(Neighborhoods!$A:$C, MATCH(Places!$K411,Neighborhoods!$A:$A,0), MATCH(Places!N$1,Neighborhoods!$A$1:$C$1,0))</f>
        <v>Queens</v>
      </c>
      <c r="O411" t="str">
        <f>INDEX(Neighborhoods!$A:$C, MATCH(Places!$K411,Neighborhoods!$A:$A,0), MATCH(Places!O$1,Neighborhoods!$A$1:$C$1,0))</f>
        <v>Flushing</v>
      </c>
      <c r="P411" t="s">
        <v>1</v>
      </c>
      <c r="Q411" t="str">
        <f t="shared" si="24"/>
        <v>Yes</v>
      </c>
      <c r="R411">
        <v>1</v>
      </c>
      <c r="S411" t="str">
        <f t="shared" si="25"/>
        <v>Small</v>
      </c>
      <c r="T411" s="50">
        <v>56</v>
      </c>
      <c r="U411" s="70">
        <f t="shared" si="26"/>
        <v>0.03</v>
      </c>
      <c r="V411" s="52">
        <v>4.9800000000000004</v>
      </c>
      <c r="W411" s="52" t="str" cm="1">
        <f t="array" ref="W411">_xlfn.SWITCH(ROUND(V411,0),5,"Excellent",4,"Good",3,"Ok","Bad")</f>
        <v>Excellent</v>
      </c>
      <c r="X411">
        <v>131</v>
      </c>
      <c r="Y411" t="str">
        <f t="shared" si="27"/>
        <v>Yes</v>
      </c>
      <c r="Z411" s="68">
        <v>41346</v>
      </c>
      <c r="AA411" s="68">
        <v>43894</v>
      </c>
      <c r="AB411">
        <v>330</v>
      </c>
      <c r="AC411" t="s">
        <v>15615</v>
      </c>
    </row>
    <row r="412" spans="1:29" x14ac:dyDescent="0.3">
      <c r="A412" t="s">
        <v>14490</v>
      </c>
      <c r="B412">
        <v>974</v>
      </c>
      <c r="C412" t="str">
        <f>VLOOKUP($B412,Hosts!$A:$M,10,0)</f>
        <v>Within an hour</v>
      </c>
      <c r="D412" s="70">
        <f>VLOOKUP($B412,Hosts!$A:$M,11,0)</f>
        <v>1</v>
      </c>
      <c r="E412" s="70">
        <f>VLOOKUP($B412,Hosts!$A:$M,12,0)</f>
        <v>0.5</v>
      </c>
      <c r="F412" t="str">
        <f>VLOOKUP($B412,Hosts!$A:$M,13,0)</f>
        <v>No</v>
      </c>
      <c r="G412" t="str">
        <f>INDEX(Hosts!$A:$M, MATCH(Places!$B412,Hosts!$A:$A,0), MATCH(Places!G$1,Hosts!$A$1:$M$1,0))</f>
        <v>Within an hour</v>
      </c>
      <c r="H412" s="70">
        <f>INDEX(Hosts!$A:$M, MATCH(Places!$B412,Hosts!$A:$A,0), MATCH(Places!H$1,Hosts!$A$1:$M$1,0))</f>
        <v>1</v>
      </c>
      <c r="I412" s="70">
        <f>INDEX(Hosts!$A:$M, MATCH(Places!$B412,Hosts!$A:$A,0), MATCH(Places!I$1,Hosts!$A$1:$M$1,0))</f>
        <v>0.5</v>
      </c>
      <c r="J412" t="str">
        <f>INDEX(Hosts!$A:$M, MATCH(Places!$B412,Hosts!$A:$A,0), MATCH(Places!J$1,Hosts!$A$1:$M$1,0))</f>
        <v>No</v>
      </c>
      <c r="K412">
        <v>14</v>
      </c>
      <c r="L412" t="str">
        <f>VLOOKUP($K412,Neighborhoods!$A:$C,2,0)</f>
        <v>Manhattan</v>
      </c>
      <c r="M412" t="str">
        <f>VLOOKUP($K412,Neighborhoods!$A:$C,3,0)</f>
        <v>East Harlem</v>
      </c>
      <c r="N412" t="str">
        <f>INDEX(Neighborhoods!$A:$C, MATCH(Places!$K412,Neighborhoods!$A:$A,0), MATCH(Places!N$1,Neighborhoods!$A$1:$C$1,0))</f>
        <v>Manhattan</v>
      </c>
      <c r="O412" t="str">
        <f>INDEX(Neighborhoods!$A:$C, MATCH(Places!$K412,Neighborhoods!$A:$A,0), MATCH(Places!O$1,Neighborhoods!$A$1:$C$1,0))</f>
        <v>East Harlem</v>
      </c>
      <c r="P412" t="s">
        <v>1</v>
      </c>
      <c r="Q412" t="str">
        <f t="shared" si="24"/>
        <v>Yes</v>
      </c>
      <c r="R412">
        <v>2</v>
      </c>
      <c r="S412" t="str">
        <f t="shared" si="25"/>
        <v>Small</v>
      </c>
      <c r="T412" s="50">
        <v>60</v>
      </c>
      <c r="U412" s="70">
        <f t="shared" si="26"/>
        <v>0.03</v>
      </c>
      <c r="V412" s="52">
        <v>4.9000000000000004</v>
      </c>
      <c r="W412" s="52" t="str" cm="1">
        <f t="array" ref="W412">_xlfn.SWITCH(ROUND(V412,0),5,"Excellent",4,"Good",3,"Ok","Bad")</f>
        <v>Excellent</v>
      </c>
      <c r="X412">
        <v>73</v>
      </c>
      <c r="Y412" t="str">
        <f t="shared" si="27"/>
        <v>No</v>
      </c>
      <c r="Z412" s="68">
        <v>41813</v>
      </c>
      <c r="AA412" s="68">
        <v>43832</v>
      </c>
      <c r="AB412">
        <v>43</v>
      </c>
      <c r="AC412" t="s">
        <v>15615</v>
      </c>
    </row>
    <row r="413" spans="1:29" x14ac:dyDescent="0.3">
      <c r="A413" t="s">
        <v>322</v>
      </c>
      <c r="B413">
        <v>975</v>
      </c>
      <c r="C413" t="str">
        <f>VLOOKUP($B413,Hosts!$A:$M,10,0)</f>
        <v>Within a few hours</v>
      </c>
      <c r="D413" s="70">
        <f>VLOOKUP($B413,Hosts!$A:$M,11,0)</f>
        <v>1</v>
      </c>
      <c r="E413" s="70">
        <f>VLOOKUP($B413,Hosts!$A:$M,12,0)</f>
        <v>1</v>
      </c>
      <c r="F413" t="str">
        <f>VLOOKUP($B413,Hosts!$A:$M,13,0)</f>
        <v>Yes</v>
      </c>
      <c r="G413" t="str">
        <f>INDEX(Hosts!$A:$M, MATCH(Places!$B413,Hosts!$A:$A,0), MATCH(Places!G$1,Hosts!$A$1:$M$1,0))</f>
        <v>Within a few hours</v>
      </c>
      <c r="H413" s="70">
        <f>INDEX(Hosts!$A:$M, MATCH(Places!$B413,Hosts!$A:$A,0), MATCH(Places!H$1,Hosts!$A$1:$M$1,0))</f>
        <v>1</v>
      </c>
      <c r="I413" s="70">
        <f>INDEX(Hosts!$A:$M, MATCH(Places!$B413,Hosts!$A:$A,0), MATCH(Places!I$1,Hosts!$A$1:$M$1,0))</f>
        <v>1</v>
      </c>
      <c r="J413" t="str">
        <f>INDEX(Hosts!$A:$M, MATCH(Places!$B413,Hosts!$A:$A,0), MATCH(Places!J$1,Hosts!$A$1:$M$1,0))</f>
        <v>Yes</v>
      </c>
      <c r="K413">
        <v>15</v>
      </c>
      <c r="L413" t="str">
        <f>VLOOKUP($K413,Neighborhoods!$A:$C,2,0)</f>
        <v>Manhattan</v>
      </c>
      <c r="M413" t="str">
        <f>VLOOKUP($K413,Neighborhoods!$A:$C,3,0)</f>
        <v>East Village</v>
      </c>
      <c r="N413" t="str">
        <f>INDEX(Neighborhoods!$A:$C, MATCH(Places!$K413,Neighborhoods!$A:$A,0), MATCH(Places!N$1,Neighborhoods!$A$1:$C$1,0))</f>
        <v>Manhattan</v>
      </c>
      <c r="O413" t="str">
        <f>INDEX(Neighborhoods!$A:$C, MATCH(Places!$K413,Neighborhoods!$A:$A,0), MATCH(Places!O$1,Neighborhoods!$A$1:$C$1,0))</f>
        <v>East Village</v>
      </c>
      <c r="P413" t="s">
        <v>11822</v>
      </c>
      <c r="Q413" t="str">
        <f t="shared" si="24"/>
        <v>No</v>
      </c>
      <c r="R413">
        <v>10</v>
      </c>
      <c r="S413" t="str">
        <f t="shared" si="25"/>
        <v>Large</v>
      </c>
      <c r="T413" s="50">
        <v>1866</v>
      </c>
      <c r="U413" s="70">
        <f t="shared" si="26"/>
        <v>7.0000000000000007E-2</v>
      </c>
      <c r="V413" s="52">
        <v>4.8600000000000003</v>
      </c>
      <c r="W413" s="52" t="str" cm="1">
        <f t="array" ref="W413">_xlfn.SWITCH(ROUND(V413,0),5,"Excellent",4,"Good",3,"Ok","Bad")</f>
        <v>Excellent</v>
      </c>
      <c r="X413">
        <v>21</v>
      </c>
      <c r="Y413" t="str">
        <f t="shared" si="27"/>
        <v>No</v>
      </c>
      <c r="Z413" s="68">
        <v>41934</v>
      </c>
      <c r="AA413" s="68">
        <v>43881</v>
      </c>
      <c r="AB413">
        <v>174</v>
      </c>
      <c r="AC413" t="s">
        <v>15615</v>
      </c>
    </row>
    <row r="414" spans="1:29" x14ac:dyDescent="0.3">
      <c r="A414" t="s">
        <v>323</v>
      </c>
      <c r="B414">
        <v>962</v>
      </c>
      <c r="C414" t="str">
        <f>VLOOKUP($B414,Hosts!$A:$M,10,0)</f>
        <v>Within an hour</v>
      </c>
      <c r="D414" s="70">
        <f>VLOOKUP($B414,Hosts!$A:$M,11,0)</f>
        <v>1</v>
      </c>
      <c r="E414" s="70">
        <f>VLOOKUP($B414,Hosts!$A:$M,12,0)</f>
        <v>1</v>
      </c>
      <c r="F414" t="str">
        <f>VLOOKUP($B414,Hosts!$A:$M,13,0)</f>
        <v>Yes</v>
      </c>
      <c r="G414" t="str">
        <f>INDEX(Hosts!$A:$M, MATCH(Places!$B414,Hosts!$A:$A,0), MATCH(Places!G$1,Hosts!$A$1:$M$1,0))</f>
        <v>Within an hour</v>
      </c>
      <c r="H414" s="70">
        <f>INDEX(Hosts!$A:$M, MATCH(Places!$B414,Hosts!$A:$A,0), MATCH(Places!H$1,Hosts!$A$1:$M$1,0))</f>
        <v>1</v>
      </c>
      <c r="I414" s="70">
        <f>INDEX(Hosts!$A:$M, MATCH(Places!$B414,Hosts!$A:$A,0), MATCH(Places!I$1,Hosts!$A$1:$M$1,0))</f>
        <v>1</v>
      </c>
      <c r="J414" t="str">
        <f>INDEX(Hosts!$A:$M, MATCH(Places!$B414,Hosts!$A:$A,0), MATCH(Places!J$1,Hosts!$A$1:$M$1,0))</f>
        <v>Yes</v>
      </c>
      <c r="K414">
        <v>7</v>
      </c>
      <c r="L414" t="str">
        <f>VLOOKUP($K414,Neighborhoods!$A:$C,2,0)</f>
        <v>Brooklyn</v>
      </c>
      <c r="M414" t="str">
        <f>VLOOKUP($K414,Neighborhoods!$A:$C,3,0)</f>
        <v>Bedford-Stuyvesant</v>
      </c>
      <c r="N414" t="str">
        <f>INDEX(Neighborhoods!$A:$C, MATCH(Places!$K414,Neighborhoods!$A:$A,0), MATCH(Places!N$1,Neighborhoods!$A$1:$C$1,0))</f>
        <v>Brooklyn</v>
      </c>
      <c r="O414" t="str">
        <f>INDEX(Neighborhoods!$A:$C, MATCH(Places!$K414,Neighborhoods!$A:$A,0), MATCH(Places!O$1,Neighborhoods!$A$1:$C$1,0))</f>
        <v>Bedford-Stuyvesant</v>
      </c>
      <c r="P414" t="s">
        <v>11822</v>
      </c>
      <c r="Q414" t="str">
        <f t="shared" si="24"/>
        <v>No</v>
      </c>
      <c r="R414">
        <v>6</v>
      </c>
      <c r="S414" t="str">
        <f t="shared" si="25"/>
        <v>Large</v>
      </c>
      <c r="T414" s="50">
        <v>109</v>
      </c>
      <c r="U414" s="70">
        <f t="shared" si="26"/>
        <v>0.03</v>
      </c>
      <c r="V414" s="52">
        <v>4.82</v>
      </c>
      <c r="W414" s="52" t="str" cm="1">
        <f t="array" ref="W414">_xlfn.SWITCH(ROUND(V414,0),5,"Excellent",4,"Good",3,"Ok","Bad")</f>
        <v>Excellent</v>
      </c>
      <c r="X414">
        <v>160</v>
      </c>
      <c r="Y414" t="str">
        <f t="shared" si="27"/>
        <v>Yes</v>
      </c>
      <c r="Z414" s="68">
        <v>41318</v>
      </c>
      <c r="AA414" s="68">
        <v>43850</v>
      </c>
      <c r="AB414">
        <v>295</v>
      </c>
      <c r="AC414" t="s">
        <v>15615</v>
      </c>
    </row>
    <row r="415" spans="1:29" x14ac:dyDescent="0.3">
      <c r="A415" t="s">
        <v>13501</v>
      </c>
      <c r="B415">
        <v>543</v>
      </c>
      <c r="C415" t="str">
        <f>VLOOKUP($B415,Hosts!$A:$M,10,0)</f>
        <v>Within a few hours</v>
      </c>
      <c r="D415" s="70">
        <f>VLOOKUP($B415,Hosts!$A:$M,11,0)</f>
        <v>1</v>
      </c>
      <c r="E415" s="70">
        <f>VLOOKUP($B415,Hosts!$A:$M,12,0)</f>
        <v>0.5</v>
      </c>
      <c r="F415" t="str">
        <f>VLOOKUP($B415,Hosts!$A:$M,13,0)</f>
        <v>No</v>
      </c>
      <c r="G415" t="str">
        <f>INDEX(Hosts!$A:$M, MATCH(Places!$B415,Hosts!$A:$A,0), MATCH(Places!G$1,Hosts!$A$1:$M$1,0))</f>
        <v>Within a few hours</v>
      </c>
      <c r="H415" s="70">
        <f>INDEX(Hosts!$A:$M, MATCH(Places!$B415,Hosts!$A:$A,0), MATCH(Places!H$1,Hosts!$A$1:$M$1,0))</f>
        <v>1</v>
      </c>
      <c r="I415" s="70">
        <f>INDEX(Hosts!$A:$M, MATCH(Places!$B415,Hosts!$A:$A,0), MATCH(Places!I$1,Hosts!$A$1:$M$1,0))</f>
        <v>0.5</v>
      </c>
      <c r="J415" t="str">
        <f>INDEX(Hosts!$A:$M, MATCH(Places!$B415,Hosts!$A:$A,0), MATCH(Places!J$1,Hosts!$A$1:$M$1,0))</f>
        <v>No</v>
      </c>
      <c r="K415">
        <v>12</v>
      </c>
      <c r="L415" t="str">
        <f>VLOOKUP($K415,Neighborhoods!$A:$C,2,0)</f>
        <v>Brooklyn</v>
      </c>
      <c r="M415" t="str">
        <f>VLOOKUP($K415,Neighborhoods!$A:$C,3,0)</f>
        <v>Williamsburg</v>
      </c>
      <c r="N415" t="str">
        <f>INDEX(Neighborhoods!$A:$C, MATCH(Places!$K415,Neighborhoods!$A:$A,0), MATCH(Places!N$1,Neighborhoods!$A$1:$C$1,0))</f>
        <v>Brooklyn</v>
      </c>
      <c r="O415" t="str">
        <f>INDEX(Neighborhoods!$A:$C, MATCH(Places!$K415,Neighborhoods!$A:$A,0), MATCH(Places!O$1,Neighborhoods!$A$1:$C$1,0))</f>
        <v>Williamsburg</v>
      </c>
      <c r="P415" t="s">
        <v>1</v>
      </c>
      <c r="Q415" t="str">
        <f t="shared" si="24"/>
        <v>Yes</v>
      </c>
      <c r="R415">
        <v>2</v>
      </c>
      <c r="S415" t="str">
        <f t="shared" si="25"/>
        <v>Small</v>
      </c>
      <c r="T415" s="50">
        <v>104</v>
      </c>
      <c r="U415" s="70">
        <f t="shared" si="26"/>
        <v>0.03</v>
      </c>
      <c r="V415" s="52">
        <v>4.82</v>
      </c>
      <c r="W415" s="52" t="str" cm="1">
        <f t="array" ref="W415">_xlfn.SWITCH(ROUND(V415,0),5,"Excellent",4,"Good",3,"Ok","Bad")</f>
        <v>Excellent</v>
      </c>
      <c r="X415">
        <v>87</v>
      </c>
      <c r="Y415" t="str">
        <f t="shared" si="27"/>
        <v>No</v>
      </c>
      <c r="Z415" s="68">
        <v>41337</v>
      </c>
      <c r="AA415" s="68">
        <v>43829</v>
      </c>
      <c r="AB415">
        <v>226</v>
      </c>
      <c r="AC415" t="s">
        <v>15615</v>
      </c>
    </row>
    <row r="416" spans="1:29" x14ac:dyDescent="0.3">
      <c r="A416" t="s">
        <v>14045</v>
      </c>
      <c r="B416">
        <v>614</v>
      </c>
      <c r="C416" t="str">
        <f>VLOOKUP($B416,Hosts!$A:$M,10,0)</f>
        <v>Within an hour</v>
      </c>
      <c r="D416" s="70">
        <f>VLOOKUP($B416,Hosts!$A:$M,11,0)</f>
        <v>1</v>
      </c>
      <c r="E416" s="70">
        <f>VLOOKUP($B416,Hosts!$A:$M,12,0)</f>
        <v>1</v>
      </c>
      <c r="F416" t="str">
        <f>VLOOKUP($B416,Hosts!$A:$M,13,0)</f>
        <v>Yes</v>
      </c>
      <c r="G416" t="str">
        <f>INDEX(Hosts!$A:$M, MATCH(Places!$B416,Hosts!$A:$A,0), MATCH(Places!G$1,Hosts!$A$1:$M$1,0))</f>
        <v>Within an hour</v>
      </c>
      <c r="H416" s="70">
        <f>INDEX(Hosts!$A:$M, MATCH(Places!$B416,Hosts!$A:$A,0), MATCH(Places!H$1,Hosts!$A$1:$M$1,0))</f>
        <v>1</v>
      </c>
      <c r="I416" s="70">
        <f>INDEX(Hosts!$A:$M, MATCH(Places!$B416,Hosts!$A:$A,0), MATCH(Places!I$1,Hosts!$A$1:$M$1,0))</f>
        <v>1</v>
      </c>
      <c r="J416" t="str">
        <f>INDEX(Hosts!$A:$M, MATCH(Places!$B416,Hosts!$A:$A,0), MATCH(Places!J$1,Hosts!$A$1:$M$1,0))</f>
        <v>Yes</v>
      </c>
      <c r="K416">
        <v>16</v>
      </c>
      <c r="L416" t="str">
        <f>VLOOKUP($K416,Neighborhoods!$A:$C,2,0)</f>
        <v>Manhattan</v>
      </c>
      <c r="M416" t="str">
        <f>VLOOKUP($K416,Neighborhoods!$A:$C,3,0)</f>
        <v>Harlem</v>
      </c>
      <c r="N416" t="str">
        <f>INDEX(Neighborhoods!$A:$C, MATCH(Places!$K416,Neighborhoods!$A:$A,0), MATCH(Places!N$1,Neighborhoods!$A$1:$C$1,0))</f>
        <v>Manhattan</v>
      </c>
      <c r="O416" t="str">
        <f>INDEX(Neighborhoods!$A:$C, MATCH(Places!$K416,Neighborhoods!$A:$A,0), MATCH(Places!O$1,Neighborhoods!$A$1:$C$1,0))</f>
        <v>Harlem</v>
      </c>
      <c r="P416" t="s">
        <v>11822</v>
      </c>
      <c r="Q416" t="str">
        <f t="shared" si="24"/>
        <v>No</v>
      </c>
      <c r="R416">
        <v>7</v>
      </c>
      <c r="S416" t="str">
        <f t="shared" si="25"/>
        <v>Large</v>
      </c>
      <c r="T416" s="50">
        <v>145</v>
      </c>
      <c r="U416" s="70">
        <f t="shared" si="26"/>
        <v>0.03</v>
      </c>
      <c r="V416" s="52">
        <v>4.9000000000000004</v>
      </c>
      <c r="W416" s="52" t="str" cm="1">
        <f t="array" ref="W416">_xlfn.SWITCH(ROUND(V416,0),5,"Excellent",4,"Good",3,"Ok","Bad")</f>
        <v>Excellent</v>
      </c>
      <c r="X416">
        <v>97</v>
      </c>
      <c r="Y416" t="str">
        <f t="shared" si="27"/>
        <v>No</v>
      </c>
      <c r="Z416" s="68">
        <v>41364</v>
      </c>
      <c r="AA416" s="68">
        <v>43832</v>
      </c>
      <c r="AB416">
        <v>41</v>
      </c>
      <c r="AC416" t="s">
        <v>15616</v>
      </c>
    </row>
    <row r="417" spans="1:29" x14ac:dyDescent="0.3">
      <c r="A417" t="s">
        <v>13432</v>
      </c>
      <c r="B417">
        <v>984</v>
      </c>
      <c r="C417" t="str">
        <f>VLOOKUP($B417,Hosts!$A:$M,10,0)</f>
        <v>Within a few hours</v>
      </c>
      <c r="D417" s="70">
        <f>VLOOKUP($B417,Hosts!$A:$M,11,0)</f>
        <v>1</v>
      </c>
      <c r="E417" s="70">
        <f>VLOOKUP($B417,Hosts!$A:$M,12,0)</f>
        <v>0.75</v>
      </c>
      <c r="F417" t="str">
        <f>VLOOKUP($B417,Hosts!$A:$M,13,0)</f>
        <v>Yes</v>
      </c>
      <c r="G417" t="str">
        <f>INDEX(Hosts!$A:$M, MATCH(Places!$B417,Hosts!$A:$A,0), MATCH(Places!G$1,Hosts!$A$1:$M$1,0))</f>
        <v>Within a few hours</v>
      </c>
      <c r="H417" s="70">
        <f>INDEX(Hosts!$A:$M, MATCH(Places!$B417,Hosts!$A:$A,0), MATCH(Places!H$1,Hosts!$A$1:$M$1,0))</f>
        <v>1</v>
      </c>
      <c r="I417" s="70">
        <f>INDEX(Hosts!$A:$M, MATCH(Places!$B417,Hosts!$A:$A,0), MATCH(Places!I$1,Hosts!$A$1:$M$1,0))</f>
        <v>0.75</v>
      </c>
      <c r="J417" t="str">
        <f>INDEX(Hosts!$A:$M, MATCH(Places!$B417,Hosts!$A:$A,0), MATCH(Places!J$1,Hosts!$A$1:$M$1,0))</f>
        <v>Yes</v>
      </c>
      <c r="K417">
        <v>11</v>
      </c>
      <c r="L417" t="str">
        <f>VLOOKUP($K417,Neighborhoods!$A:$C,2,0)</f>
        <v>Brooklyn</v>
      </c>
      <c r="M417" t="str">
        <f>VLOOKUP($K417,Neighborhoods!$A:$C,3,0)</f>
        <v>Greenpoint</v>
      </c>
      <c r="N417" t="str">
        <f>INDEX(Neighborhoods!$A:$C, MATCH(Places!$K417,Neighborhoods!$A:$A,0), MATCH(Places!N$1,Neighborhoods!$A$1:$C$1,0))</f>
        <v>Brooklyn</v>
      </c>
      <c r="O417" t="str">
        <f>INDEX(Neighborhoods!$A:$C, MATCH(Places!$K417,Neighborhoods!$A:$A,0), MATCH(Places!O$1,Neighborhoods!$A$1:$C$1,0))</f>
        <v>Greenpoint</v>
      </c>
      <c r="P417" t="s">
        <v>11822</v>
      </c>
      <c r="Q417" t="str">
        <f t="shared" si="24"/>
        <v>No</v>
      </c>
      <c r="R417">
        <v>2</v>
      </c>
      <c r="S417" t="str">
        <f t="shared" si="25"/>
        <v>Small</v>
      </c>
      <c r="T417" s="50">
        <v>71</v>
      </c>
      <c r="U417" s="70">
        <f t="shared" si="26"/>
        <v>0.03</v>
      </c>
      <c r="V417" s="52">
        <v>4.9000000000000004</v>
      </c>
      <c r="W417" s="52" t="str" cm="1">
        <f t="array" ref="W417">_xlfn.SWITCH(ROUND(V417,0),5,"Excellent",4,"Good",3,"Ok","Bad")</f>
        <v>Excellent</v>
      </c>
      <c r="X417">
        <v>167</v>
      </c>
      <c r="Y417" t="str">
        <f t="shared" si="27"/>
        <v>Yes</v>
      </c>
      <c r="Z417" s="68">
        <v>41487</v>
      </c>
      <c r="AA417" s="68">
        <v>44027</v>
      </c>
      <c r="AB417">
        <v>331</v>
      </c>
      <c r="AC417" t="s">
        <v>15615</v>
      </c>
    </row>
    <row r="418" spans="1:29" x14ac:dyDescent="0.3">
      <c r="A418" t="s">
        <v>324</v>
      </c>
      <c r="B418">
        <v>987</v>
      </c>
      <c r="C418" t="str">
        <f>VLOOKUP($B418,Hosts!$A:$M,10,0)</f>
        <v>Within an hour</v>
      </c>
      <c r="D418" s="70">
        <f>VLOOKUP($B418,Hosts!$A:$M,11,0)</f>
        <v>1</v>
      </c>
      <c r="E418" s="70">
        <f>VLOOKUP($B418,Hosts!$A:$M,12,0)</f>
        <v>0.98</v>
      </c>
      <c r="F418" t="str">
        <f>VLOOKUP($B418,Hosts!$A:$M,13,0)</f>
        <v>Yes</v>
      </c>
      <c r="G418" t="str">
        <f>INDEX(Hosts!$A:$M, MATCH(Places!$B418,Hosts!$A:$A,0), MATCH(Places!G$1,Hosts!$A$1:$M$1,0))</f>
        <v>Within an hour</v>
      </c>
      <c r="H418" s="70">
        <f>INDEX(Hosts!$A:$M, MATCH(Places!$B418,Hosts!$A:$A,0), MATCH(Places!H$1,Hosts!$A$1:$M$1,0))</f>
        <v>1</v>
      </c>
      <c r="I418" s="70">
        <f>INDEX(Hosts!$A:$M, MATCH(Places!$B418,Hosts!$A:$A,0), MATCH(Places!I$1,Hosts!$A$1:$M$1,0))</f>
        <v>0.98</v>
      </c>
      <c r="J418" t="str">
        <f>INDEX(Hosts!$A:$M, MATCH(Places!$B418,Hosts!$A:$A,0), MATCH(Places!J$1,Hosts!$A$1:$M$1,0))</f>
        <v>Yes</v>
      </c>
      <c r="K418">
        <v>15</v>
      </c>
      <c r="L418" t="str">
        <f>VLOOKUP($K418,Neighborhoods!$A:$C,2,0)</f>
        <v>Manhattan</v>
      </c>
      <c r="M418" t="str">
        <f>VLOOKUP($K418,Neighborhoods!$A:$C,3,0)</f>
        <v>East Village</v>
      </c>
      <c r="N418" t="str">
        <f>INDEX(Neighborhoods!$A:$C, MATCH(Places!$K418,Neighborhoods!$A:$A,0), MATCH(Places!N$1,Neighborhoods!$A$1:$C$1,0))</f>
        <v>Manhattan</v>
      </c>
      <c r="O418" t="str">
        <f>INDEX(Neighborhoods!$A:$C, MATCH(Places!$K418,Neighborhoods!$A:$A,0), MATCH(Places!O$1,Neighborhoods!$A$1:$C$1,0))</f>
        <v>East Village</v>
      </c>
      <c r="P418" t="s">
        <v>11822</v>
      </c>
      <c r="Q418" t="str">
        <f t="shared" si="24"/>
        <v>No</v>
      </c>
      <c r="R418">
        <v>4</v>
      </c>
      <c r="S418" t="str">
        <f t="shared" si="25"/>
        <v>Medium</v>
      </c>
      <c r="T418" s="50">
        <v>145</v>
      </c>
      <c r="U418" s="70">
        <f t="shared" si="26"/>
        <v>0.03</v>
      </c>
      <c r="V418" s="52">
        <v>4.87</v>
      </c>
      <c r="W418" s="52" t="str" cm="1">
        <f t="array" ref="W418">_xlfn.SWITCH(ROUND(V418,0),5,"Excellent",4,"Good",3,"Ok","Bad")</f>
        <v>Excellent</v>
      </c>
      <c r="X418">
        <v>189</v>
      </c>
      <c r="Y418" t="str">
        <f t="shared" si="27"/>
        <v>Yes</v>
      </c>
      <c r="Z418" s="68">
        <v>41333</v>
      </c>
      <c r="AA418" s="68">
        <v>44028</v>
      </c>
      <c r="AB418">
        <v>306</v>
      </c>
      <c r="AC418" t="s">
        <v>15615</v>
      </c>
    </row>
    <row r="419" spans="1:29" x14ac:dyDescent="0.3">
      <c r="A419" t="s">
        <v>325</v>
      </c>
      <c r="B419">
        <v>992</v>
      </c>
      <c r="C419" t="str">
        <f>VLOOKUP($B419,Hosts!$A:$M,10,0)</f>
        <v>A few days or more</v>
      </c>
      <c r="D419" s="70">
        <f>VLOOKUP($B419,Hosts!$A:$M,11,0)</f>
        <v>0</v>
      </c>
      <c r="E419" s="70">
        <f>VLOOKUP($B419,Hosts!$A:$M,12,0)</f>
        <v>0</v>
      </c>
      <c r="F419" t="str">
        <f>VLOOKUP($B419,Hosts!$A:$M,13,0)</f>
        <v>No</v>
      </c>
      <c r="G419" t="str">
        <f>INDEX(Hosts!$A:$M, MATCH(Places!$B419,Hosts!$A:$A,0), MATCH(Places!G$1,Hosts!$A$1:$M$1,0))</f>
        <v>A few days or more</v>
      </c>
      <c r="H419" s="70">
        <f>INDEX(Hosts!$A:$M, MATCH(Places!$B419,Hosts!$A:$A,0), MATCH(Places!H$1,Hosts!$A$1:$M$1,0))</f>
        <v>0</v>
      </c>
      <c r="I419" s="70">
        <f>INDEX(Hosts!$A:$M, MATCH(Places!$B419,Hosts!$A:$A,0), MATCH(Places!I$1,Hosts!$A$1:$M$1,0))</f>
        <v>0</v>
      </c>
      <c r="J419" t="str">
        <f>INDEX(Hosts!$A:$M, MATCH(Places!$B419,Hosts!$A:$A,0), MATCH(Places!J$1,Hosts!$A$1:$M$1,0))</f>
        <v>No</v>
      </c>
      <c r="K419">
        <v>7</v>
      </c>
      <c r="L419" t="str">
        <f>VLOOKUP($K419,Neighborhoods!$A:$C,2,0)</f>
        <v>Brooklyn</v>
      </c>
      <c r="M419" t="str">
        <f>VLOOKUP($K419,Neighborhoods!$A:$C,3,0)</f>
        <v>Bedford-Stuyvesant</v>
      </c>
      <c r="N419" t="str">
        <f>INDEX(Neighborhoods!$A:$C, MATCH(Places!$K419,Neighborhoods!$A:$A,0), MATCH(Places!N$1,Neighborhoods!$A$1:$C$1,0))</f>
        <v>Brooklyn</v>
      </c>
      <c r="O419" t="str">
        <f>INDEX(Neighborhoods!$A:$C, MATCH(Places!$K419,Neighborhoods!$A:$A,0), MATCH(Places!O$1,Neighborhoods!$A$1:$C$1,0))</f>
        <v>Bedford-Stuyvesant</v>
      </c>
      <c r="P419" t="s">
        <v>11822</v>
      </c>
      <c r="Q419" t="str">
        <f t="shared" si="24"/>
        <v>No</v>
      </c>
      <c r="R419">
        <v>6</v>
      </c>
      <c r="S419" t="str">
        <f t="shared" si="25"/>
        <v>Large</v>
      </c>
      <c r="T419" s="50">
        <v>180</v>
      </c>
      <c r="U419" s="70">
        <f t="shared" si="26"/>
        <v>0.03</v>
      </c>
      <c r="V419" s="52">
        <v>4.7300000000000004</v>
      </c>
      <c r="W419" s="52" t="str" cm="1">
        <f t="array" ref="W419">_xlfn.SWITCH(ROUND(V419,0),5,"Excellent",4,"Good",3,"Ok","Bad")</f>
        <v>Excellent</v>
      </c>
      <c r="X419">
        <v>71</v>
      </c>
      <c r="Y419" t="str">
        <f t="shared" si="27"/>
        <v>No</v>
      </c>
      <c r="Z419" s="68">
        <v>41352</v>
      </c>
      <c r="AA419" s="68">
        <v>43736</v>
      </c>
      <c r="AB419">
        <v>288</v>
      </c>
      <c r="AC419" t="s">
        <v>15615</v>
      </c>
    </row>
    <row r="420" spans="1:29" x14ac:dyDescent="0.3">
      <c r="A420" t="s">
        <v>326</v>
      </c>
      <c r="B420">
        <v>995</v>
      </c>
      <c r="C420" t="str">
        <f>VLOOKUP($B420,Hosts!$A:$M,10,0)</f>
        <v>Within an hour</v>
      </c>
      <c r="D420" s="70">
        <f>VLOOKUP($B420,Hosts!$A:$M,11,0)</f>
        <v>1</v>
      </c>
      <c r="E420" s="70">
        <f>VLOOKUP($B420,Hosts!$A:$M,12,0)</f>
        <v>0.99</v>
      </c>
      <c r="F420" t="str">
        <f>VLOOKUP($B420,Hosts!$A:$M,13,0)</f>
        <v>Yes</v>
      </c>
      <c r="G420" t="str">
        <f>INDEX(Hosts!$A:$M, MATCH(Places!$B420,Hosts!$A:$A,0), MATCH(Places!G$1,Hosts!$A$1:$M$1,0))</f>
        <v>Within an hour</v>
      </c>
      <c r="H420" s="70">
        <f>INDEX(Hosts!$A:$M, MATCH(Places!$B420,Hosts!$A:$A,0), MATCH(Places!H$1,Hosts!$A$1:$M$1,0))</f>
        <v>1</v>
      </c>
      <c r="I420" s="70">
        <f>INDEX(Hosts!$A:$M, MATCH(Places!$B420,Hosts!$A:$A,0), MATCH(Places!I$1,Hosts!$A$1:$M$1,0))</f>
        <v>0.99</v>
      </c>
      <c r="J420" t="str">
        <f>INDEX(Hosts!$A:$M, MATCH(Places!$B420,Hosts!$A:$A,0), MATCH(Places!J$1,Hosts!$A$1:$M$1,0))</f>
        <v>Yes</v>
      </c>
      <c r="K420">
        <v>7</v>
      </c>
      <c r="L420" t="str">
        <f>VLOOKUP($K420,Neighborhoods!$A:$C,2,0)</f>
        <v>Brooklyn</v>
      </c>
      <c r="M420" t="str">
        <f>VLOOKUP($K420,Neighborhoods!$A:$C,3,0)</f>
        <v>Bedford-Stuyvesant</v>
      </c>
      <c r="N420" t="str">
        <f>INDEX(Neighborhoods!$A:$C, MATCH(Places!$K420,Neighborhoods!$A:$A,0), MATCH(Places!N$1,Neighborhoods!$A$1:$C$1,0))</f>
        <v>Brooklyn</v>
      </c>
      <c r="O420" t="str">
        <f>INDEX(Neighborhoods!$A:$C, MATCH(Places!$K420,Neighborhoods!$A:$A,0), MATCH(Places!O$1,Neighborhoods!$A$1:$C$1,0))</f>
        <v>Bedford-Stuyvesant</v>
      </c>
      <c r="P420" t="s">
        <v>1</v>
      </c>
      <c r="Q420" t="str">
        <f t="shared" si="24"/>
        <v>Yes</v>
      </c>
      <c r="R420">
        <v>1</v>
      </c>
      <c r="S420" t="str">
        <f t="shared" si="25"/>
        <v>Small</v>
      </c>
      <c r="T420" s="50">
        <v>32</v>
      </c>
      <c r="U420" s="70">
        <f t="shared" si="26"/>
        <v>0.03</v>
      </c>
      <c r="V420" s="52">
        <v>4.9000000000000004</v>
      </c>
      <c r="W420" s="52" t="str" cm="1">
        <f t="array" ref="W420">_xlfn.SWITCH(ROUND(V420,0),5,"Excellent",4,"Good",3,"Ok","Bad")</f>
        <v>Excellent</v>
      </c>
      <c r="X420">
        <v>100</v>
      </c>
      <c r="Y420" t="str">
        <f t="shared" si="27"/>
        <v>No</v>
      </c>
      <c r="Z420" s="68">
        <v>41370</v>
      </c>
      <c r="AA420" s="68">
        <v>44029</v>
      </c>
      <c r="AB420">
        <v>338</v>
      </c>
      <c r="AC420" t="s">
        <v>15615</v>
      </c>
    </row>
    <row r="421" spans="1:29" x14ac:dyDescent="0.3">
      <c r="A421" t="s">
        <v>327</v>
      </c>
      <c r="B421">
        <v>995</v>
      </c>
      <c r="C421" t="str">
        <f>VLOOKUP($B421,Hosts!$A:$M,10,0)</f>
        <v>Within an hour</v>
      </c>
      <c r="D421" s="70">
        <f>VLOOKUP($B421,Hosts!$A:$M,11,0)</f>
        <v>1</v>
      </c>
      <c r="E421" s="70">
        <f>VLOOKUP($B421,Hosts!$A:$M,12,0)</f>
        <v>0.99</v>
      </c>
      <c r="F421" t="str">
        <f>VLOOKUP($B421,Hosts!$A:$M,13,0)</f>
        <v>Yes</v>
      </c>
      <c r="G421" t="str">
        <f>INDEX(Hosts!$A:$M, MATCH(Places!$B421,Hosts!$A:$A,0), MATCH(Places!G$1,Hosts!$A$1:$M$1,0))</f>
        <v>Within an hour</v>
      </c>
      <c r="H421" s="70">
        <f>INDEX(Hosts!$A:$M, MATCH(Places!$B421,Hosts!$A:$A,0), MATCH(Places!H$1,Hosts!$A$1:$M$1,0))</f>
        <v>1</v>
      </c>
      <c r="I421" s="70">
        <f>INDEX(Hosts!$A:$M, MATCH(Places!$B421,Hosts!$A:$A,0), MATCH(Places!I$1,Hosts!$A$1:$M$1,0))</f>
        <v>0.99</v>
      </c>
      <c r="J421" t="str">
        <f>INDEX(Hosts!$A:$M, MATCH(Places!$B421,Hosts!$A:$A,0), MATCH(Places!J$1,Hosts!$A$1:$M$1,0))</f>
        <v>Yes</v>
      </c>
      <c r="K421">
        <v>7</v>
      </c>
      <c r="L421" t="str">
        <f>VLOOKUP($K421,Neighborhoods!$A:$C,2,0)</f>
        <v>Brooklyn</v>
      </c>
      <c r="M421" t="str">
        <f>VLOOKUP($K421,Neighborhoods!$A:$C,3,0)</f>
        <v>Bedford-Stuyvesant</v>
      </c>
      <c r="N421" t="str">
        <f>INDEX(Neighborhoods!$A:$C, MATCH(Places!$K421,Neighborhoods!$A:$A,0), MATCH(Places!N$1,Neighborhoods!$A$1:$C$1,0))</f>
        <v>Brooklyn</v>
      </c>
      <c r="O421" t="str">
        <f>INDEX(Neighborhoods!$A:$C, MATCH(Places!$K421,Neighborhoods!$A:$A,0), MATCH(Places!O$1,Neighborhoods!$A$1:$C$1,0))</f>
        <v>Bedford-Stuyvesant</v>
      </c>
      <c r="P421" t="s">
        <v>16</v>
      </c>
      <c r="Q421" t="str">
        <f t="shared" si="24"/>
        <v>Yes</v>
      </c>
      <c r="R421">
        <v>1</v>
      </c>
      <c r="S421" t="str">
        <f t="shared" si="25"/>
        <v>Small</v>
      </c>
      <c r="T421" s="50">
        <v>25</v>
      </c>
      <c r="U421" s="70">
        <f t="shared" si="26"/>
        <v>0.03</v>
      </c>
      <c r="V421" s="52">
        <v>4.8899999999999997</v>
      </c>
      <c r="W421" s="52" t="str" cm="1">
        <f t="array" ref="W421">_xlfn.SWITCH(ROUND(V421,0),5,"Excellent",4,"Good",3,"Ok","Bad")</f>
        <v>Excellent</v>
      </c>
      <c r="X421">
        <v>117</v>
      </c>
      <c r="Y421" t="str">
        <f t="shared" si="27"/>
        <v>Yes</v>
      </c>
      <c r="Z421" s="68">
        <v>41350</v>
      </c>
      <c r="AA421" s="68">
        <v>44019</v>
      </c>
      <c r="AB421">
        <v>341</v>
      </c>
      <c r="AC421" t="s">
        <v>15615</v>
      </c>
    </row>
    <row r="422" spans="1:29" x14ac:dyDescent="0.3">
      <c r="A422" t="s">
        <v>328</v>
      </c>
      <c r="B422">
        <v>1003</v>
      </c>
      <c r="C422" t="str">
        <f>VLOOKUP($B422,Hosts!$A:$M,10,0)</f>
        <v>Within a day</v>
      </c>
      <c r="D422" s="70">
        <f>VLOOKUP($B422,Hosts!$A:$M,11,0)</f>
        <v>0.89</v>
      </c>
      <c r="E422" s="70">
        <f>VLOOKUP($B422,Hosts!$A:$M,12,0)</f>
        <v>0.17</v>
      </c>
      <c r="F422" t="str">
        <f>VLOOKUP($B422,Hosts!$A:$M,13,0)</f>
        <v>No</v>
      </c>
      <c r="G422" t="str">
        <f>INDEX(Hosts!$A:$M, MATCH(Places!$B422,Hosts!$A:$A,0), MATCH(Places!G$1,Hosts!$A$1:$M$1,0))</f>
        <v>Within a day</v>
      </c>
      <c r="H422" s="70">
        <f>INDEX(Hosts!$A:$M, MATCH(Places!$B422,Hosts!$A:$A,0), MATCH(Places!H$1,Hosts!$A$1:$M$1,0))</f>
        <v>0.89</v>
      </c>
      <c r="I422" s="70">
        <f>INDEX(Hosts!$A:$M, MATCH(Places!$B422,Hosts!$A:$A,0), MATCH(Places!I$1,Hosts!$A$1:$M$1,0))</f>
        <v>0.17</v>
      </c>
      <c r="J422" t="str">
        <f>INDEX(Hosts!$A:$M, MATCH(Places!$B422,Hosts!$A:$A,0), MATCH(Places!J$1,Hosts!$A$1:$M$1,0))</f>
        <v>No</v>
      </c>
      <c r="K422">
        <v>17</v>
      </c>
      <c r="L422" t="str">
        <f>VLOOKUP($K422,Neighborhoods!$A:$C,2,0)</f>
        <v>Manhattan</v>
      </c>
      <c r="M422" t="str">
        <f>VLOOKUP($K422,Neighborhoods!$A:$C,3,0)</f>
        <v>Hell's Kitchen</v>
      </c>
      <c r="N422" t="str">
        <f>INDEX(Neighborhoods!$A:$C, MATCH(Places!$K422,Neighborhoods!$A:$A,0), MATCH(Places!N$1,Neighborhoods!$A$1:$C$1,0))</f>
        <v>Manhattan</v>
      </c>
      <c r="O422" t="str">
        <f>INDEX(Neighborhoods!$A:$C, MATCH(Places!$K422,Neighborhoods!$A:$A,0), MATCH(Places!O$1,Neighborhoods!$A$1:$C$1,0))</f>
        <v>Hell's Kitchen</v>
      </c>
      <c r="P422" t="s">
        <v>1</v>
      </c>
      <c r="Q422" t="str">
        <f t="shared" si="24"/>
        <v>Yes</v>
      </c>
      <c r="R422">
        <v>1</v>
      </c>
      <c r="S422" t="str">
        <f t="shared" si="25"/>
        <v>Small</v>
      </c>
      <c r="T422" s="50">
        <v>38</v>
      </c>
      <c r="U422" s="70">
        <f t="shared" si="26"/>
        <v>0.03</v>
      </c>
      <c r="V422" s="52">
        <v>4.9800000000000004</v>
      </c>
      <c r="W422" s="52" t="str" cm="1">
        <f t="array" ref="W422">_xlfn.SWITCH(ROUND(V422,0),5,"Excellent",4,"Good",3,"Ok","Bad")</f>
        <v>Excellent</v>
      </c>
      <c r="X422">
        <v>109</v>
      </c>
      <c r="Y422" t="str">
        <f t="shared" si="27"/>
        <v>Yes</v>
      </c>
      <c r="Z422" s="68">
        <v>41361</v>
      </c>
      <c r="AA422" s="68">
        <v>43898</v>
      </c>
      <c r="AB422">
        <v>101</v>
      </c>
      <c r="AC422" t="s">
        <v>15615</v>
      </c>
    </row>
    <row r="423" spans="1:29" x14ac:dyDescent="0.3">
      <c r="A423" t="s">
        <v>329</v>
      </c>
      <c r="B423">
        <v>558</v>
      </c>
      <c r="C423" t="str">
        <f>VLOOKUP($B423,Hosts!$A:$M,10,0)</f>
        <v>Within a few hours</v>
      </c>
      <c r="D423" s="70">
        <f>VLOOKUP($B423,Hosts!$A:$M,11,0)</f>
        <v>1</v>
      </c>
      <c r="E423" s="70">
        <f>VLOOKUP($B423,Hosts!$A:$M,12,0)</f>
        <v>0.46</v>
      </c>
      <c r="F423" t="str">
        <f>VLOOKUP($B423,Hosts!$A:$M,13,0)</f>
        <v>Yes</v>
      </c>
      <c r="G423" t="str">
        <f>INDEX(Hosts!$A:$M, MATCH(Places!$B423,Hosts!$A:$A,0), MATCH(Places!G$1,Hosts!$A$1:$M$1,0))</f>
        <v>Within a few hours</v>
      </c>
      <c r="H423" s="70">
        <f>INDEX(Hosts!$A:$M, MATCH(Places!$B423,Hosts!$A:$A,0), MATCH(Places!H$1,Hosts!$A$1:$M$1,0))</f>
        <v>1</v>
      </c>
      <c r="I423" s="70">
        <f>INDEX(Hosts!$A:$M, MATCH(Places!$B423,Hosts!$A:$A,0), MATCH(Places!I$1,Hosts!$A$1:$M$1,0))</f>
        <v>0.46</v>
      </c>
      <c r="J423" t="str">
        <f>INDEX(Hosts!$A:$M, MATCH(Places!$B423,Hosts!$A:$A,0), MATCH(Places!J$1,Hosts!$A$1:$M$1,0))</f>
        <v>Yes</v>
      </c>
      <c r="K423">
        <v>12</v>
      </c>
      <c r="L423" t="str">
        <f>VLOOKUP($K423,Neighborhoods!$A:$C,2,0)</f>
        <v>Brooklyn</v>
      </c>
      <c r="M423" t="str">
        <f>VLOOKUP($K423,Neighborhoods!$A:$C,3,0)</f>
        <v>Williamsburg</v>
      </c>
      <c r="N423" t="str">
        <f>INDEX(Neighborhoods!$A:$C, MATCH(Places!$K423,Neighborhoods!$A:$A,0), MATCH(Places!N$1,Neighborhoods!$A$1:$C$1,0))</f>
        <v>Brooklyn</v>
      </c>
      <c r="O423" t="str">
        <f>INDEX(Neighborhoods!$A:$C, MATCH(Places!$K423,Neighborhoods!$A:$A,0), MATCH(Places!O$1,Neighborhoods!$A$1:$C$1,0))</f>
        <v>Williamsburg</v>
      </c>
      <c r="P423" t="s">
        <v>1</v>
      </c>
      <c r="Q423" t="str">
        <f t="shared" si="24"/>
        <v>Yes</v>
      </c>
      <c r="R423">
        <v>2</v>
      </c>
      <c r="S423" t="str">
        <f t="shared" si="25"/>
        <v>Small</v>
      </c>
      <c r="T423" s="50">
        <v>68</v>
      </c>
      <c r="U423" s="70">
        <f t="shared" si="26"/>
        <v>0.03</v>
      </c>
      <c r="V423" s="52">
        <v>4.91</v>
      </c>
      <c r="W423" s="52" t="str" cm="1">
        <f t="array" ref="W423">_xlfn.SWITCH(ROUND(V423,0),5,"Excellent",4,"Good",3,"Ok","Bad")</f>
        <v>Excellent</v>
      </c>
      <c r="X423">
        <v>102</v>
      </c>
      <c r="Y423" t="str">
        <f t="shared" si="27"/>
        <v>Yes</v>
      </c>
      <c r="Z423" s="68">
        <v>41336</v>
      </c>
      <c r="AA423" s="68">
        <v>43817</v>
      </c>
      <c r="AB423">
        <v>365</v>
      </c>
      <c r="AC423" t="s">
        <v>15615</v>
      </c>
    </row>
    <row r="424" spans="1:29" x14ac:dyDescent="0.3">
      <c r="A424" t="s">
        <v>14808</v>
      </c>
      <c r="B424">
        <v>1008</v>
      </c>
      <c r="C424" t="str">
        <f>VLOOKUP($B424,Hosts!$A:$M,10,0)</f>
        <v>Within an hour</v>
      </c>
      <c r="D424" s="70">
        <f>VLOOKUP($B424,Hosts!$A:$M,11,0)</f>
        <v>1</v>
      </c>
      <c r="E424" s="70">
        <f>VLOOKUP($B424,Hosts!$A:$M,12,0)</f>
        <v>0.97</v>
      </c>
      <c r="F424" t="str">
        <f>VLOOKUP($B424,Hosts!$A:$M,13,0)</f>
        <v>Yes</v>
      </c>
      <c r="G424" t="str">
        <f>INDEX(Hosts!$A:$M, MATCH(Places!$B424,Hosts!$A:$A,0), MATCH(Places!G$1,Hosts!$A$1:$M$1,0))</f>
        <v>Within an hour</v>
      </c>
      <c r="H424" s="70">
        <f>INDEX(Hosts!$A:$M, MATCH(Places!$B424,Hosts!$A:$A,0), MATCH(Places!H$1,Hosts!$A$1:$M$1,0))</f>
        <v>1</v>
      </c>
      <c r="I424" s="70">
        <f>INDEX(Hosts!$A:$M, MATCH(Places!$B424,Hosts!$A:$A,0), MATCH(Places!I$1,Hosts!$A$1:$M$1,0))</f>
        <v>0.97</v>
      </c>
      <c r="J424" t="str">
        <f>INDEX(Hosts!$A:$M, MATCH(Places!$B424,Hosts!$A:$A,0), MATCH(Places!J$1,Hosts!$A$1:$M$1,0))</f>
        <v>Yes</v>
      </c>
      <c r="K424">
        <v>16</v>
      </c>
      <c r="L424" t="str">
        <f>VLOOKUP($K424,Neighborhoods!$A:$C,2,0)</f>
        <v>Manhattan</v>
      </c>
      <c r="M424" t="str">
        <f>VLOOKUP($K424,Neighborhoods!$A:$C,3,0)</f>
        <v>Harlem</v>
      </c>
      <c r="N424" t="str">
        <f>INDEX(Neighborhoods!$A:$C, MATCH(Places!$K424,Neighborhoods!$A:$A,0), MATCH(Places!N$1,Neighborhoods!$A$1:$C$1,0))</f>
        <v>Manhattan</v>
      </c>
      <c r="O424" t="str">
        <f>INDEX(Neighborhoods!$A:$C, MATCH(Places!$K424,Neighborhoods!$A:$A,0), MATCH(Places!O$1,Neighborhoods!$A$1:$C$1,0))</f>
        <v>Harlem</v>
      </c>
      <c r="P424" t="s">
        <v>11822</v>
      </c>
      <c r="Q424" t="str">
        <f t="shared" si="24"/>
        <v>No</v>
      </c>
      <c r="R424">
        <v>4</v>
      </c>
      <c r="S424" t="str">
        <f t="shared" si="25"/>
        <v>Medium</v>
      </c>
      <c r="T424" s="50">
        <v>75</v>
      </c>
      <c r="U424" s="70">
        <f t="shared" si="26"/>
        <v>0.03</v>
      </c>
      <c r="V424" s="52">
        <v>4.82</v>
      </c>
      <c r="W424" s="52" t="str" cm="1">
        <f t="array" ref="W424">_xlfn.SWITCH(ROUND(V424,0),5,"Excellent",4,"Good",3,"Ok","Bad")</f>
        <v>Excellent</v>
      </c>
      <c r="X424">
        <v>84</v>
      </c>
      <c r="Y424" t="str">
        <f t="shared" si="27"/>
        <v>No</v>
      </c>
      <c r="Z424" s="68">
        <v>41344</v>
      </c>
      <c r="AA424" s="68">
        <v>44031</v>
      </c>
      <c r="AB424">
        <v>241</v>
      </c>
      <c r="AC424" t="s">
        <v>15616</v>
      </c>
    </row>
    <row r="425" spans="1:29" x14ac:dyDescent="0.3">
      <c r="A425" t="s">
        <v>330</v>
      </c>
      <c r="B425">
        <v>333</v>
      </c>
      <c r="C425" t="str">
        <f>VLOOKUP($B425,Hosts!$A:$M,10,0)</f>
        <v>Within a day</v>
      </c>
      <c r="D425" s="70">
        <f>VLOOKUP($B425,Hosts!$A:$M,11,0)</f>
        <v>1</v>
      </c>
      <c r="E425" s="70">
        <f>VLOOKUP($B425,Hosts!$A:$M,12,0)</f>
        <v>0.48</v>
      </c>
      <c r="F425" t="str">
        <f>VLOOKUP($B425,Hosts!$A:$M,13,0)</f>
        <v>No</v>
      </c>
      <c r="G425" t="str">
        <f>INDEX(Hosts!$A:$M, MATCH(Places!$B425,Hosts!$A:$A,0), MATCH(Places!G$1,Hosts!$A$1:$M$1,0))</f>
        <v>Within a day</v>
      </c>
      <c r="H425" s="70">
        <f>INDEX(Hosts!$A:$M, MATCH(Places!$B425,Hosts!$A:$A,0), MATCH(Places!H$1,Hosts!$A$1:$M$1,0))</f>
        <v>1</v>
      </c>
      <c r="I425" s="70">
        <f>INDEX(Hosts!$A:$M, MATCH(Places!$B425,Hosts!$A:$A,0), MATCH(Places!I$1,Hosts!$A$1:$M$1,0))</f>
        <v>0.48</v>
      </c>
      <c r="J425" t="str">
        <f>INDEX(Hosts!$A:$M, MATCH(Places!$B425,Hosts!$A:$A,0), MATCH(Places!J$1,Hosts!$A$1:$M$1,0))</f>
        <v>No</v>
      </c>
      <c r="K425">
        <v>9</v>
      </c>
      <c r="L425" t="str">
        <f>VLOOKUP($K425,Neighborhoods!$A:$C,2,0)</f>
        <v>Brooklyn</v>
      </c>
      <c r="M425" t="str">
        <f>VLOOKUP($K425,Neighborhoods!$A:$C,3,0)</f>
        <v>Crown Heights</v>
      </c>
      <c r="N425" t="str">
        <f>INDEX(Neighborhoods!$A:$C, MATCH(Places!$K425,Neighborhoods!$A:$A,0), MATCH(Places!N$1,Neighborhoods!$A$1:$C$1,0))</f>
        <v>Brooklyn</v>
      </c>
      <c r="O425" t="str">
        <f>INDEX(Neighborhoods!$A:$C, MATCH(Places!$K425,Neighborhoods!$A:$A,0), MATCH(Places!O$1,Neighborhoods!$A$1:$C$1,0))</f>
        <v>Crown Heights</v>
      </c>
      <c r="P425" t="s">
        <v>11822</v>
      </c>
      <c r="Q425" t="str">
        <f t="shared" si="24"/>
        <v>No</v>
      </c>
      <c r="R425">
        <v>3</v>
      </c>
      <c r="S425" t="str">
        <f t="shared" si="25"/>
        <v>Medium</v>
      </c>
      <c r="T425" s="50">
        <v>136</v>
      </c>
      <c r="U425" s="70">
        <f t="shared" si="26"/>
        <v>0.03</v>
      </c>
      <c r="V425" s="52">
        <v>4.9000000000000004</v>
      </c>
      <c r="W425" s="52" t="str" cm="1">
        <f t="array" ref="W425">_xlfn.SWITCH(ROUND(V425,0),5,"Excellent",4,"Good",3,"Ok","Bad")</f>
        <v>Excellent</v>
      </c>
      <c r="X425">
        <v>80</v>
      </c>
      <c r="Y425" t="str">
        <f t="shared" si="27"/>
        <v>No</v>
      </c>
      <c r="Z425" s="68">
        <v>41743</v>
      </c>
      <c r="AA425" s="68">
        <v>44052</v>
      </c>
      <c r="AB425">
        <v>0</v>
      </c>
      <c r="AC425" t="s">
        <v>15615</v>
      </c>
    </row>
    <row r="426" spans="1:29" x14ac:dyDescent="0.3">
      <c r="A426" t="s">
        <v>331</v>
      </c>
      <c r="B426">
        <v>1007</v>
      </c>
      <c r="C426" t="str">
        <f>VLOOKUP($B426,Hosts!$A:$M,10,0)</f>
        <v>Within an hour</v>
      </c>
      <c r="D426" s="70">
        <f>VLOOKUP($B426,Hosts!$A:$M,11,0)</f>
        <v>1</v>
      </c>
      <c r="E426" s="70">
        <f>VLOOKUP($B426,Hosts!$A:$M,12,0)</f>
        <v>1</v>
      </c>
      <c r="F426" t="str">
        <f>VLOOKUP($B426,Hosts!$A:$M,13,0)</f>
        <v>Yes</v>
      </c>
      <c r="G426" t="str">
        <f>INDEX(Hosts!$A:$M, MATCH(Places!$B426,Hosts!$A:$A,0), MATCH(Places!G$1,Hosts!$A$1:$M$1,0))</f>
        <v>Within an hour</v>
      </c>
      <c r="H426" s="70">
        <f>INDEX(Hosts!$A:$M, MATCH(Places!$B426,Hosts!$A:$A,0), MATCH(Places!H$1,Hosts!$A$1:$M$1,0))</f>
        <v>1</v>
      </c>
      <c r="I426" s="70">
        <f>INDEX(Hosts!$A:$M, MATCH(Places!$B426,Hosts!$A:$A,0), MATCH(Places!I$1,Hosts!$A$1:$M$1,0))</f>
        <v>1</v>
      </c>
      <c r="J426" t="str">
        <f>INDEX(Hosts!$A:$M, MATCH(Places!$B426,Hosts!$A:$A,0), MATCH(Places!J$1,Hosts!$A$1:$M$1,0))</f>
        <v>Yes</v>
      </c>
      <c r="K426">
        <v>15</v>
      </c>
      <c r="L426" t="str">
        <f>VLOOKUP($K426,Neighborhoods!$A:$C,2,0)</f>
        <v>Manhattan</v>
      </c>
      <c r="M426" t="str">
        <f>VLOOKUP($K426,Neighborhoods!$A:$C,3,0)</f>
        <v>East Village</v>
      </c>
      <c r="N426" t="str">
        <f>INDEX(Neighborhoods!$A:$C, MATCH(Places!$K426,Neighborhoods!$A:$A,0), MATCH(Places!N$1,Neighborhoods!$A$1:$C$1,0))</f>
        <v>Manhattan</v>
      </c>
      <c r="O426" t="str">
        <f>INDEX(Neighborhoods!$A:$C, MATCH(Places!$K426,Neighborhoods!$A:$A,0), MATCH(Places!O$1,Neighborhoods!$A$1:$C$1,0))</f>
        <v>East Village</v>
      </c>
      <c r="P426" t="s">
        <v>1</v>
      </c>
      <c r="Q426" t="str">
        <f t="shared" si="24"/>
        <v>Yes</v>
      </c>
      <c r="R426">
        <v>2</v>
      </c>
      <c r="S426" t="str">
        <f t="shared" si="25"/>
        <v>Small</v>
      </c>
      <c r="T426" s="50">
        <v>47</v>
      </c>
      <c r="U426" s="70">
        <f t="shared" si="26"/>
        <v>0.03</v>
      </c>
      <c r="V426" s="52">
        <v>4.96</v>
      </c>
      <c r="W426" s="52" t="str" cm="1">
        <f t="array" ref="W426">_xlfn.SWITCH(ROUND(V426,0),5,"Excellent",4,"Good",3,"Ok","Bad")</f>
        <v>Excellent</v>
      </c>
      <c r="X426">
        <v>481</v>
      </c>
      <c r="Y426" t="str">
        <f t="shared" si="27"/>
        <v>Yes</v>
      </c>
      <c r="Z426" s="68">
        <v>41352</v>
      </c>
      <c r="AA426" s="68">
        <v>44031</v>
      </c>
      <c r="AB426">
        <v>310</v>
      </c>
      <c r="AC426" t="s">
        <v>15616</v>
      </c>
    </row>
    <row r="427" spans="1:29" x14ac:dyDescent="0.3">
      <c r="A427" t="s">
        <v>332</v>
      </c>
      <c r="B427">
        <v>773</v>
      </c>
      <c r="C427" t="str">
        <f>VLOOKUP($B427,Hosts!$A:$M,10,0)</f>
        <v>Within a day</v>
      </c>
      <c r="D427" s="70">
        <f>VLOOKUP($B427,Hosts!$A:$M,11,0)</f>
        <v>0.5</v>
      </c>
      <c r="E427" s="70">
        <f>VLOOKUP($B427,Hosts!$A:$M,12,0)</f>
        <v>0.23</v>
      </c>
      <c r="F427" t="str">
        <f>VLOOKUP($B427,Hosts!$A:$M,13,0)</f>
        <v>No</v>
      </c>
      <c r="G427" t="str">
        <f>INDEX(Hosts!$A:$M, MATCH(Places!$B427,Hosts!$A:$A,0), MATCH(Places!G$1,Hosts!$A$1:$M$1,0))</f>
        <v>Within a day</v>
      </c>
      <c r="H427" s="70">
        <f>INDEX(Hosts!$A:$M, MATCH(Places!$B427,Hosts!$A:$A,0), MATCH(Places!H$1,Hosts!$A$1:$M$1,0))</f>
        <v>0.5</v>
      </c>
      <c r="I427" s="70">
        <f>INDEX(Hosts!$A:$M, MATCH(Places!$B427,Hosts!$A:$A,0), MATCH(Places!I$1,Hosts!$A$1:$M$1,0))</f>
        <v>0.23</v>
      </c>
      <c r="J427" t="str">
        <f>INDEX(Hosts!$A:$M, MATCH(Places!$B427,Hosts!$A:$A,0), MATCH(Places!J$1,Hosts!$A$1:$M$1,0))</f>
        <v>No</v>
      </c>
      <c r="K427">
        <v>12</v>
      </c>
      <c r="L427" t="str">
        <f>VLOOKUP($K427,Neighborhoods!$A:$C,2,0)</f>
        <v>Brooklyn</v>
      </c>
      <c r="M427" t="str">
        <f>VLOOKUP($K427,Neighborhoods!$A:$C,3,0)</f>
        <v>Williamsburg</v>
      </c>
      <c r="N427" t="str">
        <f>INDEX(Neighborhoods!$A:$C, MATCH(Places!$K427,Neighborhoods!$A:$A,0), MATCH(Places!N$1,Neighborhoods!$A$1:$C$1,0))</f>
        <v>Brooklyn</v>
      </c>
      <c r="O427" t="str">
        <f>INDEX(Neighborhoods!$A:$C, MATCH(Places!$K427,Neighborhoods!$A:$A,0), MATCH(Places!O$1,Neighborhoods!$A$1:$C$1,0))</f>
        <v>Williamsburg</v>
      </c>
      <c r="P427" t="s">
        <v>1</v>
      </c>
      <c r="Q427" t="str">
        <f t="shared" si="24"/>
        <v>Yes</v>
      </c>
      <c r="R427">
        <v>1</v>
      </c>
      <c r="S427" t="str">
        <f t="shared" si="25"/>
        <v>Small</v>
      </c>
      <c r="T427" s="50">
        <v>43</v>
      </c>
      <c r="U427" s="70">
        <f t="shared" si="26"/>
        <v>0.03</v>
      </c>
      <c r="V427" s="52">
        <v>5</v>
      </c>
      <c r="W427" s="52" t="str" cm="1">
        <f t="array" ref="W427">_xlfn.SWITCH(ROUND(V427,0),5,"Excellent",4,"Good",3,"Ok","Bad")</f>
        <v>Excellent</v>
      </c>
      <c r="X427">
        <v>16</v>
      </c>
      <c r="Y427" t="str">
        <f t="shared" si="27"/>
        <v>No</v>
      </c>
      <c r="Z427" s="68">
        <v>41395</v>
      </c>
      <c r="AA427" s="68">
        <v>43625</v>
      </c>
      <c r="AB427">
        <v>365</v>
      </c>
      <c r="AC427" t="s">
        <v>15615</v>
      </c>
    </row>
    <row r="428" spans="1:29" x14ac:dyDescent="0.3">
      <c r="A428" t="s">
        <v>15519</v>
      </c>
      <c r="B428">
        <v>692</v>
      </c>
      <c r="C428" t="str">
        <f>VLOOKUP($B428,Hosts!$A:$M,10,0)</f>
        <v>Within an hour</v>
      </c>
      <c r="D428" s="70">
        <f>VLOOKUP($B428,Hosts!$A:$M,11,0)</f>
        <v>1</v>
      </c>
      <c r="E428" s="70">
        <f>VLOOKUP($B428,Hosts!$A:$M,12,0)</f>
        <v>0.56000000000000005</v>
      </c>
      <c r="F428" t="str">
        <f>VLOOKUP($B428,Hosts!$A:$M,13,0)</f>
        <v>Yes</v>
      </c>
      <c r="G428" t="str">
        <f>INDEX(Hosts!$A:$M, MATCH(Places!$B428,Hosts!$A:$A,0), MATCH(Places!G$1,Hosts!$A$1:$M$1,0))</f>
        <v>Within an hour</v>
      </c>
      <c r="H428" s="70">
        <f>INDEX(Hosts!$A:$M, MATCH(Places!$B428,Hosts!$A:$A,0), MATCH(Places!H$1,Hosts!$A$1:$M$1,0))</f>
        <v>1</v>
      </c>
      <c r="I428" s="70">
        <f>INDEX(Hosts!$A:$M, MATCH(Places!$B428,Hosts!$A:$A,0), MATCH(Places!I$1,Hosts!$A$1:$M$1,0))</f>
        <v>0.56000000000000005</v>
      </c>
      <c r="J428" t="str">
        <f>INDEX(Hosts!$A:$M, MATCH(Places!$B428,Hosts!$A:$A,0), MATCH(Places!J$1,Hosts!$A$1:$M$1,0))</f>
        <v>Yes</v>
      </c>
      <c r="K428">
        <v>25</v>
      </c>
      <c r="L428" t="str">
        <f>VLOOKUP($K428,Neighborhoods!$A:$C,2,0)</f>
        <v>Queens</v>
      </c>
      <c r="M428" t="str">
        <f>VLOOKUP($K428,Neighborhoods!$A:$C,3,0)</f>
        <v>Ridgewood</v>
      </c>
      <c r="N428" t="str">
        <f>INDEX(Neighborhoods!$A:$C, MATCH(Places!$K428,Neighborhoods!$A:$A,0), MATCH(Places!N$1,Neighborhoods!$A$1:$C$1,0))</f>
        <v>Queens</v>
      </c>
      <c r="O428" t="str">
        <f>INDEX(Neighborhoods!$A:$C, MATCH(Places!$K428,Neighborhoods!$A:$A,0), MATCH(Places!O$1,Neighborhoods!$A$1:$C$1,0))</f>
        <v>Ridgewood</v>
      </c>
      <c r="P428" t="s">
        <v>11822</v>
      </c>
      <c r="Q428" t="str">
        <f t="shared" si="24"/>
        <v>No</v>
      </c>
      <c r="R428">
        <v>2</v>
      </c>
      <c r="S428" t="str">
        <f t="shared" si="25"/>
        <v>Small</v>
      </c>
      <c r="T428" s="50">
        <v>100</v>
      </c>
      <c r="U428" s="70">
        <f t="shared" si="26"/>
        <v>0.03</v>
      </c>
      <c r="V428" s="52">
        <v>4.96</v>
      </c>
      <c r="W428" s="52" t="str" cm="1">
        <f t="array" ref="W428">_xlfn.SWITCH(ROUND(V428,0),5,"Excellent",4,"Good",3,"Ok","Bad")</f>
        <v>Excellent</v>
      </c>
      <c r="X428">
        <v>82</v>
      </c>
      <c r="Y428" t="str">
        <f t="shared" si="27"/>
        <v>No</v>
      </c>
      <c r="Z428" s="68">
        <v>41336</v>
      </c>
      <c r="AA428" s="68">
        <v>44044</v>
      </c>
      <c r="AB428">
        <v>321</v>
      </c>
      <c r="AC428" t="s">
        <v>15615</v>
      </c>
    </row>
    <row r="429" spans="1:29" x14ac:dyDescent="0.3">
      <c r="A429" t="s">
        <v>14489</v>
      </c>
      <c r="B429">
        <v>605</v>
      </c>
      <c r="C429" t="str">
        <f>VLOOKUP($B429,Hosts!$A:$M,10,0)</f>
        <v>Within a day</v>
      </c>
      <c r="D429" s="70">
        <f>VLOOKUP($B429,Hosts!$A:$M,11,0)</f>
        <v>0.67</v>
      </c>
      <c r="E429" s="70">
        <f>VLOOKUP($B429,Hosts!$A:$M,12,0)</f>
        <v>0</v>
      </c>
      <c r="F429" t="str">
        <f>VLOOKUP($B429,Hosts!$A:$M,13,0)</f>
        <v>No</v>
      </c>
      <c r="G429" t="str">
        <f>INDEX(Hosts!$A:$M, MATCH(Places!$B429,Hosts!$A:$A,0), MATCH(Places!G$1,Hosts!$A$1:$M$1,0))</f>
        <v>Within a day</v>
      </c>
      <c r="H429" s="70">
        <f>INDEX(Hosts!$A:$M, MATCH(Places!$B429,Hosts!$A:$A,0), MATCH(Places!H$1,Hosts!$A$1:$M$1,0))</f>
        <v>0.67</v>
      </c>
      <c r="I429" s="70">
        <f>INDEX(Hosts!$A:$M, MATCH(Places!$B429,Hosts!$A:$A,0), MATCH(Places!I$1,Hosts!$A$1:$M$1,0))</f>
        <v>0</v>
      </c>
      <c r="J429" t="str">
        <f>INDEX(Hosts!$A:$M, MATCH(Places!$B429,Hosts!$A:$A,0), MATCH(Places!J$1,Hosts!$A$1:$M$1,0))</f>
        <v>No</v>
      </c>
      <c r="K429">
        <v>9</v>
      </c>
      <c r="L429" t="str">
        <f>VLOOKUP($K429,Neighborhoods!$A:$C,2,0)</f>
        <v>Brooklyn</v>
      </c>
      <c r="M429" t="str">
        <f>VLOOKUP($K429,Neighborhoods!$A:$C,3,0)</f>
        <v>Crown Heights</v>
      </c>
      <c r="N429" t="str">
        <f>INDEX(Neighborhoods!$A:$C, MATCH(Places!$K429,Neighborhoods!$A:$A,0), MATCH(Places!N$1,Neighborhoods!$A$1:$C$1,0))</f>
        <v>Brooklyn</v>
      </c>
      <c r="O429" t="str">
        <f>INDEX(Neighborhoods!$A:$C, MATCH(Places!$K429,Neighborhoods!$A:$A,0), MATCH(Places!O$1,Neighborhoods!$A$1:$C$1,0))</f>
        <v>Crown Heights</v>
      </c>
      <c r="P429" t="s">
        <v>1</v>
      </c>
      <c r="Q429" t="str">
        <f t="shared" si="24"/>
        <v>Yes</v>
      </c>
      <c r="R429">
        <v>2</v>
      </c>
      <c r="S429" t="str">
        <f t="shared" si="25"/>
        <v>Small</v>
      </c>
      <c r="T429" s="50">
        <v>58</v>
      </c>
      <c r="U429" s="70">
        <f t="shared" si="26"/>
        <v>0.03</v>
      </c>
      <c r="V429" s="52">
        <v>4.67</v>
      </c>
      <c r="W429" s="52" t="str" cm="1">
        <f t="array" ref="W429">_xlfn.SWITCH(ROUND(V429,0),5,"Excellent",4,"Good",3,"Ok","Bad")</f>
        <v>Excellent</v>
      </c>
      <c r="X429">
        <v>43</v>
      </c>
      <c r="Y429" t="str">
        <f t="shared" si="27"/>
        <v>No</v>
      </c>
      <c r="Z429" s="68">
        <v>41353</v>
      </c>
      <c r="AA429" s="68">
        <v>43304</v>
      </c>
      <c r="AB429">
        <v>16</v>
      </c>
      <c r="AC429" t="s">
        <v>15615</v>
      </c>
    </row>
    <row r="430" spans="1:29" x14ac:dyDescent="0.3">
      <c r="A430" t="s">
        <v>333</v>
      </c>
      <c r="B430">
        <v>556</v>
      </c>
      <c r="C430" t="str">
        <f>VLOOKUP($B430,Hosts!$A:$M,10,0)</f>
        <v>Within an hour</v>
      </c>
      <c r="D430" s="70">
        <f>VLOOKUP($B430,Hosts!$A:$M,11,0)</f>
        <v>1</v>
      </c>
      <c r="E430" s="70">
        <f>VLOOKUP($B430,Hosts!$A:$M,12,0)</f>
        <v>0.9</v>
      </c>
      <c r="F430" t="str">
        <f>VLOOKUP($B430,Hosts!$A:$M,13,0)</f>
        <v>No</v>
      </c>
      <c r="G430" t="str">
        <f>INDEX(Hosts!$A:$M, MATCH(Places!$B430,Hosts!$A:$A,0), MATCH(Places!G$1,Hosts!$A$1:$M$1,0))</f>
        <v>Within an hour</v>
      </c>
      <c r="H430" s="70">
        <f>INDEX(Hosts!$A:$M, MATCH(Places!$B430,Hosts!$A:$A,0), MATCH(Places!H$1,Hosts!$A$1:$M$1,0))</f>
        <v>1</v>
      </c>
      <c r="I430" s="70">
        <f>INDEX(Hosts!$A:$M, MATCH(Places!$B430,Hosts!$A:$A,0), MATCH(Places!I$1,Hosts!$A$1:$M$1,0))</f>
        <v>0.9</v>
      </c>
      <c r="J430" t="str">
        <f>INDEX(Hosts!$A:$M, MATCH(Places!$B430,Hosts!$A:$A,0), MATCH(Places!J$1,Hosts!$A$1:$M$1,0))</f>
        <v>No</v>
      </c>
      <c r="K430">
        <v>7</v>
      </c>
      <c r="L430" t="str">
        <f>VLOOKUP($K430,Neighborhoods!$A:$C,2,0)</f>
        <v>Brooklyn</v>
      </c>
      <c r="M430" t="str">
        <f>VLOOKUP($K430,Neighborhoods!$A:$C,3,0)</f>
        <v>Bedford-Stuyvesant</v>
      </c>
      <c r="N430" t="str">
        <f>INDEX(Neighborhoods!$A:$C, MATCH(Places!$K430,Neighborhoods!$A:$A,0), MATCH(Places!N$1,Neighborhoods!$A$1:$C$1,0))</f>
        <v>Brooklyn</v>
      </c>
      <c r="O430" t="str">
        <f>INDEX(Neighborhoods!$A:$C, MATCH(Places!$K430,Neighborhoods!$A:$A,0), MATCH(Places!O$1,Neighborhoods!$A$1:$C$1,0))</f>
        <v>Bedford-Stuyvesant</v>
      </c>
      <c r="P430" t="s">
        <v>1</v>
      </c>
      <c r="Q430" t="str">
        <f t="shared" si="24"/>
        <v>Yes</v>
      </c>
      <c r="R430">
        <v>2</v>
      </c>
      <c r="S430" t="str">
        <f t="shared" si="25"/>
        <v>Small</v>
      </c>
      <c r="T430" s="50">
        <v>96</v>
      </c>
      <c r="U430" s="70">
        <f t="shared" si="26"/>
        <v>0.03</v>
      </c>
      <c r="V430" s="52">
        <v>4.5199999999999996</v>
      </c>
      <c r="W430" s="52" t="str" cm="1">
        <f t="array" ref="W430">_xlfn.SWITCH(ROUND(V430,0),5,"Excellent",4,"Good",3,"Ok","Bad")</f>
        <v>Excellent</v>
      </c>
      <c r="X430">
        <v>23</v>
      </c>
      <c r="Y430" t="str">
        <f t="shared" si="27"/>
        <v>No</v>
      </c>
      <c r="Z430" s="68">
        <v>41548</v>
      </c>
      <c r="AA430" s="68">
        <v>43747</v>
      </c>
      <c r="AB430">
        <v>364</v>
      </c>
      <c r="AC430" t="s">
        <v>15615</v>
      </c>
    </row>
    <row r="431" spans="1:29" x14ac:dyDescent="0.3">
      <c r="A431" t="s">
        <v>334</v>
      </c>
      <c r="B431">
        <v>131</v>
      </c>
      <c r="C431" t="str">
        <f>VLOOKUP($B431,Hosts!$A:$M,10,0)</f>
        <v>Within an hour</v>
      </c>
      <c r="D431" s="70">
        <f>VLOOKUP($B431,Hosts!$A:$M,11,0)</f>
        <v>1</v>
      </c>
      <c r="E431" s="70">
        <f>VLOOKUP($B431,Hosts!$A:$M,12,0)</f>
        <v>0.89</v>
      </c>
      <c r="F431" t="str">
        <f>VLOOKUP($B431,Hosts!$A:$M,13,0)</f>
        <v>Yes</v>
      </c>
      <c r="G431" t="str">
        <f>INDEX(Hosts!$A:$M, MATCH(Places!$B431,Hosts!$A:$A,0), MATCH(Places!G$1,Hosts!$A$1:$M$1,0))</f>
        <v>Within an hour</v>
      </c>
      <c r="H431" s="70">
        <f>INDEX(Hosts!$A:$M, MATCH(Places!$B431,Hosts!$A:$A,0), MATCH(Places!H$1,Hosts!$A$1:$M$1,0))</f>
        <v>1</v>
      </c>
      <c r="I431" s="70">
        <f>INDEX(Hosts!$A:$M, MATCH(Places!$B431,Hosts!$A:$A,0), MATCH(Places!I$1,Hosts!$A$1:$M$1,0))</f>
        <v>0.89</v>
      </c>
      <c r="J431" t="str">
        <f>INDEX(Hosts!$A:$M, MATCH(Places!$B431,Hosts!$A:$A,0), MATCH(Places!J$1,Hosts!$A$1:$M$1,0))</f>
        <v>Yes</v>
      </c>
      <c r="K431">
        <v>12</v>
      </c>
      <c r="L431" t="str">
        <f>VLOOKUP($K431,Neighborhoods!$A:$C,2,0)</f>
        <v>Brooklyn</v>
      </c>
      <c r="M431" t="str">
        <f>VLOOKUP($K431,Neighborhoods!$A:$C,3,0)</f>
        <v>Williamsburg</v>
      </c>
      <c r="N431" t="str">
        <f>INDEX(Neighborhoods!$A:$C, MATCH(Places!$K431,Neighborhoods!$A:$A,0), MATCH(Places!N$1,Neighborhoods!$A$1:$C$1,0))</f>
        <v>Brooklyn</v>
      </c>
      <c r="O431" t="str">
        <f>INDEX(Neighborhoods!$A:$C, MATCH(Places!$K431,Neighborhoods!$A:$A,0), MATCH(Places!O$1,Neighborhoods!$A$1:$C$1,0))</f>
        <v>Williamsburg</v>
      </c>
      <c r="P431" t="s">
        <v>1</v>
      </c>
      <c r="Q431" t="str">
        <f t="shared" si="24"/>
        <v>Yes</v>
      </c>
      <c r="R431">
        <v>1</v>
      </c>
      <c r="S431" t="str">
        <f t="shared" si="25"/>
        <v>Small</v>
      </c>
      <c r="T431" s="50">
        <v>89</v>
      </c>
      <c r="U431" s="70">
        <f t="shared" si="26"/>
        <v>0.03</v>
      </c>
      <c r="V431" s="52">
        <v>4.43</v>
      </c>
      <c r="W431" s="52" t="str" cm="1">
        <f t="array" ref="W431">_xlfn.SWITCH(ROUND(V431,0),5,"Excellent",4,"Good",3,"Ok","Bad")</f>
        <v>Good</v>
      </c>
      <c r="X431">
        <v>7</v>
      </c>
      <c r="Y431" t="str">
        <f t="shared" si="27"/>
        <v>No</v>
      </c>
      <c r="Z431" s="68">
        <v>41426</v>
      </c>
      <c r="AA431" s="68">
        <v>43455</v>
      </c>
      <c r="AB431">
        <v>358</v>
      </c>
      <c r="AC431" t="s">
        <v>15615</v>
      </c>
    </row>
    <row r="432" spans="1:29" x14ac:dyDescent="0.3">
      <c r="A432" t="s">
        <v>335</v>
      </c>
      <c r="B432">
        <v>1018</v>
      </c>
      <c r="C432" t="str">
        <f>VLOOKUP($B432,Hosts!$A:$M,10,0)</f>
        <v>Within a day</v>
      </c>
      <c r="D432" s="70">
        <f>VLOOKUP($B432,Hosts!$A:$M,11,0)</f>
        <v>1</v>
      </c>
      <c r="E432" s="70">
        <f>VLOOKUP($B432,Hosts!$A:$M,12,0)</f>
        <v>0.54</v>
      </c>
      <c r="F432" t="str">
        <f>VLOOKUP($B432,Hosts!$A:$M,13,0)</f>
        <v>Yes</v>
      </c>
      <c r="G432" t="str">
        <f>INDEX(Hosts!$A:$M, MATCH(Places!$B432,Hosts!$A:$A,0), MATCH(Places!G$1,Hosts!$A$1:$M$1,0))</f>
        <v>Within a day</v>
      </c>
      <c r="H432" s="70">
        <f>INDEX(Hosts!$A:$M, MATCH(Places!$B432,Hosts!$A:$A,0), MATCH(Places!H$1,Hosts!$A$1:$M$1,0))</f>
        <v>1</v>
      </c>
      <c r="I432" s="70">
        <f>INDEX(Hosts!$A:$M, MATCH(Places!$B432,Hosts!$A:$A,0), MATCH(Places!I$1,Hosts!$A$1:$M$1,0))</f>
        <v>0.54</v>
      </c>
      <c r="J432" t="str">
        <f>INDEX(Hosts!$A:$M, MATCH(Places!$B432,Hosts!$A:$A,0), MATCH(Places!J$1,Hosts!$A$1:$M$1,0))</f>
        <v>Yes</v>
      </c>
      <c r="K432">
        <v>15</v>
      </c>
      <c r="L432" t="str">
        <f>VLOOKUP($K432,Neighborhoods!$A:$C,2,0)</f>
        <v>Manhattan</v>
      </c>
      <c r="M432" t="str">
        <f>VLOOKUP($K432,Neighborhoods!$A:$C,3,0)</f>
        <v>East Village</v>
      </c>
      <c r="N432" t="str">
        <f>INDEX(Neighborhoods!$A:$C, MATCH(Places!$K432,Neighborhoods!$A:$A,0), MATCH(Places!N$1,Neighborhoods!$A$1:$C$1,0))</f>
        <v>Manhattan</v>
      </c>
      <c r="O432" t="str">
        <f>INDEX(Neighborhoods!$A:$C, MATCH(Places!$K432,Neighborhoods!$A:$A,0), MATCH(Places!O$1,Neighborhoods!$A$1:$C$1,0))</f>
        <v>East Village</v>
      </c>
      <c r="P432" t="s">
        <v>11822</v>
      </c>
      <c r="Q432" t="str">
        <f t="shared" si="24"/>
        <v>No</v>
      </c>
      <c r="R432">
        <v>2</v>
      </c>
      <c r="S432" t="str">
        <f t="shared" si="25"/>
        <v>Small</v>
      </c>
      <c r="T432" s="50">
        <v>99</v>
      </c>
      <c r="U432" s="70">
        <f t="shared" si="26"/>
        <v>0.03</v>
      </c>
      <c r="V432" s="52">
        <v>4.97</v>
      </c>
      <c r="W432" s="52" t="str" cm="1">
        <f t="array" ref="W432">_xlfn.SWITCH(ROUND(V432,0),5,"Excellent",4,"Good",3,"Ok","Bad")</f>
        <v>Excellent</v>
      </c>
      <c r="X432">
        <v>74</v>
      </c>
      <c r="Y432" t="str">
        <f t="shared" si="27"/>
        <v>No</v>
      </c>
      <c r="Z432" s="68">
        <v>41372</v>
      </c>
      <c r="AA432" s="68">
        <v>43826</v>
      </c>
      <c r="AB432">
        <v>0</v>
      </c>
      <c r="AC432" t="s">
        <v>15615</v>
      </c>
    </row>
    <row r="433" spans="1:29" x14ac:dyDescent="0.3">
      <c r="A433" t="s">
        <v>336</v>
      </c>
      <c r="B433">
        <v>844</v>
      </c>
      <c r="C433" t="str">
        <f>VLOOKUP($B433,Hosts!$A:$M,10,0)</f>
        <v>Within a few hours</v>
      </c>
      <c r="D433" s="70">
        <f>VLOOKUP($B433,Hosts!$A:$M,11,0)</f>
        <v>1</v>
      </c>
      <c r="E433" s="70">
        <f>VLOOKUP($B433,Hosts!$A:$M,12,0)</f>
        <v>0.85</v>
      </c>
      <c r="F433" t="str">
        <f>VLOOKUP($B433,Hosts!$A:$M,13,0)</f>
        <v>Yes</v>
      </c>
      <c r="G433" t="str">
        <f>INDEX(Hosts!$A:$M, MATCH(Places!$B433,Hosts!$A:$A,0), MATCH(Places!G$1,Hosts!$A$1:$M$1,0))</f>
        <v>Within a few hours</v>
      </c>
      <c r="H433" s="70">
        <f>INDEX(Hosts!$A:$M, MATCH(Places!$B433,Hosts!$A:$A,0), MATCH(Places!H$1,Hosts!$A$1:$M$1,0))</f>
        <v>1</v>
      </c>
      <c r="I433" s="70">
        <f>INDEX(Hosts!$A:$M, MATCH(Places!$B433,Hosts!$A:$A,0), MATCH(Places!I$1,Hosts!$A$1:$M$1,0))</f>
        <v>0.85</v>
      </c>
      <c r="J433" t="str">
        <f>INDEX(Hosts!$A:$M, MATCH(Places!$B433,Hosts!$A:$A,0), MATCH(Places!J$1,Hosts!$A$1:$M$1,0))</f>
        <v>Yes</v>
      </c>
      <c r="K433">
        <v>8</v>
      </c>
      <c r="L433" t="str">
        <f>VLOOKUP($K433,Neighborhoods!$A:$C,2,0)</f>
        <v>Brooklyn</v>
      </c>
      <c r="M433" t="str">
        <f>VLOOKUP($K433,Neighborhoods!$A:$C,3,0)</f>
        <v>Bushwick</v>
      </c>
      <c r="N433" t="str">
        <f>INDEX(Neighborhoods!$A:$C, MATCH(Places!$K433,Neighborhoods!$A:$A,0), MATCH(Places!N$1,Neighborhoods!$A$1:$C$1,0))</f>
        <v>Brooklyn</v>
      </c>
      <c r="O433" t="str">
        <f>INDEX(Neighborhoods!$A:$C, MATCH(Places!$K433,Neighborhoods!$A:$A,0), MATCH(Places!O$1,Neighborhoods!$A$1:$C$1,0))</f>
        <v>Bushwick</v>
      </c>
      <c r="P433" t="s">
        <v>1</v>
      </c>
      <c r="Q433" t="str">
        <f t="shared" si="24"/>
        <v>Yes</v>
      </c>
      <c r="R433">
        <v>1</v>
      </c>
      <c r="S433" t="str">
        <f t="shared" si="25"/>
        <v>Small</v>
      </c>
      <c r="T433" s="50">
        <v>70</v>
      </c>
      <c r="U433" s="70">
        <f t="shared" si="26"/>
        <v>0.03</v>
      </c>
      <c r="V433" s="52">
        <v>4.97</v>
      </c>
      <c r="W433" s="52" t="str" cm="1">
        <f t="array" ref="W433">_xlfn.SWITCH(ROUND(V433,0),5,"Excellent",4,"Good",3,"Ok","Bad")</f>
        <v>Excellent</v>
      </c>
      <c r="X433">
        <v>30</v>
      </c>
      <c r="Y433" t="str">
        <f t="shared" si="27"/>
        <v>No</v>
      </c>
      <c r="Z433" s="68">
        <v>42152</v>
      </c>
      <c r="AA433" s="68">
        <v>43775</v>
      </c>
      <c r="AB433">
        <v>0</v>
      </c>
      <c r="AC433" t="s">
        <v>15615</v>
      </c>
    </row>
    <row r="434" spans="1:29" x14ac:dyDescent="0.3">
      <c r="A434" t="s">
        <v>337</v>
      </c>
      <c r="B434">
        <v>616</v>
      </c>
      <c r="C434" t="str">
        <f>VLOOKUP($B434,Hosts!$A:$M,10,0)</f>
        <v>Within an hour</v>
      </c>
      <c r="D434" s="70">
        <f>VLOOKUP($B434,Hosts!$A:$M,11,0)</f>
        <v>1</v>
      </c>
      <c r="E434" s="70">
        <f>VLOOKUP($B434,Hosts!$A:$M,12,0)</f>
        <v>0.87</v>
      </c>
      <c r="F434" t="str">
        <f>VLOOKUP($B434,Hosts!$A:$M,13,0)</f>
        <v>Yes</v>
      </c>
      <c r="G434" t="str">
        <f>INDEX(Hosts!$A:$M, MATCH(Places!$B434,Hosts!$A:$A,0), MATCH(Places!G$1,Hosts!$A$1:$M$1,0))</f>
        <v>Within an hour</v>
      </c>
      <c r="H434" s="70">
        <f>INDEX(Hosts!$A:$M, MATCH(Places!$B434,Hosts!$A:$A,0), MATCH(Places!H$1,Hosts!$A$1:$M$1,0))</f>
        <v>1</v>
      </c>
      <c r="I434" s="70">
        <f>INDEX(Hosts!$A:$M, MATCH(Places!$B434,Hosts!$A:$A,0), MATCH(Places!I$1,Hosts!$A$1:$M$1,0))</f>
        <v>0.87</v>
      </c>
      <c r="J434" t="str">
        <f>INDEX(Hosts!$A:$M, MATCH(Places!$B434,Hosts!$A:$A,0), MATCH(Places!J$1,Hosts!$A$1:$M$1,0))</f>
        <v>Yes</v>
      </c>
      <c r="K434">
        <v>15</v>
      </c>
      <c r="L434" t="str">
        <f>VLOOKUP($K434,Neighborhoods!$A:$C,2,0)</f>
        <v>Manhattan</v>
      </c>
      <c r="M434" t="str">
        <f>VLOOKUP($K434,Neighborhoods!$A:$C,3,0)</f>
        <v>East Village</v>
      </c>
      <c r="N434" t="str">
        <f>INDEX(Neighborhoods!$A:$C, MATCH(Places!$K434,Neighborhoods!$A:$A,0), MATCH(Places!N$1,Neighborhoods!$A$1:$C$1,0))</f>
        <v>Manhattan</v>
      </c>
      <c r="O434" t="str">
        <f>INDEX(Neighborhoods!$A:$C, MATCH(Places!$K434,Neighborhoods!$A:$A,0), MATCH(Places!O$1,Neighborhoods!$A$1:$C$1,0))</f>
        <v>East Village</v>
      </c>
      <c r="P434" t="s">
        <v>1</v>
      </c>
      <c r="Q434" t="str">
        <f t="shared" si="24"/>
        <v>Yes</v>
      </c>
      <c r="R434">
        <v>2</v>
      </c>
      <c r="S434" t="str">
        <f t="shared" si="25"/>
        <v>Small</v>
      </c>
      <c r="T434" s="50">
        <v>64</v>
      </c>
      <c r="U434" s="70">
        <f t="shared" si="26"/>
        <v>0.03</v>
      </c>
      <c r="V434" s="52">
        <v>4.99</v>
      </c>
      <c r="W434" s="52" t="str" cm="1">
        <f t="array" ref="W434">_xlfn.SWITCH(ROUND(V434,0),5,"Excellent",4,"Good",3,"Ok","Bad")</f>
        <v>Excellent</v>
      </c>
      <c r="X434">
        <v>437</v>
      </c>
      <c r="Y434" t="str">
        <f t="shared" si="27"/>
        <v>Yes</v>
      </c>
      <c r="Z434" s="68">
        <v>41359</v>
      </c>
      <c r="AA434" s="68">
        <v>44052</v>
      </c>
      <c r="AB434">
        <v>65</v>
      </c>
      <c r="AC434" t="s">
        <v>15615</v>
      </c>
    </row>
    <row r="435" spans="1:29" x14ac:dyDescent="0.3">
      <c r="A435" t="s">
        <v>338</v>
      </c>
      <c r="B435">
        <v>321</v>
      </c>
      <c r="C435" t="str">
        <f>VLOOKUP($B435,Hosts!$A:$M,10,0)</f>
        <v>Within a few hours</v>
      </c>
      <c r="D435" s="70">
        <f>VLOOKUP($B435,Hosts!$A:$M,11,0)</f>
        <v>0.9</v>
      </c>
      <c r="E435" s="70">
        <f>VLOOKUP($B435,Hosts!$A:$M,12,0)</f>
        <v>0.94</v>
      </c>
      <c r="F435" t="str">
        <f>VLOOKUP($B435,Hosts!$A:$M,13,0)</f>
        <v>No</v>
      </c>
      <c r="G435" t="str">
        <f>INDEX(Hosts!$A:$M, MATCH(Places!$B435,Hosts!$A:$A,0), MATCH(Places!G$1,Hosts!$A$1:$M$1,0))</f>
        <v>Within a few hours</v>
      </c>
      <c r="H435" s="70">
        <f>INDEX(Hosts!$A:$M, MATCH(Places!$B435,Hosts!$A:$A,0), MATCH(Places!H$1,Hosts!$A$1:$M$1,0))</f>
        <v>0.9</v>
      </c>
      <c r="I435" s="70">
        <f>INDEX(Hosts!$A:$M, MATCH(Places!$B435,Hosts!$A:$A,0), MATCH(Places!I$1,Hosts!$A$1:$M$1,0))</f>
        <v>0.94</v>
      </c>
      <c r="J435" t="str">
        <f>INDEX(Hosts!$A:$M, MATCH(Places!$B435,Hosts!$A:$A,0), MATCH(Places!J$1,Hosts!$A$1:$M$1,0))</f>
        <v>No</v>
      </c>
      <c r="K435">
        <v>15</v>
      </c>
      <c r="L435" t="str">
        <f>VLOOKUP($K435,Neighborhoods!$A:$C,2,0)</f>
        <v>Manhattan</v>
      </c>
      <c r="M435" t="str">
        <f>VLOOKUP($K435,Neighborhoods!$A:$C,3,0)</f>
        <v>East Village</v>
      </c>
      <c r="N435" t="str">
        <f>INDEX(Neighborhoods!$A:$C, MATCH(Places!$K435,Neighborhoods!$A:$A,0), MATCH(Places!N$1,Neighborhoods!$A$1:$C$1,0))</f>
        <v>Manhattan</v>
      </c>
      <c r="O435" t="str">
        <f>INDEX(Neighborhoods!$A:$C, MATCH(Places!$K435,Neighborhoods!$A:$A,0), MATCH(Places!O$1,Neighborhoods!$A$1:$C$1,0))</f>
        <v>East Village</v>
      </c>
      <c r="P435" t="s">
        <v>11822</v>
      </c>
      <c r="Q435" t="str">
        <f t="shared" si="24"/>
        <v>No</v>
      </c>
      <c r="R435">
        <v>4</v>
      </c>
      <c r="S435" t="str">
        <f t="shared" si="25"/>
        <v>Medium</v>
      </c>
      <c r="T435" s="50">
        <v>110</v>
      </c>
      <c r="U435" s="70">
        <f t="shared" si="26"/>
        <v>0.03</v>
      </c>
      <c r="V435" s="52">
        <v>4.6399999999999997</v>
      </c>
      <c r="W435" s="52" t="str" cm="1">
        <f t="array" ref="W435">_xlfn.SWITCH(ROUND(V435,0),5,"Excellent",4,"Good",3,"Ok","Bad")</f>
        <v>Excellent</v>
      </c>
      <c r="X435">
        <v>39</v>
      </c>
      <c r="Y435" t="str">
        <f t="shared" si="27"/>
        <v>No</v>
      </c>
      <c r="Z435" s="68">
        <v>41361</v>
      </c>
      <c r="AA435" s="68">
        <v>43814</v>
      </c>
      <c r="AB435">
        <v>0</v>
      </c>
      <c r="AC435" t="s">
        <v>15616</v>
      </c>
    </row>
    <row r="436" spans="1:29" x14ac:dyDescent="0.3">
      <c r="A436" t="s">
        <v>339</v>
      </c>
      <c r="B436">
        <v>1024</v>
      </c>
      <c r="C436" t="str">
        <f>VLOOKUP($B436,Hosts!$A:$M,10,0)</f>
        <v>Within a few hours</v>
      </c>
      <c r="D436" s="70">
        <f>VLOOKUP($B436,Hosts!$A:$M,11,0)</f>
        <v>1</v>
      </c>
      <c r="E436" s="70">
        <f>VLOOKUP($B436,Hosts!$A:$M,12,0)</f>
        <v>0.9</v>
      </c>
      <c r="F436" t="str">
        <f>VLOOKUP($B436,Hosts!$A:$M,13,0)</f>
        <v>No</v>
      </c>
      <c r="G436" t="str">
        <f>INDEX(Hosts!$A:$M, MATCH(Places!$B436,Hosts!$A:$A,0), MATCH(Places!G$1,Hosts!$A$1:$M$1,0))</f>
        <v>Within a few hours</v>
      </c>
      <c r="H436" s="70">
        <f>INDEX(Hosts!$A:$M, MATCH(Places!$B436,Hosts!$A:$A,0), MATCH(Places!H$1,Hosts!$A$1:$M$1,0))</f>
        <v>1</v>
      </c>
      <c r="I436" s="70">
        <f>INDEX(Hosts!$A:$M, MATCH(Places!$B436,Hosts!$A:$A,0), MATCH(Places!I$1,Hosts!$A$1:$M$1,0))</f>
        <v>0.9</v>
      </c>
      <c r="J436" t="str">
        <f>INDEX(Hosts!$A:$M, MATCH(Places!$B436,Hosts!$A:$A,0), MATCH(Places!J$1,Hosts!$A$1:$M$1,0))</f>
        <v>No</v>
      </c>
      <c r="K436">
        <v>21</v>
      </c>
      <c r="L436" t="str">
        <f>VLOOKUP($K436,Neighborhoods!$A:$C,2,0)</f>
        <v>Queens</v>
      </c>
      <c r="M436" t="str">
        <f>VLOOKUP($K436,Neighborhoods!$A:$C,3,0)</f>
        <v>Astoria</v>
      </c>
      <c r="N436" t="str">
        <f>INDEX(Neighborhoods!$A:$C, MATCH(Places!$K436,Neighborhoods!$A:$A,0), MATCH(Places!N$1,Neighborhoods!$A$1:$C$1,0))</f>
        <v>Queens</v>
      </c>
      <c r="O436" t="str">
        <f>INDEX(Neighborhoods!$A:$C, MATCH(Places!$K436,Neighborhoods!$A:$A,0), MATCH(Places!O$1,Neighborhoods!$A$1:$C$1,0))</f>
        <v>Astoria</v>
      </c>
      <c r="P436" t="s">
        <v>1</v>
      </c>
      <c r="Q436" t="str">
        <f t="shared" si="24"/>
        <v>Yes</v>
      </c>
      <c r="R436">
        <v>4</v>
      </c>
      <c r="S436" t="str">
        <f t="shared" si="25"/>
        <v>Medium</v>
      </c>
      <c r="T436" s="50">
        <v>82</v>
      </c>
      <c r="U436" s="70">
        <f t="shared" si="26"/>
        <v>0.03</v>
      </c>
      <c r="V436" s="52">
        <v>4.6399999999999997</v>
      </c>
      <c r="W436" s="52" t="str" cm="1">
        <f t="array" ref="W436">_xlfn.SWITCH(ROUND(V436,0),5,"Excellent",4,"Good",3,"Ok","Bad")</f>
        <v>Excellent</v>
      </c>
      <c r="X436">
        <v>197</v>
      </c>
      <c r="Y436" t="str">
        <f t="shared" si="27"/>
        <v>No</v>
      </c>
      <c r="Z436" s="68">
        <v>41416</v>
      </c>
      <c r="AA436" s="68">
        <v>43881</v>
      </c>
      <c r="AB436">
        <v>365</v>
      </c>
      <c r="AC436" t="s">
        <v>15615</v>
      </c>
    </row>
    <row r="437" spans="1:29" x14ac:dyDescent="0.3">
      <c r="A437" t="s">
        <v>340</v>
      </c>
      <c r="B437">
        <v>13</v>
      </c>
      <c r="C437" t="str">
        <f>VLOOKUP($B437,Hosts!$A:$M,10,0)</f>
        <v>Within a day</v>
      </c>
      <c r="D437" s="70">
        <f>VLOOKUP($B437,Hosts!$A:$M,11,0)</f>
        <v>1</v>
      </c>
      <c r="E437" s="70">
        <f>VLOOKUP($B437,Hosts!$A:$M,12,0)</f>
        <v>0.3</v>
      </c>
      <c r="F437" t="str">
        <f>VLOOKUP($B437,Hosts!$A:$M,13,0)</f>
        <v>No</v>
      </c>
      <c r="G437" t="str">
        <f>INDEX(Hosts!$A:$M, MATCH(Places!$B437,Hosts!$A:$A,0), MATCH(Places!G$1,Hosts!$A$1:$M$1,0))</f>
        <v>Within a day</v>
      </c>
      <c r="H437" s="70">
        <f>INDEX(Hosts!$A:$M, MATCH(Places!$B437,Hosts!$A:$A,0), MATCH(Places!H$1,Hosts!$A$1:$M$1,0))</f>
        <v>1</v>
      </c>
      <c r="I437" s="70">
        <f>INDEX(Hosts!$A:$M, MATCH(Places!$B437,Hosts!$A:$A,0), MATCH(Places!I$1,Hosts!$A$1:$M$1,0))</f>
        <v>0.3</v>
      </c>
      <c r="J437" t="str">
        <f>INDEX(Hosts!$A:$M, MATCH(Places!$B437,Hosts!$A:$A,0), MATCH(Places!J$1,Hosts!$A$1:$M$1,0))</f>
        <v>No</v>
      </c>
      <c r="K437">
        <v>16</v>
      </c>
      <c r="L437" t="str">
        <f>VLOOKUP($K437,Neighborhoods!$A:$C,2,0)</f>
        <v>Manhattan</v>
      </c>
      <c r="M437" t="str">
        <f>VLOOKUP($K437,Neighborhoods!$A:$C,3,0)</f>
        <v>Harlem</v>
      </c>
      <c r="N437" t="str">
        <f>INDEX(Neighborhoods!$A:$C, MATCH(Places!$K437,Neighborhoods!$A:$A,0), MATCH(Places!N$1,Neighborhoods!$A$1:$C$1,0))</f>
        <v>Manhattan</v>
      </c>
      <c r="O437" t="str">
        <f>INDEX(Neighborhoods!$A:$C, MATCH(Places!$K437,Neighborhoods!$A:$A,0), MATCH(Places!O$1,Neighborhoods!$A$1:$C$1,0))</f>
        <v>Harlem</v>
      </c>
      <c r="P437" t="s">
        <v>11822</v>
      </c>
      <c r="Q437" t="str">
        <f t="shared" si="24"/>
        <v>No</v>
      </c>
      <c r="R437">
        <v>3</v>
      </c>
      <c r="S437" t="str">
        <f t="shared" si="25"/>
        <v>Medium</v>
      </c>
      <c r="T437" s="50">
        <v>100</v>
      </c>
      <c r="U437" s="70">
        <f t="shared" si="26"/>
        <v>0.03</v>
      </c>
      <c r="V437" s="52">
        <v>4.3</v>
      </c>
      <c r="W437" s="52" t="str" cm="1">
        <f t="array" ref="W437">_xlfn.SWITCH(ROUND(V437,0),5,"Excellent",4,"Good",3,"Ok","Bad")</f>
        <v>Good</v>
      </c>
      <c r="X437">
        <v>37</v>
      </c>
      <c r="Y437" t="str">
        <f t="shared" si="27"/>
        <v>No</v>
      </c>
      <c r="Z437" s="68">
        <v>41351</v>
      </c>
      <c r="AA437" s="68">
        <v>43351</v>
      </c>
      <c r="AB437">
        <v>83</v>
      </c>
      <c r="AC437" t="s">
        <v>15615</v>
      </c>
    </row>
    <row r="438" spans="1:29" x14ac:dyDescent="0.3">
      <c r="A438" t="s">
        <v>341</v>
      </c>
      <c r="B438">
        <v>1027</v>
      </c>
      <c r="C438" t="str">
        <f>VLOOKUP($B438,Hosts!$A:$M,10,0)</f>
        <v>Within a few hours</v>
      </c>
      <c r="D438" s="70">
        <f>VLOOKUP($B438,Hosts!$A:$M,11,0)</f>
        <v>0.89</v>
      </c>
      <c r="E438" s="70">
        <f>VLOOKUP($B438,Hosts!$A:$M,12,0)</f>
        <v>0.99</v>
      </c>
      <c r="F438" t="str">
        <f>VLOOKUP($B438,Hosts!$A:$M,13,0)</f>
        <v>No</v>
      </c>
      <c r="G438" t="str">
        <f>INDEX(Hosts!$A:$M, MATCH(Places!$B438,Hosts!$A:$A,0), MATCH(Places!G$1,Hosts!$A$1:$M$1,0))</f>
        <v>Within a few hours</v>
      </c>
      <c r="H438" s="70">
        <f>INDEX(Hosts!$A:$M, MATCH(Places!$B438,Hosts!$A:$A,0), MATCH(Places!H$1,Hosts!$A$1:$M$1,0))</f>
        <v>0.89</v>
      </c>
      <c r="I438" s="70">
        <f>INDEX(Hosts!$A:$M, MATCH(Places!$B438,Hosts!$A:$A,0), MATCH(Places!I$1,Hosts!$A$1:$M$1,0))</f>
        <v>0.99</v>
      </c>
      <c r="J438" t="str">
        <f>INDEX(Hosts!$A:$M, MATCH(Places!$B438,Hosts!$A:$A,0), MATCH(Places!J$1,Hosts!$A$1:$M$1,0))</f>
        <v>No</v>
      </c>
      <c r="K438">
        <v>14</v>
      </c>
      <c r="L438" t="str">
        <f>VLOOKUP($K438,Neighborhoods!$A:$C,2,0)</f>
        <v>Manhattan</v>
      </c>
      <c r="M438" t="str">
        <f>VLOOKUP($K438,Neighborhoods!$A:$C,3,0)</f>
        <v>East Harlem</v>
      </c>
      <c r="N438" t="str">
        <f>INDEX(Neighborhoods!$A:$C, MATCH(Places!$K438,Neighborhoods!$A:$A,0), MATCH(Places!N$1,Neighborhoods!$A$1:$C$1,0))</f>
        <v>Manhattan</v>
      </c>
      <c r="O438" t="str">
        <f>INDEX(Neighborhoods!$A:$C, MATCH(Places!$K438,Neighborhoods!$A:$A,0), MATCH(Places!O$1,Neighborhoods!$A$1:$C$1,0))</f>
        <v>East Harlem</v>
      </c>
      <c r="P438" t="s">
        <v>11822</v>
      </c>
      <c r="Q438" t="str">
        <f t="shared" si="24"/>
        <v>No</v>
      </c>
      <c r="R438">
        <v>6</v>
      </c>
      <c r="S438" t="str">
        <f t="shared" si="25"/>
        <v>Large</v>
      </c>
      <c r="T438" s="50">
        <v>165</v>
      </c>
      <c r="U438" s="70">
        <f t="shared" si="26"/>
        <v>0.03</v>
      </c>
      <c r="V438" s="52">
        <v>4.6500000000000004</v>
      </c>
      <c r="W438" s="52" t="str" cm="1">
        <f t="array" ref="W438">_xlfn.SWITCH(ROUND(V438,0),5,"Excellent",4,"Good",3,"Ok","Bad")</f>
        <v>Excellent</v>
      </c>
      <c r="X438">
        <v>327</v>
      </c>
      <c r="Y438" t="str">
        <f t="shared" si="27"/>
        <v>No</v>
      </c>
      <c r="Z438" s="68">
        <v>41363</v>
      </c>
      <c r="AA438" s="68">
        <v>43906</v>
      </c>
      <c r="AB438">
        <v>314</v>
      </c>
      <c r="AC438" t="s">
        <v>15616</v>
      </c>
    </row>
    <row r="439" spans="1:29" x14ac:dyDescent="0.3">
      <c r="A439" t="s">
        <v>342</v>
      </c>
      <c r="B439">
        <v>1024</v>
      </c>
      <c r="C439" t="str">
        <f>VLOOKUP($B439,Hosts!$A:$M,10,0)</f>
        <v>Within a few hours</v>
      </c>
      <c r="D439" s="70">
        <f>VLOOKUP($B439,Hosts!$A:$M,11,0)</f>
        <v>1</v>
      </c>
      <c r="E439" s="70">
        <f>VLOOKUP($B439,Hosts!$A:$M,12,0)</f>
        <v>0.9</v>
      </c>
      <c r="F439" t="str">
        <f>VLOOKUP($B439,Hosts!$A:$M,13,0)</f>
        <v>No</v>
      </c>
      <c r="G439" t="str">
        <f>INDEX(Hosts!$A:$M, MATCH(Places!$B439,Hosts!$A:$A,0), MATCH(Places!G$1,Hosts!$A$1:$M$1,0))</f>
        <v>Within a few hours</v>
      </c>
      <c r="H439" s="70">
        <f>INDEX(Hosts!$A:$M, MATCH(Places!$B439,Hosts!$A:$A,0), MATCH(Places!H$1,Hosts!$A$1:$M$1,0))</f>
        <v>1</v>
      </c>
      <c r="I439" s="70">
        <f>INDEX(Hosts!$A:$M, MATCH(Places!$B439,Hosts!$A:$A,0), MATCH(Places!I$1,Hosts!$A$1:$M$1,0))</f>
        <v>0.9</v>
      </c>
      <c r="J439" t="str">
        <f>INDEX(Hosts!$A:$M, MATCH(Places!$B439,Hosts!$A:$A,0), MATCH(Places!J$1,Hosts!$A$1:$M$1,0))</f>
        <v>No</v>
      </c>
      <c r="K439">
        <v>21</v>
      </c>
      <c r="L439" t="str">
        <f>VLOOKUP($K439,Neighborhoods!$A:$C,2,0)</f>
        <v>Queens</v>
      </c>
      <c r="M439" t="str">
        <f>VLOOKUP($K439,Neighborhoods!$A:$C,3,0)</f>
        <v>Astoria</v>
      </c>
      <c r="N439" t="str">
        <f>INDEX(Neighborhoods!$A:$C, MATCH(Places!$K439,Neighborhoods!$A:$A,0), MATCH(Places!N$1,Neighborhoods!$A$1:$C$1,0))</f>
        <v>Queens</v>
      </c>
      <c r="O439" t="str">
        <f>INDEX(Neighborhoods!$A:$C, MATCH(Places!$K439,Neighborhoods!$A:$A,0), MATCH(Places!O$1,Neighborhoods!$A$1:$C$1,0))</f>
        <v>Astoria</v>
      </c>
      <c r="P439" t="s">
        <v>1</v>
      </c>
      <c r="Q439" t="str">
        <f t="shared" si="24"/>
        <v>Yes</v>
      </c>
      <c r="R439">
        <v>3</v>
      </c>
      <c r="S439" t="str">
        <f t="shared" si="25"/>
        <v>Medium</v>
      </c>
      <c r="T439" s="50">
        <v>77</v>
      </c>
      <c r="U439" s="70">
        <f t="shared" si="26"/>
        <v>0.03</v>
      </c>
      <c r="V439" s="52">
        <v>4.87</v>
      </c>
      <c r="W439" s="52" t="str" cm="1">
        <f t="array" ref="W439">_xlfn.SWITCH(ROUND(V439,0),5,"Excellent",4,"Good",3,"Ok","Bad")</f>
        <v>Excellent</v>
      </c>
      <c r="X439">
        <v>82</v>
      </c>
      <c r="Y439" t="str">
        <f t="shared" si="27"/>
        <v>No</v>
      </c>
      <c r="Z439" s="68">
        <v>42372</v>
      </c>
      <c r="AA439" s="68">
        <v>43800</v>
      </c>
      <c r="AB439">
        <v>365</v>
      </c>
      <c r="AC439" t="s">
        <v>15615</v>
      </c>
    </row>
    <row r="440" spans="1:29" x14ac:dyDescent="0.3">
      <c r="A440" t="s">
        <v>343</v>
      </c>
      <c r="B440">
        <v>974</v>
      </c>
      <c r="C440" t="str">
        <f>VLOOKUP($B440,Hosts!$A:$M,10,0)</f>
        <v>Within an hour</v>
      </c>
      <c r="D440" s="70">
        <f>VLOOKUP($B440,Hosts!$A:$M,11,0)</f>
        <v>1</v>
      </c>
      <c r="E440" s="70">
        <f>VLOOKUP($B440,Hosts!$A:$M,12,0)</f>
        <v>0.5</v>
      </c>
      <c r="F440" t="str">
        <f>VLOOKUP($B440,Hosts!$A:$M,13,0)</f>
        <v>No</v>
      </c>
      <c r="G440" t="str">
        <f>INDEX(Hosts!$A:$M, MATCH(Places!$B440,Hosts!$A:$A,0), MATCH(Places!G$1,Hosts!$A$1:$M$1,0))</f>
        <v>Within an hour</v>
      </c>
      <c r="H440" s="70">
        <f>INDEX(Hosts!$A:$M, MATCH(Places!$B440,Hosts!$A:$A,0), MATCH(Places!H$1,Hosts!$A$1:$M$1,0))</f>
        <v>1</v>
      </c>
      <c r="I440" s="70">
        <f>INDEX(Hosts!$A:$M, MATCH(Places!$B440,Hosts!$A:$A,0), MATCH(Places!I$1,Hosts!$A$1:$M$1,0))</f>
        <v>0.5</v>
      </c>
      <c r="J440" t="str">
        <f>INDEX(Hosts!$A:$M, MATCH(Places!$B440,Hosts!$A:$A,0), MATCH(Places!J$1,Hosts!$A$1:$M$1,0))</f>
        <v>No</v>
      </c>
      <c r="K440">
        <v>14</v>
      </c>
      <c r="L440" t="str">
        <f>VLOOKUP($K440,Neighborhoods!$A:$C,2,0)</f>
        <v>Manhattan</v>
      </c>
      <c r="M440" t="str">
        <f>VLOOKUP($K440,Neighborhoods!$A:$C,3,0)</f>
        <v>East Harlem</v>
      </c>
      <c r="N440" t="str">
        <f>INDEX(Neighborhoods!$A:$C, MATCH(Places!$K440,Neighborhoods!$A:$A,0), MATCH(Places!N$1,Neighborhoods!$A$1:$C$1,0))</f>
        <v>Manhattan</v>
      </c>
      <c r="O440" t="str">
        <f>INDEX(Neighborhoods!$A:$C, MATCH(Places!$K440,Neighborhoods!$A:$A,0), MATCH(Places!O$1,Neighborhoods!$A$1:$C$1,0))</f>
        <v>East Harlem</v>
      </c>
      <c r="P440" t="s">
        <v>1</v>
      </c>
      <c r="Q440" t="str">
        <f t="shared" si="24"/>
        <v>Yes</v>
      </c>
      <c r="R440">
        <v>2</v>
      </c>
      <c r="S440" t="str">
        <f t="shared" si="25"/>
        <v>Small</v>
      </c>
      <c r="T440" s="50">
        <v>64</v>
      </c>
      <c r="U440" s="70">
        <f t="shared" si="26"/>
        <v>0.03</v>
      </c>
      <c r="V440" s="52">
        <v>4.87</v>
      </c>
      <c r="W440" s="52" t="str" cm="1">
        <f t="array" ref="W440">_xlfn.SWITCH(ROUND(V440,0),5,"Excellent",4,"Good",3,"Ok","Bad")</f>
        <v>Excellent</v>
      </c>
      <c r="X440">
        <v>63</v>
      </c>
      <c r="Y440" t="str">
        <f t="shared" si="27"/>
        <v>No</v>
      </c>
      <c r="Z440" s="68">
        <v>41459</v>
      </c>
      <c r="AA440" s="68">
        <v>43890</v>
      </c>
      <c r="AB440">
        <v>1</v>
      </c>
      <c r="AC440" t="s">
        <v>15616</v>
      </c>
    </row>
    <row r="441" spans="1:29" x14ac:dyDescent="0.3">
      <c r="A441" t="s">
        <v>344</v>
      </c>
      <c r="B441">
        <v>606</v>
      </c>
      <c r="C441" t="str">
        <f>VLOOKUP($B441,Hosts!$A:$M,10,0)</f>
        <v>Within an hour</v>
      </c>
      <c r="D441" s="70">
        <f>VLOOKUP($B441,Hosts!$A:$M,11,0)</f>
        <v>1</v>
      </c>
      <c r="E441" s="70">
        <f>VLOOKUP($B441,Hosts!$A:$M,12,0)</f>
        <v>0.97</v>
      </c>
      <c r="F441" t="str">
        <f>VLOOKUP($B441,Hosts!$A:$M,13,0)</f>
        <v>Yes</v>
      </c>
      <c r="G441" t="str">
        <f>INDEX(Hosts!$A:$M, MATCH(Places!$B441,Hosts!$A:$A,0), MATCH(Places!G$1,Hosts!$A$1:$M$1,0))</f>
        <v>Within an hour</v>
      </c>
      <c r="H441" s="70">
        <f>INDEX(Hosts!$A:$M, MATCH(Places!$B441,Hosts!$A:$A,0), MATCH(Places!H$1,Hosts!$A$1:$M$1,0))</f>
        <v>1</v>
      </c>
      <c r="I441" s="70">
        <f>INDEX(Hosts!$A:$M, MATCH(Places!$B441,Hosts!$A:$A,0), MATCH(Places!I$1,Hosts!$A$1:$M$1,0))</f>
        <v>0.97</v>
      </c>
      <c r="J441" t="str">
        <f>INDEX(Hosts!$A:$M, MATCH(Places!$B441,Hosts!$A:$A,0), MATCH(Places!J$1,Hosts!$A$1:$M$1,0))</f>
        <v>Yes</v>
      </c>
      <c r="K441">
        <v>15</v>
      </c>
      <c r="L441" t="str">
        <f>VLOOKUP($K441,Neighborhoods!$A:$C,2,0)</f>
        <v>Manhattan</v>
      </c>
      <c r="M441" t="str">
        <f>VLOOKUP($K441,Neighborhoods!$A:$C,3,0)</f>
        <v>East Village</v>
      </c>
      <c r="N441" t="str">
        <f>INDEX(Neighborhoods!$A:$C, MATCH(Places!$K441,Neighborhoods!$A:$A,0), MATCH(Places!N$1,Neighborhoods!$A$1:$C$1,0))</f>
        <v>Manhattan</v>
      </c>
      <c r="O441" t="str">
        <f>INDEX(Neighborhoods!$A:$C, MATCH(Places!$K441,Neighborhoods!$A:$A,0), MATCH(Places!O$1,Neighborhoods!$A$1:$C$1,0))</f>
        <v>East Village</v>
      </c>
      <c r="P441" t="s">
        <v>11822</v>
      </c>
      <c r="Q441" t="str">
        <f t="shared" si="24"/>
        <v>No</v>
      </c>
      <c r="R441">
        <v>4</v>
      </c>
      <c r="S441" t="str">
        <f t="shared" si="25"/>
        <v>Medium</v>
      </c>
      <c r="T441" s="50">
        <v>250</v>
      </c>
      <c r="U441" s="70">
        <f t="shared" si="26"/>
        <v>0.04</v>
      </c>
      <c r="V441" s="52">
        <v>4.8899999999999997</v>
      </c>
      <c r="W441" s="52" t="str" cm="1">
        <f t="array" ref="W441">_xlfn.SWITCH(ROUND(V441,0),5,"Excellent",4,"Good",3,"Ok","Bad")</f>
        <v>Excellent</v>
      </c>
      <c r="X441">
        <v>195</v>
      </c>
      <c r="Y441" t="str">
        <f t="shared" si="27"/>
        <v>Yes</v>
      </c>
      <c r="Z441" s="68">
        <v>41366</v>
      </c>
      <c r="AA441" s="68">
        <v>43845</v>
      </c>
      <c r="AB441">
        <v>192</v>
      </c>
      <c r="AC441" t="s">
        <v>15616</v>
      </c>
    </row>
    <row r="442" spans="1:29" x14ac:dyDescent="0.3">
      <c r="A442" t="s">
        <v>14097</v>
      </c>
      <c r="B442">
        <v>1031</v>
      </c>
      <c r="C442" t="str">
        <f>VLOOKUP($B442,Hosts!$A:$M,10,0)</f>
        <v>A few days or more</v>
      </c>
      <c r="D442" s="70">
        <f>VLOOKUP($B442,Hosts!$A:$M,11,0)</f>
        <v>0</v>
      </c>
      <c r="E442" s="70">
        <f>VLOOKUP($B442,Hosts!$A:$M,12,0)</f>
        <v>0.94</v>
      </c>
      <c r="F442" t="str">
        <f>VLOOKUP($B442,Hosts!$A:$M,13,0)</f>
        <v>No</v>
      </c>
      <c r="G442" t="str">
        <f>INDEX(Hosts!$A:$M, MATCH(Places!$B442,Hosts!$A:$A,0), MATCH(Places!G$1,Hosts!$A$1:$M$1,0))</f>
        <v>A few days or more</v>
      </c>
      <c r="H442" s="70">
        <f>INDEX(Hosts!$A:$M, MATCH(Places!$B442,Hosts!$A:$A,0), MATCH(Places!H$1,Hosts!$A$1:$M$1,0))</f>
        <v>0</v>
      </c>
      <c r="I442" s="70">
        <f>INDEX(Hosts!$A:$M, MATCH(Places!$B442,Hosts!$A:$A,0), MATCH(Places!I$1,Hosts!$A$1:$M$1,0))</f>
        <v>0.94</v>
      </c>
      <c r="J442" t="str">
        <f>INDEX(Hosts!$A:$M, MATCH(Places!$B442,Hosts!$A:$A,0), MATCH(Places!J$1,Hosts!$A$1:$M$1,0))</f>
        <v>No</v>
      </c>
      <c r="K442">
        <v>16</v>
      </c>
      <c r="L442" t="str">
        <f>VLOOKUP($K442,Neighborhoods!$A:$C,2,0)</f>
        <v>Manhattan</v>
      </c>
      <c r="M442" t="str">
        <f>VLOOKUP($K442,Neighborhoods!$A:$C,3,0)</f>
        <v>Harlem</v>
      </c>
      <c r="N442" t="str">
        <f>INDEX(Neighborhoods!$A:$C, MATCH(Places!$K442,Neighborhoods!$A:$A,0), MATCH(Places!N$1,Neighborhoods!$A$1:$C$1,0))</f>
        <v>Manhattan</v>
      </c>
      <c r="O442" t="str">
        <f>INDEX(Neighborhoods!$A:$C, MATCH(Places!$K442,Neighborhoods!$A:$A,0), MATCH(Places!O$1,Neighborhoods!$A$1:$C$1,0))</f>
        <v>Harlem</v>
      </c>
      <c r="P442" t="s">
        <v>11822</v>
      </c>
      <c r="Q442" t="str">
        <f t="shared" si="24"/>
        <v>No</v>
      </c>
      <c r="R442">
        <v>4</v>
      </c>
      <c r="S442" t="str">
        <f t="shared" si="25"/>
        <v>Medium</v>
      </c>
      <c r="T442" s="50">
        <v>125</v>
      </c>
      <c r="U442" s="70">
        <f t="shared" si="26"/>
        <v>0.03</v>
      </c>
      <c r="V442" s="52">
        <v>4.7</v>
      </c>
      <c r="W442" s="52" t="str" cm="1">
        <f t="array" ref="W442">_xlfn.SWITCH(ROUND(V442,0),5,"Excellent",4,"Good",3,"Ok","Bad")</f>
        <v>Excellent</v>
      </c>
      <c r="X442">
        <v>208</v>
      </c>
      <c r="Y442" t="str">
        <f t="shared" si="27"/>
        <v>No</v>
      </c>
      <c r="Z442" s="68">
        <v>41400</v>
      </c>
      <c r="AA442" s="68">
        <v>43910</v>
      </c>
      <c r="AB442">
        <v>0</v>
      </c>
      <c r="AC442" t="s">
        <v>15616</v>
      </c>
    </row>
    <row r="443" spans="1:29" x14ac:dyDescent="0.3">
      <c r="A443" t="s">
        <v>345</v>
      </c>
      <c r="B443">
        <v>1676</v>
      </c>
      <c r="C443" t="str">
        <f>VLOOKUP($B443,Hosts!$A:$M,10,0)</f>
        <v>Within an hour</v>
      </c>
      <c r="D443" s="70">
        <f>VLOOKUP($B443,Hosts!$A:$M,11,0)</f>
        <v>1</v>
      </c>
      <c r="E443" s="70">
        <f>VLOOKUP($B443,Hosts!$A:$M,12,0)</f>
        <v>0.88</v>
      </c>
      <c r="F443" t="str">
        <f>VLOOKUP($B443,Hosts!$A:$M,13,0)</f>
        <v>Yes</v>
      </c>
      <c r="G443" t="str">
        <f>INDEX(Hosts!$A:$M, MATCH(Places!$B443,Hosts!$A:$A,0), MATCH(Places!G$1,Hosts!$A$1:$M$1,0))</f>
        <v>Within an hour</v>
      </c>
      <c r="H443" s="70">
        <f>INDEX(Hosts!$A:$M, MATCH(Places!$B443,Hosts!$A:$A,0), MATCH(Places!H$1,Hosts!$A$1:$M$1,0))</f>
        <v>1</v>
      </c>
      <c r="I443" s="70">
        <f>INDEX(Hosts!$A:$M, MATCH(Places!$B443,Hosts!$A:$A,0), MATCH(Places!I$1,Hosts!$A$1:$M$1,0))</f>
        <v>0.88</v>
      </c>
      <c r="J443" t="str">
        <f>INDEX(Hosts!$A:$M, MATCH(Places!$B443,Hosts!$A:$A,0), MATCH(Places!J$1,Hosts!$A$1:$M$1,0))</f>
        <v>Yes</v>
      </c>
      <c r="K443">
        <v>20</v>
      </c>
      <c r="L443" t="str">
        <f>VLOOKUP($K443,Neighborhoods!$A:$C,2,0)</f>
        <v>Manhattan</v>
      </c>
      <c r="M443" t="str">
        <f>VLOOKUP($K443,Neighborhoods!$A:$C,3,0)</f>
        <v>Upper West Side</v>
      </c>
      <c r="N443" t="str">
        <f>INDEX(Neighborhoods!$A:$C, MATCH(Places!$K443,Neighborhoods!$A:$A,0), MATCH(Places!N$1,Neighborhoods!$A$1:$C$1,0))</f>
        <v>Manhattan</v>
      </c>
      <c r="O443" t="str">
        <f>INDEX(Neighborhoods!$A:$C, MATCH(Places!$K443,Neighborhoods!$A:$A,0), MATCH(Places!O$1,Neighborhoods!$A$1:$C$1,0))</f>
        <v>Upper West Side</v>
      </c>
      <c r="P443" t="s">
        <v>11822</v>
      </c>
      <c r="Q443" t="str">
        <f t="shared" si="24"/>
        <v>No</v>
      </c>
      <c r="R443">
        <v>3</v>
      </c>
      <c r="S443" t="str">
        <f t="shared" si="25"/>
        <v>Medium</v>
      </c>
      <c r="T443" s="50">
        <v>161</v>
      </c>
      <c r="U443" s="70">
        <f t="shared" si="26"/>
        <v>0.03</v>
      </c>
      <c r="V443" s="52">
        <v>4.88</v>
      </c>
      <c r="W443" s="52" t="str" cm="1">
        <f t="array" ref="W443">_xlfn.SWITCH(ROUND(V443,0),5,"Excellent",4,"Good",3,"Ok","Bad")</f>
        <v>Excellent</v>
      </c>
      <c r="X443">
        <v>8</v>
      </c>
      <c r="Y443" t="str">
        <f t="shared" si="27"/>
        <v>No</v>
      </c>
      <c r="Z443" s="68">
        <v>41397</v>
      </c>
      <c r="AA443" s="68">
        <v>43619</v>
      </c>
      <c r="AB443">
        <v>351</v>
      </c>
      <c r="AC443" t="s">
        <v>15615</v>
      </c>
    </row>
    <row r="444" spans="1:29" x14ac:dyDescent="0.3">
      <c r="A444" t="s">
        <v>346</v>
      </c>
      <c r="B444">
        <v>1676</v>
      </c>
      <c r="C444" t="str">
        <f>VLOOKUP($B444,Hosts!$A:$M,10,0)</f>
        <v>Within an hour</v>
      </c>
      <c r="D444" s="70">
        <f>VLOOKUP($B444,Hosts!$A:$M,11,0)</f>
        <v>1</v>
      </c>
      <c r="E444" s="70">
        <f>VLOOKUP($B444,Hosts!$A:$M,12,0)</f>
        <v>0.88</v>
      </c>
      <c r="F444" t="str">
        <f>VLOOKUP($B444,Hosts!$A:$M,13,0)</f>
        <v>Yes</v>
      </c>
      <c r="G444" t="str">
        <f>INDEX(Hosts!$A:$M, MATCH(Places!$B444,Hosts!$A:$A,0), MATCH(Places!G$1,Hosts!$A$1:$M$1,0))</f>
        <v>Within an hour</v>
      </c>
      <c r="H444" s="70">
        <f>INDEX(Hosts!$A:$M, MATCH(Places!$B444,Hosts!$A:$A,0), MATCH(Places!H$1,Hosts!$A$1:$M$1,0))</f>
        <v>1</v>
      </c>
      <c r="I444" s="70">
        <f>INDEX(Hosts!$A:$M, MATCH(Places!$B444,Hosts!$A:$A,0), MATCH(Places!I$1,Hosts!$A$1:$M$1,0))</f>
        <v>0.88</v>
      </c>
      <c r="J444" t="str">
        <f>INDEX(Hosts!$A:$M, MATCH(Places!$B444,Hosts!$A:$A,0), MATCH(Places!J$1,Hosts!$A$1:$M$1,0))</f>
        <v>Yes</v>
      </c>
      <c r="K444">
        <v>20</v>
      </c>
      <c r="L444" t="str">
        <f>VLOOKUP($K444,Neighborhoods!$A:$C,2,0)</f>
        <v>Manhattan</v>
      </c>
      <c r="M444" t="str">
        <f>VLOOKUP($K444,Neighborhoods!$A:$C,3,0)</f>
        <v>Upper West Side</v>
      </c>
      <c r="N444" t="str">
        <f>INDEX(Neighborhoods!$A:$C, MATCH(Places!$K444,Neighborhoods!$A:$A,0), MATCH(Places!N$1,Neighborhoods!$A$1:$C$1,0))</f>
        <v>Manhattan</v>
      </c>
      <c r="O444" t="str">
        <f>INDEX(Neighborhoods!$A:$C, MATCH(Places!$K444,Neighborhoods!$A:$A,0), MATCH(Places!O$1,Neighborhoods!$A$1:$C$1,0))</f>
        <v>Upper West Side</v>
      </c>
      <c r="P444" t="s">
        <v>11822</v>
      </c>
      <c r="Q444" t="str">
        <f t="shared" si="24"/>
        <v>No</v>
      </c>
      <c r="R444">
        <v>3</v>
      </c>
      <c r="S444" t="str">
        <f t="shared" si="25"/>
        <v>Medium</v>
      </c>
      <c r="T444" s="50">
        <v>105</v>
      </c>
      <c r="U444" s="70">
        <f t="shared" si="26"/>
        <v>0.03</v>
      </c>
      <c r="V444" s="52">
        <v>5</v>
      </c>
      <c r="W444" s="52" t="str" cm="1">
        <f t="array" ref="W444">_xlfn.SWITCH(ROUND(V444,0),5,"Excellent",4,"Good",3,"Ok","Bad")</f>
        <v>Excellent</v>
      </c>
      <c r="X444">
        <v>15</v>
      </c>
      <c r="Y444" t="str">
        <f t="shared" si="27"/>
        <v>No</v>
      </c>
      <c r="Z444" s="68">
        <v>41745</v>
      </c>
      <c r="AA444" s="68">
        <v>44042</v>
      </c>
      <c r="AB444">
        <v>365</v>
      </c>
      <c r="AC444" t="s">
        <v>15615</v>
      </c>
    </row>
    <row r="445" spans="1:29" x14ac:dyDescent="0.3">
      <c r="A445" t="s">
        <v>347</v>
      </c>
      <c r="B445">
        <v>1676</v>
      </c>
      <c r="C445" t="str">
        <f>VLOOKUP($B445,Hosts!$A:$M,10,0)</f>
        <v>Within an hour</v>
      </c>
      <c r="D445" s="70">
        <f>VLOOKUP($B445,Hosts!$A:$M,11,0)</f>
        <v>1</v>
      </c>
      <c r="E445" s="70">
        <f>VLOOKUP($B445,Hosts!$A:$M,12,0)</f>
        <v>0.88</v>
      </c>
      <c r="F445" t="str">
        <f>VLOOKUP($B445,Hosts!$A:$M,13,0)</f>
        <v>Yes</v>
      </c>
      <c r="G445" t="str">
        <f>INDEX(Hosts!$A:$M, MATCH(Places!$B445,Hosts!$A:$A,0), MATCH(Places!G$1,Hosts!$A$1:$M$1,0))</f>
        <v>Within an hour</v>
      </c>
      <c r="H445" s="70">
        <f>INDEX(Hosts!$A:$M, MATCH(Places!$B445,Hosts!$A:$A,0), MATCH(Places!H$1,Hosts!$A$1:$M$1,0))</f>
        <v>1</v>
      </c>
      <c r="I445" s="70">
        <f>INDEX(Hosts!$A:$M, MATCH(Places!$B445,Hosts!$A:$A,0), MATCH(Places!I$1,Hosts!$A$1:$M$1,0))</f>
        <v>0.88</v>
      </c>
      <c r="J445" t="str">
        <f>INDEX(Hosts!$A:$M, MATCH(Places!$B445,Hosts!$A:$A,0), MATCH(Places!J$1,Hosts!$A$1:$M$1,0))</f>
        <v>Yes</v>
      </c>
      <c r="K445">
        <v>20</v>
      </c>
      <c r="L445" t="str">
        <f>VLOOKUP($K445,Neighborhoods!$A:$C,2,0)</f>
        <v>Manhattan</v>
      </c>
      <c r="M445" t="str">
        <f>VLOOKUP($K445,Neighborhoods!$A:$C,3,0)</f>
        <v>Upper West Side</v>
      </c>
      <c r="N445" t="str">
        <f>INDEX(Neighborhoods!$A:$C, MATCH(Places!$K445,Neighborhoods!$A:$A,0), MATCH(Places!N$1,Neighborhoods!$A$1:$C$1,0))</f>
        <v>Manhattan</v>
      </c>
      <c r="O445" t="str">
        <f>INDEX(Neighborhoods!$A:$C, MATCH(Places!$K445,Neighborhoods!$A:$A,0), MATCH(Places!O$1,Neighborhoods!$A$1:$C$1,0))</f>
        <v>Upper West Side</v>
      </c>
      <c r="P445" t="s">
        <v>11822</v>
      </c>
      <c r="Q445" t="str">
        <f t="shared" si="24"/>
        <v>No</v>
      </c>
      <c r="R445">
        <v>3</v>
      </c>
      <c r="S445" t="str">
        <f t="shared" si="25"/>
        <v>Medium</v>
      </c>
      <c r="T445" s="50">
        <v>99</v>
      </c>
      <c r="U445" s="70">
        <f t="shared" si="26"/>
        <v>0.03</v>
      </c>
      <c r="V445" s="52">
        <v>4.83</v>
      </c>
      <c r="W445" s="52" t="str" cm="1">
        <f t="array" ref="W445">_xlfn.SWITCH(ROUND(V445,0),5,"Excellent",4,"Good",3,"Ok","Bad")</f>
        <v>Excellent</v>
      </c>
      <c r="X445">
        <v>6</v>
      </c>
      <c r="Y445" t="str">
        <f t="shared" si="27"/>
        <v>No</v>
      </c>
      <c r="Z445" s="68">
        <v>42225</v>
      </c>
      <c r="AA445" s="68">
        <v>43800</v>
      </c>
      <c r="AB445">
        <v>365</v>
      </c>
      <c r="AC445" t="s">
        <v>15615</v>
      </c>
    </row>
    <row r="446" spans="1:29" x14ac:dyDescent="0.3">
      <c r="A446" t="s">
        <v>348</v>
      </c>
      <c r="B446">
        <v>1033</v>
      </c>
      <c r="C446" t="str">
        <f>VLOOKUP($B446,Hosts!$A:$M,10,0)</f>
        <v>Within an hour</v>
      </c>
      <c r="D446" s="70">
        <f>VLOOKUP($B446,Hosts!$A:$M,11,0)</f>
        <v>1</v>
      </c>
      <c r="E446" s="70">
        <f>VLOOKUP($B446,Hosts!$A:$M,12,0)</f>
        <v>1</v>
      </c>
      <c r="F446" t="str">
        <f>VLOOKUP($B446,Hosts!$A:$M,13,0)</f>
        <v>Yes</v>
      </c>
      <c r="G446" t="str">
        <f>INDEX(Hosts!$A:$M, MATCH(Places!$B446,Hosts!$A:$A,0), MATCH(Places!G$1,Hosts!$A$1:$M$1,0))</f>
        <v>Within an hour</v>
      </c>
      <c r="H446" s="70">
        <f>INDEX(Hosts!$A:$M, MATCH(Places!$B446,Hosts!$A:$A,0), MATCH(Places!H$1,Hosts!$A$1:$M$1,0))</f>
        <v>1</v>
      </c>
      <c r="I446" s="70">
        <f>INDEX(Hosts!$A:$M, MATCH(Places!$B446,Hosts!$A:$A,0), MATCH(Places!I$1,Hosts!$A$1:$M$1,0))</f>
        <v>1</v>
      </c>
      <c r="J446" t="str">
        <f>INDEX(Hosts!$A:$M, MATCH(Places!$B446,Hosts!$A:$A,0), MATCH(Places!J$1,Hosts!$A$1:$M$1,0))</f>
        <v>Yes</v>
      </c>
      <c r="K446">
        <v>7</v>
      </c>
      <c r="L446" t="str">
        <f>VLOOKUP($K446,Neighborhoods!$A:$C,2,0)</f>
        <v>Brooklyn</v>
      </c>
      <c r="M446" t="str">
        <f>VLOOKUP($K446,Neighborhoods!$A:$C,3,0)</f>
        <v>Bedford-Stuyvesant</v>
      </c>
      <c r="N446" t="str">
        <f>INDEX(Neighborhoods!$A:$C, MATCH(Places!$K446,Neighborhoods!$A:$A,0), MATCH(Places!N$1,Neighborhoods!$A$1:$C$1,0))</f>
        <v>Brooklyn</v>
      </c>
      <c r="O446" t="str">
        <f>INDEX(Neighborhoods!$A:$C, MATCH(Places!$K446,Neighborhoods!$A:$A,0), MATCH(Places!O$1,Neighborhoods!$A$1:$C$1,0))</f>
        <v>Bedford-Stuyvesant</v>
      </c>
      <c r="P446" t="s">
        <v>11822</v>
      </c>
      <c r="Q446" t="str">
        <f t="shared" si="24"/>
        <v>No</v>
      </c>
      <c r="R446">
        <v>4</v>
      </c>
      <c r="S446" t="str">
        <f t="shared" si="25"/>
        <v>Medium</v>
      </c>
      <c r="T446" s="50">
        <v>145</v>
      </c>
      <c r="U446" s="70">
        <f t="shared" si="26"/>
        <v>0.03</v>
      </c>
      <c r="V446" s="52">
        <v>4.9000000000000004</v>
      </c>
      <c r="W446" s="52" t="str" cm="1">
        <f t="array" ref="W446">_xlfn.SWITCH(ROUND(V446,0),5,"Excellent",4,"Good",3,"Ok","Bad")</f>
        <v>Excellent</v>
      </c>
      <c r="X446">
        <v>218</v>
      </c>
      <c r="Y446" t="str">
        <f t="shared" si="27"/>
        <v>Yes</v>
      </c>
      <c r="Z446" s="68">
        <v>41366</v>
      </c>
      <c r="AA446" s="68">
        <v>43905</v>
      </c>
      <c r="AB446">
        <v>353</v>
      </c>
      <c r="AC446" t="s">
        <v>15615</v>
      </c>
    </row>
    <row r="447" spans="1:29" x14ac:dyDescent="0.3">
      <c r="A447" t="s">
        <v>15254</v>
      </c>
      <c r="B447">
        <v>558</v>
      </c>
      <c r="C447" t="str">
        <f>VLOOKUP($B447,Hosts!$A:$M,10,0)</f>
        <v>Within a few hours</v>
      </c>
      <c r="D447" s="70">
        <f>VLOOKUP($B447,Hosts!$A:$M,11,0)</f>
        <v>1</v>
      </c>
      <c r="E447" s="70">
        <f>VLOOKUP($B447,Hosts!$A:$M,12,0)</f>
        <v>0.46</v>
      </c>
      <c r="F447" t="str">
        <f>VLOOKUP($B447,Hosts!$A:$M,13,0)</f>
        <v>Yes</v>
      </c>
      <c r="G447" t="str">
        <f>INDEX(Hosts!$A:$M, MATCH(Places!$B447,Hosts!$A:$A,0), MATCH(Places!G$1,Hosts!$A$1:$M$1,0))</f>
        <v>Within a few hours</v>
      </c>
      <c r="H447" s="70">
        <f>INDEX(Hosts!$A:$M, MATCH(Places!$B447,Hosts!$A:$A,0), MATCH(Places!H$1,Hosts!$A$1:$M$1,0))</f>
        <v>1</v>
      </c>
      <c r="I447" s="70">
        <f>INDEX(Hosts!$A:$M, MATCH(Places!$B447,Hosts!$A:$A,0), MATCH(Places!I$1,Hosts!$A$1:$M$1,0))</f>
        <v>0.46</v>
      </c>
      <c r="J447" t="str">
        <f>INDEX(Hosts!$A:$M, MATCH(Places!$B447,Hosts!$A:$A,0), MATCH(Places!J$1,Hosts!$A$1:$M$1,0))</f>
        <v>Yes</v>
      </c>
      <c r="K447">
        <v>12</v>
      </c>
      <c r="L447" t="str">
        <f>VLOOKUP($K447,Neighborhoods!$A:$C,2,0)</f>
        <v>Brooklyn</v>
      </c>
      <c r="M447" t="str">
        <f>VLOOKUP($K447,Neighborhoods!$A:$C,3,0)</f>
        <v>Williamsburg</v>
      </c>
      <c r="N447" t="str">
        <f>INDEX(Neighborhoods!$A:$C, MATCH(Places!$K447,Neighborhoods!$A:$A,0), MATCH(Places!N$1,Neighborhoods!$A$1:$C$1,0))</f>
        <v>Brooklyn</v>
      </c>
      <c r="O447" t="str">
        <f>INDEX(Neighborhoods!$A:$C, MATCH(Places!$K447,Neighborhoods!$A:$A,0), MATCH(Places!O$1,Neighborhoods!$A$1:$C$1,0))</f>
        <v>Williamsburg</v>
      </c>
      <c r="P447" t="s">
        <v>11822</v>
      </c>
      <c r="Q447" t="str">
        <f t="shared" si="24"/>
        <v>No</v>
      </c>
      <c r="R447">
        <v>2</v>
      </c>
      <c r="S447" t="str">
        <f t="shared" si="25"/>
        <v>Small</v>
      </c>
      <c r="T447" s="50">
        <v>120</v>
      </c>
      <c r="U447" s="70">
        <f t="shared" si="26"/>
        <v>0.03</v>
      </c>
      <c r="V447" s="52">
        <v>4.6399999999999997</v>
      </c>
      <c r="W447" s="52" t="str" cm="1">
        <f t="array" ref="W447">_xlfn.SWITCH(ROUND(V447,0),5,"Excellent",4,"Good",3,"Ok","Bad")</f>
        <v>Excellent</v>
      </c>
      <c r="X447">
        <v>11</v>
      </c>
      <c r="Y447" t="str">
        <f t="shared" si="27"/>
        <v>No</v>
      </c>
      <c r="Z447" s="68">
        <v>41461</v>
      </c>
      <c r="AA447" s="68">
        <v>43836</v>
      </c>
      <c r="AB447">
        <v>211</v>
      </c>
      <c r="AC447" t="s">
        <v>15615</v>
      </c>
    </row>
    <row r="448" spans="1:29" x14ac:dyDescent="0.3">
      <c r="A448" t="s">
        <v>349</v>
      </c>
      <c r="B448">
        <v>1043</v>
      </c>
      <c r="C448" t="str">
        <f>VLOOKUP($B448,Hosts!$A:$M,10,0)</f>
        <v>Within a few hours</v>
      </c>
      <c r="D448" s="70">
        <f>VLOOKUP($B448,Hosts!$A:$M,11,0)</f>
        <v>0.75</v>
      </c>
      <c r="E448" s="70">
        <f>VLOOKUP($B448,Hosts!$A:$M,12,0)</f>
        <v>0.44</v>
      </c>
      <c r="F448" t="str">
        <f>VLOOKUP($B448,Hosts!$A:$M,13,0)</f>
        <v>No</v>
      </c>
      <c r="G448" t="str">
        <f>INDEX(Hosts!$A:$M, MATCH(Places!$B448,Hosts!$A:$A,0), MATCH(Places!G$1,Hosts!$A$1:$M$1,0))</f>
        <v>Within a few hours</v>
      </c>
      <c r="H448" s="70">
        <f>INDEX(Hosts!$A:$M, MATCH(Places!$B448,Hosts!$A:$A,0), MATCH(Places!H$1,Hosts!$A$1:$M$1,0))</f>
        <v>0.75</v>
      </c>
      <c r="I448" s="70">
        <f>INDEX(Hosts!$A:$M, MATCH(Places!$B448,Hosts!$A:$A,0), MATCH(Places!I$1,Hosts!$A$1:$M$1,0))</f>
        <v>0.44</v>
      </c>
      <c r="J448" t="str">
        <f>INDEX(Hosts!$A:$M, MATCH(Places!$B448,Hosts!$A:$A,0), MATCH(Places!J$1,Hosts!$A$1:$M$1,0))</f>
        <v>No</v>
      </c>
      <c r="K448">
        <v>12</v>
      </c>
      <c r="L448" t="str">
        <f>VLOOKUP($K448,Neighborhoods!$A:$C,2,0)</f>
        <v>Brooklyn</v>
      </c>
      <c r="M448" t="str">
        <f>VLOOKUP($K448,Neighborhoods!$A:$C,3,0)</f>
        <v>Williamsburg</v>
      </c>
      <c r="N448" t="str">
        <f>INDEX(Neighborhoods!$A:$C, MATCH(Places!$K448,Neighborhoods!$A:$A,0), MATCH(Places!N$1,Neighborhoods!$A$1:$C$1,0))</f>
        <v>Brooklyn</v>
      </c>
      <c r="O448" t="str">
        <f>INDEX(Neighborhoods!$A:$C, MATCH(Places!$K448,Neighborhoods!$A:$A,0), MATCH(Places!O$1,Neighborhoods!$A$1:$C$1,0))</f>
        <v>Williamsburg</v>
      </c>
      <c r="P448" t="s">
        <v>1</v>
      </c>
      <c r="Q448" t="str">
        <f t="shared" si="24"/>
        <v>Yes</v>
      </c>
      <c r="R448">
        <v>4</v>
      </c>
      <c r="S448" t="str">
        <f t="shared" si="25"/>
        <v>Medium</v>
      </c>
      <c r="T448" s="50">
        <v>70</v>
      </c>
      <c r="U448" s="70">
        <f t="shared" si="26"/>
        <v>0.03</v>
      </c>
      <c r="V448" s="52">
        <v>4.25</v>
      </c>
      <c r="W448" s="52" t="str" cm="1">
        <f t="array" ref="W448">_xlfn.SWITCH(ROUND(V448,0),5,"Excellent",4,"Good",3,"Ok","Bad")</f>
        <v>Good</v>
      </c>
      <c r="X448">
        <v>16</v>
      </c>
      <c r="Y448" t="str">
        <f t="shared" si="27"/>
        <v>No</v>
      </c>
      <c r="Z448" s="68">
        <v>41394</v>
      </c>
      <c r="AA448" s="68">
        <v>43831</v>
      </c>
      <c r="AB448">
        <v>365</v>
      </c>
      <c r="AC448" t="s">
        <v>15615</v>
      </c>
    </row>
    <row r="449" spans="1:29" x14ac:dyDescent="0.3">
      <c r="A449" t="s">
        <v>14669</v>
      </c>
      <c r="B449">
        <v>873</v>
      </c>
      <c r="C449" t="str">
        <f>VLOOKUP($B449,Hosts!$A:$M,10,0)</f>
        <v>Within a day</v>
      </c>
      <c r="D449" s="70">
        <f>VLOOKUP($B449,Hosts!$A:$M,11,0)</f>
        <v>1</v>
      </c>
      <c r="E449" s="70">
        <f>VLOOKUP($B449,Hosts!$A:$M,12,0)</f>
        <v>0.98</v>
      </c>
      <c r="F449" t="str">
        <f>VLOOKUP($B449,Hosts!$A:$M,13,0)</f>
        <v>Yes</v>
      </c>
      <c r="G449" t="str">
        <f>INDEX(Hosts!$A:$M, MATCH(Places!$B449,Hosts!$A:$A,0), MATCH(Places!G$1,Hosts!$A$1:$M$1,0))</f>
        <v>Within a day</v>
      </c>
      <c r="H449" s="70">
        <f>INDEX(Hosts!$A:$M, MATCH(Places!$B449,Hosts!$A:$A,0), MATCH(Places!H$1,Hosts!$A$1:$M$1,0))</f>
        <v>1</v>
      </c>
      <c r="I449" s="70">
        <f>INDEX(Hosts!$A:$M, MATCH(Places!$B449,Hosts!$A:$A,0), MATCH(Places!I$1,Hosts!$A$1:$M$1,0))</f>
        <v>0.98</v>
      </c>
      <c r="J449" t="str">
        <f>INDEX(Hosts!$A:$M, MATCH(Places!$B449,Hosts!$A:$A,0), MATCH(Places!J$1,Hosts!$A$1:$M$1,0))</f>
        <v>Yes</v>
      </c>
      <c r="K449">
        <v>21</v>
      </c>
      <c r="L449" t="str">
        <f>VLOOKUP($K449,Neighborhoods!$A:$C,2,0)</f>
        <v>Queens</v>
      </c>
      <c r="M449" t="str">
        <f>VLOOKUP($K449,Neighborhoods!$A:$C,3,0)</f>
        <v>Astoria</v>
      </c>
      <c r="N449" t="str">
        <f>INDEX(Neighborhoods!$A:$C, MATCH(Places!$K449,Neighborhoods!$A:$A,0), MATCH(Places!N$1,Neighborhoods!$A$1:$C$1,0))</f>
        <v>Queens</v>
      </c>
      <c r="O449" t="str">
        <f>INDEX(Neighborhoods!$A:$C, MATCH(Places!$K449,Neighborhoods!$A:$A,0), MATCH(Places!O$1,Neighborhoods!$A$1:$C$1,0))</f>
        <v>Astoria</v>
      </c>
      <c r="P449" t="s">
        <v>11822</v>
      </c>
      <c r="Q449" t="str">
        <f t="shared" si="24"/>
        <v>No</v>
      </c>
      <c r="R449">
        <v>2</v>
      </c>
      <c r="S449" t="str">
        <f t="shared" si="25"/>
        <v>Small</v>
      </c>
      <c r="T449" s="50">
        <v>190</v>
      </c>
      <c r="U449" s="70">
        <f t="shared" si="26"/>
        <v>0.03</v>
      </c>
      <c r="V449" s="52">
        <v>4.91</v>
      </c>
      <c r="W449" s="52" t="str" cm="1">
        <f t="array" ref="W449">_xlfn.SWITCH(ROUND(V449,0),5,"Excellent",4,"Good",3,"Ok","Bad")</f>
        <v>Excellent</v>
      </c>
      <c r="X449">
        <v>79</v>
      </c>
      <c r="Y449" t="str">
        <f t="shared" si="27"/>
        <v>No</v>
      </c>
      <c r="Z449" s="68">
        <v>41400</v>
      </c>
      <c r="AA449" s="68">
        <v>43829</v>
      </c>
      <c r="AB449">
        <v>330</v>
      </c>
      <c r="AC449" t="s">
        <v>15615</v>
      </c>
    </row>
    <row r="450" spans="1:29" x14ac:dyDescent="0.3">
      <c r="A450" t="s">
        <v>350</v>
      </c>
      <c r="B450">
        <v>1049</v>
      </c>
      <c r="C450" t="str">
        <f>VLOOKUP($B450,Hosts!$A:$M,10,0)</f>
        <v>Within an hour</v>
      </c>
      <c r="D450" s="70">
        <f>VLOOKUP($B450,Hosts!$A:$M,11,0)</f>
        <v>1</v>
      </c>
      <c r="E450" s="70">
        <f>VLOOKUP($B450,Hosts!$A:$M,12,0)</f>
        <v>0.7</v>
      </c>
      <c r="F450" t="str">
        <f>VLOOKUP($B450,Hosts!$A:$M,13,0)</f>
        <v>Yes</v>
      </c>
      <c r="G450" t="str">
        <f>INDEX(Hosts!$A:$M, MATCH(Places!$B450,Hosts!$A:$A,0), MATCH(Places!G$1,Hosts!$A$1:$M$1,0))</f>
        <v>Within an hour</v>
      </c>
      <c r="H450" s="70">
        <f>INDEX(Hosts!$A:$M, MATCH(Places!$B450,Hosts!$A:$A,0), MATCH(Places!H$1,Hosts!$A$1:$M$1,0))</f>
        <v>1</v>
      </c>
      <c r="I450" s="70">
        <f>INDEX(Hosts!$A:$M, MATCH(Places!$B450,Hosts!$A:$A,0), MATCH(Places!I$1,Hosts!$A$1:$M$1,0))</f>
        <v>0.7</v>
      </c>
      <c r="J450" t="str">
        <f>INDEX(Hosts!$A:$M, MATCH(Places!$B450,Hosts!$A:$A,0), MATCH(Places!J$1,Hosts!$A$1:$M$1,0))</f>
        <v>Yes</v>
      </c>
      <c r="K450">
        <v>11</v>
      </c>
      <c r="L450" t="str">
        <f>VLOOKUP($K450,Neighborhoods!$A:$C,2,0)</f>
        <v>Brooklyn</v>
      </c>
      <c r="M450" t="str">
        <f>VLOOKUP($K450,Neighborhoods!$A:$C,3,0)</f>
        <v>Greenpoint</v>
      </c>
      <c r="N450" t="str">
        <f>INDEX(Neighborhoods!$A:$C, MATCH(Places!$K450,Neighborhoods!$A:$A,0), MATCH(Places!N$1,Neighborhoods!$A$1:$C$1,0))</f>
        <v>Brooklyn</v>
      </c>
      <c r="O450" t="str">
        <f>INDEX(Neighborhoods!$A:$C, MATCH(Places!$K450,Neighborhoods!$A:$A,0), MATCH(Places!O$1,Neighborhoods!$A$1:$C$1,0))</f>
        <v>Greenpoint</v>
      </c>
      <c r="P450" t="s">
        <v>11822</v>
      </c>
      <c r="Q450" t="str">
        <f t="shared" si="24"/>
        <v>No</v>
      </c>
      <c r="R450">
        <v>4</v>
      </c>
      <c r="S450" t="str">
        <f t="shared" si="25"/>
        <v>Medium</v>
      </c>
      <c r="T450" s="50">
        <v>192</v>
      </c>
      <c r="U450" s="70">
        <f t="shared" si="26"/>
        <v>0.03</v>
      </c>
      <c r="V450" s="52">
        <v>4.92</v>
      </c>
      <c r="W450" s="52" t="str" cm="1">
        <f t="array" ref="W450">_xlfn.SWITCH(ROUND(V450,0),5,"Excellent",4,"Good",3,"Ok","Bad")</f>
        <v>Excellent</v>
      </c>
      <c r="X450">
        <v>73</v>
      </c>
      <c r="Y450" t="str">
        <f t="shared" si="27"/>
        <v>No</v>
      </c>
      <c r="Z450" s="68">
        <v>41386</v>
      </c>
      <c r="AA450" s="68">
        <v>43788</v>
      </c>
      <c r="AB450">
        <v>313</v>
      </c>
      <c r="AC450" t="s">
        <v>15615</v>
      </c>
    </row>
    <row r="451" spans="1:29" x14ac:dyDescent="0.3">
      <c r="A451" t="s">
        <v>13394</v>
      </c>
      <c r="B451">
        <v>1050</v>
      </c>
      <c r="C451" t="str">
        <f>VLOOKUP($B451,Hosts!$A:$M,10,0)</f>
        <v>Within an hour</v>
      </c>
      <c r="D451" s="70">
        <f>VLOOKUP($B451,Hosts!$A:$M,11,0)</f>
        <v>1</v>
      </c>
      <c r="E451" s="70">
        <f>VLOOKUP($B451,Hosts!$A:$M,12,0)</f>
        <v>1</v>
      </c>
      <c r="F451" t="str">
        <f>VLOOKUP($B451,Hosts!$A:$M,13,0)</f>
        <v>Yes</v>
      </c>
      <c r="G451" t="str">
        <f>INDEX(Hosts!$A:$M, MATCH(Places!$B451,Hosts!$A:$A,0), MATCH(Places!G$1,Hosts!$A$1:$M$1,0))</f>
        <v>Within an hour</v>
      </c>
      <c r="H451" s="70">
        <f>INDEX(Hosts!$A:$M, MATCH(Places!$B451,Hosts!$A:$A,0), MATCH(Places!H$1,Hosts!$A$1:$M$1,0))</f>
        <v>1</v>
      </c>
      <c r="I451" s="70">
        <f>INDEX(Hosts!$A:$M, MATCH(Places!$B451,Hosts!$A:$A,0), MATCH(Places!I$1,Hosts!$A$1:$M$1,0))</f>
        <v>1</v>
      </c>
      <c r="J451" t="str">
        <f>INDEX(Hosts!$A:$M, MATCH(Places!$B451,Hosts!$A:$A,0), MATCH(Places!J$1,Hosts!$A$1:$M$1,0))</f>
        <v>Yes</v>
      </c>
      <c r="K451">
        <v>19</v>
      </c>
      <c r="L451" t="str">
        <f>VLOOKUP($K451,Neighborhoods!$A:$C,2,0)</f>
        <v>Manhattan</v>
      </c>
      <c r="M451" t="str">
        <f>VLOOKUP($K451,Neighborhoods!$A:$C,3,0)</f>
        <v>Upper East Side</v>
      </c>
      <c r="N451" t="str">
        <f>INDEX(Neighborhoods!$A:$C, MATCH(Places!$K451,Neighborhoods!$A:$A,0), MATCH(Places!N$1,Neighborhoods!$A$1:$C$1,0))</f>
        <v>Manhattan</v>
      </c>
      <c r="O451" t="str">
        <f>INDEX(Neighborhoods!$A:$C, MATCH(Places!$K451,Neighborhoods!$A:$A,0), MATCH(Places!O$1,Neighborhoods!$A$1:$C$1,0))</f>
        <v>Upper East Side</v>
      </c>
      <c r="P451" t="s">
        <v>11822</v>
      </c>
      <c r="Q451" t="str">
        <f t="shared" ref="Q451:Q514" si="28">IF(OR(P451="Private room",P451="Shared room"),"Yes","No")</f>
        <v>No</v>
      </c>
      <c r="R451">
        <v>2</v>
      </c>
      <c r="S451" t="str">
        <f t="shared" ref="S451:S514" si="29">IF(R451&lt;=2,"Small",IF(R451&lt;=5,"Medium","Large"))</f>
        <v>Small</v>
      </c>
      <c r="T451" s="50">
        <v>99</v>
      </c>
      <c r="U451" s="70">
        <f t="shared" ref="U451:U514" si="30">VLOOKUP($T451,$AF$1:$AG$5,2)</f>
        <v>0.03</v>
      </c>
      <c r="V451" s="52">
        <v>5</v>
      </c>
      <c r="W451" s="52" t="str" cm="1">
        <f t="array" ref="W451">_xlfn.SWITCH(ROUND(V451,0),5,"Excellent",4,"Good",3,"Ok","Bad")</f>
        <v>Excellent</v>
      </c>
      <c r="X451">
        <v>53</v>
      </c>
      <c r="Y451" t="str">
        <f t="shared" ref="Y451:Y514" si="31">IF(AND(V451&gt;4.8,X451&gt;100),"Yes","No")</f>
        <v>No</v>
      </c>
      <c r="Z451" s="68">
        <v>41503</v>
      </c>
      <c r="AA451" s="68">
        <v>43686</v>
      </c>
      <c r="AB451">
        <v>44</v>
      </c>
      <c r="AC451" t="s">
        <v>15615</v>
      </c>
    </row>
    <row r="452" spans="1:29" x14ac:dyDescent="0.3">
      <c r="A452" t="s">
        <v>351</v>
      </c>
      <c r="B452">
        <v>569</v>
      </c>
      <c r="C452" t="str">
        <f>VLOOKUP($B452,Hosts!$A:$M,10,0)</f>
        <v>Within an hour</v>
      </c>
      <c r="D452" s="70">
        <f>VLOOKUP($B452,Hosts!$A:$M,11,0)</f>
        <v>1</v>
      </c>
      <c r="E452" s="70">
        <f>VLOOKUP($B452,Hosts!$A:$M,12,0)</f>
        <v>0.91</v>
      </c>
      <c r="F452" t="str">
        <f>VLOOKUP($B452,Hosts!$A:$M,13,0)</f>
        <v>Yes</v>
      </c>
      <c r="G452" t="str">
        <f>INDEX(Hosts!$A:$M, MATCH(Places!$B452,Hosts!$A:$A,0), MATCH(Places!G$1,Hosts!$A$1:$M$1,0))</f>
        <v>Within an hour</v>
      </c>
      <c r="H452" s="70">
        <f>INDEX(Hosts!$A:$M, MATCH(Places!$B452,Hosts!$A:$A,0), MATCH(Places!H$1,Hosts!$A$1:$M$1,0))</f>
        <v>1</v>
      </c>
      <c r="I452" s="70">
        <f>INDEX(Hosts!$A:$M, MATCH(Places!$B452,Hosts!$A:$A,0), MATCH(Places!I$1,Hosts!$A$1:$M$1,0))</f>
        <v>0.91</v>
      </c>
      <c r="J452" t="str">
        <f>INDEX(Hosts!$A:$M, MATCH(Places!$B452,Hosts!$A:$A,0), MATCH(Places!J$1,Hosts!$A$1:$M$1,0))</f>
        <v>Yes</v>
      </c>
      <c r="K452">
        <v>8</v>
      </c>
      <c r="L452" t="str">
        <f>VLOOKUP($K452,Neighborhoods!$A:$C,2,0)</f>
        <v>Brooklyn</v>
      </c>
      <c r="M452" t="str">
        <f>VLOOKUP($K452,Neighborhoods!$A:$C,3,0)</f>
        <v>Bushwick</v>
      </c>
      <c r="N452" t="str">
        <f>INDEX(Neighborhoods!$A:$C, MATCH(Places!$K452,Neighborhoods!$A:$A,0), MATCH(Places!N$1,Neighborhoods!$A$1:$C$1,0))</f>
        <v>Brooklyn</v>
      </c>
      <c r="O452" t="str">
        <f>INDEX(Neighborhoods!$A:$C, MATCH(Places!$K452,Neighborhoods!$A:$A,0), MATCH(Places!O$1,Neighborhoods!$A$1:$C$1,0))</f>
        <v>Bushwick</v>
      </c>
      <c r="P452" t="s">
        <v>1</v>
      </c>
      <c r="Q452" t="str">
        <f t="shared" si="28"/>
        <v>Yes</v>
      </c>
      <c r="R452">
        <v>1</v>
      </c>
      <c r="S452" t="str">
        <f t="shared" si="29"/>
        <v>Small</v>
      </c>
      <c r="T452" s="50">
        <v>45</v>
      </c>
      <c r="U452" s="70">
        <f t="shared" si="30"/>
        <v>0.03</v>
      </c>
      <c r="V452" s="52">
        <v>4.92</v>
      </c>
      <c r="W452" s="52" t="str" cm="1">
        <f t="array" ref="W452">_xlfn.SWITCH(ROUND(V452,0),5,"Excellent",4,"Good",3,"Ok","Bad")</f>
        <v>Excellent</v>
      </c>
      <c r="X452">
        <v>71</v>
      </c>
      <c r="Y452" t="str">
        <f t="shared" si="31"/>
        <v>No</v>
      </c>
      <c r="Z452" s="68">
        <v>41397</v>
      </c>
      <c r="AA452" s="68">
        <v>43904</v>
      </c>
      <c r="AB452">
        <v>365</v>
      </c>
      <c r="AC452" t="s">
        <v>15615</v>
      </c>
    </row>
    <row r="453" spans="1:29" x14ac:dyDescent="0.3">
      <c r="A453" t="s">
        <v>352</v>
      </c>
      <c r="B453">
        <v>131</v>
      </c>
      <c r="C453" t="str">
        <f>VLOOKUP($B453,Hosts!$A:$M,10,0)</f>
        <v>Within an hour</v>
      </c>
      <c r="D453" s="70">
        <f>VLOOKUP($B453,Hosts!$A:$M,11,0)</f>
        <v>1</v>
      </c>
      <c r="E453" s="70">
        <f>VLOOKUP($B453,Hosts!$A:$M,12,0)</f>
        <v>0.89</v>
      </c>
      <c r="F453" t="str">
        <f>VLOOKUP($B453,Hosts!$A:$M,13,0)</f>
        <v>Yes</v>
      </c>
      <c r="G453" t="str">
        <f>INDEX(Hosts!$A:$M, MATCH(Places!$B453,Hosts!$A:$A,0), MATCH(Places!G$1,Hosts!$A$1:$M$1,0))</f>
        <v>Within an hour</v>
      </c>
      <c r="H453" s="70">
        <f>INDEX(Hosts!$A:$M, MATCH(Places!$B453,Hosts!$A:$A,0), MATCH(Places!H$1,Hosts!$A$1:$M$1,0))</f>
        <v>1</v>
      </c>
      <c r="I453" s="70">
        <f>INDEX(Hosts!$A:$M, MATCH(Places!$B453,Hosts!$A:$A,0), MATCH(Places!I$1,Hosts!$A$1:$M$1,0))</f>
        <v>0.89</v>
      </c>
      <c r="J453" t="str">
        <f>INDEX(Hosts!$A:$M, MATCH(Places!$B453,Hosts!$A:$A,0), MATCH(Places!J$1,Hosts!$A$1:$M$1,0))</f>
        <v>Yes</v>
      </c>
      <c r="K453">
        <v>12</v>
      </c>
      <c r="L453" t="str">
        <f>VLOOKUP($K453,Neighborhoods!$A:$C,2,0)</f>
        <v>Brooklyn</v>
      </c>
      <c r="M453" t="str">
        <f>VLOOKUP($K453,Neighborhoods!$A:$C,3,0)</f>
        <v>Williamsburg</v>
      </c>
      <c r="N453" t="str">
        <f>INDEX(Neighborhoods!$A:$C, MATCH(Places!$K453,Neighborhoods!$A:$A,0), MATCH(Places!N$1,Neighborhoods!$A$1:$C$1,0))</f>
        <v>Brooklyn</v>
      </c>
      <c r="O453" t="str">
        <f>INDEX(Neighborhoods!$A:$C, MATCH(Places!$K453,Neighborhoods!$A:$A,0), MATCH(Places!O$1,Neighborhoods!$A$1:$C$1,0))</f>
        <v>Williamsburg</v>
      </c>
      <c r="P453" t="s">
        <v>11822</v>
      </c>
      <c r="Q453" t="str">
        <f t="shared" si="28"/>
        <v>No</v>
      </c>
      <c r="R453">
        <v>7</v>
      </c>
      <c r="S453" t="str">
        <f t="shared" si="29"/>
        <v>Large</v>
      </c>
      <c r="T453" s="50">
        <v>174</v>
      </c>
      <c r="U453" s="70">
        <f t="shared" si="30"/>
        <v>0.03</v>
      </c>
      <c r="V453" s="52">
        <v>4.8099999999999996</v>
      </c>
      <c r="W453" s="52" t="str" cm="1">
        <f t="array" ref="W453">_xlfn.SWITCH(ROUND(V453,0),5,"Excellent",4,"Good",3,"Ok","Bad")</f>
        <v>Excellent</v>
      </c>
      <c r="X453">
        <v>58</v>
      </c>
      <c r="Y453" t="str">
        <f t="shared" si="31"/>
        <v>No</v>
      </c>
      <c r="Z453" s="68">
        <v>41648</v>
      </c>
      <c r="AA453" s="68">
        <v>43971</v>
      </c>
      <c r="AB453">
        <v>14</v>
      </c>
      <c r="AC453" t="s">
        <v>15615</v>
      </c>
    </row>
    <row r="454" spans="1:29" x14ac:dyDescent="0.3">
      <c r="A454" t="s">
        <v>14341</v>
      </c>
      <c r="B454">
        <v>424</v>
      </c>
      <c r="C454" t="str">
        <f>VLOOKUP($B454,Hosts!$A:$M,10,0)</f>
        <v>Within a few hours</v>
      </c>
      <c r="D454" s="70">
        <f>VLOOKUP($B454,Hosts!$A:$M,11,0)</f>
        <v>1</v>
      </c>
      <c r="E454" s="70">
        <f>VLOOKUP($B454,Hosts!$A:$M,12,0)</f>
        <v>0.83</v>
      </c>
      <c r="F454" t="str">
        <f>VLOOKUP($B454,Hosts!$A:$M,13,0)</f>
        <v>No</v>
      </c>
      <c r="G454" t="str">
        <f>INDEX(Hosts!$A:$M, MATCH(Places!$B454,Hosts!$A:$A,0), MATCH(Places!G$1,Hosts!$A$1:$M$1,0))</f>
        <v>Within a few hours</v>
      </c>
      <c r="H454" s="70">
        <f>INDEX(Hosts!$A:$M, MATCH(Places!$B454,Hosts!$A:$A,0), MATCH(Places!H$1,Hosts!$A$1:$M$1,0))</f>
        <v>1</v>
      </c>
      <c r="I454" s="70">
        <f>INDEX(Hosts!$A:$M, MATCH(Places!$B454,Hosts!$A:$A,0), MATCH(Places!I$1,Hosts!$A$1:$M$1,0))</f>
        <v>0.83</v>
      </c>
      <c r="J454" t="str">
        <f>INDEX(Hosts!$A:$M, MATCH(Places!$B454,Hosts!$A:$A,0), MATCH(Places!J$1,Hosts!$A$1:$M$1,0))</f>
        <v>No</v>
      </c>
      <c r="K454">
        <v>9</v>
      </c>
      <c r="L454" t="str">
        <f>VLOOKUP($K454,Neighborhoods!$A:$C,2,0)</f>
        <v>Brooklyn</v>
      </c>
      <c r="M454" t="str">
        <f>VLOOKUP($K454,Neighborhoods!$A:$C,3,0)</f>
        <v>Crown Heights</v>
      </c>
      <c r="N454" t="str">
        <f>INDEX(Neighborhoods!$A:$C, MATCH(Places!$K454,Neighborhoods!$A:$A,0), MATCH(Places!N$1,Neighborhoods!$A$1:$C$1,0))</f>
        <v>Brooklyn</v>
      </c>
      <c r="O454" t="str">
        <f>INDEX(Neighborhoods!$A:$C, MATCH(Places!$K454,Neighborhoods!$A:$A,0), MATCH(Places!O$1,Neighborhoods!$A$1:$C$1,0))</f>
        <v>Crown Heights</v>
      </c>
      <c r="P454" t="s">
        <v>1</v>
      </c>
      <c r="Q454" t="str">
        <f t="shared" si="28"/>
        <v>Yes</v>
      </c>
      <c r="R454">
        <v>1</v>
      </c>
      <c r="S454" t="str">
        <f t="shared" si="29"/>
        <v>Small</v>
      </c>
      <c r="T454" s="50">
        <v>40</v>
      </c>
      <c r="U454" s="70">
        <f t="shared" si="30"/>
        <v>0.03</v>
      </c>
      <c r="V454" s="52">
        <v>4.92</v>
      </c>
      <c r="W454" s="52" t="str" cm="1">
        <f t="array" ref="W454">_xlfn.SWITCH(ROUND(V454,0),5,"Excellent",4,"Good",3,"Ok","Bad")</f>
        <v>Excellent</v>
      </c>
      <c r="X454">
        <v>12</v>
      </c>
      <c r="Y454" t="str">
        <f t="shared" si="31"/>
        <v>No</v>
      </c>
      <c r="Z454" s="68">
        <v>43534</v>
      </c>
      <c r="AA454" s="68">
        <v>43890</v>
      </c>
      <c r="AB454">
        <v>350</v>
      </c>
      <c r="AC454" t="s">
        <v>15615</v>
      </c>
    </row>
    <row r="455" spans="1:29" x14ac:dyDescent="0.3">
      <c r="A455" t="s">
        <v>353</v>
      </c>
      <c r="B455">
        <v>774</v>
      </c>
      <c r="C455" t="str">
        <f>VLOOKUP($B455,Hosts!$A:$M,10,0)</f>
        <v>Within an hour</v>
      </c>
      <c r="D455" s="70">
        <f>VLOOKUP($B455,Hosts!$A:$M,11,0)</f>
        <v>1</v>
      </c>
      <c r="E455" s="70">
        <f>VLOOKUP($B455,Hosts!$A:$M,12,0)</f>
        <v>0.79</v>
      </c>
      <c r="F455" t="str">
        <f>VLOOKUP($B455,Hosts!$A:$M,13,0)</f>
        <v>Yes</v>
      </c>
      <c r="G455" t="str">
        <f>INDEX(Hosts!$A:$M, MATCH(Places!$B455,Hosts!$A:$A,0), MATCH(Places!G$1,Hosts!$A$1:$M$1,0))</f>
        <v>Within an hour</v>
      </c>
      <c r="H455" s="70">
        <f>INDEX(Hosts!$A:$M, MATCH(Places!$B455,Hosts!$A:$A,0), MATCH(Places!H$1,Hosts!$A$1:$M$1,0))</f>
        <v>1</v>
      </c>
      <c r="I455" s="70">
        <f>INDEX(Hosts!$A:$M, MATCH(Places!$B455,Hosts!$A:$A,0), MATCH(Places!I$1,Hosts!$A$1:$M$1,0))</f>
        <v>0.79</v>
      </c>
      <c r="J455" t="str">
        <f>INDEX(Hosts!$A:$M, MATCH(Places!$B455,Hosts!$A:$A,0), MATCH(Places!J$1,Hosts!$A$1:$M$1,0))</f>
        <v>Yes</v>
      </c>
      <c r="K455">
        <v>21</v>
      </c>
      <c r="L455" t="str">
        <f>VLOOKUP($K455,Neighborhoods!$A:$C,2,0)</f>
        <v>Queens</v>
      </c>
      <c r="M455" t="str">
        <f>VLOOKUP($K455,Neighborhoods!$A:$C,3,0)</f>
        <v>Astoria</v>
      </c>
      <c r="N455" t="str">
        <f>INDEX(Neighborhoods!$A:$C, MATCH(Places!$K455,Neighborhoods!$A:$A,0), MATCH(Places!N$1,Neighborhoods!$A$1:$C$1,0))</f>
        <v>Queens</v>
      </c>
      <c r="O455" t="str">
        <f>INDEX(Neighborhoods!$A:$C, MATCH(Places!$K455,Neighborhoods!$A:$A,0), MATCH(Places!O$1,Neighborhoods!$A$1:$C$1,0))</f>
        <v>Astoria</v>
      </c>
      <c r="P455" t="s">
        <v>1</v>
      </c>
      <c r="Q455" t="str">
        <f t="shared" si="28"/>
        <v>Yes</v>
      </c>
      <c r="R455">
        <v>1</v>
      </c>
      <c r="S455" t="str">
        <f t="shared" si="29"/>
        <v>Small</v>
      </c>
      <c r="T455" s="50">
        <v>75</v>
      </c>
      <c r="U455" s="70">
        <f t="shared" si="30"/>
        <v>0.03</v>
      </c>
      <c r="V455" s="52">
        <v>4.8</v>
      </c>
      <c r="W455" s="52" t="str" cm="1">
        <f t="array" ref="W455">_xlfn.SWITCH(ROUND(V455,0),5,"Excellent",4,"Good",3,"Ok","Bad")</f>
        <v>Excellent</v>
      </c>
      <c r="X455">
        <v>76</v>
      </c>
      <c r="Y455" t="str">
        <f t="shared" si="31"/>
        <v>No</v>
      </c>
      <c r="Z455" s="68">
        <v>41386</v>
      </c>
      <c r="AA455" s="68">
        <v>43937</v>
      </c>
      <c r="AB455">
        <v>365</v>
      </c>
      <c r="AC455" t="s">
        <v>15615</v>
      </c>
    </row>
    <row r="456" spans="1:29" x14ac:dyDescent="0.3">
      <c r="A456" t="s">
        <v>354</v>
      </c>
      <c r="B456">
        <v>1062</v>
      </c>
      <c r="C456" t="str">
        <f>VLOOKUP($B456,Hosts!$A:$M,10,0)</f>
        <v>Within an hour</v>
      </c>
      <c r="D456" s="70">
        <f>VLOOKUP($B456,Hosts!$A:$M,11,0)</f>
        <v>0.8</v>
      </c>
      <c r="E456" s="70">
        <f>VLOOKUP($B456,Hosts!$A:$M,12,0)</f>
        <v>0.98</v>
      </c>
      <c r="F456" t="str">
        <f>VLOOKUP($B456,Hosts!$A:$M,13,0)</f>
        <v>Yes</v>
      </c>
      <c r="G456" t="str">
        <f>INDEX(Hosts!$A:$M, MATCH(Places!$B456,Hosts!$A:$A,0), MATCH(Places!G$1,Hosts!$A$1:$M$1,0))</f>
        <v>Within an hour</v>
      </c>
      <c r="H456" s="70">
        <f>INDEX(Hosts!$A:$M, MATCH(Places!$B456,Hosts!$A:$A,0), MATCH(Places!H$1,Hosts!$A$1:$M$1,0))</f>
        <v>0.8</v>
      </c>
      <c r="I456" s="70">
        <f>INDEX(Hosts!$A:$M, MATCH(Places!$B456,Hosts!$A:$A,0), MATCH(Places!I$1,Hosts!$A$1:$M$1,0))</f>
        <v>0.98</v>
      </c>
      <c r="J456" t="str">
        <f>INDEX(Hosts!$A:$M, MATCH(Places!$B456,Hosts!$A:$A,0), MATCH(Places!J$1,Hosts!$A$1:$M$1,0))</f>
        <v>Yes</v>
      </c>
      <c r="K456">
        <v>19</v>
      </c>
      <c r="L456" t="str">
        <f>VLOOKUP($K456,Neighborhoods!$A:$C,2,0)</f>
        <v>Manhattan</v>
      </c>
      <c r="M456" t="str">
        <f>VLOOKUP($K456,Neighborhoods!$A:$C,3,0)</f>
        <v>Upper East Side</v>
      </c>
      <c r="N456" t="str">
        <f>INDEX(Neighborhoods!$A:$C, MATCH(Places!$K456,Neighborhoods!$A:$A,0), MATCH(Places!N$1,Neighborhoods!$A$1:$C$1,0))</f>
        <v>Manhattan</v>
      </c>
      <c r="O456" t="str">
        <f>INDEX(Neighborhoods!$A:$C, MATCH(Places!$K456,Neighborhoods!$A:$A,0), MATCH(Places!O$1,Neighborhoods!$A$1:$C$1,0))</f>
        <v>Upper East Side</v>
      </c>
      <c r="P456" t="s">
        <v>11822</v>
      </c>
      <c r="Q456" t="str">
        <f t="shared" si="28"/>
        <v>No</v>
      </c>
      <c r="R456">
        <v>2</v>
      </c>
      <c r="S456" t="str">
        <f t="shared" si="29"/>
        <v>Small</v>
      </c>
      <c r="T456" s="50">
        <v>85</v>
      </c>
      <c r="U456" s="70">
        <f t="shared" si="30"/>
        <v>0.03</v>
      </c>
      <c r="V456" s="52">
        <v>4.8899999999999997</v>
      </c>
      <c r="W456" s="52" t="str" cm="1">
        <f t="array" ref="W456">_xlfn.SWITCH(ROUND(V456,0),5,"Excellent",4,"Good",3,"Ok","Bad")</f>
        <v>Excellent</v>
      </c>
      <c r="X456">
        <v>255</v>
      </c>
      <c r="Y456" t="str">
        <f t="shared" si="31"/>
        <v>Yes</v>
      </c>
      <c r="Z456" s="68">
        <v>41375</v>
      </c>
      <c r="AA456" s="68">
        <v>44023</v>
      </c>
      <c r="AB456">
        <v>265</v>
      </c>
      <c r="AC456" t="s">
        <v>15616</v>
      </c>
    </row>
    <row r="457" spans="1:29" x14ac:dyDescent="0.3">
      <c r="A457" t="s">
        <v>355</v>
      </c>
      <c r="B457">
        <v>1030</v>
      </c>
      <c r="C457" t="str">
        <f>VLOOKUP($B457,Hosts!$A:$M,10,0)</f>
        <v>Within an hour</v>
      </c>
      <c r="D457" s="70">
        <f>VLOOKUP($B457,Hosts!$A:$M,11,0)</f>
        <v>1</v>
      </c>
      <c r="E457" s="70">
        <f>VLOOKUP($B457,Hosts!$A:$M,12,0)</f>
        <v>0.82</v>
      </c>
      <c r="F457" t="str">
        <f>VLOOKUP($B457,Hosts!$A:$M,13,0)</f>
        <v>Yes</v>
      </c>
      <c r="G457" t="str">
        <f>INDEX(Hosts!$A:$M, MATCH(Places!$B457,Hosts!$A:$A,0), MATCH(Places!G$1,Hosts!$A$1:$M$1,0))</f>
        <v>Within an hour</v>
      </c>
      <c r="H457" s="70">
        <f>INDEX(Hosts!$A:$M, MATCH(Places!$B457,Hosts!$A:$A,0), MATCH(Places!H$1,Hosts!$A$1:$M$1,0))</f>
        <v>1</v>
      </c>
      <c r="I457" s="70">
        <f>INDEX(Hosts!$A:$M, MATCH(Places!$B457,Hosts!$A:$A,0), MATCH(Places!I$1,Hosts!$A$1:$M$1,0))</f>
        <v>0.82</v>
      </c>
      <c r="J457" t="str">
        <f>INDEX(Hosts!$A:$M, MATCH(Places!$B457,Hosts!$A:$A,0), MATCH(Places!J$1,Hosts!$A$1:$M$1,0))</f>
        <v>Yes</v>
      </c>
      <c r="K457">
        <v>7</v>
      </c>
      <c r="L457" t="str">
        <f>VLOOKUP($K457,Neighborhoods!$A:$C,2,0)</f>
        <v>Brooklyn</v>
      </c>
      <c r="M457" t="str">
        <f>VLOOKUP($K457,Neighborhoods!$A:$C,3,0)</f>
        <v>Bedford-Stuyvesant</v>
      </c>
      <c r="N457" t="str">
        <f>INDEX(Neighborhoods!$A:$C, MATCH(Places!$K457,Neighborhoods!$A:$A,0), MATCH(Places!N$1,Neighborhoods!$A$1:$C$1,0))</f>
        <v>Brooklyn</v>
      </c>
      <c r="O457" t="str">
        <f>INDEX(Neighborhoods!$A:$C, MATCH(Places!$K457,Neighborhoods!$A:$A,0), MATCH(Places!O$1,Neighborhoods!$A$1:$C$1,0))</f>
        <v>Bedford-Stuyvesant</v>
      </c>
      <c r="P457" t="s">
        <v>11822</v>
      </c>
      <c r="Q457" t="str">
        <f t="shared" si="28"/>
        <v>No</v>
      </c>
      <c r="R457">
        <v>5</v>
      </c>
      <c r="S457" t="str">
        <f t="shared" si="29"/>
        <v>Medium</v>
      </c>
      <c r="T457" s="50">
        <v>95</v>
      </c>
      <c r="U457" s="70">
        <f t="shared" si="30"/>
        <v>0.03</v>
      </c>
      <c r="V457" s="52">
        <v>4.75</v>
      </c>
      <c r="W457" s="52" t="str" cm="1">
        <f t="array" ref="W457">_xlfn.SWITCH(ROUND(V457,0),5,"Excellent",4,"Good",3,"Ok","Bad")</f>
        <v>Excellent</v>
      </c>
      <c r="X457">
        <v>53</v>
      </c>
      <c r="Y457" t="str">
        <f t="shared" si="31"/>
        <v>No</v>
      </c>
      <c r="Z457" s="68">
        <v>41487</v>
      </c>
      <c r="AA457" s="68">
        <v>43777</v>
      </c>
      <c r="AB457">
        <v>348</v>
      </c>
      <c r="AC457" t="s">
        <v>15616</v>
      </c>
    </row>
    <row r="458" spans="1:29" x14ac:dyDescent="0.3">
      <c r="A458" t="s">
        <v>356</v>
      </c>
      <c r="B458">
        <v>849</v>
      </c>
      <c r="C458" t="str">
        <f>VLOOKUP($B458,Hosts!$A:$M,10,0)</f>
        <v>Within an hour</v>
      </c>
      <c r="D458" s="70">
        <f>VLOOKUP($B458,Hosts!$A:$M,11,0)</f>
        <v>1</v>
      </c>
      <c r="E458" s="70">
        <f>VLOOKUP($B458,Hosts!$A:$M,12,0)</f>
        <v>0.93</v>
      </c>
      <c r="F458" t="str">
        <f>VLOOKUP($B458,Hosts!$A:$M,13,0)</f>
        <v>Yes</v>
      </c>
      <c r="G458" t="str">
        <f>INDEX(Hosts!$A:$M, MATCH(Places!$B458,Hosts!$A:$A,0), MATCH(Places!G$1,Hosts!$A$1:$M$1,0))</f>
        <v>Within an hour</v>
      </c>
      <c r="H458" s="70">
        <f>INDEX(Hosts!$A:$M, MATCH(Places!$B458,Hosts!$A:$A,0), MATCH(Places!H$1,Hosts!$A$1:$M$1,0))</f>
        <v>1</v>
      </c>
      <c r="I458" s="70">
        <f>INDEX(Hosts!$A:$M, MATCH(Places!$B458,Hosts!$A:$A,0), MATCH(Places!I$1,Hosts!$A$1:$M$1,0))</f>
        <v>0.93</v>
      </c>
      <c r="J458" t="str">
        <f>INDEX(Hosts!$A:$M, MATCH(Places!$B458,Hosts!$A:$A,0), MATCH(Places!J$1,Hosts!$A$1:$M$1,0))</f>
        <v>Yes</v>
      </c>
      <c r="K458">
        <v>13</v>
      </c>
      <c r="L458" t="str">
        <f>VLOOKUP($K458,Neighborhoods!$A:$C,2,0)</f>
        <v>Manhattan</v>
      </c>
      <c r="M458" t="str">
        <f>VLOOKUP($K458,Neighborhoods!$A:$C,3,0)</f>
        <v>Chelsea</v>
      </c>
      <c r="N458" t="str">
        <f>INDEX(Neighborhoods!$A:$C, MATCH(Places!$K458,Neighborhoods!$A:$A,0), MATCH(Places!N$1,Neighborhoods!$A$1:$C$1,0))</f>
        <v>Manhattan</v>
      </c>
      <c r="O458" t="str">
        <f>INDEX(Neighborhoods!$A:$C, MATCH(Places!$K458,Neighborhoods!$A:$A,0), MATCH(Places!O$1,Neighborhoods!$A$1:$C$1,0))</f>
        <v>Chelsea</v>
      </c>
      <c r="P458" t="s">
        <v>11822</v>
      </c>
      <c r="Q458" t="str">
        <f t="shared" si="28"/>
        <v>No</v>
      </c>
      <c r="R458">
        <v>6</v>
      </c>
      <c r="S458" t="str">
        <f t="shared" si="29"/>
        <v>Large</v>
      </c>
      <c r="T458" s="50">
        <v>525</v>
      </c>
      <c r="U458" s="70">
        <f t="shared" si="30"/>
        <v>0.05</v>
      </c>
      <c r="V458" s="52">
        <v>4.9800000000000004</v>
      </c>
      <c r="W458" s="52" t="str" cm="1">
        <f t="array" ref="W458">_xlfn.SWITCH(ROUND(V458,0),5,"Excellent",4,"Good",3,"Ok","Bad")</f>
        <v>Excellent</v>
      </c>
      <c r="X458">
        <v>131</v>
      </c>
      <c r="Y458" t="str">
        <f t="shared" si="31"/>
        <v>Yes</v>
      </c>
      <c r="Z458" s="68">
        <v>41381</v>
      </c>
      <c r="AA458" s="68">
        <v>43833</v>
      </c>
      <c r="AB458">
        <v>351</v>
      </c>
      <c r="AC458" t="s">
        <v>15615</v>
      </c>
    </row>
    <row r="459" spans="1:29" x14ac:dyDescent="0.3">
      <c r="A459" t="s">
        <v>357</v>
      </c>
      <c r="B459">
        <v>344</v>
      </c>
      <c r="C459" t="str">
        <f>VLOOKUP($B459,Hosts!$A:$M,10,0)</f>
        <v>Within an hour</v>
      </c>
      <c r="D459" s="70">
        <f>VLOOKUP($B459,Hosts!$A:$M,11,0)</f>
        <v>1</v>
      </c>
      <c r="E459" s="70">
        <f>VLOOKUP($B459,Hosts!$A:$M,12,0)</f>
        <v>0.97</v>
      </c>
      <c r="F459" t="str">
        <f>VLOOKUP($B459,Hosts!$A:$M,13,0)</f>
        <v>Yes</v>
      </c>
      <c r="G459" t="str">
        <f>INDEX(Hosts!$A:$M, MATCH(Places!$B459,Hosts!$A:$A,0), MATCH(Places!G$1,Hosts!$A$1:$M$1,0))</f>
        <v>Within an hour</v>
      </c>
      <c r="H459" s="70">
        <f>INDEX(Hosts!$A:$M, MATCH(Places!$B459,Hosts!$A:$A,0), MATCH(Places!H$1,Hosts!$A$1:$M$1,0))</f>
        <v>1</v>
      </c>
      <c r="I459" s="70">
        <f>INDEX(Hosts!$A:$M, MATCH(Places!$B459,Hosts!$A:$A,0), MATCH(Places!I$1,Hosts!$A$1:$M$1,0))</f>
        <v>0.97</v>
      </c>
      <c r="J459" t="str">
        <f>INDEX(Hosts!$A:$M, MATCH(Places!$B459,Hosts!$A:$A,0), MATCH(Places!J$1,Hosts!$A$1:$M$1,0))</f>
        <v>Yes</v>
      </c>
      <c r="K459">
        <v>16</v>
      </c>
      <c r="L459" t="str">
        <f>VLOOKUP($K459,Neighborhoods!$A:$C,2,0)</f>
        <v>Manhattan</v>
      </c>
      <c r="M459" t="str">
        <f>VLOOKUP($K459,Neighborhoods!$A:$C,3,0)</f>
        <v>Harlem</v>
      </c>
      <c r="N459" t="str">
        <f>INDEX(Neighborhoods!$A:$C, MATCH(Places!$K459,Neighborhoods!$A:$A,0), MATCH(Places!N$1,Neighborhoods!$A$1:$C$1,0))</f>
        <v>Manhattan</v>
      </c>
      <c r="O459" t="str">
        <f>INDEX(Neighborhoods!$A:$C, MATCH(Places!$K459,Neighborhoods!$A:$A,0), MATCH(Places!O$1,Neighborhoods!$A$1:$C$1,0))</f>
        <v>Harlem</v>
      </c>
      <c r="P459" t="s">
        <v>1</v>
      </c>
      <c r="Q459" t="str">
        <f t="shared" si="28"/>
        <v>Yes</v>
      </c>
      <c r="R459">
        <v>1</v>
      </c>
      <c r="S459" t="str">
        <f t="shared" si="29"/>
        <v>Small</v>
      </c>
      <c r="T459" s="50">
        <v>50</v>
      </c>
      <c r="U459" s="70">
        <f t="shared" si="30"/>
        <v>0.03</v>
      </c>
      <c r="V459" s="52">
        <v>4.92</v>
      </c>
      <c r="W459" s="52" t="str" cm="1">
        <f t="array" ref="W459">_xlfn.SWITCH(ROUND(V459,0),5,"Excellent",4,"Good",3,"Ok","Bad")</f>
        <v>Excellent</v>
      </c>
      <c r="X459">
        <v>50</v>
      </c>
      <c r="Y459" t="str">
        <f t="shared" si="31"/>
        <v>No</v>
      </c>
      <c r="Z459" s="68">
        <v>43478</v>
      </c>
      <c r="AA459" s="68">
        <v>43885</v>
      </c>
      <c r="AB459">
        <v>317</v>
      </c>
      <c r="AC459" t="s">
        <v>15616</v>
      </c>
    </row>
    <row r="460" spans="1:29" x14ac:dyDescent="0.3">
      <c r="A460" t="s">
        <v>358</v>
      </c>
      <c r="B460">
        <v>694</v>
      </c>
      <c r="C460" t="str">
        <f>VLOOKUP($B460,Hosts!$A:$M,10,0)</f>
        <v>Within an hour</v>
      </c>
      <c r="D460" s="70">
        <f>VLOOKUP($B460,Hosts!$A:$M,11,0)</f>
        <v>1</v>
      </c>
      <c r="E460" s="70">
        <f>VLOOKUP($B460,Hosts!$A:$M,12,0)</f>
        <v>0.89</v>
      </c>
      <c r="F460" t="str">
        <f>VLOOKUP($B460,Hosts!$A:$M,13,0)</f>
        <v>Yes</v>
      </c>
      <c r="G460" t="str">
        <f>INDEX(Hosts!$A:$M, MATCH(Places!$B460,Hosts!$A:$A,0), MATCH(Places!G$1,Hosts!$A$1:$M$1,0))</f>
        <v>Within an hour</v>
      </c>
      <c r="H460" s="70">
        <f>INDEX(Hosts!$A:$M, MATCH(Places!$B460,Hosts!$A:$A,0), MATCH(Places!H$1,Hosts!$A$1:$M$1,0))</f>
        <v>1</v>
      </c>
      <c r="I460" s="70">
        <f>INDEX(Hosts!$A:$M, MATCH(Places!$B460,Hosts!$A:$A,0), MATCH(Places!I$1,Hosts!$A$1:$M$1,0))</f>
        <v>0.89</v>
      </c>
      <c r="J460" t="str">
        <f>INDEX(Hosts!$A:$M, MATCH(Places!$B460,Hosts!$A:$A,0), MATCH(Places!J$1,Hosts!$A$1:$M$1,0))</f>
        <v>Yes</v>
      </c>
      <c r="K460">
        <v>22</v>
      </c>
      <c r="L460" t="str">
        <f>VLOOKUP($K460,Neighborhoods!$A:$C,2,0)</f>
        <v>Queens</v>
      </c>
      <c r="M460" t="str">
        <f>VLOOKUP($K460,Neighborhoods!$A:$C,3,0)</f>
        <v>Flushing</v>
      </c>
      <c r="N460" t="str">
        <f>INDEX(Neighborhoods!$A:$C, MATCH(Places!$K460,Neighborhoods!$A:$A,0), MATCH(Places!N$1,Neighborhoods!$A$1:$C$1,0))</f>
        <v>Queens</v>
      </c>
      <c r="O460" t="str">
        <f>INDEX(Neighborhoods!$A:$C, MATCH(Places!$K460,Neighborhoods!$A:$A,0), MATCH(Places!O$1,Neighborhoods!$A$1:$C$1,0))</f>
        <v>Flushing</v>
      </c>
      <c r="P460" t="s">
        <v>1</v>
      </c>
      <c r="Q460" t="str">
        <f t="shared" si="28"/>
        <v>Yes</v>
      </c>
      <c r="R460">
        <v>2</v>
      </c>
      <c r="S460" t="str">
        <f t="shared" si="29"/>
        <v>Small</v>
      </c>
      <c r="T460" s="50">
        <v>59</v>
      </c>
      <c r="U460" s="70">
        <f t="shared" si="30"/>
        <v>0.03</v>
      </c>
      <c r="V460" s="52">
        <v>4.8899999999999997</v>
      </c>
      <c r="W460" s="52" t="str" cm="1">
        <f t="array" ref="W460">_xlfn.SWITCH(ROUND(V460,0),5,"Excellent",4,"Good",3,"Ok","Bad")</f>
        <v>Excellent</v>
      </c>
      <c r="X460">
        <v>305</v>
      </c>
      <c r="Y460" t="str">
        <f t="shared" si="31"/>
        <v>Yes</v>
      </c>
      <c r="Z460" s="68">
        <v>41378</v>
      </c>
      <c r="AA460" s="68">
        <v>44022</v>
      </c>
      <c r="AB460">
        <v>338</v>
      </c>
      <c r="AC460" t="s">
        <v>15615</v>
      </c>
    </row>
    <row r="461" spans="1:29" x14ac:dyDescent="0.3">
      <c r="A461" t="s">
        <v>359</v>
      </c>
      <c r="B461">
        <v>421</v>
      </c>
      <c r="C461" t="str">
        <f>VLOOKUP($B461,Hosts!$A:$M,10,0)</f>
        <v>Within a day</v>
      </c>
      <c r="D461" s="70">
        <f>VLOOKUP($B461,Hosts!$A:$M,11,0)</f>
        <v>0.7</v>
      </c>
      <c r="E461" s="70">
        <f>VLOOKUP($B461,Hosts!$A:$M,12,0)</f>
        <v>0.87</v>
      </c>
      <c r="F461" t="str">
        <f>VLOOKUP($B461,Hosts!$A:$M,13,0)</f>
        <v>No</v>
      </c>
      <c r="G461" t="str">
        <f>INDEX(Hosts!$A:$M, MATCH(Places!$B461,Hosts!$A:$A,0), MATCH(Places!G$1,Hosts!$A$1:$M$1,0))</f>
        <v>Within a day</v>
      </c>
      <c r="H461" s="70">
        <f>INDEX(Hosts!$A:$M, MATCH(Places!$B461,Hosts!$A:$A,0), MATCH(Places!H$1,Hosts!$A$1:$M$1,0))</f>
        <v>0.7</v>
      </c>
      <c r="I461" s="70">
        <f>INDEX(Hosts!$A:$M, MATCH(Places!$B461,Hosts!$A:$A,0), MATCH(Places!I$1,Hosts!$A$1:$M$1,0))</f>
        <v>0.87</v>
      </c>
      <c r="J461" t="str">
        <f>INDEX(Hosts!$A:$M, MATCH(Places!$B461,Hosts!$A:$A,0), MATCH(Places!J$1,Hosts!$A$1:$M$1,0))</f>
        <v>No</v>
      </c>
      <c r="K461">
        <v>12</v>
      </c>
      <c r="L461" t="str">
        <f>VLOOKUP($K461,Neighborhoods!$A:$C,2,0)</f>
        <v>Brooklyn</v>
      </c>
      <c r="M461" t="str">
        <f>VLOOKUP($K461,Neighborhoods!$A:$C,3,0)</f>
        <v>Williamsburg</v>
      </c>
      <c r="N461" t="str">
        <f>INDEX(Neighborhoods!$A:$C, MATCH(Places!$K461,Neighborhoods!$A:$A,0), MATCH(Places!N$1,Neighborhoods!$A$1:$C$1,0))</f>
        <v>Brooklyn</v>
      </c>
      <c r="O461" t="str">
        <f>INDEX(Neighborhoods!$A:$C, MATCH(Places!$K461,Neighborhoods!$A:$A,0), MATCH(Places!O$1,Neighborhoods!$A$1:$C$1,0))</f>
        <v>Williamsburg</v>
      </c>
      <c r="P461" t="s">
        <v>11822</v>
      </c>
      <c r="Q461" t="str">
        <f t="shared" si="28"/>
        <v>No</v>
      </c>
      <c r="R461">
        <v>2</v>
      </c>
      <c r="S461" t="str">
        <f t="shared" si="29"/>
        <v>Small</v>
      </c>
      <c r="T461" s="50">
        <v>75</v>
      </c>
      <c r="U461" s="70">
        <f t="shared" si="30"/>
        <v>0.03</v>
      </c>
      <c r="V461" s="52">
        <v>4.7300000000000004</v>
      </c>
      <c r="W461" s="52" t="str" cm="1">
        <f t="array" ref="W461">_xlfn.SWITCH(ROUND(V461,0),5,"Excellent",4,"Good",3,"Ok","Bad")</f>
        <v>Excellent</v>
      </c>
      <c r="X461">
        <v>196</v>
      </c>
      <c r="Y461" t="str">
        <f t="shared" si="31"/>
        <v>No</v>
      </c>
      <c r="Z461" s="68">
        <v>41408</v>
      </c>
      <c r="AA461" s="68">
        <v>43922</v>
      </c>
      <c r="AB461">
        <v>30</v>
      </c>
      <c r="AC461" t="s">
        <v>15615</v>
      </c>
    </row>
    <row r="462" spans="1:29" x14ac:dyDescent="0.3">
      <c r="A462" t="s">
        <v>360</v>
      </c>
      <c r="B462">
        <v>313</v>
      </c>
      <c r="C462" t="str">
        <f>VLOOKUP($B462,Hosts!$A:$M,10,0)</f>
        <v>Within a day</v>
      </c>
      <c r="D462" s="70">
        <f>VLOOKUP($B462,Hosts!$A:$M,11,0)</f>
        <v>0.7</v>
      </c>
      <c r="E462" s="70">
        <f>VLOOKUP($B462,Hosts!$A:$M,12,0)</f>
        <v>0.74</v>
      </c>
      <c r="F462" t="str">
        <f>VLOOKUP($B462,Hosts!$A:$M,13,0)</f>
        <v>No</v>
      </c>
      <c r="G462" t="str">
        <f>INDEX(Hosts!$A:$M, MATCH(Places!$B462,Hosts!$A:$A,0), MATCH(Places!G$1,Hosts!$A$1:$M$1,0))</f>
        <v>Within a day</v>
      </c>
      <c r="H462" s="70">
        <f>INDEX(Hosts!$A:$M, MATCH(Places!$B462,Hosts!$A:$A,0), MATCH(Places!H$1,Hosts!$A$1:$M$1,0))</f>
        <v>0.7</v>
      </c>
      <c r="I462" s="70">
        <f>INDEX(Hosts!$A:$M, MATCH(Places!$B462,Hosts!$A:$A,0), MATCH(Places!I$1,Hosts!$A$1:$M$1,0))</f>
        <v>0.74</v>
      </c>
      <c r="J462" t="str">
        <f>INDEX(Hosts!$A:$M, MATCH(Places!$B462,Hosts!$A:$A,0), MATCH(Places!J$1,Hosts!$A$1:$M$1,0))</f>
        <v>No</v>
      </c>
      <c r="K462">
        <v>12</v>
      </c>
      <c r="L462" t="str">
        <f>VLOOKUP($K462,Neighborhoods!$A:$C,2,0)</f>
        <v>Brooklyn</v>
      </c>
      <c r="M462" t="str">
        <f>VLOOKUP($K462,Neighborhoods!$A:$C,3,0)</f>
        <v>Williamsburg</v>
      </c>
      <c r="N462" t="str">
        <f>INDEX(Neighborhoods!$A:$C, MATCH(Places!$K462,Neighborhoods!$A:$A,0), MATCH(Places!N$1,Neighborhoods!$A$1:$C$1,0))</f>
        <v>Brooklyn</v>
      </c>
      <c r="O462" t="str">
        <f>INDEX(Neighborhoods!$A:$C, MATCH(Places!$K462,Neighborhoods!$A:$A,0), MATCH(Places!O$1,Neighborhoods!$A$1:$C$1,0))</f>
        <v>Williamsburg</v>
      </c>
      <c r="P462" t="s">
        <v>11822</v>
      </c>
      <c r="Q462" t="str">
        <f t="shared" si="28"/>
        <v>No</v>
      </c>
      <c r="R462">
        <v>5</v>
      </c>
      <c r="S462" t="str">
        <f t="shared" si="29"/>
        <v>Medium</v>
      </c>
      <c r="T462" s="50">
        <v>150</v>
      </c>
      <c r="U462" s="70">
        <f t="shared" si="30"/>
        <v>0.03</v>
      </c>
      <c r="V462" s="52">
        <v>4.71</v>
      </c>
      <c r="W462" s="52" t="str" cm="1">
        <f t="array" ref="W462">_xlfn.SWITCH(ROUND(V462,0),5,"Excellent",4,"Good",3,"Ok","Bad")</f>
        <v>Excellent</v>
      </c>
      <c r="X462">
        <v>195</v>
      </c>
      <c r="Y462" t="str">
        <f t="shared" si="31"/>
        <v>No</v>
      </c>
      <c r="Z462" s="68">
        <v>41435</v>
      </c>
      <c r="AA462" s="68">
        <v>43905</v>
      </c>
      <c r="AB462">
        <v>362</v>
      </c>
      <c r="AC462" t="s">
        <v>15615</v>
      </c>
    </row>
    <row r="463" spans="1:29" x14ac:dyDescent="0.3">
      <c r="A463" t="s">
        <v>361</v>
      </c>
      <c r="B463">
        <v>307</v>
      </c>
      <c r="C463" t="str">
        <f>VLOOKUP($B463,Hosts!$A:$M,10,0)</f>
        <v>Within an hour</v>
      </c>
      <c r="D463" s="70">
        <f>VLOOKUP($B463,Hosts!$A:$M,11,0)</f>
        <v>1</v>
      </c>
      <c r="E463" s="70">
        <f>VLOOKUP($B463,Hosts!$A:$M,12,0)</f>
        <v>0.5</v>
      </c>
      <c r="F463" t="str">
        <f>VLOOKUP($B463,Hosts!$A:$M,13,0)</f>
        <v>No</v>
      </c>
      <c r="G463" t="str">
        <f>INDEX(Hosts!$A:$M, MATCH(Places!$B463,Hosts!$A:$A,0), MATCH(Places!G$1,Hosts!$A$1:$M$1,0))</f>
        <v>Within an hour</v>
      </c>
      <c r="H463" s="70">
        <f>INDEX(Hosts!$A:$M, MATCH(Places!$B463,Hosts!$A:$A,0), MATCH(Places!H$1,Hosts!$A$1:$M$1,0))</f>
        <v>1</v>
      </c>
      <c r="I463" s="70">
        <f>INDEX(Hosts!$A:$M, MATCH(Places!$B463,Hosts!$A:$A,0), MATCH(Places!I$1,Hosts!$A$1:$M$1,0))</f>
        <v>0.5</v>
      </c>
      <c r="J463" t="str">
        <f>INDEX(Hosts!$A:$M, MATCH(Places!$B463,Hosts!$A:$A,0), MATCH(Places!J$1,Hosts!$A$1:$M$1,0))</f>
        <v>No</v>
      </c>
      <c r="K463">
        <v>7</v>
      </c>
      <c r="L463" t="str">
        <f>VLOOKUP($K463,Neighborhoods!$A:$C,2,0)</f>
        <v>Brooklyn</v>
      </c>
      <c r="M463" t="str">
        <f>VLOOKUP($K463,Neighborhoods!$A:$C,3,0)</f>
        <v>Bedford-Stuyvesant</v>
      </c>
      <c r="N463" t="str">
        <f>INDEX(Neighborhoods!$A:$C, MATCH(Places!$K463,Neighborhoods!$A:$A,0), MATCH(Places!N$1,Neighborhoods!$A$1:$C$1,0))</f>
        <v>Brooklyn</v>
      </c>
      <c r="O463" t="str">
        <f>INDEX(Neighborhoods!$A:$C, MATCH(Places!$K463,Neighborhoods!$A:$A,0), MATCH(Places!O$1,Neighborhoods!$A$1:$C$1,0))</f>
        <v>Bedford-Stuyvesant</v>
      </c>
      <c r="P463" t="s">
        <v>11822</v>
      </c>
      <c r="Q463" t="str">
        <f t="shared" si="28"/>
        <v>No</v>
      </c>
      <c r="R463">
        <v>2</v>
      </c>
      <c r="S463" t="str">
        <f t="shared" si="29"/>
        <v>Small</v>
      </c>
      <c r="T463" s="50">
        <v>175</v>
      </c>
      <c r="U463" s="70">
        <f t="shared" si="30"/>
        <v>0.03</v>
      </c>
      <c r="V463" s="52">
        <v>4.92</v>
      </c>
      <c r="W463" s="52" t="str" cm="1">
        <f t="array" ref="W463">_xlfn.SWITCH(ROUND(V463,0),5,"Excellent",4,"Good",3,"Ok","Bad")</f>
        <v>Excellent</v>
      </c>
      <c r="X463">
        <v>26</v>
      </c>
      <c r="Y463" t="str">
        <f t="shared" si="31"/>
        <v>No</v>
      </c>
      <c r="Z463" s="68">
        <v>41589</v>
      </c>
      <c r="AA463" s="68">
        <v>43605</v>
      </c>
      <c r="AB463">
        <v>301</v>
      </c>
      <c r="AC463" t="s">
        <v>15615</v>
      </c>
    </row>
    <row r="464" spans="1:29" x14ac:dyDescent="0.3">
      <c r="A464" t="s">
        <v>362</v>
      </c>
      <c r="B464">
        <v>533</v>
      </c>
      <c r="C464" t="str">
        <f>VLOOKUP($B464,Hosts!$A:$M,10,0)</f>
        <v>Within a day</v>
      </c>
      <c r="D464" s="70">
        <f>VLOOKUP($B464,Hosts!$A:$M,11,0)</f>
        <v>0.5</v>
      </c>
      <c r="E464" s="70">
        <f>VLOOKUP($B464,Hosts!$A:$M,12,0)</f>
        <v>0.39</v>
      </c>
      <c r="F464" t="str">
        <f>VLOOKUP($B464,Hosts!$A:$M,13,0)</f>
        <v>No</v>
      </c>
      <c r="G464" t="str">
        <f>INDEX(Hosts!$A:$M, MATCH(Places!$B464,Hosts!$A:$A,0), MATCH(Places!G$1,Hosts!$A$1:$M$1,0))</f>
        <v>Within a day</v>
      </c>
      <c r="H464" s="70">
        <f>INDEX(Hosts!$A:$M, MATCH(Places!$B464,Hosts!$A:$A,0), MATCH(Places!H$1,Hosts!$A$1:$M$1,0))</f>
        <v>0.5</v>
      </c>
      <c r="I464" s="70">
        <f>INDEX(Hosts!$A:$M, MATCH(Places!$B464,Hosts!$A:$A,0), MATCH(Places!I$1,Hosts!$A$1:$M$1,0))</f>
        <v>0.39</v>
      </c>
      <c r="J464" t="str">
        <f>INDEX(Hosts!$A:$M, MATCH(Places!$B464,Hosts!$A:$A,0), MATCH(Places!J$1,Hosts!$A$1:$M$1,0))</f>
        <v>No</v>
      </c>
      <c r="K464">
        <v>16</v>
      </c>
      <c r="L464" t="str">
        <f>VLOOKUP($K464,Neighborhoods!$A:$C,2,0)</f>
        <v>Manhattan</v>
      </c>
      <c r="M464" t="str">
        <f>VLOOKUP($K464,Neighborhoods!$A:$C,3,0)</f>
        <v>Harlem</v>
      </c>
      <c r="N464" t="str">
        <f>INDEX(Neighborhoods!$A:$C, MATCH(Places!$K464,Neighborhoods!$A:$A,0), MATCH(Places!N$1,Neighborhoods!$A$1:$C$1,0))</f>
        <v>Manhattan</v>
      </c>
      <c r="O464" t="str">
        <f>INDEX(Neighborhoods!$A:$C, MATCH(Places!$K464,Neighborhoods!$A:$A,0), MATCH(Places!O$1,Neighborhoods!$A$1:$C$1,0))</f>
        <v>Harlem</v>
      </c>
      <c r="P464" t="s">
        <v>11822</v>
      </c>
      <c r="Q464" t="str">
        <f t="shared" si="28"/>
        <v>No</v>
      </c>
      <c r="R464">
        <v>6</v>
      </c>
      <c r="S464" t="str">
        <f t="shared" si="29"/>
        <v>Large</v>
      </c>
      <c r="T464" s="50">
        <v>240</v>
      </c>
      <c r="U464" s="70">
        <f t="shared" si="30"/>
        <v>0.04</v>
      </c>
      <c r="V464" s="52">
        <v>4.5199999999999996</v>
      </c>
      <c r="W464" s="52" t="str" cm="1">
        <f t="array" ref="W464">_xlfn.SWITCH(ROUND(V464,0),5,"Excellent",4,"Good",3,"Ok","Bad")</f>
        <v>Excellent</v>
      </c>
      <c r="X464">
        <v>33</v>
      </c>
      <c r="Y464" t="str">
        <f t="shared" si="31"/>
        <v>No</v>
      </c>
      <c r="Z464" s="68">
        <v>41485</v>
      </c>
      <c r="AA464" s="68">
        <v>43710</v>
      </c>
      <c r="AB464">
        <v>177</v>
      </c>
      <c r="AC464" t="s">
        <v>15615</v>
      </c>
    </row>
    <row r="465" spans="1:29" x14ac:dyDescent="0.3">
      <c r="A465" t="s">
        <v>363</v>
      </c>
      <c r="B465">
        <v>1071</v>
      </c>
      <c r="C465" t="str">
        <f>VLOOKUP($B465,Hosts!$A:$M,10,0)</f>
        <v>A few days or more</v>
      </c>
      <c r="D465" s="70">
        <f>VLOOKUP($B465,Hosts!$A:$M,11,0)</f>
        <v>0</v>
      </c>
      <c r="E465" s="70">
        <f>VLOOKUP($B465,Hosts!$A:$M,12,0)</f>
        <v>0.82</v>
      </c>
      <c r="F465" t="str">
        <f>VLOOKUP($B465,Hosts!$A:$M,13,0)</f>
        <v>No</v>
      </c>
      <c r="G465" t="str">
        <f>INDEX(Hosts!$A:$M, MATCH(Places!$B465,Hosts!$A:$A,0), MATCH(Places!G$1,Hosts!$A$1:$M$1,0))</f>
        <v>A few days or more</v>
      </c>
      <c r="H465" s="70">
        <f>INDEX(Hosts!$A:$M, MATCH(Places!$B465,Hosts!$A:$A,0), MATCH(Places!H$1,Hosts!$A$1:$M$1,0))</f>
        <v>0</v>
      </c>
      <c r="I465" s="70">
        <f>INDEX(Hosts!$A:$M, MATCH(Places!$B465,Hosts!$A:$A,0), MATCH(Places!I$1,Hosts!$A$1:$M$1,0))</f>
        <v>0.82</v>
      </c>
      <c r="J465" t="str">
        <f>INDEX(Hosts!$A:$M, MATCH(Places!$B465,Hosts!$A:$A,0), MATCH(Places!J$1,Hosts!$A$1:$M$1,0))</f>
        <v>No</v>
      </c>
      <c r="K465">
        <v>12</v>
      </c>
      <c r="L465" t="str">
        <f>VLOOKUP($K465,Neighborhoods!$A:$C,2,0)</f>
        <v>Brooklyn</v>
      </c>
      <c r="M465" t="str">
        <f>VLOOKUP($K465,Neighborhoods!$A:$C,3,0)</f>
        <v>Williamsburg</v>
      </c>
      <c r="N465" t="str">
        <f>INDEX(Neighborhoods!$A:$C, MATCH(Places!$K465,Neighborhoods!$A:$A,0), MATCH(Places!N$1,Neighborhoods!$A$1:$C$1,0))</f>
        <v>Brooklyn</v>
      </c>
      <c r="O465" t="str">
        <f>INDEX(Neighborhoods!$A:$C, MATCH(Places!$K465,Neighborhoods!$A:$A,0), MATCH(Places!O$1,Neighborhoods!$A$1:$C$1,0))</f>
        <v>Williamsburg</v>
      </c>
      <c r="P465" t="s">
        <v>11822</v>
      </c>
      <c r="Q465" t="str">
        <f t="shared" si="28"/>
        <v>No</v>
      </c>
      <c r="R465">
        <v>2</v>
      </c>
      <c r="S465" t="str">
        <f t="shared" si="29"/>
        <v>Small</v>
      </c>
      <c r="T465" s="50">
        <v>110</v>
      </c>
      <c r="U465" s="70">
        <f t="shared" si="30"/>
        <v>0.03</v>
      </c>
      <c r="V465" s="52">
        <v>4.5</v>
      </c>
      <c r="W465" s="52" t="str" cm="1">
        <f t="array" ref="W465">_xlfn.SWITCH(ROUND(V465,0),5,"Excellent",4,"Good",3,"Ok","Bad")</f>
        <v>Excellent</v>
      </c>
      <c r="X465">
        <v>123</v>
      </c>
      <c r="Y465" t="str">
        <f t="shared" si="31"/>
        <v>No</v>
      </c>
      <c r="Z465" s="68">
        <v>41397</v>
      </c>
      <c r="AA465" s="68">
        <v>43905</v>
      </c>
      <c r="AB465">
        <v>263</v>
      </c>
      <c r="AC465" t="s">
        <v>15615</v>
      </c>
    </row>
    <row r="466" spans="1:29" x14ac:dyDescent="0.3">
      <c r="A466" t="s">
        <v>14626</v>
      </c>
      <c r="B466">
        <v>271</v>
      </c>
      <c r="C466" t="str">
        <f>VLOOKUP($B466,Hosts!$A:$M,10,0)</f>
        <v>Within a day</v>
      </c>
      <c r="D466" s="70">
        <f>VLOOKUP($B466,Hosts!$A:$M,11,0)</f>
        <v>1</v>
      </c>
      <c r="E466" s="70">
        <f>VLOOKUP($B466,Hosts!$A:$M,12,0)</f>
        <v>0.84</v>
      </c>
      <c r="F466" t="str">
        <f>VLOOKUP($B466,Hosts!$A:$M,13,0)</f>
        <v>Yes</v>
      </c>
      <c r="G466" t="str">
        <f>INDEX(Hosts!$A:$M, MATCH(Places!$B466,Hosts!$A:$A,0), MATCH(Places!G$1,Hosts!$A$1:$M$1,0))</f>
        <v>Within a day</v>
      </c>
      <c r="H466" s="70">
        <f>INDEX(Hosts!$A:$M, MATCH(Places!$B466,Hosts!$A:$A,0), MATCH(Places!H$1,Hosts!$A$1:$M$1,0))</f>
        <v>1</v>
      </c>
      <c r="I466" s="70">
        <f>INDEX(Hosts!$A:$M, MATCH(Places!$B466,Hosts!$A:$A,0), MATCH(Places!I$1,Hosts!$A$1:$M$1,0))</f>
        <v>0.84</v>
      </c>
      <c r="J466" t="str">
        <f>INDEX(Hosts!$A:$M, MATCH(Places!$B466,Hosts!$A:$A,0), MATCH(Places!J$1,Hosts!$A$1:$M$1,0))</f>
        <v>Yes</v>
      </c>
      <c r="K466">
        <v>10</v>
      </c>
      <c r="L466" t="str">
        <f>VLOOKUP($K466,Neighborhoods!$A:$C,2,0)</f>
        <v>Brooklyn</v>
      </c>
      <c r="M466" t="str">
        <f>VLOOKUP($K466,Neighborhoods!$A:$C,3,0)</f>
        <v>East Flatbush</v>
      </c>
      <c r="N466" t="str">
        <f>INDEX(Neighborhoods!$A:$C, MATCH(Places!$K466,Neighborhoods!$A:$A,0), MATCH(Places!N$1,Neighborhoods!$A$1:$C$1,0))</f>
        <v>Brooklyn</v>
      </c>
      <c r="O466" t="str">
        <f>INDEX(Neighborhoods!$A:$C, MATCH(Places!$K466,Neighborhoods!$A:$A,0), MATCH(Places!O$1,Neighborhoods!$A$1:$C$1,0))</f>
        <v>East Flatbush</v>
      </c>
      <c r="P466" t="s">
        <v>11822</v>
      </c>
      <c r="Q466" t="str">
        <f t="shared" si="28"/>
        <v>No</v>
      </c>
      <c r="R466">
        <v>4</v>
      </c>
      <c r="S466" t="str">
        <f t="shared" si="29"/>
        <v>Medium</v>
      </c>
      <c r="T466" s="50">
        <v>82.03</v>
      </c>
      <c r="U466" s="70">
        <f t="shared" si="30"/>
        <v>0.03</v>
      </c>
      <c r="V466" s="52">
        <v>4.83</v>
      </c>
      <c r="W466" s="52" t="str" cm="1">
        <f t="array" ref="W466">_xlfn.SWITCH(ROUND(V466,0),5,"Excellent",4,"Good",3,"Ok","Bad")</f>
        <v>Excellent</v>
      </c>
      <c r="X466">
        <v>395</v>
      </c>
      <c r="Y466" t="str">
        <f t="shared" si="31"/>
        <v>Yes</v>
      </c>
      <c r="Z466" s="68">
        <v>41394</v>
      </c>
      <c r="AA466" s="68">
        <v>43973</v>
      </c>
      <c r="AB466">
        <v>95</v>
      </c>
      <c r="AC466" t="s">
        <v>15615</v>
      </c>
    </row>
    <row r="467" spans="1:29" x14ac:dyDescent="0.3">
      <c r="A467" t="s">
        <v>364</v>
      </c>
      <c r="B467">
        <v>1072</v>
      </c>
      <c r="C467" t="str">
        <f>VLOOKUP($B467,Hosts!$A:$M,10,0)</f>
        <v>Within an hour</v>
      </c>
      <c r="D467" s="70">
        <f>VLOOKUP($B467,Hosts!$A:$M,11,0)</f>
        <v>1</v>
      </c>
      <c r="E467" s="70">
        <f>VLOOKUP($B467,Hosts!$A:$M,12,0)</f>
        <v>0.67</v>
      </c>
      <c r="F467" t="str">
        <f>VLOOKUP($B467,Hosts!$A:$M,13,0)</f>
        <v>Yes</v>
      </c>
      <c r="G467" t="str">
        <f>INDEX(Hosts!$A:$M, MATCH(Places!$B467,Hosts!$A:$A,0), MATCH(Places!G$1,Hosts!$A$1:$M$1,0))</f>
        <v>Within an hour</v>
      </c>
      <c r="H467" s="70">
        <f>INDEX(Hosts!$A:$M, MATCH(Places!$B467,Hosts!$A:$A,0), MATCH(Places!H$1,Hosts!$A$1:$M$1,0))</f>
        <v>1</v>
      </c>
      <c r="I467" s="70">
        <f>INDEX(Hosts!$A:$M, MATCH(Places!$B467,Hosts!$A:$A,0), MATCH(Places!I$1,Hosts!$A$1:$M$1,0))</f>
        <v>0.67</v>
      </c>
      <c r="J467" t="str">
        <f>INDEX(Hosts!$A:$M, MATCH(Places!$B467,Hosts!$A:$A,0), MATCH(Places!J$1,Hosts!$A$1:$M$1,0))</f>
        <v>Yes</v>
      </c>
      <c r="K467">
        <v>19</v>
      </c>
      <c r="L467" t="str">
        <f>VLOOKUP($K467,Neighborhoods!$A:$C,2,0)</f>
        <v>Manhattan</v>
      </c>
      <c r="M467" t="str">
        <f>VLOOKUP($K467,Neighborhoods!$A:$C,3,0)</f>
        <v>Upper East Side</v>
      </c>
      <c r="N467" t="str">
        <f>INDEX(Neighborhoods!$A:$C, MATCH(Places!$K467,Neighborhoods!$A:$A,0), MATCH(Places!N$1,Neighborhoods!$A$1:$C$1,0))</f>
        <v>Manhattan</v>
      </c>
      <c r="O467" t="str">
        <f>INDEX(Neighborhoods!$A:$C, MATCH(Places!$K467,Neighborhoods!$A:$A,0), MATCH(Places!O$1,Neighborhoods!$A$1:$C$1,0))</f>
        <v>Upper East Side</v>
      </c>
      <c r="P467" t="s">
        <v>11822</v>
      </c>
      <c r="Q467" t="str">
        <f t="shared" si="28"/>
        <v>No</v>
      </c>
      <c r="R467">
        <v>4</v>
      </c>
      <c r="S467" t="str">
        <f t="shared" si="29"/>
        <v>Medium</v>
      </c>
      <c r="T467" s="50">
        <v>299</v>
      </c>
      <c r="U467" s="70">
        <f t="shared" si="30"/>
        <v>0.04</v>
      </c>
      <c r="V467" s="52">
        <v>4.9800000000000004</v>
      </c>
      <c r="W467" s="52" t="str" cm="1">
        <f t="array" ref="W467">_xlfn.SWITCH(ROUND(V467,0),5,"Excellent",4,"Good",3,"Ok","Bad")</f>
        <v>Excellent</v>
      </c>
      <c r="X467">
        <v>126</v>
      </c>
      <c r="Y467" t="str">
        <f t="shared" si="31"/>
        <v>Yes</v>
      </c>
      <c r="Z467" s="68">
        <v>41399</v>
      </c>
      <c r="AA467" s="68">
        <v>43815</v>
      </c>
      <c r="AB467">
        <v>361</v>
      </c>
      <c r="AC467" t="s">
        <v>15615</v>
      </c>
    </row>
    <row r="468" spans="1:29" x14ac:dyDescent="0.3">
      <c r="A468" t="s">
        <v>365</v>
      </c>
      <c r="B468">
        <v>1073</v>
      </c>
      <c r="C468" t="str">
        <f>VLOOKUP($B468,Hosts!$A:$M,10,0)</f>
        <v>Within an hour</v>
      </c>
      <c r="D468" s="70">
        <f>VLOOKUP($B468,Hosts!$A:$M,11,0)</f>
        <v>1</v>
      </c>
      <c r="E468" s="70">
        <f>VLOOKUP($B468,Hosts!$A:$M,12,0)</f>
        <v>0.82</v>
      </c>
      <c r="F468" t="str">
        <f>VLOOKUP($B468,Hosts!$A:$M,13,0)</f>
        <v>Yes</v>
      </c>
      <c r="G468" t="str">
        <f>INDEX(Hosts!$A:$M, MATCH(Places!$B468,Hosts!$A:$A,0), MATCH(Places!G$1,Hosts!$A$1:$M$1,0))</f>
        <v>Within an hour</v>
      </c>
      <c r="H468" s="70">
        <f>INDEX(Hosts!$A:$M, MATCH(Places!$B468,Hosts!$A:$A,0), MATCH(Places!H$1,Hosts!$A$1:$M$1,0))</f>
        <v>1</v>
      </c>
      <c r="I468" s="70">
        <f>INDEX(Hosts!$A:$M, MATCH(Places!$B468,Hosts!$A:$A,0), MATCH(Places!I$1,Hosts!$A$1:$M$1,0))</f>
        <v>0.82</v>
      </c>
      <c r="J468" t="str">
        <f>INDEX(Hosts!$A:$M, MATCH(Places!$B468,Hosts!$A:$A,0), MATCH(Places!J$1,Hosts!$A$1:$M$1,0))</f>
        <v>Yes</v>
      </c>
      <c r="K468">
        <v>14</v>
      </c>
      <c r="L468" t="str">
        <f>VLOOKUP($K468,Neighborhoods!$A:$C,2,0)</f>
        <v>Manhattan</v>
      </c>
      <c r="M468" t="str">
        <f>VLOOKUP($K468,Neighborhoods!$A:$C,3,0)</f>
        <v>East Harlem</v>
      </c>
      <c r="N468" t="str">
        <f>INDEX(Neighborhoods!$A:$C, MATCH(Places!$K468,Neighborhoods!$A:$A,0), MATCH(Places!N$1,Neighborhoods!$A$1:$C$1,0))</f>
        <v>Manhattan</v>
      </c>
      <c r="O468" t="str">
        <f>INDEX(Neighborhoods!$A:$C, MATCH(Places!$K468,Neighborhoods!$A:$A,0), MATCH(Places!O$1,Neighborhoods!$A$1:$C$1,0))</f>
        <v>East Harlem</v>
      </c>
      <c r="P468" t="s">
        <v>11822</v>
      </c>
      <c r="Q468" t="str">
        <f t="shared" si="28"/>
        <v>No</v>
      </c>
      <c r="R468">
        <v>2</v>
      </c>
      <c r="S468" t="str">
        <f t="shared" si="29"/>
        <v>Small</v>
      </c>
      <c r="T468" s="50">
        <v>85</v>
      </c>
      <c r="U468" s="70">
        <f t="shared" si="30"/>
        <v>0.03</v>
      </c>
      <c r="V468" s="52">
        <v>4.91</v>
      </c>
      <c r="W468" s="52" t="str" cm="1">
        <f t="array" ref="W468">_xlfn.SWITCH(ROUND(V468,0),5,"Excellent",4,"Good",3,"Ok","Bad")</f>
        <v>Excellent</v>
      </c>
      <c r="X468">
        <v>236</v>
      </c>
      <c r="Y468" t="str">
        <f t="shared" si="31"/>
        <v>Yes</v>
      </c>
      <c r="Z468" s="68">
        <v>41411</v>
      </c>
      <c r="AA468" s="68">
        <v>43764</v>
      </c>
      <c r="AB468">
        <v>74</v>
      </c>
      <c r="AC468" t="s">
        <v>15615</v>
      </c>
    </row>
    <row r="469" spans="1:29" x14ac:dyDescent="0.3">
      <c r="A469" t="s">
        <v>366</v>
      </c>
      <c r="B469">
        <v>1032</v>
      </c>
      <c r="C469" t="str">
        <f>VLOOKUP($B469,Hosts!$A:$M,10,0)</f>
        <v>Within a day</v>
      </c>
      <c r="D469" s="70">
        <f>VLOOKUP($B469,Hosts!$A:$M,11,0)</f>
        <v>0.75</v>
      </c>
      <c r="E469" s="70">
        <f>VLOOKUP($B469,Hosts!$A:$M,12,0)</f>
        <v>0.67</v>
      </c>
      <c r="F469" t="str">
        <f>VLOOKUP($B469,Hosts!$A:$M,13,0)</f>
        <v>No</v>
      </c>
      <c r="G469" t="str">
        <f>INDEX(Hosts!$A:$M, MATCH(Places!$B469,Hosts!$A:$A,0), MATCH(Places!G$1,Hosts!$A$1:$M$1,0))</f>
        <v>Within a day</v>
      </c>
      <c r="H469" s="70">
        <f>INDEX(Hosts!$A:$M, MATCH(Places!$B469,Hosts!$A:$A,0), MATCH(Places!H$1,Hosts!$A$1:$M$1,0))</f>
        <v>0.75</v>
      </c>
      <c r="I469" s="70">
        <f>INDEX(Hosts!$A:$M, MATCH(Places!$B469,Hosts!$A:$A,0), MATCH(Places!I$1,Hosts!$A$1:$M$1,0))</f>
        <v>0.67</v>
      </c>
      <c r="J469" t="str">
        <f>INDEX(Hosts!$A:$M, MATCH(Places!$B469,Hosts!$A:$A,0), MATCH(Places!J$1,Hosts!$A$1:$M$1,0))</f>
        <v>No</v>
      </c>
      <c r="K469">
        <v>13</v>
      </c>
      <c r="L469" t="str">
        <f>VLOOKUP($K469,Neighborhoods!$A:$C,2,0)</f>
        <v>Manhattan</v>
      </c>
      <c r="M469" t="str">
        <f>VLOOKUP($K469,Neighborhoods!$A:$C,3,0)</f>
        <v>Chelsea</v>
      </c>
      <c r="N469" t="str">
        <f>INDEX(Neighborhoods!$A:$C, MATCH(Places!$K469,Neighborhoods!$A:$A,0), MATCH(Places!N$1,Neighborhoods!$A$1:$C$1,0))</f>
        <v>Manhattan</v>
      </c>
      <c r="O469" t="str">
        <f>INDEX(Neighborhoods!$A:$C, MATCH(Places!$K469,Neighborhoods!$A:$A,0), MATCH(Places!O$1,Neighborhoods!$A$1:$C$1,0))</f>
        <v>Chelsea</v>
      </c>
      <c r="P469" t="s">
        <v>1</v>
      </c>
      <c r="Q469" t="str">
        <f t="shared" si="28"/>
        <v>Yes</v>
      </c>
      <c r="R469">
        <v>2</v>
      </c>
      <c r="S469" t="str">
        <f t="shared" si="29"/>
        <v>Small</v>
      </c>
      <c r="T469" s="50">
        <v>69</v>
      </c>
      <c r="U469" s="70">
        <f t="shared" si="30"/>
        <v>0.03</v>
      </c>
      <c r="V469" s="52">
        <v>4.7300000000000004</v>
      </c>
      <c r="W469" s="52" t="str" cm="1">
        <f t="array" ref="W469">_xlfn.SWITCH(ROUND(V469,0),5,"Excellent",4,"Good",3,"Ok","Bad")</f>
        <v>Excellent</v>
      </c>
      <c r="X469">
        <v>249</v>
      </c>
      <c r="Y469" t="str">
        <f t="shared" si="31"/>
        <v>No</v>
      </c>
      <c r="Z469" s="68">
        <v>41388</v>
      </c>
      <c r="AA469" s="68">
        <v>44032</v>
      </c>
      <c r="AB469">
        <v>180</v>
      </c>
      <c r="AC469" t="s">
        <v>15615</v>
      </c>
    </row>
    <row r="470" spans="1:29" x14ac:dyDescent="0.3">
      <c r="A470" t="s">
        <v>367</v>
      </c>
      <c r="B470">
        <v>372</v>
      </c>
      <c r="C470" t="str">
        <f>VLOOKUP($B470,Hosts!$A:$M,10,0)</f>
        <v>Within a few hours</v>
      </c>
      <c r="D470" s="70">
        <f>VLOOKUP($B470,Hosts!$A:$M,11,0)</f>
        <v>1</v>
      </c>
      <c r="E470" s="70">
        <f>VLOOKUP($B470,Hosts!$A:$M,12,0)</f>
        <v>0.68</v>
      </c>
      <c r="F470" t="str">
        <f>VLOOKUP($B470,Hosts!$A:$M,13,0)</f>
        <v>No</v>
      </c>
      <c r="G470" t="str">
        <f>INDEX(Hosts!$A:$M, MATCH(Places!$B470,Hosts!$A:$A,0), MATCH(Places!G$1,Hosts!$A$1:$M$1,0))</f>
        <v>Within a few hours</v>
      </c>
      <c r="H470" s="70">
        <f>INDEX(Hosts!$A:$M, MATCH(Places!$B470,Hosts!$A:$A,0), MATCH(Places!H$1,Hosts!$A$1:$M$1,0))</f>
        <v>1</v>
      </c>
      <c r="I470" s="70">
        <f>INDEX(Hosts!$A:$M, MATCH(Places!$B470,Hosts!$A:$A,0), MATCH(Places!I$1,Hosts!$A$1:$M$1,0))</f>
        <v>0.68</v>
      </c>
      <c r="J470" t="str">
        <f>INDEX(Hosts!$A:$M, MATCH(Places!$B470,Hosts!$A:$A,0), MATCH(Places!J$1,Hosts!$A$1:$M$1,0))</f>
        <v>No</v>
      </c>
      <c r="K470">
        <v>9</v>
      </c>
      <c r="L470" t="str">
        <f>VLOOKUP($K470,Neighborhoods!$A:$C,2,0)</f>
        <v>Brooklyn</v>
      </c>
      <c r="M470" t="str">
        <f>VLOOKUP($K470,Neighborhoods!$A:$C,3,0)</f>
        <v>Crown Heights</v>
      </c>
      <c r="N470" t="str">
        <f>INDEX(Neighborhoods!$A:$C, MATCH(Places!$K470,Neighborhoods!$A:$A,0), MATCH(Places!N$1,Neighborhoods!$A$1:$C$1,0))</f>
        <v>Brooklyn</v>
      </c>
      <c r="O470" t="str">
        <f>INDEX(Neighborhoods!$A:$C, MATCH(Places!$K470,Neighborhoods!$A:$A,0), MATCH(Places!O$1,Neighborhoods!$A$1:$C$1,0))</f>
        <v>Crown Heights</v>
      </c>
      <c r="P470" t="s">
        <v>11822</v>
      </c>
      <c r="Q470" t="str">
        <f t="shared" si="28"/>
        <v>No</v>
      </c>
      <c r="R470">
        <v>4</v>
      </c>
      <c r="S470" t="str">
        <f t="shared" si="29"/>
        <v>Medium</v>
      </c>
      <c r="T470" s="50">
        <v>105</v>
      </c>
      <c r="U470" s="70">
        <f t="shared" si="30"/>
        <v>0.03</v>
      </c>
      <c r="V470" s="52">
        <v>4.5199999999999996</v>
      </c>
      <c r="W470" s="52" t="str" cm="1">
        <f t="array" ref="W470">_xlfn.SWITCH(ROUND(V470,0),5,"Excellent",4,"Good",3,"Ok","Bad")</f>
        <v>Excellent</v>
      </c>
      <c r="X470">
        <v>21</v>
      </c>
      <c r="Y470" t="str">
        <f t="shared" si="31"/>
        <v>No</v>
      </c>
      <c r="Z470" s="68">
        <v>42153</v>
      </c>
      <c r="AA470" s="68">
        <v>43767</v>
      </c>
      <c r="AB470">
        <v>236</v>
      </c>
      <c r="AC470" t="s">
        <v>15615</v>
      </c>
    </row>
    <row r="471" spans="1:29" x14ac:dyDescent="0.3">
      <c r="A471" t="s">
        <v>368</v>
      </c>
      <c r="B471">
        <v>1083</v>
      </c>
      <c r="C471" t="str">
        <f>VLOOKUP($B471,Hosts!$A:$M,10,0)</f>
        <v>Within an hour</v>
      </c>
      <c r="D471" s="70">
        <f>VLOOKUP($B471,Hosts!$A:$M,11,0)</f>
        <v>1</v>
      </c>
      <c r="E471" s="70">
        <f>VLOOKUP($B471,Hosts!$A:$M,12,0)</f>
        <v>0.8</v>
      </c>
      <c r="F471" t="str">
        <f>VLOOKUP($B471,Hosts!$A:$M,13,0)</f>
        <v>Yes</v>
      </c>
      <c r="G471" t="str">
        <f>INDEX(Hosts!$A:$M, MATCH(Places!$B471,Hosts!$A:$A,0), MATCH(Places!G$1,Hosts!$A$1:$M$1,0))</f>
        <v>Within an hour</v>
      </c>
      <c r="H471" s="70">
        <f>INDEX(Hosts!$A:$M, MATCH(Places!$B471,Hosts!$A:$A,0), MATCH(Places!H$1,Hosts!$A$1:$M$1,0))</f>
        <v>1</v>
      </c>
      <c r="I471" s="70">
        <f>INDEX(Hosts!$A:$M, MATCH(Places!$B471,Hosts!$A:$A,0), MATCH(Places!I$1,Hosts!$A$1:$M$1,0))</f>
        <v>0.8</v>
      </c>
      <c r="J471" t="str">
        <f>INDEX(Hosts!$A:$M, MATCH(Places!$B471,Hosts!$A:$A,0), MATCH(Places!J$1,Hosts!$A$1:$M$1,0))</f>
        <v>Yes</v>
      </c>
      <c r="K471">
        <v>7</v>
      </c>
      <c r="L471" t="str">
        <f>VLOOKUP($K471,Neighborhoods!$A:$C,2,0)</f>
        <v>Brooklyn</v>
      </c>
      <c r="M471" t="str">
        <f>VLOOKUP($K471,Neighborhoods!$A:$C,3,0)</f>
        <v>Bedford-Stuyvesant</v>
      </c>
      <c r="N471" t="str">
        <f>INDEX(Neighborhoods!$A:$C, MATCH(Places!$K471,Neighborhoods!$A:$A,0), MATCH(Places!N$1,Neighborhoods!$A$1:$C$1,0))</f>
        <v>Brooklyn</v>
      </c>
      <c r="O471" t="str">
        <f>INDEX(Neighborhoods!$A:$C, MATCH(Places!$K471,Neighborhoods!$A:$A,0), MATCH(Places!O$1,Neighborhoods!$A$1:$C$1,0))</f>
        <v>Bedford-Stuyvesant</v>
      </c>
      <c r="P471" t="s">
        <v>1</v>
      </c>
      <c r="Q471" t="str">
        <f t="shared" si="28"/>
        <v>Yes</v>
      </c>
      <c r="R471">
        <v>2</v>
      </c>
      <c r="S471" t="str">
        <f t="shared" si="29"/>
        <v>Small</v>
      </c>
      <c r="T471" s="50">
        <v>75</v>
      </c>
      <c r="U471" s="70">
        <f t="shared" si="30"/>
        <v>0.03</v>
      </c>
      <c r="V471" s="52">
        <v>4.95</v>
      </c>
      <c r="W471" s="52" t="str" cm="1">
        <f t="array" ref="W471">_xlfn.SWITCH(ROUND(V471,0),5,"Excellent",4,"Good",3,"Ok","Bad")</f>
        <v>Excellent</v>
      </c>
      <c r="X471">
        <v>19</v>
      </c>
      <c r="Y471" t="str">
        <f t="shared" si="31"/>
        <v>No</v>
      </c>
      <c r="Z471" s="68">
        <v>41518</v>
      </c>
      <c r="AA471" s="68">
        <v>43903</v>
      </c>
      <c r="AB471">
        <v>365</v>
      </c>
      <c r="AC471" t="s">
        <v>15615</v>
      </c>
    </row>
    <row r="472" spans="1:29" x14ac:dyDescent="0.3">
      <c r="A472" t="s">
        <v>13345</v>
      </c>
      <c r="B472">
        <v>1089</v>
      </c>
      <c r="C472" t="str">
        <f>VLOOKUP($B472,Hosts!$A:$M,10,0)</f>
        <v>Within an hour</v>
      </c>
      <c r="D472" s="70">
        <f>VLOOKUP($B472,Hosts!$A:$M,11,0)</f>
        <v>1</v>
      </c>
      <c r="E472" s="70">
        <f>VLOOKUP($B472,Hosts!$A:$M,12,0)</f>
        <v>1</v>
      </c>
      <c r="F472" t="str">
        <f>VLOOKUP($B472,Hosts!$A:$M,13,0)</f>
        <v>No</v>
      </c>
      <c r="G472" t="str">
        <f>INDEX(Hosts!$A:$M, MATCH(Places!$B472,Hosts!$A:$A,0), MATCH(Places!G$1,Hosts!$A$1:$M$1,0))</f>
        <v>Within an hour</v>
      </c>
      <c r="H472" s="70">
        <f>INDEX(Hosts!$A:$M, MATCH(Places!$B472,Hosts!$A:$A,0), MATCH(Places!H$1,Hosts!$A$1:$M$1,0))</f>
        <v>1</v>
      </c>
      <c r="I472" s="70">
        <f>INDEX(Hosts!$A:$M, MATCH(Places!$B472,Hosts!$A:$A,0), MATCH(Places!I$1,Hosts!$A$1:$M$1,0))</f>
        <v>1</v>
      </c>
      <c r="J472" t="str">
        <f>INDEX(Hosts!$A:$M, MATCH(Places!$B472,Hosts!$A:$A,0), MATCH(Places!J$1,Hosts!$A$1:$M$1,0))</f>
        <v>No</v>
      </c>
      <c r="K472">
        <v>16</v>
      </c>
      <c r="L472" t="str">
        <f>VLOOKUP($K472,Neighborhoods!$A:$C,2,0)</f>
        <v>Manhattan</v>
      </c>
      <c r="M472" t="str">
        <f>VLOOKUP($K472,Neighborhoods!$A:$C,3,0)</f>
        <v>Harlem</v>
      </c>
      <c r="N472" t="str">
        <f>INDEX(Neighborhoods!$A:$C, MATCH(Places!$K472,Neighborhoods!$A:$A,0), MATCH(Places!N$1,Neighborhoods!$A$1:$C$1,0))</f>
        <v>Manhattan</v>
      </c>
      <c r="O472" t="str">
        <f>INDEX(Neighborhoods!$A:$C, MATCH(Places!$K472,Neighborhoods!$A:$A,0), MATCH(Places!O$1,Neighborhoods!$A$1:$C$1,0))</f>
        <v>Harlem</v>
      </c>
      <c r="P472" t="s">
        <v>1</v>
      </c>
      <c r="Q472" t="str">
        <f t="shared" si="28"/>
        <v>Yes</v>
      </c>
      <c r="R472">
        <v>3</v>
      </c>
      <c r="S472" t="str">
        <f t="shared" si="29"/>
        <v>Medium</v>
      </c>
      <c r="T472" s="50">
        <v>48</v>
      </c>
      <c r="U472" s="70">
        <f t="shared" si="30"/>
        <v>0.03</v>
      </c>
      <c r="V472" s="52">
        <v>4.59</v>
      </c>
      <c r="W472" s="52" t="str" cm="1">
        <f t="array" ref="W472">_xlfn.SWITCH(ROUND(V472,0),5,"Excellent",4,"Good",3,"Ok","Bad")</f>
        <v>Excellent</v>
      </c>
      <c r="X472">
        <v>90</v>
      </c>
      <c r="Y472" t="str">
        <f t="shared" si="31"/>
        <v>No</v>
      </c>
      <c r="Z472" s="68">
        <v>41512</v>
      </c>
      <c r="AA472" s="68">
        <v>43765</v>
      </c>
      <c r="AB472">
        <v>365</v>
      </c>
      <c r="AC472" t="s">
        <v>15615</v>
      </c>
    </row>
    <row r="473" spans="1:29" x14ac:dyDescent="0.3">
      <c r="A473" t="s">
        <v>369</v>
      </c>
      <c r="B473">
        <v>551</v>
      </c>
      <c r="C473" t="str">
        <f>VLOOKUP($B473,Hosts!$A:$M,10,0)</f>
        <v>A few days or more</v>
      </c>
      <c r="D473" s="70">
        <f>VLOOKUP($B473,Hosts!$A:$M,11,0)</f>
        <v>0</v>
      </c>
      <c r="E473" s="70">
        <f>VLOOKUP($B473,Hosts!$A:$M,12,0)</f>
        <v>0.2</v>
      </c>
      <c r="F473" t="str">
        <f>VLOOKUP($B473,Hosts!$A:$M,13,0)</f>
        <v>No</v>
      </c>
      <c r="G473" t="str">
        <f>INDEX(Hosts!$A:$M, MATCH(Places!$B473,Hosts!$A:$A,0), MATCH(Places!G$1,Hosts!$A$1:$M$1,0))</f>
        <v>A few days or more</v>
      </c>
      <c r="H473" s="70">
        <f>INDEX(Hosts!$A:$M, MATCH(Places!$B473,Hosts!$A:$A,0), MATCH(Places!H$1,Hosts!$A$1:$M$1,0))</f>
        <v>0</v>
      </c>
      <c r="I473" s="70">
        <f>INDEX(Hosts!$A:$M, MATCH(Places!$B473,Hosts!$A:$A,0), MATCH(Places!I$1,Hosts!$A$1:$M$1,0))</f>
        <v>0.2</v>
      </c>
      <c r="J473" t="str">
        <f>INDEX(Hosts!$A:$M, MATCH(Places!$B473,Hosts!$A:$A,0), MATCH(Places!J$1,Hosts!$A$1:$M$1,0))</f>
        <v>No</v>
      </c>
      <c r="K473">
        <v>13</v>
      </c>
      <c r="L473" t="str">
        <f>VLOOKUP($K473,Neighborhoods!$A:$C,2,0)</f>
        <v>Manhattan</v>
      </c>
      <c r="M473" t="str">
        <f>VLOOKUP($K473,Neighborhoods!$A:$C,3,0)</f>
        <v>Chelsea</v>
      </c>
      <c r="N473" t="str">
        <f>INDEX(Neighborhoods!$A:$C, MATCH(Places!$K473,Neighborhoods!$A:$A,0), MATCH(Places!N$1,Neighborhoods!$A$1:$C$1,0))</f>
        <v>Manhattan</v>
      </c>
      <c r="O473" t="str">
        <f>INDEX(Neighborhoods!$A:$C, MATCH(Places!$K473,Neighborhoods!$A:$A,0), MATCH(Places!O$1,Neighborhoods!$A$1:$C$1,0))</f>
        <v>Chelsea</v>
      </c>
      <c r="P473" t="s">
        <v>11822</v>
      </c>
      <c r="Q473" t="str">
        <f t="shared" si="28"/>
        <v>No</v>
      </c>
      <c r="R473">
        <v>3</v>
      </c>
      <c r="S473" t="str">
        <f t="shared" si="29"/>
        <v>Medium</v>
      </c>
      <c r="T473" s="50">
        <v>270</v>
      </c>
      <c r="U473" s="70">
        <f t="shared" si="30"/>
        <v>0.04</v>
      </c>
      <c r="V473" s="52">
        <v>5</v>
      </c>
      <c r="W473" s="52" t="str" cm="1">
        <f t="array" ref="W473">_xlfn.SWITCH(ROUND(V473,0),5,"Excellent",4,"Good",3,"Ok","Bad")</f>
        <v>Excellent</v>
      </c>
      <c r="X473">
        <v>49</v>
      </c>
      <c r="Y473" t="str">
        <f t="shared" si="31"/>
        <v>No</v>
      </c>
      <c r="Z473" s="68">
        <v>41537</v>
      </c>
      <c r="AA473" s="68">
        <v>43733</v>
      </c>
      <c r="AB473">
        <v>178</v>
      </c>
      <c r="AC473" t="s">
        <v>15615</v>
      </c>
    </row>
    <row r="474" spans="1:29" x14ac:dyDescent="0.3">
      <c r="A474" t="s">
        <v>370</v>
      </c>
      <c r="B474">
        <v>1088</v>
      </c>
      <c r="C474" t="str">
        <f>VLOOKUP($B474,Hosts!$A:$M,10,0)</f>
        <v>Within a day</v>
      </c>
      <c r="D474" s="70">
        <f>VLOOKUP($B474,Hosts!$A:$M,11,0)</f>
        <v>0.5</v>
      </c>
      <c r="E474" s="70">
        <f>VLOOKUP($B474,Hosts!$A:$M,12,0)</f>
        <v>0.78</v>
      </c>
      <c r="F474" t="str">
        <f>VLOOKUP($B474,Hosts!$A:$M,13,0)</f>
        <v>Yes</v>
      </c>
      <c r="G474" t="str">
        <f>INDEX(Hosts!$A:$M, MATCH(Places!$B474,Hosts!$A:$A,0), MATCH(Places!G$1,Hosts!$A$1:$M$1,0))</f>
        <v>Within a day</v>
      </c>
      <c r="H474" s="70">
        <f>INDEX(Hosts!$A:$M, MATCH(Places!$B474,Hosts!$A:$A,0), MATCH(Places!H$1,Hosts!$A$1:$M$1,0))</f>
        <v>0.5</v>
      </c>
      <c r="I474" s="70">
        <f>INDEX(Hosts!$A:$M, MATCH(Places!$B474,Hosts!$A:$A,0), MATCH(Places!I$1,Hosts!$A$1:$M$1,0))</f>
        <v>0.78</v>
      </c>
      <c r="J474" t="str">
        <f>INDEX(Hosts!$A:$M, MATCH(Places!$B474,Hosts!$A:$A,0), MATCH(Places!J$1,Hosts!$A$1:$M$1,0))</f>
        <v>Yes</v>
      </c>
      <c r="K474">
        <v>13</v>
      </c>
      <c r="L474" t="str">
        <f>VLOOKUP($K474,Neighborhoods!$A:$C,2,0)</f>
        <v>Manhattan</v>
      </c>
      <c r="M474" t="str">
        <f>VLOOKUP($K474,Neighborhoods!$A:$C,3,0)</f>
        <v>Chelsea</v>
      </c>
      <c r="N474" t="str">
        <f>INDEX(Neighborhoods!$A:$C, MATCH(Places!$K474,Neighborhoods!$A:$A,0), MATCH(Places!N$1,Neighborhoods!$A$1:$C$1,0))</f>
        <v>Manhattan</v>
      </c>
      <c r="O474" t="str">
        <f>INDEX(Neighborhoods!$A:$C, MATCH(Places!$K474,Neighborhoods!$A:$A,0), MATCH(Places!O$1,Neighborhoods!$A$1:$C$1,0))</f>
        <v>Chelsea</v>
      </c>
      <c r="P474" t="s">
        <v>1</v>
      </c>
      <c r="Q474" t="str">
        <f t="shared" si="28"/>
        <v>Yes</v>
      </c>
      <c r="R474">
        <v>2</v>
      </c>
      <c r="S474" t="str">
        <f t="shared" si="29"/>
        <v>Small</v>
      </c>
      <c r="T474" s="50">
        <v>149</v>
      </c>
      <c r="U474" s="70">
        <f t="shared" si="30"/>
        <v>0.03</v>
      </c>
      <c r="V474" s="52">
        <v>4.99</v>
      </c>
      <c r="W474" s="52" t="str" cm="1">
        <f t="array" ref="W474">_xlfn.SWITCH(ROUND(V474,0),5,"Excellent",4,"Good",3,"Ok","Bad")</f>
        <v>Excellent</v>
      </c>
      <c r="X474">
        <v>146</v>
      </c>
      <c r="Y474" t="str">
        <f t="shared" si="31"/>
        <v>Yes</v>
      </c>
      <c r="Z474" s="68">
        <v>41393</v>
      </c>
      <c r="AA474" s="68">
        <v>43892</v>
      </c>
      <c r="AB474">
        <v>312</v>
      </c>
      <c r="AC474" t="s">
        <v>15615</v>
      </c>
    </row>
    <row r="475" spans="1:29" x14ac:dyDescent="0.3">
      <c r="A475" t="s">
        <v>371</v>
      </c>
      <c r="B475">
        <v>264</v>
      </c>
      <c r="C475" t="str">
        <f>VLOOKUP($B475,Hosts!$A:$M,10,0)</f>
        <v>Within a few hours</v>
      </c>
      <c r="D475" s="70">
        <f>VLOOKUP($B475,Hosts!$A:$M,11,0)</f>
        <v>1</v>
      </c>
      <c r="E475" s="70">
        <f>VLOOKUP($B475,Hosts!$A:$M,12,0)</f>
        <v>1</v>
      </c>
      <c r="F475" t="str">
        <f>VLOOKUP($B475,Hosts!$A:$M,13,0)</f>
        <v>No</v>
      </c>
      <c r="G475" t="str">
        <f>INDEX(Hosts!$A:$M, MATCH(Places!$B475,Hosts!$A:$A,0), MATCH(Places!G$1,Hosts!$A$1:$M$1,0))</f>
        <v>Within a few hours</v>
      </c>
      <c r="H475" s="70">
        <f>INDEX(Hosts!$A:$M, MATCH(Places!$B475,Hosts!$A:$A,0), MATCH(Places!H$1,Hosts!$A$1:$M$1,0))</f>
        <v>1</v>
      </c>
      <c r="I475" s="70">
        <f>INDEX(Hosts!$A:$M, MATCH(Places!$B475,Hosts!$A:$A,0), MATCH(Places!I$1,Hosts!$A$1:$M$1,0))</f>
        <v>1</v>
      </c>
      <c r="J475" t="str">
        <f>INDEX(Hosts!$A:$M, MATCH(Places!$B475,Hosts!$A:$A,0), MATCH(Places!J$1,Hosts!$A$1:$M$1,0))</f>
        <v>No</v>
      </c>
      <c r="K475">
        <v>10</v>
      </c>
      <c r="L475" t="str">
        <f>VLOOKUP($K475,Neighborhoods!$A:$C,2,0)</f>
        <v>Brooklyn</v>
      </c>
      <c r="M475" t="str">
        <f>VLOOKUP($K475,Neighborhoods!$A:$C,3,0)</f>
        <v>East Flatbush</v>
      </c>
      <c r="N475" t="str">
        <f>INDEX(Neighborhoods!$A:$C, MATCH(Places!$K475,Neighborhoods!$A:$A,0), MATCH(Places!N$1,Neighborhoods!$A$1:$C$1,0))</f>
        <v>Brooklyn</v>
      </c>
      <c r="O475" t="str">
        <f>INDEX(Neighborhoods!$A:$C, MATCH(Places!$K475,Neighborhoods!$A:$A,0), MATCH(Places!O$1,Neighborhoods!$A$1:$C$1,0))</f>
        <v>East Flatbush</v>
      </c>
      <c r="P475" t="s">
        <v>1</v>
      </c>
      <c r="Q475" t="str">
        <f t="shared" si="28"/>
        <v>Yes</v>
      </c>
      <c r="R475">
        <v>2</v>
      </c>
      <c r="S475" t="str">
        <f t="shared" si="29"/>
        <v>Small</v>
      </c>
      <c r="T475" s="50">
        <v>47</v>
      </c>
      <c r="U475" s="70">
        <f t="shared" si="30"/>
        <v>0.03</v>
      </c>
      <c r="V475" s="52">
        <v>4.66</v>
      </c>
      <c r="W475" s="52" t="str" cm="1">
        <f t="array" ref="W475">_xlfn.SWITCH(ROUND(V475,0),5,"Excellent",4,"Good",3,"Ok","Bad")</f>
        <v>Excellent</v>
      </c>
      <c r="X475">
        <v>279</v>
      </c>
      <c r="Y475" t="str">
        <f t="shared" si="31"/>
        <v>No</v>
      </c>
      <c r="Z475" s="68">
        <v>41384</v>
      </c>
      <c r="AA475" s="68">
        <v>43890</v>
      </c>
      <c r="AB475">
        <v>178</v>
      </c>
      <c r="AC475" t="s">
        <v>15615</v>
      </c>
    </row>
    <row r="476" spans="1:29" x14ac:dyDescent="0.3">
      <c r="A476" t="s">
        <v>13452</v>
      </c>
      <c r="B476">
        <v>1075</v>
      </c>
      <c r="C476" t="str">
        <f>VLOOKUP($B476,Hosts!$A:$M,10,0)</f>
        <v>Within an hour</v>
      </c>
      <c r="D476" s="70">
        <f>VLOOKUP($B476,Hosts!$A:$M,11,0)</f>
        <v>1</v>
      </c>
      <c r="E476" s="70">
        <f>VLOOKUP($B476,Hosts!$A:$M,12,0)</f>
        <v>0.96</v>
      </c>
      <c r="F476" t="str">
        <f>VLOOKUP($B476,Hosts!$A:$M,13,0)</f>
        <v>Yes</v>
      </c>
      <c r="G476" t="str">
        <f>INDEX(Hosts!$A:$M, MATCH(Places!$B476,Hosts!$A:$A,0), MATCH(Places!G$1,Hosts!$A$1:$M$1,0))</f>
        <v>Within an hour</v>
      </c>
      <c r="H476" s="70">
        <f>INDEX(Hosts!$A:$M, MATCH(Places!$B476,Hosts!$A:$A,0), MATCH(Places!H$1,Hosts!$A$1:$M$1,0))</f>
        <v>1</v>
      </c>
      <c r="I476" s="70">
        <f>INDEX(Hosts!$A:$M, MATCH(Places!$B476,Hosts!$A:$A,0), MATCH(Places!I$1,Hosts!$A$1:$M$1,0))</f>
        <v>0.96</v>
      </c>
      <c r="J476" t="str">
        <f>INDEX(Hosts!$A:$M, MATCH(Places!$B476,Hosts!$A:$A,0), MATCH(Places!J$1,Hosts!$A$1:$M$1,0))</f>
        <v>Yes</v>
      </c>
      <c r="K476">
        <v>7</v>
      </c>
      <c r="L476" t="str">
        <f>VLOOKUP($K476,Neighborhoods!$A:$C,2,0)</f>
        <v>Brooklyn</v>
      </c>
      <c r="M476" t="str">
        <f>VLOOKUP($K476,Neighborhoods!$A:$C,3,0)</f>
        <v>Bedford-Stuyvesant</v>
      </c>
      <c r="N476" t="str">
        <f>INDEX(Neighborhoods!$A:$C, MATCH(Places!$K476,Neighborhoods!$A:$A,0), MATCH(Places!N$1,Neighborhoods!$A$1:$C$1,0))</f>
        <v>Brooklyn</v>
      </c>
      <c r="O476" t="str">
        <f>INDEX(Neighborhoods!$A:$C, MATCH(Places!$K476,Neighborhoods!$A:$A,0), MATCH(Places!O$1,Neighborhoods!$A$1:$C$1,0))</f>
        <v>Bedford-Stuyvesant</v>
      </c>
      <c r="P476" t="s">
        <v>11822</v>
      </c>
      <c r="Q476" t="str">
        <f t="shared" si="28"/>
        <v>No</v>
      </c>
      <c r="R476">
        <v>2</v>
      </c>
      <c r="S476" t="str">
        <f t="shared" si="29"/>
        <v>Small</v>
      </c>
      <c r="T476" s="50">
        <v>98</v>
      </c>
      <c r="U476" s="70">
        <f t="shared" si="30"/>
        <v>0.03</v>
      </c>
      <c r="V476" s="52">
        <v>4.97</v>
      </c>
      <c r="W476" s="52" t="str" cm="1">
        <f t="array" ref="W476">_xlfn.SWITCH(ROUND(V476,0),5,"Excellent",4,"Good",3,"Ok","Bad")</f>
        <v>Excellent</v>
      </c>
      <c r="X476">
        <v>211</v>
      </c>
      <c r="Y476" t="str">
        <f t="shared" si="31"/>
        <v>Yes</v>
      </c>
      <c r="Z476" s="68">
        <v>41503</v>
      </c>
      <c r="AA476" s="68">
        <v>43888</v>
      </c>
      <c r="AB476">
        <v>330</v>
      </c>
      <c r="AC476" t="s">
        <v>15615</v>
      </c>
    </row>
    <row r="477" spans="1:29" x14ac:dyDescent="0.3">
      <c r="A477" t="s">
        <v>372</v>
      </c>
      <c r="B477">
        <v>644</v>
      </c>
      <c r="C477" t="str">
        <f>VLOOKUP($B477,Hosts!$A:$M,10,0)</f>
        <v>Within an hour</v>
      </c>
      <c r="D477" s="70">
        <f>VLOOKUP($B477,Hosts!$A:$M,11,0)</f>
        <v>1</v>
      </c>
      <c r="E477" s="70">
        <f>VLOOKUP($B477,Hosts!$A:$M,12,0)</f>
        <v>0.77</v>
      </c>
      <c r="F477" t="str">
        <f>VLOOKUP($B477,Hosts!$A:$M,13,0)</f>
        <v>No</v>
      </c>
      <c r="G477" t="str">
        <f>INDEX(Hosts!$A:$M, MATCH(Places!$B477,Hosts!$A:$A,0), MATCH(Places!G$1,Hosts!$A$1:$M$1,0))</f>
        <v>Within an hour</v>
      </c>
      <c r="H477" s="70">
        <f>INDEX(Hosts!$A:$M, MATCH(Places!$B477,Hosts!$A:$A,0), MATCH(Places!H$1,Hosts!$A$1:$M$1,0))</f>
        <v>1</v>
      </c>
      <c r="I477" s="70">
        <f>INDEX(Hosts!$A:$M, MATCH(Places!$B477,Hosts!$A:$A,0), MATCH(Places!I$1,Hosts!$A$1:$M$1,0))</f>
        <v>0.77</v>
      </c>
      <c r="J477" t="str">
        <f>INDEX(Hosts!$A:$M, MATCH(Places!$B477,Hosts!$A:$A,0), MATCH(Places!J$1,Hosts!$A$1:$M$1,0))</f>
        <v>No</v>
      </c>
      <c r="K477">
        <v>8</v>
      </c>
      <c r="L477" t="str">
        <f>VLOOKUP($K477,Neighborhoods!$A:$C,2,0)</f>
        <v>Brooklyn</v>
      </c>
      <c r="M477" t="str">
        <f>VLOOKUP($K477,Neighborhoods!$A:$C,3,0)</f>
        <v>Bushwick</v>
      </c>
      <c r="N477" t="str">
        <f>INDEX(Neighborhoods!$A:$C, MATCH(Places!$K477,Neighborhoods!$A:$A,0), MATCH(Places!N$1,Neighborhoods!$A$1:$C$1,0))</f>
        <v>Brooklyn</v>
      </c>
      <c r="O477" t="str">
        <f>INDEX(Neighborhoods!$A:$C, MATCH(Places!$K477,Neighborhoods!$A:$A,0), MATCH(Places!O$1,Neighborhoods!$A$1:$C$1,0))</f>
        <v>Bushwick</v>
      </c>
      <c r="P477" t="s">
        <v>11822</v>
      </c>
      <c r="Q477" t="str">
        <f t="shared" si="28"/>
        <v>No</v>
      </c>
      <c r="R477">
        <v>2</v>
      </c>
      <c r="S477" t="str">
        <f t="shared" si="29"/>
        <v>Small</v>
      </c>
      <c r="T477" s="50">
        <v>75</v>
      </c>
      <c r="U477" s="70">
        <f t="shared" si="30"/>
        <v>0.03</v>
      </c>
      <c r="V477" s="52">
        <v>4.67</v>
      </c>
      <c r="W477" s="52" t="str" cm="1">
        <f t="array" ref="W477">_xlfn.SWITCH(ROUND(V477,0),5,"Excellent",4,"Good",3,"Ok","Bad")</f>
        <v>Excellent</v>
      </c>
      <c r="X477">
        <v>141</v>
      </c>
      <c r="Y477" t="str">
        <f t="shared" si="31"/>
        <v>No</v>
      </c>
      <c r="Z477" s="68">
        <v>41404</v>
      </c>
      <c r="AA477" s="68">
        <v>44017</v>
      </c>
      <c r="AB477">
        <v>364</v>
      </c>
      <c r="AC477" t="s">
        <v>15615</v>
      </c>
    </row>
    <row r="478" spans="1:29" x14ac:dyDescent="0.3">
      <c r="A478" t="s">
        <v>15242</v>
      </c>
      <c r="B478">
        <v>1</v>
      </c>
      <c r="C478" t="str">
        <f>VLOOKUP($B478,Hosts!$A:$M,10,0)</f>
        <v>Within a few hours</v>
      </c>
      <c r="D478" s="70">
        <f>VLOOKUP($B478,Hosts!$A:$M,11,0)</f>
        <v>0.9</v>
      </c>
      <c r="E478" s="70">
        <f>VLOOKUP($B478,Hosts!$A:$M,12,0)</f>
        <v>0.6</v>
      </c>
      <c r="F478" t="str">
        <f>VLOOKUP($B478,Hosts!$A:$M,13,0)</f>
        <v>Yes</v>
      </c>
      <c r="G478" t="str">
        <f>INDEX(Hosts!$A:$M, MATCH(Places!$B478,Hosts!$A:$A,0), MATCH(Places!G$1,Hosts!$A$1:$M$1,0))</f>
        <v>Within a few hours</v>
      </c>
      <c r="H478" s="70">
        <f>INDEX(Hosts!$A:$M, MATCH(Places!$B478,Hosts!$A:$A,0), MATCH(Places!H$1,Hosts!$A$1:$M$1,0))</f>
        <v>0.9</v>
      </c>
      <c r="I478" s="70">
        <f>INDEX(Hosts!$A:$M, MATCH(Places!$B478,Hosts!$A:$A,0), MATCH(Places!I$1,Hosts!$A$1:$M$1,0))</f>
        <v>0.6</v>
      </c>
      <c r="J478" t="str">
        <f>INDEX(Hosts!$A:$M, MATCH(Places!$B478,Hosts!$A:$A,0), MATCH(Places!J$1,Hosts!$A$1:$M$1,0))</f>
        <v>Yes</v>
      </c>
      <c r="K478">
        <v>7</v>
      </c>
      <c r="L478" t="str">
        <f>VLOOKUP($K478,Neighborhoods!$A:$C,2,0)</f>
        <v>Brooklyn</v>
      </c>
      <c r="M478" t="str">
        <f>VLOOKUP($K478,Neighborhoods!$A:$C,3,0)</f>
        <v>Bedford-Stuyvesant</v>
      </c>
      <c r="N478" t="str">
        <f>INDEX(Neighborhoods!$A:$C, MATCH(Places!$K478,Neighborhoods!$A:$A,0), MATCH(Places!N$1,Neighborhoods!$A$1:$C$1,0))</f>
        <v>Brooklyn</v>
      </c>
      <c r="O478" t="str">
        <f>INDEX(Neighborhoods!$A:$C, MATCH(Places!$K478,Neighborhoods!$A:$A,0), MATCH(Places!O$1,Neighborhoods!$A$1:$C$1,0))</f>
        <v>Bedford-Stuyvesant</v>
      </c>
      <c r="P478" t="s">
        <v>11822</v>
      </c>
      <c r="Q478" t="str">
        <f t="shared" si="28"/>
        <v>No</v>
      </c>
      <c r="R478">
        <v>4</v>
      </c>
      <c r="S478" t="str">
        <f t="shared" si="29"/>
        <v>Medium</v>
      </c>
      <c r="T478" s="50">
        <v>111</v>
      </c>
      <c r="U478" s="70">
        <f t="shared" si="30"/>
        <v>0.03</v>
      </c>
      <c r="V478" s="52">
        <v>4.91</v>
      </c>
      <c r="W478" s="52" t="str" cm="1">
        <f t="array" ref="W478">_xlfn.SWITCH(ROUND(V478,0),5,"Excellent",4,"Good",3,"Ok","Bad")</f>
        <v>Excellent</v>
      </c>
      <c r="X478">
        <v>32</v>
      </c>
      <c r="Y478" t="str">
        <f t="shared" si="31"/>
        <v>No</v>
      </c>
      <c r="Z478" s="68">
        <v>41456</v>
      </c>
      <c r="AA478" s="68">
        <v>44021</v>
      </c>
      <c r="AB478">
        <v>239</v>
      </c>
      <c r="AC478" t="s">
        <v>15615</v>
      </c>
    </row>
    <row r="479" spans="1:29" x14ac:dyDescent="0.3">
      <c r="A479" t="s">
        <v>373</v>
      </c>
      <c r="B479">
        <v>763</v>
      </c>
      <c r="C479" t="str">
        <f>VLOOKUP($B479,Hosts!$A:$M,10,0)</f>
        <v>Within an hour</v>
      </c>
      <c r="D479" s="70">
        <f>VLOOKUP($B479,Hosts!$A:$M,11,0)</f>
        <v>1</v>
      </c>
      <c r="E479" s="70">
        <f>VLOOKUP($B479,Hosts!$A:$M,12,0)</f>
        <v>0.99</v>
      </c>
      <c r="F479" t="str">
        <f>VLOOKUP($B479,Hosts!$A:$M,13,0)</f>
        <v>No</v>
      </c>
      <c r="G479" t="str">
        <f>INDEX(Hosts!$A:$M, MATCH(Places!$B479,Hosts!$A:$A,0), MATCH(Places!G$1,Hosts!$A$1:$M$1,0))</f>
        <v>Within an hour</v>
      </c>
      <c r="H479" s="70">
        <f>INDEX(Hosts!$A:$M, MATCH(Places!$B479,Hosts!$A:$A,0), MATCH(Places!H$1,Hosts!$A$1:$M$1,0))</f>
        <v>1</v>
      </c>
      <c r="I479" s="70">
        <f>INDEX(Hosts!$A:$M, MATCH(Places!$B479,Hosts!$A:$A,0), MATCH(Places!I$1,Hosts!$A$1:$M$1,0))</f>
        <v>0.99</v>
      </c>
      <c r="J479" t="str">
        <f>INDEX(Hosts!$A:$M, MATCH(Places!$B479,Hosts!$A:$A,0), MATCH(Places!J$1,Hosts!$A$1:$M$1,0))</f>
        <v>No</v>
      </c>
      <c r="K479">
        <v>26</v>
      </c>
      <c r="L479" t="str">
        <f>VLOOKUP($K479,Neighborhoods!$A:$C,2,0)</f>
        <v>Queens</v>
      </c>
      <c r="M479" t="str">
        <f>VLOOKUP($K479,Neighborhoods!$A:$C,3,0)</f>
        <v>Sunnyside</v>
      </c>
      <c r="N479" t="str">
        <f>INDEX(Neighborhoods!$A:$C, MATCH(Places!$K479,Neighborhoods!$A:$A,0), MATCH(Places!N$1,Neighborhoods!$A$1:$C$1,0))</f>
        <v>Queens</v>
      </c>
      <c r="O479" t="str">
        <f>INDEX(Neighborhoods!$A:$C, MATCH(Places!$K479,Neighborhoods!$A:$A,0), MATCH(Places!O$1,Neighborhoods!$A$1:$C$1,0))</f>
        <v>Sunnyside</v>
      </c>
      <c r="P479" t="s">
        <v>1</v>
      </c>
      <c r="Q479" t="str">
        <f t="shared" si="28"/>
        <v>Yes</v>
      </c>
      <c r="R479">
        <v>2</v>
      </c>
      <c r="S479" t="str">
        <f t="shared" si="29"/>
        <v>Small</v>
      </c>
      <c r="T479" s="50">
        <v>49</v>
      </c>
      <c r="U479" s="70">
        <f t="shared" si="30"/>
        <v>0.03</v>
      </c>
      <c r="V479" s="52">
        <v>4.82</v>
      </c>
      <c r="W479" s="52" t="str" cm="1">
        <f t="array" ref="W479">_xlfn.SWITCH(ROUND(V479,0),5,"Excellent",4,"Good",3,"Ok","Bad")</f>
        <v>Excellent</v>
      </c>
      <c r="X479">
        <v>74</v>
      </c>
      <c r="Y479" t="str">
        <f t="shared" si="31"/>
        <v>No</v>
      </c>
      <c r="Z479" s="68">
        <v>42650</v>
      </c>
      <c r="AA479" s="68">
        <v>43904</v>
      </c>
      <c r="AB479">
        <v>356</v>
      </c>
      <c r="AC479" t="s">
        <v>15616</v>
      </c>
    </row>
    <row r="480" spans="1:29" x14ac:dyDescent="0.3">
      <c r="A480" t="s">
        <v>374</v>
      </c>
      <c r="B480">
        <v>1097</v>
      </c>
      <c r="C480" t="str">
        <f>VLOOKUP($B480,Hosts!$A:$M,10,0)</f>
        <v>Within a day</v>
      </c>
      <c r="D480" s="70">
        <f>VLOOKUP($B480,Hosts!$A:$M,11,0)</f>
        <v>1</v>
      </c>
      <c r="E480" s="70">
        <f>VLOOKUP($B480,Hosts!$A:$M,12,0)</f>
        <v>0</v>
      </c>
      <c r="F480" t="str">
        <f>VLOOKUP($B480,Hosts!$A:$M,13,0)</f>
        <v>No</v>
      </c>
      <c r="G480" t="str">
        <f>INDEX(Hosts!$A:$M, MATCH(Places!$B480,Hosts!$A:$A,0), MATCH(Places!G$1,Hosts!$A$1:$M$1,0))</f>
        <v>Within a day</v>
      </c>
      <c r="H480" s="70">
        <f>INDEX(Hosts!$A:$M, MATCH(Places!$B480,Hosts!$A:$A,0), MATCH(Places!H$1,Hosts!$A$1:$M$1,0))</f>
        <v>1</v>
      </c>
      <c r="I480" s="70">
        <f>INDEX(Hosts!$A:$M, MATCH(Places!$B480,Hosts!$A:$A,0), MATCH(Places!I$1,Hosts!$A$1:$M$1,0))</f>
        <v>0</v>
      </c>
      <c r="J480" t="str">
        <f>INDEX(Hosts!$A:$M, MATCH(Places!$B480,Hosts!$A:$A,0), MATCH(Places!J$1,Hosts!$A$1:$M$1,0))</f>
        <v>No</v>
      </c>
      <c r="K480">
        <v>7</v>
      </c>
      <c r="L480" t="str">
        <f>VLOOKUP($K480,Neighborhoods!$A:$C,2,0)</f>
        <v>Brooklyn</v>
      </c>
      <c r="M480" t="str">
        <f>VLOOKUP($K480,Neighborhoods!$A:$C,3,0)</f>
        <v>Bedford-Stuyvesant</v>
      </c>
      <c r="N480" t="str">
        <f>INDEX(Neighborhoods!$A:$C, MATCH(Places!$K480,Neighborhoods!$A:$A,0), MATCH(Places!N$1,Neighborhoods!$A$1:$C$1,0))</f>
        <v>Brooklyn</v>
      </c>
      <c r="O480" t="str">
        <f>INDEX(Neighborhoods!$A:$C, MATCH(Places!$K480,Neighborhoods!$A:$A,0), MATCH(Places!O$1,Neighborhoods!$A$1:$C$1,0))</f>
        <v>Bedford-Stuyvesant</v>
      </c>
      <c r="P480" t="s">
        <v>1</v>
      </c>
      <c r="Q480" t="str">
        <f t="shared" si="28"/>
        <v>Yes</v>
      </c>
      <c r="R480">
        <v>2</v>
      </c>
      <c r="S480" t="str">
        <f t="shared" si="29"/>
        <v>Small</v>
      </c>
      <c r="T480" s="50">
        <v>60</v>
      </c>
      <c r="U480" s="70">
        <f t="shared" si="30"/>
        <v>0.03</v>
      </c>
      <c r="V480" s="52">
        <v>4.75</v>
      </c>
      <c r="W480" s="52" t="str" cm="1">
        <f t="array" ref="W480">_xlfn.SWITCH(ROUND(V480,0),5,"Excellent",4,"Good",3,"Ok","Bad")</f>
        <v>Excellent</v>
      </c>
      <c r="X480">
        <v>44</v>
      </c>
      <c r="Y480" t="str">
        <f t="shared" si="31"/>
        <v>No</v>
      </c>
      <c r="Z480" s="68">
        <v>41540</v>
      </c>
      <c r="AA480" s="68">
        <v>43645</v>
      </c>
      <c r="AB480">
        <v>169</v>
      </c>
      <c r="AC480" t="s">
        <v>15615</v>
      </c>
    </row>
    <row r="481" spans="1:29" x14ac:dyDescent="0.3">
      <c r="A481" t="s">
        <v>375</v>
      </c>
      <c r="B481">
        <v>513</v>
      </c>
      <c r="C481" t="str">
        <f>VLOOKUP($B481,Hosts!$A:$M,10,0)</f>
        <v>Within a day</v>
      </c>
      <c r="D481" s="70">
        <f>VLOOKUP($B481,Hosts!$A:$M,11,0)</f>
        <v>0.7</v>
      </c>
      <c r="E481" s="70">
        <f>VLOOKUP($B481,Hosts!$A:$M,12,0)</f>
        <v>0.42</v>
      </c>
      <c r="F481" t="str">
        <f>VLOOKUP($B481,Hosts!$A:$M,13,0)</f>
        <v>No</v>
      </c>
      <c r="G481" t="str">
        <f>INDEX(Hosts!$A:$M, MATCH(Places!$B481,Hosts!$A:$A,0), MATCH(Places!G$1,Hosts!$A$1:$M$1,0))</f>
        <v>Within a day</v>
      </c>
      <c r="H481" s="70">
        <f>INDEX(Hosts!$A:$M, MATCH(Places!$B481,Hosts!$A:$A,0), MATCH(Places!H$1,Hosts!$A$1:$M$1,0))</f>
        <v>0.7</v>
      </c>
      <c r="I481" s="70">
        <f>INDEX(Hosts!$A:$M, MATCH(Places!$B481,Hosts!$A:$A,0), MATCH(Places!I$1,Hosts!$A$1:$M$1,0))</f>
        <v>0.42</v>
      </c>
      <c r="J481" t="str">
        <f>INDEX(Hosts!$A:$M, MATCH(Places!$B481,Hosts!$A:$A,0), MATCH(Places!J$1,Hosts!$A$1:$M$1,0))</f>
        <v>No</v>
      </c>
      <c r="K481">
        <v>12</v>
      </c>
      <c r="L481" t="str">
        <f>VLOOKUP($K481,Neighborhoods!$A:$C,2,0)</f>
        <v>Brooklyn</v>
      </c>
      <c r="M481" t="str">
        <f>VLOOKUP($K481,Neighborhoods!$A:$C,3,0)</f>
        <v>Williamsburg</v>
      </c>
      <c r="N481" t="str">
        <f>INDEX(Neighborhoods!$A:$C, MATCH(Places!$K481,Neighborhoods!$A:$A,0), MATCH(Places!N$1,Neighborhoods!$A$1:$C$1,0))</f>
        <v>Brooklyn</v>
      </c>
      <c r="O481" t="str">
        <f>INDEX(Neighborhoods!$A:$C, MATCH(Places!$K481,Neighborhoods!$A:$A,0), MATCH(Places!O$1,Neighborhoods!$A$1:$C$1,0))</f>
        <v>Williamsburg</v>
      </c>
      <c r="P481" t="s">
        <v>11822</v>
      </c>
      <c r="Q481" t="str">
        <f t="shared" si="28"/>
        <v>No</v>
      </c>
      <c r="R481">
        <v>2</v>
      </c>
      <c r="S481" t="str">
        <f t="shared" si="29"/>
        <v>Small</v>
      </c>
      <c r="T481" s="50">
        <v>190</v>
      </c>
      <c r="U481" s="70">
        <f t="shared" si="30"/>
        <v>0.03</v>
      </c>
      <c r="V481" s="52">
        <v>5</v>
      </c>
      <c r="W481" s="52" t="str" cm="1">
        <f t="array" ref="W481">_xlfn.SWITCH(ROUND(V481,0),5,"Excellent",4,"Good",3,"Ok","Bad")</f>
        <v>Excellent</v>
      </c>
      <c r="X481">
        <v>36</v>
      </c>
      <c r="Y481" t="str">
        <f t="shared" si="31"/>
        <v>No</v>
      </c>
      <c r="Z481" s="68">
        <v>41415</v>
      </c>
      <c r="AA481" s="68">
        <v>43919</v>
      </c>
      <c r="AB481">
        <v>358</v>
      </c>
      <c r="AC481" t="s">
        <v>15615</v>
      </c>
    </row>
    <row r="482" spans="1:29" x14ac:dyDescent="0.3">
      <c r="A482" t="s">
        <v>376</v>
      </c>
      <c r="B482">
        <v>186</v>
      </c>
      <c r="C482" t="str">
        <f>VLOOKUP($B482,Hosts!$A:$M,10,0)</f>
        <v>Within a day</v>
      </c>
      <c r="D482" s="70">
        <f>VLOOKUP($B482,Hosts!$A:$M,11,0)</f>
        <v>1</v>
      </c>
      <c r="E482" s="70">
        <f>VLOOKUP($B482,Hosts!$A:$M,12,0)</f>
        <v>0.93</v>
      </c>
      <c r="F482" t="str">
        <f>VLOOKUP($B482,Hosts!$A:$M,13,0)</f>
        <v>Yes</v>
      </c>
      <c r="G482" t="str">
        <f>INDEX(Hosts!$A:$M, MATCH(Places!$B482,Hosts!$A:$A,0), MATCH(Places!G$1,Hosts!$A$1:$M$1,0))</f>
        <v>Within a day</v>
      </c>
      <c r="H482" s="70">
        <f>INDEX(Hosts!$A:$M, MATCH(Places!$B482,Hosts!$A:$A,0), MATCH(Places!H$1,Hosts!$A$1:$M$1,0))</f>
        <v>1</v>
      </c>
      <c r="I482" s="70">
        <f>INDEX(Hosts!$A:$M, MATCH(Places!$B482,Hosts!$A:$A,0), MATCH(Places!I$1,Hosts!$A$1:$M$1,0))</f>
        <v>0.93</v>
      </c>
      <c r="J482" t="str">
        <f>INDEX(Hosts!$A:$M, MATCH(Places!$B482,Hosts!$A:$A,0), MATCH(Places!J$1,Hosts!$A$1:$M$1,0))</f>
        <v>Yes</v>
      </c>
      <c r="K482">
        <v>9</v>
      </c>
      <c r="L482" t="str">
        <f>VLOOKUP($K482,Neighborhoods!$A:$C,2,0)</f>
        <v>Brooklyn</v>
      </c>
      <c r="M482" t="str">
        <f>VLOOKUP($K482,Neighborhoods!$A:$C,3,0)</f>
        <v>Crown Heights</v>
      </c>
      <c r="N482" t="str">
        <f>INDEX(Neighborhoods!$A:$C, MATCH(Places!$K482,Neighborhoods!$A:$A,0), MATCH(Places!N$1,Neighborhoods!$A$1:$C$1,0))</f>
        <v>Brooklyn</v>
      </c>
      <c r="O482" t="str">
        <f>INDEX(Neighborhoods!$A:$C, MATCH(Places!$K482,Neighborhoods!$A:$A,0), MATCH(Places!O$1,Neighborhoods!$A$1:$C$1,0))</f>
        <v>Crown Heights</v>
      </c>
      <c r="P482" t="s">
        <v>1</v>
      </c>
      <c r="Q482" t="str">
        <f t="shared" si="28"/>
        <v>Yes</v>
      </c>
      <c r="R482">
        <v>2</v>
      </c>
      <c r="S482" t="str">
        <f t="shared" si="29"/>
        <v>Small</v>
      </c>
      <c r="T482" s="50">
        <v>90</v>
      </c>
      <c r="U482" s="70">
        <f t="shared" si="30"/>
        <v>0.03</v>
      </c>
      <c r="V482" s="52">
        <v>4.79</v>
      </c>
      <c r="W482" s="52" t="str" cm="1">
        <f t="array" ref="W482">_xlfn.SWITCH(ROUND(V482,0),5,"Excellent",4,"Good",3,"Ok","Bad")</f>
        <v>Excellent</v>
      </c>
      <c r="X482">
        <v>160</v>
      </c>
      <c r="Y482" t="str">
        <f t="shared" si="31"/>
        <v>No</v>
      </c>
      <c r="Z482" s="68">
        <v>41398</v>
      </c>
      <c r="AA482" s="68">
        <v>43871</v>
      </c>
      <c r="AB482">
        <v>365</v>
      </c>
      <c r="AC482" t="s">
        <v>15615</v>
      </c>
    </row>
    <row r="483" spans="1:29" x14ac:dyDescent="0.3">
      <c r="A483" t="s">
        <v>14376</v>
      </c>
      <c r="B483">
        <v>1098</v>
      </c>
      <c r="C483" t="str">
        <f>VLOOKUP($B483,Hosts!$A:$M,10,0)</f>
        <v>Within a few hours</v>
      </c>
      <c r="D483" s="70">
        <f>VLOOKUP($B483,Hosts!$A:$M,11,0)</f>
        <v>0.9</v>
      </c>
      <c r="E483" s="70">
        <f>VLOOKUP($B483,Hosts!$A:$M,12,0)</f>
        <v>0.95</v>
      </c>
      <c r="F483" t="str">
        <f>VLOOKUP($B483,Hosts!$A:$M,13,0)</f>
        <v>No</v>
      </c>
      <c r="G483" t="str">
        <f>INDEX(Hosts!$A:$M, MATCH(Places!$B483,Hosts!$A:$A,0), MATCH(Places!G$1,Hosts!$A$1:$M$1,0))</f>
        <v>Within a few hours</v>
      </c>
      <c r="H483" s="70">
        <f>INDEX(Hosts!$A:$M, MATCH(Places!$B483,Hosts!$A:$A,0), MATCH(Places!H$1,Hosts!$A$1:$M$1,0))</f>
        <v>0.9</v>
      </c>
      <c r="I483" s="70">
        <f>INDEX(Hosts!$A:$M, MATCH(Places!$B483,Hosts!$A:$A,0), MATCH(Places!I$1,Hosts!$A$1:$M$1,0))</f>
        <v>0.95</v>
      </c>
      <c r="J483" t="str">
        <f>INDEX(Hosts!$A:$M, MATCH(Places!$B483,Hosts!$A:$A,0), MATCH(Places!J$1,Hosts!$A$1:$M$1,0))</f>
        <v>No</v>
      </c>
      <c r="K483">
        <v>16</v>
      </c>
      <c r="L483" t="str">
        <f>VLOOKUP($K483,Neighborhoods!$A:$C,2,0)</f>
        <v>Manhattan</v>
      </c>
      <c r="M483" t="str">
        <f>VLOOKUP($K483,Neighborhoods!$A:$C,3,0)</f>
        <v>Harlem</v>
      </c>
      <c r="N483" t="str">
        <f>INDEX(Neighborhoods!$A:$C, MATCH(Places!$K483,Neighborhoods!$A:$A,0), MATCH(Places!N$1,Neighborhoods!$A$1:$C$1,0))</f>
        <v>Manhattan</v>
      </c>
      <c r="O483" t="str">
        <f>INDEX(Neighborhoods!$A:$C, MATCH(Places!$K483,Neighborhoods!$A:$A,0), MATCH(Places!O$1,Neighborhoods!$A$1:$C$1,0))</f>
        <v>Harlem</v>
      </c>
      <c r="P483" t="s">
        <v>11822</v>
      </c>
      <c r="Q483" t="str">
        <f t="shared" si="28"/>
        <v>No</v>
      </c>
      <c r="R483">
        <v>4</v>
      </c>
      <c r="S483" t="str">
        <f t="shared" si="29"/>
        <v>Medium</v>
      </c>
      <c r="T483" s="50">
        <v>85</v>
      </c>
      <c r="U483" s="70">
        <f t="shared" si="30"/>
        <v>0.03</v>
      </c>
      <c r="V483" s="52">
        <v>4.79</v>
      </c>
      <c r="W483" s="52" t="str" cm="1">
        <f t="array" ref="W483">_xlfn.SWITCH(ROUND(V483,0),5,"Excellent",4,"Good",3,"Ok","Bad")</f>
        <v>Excellent</v>
      </c>
      <c r="X483">
        <v>58</v>
      </c>
      <c r="Y483" t="str">
        <f t="shared" si="31"/>
        <v>No</v>
      </c>
      <c r="Z483" s="68">
        <v>41402</v>
      </c>
      <c r="AA483" s="68">
        <v>43980</v>
      </c>
      <c r="AB483">
        <v>304</v>
      </c>
      <c r="AC483" t="s">
        <v>15615</v>
      </c>
    </row>
    <row r="484" spans="1:29" x14ac:dyDescent="0.3">
      <c r="A484" t="s">
        <v>377</v>
      </c>
      <c r="B484">
        <v>1102</v>
      </c>
      <c r="C484" t="str">
        <f>VLOOKUP($B484,Hosts!$A:$M,10,0)</f>
        <v>Within an hour</v>
      </c>
      <c r="D484" s="70">
        <f>VLOOKUP($B484,Hosts!$A:$M,11,0)</f>
        <v>1</v>
      </c>
      <c r="E484" s="70">
        <f>VLOOKUP($B484,Hosts!$A:$M,12,0)</f>
        <v>0.95</v>
      </c>
      <c r="F484" t="str">
        <f>VLOOKUP($B484,Hosts!$A:$M,13,0)</f>
        <v>No</v>
      </c>
      <c r="G484" t="str">
        <f>INDEX(Hosts!$A:$M, MATCH(Places!$B484,Hosts!$A:$A,0), MATCH(Places!G$1,Hosts!$A$1:$M$1,0))</f>
        <v>Within an hour</v>
      </c>
      <c r="H484" s="70">
        <f>INDEX(Hosts!$A:$M, MATCH(Places!$B484,Hosts!$A:$A,0), MATCH(Places!H$1,Hosts!$A$1:$M$1,0))</f>
        <v>1</v>
      </c>
      <c r="I484" s="70">
        <f>INDEX(Hosts!$A:$M, MATCH(Places!$B484,Hosts!$A:$A,0), MATCH(Places!I$1,Hosts!$A$1:$M$1,0))</f>
        <v>0.95</v>
      </c>
      <c r="J484" t="str">
        <f>INDEX(Hosts!$A:$M, MATCH(Places!$B484,Hosts!$A:$A,0), MATCH(Places!J$1,Hosts!$A$1:$M$1,0))</f>
        <v>No</v>
      </c>
      <c r="K484">
        <v>7</v>
      </c>
      <c r="L484" t="str">
        <f>VLOOKUP($K484,Neighborhoods!$A:$C,2,0)</f>
        <v>Brooklyn</v>
      </c>
      <c r="M484" t="str">
        <f>VLOOKUP($K484,Neighborhoods!$A:$C,3,0)</f>
        <v>Bedford-Stuyvesant</v>
      </c>
      <c r="N484" t="str">
        <f>INDEX(Neighborhoods!$A:$C, MATCH(Places!$K484,Neighborhoods!$A:$A,0), MATCH(Places!N$1,Neighborhoods!$A$1:$C$1,0))</f>
        <v>Brooklyn</v>
      </c>
      <c r="O484" t="str">
        <f>INDEX(Neighborhoods!$A:$C, MATCH(Places!$K484,Neighborhoods!$A:$A,0), MATCH(Places!O$1,Neighborhoods!$A$1:$C$1,0))</f>
        <v>Bedford-Stuyvesant</v>
      </c>
      <c r="P484" t="s">
        <v>11822</v>
      </c>
      <c r="Q484" t="str">
        <f t="shared" si="28"/>
        <v>No</v>
      </c>
      <c r="R484">
        <v>3</v>
      </c>
      <c r="S484" t="str">
        <f t="shared" si="29"/>
        <v>Medium</v>
      </c>
      <c r="T484" s="50">
        <v>95</v>
      </c>
      <c r="U484" s="70">
        <f t="shared" si="30"/>
        <v>0.03</v>
      </c>
      <c r="V484" s="52">
        <v>4.62</v>
      </c>
      <c r="W484" s="52" t="str" cm="1">
        <f t="array" ref="W484">_xlfn.SWITCH(ROUND(V484,0),5,"Excellent",4,"Good",3,"Ok","Bad")</f>
        <v>Excellent</v>
      </c>
      <c r="X484">
        <v>242</v>
      </c>
      <c r="Y484" t="str">
        <f t="shared" si="31"/>
        <v>No</v>
      </c>
      <c r="Z484" s="68">
        <v>41418</v>
      </c>
      <c r="AA484" s="68">
        <v>44032</v>
      </c>
      <c r="AB484">
        <v>344</v>
      </c>
      <c r="AC484" t="s">
        <v>15616</v>
      </c>
    </row>
    <row r="485" spans="1:29" x14ac:dyDescent="0.3">
      <c r="A485" t="s">
        <v>378</v>
      </c>
      <c r="B485">
        <v>1079</v>
      </c>
      <c r="C485" t="str">
        <f>VLOOKUP($B485,Hosts!$A:$M,10,0)</f>
        <v>Within a day</v>
      </c>
      <c r="D485" s="70">
        <f>VLOOKUP($B485,Hosts!$A:$M,11,0)</f>
        <v>0.8</v>
      </c>
      <c r="E485" s="70">
        <f>VLOOKUP($B485,Hosts!$A:$M,12,0)</f>
        <v>0.35</v>
      </c>
      <c r="F485" t="str">
        <f>VLOOKUP($B485,Hosts!$A:$M,13,0)</f>
        <v>No</v>
      </c>
      <c r="G485" t="str">
        <f>INDEX(Hosts!$A:$M, MATCH(Places!$B485,Hosts!$A:$A,0), MATCH(Places!G$1,Hosts!$A$1:$M$1,0))</f>
        <v>Within a day</v>
      </c>
      <c r="H485" s="70">
        <f>INDEX(Hosts!$A:$M, MATCH(Places!$B485,Hosts!$A:$A,0), MATCH(Places!H$1,Hosts!$A$1:$M$1,0))</f>
        <v>0.8</v>
      </c>
      <c r="I485" s="70">
        <f>INDEX(Hosts!$A:$M, MATCH(Places!$B485,Hosts!$A:$A,0), MATCH(Places!I$1,Hosts!$A$1:$M$1,0))</f>
        <v>0.35</v>
      </c>
      <c r="J485" t="str">
        <f>INDEX(Hosts!$A:$M, MATCH(Places!$B485,Hosts!$A:$A,0), MATCH(Places!J$1,Hosts!$A$1:$M$1,0))</f>
        <v>No</v>
      </c>
      <c r="K485">
        <v>7</v>
      </c>
      <c r="L485" t="str">
        <f>VLOOKUP($K485,Neighborhoods!$A:$C,2,0)</f>
        <v>Brooklyn</v>
      </c>
      <c r="M485" t="str">
        <f>VLOOKUP($K485,Neighborhoods!$A:$C,3,0)</f>
        <v>Bedford-Stuyvesant</v>
      </c>
      <c r="N485" t="str">
        <f>INDEX(Neighborhoods!$A:$C, MATCH(Places!$K485,Neighborhoods!$A:$A,0), MATCH(Places!N$1,Neighborhoods!$A$1:$C$1,0))</f>
        <v>Brooklyn</v>
      </c>
      <c r="O485" t="str">
        <f>INDEX(Neighborhoods!$A:$C, MATCH(Places!$K485,Neighborhoods!$A:$A,0), MATCH(Places!O$1,Neighborhoods!$A$1:$C$1,0))</f>
        <v>Bedford-Stuyvesant</v>
      </c>
      <c r="P485" t="s">
        <v>1</v>
      </c>
      <c r="Q485" t="str">
        <f t="shared" si="28"/>
        <v>Yes</v>
      </c>
      <c r="R485">
        <v>3</v>
      </c>
      <c r="S485" t="str">
        <f t="shared" si="29"/>
        <v>Medium</v>
      </c>
      <c r="T485" s="50">
        <v>71</v>
      </c>
      <c r="U485" s="70">
        <f t="shared" si="30"/>
        <v>0.03</v>
      </c>
      <c r="V485" s="52">
        <v>4.4000000000000004</v>
      </c>
      <c r="W485" s="52" t="str" cm="1">
        <f t="array" ref="W485">_xlfn.SWITCH(ROUND(V485,0),5,"Excellent",4,"Good",3,"Ok","Bad")</f>
        <v>Good</v>
      </c>
      <c r="X485">
        <v>67</v>
      </c>
      <c r="Y485" t="str">
        <f t="shared" si="31"/>
        <v>No</v>
      </c>
      <c r="Z485" s="68">
        <v>41410</v>
      </c>
      <c r="AA485" s="68">
        <v>43921</v>
      </c>
      <c r="AB485">
        <v>89</v>
      </c>
      <c r="AC485" t="s">
        <v>15615</v>
      </c>
    </row>
    <row r="486" spans="1:29" x14ac:dyDescent="0.3">
      <c r="A486" t="s">
        <v>379</v>
      </c>
      <c r="B486">
        <v>1105</v>
      </c>
      <c r="C486" t="str">
        <f>VLOOKUP($B486,Hosts!$A:$M,10,0)</f>
        <v>Within an hour</v>
      </c>
      <c r="D486" s="70">
        <f>VLOOKUP($B486,Hosts!$A:$M,11,0)</f>
        <v>1</v>
      </c>
      <c r="E486" s="70">
        <f>VLOOKUP($B486,Hosts!$A:$M,12,0)</f>
        <v>0.46</v>
      </c>
      <c r="F486" t="str">
        <f>VLOOKUP($B486,Hosts!$A:$M,13,0)</f>
        <v>Yes</v>
      </c>
      <c r="G486" t="str">
        <f>INDEX(Hosts!$A:$M, MATCH(Places!$B486,Hosts!$A:$A,0), MATCH(Places!G$1,Hosts!$A$1:$M$1,0))</f>
        <v>Within an hour</v>
      </c>
      <c r="H486" s="70">
        <f>INDEX(Hosts!$A:$M, MATCH(Places!$B486,Hosts!$A:$A,0), MATCH(Places!H$1,Hosts!$A$1:$M$1,0))</f>
        <v>1</v>
      </c>
      <c r="I486" s="70">
        <f>INDEX(Hosts!$A:$M, MATCH(Places!$B486,Hosts!$A:$A,0), MATCH(Places!I$1,Hosts!$A$1:$M$1,0))</f>
        <v>0.46</v>
      </c>
      <c r="J486" t="str">
        <f>INDEX(Hosts!$A:$M, MATCH(Places!$B486,Hosts!$A:$A,0), MATCH(Places!J$1,Hosts!$A$1:$M$1,0))</f>
        <v>Yes</v>
      </c>
      <c r="K486">
        <v>16</v>
      </c>
      <c r="L486" t="str">
        <f>VLOOKUP($K486,Neighborhoods!$A:$C,2,0)</f>
        <v>Manhattan</v>
      </c>
      <c r="M486" t="str">
        <f>VLOOKUP($K486,Neighborhoods!$A:$C,3,0)</f>
        <v>Harlem</v>
      </c>
      <c r="N486" t="str">
        <f>INDEX(Neighborhoods!$A:$C, MATCH(Places!$K486,Neighborhoods!$A:$A,0), MATCH(Places!N$1,Neighborhoods!$A$1:$C$1,0))</f>
        <v>Manhattan</v>
      </c>
      <c r="O486" t="str">
        <f>INDEX(Neighborhoods!$A:$C, MATCH(Places!$K486,Neighborhoods!$A:$A,0), MATCH(Places!O$1,Neighborhoods!$A$1:$C$1,0))</f>
        <v>Harlem</v>
      </c>
      <c r="P486" t="s">
        <v>1</v>
      </c>
      <c r="Q486" t="str">
        <f t="shared" si="28"/>
        <v>Yes</v>
      </c>
      <c r="R486">
        <v>1</v>
      </c>
      <c r="S486" t="str">
        <f t="shared" si="29"/>
        <v>Small</v>
      </c>
      <c r="T486" s="50">
        <v>70</v>
      </c>
      <c r="U486" s="70">
        <f t="shared" si="30"/>
        <v>0.03</v>
      </c>
      <c r="V486" s="52">
        <v>4.5</v>
      </c>
      <c r="W486" s="52" t="str" cm="1">
        <f t="array" ref="W486">_xlfn.SWITCH(ROUND(V486,0),5,"Excellent",4,"Good",3,"Ok","Bad")</f>
        <v>Excellent</v>
      </c>
      <c r="X486">
        <v>16</v>
      </c>
      <c r="Y486" t="str">
        <f t="shared" si="31"/>
        <v>No</v>
      </c>
      <c r="Z486" s="68">
        <v>41457</v>
      </c>
      <c r="AA486" s="68">
        <v>43101</v>
      </c>
      <c r="AB486">
        <v>365</v>
      </c>
      <c r="AC486" t="s">
        <v>15615</v>
      </c>
    </row>
    <row r="487" spans="1:29" x14ac:dyDescent="0.3">
      <c r="A487" t="s">
        <v>380</v>
      </c>
      <c r="B487">
        <v>1110</v>
      </c>
      <c r="C487" t="str">
        <f>VLOOKUP($B487,Hosts!$A:$M,10,0)</f>
        <v>Within a day</v>
      </c>
      <c r="D487" s="70">
        <f>VLOOKUP($B487,Hosts!$A:$M,11,0)</f>
        <v>1</v>
      </c>
      <c r="E487" s="70">
        <f>VLOOKUP($B487,Hosts!$A:$M,12,0)</f>
        <v>0.35</v>
      </c>
      <c r="F487" t="str">
        <f>VLOOKUP($B487,Hosts!$A:$M,13,0)</f>
        <v>Yes</v>
      </c>
      <c r="G487" t="str">
        <f>INDEX(Hosts!$A:$M, MATCH(Places!$B487,Hosts!$A:$A,0), MATCH(Places!G$1,Hosts!$A$1:$M$1,0))</f>
        <v>Within a day</v>
      </c>
      <c r="H487" s="70">
        <f>INDEX(Hosts!$A:$M, MATCH(Places!$B487,Hosts!$A:$A,0), MATCH(Places!H$1,Hosts!$A$1:$M$1,0))</f>
        <v>1</v>
      </c>
      <c r="I487" s="70">
        <f>INDEX(Hosts!$A:$M, MATCH(Places!$B487,Hosts!$A:$A,0), MATCH(Places!I$1,Hosts!$A$1:$M$1,0))</f>
        <v>0.35</v>
      </c>
      <c r="J487" t="str">
        <f>INDEX(Hosts!$A:$M, MATCH(Places!$B487,Hosts!$A:$A,0), MATCH(Places!J$1,Hosts!$A$1:$M$1,0))</f>
        <v>Yes</v>
      </c>
      <c r="K487">
        <v>15</v>
      </c>
      <c r="L487" t="str">
        <f>VLOOKUP($K487,Neighborhoods!$A:$C,2,0)</f>
        <v>Manhattan</v>
      </c>
      <c r="M487" t="str">
        <f>VLOOKUP($K487,Neighborhoods!$A:$C,3,0)</f>
        <v>East Village</v>
      </c>
      <c r="N487" t="str">
        <f>INDEX(Neighborhoods!$A:$C, MATCH(Places!$K487,Neighborhoods!$A:$A,0), MATCH(Places!N$1,Neighborhoods!$A$1:$C$1,0))</f>
        <v>Manhattan</v>
      </c>
      <c r="O487" t="str">
        <f>INDEX(Neighborhoods!$A:$C, MATCH(Places!$K487,Neighborhoods!$A:$A,0), MATCH(Places!O$1,Neighborhoods!$A$1:$C$1,0))</f>
        <v>East Village</v>
      </c>
      <c r="P487" t="s">
        <v>11822</v>
      </c>
      <c r="Q487" t="str">
        <f t="shared" si="28"/>
        <v>No</v>
      </c>
      <c r="R487">
        <v>3</v>
      </c>
      <c r="S487" t="str">
        <f t="shared" si="29"/>
        <v>Medium</v>
      </c>
      <c r="T487" s="50">
        <v>175</v>
      </c>
      <c r="U487" s="70">
        <f t="shared" si="30"/>
        <v>0.03</v>
      </c>
      <c r="V487" s="52">
        <v>4.84</v>
      </c>
      <c r="W487" s="52" t="str" cm="1">
        <f t="array" ref="W487">_xlfn.SWITCH(ROUND(V487,0),5,"Excellent",4,"Good",3,"Ok","Bad")</f>
        <v>Excellent</v>
      </c>
      <c r="X487">
        <v>49</v>
      </c>
      <c r="Y487" t="str">
        <f t="shared" si="31"/>
        <v>No</v>
      </c>
      <c r="Z487" s="68">
        <v>41641</v>
      </c>
      <c r="AA487" s="68">
        <v>43900</v>
      </c>
      <c r="AB487">
        <v>344</v>
      </c>
      <c r="AC487" t="s">
        <v>15615</v>
      </c>
    </row>
    <row r="488" spans="1:29" x14ac:dyDescent="0.3">
      <c r="A488" t="s">
        <v>381</v>
      </c>
      <c r="B488">
        <v>43</v>
      </c>
      <c r="C488" t="str">
        <f>VLOOKUP($B488,Hosts!$A:$M,10,0)</f>
        <v>Within a day</v>
      </c>
      <c r="D488" s="70">
        <f>VLOOKUP($B488,Hosts!$A:$M,11,0)</f>
        <v>1</v>
      </c>
      <c r="E488" s="70">
        <f>VLOOKUP($B488,Hosts!$A:$M,12,0)</f>
        <v>0.97</v>
      </c>
      <c r="F488" t="str">
        <f>VLOOKUP($B488,Hosts!$A:$M,13,0)</f>
        <v>Yes</v>
      </c>
      <c r="G488" t="str">
        <f>INDEX(Hosts!$A:$M, MATCH(Places!$B488,Hosts!$A:$A,0), MATCH(Places!G$1,Hosts!$A$1:$M$1,0))</f>
        <v>Within a day</v>
      </c>
      <c r="H488" s="70">
        <f>INDEX(Hosts!$A:$M, MATCH(Places!$B488,Hosts!$A:$A,0), MATCH(Places!H$1,Hosts!$A$1:$M$1,0))</f>
        <v>1</v>
      </c>
      <c r="I488" s="70">
        <f>INDEX(Hosts!$A:$M, MATCH(Places!$B488,Hosts!$A:$A,0), MATCH(Places!I$1,Hosts!$A$1:$M$1,0))</f>
        <v>0.97</v>
      </c>
      <c r="J488" t="str">
        <f>INDEX(Hosts!$A:$M, MATCH(Places!$B488,Hosts!$A:$A,0), MATCH(Places!J$1,Hosts!$A$1:$M$1,0))</f>
        <v>Yes</v>
      </c>
      <c r="K488">
        <v>8</v>
      </c>
      <c r="L488" t="str">
        <f>VLOOKUP($K488,Neighborhoods!$A:$C,2,0)</f>
        <v>Brooklyn</v>
      </c>
      <c r="M488" t="str">
        <f>VLOOKUP($K488,Neighborhoods!$A:$C,3,0)</f>
        <v>Bushwick</v>
      </c>
      <c r="N488" t="str">
        <f>INDEX(Neighborhoods!$A:$C, MATCH(Places!$K488,Neighborhoods!$A:$A,0), MATCH(Places!N$1,Neighborhoods!$A$1:$C$1,0))</f>
        <v>Brooklyn</v>
      </c>
      <c r="O488" t="str">
        <f>INDEX(Neighborhoods!$A:$C, MATCH(Places!$K488,Neighborhoods!$A:$A,0), MATCH(Places!O$1,Neighborhoods!$A$1:$C$1,0))</f>
        <v>Bushwick</v>
      </c>
      <c r="P488" t="s">
        <v>11822</v>
      </c>
      <c r="Q488" t="str">
        <f t="shared" si="28"/>
        <v>No</v>
      </c>
      <c r="R488">
        <v>3</v>
      </c>
      <c r="S488" t="str">
        <f t="shared" si="29"/>
        <v>Medium</v>
      </c>
      <c r="T488" s="50">
        <v>107</v>
      </c>
      <c r="U488" s="70">
        <f t="shared" si="30"/>
        <v>0.03</v>
      </c>
      <c r="V488" s="52">
        <v>4.96</v>
      </c>
      <c r="W488" s="52" t="str" cm="1">
        <f t="array" ref="W488">_xlfn.SWITCH(ROUND(V488,0),5,"Excellent",4,"Good",3,"Ok","Bad")</f>
        <v>Excellent</v>
      </c>
      <c r="X488">
        <v>337</v>
      </c>
      <c r="Y488" t="str">
        <f t="shared" si="31"/>
        <v>Yes</v>
      </c>
      <c r="Z488" s="68">
        <v>41406</v>
      </c>
      <c r="AA488" s="68">
        <v>43892</v>
      </c>
      <c r="AB488">
        <v>103</v>
      </c>
      <c r="AC488" t="s">
        <v>15615</v>
      </c>
    </row>
    <row r="489" spans="1:29" x14ac:dyDescent="0.3">
      <c r="A489" t="s">
        <v>382</v>
      </c>
      <c r="B489">
        <v>1079</v>
      </c>
      <c r="C489" t="str">
        <f>VLOOKUP($B489,Hosts!$A:$M,10,0)</f>
        <v>Within a day</v>
      </c>
      <c r="D489" s="70">
        <f>VLOOKUP($B489,Hosts!$A:$M,11,0)</f>
        <v>0.8</v>
      </c>
      <c r="E489" s="70">
        <f>VLOOKUP($B489,Hosts!$A:$M,12,0)</f>
        <v>0.35</v>
      </c>
      <c r="F489" t="str">
        <f>VLOOKUP($B489,Hosts!$A:$M,13,0)</f>
        <v>No</v>
      </c>
      <c r="G489" t="str">
        <f>INDEX(Hosts!$A:$M, MATCH(Places!$B489,Hosts!$A:$A,0), MATCH(Places!G$1,Hosts!$A$1:$M$1,0))</f>
        <v>Within a day</v>
      </c>
      <c r="H489" s="70">
        <f>INDEX(Hosts!$A:$M, MATCH(Places!$B489,Hosts!$A:$A,0), MATCH(Places!H$1,Hosts!$A$1:$M$1,0))</f>
        <v>0.8</v>
      </c>
      <c r="I489" s="70">
        <f>INDEX(Hosts!$A:$M, MATCH(Places!$B489,Hosts!$A:$A,0), MATCH(Places!I$1,Hosts!$A$1:$M$1,0))</f>
        <v>0.35</v>
      </c>
      <c r="J489" t="str">
        <f>INDEX(Hosts!$A:$M, MATCH(Places!$B489,Hosts!$A:$A,0), MATCH(Places!J$1,Hosts!$A$1:$M$1,0))</f>
        <v>No</v>
      </c>
      <c r="K489">
        <v>7</v>
      </c>
      <c r="L489" t="str">
        <f>VLOOKUP($K489,Neighborhoods!$A:$C,2,0)</f>
        <v>Brooklyn</v>
      </c>
      <c r="M489" t="str">
        <f>VLOOKUP($K489,Neighborhoods!$A:$C,3,0)</f>
        <v>Bedford-Stuyvesant</v>
      </c>
      <c r="N489" t="str">
        <f>INDEX(Neighborhoods!$A:$C, MATCH(Places!$K489,Neighborhoods!$A:$A,0), MATCH(Places!N$1,Neighborhoods!$A$1:$C$1,0))</f>
        <v>Brooklyn</v>
      </c>
      <c r="O489" t="str">
        <f>INDEX(Neighborhoods!$A:$C, MATCH(Places!$K489,Neighborhoods!$A:$A,0), MATCH(Places!O$1,Neighborhoods!$A$1:$C$1,0))</f>
        <v>Bedford-Stuyvesant</v>
      </c>
      <c r="P489" t="s">
        <v>1</v>
      </c>
      <c r="Q489" t="str">
        <f t="shared" si="28"/>
        <v>Yes</v>
      </c>
      <c r="R489">
        <v>1</v>
      </c>
      <c r="S489" t="str">
        <f t="shared" si="29"/>
        <v>Small</v>
      </c>
      <c r="T489" s="50">
        <v>43</v>
      </c>
      <c r="U489" s="70">
        <f t="shared" si="30"/>
        <v>0.03</v>
      </c>
      <c r="V489" s="52">
        <v>4.59</v>
      </c>
      <c r="W489" s="52" t="str" cm="1">
        <f t="array" ref="W489">_xlfn.SWITCH(ROUND(V489,0),5,"Excellent",4,"Good",3,"Ok","Bad")</f>
        <v>Excellent</v>
      </c>
      <c r="X489">
        <v>68</v>
      </c>
      <c r="Y489" t="str">
        <f t="shared" si="31"/>
        <v>No</v>
      </c>
      <c r="Z489" s="68">
        <v>41431</v>
      </c>
      <c r="AA489" s="68">
        <v>43810</v>
      </c>
      <c r="AB489">
        <v>145</v>
      </c>
      <c r="AC489" t="s">
        <v>15615</v>
      </c>
    </row>
    <row r="490" spans="1:29" x14ac:dyDescent="0.3">
      <c r="A490" t="s">
        <v>14881</v>
      </c>
      <c r="B490">
        <v>1111</v>
      </c>
      <c r="C490" t="str">
        <f>VLOOKUP($B490,Hosts!$A:$M,10,0)</f>
        <v>Within a day</v>
      </c>
      <c r="D490" s="70">
        <f>VLOOKUP($B490,Hosts!$A:$M,11,0)</f>
        <v>0.9</v>
      </c>
      <c r="E490" s="70">
        <f>VLOOKUP($B490,Hosts!$A:$M,12,0)</f>
        <v>0.5</v>
      </c>
      <c r="F490" t="str">
        <f>VLOOKUP($B490,Hosts!$A:$M,13,0)</f>
        <v>Yes</v>
      </c>
      <c r="G490" t="str">
        <f>INDEX(Hosts!$A:$M, MATCH(Places!$B490,Hosts!$A:$A,0), MATCH(Places!G$1,Hosts!$A$1:$M$1,0))</f>
        <v>Within a day</v>
      </c>
      <c r="H490" s="70">
        <f>INDEX(Hosts!$A:$M, MATCH(Places!$B490,Hosts!$A:$A,0), MATCH(Places!H$1,Hosts!$A$1:$M$1,0))</f>
        <v>0.9</v>
      </c>
      <c r="I490" s="70">
        <f>INDEX(Hosts!$A:$M, MATCH(Places!$B490,Hosts!$A:$A,0), MATCH(Places!I$1,Hosts!$A$1:$M$1,0))</f>
        <v>0.5</v>
      </c>
      <c r="J490" t="str">
        <f>INDEX(Hosts!$A:$M, MATCH(Places!$B490,Hosts!$A:$A,0), MATCH(Places!J$1,Hosts!$A$1:$M$1,0))</f>
        <v>Yes</v>
      </c>
      <c r="K490">
        <v>16</v>
      </c>
      <c r="L490" t="str">
        <f>VLOOKUP($K490,Neighborhoods!$A:$C,2,0)</f>
        <v>Manhattan</v>
      </c>
      <c r="M490" t="str">
        <f>VLOOKUP($K490,Neighborhoods!$A:$C,3,0)</f>
        <v>Harlem</v>
      </c>
      <c r="N490" t="str">
        <f>INDEX(Neighborhoods!$A:$C, MATCH(Places!$K490,Neighborhoods!$A:$A,0), MATCH(Places!N$1,Neighborhoods!$A$1:$C$1,0))</f>
        <v>Manhattan</v>
      </c>
      <c r="O490" t="str">
        <f>INDEX(Neighborhoods!$A:$C, MATCH(Places!$K490,Neighborhoods!$A:$A,0), MATCH(Places!O$1,Neighborhoods!$A$1:$C$1,0))</f>
        <v>Harlem</v>
      </c>
      <c r="P490" t="s">
        <v>11822</v>
      </c>
      <c r="Q490" t="str">
        <f t="shared" si="28"/>
        <v>No</v>
      </c>
      <c r="R490">
        <v>3</v>
      </c>
      <c r="S490" t="str">
        <f t="shared" si="29"/>
        <v>Medium</v>
      </c>
      <c r="T490" s="50">
        <v>90</v>
      </c>
      <c r="U490" s="70">
        <f t="shared" si="30"/>
        <v>0.03</v>
      </c>
      <c r="V490" s="52">
        <v>5</v>
      </c>
      <c r="W490" s="52" t="str" cm="1">
        <f t="array" ref="W490">_xlfn.SWITCH(ROUND(V490,0),5,"Excellent",4,"Good",3,"Ok","Bad")</f>
        <v>Excellent</v>
      </c>
      <c r="X490">
        <v>21</v>
      </c>
      <c r="Y490" t="str">
        <f t="shared" si="31"/>
        <v>No</v>
      </c>
      <c r="Z490" s="68">
        <v>41498</v>
      </c>
      <c r="AA490" s="68">
        <v>43951</v>
      </c>
      <c r="AB490">
        <v>364</v>
      </c>
      <c r="AC490" t="s">
        <v>15615</v>
      </c>
    </row>
    <row r="491" spans="1:29" x14ac:dyDescent="0.3">
      <c r="A491" t="s">
        <v>383</v>
      </c>
      <c r="B491">
        <v>1029</v>
      </c>
      <c r="C491" t="str">
        <f>VLOOKUP($B491,Hosts!$A:$M,10,0)</f>
        <v>Within an hour</v>
      </c>
      <c r="D491" s="70">
        <f>VLOOKUP($B491,Hosts!$A:$M,11,0)</f>
        <v>1</v>
      </c>
      <c r="E491" s="70">
        <f>VLOOKUP($B491,Hosts!$A:$M,12,0)</f>
        <v>0.92</v>
      </c>
      <c r="F491" t="str">
        <f>VLOOKUP($B491,Hosts!$A:$M,13,0)</f>
        <v>Yes</v>
      </c>
      <c r="G491" t="str">
        <f>INDEX(Hosts!$A:$M, MATCH(Places!$B491,Hosts!$A:$A,0), MATCH(Places!G$1,Hosts!$A$1:$M$1,0))</f>
        <v>Within an hour</v>
      </c>
      <c r="H491" s="70">
        <f>INDEX(Hosts!$A:$M, MATCH(Places!$B491,Hosts!$A:$A,0), MATCH(Places!H$1,Hosts!$A$1:$M$1,0))</f>
        <v>1</v>
      </c>
      <c r="I491" s="70">
        <f>INDEX(Hosts!$A:$M, MATCH(Places!$B491,Hosts!$A:$A,0), MATCH(Places!I$1,Hosts!$A$1:$M$1,0))</f>
        <v>0.92</v>
      </c>
      <c r="J491" t="str">
        <f>INDEX(Hosts!$A:$M, MATCH(Places!$B491,Hosts!$A:$A,0), MATCH(Places!J$1,Hosts!$A$1:$M$1,0))</f>
        <v>Yes</v>
      </c>
      <c r="K491">
        <v>12</v>
      </c>
      <c r="L491" t="str">
        <f>VLOOKUP($K491,Neighborhoods!$A:$C,2,0)</f>
        <v>Brooklyn</v>
      </c>
      <c r="M491" t="str">
        <f>VLOOKUP($K491,Neighborhoods!$A:$C,3,0)</f>
        <v>Williamsburg</v>
      </c>
      <c r="N491" t="str">
        <f>INDEX(Neighborhoods!$A:$C, MATCH(Places!$K491,Neighborhoods!$A:$A,0), MATCH(Places!N$1,Neighborhoods!$A$1:$C$1,0))</f>
        <v>Brooklyn</v>
      </c>
      <c r="O491" t="str">
        <f>INDEX(Neighborhoods!$A:$C, MATCH(Places!$K491,Neighborhoods!$A:$A,0), MATCH(Places!O$1,Neighborhoods!$A$1:$C$1,0))</f>
        <v>Williamsburg</v>
      </c>
      <c r="P491" t="s">
        <v>11822</v>
      </c>
      <c r="Q491" t="str">
        <f t="shared" si="28"/>
        <v>No</v>
      </c>
      <c r="R491">
        <v>6</v>
      </c>
      <c r="S491" t="str">
        <f t="shared" si="29"/>
        <v>Large</v>
      </c>
      <c r="T491" s="50">
        <v>300</v>
      </c>
      <c r="U491" s="70">
        <f t="shared" si="30"/>
        <v>0.04</v>
      </c>
      <c r="V491" s="52">
        <v>4.91</v>
      </c>
      <c r="W491" s="52" t="str" cm="1">
        <f t="array" ref="W491">_xlfn.SWITCH(ROUND(V491,0),5,"Excellent",4,"Good",3,"Ok","Bad")</f>
        <v>Excellent</v>
      </c>
      <c r="X491">
        <v>43</v>
      </c>
      <c r="Y491" t="str">
        <f t="shared" si="31"/>
        <v>No</v>
      </c>
      <c r="Z491" s="68">
        <v>41417</v>
      </c>
      <c r="AA491" s="68">
        <v>43831</v>
      </c>
      <c r="AB491">
        <v>328</v>
      </c>
      <c r="AC491" t="s">
        <v>15615</v>
      </c>
    </row>
    <row r="492" spans="1:29" x14ac:dyDescent="0.3">
      <c r="A492" t="s">
        <v>724</v>
      </c>
      <c r="B492">
        <v>1362</v>
      </c>
      <c r="C492" t="str">
        <f>VLOOKUP($B492,Hosts!$A:$M,10,0)</f>
        <v>A few days or more</v>
      </c>
      <c r="D492" s="70">
        <f>VLOOKUP($B492,Hosts!$A:$M,11,0)</f>
        <v>0</v>
      </c>
      <c r="E492" s="70">
        <f>VLOOKUP($B492,Hosts!$A:$M,12,0)</f>
        <v>0</v>
      </c>
      <c r="F492" t="str">
        <f>VLOOKUP($B492,Hosts!$A:$M,13,0)</f>
        <v>No</v>
      </c>
      <c r="G492" t="str">
        <f>INDEX(Hosts!$A:$M, MATCH(Places!$B492,Hosts!$A:$A,0), MATCH(Places!G$1,Hosts!$A$1:$M$1,0))</f>
        <v>A few days or more</v>
      </c>
      <c r="H492" s="70">
        <f>INDEX(Hosts!$A:$M, MATCH(Places!$B492,Hosts!$A:$A,0), MATCH(Places!H$1,Hosts!$A$1:$M$1,0))</f>
        <v>0</v>
      </c>
      <c r="I492" s="70">
        <f>INDEX(Hosts!$A:$M, MATCH(Places!$B492,Hosts!$A:$A,0), MATCH(Places!I$1,Hosts!$A$1:$M$1,0))</f>
        <v>0</v>
      </c>
      <c r="J492" t="str">
        <f>INDEX(Hosts!$A:$M, MATCH(Places!$B492,Hosts!$A:$A,0), MATCH(Places!J$1,Hosts!$A$1:$M$1,0))</f>
        <v>No</v>
      </c>
      <c r="K492">
        <v>8</v>
      </c>
      <c r="L492" t="str">
        <f>VLOOKUP($K492,Neighborhoods!$A:$C,2,0)</f>
        <v>Brooklyn</v>
      </c>
      <c r="M492" t="str">
        <f>VLOOKUP($K492,Neighborhoods!$A:$C,3,0)</f>
        <v>Bushwick</v>
      </c>
      <c r="N492" t="str">
        <f>INDEX(Neighborhoods!$A:$C, MATCH(Places!$K492,Neighborhoods!$A:$A,0), MATCH(Places!N$1,Neighborhoods!$A$1:$C$1,0))</f>
        <v>Brooklyn</v>
      </c>
      <c r="O492" t="str">
        <f>INDEX(Neighborhoods!$A:$C, MATCH(Places!$K492,Neighborhoods!$A:$A,0), MATCH(Places!O$1,Neighborhoods!$A$1:$C$1,0))</f>
        <v>Bushwick</v>
      </c>
      <c r="P492" t="s">
        <v>1</v>
      </c>
      <c r="Q492" t="str">
        <f t="shared" si="28"/>
        <v>Yes</v>
      </c>
      <c r="R492">
        <v>2</v>
      </c>
      <c r="S492" t="str">
        <f t="shared" si="29"/>
        <v>Small</v>
      </c>
      <c r="T492" s="50">
        <v>45</v>
      </c>
      <c r="U492" s="70">
        <f t="shared" si="30"/>
        <v>0.03</v>
      </c>
      <c r="V492" s="52">
        <v>4.2300000000000004</v>
      </c>
      <c r="W492" s="52" t="str" cm="1">
        <f t="array" ref="W492">_xlfn.SWITCH(ROUND(V492,0),5,"Excellent",4,"Good",3,"Ok","Bad")</f>
        <v>Good</v>
      </c>
      <c r="X492">
        <v>22</v>
      </c>
      <c r="Y492" t="str">
        <f t="shared" si="31"/>
        <v>No</v>
      </c>
      <c r="Z492" s="68">
        <v>41573</v>
      </c>
      <c r="AA492" s="68">
        <v>42308</v>
      </c>
      <c r="AB492">
        <v>365</v>
      </c>
      <c r="AC492" t="s">
        <v>15615</v>
      </c>
    </row>
    <row r="493" spans="1:29" x14ac:dyDescent="0.3">
      <c r="A493" t="s">
        <v>384</v>
      </c>
      <c r="B493">
        <v>2065</v>
      </c>
      <c r="C493" t="str">
        <f>VLOOKUP($B493,Hosts!$A:$M,10,0)</f>
        <v>Within a few hours</v>
      </c>
      <c r="D493" s="70">
        <f>VLOOKUP($B493,Hosts!$A:$M,11,0)</f>
        <v>1</v>
      </c>
      <c r="E493" s="70">
        <f>VLOOKUP($B493,Hosts!$A:$M,12,0)</f>
        <v>1</v>
      </c>
      <c r="F493" t="str">
        <f>VLOOKUP($B493,Hosts!$A:$M,13,0)</f>
        <v>Yes</v>
      </c>
      <c r="G493" t="str">
        <f>INDEX(Hosts!$A:$M, MATCH(Places!$B493,Hosts!$A:$A,0), MATCH(Places!G$1,Hosts!$A$1:$M$1,0))</f>
        <v>Within a few hours</v>
      </c>
      <c r="H493" s="70">
        <f>INDEX(Hosts!$A:$M, MATCH(Places!$B493,Hosts!$A:$A,0), MATCH(Places!H$1,Hosts!$A$1:$M$1,0))</f>
        <v>1</v>
      </c>
      <c r="I493" s="70">
        <f>INDEX(Hosts!$A:$M, MATCH(Places!$B493,Hosts!$A:$A,0), MATCH(Places!I$1,Hosts!$A$1:$M$1,0))</f>
        <v>1</v>
      </c>
      <c r="J493" t="str">
        <f>INDEX(Hosts!$A:$M, MATCH(Places!$B493,Hosts!$A:$A,0), MATCH(Places!J$1,Hosts!$A$1:$M$1,0))</f>
        <v>Yes</v>
      </c>
      <c r="K493">
        <v>7</v>
      </c>
      <c r="L493" t="str">
        <f>VLOOKUP($K493,Neighborhoods!$A:$C,2,0)</f>
        <v>Brooklyn</v>
      </c>
      <c r="M493" t="str">
        <f>VLOOKUP($K493,Neighborhoods!$A:$C,3,0)</f>
        <v>Bedford-Stuyvesant</v>
      </c>
      <c r="N493" t="str">
        <f>INDEX(Neighborhoods!$A:$C, MATCH(Places!$K493,Neighborhoods!$A:$A,0), MATCH(Places!N$1,Neighborhoods!$A$1:$C$1,0))</f>
        <v>Brooklyn</v>
      </c>
      <c r="O493" t="str">
        <f>INDEX(Neighborhoods!$A:$C, MATCH(Places!$K493,Neighborhoods!$A:$A,0), MATCH(Places!O$1,Neighborhoods!$A$1:$C$1,0))</f>
        <v>Bedford-Stuyvesant</v>
      </c>
      <c r="P493" t="s">
        <v>1</v>
      </c>
      <c r="Q493" t="str">
        <f t="shared" si="28"/>
        <v>Yes</v>
      </c>
      <c r="R493">
        <v>2</v>
      </c>
      <c r="S493" t="str">
        <f t="shared" si="29"/>
        <v>Small</v>
      </c>
      <c r="T493" s="50">
        <v>50</v>
      </c>
      <c r="U493" s="70">
        <f t="shared" si="30"/>
        <v>0.03</v>
      </c>
      <c r="V493" s="52">
        <v>4.76</v>
      </c>
      <c r="W493" s="52" t="str" cm="1">
        <f t="array" ref="W493">_xlfn.SWITCH(ROUND(V493,0),5,"Excellent",4,"Good",3,"Ok","Bad")</f>
        <v>Excellent</v>
      </c>
      <c r="X493">
        <v>21</v>
      </c>
      <c r="Y493" t="str">
        <f t="shared" si="31"/>
        <v>No</v>
      </c>
      <c r="Z493" s="68">
        <v>42301</v>
      </c>
      <c r="AA493" s="68">
        <v>44043</v>
      </c>
      <c r="AB493">
        <v>314</v>
      </c>
      <c r="AC493" t="s">
        <v>15615</v>
      </c>
    </row>
    <row r="494" spans="1:29" x14ac:dyDescent="0.3">
      <c r="A494" t="s">
        <v>385</v>
      </c>
      <c r="B494">
        <v>680</v>
      </c>
      <c r="C494" t="str">
        <f>VLOOKUP($B494,Hosts!$A:$M,10,0)</f>
        <v>Within an hour</v>
      </c>
      <c r="D494" s="70">
        <f>VLOOKUP($B494,Hosts!$A:$M,11,0)</f>
        <v>0.9</v>
      </c>
      <c r="E494" s="70">
        <f>VLOOKUP($B494,Hosts!$A:$M,12,0)</f>
        <v>0.4</v>
      </c>
      <c r="F494" t="str">
        <f>VLOOKUP($B494,Hosts!$A:$M,13,0)</f>
        <v>No</v>
      </c>
      <c r="G494" t="str">
        <f>INDEX(Hosts!$A:$M, MATCH(Places!$B494,Hosts!$A:$A,0), MATCH(Places!G$1,Hosts!$A$1:$M$1,0))</f>
        <v>Within an hour</v>
      </c>
      <c r="H494" s="70">
        <f>INDEX(Hosts!$A:$M, MATCH(Places!$B494,Hosts!$A:$A,0), MATCH(Places!H$1,Hosts!$A$1:$M$1,0))</f>
        <v>0.9</v>
      </c>
      <c r="I494" s="70">
        <f>INDEX(Hosts!$A:$M, MATCH(Places!$B494,Hosts!$A:$A,0), MATCH(Places!I$1,Hosts!$A$1:$M$1,0))</f>
        <v>0.4</v>
      </c>
      <c r="J494" t="str">
        <f>INDEX(Hosts!$A:$M, MATCH(Places!$B494,Hosts!$A:$A,0), MATCH(Places!J$1,Hosts!$A$1:$M$1,0))</f>
        <v>No</v>
      </c>
      <c r="K494">
        <v>12</v>
      </c>
      <c r="L494" t="str">
        <f>VLOOKUP($K494,Neighborhoods!$A:$C,2,0)</f>
        <v>Brooklyn</v>
      </c>
      <c r="M494" t="str">
        <f>VLOOKUP($K494,Neighborhoods!$A:$C,3,0)</f>
        <v>Williamsburg</v>
      </c>
      <c r="N494" t="str">
        <f>INDEX(Neighborhoods!$A:$C, MATCH(Places!$K494,Neighborhoods!$A:$A,0), MATCH(Places!N$1,Neighborhoods!$A$1:$C$1,0))</f>
        <v>Brooklyn</v>
      </c>
      <c r="O494" t="str">
        <f>INDEX(Neighborhoods!$A:$C, MATCH(Places!$K494,Neighborhoods!$A:$A,0), MATCH(Places!O$1,Neighborhoods!$A$1:$C$1,0))</f>
        <v>Williamsburg</v>
      </c>
      <c r="P494" t="s">
        <v>11822</v>
      </c>
      <c r="Q494" t="str">
        <f t="shared" si="28"/>
        <v>No</v>
      </c>
      <c r="R494">
        <v>2</v>
      </c>
      <c r="S494" t="str">
        <f t="shared" si="29"/>
        <v>Small</v>
      </c>
      <c r="T494" s="50">
        <v>145</v>
      </c>
      <c r="U494" s="70">
        <f t="shared" si="30"/>
        <v>0.03</v>
      </c>
      <c r="V494" s="52">
        <v>4.92</v>
      </c>
      <c r="W494" s="52" t="str" cm="1">
        <f t="array" ref="W494">_xlfn.SWITCH(ROUND(V494,0),5,"Excellent",4,"Good",3,"Ok","Bad")</f>
        <v>Excellent</v>
      </c>
      <c r="X494">
        <v>62</v>
      </c>
      <c r="Y494" t="str">
        <f t="shared" si="31"/>
        <v>No</v>
      </c>
      <c r="Z494" s="68">
        <v>42140</v>
      </c>
      <c r="AA494" s="68">
        <v>43838</v>
      </c>
      <c r="AB494">
        <v>214</v>
      </c>
      <c r="AC494" t="s">
        <v>15615</v>
      </c>
    </row>
    <row r="495" spans="1:29" x14ac:dyDescent="0.3">
      <c r="A495" t="s">
        <v>386</v>
      </c>
      <c r="B495">
        <v>463</v>
      </c>
      <c r="C495" t="str">
        <f>VLOOKUP($B495,Hosts!$A:$M,10,0)</f>
        <v>Within an hour</v>
      </c>
      <c r="D495" s="70">
        <f>VLOOKUP($B495,Hosts!$A:$M,11,0)</f>
        <v>1</v>
      </c>
      <c r="E495" s="70">
        <f>VLOOKUP($B495,Hosts!$A:$M,12,0)</f>
        <v>0.88</v>
      </c>
      <c r="F495" t="str">
        <f>VLOOKUP($B495,Hosts!$A:$M,13,0)</f>
        <v>No</v>
      </c>
      <c r="G495" t="str">
        <f>INDEX(Hosts!$A:$M, MATCH(Places!$B495,Hosts!$A:$A,0), MATCH(Places!G$1,Hosts!$A$1:$M$1,0))</f>
        <v>Within an hour</v>
      </c>
      <c r="H495" s="70">
        <f>INDEX(Hosts!$A:$M, MATCH(Places!$B495,Hosts!$A:$A,0), MATCH(Places!H$1,Hosts!$A$1:$M$1,0))</f>
        <v>1</v>
      </c>
      <c r="I495" s="70">
        <f>INDEX(Hosts!$A:$M, MATCH(Places!$B495,Hosts!$A:$A,0), MATCH(Places!I$1,Hosts!$A$1:$M$1,0))</f>
        <v>0.88</v>
      </c>
      <c r="J495" t="str">
        <f>INDEX(Hosts!$A:$M, MATCH(Places!$B495,Hosts!$A:$A,0), MATCH(Places!J$1,Hosts!$A$1:$M$1,0))</f>
        <v>No</v>
      </c>
      <c r="K495">
        <v>18</v>
      </c>
      <c r="L495" t="str">
        <f>VLOOKUP($K495,Neighborhoods!$A:$C,2,0)</f>
        <v>Manhattan</v>
      </c>
      <c r="M495" t="str">
        <f>VLOOKUP($K495,Neighborhoods!$A:$C,3,0)</f>
        <v>Midtown</v>
      </c>
      <c r="N495" t="str">
        <f>INDEX(Neighborhoods!$A:$C, MATCH(Places!$K495,Neighborhoods!$A:$A,0), MATCH(Places!N$1,Neighborhoods!$A$1:$C$1,0))</f>
        <v>Manhattan</v>
      </c>
      <c r="O495" t="str">
        <f>INDEX(Neighborhoods!$A:$C, MATCH(Places!$K495,Neighborhoods!$A:$A,0), MATCH(Places!O$1,Neighborhoods!$A$1:$C$1,0))</f>
        <v>Midtown</v>
      </c>
      <c r="P495" t="s">
        <v>11822</v>
      </c>
      <c r="Q495" t="str">
        <f t="shared" si="28"/>
        <v>No</v>
      </c>
      <c r="R495">
        <v>6</v>
      </c>
      <c r="S495" t="str">
        <f t="shared" si="29"/>
        <v>Large</v>
      </c>
      <c r="T495" s="50">
        <v>300</v>
      </c>
      <c r="U495" s="70">
        <f t="shared" si="30"/>
        <v>0.04</v>
      </c>
      <c r="V495" s="52">
        <v>4.88</v>
      </c>
      <c r="W495" s="52" t="str" cm="1">
        <f t="array" ref="W495">_xlfn.SWITCH(ROUND(V495,0),5,"Excellent",4,"Good",3,"Ok","Bad")</f>
        <v>Excellent</v>
      </c>
      <c r="X495">
        <v>77</v>
      </c>
      <c r="Y495" t="str">
        <f t="shared" si="31"/>
        <v>No</v>
      </c>
      <c r="Z495" s="68">
        <v>41438</v>
      </c>
      <c r="AA495" s="68">
        <v>43831</v>
      </c>
      <c r="AB495">
        <v>92</v>
      </c>
      <c r="AC495" t="s">
        <v>15615</v>
      </c>
    </row>
    <row r="496" spans="1:29" x14ac:dyDescent="0.3">
      <c r="A496" t="s">
        <v>387</v>
      </c>
      <c r="B496">
        <v>465</v>
      </c>
      <c r="C496" t="str">
        <f>VLOOKUP($B496,Hosts!$A:$M,10,0)</f>
        <v>Within a few hours</v>
      </c>
      <c r="D496" s="70">
        <f>VLOOKUP($B496,Hosts!$A:$M,11,0)</f>
        <v>0.85</v>
      </c>
      <c r="E496" s="70">
        <f>VLOOKUP($B496,Hosts!$A:$M,12,0)</f>
        <v>0.38</v>
      </c>
      <c r="F496" t="str">
        <f>VLOOKUP($B496,Hosts!$A:$M,13,0)</f>
        <v>No</v>
      </c>
      <c r="G496" t="str">
        <f>INDEX(Hosts!$A:$M, MATCH(Places!$B496,Hosts!$A:$A,0), MATCH(Places!G$1,Hosts!$A$1:$M$1,0))</f>
        <v>Within a few hours</v>
      </c>
      <c r="H496" s="70">
        <f>INDEX(Hosts!$A:$M, MATCH(Places!$B496,Hosts!$A:$A,0), MATCH(Places!H$1,Hosts!$A$1:$M$1,0))</f>
        <v>0.85</v>
      </c>
      <c r="I496" s="70">
        <f>INDEX(Hosts!$A:$M, MATCH(Places!$B496,Hosts!$A:$A,0), MATCH(Places!I$1,Hosts!$A$1:$M$1,0))</f>
        <v>0.38</v>
      </c>
      <c r="J496" t="str">
        <f>INDEX(Hosts!$A:$M, MATCH(Places!$B496,Hosts!$A:$A,0), MATCH(Places!J$1,Hosts!$A$1:$M$1,0))</f>
        <v>No</v>
      </c>
      <c r="K496">
        <v>18</v>
      </c>
      <c r="L496" t="str">
        <f>VLOOKUP($K496,Neighborhoods!$A:$C,2,0)</f>
        <v>Manhattan</v>
      </c>
      <c r="M496" t="str">
        <f>VLOOKUP($K496,Neighborhoods!$A:$C,3,0)</f>
        <v>Midtown</v>
      </c>
      <c r="N496" t="str">
        <f>INDEX(Neighborhoods!$A:$C, MATCH(Places!$K496,Neighborhoods!$A:$A,0), MATCH(Places!N$1,Neighborhoods!$A$1:$C$1,0))</f>
        <v>Manhattan</v>
      </c>
      <c r="O496" t="str">
        <f>INDEX(Neighborhoods!$A:$C, MATCH(Places!$K496,Neighborhoods!$A:$A,0), MATCH(Places!O$1,Neighborhoods!$A$1:$C$1,0))</f>
        <v>Midtown</v>
      </c>
      <c r="P496" t="s">
        <v>11822</v>
      </c>
      <c r="Q496" t="str">
        <f t="shared" si="28"/>
        <v>No</v>
      </c>
      <c r="R496">
        <v>2</v>
      </c>
      <c r="S496" t="str">
        <f t="shared" si="29"/>
        <v>Small</v>
      </c>
      <c r="T496" s="50">
        <v>86</v>
      </c>
      <c r="U496" s="70">
        <f t="shared" si="30"/>
        <v>0.03</v>
      </c>
      <c r="V496" s="52">
        <v>4.33</v>
      </c>
      <c r="W496" s="52" t="str" cm="1">
        <f t="array" ref="W496">_xlfn.SWITCH(ROUND(V496,0),5,"Excellent",4,"Good",3,"Ok","Bad")</f>
        <v>Good</v>
      </c>
      <c r="X496">
        <v>3</v>
      </c>
      <c r="Y496" t="str">
        <f t="shared" si="31"/>
        <v>No</v>
      </c>
      <c r="Z496" s="68">
        <v>42185</v>
      </c>
      <c r="AA496" s="68">
        <v>42555</v>
      </c>
      <c r="AB496">
        <v>365</v>
      </c>
      <c r="AC496" t="s">
        <v>15615</v>
      </c>
    </row>
    <row r="497" spans="1:29" x14ac:dyDescent="0.3">
      <c r="A497" t="s">
        <v>388</v>
      </c>
      <c r="B497">
        <v>1115</v>
      </c>
      <c r="C497" t="str">
        <f>VLOOKUP($B497,Hosts!$A:$M,10,0)</f>
        <v>Within an hour</v>
      </c>
      <c r="D497" s="70">
        <f>VLOOKUP($B497,Hosts!$A:$M,11,0)</f>
        <v>1</v>
      </c>
      <c r="E497" s="70">
        <f>VLOOKUP($B497,Hosts!$A:$M,12,0)</f>
        <v>0.69</v>
      </c>
      <c r="F497" t="str">
        <f>VLOOKUP($B497,Hosts!$A:$M,13,0)</f>
        <v>No</v>
      </c>
      <c r="G497" t="str">
        <f>INDEX(Hosts!$A:$M, MATCH(Places!$B497,Hosts!$A:$A,0), MATCH(Places!G$1,Hosts!$A$1:$M$1,0))</f>
        <v>Within an hour</v>
      </c>
      <c r="H497" s="70">
        <f>INDEX(Hosts!$A:$M, MATCH(Places!$B497,Hosts!$A:$A,0), MATCH(Places!H$1,Hosts!$A$1:$M$1,0))</f>
        <v>1</v>
      </c>
      <c r="I497" s="70">
        <f>INDEX(Hosts!$A:$M, MATCH(Places!$B497,Hosts!$A:$A,0), MATCH(Places!I$1,Hosts!$A$1:$M$1,0))</f>
        <v>0.69</v>
      </c>
      <c r="J497" t="str">
        <f>INDEX(Hosts!$A:$M, MATCH(Places!$B497,Hosts!$A:$A,0), MATCH(Places!J$1,Hosts!$A$1:$M$1,0))</f>
        <v>No</v>
      </c>
      <c r="K497">
        <v>15</v>
      </c>
      <c r="L497" t="str">
        <f>VLOOKUP($K497,Neighborhoods!$A:$C,2,0)</f>
        <v>Manhattan</v>
      </c>
      <c r="M497" t="str">
        <f>VLOOKUP($K497,Neighborhoods!$A:$C,3,0)</f>
        <v>East Village</v>
      </c>
      <c r="N497" t="str">
        <f>INDEX(Neighborhoods!$A:$C, MATCH(Places!$K497,Neighborhoods!$A:$A,0), MATCH(Places!N$1,Neighborhoods!$A$1:$C$1,0))</f>
        <v>Manhattan</v>
      </c>
      <c r="O497" t="str">
        <f>INDEX(Neighborhoods!$A:$C, MATCH(Places!$K497,Neighborhoods!$A:$A,0), MATCH(Places!O$1,Neighborhoods!$A$1:$C$1,0))</f>
        <v>East Village</v>
      </c>
      <c r="P497" t="s">
        <v>1</v>
      </c>
      <c r="Q497" t="str">
        <f t="shared" si="28"/>
        <v>Yes</v>
      </c>
      <c r="R497">
        <v>2</v>
      </c>
      <c r="S497" t="str">
        <f t="shared" si="29"/>
        <v>Small</v>
      </c>
      <c r="T497" s="50">
        <v>99</v>
      </c>
      <c r="U497" s="70">
        <f t="shared" si="30"/>
        <v>0.03</v>
      </c>
      <c r="V497" s="52">
        <v>4.9400000000000004</v>
      </c>
      <c r="W497" s="52" t="str" cm="1">
        <f t="array" ref="W497">_xlfn.SWITCH(ROUND(V497,0),5,"Excellent",4,"Good",3,"Ok","Bad")</f>
        <v>Excellent</v>
      </c>
      <c r="X497">
        <v>322</v>
      </c>
      <c r="Y497" t="str">
        <f t="shared" si="31"/>
        <v>Yes</v>
      </c>
      <c r="Z497" s="68">
        <v>41411</v>
      </c>
      <c r="AA497" s="68">
        <v>43902</v>
      </c>
      <c r="AB497">
        <v>288</v>
      </c>
      <c r="AC497" t="s">
        <v>15615</v>
      </c>
    </row>
    <row r="498" spans="1:29" x14ac:dyDescent="0.3">
      <c r="A498" t="s">
        <v>389</v>
      </c>
      <c r="B498">
        <v>309</v>
      </c>
      <c r="C498" t="str">
        <f>VLOOKUP($B498,Hosts!$A:$M,10,0)</f>
        <v>Within an hour</v>
      </c>
      <c r="D498" s="70">
        <f>VLOOKUP($B498,Hosts!$A:$M,11,0)</f>
        <v>1</v>
      </c>
      <c r="E498" s="70">
        <f>VLOOKUP($B498,Hosts!$A:$M,12,0)</f>
        <v>1</v>
      </c>
      <c r="F498" t="str">
        <f>VLOOKUP($B498,Hosts!$A:$M,13,0)</f>
        <v>No</v>
      </c>
      <c r="G498" t="str">
        <f>INDEX(Hosts!$A:$M, MATCH(Places!$B498,Hosts!$A:$A,0), MATCH(Places!G$1,Hosts!$A$1:$M$1,0))</f>
        <v>Within an hour</v>
      </c>
      <c r="H498" s="70">
        <f>INDEX(Hosts!$A:$M, MATCH(Places!$B498,Hosts!$A:$A,0), MATCH(Places!H$1,Hosts!$A$1:$M$1,0))</f>
        <v>1</v>
      </c>
      <c r="I498" s="70">
        <f>INDEX(Hosts!$A:$M, MATCH(Places!$B498,Hosts!$A:$A,0), MATCH(Places!I$1,Hosts!$A$1:$M$1,0))</f>
        <v>1</v>
      </c>
      <c r="J498" t="str">
        <f>INDEX(Hosts!$A:$M, MATCH(Places!$B498,Hosts!$A:$A,0), MATCH(Places!J$1,Hosts!$A$1:$M$1,0))</f>
        <v>No</v>
      </c>
      <c r="K498">
        <v>20</v>
      </c>
      <c r="L498" t="str">
        <f>VLOOKUP($K498,Neighborhoods!$A:$C,2,0)</f>
        <v>Manhattan</v>
      </c>
      <c r="M498" t="str">
        <f>VLOOKUP($K498,Neighborhoods!$A:$C,3,0)</f>
        <v>Upper West Side</v>
      </c>
      <c r="N498" t="str">
        <f>INDEX(Neighborhoods!$A:$C, MATCH(Places!$K498,Neighborhoods!$A:$A,0), MATCH(Places!N$1,Neighborhoods!$A$1:$C$1,0))</f>
        <v>Manhattan</v>
      </c>
      <c r="O498" t="str">
        <f>INDEX(Neighborhoods!$A:$C, MATCH(Places!$K498,Neighborhoods!$A:$A,0), MATCH(Places!O$1,Neighborhoods!$A$1:$C$1,0))</f>
        <v>Upper West Side</v>
      </c>
      <c r="P498" t="s">
        <v>11822</v>
      </c>
      <c r="Q498" t="str">
        <f t="shared" si="28"/>
        <v>No</v>
      </c>
      <c r="R498">
        <v>3</v>
      </c>
      <c r="S498" t="str">
        <f t="shared" si="29"/>
        <v>Medium</v>
      </c>
      <c r="T498" s="50">
        <v>1000</v>
      </c>
      <c r="U498" s="70">
        <f t="shared" si="30"/>
        <v>7.0000000000000007E-2</v>
      </c>
      <c r="V498" s="52">
        <v>5</v>
      </c>
      <c r="W498" s="52" t="str" cm="1">
        <f t="array" ref="W498">_xlfn.SWITCH(ROUND(V498,0),5,"Excellent",4,"Good",3,"Ok","Bad")</f>
        <v>Excellent</v>
      </c>
      <c r="X498">
        <v>24</v>
      </c>
      <c r="Y498" t="str">
        <f t="shared" si="31"/>
        <v>No</v>
      </c>
      <c r="Z498" s="68">
        <v>41445</v>
      </c>
      <c r="AA498" s="68">
        <v>42396</v>
      </c>
      <c r="AB498">
        <v>365</v>
      </c>
      <c r="AC498" t="s">
        <v>15615</v>
      </c>
    </row>
    <row r="499" spans="1:29" x14ac:dyDescent="0.3">
      <c r="A499" t="s">
        <v>390</v>
      </c>
      <c r="B499">
        <v>669</v>
      </c>
      <c r="C499" t="str">
        <f>VLOOKUP($B499,Hosts!$A:$M,10,0)</f>
        <v>Within an hour</v>
      </c>
      <c r="D499" s="70">
        <f>VLOOKUP($B499,Hosts!$A:$M,11,0)</f>
        <v>0.88</v>
      </c>
      <c r="E499" s="70">
        <f>VLOOKUP($B499,Hosts!$A:$M,12,0)</f>
        <v>0.5</v>
      </c>
      <c r="F499" t="str">
        <f>VLOOKUP($B499,Hosts!$A:$M,13,0)</f>
        <v>No</v>
      </c>
      <c r="G499" t="str">
        <f>INDEX(Hosts!$A:$M, MATCH(Places!$B499,Hosts!$A:$A,0), MATCH(Places!G$1,Hosts!$A$1:$M$1,0))</f>
        <v>Within an hour</v>
      </c>
      <c r="H499" s="70">
        <f>INDEX(Hosts!$A:$M, MATCH(Places!$B499,Hosts!$A:$A,0), MATCH(Places!H$1,Hosts!$A$1:$M$1,0))</f>
        <v>0.88</v>
      </c>
      <c r="I499" s="70">
        <f>INDEX(Hosts!$A:$M, MATCH(Places!$B499,Hosts!$A:$A,0), MATCH(Places!I$1,Hosts!$A$1:$M$1,0))</f>
        <v>0.5</v>
      </c>
      <c r="J499" t="str">
        <f>INDEX(Hosts!$A:$M, MATCH(Places!$B499,Hosts!$A:$A,0), MATCH(Places!J$1,Hosts!$A$1:$M$1,0))</f>
        <v>No</v>
      </c>
      <c r="K499">
        <v>14</v>
      </c>
      <c r="L499" t="str">
        <f>VLOOKUP($K499,Neighborhoods!$A:$C,2,0)</f>
        <v>Manhattan</v>
      </c>
      <c r="M499" t="str">
        <f>VLOOKUP($K499,Neighborhoods!$A:$C,3,0)</f>
        <v>East Harlem</v>
      </c>
      <c r="N499" t="str">
        <f>INDEX(Neighborhoods!$A:$C, MATCH(Places!$K499,Neighborhoods!$A:$A,0), MATCH(Places!N$1,Neighborhoods!$A$1:$C$1,0))</f>
        <v>Manhattan</v>
      </c>
      <c r="O499" t="str">
        <f>INDEX(Neighborhoods!$A:$C, MATCH(Places!$K499,Neighborhoods!$A:$A,0), MATCH(Places!O$1,Neighborhoods!$A$1:$C$1,0))</f>
        <v>East Harlem</v>
      </c>
      <c r="P499" t="s">
        <v>1</v>
      </c>
      <c r="Q499" t="str">
        <f t="shared" si="28"/>
        <v>Yes</v>
      </c>
      <c r="R499">
        <v>1</v>
      </c>
      <c r="S499" t="str">
        <f t="shared" si="29"/>
        <v>Small</v>
      </c>
      <c r="T499" s="50">
        <v>38</v>
      </c>
      <c r="U499" s="70">
        <f t="shared" si="30"/>
        <v>0.03</v>
      </c>
      <c r="V499" s="52">
        <v>4.71</v>
      </c>
      <c r="W499" s="52" t="str" cm="1">
        <f t="array" ref="W499">_xlfn.SWITCH(ROUND(V499,0),5,"Excellent",4,"Good",3,"Ok","Bad")</f>
        <v>Excellent</v>
      </c>
      <c r="X499">
        <v>7</v>
      </c>
      <c r="Y499" t="str">
        <f t="shared" si="31"/>
        <v>No</v>
      </c>
      <c r="Z499" s="68">
        <v>41440</v>
      </c>
      <c r="AA499" s="68">
        <v>43694</v>
      </c>
      <c r="AB499">
        <v>351</v>
      </c>
      <c r="AC499" t="s">
        <v>15615</v>
      </c>
    </row>
    <row r="500" spans="1:29" x14ac:dyDescent="0.3">
      <c r="A500" t="s">
        <v>391</v>
      </c>
      <c r="B500">
        <v>1117</v>
      </c>
      <c r="C500" t="str">
        <f>VLOOKUP($B500,Hosts!$A:$M,10,0)</f>
        <v>Within a few hours</v>
      </c>
      <c r="D500" s="70">
        <f>VLOOKUP($B500,Hosts!$A:$M,11,0)</f>
        <v>1</v>
      </c>
      <c r="E500" s="70">
        <f>VLOOKUP($B500,Hosts!$A:$M,12,0)</f>
        <v>0.35</v>
      </c>
      <c r="F500" t="str">
        <f>VLOOKUP($B500,Hosts!$A:$M,13,0)</f>
        <v>Yes</v>
      </c>
      <c r="G500" t="str">
        <f>INDEX(Hosts!$A:$M, MATCH(Places!$B500,Hosts!$A:$A,0), MATCH(Places!G$1,Hosts!$A$1:$M$1,0))</f>
        <v>Within a few hours</v>
      </c>
      <c r="H500" s="70">
        <f>INDEX(Hosts!$A:$M, MATCH(Places!$B500,Hosts!$A:$A,0), MATCH(Places!H$1,Hosts!$A$1:$M$1,0))</f>
        <v>1</v>
      </c>
      <c r="I500" s="70">
        <f>INDEX(Hosts!$A:$M, MATCH(Places!$B500,Hosts!$A:$A,0), MATCH(Places!I$1,Hosts!$A$1:$M$1,0))</f>
        <v>0.35</v>
      </c>
      <c r="J500" t="str">
        <f>INDEX(Hosts!$A:$M, MATCH(Places!$B500,Hosts!$A:$A,0), MATCH(Places!J$1,Hosts!$A$1:$M$1,0))</f>
        <v>Yes</v>
      </c>
      <c r="K500">
        <v>14</v>
      </c>
      <c r="L500" t="str">
        <f>VLOOKUP($K500,Neighborhoods!$A:$C,2,0)</f>
        <v>Manhattan</v>
      </c>
      <c r="M500" t="str">
        <f>VLOOKUP($K500,Neighborhoods!$A:$C,3,0)</f>
        <v>East Harlem</v>
      </c>
      <c r="N500" t="str">
        <f>INDEX(Neighborhoods!$A:$C, MATCH(Places!$K500,Neighborhoods!$A:$A,0), MATCH(Places!N$1,Neighborhoods!$A$1:$C$1,0))</f>
        <v>Manhattan</v>
      </c>
      <c r="O500" t="str">
        <f>INDEX(Neighborhoods!$A:$C, MATCH(Places!$K500,Neighborhoods!$A:$A,0), MATCH(Places!O$1,Neighborhoods!$A$1:$C$1,0))</f>
        <v>East Harlem</v>
      </c>
      <c r="P500" t="s">
        <v>11822</v>
      </c>
      <c r="Q500" t="str">
        <f t="shared" si="28"/>
        <v>No</v>
      </c>
      <c r="R500">
        <v>2</v>
      </c>
      <c r="S500" t="str">
        <f t="shared" si="29"/>
        <v>Small</v>
      </c>
      <c r="T500" s="50">
        <v>100</v>
      </c>
      <c r="U500" s="70">
        <f t="shared" si="30"/>
        <v>0.03</v>
      </c>
      <c r="V500" s="52">
        <v>4.92</v>
      </c>
      <c r="W500" s="52" t="str" cm="1">
        <f t="array" ref="W500">_xlfn.SWITCH(ROUND(V500,0),5,"Excellent",4,"Good",3,"Ok","Bad")</f>
        <v>Excellent</v>
      </c>
      <c r="X500">
        <v>59</v>
      </c>
      <c r="Y500" t="str">
        <f t="shared" si="31"/>
        <v>No</v>
      </c>
      <c r="Z500" s="68">
        <v>41504</v>
      </c>
      <c r="AA500" s="68">
        <v>43877</v>
      </c>
      <c r="AB500">
        <v>0</v>
      </c>
      <c r="AC500" t="s">
        <v>15615</v>
      </c>
    </row>
    <row r="501" spans="1:29" x14ac:dyDescent="0.3">
      <c r="A501" t="s">
        <v>392</v>
      </c>
      <c r="B501">
        <v>1120</v>
      </c>
      <c r="C501" t="str">
        <f>VLOOKUP($B501,Hosts!$A:$M,10,0)</f>
        <v>Within a few hours</v>
      </c>
      <c r="D501" s="70">
        <f>VLOOKUP($B501,Hosts!$A:$M,11,0)</f>
        <v>1</v>
      </c>
      <c r="E501" s="70">
        <f>VLOOKUP($B501,Hosts!$A:$M,12,0)</f>
        <v>0.97</v>
      </c>
      <c r="F501" t="str">
        <f>VLOOKUP($B501,Hosts!$A:$M,13,0)</f>
        <v>Yes</v>
      </c>
      <c r="G501" t="str">
        <f>INDEX(Hosts!$A:$M, MATCH(Places!$B501,Hosts!$A:$A,0), MATCH(Places!G$1,Hosts!$A$1:$M$1,0))</f>
        <v>Within a few hours</v>
      </c>
      <c r="H501" s="70">
        <f>INDEX(Hosts!$A:$M, MATCH(Places!$B501,Hosts!$A:$A,0), MATCH(Places!H$1,Hosts!$A$1:$M$1,0))</f>
        <v>1</v>
      </c>
      <c r="I501" s="70">
        <f>INDEX(Hosts!$A:$M, MATCH(Places!$B501,Hosts!$A:$A,0), MATCH(Places!I$1,Hosts!$A$1:$M$1,0))</f>
        <v>0.97</v>
      </c>
      <c r="J501" t="str">
        <f>INDEX(Hosts!$A:$M, MATCH(Places!$B501,Hosts!$A:$A,0), MATCH(Places!J$1,Hosts!$A$1:$M$1,0))</f>
        <v>Yes</v>
      </c>
      <c r="K501">
        <v>11</v>
      </c>
      <c r="L501" t="str">
        <f>VLOOKUP($K501,Neighborhoods!$A:$C,2,0)</f>
        <v>Brooklyn</v>
      </c>
      <c r="M501" t="str">
        <f>VLOOKUP($K501,Neighborhoods!$A:$C,3,0)</f>
        <v>Greenpoint</v>
      </c>
      <c r="N501" t="str">
        <f>INDEX(Neighborhoods!$A:$C, MATCH(Places!$K501,Neighborhoods!$A:$A,0), MATCH(Places!N$1,Neighborhoods!$A$1:$C$1,0))</f>
        <v>Brooklyn</v>
      </c>
      <c r="O501" t="str">
        <f>INDEX(Neighborhoods!$A:$C, MATCH(Places!$K501,Neighborhoods!$A:$A,0), MATCH(Places!O$1,Neighborhoods!$A$1:$C$1,0))</f>
        <v>Greenpoint</v>
      </c>
      <c r="P501" t="s">
        <v>11822</v>
      </c>
      <c r="Q501" t="str">
        <f t="shared" si="28"/>
        <v>No</v>
      </c>
      <c r="R501">
        <v>2</v>
      </c>
      <c r="S501" t="str">
        <f t="shared" si="29"/>
        <v>Small</v>
      </c>
      <c r="T501" s="50">
        <v>158</v>
      </c>
      <c r="U501" s="70">
        <f t="shared" si="30"/>
        <v>0.03</v>
      </c>
      <c r="V501" s="52">
        <v>4.91</v>
      </c>
      <c r="W501" s="52" t="str" cm="1">
        <f t="array" ref="W501">_xlfn.SWITCH(ROUND(V501,0),5,"Excellent",4,"Good",3,"Ok","Bad")</f>
        <v>Excellent</v>
      </c>
      <c r="X501">
        <v>319</v>
      </c>
      <c r="Y501" t="str">
        <f t="shared" si="31"/>
        <v>Yes</v>
      </c>
      <c r="Z501" s="68">
        <v>41414</v>
      </c>
      <c r="AA501" s="68">
        <v>43883</v>
      </c>
      <c r="AB501">
        <v>38</v>
      </c>
      <c r="AC501" t="s">
        <v>15615</v>
      </c>
    </row>
    <row r="502" spans="1:29" x14ac:dyDescent="0.3">
      <c r="A502" t="s">
        <v>393</v>
      </c>
      <c r="B502">
        <v>1122</v>
      </c>
      <c r="C502" t="str">
        <f>VLOOKUP($B502,Hosts!$A:$M,10,0)</f>
        <v>Within an hour</v>
      </c>
      <c r="D502" s="70">
        <f>VLOOKUP($B502,Hosts!$A:$M,11,0)</f>
        <v>1</v>
      </c>
      <c r="E502" s="70">
        <f>VLOOKUP($B502,Hosts!$A:$M,12,0)</f>
        <v>1</v>
      </c>
      <c r="F502" t="str">
        <f>VLOOKUP($B502,Hosts!$A:$M,13,0)</f>
        <v>Yes</v>
      </c>
      <c r="G502" t="str">
        <f>INDEX(Hosts!$A:$M, MATCH(Places!$B502,Hosts!$A:$A,0), MATCH(Places!G$1,Hosts!$A$1:$M$1,0))</f>
        <v>Within an hour</v>
      </c>
      <c r="H502" s="70">
        <f>INDEX(Hosts!$A:$M, MATCH(Places!$B502,Hosts!$A:$A,0), MATCH(Places!H$1,Hosts!$A$1:$M$1,0))</f>
        <v>1</v>
      </c>
      <c r="I502" s="70">
        <f>INDEX(Hosts!$A:$M, MATCH(Places!$B502,Hosts!$A:$A,0), MATCH(Places!I$1,Hosts!$A$1:$M$1,0))</f>
        <v>1</v>
      </c>
      <c r="J502" t="str">
        <f>INDEX(Hosts!$A:$M, MATCH(Places!$B502,Hosts!$A:$A,0), MATCH(Places!J$1,Hosts!$A$1:$M$1,0))</f>
        <v>Yes</v>
      </c>
      <c r="K502">
        <v>7</v>
      </c>
      <c r="L502" t="str">
        <f>VLOOKUP($K502,Neighborhoods!$A:$C,2,0)</f>
        <v>Brooklyn</v>
      </c>
      <c r="M502" t="str">
        <f>VLOOKUP($K502,Neighborhoods!$A:$C,3,0)</f>
        <v>Bedford-Stuyvesant</v>
      </c>
      <c r="N502" t="str">
        <f>INDEX(Neighborhoods!$A:$C, MATCH(Places!$K502,Neighborhoods!$A:$A,0), MATCH(Places!N$1,Neighborhoods!$A$1:$C$1,0))</f>
        <v>Brooklyn</v>
      </c>
      <c r="O502" t="str">
        <f>INDEX(Neighborhoods!$A:$C, MATCH(Places!$K502,Neighborhoods!$A:$A,0), MATCH(Places!O$1,Neighborhoods!$A$1:$C$1,0))</f>
        <v>Bedford-Stuyvesant</v>
      </c>
      <c r="P502" t="s">
        <v>11822</v>
      </c>
      <c r="Q502" t="str">
        <f t="shared" si="28"/>
        <v>No</v>
      </c>
      <c r="R502">
        <v>2</v>
      </c>
      <c r="S502" t="str">
        <f t="shared" si="29"/>
        <v>Small</v>
      </c>
      <c r="T502" s="50">
        <v>85</v>
      </c>
      <c r="U502" s="70">
        <f t="shared" si="30"/>
        <v>0.03</v>
      </c>
      <c r="V502" s="52">
        <v>4.74</v>
      </c>
      <c r="W502" s="52" t="str" cm="1">
        <f t="array" ref="W502">_xlfn.SWITCH(ROUND(V502,0),5,"Excellent",4,"Good",3,"Ok","Bad")</f>
        <v>Excellent</v>
      </c>
      <c r="X502">
        <v>228</v>
      </c>
      <c r="Y502" t="str">
        <f t="shared" si="31"/>
        <v>No</v>
      </c>
      <c r="Z502" s="68">
        <v>41421</v>
      </c>
      <c r="AA502" s="68">
        <v>43906</v>
      </c>
      <c r="AB502">
        <v>337</v>
      </c>
      <c r="AC502" t="s">
        <v>15615</v>
      </c>
    </row>
    <row r="503" spans="1:29" x14ac:dyDescent="0.3">
      <c r="A503" t="s">
        <v>15097</v>
      </c>
      <c r="B503">
        <v>1087</v>
      </c>
      <c r="C503" t="str">
        <f>VLOOKUP($B503,Hosts!$A:$M,10,0)</f>
        <v>Within a day</v>
      </c>
      <c r="D503" s="70">
        <f>VLOOKUP($B503,Hosts!$A:$M,11,0)</f>
        <v>1</v>
      </c>
      <c r="E503" s="70">
        <f>VLOOKUP($B503,Hosts!$A:$M,12,0)</f>
        <v>0.95</v>
      </c>
      <c r="F503" t="str">
        <f>VLOOKUP($B503,Hosts!$A:$M,13,0)</f>
        <v>No</v>
      </c>
      <c r="G503" t="str">
        <f>INDEX(Hosts!$A:$M, MATCH(Places!$B503,Hosts!$A:$A,0), MATCH(Places!G$1,Hosts!$A$1:$M$1,0))</f>
        <v>Within a day</v>
      </c>
      <c r="H503" s="70">
        <f>INDEX(Hosts!$A:$M, MATCH(Places!$B503,Hosts!$A:$A,0), MATCH(Places!H$1,Hosts!$A$1:$M$1,0))</f>
        <v>1</v>
      </c>
      <c r="I503" s="70">
        <f>INDEX(Hosts!$A:$M, MATCH(Places!$B503,Hosts!$A:$A,0), MATCH(Places!I$1,Hosts!$A$1:$M$1,0))</f>
        <v>0.95</v>
      </c>
      <c r="J503" t="str">
        <f>INDEX(Hosts!$A:$M, MATCH(Places!$B503,Hosts!$A:$A,0), MATCH(Places!J$1,Hosts!$A$1:$M$1,0))</f>
        <v>No</v>
      </c>
      <c r="K503">
        <v>9</v>
      </c>
      <c r="L503" t="str">
        <f>VLOOKUP($K503,Neighborhoods!$A:$C,2,0)</f>
        <v>Brooklyn</v>
      </c>
      <c r="M503" t="str">
        <f>VLOOKUP($K503,Neighborhoods!$A:$C,3,0)</f>
        <v>Crown Heights</v>
      </c>
      <c r="N503" t="str">
        <f>INDEX(Neighborhoods!$A:$C, MATCH(Places!$K503,Neighborhoods!$A:$A,0), MATCH(Places!N$1,Neighborhoods!$A$1:$C$1,0))</f>
        <v>Brooklyn</v>
      </c>
      <c r="O503" t="str">
        <f>INDEX(Neighborhoods!$A:$C, MATCH(Places!$K503,Neighborhoods!$A:$A,0), MATCH(Places!O$1,Neighborhoods!$A$1:$C$1,0))</f>
        <v>Crown Heights</v>
      </c>
      <c r="P503" t="s">
        <v>11822</v>
      </c>
      <c r="Q503" t="str">
        <f t="shared" si="28"/>
        <v>No</v>
      </c>
      <c r="R503">
        <v>2</v>
      </c>
      <c r="S503" t="str">
        <f t="shared" si="29"/>
        <v>Small</v>
      </c>
      <c r="T503" s="50">
        <v>175</v>
      </c>
      <c r="U503" s="70">
        <f t="shared" si="30"/>
        <v>0.03</v>
      </c>
      <c r="V503" s="52">
        <v>4.7699999999999996</v>
      </c>
      <c r="W503" s="52" t="str" cm="1">
        <f t="array" ref="W503">_xlfn.SWITCH(ROUND(V503,0),5,"Excellent",4,"Good",3,"Ok","Bad")</f>
        <v>Excellent</v>
      </c>
      <c r="X503">
        <v>13</v>
      </c>
      <c r="Y503" t="str">
        <f t="shared" si="31"/>
        <v>No</v>
      </c>
      <c r="Z503" s="68">
        <v>41551</v>
      </c>
      <c r="AA503" s="68">
        <v>43968</v>
      </c>
      <c r="AB503">
        <v>283</v>
      </c>
      <c r="AC503" t="s">
        <v>15616</v>
      </c>
    </row>
    <row r="504" spans="1:29" x14ac:dyDescent="0.3">
      <c r="A504" t="s">
        <v>394</v>
      </c>
      <c r="B504">
        <v>1125</v>
      </c>
      <c r="C504" t="str">
        <f>VLOOKUP($B504,Hosts!$A:$M,10,0)</f>
        <v>Within a few hours</v>
      </c>
      <c r="D504" s="70">
        <f>VLOOKUP($B504,Hosts!$A:$M,11,0)</f>
        <v>0.83</v>
      </c>
      <c r="E504" s="70">
        <f>VLOOKUP($B504,Hosts!$A:$M,12,0)</f>
        <v>0.93</v>
      </c>
      <c r="F504" t="str">
        <f>VLOOKUP($B504,Hosts!$A:$M,13,0)</f>
        <v>Yes</v>
      </c>
      <c r="G504" t="str">
        <f>INDEX(Hosts!$A:$M, MATCH(Places!$B504,Hosts!$A:$A,0), MATCH(Places!G$1,Hosts!$A$1:$M$1,0))</f>
        <v>Within a few hours</v>
      </c>
      <c r="H504" s="70">
        <f>INDEX(Hosts!$A:$M, MATCH(Places!$B504,Hosts!$A:$A,0), MATCH(Places!H$1,Hosts!$A$1:$M$1,0))</f>
        <v>0.83</v>
      </c>
      <c r="I504" s="70">
        <f>INDEX(Hosts!$A:$M, MATCH(Places!$B504,Hosts!$A:$A,0), MATCH(Places!I$1,Hosts!$A$1:$M$1,0))</f>
        <v>0.93</v>
      </c>
      <c r="J504" t="str">
        <f>INDEX(Hosts!$A:$M, MATCH(Places!$B504,Hosts!$A:$A,0), MATCH(Places!J$1,Hosts!$A$1:$M$1,0))</f>
        <v>Yes</v>
      </c>
      <c r="K504">
        <v>14</v>
      </c>
      <c r="L504" t="str">
        <f>VLOOKUP($K504,Neighborhoods!$A:$C,2,0)</f>
        <v>Manhattan</v>
      </c>
      <c r="M504" t="str">
        <f>VLOOKUP($K504,Neighborhoods!$A:$C,3,0)</f>
        <v>East Harlem</v>
      </c>
      <c r="N504" t="str">
        <f>INDEX(Neighborhoods!$A:$C, MATCH(Places!$K504,Neighborhoods!$A:$A,0), MATCH(Places!N$1,Neighborhoods!$A$1:$C$1,0))</f>
        <v>Manhattan</v>
      </c>
      <c r="O504" t="str">
        <f>INDEX(Neighborhoods!$A:$C, MATCH(Places!$K504,Neighborhoods!$A:$A,0), MATCH(Places!O$1,Neighborhoods!$A$1:$C$1,0))</f>
        <v>East Harlem</v>
      </c>
      <c r="P504" t="s">
        <v>1</v>
      </c>
      <c r="Q504" t="str">
        <f t="shared" si="28"/>
        <v>Yes</v>
      </c>
      <c r="R504">
        <v>3</v>
      </c>
      <c r="S504" t="str">
        <f t="shared" si="29"/>
        <v>Medium</v>
      </c>
      <c r="T504" s="50">
        <v>92</v>
      </c>
      <c r="U504" s="70">
        <f t="shared" si="30"/>
        <v>0.03</v>
      </c>
      <c r="V504" s="52">
        <v>4.9000000000000004</v>
      </c>
      <c r="W504" s="52" t="str" cm="1">
        <f t="array" ref="W504">_xlfn.SWITCH(ROUND(V504,0),5,"Excellent",4,"Good",3,"Ok","Bad")</f>
        <v>Excellent</v>
      </c>
      <c r="X504">
        <v>282</v>
      </c>
      <c r="Y504" t="str">
        <f t="shared" si="31"/>
        <v>Yes</v>
      </c>
      <c r="Z504" s="68">
        <v>41418</v>
      </c>
      <c r="AA504" s="68">
        <v>43902</v>
      </c>
      <c r="AB504">
        <v>59</v>
      </c>
      <c r="AC504" t="s">
        <v>15615</v>
      </c>
    </row>
    <row r="505" spans="1:29" x14ac:dyDescent="0.3">
      <c r="A505" t="s">
        <v>15078</v>
      </c>
      <c r="B505">
        <v>128</v>
      </c>
      <c r="C505" t="str">
        <f>VLOOKUP($B505,Hosts!$A:$M,10,0)</f>
        <v>Within a day</v>
      </c>
      <c r="D505" s="70">
        <f>VLOOKUP($B505,Hosts!$A:$M,11,0)</f>
        <v>1</v>
      </c>
      <c r="E505" s="70">
        <f>VLOOKUP($B505,Hosts!$A:$M,12,0)</f>
        <v>1</v>
      </c>
      <c r="F505" t="str">
        <f>VLOOKUP($B505,Hosts!$A:$M,13,0)</f>
        <v>No</v>
      </c>
      <c r="G505" t="str">
        <f>INDEX(Hosts!$A:$M, MATCH(Places!$B505,Hosts!$A:$A,0), MATCH(Places!G$1,Hosts!$A$1:$M$1,0))</f>
        <v>Within a day</v>
      </c>
      <c r="H505" s="70">
        <f>INDEX(Hosts!$A:$M, MATCH(Places!$B505,Hosts!$A:$A,0), MATCH(Places!H$1,Hosts!$A$1:$M$1,0))</f>
        <v>1</v>
      </c>
      <c r="I505" s="70">
        <f>INDEX(Hosts!$A:$M, MATCH(Places!$B505,Hosts!$A:$A,0), MATCH(Places!I$1,Hosts!$A$1:$M$1,0))</f>
        <v>1</v>
      </c>
      <c r="J505" t="str">
        <f>INDEX(Hosts!$A:$M, MATCH(Places!$B505,Hosts!$A:$A,0), MATCH(Places!J$1,Hosts!$A$1:$M$1,0))</f>
        <v>No</v>
      </c>
      <c r="K505">
        <v>11</v>
      </c>
      <c r="L505" t="str">
        <f>VLOOKUP($K505,Neighborhoods!$A:$C,2,0)</f>
        <v>Brooklyn</v>
      </c>
      <c r="M505" t="str">
        <f>VLOOKUP($K505,Neighborhoods!$A:$C,3,0)</f>
        <v>Greenpoint</v>
      </c>
      <c r="N505" t="str">
        <f>INDEX(Neighborhoods!$A:$C, MATCH(Places!$K505,Neighborhoods!$A:$A,0), MATCH(Places!N$1,Neighborhoods!$A$1:$C$1,0))</f>
        <v>Brooklyn</v>
      </c>
      <c r="O505" t="str">
        <f>INDEX(Neighborhoods!$A:$C, MATCH(Places!$K505,Neighborhoods!$A:$A,0), MATCH(Places!O$1,Neighborhoods!$A$1:$C$1,0))</f>
        <v>Greenpoint</v>
      </c>
      <c r="P505" t="s">
        <v>1</v>
      </c>
      <c r="Q505" t="str">
        <f t="shared" si="28"/>
        <v>Yes</v>
      </c>
      <c r="R505">
        <v>2</v>
      </c>
      <c r="S505" t="str">
        <f t="shared" si="29"/>
        <v>Small</v>
      </c>
      <c r="T505" s="50">
        <v>85</v>
      </c>
      <c r="U505" s="70">
        <f t="shared" si="30"/>
        <v>0.03</v>
      </c>
      <c r="V505" s="52">
        <v>5</v>
      </c>
      <c r="W505" s="52" t="str" cm="1">
        <f t="array" ref="W505">_xlfn.SWITCH(ROUND(V505,0),5,"Excellent",4,"Good",3,"Ok","Bad")</f>
        <v>Excellent</v>
      </c>
      <c r="X505">
        <v>21</v>
      </c>
      <c r="Y505" t="str">
        <f t="shared" si="31"/>
        <v>No</v>
      </c>
      <c r="Z505" s="68">
        <v>41539</v>
      </c>
      <c r="AA505" s="68">
        <v>43831</v>
      </c>
      <c r="AB505">
        <v>228</v>
      </c>
      <c r="AC505" t="s">
        <v>15616</v>
      </c>
    </row>
    <row r="506" spans="1:29" x14ac:dyDescent="0.3">
      <c r="A506" t="s">
        <v>13789</v>
      </c>
      <c r="B506">
        <v>1132</v>
      </c>
      <c r="C506" t="str">
        <f>VLOOKUP($B506,Hosts!$A:$M,10,0)</f>
        <v>A few days or more</v>
      </c>
      <c r="D506" s="70">
        <f>VLOOKUP($B506,Hosts!$A:$M,11,0)</f>
        <v>0.31</v>
      </c>
      <c r="E506" s="70">
        <f>VLOOKUP($B506,Hosts!$A:$M,12,0)</f>
        <v>0.59</v>
      </c>
      <c r="F506" t="str">
        <f>VLOOKUP($B506,Hosts!$A:$M,13,0)</f>
        <v>No</v>
      </c>
      <c r="G506" t="str">
        <f>INDEX(Hosts!$A:$M, MATCH(Places!$B506,Hosts!$A:$A,0), MATCH(Places!G$1,Hosts!$A$1:$M$1,0))</f>
        <v>A few days or more</v>
      </c>
      <c r="H506" s="70">
        <f>INDEX(Hosts!$A:$M, MATCH(Places!$B506,Hosts!$A:$A,0), MATCH(Places!H$1,Hosts!$A$1:$M$1,0))</f>
        <v>0.31</v>
      </c>
      <c r="I506" s="70">
        <f>INDEX(Hosts!$A:$M, MATCH(Places!$B506,Hosts!$A:$A,0), MATCH(Places!I$1,Hosts!$A$1:$M$1,0))</f>
        <v>0.59</v>
      </c>
      <c r="J506" t="str">
        <f>INDEX(Hosts!$A:$M, MATCH(Places!$B506,Hosts!$A:$A,0), MATCH(Places!J$1,Hosts!$A$1:$M$1,0))</f>
        <v>No</v>
      </c>
      <c r="K506">
        <v>8</v>
      </c>
      <c r="L506" t="str">
        <f>VLOOKUP($K506,Neighborhoods!$A:$C,2,0)</f>
        <v>Brooklyn</v>
      </c>
      <c r="M506" t="str">
        <f>VLOOKUP($K506,Neighborhoods!$A:$C,3,0)</f>
        <v>Bushwick</v>
      </c>
      <c r="N506" t="str">
        <f>INDEX(Neighborhoods!$A:$C, MATCH(Places!$K506,Neighborhoods!$A:$A,0), MATCH(Places!N$1,Neighborhoods!$A$1:$C$1,0))</f>
        <v>Brooklyn</v>
      </c>
      <c r="O506" t="str">
        <f>INDEX(Neighborhoods!$A:$C, MATCH(Places!$K506,Neighborhoods!$A:$A,0), MATCH(Places!O$1,Neighborhoods!$A$1:$C$1,0))</f>
        <v>Bushwick</v>
      </c>
      <c r="P506" t="s">
        <v>11822</v>
      </c>
      <c r="Q506" t="str">
        <f t="shared" si="28"/>
        <v>No</v>
      </c>
      <c r="R506">
        <v>5</v>
      </c>
      <c r="S506" t="str">
        <f t="shared" si="29"/>
        <v>Medium</v>
      </c>
      <c r="T506" s="50">
        <v>225</v>
      </c>
      <c r="U506" s="70">
        <f t="shared" si="30"/>
        <v>0.04</v>
      </c>
      <c r="V506" s="52">
        <v>4.51</v>
      </c>
      <c r="W506" s="52" t="str" cm="1">
        <f t="array" ref="W506">_xlfn.SWITCH(ROUND(V506,0),5,"Excellent",4,"Good",3,"Ok","Bad")</f>
        <v>Excellent</v>
      </c>
      <c r="X506">
        <v>41</v>
      </c>
      <c r="Y506" t="str">
        <f t="shared" si="31"/>
        <v>No</v>
      </c>
      <c r="Z506" s="68">
        <v>41440</v>
      </c>
      <c r="AA506" s="68">
        <v>43825</v>
      </c>
      <c r="AB506">
        <v>104</v>
      </c>
      <c r="AC506" t="s">
        <v>15615</v>
      </c>
    </row>
    <row r="507" spans="1:29" x14ac:dyDescent="0.3">
      <c r="A507" t="s">
        <v>395</v>
      </c>
      <c r="B507">
        <v>1127</v>
      </c>
      <c r="C507" t="str">
        <f>VLOOKUP($B507,Hosts!$A:$M,10,0)</f>
        <v>Within an hour</v>
      </c>
      <c r="D507" s="70">
        <f>VLOOKUP($B507,Hosts!$A:$M,11,0)</f>
        <v>1</v>
      </c>
      <c r="E507" s="70">
        <f>VLOOKUP($B507,Hosts!$A:$M,12,0)</f>
        <v>1</v>
      </c>
      <c r="F507" t="str">
        <f>VLOOKUP($B507,Hosts!$A:$M,13,0)</f>
        <v>Yes</v>
      </c>
      <c r="G507" t="str">
        <f>INDEX(Hosts!$A:$M, MATCH(Places!$B507,Hosts!$A:$A,0), MATCH(Places!G$1,Hosts!$A$1:$M$1,0))</f>
        <v>Within an hour</v>
      </c>
      <c r="H507" s="70">
        <f>INDEX(Hosts!$A:$M, MATCH(Places!$B507,Hosts!$A:$A,0), MATCH(Places!H$1,Hosts!$A$1:$M$1,0))</f>
        <v>1</v>
      </c>
      <c r="I507" s="70">
        <f>INDEX(Hosts!$A:$M, MATCH(Places!$B507,Hosts!$A:$A,0), MATCH(Places!I$1,Hosts!$A$1:$M$1,0))</f>
        <v>1</v>
      </c>
      <c r="J507" t="str">
        <f>INDEX(Hosts!$A:$M, MATCH(Places!$B507,Hosts!$A:$A,0), MATCH(Places!J$1,Hosts!$A$1:$M$1,0))</f>
        <v>Yes</v>
      </c>
      <c r="K507">
        <v>7</v>
      </c>
      <c r="L507" t="str">
        <f>VLOOKUP($K507,Neighborhoods!$A:$C,2,0)</f>
        <v>Brooklyn</v>
      </c>
      <c r="M507" t="str">
        <f>VLOOKUP($K507,Neighborhoods!$A:$C,3,0)</f>
        <v>Bedford-Stuyvesant</v>
      </c>
      <c r="N507" t="str">
        <f>INDEX(Neighborhoods!$A:$C, MATCH(Places!$K507,Neighborhoods!$A:$A,0), MATCH(Places!N$1,Neighborhoods!$A$1:$C$1,0))</f>
        <v>Brooklyn</v>
      </c>
      <c r="O507" t="str">
        <f>INDEX(Neighborhoods!$A:$C, MATCH(Places!$K507,Neighborhoods!$A:$A,0), MATCH(Places!O$1,Neighborhoods!$A$1:$C$1,0))</f>
        <v>Bedford-Stuyvesant</v>
      </c>
      <c r="P507" t="s">
        <v>11822</v>
      </c>
      <c r="Q507" t="str">
        <f t="shared" si="28"/>
        <v>No</v>
      </c>
      <c r="R507">
        <v>4</v>
      </c>
      <c r="S507" t="str">
        <f t="shared" si="29"/>
        <v>Medium</v>
      </c>
      <c r="T507" s="50">
        <v>218</v>
      </c>
      <c r="U507" s="70">
        <f t="shared" si="30"/>
        <v>0.04</v>
      </c>
      <c r="V507" s="52">
        <v>4.9800000000000004</v>
      </c>
      <c r="W507" s="52" t="str" cm="1">
        <f t="array" ref="W507">_xlfn.SWITCH(ROUND(V507,0),5,"Excellent",4,"Good",3,"Ok","Bad")</f>
        <v>Excellent</v>
      </c>
      <c r="X507">
        <v>116</v>
      </c>
      <c r="Y507" t="str">
        <f t="shared" si="31"/>
        <v>Yes</v>
      </c>
      <c r="Z507" s="68">
        <v>43045</v>
      </c>
      <c r="AA507" s="68">
        <v>43906</v>
      </c>
      <c r="AB507">
        <v>343</v>
      </c>
      <c r="AC507" t="s">
        <v>15616</v>
      </c>
    </row>
    <row r="508" spans="1:29" x14ac:dyDescent="0.3">
      <c r="A508" t="s">
        <v>396</v>
      </c>
      <c r="B508">
        <v>1143</v>
      </c>
      <c r="C508" t="str">
        <f>VLOOKUP($B508,Hosts!$A:$M,10,0)</f>
        <v>Within an hour</v>
      </c>
      <c r="D508" s="70">
        <f>VLOOKUP($B508,Hosts!$A:$M,11,0)</f>
        <v>1</v>
      </c>
      <c r="E508" s="70">
        <f>VLOOKUP($B508,Hosts!$A:$M,12,0)</f>
        <v>0.81</v>
      </c>
      <c r="F508" t="str">
        <f>VLOOKUP($B508,Hosts!$A:$M,13,0)</f>
        <v>No</v>
      </c>
      <c r="G508" t="str">
        <f>INDEX(Hosts!$A:$M, MATCH(Places!$B508,Hosts!$A:$A,0), MATCH(Places!G$1,Hosts!$A$1:$M$1,0))</f>
        <v>Within an hour</v>
      </c>
      <c r="H508" s="70">
        <f>INDEX(Hosts!$A:$M, MATCH(Places!$B508,Hosts!$A:$A,0), MATCH(Places!H$1,Hosts!$A$1:$M$1,0))</f>
        <v>1</v>
      </c>
      <c r="I508" s="70">
        <f>INDEX(Hosts!$A:$M, MATCH(Places!$B508,Hosts!$A:$A,0), MATCH(Places!I$1,Hosts!$A$1:$M$1,0))</f>
        <v>0.81</v>
      </c>
      <c r="J508" t="str">
        <f>INDEX(Hosts!$A:$M, MATCH(Places!$B508,Hosts!$A:$A,0), MATCH(Places!J$1,Hosts!$A$1:$M$1,0))</f>
        <v>No</v>
      </c>
      <c r="K508">
        <v>14</v>
      </c>
      <c r="L508" t="str">
        <f>VLOOKUP($K508,Neighborhoods!$A:$C,2,0)</f>
        <v>Manhattan</v>
      </c>
      <c r="M508" t="str">
        <f>VLOOKUP($K508,Neighborhoods!$A:$C,3,0)</f>
        <v>East Harlem</v>
      </c>
      <c r="N508" t="str">
        <f>INDEX(Neighborhoods!$A:$C, MATCH(Places!$K508,Neighborhoods!$A:$A,0), MATCH(Places!N$1,Neighborhoods!$A$1:$C$1,0))</f>
        <v>Manhattan</v>
      </c>
      <c r="O508" t="str">
        <f>INDEX(Neighborhoods!$A:$C, MATCH(Places!$K508,Neighborhoods!$A:$A,0), MATCH(Places!O$1,Neighborhoods!$A$1:$C$1,0))</f>
        <v>East Harlem</v>
      </c>
      <c r="P508" t="s">
        <v>1</v>
      </c>
      <c r="Q508" t="str">
        <f t="shared" si="28"/>
        <v>Yes</v>
      </c>
      <c r="R508">
        <v>3</v>
      </c>
      <c r="S508" t="str">
        <f t="shared" si="29"/>
        <v>Medium</v>
      </c>
      <c r="T508" s="50">
        <v>59</v>
      </c>
      <c r="U508" s="70">
        <f t="shared" si="30"/>
        <v>0.03</v>
      </c>
      <c r="V508" s="52">
        <v>4.49</v>
      </c>
      <c r="W508" s="52" t="str" cm="1">
        <f t="array" ref="W508">_xlfn.SWITCH(ROUND(V508,0),5,"Excellent",4,"Good",3,"Ok","Bad")</f>
        <v>Good</v>
      </c>
      <c r="X508">
        <v>43</v>
      </c>
      <c r="Y508" t="str">
        <f t="shared" si="31"/>
        <v>No</v>
      </c>
      <c r="Z508" s="68">
        <v>41765</v>
      </c>
      <c r="AA508" s="68">
        <v>43765</v>
      </c>
      <c r="AB508">
        <v>229</v>
      </c>
      <c r="AC508" t="s">
        <v>15616</v>
      </c>
    </row>
    <row r="509" spans="1:29" x14ac:dyDescent="0.3">
      <c r="A509" t="s">
        <v>397</v>
      </c>
      <c r="B509">
        <v>1144</v>
      </c>
      <c r="C509" t="str">
        <f>VLOOKUP($B509,Hosts!$A:$M,10,0)</f>
        <v>Within a day</v>
      </c>
      <c r="D509" s="70">
        <f>VLOOKUP($B509,Hosts!$A:$M,11,0)</f>
        <v>0.7</v>
      </c>
      <c r="E509" s="70">
        <f>VLOOKUP($B509,Hosts!$A:$M,12,0)</f>
        <v>0.74</v>
      </c>
      <c r="F509" t="str">
        <f>VLOOKUP($B509,Hosts!$A:$M,13,0)</f>
        <v>No</v>
      </c>
      <c r="G509" t="str">
        <f>INDEX(Hosts!$A:$M, MATCH(Places!$B509,Hosts!$A:$A,0), MATCH(Places!G$1,Hosts!$A$1:$M$1,0))</f>
        <v>Within a day</v>
      </c>
      <c r="H509" s="70">
        <f>INDEX(Hosts!$A:$M, MATCH(Places!$B509,Hosts!$A:$A,0), MATCH(Places!H$1,Hosts!$A$1:$M$1,0))</f>
        <v>0.7</v>
      </c>
      <c r="I509" s="70">
        <f>INDEX(Hosts!$A:$M, MATCH(Places!$B509,Hosts!$A:$A,0), MATCH(Places!I$1,Hosts!$A$1:$M$1,0))</f>
        <v>0.74</v>
      </c>
      <c r="J509" t="str">
        <f>INDEX(Hosts!$A:$M, MATCH(Places!$B509,Hosts!$A:$A,0), MATCH(Places!J$1,Hosts!$A$1:$M$1,0))</f>
        <v>No</v>
      </c>
      <c r="K509">
        <v>5</v>
      </c>
      <c r="L509" t="str">
        <f>VLOOKUP($K509,Neighborhoods!$A:$C,2,0)</f>
        <v>Bronx</v>
      </c>
      <c r="M509" t="str">
        <f>VLOOKUP($K509,Neighborhoods!$A:$C,3,0)</f>
        <v>Port Morris</v>
      </c>
      <c r="N509" t="str">
        <f>INDEX(Neighborhoods!$A:$C, MATCH(Places!$K509,Neighborhoods!$A:$A,0), MATCH(Places!N$1,Neighborhoods!$A$1:$C$1,0))</f>
        <v>Bronx</v>
      </c>
      <c r="O509" t="str">
        <f>INDEX(Neighborhoods!$A:$C, MATCH(Places!$K509,Neighborhoods!$A:$A,0), MATCH(Places!O$1,Neighborhoods!$A$1:$C$1,0))</f>
        <v>Port Morris</v>
      </c>
      <c r="P509" t="s">
        <v>1</v>
      </c>
      <c r="Q509" t="str">
        <f t="shared" si="28"/>
        <v>Yes</v>
      </c>
      <c r="R509">
        <v>2</v>
      </c>
      <c r="S509" t="str">
        <f t="shared" si="29"/>
        <v>Small</v>
      </c>
      <c r="T509" s="50">
        <v>55</v>
      </c>
      <c r="U509" s="70">
        <f t="shared" si="30"/>
        <v>0.03</v>
      </c>
      <c r="V509" s="52">
        <v>4.82</v>
      </c>
      <c r="W509" s="52" t="str" cm="1">
        <f t="array" ref="W509">_xlfn.SWITCH(ROUND(V509,0),5,"Excellent",4,"Good",3,"Ok","Bad")</f>
        <v>Excellent</v>
      </c>
      <c r="X509">
        <v>74</v>
      </c>
      <c r="Y509" t="str">
        <f t="shared" si="31"/>
        <v>No</v>
      </c>
      <c r="Z509" s="68">
        <v>41456</v>
      </c>
      <c r="AA509" s="68">
        <v>44017</v>
      </c>
      <c r="AB509">
        <v>351</v>
      </c>
      <c r="AC509" t="s">
        <v>15615</v>
      </c>
    </row>
    <row r="510" spans="1:29" x14ac:dyDescent="0.3">
      <c r="A510" t="s">
        <v>398</v>
      </c>
      <c r="B510">
        <v>770</v>
      </c>
      <c r="C510" t="str">
        <f>VLOOKUP($B510,Hosts!$A:$M,10,0)</f>
        <v>Within an hour</v>
      </c>
      <c r="D510" s="70">
        <f>VLOOKUP($B510,Hosts!$A:$M,11,0)</f>
        <v>1</v>
      </c>
      <c r="E510" s="70">
        <f>VLOOKUP($B510,Hosts!$A:$M,12,0)</f>
        <v>0.75</v>
      </c>
      <c r="F510" t="str">
        <f>VLOOKUP($B510,Hosts!$A:$M,13,0)</f>
        <v>Yes</v>
      </c>
      <c r="G510" t="str">
        <f>INDEX(Hosts!$A:$M, MATCH(Places!$B510,Hosts!$A:$A,0), MATCH(Places!G$1,Hosts!$A$1:$M$1,0))</f>
        <v>Within an hour</v>
      </c>
      <c r="H510" s="70">
        <f>INDEX(Hosts!$A:$M, MATCH(Places!$B510,Hosts!$A:$A,0), MATCH(Places!H$1,Hosts!$A$1:$M$1,0))</f>
        <v>1</v>
      </c>
      <c r="I510" s="70">
        <f>INDEX(Hosts!$A:$M, MATCH(Places!$B510,Hosts!$A:$A,0), MATCH(Places!I$1,Hosts!$A$1:$M$1,0))</f>
        <v>0.75</v>
      </c>
      <c r="J510" t="str">
        <f>INDEX(Hosts!$A:$M, MATCH(Places!$B510,Hosts!$A:$A,0), MATCH(Places!J$1,Hosts!$A$1:$M$1,0))</f>
        <v>Yes</v>
      </c>
      <c r="K510">
        <v>21</v>
      </c>
      <c r="L510" t="str">
        <f>VLOOKUP($K510,Neighborhoods!$A:$C,2,0)</f>
        <v>Queens</v>
      </c>
      <c r="M510" t="str">
        <f>VLOOKUP($K510,Neighborhoods!$A:$C,3,0)</f>
        <v>Astoria</v>
      </c>
      <c r="N510" t="str">
        <f>INDEX(Neighborhoods!$A:$C, MATCH(Places!$K510,Neighborhoods!$A:$A,0), MATCH(Places!N$1,Neighborhoods!$A$1:$C$1,0))</f>
        <v>Queens</v>
      </c>
      <c r="O510" t="str">
        <f>INDEX(Neighborhoods!$A:$C, MATCH(Places!$K510,Neighborhoods!$A:$A,0), MATCH(Places!O$1,Neighborhoods!$A$1:$C$1,0))</f>
        <v>Astoria</v>
      </c>
      <c r="P510" t="s">
        <v>11822</v>
      </c>
      <c r="Q510" t="str">
        <f t="shared" si="28"/>
        <v>No</v>
      </c>
      <c r="R510">
        <v>2</v>
      </c>
      <c r="S510" t="str">
        <f t="shared" si="29"/>
        <v>Small</v>
      </c>
      <c r="T510" s="50">
        <v>99</v>
      </c>
      <c r="U510" s="70">
        <f t="shared" si="30"/>
        <v>0.03</v>
      </c>
      <c r="V510" s="52">
        <v>5</v>
      </c>
      <c r="W510" s="52" t="str" cm="1">
        <f t="array" ref="W510">_xlfn.SWITCH(ROUND(V510,0),5,"Excellent",4,"Good",3,"Ok","Bad")</f>
        <v>Excellent</v>
      </c>
      <c r="X510">
        <v>18</v>
      </c>
      <c r="Y510" t="str">
        <f t="shared" si="31"/>
        <v>No</v>
      </c>
      <c r="Z510" s="68">
        <v>43133</v>
      </c>
      <c r="AA510" s="68">
        <v>43890</v>
      </c>
      <c r="AB510">
        <v>206</v>
      </c>
      <c r="AC510" t="s">
        <v>15615</v>
      </c>
    </row>
    <row r="511" spans="1:29" x14ac:dyDescent="0.3">
      <c r="A511" t="s">
        <v>399</v>
      </c>
      <c r="B511">
        <v>1152</v>
      </c>
      <c r="C511" t="str">
        <f>VLOOKUP($B511,Hosts!$A:$M,10,0)</f>
        <v>Within an hour</v>
      </c>
      <c r="D511" s="70">
        <f>VLOOKUP($B511,Hosts!$A:$M,11,0)</f>
        <v>1</v>
      </c>
      <c r="E511" s="70">
        <f>VLOOKUP($B511,Hosts!$A:$M,12,0)</f>
        <v>0.93</v>
      </c>
      <c r="F511" t="str">
        <f>VLOOKUP($B511,Hosts!$A:$M,13,0)</f>
        <v>No</v>
      </c>
      <c r="G511" t="str">
        <f>INDEX(Hosts!$A:$M, MATCH(Places!$B511,Hosts!$A:$A,0), MATCH(Places!G$1,Hosts!$A$1:$M$1,0))</f>
        <v>Within an hour</v>
      </c>
      <c r="H511" s="70">
        <f>INDEX(Hosts!$A:$M, MATCH(Places!$B511,Hosts!$A:$A,0), MATCH(Places!H$1,Hosts!$A$1:$M$1,0))</f>
        <v>1</v>
      </c>
      <c r="I511" s="70">
        <f>INDEX(Hosts!$A:$M, MATCH(Places!$B511,Hosts!$A:$A,0), MATCH(Places!I$1,Hosts!$A$1:$M$1,0))</f>
        <v>0.93</v>
      </c>
      <c r="J511" t="str">
        <f>INDEX(Hosts!$A:$M, MATCH(Places!$B511,Hosts!$A:$A,0), MATCH(Places!J$1,Hosts!$A$1:$M$1,0))</f>
        <v>No</v>
      </c>
      <c r="K511">
        <v>7</v>
      </c>
      <c r="L511" t="str">
        <f>VLOOKUP($K511,Neighborhoods!$A:$C,2,0)</f>
        <v>Brooklyn</v>
      </c>
      <c r="M511" t="str">
        <f>VLOOKUP($K511,Neighborhoods!$A:$C,3,0)</f>
        <v>Bedford-Stuyvesant</v>
      </c>
      <c r="N511" t="str">
        <f>INDEX(Neighborhoods!$A:$C, MATCH(Places!$K511,Neighborhoods!$A:$A,0), MATCH(Places!N$1,Neighborhoods!$A$1:$C$1,0))</f>
        <v>Brooklyn</v>
      </c>
      <c r="O511" t="str">
        <f>INDEX(Neighborhoods!$A:$C, MATCH(Places!$K511,Neighborhoods!$A:$A,0), MATCH(Places!O$1,Neighborhoods!$A$1:$C$1,0))</f>
        <v>Bedford-Stuyvesant</v>
      </c>
      <c r="P511" t="s">
        <v>11822</v>
      </c>
      <c r="Q511" t="str">
        <f t="shared" si="28"/>
        <v>No</v>
      </c>
      <c r="R511">
        <v>4</v>
      </c>
      <c r="S511" t="str">
        <f t="shared" si="29"/>
        <v>Medium</v>
      </c>
      <c r="T511" s="50">
        <v>105</v>
      </c>
      <c r="U511" s="70">
        <f t="shared" si="30"/>
        <v>0.03</v>
      </c>
      <c r="V511" s="52">
        <v>4.68</v>
      </c>
      <c r="W511" s="52" t="str" cm="1">
        <f t="array" ref="W511">_xlfn.SWITCH(ROUND(V511,0),5,"Excellent",4,"Good",3,"Ok","Bad")</f>
        <v>Excellent</v>
      </c>
      <c r="X511">
        <v>170</v>
      </c>
      <c r="Y511" t="str">
        <f t="shared" si="31"/>
        <v>No</v>
      </c>
      <c r="Z511" s="68">
        <v>41710</v>
      </c>
      <c r="AA511" s="68">
        <v>43907</v>
      </c>
      <c r="AB511">
        <v>0</v>
      </c>
      <c r="AC511" t="s">
        <v>15615</v>
      </c>
    </row>
    <row r="512" spans="1:29" x14ac:dyDescent="0.3">
      <c r="A512" t="s">
        <v>400</v>
      </c>
      <c r="B512">
        <v>254</v>
      </c>
      <c r="C512" t="str">
        <f>VLOOKUP($B512,Hosts!$A:$M,10,0)</f>
        <v>Within a few hours</v>
      </c>
      <c r="D512" s="70">
        <f>VLOOKUP($B512,Hosts!$A:$M,11,0)</f>
        <v>1</v>
      </c>
      <c r="E512" s="70">
        <f>VLOOKUP($B512,Hosts!$A:$M,12,0)</f>
        <v>0.9</v>
      </c>
      <c r="F512" t="str">
        <f>VLOOKUP($B512,Hosts!$A:$M,13,0)</f>
        <v>Yes</v>
      </c>
      <c r="G512" t="str">
        <f>INDEX(Hosts!$A:$M, MATCH(Places!$B512,Hosts!$A:$A,0), MATCH(Places!G$1,Hosts!$A$1:$M$1,0))</f>
        <v>Within a few hours</v>
      </c>
      <c r="H512" s="70">
        <f>INDEX(Hosts!$A:$M, MATCH(Places!$B512,Hosts!$A:$A,0), MATCH(Places!H$1,Hosts!$A$1:$M$1,0))</f>
        <v>1</v>
      </c>
      <c r="I512" s="70">
        <f>INDEX(Hosts!$A:$M, MATCH(Places!$B512,Hosts!$A:$A,0), MATCH(Places!I$1,Hosts!$A$1:$M$1,0))</f>
        <v>0.9</v>
      </c>
      <c r="J512" t="str">
        <f>INDEX(Hosts!$A:$M, MATCH(Places!$B512,Hosts!$A:$A,0), MATCH(Places!J$1,Hosts!$A$1:$M$1,0))</f>
        <v>Yes</v>
      </c>
      <c r="K512">
        <v>7</v>
      </c>
      <c r="L512" t="str">
        <f>VLOOKUP($K512,Neighborhoods!$A:$C,2,0)</f>
        <v>Brooklyn</v>
      </c>
      <c r="M512" t="str">
        <f>VLOOKUP($K512,Neighborhoods!$A:$C,3,0)</f>
        <v>Bedford-Stuyvesant</v>
      </c>
      <c r="N512" t="str">
        <f>INDEX(Neighborhoods!$A:$C, MATCH(Places!$K512,Neighborhoods!$A:$A,0), MATCH(Places!N$1,Neighborhoods!$A$1:$C$1,0))</f>
        <v>Brooklyn</v>
      </c>
      <c r="O512" t="str">
        <f>INDEX(Neighborhoods!$A:$C, MATCH(Places!$K512,Neighborhoods!$A:$A,0), MATCH(Places!O$1,Neighborhoods!$A$1:$C$1,0))</f>
        <v>Bedford-Stuyvesant</v>
      </c>
      <c r="P512" t="s">
        <v>11822</v>
      </c>
      <c r="Q512" t="str">
        <f t="shared" si="28"/>
        <v>No</v>
      </c>
      <c r="R512">
        <v>2</v>
      </c>
      <c r="S512" t="str">
        <f t="shared" si="29"/>
        <v>Small</v>
      </c>
      <c r="T512" s="50">
        <v>99</v>
      </c>
      <c r="U512" s="70">
        <f t="shared" si="30"/>
        <v>0.03</v>
      </c>
      <c r="V512" s="52">
        <v>4.9800000000000004</v>
      </c>
      <c r="W512" s="52" t="str" cm="1">
        <f t="array" ref="W512">_xlfn.SWITCH(ROUND(V512,0),5,"Excellent",4,"Good",3,"Ok","Bad")</f>
        <v>Excellent</v>
      </c>
      <c r="X512">
        <v>87</v>
      </c>
      <c r="Y512" t="str">
        <f t="shared" si="31"/>
        <v>No</v>
      </c>
      <c r="Z512" s="68">
        <v>41553</v>
      </c>
      <c r="AA512" s="68">
        <v>44018</v>
      </c>
      <c r="AB512">
        <v>355</v>
      </c>
      <c r="AC512" t="s">
        <v>15615</v>
      </c>
    </row>
    <row r="513" spans="1:29" x14ac:dyDescent="0.3">
      <c r="A513" t="s">
        <v>401</v>
      </c>
      <c r="B513">
        <v>260</v>
      </c>
      <c r="C513" t="str">
        <f>VLOOKUP($B513,Hosts!$A:$M,10,0)</f>
        <v>Within an hour</v>
      </c>
      <c r="D513" s="70">
        <f>VLOOKUP($B513,Hosts!$A:$M,11,0)</f>
        <v>1</v>
      </c>
      <c r="E513" s="70">
        <f>VLOOKUP($B513,Hosts!$A:$M,12,0)</f>
        <v>1</v>
      </c>
      <c r="F513" t="str">
        <f>VLOOKUP($B513,Hosts!$A:$M,13,0)</f>
        <v>Yes</v>
      </c>
      <c r="G513" t="str">
        <f>INDEX(Hosts!$A:$M, MATCH(Places!$B513,Hosts!$A:$A,0), MATCH(Places!G$1,Hosts!$A$1:$M$1,0))</f>
        <v>Within an hour</v>
      </c>
      <c r="H513" s="70">
        <f>INDEX(Hosts!$A:$M, MATCH(Places!$B513,Hosts!$A:$A,0), MATCH(Places!H$1,Hosts!$A$1:$M$1,0))</f>
        <v>1</v>
      </c>
      <c r="I513" s="70">
        <f>INDEX(Hosts!$A:$M, MATCH(Places!$B513,Hosts!$A:$A,0), MATCH(Places!I$1,Hosts!$A$1:$M$1,0))</f>
        <v>1</v>
      </c>
      <c r="J513" t="str">
        <f>INDEX(Hosts!$A:$M, MATCH(Places!$B513,Hosts!$A:$A,0), MATCH(Places!J$1,Hosts!$A$1:$M$1,0))</f>
        <v>Yes</v>
      </c>
      <c r="K513">
        <v>12</v>
      </c>
      <c r="L513" t="str">
        <f>VLOOKUP($K513,Neighborhoods!$A:$C,2,0)</f>
        <v>Brooklyn</v>
      </c>
      <c r="M513" t="str">
        <f>VLOOKUP($K513,Neighborhoods!$A:$C,3,0)</f>
        <v>Williamsburg</v>
      </c>
      <c r="N513" t="str">
        <f>INDEX(Neighborhoods!$A:$C, MATCH(Places!$K513,Neighborhoods!$A:$A,0), MATCH(Places!N$1,Neighborhoods!$A$1:$C$1,0))</f>
        <v>Brooklyn</v>
      </c>
      <c r="O513" t="str">
        <f>INDEX(Neighborhoods!$A:$C, MATCH(Places!$K513,Neighborhoods!$A:$A,0), MATCH(Places!O$1,Neighborhoods!$A$1:$C$1,0))</f>
        <v>Williamsburg</v>
      </c>
      <c r="P513" t="s">
        <v>11822</v>
      </c>
      <c r="Q513" t="str">
        <f t="shared" si="28"/>
        <v>No</v>
      </c>
      <c r="R513">
        <v>6</v>
      </c>
      <c r="S513" t="str">
        <f t="shared" si="29"/>
        <v>Large</v>
      </c>
      <c r="T513" s="50">
        <v>262</v>
      </c>
      <c r="U513" s="70">
        <f t="shared" si="30"/>
        <v>0.04</v>
      </c>
      <c r="V513" s="52">
        <v>4.91</v>
      </c>
      <c r="W513" s="52" t="str" cm="1">
        <f t="array" ref="W513">_xlfn.SWITCH(ROUND(V513,0),5,"Excellent",4,"Good",3,"Ok","Bad")</f>
        <v>Excellent</v>
      </c>
      <c r="X513">
        <v>177</v>
      </c>
      <c r="Y513" t="str">
        <f t="shared" si="31"/>
        <v>Yes</v>
      </c>
      <c r="Z513" s="68">
        <v>41552</v>
      </c>
      <c r="AA513" s="68">
        <v>44039</v>
      </c>
      <c r="AB513">
        <v>76</v>
      </c>
      <c r="AC513" t="s">
        <v>15616</v>
      </c>
    </row>
    <row r="514" spans="1:29" x14ac:dyDescent="0.3">
      <c r="A514" t="s">
        <v>402</v>
      </c>
      <c r="B514">
        <v>1162</v>
      </c>
      <c r="C514" t="str">
        <f>VLOOKUP($B514,Hosts!$A:$M,10,0)</f>
        <v>Within an hour</v>
      </c>
      <c r="D514" s="70">
        <f>VLOOKUP($B514,Hosts!$A:$M,11,0)</f>
        <v>0.95</v>
      </c>
      <c r="E514" s="70">
        <f>VLOOKUP($B514,Hosts!$A:$M,12,0)</f>
        <v>0.99</v>
      </c>
      <c r="F514" t="str">
        <f>VLOOKUP($B514,Hosts!$A:$M,13,0)</f>
        <v>No</v>
      </c>
      <c r="G514" t="str">
        <f>INDEX(Hosts!$A:$M, MATCH(Places!$B514,Hosts!$A:$A,0), MATCH(Places!G$1,Hosts!$A$1:$M$1,0))</f>
        <v>Within an hour</v>
      </c>
      <c r="H514" s="70">
        <f>INDEX(Hosts!$A:$M, MATCH(Places!$B514,Hosts!$A:$A,0), MATCH(Places!H$1,Hosts!$A$1:$M$1,0))</f>
        <v>0.95</v>
      </c>
      <c r="I514" s="70">
        <f>INDEX(Hosts!$A:$M, MATCH(Places!$B514,Hosts!$A:$A,0), MATCH(Places!I$1,Hosts!$A$1:$M$1,0))</f>
        <v>0.99</v>
      </c>
      <c r="J514" t="str">
        <f>INDEX(Hosts!$A:$M, MATCH(Places!$B514,Hosts!$A:$A,0), MATCH(Places!J$1,Hosts!$A$1:$M$1,0))</f>
        <v>No</v>
      </c>
      <c r="K514">
        <v>12</v>
      </c>
      <c r="L514" t="str">
        <f>VLOOKUP($K514,Neighborhoods!$A:$C,2,0)</f>
        <v>Brooklyn</v>
      </c>
      <c r="M514" t="str">
        <f>VLOOKUP($K514,Neighborhoods!$A:$C,3,0)</f>
        <v>Williamsburg</v>
      </c>
      <c r="N514" t="str">
        <f>INDEX(Neighborhoods!$A:$C, MATCH(Places!$K514,Neighborhoods!$A:$A,0), MATCH(Places!N$1,Neighborhoods!$A$1:$C$1,0))</f>
        <v>Brooklyn</v>
      </c>
      <c r="O514" t="str">
        <f>INDEX(Neighborhoods!$A:$C, MATCH(Places!$K514,Neighborhoods!$A:$A,0), MATCH(Places!O$1,Neighborhoods!$A$1:$C$1,0))</f>
        <v>Williamsburg</v>
      </c>
      <c r="P514" t="s">
        <v>1</v>
      </c>
      <c r="Q514" t="str">
        <f t="shared" si="28"/>
        <v>Yes</v>
      </c>
      <c r="R514">
        <v>2</v>
      </c>
      <c r="S514" t="str">
        <f t="shared" si="29"/>
        <v>Small</v>
      </c>
      <c r="T514" s="50">
        <v>71</v>
      </c>
      <c r="U514" s="70">
        <f t="shared" si="30"/>
        <v>0.03</v>
      </c>
      <c r="V514" s="52">
        <v>4.51</v>
      </c>
      <c r="W514" s="52" t="str" cm="1">
        <f t="array" ref="W514">_xlfn.SWITCH(ROUND(V514,0),5,"Excellent",4,"Good",3,"Ok","Bad")</f>
        <v>Excellent</v>
      </c>
      <c r="X514">
        <v>473</v>
      </c>
      <c r="Y514" t="str">
        <f t="shared" si="31"/>
        <v>No</v>
      </c>
      <c r="Z514" s="68">
        <v>41439</v>
      </c>
      <c r="AA514" s="68">
        <v>44051</v>
      </c>
      <c r="AB514">
        <v>89</v>
      </c>
      <c r="AC514" t="s">
        <v>15615</v>
      </c>
    </row>
    <row r="515" spans="1:29" x14ac:dyDescent="0.3">
      <c r="A515" t="s">
        <v>403</v>
      </c>
      <c r="B515">
        <v>953</v>
      </c>
      <c r="C515" t="str">
        <f>VLOOKUP($B515,Hosts!$A:$M,10,0)</f>
        <v>Within an hour</v>
      </c>
      <c r="D515" s="70">
        <f>VLOOKUP($B515,Hosts!$A:$M,11,0)</f>
        <v>1</v>
      </c>
      <c r="E515" s="70">
        <f>VLOOKUP($B515,Hosts!$A:$M,12,0)</f>
        <v>0.86</v>
      </c>
      <c r="F515" t="str">
        <f>VLOOKUP($B515,Hosts!$A:$M,13,0)</f>
        <v>Yes</v>
      </c>
      <c r="G515" t="str">
        <f>INDEX(Hosts!$A:$M, MATCH(Places!$B515,Hosts!$A:$A,0), MATCH(Places!G$1,Hosts!$A$1:$M$1,0))</f>
        <v>Within an hour</v>
      </c>
      <c r="H515" s="70">
        <f>INDEX(Hosts!$A:$M, MATCH(Places!$B515,Hosts!$A:$A,0), MATCH(Places!H$1,Hosts!$A$1:$M$1,0))</f>
        <v>1</v>
      </c>
      <c r="I515" s="70">
        <f>INDEX(Hosts!$A:$M, MATCH(Places!$B515,Hosts!$A:$A,0), MATCH(Places!I$1,Hosts!$A$1:$M$1,0))</f>
        <v>0.86</v>
      </c>
      <c r="J515" t="str">
        <f>INDEX(Hosts!$A:$M, MATCH(Places!$B515,Hosts!$A:$A,0), MATCH(Places!J$1,Hosts!$A$1:$M$1,0))</f>
        <v>Yes</v>
      </c>
      <c r="K515">
        <v>12</v>
      </c>
      <c r="L515" t="str">
        <f>VLOOKUP($K515,Neighborhoods!$A:$C,2,0)</f>
        <v>Brooklyn</v>
      </c>
      <c r="M515" t="str">
        <f>VLOOKUP($K515,Neighborhoods!$A:$C,3,0)</f>
        <v>Williamsburg</v>
      </c>
      <c r="N515" t="str">
        <f>INDEX(Neighborhoods!$A:$C, MATCH(Places!$K515,Neighborhoods!$A:$A,0), MATCH(Places!N$1,Neighborhoods!$A$1:$C$1,0))</f>
        <v>Brooklyn</v>
      </c>
      <c r="O515" t="str">
        <f>INDEX(Neighborhoods!$A:$C, MATCH(Places!$K515,Neighborhoods!$A:$A,0), MATCH(Places!O$1,Neighborhoods!$A$1:$C$1,0))</f>
        <v>Williamsburg</v>
      </c>
      <c r="P515" t="s">
        <v>11822</v>
      </c>
      <c r="Q515" t="str">
        <f t="shared" ref="Q515:Q578" si="32">IF(OR(P515="Private room",P515="Shared room"),"Yes","No")</f>
        <v>No</v>
      </c>
      <c r="R515">
        <v>2</v>
      </c>
      <c r="S515" t="str">
        <f t="shared" ref="S515:S578" si="33">IF(R515&lt;=2,"Small",IF(R515&lt;=5,"Medium","Large"))</f>
        <v>Small</v>
      </c>
      <c r="T515" s="50">
        <v>80</v>
      </c>
      <c r="U515" s="70">
        <f t="shared" ref="U515:U578" si="34">VLOOKUP($T515,$AF$1:$AG$5,2)</f>
        <v>0.03</v>
      </c>
      <c r="V515" s="52">
        <v>4.9800000000000004</v>
      </c>
      <c r="W515" s="52" t="str" cm="1">
        <f t="array" ref="W515">_xlfn.SWITCH(ROUND(V515,0),5,"Excellent",4,"Good",3,"Ok","Bad")</f>
        <v>Excellent</v>
      </c>
      <c r="X515">
        <v>48</v>
      </c>
      <c r="Y515" t="str">
        <f t="shared" ref="Y515:Y578" si="35">IF(AND(V515&gt;4.8,X515&gt;100),"Yes","No")</f>
        <v>No</v>
      </c>
      <c r="Z515" s="68">
        <v>41442</v>
      </c>
      <c r="AA515" s="68">
        <v>43902</v>
      </c>
      <c r="AB515">
        <v>257</v>
      </c>
      <c r="AC515" t="s">
        <v>15615</v>
      </c>
    </row>
    <row r="516" spans="1:29" x14ac:dyDescent="0.3">
      <c r="A516" t="s">
        <v>404</v>
      </c>
      <c r="B516">
        <v>854</v>
      </c>
      <c r="C516" t="str">
        <f>VLOOKUP($B516,Hosts!$A:$M,10,0)</f>
        <v>Within a few hours</v>
      </c>
      <c r="D516" s="70">
        <f>VLOOKUP($B516,Hosts!$A:$M,11,0)</f>
        <v>1</v>
      </c>
      <c r="E516" s="70">
        <f>VLOOKUP($B516,Hosts!$A:$M,12,0)</f>
        <v>0.68</v>
      </c>
      <c r="F516" t="str">
        <f>VLOOKUP($B516,Hosts!$A:$M,13,0)</f>
        <v>Yes</v>
      </c>
      <c r="G516" t="str">
        <f>INDEX(Hosts!$A:$M, MATCH(Places!$B516,Hosts!$A:$A,0), MATCH(Places!G$1,Hosts!$A$1:$M$1,0))</f>
        <v>Within a few hours</v>
      </c>
      <c r="H516" s="70">
        <f>INDEX(Hosts!$A:$M, MATCH(Places!$B516,Hosts!$A:$A,0), MATCH(Places!H$1,Hosts!$A$1:$M$1,0))</f>
        <v>1</v>
      </c>
      <c r="I516" s="70">
        <f>INDEX(Hosts!$A:$M, MATCH(Places!$B516,Hosts!$A:$A,0), MATCH(Places!I$1,Hosts!$A$1:$M$1,0))</f>
        <v>0.68</v>
      </c>
      <c r="J516" t="str">
        <f>INDEX(Hosts!$A:$M, MATCH(Places!$B516,Hosts!$A:$A,0), MATCH(Places!J$1,Hosts!$A$1:$M$1,0))</f>
        <v>Yes</v>
      </c>
      <c r="K516">
        <v>14</v>
      </c>
      <c r="L516" t="str">
        <f>VLOOKUP($K516,Neighborhoods!$A:$C,2,0)</f>
        <v>Manhattan</v>
      </c>
      <c r="M516" t="str">
        <f>VLOOKUP($K516,Neighborhoods!$A:$C,3,0)</f>
        <v>East Harlem</v>
      </c>
      <c r="N516" t="str">
        <f>INDEX(Neighborhoods!$A:$C, MATCH(Places!$K516,Neighborhoods!$A:$A,0), MATCH(Places!N$1,Neighborhoods!$A$1:$C$1,0))</f>
        <v>Manhattan</v>
      </c>
      <c r="O516" t="str">
        <f>INDEX(Neighborhoods!$A:$C, MATCH(Places!$K516,Neighborhoods!$A:$A,0), MATCH(Places!O$1,Neighborhoods!$A$1:$C$1,0))</f>
        <v>East Harlem</v>
      </c>
      <c r="P516" t="s">
        <v>11822</v>
      </c>
      <c r="Q516" t="str">
        <f t="shared" si="32"/>
        <v>No</v>
      </c>
      <c r="R516">
        <v>2</v>
      </c>
      <c r="S516" t="str">
        <f t="shared" si="33"/>
        <v>Small</v>
      </c>
      <c r="T516" s="50">
        <v>50</v>
      </c>
      <c r="U516" s="70">
        <f t="shared" si="34"/>
        <v>0.03</v>
      </c>
      <c r="V516" s="52">
        <v>4.83</v>
      </c>
      <c r="W516" s="52" t="str" cm="1">
        <f t="array" ref="W516">_xlfn.SWITCH(ROUND(V516,0),5,"Excellent",4,"Good",3,"Ok","Bad")</f>
        <v>Excellent</v>
      </c>
      <c r="X516">
        <v>24</v>
      </c>
      <c r="Y516" t="str">
        <f t="shared" si="35"/>
        <v>No</v>
      </c>
      <c r="Z516" s="68">
        <v>43018</v>
      </c>
      <c r="AA516" s="68">
        <v>44044</v>
      </c>
      <c r="AB516">
        <v>16</v>
      </c>
      <c r="AC516" t="s">
        <v>15615</v>
      </c>
    </row>
    <row r="517" spans="1:29" x14ac:dyDescent="0.3">
      <c r="A517" t="s">
        <v>405</v>
      </c>
      <c r="B517">
        <v>669</v>
      </c>
      <c r="C517" t="str">
        <f>VLOOKUP($B517,Hosts!$A:$M,10,0)</f>
        <v>Within an hour</v>
      </c>
      <c r="D517" s="70">
        <f>VLOOKUP($B517,Hosts!$A:$M,11,0)</f>
        <v>0.88</v>
      </c>
      <c r="E517" s="70">
        <f>VLOOKUP($B517,Hosts!$A:$M,12,0)</f>
        <v>0.5</v>
      </c>
      <c r="F517" t="str">
        <f>VLOOKUP($B517,Hosts!$A:$M,13,0)</f>
        <v>No</v>
      </c>
      <c r="G517" t="str">
        <f>INDEX(Hosts!$A:$M, MATCH(Places!$B517,Hosts!$A:$A,0), MATCH(Places!G$1,Hosts!$A$1:$M$1,0))</f>
        <v>Within an hour</v>
      </c>
      <c r="H517" s="70">
        <f>INDEX(Hosts!$A:$M, MATCH(Places!$B517,Hosts!$A:$A,0), MATCH(Places!H$1,Hosts!$A$1:$M$1,0))</f>
        <v>0.88</v>
      </c>
      <c r="I517" s="70">
        <f>INDEX(Hosts!$A:$M, MATCH(Places!$B517,Hosts!$A:$A,0), MATCH(Places!I$1,Hosts!$A$1:$M$1,0))</f>
        <v>0.5</v>
      </c>
      <c r="J517" t="str">
        <f>INDEX(Hosts!$A:$M, MATCH(Places!$B517,Hosts!$A:$A,0), MATCH(Places!J$1,Hosts!$A$1:$M$1,0))</f>
        <v>No</v>
      </c>
      <c r="K517">
        <v>14</v>
      </c>
      <c r="L517" t="str">
        <f>VLOOKUP($K517,Neighborhoods!$A:$C,2,0)</f>
        <v>Manhattan</v>
      </c>
      <c r="M517" t="str">
        <f>VLOOKUP($K517,Neighborhoods!$A:$C,3,0)</f>
        <v>East Harlem</v>
      </c>
      <c r="N517" t="str">
        <f>INDEX(Neighborhoods!$A:$C, MATCH(Places!$K517,Neighborhoods!$A:$A,0), MATCH(Places!N$1,Neighborhoods!$A$1:$C$1,0))</f>
        <v>Manhattan</v>
      </c>
      <c r="O517" t="str">
        <f>INDEX(Neighborhoods!$A:$C, MATCH(Places!$K517,Neighborhoods!$A:$A,0), MATCH(Places!O$1,Neighborhoods!$A$1:$C$1,0))</f>
        <v>East Harlem</v>
      </c>
      <c r="P517" t="s">
        <v>1</v>
      </c>
      <c r="Q517" t="str">
        <f t="shared" si="32"/>
        <v>Yes</v>
      </c>
      <c r="R517">
        <v>1</v>
      </c>
      <c r="S517" t="str">
        <f t="shared" si="33"/>
        <v>Small</v>
      </c>
      <c r="T517" s="50">
        <v>30</v>
      </c>
      <c r="U517" s="70">
        <f t="shared" si="34"/>
        <v>0.03</v>
      </c>
      <c r="V517" s="52">
        <v>4.67</v>
      </c>
      <c r="W517" s="52" t="str" cm="1">
        <f t="array" ref="W517">_xlfn.SWITCH(ROUND(V517,0),5,"Excellent",4,"Good",3,"Ok","Bad")</f>
        <v>Excellent</v>
      </c>
      <c r="X517">
        <v>6</v>
      </c>
      <c r="Y517" t="str">
        <f t="shared" si="35"/>
        <v>No</v>
      </c>
      <c r="Z517" s="68">
        <v>42369</v>
      </c>
      <c r="AA517" s="68">
        <v>43940</v>
      </c>
      <c r="AB517">
        <v>344</v>
      </c>
      <c r="AC517" t="s">
        <v>15615</v>
      </c>
    </row>
    <row r="518" spans="1:29" x14ac:dyDescent="0.3">
      <c r="A518" t="s">
        <v>406</v>
      </c>
      <c r="B518">
        <v>724</v>
      </c>
      <c r="C518" t="str">
        <f>VLOOKUP($B518,Hosts!$A:$M,10,0)</f>
        <v>Within an hour</v>
      </c>
      <c r="D518" s="70">
        <f>VLOOKUP($B518,Hosts!$A:$M,11,0)</f>
        <v>1</v>
      </c>
      <c r="E518" s="70">
        <f>VLOOKUP($B518,Hosts!$A:$M,12,0)</f>
        <v>0.98</v>
      </c>
      <c r="F518" t="str">
        <f>VLOOKUP($B518,Hosts!$A:$M,13,0)</f>
        <v>Yes</v>
      </c>
      <c r="G518" t="str">
        <f>INDEX(Hosts!$A:$M, MATCH(Places!$B518,Hosts!$A:$A,0), MATCH(Places!G$1,Hosts!$A$1:$M$1,0))</f>
        <v>Within an hour</v>
      </c>
      <c r="H518" s="70">
        <f>INDEX(Hosts!$A:$M, MATCH(Places!$B518,Hosts!$A:$A,0), MATCH(Places!H$1,Hosts!$A$1:$M$1,0))</f>
        <v>1</v>
      </c>
      <c r="I518" s="70">
        <f>INDEX(Hosts!$A:$M, MATCH(Places!$B518,Hosts!$A:$A,0), MATCH(Places!I$1,Hosts!$A$1:$M$1,0))</f>
        <v>0.98</v>
      </c>
      <c r="J518" t="str">
        <f>INDEX(Hosts!$A:$M, MATCH(Places!$B518,Hosts!$A:$A,0), MATCH(Places!J$1,Hosts!$A$1:$M$1,0))</f>
        <v>Yes</v>
      </c>
      <c r="K518">
        <v>11</v>
      </c>
      <c r="L518" t="str">
        <f>VLOOKUP($K518,Neighborhoods!$A:$C,2,0)</f>
        <v>Brooklyn</v>
      </c>
      <c r="M518" t="str">
        <f>VLOOKUP($K518,Neighborhoods!$A:$C,3,0)</f>
        <v>Greenpoint</v>
      </c>
      <c r="N518" t="str">
        <f>INDEX(Neighborhoods!$A:$C, MATCH(Places!$K518,Neighborhoods!$A:$A,0), MATCH(Places!N$1,Neighborhoods!$A$1:$C$1,0))</f>
        <v>Brooklyn</v>
      </c>
      <c r="O518" t="str">
        <f>INDEX(Neighborhoods!$A:$C, MATCH(Places!$K518,Neighborhoods!$A:$A,0), MATCH(Places!O$1,Neighborhoods!$A$1:$C$1,0))</f>
        <v>Greenpoint</v>
      </c>
      <c r="P518" t="s">
        <v>11822</v>
      </c>
      <c r="Q518" t="str">
        <f t="shared" si="32"/>
        <v>No</v>
      </c>
      <c r="R518">
        <v>4</v>
      </c>
      <c r="S518" t="str">
        <f t="shared" si="33"/>
        <v>Medium</v>
      </c>
      <c r="T518" s="50">
        <v>350</v>
      </c>
      <c r="U518" s="70">
        <f t="shared" si="34"/>
        <v>0.04</v>
      </c>
      <c r="V518" s="52">
        <v>4.25</v>
      </c>
      <c r="W518" s="52" t="str" cm="1">
        <f t="array" ref="W518">_xlfn.SWITCH(ROUND(V518,0),5,"Excellent",4,"Good",3,"Ok","Bad")</f>
        <v>Good</v>
      </c>
      <c r="X518">
        <v>4</v>
      </c>
      <c r="Y518" t="str">
        <f t="shared" si="35"/>
        <v>No</v>
      </c>
      <c r="Z518" s="68">
        <v>41482</v>
      </c>
      <c r="AA518" s="68">
        <v>42186</v>
      </c>
      <c r="AB518">
        <v>47</v>
      </c>
      <c r="AC518" t="s">
        <v>15615</v>
      </c>
    </row>
    <row r="519" spans="1:29" x14ac:dyDescent="0.3">
      <c r="A519" t="s">
        <v>407</v>
      </c>
      <c r="B519">
        <v>1168</v>
      </c>
      <c r="C519" t="str">
        <f>VLOOKUP($B519,Hosts!$A:$M,10,0)</f>
        <v>Within a day</v>
      </c>
      <c r="D519" s="70">
        <f>VLOOKUP($B519,Hosts!$A:$M,11,0)</f>
        <v>1</v>
      </c>
      <c r="E519" s="70">
        <f>VLOOKUP($B519,Hosts!$A:$M,12,0)</f>
        <v>0.56999999999999995</v>
      </c>
      <c r="F519" t="str">
        <f>VLOOKUP($B519,Hosts!$A:$M,13,0)</f>
        <v>No</v>
      </c>
      <c r="G519" t="str">
        <f>INDEX(Hosts!$A:$M, MATCH(Places!$B519,Hosts!$A:$A,0), MATCH(Places!G$1,Hosts!$A$1:$M$1,0))</f>
        <v>Within a day</v>
      </c>
      <c r="H519" s="70">
        <f>INDEX(Hosts!$A:$M, MATCH(Places!$B519,Hosts!$A:$A,0), MATCH(Places!H$1,Hosts!$A$1:$M$1,0))</f>
        <v>1</v>
      </c>
      <c r="I519" s="70">
        <f>INDEX(Hosts!$A:$M, MATCH(Places!$B519,Hosts!$A:$A,0), MATCH(Places!I$1,Hosts!$A$1:$M$1,0))</f>
        <v>0.56999999999999995</v>
      </c>
      <c r="J519" t="str">
        <f>INDEX(Hosts!$A:$M, MATCH(Places!$B519,Hosts!$A:$A,0), MATCH(Places!J$1,Hosts!$A$1:$M$1,0))</f>
        <v>No</v>
      </c>
      <c r="K519">
        <v>7</v>
      </c>
      <c r="L519" t="str">
        <f>VLOOKUP($K519,Neighborhoods!$A:$C,2,0)</f>
        <v>Brooklyn</v>
      </c>
      <c r="M519" t="str">
        <f>VLOOKUP($K519,Neighborhoods!$A:$C,3,0)</f>
        <v>Bedford-Stuyvesant</v>
      </c>
      <c r="N519" t="str">
        <f>INDEX(Neighborhoods!$A:$C, MATCH(Places!$K519,Neighborhoods!$A:$A,0), MATCH(Places!N$1,Neighborhoods!$A$1:$C$1,0))</f>
        <v>Brooklyn</v>
      </c>
      <c r="O519" t="str">
        <f>INDEX(Neighborhoods!$A:$C, MATCH(Places!$K519,Neighborhoods!$A:$A,0), MATCH(Places!O$1,Neighborhoods!$A$1:$C$1,0))</f>
        <v>Bedford-Stuyvesant</v>
      </c>
      <c r="P519" t="s">
        <v>1</v>
      </c>
      <c r="Q519" t="str">
        <f t="shared" si="32"/>
        <v>Yes</v>
      </c>
      <c r="R519">
        <v>2</v>
      </c>
      <c r="S519" t="str">
        <f t="shared" si="33"/>
        <v>Small</v>
      </c>
      <c r="T519" s="50">
        <v>60</v>
      </c>
      <c r="U519" s="70">
        <f t="shared" si="34"/>
        <v>0.03</v>
      </c>
      <c r="V519" s="52">
        <v>4.9000000000000004</v>
      </c>
      <c r="W519" s="52" t="str" cm="1">
        <f t="array" ref="W519">_xlfn.SWITCH(ROUND(V519,0),5,"Excellent",4,"Good",3,"Ok","Bad")</f>
        <v>Excellent</v>
      </c>
      <c r="X519">
        <v>21</v>
      </c>
      <c r="Y519" t="str">
        <f t="shared" si="35"/>
        <v>No</v>
      </c>
      <c r="Z519" s="68">
        <v>41861</v>
      </c>
      <c r="AA519" s="68">
        <v>43925</v>
      </c>
      <c r="AB519">
        <v>363</v>
      </c>
      <c r="AC519" t="s">
        <v>15615</v>
      </c>
    </row>
    <row r="520" spans="1:29" x14ac:dyDescent="0.3">
      <c r="A520" t="s">
        <v>15090</v>
      </c>
      <c r="B520">
        <v>821</v>
      </c>
      <c r="C520" t="str">
        <f>VLOOKUP($B520,Hosts!$A:$M,10,0)</f>
        <v>Within an hour</v>
      </c>
      <c r="D520" s="70">
        <f>VLOOKUP($B520,Hosts!$A:$M,11,0)</f>
        <v>1</v>
      </c>
      <c r="E520" s="70">
        <f>VLOOKUP($B520,Hosts!$A:$M,12,0)</f>
        <v>1</v>
      </c>
      <c r="F520" t="str">
        <f>VLOOKUP($B520,Hosts!$A:$M,13,0)</f>
        <v>Yes</v>
      </c>
      <c r="G520" t="str">
        <f>INDEX(Hosts!$A:$M, MATCH(Places!$B520,Hosts!$A:$A,0), MATCH(Places!G$1,Hosts!$A$1:$M$1,0))</f>
        <v>Within an hour</v>
      </c>
      <c r="H520" s="70">
        <f>INDEX(Hosts!$A:$M, MATCH(Places!$B520,Hosts!$A:$A,0), MATCH(Places!H$1,Hosts!$A$1:$M$1,0))</f>
        <v>1</v>
      </c>
      <c r="I520" s="70">
        <f>INDEX(Hosts!$A:$M, MATCH(Places!$B520,Hosts!$A:$A,0), MATCH(Places!I$1,Hosts!$A$1:$M$1,0))</f>
        <v>1</v>
      </c>
      <c r="J520" t="str">
        <f>INDEX(Hosts!$A:$M, MATCH(Places!$B520,Hosts!$A:$A,0), MATCH(Places!J$1,Hosts!$A$1:$M$1,0))</f>
        <v>Yes</v>
      </c>
      <c r="K520">
        <v>12</v>
      </c>
      <c r="L520" t="str">
        <f>VLOOKUP($K520,Neighborhoods!$A:$C,2,0)</f>
        <v>Brooklyn</v>
      </c>
      <c r="M520" t="str">
        <f>VLOOKUP($K520,Neighborhoods!$A:$C,3,0)</f>
        <v>Williamsburg</v>
      </c>
      <c r="N520" t="str">
        <f>INDEX(Neighborhoods!$A:$C, MATCH(Places!$K520,Neighborhoods!$A:$A,0), MATCH(Places!N$1,Neighborhoods!$A$1:$C$1,0))</f>
        <v>Brooklyn</v>
      </c>
      <c r="O520" t="str">
        <f>INDEX(Neighborhoods!$A:$C, MATCH(Places!$K520,Neighborhoods!$A:$A,0), MATCH(Places!O$1,Neighborhoods!$A$1:$C$1,0))</f>
        <v>Williamsburg</v>
      </c>
      <c r="P520" t="s">
        <v>11822</v>
      </c>
      <c r="Q520" t="str">
        <f t="shared" si="32"/>
        <v>No</v>
      </c>
      <c r="R520">
        <v>2</v>
      </c>
      <c r="S520" t="str">
        <f t="shared" si="33"/>
        <v>Small</v>
      </c>
      <c r="T520" s="50">
        <v>225</v>
      </c>
      <c r="U520" s="70">
        <f t="shared" si="34"/>
        <v>0.04</v>
      </c>
      <c r="V520" s="52">
        <v>5</v>
      </c>
      <c r="W520" s="52" t="str" cm="1">
        <f t="array" ref="W520">_xlfn.SWITCH(ROUND(V520,0),5,"Excellent",4,"Good",3,"Ok","Bad")</f>
        <v>Excellent</v>
      </c>
      <c r="X520">
        <v>63</v>
      </c>
      <c r="Y520" t="str">
        <f t="shared" si="35"/>
        <v>No</v>
      </c>
      <c r="Z520" s="68">
        <v>41518</v>
      </c>
      <c r="AA520" s="68">
        <v>43877</v>
      </c>
      <c r="AB520">
        <v>227</v>
      </c>
      <c r="AC520" t="s">
        <v>15616</v>
      </c>
    </row>
    <row r="521" spans="1:29" x14ac:dyDescent="0.3">
      <c r="A521" t="s">
        <v>13456</v>
      </c>
      <c r="B521">
        <v>1175</v>
      </c>
      <c r="C521" t="str">
        <f>VLOOKUP($B521,Hosts!$A:$M,10,0)</f>
        <v>Within a few hours</v>
      </c>
      <c r="D521" s="70">
        <f>VLOOKUP($B521,Hosts!$A:$M,11,0)</f>
        <v>0.54</v>
      </c>
      <c r="E521" s="70">
        <f>VLOOKUP($B521,Hosts!$A:$M,12,0)</f>
        <v>0.86</v>
      </c>
      <c r="F521" t="str">
        <f>VLOOKUP($B521,Hosts!$A:$M,13,0)</f>
        <v>No</v>
      </c>
      <c r="G521" t="str">
        <f>INDEX(Hosts!$A:$M, MATCH(Places!$B521,Hosts!$A:$A,0), MATCH(Places!G$1,Hosts!$A$1:$M$1,0))</f>
        <v>Within a few hours</v>
      </c>
      <c r="H521" s="70">
        <f>INDEX(Hosts!$A:$M, MATCH(Places!$B521,Hosts!$A:$A,0), MATCH(Places!H$1,Hosts!$A$1:$M$1,0))</f>
        <v>0.54</v>
      </c>
      <c r="I521" s="70">
        <f>INDEX(Hosts!$A:$M, MATCH(Places!$B521,Hosts!$A:$A,0), MATCH(Places!I$1,Hosts!$A$1:$M$1,0))</f>
        <v>0.86</v>
      </c>
      <c r="J521" t="str">
        <f>INDEX(Hosts!$A:$M, MATCH(Places!$B521,Hosts!$A:$A,0), MATCH(Places!J$1,Hosts!$A$1:$M$1,0))</f>
        <v>No</v>
      </c>
      <c r="K521">
        <v>7</v>
      </c>
      <c r="L521" t="str">
        <f>VLOOKUP($K521,Neighborhoods!$A:$C,2,0)</f>
        <v>Brooklyn</v>
      </c>
      <c r="M521" t="str">
        <f>VLOOKUP($K521,Neighborhoods!$A:$C,3,0)</f>
        <v>Bedford-Stuyvesant</v>
      </c>
      <c r="N521" t="str">
        <f>INDEX(Neighborhoods!$A:$C, MATCH(Places!$K521,Neighborhoods!$A:$A,0), MATCH(Places!N$1,Neighborhoods!$A$1:$C$1,0))</f>
        <v>Brooklyn</v>
      </c>
      <c r="O521" t="str">
        <f>INDEX(Neighborhoods!$A:$C, MATCH(Places!$K521,Neighborhoods!$A:$A,0), MATCH(Places!O$1,Neighborhoods!$A$1:$C$1,0))</f>
        <v>Bedford-Stuyvesant</v>
      </c>
      <c r="P521" t="s">
        <v>11822</v>
      </c>
      <c r="Q521" t="str">
        <f t="shared" si="32"/>
        <v>No</v>
      </c>
      <c r="R521">
        <v>8</v>
      </c>
      <c r="S521" t="str">
        <f t="shared" si="33"/>
        <v>Large</v>
      </c>
      <c r="T521" s="50">
        <v>125</v>
      </c>
      <c r="U521" s="70">
        <f t="shared" si="34"/>
        <v>0.03</v>
      </c>
      <c r="V521" s="52">
        <v>4.01</v>
      </c>
      <c r="W521" s="52" t="str" cm="1">
        <f t="array" ref="W521">_xlfn.SWITCH(ROUND(V521,0),5,"Excellent",4,"Good",3,"Ok","Bad")</f>
        <v>Good</v>
      </c>
      <c r="X521">
        <v>204</v>
      </c>
      <c r="Y521" t="str">
        <f t="shared" si="35"/>
        <v>No</v>
      </c>
      <c r="Z521" s="68">
        <v>41575</v>
      </c>
      <c r="AA521" s="68">
        <v>44045</v>
      </c>
      <c r="AB521">
        <v>358</v>
      </c>
      <c r="AC521" t="s">
        <v>15616</v>
      </c>
    </row>
    <row r="522" spans="1:29" x14ac:dyDescent="0.3">
      <c r="A522" t="s">
        <v>408</v>
      </c>
      <c r="B522">
        <v>1181</v>
      </c>
      <c r="C522" t="str">
        <f>VLOOKUP($B522,Hosts!$A:$M,10,0)</f>
        <v>Within an hour</v>
      </c>
      <c r="D522" s="70">
        <f>VLOOKUP($B522,Hosts!$A:$M,11,0)</f>
        <v>1</v>
      </c>
      <c r="E522" s="70">
        <f>VLOOKUP($B522,Hosts!$A:$M,12,0)</f>
        <v>0.47</v>
      </c>
      <c r="F522" t="str">
        <f>VLOOKUP($B522,Hosts!$A:$M,13,0)</f>
        <v>Yes</v>
      </c>
      <c r="G522" t="str">
        <f>INDEX(Hosts!$A:$M, MATCH(Places!$B522,Hosts!$A:$A,0), MATCH(Places!G$1,Hosts!$A$1:$M$1,0))</f>
        <v>Within an hour</v>
      </c>
      <c r="H522" s="70">
        <f>INDEX(Hosts!$A:$M, MATCH(Places!$B522,Hosts!$A:$A,0), MATCH(Places!H$1,Hosts!$A$1:$M$1,0))</f>
        <v>1</v>
      </c>
      <c r="I522" s="70">
        <f>INDEX(Hosts!$A:$M, MATCH(Places!$B522,Hosts!$A:$A,0), MATCH(Places!I$1,Hosts!$A$1:$M$1,0))</f>
        <v>0.47</v>
      </c>
      <c r="J522" t="str">
        <f>INDEX(Hosts!$A:$M, MATCH(Places!$B522,Hosts!$A:$A,0), MATCH(Places!J$1,Hosts!$A$1:$M$1,0))</f>
        <v>Yes</v>
      </c>
      <c r="K522">
        <v>16</v>
      </c>
      <c r="L522" t="str">
        <f>VLOOKUP($K522,Neighborhoods!$A:$C,2,0)</f>
        <v>Manhattan</v>
      </c>
      <c r="M522" t="str">
        <f>VLOOKUP($K522,Neighborhoods!$A:$C,3,0)</f>
        <v>Harlem</v>
      </c>
      <c r="N522" t="str">
        <f>INDEX(Neighborhoods!$A:$C, MATCH(Places!$K522,Neighborhoods!$A:$A,0), MATCH(Places!N$1,Neighborhoods!$A$1:$C$1,0))</f>
        <v>Manhattan</v>
      </c>
      <c r="O522" t="str">
        <f>INDEX(Neighborhoods!$A:$C, MATCH(Places!$K522,Neighborhoods!$A:$A,0), MATCH(Places!O$1,Neighborhoods!$A$1:$C$1,0))</f>
        <v>Harlem</v>
      </c>
      <c r="P522" t="s">
        <v>1</v>
      </c>
      <c r="Q522" t="str">
        <f t="shared" si="32"/>
        <v>Yes</v>
      </c>
      <c r="R522">
        <v>1</v>
      </c>
      <c r="S522" t="str">
        <f t="shared" si="33"/>
        <v>Small</v>
      </c>
      <c r="T522" s="50">
        <v>50</v>
      </c>
      <c r="U522" s="70">
        <f t="shared" si="34"/>
        <v>0.03</v>
      </c>
      <c r="V522" s="52">
        <v>4.7300000000000004</v>
      </c>
      <c r="W522" s="52" t="str" cm="1">
        <f t="array" ref="W522">_xlfn.SWITCH(ROUND(V522,0),5,"Excellent",4,"Good",3,"Ok","Bad")</f>
        <v>Excellent</v>
      </c>
      <c r="X522">
        <v>71</v>
      </c>
      <c r="Y522" t="str">
        <f t="shared" si="35"/>
        <v>No</v>
      </c>
      <c r="Z522" s="68">
        <v>41484</v>
      </c>
      <c r="AA522" s="68">
        <v>43896</v>
      </c>
      <c r="AB522">
        <v>360</v>
      </c>
      <c r="AC522" t="s">
        <v>15615</v>
      </c>
    </row>
    <row r="523" spans="1:29" x14ac:dyDescent="0.3">
      <c r="A523" t="s">
        <v>15407</v>
      </c>
      <c r="B523">
        <v>1187</v>
      </c>
      <c r="C523" t="str">
        <f>VLOOKUP($B523,Hosts!$A:$M,10,0)</f>
        <v>Within an hour</v>
      </c>
      <c r="D523" s="70">
        <f>VLOOKUP($B523,Hosts!$A:$M,11,0)</f>
        <v>1</v>
      </c>
      <c r="E523" s="70">
        <f>VLOOKUP($B523,Hosts!$A:$M,12,0)</f>
        <v>0.91</v>
      </c>
      <c r="F523" t="str">
        <f>VLOOKUP($B523,Hosts!$A:$M,13,0)</f>
        <v>Yes</v>
      </c>
      <c r="G523" t="str">
        <f>INDEX(Hosts!$A:$M, MATCH(Places!$B523,Hosts!$A:$A,0), MATCH(Places!G$1,Hosts!$A$1:$M$1,0))</f>
        <v>Within an hour</v>
      </c>
      <c r="H523" s="70">
        <f>INDEX(Hosts!$A:$M, MATCH(Places!$B523,Hosts!$A:$A,0), MATCH(Places!H$1,Hosts!$A$1:$M$1,0))</f>
        <v>1</v>
      </c>
      <c r="I523" s="70">
        <f>INDEX(Hosts!$A:$M, MATCH(Places!$B523,Hosts!$A:$A,0), MATCH(Places!I$1,Hosts!$A$1:$M$1,0))</f>
        <v>0.91</v>
      </c>
      <c r="J523" t="str">
        <f>INDEX(Hosts!$A:$M, MATCH(Places!$B523,Hosts!$A:$A,0), MATCH(Places!J$1,Hosts!$A$1:$M$1,0))</f>
        <v>Yes</v>
      </c>
      <c r="K523">
        <v>16</v>
      </c>
      <c r="L523" t="str">
        <f>VLOOKUP($K523,Neighborhoods!$A:$C,2,0)</f>
        <v>Manhattan</v>
      </c>
      <c r="M523" t="str">
        <f>VLOOKUP($K523,Neighborhoods!$A:$C,3,0)</f>
        <v>Harlem</v>
      </c>
      <c r="N523" t="str">
        <f>INDEX(Neighborhoods!$A:$C, MATCH(Places!$K523,Neighborhoods!$A:$A,0), MATCH(Places!N$1,Neighborhoods!$A$1:$C$1,0))</f>
        <v>Manhattan</v>
      </c>
      <c r="O523" t="str">
        <f>INDEX(Neighborhoods!$A:$C, MATCH(Places!$K523,Neighborhoods!$A:$A,0), MATCH(Places!O$1,Neighborhoods!$A$1:$C$1,0))</f>
        <v>Harlem</v>
      </c>
      <c r="P523" t="s">
        <v>11822</v>
      </c>
      <c r="Q523" t="str">
        <f t="shared" si="32"/>
        <v>No</v>
      </c>
      <c r="R523">
        <v>6</v>
      </c>
      <c r="S523" t="str">
        <f t="shared" si="33"/>
        <v>Large</v>
      </c>
      <c r="T523" s="50">
        <v>314</v>
      </c>
      <c r="U523" s="70">
        <f t="shared" si="34"/>
        <v>0.04</v>
      </c>
      <c r="V523" s="52">
        <v>4.91</v>
      </c>
      <c r="W523" s="52" t="str" cm="1">
        <f t="array" ref="W523">_xlfn.SWITCH(ROUND(V523,0),5,"Excellent",4,"Good",3,"Ok","Bad")</f>
        <v>Excellent</v>
      </c>
      <c r="X523">
        <v>78</v>
      </c>
      <c r="Y523" t="str">
        <f t="shared" si="35"/>
        <v>No</v>
      </c>
      <c r="Z523" s="68">
        <v>42429</v>
      </c>
      <c r="AA523" s="68">
        <v>43832</v>
      </c>
      <c r="AB523">
        <v>337</v>
      </c>
      <c r="AC523" t="s">
        <v>15616</v>
      </c>
    </row>
    <row r="524" spans="1:29" x14ac:dyDescent="0.3">
      <c r="A524" t="s">
        <v>409</v>
      </c>
      <c r="B524">
        <v>1188</v>
      </c>
      <c r="C524" t="str">
        <f>VLOOKUP($B524,Hosts!$A:$M,10,0)</f>
        <v>Within an hour</v>
      </c>
      <c r="D524" s="70">
        <f>VLOOKUP($B524,Hosts!$A:$M,11,0)</f>
        <v>1</v>
      </c>
      <c r="E524" s="70">
        <f>VLOOKUP($B524,Hosts!$A:$M,12,0)</f>
        <v>0.98</v>
      </c>
      <c r="F524" t="str">
        <f>VLOOKUP($B524,Hosts!$A:$M,13,0)</f>
        <v>Yes</v>
      </c>
      <c r="G524" t="str">
        <f>INDEX(Hosts!$A:$M, MATCH(Places!$B524,Hosts!$A:$A,0), MATCH(Places!G$1,Hosts!$A$1:$M$1,0))</f>
        <v>Within an hour</v>
      </c>
      <c r="H524" s="70">
        <f>INDEX(Hosts!$A:$M, MATCH(Places!$B524,Hosts!$A:$A,0), MATCH(Places!H$1,Hosts!$A$1:$M$1,0))</f>
        <v>1</v>
      </c>
      <c r="I524" s="70">
        <f>INDEX(Hosts!$A:$M, MATCH(Places!$B524,Hosts!$A:$A,0), MATCH(Places!I$1,Hosts!$A$1:$M$1,0))</f>
        <v>0.98</v>
      </c>
      <c r="J524" t="str">
        <f>INDEX(Hosts!$A:$M, MATCH(Places!$B524,Hosts!$A:$A,0), MATCH(Places!J$1,Hosts!$A$1:$M$1,0))</f>
        <v>Yes</v>
      </c>
      <c r="K524">
        <v>16</v>
      </c>
      <c r="L524" t="str">
        <f>VLOOKUP($K524,Neighborhoods!$A:$C,2,0)</f>
        <v>Manhattan</v>
      </c>
      <c r="M524" t="str">
        <f>VLOOKUP($K524,Neighborhoods!$A:$C,3,0)</f>
        <v>Harlem</v>
      </c>
      <c r="N524" t="str">
        <f>INDEX(Neighborhoods!$A:$C, MATCH(Places!$K524,Neighborhoods!$A:$A,0), MATCH(Places!N$1,Neighborhoods!$A$1:$C$1,0))</f>
        <v>Manhattan</v>
      </c>
      <c r="O524" t="str">
        <f>INDEX(Neighborhoods!$A:$C, MATCH(Places!$K524,Neighborhoods!$A:$A,0), MATCH(Places!O$1,Neighborhoods!$A$1:$C$1,0))</f>
        <v>Harlem</v>
      </c>
      <c r="P524" t="s">
        <v>1</v>
      </c>
      <c r="Q524" t="str">
        <f t="shared" si="32"/>
        <v>Yes</v>
      </c>
      <c r="R524">
        <v>2</v>
      </c>
      <c r="S524" t="str">
        <f t="shared" si="33"/>
        <v>Small</v>
      </c>
      <c r="T524" s="50">
        <v>66</v>
      </c>
      <c r="U524" s="70">
        <f t="shared" si="34"/>
        <v>0.03</v>
      </c>
      <c r="V524" s="52">
        <v>4.8899999999999997</v>
      </c>
      <c r="W524" s="52" t="str" cm="1">
        <f t="array" ref="W524">_xlfn.SWITCH(ROUND(V524,0),5,"Excellent",4,"Good",3,"Ok","Bad")</f>
        <v>Excellent</v>
      </c>
      <c r="X524">
        <v>224</v>
      </c>
      <c r="Y524" t="str">
        <f t="shared" si="35"/>
        <v>Yes</v>
      </c>
      <c r="Z524" s="68">
        <v>41517</v>
      </c>
      <c r="AA524" s="68">
        <v>43902</v>
      </c>
      <c r="AB524">
        <v>311</v>
      </c>
      <c r="AC524" t="s">
        <v>15615</v>
      </c>
    </row>
    <row r="525" spans="1:29" x14ac:dyDescent="0.3">
      <c r="A525" t="s">
        <v>14546</v>
      </c>
      <c r="B525">
        <v>1190</v>
      </c>
      <c r="C525" t="str">
        <f>VLOOKUP($B525,Hosts!$A:$M,10,0)</f>
        <v>Within an hour</v>
      </c>
      <c r="D525" s="70">
        <f>VLOOKUP($B525,Hosts!$A:$M,11,0)</f>
        <v>1</v>
      </c>
      <c r="E525" s="70">
        <f>VLOOKUP($B525,Hosts!$A:$M,12,0)</f>
        <v>1</v>
      </c>
      <c r="F525" t="str">
        <f>VLOOKUP($B525,Hosts!$A:$M,13,0)</f>
        <v>Yes</v>
      </c>
      <c r="G525" t="str">
        <f>INDEX(Hosts!$A:$M, MATCH(Places!$B525,Hosts!$A:$A,0), MATCH(Places!G$1,Hosts!$A$1:$M$1,0))</f>
        <v>Within an hour</v>
      </c>
      <c r="H525" s="70">
        <f>INDEX(Hosts!$A:$M, MATCH(Places!$B525,Hosts!$A:$A,0), MATCH(Places!H$1,Hosts!$A$1:$M$1,0))</f>
        <v>1</v>
      </c>
      <c r="I525" s="70">
        <f>INDEX(Hosts!$A:$M, MATCH(Places!$B525,Hosts!$A:$A,0), MATCH(Places!I$1,Hosts!$A$1:$M$1,0))</f>
        <v>1</v>
      </c>
      <c r="J525" t="str">
        <f>INDEX(Hosts!$A:$M, MATCH(Places!$B525,Hosts!$A:$A,0), MATCH(Places!J$1,Hosts!$A$1:$M$1,0))</f>
        <v>Yes</v>
      </c>
      <c r="K525">
        <v>15</v>
      </c>
      <c r="L525" t="str">
        <f>VLOOKUP($K525,Neighborhoods!$A:$C,2,0)</f>
        <v>Manhattan</v>
      </c>
      <c r="M525" t="str">
        <f>VLOOKUP($K525,Neighborhoods!$A:$C,3,0)</f>
        <v>East Village</v>
      </c>
      <c r="N525" t="str">
        <f>INDEX(Neighborhoods!$A:$C, MATCH(Places!$K525,Neighborhoods!$A:$A,0), MATCH(Places!N$1,Neighborhoods!$A$1:$C$1,0))</f>
        <v>Manhattan</v>
      </c>
      <c r="O525" t="str">
        <f>INDEX(Neighborhoods!$A:$C, MATCH(Places!$K525,Neighborhoods!$A:$A,0), MATCH(Places!O$1,Neighborhoods!$A$1:$C$1,0))</f>
        <v>East Village</v>
      </c>
      <c r="P525" t="s">
        <v>11822</v>
      </c>
      <c r="Q525" t="str">
        <f t="shared" si="32"/>
        <v>No</v>
      </c>
      <c r="R525">
        <v>3</v>
      </c>
      <c r="S525" t="str">
        <f t="shared" si="33"/>
        <v>Medium</v>
      </c>
      <c r="T525" s="50">
        <v>145</v>
      </c>
      <c r="U525" s="70">
        <f t="shared" si="34"/>
        <v>0.03</v>
      </c>
      <c r="V525" s="52">
        <v>4.83</v>
      </c>
      <c r="W525" s="52" t="str" cm="1">
        <f t="array" ref="W525">_xlfn.SWITCH(ROUND(V525,0),5,"Excellent",4,"Good",3,"Ok","Bad")</f>
        <v>Excellent</v>
      </c>
      <c r="X525">
        <v>99</v>
      </c>
      <c r="Y525" t="str">
        <f t="shared" si="35"/>
        <v>No</v>
      </c>
      <c r="Z525" s="68">
        <v>41967</v>
      </c>
      <c r="AA525" s="68">
        <v>43892</v>
      </c>
      <c r="AB525">
        <v>319</v>
      </c>
      <c r="AC525" t="s">
        <v>15615</v>
      </c>
    </row>
    <row r="526" spans="1:29" x14ac:dyDescent="0.3">
      <c r="A526" t="s">
        <v>410</v>
      </c>
      <c r="B526">
        <v>1195</v>
      </c>
      <c r="C526" t="str">
        <f>VLOOKUP($B526,Hosts!$A:$M,10,0)</f>
        <v>Within a few hours</v>
      </c>
      <c r="D526" s="70">
        <f>VLOOKUP($B526,Hosts!$A:$M,11,0)</f>
        <v>1</v>
      </c>
      <c r="E526" s="70">
        <f>VLOOKUP($B526,Hosts!$A:$M,12,0)</f>
        <v>0.67</v>
      </c>
      <c r="F526" t="str">
        <f>VLOOKUP($B526,Hosts!$A:$M,13,0)</f>
        <v>No</v>
      </c>
      <c r="G526" t="str">
        <f>INDEX(Hosts!$A:$M, MATCH(Places!$B526,Hosts!$A:$A,0), MATCH(Places!G$1,Hosts!$A$1:$M$1,0))</f>
        <v>Within a few hours</v>
      </c>
      <c r="H526" s="70">
        <f>INDEX(Hosts!$A:$M, MATCH(Places!$B526,Hosts!$A:$A,0), MATCH(Places!H$1,Hosts!$A$1:$M$1,0))</f>
        <v>1</v>
      </c>
      <c r="I526" s="70">
        <f>INDEX(Hosts!$A:$M, MATCH(Places!$B526,Hosts!$A:$A,0), MATCH(Places!I$1,Hosts!$A$1:$M$1,0))</f>
        <v>0.67</v>
      </c>
      <c r="J526" t="str">
        <f>INDEX(Hosts!$A:$M, MATCH(Places!$B526,Hosts!$A:$A,0), MATCH(Places!J$1,Hosts!$A$1:$M$1,0))</f>
        <v>No</v>
      </c>
      <c r="K526">
        <v>4</v>
      </c>
      <c r="L526" t="str">
        <f>VLOOKUP($K526,Neighborhoods!$A:$C,2,0)</f>
        <v>Bronx</v>
      </c>
      <c r="M526" t="str">
        <f>VLOOKUP($K526,Neighborhoods!$A:$C,3,0)</f>
        <v>Mott Haven</v>
      </c>
      <c r="N526" t="str">
        <f>INDEX(Neighborhoods!$A:$C, MATCH(Places!$K526,Neighborhoods!$A:$A,0), MATCH(Places!N$1,Neighborhoods!$A$1:$C$1,0))</f>
        <v>Bronx</v>
      </c>
      <c r="O526" t="str">
        <f>INDEX(Neighborhoods!$A:$C, MATCH(Places!$K526,Neighborhoods!$A:$A,0), MATCH(Places!O$1,Neighborhoods!$A$1:$C$1,0))</f>
        <v>Mott Haven</v>
      </c>
      <c r="P526" t="s">
        <v>1</v>
      </c>
      <c r="Q526" t="str">
        <f t="shared" si="32"/>
        <v>Yes</v>
      </c>
      <c r="R526">
        <v>4</v>
      </c>
      <c r="S526" t="str">
        <f t="shared" si="33"/>
        <v>Medium</v>
      </c>
      <c r="T526" s="50">
        <v>64</v>
      </c>
      <c r="U526" s="70">
        <f t="shared" si="34"/>
        <v>0.03</v>
      </c>
      <c r="V526" s="52">
        <v>4.9800000000000004</v>
      </c>
      <c r="W526" s="52" t="str" cm="1">
        <f t="array" ref="W526">_xlfn.SWITCH(ROUND(V526,0),5,"Excellent",4,"Good",3,"Ok","Bad")</f>
        <v>Excellent</v>
      </c>
      <c r="X526">
        <v>152</v>
      </c>
      <c r="Y526" t="str">
        <f t="shared" si="35"/>
        <v>Yes</v>
      </c>
      <c r="Z526" s="68">
        <v>41469</v>
      </c>
      <c r="AA526" s="68">
        <v>44043</v>
      </c>
      <c r="AB526">
        <v>365</v>
      </c>
      <c r="AC526" t="s">
        <v>15615</v>
      </c>
    </row>
    <row r="527" spans="1:29" x14ac:dyDescent="0.3">
      <c r="A527" t="s">
        <v>411</v>
      </c>
      <c r="B527">
        <v>390</v>
      </c>
      <c r="C527" t="str">
        <f>VLOOKUP($B527,Hosts!$A:$M,10,0)</f>
        <v>Within a few hours</v>
      </c>
      <c r="D527" s="70">
        <f>VLOOKUP($B527,Hosts!$A:$M,11,0)</f>
        <v>1</v>
      </c>
      <c r="E527" s="70">
        <f>VLOOKUP($B527,Hosts!$A:$M,12,0)</f>
        <v>0.93</v>
      </c>
      <c r="F527" t="str">
        <f>VLOOKUP($B527,Hosts!$A:$M,13,0)</f>
        <v>Yes</v>
      </c>
      <c r="G527" t="str">
        <f>INDEX(Hosts!$A:$M, MATCH(Places!$B527,Hosts!$A:$A,0), MATCH(Places!G$1,Hosts!$A$1:$M$1,0))</f>
        <v>Within a few hours</v>
      </c>
      <c r="H527" s="70">
        <f>INDEX(Hosts!$A:$M, MATCH(Places!$B527,Hosts!$A:$A,0), MATCH(Places!H$1,Hosts!$A$1:$M$1,0))</f>
        <v>1</v>
      </c>
      <c r="I527" s="70">
        <f>INDEX(Hosts!$A:$M, MATCH(Places!$B527,Hosts!$A:$A,0), MATCH(Places!I$1,Hosts!$A$1:$M$1,0))</f>
        <v>0.93</v>
      </c>
      <c r="J527" t="str">
        <f>INDEX(Hosts!$A:$M, MATCH(Places!$B527,Hosts!$A:$A,0), MATCH(Places!J$1,Hosts!$A$1:$M$1,0))</f>
        <v>Yes</v>
      </c>
      <c r="K527">
        <v>12</v>
      </c>
      <c r="L527" t="str">
        <f>VLOOKUP($K527,Neighborhoods!$A:$C,2,0)</f>
        <v>Brooklyn</v>
      </c>
      <c r="M527" t="str">
        <f>VLOOKUP($K527,Neighborhoods!$A:$C,3,0)</f>
        <v>Williamsburg</v>
      </c>
      <c r="N527" t="str">
        <f>INDEX(Neighborhoods!$A:$C, MATCH(Places!$K527,Neighborhoods!$A:$A,0), MATCH(Places!N$1,Neighborhoods!$A$1:$C$1,0))</f>
        <v>Brooklyn</v>
      </c>
      <c r="O527" t="str">
        <f>INDEX(Neighborhoods!$A:$C, MATCH(Places!$K527,Neighborhoods!$A:$A,0), MATCH(Places!O$1,Neighborhoods!$A$1:$C$1,0))</f>
        <v>Williamsburg</v>
      </c>
      <c r="P527" t="s">
        <v>11822</v>
      </c>
      <c r="Q527" t="str">
        <f t="shared" si="32"/>
        <v>No</v>
      </c>
      <c r="R527">
        <v>6</v>
      </c>
      <c r="S527" t="str">
        <f t="shared" si="33"/>
        <v>Large</v>
      </c>
      <c r="T527" s="50">
        <v>295</v>
      </c>
      <c r="U527" s="70">
        <f t="shared" si="34"/>
        <v>0.04</v>
      </c>
      <c r="V527" s="52">
        <v>4.9000000000000004</v>
      </c>
      <c r="W527" s="52" t="str" cm="1">
        <f t="array" ref="W527">_xlfn.SWITCH(ROUND(V527,0),5,"Excellent",4,"Good",3,"Ok","Bad")</f>
        <v>Excellent</v>
      </c>
      <c r="X527">
        <v>143</v>
      </c>
      <c r="Y527" t="str">
        <f t="shared" si="35"/>
        <v>Yes</v>
      </c>
      <c r="Z527" s="68">
        <v>41503</v>
      </c>
      <c r="AA527" s="68">
        <v>44007</v>
      </c>
      <c r="AB527">
        <v>0</v>
      </c>
      <c r="AC527" t="s">
        <v>15615</v>
      </c>
    </row>
    <row r="528" spans="1:29" x14ac:dyDescent="0.3">
      <c r="A528" t="s">
        <v>14724</v>
      </c>
      <c r="B528">
        <v>907</v>
      </c>
      <c r="C528" t="str">
        <f>VLOOKUP($B528,Hosts!$A:$M,10,0)</f>
        <v>Within an hour</v>
      </c>
      <c r="D528" s="70">
        <f>VLOOKUP($B528,Hosts!$A:$M,11,0)</f>
        <v>1</v>
      </c>
      <c r="E528" s="70">
        <f>VLOOKUP($B528,Hosts!$A:$M,12,0)</f>
        <v>1</v>
      </c>
      <c r="F528" t="str">
        <f>VLOOKUP($B528,Hosts!$A:$M,13,0)</f>
        <v>No</v>
      </c>
      <c r="G528" t="str">
        <f>INDEX(Hosts!$A:$M, MATCH(Places!$B528,Hosts!$A:$A,0), MATCH(Places!G$1,Hosts!$A$1:$M$1,0))</f>
        <v>Within an hour</v>
      </c>
      <c r="H528" s="70">
        <f>INDEX(Hosts!$A:$M, MATCH(Places!$B528,Hosts!$A:$A,0), MATCH(Places!H$1,Hosts!$A$1:$M$1,0))</f>
        <v>1</v>
      </c>
      <c r="I528" s="70">
        <f>INDEX(Hosts!$A:$M, MATCH(Places!$B528,Hosts!$A:$A,0), MATCH(Places!I$1,Hosts!$A$1:$M$1,0))</f>
        <v>1</v>
      </c>
      <c r="J528" t="str">
        <f>INDEX(Hosts!$A:$M, MATCH(Places!$B528,Hosts!$A:$A,0), MATCH(Places!J$1,Hosts!$A$1:$M$1,0))</f>
        <v>No</v>
      </c>
      <c r="K528">
        <v>12</v>
      </c>
      <c r="L528" t="str">
        <f>VLOOKUP($K528,Neighborhoods!$A:$C,2,0)</f>
        <v>Brooklyn</v>
      </c>
      <c r="M528" t="str">
        <f>VLOOKUP($K528,Neighborhoods!$A:$C,3,0)</f>
        <v>Williamsburg</v>
      </c>
      <c r="N528" t="str">
        <f>INDEX(Neighborhoods!$A:$C, MATCH(Places!$K528,Neighborhoods!$A:$A,0), MATCH(Places!N$1,Neighborhoods!$A$1:$C$1,0))</f>
        <v>Brooklyn</v>
      </c>
      <c r="O528" t="str">
        <f>INDEX(Neighborhoods!$A:$C, MATCH(Places!$K528,Neighborhoods!$A:$A,0), MATCH(Places!O$1,Neighborhoods!$A$1:$C$1,0))</f>
        <v>Williamsburg</v>
      </c>
      <c r="P528" t="s">
        <v>11822</v>
      </c>
      <c r="Q528" t="str">
        <f t="shared" si="32"/>
        <v>No</v>
      </c>
      <c r="R528">
        <v>8</v>
      </c>
      <c r="S528" t="str">
        <f t="shared" si="33"/>
        <v>Large</v>
      </c>
      <c r="T528" s="50">
        <v>171</v>
      </c>
      <c r="U528" s="70">
        <f t="shared" si="34"/>
        <v>0.03</v>
      </c>
      <c r="V528" s="52">
        <v>4.7300000000000004</v>
      </c>
      <c r="W528" s="52" t="str" cm="1">
        <f t="array" ref="W528">_xlfn.SWITCH(ROUND(V528,0),5,"Excellent",4,"Good",3,"Ok","Bad")</f>
        <v>Excellent</v>
      </c>
      <c r="X528">
        <v>71</v>
      </c>
      <c r="Y528" t="str">
        <f t="shared" si="35"/>
        <v>No</v>
      </c>
      <c r="Z528" s="68">
        <v>41485</v>
      </c>
      <c r="AA528" s="68">
        <v>44038</v>
      </c>
      <c r="AB528">
        <v>0</v>
      </c>
      <c r="AC528" t="s">
        <v>15615</v>
      </c>
    </row>
    <row r="529" spans="1:29" x14ac:dyDescent="0.3">
      <c r="A529" t="s">
        <v>13720</v>
      </c>
      <c r="B529">
        <v>598</v>
      </c>
      <c r="C529" t="str">
        <f>VLOOKUP($B529,Hosts!$A:$M,10,0)</f>
        <v>Within an hour</v>
      </c>
      <c r="D529" s="70">
        <f>VLOOKUP($B529,Hosts!$A:$M,11,0)</f>
        <v>1</v>
      </c>
      <c r="E529" s="70">
        <f>VLOOKUP($B529,Hosts!$A:$M,12,0)</f>
        <v>0.99</v>
      </c>
      <c r="F529" t="str">
        <f>VLOOKUP($B529,Hosts!$A:$M,13,0)</f>
        <v>Yes</v>
      </c>
      <c r="G529" t="str">
        <f>INDEX(Hosts!$A:$M, MATCH(Places!$B529,Hosts!$A:$A,0), MATCH(Places!G$1,Hosts!$A$1:$M$1,0))</f>
        <v>Within an hour</v>
      </c>
      <c r="H529" s="70">
        <f>INDEX(Hosts!$A:$M, MATCH(Places!$B529,Hosts!$A:$A,0), MATCH(Places!H$1,Hosts!$A$1:$M$1,0))</f>
        <v>1</v>
      </c>
      <c r="I529" s="70">
        <f>INDEX(Hosts!$A:$M, MATCH(Places!$B529,Hosts!$A:$A,0), MATCH(Places!I$1,Hosts!$A$1:$M$1,0))</f>
        <v>0.99</v>
      </c>
      <c r="J529" t="str">
        <f>INDEX(Hosts!$A:$M, MATCH(Places!$B529,Hosts!$A:$A,0), MATCH(Places!J$1,Hosts!$A$1:$M$1,0))</f>
        <v>Yes</v>
      </c>
      <c r="K529">
        <v>21</v>
      </c>
      <c r="L529" t="str">
        <f>VLOOKUP($K529,Neighborhoods!$A:$C,2,0)</f>
        <v>Queens</v>
      </c>
      <c r="M529" t="str">
        <f>VLOOKUP($K529,Neighborhoods!$A:$C,3,0)</f>
        <v>Astoria</v>
      </c>
      <c r="N529" t="str">
        <f>INDEX(Neighborhoods!$A:$C, MATCH(Places!$K529,Neighborhoods!$A:$A,0), MATCH(Places!N$1,Neighborhoods!$A$1:$C$1,0))</f>
        <v>Queens</v>
      </c>
      <c r="O529" t="str">
        <f>INDEX(Neighborhoods!$A:$C, MATCH(Places!$K529,Neighborhoods!$A:$A,0), MATCH(Places!O$1,Neighborhoods!$A$1:$C$1,0))</f>
        <v>Astoria</v>
      </c>
      <c r="P529" t="s">
        <v>11822</v>
      </c>
      <c r="Q529" t="str">
        <f t="shared" si="32"/>
        <v>No</v>
      </c>
      <c r="R529">
        <v>4</v>
      </c>
      <c r="S529" t="str">
        <f t="shared" si="33"/>
        <v>Medium</v>
      </c>
      <c r="T529" s="50">
        <v>106</v>
      </c>
      <c r="U529" s="70">
        <f t="shared" si="34"/>
        <v>0.03</v>
      </c>
      <c r="V529" s="52">
        <v>4.97</v>
      </c>
      <c r="W529" s="52" t="str" cm="1">
        <f t="array" ref="W529">_xlfn.SWITCH(ROUND(V529,0),5,"Excellent",4,"Good",3,"Ok","Bad")</f>
        <v>Excellent</v>
      </c>
      <c r="X529">
        <v>164</v>
      </c>
      <c r="Y529" t="str">
        <f t="shared" si="35"/>
        <v>Yes</v>
      </c>
      <c r="Z529" s="68">
        <v>41887</v>
      </c>
      <c r="AA529" s="68">
        <v>44044</v>
      </c>
      <c r="AB529">
        <v>17</v>
      </c>
      <c r="AC529" t="s">
        <v>15615</v>
      </c>
    </row>
    <row r="530" spans="1:29" x14ac:dyDescent="0.3">
      <c r="A530" t="s">
        <v>412</v>
      </c>
      <c r="B530">
        <v>1204</v>
      </c>
      <c r="C530" t="str">
        <f>VLOOKUP($B530,Hosts!$A:$M,10,0)</f>
        <v>Within an hour</v>
      </c>
      <c r="D530" s="70">
        <f>VLOOKUP($B530,Hosts!$A:$M,11,0)</f>
        <v>1</v>
      </c>
      <c r="E530" s="70">
        <f>VLOOKUP($B530,Hosts!$A:$M,12,0)</f>
        <v>0.82</v>
      </c>
      <c r="F530" t="str">
        <f>VLOOKUP($B530,Hosts!$A:$M,13,0)</f>
        <v>Yes</v>
      </c>
      <c r="G530" t="str">
        <f>INDEX(Hosts!$A:$M, MATCH(Places!$B530,Hosts!$A:$A,0), MATCH(Places!G$1,Hosts!$A$1:$M$1,0))</f>
        <v>Within an hour</v>
      </c>
      <c r="H530" s="70">
        <f>INDEX(Hosts!$A:$M, MATCH(Places!$B530,Hosts!$A:$A,0), MATCH(Places!H$1,Hosts!$A$1:$M$1,0))</f>
        <v>1</v>
      </c>
      <c r="I530" s="70">
        <f>INDEX(Hosts!$A:$M, MATCH(Places!$B530,Hosts!$A:$A,0), MATCH(Places!I$1,Hosts!$A$1:$M$1,0))</f>
        <v>0.82</v>
      </c>
      <c r="J530" t="str">
        <f>INDEX(Hosts!$A:$M, MATCH(Places!$B530,Hosts!$A:$A,0), MATCH(Places!J$1,Hosts!$A$1:$M$1,0))</f>
        <v>Yes</v>
      </c>
      <c r="K530">
        <v>12</v>
      </c>
      <c r="L530" t="str">
        <f>VLOOKUP($K530,Neighborhoods!$A:$C,2,0)</f>
        <v>Brooklyn</v>
      </c>
      <c r="M530" t="str">
        <f>VLOOKUP($K530,Neighborhoods!$A:$C,3,0)</f>
        <v>Williamsburg</v>
      </c>
      <c r="N530" t="str">
        <f>INDEX(Neighborhoods!$A:$C, MATCH(Places!$K530,Neighborhoods!$A:$A,0), MATCH(Places!N$1,Neighborhoods!$A$1:$C$1,0))</f>
        <v>Brooklyn</v>
      </c>
      <c r="O530" t="str">
        <f>INDEX(Neighborhoods!$A:$C, MATCH(Places!$K530,Neighborhoods!$A:$A,0), MATCH(Places!O$1,Neighborhoods!$A$1:$C$1,0))</f>
        <v>Williamsburg</v>
      </c>
      <c r="P530" t="s">
        <v>11822</v>
      </c>
      <c r="Q530" t="str">
        <f t="shared" si="32"/>
        <v>No</v>
      </c>
      <c r="R530">
        <v>2</v>
      </c>
      <c r="S530" t="str">
        <f t="shared" si="33"/>
        <v>Small</v>
      </c>
      <c r="T530" s="50">
        <v>112</v>
      </c>
      <c r="U530" s="70">
        <f t="shared" si="34"/>
        <v>0.03</v>
      </c>
      <c r="V530" s="52">
        <v>4.8899999999999997</v>
      </c>
      <c r="W530" s="52" t="str" cm="1">
        <f t="array" ref="W530">_xlfn.SWITCH(ROUND(V530,0),5,"Excellent",4,"Good",3,"Ok","Bad")</f>
        <v>Excellent</v>
      </c>
      <c r="X530">
        <v>89</v>
      </c>
      <c r="Y530" t="str">
        <f t="shared" si="35"/>
        <v>No</v>
      </c>
      <c r="Z530" s="68">
        <v>41729</v>
      </c>
      <c r="AA530" s="68">
        <v>43993</v>
      </c>
      <c r="AB530">
        <v>0</v>
      </c>
      <c r="AC530" t="s">
        <v>15615</v>
      </c>
    </row>
    <row r="531" spans="1:29" x14ac:dyDescent="0.3">
      <c r="A531" t="s">
        <v>413</v>
      </c>
      <c r="B531">
        <v>1028</v>
      </c>
      <c r="C531" t="str">
        <f>VLOOKUP($B531,Hosts!$A:$M,10,0)</f>
        <v>Within a few hours</v>
      </c>
      <c r="D531" s="70">
        <f>VLOOKUP($B531,Hosts!$A:$M,11,0)</f>
        <v>1</v>
      </c>
      <c r="E531" s="70">
        <f>VLOOKUP($B531,Hosts!$A:$M,12,0)</f>
        <v>0.82</v>
      </c>
      <c r="F531" t="str">
        <f>VLOOKUP($B531,Hosts!$A:$M,13,0)</f>
        <v>Yes</v>
      </c>
      <c r="G531" t="str">
        <f>INDEX(Hosts!$A:$M, MATCH(Places!$B531,Hosts!$A:$A,0), MATCH(Places!G$1,Hosts!$A$1:$M$1,0))</f>
        <v>Within a few hours</v>
      </c>
      <c r="H531" s="70">
        <f>INDEX(Hosts!$A:$M, MATCH(Places!$B531,Hosts!$A:$A,0), MATCH(Places!H$1,Hosts!$A$1:$M$1,0))</f>
        <v>1</v>
      </c>
      <c r="I531" s="70">
        <f>INDEX(Hosts!$A:$M, MATCH(Places!$B531,Hosts!$A:$A,0), MATCH(Places!I$1,Hosts!$A$1:$M$1,0))</f>
        <v>0.82</v>
      </c>
      <c r="J531" t="str">
        <f>INDEX(Hosts!$A:$M, MATCH(Places!$B531,Hosts!$A:$A,0), MATCH(Places!J$1,Hosts!$A$1:$M$1,0))</f>
        <v>Yes</v>
      </c>
      <c r="K531">
        <v>20</v>
      </c>
      <c r="L531" t="str">
        <f>VLOOKUP($K531,Neighborhoods!$A:$C,2,0)</f>
        <v>Manhattan</v>
      </c>
      <c r="M531" t="str">
        <f>VLOOKUP($K531,Neighborhoods!$A:$C,3,0)</f>
        <v>Upper West Side</v>
      </c>
      <c r="N531" t="str">
        <f>INDEX(Neighborhoods!$A:$C, MATCH(Places!$K531,Neighborhoods!$A:$A,0), MATCH(Places!N$1,Neighborhoods!$A$1:$C$1,0))</f>
        <v>Manhattan</v>
      </c>
      <c r="O531" t="str">
        <f>INDEX(Neighborhoods!$A:$C, MATCH(Places!$K531,Neighborhoods!$A:$A,0), MATCH(Places!O$1,Neighborhoods!$A$1:$C$1,0))</f>
        <v>Upper West Side</v>
      </c>
      <c r="P531" t="s">
        <v>1</v>
      </c>
      <c r="Q531" t="str">
        <f t="shared" si="32"/>
        <v>Yes</v>
      </c>
      <c r="R531">
        <v>1</v>
      </c>
      <c r="S531" t="str">
        <f t="shared" si="33"/>
        <v>Small</v>
      </c>
      <c r="T531" s="50">
        <v>150</v>
      </c>
      <c r="U531" s="70">
        <f t="shared" si="34"/>
        <v>0.03</v>
      </c>
      <c r="V531" s="52">
        <v>5</v>
      </c>
      <c r="W531" s="52" t="str" cm="1">
        <f t="array" ref="W531">_xlfn.SWITCH(ROUND(V531,0),5,"Excellent",4,"Good",3,"Ok","Bad")</f>
        <v>Excellent</v>
      </c>
      <c r="X531">
        <v>36</v>
      </c>
      <c r="Y531" t="str">
        <f t="shared" si="35"/>
        <v>No</v>
      </c>
      <c r="Z531" s="68">
        <v>42007</v>
      </c>
      <c r="AA531" s="68">
        <v>43831</v>
      </c>
      <c r="AB531">
        <v>359</v>
      </c>
      <c r="AC531" t="s">
        <v>15615</v>
      </c>
    </row>
    <row r="532" spans="1:29" x14ac:dyDescent="0.3">
      <c r="A532" t="s">
        <v>414</v>
      </c>
      <c r="B532">
        <v>578</v>
      </c>
      <c r="C532" t="str">
        <f>VLOOKUP($B532,Hosts!$A:$M,10,0)</f>
        <v>Within an hour</v>
      </c>
      <c r="D532" s="70">
        <f>VLOOKUP($B532,Hosts!$A:$M,11,0)</f>
        <v>1</v>
      </c>
      <c r="E532" s="70">
        <f>VLOOKUP($B532,Hosts!$A:$M,12,0)</f>
        <v>0.43</v>
      </c>
      <c r="F532" t="str">
        <f>VLOOKUP($B532,Hosts!$A:$M,13,0)</f>
        <v>No</v>
      </c>
      <c r="G532" t="str">
        <f>INDEX(Hosts!$A:$M, MATCH(Places!$B532,Hosts!$A:$A,0), MATCH(Places!G$1,Hosts!$A$1:$M$1,0))</f>
        <v>Within an hour</v>
      </c>
      <c r="H532" s="70">
        <f>INDEX(Hosts!$A:$M, MATCH(Places!$B532,Hosts!$A:$A,0), MATCH(Places!H$1,Hosts!$A$1:$M$1,0))</f>
        <v>1</v>
      </c>
      <c r="I532" s="70">
        <f>INDEX(Hosts!$A:$M, MATCH(Places!$B532,Hosts!$A:$A,0), MATCH(Places!I$1,Hosts!$A$1:$M$1,0))</f>
        <v>0.43</v>
      </c>
      <c r="J532" t="str">
        <f>INDEX(Hosts!$A:$M, MATCH(Places!$B532,Hosts!$A:$A,0), MATCH(Places!J$1,Hosts!$A$1:$M$1,0))</f>
        <v>No</v>
      </c>
      <c r="K532">
        <v>8</v>
      </c>
      <c r="L532" t="str">
        <f>VLOOKUP($K532,Neighborhoods!$A:$C,2,0)</f>
        <v>Brooklyn</v>
      </c>
      <c r="M532" t="str">
        <f>VLOOKUP($K532,Neighborhoods!$A:$C,3,0)</f>
        <v>Bushwick</v>
      </c>
      <c r="N532" t="str">
        <f>INDEX(Neighborhoods!$A:$C, MATCH(Places!$K532,Neighborhoods!$A:$A,0), MATCH(Places!N$1,Neighborhoods!$A$1:$C$1,0))</f>
        <v>Brooklyn</v>
      </c>
      <c r="O532" t="str">
        <f>INDEX(Neighborhoods!$A:$C, MATCH(Places!$K532,Neighborhoods!$A:$A,0), MATCH(Places!O$1,Neighborhoods!$A$1:$C$1,0))</f>
        <v>Bushwick</v>
      </c>
      <c r="P532" t="s">
        <v>1</v>
      </c>
      <c r="Q532" t="str">
        <f t="shared" si="32"/>
        <v>Yes</v>
      </c>
      <c r="R532">
        <v>2</v>
      </c>
      <c r="S532" t="str">
        <f t="shared" si="33"/>
        <v>Small</v>
      </c>
      <c r="T532" s="50">
        <v>75</v>
      </c>
      <c r="U532" s="70">
        <f t="shared" si="34"/>
        <v>0.03</v>
      </c>
      <c r="V532" s="52">
        <v>4.7300000000000004</v>
      </c>
      <c r="W532" s="52" t="str" cm="1">
        <f t="array" ref="W532">_xlfn.SWITCH(ROUND(V532,0),5,"Excellent",4,"Good",3,"Ok","Bad")</f>
        <v>Excellent</v>
      </c>
      <c r="X532">
        <v>75</v>
      </c>
      <c r="Y532" t="str">
        <f t="shared" si="35"/>
        <v>No</v>
      </c>
      <c r="Z532" s="68">
        <v>41463</v>
      </c>
      <c r="AA532" s="68">
        <v>43864</v>
      </c>
      <c r="AB532">
        <v>0</v>
      </c>
      <c r="AC532" t="s">
        <v>15615</v>
      </c>
    </row>
    <row r="533" spans="1:29" x14ac:dyDescent="0.3">
      <c r="A533" t="s">
        <v>415</v>
      </c>
      <c r="B533">
        <v>1207</v>
      </c>
      <c r="C533" t="str">
        <f>VLOOKUP($B533,Hosts!$A:$M,10,0)</f>
        <v>Within a few hours</v>
      </c>
      <c r="D533" s="70">
        <f>VLOOKUP($B533,Hosts!$A:$M,11,0)</f>
        <v>0.85</v>
      </c>
      <c r="E533" s="70">
        <f>VLOOKUP($B533,Hosts!$A:$M,12,0)</f>
        <v>0.99</v>
      </c>
      <c r="F533" t="str">
        <f>VLOOKUP($B533,Hosts!$A:$M,13,0)</f>
        <v>No</v>
      </c>
      <c r="G533" t="str">
        <f>INDEX(Hosts!$A:$M, MATCH(Places!$B533,Hosts!$A:$A,0), MATCH(Places!G$1,Hosts!$A$1:$M$1,0))</f>
        <v>Within a few hours</v>
      </c>
      <c r="H533" s="70">
        <f>INDEX(Hosts!$A:$M, MATCH(Places!$B533,Hosts!$A:$A,0), MATCH(Places!H$1,Hosts!$A$1:$M$1,0))</f>
        <v>0.85</v>
      </c>
      <c r="I533" s="70">
        <f>INDEX(Hosts!$A:$M, MATCH(Places!$B533,Hosts!$A:$A,0), MATCH(Places!I$1,Hosts!$A$1:$M$1,0))</f>
        <v>0.99</v>
      </c>
      <c r="J533" t="str">
        <f>INDEX(Hosts!$A:$M, MATCH(Places!$B533,Hosts!$A:$A,0), MATCH(Places!J$1,Hosts!$A$1:$M$1,0))</f>
        <v>No</v>
      </c>
      <c r="K533">
        <v>9</v>
      </c>
      <c r="L533" t="str">
        <f>VLOOKUP($K533,Neighborhoods!$A:$C,2,0)</f>
        <v>Brooklyn</v>
      </c>
      <c r="M533" t="str">
        <f>VLOOKUP($K533,Neighborhoods!$A:$C,3,0)</f>
        <v>Crown Heights</v>
      </c>
      <c r="N533" t="str">
        <f>INDEX(Neighborhoods!$A:$C, MATCH(Places!$K533,Neighborhoods!$A:$A,0), MATCH(Places!N$1,Neighborhoods!$A$1:$C$1,0))</f>
        <v>Brooklyn</v>
      </c>
      <c r="O533" t="str">
        <f>INDEX(Neighborhoods!$A:$C, MATCH(Places!$K533,Neighborhoods!$A:$A,0), MATCH(Places!O$1,Neighborhoods!$A$1:$C$1,0))</f>
        <v>Crown Heights</v>
      </c>
      <c r="P533" t="s">
        <v>1</v>
      </c>
      <c r="Q533" t="str">
        <f t="shared" si="32"/>
        <v>Yes</v>
      </c>
      <c r="R533">
        <v>4</v>
      </c>
      <c r="S533" t="str">
        <f t="shared" si="33"/>
        <v>Medium</v>
      </c>
      <c r="T533" s="50">
        <v>53</v>
      </c>
      <c r="U533" s="70">
        <f t="shared" si="34"/>
        <v>0.03</v>
      </c>
      <c r="V533" s="52">
        <v>4.5</v>
      </c>
      <c r="W533" s="52" t="str" cm="1">
        <f t="array" ref="W533">_xlfn.SWITCH(ROUND(V533,0),5,"Excellent",4,"Good",3,"Ok","Bad")</f>
        <v>Excellent</v>
      </c>
      <c r="X533">
        <v>126</v>
      </c>
      <c r="Y533" t="str">
        <f t="shared" si="35"/>
        <v>No</v>
      </c>
      <c r="Z533" s="68">
        <v>41765</v>
      </c>
      <c r="AA533" s="68">
        <v>43902</v>
      </c>
      <c r="AB533">
        <v>326</v>
      </c>
      <c r="AC533" t="s">
        <v>15615</v>
      </c>
    </row>
    <row r="534" spans="1:29" x14ac:dyDescent="0.3">
      <c r="A534" t="s">
        <v>519</v>
      </c>
      <c r="B534">
        <v>1286</v>
      </c>
      <c r="C534" t="str">
        <f>VLOOKUP($B534,Hosts!$A:$M,10,0)</f>
        <v>A few days or more</v>
      </c>
      <c r="D534" s="70">
        <f>VLOOKUP($B534,Hosts!$A:$M,11,0)</f>
        <v>0</v>
      </c>
      <c r="E534" s="70">
        <f>VLOOKUP($B534,Hosts!$A:$M,12,0)</f>
        <v>0.36</v>
      </c>
      <c r="F534" t="str">
        <f>VLOOKUP($B534,Hosts!$A:$M,13,0)</f>
        <v>No</v>
      </c>
      <c r="G534" t="str">
        <f>INDEX(Hosts!$A:$M, MATCH(Places!$B534,Hosts!$A:$A,0), MATCH(Places!G$1,Hosts!$A$1:$M$1,0))</f>
        <v>A few days or more</v>
      </c>
      <c r="H534" s="70">
        <f>INDEX(Hosts!$A:$M, MATCH(Places!$B534,Hosts!$A:$A,0), MATCH(Places!H$1,Hosts!$A$1:$M$1,0))</f>
        <v>0</v>
      </c>
      <c r="I534" s="70">
        <f>INDEX(Hosts!$A:$M, MATCH(Places!$B534,Hosts!$A:$A,0), MATCH(Places!I$1,Hosts!$A$1:$M$1,0))</f>
        <v>0.36</v>
      </c>
      <c r="J534" t="str">
        <f>INDEX(Hosts!$A:$M, MATCH(Places!$B534,Hosts!$A:$A,0), MATCH(Places!J$1,Hosts!$A$1:$M$1,0))</f>
        <v>No</v>
      </c>
      <c r="K534">
        <v>8</v>
      </c>
      <c r="L534" t="str">
        <f>VLOOKUP($K534,Neighborhoods!$A:$C,2,0)</f>
        <v>Brooklyn</v>
      </c>
      <c r="M534" t="str">
        <f>VLOOKUP($K534,Neighborhoods!$A:$C,3,0)</f>
        <v>Bushwick</v>
      </c>
      <c r="N534" t="str">
        <f>INDEX(Neighborhoods!$A:$C, MATCH(Places!$K534,Neighborhoods!$A:$A,0), MATCH(Places!N$1,Neighborhoods!$A$1:$C$1,0))</f>
        <v>Brooklyn</v>
      </c>
      <c r="O534" t="str">
        <f>INDEX(Neighborhoods!$A:$C, MATCH(Places!$K534,Neighborhoods!$A:$A,0), MATCH(Places!O$1,Neighborhoods!$A$1:$C$1,0))</f>
        <v>Bushwick</v>
      </c>
      <c r="P534" t="s">
        <v>1</v>
      </c>
      <c r="Q534" t="str">
        <f t="shared" si="32"/>
        <v>Yes</v>
      </c>
      <c r="R534">
        <v>2</v>
      </c>
      <c r="S534" t="str">
        <f t="shared" si="33"/>
        <v>Small</v>
      </c>
      <c r="T534" s="50">
        <v>50</v>
      </c>
      <c r="U534" s="70">
        <f t="shared" si="34"/>
        <v>0.03</v>
      </c>
      <c r="V534" s="52">
        <v>4.59</v>
      </c>
      <c r="W534" s="52" t="str" cm="1">
        <f t="array" ref="W534">_xlfn.SWITCH(ROUND(V534,0),5,"Excellent",4,"Good",3,"Ok","Bad")</f>
        <v>Excellent</v>
      </c>
      <c r="X534">
        <v>22</v>
      </c>
      <c r="Y534" t="str">
        <f t="shared" si="35"/>
        <v>No</v>
      </c>
      <c r="Z534" s="68">
        <v>41761</v>
      </c>
      <c r="AA534" s="68">
        <v>43752</v>
      </c>
      <c r="AB534">
        <v>364</v>
      </c>
      <c r="AC534" t="s">
        <v>15615</v>
      </c>
    </row>
    <row r="535" spans="1:29" x14ac:dyDescent="0.3">
      <c r="A535" t="s">
        <v>416</v>
      </c>
      <c r="B535">
        <v>1212</v>
      </c>
      <c r="C535" t="str">
        <f>VLOOKUP($B535,Hosts!$A:$M,10,0)</f>
        <v>Within an hour</v>
      </c>
      <c r="D535" s="70">
        <f>VLOOKUP($B535,Hosts!$A:$M,11,0)</f>
        <v>1</v>
      </c>
      <c r="E535" s="70">
        <f>VLOOKUP($B535,Hosts!$A:$M,12,0)</f>
        <v>0.83</v>
      </c>
      <c r="F535" t="str">
        <f>VLOOKUP($B535,Hosts!$A:$M,13,0)</f>
        <v>Yes</v>
      </c>
      <c r="G535" t="str">
        <f>INDEX(Hosts!$A:$M, MATCH(Places!$B535,Hosts!$A:$A,0), MATCH(Places!G$1,Hosts!$A$1:$M$1,0))</f>
        <v>Within an hour</v>
      </c>
      <c r="H535" s="70">
        <f>INDEX(Hosts!$A:$M, MATCH(Places!$B535,Hosts!$A:$A,0), MATCH(Places!H$1,Hosts!$A$1:$M$1,0))</f>
        <v>1</v>
      </c>
      <c r="I535" s="70">
        <f>INDEX(Hosts!$A:$M, MATCH(Places!$B535,Hosts!$A:$A,0), MATCH(Places!I$1,Hosts!$A$1:$M$1,0))</f>
        <v>0.83</v>
      </c>
      <c r="J535" t="str">
        <f>INDEX(Hosts!$A:$M, MATCH(Places!$B535,Hosts!$A:$A,0), MATCH(Places!J$1,Hosts!$A$1:$M$1,0))</f>
        <v>Yes</v>
      </c>
      <c r="K535">
        <v>12</v>
      </c>
      <c r="L535" t="str">
        <f>VLOOKUP($K535,Neighborhoods!$A:$C,2,0)</f>
        <v>Brooklyn</v>
      </c>
      <c r="M535" t="str">
        <f>VLOOKUP($K535,Neighborhoods!$A:$C,3,0)</f>
        <v>Williamsburg</v>
      </c>
      <c r="N535" t="str">
        <f>INDEX(Neighborhoods!$A:$C, MATCH(Places!$K535,Neighborhoods!$A:$A,0), MATCH(Places!N$1,Neighborhoods!$A$1:$C$1,0))</f>
        <v>Brooklyn</v>
      </c>
      <c r="O535" t="str">
        <f>INDEX(Neighborhoods!$A:$C, MATCH(Places!$K535,Neighborhoods!$A:$A,0), MATCH(Places!O$1,Neighborhoods!$A$1:$C$1,0))</f>
        <v>Williamsburg</v>
      </c>
      <c r="P535" t="s">
        <v>11822</v>
      </c>
      <c r="Q535" t="str">
        <f t="shared" si="32"/>
        <v>No</v>
      </c>
      <c r="R535">
        <v>5</v>
      </c>
      <c r="S535" t="str">
        <f t="shared" si="33"/>
        <v>Medium</v>
      </c>
      <c r="T535" s="50">
        <v>100</v>
      </c>
      <c r="U535" s="70">
        <f t="shared" si="34"/>
        <v>0.03</v>
      </c>
      <c r="V535" s="52">
        <v>4.5599999999999996</v>
      </c>
      <c r="W535" s="52" t="str" cm="1">
        <f t="array" ref="W535">_xlfn.SWITCH(ROUND(V535,0),5,"Excellent",4,"Good",3,"Ok","Bad")</f>
        <v>Excellent</v>
      </c>
      <c r="X535">
        <v>48</v>
      </c>
      <c r="Y535" t="str">
        <f t="shared" si="35"/>
        <v>No</v>
      </c>
      <c r="Z535" s="68">
        <v>41532</v>
      </c>
      <c r="AA535" s="68">
        <v>43816</v>
      </c>
      <c r="AB535">
        <v>51</v>
      </c>
      <c r="AC535" t="s">
        <v>15615</v>
      </c>
    </row>
    <row r="536" spans="1:29" x14ac:dyDescent="0.3">
      <c r="A536" t="s">
        <v>417</v>
      </c>
      <c r="B536">
        <v>689</v>
      </c>
      <c r="C536" t="str">
        <f>VLOOKUP($B536,Hosts!$A:$M,10,0)</f>
        <v>Within an hour</v>
      </c>
      <c r="D536" s="70">
        <f>VLOOKUP($B536,Hosts!$A:$M,11,0)</f>
        <v>1</v>
      </c>
      <c r="E536" s="70">
        <f>VLOOKUP($B536,Hosts!$A:$M,12,0)</f>
        <v>1</v>
      </c>
      <c r="F536" t="str">
        <f>VLOOKUP($B536,Hosts!$A:$M,13,0)</f>
        <v>Yes</v>
      </c>
      <c r="G536" t="str">
        <f>INDEX(Hosts!$A:$M, MATCH(Places!$B536,Hosts!$A:$A,0), MATCH(Places!G$1,Hosts!$A$1:$M$1,0))</f>
        <v>Within an hour</v>
      </c>
      <c r="H536" s="70">
        <f>INDEX(Hosts!$A:$M, MATCH(Places!$B536,Hosts!$A:$A,0), MATCH(Places!H$1,Hosts!$A$1:$M$1,0))</f>
        <v>1</v>
      </c>
      <c r="I536" s="70">
        <f>INDEX(Hosts!$A:$M, MATCH(Places!$B536,Hosts!$A:$A,0), MATCH(Places!I$1,Hosts!$A$1:$M$1,0))</f>
        <v>1</v>
      </c>
      <c r="J536" t="str">
        <f>INDEX(Hosts!$A:$M, MATCH(Places!$B536,Hosts!$A:$A,0), MATCH(Places!J$1,Hosts!$A$1:$M$1,0))</f>
        <v>Yes</v>
      </c>
      <c r="K536">
        <v>7</v>
      </c>
      <c r="L536" t="str">
        <f>VLOOKUP($K536,Neighborhoods!$A:$C,2,0)</f>
        <v>Brooklyn</v>
      </c>
      <c r="M536" t="str">
        <f>VLOOKUP($K536,Neighborhoods!$A:$C,3,0)</f>
        <v>Bedford-Stuyvesant</v>
      </c>
      <c r="N536" t="str">
        <f>INDEX(Neighborhoods!$A:$C, MATCH(Places!$K536,Neighborhoods!$A:$A,0), MATCH(Places!N$1,Neighborhoods!$A$1:$C$1,0))</f>
        <v>Brooklyn</v>
      </c>
      <c r="O536" t="str">
        <f>INDEX(Neighborhoods!$A:$C, MATCH(Places!$K536,Neighborhoods!$A:$A,0), MATCH(Places!O$1,Neighborhoods!$A$1:$C$1,0))</f>
        <v>Bedford-Stuyvesant</v>
      </c>
      <c r="P536" t="s">
        <v>11822</v>
      </c>
      <c r="Q536" t="str">
        <f t="shared" si="32"/>
        <v>No</v>
      </c>
      <c r="R536">
        <v>2</v>
      </c>
      <c r="S536" t="str">
        <f t="shared" si="33"/>
        <v>Small</v>
      </c>
      <c r="T536" s="50">
        <v>100</v>
      </c>
      <c r="U536" s="70">
        <f t="shared" si="34"/>
        <v>0.03</v>
      </c>
      <c r="V536" s="52">
        <v>4.7699999999999996</v>
      </c>
      <c r="W536" s="52" t="str" cm="1">
        <f t="array" ref="W536">_xlfn.SWITCH(ROUND(V536,0),5,"Excellent",4,"Good",3,"Ok","Bad")</f>
        <v>Excellent</v>
      </c>
      <c r="X536">
        <v>47</v>
      </c>
      <c r="Y536" t="str">
        <f t="shared" si="35"/>
        <v>No</v>
      </c>
      <c r="Z536" s="68">
        <v>41534</v>
      </c>
      <c r="AA536" s="68">
        <v>43832</v>
      </c>
      <c r="AB536">
        <v>349</v>
      </c>
      <c r="AC536" t="s">
        <v>15615</v>
      </c>
    </row>
    <row r="537" spans="1:29" x14ac:dyDescent="0.3">
      <c r="A537" t="s">
        <v>418</v>
      </c>
      <c r="B537">
        <v>509</v>
      </c>
      <c r="C537" t="str">
        <f>VLOOKUP($B537,Hosts!$A:$M,10,0)</f>
        <v>Within a day</v>
      </c>
      <c r="D537" s="70">
        <f>VLOOKUP($B537,Hosts!$A:$M,11,0)</f>
        <v>1</v>
      </c>
      <c r="E537" s="70">
        <f>VLOOKUP($B537,Hosts!$A:$M,12,0)</f>
        <v>0.2</v>
      </c>
      <c r="F537" t="str">
        <f>VLOOKUP($B537,Hosts!$A:$M,13,0)</f>
        <v>No</v>
      </c>
      <c r="G537" t="str">
        <f>INDEX(Hosts!$A:$M, MATCH(Places!$B537,Hosts!$A:$A,0), MATCH(Places!G$1,Hosts!$A$1:$M$1,0))</f>
        <v>Within a day</v>
      </c>
      <c r="H537" s="70">
        <f>INDEX(Hosts!$A:$M, MATCH(Places!$B537,Hosts!$A:$A,0), MATCH(Places!H$1,Hosts!$A$1:$M$1,0))</f>
        <v>1</v>
      </c>
      <c r="I537" s="70">
        <f>INDEX(Hosts!$A:$M, MATCH(Places!$B537,Hosts!$A:$A,0), MATCH(Places!I$1,Hosts!$A$1:$M$1,0))</f>
        <v>0.2</v>
      </c>
      <c r="J537" t="str">
        <f>INDEX(Hosts!$A:$M, MATCH(Places!$B537,Hosts!$A:$A,0), MATCH(Places!J$1,Hosts!$A$1:$M$1,0))</f>
        <v>No</v>
      </c>
      <c r="K537">
        <v>13</v>
      </c>
      <c r="L537" t="str">
        <f>VLOOKUP($K537,Neighborhoods!$A:$C,2,0)</f>
        <v>Manhattan</v>
      </c>
      <c r="M537" t="str">
        <f>VLOOKUP($K537,Neighborhoods!$A:$C,3,0)</f>
        <v>Chelsea</v>
      </c>
      <c r="N537" t="str">
        <f>INDEX(Neighborhoods!$A:$C, MATCH(Places!$K537,Neighborhoods!$A:$A,0), MATCH(Places!N$1,Neighborhoods!$A$1:$C$1,0))</f>
        <v>Manhattan</v>
      </c>
      <c r="O537" t="str">
        <f>INDEX(Neighborhoods!$A:$C, MATCH(Places!$K537,Neighborhoods!$A:$A,0), MATCH(Places!O$1,Neighborhoods!$A$1:$C$1,0))</f>
        <v>Chelsea</v>
      </c>
      <c r="P537" t="s">
        <v>11822</v>
      </c>
      <c r="Q537" t="str">
        <f t="shared" si="32"/>
        <v>No</v>
      </c>
      <c r="R537">
        <v>2</v>
      </c>
      <c r="S537" t="str">
        <f t="shared" si="33"/>
        <v>Small</v>
      </c>
      <c r="T537" s="50">
        <v>99</v>
      </c>
      <c r="U537" s="70">
        <f t="shared" si="34"/>
        <v>0.03</v>
      </c>
      <c r="V537" s="52">
        <v>4.8899999999999997</v>
      </c>
      <c r="W537" s="52" t="str" cm="1">
        <f t="array" ref="W537">_xlfn.SWITCH(ROUND(V537,0),5,"Excellent",4,"Good",3,"Ok","Bad")</f>
        <v>Excellent</v>
      </c>
      <c r="X537">
        <v>37</v>
      </c>
      <c r="Y537" t="str">
        <f t="shared" si="35"/>
        <v>No</v>
      </c>
      <c r="Z537" s="68">
        <v>41495</v>
      </c>
      <c r="AA537" s="68">
        <v>43722</v>
      </c>
      <c r="AB537">
        <v>32</v>
      </c>
      <c r="AC537" t="s">
        <v>15615</v>
      </c>
    </row>
    <row r="538" spans="1:29" x14ac:dyDescent="0.3">
      <c r="A538" t="s">
        <v>419</v>
      </c>
      <c r="B538">
        <v>1228</v>
      </c>
      <c r="C538" t="str">
        <f>VLOOKUP($B538,Hosts!$A:$M,10,0)</f>
        <v>Within a few hours</v>
      </c>
      <c r="D538" s="70">
        <f>VLOOKUP($B538,Hosts!$A:$M,11,0)</f>
        <v>1</v>
      </c>
      <c r="E538" s="70">
        <f>VLOOKUP($B538,Hosts!$A:$M,12,0)</f>
        <v>1</v>
      </c>
      <c r="F538" t="str">
        <f>VLOOKUP($B538,Hosts!$A:$M,13,0)</f>
        <v>No</v>
      </c>
      <c r="G538" t="str">
        <f>INDEX(Hosts!$A:$M, MATCH(Places!$B538,Hosts!$A:$A,0), MATCH(Places!G$1,Hosts!$A$1:$M$1,0))</f>
        <v>Within a few hours</v>
      </c>
      <c r="H538" s="70">
        <f>INDEX(Hosts!$A:$M, MATCH(Places!$B538,Hosts!$A:$A,0), MATCH(Places!H$1,Hosts!$A$1:$M$1,0))</f>
        <v>1</v>
      </c>
      <c r="I538" s="70">
        <f>INDEX(Hosts!$A:$M, MATCH(Places!$B538,Hosts!$A:$A,0), MATCH(Places!I$1,Hosts!$A$1:$M$1,0))</f>
        <v>1</v>
      </c>
      <c r="J538" t="str">
        <f>INDEX(Hosts!$A:$M, MATCH(Places!$B538,Hosts!$A:$A,0), MATCH(Places!J$1,Hosts!$A$1:$M$1,0))</f>
        <v>No</v>
      </c>
      <c r="K538">
        <v>16</v>
      </c>
      <c r="L538" t="str">
        <f>VLOOKUP($K538,Neighborhoods!$A:$C,2,0)</f>
        <v>Manhattan</v>
      </c>
      <c r="M538" t="str">
        <f>VLOOKUP($K538,Neighborhoods!$A:$C,3,0)</f>
        <v>Harlem</v>
      </c>
      <c r="N538" t="str">
        <f>INDEX(Neighborhoods!$A:$C, MATCH(Places!$K538,Neighborhoods!$A:$A,0), MATCH(Places!N$1,Neighborhoods!$A$1:$C$1,0))</f>
        <v>Manhattan</v>
      </c>
      <c r="O538" t="str">
        <f>INDEX(Neighborhoods!$A:$C, MATCH(Places!$K538,Neighborhoods!$A:$A,0), MATCH(Places!O$1,Neighborhoods!$A$1:$C$1,0))</f>
        <v>Harlem</v>
      </c>
      <c r="P538" t="s">
        <v>11822</v>
      </c>
      <c r="Q538" t="str">
        <f t="shared" si="32"/>
        <v>No</v>
      </c>
      <c r="R538">
        <v>4</v>
      </c>
      <c r="S538" t="str">
        <f t="shared" si="33"/>
        <v>Medium</v>
      </c>
      <c r="T538" s="50">
        <v>200</v>
      </c>
      <c r="U538" s="70">
        <f t="shared" si="34"/>
        <v>0.04</v>
      </c>
      <c r="V538" s="52">
        <v>4.87</v>
      </c>
      <c r="W538" s="52" t="str" cm="1">
        <f t="array" ref="W538">_xlfn.SWITCH(ROUND(V538,0),5,"Excellent",4,"Good",3,"Ok","Bad")</f>
        <v>Excellent</v>
      </c>
      <c r="X538">
        <v>142</v>
      </c>
      <c r="Y538" t="str">
        <f t="shared" si="35"/>
        <v>Yes</v>
      </c>
      <c r="Z538" s="68">
        <v>41518</v>
      </c>
      <c r="AA538" s="68">
        <v>43835</v>
      </c>
      <c r="AB538">
        <v>345</v>
      </c>
      <c r="AC538" t="s">
        <v>15615</v>
      </c>
    </row>
    <row r="539" spans="1:29" x14ac:dyDescent="0.3">
      <c r="A539" t="s">
        <v>420</v>
      </c>
      <c r="B539">
        <v>1228</v>
      </c>
      <c r="C539" t="str">
        <f>VLOOKUP($B539,Hosts!$A:$M,10,0)</f>
        <v>Within a few hours</v>
      </c>
      <c r="D539" s="70">
        <f>VLOOKUP($B539,Hosts!$A:$M,11,0)</f>
        <v>1</v>
      </c>
      <c r="E539" s="70">
        <f>VLOOKUP($B539,Hosts!$A:$M,12,0)</f>
        <v>1</v>
      </c>
      <c r="F539" t="str">
        <f>VLOOKUP($B539,Hosts!$A:$M,13,0)</f>
        <v>No</v>
      </c>
      <c r="G539" t="str">
        <f>INDEX(Hosts!$A:$M, MATCH(Places!$B539,Hosts!$A:$A,0), MATCH(Places!G$1,Hosts!$A$1:$M$1,0))</f>
        <v>Within a few hours</v>
      </c>
      <c r="H539" s="70">
        <f>INDEX(Hosts!$A:$M, MATCH(Places!$B539,Hosts!$A:$A,0), MATCH(Places!H$1,Hosts!$A$1:$M$1,0))</f>
        <v>1</v>
      </c>
      <c r="I539" s="70">
        <f>INDEX(Hosts!$A:$M, MATCH(Places!$B539,Hosts!$A:$A,0), MATCH(Places!I$1,Hosts!$A$1:$M$1,0))</f>
        <v>1</v>
      </c>
      <c r="J539" t="str">
        <f>INDEX(Hosts!$A:$M, MATCH(Places!$B539,Hosts!$A:$A,0), MATCH(Places!J$1,Hosts!$A$1:$M$1,0))</f>
        <v>No</v>
      </c>
      <c r="K539">
        <v>16</v>
      </c>
      <c r="L539" t="str">
        <f>VLOOKUP($K539,Neighborhoods!$A:$C,2,0)</f>
        <v>Manhattan</v>
      </c>
      <c r="M539" t="str">
        <f>VLOOKUP($K539,Neighborhoods!$A:$C,3,0)</f>
        <v>Harlem</v>
      </c>
      <c r="N539" t="str">
        <f>INDEX(Neighborhoods!$A:$C, MATCH(Places!$K539,Neighborhoods!$A:$A,0), MATCH(Places!N$1,Neighborhoods!$A$1:$C$1,0))</f>
        <v>Manhattan</v>
      </c>
      <c r="O539" t="str">
        <f>INDEX(Neighborhoods!$A:$C, MATCH(Places!$K539,Neighborhoods!$A:$A,0), MATCH(Places!O$1,Neighborhoods!$A$1:$C$1,0))</f>
        <v>Harlem</v>
      </c>
      <c r="P539" t="s">
        <v>11822</v>
      </c>
      <c r="Q539" t="str">
        <f t="shared" si="32"/>
        <v>No</v>
      </c>
      <c r="R539">
        <v>4</v>
      </c>
      <c r="S539" t="str">
        <f t="shared" si="33"/>
        <v>Medium</v>
      </c>
      <c r="T539" s="50">
        <v>190</v>
      </c>
      <c r="U539" s="70">
        <f t="shared" si="34"/>
        <v>0.03</v>
      </c>
      <c r="V539" s="52">
        <v>4.74</v>
      </c>
      <c r="W539" s="52" t="str" cm="1">
        <f t="array" ref="W539">_xlfn.SWITCH(ROUND(V539,0),5,"Excellent",4,"Good",3,"Ok","Bad")</f>
        <v>Excellent</v>
      </c>
      <c r="X539">
        <v>163</v>
      </c>
      <c r="Y539" t="str">
        <f t="shared" si="35"/>
        <v>No</v>
      </c>
      <c r="Z539" s="68">
        <v>41539</v>
      </c>
      <c r="AA539" s="68">
        <v>43828</v>
      </c>
      <c r="AB539">
        <v>318</v>
      </c>
      <c r="AC539" t="s">
        <v>15615</v>
      </c>
    </row>
    <row r="540" spans="1:29" x14ac:dyDescent="0.3">
      <c r="A540" t="s">
        <v>421</v>
      </c>
      <c r="B540">
        <v>1207</v>
      </c>
      <c r="C540" t="str">
        <f>VLOOKUP($B540,Hosts!$A:$M,10,0)</f>
        <v>Within a few hours</v>
      </c>
      <c r="D540" s="70">
        <f>VLOOKUP($B540,Hosts!$A:$M,11,0)</f>
        <v>0.85</v>
      </c>
      <c r="E540" s="70">
        <f>VLOOKUP($B540,Hosts!$A:$M,12,0)</f>
        <v>0.99</v>
      </c>
      <c r="F540" t="str">
        <f>VLOOKUP($B540,Hosts!$A:$M,13,0)</f>
        <v>No</v>
      </c>
      <c r="G540" t="str">
        <f>INDEX(Hosts!$A:$M, MATCH(Places!$B540,Hosts!$A:$A,0), MATCH(Places!G$1,Hosts!$A$1:$M$1,0))</f>
        <v>Within a few hours</v>
      </c>
      <c r="H540" s="70">
        <f>INDEX(Hosts!$A:$M, MATCH(Places!$B540,Hosts!$A:$A,0), MATCH(Places!H$1,Hosts!$A$1:$M$1,0))</f>
        <v>0.85</v>
      </c>
      <c r="I540" s="70">
        <f>INDEX(Hosts!$A:$M, MATCH(Places!$B540,Hosts!$A:$A,0), MATCH(Places!I$1,Hosts!$A$1:$M$1,0))</f>
        <v>0.99</v>
      </c>
      <c r="J540" t="str">
        <f>INDEX(Hosts!$A:$M, MATCH(Places!$B540,Hosts!$A:$A,0), MATCH(Places!J$1,Hosts!$A$1:$M$1,0))</f>
        <v>No</v>
      </c>
      <c r="K540">
        <v>7</v>
      </c>
      <c r="L540" t="str">
        <f>VLOOKUP($K540,Neighborhoods!$A:$C,2,0)</f>
        <v>Brooklyn</v>
      </c>
      <c r="M540" t="str">
        <f>VLOOKUP($K540,Neighborhoods!$A:$C,3,0)</f>
        <v>Bedford-Stuyvesant</v>
      </c>
      <c r="N540" t="str">
        <f>INDEX(Neighborhoods!$A:$C, MATCH(Places!$K540,Neighborhoods!$A:$A,0), MATCH(Places!N$1,Neighborhoods!$A$1:$C$1,0))</f>
        <v>Brooklyn</v>
      </c>
      <c r="O540" t="str">
        <f>INDEX(Neighborhoods!$A:$C, MATCH(Places!$K540,Neighborhoods!$A:$A,0), MATCH(Places!O$1,Neighborhoods!$A$1:$C$1,0))</f>
        <v>Bedford-Stuyvesant</v>
      </c>
      <c r="P540" t="s">
        <v>11822</v>
      </c>
      <c r="Q540" t="str">
        <f t="shared" si="32"/>
        <v>No</v>
      </c>
      <c r="R540">
        <v>5</v>
      </c>
      <c r="S540" t="str">
        <f t="shared" si="33"/>
        <v>Medium</v>
      </c>
      <c r="T540" s="50">
        <v>99</v>
      </c>
      <c r="U540" s="70">
        <f t="shared" si="34"/>
        <v>0.03</v>
      </c>
      <c r="V540" s="52">
        <v>4.53</v>
      </c>
      <c r="W540" s="52" t="str" cm="1">
        <f t="array" ref="W540">_xlfn.SWITCH(ROUND(V540,0),5,"Excellent",4,"Good",3,"Ok","Bad")</f>
        <v>Excellent</v>
      </c>
      <c r="X540">
        <v>182</v>
      </c>
      <c r="Y540" t="str">
        <f t="shared" si="35"/>
        <v>No</v>
      </c>
      <c r="Z540" s="68">
        <v>41488</v>
      </c>
      <c r="AA540" s="68">
        <v>44000</v>
      </c>
      <c r="AB540">
        <v>291</v>
      </c>
      <c r="AC540" t="s">
        <v>15615</v>
      </c>
    </row>
    <row r="541" spans="1:29" x14ac:dyDescent="0.3">
      <c r="A541" t="s">
        <v>13409</v>
      </c>
      <c r="B541">
        <v>1230</v>
      </c>
      <c r="C541" t="str">
        <f>VLOOKUP($B541,Hosts!$A:$M,10,0)</f>
        <v>Within a day</v>
      </c>
      <c r="D541" s="70">
        <f>VLOOKUP($B541,Hosts!$A:$M,11,0)</f>
        <v>1</v>
      </c>
      <c r="E541" s="70">
        <f>VLOOKUP($B541,Hosts!$A:$M,12,0)</f>
        <v>1</v>
      </c>
      <c r="F541" t="str">
        <f>VLOOKUP($B541,Hosts!$A:$M,13,0)</f>
        <v>No</v>
      </c>
      <c r="G541" t="str">
        <f>INDEX(Hosts!$A:$M, MATCH(Places!$B541,Hosts!$A:$A,0), MATCH(Places!G$1,Hosts!$A$1:$M$1,0))</f>
        <v>Within a day</v>
      </c>
      <c r="H541" s="70">
        <f>INDEX(Hosts!$A:$M, MATCH(Places!$B541,Hosts!$A:$A,0), MATCH(Places!H$1,Hosts!$A$1:$M$1,0))</f>
        <v>1</v>
      </c>
      <c r="I541" s="70">
        <f>INDEX(Hosts!$A:$M, MATCH(Places!$B541,Hosts!$A:$A,0), MATCH(Places!I$1,Hosts!$A$1:$M$1,0))</f>
        <v>1</v>
      </c>
      <c r="J541" t="str">
        <f>INDEX(Hosts!$A:$M, MATCH(Places!$B541,Hosts!$A:$A,0), MATCH(Places!J$1,Hosts!$A$1:$M$1,0))</f>
        <v>No</v>
      </c>
      <c r="K541">
        <v>20</v>
      </c>
      <c r="L541" t="str">
        <f>VLOOKUP($K541,Neighborhoods!$A:$C,2,0)</f>
        <v>Manhattan</v>
      </c>
      <c r="M541" t="str">
        <f>VLOOKUP($K541,Neighborhoods!$A:$C,3,0)</f>
        <v>Upper West Side</v>
      </c>
      <c r="N541" t="str">
        <f>INDEX(Neighborhoods!$A:$C, MATCH(Places!$K541,Neighborhoods!$A:$A,0), MATCH(Places!N$1,Neighborhoods!$A$1:$C$1,0))</f>
        <v>Manhattan</v>
      </c>
      <c r="O541" t="str">
        <f>INDEX(Neighborhoods!$A:$C, MATCH(Places!$K541,Neighborhoods!$A:$A,0), MATCH(Places!O$1,Neighborhoods!$A$1:$C$1,0))</f>
        <v>Upper West Side</v>
      </c>
      <c r="P541" t="s">
        <v>11822</v>
      </c>
      <c r="Q541" t="str">
        <f t="shared" si="32"/>
        <v>No</v>
      </c>
      <c r="R541">
        <v>6</v>
      </c>
      <c r="S541" t="str">
        <f t="shared" si="33"/>
        <v>Large</v>
      </c>
      <c r="T541" s="50">
        <v>400</v>
      </c>
      <c r="U541" s="70">
        <f t="shared" si="34"/>
        <v>0.04</v>
      </c>
      <c r="V541" s="52">
        <v>4.7699999999999996</v>
      </c>
      <c r="W541" s="52" t="str" cm="1">
        <f t="array" ref="W541">_xlfn.SWITCH(ROUND(V541,0),5,"Excellent",4,"Good",3,"Ok","Bad")</f>
        <v>Excellent</v>
      </c>
      <c r="X541">
        <v>13</v>
      </c>
      <c r="Y541" t="str">
        <f t="shared" si="35"/>
        <v>No</v>
      </c>
      <c r="Z541" s="68">
        <v>41491</v>
      </c>
      <c r="AA541" s="68">
        <v>43304</v>
      </c>
      <c r="AB541">
        <v>275</v>
      </c>
      <c r="AC541" t="s">
        <v>15615</v>
      </c>
    </row>
    <row r="542" spans="1:29" x14ac:dyDescent="0.3">
      <c r="A542" t="s">
        <v>13449</v>
      </c>
      <c r="B542">
        <v>1229</v>
      </c>
      <c r="C542" t="str">
        <f>VLOOKUP($B542,Hosts!$A:$M,10,0)</f>
        <v>Within a day</v>
      </c>
      <c r="D542" s="70">
        <f>VLOOKUP($B542,Hosts!$A:$M,11,0)</f>
        <v>0.6</v>
      </c>
      <c r="E542" s="70">
        <f>VLOOKUP($B542,Hosts!$A:$M,12,0)</f>
        <v>0.13</v>
      </c>
      <c r="F542" t="str">
        <f>VLOOKUP($B542,Hosts!$A:$M,13,0)</f>
        <v>No</v>
      </c>
      <c r="G542" t="str">
        <f>INDEX(Hosts!$A:$M, MATCH(Places!$B542,Hosts!$A:$A,0), MATCH(Places!G$1,Hosts!$A$1:$M$1,0))</f>
        <v>Within a day</v>
      </c>
      <c r="H542" s="70">
        <f>INDEX(Hosts!$A:$M, MATCH(Places!$B542,Hosts!$A:$A,0), MATCH(Places!H$1,Hosts!$A$1:$M$1,0))</f>
        <v>0.6</v>
      </c>
      <c r="I542" s="70">
        <f>INDEX(Hosts!$A:$M, MATCH(Places!$B542,Hosts!$A:$A,0), MATCH(Places!I$1,Hosts!$A$1:$M$1,0))</f>
        <v>0.13</v>
      </c>
      <c r="J542" t="str">
        <f>INDEX(Hosts!$A:$M, MATCH(Places!$B542,Hosts!$A:$A,0), MATCH(Places!J$1,Hosts!$A$1:$M$1,0))</f>
        <v>No</v>
      </c>
      <c r="K542">
        <v>15</v>
      </c>
      <c r="L542" t="str">
        <f>VLOOKUP($K542,Neighborhoods!$A:$C,2,0)</f>
        <v>Manhattan</v>
      </c>
      <c r="M542" t="str">
        <f>VLOOKUP($K542,Neighborhoods!$A:$C,3,0)</f>
        <v>East Village</v>
      </c>
      <c r="N542" t="str">
        <f>INDEX(Neighborhoods!$A:$C, MATCH(Places!$K542,Neighborhoods!$A:$A,0), MATCH(Places!N$1,Neighborhoods!$A$1:$C$1,0))</f>
        <v>Manhattan</v>
      </c>
      <c r="O542" t="str">
        <f>INDEX(Neighborhoods!$A:$C, MATCH(Places!$K542,Neighborhoods!$A:$A,0), MATCH(Places!O$1,Neighborhoods!$A$1:$C$1,0))</f>
        <v>East Village</v>
      </c>
      <c r="P542" t="s">
        <v>11822</v>
      </c>
      <c r="Q542" t="str">
        <f t="shared" si="32"/>
        <v>No</v>
      </c>
      <c r="R542">
        <v>2</v>
      </c>
      <c r="S542" t="str">
        <f t="shared" si="33"/>
        <v>Small</v>
      </c>
      <c r="T542" s="50">
        <v>125</v>
      </c>
      <c r="U542" s="70">
        <f t="shared" si="34"/>
        <v>0.03</v>
      </c>
      <c r="V542" s="52">
        <v>4.84</v>
      </c>
      <c r="W542" s="52" t="str" cm="1">
        <f t="array" ref="W542">_xlfn.SWITCH(ROUND(V542,0),5,"Excellent",4,"Good",3,"Ok","Bad")</f>
        <v>Excellent</v>
      </c>
      <c r="X542">
        <v>19</v>
      </c>
      <c r="Y542" t="str">
        <f t="shared" si="35"/>
        <v>No</v>
      </c>
      <c r="Z542" s="68">
        <v>41571</v>
      </c>
      <c r="AA542" s="68">
        <v>43800</v>
      </c>
      <c r="AB542">
        <v>88</v>
      </c>
      <c r="AC542" t="s">
        <v>15615</v>
      </c>
    </row>
    <row r="543" spans="1:29" x14ac:dyDescent="0.3">
      <c r="A543" t="s">
        <v>14886</v>
      </c>
      <c r="B543">
        <v>440</v>
      </c>
      <c r="C543" t="str">
        <f>VLOOKUP($B543,Hosts!$A:$M,10,0)</f>
        <v>A few days or more</v>
      </c>
      <c r="D543" s="70">
        <f>VLOOKUP($B543,Hosts!$A:$M,11,0)</f>
        <v>0</v>
      </c>
      <c r="E543" s="70">
        <f>VLOOKUP($B543,Hosts!$A:$M,12,0)</f>
        <v>0.97</v>
      </c>
      <c r="F543" t="str">
        <f>VLOOKUP($B543,Hosts!$A:$M,13,0)</f>
        <v>No</v>
      </c>
      <c r="G543" t="str">
        <f>INDEX(Hosts!$A:$M, MATCH(Places!$B543,Hosts!$A:$A,0), MATCH(Places!G$1,Hosts!$A$1:$M$1,0))</f>
        <v>A few days or more</v>
      </c>
      <c r="H543" s="70">
        <f>INDEX(Hosts!$A:$M, MATCH(Places!$B543,Hosts!$A:$A,0), MATCH(Places!H$1,Hosts!$A$1:$M$1,0))</f>
        <v>0</v>
      </c>
      <c r="I543" s="70">
        <f>INDEX(Hosts!$A:$M, MATCH(Places!$B543,Hosts!$A:$A,0), MATCH(Places!I$1,Hosts!$A$1:$M$1,0))</f>
        <v>0.97</v>
      </c>
      <c r="J543" t="str">
        <f>INDEX(Hosts!$A:$M, MATCH(Places!$B543,Hosts!$A:$A,0), MATCH(Places!J$1,Hosts!$A$1:$M$1,0))</f>
        <v>No</v>
      </c>
      <c r="K543">
        <v>18</v>
      </c>
      <c r="L543" t="str">
        <f>VLOOKUP($K543,Neighborhoods!$A:$C,2,0)</f>
        <v>Manhattan</v>
      </c>
      <c r="M543" t="str">
        <f>VLOOKUP($K543,Neighborhoods!$A:$C,3,0)</f>
        <v>Midtown</v>
      </c>
      <c r="N543" t="str">
        <f>INDEX(Neighborhoods!$A:$C, MATCH(Places!$K543,Neighborhoods!$A:$A,0), MATCH(Places!N$1,Neighborhoods!$A$1:$C$1,0))</f>
        <v>Manhattan</v>
      </c>
      <c r="O543" t="str">
        <f>INDEX(Neighborhoods!$A:$C, MATCH(Places!$K543,Neighborhoods!$A:$A,0), MATCH(Places!O$1,Neighborhoods!$A$1:$C$1,0))</f>
        <v>Midtown</v>
      </c>
      <c r="P543" t="s">
        <v>11822</v>
      </c>
      <c r="Q543" t="str">
        <f t="shared" si="32"/>
        <v>No</v>
      </c>
      <c r="R543">
        <v>4</v>
      </c>
      <c r="S543" t="str">
        <f t="shared" si="33"/>
        <v>Medium</v>
      </c>
      <c r="T543" s="50">
        <v>245</v>
      </c>
      <c r="U543" s="70">
        <f t="shared" si="34"/>
        <v>0.04</v>
      </c>
      <c r="V543" s="52">
        <v>4.55</v>
      </c>
      <c r="W543" s="52" t="str" cm="1">
        <f t="array" ref="W543">_xlfn.SWITCH(ROUND(V543,0),5,"Excellent",4,"Good",3,"Ok","Bad")</f>
        <v>Excellent</v>
      </c>
      <c r="X543">
        <v>97</v>
      </c>
      <c r="Y543" t="str">
        <f t="shared" si="35"/>
        <v>No</v>
      </c>
      <c r="Z543" s="68">
        <v>41530</v>
      </c>
      <c r="AA543" s="68">
        <v>43897</v>
      </c>
      <c r="AB543">
        <v>106</v>
      </c>
      <c r="AC543" t="s">
        <v>15616</v>
      </c>
    </row>
    <row r="544" spans="1:29" x14ac:dyDescent="0.3">
      <c r="A544" t="s">
        <v>13326</v>
      </c>
      <c r="B544">
        <v>864</v>
      </c>
      <c r="C544" t="str">
        <f>VLOOKUP($B544,Hosts!$A:$M,10,0)</f>
        <v>Within a day</v>
      </c>
      <c r="D544" s="70">
        <f>VLOOKUP($B544,Hosts!$A:$M,11,0)</f>
        <v>0.5</v>
      </c>
      <c r="E544" s="70">
        <f>VLOOKUP($B544,Hosts!$A:$M,12,0)</f>
        <v>0.33</v>
      </c>
      <c r="F544" t="str">
        <f>VLOOKUP($B544,Hosts!$A:$M,13,0)</f>
        <v>No</v>
      </c>
      <c r="G544" t="str">
        <f>INDEX(Hosts!$A:$M, MATCH(Places!$B544,Hosts!$A:$A,0), MATCH(Places!G$1,Hosts!$A$1:$M$1,0))</f>
        <v>Within a day</v>
      </c>
      <c r="H544" s="70">
        <f>INDEX(Hosts!$A:$M, MATCH(Places!$B544,Hosts!$A:$A,0), MATCH(Places!H$1,Hosts!$A$1:$M$1,0))</f>
        <v>0.5</v>
      </c>
      <c r="I544" s="70">
        <f>INDEX(Hosts!$A:$M, MATCH(Places!$B544,Hosts!$A:$A,0), MATCH(Places!I$1,Hosts!$A$1:$M$1,0))</f>
        <v>0.33</v>
      </c>
      <c r="J544" t="str">
        <f>INDEX(Hosts!$A:$M, MATCH(Places!$B544,Hosts!$A:$A,0), MATCH(Places!J$1,Hosts!$A$1:$M$1,0))</f>
        <v>No</v>
      </c>
      <c r="K544">
        <v>16</v>
      </c>
      <c r="L544" t="str">
        <f>VLOOKUP($K544,Neighborhoods!$A:$C,2,0)</f>
        <v>Manhattan</v>
      </c>
      <c r="M544" t="str">
        <f>VLOOKUP($K544,Neighborhoods!$A:$C,3,0)</f>
        <v>Harlem</v>
      </c>
      <c r="N544" t="str">
        <f>INDEX(Neighborhoods!$A:$C, MATCH(Places!$K544,Neighborhoods!$A:$A,0), MATCH(Places!N$1,Neighborhoods!$A$1:$C$1,0))</f>
        <v>Manhattan</v>
      </c>
      <c r="O544" t="str">
        <f>INDEX(Neighborhoods!$A:$C, MATCH(Places!$K544,Neighborhoods!$A:$A,0), MATCH(Places!O$1,Neighborhoods!$A$1:$C$1,0))</f>
        <v>Harlem</v>
      </c>
      <c r="P544" t="s">
        <v>11822</v>
      </c>
      <c r="Q544" t="str">
        <f t="shared" si="32"/>
        <v>No</v>
      </c>
      <c r="R544">
        <v>4</v>
      </c>
      <c r="S544" t="str">
        <f t="shared" si="33"/>
        <v>Medium</v>
      </c>
      <c r="T544" s="50">
        <v>107</v>
      </c>
      <c r="U544" s="70">
        <f t="shared" si="34"/>
        <v>0.03</v>
      </c>
      <c r="V544" s="52">
        <v>5</v>
      </c>
      <c r="W544" s="52" t="str" cm="1">
        <f t="array" ref="W544">_xlfn.SWITCH(ROUND(V544,0),5,"Excellent",4,"Good",3,"Ok","Bad")</f>
        <v>Excellent</v>
      </c>
      <c r="X544">
        <v>6</v>
      </c>
      <c r="Y544" t="str">
        <f t="shared" si="35"/>
        <v>No</v>
      </c>
      <c r="Z544" s="68">
        <v>41540</v>
      </c>
      <c r="AA544" s="68">
        <v>41900</v>
      </c>
      <c r="AB544">
        <v>15</v>
      </c>
      <c r="AC544" t="s">
        <v>15615</v>
      </c>
    </row>
    <row r="545" spans="1:29" x14ac:dyDescent="0.3">
      <c r="A545" t="s">
        <v>13858</v>
      </c>
      <c r="B545">
        <v>271</v>
      </c>
      <c r="C545" t="str">
        <f>VLOOKUP($B545,Hosts!$A:$M,10,0)</f>
        <v>Within a day</v>
      </c>
      <c r="D545" s="70">
        <f>VLOOKUP($B545,Hosts!$A:$M,11,0)</f>
        <v>1</v>
      </c>
      <c r="E545" s="70">
        <f>VLOOKUP($B545,Hosts!$A:$M,12,0)</f>
        <v>0.84</v>
      </c>
      <c r="F545" t="str">
        <f>VLOOKUP($B545,Hosts!$A:$M,13,0)</f>
        <v>Yes</v>
      </c>
      <c r="G545" t="str">
        <f>INDEX(Hosts!$A:$M, MATCH(Places!$B545,Hosts!$A:$A,0), MATCH(Places!G$1,Hosts!$A$1:$M$1,0))</f>
        <v>Within a day</v>
      </c>
      <c r="H545" s="70">
        <f>INDEX(Hosts!$A:$M, MATCH(Places!$B545,Hosts!$A:$A,0), MATCH(Places!H$1,Hosts!$A$1:$M$1,0))</f>
        <v>1</v>
      </c>
      <c r="I545" s="70">
        <f>INDEX(Hosts!$A:$M, MATCH(Places!$B545,Hosts!$A:$A,0), MATCH(Places!I$1,Hosts!$A$1:$M$1,0))</f>
        <v>0.84</v>
      </c>
      <c r="J545" t="str">
        <f>INDEX(Hosts!$A:$M, MATCH(Places!$B545,Hosts!$A:$A,0), MATCH(Places!J$1,Hosts!$A$1:$M$1,0))</f>
        <v>Yes</v>
      </c>
      <c r="K545">
        <v>10</v>
      </c>
      <c r="L545" t="str">
        <f>VLOOKUP($K545,Neighborhoods!$A:$C,2,0)</f>
        <v>Brooklyn</v>
      </c>
      <c r="M545" t="str">
        <f>VLOOKUP($K545,Neighborhoods!$A:$C,3,0)</f>
        <v>East Flatbush</v>
      </c>
      <c r="N545" t="str">
        <f>INDEX(Neighborhoods!$A:$C, MATCH(Places!$K545,Neighborhoods!$A:$A,0), MATCH(Places!N$1,Neighborhoods!$A$1:$C$1,0))</f>
        <v>Brooklyn</v>
      </c>
      <c r="O545" t="str">
        <f>INDEX(Neighborhoods!$A:$C, MATCH(Places!$K545,Neighborhoods!$A:$A,0), MATCH(Places!O$1,Neighborhoods!$A$1:$C$1,0))</f>
        <v>East Flatbush</v>
      </c>
      <c r="P545" t="s">
        <v>11822</v>
      </c>
      <c r="Q545" t="str">
        <f t="shared" si="32"/>
        <v>No</v>
      </c>
      <c r="R545">
        <v>4</v>
      </c>
      <c r="S545" t="str">
        <f t="shared" si="33"/>
        <v>Medium</v>
      </c>
      <c r="T545" s="50">
        <v>83</v>
      </c>
      <c r="U545" s="70">
        <f t="shared" si="34"/>
        <v>0.03</v>
      </c>
      <c r="V545" s="52">
        <v>4.9000000000000004</v>
      </c>
      <c r="W545" s="52" t="str" cm="1">
        <f t="array" ref="W545">_xlfn.SWITCH(ROUND(V545,0),5,"Excellent",4,"Good",3,"Ok","Bad")</f>
        <v>Excellent</v>
      </c>
      <c r="X545">
        <v>279</v>
      </c>
      <c r="Y545" t="str">
        <f t="shared" si="35"/>
        <v>Yes</v>
      </c>
      <c r="Z545" s="68">
        <v>41502</v>
      </c>
      <c r="AA545" s="68">
        <v>43967</v>
      </c>
      <c r="AB545">
        <v>95</v>
      </c>
      <c r="AC545" t="s">
        <v>15615</v>
      </c>
    </row>
    <row r="546" spans="1:29" x14ac:dyDescent="0.3">
      <c r="A546" t="s">
        <v>15352</v>
      </c>
      <c r="B546">
        <v>1237</v>
      </c>
      <c r="C546" t="str">
        <f>VLOOKUP($B546,Hosts!$A:$M,10,0)</f>
        <v>Within a day</v>
      </c>
      <c r="D546" s="70">
        <f>VLOOKUP($B546,Hosts!$A:$M,11,0)</f>
        <v>0.75</v>
      </c>
      <c r="E546" s="70">
        <f>VLOOKUP($B546,Hosts!$A:$M,12,0)</f>
        <v>0.86</v>
      </c>
      <c r="F546" t="str">
        <f>VLOOKUP($B546,Hosts!$A:$M,13,0)</f>
        <v>Yes</v>
      </c>
      <c r="G546" t="str">
        <f>INDEX(Hosts!$A:$M, MATCH(Places!$B546,Hosts!$A:$A,0), MATCH(Places!G$1,Hosts!$A$1:$M$1,0))</f>
        <v>Within a day</v>
      </c>
      <c r="H546" s="70">
        <f>INDEX(Hosts!$A:$M, MATCH(Places!$B546,Hosts!$A:$A,0), MATCH(Places!H$1,Hosts!$A$1:$M$1,0))</f>
        <v>0.75</v>
      </c>
      <c r="I546" s="70">
        <f>INDEX(Hosts!$A:$M, MATCH(Places!$B546,Hosts!$A:$A,0), MATCH(Places!I$1,Hosts!$A$1:$M$1,0))</f>
        <v>0.86</v>
      </c>
      <c r="J546" t="str">
        <f>INDEX(Hosts!$A:$M, MATCH(Places!$B546,Hosts!$A:$A,0), MATCH(Places!J$1,Hosts!$A$1:$M$1,0))</f>
        <v>Yes</v>
      </c>
      <c r="K546">
        <v>7</v>
      </c>
      <c r="L546" t="str">
        <f>VLOOKUP($K546,Neighborhoods!$A:$C,2,0)</f>
        <v>Brooklyn</v>
      </c>
      <c r="M546" t="str">
        <f>VLOOKUP($K546,Neighborhoods!$A:$C,3,0)</f>
        <v>Bedford-Stuyvesant</v>
      </c>
      <c r="N546" t="str">
        <f>INDEX(Neighborhoods!$A:$C, MATCH(Places!$K546,Neighborhoods!$A:$A,0), MATCH(Places!N$1,Neighborhoods!$A$1:$C$1,0))</f>
        <v>Brooklyn</v>
      </c>
      <c r="O546" t="str">
        <f>INDEX(Neighborhoods!$A:$C, MATCH(Places!$K546,Neighborhoods!$A:$A,0), MATCH(Places!O$1,Neighborhoods!$A$1:$C$1,0))</f>
        <v>Bedford-Stuyvesant</v>
      </c>
      <c r="P546" t="s">
        <v>1</v>
      </c>
      <c r="Q546" t="str">
        <f t="shared" si="32"/>
        <v>Yes</v>
      </c>
      <c r="R546">
        <v>1</v>
      </c>
      <c r="S546" t="str">
        <f t="shared" si="33"/>
        <v>Small</v>
      </c>
      <c r="T546" s="50">
        <v>35</v>
      </c>
      <c r="U546" s="70">
        <f t="shared" si="34"/>
        <v>0.03</v>
      </c>
      <c r="V546" s="52">
        <v>5</v>
      </c>
      <c r="W546" s="52" t="str" cm="1">
        <f t="array" ref="W546">_xlfn.SWITCH(ROUND(V546,0),5,"Excellent",4,"Good",3,"Ok","Bad")</f>
        <v>Excellent</v>
      </c>
      <c r="X546">
        <v>16</v>
      </c>
      <c r="Y546" t="str">
        <f t="shared" si="35"/>
        <v>No</v>
      </c>
      <c r="Z546" s="68">
        <v>43596</v>
      </c>
      <c r="AA546" s="68">
        <v>43818</v>
      </c>
      <c r="AB546">
        <v>0</v>
      </c>
      <c r="AC546" t="s">
        <v>15615</v>
      </c>
    </row>
    <row r="547" spans="1:29" x14ac:dyDescent="0.3">
      <c r="A547" t="s">
        <v>422</v>
      </c>
      <c r="B547">
        <v>559</v>
      </c>
      <c r="C547" t="str">
        <f>VLOOKUP($B547,Hosts!$A:$M,10,0)</f>
        <v>Within an hour</v>
      </c>
      <c r="D547" s="70">
        <f>VLOOKUP($B547,Hosts!$A:$M,11,0)</f>
        <v>1</v>
      </c>
      <c r="E547" s="70">
        <f>VLOOKUP($B547,Hosts!$A:$M,12,0)</f>
        <v>1</v>
      </c>
      <c r="F547" t="str">
        <f>VLOOKUP($B547,Hosts!$A:$M,13,0)</f>
        <v>Yes</v>
      </c>
      <c r="G547" t="str">
        <f>INDEX(Hosts!$A:$M, MATCH(Places!$B547,Hosts!$A:$A,0), MATCH(Places!G$1,Hosts!$A$1:$M$1,0))</f>
        <v>Within an hour</v>
      </c>
      <c r="H547" s="70">
        <f>INDEX(Hosts!$A:$M, MATCH(Places!$B547,Hosts!$A:$A,0), MATCH(Places!H$1,Hosts!$A$1:$M$1,0))</f>
        <v>1</v>
      </c>
      <c r="I547" s="70">
        <f>INDEX(Hosts!$A:$M, MATCH(Places!$B547,Hosts!$A:$A,0), MATCH(Places!I$1,Hosts!$A$1:$M$1,0))</f>
        <v>1</v>
      </c>
      <c r="J547" t="str">
        <f>INDEX(Hosts!$A:$M, MATCH(Places!$B547,Hosts!$A:$A,0), MATCH(Places!J$1,Hosts!$A$1:$M$1,0))</f>
        <v>Yes</v>
      </c>
      <c r="K547">
        <v>9</v>
      </c>
      <c r="L547" t="str">
        <f>VLOOKUP($K547,Neighborhoods!$A:$C,2,0)</f>
        <v>Brooklyn</v>
      </c>
      <c r="M547" t="str">
        <f>VLOOKUP($K547,Neighborhoods!$A:$C,3,0)</f>
        <v>Crown Heights</v>
      </c>
      <c r="N547" t="str">
        <f>INDEX(Neighborhoods!$A:$C, MATCH(Places!$K547,Neighborhoods!$A:$A,0), MATCH(Places!N$1,Neighborhoods!$A$1:$C$1,0))</f>
        <v>Brooklyn</v>
      </c>
      <c r="O547" t="str">
        <f>INDEX(Neighborhoods!$A:$C, MATCH(Places!$K547,Neighborhoods!$A:$A,0), MATCH(Places!O$1,Neighborhoods!$A$1:$C$1,0))</f>
        <v>Crown Heights</v>
      </c>
      <c r="P547" t="s">
        <v>11822</v>
      </c>
      <c r="Q547" t="str">
        <f t="shared" si="32"/>
        <v>No</v>
      </c>
      <c r="R547">
        <v>4</v>
      </c>
      <c r="S547" t="str">
        <f t="shared" si="33"/>
        <v>Medium</v>
      </c>
      <c r="T547" s="50">
        <v>300</v>
      </c>
      <c r="U547" s="70">
        <f t="shared" si="34"/>
        <v>0.04</v>
      </c>
      <c r="V547" s="52">
        <v>4.83</v>
      </c>
      <c r="W547" s="52" t="str" cm="1">
        <f t="array" ref="W547">_xlfn.SWITCH(ROUND(V547,0),5,"Excellent",4,"Good",3,"Ok","Bad")</f>
        <v>Excellent</v>
      </c>
      <c r="X547">
        <v>29</v>
      </c>
      <c r="Y547" t="str">
        <f t="shared" si="35"/>
        <v>No</v>
      </c>
      <c r="Z547" s="68">
        <v>41503</v>
      </c>
      <c r="AA547" s="68">
        <v>43882</v>
      </c>
      <c r="AB547">
        <v>0</v>
      </c>
      <c r="AC547" t="s">
        <v>15615</v>
      </c>
    </row>
    <row r="548" spans="1:29" x14ac:dyDescent="0.3">
      <c r="A548" t="s">
        <v>423</v>
      </c>
      <c r="B548">
        <v>1083</v>
      </c>
      <c r="C548" t="str">
        <f>VLOOKUP($B548,Hosts!$A:$M,10,0)</f>
        <v>Within an hour</v>
      </c>
      <c r="D548" s="70">
        <f>VLOOKUP($B548,Hosts!$A:$M,11,0)</f>
        <v>1</v>
      </c>
      <c r="E548" s="70">
        <f>VLOOKUP($B548,Hosts!$A:$M,12,0)</f>
        <v>0.8</v>
      </c>
      <c r="F548" t="str">
        <f>VLOOKUP($B548,Hosts!$A:$M,13,0)</f>
        <v>Yes</v>
      </c>
      <c r="G548" t="str">
        <f>INDEX(Hosts!$A:$M, MATCH(Places!$B548,Hosts!$A:$A,0), MATCH(Places!G$1,Hosts!$A$1:$M$1,0))</f>
        <v>Within an hour</v>
      </c>
      <c r="H548" s="70">
        <f>INDEX(Hosts!$A:$M, MATCH(Places!$B548,Hosts!$A:$A,0), MATCH(Places!H$1,Hosts!$A$1:$M$1,0))</f>
        <v>1</v>
      </c>
      <c r="I548" s="70">
        <f>INDEX(Hosts!$A:$M, MATCH(Places!$B548,Hosts!$A:$A,0), MATCH(Places!I$1,Hosts!$A$1:$M$1,0))</f>
        <v>0.8</v>
      </c>
      <c r="J548" t="str">
        <f>INDEX(Hosts!$A:$M, MATCH(Places!$B548,Hosts!$A:$A,0), MATCH(Places!J$1,Hosts!$A$1:$M$1,0))</f>
        <v>Yes</v>
      </c>
      <c r="K548">
        <v>7</v>
      </c>
      <c r="L548" t="str">
        <f>VLOOKUP($K548,Neighborhoods!$A:$C,2,0)</f>
        <v>Brooklyn</v>
      </c>
      <c r="M548" t="str">
        <f>VLOOKUP($K548,Neighborhoods!$A:$C,3,0)</f>
        <v>Bedford-Stuyvesant</v>
      </c>
      <c r="N548" t="str">
        <f>INDEX(Neighborhoods!$A:$C, MATCH(Places!$K548,Neighborhoods!$A:$A,0), MATCH(Places!N$1,Neighborhoods!$A$1:$C$1,0))</f>
        <v>Brooklyn</v>
      </c>
      <c r="O548" t="str">
        <f>INDEX(Neighborhoods!$A:$C, MATCH(Places!$K548,Neighborhoods!$A:$A,0), MATCH(Places!O$1,Neighborhoods!$A$1:$C$1,0))</f>
        <v>Bedford-Stuyvesant</v>
      </c>
      <c r="P548" t="s">
        <v>11822</v>
      </c>
      <c r="Q548" t="str">
        <f t="shared" si="32"/>
        <v>No</v>
      </c>
      <c r="R548">
        <v>4</v>
      </c>
      <c r="S548" t="str">
        <f t="shared" si="33"/>
        <v>Medium</v>
      </c>
      <c r="T548" s="50">
        <v>120</v>
      </c>
      <c r="U548" s="70">
        <f t="shared" si="34"/>
        <v>0.03</v>
      </c>
      <c r="V548" s="52">
        <v>4.91</v>
      </c>
      <c r="W548" s="52" t="str" cm="1">
        <f t="array" ref="W548">_xlfn.SWITCH(ROUND(V548,0),5,"Excellent",4,"Good",3,"Ok","Bad")</f>
        <v>Excellent</v>
      </c>
      <c r="X548">
        <v>260</v>
      </c>
      <c r="Y548" t="str">
        <f t="shared" si="35"/>
        <v>Yes</v>
      </c>
      <c r="Z548" s="68">
        <v>41549</v>
      </c>
      <c r="AA548" s="68">
        <v>43898</v>
      </c>
      <c r="AB548">
        <v>363</v>
      </c>
      <c r="AC548" t="s">
        <v>15615</v>
      </c>
    </row>
    <row r="549" spans="1:29" x14ac:dyDescent="0.3">
      <c r="A549" t="s">
        <v>424</v>
      </c>
      <c r="B549">
        <v>1245</v>
      </c>
      <c r="C549" t="str">
        <f>VLOOKUP($B549,Hosts!$A:$M,10,0)</f>
        <v>Within an hour</v>
      </c>
      <c r="D549" s="70">
        <f>VLOOKUP($B549,Hosts!$A:$M,11,0)</f>
        <v>0.96</v>
      </c>
      <c r="E549" s="70">
        <f>VLOOKUP($B549,Hosts!$A:$M,12,0)</f>
        <v>1</v>
      </c>
      <c r="F549" t="str">
        <f>VLOOKUP($B549,Hosts!$A:$M,13,0)</f>
        <v>No</v>
      </c>
      <c r="G549" t="str">
        <f>INDEX(Hosts!$A:$M, MATCH(Places!$B549,Hosts!$A:$A,0), MATCH(Places!G$1,Hosts!$A$1:$M$1,0))</f>
        <v>Within an hour</v>
      </c>
      <c r="H549" s="70">
        <f>INDEX(Hosts!$A:$M, MATCH(Places!$B549,Hosts!$A:$A,0), MATCH(Places!H$1,Hosts!$A$1:$M$1,0))</f>
        <v>0.96</v>
      </c>
      <c r="I549" s="70">
        <f>INDEX(Hosts!$A:$M, MATCH(Places!$B549,Hosts!$A:$A,0), MATCH(Places!I$1,Hosts!$A$1:$M$1,0))</f>
        <v>1</v>
      </c>
      <c r="J549" t="str">
        <f>INDEX(Hosts!$A:$M, MATCH(Places!$B549,Hosts!$A:$A,0), MATCH(Places!J$1,Hosts!$A$1:$M$1,0))</f>
        <v>No</v>
      </c>
      <c r="K549">
        <v>15</v>
      </c>
      <c r="L549" t="str">
        <f>VLOOKUP($K549,Neighborhoods!$A:$C,2,0)</f>
        <v>Manhattan</v>
      </c>
      <c r="M549" t="str">
        <f>VLOOKUP($K549,Neighborhoods!$A:$C,3,0)</f>
        <v>East Village</v>
      </c>
      <c r="N549" t="str">
        <f>INDEX(Neighborhoods!$A:$C, MATCH(Places!$K549,Neighborhoods!$A:$A,0), MATCH(Places!N$1,Neighborhoods!$A$1:$C$1,0))</f>
        <v>Manhattan</v>
      </c>
      <c r="O549" t="str">
        <f>INDEX(Neighborhoods!$A:$C, MATCH(Places!$K549,Neighborhoods!$A:$A,0), MATCH(Places!O$1,Neighborhoods!$A$1:$C$1,0))</f>
        <v>East Village</v>
      </c>
      <c r="P549" t="s">
        <v>11822</v>
      </c>
      <c r="Q549" t="str">
        <f t="shared" si="32"/>
        <v>No</v>
      </c>
      <c r="R549">
        <v>5</v>
      </c>
      <c r="S549" t="str">
        <f t="shared" si="33"/>
        <v>Medium</v>
      </c>
      <c r="T549" s="50">
        <v>79</v>
      </c>
      <c r="U549" s="70">
        <f t="shared" si="34"/>
        <v>0.03</v>
      </c>
      <c r="V549" s="52">
        <v>4.49</v>
      </c>
      <c r="W549" s="52" t="str" cm="1">
        <f t="array" ref="W549">_xlfn.SWITCH(ROUND(V549,0),5,"Excellent",4,"Good",3,"Ok","Bad")</f>
        <v>Good</v>
      </c>
      <c r="X549">
        <v>379</v>
      </c>
      <c r="Y549" t="str">
        <f t="shared" si="35"/>
        <v>No</v>
      </c>
      <c r="Z549" s="68">
        <v>41966</v>
      </c>
      <c r="AA549" s="68">
        <v>44038</v>
      </c>
      <c r="AB549">
        <v>341</v>
      </c>
      <c r="AC549" t="s">
        <v>15616</v>
      </c>
    </row>
    <row r="550" spans="1:29" x14ac:dyDescent="0.3">
      <c r="A550" t="s">
        <v>425</v>
      </c>
      <c r="B550">
        <v>1247</v>
      </c>
      <c r="C550" t="str">
        <f>VLOOKUP($B550,Hosts!$A:$M,10,0)</f>
        <v>Within a few hours</v>
      </c>
      <c r="D550" s="70">
        <f>VLOOKUP($B550,Hosts!$A:$M,11,0)</f>
        <v>1</v>
      </c>
      <c r="E550" s="70">
        <f>VLOOKUP($B550,Hosts!$A:$M,12,0)</f>
        <v>0.33</v>
      </c>
      <c r="F550" t="str">
        <f>VLOOKUP($B550,Hosts!$A:$M,13,0)</f>
        <v>No</v>
      </c>
      <c r="G550" t="str">
        <f>INDEX(Hosts!$A:$M, MATCH(Places!$B550,Hosts!$A:$A,0), MATCH(Places!G$1,Hosts!$A$1:$M$1,0))</f>
        <v>Within a few hours</v>
      </c>
      <c r="H550" s="70">
        <f>INDEX(Hosts!$A:$M, MATCH(Places!$B550,Hosts!$A:$A,0), MATCH(Places!H$1,Hosts!$A$1:$M$1,0))</f>
        <v>1</v>
      </c>
      <c r="I550" s="70">
        <f>INDEX(Hosts!$A:$M, MATCH(Places!$B550,Hosts!$A:$A,0), MATCH(Places!I$1,Hosts!$A$1:$M$1,0))</f>
        <v>0.33</v>
      </c>
      <c r="J550" t="str">
        <f>INDEX(Hosts!$A:$M, MATCH(Places!$B550,Hosts!$A:$A,0), MATCH(Places!J$1,Hosts!$A$1:$M$1,0))</f>
        <v>No</v>
      </c>
      <c r="K550">
        <v>26</v>
      </c>
      <c r="L550" t="str">
        <f>VLOOKUP($K550,Neighborhoods!$A:$C,2,0)</f>
        <v>Queens</v>
      </c>
      <c r="M550" t="str">
        <f>VLOOKUP($K550,Neighborhoods!$A:$C,3,0)</f>
        <v>Sunnyside</v>
      </c>
      <c r="N550" t="str">
        <f>INDEX(Neighborhoods!$A:$C, MATCH(Places!$K550,Neighborhoods!$A:$A,0), MATCH(Places!N$1,Neighborhoods!$A$1:$C$1,0))</f>
        <v>Queens</v>
      </c>
      <c r="O550" t="str">
        <f>INDEX(Neighborhoods!$A:$C, MATCH(Places!$K550,Neighborhoods!$A:$A,0), MATCH(Places!O$1,Neighborhoods!$A$1:$C$1,0))</f>
        <v>Sunnyside</v>
      </c>
      <c r="P550" t="s">
        <v>11822</v>
      </c>
      <c r="Q550" t="str">
        <f t="shared" si="32"/>
        <v>No</v>
      </c>
      <c r="R550">
        <v>2</v>
      </c>
      <c r="S550" t="str">
        <f t="shared" si="33"/>
        <v>Small</v>
      </c>
      <c r="T550" s="50">
        <v>100</v>
      </c>
      <c r="U550" s="70">
        <f t="shared" si="34"/>
        <v>0.03</v>
      </c>
      <c r="V550" s="52">
        <v>5</v>
      </c>
      <c r="W550" s="52" t="str" cm="1">
        <f t="array" ref="W550">_xlfn.SWITCH(ROUND(V550,0),5,"Excellent",4,"Good",3,"Ok","Bad")</f>
        <v>Excellent</v>
      </c>
      <c r="X550">
        <v>4</v>
      </c>
      <c r="Y550" t="str">
        <f t="shared" si="35"/>
        <v>No</v>
      </c>
      <c r="Z550" s="68">
        <v>42607</v>
      </c>
      <c r="AA550" s="68">
        <v>43867</v>
      </c>
      <c r="AB550">
        <v>320</v>
      </c>
      <c r="AC550" t="s">
        <v>15615</v>
      </c>
    </row>
    <row r="551" spans="1:29" x14ac:dyDescent="0.3">
      <c r="A551" t="s">
        <v>427</v>
      </c>
      <c r="B551">
        <v>793</v>
      </c>
      <c r="C551" t="str">
        <f>VLOOKUP($B551,Hosts!$A:$M,10,0)</f>
        <v>A few days or more</v>
      </c>
      <c r="D551" s="70">
        <f>VLOOKUP($B551,Hosts!$A:$M,11,0)</f>
        <v>0.33</v>
      </c>
      <c r="E551" s="70">
        <f>VLOOKUP($B551,Hosts!$A:$M,12,0)</f>
        <v>0</v>
      </c>
      <c r="F551" t="str">
        <f>VLOOKUP($B551,Hosts!$A:$M,13,0)</f>
        <v>No</v>
      </c>
      <c r="G551" t="str">
        <f>INDEX(Hosts!$A:$M, MATCH(Places!$B551,Hosts!$A:$A,0), MATCH(Places!G$1,Hosts!$A$1:$M$1,0))</f>
        <v>A few days or more</v>
      </c>
      <c r="H551" s="70">
        <f>INDEX(Hosts!$A:$M, MATCH(Places!$B551,Hosts!$A:$A,0), MATCH(Places!H$1,Hosts!$A$1:$M$1,0))</f>
        <v>0.33</v>
      </c>
      <c r="I551" s="70">
        <f>INDEX(Hosts!$A:$M, MATCH(Places!$B551,Hosts!$A:$A,0), MATCH(Places!I$1,Hosts!$A$1:$M$1,0))</f>
        <v>0</v>
      </c>
      <c r="J551" t="str">
        <f>INDEX(Hosts!$A:$M, MATCH(Places!$B551,Hosts!$A:$A,0), MATCH(Places!J$1,Hosts!$A$1:$M$1,0))</f>
        <v>No</v>
      </c>
      <c r="K551">
        <v>24</v>
      </c>
      <c r="L551" t="str">
        <f>VLOOKUP($K551,Neighborhoods!$A:$C,2,0)</f>
        <v>Queens</v>
      </c>
      <c r="M551" t="str">
        <f>VLOOKUP($K551,Neighborhoods!$A:$C,3,0)</f>
        <v>Long Island City</v>
      </c>
      <c r="N551" t="str">
        <f>INDEX(Neighborhoods!$A:$C, MATCH(Places!$K551,Neighborhoods!$A:$A,0), MATCH(Places!N$1,Neighborhoods!$A$1:$C$1,0))</f>
        <v>Queens</v>
      </c>
      <c r="O551" t="str">
        <f>INDEX(Neighborhoods!$A:$C, MATCH(Places!$K551,Neighborhoods!$A:$A,0), MATCH(Places!O$1,Neighborhoods!$A$1:$C$1,0))</f>
        <v>Long Island City</v>
      </c>
      <c r="P551" t="s">
        <v>11822</v>
      </c>
      <c r="Q551" t="str">
        <f t="shared" si="32"/>
        <v>No</v>
      </c>
      <c r="R551">
        <v>2</v>
      </c>
      <c r="S551" t="str">
        <f t="shared" si="33"/>
        <v>Small</v>
      </c>
      <c r="T551" s="50">
        <v>133</v>
      </c>
      <c r="U551" s="70">
        <f t="shared" si="34"/>
        <v>0.03</v>
      </c>
      <c r="V551" s="52">
        <v>4.75</v>
      </c>
      <c r="W551" s="52" t="str" cm="1">
        <f t="array" ref="W551">_xlfn.SWITCH(ROUND(V551,0),5,"Excellent",4,"Good",3,"Ok","Bad")</f>
        <v>Excellent</v>
      </c>
      <c r="X551">
        <v>4</v>
      </c>
      <c r="Y551" t="str">
        <f t="shared" si="35"/>
        <v>No</v>
      </c>
      <c r="Z551" s="68">
        <v>41522</v>
      </c>
      <c r="AA551" s="68">
        <v>42556</v>
      </c>
      <c r="AB551">
        <v>76</v>
      </c>
      <c r="AC551" t="s">
        <v>15615</v>
      </c>
    </row>
    <row r="552" spans="1:29" x14ac:dyDescent="0.3">
      <c r="A552" t="s">
        <v>13495</v>
      </c>
      <c r="B552">
        <v>1255</v>
      </c>
      <c r="C552" t="str">
        <f>VLOOKUP($B552,Hosts!$A:$M,10,0)</f>
        <v>Within an hour</v>
      </c>
      <c r="D552" s="70">
        <f>VLOOKUP($B552,Hosts!$A:$M,11,0)</f>
        <v>1</v>
      </c>
      <c r="E552" s="70">
        <f>VLOOKUP($B552,Hosts!$A:$M,12,0)</f>
        <v>1</v>
      </c>
      <c r="F552" t="str">
        <f>VLOOKUP($B552,Hosts!$A:$M,13,0)</f>
        <v>No</v>
      </c>
      <c r="G552" t="str">
        <f>INDEX(Hosts!$A:$M, MATCH(Places!$B552,Hosts!$A:$A,0), MATCH(Places!G$1,Hosts!$A$1:$M$1,0))</f>
        <v>Within an hour</v>
      </c>
      <c r="H552" s="70">
        <f>INDEX(Hosts!$A:$M, MATCH(Places!$B552,Hosts!$A:$A,0), MATCH(Places!H$1,Hosts!$A$1:$M$1,0))</f>
        <v>1</v>
      </c>
      <c r="I552" s="70">
        <f>INDEX(Hosts!$A:$M, MATCH(Places!$B552,Hosts!$A:$A,0), MATCH(Places!I$1,Hosts!$A$1:$M$1,0))</f>
        <v>1</v>
      </c>
      <c r="J552" t="str">
        <f>INDEX(Hosts!$A:$M, MATCH(Places!$B552,Hosts!$A:$A,0), MATCH(Places!J$1,Hosts!$A$1:$M$1,0))</f>
        <v>No</v>
      </c>
      <c r="K552">
        <v>7</v>
      </c>
      <c r="L552" t="str">
        <f>VLOOKUP($K552,Neighborhoods!$A:$C,2,0)</f>
        <v>Brooklyn</v>
      </c>
      <c r="M552" t="str">
        <f>VLOOKUP($K552,Neighborhoods!$A:$C,3,0)</f>
        <v>Bedford-Stuyvesant</v>
      </c>
      <c r="N552" t="str">
        <f>INDEX(Neighborhoods!$A:$C, MATCH(Places!$K552,Neighborhoods!$A:$A,0), MATCH(Places!N$1,Neighborhoods!$A$1:$C$1,0))</f>
        <v>Brooklyn</v>
      </c>
      <c r="O552" t="str">
        <f>INDEX(Neighborhoods!$A:$C, MATCH(Places!$K552,Neighborhoods!$A:$A,0), MATCH(Places!O$1,Neighborhoods!$A$1:$C$1,0))</f>
        <v>Bedford-Stuyvesant</v>
      </c>
      <c r="P552" t="s">
        <v>11822</v>
      </c>
      <c r="Q552" t="str">
        <f t="shared" si="32"/>
        <v>No</v>
      </c>
      <c r="R552">
        <v>2</v>
      </c>
      <c r="S552" t="str">
        <f t="shared" si="33"/>
        <v>Small</v>
      </c>
      <c r="T552" s="50">
        <v>76</v>
      </c>
      <c r="U552" s="70">
        <f t="shared" si="34"/>
        <v>0.03</v>
      </c>
      <c r="V552" s="52">
        <v>4.57</v>
      </c>
      <c r="W552" s="52" t="str" cm="1">
        <f t="array" ref="W552">_xlfn.SWITCH(ROUND(V552,0),5,"Excellent",4,"Good",3,"Ok","Bad")</f>
        <v>Excellent</v>
      </c>
      <c r="X552">
        <v>44</v>
      </c>
      <c r="Y552" t="str">
        <f t="shared" si="35"/>
        <v>No</v>
      </c>
      <c r="Z552" s="68">
        <v>41548</v>
      </c>
      <c r="AA552" s="68">
        <v>43799</v>
      </c>
      <c r="AB552">
        <v>0</v>
      </c>
      <c r="AC552" t="s">
        <v>15615</v>
      </c>
    </row>
    <row r="553" spans="1:29" x14ac:dyDescent="0.3">
      <c r="A553" t="s">
        <v>428</v>
      </c>
      <c r="B553">
        <v>1261</v>
      </c>
      <c r="C553" t="str">
        <f>VLOOKUP($B553,Hosts!$A:$M,10,0)</f>
        <v>Within a few hours</v>
      </c>
      <c r="D553" s="70">
        <f>VLOOKUP($B553,Hosts!$A:$M,11,0)</f>
        <v>1</v>
      </c>
      <c r="E553" s="70">
        <f>VLOOKUP($B553,Hosts!$A:$M,12,0)</f>
        <v>0.77</v>
      </c>
      <c r="F553" t="str">
        <f>VLOOKUP($B553,Hosts!$A:$M,13,0)</f>
        <v>Yes</v>
      </c>
      <c r="G553" t="str">
        <f>INDEX(Hosts!$A:$M, MATCH(Places!$B553,Hosts!$A:$A,0), MATCH(Places!G$1,Hosts!$A$1:$M$1,0))</f>
        <v>Within a few hours</v>
      </c>
      <c r="H553" s="70">
        <f>INDEX(Hosts!$A:$M, MATCH(Places!$B553,Hosts!$A:$A,0), MATCH(Places!H$1,Hosts!$A$1:$M$1,0))</f>
        <v>1</v>
      </c>
      <c r="I553" s="70">
        <f>INDEX(Hosts!$A:$M, MATCH(Places!$B553,Hosts!$A:$A,0), MATCH(Places!I$1,Hosts!$A$1:$M$1,0))</f>
        <v>0.77</v>
      </c>
      <c r="J553" t="str">
        <f>INDEX(Hosts!$A:$M, MATCH(Places!$B553,Hosts!$A:$A,0), MATCH(Places!J$1,Hosts!$A$1:$M$1,0))</f>
        <v>Yes</v>
      </c>
      <c r="K553">
        <v>16</v>
      </c>
      <c r="L553" t="str">
        <f>VLOOKUP($K553,Neighborhoods!$A:$C,2,0)</f>
        <v>Manhattan</v>
      </c>
      <c r="M553" t="str">
        <f>VLOOKUP($K553,Neighborhoods!$A:$C,3,0)</f>
        <v>Harlem</v>
      </c>
      <c r="N553" t="str">
        <f>INDEX(Neighborhoods!$A:$C, MATCH(Places!$K553,Neighborhoods!$A:$A,0), MATCH(Places!N$1,Neighborhoods!$A$1:$C$1,0))</f>
        <v>Manhattan</v>
      </c>
      <c r="O553" t="str">
        <f>INDEX(Neighborhoods!$A:$C, MATCH(Places!$K553,Neighborhoods!$A:$A,0), MATCH(Places!O$1,Neighborhoods!$A$1:$C$1,0))</f>
        <v>Harlem</v>
      </c>
      <c r="P553" t="s">
        <v>1</v>
      </c>
      <c r="Q553" t="str">
        <f t="shared" si="32"/>
        <v>Yes</v>
      </c>
      <c r="R553">
        <v>2</v>
      </c>
      <c r="S553" t="str">
        <f t="shared" si="33"/>
        <v>Small</v>
      </c>
      <c r="T553" s="50">
        <v>40</v>
      </c>
      <c r="U553" s="70">
        <f t="shared" si="34"/>
        <v>0.03</v>
      </c>
      <c r="V553" s="52">
        <v>5</v>
      </c>
      <c r="W553" s="52" t="str" cm="1">
        <f t="array" ref="W553">_xlfn.SWITCH(ROUND(V553,0),5,"Excellent",4,"Good",3,"Ok","Bad")</f>
        <v>Excellent</v>
      </c>
      <c r="X553">
        <v>50</v>
      </c>
      <c r="Y553" t="str">
        <f t="shared" si="35"/>
        <v>No</v>
      </c>
      <c r="Z553" s="68">
        <v>42259</v>
      </c>
      <c r="AA553" s="68">
        <v>44009</v>
      </c>
      <c r="AB553">
        <v>0</v>
      </c>
      <c r="AC553" t="s">
        <v>15615</v>
      </c>
    </row>
    <row r="554" spans="1:29" x14ac:dyDescent="0.3">
      <c r="A554" t="s">
        <v>429</v>
      </c>
      <c r="B554">
        <v>1262</v>
      </c>
      <c r="C554" t="str">
        <f>VLOOKUP($B554,Hosts!$A:$M,10,0)</f>
        <v>Within a day</v>
      </c>
      <c r="D554" s="70">
        <f>VLOOKUP($B554,Hosts!$A:$M,11,0)</f>
        <v>1</v>
      </c>
      <c r="E554" s="70">
        <f>VLOOKUP($B554,Hosts!$A:$M,12,0)</f>
        <v>0.98</v>
      </c>
      <c r="F554" t="str">
        <f>VLOOKUP($B554,Hosts!$A:$M,13,0)</f>
        <v>Yes</v>
      </c>
      <c r="G554" t="str">
        <f>INDEX(Hosts!$A:$M, MATCH(Places!$B554,Hosts!$A:$A,0), MATCH(Places!G$1,Hosts!$A$1:$M$1,0))</f>
        <v>Within a day</v>
      </c>
      <c r="H554" s="70">
        <f>INDEX(Hosts!$A:$M, MATCH(Places!$B554,Hosts!$A:$A,0), MATCH(Places!H$1,Hosts!$A$1:$M$1,0))</f>
        <v>1</v>
      </c>
      <c r="I554" s="70">
        <f>INDEX(Hosts!$A:$M, MATCH(Places!$B554,Hosts!$A:$A,0), MATCH(Places!I$1,Hosts!$A$1:$M$1,0))</f>
        <v>0.98</v>
      </c>
      <c r="J554" t="str">
        <f>INDEX(Hosts!$A:$M, MATCH(Places!$B554,Hosts!$A:$A,0), MATCH(Places!J$1,Hosts!$A$1:$M$1,0))</f>
        <v>Yes</v>
      </c>
      <c r="K554">
        <v>17</v>
      </c>
      <c r="L554" t="str">
        <f>VLOOKUP($K554,Neighborhoods!$A:$C,2,0)</f>
        <v>Manhattan</v>
      </c>
      <c r="M554" t="str">
        <f>VLOOKUP($K554,Neighborhoods!$A:$C,3,0)</f>
        <v>Hell's Kitchen</v>
      </c>
      <c r="N554" t="str">
        <f>INDEX(Neighborhoods!$A:$C, MATCH(Places!$K554,Neighborhoods!$A:$A,0), MATCH(Places!N$1,Neighborhoods!$A$1:$C$1,0))</f>
        <v>Manhattan</v>
      </c>
      <c r="O554" t="str">
        <f>INDEX(Neighborhoods!$A:$C, MATCH(Places!$K554,Neighborhoods!$A:$A,0), MATCH(Places!O$1,Neighborhoods!$A$1:$C$1,0))</f>
        <v>Hell's Kitchen</v>
      </c>
      <c r="P554" t="s">
        <v>1</v>
      </c>
      <c r="Q554" t="str">
        <f t="shared" si="32"/>
        <v>Yes</v>
      </c>
      <c r="R554">
        <v>3</v>
      </c>
      <c r="S554" t="str">
        <f t="shared" si="33"/>
        <v>Medium</v>
      </c>
      <c r="T554" s="50">
        <v>93</v>
      </c>
      <c r="U554" s="70">
        <f t="shared" si="34"/>
        <v>0.03</v>
      </c>
      <c r="V554" s="52">
        <v>4.99</v>
      </c>
      <c r="W554" s="52" t="str" cm="1">
        <f t="array" ref="W554">_xlfn.SWITCH(ROUND(V554,0),5,"Excellent",4,"Good",3,"Ok","Bad")</f>
        <v>Excellent</v>
      </c>
      <c r="X554">
        <v>242</v>
      </c>
      <c r="Y554" t="str">
        <f t="shared" si="35"/>
        <v>Yes</v>
      </c>
      <c r="Z554" s="68">
        <v>42566</v>
      </c>
      <c r="AA554" s="68">
        <v>43898</v>
      </c>
      <c r="AB554">
        <v>179</v>
      </c>
      <c r="AC554" t="s">
        <v>15615</v>
      </c>
    </row>
    <row r="555" spans="1:29" x14ac:dyDescent="0.3">
      <c r="A555" t="s">
        <v>430</v>
      </c>
      <c r="B555">
        <v>311</v>
      </c>
      <c r="C555" t="str">
        <f>VLOOKUP($B555,Hosts!$A:$M,10,0)</f>
        <v>Within an hour</v>
      </c>
      <c r="D555" s="70">
        <f>VLOOKUP($B555,Hosts!$A:$M,11,0)</f>
        <v>0.75</v>
      </c>
      <c r="E555" s="70">
        <f>VLOOKUP($B555,Hosts!$A:$M,12,0)</f>
        <v>1</v>
      </c>
      <c r="F555" t="str">
        <f>VLOOKUP($B555,Hosts!$A:$M,13,0)</f>
        <v>No</v>
      </c>
      <c r="G555" t="str">
        <f>INDEX(Hosts!$A:$M, MATCH(Places!$B555,Hosts!$A:$A,0), MATCH(Places!G$1,Hosts!$A$1:$M$1,0))</f>
        <v>Within an hour</v>
      </c>
      <c r="H555" s="70">
        <f>INDEX(Hosts!$A:$M, MATCH(Places!$B555,Hosts!$A:$A,0), MATCH(Places!H$1,Hosts!$A$1:$M$1,0))</f>
        <v>0.75</v>
      </c>
      <c r="I555" s="70">
        <f>INDEX(Hosts!$A:$M, MATCH(Places!$B555,Hosts!$A:$A,0), MATCH(Places!I$1,Hosts!$A$1:$M$1,0))</f>
        <v>1</v>
      </c>
      <c r="J555" t="str">
        <f>INDEX(Hosts!$A:$M, MATCH(Places!$B555,Hosts!$A:$A,0), MATCH(Places!J$1,Hosts!$A$1:$M$1,0))</f>
        <v>No</v>
      </c>
      <c r="K555">
        <v>20</v>
      </c>
      <c r="L555" t="str">
        <f>VLOOKUP($K555,Neighborhoods!$A:$C,2,0)</f>
        <v>Manhattan</v>
      </c>
      <c r="M555" t="str">
        <f>VLOOKUP($K555,Neighborhoods!$A:$C,3,0)</f>
        <v>Upper West Side</v>
      </c>
      <c r="N555" t="str">
        <f>INDEX(Neighborhoods!$A:$C, MATCH(Places!$K555,Neighborhoods!$A:$A,0), MATCH(Places!N$1,Neighborhoods!$A$1:$C$1,0))</f>
        <v>Manhattan</v>
      </c>
      <c r="O555" t="str">
        <f>INDEX(Neighborhoods!$A:$C, MATCH(Places!$K555,Neighborhoods!$A:$A,0), MATCH(Places!O$1,Neighborhoods!$A$1:$C$1,0))</f>
        <v>Upper West Side</v>
      </c>
      <c r="P555" t="s">
        <v>11822</v>
      </c>
      <c r="Q555" t="str">
        <f t="shared" si="32"/>
        <v>No</v>
      </c>
      <c r="R555">
        <v>6</v>
      </c>
      <c r="S555" t="str">
        <f t="shared" si="33"/>
        <v>Large</v>
      </c>
      <c r="T555" s="50">
        <v>192</v>
      </c>
      <c r="U555" s="70">
        <f t="shared" si="34"/>
        <v>0.03</v>
      </c>
      <c r="V555" s="52">
        <v>4.3600000000000003</v>
      </c>
      <c r="W555" s="52" t="str" cm="1">
        <f t="array" ref="W555">_xlfn.SWITCH(ROUND(V555,0),5,"Excellent",4,"Good",3,"Ok","Bad")</f>
        <v>Good</v>
      </c>
      <c r="X555">
        <v>132</v>
      </c>
      <c r="Y555" t="str">
        <f t="shared" si="35"/>
        <v>No</v>
      </c>
      <c r="Z555" s="68">
        <v>41497</v>
      </c>
      <c r="AA555" s="68">
        <v>43221</v>
      </c>
      <c r="AB555">
        <v>365</v>
      </c>
      <c r="AC555" t="s">
        <v>15616</v>
      </c>
    </row>
    <row r="556" spans="1:29" x14ac:dyDescent="0.3">
      <c r="A556" t="s">
        <v>13551</v>
      </c>
      <c r="B556">
        <v>1267</v>
      </c>
      <c r="C556" t="str">
        <f>VLOOKUP($B556,Hosts!$A:$M,10,0)</f>
        <v>Within an hour</v>
      </c>
      <c r="D556" s="70">
        <f>VLOOKUP($B556,Hosts!$A:$M,11,0)</f>
        <v>1</v>
      </c>
      <c r="E556" s="70">
        <f>VLOOKUP($B556,Hosts!$A:$M,12,0)</f>
        <v>0.56999999999999995</v>
      </c>
      <c r="F556" t="str">
        <f>VLOOKUP($B556,Hosts!$A:$M,13,0)</f>
        <v>Yes</v>
      </c>
      <c r="G556" t="str">
        <f>INDEX(Hosts!$A:$M, MATCH(Places!$B556,Hosts!$A:$A,0), MATCH(Places!G$1,Hosts!$A$1:$M$1,0))</f>
        <v>Within an hour</v>
      </c>
      <c r="H556" s="70">
        <f>INDEX(Hosts!$A:$M, MATCH(Places!$B556,Hosts!$A:$A,0), MATCH(Places!H$1,Hosts!$A$1:$M$1,0))</f>
        <v>1</v>
      </c>
      <c r="I556" s="70">
        <f>INDEX(Hosts!$A:$M, MATCH(Places!$B556,Hosts!$A:$A,0), MATCH(Places!I$1,Hosts!$A$1:$M$1,0))</f>
        <v>0.56999999999999995</v>
      </c>
      <c r="J556" t="str">
        <f>INDEX(Hosts!$A:$M, MATCH(Places!$B556,Hosts!$A:$A,0), MATCH(Places!J$1,Hosts!$A$1:$M$1,0))</f>
        <v>Yes</v>
      </c>
      <c r="K556">
        <v>9</v>
      </c>
      <c r="L556" t="str">
        <f>VLOOKUP($K556,Neighborhoods!$A:$C,2,0)</f>
        <v>Brooklyn</v>
      </c>
      <c r="M556" t="str">
        <f>VLOOKUP($K556,Neighborhoods!$A:$C,3,0)</f>
        <v>Crown Heights</v>
      </c>
      <c r="N556" t="str">
        <f>INDEX(Neighborhoods!$A:$C, MATCH(Places!$K556,Neighborhoods!$A:$A,0), MATCH(Places!N$1,Neighborhoods!$A$1:$C$1,0))</f>
        <v>Brooklyn</v>
      </c>
      <c r="O556" t="str">
        <f>INDEX(Neighborhoods!$A:$C, MATCH(Places!$K556,Neighborhoods!$A:$A,0), MATCH(Places!O$1,Neighborhoods!$A$1:$C$1,0))</f>
        <v>Crown Heights</v>
      </c>
      <c r="P556" t="s">
        <v>11822</v>
      </c>
      <c r="Q556" t="str">
        <f t="shared" si="32"/>
        <v>No</v>
      </c>
      <c r="R556">
        <v>3</v>
      </c>
      <c r="S556" t="str">
        <f t="shared" si="33"/>
        <v>Medium</v>
      </c>
      <c r="T556" s="50">
        <v>85</v>
      </c>
      <c r="U556" s="70">
        <f t="shared" si="34"/>
        <v>0.03</v>
      </c>
      <c r="V556" s="52">
        <v>4.8</v>
      </c>
      <c r="W556" s="52" t="str" cm="1">
        <f t="array" ref="W556">_xlfn.SWITCH(ROUND(V556,0),5,"Excellent",4,"Good",3,"Ok","Bad")</f>
        <v>Excellent</v>
      </c>
      <c r="X556">
        <v>74</v>
      </c>
      <c r="Y556" t="str">
        <f t="shared" si="35"/>
        <v>No</v>
      </c>
      <c r="Z556" s="68">
        <v>41573</v>
      </c>
      <c r="AA556" s="68">
        <v>43891</v>
      </c>
      <c r="AB556">
        <v>0</v>
      </c>
      <c r="AC556" t="s">
        <v>15615</v>
      </c>
    </row>
    <row r="557" spans="1:29" x14ac:dyDescent="0.3">
      <c r="A557" t="s">
        <v>14021</v>
      </c>
      <c r="B557">
        <v>1271</v>
      </c>
      <c r="C557" t="str">
        <f>VLOOKUP($B557,Hosts!$A:$M,10,0)</f>
        <v>A few days or more</v>
      </c>
      <c r="D557" s="70">
        <f>VLOOKUP($B557,Hosts!$A:$M,11,0)</f>
        <v>0</v>
      </c>
      <c r="E557" s="70">
        <f>VLOOKUP($B557,Hosts!$A:$M,12,0)</f>
        <v>0</v>
      </c>
      <c r="F557" t="str">
        <f>VLOOKUP($B557,Hosts!$A:$M,13,0)</f>
        <v>No</v>
      </c>
      <c r="G557" t="str">
        <f>INDEX(Hosts!$A:$M, MATCH(Places!$B557,Hosts!$A:$A,0), MATCH(Places!G$1,Hosts!$A$1:$M$1,0))</f>
        <v>A few days or more</v>
      </c>
      <c r="H557" s="70">
        <f>INDEX(Hosts!$A:$M, MATCH(Places!$B557,Hosts!$A:$A,0), MATCH(Places!H$1,Hosts!$A$1:$M$1,0))</f>
        <v>0</v>
      </c>
      <c r="I557" s="70">
        <f>INDEX(Hosts!$A:$M, MATCH(Places!$B557,Hosts!$A:$A,0), MATCH(Places!I$1,Hosts!$A$1:$M$1,0))</f>
        <v>0</v>
      </c>
      <c r="J557" t="str">
        <f>INDEX(Hosts!$A:$M, MATCH(Places!$B557,Hosts!$A:$A,0), MATCH(Places!J$1,Hosts!$A$1:$M$1,0))</f>
        <v>No</v>
      </c>
      <c r="K557">
        <v>9</v>
      </c>
      <c r="L557" t="str">
        <f>VLOOKUP($K557,Neighborhoods!$A:$C,2,0)</f>
        <v>Brooklyn</v>
      </c>
      <c r="M557" t="str">
        <f>VLOOKUP($K557,Neighborhoods!$A:$C,3,0)</f>
        <v>Crown Heights</v>
      </c>
      <c r="N557" t="str">
        <f>INDEX(Neighborhoods!$A:$C, MATCH(Places!$K557,Neighborhoods!$A:$A,0), MATCH(Places!N$1,Neighborhoods!$A$1:$C$1,0))</f>
        <v>Brooklyn</v>
      </c>
      <c r="O557" t="str">
        <f>INDEX(Neighborhoods!$A:$C, MATCH(Places!$K557,Neighborhoods!$A:$A,0), MATCH(Places!O$1,Neighborhoods!$A$1:$C$1,0))</f>
        <v>Crown Heights</v>
      </c>
      <c r="P557" t="s">
        <v>1</v>
      </c>
      <c r="Q557" t="str">
        <f t="shared" si="32"/>
        <v>Yes</v>
      </c>
      <c r="R557">
        <v>1</v>
      </c>
      <c r="S557" t="str">
        <f t="shared" si="33"/>
        <v>Small</v>
      </c>
      <c r="T557" s="50">
        <v>50</v>
      </c>
      <c r="U557" s="70">
        <f t="shared" si="34"/>
        <v>0.03</v>
      </c>
      <c r="V557" s="52">
        <v>4.6399999999999997</v>
      </c>
      <c r="W557" s="52" t="str" cm="1">
        <f t="array" ref="W557">_xlfn.SWITCH(ROUND(V557,0),5,"Excellent",4,"Good",3,"Ok","Bad")</f>
        <v>Excellent</v>
      </c>
      <c r="X557">
        <v>14</v>
      </c>
      <c r="Y557" t="str">
        <f t="shared" si="35"/>
        <v>No</v>
      </c>
      <c r="Z557" s="68">
        <v>41499</v>
      </c>
      <c r="AA557" s="68">
        <v>43331</v>
      </c>
      <c r="AB557">
        <v>364</v>
      </c>
      <c r="AC557" t="s">
        <v>15615</v>
      </c>
    </row>
    <row r="558" spans="1:29" x14ac:dyDescent="0.3">
      <c r="A558" t="s">
        <v>431</v>
      </c>
      <c r="B558">
        <v>1269</v>
      </c>
      <c r="C558" t="str">
        <f>VLOOKUP($B558,Hosts!$A:$M,10,0)</f>
        <v>Within an hour</v>
      </c>
      <c r="D558" s="70">
        <f>VLOOKUP($B558,Hosts!$A:$M,11,0)</f>
        <v>1</v>
      </c>
      <c r="E558" s="70">
        <f>VLOOKUP($B558,Hosts!$A:$M,12,0)</f>
        <v>0.92</v>
      </c>
      <c r="F558" t="str">
        <f>VLOOKUP($B558,Hosts!$A:$M,13,0)</f>
        <v>Yes</v>
      </c>
      <c r="G558" t="str">
        <f>INDEX(Hosts!$A:$M, MATCH(Places!$B558,Hosts!$A:$A,0), MATCH(Places!G$1,Hosts!$A$1:$M$1,0))</f>
        <v>Within an hour</v>
      </c>
      <c r="H558" s="70">
        <f>INDEX(Hosts!$A:$M, MATCH(Places!$B558,Hosts!$A:$A,0), MATCH(Places!H$1,Hosts!$A$1:$M$1,0))</f>
        <v>1</v>
      </c>
      <c r="I558" s="70">
        <f>INDEX(Hosts!$A:$M, MATCH(Places!$B558,Hosts!$A:$A,0), MATCH(Places!I$1,Hosts!$A$1:$M$1,0))</f>
        <v>0.92</v>
      </c>
      <c r="J558" t="str">
        <f>INDEX(Hosts!$A:$M, MATCH(Places!$B558,Hosts!$A:$A,0), MATCH(Places!J$1,Hosts!$A$1:$M$1,0))</f>
        <v>Yes</v>
      </c>
      <c r="K558">
        <v>9</v>
      </c>
      <c r="L558" t="str">
        <f>VLOOKUP($K558,Neighborhoods!$A:$C,2,0)</f>
        <v>Brooklyn</v>
      </c>
      <c r="M558" t="str">
        <f>VLOOKUP($K558,Neighborhoods!$A:$C,3,0)</f>
        <v>Crown Heights</v>
      </c>
      <c r="N558" t="str">
        <f>INDEX(Neighborhoods!$A:$C, MATCH(Places!$K558,Neighborhoods!$A:$A,0), MATCH(Places!N$1,Neighborhoods!$A$1:$C$1,0))</f>
        <v>Brooklyn</v>
      </c>
      <c r="O558" t="str">
        <f>INDEX(Neighborhoods!$A:$C, MATCH(Places!$K558,Neighborhoods!$A:$A,0), MATCH(Places!O$1,Neighborhoods!$A$1:$C$1,0))</f>
        <v>Crown Heights</v>
      </c>
      <c r="P558" t="s">
        <v>1</v>
      </c>
      <c r="Q558" t="str">
        <f t="shared" si="32"/>
        <v>Yes</v>
      </c>
      <c r="R558">
        <v>4</v>
      </c>
      <c r="S558" t="str">
        <f t="shared" si="33"/>
        <v>Medium</v>
      </c>
      <c r="T558" s="50">
        <v>75</v>
      </c>
      <c r="U558" s="70">
        <f t="shared" si="34"/>
        <v>0.03</v>
      </c>
      <c r="V558" s="52">
        <v>4.74</v>
      </c>
      <c r="W558" s="52" t="str" cm="1">
        <f t="array" ref="W558">_xlfn.SWITCH(ROUND(V558,0),5,"Excellent",4,"Good",3,"Ok","Bad")</f>
        <v>Excellent</v>
      </c>
      <c r="X558">
        <v>96</v>
      </c>
      <c r="Y558" t="str">
        <f t="shared" si="35"/>
        <v>No</v>
      </c>
      <c r="Z558" s="68">
        <v>41498</v>
      </c>
      <c r="AA558" s="68">
        <v>43926</v>
      </c>
      <c r="AB558">
        <v>234</v>
      </c>
      <c r="AC558" t="s">
        <v>15615</v>
      </c>
    </row>
    <row r="559" spans="1:29" x14ac:dyDescent="0.3">
      <c r="A559" t="s">
        <v>432</v>
      </c>
      <c r="B559">
        <v>1273</v>
      </c>
      <c r="C559" t="str">
        <f>VLOOKUP($B559,Hosts!$A:$M,10,0)</f>
        <v>Within a few hours</v>
      </c>
      <c r="D559" s="70">
        <f>VLOOKUP($B559,Hosts!$A:$M,11,0)</f>
        <v>0.96</v>
      </c>
      <c r="E559" s="70">
        <f>VLOOKUP($B559,Hosts!$A:$M,12,0)</f>
        <v>0.79</v>
      </c>
      <c r="F559" t="str">
        <f>VLOOKUP($B559,Hosts!$A:$M,13,0)</f>
        <v>No</v>
      </c>
      <c r="G559" t="str">
        <f>INDEX(Hosts!$A:$M, MATCH(Places!$B559,Hosts!$A:$A,0), MATCH(Places!G$1,Hosts!$A$1:$M$1,0))</f>
        <v>Within a few hours</v>
      </c>
      <c r="H559" s="70">
        <f>INDEX(Hosts!$A:$M, MATCH(Places!$B559,Hosts!$A:$A,0), MATCH(Places!H$1,Hosts!$A$1:$M$1,0))</f>
        <v>0.96</v>
      </c>
      <c r="I559" s="70">
        <f>INDEX(Hosts!$A:$M, MATCH(Places!$B559,Hosts!$A:$A,0), MATCH(Places!I$1,Hosts!$A$1:$M$1,0))</f>
        <v>0.79</v>
      </c>
      <c r="J559" t="str">
        <f>INDEX(Hosts!$A:$M, MATCH(Places!$B559,Hosts!$A:$A,0), MATCH(Places!J$1,Hosts!$A$1:$M$1,0))</f>
        <v>No</v>
      </c>
      <c r="K559">
        <v>16</v>
      </c>
      <c r="L559" t="str">
        <f>VLOOKUP($K559,Neighborhoods!$A:$C,2,0)</f>
        <v>Manhattan</v>
      </c>
      <c r="M559" t="str">
        <f>VLOOKUP($K559,Neighborhoods!$A:$C,3,0)</f>
        <v>Harlem</v>
      </c>
      <c r="N559" t="str">
        <f>INDEX(Neighborhoods!$A:$C, MATCH(Places!$K559,Neighborhoods!$A:$A,0), MATCH(Places!N$1,Neighborhoods!$A$1:$C$1,0))</f>
        <v>Manhattan</v>
      </c>
      <c r="O559" t="str">
        <f>INDEX(Neighborhoods!$A:$C, MATCH(Places!$K559,Neighborhoods!$A:$A,0), MATCH(Places!O$1,Neighborhoods!$A$1:$C$1,0))</f>
        <v>Harlem</v>
      </c>
      <c r="P559" t="s">
        <v>11822</v>
      </c>
      <c r="Q559" t="str">
        <f t="shared" si="32"/>
        <v>No</v>
      </c>
      <c r="R559">
        <v>5</v>
      </c>
      <c r="S559" t="str">
        <f t="shared" si="33"/>
        <v>Medium</v>
      </c>
      <c r="T559" s="50">
        <v>92</v>
      </c>
      <c r="U559" s="70">
        <f t="shared" si="34"/>
        <v>0.03</v>
      </c>
      <c r="V559" s="52">
        <v>4.96</v>
      </c>
      <c r="W559" s="52" t="str" cm="1">
        <f t="array" ref="W559">_xlfn.SWITCH(ROUND(V559,0),5,"Excellent",4,"Good",3,"Ok","Bad")</f>
        <v>Excellent</v>
      </c>
      <c r="X559">
        <v>210</v>
      </c>
      <c r="Y559" t="str">
        <f t="shared" si="35"/>
        <v>Yes</v>
      </c>
      <c r="Z559" s="68">
        <v>42651</v>
      </c>
      <c r="AA559" s="68">
        <v>44057</v>
      </c>
      <c r="AB559">
        <v>332</v>
      </c>
      <c r="AC559" t="s">
        <v>15615</v>
      </c>
    </row>
    <row r="560" spans="1:29" x14ac:dyDescent="0.3">
      <c r="A560" t="s">
        <v>433</v>
      </c>
      <c r="B560">
        <v>1274</v>
      </c>
      <c r="C560" t="str">
        <f>VLOOKUP($B560,Hosts!$A:$M,10,0)</f>
        <v>Within an hour</v>
      </c>
      <c r="D560" s="70">
        <f>VLOOKUP($B560,Hosts!$A:$M,11,0)</f>
        <v>1</v>
      </c>
      <c r="E560" s="70">
        <f>VLOOKUP($B560,Hosts!$A:$M,12,0)</f>
        <v>0.98</v>
      </c>
      <c r="F560" t="str">
        <f>VLOOKUP($B560,Hosts!$A:$M,13,0)</f>
        <v>Yes</v>
      </c>
      <c r="G560" t="str">
        <f>INDEX(Hosts!$A:$M, MATCH(Places!$B560,Hosts!$A:$A,0), MATCH(Places!G$1,Hosts!$A$1:$M$1,0))</f>
        <v>Within an hour</v>
      </c>
      <c r="H560" s="70">
        <f>INDEX(Hosts!$A:$M, MATCH(Places!$B560,Hosts!$A:$A,0), MATCH(Places!H$1,Hosts!$A$1:$M$1,0))</f>
        <v>1</v>
      </c>
      <c r="I560" s="70">
        <f>INDEX(Hosts!$A:$M, MATCH(Places!$B560,Hosts!$A:$A,0), MATCH(Places!I$1,Hosts!$A$1:$M$1,0))</f>
        <v>0.98</v>
      </c>
      <c r="J560" t="str">
        <f>INDEX(Hosts!$A:$M, MATCH(Places!$B560,Hosts!$A:$A,0), MATCH(Places!J$1,Hosts!$A$1:$M$1,0))</f>
        <v>Yes</v>
      </c>
      <c r="K560">
        <v>7</v>
      </c>
      <c r="L560" t="str">
        <f>VLOOKUP($K560,Neighborhoods!$A:$C,2,0)</f>
        <v>Brooklyn</v>
      </c>
      <c r="M560" t="str">
        <f>VLOOKUP($K560,Neighborhoods!$A:$C,3,0)</f>
        <v>Bedford-Stuyvesant</v>
      </c>
      <c r="N560" t="str">
        <f>INDEX(Neighborhoods!$A:$C, MATCH(Places!$K560,Neighborhoods!$A:$A,0), MATCH(Places!N$1,Neighborhoods!$A$1:$C$1,0))</f>
        <v>Brooklyn</v>
      </c>
      <c r="O560" t="str">
        <f>INDEX(Neighborhoods!$A:$C, MATCH(Places!$K560,Neighborhoods!$A:$A,0), MATCH(Places!O$1,Neighborhoods!$A$1:$C$1,0))</f>
        <v>Bedford-Stuyvesant</v>
      </c>
      <c r="P560" t="s">
        <v>11822</v>
      </c>
      <c r="Q560" t="str">
        <f t="shared" si="32"/>
        <v>No</v>
      </c>
      <c r="R560">
        <v>4</v>
      </c>
      <c r="S560" t="str">
        <f t="shared" si="33"/>
        <v>Medium</v>
      </c>
      <c r="T560" s="50">
        <v>117</v>
      </c>
      <c r="U560" s="70">
        <f t="shared" si="34"/>
        <v>0.03</v>
      </c>
      <c r="V560" s="52">
        <v>4.9000000000000004</v>
      </c>
      <c r="W560" s="52" t="str" cm="1">
        <f t="array" ref="W560">_xlfn.SWITCH(ROUND(V560,0),5,"Excellent",4,"Good",3,"Ok","Bad")</f>
        <v>Excellent</v>
      </c>
      <c r="X560">
        <v>257</v>
      </c>
      <c r="Y560" t="str">
        <f t="shared" si="35"/>
        <v>Yes</v>
      </c>
      <c r="Z560" s="68">
        <v>41504</v>
      </c>
      <c r="AA560" s="68">
        <v>44052</v>
      </c>
      <c r="AB560">
        <v>314</v>
      </c>
      <c r="AC560" t="s">
        <v>15615</v>
      </c>
    </row>
    <row r="561" spans="1:29" x14ac:dyDescent="0.3">
      <c r="A561" t="s">
        <v>434</v>
      </c>
      <c r="B561">
        <v>902</v>
      </c>
      <c r="C561" t="str">
        <f>VLOOKUP($B561,Hosts!$A:$M,10,0)</f>
        <v>Within an hour</v>
      </c>
      <c r="D561" s="70">
        <f>VLOOKUP($B561,Hosts!$A:$M,11,0)</f>
        <v>1</v>
      </c>
      <c r="E561" s="70">
        <f>VLOOKUP($B561,Hosts!$A:$M,12,0)</f>
        <v>0</v>
      </c>
      <c r="F561" t="str">
        <f>VLOOKUP($B561,Hosts!$A:$M,13,0)</f>
        <v>No</v>
      </c>
      <c r="G561" t="str">
        <f>INDEX(Hosts!$A:$M, MATCH(Places!$B561,Hosts!$A:$A,0), MATCH(Places!G$1,Hosts!$A$1:$M$1,0))</f>
        <v>Within an hour</v>
      </c>
      <c r="H561" s="70">
        <f>INDEX(Hosts!$A:$M, MATCH(Places!$B561,Hosts!$A:$A,0), MATCH(Places!H$1,Hosts!$A$1:$M$1,0))</f>
        <v>1</v>
      </c>
      <c r="I561" s="70">
        <f>INDEX(Hosts!$A:$M, MATCH(Places!$B561,Hosts!$A:$A,0), MATCH(Places!I$1,Hosts!$A$1:$M$1,0))</f>
        <v>0</v>
      </c>
      <c r="J561" t="str">
        <f>INDEX(Hosts!$A:$M, MATCH(Places!$B561,Hosts!$A:$A,0), MATCH(Places!J$1,Hosts!$A$1:$M$1,0))</f>
        <v>No</v>
      </c>
      <c r="K561">
        <v>7</v>
      </c>
      <c r="L561" t="str">
        <f>VLOOKUP($K561,Neighborhoods!$A:$C,2,0)</f>
        <v>Brooklyn</v>
      </c>
      <c r="M561" t="str">
        <f>VLOOKUP($K561,Neighborhoods!$A:$C,3,0)</f>
        <v>Bedford-Stuyvesant</v>
      </c>
      <c r="N561" t="str">
        <f>INDEX(Neighborhoods!$A:$C, MATCH(Places!$K561,Neighborhoods!$A:$A,0), MATCH(Places!N$1,Neighborhoods!$A$1:$C$1,0))</f>
        <v>Brooklyn</v>
      </c>
      <c r="O561" t="str">
        <f>INDEX(Neighborhoods!$A:$C, MATCH(Places!$K561,Neighborhoods!$A:$A,0), MATCH(Places!O$1,Neighborhoods!$A$1:$C$1,0))</f>
        <v>Bedford-Stuyvesant</v>
      </c>
      <c r="P561" t="s">
        <v>11822</v>
      </c>
      <c r="Q561" t="str">
        <f t="shared" si="32"/>
        <v>No</v>
      </c>
      <c r="R561">
        <v>3</v>
      </c>
      <c r="S561" t="str">
        <f t="shared" si="33"/>
        <v>Medium</v>
      </c>
      <c r="T561" s="50">
        <v>99</v>
      </c>
      <c r="U561" s="70">
        <f t="shared" si="34"/>
        <v>0.03</v>
      </c>
      <c r="V561" s="52">
        <v>4.8099999999999996</v>
      </c>
      <c r="W561" s="52" t="str" cm="1">
        <f t="array" ref="W561">_xlfn.SWITCH(ROUND(V561,0),5,"Excellent",4,"Good",3,"Ok","Bad")</f>
        <v>Excellent</v>
      </c>
      <c r="X561">
        <v>31</v>
      </c>
      <c r="Y561" t="str">
        <f t="shared" si="35"/>
        <v>No</v>
      </c>
      <c r="Z561" s="68">
        <v>42198</v>
      </c>
      <c r="AA561" s="68">
        <v>43696</v>
      </c>
      <c r="AB561">
        <v>0</v>
      </c>
      <c r="AC561" t="s">
        <v>15615</v>
      </c>
    </row>
    <row r="562" spans="1:29" x14ac:dyDescent="0.3">
      <c r="A562" t="s">
        <v>435</v>
      </c>
      <c r="B562">
        <v>578</v>
      </c>
      <c r="C562" t="str">
        <f>VLOOKUP($B562,Hosts!$A:$M,10,0)</f>
        <v>Within an hour</v>
      </c>
      <c r="D562" s="70">
        <f>VLOOKUP($B562,Hosts!$A:$M,11,0)</f>
        <v>1</v>
      </c>
      <c r="E562" s="70">
        <f>VLOOKUP($B562,Hosts!$A:$M,12,0)</f>
        <v>0.43</v>
      </c>
      <c r="F562" t="str">
        <f>VLOOKUP($B562,Hosts!$A:$M,13,0)</f>
        <v>No</v>
      </c>
      <c r="G562" t="str">
        <f>INDEX(Hosts!$A:$M, MATCH(Places!$B562,Hosts!$A:$A,0), MATCH(Places!G$1,Hosts!$A$1:$M$1,0))</f>
        <v>Within an hour</v>
      </c>
      <c r="H562" s="70">
        <f>INDEX(Hosts!$A:$M, MATCH(Places!$B562,Hosts!$A:$A,0), MATCH(Places!H$1,Hosts!$A$1:$M$1,0))</f>
        <v>1</v>
      </c>
      <c r="I562" s="70">
        <f>INDEX(Hosts!$A:$M, MATCH(Places!$B562,Hosts!$A:$A,0), MATCH(Places!I$1,Hosts!$A$1:$M$1,0))</f>
        <v>0.43</v>
      </c>
      <c r="J562" t="str">
        <f>INDEX(Hosts!$A:$M, MATCH(Places!$B562,Hosts!$A:$A,0), MATCH(Places!J$1,Hosts!$A$1:$M$1,0))</f>
        <v>No</v>
      </c>
      <c r="K562">
        <v>8</v>
      </c>
      <c r="L562" t="str">
        <f>VLOOKUP($K562,Neighborhoods!$A:$C,2,0)</f>
        <v>Brooklyn</v>
      </c>
      <c r="M562" t="str">
        <f>VLOOKUP($K562,Neighborhoods!$A:$C,3,0)</f>
        <v>Bushwick</v>
      </c>
      <c r="N562" t="str">
        <f>INDEX(Neighborhoods!$A:$C, MATCH(Places!$K562,Neighborhoods!$A:$A,0), MATCH(Places!N$1,Neighborhoods!$A$1:$C$1,0))</f>
        <v>Brooklyn</v>
      </c>
      <c r="O562" t="str">
        <f>INDEX(Neighborhoods!$A:$C, MATCH(Places!$K562,Neighborhoods!$A:$A,0), MATCH(Places!O$1,Neighborhoods!$A$1:$C$1,0))</f>
        <v>Bushwick</v>
      </c>
      <c r="P562" t="s">
        <v>1</v>
      </c>
      <c r="Q562" t="str">
        <f t="shared" si="32"/>
        <v>Yes</v>
      </c>
      <c r="R562">
        <v>2</v>
      </c>
      <c r="S562" t="str">
        <f t="shared" si="33"/>
        <v>Small</v>
      </c>
      <c r="T562" s="50">
        <v>62</v>
      </c>
      <c r="U562" s="70">
        <f t="shared" si="34"/>
        <v>0.03</v>
      </c>
      <c r="V562" s="52">
        <v>4.8099999999999996</v>
      </c>
      <c r="W562" s="52" t="str" cm="1">
        <f t="array" ref="W562">_xlfn.SWITCH(ROUND(V562,0),5,"Excellent",4,"Good",3,"Ok","Bad")</f>
        <v>Excellent</v>
      </c>
      <c r="X562">
        <v>101</v>
      </c>
      <c r="Y562" t="str">
        <f t="shared" si="35"/>
        <v>Yes</v>
      </c>
      <c r="Z562" s="68">
        <v>41503</v>
      </c>
      <c r="AA562" s="68">
        <v>43831</v>
      </c>
      <c r="AB562">
        <v>319</v>
      </c>
      <c r="AC562" t="s">
        <v>15615</v>
      </c>
    </row>
    <row r="563" spans="1:29" x14ac:dyDescent="0.3">
      <c r="A563" t="s">
        <v>436</v>
      </c>
      <c r="B563">
        <v>1276</v>
      </c>
      <c r="C563" t="str">
        <f>VLOOKUP($B563,Hosts!$A:$M,10,0)</f>
        <v>A few days or more</v>
      </c>
      <c r="D563" s="70">
        <f>VLOOKUP($B563,Hosts!$A:$M,11,0)</f>
        <v>0.49</v>
      </c>
      <c r="E563" s="70">
        <f>VLOOKUP($B563,Hosts!$A:$M,12,0)</f>
        <v>0.13</v>
      </c>
      <c r="F563" t="str">
        <f>VLOOKUP($B563,Hosts!$A:$M,13,0)</f>
        <v>No</v>
      </c>
      <c r="G563" t="str">
        <f>INDEX(Hosts!$A:$M, MATCH(Places!$B563,Hosts!$A:$A,0), MATCH(Places!G$1,Hosts!$A$1:$M$1,0))</f>
        <v>A few days or more</v>
      </c>
      <c r="H563" s="70">
        <f>INDEX(Hosts!$A:$M, MATCH(Places!$B563,Hosts!$A:$A,0), MATCH(Places!H$1,Hosts!$A$1:$M$1,0))</f>
        <v>0.49</v>
      </c>
      <c r="I563" s="70">
        <f>INDEX(Hosts!$A:$M, MATCH(Places!$B563,Hosts!$A:$A,0), MATCH(Places!I$1,Hosts!$A$1:$M$1,0))</f>
        <v>0.13</v>
      </c>
      <c r="J563" t="str">
        <f>INDEX(Hosts!$A:$M, MATCH(Places!$B563,Hosts!$A:$A,0), MATCH(Places!J$1,Hosts!$A$1:$M$1,0))</f>
        <v>No</v>
      </c>
      <c r="K563">
        <v>21</v>
      </c>
      <c r="L563" t="str">
        <f>VLOOKUP($K563,Neighborhoods!$A:$C,2,0)</f>
        <v>Queens</v>
      </c>
      <c r="M563" t="str">
        <f>VLOOKUP($K563,Neighborhoods!$A:$C,3,0)</f>
        <v>Astoria</v>
      </c>
      <c r="N563" t="str">
        <f>INDEX(Neighborhoods!$A:$C, MATCH(Places!$K563,Neighborhoods!$A:$A,0), MATCH(Places!N$1,Neighborhoods!$A$1:$C$1,0))</f>
        <v>Queens</v>
      </c>
      <c r="O563" t="str">
        <f>INDEX(Neighborhoods!$A:$C, MATCH(Places!$K563,Neighborhoods!$A:$A,0), MATCH(Places!O$1,Neighborhoods!$A$1:$C$1,0))</f>
        <v>Astoria</v>
      </c>
      <c r="P563" t="s">
        <v>11822</v>
      </c>
      <c r="Q563" t="str">
        <f t="shared" si="32"/>
        <v>No</v>
      </c>
      <c r="R563">
        <v>2</v>
      </c>
      <c r="S563" t="str">
        <f t="shared" si="33"/>
        <v>Small</v>
      </c>
      <c r="T563" s="50">
        <v>140</v>
      </c>
      <c r="U563" s="70">
        <f t="shared" si="34"/>
        <v>0.03</v>
      </c>
      <c r="V563" s="52">
        <v>4.92</v>
      </c>
      <c r="W563" s="52" t="str" cm="1">
        <f t="array" ref="W563">_xlfn.SWITCH(ROUND(V563,0),5,"Excellent",4,"Good",3,"Ok","Bad")</f>
        <v>Excellent</v>
      </c>
      <c r="X563">
        <v>13</v>
      </c>
      <c r="Y563" t="str">
        <f t="shared" si="35"/>
        <v>No</v>
      </c>
      <c r="Z563" s="68">
        <v>41498</v>
      </c>
      <c r="AA563" s="68">
        <v>41883</v>
      </c>
      <c r="AB563">
        <v>0</v>
      </c>
      <c r="AC563" t="s">
        <v>15615</v>
      </c>
    </row>
    <row r="564" spans="1:29" x14ac:dyDescent="0.3">
      <c r="A564" t="s">
        <v>437</v>
      </c>
      <c r="B564">
        <v>1283</v>
      </c>
      <c r="C564" t="str">
        <f>VLOOKUP($B564,Hosts!$A:$M,10,0)</f>
        <v>Within an hour</v>
      </c>
      <c r="D564" s="70">
        <f>VLOOKUP($B564,Hosts!$A:$M,11,0)</f>
        <v>0.96</v>
      </c>
      <c r="E564" s="70">
        <f>VLOOKUP($B564,Hosts!$A:$M,12,0)</f>
        <v>0.87</v>
      </c>
      <c r="F564" t="str">
        <f>VLOOKUP($B564,Hosts!$A:$M,13,0)</f>
        <v>Yes</v>
      </c>
      <c r="G564" t="str">
        <f>INDEX(Hosts!$A:$M, MATCH(Places!$B564,Hosts!$A:$A,0), MATCH(Places!G$1,Hosts!$A$1:$M$1,0))</f>
        <v>Within an hour</v>
      </c>
      <c r="H564" s="70">
        <f>INDEX(Hosts!$A:$M, MATCH(Places!$B564,Hosts!$A:$A,0), MATCH(Places!H$1,Hosts!$A$1:$M$1,0))</f>
        <v>0.96</v>
      </c>
      <c r="I564" s="70">
        <f>INDEX(Hosts!$A:$M, MATCH(Places!$B564,Hosts!$A:$A,0), MATCH(Places!I$1,Hosts!$A$1:$M$1,0))</f>
        <v>0.87</v>
      </c>
      <c r="J564" t="str">
        <f>INDEX(Hosts!$A:$M, MATCH(Places!$B564,Hosts!$A:$A,0), MATCH(Places!J$1,Hosts!$A$1:$M$1,0))</f>
        <v>Yes</v>
      </c>
      <c r="K564">
        <v>12</v>
      </c>
      <c r="L564" t="str">
        <f>VLOOKUP($K564,Neighborhoods!$A:$C,2,0)</f>
        <v>Brooklyn</v>
      </c>
      <c r="M564" t="str">
        <f>VLOOKUP($K564,Neighborhoods!$A:$C,3,0)</f>
        <v>Williamsburg</v>
      </c>
      <c r="N564" t="str">
        <f>INDEX(Neighborhoods!$A:$C, MATCH(Places!$K564,Neighborhoods!$A:$A,0), MATCH(Places!N$1,Neighborhoods!$A$1:$C$1,0))</f>
        <v>Brooklyn</v>
      </c>
      <c r="O564" t="str">
        <f>INDEX(Neighborhoods!$A:$C, MATCH(Places!$K564,Neighborhoods!$A:$A,0), MATCH(Places!O$1,Neighborhoods!$A$1:$C$1,0))</f>
        <v>Williamsburg</v>
      </c>
      <c r="P564" t="s">
        <v>11822</v>
      </c>
      <c r="Q564" t="str">
        <f t="shared" si="32"/>
        <v>No</v>
      </c>
      <c r="R564">
        <v>2</v>
      </c>
      <c r="S564" t="str">
        <f t="shared" si="33"/>
        <v>Small</v>
      </c>
      <c r="T564" s="50">
        <v>110</v>
      </c>
      <c r="U564" s="70">
        <f t="shared" si="34"/>
        <v>0.03</v>
      </c>
      <c r="V564" s="52">
        <v>4.97</v>
      </c>
      <c r="W564" s="52" t="str" cm="1">
        <f t="array" ref="W564">_xlfn.SWITCH(ROUND(V564,0),5,"Excellent",4,"Good",3,"Ok","Bad")</f>
        <v>Excellent</v>
      </c>
      <c r="X564">
        <v>249</v>
      </c>
      <c r="Y564" t="str">
        <f t="shared" si="35"/>
        <v>Yes</v>
      </c>
      <c r="Z564" s="68">
        <v>41521</v>
      </c>
      <c r="AA564" s="68">
        <v>44031</v>
      </c>
      <c r="AB564">
        <v>322</v>
      </c>
      <c r="AC564" t="s">
        <v>15615</v>
      </c>
    </row>
    <row r="565" spans="1:29" x14ac:dyDescent="0.3">
      <c r="A565" t="s">
        <v>14299</v>
      </c>
      <c r="B565">
        <v>245</v>
      </c>
      <c r="C565" t="str">
        <f>VLOOKUP($B565,Hosts!$A:$M,10,0)</f>
        <v>Within a day</v>
      </c>
      <c r="D565" s="70">
        <f>VLOOKUP($B565,Hosts!$A:$M,11,0)</f>
        <v>0.92</v>
      </c>
      <c r="E565" s="70">
        <f>VLOOKUP($B565,Hosts!$A:$M,12,0)</f>
        <v>1</v>
      </c>
      <c r="F565" t="str">
        <f>VLOOKUP($B565,Hosts!$A:$M,13,0)</f>
        <v>No</v>
      </c>
      <c r="G565" t="str">
        <f>INDEX(Hosts!$A:$M, MATCH(Places!$B565,Hosts!$A:$A,0), MATCH(Places!G$1,Hosts!$A$1:$M$1,0))</f>
        <v>Within a day</v>
      </c>
      <c r="H565" s="70">
        <f>INDEX(Hosts!$A:$M, MATCH(Places!$B565,Hosts!$A:$A,0), MATCH(Places!H$1,Hosts!$A$1:$M$1,0))</f>
        <v>0.92</v>
      </c>
      <c r="I565" s="70">
        <f>INDEX(Hosts!$A:$M, MATCH(Places!$B565,Hosts!$A:$A,0), MATCH(Places!I$1,Hosts!$A$1:$M$1,0))</f>
        <v>1</v>
      </c>
      <c r="J565" t="str">
        <f>INDEX(Hosts!$A:$M, MATCH(Places!$B565,Hosts!$A:$A,0), MATCH(Places!J$1,Hosts!$A$1:$M$1,0))</f>
        <v>No</v>
      </c>
      <c r="K565">
        <v>13</v>
      </c>
      <c r="L565" t="str">
        <f>VLOOKUP($K565,Neighborhoods!$A:$C,2,0)</f>
        <v>Manhattan</v>
      </c>
      <c r="M565" t="str">
        <f>VLOOKUP($K565,Neighborhoods!$A:$C,3,0)</f>
        <v>Chelsea</v>
      </c>
      <c r="N565" t="str">
        <f>INDEX(Neighborhoods!$A:$C, MATCH(Places!$K565,Neighborhoods!$A:$A,0), MATCH(Places!N$1,Neighborhoods!$A$1:$C$1,0))</f>
        <v>Manhattan</v>
      </c>
      <c r="O565" t="str">
        <f>INDEX(Neighborhoods!$A:$C, MATCH(Places!$K565,Neighborhoods!$A:$A,0), MATCH(Places!O$1,Neighborhoods!$A$1:$C$1,0))</f>
        <v>Chelsea</v>
      </c>
      <c r="P565" t="s">
        <v>11822</v>
      </c>
      <c r="Q565" t="str">
        <f t="shared" si="32"/>
        <v>No</v>
      </c>
      <c r="R565">
        <v>6</v>
      </c>
      <c r="S565" t="str">
        <f t="shared" si="33"/>
        <v>Large</v>
      </c>
      <c r="T565" s="50">
        <v>800</v>
      </c>
      <c r="U565" s="70">
        <f t="shared" si="34"/>
        <v>0.05</v>
      </c>
      <c r="V565" s="52">
        <v>4.74</v>
      </c>
      <c r="W565" s="52" t="str" cm="1">
        <f t="array" ref="W565">_xlfn.SWITCH(ROUND(V565,0),5,"Excellent",4,"Good",3,"Ok","Bad")</f>
        <v>Excellent</v>
      </c>
      <c r="X565">
        <v>47</v>
      </c>
      <c r="Y565" t="str">
        <f t="shared" si="35"/>
        <v>No</v>
      </c>
      <c r="Z565" s="68">
        <v>41508</v>
      </c>
      <c r="AA565" s="68">
        <v>43466</v>
      </c>
      <c r="AB565">
        <v>358</v>
      </c>
      <c r="AC565" t="s">
        <v>15616</v>
      </c>
    </row>
    <row r="566" spans="1:29" x14ac:dyDescent="0.3">
      <c r="A566" t="s">
        <v>438</v>
      </c>
      <c r="B566">
        <v>1239</v>
      </c>
      <c r="C566" t="str">
        <f>VLOOKUP($B566,Hosts!$A:$M,10,0)</f>
        <v>Within an hour</v>
      </c>
      <c r="D566" s="70">
        <f>VLOOKUP($B566,Hosts!$A:$M,11,0)</f>
        <v>0.98</v>
      </c>
      <c r="E566" s="70">
        <f>VLOOKUP($B566,Hosts!$A:$M,12,0)</f>
        <v>1</v>
      </c>
      <c r="F566" t="str">
        <f>VLOOKUP($B566,Hosts!$A:$M,13,0)</f>
        <v>No</v>
      </c>
      <c r="G566" t="str">
        <f>INDEX(Hosts!$A:$M, MATCH(Places!$B566,Hosts!$A:$A,0), MATCH(Places!G$1,Hosts!$A$1:$M$1,0))</f>
        <v>Within an hour</v>
      </c>
      <c r="H566" s="70">
        <f>INDEX(Hosts!$A:$M, MATCH(Places!$B566,Hosts!$A:$A,0), MATCH(Places!H$1,Hosts!$A$1:$M$1,0))</f>
        <v>0.98</v>
      </c>
      <c r="I566" s="70">
        <f>INDEX(Hosts!$A:$M, MATCH(Places!$B566,Hosts!$A:$A,0), MATCH(Places!I$1,Hosts!$A$1:$M$1,0))</f>
        <v>1</v>
      </c>
      <c r="J566" t="str">
        <f>INDEX(Hosts!$A:$M, MATCH(Places!$B566,Hosts!$A:$A,0), MATCH(Places!J$1,Hosts!$A$1:$M$1,0))</f>
        <v>No</v>
      </c>
      <c r="K566">
        <v>11</v>
      </c>
      <c r="L566" t="str">
        <f>VLOOKUP($K566,Neighborhoods!$A:$C,2,0)</f>
        <v>Brooklyn</v>
      </c>
      <c r="M566" t="str">
        <f>VLOOKUP($K566,Neighborhoods!$A:$C,3,0)</f>
        <v>Greenpoint</v>
      </c>
      <c r="N566" t="str">
        <f>INDEX(Neighborhoods!$A:$C, MATCH(Places!$K566,Neighborhoods!$A:$A,0), MATCH(Places!N$1,Neighborhoods!$A$1:$C$1,0))</f>
        <v>Brooklyn</v>
      </c>
      <c r="O566" t="str">
        <f>INDEX(Neighborhoods!$A:$C, MATCH(Places!$K566,Neighborhoods!$A:$A,0), MATCH(Places!O$1,Neighborhoods!$A$1:$C$1,0))</f>
        <v>Greenpoint</v>
      </c>
      <c r="P566" t="s">
        <v>11822</v>
      </c>
      <c r="Q566" t="str">
        <f t="shared" si="32"/>
        <v>No</v>
      </c>
      <c r="R566">
        <v>4</v>
      </c>
      <c r="S566" t="str">
        <f t="shared" si="33"/>
        <v>Medium</v>
      </c>
      <c r="T566" s="50">
        <v>99</v>
      </c>
      <c r="U566" s="70">
        <f t="shared" si="34"/>
        <v>0.03</v>
      </c>
      <c r="V566" s="52">
        <v>4.8600000000000003</v>
      </c>
      <c r="W566" s="52" t="str" cm="1">
        <f t="array" ref="W566">_xlfn.SWITCH(ROUND(V566,0),5,"Excellent",4,"Good",3,"Ok","Bad")</f>
        <v>Excellent</v>
      </c>
      <c r="X566">
        <v>7</v>
      </c>
      <c r="Y566" t="str">
        <f t="shared" si="35"/>
        <v>No</v>
      </c>
      <c r="Z566" s="68">
        <v>41700</v>
      </c>
      <c r="AA566" s="68">
        <v>43404</v>
      </c>
      <c r="AB566">
        <v>286</v>
      </c>
      <c r="AC566" t="s">
        <v>15616</v>
      </c>
    </row>
    <row r="567" spans="1:29" x14ac:dyDescent="0.3">
      <c r="A567" t="s">
        <v>439</v>
      </c>
      <c r="B567">
        <v>955</v>
      </c>
      <c r="C567" t="str">
        <f>VLOOKUP($B567,Hosts!$A:$M,10,0)</f>
        <v>A few days or more</v>
      </c>
      <c r="D567" s="70">
        <f>VLOOKUP($B567,Hosts!$A:$M,11,0)</f>
        <v>0.33</v>
      </c>
      <c r="E567" s="70">
        <f>VLOOKUP($B567,Hosts!$A:$M,12,0)</f>
        <v>0.89</v>
      </c>
      <c r="F567" t="str">
        <f>VLOOKUP($B567,Hosts!$A:$M,13,0)</f>
        <v>No</v>
      </c>
      <c r="G567" t="str">
        <f>INDEX(Hosts!$A:$M, MATCH(Places!$B567,Hosts!$A:$A,0), MATCH(Places!G$1,Hosts!$A$1:$M$1,0))</f>
        <v>A few days or more</v>
      </c>
      <c r="H567" s="70">
        <f>INDEX(Hosts!$A:$M, MATCH(Places!$B567,Hosts!$A:$A,0), MATCH(Places!H$1,Hosts!$A$1:$M$1,0))</f>
        <v>0.33</v>
      </c>
      <c r="I567" s="70">
        <f>INDEX(Hosts!$A:$M, MATCH(Places!$B567,Hosts!$A:$A,0), MATCH(Places!I$1,Hosts!$A$1:$M$1,0))</f>
        <v>0.89</v>
      </c>
      <c r="J567" t="str">
        <f>INDEX(Hosts!$A:$M, MATCH(Places!$B567,Hosts!$A:$A,0), MATCH(Places!J$1,Hosts!$A$1:$M$1,0))</f>
        <v>No</v>
      </c>
      <c r="K567">
        <v>7</v>
      </c>
      <c r="L567" t="str">
        <f>VLOOKUP($K567,Neighborhoods!$A:$C,2,0)</f>
        <v>Brooklyn</v>
      </c>
      <c r="M567" t="str">
        <f>VLOOKUP($K567,Neighborhoods!$A:$C,3,0)</f>
        <v>Bedford-Stuyvesant</v>
      </c>
      <c r="N567" t="str">
        <f>INDEX(Neighborhoods!$A:$C, MATCH(Places!$K567,Neighborhoods!$A:$A,0), MATCH(Places!N$1,Neighborhoods!$A$1:$C$1,0))</f>
        <v>Brooklyn</v>
      </c>
      <c r="O567" t="str">
        <f>INDEX(Neighborhoods!$A:$C, MATCH(Places!$K567,Neighborhoods!$A:$A,0), MATCH(Places!O$1,Neighborhoods!$A$1:$C$1,0))</f>
        <v>Bedford-Stuyvesant</v>
      </c>
      <c r="P567" t="s">
        <v>11822</v>
      </c>
      <c r="Q567" t="str">
        <f t="shared" si="32"/>
        <v>No</v>
      </c>
      <c r="R567">
        <v>4</v>
      </c>
      <c r="S567" t="str">
        <f t="shared" si="33"/>
        <v>Medium</v>
      </c>
      <c r="T567" s="50">
        <v>99</v>
      </c>
      <c r="U567" s="70">
        <f t="shared" si="34"/>
        <v>0.03</v>
      </c>
      <c r="V567" s="52">
        <v>4.57</v>
      </c>
      <c r="W567" s="52" t="str" cm="1">
        <f t="array" ref="W567">_xlfn.SWITCH(ROUND(V567,0),5,"Excellent",4,"Good",3,"Ok","Bad")</f>
        <v>Excellent</v>
      </c>
      <c r="X567">
        <v>104</v>
      </c>
      <c r="Y567" t="str">
        <f t="shared" si="35"/>
        <v>No</v>
      </c>
      <c r="Z567" s="68">
        <v>41650</v>
      </c>
      <c r="AA567" s="68">
        <v>43882</v>
      </c>
      <c r="AB567">
        <v>326</v>
      </c>
      <c r="AC567" t="s">
        <v>15615</v>
      </c>
    </row>
    <row r="568" spans="1:29" x14ac:dyDescent="0.3">
      <c r="A568" t="s">
        <v>440</v>
      </c>
      <c r="B568">
        <v>382</v>
      </c>
      <c r="C568" t="str">
        <f>VLOOKUP($B568,Hosts!$A:$M,10,0)</f>
        <v>Within a day</v>
      </c>
      <c r="D568" s="70">
        <f>VLOOKUP($B568,Hosts!$A:$M,11,0)</f>
        <v>1</v>
      </c>
      <c r="E568" s="70">
        <f>VLOOKUP($B568,Hosts!$A:$M,12,0)</f>
        <v>0.92</v>
      </c>
      <c r="F568" t="str">
        <f>VLOOKUP($B568,Hosts!$A:$M,13,0)</f>
        <v>No</v>
      </c>
      <c r="G568" t="str">
        <f>INDEX(Hosts!$A:$M, MATCH(Places!$B568,Hosts!$A:$A,0), MATCH(Places!G$1,Hosts!$A$1:$M$1,0))</f>
        <v>Within a day</v>
      </c>
      <c r="H568" s="70">
        <f>INDEX(Hosts!$A:$M, MATCH(Places!$B568,Hosts!$A:$A,0), MATCH(Places!H$1,Hosts!$A$1:$M$1,0))</f>
        <v>1</v>
      </c>
      <c r="I568" s="70">
        <f>INDEX(Hosts!$A:$M, MATCH(Places!$B568,Hosts!$A:$A,0), MATCH(Places!I$1,Hosts!$A$1:$M$1,0))</f>
        <v>0.92</v>
      </c>
      <c r="J568" t="str">
        <f>INDEX(Hosts!$A:$M, MATCH(Places!$B568,Hosts!$A:$A,0), MATCH(Places!J$1,Hosts!$A$1:$M$1,0))</f>
        <v>No</v>
      </c>
      <c r="K568">
        <v>9</v>
      </c>
      <c r="L568" t="str">
        <f>VLOOKUP($K568,Neighborhoods!$A:$C,2,0)</f>
        <v>Brooklyn</v>
      </c>
      <c r="M568" t="str">
        <f>VLOOKUP($K568,Neighborhoods!$A:$C,3,0)</f>
        <v>Crown Heights</v>
      </c>
      <c r="N568" t="str">
        <f>INDEX(Neighborhoods!$A:$C, MATCH(Places!$K568,Neighborhoods!$A:$A,0), MATCH(Places!N$1,Neighborhoods!$A$1:$C$1,0))</f>
        <v>Brooklyn</v>
      </c>
      <c r="O568" t="str">
        <f>INDEX(Neighborhoods!$A:$C, MATCH(Places!$K568,Neighborhoods!$A:$A,0), MATCH(Places!O$1,Neighborhoods!$A$1:$C$1,0))</f>
        <v>Crown Heights</v>
      </c>
      <c r="P568" t="s">
        <v>11822</v>
      </c>
      <c r="Q568" t="str">
        <f t="shared" si="32"/>
        <v>No</v>
      </c>
      <c r="R568">
        <v>2</v>
      </c>
      <c r="S568" t="str">
        <f t="shared" si="33"/>
        <v>Small</v>
      </c>
      <c r="T568" s="50">
        <v>115</v>
      </c>
      <c r="U568" s="70">
        <f t="shared" si="34"/>
        <v>0.03</v>
      </c>
      <c r="V568" s="52">
        <v>4.7300000000000004</v>
      </c>
      <c r="W568" s="52" t="str" cm="1">
        <f t="array" ref="W568">_xlfn.SWITCH(ROUND(V568,0),5,"Excellent",4,"Good",3,"Ok","Bad")</f>
        <v>Excellent</v>
      </c>
      <c r="X568">
        <v>142</v>
      </c>
      <c r="Y568" t="str">
        <f t="shared" si="35"/>
        <v>No</v>
      </c>
      <c r="Z568" s="68">
        <v>41522</v>
      </c>
      <c r="AA568" s="68">
        <v>44040</v>
      </c>
      <c r="AB568">
        <v>58</v>
      </c>
      <c r="AC568" t="s">
        <v>15615</v>
      </c>
    </row>
    <row r="569" spans="1:29" x14ac:dyDescent="0.3">
      <c r="A569" t="s">
        <v>441</v>
      </c>
      <c r="B569">
        <v>1143</v>
      </c>
      <c r="C569" t="str">
        <f>VLOOKUP($B569,Hosts!$A:$M,10,0)</f>
        <v>Within an hour</v>
      </c>
      <c r="D569" s="70">
        <f>VLOOKUP($B569,Hosts!$A:$M,11,0)</f>
        <v>1</v>
      </c>
      <c r="E569" s="70">
        <f>VLOOKUP($B569,Hosts!$A:$M,12,0)</f>
        <v>0.81</v>
      </c>
      <c r="F569" t="str">
        <f>VLOOKUP($B569,Hosts!$A:$M,13,0)</f>
        <v>No</v>
      </c>
      <c r="G569" t="str">
        <f>INDEX(Hosts!$A:$M, MATCH(Places!$B569,Hosts!$A:$A,0), MATCH(Places!G$1,Hosts!$A$1:$M$1,0))</f>
        <v>Within an hour</v>
      </c>
      <c r="H569" s="70">
        <f>INDEX(Hosts!$A:$M, MATCH(Places!$B569,Hosts!$A:$A,0), MATCH(Places!H$1,Hosts!$A$1:$M$1,0))</f>
        <v>1</v>
      </c>
      <c r="I569" s="70">
        <f>INDEX(Hosts!$A:$M, MATCH(Places!$B569,Hosts!$A:$A,0), MATCH(Places!I$1,Hosts!$A$1:$M$1,0))</f>
        <v>0.81</v>
      </c>
      <c r="J569" t="str">
        <f>INDEX(Hosts!$A:$M, MATCH(Places!$B569,Hosts!$A:$A,0), MATCH(Places!J$1,Hosts!$A$1:$M$1,0))</f>
        <v>No</v>
      </c>
      <c r="K569">
        <v>14</v>
      </c>
      <c r="L569" t="str">
        <f>VLOOKUP($K569,Neighborhoods!$A:$C,2,0)</f>
        <v>Manhattan</v>
      </c>
      <c r="M569" t="str">
        <f>VLOOKUP($K569,Neighborhoods!$A:$C,3,0)</f>
        <v>East Harlem</v>
      </c>
      <c r="N569" t="str">
        <f>INDEX(Neighborhoods!$A:$C, MATCH(Places!$K569,Neighborhoods!$A:$A,0), MATCH(Places!N$1,Neighborhoods!$A$1:$C$1,0))</f>
        <v>Manhattan</v>
      </c>
      <c r="O569" t="str">
        <f>INDEX(Neighborhoods!$A:$C, MATCH(Places!$K569,Neighborhoods!$A:$A,0), MATCH(Places!O$1,Neighborhoods!$A$1:$C$1,0))</f>
        <v>East Harlem</v>
      </c>
      <c r="P569" t="s">
        <v>16</v>
      </c>
      <c r="Q569" t="str">
        <f t="shared" si="32"/>
        <v>Yes</v>
      </c>
      <c r="R569">
        <v>2</v>
      </c>
      <c r="S569" t="str">
        <f t="shared" si="33"/>
        <v>Small</v>
      </c>
      <c r="T569" s="50">
        <v>37</v>
      </c>
      <c r="U569" s="70">
        <f t="shared" si="34"/>
        <v>0.03</v>
      </c>
      <c r="V569" s="52">
        <v>4.9400000000000004</v>
      </c>
      <c r="W569" s="52" t="str" cm="1">
        <f t="array" ref="W569">_xlfn.SWITCH(ROUND(V569,0),5,"Excellent",4,"Good",3,"Ok","Bad")</f>
        <v>Excellent</v>
      </c>
      <c r="X569">
        <v>145</v>
      </c>
      <c r="Y569" t="str">
        <f t="shared" si="35"/>
        <v>Yes</v>
      </c>
      <c r="Z569" s="68">
        <v>41742</v>
      </c>
      <c r="AA569" s="68">
        <v>43995</v>
      </c>
      <c r="AB569">
        <v>90</v>
      </c>
      <c r="AC569" t="s">
        <v>15616</v>
      </c>
    </row>
    <row r="570" spans="1:29" x14ac:dyDescent="0.3">
      <c r="A570" t="s">
        <v>442</v>
      </c>
      <c r="B570">
        <v>635</v>
      </c>
      <c r="C570" t="str">
        <f>VLOOKUP($B570,Hosts!$A:$M,10,0)</f>
        <v>Within a few hours</v>
      </c>
      <c r="D570" s="70">
        <f>VLOOKUP($B570,Hosts!$A:$M,11,0)</f>
        <v>1</v>
      </c>
      <c r="E570" s="70">
        <f>VLOOKUP($B570,Hosts!$A:$M,12,0)</f>
        <v>1</v>
      </c>
      <c r="F570" t="str">
        <f>VLOOKUP($B570,Hosts!$A:$M,13,0)</f>
        <v>No</v>
      </c>
      <c r="G570" t="str">
        <f>INDEX(Hosts!$A:$M, MATCH(Places!$B570,Hosts!$A:$A,0), MATCH(Places!G$1,Hosts!$A$1:$M$1,0))</f>
        <v>Within a few hours</v>
      </c>
      <c r="H570" s="70">
        <f>INDEX(Hosts!$A:$M, MATCH(Places!$B570,Hosts!$A:$A,0), MATCH(Places!H$1,Hosts!$A$1:$M$1,0))</f>
        <v>1</v>
      </c>
      <c r="I570" s="70">
        <f>INDEX(Hosts!$A:$M, MATCH(Places!$B570,Hosts!$A:$A,0), MATCH(Places!I$1,Hosts!$A$1:$M$1,0))</f>
        <v>1</v>
      </c>
      <c r="J570" t="str">
        <f>INDEX(Hosts!$A:$M, MATCH(Places!$B570,Hosts!$A:$A,0), MATCH(Places!J$1,Hosts!$A$1:$M$1,0))</f>
        <v>No</v>
      </c>
      <c r="K570">
        <v>15</v>
      </c>
      <c r="L570" t="str">
        <f>VLOOKUP($K570,Neighborhoods!$A:$C,2,0)</f>
        <v>Manhattan</v>
      </c>
      <c r="M570" t="str">
        <f>VLOOKUP($K570,Neighborhoods!$A:$C,3,0)</f>
        <v>East Village</v>
      </c>
      <c r="N570" t="str">
        <f>INDEX(Neighborhoods!$A:$C, MATCH(Places!$K570,Neighborhoods!$A:$A,0), MATCH(Places!N$1,Neighborhoods!$A$1:$C$1,0))</f>
        <v>Manhattan</v>
      </c>
      <c r="O570" t="str">
        <f>INDEX(Neighborhoods!$A:$C, MATCH(Places!$K570,Neighborhoods!$A:$A,0), MATCH(Places!O$1,Neighborhoods!$A$1:$C$1,0))</f>
        <v>East Village</v>
      </c>
      <c r="P570" t="s">
        <v>1</v>
      </c>
      <c r="Q570" t="str">
        <f t="shared" si="32"/>
        <v>Yes</v>
      </c>
      <c r="R570">
        <v>1</v>
      </c>
      <c r="S570" t="str">
        <f t="shared" si="33"/>
        <v>Small</v>
      </c>
      <c r="T570" s="50">
        <v>69</v>
      </c>
      <c r="U570" s="70">
        <f t="shared" si="34"/>
        <v>0.03</v>
      </c>
      <c r="V570" s="52">
        <v>4.75</v>
      </c>
      <c r="W570" s="52" t="str" cm="1">
        <f t="array" ref="W570">_xlfn.SWITCH(ROUND(V570,0),5,"Excellent",4,"Good",3,"Ok","Bad")</f>
        <v>Excellent</v>
      </c>
      <c r="X570">
        <v>28</v>
      </c>
      <c r="Y570" t="str">
        <f t="shared" si="35"/>
        <v>No</v>
      </c>
      <c r="Z570" s="68">
        <v>41819</v>
      </c>
      <c r="AA570" s="68">
        <v>43890</v>
      </c>
      <c r="AB570">
        <v>90</v>
      </c>
      <c r="AC570" t="s">
        <v>15615</v>
      </c>
    </row>
    <row r="571" spans="1:29" x14ac:dyDescent="0.3">
      <c r="A571" t="s">
        <v>443</v>
      </c>
      <c r="B571">
        <v>1296</v>
      </c>
      <c r="C571" t="str">
        <f>VLOOKUP($B571,Hosts!$A:$M,10,0)</f>
        <v>Within an hour</v>
      </c>
      <c r="D571" s="70">
        <f>VLOOKUP($B571,Hosts!$A:$M,11,0)</f>
        <v>1</v>
      </c>
      <c r="E571" s="70">
        <f>VLOOKUP($B571,Hosts!$A:$M,12,0)</f>
        <v>1</v>
      </c>
      <c r="F571" t="str">
        <f>VLOOKUP($B571,Hosts!$A:$M,13,0)</f>
        <v>Yes</v>
      </c>
      <c r="G571" t="str">
        <f>INDEX(Hosts!$A:$M, MATCH(Places!$B571,Hosts!$A:$A,0), MATCH(Places!G$1,Hosts!$A$1:$M$1,0))</f>
        <v>Within an hour</v>
      </c>
      <c r="H571" s="70">
        <f>INDEX(Hosts!$A:$M, MATCH(Places!$B571,Hosts!$A:$A,0), MATCH(Places!H$1,Hosts!$A$1:$M$1,0))</f>
        <v>1</v>
      </c>
      <c r="I571" s="70">
        <f>INDEX(Hosts!$A:$M, MATCH(Places!$B571,Hosts!$A:$A,0), MATCH(Places!I$1,Hosts!$A$1:$M$1,0))</f>
        <v>1</v>
      </c>
      <c r="J571" t="str">
        <f>INDEX(Hosts!$A:$M, MATCH(Places!$B571,Hosts!$A:$A,0), MATCH(Places!J$1,Hosts!$A$1:$M$1,0))</f>
        <v>Yes</v>
      </c>
      <c r="K571">
        <v>24</v>
      </c>
      <c r="L571" t="str">
        <f>VLOOKUP($K571,Neighborhoods!$A:$C,2,0)</f>
        <v>Queens</v>
      </c>
      <c r="M571" t="str">
        <f>VLOOKUP($K571,Neighborhoods!$A:$C,3,0)</f>
        <v>Long Island City</v>
      </c>
      <c r="N571" t="str">
        <f>INDEX(Neighborhoods!$A:$C, MATCH(Places!$K571,Neighborhoods!$A:$A,0), MATCH(Places!N$1,Neighborhoods!$A$1:$C$1,0))</f>
        <v>Queens</v>
      </c>
      <c r="O571" t="str">
        <f>INDEX(Neighborhoods!$A:$C, MATCH(Places!$K571,Neighborhoods!$A:$A,0), MATCH(Places!O$1,Neighborhoods!$A$1:$C$1,0))</f>
        <v>Long Island City</v>
      </c>
      <c r="P571" t="s">
        <v>11822</v>
      </c>
      <c r="Q571" t="str">
        <f t="shared" si="32"/>
        <v>No</v>
      </c>
      <c r="R571">
        <v>6</v>
      </c>
      <c r="S571" t="str">
        <f t="shared" si="33"/>
        <v>Large</v>
      </c>
      <c r="T571" s="50">
        <v>205</v>
      </c>
      <c r="U571" s="70">
        <f t="shared" si="34"/>
        <v>0.04</v>
      </c>
      <c r="V571" s="52">
        <v>4.9800000000000004</v>
      </c>
      <c r="W571" s="52" t="str" cm="1">
        <f t="array" ref="W571">_xlfn.SWITCH(ROUND(V571,0),5,"Excellent",4,"Good",3,"Ok","Bad")</f>
        <v>Excellent</v>
      </c>
      <c r="X571">
        <v>207</v>
      </c>
      <c r="Y571" t="str">
        <f t="shared" si="35"/>
        <v>Yes</v>
      </c>
      <c r="Z571" s="68">
        <v>41575</v>
      </c>
      <c r="AA571" s="68">
        <v>43851</v>
      </c>
      <c r="AB571">
        <v>180</v>
      </c>
      <c r="AC571" t="s">
        <v>15615</v>
      </c>
    </row>
    <row r="572" spans="1:29" x14ac:dyDescent="0.3">
      <c r="A572" t="s">
        <v>444</v>
      </c>
      <c r="B572">
        <v>1309</v>
      </c>
      <c r="C572" t="str">
        <f>VLOOKUP($B572,Hosts!$A:$M,10,0)</f>
        <v>Within a few hours</v>
      </c>
      <c r="D572" s="70">
        <f>VLOOKUP($B572,Hosts!$A:$M,11,0)</f>
        <v>1</v>
      </c>
      <c r="E572" s="70">
        <f>VLOOKUP($B572,Hosts!$A:$M,12,0)</f>
        <v>0.5</v>
      </c>
      <c r="F572" t="str">
        <f>VLOOKUP($B572,Hosts!$A:$M,13,0)</f>
        <v>No</v>
      </c>
      <c r="G572" t="str">
        <f>INDEX(Hosts!$A:$M, MATCH(Places!$B572,Hosts!$A:$A,0), MATCH(Places!G$1,Hosts!$A$1:$M$1,0))</f>
        <v>Within a few hours</v>
      </c>
      <c r="H572" s="70">
        <f>INDEX(Hosts!$A:$M, MATCH(Places!$B572,Hosts!$A:$A,0), MATCH(Places!H$1,Hosts!$A$1:$M$1,0))</f>
        <v>1</v>
      </c>
      <c r="I572" s="70">
        <f>INDEX(Hosts!$A:$M, MATCH(Places!$B572,Hosts!$A:$A,0), MATCH(Places!I$1,Hosts!$A$1:$M$1,0))</f>
        <v>0.5</v>
      </c>
      <c r="J572" t="str">
        <f>INDEX(Hosts!$A:$M, MATCH(Places!$B572,Hosts!$A:$A,0), MATCH(Places!J$1,Hosts!$A$1:$M$1,0))</f>
        <v>No</v>
      </c>
      <c r="K572">
        <v>20</v>
      </c>
      <c r="L572" t="str">
        <f>VLOOKUP($K572,Neighborhoods!$A:$C,2,0)</f>
        <v>Manhattan</v>
      </c>
      <c r="M572" t="str">
        <f>VLOOKUP($K572,Neighborhoods!$A:$C,3,0)</f>
        <v>Upper West Side</v>
      </c>
      <c r="N572" t="str">
        <f>INDEX(Neighborhoods!$A:$C, MATCH(Places!$K572,Neighborhoods!$A:$A,0), MATCH(Places!N$1,Neighborhoods!$A$1:$C$1,0))</f>
        <v>Manhattan</v>
      </c>
      <c r="O572" t="str">
        <f>INDEX(Neighborhoods!$A:$C, MATCH(Places!$K572,Neighborhoods!$A:$A,0), MATCH(Places!O$1,Neighborhoods!$A$1:$C$1,0))</f>
        <v>Upper West Side</v>
      </c>
      <c r="P572" t="s">
        <v>11822</v>
      </c>
      <c r="Q572" t="str">
        <f t="shared" si="32"/>
        <v>No</v>
      </c>
      <c r="R572">
        <v>6</v>
      </c>
      <c r="S572" t="str">
        <f t="shared" si="33"/>
        <v>Large</v>
      </c>
      <c r="T572" s="50">
        <v>550</v>
      </c>
      <c r="U572" s="70">
        <f t="shared" si="34"/>
        <v>0.05</v>
      </c>
      <c r="V572" s="52">
        <v>4.8899999999999997</v>
      </c>
      <c r="W572" s="52" t="str" cm="1">
        <f t="array" ref="W572">_xlfn.SWITCH(ROUND(V572,0),5,"Excellent",4,"Good",3,"Ok","Bad")</f>
        <v>Excellent</v>
      </c>
      <c r="X572">
        <v>18</v>
      </c>
      <c r="Y572" t="str">
        <f t="shared" si="35"/>
        <v>No</v>
      </c>
      <c r="Z572" s="68">
        <v>41750</v>
      </c>
      <c r="AA572" s="68">
        <v>43829</v>
      </c>
      <c r="AB572">
        <v>249</v>
      </c>
      <c r="AC572" t="s">
        <v>15615</v>
      </c>
    </row>
    <row r="573" spans="1:29" x14ac:dyDescent="0.3">
      <c r="A573" t="s">
        <v>445</v>
      </c>
      <c r="B573">
        <v>1305</v>
      </c>
      <c r="C573" t="str">
        <f>VLOOKUP($B573,Hosts!$A:$M,10,0)</f>
        <v>Within a few hours</v>
      </c>
      <c r="D573" s="70">
        <f>VLOOKUP($B573,Hosts!$A:$M,11,0)</f>
        <v>1</v>
      </c>
      <c r="E573" s="70">
        <f>VLOOKUP($B573,Hosts!$A:$M,12,0)</f>
        <v>0.85</v>
      </c>
      <c r="F573" t="str">
        <f>VLOOKUP($B573,Hosts!$A:$M,13,0)</f>
        <v>No</v>
      </c>
      <c r="G573" t="str">
        <f>INDEX(Hosts!$A:$M, MATCH(Places!$B573,Hosts!$A:$A,0), MATCH(Places!G$1,Hosts!$A$1:$M$1,0))</f>
        <v>Within a few hours</v>
      </c>
      <c r="H573" s="70">
        <f>INDEX(Hosts!$A:$M, MATCH(Places!$B573,Hosts!$A:$A,0), MATCH(Places!H$1,Hosts!$A$1:$M$1,0))</f>
        <v>1</v>
      </c>
      <c r="I573" s="70">
        <f>INDEX(Hosts!$A:$M, MATCH(Places!$B573,Hosts!$A:$A,0), MATCH(Places!I$1,Hosts!$A$1:$M$1,0))</f>
        <v>0.85</v>
      </c>
      <c r="J573" t="str">
        <f>INDEX(Hosts!$A:$M, MATCH(Places!$B573,Hosts!$A:$A,0), MATCH(Places!J$1,Hosts!$A$1:$M$1,0))</f>
        <v>No</v>
      </c>
      <c r="K573">
        <v>12</v>
      </c>
      <c r="L573" t="str">
        <f>VLOOKUP($K573,Neighborhoods!$A:$C,2,0)</f>
        <v>Brooklyn</v>
      </c>
      <c r="M573" t="str">
        <f>VLOOKUP($K573,Neighborhoods!$A:$C,3,0)</f>
        <v>Williamsburg</v>
      </c>
      <c r="N573" t="str">
        <f>INDEX(Neighborhoods!$A:$C, MATCH(Places!$K573,Neighborhoods!$A:$A,0), MATCH(Places!N$1,Neighborhoods!$A$1:$C$1,0))</f>
        <v>Brooklyn</v>
      </c>
      <c r="O573" t="str">
        <f>INDEX(Neighborhoods!$A:$C, MATCH(Places!$K573,Neighborhoods!$A:$A,0), MATCH(Places!O$1,Neighborhoods!$A$1:$C$1,0))</f>
        <v>Williamsburg</v>
      </c>
      <c r="P573" t="s">
        <v>11822</v>
      </c>
      <c r="Q573" t="str">
        <f t="shared" si="32"/>
        <v>No</v>
      </c>
      <c r="R573">
        <v>2</v>
      </c>
      <c r="S573" t="str">
        <f t="shared" si="33"/>
        <v>Small</v>
      </c>
      <c r="T573" s="50">
        <v>99</v>
      </c>
      <c r="U573" s="70">
        <f t="shared" si="34"/>
        <v>0.03</v>
      </c>
      <c r="V573" s="52">
        <v>4.7300000000000004</v>
      </c>
      <c r="W573" s="52" t="str" cm="1">
        <f t="array" ref="W573">_xlfn.SWITCH(ROUND(V573,0),5,"Excellent",4,"Good",3,"Ok","Bad")</f>
        <v>Excellent</v>
      </c>
      <c r="X573">
        <v>226</v>
      </c>
      <c r="Y573" t="str">
        <f t="shared" si="35"/>
        <v>No</v>
      </c>
      <c r="Z573" s="68">
        <v>41522</v>
      </c>
      <c r="AA573" s="68">
        <v>43905</v>
      </c>
      <c r="AB573">
        <v>2</v>
      </c>
      <c r="AC573" t="s">
        <v>15615</v>
      </c>
    </row>
    <row r="574" spans="1:29" x14ac:dyDescent="0.3">
      <c r="A574" t="s">
        <v>2106</v>
      </c>
      <c r="B574">
        <v>1319</v>
      </c>
      <c r="C574" t="str">
        <f>VLOOKUP($B574,Hosts!$A:$M,10,0)</f>
        <v>Within a few hours</v>
      </c>
      <c r="D574" s="70">
        <f>VLOOKUP($B574,Hosts!$A:$M,11,0)</f>
        <v>0.9</v>
      </c>
      <c r="E574" s="70">
        <f>VLOOKUP($B574,Hosts!$A:$M,12,0)</f>
        <v>0.97</v>
      </c>
      <c r="F574" t="str">
        <f>VLOOKUP($B574,Hosts!$A:$M,13,0)</f>
        <v>Yes</v>
      </c>
      <c r="G574" t="str">
        <f>INDEX(Hosts!$A:$M, MATCH(Places!$B574,Hosts!$A:$A,0), MATCH(Places!G$1,Hosts!$A$1:$M$1,0))</f>
        <v>Within a few hours</v>
      </c>
      <c r="H574" s="70">
        <f>INDEX(Hosts!$A:$M, MATCH(Places!$B574,Hosts!$A:$A,0), MATCH(Places!H$1,Hosts!$A$1:$M$1,0))</f>
        <v>0.9</v>
      </c>
      <c r="I574" s="70">
        <f>INDEX(Hosts!$A:$M, MATCH(Places!$B574,Hosts!$A:$A,0), MATCH(Places!I$1,Hosts!$A$1:$M$1,0))</f>
        <v>0.97</v>
      </c>
      <c r="J574" t="str">
        <f>INDEX(Hosts!$A:$M, MATCH(Places!$B574,Hosts!$A:$A,0), MATCH(Places!J$1,Hosts!$A$1:$M$1,0))</f>
        <v>Yes</v>
      </c>
      <c r="K574">
        <v>12</v>
      </c>
      <c r="L574" t="str">
        <f>VLOOKUP($K574,Neighborhoods!$A:$C,2,0)</f>
        <v>Brooklyn</v>
      </c>
      <c r="M574" t="str">
        <f>VLOOKUP($K574,Neighborhoods!$A:$C,3,0)</f>
        <v>Williamsburg</v>
      </c>
      <c r="N574" t="str">
        <f>INDEX(Neighborhoods!$A:$C, MATCH(Places!$K574,Neighborhoods!$A:$A,0), MATCH(Places!N$1,Neighborhoods!$A$1:$C$1,0))</f>
        <v>Brooklyn</v>
      </c>
      <c r="O574" t="str">
        <f>INDEX(Neighborhoods!$A:$C, MATCH(Places!$K574,Neighborhoods!$A:$A,0), MATCH(Places!O$1,Neighborhoods!$A$1:$C$1,0))</f>
        <v>Williamsburg</v>
      </c>
      <c r="P574" t="s">
        <v>1</v>
      </c>
      <c r="Q574" t="str">
        <f t="shared" si="32"/>
        <v>Yes</v>
      </c>
      <c r="R574">
        <v>2</v>
      </c>
      <c r="S574" t="str">
        <f t="shared" si="33"/>
        <v>Small</v>
      </c>
      <c r="T574" s="50">
        <v>75</v>
      </c>
      <c r="U574" s="70">
        <f t="shared" si="34"/>
        <v>0.03</v>
      </c>
      <c r="V574" s="52">
        <v>4.99</v>
      </c>
      <c r="W574" s="52" t="str" cm="1">
        <f t="array" ref="W574">_xlfn.SWITCH(ROUND(V574,0),5,"Excellent",4,"Good",3,"Ok","Bad")</f>
        <v>Excellent</v>
      </c>
      <c r="X574">
        <v>174</v>
      </c>
      <c r="Y574" t="str">
        <f t="shared" si="35"/>
        <v>Yes</v>
      </c>
      <c r="Z574" s="68">
        <v>41531</v>
      </c>
      <c r="AA574" s="68">
        <v>44054</v>
      </c>
      <c r="AB574">
        <v>71</v>
      </c>
      <c r="AC574" t="s">
        <v>15615</v>
      </c>
    </row>
    <row r="575" spans="1:29" x14ac:dyDescent="0.3">
      <c r="A575" t="s">
        <v>2106</v>
      </c>
      <c r="B575">
        <v>1340</v>
      </c>
      <c r="C575" t="str">
        <f>VLOOKUP($B575,Hosts!$A:$M,10,0)</f>
        <v>A few days or more</v>
      </c>
      <c r="D575" s="70">
        <f>VLOOKUP($B575,Hosts!$A:$M,11,0)</f>
        <v>0</v>
      </c>
      <c r="E575" s="70">
        <f>VLOOKUP($B575,Hosts!$A:$M,12,0)</f>
        <v>0.9</v>
      </c>
      <c r="F575" t="str">
        <f>VLOOKUP($B575,Hosts!$A:$M,13,0)</f>
        <v>No</v>
      </c>
      <c r="G575" t="str">
        <f>INDEX(Hosts!$A:$M, MATCH(Places!$B575,Hosts!$A:$A,0), MATCH(Places!G$1,Hosts!$A$1:$M$1,0))</f>
        <v>A few days or more</v>
      </c>
      <c r="H575" s="70">
        <f>INDEX(Hosts!$A:$M, MATCH(Places!$B575,Hosts!$A:$A,0), MATCH(Places!H$1,Hosts!$A$1:$M$1,0))</f>
        <v>0</v>
      </c>
      <c r="I575" s="70">
        <f>INDEX(Hosts!$A:$M, MATCH(Places!$B575,Hosts!$A:$A,0), MATCH(Places!I$1,Hosts!$A$1:$M$1,0))</f>
        <v>0.9</v>
      </c>
      <c r="J575" t="str">
        <f>INDEX(Hosts!$A:$M, MATCH(Places!$B575,Hosts!$A:$A,0), MATCH(Places!J$1,Hosts!$A$1:$M$1,0))</f>
        <v>No</v>
      </c>
      <c r="K575">
        <v>12</v>
      </c>
      <c r="L575" t="str">
        <f>VLOOKUP($K575,Neighborhoods!$A:$C,2,0)</f>
        <v>Brooklyn</v>
      </c>
      <c r="M575" t="str">
        <f>VLOOKUP($K575,Neighborhoods!$A:$C,3,0)</f>
        <v>Williamsburg</v>
      </c>
      <c r="N575" t="str">
        <f>INDEX(Neighborhoods!$A:$C, MATCH(Places!$K575,Neighborhoods!$A:$A,0), MATCH(Places!N$1,Neighborhoods!$A$1:$C$1,0))</f>
        <v>Brooklyn</v>
      </c>
      <c r="O575" t="str">
        <f>INDEX(Neighborhoods!$A:$C, MATCH(Places!$K575,Neighborhoods!$A:$A,0), MATCH(Places!O$1,Neighborhoods!$A$1:$C$1,0))</f>
        <v>Williamsburg</v>
      </c>
      <c r="P575" t="s">
        <v>1</v>
      </c>
      <c r="Q575" t="str">
        <f t="shared" si="32"/>
        <v>Yes</v>
      </c>
      <c r="R575">
        <v>2</v>
      </c>
      <c r="S575" t="str">
        <f t="shared" si="33"/>
        <v>Small</v>
      </c>
      <c r="T575" s="50">
        <v>75</v>
      </c>
      <c r="U575" s="70">
        <f t="shared" si="34"/>
        <v>0.03</v>
      </c>
      <c r="V575" s="52">
        <v>5</v>
      </c>
      <c r="W575" s="52" t="str" cm="1">
        <f t="array" ref="W575">_xlfn.SWITCH(ROUND(V575,0),5,"Excellent",4,"Good",3,"Ok","Bad")</f>
        <v>Excellent</v>
      </c>
      <c r="X575">
        <v>6</v>
      </c>
      <c r="Y575" t="str">
        <f t="shared" si="35"/>
        <v>No</v>
      </c>
      <c r="Z575" s="68">
        <v>43768</v>
      </c>
      <c r="AA575" s="68">
        <v>43889</v>
      </c>
      <c r="AB575">
        <v>134</v>
      </c>
      <c r="AC575" t="s">
        <v>15616</v>
      </c>
    </row>
    <row r="576" spans="1:29" x14ac:dyDescent="0.3">
      <c r="A576" t="s">
        <v>13233</v>
      </c>
      <c r="B576">
        <v>1039</v>
      </c>
      <c r="C576" t="str">
        <f>VLOOKUP($B576,Hosts!$A:$M,10,0)</f>
        <v>Within an hour</v>
      </c>
      <c r="D576" s="70">
        <f>VLOOKUP($B576,Hosts!$A:$M,11,0)</f>
        <v>0.6</v>
      </c>
      <c r="E576" s="70">
        <f>VLOOKUP($B576,Hosts!$A:$M,12,0)</f>
        <v>0.55000000000000004</v>
      </c>
      <c r="F576" t="str">
        <f>VLOOKUP($B576,Hosts!$A:$M,13,0)</f>
        <v>No</v>
      </c>
      <c r="G576" t="str">
        <f>INDEX(Hosts!$A:$M, MATCH(Places!$B576,Hosts!$A:$A,0), MATCH(Places!G$1,Hosts!$A$1:$M$1,0))</f>
        <v>Within an hour</v>
      </c>
      <c r="H576" s="70">
        <f>INDEX(Hosts!$A:$M, MATCH(Places!$B576,Hosts!$A:$A,0), MATCH(Places!H$1,Hosts!$A$1:$M$1,0))</f>
        <v>0.6</v>
      </c>
      <c r="I576" s="70">
        <f>INDEX(Hosts!$A:$M, MATCH(Places!$B576,Hosts!$A:$A,0), MATCH(Places!I$1,Hosts!$A$1:$M$1,0))</f>
        <v>0.55000000000000004</v>
      </c>
      <c r="J576" t="str">
        <f>INDEX(Hosts!$A:$M, MATCH(Places!$B576,Hosts!$A:$A,0), MATCH(Places!J$1,Hosts!$A$1:$M$1,0))</f>
        <v>No</v>
      </c>
      <c r="K576">
        <v>17</v>
      </c>
      <c r="L576" t="str">
        <f>VLOOKUP($K576,Neighborhoods!$A:$C,2,0)</f>
        <v>Manhattan</v>
      </c>
      <c r="M576" t="str">
        <f>VLOOKUP($K576,Neighborhoods!$A:$C,3,0)</f>
        <v>Hell's Kitchen</v>
      </c>
      <c r="N576" t="str">
        <f>INDEX(Neighborhoods!$A:$C, MATCH(Places!$K576,Neighborhoods!$A:$A,0), MATCH(Places!N$1,Neighborhoods!$A$1:$C$1,0))</f>
        <v>Manhattan</v>
      </c>
      <c r="O576" t="str">
        <f>INDEX(Neighborhoods!$A:$C, MATCH(Places!$K576,Neighborhoods!$A:$A,0), MATCH(Places!O$1,Neighborhoods!$A$1:$C$1,0))</f>
        <v>Hell's Kitchen</v>
      </c>
      <c r="P576" t="s">
        <v>11822</v>
      </c>
      <c r="Q576" t="str">
        <f t="shared" si="32"/>
        <v>No</v>
      </c>
      <c r="R576">
        <v>4</v>
      </c>
      <c r="S576" t="str">
        <f t="shared" si="33"/>
        <v>Medium</v>
      </c>
      <c r="T576" s="50">
        <v>97</v>
      </c>
      <c r="U576" s="70">
        <f t="shared" si="34"/>
        <v>0.03</v>
      </c>
      <c r="V576" s="52">
        <v>4.76</v>
      </c>
      <c r="W576" s="52" t="str" cm="1">
        <f t="array" ref="W576">_xlfn.SWITCH(ROUND(V576,0),5,"Excellent",4,"Good",3,"Ok","Bad")</f>
        <v>Excellent</v>
      </c>
      <c r="X576">
        <v>90</v>
      </c>
      <c r="Y576" t="str">
        <f t="shared" si="35"/>
        <v>No</v>
      </c>
      <c r="Z576" s="68">
        <v>41541</v>
      </c>
      <c r="AA576" s="68">
        <v>44022</v>
      </c>
      <c r="AB576">
        <v>62</v>
      </c>
      <c r="AC576" t="s">
        <v>15615</v>
      </c>
    </row>
    <row r="577" spans="1:29" x14ac:dyDescent="0.3">
      <c r="A577" t="s">
        <v>446</v>
      </c>
      <c r="B577">
        <v>1292</v>
      </c>
      <c r="C577" t="str">
        <f>VLOOKUP($B577,Hosts!$A:$M,10,0)</f>
        <v>Within a few hours</v>
      </c>
      <c r="D577" s="70">
        <f>VLOOKUP($B577,Hosts!$A:$M,11,0)</f>
        <v>1</v>
      </c>
      <c r="E577" s="70">
        <f>VLOOKUP($B577,Hosts!$A:$M,12,0)</f>
        <v>0.3</v>
      </c>
      <c r="F577" t="str">
        <f>VLOOKUP($B577,Hosts!$A:$M,13,0)</f>
        <v>No</v>
      </c>
      <c r="G577" t="str">
        <f>INDEX(Hosts!$A:$M, MATCH(Places!$B577,Hosts!$A:$A,0), MATCH(Places!G$1,Hosts!$A$1:$M$1,0))</f>
        <v>Within a few hours</v>
      </c>
      <c r="H577" s="70">
        <f>INDEX(Hosts!$A:$M, MATCH(Places!$B577,Hosts!$A:$A,0), MATCH(Places!H$1,Hosts!$A$1:$M$1,0))</f>
        <v>1</v>
      </c>
      <c r="I577" s="70">
        <f>INDEX(Hosts!$A:$M, MATCH(Places!$B577,Hosts!$A:$A,0), MATCH(Places!I$1,Hosts!$A$1:$M$1,0))</f>
        <v>0.3</v>
      </c>
      <c r="J577" t="str">
        <f>INDEX(Hosts!$A:$M, MATCH(Places!$B577,Hosts!$A:$A,0), MATCH(Places!J$1,Hosts!$A$1:$M$1,0))</f>
        <v>No</v>
      </c>
      <c r="K577">
        <v>7</v>
      </c>
      <c r="L577" t="str">
        <f>VLOOKUP($K577,Neighborhoods!$A:$C,2,0)</f>
        <v>Brooklyn</v>
      </c>
      <c r="M577" t="str">
        <f>VLOOKUP($K577,Neighborhoods!$A:$C,3,0)</f>
        <v>Bedford-Stuyvesant</v>
      </c>
      <c r="N577" t="str">
        <f>INDEX(Neighborhoods!$A:$C, MATCH(Places!$K577,Neighborhoods!$A:$A,0), MATCH(Places!N$1,Neighborhoods!$A$1:$C$1,0))</f>
        <v>Brooklyn</v>
      </c>
      <c r="O577" t="str">
        <f>INDEX(Neighborhoods!$A:$C, MATCH(Places!$K577,Neighborhoods!$A:$A,0), MATCH(Places!O$1,Neighborhoods!$A$1:$C$1,0))</f>
        <v>Bedford-Stuyvesant</v>
      </c>
      <c r="P577" t="s">
        <v>11822</v>
      </c>
      <c r="Q577" t="str">
        <f t="shared" si="32"/>
        <v>No</v>
      </c>
      <c r="R577">
        <v>10</v>
      </c>
      <c r="S577" t="str">
        <f t="shared" si="33"/>
        <v>Large</v>
      </c>
      <c r="T577" s="50">
        <v>750</v>
      </c>
      <c r="U577" s="70">
        <f t="shared" si="34"/>
        <v>0.05</v>
      </c>
      <c r="V577" s="52">
        <v>4.88</v>
      </c>
      <c r="W577" s="52" t="str" cm="1">
        <f t="array" ref="W577">_xlfn.SWITCH(ROUND(V577,0),5,"Excellent",4,"Good",3,"Ok","Bad")</f>
        <v>Excellent</v>
      </c>
      <c r="X577">
        <v>51</v>
      </c>
      <c r="Y577" t="str">
        <f t="shared" si="35"/>
        <v>No</v>
      </c>
      <c r="Z577" s="68">
        <v>41523</v>
      </c>
      <c r="AA577" s="68">
        <v>43772</v>
      </c>
      <c r="AB577">
        <v>89</v>
      </c>
      <c r="AC577" t="s">
        <v>15615</v>
      </c>
    </row>
    <row r="578" spans="1:29" x14ac:dyDescent="0.3">
      <c r="A578" t="s">
        <v>447</v>
      </c>
      <c r="B578">
        <v>1322</v>
      </c>
      <c r="C578" t="str">
        <f>VLOOKUP($B578,Hosts!$A:$M,10,0)</f>
        <v>Within an hour</v>
      </c>
      <c r="D578" s="70">
        <f>VLOOKUP($B578,Hosts!$A:$M,11,0)</f>
        <v>0.9</v>
      </c>
      <c r="E578" s="70">
        <f>VLOOKUP($B578,Hosts!$A:$M,12,0)</f>
        <v>0.96</v>
      </c>
      <c r="F578" t="str">
        <f>VLOOKUP($B578,Hosts!$A:$M,13,0)</f>
        <v>No</v>
      </c>
      <c r="G578" t="str">
        <f>INDEX(Hosts!$A:$M, MATCH(Places!$B578,Hosts!$A:$A,0), MATCH(Places!G$1,Hosts!$A$1:$M$1,0))</f>
        <v>Within an hour</v>
      </c>
      <c r="H578" s="70">
        <f>INDEX(Hosts!$A:$M, MATCH(Places!$B578,Hosts!$A:$A,0), MATCH(Places!H$1,Hosts!$A$1:$M$1,0))</f>
        <v>0.9</v>
      </c>
      <c r="I578" s="70">
        <f>INDEX(Hosts!$A:$M, MATCH(Places!$B578,Hosts!$A:$A,0), MATCH(Places!I$1,Hosts!$A$1:$M$1,0))</f>
        <v>0.96</v>
      </c>
      <c r="J578" t="str">
        <f>INDEX(Hosts!$A:$M, MATCH(Places!$B578,Hosts!$A:$A,0), MATCH(Places!J$1,Hosts!$A$1:$M$1,0))</f>
        <v>No</v>
      </c>
      <c r="K578">
        <v>16</v>
      </c>
      <c r="L578" t="str">
        <f>VLOOKUP($K578,Neighborhoods!$A:$C,2,0)</f>
        <v>Manhattan</v>
      </c>
      <c r="M578" t="str">
        <f>VLOOKUP($K578,Neighborhoods!$A:$C,3,0)</f>
        <v>Harlem</v>
      </c>
      <c r="N578" t="str">
        <f>INDEX(Neighborhoods!$A:$C, MATCH(Places!$K578,Neighborhoods!$A:$A,0), MATCH(Places!N$1,Neighborhoods!$A$1:$C$1,0))</f>
        <v>Manhattan</v>
      </c>
      <c r="O578" t="str">
        <f>INDEX(Neighborhoods!$A:$C, MATCH(Places!$K578,Neighborhoods!$A:$A,0), MATCH(Places!O$1,Neighborhoods!$A$1:$C$1,0))</f>
        <v>Harlem</v>
      </c>
      <c r="P578" t="s">
        <v>1</v>
      </c>
      <c r="Q578" t="str">
        <f t="shared" si="32"/>
        <v>Yes</v>
      </c>
      <c r="R578">
        <v>2</v>
      </c>
      <c r="S578" t="str">
        <f t="shared" si="33"/>
        <v>Small</v>
      </c>
      <c r="T578" s="50">
        <v>49</v>
      </c>
      <c r="U578" s="70">
        <f t="shared" si="34"/>
        <v>0.03</v>
      </c>
      <c r="V578" s="52">
        <v>4.74</v>
      </c>
      <c r="W578" s="52" t="str" cm="1">
        <f t="array" ref="W578">_xlfn.SWITCH(ROUND(V578,0),5,"Excellent",4,"Good",3,"Ok","Bad")</f>
        <v>Excellent</v>
      </c>
      <c r="X578">
        <v>168</v>
      </c>
      <c r="Y578" t="str">
        <f t="shared" si="35"/>
        <v>No</v>
      </c>
      <c r="Z578" s="68">
        <v>41523</v>
      </c>
      <c r="AA578" s="68">
        <v>44039</v>
      </c>
      <c r="AB578">
        <v>51</v>
      </c>
      <c r="AC578" t="s">
        <v>15615</v>
      </c>
    </row>
    <row r="579" spans="1:29" x14ac:dyDescent="0.3">
      <c r="A579" t="s">
        <v>448</v>
      </c>
      <c r="B579">
        <v>1308</v>
      </c>
      <c r="C579" t="str">
        <f>VLOOKUP($B579,Hosts!$A:$M,10,0)</f>
        <v>Within an hour</v>
      </c>
      <c r="D579" s="70">
        <f>VLOOKUP($B579,Hosts!$A:$M,11,0)</f>
        <v>1</v>
      </c>
      <c r="E579" s="70">
        <f>VLOOKUP($B579,Hosts!$A:$M,12,0)</f>
        <v>0.9</v>
      </c>
      <c r="F579" t="str">
        <f>VLOOKUP($B579,Hosts!$A:$M,13,0)</f>
        <v>Yes</v>
      </c>
      <c r="G579" t="str">
        <f>INDEX(Hosts!$A:$M, MATCH(Places!$B579,Hosts!$A:$A,0), MATCH(Places!G$1,Hosts!$A$1:$M$1,0))</f>
        <v>Within an hour</v>
      </c>
      <c r="H579" s="70">
        <f>INDEX(Hosts!$A:$M, MATCH(Places!$B579,Hosts!$A:$A,0), MATCH(Places!H$1,Hosts!$A$1:$M$1,0))</f>
        <v>1</v>
      </c>
      <c r="I579" s="70">
        <f>INDEX(Hosts!$A:$M, MATCH(Places!$B579,Hosts!$A:$A,0), MATCH(Places!I$1,Hosts!$A$1:$M$1,0))</f>
        <v>0.9</v>
      </c>
      <c r="J579" t="str">
        <f>INDEX(Hosts!$A:$M, MATCH(Places!$B579,Hosts!$A:$A,0), MATCH(Places!J$1,Hosts!$A$1:$M$1,0))</f>
        <v>Yes</v>
      </c>
      <c r="K579">
        <v>19</v>
      </c>
      <c r="L579" t="str">
        <f>VLOOKUP($K579,Neighborhoods!$A:$C,2,0)</f>
        <v>Manhattan</v>
      </c>
      <c r="M579" t="str">
        <f>VLOOKUP($K579,Neighborhoods!$A:$C,3,0)</f>
        <v>Upper East Side</v>
      </c>
      <c r="N579" t="str">
        <f>INDEX(Neighborhoods!$A:$C, MATCH(Places!$K579,Neighborhoods!$A:$A,0), MATCH(Places!N$1,Neighborhoods!$A$1:$C$1,0))</f>
        <v>Manhattan</v>
      </c>
      <c r="O579" t="str">
        <f>INDEX(Neighborhoods!$A:$C, MATCH(Places!$K579,Neighborhoods!$A:$A,0), MATCH(Places!O$1,Neighborhoods!$A$1:$C$1,0))</f>
        <v>Upper East Side</v>
      </c>
      <c r="P579" t="s">
        <v>11822</v>
      </c>
      <c r="Q579" t="str">
        <f t="shared" ref="Q579:Q642" si="36">IF(OR(P579="Private room",P579="Shared room"),"Yes","No")</f>
        <v>No</v>
      </c>
      <c r="R579">
        <v>2</v>
      </c>
      <c r="S579" t="str">
        <f t="shared" ref="S579:S642" si="37">IF(R579&lt;=2,"Small",IF(R579&lt;=5,"Medium","Large"))</f>
        <v>Small</v>
      </c>
      <c r="T579" s="50">
        <v>130</v>
      </c>
      <c r="U579" s="70">
        <f t="shared" ref="U579:U642" si="38">VLOOKUP($T579,$AF$1:$AG$5,2)</f>
        <v>0.03</v>
      </c>
      <c r="V579" s="52">
        <v>4.9000000000000004</v>
      </c>
      <c r="W579" s="52" t="str" cm="1">
        <f t="array" ref="W579">_xlfn.SWITCH(ROUND(V579,0),5,"Excellent",4,"Good",3,"Ok","Bad")</f>
        <v>Excellent</v>
      </c>
      <c r="X579">
        <v>52</v>
      </c>
      <c r="Y579" t="str">
        <f t="shared" ref="Y579:Y642" si="39">IF(AND(V579&gt;4.8,X579&gt;100),"Yes","No")</f>
        <v>No</v>
      </c>
      <c r="Z579" s="68">
        <v>42101</v>
      </c>
      <c r="AA579" s="68">
        <v>44014</v>
      </c>
      <c r="AB579">
        <v>0</v>
      </c>
      <c r="AC579" t="s">
        <v>15615</v>
      </c>
    </row>
    <row r="580" spans="1:29" x14ac:dyDescent="0.3">
      <c r="A580" t="s">
        <v>449</v>
      </c>
      <c r="B580">
        <v>1327</v>
      </c>
      <c r="C580" t="str">
        <f>VLOOKUP($B580,Hosts!$A:$M,10,0)</f>
        <v>Within an hour</v>
      </c>
      <c r="D580" s="70">
        <f>VLOOKUP($B580,Hosts!$A:$M,11,0)</f>
        <v>1</v>
      </c>
      <c r="E580" s="70">
        <f>VLOOKUP($B580,Hosts!$A:$M,12,0)</f>
        <v>0.61</v>
      </c>
      <c r="F580" t="str">
        <f>VLOOKUP($B580,Hosts!$A:$M,13,0)</f>
        <v>Yes</v>
      </c>
      <c r="G580" t="str">
        <f>INDEX(Hosts!$A:$M, MATCH(Places!$B580,Hosts!$A:$A,0), MATCH(Places!G$1,Hosts!$A$1:$M$1,0))</f>
        <v>Within an hour</v>
      </c>
      <c r="H580" s="70">
        <f>INDEX(Hosts!$A:$M, MATCH(Places!$B580,Hosts!$A:$A,0), MATCH(Places!H$1,Hosts!$A$1:$M$1,0))</f>
        <v>1</v>
      </c>
      <c r="I580" s="70">
        <f>INDEX(Hosts!$A:$M, MATCH(Places!$B580,Hosts!$A:$A,0), MATCH(Places!I$1,Hosts!$A$1:$M$1,0))</f>
        <v>0.61</v>
      </c>
      <c r="J580" t="str">
        <f>INDEX(Hosts!$A:$M, MATCH(Places!$B580,Hosts!$A:$A,0), MATCH(Places!J$1,Hosts!$A$1:$M$1,0))</f>
        <v>Yes</v>
      </c>
      <c r="K580">
        <v>7</v>
      </c>
      <c r="L580" t="str">
        <f>VLOOKUP($K580,Neighborhoods!$A:$C,2,0)</f>
        <v>Brooklyn</v>
      </c>
      <c r="M580" t="str">
        <f>VLOOKUP($K580,Neighborhoods!$A:$C,3,0)</f>
        <v>Bedford-Stuyvesant</v>
      </c>
      <c r="N580" t="str">
        <f>INDEX(Neighborhoods!$A:$C, MATCH(Places!$K580,Neighborhoods!$A:$A,0), MATCH(Places!N$1,Neighborhoods!$A$1:$C$1,0))</f>
        <v>Brooklyn</v>
      </c>
      <c r="O580" t="str">
        <f>INDEX(Neighborhoods!$A:$C, MATCH(Places!$K580,Neighborhoods!$A:$A,0), MATCH(Places!O$1,Neighborhoods!$A$1:$C$1,0))</f>
        <v>Bedford-Stuyvesant</v>
      </c>
      <c r="P580" t="s">
        <v>11822</v>
      </c>
      <c r="Q580" t="str">
        <f t="shared" si="36"/>
        <v>No</v>
      </c>
      <c r="R580">
        <v>4</v>
      </c>
      <c r="S580" t="str">
        <f t="shared" si="37"/>
        <v>Medium</v>
      </c>
      <c r="T580" s="50">
        <v>135</v>
      </c>
      <c r="U580" s="70">
        <f t="shared" si="38"/>
        <v>0.03</v>
      </c>
      <c r="V580" s="52">
        <v>4.9000000000000004</v>
      </c>
      <c r="W580" s="52" t="str" cm="1">
        <f t="array" ref="W580">_xlfn.SWITCH(ROUND(V580,0),5,"Excellent",4,"Good",3,"Ok","Bad")</f>
        <v>Excellent</v>
      </c>
      <c r="X580">
        <v>146</v>
      </c>
      <c r="Y580" t="str">
        <f t="shared" si="39"/>
        <v>Yes</v>
      </c>
      <c r="Z580" s="68">
        <v>41540</v>
      </c>
      <c r="AA580" s="68">
        <v>43835</v>
      </c>
      <c r="AB580">
        <v>365</v>
      </c>
      <c r="AC580" t="s">
        <v>15615</v>
      </c>
    </row>
    <row r="581" spans="1:29" x14ac:dyDescent="0.3">
      <c r="A581" t="s">
        <v>450</v>
      </c>
      <c r="B581">
        <v>1330</v>
      </c>
      <c r="C581" t="str">
        <f>VLOOKUP($B581,Hosts!$A:$M,10,0)</f>
        <v>Within a few hours</v>
      </c>
      <c r="D581" s="70">
        <f>VLOOKUP($B581,Hosts!$A:$M,11,0)</f>
        <v>0.86</v>
      </c>
      <c r="E581" s="70">
        <f>VLOOKUP($B581,Hosts!$A:$M,12,0)</f>
        <v>0.71</v>
      </c>
      <c r="F581" t="str">
        <f>VLOOKUP($B581,Hosts!$A:$M,13,0)</f>
        <v>No</v>
      </c>
      <c r="G581" t="str">
        <f>INDEX(Hosts!$A:$M, MATCH(Places!$B581,Hosts!$A:$A,0), MATCH(Places!G$1,Hosts!$A$1:$M$1,0))</f>
        <v>Within a few hours</v>
      </c>
      <c r="H581" s="70">
        <f>INDEX(Hosts!$A:$M, MATCH(Places!$B581,Hosts!$A:$A,0), MATCH(Places!H$1,Hosts!$A$1:$M$1,0))</f>
        <v>0.86</v>
      </c>
      <c r="I581" s="70">
        <f>INDEX(Hosts!$A:$M, MATCH(Places!$B581,Hosts!$A:$A,0), MATCH(Places!I$1,Hosts!$A$1:$M$1,0))</f>
        <v>0.71</v>
      </c>
      <c r="J581" t="str">
        <f>INDEX(Hosts!$A:$M, MATCH(Places!$B581,Hosts!$A:$A,0), MATCH(Places!J$1,Hosts!$A$1:$M$1,0))</f>
        <v>No</v>
      </c>
      <c r="K581">
        <v>7</v>
      </c>
      <c r="L581" t="str">
        <f>VLOOKUP($K581,Neighborhoods!$A:$C,2,0)</f>
        <v>Brooklyn</v>
      </c>
      <c r="M581" t="str">
        <f>VLOOKUP($K581,Neighborhoods!$A:$C,3,0)</f>
        <v>Bedford-Stuyvesant</v>
      </c>
      <c r="N581" t="str">
        <f>INDEX(Neighborhoods!$A:$C, MATCH(Places!$K581,Neighborhoods!$A:$A,0), MATCH(Places!N$1,Neighborhoods!$A$1:$C$1,0))</f>
        <v>Brooklyn</v>
      </c>
      <c r="O581" t="str">
        <f>INDEX(Neighborhoods!$A:$C, MATCH(Places!$K581,Neighborhoods!$A:$A,0), MATCH(Places!O$1,Neighborhoods!$A$1:$C$1,0))</f>
        <v>Bedford-Stuyvesant</v>
      </c>
      <c r="P581" t="s">
        <v>11822</v>
      </c>
      <c r="Q581" t="str">
        <f t="shared" si="36"/>
        <v>No</v>
      </c>
      <c r="R581">
        <v>6</v>
      </c>
      <c r="S581" t="str">
        <f t="shared" si="37"/>
        <v>Large</v>
      </c>
      <c r="T581" s="50">
        <v>149</v>
      </c>
      <c r="U581" s="70">
        <f t="shared" si="38"/>
        <v>0.03</v>
      </c>
      <c r="V581" s="52">
        <v>4.66</v>
      </c>
      <c r="W581" s="52" t="str" cm="1">
        <f t="array" ref="W581">_xlfn.SWITCH(ROUND(V581,0),5,"Excellent",4,"Good",3,"Ok","Bad")</f>
        <v>Excellent</v>
      </c>
      <c r="X581">
        <v>246</v>
      </c>
      <c r="Y581" t="str">
        <f t="shared" si="39"/>
        <v>No</v>
      </c>
      <c r="Z581" s="68">
        <v>41534</v>
      </c>
      <c r="AA581" s="68">
        <v>43892</v>
      </c>
      <c r="AB581">
        <v>1</v>
      </c>
      <c r="AC581" t="s">
        <v>15615</v>
      </c>
    </row>
    <row r="582" spans="1:29" x14ac:dyDescent="0.3">
      <c r="A582" t="s">
        <v>15521</v>
      </c>
      <c r="B582">
        <v>225</v>
      </c>
      <c r="C582" t="str">
        <f>VLOOKUP($B582,Hosts!$A:$M,10,0)</f>
        <v>Within an hour</v>
      </c>
      <c r="D582" s="70">
        <f>VLOOKUP($B582,Hosts!$A:$M,11,0)</f>
        <v>1</v>
      </c>
      <c r="E582" s="70">
        <f>VLOOKUP($B582,Hosts!$A:$M,12,0)</f>
        <v>1</v>
      </c>
      <c r="F582" t="str">
        <f>VLOOKUP($B582,Hosts!$A:$M,13,0)</f>
        <v>Yes</v>
      </c>
      <c r="G582" t="str">
        <f>INDEX(Hosts!$A:$M, MATCH(Places!$B582,Hosts!$A:$A,0), MATCH(Places!G$1,Hosts!$A$1:$M$1,0))</f>
        <v>Within an hour</v>
      </c>
      <c r="H582" s="70">
        <f>INDEX(Hosts!$A:$M, MATCH(Places!$B582,Hosts!$A:$A,0), MATCH(Places!H$1,Hosts!$A$1:$M$1,0))</f>
        <v>1</v>
      </c>
      <c r="I582" s="70">
        <f>INDEX(Hosts!$A:$M, MATCH(Places!$B582,Hosts!$A:$A,0), MATCH(Places!I$1,Hosts!$A$1:$M$1,0))</f>
        <v>1</v>
      </c>
      <c r="J582" t="str">
        <f>INDEX(Hosts!$A:$M, MATCH(Places!$B582,Hosts!$A:$A,0), MATCH(Places!J$1,Hosts!$A$1:$M$1,0))</f>
        <v>Yes</v>
      </c>
      <c r="K582">
        <v>7</v>
      </c>
      <c r="L582" t="str">
        <f>VLOOKUP($K582,Neighborhoods!$A:$C,2,0)</f>
        <v>Brooklyn</v>
      </c>
      <c r="M582" t="str">
        <f>VLOOKUP($K582,Neighborhoods!$A:$C,3,0)</f>
        <v>Bedford-Stuyvesant</v>
      </c>
      <c r="N582" t="str">
        <f>INDEX(Neighborhoods!$A:$C, MATCH(Places!$K582,Neighborhoods!$A:$A,0), MATCH(Places!N$1,Neighborhoods!$A$1:$C$1,0))</f>
        <v>Brooklyn</v>
      </c>
      <c r="O582" t="str">
        <f>INDEX(Neighborhoods!$A:$C, MATCH(Places!$K582,Neighborhoods!$A:$A,0), MATCH(Places!O$1,Neighborhoods!$A$1:$C$1,0))</f>
        <v>Bedford-Stuyvesant</v>
      </c>
      <c r="P582" t="s">
        <v>11822</v>
      </c>
      <c r="Q582" t="str">
        <f t="shared" si="36"/>
        <v>No</v>
      </c>
      <c r="R582">
        <v>4</v>
      </c>
      <c r="S582" t="str">
        <f t="shared" si="37"/>
        <v>Medium</v>
      </c>
      <c r="T582" s="50">
        <v>125</v>
      </c>
      <c r="U582" s="70">
        <f t="shared" si="38"/>
        <v>0.03</v>
      </c>
      <c r="V582" s="52">
        <v>4.91</v>
      </c>
      <c r="W582" s="52" t="str" cm="1">
        <f t="array" ref="W582">_xlfn.SWITCH(ROUND(V582,0),5,"Excellent",4,"Good",3,"Ok","Bad")</f>
        <v>Excellent</v>
      </c>
      <c r="X582">
        <v>192</v>
      </c>
      <c r="Y582" t="str">
        <f t="shared" si="39"/>
        <v>Yes</v>
      </c>
      <c r="Z582" s="68">
        <v>41556</v>
      </c>
      <c r="AA582" s="68">
        <v>43832</v>
      </c>
      <c r="AB582">
        <v>87</v>
      </c>
      <c r="AC582" t="s">
        <v>15615</v>
      </c>
    </row>
    <row r="583" spans="1:29" x14ac:dyDescent="0.3">
      <c r="A583" t="s">
        <v>451</v>
      </c>
      <c r="B583">
        <v>1043</v>
      </c>
      <c r="C583" t="str">
        <f>VLOOKUP($B583,Hosts!$A:$M,10,0)</f>
        <v>Within a few hours</v>
      </c>
      <c r="D583" s="70">
        <f>VLOOKUP($B583,Hosts!$A:$M,11,0)</f>
        <v>0.75</v>
      </c>
      <c r="E583" s="70">
        <f>VLOOKUP($B583,Hosts!$A:$M,12,0)</f>
        <v>0.44</v>
      </c>
      <c r="F583" t="str">
        <f>VLOOKUP($B583,Hosts!$A:$M,13,0)</f>
        <v>No</v>
      </c>
      <c r="G583" t="str">
        <f>INDEX(Hosts!$A:$M, MATCH(Places!$B583,Hosts!$A:$A,0), MATCH(Places!G$1,Hosts!$A$1:$M$1,0))</f>
        <v>Within a few hours</v>
      </c>
      <c r="H583" s="70">
        <f>INDEX(Hosts!$A:$M, MATCH(Places!$B583,Hosts!$A:$A,0), MATCH(Places!H$1,Hosts!$A$1:$M$1,0))</f>
        <v>0.75</v>
      </c>
      <c r="I583" s="70">
        <f>INDEX(Hosts!$A:$M, MATCH(Places!$B583,Hosts!$A:$A,0), MATCH(Places!I$1,Hosts!$A$1:$M$1,0))</f>
        <v>0.44</v>
      </c>
      <c r="J583" t="str">
        <f>INDEX(Hosts!$A:$M, MATCH(Places!$B583,Hosts!$A:$A,0), MATCH(Places!J$1,Hosts!$A$1:$M$1,0))</f>
        <v>No</v>
      </c>
      <c r="K583">
        <v>12</v>
      </c>
      <c r="L583" t="str">
        <f>VLOOKUP($K583,Neighborhoods!$A:$C,2,0)</f>
        <v>Brooklyn</v>
      </c>
      <c r="M583" t="str">
        <f>VLOOKUP($K583,Neighborhoods!$A:$C,3,0)</f>
        <v>Williamsburg</v>
      </c>
      <c r="N583" t="str">
        <f>INDEX(Neighborhoods!$A:$C, MATCH(Places!$K583,Neighborhoods!$A:$A,0), MATCH(Places!N$1,Neighborhoods!$A$1:$C$1,0))</f>
        <v>Brooklyn</v>
      </c>
      <c r="O583" t="str">
        <f>INDEX(Neighborhoods!$A:$C, MATCH(Places!$K583,Neighborhoods!$A:$A,0), MATCH(Places!O$1,Neighborhoods!$A$1:$C$1,0))</f>
        <v>Williamsburg</v>
      </c>
      <c r="P583" t="s">
        <v>1</v>
      </c>
      <c r="Q583" t="str">
        <f t="shared" si="36"/>
        <v>Yes</v>
      </c>
      <c r="R583">
        <v>2</v>
      </c>
      <c r="S583" t="str">
        <f t="shared" si="37"/>
        <v>Small</v>
      </c>
      <c r="T583" s="50">
        <v>35</v>
      </c>
      <c r="U583" s="70">
        <f t="shared" si="38"/>
        <v>0.03</v>
      </c>
      <c r="V583" s="52">
        <v>4.58</v>
      </c>
      <c r="W583" s="52" t="str" cm="1">
        <f t="array" ref="W583">_xlfn.SWITCH(ROUND(V583,0),5,"Excellent",4,"Good",3,"Ok","Bad")</f>
        <v>Excellent</v>
      </c>
      <c r="X583">
        <v>45</v>
      </c>
      <c r="Y583" t="str">
        <f t="shared" si="39"/>
        <v>No</v>
      </c>
      <c r="Z583" s="68">
        <v>41534</v>
      </c>
      <c r="AA583" s="68">
        <v>43893</v>
      </c>
      <c r="AB583">
        <v>89</v>
      </c>
      <c r="AC583" t="s">
        <v>15615</v>
      </c>
    </row>
    <row r="584" spans="1:29" x14ac:dyDescent="0.3">
      <c r="A584" t="s">
        <v>452</v>
      </c>
      <c r="B584">
        <v>337</v>
      </c>
      <c r="C584" t="str">
        <f>VLOOKUP($B584,Hosts!$A:$M,10,0)</f>
        <v>Within a few hours</v>
      </c>
      <c r="D584" s="70">
        <f>VLOOKUP($B584,Hosts!$A:$M,11,0)</f>
        <v>1</v>
      </c>
      <c r="E584" s="70">
        <f>VLOOKUP($B584,Hosts!$A:$M,12,0)</f>
        <v>0.62</v>
      </c>
      <c r="F584" t="str">
        <f>VLOOKUP($B584,Hosts!$A:$M,13,0)</f>
        <v>No</v>
      </c>
      <c r="G584" t="str">
        <f>INDEX(Hosts!$A:$M, MATCH(Places!$B584,Hosts!$A:$A,0), MATCH(Places!G$1,Hosts!$A$1:$M$1,0))</f>
        <v>Within a few hours</v>
      </c>
      <c r="H584" s="70">
        <f>INDEX(Hosts!$A:$M, MATCH(Places!$B584,Hosts!$A:$A,0), MATCH(Places!H$1,Hosts!$A$1:$M$1,0))</f>
        <v>1</v>
      </c>
      <c r="I584" s="70">
        <f>INDEX(Hosts!$A:$M, MATCH(Places!$B584,Hosts!$A:$A,0), MATCH(Places!I$1,Hosts!$A$1:$M$1,0))</f>
        <v>0.62</v>
      </c>
      <c r="J584" t="str">
        <f>INDEX(Hosts!$A:$M, MATCH(Places!$B584,Hosts!$A:$A,0), MATCH(Places!J$1,Hosts!$A$1:$M$1,0))</f>
        <v>No</v>
      </c>
      <c r="K584">
        <v>17</v>
      </c>
      <c r="L584" t="str">
        <f>VLOOKUP($K584,Neighborhoods!$A:$C,2,0)</f>
        <v>Manhattan</v>
      </c>
      <c r="M584" t="str">
        <f>VLOOKUP($K584,Neighborhoods!$A:$C,3,0)</f>
        <v>Hell's Kitchen</v>
      </c>
      <c r="N584" t="str">
        <f>INDEX(Neighborhoods!$A:$C, MATCH(Places!$K584,Neighborhoods!$A:$A,0), MATCH(Places!N$1,Neighborhoods!$A$1:$C$1,0))</f>
        <v>Manhattan</v>
      </c>
      <c r="O584" t="str">
        <f>INDEX(Neighborhoods!$A:$C, MATCH(Places!$K584,Neighborhoods!$A:$A,0), MATCH(Places!O$1,Neighborhoods!$A$1:$C$1,0))</f>
        <v>Hell's Kitchen</v>
      </c>
      <c r="P584" t="s">
        <v>11822</v>
      </c>
      <c r="Q584" t="str">
        <f t="shared" si="36"/>
        <v>No</v>
      </c>
      <c r="R584">
        <v>3</v>
      </c>
      <c r="S584" t="str">
        <f t="shared" si="37"/>
        <v>Medium</v>
      </c>
      <c r="T584" s="50">
        <v>80</v>
      </c>
      <c r="U584" s="70">
        <f t="shared" si="38"/>
        <v>0.03</v>
      </c>
      <c r="V584" s="52">
        <v>3.67</v>
      </c>
      <c r="W584" s="52" t="str" cm="1">
        <f t="array" ref="W584">_xlfn.SWITCH(ROUND(V584,0),5,"Excellent",4,"Good",3,"Ok","Bad")</f>
        <v>Good</v>
      </c>
      <c r="X584">
        <v>12</v>
      </c>
      <c r="Y584" t="str">
        <f t="shared" si="39"/>
        <v>No</v>
      </c>
      <c r="Z584" s="68">
        <v>41627</v>
      </c>
      <c r="AA584" s="68">
        <v>43632</v>
      </c>
      <c r="AB584">
        <v>0</v>
      </c>
      <c r="AC584" t="s">
        <v>15615</v>
      </c>
    </row>
    <row r="585" spans="1:29" x14ac:dyDescent="0.3">
      <c r="A585" t="s">
        <v>453</v>
      </c>
      <c r="B585">
        <v>596</v>
      </c>
      <c r="C585" t="str">
        <f>VLOOKUP($B585,Hosts!$A:$M,10,0)</f>
        <v>Within an hour</v>
      </c>
      <c r="D585" s="70">
        <f>VLOOKUP($B585,Hosts!$A:$M,11,0)</f>
        <v>1</v>
      </c>
      <c r="E585" s="70">
        <f>VLOOKUP($B585,Hosts!$A:$M,12,0)</f>
        <v>0.97</v>
      </c>
      <c r="F585" t="str">
        <f>VLOOKUP($B585,Hosts!$A:$M,13,0)</f>
        <v>No</v>
      </c>
      <c r="G585" t="str">
        <f>INDEX(Hosts!$A:$M, MATCH(Places!$B585,Hosts!$A:$A,0), MATCH(Places!G$1,Hosts!$A$1:$M$1,0))</f>
        <v>Within an hour</v>
      </c>
      <c r="H585" s="70">
        <f>INDEX(Hosts!$A:$M, MATCH(Places!$B585,Hosts!$A:$A,0), MATCH(Places!H$1,Hosts!$A$1:$M$1,0))</f>
        <v>1</v>
      </c>
      <c r="I585" s="70">
        <f>INDEX(Hosts!$A:$M, MATCH(Places!$B585,Hosts!$A:$A,0), MATCH(Places!I$1,Hosts!$A$1:$M$1,0))</f>
        <v>0.97</v>
      </c>
      <c r="J585" t="str">
        <f>INDEX(Hosts!$A:$M, MATCH(Places!$B585,Hosts!$A:$A,0), MATCH(Places!J$1,Hosts!$A$1:$M$1,0))</f>
        <v>No</v>
      </c>
      <c r="K585">
        <v>17</v>
      </c>
      <c r="L585" t="str">
        <f>VLOOKUP($K585,Neighborhoods!$A:$C,2,0)</f>
        <v>Manhattan</v>
      </c>
      <c r="M585" t="str">
        <f>VLOOKUP($K585,Neighborhoods!$A:$C,3,0)</f>
        <v>Hell's Kitchen</v>
      </c>
      <c r="N585" t="str">
        <f>INDEX(Neighborhoods!$A:$C, MATCH(Places!$K585,Neighborhoods!$A:$A,0), MATCH(Places!N$1,Neighborhoods!$A$1:$C$1,0))</f>
        <v>Manhattan</v>
      </c>
      <c r="O585" t="str">
        <f>INDEX(Neighborhoods!$A:$C, MATCH(Places!$K585,Neighborhoods!$A:$A,0), MATCH(Places!O$1,Neighborhoods!$A$1:$C$1,0))</f>
        <v>Hell's Kitchen</v>
      </c>
      <c r="P585" t="s">
        <v>11822</v>
      </c>
      <c r="Q585" t="str">
        <f t="shared" si="36"/>
        <v>No</v>
      </c>
      <c r="R585">
        <v>4</v>
      </c>
      <c r="S585" t="str">
        <f t="shared" si="37"/>
        <v>Medium</v>
      </c>
      <c r="T585" s="50">
        <v>120</v>
      </c>
      <c r="U585" s="70">
        <f t="shared" si="38"/>
        <v>0.03</v>
      </c>
      <c r="V585" s="52">
        <v>4.71</v>
      </c>
      <c r="W585" s="52" t="str" cm="1">
        <f t="array" ref="W585">_xlfn.SWITCH(ROUND(V585,0),5,"Excellent",4,"Good",3,"Ok","Bad")</f>
        <v>Excellent</v>
      </c>
      <c r="X585">
        <v>7</v>
      </c>
      <c r="Y585" t="str">
        <f t="shared" si="39"/>
        <v>No</v>
      </c>
      <c r="Z585" s="68">
        <v>42009</v>
      </c>
      <c r="AA585" s="68">
        <v>43460</v>
      </c>
      <c r="AB585">
        <v>365</v>
      </c>
      <c r="AC585" t="s">
        <v>15615</v>
      </c>
    </row>
    <row r="586" spans="1:29" x14ac:dyDescent="0.3">
      <c r="A586" t="s">
        <v>454</v>
      </c>
      <c r="B586">
        <v>1079</v>
      </c>
      <c r="C586" t="str">
        <f>VLOOKUP($B586,Hosts!$A:$M,10,0)</f>
        <v>Within a day</v>
      </c>
      <c r="D586" s="70">
        <f>VLOOKUP($B586,Hosts!$A:$M,11,0)</f>
        <v>0.8</v>
      </c>
      <c r="E586" s="70">
        <f>VLOOKUP($B586,Hosts!$A:$M,12,0)</f>
        <v>0.35</v>
      </c>
      <c r="F586" t="str">
        <f>VLOOKUP($B586,Hosts!$A:$M,13,0)</f>
        <v>No</v>
      </c>
      <c r="G586" t="str">
        <f>INDEX(Hosts!$A:$M, MATCH(Places!$B586,Hosts!$A:$A,0), MATCH(Places!G$1,Hosts!$A$1:$M$1,0))</f>
        <v>Within a day</v>
      </c>
      <c r="H586" s="70">
        <f>INDEX(Hosts!$A:$M, MATCH(Places!$B586,Hosts!$A:$A,0), MATCH(Places!H$1,Hosts!$A$1:$M$1,0))</f>
        <v>0.8</v>
      </c>
      <c r="I586" s="70">
        <f>INDEX(Hosts!$A:$M, MATCH(Places!$B586,Hosts!$A:$A,0), MATCH(Places!I$1,Hosts!$A$1:$M$1,0))</f>
        <v>0.35</v>
      </c>
      <c r="J586" t="str">
        <f>INDEX(Hosts!$A:$M, MATCH(Places!$B586,Hosts!$A:$A,0), MATCH(Places!J$1,Hosts!$A$1:$M$1,0))</f>
        <v>No</v>
      </c>
      <c r="K586">
        <v>7</v>
      </c>
      <c r="L586" t="str">
        <f>VLOOKUP($K586,Neighborhoods!$A:$C,2,0)</f>
        <v>Brooklyn</v>
      </c>
      <c r="M586" t="str">
        <f>VLOOKUP($K586,Neighborhoods!$A:$C,3,0)</f>
        <v>Bedford-Stuyvesant</v>
      </c>
      <c r="N586" t="str">
        <f>INDEX(Neighborhoods!$A:$C, MATCH(Places!$K586,Neighborhoods!$A:$A,0), MATCH(Places!N$1,Neighborhoods!$A$1:$C$1,0))</f>
        <v>Brooklyn</v>
      </c>
      <c r="O586" t="str">
        <f>INDEX(Neighborhoods!$A:$C, MATCH(Places!$K586,Neighborhoods!$A:$A,0), MATCH(Places!O$1,Neighborhoods!$A$1:$C$1,0))</f>
        <v>Bedford-Stuyvesant</v>
      </c>
      <c r="P586" t="s">
        <v>11822</v>
      </c>
      <c r="Q586" t="str">
        <f t="shared" si="36"/>
        <v>No</v>
      </c>
      <c r="R586">
        <v>4</v>
      </c>
      <c r="S586" t="str">
        <f t="shared" si="37"/>
        <v>Medium</v>
      </c>
      <c r="T586" s="50">
        <v>100</v>
      </c>
      <c r="U586" s="70">
        <f t="shared" si="38"/>
        <v>0.03</v>
      </c>
      <c r="V586" s="52">
        <v>4.51</v>
      </c>
      <c r="W586" s="52" t="str" cm="1">
        <f t="array" ref="W586">_xlfn.SWITCH(ROUND(V586,0),5,"Excellent",4,"Good",3,"Ok","Bad")</f>
        <v>Excellent</v>
      </c>
      <c r="X586">
        <v>67</v>
      </c>
      <c r="Y586" t="str">
        <f t="shared" si="39"/>
        <v>No</v>
      </c>
      <c r="Z586" s="68">
        <v>41548</v>
      </c>
      <c r="AA586" s="68">
        <v>43831</v>
      </c>
      <c r="AB586">
        <v>180</v>
      </c>
      <c r="AC586" t="s">
        <v>15615</v>
      </c>
    </row>
    <row r="587" spans="1:29" x14ac:dyDescent="0.3">
      <c r="A587" t="s">
        <v>13481</v>
      </c>
      <c r="B587">
        <v>1239</v>
      </c>
      <c r="C587" t="str">
        <f>VLOOKUP($B587,Hosts!$A:$M,10,0)</f>
        <v>Within an hour</v>
      </c>
      <c r="D587" s="70">
        <f>VLOOKUP($B587,Hosts!$A:$M,11,0)</f>
        <v>0.98</v>
      </c>
      <c r="E587" s="70">
        <f>VLOOKUP($B587,Hosts!$A:$M,12,0)</f>
        <v>1</v>
      </c>
      <c r="F587" t="str">
        <f>VLOOKUP($B587,Hosts!$A:$M,13,0)</f>
        <v>No</v>
      </c>
      <c r="G587" t="str">
        <f>INDEX(Hosts!$A:$M, MATCH(Places!$B587,Hosts!$A:$A,0), MATCH(Places!G$1,Hosts!$A$1:$M$1,0))</f>
        <v>Within an hour</v>
      </c>
      <c r="H587" s="70">
        <f>INDEX(Hosts!$A:$M, MATCH(Places!$B587,Hosts!$A:$A,0), MATCH(Places!H$1,Hosts!$A$1:$M$1,0))</f>
        <v>0.98</v>
      </c>
      <c r="I587" s="70">
        <f>INDEX(Hosts!$A:$M, MATCH(Places!$B587,Hosts!$A:$A,0), MATCH(Places!I$1,Hosts!$A$1:$M$1,0))</f>
        <v>1</v>
      </c>
      <c r="J587" t="str">
        <f>INDEX(Hosts!$A:$M, MATCH(Places!$B587,Hosts!$A:$A,0), MATCH(Places!J$1,Hosts!$A$1:$M$1,0))</f>
        <v>No</v>
      </c>
      <c r="K587">
        <v>11</v>
      </c>
      <c r="L587" t="str">
        <f>VLOOKUP($K587,Neighborhoods!$A:$C,2,0)</f>
        <v>Brooklyn</v>
      </c>
      <c r="M587" t="str">
        <f>VLOOKUP($K587,Neighborhoods!$A:$C,3,0)</f>
        <v>Greenpoint</v>
      </c>
      <c r="N587" t="str">
        <f>INDEX(Neighborhoods!$A:$C, MATCH(Places!$K587,Neighborhoods!$A:$A,0), MATCH(Places!N$1,Neighborhoods!$A$1:$C$1,0))</f>
        <v>Brooklyn</v>
      </c>
      <c r="O587" t="str">
        <f>INDEX(Neighborhoods!$A:$C, MATCH(Places!$K587,Neighborhoods!$A:$A,0), MATCH(Places!O$1,Neighborhoods!$A$1:$C$1,0))</f>
        <v>Greenpoint</v>
      </c>
      <c r="P587" t="s">
        <v>11822</v>
      </c>
      <c r="Q587" t="str">
        <f t="shared" si="36"/>
        <v>No</v>
      </c>
      <c r="R587">
        <v>4</v>
      </c>
      <c r="S587" t="str">
        <f t="shared" si="37"/>
        <v>Medium</v>
      </c>
      <c r="T587" s="50">
        <v>99</v>
      </c>
      <c r="U587" s="70">
        <f t="shared" si="38"/>
        <v>0.03</v>
      </c>
      <c r="V587" s="52">
        <v>5</v>
      </c>
      <c r="W587" s="52" t="str" cm="1">
        <f t="array" ref="W587">_xlfn.SWITCH(ROUND(V587,0),5,"Excellent",4,"Good",3,"Ok","Bad")</f>
        <v>Excellent</v>
      </c>
      <c r="X587">
        <v>4</v>
      </c>
      <c r="Y587" t="str">
        <f t="shared" si="39"/>
        <v>No</v>
      </c>
      <c r="Z587" s="68">
        <v>42308</v>
      </c>
      <c r="AA587" s="68">
        <v>43575</v>
      </c>
      <c r="AB587">
        <v>16</v>
      </c>
      <c r="AC587" t="s">
        <v>15616</v>
      </c>
    </row>
    <row r="588" spans="1:29" x14ac:dyDescent="0.3">
      <c r="A588" t="s">
        <v>455</v>
      </c>
      <c r="B588">
        <v>1066</v>
      </c>
      <c r="C588" t="str">
        <f>VLOOKUP($B588,Hosts!$A:$M,10,0)</f>
        <v>Within an hour</v>
      </c>
      <c r="D588" s="70">
        <f>VLOOKUP($B588,Hosts!$A:$M,11,0)</f>
        <v>1</v>
      </c>
      <c r="E588" s="70">
        <f>VLOOKUP($B588,Hosts!$A:$M,12,0)</f>
        <v>0.96</v>
      </c>
      <c r="F588" t="str">
        <f>VLOOKUP($B588,Hosts!$A:$M,13,0)</f>
        <v>No</v>
      </c>
      <c r="G588" t="str">
        <f>INDEX(Hosts!$A:$M, MATCH(Places!$B588,Hosts!$A:$A,0), MATCH(Places!G$1,Hosts!$A$1:$M$1,0))</f>
        <v>Within an hour</v>
      </c>
      <c r="H588" s="70">
        <f>INDEX(Hosts!$A:$M, MATCH(Places!$B588,Hosts!$A:$A,0), MATCH(Places!H$1,Hosts!$A$1:$M$1,0))</f>
        <v>1</v>
      </c>
      <c r="I588" s="70">
        <f>INDEX(Hosts!$A:$M, MATCH(Places!$B588,Hosts!$A:$A,0), MATCH(Places!I$1,Hosts!$A$1:$M$1,0))</f>
        <v>0.96</v>
      </c>
      <c r="J588" t="str">
        <f>INDEX(Hosts!$A:$M, MATCH(Places!$B588,Hosts!$A:$A,0), MATCH(Places!J$1,Hosts!$A$1:$M$1,0))</f>
        <v>No</v>
      </c>
      <c r="K588">
        <v>7</v>
      </c>
      <c r="L588" t="str">
        <f>VLOOKUP($K588,Neighborhoods!$A:$C,2,0)</f>
        <v>Brooklyn</v>
      </c>
      <c r="M588" t="str">
        <f>VLOOKUP($K588,Neighborhoods!$A:$C,3,0)</f>
        <v>Bedford-Stuyvesant</v>
      </c>
      <c r="N588" t="str">
        <f>INDEX(Neighborhoods!$A:$C, MATCH(Places!$K588,Neighborhoods!$A:$A,0), MATCH(Places!N$1,Neighborhoods!$A$1:$C$1,0))</f>
        <v>Brooklyn</v>
      </c>
      <c r="O588" t="str">
        <f>INDEX(Neighborhoods!$A:$C, MATCH(Places!$K588,Neighborhoods!$A:$A,0), MATCH(Places!O$1,Neighborhoods!$A$1:$C$1,0))</f>
        <v>Bedford-Stuyvesant</v>
      </c>
      <c r="P588" t="s">
        <v>11822</v>
      </c>
      <c r="Q588" t="str">
        <f t="shared" si="36"/>
        <v>No</v>
      </c>
      <c r="R588">
        <v>3</v>
      </c>
      <c r="S588" t="str">
        <f t="shared" si="37"/>
        <v>Medium</v>
      </c>
      <c r="T588" s="50">
        <v>90</v>
      </c>
      <c r="U588" s="70">
        <f t="shared" si="38"/>
        <v>0.03</v>
      </c>
      <c r="V588" s="52">
        <v>4.87</v>
      </c>
      <c r="W588" s="52" t="str" cm="1">
        <f t="array" ref="W588">_xlfn.SWITCH(ROUND(V588,0),5,"Excellent",4,"Good",3,"Ok","Bad")</f>
        <v>Excellent</v>
      </c>
      <c r="X588">
        <v>226</v>
      </c>
      <c r="Y588" t="str">
        <f t="shared" si="39"/>
        <v>Yes</v>
      </c>
      <c r="Z588" s="68">
        <v>41780</v>
      </c>
      <c r="AA588" s="68">
        <v>43858</v>
      </c>
      <c r="AB588">
        <v>46</v>
      </c>
      <c r="AC588" t="s">
        <v>15615</v>
      </c>
    </row>
    <row r="589" spans="1:29" x14ac:dyDescent="0.3">
      <c r="A589" t="s">
        <v>456</v>
      </c>
      <c r="B589">
        <v>1305</v>
      </c>
      <c r="C589" t="str">
        <f>VLOOKUP($B589,Hosts!$A:$M,10,0)</f>
        <v>Within a few hours</v>
      </c>
      <c r="D589" s="70">
        <f>VLOOKUP($B589,Hosts!$A:$M,11,0)</f>
        <v>1</v>
      </c>
      <c r="E589" s="70">
        <f>VLOOKUP($B589,Hosts!$A:$M,12,0)</f>
        <v>0.85</v>
      </c>
      <c r="F589" t="str">
        <f>VLOOKUP($B589,Hosts!$A:$M,13,0)</f>
        <v>No</v>
      </c>
      <c r="G589" t="str">
        <f>INDEX(Hosts!$A:$M, MATCH(Places!$B589,Hosts!$A:$A,0), MATCH(Places!G$1,Hosts!$A$1:$M$1,0))</f>
        <v>Within a few hours</v>
      </c>
      <c r="H589" s="70">
        <f>INDEX(Hosts!$A:$M, MATCH(Places!$B589,Hosts!$A:$A,0), MATCH(Places!H$1,Hosts!$A$1:$M$1,0))</f>
        <v>1</v>
      </c>
      <c r="I589" s="70">
        <f>INDEX(Hosts!$A:$M, MATCH(Places!$B589,Hosts!$A:$A,0), MATCH(Places!I$1,Hosts!$A$1:$M$1,0))</f>
        <v>0.85</v>
      </c>
      <c r="J589" t="str">
        <f>INDEX(Hosts!$A:$M, MATCH(Places!$B589,Hosts!$A:$A,0), MATCH(Places!J$1,Hosts!$A$1:$M$1,0))</f>
        <v>No</v>
      </c>
      <c r="K589">
        <v>12</v>
      </c>
      <c r="L589" t="str">
        <f>VLOOKUP($K589,Neighborhoods!$A:$C,2,0)</f>
        <v>Brooklyn</v>
      </c>
      <c r="M589" t="str">
        <f>VLOOKUP($K589,Neighborhoods!$A:$C,3,0)</f>
        <v>Williamsburg</v>
      </c>
      <c r="N589" t="str">
        <f>INDEX(Neighborhoods!$A:$C, MATCH(Places!$K589,Neighborhoods!$A:$A,0), MATCH(Places!N$1,Neighborhoods!$A$1:$C$1,0))</f>
        <v>Brooklyn</v>
      </c>
      <c r="O589" t="str">
        <f>INDEX(Neighborhoods!$A:$C, MATCH(Places!$K589,Neighborhoods!$A:$A,0), MATCH(Places!O$1,Neighborhoods!$A$1:$C$1,0))</f>
        <v>Williamsburg</v>
      </c>
      <c r="P589" t="s">
        <v>11822</v>
      </c>
      <c r="Q589" t="str">
        <f t="shared" si="36"/>
        <v>No</v>
      </c>
      <c r="R589">
        <v>2</v>
      </c>
      <c r="S589" t="str">
        <f t="shared" si="37"/>
        <v>Small</v>
      </c>
      <c r="T589" s="50">
        <v>90</v>
      </c>
      <c r="U589" s="70">
        <f t="shared" si="38"/>
        <v>0.03</v>
      </c>
      <c r="V589" s="52">
        <v>4.74</v>
      </c>
      <c r="W589" s="52" t="str" cm="1">
        <f t="array" ref="W589">_xlfn.SWITCH(ROUND(V589,0),5,"Excellent",4,"Good",3,"Ok","Bad")</f>
        <v>Excellent</v>
      </c>
      <c r="X589">
        <v>219</v>
      </c>
      <c r="Y589" t="str">
        <f t="shared" si="39"/>
        <v>No</v>
      </c>
      <c r="Z589" s="68">
        <v>41541</v>
      </c>
      <c r="AA589" s="68">
        <v>43878</v>
      </c>
      <c r="AB589">
        <v>91</v>
      </c>
      <c r="AC589" t="s">
        <v>15615</v>
      </c>
    </row>
    <row r="590" spans="1:29" x14ac:dyDescent="0.3">
      <c r="A590" t="s">
        <v>457</v>
      </c>
      <c r="B590">
        <v>1338</v>
      </c>
      <c r="C590" t="str">
        <f>VLOOKUP($B590,Hosts!$A:$M,10,0)</f>
        <v>A few days or more</v>
      </c>
      <c r="D590" s="70">
        <f>VLOOKUP($B590,Hosts!$A:$M,11,0)</f>
        <v>0</v>
      </c>
      <c r="E590" s="70">
        <f>VLOOKUP($B590,Hosts!$A:$M,12,0)</f>
        <v>1</v>
      </c>
      <c r="F590" t="str">
        <f>VLOOKUP($B590,Hosts!$A:$M,13,0)</f>
        <v>No</v>
      </c>
      <c r="G590" t="str">
        <f>INDEX(Hosts!$A:$M, MATCH(Places!$B590,Hosts!$A:$A,0), MATCH(Places!G$1,Hosts!$A$1:$M$1,0))</f>
        <v>A few days or more</v>
      </c>
      <c r="H590" s="70">
        <f>INDEX(Hosts!$A:$M, MATCH(Places!$B590,Hosts!$A:$A,0), MATCH(Places!H$1,Hosts!$A$1:$M$1,0))</f>
        <v>0</v>
      </c>
      <c r="I590" s="70">
        <f>INDEX(Hosts!$A:$M, MATCH(Places!$B590,Hosts!$A:$A,0), MATCH(Places!I$1,Hosts!$A$1:$M$1,0))</f>
        <v>1</v>
      </c>
      <c r="J590" t="str">
        <f>INDEX(Hosts!$A:$M, MATCH(Places!$B590,Hosts!$A:$A,0), MATCH(Places!J$1,Hosts!$A$1:$M$1,0))</f>
        <v>No</v>
      </c>
      <c r="K590">
        <v>17</v>
      </c>
      <c r="L590" t="str">
        <f>VLOOKUP($K590,Neighborhoods!$A:$C,2,0)</f>
        <v>Manhattan</v>
      </c>
      <c r="M590" t="str">
        <f>VLOOKUP($K590,Neighborhoods!$A:$C,3,0)</f>
        <v>Hell's Kitchen</v>
      </c>
      <c r="N590" t="str">
        <f>INDEX(Neighborhoods!$A:$C, MATCH(Places!$K590,Neighborhoods!$A:$A,0), MATCH(Places!N$1,Neighborhoods!$A$1:$C$1,0))</f>
        <v>Manhattan</v>
      </c>
      <c r="O590" t="str">
        <f>INDEX(Neighborhoods!$A:$C, MATCH(Places!$K590,Neighborhoods!$A:$A,0), MATCH(Places!O$1,Neighborhoods!$A$1:$C$1,0))</f>
        <v>Hell's Kitchen</v>
      </c>
      <c r="P590" t="s">
        <v>11822</v>
      </c>
      <c r="Q590" t="str">
        <f t="shared" si="36"/>
        <v>No</v>
      </c>
      <c r="R590">
        <v>2</v>
      </c>
      <c r="S590" t="str">
        <f t="shared" si="37"/>
        <v>Small</v>
      </c>
      <c r="T590" s="50">
        <v>240</v>
      </c>
      <c r="U590" s="70">
        <f t="shared" si="38"/>
        <v>0.04</v>
      </c>
      <c r="V590" s="52">
        <v>4.8899999999999997</v>
      </c>
      <c r="W590" s="52" t="str" cm="1">
        <f t="array" ref="W590">_xlfn.SWITCH(ROUND(V590,0),5,"Excellent",4,"Good",3,"Ok","Bad")</f>
        <v>Excellent</v>
      </c>
      <c r="X590">
        <v>85</v>
      </c>
      <c r="Y590" t="str">
        <f t="shared" si="39"/>
        <v>No</v>
      </c>
      <c r="Z590" s="68">
        <v>41544</v>
      </c>
      <c r="AA590" s="68">
        <v>43834</v>
      </c>
      <c r="AB590">
        <v>235</v>
      </c>
      <c r="AC590" t="s">
        <v>15616</v>
      </c>
    </row>
    <row r="591" spans="1:29" x14ac:dyDescent="0.3">
      <c r="A591" t="s">
        <v>458</v>
      </c>
      <c r="B591">
        <v>745</v>
      </c>
      <c r="C591" t="str">
        <f>VLOOKUP($B591,Hosts!$A:$M,10,0)</f>
        <v>Within a day</v>
      </c>
      <c r="D591" s="70">
        <f>VLOOKUP($B591,Hosts!$A:$M,11,0)</f>
        <v>0.67</v>
      </c>
      <c r="E591" s="70">
        <f>VLOOKUP($B591,Hosts!$A:$M,12,0)</f>
        <v>0.63</v>
      </c>
      <c r="F591" t="str">
        <f>VLOOKUP($B591,Hosts!$A:$M,13,0)</f>
        <v>No</v>
      </c>
      <c r="G591" t="str">
        <f>INDEX(Hosts!$A:$M, MATCH(Places!$B591,Hosts!$A:$A,0), MATCH(Places!G$1,Hosts!$A$1:$M$1,0))</f>
        <v>Within a day</v>
      </c>
      <c r="H591" s="70">
        <f>INDEX(Hosts!$A:$M, MATCH(Places!$B591,Hosts!$A:$A,0), MATCH(Places!H$1,Hosts!$A$1:$M$1,0))</f>
        <v>0.67</v>
      </c>
      <c r="I591" s="70">
        <f>INDEX(Hosts!$A:$M, MATCH(Places!$B591,Hosts!$A:$A,0), MATCH(Places!I$1,Hosts!$A$1:$M$1,0))</f>
        <v>0.63</v>
      </c>
      <c r="J591" t="str">
        <f>INDEX(Hosts!$A:$M, MATCH(Places!$B591,Hosts!$A:$A,0), MATCH(Places!J$1,Hosts!$A$1:$M$1,0))</f>
        <v>No</v>
      </c>
      <c r="K591">
        <v>20</v>
      </c>
      <c r="L591" t="str">
        <f>VLOOKUP($K591,Neighborhoods!$A:$C,2,0)</f>
        <v>Manhattan</v>
      </c>
      <c r="M591" t="str">
        <f>VLOOKUP($K591,Neighborhoods!$A:$C,3,0)</f>
        <v>Upper West Side</v>
      </c>
      <c r="N591" t="str">
        <f>INDEX(Neighborhoods!$A:$C, MATCH(Places!$K591,Neighborhoods!$A:$A,0), MATCH(Places!N$1,Neighborhoods!$A$1:$C$1,0))</f>
        <v>Manhattan</v>
      </c>
      <c r="O591" t="str">
        <f>INDEX(Neighborhoods!$A:$C, MATCH(Places!$K591,Neighborhoods!$A:$A,0), MATCH(Places!O$1,Neighborhoods!$A$1:$C$1,0))</f>
        <v>Upper West Side</v>
      </c>
      <c r="P591" t="s">
        <v>11822</v>
      </c>
      <c r="Q591" t="str">
        <f t="shared" si="36"/>
        <v>No</v>
      </c>
      <c r="R591">
        <v>4</v>
      </c>
      <c r="S591" t="str">
        <f t="shared" si="37"/>
        <v>Medium</v>
      </c>
      <c r="T591" s="50">
        <v>89</v>
      </c>
      <c r="U591" s="70">
        <f t="shared" si="38"/>
        <v>0.03</v>
      </c>
      <c r="V591" s="52">
        <v>4.92</v>
      </c>
      <c r="W591" s="52" t="str" cm="1">
        <f t="array" ref="W591">_xlfn.SWITCH(ROUND(V591,0),5,"Excellent",4,"Good",3,"Ok","Bad")</f>
        <v>Excellent</v>
      </c>
      <c r="X591">
        <v>24</v>
      </c>
      <c r="Y591" t="str">
        <f t="shared" si="39"/>
        <v>No</v>
      </c>
      <c r="Z591" s="68">
        <v>41553</v>
      </c>
      <c r="AA591" s="68">
        <v>43422</v>
      </c>
      <c r="AB591">
        <v>122</v>
      </c>
      <c r="AC591" t="s">
        <v>15615</v>
      </c>
    </row>
    <row r="592" spans="1:29" x14ac:dyDescent="0.3">
      <c r="A592" t="s">
        <v>459</v>
      </c>
      <c r="B592">
        <v>596</v>
      </c>
      <c r="C592" t="str">
        <f>VLOOKUP($B592,Hosts!$A:$M,10,0)</f>
        <v>Within an hour</v>
      </c>
      <c r="D592" s="70">
        <f>VLOOKUP($B592,Hosts!$A:$M,11,0)</f>
        <v>1</v>
      </c>
      <c r="E592" s="70">
        <f>VLOOKUP($B592,Hosts!$A:$M,12,0)</f>
        <v>0.97</v>
      </c>
      <c r="F592" t="str">
        <f>VLOOKUP($B592,Hosts!$A:$M,13,0)</f>
        <v>No</v>
      </c>
      <c r="G592" t="str">
        <f>INDEX(Hosts!$A:$M, MATCH(Places!$B592,Hosts!$A:$A,0), MATCH(Places!G$1,Hosts!$A$1:$M$1,0))</f>
        <v>Within an hour</v>
      </c>
      <c r="H592" s="70">
        <f>INDEX(Hosts!$A:$M, MATCH(Places!$B592,Hosts!$A:$A,0), MATCH(Places!H$1,Hosts!$A$1:$M$1,0))</f>
        <v>1</v>
      </c>
      <c r="I592" s="70">
        <f>INDEX(Hosts!$A:$M, MATCH(Places!$B592,Hosts!$A:$A,0), MATCH(Places!I$1,Hosts!$A$1:$M$1,0))</f>
        <v>0.97</v>
      </c>
      <c r="J592" t="str">
        <f>INDEX(Hosts!$A:$M, MATCH(Places!$B592,Hosts!$A:$A,0), MATCH(Places!J$1,Hosts!$A$1:$M$1,0))</f>
        <v>No</v>
      </c>
      <c r="K592">
        <v>17</v>
      </c>
      <c r="L592" t="str">
        <f>VLOOKUP($K592,Neighborhoods!$A:$C,2,0)</f>
        <v>Manhattan</v>
      </c>
      <c r="M592" t="str">
        <f>VLOOKUP($K592,Neighborhoods!$A:$C,3,0)</f>
        <v>Hell's Kitchen</v>
      </c>
      <c r="N592" t="str">
        <f>INDEX(Neighborhoods!$A:$C, MATCH(Places!$K592,Neighborhoods!$A:$A,0), MATCH(Places!N$1,Neighborhoods!$A$1:$C$1,0))</f>
        <v>Manhattan</v>
      </c>
      <c r="O592" t="str">
        <f>INDEX(Neighborhoods!$A:$C, MATCH(Places!$K592,Neighborhoods!$A:$A,0), MATCH(Places!O$1,Neighborhoods!$A$1:$C$1,0))</f>
        <v>Hell's Kitchen</v>
      </c>
      <c r="P592" t="s">
        <v>11822</v>
      </c>
      <c r="Q592" t="str">
        <f t="shared" si="36"/>
        <v>No</v>
      </c>
      <c r="R592">
        <v>6</v>
      </c>
      <c r="S592" t="str">
        <f t="shared" si="37"/>
        <v>Large</v>
      </c>
      <c r="T592" s="50">
        <v>170</v>
      </c>
      <c r="U592" s="70">
        <f t="shared" si="38"/>
        <v>0.03</v>
      </c>
      <c r="V592" s="52">
        <v>4.76</v>
      </c>
      <c r="W592" s="52" t="str" cm="1">
        <f t="array" ref="W592">_xlfn.SWITCH(ROUND(V592,0),5,"Excellent",4,"Good",3,"Ok","Bad")</f>
        <v>Excellent</v>
      </c>
      <c r="X592">
        <v>17</v>
      </c>
      <c r="Y592" t="str">
        <f t="shared" si="39"/>
        <v>No</v>
      </c>
      <c r="Z592" s="68">
        <v>42218</v>
      </c>
      <c r="AA592" s="68">
        <v>43567</v>
      </c>
      <c r="AB592">
        <v>335</v>
      </c>
      <c r="AC592" t="s">
        <v>15615</v>
      </c>
    </row>
    <row r="593" spans="1:29" x14ac:dyDescent="0.3">
      <c r="A593" t="s">
        <v>460</v>
      </c>
      <c r="B593">
        <v>596</v>
      </c>
      <c r="C593" t="str">
        <f>VLOOKUP($B593,Hosts!$A:$M,10,0)</f>
        <v>Within an hour</v>
      </c>
      <c r="D593" s="70">
        <f>VLOOKUP($B593,Hosts!$A:$M,11,0)</f>
        <v>1</v>
      </c>
      <c r="E593" s="70">
        <f>VLOOKUP($B593,Hosts!$A:$M,12,0)</f>
        <v>0.97</v>
      </c>
      <c r="F593" t="str">
        <f>VLOOKUP($B593,Hosts!$A:$M,13,0)</f>
        <v>No</v>
      </c>
      <c r="G593" t="str">
        <f>INDEX(Hosts!$A:$M, MATCH(Places!$B593,Hosts!$A:$A,0), MATCH(Places!G$1,Hosts!$A$1:$M$1,0))</f>
        <v>Within an hour</v>
      </c>
      <c r="H593" s="70">
        <f>INDEX(Hosts!$A:$M, MATCH(Places!$B593,Hosts!$A:$A,0), MATCH(Places!H$1,Hosts!$A$1:$M$1,0))</f>
        <v>1</v>
      </c>
      <c r="I593" s="70">
        <f>INDEX(Hosts!$A:$M, MATCH(Places!$B593,Hosts!$A:$A,0), MATCH(Places!I$1,Hosts!$A$1:$M$1,0))</f>
        <v>0.97</v>
      </c>
      <c r="J593" t="str">
        <f>INDEX(Hosts!$A:$M, MATCH(Places!$B593,Hosts!$A:$A,0), MATCH(Places!J$1,Hosts!$A$1:$M$1,0))</f>
        <v>No</v>
      </c>
      <c r="K593">
        <v>17</v>
      </c>
      <c r="L593" t="str">
        <f>VLOOKUP($K593,Neighborhoods!$A:$C,2,0)</f>
        <v>Manhattan</v>
      </c>
      <c r="M593" t="str">
        <f>VLOOKUP($K593,Neighborhoods!$A:$C,3,0)</f>
        <v>Hell's Kitchen</v>
      </c>
      <c r="N593" t="str">
        <f>INDEX(Neighborhoods!$A:$C, MATCH(Places!$K593,Neighborhoods!$A:$A,0), MATCH(Places!N$1,Neighborhoods!$A$1:$C$1,0))</f>
        <v>Manhattan</v>
      </c>
      <c r="O593" t="str">
        <f>INDEX(Neighborhoods!$A:$C, MATCH(Places!$K593,Neighborhoods!$A:$A,0), MATCH(Places!O$1,Neighborhoods!$A$1:$C$1,0))</f>
        <v>Hell's Kitchen</v>
      </c>
      <c r="P593" t="s">
        <v>11822</v>
      </c>
      <c r="Q593" t="str">
        <f t="shared" si="36"/>
        <v>No</v>
      </c>
      <c r="R593">
        <v>5</v>
      </c>
      <c r="S593" t="str">
        <f t="shared" si="37"/>
        <v>Medium</v>
      </c>
      <c r="T593" s="50">
        <v>140</v>
      </c>
      <c r="U593" s="70">
        <f t="shared" si="38"/>
        <v>0.03</v>
      </c>
      <c r="V593" s="52">
        <v>4.5999999999999996</v>
      </c>
      <c r="W593" s="52" t="str" cm="1">
        <f t="array" ref="W593">_xlfn.SWITCH(ROUND(V593,0),5,"Excellent",4,"Good",3,"Ok","Bad")</f>
        <v>Excellent</v>
      </c>
      <c r="X593">
        <v>15</v>
      </c>
      <c r="Y593" t="str">
        <f t="shared" si="39"/>
        <v>No</v>
      </c>
      <c r="Z593" s="68">
        <v>41772</v>
      </c>
      <c r="AA593" s="68">
        <v>43692</v>
      </c>
      <c r="AB593">
        <v>365</v>
      </c>
      <c r="AC593" t="s">
        <v>15615</v>
      </c>
    </row>
    <row r="594" spans="1:29" x14ac:dyDescent="0.3">
      <c r="A594" t="s">
        <v>461</v>
      </c>
      <c r="B594">
        <v>1063</v>
      </c>
      <c r="C594" t="str">
        <f>VLOOKUP($B594,Hosts!$A:$M,10,0)</f>
        <v>Within a day</v>
      </c>
      <c r="D594" s="70">
        <f>VLOOKUP($B594,Hosts!$A:$M,11,0)</f>
        <v>1</v>
      </c>
      <c r="E594" s="70">
        <f>VLOOKUP($B594,Hosts!$A:$M,12,0)</f>
        <v>0.17</v>
      </c>
      <c r="F594" t="str">
        <f>VLOOKUP($B594,Hosts!$A:$M,13,0)</f>
        <v>No</v>
      </c>
      <c r="G594" t="str">
        <f>INDEX(Hosts!$A:$M, MATCH(Places!$B594,Hosts!$A:$A,0), MATCH(Places!G$1,Hosts!$A$1:$M$1,0))</f>
        <v>Within a day</v>
      </c>
      <c r="H594" s="70">
        <f>INDEX(Hosts!$A:$M, MATCH(Places!$B594,Hosts!$A:$A,0), MATCH(Places!H$1,Hosts!$A$1:$M$1,0))</f>
        <v>1</v>
      </c>
      <c r="I594" s="70">
        <f>INDEX(Hosts!$A:$M, MATCH(Places!$B594,Hosts!$A:$A,0), MATCH(Places!I$1,Hosts!$A$1:$M$1,0))</f>
        <v>0.17</v>
      </c>
      <c r="J594" t="str">
        <f>INDEX(Hosts!$A:$M, MATCH(Places!$B594,Hosts!$A:$A,0), MATCH(Places!J$1,Hosts!$A$1:$M$1,0))</f>
        <v>No</v>
      </c>
      <c r="K594">
        <v>12</v>
      </c>
      <c r="L594" t="str">
        <f>VLOOKUP($K594,Neighborhoods!$A:$C,2,0)</f>
        <v>Brooklyn</v>
      </c>
      <c r="M594" t="str">
        <f>VLOOKUP($K594,Neighborhoods!$A:$C,3,0)</f>
        <v>Williamsburg</v>
      </c>
      <c r="N594" t="str">
        <f>INDEX(Neighborhoods!$A:$C, MATCH(Places!$K594,Neighborhoods!$A:$A,0), MATCH(Places!N$1,Neighborhoods!$A$1:$C$1,0))</f>
        <v>Brooklyn</v>
      </c>
      <c r="O594" t="str">
        <f>INDEX(Neighborhoods!$A:$C, MATCH(Places!$K594,Neighborhoods!$A:$A,0), MATCH(Places!O$1,Neighborhoods!$A$1:$C$1,0))</f>
        <v>Williamsburg</v>
      </c>
      <c r="P594" t="s">
        <v>1</v>
      </c>
      <c r="Q594" t="str">
        <f t="shared" si="36"/>
        <v>Yes</v>
      </c>
      <c r="R594">
        <v>2</v>
      </c>
      <c r="S594" t="str">
        <f t="shared" si="37"/>
        <v>Small</v>
      </c>
      <c r="T594" s="50">
        <v>78</v>
      </c>
      <c r="U594" s="70">
        <f t="shared" si="38"/>
        <v>0.03</v>
      </c>
      <c r="V594" s="52">
        <v>5</v>
      </c>
      <c r="W594" s="52" t="str" cm="1">
        <f t="array" ref="W594">_xlfn.SWITCH(ROUND(V594,0),5,"Excellent",4,"Good",3,"Ok","Bad")</f>
        <v>Excellent</v>
      </c>
      <c r="X594">
        <v>26</v>
      </c>
      <c r="Y594" t="str">
        <f t="shared" si="39"/>
        <v>No</v>
      </c>
      <c r="Z594" s="68">
        <v>41560</v>
      </c>
      <c r="AA594" s="68">
        <v>43839</v>
      </c>
      <c r="AB594">
        <v>48</v>
      </c>
      <c r="AC594" t="s">
        <v>15615</v>
      </c>
    </row>
    <row r="595" spans="1:29" x14ac:dyDescent="0.3">
      <c r="A595" t="s">
        <v>462</v>
      </c>
      <c r="B595">
        <v>1346</v>
      </c>
      <c r="C595" t="str">
        <f>VLOOKUP($B595,Hosts!$A:$M,10,0)</f>
        <v>Within an hour</v>
      </c>
      <c r="D595" s="70">
        <f>VLOOKUP($B595,Hosts!$A:$M,11,0)</f>
        <v>1</v>
      </c>
      <c r="E595" s="70">
        <f>VLOOKUP($B595,Hosts!$A:$M,12,0)</f>
        <v>1</v>
      </c>
      <c r="F595" t="str">
        <f>VLOOKUP($B595,Hosts!$A:$M,13,0)</f>
        <v>Yes</v>
      </c>
      <c r="G595" t="str">
        <f>INDEX(Hosts!$A:$M, MATCH(Places!$B595,Hosts!$A:$A,0), MATCH(Places!G$1,Hosts!$A$1:$M$1,0))</f>
        <v>Within an hour</v>
      </c>
      <c r="H595" s="70">
        <f>INDEX(Hosts!$A:$M, MATCH(Places!$B595,Hosts!$A:$A,0), MATCH(Places!H$1,Hosts!$A$1:$M$1,0))</f>
        <v>1</v>
      </c>
      <c r="I595" s="70">
        <f>INDEX(Hosts!$A:$M, MATCH(Places!$B595,Hosts!$A:$A,0), MATCH(Places!I$1,Hosts!$A$1:$M$1,0))</f>
        <v>1</v>
      </c>
      <c r="J595" t="str">
        <f>INDEX(Hosts!$A:$M, MATCH(Places!$B595,Hosts!$A:$A,0), MATCH(Places!J$1,Hosts!$A$1:$M$1,0))</f>
        <v>Yes</v>
      </c>
      <c r="K595">
        <v>16</v>
      </c>
      <c r="L595" t="str">
        <f>VLOOKUP($K595,Neighborhoods!$A:$C,2,0)</f>
        <v>Manhattan</v>
      </c>
      <c r="M595" t="str">
        <f>VLOOKUP($K595,Neighborhoods!$A:$C,3,0)</f>
        <v>Harlem</v>
      </c>
      <c r="N595" t="str">
        <f>INDEX(Neighborhoods!$A:$C, MATCH(Places!$K595,Neighborhoods!$A:$A,0), MATCH(Places!N$1,Neighborhoods!$A$1:$C$1,0))</f>
        <v>Manhattan</v>
      </c>
      <c r="O595" t="str">
        <f>INDEX(Neighborhoods!$A:$C, MATCH(Places!$K595,Neighborhoods!$A:$A,0), MATCH(Places!O$1,Neighborhoods!$A$1:$C$1,0))</f>
        <v>Harlem</v>
      </c>
      <c r="P595" t="s">
        <v>11822</v>
      </c>
      <c r="Q595" t="str">
        <f t="shared" si="36"/>
        <v>No</v>
      </c>
      <c r="R595">
        <v>3</v>
      </c>
      <c r="S595" t="str">
        <f t="shared" si="37"/>
        <v>Medium</v>
      </c>
      <c r="T595" s="50">
        <v>125</v>
      </c>
      <c r="U595" s="70">
        <f t="shared" si="38"/>
        <v>0.03</v>
      </c>
      <c r="V595" s="52">
        <v>4.7300000000000004</v>
      </c>
      <c r="W595" s="52" t="str" cm="1">
        <f t="array" ref="W595">_xlfn.SWITCH(ROUND(V595,0),5,"Excellent",4,"Good",3,"Ok","Bad")</f>
        <v>Excellent</v>
      </c>
      <c r="X595">
        <v>131</v>
      </c>
      <c r="Y595" t="str">
        <f t="shared" si="39"/>
        <v>No</v>
      </c>
      <c r="Z595" s="68">
        <v>41548</v>
      </c>
      <c r="AA595" s="68">
        <v>43739</v>
      </c>
      <c r="AB595">
        <v>351</v>
      </c>
      <c r="AC595" t="s">
        <v>15616</v>
      </c>
    </row>
    <row r="596" spans="1:29" x14ac:dyDescent="0.3">
      <c r="A596" t="s">
        <v>463</v>
      </c>
      <c r="B596">
        <v>946</v>
      </c>
      <c r="C596" t="str">
        <f>VLOOKUP($B596,Hosts!$A:$M,10,0)</f>
        <v>Within a few hours</v>
      </c>
      <c r="D596" s="70">
        <f>VLOOKUP($B596,Hosts!$A:$M,11,0)</f>
        <v>0.9</v>
      </c>
      <c r="E596" s="70">
        <f>VLOOKUP($B596,Hosts!$A:$M,12,0)</f>
        <v>0.97</v>
      </c>
      <c r="F596" t="str">
        <f>VLOOKUP($B596,Hosts!$A:$M,13,0)</f>
        <v>No</v>
      </c>
      <c r="G596" t="str">
        <f>INDEX(Hosts!$A:$M, MATCH(Places!$B596,Hosts!$A:$A,0), MATCH(Places!G$1,Hosts!$A$1:$M$1,0))</f>
        <v>Within a few hours</v>
      </c>
      <c r="H596" s="70">
        <f>INDEX(Hosts!$A:$M, MATCH(Places!$B596,Hosts!$A:$A,0), MATCH(Places!H$1,Hosts!$A$1:$M$1,0))</f>
        <v>0.9</v>
      </c>
      <c r="I596" s="70">
        <f>INDEX(Hosts!$A:$M, MATCH(Places!$B596,Hosts!$A:$A,0), MATCH(Places!I$1,Hosts!$A$1:$M$1,0))</f>
        <v>0.97</v>
      </c>
      <c r="J596" t="str">
        <f>INDEX(Hosts!$A:$M, MATCH(Places!$B596,Hosts!$A:$A,0), MATCH(Places!J$1,Hosts!$A$1:$M$1,0))</f>
        <v>No</v>
      </c>
      <c r="K596">
        <v>16</v>
      </c>
      <c r="L596" t="str">
        <f>VLOOKUP($K596,Neighborhoods!$A:$C,2,0)</f>
        <v>Manhattan</v>
      </c>
      <c r="M596" t="str">
        <f>VLOOKUP($K596,Neighborhoods!$A:$C,3,0)</f>
        <v>Harlem</v>
      </c>
      <c r="N596" t="str">
        <f>INDEX(Neighborhoods!$A:$C, MATCH(Places!$K596,Neighborhoods!$A:$A,0), MATCH(Places!N$1,Neighborhoods!$A$1:$C$1,0))</f>
        <v>Manhattan</v>
      </c>
      <c r="O596" t="str">
        <f>INDEX(Neighborhoods!$A:$C, MATCH(Places!$K596,Neighborhoods!$A:$A,0), MATCH(Places!O$1,Neighborhoods!$A$1:$C$1,0))</f>
        <v>Harlem</v>
      </c>
      <c r="P596" t="s">
        <v>1</v>
      </c>
      <c r="Q596" t="str">
        <f t="shared" si="36"/>
        <v>Yes</v>
      </c>
      <c r="R596">
        <v>2</v>
      </c>
      <c r="S596" t="str">
        <f t="shared" si="37"/>
        <v>Small</v>
      </c>
      <c r="T596" s="50">
        <v>59</v>
      </c>
      <c r="U596" s="70">
        <f t="shared" si="38"/>
        <v>0.03</v>
      </c>
      <c r="V596" s="52">
        <v>4.43</v>
      </c>
      <c r="W596" s="52" t="str" cm="1">
        <f t="array" ref="W596">_xlfn.SWITCH(ROUND(V596,0),5,"Excellent",4,"Good",3,"Ok","Bad")</f>
        <v>Good</v>
      </c>
      <c r="X596">
        <v>89</v>
      </c>
      <c r="Y596" t="str">
        <f t="shared" si="39"/>
        <v>No</v>
      </c>
      <c r="Z596" s="68">
        <v>41769</v>
      </c>
      <c r="AA596" s="68">
        <v>44022</v>
      </c>
      <c r="AB596">
        <v>341</v>
      </c>
      <c r="AC596" t="s">
        <v>15616</v>
      </c>
    </row>
    <row r="597" spans="1:29" x14ac:dyDescent="0.3">
      <c r="A597" t="s">
        <v>464</v>
      </c>
      <c r="B597">
        <v>699</v>
      </c>
      <c r="C597" t="str">
        <f>VLOOKUP($B597,Hosts!$A:$M,10,0)</f>
        <v>Within a day</v>
      </c>
      <c r="D597" s="70">
        <f>VLOOKUP($B597,Hosts!$A:$M,11,0)</f>
        <v>1</v>
      </c>
      <c r="E597" s="70">
        <f>VLOOKUP($B597,Hosts!$A:$M,12,0)</f>
        <v>0.5</v>
      </c>
      <c r="F597" t="str">
        <f>VLOOKUP($B597,Hosts!$A:$M,13,0)</f>
        <v>No</v>
      </c>
      <c r="G597" t="str">
        <f>INDEX(Hosts!$A:$M, MATCH(Places!$B597,Hosts!$A:$A,0), MATCH(Places!G$1,Hosts!$A$1:$M$1,0))</f>
        <v>Within a day</v>
      </c>
      <c r="H597" s="70">
        <f>INDEX(Hosts!$A:$M, MATCH(Places!$B597,Hosts!$A:$A,0), MATCH(Places!H$1,Hosts!$A$1:$M$1,0))</f>
        <v>1</v>
      </c>
      <c r="I597" s="70">
        <f>INDEX(Hosts!$A:$M, MATCH(Places!$B597,Hosts!$A:$A,0), MATCH(Places!I$1,Hosts!$A$1:$M$1,0))</f>
        <v>0.5</v>
      </c>
      <c r="J597" t="str">
        <f>INDEX(Hosts!$A:$M, MATCH(Places!$B597,Hosts!$A:$A,0), MATCH(Places!J$1,Hosts!$A$1:$M$1,0))</f>
        <v>No</v>
      </c>
      <c r="K597">
        <v>14</v>
      </c>
      <c r="L597" t="str">
        <f>VLOOKUP($K597,Neighborhoods!$A:$C,2,0)</f>
        <v>Manhattan</v>
      </c>
      <c r="M597" t="str">
        <f>VLOOKUP($K597,Neighborhoods!$A:$C,3,0)</f>
        <v>East Harlem</v>
      </c>
      <c r="N597" t="str">
        <f>INDEX(Neighborhoods!$A:$C, MATCH(Places!$K597,Neighborhoods!$A:$A,0), MATCH(Places!N$1,Neighborhoods!$A$1:$C$1,0))</f>
        <v>Manhattan</v>
      </c>
      <c r="O597" t="str">
        <f>INDEX(Neighborhoods!$A:$C, MATCH(Places!$K597,Neighborhoods!$A:$A,0), MATCH(Places!O$1,Neighborhoods!$A$1:$C$1,0))</f>
        <v>East Harlem</v>
      </c>
      <c r="P597" t="s">
        <v>1</v>
      </c>
      <c r="Q597" t="str">
        <f t="shared" si="36"/>
        <v>Yes</v>
      </c>
      <c r="R597">
        <v>2</v>
      </c>
      <c r="S597" t="str">
        <f t="shared" si="37"/>
        <v>Small</v>
      </c>
      <c r="T597" s="50">
        <v>68</v>
      </c>
      <c r="U597" s="70">
        <f t="shared" si="38"/>
        <v>0.03</v>
      </c>
      <c r="V597" s="52">
        <v>4.91</v>
      </c>
      <c r="W597" s="52" t="str" cm="1">
        <f t="array" ref="W597">_xlfn.SWITCH(ROUND(V597,0),5,"Excellent",4,"Good",3,"Ok","Bad")</f>
        <v>Excellent</v>
      </c>
      <c r="X597">
        <v>46</v>
      </c>
      <c r="Y597" t="str">
        <f t="shared" si="39"/>
        <v>No</v>
      </c>
      <c r="Z597" s="68">
        <v>41568</v>
      </c>
      <c r="AA597" s="68">
        <v>43911</v>
      </c>
      <c r="AB597">
        <v>179</v>
      </c>
      <c r="AC597" t="s">
        <v>15615</v>
      </c>
    </row>
    <row r="598" spans="1:29" x14ac:dyDescent="0.3">
      <c r="A598" t="s">
        <v>465</v>
      </c>
      <c r="B598">
        <v>1054</v>
      </c>
      <c r="C598" t="str">
        <f>VLOOKUP($B598,Hosts!$A:$M,10,0)</f>
        <v>Within an hour</v>
      </c>
      <c r="D598" s="70">
        <f>VLOOKUP($B598,Hosts!$A:$M,11,0)</f>
        <v>1</v>
      </c>
      <c r="E598" s="70">
        <f>VLOOKUP($B598,Hosts!$A:$M,12,0)</f>
        <v>0.99</v>
      </c>
      <c r="F598" t="str">
        <f>VLOOKUP($B598,Hosts!$A:$M,13,0)</f>
        <v>No</v>
      </c>
      <c r="G598" t="str">
        <f>INDEX(Hosts!$A:$M, MATCH(Places!$B598,Hosts!$A:$A,0), MATCH(Places!G$1,Hosts!$A$1:$M$1,0))</f>
        <v>Within an hour</v>
      </c>
      <c r="H598" s="70">
        <f>INDEX(Hosts!$A:$M, MATCH(Places!$B598,Hosts!$A:$A,0), MATCH(Places!H$1,Hosts!$A$1:$M$1,0))</f>
        <v>1</v>
      </c>
      <c r="I598" s="70">
        <f>INDEX(Hosts!$A:$M, MATCH(Places!$B598,Hosts!$A:$A,0), MATCH(Places!I$1,Hosts!$A$1:$M$1,0))</f>
        <v>0.99</v>
      </c>
      <c r="J598" t="str">
        <f>INDEX(Hosts!$A:$M, MATCH(Places!$B598,Hosts!$A:$A,0), MATCH(Places!J$1,Hosts!$A$1:$M$1,0))</f>
        <v>No</v>
      </c>
      <c r="K598">
        <v>17</v>
      </c>
      <c r="L598" t="str">
        <f>VLOOKUP($K598,Neighborhoods!$A:$C,2,0)</f>
        <v>Manhattan</v>
      </c>
      <c r="M598" t="str">
        <f>VLOOKUP($K598,Neighborhoods!$A:$C,3,0)</f>
        <v>Hell's Kitchen</v>
      </c>
      <c r="N598" t="str">
        <f>INDEX(Neighborhoods!$A:$C, MATCH(Places!$K598,Neighborhoods!$A:$A,0), MATCH(Places!N$1,Neighborhoods!$A$1:$C$1,0))</f>
        <v>Manhattan</v>
      </c>
      <c r="O598" t="str">
        <f>INDEX(Neighborhoods!$A:$C, MATCH(Places!$K598,Neighborhoods!$A:$A,0), MATCH(Places!O$1,Neighborhoods!$A$1:$C$1,0))</f>
        <v>Hell's Kitchen</v>
      </c>
      <c r="P598" t="s">
        <v>1</v>
      </c>
      <c r="Q598" t="str">
        <f t="shared" si="36"/>
        <v>Yes</v>
      </c>
      <c r="R598">
        <v>2</v>
      </c>
      <c r="S598" t="str">
        <f t="shared" si="37"/>
        <v>Small</v>
      </c>
      <c r="T598" s="50">
        <v>55</v>
      </c>
      <c r="U598" s="70">
        <f t="shared" si="38"/>
        <v>0.03</v>
      </c>
      <c r="V598" s="52">
        <v>4.87</v>
      </c>
      <c r="W598" s="52" t="str" cm="1">
        <f t="array" ref="W598">_xlfn.SWITCH(ROUND(V598,0),5,"Excellent",4,"Good",3,"Ok","Bad")</f>
        <v>Excellent</v>
      </c>
      <c r="X598">
        <v>285</v>
      </c>
      <c r="Y598" t="str">
        <f t="shared" si="39"/>
        <v>Yes</v>
      </c>
      <c r="Z598" s="68">
        <v>41555</v>
      </c>
      <c r="AA598" s="68">
        <v>43900</v>
      </c>
      <c r="AB598">
        <v>53</v>
      </c>
      <c r="AC598" t="s">
        <v>15615</v>
      </c>
    </row>
    <row r="599" spans="1:29" x14ac:dyDescent="0.3">
      <c r="A599" t="s">
        <v>14674</v>
      </c>
      <c r="B599">
        <v>1004</v>
      </c>
      <c r="C599" t="str">
        <f>VLOOKUP($B599,Hosts!$A:$M,10,0)</f>
        <v>Within an hour</v>
      </c>
      <c r="D599" s="70">
        <f>VLOOKUP($B599,Hosts!$A:$M,11,0)</f>
        <v>1</v>
      </c>
      <c r="E599" s="70">
        <f>VLOOKUP($B599,Hosts!$A:$M,12,0)</f>
        <v>1</v>
      </c>
      <c r="F599" t="str">
        <f>VLOOKUP($B599,Hosts!$A:$M,13,0)</f>
        <v>No</v>
      </c>
      <c r="G599" t="str">
        <f>INDEX(Hosts!$A:$M, MATCH(Places!$B599,Hosts!$A:$A,0), MATCH(Places!G$1,Hosts!$A$1:$M$1,0))</f>
        <v>Within an hour</v>
      </c>
      <c r="H599" s="70">
        <f>INDEX(Hosts!$A:$M, MATCH(Places!$B599,Hosts!$A:$A,0), MATCH(Places!H$1,Hosts!$A$1:$M$1,0))</f>
        <v>1</v>
      </c>
      <c r="I599" s="70">
        <f>INDEX(Hosts!$A:$M, MATCH(Places!$B599,Hosts!$A:$A,0), MATCH(Places!I$1,Hosts!$A$1:$M$1,0))</f>
        <v>1</v>
      </c>
      <c r="J599" t="str">
        <f>INDEX(Hosts!$A:$M, MATCH(Places!$B599,Hosts!$A:$A,0), MATCH(Places!J$1,Hosts!$A$1:$M$1,0))</f>
        <v>No</v>
      </c>
      <c r="K599">
        <v>20</v>
      </c>
      <c r="L599" t="str">
        <f>VLOOKUP($K599,Neighborhoods!$A:$C,2,0)</f>
        <v>Manhattan</v>
      </c>
      <c r="M599" t="str">
        <f>VLOOKUP($K599,Neighborhoods!$A:$C,3,0)</f>
        <v>Upper West Side</v>
      </c>
      <c r="N599" t="str">
        <f>INDEX(Neighborhoods!$A:$C, MATCH(Places!$K599,Neighborhoods!$A:$A,0), MATCH(Places!N$1,Neighborhoods!$A$1:$C$1,0))</f>
        <v>Manhattan</v>
      </c>
      <c r="O599" t="str">
        <f>INDEX(Neighborhoods!$A:$C, MATCH(Places!$K599,Neighborhoods!$A:$A,0), MATCH(Places!O$1,Neighborhoods!$A$1:$C$1,0))</f>
        <v>Upper West Side</v>
      </c>
      <c r="P599" t="s">
        <v>1</v>
      </c>
      <c r="Q599" t="str">
        <f t="shared" si="36"/>
        <v>Yes</v>
      </c>
      <c r="R599">
        <v>2</v>
      </c>
      <c r="S599" t="str">
        <f t="shared" si="37"/>
        <v>Small</v>
      </c>
      <c r="T599" s="50">
        <v>175</v>
      </c>
      <c r="U599" s="70">
        <f t="shared" si="38"/>
        <v>0.03</v>
      </c>
      <c r="V599" s="52">
        <v>4.93</v>
      </c>
      <c r="W599" s="52" t="str" cm="1">
        <f t="array" ref="W599">_xlfn.SWITCH(ROUND(V599,0),5,"Excellent",4,"Good",3,"Ok","Bad")</f>
        <v>Excellent</v>
      </c>
      <c r="X599">
        <v>14</v>
      </c>
      <c r="Y599" t="str">
        <f t="shared" si="39"/>
        <v>No</v>
      </c>
      <c r="Z599" s="68">
        <v>41563</v>
      </c>
      <c r="AA599" s="68">
        <v>41925</v>
      </c>
      <c r="AB599">
        <v>365</v>
      </c>
      <c r="AC599" t="s">
        <v>15615</v>
      </c>
    </row>
    <row r="600" spans="1:29" x14ac:dyDescent="0.3">
      <c r="A600" t="s">
        <v>13755</v>
      </c>
      <c r="B600">
        <v>273</v>
      </c>
      <c r="C600" t="str">
        <f>VLOOKUP($B600,Hosts!$A:$M,10,0)</f>
        <v>Within a day</v>
      </c>
      <c r="D600" s="70">
        <f>VLOOKUP($B600,Hosts!$A:$M,11,0)</f>
        <v>1</v>
      </c>
      <c r="E600" s="70">
        <f>VLOOKUP($B600,Hosts!$A:$M,12,0)</f>
        <v>0.4</v>
      </c>
      <c r="F600" t="str">
        <f>VLOOKUP($B600,Hosts!$A:$M,13,0)</f>
        <v>Yes</v>
      </c>
      <c r="G600" t="str">
        <f>INDEX(Hosts!$A:$M, MATCH(Places!$B600,Hosts!$A:$A,0), MATCH(Places!G$1,Hosts!$A$1:$M$1,0))</f>
        <v>Within a day</v>
      </c>
      <c r="H600" s="70">
        <f>INDEX(Hosts!$A:$M, MATCH(Places!$B600,Hosts!$A:$A,0), MATCH(Places!H$1,Hosts!$A$1:$M$1,0))</f>
        <v>1</v>
      </c>
      <c r="I600" s="70">
        <f>INDEX(Hosts!$A:$M, MATCH(Places!$B600,Hosts!$A:$A,0), MATCH(Places!I$1,Hosts!$A$1:$M$1,0))</f>
        <v>0.4</v>
      </c>
      <c r="J600" t="str">
        <f>INDEX(Hosts!$A:$M, MATCH(Places!$B600,Hosts!$A:$A,0), MATCH(Places!J$1,Hosts!$A$1:$M$1,0))</f>
        <v>Yes</v>
      </c>
      <c r="K600">
        <v>8</v>
      </c>
      <c r="L600" t="str">
        <f>VLOOKUP($K600,Neighborhoods!$A:$C,2,0)</f>
        <v>Brooklyn</v>
      </c>
      <c r="M600" t="str">
        <f>VLOOKUP($K600,Neighborhoods!$A:$C,3,0)</f>
        <v>Bushwick</v>
      </c>
      <c r="N600" t="str">
        <f>INDEX(Neighborhoods!$A:$C, MATCH(Places!$K600,Neighborhoods!$A:$A,0), MATCH(Places!N$1,Neighborhoods!$A$1:$C$1,0))</f>
        <v>Brooklyn</v>
      </c>
      <c r="O600" t="str">
        <f>INDEX(Neighborhoods!$A:$C, MATCH(Places!$K600,Neighborhoods!$A:$A,0), MATCH(Places!O$1,Neighborhoods!$A$1:$C$1,0))</f>
        <v>Bushwick</v>
      </c>
      <c r="P600" t="s">
        <v>11822</v>
      </c>
      <c r="Q600" t="str">
        <f t="shared" si="36"/>
        <v>No</v>
      </c>
      <c r="R600">
        <v>6</v>
      </c>
      <c r="S600" t="str">
        <f t="shared" si="37"/>
        <v>Large</v>
      </c>
      <c r="T600" s="50">
        <v>166</v>
      </c>
      <c r="U600" s="70">
        <f t="shared" si="38"/>
        <v>0.03</v>
      </c>
      <c r="V600" s="52">
        <v>5</v>
      </c>
      <c r="W600" s="52" t="str" cm="1">
        <f t="array" ref="W600">_xlfn.SWITCH(ROUND(V600,0),5,"Excellent",4,"Good",3,"Ok","Bad")</f>
        <v>Excellent</v>
      </c>
      <c r="X600">
        <v>17</v>
      </c>
      <c r="Y600" t="str">
        <f t="shared" si="39"/>
        <v>No</v>
      </c>
      <c r="Z600" s="68">
        <v>42000</v>
      </c>
      <c r="AA600" s="68">
        <v>43827</v>
      </c>
      <c r="AB600">
        <v>54</v>
      </c>
      <c r="AC600" t="s">
        <v>15615</v>
      </c>
    </row>
    <row r="601" spans="1:29" x14ac:dyDescent="0.3">
      <c r="A601" t="s">
        <v>466</v>
      </c>
      <c r="B601">
        <v>634</v>
      </c>
      <c r="C601" t="str">
        <f>VLOOKUP($B601,Hosts!$A:$M,10,0)</f>
        <v>Within an hour</v>
      </c>
      <c r="D601" s="70">
        <f>VLOOKUP($B601,Hosts!$A:$M,11,0)</f>
        <v>1</v>
      </c>
      <c r="E601" s="70">
        <f>VLOOKUP($B601,Hosts!$A:$M,12,0)</f>
        <v>1</v>
      </c>
      <c r="F601" t="str">
        <f>VLOOKUP($B601,Hosts!$A:$M,13,0)</f>
        <v>No</v>
      </c>
      <c r="G601" t="str">
        <f>INDEX(Hosts!$A:$M, MATCH(Places!$B601,Hosts!$A:$A,0), MATCH(Places!G$1,Hosts!$A$1:$M$1,0))</f>
        <v>Within an hour</v>
      </c>
      <c r="H601" s="70">
        <f>INDEX(Hosts!$A:$M, MATCH(Places!$B601,Hosts!$A:$A,0), MATCH(Places!H$1,Hosts!$A$1:$M$1,0))</f>
        <v>1</v>
      </c>
      <c r="I601" s="70">
        <f>INDEX(Hosts!$A:$M, MATCH(Places!$B601,Hosts!$A:$A,0), MATCH(Places!I$1,Hosts!$A$1:$M$1,0))</f>
        <v>1</v>
      </c>
      <c r="J601" t="str">
        <f>INDEX(Hosts!$A:$M, MATCH(Places!$B601,Hosts!$A:$A,0), MATCH(Places!J$1,Hosts!$A$1:$M$1,0))</f>
        <v>No</v>
      </c>
      <c r="K601">
        <v>12</v>
      </c>
      <c r="L601" t="str">
        <f>VLOOKUP($K601,Neighborhoods!$A:$C,2,0)</f>
        <v>Brooklyn</v>
      </c>
      <c r="M601" t="str">
        <f>VLOOKUP($K601,Neighborhoods!$A:$C,3,0)</f>
        <v>Williamsburg</v>
      </c>
      <c r="N601" t="str">
        <f>INDEX(Neighborhoods!$A:$C, MATCH(Places!$K601,Neighborhoods!$A:$A,0), MATCH(Places!N$1,Neighborhoods!$A$1:$C$1,0))</f>
        <v>Brooklyn</v>
      </c>
      <c r="O601" t="str">
        <f>INDEX(Neighborhoods!$A:$C, MATCH(Places!$K601,Neighborhoods!$A:$A,0), MATCH(Places!O$1,Neighborhoods!$A$1:$C$1,0))</f>
        <v>Williamsburg</v>
      </c>
      <c r="P601" t="s">
        <v>1</v>
      </c>
      <c r="Q601" t="str">
        <f t="shared" si="36"/>
        <v>Yes</v>
      </c>
      <c r="R601">
        <v>2</v>
      </c>
      <c r="S601" t="str">
        <f t="shared" si="37"/>
        <v>Small</v>
      </c>
      <c r="T601" s="50">
        <v>84</v>
      </c>
      <c r="U601" s="70">
        <f t="shared" si="38"/>
        <v>0.03</v>
      </c>
      <c r="V601" s="52">
        <v>4.78</v>
      </c>
      <c r="W601" s="52" t="str" cm="1">
        <f t="array" ref="W601">_xlfn.SWITCH(ROUND(V601,0),5,"Excellent",4,"Good",3,"Ok","Bad")</f>
        <v>Excellent</v>
      </c>
      <c r="X601">
        <v>246</v>
      </c>
      <c r="Y601" t="str">
        <f t="shared" si="39"/>
        <v>No</v>
      </c>
      <c r="Z601" s="68">
        <v>41563</v>
      </c>
      <c r="AA601" s="68">
        <v>43899</v>
      </c>
      <c r="AB601">
        <v>345</v>
      </c>
      <c r="AC601" t="s">
        <v>15616</v>
      </c>
    </row>
    <row r="602" spans="1:29" x14ac:dyDescent="0.3">
      <c r="A602" t="s">
        <v>14794</v>
      </c>
      <c r="B602">
        <v>1357</v>
      </c>
      <c r="C602" t="str">
        <f>VLOOKUP($B602,Hosts!$A:$M,10,0)</f>
        <v>Within a few hours</v>
      </c>
      <c r="D602" s="70">
        <f>VLOOKUP($B602,Hosts!$A:$M,11,0)</f>
        <v>1</v>
      </c>
      <c r="E602" s="70">
        <f>VLOOKUP($B602,Hosts!$A:$M,12,0)</f>
        <v>0.42</v>
      </c>
      <c r="F602" t="str">
        <f>VLOOKUP($B602,Hosts!$A:$M,13,0)</f>
        <v>No</v>
      </c>
      <c r="G602" t="str">
        <f>INDEX(Hosts!$A:$M, MATCH(Places!$B602,Hosts!$A:$A,0), MATCH(Places!G$1,Hosts!$A$1:$M$1,0))</f>
        <v>Within a few hours</v>
      </c>
      <c r="H602" s="70">
        <f>INDEX(Hosts!$A:$M, MATCH(Places!$B602,Hosts!$A:$A,0), MATCH(Places!H$1,Hosts!$A$1:$M$1,0))</f>
        <v>1</v>
      </c>
      <c r="I602" s="70">
        <f>INDEX(Hosts!$A:$M, MATCH(Places!$B602,Hosts!$A:$A,0), MATCH(Places!I$1,Hosts!$A$1:$M$1,0))</f>
        <v>0.42</v>
      </c>
      <c r="J602" t="str">
        <f>INDEX(Hosts!$A:$M, MATCH(Places!$B602,Hosts!$A:$A,0), MATCH(Places!J$1,Hosts!$A$1:$M$1,0))</f>
        <v>No</v>
      </c>
      <c r="K602">
        <v>9</v>
      </c>
      <c r="L602" t="str">
        <f>VLOOKUP($K602,Neighborhoods!$A:$C,2,0)</f>
        <v>Brooklyn</v>
      </c>
      <c r="M602" t="str">
        <f>VLOOKUP($K602,Neighborhoods!$A:$C,3,0)</f>
        <v>Crown Heights</v>
      </c>
      <c r="N602" t="str">
        <f>INDEX(Neighborhoods!$A:$C, MATCH(Places!$K602,Neighborhoods!$A:$A,0), MATCH(Places!N$1,Neighborhoods!$A$1:$C$1,0))</f>
        <v>Brooklyn</v>
      </c>
      <c r="O602" t="str">
        <f>INDEX(Neighborhoods!$A:$C, MATCH(Places!$K602,Neighborhoods!$A:$A,0), MATCH(Places!O$1,Neighborhoods!$A$1:$C$1,0))</f>
        <v>Crown Heights</v>
      </c>
      <c r="P602" t="s">
        <v>11822</v>
      </c>
      <c r="Q602" t="str">
        <f t="shared" si="36"/>
        <v>No</v>
      </c>
      <c r="R602">
        <v>6</v>
      </c>
      <c r="S602" t="str">
        <f t="shared" si="37"/>
        <v>Large</v>
      </c>
      <c r="T602" s="50">
        <v>220</v>
      </c>
      <c r="U602" s="70">
        <f t="shared" si="38"/>
        <v>0.04</v>
      </c>
      <c r="V602" s="52">
        <v>4.53</v>
      </c>
      <c r="W602" s="52" t="str" cm="1">
        <f t="array" ref="W602">_xlfn.SWITCH(ROUND(V602,0),5,"Excellent",4,"Good",3,"Ok","Bad")</f>
        <v>Excellent</v>
      </c>
      <c r="X602">
        <v>19</v>
      </c>
      <c r="Y602" t="str">
        <f t="shared" si="39"/>
        <v>No</v>
      </c>
      <c r="Z602" s="68">
        <v>41644</v>
      </c>
      <c r="AA602" s="68">
        <v>43692</v>
      </c>
      <c r="AB602">
        <v>239</v>
      </c>
      <c r="AC602" t="s">
        <v>15615</v>
      </c>
    </row>
    <row r="603" spans="1:29" x14ac:dyDescent="0.3">
      <c r="A603" t="s">
        <v>467</v>
      </c>
      <c r="B603">
        <v>1310</v>
      </c>
      <c r="C603" t="str">
        <f>VLOOKUP($B603,Hosts!$A:$M,10,0)</f>
        <v>Within an hour</v>
      </c>
      <c r="D603" s="70">
        <f>VLOOKUP($B603,Hosts!$A:$M,11,0)</f>
        <v>1</v>
      </c>
      <c r="E603" s="70">
        <f>VLOOKUP($B603,Hosts!$A:$M,12,0)</f>
        <v>1</v>
      </c>
      <c r="F603" t="str">
        <f>VLOOKUP($B603,Hosts!$A:$M,13,0)</f>
        <v>No</v>
      </c>
      <c r="G603" t="str">
        <f>INDEX(Hosts!$A:$M, MATCH(Places!$B603,Hosts!$A:$A,0), MATCH(Places!G$1,Hosts!$A$1:$M$1,0))</f>
        <v>Within an hour</v>
      </c>
      <c r="H603" s="70">
        <f>INDEX(Hosts!$A:$M, MATCH(Places!$B603,Hosts!$A:$A,0), MATCH(Places!H$1,Hosts!$A$1:$M$1,0))</f>
        <v>1</v>
      </c>
      <c r="I603" s="70">
        <f>INDEX(Hosts!$A:$M, MATCH(Places!$B603,Hosts!$A:$A,0), MATCH(Places!I$1,Hosts!$A$1:$M$1,0))</f>
        <v>1</v>
      </c>
      <c r="J603" t="str">
        <f>INDEX(Hosts!$A:$M, MATCH(Places!$B603,Hosts!$A:$A,0), MATCH(Places!J$1,Hosts!$A$1:$M$1,0))</f>
        <v>No</v>
      </c>
      <c r="K603">
        <v>14</v>
      </c>
      <c r="L603" t="str">
        <f>VLOOKUP($K603,Neighborhoods!$A:$C,2,0)</f>
        <v>Manhattan</v>
      </c>
      <c r="M603" t="str">
        <f>VLOOKUP($K603,Neighborhoods!$A:$C,3,0)</f>
        <v>East Harlem</v>
      </c>
      <c r="N603" t="str">
        <f>INDEX(Neighborhoods!$A:$C, MATCH(Places!$K603,Neighborhoods!$A:$A,0), MATCH(Places!N$1,Neighborhoods!$A$1:$C$1,0))</f>
        <v>Manhattan</v>
      </c>
      <c r="O603" t="str">
        <f>INDEX(Neighborhoods!$A:$C, MATCH(Places!$K603,Neighborhoods!$A:$A,0), MATCH(Places!O$1,Neighborhoods!$A$1:$C$1,0))</f>
        <v>East Harlem</v>
      </c>
      <c r="P603" t="s">
        <v>1</v>
      </c>
      <c r="Q603" t="str">
        <f t="shared" si="36"/>
        <v>Yes</v>
      </c>
      <c r="R603">
        <v>2</v>
      </c>
      <c r="S603" t="str">
        <f t="shared" si="37"/>
        <v>Small</v>
      </c>
      <c r="T603" s="50">
        <v>56</v>
      </c>
      <c r="U603" s="70">
        <f t="shared" si="38"/>
        <v>0.03</v>
      </c>
      <c r="V603" s="52">
        <v>4.3899999999999997</v>
      </c>
      <c r="W603" s="52" t="str" cm="1">
        <f t="array" ref="W603">_xlfn.SWITCH(ROUND(V603,0),5,"Excellent",4,"Good",3,"Ok","Bad")</f>
        <v>Good</v>
      </c>
      <c r="X603">
        <v>36</v>
      </c>
      <c r="Y603" t="str">
        <f t="shared" si="39"/>
        <v>No</v>
      </c>
      <c r="Z603" s="68">
        <v>41578</v>
      </c>
      <c r="AA603" s="68">
        <v>43820</v>
      </c>
      <c r="AB603">
        <v>90</v>
      </c>
      <c r="AC603" t="s">
        <v>15616</v>
      </c>
    </row>
    <row r="604" spans="1:29" x14ac:dyDescent="0.3">
      <c r="A604" t="s">
        <v>468</v>
      </c>
      <c r="B604">
        <v>1231</v>
      </c>
      <c r="C604" t="str">
        <f>VLOOKUP($B604,Hosts!$A:$M,10,0)</f>
        <v>Within an hour</v>
      </c>
      <c r="D604" s="70">
        <f>VLOOKUP($B604,Hosts!$A:$M,11,0)</f>
        <v>1</v>
      </c>
      <c r="E604" s="70">
        <f>VLOOKUP($B604,Hosts!$A:$M,12,0)</f>
        <v>1</v>
      </c>
      <c r="F604" t="str">
        <f>VLOOKUP($B604,Hosts!$A:$M,13,0)</f>
        <v>Yes</v>
      </c>
      <c r="G604" t="str">
        <f>INDEX(Hosts!$A:$M, MATCH(Places!$B604,Hosts!$A:$A,0), MATCH(Places!G$1,Hosts!$A$1:$M$1,0))</f>
        <v>Within an hour</v>
      </c>
      <c r="H604" s="70">
        <f>INDEX(Hosts!$A:$M, MATCH(Places!$B604,Hosts!$A:$A,0), MATCH(Places!H$1,Hosts!$A$1:$M$1,0))</f>
        <v>1</v>
      </c>
      <c r="I604" s="70">
        <f>INDEX(Hosts!$A:$M, MATCH(Places!$B604,Hosts!$A:$A,0), MATCH(Places!I$1,Hosts!$A$1:$M$1,0))</f>
        <v>1</v>
      </c>
      <c r="J604" t="str">
        <f>INDEX(Hosts!$A:$M, MATCH(Places!$B604,Hosts!$A:$A,0), MATCH(Places!J$1,Hosts!$A$1:$M$1,0))</f>
        <v>Yes</v>
      </c>
      <c r="K604">
        <v>20</v>
      </c>
      <c r="L604" t="str">
        <f>VLOOKUP($K604,Neighborhoods!$A:$C,2,0)</f>
        <v>Manhattan</v>
      </c>
      <c r="M604" t="str">
        <f>VLOOKUP($K604,Neighborhoods!$A:$C,3,0)</f>
        <v>Upper West Side</v>
      </c>
      <c r="N604" t="str">
        <f>INDEX(Neighborhoods!$A:$C, MATCH(Places!$K604,Neighborhoods!$A:$A,0), MATCH(Places!N$1,Neighborhoods!$A$1:$C$1,0))</f>
        <v>Manhattan</v>
      </c>
      <c r="O604" t="str">
        <f>INDEX(Neighborhoods!$A:$C, MATCH(Places!$K604,Neighborhoods!$A:$A,0), MATCH(Places!O$1,Neighborhoods!$A$1:$C$1,0))</f>
        <v>Upper West Side</v>
      </c>
      <c r="P604" t="s">
        <v>11822</v>
      </c>
      <c r="Q604" t="str">
        <f t="shared" si="36"/>
        <v>No</v>
      </c>
      <c r="R604">
        <v>7</v>
      </c>
      <c r="S604" t="str">
        <f t="shared" si="37"/>
        <v>Large</v>
      </c>
      <c r="T604" s="50">
        <v>490</v>
      </c>
      <c r="U604" s="70">
        <f t="shared" si="38"/>
        <v>0.04</v>
      </c>
      <c r="V604" s="52">
        <v>4.83</v>
      </c>
      <c r="W604" s="52" t="str" cm="1">
        <f t="array" ref="W604">_xlfn.SWITCH(ROUND(V604,0),5,"Excellent",4,"Good",3,"Ok","Bad")</f>
        <v>Excellent</v>
      </c>
      <c r="X604">
        <v>95</v>
      </c>
      <c r="Y604" t="str">
        <f t="shared" si="39"/>
        <v>No</v>
      </c>
      <c r="Z604" s="68">
        <v>41587</v>
      </c>
      <c r="AA604" s="68">
        <v>43967</v>
      </c>
      <c r="AB604">
        <v>316</v>
      </c>
      <c r="AC604" t="s">
        <v>15615</v>
      </c>
    </row>
    <row r="605" spans="1:29" x14ac:dyDescent="0.3">
      <c r="A605" t="s">
        <v>469</v>
      </c>
      <c r="B605">
        <v>1291</v>
      </c>
      <c r="C605" t="str">
        <f>VLOOKUP($B605,Hosts!$A:$M,10,0)</f>
        <v>Within an hour</v>
      </c>
      <c r="D605" s="70">
        <f>VLOOKUP($B605,Hosts!$A:$M,11,0)</f>
        <v>1</v>
      </c>
      <c r="E605" s="70">
        <f>VLOOKUP($B605,Hosts!$A:$M,12,0)</f>
        <v>0.87</v>
      </c>
      <c r="F605" t="str">
        <f>VLOOKUP($B605,Hosts!$A:$M,13,0)</f>
        <v>Yes</v>
      </c>
      <c r="G605" t="str">
        <f>INDEX(Hosts!$A:$M, MATCH(Places!$B605,Hosts!$A:$A,0), MATCH(Places!G$1,Hosts!$A$1:$M$1,0))</f>
        <v>Within an hour</v>
      </c>
      <c r="H605" s="70">
        <f>INDEX(Hosts!$A:$M, MATCH(Places!$B605,Hosts!$A:$A,0), MATCH(Places!H$1,Hosts!$A$1:$M$1,0))</f>
        <v>1</v>
      </c>
      <c r="I605" s="70">
        <f>INDEX(Hosts!$A:$M, MATCH(Places!$B605,Hosts!$A:$A,0), MATCH(Places!I$1,Hosts!$A$1:$M$1,0))</f>
        <v>0.87</v>
      </c>
      <c r="J605" t="str">
        <f>INDEX(Hosts!$A:$M, MATCH(Places!$B605,Hosts!$A:$A,0), MATCH(Places!J$1,Hosts!$A$1:$M$1,0))</f>
        <v>Yes</v>
      </c>
      <c r="K605">
        <v>12</v>
      </c>
      <c r="L605" t="str">
        <f>VLOOKUP($K605,Neighborhoods!$A:$C,2,0)</f>
        <v>Brooklyn</v>
      </c>
      <c r="M605" t="str">
        <f>VLOOKUP($K605,Neighborhoods!$A:$C,3,0)</f>
        <v>Williamsburg</v>
      </c>
      <c r="N605" t="str">
        <f>INDEX(Neighborhoods!$A:$C, MATCH(Places!$K605,Neighborhoods!$A:$A,0), MATCH(Places!N$1,Neighborhoods!$A$1:$C$1,0))</f>
        <v>Brooklyn</v>
      </c>
      <c r="O605" t="str">
        <f>INDEX(Neighborhoods!$A:$C, MATCH(Places!$K605,Neighborhoods!$A:$A,0), MATCH(Places!O$1,Neighborhoods!$A$1:$C$1,0))</f>
        <v>Williamsburg</v>
      </c>
      <c r="P605" t="s">
        <v>1</v>
      </c>
      <c r="Q605" t="str">
        <f t="shared" si="36"/>
        <v>Yes</v>
      </c>
      <c r="R605">
        <v>2</v>
      </c>
      <c r="S605" t="str">
        <f t="shared" si="37"/>
        <v>Small</v>
      </c>
      <c r="T605" s="50">
        <v>104</v>
      </c>
      <c r="U605" s="70">
        <f t="shared" si="38"/>
        <v>0.03</v>
      </c>
      <c r="V605" s="52">
        <v>4.99</v>
      </c>
      <c r="W605" s="52" t="str" cm="1">
        <f t="array" ref="W605">_xlfn.SWITCH(ROUND(V605,0),5,"Excellent",4,"Good",3,"Ok","Bad")</f>
        <v>Excellent</v>
      </c>
      <c r="X605">
        <v>384</v>
      </c>
      <c r="Y605" t="str">
        <f t="shared" si="39"/>
        <v>Yes</v>
      </c>
      <c r="Z605" s="68">
        <v>41572</v>
      </c>
      <c r="AA605" s="68">
        <v>44045</v>
      </c>
      <c r="AB605">
        <v>355</v>
      </c>
      <c r="AC605" t="s">
        <v>15615</v>
      </c>
    </row>
    <row r="606" spans="1:29" x14ac:dyDescent="0.3">
      <c r="A606" t="s">
        <v>470</v>
      </c>
      <c r="B606">
        <v>1364</v>
      </c>
      <c r="C606" t="str">
        <f>VLOOKUP($B606,Hosts!$A:$M,10,0)</f>
        <v>Within an hour</v>
      </c>
      <c r="D606" s="70">
        <f>VLOOKUP($B606,Hosts!$A:$M,11,0)</f>
        <v>1</v>
      </c>
      <c r="E606" s="70">
        <f>VLOOKUP($B606,Hosts!$A:$M,12,0)</f>
        <v>0.47</v>
      </c>
      <c r="F606" t="str">
        <f>VLOOKUP($B606,Hosts!$A:$M,13,0)</f>
        <v>Yes</v>
      </c>
      <c r="G606" t="str">
        <f>INDEX(Hosts!$A:$M, MATCH(Places!$B606,Hosts!$A:$A,0), MATCH(Places!G$1,Hosts!$A$1:$M$1,0))</f>
        <v>Within an hour</v>
      </c>
      <c r="H606" s="70">
        <f>INDEX(Hosts!$A:$M, MATCH(Places!$B606,Hosts!$A:$A,0), MATCH(Places!H$1,Hosts!$A$1:$M$1,0))</f>
        <v>1</v>
      </c>
      <c r="I606" s="70">
        <f>INDEX(Hosts!$A:$M, MATCH(Places!$B606,Hosts!$A:$A,0), MATCH(Places!I$1,Hosts!$A$1:$M$1,0))</f>
        <v>0.47</v>
      </c>
      <c r="J606" t="str">
        <f>INDEX(Hosts!$A:$M, MATCH(Places!$B606,Hosts!$A:$A,0), MATCH(Places!J$1,Hosts!$A$1:$M$1,0))</f>
        <v>Yes</v>
      </c>
      <c r="K606">
        <v>17</v>
      </c>
      <c r="L606" t="str">
        <f>VLOOKUP($K606,Neighborhoods!$A:$C,2,0)</f>
        <v>Manhattan</v>
      </c>
      <c r="M606" t="str">
        <f>VLOOKUP($K606,Neighborhoods!$A:$C,3,0)</f>
        <v>Hell's Kitchen</v>
      </c>
      <c r="N606" t="str">
        <f>INDEX(Neighborhoods!$A:$C, MATCH(Places!$K606,Neighborhoods!$A:$A,0), MATCH(Places!N$1,Neighborhoods!$A$1:$C$1,0))</f>
        <v>Manhattan</v>
      </c>
      <c r="O606" t="str">
        <f>INDEX(Neighborhoods!$A:$C, MATCH(Places!$K606,Neighborhoods!$A:$A,0), MATCH(Places!O$1,Neighborhoods!$A$1:$C$1,0))</f>
        <v>Hell's Kitchen</v>
      </c>
      <c r="P606" t="s">
        <v>11822</v>
      </c>
      <c r="Q606" t="str">
        <f t="shared" si="36"/>
        <v>No</v>
      </c>
      <c r="R606">
        <v>2</v>
      </c>
      <c r="S606" t="str">
        <f t="shared" si="37"/>
        <v>Small</v>
      </c>
      <c r="T606" s="50">
        <v>190</v>
      </c>
      <c r="U606" s="70">
        <f t="shared" si="38"/>
        <v>0.03</v>
      </c>
      <c r="V606" s="52">
        <v>4.99</v>
      </c>
      <c r="W606" s="52" t="str" cm="1">
        <f t="array" ref="W606">_xlfn.SWITCH(ROUND(V606,0),5,"Excellent",4,"Good",3,"Ok","Bad")</f>
        <v>Excellent</v>
      </c>
      <c r="X606">
        <v>129</v>
      </c>
      <c r="Y606" t="str">
        <f t="shared" si="39"/>
        <v>Yes</v>
      </c>
      <c r="Z606" s="68">
        <v>41764</v>
      </c>
      <c r="AA606" s="68">
        <v>43832</v>
      </c>
      <c r="AB606">
        <v>274</v>
      </c>
      <c r="AC606" t="s">
        <v>15615</v>
      </c>
    </row>
    <row r="607" spans="1:29" x14ac:dyDescent="0.3">
      <c r="A607" t="s">
        <v>471</v>
      </c>
      <c r="B607">
        <v>1365</v>
      </c>
      <c r="C607" t="str">
        <f>VLOOKUP($B607,Hosts!$A:$M,10,0)</f>
        <v>Within an hour</v>
      </c>
      <c r="D607" s="70">
        <f>VLOOKUP($B607,Hosts!$A:$M,11,0)</f>
        <v>1</v>
      </c>
      <c r="E607" s="70">
        <f>VLOOKUP($B607,Hosts!$A:$M,12,0)</f>
        <v>1</v>
      </c>
      <c r="F607" t="str">
        <f>VLOOKUP($B607,Hosts!$A:$M,13,0)</f>
        <v>Yes</v>
      </c>
      <c r="G607" t="str">
        <f>INDEX(Hosts!$A:$M, MATCH(Places!$B607,Hosts!$A:$A,0), MATCH(Places!G$1,Hosts!$A$1:$M$1,0))</f>
        <v>Within an hour</v>
      </c>
      <c r="H607" s="70">
        <f>INDEX(Hosts!$A:$M, MATCH(Places!$B607,Hosts!$A:$A,0), MATCH(Places!H$1,Hosts!$A$1:$M$1,0))</f>
        <v>1</v>
      </c>
      <c r="I607" s="70">
        <f>INDEX(Hosts!$A:$M, MATCH(Places!$B607,Hosts!$A:$A,0), MATCH(Places!I$1,Hosts!$A$1:$M$1,0))</f>
        <v>1</v>
      </c>
      <c r="J607" t="str">
        <f>INDEX(Hosts!$A:$M, MATCH(Places!$B607,Hosts!$A:$A,0), MATCH(Places!J$1,Hosts!$A$1:$M$1,0))</f>
        <v>Yes</v>
      </c>
      <c r="K607">
        <v>12</v>
      </c>
      <c r="L607" t="str">
        <f>VLOOKUP($K607,Neighborhoods!$A:$C,2,0)</f>
        <v>Brooklyn</v>
      </c>
      <c r="M607" t="str">
        <f>VLOOKUP($K607,Neighborhoods!$A:$C,3,0)</f>
        <v>Williamsburg</v>
      </c>
      <c r="N607" t="str">
        <f>INDEX(Neighborhoods!$A:$C, MATCH(Places!$K607,Neighborhoods!$A:$A,0), MATCH(Places!N$1,Neighborhoods!$A$1:$C$1,0))</f>
        <v>Brooklyn</v>
      </c>
      <c r="O607" t="str">
        <f>INDEX(Neighborhoods!$A:$C, MATCH(Places!$K607,Neighborhoods!$A:$A,0), MATCH(Places!O$1,Neighborhoods!$A$1:$C$1,0))</f>
        <v>Williamsburg</v>
      </c>
      <c r="P607" t="s">
        <v>11822</v>
      </c>
      <c r="Q607" t="str">
        <f t="shared" si="36"/>
        <v>No</v>
      </c>
      <c r="R607">
        <v>6</v>
      </c>
      <c r="S607" t="str">
        <f t="shared" si="37"/>
        <v>Large</v>
      </c>
      <c r="T607" s="50">
        <v>164</v>
      </c>
      <c r="U607" s="70">
        <f t="shared" si="38"/>
        <v>0.03</v>
      </c>
      <c r="V607" s="52">
        <v>4.82</v>
      </c>
      <c r="W607" s="52" t="str" cm="1">
        <f t="array" ref="W607">_xlfn.SWITCH(ROUND(V607,0),5,"Excellent",4,"Good",3,"Ok","Bad")</f>
        <v>Excellent</v>
      </c>
      <c r="X607">
        <v>181</v>
      </c>
      <c r="Y607" t="str">
        <f t="shared" si="39"/>
        <v>Yes</v>
      </c>
      <c r="Z607" s="68">
        <v>41558</v>
      </c>
      <c r="AA607" s="68">
        <v>44011</v>
      </c>
      <c r="AB607">
        <v>211</v>
      </c>
      <c r="AC607" t="s">
        <v>15615</v>
      </c>
    </row>
    <row r="608" spans="1:29" x14ac:dyDescent="0.3">
      <c r="A608" t="s">
        <v>13870</v>
      </c>
      <c r="B608">
        <v>651</v>
      </c>
      <c r="C608" t="str">
        <f>VLOOKUP($B608,Hosts!$A:$M,10,0)</f>
        <v>Within a few hours</v>
      </c>
      <c r="D608" s="70">
        <f>VLOOKUP($B608,Hosts!$A:$M,11,0)</f>
        <v>1</v>
      </c>
      <c r="E608" s="70">
        <f>VLOOKUP($B608,Hosts!$A:$M,12,0)</f>
        <v>0.93</v>
      </c>
      <c r="F608" t="str">
        <f>VLOOKUP($B608,Hosts!$A:$M,13,0)</f>
        <v>No</v>
      </c>
      <c r="G608" t="str">
        <f>INDEX(Hosts!$A:$M, MATCH(Places!$B608,Hosts!$A:$A,0), MATCH(Places!G$1,Hosts!$A$1:$M$1,0))</f>
        <v>Within a few hours</v>
      </c>
      <c r="H608" s="70">
        <f>INDEX(Hosts!$A:$M, MATCH(Places!$B608,Hosts!$A:$A,0), MATCH(Places!H$1,Hosts!$A$1:$M$1,0))</f>
        <v>1</v>
      </c>
      <c r="I608" s="70">
        <f>INDEX(Hosts!$A:$M, MATCH(Places!$B608,Hosts!$A:$A,0), MATCH(Places!I$1,Hosts!$A$1:$M$1,0))</f>
        <v>0.93</v>
      </c>
      <c r="J608" t="str">
        <f>INDEX(Hosts!$A:$M, MATCH(Places!$B608,Hosts!$A:$A,0), MATCH(Places!J$1,Hosts!$A$1:$M$1,0))</f>
        <v>No</v>
      </c>
      <c r="K608">
        <v>12</v>
      </c>
      <c r="L608" t="str">
        <f>VLOOKUP($K608,Neighborhoods!$A:$C,2,0)</f>
        <v>Brooklyn</v>
      </c>
      <c r="M608" t="str">
        <f>VLOOKUP($K608,Neighborhoods!$A:$C,3,0)</f>
        <v>Williamsburg</v>
      </c>
      <c r="N608" t="str">
        <f>INDEX(Neighborhoods!$A:$C, MATCH(Places!$K608,Neighborhoods!$A:$A,0), MATCH(Places!N$1,Neighborhoods!$A$1:$C$1,0))</f>
        <v>Brooklyn</v>
      </c>
      <c r="O608" t="str">
        <f>INDEX(Neighborhoods!$A:$C, MATCH(Places!$K608,Neighborhoods!$A:$A,0), MATCH(Places!O$1,Neighborhoods!$A$1:$C$1,0))</f>
        <v>Williamsburg</v>
      </c>
      <c r="P608" t="s">
        <v>1</v>
      </c>
      <c r="Q608" t="str">
        <f t="shared" si="36"/>
        <v>Yes</v>
      </c>
      <c r="R608">
        <v>1</v>
      </c>
      <c r="S608" t="str">
        <f t="shared" si="37"/>
        <v>Small</v>
      </c>
      <c r="T608" s="50">
        <v>74</v>
      </c>
      <c r="U608" s="70">
        <f t="shared" si="38"/>
        <v>0.03</v>
      </c>
      <c r="V608" s="52">
        <v>4.82</v>
      </c>
      <c r="W608" s="52" t="str" cm="1">
        <f t="array" ref="W608">_xlfn.SWITCH(ROUND(V608,0),5,"Excellent",4,"Good",3,"Ok","Bad")</f>
        <v>Excellent</v>
      </c>
      <c r="X608">
        <v>250</v>
      </c>
      <c r="Y608" t="str">
        <f t="shared" si="39"/>
        <v>Yes</v>
      </c>
      <c r="Z608" s="68">
        <v>42036</v>
      </c>
      <c r="AA608" s="68">
        <v>44046</v>
      </c>
      <c r="AB608">
        <v>345</v>
      </c>
      <c r="AC608" t="s">
        <v>15615</v>
      </c>
    </row>
    <row r="609" spans="1:29" x14ac:dyDescent="0.3">
      <c r="A609" t="s">
        <v>13425</v>
      </c>
      <c r="B609">
        <v>739</v>
      </c>
      <c r="C609" t="str">
        <f>VLOOKUP($B609,Hosts!$A:$M,10,0)</f>
        <v>Within an hour</v>
      </c>
      <c r="D609" s="70">
        <f>VLOOKUP($B609,Hosts!$A:$M,11,0)</f>
        <v>1</v>
      </c>
      <c r="E609" s="70">
        <f>VLOOKUP($B609,Hosts!$A:$M,12,0)</f>
        <v>1</v>
      </c>
      <c r="F609" t="str">
        <f>VLOOKUP($B609,Hosts!$A:$M,13,0)</f>
        <v>No</v>
      </c>
      <c r="G609" t="str">
        <f>INDEX(Hosts!$A:$M, MATCH(Places!$B609,Hosts!$A:$A,0), MATCH(Places!G$1,Hosts!$A$1:$M$1,0))</f>
        <v>Within an hour</v>
      </c>
      <c r="H609" s="70">
        <f>INDEX(Hosts!$A:$M, MATCH(Places!$B609,Hosts!$A:$A,0), MATCH(Places!H$1,Hosts!$A$1:$M$1,0))</f>
        <v>1</v>
      </c>
      <c r="I609" s="70">
        <f>INDEX(Hosts!$A:$M, MATCH(Places!$B609,Hosts!$A:$A,0), MATCH(Places!I$1,Hosts!$A$1:$M$1,0))</f>
        <v>1</v>
      </c>
      <c r="J609" t="str">
        <f>INDEX(Hosts!$A:$M, MATCH(Places!$B609,Hosts!$A:$A,0), MATCH(Places!J$1,Hosts!$A$1:$M$1,0))</f>
        <v>No</v>
      </c>
      <c r="K609">
        <v>7</v>
      </c>
      <c r="L609" t="str">
        <f>VLOOKUP($K609,Neighborhoods!$A:$C,2,0)</f>
        <v>Brooklyn</v>
      </c>
      <c r="M609" t="str">
        <f>VLOOKUP($K609,Neighborhoods!$A:$C,3,0)</f>
        <v>Bedford-Stuyvesant</v>
      </c>
      <c r="N609" t="str">
        <f>INDEX(Neighborhoods!$A:$C, MATCH(Places!$K609,Neighborhoods!$A:$A,0), MATCH(Places!N$1,Neighborhoods!$A$1:$C$1,0))</f>
        <v>Brooklyn</v>
      </c>
      <c r="O609" t="str">
        <f>INDEX(Neighborhoods!$A:$C, MATCH(Places!$K609,Neighborhoods!$A:$A,0), MATCH(Places!O$1,Neighborhoods!$A$1:$C$1,0))</f>
        <v>Bedford-Stuyvesant</v>
      </c>
      <c r="P609" t="s">
        <v>1</v>
      </c>
      <c r="Q609" t="str">
        <f t="shared" si="36"/>
        <v>Yes</v>
      </c>
      <c r="R609">
        <v>3</v>
      </c>
      <c r="S609" t="str">
        <f t="shared" si="37"/>
        <v>Medium</v>
      </c>
      <c r="T609" s="50">
        <v>200</v>
      </c>
      <c r="U609" s="70">
        <f t="shared" si="38"/>
        <v>0.04</v>
      </c>
      <c r="V609" s="52">
        <v>4.67</v>
      </c>
      <c r="W609" s="52" t="str" cm="1">
        <f t="array" ref="W609">_xlfn.SWITCH(ROUND(V609,0),5,"Excellent",4,"Good",3,"Ok","Bad")</f>
        <v>Excellent</v>
      </c>
      <c r="X609">
        <v>3</v>
      </c>
      <c r="Y609" t="str">
        <f t="shared" si="39"/>
        <v>No</v>
      </c>
      <c r="Z609" s="68">
        <v>41975</v>
      </c>
      <c r="AA609" s="68">
        <v>42384</v>
      </c>
      <c r="AB609">
        <v>365</v>
      </c>
      <c r="AC609" t="s">
        <v>15615</v>
      </c>
    </row>
    <row r="610" spans="1:29" x14ac:dyDescent="0.3">
      <c r="A610" t="s">
        <v>14505</v>
      </c>
      <c r="B610">
        <v>1366</v>
      </c>
      <c r="C610" t="str">
        <f>VLOOKUP($B610,Hosts!$A:$M,10,0)</f>
        <v>A few days or more</v>
      </c>
      <c r="D610" s="70">
        <f>VLOOKUP($B610,Hosts!$A:$M,11,0)</f>
        <v>0.22</v>
      </c>
      <c r="E610" s="70">
        <f>VLOOKUP($B610,Hosts!$A:$M,12,0)</f>
        <v>0.21</v>
      </c>
      <c r="F610" t="str">
        <f>VLOOKUP($B610,Hosts!$A:$M,13,0)</f>
        <v>No</v>
      </c>
      <c r="G610" t="str">
        <f>INDEX(Hosts!$A:$M, MATCH(Places!$B610,Hosts!$A:$A,0), MATCH(Places!G$1,Hosts!$A$1:$M$1,0))</f>
        <v>A few days or more</v>
      </c>
      <c r="H610" s="70">
        <f>INDEX(Hosts!$A:$M, MATCH(Places!$B610,Hosts!$A:$A,0), MATCH(Places!H$1,Hosts!$A$1:$M$1,0))</f>
        <v>0.22</v>
      </c>
      <c r="I610" s="70">
        <f>INDEX(Hosts!$A:$M, MATCH(Places!$B610,Hosts!$A:$A,0), MATCH(Places!I$1,Hosts!$A$1:$M$1,0))</f>
        <v>0.21</v>
      </c>
      <c r="J610" t="str">
        <f>INDEX(Hosts!$A:$M, MATCH(Places!$B610,Hosts!$A:$A,0), MATCH(Places!J$1,Hosts!$A$1:$M$1,0))</f>
        <v>No</v>
      </c>
      <c r="K610">
        <v>17</v>
      </c>
      <c r="L610" t="str">
        <f>VLOOKUP($K610,Neighborhoods!$A:$C,2,0)</f>
        <v>Manhattan</v>
      </c>
      <c r="M610" t="str">
        <f>VLOOKUP($K610,Neighborhoods!$A:$C,3,0)</f>
        <v>Hell's Kitchen</v>
      </c>
      <c r="N610" t="str">
        <f>INDEX(Neighborhoods!$A:$C, MATCH(Places!$K610,Neighborhoods!$A:$A,0), MATCH(Places!N$1,Neighborhoods!$A$1:$C$1,0))</f>
        <v>Manhattan</v>
      </c>
      <c r="O610" t="str">
        <f>INDEX(Neighborhoods!$A:$C, MATCH(Places!$K610,Neighborhoods!$A:$A,0), MATCH(Places!O$1,Neighborhoods!$A$1:$C$1,0))</f>
        <v>Hell's Kitchen</v>
      </c>
      <c r="P610" t="s">
        <v>11822</v>
      </c>
      <c r="Q610" t="str">
        <f t="shared" si="36"/>
        <v>No</v>
      </c>
      <c r="R610">
        <v>4</v>
      </c>
      <c r="S610" t="str">
        <f t="shared" si="37"/>
        <v>Medium</v>
      </c>
      <c r="T610" s="50">
        <v>171</v>
      </c>
      <c r="U610" s="70">
        <f t="shared" si="38"/>
        <v>0.03</v>
      </c>
      <c r="V610" s="52">
        <v>4.82</v>
      </c>
      <c r="W610" s="52" t="str" cm="1">
        <f t="array" ref="W610">_xlfn.SWITCH(ROUND(V610,0),5,"Excellent",4,"Good",3,"Ok","Bad")</f>
        <v>Excellent</v>
      </c>
      <c r="X610">
        <v>34</v>
      </c>
      <c r="Y610" t="str">
        <f t="shared" si="39"/>
        <v>No</v>
      </c>
      <c r="Z610" s="68">
        <v>42078</v>
      </c>
      <c r="AA610" s="68">
        <v>43832</v>
      </c>
      <c r="AB610">
        <v>116</v>
      </c>
      <c r="AC610" t="s">
        <v>15615</v>
      </c>
    </row>
    <row r="611" spans="1:29" x14ac:dyDescent="0.3">
      <c r="A611" t="s">
        <v>14610</v>
      </c>
      <c r="B611">
        <v>1239</v>
      </c>
      <c r="C611" t="str">
        <f>VLOOKUP($B611,Hosts!$A:$M,10,0)</f>
        <v>Within an hour</v>
      </c>
      <c r="D611" s="70">
        <f>VLOOKUP($B611,Hosts!$A:$M,11,0)</f>
        <v>0.98</v>
      </c>
      <c r="E611" s="70">
        <f>VLOOKUP($B611,Hosts!$A:$M,12,0)</f>
        <v>1</v>
      </c>
      <c r="F611" t="str">
        <f>VLOOKUP($B611,Hosts!$A:$M,13,0)</f>
        <v>No</v>
      </c>
      <c r="G611" t="str">
        <f>INDEX(Hosts!$A:$M, MATCH(Places!$B611,Hosts!$A:$A,0), MATCH(Places!G$1,Hosts!$A$1:$M$1,0))</f>
        <v>Within an hour</v>
      </c>
      <c r="H611" s="70">
        <f>INDEX(Hosts!$A:$M, MATCH(Places!$B611,Hosts!$A:$A,0), MATCH(Places!H$1,Hosts!$A$1:$M$1,0))</f>
        <v>0.98</v>
      </c>
      <c r="I611" s="70">
        <f>INDEX(Hosts!$A:$M, MATCH(Places!$B611,Hosts!$A:$A,0), MATCH(Places!I$1,Hosts!$A$1:$M$1,0))</f>
        <v>1</v>
      </c>
      <c r="J611" t="str">
        <f>INDEX(Hosts!$A:$M, MATCH(Places!$B611,Hosts!$A:$A,0), MATCH(Places!J$1,Hosts!$A$1:$M$1,0))</f>
        <v>No</v>
      </c>
      <c r="K611">
        <v>11</v>
      </c>
      <c r="L611" t="str">
        <f>VLOOKUP($K611,Neighborhoods!$A:$C,2,0)</f>
        <v>Brooklyn</v>
      </c>
      <c r="M611" t="str">
        <f>VLOOKUP($K611,Neighborhoods!$A:$C,3,0)</f>
        <v>Greenpoint</v>
      </c>
      <c r="N611" t="str">
        <f>INDEX(Neighborhoods!$A:$C, MATCH(Places!$K611,Neighborhoods!$A:$A,0), MATCH(Places!N$1,Neighborhoods!$A$1:$C$1,0))</f>
        <v>Brooklyn</v>
      </c>
      <c r="O611" t="str">
        <f>INDEX(Neighborhoods!$A:$C, MATCH(Places!$K611,Neighborhoods!$A:$A,0), MATCH(Places!O$1,Neighborhoods!$A$1:$C$1,0))</f>
        <v>Greenpoint</v>
      </c>
      <c r="P611" t="s">
        <v>11822</v>
      </c>
      <c r="Q611" t="str">
        <f t="shared" si="36"/>
        <v>No</v>
      </c>
      <c r="R611">
        <v>4</v>
      </c>
      <c r="S611" t="str">
        <f t="shared" si="37"/>
        <v>Medium</v>
      </c>
      <c r="T611" s="50">
        <v>119</v>
      </c>
      <c r="U611" s="70">
        <f t="shared" si="38"/>
        <v>0.03</v>
      </c>
      <c r="V611" s="52">
        <v>4.71</v>
      </c>
      <c r="W611" s="52" t="str" cm="1">
        <f t="array" ref="W611">_xlfn.SWITCH(ROUND(V611,0),5,"Excellent",4,"Good",3,"Ok","Bad")</f>
        <v>Excellent</v>
      </c>
      <c r="X611">
        <v>7</v>
      </c>
      <c r="Y611" t="str">
        <f t="shared" si="39"/>
        <v>No</v>
      </c>
      <c r="Z611" s="68">
        <v>41807</v>
      </c>
      <c r="AA611" s="68">
        <v>43789</v>
      </c>
      <c r="AB611">
        <v>275</v>
      </c>
      <c r="AC611" t="s">
        <v>15616</v>
      </c>
    </row>
    <row r="612" spans="1:29" x14ac:dyDescent="0.3">
      <c r="A612" t="s">
        <v>14954</v>
      </c>
      <c r="B612">
        <v>889</v>
      </c>
      <c r="C612" t="str">
        <f>VLOOKUP($B612,Hosts!$A:$M,10,0)</f>
        <v>Within an hour</v>
      </c>
      <c r="D612" s="70">
        <f>VLOOKUP($B612,Hosts!$A:$M,11,0)</f>
        <v>1</v>
      </c>
      <c r="E612" s="70">
        <f>VLOOKUP($B612,Hosts!$A:$M,12,0)</f>
        <v>0.94</v>
      </c>
      <c r="F612" t="str">
        <f>VLOOKUP($B612,Hosts!$A:$M,13,0)</f>
        <v>Yes</v>
      </c>
      <c r="G612" t="str">
        <f>INDEX(Hosts!$A:$M, MATCH(Places!$B612,Hosts!$A:$A,0), MATCH(Places!G$1,Hosts!$A$1:$M$1,0))</f>
        <v>Within an hour</v>
      </c>
      <c r="H612" s="70">
        <f>INDEX(Hosts!$A:$M, MATCH(Places!$B612,Hosts!$A:$A,0), MATCH(Places!H$1,Hosts!$A$1:$M$1,0))</f>
        <v>1</v>
      </c>
      <c r="I612" s="70">
        <f>INDEX(Hosts!$A:$M, MATCH(Places!$B612,Hosts!$A:$A,0), MATCH(Places!I$1,Hosts!$A$1:$M$1,0))</f>
        <v>0.94</v>
      </c>
      <c r="J612" t="str">
        <f>INDEX(Hosts!$A:$M, MATCH(Places!$B612,Hosts!$A:$A,0), MATCH(Places!J$1,Hosts!$A$1:$M$1,0))</f>
        <v>Yes</v>
      </c>
      <c r="K612">
        <v>13</v>
      </c>
      <c r="L612" t="str">
        <f>VLOOKUP($K612,Neighborhoods!$A:$C,2,0)</f>
        <v>Manhattan</v>
      </c>
      <c r="M612" t="str">
        <f>VLOOKUP($K612,Neighborhoods!$A:$C,3,0)</f>
        <v>Chelsea</v>
      </c>
      <c r="N612" t="str">
        <f>INDEX(Neighborhoods!$A:$C, MATCH(Places!$K612,Neighborhoods!$A:$A,0), MATCH(Places!N$1,Neighborhoods!$A$1:$C$1,0))</f>
        <v>Manhattan</v>
      </c>
      <c r="O612" t="str">
        <f>INDEX(Neighborhoods!$A:$C, MATCH(Places!$K612,Neighborhoods!$A:$A,0), MATCH(Places!O$1,Neighborhoods!$A$1:$C$1,0))</f>
        <v>Chelsea</v>
      </c>
      <c r="P612" t="s">
        <v>11822</v>
      </c>
      <c r="Q612" t="str">
        <f t="shared" si="36"/>
        <v>No</v>
      </c>
      <c r="R612">
        <v>4</v>
      </c>
      <c r="S612" t="str">
        <f t="shared" si="37"/>
        <v>Medium</v>
      </c>
      <c r="T612" s="50">
        <v>497</v>
      </c>
      <c r="U612" s="70">
        <f t="shared" si="38"/>
        <v>0.04</v>
      </c>
      <c r="V612" s="52">
        <v>4.9000000000000004</v>
      </c>
      <c r="W612" s="52" t="str" cm="1">
        <f t="array" ref="W612">_xlfn.SWITCH(ROUND(V612,0),5,"Excellent",4,"Good",3,"Ok","Bad")</f>
        <v>Excellent</v>
      </c>
      <c r="X612">
        <v>123</v>
      </c>
      <c r="Y612" t="str">
        <f t="shared" si="39"/>
        <v>Yes</v>
      </c>
      <c r="Z612" s="68">
        <v>41611</v>
      </c>
      <c r="AA612" s="68">
        <v>43845</v>
      </c>
      <c r="AB612">
        <v>334</v>
      </c>
      <c r="AC612" t="s">
        <v>15616</v>
      </c>
    </row>
    <row r="613" spans="1:29" x14ac:dyDescent="0.3">
      <c r="A613" t="s">
        <v>14933</v>
      </c>
      <c r="B613">
        <v>1359</v>
      </c>
      <c r="C613" t="str">
        <f>VLOOKUP($B613,Hosts!$A:$M,10,0)</f>
        <v>Within an hour</v>
      </c>
      <c r="D613" s="70">
        <f>VLOOKUP($B613,Hosts!$A:$M,11,0)</f>
        <v>1</v>
      </c>
      <c r="E613" s="70">
        <f>VLOOKUP($B613,Hosts!$A:$M,12,0)</f>
        <v>0.98</v>
      </c>
      <c r="F613" t="str">
        <f>VLOOKUP($B613,Hosts!$A:$M,13,0)</f>
        <v>Yes</v>
      </c>
      <c r="G613" t="str">
        <f>INDEX(Hosts!$A:$M, MATCH(Places!$B613,Hosts!$A:$A,0), MATCH(Places!G$1,Hosts!$A$1:$M$1,0))</f>
        <v>Within an hour</v>
      </c>
      <c r="H613" s="70">
        <f>INDEX(Hosts!$A:$M, MATCH(Places!$B613,Hosts!$A:$A,0), MATCH(Places!H$1,Hosts!$A$1:$M$1,0))</f>
        <v>1</v>
      </c>
      <c r="I613" s="70">
        <f>INDEX(Hosts!$A:$M, MATCH(Places!$B613,Hosts!$A:$A,0), MATCH(Places!I$1,Hosts!$A$1:$M$1,0))</f>
        <v>0.98</v>
      </c>
      <c r="J613" t="str">
        <f>INDEX(Hosts!$A:$M, MATCH(Places!$B613,Hosts!$A:$A,0), MATCH(Places!J$1,Hosts!$A$1:$M$1,0))</f>
        <v>Yes</v>
      </c>
      <c r="K613">
        <v>14</v>
      </c>
      <c r="L613" t="str">
        <f>VLOOKUP($K613,Neighborhoods!$A:$C,2,0)</f>
        <v>Manhattan</v>
      </c>
      <c r="M613" t="str">
        <f>VLOOKUP($K613,Neighborhoods!$A:$C,3,0)</f>
        <v>East Harlem</v>
      </c>
      <c r="N613" t="str">
        <f>INDEX(Neighborhoods!$A:$C, MATCH(Places!$K613,Neighborhoods!$A:$A,0), MATCH(Places!N$1,Neighborhoods!$A$1:$C$1,0))</f>
        <v>Manhattan</v>
      </c>
      <c r="O613" t="str">
        <f>INDEX(Neighborhoods!$A:$C, MATCH(Places!$K613,Neighborhoods!$A:$A,0), MATCH(Places!O$1,Neighborhoods!$A$1:$C$1,0))</f>
        <v>East Harlem</v>
      </c>
      <c r="P613" t="s">
        <v>11822</v>
      </c>
      <c r="Q613" t="str">
        <f t="shared" si="36"/>
        <v>No</v>
      </c>
      <c r="R613">
        <v>5</v>
      </c>
      <c r="S613" t="str">
        <f t="shared" si="37"/>
        <v>Medium</v>
      </c>
      <c r="T613" s="50">
        <v>151</v>
      </c>
      <c r="U613" s="70">
        <f t="shared" si="38"/>
        <v>0.03</v>
      </c>
      <c r="V613" s="52">
        <v>4.91</v>
      </c>
      <c r="W613" s="52" t="str" cm="1">
        <f t="array" ref="W613">_xlfn.SWITCH(ROUND(V613,0),5,"Excellent",4,"Good",3,"Ok","Bad")</f>
        <v>Excellent</v>
      </c>
      <c r="X613">
        <v>272</v>
      </c>
      <c r="Y613" t="str">
        <f t="shared" si="39"/>
        <v>Yes</v>
      </c>
      <c r="Z613" s="68">
        <v>41562</v>
      </c>
      <c r="AA613" s="68">
        <v>43963</v>
      </c>
      <c r="AB613">
        <v>303</v>
      </c>
      <c r="AC613" t="s">
        <v>15616</v>
      </c>
    </row>
    <row r="614" spans="1:29" x14ac:dyDescent="0.3">
      <c r="A614" t="s">
        <v>13774</v>
      </c>
      <c r="B614">
        <v>1369</v>
      </c>
      <c r="C614" t="str">
        <f>VLOOKUP($B614,Hosts!$A:$M,10,0)</f>
        <v>Within a few hours</v>
      </c>
      <c r="D614" s="70">
        <f>VLOOKUP($B614,Hosts!$A:$M,11,0)</f>
        <v>1</v>
      </c>
      <c r="E614" s="70">
        <f>VLOOKUP($B614,Hosts!$A:$M,12,0)</f>
        <v>0.96</v>
      </c>
      <c r="F614" t="str">
        <f>VLOOKUP($B614,Hosts!$A:$M,13,0)</f>
        <v>Yes</v>
      </c>
      <c r="G614" t="str">
        <f>INDEX(Hosts!$A:$M, MATCH(Places!$B614,Hosts!$A:$A,0), MATCH(Places!G$1,Hosts!$A$1:$M$1,0))</f>
        <v>Within a few hours</v>
      </c>
      <c r="H614" s="70">
        <f>INDEX(Hosts!$A:$M, MATCH(Places!$B614,Hosts!$A:$A,0), MATCH(Places!H$1,Hosts!$A$1:$M$1,0))</f>
        <v>1</v>
      </c>
      <c r="I614" s="70">
        <f>INDEX(Hosts!$A:$M, MATCH(Places!$B614,Hosts!$A:$A,0), MATCH(Places!I$1,Hosts!$A$1:$M$1,0))</f>
        <v>0.96</v>
      </c>
      <c r="J614" t="str">
        <f>INDEX(Hosts!$A:$M, MATCH(Places!$B614,Hosts!$A:$A,0), MATCH(Places!J$1,Hosts!$A$1:$M$1,0))</f>
        <v>Yes</v>
      </c>
      <c r="K614">
        <v>9</v>
      </c>
      <c r="L614" t="str">
        <f>VLOOKUP($K614,Neighborhoods!$A:$C,2,0)</f>
        <v>Brooklyn</v>
      </c>
      <c r="M614" t="str">
        <f>VLOOKUP($K614,Neighborhoods!$A:$C,3,0)</f>
        <v>Crown Heights</v>
      </c>
      <c r="N614" t="str">
        <f>INDEX(Neighborhoods!$A:$C, MATCH(Places!$K614,Neighborhoods!$A:$A,0), MATCH(Places!N$1,Neighborhoods!$A$1:$C$1,0))</f>
        <v>Brooklyn</v>
      </c>
      <c r="O614" t="str">
        <f>INDEX(Neighborhoods!$A:$C, MATCH(Places!$K614,Neighborhoods!$A:$A,0), MATCH(Places!O$1,Neighborhoods!$A$1:$C$1,0))</f>
        <v>Crown Heights</v>
      </c>
      <c r="P614" t="s">
        <v>11822</v>
      </c>
      <c r="Q614" t="str">
        <f t="shared" si="36"/>
        <v>No</v>
      </c>
      <c r="R614">
        <v>4</v>
      </c>
      <c r="S614" t="str">
        <f t="shared" si="37"/>
        <v>Medium</v>
      </c>
      <c r="T614" s="50">
        <v>180</v>
      </c>
      <c r="U614" s="70">
        <f t="shared" si="38"/>
        <v>0.03</v>
      </c>
      <c r="V614" s="52">
        <v>4.97</v>
      </c>
      <c r="W614" s="52" t="str" cm="1">
        <f t="array" ref="W614">_xlfn.SWITCH(ROUND(V614,0),5,"Excellent",4,"Good",3,"Ok","Bad")</f>
        <v>Excellent</v>
      </c>
      <c r="X614">
        <v>124</v>
      </c>
      <c r="Y614" t="str">
        <f t="shared" si="39"/>
        <v>Yes</v>
      </c>
      <c r="Z614" s="68">
        <v>42006</v>
      </c>
      <c r="AA614" s="68">
        <v>43831</v>
      </c>
      <c r="AB614">
        <v>358</v>
      </c>
      <c r="AC614" t="s">
        <v>15615</v>
      </c>
    </row>
    <row r="615" spans="1:29" x14ac:dyDescent="0.3">
      <c r="A615" t="s">
        <v>472</v>
      </c>
      <c r="B615">
        <v>949</v>
      </c>
      <c r="C615" t="str">
        <f>VLOOKUP($B615,Hosts!$A:$M,10,0)</f>
        <v>Within a day</v>
      </c>
      <c r="D615" s="70">
        <f>VLOOKUP($B615,Hosts!$A:$M,11,0)</f>
        <v>0.75</v>
      </c>
      <c r="E615" s="70">
        <f>VLOOKUP($B615,Hosts!$A:$M,12,0)</f>
        <v>0.5</v>
      </c>
      <c r="F615" t="str">
        <f>VLOOKUP($B615,Hosts!$A:$M,13,0)</f>
        <v>No</v>
      </c>
      <c r="G615" t="str">
        <f>INDEX(Hosts!$A:$M, MATCH(Places!$B615,Hosts!$A:$A,0), MATCH(Places!G$1,Hosts!$A$1:$M$1,0))</f>
        <v>Within a day</v>
      </c>
      <c r="H615" s="70">
        <f>INDEX(Hosts!$A:$M, MATCH(Places!$B615,Hosts!$A:$A,0), MATCH(Places!H$1,Hosts!$A$1:$M$1,0))</f>
        <v>0.75</v>
      </c>
      <c r="I615" s="70">
        <f>INDEX(Hosts!$A:$M, MATCH(Places!$B615,Hosts!$A:$A,0), MATCH(Places!I$1,Hosts!$A$1:$M$1,0))</f>
        <v>0.5</v>
      </c>
      <c r="J615" t="str">
        <f>INDEX(Hosts!$A:$M, MATCH(Places!$B615,Hosts!$A:$A,0), MATCH(Places!J$1,Hosts!$A$1:$M$1,0))</f>
        <v>No</v>
      </c>
      <c r="K615">
        <v>14</v>
      </c>
      <c r="L615" t="str">
        <f>VLOOKUP($K615,Neighborhoods!$A:$C,2,0)</f>
        <v>Manhattan</v>
      </c>
      <c r="M615" t="str">
        <f>VLOOKUP($K615,Neighborhoods!$A:$C,3,0)</f>
        <v>East Harlem</v>
      </c>
      <c r="N615" t="str">
        <f>INDEX(Neighborhoods!$A:$C, MATCH(Places!$K615,Neighborhoods!$A:$A,0), MATCH(Places!N$1,Neighborhoods!$A$1:$C$1,0))</f>
        <v>Manhattan</v>
      </c>
      <c r="O615" t="str">
        <f>INDEX(Neighborhoods!$A:$C, MATCH(Places!$K615,Neighborhoods!$A:$A,0), MATCH(Places!O$1,Neighborhoods!$A$1:$C$1,0))</f>
        <v>East Harlem</v>
      </c>
      <c r="P615" t="s">
        <v>1</v>
      </c>
      <c r="Q615" t="str">
        <f t="shared" si="36"/>
        <v>Yes</v>
      </c>
      <c r="R615">
        <v>2</v>
      </c>
      <c r="S615" t="str">
        <f t="shared" si="37"/>
        <v>Small</v>
      </c>
      <c r="T615" s="50">
        <v>105</v>
      </c>
      <c r="U615" s="70">
        <f t="shared" si="38"/>
        <v>0.03</v>
      </c>
      <c r="V615" s="52">
        <v>4.6500000000000004</v>
      </c>
      <c r="W615" s="52" t="str" cm="1">
        <f t="array" ref="W615">_xlfn.SWITCH(ROUND(V615,0),5,"Excellent",4,"Good",3,"Ok","Bad")</f>
        <v>Excellent</v>
      </c>
      <c r="X615">
        <v>48</v>
      </c>
      <c r="Y615" t="str">
        <f t="shared" si="39"/>
        <v>No</v>
      </c>
      <c r="Z615" s="68">
        <v>42248</v>
      </c>
      <c r="AA615" s="68">
        <v>43831</v>
      </c>
      <c r="AB615">
        <v>365</v>
      </c>
      <c r="AC615" t="s">
        <v>15615</v>
      </c>
    </row>
    <row r="616" spans="1:29" x14ac:dyDescent="0.3">
      <c r="A616" t="s">
        <v>473</v>
      </c>
      <c r="B616">
        <v>1374</v>
      </c>
      <c r="C616" t="str">
        <f>VLOOKUP($B616,Hosts!$A:$M,10,0)</f>
        <v>Within a few hours</v>
      </c>
      <c r="D616" s="70">
        <f>VLOOKUP($B616,Hosts!$A:$M,11,0)</f>
        <v>1</v>
      </c>
      <c r="E616" s="70">
        <f>VLOOKUP($B616,Hosts!$A:$M,12,0)</f>
        <v>0.76</v>
      </c>
      <c r="F616" t="str">
        <f>VLOOKUP($B616,Hosts!$A:$M,13,0)</f>
        <v>Yes</v>
      </c>
      <c r="G616" t="str">
        <f>INDEX(Hosts!$A:$M, MATCH(Places!$B616,Hosts!$A:$A,0), MATCH(Places!G$1,Hosts!$A$1:$M$1,0))</f>
        <v>Within a few hours</v>
      </c>
      <c r="H616" s="70">
        <f>INDEX(Hosts!$A:$M, MATCH(Places!$B616,Hosts!$A:$A,0), MATCH(Places!H$1,Hosts!$A$1:$M$1,0))</f>
        <v>1</v>
      </c>
      <c r="I616" s="70">
        <f>INDEX(Hosts!$A:$M, MATCH(Places!$B616,Hosts!$A:$A,0), MATCH(Places!I$1,Hosts!$A$1:$M$1,0))</f>
        <v>0.76</v>
      </c>
      <c r="J616" t="str">
        <f>INDEX(Hosts!$A:$M, MATCH(Places!$B616,Hosts!$A:$A,0), MATCH(Places!J$1,Hosts!$A$1:$M$1,0))</f>
        <v>Yes</v>
      </c>
      <c r="K616">
        <v>17</v>
      </c>
      <c r="L616" t="str">
        <f>VLOOKUP($K616,Neighborhoods!$A:$C,2,0)</f>
        <v>Manhattan</v>
      </c>
      <c r="M616" t="str">
        <f>VLOOKUP($K616,Neighborhoods!$A:$C,3,0)</f>
        <v>Hell's Kitchen</v>
      </c>
      <c r="N616" t="str">
        <f>INDEX(Neighborhoods!$A:$C, MATCH(Places!$K616,Neighborhoods!$A:$A,0), MATCH(Places!N$1,Neighborhoods!$A$1:$C$1,0))</f>
        <v>Manhattan</v>
      </c>
      <c r="O616" t="str">
        <f>INDEX(Neighborhoods!$A:$C, MATCH(Places!$K616,Neighborhoods!$A:$A,0), MATCH(Places!O$1,Neighborhoods!$A$1:$C$1,0))</f>
        <v>Hell's Kitchen</v>
      </c>
      <c r="P616" t="s">
        <v>1</v>
      </c>
      <c r="Q616" t="str">
        <f t="shared" si="36"/>
        <v>Yes</v>
      </c>
      <c r="R616">
        <v>2</v>
      </c>
      <c r="S616" t="str">
        <f t="shared" si="37"/>
        <v>Small</v>
      </c>
      <c r="T616" s="50">
        <v>79</v>
      </c>
      <c r="U616" s="70">
        <f t="shared" si="38"/>
        <v>0.03</v>
      </c>
      <c r="V616" s="52">
        <v>4.83</v>
      </c>
      <c r="W616" s="52" t="str" cm="1">
        <f t="array" ref="W616">_xlfn.SWITCH(ROUND(V616,0),5,"Excellent",4,"Good",3,"Ok","Bad")</f>
        <v>Excellent</v>
      </c>
      <c r="X616">
        <v>81</v>
      </c>
      <c r="Y616" t="str">
        <f t="shared" si="39"/>
        <v>No</v>
      </c>
      <c r="Z616" s="68">
        <v>42576</v>
      </c>
      <c r="AA616" s="68">
        <v>43909</v>
      </c>
      <c r="AB616">
        <v>0</v>
      </c>
      <c r="AC616" t="s">
        <v>15615</v>
      </c>
    </row>
    <row r="617" spans="1:29" x14ac:dyDescent="0.3">
      <c r="A617" t="s">
        <v>474</v>
      </c>
      <c r="B617">
        <v>1046</v>
      </c>
      <c r="C617" t="str">
        <f>VLOOKUP($B617,Hosts!$A:$M,10,0)</f>
        <v>Within a few hours</v>
      </c>
      <c r="D617" s="70">
        <f>VLOOKUP($B617,Hosts!$A:$M,11,0)</f>
        <v>1</v>
      </c>
      <c r="E617" s="70">
        <f>VLOOKUP($B617,Hosts!$A:$M,12,0)</f>
        <v>0.98</v>
      </c>
      <c r="F617" t="str">
        <f>VLOOKUP($B617,Hosts!$A:$M,13,0)</f>
        <v>Yes</v>
      </c>
      <c r="G617" t="str">
        <f>INDEX(Hosts!$A:$M, MATCH(Places!$B617,Hosts!$A:$A,0), MATCH(Places!G$1,Hosts!$A$1:$M$1,0))</f>
        <v>Within a few hours</v>
      </c>
      <c r="H617" s="70">
        <f>INDEX(Hosts!$A:$M, MATCH(Places!$B617,Hosts!$A:$A,0), MATCH(Places!H$1,Hosts!$A$1:$M$1,0))</f>
        <v>1</v>
      </c>
      <c r="I617" s="70">
        <f>INDEX(Hosts!$A:$M, MATCH(Places!$B617,Hosts!$A:$A,0), MATCH(Places!I$1,Hosts!$A$1:$M$1,0))</f>
        <v>0.98</v>
      </c>
      <c r="J617" t="str">
        <f>INDEX(Hosts!$A:$M, MATCH(Places!$B617,Hosts!$A:$A,0), MATCH(Places!J$1,Hosts!$A$1:$M$1,0))</f>
        <v>Yes</v>
      </c>
      <c r="K617">
        <v>15</v>
      </c>
      <c r="L617" t="str">
        <f>VLOOKUP($K617,Neighborhoods!$A:$C,2,0)</f>
        <v>Manhattan</v>
      </c>
      <c r="M617" t="str">
        <f>VLOOKUP($K617,Neighborhoods!$A:$C,3,0)</f>
        <v>East Village</v>
      </c>
      <c r="N617" t="str">
        <f>INDEX(Neighborhoods!$A:$C, MATCH(Places!$K617,Neighborhoods!$A:$A,0), MATCH(Places!N$1,Neighborhoods!$A$1:$C$1,0))</f>
        <v>Manhattan</v>
      </c>
      <c r="O617" t="str">
        <f>INDEX(Neighborhoods!$A:$C, MATCH(Places!$K617,Neighborhoods!$A:$A,0), MATCH(Places!O$1,Neighborhoods!$A$1:$C$1,0))</f>
        <v>East Village</v>
      </c>
      <c r="P617" t="s">
        <v>11822</v>
      </c>
      <c r="Q617" t="str">
        <f t="shared" si="36"/>
        <v>No</v>
      </c>
      <c r="R617">
        <v>1</v>
      </c>
      <c r="S617" t="str">
        <f t="shared" si="37"/>
        <v>Small</v>
      </c>
      <c r="T617" s="50">
        <v>100</v>
      </c>
      <c r="U617" s="70">
        <f t="shared" si="38"/>
        <v>0.03</v>
      </c>
      <c r="V617" s="52">
        <v>4.99</v>
      </c>
      <c r="W617" s="52" t="str" cm="1">
        <f t="array" ref="W617">_xlfn.SWITCH(ROUND(V617,0),5,"Excellent",4,"Good",3,"Ok","Bad")</f>
        <v>Excellent</v>
      </c>
      <c r="X617">
        <v>294</v>
      </c>
      <c r="Y617" t="str">
        <f t="shared" si="39"/>
        <v>Yes</v>
      </c>
      <c r="Z617" s="68">
        <v>41591</v>
      </c>
      <c r="AA617" s="68">
        <v>43902</v>
      </c>
      <c r="AB617">
        <v>68</v>
      </c>
      <c r="AC617" t="s">
        <v>15615</v>
      </c>
    </row>
    <row r="618" spans="1:29" x14ac:dyDescent="0.3">
      <c r="A618" t="s">
        <v>475</v>
      </c>
      <c r="B618">
        <v>1231</v>
      </c>
      <c r="C618" t="str">
        <f>VLOOKUP($B618,Hosts!$A:$M,10,0)</f>
        <v>Within an hour</v>
      </c>
      <c r="D618" s="70">
        <f>VLOOKUP($B618,Hosts!$A:$M,11,0)</f>
        <v>1</v>
      </c>
      <c r="E618" s="70">
        <f>VLOOKUP($B618,Hosts!$A:$M,12,0)</f>
        <v>1</v>
      </c>
      <c r="F618" t="str">
        <f>VLOOKUP($B618,Hosts!$A:$M,13,0)</f>
        <v>Yes</v>
      </c>
      <c r="G618" t="str">
        <f>INDEX(Hosts!$A:$M, MATCH(Places!$B618,Hosts!$A:$A,0), MATCH(Places!G$1,Hosts!$A$1:$M$1,0))</f>
        <v>Within an hour</v>
      </c>
      <c r="H618" s="70">
        <f>INDEX(Hosts!$A:$M, MATCH(Places!$B618,Hosts!$A:$A,0), MATCH(Places!H$1,Hosts!$A$1:$M$1,0))</f>
        <v>1</v>
      </c>
      <c r="I618" s="70">
        <f>INDEX(Hosts!$A:$M, MATCH(Places!$B618,Hosts!$A:$A,0), MATCH(Places!I$1,Hosts!$A$1:$M$1,0))</f>
        <v>1</v>
      </c>
      <c r="J618" t="str">
        <f>INDEX(Hosts!$A:$M, MATCH(Places!$B618,Hosts!$A:$A,0), MATCH(Places!J$1,Hosts!$A$1:$M$1,0))</f>
        <v>Yes</v>
      </c>
      <c r="K618">
        <v>20</v>
      </c>
      <c r="L618" t="str">
        <f>VLOOKUP($K618,Neighborhoods!$A:$C,2,0)</f>
        <v>Manhattan</v>
      </c>
      <c r="M618" t="str">
        <f>VLOOKUP($K618,Neighborhoods!$A:$C,3,0)</f>
        <v>Upper West Side</v>
      </c>
      <c r="N618" t="str">
        <f>INDEX(Neighborhoods!$A:$C, MATCH(Places!$K618,Neighborhoods!$A:$A,0), MATCH(Places!N$1,Neighborhoods!$A$1:$C$1,0))</f>
        <v>Manhattan</v>
      </c>
      <c r="O618" t="str">
        <f>INDEX(Neighborhoods!$A:$C, MATCH(Places!$K618,Neighborhoods!$A:$A,0), MATCH(Places!O$1,Neighborhoods!$A$1:$C$1,0))</f>
        <v>Upper West Side</v>
      </c>
      <c r="P618" t="s">
        <v>11822</v>
      </c>
      <c r="Q618" t="str">
        <f t="shared" si="36"/>
        <v>No</v>
      </c>
      <c r="R618">
        <v>7</v>
      </c>
      <c r="S618" t="str">
        <f t="shared" si="37"/>
        <v>Large</v>
      </c>
      <c r="T618" s="50">
        <v>390</v>
      </c>
      <c r="U618" s="70">
        <f t="shared" si="38"/>
        <v>0.04</v>
      </c>
      <c r="V618" s="52">
        <v>4.82</v>
      </c>
      <c r="W618" s="52" t="str" cm="1">
        <f t="array" ref="W618">_xlfn.SWITCH(ROUND(V618,0),5,"Excellent",4,"Good",3,"Ok","Bad")</f>
        <v>Excellent</v>
      </c>
      <c r="X618">
        <v>128</v>
      </c>
      <c r="Y618" t="str">
        <f t="shared" si="39"/>
        <v>Yes</v>
      </c>
      <c r="Z618" s="68">
        <v>42421</v>
      </c>
      <c r="AA618" s="68">
        <v>44022</v>
      </c>
      <c r="AB618">
        <v>225</v>
      </c>
      <c r="AC618" t="s">
        <v>15616</v>
      </c>
    </row>
    <row r="619" spans="1:29" x14ac:dyDescent="0.3">
      <c r="A619" t="s">
        <v>476</v>
      </c>
      <c r="B619">
        <v>189</v>
      </c>
      <c r="C619" t="str">
        <f>VLOOKUP($B619,Hosts!$A:$M,10,0)</f>
        <v>Within an hour</v>
      </c>
      <c r="D619" s="70">
        <f>VLOOKUP($B619,Hosts!$A:$M,11,0)</f>
        <v>1</v>
      </c>
      <c r="E619" s="70">
        <f>VLOOKUP($B619,Hosts!$A:$M,12,0)</f>
        <v>1</v>
      </c>
      <c r="F619" t="str">
        <f>VLOOKUP($B619,Hosts!$A:$M,13,0)</f>
        <v>Yes</v>
      </c>
      <c r="G619" t="str">
        <f>INDEX(Hosts!$A:$M, MATCH(Places!$B619,Hosts!$A:$A,0), MATCH(Places!G$1,Hosts!$A$1:$M$1,0))</f>
        <v>Within an hour</v>
      </c>
      <c r="H619" s="70">
        <f>INDEX(Hosts!$A:$M, MATCH(Places!$B619,Hosts!$A:$A,0), MATCH(Places!H$1,Hosts!$A$1:$M$1,0))</f>
        <v>1</v>
      </c>
      <c r="I619" s="70">
        <f>INDEX(Hosts!$A:$M, MATCH(Places!$B619,Hosts!$A:$A,0), MATCH(Places!I$1,Hosts!$A$1:$M$1,0))</f>
        <v>1</v>
      </c>
      <c r="J619" t="str">
        <f>INDEX(Hosts!$A:$M, MATCH(Places!$B619,Hosts!$A:$A,0), MATCH(Places!J$1,Hosts!$A$1:$M$1,0))</f>
        <v>Yes</v>
      </c>
      <c r="K619">
        <v>7</v>
      </c>
      <c r="L619" t="str">
        <f>VLOOKUP($K619,Neighborhoods!$A:$C,2,0)</f>
        <v>Brooklyn</v>
      </c>
      <c r="M619" t="str">
        <f>VLOOKUP($K619,Neighborhoods!$A:$C,3,0)</f>
        <v>Bedford-Stuyvesant</v>
      </c>
      <c r="N619" t="str">
        <f>INDEX(Neighborhoods!$A:$C, MATCH(Places!$K619,Neighborhoods!$A:$A,0), MATCH(Places!N$1,Neighborhoods!$A$1:$C$1,0))</f>
        <v>Brooklyn</v>
      </c>
      <c r="O619" t="str">
        <f>INDEX(Neighborhoods!$A:$C, MATCH(Places!$K619,Neighborhoods!$A:$A,0), MATCH(Places!O$1,Neighborhoods!$A$1:$C$1,0))</f>
        <v>Bedford-Stuyvesant</v>
      </c>
      <c r="P619" t="s">
        <v>11822</v>
      </c>
      <c r="Q619" t="str">
        <f t="shared" si="36"/>
        <v>No</v>
      </c>
      <c r="R619">
        <v>4</v>
      </c>
      <c r="S619" t="str">
        <f t="shared" si="37"/>
        <v>Medium</v>
      </c>
      <c r="T619" s="50">
        <v>110</v>
      </c>
      <c r="U619" s="70">
        <f t="shared" si="38"/>
        <v>0.03</v>
      </c>
      <c r="V619" s="52">
        <v>4.91</v>
      </c>
      <c r="W619" s="52" t="str" cm="1">
        <f t="array" ref="W619">_xlfn.SWITCH(ROUND(V619,0),5,"Excellent",4,"Good",3,"Ok","Bad")</f>
        <v>Excellent</v>
      </c>
      <c r="X619">
        <v>56</v>
      </c>
      <c r="Y619" t="str">
        <f t="shared" si="39"/>
        <v>No</v>
      </c>
      <c r="Z619" s="68">
        <v>42374</v>
      </c>
      <c r="AA619" s="68">
        <v>44012</v>
      </c>
      <c r="AB619">
        <v>84</v>
      </c>
      <c r="AC619" t="s">
        <v>15615</v>
      </c>
    </row>
    <row r="620" spans="1:29" x14ac:dyDescent="0.3">
      <c r="A620" t="s">
        <v>477</v>
      </c>
      <c r="B620">
        <v>1381</v>
      </c>
      <c r="C620" t="str">
        <f>VLOOKUP($B620,Hosts!$A:$M,10,0)</f>
        <v>Within a few hours</v>
      </c>
      <c r="D620" s="70">
        <f>VLOOKUP($B620,Hosts!$A:$M,11,0)</f>
        <v>1</v>
      </c>
      <c r="E620" s="70">
        <f>VLOOKUP($B620,Hosts!$A:$M,12,0)</f>
        <v>1</v>
      </c>
      <c r="F620" t="str">
        <f>VLOOKUP($B620,Hosts!$A:$M,13,0)</f>
        <v>Yes</v>
      </c>
      <c r="G620" t="str">
        <f>INDEX(Hosts!$A:$M, MATCH(Places!$B620,Hosts!$A:$A,0), MATCH(Places!G$1,Hosts!$A$1:$M$1,0))</f>
        <v>Within a few hours</v>
      </c>
      <c r="H620" s="70">
        <f>INDEX(Hosts!$A:$M, MATCH(Places!$B620,Hosts!$A:$A,0), MATCH(Places!H$1,Hosts!$A$1:$M$1,0))</f>
        <v>1</v>
      </c>
      <c r="I620" s="70">
        <f>INDEX(Hosts!$A:$M, MATCH(Places!$B620,Hosts!$A:$A,0), MATCH(Places!I$1,Hosts!$A$1:$M$1,0))</f>
        <v>1</v>
      </c>
      <c r="J620" t="str">
        <f>INDEX(Hosts!$A:$M, MATCH(Places!$B620,Hosts!$A:$A,0), MATCH(Places!J$1,Hosts!$A$1:$M$1,0))</f>
        <v>Yes</v>
      </c>
      <c r="K620">
        <v>20</v>
      </c>
      <c r="L620" t="str">
        <f>VLOOKUP($K620,Neighborhoods!$A:$C,2,0)</f>
        <v>Manhattan</v>
      </c>
      <c r="M620" t="str">
        <f>VLOOKUP($K620,Neighborhoods!$A:$C,3,0)</f>
        <v>Upper West Side</v>
      </c>
      <c r="N620" t="str">
        <f>INDEX(Neighborhoods!$A:$C, MATCH(Places!$K620,Neighborhoods!$A:$A,0), MATCH(Places!N$1,Neighborhoods!$A$1:$C$1,0))</f>
        <v>Manhattan</v>
      </c>
      <c r="O620" t="str">
        <f>INDEX(Neighborhoods!$A:$C, MATCH(Places!$K620,Neighborhoods!$A:$A,0), MATCH(Places!O$1,Neighborhoods!$A$1:$C$1,0))</f>
        <v>Upper West Side</v>
      </c>
      <c r="P620" t="s">
        <v>11822</v>
      </c>
      <c r="Q620" t="str">
        <f t="shared" si="36"/>
        <v>No</v>
      </c>
      <c r="R620">
        <v>2</v>
      </c>
      <c r="S620" t="str">
        <f t="shared" si="37"/>
        <v>Small</v>
      </c>
      <c r="T620" s="50">
        <v>180</v>
      </c>
      <c r="U620" s="70">
        <f t="shared" si="38"/>
        <v>0.03</v>
      </c>
      <c r="V620" s="52">
        <v>4.97</v>
      </c>
      <c r="W620" s="52" t="str" cm="1">
        <f t="array" ref="W620">_xlfn.SWITCH(ROUND(V620,0),5,"Excellent",4,"Good",3,"Ok","Bad")</f>
        <v>Excellent</v>
      </c>
      <c r="X620">
        <v>291</v>
      </c>
      <c r="Y620" t="str">
        <f t="shared" si="39"/>
        <v>Yes</v>
      </c>
      <c r="Z620" s="68">
        <v>41621</v>
      </c>
      <c r="AA620" s="68">
        <v>43902</v>
      </c>
      <c r="AB620">
        <v>0</v>
      </c>
      <c r="AC620" t="s">
        <v>15616</v>
      </c>
    </row>
    <row r="621" spans="1:29" x14ac:dyDescent="0.3">
      <c r="A621" t="s">
        <v>478</v>
      </c>
      <c r="B621">
        <v>1379</v>
      </c>
      <c r="C621" t="str">
        <f>VLOOKUP($B621,Hosts!$A:$M,10,0)</f>
        <v>Within a day</v>
      </c>
      <c r="D621" s="70">
        <f>VLOOKUP($B621,Hosts!$A:$M,11,0)</f>
        <v>1</v>
      </c>
      <c r="E621" s="70">
        <f>VLOOKUP($B621,Hosts!$A:$M,12,0)</f>
        <v>1</v>
      </c>
      <c r="F621" t="str">
        <f>VLOOKUP($B621,Hosts!$A:$M,13,0)</f>
        <v>No</v>
      </c>
      <c r="G621" t="str">
        <f>INDEX(Hosts!$A:$M, MATCH(Places!$B621,Hosts!$A:$A,0), MATCH(Places!G$1,Hosts!$A$1:$M$1,0))</f>
        <v>Within a day</v>
      </c>
      <c r="H621" s="70">
        <f>INDEX(Hosts!$A:$M, MATCH(Places!$B621,Hosts!$A:$A,0), MATCH(Places!H$1,Hosts!$A$1:$M$1,0))</f>
        <v>1</v>
      </c>
      <c r="I621" s="70">
        <f>INDEX(Hosts!$A:$M, MATCH(Places!$B621,Hosts!$A:$A,0), MATCH(Places!I$1,Hosts!$A$1:$M$1,0))</f>
        <v>1</v>
      </c>
      <c r="J621" t="str">
        <f>INDEX(Hosts!$A:$M, MATCH(Places!$B621,Hosts!$A:$A,0), MATCH(Places!J$1,Hosts!$A$1:$M$1,0))</f>
        <v>No</v>
      </c>
      <c r="K621">
        <v>9</v>
      </c>
      <c r="L621" t="str">
        <f>VLOOKUP($K621,Neighborhoods!$A:$C,2,0)</f>
        <v>Brooklyn</v>
      </c>
      <c r="M621" t="str">
        <f>VLOOKUP($K621,Neighborhoods!$A:$C,3,0)</f>
        <v>Crown Heights</v>
      </c>
      <c r="N621" t="str">
        <f>INDEX(Neighborhoods!$A:$C, MATCH(Places!$K621,Neighborhoods!$A:$A,0), MATCH(Places!N$1,Neighborhoods!$A$1:$C$1,0))</f>
        <v>Brooklyn</v>
      </c>
      <c r="O621" t="str">
        <f>INDEX(Neighborhoods!$A:$C, MATCH(Places!$K621,Neighborhoods!$A:$A,0), MATCH(Places!O$1,Neighborhoods!$A$1:$C$1,0))</f>
        <v>Crown Heights</v>
      </c>
      <c r="P621" t="s">
        <v>11822</v>
      </c>
      <c r="Q621" t="str">
        <f t="shared" si="36"/>
        <v>No</v>
      </c>
      <c r="R621">
        <v>3</v>
      </c>
      <c r="S621" t="str">
        <f t="shared" si="37"/>
        <v>Medium</v>
      </c>
      <c r="T621" s="50">
        <v>95</v>
      </c>
      <c r="U621" s="70">
        <f t="shared" si="38"/>
        <v>0.03</v>
      </c>
      <c r="V621" s="52">
        <v>4.8099999999999996</v>
      </c>
      <c r="W621" s="52" t="str" cm="1">
        <f t="array" ref="W621">_xlfn.SWITCH(ROUND(V621,0),5,"Excellent",4,"Good",3,"Ok","Bad")</f>
        <v>Excellent</v>
      </c>
      <c r="X621">
        <v>165</v>
      </c>
      <c r="Y621" t="str">
        <f t="shared" si="39"/>
        <v>Yes</v>
      </c>
      <c r="Z621" s="68">
        <v>41579</v>
      </c>
      <c r="AA621" s="68">
        <v>43831</v>
      </c>
      <c r="AB621">
        <v>147</v>
      </c>
      <c r="AC621" t="s">
        <v>15616</v>
      </c>
    </row>
    <row r="622" spans="1:29" x14ac:dyDescent="0.3">
      <c r="A622" t="s">
        <v>14971</v>
      </c>
      <c r="B622">
        <v>737</v>
      </c>
      <c r="C622" t="str">
        <f>VLOOKUP($B622,Hosts!$A:$M,10,0)</f>
        <v>Within an hour</v>
      </c>
      <c r="D622" s="70">
        <f>VLOOKUP($B622,Hosts!$A:$M,11,0)</f>
        <v>1</v>
      </c>
      <c r="E622" s="70">
        <f>VLOOKUP($B622,Hosts!$A:$M,12,0)</f>
        <v>0.99</v>
      </c>
      <c r="F622" t="str">
        <f>VLOOKUP($B622,Hosts!$A:$M,13,0)</f>
        <v>No</v>
      </c>
      <c r="G622" t="str">
        <f>INDEX(Hosts!$A:$M, MATCH(Places!$B622,Hosts!$A:$A,0), MATCH(Places!G$1,Hosts!$A$1:$M$1,0))</f>
        <v>Within an hour</v>
      </c>
      <c r="H622" s="70">
        <f>INDEX(Hosts!$A:$M, MATCH(Places!$B622,Hosts!$A:$A,0), MATCH(Places!H$1,Hosts!$A$1:$M$1,0))</f>
        <v>1</v>
      </c>
      <c r="I622" s="70">
        <f>INDEX(Hosts!$A:$M, MATCH(Places!$B622,Hosts!$A:$A,0), MATCH(Places!I$1,Hosts!$A$1:$M$1,0))</f>
        <v>0.99</v>
      </c>
      <c r="J622" t="str">
        <f>INDEX(Hosts!$A:$M, MATCH(Places!$B622,Hosts!$A:$A,0), MATCH(Places!J$1,Hosts!$A$1:$M$1,0))</f>
        <v>No</v>
      </c>
      <c r="K622">
        <v>26</v>
      </c>
      <c r="L622" t="str">
        <f>VLOOKUP($K622,Neighborhoods!$A:$C,2,0)</f>
        <v>Queens</v>
      </c>
      <c r="M622" t="str">
        <f>VLOOKUP($K622,Neighborhoods!$A:$C,3,0)</f>
        <v>Sunnyside</v>
      </c>
      <c r="N622" t="str">
        <f>INDEX(Neighborhoods!$A:$C, MATCH(Places!$K622,Neighborhoods!$A:$A,0), MATCH(Places!N$1,Neighborhoods!$A$1:$C$1,0))</f>
        <v>Queens</v>
      </c>
      <c r="O622" t="str">
        <f>INDEX(Neighborhoods!$A:$C, MATCH(Places!$K622,Neighborhoods!$A:$A,0), MATCH(Places!O$1,Neighborhoods!$A$1:$C$1,0))</f>
        <v>Sunnyside</v>
      </c>
      <c r="P622" t="s">
        <v>11822</v>
      </c>
      <c r="Q622" t="str">
        <f t="shared" si="36"/>
        <v>No</v>
      </c>
      <c r="R622">
        <v>3</v>
      </c>
      <c r="S622" t="str">
        <f t="shared" si="37"/>
        <v>Medium</v>
      </c>
      <c r="T622" s="50">
        <v>178</v>
      </c>
      <c r="U622" s="70">
        <f t="shared" si="38"/>
        <v>0.03</v>
      </c>
      <c r="V622" s="52">
        <v>4.72</v>
      </c>
      <c r="W622" s="52" t="str" cm="1">
        <f t="array" ref="W622">_xlfn.SWITCH(ROUND(V622,0),5,"Excellent",4,"Good",3,"Ok","Bad")</f>
        <v>Excellent</v>
      </c>
      <c r="X622">
        <v>139</v>
      </c>
      <c r="Y622" t="str">
        <f t="shared" si="39"/>
        <v>No</v>
      </c>
      <c r="Z622" s="68">
        <v>43217</v>
      </c>
      <c r="AA622" s="68">
        <v>43977</v>
      </c>
      <c r="AB622">
        <v>1</v>
      </c>
      <c r="AC622" t="s">
        <v>15615</v>
      </c>
    </row>
    <row r="623" spans="1:29" x14ac:dyDescent="0.3">
      <c r="A623" t="s">
        <v>479</v>
      </c>
      <c r="B623">
        <v>580</v>
      </c>
      <c r="C623" t="str">
        <f>VLOOKUP($B623,Hosts!$A:$M,10,0)</f>
        <v>A few days or more</v>
      </c>
      <c r="D623" s="70">
        <f>VLOOKUP($B623,Hosts!$A:$M,11,0)</f>
        <v>0.33</v>
      </c>
      <c r="E623" s="70">
        <f>VLOOKUP($B623,Hosts!$A:$M,12,0)</f>
        <v>0.61</v>
      </c>
      <c r="F623" t="str">
        <f>VLOOKUP($B623,Hosts!$A:$M,13,0)</f>
        <v>No</v>
      </c>
      <c r="G623" t="str">
        <f>INDEX(Hosts!$A:$M, MATCH(Places!$B623,Hosts!$A:$A,0), MATCH(Places!G$1,Hosts!$A$1:$M$1,0))</f>
        <v>A few days or more</v>
      </c>
      <c r="H623" s="70">
        <f>INDEX(Hosts!$A:$M, MATCH(Places!$B623,Hosts!$A:$A,0), MATCH(Places!H$1,Hosts!$A$1:$M$1,0))</f>
        <v>0.33</v>
      </c>
      <c r="I623" s="70">
        <f>INDEX(Hosts!$A:$M, MATCH(Places!$B623,Hosts!$A:$A,0), MATCH(Places!I$1,Hosts!$A$1:$M$1,0))</f>
        <v>0.61</v>
      </c>
      <c r="J623" t="str">
        <f>INDEX(Hosts!$A:$M, MATCH(Places!$B623,Hosts!$A:$A,0), MATCH(Places!J$1,Hosts!$A$1:$M$1,0))</f>
        <v>No</v>
      </c>
      <c r="K623">
        <v>12</v>
      </c>
      <c r="L623" t="str">
        <f>VLOOKUP($K623,Neighborhoods!$A:$C,2,0)</f>
        <v>Brooklyn</v>
      </c>
      <c r="M623" t="str">
        <f>VLOOKUP($K623,Neighborhoods!$A:$C,3,0)</f>
        <v>Williamsburg</v>
      </c>
      <c r="N623" t="str">
        <f>INDEX(Neighborhoods!$A:$C, MATCH(Places!$K623,Neighborhoods!$A:$A,0), MATCH(Places!N$1,Neighborhoods!$A$1:$C$1,0))</f>
        <v>Brooklyn</v>
      </c>
      <c r="O623" t="str">
        <f>INDEX(Neighborhoods!$A:$C, MATCH(Places!$K623,Neighborhoods!$A:$A,0), MATCH(Places!O$1,Neighborhoods!$A$1:$C$1,0))</f>
        <v>Williamsburg</v>
      </c>
      <c r="P623" t="s">
        <v>11822</v>
      </c>
      <c r="Q623" t="str">
        <f t="shared" si="36"/>
        <v>No</v>
      </c>
      <c r="R623">
        <v>2</v>
      </c>
      <c r="S623" t="str">
        <f t="shared" si="37"/>
        <v>Small</v>
      </c>
      <c r="T623" s="50">
        <v>223</v>
      </c>
      <c r="U623" s="70">
        <f t="shared" si="38"/>
        <v>0.04</v>
      </c>
      <c r="V623" s="52">
        <v>5</v>
      </c>
      <c r="W623" s="52" t="str" cm="1">
        <f t="array" ref="W623">_xlfn.SWITCH(ROUND(V623,0),5,"Excellent",4,"Good",3,"Ok","Bad")</f>
        <v>Excellent</v>
      </c>
      <c r="X623">
        <v>23</v>
      </c>
      <c r="Y623" t="str">
        <f t="shared" si="39"/>
        <v>No</v>
      </c>
      <c r="Z623" s="68">
        <v>43102</v>
      </c>
      <c r="AA623" s="68">
        <v>43878</v>
      </c>
      <c r="AB623">
        <v>88</v>
      </c>
      <c r="AC623" t="s">
        <v>15615</v>
      </c>
    </row>
    <row r="624" spans="1:29" x14ac:dyDescent="0.3">
      <c r="A624" t="s">
        <v>480</v>
      </c>
      <c r="B624">
        <v>1391</v>
      </c>
      <c r="C624" t="str">
        <f>VLOOKUP($B624,Hosts!$A:$M,10,0)</f>
        <v>Within an hour</v>
      </c>
      <c r="D624" s="70">
        <f>VLOOKUP($B624,Hosts!$A:$M,11,0)</f>
        <v>1</v>
      </c>
      <c r="E624" s="70">
        <f>VLOOKUP($B624,Hosts!$A:$M,12,0)</f>
        <v>0.44</v>
      </c>
      <c r="F624" t="str">
        <f>VLOOKUP($B624,Hosts!$A:$M,13,0)</f>
        <v>Yes</v>
      </c>
      <c r="G624" t="str">
        <f>INDEX(Hosts!$A:$M, MATCH(Places!$B624,Hosts!$A:$A,0), MATCH(Places!G$1,Hosts!$A$1:$M$1,0))</f>
        <v>Within an hour</v>
      </c>
      <c r="H624" s="70">
        <f>INDEX(Hosts!$A:$M, MATCH(Places!$B624,Hosts!$A:$A,0), MATCH(Places!H$1,Hosts!$A$1:$M$1,0))</f>
        <v>1</v>
      </c>
      <c r="I624" s="70">
        <f>INDEX(Hosts!$A:$M, MATCH(Places!$B624,Hosts!$A:$A,0), MATCH(Places!I$1,Hosts!$A$1:$M$1,0))</f>
        <v>0.44</v>
      </c>
      <c r="J624" t="str">
        <f>INDEX(Hosts!$A:$M, MATCH(Places!$B624,Hosts!$A:$A,0), MATCH(Places!J$1,Hosts!$A$1:$M$1,0))</f>
        <v>Yes</v>
      </c>
      <c r="K624">
        <v>13</v>
      </c>
      <c r="L624" t="str">
        <f>VLOOKUP($K624,Neighborhoods!$A:$C,2,0)</f>
        <v>Manhattan</v>
      </c>
      <c r="M624" t="str">
        <f>VLOOKUP($K624,Neighborhoods!$A:$C,3,0)</f>
        <v>Chelsea</v>
      </c>
      <c r="N624" t="str">
        <f>INDEX(Neighborhoods!$A:$C, MATCH(Places!$K624,Neighborhoods!$A:$A,0), MATCH(Places!N$1,Neighborhoods!$A$1:$C$1,0))</f>
        <v>Manhattan</v>
      </c>
      <c r="O624" t="str">
        <f>INDEX(Neighborhoods!$A:$C, MATCH(Places!$K624,Neighborhoods!$A:$A,0), MATCH(Places!O$1,Neighborhoods!$A$1:$C$1,0))</f>
        <v>Chelsea</v>
      </c>
      <c r="P624" t="s">
        <v>1</v>
      </c>
      <c r="Q624" t="str">
        <f t="shared" si="36"/>
        <v>Yes</v>
      </c>
      <c r="R624">
        <v>1</v>
      </c>
      <c r="S624" t="str">
        <f t="shared" si="37"/>
        <v>Small</v>
      </c>
      <c r="T624" s="50">
        <v>50</v>
      </c>
      <c r="U624" s="70">
        <f t="shared" si="38"/>
        <v>0.03</v>
      </c>
      <c r="V624" s="52">
        <v>4.99</v>
      </c>
      <c r="W624" s="52" t="str" cm="1">
        <f t="array" ref="W624">_xlfn.SWITCH(ROUND(V624,0),5,"Excellent",4,"Good",3,"Ok","Bad")</f>
        <v>Excellent</v>
      </c>
      <c r="X624">
        <v>87</v>
      </c>
      <c r="Y624" t="str">
        <f t="shared" si="39"/>
        <v>No</v>
      </c>
      <c r="Z624" s="68">
        <v>41581</v>
      </c>
      <c r="AA624" s="68">
        <v>43896</v>
      </c>
      <c r="AB624">
        <v>288</v>
      </c>
      <c r="AC624" t="s">
        <v>15615</v>
      </c>
    </row>
    <row r="625" spans="1:29" x14ac:dyDescent="0.3">
      <c r="A625" t="s">
        <v>1</v>
      </c>
      <c r="B625">
        <v>785</v>
      </c>
      <c r="C625" t="str">
        <f>VLOOKUP($B625,Hosts!$A:$M,10,0)</f>
        <v>Within a day</v>
      </c>
      <c r="D625" s="70">
        <f>VLOOKUP($B625,Hosts!$A:$M,11,0)</f>
        <v>1</v>
      </c>
      <c r="E625" s="70">
        <f>VLOOKUP($B625,Hosts!$A:$M,12,0)</f>
        <v>0.98</v>
      </c>
      <c r="F625" t="str">
        <f>VLOOKUP($B625,Hosts!$A:$M,13,0)</f>
        <v>No</v>
      </c>
      <c r="G625" t="str">
        <f>INDEX(Hosts!$A:$M, MATCH(Places!$B625,Hosts!$A:$A,0), MATCH(Places!G$1,Hosts!$A$1:$M$1,0))</f>
        <v>Within a day</v>
      </c>
      <c r="H625" s="70">
        <f>INDEX(Hosts!$A:$M, MATCH(Places!$B625,Hosts!$A:$A,0), MATCH(Places!H$1,Hosts!$A$1:$M$1,0))</f>
        <v>1</v>
      </c>
      <c r="I625" s="70">
        <f>INDEX(Hosts!$A:$M, MATCH(Places!$B625,Hosts!$A:$A,0), MATCH(Places!I$1,Hosts!$A$1:$M$1,0))</f>
        <v>0.98</v>
      </c>
      <c r="J625" t="str">
        <f>INDEX(Hosts!$A:$M, MATCH(Places!$B625,Hosts!$A:$A,0), MATCH(Places!J$1,Hosts!$A$1:$M$1,0))</f>
        <v>No</v>
      </c>
      <c r="K625">
        <v>19</v>
      </c>
      <c r="L625" t="str">
        <f>VLOOKUP($K625,Neighborhoods!$A:$C,2,0)</f>
        <v>Manhattan</v>
      </c>
      <c r="M625" t="str">
        <f>VLOOKUP($K625,Neighborhoods!$A:$C,3,0)</f>
        <v>Upper East Side</v>
      </c>
      <c r="N625" t="str">
        <f>INDEX(Neighborhoods!$A:$C, MATCH(Places!$K625,Neighborhoods!$A:$A,0), MATCH(Places!N$1,Neighborhoods!$A$1:$C$1,0))</f>
        <v>Manhattan</v>
      </c>
      <c r="O625" t="str">
        <f>INDEX(Neighborhoods!$A:$C, MATCH(Places!$K625,Neighborhoods!$A:$A,0), MATCH(Places!O$1,Neighborhoods!$A$1:$C$1,0))</f>
        <v>Upper East Side</v>
      </c>
      <c r="P625" t="s">
        <v>1</v>
      </c>
      <c r="Q625" t="str">
        <f t="shared" si="36"/>
        <v>Yes</v>
      </c>
      <c r="R625">
        <v>2</v>
      </c>
      <c r="S625" t="str">
        <f t="shared" si="37"/>
        <v>Small</v>
      </c>
      <c r="T625" s="50">
        <v>49</v>
      </c>
      <c r="U625" s="70">
        <f t="shared" si="38"/>
        <v>0.03</v>
      </c>
      <c r="V625" s="52">
        <v>4.57</v>
      </c>
      <c r="W625" s="52" t="str" cm="1">
        <f t="array" ref="W625">_xlfn.SWITCH(ROUND(V625,0),5,"Excellent",4,"Good",3,"Ok","Bad")</f>
        <v>Excellent</v>
      </c>
      <c r="X625">
        <v>83</v>
      </c>
      <c r="Y625" t="str">
        <f t="shared" si="39"/>
        <v>No</v>
      </c>
      <c r="Z625" s="68">
        <v>42247</v>
      </c>
      <c r="AA625" s="68">
        <v>43697</v>
      </c>
      <c r="AB625">
        <v>364</v>
      </c>
      <c r="AC625" t="s">
        <v>15615</v>
      </c>
    </row>
    <row r="626" spans="1:29" x14ac:dyDescent="0.3">
      <c r="A626" t="s">
        <v>481</v>
      </c>
      <c r="B626">
        <v>1183</v>
      </c>
      <c r="C626" t="str">
        <f>VLOOKUP($B626,Hosts!$A:$M,10,0)</f>
        <v>Within a day</v>
      </c>
      <c r="D626" s="70">
        <f>VLOOKUP($B626,Hosts!$A:$M,11,0)</f>
        <v>1</v>
      </c>
      <c r="E626" s="70">
        <f>VLOOKUP($B626,Hosts!$A:$M,12,0)</f>
        <v>0.88</v>
      </c>
      <c r="F626" t="str">
        <f>VLOOKUP($B626,Hosts!$A:$M,13,0)</f>
        <v>Yes</v>
      </c>
      <c r="G626" t="str">
        <f>INDEX(Hosts!$A:$M, MATCH(Places!$B626,Hosts!$A:$A,0), MATCH(Places!G$1,Hosts!$A$1:$M$1,0))</f>
        <v>Within a day</v>
      </c>
      <c r="H626" s="70">
        <f>INDEX(Hosts!$A:$M, MATCH(Places!$B626,Hosts!$A:$A,0), MATCH(Places!H$1,Hosts!$A$1:$M$1,0))</f>
        <v>1</v>
      </c>
      <c r="I626" s="70">
        <f>INDEX(Hosts!$A:$M, MATCH(Places!$B626,Hosts!$A:$A,0), MATCH(Places!I$1,Hosts!$A$1:$M$1,0))</f>
        <v>0.88</v>
      </c>
      <c r="J626" t="str">
        <f>INDEX(Hosts!$A:$M, MATCH(Places!$B626,Hosts!$A:$A,0), MATCH(Places!J$1,Hosts!$A$1:$M$1,0))</f>
        <v>Yes</v>
      </c>
      <c r="K626">
        <v>8</v>
      </c>
      <c r="L626" t="str">
        <f>VLOOKUP($K626,Neighborhoods!$A:$C,2,0)</f>
        <v>Brooklyn</v>
      </c>
      <c r="M626" t="str">
        <f>VLOOKUP($K626,Neighborhoods!$A:$C,3,0)</f>
        <v>Bushwick</v>
      </c>
      <c r="N626" t="str">
        <f>INDEX(Neighborhoods!$A:$C, MATCH(Places!$K626,Neighborhoods!$A:$A,0), MATCH(Places!N$1,Neighborhoods!$A$1:$C$1,0))</f>
        <v>Brooklyn</v>
      </c>
      <c r="O626" t="str">
        <f>INDEX(Neighborhoods!$A:$C, MATCH(Places!$K626,Neighborhoods!$A:$A,0), MATCH(Places!O$1,Neighborhoods!$A$1:$C$1,0))</f>
        <v>Bushwick</v>
      </c>
      <c r="P626" t="s">
        <v>11822</v>
      </c>
      <c r="Q626" t="str">
        <f t="shared" si="36"/>
        <v>No</v>
      </c>
      <c r="R626">
        <v>4</v>
      </c>
      <c r="S626" t="str">
        <f t="shared" si="37"/>
        <v>Medium</v>
      </c>
      <c r="T626" s="50">
        <v>126</v>
      </c>
      <c r="U626" s="70">
        <f t="shared" si="38"/>
        <v>0.03</v>
      </c>
      <c r="V626" s="52">
        <v>4.8899999999999997</v>
      </c>
      <c r="W626" s="52" t="str" cm="1">
        <f t="array" ref="W626">_xlfn.SWITCH(ROUND(V626,0),5,"Excellent",4,"Good",3,"Ok","Bad")</f>
        <v>Excellent</v>
      </c>
      <c r="X626">
        <v>269</v>
      </c>
      <c r="Y626" t="str">
        <f t="shared" si="39"/>
        <v>Yes</v>
      </c>
      <c r="Z626" s="68">
        <v>41614</v>
      </c>
      <c r="AA626" s="68">
        <v>43905</v>
      </c>
      <c r="AB626">
        <v>150</v>
      </c>
      <c r="AC626" t="s">
        <v>15615</v>
      </c>
    </row>
    <row r="627" spans="1:29" x14ac:dyDescent="0.3">
      <c r="A627" t="s">
        <v>14981</v>
      </c>
      <c r="B627">
        <v>1194</v>
      </c>
      <c r="C627" t="str">
        <f>VLOOKUP($B627,Hosts!$A:$M,10,0)</f>
        <v>Within an hour</v>
      </c>
      <c r="D627" s="70">
        <f>VLOOKUP($B627,Hosts!$A:$M,11,0)</f>
        <v>1</v>
      </c>
      <c r="E627" s="70">
        <f>VLOOKUP($B627,Hosts!$A:$M,12,0)</f>
        <v>0.94</v>
      </c>
      <c r="F627" t="str">
        <f>VLOOKUP($B627,Hosts!$A:$M,13,0)</f>
        <v>Yes</v>
      </c>
      <c r="G627" t="str">
        <f>INDEX(Hosts!$A:$M, MATCH(Places!$B627,Hosts!$A:$A,0), MATCH(Places!G$1,Hosts!$A$1:$M$1,0))</f>
        <v>Within an hour</v>
      </c>
      <c r="H627" s="70">
        <f>INDEX(Hosts!$A:$M, MATCH(Places!$B627,Hosts!$A:$A,0), MATCH(Places!H$1,Hosts!$A$1:$M$1,0))</f>
        <v>1</v>
      </c>
      <c r="I627" s="70">
        <f>INDEX(Hosts!$A:$M, MATCH(Places!$B627,Hosts!$A:$A,0), MATCH(Places!I$1,Hosts!$A$1:$M$1,0))</f>
        <v>0.94</v>
      </c>
      <c r="J627" t="str">
        <f>INDEX(Hosts!$A:$M, MATCH(Places!$B627,Hosts!$A:$A,0), MATCH(Places!J$1,Hosts!$A$1:$M$1,0))</f>
        <v>Yes</v>
      </c>
      <c r="K627">
        <v>8</v>
      </c>
      <c r="L627" t="str">
        <f>VLOOKUP($K627,Neighborhoods!$A:$C,2,0)</f>
        <v>Brooklyn</v>
      </c>
      <c r="M627" t="str">
        <f>VLOOKUP($K627,Neighborhoods!$A:$C,3,0)</f>
        <v>Bushwick</v>
      </c>
      <c r="N627" t="str">
        <f>INDEX(Neighborhoods!$A:$C, MATCH(Places!$K627,Neighborhoods!$A:$A,0), MATCH(Places!N$1,Neighborhoods!$A$1:$C$1,0))</f>
        <v>Brooklyn</v>
      </c>
      <c r="O627" t="str">
        <f>INDEX(Neighborhoods!$A:$C, MATCH(Places!$K627,Neighborhoods!$A:$A,0), MATCH(Places!O$1,Neighborhoods!$A$1:$C$1,0))</f>
        <v>Bushwick</v>
      </c>
      <c r="P627" t="s">
        <v>11822</v>
      </c>
      <c r="Q627" t="str">
        <f t="shared" si="36"/>
        <v>No</v>
      </c>
      <c r="R627">
        <v>2</v>
      </c>
      <c r="S627" t="str">
        <f t="shared" si="37"/>
        <v>Small</v>
      </c>
      <c r="T627" s="50">
        <v>69</v>
      </c>
      <c r="U627" s="70">
        <f t="shared" si="38"/>
        <v>0.03</v>
      </c>
      <c r="V627" s="52">
        <v>4.96</v>
      </c>
      <c r="W627" s="52" t="str" cm="1">
        <f t="array" ref="W627">_xlfn.SWITCH(ROUND(V627,0),5,"Excellent",4,"Good",3,"Ok","Bad")</f>
        <v>Excellent</v>
      </c>
      <c r="X627">
        <v>380</v>
      </c>
      <c r="Y627" t="str">
        <f t="shared" si="39"/>
        <v>Yes</v>
      </c>
      <c r="Z627" s="68">
        <v>41568</v>
      </c>
      <c r="AA627" s="68">
        <v>44025</v>
      </c>
      <c r="AB627">
        <v>0</v>
      </c>
      <c r="AC627" t="s">
        <v>15616</v>
      </c>
    </row>
    <row r="628" spans="1:29" x14ac:dyDescent="0.3">
      <c r="A628" t="s">
        <v>482</v>
      </c>
      <c r="B628">
        <v>1392</v>
      </c>
      <c r="C628" t="str">
        <f>VLOOKUP($B628,Hosts!$A:$M,10,0)</f>
        <v>Within an hour</v>
      </c>
      <c r="D628" s="70">
        <f>VLOOKUP($B628,Hosts!$A:$M,11,0)</f>
        <v>1</v>
      </c>
      <c r="E628" s="70">
        <f>VLOOKUP($B628,Hosts!$A:$M,12,0)</f>
        <v>1</v>
      </c>
      <c r="F628" t="str">
        <f>VLOOKUP($B628,Hosts!$A:$M,13,0)</f>
        <v>Yes</v>
      </c>
      <c r="G628" t="str">
        <f>INDEX(Hosts!$A:$M, MATCH(Places!$B628,Hosts!$A:$A,0), MATCH(Places!G$1,Hosts!$A$1:$M$1,0))</f>
        <v>Within an hour</v>
      </c>
      <c r="H628" s="70">
        <f>INDEX(Hosts!$A:$M, MATCH(Places!$B628,Hosts!$A:$A,0), MATCH(Places!H$1,Hosts!$A$1:$M$1,0))</f>
        <v>1</v>
      </c>
      <c r="I628" s="70">
        <f>INDEX(Hosts!$A:$M, MATCH(Places!$B628,Hosts!$A:$A,0), MATCH(Places!I$1,Hosts!$A$1:$M$1,0))</f>
        <v>1</v>
      </c>
      <c r="J628" t="str">
        <f>INDEX(Hosts!$A:$M, MATCH(Places!$B628,Hosts!$A:$A,0), MATCH(Places!J$1,Hosts!$A$1:$M$1,0))</f>
        <v>Yes</v>
      </c>
      <c r="K628">
        <v>12</v>
      </c>
      <c r="L628" t="str">
        <f>VLOOKUP($K628,Neighborhoods!$A:$C,2,0)</f>
        <v>Brooklyn</v>
      </c>
      <c r="M628" t="str">
        <f>VLOOKUP($K628,Neighborhoods!$A:$C,3,0)</f>
        <v>Williamsburg</v>
      </c>
      <c r="N628" t="str">
        <f>INDEX(Neighborhoods!$A:$C, MATCH(Places!$K628,Neighborhoods!$A:$A,0), MATCH(Places!N$1,Neighborhoods!$A$1:$C$1,0))</f>
        <v>Brooklyn</v>
      </c>
      <c r="O628" t="str">
        <f>INDEX(Neighborhoods!$A:$C, MATCH(Places!$K628,Neighborhoods!$A:$A,0), MATCH(Places!O$1,Neighborhoods!$A$1:$C$1,0))</f>
        <v>Williamsburg</v>
      </c>
      <c r="P628" t="s">
        <v>11822</v>
      </c>
      <c r="Q628" t="str">
        <f t="shared" si="36"/>
        <v>No</v>
      </c>
      <c r="R628">
        <v>3</v>
      </c>
      <c r="S628" t="str">
        <f t="shared" si="37"/>
        <v>Medium</v>
      </c>
      <c r="T628" s="50">
        <v>199</v>
      </c>
      <c r="U628" s="70">
        <f t="shared" si="38"/>
        <v>0.03</v>
      </c>
      <c r="V628" s="52">
        <v>4.9800000000000004</v>
      </c>
      <c r="W628" s="52" t="str" cm="1">
        <f t="array" ref="W628">_xlfn.SWITCH(ROUND(V628,0),5,"Excellent",4,"Good",3,"Ok","Bad")</f>
        <v>Excellent</v>
      </c>
      <c r="X628">
        <v>186</v>
      </c>
      <c r="Y628" t="str">
        <f t="shared" si="39"/>
        <v>Yes</v>
      </c>
      <c r="Z628" s="68">
        <v>41596</v>
      </c>
      <c r="AA628" s="68">
        <v>44051</v>
      </c>
      <c r="AB628">
        <v>0</v>
      </c>
      <c r="AC628" t="s">
        <v>15616</v>
      </c>
    </row>
    <row r="629" spans="1:29" x14ac:dyDescent="0.3">
      <c r="A629" t="s">
        <v>483</v>
      </c>
      <c r="B629">
        <v>608</v>
      </c>
      <c r="C629" t="str">
        <f>VLOOKUP($B629,Hosts!$A:$M,10,0)</f>
        <v>Within an hour</v>
      </c>
      <c r="D629" s="70">
        <f>VLOOKUP($B629,Hosts!$A:$M,11,0)</f>
        <v>0.89</v>
      </c>
      <c r="E629" s="70">
        <f>VLOOKUP($B629,Hosts!$A:$M,12,0)</f>
        <v>0.24</v>
      </c>
      <c r="F629" t="str">
        <f>VLOOKUP($B629,Hosts!$A:$M,13,0)</f>
        <v>No</v>
      </c>
      <c r="G629" t="str">
        <f>INDEX(Hosts!$A:$M, MATCH(Places!$B629,Hosts!$A:$A,0), MATCH(Places!G$1,Hosts!$A$1:$M$1,0))</f>
        <v>Within an hour</v>
      </c>
      <c r="H629" s="70">
        <f>INDEX(Hosts!$A:$M, MATCH(Places!$B629,Hosts!$A:$A,0), MATCH(Places!H$1,Hosts!$A$1:$M$1,0))</f>
        <v>0.89</v>
      </c>
      <c r="I629" s="70">
        <f>INDEX(Hosts!$A:$M, MATCH(Places!$B629,Hosts!$A:$A,0), MATCH(Places!I$1,Hosts!$A$1:$M$1,0))</f>
        <v>0.24</v>
      </c>
      <c r="J629" t="str">
        <f>INDEX(Hosts!$A:$M, MATCH(Places!$B629,Hosts!$A:$A,0), MATCH(Places!J$1,Hosts!$A$1:$M$1,0))</f>
        <v>No</v>
      </c>
      <c r="K629">
        <v>15</v>
      </c>
      <c r="L629" t="str">
        <f>VLOOKUP($K629,Neighborhoods!$A:$C,2,0)</f>
        <v>Manhattan</v>
      </c>
      <c r="M629" t="str">
        <f>VLOOKUP($K629,Neighborhoods!$A:$C,3,0)</f>
        <v>East Village</v>
      </c>
      <c r="N629" t="str">
        <f>INDEX(Neighborhoods!$A:$C, MATCH(Places!$K629,Neighborhoods!$A:$A,0), MATCH(Places!N$1,Neighborhoods!$A$1:$C$1,0))</f>
        <v>Manhattan</v>
      </c>
      <c r="O629" t="str">
        <f>INDEX(Neighborhoods!$A:$C, MATCH(Places!$K629,Neighborhoods!$A:$A,0), MATCH(Places!O$1,Neighborhoods!$A$1:$C$1,0))</f>
        <v>East Village</v>
      </c>
      <c r="P629" t="s">
        <v>11822</v>
      </c>
      <c r="Q629" t="str">
        <f t="shared" si="36"/>
        <v>No</v>
      </c>
      <c r="R629">
        <v>7</v>
      </c>
      <c r="S629" t="str">
        <f t="shared" si="37"/>
        <v>Large</v>
      </c>
      <c r="T629" s="50">
        <v>158</v>
      </c>
      <c r="U629" s="70">
        <f t="shared" si="38"/>
        <v>0.03</v>
      </c>
      <c r="V629" s="52">
        <v>4.9800000000000004</v>
      </c>
      <c r="W629" s="52" t="str" cm="1">
        <f t="array" ref="W629">_xlfn.SWITCH(ROUND(V629,0),5,"Excellent",4,"Good",3,"Ok","Bad")</f>
        <v>Excellent</v>
      </c>
      <c r="X629">
        <v>59</v>
      </c>
      <c r="Y629" t="str">
        <f t="shared" si="39"/>
        <v>No</v>
      </c>
      <c r="Z629" s="68">
        <v>42130</v>
      </c>
      <c r="AA629" s="68">
        <v>44022</v>
      </c>
      <c r="AB629">
        <v>272</v>
      </c>
      <c r="AC629" t="s">
        <v>15615</v>
      </c>
    </row>
    <row r="630" spans="1:29" x14ac:dyDescent="0.3">
      <c r="A630" t="s">
        <v>13884</v>
      </c>
      <c r="B630">
        <v>1398</v>
      </c>
      <c r="C630" t="str">
        <f>VLOOKUP($B630,Hosts!$A:$M,10,0)</f>
        <v>Within a day</v>
      </c>
      <c r="D630" s="70">
        <f>VLOOKUP($B630,Hosts!$A:$M,11,0)</f>
        <v>1</v>
      </c>
      <c r="E630" s="70">
        <f>VLOOKUP($B630,Hosts!$A:$M,12,0)</f>
        <v>0.31</v>
      </c>
      <c r="F630" t="str">
        <f>VLOOKUP($B630,Hosts!$A:$M,13,0)</f>
        <v>No</v>
      </c>
      <c r="G630" t="str">
        <f>INDEX(Hosts!$A:$M, MATCH(Places!$B630,Hosts!$A:$A,0), MATCH(Places!G$1,Hosts!$A$1:$M$1,0))</f>
        <v>Within a day</v>
      </c>
      <c r="H630" s="70">
        <f>INDEX(Hosts!$A:$M, MATCH(Places!$B630,Hosts!$A:$A,0), MATCH(Places!H$1,Hosts!$A$1:$M$1,0))</f>
        <v>1</v>
      </c>
      <c r="I630" s="70">
        <f>INDEX(Hosts!$A:$M, MATCH(Places!$B630,Hosts!$A:$A,0), MATCH(Places!I$1,Hosts!$A$1:$M$1,0))</f>
        <v>0.31</v>
      </c>
      <c r="J630" t="str">
        <f>INDEX(Hosts!$A:$M, MATCH(Places!$B630,Hosts!$A:$A,0), MATCH(Places!J$1,Hosts!$A$1:$M$1,0))</f>
        <v>No</v>
      </c>
      <c r="K630">
        <v>16</v>
      </c>
      <c r="L630" t="str">
        <f>VLOOKUP($K630,Neighborhoods!$A:$C,2,0)</f>
        <v>Manhattan</v>
      </c>
      <c r="M630" t="str">
        <f>VLOOKUP($K630,Neighborhoods!$A:$C,3,0)</f>
        <v>Harlem</v>
      </c>
      <c r="N630" t="str">
        <f>INDEX(Neighborhoods!$A:$C, MATCH(Places!$K630,Neighborhoods!$A:$A,0), MATCH(Places!N$1,Neighborhoods!$A$1:$C$1,0))</f>
        <v>Manhattan</v>
      </c>
      <c r="O630" t="str">
        <f>INDEX(Neighborhoods!$A:$C, MATCH(Places!$K630,Neighborhoods!$A:$A,0), MATCH(Places!O$1,Neighborhoods!$A$1:$C$1,0))</f>
        <v>Harlem</v>
      </c>
      <c r="P630" t="s">
        <v>1</v>
      </c>
      <c r="Q630" t="str">
        <f t="shared" si="36"/>
        <v>Yes</v>
      </c>
      <c r="R630">
        <v>2</v>
      </c>
      <c r="S630" t="str">
        <f t="shared" si="37"/>
        <v>Small</v>
      </c>
      <c r="T630" s="50">
        <v>50</v>
      </c>
      <c r="U630" s="70">
        <f t="shared" si="38"/>
        <v>0.03</v>
      </c>
      <c r="V630" s="52">
        <v>4.92</v>
      </c>
      <c r="W630" s="52" t="str" cm="1">
        <f t="array" ref="W630">_xlfn.SWITCH(ROUND(V630,0),5,"Excellent",4,"Good",3,"Ok","Bad")</f>
        <v>Excellent</v>
      </c>
      <c r="X630">
        <v>12</v>
      </c>
      <c r="Y630" t="str">
        <f t="shared" si="39"/>
        <v>No</v>
      </c>
      <c r="Z630" s="68">
        <v>43169</v>
      </c>
      <c r="AA630" s="68">
        <v>43682</v>
      </c>
      <c r="AB630">
        <v>62</v>
      </c>
      <c r="AC630" t="s">
        <v>15615</v>
      </c>
    </row>
    <row r="631" spans="1:29" x14ac:dyDescent="0.3">
      <c r="A631" t="s">
        <v>484</v>
      </c>
      <c r="B631">
        <v>148</v>
      </c>
      <c r="C631" t="str">
        <f>VLOOKUP($B631,Hosts!$A:$M,10,0)</f>
        <v>Within an hour</v>
      </c>
      <c r="D631" s="70">
        <f>VLOOKUP($B631,Hosts!$A:$M,11,0)</f>
        <v>1</v>
      </c>
      <c r="E631" s="70">
        <f>VLOOKUP($B631,Hosts!$A:$M,12,0)</f>
        <v>1</v>
      </c>
      <c r="F631" t="str">
        <f>VLOOKUP($B631,Hosts!$A:$M,13,0)</f>
        <v>Yes</v>
      </c>
      <c r="G631" t="str">
        <f>INDEX(Hosts!$A:$M, MATCH(Places!$B631,Hosts!$A:$A,0), MATCH(Places!G$1,Hosts!$A$1:$M$1,0))</f>
        <v>Within an hour</v>
      </c>
      <c r="H631" s="70">
        <f>INDEX(Hosts!$A:$M, MATCH(Places!$B631,Hosts!$A:$A,0), MATCH(Places!H$1,Hosts!$A$1:$M$1,0))</f>
        <v>1</v>
      </c>
      <c r="I631" s="70">
        <f>INDEX(Hosts!$A:$M, MATCH(Places!$B631,Hosts!$A:$A,0), MATCH(Places!I$1,Hosts!$A$1:$M$1,0))</f>
        <v>1</v>
      </c>
      <c r="J631" t="str">
        <f>INDEX(Hosts!$A:$M, MATCH(Places!$B631,Hosts!$A:$A,0), MATCH(Places!J$1,Hosts!$A$1:$M$1,0))</f>
        <v>Yes</v>
      </c>
      <c r="K631">
        <v>15</v>
      </c>
      <c r="L631" t="str">
        <f>VLOOKUP($K631,Neighborhoods!$A:$C,2,0)</f>
        <v>Manhattan</v>
      </c>
      <c r="M631" t="str">
        <f>VLOOKUP($K631,Neighborhoods!$A:$C,3,0)</f>
        <v>East Village</v>
      </c>
      <c r="N631" t="str">
        <f>INDEX(Neighborhoods!$A:$C, MATCH(Places!$K631,Neighborhoods!$A:$A,0), MATCH(Places!N$1,Neighborhoods!$A$1:$C$1,0))</f>
        <v>Manhattan</v>
      </c>
      <c r="O631" t="str">
        <f>INDEX(Neighborhoods!$A:$C, MATCH(Places!$K631,Neighborhoods!$A:$A,0), MATCH(Places!O$1,Neighborhoods!$A$1:$C$1,0))</f>
        <v>East Village</v>
      </c>
      <c r="P631" t="s">
        <v>11822</v>
      </c>
      <c r="Q631" t="str">
        <f t="shared" si="36"/>
        <v>No</v>
      </c>
      <c r="R631">
        <v>2</v>
      </c>
      <c r="S631" t="str">
        <f t="shared" si="37"/>
        <v>Small</v>
      </c>
      <c r="T631" s="50">
        <v>80</v>
      </c>
      <c r="U631" s="70">
        <f t="shared" si="38"/>
        <v>0.03</v>
      </c>
      <c r="V631" s="52">
        <v>4.99</v>
      </c>
      <c r="W631" s="52" t="str" cm="1">
        <f t="array" ref="W631">_xlfn.SWITCH(ROUND(V631,0),5,"Excellent",4,"Good",3,"Ok","Bad")</f>
        <v>Excellent</v>
      </c>
      <c r="X631">
        <v>116</v>
      </c>
      <c r="Y631" t="str">
        <f t="shared" si="39"/>
        <v>Yes</v>
      </c>
      <c r="Z631" s="68">
        <v>41645</v>
      </c>
      <c r="AA631" s="68">
        <v>43833</v>
      </c>
      <c r="AB631">
        <v>19</v>
      </c>
      <c r="AC631" t="s">
        <v>15615</v>
      </c>
    </row>
    <row r="632" spans="1:29" x14ac:dyDescent="0.3">
      <c r="A632" t="s">
        <v>13580</v>
      </c>
      <c r="B632">
        <v>1406</v>
      </c>
      <c r="C632" t="str">
        <f>VLOOKUP($B632,Hosts!$A:$M,10,0)</f>
        <v>Within an hour</v>
      </c>
      <c r="D632" s="70">
        <f>VLOOKUP($B632,Hosts!$A:$M,11,0)</f>
        <v>0.88</v>
      </c>
      <c r="E632" s="70">
        <f>VLOOKUP($B632,Hosts!$A:$M,12,0)</f>
        <v>0.98</v>
      </c>
      <c r="F632" t="str">
        <f>VLOOKUP($B632,Hosts!$A:$M,13,0)</f>
        <v>Yes</v>
      </c>
      <c r="G632" t="str">
        <f>INDEX(Hosts!$A:$M, MATCH(Places!$B632,Hosts!$A:$A,0), MATCH(Places!G$1,Hosts!$A$1:$M$1,0))</f>
        <v>Within an hour</v>
      </c>
      <c r="H632" s="70">
        <f>INDEX(Hosts!$A:$M, MATCH(Places!$B632,Hosts!$A:$A,0), MATCH(Places!H$1,Hosts!$A$1:$M$1,0))</f>
        <v>0.88</v>
      </c>
      <c r="I632" s="70">
        <f>INDEX(Hosts!$A:$M, MATCH(Places!$B632,Hosts!$A:$A,0), MATCH(Places!I$1,Hosts!$A$1:$M$1,0))</f>
        <v>0.98</v>
      </c>
      <c r="J632" t="str">
        <f>INDEX(Hosts!$A:$M, MATCH(Places!$B632,Hosts!$A:$A,0), MATCH(Places!J$1,Hosts!$A$1:$M$1,0))</f>
        <v>Yes</v>
      </c>
      <c r="K632">
        <v>12</v>
      </c>
      <c r="L632" t="str">
        <f>VLOOKUP($K632,Neighborhoods!$A:$C,2,0)</f>
        <v>Brooklyn</v>
      </c>
      <c r="M632" t="str">
        <f>VLOOKUP($K632,Neighborhoods!$A:$C,3,0)</f>
        <v>Williamsburg</v>
      </c>
      <c r="N632" t="str">
        <f>INDEX(Neighborhoods!$A:$C, MATCH(Places!$K632,Neighborhoods!$A:$A,0), MATCH(Places!N$1,Neighborhoods!$A$1:$C$1,0))</f>
        <v>Brooklyn</v>
      </c>
      <c r="O632" t="str">
        <f>INDEX(Neighborhoods!$A:$C, MATCH(Places!$K632,Neighborhoods!$A:$A,0), MATCH(Places!O$1,Neighborhoods!$A$1:$C$1,0))</f>
        <v>Williamsburg</v>
      </c>
      <c r="P632" t="s">
        <v>1</v>
      </c>
      <c r="Q632" t="str">
        <f t="shared" si="36"/>
        <v>Yes</v>
      </c>
      <c r="R632">
        <v>2</v>
      </c>
      <c r="S632" t="str">
        <f t="shared" si="37"/>
        <v>Small</v>
      </c>
      <c r="T632" s="50">
        <v>70</v>
      </c>
      <c r="U632" s="70">
        <f t="shared" si="38"/>
        <v>0.03</v>
      </c>
      <c r="V632" s="52">
        <v>4.9800000000000004</v>
      </c>
      <c r="W632" s="52" t="str" cm="1">
        <f t="array" ref="W632">_xlfn.SWITCH(ROUND(V632,0),5,"Excellent",4,"Good",3,"Ok","Bad")</f>
        <v>Excellent</v>
      </c>
      <c r="X632">
        <v>257</v>
      </c>
      <c r="Y632" t="str">
        <f t="shared" si="39"/>
        <v>Yes</v>
      </c>
      <c r="Z632" s="68">
        <v>41785</v>
      </c>
      <c r="AA632" s="68">
        <v>43908</v>
      </c>
      <c r="AB632">
        <v>112</v>
      </c>
      <c r="AC632" t="s">
        <v>15615</v>
      </c>
    </row>
    <row r="633" spans="1:29" x14ac:dyDescent="0.3">
      <c r="A633" t="s">
        <v>14708</v>
      </c>
      <c r="B633">
        <v>1239</v>
      </c>
      <c r="C633" t="str">
        <f>VLOOKUP($B633,Hosts!$A:$M,10,0)</f>
        <v>Within an hour</v>
      </c>
      <c r="D633" s="70">
        <f>VLOOKUP($B633,Hosts!$A:$M,11,0)</f>
        <v>0.98</v>
      </c>
      <c r="E633" s="70">
        <f>VLOOKUP($B633,Hosts!$A:$M,12,0)</f>
        <v>1</v>
      </c>
      <c r="F633" t="str">
        <f>VLOOKUP($B633,Hosts!$A:$M,13,0)</f>
        <v>No</v>
      </c>
      <c r="G633" t="str">
        <f>INDEX(Hosts!$A:$M, MATCH(Places!$B633,Hosts!$A:$A,0), MATCH(Places!G$1,Hosts!$A$1:$M$1,0))</f>
        <v>Within an hour</v>
      </c>
      <c r="H633" s="70">
        <f>INDEX(Hosts!$A:$M, MATCH(Places!$B633,Hosts!$A:$A,0), MATCH(Places!H$1,Hosts!$A$1:$M$1,0))</f>
        <v>0.98</v>
      </c>
      <c r="I633" s="70">
        <f>INDEX(Hosts!$A:$M, MATCH(Places!$B633,Hosts!$A:$A,0), MATCH(Places!I$1,Hosts!$A$1:$M$1,0))</f>
        <v>1</v>
      </c>
      <c r="J633" t="str">
        <f>INDEX(Hosts!$A:$M, MATCH(Places!$B633,Hosts!$A:$A,0), MATCH(Places!J$1,Hosts!$A$1:$M$1,0))</f>
        <v>No</v>
      </c>
      <c r="K633">
        <v>11</v>
      </c>
      <c r="L633" t="str">
        <f>VLOOKUP($K633,Neighborhoods!$A:$C,2,0)</f>
        <v>Brooklyn</v>
      </c>
      <c r="M633" t="str">
        <f>VLOOKUP($K633,Neighborhoods!$A:$C,3,0)</f>
        <v>Greenpoint</v>
      </c>
      <c r="N633" t="str">
        <f>INDEX(Neighborhoods!$A:$C, MATCH(Places!$K633,Neighborhoods!$A:$A,0), MATCH(Places!N$1,Neighborhoods!$A$1:$C$1,0))</f>
        <v>Brooklyn</v>
      </c>
      <c r="O633" t="str">
        <f>INDEX(Neighborhoods!$A:$C, MATCH(Places!$K633,Neighborhoods!$A:$A,0), MATCH(Places!O$1,Neighborhoods!$A$1:$C$1,0))</f>
        <v>Greenpoint</v>
      </c>
      <c r="P633" t="s">
        <v>11822</v>
      </c>
      <c r="Q633" t="str">
        <f t="shared" si="36"/>
        <v>No</v>
      </c>
      <c r="R633">
        <v>5</v>
      </c>
      <c r="S633" t="str">
        <f t="shared" si="37"/>
        <v>Medium</v>
      </c>
      <c r="T633" s="50">
        <v>119</v>
      </c>
      <c r="U633" s="70">
        <f t="shared" si="38"/>
        <v>0.03</v>
      </c>
      <c r="V633" s="52">
        <v>4.82</v>
      </c>
      <c r="W633" s="52" t="str" cm="1">
        <f t="array" ref="W633">_xlfn.SWITCH(ROUND(V633,0),5,"Excellent",4,"Good",3,"Ok","Bad")</f>
        <v>Excellent</v>
      </c>
      <c r="X633">
        <v>11</v>
      </c>
      <c r="Y633" t="str">
        <f t="shared" si="39"/>
        <v>No</v>
      </c>
      <c r="Z633" s="68">
        <v>42356</v>
      </c>
      <c r="AA633" s="68">
        <v>43784</v>
      </c>
      <c r="AB633">
        <v>332</v>
      </c>
      <c r="AC633" t="s">
        <v>15616</v>
      </c>
    </row>
    <row r="634" spans="1:29" x14ac:dyDescent="0.3">
      <c r="A634" t="s">
        <v>14708</v>
      </c>
      <c r="B634">
        <v>1239</v>
      </c>
      <c r="C634" t="str">
        <f>VLOOKUP($B634,Hosts!$A:$M,10,0)</f>
        <v>Within an hour</v>
      </c>
      <c r="D634" s="70">
        <f>VLOOKUP($B634,Hosts!$A:$M,11,0)</f>
        <v>0.98</v>
      </c>
      <c r="E634" s="70">
        <f>VLOOKUP($B634,Hosts!$A:$M,12,0)</f>
        <v>1</v>
      </c>
      <c r="F634" t="str">
        <f>VLOOKUP($B634,Hosts!$A:$M,13,0)</f>
        <v>No</v>
      </c>
      <c r="G634" t="str">
        <f>INDEX(Hosts!$A:$M, MATCH(Places!$B634,Hosts!$A:$A,0), MATCH(Places!G$1,Hosts!$A$1:$M$1,0))</f>
        <v>Within an hour</v>
      </c>
      <c r="H634" s="70">
        <f>INDEX(Hosts!$A:$M, MATCH(Places!$B634,Hosts!$A:$A,0), MATCH(Places!H$1,Hosts!$A$1:$M$1,0))</f>
        <v>0.98</v>
      </c>
      <c r="I634" s="70">
        <f>INDEX(Hosts!$A:$M, MATCH(Places!$B634,Hosts!$A:$A,0), MATCH(Places!I$1,Hosts!$A$1:$M$1,0))</f>
        <v>1</v>
      </c>
      <c r="J634" t="str">
        <f>INDEX(Hosts!$A:$M, MATCH(Places!$B634,Hosts!$A:$A,0), MATCH(Places!J$1,Hosts!$A$1:$M$1,0))</f>
        <v>No</v>
      </c>
      <c r="K634">
        <v>11</v>
      </c>
      <c r="L634" t="str">
        <f>VLOOKUP($K634,Neighborhoods!$A:$C,2,0)</f>
        <v>Brooklyn</v>
      </c>
      <c r="M634" t="str">
        <f>VLOOKUP($K634,Neighborhoods!$A:$C,3,0)</f>
        <v>Greenpoint</v>
      </c>
      <c r="N634" t="str">
        <f>INDEX(Neighborhoods!$A:$C, MATCH(Places!$K634,Neighborhoods!$A:$A,0), MATCH(Places!N$1,Neighborhoods!$A$1:$C$1,0))</f>
        <v>Brooklyn</v>
      </c>
      <c r="O634" t="str">
        <f>INDEX(Neighborhoods!$A:$C, MATCH(Places!$K634,Neighborhoods!$A:$A,0), MATCH(Places!O$1,Neighborhoods!$A$1:$C$1,0))</f>
        <v>Greenpoint</v>
      </c>
      <c r="P634" t="s">
        <v>11822</v>
      </c>
      <c r="Q634" t="str">
        <f t="shared" si="36"/>
        <v>No</v>
      </c>
      <c r="R634">
        <v>4</v>
      </c>
      <c r="S634" t="str">
        <f t="shared" si="37"/>
        <v>Medium</v>
      </c>
      <c r="T634" s="50">
        <v>134</v>
      </c>
      <c r="U634" s="70">
        <f t="shared" si="38"/>
        <v>0.03</v>
      </c>
      <c r="V634" s="52">
        <v>4.71</v>
      </c>
      <c r="W634" s="52" t="str" cm="1">
        <f t="array" ref="W634">_xlfn.SWITCH(ROUND(V634,0),5,"Excellent",4,"Good",3,"Ok","Bad")</f>
        <v>Excellent</v>
      </c>
      <c r="X634">
        <v>7</v>
      </c>
      <c r="Y634" t="str">
        <f t="shared" si="39"/>
        <v>No</v>
      </c>
      <c r="Z634" s="68">
        <v>41617</v>
      </c>
      <c r="AA634" s="68">
        <v>43861</v>
      </c>
      <c r="AB634">
        <v>76</v>
      </c>
      <c r="AC634" t="s">
        <v>15616</v>
      </c>
    </row>
    <row r="635" spans="1:29" x14ac:dyDescent="0.3">
      <c r="A635" t="s">
        <v>485</v>
      </c>
      <c r="B635">
        <v>690</v>
      </c>
      <c r="C635" t="str">
        <f>VLOOKUP($B635,Hosts!$A:$M,10,0)</f>
        <v>Within a few hours</v>
      </c>
      <c r="D635" s="70">
        <f>VLOOKUP($B635,Hosts!$A:$M,11,0)</f>
        <v>0.67</v>
      </c>
      <c r="E635" s="70">
        <f>VLOOKUP($B635,Hosts!$A:$M,12,0)</f>
        <v>0</v>
      </c>
      <c r="F635" t="str">
        <f>VLOOKUP($B635,Hosts!$A:$M,13,0)</f>
        <v>Yes</v>
      </c>
      <c r="G635" t="str">
        <f>INDEX(Hosts!$A:$M, MATCH(Places!$B635,Hosts!$A:$A,0), MATCH(Places!G$1,Hosts!$A$1:$M$1,0))</f>
        <v>Within a few hours</v>
      </c>
      <c r="H635" s="70">
        <f>INDEX(Hosts!$A:$M, MATCH(Places!$B635,Hosts!$A:$A,0), MATCH(Places!H$1,Hosts!$A$1:$M$1,0))</f>
        <v>0.67</v>
      </c>
      <c r="I635" s="70">
        <f>INDEX(Hosts!$A:$M, MATCH(Places!$B635,Hosts!$A:$A,0), MATCH(Places!I$1,Hosts!$A$1:$M$1,0))</f>
        <v>0</v>
      </c>
      <c r="J635" t="str">
        <f>INDEX(Hosts!$A:$M, MATCH(Places!$B635,Hosts!$A:$A,0), MATCH(Places!J$1,Hosts!$A$1:$M$1,0))</f>
        <v>Yes</v>
      </c>
      <c r="K635">
        <v>8</v>
      </c>
      <c r="L635" t="str">
        <f>VLOOKUP($K635,Neighborhoods!$A:$C,2,0)</f>
        <v>Brooklyn</v>
      </c>
      <c r="M635" t="str">
        <f>VLOOKUP($K635,Neighborhoods!$A:$C,3,0)</f>
        <v>Bushwick</v>
      </c>
      <c r="N635" t="str">
        <f>INDEX(Neighborhoods!$A:$C, MATCH(Places!$K635,Neighborhoods!$A:$A,0), MATCH(Places!N$1,Neighborhoods!$A$1:$C$1,0))</f>
        <v>Brooklyn</v>
      </c>
      <c r="O635" t="str">
        <f>INDEX(Neighborhoods!$A:$C, MATCH(Places!$K635,Neighborhoods!$A:$A,0), MATCH(Places!O$1,Neighborhoods!$A$1:$C$1,0))</f>
        <v>Bushwick</v>
      </c>
      <c r="P635" t="s">
        <v>1</v>
      </c>
      <c r="Q635" t="str">
        <f t="shared" si="36"/>
        <v>Yes</v>
      </c>
      <c r="R635">
        <v>2</v>
      </c>
      <c r="S635" t="str">
        <f t="shared" si="37"/>
        <v>Small</v>
      </c>
      <c r="T635" s="50">
        <v>56</v>
      </c>
      <c r="U635" s="70">
        <f t="shared" si="38"/>
        <v>0.03</v>
      </c>
      <c r="V635" s="52">
        <v>4.67</v>
      </c>
      <c r="W635" s="52" t="str" cm="1">
        <f t="array" ref="W635">_xlfn.SWITCH(ROUND(V635,0),5,"Excellent",4,"Good",3,"Ok","Bad")</f>
        <v>Excellent</v>
      </c>
      <c r="X635">
        <v>39</v>
      </c>
      <c r="Y635" t="str">
        <f t="shared" si="39"/>
        <v>No</v>
      </c>
      <c r="Z635" s="68">
        <v>41590</v>
      </c>
      <c r="AA635" s="68">
        <v>43921</v>
      </c>
      <c r="AB635">
        <v>363</v>
      </c>
      <c r="AC635" t="s">
        <v>15615</v>
      </c>
    </row>
    <row r="636" spans="1:29" x14ac:dyDescent="0.3">
      <c r="A636" t="s">
        <v>486</v>
      </c>
      <c r="B636">
        <v>1415</v>
      </c>
      <c r="C636" t="str">
        <f>VLOOKUP($B636,Hosts!$A:$M,10,0)</f>
        <v>Within a day</v>
      </c>
      <c r="D636" s="70">
        <f>VLOOKUP($B636,Hosts!$A:$M,11,0)</f>
        <v>0.68</v>
      </c>
      <c r="E636" s="70">
        <f>VLOOKUP($B636,Hosts!$A:$M,12,0)</f>
        <v>0.68</v>
      </c>
      <c r="F636" t="str">
        <f>VLOOKUP($B636,Hosts!$A:$M,13,0)</f>
        <v>No</v>
      </c>
      <c r="G636" t="str">
        <f>INDEX(Hosts!$A:$M, MATCH(Places!$B636,Hosts!$A:$A,0), MATCH(Places!G$1,Hosts!$A$1:$M$1,0))</f>
        <v>Within a day</v>
      </c>
      <c r="H636" s="70">
        <f>INDEX(Hosts!$A:$M, MATCH(Places!$B636,Hosts!$A:$A,0), MATCH(Places!H$1,Hosts!$A$1:$M$1,0))</f>
        <v>0.68</v>
      </c>
      <c r="I636" s="70">
        <f>INDEX(Hosts!$A:$M, MATCH(Places!$B636,Hosts!$A:$A,0), MATCH(Places!I$1,Hosts!$A$1:$M$1,0))</f>
        <v>0.68</v>
      </c>
      <c r="J636" t="str">
        <f>INDEX(Hosts!$A:$M, MATCH(Places!$B636,Hosts!$A:$A,0), MATCH(Places!J$1,Hosts!$A$1:$M$1,0))</f>
        <v>No</v>
      </c>
      <c r="K636">
        <v>17</v>
      </c>
      <c r="L636" t="str">
        <f>VLOOKUP($K636,Neighborhoods!$A:$C,2,0)</f>
        <v>Manhattan</v>
      </c>
      <c r="M636" t="str">
        <f>VLOOKUP($K636,Neighborhoods!$A:$C,3,0)</f>
        <v>Hell's Kitchen</v>
      </c>
      <c r="N636" t="str">
        <f>INDEX(Neighborhoods!$A:$C, MATCH(Places!$K636,Neighborhoods!$A:$A,0), MATCH(Places!N$1,Neighborhoods!$A$1:$C$1,0))</f>
        <v>Manhattan</v>
      </c>
      <c r="O636" t="str">
        <f>INDEX(Neighborhoods!$A:$C, MATCH(Places!$K636,Neighborhoods!$A:$A,0), MATCH(Places!O$1,Neighborhoods!$A$1:$C$1,0))</f>
        <v>Hell's Kitchen</v>
      </c>
      <c r="P636" t="s">
        <v>11822</v>
      </c>
      <c r="Q636" t="str">
        <f t="shared" si="36"/>
        <v>No</v>
      </c>
      <c r="R636">
        <v>2</v>
      </c>
      <c r="S636" t="str">
        <f t="shared" si="37"/>
        <v>Small</v>
      </c>
      <c r="T636" s="50">
        <v>89</v>
      </c>
      <c r="U636" s="70">
        <f t="shared" si="38"/>
        <v>0.03</v>
      </c>
      <c r="V636" s="52">
        <v>4.67</v>
      </c>
      <c r="W636" s="52" t="str" cm="1">
        <f t="array" ref="W636">_xlfn.SWITCH(ROUND(V636,0),5,"Excellent",4,"Good",3,"Ok","Bad")</f>
        <v>Excellent</v>
      </c>
      <c r="X636">
        <v>192</v>
      </c>
      <c r="Y636" t="str">
        <f t="shared" si="39"/>
        <v>No</v>
      </c>
      <c r="Z636" s="68">
        <v>41618</v>
      </c>
      <c r="AA636" s="68">
        <v>44042</v>
      </c>
      <c r="AB636">
        <v>14</v>
      </c>
      <c r="AC636" t="s">
        <v>15615</v>
      </c>
    </row>
    <row r="637" spans="1:29" x14ac:dyDescent="0.3">
      <c r="A637" t="s">
        <v>487</v>
      </c>
      <c r="B637">
        <v>1419</v>
      </c>
      <c r="C637" t="str">
        <f>VLOOKUP($B637,Hosts!$A:$M,10,0)</f>
        <v>Within an hour</v>
      </c>
      <c r="D637" s="70">
        <f>VLOOKUP($B637,Hosts!$A:$M,11,0)</f>
        <v>1</v>
      </c>
      <c r="E637" s="70">
        <f>VLOOKUP($B637,Hosts!$A:$M,12,0)</f>
        <v>0.92</v>
      </c>
      <c r="F637" t="str">
        <f>VLOOKUP($B637,Hosts!$A:$M,13,0)</f>
        <v>No</v>
      </c>
      <c r="G637" t="str">
        <f>INDEX(Hosts!$A:$M, MATCH(Places!$B637,Hosts!$A:$A,0), MATCH(Places!G$1,Hosts!$A$1:$M$1,0))</f>
        <v>Within an hour</v>
      </c>
      <c r="H637" s="70">
        <f>INDEX(Hosts!$A:$M, MATCH(Places!$B637,Hosts!$A:$A,0), MATCH(Places!H$1,Hosts!$A$1:$M$1,0))</f>
        <v>1</v>
      </c>
      <c r="I637" s="70">
        <f>INDEX(Hosts!$A:$M, MATCH(Places!$B637,Hosts!$A:$A,0), MATCH(Places!I$1,Hosts!$A$1:$M$1,0))</f>
        <v>0.92</v>
      </c>
      <c r="J637" t="str">
        <f>INDEX(Hosts!$A:$M, MATCH(Places!$B637,Hosts!$A:$A,0), MATCH(Places!J$1,Hosts!$A$1:$M$1,0))</f>
        <v>No</v>
      </c>
      <c r="K637">
        <v>19</v>
      </c>
      <c r="L637" t="str">
        <f>VLOOKUP($K637,Neighborhoods!$A:$C,2,0)</f>
        <v>Manhattan</v>
      </c>
      <c r="M637" t="str">
        <f>VLOOKUP($K637,Neighborhoods!$A:$C,3,0)</f>
        <v>Upper East Side</v>
      </c>
      <c r="N637" t="str">
        <f>INDEX(Neighborhoods!$A:$C, MATCH(Places!$K637,Neighborhoods!$A:$A,0), MATCH(Places!N$1,Neighborhoods!$A$1:$C$1,0))</f>
        <v>Manhattan</v>
      </c>
      <c r="O637" t="str">
        <f>INDEX(Neighborhoods!$A:$C, MATCH(Places!$K637,Neighborhoods!$A:$A,0), MATCH(Places!O$1,Neighborhoods!$A$1:$C$1,0))</f>
        <v>Upper East Side</v>
      </c>
      <c r="P637" t="s">
        <v>11822</v>
      </c>
      <c r="Q637" t="str">
        <f t="shared" si="36"/>
        <v>No</v>
      </c>
      <c r="R637">
        <v>3</v>
      </c>
      <c r="S637" t="str">
        <f t="shared" si="37"/>
        <v>Medium</v>
      </c>
      <c r="T637" s="50">
        <v>77</v>
      </c>
      <c r="U637" s="70">
        <f t="shared" si="38"/>
        <v>0.03</v>
      </c>
      <c r="V637" s="52">
        <v>4.87</v>
      </c>
      <c r="W637" s="52" t="str" cm="1">
        <f t="array" ref="W637">_xlfn.SWITCH(ROUND(V637,0),5,"Excellent",4,"Good",3,"Ok","Bad")</f>
        <v>Excellent</v>
      </c>
      <c r="X637">
        <v>275</v>
      </c>
      <c r="Y637" t="str">
        <f t="shared" si="39"/>
        <v>Yes</v>
      </c>
      <c r="Z637" s="68">
        <v>41596</v>
      </c>
      <c r="AA637" s="68">
        <v>43983</v>
      </c>
      <c r="AB637">
        <v>94</v>
      </c>
      <c r="AC637" t="s">
        <v>15616</v>
      </c>
    </row>
    <row r="638" spans="1:29" x14ac:dyDescent="0.3">
      <c r="A638" t="s">
        <v>488</v>
      </c>
      <c r="B638">
        <v>1423</v>
      </c>
      <c r="C638" t="str">
        <f>VLOOKUP($B638,Hosts!$A:$M,10,0)</f>
        <v>Within a few hours</v>
      </c>
      <c r="D638" s="70">
        <f>VLOOKUP($B638,Hosts!$A:$M,11,0)</f>
        <v>1</v>
      </c>
      <c r="E638" s="70">
        <f>VLOOKUP($B638,Hosts!$A:$M,12,0)</f>
        <v>0.1</v>
      </c>
      <c r="F638" t="str">
        <f>VLOOKUP($B638,Hosts!$A:$M,13,0)</f>
        <v>No</v>
      </c>
      <c r="G638" t="str">
        <f>INDEX(Hosts!$A:$M, MATCH(Places!$B638,Hosts!$A:$A,0), MATCH(Places!G$1,Hosts!$A$1:$M$1,0))</f>
        <v>Within a few hours</v>
      </c>
      <c r="H638" s="70">
        <f>INDEX(Hosts!$A:$M, MATCH(Places!$B638,Hosts!$A:$A,0), MATCH(Places!H$1,Hosts!$A$1:$M$1,0))</f>
        <v>1</v>
      </c>
      <c r="I638" s="70">
        <f>INDEX(Hosts!$A:$M, MATCH(Places!$B638,Hosts!$A:$A,0), MATCH(Places!I$1,Hosts!$A$1:$M$1,0))</f>
        <v>0.1</v>
      </c>
      <c r="J638" t="str">
        <f>INDEX(Hosts!$A:$M, MATCH(Places!$B638,Hosts!$A:$A,0), MATCH(Places!J$1,Hosts!$A$1:$M$1,0))</f>
        <v>No</v>
      </c>
      <c r="K638">
        <v>18</v>
      </c>
      <c r="L638" t="str">
        <f>VLOOKUP($K638,Neighborhoods!$A:$C,2,0)</f>
        <v>Manhattan</v>
      </c>
      <c r="M638" t="str">
        <f>VLOOKUP($K638,Neighborhoods!$A:$C,3,0)</f>
        <v>Midtown</v>
      </c>
      <c r="N638" t="str">
        <f>INDEX(Neighborhoods!$A:$C, MATCH(Places!$K638,Neighborhoods!$A:$A,0), MATCH(Places!N$1,Neighborhoods!$A$1:$C$1,0))</f>
        <v>Manhattan</v>
      </c>
      <c r="O638" t="str">
        <f>INDEX(Neighborhoods!$A:$C, MATCH(Places!$K638,Neighborhoods!$A:$A,0), MATCH(Places!O$1,Neighborhoods!$A$1:$C$1,0))</f>
        <v>Midtown</v>
      </c>
      <c r="P638" t="s">
        <v>11822</v>
      </c>
      <c r="Q638" t="str">
        <f t="shared" si="36"/>
        <v>No</v>
      </c>
      <c r="R638">
        <v>5</v>
      </c>
      <c r="S638" t="str">
        <f t="shared" si="37"/>
        <v>Medium</v>
      </c>
      <c r="T638" s="50">
        <v>450</v>
      </c>
      <c r="U638" s="70">
        <f t="shared" si="38"/>
        <v>0.04</v>
      </c>
      <c r="V638" s="52">
        <v>5</v>
      </c>
      <c r="W638" s="52" t="str" cm="1">
        <f t="array" ref="W638">_xlfn.SWITCH(ROUND(V638,0),5,"Excellent",4,"Good",3,"Ok","Bad")</f>
        <v>Excellent</v>
      </c>
      <c r="X638">
        <v>34</v>
      </c>
      <c r="Y638" t="str">
        <f t="shared" si="39"/>
        <v>No</v>
      </c>
      <c r="Z638" s="68">
        <v>41644</v>
      </c>
      <c r="AA638" s="68">
        <v>43807</v>
      </c>
      <c r="AB638">
        <v>254</v>
      </c>
      <c r="AC638" t="s">
        <v>15615</v>
      </c>
    </row>
    <row r="639" spans="1:29" x14ac:dyDescent="0.3">
      <c r="A639" t="s">
        <v>489</v>
      </c>
      <c r="B639">
        <v>763</v>
      </c>
      <c r="C639" t="str">
        <f>VLOOKUP($B639,Hosts!$A:$M,10,0)</f>
        <v>Within an hour</v>
      </c>
      <c r="D639" s="70">
        <f>VLOOKUP($B639,Hosts!$A:$M,11,0)</f>
        <v>1</v>
      </c>
      <c r="E639" s="70">
        <f>VLOOKUP($B639,Hosts!$A:$M,12,0)</f>
        <v>0.99</v>
      </c>
      <c r="F639" t="str">
        <f>VLOOKUP($B639,Hosts!$A:$M,13,0)</f>
        <v>No</v>
      </c>
      <c r="G639" t="str">
        <f>INDEX(Hosts!$A:$M, MATCH(Places!$B639,Hosts!$A:$A,0), MATCH(Places!G$1,Hosts!$A$1:$M$1,0))</f>
        <v>Within an hour</v>
      </c>
      <c r="H639" s="70">
        <f>INDEX(Hosts!$A:$M, MATCH(Places!$B639,Hosts!$A:$A,0), MATCH(Places!H$1,Hosts!$A$1:$M$1,0))</f>
        <v>1</v>
      </c>
      <c r="I639" s="70">
        <f>INDEX(Hosts!$A:$M, MATCH(Places!$B639,Hosts!$A:$A,0), MATCH(Places!I$1,Hosts!$A$1:$M$1,0))</f>
        <v>0.99</v>
      </c>
      <c r="J639" t="str">
        <f>INDEX(Hosts!$A:$M, MATCH(Places!$B639,Hosts!$A:$A,0), MATCH(Places!J$1,Hosts!$A$1:$M$1,0))</f>
        <v>No</v>
      </c>
      <c r="K639">
        <v>26</v>
      </c>
      <c r="L639" t="str">
        <f>VLOOKUP($K639,Neighborhoods!$A:$C,2,0)</f>
        <v>Queens</v>
      </c>
      <c r="M639" t="str">
        <f>VLOOKUP($K639,Neighborhoods!$A:$C,3,0)</f>
        <v>Sunnyside</v>
      </c>
      <c r="N639" t="str">
        <f>INDEX(Neighborhoods!$A:$C, MATCH(Places!$K639,Neighborhoods!$A:$A,0), MATCH(Places!N$1,Neighborhoods!$A$1:$C$1,0))</f>
        <v>Queens</v>
      </c>
      <c r="O639" t="str">
        <f>INDEX(Neighborhoods!$A:$C, MATCH(Places!$K639,Neighborhoods!$A:$A,0), MATCH(Places!O$1,Neighborhoods!$A$1:$C$1,0))</f>
        <v>Sunnyside</v>
      </c>
      <c r="P639" t="s">
        <v>1</v>
      </c>
      <c r="Q639" t="str">
        <f t="shared" si="36"/>
        <v>Yes</v>
      </c>
      <c r="R639">
        <v>2</v>
      </c>
      <c r="S639" t="str">
        <f t="shared" si="37"/>
        <v>Small</v>
      </c>
      <c r="T639" s="50">
        <v>49</v>
      </c>
      <c r="U639" s="70">
        <f t="shared" si="38"/>
        <v>0.03</v>
      </c>
      <c r="V639" s="52">
        <v>4.58</v>
      </c>
      <c r="W639" s="52" t="str" cm="1">
        <f t="array" ref="W639">_xlfn.SWITCH(ROUND(V639,0),5,"Excellent",4,"Good",3,"Ok","Bad")</f>
        <v>Excellent</v>
      </c>
      <c r="X639">
        <v>85</v>
      </c>
      <c r="Y639" t="str">
        <f t="shared" si="39"/>
        <v>No</v>
      </c>
      <c r="Z639" s="68">
        <v>42713</v>
      </c>
      <c r="AA639" s="68">
        <v>43833</v>
      </c>
      <c r="AB639">
        <v>365</v>
      </c>
      <c r="AC639" t="s">
        <v>15616</v>
      </c>
    </row>
    <row r="640" spans="1:29" x14ac:dyDescent="0.3">
      <c r="A640" t="s">
        <v>490</v>
      </c>
      <c r="B640">
        <v>634</v>
      </c>
      <c r="C640" t="str">
        <f>VLOOKUP($B640,Hosts!$A:$M,10,0)</f>
        <v>Within an hour</v>
      </c>
      <c r="D640" s="70">
        <f>VLOOKUP($B640,Hosts!$A:$M,11,0)</f>
        <v>1</v>
      </c>
      <c r="E640" s="70">
        <f>VLOOKUP($B640,Hosts!$A:$M,12,0)</f>
        <v>1</v>
      </c>
      <c r="F640" t="str">
        <f>VLOOKUP($B640,Hosts!$A:$M,13,0)</f>
        <v>No</v>
      </c>
      <c r="G640" t="str">
        <f>INDEX(Hosts!$A:$M, MATCH(Places!$B640,Hosts!$A:$A,0), MATCH(Places!G$1,Hosts!$A$1:$M$1,0))</f>
        <v>Within an hour</v>
      </c>
      <c r="H640" s="70">
        <f>INDEX(Hosts!$A:$M, MATCH(Places!$B640,Hosts!$A:$A,0), MATCH(Places!H$1,Hosts!$A$1:$M$1,0))</f>
        <v>1</v>
      </c>
      <c r="I640" s="70">
        <f>INDEX(Hosts!$A:$M, MATCH(Places!$B640,Hosts!$A:$A,0), MATCH(Places!I$1,Hosts!$A$1:$M$1,0))</f>
        <v>1</v>
      </c>
      <c r="J640" t="str">
        <f>INDEX(Hosts!$A:$M, MATCH(Places!$B640,Hosts!$A:$A,0), MATCH(Places!J$1,Hosts!$A$1:$M$1,0))</f>
        <v>No</v>
      </c>
      <c r="K640">
        <v>12</v>
      </c>
      <c r="L640" t="str">
        <f>VLOOKUP($K640,Neighborhoods!$A:$C,2,0)</f>
        <v>Brooklyn</v>
      </c>
      <c r="M640" t="str">
        <f>VLOOKUP($K640,Neighborhoods!$A:$C,3,0)</f>
        <v>Williamsburg</v>
      </c>
      <c r="N640" t="str">
        <f>INDEX(Neighborhoods!$A:$C, MATCH(Places!$K640,Neighborhoods!$A:$A,0), MATCH(Places!N$1,Neighborhoods!$A$1:$C$1,0))</f>
        <v>Brooklyn</v>
      </c>
      <c r="O640" t="str">
        <f>INDEX(Neighborhoods!$A:$C, MATCH(Places!$K640,Neighborhoods!$A:$A,0), MATCH(Places!O$1,Neighborhoods!$A$1:$C$1,0))</f>
        <v>Williamsburg</v>
      </c>
      <c r="P640" t="s">
        <v>11822</v>
      </c>
      <c r="Q640" t="str">
        <f t="shared" si="36"/>
        <v>No</v>
      </c>
      <c r="R640">
        <v>4</v>
      </c>
      <c r="S640" t="str">
        <f t="shared" si="37"/>
        <v>Medium</v>
      </c>
      <c r="T640" s="50">
        <v>179</v>
      </c>
      <c r="U640" s="70">
        <f t="shared" si="38"/>
        <v>0.03</v>
      </c>
      <c r="V640" s="52">
        <v>4.63</v>
      </c>
      <c r="W640" s="52" t="str" cm="1">
        <f t="array" ref="W640">_xlfn.SWITCH(ROUND(V640,0),5,"Excellent",4,"Good",3,"Ok","Bad")</f>
        <v>Excellent</v>
      </c>
      <c r="X640">
        <v>19</v>
      </c>
      <c r="Y640" t="str">
        <f t="shared" si="39"/>
        <v>No</v>
      </c>
      <c r="Z640" s="68">
        <v>41640</v>
      </c>
      <c r="AA640" s="68">
        <v>43833</v>
      </c>
      <c r="AB640">
        <v>230</v>
      </c>
      <c r="AC640" t="s">
        <v>15616</v>
      </c>
    </row>
    <row r="641" spans="1:29" x14ac:dyDescent="0.3">
      <c r="A641" t="s">
        <v>491</v>
      </c>
      <c r="B641">
        <v>1409</v>
      </c>
      <c r="C641" t="str">
        <f>VLOOKUP($B641,Hosts!$A:$M,10,0)</f>
        <v>Within an hour</v>
      </c>
      <c r="D641" s="70">
        <f>VLOOKUP($B641,Hosts!$A:$M,11,0)</f>
        <v>1</v>
      </c>
      <c r="E641" s="70">
        <f>VLOOKUP($B641,Hosts!$A:$M,12,0)</f>
        <v>0.78</v>
      </c>
      <c r="F641" t="str">
        <f>VLOOKUP($B641,Hosts!$A:$M,13,0)</f>
        <v>No</v>
      </c>
      <c r="G641" t="str">
        <f>INDEX(Hosts!$A:$M, MATCH(Places!$B641,Hosts!$A:$A,0), MATCH(Places!G$1,Hosts!$A$1:$M$1,0))</f>
        <v>Within an hour</v>
      </c>
      <c r="H641" s="70">
        <f>INDEX(Hosts!$A:$M, MATCH(Places!$B641,Hosts!$A:$A,0), MATCH(Places!H$1,Hosts!$A$1:$M$1,0))</f>
        <v>1</v>
      </c>
      <c r="I641" s="70">
        <f>INDEX(Hosts!$A:$M, MATCH(Places!$B641,Hosts!$A:$A,0), MATCH(Places!I$1,Hosts!$A$1:$M$1,0))</f>
        <v>0.78</v>
      </c>
      <c r="J641" t="str">
        <f>INDEX(Hosts!$A:$M, MATCH(Places!$B641,Hosts!$A:$A,0), MATCH(Places!J$1,Hosts!$A$1:$M$1,0))</f>
        <v>No</v>
      </c>
      <c r="K641">
        <v>9</v>
      </c>
      <c r="L641" t="str">
        <f>VLOOKUP($K641,Neighborhoods!$A:$C,2,0)</f>
        <v>Brooklyn</v>
      </c>
      <c r="M641" t="str">
        <f>VLOOKUP($K641,Neighborhoods!$A:$C,3,0)</f>
        <v>Crown Heights</v>
      </c>
      <c r="N641" t="str">
        <f>INDEX(Neighborhoods!$A:$C, MATCH(Places!$K641,Neighborhoods!$A:$A,0), MATCH(Places!N$1,Neighborhoods!$A$1:$C$1,0))</f>
        <v>Brooklyn</v>
      </c>
      <c r="O641" t="str">
        <f>INDEX(Neighborhoods!$A:$C, MATCH(Places!$K641,Neighborhoods!$A:$A,0), MATCH(Places!O$1,Neighborhoods!$A$1:$C$1,0))</f>
        <v>Crown Heights</v>
      </c>
      <c r="P641" t="s">
        <v>1</v>
      </c>
      <c r="Q641" t="str">
        <f t="shared" si="36"/>
        <v>Yes</v>
      </c>
      <c r="R641">
        <v>1</v>
      </c>
      <c r="S641" t="str">
        <f t="shared" si="37"/>
        <v>Small</v>
      </c>
      <c r="T641" s="50">
        <v>35</v>
      </c>
      <c r="U641" s="70">
        <f t="shared" si="38"/>
        <v>0.03</v>
      </c>
      <c r="V641" s="52">
        <v>4.9000000000000004</v>
      </c>
      <c r="W641" s="52" t="str" cm="1">
        <f t="array" ref="W641">_xlfn.SWITCH(ROUND(V641,0),5,"Excellent",4,"Good",3,"Ok","Bad")</f>
        <v>Excellent</v>
      </c>
      <c r="X641">
        <v>10</v>
      </c>
      <c r="Y641" t="str">
        <f t="shared" si="39"/>
        <v>No</v>
      </c>
      <c r="Z641" s="68">
        <v>42209</v>
      </c>
      <c r="AA641" s="68">
        <v>43840</v>
      </c>
      <c r="AB641">
        <v>76</v>
      </c>
      <c r="AC641" t="s">
        <v>15615</v>
      </c>
    </row>
    <row r="642" spans="1:29" x14ac:dyDescent="0.3">
      <c r="A642" t="s">
        <v>492</v>
      </c>
      <c r="B642">
        <v>1403</v>
      </c>
      <c r="C642" t="str">
        <f>VLOOKUP($B642,Hosts!$A:$M,10,0)</f>
        <v>Within an hour</v>
      </c>
      <c r="D642" s="70">
        <f>VLOOKUP($B642,Hosts!$A:$M,11,0)</f>
        <v>1</v>
      </c>
      <c r="E642" s="70">
        <f>VLOOKUP($B642,Hosts!$A:$M,12,0)</f>
        <v>0.95</v>
      </c>
      <c r="F642" t="str">
        <f>VLOOKUP($B642,Hosts!$A:$M,13,0)</f>
        <v>No</v>
      </c>
      <c r="G642" t="str">
        <f>INDEX(Hosts!$A:$M, MATCH(Places!$B642,Hosts!$A:$A,0), MATCH(Places!G$1,Hosts!$A$1:$M$1,0))</f>
        <v>Within an hour</v>
      </c>
      <c r="H642" s="70">
        <f>INDEX(Hosts!$A:$M, MATCH(Places!$B642,Hosts!$A:$A,0), MATCH(Places!H$1,Hosts!$A$1:$M$1,0))</f>
        <v>1</v>
      </c>
      <c r="I642" s="70">
        <f>INDEX(Hosts!$A:$M, MATCH(Places!$B642,Hosts!$A:$A,0), MATCH(Places!I$1,Hosts!$A$1:$M$1,0))</f>
        <v>0.95</v>
      </c>
      <c r="J642" t="str">
        <f>INDEX(Hosts!$A:$M, MATCH(Places!$B642,Hosts!$A:$A,0), MATCH(Places!J$1,Hosts!$A$1:$M$1,0))</f>
        <v>No</v>
      </c>
      <c r="K642">
        <v>16</v>
      </c>
      <c r="L642" t="str">
        <f>VLOOKUP($K642,Neighborhoods!$A:$C,2,0)</f>
        <v>Manhattan</v>
      </c>
      <c r="M642" t="str">
        <f>VLOOKUP($K642,Neighborhoods!$A:$C,3,0)</f>
        <v>Harlem</v>
      </c>
      <c r="N642" t="str">
        <f>INDEX(Neighborhoods!$A:$C, MATCH(Places!$K642,Neighborhoods!$A:$A,0), MATCH(Places!N$1,Neighborhoods!$A$1:$C$1,0))</f>
        <v>Manhattan</v>
      </c>
      <c r="O642" t="str">
        <f>INDEX(Neighborhoods!$A:$C, MATCH(Places!$K642,Neighborhoods!$A:$A,0), MATCH(Places!O$1,Neighborhoods!$A$1:$C$1,0))</f>
        <v>Harlem</v>
      </c>
      <c r="P642" t="s">
        <v>11822</v>
      </c>
      <c r="Q642" t="str">
        <f t="shared" si="36"/>
        <v>No</v>
      </c>
      <c r="R642">
        <v>4</v>
      </c>
      <c r="S642" t="str">
        <f t="shared" si="37"/>
        <v>Medium</v>
      </c>
      <c r="T642" s="50">
        <v>155</v>
      </c>
      <c r="U642" s="70">
        <f t="shared" si="38"/>
        <v>0.03</v>
      </c>
      <c r="V642" s="52">
        <v>4.88</v>
      </c>
      <c r="W642" s="52" t="str" cm="1">
        <f t="array" ref="W642">_xlfn.SWITCH(ROUND(V642,0),5,"Excellent",4,"Good",3,"Ok","Bad")</f>
        <v>Excellent</v>
      </c>
      <c r="X642">
        <v>355</v>
      </c>
      <c r="Y642" t="str">
        <f t="shared" si="39"/>
        <v>Yes</v>
      </c>
      <c r="Z642" s="68">
        <v>41604</v>
      </c>
      <c r="AA642" s="68">
        <v>43896</v>
      </c>
      <c r="AB642">
        <v>322</v>
      </c>
      <c r="AC642" t="s">
        <v>15616</v>
      </c>
    </row>
    <row r="643" spans="1:29" x14ac:dyDescent="0.3">
      <c r="A643" t="s">
        <v>493</v>
      </c>
      <c r="B643">
        <v>1435</v>
      </c>
      <c r="C643" t="str">
        <f>VLOOKUP($B643,Hosts!$A:$M,10,0)</f>
        <v>Within a few hours</v>
      </c>
      <c r="D643" s="70">
        <f>VLOOKUP($B643,Hosts!$A:$M,11,0)</f>
        <v>1</v>
      </c>
      <c r="E643" s="70">
        <f>VLOOKUP($B643,Hosts!$A:$M,12,0)</f>
        <v>0.63</v>
      </c>
      <c r="F643" t="str">
        <f>VLOOKUP($B643,Hosts!$A:$M,13,0)</f>
        <v>No</v>
      </c>
      <c r="G643" t="str">
        <f>INDEX(Hosts!$A:$M, MATCH(Places!$B643,Hosts!$A:$A,0), MATCH(Places!G$1,Hosts!$A$1:$M$1,0))</f>
        <v>Within a few hours</v>
      </c>
      <c r="H643" s="70">
        <f>INDEX(Hosts!$A:$M, MATCH(Places!$B643,Hosts!$A:$A,0), MATCH(Places!H$1,Hosts!$A$1:$M$1,0))</f>
        <v>1</v>
      </c>
      <c r="I643" s="70">
        <f>INDEX(Hosts!$A:$M, MATCH(Places!$B643,Hosts!$A:$A,0), MATCH(Places!I$1,Hosts!$A$1:$M$1,0))</f>
        <v>0.63</v>
      </c>
      <c r="J643" t="str">
        <f>INDEX(Hosts!$A:$M, MATCH(Places!$B643,Hosts!$A:$A,0), MATCH(Places!J$1,Hosts!$A$1:$M$1,0))</f>
        <v>No</v>
      </c>
      <c r="K643">
        <v>21</v>
      </c>
      <c r="L643" t="str">
        <f>VLOOKUP($K643,Neighborhoods!$A:$C,2,0)</f>
        <v>Queens</v>
      </c>
      <c r="M643" t="str">
        <f>VLOOKUP($K643,Neighborhoods!$A:$C,3,0)</f>
        <v>Astoria</v>
      </c>
      <c r="N643" t="str">
        <f>INDEX(Neighborhoods!$A:$C, MATCH(Places!$K643,Neighborhoods!$A:$A,0), MATCH(Places!N$1,Neighborhoods!$A$1:$C$1,0))</f>
        <v>Queens</v>
      </c>
      <c r="O643" t="str">
        <f>INDEX(Neighborhoods!$A:$C, MATCH(Places!$K643,Neighborhoods!$A:$A,0), MATCH(Places!O$1,Neighborhoods!$A$1:$C$1,0))</f>
        <v>Astoria</v>
      </c>
      <c r="P643" t="s">
        <v>11822</v>
      </c>
      <c r="Q643" t="str">
        <f t="shared" ref="Q643:Q706" si="40">IF(OR(P643="Private room",P643="Shared room"),"Yes","No")</f>
        <v>No</v>
      </c>
      <c r="R643">
        <v>4</v>
      </c>
      <c r="S643" t="str">
        <f t="shared" ref="S643:S706" si="41">IF(R643&lt;=2,"Small",IF(R643&lt;=5,"Medium","Large"))</f>
        <v>Medium</v>
      </c>
      <c r="T643" s="50">
        <v>129</v>
      </c>
      <c r="U643" s="70">
        <f t="shared" ref="U643:U706" si="42">VLOOKUP($T643,$AF$1:$AG$5,2)</f>
        <v>0.03</v>
      </c>
      <c r="V643" s="52">
        <v>5</v>
      </c>
      <c r="W643" s="52" t="str" cm="1">
        <f t="array" ref="W643">_xlfn.SWITCH(ROUND(V643,0),5,"Excellent",4,"Good",3,"Ok","Bad")</f>
        <v>Excellent</v>
      </c>
      <c r="X643">
        <v>20</v>
      </c>
      <c r="Y643" t="str">
        <f t="shared" ref="Y643:Y706" si="43">IF(AND(V643&gt;4.8,X643&gt;100),"Yes","No")</f>
        <v>No</v>
      </c>
      <c r="Z643" s="68">
        <v>41642</v>
      </c>
      <c r="AA643" s="68">
        <v>43879</v>
      </c>
      <c r="AB643">
        <v>351</v>
      </c>
      <c r="AC643" t="s">
        <v>15615</v>
      </c>
    </row>
    <row r="644" spans="1:29" x14ac:dyDescent="0.3">
      <c r="A644" t="s">
        <v>494</v>
      </c>
      <c r="B644">
        <v>934</v>
      </c>
      <c r="C644" t="str">
        <f>VLOOKUP($B644,Hosts!$A:$M,10,0)</f>
        <v>Within an hour</v>
      </c>
      <c r="D644" s="70">
        <f>VLOOKUP($B644,Hosts!$A:$M,11,0)</f>
        <v>1</v>
      </c>
      <c r="E644" s="70">
        <f>VLOOKUP($B644,Hosts!$A:$M,12,0)</f>
        <v>1</v>
      </c>
      <c r="F644" t="str">
        <f>VLOOKUP($B644,Hosts!$A:$M,13,0)</f>
        <v>No</v>
      </c>
      <c r="G644" t="str">
        <f>INDEX(Hosts!$A:$M, MATCH(Places!$B644,Hosts!$A:$A,0), MATCH(Places!G$1,Hosts!$A$1:$M$1,0))</f>
        <v>Within an hour</v>
      </c>
      <c r="H644" s="70">
        <f>INDEX(Hosts!$A:$M, MATCH(Places!$B644,Hosts!$A:$A,0), MATCH(Places!H$1,Hosts!$A$1:$M$1,0))</f>
        <v>1</v>
      </c>
      <c r="I644" s="70">
        <f>INDEX(Hosts!$A:$M, MATCH(Places!$B644,Hosts!$A:$A,0), MATCH(Places!I$1,Hosts!$A$1:$M$1,0))</f>
        <v>1</v>
      </c>
      <c r="J644" t="str">
        <f>INDEX(Hosts!$A:$M, MATCH(Places!$B644,Hosts!$A:$A,0), MATCH(Places!J$1,Hosts!$A$1:$M$1,0))</f>
        <v>No</v>
      </c>
      <c r="K644">
        <v>12</v>
      </c>
      <c r="L644" t="str">
        <f>VLOOKUP($K644,Neighborhoods!$A:$C,2,0)</f>
        <v>Brooklyn</v>
      </c>
      <c r="M644" t="str">
        <f>VLOOKUP($K644,Neighborhoods!$A:$C,3,0)</f>
        <v>Williamsburg</v>
      </c>
      <c r="N644" t="str">
        <f>INDEX(Neighborhoods!$A:$C, MATCH(Places!$K644,Neighborhoods!$A:$A,0), MATCH(Places!N$1,Neighborhoods!$A$1:$C$1,0))</f>
        <v>Brooklyn</v>
      </c>
      <c r="O644" t="str">
        <f>INDEX(Neighborhoods!$A:$C, MATCH(Places!$K644,Neighborhoods!$A:$A,0), MATCH(Places!O$1,Neighborhoods!$A$1:$C$1,0))</f>
        <v>Williamsburg</v>
      </c>
      <c r="P644" t="s">
        <v>11822</v>
      </c>
      <c r="Q644" t="str">
        <f t="shared" si="40"/>
        <v>No</v>
      </c>
      <c r="R644">
        <v>3</v>
      </c>
      <c r="S644" t="str">
        <f t="shared" si="41"/>
        <v>Medium</v>
      </c>
      <c r="T644" s="50">
        <v>90</v>
      </c>
      <c r="U644" s="70">
        <f t="shared" si="42"/>
        <v>0.03</v>
      </c>
      <c r="V644" s="52">
        <v>4.6399999999999997</v>
      </c>
      <c r="W644" s="52" t="str" cm="1">
        <f t="array" ref="W644">_xlfn.SWITCH(ROUND(V644,0),5,"Excellent",4,"Good",3,"Ok","Bad")</f>
        <v>Excellent</v>
      </c>
      <c r="X644">
        <v>14</v>
      </c>
      <c r="Y644" t="str">
        <f t="shared" si="43"/>
        <v>No</v>
      </c>
      <c r="Z644" s="68">
        <v>43071</v>
      </c>
      <c r="AA644" s="68">
        <v>43893</v>
      </c>
      <c r="AB644">
        <v>152</v>
      </c>
      <c r="AC644" t="s">
        <v>15615</v>
      </c>
    </row>
    <row r="645" spans="1:29" x14ac:dyDescent="0.3">
      <c r="A645" t="s">
        <v>495</v>
      </c>
      <c r="B645">
        <v>1438</v>
      </c>
      <c r="C645" t="str">
        <f>VLOOKUP($B645,Hosts!$A:$M,10,0)</f>
        <v>Within a day</v>
      </c>
      <c r="D645" s="70">
        <f>VLOOKUP($B645,Hosts!$A:$M,11,0)</f>
        <v>0.67</v>
      </c>
      <c r="E645" s="70">
        <f>VLOOKUP($B645,Hosts!$A:$M,12,0)</f>
        <v>0.81</v>
      </c>
      <c r="F645" t="str">
        <f>VLOOKUP($B645,Hosts!$A:$M,13,0)</f>
        <v>No</v>
      </c>
      <c r="G645" t="str">
        <f>INDEX(Hosts!$A:$M, MATCH(Places!$B645,Hosts!$A:$A,0), MATCH(Places!G$1,Hosts!$A$1:$M$1,0))</f>
        <v>Within a day</v>
      </c>
      <c r="H645" s="70">
        <f>INDEX(Hosts!$A:$M, MATCH(Places!$B645,Hosts!$A:$A,0), MATCH(Places!H$1,Hosts!$A$1:$M$1,0))</f>
        <v>0.67</v>
      </c>
      <c r="I645" s="70">
        <f>INDEX(Hosts!$A:$M, MATCH(Places!$B645,Hosts!$A:$A,0), MATCH(Places!I$1,Hosts!$A$1:$M$1,0))</f>
        <v>0.81</v>
      </c>
      <c r="J645" t="str">
        <f>INDEX(Hosts!$A:$M, MATCH(Places!$B645,Hosts!$A:$A,0), MATCH(Places!J$1,Hosts!$A$1:$M$1,0))</f>
        <v>No</v>
      </c>
      <c r="K645">
        <v>16</v>
      </c>
      <c r="L645" t="str">
        <f>VLOOKUP($K645,Neighborhoods!$A:$C,2,0)</f>
        <v>Manhattan</v>
      </c>
      <c r="M645" t="str">
        <f>VLOOKUP($K645,Neighborhoods!$A:$C,3,0)</f>
        <v>Harlem</v>
      </c>
      <c r="N645" t="str">
        <f>INDEX(Neighborhoods!$A:$C, MATCH(Places!$K645,Neighborhoods!$A:$A,0), MATCH(Places!N$1,Neighborhoods!$A$1:$C$1,0))</f>
        <v>Manhattan</v>
      </c>
      <c r="O645" t="str">
        <f>INDEX(Neighborhoods!$A:$C, MATCH(Places!$K645,Neighborhoods!$A:$A,0), MATCH(Places!O$1,Neighborhoods!$A$1:$C$1,0))</f>
        <v>Harlem</v>
      </c>
      <c r="P645" t="s">
        <v>16</v>
      </c>
      <c r="Q645" t="str">
        <f t="shared" si="40"/>
        <v>Yes</v>
      </c>
      <c r="R645">
        <v>1</v>
      </c>
      <c r="S645" t="str">
        <f t="shared" si="41"/>
        <v>Small</v>
      </c>
      <c r="T645" s="50">
        <v>38</v>
      </c>
      <c r="U645" s="70">
        <f t="shared" si="42"/>
        <v>0.03</v>
      </c>
      <c r="V645" s="52">
        <v>4.7300000000000004</v>
      </c>
      <c r="W645" s="52" t="str" cm="1">
        <f t="array" ref="W645">_xlfn.SWITCH(ROUND(V645,0),5,"Excellent",4,"Good",3,"Ok","Bad")</f>
        <v>Excellent</v>
      </c>
      <c r="X645">
        <v>247</v>
      </c>
      <c r="Y645" t="str">
        <f t="shared" si="43"/>
        <v>No</v>
      </c>
      <c r="Z645" s="68">
        <v>41611</v>
      </c>
      <c r="AA645" s="68">
        <v>43840</v>
      </c>
      <c r="AB645">
        <v>365</v>
      </c>
      <c r="AC645" t="s">
        <v>15615</v>
      </c>
    </row>
    <row r="646" spans="1:29" x14ac:dyDescent="0.3">
      <c r="A646" t="s">
        <v>13301</v>
      </c>
      <c r="B646">
        <v>1400</v>
      </c>
      <c r="C646" t="str">
        <f>VLOOKUP($B646,Hosts!$A:$M,10,0)</f>
        <v>Within a day</v>
      </c>
      <c r="D646" s="70">
        <f>VLOOKUP($B646,Hosts!$A:$M,11,0)</f>
        <v>1</v>
      </c>
      <c r="E646" s="70">
        <f>VLOOKUP($B646,Hosts!$A:$M,12,0)</f>
        <v>0.25</v>
      </c>
      <c r="F646" t="str">
        <f>VLOOKUP($B646,Hosts!$A:$M,13,0)</f>
        <v>No</v>
      </c>
      <c r="G646" t="str">
        <f>INDEX(Hosts!$A:$M, MATCH(Places!$B646,Hosts!$A:$A,0), MATCH(Places!G$1,Hosts!$A$1:$M$1,0))</f>
        <v>Within a day</v>
      </c>
      <c r="H646" s="70">
        <f>INDEX(Hosts!$A:$M, MATCH(Places!$B646,Hosts!$A:$A,0), MATCH(Places!H$1,Hosts!$A$1:$M$1,0))</f>
        <v>1</v>
      </c>
      <c r="I646" s="70">
        <f>INDEX(Hosts!$A:$M, MATCH(Places!$B646,Hosts!$A:$A,0), MATCH(Places!I$1,Hosts!$A$1:$M$1,0))</f>
        <v>0.25</v>
      </c>
      <c r="J646" t="str">
        <f>INDEX(Hosts!$A:$M, MATCH(Places!$B646,Hosts!$A:$A,0), MATCH(Places!J$1,Hosts!$A$1:$M$1,0))</f>
        <v>No</v>
      </c>
      <c r="K646">
        <v>8</v>
      </c>
      <c r="L646" t="str">
        <f>VLOOKUP($K646,Neighborhoods!$A:$C,2,0)</f>
        <v>Brooklyn</v>
      </c>
      <c r="M646" t="str">
        <f>VLOOKUP($K646,Neighborhoods!$A:$C,3,0)</f>
        <v>Bushwick</v>
      </c>
      <c r="N646" t="str">
        <f>INDEX(Neighborhoods!$A:$C, MATCH(Places!$K646,Neighborhoods!$A:$A,0), MATCH(Places!N$1,Neighborhoods!$A$1:$C$1,0))</f>
        <v>Brooklyn</v>
      </c>
      <c r="O646" t="str">
        <f>INDEX(Neighborhoods!$A:$C, MATCH(Places!$K646,Neighborhoods!$A:$A,0), MATCH(Places!O$1,Neighborhoods!$A$1:$C$1,0))</f>
        <v>Bushwick</v>
      </c>
      <c r="P646" t="s">
        <v>11822</v>
      </c>
      <c r="Q646" t="str">
        <f t="shared" si="40"/>
        <v>No</v>
      </c>
      <c r="R646">
        <v>2</v>
      </c>
      <c r="S646" t="str">
        <f t="shared" si="41"/>
        <v>Small</v>
      </c>
      <c r="T646" s="50">
        <v>38</v>
      </c>
      <c r="U646" s="70">
        <f t="shared" si="42"/>
        <v>0.03</v>
      </c>
      <c r="V646" s="52">
        <v>4.8</v>
      </c>
      <c r="W646" s="52" t="str" cm="1">
        <f t="array" ref="W646">_xlfn.SWITCH(ROUND(V646,0),5,"Excellent",4,"Good",3,"Ok","Bad")</f>
        <v>Excellent</v>
      </c>
      <c r="X646">
        <v>35</v>
      </c>
      <c r="Y646" t="str">
        <f t="shared" si="43"/>
        <v>No</v>
      </c>
      <c r="Z646" s="68">
        <v>41862</v>
      </c>
      <c r="AA646" s="68">
        <v>43585</v>
      </c>
      <c r="AB646">
        <v>1</v>
      </c>
      <c r="AC646" t="s">
        <v>15615</v>
      </c>
    </row>
    <row r="647" spans="1:29" x14ac:dyDescent="0.3">
      <c r="A647" t="s">
        <v>15368</v>
      </c>
      <c r="B647">
        <v>1440</v>
      </c>
      <c r="C647" t="str">
        <f>VLOOKUP($B647,Hosts!$A:$M,10,0)</f>
        <v>Within a few hours</v>
      </c>
      <c r="D647" s="70">
        <f>VLOOKUP($B647,Hosts!$A:$M,11,0)</f>
        <v>0.75</v>
      </c>
      <c r="E647" s="70">
        <f>VLOOKUP($B647,Hosts!$A:$M,12,0)</f>
        <v>0.96</v>
      </c>
      <c r="F647" t="str">
        <f>VLOOKUP($B647,Hosts!$A:$M,13,0)</f>
        <v>No</v>
      </c>
      <c r="G647" t="str">
        <f>INDEX(Hosts!$A:$M, MATCH(Places!$B647,Hosts!$A:$A,0), MATCH(Places!G$1,Hosts!$A$1:$M$1,0))</f>
        <v>Within a few hours</v>
      </c>
      <c r="H647" s="70">
        <f>INDEX(Hosts!$A:$M, MATCH(Places!$B647,Hosts!$A:$A,0), MATCH(Places!H$1,Hosts!$A$1:$M$1,0))</f>
        <v>0.75</v>
      </c>
      <c r="I647" s="70">
        <f>INDEX(Hosts!$A:$M, MATCH(Places!$B647,Hosts!$A:$A,0), MATCH(Places!I$1,Hosts!$A$1:$M$1,0))</f>
        <v>0.96</v>
      </c>
      <c r="J647" t="str">
        <f>INDEX(Hosts!$A:$M, MATCH(Places!$B647,Hosts!$A:$A,0), MATCH(Places!J$1,Hosts!$A$1:$M$1,0))</f>
        <v>No</v>
      </c>
      <c r="K647">
        <v>18</v>
      </c>
      <c r="L647" t="str">
        <f>VLOOKUP($K647,Neighborhoods!$A:$C,2,0)</f>
        <v>Manhattan</v>
      </c>
      <c r="M647" t="str">
        <f>VLOOKUP($K647,Neighborhoods!$A:$C,3,0)</f>
        <v>Midtown</v>
      </c>
      <c r="N647" t="str">
        <f>INDEX(Neighborhoods!$A:$C, MATCH(Places!$K647,Neighborhoods!$A:$A,0), MATCH(Places!N$1,Neighborhoods!$A$1:$C$1,0))</f>
        <v>Manhattan</v>
      </c>
      <c r="O647" t="str">
        <f>INDEX(Neighborhoods!$A:$C, MATCH(Places!$K647,Neighborhoods!$A:$A,0), MATCH(Places!O$1,Neighborhoods!$A$1:$C$1,0))</f>
        <v>Midtown</v>
      </c>
      <c r="P647" t="s">
        <v>11822</v>
      </c>
      <c r="Q647" t="str">
        <f t="shared" si="40"/>
        <v>No</v>
      </c>
      <c r="R647">
        <v>5</v>
      </c>
      <c r="S647" t="str">
        <f t="shared" si="41"/>
        <v>Medium</v>
      </c>
      <c r="T647" s="50">
        <v>661</v>
      </c>
      <c r="U647" s="70">
        <f t="shared" si="42"/>
        <v>0.05</v>
      </c>
      <c r="V647" s="52">
        <v>4.67</v>
      </c>
      <c r="W647" s="52" t="str" cm="1">
        <f t="array" ref="W647">_xlfn.SWITCH(ROUND(V647,0),5,"Excellent",4,"Good",3,"Ok","Bad")</f>
        <v>Excellent</v>
      </c>
      <c r="X647">
        <v>151</v>
      </c>
      <c r="Y647" t="str">
        <f t="shared" si="43"/>
        <v>No</v>
      </c>
      <c r="Z647" s="68">
        <v>41639</v>
      </c>
      <c r="AA647" s="68">
        <v>44037</v>
      </c>
      <c r="AB647">
        <v>357</v>
      </c>
      <c r="AC647" t="s">
        <v>15616</v>
      </c>
    </row>
    <row r="648" spans="1:29" x14ac:dyDescent="0.3">
      <c r="A648" t="s">
        <v>496</v>
      </c>
      <c r="B648">
        <v>1336</v>
      </c>
      <c r="C648" t="str">
        <f>VLOOKUP($B648,Hosts!$A:$M,10,0)</f>
        <v>Within an hour</v>
      </c>
      <c r="D648" s="70">
        <f>VLOOKUP($B648,Hosts!$A:$M,11,0)</f>
        <v>1</v>
      </c>
      <c r="E648" s="70">
        <f>VLOOKUP($B648,Hosts!$A:$M,12,0)</f>
        <v>0.96</v>
      </c>
      <c r="F648" t="str">
        <f>VLOOKUP($B648,Hosts!$A:$M,13,0)</f>
        <v>No</v>
      </c>
      <c r="G648" t="str">
        <f>INDEX(Hosts!$A:$M, MATCH(Places!$B648,Hosts!$A:$A,0), MATCH(Places!G$1,Hosts!$A$1:$M$1,0))</f>
        <v>Within an hour</v>
      </c>
      <c r="H648" s="70">
        <f>INDEX(Hosts!$A:$M, MATCH(Places!$B648,Hosts!$A:$A,0), MATCH(Places!H$1,Hosts!$A$1:$M$1,0))</f>
        <v>1</v>
      </c>
      <c r="I648" s="70">
        <f>INDEX(Hosts!$A:$M, MATCH(Places!$B648,Hosts!$A:$A,0), MATCH(Places!I$1,Hosts!$A$1:$M$1,0))</f>
        <v>0.96</v>
      </c>
      <c r="J648" t="str">
        <f>INDEX(Hosts!$A:$M, MATCH(Places!$B648,Hosts!$A:$A,0), MATCH(Places!J$1,Hosts!$A$1:$M$1,0))</f>
        <v>No</v>
      </c>
      <c r="K648">
        <v>16</v>
      </c>
      <c r="L648" t="str">
        <f>VLOOKUP($K648,Neighborhoods!$A:$C,2,0)</f>
        <v>Manhattan</v>
      </c>
      <c r="M648" t="str">
        <f>VLOOKUP($K648,Neighborhoods!$A:$C,3,0)</f>
        <v>Harlem</v>
      </c>
      <c r="N648" t="str">
        <f>INDEX(Neighborhoods!$A:$C, MATCH(Places!$K648,Neighborhoods!$A:$A,0), MATCH(Places!N$1,Neighborhoods!$A$1:$C$1,0))</f>
        <v>Manhattan</v>
      </c>
      <c r="O648" t="str">
        <f>INDEX(Neighborhoods!$A:$C, MATCH(Places!$K648,Neighborhoods!$A:$A,0), MATCH(Places!O$1,Neighborhoods!$A$1:$C$1,0))</f>
        <v>Harlem</v>
      </c>
      <c r="P648" t="s">
        <v>11822</v>
      </c>
      <c r="Q648" t="str">
        <f t="shared" si="40"/>
        <v>No</v>
      </c>
      <c r="R648">
        <v>7</v>
      </c>
      <c r="S648" t="str">
        <f t="shared" si="41"/>
        <v>Large</v>
      </c>
      <c r="T648" s="50">
        <v>134</v>
      </c>
      <c r="U648" s="70">
        <f t="shared" si="42"/>
        <v>0.03</v>
      </c>
      <c r="V648" s="52">
        <v>4.79</v>
      </c>
      <c r="W648" s="52" t="str" cm="1">
        <f t="array" ref="W648">_xlfn.SWITCH(ROUND(V648,0),5,"Excellent",4,"Good",3,"Ok","Bad")</f>
        <v>Excellent</v>
      </c>
      <c r="X648">
        <v>204</v>
      </c>
      <c r="Y648" t="str">
        <f t="shared" si="43"/>
        <v>No</v>
      </c>
      <c r="Z648" s="68">
        <v>41627</v>
      </c>
      <c r="AA648" s="68">
        <v>44053</v>
      </c>
      <c r="AB648">
        <v>171</v>
      </c>
      <c r="AC648" t="s">
        <v>15615</v>
      </c>
    </row>
    <row r="649" spans="1:29" x14ac:dyDescent="0.3">
      <c r="A649" t="s">
        <v>497</v>
      </c>
      <c r="B649">
        <v>1443</v>
      </c>
      <c r="C649" t="str">
        <f>VLOOKUP($B649,Hosts!$A:$M,10,0)</f>
        <v>Within an hour</v>
      </c>
      <c r="D649" s="70">
        <f>VLOOKUP($B649,Hosts!$A:$M,11,0)</f>
        <v>1</v>
      </c>
      <c r="E649" s="70">
        <f>VLOOKUP($B649,Hosts!$A:$M,12,0)</f>
        <v>1</v>
      </c>
      <c r="F649" t="str">
        <f>VLOOKUP($B649,Hosts!$A:$M,13,0)</f>
        <v>Yes</v>
      </c>
      <c r="G649" t="str">
        <f>INDEX(Hosts!$A:$M, MATCH(Places!$B649,Hosts!$A:$A,0), MATCH(Places!G$1,Hosts!$A$1:$M$1,0))</f>
        <v>Within an hour</v>
      </c>
      <c r="H649" s="70">
        <f>INDEX(Hosts!$A:$M, MATCH(Places!$B649,Hosts!$A:$A,0), MATCH(Places!H$1,Hosts!$A$1:$M$1,0))</f>
        <v>1</v>
      </c>
      <c r="I649" s="70">
        <f>INDEX(Hosts!$A:$M, MATCH(Places!$B649,Hosts!$A:$A,0), MATCH(Places!I$1,Hosts!$A$1:$M$1,0))</f>
        <v>1</v>
      </c>
      <c r="J649" t="str">
        <f>INDEX(Hosts!$A:$M, MATCH(Places!$B649,Hosts!$A:$A,0), MATCH(Places!J$1,Hosts!$A$1:$M$1,0))</f>
        <v>Yes</v>
      </c>
      <c r="K649">
        <v>16</v>
      </c>
      <c r="L649" t="str">
        <f>VLOOKUP($K649,Neighborhoods!$A:$C,2,0)</f>
        <v>Manhattan</v>
      </c>
      <c r="M649" t="str">
        <f>VLOOKUP($K649,Neighborhoods!$A:$C,3,0)</f>
        <v>Harlem</v>
      </c>
      <c r="N649" t="str">
        <f>INDEX(Neighborhoods!$A:$C, MATCH(Places!$K649,Neighborhoods!$A:$A,0), MATCH(Places!N$1,Neighborhoods!$A$1:$C$1,0))</f>
        <v>Manhattan</v>
      </c>
      <c r="O649" t="str">
        <f>INDEX(Neighborhoods!$A:$C, MATCH(Places!$K649,Neighborhoods!$A:$A,0), MATCH(Places!O$1,Neighborhoods!$A$1:$C$1,0))</f>
        <v>Harlem</v>
      </c>
      <c r="P649" t="s">
        <v>1</v>
      </c>
      <c r="Q649" t="str">
        <f t="shared" si="40"/>
        <v>Yes</v>
      </c>
      <c r="R649">
        <v>1</v>
      </c>
      <c r="S649" t="str">
        <f t="shared" si="41"/>
        <v>Small</v>
      </c>
      <c r="T649" s="50">
        <v>72</v>
      </c>
      <c r="U649" s="70">
        <f t="shared" si="42"/>
        <v>0.03</v>
      </c>
      <c r="V649" s="52">
        <v>4.9800000000000004</v>
      </c>
      <c r="W649" s="52" t="str" cm="1">
        <f t="array" ref="W649">_xlfn.SWITCH(ROUND(V649,0),5,"Excellent",4,"Good",3,"Ok","Bad")</f>
        <v>Excellent</v>
      </c>
      <c r="X649">
        <v>80</v>
      </c>
      <c r="Y649" t="str">
        <f t="shared" si="43"/>
        <v>No</v>
      </c>
      <c r="Z649" s="68">
        <v>43015</v>
      </c>
      <c r="AA649" s="68">
        <v>43904</v>
      </c>
      <c r="AB649">
        <v>0</v>
      </c>
      <c r="AC649" t="s">
        <v>15616</v>
      </c>
    </row>
    <row r="650" spans="1:29" x14ac:dyDescent="0.3">
      <c r="A650" t="s">
        <v>498</v>
      </c>
      <c r="B650">
        <v>615</v>
      </c>
      <c r="C650" t="str">
        <f>VLOOKUP($B650,Hosts!$A:$M,10,0)</f>
        <v>Within an hour</v>
      </c>
      <c r="D650" s="70">
        <f>VLOOKUP($B650,Hosts!$A:$M,11,0)</f>
        <v>1</v>
      </c>
      <c r="E650" s="70">
        <f>VLOOKUP($B650,Hosts!$A:$M,12,0)</f>
        <v>0.83</v>
      </c>
      <c r="F650" t="str">
        <f>VLOOKUP($B650,Hosts!$A:$M,13,0)</f>
        <v>Yes</v>
      </c>
      <c r="G650" t="str">
        <f>INDEX(Hosts!$A:$M, MATCH(Places!$B650,Hosts!$A:$A,0), MATCH(Places!G$1,Hosts!$A$1:$M$1,0))</f>
        <v>Within an hour</v>
      </c>
      <c r="H650" s="70">
        <f>INDEX(Hosts!$A:$M, MATCH(Places!$B650,Hosts!$A:$A,0), MATCH(Places!H$1,Hosts!$A$1:$M$1,0))</f>
        <v>1</v>
      </c>
      <c r="I650" s="70">
        <f>INDEX(Hosts!$A:$M, MATCH(Places!$B650,Hosts!$A:$A,0), MATCH(Places!I$1,Hosts!$A$1:$M$1,0))</f>
        <v>0.83</v>
      </c>
      <c r="J650" t="str">
        <f>INDEX(Hosts!$A:$M, MATCH(Places!$B650,Hosts!$A:$A,0), MATCH(Places!J$1,Hosts!$A$1:$M$1,0))</f>
        <v>Yes</v>
      </c>
      <c r="K650">
        <v>15</v>
      </c>
      <c r="L650" t="str">
        <f>VLOOKUP($K650,Neighborhoods!$A:$C,2,0)</f>
        <v>Manhattan</v>
      </c>
      <c r="M650" t="str">
        <f>VLOOKUP($K650,Neighborhoods!$A:$C,3,0)</f>
        <v>East Village</v>
      </c>
      <c r="N650" t="str">
        <f>INDEX(Neighborhoods!$A:$C, MATCH(Places!$K650,Neighborhoods!$A:$A,0), MATCH(Places!N$1,Neighborhoods!$A$1:$C$1,0))</f>
        <v>Manhattan</v>
      </c>
      <c r="O650" t="str">
        <f>INDEX(Neighborhoods!$A:$C, MATCH(Places!$K650,Neighborhoods!$A:$A,0), MATCH(Places!O$1,Neighborhoods!$A$1:$C$1,0))</f>
        <v>East Village</v>
      </c>
      <c r="P650" t="s">
        <v>11822</v>
      </c>
      <c r="Q650" t="str">
        <f t="shared" si="40"/>
        <v>No</v>
      </c>
      <c r="R650">
        <v>2</v>
      </c>
      <c r="S650" t="str">
        <f t="shared" si="41"/>
        <v>Small</v>
      </c>
      <c r="T650" s="50">
        <v>120</v>
      </c>
      <c r="U650" s="70">
        <f t="shared" si="42"/>
        <v>0.03</v>
      </c>
      <c r="V650" s="52">
        <v>4.96</v>
      </c>
      <c r="W650" s="52" t="str" cm="1">
        <f t="array" ref="W650">_xlfn.SWITCH(ROUND(V650,0),5,"Excellent",4,"Good",3,"Ok","Bad")</f>
        <v>Excellent</v>
      </c>
      <c r="X650">
        <v>250</v>
      </c>
      <c r="Y650" t="str">
        <f t="shared" si="43"/>
        <v>Yes</v>
      </c>
      <c r="Z650" s="68">
        <v>41644</v>
      </c>
      <c r="AA650" s="68">
        <v>43905</v>
      </c>
      <c r="AB650">
        <v>342</v>
      </c>
      <c r="AC650" t="s">
        <v>15615</v>
      </c>
    </row>
    <row r="651" spans="1:29" x14ac:dyDescent="0.3">
      <c r="A651" t="s">
        <v>14835</v>
      </c>
      <c r="B651">
        <v>410</v>
      </c>
      <c r="C651" t="str">
        <f>VLOOKUP($B651,Hosts!$A:$M,10,0)</f>
        <v>Within a day</v>
      </c>
      <c r="D651" s="70">
        <f>VLOOKUP($B651,Hosts!$A:$M,11,0)</f>
        <v>1</v>
      </c>
      <c r="E651" s="70">
        <f>VLOOKUP($B651,Hosts!$A:$M,12,0)</f>
        <v>1</v>
      </c>
      <c r="F651" t="str">
        <f>VLOOKUP($B651,Hosts!$A:$M,13,0)</f>
        <v>No</v>
      </c>
      <c r="G651" t="str">
        <f>INDEX(Hosts!$A:$M, MATCH(Places!$B651,Hosts!$A:$A,0), MATCH(Places!G$1,Hosts!$A$1:$M$1,0))</f>
        <v>Within a day</v>
      </c>
      <c r="H651" s="70">
        <f>INDEX(Hosts!$A:$M, MATCH(Places!$B651,Hosts!$A:$A,0), MATCH(Places!H$1,Hosts!$A$1:$M$1,0))</f>
        <v>1</v>
      </c>
      <c r="I651" s="70">
        <f>INDEX(Hosts!$A:$M, MATCH(Places!$B651,Hosts!$A:$A,0), MATCH(Places!I$1,Hosts!$A$1:$M$1,0))</f>
        <v>1</v>
      </c>
      <c r="J651" t="str">
        <f>INDEX(Hosts!$A:$M, MATCH(Places!$B651,Hosts!$A:$A,0), MATCH(Places!J$1,Hosts!$A$1:$M$1,0))</f>
        <v>No</v>
      </c>
      <c r="K651">
        <v>13</v>
      </c>
      <c r="L651" t="str">
        <f>VLOOKUP($K651,Neighborhoods!$A:$C,2,0)</f>
        <v>Manhattan</v>
      </c>
      <c r="M651" t="str">
        <f>VLOOKUP($K651,Neighborhoods!$A:$C,3,0)</f>
        <v>Chelsea</v>
      </c>
      <c r="N651" t="str">
        <f>INDEX(Neighborhoods!$A:$C, MATCH(Places!$K651,Neighborhoods!$A:$A,0), MATCH(Places!N$1,Neighborhoods!$A$1:$C$1,0))</f>
        <v>Manhattan</v>
      </c>
      <c r="O651" t="str">
        <f>INDEX(Neighborhoods!$A:$C, MATCH(Places!$K651,Neighborhoods!$A:$A,0), MATCH(Places!O$1,Neighborhoods!$A$1:$C$1,0))</f>
        <v>Chelsea</v>
      </c>
      <c r="P651" t="s">
        <v>11822</v>
      </c>
      <c r="Q651" t="str">
        <f t="shared" si="40"/>
        <v>No</v>
      </c>
      <c r="R651">
        <v>2</v>
      </c>
      <c r="S651" t="str">
        <f t="shared" si="41"/>
        <v>Small</v>
      </c>
      <c r="T651" s="50">
        <v>123</v>
      </c>
      <c r="U651" s="70">
        <f t="shared" si="42"/>
        <v>0.03</v>
      </c>
      <c r="V651" s="52">
        <v>4.9000000000000004</v>
      </c>
      <c r="W651" s="52" t="str" cm="1">
        <f t="array" ref="W651">_xlfn.SWITCH(ROUND(V651,0),5,"Excellent",4,"Good",3,"Ok","Bad")</f>
        <v>Excellent</v>
      </c>
      <c r="X651">
        <v>29</v>
      </c>
      <c r="Y651" t="str">
        <f t="shared" si="43"/>
        <v>No</v>
      </c>
      <c r="Z651" s="68">
        <v>41842</v>
      </c>
      <c r="AA651" s="68">
        <v>43829</v>
      </c>
      <c r="AB651">
        <v>9</v>
      </c>
      <c r="AC651" t="s">
        <v>15615</v>
      </c>
    </row>
    <row r="652" spans="1:29" x14ac:dyDescent="0.3">
      <c r="A652" t="s">
        <v>499</v>
      </c>
      <c r="B652">
        <v>798</v>
      </c>
      <c r="C652" t="str">
        <f>VLOOKUP($B652,Hosts!$A:$M,10,0)</f>
        <v>Within a few hours</v>
      </c>
      <c r="D652" s="70">
        <f>VLOOKUP($B652,Hosts!$A:$M,11,0)</f>
        <v>1</v>
      </c>
      <c r="E652" s="70">
        <f>VLOOKUP($B652,Hosts!$A:$M,12,0)</f>
        <v>1</v>
      </c>
      <c r="F652" t="str">
        <f>VLOOKUP($B652,Hosts!$A:$M,13,0)</f>
        <v>No</v>
      </c>
      <c r="G652" t="str">
        <f>INDEX(Hosts!$A:$M, MATCH(Places!$B652,Hosts!$A:$A,0), MATCH(Places!G$1,Hosts!$A$1:$M$1,0))</f>
        <v>Within a few hours</v>
      </c>
      <c r="H652" s="70">
        <f>INDEX(Hosts!$A:$M, MATCH(Places!$B652,Hosts!$A:$A,0), MATCH(Places!H$1,Hosts!$A$1:$M$1,0))</f>
        <v>1</v>
      </c>
      <c r="I652" s="70">
        <f>INDEX(Hosts!$A:$M, MATCH(Places!$B652,Hosts!$A:$A,0), MATCH(Places!I$1,Hosts!$A$1:$M$1,0))</f>
        <v>1</v>
      </c>
      <c r="J652" t="str">
        <f>INDEX(Hosts!$A:$M, MATCH(Places!$B652,Hosts!$A:$A,0), MATCH(Places!J$1,Hosts!$A$1:$M$1,0))</f>
        <v>No</v>
      </c>
      <c r="K652">
        <v>7</v>
      </c>
      <c r="L652" t="str">
        <f>VLOOKUP($K652,Neighborhoods!$A:$C,2,0)</f>
        <v>Brooklyn</v>
      </c>
      <c r="M652" t="str">
        <f>VLOOKUP($K652,Neighborhoods!$A:$C,3,0)</f>
        <v>Bedford-Stuyvesant</v>
      </c>
      <c r="N652" t="str">
        <f>INDEX(Neighborhoods!$A:$C, MATCH(Places!$K652,Neighborhoods!$A:$A,0), MATCH(Places!N$1,Neighborhoods!$A$1:$C$1,0))</f>
        <v>Brooklyn</v>
      </c>
      <c r="O652" t="str">
        <f>INDEX(Neighborhoods!$A:$C, MATCH(Places!$K652,Neighborhoods!$A:$A,0), MATCH(Places!O$1,Neighborhoods!$A$1:$C$1,0))</f>
        <v>Bedford-Stuyvesant</v>
      </c>
      <c r="P652" t="s">
        <v>1</v>
      </c>
      <c r="Q652" t="str">
        <f t="shared" si="40"/>
        <v>Yes</v>
      </c>
      <c r="R652">
        <v>2</v>
      </c>
      <c r="S652" t="str">
        <f t="shared" si="41"/>
        <v>Small</v>
      </c>
      <c r="T652" s="50">
        <v>51</v>
      </c>
      <c r="U652" s="70">
        <f t="shared" si="42"/>
        <v>0.03</v>
      </c>
      <c r="V652" s="52">
        <v>4.7300000000000004</v>
      </c>
      <c r="W652" s="52" t="str" cm="1">
        <f t="array" ref="W652">_xlfn.SWITCH(ROUND(V652,0),5,"Excellent",4,"Good",3,"Ok","Bad")</f>
        <v>Excellent</v>
      </c>
      <c r="X652">
        <v>77</v>
      </c>
      <c r="Y652" t="str">
        <f t="shared" si="43"/>
        <v>No</v>
      </c>
      <c r="Z652" s="68">
        <v>41879</v>
      </c>
      <c r="AA652" s="68">
        <v>43918</v>
      </c>
      <c r="AB652">
        <v>55</v>
      </c>
      <c r="AC652" t="s">
        <v>15616</v>
      </c>
    </row>
    <row r="653" spans="1:29" x14ac:dyDescent="0.3">
      <c r="A653" t="s">
        <v>14798</v>
      </c>
      <c r="B653">
        <v>206</v>
      </c>
      <c r="C653" t="str">
        <f>VLOOKUP($B653,Hosts!$A:$M,10,0)</f>
        <v>Within a day</v>
      </c>
      <c r="D653" s="70">
        <f>VLOOKUP($B653,Hosts!$A:$M,11,0)</f>
        <v>0.57999999999999996</v>
      </c>
      <c r="E653" s="70">
        <f>VLOOKUP($B653,Hosts!$A:$M,12,0)</f>
        <v>0.9</v>
      </c>
      <c r="F653" t="str">
        <f>VLOOKUP($B653,Hosts!$A:$M,13,0)</f>
        <v>No</v>
      </c>
      <c r="G653" t="str">
        <f>INDEX(Hosts!$A:$M, MATCH(Places!$B653,Hosts!$A:$A,0), MATCH(Places!G$1,Hosts!$A$1:$M$1,0))</f>
        <v>Within a day</v>
      </c>
      <c r="H653" s="70">
        <f>INDEX(Hosts!$A:$M, MATCH(Places!$B653,Hosts!$A:$A,0), MATCH(Places!H$1,Hosts!$A$1:$M$1,0))</f>
        <v>0.57999999999999996</v>
      </c>
      <c r="I653" s="70">
        <f>INDEX(Hosts!$A:$M, MATCH(Places!$B653,Hosts!$A:$A,0), MATCH(Places!I$1,Hosts!$A$1:$M$1,0))</f>
        <v>0.9</v>
      </c>
      <c r="J653" t="str">
        <f>INDEX(Hosts!$A:$M, MATCH(Places!$B653,Hosts!$A:$A,0), MATCH(Places!J$1,Hosts!$A$1:$M$1,0))</f>
        <v>No</v>
      </c>
      <c r="K653">
        <v>9</v>
      </c>
      <c r="L653" t="str">
        <f>VLOOKUP($K653,Neighborhoods!$A:$C,2,0)</f>
        <v>Brooklyn</v>
      </c>
      <c r="M653" t="str">
        <f>VLOOKUP($K653,Neighborhoods!$A:$C,3,0)</f>
        <v>Crown Heights</v>
      </c>
      <c r="N653" t="str">
        <f>INDEX(Neighborhoods!$A:$C, MATCH(Places!$K653,Neighborhoods!$A:$A,0), MATCH(Places!N$1,Neighborhoods!$A$1:$C$1,0))</f>
        <v>Brooklyn</v>
      </c>
      <c r="O653" t="str">
        <f>INDEX(Neighborhoods!$A:$C, MATCH(Places!$K653,Neighborhoods!$A:$A,0), MATCH(Places!O$1,Neighborhoods!$A$1:$C$1,0))</f>
        <v>Crown Heights</v>
      </c>
      <c r="P653" t="s">
        <v>11822</v>
      </c>
      <c r="Q653" t="str">
        <f t="shared" si="40"/>
        <v>No</v>
      </c>
      <c r="R653">
        <v>6</v>
      </c>
      <c r="S653" t="str">
        <f t="shared" si="41"/>
        <v>Large</v>
      </c>
      <c r="T653" s="50">
        <v>117</v>
      </c>
      <c r="U653" s="70">
        <f t="shared" si="42"/>
        <v>0.03</v>
      </c>
      <c r="V653" s="52">
        <v>4.5</v>
      </c>
      <c r="W653" s="52" t="str" cm="1">
        <f t="array" ref="W653">_xlfn.SWITCH(ROUND(V653,0),5,"Excellent",4,"Good",3,"Ok","Bad")</f>
        <v>Excellent</v>
      </c>
      <c r="X653">
        <v>92</v>
      </c>
      <c r="Y653" t="str">
        <f t="shared" si="43"/>
        <v>No</v>
      </c>
      <c r="Z653" s="68">
        <v>41606</v>
      </c>
      <c r="AA653" s="68">
        <v>43977</v>
      </c>
      <c r="AB653">
        <v>313</v>
      </c>
      <c r="AC653" t="s">
        <v>15616</v>
      </c>
    </row>
    <row r="654" spans="1:29" x14ac:dyDescent="0.3">
      <c r="A654" t="s">
        <v>500</v>
      </c>
      <c r="B654">
        <v>16</v>
      </c>
      <c r="C654" t="str">
        <f>VLOOKUP($B654,Hosts!$A:$M,10,0)</f>
        <v>Within an hour</v>
      </c>
      <c r="D654" s="70">
        <f>VLOOKUP($B654,Hosts!$A:$M,11,0)</f>
        <v>1</v>
      </c>
      <c r="E654" s="70">
        <f>VLOOKUP($B654,Hosts!$A:$M,12,0)</f>
        <v>1</v>
      </c>
      <c r="F654" t="str">
        <f>VLOOKUP($B654,Hosts!$A:$M,13,0)</f>
        <v>No</v>
      </c>
      <c r="G654" t="str">
        <f>INDEX(Hosts!$A:$M, MATCH(Places!$B654,Hosts!$A:$A,0), MATCH(Places!G$1,Hosts!$A$1:$M$1,0))</f>
        <v>Within an hour</v>
      </c>
      <c r="H654" s="70">
        <f>INDEX(Hosts!$A:$M, MATCH(Places!$B654,Hosts!$A:$A,0), MATCH(Places!H$1,Hosts!$A$1:$M$1,0))</f>
        <v>1</v>
      </c>
      <c r="I654" s="70">
        <f>INDEX(Hosts!$A:$M, MATCH(Places!$B654,Hosts!$A:$A,0), MATCH(Places!I$1,Hosts!$A$1:$M$1,0))</f>
        <v>1</v>
      </c>
      <c r="J654" t="str">
        <f>INDEX(Hosts!$A:$M, MATCH(Places!$B654,Hosts!$A:$A,0), MATCH(Places!J$1,Hosts!$A$1:$M$1,0))</f>
        <v>No</v>
      </c>
      <c r="K654">
        <v>15</v>
      </c>
      <c r="L654" t="str">
        <f>VLOOKUP($K654,Neighborhoods!$A:$C,2,0)</f>
        <v>Manhattan</v>
      </c>
      <c r="M654" t="str">
        <f>VLOOKUP($K654,Neighborhoods!$A:$C,3,0)</f>
        <v>East Village</v>
      </c>
      <c r="N654" t="str">
        <f>INDEX(Neighborhoods!$A:$C, MATCH(Places!$K654,Neighborhoods!$A:$A,0), MATCH(Places!N$1,Neighborhoods!$A$1:$C$1,0))</f>
        <v>Manhattan</v>
      </c>
      <c r="O654" t="str">
        <f>INDEX(Neighborhoods!$A:$C, MATCH(Places!$K654,Neighborhoods!$A:$A,0), MATCH(Places!O$1,Neighborhoods!$A$1:$C$1,0))</f>
        <v>East Village</v>
      </c>
      <c r="P654" t="s">
        <v>11822</v>
      </c>
      <c r="Q654" t="str">
        <f t="shared" si="40"/>
        <v>No</v>
      </c>
      <c r="R654">
        <v>7</v>
      </c>
      <c r="S654" t="str">
        <f t="shared" si="41"/>
        <v>Large</v>
      </c>
      <c r="T654" s="50">
        <v>144.29</v>
      </c>
      <c r="U654" s="70">
        <f t="shared" si="42"/>
        <v>0.03</v>
      </c>
      <c r="V654" s="52">
        <v>4.87</v>
      </c>
      <c r="W654" s="52" t="str" cm="1">
        <f t="array" ref="W654">_xlfn.SWITCH(ROUND(V654,0),5,"Excellent",4,"Good",3,"Ok","Bad")</f>
        <v>Excellent</v>
      </c>
      <c r="X654">
        <v>270</v>
      </c>
      <c r="Y654" t="str">
        <f t="shared" si="43"/>
        <v>Yes</v>
      </c>
      <c r="Z654" s="68">
        <v>41632</v>
      </c>
      <c r="AA654" s="68">
        <v>44012</v>
      </c>
      <c r="AB654">
        <v>230</v>
      </c>
      <c r="AC654" t="s">
        <v>15616</v>
      </c>
    </row>
    <row r="655" spans="1:29" x14ac:dyDescent="0.3">
      <c r="A655" t="s">
        <v>501</v>
      </c>
      <c r="B655">
        <v>707</v>
      </c>
      <c r="C655" t="str">
        <f>VLOOKUP($B655,Hosts!$A:$M,10,0)</f>
        <v>Within an hour</v>
      </c>
      <c r="D655" s="70">
        <f>VLOOKUP($B655,Hosts!$A:$M,11,0)</f>
        <v>0.75</v>
      </c>
      <c r="E655" s="70">
        <f>VLOOKUP($B655,Hosts!$A:$M,12,0)</f>
        <v>0.97</v>
      </c>
      <c r="F655" t="str">
        <f>VLOOKUP($B655,Hosts!$A:$M,13,0)</f>
        <v>No</v>
      </c>
      <c r="G655" t="str">
        <f>INDEX(Hosts!$A:$M, MATCH(Places!$B655,Hosts!$A:$A,0), MATCH(Places!G$1,Hosts!$A$1:$M$1,0))</f>
        <v>Within an hour</v>
      </c>
      <c r="H655" s="70">
        <f>INDEX(Hosts!$A:$M, MATCH(Places!$B655,Hosts!$A:$A,0), MATCH(Places!H$1,Hosts!$A$1:$M$1,0))</f>
        <v>0.75</v>
      </c>
      <c r="I655" s="70">
        <f>INDEX(Hosts!$A:$M, MATCH(Places!$B655,Hosts!$A:$A,0), MATCH(Places!I$1,Hosts!$A$1:$M$1,0))</f>
        <v>0.97</v>
      </c>
      <c r="J655" t="str">
        <f>INDEX(Hosts!$A:$M, MATCH(Places!$B655,Hosts!$A:$A,0), MATCH(Places!J$1,Hosts!$A$1:$M$1,0))</f>
        <v>No</v>
      </c>
      <c r="K655">
        <v>20</v>
      </c>
      <c r="L655" t="str">
        <f>VLOOKUP($K655,Neighborhoods!$A:$C,2,0)</f>
        <v>Manhattan</v>
      </c>
      <c r="M655" t="str">
        <f>VLOOKUP($K655,Neighborhoods!$A:$C,3,0)</f>
        <v>Upper West Side</v>
      </c>
      <c r="N655" t="str">
        <f>INDEX(Neighborhoods!$A:$C, MATCH(Places!$K655,Neighborhoods!$A:$A,0), MATCH(Places!N$1,Neighborhoods!$A$1:$C$1,0))</f>
        <v>Manhattan</v>
      </c>
      <c r="O655" t="str">
        <f>INDEX(Neighborhoods!$A:$C, MATCH(Places!$K655,Neighborhoods!$A:$A,0), MATCH(Places!O$1,Neighborhoods!$A$1:$C$1,0))</f>
        <v>Upper West Side</v>
      </c>
      <c r="P655" t="s">
        <v>1</v>
      </c>
      <c r="Q655" t="str">
        <f t="shared" si="40"/>
        <v>Yes</v>
      </c>
      <c r="R655">
        <v>1</v>
      </c>
      <c r="S655" t="str">
        <f t="shared" si="41"/>
        <v>Small</v>
      </c>
      <c r="T655" s="50">
        <v>75</v>
      </c>
      <c r="U655" s="70">
        <f t="shared" si="42"/>
        <v>0.03</v>
      </c>
      <c r="V655" s="52">
        <v>4.59</v>
      </c>
      <c r="W655" s="52" t="str" cm="1">
        <f t="array" ref="W655">_xlfn.SWITCH(ROUND(V655,0),5,"Excellent",4,"Good",3,"Ok","Bad")</f>
        <v>Excellent</v>
      </c>
      <c r="X655">
        <v>297</v>
      </c>
      <c r="Y655" t="str">
        <f t="shared" si="43"/>
        <v>No</v>
      </c>
      <c r="Z655" s="68">
        <v>41625</v>
      </c>
      <c r="AA655" s="68">
        <v>44044</v>
      </c>
      <c r="AB655">
        <v>89</v>
      </c>
      <c r="AC655" t="s">
        <v>15616</v>
      </c>
    </row>
    <row r="656" spans="1:29" x14ac:dyDescent="0.3">
      <c r="A656" t="s">
        <v>502</v>
      </c>
      <c r="B656">
        <v>1046</v>
      </c>
      <c r="C656" t="str">
        <f>VLOOKUP($B656,Hosts!$A:$M,10,0)</f>
        <v>Within a few hours</v>
      </c>
      <c r="D656" s="70">
        <f>VLOOKUP($B656,Hosts!$A:$M,11,0)</f>
        <v>1</v>
      </c>
      <c r="E656" s="70">
        <f>VLOOKUP($B656,Hosts!$A:$M,12,0)</f>
        <v>0.98</v>
      </c>
      <c r="F656" t="str">
        <f>VLOOKUP($B656,Hosts!$A:$M,13,0)</f>
        <v>Yes</v>
      </c>
      <c r="G656" t="str">
        <f>INDEX(Hosts!$A:$M, MATCH(Places!$B656,Hosts!$A:$A,0), MATCH(Places!G$1,Hosts!$A$1:$M$1,0))</f>
        <v>Within a few hours</v>
      </c>
      <c r="H656" s="70">
        <f>INDEX(Hosts!$A:$M, MATCH(Places!$B656,Hosts!$A:$A,0), MATCH(Places!H$1,Hosts!$A$1:$M$1,0))</f>
        <v>1</v>
      </c>
      <c r="I656" s="70">
        <f>INDEX(Hosts!$A:$M, MATCH(Places!$B656,Hosts!$A:$A,0), MATCH(Places!I$1,Hosts!$A$1:$M$1,0))</f>
        <v>0.98</v>
      </c>
      <c r="J656" t="str">
        <f>INDEX(Hosts!$A:$M, MATCH(Places!$B656,Hosts!$A:$A,0), MATCH(Places!J$1,Hosts!$A$1:$M$1,0))</f>
        <v>Yes</v>
      </c>
      <c r="K656">
        <v>15</v>
      </c>
      <c r="L656" t="str">
        <f>VLOOKUP($K656,Neighborhoods!$A:$C,2,0)</f>
        <v>Manhattan</v>
      </c>
      <c r="M656" t="str">
        <f>VLOOKUP($K656,Neighborhoods!$A:$C,3,0)</f>
        <v>East Village</v>
      </c>
      <c r="N656" t="str">
        <f>INDEX(Neighborhoods!$A:$C, MATCH(Places!$K656,Neighborhoods!$A:$A,0), MATCH(Places!N$1,Neighborhoods!$A$1:$C$1,0))</f>
        <v>Manhattan</v>
      </c>
      <c r="O656" t="str">
        <f>INDEX(Neighborhoods!$A:$C, MATCH(Places!$K656,Neighborhoods!$A:$A,0), MATCH(Places!O$1,Neighborhoods!$A$1:$C$1,0))</f>
        <v>East Village</v>
      </c>
      <c r="P656" t="s">
        <v>11822</v>
      </c>
      <c r="Q656" t="str">
        <f t="shared" si="40"/>
        <v>No</v>
      </c>
      <c r="R656">
        <v>2</v>
      </c>
      <c r="S656" t="str">
        <f t="shared" si="41"/>
        <v>Small</v>
      </c>
      <c r="T656" s="50">
        <v>200</v>
      </c>
      <c r="U656" s="70">
        <f t="shared" si="42"/>
        <v>0.04</v>
      </c>
      <c r="V656" s="52">
        <v>5</v>
      </c>
      <c r="W656" s="52" t="str" cm="1">
        <f t="array" ref="W656">_xlfn.SWITCH(ROUND(V656,0),5,"Excellent",4,"Good",3,"Ok","Bad")</f>
        <v>Excellent</v>
      </c>
      <c r="X656">
        <v>12</v>
      </c>
      <c r="Y656" t="str">
        <f t="shared" si="43"/>
        <v>No</v>
      </c>
      <c r="Z656" s="68">
        <v>41786</v>
      </c>
      <c r="AA656" s="68">
        <v>43467</v>
      </c>
      <c r="AB656">
        <v>16</v>
      </c>
      <c r="AC656" t="s">
        <v>15615</v>
      </c>
    </row>
    <row r="657" spans="1:29" x14ac:dyDescent="0.3">
      <c r="A657" t="s">
        <v>14101</v>
      </c>
      <c r="B657">
        <v>1451</v>
      </c>
      <c r="C657" t="str">
        <f>VLOOKUP($B657,Hosts!$A:$M,10,0)</f>
        <v>Within a day</v>
      </c>
      <c r="D657" s="70">
        <f>VLOOKUP($B657,Hosts!$A:$M,11,0)</f>
        <v>1</v>
      </c>
      <c r="E657" s="70">
        <f>VLOOKUP($B657,Hosts!$A:$M,12,0)</f>
        <v>0.6</v>
      </c>
      <c r="F657" t="str">
        <f>VLOOKUP($B657,Hosts!$A:$M,13,0)</f>
        <v>No</v>
      </c>
      <c r="G657" t="str">
        <f>INDEX(Hosts!$A:$M, MATCH(Places!$B657,Hosts!$A:$A,0), MATCH(Places!G$1,Hosts!$A$1:$M$1,0))</f>
        <v>Within a day</v>
      </c>
      <c r="H657" s="70">
        <f>INDEX(Hosts!$A:$M, MATCH(Places!$B657,Hosts!$A:$A,0), MATCH(Places!H$1,Hosts!$A$1:$M$1,0))</f>
        <v>1</v>
      </c>
      <c r="I657" s="70">
        <f>INDEX(Hosts!$A:$M, MATCH(Places!$B657,Hosts!$A:$A,0), MATCH(Places!I$1,Hosts!$A$1:$M$1,0))</f>
        <v>0.6</v>
      </c>
      <c r="J657" t="str">
        <f>INDEX(Hosts!$A:$M, MATCH(Places!$B657,Hosts!$A:$A,0), MATCH(Places!J$1,Hosts!$A$1:$M$1,0))</f>
        <v>No</v>
      </c>
      <c r="K657">
        <v>9</v>
      </c>
      <c r="L657" t="str">
        <f>VLOOKUP($K657,Neighborhoods!$A:$C,2,0)</f>
        <v>Brooklyn</v>
      </c>
      <c r="M657" t="str">
        <f>VLOOKUP($K657,Neighborhoods!$A:$C,3,0)</f>
        <v>Crown Heights</v>
      </c>
      <c r="N657" t="str">
        <f>INDEX(Neighborhoods!$A:$C, MATCH(Places!$K657,Neighborhoods!$A:$A,0), MATCH(Places!N$1,Neighborhoods!$A$1:$C$1,0))</f>
        <v>Brooklyn</v>
      </c>
      <c r="O657" t="str">
        <f>INDEX(Neighborhoods!$A:$C, MATCH(Places!$K657,Neighborhoods!$A:$A,0), MATCH(Places!O$1,Neighborhoods!$A$1:$C$1,0))</f>
        <v>Crown Heights</v>
      </c>
      <c r="P657" t="s">
        <v>11822</v>
      </c>
      <c r="Q657" t="str">
        <f t="shared" si="40"/>
        <v>No</v>
      </c>
      <c r="R657">
        <v>3</v>
      </c>
      <c r="S657" t="str">
        <f t="shared" si="41"/>
        <v>Medium</v>
      </c>
      <c r="T657" s="50">
        <v>125</v>
      </c>
      <c r="U657" s="70">
        <f t="shared" si="42"/>
        <v>0.03</v>
      </c>
      <c r="V657" s="52">
        <v>4.66</v>
      </c>
      <c r="W657" s="52" t="str" cm="1">
        <f t="array" ref="W657">_xlfn.SWITCH(ROUND(V657,0),5,"Excellent",4,"Good",3,"Ok","Bad")</f>
        <v>Excellent</v>
      </c>
      <c r="X657">
        <v>50</v>
      </c>
      <c r="Y657" t="str">
        <f t="shared" si="43"/>
        <v>No</v>
      </c>
      <c r="Z657" s="68">
        <v>41652</v>
      </c>
      <c r="AA657" s="68">
        <v>43891</v>
      </c>
      <c r="AB657">
        <v>343</v>
      </c>
      <c r="AC657" t="s">
        <v>15615</v>
      </c>
    </row>
    <row r="658" spans="1:29" x14ac:dyDescent="0.3">
      <c r="A658" t="s">
        <v>13565</v>
      </c>
      <c r="B658">
        <v>1453</v>
      </c>
      <c r="C658" t="str">
        <f>VLOOKUP($B658,Hosts!$A:$M,10,0)</f>
        <v>Within a few hours</v>
      </c>
      <c r="D658" s="70">
        <f>VLOOKUP($B658,Hosts!$A:$M,11,0)</f>
        <v>1</v>
      </c>
      <c r="E658" s="70">
        <f>VLOOKUP($B658,Hosts!$A:$M,12,0)</f>
        <v>1</v>
      </c>
      <c r="F658" t="str">
        <f>VLOOKUP($B658,Hosts!$A:$M,13,0)</f>
        <v>No</v>
      </c>
      <c r="G658" t="str">
        <f>INDEX(Hosts!$A:$M, MATCH(Places!$B658,Hosts!$A:$A,0), MATCH(Places!G$1,Hosts!$A$1:$M$1,0))</f>
        <v>Within a few hours</v>
      </c>
      <c r="H658" s="70">
        <f>INDEX(Hosts!$A:$M, MATCH(Places!$B658,Hosts!$A:$A,0), MATCH(Places!H$1,Hosts!$A$1:$M$1,0))</f>
        <v>1</v>
      </c>
      <c r="I658" s="70">
        <f>INDEX(Hosts!$A:$M, MATCH(Places!$B658,Hosts!$A:$A,0), MATCH(Places!I$1,Hosts!$A$1:$M$1,0))</f>
        <v>1</v>
      </c>
      <c r="J658" t="str">
        <f>INDEX(Hosts!$A:$M, MATCH(Places!$B658,Hosts!$A:$A,0), MATCH(Places!J$1,Hosts!$A$1:$M$1,0))</f>
        <v>No</v>
      </c>
      <c r="K658">
        <v>16</v>
      </c>
      <c r="L658" t="str">
        <f>VLOOKUP($K658,Neighborhoods!$A:$C,2,0)</f>
        <v>Manhattan</v>
      </c>
      <c r="M658" t="str">
        <f>VLOOKUP($K658,Neighborhoods!$A:$C,3,0)</f>
        <v>Harlem</v>
      </c>
      <c r="N658" t="str">
        <f>INDEX(Neighborhoods!$A:$C, MATCH(Places!$K658,Neighborhoods!$A:$A,0), MATCH(Places!N$1,Neighborhoods!$A$1:$C$1,0))</f>
        <v>Manhattan</v>
      </c>
      <c r="O658" t="str">
        <f>INDEX(Neighborhoods!$A:$C, MATCH(Places!$K658,Neighborhoods!$A:$A,0), MATCH(Places!O$1,Neighborhoods!$A$1:$C$1,0))</f>
        <v>Harlem</v>
      </c>
      <c r="P658" t="s">
        <v>11822</v>
      </c>
      <c r="Q658" t="str">
        <f t="shared" si="40"/>
        <v>No</v>
      </c>
      <c r="R658">
        <v>4</v>
      </c>
      <c r="S658" t="str">
        <f t="shared" si="41"/>
        <v>Medium</v>
      </c>
      <c r="T658" s="50">
        <v>99</v>
      </c>
      <c r="U658" s="70">
        <f t="shared" si="42"/>
        <v>0.03</v>
      </c>
      <c r="V658" s="52">
        <v>4.82</v>
      </c>
      <c r="W658" s="52" t="str" cm="1">
        <f t="array" ref="W658">_xlfn.SWITCH(ROUND(V658,0),5,"Excellent",4,"Good",3,"Ok","Bad")</f>
        <v>Excellent</v>
      </c>
      <c r="X658">
        <v>148</v>
      </c>
      <c r="Y658" t="str">
        <f t="shared" si="43"/>
        <v>Yes</v>
      </c>
      <c r="Z658" s="68">
        <v>41614</v>
      </c>
      <c r="AA658" s="68">
        <v>43773</v>
      </c>
      <c r="AB658">
        <v>349</v>
      </c>
      <c r="AC658" t="s">
        <v>15615</v>
      </c>
    </row>
    <row r="659" spans="1:29" x14ac:dyDescent="0.3">
      <c r="A659" t="s">
        <v>503</v>
      </c>
      <c r="B659">
        <v>1454</v>
      </c>
      <c r="C659" t="str">
        <f>VLOOKUP($B659,Hosts!$A:$M,10,0)</f>
        <v>Within a day</v>
      </c>
      <c r="D659" s="70">
        <f>VLOOKUP($B659,Hosts!$A:$M,11,0)</f>
        <v>0.63</v>
      </c>
      <c r="E659" s="70">
        <f>VLOOKUP($B659,Hosts!$A:$M,12,0)</f>
        <v>0.91</v>
      </c>
      <c r="F659" t="str">
        <f>VLOOKUP($B659,Hosts!$A:$M,13,0)</f>
        <v>No</v>
      </c>
      <c r="G659" t="str">
        <f>INDEX(Hosts!$A:$M, MATCH(Places!$B659,Hosts!$A:$A,0), MATCH(Places!G$1,Hosts!$A$1:$M$1,0))</f>
        <v>Within a day</v>
      </c>
      <c r="H659" s="70">
        <f>INDEX(Hosts!$A:$M, MATCH(Places!$B659,Hosts!$A:$A,0), MATCH(Places!H$1,Hosts!$A$1:$M$1,0))</f>
        <v>0.63</v>
      </c>
      <c r="I659" s="70">
        <f>INDEX(Hosts!$A:$M, MATCH(Places!$B659,Hosts!$A:$A,0), MATCH(Places!I$1,Hosts!$A$1:$M$1,0))</f>
        <v>0.91</v>
      </c>
      <c r="J659" t="str">
        <f>INDEX(Hosts!$A:$M, MATCH(Places!$B659,Hosts!$A:$A,0), MATCH(Places!J$1,Hosts!$A$1:$M$1,0))</f>
        <v>No</v>
      </c>
      <c r="K659">
        <v>9</v>
      </c>
      <c r="L659" t="str">
        <f>VLOOKUP($K659,Neighborhoods!$A:$C,2,0)</f>
        <v>Brooklyn</v>
      </c>
      <c r="M659" t="str">
        <f>VLOOKUP($K659,Neighborhoods!$A:$C,3,0)</f>
        <v>Crown Heights</v>
      </c>
      <c r="N659" t="str">
        <f>INDEX(Neighborhoods!$A:$C, MATCH(Places!$K659,Neighborhoods!$A:$A,0), MATCH(Places!N$1,Neighborhoods!$A$1:$C$1,0))</f>
        <v>Brooklyn</v>
      </c>
      <c r="O659" t="str">
        <f>INDEX(Neighborhoods!$A:$C, MATCH(Places!$K659,Neighborhoods!$A:$A,0), MATCH(Places!O$1,Neighborhoods!$A$1:$C$1,0))</f>
        <v>Crown Heights</v>
      </c>
      <c r="P659" t="s">
        <v>11822</v>
      </c>
      <c r="Q659" t="str">
        <f t="shared" si="40"/>
        <v>No</v>
      </c>
      <c r="R659">
        <v>8</v>
      </c>
      <c r="S659" t="str">
        <f t="shared" si="41"/>
        <v>Large</v>
      </c>
      <c r="T659" s="50">
        <v>150</v>
      </c>
      <c r="U659" s="70">
        <f t="shared" si="42"/>
        <v>0.03</v>
      </c>
      <c r="V659" s="52">
        <v>4.7300000000000004</v>
      </c>
      <c r="W659" s="52" t="str" cm="1">
        <f t="array" ref="W659">_xlfn.SWITCH(ROUND(V659,0),5,"Excellent",4,"Good",3,"Ok","Bad")</f>
        <v>Excellent</v>
      </c>
      <c r="X659">
        <v>175</v>
      </c>
      <c r="Y659" t="str">
        <f t="shared" si="43"/>
        <v>No</v>
      </c>
      <c r="Z659" s="68">
        <v>41620</v>
      </c>
      <c r="AA659" s="68">
        <v>43901</v>
      </c>
      <c r="AB659">
        <v>302</v>
      </c>
      <c r="AC659" t="s">
        <v>15615</v>
      </c>
    </row>
    <row r="660" spans="1:29" x14ac:dyDescent="0.3">
      <c r="A660" t="s">
        <v>504</v>
      </c>
      <c r="B660">
        <v>1462</v>
      </c>
      <c r="C660" t="str">
        <f>VLOOKUP($B660,Hosts!$A:$M,10,0)</f>
        <v>Within a few hours</v>
      </c>
      <c r="D660" s="70">
        <f>VLOOKUP($B660,Hosts!$A:$M,11,0)</f>
        <v>0.81</v>
      </c>
      <c r="E660" s="70">
        <f>VLOOKUP($B660,Hosts!$A:$M,12,0)</f>
        <v>1</v>
      </c>
      <c r="F660" t="str">
        <f>VLOOKUP($B660,Hosts!$A:$M,13,0)</f>
        <v>Yes</v>
      </c>
      <c r="G660" t="str">
        <f>INDEX(Hosts!$A:$M, MATCH(Places!$B660,Hosts!$A:$A,0), MATCH(Places!G$1,Hosts!$A$1:$M$1,0))</f>
        <v>Within a few hours</v>
      </c>
      <c r="H660" s="70">
        <f>INDEX(Hosts!$A:$M, MATCH(Places!$B660,Hosts!$A:$A,0), MATCH(Places!H$1,Hosts!$A$1:$M$1,0))</f>
        <v>0.81</v>
      </c>
      <c r="I660" s="70">
        <f>INDEX(Hosts!$A:$M, MATCH(Places!$B660,Hosts!$A:$A,0), MATCH(Places!I$1,Hosts!$A$1:$M$1,0))</f>
        <v>1</v>
      </c>
      <c r="J660" t="str">
        <f>INDEX(Hosts!$A:$M, MATCH(Places!$B660,Hosts!$A:$A,0), MATCH(Places!J$1,Hosts!$A$1:$M$1,0))</f>
        <v>Yes</v>
      </c>
      <c r="K660">
        <v>7</v>
      </c>
      <c r="L660" t="str">
        <f>VLOOKUP($K660,Neighborhoods!$A:$C,2,0)</f>
        <v>Brooklyn</v>
      </c>
      <c r="M660" t="str">
        <f>VLOOKUP($K660,Neighborhoods!$A:$C,3,0)</f>
        <v>Bedford-Stuyvesant</v>
      </c>
      <c r="N660" t="str">
        <f>INDEX(Neighborhoods!$A:$C, MATCH(Places!$K660,Neighborhoods!$A:$A,0), MATCH(Places!N$1,Neighborhoods!$A$1:$C$1,0))</f>
        <v>Brooklyn</v>
      </c>
      <c r="O660" t="str">
        <f>INDEX(Neighborhoods!$A:$C, MATCH(Places!$K660,Neighborhoods!$A:$A,0), MATCH(Places!O$1,Neighborhoods!$A$1:$C$1,0))</f>
        <v>Bedford-Stuyvesant</v>
      </c>
      <c r="P660" t="s">
        <v>11822</v>
      </c>
      <c r="Q660" t="str">
        <f t="shared" si="40"/>
        <v>No</v>
      </c>
      <c r="R660">
        <v>5</v>
      </c>
      <c r="S660" t="str">
        <f t="shared" si="41"/>
        <v>Medium</v>
      </c>
      <c r="T660" s="50">
        <v>190</v>
      </c>
      <c r="U660" s="70">
        <f t="shared" si="42"/>
        <v>0.03</v>
      </c>
      <c r="V660" s="52">
        <v>4.91</v>
      </c>
      <c r="W660" s="52" t="str" cm="1">
        <f t="array" ref="W660">_xlfn.SWITCH(ROUND(V660,0),5,"Excellent",4,"Good",3,"Ok","Bad")</f>
        <v>Excellent</v>
      </c>
      <c r="X660">
        <v>257</v>
      </c>
      <c r="Y660" t="str">
        <f t="shared" si="43"/>
        <v>Yes</v>
      </c>
      <c r="Z660" s="68">
        <v>41733</v>
      </c>
      <c r="AA660" s="68">
        <v>43905</v>
      </c>
      <c r="AB660">
        <v>365</v>
      </c>
      <c r="AC660" t="s">
        <v>15616</v>
      </c>
    </row>
    <row r="661" spans="1:29" x14ac:dyDescent="0.3">
      <c r="A661" t="s">
        <v>505</v>
      </c>
      <c r="B661">
        <v>1286</v>
      </c>
      <c r="C661" t="str">
        <f>VLOOKUP($B661,Hosts!$A:$M,10,0)</f>
        <v>A few days or more</v>
      </c>
      <c r="D661" s="70">
        <f>VLOOKUP($B661,Hosts!$A:$M,11,0)</f>
        <v>0</v>
      </c>
      <c r="E661" s="70">
        <f>VLOOKUP($B661,Hosts!$A:$M,12,0)</f>
        <v>0.36</v>
      </c>
      <c r="F661" t="str">
        <f>VLOOKUP($B661,Hosts!$A:$M,13,0)</f>
        <v>No</v>
      </c>
      <c r="G661" t="str">
        <f>INDEX(Hosts!$A:$M, MATCH(Places!$B661,Hosts!$A:$A,0), MATCH(Places!G$1,Hosts!$A$1:$M$1,0))</f>
        <v>A few days or more</v>
      </c>
      <c r="H661" s="70">
        <f>INDEX(Hosts!$A:$M, MATCH(Places!$B661,Hosts!$A:$A,0), MATCH(Places!H$1,Hosts!$A$1:$M$1,0))</f>
        <v>0</v>
      </c>
      <c r="I661" s="70">
        <f>INDEX(Hosts!$A:$M, MATCH(Places!$B661,Hosts!$A:$A,0), MATCH(Places!I$1,Hosts!$A$1:$M$1,0))</f>
        <v>0.36</v>
      </c>
      <c r="J661" t="str">
        <f>INDEX(Hosts!$A:$M, MATCH(Places!$B661,Hosts!$A:$A,0), MATCH(Places!J$1,Hosts!$A$1:$M$1,0))</f>
        <v>No</v>
      </c>
      <c r="K661">
        <v>8</v>
      </c>
      <c r="L661" t="str">
        <f>VLOOKUP($K661,Neighborhoods!$A:$C,2,0)</f>
        <v>Brooklyn</v>
      </c>
      <c r="M661" t="str">
        <f>VLOOKUP($K661,Neighborhoods!$A:$C,3,0)</f>
        <v>Bushwick</v>
      </c>
      <c r="N661" t="str">
        <f>INDEX(Neighborhoods!$A:$C, MATCH(Places!$K661,Neighborhoods!$A:$A,0), MATCH(Places!N$1,Neighborhoods!$A$1:$C$1,0))</f>
        <v>Brooklyn</v>
      </c>
      <c r="O661" t="str">
        <f>INDEX(Neighborhoods!$A:$C, MATCH(Places!$K661,Neighborhoods!$A:$A,0), MATCH(Places!O$1,Neighborhoods!$A$1:$C$1,0))</f>
        <v>Bushwick</v>
      </c>
      <c r="P661" t="s">
        <v>1</v>
      </c>
      <c r="Q661" t="str">
        <f t="shared" si="40"/>
        <v>Yes</v>
      </c>
      <c r="R661">
        <v>2</v>
      </c>
      <c r="S661" t="str">
        <f t="shared" si="41"/>
        <v>Small</v>
      </c>
      <c r="T661" s="50">
        <v>50</v>
      </c>
      <c r="U661" s="70">
        <f t="shared" si="42"/>
        <v>0.03</v>
      </c>
      <c r="V661" s="52">
        <v>4.88</v>
      </c>
      <c r="W661" s="52" t="str" cm="1">
        <f t="array" ref="W661">_xlfn.SWITCH(ROUND(V661,0),5,"Excellent",4,"Good",3,"Ok","Bad")</f>
        <v>Excellent</v>
      </c>
      <c r="X661">
        <v>16</v>
      </c>
      <c r="Y661" t="str">
        <f t="shared" si="43"/>
        <v>No</v>
      </c>
      <c r="Z661" s="68">
        <v>42853</v>
      </c>
      <c r="AA661" s="68">
        <v>43982</v>
      </c>
      <c r="AB661">
        <v>364</v>
      </c>
      <c r="AC661" t="s">
        <v>15615</v>
      </c>
    </row>
    <row r="662" spans="1:29" x14ac:dyDescent="0.3">
      <c r="A662" t="s">
        <v>506</v>
      </c>
      <c r="B662">
        <v>175</v>
      </c>
      <c r="C662" t="str">
        <f>VLOOKUP($B662,Hosts!$A:$M,10,0)</f>
        <v>Within a few hours</v>
      </c>
      <c r="D662" s="70">
        <f>VLOOKUP($B662,Hosts!$A:$M,11,0)</f>
        <v>1</v>
      </c>
      <c r="E662" s="70">
        <f>VLOOKUP($B662,Hosts!$A:$M,12,0)</f>
        <v>0.88</v>
      </c>
      <c r="F662" t="str">
        <f>VLOOKUP($B662,Hosts!$A:$M,13,0)</f>
        <v>No</v>
      </c>
      <c r="G662" t="str">
        <f>INDEX(Hosts!$A:$M, MATCH(Places!$B662,Hosts!$A:$A,0), MATCH(Places!G$1,Hosts!$A$1:$M$1,0))</f>
        <v>Within a few hours</v>
      </c>
      <c r="H662" s="70">
        <f>INDEX(Hosts!$A:$M, MATCH(Places!$B662,Hosts!$A:$A,0), MATCH(Places!H$1,Hosts!$A$1:$M$1,0))</f>
        <v>1</v>
      </c>
      <c r="I662" s="70">
        <f>INDEX(Hosts!$A:$M, MATCH(Places!$B662,Hosts!$A:$A,0), MATCH(Places!I$1,Hosts!$A$1:$M$1,0))</f>
        <v>0.88</v>
      </c>
      <c r="J662" t="str">
        <f>INDEX(Hosts!$A:$M, MATCH(Places!$B662,Hosts!$A:$A,0), MATCH(Places!J$1,Hosts!$A$1:$M$1,0))</f>
        <v>No</v>
      </c>
      <c r="K662">
        <v>20</v>
      </c>
      <c r="L662" t="str">
        <f>VLOOKUP($K662,Neighborhoods!$A:$C,2,0)</f>
        <v>Manhattan</v>
      </c>
      <c r="M662" t="str">
        <f>VLOOKUP($K662,Neighborhoods!$A:$C,3,0)</f>
        <v>Upper West Side</v>
      </c>
      <c r="N662" t="str">
        <f>INDEX(Neighborhoods!$A:$C, MATCH(Places!$K662,Neighborhoods!$A:$A,0), MATCH(Places!N$1,Neighborhoods!$A$1:$C$1,0))</f>
        <v>Manhattan</v>
      </c>
      <c r="O662" t="str">
        <f>INDEX(Neighborhoods!$A:$C, MATCH(Places!$K662,Neighborhoods!$A:$A,0), MATCH(Places!O$1,Neighborhoods!$A$1:$C$1,0))</f>
        <v>Upper West Side</v>
      </c>
      <c r="P662" t="s">
        <v>1</v>
      </c>
      <c r="Q662" t="str">
        <f t="shared" si="40"/>
        <v>Yes</v>
      </c>
      <c r="R662">
        <v>1</v>
      </c>
      <c r="S662" t="str">
        <f t="shared" si="41"/>
        <v>Small</v>
      </c>
      <c r="T662" s="50">
        <v>105</v>
      </c>
      <c r="U662" s="70">
        <f t="shared" si="42"/>
        <v>0.03</v>
      </c>
      <c r="V662" s="52">
        <v>4.24</v>
      </c>
      <c r="W662" s="52" t="str" cm="1">
        <f t="array" ref="W662">_xlfn.SWITCH(ROUND(V662,0),5,"Excellent",4,"Good",3,"Ok","Bad")</f>
        <v>Good</v>
      </c>
      <c r="X662">
        <v>37</v>
      </c>
      <c r="Y662" t="str">
        <f t="shared" si="43"/>
        <v>No</v>
      </c>
      <c r="Z662" s="68">
        <v>41638</v>
      </c>
      <c r="AA662" s="68">
        <v>43829</v>
      </c>
      <c r="AB662">
        <v>365</v>
      </c>
      <c r="AC662" t="s">
        <v>15615</v>
      </c>
    </row>
    <row r="663" spans="1:29" x14ac:dyDescent="0.3">
      <c r="A663" t="s">
        <v>507</v>
      </c>
      <c r="B663">
        <v>1452</v>
      </c>
      <c r="C663" t="str">
        <f>VLOOKUP($B663,Hosts!$A:$M,10,0)</f>
        <v>Within a day</v>
      </c>
      <c r="D663" s="70">
        <f>VLOOKUP($B663,Hosts!$A:$M,11,0)</f>
        <v>1</v>
      </c>
      <c r="E663" s="70">
        <f>VLOOKUP($B663,Hosts!$A:$M,12,0)</f>
        <v>0.73</v>
      </c>
      <c r="F663" t="str">
        <f>VLOOKUP($B663,Hosts!$A:$M,13,0)</f>
        <v>Yes</v>
      </c>
      <c r="G663" t="str">
        <f>INDEX(Hosts!$A:$M, MATCH(Places!$B663,Hosts!$A:$A,0), MATCH(Places!G$1,Hosts!$A$1:$M$1,0))</f>
        <v>Within a day</v>
      </c>
      <c r="H663" s="70">
        <f>INDEX(Hosts!$A:$M, MATCH(Places!$B663,Hosts!$A:$A,0), MATCH(Places!H$1,Hosts!$A$1:$M$1,0))</f>
        <v>1</v>
      </c>
      <c r="I663" s="70">
        <f>INDEX(Hosts!$A:$M, MATCH(Places!$B663,Hosts!$A:$A,0), MATCH(Places!I$1,Hosts!$A$1:$M$1,0))</f>
        <v>0.73</v>
      </c>
      <c r="J663" t="str">
        <f>INDEX(Hosts!$A:$M, MATCH(Places!$B663,Hosts!$A:$A,0), MATCH(Places!J$1,Hosts!$A$1:$M$1,0))</f>
        <v>Yes</v>
      </c>
      <c r="K663">
        <v>21</v>
      </c>
      <c r="L663" t="str">
        <f>VLOOKUP($K663,Neighborhoods!$A:$C,2,0)</f>
        <v>Queens</v>
      </c>
      <c r="M663" t="str">
        <f>VLOOKUP($K663,Neighborhoods!$A:$C,3,0)</f>
        <v>Astoria</v>
      </c>
      <c r="N663" t="str">
        <f>INDEX(Neighborhoods!$A:$C, MATCH(Places!$K663,Neighborhoods!$A:$A,0), MATCH(Places!N$1,Neighborhoods!$A$1:$C$1,0))</f>
        <v>Queens</v>
      </c>
      <c r="O663" t="str">
        <f>INDEX(Neighborhoods!$A:$C, MATCH(Places!$K663,Neighborhoods!$A:$A,0), MATCH(Places!O$1,Neighborhoods!$A$1:$C$1,0))</f>
        <v>Astoria</v>
      </c>
      <c r="P663" t="s">
        <v>11822</v>
      </c>
      <c r="Q663" t="str">
        <f t="shared" si="40"/>
        <v>No</v>
      </c>
      <c r="R663">
        <v>2</v>
      </c>
      <c r="S663" t="str">
        <f t="shared" si="41"/>
        <v>Small</v>
      </c>
      <c r="T663" s="50">
        <v>125</v>
      </c>
      <c r="U663" s="70">
        <f t="shared" si="42"/>
        <v>0.03</v>
      </c>
      <c r="V663" s="52">
        <v>4.78</v>
      </c>
      <c r="W663" s="52" t="str" cm="1">
        <f t="array" ref="W663">_xlfn.SWITCH(ROUND(V663,0),5,"Excellent",4,"Good",3,"Ok","Bad")</f>
        <v>Excellent</v>
      </c>
      <c r="X663">
        <v>23</v>
      </c>
      <c r="Y663" t="str">
        <f t="shared" si="43"/>
        <v>No</v>
      </c>
      <c r="Z663" s="68">
        <v>42635</v>
      </c>
      <c r="AA663" s="68">
        <v>43833</v>
      </c>
      <c r="AB663">
        <v>364</v>
      </c>
      <c r="AC663" t="s">
        <v>15615</v>
      </c>
    </row>
    <row r="664" spans="1:29" x14ac:dyDescent="0.3">
      <c r="A664" t="s">
        <v>508</v>
      </c>
      <c r="B664">
        <v>1452</v>
      </c>
      <c r="C664" t="str">
        <f>VLOOKUP($B664,Hosts!$A:$M,10,0)</f>
        <v>Within a day</v>
      </c>
      <c r="D664" s="70">
        <f>VLOOKUP($B664,Hosts!$A:$M,11,0)</f>
        <v>1</v>
      </c>
      <c r="E664" s="70">
        <f>VLOOKUP($B664,Hosts!$A:$M,12,0)</f>
        <v>0.73</v>
      </c>
      <c r="F664" t="str">
        <f>VLOOKUP($B664,Hosts!$A:$M,13,0)</f>
        <v>Yes</v>
      </c>
      <c r="G664" t="str">
        <f>INDEX(Hosts!$A:$M, MATCH(Places!$B664,Hosts!$A:$A,0), MATCH(Places!G$1,Hosts!$A$1:$M$1,0))</f>
        <v>Within a day</v>
      </c>
      <c r="H664" s="70">
        <f>INDEX(Hosts!$A:$M, MATCH(Places!$B664,Hosts!$A:$A,0), MATCH(Places!H$1,Hosts!$A$1:$M$1,0))</f>
        <v>1</v>
      </c>
      <c r="I664" s="70">
        <f>INDEX(Hosts!$A:$M, MATCH(Places!$B664,Hosts!$A:$A,0), MATCH(Places!I$1,Hosts!$A$1:$M$1,0))</f>
        <v>0.73</v>
      </c>
      <c r="J664" t="str">
        <f>INDEX(Hosts!$A:$M, MATCH(Places!$B664,Hosts!$A:$A,0), MATCH(Places!J$1,Hosts!$A$1:$M$1,0))</f>
        <v>Yes</v>
      </c>
      <c r="K664">
        <v>24</v>
      </c>
      <c r="L664" t="str">
        <f>VLOOKUP($K664,Neighborhoods!$A:$C,2,0)</f>
        <v>Queens</v>
      </c>
      <c r="M664" t="str">
        <f>VLOOKUP($K664,Neighborhoods!$A:$C,3,0)</f>
        <v>Long Island City</v>
      </c>
      <c r="N664" t="str">
        <f>INDEX(Neighborhoods!$A:$C, MATCH(Places!$K664,Neighborhoods!$A:$A,0), MATCH(Places!N$1,Neighborhoods!$A$1:$C$1,0))</f>
        <v>Queens</v>
      </c>
      <c r="O664" t="str">
        <f>INDEX(Neighborhoods!$A:$C, MATCH(Places!$K664,Neighborhoods!$A:$A,0), MATCH(Places!O$1,Neighborhoods!$A$1:$C$1,0))</f>
        <v>Long Island City</v>
      </c>
      <c r="P664" t="s">
        <v>1</v>
      </c>
      <c r="Q664" t="str">
        <f t="shared" si="40"/>
        <v>Yes</v>
      </c>
      <c r="R664">
        <v>2</v>
      </c>
      <c r="S664" t="str">
        <f t="shared" si="41"/>
        <v>Small</v>
      </c>
      <c r="T664" s="50">
        <v>50</v>
      </c>
      <c r="U664" s="70">
        <f t="shared" si="42"/>
        <v>0.03</v>
      </c>
      <c r="V664" s="52">
        <v>5</v>
      </c>
      <c r="W664" s="52" t="str" cm="1">
        <f t="array" ref="W664">_xlfn.SWITCH(ROUND(V664,0),5,"Excellent",4,"Good",3,"Ok","Bad")</f>
        <v>Excellent</v>
      </c>
      <c r="X664">
        <v>27</v>
      </c>
      <c r="Y664" t="str">
        <f t="shared" si="43"/>
        <v>No</v>
      </c>
      <c r="Z664" s="68">
        <v>41756</v>
      </c>
      <c r="AA664" s="68">
        <v>43715</v>
      </c>
      <c r="AB664">
        <v>363</v>
      </c>
      <c r="AC664" t="s">
        <v>15615</v>
      </c>
    </row>
    <row r="665" spans="1:29" x14ac:dyDescent="0.3">
      <c r="A665" t="s">
        <v>13323</v>
      </c>
      <c r="B665">
        <v>206</v>
      </c>
      <c r="C665" t="str">
        <f>VLOOKUP($B665,Hosts!$A:$M,10,0)</f>
        <v>Within a day</v>
      </c>
      <c r="D665" s="70">
        <f>VLOOKUP($B665,Hosts!$A:$M,11,0)</f>
        <v>0.57999999999999996</v>
      </c>
      <c r="E665" s="70">
        <f>VLOOKUP($B665,Hosts!$A:$M,12,0)</f>
        <v>0.9</v>
      </c>
      <c r="F665" t="str">
        <f>VLOOKUP($B665,Hosts!$A:$M,13,0)</f>
        <v>No</v>
      </c>
      <c r="G665" t="str">
        <f>INDEX(Hosts!$A:$M, MATCH(Places!$B665,Hosts!$A:$A,0), MATCH(Places!G$1,Hosts!$A$1:$M$1,0))</f>
        <v>Within a day</v>
      </c>
      <c r="H665" s="70">
        <f>INDEX(Hosts!$A:$M, MATCH(Places!$B665,Hosts!$A:$A,0), MATCH(Places!H$1,Hosts!$A$1:$M$1,0))</f>
        <v>0.57999999999999996</v>
      </c>
      <c r="I665" s="70">
        <f>INDEX(Hosts!$A:$M, MATCH(Places!$B665,Hosts!$A:$A,0), MATCH(Places!I$1,Hosts!$A$1:$M$1,0))</f>
        <v>0.9</v>
      </c>
      <c r="J665" t="str">
        <f>INDEX(Hosts!$A:$M, MATCH(Places!$B665,Hosts!$A:$A,0), MATCH(Places!J$1,Hosts!$A$1:$M$1,0))</f>
        <v>No</v>
      </c>
      <c r="K665">
        <v>9</v>
      </c>
      <c r="L665" t="str">
        <f>VLOOKUP($K665,Neighborhoods!$A:$C,2,0)</f>
        <v>Brooklyn</v>
      </c>
      <c r="M665" t="str">
        <f>VLOOKUP($K665,Neighborhoods!$A:$C,3,0)</f>
        <v>Crown Heights</v>
      </c>
      <c r="N665" t="str">
        <f>INDEX(Neighborhoods!$A:$C, MATCH(Places!$K665,Neighborhoods!$A:$A,0), MATCH(Places!N$1,Neighborhoods!$A$1:$C$1,0))</f>
        <v>Brooklyn</v>
      </c>
      <c r="O665" t="str">
        <f>INDEX(Neighborhoods!$A:$C, MATCH(Places!$K665,Neighborhoods!$A:$A,0), MATCH(Places!O$1,Neighborhoods!$A$1:$C$1,0))</f>
        <v>Crown Heights</v>
      </c>
      <c r="P665" t="s">
        <v>1</v>
      </c>
      <c r="Q665" t="str">
        <f t="shared" si="40"/>
        <v>Yes</v>
      </c>
      <c r="R665">
        <v>6</v>
      </c>
      <c r="S665" t="str">
        <f t="shared" si="41"/>
        <v>Large</v>
      </c>
      <c r="T665" s="50">
        <v>100</v>
      </c>
      <c r="U665" s="70">
        <f t="shared" si="42"/>
        <v>0.03</v>
      </c>
      <c r="V665" s="52">
        <v>4.8</v>
      </c>
      <c r="W665" s="52" t="str" cm="1">
        <f t="array" ref="W665">_xlfn.SWITCH(ROUND(V665,0),5,"Excellent",4,"Good",3,"Ok","Bad")</f>
        <v>Excellent</v>
      </c>
      <c r="X665">
        <v>5</v>
      </c>
      <c r="Y665" t="str">
        <f t="shared" si="43"/>
        <v>No</v>
      </c>
      <c r="Z665" s="68">
        <v>41634</v>
      </c>
      <c r="AA665" s="68">
        <v>43879</v>
      </c>
      <c r="AB665">
        <v>196</v>
      </c>
      <c r="AC665" t="s">
        <v>15615</v>
      </c>
    </row>
    <row r="666" spans="1:29" x14ac:dyDescent="0.3">
      <c r="A666" t="s">
        <v>509</v>
      </c>
      <c r="B666">
        <v>1272</v>
      </c>
      <c r="C666" t="str">
        <f>VLOOKUP($B666,Hosts!$A:$M,10,0)</f>
        <v>Within a day</v>
      </c>
      <c r="D666" s="70">
        <f>VLOOKUP($B666,Hosts!$A:$M,11,0)</f>
        <v>0.5</v>
      </c>
      <c r="E666" s="70">
        <f>VLOOKUP($B666,Hosts!$A:$M,12,0)</f>
        <v>0.4</v>
      </c>
      <c r="F666" t="str">
        <f>VLOOKUP($B666,Hosts!$A:$M,13,0)</f>
        <v>No</v>
      </c>
      <c r="G666" t="str">
        <f>INDEX(Hosts!$A:$M, MATCH(Places!$B666,Hosts!$A:$A,0), MATCH(Places!G$1,Hosts!$A$1:$M$1,0))</f>
        <v>Within a day</v>
      </c>
      <c r="H666" s="70">
        <f>INDEX(Hosts!$A:$M, MATCH(Places!$B666,Hosts!$A:$A,0), MATCH(Places!H$1,Hosts!$A$1:$M$1,0))</f>
        <v>0.5</v>
      </c>
      <c r="I666" s="70">
        <f>INDEX(Hosts!$A:$M, MATCH(Places!$B666,Hosts!$A:$A,0), MATCH(Places!I$1,Hosts!$A$1:$M$1,0))</f>
        <v>0.4</v>
      </c>
      <c r="J666" t="str">
        <f>INDEX(Hosts!$A:$M, MATCH(Places!$B666,Hosts!$A:$A,0), MATCH(Places!J$1,Hosts!$A$1:$M$1,0))</f>
        <v>No</v>
      </c>
      <c r="K666">
        <v>15</v>
      </c>
      <c r="L666" t="str">
        <f>VLOOKUP($K666,Neighborhoods!$A:$C,2,0)</f>
        <v>Manhattan</v>
      </c>
      <c r="M666" t="str">
        <f>VLOOKUP($K666,Neighborhoods!$A:$C,3,0)</f>
        <v>East Village</v>
      </c>
      <c r="N666" t="str">
        <f>INDEX(Neighborhoods!$A:$C, MATCH(Places!$K666,Neighborhoods!$A:$A,0), MATCH(Places!N$1,Neighborhoods!$A$1:$C$1,0))</f>
        <v>Manhattan</v>
      </c>
      <c r="O666" t="str">
        <f>INDEX(Neighborhoods!$A:$C, MATCH(Places!$K666,Neighborhoods!$A:$A,0), MATCH(Places!O$1,Neighborhoods!$A$1:$C$1,0))</f>
        <v>East Village</v>
      </c>
      <c r="P666" t="s">
        <v>11822</v>
      </c>
      <c r="Q666" t="str">
        <f t="shared" si="40"/>
        <v>No</v>
      </c>
      <c r="R666">
        <v>5</v>
      </c>
      <c r="S666" t="str">
        <f t="shared" si="41"/>
        <v>Medium</v>
      </c>
      <c r="T666" s="50">
        <v>369</v>
      </c>
      <c r="U666" s="70">
        <f t="shared" si="42"/>
        <v>0.04</v>
      </c>
      <c r="V666" s="52">
        <v>4.3899999999999997</v>
      </c>
      <c r="W666" s="52" t="str" cm="1">
        <f t="array" ref="W666">_xlfn.SWITCH(ROUND(V666,0),5,"Excellent",4,"Good",3,"Ok","Bad")</f>
        <v>Good</v>
      </c>
      <c r="X666">
        <v>114</v>
      </c>
      <c r="Y666" t="str">
        <f t="shared" si="43"/>
        <v>No</v>
      </c>
      <c r="Z666" s="68">
        <v>41651</v>
      </c>
      <c r="AA666" s="68">
        <v>43380</v>
      </c>
      <c r="AB666">
        <v>359</v>
      </c>
      <c r="AC666" t="s">
        <v>15615</v>
      </c>
    </row>
    <row r="667" spans="1:29" x14ac:dyDescent="0.3">
      <c r="A667" t="s">
        <v>510</v>
      </c>
      <c r="B667">
        <v>1474</v>
      </c>
      <c r="C667" t="str">
        <f>VLOOKUP($B667,Hosts!$A:$M,10,0)</f>
        <v>Within an hour</v>
      </c>
      <c r="D667" s="70">
        <f>VLOOKUP($B667,Hosts!$A:$M,11,0)</f>
        <v>1</v>
      </c>
      <c r="E667" s="70">
        <f>VLOOKUP($B667,Hosts!$A:$M,12,0)</f>
        <v>0.68</v>
      </c>
      <c r="F667" t="str">
        <f>VLOOKUP($B667,Hosts!$A:$M,13,0)</f>
        <v>No</v>
      </c>
      <c r="G667" t="str">
        <f>INDEX(Hosts!$A:$M, MATCH(Places!$B667,Hosts!$A:$A,0), MATCH(Places!G$1,Hosts!$A$1:$M$1,0))</f>
        <v>Within an hour</v>
      </c>
      <c r="H667" s="70">
        <f>INDEX(Hosts!$A:$M, MATCH(Places!$B667,Hosts!$A:$A,0), MATCH(Places!H$1,Hosts!$A$1:$M$1,0))</f>
        <v>1</v>
      </c>
      <c r="I667" s="70">
        <f>INDEX(Hosts!$A:$M, MATCH(Places!$B667,Hosts!$A:$A,0), MATCH(Places!I$1,Hosts!$A$1:$M$1,0))</f>
        <v>0.68</v>
      </c>
      <c r="J667" t="str">
        <f>INDEX(Hosts!$A:$M, MATCH(Places!$B667,Hosts!$A:$A,0), MATCH(Places!J$1,Hosts!$A$1:$M$1,0))</f>
        <v>No</v>
      </c>
      <c r="K667">
        <v>19</v>
      </c>
      <c r="L667" t="str">
        <f>VLOOKUP($K667,Neighborhoods!$A:$C,2,0)</f>
        <v>Manhattan</v>
      </c>
      <c r="M667" t="str">
        <f>VLOOKUP($K667,Neighborhoods!$A:$C,3,0)</f>
        <v>Upper East Side</v>
      </c>
      <c r="N667" t="str">
        <f>INDEX(Neighborhoods!$A:$C, MATCH(Places!$K667,Neighborhoods!$A:$A,0), MATCH(Places!N$1,Neighborhoods!$A$1:$C$1,0))</f>
        <v>Manhattan</v>
      </c>
      <c r="O667" t="str">
        <f>INDEX(Neighborhoods!$A:$C, MATCH(Places!$K667,Neighborhoods!$A:$A,0), MATCH(Places!O$1,Neighborhoods!$A$1:$C$1,0))</f>
        <v>Upper East Side</v>
      </c>
      <c r="P667" t="s">
        <v>11822</v>
      </c>
      <c r="Q667" t="str">
        <f t="shared" si="40"/>
        <v>No</v>
      </c>
      <c r="R667">
        <v>2</v>
      </c>
      <c r="S667" t="str">
        <f t="shared" si="41"/>
        <v>Small</v>
      </c>
      <c r="T667" s="50">
        <v>125</v>
      </c>
      <c r="U667" s="70">
        <f t="shared" si="42"/>
        <v>0.03</v>
      </c>
      <c r="V667" s="52">
        <v>4.5599999999999996</v>
      </c>
      <c r="W667" s="52" t="str" cm="1">
        <f t="array" ref="W667">_xlfn.SWITCH(ROUND(V667,0),5,"Excellent",4,"Good",3,"Ok","Bad")</f>
        <v>Excellent</v>
      </c>
      <c r="X667">
        <v>68</v>
      </c>
      <c r="Y667" t="str">
        <f t="shared" si="43"/>
        <v>No</v>
      </c>
      <c r="Z667" s="68">
        <v>41855</v>
      </c>
      <c r="AA667" s="68">
        <v>43837</v>
      </c>
      <c r="AB667">
        <v>310</v>
      </c>
      <c r="AC667" t="s">
        <v>15615</v>
      </c>
    </row>
    <row r="668" spans="1:29" x14ac:dyDescent="0.3">
      <c r="A668" t="s">
        <v>15286</v>
      </c>
      <c r="B668">
        <v>1475</v>
      </c>
      <c r="C668" t="str">
        <f>VLOOKUP($B668,Hosts!$A:$M,10,0)</f>
        <v>Within a day</v>
      </c>
      <c r="D668" s="70">
        <f>VLOOKUP($B668,Hosts!$A:$M,11,0)</f>
        <v>0.8</v>
      </c>
      <c r="E668" s="70">
        <f>VLOOKUP($B668,Hosts!$A:$M,12,0)</f>
        <v>0.78</v>
      </c>
      <c r="F668" t="str">
        <f>VLOOKUP($B668,Hosts!$A:$M,13,0)</f>
        <v>Yes</v>
      </c>
      <c r="G668" t="str">
        <f>INDEX(Hosts!$A:$M, MATCH(Places!$B668,Hosts!$A:$A,0), MATCH(Places!G$1,Hosts!$A$1:$M$1,0))</f>
        <v>Within a day</v>
      </c>
      <c r="H668" s="70">
        <f>INDEX(Hosts!$A:$M, MATCH(Places!$B668,Hosts!$A:$A,0), MATCH(Places!H$1,Hosts!$A$1:$M$1,0))</f>
        <v>0.8</v>
      </c>
      <c r="I668" s="70">
        <f>INDEX(Hosts!$A:$M, MATCH(Places!$B668,Hosts!$A:$A,0), MATCH(Places!I$1,Hosts!$A$1:$M$1,0))</f>
        <v>0.78</v>
      </c>
      <c r="J668" t="str">
        <f>INDEX(Hosts!$A:$M, MATCH(Places!$B668,Hosts!$A:$A,0), MATCH(Places!J$1,Hosts!$A$1:$M$1,0))</f>
        <v>Yes</v>
      </c>
      <c r="K668">
        <v>12</v>
      </c>
      <c r="L668" t="str">
        <f>VLOOKUP($K668,Neighborhoods!$A:$C,2,0)</f>
        <v>Brooklyn</v>
      </c>
      <c r="M668" t="str">
        <f>VLOOKUP($K668,Neighborhoods!$A:$C,3,0)</f>
        <v>Williamsburg</v>
      </c>
      <c r="N668" t="str">
        <f>INDEX(Neighborhoods!$A:$C, MATCH(Places!$K668,Neighborhoods!$A:$A,0), MATCH(Places!N$1,Neighborhoods!$A$1:$C$1,0))</f>
        <v>Brooklyn</v>
      </c>
      <c r="O668" t="str">
        <f>INDEX(Neighborhoods!$A:$C, MATCH(Places!$K668,Neighborhoods!$A:$A,0), MATCH(Places!O$1,Neighborhoods!$A$1:$C$1,0))</f>
        <v>Williamsburg</v>
      </c>
      <c r="P668" t="s">
        <v>11822</v>
      </c>
      <c r="Q668" t="str">
        <f t="shared" si="40"/>
        <v>No</v>
      </c>
      <c r="R668">
        <v>6</v>
      </c>
      <c r="S668" t="str">
        <f t="shared" si="41"/>
        <v>Large</v>
      </c>
      <c r="T668" s="50">
        <v>85</v>
      </c>
      <c r="U668" s="70">
        <f t="shared" si="42"/>
        <v>0.03</v>
      </c>
      <c r="V668" s="52">
        <v>4.9000000000000004</v>
      </c>
      <c r="W668" s="52" t="str" cm="1">
        <f t="array" ref="W668">_xlfn.SWITCH(ROUND(V668,0),5,"Excellent",4,"Good",3,"Ok","Bad")</f>
        <v>Excellent</v>
      </c>
      <c r="X668">
        <v>245</v>
      </c>
      <c r="Y668" t="str">
        <f t="shared" si="43"/>
        <v>Yes</v>
      </c>
      <c r="Z668" s="68">
        <v>41641</v>
      </c>
      <c r="AA668" s="68">
        <v>43904</v>
      </c>
      <c r="AB668">
        <v>199</v>
      </c>
      <c r="AC668" t="s">
        <v>15615</v>
      </c>
    </row>
    <row r="669" spans="1:29" x14ac:dyDescent="0.3">
      <c r="A669" t="s">
        <v>14693</v>
      </c>
      <c r="B669">
        <v>961</v>
      </c>
      <c r="C669" t="str">
        <f>VLOOKUP($B669,Hosts!$A:$M,10,0)</f>
        <v>Within an hour</v>
      </c>
      <c r="D669" s="70">
        <f>VLOOKUP($B669,Hosts!$A:$M,11,0)</f>
        <v>1</v>
      </c>
      <c r="E669" s="70">
        <f>VLOOKUP($B669,Hosts!$A:$M,12,0)</f>
        <v>1</v>
      </c>
      <c r="F669" t="str">
        <f>VLOOKUP($B669,Hosts!$A:$M,13,0)</f>
        <v>Yes</v>
      </c>
      <c r="G669" t="str">
        <f>INDEX(Hosts!$A:$M, MATCH(Places!$B669,Hosts!$A:$A,0), MATCH(Places!G$1,Hosts!$A$1:$M$1,0))</f>
        <v>Within an hour</v>
      </c>
      <c r="H669" s="70">
        <f>INDEX(Hosts!$A:$M, MATCH(Places!$B669,Hosts!$A:$A,0), MATCH(Places!H$1,Hosts!$A$1:$M$1,0))</f>
        <v>1</v>
      </c>
      <c r="I669" s="70">
        <f>INDEX(Hosts!$A:$M, MATCH(Places!$B669,Hosts!$A:$A,0), MATCH(Places!I$1,Hosts!$A$1:$M$1,0))</f>
        <v>1</v>
      </c>
      <c r="J669" t="str">
        <f>INDEX(Hosts!$A:$M, MATCH(Places!$B669,Hosts!$A:$A,0), MATCH(Places!J$1,Hosts!$A$1:$M$1,0))</f>
        <v>Yes</v>
      </c>
      <c r="K669">
        <v>8</v>
      </c>
      <c r="L669" t="str">
        <f>VLOOKUP($K669,Neighborhoods!$A:$C,2,0)</f>
        <v>Brooklyn</v>
      </c>
      <c r="M669" t="str">
        <f>VLOOKUP($K669,Neighborhoods!$A:$C,3,0)</f>
        <v>Bushwick</v>
      </c>
      <c r="N669" t="str">
        <f>INDEX(Neighborhoods!$A:$C, MATCH(Places!$K669,Neighborhoods!$A:$A,0), MATCH(Places!N$1,Neighborhoods!$A$1:$C$1,0))</f>
        <v>Brooklyn</v>
      </c>
      <c r="O669" t="str">
        <f>INDEX(Neighborhoods!$A:$C, MATCH(Places!$K669,Neighborhoods!$A:$A,0), MATCH(Places!O$1,Neighborhoods!$A$1:$C$1,0))</f>
        <v>Bushwick</v>
      </c>
      <c r="P669" t="s">
        <v>1</v>
      </c>
      <c r="Q669" t="str">
        <f t="shared" si="40"/>
        <v>Yes</v>
      </c>
      <c r="R669">
        <v>2</v>
      </c>
      <c r="S669" t="str">
        <f t="shared" si="41"/>
        <v>Small</v>
      </c>
      <c r="T669" s="50">
        <v>50</v>
      </c>
      <c r="U669" s="70">
        <f t="shared" si="42"/>
        <v>0.03</v>
      </c>
      <c r="V669" s="52">
        <v>4.99</v>
      </c>
      <c r="W669" s="52" t="str" cm="1">
        <f t="array" ref="W669">_xlfn.SWITCH(ROUND(V669,0),5,"Excellent",4,"Good",3,"Ok","Bad")</f>
        <v>Excellent</v>
      </c>
      <c r="X669">
        <v>270</v>
      </c>
      <c r="Y669" t="str">
        <f t="shared" si="43"/>
        <v>Yes</v>
      </c>
      <c r="Z669" s="68">
        <v>41674</v>
      </c>
      <c r="AA669" s="68">
        <v>44049</v>
      </c>
      <c r="AB669">
        <v>316</v>
      </c>
      <c r="AC669" t="s">
        <v>15615</v>
      </c>
    </row>
    <row r="670" spans="1:29" x14ac:dyDescent="0.3">
      <c r="A670" t="s">
        <v>3306</v>
      </c>
      <c r="B670">
        <v>2232</v>
      </c>
      <c r="C670" t="str">
        <f>VLOOKUP($B670,Hosts!$A:$M,10,0)</f>
        <v>Within an hour</v>
      </c>
      <c r="D670" s="70">
        <f>VLOOKUP($B670,Hosts!$A:$M,11,0)</f>
        <v>1</v>
      </c>
      <c r="E670" s="70">
        <f>VLOOKUP($B670,Hosts!$A:$M,12,0)</f>
        <v>0.89</v>
      </c>
      <c r="F670" t="str">
        <f>VLOOKUP($B670,Hosts!$A:$M,13,0)</f>
        <v>No</v>
      </c>
      <c r="G670" t="str">
        <f>INDEX(Hosts!$A:$M, MATCH(Places!$B670,Hosts!$A:$A,0), MATCH(Places!G$1,Hosts!$A$1:$M$1,0))</f>
        <v>Within an hour</v>
      </c>
      <c r="H670" s="70">
        <f>INDEX(Hosts!$A:$M, MATCH(Places!$B670,Hosts!$A:$A,0), MATCH(Places!H$1,Hosts!$A$1:$M$1,0))</f>
        <v>1</v>
      </c>
      <c r="I670" s="70">
        <f>INDEX(Hosts!$A:$M, MATCH(Places!$B670,Hosts!$A:$A,0), MATCH(Places!I$1,Hosts!$A$1:$M$1,0))</f>
        <v>0.89</v>
      </c>
      <c r="J670" t="str">
        <f>INDEX(Hosts!$A:$M, MATCH(Places!$B670,Hosts!$A:$A,0), MATCH(Places!J$1,Hosts!$A$1:$M$1,0))</f>
        <v>No</v>
      </c>
      <c r="K670">
        <v>21</v>
      </c>
      <c r="L670" t="str">
        <f>VLOOKUP($K670,Neighborhoods!$A:$C,2,0)</f>
        <v>Queens</v>
      </c>
      <c r="M670" t="str">
        <f>VLOOKUP($K670,Neighborhoods!$A:$C,3,0)</f>
        <v>Astoria</v>
      </c>
      <c r="N670" t="str">
        <f>INDEX(Neighborhoods!$A:$C, MATCH(Places!$K670,Neighborhoods!$A:$A,0), MATCH(Places!N$1,Neighborhoods!$A$1:$C$1,0))</f>
        <v>Queens</v>
      </c>
      <c r="O670" t="str">
        <f>INDEX(Neighborhoods!$A:$C, MATCH(Places!$K670,Neighborhoods!$A:$A,0), MATCH(Places!O$1,Neighborhoods!$A$1:$C$1,0))</f>
        <v>Astoria</v>
      </c>
      <c r="P670" t="s">
        <v>1</v>
      </c>
      <c r="Q670" t="str">
        <f t="shared" si="40"/>
        <v>Yes</v>
      </c>
      <c r="R670">
        <v>1</v>
      </c>
      <c r="S670" t="str">
        <f t="shared" si="41"/>
        <v>Small</v>
      </c>
      <c r="T670" s="50">
        <v>45</v>
      </c>
      <c r="U670" s="70">
        <f t="shared" si="42"/>
        <v>0.03</v>
      </c>
      <c r="V670" s="52">
        <v>4.5599999999999996</v>
      </c>
      <c r="W670" s="52" t="str" cm="1">
        <f t="array" ref="W670">_xlfn.SWITCH(ROUND(V670,0),5,"Excellent",4,"Good",3,"Ok","Bad")</f>
        <v>Excellent</v>
      </c>
      <c r="X670">
        <v>25</v>
      </c>
      <c r="Y670" t="str">
        <f t="shared" si="43"/>
        <v>No</v>
      </c>
      <c r="Z670" s="68">
        <v>43577</v>
      </c>
      <c r="AA670" s="68">
        <v>43872</v>
      </c>
      <c r="AB670">
        <v>365</v>
      </c>
      <c r="AC670" t="s">
        <v>15615</v>
      </c>
    </row>
    <row r="671" spans="1:29" x14ac:dyDescent="0.3">
      <c r="A671" t="s">
        <v>1847</v>
      </c>
      <c r="B671">
        <v>2267</v>
      </c>
      <c r="C671" t="str">
        <f>VLOOKUP($B671,Hosts!$A:$M,10,0)</f>
        <v>Within a day</v>
      </c>
      <c r="D671" s="70">
        <f>VLOOKUP($B671,Hosts!$A:$M,11,0)</f>
        <v>0.5</v>
      </c>
      <c r="E671" s="70">
        <f>VLOOKUP($B671,Hosts!$A:$M,12,0)</f>
        <v>1</v>
      </c>
      <c r="F671" t="str">
        <f>VLOOKUP($B671,Hosts!$A:$M,13,0)</f>
        <v>No</v>
      </c>
      <c r="G671" t="str">
        <f>INDEX(Hosts!$A:$M, MATCH(Places!$B671,Hosts!$A:$A,0), MATCH(Places!G$1,Hosts!$A$1:$M$1,0))</f>
        <v>Within a day</v>
      </c>
      <c r="H671" s="70">
        <f>INDEX(Hosts!$A:$M, MATCH(Places!$B671,Hosts!$A:$A,0), MATCH(Places!H$1,Hosts!$A$1:$M$1,0))</f>
        <v>0.5</v>
      </c>
      <c r="I671" s="70">
        <f>INDEX(Hosts!$A:$M, MATCH(Places!$B671,Hosts!$A:$A,0), MATCH(Places!I$1,Hosts!$A$1:$M$1,0))</f>
        <v>1</v>
      </c>
      <c r="J671" t="str">
        <f>INDEX(Hosts!$A:$M, MATCH(Places!$B671,Hosts!$A:$A,0), MATCH(Places!J$1,Hosts!$A$1:$M$1,0))</f>
        <v>No</v>
      </c>
      <c r="K671">
        <v>14</v>
      </c>
      <c r="L671" t="str">
        <f>VLOOKUP($K671,Neighborhoods!$A:$C,2,0)</f>
        <v>Manhattan</v>
      </c>
      <c r="M671" t="str">
        <f>VLOOKUP($K671,Neighborhoods!$A:$C,3,0)</f>
        <v>East Harlem</v>
      </c>
      <c r="N671" t="str">
        <f>INDEX(Neighborhoods!$A:$C, MATCH(Places!$K671,Neighborhoods!$A:$A,0), MATCH(Places!N$1,Neighborhoods!$A$1:$C$1,0))</f>
        <v>Manhattan</v>
      </c>
      <c r="O671" t="str">
        <f>INDEX(Neighborhoods!$A:$C, MATCH(Places!$K671,Neighborhoods!$A:$A,0), MATCH(Places!O$1,Neighborhoods!$A$1:$C$1,0))</f>
        <v>East Harlem</v>
      </c>
      <c r="P671" t="s">
        <v>1</v>
      </c>
      <c r="Q671" t="str">
        <f t="shared" si="40"/>
        <v>Yes</v>
      </c>
      <c r="R671">
        <v>1</v>
      </c>
      <c r="S671" t="str">
        <f t="shared" si="41"/>
        <v>Small</v>
      </c>
      <c r="T671" s="50">
        <v>45</v>
      </c>
      <c r="U671" s="70">
        <f t="shared" si="42"/>
        <v>0.03</v>
      </c>
      <c r="V671" s="52">
        <v>4.8899999999999997</v>
      </c>
      <c r="W671" s="52" t="str" cm="1">
        <f t="array" ref="W671">_xlfn.SWITCH(ROUND(V671,0),5,"Excellent",4,"Good",3,"Ok","Bad")</f>
        <v>Excellent</v>
      </c>
      <c r="X671">
        <v>101</v>
      </c>
      <c r="Y671" t="str">
        <f t="shared" si="43"/>
        <v>Yes</v>
      </c>
      <c r="Z671" s="68">
        <v>42941</v>
      </c>
      <c r="AA671" s="68">
        <v>43895</v>
      </c>
      <c r="AB671">
        <v>331</v>
      </c>
      <c r="AC671" t="s">
        <v>15615</v>
      </c>
    </row>
    <row r="672" spans="1:29" x14ac:dyDescent="0.3">
      <c r="A672" t="s">
        <v>1144</v>
      </c>
      <c r="B672">
        <v>2438</v>
      </c>
      <c r="C672" t="str">
        <f>VLOOKUP($B672,Hosts!$A:$M,10,0)</f>
        <v>Within a day</v>
      </c>
      <c r="D672" s="70">
        <f>VLOOKUP($B672,Hosts!$A:$M,11,0)</f>
        <v>1</v>
      </c>
      <c r="E672" s="70">
        <f>VLOOKUP($B672,Hosts!$A:$M,12,0)</f>
        <v>1</v>
      </c>
      <c r="F672" t="str">
        <f>VLOOKUP($B672,Hosts!$A:$M,13,0)</f>
        <v>Yes</v>
      </c>
      <c r="G672" t="str">
        <f>INDEX(Hosts!$A:$M, MATCH(Places!$B672,Hosts!$A:$A,0), MATCH(Places!G$1,Hosts!$A$1:$M$1,0))</f>
        <v>Within a day</v>
      </c>
      <c r="H672" s="70">
        <f>INDEX(Hosts!$A:$M, MATCH(Places!$B672,Hosts!$A:$A,0), MATCH(Places!H$1,Hosts!$A$1:$M$1,0))</f>
        <v>1</v>
      </c>
      <c r="I672" s="70">
        <f>INDEX(Hosts!$A:$M, MATCH(Places!$B672,Hosts!$A:$A,0), MATCH(Places!I$1,Hosts!$A$1:$M$1,0))</f>
        <v>1</v>
      </c>
      <c r="J672" t="str">
        <f>INDEX(Hosts!$A:$M, MATCH(Places!$B672,Hosts!$A:$A,0), MATCH(Places!J$1,Hosts!$A$1:$M$1,0))</f>
        <v>Yes</v>
      </c>
      <c r="K672">
        <v>19</v>
      </c>
      <c r="L672" t="str">
        <f>VLOOKUP($K672,Neighborhoods!$A:$C,2,0)</f>
        <v>Manhattan</v>
      </c>
      <c r="M672" t="str">
        <f>VLOOKUP($K672,Neighborhoods!$A:$C,3,0)</f>
        <v>Upper East Side</v>
      </c>
      <c r="N672" t="str">
        <f>INDEX(Neighborhoods!$A:$C, MATCH(Places!$K672,Neighborhoods!$A:$A,0), MATCH(Places!N$1,Neighborhoods!$A$1:$C$1,0))</f>
        <v>Manhattan</v>
      </c>
      <c r="O672" t="str">
        <f>INDEX(Neighborhoods!$A:$C, MATCH(Places!$K672,Neighborhoods!$A:$A,0), MATCH(Places!O$1,Neighborhoods!$A$1:$C$1,0))</f>
        <v>Upper East Side</v>
      </c>
      <c r="P672" t="s">
        <v>1</v>
      </c>
      <c r="Q672" t="str">
        <f t="shared" si="40"/>
        <v>Yes</v>
      </c>
      <c r="R672">
        <v>1</v>
      </c>
      <c r="S672" t="str">
        <f t="shared" si="41"/>
        <v>Small</v>
      </c>
      <c r="T672" s="50">
        <v>89</v>
      </c>
      <c r="U672" s="70">
        <f t="shared" si="42"/>
        <v>0.03</v>
      </c>
      <c r="V672" s="52">
        <v>4.8899999999999997</v>
      </c>
      <c r="W672" s="52" t="str" cm="1">
        <f t="array" ref="W672">_xlfn.SWITCH(ROUND(V672,0),5,"Excellent",4,"Good",3,"Ok","Bad")</f>
        <v>Excellent</v>
      </c>
      <c r="X672">
        <v>92</v>
      </c>
      <c r="Y672" t="str">
        <f t="shared" si="43"/>
        <v>No</v>
      </c>
      <c r="Z672" s="68">
        <v>42268</v>
      </c>
      <c r="AA672" s="68">
        <v>43887</v>
      </c>
      <c r="AB672">
        <v>365</v>
      </c>
      <c r="AC672" t="s">
        <v>15616</v>
      </c>
    </row>
    <row r="673" spans="1:29" x14ac:dyDescent="0.3">
      <c r="A673" t="s">
        <v>511</v>
      </c>
      <c r="B673">
        <v>185</v>
      </c>
      <c r="C673" t="str">
        <f>VLOOKUP($B673,Hosts!$A:$M,10,0)</f>
        <v>Within an hour</v>
      </c>
      <c r="D673" s="70">
        <f>VLOOKUP($B673,Hosts!$A:$M,11,0)</f>
        <v>1</v>
      </c>
      <c r="E673" s="70">
        <f>VLOOKUP($B673,Hosts!$A:$M,12,0)</f>
        <v>0.98</v>
      </c>
      <c r="F673" t="str">
        <f>VLOOKUP($B673,Hosts!$A:$M,13,0)</f>
        <v>No</v>
      </c>
      <c r="G673" t="str">
        <f>INDEX(Hosts!$A:$M, MATCH(Places!$B673,Hosts!$A:$A,0), MATCH(Places!G$1,Hosts!$A$1:$M$1,0))</f>
        <v>Within an hour</v>
      </c>
      <c r="H673" s="70">
        <f>INDEX(Hosts!$A:$M, MATCH(Places!$B673,Hosts!$A:$A,0), MATCH(Places!H$1,Hosts!$A$1:$M$1,0))</f>
        <v>1</v>
      </c>
      <c r="I673" s="70">
        <f>INDEX(Hosts!$A:$M, MATCH(Places!$B673,Hosts!$A:$A,0), MATCH(Places!I$1,Hosts!$A$1:$M$1,0))</f>
        <v>0.98</v>
      </c>
      <c r="J673" t="str">
        <f>INDEX(Hosts!$A:$M, MATCH(Places!$B673,Hosts!$A:$A,0), MATCH(Places!J$1,Hosts!$A$1:$M$1,0))</f>
        <v>No</v>
      </c>
      <c r="K673">
        <v>7</v>
      </c>
      <c r="L673" t="str">
        <f>VLOOKUP($K673,Neighborhoods!$A:$C,2,0)</f>
        <v>Brooklyn</v>
      </c>
      <c r="M673" t="str">
        <f>VLOOKUP($K673,Neighborhoods!$A:$C,3,0)</f>
        <v>Bedford-Stuyvesant</v>
      </c>
      <c r="N673" t="str">
        <f>INDEX(Neighborhoods!$A:$C, MATCH(Places!$K673,Neighborhoods!$A:$A,0), MATCH(Places!N$1,Neighborhoods!$A$1:$C$1,0))</f>
        <v>Brooklyn</v>
      </c>
      <c r="O673" t="str">
        <f>INDEX(Neighborhoods!$A:$C, MATCH(Places!$K673,Neighborhoods!$A:$A,0), MATCH(Places!O$1,Neighborhoods!$A$1:$C$1,0))</f>
        <v>Bedford-Stuyvesant</v>
      </c>
      <c r="P673" t="s">
        <v>1</v>
      </c>
      <c r="Q673" t="str">
        <f t="shared" si="40"/>
        <v>Yes</v>
      </c>
      <c r="R673">
        <v>2</v>
      </c>
      <c r="S673" t="str">
        <f t="shared" si="41"/>
        <v>Small</v>
      </c>
      <c r="T673" s="50">
        <v>49</v>
      </c>
      <c r="U673" s="70">
        <f t="shared" si="42"/>
        <v>0.03</v>
      </c>
      <c r="V673" s="52">
        <v>4.66</v>
      </c>
      <c r="W673" s="52" t="str" cm="1">
        <f t="array" ref="W673">_xlfn.SWITCH(ROUND(V673,0),5,"Excellent",4,"Good",3,"Ok","Bad")</f>
        <v>Excellent</v>
      </c>
      <c r="X673">
        <v>158</v>
      </c>
      <c r="Y673" t="str">
        <f t="shared" si="43"/>
        <v>No</v>
      </c>
      <c r="Z673" s="68">
        <v>41702</v>
      </c>
      <c r="AA673" s="68">
        <v>43906</v>
      </c>
      <c r="AB673">
        <v>296</v>
      </c>
      <c r="AC673" t="s">
        <v>15615</v>
      </c>
    </row>
    <row r="674" spans="1:29" x14ac:dyDescent="0.3">
      <c r="A674" t="s">
        <v>512</v>
      </c>
      <c r="B674">
        <v>1480</v>
      </c>
      <c r="C674" t="str">
        <f>VLOOKUP($B674,Hosts!$A:$M,10,0)</f>
        <v>Within a few hours</v>
      </c>
      <c r="D674" s="70">
        <f>VLOOKUP($B674,Hosts!$A:$M,11,0)</f>
        <v>0.83</v>
      </c>
      <c r="E674" s="70">
        <f>VLOOKUP($B674,Hosts!$A:$M,12,0)</f>
        <v>0.93</v>
      </c>
      <c r="F674" t="str">
        <f>VLOOKUP($B674,Hosts!$A:$M,13,0)</f>
        <v>Yes</v>
      </c>
      <c r="G674" t="str">
        <f>INDEX(Hosts!$A:$M, MATCH(Places!$B674,Hosts!$A:$A,0), MATCH(Places!G$1,Hosts!$A$1:$M$1,0))</f>
        <v>Within a few hours</v>
      </c>
      <c r="H674" s="70">
        <f>INDEX(Hosts!$A:$M, MATCH(Places!$B674,Hosts!$A:$A,0), MATCH(Places!H$1,Hosts!$A$1:$M$1,0))</f>
        <v>0.83</v>
      </c>
      <c r="I674" s="70">
        <f>INDEX(Hosts!$A:$M, MATCH(Places!$B674,Hosts!$A:$A,0), MATCH(Places!I$1,Hosts!$A$1:$M$1,0))</f>
        <v>0.93</v>
      </c>
      <c r="J674" t="str">
        <f>INDEX(Hosts!$A:$M, MATCH(Places!$B674,Hosts!$A:$A,0), MATCH(Places!J$1,Hosts!$A$1:$M$1,0))</f>
        <v>Yes</v>
      </c>
      <c r="K674">
        <v>13</v>
      </c>
      <c r="L674" t="str">
        <f>VLOOKUP($K674,Neighborhoods!$A:$C,2,0)</f>
        <v>Manhattan</v>
      </c>
      <c r="M674" t="str">
        <f>VLOOKUP($K674,Neighborhoods!$A:$C,3,0)</f>
        <v>Chelsea</v>
      </c>
      <c r="N674" t="str">
        <f>INDEX(Neighborhoods!$A:$C, MATCH(Places!$K674,Neighborhoods!$A:$A,0), MATCH(Places!N$1,Neighborhoods!$A$1:$C$1,0))</f>
        <v>Manhattan</v>
      </c>
      <c r="O674" t="str">
        <f>INDEX(Neighborhoods!$A:$C, MATCH(Places!$K674,Neighborhoods!$A:$A,0), MATCH(Places!O$1,Neighborhoods!$A$1:$C$1,0))</f>
        <v>Chelsea</v>
      </c>
      <c r="P674" t="s">
        <v>11822</v>
      </c>
      <c r="Q674" t="str">
        <f t="shared" si="40"/>
        <v>No</v>
      </c>
      <c r="R674">
        <v>2</v>
      </c>
      <c r="S674" t="str">
        <f t="shared" si="41"/>
        <v>Small</v>
      </c>
      <c r="T674" s="50">
        <v>159</v>
      </c>
      <c r="U674" s="70">
        <f t="shared" si="42"/>
        <v>0.03</v>
      </c>
      <c r="V674" s="52">
        <v>4.9800000000000004</v>
      </c>
      <c r="W674" s="52" t="str" cm="1">
        <f t="array" ref="W674">_xlfn.SWITCH(ROUND(V674,0),5,"Excellent",4,"Good",3,"Ok","Bad")</f>
        <v>Excellent</v>
      </c>
      <c r="X674">
        <v>198</v>
      </c>
      <c r="Y674" t="str">
        <f t="shared" si="43"/>
        <v>Yes</v>
      </c>
      <c r="Z674" s="68">
        <v>41791</v>
      </c>
      <c r="AA674" s="68">
        <v>43909</v>
      </c>
      <c r="AB674">
        <v>48</v>
      </c>
      <c r="AC674" t="s">
        <v>15615</v>
      </c>
    </row>
    <row r="675" spans="1:29" x14ac:dyDescent="0.3">
      <c r="A675" t="s">
        <v>14192</v>
      </c>
      <c r="B675">
        <v>1239</v>
      </c>
      <c r="C675" t="str">
        <f>VLOOKUP($B675,Hosts!$A:$M,10,0)</f>
        <v>Within an hour</v>
      </c>
      <c r="D675" s="70">
        <f>VLOOKUP($B675,Hosts!$A:$M,11,0)</f>
        <v>0.98</v>
      </c>
      <c r="E675" s="70">
        <f>VLOOKUP($B675,Hosts!$A:$M,12,0)</f>
        <v>1</v>
      </c>
      <c r="F675" t="str">
        <f>VLOOKUP($B675,Hosts!$A:$M,13,0)</f>
        <v>No</v>
      </c>
      <c r="G675" t="str">
        <f>INDEX(Hosts!$A:$M, MATCH(Places!$B675,Hosts!$A:$A,0), MATCH(Places!G$1,Hosts!$A$1:$M$1,0))</f>
        <v>Within an hour</v>
      </c>
      <c r="H675" s="70">
        <f>INDEX(Hosts!$A:$M, MATCH(Places!$B675,Hosts!$A:$A,0), MATCH(Places!H$1,Hosts!$A$1:$M$1,0))</f>
        <v>0.98</v>
      </c>
      <c r="I675" s="70">
        <f>INDEX(Hosts!$A:$M, MATCH(Places!$B675,Hosts!$A:$A,0), MATCH(Places!I$1,Hosts!$A$1:$M$1,0))</f>
        <v>1</v>
      </c>
      <c r="J675" t="str">
        <f>INDEX(Hosts!$A:$M, MATCH(Places!$B675,Hosts!$A:$A,0), MATCH(Places!J$1,Hosts!$A$1:$M$1,0))</f>
        <v>No</v>
      </c>
      <c r="K675">
        <v>11</v>
      </c>
      <c r="L675" t="str">
        <f>VLOOKUP($K675,Neighborhoods!$A:$C,2,0)</f>
        <v>Brooklyn</v>
      </c>
      <c r="M675" t="str">
        <f>VLOOKUP($K675,Neighborhoods!$A:$C,3,0)</f>
        <v>Greenpoint</v>
      </c>
      <c r="N675" t="str">
        <f>INDEX(Neighborhoods!$A:$C, MATCH(Places!$K675,Neighborhoods!$A:$A,0), MATCH(Places!N$1,Neighborhoods!$A$1:$C$1,0))</f>
        <v>Brooklyn</v>
      </c>
      <c r="O675" t="str">
        <f>INDEX(Neighborhoods!$A:$C, MATCH(Places!$K675,Neighborhoods!$A:$A,0), MATCH(Places!O$1,Neighborhoods!$A$1:$C$1,0))</f>
        <v>Greenpoint</v>
      </c>
      <c r="P675" t="s">
        <v>11822</v>
      </c>
      <c r="Q675" t="str">
        <f t="shared" si="40"/>
        <v>No</v>
      </c>
      <c r="R675">
        <v>6</v>
      </c>
      <c r="S675" t="str">
        <f t="shared" si="41"/>
        <v>Large</v>
      </c>
      <c r="T675" s="50">
        <v>199</v>
      </c>
      <c r="U675" s="70">
        <f t="shared" si="42"/>
        <v>0.03</v>
      </c>
      <c r="V675" s="52">
        <v>4.5999999999999996</v>
      </c>
      <c r="W675" s="52" t="str" cm="1">
        <f t="array" ref="W675">_xlfn.SWITCH(ROUND(V675,0),5,"Excellent",4,"Good",3,"Ok","Bad")</f>
        <v>Excellent</v>
      </c>
      <c r="X675">
        <v>5</v>
      </c>
      <c r="Y675" t="str">
        <f t="shared" si="43"/>
        <v>No</v>
      </c>
      <c r="Z675" s="68">
        <v>41958</v>
      </c>
      <c r="AA675" s="68">
        <v>43183</v>
      </c>
      <c r="AB675">
        <v>289</v>
      </c>
      <c r="AC675" t="s">
        <v>15615</v>
      </c>
    </row>
    <row r="676" spans="1:29" x14ac:dyDescent="0.3">
      <c r="A676" t="s">
        <v>513</v>
      </c>
      <c r="B676">
        <v>5</v>
      </c>
      <c r="C676" t="str">
        <f>VLOOKUP($B676,Hosts!$A:$M,10,0)</f>
        <v>Within an hour</v>
      </c>
      <c r="D676" s="70">
        <f>VLOOKUP($B676,Hosts!$A:$M,11,0)</f>
        <v>1</v>
      </c>
      <c r="E676" s="70">
        <f>VLOOKUP($B676,Hosts!$A:$M,12,0)</f>
        <v>1</v>
      </c>
      <c r="F676" t="str">
        <f>VLOOKUP($B676,Hosts!$A:$M,13,0)</f>
        <v>Yes</v>
      </c>
      <c r="G676" t="str">
        <f>INDEX(Hosts!$A:$M, MATCH(Places!$B676,Hosts!$A:$A,0), MATCH(Places!G$1,Hosts!$A$1:$M$1,0))</f>
        <v>Within an hour</v>
      </c>
      <c r="H676" s="70">
        <f>INDEX(Hosts!$A:$M, MATCH(Places!$B676,Hosts!$A:$A,0), MATCH(Places!H$1,Hosts!$A$1:$M$1,0))</f>
        <v>1</v>
      </c>
      <c r="I676" s="70">
        <f>INDEX(Hosts!$A:$M, MATCH(Places!$B676,Hosts!$A:$A,0), MATCH(Places!I$1,Hosts!$A$1:$M$1,0))</f>
        <v>1</v>
      </c>
      <c r="J676" t="str">
        <f>INDEX(Hosts!$A:$M, MATCH(Places!$B676,Hosts!$A:$A,0), MATCH(Places!J$1,Hosts!$A$1:$M$1,0))</f>
        <v>Yes</v>
      </c>
      <c r="K676">
        <v>7</v>
      </c>
      <c r="L676" t="str">
        <f>VLOOKUP($K676,Neighborhoods!$A:$C,2,0)</f>
        <v>Brooklyn</v>
      </c>
      <c r="M676" t="str">
        <f>VLOOKUP($K676,Neighborhoods!$A:$C,3,0)</f>
        <v>Bedford-Stuyvesant</v>
      </c>
      <c r="N676" t="str">
        <f>INDEX(Neighborhoods!$A:$C, MATCH(Places!$K676,Neighborhoods!$A:$A,0), MATCH(Places!N$1,Neighborhoods!$A$1:$C$1,0))</f>
        <v>Brooklyn</v>
      </c>
      <c r="O676" t="str">
        <f>INDEX(Neighborhoods!$A:$C, MATCH(Places!$K676,Neighborhoods!$A:$A,0), MATCH(Places!O$1,Neighborhoods!$A$1:$C$1,0))</f>
        <v>Bedford-Stuyvesant</v>
      </c>
      <c r="P676" t="s">
        <v>11822</v>
      </c>
      <c r="Q676" t="str">
        <f t="shared" si="40"/>
        <v>No</v>
      </c>
      <c r="R676">
        <v>2</v>
      </c>
      <c r="S676" t="str">
        <f t="shared" si="41"/>
        <v>Small</v>
      </c>
      <c r="T676" s="50">
        <v>139</v>
      </c>
      <c r="U676" s="70">
        <f t="shared" si="42"/>
        <v>0.03</v>
      </c>
      <c r="V676" s="52">
        <v>4.74</v>
      </c>
      <c r="W676" s="52" t="str" cm="1">
        <f t="array" ref="W676">_xlfn.SWITCH(ROUND(V676,0),5,"Excellent",4,"Good",3,"Ok","Bad")</f>
        <v>Excellent</v>
      </c>
      <c r="X676">
        <v>47</v>
      </c>
      <c r="Y676" t="str">
        <f t="shared" si="43"/>
        <v>No</v>
      </c>
      <c r="Z676" s="68">
        <v>41676</v>
      </c>
      <c r="AA676" s="68">
        <v>44012</v>
      </c>
      <c r="AB676">
        <v>119</v>
      </c>
      <c r="AC676" t="s">
        <v>15616</v>
      </c>
    </row>
    <row r="677" spans="1:29" x14ac:dyDescent="0.3">
      <c r="A677" t="s">
        <v>514</v>
      </c>
      <c r="B677">
        <v>1483</v>
      </c>
      <c r="C677" t="str">
        <f>VLOOKUP($B677,Hosts!$A:$M,10,0)</f>
        <v>Within an hour</v>
      </c>
      <c r="D677" s="70">
        <f>VLOOKUP($B677,Hosts!$A:$M,11,0)</f>
        <v>1</v>
      </c>
      <c r="E677" s="70">
        <f>VLOOKUP($B677,Hosts!$A:$M,12,0)</f>
        <v>0.99</v>
      </c>
      <c r="F677" t="str">
        <f>VLOOKUP($B677,Hosts!$A:$M,13,0)</f>
        <v>Yes</v>
      </c>
      <c r="G677" t="str">
        <f>INDEX(Hosts!$A:$M, MATCH(Places!$B677,Hosts!$A:$A,0), MATCH(Places!G$1,Hosts!$A$1:$M$1,0))</f>
        <v>Within an hour</v>
      </c>
      <c r="H677" s="70">
        <f>INDEX(Hosts!$A:$M, MATCH(Places!$B677,Hosts!$A:$A,0), MATCH(Places!H$1,Hosts!$A$1:$M$1,0))</f>
        <v>1</v>
      </c>
      <c r="I677" s="70">
        <f>INDEX(Hosts!$A:$M, MATCH(Places!$B677,Hosts!$A:$A,0), MATCH(Places!I$1,Hosts!$A$1:$M$1,0))</f>
        <v>0.99</v>
      </c>
      <c r="J677" t="str">
        <f>INDEX(Hosts!$A:$M, MATCH(Places!$B677,Hosts!$A:$A,0), MATCH(Places!J$1,Hosts!$A$1:$M$1,0))</f>
        <v>Yes</v>
      </c>
      <c r="K677">
        <v>7</v>
      </c>
      <c r="L677" t="str">
        <f>VLOOKUP($K677,Neighborhoods!$A:$C,2,0)</f>
        <v>Brooklyn</v>
      </c>
      <c r="M677" t="str">
        <f>VLOOKUP($K677,Neighborhoods!$A:$C,3,0)</f>
        <v>Bedford-Stuyvesant</v>
      </c>
      <c r="N677" t="str">
        <f>INDEX(Neighborhoods!$A:$C, MATCH(Places!$K677,Neighborhoods!$A:$A,0), MATCH(Places!N$1,Neighborhoods!$A$1:$C$1,0))</f>
        <v>Brooklyn</v>
      </c>
      <c r="O677" t="str">
        <f>INDEX(Neighborhoods!$A:$C, MATCH(Places!$K677,Neighborhoods!$A:$A,0), MATCH(Places!O$1,Neighborhoods!$A$1:$C$1,0))</f>
        <v>Bedford-Stuyvesant</v>
      </c>
      <c r="P677" t="s">
        <v>11822</v>
      </c>
      <c r="Q677" t="str">
        <f t="shared" si="40"/>
        <v>No</v>
      </c>
      <c r="R677">
        <v>10</v>
      </c>
      <c r="S677" t="str">
        <f t="shared" si="41"/>
        <v>Large</v>
      </c>
      <c r="T677" s="50">
        <v>180</v>
      </c>
      <c r="U677" s="70">
        <f t="shared" si="42"/>
        <v>0.03</v>
      </c>
      <c r="V677" s="52">
        <v>4.8899999999999997</v>
      </c>
      <c r="W677" s="52" t="str" cm="1">
        <f t="array" ref="W677">_xlfn.SWITCH(ROUND(V677,0),5,"Excellent",4,"Good",3,"Ok","Bad")</f>
        <v>Excellent</v>
      </c>
      <c r="X677">
        <v>237</v>
      </c>
      <c r="Y677" t="str">
        <f t="shared" si="43"/>
        <v>Yes</v>
      </c>
      <c r="Z677" s="68">
        <v>41642</v>
      </c>
      <c r="AA677" s="68">
        <v>44053</v>
      </c>
      <c r="AB677">
        <v>325</v>
      </c>
      <c r="AC677" t="s">
        <v>15615</v>
      </c>
    </row>
    <row r="678" spans="1:29" x14ac:dyDescent="0.3">
      <c r="A678" t="s">
        <v>515</v>
      </c>
      <c r="B678">
        <v>1432</v>
      </c>
      <c r="C678" t="str">
        <f>VLOOKUP($B678,Hosts!$A:$M,10,0)</f>
        <v>Within a few hours</v>
      </c>
      <c r="D678" s="70">
        <f>VLOOKUP($B678,Hosts!$A:$M,11,0)</f>
        <v>1</v>
      </c>
      <c r="E678" s="70">
        <f>VLOOKUP($B678,Hosts!$A:$M,12,0)</f>
        <v>1</v>
      </c>
      <c r="F678" t="str">
        <f>VLOOKUP($B678,Hosts!$A:$M,13,0)</f>
        <v>No</v>
      </c>
      <c r="G678" t="str">
        <f>INDEX(Hosts!$A:$M, MATCH(Places!$B678,Hosts!$A:$A,0), MATCH(Places!G$1,Hosts!$A$1:$M$1,0))</f>
        <v>Within a few hours</v>
      </c>
      <c r="H678" s="70">
        <f>INDEX(Hosts!$A:$M, MATCH(Places!$B678,Hosts!$A:$A,0), MATCH(Places!H$1,Hosts!$A$1:$M$1,0))</f>
        <v>1</v>
      </c>
      <c r="I678" s="70">
        <f>INDEX(Hosts!$A:$M, MATCH(Places!$B678,Hosts!$A:$A,0), MATCH(Places!I$1,Hosts!$A$1:$M$1,0))</f>
        <v>1</v>
      </c>
      <c r="J678" t="str">
        <f>INDEX(Hosts!$A:$M, MATCH(Places!$B678,Hosts!$A:$A,0), MATCH(Places!J$1,Hosts!$A$1:$M$1,0))</f>
        <v>No</v>
      </c>
      <c r="K678">
        <v>3</v>
      </c>
      <c r="L678" t="str">
        <f>VLOOKUP($K678,Neighborhoods!$A:$C,2,0)</f>
        <v>Bronx</v>
      </c>
      <c r="M678" t="str">
        <f>VLOOKUP($K678,Neighborhoods!$A:$C,3,0)</f>
        <v>Longwood</v>
      </c>
      <c r="N678" t="str">
        <f>INDEX(Neighborhoods!$A:$C, MATCH(Places!$K678,Neighborhoods!$A:$A,0), MATCH(Places!N$1,Neighborhoods!$A$1:$C$1,0))</f>
        <v>Bronx</v>
      </c>
      <c r="O678" t="str">
        <f>INDEX(Neighborhoods!$A:$C, MATCH(Places!$K678,Neighborhoods!$A:$A,0), MATCH(Places!O$1,Neighborhoods!$A$1:$C$1,0))</f>
        <v>Longwood</v>
      </c>
      <c r="P678" t="s">
        <v>1</v>
      </c>
      <c r="Q678" t="str">
        <f t="shared" si="40"/>
        <v>Yes</v>
      </c>
      <c r="R678">
        <v>3</v>
      </c>
      <c r="S678" t="str">
        <f t="shared" si="41"/>
        <v>Medium</v>
      </c>
      <c r="T678" s="50">
        <v>65</v>
      </c>
      <c r="U678" s="70">
        <f t="shared" si="42"/>
        <v>0.03</v>
      </c>
      <c r="V678" s="52">
        <v>4.83</v>
      </c>
      <c r="W678" s="52" t="str" cm="1">
        <f t="array" ref="W678">_xlfn.SWITCH(ROUND(V678,0),5,"Excellent",4,"Good",3,"Ok","Bad")</f>
        <v>Excellent</v>
      </c>
      <c r="X678">
        <v>29</v>
      </c>
      <c r="Y678" t="str">
        <f t="shared" si="43"/>
        <v>No</v>
      </c>
      <c r="Z678" s="68">
        <v>42736</v>
      </c>
      <c r="AA678" s="68">
        <v>43832</v>
      </c>
      <c r="AB678">
        <v>0</v>
      </c>
      <c r="AC678" t="s">
        <v>15615</v>
      </c>
    </row>
    <row r="679" spans="1:29" x14ac:dyDescent="0.3">
      <c r="A679" t="s">
        <v>13212</v>
      </c>
      <c r="B679">
        <v>1484</v>
      </c>
      <c r="C679" t="str">
        <f>VLOOKUP($B679,Hosts!$A:$M,10,0)</f>
        <v>Within a few hours</v>
      </c>
      <c r="D679" s="70">
        <f>VLOOKUP($B679,Hosts!$A:$M,11,0)</f>
        <v>1</v>
      </c>
      <c r="E679" s="70">
        <f>VLOOKUP($B679,Hosts!$A:$M,12,0)</f>
        <v>0.28999999999999998</v>
      </c>
      <c r="F679" t="str">
        <f>VLOOKUP($B679,Hosts!$A:$M,13,0)</f>
        <v>No</v>
      </c>
      <c r="G679" t="str">
        <f>INDEX(Hosts!$A:$M, MATCH(Places!$B679,Hosts!$A:$A,0), MATCH(Places!G$1,Hosts!$A$1:$M$1,0))</f>
        <v>Within a few hours</v>
      </c>
      <c r="H679" s="70">
        <f>INDEX(Hosts!$A:$M, MATCH(Places!$B679,Hosts!$A:$A,0), MATCH(Places!H$1,Hosts!$A$1:$M$1,0))</f>
        <v>1</v>
      </c>
      <c r="I679" s="70">
        <f>INDEX(Hosts!$A:$M, MATCH(Places!$B679,Hosts!$A:$A,0), MATCH(Places!I$1,Hosts!$A$1:$M$1,0))</f>
        <v>0.28999999999999998</v>
      </c>
      <c r="J679" t="str">
        <f>INDEX(Hosts!$A:$M, MATCH(Places!$B679,Hosts!$A:$A,0), MATCH(Places!J$1,Hosts!$A$1:$M$1,0))</f>
        <v>No</v>
      </c>
      <c r="K679">
        <v>20</v>
      </c>
      <c r="L679" t="str">
        <f>VLOOKUP($K679,Neighborhoods!$A:$C,2,0)</f>
        <v>Manhattan</v>
      </c>
      <c r="M679" t="str">
        <f>VLOOKUP($K679,Neighborhoods!$A:$C,3,0)</f>
        <v>Upper West Side</v>
      </c>
      <c r="N679" t="str">
        <f>INDEX(Neighborhoods!$A:$C, MATCH(Places!$K679,Neighborhoods!$A:$A,0), MATCH(Places!N$1,Neighborhoods!$A$1:$C$1,0))</f>
        <v>Manhattan</v>
      </c>
      <c r="O679" t="str">
        <f>INDEX(Neighborhoods!$A:$C, MATCH(Places!$K679,Neighborhoods!$A:$A,0), MATCH(Places!O$1,Neighborhoods!$A$1:$C$1,0))</f>
        <v>Upper West Side</v>
      </c>
      <c r="P679" t="s">
        <v>11822</v>
      </c>
      <c r="Q679" t="str">
        <f t="shared" si="40"/>
        <v>No</v>
      </c>
      <c r="R679">
        <v>4</v>
      </c>
      <c r="S679" t="str">
        <f t="shared" si="41"/>
        <v>Medium</v>
      </c>
      <c r="T679" s="50">
        <v>115</v>
      </c>
      <c r="U679" s="70">
        <f t="shared" si="42"/>
        <v>0.03</v>
      </c>
      <c r="V679" s="52">
        <v>4.91</v>
      </c>
      <c r="W679" s="52" t="str" cm="1">
        <f t="array" ref="W679">_xlfn.SWITCH(ROUND(V679,0),5,"Excellent",4,"Good",3,"Ok","Bad")</f>
        <v>Excellent</v>
      </c>
      <c r="X679">
        <v>54</v>
      </c>
      <c r="Y679" t="str">
        <f t="shared" si="43"/>
        <v>No</v>
      </c>
      <c r="Z679" s="68">
        <v>41777</v>
      </c>
      <c r="AA679" s="68">
        <v>43475</v>
      </c>
      <c r="AB679">
        <v>154</v>
      </c>
      <c r="AC679" t="s">
        <v>15615</v>
      </c>
    </row>
    <row r="680" spans="1:29" x14ac:dyDescent="0.3">
      <c r="A680" t="s">
        <v>516</v>
      </c>
      <c r="B680">
        <v>1489</v>
      </c>
      <c r="C680" t="str">
        <f>VLOOKUP($B680,Hosts!$A:$M,10,0)</f>
        <v>Within a day</v>
      </c>
      <c r="D680" s="70">
        <f>VLOOKUP($B680,Hosts!$A:$M,11,0)</f>
        <v>0.5</v>
      </c>
      <c r="E680" s="70">
        <f>VLOOKUP($B680,Hosts!$A:$M,12,0)</f>
        <v>0.9</v>
      </c>
      <c r="F680" t="str">
        <f>VLOOKUP($B680,Hosts!$A:$M,13,0)</f>
        <v>No</v>
      </c>
      <c r="G680" t="str">
        <f>INDEX(Hosts!$A:$M, MATCH(Places!$B680,Hosts!$A:$A,0), MATCH(Places!G$1,Hosts!$A$1:$M$1,0))</f>
        <v>Within a day</v>
      </c>
      <c r="H680" s="70">
        <f>INDEX(Hosts!$A:$M, MATCH(Places!$B680,Hosts!$A:$A,0), MATCH(Places!H$1,Hosts!$A$1:$M$1,0))</f>
        <v>0.5</v>
      </c>
      <c r="I680" s="70">
        <f>INDEX(Hosts!$A:$M, MATCH(Places!$B680,Hosts!$A:$A,0), MATCH(Places!I$1,Hosts!$A$1:$M$1,0))</f>
        <v>0.9</v>
      </c>
      <c r="J680" t="str">
        <f>INDEX(Hosts!$A:$M, MATCH(Places!$B680,Hosts!$A:$A,0), MATCH(Places!J$1,Hosts!$A$1:$M$1,0))</f>
        <v>No</v>
      </c>
      <c r="K680">
        <v>11</v>
      </c>
      <c r="L680" t="str">
        <f>VLOOKUP($K680,Neighborhoods!$A:$C,2,0)</f>
        <v>Brooklyn</v>
      </c>
      <c r="M680" t="str">
        <f>VLOOKUP($K680,Neighborhoods!$A:$C,3,0)</f>
        <v>Greenpoint</v>
      </c>
      <c r="N680" t="str">
        <f>INDEX(Neighborhoods!$A:$C, MATCH(Places!$K680,Neighborhoods!$A:$A,0), MATCH(Places!N$1,Neighborhoods!$A$1:$C$1,0))</f>
        <v>Brooklyn</v>
      </c>
      <c r="O680" t="str">
        <f>INDEX(Neighborhoods!$A:$C, MATCH(Places!$K680,Neighborhoods!$A:$A,0), MATCH(Places!O$1,Neighborhoods!$A$1:$C$1,0))</f>
        <v>Greenpoint</v>
      </c>
      <c r="P680" t="s">
        <v>1</v>
      </c>
      <c r="Q680" t="str">
        <f t="shared" si="40"/>
        <v>Yes</v>
      </c>
      <c r="R680">
        <v>1</v>
      </c>
      <c r="S680" t="str">
        <f t="shared" si="41"/>
        <v>Small</v>
      </c>
      <c r="T680" s="50">
        <v>52</v>
      </c>
      <c r="U680" s="70">
        <f t="shared" si="42"/>
        <v>0.03</v>
      </c>
      <c r="V680" s="52">
        <v>4.95</v>
      </c>
      <c r="W680" s="52" t="str" cm="1">
        <f t="array" ref="W680">_xlfn.SWITCH(ROUND(V680,0),5,"Excellent",4,"Good",3,"Ok","Bad")</f>
        <v>Excellent</v>
      </c>
      <c r="X680">
        <v>19</v>
      </c>
      <c r="Y680" t="str">
        <f t="shared" si="43"/>
        <v>No</v>
      </c>
      <c r="Z680" s="68">
        <v>41855</v>
      </c>
      <c r="AA680" s="68">
        <v>43123</v>
      </c>
      <c r="AB680">
        <v>0</v>
      </c>
      <c r="AC680" t="s">
        <v>15615</v>
      </c>
    </row>
    <row r="681" spans="1:29" x14ac:dyDescent="0.3">
      <c r="A681" t="s">
        <v>517</v>
      </c>
      <c r="B681">
        <v>1221</v>
      </c>
      <c r="C681" t="str">
        <f>VLOOKUP($B681,Hosts!$A:$M,10,0)</f>
        <v>Within an hour</v>
      </c>
      <c r="D681" s="70">
        <f>VLOOKUP($B681,Hosts!$A:$M,11,0)</f>
        <v>1</v>
      </c>
      <c r="E681" s="70">
        <f>VLOOKUP($B681,Hosts!$A:$M,12,0)</f>
        <v>0.79</v>
      </c>
      <c r="F681" t="str">
        <f>VLOOKUP($B681,Hosts!$A:$M,13,0)</f>
        <v>No</v>
      </c>
      <c r="G681" t="str">
        <f>INDEX(Hosts!$A:$M, MATCH(Places!$B681,Hosts!$A:$A,0), MATCH(Places!G$1,Hosts!$A$1:$M$1,0))</f>
        <v>Within an hour</v>
      </c>
      <c r="H681" s="70">
        <f>INDEX(Hosts!$A:$M, MATCH(Places!$B681,Hosts!$A:$A,0), MATCH(Places!H$1,Hosts!$A$1:$M$1,0))</f>
        <v>1</v>
      </c>
      <c r="I681" s="70">
        <f>INDEX(Hosts!$A:$M, MATCH(Places!$B681,Hosts!$A:$A,0), MATCH(Places!I$1,Hosts!$A$1:$M$1,0))</f>
        <v>0.79</v>
      </c>
      <c r="J681" t="str">
        <f>INDEX(Hosts!$A:$M, MATCH(Places!$B681,Hosts!$A:$A,0), MATCH(Places!J$1,Hosts!$A$1:$M$1,0))</f>
        <v>No</v>
      </c>
      <c r="K681">
        <v>13</v>
      </c>
      <c r="L681" t="str">
        <f>VLOOKUP($K681,Neighborhoods!$A:$C,2,0)</f>
        <v>Manhattan</v>
      </c>
      <c r="M681" t="str">
        <f>VLOOKUP($K681,Neighborhoods!$A:$C,3,0)</f>
        <v>Chelsea</v>
      </c>
      <c r="N681" t="str">
        <f>INDEX(Neighborhoods!$A:$C, MATCH(Places!$K681,Neighborhoods!$A:$A,0), MATCH(Places!N$1,Neighborhoods!$A$1:$C$1,0))</f>
        <v>Manhattan</v>
      </c>
      <c r="O681" t="str">
        <f>INDEX(Neighborhoods!$A:$C, MATCH(Places!$K681,Neighborhoods!$A:$A,0), MATCH(Places!O$1,Neighborhoods!$A$1:$C$1,0))</f>
        <v>Chelsea</v>
      </c>
      <c r="P681" t="s">
        <v>11822</v>
      </c>
      <c r="Q681" t="str">
        <f t="shared" si="40"/>
        <v>No</v>
      </c>
      <c r="R681">
        <v>3</v>
      </c>
      <c r="S681" t="str">
        <f t="shared" si="41"/>
        <v>Medium</v>
      </c>
      <c r="T681" s="50">
        <v>116</v>
      </c>
      <c r="U681" s="70">
        <f t="shared" si="42"/>
        <v>0.03</v>
      </c>
      <c r="V681" s="52">
        <v>4.67</v>
      </c>
      <c r="W681" s="52" t="str" cm="1">
        <f t="array" ref="W681">_xlfn.SWITCH(ROUND(V681,0),5,"Excellent",4,"Good",3,"Ok","Bad")</f>
        <v>Excellent</v>
      </c>
      <c r="X681">
        <v>21</v>
      </c>
      <c r="Y681" t="str">
        <f t="shared" si="43"/>
        <v>No</v>
      </c>
      <c r="Z681" s="68">
        <v>41729</v>
      </c>
      <c r="AA681" s="68">
        <v>43687</v>
      </c>
      <c r="AB681">
        <v>365</v>
      </c>
      <c r="AC681" t="s">
        <v>15615</v>
      </c>
    </row>
    <row r="682" spans="1:29" x14ac:dyDescent="0.3">
      <c r="A682" t="s">
        <v>13182</v>
      </c>
      <c r="B682">
        <v>458</v>
      </c>
      <c r="C682" t="str">
        <f>VLOOKUP($B682,Hosts!$A:$M,10,0)</f>
        <v>Within a few hours</v>
      </c>
      <c r="D682" s="70">
        <f>VLOOKUP($B682,Hosts!$A:$M,11,0)</f>
        <v>1</v>
      </c>
      <c r="E682" s="70">
        <f>VLOOKUP($B682,Hosts!$A:$M,12,0)</f>
        <v>1</v>
      </c>
      <c r="F682" t="str">
        <f>VLOOKUP($B682,Hosts!$A:$M,13,0)</f>
        <v>Yes</v>
      </c>
      <c r="G682" t="str">
        <f>INDEX(Hosts!$A:$M, MATCH(Places!$B682,Hosts!$A:$A,0), MATCH(Places!G$1,Hosts!$A$1:$M$1,0))</f>
        <v>Within a few hours</v>
      </c>
      <c r="H682" s="70">
        <f>INDEX(Hosts!$A:$M, MATCH(Places!$B682,Hosts!$A:$A,0), MATCH(Places!H$1,Hosts!$A$1:$M$1,0))</f>
        <v>1</v>
      </c>
      <c r="I682" s="70">
        <f>INDEX(Hosts!$A:$M, MATCH(Places!$B682,Hosts!$A:$A,0), MATCH(Places!I$1,Hosts!$A$1:$M$1,0))</f>
        <v>1</v>
      </c>
      <c r="J682" t="str">
        <f>INDEX(Hosts!$A:$M, MATCH(Places!$B682,Hosts!$A:$A,0), MATCH(Places!J$1,Hosts!$A$1:$M$1,0))</f>
        <v>Yes</v>
      </c>
      <c r="K682">
        <v>19</v>
      </c>
      <c r="L682" t="str">
        <f>VLOOKUP($K682,Neighborhoods!$A:$C,2,0)</f>
        <v>Manhattan</v>
      </c>
      <c r="M682" t="str">
        <f>VLOOKUP($K682,Neighborhoods!$A:$C,3,0)</f>
        <v>Upper East Side</v>
      </c>
      <c r="N682" t="str">
        <f>INDEX(Neighborhoods!$A:$C, MATCH(Places!$K682,Neighborhoods!$A:$A,0), MATCH(Places!N$1,Neighborhoods!$A$1:$C$1,0))</f>
        <v>Manhattan</v>
      </c>
      <c r="O682" t="str">
        <f>INDEX(Neighborhoods!$A:$C, MATCH(Places!$K682,Neighborhoods!$A:$A,0), MATCH(Places!O$1,Neighborhoods!$A$1:$C$1,0))</f>
        <v>Upper East Side</v>
      </c>
      <c r="P682" t="s">
        <v>11822</v>
      </c>
      <c r="Q682" t="str">
        <f t="shared" si="40"/>
        <v>No</v>
      </c>
      <c r="R682">
        <v>2</v>
      </c>
      <c r="S682" t="str">
        <f t="shared" si="41"/>
        <v>Small</v>
      </c>
      <c r="T682" s="50">
        <v>160</v>
      </c>
      <c r="U682" s="70">
        <f t="shared" si="42"/>
        <v>0.03</v>
      </c>
      <c r="V682" s="52">
        <v>4.8899999999999997</v>
      </c>
      <c r="W682" s="52" t="str" cm="1">
        <f t="array" ref="W682">_xlfn.SWITCH(ROUND(V682,0),5,"Excellent",4,"Good",3,"Ok","Bad")</f>
        <v>Excellent</v>
      </c>
      <c r="X682">
        <v>118</v>
      </c>
      <c r="Y682" t="str">
        <f t="shared" si="43"/>
        <v>Yes</v>
      </c>
      <c r="Z682" s="68">
        <v>41641</v>
      </c>
      <c r="AA682" s="68">
        <v>43902</v>
      </c>
      <c r="AB682">
        <v>363</v>
      </c>
      <c r="AC682" t="s">
        <v>15616</v>
      </c>
    </row>
    <row r="683" spans="1:29" x14ac:dyDescent="0.3">
      <c r="A683" t="s">
        <v>518</v>
      </c>
      <c r="B683">
        <v>1373</v>
      </c>
      <c r="C683" t="str">
        <f>VLOOKUP($B683,Hosts!$A:$M,10,0)</f>
        <v>Within an hour</v>
      </c>
      <c r="D683" s="70">
        <f>VLOOKUP($B683,Hosts!$A:$M,11,0)</f>
        <v>1</v>
      </c>
      <c r="E683" s="70">
        <f>VLOOKUP($B683,Hosts!$A:$M,12,0)</f>
        <v>0.36</v>
      </c>
      <c r="F683" t="str">
        <f>VLOOKUP($B683,Hosts!$A:$M,13,0)</f>
        <v>No</v>
      </c>
      <c r="G683" t="str">
        <f>INDEX(Hosts!$A:$M, MATCH(Places!$B683,Hosts!$A:$A,0), MATCH(Places!G$1,Hosts!$A$1:$M$1,0))</f>
        <v>Within an hour</v>
      </c>
      <c r="H683" s="70">
        <f>INDEX(Hosts!$A:$M, MATCH(Places!$B683,Hosts!$A:$A,0), MATCH(Places!H$1,Hosts!$A$1:$M$1,0))</f>
        <v>1</v>
      </c>
      <c r="I683" s="70">
        <f>INDEX(Hosts!$A:$M, MATCH(Places!$B683,Hosts!$A:$A,0), MATCH(Places!I$1,Hosts!$A$1:$M$1,0))</f>
        <v>0.36</v>
      </c>
      <c r="J683" t="str">
        <f>INDEX(Hosts!$A:$M, MATCH(Places!$B683,Hosts!$A:$A,0), MATCH(Places!J$1,Hosts!$A$1:$M$1,0))</f>
        <v>No</v>
      </c>
      <c r="K683">
        <v>12</v>
      </c>
      <c r="L683" t="str">
        <f>VLOOKUP($K683,Neighborhoods!$A:$C,2,0)</f>
        <v>Brooklyn</v>
      </c>
      <c r="M683" t="str">
        <f>VLOOKUP($K683,Neighborhoods!$A:$C,3,0)</f>
        <v>Williamsburg</v>
      </c>
      <c r="N683" t="str">
        <f>INDEX(Neighborhoods!$A:$C, MATCH(Places!$K683,Neighborhoods!$A:$A,0), MATCH(Places!N$1,Neighborhoods!$A$1:$C$1,0))</f>
        <v>Brooklyn</v>
      </c>
      <c r="O683" t="str">
        <f>INDEX(Neighborhoods!$A:$C, MATCH(Places!$K683,Neighborhoods!$A:$A,0), MATCH(Places!O$1,Neighborhoods!$A$1:$C$1,0))</f>
        <v>Williamsburg</v>
      </c>
      <c r="P683" t="s">
        <v>11822</v>
      </c>
      <c r="Q683" t="str">
        <f t="shared" si="40"/>
        <v>No</v>
      </c>
      <c r="R683">
        <v>5</v>
      </c>
      <c r="S683" t="str">
        <f t="shared" si="41"/>
        <v>Medium</v>
      </c>
      <c r="T683" s="50">
        <v>130</v>
      </c>
      <c r="U683" s="70">
        <f t="shared" si="42"/>
        <v>0.03</v>
      </c>
      <c r="V683" s="52">
        <v>4.63</v>
      </c>
      <c r="W683" s="52" t="str" cm="1">
        <f t="array" ref="W683">_xlfn.SWITCH(ROUND(V683,0),5,"Excellent",4,"Good",3,"Ok","Bad")</f>
        <v>Excellent</v>
      </c>
      <c r="X683">
        <v>19</v>
      </c>
      <c r="Y683" t="str">
        <f t="shared" si="43"/>
        <v>No</v>
      </c>
      <c r="Z683" s="68">
        <v>41641</v>
      </c>
      <c r="AA683" s="68">
        <v>44011</v>
      </c>
      <c r="AB683">
        <v>358</v>
      </c>
      <c r="AC683" t="s">
        <v>15615</v>
      </c>
    </row>
    <row r="684" spans="1:29" x14ac:dyDescent="0.3">
      <c r="A684" t="s">
        <v>520</v>
      </c>
      <c r="B684">
        <v>1501</v>
      </c>
      <c r="C684" t="str">
        <f>VLOOKUP($B684,Hosts!$A:$M,10,0)</f>
        <v>Within a few hours</v>
      </c>
      <c r="D684" s="70">
        <f>VLOOKUP($B684,Hosts!$A:$M,11,0)</f>
        <v>1</v>
      </c>
      <c r="E684" s="70">
        <f>VLOOKUP($B684,Hosts!$A:$M,12,0)</f>
        <v>0.75</v>
      </c>
      <c r="F684" t="str">
        <f>VLOOKUP($B684,Hosts!$A:$M,13,0)</f>
        <v>No</v>
      </c>
      <c r="G684" t="str">
        <f>INDEX(Hosts!$A:$M, MATCH(Places!$B684,Hosts!$A:$A,0), MATCH(Places!G$1,Hosts!$A$1:$M$1,0))</f>
        <v>Within a few hours</v>
      </c>
      <c r="H684" s="70">
        <f>INDEX(Hosts!$A:$M, MATCH(Places!$B684,Hosts!$A:$A,0), MATCH(Places!H$1,Hosts!$A$1:$M$1,0))</f>
        <v>1</v>
      </c>
      <c r="I684" s="70">
        <f>INDEX(Hosts!$A:$M, MATCH(Places!$B684,Hosts!$A:$A,0), MATCH(Places!I$1,Hosts!$A$1:$M$1,0))</f>
        <v>0.75</v>
      </c>
      <c r="J684" t="str">
        <f>INDEX(Hosts!$A:$M, MATCH(Places!$B684,Hosts!$A:$A,0), MATCH(Places!J$1,Hosts!$A$1:$M$1,0))</f>
        <v>No</v>
      </c>
      <c r="K684">
        <v>7</v>
      </c>
      <c r="L684" t="str">
        <f>VLOOKUP($K684,Neighborhoods!$A:$C,2,0)</f>
        <v>Brooklyn</v>
      </c>
      <c r="M684" t="str">
        <f>VLOOKUP($K684,Neighborhoods!$A:$C,3,0)</f>
        <v>Bedford-Stuyvesant</v>
      </c>
      <c r="N684" t="str">
        <f>INDEX(Neighborhoods!$A:$C, MATCH(Places!$K684,Neighborhoods!$A:$A,0), MATCH(Places!N$1,Neighborhoods!$A$1:$C$1,0))</f>
        <v>Brooklyn</v>
      </c>
      <c r="O684" t="str">
        <f>INDEX(Neighborhoods!$A:$C, MATCH(Places!$K684,Neighborhoods!$A:$A,0), MATCH(Places!O$1,Neighborhoods!$A$1:$C$1,0))</f>
        <v>Bedford-Stuyvesant</v>
      </c>
      <c r="P684" t="s">
        <v>1</v>
      </c>
      <c r="Q684" t="str">
        <f t="shared" si="40"/>
        <v>Yes</v>
      </c>
      <c r="R684">
        <v>2</v>
      </c>
      <c r="S684" t="str">
        <f t="shared" si="41"/>
        <v>Small</v>
      </c>
      <c r="T684" s="50">
        <v>55</v>
      </c>
      <c r="U684" s="70">
        <f t="shared" si="42"/>
        <v>0.03</v>
      </c>
      <c r="V684" s="52">
        <v>4.55</v>
      </c>
      <c r="W684" s="52" t="str" cm="1">
        <f t="array" ref="W684">_xlfn.SWITCH(ROUND(V684,0),5,"Excellent",4,"Good",3,"Ok","Bad")</f>
        <v>Excellent</v>
      </c>
      <c r="X684">
        <v>11</v>
      </c>
      <c r="Y684" t="str">
        <f t="shared" si="43"/>
        <v>No</v>
      </c>
      <c r="Z684" s="68">
        <v>42534</v>
      </c>
      <c r="AA684" s="68">
        <v>43893</v>
      </c>
      <c r="AB684">
        <v>21</v>
      </c>
      <c r="AC684" t="s">
        <v>15615</v>
      </c>
    </row>
    <row r="685" spans="1:29" x14ac:dyDescent="0.3">
      <c r="A685" t="s">
        <v>13714</v>
      </c>
      <c r="B685">
        <v>1479</v>
      </c>
      <c r="C685" t="str">
        <f>VLOOKUP($B685,Hosts!$A:$M,10,0)</f>
        <v>Within an hour</v>
      </c>
      <c r="D685" s="70">
        <f>VLOOKUP($B685,Hosts!$A:$M,11,0)</f>
        <v>1</v>
      </c>
      <c r="E685" s="70">
        <f>VLOOKUP($B685,Hosts!$A:$M,12,0)</f>
        <v>0.97</v>
      </c>
      <c r="F685" t="str">
        <f>VLOOKUP($B685,Hosts!$A:$M,13,0)</f>
        <v>Yes</v>
      </c>
      <c r="G685" t="str">
        <f>INDEX(Hosts!$A:$M, MATCH(Places!$B685,Hosts!$A:$A,0), MATCH(Places!G$1,Hosts!$A$1:$M$1,0))</f>
        <v>Within an hour</v>
      </c>
      <c r="H685" s="70">
        <f>INDEX(Hosts!$A:$M, MATCH(Places!$B685,Hosts!$A:$A,0), MATCH(Places!H$1,Hosts!$A$1:$M$1,0))</f>
        <v>1</v>
      </c>
      <c r="I685" s="70">
        <f>INDEX(Hosts!$A:$M, MATCH(Places!$B685,Hosts!$A:$A,0), MATCH(Places!I$1,Hosts!$A$1:$M$1,0))</f>
        <v>0.97</v>
      </c>
      <c r="J685" t="str">
        <f>INDEX(Hosts!$A:$M, MATCH(Places!$B685,Hosts!$A:$A,0), MATCH(Places!J$1,Hosts!$A$1:$M$1,0))</f>
        <v>Yes</v>
      </c>
      <c r="K685">
        <v>24</v>
      </c>
      <c r="L685" t="str">
        <f>VLOOKUP($K685,Neighborhoods!$A:$C,2,0)</f>
        <v>Queens</v>
      </c>
      <c r="M685" t="str">
        <f>VLOOKUP($K685,Neighborhoods!$A:$C,3,0)</f>
        <v>Long Island City</v>
      </c>
      <c r="N685" t="str">
        <f>INDEX(Neighborhoods!$A:$C, MATCH(Places!$K685,Neighborhoods!$A:$A,0), MATCH(Places!N$1,Neighborhoods!$A$1:$C$1,0))</f>
        <v>Queens</v>
      </c>
      <c r="O685" t="str">
        <f>INDEX(Neighborhoods!$A:$C, MATCH(Places!$K685,Neighborhoods!$A:$A,0), MATCH(Places!O$1,Neighborhoods!$A$1:$C$1,0))</f>
        <v>Long Island City</v>
      </c>
      <c r="P685" t="s">
        <v>11822</v>
      </c>
      <c r="Q685" t="str">
        <f t="shared" si="40"/>
        <v>No</v>
      </c>
      <c r="R685">
        <v>2</v>
      </c>
      <c r="S685" t="str">
        <f t="shared" si="41"/>
        <v>Small</v>
      </c>
      <c r="T685" s="50">
        <v>86</v>
      </c>
      <c r="U685" s="70">
        <f t="shared" si="42"/>
        <v>0.03</v>
      </c>
      <c r="V685" s="52">
        <v>4.96</v>
      </c>
      <c r="W685" s="52" t="str" cm="1">
        <f t="array" ref="W685">_xlfn.SWITCH(ROUND(V685,0),5,"Excellent",4,"Good",3,"Ok","Bad")</f>
        <v>Excellent</v>
      </c>
      <c r="X685">
        <v>104</v>
      </c>
      <c r="Y685" t="str">
        <f t="shared" si="43"/>
        <v>Yes</v>
      </c>
      <c r="Z685" s="68">
        <v>42278</v>
      </c>
      <c r="AA685" s="68">
        <v>44041</v>
      </c>
      <c r="AB685">
        <v>196</v>
      </c>
      <c r="AC685" t="s">
        <v>15615</v>
      </c>
    </row>
    <row r="686" spans="1:29" x14ac:dyDescent="0.3">
      <c r="A686" t="s">
        <v>521</v>
      </c>
      <c r="B686">
        <v>1503</v>
      </c>
      <c r="C686" t="str">
        <f>VLOOKUP($B686,Hosts!$A:$M,10,0)</f>
        <v>Within a day</v>
      </c>
      <c r="D686" s="70">
        <f>VLOOKUP($B686,Hosts!$A:$M,11,0)</f>
        <v>1</v>
      </c>
      <c r="E686" s="70">
        <f>VLOOKUP($B686,Hosts!$A:$M,12,0)</f>
        <v>0.1</v>
      </c>
      <c r="F686" t="str">
        <f>VLOOKUP($B686,Hosts!$A:$M,13,0)</f>
        <v>Yes</v>
      </c>
      <c r="G686" t="str">
        <f>INDEX(Hosts!$A:$M, MATCH(Places!$B686,Hosts!$A:$A,0), MATCH(Places!G$1,Hosts!$A$1:$M$1,0))</f>
        <v>Within a day</v>
      </c>
      <c r="H686" s="70">
        <f>INDEX(Hosts!$A:$M, MATCH(Places!$B686,Hosts!$A:$A,0), MATCH(Places!H$1,Hosts!$A$1:$M$1,0))</f>
        <v>1</v>
      </c>
      <c r="I686" s="70">
        <f>INDEX(Hosts!$A:$M, MATCH(Places!$B686,Hosts!$A:$A,0), MATCH(Places!I$1,Hosts!$A$1:$M$1,0))</f>
        <v>0.1</v>
      </c>
      <c r="J686" t="str">
        <f>INDEX(Hosts!$A:$M, MATCH(Places!$B686,Hosts!$A:$A,0), MATCH(Places!J$1,Hosts!$A$1:$M$1,0))</f>
        <v>Yes</v>
      </c>
      <c r="K686">
        <v>21</v>
      </c>
      <c r="L686" t="str">
        <f>VLOOKUP($K686,Neighborhoods!$A:$C,2,0)</f>
        <v>Queens</v>
      </c>
      <c r="M686" t="str">
        <f>VLOOKUP($K686,Neighborhoods!$A:$C,3,0)</f>
        <v>Astoria</v>
      </c>
      <c r="N686" t="str">
        <f>INDEX(Neighborhoods!$A:$C, MATCH(Places!$K686,Neighborhoods!$A:$A,0), MATCH(Places!N$1,Neighborhoods!$A$1:$C$1,0))</f>
        <v>Queens</v>
      </c>
      <c r="O686" t="str">
        <f>INDEX(Neighborhoods!$A:$C, MATCH(Places!$K686,Neighborhoods!$A:$A,0), MATCH(Places!O$1,Neighborhoods!$A$1:$C$1,0))</f>
        <v>Astoria</v>
      </c>
      <c r="P686" t="s">
        <v>1</v>
      </c>
      <c r="Q686" t="str">
        <f t="shared" si="40"/>
        <v>Yes</v>
      </c>
      <c r="R686">
        <v>1</v>
      </c>
      <c r="S686" t="str">
        <f t="shared" si="41"/>
        <v>Small</v>
      </c>
      <c r="T686" s="50">
        <v>47</v>
      </c>
      <c r="U686" s="70">
        <f t="shared" si="42"/>
        <v>0.03</v>
      </c>
      <c r="V686" s="52">
        <v>4.91</v>
      </c>
      <c r="W686" s="52" t="str" cm="1">
        <f t="array" ref="W686">_xlfn.SWITCH(ROUND(V686,0),5,"Excellent",4,"Good",3,"Ok","Bad")</f>
        <v>Excellent</v>
      </c>
      <c r="X686">
        <v>11</v>
      </c>
      <c r="Y686" t="str">
        <f t="shared" si="43"/>
        <v>No</v>
      </c>
      <c r="Z686" s="68">
        <v>41643</v>
      </c>
      <c r="AA686" s="68">
        <v>43169</v>
      </c>
      <c r="AB686">
        <v>364</v>
      </c>
      <c r="AC686" t="s">
        <v>15615</v>
      </c>
    </row>
    <row r="687" spans="1:29" x14ac:dyDescent="0.3">
      <c r="A687" t="s">
        <v>522</v>
      </c>
      <c r="B687">
        <v>596</v>
      </c>
      <c r="C687" t="str">
        <f>VLOOKUP($B687,Hosts!$A:$M,10,0)</f>
        <v>Within an hour</v>
      </c>
      <c r="D687" s="70">
        <f>VLOOKUP($B687,Hosts!$A:$M,11,0)</f>
        <v>1</v>
      </c>
      <c r="E687" s="70">
        <f>VLOOKUP($B687,Hosts!$A:$M,12,0)</f>
        <v>0.97</v>
      </c>
      <c r="F687" t="str">
        <f>VLOOKUP($B687,Hosts!$A:$M,13,0)</f>
        <v>No</v>
      </c>
      <c r="G687" t="str">
        <f>INDEX(Hosts!$A:$M, MATCH(Places!$B687,Hosts!$A:$A,0), MATCH(Places!G$1,Hosts!$A$1:$M$1,0))</f>
        <v>Within an hour</v>
      </c>
      <c r="H687" s="70">
        <f>INDEX(Hosts!$A:$M, MATCH(Places!$B687,Hosts!$A:$A,0), MATCH(Places!H$1,Hosts!$A$1:$M$1,0))</f>
        <v>1</v>
      </c>
      <c r="I687" s="70">
        <f>INDEX(Hosts!$A:$M, MATCH(Places!$B687,Hosts!$A:$A,0), MATCH(Places!I$1,Hosts!$A$1:$M$1,0))</f>
        <v>0.97</v>
      </c>
      <c r="J687" t="str">
        <f>INDEX(Hosts!$A:$M, MATCH(Places!$B687,Hosts!$A:$A,0), MATCH(Places!J$1,Hosts!$A$1:$M$1,0))</f>
        <v>No</v>
      </c>
      <c r="K687">
        <v>17</v>
      </c>
      <c r="L687" t="str">
        <f>VLOOKUP($K687,Neighborhoods!$A:$C,2,0)</f>
        <v>Manhattan</v>
      </c>
      <c r="M687" t="str">
        <f>VLOOKUP($K687,Neighborhoods!$A:$C,3,0)</f>
        <v>Hell's Kitchen</v>
      </c>
      <c r="N687" t="str">
        <f>INDEX(Neighborhoods!$A:$C, MATCH(Places!$K687,Neighborhoods!$A:$A,0), MATCH(Places!N$1,Neighborhoods!$A$1:$C$1,0))</f>
        <v>Manhattan</v>
      </c>
      <c r="O687" t="str">
        <f>INDEX(Neighborhoods!$A:$C, MATCH(Places!$K687,Neighborhoods!$A:$A,0), MATCH(Places!O$1,Neighborhoods!$A$1:$C$1,0))</f>
        <v>Hell's Kitchen</v>
      </c>
      <c r="P687" t="s">
        <v>11822</v>
      </c>
      <c r="Q687" t="str">
        <f t="shared" si="40"/>
        <v>No</v>
      </c>
      <c r="R687">
        <v>4</v>
      </c>
      <c r="S687" t="str">
        <f t="shared" si="41"/>
        <v>Medium</v>
      </c>
      <c r="T687" s="50">
        <v>150</v>
      </c>
      <c r="U687" s="70">
        <f t="shared" si="42"/>
        <v>0.03</v>
      </c>
      <c r="V687" s="52">
        <v>4.58</v>
      </c>
      <c r="W687" s="52" t="str" cm="1">
        <f t="array" ref="W687">_xlfn.SWITCH(ROUND(V687,0),5,"Excellent",4,"Good",3,"Ok","Bad")</f>
        <v>Excellent</v>
      </c>
      <c r="X687">
        <v>19</v>
      </c>
      <c r="Y687" t="str">
        <f t="shared" si="43"/>
        <v>No</v>
      </c>
      <c r="Z687" s="68">
        <v>41745</v>
      </c>
      <c r="AA687" s="68">
        <v>43863</v>
      </c>
      <c r="AB687">
        <v>346</v>
      </c>
      <c r="AC687" t="s">
        <v>15615</v>
      </c>
    </row>
    <row r="688" spans="1:29" x14ac:dyDescent="0.3">
      <c r="A688" t="s">
        <v>523</v>
      </c>
      <c r="B688">
        <v>1504</v>
      </c>
      <c r="C688" t="str">
        <f>VLOOKUP($B688,Hosts!$A:$M,10,0)</f>
        <v>Within a few hours</v>
      </c>
      <c r="D688" s="70">
        <f>VLOOKUP($B688,Hosts!$A:$M,11,0)</f>
        <v>1</v>
      </c>
      <c r="E688" s="70">
        <f>VLOOKUP($B688,Hosts!$A:$M,12,0)</f>
        <v>1</v>
      </c>
      <c r="F688" t="str">
        <f>VLOOKUP($B688,Hosts!$A:$M,13,0)</f>
        <v>Yes</v>
      </c>
      <c r="G688" t="str">
        <f>INDEX(Hosts!$A:$M, MATCH(Places!$B688,Hosts!$A:$A,0), MATCH(Places!G$1,Hosts!$A$1:$M$1,0))</f>
        <v>Within a few hours</v>
      </c>
      <c r="H688" s="70">
        <f>INDEX(Hosts!$A:$M, MATCH(Places!$B688,Hosts!$A:$A,0), MATCH(Places!H$1,Hosts!$A$1:$M$1,0))</f>
        <v>1</v>
      </c>
      <c r="I688" s="70">
        <f>INDEX(Hosts!$A:$M, MATCH(Places!$B688,Hosts!$A:$A,0), MATCH(Places!I$1,Hosts!$A$1:$M$1,0))</f>
        <v>1</v>
      </c>
      <c r="J688" t="str">
        <f>INDEX(Hosts!$A:$M, MATCH(Places!$B688,Hosts!$A:$A,0), MATCH(Places!J$1,Hosts!$A$1:$M$1,0))</f>
        <v>Yes</v>
      </c>
      <c r="K688">
        <v>7</v>
      </c>
      <c r="L688" t="str">
        <f>VLOOKUP($K688,Neighborhoods!$A:$C,2,0)</f>
        <v>Brooklyn</v>
      </c>
      <c r="M688" t="str">
        <f>VLOOKUP($K688,Neighborhoods!$A:$C,3,0)</f>
        <v>Bedford-Stuyvesant</v>
      </c>
      <c r="N688" t="str">
        <f>INDEX(Neighborhoods!$A:$C, MATCH(Places!$K688,Neighborhoods!$A:$A,0), MATCH(Places!N$1,Neighborhoods!$A$1:$C$1,0))</f>
        <v>Brooklyn</v>
      </c>
      <c r="O688" t="str">
        <f>INDEX(Neighborhoods!$A:$C, MATCH(Places!$K688,Neighborhoods!$A:$A,0), MATCH(Places!O$1,Neighborhoods!$A$1:$C$1,0))</f>
        <v>Bedford-Stuyvesant</v>
      </c>
      <c r="P688" t="s">
        <v>11822</v>
      </c>
      <c r="Q688" t="str">
        <f t="shared" si="40"/>
        <v>No</v>
      </c>
      <c r="R688">
        <v>5</v>
      </c>
      <c r="S688" t="str">
        <f t="shared" si="41"/>
        <v>Medium</v>
      </c>
      <c r="T688" s="50">
        <v>170</v>
      </c>
      <c r="U688" s="70">
        <f t="shared" si="42"/>
        <v>0.03</v>
      </c>
      <c r="V688" s="52">
        <v>4.99</v>
      </c>
      <c r="W688" s="52" t="str" cm="1">
        <f t="array" ref="W688">_xlfn.SWITCH(ROUND(V688,0),5,"Excellent",4,"Good",3,"Ok","Bad")</f>
        <v>Excellent</v>
      </c>
      <c r="X688">
        <v>147</v>
      </c>
      <c r="Y688" t="str">
        <f t="shared" si="43"/>
        <v>Yes</v>
      </c>
      <c r="Z688" s="68">
        <v>41642</v>
      </c>
      <c r="AA688" s="68">
        <v>43831</v>
      </c>
      <c r="AB688">
        <v>357</v>
      </c>
      <c r="AC688" t="s">
        <v>15615</v>
      </c>
    </row>
    <row r="689" spans="1:29" x14ac:dyDescent="0.3">
      <c r="A689" t="s">
        <v>524</v>
      </c>
      <c r="B689">
        <v>518</v>
      </c>
      <c r="C689" t="str">
        <f>VLOOKUP($B689,Hosts!$A:$M,10,0)</f>
        <v>Within an hour</v>
      </c>
      <c r="D689" s="70">
        <f>VLOOKUP($B689,Hosts!$A:$M,11,0)</f>
        <v>0.67</v>
      </c>
      <c r="E689" s="70">
        <f>VLOOKUP($B689,Hosts!$A:$M,12,0)</f>
        <v>0.88</v>
      </c>
      <c r="F689" t="str">
        <f>VLOOKUP($B689,Hosts!$A:$M,13,0)</f>
        <v>Yes</v>
      </c>
      <c r="G689" t="str">
        <f>INDEX(Hosts!$A:$M, MATCH(Places!$B689,Hosts!$A:$A,0), MATCH(Places!G$1,Hosts!$A$1:$M$1,0))</f>
        <v>Within an hour</v>
      </c>
      <c r="H689" s="70">
        <f>INDEX(Hosts!$A:$M, MATCH(Places!$B689,Hosts!$A:$A,0), MATCH(Places!H$1,Hosts!$A$1:$M$1,0))</f>
        <v>0.67</v>
      </c>
      <c r="I689" s="70">
        <f>INDEX(Hosts!$A:$M, MATCH(Places!$B689,Hosts!$A:$A,0), MATCH(Places!I$1,Hosts!$A$1:$M$1,0))</f>
        <v>0.88</v>
      </c>
      <c r="J689" t="str">
        <f>INDEX(Hosts!$A:$M, MATCH(Places!$B689,Hosts!$A:$A,0), MATCH(Places!J$1,Hosts!$A$1:$M$1,0))</f>
        <v>Yes</v>
      </c>
      <c r="K689">
        <v>17</v>
      </c>
      <c r="L689" t="str">
        <f>VLOOKUP($K689,Neighborhoods!$A:$C,2,0)</f>
        <v>Manhattan</v>
      </c>
      <c r="M689" t="str">
        <f>VLOOKUP($K689,Neighborhoods!$A:$C,3,0)</f>
        <v>Hell's Kitchen</v>
      </c>
      <c r="N689" t="str">
        <f>INDEX(Neighborhoods!$A:$C, MATCH(Places!$K689,Neighborhoods!$A:$A,0), MATCH(Places!N$1,Neighborhoods!$A$1:$C$1,0))</f>
        <v>Manhattan</v>
      </c>
      <c r="O689" t="str">
        <f>INDEX(Neighborhoods!$A:$C, MATCH(Places!$K689,Neighborhoods!$A:$A,0), MATCH(Places!O$1,Neighborhoods!$A$1:$C$1,0))</f>
        <v>Hell's Kitchen</v>
      </c>
      <c r="P689" t="s">
        <v>1</v>
      </c>
      <c r="Q689" t="str">
        <f t="shared" si="40"/>
        <v>Yes</v>
      </c>
      <c r="R689">
        <v>2</v>
      </c>
      <c r="S689" t="str">
        <f t="shared" si="41"/>
        <v>Small</v>
      </c>
      <c r="T689" s="50">
        <v>85</v>
      </c>
      <c r="U689" s="70">
        <f t="shared" si="42"/>
        <v>0.03</v>
      </c>
      <c r="V689" s="52">
        <v>4.82</v>
      </c>
      <c r="W689" s="52" t="str" cm="1">
        <f t="array" ref="W689">_xlfn.SWITCH(ROUND(V689,0),5,"Excellent",4,"Good",3,"Ok","Bad")</f>
        <v>Excellent</v>
      </c>
      <c r="X689">
        <v>179</v>
      </c>
      <c r="Y689" t="str">
        <f t="shared" si="43"/>
        <v>Yes</v>
      </c>
      <c r="Z689" s="68">
        <v>41797</v>
      </c>
      <c r="AA689" s="68">
        <v>43905</v>
      </c>
      <c r="AB689">
        <v>180</v>
      </c>
      <c r="AC689" t="s">
        <v>15616</v>
      </c>
    </row>
    <row r="690" spans="1:29" x14ac:dyDescent="0.3">
      <c r="A690" t="s">
        <v>15108</v>
      </c>
      <c r="B690">
        <v>1506</v>
      </c>
      <c r="C690" t="str">
        <f>VLOOKUP($B690,Hosts!$A:$M,10,0)</f>
        <v>Within a few hours</v>
      </c>
      <c r="D690" s="70">
        <f>VLOOKUP($B690,Hosts!$A:$M,11,0)</f>
        <v>1</v>
      </c>
      <c r="E690" s="70">
        <f>VLOOKUP($B690,Hosts!$A:$M,12,0)</f>
        <v>0.92</v>
      </c>
      <c r="F690" t="str">
        <f>VLOOKUP($B690,Hosts!$A:$M,13,0)</f>
        <v>Yes</v>
      </c>
      <c r="G690" t="str">
        <f>INDEX(Hosts!$A:$M, MATCH(Places!$B690,Hosts!$A:$A,0), MATCH(Places!G$1,Hosts!$A$1:$M$1,0))</f>
        <v>Within a few hours</v>
      </c>
      <c r="H690" s="70">
        <f>INDEX(Hosts!$A:$M, MATCH(Places!$B690,Hosts!$A:$A,0), MATCH(Places!H$1,Hosts!$A$1:$M$1,0))</f>
        <v>1</v>
      </c>
      <c r="I690" s="70">
        <f>INDEX(Hosts!$A:$M, MATCH(Places!$B690,Hosts!$A:$A,0), MATCH(Places!I$1,Hosts!$A$1:$M$1,0))</f>
        <v>0.92</v>
      </c>
      <c r="J690" t="str">
        <f>INDEX(Hosts!$A:$M, MATCH(Places!$B690,Hosts!$A:$A,0), MATCH(Places!J$1,Hosts!$A$1:$M$1,0))</f>
        <v>Yes</v>
      </c>
      <c r="K690">
        <v>18</v>
      </c>
      <c r="L690" t="str">
        <f>VLOOKUP($K690,Neighborhoods!$A:$C,2,0)</f>
        <v>Manhattan</v>
      </c>
      <c r="M690" t="str">
        <f>VLOOKUP($K690,Neighborhoods!$A:$C,3,0)</f>
        <v>Midtown</v>
      </c>
      <c r="N690" t="str">
        <f>INDEX(Neighborhoods!$A:$C, MATCH(Places!$K690,Neighborhoods!$A:$A,0), MATCH(Places!N$1,Neighborhoods!$A$1:$C$1,0))</f>
        <v>Manhattan</v>
      </c>
      <c r="O690" t="str">
        <f>INDEX(Neighborhoods!$A:$C, MATCH(Places!$K690,Neighborhoods!$A:$A,0), MATCH(Places!O$1,Neighborhoods!$A$1:$C$1,0))</f>
        <v>Midtown</v>
      </c>
      <c r="P690" t="s">
        <v>11822</v>
      </c>
      <c r="Q690" t="str">
        <f t="shared" si="40"/>
        <v>No</v>
      </c>
      <c r="R690">
        <v>2</v>
      </c>
      <c r="S690" t="str">
        <f t="shared" si="41"/>
        <v>Small</v>
      </c>
      <c r="T690" s="50">
        <v>97</v>
      </c>
      <c r="U690" s="70">
        <f t="shared" si="42"/>
        <v>0.03</v>
      </c>
      <c r="V690" s="52">
        <v>4.91</v>
      </c>
      <c r="W690" s="52" t="str" cm="1">
        <f t="array" ref="W690">_xlfn.SWITCH(ROUND(V690,0),5,"Excellent",4,"Good",3,"Ok","Bad")</f>
        <v>Excellent</v>
      </c>
      <c r="X690">
        <v>207</v>
      </c>
      <c r="Y690" t="str">
        <f t="shared" si="43"/>
        <v>Yes</v>
      </c>
      <c r="Z690" s="68">
        <v>41680</v>
      </c>
      <c r="AA690" s="68">
        <v>43980</v>
      </c>
      <c r="AB690">
        <v>2</v>
      </c>
      <c r="AC690" t="s">
        <v>15615</v>
      </c>
    </row>
    <row r="691" spans="1:29" x14ac:dyDescent="0.3">
      <c r="A691" t="s">
        <v>525</v>
      </c>
      <c r="B691">
        <v>1508</v>
      </c>
      <c r="C691" t="str">
        <f>VLOOKUP($B691,Hosts!$A:$M,10,0)</f>
        <v>Within an hour</v>
      </c>
      <c r="D691" s="70">
        <f>VLOOKUP($B691,Hosts!$A:$M,11,0)</f>
        <v>1</v>
      </c>
      <c r="E691" s="70">
        <f>VLOOKUP($B691,Hosts!$A:$M,12,0)</f>
        <v>1</v>
      </c>
      <c r="F691" t="str">
        <f>VLOOKUP($B691,Hosts!$A:$M,13,0)</f>
        <v>Yes</v>
      </c>
      <c r="G691" t="str">
        <f>INDEX(Hosts!$A:$M, MATCH(Places!$B691,Hosts!$A:$A,0), MATCH(Places!G$1,Hosts!$A$1:$M$1,0))</f>
        <v>Within an hour</v>
      </c>
      <c r="H691" s="70">
        <f>INDEX(Hosts!$A:$M, MATCH(Places!$B691,Hosts!$A:$A,0), MATCH(Places!H$1,Hosts!$A$1:$M$1,0))</f>
        <v>1</v>
      </c>
      <c r="I691" s="70">
        <f>INDEX(Hosts!$A:$M, MATCH(Places!$B691,Hosts!$A:$A,0), MATCH(Places!I$1,Hosts!$A$1:$M$1,0))</f>
        <v>1</v>
      </c>
      <c r="J691" t="str">
        <f>INDEX(Hosts!$A:$M, MATCH(Places!$B691,Hosts!$A:$A,0), MATCH(Places!J$1,Hosts!$A$1:$M$1,0))</f>
        <v>Yes</v>
      </c>
      <c r="K691">
        <v>7</v>
      </c>
      <c r="L691" t="str">
        <f>VLOOKUP($K691,Neighborhoods!$A:$C,2,0)</f>
        <v>Brooklyn</v>
      </c>
      <c r="M691" t="str">
        <f>VLOOKUP($K691,Neighborhoods!$A:$C,3,0)</f>
        <v>Bedford-Stuyvesant</v>
      </c>
      <c r="N691" t="str">
        <f>INDEX(Neighborhoods!$A:$C, MATCH(Places!$K691,Neighborhoods!$A:$A,0), MATCH(Places!N$1,Neighborhoods!$A$1:$C$1,0))</f>
        <v>Brooklyn</v>
      </c>
      <c r="O691" t="str">
        <f>INDEX(Neighborhoods!$A:$C, MATCH(Places!$K691,Neighborhoods!$A:$A,0), MATCH(Places!O$1,Neighborhoods!$A$1:$C$1,0))</f>
        <v>Bedford-Stuyvesant</v>
      </c>
      <c r="P691" t="s">
        <v>11822</v>
      </c>
      <c r="Q691" t="str">
        <f t="shared" si="40"/>
        <v>No</v>
      </c>
      <c r="R691">
        <v>5</v>
      </c>
      <c r="S691" t="str">
        <f t="shared" si="41"/>
        <v>Medium</v>
      </c>
      <c r="T691" s="50">
        <v>117</v>
      </c>
      <c r="U691" s="70">
        <f t="shared" si="42"/>
        <v>0.03</v>
      </c>
      <c r="V691" s="52">
        <v>4.82</v>
      </c>
      <c r="W691" s="52" t="str" cm="1">
        <f t="array" ref="W691">_xlfn.SWITCH(ROUND(V691,0),5,"Excellent",4,"Good",3,"Ok","Bad")</f>
        <v>Excellent</v>
      </c>
      <c r="X691">
        <v>117</v>
      </c>
      <c r="Y691" t="str">
        <f t="shared" si="43"/>
        <v>Yes</v>
      </c>
      <c r="Z691" s="68">
        <v>41770</v>
      </c>
      <c r="AA691" s="68">
        <v>43835</v>
      </c>
      <c r="AB691">
        <v>280</v>
      </c>
      <c r="AC691" t="s">
        <v>15616</v>
      </c>
    </row>
    <row r="692" spans="1:29" x14ac:dyDescent="0.3">
      <c r="A692" t="s">
        <v>526</v>
      </c>
      <c r="B692">
        <v>719</v>
      </c>
      <c r="C692" t="str">
        <f>VLOOKUP($B692,Hosts!$A:$M,10,0)</f>
        <v>Within a few hours</v>
      </c>
      <c r="D692" s="70">
        <f>VLOOKUP($B692,Hosts!$A:$M,11,0)</f>
        <v>1</v>
      </c>
      <c r="E692" s="70">
        <f>VLOOKUP($B692,Hosts!$A:$M,12,0)</f>
        <v>0.83</v>
      </c>
      <c r="F692" t="str">
        <f>VLOOKUP($B692,Hosts!$A:$M,13,0)</f>
        <v>Yes</v>
      </c>
      <c r="G692" t="str">
        <f>INDEX(Hosts!$A:$M, MATCH(Places!$B692,Hosts!$A:$A,0), MATCH(Places!G$1,Hosts!$A$1:$M$1,0))</f>
        <v>Within a few hours</v>
      </c>
      <c r="H692" s="70">
        <f>INDEX(Hosts!$A:$M, MATCH(Places!$B692,Hosts!$A:$A,0), MATCH(Places!H$1,Hosts!$A$1:$M$1,0))</f>
        <v>1</v>
      </c>
      <c r="I692" s="70">
        <f>INDEX(Hosts!$A:$M, MATCH(Places!$B692,Hosts!$A:$A,0), MATCH(Places!I$1,Hosts!$A$1:$M$1,0))</f>
        <v>0.83</v>
      </c>
      <c r="J692" t="str">
        <f>INDEX(Hosts!$A:$M, MATCH(Places!$B692,Hosts!$A:$A,0), MATCH(Places!J$1,Hosts!$A$1:$M$1,0))</f>
        <v>Yes</v>
      </c>
      <c r="K692">
        <v>11</v>
      </c>
      <c r="L692" t="str">
        <f>VLOOKUP($K692,Neighborhoods!$A:$C,2,0)</f>
        <v>Brooklyn</v>
      </c>
      <c r="M692" t="str">
        <f>VLOOKUP($K692,Neighborhoods!$A:$C,3,0)</f>
        <v>Greenpoint</v>
      </c>
      <c r="N692" t="str">
        <f>INDEX(Neighborhoods!$A:$C, MATCH(Places!$K692,Neighborhoods!$A:$A,0), MATCH(Places!N$1,Neighborhoods!$A$1:$C$1,0))</f>
        <v>Brooklyn</v>
      </c>
      <c r="O692" t="str">
        <f>INDEX(Neighborhoods!$A:$C, MATCH(Places!$K692,Neighborhoods!$A:$A,0), MATCH(Places!O$1,Neighborhoods!$A$1:$C$1,0))</f>
        <v>Greenpoint</v>
      </c>
      <c r="P692" t="s">
        <v>1</v>
      </c>
      <c r="Q692" t="str">
        <f t="shared" si="40"/>
        <v>Yes</v>
      </c>
      <c r="R692">
        <v>1</v>
      </c>
      <c r="S692" t="str">
        <f t="shared" si="41"/>
        <v>Small</v>
      </c>
      <c r="T692" s="50">
        <v>45</v>
      </c>
      <c r="U692" s="70">
        <f t="shared" si="42"/>
        <v>0.03</v>
      </c>
      <c r="V692" s="52">
        <v>5</v>
      </c>
      <c r="W692" s="52" t="str" cm="1">
        <f t="array" ref="W692">_xlfn.SWITCH(ROUND(V692,0),5,"Excellent",4,"Good",3,"Ok","Bad")</f>
        <v>Excellent</v>
      </c>
      <c r="X692">
        <v>14</v>
      </c>
      <c r="Y692" t="str">
        <f t="shared" si="43"/>
        <v>No</v>
      </c>
      <c r="Z692" s="68">
        <v>41666</v>
      </c>
      <c r="AA692" s="68">
        <v>43921</v>
      </c>
      <c r="AB692">
        <v>53</v>
      </c>
      <c r="AC692" t="s">
        <v>15615</v>
      </c>
    </row>
    <row r="693" spans="1:29" x14ac:dyDescent="0.3">
      <c r="A693" t="s">
        <v>15602</v>
      </c>
      <c r="B693">
        <v>1509</v>
      </c>
      <c r="C693" t="str">
        <f>VLOOKUP($B693,Hosts!$A:$M,10,0)</f>
        <v>Within an hour</v>
      </c>
      <c r="D693" s="70">
        <f>VLOOKUP($B693,Hosts!$A:$M,11,0)</f>
        <v>1</v>
      </c>
      <c r="E693" s="70">
        <f>VLOOKUP($B693,Hosts!$A:$M,12,0)</f>
        <v>0.86</v>
      </c>
      <c r="F693" t="str">
        <f>VLOOKUP($B693,Hosts!$A:$M,13,0)</f>
        <v>Yes</v>
      </c>
      <c r="G693" t="str">
        <f>INDEX(Hosts!$A:$M, MATCH(Places!$B693,Hosts!$A:$A,0), MATCH(Places!G$1,Hosts!$A$1:$M$1,0))</f>
        <v>Within an hour</v>
      </c>
      <c r="H693" s="70">
        <f>INDEX(Hosts!$A:$M, MATCH(Places!$B693,Hosts!$A:$A,0), MATCH(Places!H$1,Hosts!$A$1:$M$1,0))</f>
        <v>1</v>
      </c>
      <c r="I693" s="70">
        <f>INDEX(Hosts!$A:$M, MATCH(Places!$B693,Hosts!$A:$A,0), MATCH(Places!I$1,Hosts!$A$1:$M$1,0))</f>
        <v>0.86</v>
      </c>
      <c r="J693" t="str">
        <f>INDEX(Hosts!$A:$M, MATCH(Places!$B693,Hosts!$A:$A,0), MATCH(Places!J$1,Hosts!$A$1:$M$1,0))</f>
        <v>Yes</v>
      </c>
      <c r="K693">
        <v>7</v>
      </c>
      <c r="L693" t="str">
        <f>VLOOKUP($K693,Neighborhoods!$A:$C,2,0)</f>
        <v>Brooklyn</v>
      </c>
      <c r="M693" t="str">
        <f>VLOOKUP($K693,Neighborhoods!$A:$C,3,0)</f>
        <v>Bedford-Stuyvesant</v>
      </c>
      <c r="N693" t="str">
        <f>INDEX(Neighborhoods!$A:$C, MATCH(Places!$K693,Neighborhoods!$A:$A,0), MATCH(Places!N$1,Neighborhoods!$A$1:$C$1,0))</f>
        <v>Brooklyn</v>
      </c>
      <c r="O693" t="str">
        <f>INDEX(Neighborhoods!$A:$C, MATCH(Places!$K693,Neighborhoods!$A:$A,0), MATCH(Places!O$1,Neighborhoods!$A$1:$C$1,0))</f>
        <v>Bedford-Stuyvesant</v>
      </c>
      <c r="P693" t="s">
        <v>11822</v>
      </c>
      <c r="Q693" t="str">
        <f t="shared" si="40"/>
        <v>No</v>
      </c>
      <c r="R693">
        <v>2</v>
      </c>
      <c r="S693" t="str">
        <f t="shared" si="41"/>
        <v>Small</v>
      </c>
      <c r="T693" s="50">
        <v>90</v>
      </c>
      <c r="U693" s="70">
        <f t="shared" si="42"/>
        <v>0.03</v>
      </c>
      <c r="V693" s="52">
        <v>4.9800000000000004</v>
      </c>
      <c r="W693" s="52" t="str" cm="1">
        <f t="array" ref="W693">_xlfn.SWITCH(ROUND(V693,0),5,"Excellent",4,"Good",3,"Ok","Bad")</f>
        <v>Excellent</v>
      </c>
      <c r="X693">
        <v>317</v>
      </c>
      <c r="Y693" t="str">
        <f t="shared" si="43"/>
        <v>Yes</v>
      </c>
      <c r="Z693" s="68">
        <v>41700</v>
      </c>
      <c r="AA693" s="68">
        <v>44028</v>
      </c>
      <c r="AB693">
        <v>243</v>
      </c>
      <c r="AC693" t="s">
        <v>15615</v>
      </c>
    </row>
    <row r="694" spans="1:29" x14ac:dyDescent="0.3">
      <c r="A694" t="s">
        <v>527</v>
      </c>
      <c r="B694">
        <v>1385</v>
      </c>
      <c r="C694" t="str">
        <f>VLOOKUP($B694,Hosts!$A:$M,10,0)</f>
        <v>Within an hour</v>
      </c>
      <c r="D694" s="70">
        <f>VLOOKUP($B694,Hosts!$A:$M,11,0)</f>
        <v>1</v>
      </c>
      <c r="E694" s="70">
        <f>VLOOKUP($B694,Hosts!$A:$M,12,0)</f>
        <v>0.95</v>
      </c>
      <c r="F694" t="str">
        <f>VLOOKUP($B694,Hosts!$A:$M,13,0)</f>
        <v>Yes</v>
      </c>
      <c r="G694" t="str">
        <f>INDEX(Hosts!$A:$M, MATCH(Places!$B694,Hosts!$A:$A,0), MATCH(Places!G$1,Hosts!$A$1:$M$1,0))</f>
        <v>Within an hour</v>
      </c>
      <c r="H694" s="70">
        <f>INDEX(Hosts!$A:$M, MATCH(Places!$B694,Hosts!$A:$A,0), MATCH(Places!H$1,Hosts!$A$1:$M$1,0))</f>
        <v>1</v>
      </c>
      <c r="I694" s="70">
        <f>INDEX(Hosts!$A:$M, MATCH(Places!$B694,Hosts!$A:$A,0), MATCH(Places!I$1,Hosts!$A$1:$M$1,0))</f>
        <v>0.95</v>
      </c>
      <c r="J694" t="str">
        <f>INDEX(Hosts!$A:$M, MATCH(Places!$B694,Hosts!$A:$A,0), MATCH(Places!J$1,Hosts!$A$1:$M$1,0))</f>
        <v>Yes</v>
      </c>
      <c r="K694">
        <v>7</v>
      </c>
      <c r="L694" t="str">
        <f>VLOOKUP($K694,Neighborhoods!$A:$C,2,0)</f>
        <v>Brooklyn</v>
      </c>
      <c r="M694" t="str">
        <f>VLOOKUP($K694,Neighborhoods!$A:$C,3,0)</f>
        <v>Bedford-Stuyvesant</v>
      </c>
      <c r="N694" t="str">
        <f>INDEX(Neighborhoods!$A:$C, MATCH(Places!$K694,Neighborhoods!$A:$A,0), MATCH(Places!N$1,Neighborhoods!$A$1:$C$1,0))</f>
        <v>Brooklyn</v>
      </c>
      <c r="O694" t="str">
        <f>INDEX(Neighborhoods!$A:$C, MATCH(Places!$K694,Neighborhoods!$A:$A,0), MATCH(Places!O$1,Neighborhoods!$A$1:$C$1,0))</f>
        <v>Bedford-Stuyvesant</v>
      </c>
      <c r="P694" t="s">
        <v>11822</v>
      </c>
      <c r="Q694" t="str">
        <f t="shared" si="40"/>
        <v>No</v>
      </c>
      <c r="R694">
        <v>5</v>
      </c>
      <c r="S694" t="str">
        <f t="shared" si="41"/>
        <v>Medium</v>
      </c>
      <c r="T694" s="50">
        <v>123</v>
      </c>
      <c r="U694" s="70">
        <f t="shared" si="42"/>
        <v>0.03</v>
      </c>
      <c r="V694" s="52">
        <v>4.9800000000000004</v>
      </c>
      <c r="W694" s="52" t="str" cm="1">
        <f t="array" ref="W694">_xlfn.SWITCH(ROUND(V694,0),5,"Excellent",4,"Good",3,"Ok","Bad")</f>
        <v>Excellent</v>
      </c>
      <c r="X694">
        <v>178</v>
      </c>
      <c r="Y694" t="str">
        <f t="shared" si="43"/>
        <v>Yes</v>
      </c>
      <c r="Z694" s="68">
        <v>42167</v>
      </c>
      <c r="AA694" s="68">
        <v>44045</v>
      </c>
      <c r="AB694">
        <v>353</v>
      </c>
      <c r="AC694" t="s">
        <v>15615</v>
      </c>
    </row>
    <row r="695" spans="1:29" x14ac:dyDescent="0.3">
      <c r="A695" t="s">
        <v>15453</v>
      </c>
      <c r="B695">
        <v>1258</v>
      </c>
      <c r="C695" t="str">
        <f>VLOOKUP($B695,Hosts!$A:$M,10,0)</f>
        <v>Within an hour</v>
      </c>
      <c r="D695" s="70">
        <f>VLOOKUP($B695,Hosts!$A:$M,11,0)</f>
        <v>1</v>
      </c>
      <c r="E695" s="70">
        <f>VLOOKUP($B695,Hosts!$A:$M,12,0)</f>
        <v>0.96</v>
      </c>
      <c r="F695" t="str">
        <f>VLOOKUP($B695,Hosts!$A:$M,13,0)</f>
        <v>Yes</v>
      </c>
      <c r="G695" t="str">
        <f>INDEX(Hosts!$A:$M, MATCH(Places!$B695,Hosts!$A:$A,0), MATCH(Places!G$1,Hosts!$A$1:$M$1,0))</f>
        <v>Within an hour</v>
      </c>
      <c r="H695" s="70">
        <f>INDEX(Hosts!$A:$M, MATCH(Places!$B695,Hosts!$A:$A,0), MATCH(Places!H$1,Hosts!$A$1:$M$1,0))</f>
        <v>1</v>
      </c>
      <c r="I695" s="70">
        <f>INDEX(Hosts!$A:$M, MATCH(Places!$B695,Hosts!$A:$A,0), MATCH(Places!I$1,Hosts!$A$1:$M$1,0))</f>
        <v>0.96</v>
      </c>
      <c r="J695" t="str">
        <f>INDEX(Hosts!$A:$M, MATCH(Places!$B695,Hosts!$A:$A,0), MATCH(Places!J$1,Hosts!$A$1:$M$1,0))</f>
        <v>Yes</v>
      </c>
      <c r="K695">
        <v>8</v>
      </c>
      <c r="L695" t="str">
        <f>VLOOKUP($K695,Neighborhoods!$A:$C,2,0)</f>
        <v>Brooklyn</v>
      </c>
      <c r="M695" t="str">
        <f>VLOOKUP($K695,Neighborhoods!$A:$C,3,0)</f>
        <v>Bushwick</v>
      </c>
      <c r="N695" t="str">
        <f>INDEX(Neighborhoods!$A:$C, MATCH(Places!$K695,Neighborhoods!$A:$A,0), MATCH(Places!N$1,Neighborhoods!$A$1:$C$1,0))</f>
        <v>Brooklyn</v>
      </c>
      <c r="O695" t="str">
        <f>INDEX(Neighborhoods!$A:$C, MATCH(Places!$K695,Neighborhoods!$A:$A,0), MATCH(Places!O$1,Neighborhoods!$A$1:$C$1,0))</f>
        <v>Bushwick</v>
      </c>
      <c r="P695" t="s">
        <v>1</v>
      </c>
      <c r="Q695" t="str">
        <f t="shared" si="40"/>
        <v>Yes</v>
      </c>
      <c r="R695">
        <v>2</v>
      </c>
      <c r="S695" t="str">
        <f t="shared" si="41"/>
        <v>Small</v>
      </c>
      <c r="T695" s="50">
        <v>49</v>
      </c>
      <c r="U695" s="70">
        <f t="shared" si="42"/>
        <v>0.03</v>
      </c>
      <c r="V695" s="52">
        <v>4.9000000000000004</v>
      </c>
      <c r="W695" s="52" t="str" cm="1">
        <f t="array" ref="W695">_xlfn.SWITCH(ROUND(V695,0),5,"Excellent",4,"Good",3,"Ok","Bad")</f>
        <v>Excellent</v>
      </c>
      <c r="X695">
        <v>183</v>
      </c>
      <c r="Y695" t="str">
        <f t="shared" si="43"/>
        <v>Yes</v>
      </c>
      <c r="Z695" s="68">
        <v>41951</v>
      </c>
      <c r="AA695" s="68">
        <v>43904</v>
      </c>
      <c r="AB695">
        <v>130</v>
      </c>
      <c r="AC695" t="s">
        <v>15615</v>
      </c>
    </row>
    <row r="696" spans="1:29" x14ac:dyDescent="0.3">
      <c r="A696" t="s">
        <v>14189</v>
      </c>
      <c r="B696">
        <v>462</v>
      </c>
      <c r="C696" t="str">
        <f>VLOOKUP($B696,Hosts!$A:$M,10,0)</f>
        <v>Within an hour</v>
      </c>
      <c r="D696" s="70">
        <f>VLOOKUP($B696,Hosts!$A:$M,11,0)</f>
        <v>1</v>
      </c>
      <c r="E696" s="70">
        <f>VLOOKUP($B696,Hosts!$A:$M,12,0)</f>
        <v>0.91</v>
      </c>
      <c r="F696" t="str">
        <f>VLOOKUP($B696,Hosts!$A:$M,13,0)</f>
        <v>Yes</v>
      </c>
      <c r="G696" t="str">
        <f>INDEX(Hosts!$A:$M, MATCH(Places!$B696,Hosts!$A:$A,0), MATCH(Places!G$1,Hosts!$A$1:$M$1,0))</f>
        <v>Within an hour</v>
      </c>
      <c r="H696" s="70">
        <f>INDEX(Hosts!$A:$M, MATCH(Places!$B696,Hosts!$A:$A,0), MATCH(Places!H$1,Hosts!$A$1:$M$1,0))</f>
        <v>1</v>
      </c>
      <c r="I696" s="70">
        <f>INDEX(Hosts!$A:$M, MATCH(Places!$B696,Hosts!$A:$A,0), MATCH(Places!I$1,Hosts!$A$1:$M$1,0))</f>
        <v>0.91</v>
      </c>
      <c r="J696" t="str">
        <f>INDEX(Hosts!$A:$M, MATCH(Places!$B696,Hosts!$A:$A,0), MATCH(Places!J$1,Hosts!$A$1:$M$1,0))</f>
        <v>Yes</v>
      </c>
      <c r="K696">
        <v>7</v>
      </c>
      <c r="L696" t="str">
        <f>VLOOKUP($K696,Neighborhoods!$A:$C,2,0)</f>
        <v>Brooklyn</v>
      </c>
      <c r="M696" t="str">
        <f>VLOOKUP($K696,Neighborhoods!$A:$C,3,0)</f>
        <v>Bedford-Stuyvesant</v>
      </c>
      <c r="N696" t="str">
        <f>INDEX(Neighborhoods!$A:$C, MATCH(Places!$K696,Neighborhoods!$A:$A,0), MATCH(Places!N$1,Neighborhoods!$A$1:$C$1,0))</f>
        <v>Brooklyn</v>
      </c>
      <c r="O696" t="str">
        <f>INDEX(Neighborhoods!$A:$C, MATCH(Places!$K696,Neighborhoods!$A:$A,0), MATCH(Places!O$1,Neighborhoods!$A$1:$C$1,0))</f>
        <v>Bedford-Stuyvesant</v>
      </c>
      <c r="P696" t="s">
        <v>1</v>
      </c>
      <c r="Q696" t="str">
        <f t="shared" si="40"/>
        <v>Yes</v>
      </c>
      <c r="R696">
        <v>2</v>
      </c>
      <c r="S696" t="str">
        <f t="shared" si="41"/>
        <v>Small</v>
      </c>
      <c r="T696" s="50">
        <v>72</v>
      </c>
      <c r="U696" s="70">
        <f t="shared" si="42"/>
        <v>0.03</v>
      </c>
      <c r="V696" s="52">
        <v>4.9800000000000004</v>
      </c>
      <c r="W696" s="52" t="str" cm="1">
        <f t="array" ref="W696">_xlfn.SWITCH(ROUND(V696,0),5,"Excellent",4,"Good",3,"Ok","Bad")</f>
        <v>Excellent</v>
      </c>
      <c r="X696">
        <v>100</v>
      </c>
      <c r="Y696" t="str">
        <f t="shared" si="43"/>
        <v>No</v>
      </c>
      <c r="Z696" s="68">
        <v>41708</v>
      </c>
      <c r="AA696" s="68">
        <v>43834</v>
      </c>
      <c r="AB696">
        <v>62</v>
      </c>
      <c r="AC696" t="s">
        <v>15615</v>
      </c>
    </row>
    <row r="697" spans="1:29" x14ac:dyDescent="0.3">
      <c r="A697" t="s">
        <v>528</v>
      </c>
      <c r="B697">
        <v>334</v>
      </c>
      <c r="C697" t="str">
        <f>VLOOKUP($B697,Hosts!$A:$M,10,0)</f>
        <v>Within a few hours</v>
      </c>
      <c r="D697" s="70">
        <f>VLOOKUP($B697,Hosts!$A:$M,11,0)</f>
        <v>0.8</v>
      </c>
      <c r="E697" s="70">
        <f>VLOOKUP($B697,Hosts!$A:$M,12,0)</f>
        <v>0.96</v>
      </c>
      <c r="F697" t="str">
        <f>VLOOKUP($B697,Hosts!$A:$M,13,0)</f>
        <v>No</v>
      </c>
      <c r="G697" t="str">
        <f>INDEX(Hosts!$A:$M, MATCH(Places!$B697,Hosts!$A:$A,0), MATCH(Places!G$1,Hosts!$A$1:$M$1,0))</f>
        <v>Within a few hours</v>
      </c>
      <c r="H697" s="70">
        <f>INDEX(Hosts!$A:$M, MATCH(Places!$B697,Hosts!$A:$A,0), MATCH(Places!H$1,Hosts!$A$1:$M$1,0))</f>
        <v>0.8</v>
      </c>
      <c r="I697" s="70">
        <f>INDEX(Hosts!$A:$M, MATCH(Places!$B697,Hosts!$A:$A,0), MATCH(Places!I$1,Hosts!$A$1:$M$1,0))</f>
        <v>0.96</v>
      </c>
      <c r="J697" t="str">
        <f>INDEX(Hosts!$A:$M, MATCH(Places!$B697,Hosts!$A:$A,0), MATCH(Places!J$1,Hosts!$A$1:$M$1,0))</f>
        <v>No</v>
      </c>
      <c r="K697">
        <v>12</v>
      </c>
      <c r="L697" t="str">
        <f>VLOOKUP($K697,Neighborhoods!$A:$C,2,0)</f>
        <v>Brooklyn</v>
      </c>
      <c r="M697" t="str">
        <f>VLOOKUP($K697,Neighborhoods!$A:$C,3,0)</f>
        <v>Williamsburg</v>
      </c>
      <c r="N697" t="str">
        <f>INDEX(Neighborhoods!$A:$C, MATCH(Places!$K697,Neighborhoods!$A:$A,0), MATCH(Places!N$1,Neighborhoods!$A$1:$C$1,0))</f>
        <v>Brooklyn</v>
      </c>
      <c r="O697" t="str">
        <f>INDEX(Neighborhoods!$A:$C, MATCH(Places!$K697,Neighborhoods!$A:$A,0), MATCH(Places!O$1,Neighborhoods!$A$1:$C$1,0))</f>
        <v>Williamsburg</v>
      </c>
      <c r="P697" t="s">
        <v>1</v>
      </c>
      <c r="Q697" t="str">
        <f t="shared" si="40"/>
        <v>Yes</v>
      </c>
      <c r="R697">
        <v>2</v>
      </c>
      <c r="S697" t="str">
        <f t="shared" si="41"/>
        <v>Small</v>
      </c>
      <c r="T697" s="50">
        <v>69</v>
      </c>
      <c r="U697" s="70">
        <f t="shared" si="42"/>
        <v>0.03</v>
      </c>
      <c r="V697" s="52">
        <v>4.75</v>
      </c>
      <c r="W697" s="52" t="str" cm="1">
        <f t="array" ref="W697">_xlfn.SWITCH(ROUND(V697,0),5,"Excellent",4,"Good",3,"Ok","Bad")</f>
        <v>Excellent</v>
      </c>
      <c r="X697">
        <v>204</v>
      </c>
      <c r="Y697" t="str">
        <f t="shared" si="43"/>
        <v>No</v>
      </c>
      <c r="Z697" s="68">
        <v>41845</v>
      </c>
      <c r="AA697" s="68">
        <v>44030</v>
      </c>
      <c r="AB697">
        <v>204</v>
      </c>
      <c r="AC697" t="s">
        <v>15615</v>
      </c>
    </row>
    <row r="698" spans="1:29" x14ac:dyDescent="0.3">
      <c r="A698" t="s">
        <v>529</v>
      </c>
      <c r="B698">
        <v>1513</v>
      </c>
      <c r="C698" t="str">
        <f>VLOOKUP($B698,Hosts!$A:$M,10,0)</f>
        <v>Within a few hours</v>
      </c>
      <c r="D698" s="70">
        <f>VLOOKUP($B698,Hosts!$A:$M,11,0)</f>
        <v>1</v>
      </c>
      <c r="E698" s="70">
        <f>VLOOKUP($B698,Hosts!$A:$M,12,0)</f>
        <v>0.5</v>
      </c>
      <c r="F698" t="str">
        <f>VLOOKUP($B698,Hosts!$A:$M,13,0)</f>
        <v>No</v>
      </c>
      <c r="G698" t="str">
        <f>INDEX(Hosts!$A:$M, MATCH(Places!$B698,Hosts!$A:$A,0), MATCH(Places!G$1,Hosts!$A$1:$M$1,0))</f>
        <v>Within a few hours</v>
      </c>
      <c r="H698" s="70">
        <f>INDEX(Hosts!$A:$M, MATCH(Places!$B698,Hosts!$A:$A,0), MATCH(Places!H$1,Hosts!$A$1:$M$1,0))</f>
        <v>1</v>
      </c>
      <c r="I698" s="70">
        <f>INDEX(Hosts!$A:$M, MATCH(Places!$B698,Hosts!$A:$A,0), MATCH(Places!I$1,Hosts!$A$1:$M$1,0))</f>
        <v>0.5</v>
      </c>
      <c r="J698" t="str">
        <f>INDEX(Hosts!$A:$M, MATCH(Places!$B698,Hosts!$A:$A,0), MATCH(Places!J$1,Hosts!$A$1:$M$1,0))</f>
        <v>No</v>
      </c>
      <c r="K698">
        <v>12</v>
      </c>
      <c r="L698" t="str">
        <f>VLOOKUP($K698,Neighborhoods!$A:$C,2,0)</f>
        <v>Brooklyn</v>
      </c>
      <c r="M698" t="str">
        <f>VLOOKUP($K698,Neighborhoods!$A:$C,3,0)</f>
        <v>Williamsburg</v>
      </c>
      <c r="N698" t="str">
        <f>INDEX(Neighborhoods!$A:$C, MATCH(Places!$K698,Neighborhoods!$A:$A,0), MATCH(Places!N$1,Neighborhoods!$A$1:$C$1,0))</f>
        <v>Brooklyn</v>
      </c>
      <c r="O698" t="str">
        <f>INDEX(Neighborhoods!$A:$C, MATCH(Places!$K698,Neighborhoods!$A:$A,0), MATCH(Places!O$1,Neighborhoods!$A$1:$C$1,0))</f>
        <v>Williamsburg</v>
      </c>
      <c r="P698" t="s">
        <v>11822</v>
      </c>
      <c r="Q698" t="str">
        <f t="shared" si="40"/>
        <v>No</v>
      </c>
      <c r="R698">
        <v>2</v>
      </c>
      <c r="S698" t="str">
        <f t="shared" si="41"/>
        <v>Small</v>
      </c>
      <c r="T698" s="50">
        <v>130</v>
      </c>
      <c r="U698" s="70">
        <f t="shared" si="42"/>
        <v>0.03</v>
      </c>
      <c r="V698" s="52">
        <v>5</v>
      </c>
      <c r="W698" s="52" t="str" cm="1">
        <f t="array" ref="W698">_xlfn.SWITCH(ROUND(V698,0),5,"Excellent",4,"Good",3,"Ok","Bad")</f>
        <v>Excellent</v>
      </c>
      <c r="X698">
        <v>9</v>
      </c>
      <c r="Y698" t="str">
        <f t="shared" si="43"/>
        <v>No</v>
      </c>
      <c r="Z698" s="68">
        <v>42589</v>
      </c>
      <c r="AA698" s="68">
        <v>43800</v>
      </c>
      <c r="AB698">
        <v>46</v>
      </c>
      <c r="AC698" t="s">
        <v>15615</v>
      </c>
    </row>
    <row r="699" spans="1:29" x14ac:dyDescent="0.3">
      <c r="A699" t="s">
        <v>530</v>
      </c>
      <c r="B699">
        <v>1027</v>
      </c>
      <c r="C699" t="str">
        <f>VLOOKUP($B699,Hosts!$A:$M,10,0)</f>
        <v>Within a few hours</v>
      </c>
      <c r="D699" s="70">
        <f>VLOOKUP($B699,Hosts!$A:$M,11,0)</f>
        <v>0.89</v>
      </c>
      <c r="E699" s="70">
        <f>VLOOKUP($B699,Hosts!$A:$M,12,0)</f>
        <v>0.99</v>
      </c>
      <c r="F699" t="str">
        <f>VLOOKUP($B699,Hosts!$A:$M,13,0)</f>
        <v>No</v>
      </c>
      <c r="G699" t="str">
        <f>INDEX(Hosts!$A:$M, MATCH(Places!$B699,Hosts!$A:$A,0), MATCH(Places!G$1,Hosts!$A$1:$M$1,0))</f>
        <v>Within a few hours</v>
      </c>
      <c r="H699" s="70">
        <f>INDEX(Hosts!$A:$M, MATCH(Places!$B699,Hosts!$A:$A,0), MATCH(Places!H$1,Hosts!$A$1:$M$1,0))</f>
        <v>0.89</v>
      </c>
      <c r="I699" s="70">
        <f>INDEX(Hosts!$A:$M, MATCH(Places!$B699,Hosts!$A:$A,0), MATCH(Places!I$1,Hosts!$A$1:$M$1,0))</f>
        <v>0.99</v>
      </c>
      <c r="J699" t="str">
        <f>INDEX(Hosts!$A:$M, MATCH(Places!$B699,Hosts!$A:$A,0), MATCH(Places!J$1,Hosts!$A$1:$M$1,0))</f>
        <v>No</v>
      </c>
      <c r="K699">
        <v>16</v>
      </c>
      <c r="L699" t="str">
        <f>VLOOKUP($K699,Neighborhoods!$A:$C,2,0)</f>
        <v>Manhattan</v>
      </c>
      <c r="M699" t="str">
        <f>VLOOKUP($K699,Neighborhoods!$A:$C,3,0)</f>
        <v>Harlem</v>
      </c>
      <c r="N699" t="str">
        <f>INDEX(Neighborhoods!$A:$C, MATCH(Places!$K699,Neighborhoods!$A:$A,0), MATCH(Places!N$1,Neighborhoods!$A$1:$C$1,0))</f>
        <v>Manhattan</v>
      </c>
      <c r="O699" t="str">
        <f>INDEX(Neighborhoods!$A:$C, MATCH(Places!$K699,Neighborhoods!$A:$A,0), MATCH(Places!O$1,Neighborhoods!$A$1:$C$1,0))</f>
        <v>Harlem</v>
      </c>
      <c r="P699" t="s">
        <v>11822</v>
      </c>
      <c r="Q699" t="str">
        <f t="shared" si="40"/>
        <v>No</v>
      </c>
      <c r="R699">
        <v>6</v>
      </c>
      <c r="S699" t="str">
        <f t="shared" si="41"/>
        <v>Large</v>
      </c>
      <c r="T699" s="50">
        <v>165</v>
      </c>
      <c r="U699" s="70">
        <f t="shared" si="42"/>
        <v>0.03</v>
      </c>
      <c r="V699" s="52">
        <v>4.72</v>
      </c>
      <c r="W699" s="52" t="str" cm="1">
        <f t="array" ref="W699">_xlfn.SWITCH(ROUND(V699,0),5,"Excellent",4,"Good",3,"Ok","Bad")</f>
        <v>Excellent</v>
      </c>
      <c r="X699">
        <v>157</v>
      </c>
      <c r="Y699" t="str">
        <f t="shared" si="43"/>
        <v>No</v>
      </c>
      <c r="Z699" s="68">
        <v>41775</v>
      </c>
      <c r="AA699" s="68">
        <v>43878</v>
      </c>
      <c r="AB699">
        <v>362</v>
      </c>
      <c r="AC699" t="s">
        <v>15616</v>
      </c>
    </row>
    <row r="700" spans="1:29" x14ac:dyDescent="0.3">
      <c r="A700" t="s">
        <v>15536</v>
      </c>
      <c r="B700">
        <v>1105</v>
      </c>
      <c r="C700" t="str">
        <f>VLOOKUP($B700,Hosts!$A:$M,10,0)</f>
        <v>Within an hour</v>
      </c>
      <c r="D700" s="70">
        <f>VLOOKUP($B700,Hosts!$A:$M,11,0)</f>
        <v>1</v>
      </c>
      <c r="E700" s="70">
        <f>VLOOKUP($B700,Hosts!$A:$M,12,0)</f>
        <v>0.46</v>
      </c>
      <c r="F700" t="str">
        <f>VLOOKUP($B700,Hosts!$A:$M,13,0)</f>
        <v>Yes</v>
      </c>
      <c r="G700" t="str">
        <f>INDEX(Hosts!$A:$M, MATCH(Places!$B700,Hosts!$A:$A,0), MATCH(Places!G$1,Hosts!$A$1:$M$1,0))</f>
        <v>Within an hour</v>
      </c>
      <c r="H700" s="70">
        <f>INDEX(Hosts!$A:$M, MATCH(Places!$B700,Hosts!$A:$A,0), MATCH(Places!H$1,Hosts!$A$1:$M$1,0))</f>
        <v>1</v>
      </c>
      <c r="I700" s="70">
        <f>INDEX(Hosts!$A:$M, MATCH(Places!$B700,Hosts!$A:$A,0), MATCH(Places!I$1,Hosts!$A$1:$M$1,0))</f>
        <v>0.46</v>
      </c>
      <c r="J700" t="str">
        <f>INDEX(Hosts!$A:$M, MATCH(Places!$B700,Hosts!$A:$A,0), MATCH(Places!J$1,Hosts!$A$1:$M$1,0))</f>
        <v>Yes</v>
      </c>
      <c r="K700">
        <v>16</v>
      </c>
      <c r="L700" t="str">
        <f>VLOOKUP($K700,Neighborhoods!$A:$C,2,0)</f>
        <v>Manhattan</v>
      </c>
      <c r="M700" t="str">
        <f>VLOOKUP($K700,Neighborhoods!$A:$C,3,0)</f>
        <v>Harlem</v>
      </c>
      <c r="N700" t="str">
        <f>INDEX(Neighborhoods!$A:$C, MATCH(Places!$K700,Neighborhoods!$A:$A,0), MATCH(Places!N$1,Neighborhoods!$A$1:$C$1,0))</f>
        <v>Manhattan</v>
      </c>
      <c r="O700" t="str">
        <f>INDEX(Neighborhoods!$A:$C, MATCH(Places!$K700,Neighborhoods!$A:$A,0), MATCH(Places!O$1,Neighborhoods!$A$1:$C$1,0))</f>
        <v>Harlem</v>
      </c>
      <c r="P700" t="s">
        <v>1</v>
      </c>
      <c r="Q700" t="str">
        <f t="shared" si="40"/>
        <v>Yes</v>
      </c>
      <c r="R700">
        <v>2</v>
      </c>
      <c r="S700" t="str">
        <f t="shared" si="41"/>
        <v>Small</v>
      </c>
      <c r="T700" s="50">
        <v>90</v>
      </c>
      <c r="U700" s="70">
        <f t="shared" si="42"/>
        <v>0.03</v>
      </c>
      <c r="V700" s="52">
        <v>4.9400000000000004</v>
      </c>
      <c r="W700" s="52" t="str" cm="1">
        <f t="array" ref="W700">_xlfn.SWITCH(ROUND(V700,0),5,"Excellent",4,"Good",3,"Ok","Bad")</f>
        <v>Excellent</v>
      </c>
      <c r="X700">
        <v>17</v>
      </c>
      <c r="Y700" t="str">
        <f t="shared" si="43"/>
        <v>No</v>
      </c>
      <c r="Z700" s="68">
        <v>41841</v>
      </c>
      <c r="AA700" s="68">
        <v>42301</v>
      </c>
      <c r="AB700">
        <v>365</v>
      </c>
      <c r="AC700" t="s">
        <v>15615</v>
      </c>
    </row>
    <row r="701" spans="1:29" x14ac:dyDescent="0.3">
      <c r="A701" t="s">
        <v>15267</v>
      </c>
      <c r="B701">
        <v>1293</v>
      </c>
      <c r="C701" t="str">
        <f>VLOOKUP($B701,Hosts!$A:$M,10,0)</f>
        <v>Within an hour</v>
      </c>
      <c r="D701" s="70">
        <f>VLOOKUP($B701,Hosts!$A:$M,11,0)</f>
        <v>1</v>
      </c>
      <c r="E701" s="70">
        <f>VLOOKUP($B701,Hosts!$A:$M,12,0)</f>
        <v>0.81</v>
      </c>
      <c r="F701" t="str">
        <f>VLOOKUP($B701,Hosts!$A:$M,13,0)</f>
        <v>No</v>
      </c>
      <c r="G701" t="str">
        <f>INDEX(Hosts!$A:$M, MATCH(Places!$B701,Hosts!$A:$A,0), MATCH(Places!G$1,Hosts!$A$1:$M$1,0))</f>
        <v>Within an hour</v>
      </c>
      <c r="H701" s="70">
        <f>INDEX(Hosts!$A:$M, MATCH(Places!$B701,Hosts!$A:$A,0), MATCH(Places!H$1,Hosts!$A$1:$M$1,0))</f>
        <v>1</v>
      </c>
      <c r="I701" s="70">
        <f>INDEX(Hosts!$A:$M, MATCH(Places!$B701,Hosts!$A:$A,0), MATCH(Places!I$1,Hosts!$A$1:$M$1,0))</f>
        <v>0.81</v>
      </c>
      <c r="J701" t="str">
        <f>INDEX(Hosts!$A:$M, MATCH(Places!$B701,Hosts!$A:$A,0), MATCH(Places!J$1,Hosts!$A$1:$M$1,0))</f>
        <v>No</v>
      </c>
      <c r="K701">
        <v>20</v>
      </c>
      <c r="L701" t="str">
        <f>VLOOKUP($K701,Neighborhoods!$A:$C,2,0)</f>
        <v>Manhattan</v>
      </c>
      <c r="M701" t="str">
        <f>VLOOKUP($K701,Neighborhoods!$A:$C,3,0)</f>
        <v>Upper West Side</v>
      </c>
      <c r="N701" t="str">
        <f>INDEX(Neighborhoods!$A:$C, MATCH(Places!$K701,Neighborhoods!$A:$A,0), MATCH(Places!N$1,Neighborhoods!$A$1:$C$1,0))</f>
        <v>Manhattan</v>
      </c>
      <c r="O701" t="str">
        <f>INDEX(Neighborhoods!$A:$C, MATCH(Places!$K701,Neighborhoods!$A:$A,0), MATCH(Places!O$1,Neighborhoods!$A$1:$C$1,0))</f>
        <v>Upper West Side</v>
      </c>
      <c r="P701" t="s">
        <v>1</v>
      </c>
      <c r="Q701" t="str">
        <f t="shared" si="40"/>
        <v>Yes</v>
      </c>
      <c r="R701">
        <v>2</v>
      </c>
      <c r="S701" t="str">
        <f t="shared" si="41"/>
        <v>Small</v>
      </c>
      <c r="T701" s="50">
        <v>66</v>
      </c>
      <c r="U701" s="70">
        <f t="shared" si="42"/>
        <v>0.03</v>
      </c>
      <c r="V701" s="52">
        <v>4.6399999999999997</v>
      </c>
      <c r="W701" s="52" t="str" cm="1">
        <f t="array" ref="W701">_xlfn.SWITCH(ROUND(V701,0),5,"Excellent",4,"Good",3,"Ok","Bad")</f>
        <v>Excellent</v>
      </c>
      <c r="X701">
        <v>132</v>
      </c>
      <c r="Y701" t="str">
        <f t="shared" si="43"/>
        <v>No</v>
      </c>
      <c r="Z701" s="68">
        <v>41897</v>
      </c>
      <c r="AA701" s="68">
        <v>43905</v>
      </c>
      <c r="AB701">
        <v>365</v>
      </c>
      <c r="AC701" t="s">
        <v>15616</v>
      </c>
    </row>
    <row r="702" spans="1:29" x14ac:dyDescent="0.3">
      <c r="A702" t="s">
        <v>531</v>
      </c>
      <c r="B702">
        <v>1518</v>
      </c>
      <c r="C702" t="str">
        <f>VLOOKUP($B702,Hosts!$A:$M,10,0)</f>
        <v>Within a few hours</v>
      </c>
      <c r="D702" s="70">
        <f>VLOOKUP($B702,Hosts!$A:$M,11,0)</f>
        <v>0.69</v>
      </c>
      <c r="E702" s="70">
        <f>VLOOKUP($B702,Hosts!$A:$M,12,0)</f>
        <v>0.79</v>
      </c>
      <c r="F702" t="str">
        <f>VLOOKUP($B702,Hosts!$A:$M,13,0)</f>
        <v>No</v>
      </c>
      <c r="G702" t="str">
        <f>INDEX(Hosts!$A:$M, MATCH(Places!$B702,Hosts!$A:$A,0), MATCH(Places!G$1,Hosts!$A$1:$M$1,0))</f>
        <v>Within a few hours</v>
      </c>
      <c r="H702" s="70">
        <f>INDEX(Hosts!$A:$M, MATCH(Places!$B702,Hosts!$A:$A,0), MATCH(Places!H$1,Hosts!$A$1:$M$1,0))</f>
        <v>0.69</v>
      </c>
      <c r="I702" s="70">
        <f>INDEX(Hosts!$A:$M, MATCH(Places!$B702,Hosts!$A:$A,0), MATCH(Places!I$1,Hosts!$A$1:$M$1,0))</f>
        <v>0.79</v>
      </c>
      <c r="J702" t="str">
        <f>INDEX(Hosts!$A:$M, MATCH(Places!$B702,Hosts!$A:$A,0), MATCH(Places!J$1,Hosts!$A$1:$M$1,0))</f>
        <v>No</v>
      </c>
      <c r="K702">
        <v>20</v>
      </c>
      <c r="L702" t="str">
        <f>VLOOKUP($K702,Neighborhoods!$A:$C,2,0)</f>
        <v>Manhattan</v>
      </c>
      <c r="M702" t="str">
        <f>VLOOKUP($K702,Neighborhoods!$A:$C,3,0)</f>
        <v>Upper West Side</v>
      </c>
      <c r="N702" t="str">
        <f>INDEX(Neighborhoods!$A:$C, MATCH(Places!$K702,Neighborhoods!$A:$A,0), MATCH(Places!N$1,Neighborhoods!$A$1:$C$1,0))</f>
        <v>Manhattan</v>
      </c>
      <c r="O702" t="str">
        <f>INDEX(Neighborhoods!$A:$C, MATCH(Places!$K702,Neighborhoods!$A:$A,0), MATCH(Places!O$1,Neighborhoods!$A$1:$C$1,0))</f>
        <v>Upper West Side</v>
      </c>
      <c r="P702" t="s">
        <v>11822</v>
      </c>
      <c r="Q702" t="str">
        <f t="shared" si="40"/>
        <v>No</v>
      </c>
      <c r="R702">
        <v>6</v>
      </c>
      <c r="S702" t="str">
        <f t="shared" si="41"/>
        <v>Large</v>
      </c>
      <c r="T702" s="50">
        <v>259</v>
      </c>
      <c r="U702" s="70">
        <f t="shared" si="42"/>
        <v>0.04</v>
      </c>
      <c r="V702" s="52">
        <v>4.8499999999999996</v>
      </c>
      <c r="W702" s="52" t="str" cm="1">
        <f t="array" ref="W702">_xlfn.SWITCH(ROUND(V702,0),5,"Excellent",4,"Good",3,"Ok","Bad")</f>
        <v>Excellent</v>
      </c>
      <c r="X702">
        <v>179</v>
      </c>
      <c r="Y702" t="str">
        <f t="shared" si="43"/>
        <v>Yes</v>
      </c>
      <c r="Z702" s="68">
        <v>41734</v>
      </c>
      <c r="AA702" s="68">
        <v>44045</v>
      </c>
      <c r="AB702">
        <v>348</v>
      </c>
      <c r="AC702" t="s">
        <v>15615</v>
      </c>
    </row>
    <row r="703" spans="1:29" x14ac:dyDescent="0.3">
      <c r="A703" t="s">
        <v>532</v>
      </c>
      <c r="B703">
        <v>1524</v>
      </c>
      <c r="C703" t="str">
        <f>VLOOKUP($B703,Hosts!$A:$M,10,0)</f>
        <v>Within a few hours</v>
      </c>
      <c r="D703" s="70">
        <f>VLOOKUP($B703,Hosts!$A:$M,11,0)</f>
        <v>1</v>
      </c>
      <c r="E703" s="70">
        <f>VLOOKUP($B703,Hosts!$A:$M,12,0)</f>
        <v>0.5</v>
      </c>
      <c r="F703" t="str">
        <f>VLOOKUP($B703,Hosts!$A:$M,13,0)</f>
        <v>No</v>
      </c>
      <c r="G703" t="str">
        <f>INDEX(Hosts!$A:$M, MATCH(Places!$B703,Hosts!$A:$A,0), MATCH(Places!G$1,Hosts!$A$1:$M$1,0))</f>
        <v>Within a few hours</v>
      </c>
      <c r="H703" s="70">
        <f>INDEX(Hosts!$A:$M, MATCH(Places!$B703,Hosts!$A:$A,0), MATCH(Places!H$1,Hosts!$A$1:$M$1,0))</f>
        <v>1</v>
      </c>
      <c r="I703" s="70">
        <f>INDEX(Hosts!$A:$M, MATCH(Places!$B703,Hosts!$A:$A,0), MATCH(Places!I$1,Hosts!$A$1:$M$1,0))</f>
        <v>0.5</v>
      </c>
      <c r="J703" t="str">
        <f>INDEX(Hosts!$A:$M, MATCH(Places!$B703,Hosts!$A:$A,0), MATCH(Places!J$1,Hosts!$A$1:$M$1,0))</f>
        <v>No</v>
      </c>
      <c r="K703">
        <v>20</v>
      </c>
      <c r="L703" t="str">
        <f>VLOOKUP($K703,Neighborhoods!$A:$C,2,0)</f>
        <v>Manhattan</v>
      </c>
      <c r="M703" t="str">
        <f>VLOOKUP($K703,Neighborhoods!$A:$C,3,0)</f>
        <v>Upper West Side</v>
      </c>
      <c r="N703" t="str">
        <f>INDEX(Neighborhoods!$A:$C, MATCH(Places!$K703,Neighborhoods!$A:$A,0), MATCH(Places!N$1,Neighborhoods!$A$1:$C$1,0))</f>
        <v>Manhattan</v>
      </c>
      <c r="O703" t="str">
        <f>INDEX(Neighborhoods!$A:$C, MATCH(Places!$K703,Neighborhoods!$A:$A,0), MATCH(Places!O$1,Neighborhoods!$A$1:$C$1,0))</f>
        <v>Upper West Side</v>
      </c>
      <c r="P703" t="s">
        <v>11822</v>
      </c>
      <c r="Q703" t="str">
        <f t="shared" si="40"/>
        <v>No</v>
      </c>
      <c r="R703">
        <v>5</v>
      </c>
      <c r="S703" t="str">
        <f t="shared" si="41"/>
        <v>Medium</v>
      </c>
      <c r="T703" s="50">
        <v>330</v>
      </c>
      <c r="U703" s="70">
        <f t="shared" si="42"/>
        <v>0.04</v>
      </c>
      <c r="V703" s="52">
        <v>5</v>
      </c>
      <c r="W703" s="52" t="str" cm="1">
        <f t="array" ref="W703">_xlfn.SWITCH(ROUND(V703,0),5,"Excellent",4,"Good",3,"Ok","Bad")</f>
        <v>Excellent</v>
      </c>
      <c r="X703">
        <v>15</v>
      </c>
      <c r="Y703" t="str">
        <f t="shared" si="43"/>
        <v>No</v>
      </c>
      <c r="Z703" s="68">
        <v>41844</v>
      </c>
      <c r="AA703" s="68">
        <v>43883</v>
      </c>
      <c r="AB703">
        <v>7</v>
      </c>
      <c r="AC703" t="s">
        <v>15615</v>
      </c>
    </row>
    <row r="704" spans="1:29" x14ac:dyDescent="0.3">
      <c r="A704" t="s">
        <v>533</v>
      </c>
      <c r="B704">
        <v>1521</v>
      </c>
      <c r="C704" t="str">
        <f>VLOOKUP($B704,Hosts!$A:$M,10,0)</f>
        <v>Within a few hours</v>
      </c>
      <c r="D704" s="70">
        <f>VLOOKUP($B704,Hosts!$A:$M,11,0)</f>
        <v>0.86</v>
      </c>
      <c r="E704" s="70">
        <f>VLOOKUP($B704,Hosts!$A:$M,12,0)</f>
        <v>0.83</v>
      </c>
      <c r="F704" t="str">
        <f>VLOOKUP($B704,Hosts!$A:$M,13,0)</f>
        <v>No</v>
      </c>
      <c r="G704" t="str">
        <f>INDEX(Hosts!$A:$M, MATCH(Places!$B704,Hosts!$A:$A,0), MATCH(Places!G$1,Hosts!$A$1:$M$1,0))</f>
        <v>Within a few hours</v>
      </c>
      <c r="H704" s="70">
        <f>INDEX(Hosts!$A:$M, MATCH(Places!$B704,Hosts!$A:$A,0), MATCH(Places!H$1,Hosts!$A$1:$M$1,0))</f>
        <v>0.86</v>
      </c>
      <c r="I704" s="70">
        <f>INDEX(Hosts!$A:$M, MATCH(Places!$B704,Hosts!$A:$A,0), MATCH(Places!I$1,Hosts!$A$1:$M$1,0))</f>
        <v>0.83</v>
      </c>
      <c r="J704" t="str">
        <f>INDEX(Hosts!$A:$M, MATCH(Places!$B704,Hosts!$A:$A,0), MATCH(Places!J$1,Hosts!$A$1:$M$1,0))</f>
        <v>No</v>
      </c>
      <c r="K704">
        <v>9</v>
      </c>
      <c r="L704" t="str">
        <f>VLOOKUP($K704,Neighborhoods!$A:$C,2,0)</f>
        <v>Brooklyn</v>
      </c>
      <c r="M704" t="str">
        <f>VLOOKUP($K704,Neighborhoods!$A:$C,3,0)</f>
        <v>Crown Heights</v>
      </c>
      <c r="N704" t="str">
        <f>INDEX(Neighborhoods!$A:$C, MATCH(Places!$K704,Neighborhoods!$A:$A,0), MATCH(Places!N$1,Neighborhoods!$A$1:$C$1,0))</f>
        <v>Brooklyn</v>
      </c>
      <c r="O704" t="str">
        <f>INDEX(Neighborhoods!$A:$C, MATCH(Places!$K704,Neighborhoods!$A:$A,0), MATCH(Places!O$1,Neighborhoods!$A$1:$C$1,0))</f>
        <v>Crown Heights</v>
      </c>
      <c r="P704" t="s">
        <v>11822</v>
      </c>
      <c r="Q704" t="str">
        <f t="shared" si="40"/>
        <v>No</v>
      </c>
      <c r="R704">
        <v>3</v>
      </c>
      <c r="S704" t="str">
        <f t="shared" si="41"/>
        <v>Medium</v>
      </c>
      <c r="T704" s="50">
        <v>132</v>
      </c>
      <c r="U704" s="70">
        <f t="shared" si="42"/>
        <v>0.03</v>
      </c>
      <c r="V704" s="52">
        <v>4.72</v>
      </c>
      <c r="W704" s="52" t="str" cm="1">
        <f t="array" ref="W704">_xlfn.SWITCH(ROUND(V704,0),5,"Excellent",4,"Good",3,"Ok","Bad")</f>
        <v>Excellent</v>
      </c>
      <c r="X704">
        <v>310</v>
      </c>
      <c r="Y704" t="str">
        <f t="shared" si="43"/>
        <v>No</v>
      </c>
      <c r="Z704" s="68">
        <v>41691</v>
      </c>
      <c r="AA704" s="68">
        <v>43905</v>
      </c>
      <c r="AB704">
        <v>359</v>
      </c>
      <c r="AC704" t="s">
        <v>15615</v>
      </c>
    </row>
    <row r="705" spans="1:29" x14ac:dyDescent="0.3">
      <c r="A705" t="s">
        <v>534</v>
      </c>
      <c r="B705">
        <v>1518</v>
      </c>
      <c r="C705" t="str">
        <f>VLOOKUP($B705,Hosts!$A:$M,10,0)</f>
        <v>Within a few hours</v>
      </c>
      <c r="D705" s="70">
        <f>VLOOKUP($B705,Hosts!$A:$M,11,0)</f>
        <v>0.69</v>
      </c>
      <c r="E705" s="70">
        <f>VLOOKUP($B705,Hosts!$A:$M,12,0)</f>
        <v>0.79</v>
      </c>
      <c r="F705" t="str">
        <f>VLOOKUP($B705,Hosts!$A:$M,13,0)</f>
        <v>No</v>
      </c>
      <c r="G705" t="str">
        <f>INDEX(Hosts!$A:$M, MATCH(Places!$B705,Hosts!$A:$A,0), MATCH(Places!G$1,Hosts!$A$1:$M$1,0))</f>
        <v>Within a few hours</v>
      </c>
      <c r="H705" s="70">
        <f>INDEX(Hosts!$A:$M, MATCH(Places!$B705,Hosts!$A:$A,0), MATCH(Places!H$1,Hosts!$A$1:$M$1,0))</f>
        <v>0.69</v>
      </c>
      <c r="I705" s="70">
        <f>INDEX(Hosts!$A:$M, MATCH(Places!$B705,Hosts!$A:$A,0), MATCH(Places!I$1,Hosts!$A$1:$M$1,0))</f>
        <v>0.79</v>
      </c>
      <c r="J705" t="str">
        <f>INDEX(Hosts!$A:$M, MATCH(Places!$B705,Hosts!$A:$A,0), MATCH(Places!J$1,Hosts!$A$1:$M$1,0))</f>
        <v>No</v>
      </c>
      <c r="K705">
        <v>20</v>
      </c>
      <c r="L705" t="str">
        <f>VLOOKUP($K705,Neighborhoods!$A:$C,2,0)</f>
        <v>Manhattan</v>
      </c>
      <c r="M705" t="str">
        <f>VLOOKUP($K705,Neighborhoods!$A:$C,3,0)</f>
        <v>Upper West Side</v>
      </c>
      <c r="N705" t="str">
        <f>INDEX(Neighborhoods!$A:$C, MATCH(Places!$K705,Neighborhoods!$A:$A,0), MATCH(Places!N$1,Neighborhoods!$A$1:$C$1,0))</f>
        <v>Manhattan</v>
      </c>
      <c r="O705" t="str">
        <f>INDEX(Neighborhoods!$A:$C, MATCH(Places!$K705,Neighborhoods!$A:$A,0), MATCH(Places!O$1,Neighborhoods!$A$1:$C$1,0))</f>
        <v>Upper West Side</v>
      </c>
      <c r="P705" t="s">
        <v>1</v>
      </c>
      <c r="Q705" t="str">
        <f t="shared" si="40"/>
        <v>Yes</v>
      </c>
      <c r="R705">
        <v>2</v>
      </c>
      <c r="S705" t="str">
        <f t="shared" si="41"/>
        <v>Small</v>
      </c>
      <c r="T705" s="50">
        <v>130</v>
      </c>
      <c r="U705" s="70">
        <f t="shared" si="42"/>
        <v>0.03</v>
      </c>
      <c r="V705" s="52">
        <v>4.5199999999999996</v>
      </c>
      <c r="W705" s="52" t="str" cm="1">
        <f t="array" ref="W705">_xlfn.SWITCH(ROUND(V705,0),5,"Excellent",4,"Good",3,"Ok","Bad")</f>
        <v>Excellent</v>
      </c>
      <c r="X705">
        <v>21</v>
      </c>
      <c r="Y705" t="str">
        <f t="shared" si="43"/>
        <v>No</v>
      </c>
      <c r="Z705" s="68">
        <v>41928</v>
      </c>
      <c r="AA705" s="68">
        <v>43384</v>
      </c>
      <c r="AB705">
        <v>348</v>
      </c>
      <c r="AC705" t="s">
        <v>15615</v>
      </c>
    </row>
    <row r="706" spans="1:29" x14ac:dyDescent="0.3">
      <c r="A706" t="s">
        <v>535</v>
      </c>
      <c r="B706">
        <v>1438</v>
      </c>
      <c r="C706" t="str">
        <f>VLOOKUP($B706,Hosts!$A:$M,10,0)</f>
        <v>Within a day</v>
      </c>
      <c r="D706" s="70">
        <f>VLOOKUP($B706,Hosts!$A:$M,11,0)</f>
        <v>0.67</v>
      </c>
      <c r="E706" s="70">
        <f>VLOOKUP($B706,Hosts!$A:$M,12,0)</f>
        <v>0.81</v>
      </c>
      <c r="F706" t="str">
        <f>VLOOKUP($B706,Hosts!$A:$M,13,0)</f>
        <v>No</v>
      </c>
      <c r="G706" t="str">
        <f>INDEX(Hosts!$A:$M, MATCH(Places!$B706,Hosts!$A:$A,0), MATCH(Places!G$1,Hosts!$A$1:$M$1,0))</f>
        <v>Within a day</v>
      </c>
      <c r="H706" s="70">
        <f>INDEX(Hosts!$A:$M, MATCH(Places!$B706,Hosts!$A:$A,0), MATCH(Places!H$1,Hosts!$A$1:$M$1,0))</f>
        <v>0.67</v>
      </c>
      <c r="I706" s="70">
        <f>INDEX(Hosts!$A:$M, MATCH(Places!$B706,Hosts!$A:$A,0), MATCH(Places!I$1,Hosts!$A$1:$M$1,0))</f>
        <v>0.81</v>
      </c>
      <c r="J706" t="str">
        <f>INDEX(Hosts!$A:$M, MATCH(Places!$B706,Hosts!$A:$A,0), MATCH(Places!J$1,Hosts!$A$1:$M$1,0))</f>
        <v>No</v>
      </c>
      <c r="K706">
        <v>16</v>
      </c>
      <c r="L706" t="str">
        <f>VLOOKUP($K706,Neighborhoods!$A:$C,2,0)</f>
        <v>Manhattan</v>
      </c>
      <c r="M706" t="str">
        <f>VLOOKUP($K706,Neighborhoods!$A:$C,3,0)</f>
        <v>Harlem</v>
      </c>
      <c r="N706" t="str">
        <f>INDEX(Neighborhoods!$A:$C, MATCH(Places!$K706,Neighborhoods!$A:$A,0), MATCH(Places!N$1,Neighborhoods!$A$1:$C$1,0))</f>
        <v>Manhattan</v>
      </c>
      <c r="O706" t="str">
        <f>INDEX(Neighborhoods!$A:$C, MATCH(Places!$K706,Neighborhoods!$A:$A,0), MATCH(Places!O$1,Neighborhoods!$A$1:$C$1,0))</f>
        <v>Harlem</v>
      </c>
      <c r="P706" t="s">
        <v>1</v>
      </c>
      <c r="Q706" t="str">
        <f t="shared" si="40"/>
        <v>Yes</v>
      </c>
      <c r="R706">
        <v>2</v>
      </c>
      <c r="S706" t="str">
        <f t="shared" si="41"/>
        <v>Small</v>
      </c>
      <c r="T706" s="50">
        <v>58</v>
      </c>
      <c r="U706" s="70">
        <f t="shared" si="42"/>
        <v>0.03</v>
      </c>
      <c r="V706" s="52">
        <v>4.6500000000000004</v>
      </c>
      <c r="W706" s="52" t="str" cm="1">
        <f t="array" ref="W706">_xlfn.SWITCH(ROUND(V706,0),5,"Excellent",4,"Good",3,"Ok","Bad")</f>
        <v>Excellent</v>
      </c>
      <c r="X706">
        <v>153</v>
      </c>
      <c r="Y706" t="str">
        <f t="shared" si="43"/>
        <v>No</v>
      </c>
      <c r="Z706" s="68">
        <v>41865</v>
      </c>
      <c r="AA706" s="68">
        <v>43904</v>
      </c>
      <c r="AB706">
        <v>137</v>
      </c>
      <c r="AC706" t="s">
        <v>15615</v>
      </c>
    </row>
    <row r="707" spans="1:29" x14ac:dyDescent="0.3">
      <c r="A707" t="s">
        <v>536</v>
      </c>
      <c r="B707">
        <v>1532</v>
      </c>
      <c r="C707" t="str">
        <f>VLOOKUP($B707,Hosts!$A:$M,10,0)</f>
        <v>Within an hour</v>
      </c>
      <c r="D707" s="70">
        <f>VLOOKUP($B707,Hosts!$A:$M,11,0)</f>
        <v>1</v>
      </c>
      <c r="E707" s="70">
        <f>VLOOKUP($B707,Hosts!$A:$M,12,0)</f>
        <v>0.97</v>
      </c>
      <c r="F707" t="str">
        <f>VLOOKUP($B707,Hosts!$A:$M,13,0)</f>
        <v>Yes</v>
      </c>
      <c r="G707" t="str">
        <f>INDEX(Hosts!$A:$M, MATCH(Places!$B707,Hosts!$A:$A,0), MATCH(Places!G$1,Hosts!$A$1:$M$1,0))</f>
        <v>Within an hour</v>
      </c>
      <c r="H707" s="70">
        <f>INDEX(Hosts!$A:$M, MATCH(Places!$B707,Hosts!$A:$A,0), MATCH(Places!H$1,Hosts!$A$1:$M$1,0))</f>
        <v>1</v>
      </c>
      <c r="I707" s="70">
        <f>INDEX(Hosts!$A:$M, MATCH(Places!$B707,Hosts!$A:$A,0), MATCH(Places!I$1,Hosts!$A$1:$M$1,0))</f>
        <v>0.97</v>
      </c>
      <c r="J707" t="str">
        <f>INDEX(Hosts!$A:$M, MATCH(Places!$B707,Hosts!$A:$A,0), MATCH(Places!J$1,Hosts!$A$1:$M$1,0))</f>
        <v>Yes</v>
      </c>
      <c r="K707">
        <v>12</v>
      </c>
      <c r="L707" t="str">
        <f>VLOOKUP($K707,Neighborhoods!$A:$C,2,0)</f>
        <v>Brooklyn</v>
      </c>
      <c r="M707" t="str">
        <f>VLOOKUP($K707,Neighborhoods!$A:$C,3,0)</f>
        <v>Williamsburg</v>
      </c>
      <c r="N707" t="str">
        <f>INDEX(Neighborhoods!$A:$C, MATCH(Places!$K707,Neighborhoods!$A:$A,0), MATCH(Places!N$1,Neighborhoods!$A$1:$C$1,0))</f>
        <v>Brooklyn</v>
      </c>
      <c r="O707" t="str">
        <f>INDEX(Neighborhoods!$A:$C, MATCH(Places!$K707,Neighborhoods!$A:$A,0), MATCH(Places!O$1,Neighborhoods!$A$1:$C$1,0))</f>
        <v>Williamsburg</v>
      </c>
      <c r="P707" t="s">
        <v>1</v>
      </c>
      <c r="Q707" t="str">
        <f t="shared" ref="Q707:Q770" si="44">IF(OR(P707="Private room",P707="Shared room"),"Yes","No")</f>
        <v>Yes</v>
      </c>
      <c r="R707">
        <v>2</v>
      </c>
      <c r="S707" t="str">
        <f t="shared" ref="S707:S770" si="45">IF(R707&lt;=2,"Small",IF(R707&lt;=5,"Medium","Large"))</f>
        <v>Small</v>
      </c>
      <c r="T707" s="50">
        <v>95</v>
      </c>
      <c r="U707" s="70">
        <f t="shared" ref="U707:U770" si="46">VLOOKUP($T707,$AF$1:$AG$5,2)</f>
        <v>0.03</v>
      </c>
      <c r="V707" s="52">
        <v>5</v>
      </c>
      <c r="W707" s="52" t="str" cm="1">
        <f t="array" ref="W707">_xlfn.SWITCH(ROUND(V707,0),5,"Excellent",4,"Good",3,"Ok","Bad")</f>
        <v>Excellent</v>
      </c>
      <c r="X707">
        <v>172</v>
      </c>
      <c r="Y707" t="str">
        <f t="shared" ref="Y707:Y770" si="47">IF(AND(V707&gt;4.8,X707&gt;100),"Yes","No")</f>
        <v>Yes</v>
      </c>
      <c r="Z707" s="68">
        <v>41947</v>
      </c>
      <c r="AA707" s="68">
        <v>43898</v>
      </c>
      <c r="AB707">
        <v>239</v>
      </c>
      <c r="AC707" t="s">
        <v>15615</v>
      </c>
    </row>
    <row r="708" spans="1:29" x14ac:dyDescent="0.3">
      <c r="A708" t="s">
        <v>13889</v>
      </c>
      <c r="B708">
        <v>1239</v>
      </c>
      <c r="C708" t="str">
        <f>VLOOKUP($B708,Hosts!$A:$M,10,0)</f>
        <v>Within an hour</v>
      </c>
      <c r="D708" s="70">
        <f>VLOOKUP($B708,Hosts!$A:$M,11,0)</f>
        <v>0.98</v>
      </c>
      <c r="E708" s="70">
        <f>VLOOKUP($B708,Hosts!$A:$M,12,0)</f>
        <v>1</v>
      </c>
      <c r="F708" t="str">
        <f>VLOOKUP($B708,Hosts!$A:$M,13,0)</f>
        <v>No</v>
      </c>
      <c r="G708" t="str">
        <f>INDEX(Hosts!$A:$M, MATCH(Places!$B708,Hosts!$A:$A,0), MATCH(Places!G$1,Hosts!$A$1:$M$1,0))</f>
        <v>Within an hour</v>
      </c>
      <c r="H708" s="70">
        <f>INDEX(Hosts!$A:$M, MATCH(Places!$B708,Hosts!$A:$A,0), MATCH(Places!H$1,Hosts!$A$1:$M$1,0))</f>
        <v>0.98</v>
      </c>
      <c r="I708" s="70">
        <f>INDEX(Hosts!$A:$M, MATCH(Places!$B708,Hosts!$A:$A,0), MATCH(Places!I$1,Hosts!$A$1:$M$1,0))</f>
        <v>1</v>
      </c>
      <c r="J708" t="str">
        <f>INDEX(Hosts!$A:$M, MATCH(Places!$B708,Hosts!$A:$A,0), MATCH(Places!J$1,Hosts!$A$1:$M$1,0))</f>
        <v>No</v>
      </c>
      <c r="K708">
        <v>11</v>
      </c>
      <c r="L708" t="str">
        <f>VLOOKUP($K708,Neighborhoods!$A:$C,2,0)</f>
        <v>Brooklyn</v>
      </c>
      <c r="M708" t="str">
        <f>VLOOKUP($K708,Neighborhoods!$A:$C,3,0)</f>
        <v>Greenpoint</v>
      </c>
      <c r="N708" t="str">
        <f>INDEX(Neighborhoods!$A:$C, MATCH(Places!$K708,Neighborhoods!$A:$A,0), MATCH(Places!N$1,Neighborhoods!$A$1:$C$1,0))</f>
        <v>Brooklyn</v>
      </c>
      <c r="O708" t="str">
        <f>INDEX(Neighborhoods!$A:$C, MATCH(Places!$K708,Neighborhoods!$A:$A,0), MATCH(Places!O$1,Neighborhoods!$A$1:$C$1,0))</f>
        <v>Greenpoint</v>
      </c>
      <c r="P708" t="s">
        <v>11822</v>
      </c>
      <c r="Q708" t="str">
        <f t="shared" si="44"/>
        <v>No</v>
      </c>
      <c r="R708">
        <v>6</v>
      </c>
      <c r="S708" t="str">
        <f t="shared" si="45"/>
        <v>Large</v>
      </c>
      <c r="T708" s="50">
        <v>150</v>
      </c>
      <c r="U708" s="70">
        <f t="shared" si="46"/>
        <v>0.03</v>
      </c>
      <c r="V708" s="52">
        <v>5</v>
      </c>
      <c r="W708" s="52" t="str" cm="1">
        <f t="array" ref="W708">_xlfn.SWITCH(ROUND(V708,0),5,"Excellent",4,"Good",3,"Ok","Bad")</f>
        <v>Excellent</v>
      </c>
      <c r="X708">
        <v>3</v>
      </c>
      <c r="Y708" t="str">
        <f t="shared" si="47"/>
        <v>No</v>
      </c>
      <c r="Z708" s="68">
        <v>42223</v>
      </c>
      <c r="AA708" s="68">
        <v>43524</v>
      </c>
      <c r="AB708">
        <v>228</v>
      </c>
      <c r="AC708" t="s">
        <v>15616</v>
      </c>
    </row>
    <row r="709" spans="1:29" x14ac:dyDescent="0.3">
      <c r="A709" t="s">
        <v>537</v>
      </c>
      <c r="B709">
        <v>1534</v>
      </c>
      <c r="C709" t="str">
        <f>VLOOKUP($B709,Hosts!$A:$M,10,0)</f>
        <v>Within an hour</v>
      </c>
      <c r="D709" s="70">
        <f>VLOOKUP($B709,Hosts!$A:$M,11,0)</f>
        <v>1</v>
      </c>
      <c r="E709" s="70">
        <f>VLOOKUP($B709,Hosts!$A:$M,12,0)</f>
        <v>0.83</v>
      </c>
      <c r="F709" t="str">
        <f>VLOOKUP($B709,Hosts!$A:$M,13,0)</f>
        <v>Yes</v>
      </c>
      <c r="G709" t="str">
        <f>INDEX(Hosts!$A:$M, MATCH(Places!$B709,Hosts!$A:$A,0), MATCH(Places!G$1,Hosts!$A$1:$M$1,0))</f>
        <v>Within an hour</v>
      </c>
      <c r="H709" s="70">
        <f>INDEX(Hosts!$A:$M, MATCH(Places!$B709,Hosts!$A:$A,0), MATCH(Places!H$1,Hosts!$A$1:$M$1,0))</f>
        <v>1</v>
      </c>
      <c r="I709" s="70">
        <f>INDEX(Hosts!$A:$M, MATCH(Places!$B709,Hosts!$A:$A,0), MATCH(Places!I$1,Hosts!$A$1:$M$1,0))</f>
        <v>0.83</v>
      </c>
      <c r="J709" t="str">
        <f>INDEX(Hosts!$A:$M, MATCH(Places!$B709,Hosts!$A:$A,0), MATCH(Places!J$1,Hosts!$A$1:$M$1,0))</f>
        <v>Yes</v>
      </c>
      <c r="K709">
        <v>17</v>
      </c>
      <c r="L709" t="str">
        <f>VLOOKUP($K709,Neighborhoods!$A:$C,2,0)</f>
        <v>Manhattan</v>
      </c>
      <c r="M709" t="str">
        <f>VLOOKUP($K709,Neighborhoods!$A:$C,3,0)</f>
        <v>Hell's Kitchen</v>
      </c>
      <c r="N709" t="str">
        <f>INDEX(Neighborhoods!$A:$C, MATCH(Places!$K709,Neighborhoods!$A:$A,0), MATCH(Places!N$1,Neighborhoods!$A$1:$C$1,0))</f>
        <v>Manhattan</v>
      </c>
      <c r="O709" t="str">
        <f>INDEX(Neighborhoods!$A:$C, MATCH(Places!$K709,Neighborhoods!$A:$A,0), MATCH(Places!O$1,Neighborhoods!$A$1:$C$1,0))</f>
        <v>Hell's Kitchen</v>
      </c>
      <c r="P709" t="s">
        <v>1</v>
      </c>
      <c r="Q709" t="str">
        <f t="shared" si="44"/>
        <v>Yes</v>
      </c>
      <c r="R709">
        <v>1</v>
      </c>
      <c r="S709" t="str">
        <f t="shared" si="45"/>
        <v>Small</v>
      </c>
      <c r="T709" s="50">
        <v>80</v>
      </c>
      <c r="U709" s="70">
        <f t="shared" si="46"/>
        <v>0.03</v>
      </c>
      <c r="V709" s="52">
        <v>4.9000000000000004</v>
      </c>
      <c r="W709" s="52" t="str" cm="1">
        <f t="array" ref="W709">_xlfn.SWITCH(ROUND(V709,0),5,"Excellent",4,"Good",3,"Ok","Bad")</f>
        <v>Excellent</v>
      </c>
      <c r="X709">
        <v>195</v>
      </c>
      <c r="Y709" t="str">
        <f t="shared" si="47"/>
        <v>Yes</v>
      </c>
      <c r="Z709" s="68">
        <v>41906</v>
      </c>
      <c r="AA709" s="68">
        <v>43903</v>
      </c>
      <c r="AB709">
        <v>363</v>
      </c>
      <c r="AC709" t="s">
        <v>15615</v>
      </c>
    </row>
    <row r="710" spans="1:29" x14ac:dyDescent="0.3">
      <c r="A710" t="s">
        <v>538</v>
      </c>
      <c r="B710">
        <v>1249</v>
      </c>
      <c r="C710" t="str">
        <f>VLOOKUP($B710,Hosts!$A:$M,10,0)</f>
        <v>Within an hour</v>
      </c>
      <c r="D710" s="70">
        <f>VLOOKUP($B710,Hosts!$A:$M,11,0)</f>
        <v>1</v>
      </c>
      <c r="E710" s="70">
        <f>VLOOKUP($B710,Hosts!$A:$M,12,0)</f>
        <v>0.8</v>
      </c>
      <c r="F710" t="str">
        <f>VLOOKUP($B710,Hosts!$A:$M,13,0)</f>
        <v>Yes</v>
      </c>
      <c r="G710" t="str">
        <f>INDEX(Hosts!$A:$M, MATCH(Places!$B710,Hosts!$A:$A,0), MATCH(Places!G$1,Hosts!$A$1:$M$1,0))</f>
        <v>Within an hour</v>
      </c>
      <c r="H710" s="70">
        <f>INDEX(Hosts!$A:$M, MATCH(Places!$B710,Hosts!$A:$A,0), MATCH(Places!H$1,Hosts!$A$1:$M$1,0))</f>
        <v>1</v>
      </c>
      <c r="I710" s="70">
        <f>INDEX(Hosts!$A:$M, MATCH(Places!$B710,Hosts!$A:$A,0), MATCH(Places!I$1,Hosts!$A$1:$M$1,0))</f>
        <v>0.8</v>
      </c>
      <c r="J710" t="str">
        <f>INDEX(Hosts!$A:$M, MATCH(Places!$B710,Hosts!$A:$A,0), MATCH(Places!J$1,Hosts!$A$1:$M$1,0))</f>
        <v>Yes</v>
      </c>
      <c r="K710">
        <v>18</v>
      </c>
      <c r="L710" t="str">
        <f>VLOOKUP($K710,Neighborhoods!$A:$C,2,0)</f>
        <v>Manhattan</v>
      </c>
      <c r="M710" t="str">
        <f>VLOOKUP($K710,Neighborhoods!$A:$C,3,0)</f>
        <v>Midtown</v>
      </c>
      <c r="N710" t="str">
        <f>INDEX(Neighborhoods!$A:$C, MATCH(Places!$K710,Neighborhoods!$A:$A,0), MATCH(Places!N$1,Neighborhoods!$A$1:$C$1,0))</f>
        <v>Manhattan</v>
      </c>
      <c r="O710" t="str">
        <f>INDEX(Neighborhoods!$A:$C, MATCH(Places!$K710,Neighborhoods!$A:$A,0), MATCH(Places!O$1,Neighborhoods!$A$1:$C$1,0))</f>
        <v>Midtown</v>
      </c>
      <c r="P710" t="s">
        <v>1</v>
      </c>
      <c r="Q710" t="str">
        <f t="shared" si="44"/>
        <v>Yes</v>
      </c>
      <c r="R710">
        <v>4</v>
      </c>
      <c r="S710" t="str">
        <f t="shared" si="45"/>
        <v>Medium</v>
      </c>
      <c r="T710" s="50">
        <v>180</v>
      </c>
      <c r="U710" s="70">
        <f t="shared" si="46"/>
        <v>0.03</v>
      </c>
      <c r="V710" s="52">
        <v>5</v>
      </c>
      <c r="W710" s="52" t="str" cm="1">
        <f t="array" ref="W710">_xlfn.SWITCH(ROUND(V710,0),5,"Excellent",4,"Good",3,"Ok","Bad")</f>
        <v>Excellent</v>
      </c>
      <c r="X710">
        <v>17</v>
      </c>
      <c r="Y710" t="str">
        <f t="shared" si="47"/>
        <v>No</v>
      </c>
      <c r="Z710" s="68">
        <v>43347</v>
      </c>
      <c r="AA710" s="68">
        <v>43896</v>
      </c>
      <c r="AB710">
        <v>227</v>
      </c>
      <c r="AC710" t="s">
        <v>15615</v>
      </c>
    </row>
    <row r="711" spans="1:29" x14ac:dyDescent="0.3">
      <c r="A711" t="s">
        <v>539</v>
      </c>
      <c r="B711">
        <v>1488</v>
      </c>
      <c r="C711" t="str">
        <f>VLOOKUP($B711,Hosts!$A:$M,10,0)</f>
        <v>Within a day</v>
      </c>
      <c r="D711" s="70">
        <f>VLOOKUP($B711,Hosts!$A:$M,11,0)</f>
        <v>1</v>
      </c>
      <c r="E711" s="70">
        <f>VLOOKUP($B711,Hosts!$A:$M,12,0)</f>
        <v>0.17</v>
      </c>
      <c r="F711" t="str">
        <f>VLOOKUP($B711,Hosts!$A:$M,13,0)</f>
        <v>No</v>
      </c>
      <c r="G711" t="str">
        <f>INDEX(Hosts!$A:$M, MATCH(Places!$B711,Hosts!$A:$A,0), MATCH(Places!G$1,Hosts!$A$1:$M$1,0))</f>
        <v>Within a day</v>
      </c>
      <c r="H711" s="70">
        <f>INDEX(Hosts!$A:$M, MATCH(Places!$B711,Hosts!$A:$A,0), MATCH(Places!H$1,Hosts!$A$1:$M$1,0))</f>
        <v>1</v>
      </c>
      <c r="I711" s="70">
        <f>INDEX(Hosts!$A:$M, MATCH(Places!$B711,Hosts!$A:$A,0), MATCH(Places!I$1,Hosts!$A$1:$M$1,0))</f>
        <v>0.17</v>
      </c>
      <c r="J711" t="str">
        <f>INDEX(Hosts!$A:$M, MATCH(Places!$B711,Hosts!$A:$A,0), MATCH(Places!J$1,Hosts!$A$1:$M$1,0))</f>
        <v>No</v>
      </c>
      <c r="K711">
        <v>7</v>
      </c>
      <c r="L711" t="str">
        <f>VLOOKUP($K711,Neighborhoods!$A:$C,2,0)</f>
        <v>Brooklyn</v>
      </c>
      <c r="M711" t="str">
        <f>VLOOKUP($K711,Neighborhoods!$A:$C,3,0)</f>
        <v>Bedford-Stuyvesant</v>
      </c>
      <c r="N711" t="str">
        <f>INDEX(Neighborhoods!$A:$C, MATCH(Places!$K711,Neighborhoods!$A:$A,0), MATCH(Places!N$1,Neighborhoods!$A$1:$C$1,0))</f>
        <v>Brooklyn</v>
      </c>
      <c r="O711" t="str">
        <f>INDEX(Neighborhoods!$A:$C, MATCH(Places!$K711,Neighborhoods!$A:$A,0), MATCH(Places!O$1,Neighborhoods!$A$1:$C$1,0))</f>
        <v>Bedford-Stuyvesant</v>
      </c>
      <c r="P711" t="s">
        <v>1</v>
      </c>
      <c r="Q711" t="str">
        <f t="shared" si="44"/>
        <v>Yes</v>
      </c>
      <c r="R711">
        <v>2</v>
      </c>
      <c r="S711" t="str">
        <f t="shared" si="45"/>
        <v>Small</v>
      </c>
      <c r="T711" s="50">
        <v>75</v>
      </c>
      <c r="U711" s="70">
        <f t="shared" si="46"/>
        <v>0.03</v>
      </c>
      <c r="V711" s="52">
        <v>5</v>
      </c>
      <c r="W711" s="52" t="str" cm="1">
        <f t="array" ref="W711">_xlfn.SWITCH(ROUND(V711,0),5,"Excellent",4,"Good",3,"Ok","Bad")</f>
        <v>Excellent</v>
      </c>
      <c r="X711">
        <v>6</v>
      </c>
      <c r="Y711" t="str">
        <f t="shared" si="47"/>
        <v>No</v>
      </c>
      <c r="Z711" s="68">
        <v>41731</v>
      </c>
      <c r="AA711" s="68">
        <v>43836</v>
      </c>
      <c r="AB711">
        <v>349</v>
      </c>
      <c r="AC711" t="s">
        <v>15615</v>
      </c>
    </row>
    <row r="712" spans="1:29" x14ac:dyDescent="0.3">
      <c r="A712" t="s">
        <v>1407</v>
      </c>
      <c r="B712">
        <v>1333</v>
      </c>
      <c r="C712" t="str">
        <f>VLOOKUP($B712,Hosts!$A:$M,10,0)</f>
        <v>Within a day</v>
      </c>
      <c r="D712" s="70">
        <f>VLOOKUP($B712,Hosts!$A:$M,11,0)</f>
        <v>0.5</v>
      </c>
      <c r="E712" s="70">
        <f>VLOOKUP($B712,Hosts!$A:$M,12,0)</f>
        <v>0</v>
      </c>
      <c r="F712" t="str">
        <f>VLOOKUP($B712,Hosts!$A:$M,13,0)</f>
        <v>No</v>
      </c>
      <c r="G712" t="str">
        <f>INDEX(Hosts!$A:$M, MATCH(Places!$B712,Hosts!$A:$A,0), MATCH(Places!G$1,Hosts!$A$1:$M$1,0))</f>
        <v>Within a day</v>
      </c>
      <c r="H712" s="70">
        <f>INDEX(Hosts!$A:$M, MATCH(Places!$B712,Hosts!$A:$A,0), MATCH(Places!H$1,Hosts!$A$1:$M$1,0))</f>
        <v>0.5</v>
      </c>
      <c r="I712" s="70">
        <f>INDEX(Hosts!$A:$M, MATCH(Places!$B712,Hosts!$A:$A,0), MATCH(Places!I$1,Hosts!$A$1:$M$1,0))</f>
        <v>0</v>
      </c>
      <c r="J712" t="str">
        <f>INDEX(Hosts!$A:$M, MATCH(Places!$B712,Hosts!$A:$A,0), MATCH(Places!J$1,Hosts!$A$1:$M$1,0))</f>
        <v>No</v>
      </c>
      <c r="K712">
        <v>11</v>
      </c>
      <c r="L712" t="str">
        <f>VLOOKUP($K712,Neighborhoods!$A:$C,2,0)</f>
        <v>Brooklyn</v>
      </c>
      <c r="M712" t="str">
        <f>VLOOKUP($K712,Neighborhoods!$A:$C,3,0)</f>
        <v>Greenpoint</v>
      </c>
      <c r="N712" t="str">
        <f>INDEX(Neighborhoods!$A:$C, MATCH(Places!$K712,Neighborhoods!$A:$A,0), MATCH(Places!N$1,Neighborhoods!$A$1:$C$1,0))</f>
        <v>Brooklyn</v>
      </c>
      <c r="O712" t="str">
        <f>INDEX(Neighborhoods!$A:$C, MATCH(Places!$K712,Neighborhoods!$A:$A,0), MATCH(Places!O$1,Neighborhoods!$A$1:$C$1,0))</f>
        <v>Greenpoint</v>
      </c>
      <c r="P712" t="s">
        <v>1</v>
      </c>
      <c r="Q712" t="str">
        <f t="shared" si="44"/>
        <v>Yes</v>
      </c>
      <c r="R712">
        <v>2</v>
      </c>
      <c r="S712" t="str">
        <f t="shared" si="45"/>
        <v>Small</v>
      </c>
      <c r="T712" s="50">
        <v>79.290000000000006</v>
      </c>
      <c r="U712" s="70">
        <f t="shared" si="46"/>
        <v>0.03</v>
      </c>
      <c r="V712" s="52">
        <v>4.67</v>
      </c>
      <c r="W712" s="52" t="str" cm="1">
        <f t="array" ref="W712">_xlfn.SWITCH(ROUND(V712,0),5,"Excellent",4,"Good",3,"Ok","Bad")</f>
        <v>Excellent</v>
      </c>
      <c r="X712">
        <v>3</v>
      </c>
      <c r="Y712" t="str">
        <f t="shared" si="47"/>
        <v>No</v>
      </c>
      <c r="Z712" s="68">
        <v>41798</v>
      </c>
      <c r="AA712" s="68">
        <v>43310</v>
      </c>
      <c r="AB712">
        <v>328</v>
      </c>
      <c r="AC712" t="s">
        <v>15615</v>
      </c>
    </row>
    <row r="713" spans="1:29" x14ac:dyDescent="0.3">
      <c r="A713" t="s">
        <v>540</v>
      </c>
      <c r="B713">
        <v>1105</v>
      </c>
      <c r="C713" t="str">
        <f>VLOOKUP($B713,Hosts!$A:$M,10,0)</f>
        <v>Within an hour</v>
      </c>
      <c r="D713" s="70">
        <f>VLOOKUP($B713,Hosts!$A:$M,11,0)</f>
        <v>1</v>
      </c>
      <c r="E713" s="70">
        <f>VLOOKUP($B713,Hosts!$A:$M,12,0)</f>
        <v>0.46</v>
      </c>
      <c r="F713" t="str">
        <f>VLOOKUP($B713,Hosts!$A:$M,13,0)</f>
        <v>Yes</v>
      </c>
      <c r="G713" t="str">
        <f>INDEX(Hosts!$A:$M, MATCH(Places!$B713,Hosts!$A:$A,0), MATCH(Places!G$1,Hosts!$A$1:$M$1,0))</f>
        <v>Within an hour</v>
      </c>
      <c r="H713" s="70">
        <f>INDEX(Hosts!$A:$M, MATCH(Places!$B713,Hosts!$A:$A,0), MATCH(Places!H$1,Hosts!$A$1:$M$1,0))</f>
        <v>1</v>
      </c>
      <c r="I713" s="70">
        <f>INDEX(Hosts!$A:$M, MATCH(Places!$B713,Hosts!$A:$A,0), MATCH(Places!I$1,Hosts!$A$1:$M$1,0))</f>
        <v>0.46</v>
      </c>
      <c r="J713" t="str">
        <f>INDEX(Hosts!$A:$M, MATCH(Places!$B713,Hosts!$A:$A,0), MATCH(Places!J$1,Hosts!$A$1:$M$1,0))</f>
        <v>Yes</v>
      </c>
      <c r="K713">
        <v>16</v>
      </c>
      <c r="L713" t="str">
        <f>VLOOKUP($K713,Neighborhoods!$A:$C,2,0)</f>
        <v>Manhattan</v>
      </c>
      <c r="M713" t="str">
        <f>VLOOKUP($K713,Neighborhoods!$A:$C,3,0)</f>
        <v>Harlem</v>
      </c>
      <c r="N713" t="str">
        <f>INDEX(Neighborhoods!$A:$C, MATCH(Places!$K713,Neighborhoods!$A:$A,0), MATCH(Places!N$1,Neighborhoods!$A$1:$C$1,0))</f>
        <v>Manhattan</v>
      </c>
      <c r="O713" t="str">
        <f>INDEX(Neighborhoods!$A:$C, MATCH(Places!$K713,Neighborhoods!$A:$A,0), MATCH(Places!O$1,Neighborhoods!$A$1:$C$1,0))</f>
        <v>Harlem</v>
      </c>
      <c r="P713" t="s">
        <v>1</v>
      </c>
      <c r="Q713" t="str">
        <f t="shared" si="44"/>
        <v>Yes</v>
      </c>
      <c r="R713">
        <v>1</v>
      </c>
      <c r="S713" t="str">
        <f t="shared" si="45"/>
        <v>Small</v>
      </c>
      <c r="T713" s="50">
        <v>42</v>
      </c>
      <c r="U713" s="70">
        <f t="shared" si="46"/>
        <v>0.03</v>
      </c>
      <c r="V713" s="52">
        <v>4.67</v>
      </c>
      <c r="W713" s="52" t="str" cm="1">
        <f t="array" ref="W713">_xlfn.SWITCH(ROUND(V713,0),5,"Excellent",4,"Good",3,"Ok","Bad")</f>
        <v>Excellent</v>
      </c>
      <c r="X713">
        <v>15</v>
      </c>
      <c r="Y713" t="str">
        <f t="shared" si="47"/>
        <v>No</v>
      </c>
      <c r="Z713" s="68">
        <v>41864</v>
      </c>
      <c r="AA713" s="68">
        <v>43971</v>
      </c>
      <c r="AB713">
        <v>365</v>
      </c>
      <c r="AC713" t="s">
        <v>15615</v>
      </c>
    </row>
    <row r="714" spans="1:29" x14ac:dyDescent="0.3">
      <c r="A714" t="s">
        <v>13948</v>
      </c>
      <c r="B714">
        <v>1175</v>
      </c>
      <c r="C714" t="str">
        <f>VLOOKUP($B714,Hosts!$A:$M,10,0)</f>
        <v>Within a few hours</v>
      </c>
      <c r="D714" s="70">
        <f>VLOOKUP($B714,Hosts!$A:$M,11,0)</f>
        <v>0.54</v>
      </c>
      <c r="E714" s="70">
        <f>VLOOKUP($B714,Hosts!$A:$M,12,0)</f>
        <v>0.86</v>
      </c>
      <c r="F714" t="str">
        <f>VLOOKUP($B714,Hosts!$A:$M,13,0)</f>
        <v>No</v>
      </c>
      <c r="G714" t="str">
        <f>INDEX(Hosts!$A:$M, MATCH(Places!$B714,Hosts!$A:$A,0), MATCH(Places!G$1,Hosts!$A$1:$M$1,0))</f>
        <v>Within a few hours</v>
      </c>
      <c r="H714" s="70">
        <f>INDEX(Hosts!$A:$M, MATCH(Places!$B714,Hosts!$A:$A,0), MATCH(Places!H$1,Hosts!$A$1:$M$1,0))</f>
        <v>0.54</v>
      </c>
      <c r="I714" s="70">
        <f>INDEX(Hosts!$A:$M, MATCH(Places!$B714,Hosts!$A:$A,0), MATCH(Places!I$1,Hosts!$A$1:$M$1,0))</f>
        <v>0.86</v>
      </c>
      <c r="J714" t="str">
        <f>INDEX(Hosts!$A:$M, MATCH(Places!$B714,Hosts!$A:$A,0), MATCH(Places!J$1,Hosts!$A$1:$M$1,0))</f>
        <v>No</v>
      </c>
      <c r="K714">
        <v>7</v>
      </c>
      <c r="L714" t="str">
        <f>VLOOKUP($K714,Neighborhoods!$A:$C,2,0)</f>
        <v>Brooklyn</v>
      </c>
      <c r="M714" t="str">
        <f>VLOOKUP($K714,Neighborhoods!$A:$C,3,0)</f>
        <v>Bedford-Stuyvesant</v>
      </c>
      <c r="N714" t="str">
        <f>INDEX(Neighborhoods!$A:$C, MATCH(Places!$K714,Neighborhoods!$A:$A,0), MATCH(Places!N$1,Neighborhoods!$A$1:$C$1,0))</f>
        <v>Brooklyn</v>
      </c>
      <c r="O714" t="str">
        <f>INDEX(Neighborhoods!$A:$C, MATCH(Places!$K714,Neighborhoods!$A:$A,0), MATCH(Places!O$1,Neighborhoods!$A$1:$C$1,0))</f>
        <v>Bedford-Stuyvesant</v>
      </c>
      <c r="P714" t="s">
        <v>11822</v>
      </c>
      <c r="Q714" t="str">
        <f t="shared" si="44"/>
        <v>No</v>
      </c>
      <c r="R714">
        <v>4</v>
      </c>
      <c r="S714" t="str">
        <f t="shared" si="45"/>
        <v>Medium</v>
      </c>
      <c r="T714" s="50">
        <v>98</v>
      </c>
      <c r="U714" s="70">
        <f t="shared" si="46"/>
        <v>0.03</v>
      </c>
      <c r="V714" s="52">
        <v>4.18</v>
      </c>
      <c r="W714" s="52" t="str" cm="1">
        <f t="array" ref="W714">_xlfn.SWITCH(ROUND(V714,0),5,"Excellent",4,"Good",3,"Ok","Bad")</f>
        <v>Good</v>
      </c>
      <c r="X714">
        <v>217</v>
      </c>
      <c r="Y714" t="str">
        <f t="shared" si="47"/>
        <v>No</v>
      </c>
      <c r="Z714" s="68">
        <v>41686</v>
      </c>
      <c r="AA714" s="68">
        <v>43827</v>
      </c>
      <c r="AB714">
        <v>364</v>
      </c>
      <c r="AC714" t="s">
        <v>15615</v>
      </c>
    </row>
    <row r="715" spans="1:29" x14ac:dyDescent="0.3">
      <c r="A715" t="s">
        <v>541</v>
      </c>
      <c r="B715">
        <v>1543</v>
      </c>
      <c r="C715" t="str">
        <f>VLOOKUP($B715,Hosts!$A:$M,10,0)</f>
        <v>Within a day</v>
      </c>
      <c r="D715" s="70">
        <f>VLOOKUP($B715,Hosts!$A:$M,11,0)</f>
        <v>1</v>
      </c>
      <c r="E715" s="70">
        <f>VLOOKUP($B715,Hosts!$A:$M,12,0)</f>
        <v>0.91</v>
      </c>
      <c r="F715" t="str">
        <f>VLOOKUP($B715,Hosts!$A:$M,13,0)</f>
        <v>Yes</v>
      </c>
      <c r="G715" t="str">
        <f>INDEX(Hosts!$A:$M, MATCH(Places!$B715,Hosts!$A:$A,0), MATCH(Places!G$1,Hosts!$A$1:$M$1,0))</f>
        <v>Within a day</v>
      </c>
      <c r="H715" s="70">
        <f>INDEX(Hosts!$A:$M, MATCH(Places!$B715,Hosts!$A:$A,0), MATCH(Places!H$1,Hosts!$A$1:$M$1,0))</f>
        <v>1</v>
      </c>
      <c r="I715" s="70">
        <f>INDEX(Hosts!$A:$M, MATCH(Places!$B715,Hosts!$A:$A,0), MATCH(Places!I$1,Hosts!$A$1:$M$1,0))</f>
        <v>0.91</v>
      </c>
      <c r="J715" t="str">
        <f>INDEX(Hosts!$A:$M, MATCH(Places!$B715,Hosts!$A:$A,0), MATCH(Places!J$1,Hosts!$A$1:$M$1,0))</f>
        <v>Yes</v>
      </c>
      <c r="K715">
        <v>14</v>
      </c>
      <c r="L715" t="str">
        <f>VLOOKUP($K715,Neighborhoods!$A:$C,2,0)</f>
        <v>Manhattan</v>
      </c>
      <c r="M715" t="str">
        <f>VLOOKUP($K715,Neighborhoods!$A:$C,3,0)</f>
        <v>East Harlem</v>
      </c>
      <c r="N715" t="str">
        <f>INDEX(Neighborhoods!$A:$C, MATCH(Places!$K715,Neighborhoods!$A:$A,0), MATCH(Places!N$1,Neighborhoods!$A$1:$C$1,0))</f>
        <v>Manhattan</v>
      </c>
      <c r="O715" t="str">
        <f>INDEX(Neighborhoods!$A:$C, MATCH(Places!$K715,Neighborhoods!$A:$A,0), MATCH(Places!O$1,Neighborhoods!$A$1:$C$1,0))</f>
        <v>East Harlem</v>
      </c>
      <c r="P715" t="s">
        <v>1</v>
      </c>
      <c r="Q715" t="str">
        <f t="shared" si="44"/>
        <v>Yes</v>
      </c>
      <c r="R715">
        <v>3</v>
      </c>
      <c r="S715" t="str">
        <f t="shared" si="45"/>
        <v>Medium</v>
      </c>
      <c r="T715" s="50">
        <v>116</v>
      </c>
      <c r="U715" s="70">
        <f t="shared" si="46"/>
        <v>0.03</v>
      </c>
      <c r="V715" s="52">
        <v>4.99</v>
      </c>
      <c r="W715" s="52" t="str" cm="1">
        <f t="array" ref="W715">_xlfn.SWITCH(ROUND(V715,0),5,"Excellent",4,"Good",3,"Ok","Bad")</f>
        <v>Excellent</v>
      </c>
      <c r="X715">
        <v>268</v>
      </c>
      <c r="Y715" t="str">
        <f t="shared" si="47"/>
        <v>Yes</v>
      </c>
      <c r="Z715" s="68">
        <v>41687</v>
      </c>
      <c r="AA715" s="68">
        <v>43907</v>
      </c>
      <c r="AB715">
        <v>248</v>
      </c>
      <c r="AC715" t="s">
        <v>15615</v>
      </c>
    </row>
    <row r="716" spans="1:29" x14ac:dyDescent="0.3">
      <c r="A716" t="s">
        <v>13504</v>
      </c>
      <c r="B716">
        <v>1517</v>
      </c>
      <c r="C716" t="str">
        <f>VLOOKUP($B716,Hosts!$A:$M,10,0)</f>
        <v>Within a day</v>
      </c>
      <c r="D716" s="70">
        <f>VLOOKUP($B716,Hosts!$A:$M,11,0)</f>
        <v>1</v>
      </c>
      <c r="E716" s="70">
        <f>VLOOKUP($B716,Hosts!$A:$M,12,0)</f>
        <v>1</v>
      </c>
      <c r="F716" t="str">
        <f>VLOOKUP($B716,Hosts!$A:$M,13,0)</f>
        <v>Yes</v>
      </c>
      <c r="G716" t="str">
        <f>INDEX(Hosts!$A:$M, MATCH(Places!$B716,Hosts!$A:$A,0), MATCH(Places!G$1,Hosts!$A$1:$M$1,0))</f>
        <v>Within a day</v>
      </c>
      <c r="H716" s="70">
        <f>INDEX(Hosts!$A:$M, MATCH(Places!$B716,Hosts!$A:$A,0), MATCH(Places!H$1,Hosts!$A$1:$M$1,0))</f>
        <v>1</v>
      </c>
      <c r="I716" s="70">
        <f>INDEX(Hosts!$A:$M, MATCH(Places!$B716,Hosts!$A:$A,0), MATCH(Places!I$1,Hosts!$A$1:$M$1,0))</f>
        <v>1</v>
      </c>
      <c r="J716" t="str">
        <f>INDEX(Hosts!$A:$M, MATCH(Places!$B716,Hosts!$A:$A,0), MATCH(Places!J$1,Hosts!$A$1:$M$1,0))</f>
        <v>Yes</v>
      </c>
      <c r="K716">
        <v>16</v>
      </c>
      <c r="L716" t="str">
        <f>VLOOKUP($K716,Neighborhoods!$A:$C,2,0)</f>
        <v>Manhattan</v>
      </c>
      <c r="M716" t="str">
        <f>VLOOKUP($K716,Neighborhoods!$A:$C,3,0)</f>
        <v>Harlem</v>
      </c>
      <c r="N716" t="str">
        <f>INDEX(Neighborhoods!$A:$C, MATCH(Places!$K716,Neighborhoods!$A:$A,0), MATCH(Places!N$1,Neighborhoods!$A$1:$C$1,0))</f>
        <v>Manhattan</v>
      </c>
      <c r="O716" t="str">
        <f>INDEX(Neighborhoods!$A:$C, MATCH(Places!$K716,Neighborhoods!$A:$A,0), MATCH(Places!O$1,Neighborhoods!$A$1:$C$1,0))</f>
        <v>Harlem</v>
      </c>
      <c r="P716" t="s">
        <v>11822</v>
      </c>
      <c r="Q716" t="str">
        <f t="shared" si="44"/>
        <v>No</v>
      </c>
      <c r="R716">
        <v>4</v>
      </c>
      <c r="S716" t="str">
        <f t="shared" si="45"/>
        <v>Medium</v>
      </c>
      <c r="T716" s="50">
        <v>101</v>
      </c>
      <c r="U716" s="70">
        <f t="shared" si="46"/>
        <v>0.03</v>
      </c>
      <c r="V716" s="52">
        <v>4.75</v>
      </c>
      <c r="W716" s="52" t="str" cm="1">
        <f t="array" ref="W716">_xlfn.SWITCH(ROUND(V716,0),5,"Excellent",4,"Good",3,"Ok","Bad")</f>
        <v>Excellent</v>
      </c>
      <c r="X716">
        <v>99</v>
      </c>
      <c r="Y716" t="str">
        <f t="shared" si="47"/>
        <v>No</v>
      </c>
      <c r="Z716" s="68">
        <v>41872</v>
      </c>
      <c r="AA716" s="68">
        <v>43835</v>
      </c>
      <c r="AB716">
        <v>90</v>
      </c>
      <c r="AC716" t="s">
        <v>15615</v>
      </c>
    </row>
    <row r="717" spans="1:29" x14ac:dyDescent="0.3">
      <c r="A717" t="s">
        <v>542</v>
      </c>
      <c r="B717">
        <v>1549</v>
      </c>
      <c r="C717" t="str">
        <f>VLOOKUP($B717,Hosts!$A:$M,10,0)</f>
        <v>Within a day</v>
      </c>
      <c r="D717" s="70">
        <f>VLOOKUP($B717,Hosts!$A:$M,11,0)</f>
        <v>1</v>
      </c>
      <c r="E717" s="70">
        <f>VLOOKUP($B717,Hosts!$A:$M,12,0)</f>
        <v>0.8</v>
      </c>
      <c r="F717" t="str">
        <f>VLOOKUP($B717,Hosts!$A:$M,13,0)</f>
        <v>No</v>
      </c>
      <c r="G717" t="str">
        <f>INDEX(Hosts!$A:$M, MATCH(Places!$B717,Hosts!$A:$A,0), MATCH(Places!G$1,Hosts!$A$1:$M$1,0))</f>
        <v>Within a day</v>
      </c>
      <c r="H717" s="70">
        <f>INDEX(Hosts!$A:$M, MATCH(Places!$B717,Hosts!$A:$A,0), MATCH(Places!H$1,Hosts!$A$1:$M$1,0))</f>
        <v>1</v>
      </c>
      <c r="I717" s="70">
        <f>INDEX(Hosts!$A:$M, MATCH(Places!$B717,Hosts!$A:$A,0), MATCH(Places!I$1,Hosts!$A$1:$M$1,0))</f>
        <v>0.8</v>
      </c>
      <c r="J717" t="str">
        <f>INDEX(Hosts!$A:$M, MATCH(Places!$B717,Hosts!$A:$A,0), MATCH(Places!J$1,Hosts!$A$1:$M$1,0))</f>
        <v>No</v>
      </c>
      <c r="K717">
        <v>21</v>
      </c>
      <c r="L717" t="str">
        <f>VLOOKUP($K717,Neighborhoods!$A:$C,2,0)</f>
        <v>Queens</v>
      </c>
      <c r="M717" t="str">
        <f>VLOOKUP($K717,Neighborhoods!$A:$C,3,0)</f>
        <v>Astoria</v>
      </c>
      <c r="N717" t="str">
        <f>INDEX(Neighborhoods!$A:$C, MATCH(Places!$K717,Neighborhoods!$A:$A,0), MATCH(Places!N$1,Neighborhoods!$A$1:$C$1,0))</f>
        <v>Queens</v>
      </c>
      <c r="O717" t="str">
        <f>INDEX(Neighborhoods!$A:$C, MATCH(Places!$K717,Neighborhoods!$A:$A,0), MATCH(Places!O$1,Neighborhoods!$A$1:$C$1,0))</f>
        <v>Astoria</v>
      </c>
      <c r="P717" t="s">
        <v>1</v>
      </c>
      <c r="Q717" t="str">
        <f t="shared" si="44"/>
        <v>Yes</v>
      </c>
      <c r="R717">
        <v>2</v>
      </c>
      <c r="S717" t="str">
        <f t="shared" si="45"/>
        <v>Small</v>
      </c>
      <c r="T717" s="50">
        <v>53</v>
      </c>
      <c r="U717" s="70">
        <f t="shared" si="46"/>
        <v>0.03</v>
      </c>
      <c r="V717" s="52">
        <v>4.9000000000000004</v>
      </c>
      <c r="W717" s="52" t="str" cm="1">
        <f t="array" ref="W717">_xlfn.SWITCH(ROUND(V717,0),5,"Excellent",4,"Good",3,"Ok","Bad")</f>
        <v>Excellent</v>
      </c>
      <c r="X717">
        <v>188</v>
      </c>
      <c r="Y717" t="str">
        <f t="shared" si="47"/>
        <v>Yes</v>
      </c>
      <c r="Z717" s="68">
        <v>41708</v>
      </c>
      <c r="AA717" s="68">
        <v>43895</v>
      </c>
      <c r="AB717">
        <v>91</v>
      </c>
      <c r="AC717" t="s">
        <v>15616</v>
      </c>
    </row>
    <row r="718" spans="1:29" x14ac:dyDescent="0.3">
      <c r="A718" t="s">
        <v>543</v>
      </c>
      <c r="B718">
        <v>1550</v>
      </c>
      <c r="C718" t="str">
        <f>VLOOKUP($B718,Hosts!$A:$M,10,0)</f>
        <v>Within a few hours</v>
      </c>
      <c r="D718" s="70">
        <f>VLOOKUP($B718,Hosts!$A:$M,11,0)</f>
        <v>1</v>
      </c>
      <c r="E718" s="70">
        <f>VLOOKUP($B718,Hosts!$A:$M,12,0)</f>
        <v>0.9</v>
      </c>
      <c r="F718" t="str">
        <f>VLOOKUP($B718,Hosts!$A:$M,13,0)</f>
        <v>Yes</v>
      </c>
      <c r="G718" t="str">
        <f>INDEX(Hosts!$A:$M, MATCH(Places!$B718,Hosts!$A:$A,0), MATCH(Places!G$1,Hosts!$A$1:$M$1,0))</f>
        <v>Within a few hours</v>
      </c>
      <c r="H718" s="70">
        <f>INDEX(Hosts!$A:$M, MATCH(Places!$B718,Hosts!$A:$A,0), MATCH(Places!H$1,Hosts!$A$1:$M$1,0))</f>
        <v>1</v>
      </c>
      <c r="I718" s="70">
        <f>INDEX(Hosts!$A:$M, MATCH(Places!$B718,Hosts!$A:$A,0), MATCH(Places!I$1,Hosts!$A$1:$M$1,0))</f>
        <v>0.9</v>
      </c>
      <c r="J718" t="str">
        <f>INDEX(Hosts!$A:$M, MATCH(Places!$B718,Hosts!$A:$A,0), MATCH(Places!J$1,Hosts!$A$1:$M$1,0))</f>
        <v>Yes</v>
      </c>
      <c r="K718">
        <v>9</v>
      </c>
      <c r="L718" t="str">
        <f>VLOOKUP($K718,Neighborhoods!$A:$C,2,0)</f>
        <v>Brooklyn</v>
      </c>
      <c r="M718" t="str">
        <f>VLOOKUP($K718,Neighborhoods!$A:$C,3,0)</f>
        <v>Crown Heights</v>
      </c>
      <c r="N718" t="str">
        <f>INDEX(Neighborhoods!$A:$C, MATCH(Places!$K718,Neighborhoods!$A:$A,0), MATCH(Places!N$1,Neighborhoods!$A$1:$C$1,0))</f>
        <v>Brooklyn</v>
      </c>
      <c r="O718" t="str">
        <f>INDEX(Neighborhoods!$A:$C, MATCH(Places!$K718,Neighborhoods!$A:$A,0), MATCH(Places!O$1,Neighborhoods!$A$1:$C$1,0))</f>
        <v>Crown Heights</v>
      </c>
      <c r="P718" t="s">
        <v>11822</v>
      </c>
      <c r="Q718" t="str">
        <f t="shared" si="44"/>
        <v>No</v>
      </c>
      <c r="R718">
        <v>7</v>
      </c>
      <c r="S718" t="str">
        <f t="shared" si="45"/>
        <v>Large</v>
      </c>
      <c r="T718" s="50">
        <v>197</v>
      </c>
      <c r="U718" s="70">
        <f t="shared" si="46"/>
        <v>0.03</v>
      </c>
      <c r="V718" s="52">
        <v>4.8899999999999997</v>
      </c>
      <c r="W718" s="52" t="str" cm="1">
        <f t="array" ref="W718">_xlfn.SWITCH(ROUND(V718,0),5,"Excellent",4,"Good",3,"Ok","Bad")</f>
        <v>Excellent</v>
      </c>
      <c r="X718">
        <v>85</v>
      </c>
      <c r="Y718" t="str">
        <f t="shared" si="47"/>
        <v>No</v>
      </c>
      <c r="Z718" s="68">
        <v>41778</v>
      </c>
      <c r="AA718" s="68">
        <v>43832</v>
      </c>
      <c r="AB718">
        <v>197</v>
      </c>
      <c r="AC718" t="s">
        <v>15615</v>
      </c>
    </row>
    <row r="719" spans="1:29" x14ac:dyDescent="0.3">
      <c r="A719" t="s">
        <v>544</v>
      </c>
      <c r="B719">
        <v>856</v>
      </c>
      <c r="C719" t="str">
        <f>VLOOKUP($B719,Hosts!$A:$M,10,0)</f>
        <v>A few days or more</v>
      </c>
      <c r="D719" s="70">
        <f>VLOOKUP($B719,Hosts!$A:$M,11,0)</f>
        <v>0.28999999999999998</v>
      </c>
      <c r="E719" s="70">
        <f>VLOOKUP($B719,Hosts!$A:$M,12,0)</f>
        <v>0.6</v>
      </c>
      <c r="F719" t="str">
        <f>VLOOKUP($B719,Hosts!$A:$M,13,0)</f>
        <v>No</v>
      </c>
      <c r="G719" t="str">
        <f>INDEX(Hosts!$A:$M, MATCH(Places!$B719,Hosts!$A:$A,0), MATCH(Places!G$1,Hosts!$A$1:$M$1,0))</f>
        <v>A few days or more</v>
      </c>
      <c r="H719" s="70">
        <f>INDEX(Hosts!$A:$M, MATCH(Places!$B719,Hosts!$A:$A,0), MATCH(Places!H$1,Hosts!$A$1:$M$1,0))</f>
        <v>0.28999999999999998</v>
      </c>
      <c r="I719" s="70">
        <f>INDEX(Hosts!$A:$M, MATCH(Places!$B719,Hosts!$A:$A,0), MATCH(Places!I$1,Hosts!$A$1:$M$1,0))</f>
        <v>0.6</v>
      </c>
      <c r="J719" t="str">
        <f>INDEX(Hosts!$A:$M, MATCH(Places!$B719,Hosts!$A:$A,0), MATCH(Places!J$1,Hosts!$A$1:$M$1,0))</f>
        <v>No</v>
      </c>
      <c r="K719">
        <v>17</v>
      </c>
      <c r="L719" t="str">
        <f>VLOOKUP($K719,Neighborhoods!$A:$C,2,0)</f>
        <v>Manhattan</v>
      </c>
      <c r="M719" t="str">
        <f>VLOOKUP($K719,Neighborhoods!$A:$C,3,0)</f>
        <v>Hell's Kitchen</v>
      </c>
      <c r="N719" t="str">
        <f>INDEX(Neighborhoods!$A:$C, MATCH(Places!$K719,Neighborhoods!$A:$A,0), MATCH(Places!N$1,Neighborhoods!$A$1:$C$1,0))</f>
        <v>Manhattan</v>
      </c>
      <c r="O719" t="str">
        <f>INDEX(Neighborhoods!$A:$C, MATCH(Places!$K719,Neighborhoods!$A:$A,0), MATCH(Places!O$1,Neighborhoods!$A$1:$C$1,0))</f>
        <v>Hell's Kitchen</v>
      </c>
      <c r="P719" t="s">
        <v>11822</v>
      </c>
      <c r="Q719" t="str">
        <f t="shared" si="44"/>
        <v>No</v>
      </c>
      <c r="R719">
        <v>2</v>
      </c>
      <c r="S719" t="str">
        <f t="shared" si="45"/>
        <v>Small</v>
      </c>
      <c r="T719" s="50">
        <v>170</v>
      </c>
      <c r="U719" s="70">
        <f t="shared" si="46"/>
        <v>0.03</v>
      </c>
      <c r="V719" s="52">
        <v>4.72</v>
      </c>
      <c r="W719" s="52" t="str" cm="1">
        <f t="array" ref="W719">_xlfn.SWITCH(ROUND(V719,0),5,"Excellent",4,"Good",3,"Ok","Bad")</f>
        <v>Excellent</v>
      </c>
      <c r="X719">
        <v>178</v>
      </c>
      <c r="Y719" t="str">
        <f t="shared" si="47"/>
        <v>No</v>
      </c>
      <c r="Z719" s="68">
        <v>41715</v>
      </c>
      <c r="AA719" s="68">
        <v>43832</v>
      </c>
      <c r="AB719">
        <v>162</v>
      </c>
      <c r="AC719" t="s">
        <v>15615</v>
      </c>
    </row>
    <row r="720" spans="1:29" x14ac:dyDescent="0.3">
      <c r="A720" t="s">
        <v>545</v>
      </c>
      <c r="B720">
        <v>1040</v>
      </c>
      <c r="C720" t="str">
        <f>VLOOKUP($B720,Hosts!$A:$M,10,0)</f>
        <v>Within a day</v>
      </c>
      <c r="D720" s="70">
        <f>VLOOKUP($B720,Hosts!$A:$M,11,0)</f>
        <v>0.5</v>
      </c>
      <c r="E720" s="70">
        <f>VLOOKUP($B720,Hosts!$A:$M,12,0)</f>
        <v>0</v>
      </c>
      <c r="F720" t="str">
        <f>VLOOKUP($B720,Hosts!$A:$M,13,0)</f>
        <v>No</v>
      </c>
      <c r="G720" t="str">
        <f>INDEX(Hosts!$A:$M, MATCH(Places!$B720,Hosts!$A:$A,0), MATCH(Places!G$1,Hosts!$A$1:$M$1,0))</f>
        <v>Within a day</v>
      </c>
      <c r="H720" s="70">
        <f>INDEX(Hosts!$A:$M, MATCH(Places!$B720,Hosts!$A:$A,0), MATCH(Places!H$1,Hosts!$A$1:$M$1,0))</f>
        <v>0.5</v>
      </c>
      <c r="I720" s="70">
        <f>INDEX(Hosts!$A:$M, MATCH(Places!$B720,Hosts!$A:$A,0), MATCH(Places!I$1,Hosts!$A$1:$M$1,0))</f>
        <v>0</v>
      </c>
      <c r="J720" t="str">
        <f>INDEX(Hosts!$A:$M, MATCH(Places!$B720,Hosts!$A:$A,0), MATCH(Places!J$1,Hosts!$A$1:$M$1,0))</f>
        <v>No</v>
      </c>
      <c r="K720">
        <v>7</v>
      </c>
      <c r="L720" t="str">
        <f>VLOOKUP($K720,Neighborhoods!$A:$C,2,0)</f>
        <v>Brooklyn</v>
      </c>
      <c r="M720" t="str">
        <f>VLOOKUP($K720,Neighborhoods!$A:$C,3,0)</f>
        <v>Bedford-Stuyvesant</v>
      </c>
      <c r="N720" t="str">
        <f>INDEX(Neighborhoods!$A:$C, MATCH(Places!$K720,Neighborhoods!$A:$A,0), MATCH(Places!N$1,Neighborhoods!$A$1:$C$1,0))</f>
        <v>Brooklyn</v>
      </c>
      <c r="O720" t="str">
        <f>INDEX(Neighborhoods!$A:$C, MATCH(Places!$K720,Neighborhoods!$A:$A,0), MATCH(Places!O$1,Neighborhoods!$A$1:$C$1,0))</f>
        <v>Bedford-Stuyvesant</v>
      </c>
      <c r="P720" t="s">
        <v>11822</v>
      </c>
      <c r="Q720" t="str">
        <f t="shared" si="44"/>
        <v>No</v>
      </c>
      <c r="R720">
        <v>6</v>
      </c>
      <c r="S720" t="str">
        <f t="shared" si="45"/>
        <v>Large</v>
      </c>
      <c r="T720" s="50">
        <v>1000</v>
      </c>
      <c r="U720" s="70">
        <f t="shared" si="46"/>
        <v>7.0000000000000007E-2</v>
      </c>
      <c r="V720" s="52">
        <v>4.6399999999999997</v>
      </c>
      <c r="W720" s="52" t="str" cm="1">
        <f t="array" ref="W720">_xlfn.SWITCH(ROUND(V720,0),5,"Excellent",4,"Good",3,"Ok","Bad")</f>
        <v>Excellent</v>
      </c>
      <c r="X720">
        <v>11</v>
      </c>
      <c r="Y720" t="str">
        <f t="shared" si="47"/>
        <v>No</v>
      </c>
      <c r="Z720" s="68">
        <v>41896</v>
      </c>
      <c r="AA720" s="68">
        <v>42297</v>
      </c>
      <c r="AB720">
        <v>365</v>
      </c>
      <c r="AC720" t="s">
        <v>15615</v>
      </c>
    </row>
    <row r="721" spans="1:29" x14ac:dyDescent="0.3">
      <c r="A721" t="s">
        <v>13773</v>
      </c>
      <c r="B721">
        <v>798</v>
      </c>
      <c r="C721" t="str">
        <f>VLOOKUP($B721,Hosts!$A:$M,10,0)</f>
        <v>Within a few hours</v>
      </c>
      <c r="D721" s="70">
        <f>VLOOKUP($B721,Hosts!$A:$M,11,0)</f>
        <v>1</v>
      </c>
      <c r="E721" s="70">
        <f>VLOOKUP($B721,Hosts!$A:$M,12,0)</f>
        <v>1</v>
      </c>
      <c r="F721" t="str">
        <f>VLOOKUP($B721,Hosts!$A:$M,13,0)</f>
        <v>No</v>
      </c>
      <c r="G721" t="str">
        <f>INDEX(Hosts!$A:$M, MATCH(Places!$B721,Hosts!$A:$A,0), MATCH(Places!G$1,Hosts!$A$1:$M$1,0))</f>
        <v>Within a few hours</v>
      </c>
      <c r="H721" s="70">
        <f>INDEX(Hosts!$A:$M, MATCH(Places!$B721,Hosts!$A:$A,0), MATCH(Places!H$1,Hosts!$A$1:$M$1,0))</f>
        <v>1</v>
      </c>
      <c r="I721" s="70">
        <f>INDEX(Hosts!$A:$M, MATCH(Places!$B721,Hosts!$A:$A,0), MATCH(Places!I$1,Hosts!$A$1:$M$1,0))</f>
        <v>1</v>
      </c>
      <c r="J721" t="str">
        <f>INDEX(Hosts!$A:$M, MATCH(Places!$B721,Hosts!$A:$A,0), MATCH(Places!J$1,Hosts!$A$1:$M$1,0))</f>
        <v>No</v>
      </c>
      <c r="K721">
        <v>7</v>
      </c>
      <c r="L721" t="str">
        <f>VLOOKUP($K721,Neighborhoods!$A:$C,2,0)</f>
        <v>Brooklyn</v>
      </c>
      <c r="M721" t="str">
        <f>VLOOKUP($K721,Neighborhoods!$A:$C,3,0)</f>
        <v>Bedford-Stuyvesant</v>
      </c>
      <c r="N721" t="str">
        <f>INDEX(Neighborhoods!$A:$C, MATCH(Places!$K721,Neighborhoods!$A:$A,0), MATCH(Places!N$1,Neighborhoods!$A$1:$C$1,0))</f>
        <v>Brooklyn</v>
      </c>
      <c r="O721" t="str">
        <f>INDEX(Neighborhoods!$A:$C, MATCH(Places!$K721,Neighborhoods!$A:$A,0), MATCH(Places!O$1,Neighborhoods!$A$1:$C$1,0))</f>
        <v>Bedford-Stuyvesant</v>
      </c>
      <c r="P721" t="s">
        <v>1</v>
      </c>
      <c r="Q721" t="str">
        <f t="shared" si="44"/>
        <v>Yes</v>
      </c>
      <c r="R721">
        <v>2</v>
      </c>
      <c r="S721" t="str">
        <f t="shared" si="45"/>
        <v>Small</v>
      </c>
      <c r="T721" s="50">
        <v>51</v>
      </c>
      <c r="U721" s="70">
        <f t="shared" si="46"/>
        <v>0.03</v>
      </c>
      <c r="V721" s="52">
        <v>4.59</v>
      </c>
      <c r="W721" s="52" t="str" cm="1">
        <f t="array" ref="W721">_xlfn.SWITCH(ROUND(V721,0),5,"Excellent",4,"Good",3,"Ok","Bad")</f>
        <v>Excellent</v>
      </c>
      <c r="X721">
        <v>56</v>
      </c>
      <c r="Y721" t="str">
        <f t="shared" si="47"/>
        <v>No</v>
      </c>
      <c r="Z721" s="68">
        <v>41692</v>
      </c>
      <c r="AA721" s="68">
        <v>43921</v>
      </c>
      <c r="AB721">
        <v>136</v>
      </c>
      <c r="AC721" t="s">
        <v>15616</v>
      </c>
    </row>
    <row r="722" spans="1:29" x14ac:dyDescent="0.3">
      <c r="A722" t="s">
        <v>546</v>
      </c>
      <c r="B722">
        <v>1553</v>
      </c>
      <c r="C722" t="str">
        <f>VLOOKUP($B722,Hosts!$A:$M,10,0)</f>
        <v>Within a day</v>
      </c>
      <c r="D722" s="70">
        <f>VLOOKUP($B722,Hosts!$A:$M,11,0)</f>
        <v>0.67</v>
      </c>
      <c r="E722" s="70">
        <f>VLOOKUP($B722,Hosts!$A:$M,12,0)</f>
        <v>0</v>
      </c>
      <c r="F722" t="str">
        <f>VLOOKUP($B722,Hosts!$A:$M,13,0)</f>
        <v>No</v>
      </c>
      <c r="G722" t="str">
        <f>INDEX(Hosts!$A:$M, MATCH(Places!$B722,Hosts!$A:$A,0), MATCH(Places!G$1,Hosts!$A$1:$M$1,0))</f>
        <v>Within a day</v>
      </c>
      <c r="H722" s="70">
        <f>INDEX(Hosts!$A:$M, MATCH(Places!$B722,Hosts!$A:$A,0), MATCH(Places!H$1,Hosts!$A$1:$M$1,0))</f>
        <v>0.67</v>
      </c>
      <c r="I722" s="70">
        <f>INDEX(Hosts!$A:$M, MATCH(Places!$B722,Hosts!$A:$A,0), MATCH(Places!I$1,Hosts!$A$1:$M$1,0))</f>
        <v>0</v>
      </c>
      <c r="J722" t="str">
        <f>INDEX(Hosts!$A:$M, MATCH(Places!$B722,Hosts!$A:$A,0), MATCH(Places!J$1,Hosts!$A$1:$M$1,0))</f>
        <v>No</v>
      </c>
      <c r="K722">
        <v>25</v>
      </c>
      <c r="L722" t="str">
        <f>VLOOKUP($K722,Neighborhoods!$A:$C,2,0)</f>
        <v>Queens</v>
      </c>
      <c r="M722" t="str">
        <f>VLOOKUP($K722,Neighborhoods!$A:$C,3,0)</f>
        <v>Ridgewood</v>
      </c>
      <c r="N722" t="str">
        <f>INDEX(Neighborhoods!$A:$C, MATCH(Places!$K722,Neighborhoods!$A:$A,0), MATCH(Places!N$1,Neighborhoods!$A$1:$C$1,0))</f>
        <v>Queens</v>
      </c>
      <c r="O722" t="str">
        <f>INDEX(Neighborhoods!$A:$C, MATCH(Places!$K722,Neighborhoods!$A:$A,0), MATCH(Places!O$1,Neighborhoods!$A$1:$C$1,0))</f>
        <v>Ridgewood</v>
      </c>
      <c r="P722" t="s">
        <v>1</v>
      </c>
      <c r="Q722" t="str">
        <f t="shared" si="44"/>
        <v>Yes</v>
      </c>
      <c r="R722">
        <v>2</v>
      </c>
      <c r="S722" t="str">
        <f t="shared" si="45"/>
        <v>Small</v>
      </c>
      <c r="T722" s="50">
        <v>193</v>
      </c>
      <c r="U722" s="70">
        <f t="shared" si="46"/>
        <v>0.03</v>
      </c>
      <c r="V722" s="52">
        <v>4.76</v>
      </c>
      <c r="W722" s="52" t="str" cm="1">
        <f t="array" ref="W722">_xlfn.SWITCH(ROUND(V722,0),5,"Excellent",4,"Good",3,"Ok","Bad")</f>
        <v>Excellent</v>
      </c>
      <c r="X722">
        <v>29</v>
      </c>
      <c r="Y722" t="str">
        <f t="shared" si="47"/>
        <v>No</v>
      </c>
      <c r="Z722" s="68">
        <v>41715</v>
      </c>
      <c r="AA722" s="68">
        <v>43693</v>
      </c>
      <c r="AB722">
        <v>365</v>
      </c>
      <c r="AC722" t="s">
        <v>15615</v>
      </c>
    </row>
    <row r="723" spans="1:29" x14ac:dyDescent="0.3">
      <c r="A723" t="s">
        <v>547</v>
      </c>
      <c r="B723">
        <v>1554</v>
      </c>
      <c r="C723" t="str">
        <f>VLOOKUP($B723,Hosts!$A:$M,10,0)</f>
        <v>Within an hour</v>
      </c>
      <c r="D723" s="70">
        <f>VLOOKUP($B723,Hosts!$A:$M,11,0)</f>
        <v>1</v>
      </c>
      <c r="E723" s="70">
        <f>VLOOKUP($B723,Hosts!$A:$M,12,0)</f>
        <v>1</v>
      </c>
      <c r="F723" t="str">
        <f>VLOOKUP($B723,Hosts!$A:$M,13,0)</f>
        <v>Yes</v>
      </c>
      <c r="G723" t="str">
        <f>INDEX(Hosts!$A:$M, MATCH(Places!$B723,Hosts!$A:$A,0), MATCH(Places!G$1,Hosts!$A$1:$M$1,0))</f>
        <v>Within an hour</v>
      </c>
      <c r="H723" s="70">
        <f>INDEX(Hosts!$A:$M, MATCH(Places!$B723,Hosts!$A:$A,0), MATCH(Places!H$1,Hosts!$A$1:$M$1,0))</f>
        <v>1</v>
      </c>
      <c r="I723" s="70">
        <f>INDEX(Hosts!$A:$M, MATCH(Places!$B723,Hosts!$A:$A,0), MATCH(Places!I$1,Hosts!$A$1:$M$1,0))</f>
        <v>1</v>
      </c>
      <c r="J723" t="str">
        <f>INDEX(Hosts!$A:$M, MATCH(Places!$B723,Hosts!$A:$A,0), MATCH(Places!J$1,Hosts!$A$1:$M$1,0))</f>
        <v>Yes</v>
      </c>
      <c r="K723">
        <v>17</v>
      </c>
      <c r="L723" t="str">
        <f>VLOOKUP($K723,Neighborhoods!$A:$C,2,0)</f>
        <v>Manhattan</v>
      </c>
      <c r="M723" t="str">
        <f>VLOOKUP($K723,Neighborhoods!$A:$C,3,0)</f>
        <v>Hell's Kitchen</v>
      </c>
      <c r="N723" t="str">
        <f>INDEX(Neighborhoods!$A:$C, MATCH(Places!$K723,Neighborhoods!$A:$A,0), MATCH(Places!N$1,Neighborhoods!$A$1:$C$1,0))</f>
        <v>Manhattan</v>
      </c>
      <c r="O723" t="str">
        <f>INDEX(Neighborhoods!$A:$C, MATCH(Places!$K723,Neighborhoods!$A:$A,0), MATCH(Places!O$1,Neighborhoods!$A$1:$C$1,0))</f>
        <v>Hell's Kitchen</v>
      </c>
      <c r="P723" t="s">
        <v>11822</v>
      </c>
      <c r="Q723" t="str">
        <f t="shared" si="44"/>
        <v>No</v>
      </c>
      <c r="R723">
        <v>2</v>
      </c>
      <c r="S723" t="str">
        <f t="shared" si="45"/>
        <v>Small</v>
      </c>
      <c r="T723" s="50">
        <v>245</v>
      </c>
      <c r="U723" s="70">
        <f t="shared" si="46"/>
        <v>0.04</v>
      </c>
      <c r="V723" s="52">
        <v>4.99</v>
      </c>
      <c r="W723" s="52" t="str" cm="1">
        <f t="array" ref="W723">_xlfn.SWITCH(ROUND(V723,0),5,"Excellent",4,"Good",3,"Ok","Bad")</f>
        <v>Excellent</v>
      </c>
      <c r="X723">
        <v>77</v>
      </c>
      <c r="Y723" t="str">
        <f t="shared" si="47"/>
        <v>No</v>
      </c>
      <c r="Z723" s="68">
        <v>43022</v>
      </c>
      <c r="AA723" s="68">
        <v>43902</v>
      </c>
      <c r="AB723">
        <v>328</v>
      </c>
      <c r="AC723" t="s">
        <v>15615</v>
      </c>
    </row>
    <row r="724" spans="1:29" x14ac:dyDescent="0.3">
      <c r="A724" t="s">
        <v>548</v>
      </c>
      <c r="B724">
        <v>1555</v>
      </c>
      <c r="C724" t="str">
        <f>VLOOKUP($B724,Hosts!$A:$M,10,0)</f>
        <v>Within a day</v>
      </c>
      <c r="D724" s="70">
        <f>VLOOKUP($B724,Hosts!$A:$M,11,0)</f>
        <v>0.5</v>
      </c>
      <c r="E724" s="70">
        <f>VLOOKUP($B724,Hosts!$A:$M,12,0)</f>
        <v>0.97</v>
      </c>
      <c r="F724" t="str">
        <f>VLOOKUP($B724,Hosts!$A:$M,13,0)</f>
        <v>No</v>
      </c>
      <c r="G724" t="str">
        <f>INDEX(Hosts!$A:$M, MATCH(Places!$B724,Hosts!$A:$A,0), MATCH(Places!G$1,Hosts!$A$1:$M$1,0))</f>
        <v>Within a day</v>
      </c>
      <c r="H724" s="70">
        <f>INDEX(Hosts!$A:$M, MATCH(Places!$B724,Hosts!$A:$A,0), MATCH(Places!H$1,Hosts!$A$1:$M$1,0))</f>
        <v>0.5</v>
      </c>
      <c r="I724" s="70">
        <f>INDEX(Hosts!$A:$M, MATCH(Places!$B724,Hosts!$A:$A,0), MATCH(Places!I$1,Hosts!$A$1:$M$1,0))</f>
        <v>0.97</v>
      </c>
      <c r="J724" t="str">
        <f>INDEX(Hosts!$A:$M, MATCH(Places!$B724,Hosts!$A:$A,0), MATCH(Places!J$1,Hosts!$A$1:$M$1,0))</f>
        <v>No</v>
      </c>
      <c r="K724">
        <v>9</v>
      </c>
      <c r="L724" t="str">
        <f>VLOOKUP($K724,Neighborhoods!$A:$C,2,0)</f>
        <v>Brooklyn</v>
      </c>
      <c r="M724" t="str">
        <f>VLOOKUP($K724,Neighborhoods!$A:$C,3,0)</f>
        <v>Crown Heights</v>
      </c>
      <c r="N724" t="str">
        <f>INDEX(Neighborhoods!$A:$C, MATCH(Places!$K724,Neighborhoods!$A:$A,0), MATCH(Places!N$1,Neighborhoods!$A$1:$C$1,0))</f>
        <v>Brooklyn</v>
      </c>
      <c r="O724" t="str">
        <f>INDEX(Neighborhoods!$A:$C, MATCH(Places!$K724,Neighborhoods!$A:$A,0), MATCH(Places!O$1,Neighborhoods!$A$1:$C$1,0))</f>
        <v>Crown Heights</v>
      </c>
      <c r="P724" t="s">
        <v>11822</v>
      </c>
      <c r="Q724" t="str">
        <f t="shared" si="44"/>
        <v>No</v>
      </c>
      <c r="R724">
        <v>5</v>
      </c>
      <c r="S724" t="str">
        <f t="shared" si="45"/>
        <v>Medium</v>
      </c>
      <c r="T724" s="50">
        <v>130</v>
      </c>
      <c r="U724" s="70">
        <f t="shared" si="46"/>
        <v>0.03</v>
      </c>
      <c r="V724" s="52">
        <v>4.59</v>
      </c>
      <c r="W724" s="52" t="str" cm="1">
        <f t="array" ref="W724">_xlfn.SWITCH(ROUND(V724,0),5,"Excellent",4,"Good",3,"Ok","Bad")</f>
        <v>Excellent</v>
      </c>
      <c r="X724">
        <v>216</v>
      </c>
      <c r="Y724" t="str">
        <f t="shared" si="47"/>
        <v>No</v>
      </c>
      <c r="Z724" s="68">
        <v>41708</v>
      </c>
      <c r="AA724" s="68">
        <v>43849</v>
      </c>
      <c r="AB724">
        <v>350</v>
      </c>
      <c r="AC724" t="s">
        <v>15615</v>
      </c>
    </row>
    <row r="725" spans="1:29" x14ac:dyDescent="0.3">
      <c r="A725" t="s">
        <v>549</v>
      </c>
      <c r="B725">
        <v>1558</v>
      </c>
      <c r="C725" t="str">
        <f>VLOOKUP($B725,Hosts!$A:$M,10,0)</f>
        <v>Within a few hours</v>
      </c>
      <c r="D725" s="70">
        <f>VLOOKUP($B725,Hosts!$A:$M,11,0)</f>
        <v>1</v>
      </c>
      <c r="E725" s="70">
        <f>VLOOKUP($B725,Hosts!$A:$M,12,0)</f>
        <v>0.93</v>
      </c>
      <c r="F725" t="str">
        <f>VLOOKUP($B725,Hosts!$A:$M,13,0)</f>
        <v>Yes</v>
      </c>
      <c r="G725" t="str">
        <f>INDEX(Hosts!$A:$M, MATCH(Places!$B725,Hosts!$A:$A,0), MATCH(Places!G$1,Hosts!$A$1:$M$1,0))</f>
        <v>Within a few hours</v>
      </c>
      <c r="H725" s="70">
        <f>INDEX(Hosts!$A:$M, MATCH(Places!$B725,Hosts!$A:$A,0), MATCH(Places!H$1,Hosts!$A$1:$M$1,0))</f>
        <v>1</v>
      </c>
      <c r="I725" s="70">
        <f>INDEX(Hosts!$A:$M, MATCH(Places!$B725,Hosts!$A:$A,0), MATCH(Places!I$1,Hosts!$A$1:$M$1,0))</f>
        <v>0.93</v>
      </c>
      <c r="J725" t="str">
        <f>INDEX(Hosts!$A:$M, MATCH(Places!$B725,Hosts!$A:$A,0), MATCH(Places!J$1,Hosts!$A$1:$M$1,0))</f>
        <v>Yes</v>
      </c>
      <c r="K725">
        <v>7</v>
      </c>
      <c r="L725" t="str">
        <f>VLOOKUP($K725,Neighborhoods!$A:$C,2,0)</f>
        <v>Brooklyn</v>
      </c>
      <c r="M725" t="str">
        <f>VLOOKUP($K725,Neighborhoods!$A:$C,3,0)</f>
        <v>Bedford-Stuyvesant</v>
      </c>
      <c r="N725" t="str">
        <f>INDEX(Neighborhoods!$A:$C, MATCH(Places!$K725,Neighborhoods!$A:$A,0), MATCH(Places!N$1,Neighborhoods!$A$1:$C$1,0))</f>
        <v>Brooklyn</v>
      </c>
      <c r="O725" t="str">
        <f>INDEX(Neighborhoods!$A:$C, MATCH(Places!$K725,Neighborhoods!$A:$A,0), MATCH(Places!O$1,Neighborhoods!$A$1:$C$1,0))</f>
        <v>Bedford-Stuyvesant</v>
      </c>
      <c r="P725" t="s">
        <v>11822</v>
      </c>
      <c r="Q725" t="str">
        <f t="shared" si="44"/>
        <v>No</v>
      </c>
      <c r="R725">
        <v>5</v>
      </c>
      <c r="S725" t="str">
        <f t="shared" si="45"/>
        <v>Medium</v>
      </c>
      <c r="T725" s="50">
        <v>143</v>
      </c>
      <c r="U725" s="70">
        <f t="shared" si="46"/>
        <v>0.03</v>
      </c>
      <c r="V725" s="52">
        <v>4.83</v>
      </c>
      <c r="W725" s="52" t="str" cm="1">
        <f t="array" ref="W725">_xlfn.SWITCH(ROUND(V725,0),5,"Excellent",4,"Good",3,"Ok","Bad")</f>
        <v>Excellent</v>
      </c>
      <c r="X725">
        <v>172</v>
      </c>
      <c r="Y725" t="str">
        <f t="shared" si="47"/>
        <v>Yes</v>
      </c>
      <c r="Z725" s="68">
        <v>41736</v>
      </c>
      <c r="AA725" s="68">
        <v>43907</v>
      </c>
      <c r="AB725">
        <v>227</v>
      </c>
      <c r="AC725" t="s">
        <v>15615</v>
      </c>
    </row>
    <row r="726" spans="1:29" x14ac:dyDescent="0.3">
      <c r="A726" t="s">
        <v>550</v>
      </c>
      <c r="B726">
        <v>882</v>
      </c>
      <c r="C726" t="str">
        <f>VLOOKUP($B726,Hosts!$A:$M,10,0)</f>
        <v>Within a few hours</v>
      </c>
      <c r="D726" s="70">
        <f>VLOOKUP($B726,Hosts!$A:$M,11,0)</f>
        <v>1</v>
      </c>
      <c r="E726" s="70">
        <f>VLOOKUP($B726,Hosts!$A:$M,12,0)</f>
        <v>0.68</v>
      </c>
      <c r="F726" t="str">
        <f>VLOOKUP($B726,Hosts!$A:$M,13,0)</f>
        <v>Yes</v>
      </c>
      <c r="G726" t="str">
        <f>INDEX(Hosts!$A:$M, MATCH(Places!$B726,Hosts!$A:$A,0), MATCH(Places!G$1,Hosts!$A$1:$M$1,0))</f>
        <v>Within a few hours</v>
      </c>
      <c r="H726" s="70">
        <f>INDEX(Hosts!$A:$M, MATCH(Places!$B726,Hosts!$A:$A,0), MATCH(Places!H$1,Hosts!$A$1:$M$1,0))</f>
        <v>1</v>
      </c>
      <c r="I726" s="70">
        <f>INDEX(Hosts!$A:$M, MATCH(Places!$B726,Hosts!$A:$A,0), MATCH(Places!I$1,Hosts!$A$1:$M$1,0))</f>
        <v>0.68</v>
      </c>
      <c r="J726" t="str">
        <f>INDEX(Hosts!$A:$M, MATCH(Places!$B726,Hosts!$A:$A,0), MATCH(Places!J$1,Hosts!$A$1:$M$1,0))</f>
        <v>Yes</v>
      </c>
      <c r="K726">
        <v>8</v>
      </c>
      <c r="L726" t="str">
        <f>VLOOKUP($K726,Neighborhoods!$A:$C,2,0)</f>
        <v>Brooklyn</v>
      </c>
      <c r="M726" t="str">
        <f>VLOOKUP($K726,Neighborhoods!$A:$C,3,0)</f>
        <v>Bushwick</v>
      </c>
      <c r="N726" t="str">
        <f>INDEX(Neighborhoods!$A:$C, MATCH(Places!$K726,Neighborhoods!$A:$A,0), MATCH(Places!N$1,Neighborhoods!$A$1:$C$1,0))</f>
        <v>Brooklyn</v>
      </c>
      <c r="O726" t="str">
        <f>INDEX(Neighborhoods!$A:$C, MATCH(Places!$K726,Neighborhoods!$A:$A,0), MATCH(Places!O$1,Neighborhoods!$A$1:$C$1,0))</f>
        <v>Bushwick</v>
      </c>
      <c r="P726" t="s">
        <v>1</v>
      </c>
      <c r="Q726" t="str">
        <f t="shared" si="44"/>
        <v>Yes</v>
      </c>
      <c r="R726">
        <v>2</v>
      </c>
      <c r="S726" t="str">
        <f t="shared" si="45"/>
        <v>Small</v>
      </c>
      <c r="T726" s="50">
        <v>62</v>
      </c>
      <c r="U726" s="70">
        <f t="shared" si="46"/>
        <v>0.03</v>
      </c>
      <c r="V726" s="52">
        <v>4.7699999999999996</v>
      </c>
      <c r="W726" s="52" t="str" cm="1">
        <f t="array" ref="W726">_xlfn.SWITCH(ROUND(V726,0),5,"Excellent",4,"Good",3,"Ok","Bad")</f>
        <v>Excellent</v>
      </c>
      <c r="X726">
        <v>43</v>
      </c>
      <c r="Y726" t="str">
        <f t="shared" si="47"/>
        <v>No</v>
      </c>
      <c r="Z726" s="68">
        <v>41863</v>
      </c>
      <c r="AA726" s="68">
        <v>43904</v>
      </c>
      <c r="AB726">
        <v>0</v>
      </c>
      <c r="AC726" t="s">
        <v>15615</v>
      </c>
    </row>
    <row r="727" spans="1:29" x14ac:dyDescent="0.3">
      <c r="A727" t="s">
        <v>551</v>
      </c>
      <c r="B727">
        <v>1076</v>
      </c>
      <c r="C727" t="str">
        <f>VLOOKUP($B727,Hosts!$A:$M,10,0)</f>
        <v>Within a few hours</v>
      </c>
      <c r="D727" s="70">
        <f>VLOOKUP($B727,Hosts!$A:$M,11,0)</f>
        <v>1</v>
      </c>
      <c r="E727" s="70">
        <f>VLOOKUP($B727,Hosts!$A:$M,12,0)</f>
        <v>1</v>
      </c>
      <c r="F727" t="str">
        <f>VLOOKUP($B727,Hosts!$A:$M,13,0)</f>
        <v>Yes</v>
      </c>
      <c r="G727" t="str">
        <f>INDEX(Hosts!$A:$M, MATCH(Places!$B727,Hosts!$A:$A,0), MATCH(Places!G$1,Hosts!$A$1:$M$1,0))</f>
        <v>Within a few hours</v>
      </c>
      <c r="H727" s="70">
        <f>INDEX(Hosts!$A:$M, MATCH(Places!$B727,Hosts!$A:$A,0), MATCH(Places!H$1,Hosts!$A$1:$M$1,0))</f>
        <v>1</v>
      </c>
      <c r="I727" s="70">
        <f>INDEX(Hosts!$A:$M, MATCH(Places!$B727,Hosts!$A:$A,0), MATCH(Places!I$1,Hosts!$A$1:$M$1,0))</f>
        <v>1</v>
      </c>
      <c r="J727" t="str">
        <f>INDEX(Hosts!$A:$M, MATCH(Places!$B727,Hosts!$A:$A,0), MATCH(Places!J$1,Hosts!$A$1:$M$1,0))</f>
        <v>Yes</v>
      </c>
      <c r="K727">
        <v>16</v>
      </c>
      <c r="L727" t="str">
        <f>VLOOKUP($K727,Neighborhoods!$A:$C,2,0)</f>
        <v>Manhattan</v>
      </c>
      <c r="M727" t="str">
        <f>VLOOKUP($K727,Neighborhoods!$A:$C,3,0)</f>
        <v>Harlem</v>
      </c>
      <c r="N727" t="str">
        <f>INDEX(Neighborhoods!$A:$C, MATCH(Places!$K727,Neighborhoods!$A:$A,0), MATCH(Places!N$1,Neighborhoods!$A$1:$C$1,0))</f>
        <v>Manhattan</v>
      </c>
      <c r="O727" t="str">
        <f>INDEX(Neighborhoods!$A:$C, MATCH(Places!$K727,Neighborhoods!$A:$A,0), MATCH(Places!O$1,Neighborhoods!$A$1:$C$1,0))</f>
        <v>Harlem</v>
      </c>
      <c r="P727" t="s">
        <v>1</v>
      </c>
      <c r="Q727" t="str">
        <f t="shared" si="44"/>
        <v>Yes</v>
      </c>
      <c r="R727">
        <v>2</v>
      </c>
      <c r="S727" t="str">
        <f t="shared" si="45"/>
        <v>Small</v>
      </c>
      <c r="T727" s="50">
        <v>113</v>
      </c>
      <c r="U727" s="70">
        <f t="shared" si="46"/>
        <v>0.03</v>
      </c>
      <c r="V727" s="52">
        <v>4.99</v>
      </c>
      <c r="W727" s="52" t="str" cm="1">
        <f t="array" ref="W727">_xlfn.SWITCH(ROUND(V727,0),5,"Excellent",4,"Good",3,"Ok","Bad")</f>
        <v>Excellent</v>
      </c>
      <c r="X727">
        <v>211</v>
      </c>
      <c r="Y727" t="str">
        <f t="shared" si="47"/>
        <v>Yes</v>
      </c>
      <c r="Z727" s="68">
        <v>41736</v>
      </c>
      <c r="AA727" s="68">
        <v>43868</v>
      </c>
      <c r="AB727">
        <v>365</v>
      </c>
      <c r="AC727" t="s">
        <v>15616</v>
      </c>
    </row>
    <row r="728" spans="1:29" x14ac:dyDescent="0.3">
      <c r="A728" t="s">
        <v>552</v>
      </c>
      <c r="B728">
        <v>1548</v>
      </c>
      <c r="C728" t="str">
        <f>VLOOKUP($B728,Hosts!$A:$M,10,0)</f>
        <v>Within an hour</v>
      </c>
      <c r="D728" s="70">
        <f>VLOOKUP($B728,Hosts!$A:$M,11,0)</f>
        <v>1</v>
      </c>
      <c r="E728" s="70">
        <f>VLOOKUP($B728,Hosts!$A:$M,12,0)</f>
        <v>1</v>
      </c>
      <c r="F728" t="str">
        <f>VLOOKUP($B728,Hosts!$A:$M,13,0)</f>
        <v>Yes</v>
      </c>
      <c r="G728" t="str">
        <f>INDEX(Hosts!$A:$M, MATCH(Places!$B728,Hosts!$A:$A,0), MATCH(Places!G$1,Hosts!$A$1:$M$1,0))</f>
        <v>Within an hour</v>
      </c>
      <c r="H728" s="70">
        <f>INDEX(Hosts!$A:$M, MATCH(Places!$B728,Hosts!$A:$A,0), MATCH(Places!H$1,Hosts!$A$1:$M$1,0))</f>
        <v>1</v>
      </c>
      <c r="I728" s="70">
        <f>INDEX(Hosts!$A:$M, MATCH(Places!$B728,Hosts!$A:$A,0), MATCH(Places!I$1,Hosts!$A$1:$M$1,0))</f>
        <v>1</v>
      </c>
      <c r="J728" t="str">
        <f>INDEX(Hosts!$A:$M, MATCH(Places!$B728,Hosts!$A:$A,0), MATCH(Places!J$1,Hosts!$A$1:$M$1,0))</f>
        <v>Yes</v>
      </c>
      <c r="K728">
        <v>12</v>
      </c>
      <c r="L728" t="str">
        <f>VLOOKUP($K728,Neighborhoods!$A:$C,2,0)</f>
        <v>Brooklyn</v>
      </c>
      <c r="M728" t="str">
        <f>VLOOKUP($K728,Neighborhoods!$A:$C,3,0)</f>
        <v>Williamsburg</v>
      </c>
      <c r="N728" t="str">
        <f>INDEX(Neighborhoods!$A:$C, MATCH(Places!$K728,Neighborhoods!$A:$A,0), MATCH(Places!N$1,Neighborhoods!$A$1:$C$1,0))</f>
        <v>Brooklyn</v>
      </c>
      <c r="O728" t="str">
        <f>INDEX(Neighborhoods!$A:$C, MATCH(Places!$K728,Neighborhoods!$A:$A,0), MATCH(Places!O$1,Neighborhoods!$A$1:$C$1,0))</f>
        <v>Williamsburg</v>
      </c>
      <c r="P728" t="s">
        <v>1</v>
      </c>
      <c r="Q728" t="str">
        <f t="shared" si="44"/>
        <v>Yes</v>
      </c>
      <c r="R728">
        <v>2</v>
      </c>
      <c r="S728" t="str">
        <f t="shared" si="45"/>
        <v>Small</v>
      </c>
      <c r="T728" s="50">
        <v>84</v>
      </c>
      <c r="U728" s="70">
        <f t="shared" si="46"/>
        <v>0.03</v>
      </c>
      <c r="V728" s="52">
        <v>4.97</v>
      </c>
      <c r="W728" s="52" t="str" cm="1">
        <f t="array" ref="W728">_xlfn.SWITCH(ROUND(V728,0),5,"Excellent",4,"Good",3,"Ok","Bad")</f>
        <v>Excellent</v>
      </c>
      <c r="X728">
        <v>108</v>
      </c>
      <c r="Y728" t="str">
        <f t="shared" si="47"/>
        <v>Yes</v>
      </c>
      <c r="Z728" s="68">
        <v>41742</v>
      </c>
      <c r="AA728" s="68">
        <v>43902</v>
      </c>
      <c r="AB728">
        <v>15</v>
      </c>
      <c r="AC728" t="s">
        <v>15616</v>
      </c>
    </row>
    <row r="729" spans="1:29" x14ac:dyDescent="0.3">
      <c r="A729" t="s">
        <v>1949</v>
      </c>
      <c r="B729">
        <v>626</v>
      </c>
      <c r="C729" t="str">
        <f>VLOOKUP($B729,Hosts!$A:$M,10,0)</f>
        <v>Within an hour</v>
      </c>
      <c r="D729" s="70">
        <f>VLOOKUP($B729,Hosts!$A:$M,11,0)</f>
        <v>1</v>
      </c>
      <c r="E729" s="70">
        <f>VLOOKUP($B729,Hosts!$A:$M,12,0)</f>
        <v>0.9</v>
      </c>
      <c r="F729" t="str">
        <f>VLOOKUP($B729,Hosts!$A:$M,13,0)</f>
        <v>No</v>
      </c>
      <c r="G729" t="str">
        <f>INDEX(Hosts!$A:$M, MATCH(Places!$B729,Hosts!$A:$A,0), MATCH(Places!G$1,Hosts!$A$1:$M$1,0))</f>
        <v>Within an hour</v>
      </c>
      <c r="H729" s="70">
        <f>INDEX(Hosts!$A:$M, MATCH(Places!$B729,Hosts!$A:$A,0), MATCH(Places!H$1,Hosts!$A$1:$M$1,0))</f>
        <v>1</v>
      </c>
      <c r="I729" s="70">
        <f>INDEX(Hosts!$A:$M, MATCH(Places!$B729,Hosts!$A:$A,0), MATCH(Places!I$1,Hosts!$A$1:$M$1,0))</f>
        <v>0.9</v>
      </c>
      <c r="J729" t="str">
        <f>INDEX(Hosts!$A:$M, MATCH(Places!$B729,Hosts!$A:$A,0), MATCH(Places!J$1,Hosts!$A$1:$M$1,0))</f>
        <v>No</v>
      </c>
      <c r="K729">
        <v>15</v>
      </c>
      <c r="L729" t="str">
        <f>VLOOKUP($K729,Neighborhoods!$A:$C,2,0)</f>
        <v>Manhattan</v>
      </c>
      <c r="M729" t="str">
        <f>VLOOKUP($K729,Neighborhoods!$A:$C,3,0)</f>
        <v>East Village</v>
      </c>
      <c r="N729" t="str">
        <f>INDEX(Neighborhoods!$A:$C, MATCH(Places!$K729,Neighborhoods!$A:$A,0), MATCH(Places!N$1,Neighborhoods!$A$1:$C$1,0))</f>
        <v>Manhattan</v>
      </c>
      <c r="O729" t="str">
        <f>INDEX(Neighborhoods!$A:$C, MATCH(Places!$K729,Neighborhoods!$A:$A,0), MATCH(Places!O$1,Neighborhoods!$A$1:$C$1,0))</f>
        <v>East Village</v>
      </c>
      <c r="P729" t="s">
        <v>1</v>
      </c>
      <c r="Q729" t="str">
        <f t="shared" si="44"/>
        <v>Yes</v>
      </c>
      <c r="R729">
        <v>1</v>
      </c>
      <c r="S729" t="str">
        <f t="shared" si="45"/>
        <v>Small</v>
      </c>
      <c r="T729" s="50">
        <v>85</v>
      </c>
      <c r="U729" s="70">
        <f t="shared" si="46"/>
        <v>0.03</v>
      </c>
      <c r="V729" s="52">
        <v>5</v>
      </c>
      <c r="W729" s="52" t="str" cm="1">
        <f t="array" ref="W729">_xlfn.SWITCH(ROUND(V729,0),5,"Excellent",4,"Good",3,"Ok","Bad")</f>
        <v>Excellent</v>
      </c>
      <c r="X729">
        <v>11</v>
      </c>
      <c r="Y729" t="str">
        <f t="shared" si="47"/>
        <v>No</v>
      </c>
      <c r="Z729" s="68">
        <v>43019</v>
      </c>
      <c r="AA729" s="68">
        <v>43894</v>
      </c>
      <c r="AB729">
        <v>91</v>
      </c>
      <c r="AC729" t="s">
        <v>15615</v>
      </c>
    </row>
    <row r="730" spans="1:29" x14ac:dyDescent="0.3">
      <c r="A730" t="s">
        <v>553</v>
      </c>
      <c r="B730">
        <v>1469</v>
      </c>
      <c r="C730" t="str">
        <f>VLOOKUP($B730,Hosts!$A:$M,10,0)</f>
        <v>Within a day</v>
      </c>
      <c r="D730" s="70">
        <f>VLOOKUP($B730,Hosts!$A:$M,11,0)</f>
        <v>1</v>
      </c>
      <c r="E730" s="70">
        <f>VLOOKUP($B730,Hosts!$A:$M,12,0)</f>
        <v>0</v>
      </c>
      <c r="F730" t="str">
        <f>VLOOKUP($B730,Hosts!$A:$M,13,0)</f>
        <v>No</v>
      </c>
      <c r="G730" t="str">
        <f>INDEX(Hosts!$A:$M, MATCH(Places!$B730,Hosts!$A:$A,0), MATCH(Places!G$1,Hosts!$A$1:$M$1,0))</f>
        <v>Within a day</v>
      </c>
      <c r="H730" s="70">
        <f>INDEX(Hosts!$A:$M, MATCH(Places!$B730,Hosts!$A:$A,0), MATCH(Places!H$1,Hosts!$A$1:$M$1,0))</f>
        <v>1</v>
      </c>
      <c r="I730" s="70">
        <f>INDEX(Hosts!$A:$M, MATCH(Places!$B730,Hosts!$A:$A,0), MATCH(Places!I$1,Hosts!$A$1:$M$1,0))</f>
        <v>0</v>
      </c>
      <c r="J730" t="str">
        <f>INDEX(Hosts!$A:$M, MATCH(Places!$B730,Hosts!$A:$A,0), MATCH(Places!J$1,Hosts!$A$1:$M$1,0))</f>
        <v>No</v>
      </c>
      <c r="K730">
        <v>9</v>
      </c>
      <c r="L730" t="str">
        <f>VLOOKUP($K730,Neighborhoods!$A:$C,2,0)</f>
        <v>Brooklyn</v>
      </c>
      <c r="M730" t="str">
        <f>VLOOKUP($K730,Neighborhoods!$A:$C,3,0)</f>
        <v>Crown Heights</v>
      </c>
      <c r="N730" t="str">
        <f>INDEX(Neighborhoods!$A:$C, MATCH(Places!$K730,Neighborhoods!$A:$A,0), MATCH(Places!N$1,Neighborhoods!$A$1:$C$1,0))</f>
        <v>Brooklyn</v>
      </c>
      <c r="O730" t="str">
        <f>INDEX(Neighborhoods!$A:$C, MATCH(Places!$K730,Neighborhoods!$A:$A,0), MATCH(Places!O$1,Neighborhoods!$A$1:$C$1,0))</f>
        <v>Crown Heights</v>
      </c>
      <c r="P730" t="s">
        <v>11822</v>
      </c>
      <c r="Q730" t="str">
        <f t="shared" si="44"/>
        <v>No</v>
      </c>
      <c r="R730">
        <v>4</v>
      </c>
      <c r="S730" t="str">
        <f t="shared" si="45"/>
        <v>Medium</v>
      </c>
      <c r="T730" s="50">
        <v>95</v>
      </c>
      <c r="U730" s="70">
        <f t="shared" si="46"/>
        <v>0.03</v>
      </c>
      <c r="V730" s="52">
        <v>4.91</v>
      </c>
      <c r="W730" s="52" t="str" cm="1">
        <f t="array" ref="W730">_xlfn.SWITCH(ROUND(V730,0),5,"Excellent",4,"Good",3,"Ok","Bad")</f>
        <v>Excellent</v>
      </c>
      <c r="X730">
        <v>11</v>
      </c>
      <c r="Y730" t="str">
        <f t="shared" si="47"/>
        <v>No</v>
      </c>
      <c r="Z730" s="68">
        <v>41704</v>
      </c>
      <c r="AA730" s="68">
        <v>43681</v>
      </c>
      <c r="AB730">
        <v>56</v>
      </c>
      <c r="AC730" t="s">
        <v>15615</v>
      </c>
    </row>
    <row r="731" spans="1:29" x14ac:dyDescent="0.3">
      <c r="A731" t="s">
        <v>554</v>
      </c>
      <c r="B731">
        <v>720</v>
      </c>
      <c r="C731" t="str">
        <f>VLOOKUP($B731,Hosts!$A:$M,10,0)</f>
        <v>Within a day</v>
      </c>
      <c r="D731" s="70">
        <f>VLOOKUP($B731,Hosts!$A:$M,11,0)</f>
        <v>1</v>
      </c>
      <c r="E731" s="70">
        <f>VLOOKUP($B731,Hosts!$A:$M,12,0)</f>
        <v>0.71</v>
      </c>
      <c r="F731" t="str">
        <f>VLOOKUP($B731,Hosts!$A:$M,13,0)</f>
        <v>Yes</v>
      </c>
      <c r="G731" t="str">
        <f>INDEX(Hosts!$A:$M, MATCH(Places!$B731,Hosts!$A:$A,0), MATCH(Places!G$1,Hosts!$A$1:$M$1,0))</f>
        <v>Within a day</v>
      </c>
      <c r="H731" s="70">
        <f>INDEX(Hosts!$A:$M, MATCH(Places!$B731,Hosts!$A:$A,0), MATCH(Places!H$1,Hosts!$A$1:$M$1,0))</f>
        <v>1</v>
      </c>
      <c r="I731" s="70">
        <f>INDEX(Hosts!$A:$M, MATCH(Places!$B731,Hosts!$A:$A,0), MATCH(Places!I$1,Hosts!$A$1:$M$1,0))</f>
        <v>0.71</v>
      </c>
      <c r="J731" t="str">
        <f>INDEX(Hosts!$A:$M, MATCH(Places!$B731,Hosts!$A:$A,0), MATCH(Places!J$1,Hosts!$A$1:$M$1,0))</f>
        <v>Yes</v>
      </c>
      <c r="K731">
        <v>11</v>
      </c>
      <c r="L731" t="str">
        <f>VLOOKUP($K731,Neighborhoods!$A:$C,2,0)</f>
        <v>Brooklyn</v>
      </c>
      <c r="M731" t="str">
        <f>VLOOKUP($K731,Neighborhoods!$A:$C,3,0)</f>
        <v>Greenpoint</v>
      </c>
      <c r="N731" t="str">
        <f>INDEX(Neighborhoods!$A:$C, MATCH(Places!$K731,Neighborhoods!$A:$A,0), MATCH(Places!N$1,Neighborhoods!$A$1:$C$1,0))</f>
        <v>Brooklyn</v>
      </c>
      <c r="O731" t="str">
        <f>INDEX(Neighborhoods!$A:$C, MATCH(Places!$K731,Neighborhoods!$A:$A,0), MATCH(Places!O$1,Neighborhoods!$A$1:$C$1,0))</f>
        <v>Greenpoint</v>
      </c>
      <c r="P731" t="s">
        <v>1</v>
      </c>
      <c r="Q731" t="str">
        <f t="shared" si="44"/>
        <v>Yes</v>
      </c>
      <c r="R731">
        <v>2</v>
      </c>
      <c r="S731" t="str">
        <f t="shared" si="45"/>
        <v>Small</v>
      </c>
      <c r="T731" s="50">
        <v>109</v>
      </c>
      <c r="U731" s="70">
        <f t="shared" si="46"/>
        <v>0.03</v>
      </c>
      <c r="V731" s="52">
        <v>4.95</v>
      </c>
      <c r="W731" s="52" t="str" cm="1">
        <f t="array" ref="W731">_xlfn.SWITCH(ROUND(V731,0),5,"Excellent",4,"Good",3,"Ok","Bad")</f>
        <v>Excellent</v>
      </c>
      <c r="X731">
        <v>116</v>
      </c>
      <c r="Y731" t="str">
        <f t="shared" si="47"/>
        <v>Yes</v>
      </c>
      <c r="Z731" s="68">
        <v>41699</v>
      </c>
      <c r="AA731" s="68">
        <v>43908</v>
      </c>
      <c r="AB731">
        <v>179</v>
      </c>
      <c r="AC731" t="s">
        <v>15615</v>
      </c>
    </row>
    <row r="732" spans="1:29" x14ac:dyDescent="0.3">
      <c r="A732" t="s">
        <v>555</v>
      </c>
      <c r="B732">
        <v>995</v>
      </c>
      <c r="C732" t="str">
        <f>VLOOKUP($B732,Hosts!$A:$M,10,0)</f>
        <v>Within an hour</v>
      </c>
      <c r="D732" s="70">
        <f>VLOOKUP($B732,Hosts!$A:$M,11,0)</f>
        <v>1</v>
      </c>
      <c r="E732" s="70">
        <f>VLOOKUP($B732,Hosts!$A:$M,12,0)</f>
        <v>0.99</v>
      </c>
      <c r="F732" t="str">
        <f>VLOOKUP($B732,Hosts!$A:$M,13,0)</f>
        <v>Yes</v>
      </c>
      <c r="G732" t="str">
        <f>INDEX(Hosts!$A:$M, MATCH(Places!$B732,Hosts!$A:$A,0), MATCH(Places!G$1,Hosts!$A$1:$M$1,0))</f>
        <v>Within an hour</v>
      </c>
      <c r="H732" s="70">
        <f>INDEX(Hosts!$A:$M, MATCH(Places!$B732,Hosts!$A:$A,0), MATCH(Places!H$1,Hosts!$A$1:$M$1,0))</f>
        <v>1</v>
      </c>
      <c r="I732" s="70">
        <f>INDEX(Hosts!$A:$M, MATCH(Places!$B732,Hosts!$A:$A,0), MATCH(Places!I$1,Hosts!$A$1:$M$1,0))</f>
        <v>0.99</v>
      </c>
      <c r="J732" t="str">
        <f>INDEX(Hosts!$A:$M, MATCH(Places!$B732,Hosts!$A:$A,0), MATCH(Places!J$1,Hosts!$A$1:$M$1,0))</f>
        <v>Yes</v>
      </c>
      <c r="K732">
        <v>7</v>
      </c>
      <c r="L732" t="str">
        <f>VLOOKUP($K732,Neighborhoods!$A:$C,2,0)</f>
        <v>Brooklyn</v>
      </c>
      <c r="M732" t="str">
        <f>VLOOKUP($K732,Neighborhoods!$A:$C,3,0)</f>
        <v>Bedford-Stuyvesant</v>
      </c>
      <c r="N732" t="str">
        <f>INDEX(Neighborhoods!$A:$C, MATCH(Places!$K732,Neighborhoods!$A:$A,0), MATCH(Places!N$1,Neighborhoods!$A$1:$C$1,0))</f>
        <v>Brooklyn</v>
      </c>
      <c r="O732" t="str">
        <f>INDEX(Neighborhoods!$A:$C, MATCH(Places!$K732,Neighborhoods!$A:$A,0), MATCH(Places!O$1,Neighborhoods!$A$1:$C$1,0))</f>
        <v>Bedford-Stuyvesant</v>
      </c>
      <c r="P732" t="s">
        <v>16</v>
      </c>
      <c r="Q732" t="str">
        <f t="shared" si="44"/>
        <v>Yes</v>
      </c>
      <c r="R732">
        <v>1</v>
      </c>
      <c r="S732" t="str">
        <f t="shared" si="45"/>
        <v>Small</v>
      </c>
      <c r="T732" s="50">
        <v>25</v>
      </c>
      <c r="U732" s="70">
        <f t="shared" si="46"/>
        <v>0.03</v>
      </c>
      <c r="V732" s="52">
        <v>4.91</v>
      </c>
      <c r="W732" s="52" t="str" cm="1">
        <f t="array" ref="W732">_xlfn.SWITCH(ROUND(V732,0),5,"Excellent",4,"Good",3,"Ok","Bad")</f>
        <v>Excellent</v>
      </c>
      <c r="X732">
        <v>95</v>
      </c>
      <c r="Y732" t="str">
        <f t="shared" si="47"/>
        <v>No</v>
      </c>
      <c r="Z732" s="68">
        <v>41782</v>
      </c>
      <c r="AA732" s="68">
        <v>43969</v>
      </c>
      <c r="AB732">
        <v>300</v>
      </c>
      <c r="AC732" t="s">
        <v>15615</v>
      </c>
    </row>
    <row r="733" spans="1:29" x14ac:dyDescent="0.3">
      <c r="A733" t="s">
        <v>556</v>
      </c>
      <c r="B733">
        <v>824</v>
      </c>
      <c r="C733" t="str">
        <f>VLOOKUP($B733,Hosts!$A:$M,10,0)</f>
        <v>Within a few hours</v>
      </c>
      <c r="D733" s="70">
        <f>VLOOKUP($B733,Hosts!$A:$M,11,0)</f>
        <v>1</v>
      </c>
      <c r="E733" s="70">
        <f>VLOOKUP($B733,Hosts!$A:$M,12,0)</f>
        <v>0.43</v>
      </c>
      <c r="F733" t="str">
        <f>VLOOKUP($B733,Hosts!$A:$M,13,0)</f>
        <v>No</v>
      </c>
      <c r="G733" t="str">
        <f>INDEX(Hosts!$A:$M, MATCH(Places!$B733,Hosts!$A:$A,0), MATCH(Places!G$1,Hosts!$A$1:$M$1,0))</f>
        <v>Within a few hours</v>
      </c>
      <c r="H733" s="70">
        <f>INDEX(Hosts!$A:$M, MATCH(Places!$B733,Hosts!$A:$A,0), MATCH(Places!H$1,Hosts!$A$1:$M$1,0))</f>
        <v>1</v>
      </c>
      <c r="I733" s="70">
        <f>INDEX(Hosts!$A:$M, MATCH(Places!$B733,Hosts!$A:$A,0), MATCH(Places!I$1,Hosts!$A$1:$M$1,0))</f>
        <v>0.43</v>
      </c>
      <c r="J733" t="str">
        <f>INDEX(Hosts!$A:$M, MATCH(Places!$B733,Hosts!$A:$A,0), MATCH(Places!J$1,Hosts!$A$1:$M$1,0))</f>
        <v>No</v>
      </c>
      <c r="K733">
        <v>24</v>
      </c>
      <c r="L733" t="str">
        <f>VLOOKUP($K733,Neighborhoods!$A:$C,2,0)</f>
        <v>Queens</v>
      </c>
      <c r="M733" t="str">
        <f>VLOOKUP($K733,Neighborhoods!$A:$C,3,0)</f>
        <v>Long Island City</v>
      </c>
      <c r="N733" t="str">
        <f>INDEX(Neighborhoods!$A:$C, MATCH(Places!$K733,Neighborhoods!$A:$A,0), MATCH(Places!N$1,Neighborhoods!$A$1:$C$1,0))</f>
        <v>Queens</v>
      </c>
      <c r="O733" t="str">
        <f>INDEX(Neighborhoods!$A:$C, MATCH(Places!$K733,Neighborhoods!$A:$A,0), MATCH(Places!O$1,Neighborhoods!$A$1:$C$1,0))</f>
        <v>Long Island City</v>
      </c>
      <c r="P733" t="s">
        <v>1</v>
      </c>
      <c r="Q733" t="str">
        <f t="shared" si="44"/>
        <v>Yes</v>
      </c>
      <c r="R733">
        <v>2</v>
      </c>
      <c r="S733" t="str">
        <f t="shared" si="45"/>
        <v>Small</v>
      </c>
      <c r="T733" s="50">
        <v>100</v>
      </c>
      <c r="U733" s="70">
        <f t="shared" si="46"/>
        <v>0.03</v>
      </c>
      <c r="V733" s="52">
        <v>4.7300000000000004</v>
      </c>
      <c r="W733" s="52" t="str" cm="1">
        <f t="array" ref="W733">_xlfn.SWITCH(ROUND(V733,0),5,"Excellent",4,"Good",3,"Ok","Bad")</f>
        <v>Excellent</v>
      </c>
      <c r="X733">
        <v>37</v>
      </c>
      <c r="Y733" t="str">
        <f t="shared" si="47"/>
        <v>No</v>
      </c>
      <c r="Z733" s="68">
        <v>41743</v>
      </c>
      <c r="AA733" s="68">
        <v>43379</v>
      </c>
      <c r="AB733">
        <v>228</v>
      </c>
      <c r="AC733" t="s">
        <v>15615</v>
      </c>
    </row>
    <row r="734" spans="1:29" x14ac:dyDescent="0.3">
      <c r="A734" t="s">
        <v>15218</v>
      </c>
      <c r="B734">
        <v>1574</v>
      </c>
      <c r="C734" t="str">
        <f>VLOOKUP($B734,Hosts!$A:$M,10,0)</f>
        <v>Within a few hours</v>
      </c>
      <c r="D734" s="70">
        <f>VLOOKUP($B734,Hosts!$A:$M,11,0)</f>
        <v>0.9</v>
      </c>
      <c r="E734" s="70">
        <f>VLOOKUP($B734,Hosts!$A:$M,12,0)</f>
        <v>0.8</v>
      </c>
      <c r="F734" t="str">
        <f>VLOOKUP($B734,Hosts!$A:$M,13,0)</f>
        <v>Yes</v>
      </c>
      <c r="G734" t="str">
        <f>INDEX(Hosts!$A:$M, MATCH(Places!$B734,Hosts!$A:$A,0), MATCH(Places!G$1,Hosts!$A$1:$M$1,0))</f>
        <v>Within a few hours</v>
      </c>
      <c r="H734" s="70">
        <f>INDEX(Hosts!$A:$M, MATCH(Places!$B734,Hosts!$A:$A,0), MATCH(Places!H$1,Hosts!$A$1:$M$1,0))</f>
        <v>0.9</v>
      </c>
      <c r="I734" s="70">
        <f>INDEX(Hosts!$A:$M, MATCH(Places!$B734,Hosts!$A:$A,0), MATCH(Places!I$1,Hosts!$A$1:$M$1,0))</f>
        <v>0.8</v>
      </c>
      <c r="J734" t="str">
        <f>INDEX(Hosts!$A:$M, MATCH(Places!$B734,Hosts!$A:$A,0), MATCH(Places!J$1,Hosts!$A$1:$M$1,0))</f>
        <v>Yes</v>
      </c>
      <c r="K734">
        <v>12</v>
      </c>
      <c r="L734" t="str">
        <f>VLOOKUP($K734,Neighborhoods!$A:$C,2,0)</f>
        <v>Brooklyn</v>
      </c>
      <c r="M734" t="str">
        <f>VLOOKUP($K734,Neighborhoods!$A:$C,3,0)</f>
        <v>Williamsburg</v>
      </c>
      <c r="N734" t="str">
        <f>INDEX(Neighborhoods!$A:$C, MATCH(Places!$K734,Neighborhoods!$A:$A,0), MATCH(Places!N$1,Neighborhoods!$A$1:$C$1,0))</f>
        <v>Brooklyn</v>
      </c>
      <c r="O734" t="str">
        <f>INDEX(Neighborhoods!$A:$C, MATCH(Places!$K734,Neighborhoods!$A:$A,0), MATCH(Places!O$1,Neighborhoods!$A$1:$C$1,0))</f>
        <v>Williamsburg</v>
      </c>
      <c r="P734" t="s">
        <v>1</v>
      </c>
      <c r="Q734" t="str">
        <f t="shared" si="44"/>
        <v>Yes</v>
      </c>
      <c r="R734">
        <v>2</v>
      </c>
      <c r="S734" t="str">
        <f t="shared" si="45"/>
        <v>Small</v>
      </c>
      <c r="T734" s="50">
        <v>84</v>
      </c>
      <c r="U734" s="70">
        <f t="shared" si="46"/>
        <v>0.03</v>
      </c>
      <c r="V734" s="52">
        <v>4.75</v>
      </c>
      <c r="W734" s="52" t="str" cm="1">
        <f t="array" ref="W734">_xlfn.SWITCH(ROUND(V734,0),5,"Excellent",4,"Good",3,"Ok","Bad")</f>
        <v>Excellent</v>
      </c>
      <c r="X734">
        <v>48</v>
      </c>
      <c r="Y734" t="str">
        <f t="shared" si="47"/>
        <v>No</v>
      </c>
      <c r="Z734" s="68">
        <v>41743</v>
      </c>
      <c r="AA734" s="68">
        <v>43701</v>
      </c>
      <c r="AB734">
        <v>365</v>
      </c>
      <c r="AC734" t="s">
        <v>15615</v>
      </c>
    </row>
    <row r="735" spans="1:29" x14ac:dyDescent="0.3">
      <c r="A735" t="s">
        <v>557</v>
      </c>
      <c r="B735">
        <v>1061</v>
      </c>
      <c r="C735" t="str">
        <f>VLOOKUP($B735,Hosts!$A:$M,10,0)</f>
        <v>Within a day</v>
      </c>
      <c r="D735" s="70">
        <f>VLOOKUP($B735,Hosts!$A:$M,11,0)</f>
        <v>1</v>
      </c>
      <c r="E735" s="70">
        <f>VLOOKUP($B735,Hosts!$A:$M,12,0)</f>
        <v>1</v>
      </c>
      <c r="F735" t="str">
        <f>VLOOKUP($B735,Hosts!$A:$M,13,0)</f>
        <v>No</v>
      </c>
      <c r="G735" t="str">
        <f>INDEX(Hosts!$A:$M, MATCH(Places!$B735,Hosts!$A:$A,0), MATCH(Places!G$1,Hosts!$A$1:$M$1,0))</f>
        <v>Within a day</v>
      </c>
      <c r="H735" s="70">
        <f>INDEX(Hosts!$A:$M, MATCH(Places!$B735,Hosts!$A:$A,0), MATCH(Places!H$1,Hosts!$A$1:$M$1,0))</f>
        <v>1</v>
      </c>
      <c r="I735" s="70">
        <f>INDEX(Hosts!$A:$M, MATCH(Places!$B735,Hosts!$A:$A,0), MATCH(Places!I$1,Hosts!$A$1:$M$1,0))</f>
        <v>1</v>
      </c>
      <c r="J735" t="str">
        <f>INDEX(Hosts!$A:$M, MATCH(Places!$B735,Hosts!$A:$A,0), MATCH(Places!J$1,Hosts!$A$1:$M$1,0))</f>
        <v>No</v>
      </c>
      <c r="K735">
        <v>7</v>
      </c>
      <c r="L735" t="str">
        <f>VLOOKUP($K735,Neighborhoods!$A:$C,2,0)</f>
        <v>Brooklyn</v>
      </c>
      <c r="M735" t="str">
        <f>VLOOKUP($K735,Neighborhoods!$A:$C,3,0)</f>
        <v>Bedford-Stuyvesant</v>
      </c>
      <c r="N735" t="str">
        <f>INDEX(Neighborhoods!$A:$C, MATCH(Places!$K735,Neighborhoods!$A:$A,0), MATCH(Places!N$1,Neighborhoods!$A$1:$C$1,0))</f>
        <v>Brooklyn</v>
      </c>
      <c r="O735" t="str">
        <f>INDEX(Neighborhoods!$A:$C, MATCH(Places!$K735,Neighborhoods!$A:$A,0), MATCH(Places!O$1,Neighborhoods!$A$1:$C$1,0))</f>
        <v>Bedford-Stuyvesant</v>
      </c>
      <c r="P735" t="s">
        <v>1</v>
      </c>
      <c r="Q735" t="str">
        <f t="shared" si="44"/>
        <v>Yes</v>
      </c>
      <c r="R735">
        <v>2</v>
      </c>
      <c r="S735" t="str">
        <f t="shared" si="45"/>
        <v>Small</v>
      </c>
      <c r="T735" s="50">
        <v>80</v>
      </c>
      <c r="U735" s="70">
        <f t="shared" si="46"/>
        <v>0.03</v>
      </c>
      <c r="V735" s="52">
        <v>4.7699999999999996</v>
      </c>
      <c r="W735" s="52" t="str" cm="1">
        <f t="array" ref="W735">_xlfn.SWITCH(ROUND(V735,0),5,"Excellent",4,"Good",3,"Ok","Bad")</f>
        <v>Excellent</v>
      </c>
      <c r="X735">
        <v>22</v>
      </c>
      <c r="Y735" t="str">
        <f t="shared" si="47"/>
        <v>No</v>
      </c>
      <c r="Z735" s="68">
        <v>41741</v>
      </c>
      <c r="AA735" s="68">
        <v>43759</v>
      </c>
      <c r="AB735">
        <v>89</v>
      </c>
      <c r="AC735" t="s">
        <v>15615</v>
      </c>
    </row>
    <row r="736" spans="1:29" x14ac:dyDescent="0.3">
      <c r="A736" t="s">
        <v>558</v>
      </c>
      <c r="B736">
        <v>1334</v>
      </c>
      <c r="C736" t="str">
        <f>VLOOKUP($B736,Hosts!$A:$M,10,0)</f>
        <v>Within a few hours</v>
      </c>
      <c r="D736" s="70">
        <f>VLOOKUP($B736,Hosts!$A:$M,11,0)</f>
        <v>1</v>
      </c>
      <c r="E736" s="70">
        <f>VLOOKUP($B736,Hosts!$A:$M,12,0)</f>
        <v>0.83</v>
      </c>
      <c r="F736" t="str">
        <f>VLOOKUP($B736,Hosts!$A:$M,13,0)</f>
        <v>No</v>
      </c>
      <c r="G736" t="str">
        <f>INDEX(Hosts!$A:$M, MATCH(Places!$B736,Hosts!$A:$A,0), MATCH(Places!G$1,Hosts!$A$1:$M$1,0))</f>
        <v>Within a few hours</v>
      </c>
      <c r="H736" s="70">
        <f>INDEX(Hosts!$A:$M, MATCH(Places!$B736,Hosts!$A:$A,0), MATCH(Places!H$1,Hosts!$A$1:$M$1,0))</f>
        <v>1</v>
      </c>
      <c r="I736" s="70">
        <f>INDEX(Hosts!$A:$M, MATCH(Places!$B736,Hosts!$A:$A,0), MATCH(Places!I$1,Hosts!$A$1:$M$1,0))</f>
        <v>0.83</v>
      </c>
      <c r="J736" t="str">
        <f>INDEX(Hosts!$A:$M, MATCH(Places!$B736,Hosts!$A:$A,0), MATCH(Places!J$1,Hosts!$A$1:$M$1,0))</f>
        <v>No</v>
      </c>
      <c r="K736">
        <v>12</v>
      </c>
      <c r="L736" t="str">
        <f>VLOOKUP($K736,Neighborhoods!$A:$C,2,0)</f>
        <v>Brooklyn</v>
      </c>
      <c r="M736" t="str">
        <f>VLOOKUP($K736,Neighborhoods!$A:$C,3,0)</f>
        <v>Williamsburg</v>
      </c>
      <c r="N736" t="str">
        <f>INDEX(Neighborhoods!$A:$C, MATCH(Places!$K736,Neighborhoods!$A:$A,0), MATCH(Places!N$1,Neighborhoods!$A$1:$C$1,0))</f>
        <v>Brooklyn</v>
      </c>
      <c r="O736" t="str">
        <f>INDEX(Neighborhoods!$A:$C, MATCH(Places!$K736,Neighborhoods!$A:$A,0), MATCH(Places!O$1,Neighborhoods!$A$1:$C$1,0))</f>
        <v>Williamsburg</v>
      </c>
      <c r="P736" t="s">
        <v>11822</v>
      </c>
      <c r="Q736" t="str">
        <f t="shared" si="44"/>
        <v>No</v>
      </c>
      <c r="R736">
        <v>2</v>
      </c>
      <c r="S736" t="str">
        <f t="shared" si="45"/>
        <v>Small</v>
      </c>
      <c r="T736" s="50">
        <v>109</v>
      </c>
      <c r="U736" s="70">
        <f t="shared" si="46"/>
        <v>0.03</v>
      </c>
      <c r="V736" s="52">
        <v>4.6100000000000003</v>
      </c>
      <c r="W736" s="52" t="str" cm="1">
        <f t="array" ref="W736">_xlfn.SWITCH(ROUND(V736,0),5,"Excellent",4,"Good",3,"Ok","Bad")</f>
        <v>Excellent</v>
      </c>
      <c r="X736">
        <v>36</v>
      </c>
      <c r="Y736" t="str">
        <f t="shared" si="47"/>
        <v>No</v>
      </c>
      <c r="Z736" s="68">
        <v>41751</v>
      </c>
      <c r="AA736" s="68">
        <v>44043</v>
      </c>
      <c r="AB736">
        <v>33</v>
      </c>
      <c r="AC736" t="s">
        <v>15615</v>
      </c>
    </row>
    <row r="737" spans="1:29" x14ac:dyDescent="0.3">
      <c r="A737" t="s">
        <v>559</v>
      </c>
      <c r="B737">
        <v>1336</v>
      </c>
      <c r="C737" t="str">
        <f>VLOOKUP($B737,Hosts!$A:$M,10,0)</f>
        <v>Within an hour</v>
      </c>
      <c r="D737" s="70">
        <f>VLOOKUP($B737,Hosts!$A:$M,11,0)</f>
        <v>1</v>
      </c>
      <c r="E737" s="70">
        <f>VLOOKUP($B737,Hosts!$A:$M,12,0)</f>
        <v>0.96</v>
      </c>
      <c r="F737" t="str">
        <f>VLOOKUP($B737,Hosts!$A:$M,13,0)</f>
        <v>No</v>
      </c>
      <c r="G737" t="str">
        <f>INDEX(Hosts!$A:$M, MATCH(Places!$B737,Hosts!$A:$A,0), MATCH(Places!G$1,Hosts!$A$1:$M$1,0))</f>
        <v>Within an hour</v>
      </c>
      <c r="H737" s="70">
        <f>INDEX(Hosts!$A:$M, MATCH(Places!$B737,Hosts!$A:$A,0), MATCH(Places!H$1,Hosts!$A$1:$M$1,0))</f>
        <v>1</v>
      </c>
      <c r="I737" s="70">
        <f>INDEX(Hosts!$A:$M, MATCH(Places!$B737,Hosts!$A:$A,0), MATCH(Places!I$1,Hosts!$A$1:$M$1,0))</f>
        <v>0.96</v>
      </c>
      <c r="J737" t="str">
        <f>INDEX(Hosts!$A:$M, MATCH(Places!$B737,Hosts!$A:$A,0), MATCH(Places!J$1,Hosts!$A$1:$M$1,0))</f>
        <v>No</v>
      </c>
      <c r="K737">
        <v>16</v>
      </c>
      <c r="L737" t="str">
        <f>VLOOKUP($K737,Neighborhoods!$A:$C,2,0)</f>
        <v>Manhattan</v>
      </c>
      <c r="M737" t="str">
        <f>VLOOKUP($K737,Neighborhoods!$A:$C,3,0)</f>
        <v>Harlem</v>
      </c>
      <c r="N737" t="str">
        <f>INDEX(Neighborhoods!$A:$C, MATCH(Places!$K737,Neighborhoods!$A:$A,0), MATCH(Places!N$1,Neighborhoods!$A$1:$C$1,0))</f>
        <v>Manhattan</v>
      </c>
      <c r="O737" t="str">
        <f>INDEX(Neighborhoods!$A:$C, MATCH(Places!$K737,Neighborhoods!$A:$A,0), MATCH(Places!O$1,Neighborhoods!$A$1:$C$1,0))</f>
        <v>Harlem</v>
      </c>
      <c r="P737" t="s">
        <v>11822</v>
      </c>
      <c r="Q737" t="str">
        <f t="shared" si="44"/>
        <v>No</v>
      </c>
      <c r="R737">
        <v>8</v>
      </c>
      <c r="S737" t="str">
        <f t="shared" si="45"/>
        <v>Large</v>
      </c>
      <c r="T737" s="50">
        <v>144</v>
      </c>
      <c r="U737" s="70">
        <f t="shared" si="46"/>
        <v>0.03</v>
      </c>
      <c r="V737" s="52">
        <v>4.7300000000000004</v>
      </c>
      <c r="W737" s="52" t="str" cm="1">
        <f t="array" ref="W737">_xlfn.SWITCH(ROUND(V737,0),5,"Excellent",4,"Good",3,"Ok","Bad")</f>
        <v>Excellent</v>
      </c>
      <c r="X737">
        <v>182</v>
      </c>
      <c r="Y737" t="str">
        <f t="shared" si="47"/>
        <v>No</v>
      </c>
      <c r="Z737" s="68">
        <v>41744</v>
      </c>
      <c r="AA737" s="68">
        <v>44037</v>
      </c>
      <c r="AB737">
        <v>100</v>
      </c>
      <c r="AC737" t="s">
        <v>15615</v>
      </c>
    </row>
    <row r="738" spans="1:29" x14ac:dyDescent="0.3">
      <c r="A738" t="s">
        <v>14417</v>
      </c>
      <c r="B738">
        <v>691</v>
      </c>
      <c r="C738" t="str">
        <f>VLOOKUP($B738,Hosts!$A:$M,10,0)</f>
        <v>Within a day</v>
      </c>
      <c r="D738" s="70">
        <f>VLOOKUP($B738,Hosts!$A:$M,11,0)</f>
        <v>0.56999999999999995</v>
      </c>
      <c r="E738" s="70">
        <f>VLOOKUP($B738,Hosts!$A:$M,12,0)</f>
        <v>0.71</v>
      </c>
      <c r="F738" t="str">
        <f>VLOOKUP($B738,Hosts!$A:$M,13,0)</f>
        <v>No</v>
      </c>
      <c r="G738" t="str">
        <f>INDEX(Hosts!$A:$M, MATCH(Places!$B738,Hosts!$A:$A,0), MATCH(Places!G$1,Hosts!$A$1:$M$1,0))</f>
        <v>Within a day</v>
      </c>
      <c r="H738" s="70">
        <f>INDEX(Hosts!$A:$M, MATCH(Places!$B738,Hosts!$A:$A,0), MATCH(Places!H$1,Hosts!$A$1:$M$1,0))</f>
        <v>0.56999999999999995</v>
      </c>
      <c r="I738" s="70">
        <f>INDEX(Hosts!$A:$M, MATCH(Places!$B738,Hosts!$A:$A,0), MATCH(Places!I$1,Hosts!$A$1:$M$1,0))</f>
        <v>0.71</v>
      </c>
      <c r="J738" t="str">
        <f>INDEX(Hosts!$A:$M, MATCH(Places!$B738,Hosts!$A:$A,0), MATCH(Places!J$1,Hosts!$A$1:$M$1,0))</f>
        <v>No</v>
      </c>
      <c r="K738">
        <v>28</v>
      </c>
      <c r="L738" t="str">
        <f>VLOOKUP($K738,Neighborhoods!$A:$C,2,0)</f>
        <v>Staten Island</v>
      </c>
      <c r="M738" t="str">
        <f>VLOOKUP($K738,Neighborhoods!$A:$C,3,0)</f>
        <v>St. George</v>
      </c>
      <c r="N738" t="str">
        <f>INDEX(Neighborhoods!$A:$C, MATCH(Places!$K738,Neighborhoods!$A:$A,0), MATCH(Places!N$1,Neighborhoods!$A$1:$C$1,0))</f>
        <v>Staten Island</v>
      </c>
      <c r="O738" t="str">
        <f>INDEX(Neighborhoods!$A:$C, MATCH(Places!$K738,Neighborhoods!$A:$A,0), MATCH(Places!O$1,Neighborhoods!$A$1:$C$1,0))</f>
        <v>St. George</v>
      </c>
      <c r="P738" t="s">
        <v>1</v>
      </c>
      <c r="Q738" t="str">
        <f t="shared" si="44"/>
        <v>Yes</v>
      </c>
      <c r="R738">
        <v>2</v>
      </c>
      <c r="S738" t="str">
        <f t="shared" si="45"/>
        <v>Small</v>
      </c>
      <c r="T738" s="50">
        <v>41</v>
      </c>
      <c r="U738" s="70">
        <f t="shared" si="46"/>
        <v>0.03</v>
      </c>
      <c r="V738" s="52">
        <v>4.3099999999999996</v>
      </c>
      <c r="W738" s="52" t="str" cm="1">
        <f t="array" ref="W738">_xlfn.SWITCH(ROUND(V738,0),5,"Excellent",4,"Good",3,"Ok","Bad")</f>
        <v>Good</v>
      </c>
      <c r="X738">
        <v>88</v>
      </c>
      <c r="Y738" t="str">
        <f t="shared" si="47"/>
        <v>No</v>
      </c>
      <c r="Z738" s="68">
        <v>41799</v>
      </c>
      <c r="AA738" s="68">
        <v>43977</v>
      </c>
      <c r="AB738">
        <v>360</v>
      </c>
      <c r="AC738" t="s">
        <v>15616</v>
      </c>
    </row>
    <row r="739" spans="1:29" x14ac:dyDescent="0.3">
      <c r="A739" t="s">
        <v>13293</v>
      </c>
      <c r="B739">
        <v>1584</v>
      </c>
      <c r="C739" t="str">
        <f>VLOOKUP($B739,Hosts!$A:$M,10,0)</f>
        <v>A few days or more</v>
      </c>
      <c r="D739" s="70">
        <f>VLOOKUP($B739,Hosts!$A:$M,11,0)</f>
        <v>0</v>
      </c>
      <c r="E739" s="70">
        <f>VLOOKUP($B739,Hosts!$A:$M,12,0)</f>
        <v>0.39</v>
      </c>
      <c r="F739" t="str">
        <f>VLOOKUP($B739,Hosts!$A:$M,13,0)</f>
        <v>Yes</v>
      </c>
      <c r="G739" t="str">
        <f>INDEX(Hosts!$A:$M, MATCH(Places!$B739,Hosts!$A:$A,0), MATCH(Places!G$1,Hosts!$A$1:$M$1,0))</f>
        <v>A few days or more</v>
      </c>
      <c r="H739" s="70">
        <f>INDEX(Hosts!$A:$M, MATCH(Places!$B739,Hosts!$A:$A,0), MATCH(Places!H$1,Hosts!$A$1:$M$1,0))</f>
        <v>0</v>
      </c>
      <c r="I739" s="70">
        <f>INDEX(Hosts!$A:$M, MATCH(Places!$B739,Hosts!$A:$A,0), MATCH(Places!I$1,Hosts!$A$1:$M$1,0))</f>
        <v>0.39</v>
      </c>
      <c r="J739" t="str">
        <f>INDEX(Hosts!$A:$M, MATCH(Places!$B739,Hosts!$A:$A,0), MATCH(Places!J$1,Hosts!$A$1:$M$1,0))</f>
        <v>Yes</v>
      </c>
      <c r="K739">
        <v>21</v>
      </c>
      <c r="L739" t="str">
        <f>VLOOKUP($K739,Neighborhoods!$A:$C,2,0)</f>
        <v>Queens</v>
      </c>
      <c r="M739" t="str">
        <f>VLOOKUP($K739,Neighborhoods!$A:$C,3,0)</f>
        <v>Astoria</v>
      </c>
      <c r="N739" t="str">
        <f>INDEX(Neighborhoods!$A:$C, MATCH(Places!$K739,Neighborhoods!$A:$A,0), MATCH(Places!N$1,Neighborhoods!$A$1:$C$1,0))</f>
        <v>Queens</v>
      </c>
      <c r="O739" t="str">
        <f>INDEX(Neighborhoods!$A:$C, MATCH(Places!$K739,Neighborhoods!$A:$A,0), MATCH(Places!O$1,Neighborhoods!$A$1:$C$1,0))</f>
        <v>Astoria</v>
      </c>
      <c r="P739" t="s">
        <v>1</v>
      </c>
      <c r="Q739" t="str">
        <f t="shared" si="44"/>
        <v>Yes</v>
      </c>
      <c r="R739">
        <v>2</v>
      </c>
      <c r="S739" t="str">
        <f t="shared" si="45"/>
        <v>Small</v>
      </c>
      <c r="T739" s="50">
        <v>49</v>
      </c>
      <c r="U739" s="70">
        <f t="shared" si="46"/>
        <v>0.03</v>
      </c>
      <c r="V739" s="52">
        <v>4.83</v>
      </c>
      <c r="W739" s="52" t="str" cm="1">
        <f t="array" ref="W739">_xlfn.SWITCH(ROUND(V739,0),5,"Excellent",4,"Good",3,"Ok","Bad")</f>
        <v>Excellent</v>
      </c>
      <c r="X739">
        <v>23</v>
      </c>
      <c r="Y739" t="str">
        <f t="shared" si="47"/>
        <v>No</v>
      </c>
      <c r="Z739" s="68">
        <v>41822</v>
      </c>
      <c r="AA739" s="68">
        <v>43826</v>
      </c>
      <c r="AB739">
        <v>365</v>
      </c>
      <c r="AC739" t="s">
        <v>15615</v>
      </c>
    </row>
    <row r="740" spans="1:29" x14ac:dyDescent="0.3">
      <c r="A740" t="s">
        <v>14688</v>
      </c>
      <c r="B740">
        <v>359</v>
      </c>
      <c r="C740" t="str">
        <f>VLOOKUP($B740,Hosts!$A:$M,10,0)</f>
        <v>Within a few hours</v>
      </c>
      <c r="D740" s="70">
        <f>VLOOKUP($B740,Hosts!$A:$M,11,0)</f>
        <v>1</v>
      </c>
      <c r="E740" s="70">
        <f>VLOOKUP($B740,Hosts!$A:$M,12,0)</f>
        <v>0.98</v>
      </c>
      <c r="F740" t="str">
        <f>VLOOKUP($B740,Hosts!$A:$M,13,0)</f>
        <v>Yes</v>
      </c>
      <c r="G740" t="str">
        <f>INDEX(Hosts!$A:$M, MATCH(Places!$B740,Hosts!$A:$A,0), MATCH(Places!G$1,Hosts!$A$1:$M$1,0))</f>
        <v>Within a few hours</v>
      </c>
      <c r="H740" s="70">
        <f>INDEX(Hosts!$A:$M, MATCH(Places!$B740,Hosts!$A:$A,0), MATCH(Places!H$1,Hosts!$A$1:$M$1,0))</f>
        <v>1</v>
      </c>
      <c r="I740" s="70">
        <f>INDEX(Hosts!$A:$M, MATCH(Places!$B740,Hosts!$A:$A,0), MATCH(Places!I$1,Hosts!$A$1:$M$1,0))</f>
        <v>0.98</v>
      </c>
      <c r="J740" t="str">
        <f>INDEX(Hosts!$A:$M, MATCH(Places!$B740,Hosts!$A:$A,0), MATCH(Places!J$1,Hosts!$A$1:$M$1,0))</f>
        <v>Yes</v>
      </c>
      <c r="K740">
        <v>8</v>
      </c>
      <c r="L740" t="str">
        <f>VLOOKUP($K740,Neighborhoods!$A:$C,2,0)</f>
        <v>Brooklyn</v>
      </c>
      <c r="M740" t="str">
        <f>VLOOKUP($K740,Neighborhoods!$A:$C,3,0)</f>
        <v>Bushwick</v>
      </c>
      <c r="N740" t="str">
        <f>INDEX(Neighborhoods!$A:$C, MATCH(Places!$K740,Neighborhoods!$A:$A,0), MATCH(Places!N$1,Neighborhoods!$A$1:$C$1,0))</f>
        <v>Brooklyn</v>
      </c>
      <c r="O740" t="str">
        <f>INDEX(Neighborhoods!$A:$C, MATCH(Places!$K740,Neighborhoods!$A:$A,0), MATCH(Places!O$1,Neighborhoods!$A$1:$C$1,0))</f>
        <v>Bushwick</v>
      </c>
      <c r="P740" t="s">
        <v>11822</v>
      </c>
      <c r="Q740" t="str">
        <f t="shared" si="44"/>
        <v>No</v>
      </c>
      <c r="R740">
        <v>2</v>
      </c>
      <c r="S740" t="str">
        <f t="shared" si="45"/>
        <v>Small</v>
      </c>
      <c r="T740" s="50">
        <v>124</v>
      </c>
      <c r="U740" s="70">
        <f t="shared" si="46"/>
        <v>0.03</v>
      </c>
      <c r="V740" s="52">
        <v>4.97</v>
      </c>
      <c r="W740" s="52" t="str" cm="1">
        <f t="array" ref="W740">_xlfn.SWITCH(ROUND(V740,0),5,"Excellent",4,"Good",3,"Ok","Bad")</f>
        <v>Excellent</v>
      </c>
      <c r="X740">
        <v>36</v>
      </c>
      <c r="Y740" t="str">
        <f t="shared" si="47"/>
        <v>No</v>
      </c>
      <c r="Z740" s="68">
        <v>41806</v>
      </c>
      <c r="AA740" s="68">
        <v>44011</v>
      </c>
      <c r="AB740">
        <v>0</v>
      </c>
      <c r="AC740" t="s">
        <v>15616</v>
      </c>
    </row>
    <row r="741" spans="1:29" x14ac:dyDescent="0.3">
      <c r="A741" t="s">
        <v>14129</v>
      </c>
      <c r="B741">
        <v>1589</v>
      </c>
      <c r="C741" t="str">
        <f>VLOOKUP($B741,Hosts!$A:$M,10,0)</f>
        <v>A few days or more</v>
      </c>
      <c r="D741" s="70">
        <f>VLOOKUP($B741,Hosts!$A:$M,11,0)</f>
        <v>0</v>
      </c>
      <c r="E741" s="70">
        <f>VLOOKUP($B741,Hosts!$A:$M,12,0)</f>
        <v>0.33</v>
      </c>
      <c r="F741" t="str">
        <f>VLOOKUP($B741,Hosts!$A:$M,13,0)</f>
        <v>No</v>
      </c>
      <c r="G741" t="str">
        <f>INDEX(Hosts!$A:$M, MATCH(Places!$B741,Hosts!$A:$A,0), MATCH(Places!G$1,Hosts!$A$1:$M$1,0))</f>
        <v>A few days or more</v>
      </c>
      <c r="H741" s="70">
        <f>INDEX(Hosts!$A:$M, MATCH(Places!$B741,Hosts!$A:$A,0), MATCH(Places!H$1,Hosts!$A$1:$M$1,0))</f>
        <v>0</v>
      </c>
      <c r="I741" s="70">
        <f>INDEX(Hosts!$A:$M, MATCH(Places!$B741,Hosts!$A:$A,0), MATCH(Places!I$1,Hosts!$A$1:$M$1,0))</f>
        <v>0.33</v>
      </c>
      <c r="J741" t="str">
        <f>INDEX(Hosts!$A:$M, MATCH(Places!$B741,Hosts!$A:$A,0), MATCH(Places!J$1,Hosts!$A$1:$M$1,0))</f>
        <v>No</v>
      </c>
      <c r="K741">
        <v>12</v>
      </c>
      <c r="L741" t="str">
        <f>VLOOKUP($K741,Neighborhoods!$A:$C,2,0)</f>
        <v>Brooklyn</v>
      </c>
      <c r="M741" t="str">
        <f>VLOOKUP($K741,Neighborhoods!$A:$C,3,0)</f>
        <v>Williamsburg</v>
      </c>
      <c r="N741" t="str">
        <f>INDEX(Neighborhoods!$A:$C, MATCH(Places!$K741,Neighborhoods!$A:$A,0), MATCH(Places!N$1,Neighborhoods!$A$1:$C$1,0))</f>
        <v>Brooklyn</v>
      </c>
      <c r="O741" t="str">
        <f>INDEX(Neighborhoods!$A:$C, MATCH(Places!$K741,Neighborhoods!$A:$A,0), MATCH(Places!O$1,Neighborhoods!$A$1:$C$1,0))</f>
        <v>Williamsburg</v>
      </c>
      <c r="P741" t="s">
        <v>1</v>
      </c>
      <c r="Q741" t="str">
        <f t="shared" si="44"/>
        <v>Yes</v>
      </c>
      <c r="R741">
        <v>2</v>
      </c>
      <c r="S741" t="str">
        <f t="shared" si="45"/>
        <v>Small</v>
      </c>
      <c r="T741" s="50">
        <v>214</v>
      </c>
      <c r="U741" s="70">
        <f t="shared" si="46"/>
        <v>0.04</v>
      </c>
      <c r="V741" s="52">
        <v>5</v>
      </c>
      <c r="W741" s="52" t="str" cm="1">
        <f t="array" ref="W741">_xlfn.SWITCH(ROUND(V741,0),5,"Excellent",4,"Good",3,"Ok","Bad")</f>
        <v>Excellent</v>
      </c>
      <c r="X741">
        <v>3</v>
      </c>
      <c r="Y741" t="str">
        <f t="shared" si="47"/>
        <v>No</v>
      </c>
      <c r="Z741" s="68">
        <v>42273</v>
      </c>
      <c r="AA741" s="68">
        <v>43737</v>
      </c>
      <c r="AB741">
        <v>365</v>
      </c>
      <c r="AC741" t="s">
        <v>15615</v>
      </c>
    </row>
    <row r="742" spans="1:29" x14ac:dyDescent="0.3">
      <c r="A742" t="s">
        <v>13865</v>
      </c>
      <c r="B742">
        <v>1590</v>
      </c>
      <c r="C742" t="str">
        <f>VLOOKUP($B742,Hosts!$A:$M,10,0)</f>
        <v>Within an hour</v>
      </c>
      <c r="D742" s="70">
        <f>VLOOKUP($B742,Hosts!$A:$M,11,0)</f>
        <v>1</v>
      </c>
      <c r="E742" s="70">
        <f>VLOOKUP($B742,Hosts!$A:$M,12,0)</f>
        <v>0.99</v>
      </c>
      <c r="F742" t="str">
        <f>VLOOKUP($B742,Hosts!$A:$M,13,0)</f>
        <v>No</v>
      </c>
      <c r="G742" t="str">
        <f>INDEX(Hosts!$A:$M, MATCH(Places!$B742,Hosts!$A:$A,0), MATCH(Places!G$1,Hosts!$A$1:$M$1,0))</f>
        <v>Within an hour</v>
      </c>
      <c r="H742" s="70">
        <f>INDEX(Hosts!$A:$M, MATCH(Places!$B742,Hosts!$A:$A,0), MATCH(Places!H$1,Hosts!$A$1:$M$1,0))</f>
        <v>1</v>
      </c>
      <c r="I742" s="70">
        <f>INDEX(Hosts!$A:$M, MATCH(Places!$B742,Hosts!$A:$A,0), MATCH(Places!I$1,Hosts!$A$1:$M$1,0))</f>
        <v>0.99</v>
      </c>
      <c r="J742" t="str">
        <f>INDEX(Hosts!$A:$M, MATCH(Places!$B742,Hosts!$A:$A,0), MATCH(Places!J$1,Hosts!$A$1:$M$1,0))</f>
        <v>No</v>
      </c>
      <c r="K742">
        <v>7</v>
      </c>
      <c r="L742" t="str">
        <f>VLOOKUP($K742,Neighborhoods!$A:$C,2,0)</f>
        <v>Brooklyn</v>
      </c>
      <c r="M742" t="str">
        <f>VLOOKUP($K742,Neighborhoods!$A:$C,3,0)</f>
        <v>Bedford-Stuyvesant</v>
      </c>
      <c r="N742" t="str">
        <f>INDEX(Neighborhoods!$A:$C, MATCH(Places!$K742,Neighborhoods!$A:$A,0), MATCH(Places!N$1,Neighborhoods!$A$1:$C$1,0))</f>
        <v>Brooklyn</v>
      </c>
      <c r="O742" t="str">
        <f>INDEX(Neighborhoods!$A:$C, MATCH(Places!$K742,Neighborhoods!$A:$A,0), MATCH(Places!O$1,Neighborhoods!$A$1:$C$1,0))</f>
        <v>Bedford-Stuyvesant</v>
      </c>
      <c r="P742" t="s">
        <v>11822</v>
      </c>
      <c r="Q742" t="str">
        <f t="shared" si="44"/>
        <v>No</v>
      </c>
      <c r="R742">
        <v>6</v>
      </c>
      <c r="S742" t="str">
        <f t="shared" si="45"/>
        <v>Large</v>
      </c>
      <c r="T742" s="50">
        <v>110</v>
      </c>
      <c r="U742" s="70">
        <f t="shared" si="46"/>
        <v>0.03</v>
      </c>
      <c r="V742" s="52">
        <v>4.59</v>
      </c>
      <c r="W742" s="52" t="str" cm="1">
        <f t="array" ref="W742">_xlfn.SWITCH(ROUND(V742,0),5,"Excellent",4,"Good",3,"Ok","Bad")</f>
        <v>Excellent</v>
      </c>
      <c r="X742">
        <v>193</v>
      </c>
      <c r="Y742" t="str">
        <f t="shared" si="47"/>
        <v>No</v>
      </c>
      <c r="Z742" s="68">
        <v>41747</v>
      </c>
      <c r="AA742" s="68">
        <v>44043</v>
      </c>
      <c r="AB742">
        <v>278</v>
      </c>
      <c r="AC742" t="s">
        <v>15615</v>
      </c>
    </row>
    <row r="743" spans="1:29" x14ac:dyDescent="0.3">
      <c r="A743" t="s">
        <v>561</v>
      </c>
      <c r="B743">
        <v>1395</v>
      </c>
      <c r="C743" t="str">
        <f>VLOOKUP($B743,Hosts!$A:$M,10,0)</f>
        <v>Within a day</v>
      </c>
      <c r="D743" s="70">
        <f>VLOOKUP($B743,Hosts!$A:$M,11,0)</f>
        <v>0.5</v>
      </c>
      <c r="E743" s="70">
        <f>VLOOKUP($B743,Hosts!$A:$M,12,0)</f>
        <v>0.43</v>
      </c>
      <c r="F743" t="str">
        <f>VLOOKUP($B743,Hosts!$A:$M,13,0)</f>
        <v>No</v>
      </c>
      <c r="G743" t="str">
        <f>INDEX(Hosts!$A:$M, MATCH(Places!$B743,Hosts!$A:$A,0), MATCH(Places!G$1,Hosts!$A$1:$M$1,0))</f>
        <v>Within a day</v>
      </c>
      <c r="H743" s="70">
        <f>INDEX(Hosts!$A:$M, MATCH(Places!$B743,Hosts!$A:$A,0), MATCH(Places!H$1,Hosts!$A$1:$M$1,0))</f>
        <v>0.5</v>
      </c>
      <c r="I743" s="70">
        <f>INDEX(Hosts!$A:$M, MATCH(Places!$B743,Hosts!$A:$A,0), MATCH(Places!I$1,Hosts!$A$1:$M$1,0))</f>
        <v>0.43</v>
      </c>
      <c r="J743" t="str">
        <f>INDEX(Hosts!$A:$M, MATCH(Places!$B743,Hosts!$A:$A,0), MATCH(Places!J$1,Hosts!$A$1:$M$1,0))</f>
        <v>No</v>
      </c>
      <c r="K743">
        <v>17</v>
      </c>
      <c r="L743" t="str">
        <f>VLOOKUP($K743,Neighborhoods!$A:$C,2,0)</f>
        <v>Manhattan</v>
      </c>
      <c r="M743" t="str">
        <f>VLOOKUP($K743,Neighborhoods!$A:$C,3,0)</f>
        <v>Hell's Kitchen</v>
      </c>
      <c r="N743" t="str">
        <f>INDEX(Neighborhoods!$A:$C, MATCH(Places!$K743,Neighborhoods!$A:$A,0), MATCH(Places!N$1,Neighborhoods!$A$1:$C$1,0))</f>
        <v>Manhattan</v>
      </c>
      <c r="O743" t="str">
        <f>INDEX(Neighborhoods!$A:$C, MATCH(Places!$K743,Neighborhoods!$A:$A,0), MATCH(Places!O$1,Neighborhoods!$A$1:$C$1,0))</f>
        <v>Hell's Kitchen</v>
      </c>
      <c r="P743" t="s">
        <v>11822</v>
      </c>
      <c r="Q743" t="str">
        <f t="shared" si="44"/>
        <v>No</v>
      </c>
      <c r="R743">
        <v>7</v>
      </c>
      <c r="S743" t="str">
        <f t="shared" si="45"/>
        <v>Large</v>
      </c>
      <c r="T743" s="50">
        <v>188</v>
      </c>
      <c r="U743" s="70">
        <f t="shared" si="46"/>
        <v>0.03</v>
      </c>
      <c r="V743" s="52">
        <v>4.51</v>
      </c>
      <c r="W743" s="52" t="str" cm="1">
        <f t="array" ref="W743">_xlfn.SWITCH(ROUND(V743,0),5,"Excellent",4,"Good",3,"Ok","Bad")</f>
        <v>Excellent</v>
      </c>
      <c r="X743">
        <v>235</v>
      </c>
      <c r="Y743" t="str">
        <f t="shared" si="47"/>
        <v>No</v>
      </c>
      <c r="Z743" s="68">
        <v>41717</v>
      </c>
      <c r="AA743" s="68">
        <v>43897</v>
      </c>
      <c r="AB743">
        <v>351</v>
      </c>
      <c r="AC743" t="s">
        <v>15615</v>
      </c>
    </row>
    <row r="744" spans="1:29" x14ac:dyDescent="0.3">
      <c r="A744" t="s">
        <v>13138</v>
      </c>
      <c r="B744">
        <v>989</v>
      </c>
      <c r="C744" t="str">
        <f>VLOOKUP($B744,Hosts!$A:$M,10,0)</f>
        <v>Within a few hours</v>
      </c>
      <c r="D744" s="70">
        <f>VLOOKUP($B744,Hosts!$A:$M,11,0)</f>
        <v>1</v>
      </c>
      <c r="E744" s="70">
        <f>VLOOKUP($B744,Hosts!$A:$M,12,0)</f>
        <v>0.5</v>
      </c>
      <c r="F744" t="str">
        <f>VLOOKUP($B744,Hosts!$A:$M,13,0)</f>
        <v>No</v>
      </c>
      <c r="G744" t="str">
        <f>INDEX(Hosts!$A:$M, MATCH(Places!$B744,Hosts!$A:$A,0), MATCH(Places!G$1,Hosts!$A$1:$M$1,0))</f>
        <v>Within a few hours</v>
      </c>
      <c r="H744" s="70">
        <f>INDEX(Hosts!$A:$M, MATCH(Places!$B744,Hosts!$A:$A,0), MATCH(Places!H$1,Hosts!$A$1:$M$1,0))</f>
        <v>1</v>
      </c>
      <c r="I744" s="70">
        <f>INDEX(Hosts!$A:$M, MATCH(Places!$B744,Hosts!$A:$A,0), MATCH(Places!I$1,Hosts!$A$1:$M$1,0))</f>
        <v>0.5</v>
      </c>
      <c r="J744" t="str">
        <f>INDEX(Hosts!$A:$M, MATCH(Places!$B744,Hosts!$A:$A,0), MATCH(Places!J$1,Hosts!$A$1:$M$1,0))</f>
        <v>No</v>
      </c>
      <c r="K744">
        <v>17</v>
      </c>
      <c r="L744" t="str">
        <f>VLOOKUP($K744,Neighborhoods!$A:$C,2,0)</f>
        <v>Manhattan</v>
      </c>
      <c r="M744" t="str">
        <f>VLOOKUP($K744,Neighborhoods!$A:$C,3,0)</f>
        <v>Hell's Kitchen</v>
      </c>
      <c r="N744" t="str">
        <f>INDEX(Neighborhoods!$A:$C, MATCH(Places!$K744,Neighborhoods!$A:$A,0), MATCH(Places!N$1,Neighborhoods!$A$1:$C$1,0))</f>
        <v>Manhattan</v>
      </c>
      <c r="O744" t="str">
        <f>INDEX(Neighborhoods!$A:$C, MATCH(Places!$K744,Neighborhoods!$A:$A,0), MATCH(Places!O$1,Neighborhoods!$A$1:$C$1,0))</f>
        <v>Hell's Kitchen</v>
      </c>
      <c r="P744" t="s">
        <v>11822</v>
      </c>
      <c r="Q744" t="str">
        <f t="shared" si="44"/>
        <v>No</v>
      </c>
      <c r="R744">
        <v>2</v>
      </c>
      <c r="S744" t="str">
        <f t="shared" si="45"/>
        <v>Small</v>
      </c>
      <c r="T744" s="50">
        <v>69</v>
      </c>
      <c r="U744" s="70">
        <f t="shared" si="46"/>
        <v>0.03</v>
      </c>
      <c r="V744" s="52">
        <v>4.71</v>
      </c>
      <c r="W744" s="52" t="str" cm="1">
        <f t="array" ref="W744">_xlfn.SWITCH(ROUND(V744,0),5,"Excellent",4,"Good",3,"Ok","Bad")</f>
        <v>Excellent</v>
      </c>
      <c r="X744">
        <v>7</v>
      </c>
      <c r="Y744" t="str">
        <f t="shared" si="47"/>
        <v>No</v>
      </c>
      <c r="Z744" s="68">
        <v>41735</v>
      </c>
      <c r="AA744" s="68">
        <v>43381</v>
      </c>
      <c r="AB744">
        <v>2</v>
      </c>
      <c r="AC744" t="s">
        <v>15615</v>
      </c>
    </row>
    <row r="745" spans="1:29" x14ac:dyDescent="0.3">
      <c r="A745" t="s">
        <v>562</v>
      </c>
      <c r="B745">
        <v>106</v>
      </c>
      <c r="C745" t="str">
        <f>VLOOKUP($B745,Hosts!$A:$M,10,0)</f>
        <v>Within a day</v>
      </c>
      <c r="D745" s="70">
        <f>VLOOKUP($B745,Hosts!$A:$M,11,0)</f>
        <v>1</v>
      </c>
      <c r="E745" s="70">
        <f>VLOOKUP($B745,Hosts!$A:$M,12,0)</f>
        <v>0.47</v>
      </c>
      <c r="F745" t="str">
        <f>VLOOKUP($B745,Hosts!$A:$M,13,0)</f>
        <v>Yes</v>
      </c>
      <c r="G745" t="str">
        <f>INDEX(Hosts!$A:$M, MATCH(Places!$B745,Hosts!$A:$A,0), MATCH(Places!G$1,Hosts!$A$1:$M$1,0))</f>
        <v>Within a day</v>
      </c>
      <c r="H745" s="70">
        <f>INDEX(Hosts!$A:$M, MATCH(Places!$B745,Hosts!$A:$A,0), MATCH(Places!H$1,Hosts!$A$1:$M$1,0))</f>
        <v>1</v>
      </c>
      <c r="I745" s="70">
        <f>INDEX(Hosts!$A:$M, MATCH(Places!$B745,Hosts!$A:$A,0), MATCH(Places!I$1,Hosts!$A$1:$M$1,0))</f>
        <v>0.47</v>
      </c>
      <c r="J745" t="str">
        <f>INDEX(Hosts!$A:$M, MATCH(Places!$B745,Hosts!$A:$A,0), MATCH(Places!J$1,Hosts!$A$1:$M$1,0))</f>
        <v>Yes</v>
      </c>
      <c r="K745">
        <v>15</v>
      </c>
      <c r="L745" t="str">
        <f>VLOOKUP($K745,Neighborhoods!$A:$C,2,0)</f>
        <v>Manhattan</v>
      </c>
      <c r="M745" t="str">
        <f>VLOOKUP($K745,Neighborhoods!$A:$C,3,0)</f>
        <v>East Village</v>
      </c>
      <c r="N745" t="str">
        <f>INDEX(Neighborhoods!$A:$C, MATCH(Places!$K745,Neighborhoods!$A:$A,0), MATCH(Places!N$1,Neighborhoods!$A$1:$C$1,0))</f>
        <v>Manhattan</v>
      </c>
      <c r="O745" t="str">
        <f>INDEX(Neighborhoods!$A:$C, MATCH(Places!$K745,Neighborhoods!$A:$A,0), MATCH(Places!O$1,Neighborhoods!$A$1:$C$1,0))</f>
        <v>East Village</v>
      </c>
      <c r="P745" t="s">
        <v>1</v>
      </c>
      <c r="Q745" t="str">
        <f t="shared" si="44"/>
        <v>Yes</v>
      </c>
      <c r="R745">
        <v>2</v>
      </c>
      <c r="S745" t="str">
        <f t="shared" si="45"/>
        <v>Small</v>
      </c>
      <c r="T745" s="50">
        <v>140</v>
      </c>
      <c r="U745" s="70">
        <f t="shared" si="46"/>
        <v>0.03</v>
      </c>
      <c r="V745" s="52">
        <v>4.97</v>
      </c>
      <c r="W745" s="52" t="str" cm="1">
        <f t="array" ref="W745">_xlfn.SWITCH(ROUND(V745,0),5,"Excellent",4,"Good",3,"Ok","Bad")</f>
        <v>Excellent</v>
      </c>
      <c r="X745">
        <v>124</v>
      </c>
      <c r="Y745" t="str">
        <f t="shared" si="47"/>
        <v>Yes</v>
      </c>
      <c r="Z745" s="68">
        <v>41764</v>
      </c>
      <c r="AA745" s="68">
        <v>43893</v>
      </c>
      <c r="AB745">
        <v>90</v>
      </c>
      <c r="AC745" t="s">
        <v>15615</v>
      </c>
    </row>
    <row r="746" spans="1:29" x14ac:dyDescent="0.3">
      <c r="A746" t="s">
        <v>563</v>
      </c>
      <c r="B746">
        <v>1604</v>
      </c>
      <c r="C746" t="str">
        <f>VLOOKUP($B746,Hosts!$A:$M,10,0)</f>
        <v>Within a few hours</v>
      </c>
      <c r="D746" s="70">
        <f>VLOOKUP($B746,Hosts!$A:$M,11,0)</f>
        <v>1</v>
      </c>
      <c r="E746" s="70">
        <f>VLOOKUP($B746,Hosts!$A:$M,12,0)</f>
        <v>0.75</v>
      </c>
      <c r="F746" t="str">
        <f>VLOOKUP($B746,Hosts!$A:$M,13,0)</f>
        <v>No</v>
      </c>
      <c r="G746" t="str">
        <f>INDEX(Hosts!$A:$M, MATCH(Places!$B746,Hosts!$A:$A,0), MATCH(Places!G$1,Hosts!$A$1:$M$1,0))</f>
        <v>Within a few hours</v>
      </c>
      <c r="H746" s="70">
        <f>INDEX(Hosts!$A:$M, MATCH(Places!$B746,Hosts!$A:$A,0), MATCH(Places!H$1,Hosts!$A$1:$M$1,0))</f>
        <v>1</v>
      </c>
      <c r="I746" s="70">
        <f>INDEX(Hosts!$A:$M, MATCH(Places!$B746,Hosts!$A:$A,0), MATCH(Places!I$1,Hosts!$A$1:$M$1,0))</f>
        <v>0.75</v>
      </c>
      <c r="J746" t="str">
        <f>INDEX(Hosts!$A:$M, MATCH(Places!$B746,Hosts!$A:$A,0), MATCH(Places!J$1,Hosts!$A$1:$M$1,0))</f>
        <v>No</v>
      </c>
      <c r="K746">
        <v>16</v>
      </c>
      <c r="L746" t="str">
        <f>VLOOKUP($K746,Neighborhoods!$A:$C,2,0)</f>
        <v>Manhattan</v>
      </c>
      <c r="M746" t="str">
        <f>VLOOKUP($K746,Neighborhoods!$A:$C,3,0)</f>
        <v>Harlem</v>
      </c>
      <c r="N746" t="str">
        <f>INDEX(Neighborhoods!$A:$C, MATCH(Places!$K746,Neighborhoods!$A:$A,0), MATCH(Places!N$1,Neighborhoods!$A$1:$C$1,0))</f>
        <v>Manhattan</v>
      </c>
      <c r="O746" t="str">
        <f>INDEX(Neighborhoods!$A:$C, MATCH(Places!$K746,Neighborhoods!$A:$A,0), MATCH(Places!O$1,Neighborhoods!$A$1:$C$1,0))</f>
        <v>Harlem</v>
      </c>
      <c r="P746" t="s">
        <v>11822</v>
      </c>
      <c r="Q746" t="str">
        <f t="shared" si="44"/>
        <v>No</v>
      </c>
      <c r="R746">
        <v>7</v>
      </c>
      <c r="S746" t="str">
        <f t="shared" si="45"/>
        <v>Large</v>
      </c>
      <c r="T746" s="50">
        <v>450</v>
      </c>
      <c r="U746" s="70">
        <f t="shared" si="46"/>
        <v>0.04</v>
      </c>
      <c r="V746" s="52">
        <v>5</v>
      </c>
      <c r="W746" s="52" t="str" cm="1">
        <f t="array" ref="W746">_xlfn.SWITCH(ROUND(V746,0),5,"Excellent",4,"Good",3,"Ok","Bad")</f>
        <v>Excellent</v>
      </c>
      <c r="X746">
        <v>6</v>
      </c>
      <c r="Y746" t="str">
        <f t="shared" si="47"/>
        <v>No</v>
      </c>
      <c r="Z746" s="68">
        <v>42562</v>
      </c>
      <c r="AA746" s="68">
        <v>43330</v>
      </c>
      <c r="AB746">
        <v>5</v>
      </c>
      <c r="AC746" t="s">
        <v>15615</v>
      </c>
    </row>
    <row r="747" spans="1:29" x14ac:dyDescent="0.3">
      <c r="A747" t="s">
        <v>564</v>
      </c>
      <c r="B747">
        <v>1605</v>
      </c>
      <c r="C747" t="str">
        <f>VLOOKUP($B747,Hosts!$A:$M,10,0)</f>
        <v>Within an hour</v>
      </c>
      <c r="D747" s="70">
        <f>VLOOKUP($B747,Hosts!$A:$M,11,0)</f>
        <v>0.92</v>
      </c>
      <c r="E747" s="70">
        <f>VLOOKUP($B747,Hosts!$A:$M,12,0)</f>
        <v>0.84</v>
      </c>
      <c r="F747" t="str">
        <f>VLOOKUP($B747,Hosts!$A:$M,13,0)</f>
        <v>No</v>
      </c>
      <c r="G747" t="str">
        <f>INDEX(Hosts!$A:$M, MATCH(Places!$B747,Hosts!$A:$A,0), MATCH(Places!G$1,Hosts!$A$1:$M$1,0))</f>
        <v>Within an hour</v>
      </c>
      <c r="H747" s="70">
        <f>INDEX(Hosts!$A:$M, MATCH(Places!$B747,Hosts!$A:$A,0), MATCH(Places!H$1,Hosts!$A$1:$M$1,0))</f>
        <v>0.92</v>
      </c>
      <c r="I747" s="70">
        <f>INDEX(Hosts!$A:$M, MATCH(Places!$B747,Hosts!$A:$A,0), MATCH(Places!I$1,Hosts!$A$1:$M$1,0))</f>
        <v>0.84</v>
      </c>
      <c r="J747" t="str">
        <f>INDEX(Hosts!$A:$M, MATCH(Places!$B747,Hosts!$A:$A,0), MATCH(Places!J$1,Hosts!$A$1:$M$1,0))</f>
        <v>No</v>
      </c>
      <c r="K747">
        <v>19</v>
      </c>
      <c r="L747" t="str">
        <f>VLOOKUP($K747,Neighborhoods!$A:$C,2,0)</f>
        <v>Manhattan</v>
      </c>
      <c r="M747" t="str">
        <f>VLOOKUP($K747,Neighborhoods!$A:$C,3,0)</f>
        <v>Upper East Side</v>
      </c>
      <c r="N747" t="str">
        <f>INDEX(Neighborhoods!$A:$C, MATCH(Places!$K747,Neighborhoods!$A:$A,0), MATCH(Places!N$1,Neighborhoods!$A$1:$C$1,0))</f>
        <v>Manhattan</v>
      </c>
      <c r="O747" t="str">
        <f>INDEX(Neighborhoods!$A:$C, MATCH(Places!$K747,Neighborhoods!$A:$A,0), MATCH(Places!O$1,Neighborhoods!$A$1:$C$1,0))</f>
        <v>Upper East Side</v>
      </c>
      <c r="P747" t="s">
        <v>11822</v>
      </c>
      <c r="Q747" t="str">
        <f t="shared" si="44"/>
        <v>No</v>
      </c>
      <c r="R747">
        <v>2</v>
      </c>
      <c r="S747" t="str">
        <f t="shared" si="45"/>
        <v>Small</v>
      </c>
      <c r="T747" s="50">
        <v>98</v>
      </c>
      <c r="U747" s="70">
        <f t="shared" si="46"/>
        <v>0.03</v>
      </c>
      <c r="V747" s="52">
        <v>4.75</v>
      </c>
      <c r="W747" s="52" t="str" cm="1">
        <f t="array" ref="W747">_xlfn.SWITCH(ROUND(V747,0),5,"Excellent",4,"Good",3,"Ok","Bad")</f>
        <v>Excellent</v>
      </c>
      <c r="X747">
        <v>8</v>
      </c>
      <c r="Y747" t="str">
        <f t="shared" si="47"/>
        <v>No</v>
      </c>
      <c r="Z747" s="68">
        <v>42734</v>
      </c>
      <c r="AA747" s="68">
        <v>43921</v>
      </c>
      <c r="AB747">
        <v>365</v>
      </c>
      <c r="AC747" t="s">
        <v>15615</v>
      </c>
    </row>
    <row r="748" spans="1:29" x14ac:dyDescent="0.3">
      <c r="A748" t="s">
        <v>565</v>
      </c>
      <c r="B748">
        <v>1605</v>
      </c>
      <c r="C748" t="str">
        <f>VLOOKUP($B748,Hosts!$A:$M,10,0)</f>
        <v>Within an hour</v>
      </c>
      <c r="D748" s="70">
        <f>VLOOKUP($B748,Hosts!$A:$M,11,0)</f>
        <v>0.92</v>
      </c>
      <c r="E748" s="70">
        <f>VLOOKUP($B748,Hosts!$A:$M,12,0)</f>
        <v>0.84</v>
      </c>
      <c r="F748" t="str">
        <f>VLOOKUP($B748,Hosts!$A:$M,13,0)</f>
        <v>No</v>
      </c>
      <c r="G748" t="str">
        <f>INDEX(Hosts!$A:$M, MATCH(Places!$B748,Hosts!$A:$A,0), MATCH(Places!G$1,Hosts!$A$1:$M$1,0))</f>
        <v>Within an hour</v>
      </c>
      <c r="H748" s="70">
        <f>INDEX(Hosts!$A:$M, MATCH(Places!$B748,Hosts!$A:$A,0), MATCH(Places!H$1,Hosts!$A$1:$M$1,0))</f>
        <v>0.92</v>
      </c>
      <c r="I748" s="70">
        <f>INDEX(Hosts!$A:$M, MATCH(Places!$B748,Hosts!$A:$A,0), MATCH(Places!I$1,Hosts!$A$1:$M$1,0))</f>
        <v>0.84</v>
      </c>
      <c r="J748" t="str">
        <f>INDEX(Hosts!$A:$M, MATCH(Places!$B748,Hosts!$A:$A,0), MATCH(Places!J$1,Hosts!$A$1:$M$1,0))</f>
        <v>No</v>
      </c>
      <c r="K748">
        <v>19</v>
      </c>
      <c r="L748" t="str">
        <f>VLOOKUP($K748,Neighborhoods!$A:$C,2,0)</f>
        <v>Manhattan</v>
      </c>
      <c r="M748" t="str">
        <f>VLOOKUP($K748,Neighborhoods!$A:$C,3,0)</f>
        <v>Upper East Side</v>
      </c>
      <c r="N748" t="str">
        <f>INDEX(Neighborhoods!$A:$C, MATCH(Places!$K748,Neighborhoods!$A:$A,0), MATCH(Places!N$1,Neighborhoods!$A$1:$C$1,0))</f>
        <v>Manhattan</v>
      </c>
      <c r="O748" t="str">
        <f>INDEX(Neighborhoods!$A:$C, MATCH(Places!$K748,Neighborhoods!$A:$A,0), MATCH(Places!O$1,Neighborhoods!$A$1:$C$1,0))</f>
        <v>Upper East Side</v>
      </c>
      <c r="P748" t="s">
        <v>11822</v>
      </c>
      <c r="Q748" t="str">
        <f t="shared" si="44"/>
        <v>No</v>
      </c>
      <c r="R748">
        <v>3</v>
      </c>
      <c r="S748" t="str">
        <f t="shared" si="45"/>
        <v>Medium</v>
      </c>
      <c r="T748" s="50">
        <v>100</v>
      </c>
      <c r="U748" s="70">
        <f t="shared" si="46"/>
        <v>0.03</v>
      </c>
      <c r="V748" s="52">
        <v>4.5</v>
      </c>
      <c r="W748" s="52" t="str" cm="1">
        <f t="array" ref="W748">_xlfn.SWITCH(ROUND(V748,0),5,"Excellent",4,"Good",3,"Ok","Bad")</f>
        <v>Excellent</v>
      </c>
      <c r="X748">
        <v>6</v>
      </c>
      <c r="Y748" t="str">
        <f t="shared" si="47"/>
        <v>No</v>
      </c>
      <c r="Z748" s="68">
        <v>42037</v>
      </c>
      <c r="AA748" s="68">
        <v>43789</v>
      </c>
      <c r="AB748">
        <v>365</v>
      </c>
      <c r="AC748" t="s">
        <v>15615</v>
      </c>
    </row>
    <row r="749" spans="1:29" x14ac:dyDescent="0.3">
      <c r="A749" t="s">
        <v>566</v>
      </c>
      <c r="B749">
        <v>1605</v>
      </c>
      <c r="C749" t="str">
        <f>VLOOKUP($B749,Hosts!$A:$M,10,0)</f>
        <v>Within an hour</v>
      </c>
      <c r="D749" s="70">
        <f>VLOOKUP($B749,Hosts!$A:$M,11,0)</f>
        <v>0.92</v>
      </c>
      <c r="E749" s="70">
        <f>VLOOKUP($B749,Hosts!$A:$M,12,0)</f>
        <v>0.84</v>
      </c>
      <c r="F749" t="str">
        <f>VLOOKUP($B749,Hosts!$A:$M,13,0)</f>
        <v>No</v>
      </c>
      <c r="G749" t="str">
        <f>INDEX(Hosts!$A:$M, MATCH(Places!$B749,Hosts!$A:$A,0), MATCH(Places!G$1,Hosts!$A$1:$M$1,0))</f>
        <v>Within an hour</v>
      </c>
      <c r="H749" s="70">
        <f>INDEX(Hosts!$A:$M, MATCH(Places!$B749,Hosts!$A:$A,0), MATCH(Places!H$1,Hosts!$A$1:$M$1,0))</f>
        <v>0.92</v>
      </c>
      <c r="I749" s="70">
        <f>INDEX(Hosts!$A:$M, MATCH(Places!$B749,Hosts!$A:$A,0), MATCH(Places!I$1,Hosts!$A$1:$M$1,0))</f>
        <v>0.84</v>
      </c>
      <c r="J749" t="str">
        <f>INDEX(Hosts!$A:$M, MATCH(Places!$B749,Hosts!$A:$A,0), MATCH(Places!J$1,Hosts!$A$1:$M$1,0))</f>
        <v>No</v>
      </c>
      <c r="K749">
        <v>19</v>
      </c>
      <c r="L749" t="str">
        <f>VLOOKUP($K749,Neighborhoods!$A:$C,2,0)</f>
        <v>Manhattan</v>
      </c>
      <c r="M749" t="str">
        <f>VLOOKUP($K749,Neighborhoods!$A:$C,3,0)</f>
        <v>Upper East Side</v>
      </c>
      <c r="N749" t="str">
        <f>INDEX(Neighborhoods!$A:$C, MATCH(Places!$K749,Neighborhoods!$A:$A,0), MATCH(Places!N$1,Neighborhoods!$A$1:$C$1,0))</f>
        <v>Manhattan</v>
      </c>
      <c r="O749" t="str">
        <f>INDEX(Neighborhoods!$A:$C, MATCH(Places!$K749,Neighborhoods!$A:$A,0), MATCH(Places!O$1,Neighborhoods!$A$1:$C$1,0))</f>
        <v>Upper East Side</v>
      </c>
      <c r="P749" t="s">
        <v>11822</v>
      </c>
      <c r="Q749" t="str">
        <f t="shared" si="44"/>
        <v>No</v>
      </c>
      <c r="R749">
        <v>2</v>
      </c>
      <c r="S749" t="str">
        <f t="shared" si="45"/>
        <v>Small</v>
      </c>
      <c r="T749" s="50">
        <v>122</v>
      </c>
      <c r="U749" s="70">
        <f t="shared" si="46"/>
        <v>0.03</v>
      </c>
      <c r="V749" s="52">
        <v>4.5</v>
      </c>
      <c r="W749" s="52" t="str" cm="1">
        <f t="array" ref="W749">_xlfn.SWITCH(ROUND(V749,0),5,"Excellent",4,"Good",3,"Ok","Bad")</f>
        <v>Excellent</v>
      </c>
      <c r="X749">
        <v>6</v>
      </c>
      <c r="Y749" t="str">
        <f t="shared" si="47"/>
        <v>No</v>
      </c>
      <c r="Z749" s="68">
        <v>42063</v>
      </c>
      <c r="AA749" s="68">
        <v>43555</v>
      </c>
      <c r="AB749">
        <v>365</v>
      </c>
      <c r="AC749" t="s">
        <v>15615</v>
      </c>
    </row>
    <row r="750" spans="1:29" x14ac:dyDescent="0.3">
      <c r="A750" t="s">
        <v>567</v>
      </c>
      <c r="B750">
        <v>1605</v>
      </c>
      <c r="C750" t="str">
        <f>VLOOKUP($B750,Hosts!$A:$M,10,0)</f>
        <v>Within an hour</v>
      </c>
      <c r="D750" s="70">
        <f>VLOOKUP($B750,Hosts!$A:$M,11,0)</f>
        <v>0.92</v>
      </c>
      <c r="E750" s="70">
        <f>VLOOKUP($B750,Hosts!$A:$M,12,0)</f>
        <v>0.84</v>
      </c>
      <c r="F750" t="str">
        <f>VLOOKUP($B750,Hosts!$A:$M,13,0)</f>
        <v>No</v>
      </c>
      <c r="G750" t="str">
        <f>INDEX(Hosts!$A:$M, MATCH(Places!$B750,Hosts!$A:$A,0), MATCH(Places!G$1,Hosts!$A$1:$M$1,0))</f>
        <v>Within an hour</v>
      </c>
      <c r="H750" s="70">
        <f>INDEX(Hosts!$A:$M, MATCH(Places!$B750,Hosts!$A:$A,0), MATCH(Places!H$1,Hosts!$A$1:$M$1,0))</f>
        <v>0.92</v>
      </c>
      <c r="I750" s="70">
        <f>INDEX(Hosts!$A:$M, MATCH(Places!$B750,Hosts!$A:$A,0), MATCH(Places!I$1,Hosts!$A$1:$M$1,0))</f>
        <v>0.84</v>
      </c>
      <c r="J750" t="str">
        <f>INDEX(Hosts!$A:$M, MATCH(Places!$B750,Hosts!$A:$A,0), MATCH(Places!J$1,Hosts!$A$1:$M$1,0))</f>
        <v>No</v>
      </c>
      <c r="K750">
        <v>19</v>
      </c>
      <c r="L750" t="str">
        <f>VLOOKUP($K750,Neighborhoods!$A:$C,2,0)</f>
        <v>Manhattan</v>
      </c>
      <c r="M750" t="str">
        <f>VLOOKUP($K750,Neighborhoods!$A:$C,3,0)</f>
        <v>Upper East Side</v>
      </c>
      <c r="N750" t="str">
        <f>INDEX(Neighborhoods!$A:$C, MATCH(Places!$K750,Neighborhoods!$A:$A,0), MATCH(Places!N$1,Neighborhoods!$A$1:$C$1,0))</f>
        <v>Manhattan</v>
      </c>
      <c r="O750" t="str">
        <f>INDEX(Neighborhoods!$A:$C, MATCH(Places!$K750,Neighborhoods!$A:$A,0), MATCH(Places!O$1,Neighborhoods!$A$1:$C$1,0))</f>
        <v>Upper East Side</v>
      </c>
      <c r="P750" t="s">
        <v>11822</v>
      </c>
      <c r="Q750" t="str">
        <f t="shared" si="44"/>
        <v>No</v>
      </c>
      <c r="R750">
        <v>4</v>
      </c>
      <c r="S750" t="str">
        <f t="shared" si="45"/>
        <v>Medium</v>
      </c>
      <c r="T750" s="50">
        <v>126</v>
      </c>
      <c r="U750" s="70">
        <f t="shared" si="46"/>
        <v>0.03</v>
      </c>
      <c r="V750" s="52">
        <v>5</v>
      </c>
      <c r="W750" s="52" t="str" cm="1">
        <f t="array" ref="W750">_xlfn.SWITCH(ROUND(V750,0),5,"Excellent",4,"Good",3,"Ok","Bad")</f>
        <v>Excellent</v>
      </c>
      <c r="X750">
        <v>3</v>
      </c>
      <c r="Y750" t="str">
        <f t="shared" si="47"/>
        <v>No</v>
      </c>
      <c r="Z750" s="68">
        <v>42595</v>
      </c>
      <c r="AA750" s="68">
        <v>43916</v>
      </c>
      <c r="AB750">
        <v>365</v>
      </c>
      <c r="AC750" t="s">
        <v>15615</v>
      </c>
    </row>
    <row r="751" spans="1:29" x14ac:dyDescent="0.3">
      <c r="A751" t="s">
        <v>568</v>
      </c>
      <c r="B751">
        <v>1616</v>
      </c>
      <c r="C751" t="str">
        <f>VLOOKUP($B751,Hosts!$A:$M,10,0)</f>
        <v>Within a few hours</v>
      </c>
      <c r="D751" s="70">
        <f>VLOOKUP($B751,Hosts!$A:$M,11,0)</f>
        <v>0.8</v>
      </c>
      <c r="E751" s="70">
        <f>VLOOKUP($B751,Hosts!$A:$M,12,0)</f>
        <v>0.8</v>
      </c>
      <c r="F751" t="str">
        <f>VLOOKUP($B751,Hosts!$A:$M,13,0)</f>
        <v>No</v>
      </c>
      <c r="G751" t="str">
        <f>INDEX(Hosts!$A:$M, MATCH(Places!$B751,Hosts!$A:$A,0), MATCH(Places!G$1,Hosts!$A$1:$M$1,0))</f>
        <v>Within a few hours</v>
      </c>
      <c r="H751" s="70">
        <f>INDEX(Hosts!$A:$M, MATCH(Places!$B751,Hosts!$A:$A,0), MATCH(Places!H$1,Hosts!$A$1:$M$1,0))</f>
        <v>0.8</v>
      </c>
      <c r="I751" s="70">
        <f>INDEX(Hosts!$A:$M, MATCH(Places!$B751,Hosts!$A:$A,0), MATCH(Places!I$1,Hosts!$A$1:$M$1,0))</f>
        <v>0.8</v>
      </c>
      <c r="J751" t="str">
        <f>INDEX(Hosts!$A:$M, MATCH(Places!$B751,Hosts!$A:$A,0), MATCH(Places!J$1,Hosts!$A$1:$M$1,0))</f>
        <v>No</v>
      </c>
      <c r="K751">
        <v>9</v>
      </c>
      <c r="L751" t="str">
        <f>VLOOKUP($K751,Neighborhoods!$A:$C,2,0)</f>
        <v>Brooklyn</v>
      </c>
      <c r="M751" t="str">
        <f>VLOOKUP($K751,Neighborhoods!$A:$C,3,0)</f>
        <v>Crown Heights</v>
      </c>
      <c r="N751" t="str">
        <f>INDEX(Neighborhoods!$A:$C, MATCH(Places!$K751,Neighborhoods!$A:$A,0), MATCH(Places!N$1,Neighborhoods!$A$1:$C$1,0))</f>
        <v>Brooklyn</v>
      </c>
      <c r="O751" t="str">
        <f>INDEX(Neighborhoods!$A:$C, MATCH(Places!$K751,Neighborhoods!$A:$A,0), MATCH(Places!O$1,Neighborhoods!$A$1:$C$1,0))</f>
        <v>Crown Heights</v>
      </c>
      <c r="P751" t="s">
        <v>11822</v>
      </c>
      <c r="Q751" t="str">
        <f t="shared" si="44"/>
        <v>No</v>
      </c>
      <c r="R751">
        <v>5</v>
      </c>
      <c r="S751" t="str">
        <f t="shared" si="45"/>
        <v>Medium</v>
      </c>
      <c r="T751" s="50">
        <v>150</v>
      </c>
      <c r="U751" s="70">
        <f t="shared" si="46"/>
        <v>0.03</v>
      </c>
      <c r="V751" s="52">
        <v>4.58</v>
      </c>
      <c r="W751" s="52" t="str" cm="1">
        <f t="array" ref="W751">_xlfn.SWITCH(ROUND(V751,0),5,"Excellent",4,"Good",3,"Ok","Bad")</f>
        <v>Excellent</v>
      </c>
      <c r="X751">
        <v>24</v>
      </c>
      <c r="Y751" t="str">
        <f t="shared" si="47"/>
        <v>No</v>
      </c>
      <c r="Z751" s="68">
        <v>41905</v>
      </c>
      <c r="AA751" s="68">
        <v>43820</v>
      </c>
      <c r="AB751">
        <v>228</v>
      </c>
      <c r="AC751" t="s">
        <v>15615</v>
      </c>
    </row>
    <row r="752" spans="1:29" x14ac:dyDescent="0.3">
      <c r="A752" t="s">
        <v>14991</v>
      </c>
      <c r="B752">
        <v>1617</v>
      </c>
      <c r="C752" t="str">
        <f>VLOOKUP($B752,Hosts!$A:$M,10,0)</f>
        <v>Within a day</v>
      </c>
      <c r="D752" s="70">
        <f>VLOOKUP($B752,Hosts!$A:$M,11,0)</f>
        <v>0.5</v>
      </c>
      <c r="E752" s="70">
        <f>VLOOKUP($B752,Hosts!$A:$M,12,0)</f>
        <v>0.67</v>
      </c>
      <c r="F752" t="str">
        <f>VLOOKUP($B752,Hosts!$A:$M,13,0)</f>
        <v>No</v>
      </c>
      <c r="G752" t="str">
        <f>INDEX(Hosts!$A:$M, MATCH(Places!$B752,Hosts!$A:$A,0), MATCH(Places!G$1,Hosts!$A$1:$M$1,0))</f>
        <v>Within a day</v>
      </c>
      <c r="H752" s="70">
        <f>INDEX(Hosts!$A:$M, MATCH(Places!$B752,Hosts!$A:$A,0), MATCH(Places!H$1,Hosts!$A$1:$M$1,0))</f>
        <v>0.5</v>
      </c>
      <c r="I752" s="70">
        <f>INDEX(Hosts!$A:$M, MATCH(Places!$B752,Hosts!$A:$A,0), MATCH(Places!I$1,Hosts!$A$1:$M$1,0))</f>
        <v>0.67</v>
      </c>
      <c r="J752" t="str">
        <f>INDEX(Hosts!$A:$M, MATCH(Places!$B752,Hosts!$A:$A,0), MATCH(Places!J$1,Hosts!$A$1:$M$1,0))</f>
        <v>No</v>
      </c>
      <c r="K752">
        <v>17</v>
      </c>
      <c r="L752" t="str">
        <f>VLOOKUP($K752,Neighborhoods!$A:$C,2,0)</f>
        <v>Manhattan</v>
      </c>
      <c r="M752" t="str">
        <f>VLOOKUP($K752,Neighborhoods!$A:$C,3,0)</f>
        <v>Hell's Kitchen</v>
      </c>
      <c r="N752" t="str">
        <f>INDEX(Neighborhoods!$A:$C, MATCH(Places!$K752,Neighborhoods!$A:$A,0), MATCH(Places!N$1,Neighborhoods!$A$1:$C$1,0))</f>
        <v>Manhattan</v>
      </c>
      <c r="O752" t="str">
        <f>INDEX(Neighborhoods!$A:$C, MATCH(Places!$K752,Neighborhoods!$A:$A,0), MATCH(Places!O$1,Neighborhoods!$A$1:$C$1,0))</f>
        <v>Hell's Kitchen</v>
      </c>
      <c r="P752" t="s">
        <v>11822</v>
      </c>
      <c r="Q752" t="str">
        <f t="shared" si="44"/>
        <v>No</v>
      </c>
      <c r="R752">
        <v>4</v>
      </c>
      <c r="S752" t="str">
        <f t="shared" si="45"/>
        <v>Medium</v>
      </c>
      <c r="T752" s="50">
        <v>240</v>
      </c>
      <c r="U752" s="70">
        <f t="shared" si="46"/>
        <v>0.04</v>
      </c>
      <c r="V752" s="52">
        <v>4.4000000000000004</v>
      </c>
      <c r="W752" s="52" t="str" cm="1">
        <f t="array" ref="W752">_xlfn.SWITCH(ROUND(V752,0),5,"Excellent",4,"Good",3,"Ok","Bad")</f>
        <v>Good</v>
      </c>
      <c r="X752">
        <v>5</v>
      </c>
      <c r="Y752" t="str">
        <f t="shared" si="47"/>
        <v>No</v>
      </c>
      <c r="Z752" s="68">
        <v>41752</v>
      </c>
      <c r="AA752" s="68">
        <v>41950</v>
      </c>
      <c r="AB752">
        <v>89</v>
      </c>
      <c r="AC752" t="s">
        <v>15615</v>
      </c>
    </row>
    <row r="753" spans="1:29" x14ac:dyDescent="0.3">
      <c r="A753" t="s">
        <v>13639</v>
      </c>
      <c r="B753">
        <v>1622</v>
      </c>
      <c r="C753" t="str">
        <f>VLOOKUP($B753,Hosts!$A:$M,10,0)</f>
        <v>Within a few hours</v>
      </c>
      <c r="D753" s="70">
        <f>VLOOKUP($B753,Hosts!$A:$M,11,0)</f>
        <v>0.8</v>
      </c>
      <c r="E753" s="70">
        <f>VLOOKUP($B753,Hosts!$A:$M,12,0)</f>
        <v>0.88</v>
      </c>
      <c r="F753" t="str">
        <f>VLOOKUP($B753,Hosts!$A:$M,13,0)</f>
        <v>Yes</v>
      </c>
      <c r="G753" t="str">
        <f>INDEX(Hosts!$A:$M, MATCH(Places!$B753,Hosts!$A:$A,0), MATCH(Places!G$1,Hosts!$A$1:$M$1,0))</f>
        <v>Within a few hours</v>
      </c>
      <c r="H753" s="70">
        <f>INDEX(Hosts!$A:$M, MATCH(Places!$B753,Hosts!$A:$A,0), MATCH(Places!H$1,Hosts!$A$1:$M$1,0))</f>
        <v>0.8</v>
      </c>
      <c r="I753" s="70">
        <f>INDEX(Hosts!$A:$M, MATCH(Places!$B753,Hosts!$A:$A,0), MATCH(Places!I$1,Hosts!$A$1:$M$1,0))</f>
        <v>0.88</v>
      </c>
      <c r="J753" t="str">
        <f>INDEX(Hosts!$A:$M, MATCH(Places!$B753,Hosts!$A:$A,0), MATCH(Places!J$1,Hosts!$A$1:$M$1,0))</f>
        <v>Yes</v>
      </c>
      <c r="K753">
        <v>26</v>
      </c>
      <c r="L753" t="str">
        <f>VLOOKUP($K753,Neighborhoods!$A:$C,2,0)</f>
        <v>Queens</v>
      </c>
      <c r="M753" t="str">
        <f>VLOOKUP($K753,Neighborhoods!$A:$C,3,0)</f>
        <v>Sunnyside</v>
      </c>
      <c r="N753" t="str">
        <f>INDEX(Neighborhoods!$A:$C, MATCH(Places!$K753,Neighborhoods!$A:$A,0), MATCH(Places!N$1,Neighborhoods!$A$1:$C$1,0))</f>
        <v>Queens</v>
      </c>
      <c r="O753" t="str">
        <f>INDEX(Neighborhoods!$A:$C, MATCH(Places!$K753,Neighborhoods!$A:$A,0), MATCH(Places!O$1,Neighborhoods!$A$1:$C$1,0))</f>
        <v>Sunnyside</v>
      </c>
      <c r="P753" t="s">
        <v>1</v>
      </c>
      <c r="Q753" t="str">
        <f t="shared" si="44"/>
        <v>Yes</v>
      </c>
      <c r="R753">
        <v>2</v>
      </c>
      <c r="S753" t="str">
        <f t="shared" si="45"/>
        <v>Small</v>
      </c>
      <c r="T753" s="50">
        <v>60</v>
      </c>
      <c r="U753" s="70">
        <f t="shared" si="46"/>
        <v>0.03</v>
      </c>
      <c r="V753" s="52">
        <v>4.9800000000000004</v>
      </c>
      <c r="W753" s="52" t="str" cm="1">
        <f t="array" ref="W753">_xlfn.SWITCH(ROUND(V753,0),5,"Excellent",4,"Good",3,"Ok","Bad")</f>
        <v>Excellent</v>
      </c>
      <c r="X753">
        <v>50</v>
      </c>
      <c r="Y753" t="str">
        <f t="shared" si="47"/>
        <v>No</v>
      </c>
      <c r="Z753" s="68">
        <v>41786</v>
      </c>
      <c r="AA753" s="68">
        <v>43774</v>
      </c>
      <c r="AB753">
        <v>83</v>
      </c>
      <c r="AC753" t="s">
        <v>15615</v>
      </c>
    </row>
    <row r="754" spans="1:29" x14ac:dyDescent="0.3">
      <c r="A754" t="s">
        <v>13718</v>
      </c>
      <c r="B754">
        <v>1623</v>
      </c>
      <c r="C754" t="str">
        <f>VLOOKUP($B754,Hosts!$A:$M,10,0)</f>
        <v>Within a few hours</v>
      </c>
      <c r="D754" s="70">
        <f>VLOOKUP($B754,Hosts!$A:$M,11,0)</f>
        <v>1</v>
      </c>
      <c r="E754" s="70">
        <f>VLOOKUP($B754,Hosts!$A:$M,12,0)</f>
        <v>0.98</v>
      </c>
      <c r="F754" t="str">
        <f>VLOOKUP($B754,Hosts!$A:$M,13,0)</f>
        <v>Yes</v>
      </c>
      <c r="G754" t="str">
        <f>INDEX(Hosts!$A:$M, MATCH(Places!$B754,Hosts!$A:$A,0), MATCH(Places!G$1,Hosts!$A$1:$M$1,0))</f>
        <v>Within a few hours</v>
      </c>
      <c r="H754" s="70">
        <f>INDEX(Hosts!$A:$M, MATCH(Places!$B754,Hosts!$A:$A,0), MATCH(Places!H$1,Hosts!$A$1:$M$1,0))</f>
        <v>1</v>
      </c>
      <c r="I754" s="70">
        <f>INDEX(Hosts!$A:$M, MATCH(Places!$B754,Hosts!$A:$A,0), MATCH(Places!I$1,Hosts!$A$1:$M$1,0))</f>
        <v>0.98</v>
      </c>
      <c r="J754" t="str">
        <f>INDEX(Hosts!$A:$M, MATCH(Places!$B754,Hosts!$A:$A,0), MATCH(Places!J$1,Hosts!$A$1:$M$1,0))</f>
        <v>Yes</v>
      </c>
      <c r="K754">
        <v>11</v>
      </c>
      <c r="L754" t="str">
        <f>VLOOKUP($K754,Neighborhoods!$A:$C,2,0)</f>
        <v>Brooklyn</v>
      </c>
      <c r="M754" t="str">
        <f>VLOOKUP($K754,Neighborhoods!$A:$C,3,0)</f>
        <v>Greenpoint</v>
      </c>
      <c r="N754" t="str">
        <f>INDEX(Neighborhoods!$A:$C, MATCH(Places!$K754,Neighborhoods!$A:$A,0), MATCH(Places!N$1,Neighborhoods!$A$1:$C$1,0))</f>
        <v>Brooklyn</v>
      </c>
      <c r="O754" t="str">
        <f>INDEX(Neighborhoods!$A:$C, MATCH(Places!$K754,Neighborhoods!$A:$A,0), MATCH(Places!O$1,Neighborhoods!$A$1:$C$1,0))</f>
        <v>Greenpoint</v>
      </c>
      <c r="P754" t="s">
        <v>11822</v>
      </c>
      <c r="Q754" t="str">
        <f t="shared" si="44"/>
        <v>No</v>
      </c>
      <c r="R754">
        <v>6</v>
      </c>
      <c r="S754" t="str">
        <f t="shared" si="45"/>
        <v>Large</v>
      </c>
      <c r="T754" s="50">
        <v>214</v>
      </c>
      <c r="U754" s="70">
        <f t="shared" si="46"/>
        <v>0.04</v>
      </c>
      <c r="V754" s="52">
        <v>4.83</v>
      </c>
      <c r="W754" s="52" t="str" cm="1">
        <f t="array" ref="W754">_xlfn.SWITCH(ROUND(V754,0),5,"Excellent",4,"Good",3,"Ok","Bad")</f>
        <v>Excellent</v>
      </c>
      <c r="X754">
        <v>48</v>
      </c>
      <c r="Y754" t="str">
        <f t="shared" si="47"/>
        <v>No</v>
      </c>
      <c r="Z754" s="68">
        <v>41749</v>
      </c>
      <c r="AA754" s="68">
        <v>43994</v>
      </c>
      <c r="AB754">
        <v>101</v>
      </c>
      <c r="AC754" t="s">
        <v>15615</v>
      </c>
    </row>
    <row r="755" spans="1:29" x14ac:dyDescent="0.3">
      <c r="A755" t="s">
        <v>569</v>
      </c>
      <c r="B755">
        <v>1077</v>
      </c>
      <c r="C755" t="str">
        <f>VLOOKUP($B755,Hosts!$A:$M,10,0)</f>
        <v>Within a day</v>
      </c>
      <c r="D755" s="70">
        <f>VLOOKUP($B755,Hosts!$A:$M,11,0)</f>
        <v>1</v>
      </c>
      <c r="E755" s="70">
        <f>VLOOKUP($B755,Hosts!$A:$M,12,0)</f>
        <v>0.9</v>
      </c>
      <c r="F755" t="str">
        <f>VLOOKUP($B755,Hosts!$A:$M,13,0)</f>
        <v>Yes</v>
      </c>
      <c r="G755" t="str">
        <f>INDEX(Hosts!$A:$M, MATCH(Places!$B755,Hosts!$A:$A,0), MATCH(Places!G$1,Hosts!$A$1:$M$1,0))</f>
        <v>Within a day</v>
      </c>
      <c r="H755" s="70">
        <f>INDEX(Hosts!$A:$M, MATCH(Places!$B755,Hosts!$A:$A,0), MATCH(Places!H$1,Hosts!$A$1:$M$1,0))</f>
        <v>1</v>
      </c>
      <c r="I755" s="70">
        <f>INDEX(Hosts!$A:$M, MATCH(Places!$B755,Hosts!$A:$A,0), MATCH(Places!I$1,Hosts!$A$1:$M$1,0))</f>
        <v>0.9</v>
      </c>
      <c r="J755" t="str">
        <f>INDEX(Hosts!$A:$M, MATCH(Places!$B755,Hosts!$A:$A,0), MATCH(Places!J$1,Hosts!$A$1:$M$1,0))</f>
        <v>Yes</v>
      </c>
      <c r="K755">
        <v>19</v>
      </c>
      <c r="L755" t="str">
        <f>VLOOKUP($K755,Neighborhoods!$A:$C,2,0)</f>
        <v>Manhattan</v>
      </c>
      <c r="M755" t="str">
        <f>VLOOKUP($K755,Neighborhoods!$A:$C,3,0)</f>
        <v>Upper East Side</v>
      </c>
      <c r="N755" t="str">
        <f>INDEX(Neighborhoods!$A:$C, MATCH(Places!$K755,Neighborhoods!$A:$A,0), MATCH(Places!N$1,Neighborhoods!$A$1:$C$1,0))</f>
        <v>Manhattan</v>
      </c>
      <c r="O755" t="str">
        <f>INDEX(Neighborhoods!$A:$C, MATCH(Places!$K755,Neighborhoods!$A:$A,0), MATCH(Places!O$1,Neighborhoods!$A$1:$C$1,0))</f>
        <v>Upper East Side</v>
      </c>
      <c r="P755" t="s">
        <v>11822</v>
      </c>
      <c r="Q755" t="str">
        <f t="shared" si="44"/>
        <v>No</v>
      </c>
      <c r="R755">
        <v>10</v>
      </c>
      <c r="S755" t="str">
        <f t="shared" si="45"/>
        <v>Large</v>
      </c>
      <c r="T755" s="50">
        <v>1999</v>
      </c>
      <c r="U755" s="70">
        <f t="shared" si="46"/>
        <v>7.0000000000000007E-2</v>
      </c>
      <c r="V755" s="52">
        <v>4.91</v>
      </c>
      <c r="W755" s="52" t="str" cm="1">
        <f t="array" ref="W755">_xlfn.SWITCH(ROUND(V755,0),5,"Excellent",4,"Good",3,"Ok","Bad")</f>
        <v>Excellent</v>
      </c>
      <c r="X755">
        <v>33</v>
      </c>
      <c r="Y755" t="str">
        <f t="shared" si="47"/>
        <v>No</v>
      </c>
      <c r="Z755" s="68">
        <v>41844</v>
      </c>
      <c r="AA755" s="68">
        <v>43665</v>
      </c>
      <c r="AB755">
        <v>179</v>
      </c>
      <c r="AC755" t="s">
        <v>15615</v>
      </c>
    </row>
    <row r="756" spans="1:29" x14ac:dyDescent="0.3">
      <c r="A756" t="s">
        <v>15062</v>
      </c>
      <c r="B756">
        <v>865</v>
      </c>
      <c r="C756" t="str">
        <f>VLOOKUP($B756,Hosts!$A:$M,10,0)</f>
        <v>Within a day</v>
      </c>
      <c r="D756" s="70">
        <f>VLOOKUP($B756,Hosts!$A:$M,11,0)</f>
        <v>1</v>
      </c>
      <c r="E756" s="70">
        <f>VLOOKUP($B756,Hosts!$A:$M,12,0)</f>
        <v>0.42</v>
      </c>
      <c r="F756" t="str">
        <f>VLOOKUP($B756,Hosts!$A:$M,13,0)</f>
        <v>No</v>
      </c>
      <c r="G756" t="str">
        <f>INDEX(Hosts!$A:$M, MATCH(Places!$B756,Hosts!$A:$A,0), MATCH(Places!G$1,Hosts!$A$1:$M$1,0))</f>
        <v>Within a day</v>
      </c>
      <c r="H756" s="70">
        <f>INDEX(Hosts!$A:$M, MATCH(Places!$B756,Hosts!$A:$A,0), MATCH(Places!H$1,Hosts!$A$1:$M$1,0))</f>
        <v>1</v>
      </c>
      <c r="I756" s="70">
        <f>INDEX(Hosts!$A:$M, MATCH(Places!$B756,Hosts!$A:$A,0), MATCH(Places!I$1,Hosts!$A$1:$M$1,0))</f>
        <v>0.42</v>
      </c>
      <c r="J756" t="str">
        <f>INDEX(Hosts!$A:$M, MATCH(Places!$B756,Hosts!$A:$A,0), MATCH(Places!J$1,Hosts!$A$1:$M$1,0))</f>
        <v>No</v>
      </c>
      <c r="K756">
        <v>11</v>
      </c>
      <c r="L756" t="str">
        <f>VLOOKUP($K756,Neighborhoods!$A:$C,2,0)</f>
        <v>Brooklyn</v>
      </c>
      <c r="M756" t="str">
        <f>VLOOKUP($K756,Neighborhoods!$A:$C,3,0)</f>
        <v>Greenpoint</v>
      </c>
      <c r="N756" t="str">
        <f>INDEX(Neighborhoods!$A:$C, MATCH(Places!$K756,Neighborhoods!$A:$A,0), MATCH(Places!N$1,Neighborhoods!$A$1:$C$1,0))</f>
        <v>Brooklyn</v>
      </c>
      <c r="O756" t="str">
        <f>INDEX(Neighborhoods!$A:$C, MATCH(Places!$K756,Neighborhoods!$A:$A,0), MATCH(Places!O$1,Neighborhoods!$A$1:$C$1,0))</f>
        <v>Greenpoint</v>
      </c>
      <c r="P756" t="s">
        <v>1</v>
      </c>
      <c r="Q756" t="str">
        <f t="shared" si="44"/>
        <v>Yes</v>
      </c>
      <c r="R756">
        <v>1</v>
      </c>
      <c r="S756" t="str">
        <f t="shared" si="45"/>
        <v>Small</v>
      </c>
      <c r="T756" s="50">
        <v>54</v>
      </c>
      <c r="U756" s="70">
        <f t="shared" si="46"/>
        <v>0.03</v>
      </c>
      <c r="V756" s="52">
        <v>4.33</v>
      </c>
      <c r="W756" s="52" t="str" cm="1">
        <f t="array" ref="W756">_xlfn.SWITCH(ROUND(V756,0),5,"Excellent",4,"Good",3,"Ok","Bad")</f>
        <v>Good</v>
      </c>
      <c r="X756">
        <v>9</v>
      </c>
      <c r="Y756" t="str">
        <f t="shared" si="47"/>
        <v>No</v>
      </c>
      <c r="Z756" s="68">
        <v>42491</v>
      </c>
      <c r="AA756" s="68">
        <v>43743</v>
      </c>
      <c r="AB756">
        <v>365</v>
      </c>
      <c r="AC756" t="s">
        <v>15615</v>
      </c>
    </row>
    <row r="757" spans="1:29" x14ac:dyDescent="0.3">
      <c r="A757" t="s">
        <v>570</v>
      </c>
      <c r="B757">
        <v>1022</v>
      </c>
      <c r="C757" t="str">
        <f>VLOOKUP($B757,Hosts!$A:$M,10,0)</f>
        <v>Within a day</v>
      </c>
      <c r="D757" s="70">
        <f>VLOOKUP($B757,Hosts!$A:$M,11,0)</f>
        <v>0.5</v>
      </c>
      <c r="E757" s="70">
        <f>VLOOKUP($B757,Hosts!$A:$M,12,0)</f>
        <v>0.67</v>
      </c>
      <c r="F757" t="str">
        <f>VLOOKUP($B757,Hosts!$A:$M,13,0)</f>
        <v>No</v>
      </c>
      <c r="G757" t="str">
        <f>INDEX(Hosts!$A:$M, MATCH(Places!$B757,Hosts!$A:$A,0), MATCH(Places!G$1,Hosts!$A$1:$M$1,0))</f>
        <v>Within a day</v>
      </c>
      <c r="H757" s="70">
        <f>INDEX(Hosts!$A:$M, MATCH(Places!$B757,Hosts!$A:$A,0), MATCH(Places!H$1,Hosts!$A$1:$M$1,0))</f>
        <v>0.5</v>
      </c>
      <c r="I757" s="70">
        <f>INDEX(Hosts!$A:$M, MATCH(Places!$B757,Hosts!$A:$A,0), MATCH(Places!I$1,Hosts!$A$1:$M$1,0))</f>
        <v>0.67</v>
      </c>
      <c r="J757" t="str">
        <f>INDEX(Hosts!$A:$M, MATCH(Places!$B757,Hosts!$A:$A,0), MATCH(Places!J$1,Hosts!$A$1:$M$1,0))</f>
        <v>No</v>
      </c>
      <c r="K757">
        <v>12</v>
      </c>
      <c r="L757" t="str">
        <f>VLOOKUP($K757,Neighborhoods!$A:$C,2,0)</f>
        <v>Brooklyn</v>
      </c>
      <c r="M757" t="str">
        <f>VLOOKUP($K757,Neighborhoods!$A:$C,3,0)</f>
        <v>Williamsburg</v>
      </c>
      <c r="N757" t="str">
        <f>INDEX(Neighborhoods!$A:$C, MATCH(Places!$K757,Neighborhoods!$A:$A,0), MATCH(Places!N$1,Neighborhoods!$A$1:$C$1,0))</f>
        <v>Brooklyn</v>
      </c>
      <c r="O757" t="str">
        <f>INDEX(Neighborhoods!$A:$C, MATCH(Places!$K757,Neighborhoods!$A:$A,0), MATCH(Places!O$1,Neighborhoods!$A$1:$C$1,0))</f>
        <v>Williamsburg</v>
      </c>
      <c r="P757" t="s">
        <v>1</v>
      </c>
      <c r="Q757" t="str">
        <f t="shared" si="44"/>
        <v>Yes</v>
      </c>
      <c r="R757">
        <v>2</v>
      </c>
      <c r="S757" t="str">
        <f t="shared" si="45"/>
        <v>Small</v>
      </c>
      <c r="T757" s="50">
        <v>59</v>
      </c>
      <c r="U757" s="70">
        <f t="shared" si="46"/>
        <v>0.03</v>
      </c>
      <c r="V757" s="52">
        <v>4.5</v>
      </c>
      <c r="W757" s="52" t="str" cm="1">
        <f t="array" ref="W757">_xlfn.SWITCH(ROUND(V757,0),5,"Excellent",4,"Good",3,"Ok","Bad")</f>
        <v>Excellent</v>
      </c>
      <c r="X757">
        <v>6</v>
      </c>
      <c r="Y757" t="str">
        <f t="shared" si="47"/>
        <v>No</v>
      </c>
      <c r="Z757" s="68">
        <v>41842</v>
      </c>
      <c r="AA757" s="68">
        <v>43592</v>
      </c>
      <c r="AB757">
        <v>0</v>
      </c>
      <c r="AC757" t="s">
        <v>15615</v>
      </c>
    </row>
    <row r="758" spans="1:29" x14ac:dyDescent="0.3">
      <c r="A758" t="s">
        <v>14501</v>
      </c>
      <c r="B758">
        <v>397</v>
      </c>
      <c r="C758" t="str">
        <f>VLOOKUP($B758,Hosts!$A:$M,10,0)</f>
        <v>Within a day</v>
      </c>
      <c r="D758" s="70">
        <f>VLOOKUP($B758,Hosts!$A:$M,11,0)</f>
        <v>0.5</v>
      </c>
      <c r="E758" s="70">
        <f>VLOOKUP($B758,Hosts!$A:$M,12,0)</f>
        <v>0.71</v>
      </c>
      <c r="F758" t="str">
        <f>VLOOKUP($B758,Hosts!$A:$M,13,0)</f>
        <v>No</v>
      </c>
      <c r="G758" t="str">
        <f>INDEX(Hosts!$A:$M, MATCH(Places!$B758,Hosts!$A:$A,0), MATCH(Places!G$1,Hosts!$A$1:$M$1,0))</f>
        <v>Within a day</v>
      </c>
      <c r="H758" s="70">
        <f>INDEX(Hosts!$A:$M, MATCH(Places!$B758,Hosts!$A:$A,0), MATCH(Places!H$1,Hosts!$A$1:$M$1,0))</f>
        <v>0.5</v>
      </c>
      <c r="I758" s="70">
        <f>INDEX(Hosts!$A:$M, MATCH(Places!$B758,Hosts!$A:$A,0), MATCH(Places!I$1,Hosts!$A$1:$M$1,0))</f>
        <v>0.71</v>
      </c>
      <c r="J758" t="str">
        <f>INDEX(Hosts!$A:$M, MATCH(Places!$B758,Hosts!$A:$A,0), MATCH(Places!J$1,Hosts!$A$1:$M$1,0))</f>
        <v>No</v>
      </c>
      <c r="K758">
        <v>24</v>
      </c>
      <c r="L758" t="str">
        <f>VLOOKUP($K758,Neighborhoods!$A:$C,2,0)</f>
        <v>Queens</v>
      </c>
      <c r="M758" t="str">
        <f>VLOOKUP($K758,Neighborhoods!$A:$C,3,0)</f>
        <v>Long Island City</v>
      </c>
      <c r="N758" t="str">
        <f>INDEX(Neighborhoods!$A:$C, MATCH(Places!$K758,Neighborhoods!$A:$A,0), MATCH(Places!N$1,Neighborhoods!$A$1:$C$1,0))</f>
        <v>Queens</v>
      </c>
      <c r="O758" t="str">
        <f>INDEX(Neighborhoods!$A:$C, MATCH(Places!$K758,Neighborhoods!$A:$A,0), MATCH(Places!O$1,Neighborhoods!$A$1:$C$1,0))</f>
        <v>Long Island City</v>
      </c>
      <c r="P758" t="s">
        <v>11822</v>
      </c>
      <c r="Q758" t="str">
        <f t="shared" si="44"/>
        <v>No</v>
      </c>
      <c r="R758">
        <v>6</v>
      </c>
      <c r="S758" t="str">
        <f t="shared" si="45"/>
        <v>Large</v>
      </c>
      <c r="T758" s="50">
        <v>134</v>
      </c>
      <c r="U758" s="70">
        <f t="shared" si="46"/>
        <v>0.03</v>
      </c>
      <c r="V758" s="52">
        <v>4.8600000000000003</v>
      </c>
      <c r="W758" s="52" t="str" cm="1">
        <f t="array" ref="W758">_xlfn.SWITCH(ROUND(V758,0),5,"Excellent",4,"Good",3,"Ok","Bad")</f>
        <v>Excellent</v>
      </c>
      <c r="X758">
        <v>7</v>
      </c>
      <c r="Y758" t="str">
        <f t="shared" si="47"/>
        <v>No</v>
      </c>
      <c r="Z758" s="68">
        <v>41840</v>
      </c>
      <c r="AA758" s="68">
        <v>43828</v>
      </c>
      <c r="AB758">
        <v>4</v>
      </c>
      <c r="AC758" t="s">
        <v>15615</v>
      </c>
    </row>
    <row r="759" spans="1:29" x14ac:dyDescent="0.3">
      <c r="A759" t="s">
        <v>571</v>
      </c>
      <c r="B759">
        <v>745</v>
      </c>
      <c r="C759" t="str">
        <f>VLOOKUP($B759,Hosts!$A:$M,10,0)</f>
        <v>Within a day</v>
      </c>
      <c r="D759" s="70">
        <f>VLOOKUP($B759,Hosts!$A:$M,11,0)</f>
        <v>0.67</v>
      </c>
      <c r="E759" s="70">
        <f>VLOOKUP($B759,Hosts!$A:$M,12,0)</f>
        <v>0.63</v>
      </c>
      <c r="F759" t="str">
        <f>VLOOKUP($B759,Hosts!$A:$M,13,0)</f>
        <v>No</v>
      </c>
      <c r="G759" t="str">
        <f>INDEX(Hosts!$A:$M, MATCH(Places!$B759,Hosts!$A:$A,0), MATCH(Places!G$1,Hosts!$A$1:$M$1,0))</f>
        <v>Within a day</v>
      </c>
      <c r="H759" s="70">
        <f>INDEX(Hosts!$A:$M, MATCH(Places!$B759,Hosts!$A:$A,0), MATCH(Places!H$1,Hosts!$A$1:$M$1,0))</f>
        <v>0.67</v>
      </c>
      <c r="I759" s="70">
        <f>INDEX(Hosts!$A:$M, MATCH(Places!$B759,Hosts!$A:$A,0), MATCH(Places!I$1,Hosts!$A$1:$M$1,0))</f>
        <v>0.63</v>
      </c>
      <c r="J759" t="str">
        <f>INDEX(Hosts!$A:$M, MATCH(Places!$B759,Hosts!$A:$A,0), MATCH(Places!J$1,Hosts!$A$1:$M$1,0))</f>
        <v>No</v>
      </c>
      <c r="K759">
        <v>17</v>
      </c>
      <c r="L759" t="str">
        <f>VLOOKUP($K759,Neighborhoods!$A:$C,2,0)</f>
        <v>Manhattan</v>
      </c>
      <c r="M759" t="str">
        <f>VLOOKUP($K759,Neighborhoods!$A:$C,3,0)</f>
        <v>Hell's Kitchen</v>
      </c>
      <c r="N759" t="str">
        <f>INDEX(Neighborhoods!$A:$C, MATCH(Places!$K759,Neighborhoods!$A:$A,0), MATCH(Places!N$1,Neighborhoods!$A$1:$C$1,0))</f>
        <v>Manhattan</v>
      </c>
      <c r="O759" t="str">
        <f>INDEX(Neighborhoods!$A:$C, MATCH(Places!$K759,Neighborhoods!$A:$A,0), MATCH(Places!O$1,Neighborhoods!$A$1:$C$1,0))</f>
        <v>Hell's Kitchen</v>
      </c>
      <c r="P759" t="s">
        <v>11822</v>
      </c>
      <c r="Q759" t="str">
        <f t="shared" si="44"/>
        <v>No</v>
      </c>
      <c r="R759">
        <v>4</v>
      </c>
      <c r="S759" t="str">
        <f t="shared" si="45"/>
        <v>Medium</v>
      </c>
      <c r="T759" s="50">
        <v>79</v>
      </c>
      <c r="U759" s="70">
        <f t="shared" si="46"/>
        <v>0.03</v>
      </c>
      <c r="V759" s="52">
        <v>4.75</v>
      </c>
      <c r="W759" s="52" t="str" cm="1">
        <f t="array" ref="W759">_xlfn.SWITCH(ROUND(V759,0),5,"Excellent",4,"Good",3,"Ok","Bad")</f>
        <v>Excellent</v>
      </c>
      <c r="X759">
        <v>12</v>
      </c>
      <c r="Y759" t="str">
        <f t="shared" si="47"/>
        <v>No</v>
      </c>
      <c r="Z759" s="68">
        <v>41937</v>
      </c>
      <c r="AA759" s="68">
        <v>43924</v>
      </c>
      <c r="AB759">
        <v>65</v>
      </c>
      <c r="AC759" t="s">
        <v>15615</v>
      </c>
    </row>
    <row r="760" spans="1:29" x14ac:dyDescent="0.3">
      <c r="A760" t="s">
        <v>13308</v>
      </c>
      <c r="B760">
        <v>1239</v>
      </c>
      <c r="C760" t="str">
        <f>VLOOKUP($B760,Hosts!$A:$M,10,0)</f>
        <v>Within an hour</v>
      </c>
      <c r="D760" s="70">
        <f>VLOOKUP($B760,Hosts!$A:$M,11,0)</f>
        <v>0.98</v>
      </c>
      <c r="E760" s="70">
        <f>VLOOKUP($B760,Hosts!$A:$M,12,0)</f>
        <v>1</v>
      </c>
      <c r="F760" t="str">
        <f>VLOOKUP($B760,Hosts!$A:$M,13,0)</f>
        <v>No</v>
      </c>
      <c r="G760" t="str">
        <f>INDEX(Hosts!$A:$M, MATCH(Places!$B760,Hosts!$A:$A,0), MATCH(Places!G$1,Hosts!$A$1:$M$1,0))</f>
        <v>Within an hour</v>
      </c>
      <c r="H760" s="70">
        <f>INDEX(Hosts!$A:$M, MATCH(Places!$B760,Hosts!$A:$A,0), MATCH(Places!H$1,Hosts!$A$1:$M$1,0))</f>
        <v>0.98</v>
      </c>
      <c r="I760" s="70">
        <f>INDEX(Hosts!$A:$M, MATCH(Places!$B760,Hosts!$A:$A,0), MATCH(Places!I$1,Hosts!$A$1:$M$1,0))</f>
        <v>1</v>
      </c>
      <c r="J760" t="str">
        <f>INDEX(Hosts!$A:$M, MATCH(Places!$B760,Hosts!$A:$A,0), MATCH(Places!J$1,Hosts!$A$1:$M$1,0))</f>
        <v>No</v>
      </c>
      <c r="K760">
        <v>11</v>
      </c>
      <c r="L760" t="str">
        <f>VLOOKUP($K760,Neighborhoods!$A:$C,2,0)</f>
        <v>Brooklyn</v>
      </c>
      <c r="M760" t="str">
        <f>VLOOKUP($K760,Neighborhoods!$A:$C,3,0)</f>
        <v>Greenpoint</v>
      </c>
      <c r="N760" t="str">
        <f>INDEX(Neighborhoods!$A:$C, MATCH(Places!$K760,Neighborhoods!$A:$A,0), MATCH(Places!N$1,Neighborhoods!$A$1:$C$1,0))</f>
        <v>Brooklyn</v>
      </c>
      <c r="O760" t="str">
        <f>INDEX(Neighborhoods!$A:$C, MATCH(Places!$K760,Neighborhoods!$A:$A,0), MATCH(Places!O$1,Neighborhoods!$A$1:$C$1,0))</f>
        <v>Greenpoint</v>
      </c>
      <c r="P760" t="s">
        <v>11822</v>
      </c>
      <c r="Q760" t="str">
        <f t="shared" si="44"/>
        <v>No</v>
      </c>
      <c r="R760">
        <v>5</v>
      </c>
      <c r="S760" t="str">
        <f t="shared" si="45"/>
        <v>Medium</v>
      </c>
      <c r="T760" s="50">
        <v>119</v>
      </c>
      <c r="U760" s="70">
        <f t="shared" si="46"/>
        <v>0.03</v>
      </c>
      <c r="V760" s="52">
        <v>4.67</v>
      </c>
      <c r="W760" s="52" t="str" cm="1">
        <f t="array" ref="W760">_xlfn.SWITCH(ROUND(V760,0),5,"Excellent",4,"Good",3,"Ok","Bad")</f>
        <v>Excellent</v>
      </c>
      <c r="X760">
        <v>3</v>
      </c>
      <c r="Y760" t="str">
        <f t="shared" si="47"/>
        <v>No</v>
      </c>
      <c r="Z760" s="68">
        <v>42323</v>
      </c>
      <c r="AA760" s="68">
        <v>42589</v>
      </c>
      <c r="AB760">
        <v>228</v>
      </c>
      <c r="AC760" t="s">
        <v>15616</v>
      </c>
    </row>
    <row r="761" spans="1:29" x14ac:dyDescent="0.3">
      <c r="A761" t="s">
        <v>14605</v>
      </c>
      <c r="B761">
        <v>1239</v>
      </c>
      <c r="C761" t="str">
        <f>VLOOKUP($B761,Hosts!$A:$M,10,0)</f>
        <v>Within an hour</v>
      </c>
      <c r="D761" s="70">
        <f>VLOOKUP($B761,Hosts!$A:$M,11,0)</f>
        <v>0.98</v>
      </c>
      <c r="E761" s="70">
        <f>VLOOKUP($B761,Hosts!$A:$M,12,0)</f>
        <v>1</v>
      </c>
      <c r="F761" t="str">
        <f>VLOOKUP($B761,Hosts!$A:$M,13,0)</f>
        <v>No</v>
      </c>
      <c r="G761" t="str">
        <f>INDEX(Hosts!$A:$M, MATCH(Places!$B761,Hosts!$A:$A,0), MATCH(Places!G$1,Hosts!$A$1:$M$1,0))</f>
        <v>Within an hour</v>
      </c>
      <c r="H761" s="70">
        <f>INDEX(Hosts!$A:$M, MATCH(Places!$B761,Hosts!$A:$A,0), MATCH(Places!H$1,Hosts!$A$1:$M$1,0))</f>
        <v>0.98</v>
      </c>
      <c r="I761" s="70">
        <f>INDEX(Hosts!$A:$M, MATCH(Places!$B761,Hosts!$A:$A,0), MATCH(Places!I$1,Hosts!$A$1:$M$1,0))</f>
        <v>1</v>
      </c>
      <c r="J761" t="str">
        <f>INDEX(Hosts!$A:$M, MATCH(Places!$B761,Hosts!$A:$A,0), MATCH(Places!J$1,Hosts!$A$1:$M$1,0))</f>
        <v>No</v>
      </c>
      <c r="K761">
        <v>11</v>
      </c>
      <c r="L761" t="str">
        <f>VLOOKUP($K761,Neighborhoods!$A:$C,2,0)</f>
        <v>Brooklyn</v>
      </c>
      <c r="M761" t="str">
        <f>VLOOKUP($K761,Neighborhoods!$A:$C,3,0)</f>
        <v>Greenpoint</v>
      </c>
      <c r="N761" t="str">
        <f>INDEX(Neighborhoods!$A:$C, MATCH(Places!$K761,Neighborhoods!$A:$A,0), MATCH(Places!N$1,Neighborhoods!$A$1:$C$1,0))</f>
        <v>Brooklyn</v>
      </c>
      <c r="O761" t="str">
        <f>INDEX(Neighborhoods!$A:$C, MATCH(Places!$K761,Neighborhoods!$A:$A,0), MATCH(Places!O$1,Neighborhoods!$A$1:$C$1,0))</f>
        <v>Greenpoint</v>
      </c>
      <c r="P761" t="s">
        <v>11822</v>
      </c>
      <c r="Q761" t="str">
        <f t="shared" si="44"/>
        <v>No</v>
      </c>
      <c r="R761">
        <v>5</v>
      </c>
      <c r="S761" t="str">
        <f t="shared" si="45"/>
        <v>Medium</v>
      </c>
      <c r="T761" s="50">
        <v>119</v>
      </c>
      <c r="U761" s="70">
        <f t="shared" si="46"/>
        <v>0.03</v>
      </c>
      <c r="V761" s="52">
        <v>4.71</v>
      </c>
      <c r="W761" s="52" t="str" cm="1">
        <f t="array" ref="W761">_xlfn.SWITCH(ROUND(V761,0),5,"Excellent",4,"Good",3,"Ok","Bad")</f>
        <v>Excellent</v>
      </c>
      <c r="X761">
        <v>7</v>
      </c>
      <c r="Y761" t="str">
        <f t="shared" si="47"/>
        <v>No</v>
      </c>
      <c r="Z761" s="68">
        <v>42194</v>
      </c>
      <c r="AA761" s="68">
        <v>43909</v>
      </c>
      <c r="AB761">
        <v>334</v>
      </c>
      <c r="AC761" t="s">
        <v>15616</v>
      </c>
    </row>
    <row r="762" spans="1:29" x14ac:dyDescent="0.3">
      <c r="A762" t="s">
        <v>13308</v>
      </c>
      <c r="B762">
        <v>1239</v>
      </c>
      <c r="C762" t="str">
        <f>VLOOKUP($B762,Hosts!$A:$M,10,0)</f>
        <v>Within an hour</v>
      </c>
      <c r="D762" s="70">
        <f>VLOOKUP($B762,Hosts!$A:$M,11,0)</f>
        <v>0.98</v>
      </c>
      <c r="E762" s="70">
        <f>VLOOKUP($B762,Hosts!$A:$M,12,0)</f>
        <v>1</v>
      </c>
      <c r="F762" t="str">
        <f>VLOOKUP($B762,Hosts!$A:$M,13,0)</f>
        <v>No</v>
      </c>
      <c r="G762" t="str">
        <f>INDEX(Hosts!$A:$M, MATCH(Places!$B762,Hosts!$A:$A,0), MATCH(Places!G$1,Hosts!$A$1:$M$1,0))</f>
        <v>Within an hour</v>
      </c>
      <c r="H762" s="70">
        <f>INDEX(Hosts!$A:$M, MATCH(Places!$B762,Hosts!$A:$A,0), MATCH(Places!H$1,Hosts!$A$1:$M$1,0))</f>
        <v>0.98</v>
      </c>
      <c r="I762" s="70">
        <f>INDEX(Hosts!$A:$M, MATCH(Places!$B762,Hosts!$A:$A,0), MATCH(Places!I$1,Hosts!$A$1:$M$1,0))</f>
        <v>1</v>
      </c>
      <c r="J762" t="str">
        <f>INDEX(Hosts!$A:$M, MATCH(Places!$B762,Hosts!$A:$A,0), MATCH(Places!J$1,Hosts!$A$1:$M$1,0))</f>
        <v>No</v>
      </c>
      <c r="K762">
        <v>11</v>
      </c>
      <c r="L762" t="str">
        <f>VLOOKUP($K762,Neighborhoods!$A:$C,2,0)</f>
        <v>Brooklyn</v>
      </c>
      <c r="M762" t="str">
        <f>VLOOKUP($K762,Neighborhoods!$A:$C,3,0)</f>
        <v>Greenpoint</v>
      </c>
      <c r="N762" t="str">
        <f>INDEX(Neighborhoods!$A:$C, MATCH(Places!$K762,Neighborhoods!$A:$A,0), MATCH(Places!N$1,Neighborhoods!$A$1:$C$1,0))</f>
        <v>Brooklyn</v>
      </c>
      <c r="O762" t="str">
        <f>INDEX(Neighborhoods!$A:$C, MATCH(Places!$K762,Neighborhoods!$A:$A,0), MATCH(Places!O$1,Neighborhoods!$A$1:$C$1,0))</f>
        <v>Greenpoint</v>
      </c>
      <c r="P762" t="s">
        <v>11822</v>
      </c>
      <c r="Q762" t="str">
        <f t="shared" si="44"/>
        <v>No</v>
      </c>
      <c r="R762">
        <v>4</v>
      </c>
      <c r="S762" t="str">
        <f t="shared" si="45"/>
        <v>Medium</v>
      </c>
      <c r="T762" s="50">
        <v>129</v>
      </c>
      <c r="U762" s="70">
        <f t="shared" si="46"/>
        <v>0.03</v>
      </c>
      <c r="V762" s="52">
        <v>5</v>
      </c>
      <c r="W762" s="52" t="str" cm="1">
        <f t="array" ref="W762">_xlfn.SWITCH(ROUND(V762,0),5,"Excellent",4,"Good",3,"Ok","Bad")</f>
        <v>Excellent</v>
      </c>
      <c r="X762">
        <v>8</v>
      </c>
      <c r="Y762" t="str">
        <f t="shared" si="47"/>
        <v>No</v>
      </c>
      <c r="Z762" s="68">
        <v>41852</v>
      </c>
      <c r="AA762" s="68">
        <v>43771</v>
      </c>
      <c r="AB762">
        <v>184</v>
      </c>
      <c r="AC762" t="s">
        <v>15616</v>
      </c>
    </row>
    <row r="763" spans="1:29" x14ac:dyDescent="0.3">
      <c r="A763" t="s">
        <v>572</v>
      </c>
      <c r="B763">
        <v>1616</v>
      </c>
      <c r="C763" t="str">
        <f>VLOOKUP($B763,Hosts!$A:$M,10,0)</f>
        <v>Within a few hours</v>
      </c>
      <c r="D763" s="70">
        <f>VLOOKUP($B763,Hosts!$A:$M,11,0)</f>
        <v>0.8</v>
      </c>
      <c r="E763" s="70">
        <f>VLOOKUP($B763,Hosts!$A:$M,12,0)</f>
        <v>0.8</v>
      </c>
      <c r="F763" t="str">
        <f>VLOOKUP($B763,Hosts!$A:$M,13,0)</f>
        <v>No</v>
      </c>
      <c r="G763" t="str">
        <f>INDEX(Hosts!$A:$M, MATCH(Places!$B763,Hosts!$A:$A,0), MATCH(Places!G$1,Hosts!$A$1:$M$1,0))</f>
        <v>Within a few hours</v>
      </c>
      <c r="H763" s="70">
        <f>INDEX(Hosts!$A:$M, MATCH(Places!$B763,Hosts!$A:$A,0), MATCH(Places!H$1,Hosts!$A$1:$M$1,0))</f>
        <v>0.8</v>
      </c>
      <c r="I763" s="70">
        <f>INDEX(Hosts!$A:$M, MATCH(Places!$B763,Hosts!$A:$A,0), MATCH(Places!I$1,Hosts!$A$1:$M$1,0))</f>
        <v>0.8</v>
      </c>
      <c r="J763" t="str">
        <f>INDEX(Hosts!$A:$M, MATCH(Places!$B763,Hosts!$A:$A,0), MATCH(Places!J$1,Hosts!$A$1:$M$1,0))</f>
        <v>No</v>
      </c>
      <c r="K763">
        <v>9</v>
      </c>
      <c r="L763" t="str">
        <f>VLOOKUP($K763,Neighborhoods!$A:$C,2,0)</f>
        <v>Brooklyn</v>
      </c>
      <c r="M763" t="str">
        <f>VLOOKUP($K763,Neighborhoods!$A:$C,3,0)</f>
        <v>Crown Heights</v>
      </c>
      <c r="N763" t="str">
        <f>INDEX(Neighborhoods!$A:$C, MATCH(Places!$K763,Neighborhoods!$A:$A,0), MATCH(Places!N$1,Neighborhoods!$A$1:$C$1,0))</f>
        <v>Brooklyn</v>
      </c>
      <c r="O763" t="str">
        <f>INDEX(Neighborhoods!$A:$C, MATCH(Places!$K763,Neighborhoods!$A:$A,0), MATCH(Places!O$1,Neighborhoods!$A$1:$C$1,0))</f>
        <v>Crown Heights</v>
      </c>
      <c r="P763" t="s">
        <v>11822</v>
      </c>
      <c r="Q763" t="str">
        <f t="shared" si="44"/>
        <v>No</v>
      </c>
      <c r="R763">
        <v>6</v>
      </c>
      <c r="S763" t="str">
        <f t="shared" si="45"/>
        <v>Large</v>
      </c>
      <c r="T763" s="50">
        <v>155</v>
      </c>
      <c r="U763" s="70">
        <f t="shared" si="46"/>
        <v>0.03</v>
      </c>
      <c r="V763" s="52">
        <v>4.5999999999999996</v>
      </c>
      <c r="W763" s="52" t="str" cm="1">
        <f t="array" ref="W763">_xlfn.SWITCH(ROUND(V763,0),5,"Excellent",4,"Good",3,"Ok","Bad")</f>
        <v>Excellent</v>
      </c>
      <c r="X763">
        <v>25</v>
      </c>
      <c r="Y763" t="str">
        <f t="shared" si="47"/>
        <v>No</v>
      </c>
      <c r="Z763" s="68">
        <v>41758</v>
      </c>
      <c r="AA763" s="68">
        <v>43723</v>
      </c>
      <c r="AB763">
        <v>239</v>
      </c>
      <c r="AC763" t="s">
        <v>15615</v>
      </c>
    </row>
    <row r="764" spans="1:29" x14ac:dyDescent="0.3">
      <c r="A764" t="s">
        <v>13185</v>
      </c>
      <c r="B764">
        <v>1157</v>
      </c>
      <c r="C764" t="str">
        <f>VLOOKUP($B764,Hosts!$A:$M,10,0)</f>
        <v>Within a few hours</v>
      </c>
      <c r="D764" s="70">
        <f>VLOOKUP($B764,Hosts!$A:$M,11,0)</f>
        <v>1</v>
      </c>
      <c r="E764" s="70">
        <f>VLOOKUP($B764,Hosts!$A:$M,12,0)</f>
        <v>1</v>
      </c>
      <c r="F764" t="str">
        <f>VLOOKUP($B764,Hosts!$A:$M,13,0)</f>
        <v>No</v>
      </c>
      <c r="G764" t="str">
        <f>INDEX(Hosts!$A:$M, MATCH(Places!$B764,Hosts!$A:$A,0), MATCH(Places!G$1,Hosts!$A$1:$M$1,0))</f>
        <v>Within a few hours</v>
      </c>
      <c r="H764" s="70">
        <f>INDEX(Hosts!$A:$M, MATCH(Places!$B764,Hosts!$A:$A,0), MATCH(Places!H$1,Hosts!$A$1:$M$1,0))</f>
        <v>1</v>
      </c>
      <c r="I764" s="70">
        <f>INDEX(Hosts!$A:$M, MATCH(Places!$B764,Hosts!$A:$A,0), MATCH(Places!I$1,Hosts!$A$1:$M$1,0))</f>
        <v>1</v>
      </c>
      <c r="J764" t="str">
        <f>INDEX(Hosts!$A:$M, MATCH(Places!$B764,Hosts!$A:$A,0), MATCH(Places!J$1,Hosts!$A$1:$M$1,0))</f>
        <v>No</v>
      </c>
      <c r="K764">
        <v>5</v>
      </c>
      <c r="L764" t="str">
        <f>VLOOKUP($K764,Neighborhoods!$A:$C,2,0)</f>
        <v>Bronx</v>
      </c>
      <c r="M764" t="str">
        <f>VLOOKUP($K764,Neighborhoods!$A:$C,3,0)</f>
        <v>Port Morris</v>
      </c>
      <c r="N764" t="str">
        <f>INDEX(Neighborhoods!$A:$C, MATCH(Places!$K764,Neighborhoods!$A:$A,0), MATCH(Places!N$1,Neighborhoods!$A$1:$C$1,0))</f>
        <v>Bronx</v>
      </c>
      <c r="O764" t="str">
        <f>INDEX(Neighborhoods!$A:$C, MATCH(Places!$K764,Neighborhoods!$A:$A,0), MATCH(Places!O$1,Neighborhoods!$A$1:$C$1,0))</f>
        <v>Port Morris</v>
      </c>
      <c r="P764" t="s">
        <v>11822</v>
      </c>
      <c r="Q764" t="str">
        <f t="shared" si="44"/>
        <v>No</v>
      </c>
      <c r="R764">
        <v>1</v>
      </c>
      <c r="S764" t="str">
        <f t="shared" si="45"/>
        <v>Small</v>
      </c>
      <c r="T764" s="50">
        <v>67</v>
      </c>
      <c r="U764" s="70">
        <f t="shared" si="46"/>
        <v>0.03</v>
      </c>
      <c r="V764" s="52">
        <v>4.76</v>
      </c>
      <c r="W764" s="52" t="str" cm="1">
        <f t="array" ref="W764">_xlfn.SWITCH(ROUND(V764,0),5,"Excellent",4,"Good",3,"Ok","Bad")</f>
        <v>Excellent</v>
      </c>
      <c r="X764">
        <v>25</v>
      </c>
      <c r="Y764" t="str">
        <f t="shared" si="47"/>
        <v>No</v>
      </c>
      <c r="Z764" s="68">
        <v>42181</v>
      </c>
      <c r="AA764" s="68">
        <v>44021</v>
      </c>
      <c r="AB764">
        <v>155</v>
      </c>
      <c r="AC764" t="s">
        <v>15616</v>
      </c>
    </row>
    <row r="765" spans="1:29" x14ac:dyDescent="0.3">
      <c r="A765" t="s">
        <v>573</v>
      </c>
      <c r="B765">
        <v>101</v>
      </c>
      <c r="C765" t="str">
        <f>VLOOKUP($B765,Hosts!$A:$M,10,0)</f>
        <v>Within a few hours</v>
      </c>
      <c r="D765" s="70">
        <f>VLOOKUP($B765,Hosts!$A:$M,11,0)</f>
        <v>1</v>
      </c>
      <c r="E765" s="70">
        <f>VLOOKUP($B765,Hosts!$A:$M,12,0)</f>
        <v>0.67</v>
      </c>
      <c r="F765" t="str">
        <f>VLOOKUP($B765,Hosts!$A:$M,13,0)</f>
        <v>Yes</v>
      </c>
      <c r="G765" t="str">
        <f>INDEX(Hosts!$A:$M, MATCH(Places!$B765,Hosts!$A:$A,0), MATCH(Places!G$1,Hosts!$A$1:$M$1,0))</f>
        <v>Within a few hours</v>
      </c>
      <c r="H765" s="70">
        <f>INDEX(Hosts!$A:$M, MATCH(Places!$B765,Hosts!$A:$A,0), MATCH(Places!H$1,Hosts!$A$1:$M$1,0))</f>
        <v>1</v>
      </c>
      <c r="I765" s="70">
        <f>INDEX(Hosts!$A:$M, MATCH(Places!$B765,Hosts!$A:$A,0), MATCH(Places!I$1,Hosts!$A$1:$M$1,0))</f>
        <v>0.67</v>
      </c>
      <c r="J765" t="str">
        <f>INDEX(Hosts!$A:$M, MATCH(Places!$B765,Hosts!$A:$A,0), MATCH(Places!J$1,Hosts!$A$1:$M$1,0))</f>
        <v>Yes</v>
      </c>
      <c r="K765">
        <v>21</v>
      </c>
      <c r="L765" t="str">
        <f>VLOOKUP($K765,Neighborhoods!$A:$C,2,0)</f>
        <v>Queens</v>
      </c>
      <c r="M765" t="str">
        <f>VLOOKUP($K765,Neighborhoods!$A:$C,3,0)</f>
        <v>Astoria</v>
      </c>
      <c r="N765" t="str">
        <f>INDEX(Neighborhoods!$A:$C, MATCH(Places!$K765,Neighborhoods!$A:$A,0), MATCH(Places!N$1,Neighborhoods!$A$1:$C$1,0))</f>
        <v>Queens</v>
      </c>
      <c r="O765" t="str">
        <f>INDEX(Neighborhoods!$A:$C, MATCH(Places!$K765,Neighborhoods!$A:$A,0), MATCH(Places!O$1,Neighborhoods!$A$1:$C$1,0))</f>
        <v>Astoria</v>
      </c>
      <c r="P765" t="s">
        <v>1</v>
      </c>
      <c r="Q765" t="str">
        <f t="shared" si="44"/>
        <v>Yes</v>
      </c>
      <c r="R765">
        <v>1</v>
      </c>
      <c r="S765" t="str">
        <f t="shared" si="45"/>
        <v>Small</v>
      </c>
      <c r="T765" s="50">
        <v>70</v>
      </c>
      <c r="U765" s="70">
        <f t="shared" si="46"/>
        <v>0.03</v>
      </c>
      <c r="V765" s="52">
        <v>4.9000000000000004</v>
      </c>
      <c r="W765" s="52" t="str" cm="1">
        <f t="array" ref="W765">_xlfn.SWITCH(ROUND(V765,0),5,"Excellent",4,"Good",3,"Ok","Bad")</f>
        <v>Excellent</v>
      </c>
      <c r="X765">
        <v>42</v>
      </c>
      <c r="Y765" t="str">
        <f t="shared" si="47"/>
        <v>No</v>
      </c>
      <c r="Z765" s="68">
        <v>41764</v>
      </c>
      <c r="AA765" s="68">
        <v>43773</v>
      </c>
      <c r="AB765">
        <v>358</v>
      </c>
      <c r="AC765" t="s">
        <v>15615</v>
      </c>
    </row>
    <row r="766" spans="1:29" x14ac:dyDescent="0.3">
      <c r="A766" t="s">
        <v>574</v>
      </c>
      <c r="B766">
        <v>1635</v>
      </c>
      <c r="C766" t="str">
        <f>VLOOKUP($B766,Hosts!$A:$M,10,0)</f>
        <v>Within an hour</v>
      </c>
      <c r="D766" s="70">
        <f>VLOOKUP($B766,Hosts!$A:$M,11,0)</f>
        <v>1</v>
      </c>
      <c r="E766" s="70">
        <f>VLOOKUP($B766,Hosts!$A:$M,12,0)</f>
        <v>1</v>
      </c>
      <c r="F766" t="str">
        <f>VLOOKUP($B766,Hosts!$A:$M,13,0)</f>
        <v>Yes</v>
      </c>
      <c r="G766" t="str">
        <f>INDEX(Hosts!$A:$M, MATCH(Places!$B766,Hosts!$A:$A,0), MATCH(Places!G$1,Hosts!$A$1:$M$1,0))</f>
        <v>Within an hour</v>
      </c>
      <c r="H766" s="70">
        <f>INDEX(Hosts!$A:$M, MATCH(Places!$B766,Hosts!$A:$A,0), MATCH(Places!H$1,Hosts!$A$1:$M$1,0))</f>
        <v>1</v>
      </c>
      <c r="I766" s="70">
        <f>INDEX(Hosts!$A:$M, MATCH(Places!$B766,Hosts!$A:$A,0), MATCH(Places!I$1,Hosts!$A$1:$M$1,0))</f>
        <v>1</v>
      </c>
      <c r="J766" t="str">
        <f>INDEX(Hosts!$A:$M, MATCH(Places!$B766,Hosts!$A:$A,0), MATCH(Places!J$1,Hosts!$A$1:$M$1,0))</f>
        <v>Yes</v>
      </c>
      <c r="K766">
        <v>8</v>
      </c>
      <c r="L766" t="str">
        <f>VLOOKUP($K766,Neighborhoods!$A:$C,2,0)</f>
        <v>Brooklyn</v>
      </c>
      <c r="M766" t="str">
        <f>VLOOKUP($K766,Neighborhoods!$A:$C,3,0)</f>
        <v>Bushwick</v>
      </c>
      <c r="N766" t="str">
        <f>INDEX(Neighborhoods!$A:$C, MATCH(Places!$K766,Neighborhoods!$A:$A,0), MATCH(Places!N$1,Neighborhoods!$A$1:$C$1,0))</f>
        <v>Brooklyn</v>
      </c>
      <c r="O766" t="str">
        <f>INDEX(Neighborhoods!$A:$C, MATCH(Places!$K766,Neighborhoods!$A:$A,0), MATCH(Places!O$1,Neighborhoods!$A$1:$C$1,0))</f>
        <v>Bushwick</v>
      </c>
      <c r="P766" t="s">
        <v>11822</v>
      </c>
      <c r="Q766" t="str">
        <f t="shared" si="44"/>
        <v>No</v>
      </c>
      <c r="R766">
        <v>5</v>
      </c>
      <c r="S766" t="str">
        <f t="shared" si="45"/>
        <v>Medium</v>
      </c>
      <c r="T766" s="50">
        <v>130</v>
      </c>
      <c r="U766" s="70">
        <f t="shared" si="46"/>
        <v>0.03</v>
      </c>
      <c r="V766" s="52">
        <v>5</v>
      </c>
      <c r="W766" s="52" t="str" cm="1">
        <f t="array" ref="W766">_xlfn.SWITCH(ROUND(V766,0),5,"Excellent",4,"Good",3,"Ok","Bad")</f>
        <v>Excellent</v>
      </c>
      <c r="X766">
        <v>203</v>
      </c>
      <c r="Y766" t="str">
        <f t="shared" si="47"/>
        <v>Yes</v>
      </c>
      <c r="Z766" s="68">
        <v>41789</v>
      </c>
      <c r="AA766" s="68">
        <v>44015</v>
      </c>
      <c r="AB766">
        <v>359</v>
      </c>
      <c r="AC766" t="s">
        <v>15615</v>
      </c>
    </row>
    <row r="767" spans="1:29" x14ac:dyDescent="0.3">
      <c r="A767" t="s">
        <v>575</v>
      </c>
      <c r="B767">
        <v>1605</v>
      </c>
      <c r="C767" t="str">
        <f>VLOOKUP($B767,Hosts!$A:$M,10,0)</f>
        <v>Within an hour</v>
      </c>
      <c r="D767" s="70">
        <f>VLOOKUP($B767,Hosts!$A:$M,11,0)</f>
        <v>0.92</v>
      </c>
      <c r="E767" s="70">
        <f>VLOOKUP($B767,Hosts!$A:$M,12,0)</f>
        <v>0.84</v>
      </c>
      <c r="F767" t="str">
        <f>VLOOKUP($B767,Hosts!$A:$M,13,0)</f>
        <v>No</v>
      </c>
      <c r="G767" t="str">
        <f>INDEX(Hosts!$A:$M, MATCH(Places!$B767,Hosts!$A:$A,0), MATCH(Places!G$1,Hosts!$A$1:$M$1,0))</f>
        <v>Within an hour</v>
      </c>
      <c r="H767" s="70">
        <f>INDEX(Hosts!$A:$M, MATCH(Places!$B767,Hosts!$A:$A,0), MATCH(Places!H$1,Hosts!$A$1:$M$1,0))</f>
        <v>0.92</v>
      </c>
      <c r="I767" s="70">
        <f>INDEX(Hosts!$A:$M, MATCH(Places!$B767,Hosts!$A:$A,0), MATCH(Places!I$1,Hosts!$A$1:$M$1,0))</f>
        <v>0.84</v>
      </c>
      <c r="J767" t="str">
        <f>INDEX(Hosts!$A:$M, MATCH(Places!$B767,Hosts!$A:$A,0), MATCH(Places!J$1,Hosts!$A$1:$M$1,0))</f>
        <v>No</v>
      </c>
      <c r="K767">
        <v>19</v>
      </c>
      <c r="L767" t="str">
        <f>VLOOKUP($K767,Neighborhoods!$A:$C,2,0)</f>
        <v>Manhattan</v>
      </c>
      <c r="M767" t="str">
        <f>VLOOKUP($K767,Neighborhoods!$A:$C,3,0)</f>
        <v>Upper East Side</v>
      </c>
      <c r="N767" t="str">
        <f>INDEX(Neighborhoods!$A:$C, MATCH(Places!$K767,Neighborhoods!$A:$A,0), MATCH(Places!N$1,Neighborhoods!$A$1:$C$1,0))</f>
        <v>Manhattan</v>
      </c>
      <c r="O767" t="str">
        <f>INDEX(Neighborhoods!$A:$C, MATCH(Places!$K767,Neighborhoods!$A:$A,0), MATCH(Places!O$1,Neighborhoods!$A$1:$C$1,0))</f>
        <v>Upper East Side</v>
      </c>
      <c r="P767" t="s">
        <v>11822</v>
      </c>
      <c r="Q767" t="str">
        <f t="shared" si="44"/>
        <v>No</v>
      </c>
      <c r="R767">
        <v>2</v>
      </c>
      <c r="S767" t="str">
        <f t="shared" si="45"/>
        <v>Small</v>
      </c>
      <c r="T767" s="50">
        <v>116</v>
      </c>
      <c r="U767" s="70">
        <f t="shared" si="46"/>
        <v>0.03</v>
      </c>
      <c r="V767" s="52">
        <v>4.83</v>
      </c>
      <c r="W767" s="52" t="str" cm="1">
        <f t="array" ref="W767">_xlfn.SWITCH(ROUND(V767,0),5,"Excellent",4,"Good",3,"Ok","Bad")</f>
        <v>Excellent</v>
      </c>
      <c r="X767">
        <v>6</v>
      </c>
      <c r="Y767" t="str">
        <f t="shared" si="47"/>
        <v>No</v>
      </c>
      <c r="Z767" s="68">
        <v>42613</v>
      </c>
      <c r="AA767" s="68">
        <v>43861</v>
      </c>
      <c r="AB767">
        <v>206</v>
      </c>
      <c r="AC767" t="s">
        <v>15615</v>
      </c>
    </row>
    <row r="768" spans="1:29" x14ac:dyDescent="0.3">
      <c r="A768" t="s">
        <v>576</v>
      </c>
      <c r="B768">
        <v>1582</v>
      </c>
      <c r="C768" t="str">
        <f>VLOOKUP($B768,Hosts!$A:$M,10,0)</f>
        <v>Within a few hours</v>
      </c>
      <c r="D768" s="70">
        <f>VLOOKUP($B768,Hosts!$A:$M,11,0)</f>
        <v>1</v>
      </c>
      <c r="E768" s="70">
        <f>VLOOKUP($B768,Hosts!$A:$M,12,0)</f>
        <v>1</v>
      </c>
      <c r="F768" t="str">
        <f>VLOOKUP($B768,Hosts!$A:$M,13,0)</f>
        <v>Yes</v>
      </c>
      <c r="G768" t="str">
        <f>INDEX(Hosts!$A:$M, MATCH(Places!$B768,Hosts!$A:$A,0), MATCH(Places!G$1,Hosts!$A$1:$M$1,0))</f>
        <v>Within a few hours</v>
      </c>
      <c r="H768" s="70">
        <f>INDEX(Hosts!$A:$M, MATCH(Places!$B768,Hosts!$A:$A,0), MATCH(Places!H$1,Hosts!$A$1:$M$1,0))</f>
        <v>1</v>
      </c>
      <c r="I768" s="70">
        <f>INDEX(Hosts!$A:$M, MATCH(Places!$B768,Hosts!$A:$A,0), MATCH(Places!I$1,Hosts!$A$1:$M$1,0))</f>
        <v>1</v>
      </c>
      <c r="J768" t="str">
        <f>INDEX(Hosts!$A:$M, MATCH(Places!$B768,Hosts!$A:$A,0), MATCH(Places!J$1,Hosts!$A$1:$M$1,0))</f>
        <v>Yes</v>
      </c>
      <c r="K768">
        <v>13</v>
      </c>
      <c r="L768" t="str">
        <f>VLOOKUP($K768,Neighborhoods!$A:$C,2,0)</f>
        <v>Manhattan</v>
      </c>
      <c r="M768" t="str">
        <f>VLOOKUP($K768,Neighborhoods!$A:$C,3,0)</f>
        <v>Chelsea</v>
      </c>
      <c r="N768" t="str">
        <f>INDEX(Neighborhoods!$A:$C, MATCH(Places!$K768,Neighborhoods!$A:$A,0), MATCH(Places!N$1,Neighborhoods!$A$1:$C$1,0))</f>
        <v>Manhattan</v>
      </c>
      <c r="O768" t="str">
        <f>INDEX(Neighborhoods!$A:$C, MATCH(Places!$K768,Neighborhoods!$A:$A,0), MATCH(Places!O$1,Neighborhoods!$A$1:$C$1,0))</f>
        <v>Chelsea</v>
      </c>
      <c r="P768" t="s">
        <v>16</v>
      </c>
      <c r="Q768" t="str">
        <f t="shared" si="44"/>
        <v>Yes</v>
      </c>
      <c r="R768">
        <v>1</v>
      </c>
      <c r="S768" t="str">
        <f t="shared" si="45"/>
        <v>Small</v>
      </c>
      <c r="T768" s="50">
        <v>85</v>
      </c>
      <c r="U768" s="70">
        <f t="shared" si="46"/>
        <v>0.03</v>
      </c>
      <c r="V768" s="52">
        <v>4.83</v>
      </c>
      <c r="W768" s="52" t="str" cm="1">
        <f t="array" ref="W768">_xlfn.SWITCH(ROUND(V768,0),5,"Excellent",4,"Good",3,"Ok","Bad")</f>
        <v>Excellent</v>
      </c>
      <c r="X768">
        <v>77</v>
      </c>
      <c r="Y768" t="str">
        <f t="shared" si="47"/>
        <v>No</v>
      </c>
      <c r="Z768" s="68">
        <v>41764</v>
      </c>
      <c r="AA768" s="68">
        <v>43757</v>
      </c>
      <c r="AB768">
        <v>0</v>
      </c>
      <c r="AC768" t="s">
        <v>15616</v>
      </c>
    </row>
    <row r="769" spans="1:29" x14ac:dyDescent="0.3">
      <c r="A769" t="s">
        <v>13559</v>
      </c>
      <c r="B769">
        <v>214</v>
      </c>
      <c r="C769" t="str">
        <f>VLOOKUP($B769,Hosts!$A:$M,10,0)</f>
        <v>Within an hour</v>
      </c>
      <c r="D769" s="70">
        <f>VLOOKUP($B769,Hosts!$A:$M,11,0)</f>
        <v>1</v>
      </c>
      <c r="E769" s="70">
        <f>VLOOKUP($B769,Hosts!$A:$M,12,0)</f>
        <v>0.88</v>
      </c>
      <c r="F769" t="str">
        <f>VLOOKUP($B769,Hosts!$A:$M,13,0)</f>
        <v>No</v>
      </c>
      <c r="G769" t="str">
        <f>INDEX(Hosts!$A:$M, MATCH(Places!$B769,Hosts!$A:$A,0), MATCH(Places!G$1,Hosts!$A$1:$M$1,0))</f>
        <v>Within an hour</v>
      </c>
      <c r="H769" s="70">
        <f>INDEX(Hosts!$A:$M, MATCH(Places!$B769,Hosts!$A:$A,0), MATCH(Places!H$1,Hosts!$A$1:$M$1,0))</f>
        <v>1</v>
      </c>
      <c r="I769" s="70">
        <f>INDEX(Hosts!$A:$M, MATCH(Places!$B769,Hosts!$A:$A,0), MATCH(Places!I$1,Hosts!$A$1:$M$1,0))</f>
        <v>0.88</v>
      </c>
      <c r="J769" t="str">
        <f>INDEX(Hosts!$A:$M, MATCH(Places!$B769,Hosts!$A:$A,0), MATCH(Places!J$1,Hosts!$A$1:$M$1,0))</f>
        <v>No</v>
      </c>
      <c r="K769">
        <v>7</v>
      </c>
      <c r="L769" t="str">
        <f>VLOOKUP($K769,Neighborhoods!$A:$C,2,0)</f>
        <v>Brooklyn</v>
      </c>
      <c r="M769" t="str">
        <f>VLOOKUP($K769,Neighborhoods!$A:$C,3,0)</f>
        <v>Bedford-Stuyvesant</v>
      </c>
      <c r="N769" t="str">
        <f>INDEX(Neighborhoods!$A:$C, MATCH(Places!$K769,Neighborhoods!$A:$A,0), MATCH(Places!N$1,Neighborhoods!$A$1:$C$1,0))</f>
        <v>Brooklyn</v>
      </c>
      <c r="O769" t="str">
        <f>INDEX(Neighborhoods!$A:$C, MATCH(Places!$K769,Neighborhoods!$A:$A,0), MATCH(Places!O$1,Neighborhoods!$A$1:$C$1,0))</f>
        <v>Bedford-Stuyvesant</v>
      </c>
      <c r="P769" t="s">
        <v>1</v>
      </c>
      <c r="Q769" t="str">
        <f t="shared" si="44"/>
        <v>Yes</v>
      </c>
      <c r="R769">
        <v>2</v>
      </c>
      <c r="S769" t="str">
        <f t="shared" si="45"/>
        <v>Small</v>
      </c>
      <c r="T769" s="50">
        <v>49</v>
      </c>
      <c r="U769" s="70">
        <f t="shared" si="46"/>
        <v>0.03</v>
      </c>
      <c r="V769" s="52">
        <v>4.43</v>
      </c>
      <c r="W769" s="52" t="str" cm="1">
        <f t="array" ref="W769">_xlfn.SWITCH(ROUND(V769,0),5,"Excellent",4,"Good",3,"Ok","Bad")</f>
        <v>Good</v>
      </c>
      <c r="X769">
        <v>7</v>
      </c>
      <c r="Y769" t="str">
        <f t="shared" si="47"/>
        <v>No</v>
      </c>
      <c r="Z769" s="68">
        <v>41790</v>
      </c>
      <c r="AA769" s="68">
        <v>43101</v>
      </c>
      <c r="AB769">
        <v>314</v>
      </c>
      <c r="AC769" t="s">
        <v>15615</v>
      </c>
    </row>
    <row r="770" spans="1:29" x14ac:dyDescent="0.3">
      <c r="A770" t="s">
        <v>577</v>
      </c>
      <c r="B770">
        <v>1636</v>
      </c>
      <c r="C770" t="str">
        <f>VLOOKUP($B770,Hosts!$A:$M,10,0)</f>
        <v>Within an hour</v>
      </c>
      <c r="D770" s="70">
        <f>VLOOKUP($B770,Hosts!$A:$M,11,0)</f>
        <v>1</v>
      </c>
      <c r="E770" s="70">
        <f>VLOOKUP($B770,Hosts!$A:$M,12,0)</f>
        <v>0.93</v>
      </c>
      <c r="F770" t="str">
        <f>VLOOKUP($B770,Hosts!$A:$M,13,0)</f>
        <v>Yes</v>
      </c>
      <c r="G770" t="str">
        <f>INDEX(Hosts!$A:$M, MATCH(Places!$B770,Hosts!$A:$A,0), MATCH(Places!G$1,Hosts!$A$1:$M$1,0))</f>
        <v>Within an hour</v>
      </c>
      <c r="H770" s="70">
        <f>INDEX(Hosts!$A:$M, MATCH(Places!$B770,Hosts!$A:$A,0), MATCH(Places!H$1,Hosts!$A$1:$M$1,0))</f>
        <v>1</v>
      </c>
      <c r="I770" s="70">
        <f>INDEX(Hosts!$A:$M, MATCH(Places!$B770,Hosts!$A:$A,0), MATCH(Places!I$1,Hosts!$A$1:$M$1,0))</f>
        <v>0.93</v>
      </c>
      <c r="J770" t="str">
        <f>INDEX(Hosts!$A:$M, MATCH(Places!$B770,Hosts!$A:$A,0), MATCH(Places!J$1,Hosts!$A$1:$M$1,0))</f>
        <v>Yes</v>
      </c>
      <c r="K770">
        <v>22</v>
      </c>
      <c r="L770" t="str">
        <f>VLOOKUP($K770,Neighborhoods!$A:$C,2,0)</f>
        <v>Queens</v>
      </c>
      <c r="M770" t="str">
        <f>VLOOKUP($K770,Neighborhoods!$A:$C,3,0)</f>
        <v>Flushing</v>
      </c>
      <c r="N770" t="str">
        <f>INDEX(Neighborhoods!$A:$C, MATCH(Places!$K770,Neighborhoods!$A:$A,0), MATCH(Places!N$1,Neighborhoods!$A$1:$C$1,0))</f>
        <v>Queens</v>
      </c>
      <c r="O770" t="str">
        <f>INDEX(Neighborhoods!$A:$C, MATCH(Places!$K770,Neighborhoods!$A:$A,0), MATCH(Places!O$1,Neighborhoods!$A$1:$C$1,0))</f>
        <v>Flushing</v>
      </c>
      <c r="P770" t="s">
        <v>1</v>
      </c>
      <c r="Q770" t="str">
        <f t="shared" si="44"/>
        <v>Yes</v>
      </c>
      <c r="R770">
        <v>2</v>
      </c>
      <c r="S770" t="str">
        <f t="shared" si="45"/>
        <v>Small</v>
      </c>
      <c r="T770" s="50">
        <v>45</v>
      </c>
      <c r="U770" s="70">
        <f t="shared" si="46"/>
        <v>0.03</v>
      </c>
      <c r="V770" s="52">
        <v>4.9000000000000004</v>
      </c>
      <c r="W770" s="52" t="str" cm="1">
        <f t="array" ref="W770">_xlfn.SWITCH(ROUND(V770,0),5,"Excellent",4,"Good",3,"Ok","Bad")</f>
        <v>Excellent</v>
      </c>
      <c r="X770">
        <v>60</v>
      </c>
      <c r="Y770" t="str">
        <f t="shared" si="47"/>
        <v>No</v>
      </c>
      <c r="Z770" s="68">
        <v>41779</v>
      </c>
      <c r="AA770" s="68">
        <v>43841</v>
      </c>
      <c r="AB770">
        <v>362</v>
      </c>
      <c r="AC770" t="s">
        <v>15616</v>
      </c>
    </row>
    <row r="771" spans="1:29" x14ac:dyDescent="0.3">
      <c r="A771" t="s">
        <v>13614</v>
      </c>
      <c r="B771">
        <v>214</v>
      </c>
      <c r="C771" t="str">
        <f>VLOOKUP($B771,Hosts!$A:$M,10,0)</f>
        <v>Within an hour</v>
      </c>
      <c r="D771" s="70">
        <f>VLOOKUP($B771,Hosts!$A:$M,11,0)</f>
        <v>1</v>
      </c>
      <c r="E771" s="70">
        <f>VLOOKUP($B771,Hosts!$A:$M,12,0)</f>
        <v>0.88</v>
      </c>
      <c r="F771" t="str">
        <f>VLOOKUP($B771,Hosts!$A:$M,13,0)</f>
        <v>No</v>
      </c>
      <c r="G771" t="str">
        <f>INDEX(Hosts!$A:$M, MATCH(Places!$B771,Hosts!$A:$A,0), MATCH(Places!G$1,Hosts!$A$1:$M$1,0))</f>
        <v>Within an hour</v>
      </c>
      <c r="H771" s="70">
        <f>INDEX(Hosts!$A:$M, MATCH(Places!$B771,Hosts!$A:$A,0), MATCH(Places!H$1,Hosts!$A$1:$M$1,0))</f>
        <v>1</v>
      </c>
      <c r="I771" s="70">
        <f>INDEX(Hosts!$A:$M, MATCH(Places!$B771,Hosts!$A:$A,0), MATCH(Places!I$1,Hosts!$A$1:$M$1,0))</f>
        <v>0.88</v>
      </c>
      <c r="J771" t="str">
        <f>INDEX(Hosts!$A:$M, MATCH(Places!$B771,Hosts!$A:$A,0), MATCH(Places!J$1,Hosts!$A$1:$M$1,0))</f>
        <v>No</v>
      </c>
      <c r="K771">
        <v>7</v>
      </c>
      <c r="L771" t="str">
        <f>VLOOKUP($K771,Neighborhoods!$A:$C,2,0)</f>
        <v>Brooklyn</v>
      </c>
      <c r="M771" t="str">
        <f>VLOOKUP($K771,Neighborhoods!$A:$C,3,0)</f>
        <v>Bedford-Stuyvesant</v>
      </c>
      <c r="N771" t="str">
        <f>INDEX(Neighborhoods!$A:$C, MATCH(Places!$K771,Neighborhoods!$A:$A,0), MATCH(Places!N$1,Neighborhoods!$A$1:$C$1,0))</f>
        <v>Brooklyn</v>
      </c>
      <c r="O771" t="str">
        <f>INDEX(Neighborhoods!$A:$C, MATCH(Places!$K771,Neighborhoods!$A:$A,0), MATCH(Places!O$1,Neighborhoods!$A$1:$C$1,0))</f>
        <v>Bedford-Stuyvesant</v>
      </c>
      <c r="P771" t="s">
        <v>1</v>
      </c>
      <c r="Q771" t="str">
        <f t="shared" ref="Q771:Q834" si="48">IF(OR(P771="Private room",P771="Shared room"),"Yes","No")</f>
        <v>Yes</v>
      </c>
      <c r="R771">
        <v>2</v>
      </c>
      <c r="S771" t="str">
        <f t="shared" ref="S771:S834" si="49">IF(R771&lt;=2,"Small",IF(R771&lt;=5,"Medium","Large"))</f>
        <v>Small</v>
      </c>
      <c r="T771" s="50">
        <v>96</v>
      </c>
      <c r="U771" s="70">
        <f t="shared" ref="U771:U834" si="50">VLOOKUP($T771,$AF$1:$AG$5,2)</f>
        <v>0.03</v>
      </c>
      <c r="V771" s="52">
        <v>4.67</v>
      </c>
      <c r="W771" s="52" t="str" cm="1">
        <f t="array" ref="W771">_xlfn.SWITCH(ROUND(V771,0),5,"Excellent",4,"Good",3,"Ok","Bad")</f>
        <v>Excellent</v>
      </c>
      <c r="X771">
        <v>33</v>
      </c>
      <c r="Y771" t="str">
        <f t="shared" ref="Y771:Y834" si="51">IF(AND(V771&gt;4.8,X771&gt;100),"Yes","No")</f>
        <v>No</v>
      </c>
      <c r="Z771" s="68">
        <v>41818</v>
      </c>
      <c r="AA771" s="68">
        <v>43808</v>
      </c>
      <c r="AB771">
        <v>365</v>
      </c>
      <c r="AC771" t="s">
        <v>15615</v>
      </c>
    </row>
    <row r="772" spans="1:29" x14ac:dyDescent="0.3">
      <c r="A772" t="s">
        <v>578</v>
      </c>
      <c r="B772">
        <v>608</v>
      </c>
      <c r="C772" t="str">
        <f>VLOOKUP($B772,Hosts!$A:$M,10,0)</f>
        <v>Within an hour</v>
      </c>
      <c r="D772" s="70">
        <f>VLOOKUP($B772,Hosts!$A:$M,11,0)</f>
        <v>0.89</v>
      </c>
      <c r="E772" s="70">
        <f>VLOOKUP($B772,Hosts!$A:$M,12,0)</f>
        <v>0.24</v>
      </c>
      <c r="F772" t="str">
        <f>VLOOKUP($B772,Hosts!$A:$M,13,0)</f>
        <v>No</v>
      </c>
      <c r="G772" t="str">
        <f>INDEX(Hosts!$A:$M, MATCH(Places!$B772,Hosts!$A:$A,0), MATCH(Places!G$1,Hosts!$A$1:$M$1,0))</f>
        <v>Within an hour</v>
      </c>
      <c r="H772" s="70">
        <f>INDEX(Hosts!$A:$M, MATCH(Places!$B772,Hosts!$A:$A,0), MATCH(Places!H$1,Hosts!$A$1:$M$1,0))</f>
        <v>0.89</v>
      </c>
      <c r="I772" s="70">
        <f>INDEX(Hosts!$A:$M, MATCH(Places!$B772,Hosts!$A:$A,0), MATCH(Places!I$1,Hosts!$A$1:$M$1,0))</f>
        <v>0.24</v>
      </c>
      <c r="J772" t="str">
        <f>INDEX(Hosts!$A:$M, MATCH(Places!$B772,Hosts!$A:$A,0), MATCH(Places!J$1,Hosts!$A$1:$M$1,0))</f>
        <v>No</v>
      </c>
      <c r="K772">
        <v>15</v>
      </c>
      <c r="L772" t="str">
        <f>VLOOKUP($K772,Neighborhoods!$A:$C,2,0)</f>
        <v>Manhattan</v>
      </c>
      <c r="M772" t="str">
        <f>VLOOKUP($K772,Neighborhoods!$A:$C,3,0)</f>
        <v>East Village</v>
      </c>
      <c r="N772" t="str">
        <f>INDEX(Neighborhoods!$A:$C, MATCH(Places!$K772,Neighborhoods!$A:$A,0), MATCH(Places!N$1,Neighborhoods!$A$1:$C$1,0))</f>
        <v>Manhattan</v>
      </c>
      <c r="O772" t="str">
        <f>INDEX(Neighborhoods!$A:$C, MATCH(Places!$K772,Neighborhoods!$A:$A,0), MATCH(Places!O$1,Neighborhoods!$A$1:$C$1,0))</f>
        <v>East Village</v>
      </c>
      <c r="P772" t="s">
        <v>1</v>
      </c>
      <c r="Q772" t="str">
        <f t="shared" si="48"/>
        <v>Yes</v>
      </c>
      <c r="R772">
        <v>4</v>
      </c>
      <c r="S772" t="str">
        <f t="shared" si="49"/>
        <v>Medium</v>
      </c>
      <c r="T772" s="50">
        <v>90</v>
      </c>
      <c r="U772" s="70">
        <f t="shared" si="50"/>
        <v>0.03</v>
      </c>
      <c r="V772" s="52">
        <v>4.9800000000000004</v>
      </c>
      <c r="W772" s="52" t="str" cm="1">
        <f t="array" ref="W772">_xlfn.SWITCH(ROUND(V772,0),5,"Excellent",4,"Good",3,"Ok","Bad")</f>
        <v>Excellent</v>
      </c>
      <c r="X772">
        <v>46</v>
      </c>
      <c r="Y772" t="str">
        <f t="shared" si="51"/>
        <v>No</v>
      </c>
      <c r="Z772" s="68">
        <v>41754</v>
      </c>
      <c r="AA772" s="68">
        <v>43786</v>
      </c>
      <c r="AB772">
        <v>358</v>
      </c>
      <c r="AC772" t="s">
        <v>15615</v>
      </c>
    </row>
    <row r="773" spans="1:29" x14ac:dyDescent="0.3">
      <c r="A773" t="s">
        <v>579</v>
      </c>
      <c r="B773">
        <v>1382</v>
      </c>
      <c r="C773" t="str">
        <f>VLOOKUP($B773,Hosts!$A:$M,10,0)</f>
        <v>Within an hour</v>
      </c>
      <c r="D773" s="70">
        <f>VLOOKUP($B773,Hosts!$A:$M,11,0)</f>
        <v>1</v>
      </c>
      <c r="E773" s="70">
        <f>VLOOKUP($B773,Hosts!$A:$M,12,0)</f>
        <v>0.67</v>
      </c>
      <c r="F773" t="str">
        <f>VLOOKUP($B773,Hosts!$A:$M,13,0)</f>
        <v>No</v>
      </c>
      <c r="G773" t="str">
        <f>INDEX(Hosts!$A:$M, MATCH(Places!$B773,Hosts!$A:$A,0), MATCH(Places!G$1,Hosts!$A$1:$M$1,0))</f>
        <v>Within an hour</v>
      </c>
      <c r="H773" s="70">
        <f>INDEX(Hosts!$A:$M, MATCH(Places!$B773,Hosts!$A:$A,0), MATCH(Places!H$1,Hosts!$A$1:$M$1,0))</f>
        <v>1</v>
      </c>
      <c r="I773" s="70">
        <f>INDEX(Hosts!$A:$M, MATCH(Places!$B773,Hosts!$A:$A,0), MATCH(Places!I$1,Hosts!$A$1:$M$1,0))</f>
        <v>0.67</v>
      </c>
      <c r="J773" t="str">
        <f>INDEX(Hosts!$A:$M, MATCH(Places!$B773,Hosts!$A:$A,0), MATCH(Places!J$1,Hosts!$A$1:$M$1,0))</f>
        <v>No</v>
      </c>
      <c r="K773">
        <v>20</v>
      </c>
      <c r="L773" t="str">
        <f>VLOOKUP($K773,Neighborhoods!$A:$C,2,0)</f>
        <v>Manhattan</v>
      </c>
      <c r="M773" t="str">
        <f>VLOOKUP($K773,Neighborhoods!$A:$C,3,0)</f>
        <v>Upper West Side</v>
      </c>
      <c r="N773" t="str">
        <f>INDEX(Neighborhoods!$A:$C, MATCH(Places!$K773,Neighborhoods!$A:$A,0), MATCH(Places!N$1,Neighborhoods!$A$1:$C$1,0))</f>
        <v>Manhattan</v>
      </c>
      <c r="O773" t="str">
        <f>INDEX(Neighborhoods!$A:$C, MATCH(Places!$K773,Neighborhoods!$A:$A,0), MATCH(Places!O$1,Neighborhoods!$A$1:$C$1,0))</f>
        <v>Upper West Side</v>
      </c>
      <c r="P773" t="s">
        <v>1</v>
      </c>
      <c r="Q773" t="str">
        <f t="shared" si="48"/>
        <v>Yes</v>
      </c>
      <c r="R773">
        <v>2</v>
      </c>
      <c r="S773" t="str">
        <f t="shared" si="49"/>
        <v>Small</v>
      </c>
      <c r="T773" s="50">
        <v>159</v>
      </c>
      <c r="U773" s="70">
        <f t="shared" si="50"/>
        <v>0.03</v>
      </c>
      <c r="V773" s="52">
        <v>4.83</v>
      </c>
      <c r="W773" s="52" t="str" cm="1">
        <f t="array" ref="W773">_xlfn.SWITCH(ROUND(V773,0),5,"Excellent",4,"Good",3,"Ok","Bad")</f>
        <v>Excellent</v>
      </c>
      <c r="X773">
        <v>29</v>
      </c>
      <c r="Y773" t="str">
        <f t="shared" si="51"/>
        <v>No</v>
      </c>
      <c r="Z773" s="68">
        <v>41861</v>
      </c>
      <c r="AA773" s="68">
        <v>43774</v>
      </c>
      <c r="AB773">
        <v>90</v>
      </c>
      <c r="AC773" t="s">
        <v>15615</v>
      </c>
    </row>
    <row r="774" spans="1:29" x14ac:dyDescent="0.3">
      <c r="A774" t="s">
        <v>580</v>
      </c>
      <c r="B774">
        <v>1346</v>
      </c>
      <c r="C774" t="str">
        <f>VLOOKUP($B774,Hosts!$A:$M,10,0)</f>
        <v>Within an hour</v>
      </c>
      <c r="D774" s="70">
        <f>VLOOKUP($B774,Hosts!$A:$M,11,0)</f>
        <v>1</v>
      </c>
      <c r="E774" s="70">
        <f>VLOOKUP($B774,Hosts!$A:$M,12,0)</f>
        <v>1</v>
      </c>
      <c r="F774" t="str">
        <f>VLOOKUP($B774,Hosts!$A:$M,13,0)</f>
        <v>Yes</v>
      </c>
      <c r="G774" t="str">
        <f>INDEX(Hosts!$A:$M, MATCH(Places!$B774,Hosts!$A:$A,0), MATCH(Places!G$1,Hosts!$A$1:$M$1,0))</f>
        <v>Within an hour</v>
      </c>
      <c r="H774" s="70">
        <f>INDEX(Hosts!$A:$M, MATCH(Places!$B774,Hosts!$A:$A,0), MATCH(Places!H$1,Hosts!$A$1:$M$1,0))</f>
        <v>1</v>
      </c>
      <c r="I774" s="70">
        <f>INDEX(Hosts!$A:$M, MATCH(Places!$B774,Hosts!$A:$A,0), MATCH(Places!I$1,Hosts!$A$1:$M$1,0))</f>
        <v>1</v>
      </c>
      <c r="J774" t="str">
        <f>INDEX(Hosts!$A:$M, MATCH(Places!$B774,Hosts!$A:$A,0), MATCH(Places!J$1,Hosts!$A$1:$M$1,0))</f>
        <v>Yes</v>
      </c>
      <c r="K774">
        <v>16</v>
      </c>
      <c r="L774" t="str">
        <f>VLOOKUP($K774,Neighborhoods!$A:$C,2,0)</f>
        <v>Manhattan</v>
      </c>
      <c r="M774" t="str">
        <f>VLOOKUP($K774,Neighborhoods!$A:$C,3,0)</f>
        <v>Harlem</v>
      </c>
      <c r="N774" t="str">
        <f>INDEX(Neighborhoods!$A:$C, MATCH(Places!$K774,Neighborhoods!$A:$A,0), MATCH(Places!N$1,Neighborhoods!$A$1:$C$1,0))</f>
        <v>Manhattan</v>
      </c>
      <c r="O774" t="str">
        <f>INDEX(Neighborhoods!$A:$C, MATCH(Places!$K774,Neighborhoods!$A:$A,0), MATCH(Places!O$1,Neighborhoods!$A$1:$C$1,0))</f>
        <v>Harlem</v>
      </c>
      <c r="P774" t="s">
        <v>11822</v>
      </c>
      <c r="Q774" t="str">
        <f t="shared" si="48"/>
        <v>No</v>
      </c>
      <c r="R774">
        <v>3</v>
      </c>
      <c r="S774" t="str">
        <f t="shared" si="49"/>
        <v>Medium</v>
      </c>
      <c r="T774" s="50">
        <v>100</v>
      </c>
      <c r="U774" s="70">
        <f t="shared" si="50"/>
        <v>0.03</v>
      </c>
      <c r="V774" s="52">
        <v>4.8</v>
      </c>
      <c r="W774" s="52" t="str" cm="1">
        <f t="array" ref="W774">_xlfn.SWITCH(ROUND(V774,0),5,"Excellent",4,"Good",3,"Ok","Bad")</f>
        <v>Excellent</v>
      </c>
      <c r="X774">
        <v>102</v>
      </c>
      <c r="Y774" t="str">
        <f t="shared" si="51"/>
        <v>No</v>
      </c>
      <c r="Z774" s="68">
        <v>41769</v>
      </c>
      <c r="AA774" s="68">
        <v>43897</v>
      </c>
      <c r="AB774">
        <v>348</v>
      </c>
      <c r="AC774" t="s">
        <v>15616</v>
      </c>
    </row>
    <row r="775" spans="1:29" x14ac:dyDescent="0.3">
      <c r="A775" t="s">
        <v>15542</v>
      </c>
      <c r="B775">
        <v>679</v>
      </c>
      <c r="C775" t="str">
        <f>VLOOKUP($B775,Hosts!$A:$M,10,0)</f>
        <v>Within an hour</v>
      </c>
      <c r="D775" s="70">
        <f>VLOOKUP($B775,Hosts!$A:$M,11,0)</f>
        <v>0.92</v>
      </c>
      <c r="E775" s="70">
        <f>VLOOKUP($B775,Hosts!$A:$M,12,0)</f>
        <v>0.95</v>
      </c>
      <c r="F775" t="str">
        <f>VLOOKUP($B775,Hosts!$A:$M,13,0)</f>
        <v>Yes</v>
      </c>
      <c r="G775" t="str">
        <f>INDEX(Hosts!$A:$M, MATCH(Places!$B775,Hosts!$A:$A,0), MATCH(Places!G$1,Hosts!$A$1:$M$1,0))</f>
        <v>Within an hour</v>
      </c>
      <c r="H775" s="70">
        <f>INDEX(Hosts!$A:$M, MATCH(Places!$B775,Hosts!$A:$A,0), MATCH(Places!H$1,Hosts!$A$1:$M$1,0))</f>
        <v>0.92</v>
      </c>
      <c r="I775" s="70">
        <f>INDEX(Hosts!$A:$M, MATCH(Places!$B775,Hosts!$A:$A,0), MATCH(Places!I$1,Hosts!$A$1:$M$1,0))</f>
        <v>0.95</v>
      </c>
      <c r="J775" t="str">
        <f>INDEX(Hosts!$A:$M, MATCH(Places!$B775,Hosts!$A:$A,0), MATCH(Places!J$1,Hosts!$A$1:$M$1,0))</f>
        <v>Yes</v>
      </c>
      <c r="K775">
        <v>12</v>
      </c>
      <c r="L775" t="str">
        <f>VLOOKUP($K775,Neighborhoods!$A:$C,2,0)</f>
        <v>Brooklyn</v>
      </c>
      <c r="M775" t="str">
        <f>VLOOKUP($K775,Neighborhoods!$A:$C,3,0)</f>
        <v>Williamsburg</v>
      </c>
      <c r="N775" t="str">
        <f>INDEX(Neighborhoods!$A:$C, MATCH(Places!$K775,Neighborhoods!$A:$A,0), MATCH(Places!N$1,Neighborhoods!$A$1:$C$1,0))</f>
        <v>Brooklyn</v>
      </c>
      <c r="O775" t="str">
        <f>INDEX(Neighborhoods!$A:$C, MATCH(Places!$K775,Neighborhoods!$A:$A,0), MATCH(Places!O$1,Neighborhoods!$A$1:$C$1,0))</f>
        <v>Williamsburg</v>
      </c>
      <c r="P775" t="s">
        <v>1</v>
      </c>
      <c r="Q775" t="str">
        <f t="shared" si="48"/>
        <v>Yes</v>
      </c>
      <c r="R775">
        <v>2</v>
      </c>
      <c r="S775" t="str">
        <f t="shared" si="49"/>
        <v>Small</v>
      </c>
      <c r="T775" s="50">
        <v>85</v>
      </c>
      <c r="U775" s="70">
        <f t="shared" si="50"/>
        <v>0.03</v>
      </c>
      <c r="V775" s="52">
        <v>4.99</v>
      </c>
      <c r="W775" s="52" t="str" cm="1">
        <f t="array" ref="W775">_xlfn.SWITCH(ROUND(V775,0),5,"Excellent",4,"Good",3,"Ok","Bad")</f>
        <v>Excellent</v>
      </c>
      <c r="X775">
        <v>152</v>
      </c>
      <c r="Y775" t="str">
        <f t="shared" si="51"/>
        <v>Yes</v>
      </c>
      <c r="Z775" s="68">
        <v>42438</v>
      </c>
      <c r="AA775" s="68">
        <v>44050</v>
      </c>
      <c r="AB775">
        <v>110</v>
      </c>
      <c r="AC775" t="s">
        <v>15615</v>
      </c>
    </row>
    <row r="776" spans="1:29" x14ac:dyDescent="0.3">
      <c r="A776" t="s">
        <v>13552</v>
      </c>
      <c r="B776">
        <v>1644</v>
      </c>
      <c r="C776" t="str">
        <f>VLOOKUP($B776,Hosts!$A:$M,10,0)</f>
        <v>Within a day</v>
      </c>
      <c r="D776" s="70">
        <f>VLOOKUP($B776,Hosts!$A:$M,11,0)</f>
        <v>1</v>
      </c>
      <c r="E776" s="70">
        <f>VLOOKUP($B776,Hosts!$A:$M,12,0)</f>
        <v>0.92</v>
      </c>
      <c r="F776" t="str">
        <f>VLOOKUP($B776,Hosts!$A:$M,13,0)</f>
        <v>Yes</v>
      </c>
      <c r="G776" t="str">
        <f>INDEX(Hosts!$A:$M, MATCH(Places!$B776,Hosts!$A:$A,0), MATCH(Places!G$1,Hosts!$A$1:$M$1,0))</f>
        <v>Within a day</v>
      </c>
      <c r="H776" s="70">
        <f>INDEX(Hosts!$A:$M, MATCH(Places!$B776,Hosts!$A:$A,0), MATCH(Places!H$1,Hosts!$A$1:$M$1,0))</f>
        <v>1</v>
      </c>
      <c r="I776" s="70">
        <f>INDEX(Hosts!$A:$M, MATCH(Places!$B776,Hosts!$A:$A,0), MATCH(Places!I$1,Hosts!$A$1:$M$1,0))</f>
        <v>0.92</v>
      </c>
      <c r="J776" t="str">
        <f>INDEX(Hosts!$A:$M, MATCH(Places!$B776,Hosts!$A:$A,0), MATCH(Places!J$1,Hosts!$A$1:$M$1,0))</f>
        <v>Yes</v>
      </c>
      <c r="K776">
        <v>9</v>
      </c>
      <c r="L776" t="str">
        <f>VLOOKUP($K776,Neighborhoods!$A:$C,2,0)</f>
        <v>Brooklyn</v>
      </c>
      <c r="M776" t="str">
        <f>VLOOKUP($K776,Neighborhoods!$A:$C,3,0)</f>
        <v>Crown Heights</v>
      </c>
      <c r="N776" t="str">
        <f>INDEX(Neighborhoods!$A:$C, MATCH(Places!$K776,Neighborhoods!$A:$A,0), MATCH(Places!N$1,Neighborhoods!$A$1:$C$1,0))</f>
        <v>Brooklyn</v>
      </c>
      <c r="O776" t="str">
        <f>INDEX(Neighborhoods!$A:$C, MATCH(Places!$K776,Neighborhoods!$A:$A,0), MATCH(Places!O$1,Neighborhoods!$A$1:$C$1,0))</f>
        <v>Crown Heights</v>
      </c>
      <c r="P776" t="s">
        <v>11822</v>
      </c>
      <c r="Q776" t="str">
        <f t="shared" si="48"/>
        <v>No</v>
      </c>
      <c r="R776">
        <v>7</v>
      </c>
      <c r="S776" t="str">
        <f t="shared" si="49"/>
        <v>Large</v>
      </c>
      <c r="T776" s="50">
        <v>250</v>
      </c>
      <c r="U776" s="70">
        <f t="shared" si="50"/>
        <v>0.04</v>
      </c>
      <c r="V776" s="52">
        <v>4.5</v>
      </c>
      <c r="W776" s="52" t="str" cm="1">
        <f t="array" ref="W776">_xlfn.SWITCH(ROUND(V776,0),5,"Excellent",4,"Good",3,"Ok","Bad")</f>
        <v>Excellent</v>
      </c>
      <c r="X776">
        <v>26</v>
      </c>
      <c r="Y776" t="str">
        <f t="shared" si="51"/>
        <v>No</v>
      </c>
      <c r="Z776" s="68">
        <v>41764</v>
      </c>
      <c r="AA776" s="68">
        <v>43758</v>
      </c>
      <c r="AB776">
        <v>168</v>
      </c>
      <c r="AC776" t="s">
        <v>15615</v>
      </c>
    </row>
    <row r="777" spans="1:29" x14ac:dyDescent="0.3">
      <c r="A777" t="s">
        <v>581</v>
      </c>
      <c r="B777">
        <v>1636</v>
      </c>
      <c r="C777" t="str">
        <f>VLOOKUP($B777,Hosts!$A:$M,10,0)</f>
        <v>Within an hour</v>
      </c>
      <c r="D777" s="70">
        <f>VLOOKUP($B777,Hosts!$A:$M,11,0)</f>
        <v>1</v>
      </c>
      <c r="E777" s="70">
        <f>VLOOKUP($B777,Hosts!$A:$M,12,0)</f>
        <v>0.93</v>
      </c>
      <c r="F777" t="str">
        <f>VLOOKUP($B777,Hosts!$A:$M,13,0)</f>
        <v>Yes</v>
      </c>
      <c r="G777" t="str">
        <f>INDEX(Hosts!$A:$M, MATCH(Places!$B777,Hosts!$A:$A,0), MATCH(Places!G$1,Hosts!$A$1:$M$1,0))</f>
        <v>Within an hour</v>
      </c>
      <c r="H777" s="70">
        <f>INDEX(Hosts!$A:$M, MATCH(Places!$B777,Hosts!$A:$A,0), MATCH(Places!H$1,Hosts!$A$1:$M$1,0))</f>
        <v>1</v>
      </c>
      <c r="I777" s="70">
        <f>INDEX(Hosts!$A:$M, MATCH(Places!$B777,Hosts!$A:$A,0), MATCH(Places!I$1,Hosts!$A$1:$M$1,0))</f>
        <v>0.93</v>
      </c>
      <c r="J777" t="str">
        <f>INDEX(Hosts!$A:$M, MATCH(Places!$B777,Hosts!$A:$A,0), MATCH(Places!J$1,Hosts!$A$1:$M$1,0))</f>
        <v>Yes</v>
      </c>
      <c r="K777">
        <v>22</v>
      </c>
      <c r="L777" t="str">
        <f>VLOOKUP($K777,Neighborhoods!$A:$C,2,0)</f>
        <v>Queens</v>
      </c>
      <c r="M777" t="str">
        <f>VLOOKUP($K777,Neighborhoods!$A:$C,3,0)</f>
        <v>Flushing</v>
      </c>
      <c r="N777" t="str">
        <f>INDEX(Neighborhoods!$A:$C, MATCH(Places!$K777,Neighborhoods!$A:$A,0), MATCH(Places!N$1,Neighborhoods!$A$1:$C$1,0))</f>
        <v>Queens</v>
      </c>
      <c r="O777" t="str">
        <f>INDEX(Neighborhoods!$A:$C, MATCH(Places!$K777,Neighborhoods!$A:$A,0), MATCH(Places!O$1,Neighborhoods!$A$1:$C$1,0))</f>
        <v>Flushing</v>
      </c>
      <c r="P777" t="s">
        <v>1</v>
      </c>
      <c r="Q777" t="str">
        <f t="shared" si="48"/>
        <v>Yes</v>
      </c>
      <c r="R777">
        <v>3</v>
      </c>
      <c r="S777" t="str">
        <f t="shared" si="49"/>
        <v>Medium</v>
      </c>
      <c r="T777" s="50">
        <v>68</v>
      </c>
      <c r="U777" s="70">
        <f t="shared" si="50"/>
        <v>0.03</v>
      </c>
      <c r="V777" s="52">
        <v>4.72</v>
      </c>
      <c r="W777" s="52" t="str" cm="1">
        <f t="array" ref="W777">_xlfn.SWITCH(ROUND(V777,0),5,"Excellent",4,"Good",3,"Ok","Bad")</f>
        <v>Excellent</v>
      </c>
      <c r="X777">
        <v>58</v>
      </c>
      <c r="Y777" t="str">
        <f t="shared" si="51"/>
        <v>No</v>
      </c>
      <c r="Z777" s="68">
        <v>41792</v>
      </c>
      <c r="AA777" s="68">
        <v>43833</v>
      </c>
      <c r="AB777">
        <v>344</v>
      </c>
      <c r="AC777" t="s">
        <v>15615</v>
      </c>
    </row>
    <row r="778" spans="1:29" x14ac:dyDescent="0.3">
      <c r="A778" t="s">
        <v>582</v>
      </c>
      <c r="B778">
        <v>1605</v>
      </c>
      <c r="C778" t="str">
        <f>VLOOKUP($B778,Hosts!$A:$M,10,0)</f>
        <v>Within an hour</v>
      </c>
      <c r="D778" s="70">
        <f>VLOOKUP($B778,Hosts!$A:$M,11,0)</f>
        <v>0.92</v>
      </c>
      <c r="E778" s="70">
        <f>VLOOKUP($B778,Hosts!$A:$M,12,0)</f>
        <v>0.84</v>
      </c>
      <c r="F778" t="str">
        <f>VLOOKUP($B778,Hosts!$A:$M,13,0)</f>
        <v>No</v>
      </c>
      <c r="G778" t="str">
        <f>INDEX(Hosts!$A:$M, MATCH(Places!$B778,Hosts!$A:$A,0), MATCH(Places!G$1,Hosts!$A$1:$M$1,0))</f>
        <v>Within an hour</v>
      </c>
      <c r="H778" s="70">
        <f>INDEX(Hosts!$A:$M, MATCH(Places!$B778,Hosts!$A:$A,0), MATCH(Places!H$1,Hosts!$A$1:$M$1,0))</f>
        <v>0.92</v>
      </c>
      <c r="I778" s="70">
        <f>INDEX(Hosts!$A:$M, MATCH(Places!$B778,Hosts!$A:$A,0), MATCH(Places!I$1,Hosts!$A$1:$M$1,0))</f>
        <v>0.84</v>
      </c>
      <c r="J778" t="str">
        <f>INDEX(Hosts!$A:$M, MATCH(Places!$B778,Hosts!$A:$A,0), MATCH(Places!J$1,Hosts!$A$1:$M$1,0))</f>
        <v>No</v>
      </c>
      <c r="K778">
        <v>19</v>
      </c>
      <c r="L778" t="str">
        <f>VLOOKUP($K778,Neighborhoods!$A:$C,2,0)</f>
        <v>Manhattan</v>
      </c>
      <c r="M778" t="str">
        <f>VLOOKUP($K778,Neighborhoods!$A:$C,3,0)</f>
        <v>Upper East Side</v>
      </c>
      <c r="N778" t="str">
        <f>INDEX(Neighborhoods!$A:$C, MATCH(Places!$K778,Neighborhoods!$A:$A,0), MATCH(Places!N$1,Neighborhoods!$A$1:$C$1,0))</f>
        <v>Manhattan</v>
      </c>
      <c r="O778" t="str">
        <f>INDEX(Neighborhoods!$A:$C, MATCH(Places!$K778,Neighborhoods!$A:$A,0), MATCH(Places!O$1,Neighborhoods!$A$1:$C$1,0))</f>
        <v>Upper East Side</v>
      </c>
      <c r="P778" t="s">
        <v>11822</v>
      </c>
      <c r="Q778" t="str">
        <f t="shared" si="48"/>
        <v>No</v>
      </c>
      <c r="R778">
        <v>2</v>
      </c>
      <c r="S778" t="str">
        <f t="shared" si="49"/>
        <v>Small</v>
      </c>
      <c r="T778" s="50">
        <v>99.14</v>
      </c>
      <c r="U778" s="70">
        <f t="shared" si="50"/>
        <v>0.03</v>
      </c>
      <c r="V778" s="52">
        <v>4.8</v>
      </c>
      <c r="W778" s="52" t="str" cm="1">
        <f t="array" ref="W778">_xlfn.SWITCH(ROUND(V778,0),5,"Excellent",4,"Good",3,"Ok","Bad")</f>
        <v>Excellent</v>
      </c>
      <c r="X778">
        <v>5</v>
      </c>
      <c r="Y778" t="str">
        <f t="shared" si="51"/>
        <v>No</v>
      </c>
      <c r="Z778" s="68">
        <v>41930</v>
      </c>
      <c r="AA778" s="68">
        <v>43547</v>
      </c>
      <c r="AB778">
        <v>365</v>
      </c>
      <c r="AC778" t="s">
        <v>15615</v>
      </c>
    </row>
    <row r="779" spans="1:29" x14ac:dyDescent="0.3">
      <c r="A779" t="s">
        <v>583</v>
      </c>
      <c r="B779">
        <v>1273</v>
      </c>
      <c r="C779" t="str">
        <f>VLOOKUP($B779,Hosts!$A:$M,10,0)</f>
        <v>Within a few hours</v>
      </c>
      <c r="D779" s="70">
        <f>VLOOKUP($B779,Hosts!$A:$M,11,0)</f>
        <v>0.96</v>
      </c>
      <c r="E779" s="70">
        <f>VLOOKUP($B779,Hosts!$A:$M,12,0)</f>
        <v>0.79</v>
      </c>
      <c r="F779" t="str">
        <f>VLOOKUP($B779,Hosts!$A:$M,13,0)</f>
        <v>No</v>
      </c>
      <c r="G779" t="str">
        <f>INDEX(Hosts!$A:$M, MATCH(Places!$B779,Hosts!$A:$A,0), MATCH(Places!G$1,Hosts!$A$1:$M$1,0))</f>
        <v>Within a few hours</v>
      </c>
      <c r="H779" s="70">
        <f>INDEX(Hosts!$A:$M, MATCH(Places!$B779,Hosts!$A:$A,0), MATCH(Places!H$1,Hosts!$A$1:$M$1,0))</f>
        <v>0.96</v>
      </c>
      <c r="I779" s="70">
        <f>INDEX(Hosts!$A:$M, MATCH(Places!$B779,Hosts!$A:$A,0), MATCH(Places!I$1,Hosts!$A$1:$M$1,0))</f>
        <v>0.79</v>
      </c>
      <c r="J779" t="str">
        <f>INDEX(Hosts!$A:$M, MATCH(Places!$B779,Hosts!$A:$A,0), MATCH(Places!J$1,Hosts!$A$1:$M$1,0))</f>
        <v>No</v>
      </c>
      <c r="K779">
        <v>7</v>
      </c>
      <c r="L779" t="str">
        <f>VLOOKUP($K779,Neighborhoods!$A:$C,2,0)</f>
        <v>Brooklyn</v>
      </c>
      <c r="M779" t="str">
        <f>VLOOKUP($K779,Neighborhoods!$A:$C,3,0)</f>
        <v>Bedford-Stuyvesant</v>
      </c>
      <c r="N779" t="str">
        <f>INDEX(Neighborhoods!$A:$C, MATCH(Places!$K779,Neighborhoods!$A:$A,0), MATCH(Places!N$1,Neighborhoods!$A$1:$C$1,0))</f>
        <v>Brooklyn</v>
      </c>
      <c r="O779" t="str">
        <f>INDEX(Neighborhoods!$A:$C, MATCH(Places!$K779,Neighborhoods!$A:$A,0), MATCH(Places!O$1,Neighborhoods!$A$1:$C$1,0))</f>
        <v>Bedford-Stuyvesant</v>
      </c>
      <c r="P779" t="s">
        <v>11822</v>
      </c>
      <c r="Q779" t="str">
        <f t="shared" si="48"/>
        <v>No</v>
      </c>
      <c r="R779">
        <v>5</v>
      </c>
      <c r="S779" t="str">
        <f t="shared" si="49"/>
        <v>Medium</v>
      </c>
      <c r="T779" s="50">
        <v>96</v>
      </c>
      <c r="U779" s="70">
        <f t="shared" si="50"/>
        <v>0.03</v>
      </c>
      <c r="V779" s="52">
        <v>4.5</v>
      </c>
      <c r="W779" s="52" t="str" cm="1">
        <f t="array" ref="W779">_xlfn.SWITCH(ROUND(V779,0),5,"Excellent",4,"Good",3,"Ok","Bad")</f>
        <v>Excellent</v>
      </c>
      <c r="X779">
        <v>240</v>
      </c>
      <c r="Y779" t="str">
        <f t="shared" si="51"/>
        <v>No</v>
      </c>
      <c r="Z779" s="68">
        <v>41806</v>
      </c>
      <c r="AA779" s="68">
        <v>44048</v>
      </c>
      <c r="AB779">
        <v>355</v>
      </c>
      <c r="AC779" t="s">
        <v>15615</v>
      </c>
    </row>
    <row r="780" spans="1:29" x14ac:dyDescent="0.3">
      <c r="A780" t="s">
        <v>15299</v>
      </c>
      <c r="B780">
        <v>1239</v>
      </c>
      <c r="C780" t="str">
        <f>VLOOKUP($B780,Hosts!$A:$M,10,0)</f>
        <v>Within an hour</v>
      </c>
      <c r="D780" s="70">
        <f>VLOOKUP($B780,Hosts!$A:$M,11,0)</f>
        <v>0.98</v>
      </c>
      <c r="E780" s="70">
        <f>VLOOKUP($B780,Hosts!$A:$M,12,0)</f>
        <v>1</v>
      </c>
      <c r="F780" t="str">
        <f>VLOOKUP($B780,Hosts!$A:$M,13,0)</f>
        <v>No</v>
      </c>
      <c r="G780" t="str">
        <f>INDEX(Hosts!$A:$M, MATCH(Places!$B780,Hosts!$A:$A,0), MATCH(Places!G$1,Hosts!$A$1:$M$1,0))</f>
        <v>Within an hour</v>
      </c>
      <c r="H780" s="70">
        <f>INDEX(Hosts!$A:$M, MATCH(Places!$B780,Hosts!$A:$A,0), MATCH(Places!H$1,Hosts!$A$1:$M$1,0))</f>
        <v>0.98</v>
      </c>
      <c r="I780" s="70">
        <f>INDEX(Hosts!$A:$M, MATCH(Places!$B780,Hosts!$A:$A,0), MATCH(Places!I$1,Hosts!$A$1:$M$1,0))</f>
        <v>1</v>
      </c>
      <c r="J780" t="str">
        <f>INDEX(Hosts!$A:$M, MATCH(Places!$B780,Hosts!$A:$A,0), MATCH(Places!J$1,Hosts!$A$1:$M$1,0))</f>
        <v>No</v>
      </c>
      <c r="K780">
        <v>11</v>
      </c>
      <c r="L780" t="str">
        <f>VLOOKUP($K780,Neighborhoods!$A:$C,2,0)</f>
        <v>Brooklyn</v>
      </c>
      <c r="M780" t="str">
        <f>VLOOKUP($K780,Neighborhoods!$A:$C,3,0)</f>
        <v>Greenpoint</v>
      </c>
      <c r="N780" t="str">
        <f>INDEX(Neighborhoods!$A:$C, MATCH(Places!$K780,Neighborhoods!$A:$A,0), MATCH(Places!N$1,Neighborhoods!$A$1:$C$1,0))</f>
        <v>Brooklyn</v>
      </c>
      <c r="O780" t="str">
        <f>INDEX(Neighborhoods!$A:$C, MATCH(Places!$K780,Neighborhoods!$A:$A,0), MATCH(Places!O$1,Neighborhoods!$A$1:$C$1,0))</f>
        <v>Greenpoint</v>
      </c>
      <c r="P780" t="s">
        <v>11822</v>
      </c>
      <c r="Q780" t="str">
        <f t="shared" si="48"/>
        <v>No</v>
      </c>
      <c r="R780">
        <v>6</v>
      </c>
      <c r="S780" t="str">
        <f t="shared" si="49"/>
        <v>Large</v>
      </c>
      <c r="T780" s="50">
        <v>150</v>
      </c>
      <c r="U780" s="70">
        <f t="shared" si="50"/>
        <v>0.03</v>
      </c>
      <c r="V780" s="52">
        <v>4.71</v>
      </c>
      <c r="W780" s="52" t="str" cm="1">
        <f t="array" ref="W780">_xlfn.SWITCH(ROUND(V780,0),5,"Excellent",4,"Good",3,"Ok","Bad")</f>
        <v>Excellent</v>
      </c>
      <c r="X780">
        <v>7</v>
      </c>
      <c r="Y780" t="str">
        <f t="shared" si="51"/>
        <v>No</v>
      </c>
      <c r="Z780" s="68">
        <v>41836</v>
      </c>
      <c r="AA780" s="68">
        <v>43742</v>
      </c>
      <c r="AB780">
        <v>323</v>
      </c>
      <c r="AC780" t="s">
        <v>15616</v>
      </c>
    </row>
    <row r="781" spans="1:29" x14ac:dyDescent="0.3">
      <c r="A781" t="s">
        <v>584</v>
      </c>
      <c r="B781">
        <v>1652</v>
      </c>
      <c r="C781" t="str">
        <f>VLOOKUP($B781,Hosts!$A:$M,10,0)</f>
        <v>Within a day</v>
      </c>
      <c r="D781" s="70">
        <f>VLOOKUP($B781,Hosts!$A:$M,11,0)</f>
        <v>0.6</v>
      </c>
      <c r="E781" s="70">
        <f>VLOOKUP($B781,Hosts!$A:$M,12,0)</f>
        <v>0.95</v>
      </c>
      <c r="F781" t="str">
        <f>VLOOKUP($B781,Hosts!$A:$M,13,0)</f>
        <v>No</v>
      </c>
      <c r="G781" t="str">
        <f>INDEX(Hosts!$A:$M, MATCH(Places!$B781,Hosts!$A:$A,0), MATCH(Places!G$1,Hosts!$A$1:$M$1,0))</f>
        <v>Within a day</v>
      </c>
      <c r="H781" s="70">
        <f>INDEX(Hosts!$A:$M, MATCH(Places!$B781,Hosts!$A:$A,0), MATCH(Places!H$1,Hosts!$A$1:$M$1,0))</f>
        <v>0.6</v>
      </c>
      <c r="I781" s="70">
        <f>INDEX(Hosts!$A:$M, MATCH(Places!$B781,Hosts!$A:$A,0), MATCH(Places!I$1,Hosts!$A$1:$M$1,0))</f>
        <v>0.95</v>
      </c>
      <c r="J781" t="str">
        <f>INDEX(Hosts!$A:$M, MATCH(Places!$B781,Hosts!$A:$A,0), MATCH(Places!J$1,Hosts!$A$1:$M$1,0))</f>
        <v>No</v>
      </c>
      <c r="K781">
        <v>14</v>
      </c>
      <c r="L781" t="str">
        <f>VLOOKUP($K781,Neighborhoods!$A:$C,2,0)</f>
        <v>Manhattan</v>
      </c>
      <c r="M781" t="str">
        <f>VLOOKUP($K781,Neighborhoods!$A:$C,3,0)</f>
        <v>East Harlem</v>
      </c>
      <c r="N781" t="str">
        <f>INDEX(Neighborhoods!$A:$C, MATCH(Places!$K781,Neighborhoods!$A:$A,0), MATCH(Places!N$1,Neighborhoods!$A$1:$C$1,0))</f>
        <v>Manhattan</v>
      </c>
      <c r="O781" t="str">
        <f>INDEX(Neighborhoods!$A:$C, MATCH(Places!$K781,Neighborhoods!$A:$A,0), MATCH(Places!O$1,Neighborhoods!$A$1:$C$1,0))</f>
        <v>East Harlem</v>
      </c>
      <c r="P781" t="s">
        <v>11822</v>
      </c>
      <c r="Q781" t="str">
        <f t="shared" si="48"/>
        <v>No</v>
      </c>
      <c r="R781">
        <v>8</v>
      </c>
      <c r="S781" t="str">
        <f t="shared" si="49"/>
        <v>Large</v>
      </c>
      <c r="T781" s="50">
        <v>396</v>
      </c>
      <c r="U781" s="70">
        <f t="shared" si="50"/>
        <v>0.04</v>
      </c>
      <c r="V781" s="52">
        <v>4.58</v>
      </c>
      <c r="W781" s="52" t="str" cm="1">
        <f t="array" ref="W781">_xlfn.SWITCH(ROUND(V781,0),5,"Excellent",4,"Good",3,"Ok","Bad")</f>
        <v>Excellent</v>
      </c>
      <c r="X781">
        <v>90</v>
      </c>
      <c r="Y781" t="str">
        <f t="shared" si="51"/>
        <v>No</v>
      </c>
      <c r="Z781" s="68">
        <v>42513</v>
      </c>
      <c r="AA781" s="68">
        <v>44018</v>
      </c>
      <c r="AB781">
        <v>180</v>
      </c>
      <c r="AC781" t="s">
        <v>15616</v>
      </c>
    </row>
    <row r="782" spans="1:29" x14ac:dyDescent="0.3">
      <c r="A782" t="s">
        <v>585</v>
      </c>
      <c r="B782">
        <v>1605</v>
      </c>
      <c r="C782" t="str">
        <f>VLOOKUP($B782,Hosts!$A:$M,10,0)</f>
        <v>Within an hour</v>
      </c>
      <c r="D782" s="70">
        <f>VLOOKUP($B782,Hosts!$A:$M,11,0)</f>
        <v>0.92</v>
      </c>
      <c r="E782" s="70">
        <f>VLOOKUP($B782,Hosts!$A:$M,12,0)</f>
        <v>0.84</v>
      </c>
      <c r="F782" t="str">
        <f>VLOOKUP($B782,Hosts!$A:$M,13,0)</f>
        <v>No</v>
      </c>
      <c r="G782" t="str">
        <f>INDEX(Hosts!$A:$M, MATCH(Places!$B782,Hosts!$A:$A,0), MATCH(Places!G$1,Hosts!$A$1:$M$1,0))</f>
        <v>Within an hour</v>
      </c>
      <c r="H782" s="70">
        <f>INDEX(Hosts!$A:$M, MATCH(Places!$B782,Hosts!$A:$A,0), MATCH(Places!H$1,Hosts!$A$1:$M$1,0))</f>
        <v>0.92</v>
      </c>
      <c r="I782" s="70">
        <f>INDEX(Hosts!$A:$M, MATCH(Places!$B782,Hosts!$A:$A,0), MATCH(Places!I$1,Hosts!$A$1:$M$1,0))</f>
        <v>0.84</v>
      </c>
      <c r="J782" t="str">
        <f>INDEX(Hosts!$A:$M, MATCH(Places!$B782,Hosts!$A:$A,0), MATCH(Places!J$1,Hosts!$A$1:$M$1,0))</f>
        <v>No</v>
      </c>
      <c r="K782">
        <v>19</v>
      </c>
      <c r="L782" t="str">
        <f>VLOOKUP($K782,Neighborhoods!$A:$C,2,0)</f>
        <v>Manhattan</v>
      </c>
      <c r="M782" t="str">
        <f>VLOOKUP($K782,Neighborhoods!$A:$C,3,0)</f>
        <v>Upper East Side</v>
      </c>
      <c r="N782" t="str">
        <f>INDEX(Neighborhoods!$A:$C, MATCH(Places!$K782,Neighborhoods!$A:$A,0), MATCH(Places!N$1,Neighborhoods!$A$1:$C$1,0))</f>
        <v>Manhattan</v>
      </c>
      <c r="O782" t="str">
        <f>INDEX(Neighborhoods!$A:$C, MATCH(Places!$K782,Neighborhoods!$A:$A,0), MATCH(Places!O$1,Neighborhoods!$A$1:$C$1,0))</f>
        <v>Upper East Side</v>
      </c>
      <c r="P782" t="s">
        <v>11822</v>
      </c>
      <c r="Q782" t="str">
        <f t="shared" si="48"/>
        <v>No</v>
      </c>
      <c r="R782">
        <v>2</v>
      </c>
      <c r="S782" t="str">
        <f t="shared" si="49"/>
        <v>Small</v>
      </c>
      <c r="T782" s="50">
        <v>98</v>
      </c>
      <c r="U782" s="70">
        <f t="shared" si="50"/>
        <v>0.03</v>
      </c>
      <c r="V782" s="52">
        <v>4.67</v>
      </c>
      <c r="W782" s="52" t="str" cm="1">
        <f t="array" ref="W782">_xlfn.SWITCH(ROUND(V782,0),5,"Excellent",4,"Good",3,"Ok","Bad")</f>
        <v>Excellent</v>
      </c>
      <c r="X782">
        <v>3</v>
      </c>
      <c r="Y782" t="str">
        <f t="shared" si="51"/>
        <v>No</v>
      </c>
      <c r="Z782" s="68">
        <v>42032</v>
      </c>
      <c r="AA782" s="68">
        <v>43197</v>
      </c>
      <c r="AB782">
        <v>365</v>
      </c>
      <c r="AC782" t="s">
        <v>15615</v>
      </c>
    </row>
    <row r="783" spans="1:29" x14ac:dyDescent="0.3">
      <c r="A783" t="s">
        <v>586</v>
      </c>
      <c r="B783">
        <v>1656</v>
      </c>
      <c r="C783" t="str">
        <f>VLOOKUP($B783,Hosts!$A:$M,10,0)</f>
        <v>Within a few hours</v>
      </c>
      <c r="D783" s="70">
        <f>VLOOKUP($B783,Hosts!$A:$M,11,0)</f>
        <v>1</v>
      </c>
      <c r="E783" s="70">
        <f>VLOOKUP($B783,Hosts!$A:$M,12,0)</f>
        <v>1</v>
      </c>
      <c r="F783" t="str">
        <f>VLOOKUP($B783,Hosts!$A:$M,13,0)</f>
        <v>Yes</v>
      </c>
      <c r="G783" t="str">
        <f>INDEX(Hosts!$A:$M, MATCH(Places!$B783,Hosts!$A:$A,0), MATCH(Places!G$1,Hosts!$A$1:$M$1,0))</f>
        <v>Within a few hours</v>
      </c>
      <c r="H783" s="70">
        <f>INDEX(Hosts!$A:$M, MATCH(Places!$B783,Hosts!$A:$A,0), MATCH(Places!H$1,Hosts!$A$1:$M$1,0))</f>
        <v>1</v>
      </c>
      <c r="I783" s="70">
        <f>INDEX(Hosts!$A:$M, MATCH(Places!$B783,Hosts!$A:$A,0), MATCH(Places!I$1,Hosts!$A$1:$M$1,0))</f>
        <v>1</v>
      </c>
      <c r="J783" t="str">
        <f>INDEX(Hosts!$A:$M, MATCH(Places!$B783,Hosts!$A:$A,0), MATCH(Places!J$1,Hosts!$A$1:$M$1,0))</f>
        <v>Yes</v>
      </c>
      <c r="K783">
        <v>21</v>
      </c>
      <c r="L783" t="str">
        <f>VLOOKUP($K783,Neighborhoods!$A:$C,2,0)</f>
        <v>Queens</v>
      </c>
      <c r="M783" t="str">
        <f>VLOOKUP($K783,Neighborhoods!$A:$C,3,0)</f>
        <v>Astoria</v>
      </c>
      <c r="N783" t="str">
        <f>INDEX(Neighborhoods!$A:$C, MATCH(Places!$K783,Neighborhoods!$A:$A,0), MATCH(Places!N$1,Neighborhoods!$A$1:$C$1,0))</f>
        <v>Queens</v>
      </c>
      <c r="O783" t="str">
        <f>INDEX(Neighborhoods!$A:$C, MATCH(Places!$K783,Neighborhoods!$A:$A,0), MATCH(Places!O$1,Neighborhoods!$A$1:$C$1,0))</f>
        <v>Astoria</v>
      </c>
      <c r="P783" t="s">
        <v>11822</v>
      </c>
      <c r="Q783" t="str">
        <f t="shared" si="48"/>
        <v>No</v>
      </c>
      <c r="R783">
        <v>6</v>
      </c>
      <c r="S783" t="str">
        <f t="shared" si="49"/>
        <v>Large</v>
      </c>
      <c r="T783" s="50">
        <v>120</v>
      </c>
      <c r="U783" s="70">
        <f t="shared" si="50"/>
        <v>0.03</v>
      </c>
      <c r="V783" s="52">
        <v>4.84</v>
      </c>
      <c r="W783" s="52" t="str" cm="1">
        <f t="array" ref="W783">_xlfn.SWITCH(ROUND(V783,0),5,"Excellent",4,"Good",3,"Ok","Bad")</f>
        <v>Excellent</v>
      </c>
      <c r="X783">
        <v>76</v>
      </c>
      <c r="Y783" t="str">
        <f t="shared" si="51"/>
        <v>No</v>
      </c>
      <c r="Z783" s="68">
        <v>42572</v>
      </c>
      <c r="AA783" s="68">
        <v>43906</v>
      </c>
      <c r="AB783">
        <v>332</v>
      </c>
      <c r="AC783" t="s">
        <v>15616</v>
      </c>
    </row>
    <row r="784" spans="1:29" x14ac:dyDescent="0.3">
      <c r="A784" t="s">
        <v>587</v>
      </c>
      <c r="B784">
        <v>1605</v>
      </c>
      <c r="C784" t="str">
        <f>VLOOKUP($B784,Hosts!$A:$M,10,0)</f>
        <v>Within an hour</v>
      </c>
      <c r="D784" s="70">
        <f>VLOOKUP($B784,Hosts!$A:$M,11,0)</f>
        <v>0.92</v>
      </c>
      <c r="E784" s="70">
        <f>VLOOKUP($B784,Hosts!$A:$M,12,0)</f>
        <v>0.84</v>
      </c>
      <c r="F784" t="str">
        <f>VLOOKUP($B784,Hosts!$A:$M,13,0)</f>
        <v>No</v>
      </c>
      <c r="G784" t="str">
        <f>INDEX(Hosts!$A:$M, MATCH(Places!$B784,Hosts!$A:$A,0), MATCH(Places!G$1,Hosts!$A$1:$M$1,0))</f>
        <v>Within an hour</v>
      </c>
      <c r="H784" s="70">
        <f>INDEX(Hosts!$A:$M, MATCH(Places!$B784,Hosts!$A:$A,0), MATCH(Places!H$1,Hosts!$A$1:$M$1,0))</f>
        <v>0.92</v>
      </c>
      <c r="I784" s="70">
        <f>INDEX(Hosts!$A:$M, MATCH(Places!$B784,Hosts!$A:$A,0), MATCH(Places!I$1,Hosts!$A$1:$M$1,0))</f>
        <v>0.84</v>
      </c>
      <c r="J784" t="str">
        <f>INDEX(Hosts!$A:$M, MATCH(Places!$B784,Hosts!$A:$A,0), MATCH(Places!J$1,Hosts!$A$1:$M$1,0))</f>
        <v>No</v>
      </c>
      <c r="K784">
        <v>19</v>
      </c>
      <c r="L784" t="str">
        <f>VLOOKUP($K784,Neighborhoods!$A:$C,2,0)</f>
        <v>Manhattan</v>
      </c>
      <c r="M784" t="str">
        <f>VLOOKUP($K784,Neighborhoods!$A:$C,3,0)</f>
        <v>Upper East Side</v>
      </c>
      <c r="N784" t="str">
        <f>INDEX(Neighborhoods!$A:$C, MATCH(Places!$K784,Neighborhoods!$A:$A,0), MATCH(Places!N$1,Neighborhoods!$A$1:$C$1,0))</f>
        <v>Manhattan</v>
      </c>
      <c r="O784" t="str">
        <f>INDEX(Neighborhoods!$A:$C, MATCH(Places!$K784,Neighborhoods!$A:$A,0), MATCH(Places!O$1,Neighborhoods!$A$1:$C$1,0))</f>
        <v>Upper East Side</v>
      </c>
      <c r="P784" t="s">
        <v>11822</v>
      </c>
      <c r="Q784" t="str">
        <f t="shared" si="48"/>
        <v>No</v>
      </c>
      <c r="R784">
        <v>2</v>
      </c>
      <c r="S784" t="str">
        <f t="shared" si="49"/>
        <v>Small</v>
      </c>
      <c r="T784" s="50">
        <v>122</v>
      </c>
      <c r="U784" s="70">
        <f t="shared" si="50"/>
        <v>0.03</v>
      </c>
      <c r="V784" s="52">
        <v>4.8</v>
      </c>
      <c r="W784" s="52" t="str" cm="1">
        <f t="array" ref="W784">_xlfn.SWITCH(ROUND(V784,0),5,"Excellent",4,"Good",3,"Ok","Bad")</f>
        <v>Excellent</v>
      </c>
      <c r="X784">
        <v>5</v>
      </c>
      <c r="Y784" t="str">
        <f t="shared" si="51"/>
        <v>No</v>
      </c>
      <c r="Z784" s="68">
        <v>42704</v>
      </c>
      <c r="AA784" s="68">
        <v>43836</v>
      </c>
      <c r="AB784">
        <v>365</v>
      </c>
      <c r="AC784" t="s">
        <v>15615</v>
      </c>
    </row>
    <row r="785" spans="1:29" x14ac:dyDescent="0.3">
      <c r="A785" t="s">
        <v>588</v>
      </c>
      <c r="B785">
        <v>110</v>
      </c>
      <c r="C785" t="str">
        <f>VLOOKUP($B785,Hosts!$A:$M,10,0)</f>
        <v>Within a few hours</v>
      </c>
      <c r="D785" s="70">
        <f>VLOOKUP($B785,Hosts!$A:$M,11,0)</f>
        <v>1</v>
      </c>
      <c r="E785" s="70">
        <f>VLOOKUP($B785,Hosts!$A:$M,12,0)</f>
        <v>0.79</v>
      </c>
      <c r="F785" t="str">
        <f>VLOOKUP($B785,Hosts!$A:$M,13,0)</f>
        <v>Yes</v>
      </c>
      <c r="G785" t="str">
        <f>INDEX(Hosts!$A:$M, MATCH(Places!$B785,Hosts!$A:$A,0), MATCH(Places!G$1,Hosts!$A$1:$M$1,0))</f>
        <v>Within a few hours</v>
      </c>
      <c r="H785" s="70">
        <f>INDEX(Hosts!$A:$M, MATCH(Places!$B785,Hosts!$A:$A,0), MATCH(Places!H$1,Hosts!$A$1:$M$1,0))</f>
        <v>1</v>
      </c>
      <c r="I785" s="70">
        <f>INDEX(Hosts!$A:$M, MATCH(Places!$B785,Hosts!$A:$A,0), MATCH(Places!I$1,Hosts!$A$1:$M$1,0))</f>
        <v>0.79</v>
      </c>
      <c r="J785" t="str">
        <f>INDEX(Hosts!$A:$M, MATCH(Places!$B785,Hosts!$A:$A,0), MATCH(Places!J$1,Hosts!$A$1:$M$1,0))</f>
        <v>Yes</v>
      </c>
      <c r="K785">
        <v>12</v>
      </c>
      <c r="L785" t="str">
        <f>VLOOKUP($K785,Neighborhoods!$A:$C,2,0)</f>
        <v>Brooklyn</v>
      </c>
      <c r="M785" t="str">
        <f>VLOOKUP($K785,Neighborhoods!$A:$C,3,0)</f>
        <v>Williamsburg</v>
      </c>
      <c r="N785" t="str">
        <f>INDEX(Neighborhoods!$A:$C, MATCH(Places!$K785,Neighborhoods!$A:$A,0), MATCH(Places!N$1,Neighborhoods!$A$1:$C$1,0))</f>
        <v>Brooklyn</v>
      </c>
      <c r="O785" t="str">
        <f>INDEX(Neighborhoods!$A:$C, MATCH(Places!$K785,Neighborhoods!$A:$A,0), MATCH(Places!O$1,Neighborhoods!$A$1:$C$1,0))</f>
        <v>Williamsburg</v>
      </c>
      <c r="P785" t="s">
        <v>1</v>
      </c>
      <c r="Q785" t="str">
        <f t="shared" si="48"/>
        <v>Yes</v>
      </c>
      <c r="R785">
        <v>1</v>
      </c>
      <c r="S785" t="str">
        <f t="shared" si="49"/>
        <v>Small</v>
      </c>
      <c r="T785" s="50">
        <v>50</v>
      </c>
      <c r="U785" s="70">
        <f t="shared" si="50"/>
        <v>0.03</v>
      </c>
      <c r="V785" s="52">
        <v>4.82</v>
      </c>
      <c r="W785" s="52" t="str" cm="1">
        <f t="array" ref="W785">_xlfn.SWITCH(ROUND(V785,0),5,"Excellent",4,"Good",3,"Ok","Bad")</f>
        <v>Excellent</v>
      </c>
      <c r="X785">
        <v>11</v>
      </c>
      <c r="Y785" t="str">
        <f t="shared" si="51"/>
        <v>No</v>
      </c>
      <c r="Z785" s="68">
        <v>41917</v>
      </c>
      <c r="AA785" s="68">
        <v>43914</v>
      </c>
      <c r="AB785">
        <v>319</v>
      </c>
      <c r="AC785" t="s">
        <v>15615</v>
      </c>
    </row>
    <row r="786" spans="1:29" x14ac:dyDescent="0.3">
      <c r="A786" t="s">
        <v>14700</v>
      </c>
      <c r="B786">
        <v>1636</v>
      </c>
      <c r="C786" t="str">
        <f>VLOOKUP($B786,Hosts!$A:$M,10,0)</f>
        <v>Within an hour</v>
      </c>
      <c r="D786" s="70">
        <f>VLOOKUP($B786,Hosts!$A:$M,11,0)</f>
        <v>1</v>
      </c>
      <c r="E786" s="70">
        <f>VLOOKUP($B786,Hosts!$A:$M,12,0)</f>
        <v>0.93</v>
      </c>
      <c r="F786" t="str">
        <f>VLOOKUP($B786,Hosts!$A:$M,13,0)</f>
        <v>Yes</v>
      </c>
      <c r="G786" t="str">
        <f>INDEX(Hosts!$A:$M, MATCH(Places!$B786,Hosts!$A:$A,0), MATCH(Places!G$1,Hosts!$A$1:$M$1,0))</f>
        <v>Within an hour</v>
      </c>
      <c r="H786" s="70">
        <f>INDEX(Hosts!$A:$M, MATCH(Places!$B786,Hosts!$A:$A,0), MATCH(Places!H$1,Hosts!$A$1:$M$1,0))</f>
        <v>1</v>
      </c>
      <c r="I786" s="70">
        <f>INDEX(Hosts!$A:$M, MATCH(Places!$B786,Hosts!$A:$A,0), MATCH(Places!I$1,Hosts!$A$1:$M$1,0))</f>
        <v>0.93</v>
      </c>
      <c r="J786" t="str">
        <f>INDEX(Hosts!$A:$M, MATCH(Places!$B786,Hosts!$A:$A,0), MATCH(Places!J$1,Hosts!$A$1:$M$1,0))</f>
        <v>Yes</v>
      </c>
      <c r="K786">
        <v>22</v>
      </c>
      <c r="L786" t="str">
        <f>VLOOKUP($K786,Neighborhoods!$A:$C,2,0)</f>
        <v>Queens</v>
      </c>
      <c r="M786" t="str">
        <f>VLOOKUP($K786,Neighborhoods!$A:$C,3,0)</f>
        <v>Flushing</v>
      </c>
      <c r="N786" t="str">
        <f>INDEX(Neighborhoods!$A:$C, MATCH(Places!$K786,Neighborhoods!$A:$A,0), MATCH(Places!N$1,Neighborhoods!$A$1:$C$1,0))</f>
        <v>Queens</v>
      </c>
      <c r="O786" t="str">
        <f>INDEX(Neighborhoods!$A:$C, MATCH(Places!$K786,Neighborhoods!$A:$A,0), MATCH(Places!O$1,Neighborhoods!$A$1:$C$1,0))</f>
        <v>Flushing</v>
      </c>
      <c r="P786" t="s">
        <v>16</v>
      </c>
      <c r="Q786" t="str">
        <f t="shared" si="48"/>
        <v>Yes</v>
      </c>
      <c r="R786">
        <v>3</v>
      </c>
      <c r="S786" t="str">
        <f t="shared" si="49"/>
        <v>Medium</v>
      </c>
      <c r="T786" s="50">
        <v>30</v>
      </c>
      <c r="U786" s="70">
        <f t="shared" si="50"/>
        <v>0.03</v>
      </c>
      <c r="V786" s="52">
        <v>4.5</v>
      </c>
      <c r="W786" s="52" t="str" cm="1">
        <f t="array" ref="W786">_xlfn.SWITCH(ROUND(V786,0),5,"Excellent",4,"Good",3,"Ok","Bad")</f>
        <v>Excellent</v>
      </c>
      <c r="X786">
        <v>38</v>
      </c>
      <c r="Y786" t="str">
        <f t="shared" si="51"/>
        <v>No</v>
      </c>
      <c r="Z786" s="68">
        <v>41827</v>
      </c>
      <c r="AA786" s="68">
        <v>43847</v>
      </c>
      <c r="AB786">
        <v>87</v>
      </c>
      <c r="AC786" t="s">
        <v>15615</v>
      </c>
    </row>
    <row r="787" spans="1:29" x14ac:dyDescent="0.3">
      <c r="A787" t="s">
        <v>589</v>
      </c>
      <c r="B787">
        <v>390</v>
      </c>
      <c r="C787" t="str">
        <f>VLOOKUP($B787,Hosts!$A:$M,10,0)</f>
        <v>Within a few hours</v>
      </c>
      <c r="D787" s="70">
        <f>VLOOKUP($B787,Hosts!$A:$M,11,0)</f>
        <v>1</v>
      </c>
      <c r="E787" s="70">
        <f>VLOOKUP($B787,Hosts!$A:$M,12,0)</f>
        <v>0.93</v>
      </c>
      <c r="F787" t="str">
        <f>VLOOKUP($B787,Hosts!$A:$M,13,0)</f>
        <v>Yes</v>
      </c>
      <c r="G787" t="str">
        <f>INDEX(Hosts!$A:$M, MATCH(Places!$B787,Hosts!$A:$A,0), MATCH(Places!G$1,Hosts!$A$1:$M$1,0))</f>
        <v>Within a few hours</v>
      </c>
      <c r="H787" s="70">
        <f>INDEX(Hosts!$A:$M, MATCH(Places!$B787,Hosts!$A:$A,0), MATCH(Places!H$1,Hosts!$A$1:$M$1,0))</f>
        <v>1</v>
      </c>
      <c r="I787" s="70">
        <f>INDEX(Hosts!$A:$M, MATCH(Places!$B787,Hosts!$A:$A,0), MATCH(Places!I$1,Hosts!$A$1:$M$1,0))</f>
        <v>0.93</v>
      </c>
      <c r="J787" t="str">
        <f>INDEX(Hosts!$A:$M, MATCH(Places!$B787,Hosts!$A:$A,0), MATCH(Places!J$1,Hosts!$A$1:$M$1,0))</f>
        <v>Yes</v>
      </c>
      <c r="K787">
        <v>12</v>
      </c>
      <c r="L787" t="str">
        <f>VLOOKUP($K787,Neighborhoods!$A:$C,2,0)</f>
        <v>Brooklyn</v>
      </c>
      <c r="M787" t="str">
        <f>VLOOKUP($K787,Neighborhoods!$A:$C,3,0)</f>
        <v>Williamsburg</v>
      </c>
      <c r="N787" t="str">
        <f>INDEX(Neighborhoods!$A:$C, MATCH(Places!$K787,Neighborhoods!$A:$A,0), MATCH(Places!N$1,Neighborhoods!$A$1:$C$1,0))</f>
        <v>Brooklyn</v>
      </c>
      <c r="O787" t="str">
        <f>INDEX(Neighborhoods!$A:$C, MATCH(Places!$K787,Neighborhoods!$A:$A,0), MATCH(Places!O$1,Neighborhoods!$A$1:$C$1,0))</f>
        <v>Williamsburg</v>
      </c>
      <c r="P787" t="s">
        <v>11822</v>
      </c>
      <c r="Q787" t="str">
        <f t="shared" si="48"/>
        <v>No</v>
      </c>
      <c r="R787">
        <v>5</v>
      </c>
      <c r="S787" t="str">
        <f t="shared" si="49"/>
        <v>Medium</v>
      </c>
      <c r="T787" s="50">
        <v>295</v>
      </c>
      <c r="U787" s="70">
        <f t="shared" si="50"/>
        <v>0.04</v>
      </c>
      <c r="V787" s="52">
        <v>4.91</v>
      </c>
      <c r="W787" s="52" t="str" cm="1">
        <f t="array" ref="W787">_xlfn.SWITCH(ROUND(V787,0),5,"Excellent",4,"Good",3,"Ok","Bad")</f>
        <v>Excellent</v>
      </c>
      <c r="X787">
        <v>150</v>
      </c>
      <c r="Y787" t="str">
        <f t="shared" si="51"/>
        <v>Yes</v>
      </c>
      <c r="Z787" s="68">
        <v>41763</v>
      </c>
      <c r="AA787" s="68">
        <v>44031</v>
      </c>
      <c r="AB787">
        <v>0</v>
      </c>
      <c r="AC787" t="s">
        <v>15615</v>
      </c>
    </row>
    <row r="788" spans="1:29" x14ac:dyDescent="0.3">
      <c r="A788" t="s">
        <v>13828</v>
      </c>
      <c r="B788">
        <v>1636</v>
      </c>
      <c r="C788" t="str">
        <f>VLOOKUP($B788,Hosts!$A:$M,10,0)</f>
        <v>Within an hour</v>
      </c>
      <c r="D788" s="70">
        <f>VLOOKUP($B788,Hosts!$A:$M,11,0)</f>
        <v>1</v>
      </c>
      <c r="E788" s="70">
        <f>VLOOKUP($B788,Hosts!$A:$M,12,0)</f>
        <v>0.93</v>
      </c>
      <c r="F788" t="str">
        <f>VLOOKUP($B788,Hosts!$A:$M,13,0)</f>
        <v>Yes</v>
      </c>
      <c r="G788" t="str">
        <f>INDEX(Hosts!$A:$M, MATCH(Places!$B788,Hosts!$A:$A,0), MATCH(Places!G$1,Hosts!$A$1:$M$1,0))</f>
        <v>Within an hour</v>
      </c>
      <c r="H788" s="70">
        <f>INDEX(Hosts!$A:$M, MATCH(Places!$B788,Hosts!$A:$A,0), MATCH(Places!H$1,Hosts!$A$1:$M$1,0))</f>
        <v>1</v>
      </c>
      <c r="I788" s="70">
        <f>INDEX(Hosts!$A:$M, MATCH(Places!$B788,Hosts!$A:$A,0), MATCH(Places!I$1,Hosts!$A$1:$M$1,0))</f>
        <v>0.93</v>
      </c>
      <c r="J788" t="str">
        <f>INDEX(Hosts!$A:$M, MATCH(Places!$B788,Hosts!$A:$A,0), MATCH(Places!J$1,Hosts!$A$1:$M$1,0))</f>
        <v>Yes</v>
      </c>
      <c r="K788">
        <v>22</v>
      </c>
      <c r="L788" t="str">
        <f>VLOOKUP($K788,Neighborhoods!$A:$C,2,0)</f>
        <v>Queens</v>
      </c>
      <c r="M788" t="str">
        <f>VLOOKUP($K788,Neighborhoods!$A:$C,3,0)</f>
        <v>Flushing</v>
      </c>
      <c r="N788" t="str">
        <f>INDEX(Neighborhoods!$A:$C, MATCH(Places!$K788,Neighborhoods!$A:$A,0), MATCH(Places!N$1,Neighborhoods!$A$1:$C$1,0))</f>
        <v>Queens</v>
      </c>
      <c r="O788" t="str">
        <f>INDEX(Neighborhoods!$A:$C, MATCH(Places!$K788,Neighborhoods!$A:$A,0), MATCH(Places!O$1,Neighborhoods!$A$1:$C$1,0))</f>
        <v>Flushing</v>
      </c>
      <c r="P788" t="s">
        <v>1</v>
      </c>
      <c r="Q788" t="str">
        <f t="shared" si="48"/>
        <v>Yes</v>
      </c>
      <c r="R788">
        <v>1</v>
      </c>
      <c r="S788" t="str">
        <f t="shared" si="49"/>
        <v>Small</v>
      </c>
      <c r="T788" s="50">
        <v>48</v>
      </c>
      <c r="U788" s="70">
        <f t="shared" si="50"/>
        <v>0.03</v>
      </c>
      <c r="V788" s="52">
        <v>4.82</v>
      </c>
      <c r="W788" s="52" t="str" cm="1">
        <f t="array" ref="W788">_xlfn.SWITCH(ROUND(V788,0),5,"Excellent",4,"Good",3,"Ok","Bad")</f>
        <v>Excellent</v>
      </c>
      <c r="X788">
        <v>51</v>
      </c>
      <c r="Y788" t="str">
        <f t="shared" si="51"/>
        <v>No</v>
      </c>
      <c r="Z788" s="68">
        <v>41800</v>
      </c>
      <c r="AA788" s="68">
        <v>43833</v>
      </c>
      <c r="AB788">
        <v>180</v>
      </c>
      <c r="AC788" t="s">
        <v>15615</v>
      </c>
    </row>
    <row r="789" spans="1:29" x14ac:dyDescent="0.3">
      <c r="A789" t="s">
        <v>590</v>
      </c>
      <c r="B789">
        <v>617</v>
      </c>
      <c r="C789" t="str">
        <f>VLOOKUP($B789,Hosts!$A:$M,10,0)</f>
        <v>Within a day</v>
      </c>
      <c r="D789" s="70">
        <f>VLOOKUP($B789,Hosts!$A:$M,11,0)</f>
        <v>1</v>
      </c>
      <c r="E789" s="70">
        <f>VLOOKUP($B789,Hosts!$A:$M,12,0)</f>
        <v>0.98</v>
      </c>
      <c r="F789" t="str">
        <f>VLOOKUP($B789,Hosts!$A:$M,13,0)</f>
        <v>Yes</v>
      </c>
      <c r="G789" t="str">
        <f>INDEX(Hosts!$A:$M, MATCH(Places!$B789,Hosts!$A:$A,0), MATCH(Places!G$1,Hosts!$A$1:$M$1,0))</f>
        <v>Within a day</v>
      </c>
      <c r="H789" s="70">
        <f>INDEX(Hosts!$A:$M, MATCH(Places!$B789,Hosts!$A:$A,0), MATCH(Places!H$1,Hosts!$A$1:$M$1,0))</f>
        <v>1</v>
      </c>
      <c r="I789" s="70">
        <f>INDEX(Hosts!$A:$M, MATCH(Places!$B789,Hosts!$A:$A,0), MATCH(Places!I$1,Hosts!$A$1:$M$1,0))</f>
        <v>0.98</v>
      </c>
      <c r="J789" t="str">
        <f>INDEX(Hosts!$A:$M, MATCH(Places!$B789,Hosts!$A:$A,0), MATCH(Places!J$1,Hosts!$A$1:$M$1,0))</f>
        <v>Yes</v>
      </c>
      <c r="K789">
        <v>28</v>
      </c>
      <c r="L789" t="str">
        <f>VLOOKUP($K789,Neighborhoods!$A:$C,2,0)</f>
        <v>Staten Island</v>
      </c>
      <c r="M789" t="str">
        <f>VLOOKUP($K789,Neighborhoods!$A:$C,3,0)</f>
        <v>St. George</v>
      </c>
      <c r="N789" t="str">
        <f>INDEX(Neighborhoods!$A:$C, MATCH(Places!$K789,Neighborhoods!$A:$A,0), MATCH(Places!N$1,Neighborhoods!$A$1:$C$1,0))</f>
        <v>Staten Island</v>
      </c>
      <c r="O789" t="str">
        <f>INDEX(Neighborhoods!$A:$C, MATCH(Places!$K789,Neighborhoods!$A:$A,0), MATCH(Places!O$1,Neighborhoods!$A$1:$C$1,0))</f>
        <v>St. George</v>
      </c>
      <c r="P789" t="s">
        <v>1</v>
      </c>
      <c r="Q789" t="str">
        <f t="shared" si="48"/>
        <v>Yes</v>
      </c>
      <c r="R789">
        <v>3</v>
      </c>
      <c r="S789" t="str">
        <f t="shared" si="49"/>
        <v>Medium</v>
      </c>
      <c r="T789" s="50">
        <v>85</v>
      </c>
      <c r="U789" s="70">
        <f t="shared" si="50"/>
        <v>0.03</v>
      </c>
      <c r="V789" s="52">
        <v>4.99</v>
      </c>
      <c r="W789" s="52" t="str" cm="1">
        <f t="array" ref="W789">_xlfn.SWITCH(ROUND(V789,0),5,"Excellent",4,"Good",3,"Ok","Bad")</f>
        <v>Excellent</v>
      </c>
      <c r="X789">
        <v>270</v>
      </c>
      <c r="Y789" t="str">
        <f t="shared" si="51"/>
        <v>Yes</v>
      </c>
      <c r="Z789" s="68">
        <v>41778</v>
      </c>
      <c r="AA789" s="68">
        <v>43901</v>
      </c>
      <c r="AB789">
        <v>252</v>
      </c>
      <c r="AC789" t="s">
        <v>15615</v>
      </c>
    </row>
    <row r="790" spans="1:29" x14ac:dyDescent="0.3">
      <c r="A790" t="s">
        <v>14206</v>
      </c>
      <c r="B790">
        <v>1418</v>
      </c>
      <c r="C790" t="str">
        <f>VLOOKUP($B790,Hosts!$A:$M,10,0)</f>
        <v>Within an hour</v>
      </c>
      <c r="D790" s="70">
        <f>VLOOKUP($B790,Hosts!$A:$M,11,0)</f>
        <v>1</v>
      </c>
      <c r="E790" s="70">
        <f>VLOOKUP($B790,Hosts!$A:$M,12,0)</f>
        <v>0.44</v>
      </c>
      <c r="F790" t="str">
        <f>VLOOKUP($B790,Hosts!$A:$M,13,0)</f>
        <v>No</v>
      </c>
      <c r="G790" t="str">
        <f>INDEX(Hosts!$A:$M, MATCH(Places!$B790,Hosts!$A:$A,0), MATCH(Places!G$1,Hosts!$A$1:$M$1,0))</f>
        <v>Within an hour</v>
      </c>
      <c r="H790" s="70">
        <f>INDEX(Hosts!$A:$M, MATCH(Places!$B790,Hosts!$A:$A,0), MATCH(Places!H$1,Hosts!$A$1:$M$1,0))</f>
        <v>1</v>
      </c>
      <c r="I790" s="70">
        <f>INDEX(Hosts!$A:$M, MATCH(Places!$B790,Hosts!$A:$A,0), MATCH(Places!I$1,Hosts!$A$1:$M$1,0))</f>
        <v>0.44</v>
      </c>
      <c r="J790" t="str">
        <f>INDEX(Hosts!$A:$M, MATCH(Places!$B790,Hosts!$A:$A,0), MATCH(Places!J$1,Hosts!$A$1:$M$1,0))</f>
        <v>No</v>
      </c>
      <c r="K790">
        <v>7</v>
      </c>
      <c r="L790" t="str">
        <f>VLOOKUP($K790,Neighborhoods!$A:$C,2,0)</f>
        <v>Brooklyn</v>
      </c>
      <c r="M790" t="str">
        <f>VLOOKUP($K790,Neighborhoods!$A:$C,3,0)</f>
        <v>Bedford-Stuyvesant</v>
      </c>
      <c r="N790" t="str">
        <f>INDEX(Neighborhoods!$A:$C, MATCH(Places!$K790,Neighborhoods!$A:$A,0), MATCH(Places!N$1,Neighborhoods!$A$1:$C$1,0))</f>
        <v>Brooklyn</v>
      </c>
      <c r="O790" t="str">
        <f>INDEX(Neighborhoods!$A:$C, MATCH(Places!$K790,Neighborhoods!$A:$A,0), MATCH(Places!O$1,Neighborhoods!$A$1:$C$1,0))</f>
        <v>Bedford-Stuyvesant</v>
      </c>
      <c r="P790" t="s">
        <v>11822</v>
      </c>
      <c r="Q790" t="str">
        <f t="shared" si="48"/>
        <v>No</v>
      </c>
      <c r="R790">
        <v>1</v>
      </c>
      <c r="S790" t="str">
        <f t="shared" si="49"/>
        <v>Small</v>
      </c>
      <c r="T790" s="50">
        <v>55</v>
      </c>
      <c r="U790" s="70">
        <f t="shared" si="50"/>
        <v>0.03</v>
      </c>
      <c r="V790" s="52">
        <v>4.7</v>
      </c>
      <c r="W790" s="52" t="str" cm="1">
        <f t="array" ref="W790">_xlfn.SWITCH(ROUND(V790,0),5,"Excellent",4,"Good",3,"Ok","Bad")</f>
        <v>Excellent</v>
      </c>
      <c r="X790">
        <v>20</v>
      </c>
      <c r="Y790" t="str">
        <f t="shared" si="51"/>
        <v>No</v>
      </c>
      <c r="Z790" s="68">
        <v>42704</v>
      </c>
      <c r="AA790" s="68">
        <v>44043</v>
      </c>
      <c r="AB790">
        <v>250</v>
      </c>
      <c r="AC790" t="s">
        <v>15615</v>
      </c>
    </row>
    <row r="791" spans="1:29" x14ac:dyDescent="0.3">
      <c r="A791" t="s">
        <v>591</v>
      </c>
      <c r="B791">
        <v>144</v>
      </c>
      <c r="C791" t="str">
        <f>VLOOKUP($B791,Hosts!$A:$M,10,0)</f>
        <v>Within a few hours</v>
      </c>
      <c r="D791" s="70">
        <f>VLOOKUP($B791,Hosts!$A:$M,11,0)</f>
        <v>1</v>
      </c>
      <c r="E791" s="70">
        <f>VLOOKUP($B791,Hosts!$A:$M,12,0)</f>
        <v>0.67</v>
      </c>
      <c r="F791" t="str">
        <f>VLOOKUP($B791,Hosts!$A:$M,13,0)</f>
        <v>No</v>
      </c>
      <c r="G791" t="str">
        <f>INDEX(Hosts!$A:$M, MATCH(Places!$B791,Hosts!$A:$A,0), MATCH(Places!G$1,Hosts!$A$1:$M$1,0))</f>
        <v>Within a few hours</v>
      </c>
      <c r="H791" s="70">
        <f>INDEX(Hosts!$A:$M, MATCH(Places!$B791,Hosts!$A:$A,0), MATCH(Places!H$1,Hosts!$A$1:$M$1,0))</f>
        <v>1</v>
      </c>
      <c r="I791" s="70">
        <f>INDEX(Hosts!$A:$M, MATCH(Places!$B791,Hosts!$A:$A,0), MATCH(Places!I$1,Hosts!$A$1:$M$1,0))</f>
        <v>0.67</v>
      </c>
      <c r="J791" t="str">
        <f>INDEX(Hosts!$A:$M, MATCH(Places!$B791,Hosts!$A:$A,0), MATCH(Places!J$1,Hosts!$A$1:$M$1,0))</f>
        <v>No</v>
      </c>
      <c r="K791">
        <v>10</v>
      </c>
      <c r="L791" t="str">
        <f>VLOOKUP($K791,Neighborhoods!$A:$C,2,0)</f>
        <v>Brooklyn</v>
      </c>
      <c r="M791" t="str">
        <f>VLOOKUP($K791,Neighborhoods!$A:$C,3,0)</f>
        <v>East Flatbush</v>
      </c>
      <c r="N791" t="str">
        <f>INDEX(Neighborhoods!$A:$C, MATCH(Places!$K791,Neighborhoods!$A:$A,0), MATCH(Places!N$1,Neighborhoods!$A$1:$C$1,0))</f>
        <v>Brooklyn</v>
      </c>
      <c r="O791" t="str">
        <f>INDEX(Neighborhoods!$A:$C, MATCH(Places!$K791,Neighborhoods!$A:$A,0), MATCH(Places!O$1,Neighborhoods!$A$1:$C$1,0))</f>
        <v>East Flatbush</v>
      </c>
      <c r="P791" t="s">
        <v>11822</v>
      </c>
      <c r="Q791" t="str">
        <f t="shared" si="48"/>
        <v>No</v>
      </c>
      <c r="R791">
        <v>6</v>
      </c>
      <c r="S791" t="str">
        <f t="shared" si="49"/>
        <v>Large</v>
      </c>
      <c r="T791" s="50">
        <v>150</v>
      </c>
      <c r="U791" s="70">
        <f t="shared" si="50"/>
        <v>0.03</v>
      </c>
      <c r="V791" s="52">
        <v>4.08</v>
      </c>
      <c r="W791" s="52" t="str" cm="1">
        <f t="array" ref="W791">_xlfn.SWITCH(ROUND(V791,0),5,"Excellent",4,"Good",3,"Ok","Bad")</f>
        <v>Good</v>
      </c>
      <c r="X791">
        <v>48</v>
      </c>
      <c r="Y791" t="str">
        <f t="shared" si="51"/>
        <v>No</v>
      </c>
      <c r="Z791" s="68">
        <v>41863</v>
      </c>
      <c r="AA791" s="68">
        <v>43828</v>
      </c>
      <c r="AB791">
        <v>365</v>
      </c>
      <c r="AC791" t="s">
        <v>15615</v>
      </c>
    </row>
    <row r="792" spans="1:29" x14ac:dyDescent="0.3">
      <c r="A792" t="s">
        <v>592</v>
      </c>
      <c r="B792">
        <v>1668</v>
      </c>
      <c r="C792" t="str">
        <f>VLOOKUP($B792,Hosts!$A:$M,10,0)</f>
        <v>Within an hour</v>
      </c>
      <c r="D792" s="70">
        <f>VLOOKUP($B792,Hosts!$A:$M,11,0)</f>
        <v>1</v>
      </c>
      <c r="E792" s="70">
        <f>VLOOKUP($B792,Hosts!$A:$M,12,0)</f>
        <v>0.96</v>
      </c>
      <c r="F792" t="str">
        <f>VLOOKUP($B792,Hosts!$A:$M,13,0)</f>
        <v>No</v>
      </c>
      <c r="G792" t="str">
        <f>INDEX(Hosts!$A:$M, MATCH(Places!$B792,Hosts!$A:$A,0), MATCH(Places!G$1,Hosts!$A$1:$M$1,0))</f>
        <v>Within an hour</v>
      </c>
      <c r="H792" s="70">
        <f>INDEX(Hosts!$A:$M, MATCH(Places!$B792,Hosts!$A:$A,0), MATCH(Places!H$1,Hosts!$A$1:$M$1,0))</f>
        <v>1</v>
      </c>
      <c r="I792" s="70">
        <f>INDEX(Hosts!$A:$M, MATCH(Places!$B792,Hosts!$A:$A,0), MATCH(Places!I$1,Hosts!$A$1:$M$1,0))</f>
        <v>0.96</v>
      </c>
      <c r="J792" t="str">
        <f>INDEX(Hosts!$A:$M, MATCH(Places!$B792,Hosts!$A:$A,0), MATCH(Places!J$1,Hosts!$A$1:$M$1,0))</f>
        <v>No</v>
      </c>
      <c r="K792">
        <v>7</v>
      </c>
      <c r="L792" t="str">
        <f>VLOOKUP($K792,Neighborhoods!$A:$C,2,0)</f>
        <v>Brooklyn</v>
      </c>
      <c r="M792" t="str">
        <f>VLOOKUP($K792,Neighborhoods!$A:$C,3,0)</f>
        <v>Bedford-Stuyvesant</v>
      </c>
      <c r="N792" t="str">
        <f>INDEX(Neighborhoods!$A:$C, MATCH(Places!$K792,Neighborhoods!$A:$A,0), MATCH(Places!N$1,Neighborhoods!$A$1:$C$1,0))</f>
        <v>Brooklyn</v>
      </c>
      <c r="O792" t="str">
        <f>INDEX(Neighborhoods!$A:$C, MATCH(Places!$K792,Neighborhoods!$A:$A,0), MATCH(Places!O$1,Neighborhoods!$A$1:$C$1,0))</f>
        <v>Bedford-Stuyvesant</v>
      </c>
      <c r="P792" t="s">
        <v>11822</v>
      </c>
      <c r="Q792" t="str">
        <f t="shared" si="48"/>
        <v>No</v>
      </c>
      <c r="R792">
        <v>6</v>
      </c>
      <c r="S792" t="str">
        <f t="shared" si="49"/>
        <v>Large</v>
      </c>
      <c r="T792" s="50">
        <v>159</v>
      </c>
      <c r="U792" s="70">
        <f t="shared" si="50"/>
        <v>0.03</v>
      </c>
      <c r="V792" s="52">
        <v>4.62</v>
      </c>
      <c r="W792" s="52" t="str" cm="1">
        <f t="array" ref="W792">_xlfn.SWITCH(ROUND(V792,0),5,"Excellent",4,"Good",3,"Ok","Bad")</f>
        <v>Excellent</v>
      </c>
      <c r="X792">
        <v>34</v>
      </c>
      <c r="Y792" t="str">
        <f t="shared" si="51"/>
        <v>No</v>
      </c>
      <c r="Z792" s="68">
        <v>41770</v>
      </c>
      <c r="AA792" s="68">
        <v>43438</v>
      </c>
      <c r="AB792">
        <v>358</v>
      </c>
      <c r="AC792" t="s">
        <v>15615</v>
      </c>
    </row>
    <row r="793" spans="1:29" x14ac:dyDescent="0.3">
      <c r="A793" t="s">
        <v>593</v>
      </c>
      <c r="B793">
        <v>1646</v>
      </c>
      <c r="C793" t="str">
        <f>VLOOKUP($B793,Hosts!$A:$M,10,0)</f>
        <v>Within an hour</v>
      </c>
      <c r="D793" s="70">
        <f>VLOOKUP($B793,Hosts!$A:$M,11,0)</f>
        <v>1</v>
      </c>
      <c r="E793" s="70">
        <f>VLOOKUP($B793,Hosts!$A:$M,12,0)</f>
        <v>0.98</v>
      </c>
      <c r="F793" t="str">
        <f>VLOOKUP($B793,Hosts!$A:$M,13,0)</f>
        <v>Yes</v>
      </c>
      <c r="G793" t="str">
        <f>INDEX(Hosts!$A:$M, MATCH(Places!$B793,Hosts!$A:$A,0), MATCH(Places!G$1,Hosts!$A$1:$M$1,0))</f>
        <v>Within an hour</v>
      </c>
      <c r="H793" s="70">
        <f>INDEX(Hosts!$A:$M, MATCH(Places!$B793,Hosts!$A:$A,0), MATCH(Places!H$1,Hosts!$A$1:$M$1,0))</f>
        <v>1</v>
      </c>
      <c r="I793" s="70">
        <f>INDEX(Hosts!$A:$M, MATCH(Places!$B793,Hosts!$A:$A,0), MATCH(Places!I$1,Hosts!$A$1:$M$1,0))</f>
        <v>0.98</v>
      </c>
      <c r="J793" t="str">
        <f>INDEX(Hosts!$A:$M, MATCH(Places!$B793,Hosts!$A:$A,0), MATCH(Places!J$1,Hosts!$A$1:$M$1,0))</f>
        <v>Yes</v>
      </c>
      <c r="K793">
        <v>17</v>
      </c>
      <c r="L793" t="str">
        <f>VLOOKUP($K793,Neighborhoods!$A:$C,2,0)</f>
        <v>Manhattan</v>
      </c>
      <c r="M793" t="str">
        <f>VLOOKUP($K793,Neighborhoods!$A:$C,3,0)</f>
        <v>Hell's Kitchen</v>
      </c>
      <c r="N793" t="str">
        <f>INDEX(Neighborhoods!$A:$C, MATCH(Places!$K793,Neighborhoods!$A:$A,0), MATCH(Places!N$1,Neighborhoods!$A$1:$C$1,0))</f>
        <v>Manhattan</v>
      </c>
      <c r="O793" t="str">
        <f>INDEX(Neighborhoods!$A:$C, MATCH(Places!$K793,Neighborhoods!$A:$A,0), MATCH(Places!O$1,Neighborhoods!$A$1:$C$1,0))</f>
        <v>Hell's Kitchen</v>
      </c>
      <c r="P793" t="s">
        <v>1</v>
      </c>
      <c r="Q793" t="str">
        <f t="shared" si="48"/>
        <v>Yes</v>
      </c>
      <c r="R793">
        <v>3</v>
      </c>
      <c r="S793" t="str">
        <f t="shared" si="49"/>
        <v>Medium</v>
      </c>
      <c r="T793" s="50">
        <v>100</v>
      </c>
      <c r="U793" s="70">
        <f t="shared" si="50"/>
        <v>0.03</v>
      </c>
      <c r="V793" s="52">
        <v>4.8899999999999997</v>
      </c>
      <c r="W793" s="52" t="str" cm="1">
        <f t="array" ref="W793">_xlfn.SWITCH(ROUND(V793,0),5,"Excellent",4,"Good",3,"Ok","Bad")</f>
        <v>Excellent</v>
      </c>
      <c r="X793">
        <v>454</v>
      </c>
      <c r="Y793" t="str">
        <f t="shared" si="51"/>
        <v>Yes</v>
      </c>
      <c r="Z793" s="68">
        <v>41770</v>
      </c>
      <c r="AA793" s="68">
        <v>44048</v>
      </c>
      <c r="AB793">
        <v>272</v>
      </c>
      <c r="AC793" t="s">
        <v>15616</v>
      </c>
    </row>
    <row r="794" spans="1:29" x14ac:dyDescent="0.3">
      <c r="A794" t="s">
        <v>594</v>
      </c>
      <c r="B794">
        <v>1679</v>
      </c>
      <c r="C794" t="str">
        <f>VLOOKUP($B794,Hosts!$A:$M,10,0)</f>
        <v>Within an hour</v>
      </c>
      <c r="D794" s="70">
        <f>VLOOKUP($B794,Hosts!$A:$M,11,0)</f>
        <v>1</v>
      </c>
      <c r="E794" s="70">
        <f>VLOOKUP($B794,Hosts!$A:$M,12,0)</f>
        <v>0.89</v>
      </c>
      <c r="F794" t="str">
        <f>VLOOKUP($B794,Hosts!$A:$M,13,0)</f>
        <v>Yes</v>
      </c>
      <c r="G794" t="str">
        <f>INDEX(Hosts!$A:$M, MATCH(Places!$B794,Hosts!$A:$A,0), MATCH(Places!G$1,Hosts!$A$1:$M$1,0))</f>
        <v>Within an hour</v>
      </c>
      <c r="H794" s="70">
        <f>INDEX(Hosts!$A:$M, MATCH(Places!$B794,Hosts!$A:$A,0), MATCH(Places!H$1,Hosts!$A$1:$M$1,0))</f>
        <v>1</v>
      </c>
      <c r="I794" s="70">
        <f>INDEX(Hosts!$A:$M, MATCH(Places!$B794,Hosts!$A:$A,0), MATCH(Places!I$1,Hosts!$A$1:$M$1,0))</f>
        <v>0.89</v>
      </c>
      <c r="J794" t="str">
        <f>INDEX(Hosts!$A:$M, MATCH(Places!$B794,Hosts!$A:$A,0), MATCH(Places!J$1,Hosts!$A$1:$M$1,0))</f>
        <v>Yes</v>
      </c>
      <c r="K794">
        <v>14</v>
      </c>
      <c r="L794" t="str">
        <f>VLOOKUP($K794,Neighborhoods!$A:$C,2,0)</f>
        <v>Manhattan</v>
      </c>
      <c r="M794" t="str">
        <f>VLOOKUP($K794,Neighborhoods!$A:$C,3,0)</f>
        <v>East Harlem</v>
      </c>
      <c r="N794" t="str">
        <f>INDEX(Neighborhoods!$A:$C, MATCH(Places!$K794,Neighborhoods!$A:$A,0), MATCH(Places!N$1,Neighborhoods!$A$1:$C$1,0))</f>
        <v>Manhattan</v>
      </c>
      <c r="O794" t="str">
        <f>INDEX(Neighborhoods!$A:$C, MATCH(Places!$K794,Neighborhoods!$A:$A,0), MATCH(Places!O$1,Neighborhoods!$A$1:$C$1,0))</f>
        <v>East Harlem</v>
      </c>
      <c r="P794" t="s">
        <v>1</v>
      </c>
      <c r="Q794" t="str">
        <f t="shared" si="48"/>
        <v>Yes</v>
      </c>
      <c r="R794">
        <v>2</v>
      </c>
      <c r="S794" t="str">
        <f t="shared" si="49"/>
        <v>Small</v>
      </c>
      <c r="T794" s="50">
        <v>75</v>
      </c>
      <c r="U794" s="70">
        <f t="shared" si="50"/>
        <v>0.03</v>
      </c>
      <c r="V794" s="52">
        <v>4.83</v>
      </c>
      <c r="W794" s="52" t="str" cm="1">
        <f t="array" ref="W794">_xlfn.SWITCH(ROUND(V794,0),5,"Excellent",4,"Good",3,"Ok","Bad")</f>
        <v>Excellent</v>
      </c>
      <c r="X794">
        <v>326</v>
      </c>
      <c r="Y794" t="str">
        <f t="shared" si="51"/>
        <v>Yes</v>
      </c>
      <c r="Z794" s="68">
        <v>41854</v>
      </c>
      <c r="AA794" s="68">
        <v>43905</v>
      </c>
      <c r="AB794">
        <v>362</v>
      </c>
      <c r="AC794" t="s">
        <v>15615</v>
      </c>
    </row>
    <row r="795" spans="1:29" x14ac:dyDescent="0.3">
      <c r="A795" t="s">
        <v>13960</v>
      </c>
      <c r="B795">
        <v>1605</v>
      </c>
      <c r="C795" t="str">
        <f>VLOOKUP($B795,Hosts!$A:$M,10,0)</f>
        <v>Within an hour</v>
      </c>
      <c r="D795" s="70">
        <f>VLOOKUP($B795,Hosts!$A:$M,11,0)</f>
        <v>0.92</v>
      </c>
      <c r="E795" s="70">
        <f>VLOOKUP($B795,Hosts!$A:$M,12,0)</f>
        <v>0.84</v>
      </c>
      <c r="F795" t="str">
        <f>VLOOKUP($B795,Hosts!$A:$M,13,0)</f>
        <v>No</v>
      </c>
      <c r="G795" t="str">
        <f>INDEX(Hosts!$A:$M, MATCH(Places!$B795,Hosts!$A:$A,0), MATCH(Places!G$1,Hosts!$A$1:$M$1,0))</f>
        <v>Within an hour</v>
      </c>
      <c r="H795" s="70">
        <f>INDEX(Hosts!$A:$M, MATCH(Places!$B795,Hosts!$A:$A,0), MATCH(Places!H$1,Hosts!$A$1:$M$1,0))</f>
        <v>0.92</v>
      </c>
      <c r="I795" s="70">
        <f>INDEX(Hosts!$A:$M, MATCH(Places!$B795,Hosts!$A:$A,0), MATCH(Places!I$1,Hosts!$A$1:$M$1,0))</f>
        <v>0.84</v>
      </c>
      <c r="J795" t="str">
        <f>INDEX(Hosts!$A:$M, MATCH(Places!$B795,Hosts!$A:$A,0), MATCH(Places!J$1,Hosts!$A$1:$M$1,0))</f>
        <v>No</v>
      </c>
      <c r="K795">
        <v>19</v>
      </c>
      <c r="L795" t="str">
        <f>VLOOKUP($K795,Neighborhoods!$A:$C,2,0)</f>
        <v>Manhattan</v>
      </c>
      <c r="M795" t="str">
        <f>VLOOKUP($K795,Neighborhoods!$A:$C,3,0)</f>
        <v>Upper East Side</v>
      </c>
      <c r="N795" t="str">
        <f>INDEX(Neighborhoods!$A:$C, MATCH(Places!$K795,Neighborhoods!$A:$A,0), MATCH(Places!N$1,Neighborhoods!$A$1:$C$1,0))</f>
        <v>Manhattan</v>
      </c>
      <c r="O795" t="str">
        <f>INDEX(Neighborhoods!$A:$C, MATCH(Places!$K795,Neighborhoods!$A:$A,0), MATCH(Places!O$1,Neighborhoods!$A$1:$C$1,0))</f>
        <v>Upper East Side</v>
      </c>
      <c r="P795" t="s">
        <v>11822</v>
      </c>
      <c r="Q795" t="str">
        <f t="shared" si="48"/>
        <v>No</v>
      </c>
      <c r="R795">
        <v>2</v>
      </c>
      <c r="S795" t="str">
        <f t="shared" si="49"/>
        <v>Small</v>
      </c>
      <c r="T795" s="50">
        <v>122</v>
      </c>
      <c r="U795" s="70">
        <f t="shared" si="50"/>
        <v>0.03</v>
      </c>
      <c r="V795" s="52">
        <v>4.75</v>
      </c>
      <c r="W795" s="52" t="str" cm="1">
        <f t="array" ref="W795">_xlfn.SWITCH(ROUND(V795,0),5,"Excellent",4,"Good",3,"Ok","Bad")</f>
        <v>Excellent</v>
      </c>
      <c r="X795">
        <v>4</v>
      </c>
      <c r="Y795" t="str">
        <f t="shared" si="51"/>
        <v>No</v>
      </c>
      <c r="Z795" s="68">
        <v>42770</v>
      </c>
      <c r="AA795" s="68">
        <v>43921</v>
      </c>
      <c r="AB795">
        <v>365</v>
      </c>
      <c r="AC795" t="s">
        <v>15615</v>
      </c>
    </row>
    <row r="796" spans="1:29" x14ac:dyDescent="0.3">
      <c r="A796" t="s">
        <v>595</v>
      </c>
      <c r="B796">
        <v>1605</v>
      </c>
      <c r="C796" t="str">
        <f>VLOOKUP($B796,Hosts!$A:$M,10,0)</f>
        <v>Within an hour</v>
      </c>
      <c r="D796" s="70">
        <f>VLOOKUP($B796,Hosts!$A:$M,11,0)</f>
        <v>0.92</v>
      </c>
      <c r="E796" s="70">
        <f>VLOOKUP($B796,Hosts!$A:$M,12,0)</f>
        <v>0.84</v>
      </c>
      <c r="F796" t="str">
        <f>VLOOKUP($B796,Hosts!$A:$M,13,0)</f>
        <v>No</v>
      </c>
      <c r="G796" t="str">
        <f>INDEX(Hosts!$A:$M, MATCH(Places!$B796,Hosts!$A:$A,0), MATCH(Places!G$1,Hosts!$A$1:$M$1,0))</f>
        <v>Within an hour</v>
      </c>
      <c r="H796" s="70">
        <f>INDEX(Hosts!$A:$M, MATCH(Places!$B796,Hosts!$A:$A,0), MATCH(Places!H$1,Hosts!$A$1:$M$1,0))</f>
        <v>0.92</v>
      </c>
      <c r="I796" s="70">
        <f>INDEX(Hosts!$A:$M, MATCH(Places!$B796,Hosts!$A:$A,0), MATCH(Places!I$1,Hosts!$A$1:$M$1,0))</f>
        <v>0.84</v>
      </c>
      <c r="J796" t="str">
        <f>INDEX(Hosts!$A:$M, MATCH(Places!$B796,Hosts!$A:$A,0), MATCH(Places!J$1,Hosts!$A$1:$M$1,0))</f>
        <v>No</v>
      </c>
      <c r="K796">
        <v>19</v>
      </c>
      <c r="L796" t="str">
        <f>VLOOKUP($K796,Neighborhoods!$A:$C,2,0)</f>
        <v>Manhattan</v>
      </c>
      <c r="M796" t="str">
        <f>VLOOKUP($K796,Neighborhoods!$A:$C,3,0)</f>
        <v>Upper East Side</v>
      </c>
      <c r="N796" t="str">
        <f>INDEX(Neighborhoods!$A:$C, MATCH(Places!$K796,Neighborhoods!$A:$A,0), MATCH(Places!N$1,Neighborhoods!$A$1:$C$1,0))</f>
        <v>Manhattan</v>
      </c>
      <c r="O796" t="str">
        <f>INDEX(Neighborhoods!$A:$C, MATCH(Places!$K796,Neighborhoods!$A:$A,0), MATCH(Places!O$1,Neighborhoods!$A$1:$C$1,0))</f>
        <v>Upper East Side</v>
      </c>
      <c r="P796" t="s">
        <v>11822</v>
      </c>
      <c r="Q796" t="str">
        <f t="shared" si="48"/>
        <v>No</v>
      </c>
      <c r="R796">
        <v>2</v>
      </c>
      <c r="S796" t="str">
        <f t="shared" si="49"/>
        <v>Small</v>
      </c>
      <c r="T796" s="50">
        <v>116</v>
      </c>
      <c r="U796" s="70">
        <f t="shared" si="50"/>
        <v>0.03</v>
      </c>
      <c r="V796" s="52">
        <v>4.83</v>
      </c>
      <c r="W796" s="52" t="str" cm="1">
        <f t="array" ref="W796">_xlfn.SWITCH(ROUND(V796,0),5,"Excellent",4,"Good",3,"Ok","Bad")</f>
        <v>Excellent</v>
      </c>
      <c r="X796">
        <v>6</v>
      </c>
      <c r="Y796" t="str">
        <f t="shared" si="51"/>
        <v>No</v>
      </c>
      <c r="Z796" s="68">
        <v>42099</v>
      </c>
      <c r="AA796" s="68">
        <v>43861</v>
      </c>
      <c r="AB796">
        <v>365</v>
      </c>
      <c r="AC796" t="s">
        <v>15615</v>
      </c>
    </row>
    <row r="797" spans="1:29" x14ac:dyDescent="0.3">
      <c r="A797" t="s">
        <v>596</v>
      </c>
      <c r="B797">
        <v>570</v>
      </c>
      <c r="C797" t="str">
        <f>VLOOKUP($B797,Hosts!$A:$M,10,0)</f>
        <v>Within an hour</v>
      </c>
      <c r="D797" s="70">
        <f>VLOOKUP($B797,Hosts!$A:$M,11,0)</f>
        <v>1</v>
      </c>
      <c r="E797" s="70">
        <f>VLOOKUP($B797,Hosts!$A:$M,12,0)</f>
        <v>1</v>
      </c>
      <c r="F797" t="str">
        <f>VLOOKUP($B797,Hosts!$A:$M,13,0)</f>
        <v>Yes</v>
      </c>
      <c r="G797" t="str">
        <f>INDEX(Hosts!$A:$M, MATCH(Places!$B797,Hosts!$A:$A,0), MATCH(Places!G$1,Hosts!$A$1:$M$1,0))</f>
        <v>Within an hour</v>
      </c>
      <c r="H797" s="70">
        <f>INDEX(Hosts!$A:$M, MATCH(Places!$B797,Hosts!$A:$A,0), MATCH(Places!H$1,Hosts!$A$1:$M$1,0))</f>
        <v>1</v>
      </c>
      <c r="I797" s="70">
        <f>INDEX(Hosts!$A:$M, MATCH(Places!$B797,Hosts!$A:$A,0), MATCH(Places!I$1,Hosts!$A$1:$M$1,0))</f>
        <v>1</v>
      </c>
      <c r="J797" t="str">
        <f>INDEX(Hosts!$A:$M, MATCH(Places!$B797,Hosts!$A:$A,0), MATCH(Places!J$1,Hosts!$A$1:$M$1,0))</f>
        <v>Yes</v>
      </c>
      <c r="K797">
        <v>7</v>
      </c>
      <c r="L797" t="str">
        <f>VLOOKUP($K797,Neighborhoods!$A:$C,2,0)</f>
        <v>Brooklyn</v>
      </c>
      <c r="M797" t="str">
        <f>VLOOKUP($K797,Neighborhoods!$A:$C,3,0)</f>
        <v>Bedford-Stuyvesant</v>
      </c>
      <c r="N797" t="str">
        <f>INDEX(Neighborhoods!$A:$C, MATCH(Places!$K797,Neighborhoods!$A:$A,0), MATCH(Places!N$1,Neighborhoods!$A$1:$C$1,0))</f>
        <v>Brooklyn</v>
      </c>
      <c r="O797" t="str">
        <f>INDEX(Neighborhoods!$A:$C, MATCH(Places!$K797,Neighborhoods!$A:$A,0), MATCH(Places!O$1,Neighborhoods!$A$1:$C$1,0))</f>
        <v>Bedford-Stuyvesant</v>
      </c>
      <c r="P797" t="s">
        <v>11822</v>
      </c>
      <c r="Q797" t="str">
        <f t="shared" si="48"/>
        <v>No</v>
      </c>
      <c r="R797">
        <v>4</v>
      </c>
      <c r="S797" t="str">
        <f t="shared" si="49"/>
        <v>Medium</v>
      </c>
      <c r="T797" s="50">
        <v>148</v>
      </c>
      <c r="U797" s="70">
        <f t="shared" si="50"/>
        <v>0.03</v>
      </c>
      <c r="V797" s="52">
        <v>4.9000000000000004</v>
      </c>
      <c r="W797" s="52" t="str" cm="1">
        <f t="array" ref="W797">_xlfn.SWITCH(ROUND(V797,0),5,"Excellent",4,"Good",3,"Ok","Bad")</f>
        <v>Excellent</v>
      </c>
      <c r="X797">
        <v>223</v>
      </c>
      <c r="Y797" t="str">
        <f t="shared" si="51"/>
        <v>Yes</v>
      </c>
      <c r="Z797" s="68">
        <v>41770</v>
      </c>
      <c r="AA797" s="68">
        <v>43874</v>
      </c>
      <c r="AB797">
        <v>258</v>
      </c>
      <c r="AC797" t="s">
        <v>15615</v>
      </c>
    </row>
    <row r="798" spans="1:29" x14ac:dyDescent="0.3">
      <c r="A798" t="s">
        <v>597</v>
      </c>
      <c r="B798">
        <v>1682</v>
      </c>
      <c r="C798" t="str">
        <f>VLOOKUP($B798,Hosts!$A:$M,10,0)</f>
        <v>Within an hour</v>
      </c>
      <c r="D798" s="70">
        <f>VLOOKUP($B798,Hosts!$A:$M,11,0)</f>
        <v>1</v>
      </c>
      <c r="E798" s="70">
        <f>VLOOKUP($B798,Hosts!$A:$M,12,0)</f>
        <v>0.94</v>
      </c>
      <c r="F798" t="str">
        <f>VLOOKUP($B798,Hosts!$A:$M,13,0)</f>
        <v>Yes</v>
      </c>
      <c r="G798" t="str">
        <f>INDEX(Hosts!$A:$M, MATCH(Places!$B798,Hosts!$A:$A,0), MATCH(Places!G$1,Hosts!$A$1:$M$1,0))</f>
        <v>Within an hour</v>
      </c>
      <c r="H798" s="70">
        <f>INDEX(Hosts!$A:$M, MATCH(Places!$B798,Hosts!$A:$A,0), MATCH(Places!H$1,Hosts!$A$1:$M$1,0))</f>
        <v>1</v>
      </c>
      <c r="I798" s="70">
        <f>INDEX(Hosts!$A:$M, MATCH(Places!$B798,Hosts!$A:$A,0), MATCH(Places!I$1,Hosts!$A$1:$M$1,0))</f>
        <v>0.94</v>
      </c>
      <c r="J798" t="str">
        <f>INDEX(Hosts!$A:$M, MATCH(Places!$B798,Hosts!$A:$A,0), MATCH(Places!J$1,Hosts!$A$1:$M$1,0))</f>
        <v>Yes</v>
      </c>
      <c r="K798">
        <v>7</v>
      </c>
      <c r="L798" t="str">
        <f>VLOOKUP($K798,Neighborhoods!$A:$C,2,0)</f>
        <v>Brooklyn</v>
      </c>
      <c r="M798" t="str">
        <f>VLOOKUP($K798,Neighborhoods!$A:$C,3,0)</f>
        <v>Bedford-Stuyvesant</v>
      </c>
      <c r="N798" t="str">
        <f>INDEX(Neighborhoods!$A:$C, MATCH(Places!$K798,Neighborhoods!$A:$A,0), MATCH(Places!N$1,Neighborhoods!$A$1:$C$1,0))</f>
        <v>Brooklyn</v>
      </c>
      <c r="O798" t="str">
        <f>INDEX(Neighborhoods!$A:$C, MATCH(Places!$K798,Neighborhoods!$A:$A,0), MATCH(Places!O$1,Neighborhoods!$A$1:$C$1,0))</f>
        <v>Bedford-Stuyvesant</v>
      </c>
      <c r="P798" t="s">
        <v>11822</v>
      </c>
      <c r="Q798" t="str">
        <f t="shared" si="48"/>
        <v>No</v>
      </c>
      <c r="R798">
        <v>5</v>
      </c>
      <c r="S798" t="str">
        <f t="shared" si="49"/>
        <v>Medium</v>
      </c>
      <c r="T798" s="50">
        <v>123</v>
      </c>
      <c r="U798" s="70">
        <f t="shared" si="50"/>
        <v>0.03</v>
      </c>
      <c r="V798" s="52">
        <v>4.96</v>
      </c>
      <c r="W798" s="52" t="str" cm="1">
        <f t="array" ref="W798">_xlfn.SWITCH(ROUND(V798,0),5,"Excellent",4,"Good",3,"Ok","Bad")</f>
        <v>Excellent</v>
      </c>
      <c r="X798">
        <v>331</v>
      </c>
      <c r="Y798" t="str">
        <f t="shared" si="51"/>
        <v>Yes</v>
      </c>
      <c r="Z798" s="68">
        <v>41820</v>
      </c>
      <c r="AA798" s="68">
        <v>43905</v>
      </c>
      <c r="AB798">
        <v>321</v>
      </c>
      <c r="AC798" t="s">
        <v>15615</v>
      </c>
    </row>
    <row r="799" spans="1:29" x14ac:dyDescent="0.3">
      <c r="A799" t="s">
        <v>598</v>
      </c>
      <c r="B799">
        <v>1550</v>
      </c>
      <c r="C799" t="str">
        <f>VLOOKUP($B799,Hosts!$A:$M,10,0)</f>
        <v>Within a few hours</v>
      </c>
      <c r="D799" s="70">
        <f>VLOOKUP($B799,Hosts!$A:$M,11,0)</f>
        <v>1</v>
      </c>
      <c r="E799" s="70">
        <f>VLOOKUP($B799,Hosts!$A:$M,12,0)</f>
        <v>0.9</v>
      </c>
      <c r="F799" t="str">
        <f>VLOOKUP($B799,Hosts!$A:$M,13,0)</f>
        <v>Yes</v>
      </c>
      <c r="G799" t="str">
        <f>INDEX(Hosts!$A:$M, MATCH(Places!$B799,Hosts!$A:$A,0), MATCH(Places!G$1,Hosts!$A$1:$M$1,0))</f>
        <v>Within a few hours</v>
      </c>
      <c r="H799" s="70">
        <f>INDEX(Hosts!$A:$M, MATCH(Places!$B799,Hosts!$A:$A,0), MATCH(Places!H$1,Hosts!$A$1:$M$1,0))</f>
        <v>1</v>
      </c>
      <c r="I799" s="70">
        <f>INDEX(Hosts!$A:$M, MATCH(Places!$B799,Hosts!$A:$A,0), MATCH(Places!I$1,Hosts!$A$1:$M$1,0))</f>
        <v>0.9</v>
      </c>
      <c r="J799" t="str">
        <f>INDEX(Hosts!$A:$M, MATCH(Places!$B799,Hosts!$A:$A,0), MATCH(Places!J$1,Hosts!$A$1:$M$1,0))</f>
        <v>Yes</v>
      </c>
      <c r="K799">
        <v>9</v>
      </c>
      <c r="L799" t="str">
        <f>VLOOKUP($K799,Neighborhoods!$A:$C,2,0)</f>
        <v>Brooklyn</v>
      </c>
      <c r="M799" t="str">
        <f>VLOOKUP($K799,Neighborhoods!$A:$C,3,0)</f>
        <v>Crown Heights</v>
      </c>
      <c r="N799" t="str">
        <f>INDEX(Neighborhoods!$A:$C, MATCH(Places!$K799,Neighborhoods!$A:$A,0), MATCH(Places!N$1,Neighborhoods!$A$1:$C$1,0))</f>
        <v>Brooklyn</v>
      </c>
      <c r="O799" t="str">
        <f>INDEX(Neighborhoods!$A:$C, MATCH(Places!$K799,Neighborhoods!$A:$A,0), MATCH(Places!O$1,Neighborhoods!$A$1:$C$1,0))</f>
        <v>Crown Heights</v>
      </c>
      <c r="P799" t="s">
        <v>1</v>
      </c>
      <c r="Q799" t="str">
        <f t="shared" si="48"/>
        <v>Yes</v>
      </c>
      <c r="R799">
        <v>2</v>
      </c>
      <c r="S799" t="str">
        <f t="shared" si="49"/>
        <v>Small</v>
      </c>
      <c r="T799" s="50">
        <v>83</v>
      </c>
      <c r="U799" s="70">
        <f t="shared" si="50"/>
        <v>0.03</v>
      </c>
      <c r="V799" s="52">
        <v>4.83</v>
      </c>
      <c r="W799" s="52" t="str" cm="1">
        <f t="array" ref="W799">_xlfn.SWITCH(ROUND(V799,0),5,"Excellent",4,"Good",3,"Ok","Bad")</f>
        <v>Excellent</v>
      </c>
      <c r="X799">
        <v>6</v>
      </c>
      <c r="Y799" t="str">
        <f t="shared" si="51"/>
        <v>No</v>
      </c>
      <c r="Z799" s="68">
        <v>41954</v>
      </c>
      <c r="AA799" s="68">
        <v>43646</v>
      </c>
      <c r="AB799">
        <v>228</v>
      </c>
      <c r="AC799" t="s">
        <v>15616</v>
      </c>
    </row>
    <row r="800" spans="1:29" x14ac:dyDescent="0.3">
      <c r="A800" t="s">
        <v>15535</v>
      </c>
      <c r="B800">
        <v>1687</v>
      </c>
      <c r="C800" t="str">
        <f>VLOOKUP($B800,Hosts!$A:$M,10,0)</f>
        <v>Within a few hours</v>
      </c>
      <c r="D800" s="70">
        <f>VLOOKUP($B800,Hosts!$A:$M,11,0)</f>
        <v>1</v>
      </c>
      <c r="E800" s="70">
        <f>VLOOKUP($B800,Hosts!$A:$M,12,0)</f>
        <v>0.78</v>
      </c>
      <c r="F800" t="str">
        <f>VLOOKUP($B800,Hosts!$A:$M,13,0)</f>
        <v>No</v>
      </c>
      <c r="G800" t="str">
        <f>INDEX(Hosts!$A:$M, MATCH(Places!$B800,Hosts!$A:$A,0), MATCH(Places!G$1,Hosts!$A$1:$M$1,0))</f>
        <v>Within a few hours</v>
      </c>
      <c r="H800" s="70">
        <f>INDEX(Hosts!$A:$M, MATCH(Places!$B800,Hosts!$A:$A,0), MATCH(Places!H$1,Hosts!$A$1:$M$1,0))</f>
        <v>1</v>
      </c>
      <c r="I800" s="70">
        <f>INDEX(Hosts!$A:$M, MATCH(Places!$B800,Hosts!$A:$A,0), MATCH(Places!I$1,Hosts!$A$1:$M$1,0))</f>
        <v>0.78</v>
      </c>
      <c r="J800" t="str">
        <f>INDEX(Hosts!$A:$M, MATCH(Places!$B800,Hosts!$A:$A,0), MATCH(Places!J$1,Hosts!$A$1:$M$1,0))</f>
        <v>No</v>
      </c>
      <c r="K800">
        <v>16</v>
      </c>
      <c r="L800" t="str">
        <f>VLOOKUP($K800,Neighborhoods!$A:$C,2,0)</f>
        <v>Manhattan</v>
      </c>
      <c r="M800" t="str">
        <f>VLOOKUP($K800,Neighborhoods!$A:$C,3,0)</f>
        <v>Harlem</v>
      </c>
      <c r="N800" t="str">
        <f>INDEX(Neighborhoods!$A:$C, MATCH(Places!$K800,Neighborhoods!$A:$A,0), MATCH(Places!N$1,Neighborhoods!$A$1:$C$1,0))</f>
        <v>Manhattan</v>
      </c>
      <c r="O800" t="str">
        <f>INDEX(Neighborhoods!$A:$C, MATCH(Places!$K800,Neighborhoods!$A:$A,0), MATCH(Places!O$1,Neighborhoods!$A$1:$C$1,0))</f>
        <v>Harlem</v>
      </c>
      <c r="P800" t="s">
        <v>1</v>
      </c>
      <c r="Q800" t="str">
        <f t="shared" si="48"/>
        <v>Yes</v>
      </c>
      <c r="R800">
        <v>1</v>
      </c>
      <c r="S800" t="str">
        <f t="shared" si="49"/>
        <v>Small</v>
      </c>
      <c r="T800" s="50">
        <v>45</v>
      </c>
      <c r="U800" s="70">
        <f t="shared" si="50"/>
        <v>0.03</v>
      </c>
      <c r="V800" s="52">
        <v>4.75</v>
      </c>
      <c r="W800" s="52" t="str" cm="1">
        <f t="array" ref="W800">_xlfn.SWITCH(ROUND(V800,0),5,"Excellent",4,"Good",3,"Ok","Bad")</f>
        <v>Excellent</v>
      </c>
      <c r="X800">
        <v>16</v>
      </c>
      <c r="Y800" t="str">
        <f t="shared" si="51"/>
        <v>No</v>
      </c>
      <c r="Z800" s="68">
        <v>42314</v>
      </c>
      <c r="AA800" s="68">
        <v>42601</v>
      </c>
      <c r="AB800">
        <v>14</v>
      </c>
      <c r="AC800" t="s">
        <v>15615</v>
      </c>
    </row>
    <row r="801" spans="1:29" x14ac:dyDescent="0.3">
      <c r="A801" t="s">
        <v>15013</v>
      </c>
      <c r="B801">
        <v>465</v>
      </c>
      <c r="C801" t="str">
        <f>VLOOKUP($B801,Hosts!$A:$M,10,0)</f>
        <v>Within a few hours</v>
      </c>
      <c r="D801" s="70">
        <f>VLOOKUP($B801,Hosts!$A:$M,11,0)</f>
        <v>0.85</v>
      </c>
      <c r="E801" s="70">
        <f>VLOOKUP($B801,Hosts!$A:$M,12,0)</f>
        <v>0.38</v>
      </c>
      <c r="F801" t="str">
        <f>VLOOKUP($B801,Hosts!$A:$M,13,0)</f>
        <v>No</v>
      </c>
      <c r="G801" t="str">
        <f>INDEX(Hosts!$A:$M, MATCH(Places!$B801,Hosts!$A:$A,0), MATCH(Places!G$1,Hosts!$A$1:$M$1,0))</f>
        <v>Within a few hours</v>
      </c>
      <c r="H801" s="70">
        <f>INDEX(Hosts!$A:$M, MATCH(Places!$B801,Hosts!$A:$A,0), MATCH(Places!H$1,Hosts!$A$1:$M$1,0))</f>
        <v>0.85</v>
      </c>
      <c r="I801" s="70">
        <f>INDEX(Hosts!$A:$M, MATCH(Places!$B801,Hosts!$A:$A,0), MATCH(Places!I$1,Hosts!$A$1:$M$1,0))</f>
        <v>0.38</v>
      </c>
      <c r="J801" t="str">
        <f>INDEX(Hosts!$A:$M, MATCH(Places!$B801,Hosts!$A:$A,0), MATCH(Places!J$1,Hosts!$A$1:$M$1,0))</f>
        <v>No</v>
      </c>
      <c r="K801">
        <v>17</v>
      </c>
      <c r="L801" t="str">
        <f>VLOOKUP($K801,Neighborhoods!$A:$C,2,0)</f>
        <v>Manhattan</v>
      </c>
      <c r="M801" t="str">
        <f>VLOOKUP($K801,Neighborhoods!$A:$C,3,0)</f>
        <v>Hell's Kitchen</v>
      </c>
      <c r="N801" t="str">
        <f>INDEX(Neighborhoods!$A:$C, MATCH(Places!$K801,Neighborhoods!$A:$A,0), MATCH(Places!N$1,Neighborhoods!$A$1:$C$1,0))</f>
        <v>Manhattan</v>
      </c>
      <c r="O801" t="str">
        <f>INDEX(Neighborhoods!$A:$C, MATCH(Places!$K801,Neighborhoods!$A:$A,0), MATCH(Places!O$1,Neighborhoods!$A$1:$C$1,0))</f>
        <v>Hell's Kitchen</v>
      </c>
      <c r="P801" t="s">
        <v>11822</v>
      </c>
      <c r="Q801" t="str">
        <f t="shared" si="48"/>
        <v>No</v>
      </c>
      <c r="R801">
        <v>3</v>
      </c>
      <c r="S801" t="str">
        <f t="shared" si="49"/>
        <v>Medium</v>
      </c>
      <c r="T801" s="50">
        <v>110</v>
      </c>
      <c r="U801" s="70">
        <f t="shared" si="50"/>
        <v>0.03</v>
      </c>
      <c r="V801" s="52">
        <v>4</v>
      </c>
      <c r="W801" s="52" t="str" cm="1">
        <f t="array" ref="W801">_xlfn.SWITCH(ROUND(V801,0),5,"Excellent",4,"Good",3,"Ok","Bad")</f>
        <v>Good</v>
      </c>
      <c r="X801">
        <v>6</v>
      </c>
      <c r="Y801" t="str">
        <f t="shared" si="51"/>
        <v>No</v>
      </c>
      <c r="Z801" s="68">
        <v>41910</v>
      </c>
      <c r="AA801" s="68">
        <v>43377</v>
      </c>
      <c r="AB801">
        <v>365</v>
      </c>
      <c r="AC801" t="s">
        <v>15615</v>
      </c>
    </row>
    <row r="802" spans="1:29" x14ac:dyDescent="0.3">
      <c r="A802" t="s">
        <v>599</v>
      </c>
      <c r="B802">
        <v>1689</v>
      </c>
      <c r="C802" t="str">
        <f>VLOOKUP($B802,Hosts!$A:$M,10,0)</f>
        <v>Within a few hours</v>
      </c>
      <c r="D802" s="70">
        <f>VLOOKUP($B802,Hosts!$A:$M,11,0)</f>
        <v>1</v>
      </c>
      <c r="E802" s="70">
        <f>VLOOKUP($B802,Hosts!$A:$M,12,0)</f>
        <v>0.88</v>
      </c>
      <c r="F802" t="str">
        <f>VLOOKUP($B802,Hosts!$A:$M,13,0)</f>
        <v>No</v>
      </c>
      <c r="G802" t="str">
        <f>INDEX(Hosts!$A:$M, MATCH(Places!$B802,Hosts!$A:$A,0), MATCH(Places!G$1,Hosts!$A$1:$M$1,0))</f>
        <v>Within a few hours</v>
      </c>
      <c r="H802" s="70">
        <f>INDEX(Hosts!$A:$M, MATCH(Places!$B802,Hosts!$A:$A,0), MATCH(Places!H$1,Hosts!$A$1:$M$1,0))</f>
        <v>1</v>
      </c>
      <c r="I802" s="70">
        <f>INDEX(Hosts!$A:$M, MATCH(Places!$B802,Hosts!$A:$A,0), MATCH(Places!I$1,Hosts!$A$1:$M$1,0))</f>
        <v>0.88</v>
      </c>
      <c r="J802" t="str">
        <f>INDEX(Hosts!$A:$M, MATCH(Places!$B802,Hosts!$A:$A,0), MATCH(Places!J$1,Hosts!$A$1:$M$1,0))</f>
        <v>No</v>
      </c>
      <c r="K802">
        <v>20</v>
      </c>
      <c r="L802" t="str">
        <f>VLOOKUP($K802,Neighborhoods!$A:$C,2,0)</f>
        <v>Manhattan</v>
      </c>
      <c r="M802" t="str">
        <f>VLOOKUP($K802,Neighborhoods!$A:$C,3,0)</f>
        <v>Upper West Side</v>
      </c>
      <c r="N802" t="str">
        <f>INDEX(Neighborhoods!$A:$C, MATCH(Places!$K802,Neighborhoods!$A:$A,0), MATCH(Places!N$1,Neighborhoods!$A$1:$C$1,0))</f>
        <v>Manhattan</v>
      </c>
      <c r="O802" t="str">
        <f>INDEX(Neighborhoods!$A:$C, MATCH(Places!$K802,Neighborhoods!$A:$A,0), MATCH(Places!O$1,Neighborhoods!$A$1:$C$1,0))</f>
        <v>Upper West Side</v>
      </c>
      <c r="P802" t="s">
        <v>11822</v>
      </c>
      <c r="Q802" t="str">
        <f t="shared" si="48"/>
        <v>No</v>
      </c>
      <c r="R802">
        <v>4</v>
      </c>
      <c r="S802" t="str">
        <f t="shared" si="49"/>
        <v>Medium</v>
      </c>
      <c r="T802" s="50">
        <v>300</v>
      </c>
      <c r="U802" s="70">
        <f t="shared" si="50"/>
        <v>0.04</v>
      </c>
      <c r="V802" s="52">
        <v>4.8899999999999997</v>
      </c>
      <c r="W802" s="52" t="str" cm="1">
        <f t="array" ref="W802">_xlfn.SWITCH(ROUND(V802,0),5,"Excellent",4,"Good",3,"Ok","Bad")</f>
        <v>Excellent</v>
      </c>
      <c r="X802">
        <v>105</v>
      </c>
      <c r="Y802" t="str">
        <f t="shared" si="51"/>
        <v>Yes</v>
      </c>
      <c r="Z802" s="68">
        <v>41850</v>
      </c>
      <c r="AA802" s="68">
        <v>43831</v>
      </c>
      <c r="AB802">
        <v>305</v>
      </c>
      <c r="AC802" t="s">
        <v>15615</v>
      </c>
    </row>
    <row r="803" spans="1:29" x14ac:dyDescent="0.3">
      <c r="A803" t="s">
        <v>600</v>
      </c>
      <c r="B803">
        <v>1605</v>
      </c>
      <c r="C803" t="str">
        <f>VLOOKUP($B803,Hosts!$A:$M,10,0)</f>
        <v>Within an hour</v>
      </c>
      <c r="D803" s="70">
        <f>VLOOKUP($B803,Hosts!$A:$M,11,0)</f>
        <v>0.92</v>
      </c>
      <c r="E803" s="70">
        <f>VLOOKUP($B803,Hosts!$A:$M,12,0)</f>
        <v>0.84</v>
      </c>
      <c r="F803" t="str">
        <f>VLOOKUP($B803,Hosts!$A:$M,13,0)</f>
        <v>No</v>
      </c>
      <c r="G803" t="str">
        <f>INDEX(Hosts!$A:$M, MATCH(Places!$B803,Hosts!$A:$A,0), MATCH(Places!G$1,Hosts!$A$1:$M$1,0))</f>
        <v>Within an hour</v>
      </c>
      <c r="H803" s="70">
        <f>INDEX(Hosts!$A:$M, MATCH(Places!$B803,Hosts!$A:$A,0), MATCH(Places!H$1,Hosts!$A$1:$M$1,0))</f>
        <v>0.92</v>
      </c>
      <c r="I803" s="70">
        <f>INDEX(Hosts!$A:$M, MATCH(Places!$B803,Hosts!$A:$A,0), MATCH(Places!I$1,Hosts!$A$1:$M$1,0))</f>
        <v>0.84</v>
      </c>
      <c r="J803" t="str">
        <f>INDEX(Hosts!$A:$M, MATCH(Places!$B803,Hosts!$A:$A,0), MATCH(Places!J$1,Hosts!$A$1:$M$1,0))</f>
        <v>No</v>
      </c>
      <c r="K803">
        <v>19</v>
      </c>
      <c r="L803" t="str">
        <f>VLOOKUP($K803,Neighborhoods!$A:$C,2,0)</f>
        <v>Manhattan</v>
      </c>
      <c r="M803" t="str">
        <f>VLOOKUP($K803,Neighborhoods!$A:$C,3,0)</f>
        <v>Upper East Side</v>
      </c>
      <c r="N803" t="str">
        <f>INDEX(Neighborhoods!$A:$C, MATCH(Places!$K803,Neighborhoods!$A:$A,0), MATCH(Places!N$1,Neighborhoods!$A$1:$C$1,0))</f>
        <v>Manhattan</v>
      </c>
      <c r="O803" t="str">
        <f>INDEX(Neighborhoods!$A:$C, MATCH(Places!$K803,Neighborhoods!$A:$A,0), MATCH(Places!O$1,Neighborhoods!$A$1:$C$1,0))</f>
        <v>Upper East Side</v>
      </c>
      <c r="P803" t="s">
        <v>11822</v>
      </c>
      <c r="Q803" t="str">
        <f t="shared" si="48"/>
        <v>No</v>
      </c>
      <c r="R803">
        <v>2</v>
      </c>
      <c r="S803" t="str">
        <f t="shared" si="49"/>
        <v>Small</v>
      </c>
      <c r="T803" s="50">
        <v>117</v>
      </c>
      <c r="U803" s="70">
        <f t="shared" si="50"/>
        <v>0.03</v>
      </c>
      <c r="V803" s="52">
        <v>5</v>
      </c>
      <c r="W803" s="52" t="str" cm="1">
        <f t="array" ref="W803">_xlfn.SWITCH(ROUND(V803,0),5,"Excellent",4,"Good",3,"Ok","Bad")</f>
        <v>Excellent</v>
      </c>
      <c r="X803">
        <v>7</v>
      </c>
      <c r="Y803" t="str">
        <f t="shared" si="51"/>
        <v>No</v>
      </c>
      <c r="Z803" s="68">
        <v>42155</v>
      </c>
      <c r="AA803" s="68">
        <v>43253</v>
      </c>
      <c r="AB803">
        <v>365</v>
      </c>
      <c r="AC803" t="s">
        <v>15615</v>
      </c>
    </row>
    <row r="804" spans="1:29" x14ac:dyDescent="0.3">
      <c r="A804" t="s">
        <v>601</v>
      </c>
      <c r="B804">
        <v>1694</v>
      </c>
      <c r="C804" t="str">
        <f>VLOOKUP($B804,Hosts!$A:$M,10,0)</f>
        <v>Within a day</v>
      </c>
      <c r="D804" s="70">
        <f>VLOOKUP($B804,Hosts!$A:$M,11,0)</f>
        <v>0.5</v>
      </c>
      <c r="E804" s="70">
        <f>VLOOKUP($B804,Hosts!$A:$M,12,0)</f>
        <v>0.97</v>
      </c>
      <c r="F804" t="str">
        <f>VLOOKUP($B804,Hosts!$A:$M,13,0)</f>
        <v>Yes</v>
      </c>
      <c r="G804" t="str">
        <f>INDEX(Hosts!$A:$M, MATCH(Places!$B804,Hosts!$A:$A,0), MATCH(Places!G$1,Hosts!$A$1:$M$1,0))</f>
        <v>Within a day</v>
      </c>
      <c r="H804" s="70">
        <f>INDEX(Hosts!$A:$M, MATCH(Places!$B804,Hosts!$A:$A,0), MATCH(Places!H$1,Hosts!$A$1:$M$1,0))</f>
        <v>0.5</v>
      </c>
      <c r="I804" s="70">
        <f>INDEX(Hosts!$A:$M, MATCH(Places!$B804,Hosts!$A:$A,0), MATCH(Places!I$1,Hosts!$A$1:$M$1,0))</f>
        <v>0.97</v>
      </c>
      <c r="J804" t="str">
        <f>INDEX(Hosts!$A:$M, MATCH(Places!$B804,Hosts!$A:$A,0), MATCH(Places!J$1,Hosts!$A$1:$M$1,0))</f>
        <v>Yes</v>
      </c>
      <c r="K804">
        <v>9</v>
      </c>
      <c r="L804" t="str">
        <f>VLOOKUP($K804,Neighborhoods!$A:$C,2,0)</f>
        <v>Brooklyn</v>
      </c>
      <c r="M804" t="str">
        <f>VLOOKUP($K804,Neighborhoods!$A:$C,3,0)</f>
        <v>Crown Heights</v>
      </c>
      <c r="N804" t="str">
        <f>INDEX(Neighborhoods!$A:$C, MATCH(Places!$K804,Neighborhoods!$A:$A,0), MATCH(Places!N$1,Neighborhoods!$A$1:$C$1,0))</f>
        <v>Brooklyn</v>
      </c>
      <c r="O804" t="str">
        <f>INDEX(Neighborhoods!$A:$C, MATCH(Places!$K804,Neighborhoods!$A:$A,0), MATCH(Places!O$1,Neighborhoods!$A$1:$C$1,0))</f>
        <v>Crown Heights</v>
      </c>
      <c r="P804" t="s">
        <v>11822</v>
      </c>
      <c r="Q804" t="str">
        <f t="shared" si="48"/>
        <v>No</v>
      </c>
      <c r="R804">
        <v>6</v>
      </c>
      <c r="S804" t="str">
        <f t="shared" si="49"/>
        <v>Large</v>
      </c>
      <c r="T804" s="50">
        <v>99</v>
      </c>
      <c r="U804" s="70">
        <f t="shared" si="50"/>
        <v>0.03</v>
      </c>
      <c r="V804" s="52">
        <v>4.82</v>
      </c>
      <c r="W804" s="52" t="str" cm="1">
        <f t="array" ref="W804">_xlfn.SWITCH(ROUND(V804,0),5,"Excellent",4,"Good",3,"Ok","Bad")</f>
        <v>Excellent</v>
      </c>
      <c r="X804">
        <v>211</v>
      </c>
      <c r="Y804" t="str">
        <f t="shared" si="51"/>
        <v>Yes</v>
      </c>
      <c r="Z804" s="68">
        <v>42104</v>
      </c>
      <c r="AA804" s="68">
        <v>43899</v>
      </c>
      <c r="AB804">
        <v>270</v>
      </c>
      <c r="AC804" t="s">
        <v>15615</v>
      </c>
    </row>
    <row r="805" spans="1:29" x14ac:dyDescent="0.3">
      <c r="A805" t="s">
        <v>14227</v>
      </c>
      <c r="B805">
        <v>1696</v>
      </c>
      <c r="C805" t="str">
        <f>VLOOKUP($B805,Hosts!$A:$M,10,0)</f>
        <v>Within an hour</v>
      </c>
      <c r="D805" s="70">
        <f>VLOOKUP($B805,Hosts!$A:$M,11,0)</f>
        <v>1</v>
      </c>
      <c r="E805" s="70">
        <f>VLOOKUP($B805,Hosts!$A:$M,12,0)</f>
        <v>1</v>
      </c>
      <c r="F805" t="str">
        <f>VLOOKUP($B805,Hosts!$A:$M,13,0)</f>
        <v>Yes</v>
      </c>
      <c r="G805" t="str">
        <f>INDEX(Hosts!$A:$M, MATCH(Places!$B805,Hosts!$A:$A,0), MATCH(Places!G$1,Hosts!$A$1:$M$1,0))</f>
        <v>Within an hour</v>
      </c>
      <c r="H805" s="70">
        <f>INDEX(Hosts!$A:$M, MATCH(Places!$B805,Hosts!$A:$A,0), MATCH(Places!H$1,Hosts!$A$1:$M$1,0))</f>
        <v>1</v>
      </c>
      <c r="I805" s="70">
        <f>INDEX(Hosts!$A:$M, MATCH(Places!$B805,Hosts!$A:$A,0), MATCH(Places!I$1,Hosts!$A$1:$M$1,0))</f>
        <v>1</v>
      </c>
      <c r="J805" t="str">
        <f>INDEX(Hosts!$A:$M, MATCH(Places!$B805,Hosts!$A:$A,0), MATCH(Places!J$1,Hosts!$A$1:$M$1,0))</f>
        <v>Yes</v>
      </c>
      <c r="K805">
        <v>15</v>
      </c>
      <c r="L805" t="str">
        <f>VLOOKUP($K805,Neighborhoods!$A:$C,2,0)</f>
        <v>Manhattan</v>
      </c>
      <c r="M805" t="str">
        <f>VLOOKUP($K805,Neighborhoods!$A:$C,3,0)</f>
        <v>East Village</v>
      </c>
      <c r="N805" t="str">
        <f>INDEX(Neighborhoods!$A:$C, MATCH(Places!$K805,Neighborhoods!$A:$A,0), MATCH(Places!N$1,Neighborhoods!$A$1:$C$1,0))</f>
        <v>Manhattan</v>
      </c>
      <c r="O805" t="str">
        <f>INDEX(Neighborhoods!$A:$C, MATCH(Places!$K805,Neighborhoods!$A:$A,0), MATCH(Places!O$1,Neighborhoods!$A$1:$C$1,0))</f>
        <v>East Village</v>
      </c>
      <c r="P805" t="s">
        <v>11822</v>
      </c>
      <c r="Q805" t="str">
        <f t="shared" si="48"/>
        <v>No</v>
      </c>
      <c r="R805">
        <v>8</v>
      </c>
      <c r="S805" t="str">
        <f t="shared" si="49"/>
        <v>Large</v>
      </c>
      <c r="T805" s="50">
        <v>699</v>
      </c>
      <c r="U805" s="70">
        <f t="shared" si="50"/>
        <v>0.05</v>
      </c>
      <c r="V805" s="52">
        <v>4.93</v>
      </c>
      <c r="W805" s="52" t="str" cm="1">
        <f t="array" ref="W805">_xlfn.SWITCH(ROUND(V805,0),5,"Excellent",4,"Good",3,"Ok","Bad")</f>
        <v>Excellent</v>
      </c>
      <c r="X805">
        <v>55</v>
      </c>
      <c r="Y805" t="str">
        <f t="shared" si="51"/>
        <v>No</v>
      </c>
      <c r="Z805" s="68">
        <v>41827</v>
      </c>
      <c r="AA805" s="68">
        <v>44039</v>
      </c>
      <c r="AB805">
        <v>13</v>
      </c>
      <c r="AC805" t="s">
        <v>15615</v>
      </c>
    </row>
    <row r="806" spans="1:29" x14ac:dyDescent="0.3">
      <c r="A806" t="s">
        <v>602</v>
      </c>
      <c r="B806">
        <v>990</v>
      </c>
      <c r="C806" t="str">
        <f>VLOOKUP($B806,Hosts!$A:$M,10,0)</f>
        <v>Within an hour</v>
      </c>
      <c r="D806" s="70">
        <f>VLOOKUP($B806,Hosts!$A:$M,11,0)</f>
        <v>1</v>
      </c>
      <c r="E806" s="70">
        <f>VLOOKUP($B806,Hosts!$A:$M,12,0)</f>
        <v>1</v>
      </c>
      <c r="F806" t="str">
        <f>VLOOKUP($B806,Hosts!$A:$M,13,0)</f>
        <v>Yes</v>
      </c>
      <c r="G806" t="str">
        <f>INDEX(Hosts!$A:$M, MATCH(Places!$B806,Hosts!$A:$A,0), MATCH(Places!G$1,Hosts!$A$1:$M$1,0))</f>
        <v>Within an hour</v>
      </c>
      <c r="H806" s="70">
        <f>INDEX(Hosts!$A:$M, MATCH(Places!$B806,Hosts!$A:$A,0), MATCH(Places!H$1,Hosts!$A$1:$M$1,0))</f>
        <v>1</v>
      </c>
      <c r="I806" s="70">
        <f>INDEX(Hosts!$A:$M, MATCH(Places!$B806,Hosts!$A:$A,0), MATCH(Places!I$1,Hosts!$A$1:$M$1,0))</f>
        <v>1</v>
      </c>
      <c r="J806" t="str">
        <f>INDEX(Hosts!$A:$M, MATCH(Places!$B806,Hosts!$A:$A,0), MATCH(Places!J$1,Hosts!$A$1:$M$1,0))</f>
        <v>Yes</v>
      </c>
      <c r="K806">
        <v>12</v>
      </c>
      <c r="L806" t="str">
        <f>VLOOKUP($K806,Neighborhoods!$A:$C,2,0)</f>
        <v>Brooklyn</v>
      </c>
      <c r="M806" t="str">
        <f>VLOOKUP($K806,Neighborhoods!$A:$C,3,0)</f>
        <v>Williamsburg</v>
      </c>
      <c r="N806" t="str">
        <f>INDEX(Neighborhoods!$A:$C, MATCH(Places!$K806,Neighborhoods!$A:$A,0), MATCH(Places!N$1,Neighborhoods!$A$1:$C$1,0))</f>
        <v>Brooklyn</v>
      </c>
      <c r="O806" t="str">
        <f>INDEX(Neighborhoods!$A:$C, MATCH(Places!$K806,Neighborhoods!$A:$A,0), MATCH(Places!O$1,Neighborhoods!$A$1:$C$1,0))</f>
        <v>Williamsburg</v>
      </c>
      <c r="P806" t="s">
        <v>1</v>
      </c>
      <c r="Q806" t="str">
        <f t="shared" si="48"/>
        <v>Yes</v>
      </c>
      <c r="R806">
        <v>1</v>
      </c>
      <c r="S806" t="str">
        <f t="shared" si="49"/>
        <v>Small</v>
      </c>
      <c r="T806" s="50">
        <v>68</v>
      </c>
      <c r="U806" s="70">
        <f t="shared" si="50"/>
        <v>0.03</v>
      </c>
      <c r="V806" s="52">
        <v>4.97</v>
      </c>
      <c r="W806" s="52" t="str" cm="1">
        <f t="array" ref="W806">_xlfn.SWITCH(ROUND(V806,0),5,"Excellent",4,"Good",3,"Ok","Bad")</f>
        <v>Excellent</v>
      </c>
      <c r="X806">
        <v>74</v>
      </c>
      <c r="Y806" t="str">
        <f t="shared" si="51"/>
        <v>No</v>
      </c>
      <c r="Z806" s="68">
        <v>42442</v>
      </c>
      <c r="AA806" s="68">
        <v>43865</v>
      </c>
      <c r="AB806">
        <v>0</v>
      </c>
      <c r="AC806" t="s">
        <v>15616</v>
      </c>
    </row>
    <row r="807" spans="1:29" x14ac:dyDescent="0.3">
      <c r="A807" t="s">
        <v>603</v>
      </c>
      <c r="B807">
        <v>1207</v>
      </c>
      <c r="C807" t="str">
        <f>VLOOKUP($B807,Hosts!$A:$M,10,0)</f>
        <v>Within a few hours</v>
      </c>
      <c r="D807" s="70">
        <f>VLOOKUP($B807,Hosts!$A:$M,11,0)</f>
        <v>0.85</v>
      </c>
      <c r="E807" s="70">
        <f>VLOOKUP($B807,Hosts!$A:$M,12,0)</f>
        <v>0.99</v>
      </c>
      <c r="F807" t="str">
        <f>VLOOKUP($B807,Hosts!$A:$M,13,0)</f>
        <v>No</v>
      </c>
      <c r="G807" t="str">
        <f>INDEX(Hosts!$A:$M, MATCH(Places!$B807,Hosts!$A:$A,0), MATCH(Places!G$1,Hosts!$A$1:$M$1,0))</f>
        <v>Within a few hours</v>
      </c>
      <c r="H807" s="70">
        <f>INDEX(Hosts!$A:$M, MATCH(Places!$B807,Hosts!$A:$A,0), MATCH(Places!H$1,Hosts!$A$1:$M$1,0))</f>
        <v>0.85</v>
      </c>
      <c r="I807" s="70">
        <f>INDEX(Hosts!$A:$M, MATCH(Places!$B807,Hosts!$A:$A,0), MATCH(Places!I$1,Hosts!$A$1:$M$1,0))</f>
        <v>0.99</v>
      </c>
      <c r="J807" t="str">
        <f>INDEX(Hosts!$A:$M, MATCH(Places!$B807,Hosts!$A:$A,0), MATCH(Places!J$1,Hosts!$A$1:$M$1,0))</f>
        <v>No</v>
      </c>
      <c r="K807">
        <v>9</v>
      </c>
      <c r="L807" t="str">
        <f>VLOOKUP($K807,Neighborhoods!$A:$C,2,0)</f>
        <v>Brooklyn</v>
      </c>
      <c r="M807" t="str">
        <f>VLOOKUP($K807,Neighborhoods!$A:$C,3,0)</f>
        <v>Crown Heights</v>
      </c>
      <c r="N807" t="str">
        <f>INDEX(Neighborhoods!$A:$C, MATCH(Places!$K807,Neighborhoods!$A:$A,0), MATCH(Places!N$1,Neighborhoods!$A$1:$C$1,0))</f>
        <v>Brooklyn</v>
      </c>
      <c r="O807" t="str">
        <f>INDEX(Neighborhoods!$A:$C, MATCH(Places!$K807,Neighborhoods!$A:$A,0), MATCH(Places!O$1,Neighborhoods!$A$1:$C$1,0))</f>
        <v>Crown Heights</v>
      </c>
      <c r="P807" t="s">
        <v>1</v>
      </c>
      <c r="Q807" t="str">
        <f t="shared" si="48"/>
        <v>Yes</v>
      </c>
      <c r="R807">
        <v>3</v>
      </c>
      <c r="S807" t="str">
        <f t="shared" si="49"/>
        <v>Medium</v>
      </c>
      <c r="T807" s="50">
        <v>56</v>
      </c>
      <c r="U807" s="70">
        <f t="shared" si="50"/>
        <v>0.03</v>
      </c>
      <c r="V807" s="52">
        <v>4.79</v>
      </c>
      <c r="W807" s="52" t="str" cm="1">
        <f t="array" ref="W807">_xlfn.SWITCH(ROUND(V807,0),5,"Excellent",4,"Good",3,"Ok","Bad")</f>
        <v>Excellent</v>
      </c>
      <c r="X807">
        <v>100</v>
      </c>
      <c r="Y807" t="str">
        <f t="shared" si="51"/>
        <v>No</v>
      </c>
      <c r="Z807" s="68">
        <v>41844</v>
      </c>
      <c r="AA807" s="68">
        <v>43827</v>
      </c>
      <c r="AB807">
        <v>224</v>
      </c>
      <c r="AC807" t="s">
        <v>15615</v>
      </c>
    </row>
    <row r="808" spans="1:29" x14ac:dyDescent="0.3">
      <c r="A808" t="s">
        <v>604</v>
      </c>
      <c r="B808">
        <v>1405</v>
      </c>
      <c r="C808" t="str">
        <f>VLOOKUP($B808,Hosts!$A:$M,10,0)</f>
        <v>Within a few hours</v>
      </c>
      <c r="D808" s="70">
        <f>VLOOKUP($B808,Hosts!$A:$M,11,0)</f>
        <v>1</v>
      </c>
      <c r="E808" s="70">
        <f>VLOOKUP($B808,Hosts!$A:$M,12,0)</f>
        <v>0.75</v>
      </c>
      <c r="F808" t="str">
        <f>VLOOKUP($B808,Hosts!$A:$M,13,0)</f>
        <v>No</v>
      </c>
      <c r="G808" t="str">
        <f>INDEX(Hosts!$A:$M, MATCH(Places!$B808,Hosts!$A:$A,0), MATCH(Places!G$1,Hosts!$A$1:$M$1,0))</f>
        <v>Within a few hours</v>
      </c>
      <c r="H808" s="70">
        <f>INDEX(Hosts!$A:$M, MATCH(Places!$B808,Hosts!$A:$A,0), MATCH(Places!H$1,Hosts!$A$1:$M$1,0))</f>
        <v>1</v>
      </c>
      <c r="I808" s="70">
        <f>INDEX(Hosts!$A:$M, MATCH(Places!$B808,Hosts!$A:$A,0), MATCH(Places!I$1,Hosts!$A$1:$M$1,0))</f>
        <v>0.75</v>
      </c>
      <c r="J808" t="str">
        <f>INDEX(Hosts!$A:$M, MATCH(Places!$B808,Hosts!$A:$A,0), MATCH(Places!J$1,Hosts!$A$1:$M$1,0))</f>
        <v>No</v>
      </c>
      <c r="K808">
        <v>16</v>
      </c>
      <c r="L808" t="str">
        <f>VLOOKUP($K808,Neighborhoods!$A:$C,2,0)</f>
        <v>Manhattan</v>
      </c>
      <c r="M808" t="str">
        <f>VLOOKUP($K808,Neighborhoods!$A:$C,3,0)</f>
        <v>Harlem</v>
      </c>
      <c r="N808" t="str">
        <f>INDEX(Neighborhoods!$A:$C, MATCH(Places!$K808,Neighborhoods!$A:$A,0), MATCH(Places!N$1,Neighborhoods!$A$1:$C$1,0))</f>
        <v>Manhattan</v>
      </c>
      <c r="O808" t="str">
        <f>INDEX(Neighborhoods!$A:$C, MATCH(Places!$K808,Neighborhoods!$A:$A,0), MATCH(Places!O$1,Neighborhoods!$A$1:$C$1,0))</f>
        <v>Harlem</v>
      </c>
      <c r="P808" t="s">
        <v>1</v>
      </c>
      <c r="Q808" t="str">
        <f t="shared" si="48"/>
        <v>Yes</v>
      </c>
      <c r="R808">
        <v>2</v>
      </c>
      <c r="S808" t="str">
        <f t="shared" si="49"/>
        <v>Small</v>
      </c>
      <c r="T808" s="50">
        <v>100</v>
      </c>
      <c r="U808" s="70">
        <f t="shared" si="50"/>
        <v>0.03</v>
      </c>
      <c r="V808" s="52">
        <v>4.9000000000000004</v>
      </c>
      <c r="W808" s="52" t="str" cm="1">
        <f t="array" ref="W808">_xlfn.SWITCH(ROUND(V808,0),5,"Excellent",4,"Good",3,"Ok","Bad")</f>
        <v>Excellent</v>
      </c>
      <c r="X808">
        <v>93</v>
      </c>
      <c r="Y808" t="str">
        <f t="shared" si="51"/>
        <v>No</v>
      </c>
      <c r="Z808" s="68">
        <v>41796</v>
      </c>
      <c r="AA808" s="68">
        <v>43914</v>
      </c>
      <c r="AB808">
        <v>179</v>
      </c>
      <c r="AC808" t="s">
        <v>15615</v>
      </c>
    </row>
    <row r="809" spans="1:29" x14ac:dyDescent="0.3">
      <c r="A809" t="s">
        <v>605</v>
      </c>
      <c r="B809">
        <v>1372</v>
      </c>
      <c r="C809" t="str">
        <f>VLOOKUP($B809,Hosts!$A:$M,10,0)</f>
        <v>Within a day</v>
      </c>
      <c r="D809" s="70">
        <f>VLOOKUP($B809,Hosts!$A:$M,11,0)</f>
        <v>0.75</v>
      </c>
      <c r="E809" s="70">
        <f>VLOOKUP($B809,Hosts!$A:$M,12,0)</f>
        <v>7.0000000000000007E-2</v>
      </c>
      <c r="F809" t="str">
        <f>VLOOKUP($B809,Hosts!$A:$M,13,0)</f>
        <v>No</v>
      </c>
      <c r="G809" t="str">
        <f>INDEX(Hosts!$A:$M, MATCH(Places!$B809,Hosts!$A:$A,0), MATCH(Places!G$1,Hosts!$A$1:$M$1,0))</f>
        <v>Within a day</v>
      </c>
      <c r="H809" s="70">
        <f>INDEX(Hosts!$A:$M, MATCH(Places!$B809,Hosts!$A:$A,0), MATCH(Places!H$1,Hosts!$A$1:$M$1,0))</f>
        <v>0.75</v>
      </c>
      <c r="I809" s="70">
        <f>INDEX(Hosts!$A:$M, MATCH(Places!$B809,Hosts!$A:$A,0), MATCH(Places!I$1,Hosts!$A$1:$M$1,0))</f>
        <v>7.0000000000000007E-2</v>
      </c>
      <c r="J809" t="str">
        <f>INDEX(Hosts!$A:$M, MATCH(Places!$B809,Hosts!$A:$A,0), MATCH(Places!J$1,Hosts!$A$1:$M$1,0))</f>
        <v>No</v>
      </c>
      <c r="K809">
        <v>11</v>
      </c>
      <c r="L809" t="str">
        <f>VLOOKUP($K809,Neighborhoods!$A:$C,2,0)</f>
        <v>Brooklyn</v>
      </c>
      <c r="M809" t="str">
        <f>VLOOKUP($K809,Neighborhoods!$A:$C,3,0)</f>
        <v>Greenpoint</v>
      </c>
      <c r="N809" t="str">
        <f>INDEX(Neighborhoods!$A:$C, MATCH(Places!$K809,Neighborhoods!$A:$A,0), MATCH(Places!N$1,Neighborhoods!$A$1:$C$1,0))</f>
        <v>Brooklyn</v>
      </c>
      <c r="O809" t="str">
        <f>INDEX(Neighborhoods!$A:$C, MATCH(Places!$K809,Neighborhoods!$A:$A,0), MATCH(Places!O$1,Neighborhoods!$A$1:$C$1,0))</f>
        <v>Greenpoint</v>
      </c>
      <c r="P809" t="s">
        <v>1</v>
      </c>
      <c r="Q809" t="str">
        <f t="shared" si="48"/>
        <v>Yes</v>
      </c>
      <c r="R809">
        <v>2</v>
      </c>
      <c r="S809" t="str">
        <f t="shared" si="49"/>
        <v>Small</v>
      </c>
      <c r="T809" s="50">
        <v>58</v>
      </c>
      <c r="U809" s="70">
        <f t="shared" si="50"/>
        <v>0.03</v>
      </c>
      <c r="V809" s="52">
        <v>4.93</v>
      </c>
      <c r="W809" s="52" t="str" cm="1">
        <f t="array" ref="W809">_xlfn.SWITCH(ROUND(V809,0),5,"Excellent",4,"Good",3,"Ok","Bad")</f>
        <v>Excellent</v>
      </c>
      <c r="X809">
        <v>15</v>
      </c>
      <c r="Y809" t="str">
        <f t="shared" si="51"/>
        <v>No</v>
      </c>
      <c r="Z809" s="68">
        <v>43091</v>
      </c>
      <c r="AA809" s="68">
        <v>43596</v>
      </c>
      <c r="AB809">
        <v>175</v>
      </c>
      <c r="AC809" t="s">
        <v>15615</v>
      </c>
    </row>
    <row r="810" spans="1:29" x14ac:dyDescent="0.3">
      <c r="A810" t="s">
        <v>606</v>
      </c>
      <c r="B810">
        <v>1696</v>
      </c>
      <c r="C810" t="str">
        <f>VLOOKUP($B810,Hosts!$A:$M,10,0)</f>
        <v>Within an hour</v>
      </c>
      <c r="D810" s="70">
        <f>VLOOKUP($B810,Hosts!$A:$M,11,0)</f>
        <v>1</v>
      </c>
      <c r="E810" s="70">
        <f>VLOOKUP($B810,Hosts!$A:$M,12,0)</f>
        <v>1</v>
      </c>
      <c r="F810" t="str">
        <f>VLOOKUP($B810,Hosts!$A:$M,13,0)</f>
        <v>Yes</v>
      </c>
      <c r="G810" t="str">
        <f>INDEX(Hosts!$A:$M, MATCH(Places!$B810,Hosts!$A:$A,0), MATCH(Places!G$1,Hosts!$A$1:$M$1,0))</f>
        <v>Within an hour</v>
      </c>
      <c r="H810" s="70">
        <f>INDEX(Hosts!$A:$M, MATCH(Places!$B810,Hosts!$A:$A,0), MATCH(Places!H$1,Hosts!$A$1:$M$1,0))</f>
        <v>1</v>
      </c>
      <c r="I810" s="70">
        <f>INDEX(Hosts!$A:$M, MATCH(Places!$B810,Hosts!$A:$A,0), MATCH(Places!I$1,Hosts!$A$1:$M$1,0))</f>
        <v>1</v>
      </c>
      <c r="J810" t="str">
        <f>INDEX(Hosts!$A:$M, MATCH(Places!$B810,Hosts!$A:$A,0), MATCH(Places!J$1,Hosts!$A$1:$M$1,0))</f>
        <v>Yes</v>
      </c>
      <c r="K810">
        <v>15</v>
      </c>
      <c r="L810" t="str">
        <f>VLOOKUP($K810,Neighborhoods!$A:$C,2,0)</f>
        <v>Manhattan</v>
      </c>
      <c r="M810" t="str">
        <f>VLOOKUP($K810,Neighborhoods!$A:$C,3,0)</f>
        <v>East Village</v>
      </c>
      <c r="N810" t="str">
        <f>INDEX(Neighborhoods!$A:$C, MATCH(Places!$K810,Neighborhoods!$A:$A,0), MATCH(Places!N$1,Neighborhoods!$A$1:$C$1,0))</f>
        <v>Manhattan</v>
      </c>
      <c r="O810" t="str">
        <f>INDEX(Neighborhoods!$A:$C, MATCH(Places!$K810,Neighborhoods!$A:$A,0), MATCH(Places!O$1,Neighborhoods!$A$1:$C$1,0))</f>
        <v>East Village</v>
      </c>
      <c r="P810" t="s">
        <v>1</v>
      </c>
      <c r="Q810" t="str">
        <f t="shared" si="48"/>
        <v>Yes</v>
      </c>
      <c r="R810">
        <v>2</v>
      </c>
      <c r="S810" t="str">
        <f t="shared" si="49"/>
        <v>Small</v>
      </c>
      <c r="T810" s="50">
        <v>250</v>
      </c>
      <c r="U810" s="70">
        <f t="shared" si="50"/>
        <v>0.04</v>
      </c>
      <c r="V810" s="52">
        <v>4.92</v>
      </c>
      <c r="W810" s="52" t="str" cm="1">
        <f t="array" ref="W810">_xlfn.SWITCH(ROUND(V810,0),5,"Excellent",4,"Good",3,"Ok","Bad")</f>
        <v>Excellent</v>
      </c>
      <c r="X810">
        <v>13</v>
      </c>
      <c r="Y810" t="str">
        <f t="shared" si="51"/>
        <v>No</v>
      </c>
      <c r="Z810" s="68">
        <v>41823</v>
      </c>
      <c r="AA810" s="68">
        <v>43807</v>
      </c>
      <c r="AB810">
        <v>254</v>
      </c>
      <c r="AC810" t="s">
        <v>15615</v>
      </c>
    </row>
    <row r="811" spans="1:29" x14ac:dyDescent="0.3">
      <c r="A811" t="s">
        <v>607</v>
      </c>
      <c r="B811">
        <v>465</v>
      </c>
      <c r="C811" t="str">
        <f>VLOOKUP($B811,Hosts!$A:$M,10,0)</f>
        <v>Within a few hours</v>
      </c>
      <c r="D811" s="70">
        <f>VLOOKUP($B811,Hosts!$A:$M,11,0)</f>
        <v>0.85</v>
      </c>
      <c r="E811" s="70">
        <f>VLOOKUP($B811,Hosts!$A:$M,12,0)</f>
        <v>0.38</v>
      </c>
      <c r="F811" t="str">
        <f>VLOOKUP($B811,Hosts!$A:$M,13,0)</f>
        <v>No</v>
      </c>
      <c r="G811" t="str">
        <f>INDEX(Hosts!$A:$M, MATCH(Places!$B811,Hosts!$A:$A,0), MATCH(Places!G$1,Hosts!$A$1:$M$1,0))</f>
        <v>Within a few hours</v>
      </c>
      <c r="H811" s="70">
        <f>INDEX(Hosts!$A:$M, MATCH(Places!$B811,Hosts!$A:$A,0), MATCH(Places!H$1,Hosts!$A$1:$M$1,0))</f>
        <v>0.85</v>
      </c>
      <c r="I811" s="70">
        <f>INDEX(Hosts!$A:$M, MATCH(Places!$B811,Hosts!$A:$A,0), MATCH(Places!I$1,Hosts!$A$1:$M$1,0))</f>
        <v>0.38</v>
      </c>
      <c r="J811" t="str">
        <f>INDEX(Hosts!$A:$M, MATCH(Places!$B811,Hosts!$A:$A,0), MATCH(Places!J$1,Hosts!$A$1:$M$1,0))</f>
        <v>No</v>
      </c>
      <c r="K811">
        <v>17</v>
      </c>
      <c r="L811" t="str">
        <f>VLOOKUP($K811,Neighborhoods!$A:$C,2,0)</f>
        <v>Manhattan</v>
      </c>
      <c r="M811" t="str">
        <f>VLOOKUP($K811,Neighborhoods!$A:$C,3,0)</f>
        <v>Hell's Kitchen</v>
      </c>
      <c r="N811" t="str">
        <f>INDEX(Neighborhoods!$A:$C, MATCH(Places!$K811,Neighborhoods!$A:$A,0), MATCH(Places!N$1,Neighborhoods!$A$1:$C$1,0))</f>
        <v>Manhattan</v>
      </c>
      <c r="O811" t="str">
        <f>INDEX(Neighborhoods!$A:$C, MATCH(Places!$K811,Neighborhoods!$A:$A,0), MATCH(Places!O$1,Neighborhoods!$A$1:$C$1,0))</f>
        <v>Hell's Kitchen</v>
      </c>
      <c r="P811" t="s">
        <v>11822</v>
      </c>
      <c r="Q811" t="str">
        <f t="shared" si="48"/>
        <v>No</v>
      </c>
      <c r="R811">
        <v>3</v>
      </c>
      <c r="S811" t="str">
        <f t="shared" si="49"/>
        <v>Medium</v>
      </c>
      <c r="T811" s="50">
        <v>110</v>
      </c>
      <c r="U811" s="70">
        <f t="shared" si="50"/>
        <v>0.03</v>
      </c>
      <c r="V811" s="52">
        <v>4.88</v>
      </c>
      <c r="W811" s="52" t="str" cm="1">
        <f t="array" ref="W811">_xlfn.SWITCH(ROUND(V811,0),5,"Excellent",4,"Good",3,"Ok","Bad")</f>
        <v>Excellent</v>
      </c>
      <c r="X811">
        <v>8</v>
      </c>
      <c r="Y811" t="str">
        <f t="shared" si="51"/>
        <v>No</v>
      </c>
      <c r="Z811" s="68">
        <v>42458</v>
      </c>
      <c r="AA811" s="68">
        <v>43327</v>
      </c>
      <c r="AB811">
        <v>365</v>
      </c>
      <c r="AC811" t="s">
        <v>15615</v>
      </c>
    </row>
    <row r="812" spans="1:29" x14ac:dyDescent="0.3">
      <c r="A812" t="s">
        <v>608</v>
      </c>
      <c r="B812">
        <v>1618</v>
      </c>
      <c r="C812" t="str">
        <f>VLOOKUP($B812,Hosts!$A:$M,10,0)</f>
        <v>Within a day</v>
      </c>
      <c r="D812" s="70">
        <f>VLOOKUP($B812,Hosts!$A:$M,11,0)</f>
        <v>1</v>
      </c>
      <c r="E812" s="70">
        <f>VLOOKUP($B812,Hosts!$A:$M,12,0)</f>
        <v>0.96</v>
      </c>
      <c r="F812" t="str">
        <f>VLOOKUP($B812,Hosts!$A:$M,13,0)</f>
        <v>Yes</v>
      </c>
      <c r="G812" t="str">
        <f>INDEX(Hosts!$A:$M, MATCH(Places!$B812,Hosts!$A:$A,0), MATCH(Places!G$1,Hosts!$A$1:$M$1,0))</f>
        <v>Within a day</v>
      </c>
      <c r="H812" s="70">
        <f>INDEX(Hosts!$A:$M, MATCH(Places!$B812,Hosts!$A:$A,0), MATCH(Places!H$1,Hosts!$A$1:$M$1,0))</f>
        <v>1</v>
      </c>
      <c r="I812" s="70">
        <f>INDEX(Hosts!$A:$M, MATCH(Places!$B812,Hosts!$A:$A,0), MATCH(Places!I$1,Hosts!$A$1:$M$1,0))</f>
        <v>0.96</v>
      </c>
      <c r="J812" t="str">
        <f>INDEX(Hosts!$A:$M, MATCH(Places!$B812,Hosts!$A:$A,0), MATCH(Places!J$1,Hosts!$A$1:$M$1,0))</f>
        <v>Yes</v>
      </c>
      <c r="K812">
        <v>28</v>
      </c>
      <c r="L812" t="str">
        <f>VLOOKUP($K812,Neighborhoods!$A:$C,2,0)</f>
        <v>Staten Island</v>
      </c>
      <c r="M812" t="str">
        <f>VLOOKUP($K812,Neighborhoods!$A:$C,3,0)</f>
        <v>St. George</v>
      </c>
      <c r="N812" t="str">
        <f>INDEX(Neighborhoods!$A:$C, MATCH(Places!$K812,Neighborhoods!$A:$A,0), MATCH(Places!N$1,Neighborhoods!$A$1:$C$1,0))</f>
        <v>Staten Island</v>
      </c>
      <c r="O812" t="str">
        <f>INDEX(Neighborhoods!$A:$C, MATCH(Places!$K812,Neighborhoods!$A:$A,0), MATCH(Places!O$1,Neighborhoods!$A$1:$C$1,0))</f>
        <v>St. George</v>
      </c>
      <c r="P812" t="s">
        <v>11822</v>
      </c>
      <c r="Q812" t="str">
        <f t="shared" si="48"/>
        <v>No</v>
      </c>
      <c r="R812">
        <v>10</v>
      </c>
      <c r="S812" t="str">
        <f t="shared" si="49"/>
        <v>Large</v>
      </c>
      <c r="T812" s="50">
        <v>195</v>
      </c>
      <c r="U812" s="70">
        <f t="shared" si="50"/>
        <v>0.03</v>
      </c>
      <c r="V812" s="52">
        <v>4.91</v>
      </c>
      <c r="W812" s="52" t="str" cm="1">
        <f t="array" ref="W812">_xlfn.SWITCH(ROUND(V812,0),5,"Excellent",4,"Good",3,"Ok","Bad")</f>
        <v>Excellent</v>
      </c>
      <c r="X812">
        <v>122</v>
      </c>
      <c r="Y812" t="str">
        <f t="shared" si="51"/>
        <v>Yes</v>
      </c>
      <c r="Z812" s="68">
        <v>41836</v>
      </c>
      <c r="AA812" s="68">
        <v>43835</v>
      </c>
      <c r="AB812">
        <v>272</v>
      </c>
      <c r="AC812" t="s">
        <v>15615</v>
      </c>
    </row>
    <row r="813" spans="1:29" x14ac:dyDescent="0.3">
      <c r="A813" t="s">
        <v>609</v>
      </c>
      <c r="B813">
        <v>1659</v>
      </c>
      <c r="C813" t="str">
        <f>VLOOKUP($B813,Hosts!$A:$M,10,0)</f>
        <v>Within a day</v>
      </c>
      <c r="D813" s="70">
        <f>VLOOKUP($B813,Hosts!$A:$M,11,0)</f>
        <v>0.8</v>
      </c>
      <c r="E813" s="70">
        <f>VLOOKUP($B813,Hosts!$A:$M,12,0)</f>
        <v>0.54</v>
      </c>
      <c r="F813" t="str">
        <f>VLOOKUP($B813,Hosts!$A:$M,13,0)</f>
        <v>Yes</v>
      </c>
      <c r="G813" t="str">
        <f>INDEX(Hosts!$A:$M, MATCH(Places!$B813,Hosts!$A:$A,0), MATCH(Places!G$1,Hosts!$A$1:$M$1,0))</f>
        <v>Within a day</v>
      </c>
      <c r="H813" s="70">
        <f>INDEX(Hosts!$A:$M, MATCH(Places!$B813,Hosts!$A:$A,0), MATCH(Places!H$1,Hosts!$A$1:$M$1,0))</f>
        <v>0.8</v>
      </c>
      <c r="I813" s="70">
        <f>INDEX(Hosts!$A:$M, MATCH(Places!$B813,Hosts!$A:$A,0), MATCH(Places!I$1,Hosts!$A$1:$M$1,0))</f>
        <v>0.54</v>
      </c>
      <c r="J813" t="str">
        <f>INDEX(Hosts!$A:$M, MATCH(Places!$B813,Hosts!$A:$A,0), MATCH(Places!J$1,Hosts!$A$1:$M$1,0))</f>
        <v>Yes</v>
      </c>
      <c r="K813">
        <v>7</v>
      </c>
      <c r="L813" t="str">
        <f>VLOOKUP($K813,Neighborhoods!$A:$C,2,0)</f>
        <v>Brooklyn</v>
      </c>
      <c r="M813" t="str">
        <f>VLOOKUP($K813,Neighborhoods!$A:$C,3,0)</f>
        <v>Bedford-Stuyvesant</v>
      </c>
      <c r="N813" t="str">
        <f>INDEX(Neighborhoods!$A:$C, MATCH(Places!$K813,Neighborhoods!$A:$A,0), MATCH(Places!N$1,Neighborhoods!$A$1:$C$1,0))</f>
        <v>Brooklyn</v>
      </c>
      <c r="O813" t="str">
        <f>INDEX(Neighborhoods!$A:$C, MATCH(Places!$K813,Neighborhoods!$A:$A,0), MATCH(Places!O$1,Neighborhoods!$A$1:$C$1,0))</f>
        <v>Bedford-Stuyvesant</v>
      </c>
      <c r="P813" t="s">
        <v>11822</v>
      </c>
      <c r="Q813" t="str">
        <f t="shared" si="48"/>
        <v>No</v>
      </c>
      <c r="R813">
        <v>2</v>
      </c>
      <c r="S813" t="str">
        <f t="shared" si="49"/>
        <v>Small</v>
      </c>
      <c r="T813" s="50">
        <v>115</v>
      </c>
      <c r="U813" s="70">
        <f t="shared" si="50"/>
        <v>0.03</v>
      </c>
      <c r="V813" s="52">
        <v>4.66</v>
      </c>
      <c r="W813" s="52" t="str" cm="1">
        <f t="array" ref="W813">_xlfn.SWITCH(ROUND(V813,0),5,"Excellent",4,"Good",3,"Ok","Bad")</f>
        <v>Excellent</v>
      </c>
      <c r="X813">
        <v>56</v>
      </c>
      <c r="Y813" t="str">
        <f t="shared" si="51"/>
        <v>No</v>
      </c>
      <c r="Z813" s="68">
        <v>41846</v>
      </c>
      <c r="AA813" s="68">
        <v>43600</v>
      </c>
      <c r="AB813">
        <v>226</v>
      </c>
      <c r="AC813" t="s">
        <v>15615</v>
      </c>
    </row>
    <row r="814" spans="1:29" x14ac:dyDescent="0.3">
      <c r="A814" t="s">
        <v>13339</v>
      </c>
      <c r="B814">
        <v>1709</v>
      </c>
      <c r="C814" t="str">
        <f>VLOOKUP($B814,Hosts!$A:$M,10,0)</f>
        <v>Within a few hours</v>
      </c>
      <c r="D814" s="70">
        <f>VLOOKUP($B814,Hosts!$A:$M,11,0)</f>
        <v>1</v>
      </c>
      <c r="E814" s="70">
        <f>VLOOKUP($B814,Hosts!$A:$M,12,0)</f>
        <v>0.14000000000000001</v>
      </c>
      <c r="F814" t="str">
        <f>VLOOKUP($B814,Hosts!$A:$M,13,0)</f>
        <v>No</v>
      </c>
      <c r="G814" t="str">
        <f>INDEX(Hosts!$A:$M, MATCH(Places!$B814,Hosts!$A:$A,0), MATCH(Places!G$1,Hosts!$A$1:$M$1,0))</f>
        <v>Within a few hours</v>
      </c>
      <c r="H814" s="70">
        <f>INDEX(Hosts!$A:$M, MATCH(Places!$B814,Hosts!$A:$A,0), MATCH(Places!H$1,Hosts!$A$1:$M$1,0))</f>
        <v>1</v>
      </c>
      <c r="I814" s="70">
        <f>INDEX(Hosts!$A:$M, MATCH(Places!$B814,Hosts!$A:$A,0), MATCH(Places!I$1,Hosts!$A$1:$M$1,0))</f>
        <v>0.14000000000000001</v>
      </c>
      <c r="J814" t="str">
        <f>INDEX(Hosts!$A:$M, MATCH(Places!$B814,Hosts!$A:$A,0), MATCH(Places!J$1,Hosts!$A$1:$M$1,0))</f>
        <v>No</v>
      </c>
      <c r="K814">
        <v>12</v>
      </c>
      <c r="L814" t="str">
        <f>VLOOKUP($K814,Neighborhoods!$A:$C,2,0)</f>
        <v>Brooklyn</v>
      </c>
      <c r="M814" t="str">
        <f>VLOOKUP($K814,Neighborhoods!$A:$C,3,0)</f>
        <v>Williamsburg</v>
      </c>
      <c r="N814" t="str">
        <f>INDEX(Neighborhoods!$A:$C, MATCH(Places!$K814,Neighborhoods!$A:$A,0), MATCH(Places!N$1,Neighborhoods!$A$1:$C$1,0))</f>
        <v>Brooklyn</v>
      </c>
      <c r="O814" t="str">
        <f>INDEX(Neighborhoods!$A:$C, MATCH(Places!$K814,Neighborhoods!$A:$A,0), MATCH(Places!O$1,Neighborhoods!$A$1:$C$1,0))</f>
        <v>Williamsburg</v>
      </c>
      <c r="P814" t="s">
        <v>11822</v>
      </c>
      <c r="Q814" t="str">
        <f t="shared" si="48"/>
        <v>No</v>
      </c>
      <c r="R814">
        <v>4</v>
      </c>
      <c r="S814" t="str">
        <f t="shared" si="49"/>
        <v>Medium</v>
      </c>
      <c r="T814" s="50">
        <v>130</v>
      </c>
      <c r="U814" s="70">
        <f t="shared" si="50"/>
        <v>0.03</v>
      </c>
      <c r="V814" s="52">
        <v>4.7300000000000004</v>
      </c>
      <c r="W814" s="52" t="str" cm="1">
        <f t="array" ref="W814">_xlfn.SWITCH(ROUND(V814,0),5,"Excellent",4,"Good",3,"Ok","Bad")</f>
        <v>Excellent</v>
      </c>
      <c r="X814">
        <v>22</v>
      </c>
      <c r="Y814" t="str">
        <f t="shared" si="51"/>
        <v>No</v>
      </c>
      <c r="Z814" s="68">
        <v>41833</v>
      </c>
      <c r="AA814" s="68">
        <v>43694</v>
      </c>
      <c r="AB814">
        <v>12</v>
      </c>
      <c r="AC814" t="s">
        <v>15615</v>
      </c>
    </row>
    <row r="815" spans="1:29" x14ac:dyDescent="0.3">
      <c r="A815" t="s">
        <v>14867</v>
      </c>
      <c r="B815">
        <v>1129</v>
      </c>
      <c r="C815" t="str">
        <f>VLOOKUP($B815,Hosts!$A:$M,10,0)</f>
        <v>Within a few hours</v>
      </c>
      <c r="D815" s="70">
        <f>VLOOKUP($B815,Hosts!$A:$M,11,0)</f>
        <v>1</v>
      </c>
      <c r="E815" s="70">
        <f>VLOOKUP($B815,Hosts!$A:$M,12,0)</f>
        <v>0.94</v>
      </c>
      <c r="F815" t="str">
        <f>VLOOKUP($B815,Hosts!$A:$M,13,0)</f>
        <v>Yes</v>
      </c>
      <c r="G815" t="str">
        <f>INDEX(Hosts!$A:$M, MATCH(Places!$B815,Hosts!$A:$A,0), MATCH(Places!G$1,Hosts!$A$1:$M$1,0))</f>
        <v>Within a few hours</v>
      </c>
      <c r="H815" s="70">
        <f>INDEX(Hosts!$A:$M, MATCH(Places!$B815,Hosts!$A:$A,0), MATCH(Places!H$1,Hosts!$A$1:$M$1,0))</f>
        <v>1</v>
      </c>
      <c r="I815" s="70">
        <f>INDEX(Hosts!$A:$M, MATCH(Places!$B815,Hosts!$A:$A,0), MATCH(Places!I$1,Hosts!$A$1:$M$1,0))</f>
        <v>0.94</v>
      </c>
      <c r="J815" t="str">
        <f>INDEX(Hosts!$A:$M, MATCH(Places!$B815,Hosts!$A:$A,0), MATCH(Places!J$1,Hosts!$A$1:$M$1,0))</f>
        <v>Yes</v>
      </c>
      <c r="K815">
        <v>12</v>
      </c>
      <c r="L815" t="str">
        <f>VLOOKUP($K815,Neighborhoods!$A:$C,2,0)</f>
        <v>Brooklyn</v>
      </c>
      <c r="M815" t="str">
        <f>VLOOKUP($K815,Neighborhoods!$A:$C,3,0)</f>
        <v>Williamsburg</v>
      </c>
      <c r="N815" t="str">
        <f>INDEX(Neighborhoods!$A:$C, MATCH(Places!$K815,Neighborhoods!$A:$A,0), MATCH(Places!N$1,Neighborhoods!$A$1:$C$1,0))</f>
        <v>Brooklyn</v>
      </c>
      <c r="O815" t="str">
        <f>INDEX(Neighborhoods!$A:$C, MATCH(Places!$K815,Neighborhoods!$A:$A,0), MATCH(Places!O$1,Neighborhoods!$A$1:$C$1,0))</f>
        <v>Williamsburg</v>
      </c>
      <c r="P815" t="s">
        <v>11822</v>
      </c>
      <c r="Q815" t="str">
        <f t="shared" si="48"/>
        <v>No</v>
      </c>
      <c r="R815">
        <v>2</v>
      </c>
      <c r="S815" t="str">
        <f t="shared" si="49"/>
        <v>Small</v>
      </c>
      <c r="T815" s="50">
        <v>130</v>
      </c>
      <c r="U815" s="70">
        <f t="shared" si="50"/>
        <v>0.03</v>
      </c>
      <c r="V815" s="52">
        <v>4.99</v>
      </c>
      <c r="W815" s="52" t="str" cm="1">
        <f t="array" ref="W815">_xlfn.SWITCH(ROUND(V815,0),5,"Excellent",4,"Good",3,"Ok","Bad")</f>
        <v>Excellent</v>
      </c>
      <c r="X815">
        <v>80</v>
      </c>
      <c r="Y815" t="str">
        <f t="shared" si="51"/>
        <v>No</v>
      </c>
      <c r="Z815" s="68">
        <v>41821</v>
      </c>
      <c r="AA815" s="68">
        <v>43915</v>
      </c>
      <c r="AB815">
        <v>212</v>
      </c>
      <c r="AC815" t="s">
        <v>15615</v>
      </c>
    </row>
    <row r="816" spans="1:29" x14ac:dyDescent="0.3">
      <c r="A816" t="s">
        <v>15604</v>
      </c>
      <c r="B816">
        <v>1708</v>
      </c>
      <c r="C816" t="str">
        <f>VLOOKUP($B816,Hosts!$A:$M,10,0)</f>
        <v>Within a day</v>
      </c>
      <c r="D816" s="70">
        <f>VLOOKUP($B816,Hosts!$A:$M,11,0)</f>
        <v>0.91</v>
      </c>
      <c r="E816" s="70">
        <f>VLOOKUP($B816,Hosts!$A:$M,12,0)</f>
        <v>0.85</v>
      </c>
      <c r="F816" t="str">
        <f>VLOOKUP($B816,Hosts!$A:$M,13,0)</f>
        <v>Yes</v>
      </c>
      <c r="G816" t="str">
        <f>INDEX(Hosts!$A:$M, MATCH(Places!$B816,Hosts!$A:$A,0), MATCH(Places!G$1,Hosts!$A$1:$M$1,0))</f>
        <v>Within a day</v>
      </c>
      <c r="H816" s="70">
        <f>INDEX(Hosts!$A:$M, MATCH(Places!$B816,Hosts!$A:$A,0), MATCH(Places!H$1,Hosts!$A$1:$M$1,0))</f>
        <v>0.91</v>
      </c>
      <c r="I816" s="70">
        <f>INDEX(Hosts!$A:$M, MATCH(Places!$B816,Hosts!$A:$A,0), MATCH(Places!I$1,Hosts!$A$1:$M$1,0))</f>
        <v>0.85</v>
      </c>
      <c r="J816" t="str">
        <f>INDEX(Hosts!$A:$M, MATCH(Places!$B816,Hosts!$A:$A,0), MATCH(Places!J$1,Hosts!$A$1:$M$1,0))</f>
        <v>Yes</v>
      </c>
      <c r="K816">
        <v>13</v>
      </c>
      <c r="L816" t="str">
        <f>VLOOKUP($K816,Neighborhoods!$A:$C,2,0)</f>
        <v>Manhattan</v>
      </c>
      <c r="M816" t="str">
        <f>VLOOKUP($K816,Neighborhoods!$A:$C,3,0)</f>
        <v>Chelsea</v>
      </c>
      <c r="N816" t="str">
        <f>INDEX(Neighborhoods!$A:$C, MATCH(Places!$K816,Neighborhoods!$A:$A,0), MATCH(Places!N$1,Neighborhoods!$A$1:$C$1,0))</f>
        <v>Manhattan</v>
      </c>
      <c r="O816" t="str">
        <f>INDEX(Neighborhoods!$A:$C, MATCH(Places!$K816,Neighborhoods!$A:$A,0), MATCH(Places!O$1,Neighborhoods!$A$1:$C$1,0))</f>
        <v>Chelsea</v>
      </c>
      <c r="P816" t="s">
        <v>11822</v>
      </c>
      <c r="Q816" t="str">
        <f t="shared" si="48"/>
        <v>No</v>
      </c>
      <c r="R816">
        <v>2</v>
      </c>
      <c r="S816" t="str">
        <f t="shared" si="49"/>
        <v>Small</v>
      </c>
      <c r="T816" s="50">
        <v>108</v>
      </c>
      <c r="U816" s="70">
        <f t="shared" si="50"/>
        <v>0.03</v>
      </c>
      <c r="V816" s="52">
        <v>4.68</v>
      </c>
      <c r="W816" s="52" t="str" cm="1">
        <f t="array" ref="W816">_xlfn.SWITCH(ROUND(V816,0),5,"Excellent",4,"Good",3,"Ok","Bad")</f>
        <v>Excellent</v>
      </c>
      <c r="X816">
        <v>80</v>
      </c>
      <c r="Y816" t="str">
        <f t="shared" si="51"/>
        <v>No</v>
      </c>
      <c r="Z816" s="68">
        <v>41798</v>
      </c>
      <c r="AA816" s="68">
        <v>43898</v>
      </c>
      <c r="AB816">
        <v>283</v>
      </c>
      <c r="AC816" t="s">
        <v>15615</v>
      </c>
    </row>
    <row r="817" spans="1:29" x14ac:dyDescent="0.3">
      <c r="A817" t="s">
        <v>13667</v>
      </c>
      <c r="B817">
        <v>1644</v>
      </c>
      <c r="C817" t="str">
        <f>VLOOKUP($B817,Hosts!$A:$M,10,0)</f>
        <v>Within a day</v>
      </c>
      <c r="D817" s="70">
        <f>VLOOKUP($B817,Hosts!$A:$M,11,0)</f>
        <v>1</v>
      </c>
      <c r="E817" s="70">
        <f>VLOOKUP($B817,Hosts!$A:$M,12,0)</f>
        <v>0.92</v>
      </c>
      <c r="F817" t="str">
        <f>VLOOKUP($B817,Hosts!$A:$M,13,0)</f>
        <v>Yes</v>
      </c>
      <c r="G817" t="str">
        <f>INDEX(Hosts!$A:$M, MATCH(Places!$B817,Hosts!$A:$A,0), MATCH(Places!G$1,Hosts!$A$1:$M$1,0))</f>
        <v>Within a day</v>
      </c>
      <c r="H817" s="70">
        <f>INDEX(Hosts!$A:$M, MATCH(Places!$B817,Hosts!$A:$A,0), MATCH(Places!H$1,Hosts!$A$1:$M$1,0))</f>
        <v>1</v>
      </c>
      <c r="I817" s="70">
        <f>INDEX(Hosts!$A:$M, MATCH(Places!$B817,Hosts!$A:$A,0), MATCH(Places!I$1,Hosts!$A$1:$M$1,0))</f>
        <v>0.92</v>
      </c>
      <c r="J817" t="str">
        <f>INDEX(Hosts!$A:$M, MATCH(Places!$B817,Hosts!$A:$A,0), MATCH(Places!J$1,Hosts!$A$1:$M$1,0))</f>
        <v>Yes</v>
      </c>
      <c r="K817">
        <v>9</v>
      </c>
      <c r="L817" t="str">
        <f>VLOOKUP($K817,Neighborhoods!$A:$C,2,0)</f>
        <v>Brooklyn</v>
      </c>
      <c r="M817" t="str">
        <f>VLOOKUP($K817,Neighborhoods!$A:$C,3,0)</f>
        <v>Crown Heights</v>
      </c>
      <c r="N817" t="str">
        <f>INDEX(Neighborhoods!$A:$C, MATCH(Places!$K817,Neighborhoods!$A:$A,0), MATCH(Places!N$1,Neighborhoods!$A$1:$C$1,0))</f>
        <v>Brooklyn</v>
      </c>
      <c r="O817" t="str">
        <f>INDEX(Neighborhoods!$A:$C, MATCH(Places!$K817,Neighborhoods!$A:$A,0), MATCH(Places!O$1,Neighborhoods!$A$1:$C$1,0))</f>
        <v>Crown Heights</v>
      </c>
      <c r="P817" t="s">
        <v>1</v>
      </c>
      <c r="Q817" t="str">
        <f t="shared" si="48"/>
        <v>Yes</v>
      </c>
      <c r="R817">
        <v>3</v>
      </c>
      <c r="S817" t="str">
        <f t="shared" si="49"/>
        <v>Medium</v>
      </c>
      <c r="T817" s="50">
        <v>136</v>
      </c>
      <c r="U817" s="70">
        <f t="shared" si="50"/>
        <v>0.03</v>
      </c>
      <c r="V817" s="52">
        <v>5</v>
      </c>
      <c r="W817" s="52" t="str" cm="1">
        <f t="array" ref="W817">_xlfn.SWITCH(ROUND(V817,0),5,"Excellent",4,"Good",3,"Ok","Bad")</f>
        <v>Excellent</v>
      </c>
      <c r="X817">
        <v>21</v>
      </c>
      <c r="Y817" t="str">
        <f t="shared" si="51"/>
        <v>No</v>
      </c>
      <c r="Z817" s="68">
        <v>43547</v>
      </c>
      <c r="AA817" s="68">
        <v>43831</v>
      </c>
      <c r="AB817">
        <v>179</v>
      </c>
      <c r="AC817" t="s">
        <v>15615</v>
      </c>
    </row>
    <row r="818" spans="1:29" x14ac:dyDescent="0.3">
      <c r="A818" t="s">
        <v>610</v>
      </c>
      <c r="B818">
        <v>1668</v>
      </c>
      <c r="C818" t="str">
        <f>VLOOKUP($B818,Hosts!$A:$M,10,0)</f>
        <v>Within an hour</v>
      </c>
      <c r="D818" s="70">
        <f>VLOOKUP($B818,Hosts!$A:$M,11,0)</f>
        <v>1</v>
      </c>
      <c r="E818" s="70">
        <f>VLOOKUP($B818,Hosts!$A:$M,12,0)</f>
        <v>0.96</v>
      </c>
      <c r="F818" t="str">
        <f>VLOOKUP($B818,Hosts!$A:$M,13,0)</f>
        <v>No</v>
      </c>
      <c r="G818" t="str">
        <f>INDEX(Hosts!$A:$M, MATCH(Places!$B818,Hosts!$A:$A,0), MATCH(Places!G$1,Hosts!$A$1:$M$1,0))</f>
        <v>Within an hour</v>
      </c>
      <c r="H818" s="70">
        <f>INDEX(Hosts!$A:$M, MATCH(Places!$B818,Hosts!$A:$A,0), MATCH(Places!H$1,Hosts!$A$1:$M$1,0))</f>
        <v>1</v>
      </c>
      <c r="I818" s="70">
        <f>INDEX(Hosts!$A:$M, MATCH(Places!$B818,Hosts!$A:$A,0), MATCH(Places!I$1,Hosts!$A$1:$M$1,0))</f>
        <v>0.96</v>
      </c>
      <c r="J818" t="str">
        <f>INDEX(Hosts!$A:$M, MATCH(Places!$B818,Hosts!$A:$A,0), MATCH(Places!J$1,Hosts!$A$1:$M$1,0))</f>
        <v>No</v>
      </c>
      <c r="K818">
        <v>7</v>
      </c>
      <c r="L818" t="str">
        <f>VLOOKUP($K818,Neighborhoods!$A:$C,2,0)</f>
        <v>Brooklyn</v>
      </c>
      <c r="M818" t="str">
        <f>VLOOKUP($K818,Neighborhoods!$A:$C,3,0)</f>
        <v>Bedford-Stuyvesant</v>
      </c>
      <c r="N818" t="str">
        <f>INDEX(Neighborhoods!$A:$C, MATCH(Places!$K818,Neighborhoods!$A:$A,0), MATCH(Places!N$1,Neighborhoods!$A$1:$C$1,0))</f>
        <v>Brooklyn</v>
      </c>
      <c r="O818" t="str">
        <f>INDEX(Neighborhoods!$A:$C, MATCH(Places!$K818,Neighborhoods!$A:$A,0), MATCH(Places!O$1,Neighborhoods!$A$1:$C$1,0))</f>
        <v>Bedford-Stuyvesant</v>
      </c>
      <c r="P818" t="s">
        <v>11822</v>
      </c>
      <c r="Q818" t="str">
        <f t="shared" si="48"/>
        <v>No</v>
      </c>
      <c r="R818">
        <v>6</v>
      </c>
      <c r="S818" t="str">
        <f t="shared" si="49"/>
        <v>Large</v>
      </c>
      <c r="T818" s="50">
        <v>150</v>
      </c>
      <c r="U818" s="70">
        <f t="shared" si="50"/>
        <v>0.03</v>
      </c>
      <c r="V818" s="52">
        <v>4.6100000000000003</v>
      </c>
      <c r="W818" s="52" t="str" cm="1">
        <f t="array" ref="W818">_xlfn.SWITCH(ROUND(V818,0),5,"Excellent",4,"Good",3,"Ok","Bad")</f>
        <v>Excellent</v>
      </c>
      <c r="X818">
        <v>51</v>
      </c>
      <c r="Y818" t="str">
        <f t="shared" si="51"/>
        <v>No</v>
      </c>
      <c r="Z818" s="68">
        <v>41801</v>
      </c>
      <c r="AA818" s="68">
        <v>43834</v>
      </c>
      <c r="AB818">
        <v>358</v>
      </c>
      <c r="AC818" t="s">
        <v>15615</v>
      </c>
    </row>
    <row r="819" spans="1:29" x14ac:dyDescent="0.3">
      <c r="A819" t="s">
        <v>611</v>
      </c>
      <c r="B819">
        <v>425</v>
      </c>
      <c r="C819" t="str">
        <f>VLOOKUP($B819,Hosts!$A:$M,10,0)</f>
        <v>Within an hour</v>
      </c>
      <c r="D819" s="70">
        <f>VLOOKUP($B819,Hosts!$A:$M,11,0)</f>
        <v>1</v>
      </c>
      <c r="E819" s="70">
        <f>VLOOKUP($B819,Hosts!$A:$M,12,0)</f>
        <v>0.98</v>
      </c>
      <c r="F819" t="str">
        <f>VLOOKUP($B819,Hosts!$A:$M,13,0)</f>
        <v>No</v>
      </c>
      <c r="G819" t="str">
        <f>INDEX(Hosts!$A:$M, MATCH(Places!$B819,Hosts!$A:$A,0), MATCH(Places!G$1,Hosts!$A$1:$M$1,0))</f>
        <v>Within an hour</v>
      </c>
      <c r="H819" s="70">
        <f>INDEX(Hosts!$A:$M, MATCH(Places!$B819,Hosts!$A:$A,0), MATCH(Places!H$1,Hosts!$A$1:$M$1,0))</f>
        <v>1</v>
      </c>
      <c r="I819" s="70">
        <f>INDEX(Hosts!$A:$M, MATCH(Places!$B819,Hosts!$A:$A,0), MATCH(Places!I$1,Hosts!$A$1:$M$1,0))</f>
        <v>0.98</v>
      </c>
      <c r="J819" t="str">
        <f>INDEX(Hosts!$A:$M, MATCH(Places!$B819,Hosts!$A:$A,0), MATCH(Places!J$1,Hosts!$A$1:$M$1,0))</f>
        <v>No</v>
      </c>
      <c r="K819">
        <v>9</v>
      </c>
      <c r="L819" t="str">
        <f>VLOOKUP($K819,Neighborhoods!$A:$C,2,0)</f>
        <v>Brooklyn</v>
      </c>
      <c r="M819" t="str">
        <f>VLOOKUP($K819,Neighborhoods!$A:$C,3,0)</f>
        <v>Crown Heights</v>
      </c>
      <c r="N819" t="str">
        <f>INDEX(Neighborhoods!$A:$C, MATCH(Places!$K819,Neighborhoods!$A:$A,0), MATCH(Places!N$1,Neighborhoods!$A$1:$C$1,0))</f>
        <v>Brooklyn</v>
      </c>
      <c r="O819" t="str">
        <f>INDEX(Neighborhoods!$A:$C, MATCH(Places!$K819,Neighborhoods!$A:$A,0), MATCH(Places!O$1,Neighborhoods!$A$1:$C$1,0))</f>
        <v>Crown Heights</v>
      </c>
      <c r="P819" t="s">
        <v>11822</v>
      </c>
      <c r="Q819" t="str">
        <f t="shared" si="48"/>
        <v>No</v>
      </c>
      <c r="R819">
        <v>3</v>
      </c>
      <c r="S819" t="str">
        <f t="shared" si="49"/>
        <v>Medium</v>
      </c>
      <c r="T819" s="50">
        <v>68</v>
      </c>
      <c r="U819" s="70">
        <f t="shared" si="50"/>
        <v>0.03</v>
      </c>
      <c r="V819" s="52">
        <v>4.9000000000000004</v>
      </c>
      <c r="W819" s="52" t="str" cm="1">
        <f t="array" ref="W819">_xlfn.SWITCH(ROUND(V819,0),5,"Excellent",4,"Good",3,"Ok","Bad")</f>
        <v>Excellent</v>
      </c>
      <c r="X819">
        <v>201</v>
      </c>
      <c r="Y819" t="str">
        <f t="shared" si="51"/>
        <v>Yes</v>
      </c>
      <c r="Z819" s="68">
        <v>41819</v>
      </c>
      <c r="AA819" s="68">
        <v>44038</v>
      </c>
      <c r="AB819">
        <v>98</v>
      </c>
      <c r="AC819" t="s">
        <v>15615</v>
      </c>
    </row>
    <row r="820" spans="1:29" x14ac:dyDescent="0.3">
      <c r="A820" t="s">
        <v>612</v>
      </c>
      <c r="B820">
        <v>1369</v>
      </c>
      <c r="C820" t="str">
        <f>VLOOKUP($B820,Hosts!$A:$M,10,0)</f>
        <v>Within a few hours</v>
      </c>
      <c r="D820" s="70">
        <f>VLOOKUP($B820,Hosts!$A:$M,11,0)</f>
        <v>1</v>
      </c>
      <c r="E820" s="70">
        <f>VLOOKUP($B820,Hosts!$A:$M,12,0)</f>
        <v>0.96</v>
      </c>
      <c r="F820" t="str">
        <f>VLOOKUP($B820,Hosts!$A:$M,13,0)</f>
        <v>Yes</v>
      </c>
      <c r="G820" t="str">
        <f>INDEX(Hosts!$A:$M, MATCH(Places!$B820,Hosts!$A:$A,0), MATCH(Places!G$1,Hosts!$A$1:$M$1,0))</f>
        <v>Within a few hours</v>
      </c>
      <c r="H820" s="70">
        <f>INDEX(Hosts!$A:$M, MATCH(Places!$B820,Hosts!$A:$A,0), MATCH(Places!H$1,Hosts!$A$1:$M$1,0))</f>
        <v>1</v>
      </c>
      <c r="I820" s="70">
        <f>INDEX(Hosts!$A:$M, MATCH(Places!$B820,Hosts!$A:$A,0), MATCH(Places!I$1,Hosts!$A$1:$M$1,0))</f>
        <v>0.96</v>
      </c>
      <c r="J820" t="str">
        <f>INDEX(Hosts!$A:$M, MATCH(Places!$B820,Hosts!$A:$A,0), MATCH(Places!J$1,Hosts!$A$1:$M$1,0))</f>
        <v>Yes</v>
      </c>
      <c r="K820">
        <v>9</v>
      </c>
      <c r="L820" t="str">
        <f>VLOOKUP($K820,Neighborhoods!$A:$C,2,0)</f>
        <v>Brooklyn</v>
      </c>
      <c r="M820" t="str">
        <f>VLOOKUP($K820,Neighborhoods!$A:$C,3,0)</f>
        <v>Crown Heights</v>
      </c>
      <c r="N820" t="str">
        <f>INDEX(Neighborhoods!$A:$C, MATCH(Places!$K820,Neighborhoods!$A:$A,0), MATCH(Places!N$1,Neighborhoods!$A$1:$C$1,0))</f>
        <v>Brooklyn</v>
      </c>
      <c r="O820" t="str">
        <f>INDEX(Neighborhoods!$A:$C, MATCH(Places!$K820,Neighborhoods!$A:$A,0), MATCH(Places!O$1,Neighborhoods!$A$1:$C$1,0))</f>
        <v>Crown Heights</v>
      </c>
      <c r="P820" t="s">
        <v>11822</v>
      </c>
      <c r="Q820" t="str">
        <f t="shared" si="48"/>
        <v>No</v>
      </c>
      <c r="R820">
        <v>3</v>
      </c>
      <c r="S820" t="str">
        <f t="shared" si="49"/>
        <v>Medium</v>
      </c>
      <c r="T820" s="50">
        <v>220</v>
      </c>
      <c r="U820" s="70">
        <f t="shared" si="50"/>
        <v>0.04</v>
      </c>
      <c r="V820" s="52">
        <v>4.74</v>
      </c>
      <c r="W820" s="52" t="str" cm="1">
        <f t="array" ref="W820">_xlfn.SWITCH(ROUND(V820,0),5,"Excellent",4,"Good",3,"Ok","Bad")</f>
        <v>Excellent</v>
      </c>
      <c r="X820">
        <v>94</v>
      </c>
      <c r="Y820" t="str">
        <f t="shared" si="51"/>
        <v>No</v>
      </c>
      <c r="Z820" s="68">
        <v>41811</v>
      </c>
      <c r="AA820" s="68">
        <v>43849</v>
      </c>
      <c r="AB820">
        <v>363</v>
      </c>
      <c r="AC820" t="s">
        <v>15615</v>
      </c>
    </row>
    <row r="821" spans="1:29" x14ac:dyDescent="0.3">
      <c r="A821" t="s">
        <v>612</v>
      </c>
      <c r="B821">
        <v>3694</v>
      </c>
      <c r="C821" t="str">
        <f>VLOOKUP($B821,Hosts!$A:$M,10,0)</f>
        <v>Within an hour</v>
      </c>
      <c r="D821" s="70">
        <f>VLOOKUP($B821,Hosts!$A:$M,11,0)</f>
        <v>1</v>
      </c>
      <c r="E821" s="70">
        <f>VLOOKUP($B821,Hosts!$A:$M,12,0)</f>
        <v>0.93</v>
      </c>
      <c r="F821" t="str">
        <f>VLOOKUP($B821,Hosts!$A:$M,13,0)</f>
        <v>No</v>
      </c>
      <c r="G821" t="str">
        <f>INDEX(Hosts!$A:$M, MATCH(Places!$B821,Hosts!$A:$A,0), MATCH(Places!G$1,Hosts!$A$1:$M$1,0))</f>
        <v>Within an hour</v>
      </c>
      <c r="H821" s="70">
        <f>INDEX(Hosts!$A:$M, MATCH(Places!$B821,Hosts!$A:$A,0), MATCH(Places!H$1,Hosts!$A$1:$M$1,0))</f>
        <v>1</v>
      </c>
      <c r="I821" s="70">
        <f>INDEX(Hosts!$A:$M, MATCH(Places!$B821,Hosts!$A:$A,0), MATCH(Places!I$1,Hosts!$A$1:$M$1,0))</f>
        <v>0.93</v>
      </c>
      <c r="J821" t="str">
        <f>INDEX(Hosts!$A:$M, MATCH(Places!$B821,Hosts!$A:$A,0), MATCH(Places!J$1,Hosts!$A$1:$M$1,0))</f>
        <v>No</v>
      </c>
      <c r="K821">
        <v>10</v>
      </c>
      <c r="L821" t="str">
        <f>VLOOKUP($K821,Neighborhoods!$A:$C,2,0)</f>
        <v>Brooklyn</v>
      </c>
      <c r="M821" t="str">
        <f>VLOOKUP($K821,Neighborhoods!$A:$C,3,0)</f>
        <v>East Flatbush</v>
      </c>
      <c r="N821" t="str">
        <f>INDEX(Neighborhoods!$A:$C, MATCH(Places!$K821,Neighborhoods!$A:$A,0), MATCH(Places!N$1,Neighborhoods!$A$1:$C$1,0))</f>
        <v>Brooklyn</v>
      </c>
      <c r="O821" t="str">
        <f>INDEX(Neighborhoods!$A:$C, MATCH(Places!$K821,Neighborhoods!$A:$A,0), MATCH(Places!O$1,Neighborhoods!$A$1:$C$1,0))</f>
        <v>East Flatbush</v>
      </c>
      <c r="P821" t="s">
        <v>1</v>
      </c>
      <c r="Q821" t="str">
        <f t="shared" si="48"/>
        <v>Yes</v>
      </c>
      <c r="R821">
        <v>1</v>
      </c>
      <c r="S821" t="str">
        <f t="shared" si="49"/>
        <v>Small</v>
      </c>
      <c r="T821" s="50">
        <v>99</v>
      </c>
      <c r="U821" s="70">
        <f t="shared" si="50"/>
        <v>0.03</v>
      </c>
      <c r="V821" s="52">
        <v>4.29</v>
      </c>
      <c r="W821" s="52" t="str" cm="1">
        <f t="array" ref="W821">_xlfn.SWITCH(ROUND(V821,0),5,"Excellent",4,"Good",3,"Ok","Bad")</f>
        <v>Good</v>
      </c>
      <c r="X821">
        <v>7</v>
      </c>
      <c r="Y821" t="str">
        <f t="shared" si="51"/>
        <v>No</v>
      </c>
      <c r="Z821" s="68">
        <v>43710</v>
      </c>
      <c r="AA821" s="68">
        <v>43883</v>
      </c>
      <c r="AB821">
        <v>180</v>
      </c>
      <c r="AC821" t="s">
        <v>15615</v>
      </c>
    </row>
    <row r="822" spans="1:29" x14ac:dyDescent="0.3">
      <c r="A822" t="s">
        <v>613</v>
      </c>
      <c r="B822">
        <v>1104</v>
      </c>
      <c r="C822" t="str">
        <f>VLOOKUP($B822,Hosts!$A:$M,10,0)</f>
        <v>Within an hour</v>
      </c>
      <c r="D822" s="70">
        <f>VLOOKUP($B822,Hosts!$A:$M,11,0)</f>
        <v>1</v>
      </c>
      <c r="E822" s="70">
        <f>VLOOKUP($B822,Hosts!$A:$M,12,0)</f>
        <v>0.83</v>
      </c>
      <c r="F822" t="str">
        <f>VLOOKUP($B822,Hosts!$A:$M,13,0)</f>
        <v>Yes</v>
      </c>
      <c r="G822" t="str">
        <f>INDEX(Hosts!$A:$M, MATCH(Places!$B822,Hosts!$A:$A,0), MATCH(Places!G$1,Hosts!$A$1:$M$1,0))</f>
        <v>Within an hour</v>
      </c>
      <c r="H822" s="70">
        <f>INDEX(Hosts!$A:$M, MATCH(Places!$B822,Hosts!$A:$A,0), MATCH(Places!H$1,Hosts!$A$1:$M$1,0))</f>
        <v>1</v>
      </c>
      <c r="I822" s="70">
        <f>INDEX(Hosts!$A:$M, MATCH(Places!$B822,Hosts!$A:$A,0), MATCH(Places!I$1,Hosts!$A$1:$M$1,0))</f>
        <v>0.83</v>
      </c>
      <c r="J822" t="str">
        <f>INDEX(Hosts!$A:$M, MATCH(Places!$B822,Hosts!$A:$A,0), MATCH(Places!J$1,Hosts!$A$1:$M$1,0))</f>
        <v>Yes</v>
      </c>
      <c r="K822">
        <v>14</v>
      </c>
      <c r="L822" t="str">
        <f>VLOOKUP($K822,Neighborhoods!$A:$C,2,0)</f>
        <v>Manhattan</v>
      </c>
      <c r="M822" t="str">
        <f>VLOOKUP($K822,Neighborhoods!$A:$C,3,0)</f>
        <v>East Harlem</v>
      </c>
      <c r="N822" t="str">
        <f>INDEX(Neighborhoods!$A:$C, MATCH(Places!$K822,Neighborhoods!$A:$A,0), MATCH(Places!N$1,Neighborhoods!$A$1:$C$1,0))</f>
        <v>Manhattan</v>
      </c>
      <c r="O822" t="str">
        <f>INDEX(Neighborhoods!$A:$C, MATCH(Places!$K822,Neighborhoods!$A:$A,0), MATCH(Places!O$1,Neighborhoods!$A$1:$C$1,0))</f>
        <v>East Harlem</v>
      </c>
      <c r="P822" t="s">
        <v>16</v>
      </c>
      <c r="Q822" t="str">
        <f t="shared" si="48"/>
        <v>Yes</v>
      </c>
      <c r="R822">
        <v>4</v>
      </c>
      <c r="S822" t="str">
        <f t="shared" si="49"/>
        <v>Medium</v>
      </c>
      <c r="T822" s="50">
        <v>40</v>
      </c>
      <c r="U822" s="70">
        <f t="shared" si="50"/>
        <v>0.03</v>
      </c>
      <c r="V822" s="52">
        <v>4.6399999999999997</v>
      </c>
      <c r="W822" s="52" t="str" cm="1">
        <f t="array" ref="W822">_xlfn.SWITCH(ROUND(V822,0),5,"Excellent",4,"Good",3,"Ok","Bad")</f>
        <v>Excellent</v>
      </c>
      <c r="X822">
        <v>152</v>
      </c>
      <c r="Y822" t="str">
        <f t="shared" si="51"/>
        <v>No</v>
      </c>
      <c r="Z822" s="68">
        <v>41815</v>
      </c>
      <c r="AA822" s="68">
        <v>43899</v>
      </c>
      <c r="AB822">
        <v>48</v>
      </c>
      <c r="AC822" t="s">
        <v>15615</v>
      </c>
    </row>
    <row r="823" spans="1:29" x14ac:dyDescent="0.3">
      <c r="A823" t="s">
        <v>14197</v>
      </c>
      <c r="B823">
        <v>1712</v>
      </c>
      <c r="C823" t="str">
        <f>VLOOKUP($B823,Hosts!$A:$M,10,0)</f>
        <v>Within an hour</v>
      </c>
      <c r="D823" s="70">
        <f>VLOOKUP($B823,Hosts!$A:$M,11,0)</f>
        <v>0.8</v>
      </c>
      <c r="E823" s="70">
        <f>VLOOKUP($B823,Hosts!$A:$M,12,0)</f>
        <v>0.99</v>
      </c>
      <c r="F823" t="str">
        <f>VLOOKUP($B823,Hosts!$A:$M,13,0)</f>
        <v>No</v>
      </c>
      <c r="G823" t="str">
        <f>INDEX(Hosts!$A:$M, MATCH(Places!$B823,Hosts!$A:$A,0), MATCH(Places!G$1,Hosts!$A$1:$M$1,0))</f>
        <v>Within an hour</v>
      </c>
      <c r="H823" s="70">
        <f>INDEX(Hosts!$A:$M, MATCH(Places!$B823,Hosts!$A:$A,0), MATCH(Places!H$1,Hosts!$A$1:$M$1,0))</f>
        <v>0.8</v>
      </c>
      <c r="I823" s="70">
        <f>INDEX(Hosts!$A:$M, MATCH(Places!$B823,Hosts!$A:$A,0), MATCH(Places!I$1,Hosts!$A$1:$M$1,0))</f>
        <v>0.99</v>
      </c>
      <c r="J823" t="str">
        <f>INDEX(Hosts!$A:$M, MATCH(Places!$B823,Hosts!$A:$A,0), MATCH(Places!J$1,Hosts!$A$1:$M$1,0))</f>
        <v>No</v>
      </c>
      <c r="K823">
        <v>8</v>
      </c>
      <c r="L823" t="str">
        <f>VLOOKUP($K823,Neighborhoods!$A:$C,2,0)</f>
        <v>Brooklyn</v>
      </c>
      <c r="M823" t="str">
        <f>VLOOKUP($K823,Neighborhoods!$A:$C,3,0)</f>
        <v>Bushwick</v>
      </c>
      <c r="N823" t="str">
        <f>INDEX(Neighborhoods!$A:$C, MATCH(Places!$K823,Neighborhoods!$A:$A,0), MATCH(Places!N$1,Neighborhoods!$A$1:$C$1,0))</f>
        <v>Brooklyn</v>
      </c>
      <c r="O823" t="str">
        <f>INDEX(Neighborhoods!$A:$C, MATCH(Places!$K823,Neighborhoods!$A:$A,0), MATCH(Places!O$1,Neighborhoods!$A$1:$C$1,0))</f>
        <v>Bushwick</v>
      </c>
      <c r="P823" t="s">
        <v>11822</v>
      </c>
      <c r="Q823" t="str">
        <f t="shared" si="48"/>
        <v>No</v>
      </c>
      <c r="R823">
        <v>2</v>
      </c>
      <c r="S823" t="str">
        <f t="shared" si="49"/>
        <v>Small</v>
      </c>
      <c r="T823" s="50">
        <v>70</v>
      </c>
      <c r="U823" s="70">
        <f t="shared" si="50"/>
        <v>0.03</v>
      </c>
      <c r="V823" s="52">
        <v>4.88</v>
      </c>
      <c r="W823" s="52" t="str" cm="1">
        <f t="array" ref="W823">_xlfn.SWITCH(ROUND(V823,0),5,"Excellent",4,"Good",3,"Ok","Bad")</f>
        <v>Excellent</v>
      </c>
      <c r="X823">
        <v>145</v>
      </c>
      <c r="Y823" t="str">
        <f t="shared" si="51"/>
        <v>Yes</v>
      </c>
      <c r="Z823" s="68">
        <v>41853</v>
      </c>
      <c r="AA823" s="68">
        <v>44048</v>
      </c>
      <c r="AB823">
        <v>90</v>
      </c>
      <c r="AC823" t="s">
        <v>15616</v>
      </c>
    </row>
    <row r="824" spans="1:29" x14ac:dyDescent="0.3">
      <c r="A824" t="s">
        <v>14137</v>
      </c>
      <c r="B824">
        <v>805</v>
      </c>
      <c r="C824" t="str">
        <f>VLOOKUP($B824,Hosts!$A:$M,10,0)</f>
        <v>Within a few hours</v>
      </c>
      <c r="D824" s="70">
        <f>VLOOKUP($B824,Hosts!$A:$M,11,0)</f>
        <v>1</v>
      </c>
      <c r="E824" s="70">
        <f>VLOOKUP($B824,Hosts!$A:$M,12,0)</f>
        <v>0.5</v>
      </c>
      <c r="F824" t="str">
        <f>VLOOKUP($B824,Hosts!$A:$M,13,0)</f>
        <v>No</v>
      </c>
      <c r="G824" t="str">
        <f>INDEX(Hosts!$A:$M, MATCH(Places!$B824,Hosts!$A:$A,0), MATCH(Places!G$1,Hosts!$A$1:$M$1,0))</f>
        <v>Within a few hours</v>
      </c>
      <c r="H824" s="70">
        <f>INDEX(Hosts!$A:$M, MATCH(Places!$B824,Hosts!$A:$A,0), MATCH(Places!H$1,Hosts!$A$1:$M$1,0))</f>
        <v>1</v>
      </c>
      <c r="I824" s="70">
        <f>INDEX(Hosts!$A:$M, MATCH(Places!$B824,Hosts!$A:$A,0), MATCH(Places!I$1,Hosts!$A$1:$M$1,0))</f>
        <v>0.5</v>
      </c>
      <c r="J824" t="str">
        <f>INDEX(Hosts!$A:$M, MATCH(Places!$B824,Hosts!$A:$A,0), MATCH(Places!J$1,Hosts!$A$1:$M$1,0))</f>
        <v>No</v>
      </c>
      <c r="K824">
        <v>15</v>
      </c>
      <c r="L824" t="str">
        <f>VLOOKUP($K824,Neighborhoods!$A:$C,2,0)</f>
        <v>Manhattan</v>
      </c>
      <c r="M824" t="str">
        <f>VLOOKUP($K824,Neighborhoods!$A:$C,3,0)</f>
        <v>East Village</v>
      </c>
      <c r="N824" t="str">
        <f>INDEX(Neighborhoods!$A:$C, MATCH(Places!$K824,Neighborhoods!$A:$A,0), MATCH(Places!N$1,Neighborhoods!$A$1:$C$1,0))</f>
        <v>Manhattan</v>
      </c>
      <c r="O824" t="str">
        <f>INDEX(Neighborhoods!$A:$C, MATCH(Places!$K824,Neighborhoods!$A:$A,0), MATCH(Places!O$1,Neighborhoods!$A$1:$C$1,0))</f>
        <v>East Village</v>
      </c>
      <c r="P824" t="s">
        <v>11822</v>
      </c>
      <c r="Q824" t="str">
        <f t="shared" si="48"/>
        <v>No</v>
      </c>
      <c r="R824">
        <v>2</v>
      </c>
      <c r="S824" t="str">
        <f t="shared" si="49"/>
        <v>Small</v>
      </c>
      <c r="T824" s="50">
        <v>213</v>
      </c>
      <c r="U824" s="70">
        <f t="shared" si="50"/>
        <v>0.04</v>
      </c>
      <c r="V824" s="52">
        <v>4.9800000000000004</v>
      </c>
      <c r="W824" s="52" t="str" cm="1">
        <f t="array" ref="W824">_xlfn.SWITCH(ROUND(V824,0),5,"Excellent",4,"Good",3,"Ok","Bad")</f>
        <v>Excellent</v>
      </c>
      <c r="X824">
        <v>51</v>
      </c>
      <c r="Y824" t="str">
        <f t="shared" si="51"/>
        <v>No</v>
      </c>
      <c r="Z824" s="68">
        <v>41801</v>
      </c>
      <c r="AA824" s="68">
        <v>43355</v>
      </c>
      <c r="AB824">
        <v>89</v>
      </c>
      <c r="AC824" t="s">
        <v>15615</v>
      </c>
    </row>
    <row r="825" spans="1:29" x14ac:dyDescent="0.3">
      <c r="A825" t="s">
        <v>614</v>
      </c>
      <c r="B825">
        <v>1719</v>
      </c>
      <c r="C825" t="str">
        <f>VLOOKUP($B825,Hosts!$A:$M,10,0)</f>
        <v>Within a few hours</v>
      </c>
      <c r="D825" s="70">
        <f>VLOOKUP($B825,Hosts!$A:$M,11,0)</f>
        <v>1</v>
      </c>
      <c r="E825" s="70">
        <f>VLOOKUP($B825,Hosts!$A:$M,12,0)</f>
        <v>1</v>
      </c>
      <c r="F825" t="str">
        <f>VLOOKUP($B825,Hosts!$A:$M,13,0)</f>
        <v>No</v>
      </c>
      <c r="G825" t="str">
        <f>INDEX(Hosts!$A:$M, MATCH(Places!$B825,Hosts!$A:$A,0), MATCH(Places!G$1,Hosts!$A$1:$M$1,0))</f>
        <v>Within a few hours</v>
      </c>
      <c r="H825" s="70">
        <f>INDEX(Hosts!$A:$M, MATCH(Places!$B825,Hosts!$A:$A,0), MATCH(Places!H$1,Hosts!$A$1:$M$1,0))</f>
        <v>1</v>
      </c>
      <c r="I825" s="70">
        <f>INDEX(Hosts!$A:$M, MATCH(Places!$B825,Hosts!$A:$A,0), MATCH(Places!I$1,Hosts!$A$1:$M$1,0))</f>
        <v>1</v>
      </c>
      <c r="J825" t="str">
        <f>INDEX(Hosts!$A:$M, MATCH(Places!$B825,Hosts!$A:$A,0), MATCH(Places!J$1,Hosts!$A$1:$M$1,0))</f>
        <v>No</v>
      </c>
      <c r="K825">
        <v>7</v>
      </c>
      <c r="L825" t="str">
        <f>VLOOKUP($K825,Neighborhoods!$A:$C,2,0)</f>
        <v>Brooklyn</v>
      </c>
      <c r="M825" t="str">
        <f>VLOOKUP($K825,Neighborhoods!$A:$C,3,0)</f>
        <v>Bedford-Stuyvesant</v>
      </c>
      <c r="N825" t="str">
        <f>INDEX(Neighborhoods!$A:$C, MATCH(Places!$K825,Neighborhoods!$A:$A,0), MATCH(Places!N$1,Neighborhoods!$A$1:$C$1,0))</f>
        <v>Brooklyn</v>
      </c>
      <c r="O825" t="str">
        <f>INDEX(Neighborhoods!$A:$C, MATCH(Places!$K825,Neighborhoods!$A:$A,0), MATCH(Places!O$1,Neighborhoods!$A$1:$C$1,0))</f>
        <v>Bedford-Stuyvesant</v>
      </c>
      <c r="P825" t="s">
        <v>1</v>
      </c>
      <c r="Q825" t="str">
        <f t="shared" si="48"/>
        <v>Yes</v>
      </c>
      <c r="R825">
        <v>4</v>
      </c>
      <c r="S825" t="str">
        <f t="shared" si="49"/>
        <v>Medium</v>
      </c>
      <c r="T825" s="50">
        <v>105</v>
      </c>
      <c r="U825" s="70">
        <f t="shared" si="50"/>
        <v>0.03</v>
      </c>
      <c r="V825" s="52">
        <v>4.79</v>
      </c>
      <c r="W825" s="52" t="str" cm="1">
        <f t="array" ref="W825">_xlfn.SWITCH(ROUND(V825,0),5,"Excellent",4,"Good",3,"Ok","Bad")</f>
        <v>Excellent</v>
      </c>
      <c r="X825">
        <v>28</v>
      </c>
      <c r="Y825" t="str">
        <f t="shared" si="51"/>
        <v>No</v>
      </c>
      <c r="Z825" s="68">
        <v>41817</v>
      </c>
      <c r="AA825" s="68">
        <v>43922</v>
      </c>
      <c r="AB825">
        <v>364</v>
      </c>
      <c r="AC825" t="s">
        <v>15616</v>
      </c>
    </row>
    <row r="826" spans="1:29" x14ac:dyDescent="0.3">
      <c r="A826" t="s">
        <v>615</v>
      </c>
      <c r="B826">
        <v>557</v>
      </c>
      <c r="C826" t="str">
        <f>VLOOKUP($B826,Hosts!$A:$M,10,0)</f>
        <v>Within an hour</v>
      </c>
      <c r="D826" s="70">
        <f>VLOOKUP($B826,Hosts!$A:$M,11,0)</f>
        <v>1</v>
      </c>
      <c r="E826" s="70">
        <f>VLOOKUP($B826,Hosts!$A:$M,12,0)</f>
        <v>0.95</v>
      </c>
      <c r="F826" t="str">
        <f>VLOOKUP($B826,Hosts!$A:$M,13,0)</f>
        <v>Yes</v>
      </c>
      <c r="G826" t="str">
        <f>INDEX(Hosts!$A:$M, MATCH(Places!$B826,Hosts!$A:$A,0), MATCH(Places!G$1,Hosts!$A$1:$M$1,0))</f>
        <v>Within an hour</v>
      </c>
      <c r="H826" s="70">
        <f>INDEX(Hosts!$A:$M, MATCH(Places!$B826,Hosts!$A:$A,0), MATCH(Places!H$1,Hosts!$A$1:$M$1,0))</f>
        <v>1</v>
      </c>
      <c r="I826" s="70">
        <f>INDEX(Hosts!$A:$M, MATCH(Places!$B826,Hosts!$A:$A,0), MATCH(Places!I$1,Hosts!$A$1:$M$1,0))</f>
        <v>0.95</v>
      </c>
      <c r="J826" t="str">
        <f>INDEX(Hosts!$A:$M, MATCH(Places!$B826,Hosts!$A:$A,0), MATCH(Places!J$1,Hosts!$A$1:$M$1,0))</f>
        <v>Yes</v>
      </c>
      <c r="K826">
        <v>19</v>
      </c>
      <c r="L826" t="str">
        <f>VLOOKUP($K826,Neighborhoods!$A:$C,2,0)</f>
        <v>Manhattan</v>
      </c>
      <c r="M826" t="str">
        <f>VLOOKUP($K826,Neighborhoods!$A:$C,3,0)</f>
        <v>Upper East Side</v>
      </c>
      <c r="N826" t="str">
        <f>INDEX(Neighborhoods!$A:$C, MATCH(Places!$K826,Neighborhoods!$A:$A,0), MATCH(Places!N$1,Neighborhoods!$A$1:$C$1,0))</f>
        <v>Manhattan</v>
      </c>
      <c r="O826" t="str">
        <f>INDEX(Neighborhoods!$A:$C, MATCH(Places!$K826,Neighborhoods!$A:$A,0), MATCH(Places!O$1,Neighborhoods!$A$1:$C$1,0))</f>
        <v>Upper East Side</v>
      </c>
      <c r="P826" t="s">
        <v>11822</v>
      </c>
      <c r="Q826" t="str">
        <f t="shared" si="48"/>
        <v>No</v>
      </c>
      <c r="R826">
        <v>2</v>
      </c>
      <c r="S826" t="str">
        <f t="shared" si="49"/>
        <v>Small</v>
      </c>
      <c r="T826" s="50">
        <v>250</v>
      </c>
      <c r="U826" s="70">
        <f t="shared" si="50"/>
        <v>0.04</v>
      </c>
      <c r="V826" s="52">
        <v>4.8899999999999997</v>
      </c>
      <c r="W826" s="52" t="str" cm="1">
        <f t="array" ref="W826">_xlfn.SWITCH(ROUND(V826,0),5,"Excellent",4,"Good",3,"Ok","Bad")</f>
        <v>Excellent</v>
      </c>
      <c r="X826">
        <v>112</v>
      </c>
      <c r="Y826" t="str">
        <f t="shared" si="51"/>
        <v>Yes</v>
      </c>
      <c r="Z826" s="68">
        <v>41859</v>
      </c>
      <c r="AA826" s="68">
        <v>43915</v>
      </c>
      <c r="AB826">
        <v>76</v>
      </c>
      <c r="AC826" t="s">
        <v>15615</v>
      </c>
    </row>
    <row r="827" spans="1:29" x14ac:dyDescent="0.3">
      <c r="A827" t="s">
        <v>616</v>
      </c>
      <c r="B827">
        <v>1721</v>
      </c>
      <c r="C827" t="str">
        <f>VLOOKUP($B827,Hosts!$A:$M,10,0)</f>
        <v>Within a day</v>
      </c>
      <c r="D827" s="70">
        <f>VLOOKUP($B827,Hosts!$A:$M,11,0)</f>
        <v>1</v>
      </c>
      <c r="E827" s="70">
        <f>VLOOKUP($B827,Hosts!$A:$M,12,0)</f>
        <v>0.98</v>
      </c>
      <c r="F827" t="str">
        <f>VLOOKUP($B827,Hosts!$A:$M,13,0)</f>
        <v>Yes</v>
      </c>
      <c r="G827" t="str">
        <f>INDEX(Hosts!$A:$M, MATCH(Places!$B827,Hosts!$A:$A,0), MATCH(Places!G$1,Hosts!$A$1:$M$1,0))</f>
        <v>Within a day</v>
      </c>
      <c r="H827" s="70">
        <f>INDEX(Hosts!$A:$M, MATCH(Places!$B827,Hosts!$A:$A,0), MATCH(Places!H$1,Hosts!$A$1:$M$1,0))</f>
        <v>1</v>
      </c>
      <c r="I827" s="70">
        <f>INDEX(Hosts!$A:$M, MATCH(Places!$B827,Hosts!$A:$A,0), MATCH(Places!I$1,Hosts!$A$1:$M$1,0))</f>
        <v>0.98</v>
      </c>
      <c r="J827" t="str">
        <f>INDEX(Hosts!$A:$M, MATCH(Places!$B827,Hosts!$A:$A,0), MATCH(Places!J$1,Hosts!$A$1:$M$1,0))</f>
        <v>Yes</v>
      </c>
      <c r="K827">
        <v>16</v>
      </c>
      <c r="L827" t="str">
        <f>VLOOKUP($K827,Neighborhoods!$A:$C,2,0)</f>
        <v>Manhattan</v>
      </c>
      <c r="M827" t="str">
        <f>VLOOKUP($K827,Neighborhoods!$A:$C,3,0)</f>
        <v>Harlem</v>
      </c>
      <c r="N827" t="str">
        <f>INDEX(Neighborhoods!$A:$C, MATCH(Places!$K827,Neighborhoods!$A:$A,0), MATCH(Places!N$1,Neighborhoods!$A$1:$C$1,0))</f>
        <v>Manhattan</v>
      </c>
      <c r="O827" t="str">
        <f>INDEX(Neighborhoods!$A:$C, MATCH(Places!$K827,Neighborhoods!$A:$A,0), MATCH(Places!O$1,Neighborhoods!$A$1:$C$1,0))</f>
        <v>Harlem</v>
      </c>
      <c r="P827" t="s">
        <v>1</v>
      </c>
      <c r="Q827" t="str">
        <f t="shared" si="48"/>
        <v>Yes</v>
      </c>
      <c r="R827">
        <v>2</v>
      </c>
      <c r="S827" t="str">
        <f t="shared" si="49"/>
        <v>Small</v>
      </c>
      <c r="T827" s="50">
        <v>78</v>
      </c>
      <c r="U827" s="70">
        <f t="shared" si="50"/>
        <v>0.03</v>
      </c>
      <c r="V827" s="52">
        <v>4.99</v>
      </c>
      <c r="W827" s="52" t="str" cm="1">
        <f t="array" ref="W827">_xlfn.SWITCH(ROUND(V827,0),5,"Excellent",4,"Good",3,"Ok","Bad")</f>
        <v>Excellent</v>
      </c>
      <c r="X827">
        <v>166</v>
      </c>
      <c r="Y827" t="str">
        <f t="shared" si="51"/>
        <v>Yes</v>
      </c>
      <c r="Z827" s="68">
        <v>42733</v>
      </c>
      <c r="AA827" s="68">
        <v>43904</v>
      </c>
      <c r="AB827">
        <v>1</v>
      </c>
      <c r="AC827" t="s">
        <v>15616</v>
      </c>
    </row>
    <row r="828" spans="1:29" x14ac:dyDescent="0.3">
      <c r="A828" t="s">
        <v>617</v>
      </c>
      <c r="B828">
        <v>82</v>
      </c>
      <c r="C828" t="str">
        <f>VLOOKUP($B828,Hosts!$A:$M,10,0)</f>
        <v>Within a few hours</v>
      </c>
      <c r="D828" s="70">
        <f>VLOOKUP($B828,Hosts!$A:$M,11,0)</f>
        <v>1</v>
      </c>
      <c r="E828" s="70">
        <f>VLOOKUP($B828,Hosts!$A:$M,12,0)</f>
        <v>0.97</v>
      </c>
      <c r="F828" t="str">
        <f>VLOOKUP($B828,Hosts!$A:$M,13,0)</f>
        <v>No</v>
      </c>
      <c r="G828" t="str">
        <f>INDEX(Hosts!$A:$M, MATCH(Places!$B828,Hosts!$A:$A,0), MATCH(Places!G$1,Hosts!$A$1:$M$1,0))</f>
        <v>Within a few hours</v>
      </c>
      <c r="H828" s="70">
        <f>INDEX(Hosts!$A:$M, MATCH(Places!$B828,Hosts!$A:$A,0), MATCH(Places!H$1,Hosts!$A$1:$M$1,0))</f>
        <v>1</v>
      </c>
      <c r="I828" s="70">
        <f>INDEX(Hosts!$A:$M, MATCH(Places!$B828,Hosts!$A:$A,0), MATCH(Places!I$1,Hosts!$A$1:$M$1,0))</f>
        <v>0.97</v>
      </c>
      <c r="J828" t="str">
        <f>INDEX(Hosts!$A:$M, MATCH(Places!$B828,Hosts!$A:$A,0), MATCH(Places!J$1,Hosts!$A$1:$M$1,0))</f>
        <v>No</v>
      </c>
      <c r="K828">
        <v>13</v>
      </c>
      <c r="L828" t="str">
        <f>VLOOKUP($K828,Neighborhoods!$A:$C,2,0)</f>
        <v>Manhattan</v>
      </c>
      <c r="M828" t="str">
        <f>VLOOKUP($K828,Neighborhoods!$A:$C,3,0)</f>
        <v>Chelsea</v>
      </c>
      <c r="N828" t="str">
        <f>INDEX(Neighborhoods!$A:$C, MATCH(Places!$K828,Neighborhoods!$A:$A,0), MATCH(Places!N$1,Neighborhoods!$A$1:$C$1,0))</f>
        <v>Manhattan</v>
      </c>
      <c r="O828" t="str">
        <f>INDEX(Neighborhoods!$A:$C, MATCH(Places!$K828,Neighborhoods!$A:$A,0), MATCH(Places!O$1,Neighborhoods!$A$1:$C$1,0))</f>
        <v>Chelsea</v>
      </c>
      <c r="P828" t="s">
        <v>11822</v>
      </c>
      <c r="Q828" t="str">
        <f t="shared" si="48"/>
        <v>No</v>
      </c>
      <c r="R828">
        <v>2</v>
      </c>
      <c r="S828" t="str">
        <f t="shared" si="49"/>
        <v>Small</v>
      </c>
      <c r="T828" s="50">
        <v>110</v>
      </c>
      <c r="U828" s="70">
        <f t="shared" si="50"/>
        <v>0.03</v>
      </c>
      <c r="V828" s="52">
        <v>4.74</v>
      </c>
      <c r="W828" s="52" t="str" cm="1">
        <f t="array" ref="W828">_xlfn.SWITCH(ROUND(V828,0),5,"Excellent",4,"Good",3,"Ok","Bad")</f>
        <v>Excellent</v>
      </c>
      <c r="X828">
        <v>187</v>
      </c>
      <c r="Y828" t="str">
        <f t="shared" si="51"/>
        <v>No</v>
      </c>
      <c r="Z828" s="68">
        <v>41898</v>
      </c>
      <c r="AA828" s="68">
        <v>43902</v>
      </c>
      <c r="AB828">
        <v>138</v>
      </c>
      <c r="AC828" t="s">
        <v>15615</v>
      </c>
    </row>
    <row r="829" spans="1:29" x14ac:dyDescent="0.3">
      <c r="A829" t="s">
        <v>618</v>
      </c>
      <c r="B829">
        <v>1729</v>
      </c>
      <c r="C829" t="str">
        <f>VLOOKUP($B829,Hosts!$A:$M,10,0)</f>
        <v>Within a day</v>
      </c>
      <c r="D829" s="70">
        <f>VLOOKUP($B829,Hosts!$A:$M,11,0)</f>
        <v>0.5</v>
      </c>
      <c r="E829" s="70">
        <f>VLOOKUP($B829,Hosts!$A:$M,12,0)</f>
        <v>0.86</v>
      </c>
      <c r="F829" t="str">
        <f>VLOOKUP($B829,Hosts!$A:$M,13,0)</f>
        <v>No</v>
      </c>
      <c r="G829" t="str">
        <f>INDEX(Hosts!$A:$M, MATCH(Places!$B829,Hosts!$A:$A,0), MATCH(Places!G$1,Hosts!$A$1:$M$1,0))</f>
        <v>Within a day</v>
      </c>
      <c r="H829" s="70">
        <f>INDEX(Hosts!$A:$M, MATCH(Places!$B829,Hosts!$A:$A,0), MATCH(Places!H$1,Hosts!$A$1:$M$1,0))</f>
        <v>0.5</v>
      </c>
      <c r="I829" s="70">
        <f>INDEX(Hosts!$A:$M, MATCH(Places!$B829,Hosts!$A:$A,0), MATCH(Places!I$1,Hosts!$A$1:$M$1,0))</f>
        <v>0.86</v>
      </c>
      <c r="J829" t="str">
        <f>INDEX(Hosts!$A:$M, MATCH(Places!$B829,Hosts!$A:$A,0), MATCH(Places!J$1,Hosts!$A$1:$M$1,0))</f>
        <v>No</v>
      </c>
      <c r="K829">
        <v>12</v>
      </c>
      <c r="L829" t="str">
        <f>VLOOKUP($K829,Neighborhoods!$A:$C,2,0)</f>
        <v>Brooklyn</v>
      </c>
      <c r="M829" t="str">
        <f>VLOOKUP($K829,Neighborhoods!$A:$C,3,0)</f>
        <v>Williamsburg</v>
      </c>
      <c r="N829" t="str">
        <f>INDEX(Neighborhoods!$A:$C, MATCH(Places!$K829,Neighborhoods!$A:$A,0), MATCH(Places!N$1,Neighborhoods!$A$1:$C$1,0))</f>
        <v>Brooklyn</v>
      </c>
      <c r="O829" t="str">
        <f>INDEX(Neighborhoods!$A:$C, MATCH(Places!$K829,Neighborhoods!$A:$A,0), MATCH(Places!O$1,Neighborhoods!$A$1:$C$1,0))</f>
        <v>Williamsburg</v>
      </c>
      <c r="P829" t="s">
        <v>11822</v>
      </c>
      <c r="Q829" t="str">
        <f t="shared" si="48"/>
        <v>No</v>
      </c>
      <c r="R829">
        <v>6</v>
      </c>
      <c r="S829" t="str">
        <f t="shared" si="49"/>
        <v>Large</v>
      </c>
      <c r="T829" s="50">
        <v>175</v>
      </c>
      <c r="U829" s="70">
        <f t="shared" si="50"/>
        <v>0.03</v>
      </c>
      <c r="V829" s="52">
        <v>4.91</v>
      </c>
      <c r="W829" s="52" t="str" cm="1">
        <f t="array" ref="W829">_xlfn.SWITCH(ROUND(V829,0),5,"Excellent",4,"Good",3,"Ok","Bad")</f>
        <v>Excellent</v>
      </c>
      <c r="X829">
        <v>55</v>
      </c>
      <c r="Y829" t="str">
        <f t="shared" si="51"/>
        <v>No</v>
      </c>
      <c r="Z829" s="68">
        <v>41803</v>
      </c>
      <c r="AA829" s="68">
        <v>43699</v>
      </c>
      <c r="AB829">
        <v>8</v>
      </c>
      <c r="AC829" t="s">
        <v>15615</v>
      </c>
    </row>
    <row r="830" spans="1:29" x14ac:dyDescent="0.3">
      <c r="A830" t="s">
        <v>208</v>
      </c>
      <c r="B830">
        <v>1837</v>
      </c>
      <c r="C830" t="str">
        <f>VLOOKUP($B830,Hosts!$A:$M,10,0)</f>
        <v>Within a few hours</v>
      </c>
      <c r="D830" s="70">
        <f>VLOOKUP($B830,Hosts!$A:$M,11,0)</f>
        <v>1</v>
      </c>
      <c r="E830" s="70">
        <f>VLOOKUP($B830,Hosts!$A:$M,12,0)</f>
        <v>0.93</v>
      </c>
      <c r="F830" t="str">
        <f>VLOOKUP($B830,Hosts!$A:$M,13,0)</f>
        <v>Yes</v>
      </c>
      <c r="G830" t="str">
        <f>INDEX(Hosts!$A:$M, MATCH(Places!$B830,Hosts!$A:$A,0), MATCH(Places!G$1,Hosts!$A$1:$M$1,0))</f>
        <v>Within a few hours</v>
      </c>
      <c r="H830" s="70">
        <f>INDEX(Hosts!$A:$M, MATCH(Places!$B830,Hosts!$A:$A,0), MATCH(Places!H$1,Hosts!$A$1:$M$1,0))</f>
        <v>1</v>
      </c>
      <c r="I830" s="70">
        <f>INDEX(Hosts!$A:$M, MATCH(Places!$B830,Hosts!$A:$A,0), MATCH(Places!I$1,Hosts!$A$1:$M$1,0))</f>
        <v>0.93</v>
      </c>
      <c r="J830" t="str">
        <f>INDEX(Hosts!$A:$M, MATCH(Places!$B830,Hosts!$A:$A,0), MATCH(Places!J$1,Hosts!$A$1:$M$1,0))</f>
        <v>Yes</v>
      </c>
      <c r="K830">
        <v>9</v>
      </c>
      <c r="L830" t="str">
        <f>VLOOKUP($K830,Neighborhoods!$A:$C,2,0)</f>
        <v>Brooklyn</v>
      </c>
      <c r="M830" t="str">
        <f>VLOOKUP($K830,Neighborhoods!$A:$C,3,0)</f>
        <v>Crown Heights</v>
      </c>
      <c r="N830" t="str">
        <f>INDEX(Neighborhoods!$A:$C, MATCH(Places!$K830,Neighborhoods!$A:$A,0), MATCH(Places!N$1,Neighborhoods!$A$1:$C$1,0))</f>
        <v>Brooklyn</v>
      </c>
      <c r="O830" t="str">
        <f>INDEX(Neighborhoods!$A:$C, MATCH(Places!$K830,Neighborhoods!$A:$A,0), MATCH(Places!O$1,Neighborhoods!$A$1:$C$1,0))</f>
        <v>Crown Heights</v>
      </c>
      <c r="P830" t="s">
        <v>11822</v>
      </c>
      <c r="Q830" t="str">
        <f t="shared" si="48"/>
        <v>No</v>
      </c>
      <c r="R830">
        <v>6</v>
      </c>
      <c r="S830" t="str">
        <f t="shared" si="49"/>
        <v>Large</v>
      </c>
      <c r="T830" s="50">
        <v>270</v>
      </c>
      <c r="U830" s="70">
        <f t="shared" si="50"/>
        <v>0.04</v>
      </c>
      <c r="V830" s="52">
        <v>4.8499999999999996</v>
      </c>
      <c r="W830" s="52" t="str" cm="1">
        <f t="array" ref="W830">_xlfn.SWITCH(ROUND(V830,0),5,"Excellent",4,"Good",3,"Ok","Bad")</f>
        <v>Excellent</v>
      </c>
      <c r="X830">
        <v>126</v>
      </c>
      <c r="Y830" t="str">
        <f t="shared" si="51"/>
        <v>Yes</v>
      </c>
      <c r="Z830" s="68">
        <v>42966</v>
      </c>
      <c r="AA830" s="68">
        <v>43911</v>
      </c>
      <c r="AB830">
        <v>309</v>
      </c>
      <c r="AC830" t="s">
        <v>15615</v>
      </c>
    </row>
    <row r="831" spans="1:29" x14ac:dyDescent="0.3">
      <c r="A831" t="s">
        <v>15608</v>
      </c>
      <c r="B831">
        <v>1151</v>
      </c>
      <c r="C831" t="str">
        <f>VLOOKUP($B831,Hosts!$A:$M,10,0)</f>
        <v>Within an hour</v>
      </c>
      <c r="D831" s="70">
        <f>VLOOKUP($B831,Hosts!$A:$M,11,0)</f>
        <v>0.94</v>
      </c>
      <c r="E831" s="70">
        <f>VLOOKUP($B831,Hosts!$A:$M,12,0)</f>
        <v>0.89</v>
      </c>
      <c r="F831" t="str">
        <f>VLOOKUP($B831,Hosts!$A:$M,13,0)</f>
        <v>No</v>
      </c>
      <c r="G831" t="str">
        <f>INDEX(Hosts!$A:$M, MATCH(Places!$B831,Hosts!$A:$A,0), MATCH(Places!G$1,Hosts!$A$1:$M$1,0))</f>
        <v>Within an hour</v>
      </c>
      <c r="H831" s="70">
        <f>INDEX(Hosts!$A:$M, MATCH(Places!$B831,Hosts!$A:$A,0), MATCH(Places!H$1,Hosts!$A$1:$M$1,0))</f>
        <v>0.94</v>
      </c>
      <c r="I831" s="70">
        <f>INDEX(Hosts!$A:$M, MATCH(Places!$B831,Hosts!$A:$A,0), MATCH(Places!I$1,Hosts!$A$1:$M$1,0))</f>
        <v>0.89</v>
      </c>
      <c r="J831" t="str">
        <f>INDEX(Hosts!$A:$M, MATCH(Places!$B831,Hosts!$A:$A,0), MATCH(Places!J$1,Hosts!$A$1:$M$1,0))</f>
        <v>No</v>
      </c>
      <c r="K831">
        <v>19</v>
      </c>
      <c r="L831" t="str">
        <f>VLOOKUP($K831,Neighborhoods!$A:$C,2,0)</f>
        <v>Manhattan</v>
      </c>
      <c r="M831" t="str">
        <f>VLOOKUP($K831,Neighborhoods!$A:$C,3,0)</f>
        <v>Upper East Side</v>
      </c>
      <c r="N831" t="str">
        <f>INDEX(Neighborhoods!$A:$C, MATCH(Places!$K831,Neighborhoods!$A:$A,0), MATCH(Places!N$1,Neighborhoods!$A$1:$C$1,0))</f>
        <v>Manhattan</v>
      </c>
      <c r="O831" t="str">
        <f>INDEX(Neighborhoods!$A:$C, MATCH(Places!$K831,Neighborhoods!$A:$A,0), MATCH(Places!O$1,Neighborhoods!$A$1:$C$1,0))</f>
        <v>Upper East Side</v>
      </c>
      <c r="P831" t="s">
        <v>1</v>
      </c>
      <c r="Q831" t="str">
        <f t="shared" si="48"/>
        <v>Yes</v>
      </c>
      <c r="R831">
        <v>1</v>
      </c>
      <c r="S831" t="str">
        <f t="shared" si="49"/>
        <v>Small</v>
      </c>
      <c r="T831" s="50">
        <v>160</v>
      </c>
      <c r="U831" s="70">
        <f t="shared" si="50"/>
        <v>0.03</v>
      </c>
      <c r="V831" s="52">
        <v>4.59</v>
      </c>
      <c r="W831" s="52" t="str" cm="1">
        <f t="array" ref="W831">_xlfn.SWITCH(ROUND(V831,0),5,"Excellent",4,"Good",3,"Ok","Bad")</f>
        <v>Excellent</v>
      </c>
      <c r="X831">
        <v>32</v>
      </c>
      <c r="Y831" t="str">
        <f t="shared" si="51"/>
        <v>No</v>
      </c>
      <c r="Z831" s="68">
        <v>41855</v>
      </c>
      <c r="AA831" s="68">
        <v>43626</v>
      </c>
      <c r="AB831">
        <v>357</v>
      </c>
      <c r="AC831" t="s">
        <v>15615</v>
      </c>
    </row>
    <row r="832" spans="1:29" x14ac:dyDescent="0.3">
      <c r="A832" t="s">
        <v>14075</v>
      </c>
      <c r="B832">
        <v>1714</v>
      </c>
      <c r="C832" t="str">
        <f>VLOOKUP($B832,Hosts!$A:$M,10,0)</f>
        <v>A few days or more</v>
      </c>
      <c r="D832" s="70">
        <f>VLOOKUP($B832,Hosts!$A:$M,11,0)</f>
        <v>0</v>
      </c>
      <c r="E832" s="70">
        <f>VLOOKUP($B832,Hosts!$A:$M,12,0)</f>
        <v>0.8</v>
      </c>
      <c r="F832" t="str">
        <f>VLOOKUP($B832,Hosts!$A:$M,13,0)</f>
        <v>No</v>
      </c>
      <c r="G832" t="str">
        <f>INDEX(Hosts!$A:$M, MATCH(Places!$B832,Hosts!$A:$A,0), MATCH(Places!G$1,Hosts!$A$1:$M$1,0))</f>
        <v>A few days or more</v>
      </c>
      <c r="H832" s="70">
        <f>INDEX(Hosts!$A:$M, MATCH(Places!$B832,Hosts!$A:$A,0), MATCH(Places!H$1,Hosts!$A$1:$M$1,0))</f>
        <v>0</v>
      </c>
      <c r="I832" s="70">
        <f>INDEX(Hosts!$A:$M, MATCH(Places!$B832,Hosts!$A:$A,0), MATCH(Places!I$1,Hosts!$A$1:$M$1,0))</f>
        <v>0.8</v>
      </c>
      <c r="J832" t="str">
        <f>INDEX(Hosts!$A:$M, MATCH(Places!$B832,Hosts!$A:$A,0), MATCH(Places!J$1,Hosts!$A$1:$M$1,0))</f>
        <v>No</v>
      </c>
      <c r="K832">
        <v>12</v>
      </c>
      <c r="L832" t="str">
        <f>VLOOKUP($K832,Neighborhoods!$A:$C,2,0)</f>
        <v>Brooklyn</v>
      </c>
      <c r="M832" t="str">
        <f>VLOOKUP($K832,Neighborhoods!$A:$C,3,0)</f>
        <v>Williamsburg</v>
      </c>
      <c r="N832" t="str">
        <f>INDEX(Neighborhoods!$A:$C, MATCH(Places!$K832,Neighborhoods!$A:$A,0), MATCH(Places!N$1,Neighborhoods!$A$1:$C$1,0))</f>
        <v>Brooklyn</v>
      </c>
      <c r="O832" t="str">
        <f>INDEX(Neighborhoods!$A:$C, MATCH(Places!$K832,Neighborhoods!$A:$A,0), MATCH(Places!O$1,Neighborhoods!$A$1:$C$1,0))</f>
        <v>Williamsburg</v>
      </c>
      <c r="P832" t="s">
        <v>1</v>
      </c>
      <c r="Q832" t="str">
        <f t="shared" si="48"/>
        <v>Yes</v>
      </c>
      <c r="R832">
        <v>1</v>
      </c>
      <c r="S832" t="str">
        <f t="shared" si="49"/>
        <v>Small</v>
      </c>
      <c r="T832" s="50">
        <v>55</v>
      </c>
      <c r="U832" s="70">
        <f t="shared" si="50"/>
        <v>0.03</v>
      </c>
      <c r="V832" s="52">
        <v>4.25</v>
      </c>
      <c r="W832" s="52" t="str" cm="1">
        <f t="array" ref="W832">_xlfn.SWITCH(ROUND(V832,0),5,"Excellent",4,"Good",3,"Ok","Bad")</f>
        <v>Good</v>
      </c>
      <c r="X832">
        <v>4</v>
      </c>
      <c r="Y832" t="str">
        <f t="shared" si="51"/>
        <v>No</v>
      </c>
      <c r="Z832" s="68">
        <v>41875</v>
      </c>
      <c r="AA832" s="68">
        <v>43616</v>
      </c>
      <c r="AB832">
        <v>365</v>
      </c>
      <c r="AC832" t="s">
        <v>15616</v>
      </c>
    </row>
    <row r="833" spans="1:29" x14ac:dyDescent="0.3">
      <c r="A833" t="s">
        <v>619</v>
      </c>
      <c r="B833">
        <v>3195</v>
      </c>
      <c r="C833" t="str">
        <f>VLOOKUP($B833,Hosts!$A:$M,10,0)</f>
        <v>Within an hour</v>
      </c>
      <c r="D833" s="70">
        <f>VLOOKUP($B833,Hosts!$A:$M,11,0)</f>
        <v>1</v>
      </c>
      <c r="E833" s="70">
        <f>VLOOKUP($B833,Hosts!$A:$M,12,0)</f>
        <v>1</v>
      </c>
      <c r="F833" t="str">
        <f>VLOOKUP($B833,Hosts!$A:$M,13,0)</f>
        <v>Yes</v>
      </c>
      <c r="G833" t="str">
        <f>INDEX(Hosts!$A:$M, MATCH(Places!$B833,Hosts!$A:$A,0), MATCH(Places!G$1,Hosts!$A$1:$M$1,0))</f>
        <v>Within an hour</v>
      </c>
      <c r="H833" s="70">
        <f>INDEX(Hosts!$A:$M, MATCH(Places!$B833,Hosts!$A:$A,0), MATCH(Places!H$1,Hosts!$A$1:$M$1,0))</f>
        <v>1</v>
      </c>
      <c r="I833" s="70">
        <f>INDEX(Hosts!$A:$M, MATCH(Places!$B833,Hosts!$A:$A,0), MATCH(Places!I$1,Hosts!$A$1:$M$1,0))</f>
        <v>1</v>
      </c>
      <c r="J833" t="str">
        <f>INDEX(Hosts!$A:$M, MATCH(Places!$B833,Hosts!$A:$A,0), MATCH(Places!J$1,Hosts!$A$1:$M$1,0))</f>
        <v>Yes</v>
      </c>
      <c r="K833">
        <v>17</v>
      </c>
      <c r="L833" t="str">
        <f>VLOOKUP($K833,Neighborhoods!$A:$C,2,0)</f>
        <v>Manhattan</v>
      </c>
      <c r="M833" t="str">
        <f>VLOOKUP($K833,Neighborhoods!$A:$C,3,0)</f>
        <v>Hell's Kitchen</v>
      </c>
      <c r="N833" t="str">
        <f>INDEX(Neighborhoods!$A:$C, MATCH(Places!$K833,Neighborhoods!$A:$A,0), MATCH(Places!N$1,Neighborhoods!$A$1:$C$1,0))</f>
        <v>Manhattan</v>
      </c>
      <c r="O833" t="str">
        <f>INDEX(Neighborhoods!$A:$C, MATCH(Places!$K833,Neighborhoods!$A:$A,0), MATCH(Places!O$1,Neighborhoods!$A$1:$C$1,0))</f>
        <v>Hell's Kitchen</v>
      </c>
      <c r="P833" t="s">
        <v>11822</v>
      </c>
      <c r="Q833" t="str">
        <f t="shared" si="48"/>
        <v>No</v>
      </c>
      <c r="R833">
        <v>4</v>
      </c>
      <c r="S833" t="str">
        <f t="shared" si="49"/>
        <v>Medium</v>
      </c>
      <c r="T833" s="50">
        <v>160</v>
      </c>
      <c r="U833" s="70">
        <f t="shared" si="50"/>
        <v>0.03</v>
      </c>
      <c r="V833" s="52">
        <v>4.87</v>
      </c>
      <c r="W833" s="52" t="str" cm="1">
        <f t="array" ref="W833">_xlfn.SWITCH(ROUND(V833,0),5,"Excellent",4,"Good",3,"Ok","Bad")</f>
        <v>Excellent</v>
      </c>
      <c r="X833">
        <v>15</v>
      </c>
      <c r="Y833" t="str">
        <f t="shared" si="51"/>
        <v>No</v>
      </c>
      <c r="Z833" s="68">
        <v>43898</v>
      </c>
      <c r="AA833" s="68">
        <v>44051</v>
      </c>
      <c r="AB833">
        <v>170</v>
      </c>
      <c r="AC833" t="s">
        <v>15616</v>
      </c>
    </row>
    <row r="834" spans="1:29" x14ac:dyDescent="0.3">
      <c r="A834" t="s">
        <v>621</v>
      </c>
      <c r="B834">
        <v>586</v>
      </c>
      <c r="C834" t="str">
        <f>VLOOKUP($B834,Hosts!$A:$M,10,0)</f>
        <v>Within a few hours</v>
      </c>
      <c r="D834" s="70">
        <f>VLOOKUP($B834,Hosts!$A:$M,11,0)</f>
        <v>1</v>
      </c>
      <c r="E834" s="70">
        <f>VLOOKUP($B834,Hosts!$A:$M,12,0)</f>
        <v>1</v>
      </c>
      <c r="F834" t="str">
        <f>VLOOKUP($B834,Hosts!$A:$M,13,0)</f>
        <v>Yes</v>
      </c>
      <c r="G834" t="str">
        <f>INDEX(Hosts!$A:$M, MATCH(Places!$B834,Hosts!$A:$A,0), MATCH(Places!G$1,Hosts!$A$1:$M$1,0))</f>
        <v>Within a few hours</v>
      </c>
      <c r="H834" s="70">
        <f>INDEX(Hosts!$A:$M, MATCH(Places!$B834,Hosts!$A:$A,0), MATCH(Places!H$1,Hosts!$A$1:$M$1,0))</f>
        <v>1</v>
      </c>
      <c r="I834" s="70">
        <f>INDEX(Hosts!$A:$M, MATCH(Places!$B834,Hosts!$A:$A,0), MATCH(Places!I$1,Hosts!$A$1:$M$1,0))</f>
        <v>1</v>
      </c>
      <c r="J834" t="str">
        <f>INDEX(Hosts!$A:$M, MATCH(Places!$B834,Hosts!$A:$A,0), MATCH(Places!J$1,Hosts!$A$1:$M$1,0))</f>
        <v>Yes</v>
      </c>
      <c r="K834">
        <v>9</v>
      </c>
      <c r="L834" t="str">
        <f>VLOOKUP($K834,Neighborhoods!$A:$C,2,0)</f>
        <v>Brooklyn</v>
      </c>
      <c r="M834" t="str">
        <f>VLOOKUP($K834,Neighborhoods!$A:$C,3,0)</f>
        <v>Crown Heights</v>
      </c>
      <c r="N834" t="str">
        <f>INDEX(Neighborhoods!$A:$C, MATCH(Places!$K834,Neighborhoods!$A:$A,0), MATCH(Places!N$1,Neighborhoods!$A$1:$C$1,0))</f>
        <v>Brooklyn</v>
      </c>
      <c r="O834" t="str">
        <f>INDEX(Neighborhoods!$A:$C, MATCH(Places!$K834,Neighborhoods!$A:$A,0), MATCH(Places!O$1,Neighborhoods!$A$1:$C$1,0))</f>
        <v>Crown Heights</v>
      </c>
      <c r="P834" t="s">
        <v>11822</v>
      </c>
      <c r="Q834" t="str">
        <f t="shared" si="48"/>
        <v>No</v>
      </c>
      <c r="R834">
        <v>2</v>
      </c>
      <c r="S834" t="str">
        <f t="shared" si="49"/>
        <v>Small</v>
      </c>
      <c r="T834" s="50">
        <v>160</v>
      </c>
      <c r="U834" s="70">
        <f t="shared" si="50"/>
        <v>0.03</v>
      </c>
      <c r="V834" s="52">
        <v>4.83</v>
      </c>
      <c r="W834" s="52" t="str" cm="1">
        <f t="array" ref="W834">_xlfn.SWITCH(ROUND(V834,0),5,"Excellent",4,"Good",3,"Ok","Bad")</f>
        <v>Excellent</v>
      </c>
      <c r="X834">
        <v>40</v>
      </c>
      <c r="Y834" t="str">
        <f t="shared" si="51"/>
        <v>No</v>
      </c>
      <c r="Z834" s="68">
        <v>41949</v>
      </c>
      <c r="AA834" s="68">
        <v>43946</v>
      </c>
      <c r="AB834">
        <v>363</v>
      </c>
      <c r="AC834" t="s">
        <v>15615</v>
      </c>
    </row>
    <row r="835" spans="1:29" x14ac:dyDescent="0.3">
      <c r="A835" t="s">
        <v>622</v>
      </c>
      <c r="B835">
        <v>1736</v>
      </c>
      <c r="C835" t="str">
        <f>VLOOKUP($B835,Hosts!$A:$M,10,0)</f>
        <v>Within an hour</v>
      </c>
      <c r="D835" s="70">
        <f>VLOOKUP($B835,Hosts!$A:$M,11,0)</f>
        <v>1</v>
      </c>
      <c r="E835" s="70">
        <f>VLOOKUP($B835,Hosts!$A:$M,12,0)</f>
        <v>0.93</v>
      </c>
      <c r="F835" t="str">
        <f>VLOOKUP($B835,Hosts!$A:$M,13,0)</f>
        <v>Yes</v>
      </c>
      <c r="G835" t="str">
        <f>INDEX(Hosts!$A:$M, MATCH(Places!$B835,Hosts!$A:$A,0), MATCH(Places!G$1,Hosts!$A$1:$M$1,0))</f>
        <v>Within an hour</v>
      </c>
      <c r="H835" s="70">
        <f>INDEX(Hosts!$A:$M, MATCH(Places!$B835,Hosts!$A:$A,0), MATCH(Places!H$1,Hosts!$A$1:$M$1,0))</f>
        <v>1</v>
      </c>
      <c r="I835" s="70">
        <f>INDEX(Hosts!$A:$M, MATCH(Places!$B835,Hosts!$A:$A,0), MATCH(Places!I$1,Hosts!$A$1:$M$1,0))</f>
        <v>0.93</v>
      </c>
      <c r="J835" t="str">
        <f>INDEX(Hosts!$A:$M, MATCH(Places!$B835,Hosts!$A:$A,0), MATCH(Places!J$1,Hosts!$A$1:$M$1,0))</f>
        <v>Yes</v>
      </c>
      <c r="K835">
        <v>9</v>
      </c>
      <c r="L835" t="str">
        <f>VLOOKUP($K835,Neighborhoods!$A:$C,2,0)</f>
        <v>Brooklyn</v>
      </c>
      <c r="M835" t="str">
        <f>VLOOKUP($K835,Neighborhoods!$A:$C,3,0)</f>
        <v>Crown Heights</v>
      </c>
      <c r="N835" t="str">
        <f>INDEX(Neighborhoods!$A:$C, MATCH(Places!$K835,Neighborhoods!$A:$A,0), MATCH(Places!N$1,Neighborhoods!$A$1:$C$1,0))</f>
        <v>Brooklyn</v>
      </c>
      <c r="O835" t="str">
        <f>INDEX(Neighborhoods!$A:$C, MATCH(Places!$K835,Neighborhoods!$A:$A,0), MATCH(Places!O$1,Neighborhoods!$A$1:$C$1,0))</f>
        <v>Crown Heights</v>
      </c>
      <c r="P835" t="s">
        <v>11822</v>
      </c>
      <c r="Q835" t="str">
        <f t="shared" ref="Q835:Q898" si="52">IF(OR(P835="Private room",P835="Shared room"),"Yes","No")</f>
        <v>No</v>
      </c>
      <c r="R835">
        <v>6</v>
      </c>
      <c r="S835" t="str">
        <f t="shared" ref="S835:S898" si="53">IF(R835&lt;=2,"Small",IF(R835&lt;=5,"Medium","Large"))</f>
        <v>Large</v>
      </c>
      <c r="T835" s="50">
        <v>220</v>
      </c>
      <c r="U835" s="70">
        <f t="shared" ref="U835:U898" si="54">VLOOKUP($T835,$AF$1:$AG$5,2)</f>
        <v>0.04</v>
      </c>
      <c r="V835" s="52">
        <v>4.9000000000000004</v>
      </c>
      <c r="W835" s="52" t="str" cm="1">
        <f t="array" ref="W835">_xlfn.SWITCH(ROUND(V835,0),5,"Excellent",4,"Good",3,"Ok","Bad")</f>
        <v>Excellent</v>
      </c>
      <c r="X835">
        <v>67</v>
      </c>
      <c r="Y835" t="str">
        <f t="shared" ref="Y835:Y898" si="55">IF(AND(V835&gt;4.8,X835&gt;100),"Yes","No")</f>
        <v>No</v>
      </c>
      <c r="Z835" s="68">
        <v>41851</v>
      </c>
      <c r="AA835" s="68">
        <v>43878</v>
      </c>
      <c r="AB835">
        <v>273</v>
      </c>
      <c r="AC835" t="s">
        <v>15615</v>
      </c>
    </row>
    <row r="836" spans="1:29" x14ac:dyDescent="0.3">
      <c r="A836" t="s">
        <v>623</v>
      </c>
      <c r="B836">
        <v>1536</v>
      </c>
      <c r="C836" t="str">
        <f>VLOOKUP($B836,Hosts!$A:$M,10,0)</f>
        <v>A few days or more</v>
      </c>
      <c r="D836" s="70">
        <f>VLOOKUP($B836,Hosts!$A:$M,11,0)</f>
        <v>0</v>
      </c>
      <c r="E836" s="70">
        <f>VLOOKUP($B836,Hosts!$A:$M,12,0)</f>
        <v>0.71</v>
      </c>
      <c r="F836" t="str">
        <f>VLOOKUP($B836,Hosts!$A:$M,13,0)</f>
        <v>No</v>
      </c>
      <c r="G836" t="str">
        <f>INDEX(Hosts!$A:$M, MATCH(Places!$B836,Hosts!$A:$A,0), MATCH(Places!G$1,Hosts!$A$1:$M$1,0))</f>
        <v>A few days or more</v>
      </c>
      <c r="H836" s="70">
        <f>INDEX(Hosts!$A:$M, MATCH(Places!$B836,Hosts!$A:$A,0), MATCH(Places!H$1,Hosts!$A$1:$M$1,0))</f>
        <v>0</v>
      </c>
      <c r="I836" s="70">
        <f>INDEX(Hosts!$A:$M, MATCH(Places!$B836,Hosts!$A:$A,0), MATCH(Places!I$1,Hosts!$A$1:$M$1,0))</f>
        <v>0.71</v>
      </c>
      <c r="J836" t="str">
        <f>INDEX(Hosts!$A:$M, MATCH(Places!$B836,Hosts!$A:$A,0), MATCH(Places!J$1,Hosts!$A$1:$M$1,0))</f>
        <v>No</v>
      </c>
      <c r="K836">
        <v>25</v>
      </c>
      <c r="L836" t="str">
        <f>VLOOKUP($K836,Neighborhoods!$A:$C,2,0)</f>
        <v>Queens</v>
      </c>
      <c r="M836" t="str">
        <f>VLOOKUP($K836,Neighborhoods!$A:$C,3,0)</f>
        <v>Ridgewood</v>
      </c>
      <c r="N836" t="str">
        <f>INDEX(Neighborhoods!$A:$C, MATCH(Places!$K836,Neighborhoods!$A:$A,0), MATCH(Places!N$1,Neighborhoods!$A$1:$C$1,0))</f>
        <v>Queens</v>
      </c>
      <c r="O836" t="str">
        <f>INDEX(Neighborhoods!$A:$C, MATCH(Places!$K836,Neighborhoods!$A:$A,0), MATCH(Places!O$1,Neighborhoods!$A$1:$C$1,0))</f>
        <v>Ridgewood</v>
      </c>
      <c r="P836" t="s">
        <v>1</v>
      </c>
      <c r="Q836" t="str">
        <f t="shared" si="52"/>
        <v>Yes</v>
      </c>
      <c r="R836">
        <v>2</v>
      </c>
      <c r="S836" t="str">
        <f t="shared" si="53"/>
        <v>Small</v>
      </c>
      <c r="T836" s="50">
        <v>61</v>
      </c>
      <c r="U836" s="70">
        <f t="shared" si="54"/>
        <v>0.03</v>
      </c>
      <c r="V836" s="52">
        <v>4.57</v>
      </c>
      <c r="W836" s="52" t="str" cm="1">
        <f t="array" ref="W836">_xlfn.SWITCH(ROUND(V836,0),5,"Excellent",4,"Good",3,"Ok","Bad")</f>
        <v>Excellent</v>
      </c>
      <c r="X836">
        <v>157</v>
      </c>
      <c r="Y836" t="str">
        <f t="shared" si="55"/>
        <v>No</v>
      </c>
      <c r="Z836" s="68">
        <v>41835</v>
      </c>
      <c r="AA836" s="68">
        <v>43787</v>
      </c>
      <c r="AB836">
        <v>365</v>
      </c>
      <c r="AC836" t="s">
        <v>15615</v>
      </c>
    </row>
    <row r="837" spans="1:29" x14ac:dyDescent="0.3">
      <c r="A837" t="s">
        <v>624</v>
      </c>
      <c r="B837">
        <v>1740</v>
      </c>
      <c r="C837" t="str">
        <f>VLOOKUP($B837,Hosts!$A:$M,10,0)</f>
        <v>Within an hour</v>
      </c>
      <c r="D837" s="70">
        <f>VLOOKUP($B837,Hosts!$A:$M,11,0)</f>
        <v>1</v>
      </c>
      <c r="E837" s="70">
        <f>VLOOKUP($B837,Hosts!$A:$M,12,0)</f>
        <v>0.87</v>
      </c>
      <c r="F837" t="str">
        <f>VLOOKUP($B837,Hosts!$A:$M,13,0)</f>
        <v>Yes</v>
      </c>
      <c r="G837" t="str">
        <f>INDEX(Hosts!$A:$M, MATCH(Places!$B837,Hosts!$A:$A,0), MATCH(Places!G$1,Hosts!$A$1:$M$1,0))</f>
        <v>Within an hour</v>
      </c>
      <c r="H837" s="70">
        <f>INDEX(Hosts!$A:$M, MATCH(Places!$B837,Hosts!$A:$A,0), MATCH(Places!H$1,Hosts!$A$1:$M$1,0))</f>
        <v>1</v>
      </c>
      <c r="I837" s="70">
        <f>INDEX(Hosts!$A:$M, MATCH(Places!$B837,Hosts!$A:$A,0), MATCH(Places!I$1,Hosts!$A$1:$M$1,0))</f>
        <v>0.87</v>
      </c>
      <c r="J837" t="str">
        <f>INDEX(Hosts!$A:$M, MATCH(Places!$B837,Hosts!$A:$A,0), MATCH(Places!J$1,Hosts!$A$1:$M$1,0))</f>
        <v>Yes</v>
      </c>
      <c r="K837">
        <v>20</v>
      </c>
      <c r="L837" t="str">
        <f>VLOOKUP($K837,Neighborhoods!$A:$C,2,0)</f>
        <v>Manhattan</v>
      </c>
      <c r="M837" t="str">
        <f>VLOOKUP($K837,Neighborhoods!$A:$C,3,0)</f>
        <v>Upper West Side</v>
      </c>
      <c r="N837" t="str">
        <f>INDEX(Neighborhoods!$A:$C, MATCH(Places!$K837,Neighborhoods!$A:$A,0), MATCH(Places!N$1,Neighborhoods!$A$1:$C$1,0))</f>
        <v>Manhattan</v>
      </c>
      <c r="O837" t="str">
        <f>INDEX(Neighborhoods!$A:$C, MATCH(Places!$K837,Neighborhoods!$A:$A,0), MATCH(Places!O$1,Neighborhoods!$A$1:$C$1,0))</f>
        <v>Upper West Side</v>
      </c>
      <c r="P837" t="s">
        <v>1</v>
      </c>
      <c r="Q837" t="str">
        <f t="shared" si="52"/>
        <v>Yes</v>
      </c>
      <c r="R837">
        <v>2</v>
      </c>
      <c r="S837" t="str">
        <f t="shared" si="53"/>
        <v>Small</v>
      </c>
      <c r="T837" s="50">
        <v>90</v>
      </c>
      <c r="U837" s="70">
        <f t="shared" si="54"/>
        <v>0.03</v>
      </c>
      <c r="V837" s="52">
        <v>4.97</v>
      </c>
      <c r="W837" s="52" t="str" cm="1">
        <f t="array" ref="W837">_xlfn.SWITCH(ROUND(V837,0),5,"Excellent",4,"Good",3,"Ok","Bad")</f>
        <v>Excellent</v>
      </c>
      <c r="X837">
        <v>185</v>
      </c>
      <c r="Y837" t="str">
        <f t="shared" si="55"/>
        <v>Yes</v>
      </c>
      <c r="Z837" s="68">
        <v>42015</v>
      </c>
      <c r="AA837" s="68">
        <v>44041</v>
      </c>
      <c r="AB837">
        <v>71</v>
      </c>
      <c r="AC837" t="s">
        <v>15615</v>
      </c>
    </row>
    <row r="838" spans="1:29" x14ac:dyDescent="0.3">
      <c r="A838" t="s">
        <v>14433</v>
      </c>
      <c r="B838">
        <v>491</v>
      </c>
      <c r="C838" t="str">
        <f>VLOOKUP($B838,Hosts!$A:$M,10,0)</f>
        <v>Within an hour</v>
      </c>
      <c r="D838" s="70">
        <f>VLOOKUP($B838,Hosts!$A:$M,11,0)</f>
        <v>1</v>
      </c>
      <c r="E838" s="70">
        <f>VLOOKUP($B838,Hosts!$A:$M,12,0)</f>
        <v>0.25</v>
      </c>
      <c r="F838" t="str">
        <f>VLOOKUP($B838,Hosts!$A:$M,13,0)</f>
        <v>No</v>
      </c>
      <c r="G838" t="str">
        <f>INDEX(Hosts!$A:$M, MATCH(Places!$B838,Hosts!$A:$A,0), MATCH(Places!G$1,Hosts!$A$1:$M$1,0))</f>
        <v>Within an hour</v>
      </c>
      <c r="H838" s="70">
        <f>INDEX(Hosts!$A:$M, MATCH(Places!$B838,Hosts!$A:$A,0), MATCH(Places!H$1,Hosts!$A$1:$M$1,0))</f>
        <v>1</v>
      </c>
      <c r="I838" s="70">
        <f>INDEX(Hosts!$A:$M, MATCH(Places!$B838,Hosts!$A:$A,0), MATCH(Places!I$1,Hosts!$A$1:$M$1,0))</f>
        <v>0.25</v>
      </c>
      <c r="J838" t="str">
        <f>INDEX(Hosts!$A:$M, MATCH(Places!$B838,Hosts!$A:$A,0), MATCH(Places!J$1,Hosts!$A$1:$M$1,0))</f>
        <v>No</v>
      </c>
      <c r="K838">
        <v>12</v>
      </c>
      <c r="L838" t="str">
        <f>VLOOKUP($K838,Neighborhoods!$A:$C,2,0)</f>
        <v>Brooklyn</v>
      </c>
      <c r="M838" t="str">
        <f>VLOOKUP($K838,Neighborhoods!$A:$C,3,0)</f>
        <v>Williamsburg</v>
      </c>
      <c r="N838" t="str">
        <f>INDEX(Neighborhoods!$A:$C, MATCH(Places!$K838,Neighborhoods!$A:$A,0), MATCH(Places!N$1,Neighborhoods!$A$1:$C$1,0))</f>
        <v>Brooklyn</v>
      </c>
      <c r="O838" t="str">
        <f>INDEX(Neighborhoods!$A:$C, MATCH(Places!$K838,Neighborhoods!$A:$A,0), MATCH(Places!O$1,Neighborhoods!$A$1:$C$1,0))</f>
        <v>Williamsburg</v>
      </c>
      <c r="P838" t="s">
        <v>11822</v>
      </c>
      <c r="Q838" t="str">
        <f t="shared" si="52"/>
        <v>No</v>
      </c>
      <c r="R838">
        <v>3</v>
      </c>
      <c r="S838" t="str">
        <f t="shared" si="53"/>
        <v>Medium</v>
      </c>
      <c r="T838" s="50">
        <v>160</v>
      </c>
      <c r="U838" s="70">
        <f t="shared" si="54"/>
        <v>0.03</v>
      </c>
      <c r="V838" s="52">
        <v>4.67</v>
      </c>
      <c r="W838" s="52" t="str" cm="1">
        <f t="array" ref="W838">_xlfn.SWITCH(ROUND(V838,0),5,"Excellent",4,"Good",3,"Ok","Bad")</f>
        <v>Excellent</v>
      </c>
      <c r="X838">
        <v>3</v>
      </c>
      <c r="Y838" t="str">
        <f t="shared" si="55"/>
        <v>No</v>
      </c>
      <c r="Z838" s="68">
        <v>41812</v>
      </c>
      <c r="AA838" s="68">
        <v>42631</v>
      </c>
      <c r="AB838">
        <v>363</v>
      </c>
      <c r="AC838" t="s">
        <v>15615</v>
      </c>
    </row>
    <row r="839" spans="1:29" x14ac:dyDescent="0.3">
      <c r="A839" t="s">
        <v>14848</v>
      </c>
      <c r="B839">
        <v>17</v>
      </c>
      <c r="C839" t="str">
        <f>VLOOKUP($B839,Hosts!$A:$M,10,0)</f>
        <v>Within a few hours</v>
      </c>
      <c r="D839" s="70">
        <f>VLOOKUP($B839,Hosts!$A:$M,11,0)</f>
        <v>1</v>
      </c>
      <c r="E839" s="70">
        <f>VLOOKUP($B839,Hosts!$A:$M,12,0)</f>
        <v>0.14000000000000001</v>
      </c>
      <c r="F839" t="str">
        <f>VLOOKUP($B839,Hosts!$A:$M,13,0)</f>
        <v>No</v>
      </c>
      <c r="G839" t="str">
        <f>INDEX(Hosts!$A:$M, MATCH(Places!$B839,Hosts!$A:$A,0), MATCH(Places!G$1,Hosts!$A$1:$M$1,0))</f>
        <v>Within a few hours</v>
      </c>
      <c r="H839" s="70">
        <f>INDEX(Hosts!$A:$M, MATCH(Places!$B839,Hosts!$A:$A,0), MATCH(Places!H$1,Hosts!$A$1:$M$1,0))</f>
        <v>1</v>
      </c>
      <c r="I839" s="70">
        <f>INDEX(Hosts!$A:$M, MATCH(Places!$B839,Hosts!$A:$A,0), MATCH(Places!I$1,Hosts!$A$1:$M$1,0))</f>
        <v>0.14000000000000001</v>
      </c>
      <c r="J839" t="str">
        <f>INDEX(Hosts!$A:$M, MATCH(Places!$B839,Hosts!$A:$A,0), MATCH(Places!J$1,Hosts!$A$1:$M$1,0))</f>
        <v>No</v>
      </c>
      <c r="K839">
        <v>12</v>
      </c>
      <c r="L839" t="str">
        <f>VLOOKUP($K839,Neighborhoods!$A:$C,2,0)</f>
        <v>Brooklyn</v>
      </c>
      <c r="M839" t="str">
        <f>VLOOKUP($K839,Neighborhoods!$A:$C,3,0)</f>
        <v>Williamsburg</v>
      </c>
      <c r="N839" t="str">
        <f>INDEX(Neighborhoods!$A:$C, MATCH(Places!$K839,Neighborhoods!$A:$A,0), MATCH(Places!N$1,Neighborhoods!$A$1:$C$1,0))</f>
        <v>Brooklyn</v>
      </c>
      <c r="O839" t="str">
        <f>INDEX(Neighborhoods!$A:$C, MATCH(Places!$K839,Neighborhoods!$A:$A,0), MATCH(Places!O$1,Neighborhoods!$A$1:$C$1,0))</f>
        <v>Williamsburg</v>
      </c>
      <c r="P839" t="s">
        <v>11822</v>
      </c>
      <c r="Q839" t="str">
        <f t="shared" si="52"/>
        <v>No</v>
      </c>
      <c r="R839">
        <v>2</v>
      </c>
      <c r="S839" t="str">
        <f t="shared" si="53"/>
        <v>Small</v>
      </c>
      <c r="T839" s="50">
        <v>150</v>
      </c>
      <c r="U839" s="70">
        <f t="shared" si="54"/>
        <v>0.03</v>
      </c>
      <c r="V839" s="52">
        <v>5</v>
      </c>
      <c r="W839" s="52" t="str" cm="1">
        <f t="array" ref="W839">_xlfn.SWITCH(ROUND(V839,0),5,"Excellent",4,"Good",3,"Ok","Bad")</f>
        <v>Excellent</v>
      </c>
      <c r="X839">
        <v>40</v>
      </c>
      <c r="Y839" t="str">
        <f t="shared" si="55"/>
        <v>No</v>
      </c>
      <c r="Z839" s="68">
        <v>42191</v>
      </c>
      <c r="AA839" s="68">
        <v>43829</v>
      </c>
      <c r="AB839">
        <v>227</v>
      </c>
      <c r="AC839" t="s">
        <v>15615</v>
      </c>
    </row>
    <row r="840" spans="1:29" x14ac:dyDescent="0.3">
      <c r="A840" t="s">
        <v>625</v>
      </c>
      <c r="B840">
        <v>1575</v>
      </c>
      <c r="C840" t="str">
        <f>VLOOKUP($B840,Hosts!$A:$M,10,0)</f>
        <v>Within a few hours</v>
      </c>
      <c r="D840" s="70">
        <f>VLOOKUP($B840,Hosts!$A:$M,11,0)</f>
        <v>1</v>
      </c>
      <c r="E840" s="70">
        <f>VLOOKUP($B840,Hosts!$A:$M,12,0)</f>
        <v>0.67</v>
      </c>
      <c r="F840" t="str">
        <f>VLOOKUP($B840,Hosts!$A:$M,13,0)</f>
        <v>No</v>
      </c>
      <c r="G840" t="str">
        <f>INDEX(Hosts!$A:$M, MATCH(Places!$B840,Hosts!$A:$A,0), MATCH(Places!G$1,Hosts!$A$1:$M$1,0))</f>
        <v>Within a few hours</v>
      </c>
      <c r="H840" s="70">
        <f>INDEX(Hosts!$A:$M, MATCH(Places!$B840,Hosts!$A:$A,0), MATCH(Places!H$1,Hosts!$A$1:$M$1,0))</f>
        <v>1</v>
      </c>
      <c r="I840" s="70">
        <f>INDEX(Hosts!$A:$M, MATCH(Places!$B840,Hosts!$A:$A,0), MATCH(Places!I$1,Hosts!$A$1:$M$1,0))</f>
        <v>0.67</v>
      </c>
      <c r="J840" t="str">
        <f>INDEX(Hosts!$A:$M, MATCH(Places!$B840,Hosts!$A:$A,0), MATCH(Places!J$1,Hosts!$A$1:$M$1,0))</f>
        <v>No</v>
      </c>
      <c r="K840">
        <v>9</v>
      </c>
      <c r="L840" t="str">
        <f>VLOOKUP($K840,Neighborhoods!$A:$C,2,0)</f>
        <v>Brooklyn</v>
      </c>
      <c r="M840" t="str">
        <f>VLOOKUP($K840,Neighborhoods!$A:$C,3,0)</f>
        <v>Crown Heights</v>
      </c>
      <c r="N840" t="str">
        <f>INDEX(Neighborhoods!$A:$C, MATCH(Places!$K840,Neighborhoods!$A:$A,0), MATCH(Places!N$1,Neighborhoods!$A$1:$C$1,0))</f>
        <v>Brooklyn</v>
      </c>
      <c r="O840" t="str">
        <f>INDEX(Neighborhoods!$A:$C, MATCH(Places!$K840,Neighborhoods!$A:$A,0), MATCH(Places!O$1,Neighborhoods!$A$1:$C$1,0))</f>
        <v>Crown Heights</v>
      </c>
      <c r="P840" t="s">
        <v>1</v>
      </c>
      <c r="Q840" t="str">
        <f t="shared" si="52"/>
        <v>Yes</v>
      </c>
      <c r="R840">
        <v>2</v>
      </c>
      <c r="S840" t="str">
        <f t="shared" si="53"/>
        <v>Small</v>
      </c>
      <c r="T840" s="50">
        <v>52</v>
      </c>
      <c r="U840" s="70">
        <f t="shared" si="54"/>
        <v>0.03</v>
      </c>
      <c r="V840" s="52">
        <v>4.41</v>
      </c>
      <c r="W840" s="52" t="str" cm="1">
        <f t="array" ref="W840">_xlfn.SWITCH(ROUND(V840,0),5,"Excellent",4,"Good",3,"Ok","Bad")</f>
        <v>Good</v>
      </c>
      <c r="X840">
        <v>37</v>
      </c>
      <c r="Y840" t="str">
        <f t="shared" si="55"/>
        <v>No</v>
      </c>
      <c r="Z840" s="68">
        <v>41818</v>
      </c>
      <c r="AA840" s="68">
        <v>42798</v>
      </c>
      <c r="AB840">
        <v>0</v>
      </c>
      <c r="AC840" t="s">
        <v>15615</v>
      </c>
    </row>
    <row r="841" spans="1:29" x14ac:dyDescent="0.3">
      <c r="A841" t="s">
        <v>15216</v>
      </c>
      <c r="B841">
        <v>1745</v>
      </c>
      <c r="C841" t="str">
        <f>VLOOKUP($B841,Hosts!$A:$M,10,0)</f>
        <v>Within a few hours</v>
      </c>
      <c r="D841" s="70">
        <f>VLOOKUP($B841,Hosts!$A:$M,11,0)</f>
        <v>1</v>
      </c>
      <c r="E841" s="70">
        <f>VLOOKUP($B841,Hosts!$A:$M,12,0)</f>
        <v>0.5</v>
      </c>
      <c r="F841" t="str">
        <f>VLOOKUP($B841,Hosts!$A:$M,13,0)</f>
        <v>No</v>
      </c>
      <c r="G841" t="str">
        <f>INDEX(Hosts!$A:$M, MATCH(Places!$B841,Hosts!$A:$A,0), MATCH(Places!G$1,Hosts!$A$1:$M$1,0))</f>
        <v>Within a few hours</v>
      </c>
      <c r="H841" s="70">
        <f>INDEX(Hosts!$A:$M, MATCH(Places!$B841,Hosts!$A:$A,0), MATCH(Places!H$1,Hosts!$A$1:$M$1,0))</f>
        <v>1</v>
      </c>
      <c r="I841" s="70">
        <f>INDEX(Hosts!$A:$M, MATCH(Places!$B841,Hosts!$A:$A,0), MATCH(Places!I$1,Hosts!$A$1:$M$1,0))</f>
        <v>0.5</v>
      </c>
      <c r="J841" t="str">
        <f>INDEX(Hosts!$A:$M, MATCH(Places!$B841,Hosts!$A:$A,0), MATCH(Places!J$1,Hosts!$A$1:$M$1,0))</f>
        <v>No</v>
      </c>
      <c r="K841">
        <v>24</v>
      </c>
      <c r="L841" t="str">
        <f>VLOOKUP($K841,Neighborhoods!$A:$C,2,0)</f>
        <v>Queens</v>
      </c>
      <c r="M841" t="str">
        <f>VLOOKUP($K841,Neighborhoods!$A:$C,3,0)</f>
        <v>Long Island City</v>
      </c>
      <c r="N841" t="str">
        <f>INDEX(Neighborhoods!$A:$C, MATCH(Places!$K841,Neighborhoods!$A:$A,0), MATCH(Places!N$1,Neighborhoods!$A$1:$C$1,0))</f>
        <v>Queens</v>
      </c>
      <c r="O841" t="str">
        <f>INDEX(Neighborhoods!$A:$C, MATCH(Places!$K841,Neighborhoods!$A:$A,0), MATCH(Places!O$1,Neighborhoods!$A$1:$C$1,0))</f>
        <v>Long Island City</v>
      </c>
      <c r="P841" t="s">
        <v>1</v>
      </c>
      <c r="Q841" t="str">
        <f t="shared" si="52"/>
        <v>Yes</v>
      </c>
      <c r="R841">
        <v>3</v>
      </c>
      <c r="S841" t="str">
        <f t="shared" si="53"/>
        <v>Medium</v>
      </c>
      <c r="T841" s="50">
        <v>90</v>
      </c>
      <c r="U841" s="70">
        <f t="shared" si="54"/>
        <v>0.03</v>
      </c>
      <c r="V841" s="52">
        <v>4.95</v>
      </c>
      <c r="W841" s="52" t="str" cm="1">
        <f t="array" ref="W841">_xlfn.SWITCH(ROUND(V841,0),5,"Excellent",4,"Good",3,"Ok","Bad")</f>
        <v>Excellent</v>
      </c>
      <c r="X841">
        <v>44</v>
      </c>
      <c r="Y841" t="str">
        <f t="shared" si="55"/>
        <v>No</v>
      </c>
      <c r="Z841" s="68">
        <v>41861</v>
      </c>
      <c r="AA841" s="68">
        <v>43758</v>
      </c>
      <c r="AB841">
        <v>139</v>
      </c>
      <c r="AC841" t="s">
        <v>15615</v>
      </c>
    </row>
    <row r="842" spans="1:29" x14ac:dyDescent="0.3">
      <c r="A842" t="s">
        <v>13557</v>
      </c>
      <c r="B842">
        <v>1746</v>
      </c>
      <c r="C842" t="str">
        <f>VLOOKUP($B842,Hosts!$A:$M,10,0)</f>
        <v>Within an hour</v>
      </c>
      <c r="D842" s="70">
        <f>VLOOKUP($B842,Hosts!$A:$M,11,0)</f>
        <v>1</v>
      </c>
      <c r="E842" s="70">
        <f>VLOOKUP($B842,Hosts!$A:$M,12,0)</f>
        <v>0.93</v>
      </c>
      <c r="F842" t="str">
        <f>VLOOKUP($B842,Hosts!$A:$M,13,0)</f>
        <v>No</v>
      </c>
      <c r="G842" t="str">
        <f>INDEX(Hosts!$A:$M, MATCH(Places!$B842,Hosts!$A:$A,0), MATCH(Places!G$1,Hosts!$A$1:$M$1,0))</f>
        <v>Within an hour</v>
      </c>
      <c r="H842" s="70">
        <f>INDEX(Hosts!$A:$M, MATCH(Places!$B842,Hosts!$A:$A,0), MATCH(Places!H$1,Hosts!$A$1:$M$1,0))</f>
        <v>1</v>
      </c>
      <c r="I842" s="70">
        <f>INDEX(Hosts!$A:$M, MATCH(Places!$B842,Hosts!$A:$A,0), MATCH(Places!I$1,Hosts!$A$1:$M$1,0))</f>
        <v>0.93</v>
      </c>
      <c r="J842" t="str">
        <f>INDEX(Hosts!$A:$M, MATCH(Places!$B842,Hosts!$A:$A,0), MATCH(Places!J$1,Hosts!$A$1:$M$1,0))</f>
        <v>No</v>
      </c>
      <c r="K842">
        <v>16</v>
      </c>
      <c r="L842" t="str">
        <f>VLOOKUP($K842,Neighborhoods!$A:$C,2,0)</f>
        <v>Manhattan</v>
      </c>
      <c r="M842" t="str">
        <f>VLOOKUP($K842,Neighborhoods!$A:$C,3,0)</f>
        <v>Harlem</v>
      </c>
      <c r="N842" t="str">
        <f>INDEX(Neighborhoods!$A:$C, MATCH(Places!$K842,Neighborhoods!$A:$A,0), MATCH(Places!N$1,Neighborhoods!$A$1:$C$1,0))</f>
        <v>Manhattan</v>
      </c>
      <c r="O842" t="str">
        <f>INDEX(Neighborhoods!$A:$C, MATCH(Places!$K842,Neighborhoods!$A:$A,0), MATCH(Places!O$1,Neighborhoods!$A$1:$C$1,0))</f>
        <v>Harlem</v>
      </c>
      <c r="P842" t="s">
        <v>1</v>
      </c>
      <c r="Q842" t="str">
        <f t="shared" si="52"/>
        <v>Yes</v>
      </c>
      <c r="R842">
        <v>1</v>
      </c>
      <c r="S842" t="str">
        <f t="shared" si="53"/>
        <v>Small</v>
      </c>
      <c r="T842" s="50">
        <v>45</v>
      </c>
      <c r="U842" s="70">
        <f t="shared" si="54"/>
        <v>0.03</v>
      </c>
      <c r="V842" s="52">
        <v>4.79</v>
      </c>
      <c r="W842" s="52" t="str" cm="1">
        <f t="array" ref="W842">_xlfn.SWITCH(ROUND(V842,0),5,"Excellent",4,"Good",3,"Ok","Bad")</f>
        <v>Excellent</v>
      </c>
      <c r="X842">
        <v>192</v>
      </c>
      <c r="Y842" t="str">
        <f t="shared" si="55"/>
        <v>No</v>
      </c>
      <c r="Z842" s="68">
        <v>41813</v>
      </c>
      <c r="AA842" s="68">
        <v>43898</v>
      </c>
      <c r="AB842">
        <v>242</v>
      </c>
      <c r="AC842" t="s">
        <v>15615</v>
      </c>
    </row>
    <row r="843" spans="1:29" x14ac:dyDescent="0.3">
      <c r="A843" t="s">
        <v>13661</v>
      </c>
      <c r="B843">
        <v>1748</v>
      </c>
      <c r="C843" t="str">
        <f>VLOOKUP($B843,Hosts!$A:$M,10,0)</f>
        <v>Within a day</v>
      </c>
      <c r="D843" s="70">
        <f>VLOOKUP($B843,Hosts!$A:$M,11,0)</f>
        <v>0.5</v>
      </c>
      <c r="E843" s="70">
        <f>VLOOKUP($B843,Hosts!$A:$M,12,0)</f>
        <v>1</v>
      </c>
      <c r="F843" t="str">
        <f>VLOOKUP($B843,Hosts!$A:$M,13,0)</f>
        <v>No</v>
      </c>
      <c r="G843" t="str">
        <f>INDEX(Hosts!$A:$M, MATCH(Places!$B843,Hosts!$A:$A,0), MATCH(Places!G$1,Hosts!$A$1:$M$1,0))</f>
        <v>Within a day</v>
      </c>
      <c r="H843" s="70">
        <f>INDEX(Hosts!$A:$M, MATCH(Places!$B843,Hosts!$A:$A,0), MATCH(Places!H$1,Hosts!$A$1:$M$1,0))</f>
        <v>0.5</v>
      </c>
      <c r="I843" s="70">
        <f>INDEX(Hosts!$A:$M, MATCH(Places!$B843,Hosts!$A:$A,0), MATCH(Places!I$1,Hosts!$A$1:$M$1,0))</f>
        <v>1</v>
      </c>
      <c r="J843" t="str">
        <f>INDEX(Hosts!$A:$M, MATCH(Places!$B843,Hosts!$A:$A,0), MATCH(Places!J$1,Hosts!$A$1:$M$1,0))</f>
        <v>No</v>
      </c>
      <c r="K843">
        <v>16</v>
      </c>
      <c r="L843" t="str">
        <f>VLOOKUP($K843,Neighborhoods!$A:$C,2,0)</f>
        <v>Manhattan</v>
      </c>
      <c r="M843" t="str">
        <f>VLOOKUP($K843,Neighborhoods!$A:$C,3,0)</f>
        <v>Harlem</v>
      </c>
      <c r="N843" t="str">
        <f>INDEX(Neighborhoods!$A:$C, MATCH(Places!$K843,Neighborhoods!$A:$A,0), MATCH(Places!N$1,Neighborhoods!$A$1:$C$1,0))</f>
        <v>Manhattan</v>
      </c>
      <c r="O843" t="str">
        <f>INDEX(Neighborhoods!$A:$C, MATCH(Places!$K843,Neighborhoods!$A:$A,0), MATCH(Places!O$1,Neighborhoods!$A$1:$C$1,0))</f>
        <v>Harlem</v>
      </c>
      <c r="P843" t="s">
        <v>1</v>
      </c>
      <c r="Q843" t="str">
        <f t="shared" si="52"/>
        <v>Yes</v>
      </c>
      <c r="R843">
        <v>1</v>
      </c>
      <c r="S843" t="str">
        <f t="shared" si="53"/>
        <v>Small</v>
      </c>
      <c r="T843" s="50">
        <v>65</v>
      </c>
      <c r="U843" s="70">
        <f t="shared" si="54"/>
        <v>0.03</v>
      </c>
      <c r="V843" s="52">
        <v>4.58</v>
      </c>
      <c r="W843" s="52" t="str" cm="1">
        <f t="array" ref="W843">_xlfn.SWITCH(ROUND(V843,0),5,"Excellent",4,"Good",3,"Ok","Bad")</f>
        <v>Excellent</v>
      </c>
      <c r="X843">
        <v>12</v>
      </c>
      <c r="Y843" t="str">
        <f t="shared" si="55"/>
        <v>No</v>
      </c>
      <c r="Z843" s="68">
        <v>41869</v>
      </c>
      <c r="AA843" s="68">
        <v>43905</v>
      </c>
      <c r="AB843">
        <v>227</v>
      </c>
      <c r="AC843" t="s">
        <v>15616</v>
      </c>
    </row>
    <row r="844" spans="1:29" x14ac:dyDescent="0.3">
      <c r="A844" t="s">
        <v>626</v>
      </c>
      <c r="B844">
        <v>1749</v>
      </c>
      <c r="C844" t="str">
        <f>VLOOKUP($B844,Hosts!$A:$M,10,0)</f>
        <v>Within a day</v>
      </c>
      <c r="D844" s="70">
        <f>VLOOKUP($B844,Hosts!$A:$M,11,0)</f>
        <v>0.5</v>
      </c>
      <c r="E844" s="70">
        <f>VLOOKUP($B844,Hosts!$A:$M,12,0)</f>
        <v>1</v>
      </c>
      <c r="F844" t="str">
        <f>VLOOKUP($B844,Hosts!$A:$M,13,0)</f>
        <v>No</v>
      </c>
      <c r="G844" t="str">
        <f>INDEX(Hosts!$A:$M, MATCH(Places!$B844,Hosts!$A:$A,0), MATCH(Places!G$1,Hosts!$A$1:$M$1,0))</f>
        <v>Within a day</v>
      </c>
      <c r="H844" s="70">
        <f>INDEX(Hosts!$A:$M, MATCH(Places!$B844,Hosts!$A:$A,0), MATCH(Places!H$1,Hosts!$A$1:$M$1,0))</f>
        <v>0.5</v>
      </c>
      <c r="I844" s="70">
        <f>INDEX(Hosts!$A:$M, MATCH(Places!$B844,Hosts!$A:$A,0), MATCH(Places!I$1,Hosts!$A$1:$M$1,0))</f>
        <v>1</v>
      </c>
      <c r="J844" t="str">
        <f>INDEX(Hosts!$A:$M, MATCH(Places!$B844,Hosts!$A:$A,0), MATCH(Places!J$1,Hosts!$A$1:$M$1,0))</f>
        <v>No</v>
      </c>
      <c r="K844">
        <v>12</v>
      </c>
      <c r="L844" t="str">
        <f>VLOOKUP($K844,Neighborhoods!$A:$C,2,0)</f>
        <v>Brooklyn</v>
      </c>
      <c r="M844" t="str">
        <f>VLOOKUP($K844,Neighborhoods!$A:$C,3,0)</f>
        <v>Williamsburg</v>
      </c>
      <c r="N844" t="str">
        <f>INDEX(Neighborhoods!$A:$C, MATCH(Places!$K844,Neighborhoods!$A:$A,0), MATCH(Places!N$1,Neighborhoods!$A$1:$C$1,0))</f>
        <v>Brooklyn</v>
      </c>
      <c r="O844" t="str">
        <f>INDEX(Neighborhoods!$A:$C, MATCH(Places!$K844,Neighborhoods!$A:$A,0), MATCH(Places!O$1,Neighborhoods!$A$1:$C$1,0))</f>
        <v>Williamsburg</v>
      </c>
      <c r="P844" t="s">
        <v>11822</v>
      </c>
      <c r="Q844" t="str">
        <f t="shared" si="52"/>
        <v>No</v>
      </c>
      <c r="R844">
        <v>2</v>
      </c>
      <c r="S844" t="str">
        <f t="shared" si="53"/>
        <v>Small</v>
      </c>
      <c r="T844" s="50">
        <v>158</v>
      </c>
      <c r="U844" s="70">
        <f t="shared" si="54"/>
        <v>0.03</v>
      </c>
      <c r="V844" s="52">
        <v>4.88</v>
      </c>
      <c r="W844" s="52" t="str" cm="1">
        <f t="array" ref="W844">_xlfn.SWITCH(ROUND(V844,0),5,"Excellent",4,"Good",3,"Ok","Bad")</f>
        <v>Excellent</v>
      </c>
      <c r="X844">
        <v>17</v>
      </c>
      <c r="Y844" t="str">
        <f t="shared" si="55"/>
        <v>No</v>
      </c>
      <c r="Z844" s="68">
        <v>41840</v>
      </c>
      <c r="AA844" s="68">
        <v>42940</v>
      </c>
      <c r="AB844">
        <v>0</v>
      </c>
      <c r="AC844" t="s">
        <v>15615</v>
      </c>
    </row>
    <row r="845" spans="1:29" x14ac:dyDescent="0.3">
      <c r="A845" t="s">
        <v>627</v>
      </c>
      <c r="B845">
        <v>1378</v>
      </c>
      <c r="C845" t="str">
        <f>VLOOKUP($B845,Hosts!$A:$M,10,0)</f>
        <v>Within a few hours</v>
      </c>
      <c r="D845" s="70">
        <f>VLOOKUP($B845,Hosts!$A:$M,11,0)</f>
        <v>1</v>
      </c>
      <c r="E845" s="70">
        <f>VLOOKUP($B845,Hosts!$A:$M,12,0)</f>
        <v>0.5</v>
      </c>
      <c r="F845" t="str">
        <f>VLOOKUP($B845,Hosts!$A:$M,13,0)</f>
        <v>Yes</v>
      </c>
      <c r="G845" t="str">
        <f>INDEX(Hosts!$A:$M, MATCH(Places!$B845,Hosts!$A:$A,0), MATCH(Places!G$1,Hosts!$A$1:$M$1,0))</f>
        <v>Within a few hours</v>
      </c>
      <c r="H845" s="70">
        <f>INDEX(Hosts!$A:$M, MATCH(Places!$B845,Hosts!$A:$A,0), MATCH(Places!H$1,Hosts!$A$1:$M$1,0))</f>
        <v>1</v>
      </c>
      <c r="I845" s="70">
        <f>INDEX(Hosts!$A:$M, MATCH(Places!$B845,Hosts!$A:$A,0), MATCH(Places!I$1,Hosts!$A$1:$M$1,0))</f>
        <v>0.5</v>
      </c>
      <c r="J845" t="str">
        <f>INDEX(Hosts!$A:$M, MATCH(Places!$B845,Hosts!$A:$A,0), MATCH(Places!J$1,Hosts!$A$1:$M$1,0))</f>
        <v>Yes</v>
      </c>
      <c r="K845">
        <v>25</v>
      </c>
      <c r="L845" t="str">
        <f>VLOOKUP($K845,Neighborhoods!$A:$C,2,0)</f>
        <v>Queens</v>
      </c>
      <c r="M845" t="str">
        <f>VLOOKUP($K845,Neighborhoods!$A:$C,3,0)</f>
        <v>Ridgewood</v>
      </c>
      <c r="N845" t="str">
        <f>INDEX(Neighborhoods!$A:$C, MATCH(Places!$K845,Neighborhoods!$A:$A,0), MATCH(Places!N$1,Neighborhoods!$A$1:$C$1,0))</f>
        <v>Queens</v>
      </c>
      <c r="O845" t="str">
        <f>INDEX(Neighborhoods!$A:$C, MATCH(Places!$K845,Neighborhoods!$A:$A,0), MATCH(Places!O$1,Neighborhoods!$A$1:$C$1,0))</f>
        <v>Ridgewood</v>
      </c>
      <c r="P845" t="s">
        <v>11822</v>
      </c>
      <c r="Q845" t="str">
        <f t="shared" si="52"/>
        <v>No</v>
      </c>
      <c r="R845">
        <v>2</v>
      </c>
      <c r="S845" t="str">
        <f t="shared" si="53"/>
        <v>Small</v>
      </c>
      <c r="T845" s="50">
        <v>79</v>
      </c>
      <c r="U845" s="70">
        <f t="shared" si="54"/>
        <v>0.03</v>
      </c>
      <c r="V845" s="52">
        <v>4.8499999999999996</v>
      </c>
      <c r="W845" s="52" t="str" cm="1">
        <f t="array" ref="W845">_xlfn.SWITCH(ROUND(V845,0),5,"Excellent",4,"Good",3,"Ok","Bad")</f>
        <v>Excellent</v>
      </c>
      <c r="X845">
        <v>13</v>
      </c>
      <c r="Y845" t="str">
        <f t="shared" si="55"/>
        <v>No</v>
      </c>
      <c r="Z845" s="68">
        <v>41996</v>
      </c>
      <c r="AA845" s="68">
        <v>43916</v>
      </c>
      <c r="AB845">
        <v>251</v>
      </c>
      <c r="AC845" t="s">
        <v>15615</v>
      </c>
    </row>
    <row r="846" spans="1:29" x14ac:dyDescent="0.3">
      <c r="A846" t="s">
        <v>15392</v>
      </c>
      <c r="B846">
        <v>1753</v>
      </c>
      <c r="C846" t="str">
        <f>VLOOKUP($B846,Hosts!$A:$M,10,0)</f>
        <v>Within a few hours</v>
      </c>
      <c r="D846" s="70">
        <f>VLOOKUP($B846,Hosts!$A:$M,11,0)</f>
        <v>0.96</v>
      </c>
      <c r="E846" s="70">
        <f>VLOOKUP($B846,Hosts!$A:$M,12,0)</f>
        <v>0</v>
      </c>
      <c r="F846" t="str">
        <f>VLOOKUP($B846,Hosts!$A:$M,13,0)</f>
        <v>No</v>
      </c>
      <c r="G846" t="str">
        <f>INDEX(Hosts!$A:$M, MATCH(Places!$B846,Hosts!$A:$A,0), MATCH(Places!G$1,Hosts!$A$1:$M$1,0))</f>
        <v>Within a few hours</v>
      </c>
      <c r="H846" s="70">
        <f>INDEX(Hosts!$A:$M, MATCH(Places!$B846,Hosts!$A:$A,0), MATCH(Places!H$1,Hosts!$A$1:$M$1,0))</f>
        <v>0.96</v>
      </c>
      <c r="I846" s="70">
        <f>INDEX(Hosts!$A:$M, MATCH(Places!$B846,Hosts!$A:$A,0), MATCH(Places!I$1,Hosts!$A$1:$M$1,0))</f>
        <v>0</v>
      </c>
      <c r="J846" t="str">
        <f>INDEX(Hosts!$A:$M, MATCH(Places!$B846,Hosts!$A:$A,0), MATCH(Places!J$1,Hosts!$A$1:$M$1,0))</f>
        <v>No</v>
      </c>
      <c r="K846">
        <v>15</v>
      </c>
      <c r="L846" t="str">
        <f>VLOOKUP($K846,Neighborhoods!$A:$C,2,0)</f>
        <v>Manhattan</v>
      </c>
      <c r="M846" t="str">
        <f>VLOOKUP($K846,Neighborhoods!$A:$C,3,0)</f>
        <v>East Village</v>
      </c>
      <c r="N846" t="str">
        <f>INDEX(Neighborhoods!$A:$C, MATCH(Places!$K846,Neighborhoods!$A:$A,0), MATCH(Places!N$1,Neighborhoods!$A$1:$C$1,0))</f>
        <v>Manhattan</v>
      </c>
      <c r="O846" t="str">
        <f>INDEX(Neighborhoods!$A:$C, MATCH(Places!$K846,Neighborhoods!$A:$A,0), MATCH(Places!O$1,Neighborhoods!$A$1:$C$1,0))</f>
        <v>East Village</v>
      </c>
      <c r="P846" t="s">
        <v>11822</v>
      </c>
      <c r="Q846" t="str">
        <f t="shared" si="52"/>
        <v>No</v>
      </c>
      <c r="R846">
        <v>4</v>
      </c>
      <c r="S846" t="str">
        <f t="shared" si="53"/>
        <v>Medium</v>
      </c>
      <c r="T846" s="50">
        <v>75</v>
      </c>
      <c r="U846" s="70">
        <f t="shared" si="54"/>
        <v>0.03</v>
      </c>
      <c r="V846" s="52">
        <v>4.25</v>
      </c>
      <c r="W846" s="52" t="str" cm="1">
        <f t="array" ref="W846">_xlfn.SWITCH(ROUND(V846,0),5,"Excellent",4,"Good",3,"Ok","Bad")</f>
        <v>Good</v>
      </c>
      <c r="X846">
        <v>8</v>
      </c>
      <c r="Y846" t="str">
        <f t="shared" si="55"/>
        <v>No</v>
      </c>
      <c r="Z846" s="68">
        <v>41847</v>
      </c>
      <c r="AA846" s="68">
        <v>42808</v>
      </c>
      <c r="AB846">
        <v>274</v>
      </c>
      <c r="AC846" t="s">
        <v>15615</v>
      </c>
    </row>
    <row r="847" spans="1:29" x14ac:dyDescent="0.3">
      <c r="A847" t="s">
        <v>628</v>
      </c>
      <c r="B847">
        <v>1715</v>
      </c>
      <c r="C847" t="str">
        <f>VLOOKUP($B847,Hosts!$A:$M,10,0)</f>
        <v>Within an hour</v>
      </c>
      <c r="D847" s="70">
        <f>VLOOKUP($B847,Hosts!$A:$M,11,0)</f>
        <v>1</v>
      </c>
      <c r="E847" s="70">
        <f>VLOOKUP($B847,Hosts!$A:$M,12,0)</f>
        <v>0.98</v>
      </c>
      <c r="F847" t="str">
        <f>VLOOKUP($B847,Hosts!$A:$M,13,0)</f>
        <v>Yes</v>
      </c>
      <c r="G847" t="str">
        <f>INDEX(Hosts!$A:$M, MATCH(Places!$B847,Hosts!$A:$A,0), MATCH(Places!G$1,Hosts!$A$1:$M$1,0))</f>
        <v>Within an hour</v>
      </c>
      <c r="H847" s="70">
        <f>INDEX(Hosts!$A:$M, MATCH(Places!$B847,Hosts!$A:$A,0), MATCH(Places!H$1,Hosts!$A$1:$M$1,0))</f>
        <v>1</v>
      </c>
      <c r="I847" s="70">
        <f>INDEX(Hosts!$A:$M, MATCH(Places!$B847,Hosts!$A:$A,0), MATCH(Places!I$1,Hosts!$A$1:$M$1,0))</f>
        <v>0.98</v>
      </c>
      <c r="J847" t="str">
        <f>INDEX(Hosts!$A:$M, MATCH(Places!$B847,Hosts!$A:$A,0), MATCH(Places!J$1,Hosts!$A$1:$M$1,0))</f>
        <v>Yes</v>
      </c>
      <c r="K847">
        <v>1</v>
      </c>
      <c r="L847" t="str">
        <f>VLOOKUP($K847,Neighborhoods!$A:$C,2,0)</f>
        <v>Bronx</v>
      </c>
      <c r="M847" t="str">
        <f>VLOOKUP($K847,Neighborhoods!$A:$C,3,0)</f>
        <v>Allerton</v>
      </c>
      <c r="N847" t="str">
        <f>INDEX(Neighborhoods!$A:$C, MATCH(Places!$K847,Neighborhoods!$A:$A,0), MATCH(Places!N$1,Neighborhoods!$A$1:$C$1,0))</f>
        <v>Bronx</v>
      </c>
      <c r="O847" t="str">
        <f>INDEX(Neighborhoods!$A:$C, MATCH(Places!$K847,Neighborhoods!$A:$A,0), MATCH(Places!O$1,Neighborhoods!$A$1:$C$1,0))</f>
        <v>Allerton</v>
      </c>
      <c r="P847" t="s">
        <v>1</v>
      </c>
      <c r="Q847" t="str">
        <f t="shared" si="52"/>
        <v>Yes</v>
      </c>
      <c r="R847">
        <v>1</v>
      </c>
      <c r="S847" t="str">
        <f t="shared" si="53"/>
        <v>Small</v>
      </c>
      <c r="T847" s="50">
        <v>45</v>
      </c>
      <c r="U847" s="70">
        <f t="shared" si="54"/>
        <v>0.03</v>
      </c>
      <c r="V847" s="52">
        <v>4.95</v>
      </c>
      <c r="W847" s="52" t="str" cm="1">
        <f t="array" ref="W847">_xlfn.SWITCH(ROUND(V847,0),5,"Excellent",4,"Good",3,"Ok","Bad")</f>
        <v>Excellent</v>
      </c>
      <c r="X847">
        <v>119</v>
      </c>
      <c r="Y847" t="str">
        <f t="shared" si="55"/>
        <v>Yes</v>
      </c>
      <c r="Z847" s="68">
        <v>41825</v>
      </c>
      <c r="AA847" s="68">
        <v>43806</v>
      </c>
      <c r="AB847">
        <v>238</v>
      </c>
      <c r="AC847" t="s">
        <v>15615</v>
      </c>
    </row>
    <row r="848" spans="1:29" x14ac:dyDescent="0.3">
      <c r="A848" t="s">
        <v>629</v>
      </c>
      <c r="B848">
        <v>1073</v>
      </c>
      <c r="C848" t="str">
        <f>VLOOKUP($B848,Hosts!$A:$M,10,0)</f>
        <v>Within an hour</v>
      </c>
      <c r="D848" s="70">
        <f>VLOOKUP($B848,Hosts!$A:$M,11,0)</f>
        <v>1</v>
      </c>
      <c r="E848" s="70">
        <f>VLOOKUP($B848,Hosts!$A:$M,12,0)</f>
        <v>0.82</v>
      </c>
      <c r="F848" t="str">
        <f>VLOOKUP($B848,Hosts!$A:$M,13,0)</f>
        <v>Yes</v>
      </c>
      <c r="G848" t="str">
        <f>INDEX(Hosts!$A:$M, MATCH(Places!$B848,Hosts!$A:$A,0), MATCH(Places!G$1,Hosts!$A$1:$M$1,0))</f>
        <v>Within an hour</v>
      </c>
      <c r="H848" s="70">
        <f>INDEX(Hosts!$A:$M, MATCH(Places!$B848,Hosts!$A:$A,0), MATCH(Places!H$1,Hosts!$A$1:$M$1,0))</f>
        <v>1</v>
      </c>
      <c r="I848" s="70">
        <f>INDEX(Hosts!$A:$M, MATCH(Places!$B848,Hosts!$A:$A,0), MATCH(Places!I$1,Hosts!$A$1:$M$1,0))</f>
        <v>0.82</v>
      </c>
      <c r="J848" t="str">
        <f>INDEX(Hosts!$A:$M, MATCH(Places!$B848,Hosts!$A:$A,0), MATCH(Places!J$1,Hosts!$A$1:$M$1,0))</f>
        <v>Yes</v>
      </c>
      <c r="K848">
        <v>14</v>
      </c>
      <c r="L848" t="str">
        <f>VLOOKUP($K848,Neighborhoods!$A:$C,2,0)</f>
        <v>Manhattan</v>
      </c>
      <c r="M848" t="str">
        <f>VLOOKUP($K848,Neighborhoods!$A:$C,3,0)</f>
        <v>East Harlem</v>
      </c>
      <c r="N848" t="str">
        <f>INDEX(Neighborhoods!$A:$C, MATCH(Places!$K848,Neighborhoods!$A:$A,0), MATCH(Places!N$1,Neighborhoods!$A$1:$C$1,0))</f>
        <v>Manhattan</v>
      </c>
      <c r="O848" t="str">
        <f>INDEX(Neighborhoods!$A:$C, MATCH(Places!$K848,Neighborhoods!$A:$A,0), MATCH(Places!O$1,Neighborhoods!$A$1:$C$1,0))</f>
        <v>East Harlem</v>
      </c>
      <c r="P848" t="s">
        <v>11822</v>
      </c>
      <c r="Q848" t="str">
        <f t="shared" si="52"/>
        <v>No</v>
      </c>
      <c r="R848">
        <v>2</v>
      </c>
      <c r="S848" t="str">
        <f t="shared" si="53"/>
        <v>Small</v>
      </c>
      <c r="T848" s="50">
        <v>85</v>
      </c>
      <c r="U848" s="70">
        <f t="shared" si="54"/>
        <v>0.03</v>
      </c>
      <c r="V848" s="52">
        <v>4.91</v>
      </c>
      <c r="W848" s="52" t="str" cm="1">
        <f t="array" ref="W848">_xlfn.SWITCH(ROUND(V848,0),5,"Excellent",4,"Good",3,"Ok","Bad")</f>
        <v>Excellent</v>
      </c>
      <c r="X848">
        <v>252</v>
      </c>
      <c r="Y848" t="str">
        <f t="shared" si="55"/>
        <v>Yes</v>
      </c>
      <c r="Z848" s="68">
        <v>41828</v>
      </c>
      <c r="AA848" s="68">
        <v>43902</v>
      </c>
      <c r="AB848">
        <v>162</v>
      </c>
      <c r="AC848" t="s">
        <v>15615</v>
      </c>
    </row>
    <row r="849" spans="1:29" x14ac:dyDescent="0.3">
      <c r="A849" t="s">
        <v>630</v>
      </c>
      <c r="B849">
        <v>1755</v>
      </c>
      <c r="C849" t="str">
        <f>VLOOKUP($B849,Hosts!$A:$M,10,0)</f>
        <v>Within a day</v>
      </c>
      <c r="D849" s="70">
        <f>VLOOKUP($B849,Hosts!$A:$M,11,0)</f>
        <v>0.5</v>
      </c>
      <c r="E849" s="70">
        <f>VLOOKUP($B849,Hosts!$A:$M,12,0)</f>
        <v>0.88</v>
      </c>
      <c r="F849" t="str">
        <f>VLOOKUP($B849,Hosts!$A:$M,13,0)</f>
        <v>No</v>
      </c>
      <c r="G849" t="str">
        <f>INDEX(Hosts!$A:$M, MATCH(Places!$B849,Hosts!$A:$A,0), MATCH(Places!G$1,Hosts!$A$1:$M$1,0))</f>
        <v>Within a day</v>
      </c>
      <c r="H849" s="70">
        <f>INDEX(Hosts!$A:$M, MATCH(Places!$B849,Hosts!$A:$A,0), MATCH(Places!H$1,Hosts!$A$1:$M$1,0))</f>
        <v>0.5</v>
      </c>
      <c r="I849" s="70">
        <f>INDEX(Hosts!$A:$M, MATCH(Places!$B849,Hosts!$A:$A,0), MATCH(Places!I$1,Hosts!$A$1:$M$1,0))</f>
        <v>0.88</v>
      </c>
      <c r="J849" t="str">
        <f>INDEX(Hosts!$A:$M, MATCH(Places!$B849,Hosts!$A:$A,0), MATCH(Places!J$1,Hosts!$A$1:$M$1,0))</f>
        <v>No</v>
      </c>
      <c r="K849">
        <v>16</v>
      </c>
      <c r="L849" t="str">
        <f>VLOOKUP($K849,Neighborhoods!$A:$C,2,0)</f>
        <v>Manhattan</v>
      </c>
      <c r="M849" t="str">
        <f>VLOOKUP($K849,Neighborhoods!$A:$C,3,0)</f>
        <v>Harlem</v>
      </c>
      <c r="N849" t="str">
        <f>INDEX(Neighborhoods!$A:$C, MATCH(Places!$K849,Neighborhoods!$A:$A,0), MATCH(Places!N$1,Neighborhoods!$A$1:$C$1,0))</f>
        <v>Manhattan</v>
      </c>
      <c r="O849" t="str">
        <f>INDEX(Neighborhoods!$A:$C, MATCH(Places!$K849,Neighborhoods!$A:$A,0), MATCH(Places!O$1,Neighborhoods!$A$1:$C$1,0))</f>
        <v>Harlem</v>
      </c>
      <c r="P849" t="s">
        <v>11822</v>
      </c>
      <c r="Q849" t="str">
        <f t="shared" si="52"/>
        <v>No</v>
      </c>
      <c r="R849">
        <v>2</v>
      </c>
      <c r="S849" t="str">
        <f t="shared" si="53"/>
        <v>Small</v>
      </c>
      <c r="T849" s="50">
        <v>85</v>
      </c>
      <c r="U849" s="70">
        <f t="shared" si="54"/>
        <v>0.03</v>
      </c>
      <c r="V849" s="52">
        <v>4.83</v>
      </c>
      <c r="W849" s="52" t="str" cm="1">
        <f t="array" ref="W849">_xlfn.SWITCH(ROUND(V849,0),5,"Excellent",4,"Good",3,"Ok","Bad")</f>
        <v>Excellent</v>
      </c>
      <c r="X849">
        <v>40</v>
      </c>
      <c r="Y849" t="str">
        <f t="shared" si="55"/>
        <v>No</v>
      </c>
      <c r="Z849" s="68">
        <v>41872</v>
      </c>
      <c r="AA849" s="68">
        <v>43816</v>
      </c>
      <c r="AB849">
        <v>272</v>
      </c>
      <c r="AC849" t="s">
        <v>15616</v>
      </c>
    </row>
    <row r="850" spans="1:29" x14ac:dyDescent="0.3">
      <c r="A850" t="s">
        <v>15081</v>
      </c>
      <c r="B850">
        <v>1756</v>
      </c>
      <c r="C850" t="str">
        <f>VLOOKUP($B850,Hosts!$A:$M,10,0)</f>
        <v>Within an hour</v>
      </c>
      <c r="D850" s="70">
        <f>VLOOKUP($B850,Hosts!$A:$M,11,0)</f>
        <v>1</v>
      </c>
      <c r="E850" s="70">
        <f>VLOOKUP($B850,Hosts!$A:$M,12,0)</f>
        <v>1</v>
      </c>
      <c r="F850" t="str">
        <f>VLOOKUP($B850,Hosts!$A:$M,13,0)</f>
        <v>No</v>
      </c>
      <c r="G850" t="str">
        <f>INDEX(Hosts!$A:$M, MATCH(Places!$B850,Hosts!$A:$A,0), MATCH(Places!G$1,Hosts!$A$1:$M$1,0))</f>
        <v>Within an hour</v>
      </c>
      <c r="H850" s="70">
        <f>INDEX(Hosts!$A:$M, MATCH(Places!$B850,Hosts!$A:$A,0), MATCH(Places!H$1,Hosts!$A$1:$M$1,0))</f>
        <v>1</v>
      </c>
      <c r="I850" s="70">
        <f>INDEX(Hosts!$A:$M, MATCH(Places!$B850,Hosts!$A:$A,0), MATCH(Places!I$1,Hosts!$A$1:$M$1,0))</f>
        <v>1</v>
      </c>
      <c r="J850" t="str">
        <f>INDEX(Hosts!$A:$M, MATCH(Places!$B850,Hosts!$A:$A,0), MATCH(Places!J$1,Hosts!$A$1:$M$1,0))</f>
        <v>No</v>
      </c>
      <c r="K850">
        <v>14</v>
      </c>
      <c r="L850" t="str">
        <f>VLOOKUP($K850,Neighborhoods!$A:$C,2,0)</f>
        <v>Manhattan</v>
      </c>
      <c r="M850" t="str">
        <f>VLOOKUP($K850,Neighborhoods!$A:$C,3,0)</f>
        <v>East Harlem</v>
      </c>
      <c r="N850" t="str">
        <f>INDEX(Neighborhoods!$A:$C, MATCH(Places!$K850,Neighborhoods!$A:$A,0), MATCH(Places!N$1,Neighborhoods!$A$1:$C$1,0))</f>
        <v>Manhattan</v>
      </c>
      <c r="O850" t="str">
        <f>INDEX(Neighborhoods!$A:$C, MATCH(Places!$K850,Neighborhoods!$A:$A,0), MATCH(Places!O$1,Neighborhoods!$A$1:$C$1,0))</f>
        <v>East Harlem</v>
      </c>
      <c r="P850" t="s">
        <v>1</v>
      </c>
      <c r="Q850" t="str">
        <f t="shared" si="52"/>
        <v>Yes</v>
      </c>
      <c r="R850">
        <v>4</v>
      </c>
      <c r="S850" t="str">
        <f t="shared" si="53"/>
        <v>Medium</v>
      </c>
      <c r="T850" s="50">
        <v>49</v>
      </c>
      <c r="U850" s="70">
        <f t="shared" si="54"/>
        <v>0.03</v>
      </c>
      <c r="V850" s="52">
        <v>5</v>
      </c>
      <c r="W850" s="52" t="str" cm="1">
        <f t="array" ref="W850">_xlfn.SWITCH(ROUND(V850,0),5,"Excellent",4,"Good",3,"Ok","Bad")</f>
        <v>Excellent</v>
      </c>
      <c r="X850">
        <v>7</v>
      </c>
      <c r="Y850" t="str">
        <f t="shared" si="55"/>
        <v>No</v>
      </c>
      <c r="Z850" s="68">
        <v>43283</v>
      </c>
      <c r="AA850" s="68">
        <v>44049</v>
      </c>
      <c r="AB850">
        <v>2</v>
      </c>
      <c r="AC850" t="s">
        <v>15616</v>
      </c>
    </row>
    <row r="851" spans="1:29" x14ac:dyDescent="0.3">
      <c r="A851" t="s">
        <v>14622</v>
      </c>
      <c r="B851">
        <v>1064</v>
      </c>
      <c r="C851" t="str">
        <f>VLOOKUP($B851,Hosts!$A:$M,10,0)</f>
        <v>Within a few hours</v>
      </c>
      <c r="D851" s="70">
        <f>VLOOKUP($B851,Hosts!$A:$M,11,0)</f>
        <v>1</v>
      </c>
      <c r="E851" s="70">
        <f>VLOOKUP($B851,Hosts!$A:$M,12,0)</f>
        <v>0.98</v>
      </c>
      <c r="F851" t="str">
        <f>VLOOKUP($B851,Hosts!$A:$M,13,0)</f>
        <v>Yes</v>
      </c>
      <c r="G851" t="str">
        <f>INDEX(Hosts!$A:$M, MATCH(Places!$B851,Hosts!$A:$A,0), MATCH(Places!G$1,Hosts!$A$1:$M$1,0))</f>
        <v>Within a few hours</v>
      </c>
      <c r="H851" s="70">
        <f>INDEX(Hosts!$A:$M, MATCH(Places!$B851,Hosts!$A:$A,0), MATCH(Places!H$1,Hosts!$A$1:$M$1,0))</f>
        <v>1</v>
      </c>
      <c r="I851" s="70">
        <f>INDEX(Hosts!$A:$M, MATCH(Places!$B851,Hosts!$A:$A,0), MATCH(Places!I$1,Hosts!$A$1:$M$1,0))</f>
        <v>0.98</v>
      </c>
      <c r="J851" t="str">
        <f>INDEX(Hosts!$A:$M, MATCH(Places!$B851,Hosts!$A:$A,0), MATCH(Places!J$1,Hosts!$A$1:$M$1,0))</f>
        <v>Yes</v>
      </c>
      <c r="K851">
        <v>12</v>
      </c>
      <c r="L851" t="str">
        <f>VLOOKUP($K851,Neighborhoods!$A:$C,2,0)</f>
        <v>Brooklyn</v>
      </c>
      <c r="M851" t="str">
        <f>VLOOKUP($K851,Neighborhoods!$A:$C,3,0)</f>
        <v>Williamsburg</v>
      </c>
      <c r="N851" t="str">
        <f>INDEX(Neighborhoods!$A:$C, MATCH(Places!$K851,Neighborhoods!$A:$A,0), MATCH(Places!N$1,Neighborhoods!$A$1:$C$1,0))</f>
        <v>Brooklyn</v>
      </c>
      <c r="O851" t="str">
        <f>INDEX(Neighborhoods!$A:$C, MATCH(Places!$K851,Neighborhoods!$A:$A,0), MATCH(Places!O$1,Neighborhoods!$A$1:$C$1,0))</f>
        <v>Williamsburg</v>
      </c>
      <c r="P851" t="s">
        <v>11822</v>
      </c>
      <c r="Q851" t="str">
        <f t="shared" si="52"/>
        <v>No</v>
      </c>
      <c r="R851">
        <v>5</v>
      </c>
      <c r="S851" t="str">
        <f t="shared" si="53"/>
        <v>Medium</v>
      </c>
      <c r="T851" s="50">
        <v>285</v>
      </c>
      <c r="U851" s="70">
        <f t="shared" si="54"/>
        <v>0.04</v>
      </c>
      <c r="V851" s="52">
        <v>4.9800000000000004</v>
      </c>
      <c r="W851" s="52" t="str" cm="1">
        <f t="array" ref="W851">_xlfn.SWITCH(ROUND(V851,0),5,"Excellent",4,"Good",3,"Ok","Bad")</f>
        <v>Excellent</v>
      </c>
      <c r="X851">
        <v>133</v>
      </c>
      <c r="Y851" t="str">
        <f t="shared" si="55"/>
        <v>Yes</v>
      </c>
      <c r="Z851" s="68">
        <v>41870</v>
      </c>
      <c r="AA851" s="68">
        <v>43978</v>
      </c>
      <c r="AB851">
        <v>132</v>
      </c>
      <c r="AC851" t="s">
        <v>15615</v>
      </c>
    </row>
    <row r="852" spans="1:29" x14ac:dyDescent="0.3">
      <c r="A852" t="s">
        <v>631</v>
      </c>
      <c r="B852">
        <v>926</v>
      </c>
      <c r="C852" t="str">
        <f>VLOOKUP($B852,Hosts!$A:$M,10,0)</f>
        <v>Within a day</v>
      </c>
      <c r="D852" s="70">
        <f>VLOOKUP($B852,Hosts!$A:$M,11,0)</f>
        <v>1</v>
      </c>
      <c r="E852" s="70">
        <f>VLOOKUP($B852,Hosts!$A:$M,12,0)</f>
        <v>0.95</v>
      </c>
      <c r="F852" t="str">
        <f>VLOOKUP($B852,Hosts!$A:$M,13,0)</f>
        <v>Yes</v>
      </c>
      <c r="G852" t="str">
        <f>INDEX(Hosts!$A:$M, MATCH(Places!$B852,Hosts!$A:$A,0), MATCH(Places!G$1,Hosts!$A$1:$M$1,0))</f>
        <v>Within a day</v>
      </c>
      <c r="H852" s="70">
        <f>INDEX(Hosts!$A:$M, MATCH(Places!$B852,Hosts!$A:$A,0), MATCH(Places!H$1,Hosts!$A$1:$M$1,0))</f>
        <v>1</v>
      </c>
      <c r="I852" s="70">
        <f>INDEX(Hosts!$A:$M, MATCH(Places!$B852,Hosts!$A:$A,0), MATCH(Places!I$1,Hosts!$A$1:$M$1,0))</f>
        <v>0.95</v>
      </c>
      <c r="J852" t="str">
        <f>INDEX(Hosts!$A:$M, MATCH(Places!$B852,Hosts!$A:$A,0), MATCH(Places!J$1,Hosts!$A$1:$M$1,0))</f>
        <v>Yes</v>
      </c>
      <c r="K852">
        <v>26</v>
      </c>
      <c r="L852" t="str">
        <f>VLOOKUP($K852,Neighborhoods!$A:$C,2,0)</f>
        <v>Queens</v>
      </c>
      <c r="M852" t="str">
        <f>VLOOKUP($K852,Neighborhoods!$A:$C,3,0)</f>
        <v>Sunnyside</v>
      </c>
      <c r="N852" t="str">
        <f>INDEX(Neighborhoods!$A:$C, MATCH(Places!$K852,Neighborhoods!$A:$A,0), MATCH(Places!N$1,Neighborhoods!$A$1:$C$1,0))</f>
        <v>Queens</v>
      </c>
      <c r="O852" t="str">
        <f>INDEX(Neighborhoods!$A:$C, MATCH(Places!$K852,Neighborhoods!$A:$A,0), MATCH(Places!O$1,Neighborhoods!$A$1:$C$1,0))</f>
        <v>Sunnyside</v>
      </c>
      <c r="P852" t="s">
        <v>1</v>
      </c>
      <c r="Q852" t="str">
        <f t="shared" si="52"/>
        <v>Yes</v>
      </c>
      <c r="R852">
        <v>2</v>
      </c>
      <c r="S852" t="str">
        <f t="shared" si="53"/>
        <v>Small</v>
      </c>
      <c r="T852" s="50">
        <v>48</v>
      </c>
      <c r="U852" s="70">
        <f t="shared" si="54"/>
        <v>0.03</v>
      </c>
      <c r="V852" s="52">
        <v>4.96</v>
      </c>
      <c r="W852" s="52" t="str" cm="1">
        <f t="array" ref="W852">_xlfn.SWITCH(ROUND(V852,0),5,"Excellent",4,"Good",3,"Ok","Bad")</f>
        <v>Excellent</v>
      </c>
      <c r="X852">
        <v>49</v>
      </c>
      <c r="Y852" t="str">
        <f t="shared" si="55"/>
        <v>No</v>
      </c>
      <c r="Z852" s="68">
        <v>42578</v>
      </c>
      <c r="AA852" s="68">
        <v>43861</v>
      </c>
      <c r="AB852">
        <v>149</v>
      </c>
      <c r="AC852" t="s">
        <v>15615</v>
      </c>
    </row>
    <row r="853" spans="1:29" x14ac:dyDescent="0.3">
      <c r="A853" t="s">
        <v>14388</v>
      </c>
      <c r="B853">
        <v>908</v>
      </c>
      <c r="C853" t="str">
        <f>VLOOKUP($B853,Hosts!$A:$M,10,0)</f>
        <v>Within a few hours</v>
      </c>
      <c r="D853" s="70">
        <f>VLOOKUP($B853,Hosts!$A:$M,11,0)</f>
        <v>0.75</v>
      </c>
      <c r="E853" s="70">
        <f>VLOOKUP($B853,Hosts!$A:$M,12,0)</f>
        <v>0</v>
      </c>
      <c r="F853" t="str">
        <f>VLOOKUP($B853,Hosts!$A:$M,13,0)</f>
        <v>No</v>
      </c>
      <c r="G853" t="str">
        <f>INDEX(Hosts!$A:$M, MATCH(Places!$B853,Hosts!$A:$A,0), MATCH(Places!G$1,Hosts!$A$1:$M$1,0))</f>
        <v>Within a few hours</v>
      </c>
      <c r="H853" s="70">
        <f>INDEX(Hosts!$A:$M, MATCH(Places!$B853,Hosts!$A:$A,0), MATCH(Places!H$1,Hosts!$A$1:$M$1,0))</f>
        <v>0.75</v>
      </c>
      <c r="I853" s="70">
        <f>INDEX(Hosts!$A:$M, MATCH(Places!$B853,Hosts!$A:$A,0), MATCH(Places!I$1,Hosts!$A$1:$M$1,0))</f>
        <v>0</v>
      </c>
      <c r="J853" t="str">
        <f>INDEX(Hosts!$A:$M, MATCH(Places!$B853,Hosts!$A:$A,0), MATCH(Places!J$1,Hosts!$A$1:$M$1,0))</f>
        <v>No</v>
      </c>
      <c r="K853">
        <v>19</v>
      </c>
      <c r="L853" t="str">
        <f>VLOOKUP($K853,Neighborhoods!$A:$C,2,0)</f>
        <v>Manhattan</v>
      </c>
      <c r="M853" t="str">
        <f>VLOOKUP($K853,Neighborhoods!$A:$C,3,0)</f>
        <v>Upper East Side</v>
      </c>
      <c r="N853" t="str">
        <f>INDEX(Neighborhoods!$A:$C, MATCH(Places!$K853,Neighborhoods!$A:$A,0), MATCH(Places!N$1,Neighborhoods!$A$1:$C$1,0))</f>
        <v>Manhattan</v>
      </c>
      <c r="O853" t="str">
        <f>INDEX(Neighborhoods!$A:$C, MATCH(Places!$K853,Neighborhoods!$A:$A,0), MATCH(Places!O$1,Neighborhoods!$A$1:$C$1,0))</f>
        <v>Upper East Side</v>
      </c>
      <c r="P853" t="s">
        <v>1</v>
      </c>
      <c r="Q853" t="str">
        <f t="shared" si="52"/>
        <v>Yes</v>
      </c>
      <c r="R853">
        <v>2</v>
      </c>
      <c r="S853" t="str">
        <f t="shared" si="53"/>
        <v>Small</v>
      </c>
      <c r="T853" s="50">
        <v>100</v>
      </c>
      <c r="U853" s="70">
        <f t="shared" si="54"/>
        <v>0.03</v>
      </c>
      <c r="V853" s="52">
        <v>4.97</v>
      </c>
      <c r="W853" s="52" t="str" cm="1">
        <f t="array" ref="W853">_xlfn.SWITCH(ROUND(V853,0),5,"Excellent",4,"Good",3,"Ok","Bad")</f>
        <v>Excellent</v>
      </c>
      <c r="X853">
        <v>32</v>
      </c>
      <c r="Y853" t="str">
        <f t="shared" si="55"/>
        <v>No</v>
      </c>
      <c r="Z853" s="68">
        <v>42128</v>
      </c>
      <c r="AA853" s="68">
        <v>43584</v>
      </c>
      <c r="AB853">
        <v>1</v>
      </c>
      <c r="AC853" t="s">
        <v>15615</v>
      </c>
    </row>
    <row r="854" spans="1:29" x14ac:dyDescent="0.3">
      <c r="A854" t="s">
        <v>13357</v>
      </c>
      <c r="B854">
        <v>1714</v>
      </c>
      <c r="C854" t="str">
        <f>VLOOKUP($B854,Hosts!$A:$M,10,0)</f>
        <v>A few days or more</v>
      </c>
      <c r="D854" s="70">
        <f>VLOOKUP($B854,Hosts!$A:$M,11,0)</f>
        <v>0</v>
      </c>
      <c r="E854" s="70">
        <f>VLOOKUP($B854,Hosts!$A:$M,12,0)</f>
        <v>0.8</v>
      </c>
      <c r="F854" t="str">
        <f>VLOOKUP($B854,Hosts!$A:$M,13,0)</f>
        <v>No</v>
      </c>
      <c r="G854" t="str">
        <f>INDEX(Hosts!$A:$M, MATCH(Places!$B854,Hosts!$A:$A,0), MATCH(Places!G$1,Hosts!$A$1:$M$1,0))</f>
        <v>A few days or more</v>
      </c>
      <c r="H854" s="70">
        <f>INDEX(Hosts!$A:$M, MATCH(Places!$B854,Hosts!$A:$A,0), MATCH(Places!H$1,Hosts!$A$1:$M$1,0))</f>
        <v>0</v>
      </c>
      <c r="I854" s="70">
        <f>INDEX(Hosts!$A:$M, MATCH(Places!$B854,Hosts!$A:$A,0), MATCH(Places!I$1,Hosts!$A$1:$M$1,0))</f>
        <v>0.8</v>
      </c>
      <c r="J854" t="str">
        <f>INDEX(Hosts!$A:$M, MATCH(Places!$B854,Hosts!$A:$A,0), MATCH(Places!J$1,Hosts!$A$1:$M$1,0))</f>
        <v>No</v>
      </c>
      <c r="K854">
        <v>12</v>
      </c>
      <c r="L854" t="str">
        <f>VLOOKUP($K854,Neighborhoods!$A:$C,2,0)</f>
        <v>Brooklyn</v>
      </c>
      <c r="M854" t="str">
        <f>VLOOKUP($K854,Neighborhoods!$A:$C,3,0)</f>
        <v>Williamsburg</v>
      </c>
      <c r="N854" t="str">
        <f>INDEX(Neighborhoods!$A:$C, MATCH(Places!$K854,Neighborhoods!$A:$A,0), MATCH(Places!N$1,Neighborhoods!$A$1:$C$1,0))</f>
        <v>Brooklyn</v>
      </c>
      <c r="O854" t="str">
        <f>INDEX(Neighborhoods!$A:$C, MATCH(Places!$K854,Neighborhoods!$A:$A,0), MATCH(Places!O$1,Neighborhoods!$A$1:$C$1,0))</f>
        <v>Williamsburg</v>
      </c>
      <c r="P854" t="s">
        <v>1</v>
      </c>
      <c r="Q854" t="str">
        <f t="shared" si="52"/>
        <v>Yes</v>
      </c>
      <c r="R854">
        <v>1</v>
      </c>
      <c r="S854" t="str">
        <f t="shared" si="53"/>
        <v>Small</v>
      </c>
      <c r="T854" s="50">
        <v>58</v>
      </c>
      <c r="U854" s="70">
        <f t="shared" si="54"/>
        <v>0.03</v>
      </c>
      <c r="V854" s="52">
        <v>4.88</v>
      </c>
      <c r="W854" s="52" t="str" cm="1">
        <f t="array" ref="W854">_xlfn.SWITCH(ROUND(V854,0),5,"Excellent",4,"Good",3,"Ok","Bad")</f>
        <v>Excellent</v>
      </c>
      <c r="X854">
        <v>8</v>
      </c>
      <c r="Y854" t="str">
        <f t="shared" si="55"/>
        <v>No</v>
      </c>
      <c r="Z854" s="68">
        <v>42796</v>
      </c>
      <c r="AA854" s="68">
        <v>43615</v>
      </c>
      <c r="AB854">
        <v>180</v>
      </c>
      <c r="AC854" t="s">
        <v>15616</v>
      </c>
    </row>
    <row r="855" spans="1:29" x14ac:dyDescent="0.3">
      <c r="A855" t="s">
        <v>632</v>
      </c>
      <c r="B855">
        <v>1759</v>
      </c>
      <c r="C855" t="str">
        <f>VLOOKUP($B855,Hosts!$A:$M,10,0)</f>
        <v>Within an hour</v>
      </c>
      <c r="D855" s="70">
        <f>VLOOKUP($B855,Hosts!$A:$M,11,0)</f>
        <v>1</v>
      </c>
      <c r="E855" s="70">
        <f>VLOOKUP($B855,Hosts!$A:$M,12,0)</f>
        <v>1</v>
      </c>
      <c r="F855" t="str">
        <f>VLOOKUP($B855,Hosts!$A:$M,13,0)</f>
        <v>Yes</v>
      </c>
      <c r="G855" t="str">
        <f>INDEX(Hosts!$A:$M, MATCH(Places!$B855,Hosts!$A:$A,0), MATCH(Places!G$1,Hosts!$A$1:$M$1,0))</f>
        <v>Within an hour</v>
      </c>
      <c r="H855" s="70">
        <f>INDEX(Hosts!$A:$M, MATCH(Places!$B855,Hosts!$A:$A,0), MATCH(Places!H$1,Hosts!$A$1:$M$1,0))</f>
        <v>1</v>
      </c>
      <c r="I855" s="70">
        <f>INDEX(Hosts!$A:$M, MATCH(Places!$B855,Hosts!$A:$A,0), MATCH(Places!I$1,Hosts!$A$1:$M$1,0))</f>
        <v>1</v>
      </c>
      <c r="J855" t="str">
        <f>INDEX(Hosts!$A:$M, MATCH(Places!$B855,Hosts!$A:$A,0), MATCH(Places!J$1,Hosts!$A$1:$M$1,0))</f>
        <v>Yes</v>
      </c>
      <c r="K855">
        <v>19</v>
      </c>
      <c r="L855" t="str">
        <f>VLOOKUP($K855,Neighborhoods!$A:$C,2,0)</f>
        <v>Manhattan</v>
      </c>
      <c r="M855" t="str">
        <f>VLOOKUP($K855,Neighborhoods!$A:$C,3,0)</f>
        <v>Upper East Side</v>
      </c>
      <c r="N855" t="str">
        <f>INDEX(Neighborhoods!$A:$C, MATCH(Places!$K855,Neighborhoods!$A:$A,0), MATCH(Places!N$1,Neighborhoods!$A$1:$C$1,0))</f>
        <v>Manhattan</v>
      </c>
      <c r="O855" t="str">
        <f>INDEX(Neighborhoods!$A:$C, MATCH(Places!$K855,Neighborhoods!$A:$A,0), MATCH(Places!O$1,Neighborhoods!$A$1:$C$1,0))</f>
        <v>Upper East Side</v>
      </c>
      <c r="P855" t="s">
        <v>11822</v>
      </c>
      <c r="Q855" t="str">
        <f t="shared" si="52"/>
        <v>No</v>
      </c>
      <c r="R855">
        <v>4</v>
      </c>
      <c r="S855" t="str">
        <f t="shared" si="53"/>
        <v>Medium</v>
      </c>
      <c r="T855" s="50">
        <v>274</v>
      </c>
      <c r="U855" s="70">
        <f t="shared" si="54"/>
        <v>0.04</v>
      </c>
      <c r="V855" s="52">
        <v>5</v>
      </c>
      <c r="W855" s="52" t="str" cm="1">
        <f t="array" ref="W855">_xlfn.SWITCH(ROUND(V855,0),5,"Excellent",4,"Good",3,"Ok","Bad")</f>
        <v>Excellent</v>
      </c>
      <c r="X855">
        <v>12</v>
      </c>
      <c r="Y855" t="str">
        <f t="shared" si="55"/>
        <v>No</v>
      </c>
      <c r="Z855" s="68">
        <v>42898</v>
      </c>
      <c r="AA855" s="68">
        <v>43828</v>
      </c>
      <c r="AB855">
        <v>0</v>
      </c>
      <c r="AC855" t="s">
        <v>15615</v>
      </c>
    </row>
    <row r="856" spans="1:29" x14ac:dyDescent="0.3">
      <c r="A856" t="s">
        <v>15574</v>
      </c>
      <c r="B856">
        <v>1715</v>
      </c>
      <c r="C856" t="str">
        <f>VLOOKUP($B856,Hosts!$A:$M,10,0)</f>
        <v>Within an hour</v>
      </c>
      <c r="D856" s="70">
        <f>VLOOKUP($B856,Hosts!$A:$M,11,0)</f>
        <v>1</v>
      </c>
      <c r="E856" s="70">
        <f>VLOOKUP($B856,Hosts!$A:$M,12,0)</f>
        <v>0.98</v>
      </c>
      <c r="F856" t="str">
        <f>VLOOKUP($B856,Hosts!$A:$M,13,0)</f>
        <v>Yes</v>
      </c>
      <c r="G856" t="str">
        <f>INDEX(Hosts!$A:$M, MATCH(Places!$B856,Hosts!$A:$A,0), MATCH(Places!G$1,Hosts!$A$1:$M$1,0))</f>
        <v>Within an hour</v>
      </c>
      <c r="H856" s="70">
        <f>INDEX(Hosts!$A:$M, MATCH(Places!$B856,Hosts!$A:$A,0), MATCH(Places!H$1,Hosts!$A$1:$M$1,0))</f>
        <v>1</v>
      </c>
      <c r="I856" s="70">
        <f>INDEX(Hosts!$A:$M, MATCH(Places!$B856,Hosts!$A:$A,0), MATCH(Places!I$1,Hosts!$A$1:$M$1,0))</f>
        <v>0.98</v>
      </c>
      <c r="J856" t="str">
        <f>INDEX(Hosts!$A:$M, MATCH(Places!$B856,Hosts!$A:$A,0), MATCH(Places!J$1,Hosts!$A$1:$M$1,0))</f>
        <v>Yes</v>
      </c>
      <c r="K856">
        <v>1</v>
      </c>
      <c r="L856" t="str">
        <f>VLOOKUP($K856,Neighborhoods!$A:$C,2,0)</f>
        <v>Bronx</v>
      </c>
      <c r="M856" t="str">
        <f>VLOOKUP($K856,Neighborhoods!$A:$C,3,0)</f>
        <v>Allerton</v>
      </c>
      <c r="N856" t="str">
        <f>INDEX(Neighborhoods!$A:$C, MATCH(Places!$K856,Neighborhoods!$A:$A,0), MATCH(Places!N$1,Neighborhoods!$A$1:$C$1,0))</f>
        <v>Bronx</v>
      </c>
      <c r="O856" t="str">
        <f>INDEX(Neighborhoods!$A:$C, MATCH(Places!$K856,Neighborhoods!$A:$A,0), MATCH(Places!O$1,Neighborhoods!$A$1:$C$1,0))</f>
        <v>Allerton</v>
      </c>
      <c r="P856" t="s">
        <v>1</v>
      </c>
      <c r="Q856" t="str">
        <f t="shared" si="52"/>
        <v>Yes</v>
      </c>
      <c r="R856">
        <v>1</v>
      </c>
      <c r="S856" t="str">
        <f t="shared" si="53"/>
        <v>Small</v>
      </c>
      <c r="T856" s="50">
        <v>45</v>
      </c>
      <c r="U856" s="70">
        <f t="shared" si="54"/>
        <v>0.03</v>
      </c>
      <c r="V856" s="52">
        <v>4.8899999999999997</v>
      </c>
      <c r="W856" s="52" t="str" cm="1">
        <f t="array" ref="W856">_xlfn.SWITCH(ROUND(V856,0),5,"Excellent",4,"Good",3,"Ok","Bad")</f>
        <v>Excellent</v>
      </c>
      <c r="X856">
        <v>85</v>
      </c>
      <c r="Y856" t="str">
        <f t="shared" si="55"/>
        <v>No</v>
      </c>
      <c r="Z856" s="68">
        <v>41890</v>
      </c>
      <c r="AA856" s="68">
        <v>43986</v>
      </c>
      <c r="AB856">
        <v>229</v>
      </c>
      <c r="AC856" t="s">
        <v>15615</v>
      </c>
    </row>
    <row r="857" spans="1:29" x14ac:dyDescent="0.3">
      <c r="A857" t="s">
        <v>633</v>
      </c>
      <c r="B857">
        <v>1763</v>
      </c>
      <c r="C857" t="str">
        <f>VLOOKUP($B857,Hosts!$A:$M,10,0)</f>
        <v>Within an hour</v>
      </c>
      <c r="D857" s="70">
        <f>VLOOKUP($B857,Hosts!$A:$M,11,0)</f>
        <v>1</v>
      </c>
      <c r="E857" s="70">
        <f>VLOOKUP($B857,Hosts!$A:$M,12,0)</f>
        <v>0.85</v>
      </c>
      <c r="F857" t="str">
        <f>VLOOKUP($B857,Hosts!$A:$M,13,0)</f>
        <v>Yes</v>
      </c>
      <c r="G857" t="str">
        <f>INDEX(Hosts!$A:$M, MATCH(Places!$B857,Hosts!$A:$A,0), MATCH(Places!G$1,Hosts!$A$1:$M$1,0))</f>
        <v>Within an hour</v>
      </c>
      <c r="H857" s="70">
        <f>INDEX(Hosts!$A:$M, MATCH(Places!$B857,Hosts!$A:$A,0), MATCH(Places!H$1,Hosts!$A$1:$M$1,0))</f>
        <v>1</v>
      </c>
      <c r="I857" s="70">
        <f>INDEX(Hosts!$A:$M, MATCH(Places!$B857,Hosts!$A:$A,0), MATCH(Places!I$1,Hosts!$A$1:$M$1,0))</f>
        <v>0.85</v>
      </c>
      <c r="J857" t="str">
        <f>INDEX(Hosts!$A:$M, MATCH(Places!$B857,Hosts!$A:$A,0), MATCH(Places!J$1,Hosts!$A$1:$M$1,0))</f>
        <v>Yes</v>
      </c>
      <c r="K857">
        <v>16</v>
      </c>
      <c r="L857" t="str">
        <f>VLOOKUP($K857,Neighborhoods!$A:$C,2,0)</f>
        <v>Manhattan</v>
      </c>
      <c r="M857" t="str">
        <f>VLOOKUP($K857,Neighborhoods!$A:$C,3,0)</f>
        <v>Harlem</v>
      </c>
      <c r="N857" t="str">
        <f>INDEX(Neighborhoods!$A:$C, MATCH(Places!$K857,Neighborhoods!$A:$A,0), MATCH(Places!N$1,Neighborhoods!$A$1:$C$1,0))</f>
        <v>Manhattan</v>
      </c>
      <c r="O857" t="str">
        <f>INDEX(Neighborhoods!$A:$C, MATCH(Places!$K857,Neighborhoods!$A:$A,0), MATCH(Places!O$1,Neighborhoods!$A$1:$C$1,0))</f>
        <v>Harlem</v>
      </c>
      <c r="P857" t="s">
        <v>11822</v>
      </c>
      <c r="Q857" t="str">
        <f t="shared" si="52"/>
        <v>No</v>
      </c>
      <c r="R857">
        <v>4</v>
      </c>
      <c r="S857" t="str">
        <f t="shared" si="53"/>
        <v>Medium</v>
      </c>
      <c r="T857" s="50">
        <v>200</v>
      </c>
      <c r="U857" s="70">
        <f t="shared" si="54"/>
        <v>0.04</v>
      </c>
      <c r="V857" s="52">
        <v>4.99</v>
      </c>
      <c r="W857" s="52" t="str" cm="1">
        <f t="array" ref="W857">_xlfn.SWITCH(ROUND(V857,0),5,"Excellent",4,"Good",3,"Ok","Bad")</f>
        <v>Excellent</v>
      </c>
      <c r="X857">
        <v>158</v>
      </c>
      <c r="Y857" t="str">
        <f t="shared" si="55"/>
        <v>Yes</v>
      </c>
      <c r="Z857" s="68">
        <v>41875</v>
      </c>
      <c r="AA857" s="68">
        <v>43977</v>
      </c>
      <c r="AB857">
        <v>81</v>
      </c>
      <c r="AC857" t="s">
        <v>15615</v>
      </c>
    </row>
    <row r="858" spans="1:29" x14ac:dyDescent="0.3">
      <c r="A858" t="s">
        <v>634</v>
      </c>
      <c r="B858">
        <v>1492</v>
      </c>
      <c r="C858" t="str">
        <f>VLOOKUP($B858,Hosts!$A:$M,10,0)</f>
        <v>Within an hour</v>
      </c>
      <c r="D858" s="70">
        <f>VLOOKUP($B858,Hosts!$A:$M,11,0)</f>
        <v>1</v>
      </c>
      <c r="E858" s="70">
        <f>VLOOKUP($B858,Hosts!$A:$M,12,0)</f>
        <v>0.84</v>
      </c>
      <c r="F858" t="str">
        <f>VLOOKUP($B858,Hosts!$A:$M,13,0)</f>
        <v>Yes</v>
      </c>
      <c r="G858" t="str">
        <f>INDEX(Hosts!$A:$M, MATCH(Places!$B858,Hosts!$A:$A,0), MATCH(Places!G$1,Hosts!$A$1:$M$1,0))</f>
        <v>Within an hour</v>
      </c>
      <c r="H858" s="70">
        <f>INDEX(Hosts!$A:$M, MATCH(Places!$B858,Hosts!$A:$A,0), MATCH(Places!H$1,Hosts!$A$1:$M$1,0))</f>
        <v>1</v>
      </c>
      <c r="I858" s="70">
        <f>INDEX(Hosts!$A:$M, MATCH(Places!$B858,Hosts!$A:$A,0), MATCH(Places!I$1,Hosts!$A$1:$M$1,0))</f>
        <v>0.84</v>
      </c>
      <c r="J858" t="str">
        <f>INDEX(Hosts!$A:$M, MATCH(Places!$B858,Hosts!$A:$A,0), MATCH(Places!J$1,Hosts!$A$1:$M$1,0))</f>
        <v>Yes</v>
      </c>
      <c r="K858">
        <v>19</v>
      </c>
      <c r="L858" t="str">
        <f>VLOOKUP($K858,Neighborhoods!$A:$C,2,0)</f>
        <v>Manhattan</v>
      </c>
      <c r="M858" t="str">
        <f>VLOOKUP($K858,Neighborhoods!$A:$C,3,0)</f>
        <v>Upper East Side</v>
      </c>
      <c r="N858" t="str">
        <f>INDEX(Neighborhoods!$A:$C, MATCH(Places!$K858,Neighborhoods!$A:$A,0), MATCH(Places!N$1,Neighborhoods!$A$1:$C$1,0))</f>
        <v>Manhattan</v>
      </c>
      <c r="O858" t="str">
        <f>INDEX(Neighborhoods!$A:$C, MATCH(Places!$K858,Neighborhoods!$A:$A,0), MATCH(Places!O$1,Neighborhoods!$A$1:$C$1,0))</f>
        <v>Upper East Side</v>
      </c>
      <c r="P858" t="s">
        <v>1</v>
      </c>
      <c r="Q858" t="str">
        <f t="shared" si="52"/>
        <v>Yes</v>
      </c>
      <c r="R858">
        <v>2</v>
      </c>
      <c r="S858" t="str">
        <f t="shared" si="53"/>
        <v>Small</v>
      </c>
      <c r="T858" s="50">
        <v>59</v>
      </c>
      <c r="U858" s="70">
        <f t="shared" si="54"/>
        <v>0.03</v>
      </c>
      <c r="V858" s="52">
        <v>4.96</v>
      </c>
      <c r="W858" s="52" t="str" cm="1">
        <f t="array" ref="W858">_xlfn.SWITCH(ROUND(V858,0),5,"Excellent",4,"Good",3,"Ok","Bad")</f>
        <v>Excellent</v>
      </c>
      <c r="X858">
        <v>238</v>
      </c>
      <c r="Y858" t="str">
        <f t="shared" si="55"/>
        <v>Yes</v>
      </c>
      <c r="Z858" s="68">
        <v>41826</v>
      </c>
      <c r="AA858" s="68">
        <v>44049</v>
      </c>
      <c r="AB858">
        <v>329</v>
      </c>
      <c r="AC858" t="s">
        <v>15615</v>
      </c>
    </row>
    <row r="859" spans="1:29" x14ac:dyDescent="0.3">
      <c r="A859" t="s">
        <v>635</v>
      </c>
      <c r="B859">
        <v>1767</v>
      </c>
      <c r="C859" t="str">
        <f>VLOOKUP($B859,Hosts!$A:$M,10,0)</f>
        <v>Within an hour</v>
      </c>
      <c r="D859" s="70">
        <f>VLOOKUP($B859,Hosts!$A:$M,11,0)</f>
        <v>1</v>
      </c>
      <c r="E859" s="70">
        <f>VLOOKUP($B859,Hosts!$A:$M,12,0)</f>
        <v>1</v>
      </c>
      <c r="F859" t="str">
        <f>VLOOKUP($B859,Hosts!$A:$M,13,0)</f>
        <v>No</v>
      </c>
      <c r="G859" t="str">
        <f>INDEX(Hosts!$A:$M, MATCH(Places!$B859,Hosts!$A:$A,0), MATCH(Places!G$1,Hosts!$A$1:$M$1,0))</f>
        <v>Within an hour</v>
      </c>
      <c r="H859" s="70">
        <f>INDEX(Hosts!$A:$M, MATCH(Places!$B859,Hosts!$A:$A,0), MATCH(Places!H$1,Hosts!$A$1:$M$1,0))</f>
        <v>1</v>
      </c>
      <c r="I859" s="70">
        <f>INDEX(Hosts!$A:$M, MATCH(Places!$B859,Hosts!$A:$A,0), MATCH(Places!I$1,Hosts!$A$1:$M$1,0))</f>
        <v>1</v>
      </c>
      <c r="J859" t="str">
        <f>INDEX(Hosts!$A:$M, MATCH(Places!$B859,Hosts!$A:$A,0), MATCH(Places!J$1,Hosts!$A$1:$M$1,0))</f>
        <v>No</v>
      </c>
      <c r="K859">
        <v>20</v>
      </c>
      <c r="L859" t="str">
        <f>VLOOKUP($K859,Neighborhoods!$A:$C,2,0)</f>
        <v>Manhattan</v>
      </c>
      <c r="M859" t="str">
        <f>VLOOKUP($K859,Neighborhoods!$A:$C,3,0)</f>
        <v>Upper West Side</v>
      </c>
      <c r="N859" t="str">
        <f>INDEX(Neighborhoods!$A:$C, MATCH(Places!$K859,Neighborhoods!$A:$A,0), MATCH(Places!N$1,Neighborhoods!$A$1:$C$1,0))</f>
        <v>Manhattan</v>
      </c>
      <c r="O859" t="str">
        <f>INDEX(Neighborhoods!$A:$C, MATCH(Places!$K859,Neighborhoods!$A:$A,0), MATCH(Places!O$1,Neighborhoods!$A$1:$C$1,0))</f>
        <v>Upper West Side</v>
      </c>
      <c r="P859" t="s">
        <v>11822</v>
      </c>
      <c r="Q859" t="str">
        <f t="shared" si="52"/>
        <v>No</v>
      </c>
      <c r="R859">
        <v>4</v>
      </c>
      <c r="S859" t="str">
        <f t="shared" si="53"/>
        <v>Medium</v>
      </c>
      <c r="T859" s="50">
        <v>280</v>
      </c>
      <c r="U859" s="70">
        <f t="shared" si="54"/>
        <v>0.04</v>
      </c>
      <c r="V859" s="52">
        <v>4.63</v>
      </c>
      <c r="W859" s="52" t="str" cm="1">
        <f t="array" ref="W859">_xlfn.SWITCH(ROUND(V859,0),5,"Excellent",4,"Good",3,"Ok","Bad")</f>
        <v>Excellent</v>
      </c>
      <c r="X859">
        <v>8</v>
      </c>
      <c r="Y859" t="str">
        <f t="shared" si="55"/>
        <v>No</v>
      </c>
      <c r="Z859" s="68">
        <v>41884</v>
      </c>
      <c r="AA859" s="68">
        <v>43833</v>
      </c>
      <c r="AB859">
        <v>365</v>
      </c>
      <c r="AC859" t="s">
        <v>15615</v>
      </c>
    </row>
    <row r="860" spans="1:29" x14ac:dyDescent="0.3">
      <c r="A860" t="s">
        <v>14125</v>
      </c>
      <c r="B860">
        <v>900</v>
      </c>
      <c r="C860" t="str">
        <f>VLOOKUP($B860,Hosts!$A:$M,10,0)</f>
        <v>Within an hour</v>
      </c>
      <c r="D860" s="70">
        <f>VLOOKUP($B860,Hosts!$A:$M,11,0)</f>
        <v>1</v>
      </c>
      <c r="E860" s="70">
        <f>VLOOKUP($B860,Hosts!$A:$M,12,0)</f>
        <v>0.4</v>
      </c>
      <c r="F860" t="str">
        <f>VLOOKUP($B860,Hosts!$A:$M,13,0)</f>
        <v>No</v>
      </c>
      <c r="G860" t="str">
        <f>INDEX(Hosts!$A:$M, MATCH(Places!$B860,Hosts!$A:$A,0), MATCH(Places!G$1,Hosts!$A$1:$M$1,0))</f>
        <v>Within an hour</v>
      </c>
      <c r="H860" s="70">
        <f>INDEX(Hosts!$A:$M, MATCH(Places!$B860,Hosts!$A:$A,0), MATCH(Places!H$1,Hosts!$A$1:$M$1,0))</f>
        <v>1</v>
      </c>
      <c r="I860" s="70">
        <f>INDEX(Hosts!$A:$M, MATCH(Places!$B860,Hosts!$A:$A,0), MATCH(Places!I$1,Hosts!$A$1:$M$1,0))</f>
        <v>0.4</v>
      </c>
      <c r="J860" t="str">
        <f>INDEX(Hosts!$A:$M, MATCH(Places!$B860,Hosts!$A:$A,0), MATCH(Places!J$1,Hosts!$A$1:$M$1,0))</f>
        <v>No</v>
      </c>
      <c r="K860">
        <v>14</v>
      </c>
      <c r="L860" t="str">
        <f>VLOOKUP($K860,Neighborhoods!$A:$C,2,0)</f>
        <v>Manhattan</v>
      </c>
      <c r="M860" t="str">
        <f>VLOOKUP($K860,Neighborhoods!$A:$C,3,0)</f>
        <v>East Harlem</v>
      </c>
      <c r="N860" t="str">
        <f>INDEX(Neighborhoods!$A:$C, MATCH(Places!$K860,Neighborhoods!$A:$A,0), MATCH(Places!N$1,Neighborhoods!$A$1:$C$1,0))</f>
        <v>Manhattan</v>
      </c>
      <c r="O860" t="str">
        <f>INDEX(Neighborhoods!$A:$C, MATCH(Places!$K860,Neighborhoods!$A:$A,0), MATCH(Places!O$1,Neighborhoods!$A$1:$C$1,0))</f>
        <v>East Harlem</v>
      </c>
      <c r="P860" t="s">
        <v>1</v>
      </c>
      <c r="Q860" t="str">
        <f t="shared" si="52"/>
        <v>Yes</v>
      </c>
      <c r="R860">
        <v>2</v>
      </c>
      <c r="S860" t="str">
        <f t="shared" si="53"/>
        <v>Small</v>
      </c>
      <c r="T860" s="50">
        <v>47</v>
      </c>
      <c r="U860" s="70">
        <f t="shared" si="54"/>
        <v>0.03</v>
      </c>
      <c r="V860" s="52">
        <v>4.17</v>
      </c>
      <c r="W860" s="52" t="str" cm="1">
        <f t="array" ref="W860">_xlfn.SWITCH(ROUND(V860,0),5,"Excellent",4,"Good",3,"Ok","Bad")</f>
        <v>Good</v>
      </c>
      <c r="X860">
        <v>6</v>
      </c>
      <c r="Y860" t="str">
        <f t="shared" si="55"/>
        <v>No</v>
      </c>
      <c r="Z860" s="68">
        <v>42124</v>
      </c>
      <c r="AA860" s="68">
        <v>43414</v>
      </c>
      <c r="AB860">
        <v>0</v>
      </c>
      <c r="AC860" t="s">
        <v>15615</v>
      </c>
    </row>
    <row r="861" spans="1:29" x14ac:dyDescent="0.3">
      <c r="A861" t="s">
        <v>14992</v>
      </c>
      <c r="B861">
        <v>1769</v>
      </c>
      <c r="C861" t="str">
        <f>VLOOKUP($B861,Hosts!$A:$M,10,0)</f>
        <v>Within a few hours</v>
      </c>
      <c r="D861" s="70">
        <f>VLOOKUP($B861,Hosts!$A:$M,11,0)</f>
        <v>1</v>
      </c>
      <c r="E861" s="70">
        <f>VLOOKUP($B861,Hosts!$A:$M,12,0)</f>
        <v>0.53</v>
      </c>
      <c r="F861" t="str">
        <f>VLOOKUP($B861,Hosts!$A:$M,13,0)</f>
        <v>Yes</v>
      </c>
      <c r="G861" t="str">
        <f>INDEX(Hosts!$A:$M, MATCH(Places!$B861,Hosts!$A:$A,0), MATCH(Places!G$1,Hosts!$A$1:$M$1,0))</f>
        <v>Within a few hours</v>
      </c>
      <c r="H861" s="70">
        <f>INDEX(Hosts!$A:$M, MATCH(Places!$B861,Hosts!$A:$A,0), MATCH(Places!H$1,Hosts!$A$1:$M$1,0))</f>
        <v>1</v>
      </c>
      <c r="I861" s="70">
        <f>INDEX(Hosts!$A:$M, MATCH(Places!$B861,Hosts!$A:$A,0), MATCH(Places!I$1,Hosts!$A$1:$M$1,0))</f>
        <v>0.53</v>
      </c>
      <c r="J861" t="str">
        <f>INDEX(Hosts!$A:$M, MATCH(Places!$B861,Hosts!$A:$A,0), MATCH(Places!J$1,Hosts!$A$1:$M$1,0))</f>
        <v>Yes</v>
      </c>
      <c r="K861">
        <v>8</v>
      </c>
      <c r="L861" t="str">
        <f>VLOOKUP($K861,Neighborhoods!$A:$C,2,0)</f>
        <v>Brooklyn</v>
      </c>
      <c r="M861" t="str">
        <f>VLOOKUP($K861,Neighborhoods!$A:$C,3,0)</f>
        <v>Bushwick</v>
      </c>
      <c r="N861" t="str">
        <f>INDEX(Neighborhoods!$A:$C, MATCH(Places!$K861,Neighborhoods!$A:$A,0), MATCH(Places!N$1,Neighborhoods!$A$1:$C$1,0))</f>
        <v>Brooklyn</v>
      </c>
      <c r="O861" t="str">
        <f>INDEX(Neighborhoods!$A:$C, MATCH(Places!$K861,Neighborhoods!$A:$A,0), MATCH(Places!O$1,Neighborhoods!$A$1:$C$1,0))</f>
        <v>Bushwick</v>
      </c>
      <c r="P861" t="s">
        <v>11822</v>
      </c>
      <c r="Q861" t="str">
        <f t="shared" si="52"/>
        <v>No</v>
      </c>
      <c r="R861">
        <v>4</v>
      </c>
      <c r="S861" t="str">
        <f t="shared" si="53"/>
        <v>Medium</v>
      </c>
      <c r="T861" s="50">
        <v>149</v>
      </c>
      <c r="U861" s="70">
        <f t="shared" si="54"/>
        <v>0.03</v>
      </c>
      <c r="V861" s="52">
        <v>4.82</v>
      </c>
      <c r="W861" s="52" t="str" cm="1">
        <f t="array" ref="W861">_xlfn.SWITCH(ROUND(V861,0),5,"Excellent",4,"Good",3,"Ok","Bad")</f>
        <v>Excellent</v>
      </c>
      <c r="X861">
        <v>61</v>
      </c>
      <c r="Y861" t="str">
        <f t="shared" si="55"/>
        <v>No</v>
      </c>
      <c r="Z861" s="68">
        <v>41832</v>
      </c>
      <c r="AA861" s="68">
        <v>44043</v>
      </c>
      <c r="AB861">
        <v>175</v>
      </c>
      <c r="AC861" t="s">
        <v>15615</v>
      </c>
    </row>
    <row r="862" spans="1:29" x14ac:dyDescent="0.3">
      <c r="A862" t="s">
        <v>636</v>
      </c>
      <c r="B862">
        <v>776</v>
      </c>
      <c r="C862" t="str">
        <f>VLOOKUP($B862,Hosts!$A:$M,10,0)</f>
        <v>Within a few hours</v>
      </c>
      <c r="D862" s="70">
        <f>VLOOKUP($B862,Hosts!$A:$M,11,0)</f>
        <v>1</v>
      </c>
      <c r="E862" s="70">
        <f>VLOOKUP($B862,Hosts!$A:$M,12,0)</f>
        <v>0.5</v>
      </c>
      <c r="F862" t="str">
        <f>VLOOKUP($B862,Hosts!$A:$M,13,0)</f>
        <v>No</v>
      </c>
      <c r="G862" t="str">
        <f>INDEX(Hosts!$A:$M, MATCH(Places!$B862,Hosts!$A:$A,0), MATCH(Places!G$1,Hosts!$A$1:$M$1,0))</f>
        <v>Within a few hours</v>
      </c>
      <c r="H862" s="70">
        <f>INDEX(Hosts!$A:$M, MATCH(Places!$B862,Hosts!$A:$A,0), MATCH(Places!H$1,Hosts!$A$1:$M$1,0))</f>
        <v>1</v>
      </c>
      <c r="I862" s="70">
        <f>INDEX(Hosts!$A:$M, MATCH(Places!$B862,Hosts!$A:$A,0), MATCH(Places!I$1,Hosts!$A$1:$M$1,0))</f>
        <v>0.5</v>
      </c>
      <c r="J862" t="str">
        <f>INDEX(Hosts!$A:$M, MATCH(Places!$B862,Hosts!$A:$A,0), MATCH(Places!J$1,Hosts!$A$1:$M$1,0))</f>
        <v>No</v>
      </c>
      <c r="K862">
        <v>21</v>
      </c>
      <c r="L862" t="str">
        <f>VLOOKUP($K862,Neighborhoods!$A:$C,2,0)</f>
        <v>Queens</v>
      </c>
      <c r="M862" t="str">
        <f>VLOOKUP($K862,Neighborhoods!$A:$C,3,0)</f>
        <v>Astoria</v>
      </c>
      <c r="N862" t="str">
        <f>INDEX(Neighborhoods!$A:$C, MATCH(Places!$K862,Neighborhoods!$A:$A,0), MATCH(Places!N$1,Neighborhoods!$A$1:$C$1,0))</f>
        <v>Queens</v>
      </c>
      <c r="O862" t="str">
        <f>INDEX(Neighborhoods!$A:$C, MATCH(Places!$K862,Neighborhoods!$A:$A,0), MATCH(Places!O$1,Neighborhoods!$A$1:$C$1,0))</f>
        <v>Astoria</v>
      </c>
      <c r="P862" t="s">
        <v>1</v>
      </c>
      <c r="Q862" t="str">
        <f t="shared" si="52"/>
        <v>Yes</v>
      </c>
      <c r="R862">
        <v>1</v>
      </c>
      <c r="S862" t="str">
        <f t="shared" si="53"/>
        <v>Small</v>
      </c>
      <c r="T862" s="50">
        <v>40</v>
      </c>
      <c r="U862" s="70">
        <f t="shared" si="54"/>
        <v>0.03</v>
      </c>
      <c r="V862" s="52">
        <v>4.63</v>
      </c>
      <c r="W862" s="52" t="str" cm="1">
        <f t="array" ref="W862">_xlfn.SWITCH(ROUND(V862,0),5,"Excellent",4,"Good",3,"Ok","Bad")</f>
        <v>Excellent</v>
      </c>
      <c r="X862">
        <v>8</v>
      </c>
      <c r="Y862" t="str">
        <f t="shared" si="55"/>
        <v>No</v>
      </c>
      <c r="Z862" s="68">
        <v>41944</v>
      </c>
      <c r="AA862" s="68">
        <v>43628</v>
      </c>
      <c r="AB862">
        <v>364</v>
      </c>
      <c r="AC862" t="s">
        <v>15615</v>
      </c>
    </row>
    <row r="863" spans="1:29" x14ac:dyDescent="0.3">
      <c r="A863" t="s">
        <v>637</v>
      </c>
      <c r="B863">
        <v>1697</v>
      </c>
      <c r="C863" t="str">
        <f>VLOOKUP($B863,Hosts!$A:$M,10,0)</f>
        <v>Within an hour</v>
      </c>
      <c r="D863" s="70">
        <f>VLOOKUP($B863,Hosts!$A:$M,11,0)</f>
        <v>0.9</v>
      </c>
      <c r="E863" s="70">
        <f>VLOOKUP($B863,Hosts!$A:$M,12,0)</f>
        <v>1</v>
      </c>
      <c r="F863" t="str">
        <f>VLOOKUP($B863,Hosts!$A:$M,13,0)</f>
        <v>Yes</v>
      </c>
      <c r="G863" t="str">
        <f>INDEX(Hosts!$A:$M, MATCH(Places!$B863,Hosts!$A:$A,0), MATCH(Places!G$1,Hosts!$A$1:$M$1,0))</f>
        <v>Within an hour</v>
      </c>
      <c r="H863" s="70">
        <f>INDEX(Hosts!$A:$M, MATCH(Places!$B863,Hosts!$A:$A,0), MATCH(Places!H$1,Hosts!$A$1:$M$1,0))</f>
        <v>0.9</v>
      </c>
      <c r="I863" s="70">
        <f>INDEX(Hosts!$A:$M, MATCH(Places!$B863,Hosts!$A:$A,0), MATCH(Places!I$1,Hosts!$A$1:$M$1,0))</f>
        <v>1</v>
      </c>
      <c r="J863" t="str">
        <f>INDEX(Hosts!$A:$M, MATCH(Places!$B863,Hosts!$A:$A,0), MATCH(Places!J$1,Hosts!$A$1:$M$1,0))</f>
        <v>Yes</v>
      </c>
      <c r="K863">
        <v>7</v>
      </c>
      <c r="L863" t="str">
        <f>VLOOKUP($K863,Neighborhoods!$A:$C,2,0)</f>
        <v>Brooklyn</v>
      </c>
      <c r="M863" t="str">
        <f>VLOOKUP($K863,Neighborhoods!$A:$C,3,0)</f>
        <v>Bedford-Stuyvesant</v>
      </c>
      <c r="N863" t="str">
        <f>INDEX(Neighborhoods!$A:$C, MATCH(Places!$K863,Neighborhoods!$A:$A,0), MATCH(Places!N$1,Neighborhoods!$A$1:$C$1,0))</f>
        <v>Brooklyn</v>
      </c>
      <c r="O863" t="str">
        <f>INDEX(Neighborhoods!$A:$C, MATCH(Places!$K863,Neighborhoods!$A:$A,0), MATCH(Places!O$1,Neighborhoods!$A$1:$C$1,0))</f>
        <v>Bedford-Stuyvesant</v>
      </c>
      <c r="P863" t="s">
        <v>11822</v>
      </c>
      <c r="Q863" t="str">
        <f t="shared" si="52"/>
        <v>No</v>
      </c>
      <c r="R863">
        <v>8</v>
      </c>
      <c r="S863" t="str">
        <f t="shared" si="53"/>
        <v>Large</v>
      </c>
      <c r="T863" s="50">
        <v>197</v>
      </c>
      <c r="U863" s="70">
        <f t="shared" si="54"/>
        <v>0.03</v>
      </c>
      <c r="V863" s="52">
        <v>4.9800000000000004</v>
      </c>
      <c r="W863" s="52" t="str" cm="1">
        <f t="array" ref="W863">_xlfn.SWITCH(ROUND(V863,0),5,"Excellent",4,"Good",3,"Ok","Bad")</f>
        <v>Excellent</v>
      </c>
      <c r="X863">
        <v>263</v>
      </c>
      <c r="Y863" t="str">
        <f t="shared" si="55"/>
        <v>Yes</v>
      </c>
      <c r="Z863" s="68">
        <v>41842</v>
      </c>
      <c r="AA863" s="68">
        <v>43997</v>
      </c>
      <c r="AB863">
        <v>355</v>
      </c>
      <c r="AC863" t="s">
        <v>15615</v>
      </c>
    </row>
    <row r="864" spans="1:29" x14ac:dyDescent="0.3">
      <c r="A864" t="s">
        <v>638</v>
      </c>
      <c r="B864">
        <v>1773</v>
      </c>
      <c r="C864" t="str">
        <f>VLOOKUP($B864,Hosts!$A:$M,10,0)</f>
        <v>Within an hour</v>
      </c>
      <c r="D864" s="70">
        <f>VLOOKUP($B864,Hosts!$A:$M,11,0)</f>
        <v>1</v>
      </c>
      <c r="E864" s="70">
        <f>VLOOKUP($B864,Hosts!$A:$M,12,0)</f>
        <v>0.92</v>
      </c>
      <c r="F864" t="str">
        <f>VLOOKUP($B864,Hosts!$A:$M,13,0)</f>
        <v>No</v>
      </c>
      <c r="G864" t="str">
        <f>INDEX(Hosts!$A:$M, MATCH(Places!$B864,Hosts!$A:$A,0), MATCH(Places!G$1,Hosts!$A$1:$M$1,0))</f>
        <v>Within an hour</v>
      </c>
      <c r="H864" s="70">
        <f>INDEX(Hosts!$A:$M, MATCH(Places!$B864,Hosts!$A:$A,0), MATCH(Places!H$1,Hosts!$A$1:$M$1,0))</f>
        <v>1</v>
      </c>
      <c r="I864" s="70">
        <f>INDEX(Hosts!$A:$M, MATCH(Places!$B864,Hosts!$A:$A,0), MATCH(Places!I$1,Hosts!$A$1:$M$1,0))</f>
        <v>0.92</v>
      </c>
      <c r="J864" t="str">
        <f>INDEX(Hosts!$A:$M, MATCH(Places!$B864,Hosts!$A:$A,0), MATCH(Places!J$1,Hosts!$A$1:$M$1,0))</f>
        <v>No</v>
      </c>
      <c r="K864">
        <v>12</v>
      </c>
      <c r="L864" t="str">
        <f>VLOOKUP($K864,Neighborhoods!$A:$C,2,0)</f>
        <v>Brooklyn</v>
      </c>
      <c r="M864" t="str">
        <f>VLOOKUP($K864,Neighborhoods!$A:$C,3,0)</f>
        <v>Williamsburg</v>
      </c>
      <c r="N864" t="str">
        <f>INDEX(Neighborhoods!$A:$C, MATCH(Places!$K864,Neighborhoods!$A:$A,0), MATCH(Places!N$1,Neighborhoods!$A$1:$C$1,0))</f>
        <v>Brooklyn</v>
      </c>
      <c r="O864" t="str">
        <f>INDEX(Neighborhoods!$A:$C, MATCH(Places!$K864,Neighborhoods!$A:$A,0), MATCH(Places!O$1,Neighborhoods!$A$1:$C$1,0))</f>
        <v>Williamsburg</v>
      </c>
      <c r="P864" t="s">
        <v>11822</v>
      </c>
      <c r="Q864" t="str">
        <f t="shared" si="52"/>
        <v>No</v>
      </c>
      <c r="R864">
        <v>3</v>
      </c>
      <c r="S864" t="str">
        <f t="shared" si="53"/>
        <v>Medium</v>
      </c>
      <c r="T864" s="50">
        <v>150</v>
      </c>
      <c r="U864" s="70">
        <f t="shared" si="54"/>
        <v>0.03</v>
      </c>
      <c r="V864" s="52">
        <v>4.67</v>
      </c>
      <c r="W864" s="52" t="str" cm="1">
        <f t="array" ref="W864">_xlfn.SWITCH(ROUND(V864,0),5,"Excellent",4,"Good",3,"Ok","Bad")</f>
        <v>Excellent</v>
      </c>
      <c r="X864">
        <v>159</v>
      </c>
      <c r="Y864" t="str">
        <f t="shared" si="55"/>
        <v>No</v>
      </c>
      <c r="Z864" s="68">
        <v>42071</v>
      </c>
      <c r="AA864" s="68">
        <v>43907</v>
      </c>
      <c r="AB864">
        <v>353</v>
      </c>
      <c r="AC864" t="s">
        <v>15615</v>
      </c>
    </row>
    <row r="865" spans="1:29" x14ac:dyDescent="0.3">
      <c r="A865" t="s">
        <v>639</v>
      </c>
      <c r="B865">
        <v>1775</v>
      </c>
      <c r="C865" t="str">
        <f>VLOOKUP($B865,Hosts!$A:$M,10,0)</f>
        <v>Within a few hours</v>
      </c>
      <c r="D865" s="70">
        <f>VLOOKUP($B865,Hosts!$A:$M,11,0)</f>
        <v>1</v>
      </c>
      <c r="E865" s="70">
        <f>VLOOKUP($B865,Hosts!$A:$M,12,0)</f>
        <v>0.79</v>
      </c>
      <c r="F865" t="str">
        <f>VLOOKUP($B865,Hosts!$A:$M,13,0)</f>
        <v>Yes</v>
      </c>
      <c r="G865" t="str">
        <f>INDEX(Hosts!$A:$M, MATCH(Places!$B865,Hosts!$A:$A,0), MATCH(Places!G$1,Hosts!$A$1:$M$1,0))</f>
        <v>Within a few hours</v>
      </c>
      <c r="H865" s="70">
        <f>INDEX(Hosts!$A:$M, MATCH(Places!$B865,Hosts!$A:$A,0), MATCH(Places!H$1,Hosts!$A$1:$M$1,0))</f>
        <v>1</v>
      </c>
      <c r="I865" s="70">
        <f>INDEX(Hosts!$A:$M, MATCH(Places!$B865,Hosts!$A:$A,0), MATCH(Places!I$1,Hosts!$A$1:$M$1,0))</f>
        <v>0.79</v>
      </c>
      <c r="J865" t="str">
        <f>INDEX(Hosts!$A:$M, MATCH(Places!$B865,Hosts!$A:$A,0), MATCH(Places!J$1,Hosts!$A$1:$M$1,0))</f>
        <v>Yes</v>
      </c>
      <c r="K865">
        <v>16</v>
      </c>
      <c r="L865" t="str">
        <f>VLOOKUP($K865,Neighborhoods!$A:$C,2,0)</f>
        <v>Manhattan</v>
      </c>
      <c r="M865" t="str">
        <f>VLOOKUP($K865,Neighborhoods!$A:$C,3,0)</f>
        <v>Harlem</v>
      </c>
      <c r="N865" t="str">
        <f>INDEX(Neighborhoods!$A:$C, MATCH(Places!$K865,Neighborhoods!$A:$A,0), MATCH(Places!N$1,Neighborhoods!$A$1:$C$1,0))</f>
        <v>Manhattan</v>
      </c>
      <c r="O865" t="str">
        <f>INDEX(Neighborhoods!$A:$C, MATCH(Places!$K865,Neighborhoods!$A:$A,0), MATCH(Places!O$1,Neighborhoods!$A$1:$C$1,0))</f>
        <v>Harlem</v>
      </c>
      <c r="P865" t="s">
        <v>1</v>
      </c>
      <c r="Q865" t="str">
        <f t="shared" si="52"/>
        <v>Yes</v>
      </c>
      <c r="R865">
        <v>2</v>
      </c>
      <c r="S865" t="str">
        <f t="shared" si="53"/>
        <v>Small</v>
      </c>
      <c r="T865" s="50">
        <v>90</v>
      </c>
      <c r="U865" s="70">
        <f t="shared" si="54"/>
        <v>0.03</v>
      </c>
      <c r="V865" s="52">
        <v>4.99</v>
      </c>
      <c r="W865" s="52" t="str" cm="1">
        <f t="array" ref="W865">_xlfn.SWITCH(ROUND(V865,0),5,"Excellent",4,"Good",3,"Ok","Bad")</f>
        <v>Excellent</v>
      </c>
      <c r="X865">
        <v>143</v>
      </c>
      <c r="Y865" t="str">
        <f t="shared" si="55"/>
        <v>Yes</v>
      </c>
      <c r="Z865" s="68">
        <v>41884</v>
      </c>
      <c r="AA865" s="68">
        <v>43814</v>
      </c>
      <c r="AB865">
        <v>89</v>
      </c>
      <c r="AC865" t="s">
        <v>15615</v>
      </c>
    </row>
    <row r="866" spans="1:29" x14ac:dyDescent="0.3">
      <c r="A866" t="s">
        <v>640</v>
      </c>
      <c r="B866">
        <v>252</v>
      </c>
      <c r="C866" t="str">
        <f>VLOOKUP($B866,Hosts!$A:$M,10,0)</f>
        <v>Within a few hours</v>
      </c>
      <c r="D866" s="70">
        <f>VLOOKUP($B866,Hosts!$A:$M,11,0)</f>
        <v>1</v>
      </c>
      <c r="E866" s="70">
        <f>VLOOKUP($B866,Hosts!$A:$M,12,0)</f>
        <v>1</v>
      </c>
      <c r="F866" t="str">
        <f>VLOOKUP($B866,Hosts!$A:$M,13,0)</f>
        <v>Yes</v>
      </c>
      <c r="G866" t="str">
        <f>INDEX(Hosts!$A:$M, MATCH(Places!$B866,Hosts!$A:$A,0), MATCH(Places!G$1,Hosts!$A$1:$M$1,0))</f>
        <v>Within a few hours</v>
      </c>
      <c r="H866" s="70">
        <f>INDEX(Hosts!$A:$M, MATCH(Places!$B866,Hosts!$A:$A,0), MATCH(Places!H$1,Hosts!$A$1:$M$1,0))</f>
        <v>1</v>
      </c>
      <c r="I866" s="70">
        <f>INDEX(Hosts!$A:$M, MATCH(Places!$B866,Hosts!$A:$A,0), MATCH(Places!I$1,Hosts!$A$1:$M$1,0))</f>
        <v>1</v>
      </c>
      <c r="J866" t="str">
        <f>INDEX(Hosts!$A:$M, MATCH(Places!$B866,Hosts!$A:$A,0), MATCH(Places!J$1,Hosts!$A$1:$M$1,0))</f>
        <v>Yes</v>
      </c>
      <c r="K866">
        <v>9</v>
      </c>
      <c r="L866" t="str">
        <f>VLOOKUP($K866,Neighborhoods!$A:$C,2,0)</f>
        <v>Brooklyn</v>
      </c>
      <c r="M866" t="str">
        <f>VLOOKUP($K866,Neighborhoods!$A:$C,3,0)</f>
        <v>Crown Heights</v>
      </c>
      <c r="N866" t="str">
        <f>INDEX(Neighborhoods!$A:$C, MATCH(Places!$K866,Neighborhoods!$A:$A,0), MATCH(Places!N$1,Neighborhoods!$A$1:$C$1,0))</f>
        <v>Brooklyn</v>
      </c>
      <c r="O866" t="str">
        <f>INDEX(Neighborhoods!$A:$C, MATCH(Places!$K866,Neighborhoods!$A:$A,0), MATCH(Places!O$1,Neighborhoods!$A$1:$C$1,0))</f>
        <v>Crown Heights</v>
      </c>
      <c r="P866" t="s">
        <v>11822</v>
      </c>
      <c r="Q866" t="str">
        <f t="shared" si="52"/>
        <v>No</v>
      </c>
      <c r="R866">
        <v>4</v>
      </c>
      <c r="S866" t="str">
        <f t="shared" si="53"/>
        <v>Medium</v>
      </c>
      <c r="T866" s="50">
        <v>124</v>
      </c>
      <c r="U866" s="70">
        <f t="shared" si="54"/>
        <v>0.03</v>
      </c>
      <c r="V866" s="52">
        <v>4.9000000000000004</v>
      </c>
      <c r="W866" s="52" t="str" cm="1">
        <f t="array" ref="W866">_xlfn.SWITCH(ROUND(V866,0),5,"Excellent",4,"Good",3,"Ok","Bad")</f>
        <v>Excellent</v>
      </c>
      <c r="X866">
        <v>68</v>
      </c>
      <c r="Y866" t="str">
        <f t="shared" si="55"/>
        <v>No</v>
      </c>
      <c r="Z866" s="68">
        <v>41889</v>
      </c>
      <c r="AA866" s="68">
        <v>43886</v>
      </c>
      <c r="AB866">
        <v>344</v>
      </c>
      <c r="AC866" t="s">
        <v>15615</v>
      </c>
    </row>
    <row r="867" spans="1:29" x14ac:dyDescent="0.3">
      <c r="A867" t="s">
        <v>641</v>
      </c>
      <c r="B867">
        <v>1668</v>
      </c>
      <c r="C867" t="str">
        <f>VLOOKUP($B867,Hosts!$A:$M,10,0)</f>
        <v>Within an hour</v>
      </c>
      <c r="D867" s="70">
        <f>VLOOKUP($B867,Hosts!$A:$M,11,0)</f>
        <v>1</v>
      </c>
      <c r="E867" s="70">
        <f>VLOOKUP($B867,Hosts!$A:$M,12,0)</f>
        <v>0.96</v>
      </c>
      <c r="F867" t="str">
        <f>VLOOKUP($B867,Hosts!$A:$M,13,0)</f>
        <v>No</v>
      </c>
      <c r="G867" t="str">
        <f>INDEX(Hosts!$A:$M, MATCH(Places!$B867,Hosts!$A:$A,0), MATCH(Places!G$1,Hosts!$A$1:$M$1,0))</f>
        <v>Within an hour</v>
      </c>
      <c r="H867" s="70">
        <f>INDEX(Hosts!$A:$M, MATCH(Places!$B867,Hosts!$A:$A,0), MATCH(Places!H$1,Hosts!$A$1:$M$1,0))</f>
        <v>1</v>
      </c>
      <c r="I867" s="70">
        <f>INDEX(Hosts!$A:$M, MATCH(Places!$B867,Hosts!$A:$A,0), MATCH(Places!I$1,Hosts!$A$1:$M$1,0))</f>
        <v>0.96</v>
      </c>
      <c r="J867" t="str">
        <f>INDEX(Hosts!$A:$M, MATCH(Places!$B867,Hosts!$A:$A,0), MATCH(Places!J$1,Hosts!$A$1:$M$1,0))</f>
        <v>No</v>
      </c>
      <c r="K867">
        <v>7</v>
      </c>
      <c r="L867" t="str">
        <f>VLOOKUP($K867,Neighborhoods!$A:$C,2,0)</f>
        <v>Brooklyn</v>
      </c>
      <c r="M867" t="str">
        <f>VLOOKUP($K867,Neighborhoods!$A:$C,3,0)</f>
        <v>Bedford-Stuyvesant</v>
      </c>
      <c r="N867" t="str">
        <f>INDEX(Neighborhoods!$A:$C, MATCH(Places!$K867,Neighborhoods!$A:$A,0), MATCH(Places!N$1,Neighborhoods!$A$1:$C$1,0))</f>
        <v>Brooklyn</v>
      </c>
      <c r="O867" t="str">
        <f>INDEX(Neighborhoods!$A:$C, MATCH(Places!$K867,Neighborhoods!$A:$A,0), MATCH(Places!O$1,Neighborhoods!$A$1:$C$1,0))</f>
        <v>Bedford-Stuyvesant</v>
      </c>
      <c r="P867" t="s">
        <v>11822</v>
      </c>
      <c r="Q867" t="str">
        <f t="shared" si="52"/>
        <v>No</v>
      </c>
      <c r="R867">
        <v>6</v>
      </c>
      <c r="S867" t="str">
        <f t="shared" si="53"/>
        <v>Large</v>
      </c>
      <c r="T867" s="50">
        <v>150</v>
      </c>
      <c r="U867" s="70">
        <f t="shared" si="54"/>
        <v>0.03</v>
      </c>
      <c r="V867" s="52">
        <v>4.55</v>
      </c>
      <c r="W867" s="52" t="str" cm="1">
        <f t="array" ref="W867">_xlfn.SWITCH(ROUND(V867,0),5,"Excellent",4,"Good",3,"Ok","Bad")</f>
        <v>Excellent</v>
      </c>
      <c r="X867">
        <v>65</v>
      </c>
      <c r="Y867" t="str">
        <f t="shared" si="55"/>
        <v>No</v>
      </c>
      <c r="Z867" s="68">
        <v>41939</v>
      </c>
      <c r="AA867" s="68">
        <v>43923</v>
      </c>
      <c r="AB867">
        <v>358</v>
      </c>
      <c r="AC867" t="s">
        <v>15616</v>
      </c>
    </row>
    <row r="868" spans="1:29" x14ac:dyDescent="0.3">
      <c r="A868" t="s">
        <v>642</v>
      </c>
      <c r="B868">
        <v>1434</v>
      </c>
      <c r="C868" t="str">
        <f>VLOOKUP($B868,Hosts!$A:$M,10,0)</f>
        <v>Within a day</v>
      </c>
      <c r="D868" s="70">
        <f>VLOOKUP($B868,Hosts!$A:$M,11,0)</f>
        <v>0.9</v>
      </c>
      <c r="E868" s="70">
        <f>VLOOKUP($B868,Hosts!$A:$M,12,0)</f>
        <v>0.75</v>
      </c>
      <c r="F868" t="str">
        <f>VLOOKUP($B868,Hosts!$A:$M,13,0)</f>
        <v>No</v>
      </c>
      <c r="G868" t="str">
        <f>INDEX(Hosts!$A:$M, MATCH(Places!$B868,Hosts!$A:$A,0), MATCH(Places!G$1,Hosts!$A$1:$M$1,0))</f>
        <v>Within a day</v>
      </c>
      <c r="H868" s="70">
        <f>INDEX(Hosts!$A:$M, MATCH(Places!$B868,Hosts!$A:$A,0), MATCH(Places!H$1,Hosts!$A$1:$M$1,0))</f>
        <v>0.9</v>
      </c>
      <c r="I868" s="70">
        <f>INDEX(Hosts!$A:$M, MATCH(Places!$B868,Hosts!$A:$A,0), MATCH(Places!I$1,Hosts!$A$1:$M$1,0))</f>
        <v>0.75</v>
      </c>
      <c r="J868" t="str">
        <f>INDEX(Hosts!$A:$M, MATCH(Places!$B868,Hosts!$A:$A,0), MATCH(Places!J$1,Hosts!$A$1:$M$1,0))</f>
        <v>No</v>
      </c>
      <c r="K868">
        <v>9</v>
      </c>
      <c r="L868" t="str">
        <f>VLOOKUP($K868,Neighborhoods!$A:$C,2,0)</f>
        <v>Brooklyn</v>
      </c>
      <c r="M868" t="str">
        <f>VLOOKUP($K868,Neighborhoods!$A:$C,3,0)</f>
        <v>Crown Heights</v>
      </c>
      <c r="N868" t="str">
        <f>INDEX(Neighborhoods!$A:$C, MATCH(Places!$K868,Neighborhoods!$A:$A,0), MATCH(Places!N$1,Neighborhoods!$A$1:$C$1,0))</f>
        <v>Brooklyn</v>
      </c>
      <c r="O868" t="str">
        <f>INDEX(Neighborhoods!$A:$C, MATCH(Places!$K868,Neighborhoods!$A:$A,0), MATCH(Places!O$1,Neighborhoods!$A$1:$C$1,0))</f>
        <v>Crown Heights</v>
      </c>
      <c r="P868" t="s">
        <v>11822</v>
      </c>
      <c r="Q868" t="str">
        <f t="shared" si="52"/>
        <v>No</v>
      </c>
      <c r="R868">
        <v>2</v>
      </c>
      <c r="S868" t="str">
        <f t="shared" si="53"/>
        <v>Small</v>
      </c>
      <c r="T868" s="50">
        <v>150</v>
      </c>
      <c r="U868" s="70">
        <f t="shared" si="54"/>
        <v>0.03</v>
      </c>
      <c r="V868" s="52">
        <v>4.8</v>
      </c>
      <c r="W868" s="52" t="str" cm="1">
        <f t="array" ref="W868">_xlfn.SWITCH(ROUND(V868,0),5,"Excellent",4,"Good",3,"Ok","Bad")</f>
        <v>Excellent</v>
      </c>
      <c r="X868">
        <v>10</v>
      </c>
      <c r="Y868" t="str">
        <f t="shared" si="55"/>
        <v>No</v>
      </c>
      <c r="Z868" s="68">
        <v>42290</v>
      </c>
      <c r="AA868" s="68">
        <v>42804</v>
      </c>
      <c r="AB868">
        <v>15</v>
      </c>
      <c r="AC868" t="s">
        <v>15615</v>
      </c>
    </row>
    <row r="869" spans="1:29" x14ac:dyDescent="0.3">
      <c r="A869" t="s">
        <v>14769</v>
      </c>
      <c r="B869">
        <v>1645</v>
      </c>
      <c r="C869" t="str">
        <f>VLOOKUP($B869,Hosts!$A:$M,10,0)</f>
        <v>Within a day</v>
      </c>
      <c r="D869" s="70">
        <f>VLOOKUP($B869,Hosts!$A:$M,11,0)</f>
        <v>1</v>
      </c>
      <c r="E869" s="70">
        <f>VLOOKUP($B869,Hosts!$A:$M,12,0)</f>
        <v>1</v>
      </c>
      <c r="F869" t="str">
        <f>VLOOKUP($B869,Hosts!$A:$M,13,0)</f>
        <v>Yes</v>
      </c>
      <c r="G869" t="str">
        <f>INDEX(Hosts!$A:$M, MATCH(Places!$B869,Hosts!$A:$A,0), MATCH(Places!G$1,Hosts!$A$1:$M$1,0))</f>
        <v>Within a day</v>
      </c>
      <c r="H869" s="70">
        <f>INDEX(Hosts!$A:$M, MATCH(Places!$B869,Hosts!$A:$A,0), MATCH(Places!H$1,Hosts!$A$1:$M$1,0))</f>
        <v>1</v>
      </c>
      <c r="I869" s="70">
        <f>INDEX(Hosts!$A:$M, MATCH(Places!$B869,Hosts!$A:$A,0), MATCH(Places!I$1,Hosts!$A$1:$M$1,0))</f>
        <v>1</v>
      </c>
      <c r="J869" t="str">
        <f>INDEX(Hosts!$A:$M, MATCH(Places!$B869,Hosts!$A:$A,0), MATCH(Places!J$1,Hosts!$A$1:$M$1,0))</f>
        <v>Yes</v>
      </c>
      <c r="K869">
        <v>14</v>
      </c>
      <c r="L869" t="str">
        <f>VLOOKUP($K869,Neighborhoods!$A:$C,2,0)</f>
        <v>Manhattan</v>
      </c>
      <c r="M869" t="str">
        <f>VLOOKUP($K869,Neighborhoods!$A:$C,3,0)</f>
        <v>East Harlem</v>
      </c>
      <c r="N869" t="str">
        <f>INDEX(Neighborhoods!$A:$C, MATCH(Places!$K869,Neighborhoods!$A:$A,0), MATCH(Places!N$1,Neighborhoods!$A$1:$C$1,0))</f>
        <v>Manhattan</v>
      </c>
      <c r="O869" t="str">
        <f>INDEX(Neighborhoods!$A:$C, MATCH(Places!$K869,Neighborhoods!$A:$A,0), MATCH(Places!O$1,Neighborhoods!$A$1:$C$1,0))</f>
        <v>East Harlem</v>
      </c>
      <c r="P869" t="s">
        <v>1</v>
      </c>
      <c r="Q869" t="str">
        <f t="shared" si="52"/>
        <v>Yes</v>
      </c>
      <c r="R869">
        <v>2</v>
      </c>
      <c r="S869" t="str">
        <f t="shared" si="53"/>
        <v>Small</v>
      </c>
      <c r="T869" s="50">
        <v>75</v>
      </c>
      <c r="U869" s="70">
        <f t="shared" si="54"/>
        <v>0.03</v>
      </c>
      <c r="V869" s="52">
        <v>4.91</v>
      </c>
      <c r="W869" s="52" t="str" cm="1">
        <f t="array" ref="W869">_xlfn.SWITCH(ROUND(V869,0),5,"Excellent",4,"Good",3,"Ok","Bad")</f>
        <v>Excellent</v>
      </c>
      <c r="X869">
        <v>150</v>
      </c>
      <c r="Y869" t="str">
        <f t="shared" si="55"/>
        <v>Yes</v>
      </c>
      <c r="Z869" s="68">
        <v>41855</v>
      </c>
      <c r="AA869" s="68">
        <v>43803</v>
      </c>
      <c r="AB869">
        <v>15</v>
      </c>
      <c r="AC869" t="s">
        <v>15615</v>
      </c>
    </row>
    <row r="870" spans="1:29" x14ac:dyDescent="0.3">
      <c r="A870" t="s">
        <v>14687</v>
      </c>
      <c r="B870">
        <v>288</v>
      </c>
      <c r="C870" t="str">
        <f>VLOOKUP($B870,Hosts!$A:$M,10,0)</f>
        <v>Within an hour</v>
      </c>
      <c r="D870" s="70">
        <f>VLOOKUP($B870,Hosts!$A:$M,11,0)</f>
        <v>0.96</v>
      </c>
      <c r="E870" s="70">
        <f>VLOOKUP($B870,Hosts!$A:$M,12,0)</f>
        <v>0.91</v>
      </c>
      <c r="F870" t="str">
        <f>VLOOKUP($B870,Hosts!$A:$M,13,0)</f>
        <v>Yes</v>
      </c>
      <c r="G870" t="str">
        <f>INDEX(Hosts!$A:$M, MATCH(Places!$B870,Hosts!$A:$A,0), MATCH(Places!G$1,Hosts!$A$1:$M$1,0))</f>
        <v>Within an hour</v>
      </c>
      <c r="H870" s="70">
        <f>INDEX(Hosts!$A:$M, MATCH(Places!$B870,Hosts!$A:$A,0), MATCH(Places!H$1,Hosts!$A$1:$M$1,0))</f>
        <v>0.96</v>
      </c>
      <c r="I870" s="70">
        <f>INDEX(Hosts!$A:$M, MATCH(Places!$B870,Hosts!$A:$A,0), MATCH(Places!I$1,Hosts!$A$1:$M$1,0))</f>
        <v>0.91</v>
      </c>
      <c r="J870" t="str">
        <f>INDEX(Hosts!$A:$M, MATCH(Places!$B870,Hosts!$A:$A,0), MATCH(Places!J$1,Hosts!$A$1:$M$1,0))</f>
        <v>Yes</v>
      </c>
      <c r="K870">
        <v>12</v>
      </c>
      <c r="L870" t="str">
        <f>VLOOKUP($K870,Neighborhoods!$A:$C,2,0)</f>
        <v>Brooklyn</v>
      </c>
      <c r="M870" t="str">
        <f>VLOOKUP($K870,Neighborhoods!$A:$C,3,0)</f>
        <v>Williamsburg</v>
      </c>
      <c r="N870" t="str">
        <f>INDEX(Neighborhoods!$A:$C, MATCH(Places!$K870,Neighborhoods!$A:$A,0), MATCH(Places!N$1,Neighborhoods!$A$1:$C$1,0))</f>
        <v>Brooklyn</v>
      </c>
      <c r="O870" t="str">
        <f>INDEX(Neighborhoods!$A:$C, MATCH(Places!$K870,Neighborhoods!$A:$A,0), MATCH(Places!O$1,Neighborhoods!$A$1:$C$1,0))</f>
        <v>Williamsburg</v>
      </c>
      <c r="P870" t="s">
        <v>11822</v>
      </c>
      <c r="Q870" t="str">
        <f t="shared" si="52"/>
        <v>No</v>
      </c>
      <c r="R870">
        <v>6</v>
      </c>
      <c r="S870" t="str">
        <f t="shared" si="53"/>
        <v>Large</v>
      </c>
      <c r="T870" s="50">
        <v>166</v>
      </c>
      <c r="U870" s="70">
        <f t="shared" si="54"/>
        <v>0.03</v>
      </c>
      <c r="V870" s="52">
        <v>4.97</v>
      </c>
      <c r="W870" s="52" t="str" cm="1">
        <f t="array" ref="W870">_xlfn.SWITCH(ROUND(V870,0),5,"Excellent",4,"Good",3,"Ok","Bad")</f>
        <v>Excellent</v>
      </c>
      <c r="X870">
        <v>158</v>
      </c>
      <c r="Y870" t="str">
        <f t="shared" si="55"/>
        <v>Yes</v>
      </c>
      <c r="Z870" s="68">
        <v>41884</v>
      </c>
      <c r="AA870" s="68">
        <v>44048</v>
      </c>
      <c r="AB870">
        <v>207</v>
      </c>
      <c r="AC870" t="s">
        <v>15615</v>
      </c>
    </row>
    <row r="871" spans="1:29" x14ac:dyDescent="0.3">
      <c r="A871" t="s">
        <v>643</v>
      </c>
      <c r="B871">
        <v>1236</v>
      </c>
      <c r="C871" t="str">
        <f>VLOOKUP($B871,Hosts!$A:$M,10,0)</f>
        <v>Within an hour</v>
      </c>
      <c r="D871" s="70">
        <f>VLOOKUP($B871,Hosts!$A:$M,11,0)</f>
        <v>1</v>
      </c>
      <c r="E871" s="70">
        <f>VLOOKUP($B871,Hosts!$A:$M,12,0)</f>
        <v>0.5</v>
      </c>
      <c r="F871" t="str">
        <f>VLOOKUP($B871,Hosts!$A:$M,13,0)</f>
        <v>No</v>
      </c>
      <c r="G871" t="str">
        <f>INDEX(Hosts!$A:$M, MATCH(Places!$B871,Hosts!$A:$A,0), MATCH(Places!G$1,Hosts!$A$1:$M$1,0))</f>
        <v>Within an hour</v>
      </c>
      <c r="H871" s="70">
        <f>INDEX(Hosts!$A:$M, MATCH(Places!$B871,Hosts!$A:$A,0), MATCH(Places!H$1,Hosts!$A$1:$M$1,0))</f>
        <v>1</v>
      </c>
      <c r="I871" s="70">
        <f>INDEX(Hosts!$A:$M, MATCH(Places!$B871,Hosts!$A:$A,0), MATCH(Places!I$1,Hosts!$A$1:$M$1,0))</f>
        <v>0.5</v>
      </c>
      <c r="J871" t="str">
        <f>INDEX(Hosts!$A:$M, MATCH(Places!$B871,Hosts!$A:$A,0), MATCH(Places!J$1,Hosts!$A$1:$M$1,0))</f>
        <v>No</v>
      </c>
      <c r="K871">
        <v>10</v>
      </c>
      <c r="L871" t="str">
        <f>VLOOKUP($K871,Neighborhoods!$A:$C,2,0)</f>
        <v>Brooklyn</v>
      </c>
      <c r="M871" t="str">
        <f>VLOOKUP($K871,Neighborhoods!$A:$C,3,0)</f>
        <v>East Flatbush</v>
      </c>
      <c r="N871" t="str">
        <f>INDEX(Neighborhoods!$A:$C, MATCH(Places!$K871,Neighborhoods!$A:$A,0), MATCH(Places!N$1,Neighborhoods!$A$1:$C$1,0))</f>
        <v>Brooklyn</v>
      </c>
      <c r="O871" t="str">
        <f>INDEX(Neighborhoods!$A:$C, MATCH(Places!$K871,Neighborhoods!$A:$A,0), MATCH(Places!O$1,Neighborhoods!$A$1:$C$1,0))</f>
        <v>East Flatbush</v>
      </c>
      <c r="P871" t="s">
        <v>11822</v>
      </c>
      <c r="Q871" t="str">
        <f t="shared" si="52"/>
        <v>No</v>
      </c>
      <c r="R871">
        <v>2</v>
      </c>
      <c r="S871" t="str">
        <f t="shared" si="53"/>
        <v>Small</v>
      </c>
      <c r="T871" s="50">
        <v>85</v>
      </c>
      <c r="U871" s="70">
        <f t="shared" si="54"/>
        <v>0.03</v>
      </c>
      <c r="V871" s="52">
        <v>4.7300000000000004</v>
      </c>
      <c r="W871" s="52" t="str" cm="1">
        <f t="array" ref="W871">_xlfn.SWITCH(ROUND(V871,0),5,"Excellent",4,"Good",3,"Ok","Bad")</f>
        <v>Excellent</v>
      </c>
      <c r="X871">
        <v>40</v>
      </c>
      <c r="Y871" t="str">
        <f t="shared" si="55"/>
        <v>No</v>
      </c>
      <c r="Z871" s="68">
        <v>41851</v>
      </c>
      <c r="AA871" s="68">
        <v>43832</v>
      </c>
      <c r="AB871">
        <v>236</v>
      </c>
      <c r="AC871" t="s">
        <v>15615</v>
      </c>
    </row>
    <row r="872" spans="1:29" x14ac:dyDescent="0.3">
      <c r="A872" t="s">
        <v>644</v>
      </c>
      <c r="B872">
        <v>1119</v>
      </c>
      <c r="C872" t="str">
        <f>VLOOKUP($B872,Hosts!$A:$M,10,0)</f>
        <v>Within a day</v>
      </c>
      <c r="D872" s="70">
        <f>VLOOKUP($B872,Hosts!$A:$M,11,0)</f>
        <v>1</v>
      </c>
      <c r="E872" s="70">
        <f>VLOOKUP($B872,Hosts!$A:$M,12,0)</f>
        <v>0.67</v>
      </c>
      <c r="F872" t="str">
        <f>VLOOKUP($B872,Hosts!$A:$M,13,0)</f>
        <v>Yes</v>
      </c>
      <c r="G872" t="str">
        <f>INDEX(Hosts!$A:$M, MATCH(Places!$B872,Hosts!$A:$A,0), MATCH(Places!G$1,Hosts!$A$1:$M$1,0))</f>
        <v>Within a day</v>
      </c>
      <c r="H872" s="70">
        <f>INDEX(Hosts!$A:$M, MATCH(Places!$B872,Hosts!$A:$A,0), MATCH(Places!H$1,Hosts!$A$1:$M$1,0))</f>
        <v>1</v>
      </c>
      <c r="I872" s="70">
        <f>INDEX(Hosts!$A:$M, MATCH(Places!$B872,Hosts!$A:$A,0), MATCH(Places!I$1,Hosts!$A$1:$M$1,0))</f>
        <v>0.67</v>
      </c>
      <c r="J872" t="str">
        <f>INDEX(Hosts!$A:$M, MATCH(Places!$B872,Hosts!$A:$A,0), MATCH(Places!J$1,Hosts!$A$1:$M$1,0))</f>
        <v>Yes</v>
      </c>
      <c r="K872">
        <v>12</v>
      </c>
      <c r="L872" t="str">
        <f>VLOOKUP($K872,Neighborhoods!$A:$C,2,0)</f>
        <v>Brooklyn</v>
      </c>
      <c r="M872" t="str">
        <f>VLOOKUP($K872,Neighborhoods!$A:$C,3,0)</f>
        <v>Williamsburg</v>
      </c>
      <c r="N872" t="str">
        <f>INDEX(Neighborhoods!$A:$C, MATCH(Places!$K872,Neighborhoods!$A:$A,0), MATCH(Places!N$1,Neighborhoods!$A$1:$C$1,0))</f>
        <v>Brooklyn</v>
      </c>
      <c r="O872" t="str">
        <f>INDEX(Neighborhoods!$A:$C, MATCH(Places!$K872,Neighborhoods!$A:$A,0), MATCH(Places!O$1,Neighborhoods!$A$1:$C$1,0))</f>
        <v>Williamsburg</v>
      </c>
      <c r="P872" t="s">
        <v>11822</v>
      </c>
      <c r="Q872" t="str">
        <f t="shared" si="52"/>
        <v>No</v>
      </c>
      <c r="R872">
        <v>4</v>
      </c>
      <c r="S872" t="str">
        <f t="shared" si="53"/>
        <v>Medium</v>
      </c>
      <c r="T872" s="50">
        <v>200</v>
      </c>
      <c r="U872" s="70">
        <f t="shared" si="54"/>
        <v>0.04</v>
      </c>
      <c r="V872" s="52">
        <v>4.9800000000000004</v>
      </c>
      <c r="W872" s="52" t="str" cm="1">
        <f t="array" ref="W872">_xlfn.SWITCH(ROUND(V872,0),5,"Excellent",4,"Good",3,"Ok","Bad")</f>
        <v>Excellent</v>
      </c>
      <c r="X872">
        <v>195</v>
      </c>
      <c r="Y872" t="str">
        <f t="shared" si="55"/>
        <v>Yes</v>
      </c>
      <c r="Z872" s="68">
        <v>41861</v>
      </c>
      <c r="AA872" s="68">
        <v>43906</v>
      </c>
      <c r="AB872">
        <v>358</v>
      </c>
      <c r="AC872" t="s">
        <v>15615</v>
      </c>
    </row>
    <row r="873" spans="1:29" x14ac:dyDescent="0.3">
      <c r="A873" t="s">
        <v>645</v>
      </c>
      <c r="B873">
        <v>1698</v>
      </c>
      <c r="C873" t="str">
        <f>VLOOKUP($B873,Hosts!$A:$M,10,0)</f>
        <v>Within a few hours</v>
      </c>
      <c r="D873" s="70">
        <f>VLOOKUP($B873,Hosts!$A:$M,11,0)</f>
        <v>0.88</v>
      </c>
      <c r="E873" s="70">
        <f>VLOOKUP($B873,Hosts!$A:$M,12,0)</f>
        <v>0.95</v>
      </c>
      <c r="F873" t="str">
        <f>VLOOKUP($B873,Hosts!$A:$M,13,0)</f>
        <v>Yes</v>
      </c>
      <c r="G873" t="str">
        <f>INDEX(Hosts!$A:$M, MATCH(Places!$B873,Hosts!$A:$A,0), MATCH(Places!G$1,Hosts!$A$1:$M$1,0))</f>
        <v>Within a few hours</v>
      </c>
      <c r="H873" s="70">
        <f>INDEX(Hosts!$A:$M, MATCH(Places!$B873,Hosts!$A:$A,0), MATCH(Places!H$1,Hosts!$A$1:$M$1,0))</f>
        <v>0.88</v>
      </c>
      <c r="I873" s="70">
        <f>INDEX(Hosts!$A:$M, MATCH(Places!$B873,Hosts!$A:$A,0), MATCH(Places!I$1,Hosts!$A$1:$M$1,0))</f>
        <v>0.95</v>
      </c>
      <c r="J873" t="str">
        <f>INDEX(Hosts!$A:$M, MATCH(Places!$B873,Hosts!$A:$A,0), MATCH(Places!J$1,Hosts!$A$1:$M$1,0))</f>
        <v>Yes</v>
      </c>
      <c r="K873">
        <v>12</v>
      </c>
      <c r="L873" t="str">
        <f>VLOOKUP($K873,Neighborhoods!$A:$C,2,0)</f>
        <v>Brooklyn</v>
      </c>
      <c r="M873" t="str">
        <f>VLOOKUP($K873,Neighborhoods!$A:$C,3,0)</f>
        <v>Williamsburg</v>
      </c>
      <c r="N873" t="str">
        <f>INDEX(Neighborhoods!$A:$C, MATCH(Places!$K873,Neighborhoods!$A:$A,0), MATCH(Places!N$1,Neighborhoods!$A$1:$C$1,0))</f>
        <v>Brooklyn</v>
      </c>
      <c r="O873" t="str">
        <f>INDEX(Neighborhoods!$A:$C, MATCH(Places!$K873,Neighborhoods!$A:$A,0), MATCH(Places!O$1,Neighborhoods!$A$1:$C$1,0))</f>
        <v>Williamsburg</v>
      </c>
      <c r="P873" t="s">
        <v>11822</v>
      </c>
      <c r="Q873" t="str">
        <f t="shared" si="52"/>
        <v>No</v>
      </c>
      <c r="R873">
        <v>4</v>
      </c>
      <c r="S873" t="str">
        <f t="shared" si="53"/>
        <v>Medium</v>
      </c>
      <c r="T873" s="50">
        <v>200</v>
      </c>
      <c r="U873" s="70">
        <f t="shared" si="54"/>
        <v>0.04</v>
      </c>
      <c r="V873" s="52">
        <v>5</v>
      </c>
      <c r="W873" s="52" t="str" cm="1">
        <f t="array" ref="W873">_xlfn.SWITCH(ROUND(V873,0),5,"Excellent",4,"Good",3,"Ok","Bad")</f>
        <v>Excellent</v>
      </c>
      <c r="X873">
        <v>30</v>
      </c>
      <c r="Y873" t="str">
        <f t="shared" si="55"/>
        <v>No</v>
      </c>
      <c r="Z873" s="68">
        <v>41883</v>
      </c>
      <c r="AA873" s="68">
        <v>43831</v>
      </c>
      <c r="AB873">
        <v>329</v>
      </c>
      <c r="AC873" t="s">
        <v>15615</v>
      </c>
    </row>
    <row r="874" spans="1:29" x14ac:dyDescent="0.3">
      <c r="A874" t="s">
        <v>13620</v>
      </c>
      <c r="B874">
        <v>597</v>
      </c>
      <c r="C874" t="str">
        <f>VLOOKUP($B874,Hosts!$A:$M,10,0)</f>
        <v>Within a few hours</v>
      </c>
      <c r="D874" s="70">
        <f>VLOOKUP($B874,Hosts!$A:$M,11,0)</f>
        <v>0.8</v>
      </c>
      <c r="E874" s="70">
        <f>VLOOKUP($B874,Hosts!$A:$M,12,0)</f>
        <v>0.92</v>
      </c>
      <c r="F874" t="str">
        <f>VLOOKUP($B874,Hosts!$A:$M,13,0)</f>
        <v>No</v>
      </c>
      <c r="G874" t="str">
        <f>INDEX(Hosts!$A:$M, MATCH(Places!$B874,Hosts!$A:$A,0), MATCH(Places!G$1,Hosts!$A$1:$M$1,0))</f>
        <v>Within a few hours</v>
      </c>
      <c r="H874" s="70">
        <f>INDEX(Hosts!$A:$M, MATCH(Places!$B874,Hosts!$A:$A,0), MATCH(Places!H$1,Hosts!$A$1:$M$1,0))</f>
        <v>0.8</v>
      </c>
      <c r="I874" s="70">
        <f>INDEX(Hosts!$A:$M, MATCH(Places!$B874,Hosts!$A:$A,0), MATCH(Places!I$1,Hosts!$A$1:$M$1,0))</f>
        <v>0.92</v>
      </c>
      <c r="J874" t="str">
        <f>INDEX(Hosts!$A:$M, MATCH(Places!$B874,Hosts!$A:$A,0), MATCH(Places!J$1,Hosts!$A$1:$M$1,0))</f>
        <v>No</v>
      </c>
      <c r="K874">
        <v>9</v>
      </c>
      <c r="L874" t="str">
        <f>VLOOKUP($K874,Neighborhoods!$A:$C,2,0)</f>
        <v>Brooklyn</v>
      </c>
      <c r="M874" t="str">
        <f>VLOOKUP($K874,Neighborhoods!$A:$C,3,0)</f>
        <v>Crown Heights</v>
      </c>
      <c r="N874" t="str">
        <f>INDEX(Neighborhoods!$A:$C, MATCH(Places!$K874,Neighborhoods!$A:$A,0), MATCH(Places!N$1,Neighborhoods!$A$1:$C$1,0))</f>
        <v>Brooklyn</v>
      </c>
      <c r="O874" t="str">
        <f>INDEX(Neighborhoods!$A:$C, MATCH(Places!$K874,Neighborhoods!$A:$A,0), MATCH(Places!O$1,Neighborhoods!$A$1:$C$1,0))</f>
        <v>Crown Heights</v>
      </c>
      <c r="P874" t="s">
        <v>11822</v>
      </c>
      <c r="Q874" t="str">
        <f t="shared" si="52"/>
        <v>No</v>
      </c>
      <c r="R874">
        <v>7</v>
      </c>
      <c r="S874" t="str">
        <f t="shared" si="53"/>
        <v>Large</v>
      </c>
      <c r="T874" s="50">
        <v>118</v>
      </c>
      <c r="U874" s="70">
        <f t="shared" si="54"/>
        <v>0.03</v>
      </c>
      <c r="V874" s="52">
        <v>4.74</v>
      </c>
      <c r="W874" s="52" t="str" cm="1">
        <f t="array" ref="W874">_xlfn.SWITCH(ROUND(V874,0),5,"Excellent",4,"Good",3,"Ok","Bad")</f>
        <v>Excellent</v>
      </c>
      <c r="X874">
        <v>53</v>
      </c>
      <c r="Y874" t="str">
        <f t="shared" si="55"/>
        <v>No</v>
      </c>
      <c r="Z874" s="68">
        <v>41917</v>
      </c>
      <c r="AA874" s="68">
        <v>43900</v>
      </c>
      <c r="AB874">
        <v>356</v>
      </c>
      <c r="AC874" t="s">
        <v>15616</v>
      </c>
    </row>
    <row r="875" spans="1:29" x14ac:dyDescent="0.3">
      <c r="A875" t="s">
        <v>646</v>
      </c>
      <c r="B875">
        <v>1788</v>
      </c>
      <c r="C875" t="str">
        <f>VLOOKUP($B875,Hosts!$A:$M,10,0)</f>
        <v>Within an hour</v>
      </c>
      <c r="D875" s="70">
        <f>VLOOKUP($B875,Hosts!$A:$M,11,0)</f>
        <v>1</v>
      </c>
      <c r="E875" s="70">
        <f>VLOOKUP($B875,Hosts!$A:$M,12,0)</f>
        <v>0.84</v>
      </c>
      <c r="F875" t="str">
        <f>VLOOKUP($B875,Hosts!$A:$M,13,0)</f>
        <v>No</v>
      </c>
      <c r="G875" t="str">
        <f>INDEX(Hosts!$A:$M, MATCH(Places!$B875,Hosts!$A:$A,0), MATCH(Places!G$1,Hosts!$A$1:$M$1,0))</f>
        <v>Within an hour</v>
      </c>
      <c r="H875" s="70">
        <f>INDEX(Hosts!$A:$M, MATCH(Places!$B875,Hosts!$A:$A,0), MATCH(Places!H$1,Hosts!$A$1:$M$1,0))</f>
        <v>1</v>
      </c>
      <c r="I875" s="70">
        <f>INDEX(Hosts!$A:$M, MATCH(Places!$B875,Hosts!$A:$A,0), MATCH(Places!I$1,Hosts!$A$1:$M$1,0))</f>
        <v>0.84</v>
      </c>
      <c r="J875" t="str">
        <f>INDEX(Hosts!$A:$M, MATCH(Places!$B875,Hosts!$A:$A,0), MATCH(Places!J$1,Hosts!$A$1:$M$1,0))</f>
        <v>No</v>
      </c>
      <c r="K875">
        <v>14</v>
      </c>
      <c r="L875" t="str">
        <f>VLOOKUP($K875,Neighborhoods!$A:$C,2,0)</f>
        <v>Manhattan</v>
      </c>
      <c r="M875" t="str">
        <f>VLOOKUP($K875,Neighborhoods!$A:$C,3,0)</f>
        <v>East Harlem</v>
      </c>
      <c r="N875" t="str">
        <f>INDEX(Neighborhoods!$A:$C, MATCH(Places!$K875,Neighborhoods!$A:$A,0), MATCH(Places!N$1,Neighborhoods!$A$1:$C$1,0))</f>
        <v>Manhattan</v>
      </c>
      <c r="O875" t="str">
        <f>INDEX(Neighborhoods!$A:$C, MATCH(Places!$K875,Neighborhoods!$A:$A,0), MATCH(Places!O$1,Neighborhoods!$A$1:$C$1,0))</f>
        <v>East Harlem</v>
      </c>
      <c r="P875" t="s">
        <v>11822</v>
      </c>
      <c r="Q875" t="str">
        <f t="shared" si="52"/>
        <v>No</v>
      </c>
      <c r="R875">
        <v>2</v>
      </c>
      <c r="S875" t="str">
        <f t="shared" si="53"/>
        <v>Small</v>
      </c>
      <c r="T875" s="50">
        <v>80</v>
      </c>
      <c r="U875" s="70">
        <f t="shared" si="54"/>
        <v>0.03</v>
      </c>
      <c r="V875" s="52">
        <v>4.6399999999999997</v>
      </c>
      <c r="W875" s="52" t="str" cm="1">
        <f t="array" ref="W875">_xlfn.SWITCH(ROUND(V875,0),5,"Excellent",4,"Good",3,"Ok","Bad")</f>
        <v>Excellent</v>
      </c>
      <c r="X875">
        <v>59</v>
      </c>
      <c r="Y875" t="str">
        <f t="shared" si="55"/>
        <v>No</v>
      </c>
      <c r="Z875" s="68">
        <v>41856</v>
      </c>
      <c r="AA875" s="68">
        <v>43887</v>
      </c>
      <c r="AB875">
        <v>6</v>
      </c>
      <c r="AC875" t="s">
        <v>15615</v>
      </c>
    </row>
    <row r="876" spans="1:29" x14ac:dyDescent="0.3">
      <c r="A876" t="s">
        <v>647</v>
      </c>
      <c r="B876">
        <v>1789</v>
      </c>
      <c r="C876" t="str">
        <f>VLOOKUP($B876,Hosts!$A:$M,10,0)</f>
        <v>Within a few hours</v>
      </c>
      <c r="D876" s="70">
        <f>VLOOKUP($B876,Hosts!$A:$M,11,0)</f>
        <v>1</v>
      </c>
      <c r="E876" s="70">
        <f>VLOOKUP($B876,Hosts!$A:$M,12,0)</f>
        <v>0.92</v>
      </c>
      <c r="F876" t="str">
        <f>VLOOKUP($B876,Hosts!$A:$M,13,0)</f>
        <v>No</v>
      </c>
      <c r="G876" t="str">
        <f>INDEX(Hosts!$A:$M, MATCH(Places!$B876,Hosts!$A:$A,0), MATCH(Places!G$1,Hosts!$A$1:$M$1,0))</f>
        <v>Within a few hours</v>
      </c>
      <c r="H876" s="70">
        <f>INDEX(Hosts!$A:$M, MATCH(Places!$B876,Hosts!$A:$A,0), MATCH(Places!H$1,Hosts!$A$1:$M$1,0))</f>
        <v>1</v>
      </c>
      <c r="I876" s="70">
        <f>INDEX(Hosts!$A:$M, MATCH(Places!$B876,Hosts!$A:$A,0), MATCH(Places!I$1,Hosts!$A$1:$M$1,0))</f>
        <v>0.92</v>
      </c>
      <c r="J876" t="str">
        <f>INDEX(Hosts!$A:$M, MATCH(Places!$B876,Hosts!$A:$A,0), MATCH(Places!J$1,Hosts!$A$1:$M$1,0))</f>
        <v>No</v>
      </c>
      <c r="K876">
        <v>8</v>
      </c>
      <c r="L876" t="str">
        <f>VLOOKUP($K876,Neighborhoods!$A:$C,2,0)</f>
        <v>Brooklyn</v>
      </c>
      <c r="M876" t="str">
        <f>VLOOKUP($K876,Neighborhoods!$A:$C,3,0)</f>
        <v>Bushwick</v>
      </c>
      <c r="N876" t="str">
        <f>INDEX(Neighborhoods!$A:$C, MATCH(Places!$K876,Neighborhoods!$A:$A,0), MATCH(Places!N$1,Neighborhoods!$A$1:$C$1,0))</f>
        <v>Brooklyn</v>
      </c>
      <c r="O876" t="str">
        <f>INDEX(Neighborhoods!$A:$C, MATCH(Places!$K876,Neighborhoods!$A:$A,0), MATCH(Places!O$1,Neighborhoods!$A$1:$C$1,0))</f>
        <v>Bushwick</v>
      </c>
      <c r="P876" t="s">
        <v>11822</v>
      </c>
      <c r="Q876" t="str">
        <f t="shared" si="52"/>
        <v>No</v>
      </c>
      <c r="R876">
        <v>4</v>
      </c>
      <c r="S876" t="str">
        <f t="shared" si="53"/>
        <v>Medium</v>
      </c>
      <c r="T876" s="50">
        <v>108</v>
      </c>
      <c r="U876" s="70">
        <f t="shared" si="54"/>
        <v>0.03</v>
      </c>
      <c r="V876" s="52">
        <v>4.6100000000000003</v>
      </c>
      <c r="W876" s="52" t="str" cm="1">
        <f t="array" ref="W876">_xlfn.SWITCH(ROUND(V876,0),5,"Excellent",4,"Good",3,"Ok","Bad")</f>
        <v>Excellent</v>
      </c>
      <c r="X876">
        <v>176</v>
      </c>
      <c r="Y876" t="str">
        <f t="shared" si="55"/>
        <v>No</v>
      </c>
      <c r="Z876" s="68">
        <v>41871</v>
      </c>
      <c r="AA876" s="68">
        <v>44045</v>
      </c>
      <c r="AB876">
        <v>85</v>
      </c>
      <c r="AC876" t="s">
        <v>15615</v>
      </c>
    </row>
    <row r="877" spans="1:29" x14ac:dyDescent="0.3">
      <c r="A877" t="s">
        <v>648</v>
      </c>
      <c r="B877">
        <v>964</v>
      </c>
      <c r="C877" t="str">
        <f>VLOOKUP($B877,Hosts!$A:$M,10,0)</f>
        <v>A few days or more</v>
      </c>
      <c r="D877" s="70">
        <f>VLOOKUP($B877,Hosts!$A:$M,11,0)</f>
        <v>0.08</v>
      </c>
      <c r="E877" s="70">
        <f>VLOOKUP($B877,Hosts!$A:$M,12,0)</f>
        <v>0.25</v>
      </c>
      <c r="F877" t="str">
        <f>VLOOKUP($B877,Hosts!$A:$M,13,0)</f>
        <v>No</v>
      </c>
      <c r="G877" t="str">
        <f>INDEX(Hosts!$A:$M, MATCH(Places!$B877,Hosts!$A:$A,0), MATCH(Places!G$1,Hosts!$A$1:$M$1,0))</f>
        <v>A few days or more</v>
      </c>
      <c r="H877" s="70">
        <f>INDEX(Hosts!$A:$M, MATCH(Places!$B877,Hosts!$A:$A,0), MATCH(Places!H$1,Hosts!$A$1:$M$1,0))</f>
        <v>0.08</v>
      </c>
      <c r="I877" s="70">
        <f>INDEX(Hosts!$A:$M, MATCH(Places!$B877,Hosts!$A:$A,0), MATCH(Places!I$1,Hosts!$A$1:$M$1,0))</f>
        <v>0.25</v>
      </c>
      <c r="J877" t="str">
        <f>INDEX(Hosts!$A:$M, MATCH(Places!$B877,Hosts!$A:$A,0), MATCH(Places!J$1,Hosts!$A$1:$M$1,0))</f>
        <v>No</v>
      </c>
      <c r="K877">
        <v>24</v>
      </c>
      <c r="L877" t="str">
        <f>VLOOKUP($K877,Neighborhoods!$A:$C,2,0)</f>
        <v>Queens</v>
      </c>
      <c r="M877" t="str">
        <f>VLOOKUP($K877,Neighborhoods!$A:$C,3,0)</f>
        <v>Long Island City</v>
      </c>
      <c r="N877" t="str">
        <f>INDEX(Neighborhoods!$A:$C, MATCH(Places!$K877,Neighborhoods!$A:$A,0), MATCH(Places!N$1,Neighborhoods!$A$1:$C$1,0))</f>
        <v>Queens</v>
      </c>
      <c r="O877" t="str">
        <f>INDEX(Neighborhoods!$A:$C, MATCH(Places!$K877,Neighborhoods!$A:$A,0), MATCH(Places!O$1,Neighborhoods!$A$1:$C$1,0))</f>
        <v>Long Island City</v>
      </c>
      <c r="P877" t="s">
        <v>11822</v>
      </c>
      <c r="Q877" t="str">
        <f t="shared" si="52"/>
        <v>No</v>
      </c>
      <c r="R877">
        <v>2</v>
      </c>
      <c r="S877" t="str">
        <f t="shared" si="53"/>
        <v>Small</v>
      </c>
      <c r="T877" s="50">
        <v>130</v>
      </c>
      <c r="U877" s="70">
        <f t="shared" si="54"/>
        <v>0.03</v>
      </c>
      <c r="V877" s="52">
        <v>4.84</v>
      </c>
      <c r="W877" s="52" t="str" cm="1">
        <f t="array" ref="W877">_xlfn.SWITCH(ROUND(V877,0),5,"Excellent",4,"Good",3,"Ok","Bad")</f>
        <v>Excellent</v>
      </c>
      <c r="X877">
        <v>31</v>
      </c>
      <c r="Y877" t="str">
        <f t="shared" si="55"/>
        <v>No</v>
      </c>
      <c r="Z877" s="68">
        <v>41881</v>
      </c>
      <c r="AA877" s="68">
        <v>43811</v>
      </c>
      <c r="AB877">
        <v>356</v>
      </c>
      <c r="AC877" t="s">
        <v>15615</v>
      </c>
    </row>
    <row r="878" spans="1:29" x14ac:dyDescent="0.3">
      <c r="A878" t="s">
        <v>649</v>
      </c>
      <c r="B878">
        <v>1536</v>
      </c>
      <c r="C878" t="str">
        <f>VLOOKUP($B878,Hosts!$A:$M,10,0)</f>
        <v>A few days or more</v>
      </c>
      <c r="D878" s="70">
        <f>VLOOKUP($B878,Hosts!$A:$M,11,0)</f>
        <v>0</v>
      </c>
      <c r="E878" s="70">
        <f>VLOOKUP($B878,Hosts!$A:$M,12,0)</f>
        <v>0.71</v>
      </c>
      <c r="F878" t="str">
        <f>VLOOKUP($B878,Hosts!$A:$M,13,0)</f>
        <v>No</v>
      </c>
      <c r="G878" t="str">
        <f>INDEX(Hosts!$A:$M, MATCH(Places!$B878,Hosts!$A:$A,0), MATCH(Places!G$1,Hosts!$A$1:$M$1,0))</f>
        <v>A few days or more</v>
      </c>
      <c r="H878" s="70">
        <f>INDEX(Hosts!$A:$M, MATCH(Places!$B878,Hosts!$A:$A,0), MATCH(Places!H$1,Hosts!$A$1:$M$1,0))</f>
        <v>0</v>
      </c>
      <c r="I878" s="70">
        <f>INDEX(Hosts!$A:$M, MATCH(Places!$B878,Hosts!$A:$A,0), MATCH(Places!I$1,Hosts!$A$1:$M$1,0))</f>
        <v>0.71</v>
      </c>
      <c r="J878" t="str">
        <f>INDEX(Hosts!$A:$M, MATCH(Places!$B878,Hosts!$A:$A,0), MATCH(Places!J$1,Hosts!$A$1:$M$1,0))</f>
        <v>No</v>
      </c>
      <c r="K878">
        <v>25</v>
      </c>
      <c r="L878" t="str">
        <f>VLOOKUP($K878,Neighborhoods!$A:$C,2,0)</f>
        <v>Queens</v>
      </c>
      <c r="M878" t="str">
        <f>VLOOKUP($K878,Neighborhoods!$A:$C,3,0)</f>
        <v>Ridgewood</v>
      </c>
      <c r="N878" t="str">
        <f>INDEX(Neighborhoods!$A:$C, MATCH(Places!$K878,Neighborhoods!$A:$A,0), MATCH(Places!N$1,Neighborhoods!$A$1:$C$1,0))</f>
        <v>Queens</v>
      </c>
      <c r="O878" t="str">
        <f>INDEX(Neighborhoods!$A:$C, MATCH(Places!$K878,Neighborhoods!$A:$A,0), MATCH(Places!O$1,Neighborhoods!$A$1:$C$1,0))</f>
        <v>Ridgewood</v>
      </c>
      <c r="P878" t="s">
        <v>1</v>
      </c>
      <c r="Q878" t="str">
        <f t="shared" si="52"/>
        <v>Yes</v>
      </c>
      <c r="R878">
        <v>2</v>
      </c>
      <c r="S878" t="str">
        <f t="shared" si="53"/>
        <v>Small</v>
      </c>
      <c r="T878" s="50">
        <v>61</v>
      </c>
      <c r="U878" s="70">
        <f t="shared" si="54"/>
        <v>0.03</v>
      </c>
      <c r="V878" s="52">
        <v>4.4800000000000004</v>
      </c>
      <c r="W878" s="52" t="str" cm="1">
        <f t="array" ref="W878">_xlfn.SWITCH(ROUND(V878,0),5,"Excellent",4,"Good",3,"Ok","Bad")</f>
        <v>Good</v>
      </c>
      <c r="X878">
        <v>180</v>
      </c>
      <c r="Y878" t="str">
        <f t="shared" si="55"/>
        <v>No</v>
      </c>
      <c r="Z878" s="68">
        <v>41849</v>
      </c>
      <c r="AA878" s="68">
        <v>43745</v>
      </c>
      <c r="AB878">
        <v>365</v>
      </c>
      <c r="AC878" t="s">
        <v>15615</v>
      </c>
    </row>
    <row r="879" spans="1:29" x14ac:dyDescent="0.3">
      <c r="A879" t="s">
        <v>650</v>
      </c>
      <c r="B879">
        <v>1605</v>
      </c>
      <c r="C879" t="str">
        <f>VLOOKUP($B879,Hosts!$A:$M,10,0)</f>
        <v>Within an hour</v>
      </c>
      <c r="D879" s="70">
        <f>VLOOKUP($B879,Hosts!$A:$M,11,0)</f>
        <v>0.92</v>
      </c>
      <c r="E879" s="70">
        <f>VLOOKUP($B879,Hosts!$A:$M,12,0)</f>
        <v>0.84</v>
      </c>
      <c r="F879" t="str">
        <f>VLOOKUP($B879,Hosts!$A:$M,13,0)</f>
        <v>No</v>
      </c>
      <c r="G879" t="str">
        <f>INDEX(Hosts!$A:$M, MATCH(Places!$B879,Hosts!$A:$A,0), MATCH(Places!G$1,Hosts!$A$1:$M$1,0))</f>
        <v>Within an hour</v>
      </c>
      <c r="H879" s="70">
        <f>INDEX(Hosts!$A:$M, MATCH(Places!$B879,Hosts!$A:$A,0), MATCH(Places!H$1,Hosts!$A$1:$M$1,0))</f>
        <v>0.92</v>
      </c>
      <c r="I879" s="70">
        <f>INDEX(Hosts!$A:$M, MATCH(Places!$B879,Hosts!$A:$A,0), MATCH(Places!I$1,Hosts!$A$1:$M$1,0))</f>
        <v>0.84</v>
      </c>
      <c r="J879" t="str">
        <f>INDEX(Hosts!$A:$M, MATCH(Places!$B879,Hosts!$A:$A,0), MATCH(Places!J$1,Hosts!$A$1:$M$1,0))</f>
        <v>No</v>
      </c>
      <c r="K879">
        <v>19</v>
      </c>
      <c r="L879" t="str">
        <f>VLOOKUP($K879,Neighborhoods!$A:$C,2,0)</f>
        <v>Manhattan</v>
      </c>
      <c r="M879" t="str">
        <f>VLOOKUP($K879,Neighborhoods!$A:$C,3,0)</f>
        <v>Upper East Side</v>
      </c>
      <c r="N879" t="str">
        <f>INDEX(Neighborhoods!$A:$C, MATCH(Places!$K879,Neighborhoods!$A:$A,0), MATCH(Places!N$1,Neighborhoods!$A$1:$C$1,0))</f>
        <v>Manhattan</v>
      </c>
      <c r="O879" t="str">
        <f>INDEX(Neighborhoods!$A:$C, MATCH(Places!$K879,Neighborhoods!$A:$A,0), MATCH(Places!O$1,Neighborhoods!$A$1:$C$1,0))</f>
        <v>Upper East Side</v>
      </c>
      <c r="P879" t="s">
        <v>11822</v>
      </c>
      <c r="Q879" t="str">
        <f t="shared" si="52"/>
        <v>No</v>
      </c>
      <c r="R879">
        <v>3</v>
      </c>
      <c r="S879" t="str">
        <f t="shared" si="53"/>
        <v>Medium</v>
      </c>
      <c r="T879" s="50">
        <v>139</v>
      </c>
      <c r="U879" s="70">
        <f t="shared" si="54"/>
        <v>0.03</v>
      </c>
      <c r="V879" s="52">
        <v>5</v>
      </c>
      <c r="W879" s="52" t="str" cm="1">
        <f t="array" ref="W879">_xlfn.SWITCH(ROUND(V879,0),5,"Excellent",4,"Good",3,"Ok","Bad")</f>
        <v>Excellent</v>
      </c>
      <c r="X879">
        <v>3</v>
      </c>
      <c r="Y879" t="str">
        <f t="shared" si="55"/>
        <v>No</v>
      </c>
      <c r="Z879" s="68">
        <v>42590</v>
      </c>
      <c r="AA879" s="68">
        <v>43322</v>
      </c>
      <c r="AB879">
        <v>365</v>
      </c>
      <c r="AC879" t="s">
        <v>15615</v>
      </c>
    </row>
    <row r="880" spans="1:29" x14ac:dyDescent="0.3">
      <c r="A880" t="s">
        <v>13779</v>
      </c>
      <c r="B880">
        <v>1239</v>
      </c>
      <c r="C880" t="str">
        <f>VLOOKUP($B880,Hosts!$A:$M,10,0)</f>
        <v>Within an hour</v>
      </c>
      <c r="D880" s="70">
        <f>VLOOKUP($B880,Hosts!$A:$M,11,0)</f>
        <v>0.98</v>
      </c>
      <c r="E880" s="70">
        <f>VLOOKUP($B880,Hosts!$A:$M,12,0)</f>
        <v>1</v>
      </c>
      <c r="F880" t="str">
        <f>VLOOKUP($B880,Hosts!$A:$M,13,0)</f>
        <v>No</v>
      </c>
      <c r="G880" t="str">
        <f>INDEX(Hosts!$A:$M, MATCH(Places!$B880,Hosts!$A:$A,0), MATCH(Places!G$1,Hosts!$A$1:$M$1,0))</f>
        <v>Within an hour</v>
      </c>
      <c r="H880" s="70">
        <f>INDEX(Hosts!$A:$M, MATCH(Places!$B880,Hosts!$A:$A,0), MATCH(Places!H$1,Hosts!$A$1:$M$1,0))</f>
        <v>0.98</v>
      </c>
      <c r="I880" s="70">
        <f>INDEX(Hosts!$A:$M, MATCH(Places!$B880,Hosts!$A:$A,0), MATCH(Places!I$1,Hosts!$A$1:$M$1,0))</f>
        <v>1</v>
      </c>
      <c r="J880" t="str">
        <f>INDEX(Hosts!$A:$M, MATCH(Places!$B880,Hosts!$A:$A,0), MATCH(Places!J$1,Hosts!$A$1:$M$1,0))</f>
        <v>No</v>
      </c>
      <c r="K880">
        <v>11</v>
      </c>
      <c r="L880" t="str">
        <f>VLOOKUP($K880,Neighborhoods!$A:$C,2,0)</f>
        <v>Brooklyn</v>
      </c>
      <c r="M880" t="str">
        <f>VLOOKUP($K880,Neighborhoods!$A:$C,3,0)</f>
        <v>Greenpoint</v>
      </c>
      <c r="N880" t="str">
        <f>INDEX(Neighborhoods!$A:$C, MATCH(Places!$K880,Neighborhoods!$A:$A,0), MATCH(Places!N$1,Neighborhoods!$A$1:$C$1,0))</f>
        <v>Brooklyn</v>
      </c>
      <c r="O880" t="str">
        <f>INDEX(Neighborhoods!$A:$C, MATCH(Places!$K880,Neighborhoods!$A:$A,0), MATCH(Places!O$1,Neighborhoods!$A$1:$C$1,0))</f>
        <v>Greenpoint</v>
      </c>
      <c r="P880" t="s">
        <v>11822</v>
      </c>
      <c r="Q880" t="str">
        <f t="shared" si="52"/>
        <v>No</v>
      </c>
      <c r="R880">
        <v>4</v>
      </c>
      <c r="S880" t="str">
        <f t="shared" si="53"/>
        <v>Medium</v>
      </c>
      <c r="T880" s="50">
        <v>119</v>
      </c>
      <c r="U880" s="70">
        <f t="shared" si="54"/>
        <v>0.03</v>
      </c>
      <c r="V880" s="52">
        <v>4.67</v>
      </c>
      <c r="W880" s="52" t="str" cm="1">
        <f t="array" ref="W880">_xlfn.SWITCH(ROUND(V880,0),5,"Excellent",4,"Good",3,"Ok","Bad")</f>
        <v>Excellent</v>
      </c>
      <c r="X880">
        <v>3</v>
      </c>
      <c r="Y880" t="str">
        <f t="shared" si="55"/>
        <v>No</v>
      </c>
      <c r="Z880" s="68">
        <v>42489</v>
      </c>
      <c r="AA880" s="68">
        <v>42622</v>
      </c>
      <c r="AB880">
        <v>335</v>
      </c>
      <c r="AC880" t="s">
        <v>15616</v>
      </c>
    </row>
    <row r="881" spans="1:29" x14ac:dyDescent="0.3">
      <c r="A881" t="s">
        <v>15334</v>
      </c>
      <c r="B881">
        <v>465</v>
      </c>
      <c r="C881" t="str">
        <f>VLOOKUP($B881,Hosts!$A:$M,10,0)</f>
        <v>Within a few hours</v>
      </c>
      <c r="D881" s="70">
        <f>VLOOKUP($B881,Hosts!$A:$M,11,0)</f>
        <v>0.85</v>
      </c>
      <c r="E881" s="70">
        <f>VLOOKUP($B881,Hosts!$A:$M,12,0)</f>
        <v>0.38</v>
      </c>
      <c r="F881" t="str">
        <f>VLOOKUP($B881,Hosts!$A:$M,13,0)</f>
        <v>No</v>
      </c>
      <c r="G881" t="str">
        <f>INDEX(Hosts!$A:$M, MATCH(Places!$B881,Hosts!$A:$A,0), MATCH(Places!G$1,Hosts!$A$1:$M$1,0))</f>
        <v>Within a few hours</v>
      </c>
      <c r="H881" s="70">
        <f>INDEX(Hosts!$A:$M, MATCH(Places!$B881,Hosts!$A:$A,0), MATCH(Places!H$1,Hosts!$A$1:$M$1,0))</f>
        <v>0.85</v>
      </c>
      <c r="I881" s="70">
        <f>INDEX(Hosts!$A:$M, MATCH(Places!$B881,Hosts!$A:$A,0), MATCH(Places!I$1,Hosts!$A$1:$M$1,0))</f>
        <v>0.38</v>
      </c>
      <c r="J881" t="str">
        <f>INDEX(Hosts!$A:$M, MATCH(Places!$B881,Hosts!$A:$A,0), MATCH(Places!J$1,Hosts!$A$1:$M$1,0))</f>
        <v>No</v>
      </c>
      <c r="K881">
        <v>17</v>
      </c>
      <c r="L881" t="str">
        <f>VLOOKUP($K881,Neighborhoods!$A:$C,2,0)</f>
        <v>Manhattan</v>
      </c>
      <c r="M881" t="str">
        <f>VLOOKUP($K881,Neighborhoods!$A:$C,3,0)</f>
        <v>Hell's Kitchen</v>
      </c>
      <c r="N881" t="str">
        <f>INDEX(Neighborhoods!$A:$C, MATCH(Places!$K881,Neighborhoods!$A:$A,0), MATCH(Places!N$1,Neighborhoods!$A$1:$C$1,0))</f>
        <v>Manhattan</v>
      </c>
      <c r="O881" t="str">
        <f>INDEX(Neighborhoods!$A:$C, MATCH(Places!$K881,Neighborhoods!$A:$A,0), MATCH(Places!O$1,Neighborhoods!$A$1:$C$1,0))</f>
        <v>Hell's Kitchen</v>
      </c>
      <c r="P881" t="s">
        <v>11822</v>
      </c>
      <c r="Q881" t="str">
        <f t="shared" si="52"/>
        <v>No</v>
      </c>
      <c r="R881">
        <v>2</v>
      </c>
      <c r="S881" t="str">
        <f t="shared" si="53"/>
        <v>Small</v>
      </c>
      <c r="T881" s="50">
        <v>115</v>
      </c>
      <c r="U881" s="70">
        <f t="shared" si="54"/>
        <v>0.03</v>
      </c>
      <c r="V881" s="52">
        <v>4.67</v>
      </c>
      <c r="W881" s="52" t="str" cm="1">
        <f t="array" ref="W881">_xlfn.SWITCH(ROUND(V881,0),5,"Excellent",4,"Good",3,"Ok","Bad")</f>
        <v>Excellent</v>
      </c>
      <c r="X881">
        <v>3</v>
      </c>
      <c r="Y881" t="str">
        <f t="shared" si="55"/>
        <v>No</v>
      </c>
      <c r="Z881" s="68">
        <v>42031</v>
      </c>
      <c r="AA881" s="68">
        <v>42422</v>
      </c>
      <c r="AB881">
        <v>365</v>
      </c>
      <c r="AC881" t="s">
        <v>15615</v>
      </c>
    </row>
    <row r="882" spans="1:29" x14ac:dyDescent="0.3">
      <c r="A882" t="s">
        <v>652</v>
      </c>
      <c r="B882">
        <v>465</v>
      </c>
      <c r="C882" t="str">
        <f>VLOOKUP($B882,Hosts!$A:$M,10,0)</f>
        <v>Within a few hours</v>
      </c>
      <c r="D882" s="70">
        <f>VLOOKUP($B882,Hosts!$A:$M,11,0)</f>
        <v>0.85</v>
      </c>
      <c r="E882" s="70">
        <f>VLOOKUP($B882,Hosts!$A:$M,12,0)</f>
        <v>0.38</v>
      </c>
      <c r="F882" t="str">
        <f>VLOOKUP($B882,Hosts!$A:$M,13,0)</f>
        <v>No</v>
      </c>
      <c r="G882" t="str">
        <f>INDEX(Hosts!$A:$M, MATCH(Places!$B882,Hosts!$A:$A,0), MATCH(Places!G$1,Hosts!$A$1:$M$1,0))</f>
        <v>Within a few hours</v>
      </c>
      <c r="H882" s="70">
        <f>INDEX(Hosts!$A:$M, MATCH(Places!$B882,Hosts!$A:$A,0), MATCH(Places!H$1,Hosts!$A$1:$M$1,0))</f>
        <v>0.85</v>
      </c>
      <c r="I882" s="70">
        <f>INDEX(Hosts!$A:$M, MATCH(Places!$B882,Hosts!$A:$A,0), MATCH(Places!I$1,Hosts!$A$1:$M$1,0))</f>
        <v>0.38</v>
      </c>
      <c r="J882" t="str">
        <f>INDEX(Hosts!$A:$M, MATCH(Places!$B882,Hosts!$A:$A,0), MATCH(Places!J$1,Hosts!$A$1:$M$1,0))</f>
        <v>No</v>
      </c>
      <c r="K882">
        <v>17</v>
      </c>
      <c r="L882" t="str">
        <f>VLOOKUP($K882,Neighborhoods!$A:$C,2,0)</f>
        <v>Manhattan</v>
      </c>
      <c r="M882" t="str">
        <f>VLOOKUP($K882,Neighborhoods!$A:$C,3,0)</f>
        <v>Hell's Kitchen</v>
      </c>
      <c r="N882" t="str">
        <f>INDEX(Neighborhoods!$A:$C, MATCH(Places!$K882,Neighborhoods!$A:$A,0), MATCH(Places!N$1,Neighborhoods!$A$1:$C$1,0))</f>
        <v>Manhattan</v>
      </c>
      <c r="O882" t="str">
        <f>INDEX(Neighborhoods!$A:$C, MATCH(Places!$K882,Neighborhoods!$A:$A,0), MATCH(Places!O$1,Neighborhoods!$A$1:$C$1,0))</f>
        <v>Hell's Kitchen</v>
      </c>
      <c r="P882" t="s">
        <v>11822</v>
      </c>
      <c r="Q882" t="str">
        <f t="shared" si="52"/>
        <v>No</v>
      </c>
      <c r="R882">
        <v>2</v>
      </c>
      <c r="S882" t="str">
        <f t="shared" si="53"/>
        <v>Small</v>
      </c>
      <c r="T882" s="50">
        <v>110</v>
      </c>
      <c r="U882" s="70">
        <f t="shared" si="54"/>
        <v>0.03</v>
      </c>
      <c r="V882" s="52">
        <v>4.6399999999999997</v>
      </c>
      <c r="W882" s="52" t="str" cm="1">
        <f t="array" ref="W882">_xlfn.SWITCH(ROUND(V882,0),5,"Excellent",4,"Good",3,"Ok","Bad")</f>
        <v>Excellent</v>
      </c>
      <c r="X882">
        <v>11</v>
      </c>
      <c r="Y882" t="str">
        <f t="shared" si="55"/>
        <v>No</v>
      </c>
      <c r="Z882" s="68">
        <v>41988</v>
      </c>
      <c r="AA882" s="68">
        <v>44006</v>
      </c>
      <c r="AB882">
        <v>365</v>
      </c>
      <c r="AC882" t="s">
        <v>15615</v>
      </c>
    </row>
    <row r="883" spans="1:29" x14ac:dyDescent="0.3">
      <c r="A883" t="s">
        <v>653</v>
      </c>
      <c r="B883">
        <v>1566</v>
      </c>
      <c r="C883" t="str">
        <f>VLOOKUP($B883,Hosts!$A:$M,10,0)</f>
        <v>Within an hour</v>
      </c>
      <c r="D883" s="70">
        <f>VLOOKUP($B883,Hosts!$A:$M,11,0)</f>
        <v>1</v>
      </c>
      <c r="E883" s="70">
        <f>VLOOKUP($B883,Hosts!$A:$M,12,0)</f>
        <v>0.98</v>
      </c>
      <c r="F883" t="str">
        <f>VLOOKUP($B883,Hosts!$A:$M,13,0)</f>
        <v>Yes</v>
      </c>
      <c r="G883" t="str">
        <f>INDEX(Hosts!$A:$M, MATCH(Places!$B883,Hosts!$A:$A,0), MATCH(Places!G$1,Hosts!$A$1:$M$1,0))</f>
        <v>Within an hour</v>
      </c>
      <c r="H883" s="70">
        <f>INDEX(Hosts!$A:$M, MATCH(Places!$B883,Hosts!$A:$A,0), MATCH(Places!H$1,Hosts!$A$1:$M$1,0))</f>
        <v>1</v>
      </c>
      <c r="I883" s="70">
        <f>INDEX(Hosts!$A:$M, MATCH(Places!$B883,Hosts!$A:$A,0), MATCH(Places!I$1,Hosts!$A$1:$M$1,0))</f>
        <v>0.98</v>
      </c>
      <c r="J883" t="str">
        <f>INDEX(Hosts!$A:$M, MATCH(Places!$B883,Hosts!$A:$A,0), MATCH(Places!J$1,Hosts!$A$1:$M$1,0))</f>
        <v>Yes</v>
      </c>
      <c r="K883">
        <v>17</v>
      </c>
      <c r="L883" t="str">
        <f>VLOOKUP($K883,Neighborhoods!$A:$C,2,0)</f>
        <v>Manhattan</v>
      </c>
      <c r="M883" t="str">
        <f>VLOOKUP($K883,Neighborhoods!$A:$C,3,0)</f>
        <v>Hell's Kitchen</v>
      </c>
      <c r="N883" t="str">
        <f>INDEX(Neighborhoods!$A:$C, MATCH(Places!$K883,Neighborhoods!$A:$A,0), MATCH(Places!N$1,Neighborhoods!$A$1:$C$1,0))</f>
        <v>Manhattan</v>
      </c>
      <c r="O883" t="str">
        <f>INDEX(Neighborhoods!$A:$C, MATCH(Places!$K883,Neighborhoods!$A:$A,0), MATCH(Places!O$1,Neighborhoods!$A$1:$C$1,0))</f>
        <v>Hell's Kitchen</v>
      </c>
      <c r="P883" t="s">
        <v>1</v>
      </c>
      <c r="Q883" t="str">
        <f t="shared" si="52"/>
        <v>Yes</v>
      </c>
      <c r="R883">
        <v>2</v>
      </c>
      <c r="S883" t="str">
        <f t="shared" si="53"/>
        <v>Small</v>
      </c>
      <c r="T883" s="50">
        <v>36</v>
      </c>
      <c r="U883" s="70">
        <f t="shared" si="54"/>
        <v>0.03</v>
      </c>
      <c r="V883" s="52">
        <v>4.96</v>
      </c>
      <c r="W883" s="52" t="str" cm="1">
        <f t="array" ref="W883">_xlfn.SWITCH(ROUND(V883,0),5,"Excellent",4,"Good",3,"Ok","Bad")</f>
        <v>Excellent</v>
      </c>
      <c r="X883">
        <v>212</v>
      </c>
      <c r="Y883" t="str">
        <f t="shared" si="55"/>
        <v>Yes</v>
      </c>
      <c r="Z883" s="68">
        <v>41903</v>
      </c>
      <c r="AA883" s="68">
        <v>44044</v>
      </c>
      <c r="AB883">
        <v>187</v>
      </c>
      <c r="AC883" t="s">
        <v>15616</v>
      </c>
    </row>
    <row r="884" spans="1:29" x14ac:dyDescent="0.3">
      <c r="A884" t="s">
        <v>654</v>
      </c>
      <c r="B884">
        <v>274</v>
      </c>
      <c r="C884" t="str">
        <f>VLOOKUP($B884,Hosts!$A:$M,10,0)</f>
        <v>Within an hour</v>
      </c>
      <c r="D884" s="70">
        <f>VLOOKUP($B884,Hosts!$A:$M,11,0)</f>
        <v>1</v>
      </c>
      <c r="E884" s="70">
        <f>VLOOKUP($B884,Hosts!$A:$M,12,0)</f>
        <v>0.9</v>
      </c>
      <c r="F884" t="str">
        <f>VLOOKUP($B884,Hosts!$A:$M,13,0)</f>
        <v>Yes</v>
      </c>
      <c r="G884" t="str">
        <f>INDEX(Hosts!$A:$M, MATCH(Places!$B884,Hosts!$A:$A,0), MATCH(Places!G$1,Hosts!$A$1:$M$1,0))</f>
        <v>Within an hour</v>
      </c>
      <c r="H884" s="70">
        <f>INDEX(Hosts!$A:$M, MATCH(Places!$B884,Hosts!$A:$A,0), MATCH(Places!H$1,Hosts!$A$1:$M$1,0))</f>
        <v>1</v>
      </c>
      <c r="I884" s="70">
        <f>INDEX(Hosts!$A:$M, MATCH(Places!$B884,Hosts!$A:$A,0), MATCH(Places!I$1,Hosts!$A$1:$M$1,0))</f>
        <v>0.9</v>
      </c>
      <c r="J884" t="str">
        <f>INDEX(Hosts!$A:$M, MATCH(Places!$B884,Hosts!$A:$A,0), MATCH(Places!J$1,Hosts!$A$1:$M$1,0))</f>
        <v>Yes</v>
      </c>
      <c r="K884">
        <v>9</v>
      </c>
      <c r="L884" t="str">
        <f>VLOOKUP($K884,Neighborhoods!$A:$C,2,0)</f>
        <v>Brooklyn</v>
      </c>
      <c r="M884" t="str">
        <f>VLOOKUP($K884,Neighborhoods!$A:$C,3,0)</f>
        <v>Crown Heights</v>
      </c>
      <c r="N884" t="str">
        <f>INDEX(Neighborhoods!$A:$C, MATCH(Places!$K884,Neighborhoods!$A:$A,0), MATCH(Places!N$1,Neighborhoods!$A$1:$C$1,0))</f>
        <v>Brooklyn</v>
      </c>
      <c r="O884" t="str">
        <f>INDEX(Neighborhoods!$A:$C, MATCH(Places!$K884,Neighborhoods!$A:$A,0), MATCH(Places!O$1,Neighborhoods!$A$1:$C$1,0))</f>
        <v>Crown Heights</v>
      </c>
      <c r="P884" t="s">
        <v>11822</v>
      </c>
      <c r="Q884" t="str">
        <f t="shared" si="52"/>
        <v>No</v>
      </c>
      <c r="R884">
        <v>5</v>
      </c>
      <c r="S884" t="str">
        <f t="shared" si="53"/>
        <v>Medium</v>
      </c>
      <c r="T884" s="50">
        <v>131</v>
      </c>
      <c r="U884" s="70">
        <f t="shared" si="54"/>
        <v>0.03</v>
      </c>
      <c r="V884" s="52">
        <v>4.9000000000000004</v>
      </c>
      <c r="W884" s="52" t="str" cm="1">
        <f t="array" ref="W884">_xlfn.SWITCH(ROUND(V884,0),5,"Excellent",4,"Good",3,"Ok","Bad")</f>
        <v>Excellent</v>
      </c>
      <c r="X884">
        <v>274</v>
      </c>
      <c r="Y884" t="str">
        <f t="shared" si="55"/>
        <v>Yes</v>
      </c>
      <c r="Z884" s="68">
        <v>41861</v>
      </c>
      <c r="AA884" s="68">
        <v>44003</v>
      </c>
      <c r="AB884">
        <v>332</v>
      </c>
      <c r="AC884" t="s">
        <v>15615</v>
      </c>
    </row>
    <row r="885" spans="1:29" x14ac:dyDescent="0.3">
      <c r="A885" t="s">
        <v>14807</v>
      </c>
      <c r="B885">
        <v>1605</v>
      </c>
      <c r="C885" t="str">
        <f>VLOOKUP($B885,Hosts!$A:$M,10,0)</f>
        <v>Within an hour</v>
      </c>
      <c r="D885" s="70">
        <f>VLOOKUP($B885,Hosts!$A:$M,11,0)</f>
        <v>0.92</v>
      </c>
      <c r="E885" s="70">
        <f>VLOOKUP($B885,Hosts!$A:$M,12,0)</f>
        <v>0.84</v>
      </c>
      <c r="F885" t="str">
        <f>VLOOKUP($B885,Hosts!$A:$M,13,0)</f>
        <v>No</v>
      </c>
      <c r="G885" t="str">
        <f>INDEX(Hosts!$A:$M, MATCH(Places!$B885,Hosts!$A:$A,0), MATCH(Places!G$1,Hosts!$A$1:$M$1,0))</f>
        <v>Within an hour</v>
      </c>
      <c r="H885" s="70">
        <f>INDEX(Hosts!$A:$M, MATCH(Places!$B885,Hosts!$A:$A,0), MATCH(Places!H$1,Hosts!$A$1:$M$1,0))</f>
        <v>0.92</v>
      </c>
      <c r="I885" s="70">
        <f>INDEX(Hosts!$A:$M, MATCH(Places!$B885,Hosts!$A:$A,0), MATCH(Places!I$1,Hosts!$A$1:$M$1,0))</f>
        <v>0.84</v>
      </c>
      <c r="J885" t="str">
        <f>INDEX(Hosts!$A:$M, MATCH(Places!$B885,Hosts!$A:$A,0), MATCH(Places!J$1,Hosts!$A$1:$M$1,0))</f>
        <v>No</v>
      </c>
      <c r="K885">
        <v>19</v>
      </c>
      <c r="L885" t="str">
        <f>VLOOKUP($K885,Neighborhoods!$A:$C,2,0)</f>
        <v>Manhattan</v>
      </c>
      <c r="M885" t="str">
        <f>VLOOKUP($K885,Neighborhoods!$A:$C,3,0)</f>
        <v>Upper East Side</v>
      </c>
      <c r="N885" t="str">
        <f>INDEX(Neighborhoods!$A:$C, MATCH(Places!$K885,Neighborhoods!$A:$A,0), MATCH(Places!N$1,Neighborhoods!$A$1:$C$1,0))</f>
        <v>Manhattan</v>
      </c>
      <c r="O885" t="str">
        <f>INDEX(Neighborhoods!$A:$C, MATCH(Places!$K885,Neighborhoods!$A:$A,0), MATCH(Places!O$1,Neighborhoods!$A$1:$C$1,0))</f>
        <v>Upper East Side</v>
      </c>
      <c r="P885" t="s">
        <v>11822</v>
      </c>
      <c r="Q885" t="str">
        <f t="shared" si="52"/>
        <v>No</v>
      </c>
      <c r="R885">
        <v>2</v>
      </c>
      <c r="S885" t="str">
        <f t="shared" si="53"/>
        <v>Small</v>
      </c>
      <c r="T885" s="50">
        <v>116</v>
      </c>
      <c r="U885" s="70">
        <f t="shared" si="54"/>
        <v>0.03</v>
      </c>
      <c r="V885" s="52">
        <v>4.5</v>
      </c>
      <c r="W885" s="52" t="str" cm="1">
        <f t="array" ref="W885">_xlfn.SWITCH(ROUND(V885,0),5,"Excellent",4,"Good",3,"Ok","Bad")</f>
        <v>Excellent</v>
      </c>
      <c r="X885">
        <v>6</v>
      </c>
      <c r="Y885" t="str">
        <f t="shared" si="55"/>
        <v>No</v>
      </c>
      <c r="Z885" s="68">
        <v>42140</v>
      </c>
      <c r="AA885" s="68">
        <v>43893</v>
      </c>
      <c r="AB885">
        <v>365</v>
      </c>
      <c r="AC885" t="s">
        <v>15615</v>
      </c>
    </row>
    <row r="886" spans="1:29" x14ac:dyDescent="0.3">
      <c r="A886" t="s">
        <v>655</v>
      </c>
      <c r="B886">
        <v>3497</v>
      </c>
      <c r="C886" t="str">
        <f>VLOOKUP($B886,Hosts!$A:$M,10,0)</f>
        <v>A few days or more</v>
      </c>
      <c r="D886" s="70">
        <f>VLOOKUP($B886,Hosts!$A:$M,11,0)</f>
        <v>0.3</v>
      </c>
      <c r="E886" s="70">
        <f>VLOOKUP($B886,Hosts!$A:$M,12,0)</f>
        <v>0.56999999999999995</v>
      </c>
      <c r="F886" t="str">
        <f>VLOOKUP($B886,Hosts!$A:$M,13,0)</f>
        <v>No</v>
      </c>
      <c r="G886" t="str">
        <f>INDEX(Hosts!$A:$M, MATCH(Places!$B886,Hosts!$A:$A,0), MATCH(Places!G$1,Hosts!$A$1:$M$1,0))</f>
        <v>A few days or more</v>
      </c>
      <c r="H886" s="70">
        <f>INDEX(Hosts!$A:$M, MATCH(Places!$B886,Hosts!$A:$A,0), MATCH(Places!H$1,Hosts!$A$1:$M$1,0))</f>
        <v>0.3</v>
      </c>
      <c r="I886" s="70">
        <f>INDEX(Hosts!$A:$M, MATCH(Places!$B886,Hosts!$A:$A,0), MATCH(Places!I$1,Hosts!$A$1:$M$1,0))</f>
        <v>0.56999999999999995</v>
      </c>
      <c r="J886" t="str">
        <f>INDEX(Hosts!$A:$M, MATCH(Places!$B886,Hosts!$A:$A,0), MATCH(Places!J$1,Hosts!$A$1:$M$1,0))</f>
        <v>No</v>
      </c>
      <c r="K886">
        <v>7</v>
      </c>
      <c r="L886" t="str">
        <f>VLOOKUP($K886,Neighborhoods!$A:$C,2,0)</f>
        <v>Brooklyn</v>
      </c>
      <c r="M886" t="str">
        <f>VLOOKUP($K886,Neighborhoods!$A:$C,3,0)</f>
        <v>Bedford-Stuyvesant</v>
      </c>
      <c r="N886" t="str">
        <f>INDEX(Neighborhoods!$A:$C, MATCH(Places!$K886,Neighborhoods!$A:$A,0), MATCH(Places!N$1,Neighborhoods!$A$1:$C$1,0))</f>
        <v>Brooklyn</v>
      </c>
      <c r="O886" t="str">
        <f>INDEX(Neighborhoods!$A:$C, MATCH(Places!$K886,Neighborhoods!$A:$A,0), MATCH(Places!O$1,Neighborhoods!$A$1:$C$1,0))</f>
        <v>Bedford-Stuyvesant</v>
      </c>
      <c r="P886" t="s">
        <v>11822</v>
      </c>
      <c r="Q886" t="str">
        <f t="shared" si="52"/>
        <v>No</v>
      </c>
      <c r="R886">
        <v>4</v>
      </c>
      <c r="S886" t="str">
        <f t="shared" si="53"/>
        <v>Medium</v>
      </c>
      <c r="T886" s="50">
        <v>110</v>
      </c>
      <c r="U886" s="70">
        <f t="shared" si="54"/>
        <v>0.03</v>
      </c>
      <c r="V886" s="52">
        <v>4.63</v>
      </c>
      <c r="W886" s="52" t="str" cm="1">
        <f t="array" ref="W886">_xlfn.SWITCH(ROUND(V886,0),5,"Excellent",4,"Good",3,"Ok","Bad")</f>
        <v>Excellent</v>
      </c>
      <c r="X886">
        <v>19</v>
      </c>
      <c r="Y886" t="str">
        <f t="shared" si="55"/>
        <v>No</v>
      </c>
      <c r="Z886" s="68">
        <v>43466</v>
      </c>
      <c r="AA886" s="68">
        <v>43831</v>
      </c>
      <c r="AB886">
        <v>182</v>
      </c>
      <c r="AC886" t="s">
        <v>15615</v>
      </c>
    </row>
    <row r="887" spans="1:29" x14ac:dyDescent="0.3">
      <c r="A887" t="s">
        <v>656</v>
      </c>
      <c r="B887">
        <v>1723</v>
      </c>
      <c r="C887" t="str">
        <f>VLOOKUP($B887,Hosts!$A:$M,10,0)</f>
        <v>Within a few hours</v>
      </c>
      <c r="D887" s="70">
        <f>VLOOKUP($B887,Hosts!$A:$M,11,0)</f>
        <v>0.96</v>
      </c>
      <c r="E887" s="70">
        <f>VLOOKUP($B887,Hosts!$A:$M,12,0)</f>
        <v>0.71</v>
      </c>
      <c r="F887" t="str">
        <f>VLOOKUP($B887,Hosts!$A:$M,13,0)</f>
        <v>No</v>
      </c>
      <c r="G887" t="str">
        <f>INDEX(Hosts!$A:$M, MATCH(Places!$B887,Hosts!$A:$A,0), MATCH(Places!G$1,Hosts!$A$1:$M$1,0))</f>
        <v>Within a few hours</v>
      </c>
      <c r="H887" s="70">
        <f>INDEX(Hosts!$A:$M, MATCH(Places!$B887,Hosts!$A:$A,0), MATCH(Places!H$1,Hosts!$A$1:$M$1,0))</f>
        <v>0.96</v>
      </c>
      <c r="I887" s="70">
        <f>INDEX(Hosts!$A:$M, MATCH(Places!$B887,Hosts!$A:$A,0), MATCH(Places!I$1,Hosts!$A$1:$M$1,0))</f>
        <v>0.71</v>
      </c>
      <c r="J887" t="str">
        <f>INDEX(Hosts!$A:$M, MATCH(Places!$B887,Hosts!$A:$A,0), MATCH(Places!J$1,Hosts!$A$1:$M$1,0))</f>
        <v>No</v>
      </c>
      <c r="K887">
        <v>7</v>
      </c>
      <c r="L887" t="str">
        <f>VLOOKUP($K887,Neighborhoods!$A:$C,2,0)</f>
        <v>Brooklyn</v>
      </c>
      <c r="M887" t="str">
        <f>VLOOKUP($K887,Neighborhoods!$A:$C,3,0)</f>
        <v>Bedford-Stuyvesant</v>
      </c>
      <c r="N887" t="str">
        <f>INDEX(Neighborhoods!$A:$C, MATCH(Places!$K887,Neighborhoods!$A:$A,0), MATCH(Places!N$1,Neighborhoods!$A$1:$C$1,0))</f>
        <v>Brooklyn</v>
      </c>
      <c r="O887" t="str">
        <f>INDEX(Neighborhoods!$A:$C, MATCH(Places!$K887,Neighborhoods!$A:$A,0), MATCH(Places!O$1,Neighborhoods!$A$1:$C$1,0))</f>
        <v>Bedford-Stuyvesant</v>
      </c>
      <c r="P887" t="s">
        <v>11822</v>
      </c>
      <c r="Q887" t="str">
        <f t="shared" si="52"/>
        <v>No</v>
      </c>
      <c r="R887">
        <v>5</v>
      </c>
      <c r="S887" t="str">
        <f t="shared" si="53"/>
        <v>Medium</v>
      </c>
      <c r="T887" s="50">
        <v>120</v>
      </c>
      <c r="U887" s="70">
        <f t="shared" si="54"/>
        <v>0.03</v>
      </c>
      <c r="V887" s="52">
        <v>4.58</v>
      </c>
      <c r="W887" s="52" t="str" cm="1">
        <f t="array" ref="W887">_xlfn.SWITCH(ROUND(V887,0),5,"Excellent",4,"Good",3,"Ok","Bad")</f>
        <v>Excellent</v>
      </c>
      <c r="X887">
        <v>12</v>
      </c>
      <c r="Y887" t="str">
        <f t="shared" si="55"/>
        <v>No</v>
      </c>
      <c r="Z887" s="68">
        <v>41938</v>
      </c>
      <c r="AA887" s="68">
        <v>43832</v>
      </c>
      <c r="AB887">
        <v>302</v>
      </c>
      <c r="AC887" t="s">
        <v>15615</v>
      </c>
    </row>
    <row r="888" spans="1:29" x14ac:dyDescent="0.3">
      <c r="A888" t="s">
        <v>658</v>
      </c>
      <c r="B888">
        <v>681</v>
      </c>
      <c r="C888" t="str">
        <f>VLOOKUP($B888,Hosts!$A:$M,10,0)</f>
        <v>Within a few hours</v>
      </c>
      <c r="D888" s="70">
        <f>VLOOKUP($B888,Hosts!$A:$M,11,0)</f>
        <v>1</v>
      </c>
      <c r="E888" s="70">
        <f>VLOOKUP($B888,Hosts!$A:$M,12,0)</f>
        <v>0.8</v>
      </c>
      <c r="F888" t="str">
        <f>VLOOKUP($B888,Hosts!$A:$M,13,0)</f>
        <v>No</v>
      </c>
      <c r="G888" t="str">
        <f>INDEX(Hosts!$A:$M, MATCH(Places!$B888,Hosts!$A:$A,0), MATCH(Places!G$1,Hosts!$A$1:$M$1,0))</f>
        <v>Within a few hours</v>
      </c>
      <c r="H888" s="70">
        <f>INDEX(Hosts!$A:$M, MATCH(Places!$B888,Hosts!$A:$A,0), MATCH(Places!H$1,Hosts!$A$1:$M$1,0))</f>
        <v>1</v>
      </c>
      <c r="I888" s="70">
        <f>INDEX(Hosts!$A:$M, MATCH(Places!$B888,Hosts!$A:$A,0), MATCH(Places!I$1,Hosts!$A$1:$M$1,0))</f>
        <v>0.8</v>
      </c>
      <c r="J888" t="str">
        <f>INDEX(Hosts!$A:$M, MATCH(Places!$B888,Hosts!$A:$A,0), MATCH(Places!J$1,Hosts!$A$1:$M$1,0))</f>
        <v>No</v>
      </c>
      <c r="K888">
        <v>7</v>
      </c>
      <c r="L888" t="str">
        <f>VLOOKUP($K888,Neighborhoods!$A:$C,2,0)</f>
        <v>Brooklyn</v>
      </c>
      <c r="M888" t="str">
        <f>VLOOKUP($K888,Neighborhoods!$A:$C,3,0)</f>
        <v>Bedford-Stuyvesant</v>
      </c>
      <c r="N888" t="str">
        <f>INDEX(Neighborhoods!$A:$C, MATCH(Places!$K888,Neighborhoods!$A:$A,0), MATCH(Places!N$1,Neighborhoods!$A$1:$C$1,0))</f>
        <v>Brooklyn</v>
      </c>
      <c r="O888" t="str">
        <f>INDEX(Neighborhoods!$A:$C, MATCH(Places!$K888,Neighborhoods!$A:$A,0), MATCH(Places!O$1,Neighborhoods!$A$1:$C$1,0))</f>
        <v>Bedford-Stuyvesant</v>
      </c>
      <c r="P888" t="s">
        <v>11822</v>
      </c>
      <c r="Q888" t="str">
        <f t="shared" si="52"/>
        <v>No</v>
      </c>
      <c r="R888">
        <v>4</v>
      </c>
      <c r="S888" t="str">
        <f t="shared" si="53"/>
        <v>Medium</v>
      </c>
      <c r="T888" s="50">
        <v>160</v>
      </c>
      <c r="U888" s="70">
        <f t="shared" si="54"/>
        <v>0.03</v>
      </c>
      <c r="V888" s="52">
        <v>4.8</v>
      </c>
      <c r="W888" s="52" t="str" cm="1">
        <f t="array" ref="W888">_xlfn.SWITCH(ROUND(V888,0),5,"Excellent",4,"Good",3,"Ok","Bad")</f>
        <v>Excellent</v>
      </c>
      <c r="X888">
        <v>136</v>
      </c>
      <c r="Y888" t="str">
        <f t="shared" si="55"/>
        <v>No</v>
      </c>
      <c r="Z888" s="68">
        <v>42063</v>
      </c>
      <c r="AA888" s="68">
        <v>43906</v>
      </c>
      <c r="AB888">
        <v>243</v>
      </c>
      <c r="AC888" t="s">
        <v>15615</v>
      </c>
    </row>
    <row r="889" spans="1:29" x14ac:dyDescent="0.3">
      <c r="A889" t="s">
        <v>659</v>
      </c>
      <c r="B889">
        <v>1802</v>
      </c>
      <c r="C889" t="str">
        <f>VLOOKUP($B889,Hosts!$A:$M,10,0)</f>
        <v>Within an hour</v>
      </c>
      <c r="D889" s="70">
        <f>VLOOKUP($B889,Hosts!$A:$M,11,0)</f>
        <v>1</v>
      </c>
      <c r="E889" s="70">
        <f>VLOOKUP($B889,Hosts!$A:$M,12,0)</f>
        <v>0.94</v>
      </c>
      <c r="F889" t="str">
        <f>VLOOKUP($B889,Hosts!$A:$M,13,0)</f>
        <v>Yes</v>
      </c>
      <c r="G889" t="str">
        <f>INDEX(Hosts!$A:$M, MATCH(Places!$B889,Hosts!$A:$A,0), MATCH(Places!G$1,Hosts!$A$1:$M$1,0))</f>
        <v>Within an hour</v>
      </c>
      <c r="H889" s="70">
        <f>INDEX(Hosts!$A:$M, MATCH(Places!$B889,Hosts!$A:$A,0), MATCH(Places!H$1,Hosts!$A$1:$M$1,0))</f>
        <v>1</v>
      </c>
      <c r="I889" s="70">
        <f>INDEX(Hosts!$A:$M, MATCH(Places!$B889,Hosts!$A:$A,0), MATCH(Places!I$1,Hosts!$A$1:$M$1,0))</f>
        <v>0.94</v>
      </c>
      <c r="J889" t="str">
        <f>INDEX(Hosts!$A:$M, MATCH(Places!$B889,Hosts!$A:$A,0), MATCH(Places!J$1,Hosts!$A$1:$M$1,0))</f>
        <v>Yes</v>
      </c>
      <c r="K889">
        <v>20</v>
      </c>
      <c r="L889" t="str">
        <f>VLOOKUP($K889,Neighborhoods!$A:$C,2,0)</f>
        <v>Manhattan</v>
      </c>
      <c r="M889" t="str">
        <f>VLOOKUP($K889,Neighborhoods!$A:$C,3,0)</f>
        <v>Upper West Side</v>
      </c>
      <c r="N889" t="str">
        <f>INDEX(Neighborhoods!$A:$C, MATCH(Places!$K889,Neighborhoods!$A:$A,0), MATCH(Places!N$1,Neighborhoods!$A$1:$C$1,0))</f>
        <v>Manhattan</v>
      </c>
      <c r="O889" t="str">
        <f>INDEX(Neighborhoods!$A:$C, MATCH(Places!$K889,Neighborhoods!$A:$A,0), MATCH(Places!O$1,Neighborhoods!$A$1:$C$1,0))</f>
        <v>Upper West Side</v>
      </c>
      <c r="P889" t="s">
        <v>11822</v>
      </c>
      <c r="Q889" t="str">
        <f t="shared" si="52"/>
        <v>No</v>
      </c>
      <c r="R889">
        <v>3</v>
      </c>
      <c r="S889" t="str">
        <f t="shared" si="53"/>
        <v>Medium</v>
      </c>
      <c r="T889" s="50">
        <v>130</v>
      </c>
      <c r="U889" s="70">
        <f t="shared" si="54"/>
        <v>0.03</v>
      </c>
      <c r="V889" s="52">
        <v>4.91</v>
      </c>
      <c r="W889" s="52" t="str" cm="1">
        <f t="array" ref="W889">_xlfn.SWITCH(ROUND(V889,0),5,"Excellent",4,"Good",3,"Ok","Bad")</f>
        <v>Excellent</v>
      </c>
      <c r="X889">
        <v>34</v>
      </c>
      <c r="Y889" t="str">
        <f t="shared" si="55"/>
        <v>No</v>
      </c>
      <c r="Z889" s="68">
        <v>42183</v>
      </c>
      <c r="AA889" s="68">
        <v>44011</v>
      </c>
      <c r="AB889">
        <v>2</v>
      </c>
      <c r="AC889" t="s">
        <v>15616</v>
      </c>
    </row>
    <row r="890" spans="1:29" x14ac:dyDescent="0.3">
      <c r="A890" t="s">
        <v>14579</v>
      </c>
      <c r="B890">
        <v>1234</v>
      </c>
      <c r="C890" t="str">
        <f>VLOOKUP($B890,Hosts!$A:$M,10,0)</f>
        <v>Within an hour</v>
      </c>
      <c r="D890" s="70">
        <f>VLOOKUP($B890,Hosts!$A:$M,11,0)</f>
        <v>0.9</v>
      </c>
      <c r="E890" s="70">
        <f>VLOOKUP($B890,Hosts!$A:$M,12,0)</f>
        <v>0.6</v>
      </c>
      <c r="F890" t="str">
        <f>VLOOKUP($B890,Hosts!$A:$M,13,0)</f>
        <v>No</v>
      </c>
      <c r="G890" t="str">
        <f>INDEX(Hosts!$A:$M, MATCH(Places!$B890,Hosts!$A:$A,0), MATCH(Places!G$1,Hosts!$A$1:$M$1,0))</f>
        <v>Within an hour</v>
      </c>
      <c r="H890" s="70">
        <f>INDEX(Hosts!$A:$M, MATCH(Places!$B890,Hosts!$A:$A,0), MATCH(Places!H$1,Hosts!$A$1:$M$1,0))</f>
        <v>0.9</v>
      </c>
      <c r="I890" s="70">
        <f>INDEX(Hosts!$A:$M, MATCH(Places!$B890,Hosts!$A:$A,0), MATCH(Places!I$1,Hosts!$A$1:$M$1,0))</f>
        <v>0.6</v>
      </c>
      <c r="J890" t="str">
        <f>INDEX(Hosts!$A:$M, MATCH(Places!$B890,Hosts!$A:$A,0), MATCH(Places!J$1,Hosts!$A$1:$M$1,0))</f>
        <v>No</v>
      </c>
      <c r="K890">
        <v>7</v>
      </c>
      <c r="L890" t="str">
        <f>VLOOKUP($K890,Neighborhoods!$A:$C,2,0)</f>
        <v>Brooklyn</v>
      </c>
      <c r="M890" t="str">
        <f>VLOOKUP($K890,Neighborhoods!$A:$C,3,0)</f>
        <v>Bedford-Stuyvesant</v>
      </c>
      <c r="N890" t="str">
        <f>INDEX(Neighborhoods!$A:$C, MATCH(Places!$K890,Neighborhoods!$A:$A,0), MATCH(Places!N$1,Neighborhoods!$A$1:$C$1,0))</f>
        <v>Brooklyn</v>
      </c>
      <c r="O890" t="str">
        <f>INDEX(Neighborhoods!$A:$C, MATCH(Places!$K890,Neighborhoods!$A:$A,0), MATCH(Places!O$1,Neighborhoods!$A$1:$C$1,0))</f>
        <v>Bedford-Stuyvesant</v>
      </c>
      <c r="P890" t="s">
        <v>11822</v>
      </c>
      <c r="Q890" t="str">
        <f t="shared" si="52"/>
        <v>No</v>
      </c>
      <c r="R890">
        <v>2</v>
      </c>
      <c r="S890" t="str">
        <f t="shared" si="53"/>
        <v>Small</v>
      </c>
      <c r="T890" s="50">
        <v>127</v>
      </c>
      <c r="U890" s="70">
        <f t="shared" si="54"/>
        <v>0.03</v>
      </c>
      <c r="V890" s="52">
        <v>4.8</v>
      </c>
      <c r="W890" s="52" t="str" cm="1">
        <f t="array" ref="W890">_xlfn.SWITCH(ROUND(V890,0),5,"Excellent",4,"Good",3,"Ok","Bad")</f>
        <v>Excellent</v>
      </c>
      <c r="X890">
        <v>15</v>
      </c>
      <c r="Y890" t="str">
        <f t="shared" si="55"/>
        <v>No</v>
      </c>
      <c r="Z890" s="68">
        <v>42590</v>
      </c>
      <c r="AA890" s="68">
        <v>43991</v>
      </c>
      <c r="AB890">
        <v>50</v>
      </c>
      <c r="AC890" t="s">
        <v>15615</v>
      </c>
    </row>
    <row r="891" spans="1:29" x14ac:dyDescent="0.3">
      <c r="A891" t="s">
        <v>661</v>
      </c>
      <c r="B891">
        <v>1412</v>
      </c>
      <c r="C891" t="str">
        <f>VLOOKUP($B891,Hosts!$A:$M,10,0)</f>
        <v>Within an hour</v>
      </c>
      <c r="D891" s="70">
        <f>VLOOKUP($B891,Hosts!$A:$M,11,0)</f>
        <v>1</v>
      </c>
      <c r="E891" s="70">
        <f>VLOOKUP($B891,Hosts!$A:$M,12,0)</f>
        <v>1</v>
      </c>
      <c r="F891" t="str">
        <f>VLOOKUP($B891,Hosts!$A:$M,13,0)</f>
        <v>Yes</v>
      </c>
      <c r="G891" t="str">
        <f>INDEX(Hosts!$A:$M, MATCH(Places!$B891,Hosts!$A:$A,0), MATCH(Places!G$1,Hosts!$A$1:$M$1,0))</f>
        <v>Within an hour</v>
      </c>
      <c r="H891" s="70">
        <f>INDEX(Hosts!$A:$M, MATCH(Places!$B891,Hosts!$A:$A,0), MATCH(Places!H$1,Hosts!$A$1:$M$1,0))</f>
        <v>1</v>
      </c>
      <c r="I891" s="70">
        <f>INDEX(Hosts!$A:$M, MATCH(Places!$B891,Hosts!$A:$A,0), MATCH(Places!I$1,Hosts!$A$1:$M$1,0))</f>
        <v>1</v>
      </c>
      <c r="J891" t="str">
        <f>INDEX(Hosts!$A:$M, MATCH(Places!$B891,Hosts!$A:$A,0), MATCH(Places!J$1,Hosts!$A$1:$M$1,0))</f>
        <v>Yes</v>
      </c>
      <c r="K891">
        <v>14</v>
      </c>
      <c r="L891" t="str">
        <f>VLOOKUP($K891,Neighborhoods!$A:$C,2,0)</f>
        <v>Manhattan</v>
      </c>
      <c r="M891" t="str">
        <f>VLOOKUP($K891,Neighborhoods!$A:$C,3,0)</f>
        <v>East Harlem</v>
      </c>
      <c r="N891" t="str">
        <f>INDEX(Neighborhoods!$A:$C, MATCH(Places!$K891,Neighborhoods!$A:$A,0), MATCH(Places!N$1,Neighborhoods!$A$1:$C$1,0))</f>
        <v>Manhattan</v>
      </c>
      <c r="O891" t="str">
        <f>INDEX(Neighborhoods!$A:$C, MATCH(Places!$K891,Neighborhoods!$A:$A,0), MATCH(Places!O$1,Neighborhoods!$A$1:$C$1,0))</f>
        <v>East Harlem</v>
      </c>
      <c r="P891" t="s">
        <v>1</v>
      </c>
      <c r="Q891" t="str">
        <f t="shared" si="52"/>
        <v>Yes</v>
      </c>
      <c r="R891">
        <v>3</v>
      </c>
      <c r="S891" t="str">
        <f t="shared" si="53"/>
        <v>Medium</v>
      </c>
      <c r="T891" s="50">
        <v>68</v>
      </c>
      <c r="U891" s="70">
        <f t="shared" si="54"/>
        <v>0.03</v>
      </c>
      <c r="V891" s="52">
        <v>4.97</v>
      </c>
      <c r="W891" s="52" t="str" cm="1">
        <f t="array" ref="W891">_xlfn.SWITCH(ROUND(V891,0),5,"Excellent",4,"Good",3,"Ok","Bad")</f>
        <v>Excellent</v>
      </c>
      <c r="X891">
        <v>234</v>
      </c>
      <c r="Y891" t="str">
        <f t="shared" si="55"/>
        <v>Yes</v>
      </c>
      <c r="Z891" s="68">
        <v>41861</v>
      </c>
      <c r="AA891" s="68">
        <v>43884</v>
      </c>
      <c r="AB891">
        <v>325</v>
      </c>
      <c r="AC891" t="s">
        <v>15615</v>
      </c>
    </row>
    <row r="892" spans="1:29" x14ac:dyDescent="0.3">
      <c r="A892" t="s">
        <v>662</v>
      </c>
      <c r="B892">
        <v>1809</v>
      </c>
      <c r="C892" t="str">
        <f>VLOOKUP($B892,Hosts!$A:$M,10,0)</f>
        <v>Within an hour</v>
      </c>
      <c r="D892" s="70">
        <f>VLOOKUP($B892,Hosts!$A:$M,11,0)</f>
        <v>1</v>
      </c>
      <c r="E892" s="70">
        <f>VLOOKUP($B892,Hosts!$A:$M,12,0)</f>
        <v>1</v>
      </c>
      <c r="F892" t="str">
        <f>VLOOKUP($B892,Hosts!$A:$M,13,0)</f>
        <v>No</v>
      </c>
      <c r="G892" t="str">
        <f>INDEX(Hosts!$A:$M, MATCH(Places!$B892,Hosts!$A:$A,0), MATCH(Places!G$1,Hosts!$A$1:$M$1,0))</f>
        <v>Within an hour</v>
      </c>
      <c r="H892" s="70">
        <f>INDEX(Hosts!$A:$M, MATCH(Places!$B892,Hosts!$A:$A,0), MATCH(Places!H$1,Hosts!$A$1:$M$1,0))</f>
        <v>1</v>
      </c>
      <c r="I892" s="70">
        <f>INDEX(Hosts!$A:$M, MATCH(Places!$B892,Hosts!$A:$A,0), MATCH(Places!I$1,Hosts!$A$1:$M$1,0))</f>
        <v>1</v>
      </c>
      <c r="J892" t="str">
        <f>INDEX(Hosts!$A:$M, MATCH(Places!$B892,Hosts!$A:$A,0), MATCH(Places!J$1,Hosts!$A$1:$M$1,0))</f>
        <v>No</v>
      </c>
      <c r="K892">
        <v>7</v>
      </c>
      <c r="L892" t="str">
        <f>VLOOKUP($K892,Neighborhoods!$A:$C,2,0)</f>
        <v>Brooklyn</v>
      </c>
      <c r="M892" t="str">
        <f>VLOOKUP($K892,Neighborhoods!$A:$C,3,0)</f>
        <v>Bedford-Stuyvesant</v>
      </c>
      <c r="N892" t="str">
        <f>INDEX(Neighborhoods!$A:$C, MATCH(Places!$K892,Neighborhoods!$A:$A,0), MATCH(Places!N$1,Neighborhoods!$A$1:$C$1,0))</f>
        <v>Brooklyn</v>
      </c>
      <c r="O892" t="str">
        <f>INDEX(Neighborhoods!$A:$C, MATCH(Places!$K892,Neighborhoods!$A:$A,0), MATCH(Places!O$1,Neighborhoods!$A$1:$C$1,0))</f>
        <v>Bedford-Stuyvesant</v>
      </c>
      <c r="P892" t="s">
        <v>11822</v>
      </c>
      <c r="Q892" t="str">
        <f t="shared" si="52"/>
        <v>No</v>
      </c>
      <c r="R892">
        <v>6</v>
      </c>
      <c r="S892" t="str">
        <f t="shared" si="53"/>
        <v>Large</v>
      </c>
      <c r="T892" s="50">
        <v>82</v>
      </c>
      <c r="U892" s="70">
        <f t="shared" si="54"/>
        <v>0.03</v>
      </c>
      <c r="V892" s="52">
        <v>4.66</v>
      </c>
      <c r="W892" s="52" t="str" cm="1">
        <f t="array" ref="W892">_xlfn.SWITCH(ROUND(V892,0),5,"Excellent",4,"Good",3,"Ok","Bad")</f>
        <v>Excellent</v>
      </c>
      <c r="X892">
        <v>184</v>
      </c>
      <c r="Y892" t="str">
        <f t="shared" si="55"/>
        <v>No</v>
      </c>
      <c r="Z892" s="68">
        <v>41860</v>
      </c>
      <c r="AA892" s="68">
        <v>44042</v>
      </c>
      <c r="AB892">
        <v>215</v>
      </c>
      <c r="AC892" t="s">
        <v>15616</v>
      </c>
    </row>
    <row r="893" spans="1:29" x14ac:dyDescent="0.3">
      <c r="A893" t="s">
        <v>663</v>
      </c>
      <c r="B893">
        <v>1780</v>
      </c>
      <c r="C893" t="str">
        <f>VLOOKUP($B893,Hosts!$A:$M,10,0)</f>
        <v>Within an hour</v>
      </c>
      <c r="D893" s="70">
        <f>VLOOKUP($B893,Hosts!$A:$M,11,0)</f>
        <v>1</v>
      </c>
      <c r="E893" s="70">
        <f>VLOOKUP($B893,Hosts!$A:$M,12,0)</f>
        <v>0.89</v>
      </c>
      <c r="F893" t="str">
        <f>VLOOKUP($B893,Hosts!$A:$M,13,0)</f>
        <v>No</v>
      </c>
      <c r="G893" t="str">
        <f>INDEX(Hosts!$A:$M, MATCH(Places!$B893,Hosts!$A:$A,0), MATCH(Places!G$1,Hosts!$A$1:$M$1,0))</f>
        <v>Within an hour</v>
      </c>
      <c r="H893" s="70">
        <f>INDEX(Hosts!$A:$M, MATCH(Places!$B893,Hosts!$A:$A,0), MATCH(Places!H$1,Hosts!$A$1:$M$1,0))</f>
        <v>1</v>
      </c>
      <c r="I893" s="70">
        <f>INDEX(Hosts!$A:$M, MATCH(Places!$B893,Hosts!$A:$A,0), MATCH(Places!I$1,Hosts!$A$1:$M$1,0))</f>
        <v>0.89</v>
      </c>
      <c r="J893" t="str">
        <f>INDEX(Hosts!$A:$M, MATCH(Places!$B893,Hosts!$A:$A,0), MATCH(Places!J$1,Hosts!$A$1:$M$1,0))</f>
        <v>No</v>
      </c>
      <c r="K893">
        <v>18</v>
      </c>
      <c r="L893" t="str">
        <f>VLOOKUP($K893,Neighborhoods!$A:$C,2,0)</f>
        <v>Manhattan</v>
      </c>
      <c r="M893" t="str">
        <f>VLOOKUP($K893,Neighborhoods!$A:$C,3,0)</f>
        <v>Midtown</v>
      </c>
      <c r="N893" t="str">
        <f>INDEX(Neighborhoods!$A:$C, MATCH(Places!$K893,Neighborhoods!$A:$A,0), MATCH(Places!N$1,Neighborhoods!$A$1:$C$1,0))</f>
        <v>Manhattan</v>
      </c>
      <c r="O893" t="str">
        <f>INDEX(Neighborhoods!$A:$C, MATCH(Places!$K893,Neighborhoods!$A:$A,0), MATCH(Places!O$1,Neighborhoods!$A$1:$C$1,0))</f>
        <v>Midtown</v>
      </c>
      <c r="P893" t="s">
        <v>11822</v>
      </c>
      <c r="Q893" t="str">
        <f t="shared" si="52"/>
        <v>No</v>
      </c>
      <c r="R893">
        <v>6</v>
      </c>
      <c r="S893" t="str">
        <f t="shared" si="53"/>
        <v>Large</v>
      </c>
      <c r="T893" s="50">
        <v>100</v>
      </c>
      <c r="U893" s="70">
        <f t="shared" si="54"/>
        <v>0.03</v>
      </c>
      <c r="V893" s="52">
        <v>4.2699999999999996</v>
      </c>
      <c r="W893" s="52" t="str" cm="1">
        <f t="array" ref="W893">_xlfn.SWITCH(ROUND(V893,0),5,"Excellent",4,"Good",3,"Ok","Bad")</f>
        <v>Good</v>
      </c>
      <c r="X893">
        <v>11</v>
      </c>
      <c r="Y893" t="str">
        <f t="shared" si="55"/>
        <v>No</v>
      </c>
      <c r="Z893" s="68">
        <v>42095</v>
      </c>
      <c r="AA893" s="68">
        <v>43904</v>
      </c>
      <c r="AB893">
        <v>364</v>
      </c>
      <c r="AC893" t="s">
        <v>15615</v>
      </c>
    </row>
    <row r="894" spans="1:29" x14ac:dyDescent="0.3">
      <c r="A894" t="s">
        <v>13309</v>
      </c>
      <c r="B894">
        <v>1813</v>
      </c>
      <c r="C894" t="str">
        <f>VLOOKUP($B894,Hosts!$A:$M,10,0)</f>
        <v>Within an hour</v>
      </c>
      <c r="D894" s="70">
        <f>VLOOKUP($B894,Hosts!$A:$M,11,0)</f>
        <v>1</v>
      </c>
      <c r="E894" s="70">
        <f>VLOOKUP($B894,Hosts!$A:$M,12,0)</f>
        <v>0.98</v>
      </c>
      <c r="F894" t="str">
        <f>VLOOKUP($B894,Hosts!$A:$M,13,0)</f>
        <v>Yes</v>
      </c>
      <c r="G894" t="str">
        <f>INDEX(Hosts!$A:$M, MATCH(Places!$B894,Hosts!$A:$A,0), MATCH(Places!G$1,Hosts!$A$1:$M$1,0))</f>
        <v>Within an hour</v>
      </c>
      <c r="H894" s="70">
        <f>INDEX(Hosts!$A:$M, MATCH(Places!$B894,Hosts!$A:$A,0), MATCH(Places!H$1,Hosts!$A$1:$M$1,0))</f>
        <v>1</v>
      </c>
      <c r="I894" s="70">
        <f>INDEX(Hosts!$A:$M, MATCH(Places!$B894,Hosts!$A:$A,0), MATCH(Places!I$1,Hosts!$A$1:$M$1,0))</f>
        <v>0.98</v>
      </c>
      <c r="J894" t="str">
        <f>INDEX(Hosts!$A:$M, MATCH(Places!$B894,Hosts!$A:$A,0), MATCH(Places!J$1,Hosts!$A$1:$M$1,0))</f>
        <v>Yes</v>
      </c>
      <c r="K894">
        <v>28</v>
      </c>
      <c r="L894" t="str">
        <f>VLOOKUP($K894,Neighborhoods!$A:$C,2,0)</f>
        <v>Staten Island</v>
      </c>
      <c r="M894" t="str">
        <f>VLOOKUP($K894,Neighborhoods!$A:$C,3,0)</f>
        <v>St. George</v>
      </c>
      <c r="N894" t="str">
        <f>INDEX(Neighborhoods!$A:$C, MATCH(Places!$K894,Neighborhoods!$A:$A,0), MATCH(Places!N$1,Neighborhoods!$A$1:$C$1,0))</f>
        <v>Staten Island</v>
      </c>
      <c r="O894" t="str">
        <f>INDEX(Neighborhoods!$A:$C, MATCH(Places!$K894,Neighborhoods!$A:$A,0), MATCH(Places!O$1,Neighborhoods!$A$1:$C$1,0))</f>
        <v>St. George</v>
      </c>
      <c r="P894" t="s">
        <v>1</v>
      </c>
      <c r="Q894" t="str">
        <f t="shared" si="52"/>
        <v>Yes</v>
      </c>
      <c r="R894">
        <v>3</v>
      </c>
      <c r="S894" t="str">
        <f t="shared" si="53"/>
        <v>Medium</v>
      </c>
      <c r="T894" s="50">
        <v>55</v>
      </c>
      <c r="U894" s="70">
        <f t="shared" si="54"/>
        <v>0.03</v>
      </c>
      <c r="V894" s="52">
        <v>4.97</v>
      </c>
      <c r="W894" s="52" t="str" cm="1">
        <f t="array" ref="W894">_xlfn.SWITCH(ROUND(V894,0),5,"Excellent",4,"Good",3,"Ok","Bad")</f>
        <v>Excellent</v>
      </c>
      <c r="X894">
        <v>115</v>
      </c>
      <c r="Y894" t="str">
        <f t="shared" si="55"/>
        <v>Yes</v>
      </c>
      <c r="Z894" s="68">
        <v>42330</v>
      </c>
      <c r="AA894" s="68">
        <v>44058</v>
      </c>
      <c r="AB894">
        <v>349</v>
      </c>
      <c r="AC894" t="s">
        <v>15615</v>
      </c>
    </row>
    <row r="895" spans="1:29" x14ac:dyDescent="0.3">
      <c r="A895" t="s">
        <v>14180</v>
      </c>
      <c r="B895">
        <v>465</v>
      </c>
      <c r="C895" t="str">
        <f>VLOOKUP($B895,Hosts!$A:$M,10,0)</f>
        <v>Within a few hours</v>
      </c>
      <c r="D895" s="70">
        <f>VLOOKUP($B895,Hosts!$A:$M,11,0)</f>
        <v>0.85</v>
      </c>
      <c r="E895" s="70">
        <f>VLOOKUP($B895,Hosts!$A:$M,12,0)</f>
        <v>0.38</v>
      </c>
      <c r="F895" t="str">
        <f>VLOOKUP($B895,Hosts!$A:$M,13,0)</f>
        <v>No</v>
      </c>
      <c r="G895" t="str">
        <f>INDEX(Hosts!$A:$M, MATCH(Places!$B895,Hosts!$A:$A,0), MATCH(Places!G$1,Hosts!$A$1:$M$1,0))</f>
        <v>Within a few hours</v>
      </c>
      <c r="H895" s="70">
        <f>INDEX(Hosts!$A:$M, MATCH(Places!$B895,Hosts!$A:$A,0), MATCH(Places!H$1,Hosts!$A$1:$M$1,0))</f>
        <v>0.85</v>
      </c>
      <c r="I895" s="70">
        <f>INDEX(Hosts!$A:$M, MATCH(Places!$B895,Hosts!$A:$A,0), MATCH(Places!I$1,Hosts!$A$1:$M$1,0))</f>
        <v>0.38</v>
      </c>
      <c r="J895" t="str">
        <f>INDEX(Hosts!$A:$M, MATCH(Places!$B895,Hosts!$A:$A,0), MATCH(Places!J$1,Hosts!$A$1:$M$1,0))</f>
        <v>No</v>
      </c>
      <c r="K895">
        <v>19</v>
      </c>
      <c r="L895" t="str">
        <f>VLOOKUP($K895,Neighborhoods!$A:$C,2,0)</f>
        <v>Manhattan</v>
      </c>
      <c r="M895" t="str">
        <f>VLOOKUP($K895,Neighborhoods!$A:$C,3,0)</f>
        <v>Upper East Side</v>
      </c>
      <c r="N895" t="str">
        <f>INDEX(Neighborhoods!$A:$C, MATCH(Places!$K895,Neighborhoods!$A:$A,0), MATCH(Places!N$1,Neighborhoods!$A$1:$C$1,0))</f>
        <v>Manhattan</v>
      </c>
      <c r="O895" t="str">
        <f>INDEX(Neighborhoods!$A:$C, MATCH(Places!$K895,Neighborhoods!$A:$A,0), MATCH(Places!O$1,Neighborhoods!$A$1:$C$1,0))</f>
        <v>Upper East Side</v>
      </c>
      <c r="P895" t="s">
        <v>11822</v>
      </c>
      <c r="Q895" t="str">
        <f t="shared" si="52"/>
        <v>No</v>
      </c>
      <c r="R895">
        <v>2</v>
      </c>
      <c r="S895" t="str">
        <f t="shared" si="53"/>
        <v>Small</v>
      </c>
      <c r="T895" s="50">
        <v>60</v>
      </c>
      <c r="U895" s="70">
        <f t="shared" si="54"/>
        <v>0.03</v>
      </c>
      <c r="V895" s="52">
        <v>4.75</v>
      </c>
      <c r="W895" s="52" t="str" cm="1">
        <f t="array" ref="W895">_xlfn.SWITCH(ROUND(V895,0),5,"Excellent",4,"Good",3,"Ok","Bad")</f>
        <v>Excellent</v>
      </c>
      <c r="X895">
        <v>12</v>
      </c>
      <c r="Y895" t="str">
        <f t="shared" si="55"/>
        <v>No</v>
      </c>
      <c r="Z895" s="68">
        <v>42264</v>
      </c>
      <c r="AA895" s="68">
        <v>43821</v>
      </c>
      <c r="AB895">
        <v>301</v>
      </c>
      <c r="AC895" t="s">
        <v>15615</v>
      </c>
    </row>
    <row r="896" spans="1:29" x14ac:dyDescent="0.3">
      <c r="A896" t="s">
        <v>664</v>
      </c>
      <c r="B896">
        <v>1819</v>
      </c>
      <c r="C896" t="str">
        <f>VLOOKUP($B896,Hosts!$A:$M,10,0)</f>
        <v>Within an hour</v>
      </c>
      <c r="D896" s="70">
        <f>VLOOKUP($B896,Hosts!$A:$M,11,0)</f>
        <v>1</v>
      </c>
      <c r="E896" s="70">
        <f>VLOOKUP($B896,Hosts!$A:$M,12,0)</f>
        <v>1</v>
      </c>
      <c r="F896" t="str">
        <f>VLOOKUP($B896,Hosts!$A:$M,13,0)</f>
        <v>Yes</v>
      </c>
      <c r="G896" t="str">
        <f>INDEX(Hosts!$A:$M, MATCH(Places!$B896,Hosts!$A:$A,0), MATCH(Places!G$1,Hosts!$A$1:$M$1,0))</f>
        <v>Within an hour</v>
      </c>
      <c r="H896" s="70">
        <f>INDEX(Hosts!$A:$M, MATCH(Places!$B896,Hosts!$A:$A,0), MATCH(Places!H$1,Hosts!$A$1:$M$1,0))</f>
        <v>1</v>
      </c>
      <c r="I896" s="70">
        <f>INDEX(Hosts!$A:$M, MATCH(Places!$B896,Hosts!$A:$A,0), MATCH(Places!I$1,Hosts!$A$1:$M$1,0))</f>
        <v>1</v>
      </c>
      <c r="J896" t="str">
        <f>INDEX(Hosts!$A:$M, MATCH(Places!$B896,Hosts!$A:$A,0), MATCH(Places!J$1,Hosts!$A$1:$M$1,0))</f>
        <v>Yes</v>
      </c>
      <c r="K896">
        <v>9</v>
      </c>
      <c r="L896" t="str">
        <f>VLOOKUP($K896,Neighborhoods!$A:$C,2,0)</f>
        <v>Brooklyn</v>
      </c>
      <c r="M896" t="str">
        <f>VLOOKUP($K896,Neighborhoods!$A:$C,3,0)</f>
        <v>Crown Heights</v>
      </c>
      <c r="N896" t="str">
        <f>INDEX(Neighborhoods!$A:$C, MATCH(Places!$K896,Neighborhoods!$A:$A,0), MATCH(Places!N$1,Neighborhoods!$A$1:$C$1,0))</f>
        <v>Brooklyn</v>
      </c>
      <c r="O896" t="str">
        <f>INDEX(Neighborhoods!$A:$C, MATCH(Places!$K896,Neighborhoods!$A:$A,0), MATCH(Places!O$1,Neighborhoods!$A$1:$C$1,0))</f>
        <v>Crown Heights</v>
      </c>
      <c r="P896" t="s">
        <v>11822</v>
      </c>
      <c r="Q896" t="str">
        <f t="shared" si="52"/>
        <v>No</v>
      </c>
      <c r="R896">
        <v>4</v>
      </c>
      <c r="S896" t="str">
        <f t="shared" si="53"/>
        <v>Medium</v>
      </c>
      <c r="T896" s="50">
        <v>96</v>
      </c>
      <c r="U896" s="70">
        <f t="shared" si="54"/>
        <v>0.03</v>
      </c>
      <c r="V896" s="52">
        <v>4.9000000000000004</v>
      </c>
      <c r="W896" s="52" t="str" cm="1">
        <f t="array" ref="W896">_xlfn.SWITCH(ROUND(V896,0),5,"Excellent",4,"Good",3,"Ok","Bad")</f>
        <v>Excellent</v>
      </c>
      <c r="X896">
        <v>104</v>
      </c>
      <c r="Y896" t="str">
        <f t="shared" si="55"/>
        <v>Yes</v>
      </c>
      <c r="Z896" s="68">
        <v>41884</v>
      </c>
      <c r="AA896" s="68">
        <v>43997</v>
      </c>
      <c r="AB896">
        <v>318</v>
      </c>
      <c r="AC896" t="s">
        <v>15615</v>
      </c>
    </row>
    <row r="897" spans="1:29" x14ac:dyDescent="0.3">
      <c r="A897" t="s">
        <v>665</v>
      </c>
      <c r="B897">
        <v>1820</v>
      </c>
      <c r="C897" t="str">
        <f>VLOOKUP($B897,Hosts!$A:$M,10,0)</f>
        <v>Within a few hours</v>
      </c>
      <c r="D897" s="70">
        <f>VLOOKUP($B897,Hosts!$A:$M,11,0)</f>
        <v>1</v>
      </c>
      <c r="E897" s="70">
        <f>VLOOKUP($B897,Hosts!$A:$M,12,0)</f>
        <v>0.83</v>
      </c>
      <c r="F897" t="str">
        <f>VLOOKUP($B897,Hosts!$A:$M,13,0)</f>
        <v>Yes</v>
      </c>
      <c r="G897" t="str">
        <f>INDEX(Hosts!$A:$M, MATCH(Places!$B897,Hosts!$A:$A,0), MATCH(Places!G$1,Hosts!$A$1:$M$1,0))</f>
        <v>Within a few hours</v>
      </c>
      <c r="H897" s="70">
        <f>INDEX(Hosts!$A:$M, MATCH(Places!$B897,Hosts!$A:$A,0), MATCH(Places!H$1,Hosts!$A$1:$M$1,0))</f>
        <v>1</v>
      </c>
      <c r="I897" s="70">
        <f>INDEX(Hosts!$A:$M, MATCH(Places!$B897,Hosts!$A:$A,0), MATCH(Places!I$1,Hosts!$A$1:$M$1,0))</f>
        <v>0.83</v>
      </c>
      <c r="J897" t="str">
        <f>INDEX(Hosts!$A:$M, MATCH(Places!$B897,Hosts!$A:$A,0), MATCH(Places!J$1,Hosts!$A$1:$M$1,0))</f>
        <v>Yes</v>
      </c>
      <c r="K897">
        <v>21</v>
      </c>
      <c r="L897" t="str">
        <f>VLOOKUP($K897,Neighborhoods!$A:$C,2,0)</f>
        <v>Queens</v>
      </c>
      <c r="M897" t="str">
        <f>VLOOKUP($K897,Neighborhoods!$A:$C,3,0)</f>
        <v>Astoria</v>
      </c>
      <c r="N897" t="str">
        <f>INDEX(Neighborhoods!$A:$C, MATCH(Places!$K897,Neighborhoods!$A:$A,0), MATCH(Places!N$1,Neighborhoods!$A$1:$C$1,0))</f>
        <v>Queens</v>
      </c>
      <c r="O897" t="str">
        <f>INDEX(Neighborhoods!$A:$C, MATCH(Places!$K897,Neighborhoods!$A:$A,0), MATCH(Places!O$1,Neighborhoods!$A$1:$C$1,0))</f>
        <v>Astoria</v>
      </c>
      <c r="P897" t="s">
        <v>11822</v>
      </c>
      <c r="Q897" t="str">
        <f t="shared" si="52"/>
        <v>No</v>
      </c>
      <c r="R897">
        <v>2</v>
      </c>
      <c r="S897" t="str">
        <f t="shared" si="53"/>
        <v>Small</v>
      </c>
      <c r="T897" s="50">
        <v>98</v>
      </c>
      <c r="U897" s="70">
        <f t="shared" si="54"/>
        <v>0.03</v>
      </c>
      <c r="V897" s="52">
        <v>4.8899999999999997</v>
      </c>
      <c r="W897" s="52" t="str" cm="1">
        <f t="array" ref="W897">_xlfn.SWITCH(ROUND(V897,0),5,"Excellent",4,"Good",3,"Ok","Bad")</f>
        <v>Excellent</v>
      </c>
      <c r="X897">
        <v>168</v>
      </c>
      <c r="Y897" t="str">
        <f t="shared" si="55"/>
        <v>Yes</v>
      </c>
      <c r="Z897" s="68">
        <v>41912</v>
      </c>
      <c r="AA897" s="68">
        <v>43878</v>
      </c>
      <c r="AB897">
        <v>197</v>
      </c>
      <c r="AC897" t="s">
        <v>15615</v>
      </c>
    </row>
    <row r="898" spans="1:29" x14ac:dyDescent="0.3">
      <c r="A898" t="s">
        <v>666</v>
      </c>
      <c r="B898">
        <v>1579</v>
      </c>
      <c r="C898" t="str">
        <f>VLOOKUP($B898,Hosts!$A:$M,10,0)</f>
        <v>Within a few hours</v>
      </c>
      <c r="D898" s="70">
        <f>VLOOKUP($B898,Hosts!$A:$M,11,0)</f>
        <v>0.94</v>
      </c>
      <c r="E898" s="70">
        <f>VLOOKUP($B898,Hosts!$A:$M,12,0)</f>
        <v>0.37</v>
      </c>
      <c r="F898" t="str">
        <f>VLOOKUP($B898,Hosts!$A:$M,13,0)</f>
        <v>No</v>
      </c>
      <c r="G898" t="str">
        <f>INDEX(Hosts!$A:$M, MATCH(Places!$B898,Hosts!$A:$A,0), MATCH(Places!G$1,Hosts!$A$1:$M$1,0))</f>
        <v>Within a few hours</v>
      </c>
      <c r="H898" s="70">
        <f>INDEX(Hosts!$A:$M, MATCH(Places!$B898,Hosts!$A:$A,0), MATCH(Places!H$1,Hosts!$A$1:$M$1,0))</f>
        <v>0.94</v>
      </c>
      <c r="I898" s="70">
        <f>INDEX(Hosts!$A:$M, MATCH(Places!$B898,Hosts!$A:$A,0), MATCH(Places!I$1,Hosts!$A$1:$M$1,0))</f>
        <v>0.37</v>
      </c>
      <c r="J898" t="str">
        <f>INDEX(Hosts!$A:$M, MATCH(Places!$B898,Hosts!$A:$A,0), MATCH(Places!J$1,Hosts!$A$1:$M$1,0))</f>
        <v>No</v>
      </c>
      <c r="K898">
        <v>8</v>
      </c>
      <c r="L898" t="str">
        <f>VLOOKUP($K898,Neighborhoods!$A:$C,2,0)</f>
        <v>Brooklyn</v>
      </c>
      <c r="M898" t="str">
        <f>VLOOKUP($K898,Neighborhoods!$A:$C,3,0)</f>
        <v>Bushwick</v>
      </c>
      <c r="N898" t="str">
        <f>INDEX(Neighborhoods!$A:$C, MATCH(Places!$K898,Neighborhoods!$A:$A,0), MATCH(Places!N$1,Neighborhoods!$A$1:$C$1,0))</f>
        <v>Brooklyn</v>
      </c>
      <c r="O898" t="str">
        <f>INDEX(Neighborhoods!$A:$C, MATCH(Places!$K898,Neighborhoods!$A:$A,0), MATCH(Places!O$1,Neighborhoods!$A$1:$C$1,0))</f>
        <v>Bushwick</v>
      </c>
      <c r="P898" t="s">
        <v>1</v>
      </c>
      <c r="Q898" t="str">
        <f t="shared" si="52"/>
        <v>Yes</v>
      </c>
      <c r="R898">
        <v>4</v>
      </c>
      <c r="S898" t="str">
        <f t="shared" si="53"/>
        <v>Medium</v>
      </c>
      <c r="T898" s="50">
        <v>110</v>
      </c>
      <c r="U898" s="70">
        <f t="shared" si="54"/>
        <v>0.03</v>
      </c>
      <c r="V898" s="52">
        <v>4.91</v>
      </c>
      <c r="W898" s="52" t="str" cm="1">
        <f t="array" ref="W898">_xlfn.SWITCH(ROUND(V898,0),5,"Excellent",4,"Good",3,"Ok","Bad")</f>
        <v>Excellent</v>
      </c>
      <c r="X898">
        <v>22</v>
      </c>
      <c r="Y898" t="str">
        <f t="shared" si="55"/>
        <v>No</v>
      </c>
      <c r="Z898" s="68">
        <v>42149</v>
      </c>
      <c r="AA898" s="68">
        <v>43835</v>
      </c>
      <c r="AB898">
        <v>349</v>
      </c>
      <c r="AC898" t="s">
        <v>15615</v>
      </c>
    </row>
    <row r="899" spans="1:29" x14ac:dyDescent="0.3">
      <c r="A899" t="s">
        <v>667</v>
      </c>
      <c r="B899">
        <v>1718</v>
      </c>
      <c r="C899" t="str">
        <f>VLOOKUP($B899,Hosts!$A:$M,10,0)</f>
        <v>Within an hour</v>
      </c>
      <c r="D899" s="70">
        <f>VLOOKUP($B899,Hosts!$A:$M,11,0)</f>
        <v>1</v>
      </c>
      <c r="E899" s="70">
        <f>VLOOKUP($B899,Hosts!$A:$M,12,0)</f>
        <v>0.96</v>
      </c>
      <c r="F899" t="str">
        <f>VLOOKUP($B899,Hosts!$A:$M,13,0)</f>
        <v>Yes</v>
      </c>
      <c r="G899" t="str">
        <f>INDEX(Hosts!$A:$M, MATCH(Places!$B899,Hosts!$A:$A,0), MATCH(Places!G$1,Hosts!$A$1:$M$1,0))</f>
        <v>Within an hour</v>
      </c>
      <c r="H899" s="70">
        <f>INDEX(Hosts!$A:$M, MATCH(Places!$B899,Hosts!$A:$A,0), MATCH(Places!H$1,Hosts!$A$1:$M$1,0))</f>
        <v>1</v>
      </c>
      <c r="I899" s="70">
        <f>INDEX(Hosts!$A:$M, MATCH(Places!$B899,Hosts!$A:$A,0), MATCH(Places!I$1,Hosts!$A$1:$M$1,0))</f>
        <v>0.96</v>
      </c>
      <c r="J899" t="str">
        <f>INDEX(Hosts!$A:$M, MATCH(Places!$B899,Hosts!$A:$A,0), MATCH(Places!J$1,Hosts!$A$1:$M$1,0))</f>
        <v>Yes</v>
      </c>
      <c r="K899">
        <v>8</v>
      </c>
      <c r="L899" t="str">
        <f>VLOOKUP($K899,Neighborhoods!$A:$C,2,0)</f>
        <v>Brooklyn</v>
      </c>
      <c r="M899" t="str">
        <f>VLOOKUP($K899,Neighborhoods!$A:$C,3,0)</f>
        <v>Bushwick</v>
      </c>
      <c r="N899" t="str">
        <f>INDEX(Neighborhoods!$A:$C, MATCH(Places!$K899,Neighborhoods!$A:$A,0), MATCH(Places!N$1,Neighborhoods!$A$1:$C$1,0))</f>
        <v>Brooklyn</v>
      </c>
      <c r="O899" t="str">
        <f>INDEX(Neighborhoods!$A:$C, MATCH(Places!$K899,Neighborhoods!$A:$A,0), MATCH(Places!O$1,Neighborhoods!$A$1:$C$1,0))</f>
        <v>Bushwick</v>
      </c>
      <c r="P899" t="s">
        <v>11822</v>
      </c>
      <c r="Q899" t="str">
        <f t="shared" ref="Q899:Q962" si="56">IF(OR(P899="Private room",P899="Shared room"),"Yes","No")</f>
        <v>No</v>
      </c>
      <c r="R899">
        <v>6</v>
      </c>
      <c r="S899" t="str">
        <f t="shared" ref="S899:S962" si="57">IF(R899&lt;=2,"Small",IF(R899&lt;=5,"Medium","Large"))</f>
        <v>Large</v>
      </c>
      <c r="T899" s="50">
        <v>145</v>
      </c>
      <c r="U899" s="70">
        <f t="shared" ref="U899:U962" si="58">VLOOKUP($T899,$AF$1:$AG$5,2)</f>
        <v>0.03</v>
      </c>
      <c r="V899" s="52">
        <v>4.92</v>
      </c>
      <c r="W899" s="52" t="str" cm="1">
        <f t="array" ref="W899">_xlfn.SWITCH(ROUND(V899,0),5,"Excellent",4,"Good",3,"Ok","Bad")</f>
        <v>Excellent</v>
      </c>
      <c r="X899">
        <v>273</v>
      </c>
      <c r="Y899" t="str">
        <f t="shared" ref="Y899:Y962" si="59">IF(AND(V899&gt;4.8,X899&gt;100),"Yes","No")</f>
        <v>Yes</v>
      </c>
      <c r="Z899" s="68">
        <v>41854</v>
      </c>
      <c r="AA899" s="68">
        <v>44045</v>
      </c>
      <c r="AB899">
        <v>292</v>
      </c>
      <c r="AC899" t="s">
        <v>15615</v>
      </c>
    </row>
    <row r="900" spans="1:29" x14ac:dyDescent="0.3">
      <c r="A900" t="s">
        <v>13243</v>
      </c>
      <c r="B900">
        <v>21</v>
      </c>
      <c r="C900" t="str">
        <f>VLOOKUP($B900,Hosts!$A:$M,10,0)</f>
        <v>Within a day</v>
      </c>
      <c r="D900" s="70">
        <f>VLOOKUP($B900,Hosts!$A:$M,11,0)</f>
        <v>0.5</v>
      </c>
      <c r="E900" s="70">
        <f>VLOOKUP($B900,Hosts!$A:$M,12,0)</f>
        <v>0.33</v>
      </c>
      <c r="F900" t="str">
        <f>VLOOKUP($B900,Hosts!$A:$M,13,0)</f>
        <v>No</v>
      </c>
      <c r="G900" t="str">
        <f>INDEX(Hosts!$A:$M, MATCH(Places!$B900,Hosts!$A:$A,0), MATCH(Places!G$1,Hosts!$A$1:$M$1,0))</f>
        <v>Within a day</v>
      </c>
      <c r="H900" s="70">
        <f>INDEX(Hosts!$A:$M, MATCH(Places!$B900,Hosts!$A:$A,0), MATCH(Places!H$1,Hosts!$A$1:$M$1,0))</f>
        <v>0.5</v>
      </c>
      <c r="I900" s="70">
        <f>INDEX(Hosts!$A:$M, MATCH(Places!$B900,Hosts!$A:$A,0), MATCH(Places!I$1,Hosts!$A$1:$M$1,0))</f>
        <v>0.33</v>
      </c>
      <c r="J900" t="str">
        <f>INDEX(Hosts!$A:$M, MATCH(Places!$B900,Hosts!$A:$A,0), MATCH(Places!J$1,Hosts!$A$1:$M$1,0))</f>
        <v>No</v>
      </c>
      <c r="K900">
        <v>7</v>
      </c>
      <c r="L900" t="str">
        <f>VLOOKUP($K900,Neighborhoods!$A:$C,2,0)</f>
        <v>Brooklyn</v>
      </c>
      <c r="M900" t="str">
        <f>VLOOKUP($K900,Neighborhoods!$A:$C,3,0)</f>
        <v>Bedford-Stuyvesant</v>
      </c>
      <c r="N900" t="str">
        <f>INDEX(Neighborhoods!$A:$C, MATCH(Places!$K900,Neighborhoods!$A:$A,0), MATCH(Places!N$1,Neighborhoods!$A$1:$C$1,0))</f>
        <v>Brooklyn</v>
      </c>
      <c r="O900" t="str">
        <f>INDEX(Neighborhoods!$A:$C, MATCH(Places!$K900,Neighborhoods!$A:$A,0), MATCH(Places!O$1,Neighborhoods!$A$1:$C$1,0))</f>
        <v>Bedford-Stuyvesant</v>
      </c>
      <c r="P900" t="s">
        <v>1</v>
      </c>
      <c r="Q900" t="str">
        <f t="shared" si="56"/>
        <v>Yes</v>
      </c>
      <c r="R900">
        <v>1</v>
      </c>
      <c r="S900" t="str">
        <f t="shared" si="57"/>
        <v>Small</v>
      </c>
      <c r="T900" s="50">
        <v>34</v>
      </c>
      <c r="U900" s="70">
        <f t="shared" si="58"/>
        <v>0.03</v>
      </c>
      <c r="V900" s="52">
        <v>4.78</v>
      </c>
      <c r="W900" s="52" t="str" cm="1">
        <f t="array" ref="W900">_xlfn.SWITCH(ROUND(V900,0),5,"Excellent",4,"Good",3,"Ok","Bad")</f>
        <v>Excellent</v>
      </c>
      <c r="X900">
        <v>9</v>
      </c>
      <c r="Y900" t="str">
        <f t="shared" si="59"/>
        <v>No</v>
      </c>
      <c r="Z900" s="68">
        <v>42167</v>
      </c>
      <c r="AA900" s="68">
        <v>43657</v>
      </c>
      <c r="AB900">
        <v>349</v>
      </c>
      <c r="AC900" t="s">
        <v>15615</v>
      </c>
    </row>
    <row r="901" spans="1:29" x14ac:dyDescent="0.3">
      <c r="A901" t="s">
        <v>668</v>
      </c>
      <c r="B901">
        <v>1241</v>
      </c>
      <c r="C901" t="str">
        <f>VLOOKUP($B901,Hosts!$A:$M,10,0)</f>
        <v>Within a few hours</v>
      </c>
      <c r="D901" s="70">
        <f>VLOOKUP($B901,Hosts!$A:$M,11,0)</f>
        <v>1</v>
      </c>
      <c r="E901" s="70">
        <f>VLOOKUP($B901,Hosts!$A:$M,12,0)</f>
        <v>0.97</v>
      </c>
      <c r="F901" t="str">
        <f>VLOOKUP($B901,Hosts!$A:$M,13,0)</f>
        <v>Yes</v>
      </c>
      <c r="G901" t="str">
        <f>INDEX(Hosts!$A:$M, MATCH(Places!$B901,Hosts!$A:$A,0), MATCH(Places!G$1,Hosts!$A$1:$M$1,0))</f>
        <v>Within a few hours</v>
      </c>
      <c r="H901" s="70">
        <f>INDEX(Hosts!$A:$M, MATCH(Places!$B901,Hosts!$A:$A,0), MATCH(Places!H$1,Hosts!$A$1:$M$1,0))</f>
        <v>1</v>
      </c>
      <c r="I901" s="70">
        <f>INDEX(Hosts!$A:$M, MATCH(Places!$B901,Hosts!$A:$A,0), MATCH(Places!I$1,Hosts!$A$1:$M$1,0))</f>
        <v>0.97</v>
      </c>
      <c r="J901" t="str">
        <f>INDEX(Hosts!$A:$M, MATCH(Places!$B901,Hosts!$A:$A,0), MATCH(Places!J$1,Hosts!$A$1:$M$1,0))</f>
        <v>Yes</v>
      </c>
      <c r="K901">
        <v>25</v>
      </c>
      <c r="L901" t="str">
        <f>VLOOKUP($K901,Neighborhoods!$A:$C,2,0)</f>
        <v>Queens</v>
      </c>
      <c r="M901" t="str">
        <f>VLOOKUP($K901,Neighborhoods!$A:$C,3,0)</f>
        <v>Ridgewood</v>
      </c>
      <c r="N901" t="str">
        <f>INDEX(Neighborhoods!$A:$C, MATCH(Places!$K901,Neighborhoods!$A:$A,0), MATCH(Places!N$1,Neighborhoods!$A$1:$C$1,0))</f>
        <v>Queens</v>
      </c>
      <c r="O901" t="str">
        <f>INDEX(Neighborhoods!$A:$C, MATCH(Places!$K901,Neighborhoods!$A:$A,0), MATCH(Places!O$1,Neighborhoods!$A$1:$C$1,0))</f>
        <v>Ridgewood</v>
      </c>
      <c r="P901" t="s">
        <v>1</v>
      </c>
      <c r="Q901" t="str">
        <f t="shared" si="56"/>
        <v>Yes</v>
      </c>
      <c r="R901">
        <v>2</v>
      </c>
      <c r="S901" t="str">
        <f t="shared" si="57"/>
        <v>Small</v>
      </c>
      <c r="T901" s="50">
        <v>23</v>
      </c>
      <c r="U901" s="70">
        <f t="shared" si="58"/>
        <v>0.03</v>
      </c>
      <c r="V901" s="52">
        <v>4.87</v>
      </c>
      <c r="W901" s="52" t="str" cm="1">
        <f t="array" ref="W901">_xlfn.SWITCH(ROUND(V901,0),5,"Excellent",4,"Good",3,"Ok","Bad")</f>
        <v>Excellent</v>
      </c>
      <c r="X901">
        <v>103</v>
      </c>
      <c r="Y901" t="str">
        <f t="shared" si="59"/>
        <v>Yes</v>
      </c>
      <c r="Z901" s="68">
        <v>42143</v>
      </c>
      <c r="AA901" s="68">
        <v>43905</v>
      </c>
      <c r="AB901">
        <v>197</v>
      </c>
      <c r="AC901" t="s">
        <v>15616</v>
      </c>
    </row>
    <row r="902" spans="1:29" x14ac:dyDescent="0.3">
      <c r="A902" t="s">
        <v>669</v>
      </c>
      <c r="B902">
        <v>1162</v>
      </c>
      <c r="C902" t="str">
        <f>VLOOKUP($B902,Hosts!$A:$M,10,0)</f>
        <v>Within an hour</v>
      </c>
      <c r="D902" s="70">
        <f>VLOOKUP($B902,Hosts!$A:$M,11,0)</f>
        <v>0.95</v>
      </c>
      <c r="E902" s="70">
        <f>VLOOKUP($B902,Hosts!$A:$M,12,0)</f>
        <v>0.99</v>
      </c>
      <c r="F902" t="str">
        <f>VLOOKUP($B902,Hosts!$A:$M,13,0)</f>
        <v>No</v>
      </c>
      <c r="G902" t="str">
        <f>INDEX(Hosts!$A:$M, MATCH(Places!$B902,Hosts!$A:$A,0), MATCH(Places!G$1,Hosts!$A$1:$M$1,0))</f>
        <v>Within an hour</v>
      </c>
      <c r="H902" s="70">
        <f>INDEX(Hosts!$A:$M, MATCH(Places!$B902,Hosts!$A:$A,0), MATCH(Places!H$1,Hosts!$A$1:$M$1,0))</f>
        <v>0.95</v>
      </c>
      <c r="I902" s="70">
        <f>INDEX(Hosts!$A:$M, MATCH(Places!$B902,Hosts!$A:$A,0), MATCH(Places!I$1,Hosts!$A$1:$M$1,0))</f>
        <v>0.99</v>
      </c>
      <c r="J902" t="str">
        <f>INDEX(Hosts!$A:$M, MATCH(Places!$B902,Hosts!$A:$A,0), MATCH(Places!J$1,Hosts!$A$1:$M$1,0))</f>
        <v>No</v>
      </c>
      <c r="K902">
        <v>12</v>
      </c>
      <c r="L902" t="str">
        <f>VLOOKUP($K902,Neighborhoods!$A:$C,2,0)</f>
        <v>Brooklyn</v>
      </c>
      <c r="M902" t="str">
        <f>VLOOKUP($K902,Neighborhoods!$A:$C,3,0)</f>
        <v>Williamsburg</v>
      </c>
      <c r="N902" t="str">
        <f>INDEX(Neighborhoods!$A:$C, MATCH(Places!$K902,Neighborhoods!$A:$A,0), MATCH(Places!N$1,Neighborhoods!$A$1:$C$1,0))</f>
        <v>Brooklyn</v>
      </c>
      <c r="O902" t="str">
        <f>INDEX(Neighborhoods!$A:$C, MATCH(Places!$K902,Neighborhoods!$A:$A,0), MATCH(Places!O$1,Neighborhoods!$A$1:$C$1,0))</f>
        <v>Williamsburg</v>
      </c>
      <c r="P902" t="s">
        <v>1</v>
      </c>
      <c r="Q902" t="str">
        <f t="shared" si="56"/>
        <v>Yes</v>
      </c>
      <c r="R902">
        <v>2</v>
      </c>
      <c r="S902" t="str">
        <f t="shared" si="57"/>
        <v>Small</v>
      </c>
      <c r="T902" s="50">
        <v>75</v>
      </c>
      <c r="U902" s="70">
        <f t="shared" si="58"/>
        <v>0.03</v>
      </c>
      <c r="V902" s="52">
        <v>4.67</v>
      </c>
      <c r="W902" s="52" t="str" cm="1">
        <f t="array" ref="W902">_xlfn.SWITCH(ROUND(V902,0),5,"Excellent",4,"Good",3,"Ok","Bad")</f>
        <v>Excellent</v>
      </c>
      <c r="X902">
        <v>475</v>
      </c>
      <c r="Y902" t="str">
        <f t="shared" si="59"/>
        <v>No</v>
      </c>
      <c r="Z902" s="68">
        <v>41863</v>
      </c>
      <c r="AA902" s="68">
        <v>44046</v>
      </c>
      <c r="AB902">
        <v>87</v>
      </c>
      <c r="AC902" t="s">
        <v>15615</v>
      </c>
    </row>
    <row r="903" spans="1:29" x14ac:dyDescent="0.3">
      <c r="A903" t="s">
        <v>670</v>
      </c>
      <c r="B903">
        <v>1245</v>
      </c>
      <c r="C903" t="str">
        <f>VLOOKUP($B903,Hosts!$A:$M,10,0)</f>
        <v>Within an hour</v>
      </c>
      <c r="D903" s="70">
        <f>VLOOKUP($B903,Hosts!$A:$M,11,0)</f>
        <v>0.96</v>
      </c>
      <c r="E903" s="70">
        <f>VLOOKUP($B903,Hosts!$A:$M,12,0)</f>
        <v>1</v>
      </c>
      <c r="F903" t="str">
        <f>VLOOKUP($B903,Hosts!$A:$M,13,0)</f>
        <v>No</v>
      </c>
      <c r="G903" t="str">
        <f>INDEX(Hosts!$A:$M, MATCH(Places!$B903,Hosts!$A:$A,0), MATCH(Places!G$1,Hosts!$A$1:$M$1,0))</f>
        <v>Within an hour</v>
      </c>
      <c r="H903" s="70">
        <f>INDEX(Hosts!$A:$M, MATCH(Places!$B903,Hosts!$A:$A,0), MATCH(Places!H$1,Hosts!$A$1:$M$1,0))</f>
        <v>0.96</v>
      </c>
      <c r="I903" s="70">
        <f>INDEX(Hosts!$A:$M, MATCH(Places!$B903,Hosts!$A:$A,0), MATCH(Places!I$1,Hosts!$A$1:$M$1,0))</f>
        <v>1</v>
      </c>
      <c r="J903" t="str">
        <f>INDEX(Hosts!$A:$M, MATCH(Places!$B903,Hosts!$A:$A,0), MATCH(Places!J$1,Hosts!$A$1:$M$1,0))</f>
        <v>No</v>
      </c>
      <c r="K903">
        <v>15</v>
      </c>
      <c r="L903" t="str">
        <f>VLOOKUP($K903,Neighborhoods!$A:$C,2,0)</f>
        <v>Manhattan</v>
      </c>
      <c r="M903" t="str">
        <f>VLOOKUP($K903,Neighborhoods!$A:$C,3,0)</f>
        <v>East Village</v>
      </c>
      <c r="N903" t="str">
        <f>INDEX(Neighborhoods!$A:$C, MATCH(Places!$K903,Neighborhoods!$A:$A,0), MATCH(Places!N$1,Neighborhoods!$A$1:$C$1,0))</f>
        <v>Manhattan</v>
      </c>
      <c r="O903" t="str">
        <f>INDEX(Neighborhoods!$A:$C, MATCH(Places!$K903,Neighborhoods!$A:$A,0), MATCH(Places!O$1,Neighborhoods!$A$1:$C$1,0))</f>
        <v>East Village</v>
      </c>
      <c r="P903" t="s">
        <v>11822</v>
      </c>
      <c r="Q903" t="str">
        <f t="shared" si="56"/>
        <v>No</v>
      </c>
      <c r="R903">
        <v>5</v>
      </c>
      <c r="S903" t="str">
        <f t="shared" si="57"/>
        <v>Medium</v>
      </c>
      <c r="T903" s="50">
        <v>77</v>
      </c>
      <c r="U903" s="70">
        <f t="shared" si="58"/>
        <v>0.03</v>
      </c>
      <c r="V903" s="52">
        <v>4.63</v>
      </c>
      <c r="W903" s="52" t="str" cm="1">
        <f t="array" ref="W903">_xlfn.SWITCH(ROUND(V903,0),5,"Excellent",4,"Good",3,"Ok","Bad")</f>
        <v>Excellent</v>
      </c>
      <c r="X903">
        <v>364</v>
      </c>
      <c r="Y903" t="str">
        <f t="shared" si="59"/>
        <v>No</v>
      </c>
      <c r="Z903" s="68">
        <v>41875</v>
      </c>
      <c r="AA903" s="68">
        <v>44044</v>
      </c>
      <c r="AB903">
        <v>302</v>
      </c>
      <c r="AC903" t="s">
        <v>15616</v>
      </c>
    </row>
    <row r="904" spans="1:29" x14ac:dyDescent="0.3">
      <c r="A904" t="s">
        <v>671</v>
      </c>
      <c r="B904">
        <v>146</v>
      </c>
      <c r="C904" t="str">
        <f>VLOOKUP($B904,Hosts!$A:$M,10,0)</f>
        <v>Within a few hours</v>
      </c>
      <c r="D904" s="70">
        <f>VLOOKUP($B904,Hosts!$A:$M,11,0)</f>
        <v>1</v>
      </c>
      <c r="E904" s="70">
        <f>VLOOKUP($B904,Hosts!$A:$M,12,0)</f>
        <v>0.69</v>
      </c>
      <c r="F904" t="str">
        <f>VLOOKUP($B904,Hosts!$A:$M,13,0)</f>
        <v>Yes</v>
      </c>
      <c r="G904" t="str">
        <f>INDEX(Hosts!$A:$M, MATCH(Places!$B904,Hosts!$A:$A,0), MATCH(Places!G$1,Hosts!$A$1:$M$1,0))</f>
        <v>Within a few hours</v>
      </c>
      <c r="H904" s="70">
        <f>INDEX(Hosts!$A:$M, MATCH(Places!$B904,Hosts!$A:$A,0), MATCH(Places!H$1,Hosts!$A$1:$M$1,0))</f>
        <v>1</v>
      </c>
      <c r="I904" s="70">
        <f>INDEX(Hosts!$A:$M, MATCH(Places!$B904,Hosts!$A:$A,0), MATCH(Places!I$1,Hosts!$A$1:$M$1,0))</f>
        <v>0.69</v>
      </c>
      <c r="J904" t="str">
        <f>INDEX(Hosts!$A:$M, MATCH(Places!$B904,Hosts!$A:$A,0), MATCH(Places!J$1,Hosts!$A$1:$M$1,0))</f>
        <v>Yes</v>
      </c>
      <c r="K904">
        <v>16</v>
      </c>
      <c r="L904" t="str">
        <f>VLOOKUP($K904,Neighborhoods!$A:$C,2,0)</f>
        <v>Manhattan</v>
      </c>
      <c r="M904" t="str">
        <f>VLOOKUP($K904,Neighborhoods!$A:$C,3,0)</f>
        <v>Harlem</v>
      </c>
      <c r="N904" t="str">
        <f>INDEX(Neighborhoods!$A:$C, MATCH(Places!$K904,Neighborhoods!$A:$A,0), MATCH(Places!N$1,Neighborhoods!$A$1:$C$1,0))</f>
        <v>Manhattan</v>
      </c>
      <c r="O904" t="str">
        <f>INDEX(Neighborhoods!$A:$C, MATCH(Places!$K904,Neighborhoods!$A:$A,0), MATCH(Places!O$1,Neighborhoods!$A$1:$C$1,0))</f>
        <v>Harlem</v>
      </c>
      <c r="P904" t="s">
        <v>1</v>
      </c>
      <c r="Q904" t="str">
        <f t="shared" si="56"/>
        <v>Yes</v>
      </c>
      <c r="R904">
        <v>2</v>
      </c>
      <c r="S904" t="str">
        <f t="shared" si="57"/>
        <v>Small</v>
      </c>
      <c r="T904" s="50">
        <v>75</v>
      </c>
      <c r="U904" s="70">
        <f t="shared" si="58"/>
        <v>0.03</v>
      </c>
      <c r="V904" s="52">
        <v>4.9800000000000004</v>
      </c>
      <c r="W904" s="52" t="str" cm="1">
        <f t="array" ref="W904">_xlfn.SWITCH(ROUND(V904,0),5,"Excellent",4,"Good",3,"Ok","Bad")</f>
        <v>Excellent</v>
      </c>
      <c r="X904">
        <v>182</v>
      </c>
      <c r="Y904" t="str">
        <f t="shared" si="59"/>
        <v>Yes</v>
      </c>
      <c r="Z904" s="68">
        <v>41926</v>
      </c>
      <c r="AA904" s="68">
        <v>43835</v>
      </c>
      <c r="AB904">
        <v>11</v>
      </c>
      <c r="AC904" t="s">
        <v>15615</v>
      </c>
    </row>
    <row r="905" spans="1:29" x14ac:dyDescent="0.3">
      <c r="A905" t="s">
        <v>672</v>
      </c>
      <c r="B905">
        <v>465</v>
      </c>
      <c r="C905" t="str">
        <f>VLOOKUP($B905,Hosts!$A:$M,10,0)</f>
        <v>Within a few hours</v>
      </c>
      <c r="D905" s="70">
        <f>VLOOKUP($B905,Hosts!$A:$M,11,0)</f>
        <v>0.85</v>
      </c>
      <c r="E905" s="70">
        <f>VLOOKUP($B905,Hosts!$A:$M,12,0)</f>
        <v>0.38</v>
      </c>
      <c r="F905" t="str">
        <f>VLOOKUP($B905,Hosts!$A:$M,13,0)</f>
        <v>No</v>
      </c>
      <c r="G905" t="str">
        <f>INDEX(Hosts!$A:$M, MATCH(Places!$B905,Hosts!$A:$A,0), MATCH(Places!G$1,Hosts!$A$1:$M$1,0))</f>
        <v>Within a few hours</v>
      </c>
      <c r="H905" s="70">
        <f>INDEX(Hosts!$A:$M, MATCH(Places!$B905,Hosts!$A:$A,0), MATCH(Places!H$1,Hosts!$A$1:$M$1,0))</f>
        <v>0.85</v>
      </c>
      <c r="I905" s="70">
        <f>INDEX(Hosts!$A:$M, MATCH(Places!$B905,Hosts!$A:$A,0), MATCH(Places!I$1,Hosts!$A$1:$M$1,0))</f>
        <v>0.38</v>
      </c>
      <c r="J905" t="str">
        <f>INDEX(Hosts!$A:$M, MATCH(Places!$B905,Hosts!$A:$A,0), MATCH(Places!J$1,Hosts!$A$1:$M$1,0))</f>
        <v>No</v>
      </c>
      <c r="K905">
        <v>17</v>
      </c>
      <c r="L905" t="str">
        <f>VLOOKUP($K905,Neighborhoods!$A:$C,2,0)</f>
        <v>Manhattan</v>
      </c>
      <c r="M905" t="str">
        <f>VLOOKUP($K905,Neighborhoods!$A:$C,3,0)</f>
        <v>Hell's Kitchen</v>
      </c>
      <c r="N905" t="str">
        <f>INDEX(Neighborhoods!$A:$C, MATCH(Places!$K905,Neighborhoods!$A:$A,0), MATCH(Places!N$1,Neighborhoods!$A$1:$C$1,0))</f>
        <v>Manhattan</v>
      </c>
      <c r="O905" t="str">
        <f>INDEX(Neighborhoods!$A:$C, MATCH(Places!$K905,Neighborhoods!$A:$A,0), MATCH(Places!O$1,Neighborhoods!$A$1:$C$1,0))</f>
        <v>Hell's Kitchen</v>
      </c>
      <c r="P905" t="s">
        <v>11822</v>
      </c>
      <c r="Q905" t="str">
        <f t="shared" si="56"/>
        <v>No</v>
      </c>
      <c r="R905">
        <v>2</v>
      </c>
      <c r="S905" t="str">
        <f t="shared" si="57"/>
        <v>Small</v>
      </c>
      <c r="T905" s="50">
        <v>110</v>
      </c>
      <c r="U905" s="70">
        <f t="shared" si="58"/>
        <v>0.03</v>
      </c>
      <c r="V905" s="52">
        <v>4.88</v>
      </c>
      <c r="W905" s="52" t="str" cm="1">
        <f t="array" ref="W905">_xlfn.SWITCH(ROUND(V905,0),5,"Excellent",4,"Good",3,"Ok","Bad")</f>
        <v>Excellent</v>
      </c>
      <c r="X905">
        <v>8</v>
      </c>
      <c r="Y905" t="str">
        <f t="shared" si="59"/>
        <v>No</v>
      </c>
      <c r="Z905" s="68">
        <v>42056</v>
      </c>
      <c r="AA905" s="68">
        <v>43805</v>
      </c>
      <c r="AB905">
        <v>335</v>
      </c>
      <c r="AC905" t="s">
        <v>15615</v>
      </c>
    </row>
    <row r="906" spans="1:29" x14ac:dyDescent="0.3">
      <c r="A906" t="s">
        <v>673</v>
      </c>
      <c r="B906">
        <v>465</v>
      </c>
      <c r="C906" t="str">
        <f>VLOOKUP($B906,Hosts!$A:$M,10,0)</f>
        <v>Within a few hours</v>
      </c>
      <c r="D906" s="70">
        <f>VLOOKUP($B906,Hosts!$A:$M,11,0)</f>
        <v>0.85</v>
      </c>
      <c r="E906" s="70">
        <f>VLOOKUP($B906,Hosts!$A:$M,12,0)</f>
        <v>0.38</v>
      </c>
      <c r="F906" t="str">
        <f>VLOOKUP($B906,Hosts!$A:$M,13,0)</f>
        <v>No</v>
      </c>
      <c r="G906" t="str">
        <f>INDEX(Hosts!$A:$M, MATCH(Places!$B906,Hosts!$A:$A,0), MATCH(Places!G$1,Hosts!$A$1:$M$1,0))</f>
        <v>Within a few hours</v>
      </c>
      <c r="H906" s="70">
        <f>INDEX(Hosts!$A:$M, MATCH(Places!$B906,Hosts!$A:$A,0), MATCH(Places!H$1,Hosts!$A$1:$M$1,0))</f>
        <v>0.85</v>
      </c>
      <c r="I906" s="70">
        <f>INDEX(Hosts!$A:$M, MATCH(Places!$B906,Hosts!$A:$A,0), MATCH(Places!I$1,Hosts!$A$1:$M$1,0))</f>
        <v>0.38</v>
      </c>
      <c r="J906" t="str">
        <f>INDEX(Hosts!$A:$M, MATCH(Places!$B906,Hosts!$A:$A,0), MATCH(Places!J$1,Hosts!$A$1:$M$1,0))</f>
        <v>No</v>
      </c>
      <c r="K906">
        <v>18</v>
      </c>
      <c r="L906" t="str">
        <f>VLOOKUP($K906,Neighborhoods!$A:$C,2,0)</f>
        <v>Manhattan</v>
      </c>
      <c r="M906" t="str">
        <f>VLOOKUP($K906,Neighborhoods!$A:$C,3,0)</f>
        <v>Midtown</v>
      </c>
      <c r="N906" t="str">
        <f>INDEX(Neighborhoods!$A:$C, MATCH(Places!$K906,Neighborhoods!$A:$A,0), MATCH(Places!N$1,Neighborhoods!$A$1:$C$1,0))</f>
        <v>Manhattan</v>
      </c>
      <c r="O906" t="str">
        <f>INDEX(Neighborhoods!$A:$C, MATCH(Places!$K906,Neighborhoods!$A:$A,0), MATCH(Places!O$1,Neighborhoods!$A$1:$C$1,0))</f>
        <v>Midtown</v>
      </c>
      <c r="P906" t="s">
        <v>11822</v>
      </c>
      <c r="Q906" t="str">
        <f t="shared" si="56"/>
        <v>No</v>
      </c>
      <c r="R906">
        <v>2</v>
      </c>
      <c r="S906" t="str">
        <f t="shared" si="57"/>
        <v>Small</v>
      </c>
      <c r="T906" s="50">
        <v>94</v>
      </c>
      <c r="U906" s="70">
        <f t="shared" si="58"/>
        <v>0.03</v>
      </c>
      <c r="V906" s="52">
        <v>4.5</v>
      </c>
      <c r="W906" s="52" t="str" cm="1">
        <f t="array" ref="W906">_xlfn.SWITCH(ROUND(V906,0),5,"Excellent",4,"Good",3,"Ok","Bad")</f>
        <v>Excellent</v>
      </c>
      <c r="X906">
        <v>8</v>
      </c>
      <c r="Y906" t="str">
        <f t="shared" si="59"/>
        <v>No</v>
      </c>
      <c r="Z906" s="68">
        <v>41930</v>
      </c>
      <c r="AA906" s="68">
        <v>43705</v>
      </c>
      <c r="AB906">
        <v>365</v>
      </c>
      <c r="AC906" t="s">
        <v>15615</v>
      </c>
    </row>
    <row r="907" spans="1:29" x14ac:dyDescent="0.3">
      <c r="A907" t="s">
        <v>674</v>
      </c>
      <c r="B907">
        <v>1160</v>
      </c>
      <c r="C907" t="str">
        <f>VLOOKUP($B907,Hosts!$A:$M,10,0)</f>
        <v>Within a few hours</v>
      </c>
      <c r="D907" s="70">
        <f>VLOOKUP($B907,Hosts!$A:$M,11,0)</f>
        <v>1</v>
      </c>
      <c r="E907" s="70">
        <f>VLOOKUP($B907,Hosts!$A:$M,12,0)</f>
        <v>1</v>
      </c>
      <c r="F907" t="str">
        <f>VLOOKUP($B907,Hosts!$A:$M,13,0)</f>
        <v>No</v>
      </c>
      <c r="G907" t="str">
        <f>INDEX(Hosts!$A:$M, MATCH(Places!$B907,Hosts!$A:$A,0), MATCH(Places!G$1,Hosts!$A$1:$M$1,0))</f>
        <v>Within a few hours</v>
      </c>
      <c r="H907" s="70">
        <f>INDEX(Hosts!$A:$M, MATCH(Places!$B907,Hosts!$A:$A,0), MATCH(Places!H$1,Hosts!$A$1:$M$1,0))</f>
        <v>1</v>
      </c>
      <c r="I907" s="70">
        <f>INDEX(Hosts!$A:$M, MATCH(Places!$B907,Hosts!$A:$A,0), MATCH(Places!I$1,Hosts!$A$1:$M$1,0))</f>
        <v>1</v>
      </c>
      <c r="J907" t="str">
        <f>INDEX(Hosts!$A:$M, MATCH(Places!$B907,Hosts!$A:$A,0), MATCH(Places!J$1,Hosts!$A$1:$M$1,0))</f>
        <v>No</v>
      </c>
      <c r="K907">
        <v>26</v>
      </c>
      <c r="L907" t="str">
        <f>VLOOKUP($K907,Neighborhoods!$A:$C,2,0)</f>
        <v>Queens</v>
      </c>
      <c r="M907" t="str">
        <f>VLOOKUP($K907,Neighborhoods!$A:$C,3,0)</f>
        <v>Sunnyside</v>
      </c>
      <c r="N907" t="str">
        <f>INDEX(Neighborhoods!$A:$C, MATCH(Places!$K907,Neighborhoods!$A:$A,0), MATCH(Places!N$1,Neighborhoods!$A$1:$C$1,0))</f>
        <v>Queens</v>
      </c>
      <c r="O907" t="str">
        <f>INDEX(Neighborhoods!$A:$C, MATCH(Places!$K907,Neighborhoods!$A:$A,0), MATCH(Places!O$1,Neighborhoods!$A$1:$C$1,0))</f>
        <v>Sunnyside</v>
      </c>
      <c r="P907" t="s">
        <v>1</v>
      </c>
      <c r="Q907" t="str">
        <f t="shared" si="56"/>
        <v>Yes</v>
      </c>
      <c r="R907">
        <v>1</v>
      </c>
      <c r="S907" t="str">
        <f t="shared" si="57"/>
        <v>Small</v>
      </c>
      <c r="T907" s="50">
        <v>65</v>
      </c>
      <c r="U907" s="70">
        <f t="shared" si="58"/>
        <v>0.03</v>
      </c>
      <c r="V907" s="52">
        <v>5</v>
      </c>
      <c r="W907" s="52" t="str" cm="1">
        <f t="array" ref="W907">_xlfn.SWITCH(ROUND(V907,0),5,"Excellent",4,"Good",3,"Ok","Bad")</f>
        <v>Excellent</v>
      </c>
      <c r="X907">
        <v>9</v>
      </c>
      <c r="Y907" t="str">
        <f t="shared" si="59"/>
        <v>No</v>
      </c>
      <c r="Z907" s="68">
        <v>43527</v>
      </c>
      <c r="AA907" s="68">
        <v>43890</v>
      </c>
      <c r="AB907">
        <v>151</v>
      </c>
      <c r="AC907" t="s">
        <v>15616</v>
      </c>
    </row>
    <row r="908" spans="1:29" x14ac:dyDescent="0.3">
      <c r="A908" t="s">
        <v>675</v>
      </c>
      <c r="B908">
        <v>1413</v>
      </c>
      <c r="C908" t="str">
        <f>VLOOKUP($B908,Hosts!$A:$M,10,0)</f>
        <v>Within an hour</v>
      </c>
      <c r="D908" s="70">
        <f>VLOOKUP($B908,Hosts!$A:$M,11,0)</f>
        <v>1</v>
      </c>
      <c r="E908" s="70">
        <f>VLOOKUP($B908,Hosts!$A:$M,12,0)</f>
        <v>1</v>
      </c>
      <c r="F908" t="str">
        <f>VLOOKUP($B908,Hosts!$A:$M,13,0)</f>
        <v>Yes</v>
      </c>
      <c r="G908" t="str">
        <f>INDEX(Hosts!$A:$M, MATCH(Places!$B908,Hosts!$A:$A,0), MATCH(Places!G$1,Hosts!$A$1:$M$1,0))</f>
        <v>Within an hour</v>
      </c>
      <c r="H908" s="70">
        <f>INDEX(Hosts!$A:$M, MATCH(Places!$B908,Hosts!$A:$A,0), MATCH(Places!H$1,Hosts!$A$1:$M$1,0))</f>
        <v>1</v>
      </c>
      <c r="I908" s="70">
        <f>INDEX(Hosts!$A:$M, MATCH(Places!$B908,Hosts!$A:$A,0), MATCH(Places!I$1,Hosts!$A$1:$M$1,0))</f>
        <v>1</v>
      </c>
      <c r="J908" t="str">
        <f>INDEX(Hosts!$A:$M, MATCH(Places!$B908,Hosts!$A:$A,0), MATCH(Places!J$1,Hosts!$A$1:$M$1,0))</f>
        <v>Yes</v>
      </c>
      <c r="K908">
        <v>20</v>
      </c>
      <c r="L908" t="str">
        <f>VLOOKUP($K908,Neighborhoods!$A:$C,2,0)</f>
        <v>Manhattan</v>
      </c>
      <c r="M908" t="str">
        <f>VLOOKUP($K908,Neighborhoods!$A:$C,3,0)</f>
        <v>Upper West Side</v>
      </c>
      <c r="N908" t="str">
        <f>INDEX(Neighborhoods!$A:$C, MATCH(Places!$K908,Neighborhoods!$A:$A,0), MATCH(Places!N$1,Neighborhoods!$A$1:$C$1,0))</f>
        <v>Manhattan</v>
      </c>
      <c r="O908" t="str">
        <f>INDEX(Neighborhoods!$A:$C, MATCH(Places!$K908,Neighborhoods!$A:$A,0), MATCH(Places!O$1,Neighborhoods!$A$1:$C$1,0))</f>
        <v>Upper West Side</v>
      </c>
      <c r="P908" t="s">
        <v>11822</v>
      </c>
      <c r="Q908" t="str">
        <f t="shared" si="56"/>
        <v>No</v>
      </c>
      <c r="R908">
        <v>4</v>
      </c>
      <c r="S908" t="str">
        <f t="shared" si="57"/>
        <v>Medium</v>
      </c>
      <c r="T908" s="50">
        <v>325</v>
      </c>
      <c r="U908" s="70">
        <f t="shared" si="58"/>
        <v>0.04</v>
      </c>
      <c r="V908" s="52">
        <v>4.8899999999999997</v>
      </c>
      <c r="W908" s="52" t="str" cm="1">
        <f t="array" ref="W908">_xlfn.SWITCH(ROUND(V908,0),5,"Excellent",4,"Good",3,"Ok","Bad")</f>
        <v>Excellent</v>
      </c>
      <c r="X908">
        <v>76</v>
      </c>
      <c r="Y908" t="str">
        <f t="shared" si="59"/>
        <v>No</v>
      </c>
      <c r="Z908" s="68">
        <v>41890</v>
      </c>
      <c r="AA908" s="68">
        <v>43888</v>
      </c>
      <c r="AB908">
        <v>343</v>
      </c>
      <c r="AC908" t="s">
        <v>15616</v>
      </c>
    </row>
    <row r="909" spans="1:29" x14ac:dyDescent="0.3">
      <c r="A909" t="s">
        <v>14580</v>
      </c>
      <c r="B909">
        <v>1827</v>
      </c>
      <c r="C909" t="str">
        <f>VLOOKUP($B909,Hosts!$A:$M,10,0)</f>
        <v>Within an hour</v>
      </c>
      <c r="D909" s="70">
        <f>VLOOKUP($B909,Hosts!$A:$M,11,0)</f>
        <v>1</v>
      </c>
      <c r="E909" s="70">
        <f>VLOOKUP($B909,Hosts!$A:$M,12,0)</f>
        <v>0.5</v>
      </c>
      <c r="F909" t="str">
        <f>VLOOKUP($B909,Hosts!$A:$M,13,0)</f>
        <v>No</v>
      </c>
      <c r="G909" t="str">
        <f>INDEX(Hosts!$A:$M, MATCH(Places!$B909,Hosts!$A:$A,0), MATCH(Places!G$1,Hosts!$A$1:$M$1,0))</f>
        <v>Within an hour</v>
      </c>
      <c r="H909" s="70">
        <f>INDEX(Hosts!$A:$M, MATCH(Places!$B909,Hosts!$A:$A,0), MATCH(Places!H$1,Hosts!$A$1:$M$1,0))</f>
        <v>1</v>
      </c>
      <c r="I909" s="70">
        <f>INDEX(Hosts!$A:$M, MATCH(Places!$B909,Hosts!$A:$A,0), MATCH(Places!I$1,Hosts!$A$1:$M$1,0))</f>
        <v>0.5</v>
      </c>
      <c r="J909" t="str">
        <f>INDEX(Hosts!$A:$M, MATCH(Places!$B909,Hosts!$A:$A,0), MATCH(Places!J$1,Hosts!$A$1:$M$1,0))</f>
        <v>No</v>
      </c>
      <c r="K909">
        <v>13</v>
      </c>
      <c r="L909" t="str">
        <f>VLOOKUP($K909,Neighborhoods!$A:$C,2,0)</f>
        <v>Manhattan</v>
      </c>
      <c r="M909" t="str">
        <f>VLOOKUP($K909,Neighborhoods!$A:$C,3,0)</f>
        <v>Chelsea</v>
      </c>
      <c r="N909" t="str">
        <f>INDEX(Neighborhoods!$A:$C, MATCH(Places!$K909,Neighborhoods!$A:$A,0), MATCH(Places!N$1,Neighborhoods!$A$1:$C$1,0))</f>
        <v>Manhattan</v>
      </c>
      <c r="O909" t="str">
        <f>INDEX(Neighborhoods!$A:$C, MATCH(Places!$K909,Neighborhoods!$A:$A,0), MATCH(Places!O$1,Neighborhoods!$A$1:$C$1,0))</f>
        <v>Chelsea</v>
      </c>
      <c r="P909" t="s">
        <v>11822</v>
      </c>
      <c r="Q909" t="str">
        <f t="shared" si="56"/>
        <v>No</v>
      </c>
      <c r="R909">
        <v>2</v>
      </c>
      <c r="S909" t="str">
        <f t="shared" si="57"/>
        <v>Small</v>
      </c>
      <c r="T909" s="50">
        <v>145.71</v>
      </c>
      <c r="U909" s="70">
        <f t="shared" si="58"/>
        <v>0.03</v>
      </c>
      <c r="V909" s="52">
        <v>4.67</v>
      </c>
      <c r="W909" s="52" t="str" cm="1">
        <f t="array" ref="W909">_xlfn.SWITCH(ROUND(V909,0),5,"Excellent",4,"Good",3,"Ok","Bad")</f>
        <v>Excellent</v>
      </c>
      <c r="X909">
        <v>12</v>
      </c>
      <c r="Y909" t="str">
        <f t="shared" si="59"/>
        <v>No</v>
      </c>
      <c r="Z909" s="68">
        <v>41873</v>
      </c>
      <c r="AA909" s="68">
        <v>43694</v>
      </c>
      <c r="AB909">
        <v>106</v>
      </c>
      <c r="AC909" t="s">
        <v>15615</v>
      </c>
    </row>
    <row r="910" spans="1:29" x14ac:dyDescent="0.3">
      <c r="A910" t="s">
        <v>15052</v>
      </c>
      <c r="B910">
        <v>1818</v>
      </c>
      <c r="C910" t="str">
        <f>VLOOKUP($B910,Hosts!$A:$M,10,0)</f>
        <v>Within a few hours</v>
      </c>
      <c r="D910" s="70">
        <f>VLOOKUP($B910,Hosts!$A:$M,11,0)</f>
        <v>0.67</v>
      </c>
      <c r="E910" s="70">
        <f>VLOOKUP($B910,Hosts!$A:$M,12,0)</f>
        <v>0.8</v>
      </c>
      <c r="F910" t="str">
        <f>VLOOKUP($B910,Hosts!$A:$M,13,0)</f>
        <v>No</v>
      </c>
      <c r="G910" t="str">
        <f>INDEX(Hosts!$A:$M, MATCH(Places!$B910,Hosts!$A:$A,0), MATCH(Places!G$1,Hosts!$A$1:$M$1,0))</f>
        <v>Within a few hours</v>
      </c>
      <c r="H910" s="70">
        <f>INDEX(Hosts!$A:$M, MATCH(Places!$B910,Hosts!$A:$A,0), MATCH(Places!H$1,Hosts!$A$1:$M$1,0))</f>
        <v>0.67</v>
      </c>
      <c r="I910" s="70">
        <f>INDEX(Hosts!$A:$M, MATCH(Places!$B910,Hosts!$A:$A,0), MATCH(Places!I$1,Hosts!$A$1:$M$1,0))</f>
        <v>0.8</v>
      </c>
      <c r="J910" t="str">
        <f>INDEX(Hosts!$A:$M, MATCH(Places!$B910,Hosts!$A:$A,0), MATCH(Places!J$1,Hosts!$A$1:$M$1,0))</f>
        <v>No</v>
      </c>
      <c r="K910">
        <v>8</v>
      </c>
      <c r="L910" t="str">
        <f>VLOOKUP($K910,Neighborhoods!$A:$C,2,0)</f>
        <v>Brooklyn</v>
      </c>
      <c r="M910" t="str">
        <f>VLOOKUP($K910,Neighborhoods!$A:$C,3,0)</f>
        <v>Bushwick</v>
      </c>
      <c r="N910" t="str">
        <f>INDEX(Neighborhoods!$A:$C, MATCH(Places!$K910,Neighborhoods!$A:$A,0), MATCH(Places!N$1,Neighborhoods!$A$1:$C$1,0))</f>
        <v>Brooklyn</v>
      </c>
      <c r="O910" t="str">
        <f>INDEX(Neighborhoods!$A:$C, MATCH(Places!$K910,Neighborhoods!$A:$A,0), MATCH(Places!O$1,Neighborhoods!$A$1:$C$1,0))</f>
        <v>Bushwick</v>
      </c>
      <c r="P910" t="s">
        <v>1</v>
      </c>
      <c r="Q910" t="str">
        <f t="shared" si="56"/>
        <v>Yes</v>
      </c>
      <c r="R910">
        <v>1</v>
      </c>
      <c r="S910" t="str">
        <f t="shared" si="57"/>
        <v>Small</v>
      </c>
      <c r="T910" s="50">
        <v>50</v>
      </c>
      <c r="U910" s="70">
        <f t="shared" si="58"/>
        <v>0.03</v>
      </c>
      <c r="V910" s="52">
        <v>4.58</v>
      </c>
      <c r="W910" s="52" t="str" cm="1">
        <f t="array" ref="W910">_xlfn.SWITCH(ROUND(V910,0),5,"Excellent",4,"Good",3,"Ok","Bad")</f>
        <v>Excellent</v>
      </c>
      <c r="X910">
        <v>26</v>
      </c>
      <c r="Y910" t="str">
        <f t="shared" si="59"/>
        <v>No</v>
      </c>
      <c r="Z910" s="68">
        <v>42253</v>
      </c>
      <c r="AA910" s="68">
        <v>43898</v>
      </c>
      <c r="AB910">
        <v>330</v>
      </c>
      <c r="AC910" t="s">
        <v>15615</v>
      </c>
    </row>
    <row r="911" spans="1:29" x14ac:dyDescent="0.3">
      <c r="A911" t="s">
        <v>676</v>
      </c>
      <c r="B911">
        <v>113</v>
      </c>
      <c r="C911" t="str">
        <f>VLOOKUP($B911,Hosts!$A:$M,10,0)</f>
        <v>Within an hour</v>
      </c>
      <c r="D911" s="70">
        <f>VLOOKUP($B911,Hosts!$A:$M,11,0)</f>
        <v>1</v>
      </c>
      <c r="E911" s="70">
        <f>VLOOKUP($B911,Hosts!$A:$M,12,0)</f>
        <v>0.89</v>
      </c>
      <c r="F911" t="str">
        <f>VLOOKUP($B911,Hosts!$A:$M,13,0)</f>
        <v>Yes</v>
      </c>
      <c r="G911" t="str">
        <f>INDEX(Hosts!$A:$M, MATCH(Places!$B911,Hosts!$A:$A,0), MATCH(Places!G$1,Hosts!$A$1:$M$1,0))</f>
        <v>Within an hour</v>
      </c>
      <c r="H911" s="70">
        <f>INDEX(Hosts!$A:$M, MATCH(Places!$B911,Hosts!$A:$A,0), MATCH(Places!H$1,Hosts!$A$1:$M$1,0))</f>
        <v>1</v>
      </c>
      <c r="I911" s="70">
        <f>INDEX(Hosts!$A:$M, MATCH(Places!$B911,Hosts!$A:$A,0), MATCH(Places!I$1,Hosts!$A$1:$M$1,0))</f>
        <v>0.89</v>
      </c>
      <c r="J911" t="str">
        <f>INDEX(Hosts!$A:$M, MATCH(Places!$B911,Hosts!$A:$A,0), MATCH(Places!J$1,Hosts!$A$1:$M$1,0))</f>
        <v>Yes</v>
      </c>
      <c r="K911">
        <v>20</v>
      </c>
      <c r="L911" t="str">
        <f>VLOOKUP($K911,Neighborhoods!$A:$C,2,0)</f>
        <v>Manhattan</v>
      </c>
      <c r="M911" t="str">
        <f>VLOOKUP($K911,Neighborhoods!$A:$C,3,0)</f>
        <v>Upper West Side</v>
      </c>
      <c r="N911" t="str">
        <f>INDEX(Neighborhoods!$A:$C, MATCH(Places!$K911,Neighborhoods!$A:$A,0), MATCH(Places!N$1,Neighborhoods!$A$1:$C$1,0))</f>
        <v>Manhattan</v>
      </c>
      <c r="O911" t="str">
        <f>INDEX(Neighborhoods!$A:$C, MATCH(Places!$K911,Neighborhoods!$A:$A,0), MATCH(Places!O$1,Neighborhoods!$A$1:$C$1,0))</f>
        <v>Upper West Side</v>
      </c>
      <c r="P911" t="s">
        <v>11822</v>
      </c>
      <c r="Q911" t="str">
        <f t="shared" si="56"/>
        <v>No</v>
      </c>
      <c r="R911">
        <v>6</v>
      </c>
      <c r="S911" t="str">
        <f t="shared" si="57"/>
        <v>Large</v>
      </c>
      <c r="T911" s="50">
        <v>103</v>
      </c>
      <c r="U911" s="70">
        <f t="shared" si="58"/>
        <v>0.03</v>
      </c>
      <c r="V911" s="52">
        <v>4.99</v>
      </c>
      <c r="W911" s="52" t="str" cm="1">
        <f t="array" ref="W911">_xlfn.SWITCH(ROUND(V911,0),5,"Excellent",4,"Good",3,"Ok","Bad")</f>
        <v>Excellent</v>
      </c>
      <c r="X911">
        <v>100</v>
      </c>
      <c r="Y911" t="str">
        <f t="shared" si="59"/>
        <v>No</v>
      </c>
      <c r="Z911" s="68">
        <v>41878</v>
      </c>
      <c r="AA911" s="68">
        <v>44054</v>
      </c>
      <c r="AB911">
        <v>90</v>
      </c>
      <c r="AC911" t="s">
        <v>15615</v>
      </c>
    </row>
    <row r="912" spans="1:29" x14ac:dyDescent="0.3">
      <c r="A912" t="s">
        <v>677</v>
      </c>
      <c r="B912">
        <v>465</v>
      </c>
      <c r="C912" t="str">
        <f>VLOOKUP($B912,Hosts!$A:$M,10,0)</f>
        <v>Within a few hours</v>
      </c>
      <c r="D912" s="70">
        <f>VLOOKUP($B912,Hosts!$A:$M,11,0)</f>
        <v>0.85</v>
      </c>
      <c r="E912" s="70">
        <f>VLOOKUP($B912,Hosts!$A:$M,12,0)</f>
        <v>0.38</v>
      </c>
      <c r="F912" t="str">
        <f>VLOOKUP($B912,Hosts!$A:$M,13,0)</f>
        <v>No</v>
      </c>
      <c r="G912" t="str">
        <f>INDEX(Hosts!$A:$M, MATCH(Places!$B912,Hosts!$A:$A,0), MATCH(Places!G$1,Hosts!$A$1:$M$1,0))</f>
        <v>Within a few hours</v>
      </c>
      <c r="H912" s="70">
        <f>INDEX(Hosts!$A:$M, MATCH(Places!$B912,Hosts!$A:$A,0), MATCH(Places!H$1,Hosts!$A$1:$M$1,0))</f>
        <v>0.85</v>
      </c>
      <c r="I912" s="70">
        <f>INDEX(Hosts!$A:$M, MATCH(Places!$B912,Hosts!$A:$A,0), MATCH(Places!I$1,Hosts!$A$1:$M$1,0))</f>
        <v>0.38</v>
      </c>
      <c r="J912" t="str">
        <f>INDEX(Hosts!$A:$M, MATCH(Places!$B912,Hosts!$A:$A,0), MATCH(Places!J$1,Hosts!$A$1:$M$1,0))</f>
        <v>No</v>
      </c>
      <c r="K912">
        <v>17</v>
      </c>
      <c r="L912" t="str">
        <f>VLOOKUP($K912,Neighborhoods!$A:$C,2,0)</f>
        <v>Manhattan</v>
      </c>
      <c r="M912" t="str">
        <f>VLOOKUP($K912,Neighborhoods!$A:$C,3,0)</f>
        <v>Hell's Kitchen</v>
      </c>
      <c r="N912" t="str">
        <f>INDEX(Neighborhoods!$A:$C, MATCH(Places!$K912,Neighborhoods!$A:$A,0), MATCH(Places!N$1,Neighborhoods!$A$1:$C$1,0))</f>
        <v>Manhattan</v>
      </c>
      <c r="O912" t="str">
        <f>INDEX(Neighborhoods!$A:$C, MATCH(Places!$K912,Neighborhoods!$A:$A,0), MATCH(Places!O$1,Neighborhoods!$A$1:$C$1,0))</f>
        <v>Hell's Kitchen</v>
      </c>
      <c r="P912" t="s">
        <v>11822</v>
      </c>
      <c r="Q912" t="str">
        <f t="shared" si="56"/>
        <v>No</v>
      </c>
      <c r="R912">
        <v>3</v>
      </c>
      <c r="S912" t="str">
        <f t="shared" si="57"/>
        <v>Medium</v>
      </c>
      <c r="T912" s="50">
        <v>69</v>
      </c>
      <c r="U912" s="70">
        <f t="shared" si="58"/>
        <v>0.03</v>
      </c>
      <c r="V912" s="52">
        <v>4.67</v>
      </c>
      <c r="W912" s="52" t="str" cm="1">
        <f t="array" ref="W912">_xlfn.SWITCH(ROUND(V912,0),5,"Excellent",4,"Good",3,"Ok","Bad")</f>
        <v>Excellent</v>
      </c>
      <c r="X912">
        <v>6</v>
      </c>
      <c r="Y912" t="str">
        <f t="shared" si="59"/>
        <v>No</v>
      </c>
      <c r="Z912" s="68">
        <v>42113</v>
      </c>
      <c r="AA912" s="68">
        <v>43861</v>
      </c>
      <c r="AB912">
        <v>338</v>
      </c>
      <c r="AC912" t="s">
        <v>15615</v>
      </c>
    </row>
    <row r="913" spans="1:29" x14ac:dyDescent="0.3">
      <c r="A913" t="s">
        <v>678</v>
      </c>
      <c r="B913">
        <v>1780</v>
      </c>
      <c r="C913" t="str">
        <f>VLOOKUP($B913,Hosts!$A:$M,10,0)</f>
        <v>Within an hour</v>
      </c>
      <c r="D913" s="70">
        <f>VLOOKUP($B913,Hosts!$A:$M,11,0)</f>
        <v>1</v>
      </c>
      <c r="E913" s="70">
        <f>VLOOKUP($B913,Hosts!$A:$M,12,0)</f>
        <v>0.89</v>
      </c>
      <c r="F913" t="str">
        <f>VLOOKUP($B913,Hosts!$A:$M,13,0)</f>
        <v>No</v>
      </c>
      <c r="G913" t="str">
        <f>INDEX(Hosts!$A:$M, MATCH(Places!$B913,Hosts!$A:$A,0), MATCH(Places!G$1,Hosts!$A$1:$M$1,0))</f>
        <v>Within an hour</v>
      </c>
      <c r="H913" s="70">
        <f>INDEX(Hosts!$A:$M, MATCH(Places!$B913,Hosts!$A:$A,0), MATCH(Places!H$1,Hosts!$A$1:$M$1,0))</f>
        <v>1</v>
      </c>
      <c r="I913" s="70">
        <f>INDEX(Hosts!$A:$M, MATCH(Places!$B913,Hosts!$A:$A,0), MATCH(Places!I$1,Hosts!$A$1:$M$1,0))</f>
        <v>0.89</v>
      </c>
      <c r="J913" t="str">
        <f>INDEX(Hosts!$A:$M, MATCH(Places!$B913,Hosts!$A:$A,0), MATCH(Places!J$1,Hosts!$A$1:$M$1,0))</f>
        <v>No</v>
      </c>
      <c r="K913">
        <v>18</v>
      </c>
      <c r="L913" t="str">
        <f>VLOOKUP($K913,Neighborhoods!$A:$C,2,0)</f>
        <v>Manhattan</v>
      </c>
      <c r="M913" t="str">
        <f>VLOOKUP($K913,Neighborhoods!$A:$C,3,0)</f>
        <v>Midtown</v>
      </c>
      <c r="N913" t="str">
        <f>INDEX(Neighborhoods!$A:$C, MATCH(Places!$K913,Neighborhoods!$A:$A,0), MATCH(Places!N$1,Neighborhoods!$A$1:$C$1,0))</f>
        <v>Manhattan</v>
      </c>
      <c r="O913" t="str">
        <f>INDEX(Neighborhoods!$A:$C, MATCH(Places!$K913,Neighborhoods!$A:$A,0), MATCH(Places!O$1,Neighborhoods!$A$1:$C$1,0))</f>
        <v>Midtown</v>
      </c>
      <c r="P913" t="s">
        <v>11822</v>
      </c>
      <c r="Q913" t="str">
        <f t="shared" si="56"/>
        <v>No</v>
      </c>
      <c r="R913">
        <v>5</v>
      </c>
      <c r="S913" t="str">
        <f t="shared" si="57"/>
        <v>Medium</v>
      </c>
      <c r="T913" s="50">
        <v>100</v>
      </c>
      <c r="U913" s="70">
        <f t="shared" si="58"/>
        <v>0.03</v>
      </c>
      <c r="V913" s="52">
        <v>4.43</v>
      </c>
      <c r="W913" s="52" t="str" cm="1">
        <f t="array" ref="W913">_xlfn.SWITCH(ROUND(V913,0),5,"Excellent",4,"Good",3,"Ok","Bad")</f>
        <v>Good</v>
      </c>
      <c r="X913">
        <v>14</v>
      </c>
      <c r="Y913" t="str">
        <f t="shared" si="59"/>
        <v>No</v>
      </c>
      <c r="Z913" s="68">
        <v>41974</v>
      </c>
      <c r="AA913" s="68">
        <v>43687</v>
      </c>
      <c r="AB913">
        <v>315</v>
      </c>
      <c r="AC913" t="s">
        <v>15616</v>
      </c>
    </row>
    <row r="914" spans="1:29" x14ac:dyDescent="0.3">
      <c r="A914" t="s">
        <v>679</v>
      </c>
      <c r="B914">
        <v>1668</v>
      </c>
      <c r="C914" t="str">
        <f>VLOOKUP($B914,Hosts!$A:$M,10,0)</f>
        <v>Within an hour</v>
      </c>
      <c r="D914" s="70">
        <f>VLOOKUP($B914,Hosts!$A:$M,11,0)</f>
        <v>1</v>
      </c>
      <c r="E914" s="70">
        <f>VLOOKUP($B914,Hosts!$A:$M,12,0)</f>
        <v>0.96</v>
      </c>
      <c r="F914" t="str">
        <f>VLOOKUP($B914,Hosts!$A:$M,13,0)</f>
        <v>No</v>
      </c>
      <c r="G914" t="str">
        <f>INDEX(Hosts!$A:$M, MATCH(Places!$B914,Hosts!$A:$A,0), MATCH(Places!G$1,Hosts!$A$1:$M$1,0))</f>
        <v>Within an hour</v>
      </c>
      <c r="H914" s="70">
        <f>INDEX(Hosts!$A:$M, MATCH(Places!$B914,Hosts!$A:$A,0), MATCH(Places!H$1,Hosts!$A$1:$M$1,0))</f>
        <v>1</v>
      </c>
      <c r="I914" s="70">
        <f>INDEX(Hosts!$A:$M, MATCH(Places!$B914,Hosts!$A:$A,0), MATCH(Places!I$1,Hosts!$A$1:$M$1,0))</f>
        <v>0.96</v>
      </c>
      <c r="J914" t="str">
        <f>INDEX(Hosts!$A:$M, MATCH(Places!$B914,Hosts!$A:$A,0), MATCH(Places!J$1,Hosts!$A$1:$M$1,0))</f>
        <v>No</v>
      </c>
      <c r="K914">
        <v>7</v>
      </c>
      <c r="L914" t="str">
        <f>VLOOKUP($K914,Neighborhoods!$A:$C,2,0)</f>
        <v>Brooklyn</v>
      </c>
      <c r="M914" t="str">
        <f>VLOOKUP($K914,Neighborhoods!$A:$C,3,0)</f>
        <v>Bedford-Stuyvesant</v>
      </c>
      <c r="N914" t="str">
        <f>INDEX(Neighborhoods!$A:$C, MATCH(Places!$K914,Neighborhoods!$A:$A,0), MATCH(Places!N$1,Neighborhoods!$A$1:$C$1,0))</f>
        <v>Brooklyn</v>
      </c>
      <c r="O914" t="str">
        <f>INDEX(Neighborhoods!$A:$C, MATCH(Places!$K914,Neighborhoods!$A:$A,0), MATCH(Places!O$1,Neighborhoods!$A$1:$C$1,0))</f>
        <v>Bedford-Stuyvesant</v>
      </c>
      <c r="P914" t="s">
        <v>11822</v>
      </c>
      <c r="Q914" t="str">
        <f t="shared" si="56"/>
        <v>No</v>
      </c>
      <c r="R914">
        <v>6</v>
      </c>
      <c r="S914" t="str">
        <f t="shared" si="57"/>
        <v>Large</v>
      </c>
      <c r="T914" s="50">
        <v>150</v>
      </c>
      <c r="U914" s="70">
        <f t="shared" si="58"/>
        <v>0.03</v>
      </c>
      <c r="V914" s="52">
        <v>4.3899999999999997</v>
      </c>
      <c r="W914" s="52" t="str" cm="1">
        <f t="array" ref="W914">_xlfn.SWITCH(ROUND(V914,0),5,"Excellent",4,"Good",3,"Ok","Bad")</f>
        <v>Good</v>
      </c>
      <c r="X914">
        <v>59</v>
      </c>
      <c r="Y914" t="str">
        <f t="shared" si="59"/>
        <v>No</v>
      </c>
      <c r="Z914" s="68">
        <v>41901</v>
      </c>
      <c r="AA914" s="68">
        <v>43883</v>
      </c>
      <c r="AB914">
        <v>358</v>
      </c>
      <c r="AC914" t="s">
        <v>15616</v>
      </c>
    </row>
    <row r="915" spans="1:29" x14ac:dyDescent="0.3">
      <c r="A915" t="s">
        <v>680</v>
      </c>
      <c r="B915">
        <v>1575</v>
      </c>
      <c r="C915" t="str">
        <f>VLOOKUP($B915,Hosts!$A:$M,10,0)</f>
        <v>Within a few hours</v>
      </c>
      <c r="D915" s="70">
        <f>VLOOKUP($B915,Hosts!$A:$M,11,0)</f>
        <v>1</v>
      </c>
      <c r="E915" s="70">
        <f>VLOOKUP($B915,Hosts!$A:$M,12,0)</f>
        <v>0.67</v>
      </c>
      <c r="F915" t="str">
        <f>VLOOKUP($B915,Hosts!$A:$M,13,0)</f>
        <v>No</v>
      </c>
      <c r="G915" t="str">
        <f>INDEX(Hosts!$A:$M, MATCH(Places!$B915,Hosts!$A:$A,0), MATCH(Places!G$1,Hosts!$A$1:$M$1,0))</f>
        <v>Within a few hours</v>
      </c>
      <c r="H915" s="70">
        <f>INDEX(Hosts!$A:$M, MATCH(Places!$B915,Hosts!$A:$A,0), MATCH(Places!H$1,Hosts!$A$1:$M$1,0))</f>
        <v>1</v>
      </c>
      <c r="I915" s="70">
        <f>INDEX(Hosts!$A:$M, MATCH(Places!$B915,Hosts!$A:$A,0), MATCH(Places!I$1,Hosts!$A$1:$M$1,0))</f>
        <v>0.67</v>
      </c>
      <c r="J915" t="str">
        <f>INDEX(Hosts!$A:$M, MATCH(Places!$B915,Hosts!$A:$A,0), MATCH(Places!J$1,Hosts!$A$1:$M$1,0))</f>
        <v>No</v>
      </c>
      <c r="K915">
        <v>9</v>
      </c>
      <c r="L915" t="str">
        <f>VLOOKUP($K915,Neighborhoods!$A:$C,2,0)</f>
        <v>Brooklyn</v>
      </c>
      <c r="M915" t="str">
        <f>VLOOKUP($K915,Neighborhoods!$A:$C,3,0)</f>
        <v>Crown Heights</v>
      </c>
      <c r="N915" t="str">
        <f>INDEX(Neighborhoods!$A:$C, MATCH(Places!$K915,Neighborhoods!$A:$A,0), MATCH(Places!N$1,Neighborhoods!$A$1:$C$1,0))</f>
        <v>Brooklyn</v>
      </c>
      <c r="O915" t="str">
        <f>INDEX(Neighborhoods!$A:$C, MATCH(Places!$K915,Neighborhoods!$A:$A,0), MATCH(Places!O$1,Neighborhoods!$A$1:$C$1,0))</f>
        <v>Crown Heights</v>
      </c>
      <c r="P915" t="s">
        <v>11822</v>
      </c>
      <c r="Q915" t="str">
        <f t="shared" si="56"/>
        <v>No</v>
      </c>
      <c r="R915">
        <v>4</v>
      </c>
      <c r="S915" t="str">
        <f t="shared" si="57"/>
        <v>Medium</v>
      </c>
      <c r="T915" s="50">
        <v>104</v>
      </c>
      <c r="U915" s="70">
        <f t="shared" si="58"/>
        <v>0.03</v>
      </c>
      <c r="V915" s="52">
        <v>4.9000000000000004</v>
      </c>
      <c r="W915" s="52" t="str" cm="1">
        <f t="array" ref="W915">_xlfn.SWITCH(ROUND(V915,0),5,"Excellent",4,"Good",3,"Ok","Bad")</f>
        <v>Excellent</v>
      </c>
      <c r="X915">
        <v>48</v>
      </c>
      <c r="Y915" t="str">
        <f t="shared" si="59"/>
        <v>No</v>
      </c>
      <c r="Z915" s="68">
        <v>41910</v>
      </c>
      <c r="AA915" s="68">
        <v>43800</v>
      </c>
      <c r="AB915">
        <v>9</v>
      </c>
      <c r="AC915" t="s">
        <v>15615</v>
      </c>
    </row>
    <row r="916" spans="1:29" x14ac:dyDescent="0.3">
      <c r="A916" t="s">
        <v>681</v>
      </c>
      <c r="B916">
        <v>1845</v>
      </c>
      <c r="C916" t="str">
        <f>VLOOKUP($B916,Hosts!$A:$M,10,0)</f>
        <v>Within an hour</v>
      </c>
      <c r="D916" s="70">
        <f>VLOOKUP($B916,Hosts!$A:$M,11,0)</f>
        <v>1</v>
      </c>
      <c r="E916" s="70">
        <f>VLOOKUP($B916,Hosts!$A:$M,12,0)</f>
        <v>1</v>
      </c>
      <c r="F916" t="str">
        <f>VLOOKUP($B916,Hosts!$A:$M,13,0)</f>
        <v>Yes</v>
      </c>
      <c r="G916" t="str">
        <f>INDEX(Hosts!$A:$M, MATCH(Places!$B916,Hosts!$A:$A,0), MATCH(Places!G$1,Hosts!$A$1:$M$1,0))</f>
        <v>Within an hour</v>
      </c>
      <c r="H916" s="70">
        <f>INDEX(Hosts!$A:$M, MATCH(Places!$B916,Hosts!$A:$A,0), MATCH(Places!H$1,Hosts!$A$1:$M$1,0))</f>
        <v>1</v>
      </c>
      <c r="I916" s="70">
        <f>INDEX(Hosts!$A:$M, MATCH(Places!$B916,Hosts!$A:$A,0), MATCH(Places!I$1,Hosts!$A$1:$M$1,0))</f>
        <v>1</v>
      </c>
      <c r="J916" t="str">
        <f>INDEX(Hosts!$A:$M, MATCH(Places!$B916,Hosts!$A:$A,0), MATCH(Places!J$1,Hosts!$A$1:$M$1,0))</f>
        <v>Yes</v>
      </c>
      <c r="K916">
        <v>20</v>
      </c>
      <c r="L916" t="str">
        <f>VLOOKUP($K916,Neighborhoods!$A:$C,2,0)</f>
        <v>Manhattan</v>
      </c>
      <c r="M916" t="str">
        <f>VLOOKUP($K916,Neighborhoods!$A:$C,3,0)</f>
        <v>Upper West Side</v>
      </c>
      <c r="N916" t="str">
        <f>INDEX(Neighborhoods!$A:$C, MATCH(Places!$K916,Neighborhoods!$A:$A,0), MATCH(Places!N$1,Neighborhoods!$A$1:$C$1,0))</f>
        <v>Manhattan</v>
      </c>
      <c r="O916" t="str">
        <f>INDEX(Neighborhoods!$A:$C, MATCH(Places!$K916,Neighborhoods!$A:$A,0), MATCH(Places!O$1,Neighborhoods!$A$1:$C$1,0))</f>
        <v>Upper West Side</v>
      </c>
      <c r="P916" t="s">
        <v>11822</v>
      </c>
      <c r="Q916" t="str">
        <f t="shared" si="56"/>
        <v>No</v>
      </c>
      <c r="R916">
        <v>2</v>
      </c>
      <c r="S916" t="str">
        <f t="shared" si="57"/>
        <v>Small</v>
      </c>
      <c r="T916" s="50">
        <v>195</v>
      </c>
      <c r="U916" s="70">
        <f t="shared" si="58"/>
        <v>0.03</v>
      </c>
      <c r="V916" s="52">
        <v>4.83</v>
      </c>
      <c r="W916" s="52" t="str" cm="1">
        <f t="array" ref="W916">_xlfn.SWITCH(ROUND(V916,0),5,"Excellent",4,"Good",3,"Ok","Bad")</f>
        <v>Excellent</v>
      </c>
      <c r="X916">
        <v>446</v>
      </c>
      <c r="Y916" t="str">
        <f t="shared" si="59"/>
        <v>Yes</v>
      </c>
      <c r="Z916" s="68">
        <v>41876</v>
      </c>
      <c r="AA916" s="68">
        <v>43890</v>
      </c>
      <c r="AB916">
        <v>332</v>
      </c>
      <c r="AC916" t="s">
        <v>15616</v>
      </c>
    </row>
    <row r="917" spans="1:29" x14ac:dyDescent="0.3">
      <c r="A917" t="s">
        <v>682</v>
      </c>
      <c r="B917">
        <v>1851</v>
      </c>
      <c r="C917" t="str">
        <f>VLOOKUP($B917,Hosts!$A:$M,10,0)</f>
        <v>Within an hour</v>
      </c>
      <c r="D917" s="70">
        <f>VLOOKUP($B917,Hosts!$A:$M,11,0)</f>
        <v>1</v>
      </c>
      <c r="E917" s="70">
        <f>VLOOKUP($B917,Hosts!$A:$M,12,0)</f>
        <v>0.99</v>
      </c>
      <c r="F917" t="str">
        <f>VLOOKUP($B917,Hosts!$A:$M,13,0)</f>
        <v>Yes</v>
      </c>
      <c r="G917" t="str">
        <f>INDEX(Hosts!$A:$M, MATCH(Places!$B917,Hosts!$A:$A,0), MATCH(Places!G$1,Hosts!$A$1:$M$1,0))</f>
        <v>Within an hour</v>
      </c>
      <c r="H917" s="70">
        <f>INDEX(Hosts!$A:$M, MATCH(Places!$B917,Hosts!$A:$A,0), MATCH(Places!H$1,Hosts!$A$1:$M$1,0))</f>
        <v>1</v>
      </c>
      <c r="I917" s="70">
        <f>INDEX(Hosts!$A:$M, MATCH(Places!$B917,Hosts!$A:$A,0), MATCH(Places!I$1,Hosts!$A$1:$M$1,0))</f>
        <v>0.99</v>
      </c>
      <c r="J917" t="str">
        <f>INDEX(Hosts!$A:$M, MATCH(Places!$B917,Hosts!$A:$A,0), MATCH(Places!J$1,Hosts!$A$1:$M$1,0))</f>
        <v>Yes</v>
      </c>
      <c r="K917">
        <v>11</v>
      </c>
      <c r="L917" t="str">
        <f>VLOOKUP($K917,Neighborhoods!$A:$C,2,0)</f>
        <v>Brooklyn</v>
      </c>
      <c r="M917" t="str">
        <f>VLOOKUP($K917,Neighborhoods!$A:$C,3,0)</f>
        <v>Greenpoint</v>
      </c>
      <c r="N917" t="str">
        <f>INDEX(Neighborhoods!$A:$C, MATCH(Places!$K917,Neighborhoods!$A:$A,0), MATCH(Places!N$1,Neighborhoods!$A$1:$C$1,0))</f>
        <v>Brooklyn</v>
      </c>
      <c r="O917" t="str">
        <f>INDEX(Neighborhoods!$A:$C, MATCH(Places!$K917,Neighborhoods!$A:$A,0), MATCH(Places!O$1,Neighborhoods!$A$1:$C$1,0))</f>
        <v>Greenpoint</v>
      </c>
      <c r="P917" t="s">
        <v>11822</v>
      </c>
      <c r="Q917" t="str">
        <f t="shared" si="56"/>
        <v>No</v>
      </c>
      <c r="R917">
        <v>3</v>
      </c>
      <c r="S917" t="str">
        <f t="shared" si="57"/>
        <v>Medium</v>
      </c>
      <c r="T917" s="50">
        <v>160</v>
      </c>
      <c r="U917" s="70">
        <f t="shared" si="58"/>
        <v>0.03</v>
      </c>
      <c r="V917" s="52">
        <v>4.9800000000000004</v>
      </c>
      <c r="W917" s="52" t="str" cm="1">
        <f t="array" ref="W917">_xlfn.SWITCH(ROUND(V917,0),5,"Excellent",4,"Good",3,"Ok","Bad")</f>
        <v>Excellent</v>
      </c>
      <c r="X917">
        <v>55</v>
      </c>
      <c r="Y917" t="str">
        <f t="shared" si="59"/>
        <v>No</v>
      </c>
      <c r="Z917" s="68">
        <v>41870</v>
      </c>
      <c r="AA917" s="68">
        <v>44017</v>
      </c>
      <c r="AB917">
        <v>287</v>
      </c>
      <c r="AC917" t="s">
        <v>15615</v>
      </c>
    </row>
    <row r="918" spans="1:29" x14ac:dyDescent="0.3">
      <c r="A918" t="s">
        <v>14756</v>
      </c>
      <c r="B918">
        <v>1771</v>
      </c>
      <c r="C918" t="str">
        <f>VLOOKUP($B918,Hosts!$A:$M,10,0)</f>
        <v>Within an hour</v>
      </c>
      <c r="D918" s="70">
        <f>VLOOKUP($B918,Hosts!$A:$M,11,0)</f>
        <v>1</v>
      </c>
      <c r="E918" s="70">
        <f>VLOOKUP($B918,Hosts!$A:$M,12,0)</f>
        <v>1</v>
      </c>
      <c r="F918" t="str">
        <f>VLOOKUP($B918,Hosts!$A:$M,13,0)</f>
        <v>No</v>
      </c>
      <c r="G918" t="str">
        <f>INDEX(Hosts!$A:$M, MATCH(Places!$B918,Hosts!$A:$A,0), MATCH(Places!G$1,Hosts!$A$1:$M$1,0))</f>
        <v>Within an hour</v>
      </c>
      <c r="H918" s="70">
        <f>INDEX(Hosts!$A:$M, MATCH(Places!$B918,Hosts!$A:$A,0), MATCH(Places!H$1,Hosts!$A$1:$M$1,0))</f>
        <v>1</v>
      </c>
      <c r="I918" s="70">
        <f>INDEX(Hosts!$A:$M, MATCH(Places!$B918,Hosts!$A:$A,0), MATCH(Places!I$1,Hosts!$A$1:$M$1,0))</f>
        <v>1</v>
      </c>
      <c r="J918" t="str">
        <f>INDEX(Hosts!$A:$M, MATCH(Places!$B918,Hosts!$A:$A,0), MATCH(Places!J$1,Hosts!$A$1:$M$1,0))</f>
        <v>No</v>
      </c>
      <c r="K918">
        <v>21</v>
      </c>
      <c r="L918" t="str">
        <f>VLOOKUP($K918,Neighborhoods!$A:$C,2,0)</f>
        <v>Queens</v>
      </c>
      <c r="M918" t="str">
        <f>VLOOKUP($K918,Neighborhoods!$A:$C,3,0)</f>
        <v>Astoria</v>
      </c>
      <c r="N918" t="str">
        <f>INDEX(Neighborhoods!$A:$C, MATCH(Places!$K918,Neighborhoods!$A:$A,0), MATCH(Places!N$1,Neighborhoods!$A$1:$C$1,0))</f>
        <v>Queens</v>
      </c>
      <c r="O918" t="str">
        <f>INDEX(Neighborhoods!$A:$C, MATCH(Places!$K918,Neighborhoods!$A:$A,0), MATCH(Places!O$1,Neighborhoods!$A$1:$C$1,0))</f>
        <v>Astoria</v>
      </c>
      <c r="P918" t="s">
        <v>1</v>
      </c>
      <c r="Q918" t="str">
        <f t="shared" si="56"/>
        <v>Yes</v>
      </c>
      <c r="R918">
        <v>1</v>
      </c>
      <c r="S918" t="str">
        <f t="shared" si="57"/>
        <v>Small</v>
      </c>
      <c r="T918" s="50">
        <v>95</v>
      </c>
      <c r="U918" s="70">
        <f t="shared" si="58"/>
        <v>0.03</v>
      </c>
      <c r="V918" s="52">
        <v>4.33</v>
      </c>
      <c r="W918" s="52" t="str" cm="1">
        <f t="array" ref="W918">_xlfn.SWITCH(ROUND(V918,0),5,"Excellent",4,"Good",3,"Ok","Bad")</f>
        <v>Good</v>
      </c>
      <c r="X918">
        <v>3</v>
      </c>
      <c r="Y918" t="str">
        <f t="shared" si="59"/>
        <v>No</v>
      </c>
      <c r="Z918" s="68">
        <v>41952</v>
      </c>
      <c r="AA918" s="68">
        <v>43329</v>
      </c>
      <c r="AB918">
        <v>362</v>
      </c>
      <c r="AC918" t="s">
        <v>15615</v>
      </c>
    </row>
    <row r="919" spans="1:29" x14ac:dyDescent="0.3">
      <c r="A919" t="s">
        <v>683</v>
      </c>
      <c r="B919">
        <v>465</v>
      </c>
      <c r="C919" t="str">
        <f>VLOOKUP($B919,Hosts!$A:$M,10,0)</f>
        <v>Within a few hours</v>
      </c>
      <c r="D919" s="70">
        <f>VLOOKUP($B919,Hosts!$A:$M,11,0)</f>
        <v>0.85</v>
      </c>
      <c r="E919" s="70">
        <f>VLOOKUP($B919,Hosts!$A:$M,12,0)</f>
        <v>0.38</v>
      </c>
      <c r="F919" t="str">
        <f>VLOOKUP($B919,Hosts!$A:$M,13,0)</f>
        <v>No</v>
      </c>
      <c r="G919" t="str">
        <f>INDEX(Hosts!$A:$M, MATCH(Places!$B919,Hosts!$A:$A,0), MATCH(Places!G$1,Hosts!$A$1:$M$1,0))</f>
        <v>Within a few hours</v>
      </c>
      <c r="H919" s="70">
        <f>INDEX(Hosts!$A:$M, MATCH(Places!$B919,Hosts!$A:$A,0), MATCH(Places!H$1,Hosts!$A$1:$M$1,0))</f>
        <v>0.85</v>
      </c>
      <c r="I919" s="70">
        <f>INDEX(Hosts!$A:$M, MATCH(Places!$B919,Hosts!$A:$A,0), MATCH(Places!I$1,Hosts!$A$1:$M$1,0))</f>
        <v>0.38</v>
      </c>
      <c r="J919" t="str">
        <f>INDEX(Hosts!$A:$M, MATCH(Places!$B919,Hosts!$A:$A,0), MATCH(Places!J$1,Hosts!$A$1:$M$1,0))</f>
        <v>No</v>
      </c>
      <c r="K919">
        <v>17</v>
      </c>
      <c r="L919" t="str">
        <f>VLOOKUP($K919,Neighborhoods!$A:$C,2,0)</f>
        <v>Manhattan</v>
      </c>
      <c r="M919" t="str">
        <f>VLOOKUP($K919,Neighborhoods!$A:$C,3,0)</f>
        <v>Hell's Kitchen</v>
      </c>
      <c r="N919" t="str">
        <f>INDEX(Neighborhoods!$A:$C, MATCH(Places!$K919,Neighborhoods!$A:$A,0), MATCH(Places!N$1,Neighborhoods!$A$1:$C$1,0))</f>
        <v>Manhattan</v>
      </c>
      <c r="O919" t="str">
        <f>INDEX(Neighborhoods!$A:$C, MATCH(Places!$K919,Neighborhoods!$A:$A,0), MATCH(Places!O$1,Neighborhoods!$A$1:$C$1,0))</f>
        <v>Hell's Kitchen</v>
      </c>
      <c r="P919" t="s">
        <v>11822</v>
      </c>
      <c r="Q919" t="str">
        <f t="shared" si="56"/>
        <v>No</v>
      </c>
      <c r="R919">
        <v>3</v>
      </c>
      <c r="S919" t="str">
        <f t="shared" si="57"/>
        <v>Medium</v>
      </c>
      <c r="T919" s="50">
        <v>84</v>
      </c>
      <c r="U919" s="70">
        <f t="shared" si="58"/>
        <v>0.03</v>
      </c>
      <c r="V919" s="52">
        <v>4.9000000000000004</v>
      </c>
      <c r="W919" s="52" t="str" cm="1">
        <f t="array" ref="W919">_xlfn.SWITCH(ROUND(V919,0),5,"Excellent",4,"Good",3,"Ok","Bad")</f>
        <v>Excellent</v>
      </c>
      <c r="X919">
        <v>10</v>
      </c>
      <c r="Y919" t="str">
        <f t="shared" si="59"/>
        <v>No</v>
      </c>
      <c r="Z919" s="68">
        <v>41873</v>
      </c>
      <c r="AA919" s="68">
        <v>43861</v>
      </c>
      <c r="AB919">
        <v>359</v>
      </c>
      <c r="AC919" t="s">
        <v>15615</v>
      </c>
    </row>
    <row r="920" spans="1:29" x14ac:dyDescent="0.3">
      <c r="A920" t="s">
        <v>684</v>
      </c>
      <c r="B920">
        <v>1857</v>
      </c>
      <c r="C920" t="str">
        <f>VLOOKUP($B920,Hosts!$A:$M,10,0)</f>
        <v>Within a few hours</v>
      </c>
      <c r="D920" s="70">
        <f>VLOOKUP($B920,Hosts!$A:$M,11,0)</f>
        <v>1</v>
      </c>
      <c r="E920" s="70">
        <f>VLOOKUP($B920,Hosts!$A:$M,12,0)</f>
        <v>0</v>
      </c>
      <c r="F920" t="str">
        <f>VLOOKUP($B920,Hosts!$A:$M,13,0)</f>
        <v>No</v>
      </c>
      <c r="G920" t="str">
        <f>INDEX(Hosts!$A:$M, MATCH(Places!$B920,Hosts!$A:$A,0), MATCH(Places!G$1,Hosts!$A$1:$M$1,0))</f>
        <v>Within a few hours</v>
      </c>
      <c r="H920" s="70">
        <f>INDEX(Hosts!$A:$M, MATCH(Places!$B920,Hosts!$A:$A,0), MATCH(Places!H$1,Hosts!$A$1:$M$1,0))</f>
        <v>1</v>
      </c>
      <c r="I920" s="70">
        <f>INDEX(Hosts!$A:$M, MATCH(Places!$B920,Hosts!$A:$A,0), MATCH(Places!I$1,Hosts!$A$1:$M$1,0))</f>
        <v>0</v>
      </c>
      <c r="J920" t="str">
        <f>INDEX(Hosts!$A:$M, MATCH(Places!$B920,Hosts!$A:$A,0), MATCH(Places!J$1,Hosts!$A$1:$M$1,0))</f>
        <v>No</v>
      </c>
      <c r="K920">
        <v>16</v>
      </c>
      <c r="L920" t="str">
        <f>VLOOKUP($K920,Neighborhoods!$A:$C,2,0)</f>
        <v>Manhattan</v>
      </c>
      <c r="M920" t="str">
        <f>VLOOKUP($K920,Neighborhoods!$A:$C,3,0)</f>
        <v>Harlem</v>
      </c>
      <c r="N920" t="str">
        <f>INDEX(Neighborhoods!$A:$C, MATCH(Places!$K920,Neighborhoods!$A:$A,0), MATCH(Places!N$1,Neighborhoods!$A$1:$C$1,0))</f>
        <v>Manhattan</v>
      </c>
      <c r="O920" t="str">
        <f>INDEX(Neighborhoods!$A:$C, MATCH(Places!$K920,Neighborhoods!$A:$A,0), MATCH(Places!O$1,Neighborhoods!$A$1:$C$1,0))</f>
        <v>Harlem</v>
      </c>
      <c r="P920" t="s">
        <v>11822</v>
      </c>
      <c r="Q920" t="str">
        <f t="shared" si="56"/>
        <v>No</v>
      </c>
      <c r="R920">
        <v>2</v>
      </c>
      <c r="S920" t="str">
        <f t="shared" si="57"/>
        <v>Small</v>
      </c>
      <c r="T920" s="50">
        <v>145</v>
      </c>
      <c r="U920" s="70">
        <f t="shared" si="58"/>
        <v>0.03</v>
      </c>
      <c r="V920" s="52">
        <v>4.75</v>
      </c>
      <c r="W920" s="52" t="str" cm="1">
        <f t="array" ref="W920">_xlfn.SWITCH(ROUND(V920,0),5,"Excellent",4,"Good",3,"Ok","Bad")</f>
        <v>Excellent</v>
      </c>
      <c r="X920">
        <v>24</v>
      </c>
      <c r="Y920" t="str">
        <f t="shared" si="59"/>
        <v>No</v>
      </c>
      <c r="Z920" s="68">
        <v>41890</v>
      </c>
      <c r="AA920" s="68">
        <v>43674</v>
      </c>
      <c r="AB920">
        <v>164</v>
      </c>
      <c r="AC920" t="s">
        <v>15615</v>
      </c>
    </row>
    <row r="921" spans="1:29" x14ac:dyDescent="0.3">
      <c r="A921" t="s">
        <v>685</v>
      </c>
      <c r="B921">
        <v>1605</v>
      </c>
      <c r="C921" t="str">
        <f>VLOOKUP($B921,Hosts!$A:$M,10,0)</f>
        <v>Within an hour</v>
      </c>
      <c r="D921" s="70">
        <f>VLOOKUP($B921,Hosts!$A:$M,11,0)</f>
        <v>0.92</v>
      </c>
      <c r="E921" s="70">
        <f>VLOOKUP($B921,Hosts!$A:$M,12,0)</f>
        <v>0.84</v>
      </c>
      <c r="F921" t="str">
        <f>VLOOKUP($B921,Hosts!$A:$M,13,0)</f>
        <v>No</v>
      </c>
      <c r="G921" t="str">
        <f>INDEX(Hosts!$A:$M, MATCH(Places!$B921,Hosts!$A:$A,0), MATCH(Places!G$1,Hosts!$A$1:$M$1,0))</f>
        <v>Within an hour</v>
      </c>
      <c r="H921" s="70">
        <f>INDEX(Hosts!$A:$M, MATCH(Places!$B921,Hosts!$A:$A,0), MATCH(Places!H$1,Hosts!$A$1:$M$1,0))</f>
        <v>0.92</v>
      </c>
      <c r="I921" s="70">
        <f>INDEX(Hosts!$A:$M, MATCH(Places!$B921,Hosts!$A:$A,0), MATCH(Places!I$1,Hosts!$A$1:$M$1,0))</f>
        <v>0.84</v>
      </c>
      <c r="J921" t="str">
        <f>INDEX(Hosts!$A:$M, MATCH(Places!$B921,Hosts!$A:$A,0), MATCH(Places!J$1,Hosts!$A$1:$M$1,0))</f>
        <v>No</v>
      </c>
      <c r="K921">
        <v>19</v>
      </c>
      <c r="L921" t="str">
        <f>VLOOKUP($K921,Neighborhoods!$A:$C,2,0)</f>
        <v>Manhattan</v>
      </c>
      <c r="M921" t="str">
        <f>VLOOKUP($K921,Neighborhoods!$A:$C,3,0)</f>
        <v>Upper East Side</v>
      </c>
      <c r="N921" t="str">
        <f>INDEX(Neighborhoods!$A:$C, MATCH(Places!$K921,Neighborhoods!$A:$A,0), MATCH(Places!N$1,Neighborhoods!$A$1:$C$1,0))</f>
        <v>Manhattan</v>
      </c>
      <c r="O921" t="str">
        <f>INDEX(Neighborhoods!$A:$C, MATCH(Places!$K921,Neighborhoods!$A:$A,0), MATCH(Places!O$1,Neighborhoods!$A$1:$C$1,0))</f>
        <v>Upper East Side</v>
      </c>
      <c r="P921" t="s">
        <v>11822</v>
      </c>
      <c r="Q921" t="str">
        <f t="shared" si="56"/>
        <v>No</v>
      </c>
      <c r="R921">
        <v>2</v>
      </c>
      <c r="S921" t="str">
        <f t="shared" si="57"/>
        <v>Small</v>
      </c>
      <c r="T921" s="50">
        <v>122</v>
      </c>
      <c r="U921" s="70">
        <f t="shared" si="58"/>
        <v>0.03</v>
      </c>
      <c r="V921" s="52">
        <v>4.75</v>
      </c>
      <c r="W921" s="52" t="str" cm="1">
        <f t="array" ref="W921">_xlfn.SWITCH(ROUND(V921,0),5,"Excellent",4,"Good",3,"Ok","Bad")</f>
        <v>Excellent</v>
      </c>
      <c r="X921">
        <v>4</v>
      </c>
      <c r="Y921" t="str">
        <f t="shared" si="59"/>
        <v>No</v>
      </c>
      <c r="Z921" s="68">
        <v>42729</v>
      </c>
      <c r="AA921" s="68">
        <v>43737</v>
      </c>
      <c r="AB921">
        <v>365</v>
      </c>
      <c r="AC921" t="s">
        <v>15615</v>
      </c>
    </row>
    <row r="922" spans="1:29" x14ac:dyDescent="0.3">
      <c r="A922" t="s">
        <v>686</v>
      </c>
      <c r="B922">
        <v>1856</v>
      </c>
      <c r="C922" t="str">
        <f>VLOOKUP($B922,Hosts!$A:$M,10,0)</f>
        <v>Within a few hours</v>
      </c>
      <c r="D922" s="70">
        <f>VLOOKUP($B922,Hosts!$A:$M,11,0)</f>
        <v>1</v>
      </c>
      <c r="E922" s="70">
        <f>VLOOKUP($B922,Hosts!$A:$M,12,0)</f>
        <v>0.56000000000000005</v>
      </c>
      <c r="F922" t="str">
        <f>VLOOKUP($B922,Hosts!$A:$M,13,0)</f>
        <v>No</v>
      </c>
      <c r="G922" t="str">
        <f>INDEX(Hosts!$A:$M, MATCH(Places!$B922,Hosts!$A:$A,0), MATCH(Places!G$1,Hosts!$A$1:$M$1,0))</f>
        <v>Within a few hours</v>
      </c>
      <c r="H922" s="70">
        <f>INDEX(Hosts!$A:$M, MATCH(Places!$B922,Hosts!$A:$A,0), MATCH(Places!H$1,Hosts!$A$1:$M$1,0))</f>
        <v>1</v>
      </c>
      <c r="I922" s="70">
        <f>INDEX(Hosts!$A:$M, MATCH(Places!$B922,Hosts!$A:$A,0), MATCH(Places!I$1,Hosts!$A$1:$M$1,0))</f>
        <v>0.56000000000000005</v>
      </c>
      <c r="J922" t="str">
        <f>INDEX(Hosts!$A:$M, MATCH(Places!$B922,Hosts!$A:$A,0), MATCH(Places!J$1,Hosts!$A$1:$M$1,0))</f>
        <v>No</v>
      </c>
      <c r="K922">
        <v>10</v>
      </c>
      <c r="L922" t="str">
        <f>VLOOKUP($K922,Neighborhoods!$A:$C,2,0)</f>
        <v>Brooklyn</v>
      </c>
      <c r="M922" t="str">
        <f>VLOOKUP($K922,Neighborhoods!$A:$C,3,0)</f>
        <v>East Flatbush</v>
      </c>
      <c r="N922" t="str">
        <f>INDEX(Neighborhoods!$A:$C, MATCH(Places!$K922,Neighborhoods!$A:$A,0), MATCH(Places!N$1,Neighborhoods!$A$1:$C$1,0))</f>
        <v>Brooklyn</v>
      </c>
      <c r="O922" t="str">
        <f>INDEX(Neighborhoods!$A:$C, MATCH(Places!$K922,Neighborhoods!$A:$A,0), MATCH(Places!O$1,Neighborhoods!$A$1:$C$1,0))</f>
        <v>East Flatbush</v>
      </c>
      <c r="P922" t="s">
        <v>1</v>
      </c>
      <c r="Q922" t="str">
        <f t="shared" si="56"/>
        <v>Yes</v>
      </c>
      <c r="R922">
        <v>1</v>
      </c>
      <c r="S922" t="str">
        <f t="shared" si="57"/>
        <v>Small</v>
      </c>
      <c r="T922" s="50">
        <v>79</v>
      </c>
      <c r="U922" s="70">
        <f t="shared" si="58"/>
        <v>0.03</v>
      </c>
      <c r="V922" s="52">
        <v>4.83</v>
      </c>
      <c r="W922" s="52" t="str" cm="1">
        <f t="array" ref="W922">_xlfn.SWITCH(ROUND(V922,0),5,"Excellent",4,"Good",3,"Ok","Bad")</f>
        <v>Excellent</v>
      </c>
      <c r="X922">
        <v>6</v>
      </c>
      <c r="Y922" t="str">
        <f t="shared" si="59"/>
        <v>No</v>
      </c>
      <c r="Z922" s="68">
        <v>42181</v>
      </c>
      <c r="AA922" s="68">
        <v>43799</v>
      </c>
      <c r="AB922">
        <v>353</v>
      </c>
      <c r="AC922" t="s">
        <v>15615</v>
      </c>
    </row>
    <row r="923" spans="1:29" x14ac:dyDescent="0.3">
      <c r="A923" t="s">
        <v>687</v>
      </c>
      <c r="B923">
        <v>1450</v>
      </c>
      <c r="C923" t="str">
        <f>VLOOKUP($B923,Hosts!$A:$M,10,0)</f>
        <v>Within an hour</v>
      </c>
      <c r="D923" s="70">
        <f>VLOOKUP($B923,Hosts!$A:$M,11,0)</f>
        <v>1</v>
      </c>
      <c r="E923" s="70">
        <f>VLOOKUP($B923,Hosts!$A:$M,12,0)</f>
        <v>1</v>
      </c>
      <c r="F923" t="str">
        <f>VLOOKUP($B923,Hosts!$A:$M,13,0)</f>
        <v>No</v>
      </c>
      <c r="G923" t="str">
        <f>INDEX(Hosts!$A:$M, MATCH(Places!$B923,Hosts!$A:$A,0), MATCH(Places!G$1,Hosts!$A$1:$M$1,0))</f>
        <v>Within an hour</v>
      </c>
      <c r="H923" s="70">
        <f>INDEX(Hosts!$A:$M, MATCH(Places!$B923,Hosts!$A:$A,0), MATCH(Places!H$1,Hosts!$A$1:$M$1,0))</f>
        <v>1</v>
      </c>
      <c r="I923" s="70">
        <f>INDEX(Hosts!$A:$M, MATCH(Places!$B923,Hosts!$A:$A,0), MATCH(Places!I$1,Hosts!$A$1:$M$1,0))</f>
        <v>1</v>
      </c>
      <c r="J923" t="str">
        <f>INDEX(Hosts!$A:$M, MATCH(Places!$B923,Hosts!$A:$A,0), MATCH(Places!J$1,Hosts!$A$1:$M$1,0))</f>
        <v>No</v>
      </c>
      <c r="K923">
        <v>20</v>
      </c>
      <c r="L923" t="str">
        <f>VLOOKUP($K923,Neighborhoods!$A:$C,2,0)</f>
        <v>Manhattan</v>
      </c>
      <c r="M923" t="str">
        <f>VLOOKUP($K923,Neighborhoods!$A:$C,3,0)</f>
        <v>Upper West Side</v>
      </c>
      <c r="N923" t="str">
        <f>INDEX(Neighborhoods!$A:$C, MATCH(Places!$K923,Neighborhoods!$A:$A,0), MATCH(Places!N$1,Neighborhoods!$A$1:$C$1,0))</f>
        <v>Manhattan</v>
      </c>
      <c r="O923" t="str">
        <f>INDEX(Neighborhoods!$A:$C, MATCH(Places!$K923,Neighborhoods!$A:$A,0), MATCH(Places!O$1,Neighborhoods!$A$1:$C$1,0))</f>
        <v>Upper West Side</v>
      </c>
      <c r="P923" t="s">
        <v>1</v>
      </c>
      <c r="Q923" t="str">
        <f t="shared" si="56"/>
        <v>Yes</v>
      </c>
      <c r="R923">
        <v>2</v>
      </c>
      <c r="S923" t="str">
        <f t="shared" si="57"/>
        <v>Small</v>
      </c>
      <c r="T923" s="50">
        <v>85</v>
      </c>
      <c r="U923" s="70">
        <f t="shared" si="58"/>
        <v>0.03</v>
      </c>
      <c r="V923" s="52">
        <v>4.68</v>
      </c>
      <c r="W923" s="52" t="str" cm="1">
        <f t="array" ref="W923">_xlfn.SWITCH(ROUND(V923,0),5,"Excellent",4,"Good",3,"Ok","Bad")</f>
        <v>Excellent</v>
      </c>
      <c r="X923">
        <v>212</v>
      </c>
      <c r="Y923" t="str">
        <f t="shared" si="59"/>
        <v>No</v>
      </c>
      <c r="Z923" s="68">
        <v>41894</v>
      </c>
      <c r="AA923" s="68">
        <v>44044</v>
      </c>
      <c r="AB923">
        <v>79</v>
      </c>
      <c r="AC923" t="s">
        <v>15615</v>
      </c>
    </row>
    <row r="924" spans="1:29" x14ac:dyDescent="0.3">
      <c r="A924" t="s">
        <v>688</v>
      </c>
      <c r="B924">
        <v>1869</v>
      </c>
      <c r="C924" t="str">
        <f>VLOOKUP($B924,Hosts!$A:$M,10,0)</f>
        <v>Within a few hours</v>
      </c>
      <c r="D924" s="70">
        <f>VLOOKUP($B924,Hosts!$A:$M,11,0)</f>
        <v>0.8</v>
      </c>
      <c r="E924" s="70">
        <f>VLOOKUP($B924,Hosts!$A:$M,12,0)</f>
        <v>0.92</v>
      </c>
      <c r="F924" t="str">
        <f>VLOOKUP($B924,Hosts!$A:$M,13,0)</f>
        <v>No</v>
      </c>
      <c r="G924" t="str">
        <f>INDEX(Hosts!$A:$M, MATCH(Places!$B924,Hosts!$A:$A,0), MATCH(Places!G$1,Hosts!$A$1:$M$1,0))</f>
        <v>Within a few hours</v>
      </c>
      <c r="H924" s="70">
        <f>INDEX(Hosts!$A:$M, MATCH(Places!$B924,Hosts!$A:$A,0), MATCH(Places!H$1,Hosts!$A$1:$M$1,0))</f>
        <v>0.8</v>
      </c>
      <c r="I924" s="70">
        <f>INDEX(Hosts!$A:$M, MATCH(Places!$B924,Hosts!$A:$A,0), MATCH(Places!I$1,Hosts!$A$1:$M$1,0))</f>
        <v>0.92</v>
      </c>
      <c r="J924" t="str">
        <f>INDEX(Hosts!$A:$M, MATCH(Places!$B924,Hosts!$A:$A,0), MATCH(Places!J$1,Hosts!$A$1:$M$1,0))</f>
        <v>No</v>
      </c>
      <c r="K924">
        <v>7</v>
      </c>
      <c r="L924" t="str">
        <f>VLOOKUP($K924,Neighborhoods!$A:$C,2,0)</f>
        <v>Brooklyn</v>
      </c>
      <c r="M924" t="str">
        <f>VLOOKUP($K924,Neighborhoods!$A:$C,3,0)</f>
        <v>Bedford-Stuyvesant</v>
      </c>
      <c r="N924" t="str">
        <f>INDEX(Neighborhoods!$A:$C, MATCH(Places!$K924,Neighborhoods!$A:$A,0), MATCH(Places!N$1,Neighborhoods!$A$1:$C$1,0))</f>
        <v>Brooklyn</v>
      </c>
      <c r="O924" t="str">
        <f>INDEX(Neighborhoods!$A:$C, MATCH(Places!$K924,Neighborhoods!$A:$A,0), MATCH(Places!O$1,Neighborhoods!$A$1:$C$1,0))</f>
        <v>Bedford-Stuyvesant</v>
      </c>
      <c r="P924" t="s">
        <v>11822</v>
      </c>
      <c r="Q924" t="str">
        <f t="shared" si="56"/>
        <v>No</v>
      </c>
      <c r="R924">
        <v>6</v>
      </c>
      <c r="S924" t="str">
        <f t="shared" si="57"/>
        <v>Large</v>
      </c>
      <c r="T924" s="50">
        <v>190</v>
      </c>
      <c r="U924" s="70">
        <f t="shared" si="58"/>
        <v>0.03</v>
      </c>
      <c r="V924" s="52">
        <v>4.67</v>
      </c>
      <c r="W924" s="52" t="str" cm="1">
        <f t="array" ref="W924">_xlfn.SWITCH(ROUND(V924,0),5,"Excellent",4,"Good",3,"Ok","Bad")</f>
        <v>Excellent</v>
      </c>
      <c r="X924">
        <v>12</v>
      </c>
      <c r="Y924" t="str">
        <f t="shared" si="59"/>
        <v>No</v>
      </c>
      <c r="Z924" s="68">
        <v>42214</v>
      </c>
      <c r="AA924" s="68">
        <v>44053</v>
      </c>
      <c r="AB924">
        <v>258</v>
      </c>
      <c r="AC924" t="s">
        <v>15615</v>
      </c>
    </row>
    <row r="925" spans="1:29" x14ac:dyDescent="0.3">
      <c r="A925" t="s">
        <v>689</v>
      </c>
      <c r="B925">
        <v>1870</v>
      </c>
      <c r="C925" t="str">
        <f>VLOOKUP($B925,Hosts!$A:$M,10,0)</f>
        <v>Within a day</v>
      </c>
      <c r="D925" s="70">
        <f>VLOOKUP($B925,Hosts!$A:$M,11,0)</f>
        <v>0.75</v>
      </c>
      <c r="E925" s="70">
        <f>VLOOKUP($B925,Hosts!$A:$M,12,0)</f>
        <v>0.94</v>
      </c>
      <c r="F925" t="str">
        <f>VLOOKUP($B925,Hosts!$A:$M,13,0)</f>
        <v>Yes</v>
      </c>
      <c r="G925" t="str">
        <f>INDEX(Hosts!$A:$M, MATCH(Places!$B925,Hosts!$A:$A,0), MATCH(Places!G$1,Hosts!$A$1:$M$1,0))</f>
        <v>Within a day</v>
      </c>
      <c r="H925" s="70">
        <f>INDEX(Hosts!$A:$M, MATCH(Places!$B925,Hosts!$A:$A,0), MATCH(Places!H$1,Hosts!$A$1:$M$1,0))</f>
        <v>0.75</v>
      </c>
      <c r="I925" s="70">
        <f>INDEX(Hosts!$A:$M, MATCH(Places!$B925,Hosts!$A:$A,0), MATCH(Places!I$1,Hosts!$A$1:$M$1,0))</f>
        <v>0.94</v>
      </c>
      <c r="J925" t="str">
        <f>INDEX(Hosts!$A:$M, MATCH(Places!$B925,Hosts!$A:$A,0), MATCH(Places!J$1,Hosts!$A$1:$M$1,0))</f>
        <v>Yes</v>
      </c>
      <c r="K925">
        <v>29</v>
      </c>
      <c r="L925" t="str">
        <f>VLOOKUP($K925,Neighborhoods!$A:$C,2,0)</f>
        <v>Staten Island</v>
      </c>
      <c r="M925" t="str">
        <f>VLOOKUP($K925,Neighborhoods!$A:$C,3,0)</f>
        <v>Stapleton</v>
      </c>
      <c r="N925" t="str">
        <f>INDEX(Neighborhoods!$A:$C, MATCH(Places!$K925,Neighborhoods!$A:$A,0), MATCH(Places!N$1,Neighborhoods!$A$1:$C$1,0))</f>
        <v>Staten Island</v>
      </c>
      <c r="O925" t="str">
        <f>INDEX(Neighborhoods!$A:$C, MATCH(Places!$K925,Neighborhoods!$A:$A,0), MATCH(Places!O$1,Neighborhoods!$A$1:$C$1,0))</f>
        <v>Stapleton</v>
      </c>
      <c r="P925" t="s">
        <v>11822</v>
      </c>
      <c r="Q925" t="str">
        <f t="shared" si="56"/>
        <v>No</v>
      </c>
      <c r="R925">
        <v>11</v>
      </c>
      <c r="S925" t="str">
        <f t="shared" si="57"/>
        <v>Large</v>
      </c>
      <c r="T925" s="50">
        <v>184</v>
      </c>
      <c r="U925" s="70">
        <f t="shared" si="58"/>
        <v>0.03</v>
      </c>
      <c r="V925" s="52">
        <v>4.99</v>
      </c>
      <c r="W925" s="52" t="str" cm="1">
        <f t="array" ref="W925">_xlfn.SWITCH(ROUND(V925,0),5,"Excellent",4,"Good",3,"Ok","Bad")</f>
        <v>Excellent</v>
      </c>
      <c r="X925">
        <v>161</v>
      </c>
      <c r="Y925" t="str">
        <f t="shared" si="59"/>
        <v>Yes</v>
      </c>
      <c r="Z925" s="68">
        <v>41930</v>
      </c>
      <c r="AA925" s="68">
        <v>44034</v>
      </c>
      <c r="AB925">
        <v>0</v>
      </c>
      <c r="AC925" t="s">
        <v>15615</v>
      </c>
    </row>
    <row r="926" spans="1:29" x14ac:dyDescent="0.3">
      <c r="A926" t="s">
        <v>14753</v>
      </c>
      <c r="B926">
        <v>362</v>
      </c>
      <c r="C926" t="str">
        <f>VLOOKUP($B926,Hosts!$A:$M,10,0)</f>
        <v>Within an hour</v>
      </c>
      <c r="D926" s="70">
        <f>VLOOKUP($B926,Hosts!$A:$M,11,0)</f>
        <v>1</v>
      </c>
      <c r="E926" s="70">
        <f>VLOOKUP($B926,Hosts!$A:$M,12,0)</f>
        <v>0.6</v>
      </c>
      <c r="F926" t="str">
        <f>VLOOKUP($B926,Hosts!$A:$M,13,0)</f>
        <v>Yes</v>
      </c>
      <c r="G926" t="str">
        <f>INDEX(Hosts!$A:$M, MATCH(Places!$B926,Hosts!$A:$A,0), MATCH(Places!G$1,Hosts!$A$1:$M$1,0))</f>
        <v>Within an hour</v>
      </c>
      <c r="H926" s="70">
        <f>INDEX(Hosts!$A:$M, MATCH(Places!$B926,Hosts!$A:$A,0), MATCH(Places!H$1,Hosts!$A$1:$M$1,0))</f>
        <v>1</v>
      </c>
      <c r="I926" s="70">
        <f>INDEX(Hosts!$A:$M, MATCH(Places!$B926,Hosts!$A:$A,0), MATCH(Places!I$1,Hosts!$A$1:$M$1,0))</f>
        <v>0.6</v>
      </c>
      <c r="J926" t="str">
        <f>INDEX(Hosts!$A:$M, MATCH(Places!$B926,Hosts!$A:$A,0), MATCH(Places!J$1,Hosts!$A$1:$M$1,0))</f>
        <v>Yes</v>
      </c>
      <c r="K926">
        <v>16</v>
      </c>
      <c r="L926" t="str">
        <f>VLOOKUP($K926,Neighborhoods!$A:$C,2,0)</f>
        <v>Manhattan</v>
      </c>
      <c r="M926" t="str">
        <f>VLOOKUP($K926,Neighborhoods!$A:$C,3,0)</f>
        <v>Harlem</v>
      </c>
      <c r="N926" t="str">
        <f>INDEX(Neighborhoods!$A:$C, MATCH(Places!$K926,Neighborhoods!$A:$A,0), MATCH(Places!N$1,Neighborhoods!$A$1:$C$1,0))</f>
        <v>Manhattan</v>
      </c>
      <c r="O926" t="str">
        <f>INDEX(Neighborhoods!$A:$C, MATCH(Places!$K926,Neighborhoods!$A:$A,0), MATCH(Places!O$1,Neighborhoods!$A$1:$C$1,0))</f>
        <v>Harlem</v>
      </c>
      <c r="P926" t="s">
        <v>1</v>
      </c>
      <c r="Q926" t="str">
        <f t="shared" si="56"/>
        <v>Yes</v>
      </c>
      <c r="R926">
        <v>2</v>
      </c>
      <c r="S926" t="str">
        <f t="shared" si="57"/>
        <v>Small</v>
      </c>
      <c r="T926" s="50">
        <v>54</v>
      </c>
      <c r="U926" s="70">
        <f t="shared" si="58"/>
        <v>0.03</v>
      </c>
      <c r="V926" s="52">
        <v>4.4000000000000004</v>
      </c>
      <c r="W926" s="52" t="str" cm="1">
        <f t="array" ref="W926">_xlfn.SWITCH(ROUND(V926,0),5,"Excellent",4,"Good",3,"Ok","Bad")</f>
        <v>Good</v>
      </c>
      <c r="X926">
        <v>47</v>
      </c>
      <c r="Y926" t="str">
        <f t="shared" si="59"/>
        <v>No</v>
      </c>
      <c r="Z926" s="68">
        <v>41904</v>
      </c>
      <c r="AA926" s="68">
        <v>43679</v>
      </c>
      <c r="AB926">
        <v>365</v>
      </c>
      <c r="AC926" t="s">
        <v>15615</v>
      </c>
    </row>
    <row r="927" spans="1:29" x14ac:dyDescent="0.3">
      <c r="A927" t="s">
        <v>690</v>
      </c>
      <c r="B927">
        <v>435</v>
      </c>
      <c r="C927" t="str">
        <f>VLOOKUP($B927,Hosts!$A:$M,10,0)</f>
        <v>Within a few hours</v>
      </c>
      <c r="D927" s="70">
        <f>VLOOKUP($B927,Hosts!$A:$M,11,0)</f>
        <v>1</v>
      </c>
      <c r="E927" s="70">
        <f>VLOOKUP($B927,Hosts!$A:$M,12,0)</f>
        <v>0.67</v>
      </c>
      <c r="F927" t="str">
        <f>VLOOKUP($B927,Hosts!$A:$M,13,0)</f>
        <v>Yes</v>
      </c>
      <c r="G927" t="str">
        <f>INDEX(Hosts!$A:$M, MATCH(Places!$B927,Hosts!$A:$A,0), MATCH(Places!G$1,Hosts!$A$1:$M$1,0))</f>
        <v>Within a few hours</v>
      </c>
      <c r="H927" s="70">
        <f>INDEX(Hosts!$A:$M, MATCH(Places!$B927,Hosts!$A:$A,0), MATCH(Places!H$1,Hosts!$A$1:$M$1,0))</f>
        <v>1</v>
      </c>
      <c r="I927" s="70">
        <f>INDEX(Hosts!$A:$M, MATCH(Places!$B927,Hosts!$A:$A,0), MATCH(Places!I$1,Hosts!$A$1:$M$1,0))</f>
        <v>0.67</v>
      </c>
      <c r="J927" t="str">
        <f>INDEX(Hosts!$A:$M, MATCH(Places!$B927,Hosts!$A:$A,0), MATCH(Places!J$1,Hosts!$A$1:$M$1,0))</f>
        <v>Yes</v>
      </c>
      <c r="K927">
        <v>12</v>
      </c>
      <c r="L927" t="str">
        <f>VLOOKUP($K927,Neighborhoods!$A:$C,2,0)</f>
        <v>Brooklyn</v>
      </c>
      <c r="M927" t="str">
        <f>VLOOKUP($K927,Neighborhoods!$A:$C,3,0)</f>
        <v>Williamsburg</v>
      </c>
      <c r="N927" t="str">
        <f>INDEX(Neighborhoods!$A:$C, MATCH(Places!$K927,Neighborhoods!$A:$A,0), MATCH(Places!N$1,Neighborhoods!$A$1:$C$1,0))</f>
        <v>Brooklyn</v>
      </c>
      <c r="O927" t="str">
        <f>INDEX(Neighborhoods!$A:$C, MATCH(Places!$K927,Neighborhoods!$A:$A,0), MATCH(Places!O$1,Neighborhoods!$A$1:$C$1,0))</f>
        <v>Williamsburg</v>
      </c>
      <c r="P927" t="s">
        <v>1</v>
      </c>
      <c r="Q927" t="str">
        <f t="shared" si="56"/>
        <v>Yes</v>
      </c>
      <c r="R927">
        <v>2</v>
      </c>
      <c r="S927" t="str">
        <f t="shared" si="57"/>
        <v>Small</v>
      </c>
      <c r="T927" s="50">
        <v>65</v>
      </c>
      <c r="U927" s="70">
        <f t="shared" si="58"/>
        <v>0.03</v>
      </c>
      <c r="V927" s="52">
        <v>5</v>
      </c>
      <c r="W927" s="52" t="str" cm="1">
        <f t="array" ref="W927">_xlfn.SWITCH(ROUND(V927,0),5,"Excellent",4,"Good",3,"Ok","Bad")</f>
        <v>Excellent</v>
      </c>
      <c r="X927">
        <v>43</v>
      </c>
      <c r="Y927" t="str">
        <f t="shared" si="59"/>
        <v>No</v>
      </c>
      <c r="Z927" s="68">
        <v>41932</v>
      </c>
      <c r="AA927" s="68">
        <v>43900</v>
      </c>
      <c r="AB927">
        <v>13</v>
      </c>
      <c r="AC927" t="s">
        <v>15615</v>
      </c>
    </row>
    <row r="928" spans="1:29" x14ac:dyDescent="0.3">
      <c r="A928" t="s">
        <v>691</v>
      </c>
      <c r="B928">
        <v>705</v>
      </c>
      <c r="C928" t="str">
        <f>VLOOKUP($B928,Hosts!$A:$M,10,0)</f>
        <v>Within a day</v>
      </c>
      <c r="D928" s="70">
        <f>VLOOKUP($B928,Hosts!$A:$M,11,0)</f>
        <v>0.89</v>
      </c>
      <c r="E928" s="70">
        <f>VLOOKUP($B928,Hosts!$A:$M,12,0)</f>
        <v>0.95</v>
      </c>
      <c r="F928" t="str">
        <f>VLOOKUP($B928,Hosts!$A:$M,13,0)</f>
        <v>No</v>
      </c>
      <c r="G928" t="str">
        <f>INDEX(Hosts!$A:$M, MATCH(Places!$B928,Hosts!$A:$A,0), MATCH(Places!G$1,Hosts!$A$1:$M$1,0))</f>
        <v>Within a day</v>
      </c>
      <c r="H928" s="70">
        <f>INDEX(Hosts!$A:$M, MATCH(Places!$B928,Hosts!$A:$A,0), MATCH(Places!H$1,Hosts!$A$1:$M$1,0))</f>
        <v>0.89</v>
      </c>
      <c r="I928" s="70">
        <f>INDEX(Hosts!$A:$M, MATCH(Places!$B928,Hosts!$A:$A,0), MATCH(Places!I$1,Hosts!$A$1:$M$1,0))</f>
        <v>0.95</v>
      </c>
      <c r="J928" t="str">
        <f>INDEX(Hosts!$A:$M, MATCH(Places!$B928,Hosts!$A:$A,0), MATCH(Places!J$1,Hosts!$A$1:$M$1,0))</f>
        <v>No</v>
      </c>
      <c r="K928">
        <v>16</v>
      </c>
      <c r="L928" t="str">
        <f>VLOOKUP($K928,Neighborhoods!$A:$C,2,0)</f>
        <v>Manhattan</v>
      </c>
      <c r="M928" t="str">
        <f>VLOOKUP($K928,Neighborhoods!$A:$C,3,0)</f>
        <v>Harlem</v>
      </c>
      <c r="N928" t="str">
        <f>INDEX(Neighborhoods!$A:$C, MATCH(Places!$K928,Neighborhoods!$A:$A,0), MATCH(Places!N$1,Neighborhoods!$A$1:$C$1,0))</f>
        <v>Manhattan</v>
      </c>
      <c r="O928" t="str">
        <f>INDEX(Neighborhoods!$A:$C, MATCH(Places!$K928,Neighborhoods!$A:$A,0), MATCH(Places!O$1,Neighborhoods!$A$1:$C$1,0))</f>
        <v>Harlem</v>
      </c>
      <c r="P928" t="s">
        <v>1</v>
      </c>
      <c r="Q928" t="str">
        <f t="shared" si="56"/>
        <v>Yes</v>
      </c>
      <c r="R928">
        <v>2</v>
      </c>
      <c r="S928" t="str">
        <f t="shared" si="57"/>
        <v>Small</v>
      </c>
      <c r="T928" s="50">
        <v>89</v>
      </c>
      <c r="U928" s="70">
        <f t="shared" si="58"/>
        <v>0.03</v>
      </c>
      <c r="V928" s="52">
        <v>4.5</v>
      </c>
      <c r="W928" s="52" t="str" cm="1">
        <f t="array" ref="W928">_xlfn.SWITCH(ROUND(V928,0),5,"Excellent",4,"Good",3,"Ok","Bad")</f>
        <v>Excellent</v>
      </c>
      <c r="X928">
        <v>197</v>
      </c>
      <c r="Y928" t="str">
        <f t="shared" si="59"/>
        <v>No</v>
      </c>
      <c r="Z928" s="68">
        <v>41904</v>
      </c>
      <c r="AA928" s="68">
        <v>43899</v>
      </c>
      <c r="AB928">
        <v>328</v>
      </c>
      <c r="AC928" t="s">
        <v>15615</v>
      </c>
    </row>
    <row r="929" spans="1:29" x14ac:dyDescent="0.3">
      <c r="A929" t="s">
        <v>692</v>
      </c>
      <c r="B929">
        <v>1331</v>
      </c>
      <c r="C929" t="str">
        <f>VLOOKUP($B929,Hosts!$A:$M,10,0)</f>
        <v>Within a day</v>
      </c>
      <c r="D929" s="70">
        <f>VLOOKUP($B929,Hosts!$A:$M,11,0)</f>
        <v>1</v>
      </c>
      <c r="E929" s="70">
        <f>VLOOKUP($B929,Hosts!$A:$M,12,0)</f>
        <v>1</v>
      </c>
      <c r="F929" t="str">
        <f>VLOOKUP($B929,Hosts!$A:$M,13,0)</f>
        <v>Yes</v>
      </c>
      <c r="G929" t="str">
        <f>INDEX(Hosts!$A:$M, MATCH(Places!$B929,Hosts!$A:$A,0), MATCH(Places!G$1,Hosts!$A$1:$M$1,0))</f>
        <v>Within a day</v>
      </c>
      <c r="H929" s="70">
        <f>INDEX(Hosts!$A:$M, MATCH(Places!$B929,Hosts!$A:$A,0), MATCH(Places!H$1,Hosts!$A$1:$M$1,0))</f>
        <v>1</v>
      </c>
      <c r="I929" s="70">
        <f>INDEX(Hosts!$A:$M, MATCH(Places!$B929,Hosts!$A:$A,0), MATCH(Places!I$1,Hosts!$A$1:$M$1,0))</f>
        <v>1</v>
      </c>
      <c r="J929" t="str">
        <f>INDEX(Hosts!$A:$M, MATCH(Places!$B929,Hosts!$A:$A,0), MATCH(Places!J$1,Hosts!$A$1:$M$1,0))</f>
        <v>Yes</v>
      </c>
      <c r="K929">
        <v>20</v>
      </c>
      <c r="L929" t="str">
        <f>VLOOKUP($K929,Neighborhoods!$A:$C,2,0)</f>
        <v>Manhattan</v>
      </c>
      <c r="M929" t="str">
        <f>VLOOKUP($K929,Neighborhoods!$A:$C,3,0)</f>
        <v>Upper West Side</v>
      </c>
      <c r="N929" t="str">
        <f>INDEX(Neighborhoods!$A:$C, MATCH(Places!$K929,Neighborhoods!$A:$A,0), MATCH(Places!N$1,Neighborhoods!$A$1:$C$1,0))</f>
        <v>Manhattan</v>
      </c>
      <c r="O929" t="str">
        <f>INDEX(Neighborhoods!$A:$C, MATCH(Places!$K929,Neighborhoods!$A:$A,0), MATCH(Places!O$1,Neighborhoods!$A$1:$C$1,0))</f>
        <v>Upper West Side</v>
      </c>
      <c r="P929" t="s">
        <v>1</v>
      </c>
      <c r="Q929" t="str">
        <f t="shared" si="56"/>
        <v>Yes</v>
      </c>
      <c r="R929">
        <v>2</v>
      </c>
      <c r="S929" t="str">
        <f t="shared" si="57"/>
        <v>Small</v>
      </c>
      <c r="T929" s="50">
        <v>75</v>
      </c>
      <c r="U929" s="70">
        <f t="shared" si="58"/>
        <v>0.03</v>
      </c>
      <c r="V929" s="52">
        <v>4.99</v>
      </c>
      <c r="W929" s="52" t="str" cm="1">
        <f t="array" ref="W929">_xlfn.SWITCH(ROUND(V929,0),5,"Excellent",4,"Good",3,"Ok","Bad")</f>
        <v>Excellent</v>
      </c>
      <c r="X929">
        <v>92</v>
      </c>
      <c r="Y929" t="str">
        <f t="shared" si="59"/>
        <v>No</v>
      </c>
      <c r="Z929" s="68">
        <v>41921</v>
      </c>
      <c r="AA929" s="68">
        <v>44019</v>
      </c>
      <c r="AB929">
        <v>365</v>
      </c>
      <c r="AC929" t="s">
        <v>15615</v>
      </c>
    </row>
    <row r="930" spans="1:29" x14ac:dyDescent="0.3">
      <c r="A930" t="s">
        <v>694</v>
      </c>
      <c r="B930">
        <v>1123</v>
      </c>
      <c r="C930" t="str">
        <f>VLOOKUP($B930,Hosts!$A:$M,10,0)</f>
        <v>Within a day</v>
      </c>
      <c r="D930" s="70">
        <f>VLOOKUP($B930,Hosts!$A:$M,11,0)</f>
        <v>1</v>
      </c>
      <c r="E930" s="70">
        <f>VLOOKUP($B930,Hosts!$A:$M,12,0)</f>
        <v>0.27</v>
      </c>
      <c r="F930" t="str">
        <f>VLOOKUP($B930,Hosts!$A:$M,13,0)</f>
        <v>No</v>
      </c>
      <c r="G930" t="str">
        <f>INDEX(Hosts!$A:$M, MATCH(Places!$B930,Hosts!$A:$A,0), MATCH(Places!G$1,Hosts!$A$1:$M$1,0))</f>
        <v>Within a day</v>
      </c>
      <c r="H930" s="70">
        <f>INDEX(Hosts!$A:$M, MATCH(Places!$B930,Hosts!$A:$A,0), MATCH(Places!H$1,Hosts!$A$1:$M$1,0))</f>
        <v>1</v>
      </c>
      <c r="I930" s="70">
        <f>INDEX(Hosts!$A:$M, MATCH(Places!$B930,Hosts!$A:$A,0), MATCH(Places!I$1,Hosts!$A$1:$M$1,0))</f>
        <v>0.27</v>
      </c>
      <c r="J930" t="str">
        <f>INDEX(Hosts!$A:$M, MATCH(Places!$B930,Hosts!$A:$A,0), MATCH(Places!J$1,Hosts!$A$1:$M$1,0))</f>
        <v>No</v>
      </c>
      <c r="K930">
        <v>13</v>
      </c>
      <c r="L930" t="str">
        <f>VLOOKUP($K930,Neighborhoods!$A:$C,2,0)</f>
        <v>Manhattan</v>
      </c>
      <c r="M930" t="str">
        <f>VLOOKUP($K930,Neighborhoods!$A:$C,3,0)</f>
        <v>Chelsea</v>
      </c>
      <c r="N930" t="str">
        <f>INDEX(Neighborhoods!$A:$C, MATCH(Places!$K930,Neighborhoods!$A:$A,0), MATCH(Places!N$1,Neighborhoods!$A$1:$C$1,0))</f>
        <v>Manhattan</v>
      </c>
      <c r="O930" t="str">
        <f>INDEX(Neighborhoods!$A:$C, MATCH(Places!$K930,Neighborhoods!$A:$A,0), MATCH(Places!O$1,Neighborhoods!$A$1:$C$1,0))</f>
        <v>Chelsea</v>
      </c>
      <c r="P930" t="s">
        <v>11822</v>
      </c>
      <c r="Q930" t="str">
        <f t="shared" si="56"/>
        <v>No</v>
      </c>
      <c r="R930">
        <v>2</v>
      </c>
      <c r="S930" t="str">
        <f t="shared" si="57"/>
        <v>Small</v>
      </c>
      <c r="T930" s="50">
        <v>300</v>
      </c>
      <c r="U930" s="70">
        <f t="shared" si="58"/>
        <v>0.04</v>
      </c>
      <c r="V930" s="52">
        <v>5</v>
      </c>
      <c r="W930" s="52" t="str" cm="1">
        <f t="array" ref="W930">_xlfn.SWITCH(ROUND(V930,0),5,"Excellent",4,"Good",3,"Ok","Bad")</f>
        <v>Excellent</v>
      </c>
      <c r="X930">
        <v>14</v>
      </c>
      <c r="Y930" t="str">
        <f t="shared" si="59"/>
        <v>No</v>
      </c>
      <c r="Z930" s="68">
        <v>41937</v>
      </c>
      <c r="AA930" s="68">
        <v>43744</v>
      </c>
      <c r="AB930">
        <v>196</v>
      </c>
      <c r="AC930" t="s">
        <v>15615</v>
      </c>
    </row>
    <row r="931" spans="1:29" x14ac:dyDescent="0.3">
      <c r="A931" t="s">
        <v>1987</v>
      </c>
      <c r="B931">
        <v>396</v>
      </c>
      <c r="C931" t="str">
        <f>VLOOKUP($B931,Hosts!$A:$M,10,0)</f>
        <v>Within an hour</v>
      </c>
      <c r="D931" s="70">
        <f>VLOOKUP($B931,Hosts!$A:$M,11,0)</f>
        <v>1</v>
      </c>
      <c r="E931" s="70">
        <f>VLOOKUP($B931,Hosts!$A:$M,12,0)</f>
        <v>0.97</v>
      </c>
      <c r="F931" t="str">
        <f>VLOOKUP($B931,Hosts!$A:$M,13,0)</f>
        <v>No</v>
      </c>
      <c r="G931" t="str">
        <f>INDEX(Hosts!$A:$M, MATCH(Places!$B931,Hosts!$A:$A,0), MATCH(Places!G$1,Hosts!$A$1:$M$1,0))</f>
        <v>Within an hour</v>
      </c>
      <c r="H931" s="70">
        <f>INDEX(Hosts!$A:$M, MATCH(Places!$B931,Hosts!$A:$A,0), MATCH(Places!H$1,Hosts!$A$1:$M$1,0))</f>
        <v>1</v>
      </c>
      <c r="I931" s="70">
        <f>INDEX(Hosts!$A:$M, MATCH(Places!$B931,Hosts!$A:$A,0), MATCH(Places!I$1,Hosts!$A$1:$M$1,0))</f>
        <v>0.97</v>
      </c>
      <c r="J931" t="str">
        <f>INDEX(Hosts!$A:$M, MATCH(Places!$B931,Hosts!$A:$A,0), MATCH(Places!J$1,Hosts!$A$1:$M$1,0))</f>
        <v>No</v>
      </c>
      <c r="K931">
        <v>7</v>
      </c>
      <c r="L931" t="str">
        <f>VLOOKUP($K931,Neighborhoods!$A:$C,2,0)</f>
        <v>Brooklyn</v>
      </c>
      <c r="M931" t="str">
        <f>VLOOKUP($K931,Neighborhoods!$A:$C,3,0)</f>
        <v>Bedford-Stuyvesant</v>
      </c>
      <c r="N931" t="str">
        <f>INDEX(Neighborhoods!$A:$C, MATCH(Places!$K931,Neighborhoods!$A:$A,0), MATCH(Places!N$1,Neighborhoods!$A$1:$C$1,0))</f>
        <v>Brooklyn</v>
      </c>
      <c r="O931" t="str">
        <f>INDEX(Neighborhoods!$A:$C, MATCH(Places!$K931,Neighborhoods!$A:$A,0), MATCH(Places!O$1,Neighborhoods!$A$1:$C$1,0))</f>
        <v>Bedford-Stuyvesant</v>
      </c>
      <c r="P931" t="s">
        <v>11822</v>
      </c>
      <c r="Q931" t="str">
        <f t="shared" si="56"/>
        <v>No</v>
      </c>
      <c r="R931">
        <v>4</v>
      </c>
      <c r="S931" t="str">
        <f t="shared" si="57"/>
        <v>Medium</v>
      </c>
      <c r="T931" s="50">
        <v>99</v>
      </c>
      <c r="U931" s="70">
        <f t="shared" si="58"/>
        <v>0.03</v>
      </c>
      <c r="V931" s="52">
        <v>4.8</v>
      </c>
      <c r="W931" s="52" t="str" cm="1">
        <f t="array" ref="W931">_xlfn.SWITCH(ROUND(V931,0),5,"Excellent",4,"Good",3,"Ok","Bad")</f>
        <v>Excellent</v>
      </c>
      <c r="X931">
        <v>246</v>
      </c>
      <c r="Y931" t="str">
        <f t="shared" si="59"/>
        <v>No</v>
      </c>
      <c r="Z931" s="68">
        <v>41922</v>
      </c>
      <c r="AA931" s="68">
        <v>44004</v>
      </c>
      <c r="AB931">
        <v>320</v>
      </c>
      <c r="AC931" t="s">
        <v>15615</v>
      </c>
    </row>
    <row r="932" spans="1:29" x14ac:dyDescent="0.3">
      <c r="A932" t="s">
        <v>695</v>
      </c>
      <c r="B932">
        <v>481</v>
      </c>
      <c r="C932" t="str">
        <f>VLOOKUP($B932,Hosts!$A:$M,10,0)</f>
        <v>Within a few hours</v>
      </c>
      <c r="D932" s="70">
        <f>VLOOKUP($B932,Hosts!$A:$M,11,0)</f>
        <v>1</v>
      </c>
      <c r="E932" s="70">
        <f>VLOOKUP($B932,Hosts!$A:$M,12,0)</f>
        <v>1</v>
      </c>
      <c r="F932" t="str">
        <f>VLOOKUP($B932,Hosts!$A:$M,13,0)</f>
        <v>Yes</v>
      </c>
      <c r="G932" t="str">
        <f>INDEX(Hosts!$A:$M, MATCH(Places!$B932,Hosts!$A:$A,0), MATCH(Places!G$1,Hosts!$A$1:$M$1,0))</f>
        <v>Within a few hours</v>
      </c>
      <c r="H932" s="70">
        <f>INDEX(Hosts!$A:$M, MATCH(Places!$B932,Hosts!$A:$A,0), MATCH(Places!H$1,Hosts!$A$1:$M$1,0))</f>
        <v>1</v>
      </c>
      <c r="I932" s="70">
        <f>INDEX(Hosts!$A:$M, MATCH(Places!$B932,Hosts!$A:$A,0), MATCH(Places!I$1,Hosts!$A$1:$M$1,0))</f>
        <v>1</v>
      </c>
      <c r="J932" t="str">
        <f>INDEX(Hosts!$A:$M, MATCH(Places!$B932,Hosts!$A:$A,0), MATCH(Places!J$1,Hosts!$A$1:$M$1,0))</f>
        <v>Yes</v>
      </c>
      <c r="K932">
        <v>7</v>
      </c>
      <c r="L932" t="str">
        <f>VLOOKUP($K932,Neighborhoods!$A:$C,2,0)</f>
        <v>Brooklyn</v>
      </c>
      <c r="M932" t="str">
        <f>VLOOKUP($K932,Neighborhoods!$A:$C,3,0)</f>
        <v>Bedford-Stuyvesant</v>
      </c>
      <c r="N932" t="str">
        <f>INDEX(Neighborhoods!$A:$C, MATCH(Places!$K932,Neighborhoods!$A:$A,0), MATCH(Places!N$1,Neighborhoods!$A$1:$C$1,0))</f>
        <v>Brooklyn</v>
      </c>
      <c r="O932" t="str">
        <f>INDEX(Neighborhoods!$A:$C, MATCH(Places!$K932,Neighborhoods!$A:$A,0), MATCH(Places!O$1,Neighborhoods!$A$1:$C$1,0))</f>
        <v>Bedford-Stuyvesant</v>
      </c>
      <c r="P932" t="s">
        <v>11822</v>
      </c>
      <c r="Q932" t="str">
        <f t="shared" si="56"/>
        <v>No</v>
      </c>
      <c r="R932">
        <v>4</v>
      </c>
      <c r="S932" t="str">
        <f t="shared" si="57"/>
        <v>Medium</v>
      </c>
      <c r="T932" s="50">
        <v>149</v>
      </c>
      <c r="U932" s="70">
        <f t="shared" si="58"/>
        <v>0.03</v>
      </c>
      <c r="V932" s="52">
        <v>4.97</v>
      </c>
      <c r="W932" s="52" t="str" cm="1">
        <f t="array" ref="W932">_xlfn.SWITCH(ROUND(V932,0),5,"Excellent",4,"Good",3,"Ok","Bad")</f>
        <v>Excellent</v>
      </c>
      <c r="X932">
        <v>137</v>
      </c>
      <c r="Y932" t="str">
        <f t="shared" si="59"/>
        <v>Yes</v>
      </c>
      <c r="Z932" s="68">
        <v>41946</v>
      </c>
      <c r="AA932" s="68">
        <v>43904</v>
      </c>
      <c r="AB932">
        <v>169</v>
      </c>
      <c r="AC932" t="s">
        <v>15615</v>
      </c>
    </row>
    <row r="933" spans="1:29" x14ac:dyDescent="0.3">
      <c r="A933" t="s">
        <v>696</v>
      </c>
      <c r="B933">
        <v>758</v>
      </c>
      <c r="C933" t="str">
        <f>VLOOKUP($B933,Hosts!$A:$M,10,0)</f>
        <v>Within an hour</v>
      </c>
      <c r="D933" s="70">
        <f>VLOOKUP($B933,Hosts!$A:$M,11,0)</f>
        <v>1</v>
      </c>
      <c r="E933" s="70">
        <f>VLOOKUP($B933,Hosts!$A:$M,12,0)</f>
        <v>1</v>
      </c>
      <c r="F933" t="str">
        <f>VLOOKUP($B933,Hosts!$A:$M,13,0)</f>
        <v>Yes</v>
      </c>
      <c r="G933" t="str">
        <f>INDEX(Hosts!$A:$M, MATCH(Places!$B933,Hosts!$A:$A,0), MATCH(Places!G$1,Hosts!$A$1:$M$1,0))</f>
        <v>Within an hour</v>
      </c>
      <c r="H933" s="70">
        <f>INDEX(Hosts!$A:$M, MATCH(Places!$B933,Hosts!$A:$A,0), MATCH(Places!H$1,Hosts!$A$1:$M$1,0))</f>
        <v>1</v>
      </c>
      <c r="I933" s="70">
        <f>INDEX(Hosts!$A:$M, MATCH(Places!$B933,Hosts!$A:$A,0), MATCH(Places!I$1,Hosts!$A$1:$M$1,0))</f>
        <v>1</v>
      </c>
      <c r="J933" t="str">
        <f>INDEX(Hosts!$A:$M, MATCH(Places!$B933,Hosts!$A:$A,0), MATCH(Places!J$1,Hosts!$A$1:$M$1,0))</f>
        <v>Yes</v>
      </c>
      <c r="K933">
        <v>21</v>
      </c>
      <c r="L933" t="str">
        <f>VLOOKUP($K933,Neighborhoods!$A:$C,2,0)</f>
        <v>Queens</v>
      </c>
      <c r="M933" t="str">
        <f>VLOOKUP($K933,Neighborhoods!$A:$C,3,0)</f>
        <v>Astoria</v>
      </c>
      <c r="N933" t="str">
        <f>INDEX(Neighborhoods!$A:$C, MATCH(Places!$K933,Neighborhoods!$A:$A,0), MATCH(Places!N$1,Neighborhoods!$A$1:$C$1,0))</f>
        <v>Queens</v>
      </c>
      <c r="O933" t="str">
        <f>INDEX(Neighborhoods!$A:$C, MATCH(Places!$K933,Neighborhoods!$A:$A,0), MATCH(Places!O$1,Neighborhoods!$A$1:$C$1,0))</f>
        <v>Astoria</v>
      </c>
      <c r="P933" t="s">
        <v>1</v>
      </c>
      <c r="Q933" t="str">
        <f t="shared" si="56"/>
        <v>Yes</v>
      </c>
      <c r="R933">
        <v>2</v>
      </c>
      <c r="S933" t="str">
        <f t="shared" si="57"/>
        <v>Small</v>
      </c>
      <c r="T933" s="50">
        <v>50</v>
      </c>
      <c r="U933" s="70">
        <f t="shared" si="58"/>
        <v>0.03</v>
      </c>
      <c r="V933" s="52">
        <v>4.8899999999999997</v>
      </c>
      <c r="W933" s="52" t="str" cm="1">
        <f t="array" ref="W933">_xlfn.SWITCH(ROUND(V933,0),5,"Excellent",4,"Good",3,"Ok","Bad")</f>
        <v>Excellent</v>
      </c>
      <c r="X933">
        <v>18</v>
      </c>
      <c r="Y933" t="str">
        <f t="shared" si="59"/>
        <v>No</v>
      </c>
      <c r="Z933" s="68">
        <v>43635</v>
      </c>
      <c r="AA933" s="68">
        <v>44004</v>
      </c>
      <c r="AB933">
        <v>0</v>
      </c>
      <c r="AC933" t="s">
        <v>15616</v>
      </c>
    </row>
    <row r="934" spans="1:29" x14ac:dyDescent="0.3">
      <c r="A934" t="s">
        <v>15562</v>
      </c>
      <c r="B934">
        <v>1876</v>
      </c>
      <c r="C934" t="str">
        <f>VLOOKUP($B934,Hosts!$A:$M,10,0)</f>
        <v>Within a few hours</v>
      </c>
      <c r="D934" s="70">
        <f>VLOOKUP($B934,Hosts!$A:$M,11,0)</f>
        <v>1</v>
      </c>
      <c r="E934" s="70">
        <f>VLOOKUP($B934,Hosts!$A:$M,12,0)</f>
        <v>0.67</v>
      </c>
      <c r="F934" t="str">
        <f>VLOOKUP($B934,Hosts!$A:$M,13,0)</f>
        <v>Yes</v>
      </c>
      <c r="G934" t="str">
        <f>INDEX(Hosts!$A:$M, MATCH(Places!$B934,Hosts!$A:$A,0), MATCH(Places!G$1,Hosts!$A$1:$M$1,0))</f>
        <v>Within a few hours</v>
      </c>
      <c r="H934" s="70">
        <f>INDEX(Hosts!$A:$M, MATCH(Places!$B934,Hosts!$A:$A,0), MATCH(Places!H$1,Hosts!$A$1:$M$1,0))</f>
        <v>1</v>
      </c>
      <c r="I934" s="70">
        <f>INDEX(Hosts!$A:$M, MATCH(Places!$B934,Hosts!$A:$A,0), MATCH(Places!I$1,Hosts!$A$1:$M$1,0))</f>
        <v>0.67</v>
      </c>
      <c r="J934" t="str">
        <f>INDEX(Hosts!$A:$M, MATCH(Places!$B934,Hosts!$A:$A,0), MATCH(Places!J$1,Hosts!$A$1:$M$1,0))</f>
        <v>Yes</v>
      </c>
      <c r="K934">
        <v>4</v>
      </c>
      <c r="L934" t="str">
        <f>VLOOKUP($K934,Neighborhoods!$A:$C,2,0)</f>
        <v>Bronx</v>
      </c>
      <c r="M934" t="str">
        <f>VLOOKUP($K934,Neighborhoods!$A:$C,3,0)</f>
        <v>Mott Haven</v>
      </c>
      <c r="N934" t="str">
        <f>INDEX(Neighborhoods!$A:$C, MATCH(Places!$K934,Neighborhoods!$A:$A,0), MATCH(Places!N$1,Neighborhoods!$A$1:$C$1,0))</f>
        <v>Bronx</v>
      </c>
      <c r="O934" t="str">
        <f>INDEX(Neighborhoods!$A:$C, MATCH(Places!$K934,Neighborhoods!$A:$A,0), MATCH(Places!O$1,Neighborhoods!$A$1:$C$1,0))</f>
        <v>Mott Haven</v>
      </c>
      <c r="P934" t="s">
        <v>1</v>
      </c>
      <c r="Q934" t="str">
        <f t="shared" si="56"/>
        <v>Yes</v>
      </c>
      <c r="R934">
        <v>2</v>
      </c>
      <c r="S934" t="str">
        <f t="shared" si="57"/>
        <v>Small</v>
      </c>
      <c r="T934" s="50">
        <v>78</v>
      </c>
      <c r="U934" s="70">
        <f t="shared" si="58"/>
        <v>0.03</v>
      </c>
      <c r="V934" s="52">
        <v>4.67</v>
      </c>
      <c r="W934" s="52" t="str" cm="1">
        <f t="array" ref="W934">_xlfn.SWITCH(ROUND(V934,0),5,"Excellent",4,"Good",3,"Ok","Bad")</f>
        <v>Excellent</v>
      </c>
      <c r="X934">
        <v>18</v>
      </c>
      <c r="Y934" t="str">
        <f t="shared" si="59"/>
        <v>No</v>
      </c>
      <c r="Z934" s="68">
        <v>43342</v>
      </c>
      <c r="AA934" s="68">
        <v>43724</v>
      </c>
      <c r="AB934">
        <v>363</v>
      </c>
      <c r="AC934" t="s">
        <v>15615</v>
      </c>
    </row>
    <row r="935" spans="1:29" x14ac:dyDescent="0.3">
      <c r="A935" t="s">
        <v>697</v>
      </c>
      <c r="B935">
        <v>1881</v>
      </c>
      <c r="C935" t="str">
        <f>VLOOKUP($B935,Hosts!$A:$M,10,0)</f>
        <v>Within an hour</v>
      </c>
      <c r="D935" s="70">
        <f>VLOOKUP($B935,Hosts!$A:$M,11,0)</f>
        <v>1</v>
      </c>
      <c r="E935" s="70">
        <f>VLOOKUP($B935,Hosts!$A:$M,12,0)</f>
        <v>0.55000000000000004</v>
      </c>
      <c r="F935" t="str">
        <f>VLOOKUP($B935,Hosts!$A:$M,13,0)</f>
        <v>No</v>
      </c>
      <c r="G935" t="str">
        <f>INDEX(Hosts!$A:$M, MATCH(Places!$B935,Hosts!$A:$A,0), MATCH(Places!G$1,Hosts!$A$1:$M$1,0))</f>
        <v>Within an hour</v>
      </c>
      <c r="H935" s="70">
        <f>INDEX(Hosts!$A:$M, MATCH(Places!$B935,Hosts!$A:$A,0), MATCH(Places!H$1,Hosts!$A$1:$M$1,0))</f>
        <v>1</v>
      </c>
      <c r="I935" s="70">
        <f>INDEX(Hosts!$A:$M, MATCH(Places!$B935,Hosts!$A:$A,0), MATCH(Places!I$1,Hosts!$A$1:$M$1,0))</f>
        <v>0.55000000000000004</v>
      </c>
      <c r="J935" t="str">
        <f>INDEX(Hosts!$A:$M, MATCH(Places!$B935,Hosts!$A:$A,0), MATCH(Places!J$1,Hosts!$A$1:$M$1,0))</f>
        <v>No</v>
      </c>
      <c r="K935">
        <v>9</v>
      </c>
      <c r="L935" t="str">
        <f>VLOOKUP($K935,Neighborhoods!$A:$C,2,0)</f>
        <v>Brooklyn</v>
      </c>
      <c r="M935" t="str">
        <f>VLOOKUP($K935,Neighborhoods!$A:$C,3,0)</f>
        <v>Crown Heights</v>
      </c>
      <c r="N935" t="str">
        <f>INDEX(Neighborhoods!$A:$C, MATCH(Places!$K935,Neighborhoods!$A:$A,0), MATCH(Places!N$1,Neighborhoods!$A$1:$C$1,0))</f>
        <v>Brooklyn</v>
      </c>
      <c r="O935" t="str">
        <f>INDEX(Neighborhoods!$A:$C, MATCH(Places!$K935,Neighborhoods!$A:$A,0), MATCH(Places!O$1,Neighborhoods!$A$1:$C$1,0))</f>
        <v>Crown Heights</v>
      </c>
      <c r="P935" t="s">
        <v>11822</v>
      </c>
      <c r="Q935" t="str">
        <f t="shared" si="56"/>
        <v>No</v>
      </c>
      <c r="R935">
        <v>4</v>
      </c>
      <c r="S935" t="str">
        <f t="shared" si="57"/>
        <v>Medium</v>
      </c>
      <c r="T935" s="50">
        <v>125</v>
      </c>
      <c r="U935" s="70">
        <f t="shared" si="58"/>
        <v>0.03</v>
      </c>
      <c r="V935" s="52">
        <v>4.82</v>
      </c>
      <c r="W935" s="52" t="str" cm="1">
        <f t="array" ref="W935">_xlfn.SWITCH(ROUND(V935,0),5,"Excellent",4,"Good",3,"Ok","Bad")</f>
        <v>Excellent</v>
      </c>
      <c r="X935">
        <v>146</v>
      </c>
      <c r="Y935" t="str">
        <f t="shared" si="59"/>
        <v>Yes</v>
      </c>
      <c r="Z935" s="68">
        <v>41910</v>
      </c>
      <c r="AA935" s="68">
        <v>43878</v>
      </c>
      <c r="AB935">
        <v>363</v>
      </c>
      <c r="AC935" t="s">
        <v>15615</v>
      </c>
    </row>
    <row r="936" spans="1:29" x14ac:dyDescent="0.3">
      <c r="A936" t="s">
        <v>698</v>
      </c>
      <c r="B936">
        <v>425</v>
      </c>
      <c r="C936" t="str">
        <f>VLOOKUP($B936,Hosts!$A:$M,10,0)</f>
        <v>Within an hour</v>
      </c>
      <c r="D936" s="70">
        <f>VLOOKUP($B936,Hosts!$A:$M,11,0)</f>
        <v>1</v>
      </c>
      <c r="E936" s="70">
        <f>VLOOKUP($B936,Hosts!$A:$M,12,0)</f>
        <v>0.98</v>
      </c>
      <c r="F936" t="str">
        <f>VLOOKUP($B936,Hosts!$A:$M,13,0)</f>
        <v>No</v>
      </c>
      <c r="G936" t="str">
        <f>INDEX(Hosts!$A:$M, MATCH(Places!$B936,Hosts!$A:$A,0), MATCH(Places!G$1,Hosts!$A$1:$M$1,0))</f>
        <v>Within an hour</v>
      </c>
      <c r="H936" s="70">
        <f>INDEX(Hosts!$A:$M, MATCH(Places!$B936,Hosts!$A:$A,0), MATCH(Places!H$1,Hosts!$A$1:$M$1,0))</f>
        <v>1</v>
      </c>
      <c r="I936" s="70">
        <f>INDEX(Hosts!$A:$M, MATCH(Places!$B936,Hosts!$A:$A,0), MATCH(Places!I$1,Hosts!$A$1:$M$1,0))</f>
        <v>0.98</v>
      </c>
      <c r="J936" t="str">
        <f>INDEX(Hosts!$A:$M, MATCH(Places!$B936,Hosts!$A:$A,0), MATCH(Places!J$1,Hosts!$A$1:$M$1,0))</f>
        <v>No</v>
      </c>
      <c r="K936">
        <v>9</v>
      </c>
      <c r="L936" t="str">
        <f>VLOOKUP($K936,Neighborhoods!$A:$C,2,0)</f>
        <v>Brooklyn</v>
      </c>
      <c r="M936" t="str">
        <f>VLOOKUP($K936,Neighborhoods!$A:$C,3,0)</f>
        <v>Crown Heights</v>
      </c>
      <c r="N936" t="str">
        <f>INDEX(Neighborhoods!$A:$C, MATCH(Places!$K936,Neighborhoods!$A:$A,0), MATCH(Places!N$1,Neighborhoods!$A$1:$C$1,0))</f>
        <v>Brooklyn</v>
      </c>
      <c r="O936" t="str">
        <f>INDEX(Neighborhoods!$A:$C, MATCH(Places!$K936,Neighborhoods!$A:$A,0), MATCH(Places!O$1,Neighborhoods!$A$1:$C$1,0))</f>
        <v>Crown Heights</v>
      </c>
      <c r="P936" t="s">
        <v>11822</v>
      </c>
      <c r="Q936" t="str">
        <f t="shared" si="56"/>
        <v>No</v>
      </c>
      <c r="R936">
        <v>4</v>
      </c>
      <c r="S936" t="str">
        <f t="shared" si="57"/>
        <v>Medium</v>
      </c>
      <c r="T936" s="50">
        <v>78</v>
      </c>
      <c r="U936" s="70">
        <f t="shared" si="58"/>
        <v>0.03</v>
      </c>
      <c r="V936" s="52">
        <v>4.51</v>
      </c>
      <c r="W936" s="52" t="str" cm="1">
        <f t="array" ref="W936">_xlfn.SWITCH(ROUND(V936,0),5,"Excellent",4,"Good",3,"Ok","Bad")</f>
        <v>Excellent</v>
      </c>
      <c r="X936">
        <v>157</v>
      </c>
      <c r="Y936" t="str">
        <f t="shared" si="59"/>
        <v>No</v>
      </c>
      <c r="Z936" s="68">
        <v>41924</v>
      </c>
      <c r="AA936" s="68">
        <v>43892</v>
      </c>
      <c r="AB936">
        <v>71</v>
      </c>
      <c r="AC936" t="s">
        <v>15615</v>
      </c>
    </row>
    <row r="937" spans="1:29" x14ac:dyDescent="0.3">
      <c r="A937" t="s">
        <v>699</v>
      </c>
      <c r="B937">
        <v>248</v>
      </c>
      <c r="C937" t="str">
        <f>VLOOKUP($B937,Hosts!$A:$M,10,0)</f>
        <v>Within a day</v>
      </c>
      <c r="D937" s="70">
        <f>VLOOKUP($B937,Hosts!$A:$M,11,0)</f>
        <v>0.67</v>
      </c>
      <c r="E937" s="70">
        <f>VLOOKUP($B937,Hosts!$A:$M,12,0)</f>
        <v>0.5</v>
      </c>
      <c r="F937" t="str">
        <f>VLOOKUP($B937,Hosts!$A:$M,13,0)</f>
        <v>No</v>
      </c>
      <c r="G937" t="str">
        <f>INDEX(Hosts!$A:$M, MATCH(Places!$B937,Hosts!$A:$A,0), MATCH(Places!G$1,Hosts!$A$1:$M$1,0))</f>
        <v>Within a day</v>
      </c>
      <c r="H937" s="70">
        <f>INDEX(Hosts!$A:$M, MATCH(Places!$B937,Hosts!$A:$A,0), MATCH(Places!H$1,Hosts!$A$1:$M$1,0))</f>
        <v>0.67</v>
      </c>
      <c r="I937" s="70">
        <f>INDEX(Hosts!$A:$M, MATCH(Places!$B937,Hosts!$A:$A,0), MATCH(Places!I$1,Hosts!$A$1:$M$1,0))</f>
        <v>0.5</v>
      </c>
      <c r="J937" t="str">
        <f>INDEX(Hosts!$A:$M, MATCH(Places!$B937,Hosts!$A:$A,0), MATCH(Places!J$1,Hosts!$A$1:$M$1,0))</f>
        <v>No</v>
      </c>
      <c r="K937">
        <v>21</v>
      </c>
      <c r="L937" t="str">
        <f>VLOOKUP($K937,Neighborhoods!$A:$C,2,0)</f>
        <v>Queens</v>
      </c>
      <c r="M937" t="str">
        <f>VLOOKUP($K937,Neighborhoods!$A:$C,3,0)</f>
        <v>Astoria</v>
      </c>
      <c r="N937" t="str">
        <f>INDEX(Neighborhoods!$A:$C, MATCH(Places!$K937,Neighborhoods!$A:$A,0), MATCH(Places!N$1,Neighborhoods!$A$1:$C$1,0))</f>
        <v>Queens</v>
      </c>
      <c r="O937" t="str">
        <f>INDEX(Neighborhoods!$A:$C, MATCH(Places!$K937,Neighborhoods!$A:$A,0), MATCH(Places!O$1,Neighborhoods!$A$1:$C$1,0))</f>
        <v>Astoria</v>
      </c>
      <c r="P937" t="s">
        <v>1</v>
      </c>
      <c r="Q937" t="str">
        <f t="shared" si="56"/>
        <v>Yes</v>
      </c>
      <c r="R937">
        <v>2</v>
      </c>
      <c r="S937" t="str">
        <f t="shared" si="57"/>
        <v>Small</v>
      </c>
      <c r="T937" s="50">
        <v>99</v>
      </c>
      <c r="U937" s="70">
        <f t="shared" si="58"/>
        <v>0.03</v>
      </c>
      <c r="V937" s="52">
        <v>4.75</v>
      </c>
      <c r="W937" s="52" t="str" cm="1">
        <f t="array" ref="W937">_xlfn.SWITCH(ROUND(V937,0),5,"Excellent",4,"Good",3,"Ok","Bad")</f>
        <v>Excellent</v>
      </c>
      <c r="X937">
        <v>16</v>
      </c>
      <c r="Y937" t="str">
        <f t="shared" si="59"/>
        <v>No</v>
      </c>
      <c r="Z937" s="68">
        <v>41895</v>
      </c>
      <c r="AA937" s="68">
        <v>43723</v>
      </c>
      <c r="AB937">
        <v>364</v>
      </c>
      <c r="AC937" t="s">
        <v>15615</v>
      </c>
    </row>
    <row r="938" spans="1:29" x14ac:dyDescent="0.3">
      <c r="A938" t="s">
        <v>700</v>
      </c>
      <c r="B938">
        <v>1699</v>
      </c>
      <c r="C938" t="str">
        <f>VLOOKUP($B938,Hosts!$A:$M,10,0)</f>
        <v>Within an hour</v>
      </c>
      <c r="D938" s="70">
        <f>VLOOKUP($B938,Hosts!$A:$M,11,0)</f>
        <v>1</v>
      </c>
      <c r="E938" s="70">
        <f>VLOOKUP($B938,Hosts!$A:$M,12,0)</f>
        <v>0.88</v>
      </c>
      <c r="F938" t="str">
        <f>VLOOKUP($B938,Hosts!$A:$M,13,0)</f>
        <v>No</v>
      </c>
      <c r="G938" t="str">
        <f>INDEX(Hosts!$A:$M, MATCH(Places!$B938,Hosts!$A:$A,0), MATCH(Places!G$1,Hosts!$A$1:$M$1,0))</f>
        <v>Within an hour</v>
      </c>
      <c r="H938" s="70">
        <f>INDEX(Hosts!$A:$M, MATCH(Places!$B938,Hosts!$A:$A,0), MATCH(Places!H$1,Hosts!$A$1:$M$1,0))</f>
        <v>1</v>
      </c>
      <c r="I938" s="70">
        <f>INDEX(Hosts!$A:$M, MATCH(Places!$B938,Hosts!$A:$A,0), MATCH(Places!I$1,Hosts!$A$1:$M$1,0))</f>
        <v>0.88</v>
      </c>
      <c r="J938" t="str">
        <f>INDEX(Hosts!$A:$M, MATCH(Places!$B938,Hosts!$A:$A,0), MATCH(Places!J$1,Hosts!$A$1:$M$1,0))</f>
        <v>No</v>
      </c>
      <c r="K938">
        <v>15</v>
      </c>
      <c r="L938" t="str">
        <f>VLOOKUP($K938,Neighborhoods!$A:$C,2,0)</f>
        <v>Manhattan</v>
      </c>
      <c r="M938" t="str">
        <f>VLOOKUP($K938,Neighborhoods!$A:$C,3,0)</f>
        <v>East Village</v>
      </c>
      <c r="N938" t="str">
        <f>INDEX(Neighborhoods!$A:$C, MATCH(Places!$K938,Neighborhoods!$A:$A,0), MATCH(Places!N$1,Neighborhoods!$A$1:$C$1,0))</f>
        <v>Manhattan</v>
      </c>
      <c r="O938" t="str">
        <f>INDEX(Neighborhoods!$A:$C, MATCH(Places!$K938,Neighborhoods!$A:$A,0), MATCH(Places!O$1,Neighborhoods!$A$1:$C$1,0))</f>
        <v>East Village</v>
      </c>
      <c r="P938" t="s">
        <v>11822</v>
      </c>
      <c r="Q938" t="str">
        <f t="shared" si="56"/>
        <v>No</v>
      </c>
      <c r="R938">
        <v>2</v>
      </c>
      <c r="S938" t="str">
        <f t="shared" si="57"/>
        <v>Small</v>
      </c>
      <c r="T938" s="50">
        <v>149</v>
      </c>
      <c r="U938" s="70">
        <f t="shared" si="58"/>
        <v>0.03</v>
      </c>
      <c r="V938" s="52">
        <v>4.46</v>
      </c>
      <c r="W938" s="52" t="str" cm="1">
        <f t="array" ref="W938">_xlfn.SWITCH(ROUND(V938,0),5,"Excellent",4,"Good",3,"Ok","Bad")</f>
        <v>Good</v>
      </c>
      <c r="X938">
        <v>54</v>
      </c>
      <c r="Y938" t="str">
        <f t="shared" si="59"/>
        <v>No</v>
      </c>
      <c r="Z938" s="68">
        <v>41925</v>
      </c>
      <c r="AA938" s="68">
        <v>43903</v>
      </c>
      <c r="AB938">
        <v>169</v>
      </c>
      <c r="AC938" t="s">
        <v>15615</v>
      </c>
    </row>
    <row r="939" spans="1:29" x14ac:dyDescent="0.3">
      <c r="A939" t="s">
        <v>701</v>
      </c>
      <c r="B939">
        <v>1884</v>
      </c>
      <c r="C939" t="str">
        <f>VLOOKUP($B939,Hosts!$A:$M,10,0)</f>
        <v>Within an hour</v>
      </c>
      <c r="D939" s="70">
        <f>VLOOKUP($B939,Hosts!$A:$M,11,0)</f>
        <v>1</v>
      </c>
      <c r="E939" s="70">
        <f>VLOOKUP($B939,Hosts!$A:$M,12,0)</f>
        <v>1</v>
      </c>
      <c r="F939" t="str">
        <f>VLOOKUP($B939,Hosts!$A:$M,13,0)</f>
        <v>Yes</v>
      </c>
      <c r="G939" t="str">
        <f>INDEX(Hosts!$A:$M, MATCH(Places!$B939,Hosts!$A:$A,0), MATCH(Places!G$1,Hosts!$A$1:$M$1,0))</f>
        <v>Within an hour</v>
      </c>
      <c r="H939" s="70">
        <f>INDEX(Hosts!$A:$M, MATCH(Places!$B939,Hosts!$A:$A,0), MATCH(Places!H$1,Hosts!$A$1:$M$1,0))</f>
        <v>1</v>
      </c>
      <c r="I939" s="70">
        <f>INDEX(Hosts!$A:$M, MATCH(Places!$B939,Hosts!$A:$A,0), MATCH(Places!I$1,Hosts!$A$1:$M$1,0))</f>
        <v>1</v>
      </c>
      <c r="J939" t="str">
        <f>INDEX(Hosts!$A:$M, MATCH(Places!$B939,Hosts!$A:$A,0), MATCH(Places!J$1,Hosts!$A$1:$M$1,0))</f>
        <v>Yes</v>
      </c>
      <c r="K939">
        <v>7</v>
      </c>
      <c r="L939" t="str">
        <f>VLOOKUP($K939,Neighborhoods!$A:$C,2,0)</f>
        <v>Brooklyn</v>
      </c>
      <c r="M939" t="str">
        <f>VLOOKUP($K939,Neighborhoods!$A:$C,3,0)</f>
        <v>Bedford-Stuyvesant</v>
      </c>
      <c r="N939" t="str">
        <f>INDEX(Neighborhoods!$A:$C, MATCH(Places!$K939,Neighborhoods!$A:$A,0), MATCH(Places!N$1,Neighborhoods!$A$1:$C$1,0))</f>
        <v>Brooklyn</v>
      </c>
      <c r="O939" t="str">
        <f>INDEX(Neighborhoods!$A:$C, MATCH(Places!$K939,Neighborhoods!$A:$A,0), MATCH(Places!O$1,Neighborhoods!$A$1:$C$1,0))</f>
        <v>Bedford-Stuyvesant</v>
      </c>
      <c r="P939" t="s">
        <v>1</v>
      </c>
      <c r="Q939" t="str">
        <f t="shared" si="56"/>
        <v>Yes</v>
      </c>
      <c r="R939">
        <v>2</v>
      </c>
      <c r="S939" t="str">
        <f t="shared" si="57"/>
        <v>Small</v>
      </c>
      <c r="T939" s="50">
        <v>38</v>
      </c>
      <c r="U939" s="70">
        <f t="shared" si="58"/>
        <v>0.03</v>
      </c>
      <c r="V939" s="52">
        <v>4.99</v>
      </c>
      <c r="W939" s="52" t="str" cm="1">
        <f t="array" ref="W939">_xlfn.SWITCH(ROUND(V939,0),5,"Excellent",4,"Good",3,"Ok","Bad")</f>
        <v>Excellent</v>
      </c>
      <c r="X939">
        <v>76</v>
      </c>
      <c r="Y939" t="str">
        <f t="shared" si="59"/>
        <v>No</v>
      </c>
      <c r="Z939" s="68">
        <v>42544</v>
      </c>
      <c r="AA939" s="68">
        <v>43951</v>
      </c>
      <c r="AB939">
        <v>172</v>
      </c>
      <c r="AC939" t="s">
        <v>15616</v>
      </c>
    </row>
    <row r="940" spans="1:29" x14ac:dyDescent="0.3">
      <c r="A940" t="s">
        <v>702</v>
      </c>
      <c r="B940">
        <v>880</v>
      </c>
      <c r="C940" t="str">
        <f>VLOOKUP($B940,Hosts!$A:$M,10,0)</f>
        <v>A few days or more</v>
      </c>
      <c r="D940" s="70">
        <f>VLOOKUP($B940,Hosts!$A:$M,11,0)</f>
        <v>0</v>
      </c>
      <c r="E940" s="70">
        <f>VLOOKUP($B940,Hosts!$A:$M,12,0)</f>
        <v>1</v>
      </c>
      <c r="F940" t="str">
        <f>VLOOKUP($B940,Hosts!$A:$M,13,0)</f>
        <v>No</v>
      </c>
      <c r="G940" t="str">
        <f>INDEX(Hosts!$A:$M, MATCH(Places!$B940,Hosts!$A:$A,0), MATCH(Places!G$1,Hosts!$A$1:$M$1,0))</f>
        <v>A few days or more</v>
      </c>
      <c r="H940" s="70">
        <f>INDEX(Hosts!$A:$M, MATCH(Places!$B940,Hosts!$A:$A,0), MATCH(Places!H$1,Hosts!$A$1:$M$1,0))</f>
        <v>0</v>
      </c>
      <c r="I940" s="70">
        <f>INDEX(Hosts!$A:$M, MATCH(Places!$B940,Hosts!$A:$A,0), MATCH(Places!I$1,Hosts!$A$1:$M$1,0))</f>
        <v>1</v>
      </c>
      <c r="J940" t="str">
        <f>INDEX(Hosts!$A:$M, MATCH(Places!$B940,Hosts!$A:$A,0), MATCH(Places!J$1,Hosts!$A$1:$M$1,0))</f>
        <v>No</v>
      </c>
      <c r="K940">
        <v>11</v>
      </c>
      <c r="L940" t="str">
        <f>VLOOKUP($K940,Neighborhoods!$A:$C,2,0)</f>
        <v>Brooklyn</v>
      </c>
      <c r="M940" t="str">
        <f>VLOOKUP($K940,Neighborhoods!$A:$C,3,0)</f>
        <v>Greenpoint</v>
      </c>
      <c r="N940" t="str">
        <f>INDEX(Neighborhoods!$A:$C, MATCH(Places!$K940,Neighborhoods!$A:$A,0), MATCH(Places!N$1,Neighborhoods!$A$1:$C$1,0))</f>
        <v>Brooklyn</v>
      </c>
      <c r="O940" t="str">
        <f>INDEX(Neighborhoods!$A:$C, MATCH(Places!$K940,Neighborhoods!$A:$A,0), MATCH(Places!O$1,Neighborhoods!$A$1:$C$1,0))</f>
        <v>Greenpoint</v>
      </c>
      <c r="P940" t="s">
        <v>1</v>
      </c>
      <c r="Q940" t="str">
        <f t="shared" si="56"/>
        <v>Yes</v>
      </c>
      <c r="R940">
        <v>1</v>
      </c>
      <c r="S940" t="str">
        <f t="shared" si="57"/>
        <v>Small</v>
      </c>
      <c r="T940" s="50">
        <v>65</v>
      </c>
      <c r="U940" s="70">
        <f t="shared" si="58"/>
        <v>0.03</v>
      </c>
      <c r="V940" s="52">
        <v>4.74</v>
      </c>
      <c r="W940" s="52" t="str" cm="1">
        <f t="array" ref="W940">_xlfn.SWITCH(ROUND(V940,0),5,"Excellent",4,"Good",3,"Ok","Bad")</f>
        <v>Excellent</v>
      </c>
      <c r="X940">
        <v>27</v>
      </c>
      <c r="Y940" t="str">
        <f t="shared" si="59"/>
        <v>No</v>
      </c>
      <c r="Z940" s="68">
        <v>41911</v>
      </c>
      <c r="AA940" s="68">
        <v>43715</v>
      </c>
      <c r="AB940">
        <v>365</v>
      </c>
      <c r="AC940" t="s">
        <v>15615</v>
      </c>
    </row>
    <row r="941" spans="1:29" x14ac:dyDescent="0.3">
      <c r="A941" t="s">
        <v>703</v>
      </c>
      <c r="B941">
        <v>880</v>
      </c>
      <c r="C941" t="str">
        <f>VLOOKUP($B941,Hosts!$A:$M,10,0)</f>
        <v>A few days or more</v>
      </c>
      <c r="D941" s="70">
        <f>VLOOKUP($B941,Hosts!$A:$M,11,0)</f>
        <v>0</v>
      </c>
      <c r="E941" s="70">
        <f>VLOOKUP($B941,Hosts!$A:$M,12,0)</f>
        <v>1</v>
      </c>
      <c r="F941" t="str">
        <f>VLOOKUP($B941,Hosts!$A:$M,13,0)</f>
        <v>No</v>
      </c>
      <c r="G941" t="str">
        <f>INDEX(Hosts!$A:$M, MATCH(Places!$B941,Hosts!$A:$A,0), MATCH(Places!G$1,Hosts!$A$1:$M$1,0))</f>
        <v>A few days or more</v>
      </c>
      <c r="H941" s="70">
        <f>INDEX(Hosts!$A:$M, MATCH(Places!$B941,Hosts!$A:$A,0), MATCH(Places!H$1,Hosts!$A$1:$M$1,0))</f>
        <v>0</v>
      </c>
      <c r="I941" s="70">
        <f>INDEX(Hosts!$A:$M, MATCH(Places!$B941,Hosts!$A:$A,0), MATCH(Places!I$1,Hosts!$A$1:$M$1,0))</f>
        <v>1</v>
      </c>
      <c r="J941" t="str">
        <f>INDEX(Hosts!$A:$M, MATCH(Places!$B941,Hosts!$A:$A,0), MATCH(Places!J$1,Hosts!$A$1:$M$1,0))</f>
        <v>No</v>
      </c>
      <c r="K941">
        <v>11</v>
      </c>
      <c r="L941" t="str">
        <f>VLOOKUP($K941,Neighborhoods!$A:$C,2,0)</f>
        <v>Brooklyn</v>
      </c>
      <c r="M941" t="str">
        <f>VLOOKUP($K941,Neighborhoods!$A:$C,3,0)</f>
        <v>Greenpoint</v>
      </c>
      <c r="N941" t="str">
        <f>INDEX(Neighborhoods!$A:$C, MATCH(Places!$K941,Neighborhoods!$A:$A,0), MATCH(Places!N$1,Neighborhoods!$A$1:$C$1,0))</f>
        <v>Brooklyn</v>
      </c>
      <c r="O941" t="str">
        <f>INDEX(Neighborhoods!$A:$C, MATCH(Places!$K941,Neighborhoods!$A:$A,0), MATCH(Places!O$1,Neighborhoods!$A$1:$C$1,0))</f>
        <v>Greenpoint</v>
      </c>
      <c r="P941" t="s">
        <v>11822</v>
      </c>
      <c r="Q941" t="str">
        <f t="shared" si="56"/>
        <v>No</v>
      </c>
      <c r="R941">
        <v>4</v>
      </c>
      <c r="S941" t="str">
        <f t="shared" si="57"/>
        <v>Medium</v>
      </c>
      <c r="T941" s="50">
        <v>174</v>
      </c>
      <c r="U941" s="70">
        <f t="shared" si="58"/>
        <v>0.03</v>
      </c>
      <c r="V941" s="52">
        <v>4.88</v>
      </c>
      <c r="W941" s="52" t="str" cm="1">
        <f t="array" ref="W941">_xlfn.SWITCH(ROUND(V941,0),5,"Excellent",4,"Good",3,"Ok","Bad")</f>
        <v>Excellent</v>
      </c>
      <c r="X941">
        <v>33</v>
      </c>
      <c r="Y941" t="str">
        <f t="shared" si="59"/>
        <v>No</v>
      </c>
      <c r="Z941" s="68">
        <v>41925</v>
      </c>
      <c r="AA941" s="68">
        <v>43701</v>
      </c>
      <c r="AB941">
        <v>0</v>
      </c>
      <c r="AC941" t="s">
        <v>15615</v>
      </c>
    </row>
    <row r="942" spans="1:29" x14ac:dyDescent="0.3">
      <c r="A942" t="s">
        <v>14350</v>
      </c>
      <c r="B942">
        <v>587</v>
      </c>
      <c r="C942" t="str">
        <f>VLOOKUP($B942,Hosts!$A:$M,10,0)</f>
        <v>Within a day</v>
      </c>
      <c r="D942" s="70">
        <f>VLOOKUP($B942,Hosts!$A:$M,11,0)</f>
        <v>1</v>
      </c>
      <c r="E942" s="70">
        <f>VLOOKUP($B942,Hosts!$A:$M,12,0)</f>
        <v>0.69</v>
      </c>
      <c r="F942" t="str">
        <f>VLOOKUP($B942,Hosts!$A:$M,13,0)</f>
        <v>No</v>
      </c>
      <c r="G942" t="str">
        <f>INDEX(Hosts!$A:$M, MATCH(Places!$B942,Hosts!$A:$A,0), MATCH(Places!G$1,Hosts!$A$1:$M$1,0))</f>
        <v>Within a day</v>
      </c>
      <c r="H942" s="70">
        <f>INDEX(Hosts!$A:$M, MATCH(Places!$B942,Hosts!$A:$A,0), MATCH(Places!H$1,Hosts!$A$1:$M$1,0))</f>
        <v>1</v>
      </c>
      <c r="I942" s="70">
        <f>INDEX(Hosts!$A:$M, MATCH(Places!$B942,Hosts!$A:$A,0), MATCH(Places!I$1,Hosts!$A$1:$M$1,0))</f>
        <v>0.69</v>
      </c>
      <c r="J942" t="str">
        <f>INDEX(Hosts!$A:$M, MATCH(Places!$B942,Hosts!$A:$A,0), MATCH(Places!J$1,Hosts!$A$1:$M$1,0))</f>
        <v>No</v>
      </c>
      <c r="K942">
        <v>24</v>
      </c>
      <c r="L942" t="str">
        <f>VLOOKUP($K942,Neighborhoods!$A:$C,2,0)</f>
        <v>Queens</v>
      </c>
      <c r="M942" t="str">
        <f>VLOOKUP($K942,Neighborhoods!$A:$C,3,0)</f>
        <v>Long Island City</v>
      </c>
      <c r="N942" t="str">
        <f>INDEX(Neighborhoods!$A:$C, MATCH(Places!$K942,Neighborhoods!$A:$A,0), MATCH(Places!N$1,Neighborhoods!$A$1:$C$1,0))</f>
        <v>Queens</v>
      </c>
      <c r="O942" t="str">
        <f>INDEX(Neighborhoods!$A:$C, MATCH(Places!$K942,Neighborhoods!$A:$A,0), MATCH(Places!O$1,Neighborhoods!$A$1:$C$1,0))</f>
        <v>Long Island City</v>
      </c>
      <c r="P942" t="s">
        <v>1</v>
      </c>
      <c r="Q942" t="str">
        <f t="shared" si="56"/>
        <v>Yes</v>
      </c>
      <c r="R942">
        <v>2</v>
      </c>
      <c r="S942" t="str">
        <f t="shared" si="57"/>
        <v>Small</v>
      </c>
      <c r="T942" s="50">
        <v>75</v>
      </c>
      <c r="U942" s="70">
        <f t="shared" si="58"/>
        <v>0.03</v>
      </c>
      <c r="V942" s="52">
        <v>5</v>
      </c>
      <c r="W942" s="52" t="str" cm="1">
        <f t="array" ref="W942">_xlfn.SWITCH(ROUND(V942,0),5,"Excellent",4,"Good",3,"Ok","Bad")</f>
        <v>Excellent</v>
      </c>
      <c r="X942">
        <v>22</v>
      </c>
      <c r="Y942" t="str">
        <f t="shared" si="59"/>
        <v>No</v>
      </c>
      <c r="Z942" s="68">
        <v>42624</v>
      </c>
      <c r="AA942" s="68">
        <v>43901</v>
      </c>
      <c r="AB942">
        <v>365</v>
      </c>
      <c r="AC942" t="s">
        <v>15615</v>
      </c>
    </row>
    <row r="943" spans="1:29" x14ac:dyDescent="0.3">
      <c r="A943" t="s">
        <v>704</v>
      </c>
      <c r="B943">
        <v>888</v>
      </c>
      <c r="C943" t="str">
        <f>VLOOKUP($B943,Hosts!$A:$M,10,0)</f>
        <v>Within an hour</v>
      </c>
      <c r="D943" s="70">
        <f>VLOOKUP($B943,Hosts!$A:$M,11,0)</f>
        <v>0.8</v>
      </c>
      <c r="E943" s="70">
        <f>VLOOKUP($B943,Hosts!$A:$M,12,0)</f>
        <v>0.94</v>
      </c>
      <c r="F943" t="str">
        <f>VLOOKUP($B943,Hosts!$A:$M,13,0)</f>
        <v>Yes</v>
      </c>
      <c r="G943" t="str">
        <f>INDEX(Hosts!$A:$M, MATCH(Places!$B943,Hosts!$A:$A,0), MATCH(Places!G$1,Hosts!$A$1:$M$1,0))</f>
        <v>Within an hour</v>
      </c>
      <c r="H943" s="70">
        <f>INDEX(Hosts!$A:$M, MATCH(Places!$B943,Hosts!$A:$A,0), MATCH(Places!H$1,Hosts!$A$1:$M$1,0))</f>
        <v>0.8</v>
      </c>
      <c r="I943" s="70">
        <f>INDEX(Hosts!$A:$M, MATCH(Places!$B943,Hosts!$A:$A,0), MATCH(Places!I$1,Hosts!$A$1:$M$1,0))</f>
        <v>0.94</v>
      </c>
      <c r="J943" t="str">
        <f>INDEX(Hosts!$A:$M, MATCH(Places!$B943,Hosts!$A:$A,0), MATCH(Places!J$1,Hosts!$A$1:$M$1,0))</f>
        <v>Yes</v>
      </c>
      <c r="K943">
        <v>12</v>
      </c>
      <c r="L943" t="str">
        <f>VLOOKUP($K943,Neighborhoods!$A:$C,2,0)</f>
        <v>Brooklyn</v>
      </c>
      <c r="M943" t="str">
        <f>VLOOKUP($K943,Neighborhoods!$A:$C,3,0)</f>
        <v>Williamsburg</v>
      </c>
      <c r="N943" t="str">
        <f>INDEX(Neighborhoods!$A:$C, MATCH(Places!$K943,Neighborhoods!$A:$A,0), MATCH(Places!N$1,Neighborhoods!$A$1:$C$1,0))</f>
        <v>Brooklyn</v>
      </c>
      <c r="O943" t="str">
        <f>INDEX(Neighborhoods!$A:$C, MATCH(Places!$K943,Neighborhoods!$A:$A,0), MATCH(Places!O$1,Neighborhoods!$A$1:$C$1,0))</f>
        <v>Williamsburg</v>
      </c>
      <c r="P943" t="s">
        <v>11822</v>
      </c>
      <c r="Q943" t="str">
        <f t="shared" si="56"/>
        <v>No</v>
      </c>
      <c r="R943">
        <v>6</v>
      </c>
      <c r="S943" t="str">
        <f t="shared" si="57"/>
        <v>Large</v>
      </c>
      <c r="T943" s="50">
        <v>250</v>
      </c>
      <c r="U943" s="70">
        <f t="shared" si="58"/>
        <v>0.04</v>
      </c>
      <c r="V943" s="52">
        <v>4.96</v>
      </c>
      <c r="W943" s="52" t="str" cm="1">
        <f t="array" ref="W943">_xlfn.SWITCH(ROUND(V943,0),5,"Excellent",4,"Good",3,"Ok","Bad")</f>
        <v>Excellent</v>
      </c>
      <c r="X943">
        <v>215</v>
      </c>
      <c r="Y943" t="str">
        <f t="shared" si="59"/>
        <v>Yes</v>
      </c>
      <c r="Z943" s="68">
        <v>41932</v>
      </c>
      <c r="AA943" s="68">
        <v>44045</v>
      </c>
      <c r="AB943">
        <v>301</v>
      </c>
      <c r="AC943" t="s">
        <v>15615</v>
      </c>
    </row>
    <row r="944" spans="1:29" x14ac:dyDescent="0.3">
      <c r="A944" t="s">
        <v>13176</v>
      </c>
      <c r="B944">
        <v>1890</v>
      </c>
      <c r="C944" t="str">
        <f>VLOOKUP($B944,Hosts!$A:$M,10,0)</f>
        <v>Within a few hours</v>
      </c>
      <c r="D944" s="70">
        <f>VLOOKUP($B944,Hosts!$A:$M,11,0)</f>
        <v>0.87</v>
      </c>
      <c r="E944" s="70">
        <f>VLOOKUP($B944,Hosts!$A:$M,12,0)</f>
        <v>0.76</v>
      </c>
      <c r="F944" t="str">
        <f>VLOOKUP($B944,Hosts!$A:$M,13,0)</f>
        <v>No</v>
      </c>
      <c r="G944" t="str">
        <f>INDEX(Hosts!$A:$M, MATCH(Places!$B944,Hosts!$A:$A,0), MATCH(Places!G$1,Hosts!$A$1:$M$1,0))</f>
        <v>Within a few hours</v>
      </c>
      <c r="H944" s="70">
        <f>INDEX(Hosts!$A:$M, MATCH(Places!$B944,Hosts!$A:$A,0), MATCH(Places!H$1,Hosts!$A$1:$M$1,0))</f>
        <v>0.87</v>
      </c>
      <c r="I944" s="70">
        <f>INDEX(Hosts!$A:$M, MATCH(Places!$B944,Hosts!$A:$A,0), MATCH(Places!I$1,Hosts!$A$1:$M$1,0))</f>
        <v>0.76</v>
      </c>
      <c r="J944" t="str">
        <f>INDEX(Hosts!$A:$M, MATCH(Places!$B944,Hosts!$A:$A,0), MATCH(Places!J$1,Hosts!$A$1:$M$1,0))</f>
        <v>No</v>
      </c>
      <c r="K944">
        <v>7</v>
      </c>
      <c r="L944" t="str">
        <f>VLOOKUP($K944,Neighborhoods!$A:$C,2,0)</f>
        <v>Brooklyn</v>
      </c>
      <c r="M944" t="str">
        <f>VLOOKUP($K944,Neighborhoods!$A:$C,3,0)</f>
        <v>Bedford-Stuyvesant</v>
      </c>
      <c r="N944" t="str">
        <f>INDEX(Neighborhoods!$A:$C, MATCH(Places!$K944,Neighborhoods!$A:$A,0), MATCH(Places!N$1,Neighborhoods!$A$1:$C$1,0))</f>
        <v>Brooklyn</v>
      </c>
      <c r="O944" t="str">
        <f>INDEX(Neighborhoods!$A:$C, MATCH(Places!$K944,Neighborhoods!$A:$A,0), MATCH(Places!O$1,Neighborhoods!$A$1:$C$1,0))</f>
        <v>Bedford-Stuyvesant</v>
      </c>
      <c r="P944" t="s">
        <v>11822</v>
      </c>
      <c r="Q944" t="str">
        <f t="shared" si="56"/>
        <v>No</v>
      </c>
      <c r="R944">
        <v>7</v>
      </c>
      <c r="S944" t="str">
        <f t="shared" si="57"/>
        <v>Large</v>
      </c>
      <c r="T944" s="50">
        <v>143</v>
      </c>
      <c r="U944" s="70">
        <f t="shared" si="58"/>
        <v>0.03</v>
      </c>
      <c r="V944" s="52">
        <v>4.96</v>
      </c>
      <c r="W944" s="52" t="str" cm="1">
        <f t="array" ref="W944">_xlfn.SWITCH(ROUND(V944,0),5,"Excellent",4,"Good",3,"Ok","Bad")</f>
        <v>Excellent</v>
      </c>
      <c r="X944">
        <v>242</v>
      </c>
      <c r="Y944" t="str">
        <f t="shared" si="59"/>
        <v>Yes</v>
      </c>
      <c r="Z944" s="68">
        <v>41904</v>
      </c>
      <c r="AA944" s="68">
        <v>44057</v>
      </c>
      <c r="AB944">
        <v>346</v>
      </c>
      <c r="AC944" t="s">
        <v>15615</v>
      </c>
    </row>
    <row r="945" spans="1:29" x14ac:dyDescent="0.3">
      <c r="A945" t="s">
        <v>15157</v>
      </c>
      <c r="B945">
        <v>858</v>
      </c>
      <c r="C945" t="str">
        <f>VLOOKUP($B945,Hosts!$A:$M,10,0)</f>
        <v>Within a day</v>
      </c>
      <c r="D945" s="70">
        <f>VLOOKUP($B945,Hosts!$A:$M,11,0)</f>
        <v>1</v>
      </c>
      <c r="E945" s="70">
        <f>VLOOKUP($B945,Hosts!$A:$M,12,0)</f>
        <v>0.75</v>
      </c>
      <c r="F945" t="str">
        <f>VLOOKUP($B945,Hosts!$A:$M,13,0)</f>
        <v>Yes</v>
      </c>
      <c r="G945" t="str">
        <f>INDEX(Hosts!$A:$M, MATCH(Places!$B945,Hosts!$A:$A,0), MATCH(Places!G$1,Hosts!$A$1:$M$1,0))</f>
        <v>Within a day</v>
      </c>
      <c r="H945" s="70">
        <f>INDEX(Hosts!$A:$M, MATCH(Places!$B945,Hosts!$A:$A,0), MATCH(Places!H$1,Hosts!$A$1:$M$1,0))</f>
        <v>1</v>
      </c>
      <c r="I945" s="70">
        <f>INDEX(Hosts!$A:$M, MATCH(Places!$B945,Hosts!$A:$A,0), MATCH(Places!I$1,Hosts!$A$1:$M$1,0))</f>
        <v>0.75</v>
      </c>
      <c r="J945" t="str">
        <f>INDEX(Hosts!$A:$M, MATCH(Places!$B945,Hosts!$A:$A,0), MATCH(Places!J$1,Hosts!$A$1:$M$1,0))</f>
        <v>Yes</v>
      </c>
      <c r="K945">
        <v>11</v>
      </c>
      <c r="L945" t="str">
        <f>VLOOKUP($K945,Neighborhoods!$A:$C,2,0)</f>
        <v>Brooklyn</v>
      </c>
      <c r="M945" t="str">
        <f>VLOOKUP($K945,Neighborhoods!$A:$C,3,0)</f>
        <v>Greenpoint</v>
      </c>
      <c r="N945" t="str">
        <f>INDEX(Neighborhoods!$A:$C, MATCH(Places!$K945,Neighborhoods!$A:$A,0), MATCH(Places!N$1,Neighborhoods!$A$1:$C$1,0))</f>
        <v>Brooklyn</v>
      </c>
      <c r="O945" t="str">
        <f>INDEX(Neighborhoods!$A:$C, MATCH(Places!$K945,Neighborhoods!$A:$A,0), MATCH(Places!O$1,Neighborhoods!$A$1:$C$1,0))</f>
        <v>Greenpoint</v>
      </c>
      <c r="P945" t="s">
        <v>11822</v>
      </c>
      <c r="Q945" t="str">
        <f t="shared" si="56"/>
        <v>No</v>
      </c>
      <c r="R945">
        <v>2</v>
      </c>
      <c r="S945" t="str">
        <f t="shared" si="57"/>
        <v>Small</v>
      </c>
      <c r="T945" s="50">
        <v>66</v>
      </c>
      <c r="U945" s="70">
        <f t="shared" si="58"/>
        <v>0.03</v>
      </c>
      <c r="V945" s="52">
        <v>4.84</v>
      </c>
      <c r="W945" s="52" t="str" cm="1">
        <f t="array" ref="W945">_xlfn.SWITCH(ROUND(V945,0),5,"Excellent",4,"Good",3,"Ok","Bad")</f>
        <v>Excellent</v>
      </c>
      <c r="X945">
        <v>25</v>
      </c>
      <c r="Y945" t="str">
        <f t="shared" si="59"/>
        <v>No</v>
      </c>
      <c r="Z945" s="68">
        <v>42073</v>
      </c>
      <c r="AA945" s="68">
        <v>43878</v>
      </c>
      <c r="AB945">
        <v>7</v>
      </c>
      <c r="AC945" t="s">
        <v>15615</v>
      </c>
    </row>
    <row r="946" spans="1:29" x14ac:dyDescent="0.3">
      <c r="A946" t="s">
        <v>705</v>
      </c>
      <c r="B946">
        <v>418</v>
      </c>
      <c r="C946" t="str">
        <f>VLOOKUP($B946,Hosts!$A:$M,10,0)</f>
        <v>Within a day</v>
      </c>
      <c r="D946" s="70">
        <f>VLOOKUP($B946,Hosts!$A:$M,11,0)</f>
        <v>1</v>
      </c>
      <c r="E946" s="70">
        <f>VLOOKUP($B946,Hosts!$A:$M,12,0)</f>
        <v>1</v>
      </c>
      <c r="F946" t="str">
        <f>VLOOKUP($B946,Hosts!$A:$M,13,0)</f>
        <v>No</v>
      </c>
      <c r="G946" t="str">
        <f>INDEX(Hosts!$A:$M, MATCH(Places!$B946,Hosts!$A:$A,0), MATCH(Places!G$1,Hosts!$A$1:$M$1,0))</f>
        <v>Within a day</v>
      </c>
      <c r="H946" s="70">
        <f>INDEX(Hosts!$A:$M, MATCH(Places!$B946,Hosts!$A:$A,0), MATCH(Places!H$1,Hosts!$A$1:$M$1,0))</f>
        <v>1</v>
      </c>
      <c r="I946" s="70">
        <f>INDEX(Hosts!$A:$M, MATCH(Places!$B946,Hosts!$A:$A,0), MATCH(Places!I$1,Hosts!$A$1:$M$1,0))</f>
        <v>1</v>
      </c>
      <c r="J946" t="str">
        <f>INDEX(Hosts!$A:$M, MATCH(Places!$B946,Hosts!$A:$A,0), MATCH(Places!J$1,Hosts!$A$1:$M$1,0))</f>
        <v>No</v>
      </c>
      <c r="K946">
        <v>7</v>
      </c>
      <c r="L946" t="str">
        <f>VLOOKUP($K946,Neighborhoods!$A:$C,2,0)</f>
        <v>Brooklyn</v>
      </c>
      <c r="M946" t="str">
        <f>VLOOKUP($K946,Neighborhoods!$A:$C,3,0)</f>
        <v>Bedford-Stuyvesant</v>
      </c>
      <c r="N946" t="str">
        <f>INDEX(Neighborhoods!$A:$C, MATCH(Places!$K946,Neighborhoods!$A:$A,0), MATCH(Places!N$1,Neighborhoods!$A$1:$C$1,0))</f>
        <v>Brooklyn</v>
      </c>
      <c r="O946" t="str">
        <f>INDEX(Neighborhoods!$A:$C, MATCH(Places!$K946,Neighborhoods!$A:$A,0), MATCH(Places!O$1,Neighborhoods!$A$1:$C$1,0))</f>
        <v>Bedford-Stuyvesant</v>
      </c>
      <c r="P946" t="s">
        <v>11822</v>
      </c>
      <c r="Q946" t="str">
        <f t="shared" si="56"/>
        <v>No</v>
      </c>
      <c r="R946">
        <v>5</v>
      </c>
      <c r="S946" t="str">
        <f t="shared" si="57"/>
        <v>Medium</v>
      </c>
      <c r="T946" s="50">
        <v>350</v>
      </c>
      <c r="U946" s="70">
        <f t="shared" si="58"/>
        <v>0.04</v>
      </c>
      <c r="V946" s="52">
        <v>4.5599999999999996</v>
      </c>
      <c r="W946" s="52" t="str" cm="1">
        <f t="array" ref="W946">_xlfn.SWITCH(ROUND(V946,0),5,"Excellent",4,"Good",3,"Ok","Bad")</f>
        <v>Excellent</v>
      </c>
      <c r="X946">
        <v>9</v>
      </c>
      <c r="Y946" t="str">
        <f t="shared" si="59"/>
        <v>No</v>
      </c>
      <c r="Z946" s="68">
        <v>42009</v>
      </c>
      <c r="AA946" s="68">
        <v>43834</v>
      </c>
      <c r="AB946">
        <v>11</v>
      </c>
      <c r="AC946" t="s">
        <v>15615</v>
      </c>
    </row>
    <row r="947" spans="1:29" x14ac:dyDescent="0.3">
      <c r="A947" t="s">
        <v>706</v>
      </c>
      <c r="B947">
        <v>729</v>
      </c>
      <c r="C947" t="str">
        <f>VLOOKUP($B947,Hosts!$A:$M,10,0)</f>
        <v>Within an hour</v>
      </c>
      <c r="D947" s="70">
        <f>VLOOKUP($B947,Hosts!$A:$M,11,0)</f>
        <v>1</v>
      </c>
      <c r="E947" s="70">
        <f>VLOOKUP($B947,Hosts!$A:$M,12,0)</f>
        <v>1</v>
      </c>
      <c r="F947" t="str">
        <f>VLOOKUP($B947,Hosts!$A:$M,13,0)</f>
        <v>No</v>
      </c>
      <c r="G947" t="str">
        <f>INDEX(Hosts!$A:$M, MATCH(Places!$B947,Hosts!$A:$A,0), MATCH(Places!G$1,Hosts!$A$1:$M$1,0))</f>
        <v>Within an hour</v>
      </c>
      <c r="H947" s="70">
        <f>INDEX(Hosts!$A:$M, MATCH(Places!$B947,Hosts!$A:$A,0), MATCH(Places!H$1,Hosts!$A$1:$M$1,0))</f>
        <v>1</v>
      </c>
      <c r="I947" s="70">
        <f>INDEX(Hosts!$A:$M, MATCH(Places!$B947,Hosts!$A:$A,0), MATCH(Places!I$1,Hosts!$A$1:$M$1,0))</f>
        <v>1</v>
      </c>
      <c r="J947" t="str">
        <f>INDEX(Hosts!$A:$M, MATCH(Places!$B947,Hosts!$A:$A,0), MATCH(Places!J$1,Hosts!$A$1:$M$1,0))</f>
        <v>No</v>
      </c>
      <c r="K947">
        <v>8</v>
      </c>
      <c r="L947" t="str">
        <f>VLOOKUP($K947,Neighborhoods!$A:$C,2,0)</f>
        <v>Brooklyn</v>
      </c>
      <c r="M947" t="str">
        <f>VLOOKUP($K947,Neighborhoods!$A:$C,3,0)</f>
        <v>Bushwick</v>
      </c>
      <c r="N947" t="str">
        <f>INDEX(Neighborhoods!$A:$C, MATCH(Places!$K947,Neighborhoods!$A:$A,0), MATCH(Places!N$1,Neighborhoods!$A$1:$C$1,0))</f>
        <v>Brooklyn</v>
      </c>
      <c r="O947" t="str">
        <f>INDEX(Neighborhoods!$A:$C, MATCH(Places!$K947,Neighborhoods!$A:$A,0), MATCH(Places!O$1,Neighborhoods!$A$1:$C$1,0))</f>
        <v>Bushwick</v>
      </c>
      <c r="P947" t="s">
        <v>11822</v>
      </c>
      <c r="Q947" t="str">
        <f t="shared" si="56"/>
        <v>No</v>
      </c>
      <c r="R947">
        <v>2</v>
      </c>
      <c r="S947" t="str">
        <f t="shared" si="57"/>
        <v>Small</v>
      </c>
      <c r="T947" s="50">
        <v>165</v>
      </c>
      <c r="U947" s="70">
        <f t="shared" si="58"/>
        <v>0.03</v>
      </c>
      <c r="V947" s="52">
        <v>4.8099999999999996</v>
      </c>
      <c r="W947" s="52" t="str" cm="1">
        <f t="array" ref="W947">_xlfn.SWITCH(ROUND(V947,0),5,"Excellent",4,"Good",3,"Ok","Bad")</f>
        <v>Excellent</v>
      </c>
      <c r="X947">
        <v>135</v>
      </c>
      <c r="Y947" t="str">
        <f t="shared" si="59"/>
        <v>Yes</v>
      </c>
      <c r="Z947" s="68">
        <v>42081</v>
      </c>
      <c r="AA947" s="68">
        <v>44043</v>
      </c>
      <c r="AB947">
        <v>364</v>
      </c>
      <c r="AC947" t="s">
        <v>15615</v>
      </c>
    </row>
    <row r="948" spans="1:29" x14ac:dyDescent="0.3">
      <c r="A948" t="s">
        <v>707</v>
      </c>
      <c r="B948">
        <v>892</v>
      </c>
      <c r="C948" t="str">
        <f>VLOOKUP($B948,Hosts!$A:$M,10,0)</f>
        <v>Within a day</v>
      </c>
      <c r="D948" s="70">
        <f>VLOOKUP($B948,Hosts!$A:$M,11,0)</f>
        <v>0.7</v>
      </c>
      <c r="E948" s="70">
        <f>VLOOKUP($B948,Hosts!$A:$M,12,0)</f>
        <v>0.7</v>
      </c>
      <c r="F948" t="str">
        <f>VLOOKUP($B948,Hosts!$A:$M,13,0)</f>
        <v>No</v>
      </c>
      <c r="G948" t="str">
        <f>INDEX(Hosts!$A:$M, MATCH(Places!$B948,Hosts!$A:$A,0), MATCH(Places!G$1,Hosts!$A$1:$M$1,0))</f>
        <v>Within a day</v>
      </c>
      <c r="H948" s="70">
        <f>INDEX(Hosts!$A:$M, MATCH(Places!$B948,Hosts!$A:$A,0), MATCH(Places!H$1,Hosts!$A$1:$M$1,0))</f>
        <v>0.7</v>
      </c>
      <c r="I948" s="70">
        <f>INDEX(Hosts!$A:$M, MATCH(Places!$B948,Hosts!$A:$A,0), MATCH(Places!I$1,Hosts!$A$1:$M$1,0))</f>
        <v>0.7</v>
      </c>
      <c r="J948" t="str">
        <f>INDEX(Hosts!$A:$M, MATCH(Places!$B948,Hosts!$A:$A,0), MATCH(Places!J$1,Hosts!$A$1:$M$1,0))</f>
        <v>No</v>
      </c>
      <c r="K948">
        <v>7</v>
      </c>
      <c r="L948" t="str">
        <f>VLOOKUP($K948,Neighborhoods!$A:$C,2,0)</f>
        <v>Brooklyn</v>
      </c>
      <c r="M948" t="str">
        <f>VLOOKUP($K948,Neighborhoods!$A:$C,3,0)</f>
        <v>Bedford-Stuyvesant</v>
      </c>
      <c r="N948" t="str">
        <f>INDEX(Neighborhoods!$A:$C, MATCH(Places!$K948,Neighborhoods!$A:$A,0), MATCH(Places!N$1,Neighborhoods!$A$1:$C$1,0))</f>
        <v>Brooklyn</v>
      </c>
      <c r="O948" t="str">
        <f>INDEX(Neighborhoods!$A:$C, MATCH(Places!$K948,Neighborhoods!$A:$A,0), MATCH(Places!O$1,Neighborhoods!$A$1:$C$1,0))</f>
        <v>Bedford-Stuyvesant</v>
      </c>
      <c r="P948" t="s">
        <v>11822</v>
      </c>
      <c r="Q948" t="str">
        <f t="shared" si="56"/>
        <v>No</v>
      </c>
      <c r="R948">
        <v>3</v>
      </c>
      <c r="S948" t="str">
        <f t="shared" si="57"/>
        <v>Medium</v>
      </c>
      <c r="T948" s="50">
        <v>155</v>
      </c>
      <c r="U948" s="70">
        <f t="shared" si="58"/>
        <v>0.03</v>
      </c>
      <c r="V948" s="52">
        <v>4</v>
      </c>
      <c r="W948" s="52" t="str" cm="1">
        <f t="array" ref="W948">_xlfn.SWITCH(ROUND(V948,0),5,"Excellent",4,"Good",3,"Ok","Bad")</f>
        <v>Good</v>
      </c>
      <c r="X948">
        <v>4</v>
      </c>
      <c r="Y948" t="str">
        <f t="shared" si="59"/>
        <v>No</v>
      </c>
      <c r="Z948" s="68">
        <v>43647</v>
      </c>
      <c r="AA948" s="68">
        <v>43831</v>
      </c>
      <c r="AB948">
        <v>365</v>
      </c>
      <c r="AC948" t="s">
        <v>15615</v>
      </c>
    </row>
    <row r="949" spans="1:29" x14ac:dyDescent="0.3">
      <c r="A949" t="s">
        <v>13782</v>
      </c>
      <c r="B949">
        <v>1862</v>
      </c>
      <c r="C949" t="str">
        <f>VLOOKUP($B949,Hosts!$A:$M,10,0)</f>
        <v>A few days or more</v>
      </c>
      <c r="D949" s="70">
        <f>VLOOKUP($B949,Hosts!$A:$M,11,0)</f>
        <v>0</v>
      </c>
      <c r="E949" s="70">
        <f>VLOOKUP($B949,Hosts!$A:$M,12,0)</f>
        <v>0</v>
      </c>
      <c r="F949" t="str">
        <f>VLOOKUP($B949,Hosts!$A:$M,13,0)</f>
        <v>No</v>
      </c>
      <c r="G949" t="str">
        <f>INDEX(Hosts!$A:$M, MATCH(Places!$B949,Hosts!$A:$A,0), MATCH(Places!G$1,Hosts!$A$1:$M$1,0))</f>
        <v>A few days or more</v>
      </c>
      <c r="H949" s="70">
        <f>INDEX(Hosts!$A:$M, MATCH(Places!$B949,Hosts!$A:$A,0), MATCH(Places!H$1,Hosts!$A$1:$M$1,0))</f>
        <v>0</v>
      </c>
      <c r="I949" s="70">
        <f>INDEX(Hosts!$A:$M, MATCH(Places!$B949,Hosts!$A:$A,0), MATCH(Places!I$1,Hosts!$A$1:$M$1,0))</f>
        <v>0</v>
      </c>
      <c r="J949" t="str">
        <f>INDEX(Hosts!$A:$M, MATCH(Places!$B949,Hosts!$A:$A,0), MATCH(Places!J$1,Hosts!$A$1:$M$1,0))</f>
        <v>No</v>
      </c>
      <c r="K949">
        <v>19</v>
      </c>
      <c r="L949" t="str">
        <f>VLOOKUP($K949,Neighborhoods!$A:$C,2,0)</f>
        <v>Manhattan</v>
      </c>
      <c r="M949" t="str">
        <f>VLOOKUP($K949,Neighborhoods!$A:$C,3,0)</f>
        <v>Upper East Side</v>
      </c>
      <c r="N949" t="str">
        <f>INDEX(Neighborhoods!$A:$C, MATCH(Places!$K949,Neighborhoods!$A:$A,0), MATCH(Places!N$1,Neighborhoods!$A$1:$C$1,0))</f>
        <v>Manhattan</v>
      </c>
      <c r="O949" t="str">
        <f>INDEX(Neighborhoods!$A:$C, MATCH(Places!$K949,Neighborhoods!$A:$A,0), MATCH(Places!O$1,Neighborhoods!$A$1:$C$1,0))</f>
        <v>Upper East Side</v>
      </c>
      <c r="P949" t="s">
        <v>11822</v>
      </c>
      <c r="Q949" t="str">
        <f t="shared" si="56"/>
        <v>No</v>
      </c>
      <c r="R949">
        <v>4</v>
      </c>
      <c r="S949" t="str">
        <f t="shared" si="57"/>
        <v>Medium</v>
      </c>
      <c r="T949" s="50">
        <v>99</v>
      </c>
      <c r="U949" s="70">
        <f t="shared" si="58"/>
        <v>0.03</v>
      </c>
      <c r="V949" s="52">
        <v>4.75</v>
      </c>
      <c r="W949" s="52" t="str" cm="1">
        <f t="array" ref="W949">_xlfn.SWITCH(ROUND(V949,0),5,"Excellent",4,"Good",3,"Ok","Bad")</f>
        <v>Excellent</v>
      </c>
      <c r="X949">
        <v>12</v>
      </c>
      <c r="Y949" t="str">
        <f t="shared" si="59"/>
        <v>No</v>
      </c>
      <c r="Z949" s="68">
        <v>41903</v>
      </c>
      <c r="AA949" s="68">
        <v>42447</v>
      </c>
      <c r="AB949">
        <v>0</v>
      </c>
      <c r="AC949" t="s">
        <v>15615</v>
      </c>
    </row>
    <row r="950" spans="1:29" x14ac:dyDescent="0.3">
      <c r="A950" t="s">
        <v>708</v>
      </c>
      <c r="B950">
        <v>479</v>
      </c>
      <c r="C950" t="str">
        <f>VLOOKUP($B950,Hosts!$A:$M,10,0)</f>
        <v>Within a few hours</v>
      </c>
      <c r="D950" s="70">
        <f>VLOOKUP($B950,Hosts!$A:$M,11,0)</f>
        <v>1</v>
      </c>
      <c r="E950" s="70">
        <f>VLOOKUP($B950,Hosts!$A:$M,12,0)</f>
        <v>1</v>
      </c>
      <c r="F950" t="str">
        <f>VLOOKUP($B950,Hosts!$A:$M,13,0)</f>
        <v>No</v>
      </c>
      <c r="G950" t="str">
        <f>INDEX(Hosts!$A:$M, MATCH(Places!$B950,Hosts!$A:$A,0), MATCH(Places!G$1,Hosts!$A$1:$M$1,0))</f>
        <v>Within a few hours</v>
      </c>
      <c r="H950" s="70">
        <f>INDEX(Hosts!$A:$M, MATCH(Places!$B950,Hosts!$A:$A,0), MATCH(Places!H$1,Hosts!$A$1:$M$1,0))</f>
        <v>1</v>
      </c>
      <c r="I950" s="70">
        <f>INDEX(Hosts!$A:$M, MATCH(Places!$B950,Hosts!$A:$A,0), MATCH(Places!I$1,Hosts!$A$1:$M$1,0))</f>
        <v>1</v>
      </c>
      <c r="J950" t="str">
        <f>INDEX(Hosts!$A:$M, MATCH(Places!$B950,Hosts!$A:$A,0), MATCH(Places!J$1,Hosts!$A$1:$M$1,0))</f>
        <v>No</v>
      </c>
      <c r="K950">
        <v>7</v>
      </c>
      <c r="L950" t="str">
        <f>VLOOKUP($K950,Neighborhoods!$A:$C,2,0)</f>
        <v>Brooklyn</v>
      </c>
      <c r="M950" t="str">
        <f>VLOOKUP($K950,Neighborhoods!$A:$C,3,0)</f>
        <v>Bedford-Stuyvesant</v>
      </c>
      <c r="N950" t="str">
        <f>INDEX(Neighborhoods!$A:$C, MATCH(Places!$K950,Neighborhoods!$A:$A,0), MATCH(Places!N$1,Neighborhoods!$A$1:$C$1,0))</f>
        <v>Brooklyn</v>
      </c>
      <c r="O950" t="str">
        <f>INDEX(Neighborhoods!$A:$C, MATCH(Places!$K950,Neighborhoods!$A:$A,0), MATCH(Places!O$1,Neighborhoods!$A$1:$C$1,0))</f>
        <v>Bedford-Stuyvesant</v>
      </c>
      <c r="P950" t="s">
        <v>1</v>
      </c>
      <c r="Q950" t="str">
        <f t="shared" si="56"/>
        <v>Yes</v>
      </c>
      <c r="R950">
        <v>1</v>
      </c>
      <c r="S950" t="str">
        <f t="shared" si="57"/>
        <v>Small</v>
      </c>
      <c r="T950" s="50">
        <v>52</v>
      </c>
      <c r="U950" s="70">
        <f t="shared" si="58"/>
        <v>0.03</v>
      </c>
      <c r="V950" s="52">
        <v>4.41</v>
      </c>
      <c r="W950" s="52" t="str" cm="1">
        <f t="array" ref="W950">_xlfn.SWITCH(ROUND(V950,0),5,"Excellent",4,"Good",3,"Ok","Bad")</f>
        <v>Good</v>
      </c>
      <c r="X950">
        <v>34</v>
      </c>
      <c r="Y950" t="str">
        <f t="shared" si="59"/>
        <v>No</v>
      </c>
      <c r="Z950" s="68">
        <v>41905</v>
      </c>
      <c r="AA950" s="68">
        <v>43773</v>
      </c>
      <c r="AB950">
        <v>365</v>
      </c>
      <c r="AC950" t="s">
        <v>15615</v>
      </c>
    </row>
    <row r="951" spans="1:29" x14ac:dyDescent="0.3">
      <c r="A951" t="s">
        <v>15516</v>
      </c>
      <c r="B951">
        <v>3953</v>
      </c>
      <c r="C951" t="str">
        <f>VLOOKUP($B951,Hosts!$A:$M,10,0)</f>
        <v>Within a few hours</v>
      </c>
      <c r="D951" s="70">
        <f>VLOOKUP($B951,Hosts!$A:$M,11,0)</f>
        <v>1</v>
      </c>
      <c r="E951" s="70">
        <f>VLOOKUP($B951,Hosts!$A:$M,12,0)</f>
        <v>0.93</v>
      </c>
      <c r="F951" t="str">
        <f>VLOOKUP($B951,Hosts!$A:$M,13,0)</f>
        <v>No</v>
      </c>
      <c r="G951" t="str">
        <f>INDEX(Hosts!$A:$M, MATCH(Places!$B951,Hosts!$A:$A,0), MATCH(Places!G$1,Hosts!$A$1:$M$1,0))</f>
        <v>Within a few hours</v>
      </c>
      <c r="H951" s="70">
        <f>INDEX(Hosts!$A:$M, MATCH(Places!$B951,Hosts!$A:$A,0), MATCH(Places!H$1,Hosts!$A$1:$M$1,0))</f>
        <v>1</v>
      </c>
      <c r="I951" s="70">
        <f>INDEX(Hosts!$A:$M, MATCH(Places!$B951,Hosts!$A:$A,0), MATCH(Places!I$1,Hosts!$A$1:$M$1,0))</f>
        <v>0.93</v>
      </c>
      <c r="J951" t="str">
        <f>INDEX(Hosts!$A:$M, MATCH(Places!$B951,Hosts!$A:$A,0), MATCH(Places!J$1,Hosts!$A$1:$M$1,0))</f>
        <v>No</v>
      </c>
      <c r="K951">
        <v>9</v>
      </c>
      <c r="L951" t="str">
        <f>VLOOKUP($K951,Neighborhoods!$A:$C,2,0)</f>
        <v>Brooklyn</v>
      </c>
      <c r="M951" t="str">
        <f>VLOOKUP($K951,Neighborhoods!$A:$C,3,0)</f>
        <v>Crown Heights</v>
      </c>
      <c r="N951" t="str">
        <f>INDEX(Neighborhoods!$A:$C, MATCH(Places!$K951,Neighborhoods!$A:$A,0), MATCH(Places!N$1,Neighborhoods!$A$1:$C$1,0))</f>
        <v>Brooklyn</v>
      </c>
      <c r="O951" t="str">
        <f>INDEX(Neighborhoods!$A:$C, MATCH(Places!$K951,Neighborhoods!$A:$A,0), MATCH(Places!O$1,Neighborhoods!$A$1:$C$1,0))</f>
        <v>Crown Heights</v>
      </c>
      <c r="P951" t="s">
        <v>1</v>
      </c>
      <c r="Q951" t="str">
        <f t="shared" si="56"/>
        <v>Yes</v>
      </c>
      <c r="R951">
        <v>4</v>
      </c>
      <c r="S951" t="str">
        <f t="shared" si="57"/>
        <v>Medium</v>
      </c>
      <c r="T951" s="50">
        <v>46</v>
      </c>
      <c r="U951" s="70">
        <f t="shared" si="58"/>
        <v>0.03</v>
      </c>
      <c r="V951" s="52">
        <v>4.71</v>
      </c>
      <c r="W951" s="52" t="str" cm="1">
        <f t="array" ref="W951">_xlfn.SWITCH(ROUND(V951,0),5,"Excellent",4,"Good",3,"Ok","Bad")</f>
        <v>Excellent</v>
      </c>
      <c r="X951">
        <v>7</v>
      </c>
      <c r="Y951" t="str">
        <f t="shared" si="59"/>
        <v>No</v>
      </c>
      <c r="Z951" s="68">
        <v>43737</v>
      </c>
      <c r="AA951" s="68">
        <v>44037</v>
      </c>
      <c r="AB951">
        <v>338</v>
      </c>
      <c r="AC951" t="s">
        <v>15615</v>
      </c>
    </row>
    <row r="952" spans="1:29" x14ac:dyDescent="0.3">
      <c r="A952" t="s">
        <v>709</v>
      </c>
      <c r="B952">
        <v>504</v>
      </c>
      <c r="C952" t="str">
        <f>VLOOKUP($B952,Hosts!$A:$M,10,0)</f>
        <v>Within a few hours</v>
      </c>
      <c r="D952" s="70">
        <f>VLOOKUP($B952,Hosts!$A:$M,11,0)</f>
        <v>1</v>
      </c>
      <c r="E952" s="70">
        <f>VLOOKUP($B952,Hosts!$A:$M,12,0)</f>
        <v>0.88</v>
      </c>
      <c r="F952" t="str">
        <f>VLOOKUP($B952,Hosts!$A:$M,13,0)</f>
        <v>Yes</v>
      </c>
      <c r="G952" t="str">
        <f>INDEX(Hosts!$A:$M, MATCH(Places!$B952,Hosts!$A:$A,0), MATCH(Places!G$1,Hosts!$A$1:$M$1,0))</f>
        <v>Within a few hours</v>
      </c>
      <c r="H952" s="70">
        <f>INDEX(Hosts!$A:$M, MATCH(Places!$B952,Hosts!$A:$A,0), MATCH(Places!H$1,Hosts!$A$1:$M$1,0))</f>
        <v>1</v>
      </c>
      <c r="I952" s="70">
        <f>INDEX(Hosts!$A:$M, MATCH(Places!$B952,Hosts!$A:$A,0), MATCH(Places!I$1,Hosts!$A$1:$M$1,0))</f>
        <v>0.88</v>
      </c>
      <c r="J952" t="str">
        <f>INDEX(Hosts!$A:$M, MATCH(Places!$B952,Hosts!$A:$A,0), MATCH(Places!J$1,Hosts!$A$1:$M$1,0))</f>
        <v>Yes</v>
      </c>
      <c r="K952">
        <v>11</v>
      </c>
      <c r="L952" t="str">
        <f>VLOOKUP($K952,Neighborhoods!$A:$C,2,0)</f>
        <v>Brooklyn</v>
      </c>
      <c r="M952" t="str">
        <f>VLOOKUP($K952,Neighborhoods!$A:$C,3,0)</f>
        <v>Greenpoint</v>
      </c>
      <c r="N952" t="str">
        <f>INDEX(Neighborhoods!$A:$C, MATCH(Places!$K952,Neighborhoods!$A:$A,0), MATCH(Places!N$1,Neighborhoods!$A$1:$C$1,0))</f>
        <v>Brooklyn</v>
      </c>
      <c r="O952" t="str">
        <f>INDEX(Neighborhoods!$A:$C, MATCH(Places!$K952,Neighborhoods!$A:$A,0), MATCH(Places!O$1,Neighborhoods!$A$1:$C$1,0))</f>
        <v>Greenpoint</v>
      </c>
      <c r="P952" t="s">
        <v>1</v>
      </c>
      <c r="Q952" t="str">
        <f t="shared" si="56"/>
        <v>Yes</v>
      </c>
      <c r="R952">
        <v>2</v>
      </c>
      <c r="S952" t="str">
        <f t="shared" si="57"/>
        <v>Small</v>
      </c>
      <c r="T952" s="50">
        <v>71</v>
      </c>
      <c r="U952" s="70">
        <f t="shared" si="58"/>
        <v>0.03</v>
      </c>
      <c r="V952" s="52">
        <v>4.91</v>
      </c>
      <c r="W952" s="52" t="str" cm="1">
        <f t="array" ref="W952">_xlfn.SWITCH(ROUND(V952,0),5,"Excellent",4,"Good",3,"Ok","Bad")</f>
        <v>Excellent</v>
      </c>
      <c r="X952">
        <v>54</v>
      </c>
      <c r="Y952" t="str">
        <f t="shared" si="59"/>
        <v>No</v>
      </c>
      <c r="Z952" s="68">
        <v>43254</v>
      </c>
      <c r="AA952" s="68">
        <v>43893</v>
      </c>
      <c r="AB952">
        <v>364</v>
      </c>
      <c r="AC952" t="s">
        <v>15616</v>
      </c>
    </row>
    <row r="953" spans="1:29" x14ac:dyDescent="0.3">
      <c r="A953" t="s">
        <v>13168</v>
      </c>
      <c r="B953">
        <v>1897</v>
      </c>
      <c r="C953" t="str">
        <f>VLOOKUP($B953,Hosts!$A:$M,10,0)</f>
        <v>Within an hour</v>
      </c>
      <c r="D953" s="70">
        <f>VLOOKUP($B953,Hosts!$A:$M,11,0)</f>
        <v>1</v>
      </c>
      <c r="E953" s="70">
        <f>VLOOKUP($B953,Hosts!$A:$M,12,0)</f>
        <v>0.9</v>
      </c>
      <c r="F953" t="str">
        <f>VLOOKUP($B953,Hosts!$A:$M,13,0)</f>
        <v>No</v>
      </c>
      <c r="G953" t="str">
        <f>INDEX(Hosts!$A:$M, MATCH(Places!$B953,Hosts!$A:$A,0), MATCH(Places!G$1,Hosts!$A$1:$M$1,0))</f>
        <v>Within an hour</v>
      </c>
      <c r="H953" s="70">
        <f>INDEX(Hosts!$A:$M, MATCH(Places!$B953,Hosts!$A:$A,0), MATCH(Places!H$1,Hosts!$A$1:$M$1,0))</f>
        <v>1</v>
      </c>
      <c r="I953" s="70">
        <f>INDEX(Hosts!$A:$M, MATCH(Places!$B953,Hosts!$A:$A,0), MATCH(Places!I$1,Hosts!$A$1:$M$1,0))</f>
        <v>0.9</v>
      </c>
      <c r="J953" t="str">
        <f>INDEX(Hosts!$A:$M, MATCH(Places!$B953,Hosts!$A:$A,0), MATCH(Places!J$1,Hosts!$A$1:$M$1,0))</f>
        <v>No</v>
      </c>
      <c r="K953">
        <v>15</v>
      </c>
      <c r="L953" t="str">
        <f>VLOOKUP($K953,Neighborhoods!$A:$C,2,0)</f>
        <v>Manhattan</v>
      </c>
      <c r="M953" t="str">
        <f>VLOOKUP($K953,Neighborhoods!$A:$C,3,0)</f>
        <v>East Village</v>
      </c>
      <c r="N953" t="str">
        <f>INDEX(Neighborhoods!$A:$C, MATCH(Places!$K953,Neighborhoods!$A:$A,0), MATCH(Places!N$1,Neighborhoods!$A$1:$C$1,0))</f>
        <v>Manhattan</v>
      </c>
      <c r="O953" t="str">
        <f>INDEX(Neighborhoods!$A:$C, MATCH(Places!$K953,Neighborhoods!$A:$A,0), MATCH(Places!O$1,Neighborhoods!$A$1:$C$1,0))</f>
        <v>East Village</v>
      </c>
      <c r="P953" t="s">
        <v>1</v>
      </c>
      <c r="Q953" t="str">
        <f t="shared" si="56"/>
        <v>Yes</v>
      </c>
      <c r="R953">
        <v>3</v>
      </c>
      <c r="S953" t="str">
        <f t="shared" si="57"/>
        <v>Medium</v>
      </c>
      <c r="T953" s="50">
        <v>75</v>
      </c>
      <c r="U953" s="70">
        <f t="shared" si="58"/>
        <v>0.03</v>
      </c>
      <c r="V953" s="52">
        <v>4.8899999999999997</v>
      </c>
      <c r="W953" s="52" t="str" cm="1">
        <f t="array" ref="W953">_xlfn.SWITCH(ROUND(V953,0),5,"Excellent",4,"Good",3,"Ok","Bad")</f>
        <v>Excellent</v>
      </c>
      <c r="X953">
        <v>160</v>
      </c>
      <c r="Y953" t="str">
        <f t="shared" si="59"/>
        <v>Yes</v>
      </c>
      <c r="Z953" s="68">
        <v>42508</v>
      </c>
      <c r="AA953" s="68">
        <v>43903</v>
      </c>
      <c r="AB953">
        <v>178</v>
      </c>
      <c r="AC953" t="s">
        <v>15616</v>
      </c>
    </row>
    <row r="954" spans="1:29" x14ac:dyDescent="0.3">
      <c r="A954" t="s">
        <v>710</v>
      </c>
      <c r="B954">
        <v>2703</v>
      </c>
      <c r="C954" t="str">
        <f>VLOOKUP($B954,Hosts!$A:$M,10,0)</f>
        <v>Within a day</v>
      </c>
      <c r="D954" s="70">
        <f>VLOOKUP($B954,Hosts!$A:$M,11,0)</f>
        <v>0.67</v>
      </c>
      <c r="E954" s="70">
        <f>VLOOKUP($B954,Hosts!$A:$M,12,0)</f>
        <v>0.54</v>
      </c>
      <c r="F954" t="str">
        <f>VLOOKUP($B954,Hosts!$A:$M,13,0)</f>
        <v>No</v>
      </c>
      <c r="G954" t="str">
        <f>INDEX(Hosts!$A:$M, MATCH(Places!$B954,Hosts!$A:$A,0), MATCH(Places!G$1,Hosts!$A$1:$M$1,0))</f>
        <v>Within a day</v>
      </c>
      <c r="H954" s="70">
        <f>INDEX(Hosts!$A:$M, MATCH(Places!$B954,Hosts!$A:$A,0), MATCH(Places!H$1,Hosts!$A$1:$M$1,0))</f>
        <v>0.67</v>
      </c>
      <c r="I954" s="70">
        <f>INDEX(Hosts!$A:$M, MATCH(Places!$B954,Hosts!$A:$A,0), MATCH(Places!I$1,Hosts!$A$1:$M$1,0))</f>
        <v>0.54</v>
      </c>
      <c r="J954" t="str">
        <f>INDEX(Hosts!$A:$M, MATCH(Places!$B954,Hosts!$A:$A,0), MATCH(Places!J$1,Hosts!$A$1:$M$1,0))</f>
        <v>No</v>
      </c>
      <c r="K954">
        <v>9</v>
      </c>
      <c r="L954" t="str">
        <f>VLOOKUP($K954,Neighborhoods!$A:$C,2,0)</f>
        <v>Brooklyn</v>
      </c>
      <c r="M954" t="str">
        <f>VLOOKUP($K954,Neighborhoods!$A:$C,3,0)</f>
        <v>Crown Heights</v>
      </c>
      <c r="N954" t="str">
        <f>INDEX(Neighborhoods!$A:$C, MATCH(Places!$K954,Neighborhoods!$A:$A,0), MATCH(Places!N$1,Neighborhoods!$A$1:$C$1,0))</f>
        <v>Brooklyn</v>
      </c>
      <c r="O954" t="str">
        <f>INDEX(Neighborhoods!$A:$C, MATCH(Places!$K954,Neighborhoods!$A:$A,0), MATCH(Places!O$1,Neighborhoods!$A$1:$C$1,0))</f>
        <v>Crown Heights</v>
      </c>
      <c r="P954" t="s">
        <v>11822</v>
      </c>
      <c r="Q954" t="str">
        <f t="shared" si="56"/>
        <v>No</v>
      </c>
      <c r="R954">
        <v>2</v>
      </c>
      <c r="S954" t="str">
        <f t="shared" si="57"/>
        <v>Small</v>
      </c>
      <c r="T954" s="50">
        <v>101</v>
      </c>
      <c r="U954" s="70">
        <f t="shared" si="58"/>
        <v>0.03</v>
      </c>
      <c r="V954" s="52">
        <v>5</v>
      </c>
      <c r="W954" s="52" t="str" cm="1">
        <f t="array" ref="W954">_xlfn.SWITCH(ROUND(V954,0),5,"Excellent",4,"Good",3,"Ok","Bad")</f>
        <v>Excellent</v>
      </c>
      <c r="X954">
        <v>8</v>
      </c>
      <c r="Y954" t="str">
        <f t="shared" si="59"/>
        <v>No</v>
      </c>
      <c r="Z954" s="68">
        <v>43640</v>
      </c>
      <c r="AA954" s="68">
        <v>43832</v>
      </c>
      <c r="AB954">
        <v>89</v>
      </c>
      <c r="AC954" t="s">
        <v>15615</v>
      </c>
    </row>
    <row r="955" spans="1:29" x14ac:dyDescent="0.3">
      <c r="A955" t="s">
        <v>15026</v>
      </c>
      <c r="B955">
        <v>1807</v>
      </c>
      <c r="C955" t="str">
        <f>VLOOKUP($B955,Hosts!$A:$M,10,0)</f>
        <v>Within a few hours</v>
      </c>
      <c r="D955" s="70">
        <f>VLOOKUP($B955,Hosts!$A:$M,11,0)</f>
        <v>1</v>
      </c>
      <c r="E955" s="70">
        <f>VLOOKUP($B955,Hosts!$A:$M,12,0)</f>
        <v>0.88</v>
      </c>
      <c r="F955" t="str">
        <f>VLOOKUP($B955,Hosts!$A:$M,13,0)</f>
        <v>Yes</v>
      </c>
      <c r="G955" t="str">
        <f>INDEX(Hosts!$A:$M, MATCH(Places!$B955,Hosts!$A:$A,0), MATCH(Places!G$1,Hosts!$A$1:$M$1,0))</f>
        <v>Within a few hours</v>
      </c>
      <c r="H955" s="70">
        <f>INDEX(Hosts!$A:$M, MATCH(Places!$B955,Hosts!$A:$A,0), MATCH(Places!H$1,Hosts!$A$1:$M$1,0))</f>
        <v>1</v>
      </c>
      <c r="I955" s="70">
        <f>INDEX(Hosts!$A:$M, MATCH(Places!$B955,Hosts!$A:$A,0), MATCH(Places!I$1,Hosts!$A$1:$M$1,0))</f>
        <v>0.88</v>
      </c>
      <c r="J955" t="str">
        <f>INDEX(Hosts!$A:$M, MATCH(Places!$B955,Hosts!$A:$A,0), MATCH(Places!J$1,Hosts!$A$1:$M$1,0))</f>
        <v>Yes</v>
      </c>
      <c r="K955">
        <v>7</v>
      </c>
      <c r="L955" t="str">
        <f>VLOOKUP($K955,Neighborhoods!$A:$C,2,0)</f>
        <v>Brooklyn</v>
      </c>
      <c r="M955" t="str">
        <f>VLOOKUP($K955,Neighborhoods!$A:$C,3,0)</f>
        <v>Bedford-Stuyvesant</v>
      </c>
      <c r="N955" t="str">
        <f>INDEX(Neighborhoods!$A:$C, MATCH(Places!$K955,Neighborhoods!$A:$A,0), MATCH(Places!N$1,Neighborhoods!$A$1:$C$1,0))</f>
        <v>Brooklyn</v>
      </c>
      <c r="O955" t="str">
        <f>INDEX(Neighborhoods!$A:$C, MATCH(Places!$K955,Neighborhoods!$A:$A,0), MATCH(Places!O$1,Neighborhoods!$A$1:$C$1,0))</f>
        <v>Bedford-Stuyvesant</v>
      </c>
      <c r="P955" t="s">
        <v>11822</v>
      </c>
      <c r="Q955" t="str">
        <f t="shared" si="56"/>
        <v>No</v>
      </c>
      <c r="R955">
        <v>8</v>
      </c>
      <c r="S955" t="str">
        <f t="shared" si="57"/>
        <v>Large</v>
      </c>
      <c r="T955" s="50">
        <v>398</v>
      </c>
      <c r="U955" s="70">
        <f t="shared" si="58"/>
        <v>0.04</v>
      </c>
      <c r="V955" s="52">
        <v>4.9000000000000004</v>
      </c>
      <c r="W955" s="52" t="str" cm="1">
        <f t="array" ref="W955">_xlfn.SWITCH(ROUND(V955,0),5,"Excellent",4,"Good",3,"Ok","Bad")</f>
        <v>Excellent</v>
      </c>
      <c r="X955">
        <v>49</v>
      </c>
      <c r="Y955" t="str">
        <f t="shared" si="59"/>
        <v>No</v>
      </c>
      <c r="Z955" s="68">
        <v>41912</v>
      </c>
      <c r="AA955" s="68">
        <v>43830</v>
      </c>
      <c r="AB955">
        <v>8</v>
      </c>
      <c r="AC955" t="s">
        <v>15615</v>
      </c>
    </row>
    <row r="956" spans="1:29" x14ac:dyDescent="0.3">
      <c r="A956" t="s">
        <v>711</v>
      </c>
      <c r="B956">
        <v>1836</v>
      </c>
      <c r="C956" t="str">
        <f>VLOOKUP($B956,Hosts!$A:$M,10,0)</f>
        <v>Within a day</v>
      </c>
      <c r="D956" s="70">
        <f>VLOOKUP($B956,Hosts!$A:$M,11,0)</f>
        <v>1</v>
      </c>
      <c r="E956" s="70">
        <f>VLOOKUP($B956,Hosts!$A:$M,12,0)</f>
        <v>1</v>
      </c>
      <c r="F956" t="str">
        <f>VLOOKUP($B956,Hosts!$A:$M,13,0)</f>
        <v>No</v>
      </c>
      <c r="G956" t="str">
        <f>INDEX(Hosts!$A:$M, MATCH(Places!$B956,Hosts!$A:$A,0), MATCH(Places!G$1,Hosts!$A$1:$M$1,0))</f>
        <v>Within a day</v>
      </c>
      <c r="H956" s="70">
        <f>INDEX(Hosts!$A:$M, MATCH(Places!$B956,Hosts!$A:$A,0), MATCH(Places!H$1,Hosts!$A$1:$M$1,0))</f>
        <v>1</v>
      </c>
      <c r="I956" s="70">
        <f>INDEX(Hosts!$A:$M, MATCH(Places!$B956,Hosts!$A:$A,0), MATCH(Places!I$1,Hosts!$A$1:$M$1,0))</f>
        <v>1</v>
      </c>
      <c r="J956" t="str">
        <f>INDEX(Hosts!$A:$M, MATCH(Places!$B956,Hosts!$A:$A,0), MATCH(Places!J$1,Hosts!$A$1:$M$1,0))</f>
        <v>No</v>
      </c>
      <c r="K956">
        <v>17</v>
      </c>
      <c r="L956" t="str">
        <f>VLOOKUP($K956,Neighborhoods!$A:$C,2,0)</f>
        <v>Manhattan</v>
      </c>
      <c r="M956" t="str">
        <f>VLOOKUP($K956,Neighborhoods!$A:$C,3,0)</f>
        <v>Hell's Kitchen</v>
      </c>
      <c r="N956" t="str">
        <f>INDEX(Neighborhoods!$A:$C, MATCH(Places!$K956,Neighborhoods!$A:$A,0), MATCH(Places!N$1,Neighborhoods!$A$1:$C$1,0))</f>
        <v>Manhattan</v>
      </c>
      <c r="O956" t="str">
        <f>INDEX(Neighborhoods!$A:$C, MATCH(Places!$K956,Neighborhoods!$A:$A,0), MATCH(Places!O$1,Neighborhoods!$A$1:$C$1,0))</f>
        <v>Hell's Kitchen</v>
      </c>
      <c r="P956" t="s">
        <v>11822</v>
      </c>
      <c r="Q956" t="str">
        <f t="shared" si="56"/>
        <v>No</v>
      </c>
      <c r="R956">
        <v>2</v>
      </c>
      <c r="S956" t="str">
        <f t="shared" si="57"/>
        <v>Small</v>
      </c>
      <c r="T956" s="50">
        <v>134</v>
      </c>
      <c r="U956" s="70">
        <f t="shared" si="58"/>
        <v>0.03</v>
      </c>
      <c r="V956" s="52">
        <v>4.9000000000000004</v>
      </c>
      <c r="W956" s="52" t="str" cm="1">
        <f t="array" ref="W956">_xlfn.SWITCH(ROUND(V956,0),5,"Excellent",4,"Good",3,"Ok","Bad")</f>
        <v>Excellent</v>
      </c>
      <c r="X956">
        <v>41</v>
      </c>
      <c r="Y956" t="str">
        <f t="shared" si="59"/>
        <v>No</v>
      </c>
      <c r="Z956" s="68">
        <v>41937</v>
      </c>
      <c r="AA956" s="68">
        <v>43835</v>
      </c>
      <c r="AB956">
        <v>6</v>
      </c>
      <c r="AC956" t="s">
        <v>15615</v>
      </c>
    </row>
    <row r="957" spans="1:29" x14ac:dyDescent="0.3">
      <c r="A957" t="s">
        <v>712</v>
      </c>
      <c r="B957">
        <v>1899</v>
      </c>
      <c r="C957" t="str">
        <f>VLOOKUP($B957,Hosts!$A:$M,10,0)</f>
        <v>Within an hour</v>
      </c>
      <c r="D957" s="70">
        <f>VLOOKUP($B957,Hosts!$A:$M,11,0)</f>
        <v>1</v>
      </c>
      <c r="E957" s="70">
        <f>VLOOKUP($B957,Hosts!$A:$M,12,0)</f>
        <v>0.85</v>
      </c>
      <c r="F957" t="str">
        <f>VLOOKUP($B957,Hosts!$A:$M,13,0)</f>
        <v>No</v>
      </c>
      <c r="G957" t="str">
        <f>INDEX(Hosts!$A:$M, MATCH(Places!$B957,Hosts!$A:$A,0), MATCH(Places!G$1,Hosts!$A$1:$M$1,0))</f>
        <v>Within an hour</v>
      </c>
      <c r="H957" s="70">
        <f>INDEX(Hosts!$A:$M, MATCH(Places!$B957,Hosts!$A:$A,0), MATCH(Places!H$1,Hosts!$A$1:$M$1,0))</f>
        <v>1</v>
      </c>
      <c r="I957" s="70">
        <f>INDEX(Hosts!$A:$M, MATCH(Places!$B957,Hosts!$A:$A,0), MATCH(Places!I$1,Hosts!$A$1:$M$1,0))</f>
        <v>0.85</v>
      </c>
      <c r="J957" t="str">
        <f>INDEX(Hosts!$A:$M, MATCH(Places!$B957,Hosts!$A:$A,0), MATCH(Places!J$1,Hosts!$A$1:$M$1,0))</f>
        <v>No</v>
      </c>
      <c r="K957">
        <v>18</v>
      </c>
      <c r="L957" t="str">
        <f>VLOOKUP($K957,Neighborhoods!$A:$C,2,0)</f>
        <v>Manhattan</v>
      </c>
      <c r="M957" t="str">
        <f>VLOOKUP($K957,Neighborhoods!$A:$C,3,0)</f>
        <v>Midtown</v>
      </c>
      <c r="N957" t="str">
        <f>INDEX(Neighborhoods!$A:$C, MATCH(Places!$K957,Neighborhoods!$A:$A,0), MATCH(Places!N$1,Neighborhoods!$A$1:$C$1,0))</f>
        <v>Manhattan</v>
      </c>
      <c r="O957" t="str">
        <f>INDEX(Neighborhoods!$A:$C, MATCH(Places!$K957,Neighborhoods!$A:$A,0), MATCH(Places!O$1,Neighborhoods!$A$1:$C$1,0))</f>
        <v>Midtown</v>
      </c>
      <c r="P957" t="s">
        <v>1</v>
      </c>
      <c r="Q957" t="str">
        <f t="shared" si="56"/>
        <v>Yes</v>
      </c>
      <c r="R957">
        <v>2</v>
      </c>
      <c r="S957" t="str">
        <f t="shared" si="57"/>
        <v>Small</v>
      </c>
      <c r="T957" s="50">
        <v>250</v>
      </c>
      <c r="U957" s="70">
        <f t="shared" si="58"/>
        <v>0.04</v>
      </c>
      <c r="V957" s="52">
        <v>5</v>
      </c>
      <c r="W957" s="52" t="str" cm="1">
        <f t="array" ref="W957">_xlfn.SWITCH(ROUND(V957,0),5,"Excellent",4,"Good",3,"Ok","Bad")</f>
        <v>Excellent</v>
      </c>
      <c r="X957">
        <v>11</v>
      </c>
      <c r="Y957" t="str">
        <f t="shared" si="59"/>
        <v>No</v>
      </c>
      <c r="Z957" s="68">
        <v>43102</v>
      </c>
      <c r="AA957" s="68">
        <v>43750</v>
      </c>
      <c r="AB957">
        <v>178</v>
      </c>
      <c r="AC957" t="s">
        <v>15615</v>
      </c>
    </row>
    <row r="958" spans="1:29" x14ac:dyDescent="0.3">
      <c r="A958" t="s">
        <v>713</v>
      </c>
      <c r="B958">
        <v>817</v>
      </c>
      <c r="C958" t="str">
        <f>VLOOKUP($B958,Hosts!$A:$M,10,0)</f>
        <v>Within a few hours</v>
      </c>
      <c r="D958" s="70">
        <f>VLOOKUP($B958,Hosts!$A:$M,11,0)</f>
        <v>1</v>
      </c>
      <c r="E958" s="70">
        <f>VLOOKUP($B958,Hosts!$A:$M,12,0)</f>
        <v>0</v>
      </c>
      <c r="F958" t="str">
        <f>VLOOKUP($B958,Hosts!$A:$M,13,0)</f>
        <v>No</v>
      </c>
      <c r="G958" t="str">
        <f>INDEX(Hosts!$A:$M, MATCH(Places!$B958,Hosts!$A:$A,0), MATCH(Places!G$1,Hosts!$A$1:$M$1,0))</f>
        <v>Within a few hours</v>
      </c>
      <c r="H958" s="70">
        <f>INDEX(Hosts!$A:$M, MATCH(Places!$B958,Hosts!$A:$A,0), MATCH(Places!H$1,Hosts!$A$1:$M$1,0))</f>
        <v>1</v>
      </c>
      <c r="I958" s="70">
        <f>INDEX(Hosts!$A:$M, MATCH(Places!$B958,Hosts!$A:$A,0), MATCH(Places!I$1,Hosts!$A$1:$M$1,0))</f>
        <v>0</v>
      </c>
      <c r="J958" t="str">
        <f>INDEX(Hosts!$A:$M, MATCH(Places!$B958,Hosts!$A:$A,0), MATCH(Places!J$1,Hosts!$A$1:$M$1,0))</f>
        <v>No</v>
      </c>
      <c r="K958">
        <v>20</v>
      </c>
      <c r="L958" t="str">
        <f>VLOOKUP($K958,Neighborhoods!$A:$C,2,0)</f>
        <v>Manhattan</v>
      </c>
      <c r="M958" t="str">
        <f>VLOOKUP($K958,Neighborhoods!$A:$C,3,0)</f>
        <v>Upper West Side</v>
      </c>
      <c r="N958" t="str">
        <f>INDEX(Neighborhoods!$A:$C, MATCH(Places!$K958,Neighborhoods!$A:$A,0), MATCH(Places!N$1,Neighborhoods!$A$1:$C$1,0))</f>
        <v>Manhattan</v>
      </c>
      <c r="O958" t="str">
        <f>INDEX(Neighborhoods!$A:$C, MATCH(Places!$K958,Neighborhoods!$A:$A,0), MATCH(Places!O$1,Neighborhoods!$A$1:$C$1,0))</f>
        <v>Upper West Side</v>
      </c>
      <c r="P958" t="s">
        <v>11822</v>
      </c>
      <c r="Q958" t="str">
        <f t="shared" si="56"/>
        <v>No</v>
      </c>
      <c r="R958">
        <v>6</v>
      </c>
      <c r="S958" t="str">
        <f t="shared" si="57"/>
        <v>Large</v>
      </c>
      <c r="T958" s="50">
        <v>257</v>
      </c>
      <c r="U958" s="70">
        <f t="shared" si="58"/>
        <v>0.04</v>
      </c>
      <c r="V958" s="52">
        <v>5</v>
      </c>
      <c r="W958" s="52" t="str" cm="1">
        <f t="array" ref="W958">_xlfn.SWITCH(ROUND(V958,0),5,"Excellent",4,"Good",3,"Ok","Bad")</f>
        <v>Excellent</v>
      </c>
      <c r="X958">
        <v>11</v>
      </c>
      <c r="Y958" t="str">
        <f t="shared" si="59"/>
        <v>No</v>
      </c>
      <c r="Z958" s="68">
        <v>43017</v>
      </c>
      <c r="AA958" s="68">
        <v>43713</v>
      </c>
      <c r="AB958">
        <v>0</v>
      </c>
      <c r="AC958" t="s">
        <v>15616</v>
      </c>
    </row>
    <row r="959" spans="1:29" x14ac:dyDescent="0.3">
      <c r="A959" t="s">
        <v>714</v>
      </c>
      <c r="B959">
        <v>1218</v>
      </c>
      <c r="C959" t="str">
        <f>VLOOKUP($B959,Hosts!$A:$M,10,0)</f>
        <v>Within a few hours</v>
      </c>
      <c r="D959" s="70">
        <f>VLOOKUP($B959,Hosts!$A:$M,11,0)</f>
        <v>0.89</v>
      </c>
      <c r="E959" s="70">
        <f>VLOOKUP($B959,Hosts!$A:$M,12,0)</f>
        <v>0.95</v>
      </c>
      <c r="F959" t="str">
        <f>VLOOKUP($B959,Hosts!$A:$M,13,0)</f>
        <v>Yes</v>
      </c>
      <c r="G959" t="str">
        <f>INDEX(Hosts!$A:$M, MATCH(Places!$B959,Hosts!$A:$A,0), MATCH(Places!G$1,Hosts!$A$1:$M$1,0))</f>
        <v>Within a few hours</v>
      </c>
      <c r="H959" s="70">
        <f>INDEX(Hosts!$A:$M, MATCH(Places!$B959,Hosts!$A:$A,0), MATCH(Places!H$1,Hosts!$A$1:$M$1,0))</f>
        <v>0.89</v>
      </c>
      <c r="I959" s="70">
        <f>INDEX(Hosts!$A:$M, MATCH(Places!$B959,Hosts!$A:$A,0), MATCH(Places!I$1,Hosts!$A$1:$M$1,0))</f>
        <v>0.95</v>
      </c>
      <c r="J959" t="str">
        <f>INDEX(Hosts!$A:$M, MATCH(Places!$B959,Hosts!$A:$A,0), MATCH(Places!J$1,Hosts!$A$1:$M$1,0))</f>
        <v>Yes</v>
      </c>
      <c r="K959">
        <v>11</v>
      </c>
      <c r="L959" t="str">
        <f>VLOOKUP($K959,Neighborhoods!$A:$C,2,0)</f>
        <v>Brooklyn</v>
      </c>
      <c r="M959" t="str">
        <f>VLOOKUP($K959,Neighborhoods!$A:$C,3,0)</f>
        <v>Greenpoint</v>
      </c>
      <c r="N959" t="str">
        <f>INDEX(Neighborhoods!$A:$C, MATCH(Places!$K959,Neighborhoods!$A:$A,0), MATCH(Places!N$1,Neighborhoods!$A$1:$C$1,0))</f>
        <v>Brooklyn</v>
      </c>
      <c r="O959" t="str">
        <f>INDEX(Neighborhoods!$A:$C, MATCH(Places!$K959,Neighborhoods!$A:$A,0), MATCH(Places!O$1,Neighborhoods!$A$1:$C$1,0))</f>
        <v>Greenpoint</v>
      </c>
      <c r="P959" t="s">
        <v>11822</v>
      </c>
      <c r="Q959" t="str">
        <f t="shared" si="56"/>
        <v>No</v>
      </c>
      <c r="R959">
        <v>2</v>
      </c>
      <c r="S959" t="str">
        <f t="shared" si="57"/>
        <v>Small</v>
      </c>
      <c r="T959" s="50">
        <v>115</v>
      </c>
      <c r="U959" s="70">
        <f t="shared" si="58"/>
        <v>0.03</v>
      </c>
      <c r="V959" s="52">
        <v>4.99</v>
      </c>
      <c r="W959" s="52" t="str" cm="1">
        <f t="array" ref="W959">_xlfn.SWITCH(ROUND(V959,0),5,"Excellent",4,"Good",3,"Ok","Bad")</f>
        <v>Excellent</v>
      </c>
      <c r="X959">
        <v>241</v>
      </c>
      <c r="Y959" t="str">
        <f t="shared" si="59"/>
        <v>Yes</v>
      </c>
      <c r="Z959" s="68">
        <v>41911</v>
      </c>
      <c r="AA959" s="68">
        <v>44027</v>
      </c>
      <c r="AB959">
        <v>132</v>
      </c>
      <c r="AC959" t="s">
        <v>15615</v>
      </c>
    </row>
    <row r="960" spans="1:29" x14ac:dyDescent="0.3">
      <c r="A960" t="s">
        <v>715</v>
      </c>
      <c r="B960">
        <v>1904</v>
      </c>
      <c r="C960" t="str">
        <f>VLOOKUP($B960,Hosts!$A:$M,10,0)</f>
        <v>Within a day</v>
      </c>
      <c r="D960" s="70">
        <f>VLOOKUP($B960,Hosts!$A:$M,11,0)</f>
        <v>1</v>
      </c>
      <c r="E960" s="70">
        <f>VLOOKUP($B960,Hosts!$A:$M,12,0)</f>
        <v>1</v>
      </c>
      <c r="F960" t="str">
        <f>VLOOKUP($B960,Hosts!$A:$M,13,0)</f>
        <v>Yes</v>
      </c>
      <c r="G960" t="str">
        <f>INDEX(Hosts!$A:$M, MATCH(Places!$B960,Hosts!$A:$A,0), MATCH(Places!G$1,Hosts!$A$1:$M$1,0))</f>
        <v>Within a day</v>
      </c>
      <c r="H960" s="70">
        <f>INDEX(Hosts!$A:$M, MATCH(Places!$B960,Hosts!$A:$A,0), MATCH(Places!H$1,Hosts!$A$1:$M$1,0))</f>
        <v>1</v>
      </c>
      <c r="I960" s="70">
        <f>INDEX(Hosts!$A:$M, MATCH(Places!$B960,Hosts!$A:$A,0), MATCH(Places!I$1,Hosts!$A$1:$M$1,0))</f>
        <v>1</v>
      </c>
      <c r="J960" t="str">
        <f>INDEX(Hosts!$A:$M, MATCH(Places!$B960,Hosts!$A:$A,0), MATCH(Places!J$1,Hosts!$A$1:$M$1,0))</f>
        <v>Yes</v>
      </c>
      <c r="K960">
        <v>17</v>
      </c>
      <c r="L960" t="str">
        <f>VLOOKUP($K960,Neighborhoods!$A:$C,2,0)</f>
        <v>Manhattan</v>
      </c>
      <c r="M960" t="str">
        <f>VLOOKUP($K960,Neighborhoods!$A:$C,3,0)</f>
        <v>Hell's Kitchen</v>
      </c>
      <c r="N960" t="str">
        <f>INDEX(Neighborhoods!$A:$C, MATCH(Places!$K960,Neighborhoods!$A:$A,0), MATCH(Places!N$1,Neighborhoods!$A$1:$C$1,0))</f>
        <v>Manhattan</v>
      </c>
      <c r="O960" t="str">
        <f>INDEX(Neighborhoods!$A:$C, MATCH(Places!$K960,Neighborhoods!$A:$A,0), MATCH(Places!O$1,Neighborhoods!$A$1:$C$1,0))</f>
        <v>Hell's Kitchen</v>
      </c>
      <c r="P960" t="s">
        <v>1</v>
      </c>
      <c r="Q960" t="str">
        <f t="shared" si="56"/>
        <v>Yes</v>
      </c>
      <c r="R960">
        <v>2</v>
      </c>
      <c r="S960" t="str">
        <f t="shared" si="57"/>
        <v>Small</v>
      </c>
      <c r="T960" s="50">
        <v>145</v>
      </c>
      <c r="U960" s="70">
        <f t="shared" si="58"/>
        <v>0.03</v>
      </c>
      <c r="V960" s="52">
        <v>4.9800000000000004</v>
      </c>
      <c r="W960" s="52" t="str" cm="1">
        <f t="array" ref="W960">_xlfn.SWITCH(ROUND(V960,0),5,"Excellent",4,"Good",3,"Ok","Bad")</f>
        <v>Excellent</v>
      </c>
      <c r="X960">
        <v>443</v>
      </c>
      <c r="Y960" t="str">
        <f t="shared" si="59"/>
        <v>Yes</v>
      </c>
      <c r="Z960" s="68">
        <v>41915</v>
      </c>
      <c r="AA960" s="68">
        <v>43851</v>
      </c>
      <c r="AB960">
        <v>193</v>
      </c>
      <c r="AC960" t="s">
        <v>15616</v>
      </c>
    </row>
    <row r="961" spans="1:29" x14ac:dyDescent="0.3">
      <c r="A961" t="s">
        <v>716</v>
      </c>
      <c r="B961">
        <v>1767</v>
      </c>
      <c r="C961" t="str">
        <f>VLOOKUP($B961,Hosts!$A:$M,10,0)</f>
        <v>Within an hour</v>
      </c>
      <c r="D961" s="70">
        <f>VLOOKUP($B961,Hosts!$A:$M,11,0)</f>
        <v>1</v>
      </c>
      <c r="E961" s="70">
        <f>VLOOKUP($B961,Hosts!$A:$M,12,0)</f>
        <v>1</v>
      </c>
      <c r="F961" t="str">
        <f>VLOOKUP($B961,Hosts!$A:$M,13,0)</f>
        <v>No</v>
      </c>
      <c r="G961" t="str">
        <f>INDEX(Hosts!$A:$M, MATCH(Places!$B961,Hosts!$A:$A,0), MATCH(Places!G$1,Hosts!$A$1:$M$1,0))</f>
        <v>Within an hour</v>
      </c>
      <c r="H961" s="70">
        <f>INDEX(Hosts!$A:$M, MATCH(Places!$B961,Hosts!$A:$A,0), MATCH(Places!H$1,Hosts!$A$1:$M$1,0))</f>
        <v>1</v>
      </c>
      <c r="I961" s="70">
        <f>INDEX(Hosts!$A:$M, MATCH(Places!$B961,Hosts!$A:$A,0), MATCH(Places!I$1,Hosts!$A$1:$M$1,0))</f>
        <v>1</v>
      </c>
      <c r="J961" t="str">
        <f>INDEX(Hosts!$A:$M, MATCH(Places!$B961,Hosts!$A:$A,0), MATCH(Places!J$1,Hosts!$A$1:$M$1,0))</f>
        <v>No</v>
      </c>
      <c r="K961">
        <v>20</v>
      </c>
      <c r="L961" t="str">
        <f>VLOOKUP($K961,Neighborhoods!$A:$C,2,0)</f>
        <v>Manhattan</v>
      </c>
      <c r="M961" t="str">
        <f>VLOOKUP($K961,Neighborhoods!$A:$C,3,0)</f>
        <v>Upper West Side</v>
      </c>
      <c r="N961" t="str">
        <f>INDEX(Neighborhoods!$A:$C, MATCH(Places!$K961,Neighborhoods!$A:$A,0), MATCH(Places!N$1,Neighborhoods!$A$1:$C$1,0))</f>
        <v>Manhattan</v>
      </c>
      <c r="O961" t="str">
        <f>INDEX(Neighborhoods!$A:$C, MATCH(Places!$K961,Neighborhoods!$A:$A,0), MATCH(Places!O$1,Neighborhoods!$A$1:$C$1,0))</f>
        <v>Upper West Side</v>
      </c>
      <c r="P961" t="s">
        <v>11822</v>
      </c>
      <c r="Q961" t="str">
        <f t="shared" si="56"/>
        <v>No</v>
      </c>
      <c r="R961">
        <v>4</v>
      </c>
      <c r="S961" t="str">
        <f t="shared" si="57"/>
        <v>Medium</v>
      </c>
      <c r="T961" s="50">
        <v>280</v>
      </c>
      <c r="U961" s="70">
        <f t="shared" si="58"/>
        <v>0.04</v>
      </c>
      <c r="V961" s="52">
        <v>4.4000000000000004</v>
      </c>
      <c r="W961" s="52" t="str" cm="1">
        <f t="array" ref="W961">_xlfn.SWITCH(ROUND(V961,0),5,"Excellent",4,"Good",3,"Ok","Bad")</f>
        <v>Good</v>
      </c>
      <c r="X961">
        <v>5</v>
      </c>
      <c r="Y961" t="str">
        <f t="shared" si="59"/>
        <v>No</v>
      </c>
      <c r="Z961" s="68">
        <v>42115</v>
      </c>
      <c r="AA961" s="68">
        <v>42949</v>
      </c>
      <c r="AB961">
        <v>365</v>
      </c>
      <c r="AC961" t="s">
        <v>15616</v>
      </c>
    </row>
    <row r="962" spans="1:29" x14ac:dyDescent="0.3">
      <c r="A962" t="s">
        <v>14267</v>
      </c>
      <c r="B962">
        <v>870</v>
      </c>
      <c r="C962" t="str">
        <f>VLOOKUP($B962,Hosts!$A:$M,10,0)</f>
        <v>Within a few hours</v>
      </c>
      <c r="D962" s="70">
        <f>VLOOKUP($B962,Hosts!$A:$M,11,0)</f>
        <v>1</v>
      </c>
      <c r="E962" s="70">
        <f>VLOOKUP($B962,Hosts!$A:$M,12,0)</f>
        <v>0.75</v>
      </c>
      <c r="F962" t="str">
        <f>VLOOKUP($B962,Hosts!$A:$M,13,0)</f>
        <v>Yes</v>
      </c>
      <c r="G962" t="str">
        <f>INDEX(Hosts!$A:$M, MATCH(Places!$B962,Hosts!$A:$A,0), MATCH(Places!G$1,Hosts!$A$1:$M$1,0))</f>
        <v>Within a few hours</v>
      </c>
      <c r="H962" s="70">
        <f>INDEX(Hosts!$A:$M, MATCH(Places!$B962,Hosts!$A:$A,0), MATCH(Places!H$1,Hosts!$A$1:$M$1,0))</f>
        <v>1</v>
      </c>
      <c r="I962" s="70">
        <f>INDEX(Hosts!$A:$M, MATCH(Places!$B962,Hosts!$A:$A,0), MATCH(Places!I$1,Hosts!$A$1:$M$1,0))</f>
        <v>0.75</v>
      </c>
      <c r="J962" t="str">
        <f>INDEX(Hosts!$A:$M, MATCH(Places!$B962,Hosts!$A:$A,0), MATCH(Places!J$1,Hosts!$A$1:$M$1,0))</f>
        <v>Yes</v>
      </c>
      <c r="K962">
        <v>12</v>
      </c>
      <c r="L962" t="str">
        <f>VLOOKUP($K962,Neighborhoods!$A:$C,2,0)</f>
        <v>Brooklyn</v>
      </c>
      <c r="M962" t="str">
        <f>VLOOKUP($K962,Neighborhoods!$A:$C,3,0)</f>
        <v>Williamsburg</v>
      </c>
      <c r="N962" t="str">
        <f>INDEX(Neighborhoods!$A:$C, MATCH(Places!$K962,Neighborhoods!$A:$A,0), MATCH(Places!N$1,Neighborhoods!$A$1:$C$1,0))</f>
        <v>Brooklyn</v>
      </c>
      <c r="O962" t="str">
        <f>INDEX(Neighborhoods!$A:$C, MATCH(Places!$K962,Neighborhoods!$A:$A,0), MATCH(Places!O$1,Neighborhoods!$A$1:$C$1,0))</f>
        <v>Williamsburg</v>
      </c>
      <c r="P962" t="s">
        <v>1</v>
      </c>
      <c r="Q962" t="str">
        <f t="shared" si="56"/>
        <v>Yes</v>
      </c>
      <c r="R962">
        <v>2</v>
      </c>
      <c r="S962" t="str">
        <f t="shared" si="57"/>
        <v>Small</v>
      </c>
      <c r="T962" s="50">
        <v>75</v>
      </c>
      <c r="U962" s="70">
        <f t="shared" si="58"/>
        <v>0.03</v>
      </c>
      <c r="V962" s="52">
        <v>4.8</v>
      </c>
      <c r="W962" s="52" t="str" cm="1">
        <f t="array" ref="W962">_xlfn.SWITCH(ROUND(V962,0),5,"Excellent",4,"Good",3,"Ok","Bad")</f>
        <v>Excellent</v>
      </c>
      <c r="X962">
        <v>10</v>
      </c>
      <c r="Y962" t="str">
        <f t="shared" si="59"/>
        <v>No</v>
      </c>
      <c r="Z962" s="68">
        <v>42253</v>
      </c>
      <c r="AA962" s="68">
        <v>43786</v>
      </c>
      <c r="AB962">
        <v>362</v>
      </c>
      <c r="AC962" t="s">
        <v>15615</v>
      </c>
    </row>
    <row r="963" spans="1:29" x14ac:dyDescent="0.3">
      <c r="A963" t="s">
        <v>13856</v>
      </c>
      <c r="B963">
        <v>1386</v>
      </c>
      <c r="C963" t="str">
        <f>VLOOKUP($B963,Hosts!$A:$M,10,0)</f>
        <v>Within an hour</v>
      </c>
      <c r="D963" s="70">
        <f>VLOOKUP($B963,Hosts!$A:$M,11,0)</f>
        <v>1</v>
      </c>
      <c r="E963" s="70">
        <f>VLOOKUP($B963,Hosts!$A:$M,12,0)</f>
        <v>1</v>
      </c>
      <c r="F963" t="str">
        <f>VLOOKUP($B963,Hosts!$A:$M,13,0)</f>
        <v>Yes</v>
      </c>
      <c r="G963" t="str">
        <f>INDEX(Hosts!$A:$M, MATCH(Places!$B963,Hosts!$A:$A,0), MATCH(Places!G$1,Hosts!$A$1:$M$1,0))</f>
        <v>Within an hour</v>
      </c>
      <c r="H963" s="70">
        <f>INDEX(Hosts!$A:$M, MATCH(Places!$B963,Hosts!$A:$A,0), MATCH(Places!H$1,Hosts!$A$1:$M$1,0))</f>
        <v>1</v>
      </c>
      <c r="I963" s="70">
        <f>INDEX(Hosts!$A:$M, MATCH(Places!$B963,Hosts!$A:$A,0), MATCH(Places!I$1,Hosts!$A$1:$M$1,0))</f>
        <v>1</v>
      </c>
      <c r="J963" t="str">
        <f>INDEX(Hosts!$A:$M, MATCH(Places!$B963,Hosts!$A:$A,0), MATCH(Places!J$1,Hosts!$A$1:$M$1,0))</f>
        <v>Yes</v>
      </c>
      <c r="K963">
        <v>19</v>
      </c>
      <c r="L963" t="str">
        <f>VLOOKUP($K963,Neighborhoods!$A:$C,2,0)</f>
        <v>Manhattan</v>
      </c>
      <c r="M963" t="str">
        <f>VLOOKUP($K963,Neighborhoods!$A:$C,3,0)</f>
        <v>Upper East Side</v>
      </c>
      <c r="N963" t="str">
        <f>INDEX(Neighborhoods!$A:$C, MATCH(Places!$K963,Neighborhoods!$A:$A,0), MATCH(Places!N$1,Neighborhoods!$A$1:$C$1,0))</f>
        <v>Manhattan</v>
      </c>
      <c r="O963" t="str">
        <f>INDEX(Neighborhoods!$A:$C, MATCH(Places!$K963,Neighborhoods!$A:$A,0), MATCH(Places!O$1,Neighborhoods!$A$1:$C$1,0))</f>
        <v>Upper East Side</v>
      </c>
      <c r="P963" t="s">
        <v>1</v>
      </c>
      <c r="Q963" t="str">
        <f t="shared" ref="Q963:Q1026" si="60">IF(OR(P963="Private room",P963="Shared room"),"Yes","No")</f>
        <v>Yes</v>
      </c>
      <c r="R963">
        <v>2</v>
      </c>
      <c r="S963" t="str">
        <f t="shared" ref="S963:S1026" si="61">IF(R963&lt;=2,"Small",IF(R963&lt;=5,"Medium","Large"))</f>
        <v>Small</v>
      </c>
      <c r="T963" s="50">
        <v>50</v>
      </c>
      <c r="U963" s="70">
        <f t="shared" ref="U963:U1026" si="62">VLOOKUP($T963,$AF$1:$AG$5,2)</f>
        <v>0.03</v>
      </c>
      <c r="V963" s="52">
        <v>4.97</v>
      </c>
      <c r="W963" s="52" t="str" cm="1">
        <f t="array" ref="W963">_xlfn.SWITCH(ROUND(V963,0),5,"Excellent",4,"Good",3,"Ok","Bad")</f>
        <v>Excellent</v>
      </c>
      <c r="X963">
        <v>102</v>
      </c>
      <c r="Y963" t="str">
        <f t="shared" ref="Y963:Y1026" si="63">IF(AND(V963&gt;4.8,X963&gt;100),"Yes","No")</f>
        <v>Yes</v>
      </c>
      <c r="Z963" s="68">
        <v>42354</v>
      </c>
      <c r="AA963" s="68">
        <v>44028</v>
      </c>
      <c r="AB963">
        <v>27</v>
      </c>
      <c r="AC963" t="s">
        <v>15616</v>
      </c>
    </row>
    <row r="964" spans="1:29" x14ac:dyDescent="0.3">
      <c r="A964" t="s">
        <v>717</v>
      </c>
      <c r="B964">
        <v>435</v>
      </c>
      <c r="C964" t="str">
        <f>VLOOKUP($B964,Hosts!$A:$M,10,0)</f>
        <v>Within a few hours</v>
      </c>
      <c r="D964" s="70">
        <f>VLOOKUP($B964,Hosts!$A:$M,11,0)</f>
        <v>1</v>
      </c>
      <c r="E964" s="70">
        <f>VLOOKUP($B964,Hosts!$A:$M,12,0)</f>
        <v>0.67</v>
      </c>
      <c r="F964" t="str">
        <f>VLOOKUP($B964,Hosts!$A:$M,13,0)</f>
        <v>Yes</v>
      </c>
      <c r="G964" t="str">
        <f>INDEX(Hosts!$A:$M, MATCH(Places!$B964,Hosts!$A:$A,0), MATCH(Places!G$1,Hosts!$A$1:$M$1,0))</f>
        <v>Within a few hours</v>
      </c>
      <c r="H964" s="70">
        <f>INDEX(Hosts!$A:$M, MATCH(Places!$B964,Hosts!$A:$A,0), MATCH(Places!H$1,Hosts!$A$1:$M$1,0))</f>
        <v>1</v>
      </c>
      <c r="I964" s="70">
        <f>INDEX(Hosts!$A:$M, MATCH(Places!$B964,Hosts!$A:$A,0), MATCH(Places!I$1,Hosts!$A$1:$M$1,0))</f>
        <v>0.67</v>
      </c>
      <c r="J964" t="str">
        <f>INDEX(Hosts!$A:$M, MATCH(Places!$B964,Hosts!$A:$A,0), MATCH(Places!J$1,Hosts!$A$1:$M$1,0))</f>
        <v>Yes</v>
      </c>
      <c r="K964">
        <v>12</v>
      </c>
      <c r="L964" t="str">
        <f>VLOOKUP($K964,Neighborhoods!$A:$C,2,0)</f>
        <v>Brooklyn</v>
      </c>
      <c r="M964" t="str">
        <f>VLOOKUP($K964,Neighborhoods!$A:$C,3,0)</f>
        <v>Williamsburg</v>
      </c>
      <c r="N964" t="str">
        <f>INDEX(Neighborhoods!$A:$C, MATCH(Places!$K964,Neighborhoods!$A:$A,0), MATCH(Places!N$1,Neighborhoods!$A$1:$C$1,0))</f>
        <v>Brooklyn</v>
      </c>
      <c r="O964" t="str">
        <f>INDEX(Neighborhoods!$A:$C, MATCH(Places!$K964,Neighborhoods!$A:$A,0), MATCH(Places!O$1,Neighborhoods!$A$1:$C$1,0))</f>
        <v>Williamsburg</v>
      </c>
      <c r="P964" t="s">
        <v>1</v>
      </c>
      <c r="Q964" t="str">
        <f t="shared" si="60"/>
        <v>Yes</v>
      </c>
      <c r="R964">
        <v>1</v>
      </c>
      <c r="S964" t="str">
        <f t="shared" si="61"/>
        <v>Small</v>
      </c>
      <c r="T964" s="50">
        <v>65</v>
      </c>
      <c r="U964" s="70">
        <f t="shared" si="62"/>
        <v>0.03</v>
      </c>
      <c r="V964" s="52">
        <v>5</v>
      </c>
      <c r="W964" s="52" t="str" cm="1">
        <f t="array" ref="W964">_xlfn.SWITCH(ROUND(V964,0),5,"Excellent",4,"Good",3,"Ok","Bad")</f>
        <v>Excellent</v>
      </c>
      <c r="X964">
        <v>23</v>
      </c>
      <c r="Y964" t="str">
        <f t="shared" si="63"/>
        <v>No</v>
      </c>
      <c r="Z964" s="68">
        <v>41933</v>
      </c>
      <c r="AA964" s="68">
        <v>43843</v>
      </c>
      <c r="AB964">
        <v>349</v>
      </c>
      <c r="AC964" t="s">
        <v>15615</v>
      </c>
    </row>
    <row r="965" spans="1:29" x14ac:dyDescent="0.3">
      <c r="A965" t="s">
        <v>718</v>
      </c>
      <c r="B965">
        <v>1905</v>
      </c>
      <c r="C965" t="str">
        <f>VLOOKUP($B965,Hosts!$A:$M,10,0)</f>
        <v>Within an hour</v>
      </c>
      <c r="D965" s="70">
        <f>VLOOKUP($B965,Hosts!$A:$M,11,0)</f>
        <v>1</v>
      </c>
      <c r="E965" s="70">
        <f>VLOOKUP($B965,Hosts!$A:$M,12,0)</f>
        <v>0.97</v>
      </c>
      <c r="F965" t="str">
        <f>VLOOKUP($B965,Hosts!$A:$M,13,0)</f>
        <v>No</v>
      </c>
      <c r="G965" t="str">
        <f>INDEX(Hosts!$A:$M, MATCH(Places!$B965,Hosts!$A:$A,0), MATCH(Places!G$1,Hosts!$A$1:$M$1,0))</f>
        <v>Within an hour</v>
      </c>
      <c r="H965" s="70">
        <f>INDEX(Hosts!$A:$M, MATCH(Places!$B965,Hosts!$A:$A,0), MATCH(Places!H$1,Hosts!$A$1:$M$1,0))</f>
        <v>1</v>
      </c>
      <c r="I965" s="70">
        <f>INDEX(Hosts!$A:$M, MATCH(Places!$B965,Hosts!$A:$A,0), MATCH(Places!I$1,Hosts!$A$1:$M$1,0))</f>
        <v>0.97</v>
      </c>
      <c r="J965" t="str">
        <f>INDEX(Hosts!$A:$M, MATCH(Places!$B965,Hosts!$A:$A,0), MATCH(Places!J$1,Hosts!$A$1:$M$1,0))</f>
        <v>No</v>
      </c>
      <c r="K965">
        <v>7</v>
      </c>
      <c r="L965" t="str">
        <f>VLOOKUP($K965,Neighborhoods!$A:$C,2,0)</f>
        <v>Brooklyn</v>
      </c>
      <c r="M965" t="str">
        <f>VLOOKUP($K965,Neighborhoods!$A:$C,3,0)</f>
        <v>Bedford-Stuyvesant</v>
      </c>
      <c r="N965" t="str">
        <f>INDEX(Neighborhoods!$A:$C, MATCH(Places!$K965,Neighborhoods!$A:$A,0), MATCH(Places!N$1,Neighborhoods!$A$1:$C$1,0))</f>
        <v>Brooklyn</v>
      </c>
      <c r="O965" t="str">
        <f>INDEX(Neighborhoods!$A:$C, MATCH(Places!$K965,Neighborhoods!$A:$A,0), MATCH(Places!O$1,Neighborhoods!$A$1:$C$1,0))</f>
        <v>Bedford-Stuyvesant</v>
      </c>
      <c r="P965" t="s">
        <v>1</v>
      </c>
      <c r="Q965" t="str">
        <f t="shared" si="60"/>
        <v>Yes</v>
      </c>
      <c r="R965">
        <v>3</v>
      </c>
      <c r="S965" t="str">
        <f t="shared" si="61"/>
        <v>Medium</v>
      </c>
      <c r="T965" s="50">
        <v>106</v>
      </c>
      <c r="U965" s="70">
        <f t="shared" si="62"/>
        <v>0.03</v>
      </c>
      <c r="V965" s="52">
        <v>4.4400000000000004</v>
      </c>
      <c r="W965" s="52" t="str" cm="1">
        <f t="array" ref="W965">_xlfn.SWITCH(ROUND(V965,0),5,"Excellent",4,"Good",3,"Ok","Bad")</f>
        <v>Good</v>
      </c>
      <c r="X965">
        <v>402</v>
      </c>
      <c r="Y965" t="str">
        <f t="shared" si="63"/>
        <v>No</v>
      </c>
      <c r="Z965" s="68">
        <v>41927</v>
      </c>
      <c r="AA965" s="68">
        <v>43902</v>
      </c>
      <c r="AB965">
        <v>345</v>
      </c>
      <c r="AC965" t="s">
        <v>15615</v>
      </c>
    </row>
    <row r="966" spans="1:29" x14ac:dyDescent="0.3">
      <c r="A966" t="s">
        <v>719</v>
      </c>
      <c r="B966">
        <v>1907</v>
      </c>
      <c r="C966" t="str">
        <f>VLOOKUP($B966,Hosts!$A:$M,10,0)</f>
        <v>Within an hour</v>
      </c>
      <c r="D966" s="70">
        <f>VLOOKUP($B966,Hosts!$A:$M,11,0)</f>
        <v>1</v>
      </c>
      <c r="E966" s="70">
        <f>VLOOKUP($B966,Hosts!$A:$M,12,0)</f>
        <v>0.86</v>
      </c>
      <c r="F966" t="str">
        <f>VLOOKUP($B966,Hosts!$A:$M,13,0)</f>
        <v>Yes</v>
      </c>
      <c r="G966" t="str">
        <f>INDEX(Hosts!$A:$M, MATCH(Places!$B966,Hosts!$A:$A,0), MATCH(Places!G$1,Hosts!$A$1:$M$1,0))</f>
        <v>Within an hour</v>
      </c>
      <c r="H966" s="70">
        <f>INDEX(Hosts!$A:$M, MATCH(Places!$B966,Hosts!$A:$A,0), MATCH(Places!H$1,Hosts!$A$1:$M$1,0))</f>
        <v>1</v>
      </c>
      <c r="I966" s="70">
        <f>INDEX(Hosts!$A:$M, MATCH(Places!$B966,Hosts!$A:$A,0), MATCH(Places!I$1,Hosts!$A$1:$M$1,0))</f>
        <v>0.86</v>
      </c>
      <c r="J966" t="str">
        <f>INDEX(Hosts!$A:$M, MATCH(Places!$B966,Hosts!$A:$A,0), MATCH(Places!J$1,Hosts!$A$1:$M$1,0))</f>
        <v>Yes</v>
      </c>
      <c r="K966">
        <v>25</v>
      </c>
      <c r="L966" t="str">
        <f>VLOOKUP($K966,Neighborhoods!$A:$C,2,0)</f>
        <v>Queens</v>
      </c>
      <c r="M966" t="str">
        <f>VLOOKUP($K966,Neighborhoods!$A:$C,3,0)</f>
        <v>Ridgewood</v>
      </c>
      <c r="N966" t="str">
        <f>INDEX(Neighborhoods!$A:$C, MATCH(Places!$K966,Neighborhoods!$A:$A,0), MATCH(Places!N$1,Neighborhoods!$A$1:$C$1,0))</f>
        <v>Queens</v>
      </c>
      <c r="O966" t="str">
        <f>INDEX(Neighborhoods!$A:$C, MATCH(Places!$K966,Neighborhoods!$A:$A,0), MATCH(Places!O$1,Neighborhoods!$A$1:$C$1,0))</f>
        <v>Ridgewood</v>
      </c>
      <c r="P966" t="s">
        <v>1</v>
      </c>
      <c r="Q966" t="str">
        <f t="shared" si="60"/>
        <v>Yes</v>
      </c>
      <c r="R966">
        <v>1</v>
      </c>
      <c r="S966" t="str">
        <f t="shared" si="61"/>
        <v>Small</v>
      </c>
      <c r="T966" s="50">
        <v>43</v>
      </c>
      <c r="U966" s="70">
        <f t="shared" si="62"/>
        <v>0.03</v>
      </c>
      <c r="V966" s="52">
        <v>4.92</v>
      </c>
      <c r="W966" s="52" t="str" cm="1">
        <f t="array" ref="W966">_xlfn.SWITCH(ROUND(V966,0),5,"Excellent",4,"Good",3,"Ok","Bad")</f>
        <v>Excellent</v>
      </c>
      <c r="X966">
        <v>39</v>
      </c>
      <c r="Y966" t="str">
        <f t="shared" si="63"/>
        <v>No</v>
      </c>
      <c r="Z966" s="68">
        <v>42156</v>
      </c>
      <c r="AA966" s="68">
        <v>43799</v>
      </c>
      <c r="AB966">
        <v>269</v>
      </c>
      <c r="AC966" t="s">
        <v>15615</v>
      </c>
    </row>
    <row r="967" spans="1:29" x14ac:dyDescent="0.3">
      <c r="A967" t="s">
        <v>720</v>
      </c>
      <c r="B967">
        <v>1908</v>
      </c>
      <c r="C967" t="str">
        <f>VLOOKUP($B967,Hosts!$A:$M,10,0)</f>
        <v>Within an hour</v>
      </c>
      <c r="D967" s="70">
        <f>VLOOKUP($B967,Hosts!$A:$M,11,0)</f>
        <v>0.9</v>
      </c>
      <c r="E967" s="70">
        <f>VLOOKUP($B967,Hosts!$A:$M,12,0)</f>
        <v>0.93</v>
      </c>
      <c r="F967" t="str">
        <f>VLOOKUP($B967,Hosts!$A:$M,13,0)</f>
        <v>No</v>
      </c>
      <c r="G967" t="str">
        <f>INDEX(Hosts!$A:$M, MATCH(Places!$B967,Hosts!$A:$A,0), MATCH(Places!G$1,Hosts!$A$1:$M$1,0))</f>
        <v>Within an hour</v>
      </c>
      <c r="H967" s="70">
        <f>INDEX(Hosts!$A:$M, MATCH(Places!$B967,Hosts!$A:$A,0), MATCH(Places!H$1,Hosts!$A$1:$M$1,0))</f>
        <v>0.9</v>
      </c>
      <c r="I967" s="70">
        <f>INDEX(Hosts!$A:$M, MATCH(Places!$B967,Hosts!$A:$A,0), MATCH(Places!I$1,Hosts!$A$1:$M$1,0))</f>
        <v>0.93</v>
      </c>
      <c r="J967" t="str">
        <f>INDEX(Hosts!$A:$M, MATCH(Places!$B967,Hosts!$A:$A,0), MATCH(Places!J$1,Hosts!$A$1:$M$1,0))</f>
        <v>No</v>
      </c>
      <c r="K967">
        <v>12</v>
      </c>
      <c r="L967" t="str">
        <f>VLOOKUP($K967,Neighborhoods!$A:$C,2,0)</f>
        <v>Brooklyn</v>
      </c>
      <c r="M967" t="str">
        <f>VLOOKUP($K967,Neighborhoods!$A:$C,3,0)</f>
        <v>Williamsburg</v>
      </c>
      <c r="N967" t="str">
        <f>INDEX(Neighborhoods!$A:$C, MATCH(Places!$K967,Neighborhoods!$A:$A,0), MATCH(Places!N$1,Neighborhoods!$A$1:$C$1,0))</f>
        <v>Brooklyn</v>
      </c>
      <c r="O967" t="str">
        <f>INDEX(Neighborhoods!$A:$C, MATCH(Places!$K967,Neighborhoods!$A:$A,0), MATCH(Places!O$1,Neighborhoods!$A$1:$C$1,0))</f>
        <v>Williamsburg</v>
      </c>
      <c r="P967" t="s">
        <v>11822</v>
      </c>
      <c r="Q967" t="str">
        <f t="shared" si="60"/>
        <v>No</v>
      </c>
      <c r="R967">
        <v>4</v>
      </c>
      <c r="S967" t="str">
        <f t="shared" si="61"/>
        <v>Medium</v>
      </c>
      <c r="T967" s="50">
        <v>499</v>
      </c>
      <c r="U967" s="70">
        <f t="shared" si="62"/>
        <v>0.04</v>
      </c>
      <c r="V967" s="52">
        <v>4.83</v>
      </c>
      <c r="W967" s="52" t="str" cm="1">
        <f t="array" ref="W967">_xlfn.SWITCH(ROUND(V967,0),5,"Excellent",4,"Good",3,"Ok","Bad")</f>
        <v>Excellent</v>
      </c>
      <c r="X967">
        <v>127</v>
      </c>
      <c r="Y967" t="str">
        <f t="shared" si="63"/>
        <v>Yes</v>
      </c>
      <c r="Z967" s="68">
        <v>41925</v>
      </c>
      <c r="AA967" s="68">
        <v>44038</v>
      </c>
      <c r="AB967">
        <v>350</v>
      </c>
      <c r="AC967" t="s">
        <v>15616</v>
      </c>
    </row>
    <row r="968" spans="1:29" x14ac:dyDescent="0.3">
      <c r="A968" t="s">
        <v>13239</v>
      </c>
      <c r="B968">
        <v>1910</v>
      </c>
      <c r="C968" t="str">
        <f>VLOOKUP($B968,Hosts!$A:$M,10,0)</f>
        <v>Within an hour</v>
      </c>
      <c r="D968" s="70">
        <f>VLOOKUP($B968,Hosts!$A:$M,11,0)</f>
        <v>1</v>
      </c>
      <c r="E968" s="70">
        <f>VLOOKUP($B968,Hosts!$A:$M,12,0)</f>
        <v>0</v>
      </c>
      <c r="F968" t="str">
        <f>VLOOKUP($B968,Hosts!$A:$M,13,0)</f>
        <v>No</v>
      </c>
      <c r="G968" t="str">
        <f>INDEX(Hosts!$A:$M, MATCH(Places!$B968,Hosts!$A:$A,0), MATCH(Places!G$1,Hosts!$A$1:$M$1,0))</f>
        <v>Within an hour</v>
      </c>
      <c r="H968" s="70">
        <f>INDEX(Hosts!$A:$M, MATCH(Places!$B968,Hosts!$A:$A,0), MATCH(Places!H$1,Hosts!$A$1:$M$1,0))</f>
        <v>1</v>
      </c>
      <c r="I968" s="70">
        <f>INDEX(Hosts!$A:$M, MATCH(Places!$B968,Hosts!$A:$A,0), MATCH(Places!I$1,Hosts!$A$1:$M$1,0))</f>
        <v>0</v>
      </c>
      <c r="J968" t="str">
        <f>INDEX(Hosts!$A:$M, MATCH(Places!$B968,Hosts!$A:$A,0), MATCH(Places!J$1,Hosts!$A$1:$M$1,0))</f>
        <v>No</v>
      </c>
      <c r="K968">
        <v>7</v>
      </c>
      <c r="L968" t="str">
        <f>VLOOKUP($K968,Neighborhoods!$A:$C,2,0)</f>
        <v>Brooklyn</v>
      </c>
      <c r="M968" t="str">
        <f>VLOOKUP($K968,Neighborhoods!$A:$C,3,0)</f>
        <v>Bedford-Stuyvesant</v>
      </c>
      <c r="N968" t="str">
        <f>INDEX(Neighborhoods!$A:$C, MATCH(Places!$K968,Neighborhoods!$A:$A,0), MATCH(Places!N$1,Neighborhoods!$A$1:$C$1,0))</f>
        <v>Brooklyn</v>
      </c>
      <c r="O968" t="str">
        <f>INDEX(Neighborhoods!$A:$C, MATCH(Places!$K968,Neighborhoods!$A:$A,0), MATCH(Places!O$1,Neighborhoods!$A$1:$C$1,0))</f>
        <v>Bedford-Stuyvesant</v>
      </c>
      <c r="P968" t="s">
        <v>11822</v>
      </c>
      <c r="Q968" t="str">
        <f t="shared" si="60"/>
        <v>No</v>
      </c>
      <c r="R968">
        <v>3</v>
      </c>
      <c r="S968" t="str">
        <f t="shared" si="61"/>
        <v>Medium</v>
      </c>
      <c r="T968" s="50">
        <v>80</v>
      </c>
      <c r="U968" s="70">
        <f t="shared" si="62"/>
        <v>0.03</v>
      </c>
      <c r="V968" s="52">
        <v>4.82</v>
      </c>
      <c r="W968" s="52" t="str" cm="1">
        <f t="array" ref="W968">_xlfn.SWITCH(ROUND(V968,0),5,"Excellent",4,"Good",3,"Ok","Bad")</f>
        <v>Excellent</v>
      </c>
      <c r="X968">
        <v>131</v>
      </c>
      <c r="Y968" t="str">
        <f t="shared" si="63"/>
        <v>Yes</v>
      </c>
      <c r="Z968" s="68">
        <v>41941</v>
      </c>
      <c r="AA968" s="68">
        <v>43472</v>
      </c>
      <c r="AB968">
        <v>50</v>
      </c>
      <c r="AC968" t="s">
        <v>15615</v>
      </c>
    </row>
    <row r="969" spans="1:29" x14ac:dyDescent="0.3">
      <c r="A969" t="s">
        <v>721</v>
      </c>
      <c r="B969">
        <v>1914</v>
      </c>
      <c r="C969" t="str">
        <f>VLOOKUP($B969,Hosts!$A:$M,10,0)</f>
        <v>Within a day</v>
      </c>
      <c r="D969" s="70">
        <f>VLOOKUP($B969,Hosts!$A:$M,11,0)</f>
        <v>1</v>
      </c>
      <c r="E969" s="70">
        <f>VLOOKUP($B969,Hosts!$A:$M,12,0)</f>
        <v>1</v>
      </c>
      <c r="F969" t="str">
        <f>VLOOKUP($B969,Hosts!$A:$M,13,0)</f>
        <v>Yes</v>
      </c>
      <c r="G969" t="str">
        <f>INDEX(Hosts!$A:$M, MATCH(Places!$B969,Hosts!$A:$A,0), MATCH(Places!G$1,Hosts!$A$1:$M$1,0))</f>
        <v>Within a day</v>
      </c>
      <c r="H969" s="70">
        <f>INDEX(Hosts!$A:$M, MATCH(Places!$B969,Hosts!$A:$A,0), MATCH(Places!H$1,Hosts!$A$1:$M$1,0))</f>
        <v>1</v>
      </c>
      <c r="I969" s="70">
        <f>INDEX(Hosts!$A:$M, MATCH(Places!$B969,Hosts!$A:$A,0), MATCH(Places!I$1,Hosts!$A$1:$M$1,0))</f>
        <v>1</v>
      </c>
      <c r="J969" t="str">
        <f>INDEX(Hosts!$A:$M, MATCH(Places!$B969,Hosts!$A:$A,0), MATCH(Places!J$1,Hosts!$A$1:$M$1,0))</f>
        <v>Yes</v>
      </c>
      <c r="K969">
        <v>8</v>
      </c>
      <c r="L969" t="str">
        <f>VLOOKUP($K969,Neighborhoods!$A:$C,2,0)</f>
        <v>Brooklyn</v>
      </c>
      <c r="M969" t="str">
        <f>VLOOKUP($K969,Neighborhoods!$A:$C,3,0)</f>
        <v>Bushwick</v>
      </c>
      <c r="N969" t="str">
        <f>INDEX(Neighborhoods!$A:$C, MATCH(Places!$K969,Neighborhoods!$A:$A,0), MATCH(Places!N$1,Neighborhoods!$A$1:$C$1,0))</f>
        <v>Brooklyn</v>
      </c>
      <c r="O969" t="str">
        <f>INDEX(Neighborhoods!$A:$C, MATCH(Places!$K969,Neighborhoods!$A:$A,0), MATCH(Places!O$1,Neighborhoods!$A$1:$C$1,0))</f>
        <v>Bushwick</v>
      </c>
      <c r="P969" t="s">
        <v>1</v>
      </c>
      <c r="Q969" t="str">
        <f t="shared" si="60"/>
        <v>Yes</v>
      </c>
      <c r="R969">
        <v>3</v>
      </c>
      <c r="S969" t="str">
        <f t="shared" si="61"/>
        <v>Medium</v>
      </c>
      <c r="T969" s="50">
        <v>75</v>
      </c>
      <c r="U969" s="70">
        <f t="shared" si="62"/>
        <v>0.03</v>
      </c>
      <c r="V969" s="52">
        <v>4.91</v>
      </c>
      <c r="W969" s="52" t="str" cm="1">
        <f t="array" ref="W969">_xlfn.SWITCH(ROUND(V969,0),5,"Excellent",4,"Good",3,"Ok","Bad")</f>
        <v>Excellent</v>
      </c>
      <c r="X969">
        <v>398</v>
      </c>
      <c r="Y969" t="str">
        <f t="shared" si="63"/>
        <v>Yes</v>
      </c>
      <c r="Z969" s="68">
        <v>41920</v>
      </c>
      <c r="AA969" s="68">
        <v>43877</v>
      </c>
      <c r="AB969">
        <v>132</v>
      </c>
      <c r="AC969" t="s">
        <v>15615</v>
      </c>
    </row>
    <row r="970" spans="1:29" x14ac:dyDescent="0.3">
      <c r="A970" t="s">
        <v>722</v>
      </c>
      <c r="B970">
        <v>121</v>
      </c>
      <c r="C970" t="str">
        <f>VLOOKUP($B970,Hosts!$A:$M,10,0)</f>
        <v>Within a few hours</v>
      </c>
      <c r="D970" s="70">
        <f>VLOOKUP($B970,Hosts!$A:$M,11,0)</f>
        <v>1</v>
      </c>
      <c r="E970" s="70">
        <f>VLOOKUP($B970,Hosts!$A:$M,12,0)</f>
        <v>0.7</v>
      </c>
      <c r="F970" t="str">
        <f>VLOOKUP($B970,Hosts!$A:$M,13,0)</f>
        <v>Yes</v>
      </c>
      <c r="G970" t="str">
        <f>INDEX(Hosts!$A:$M, MATCH(Places!$B970,Hosts!$A:$A,0), MATCH(Places!G$1,Hosts!$A$1:$M$1,0))</f>
        <v>Within a few hours</v>
      </c>
      <c r="H970" s="70">
        <f>INDEX(Hosts!$A:$M, MATCH(Places!$B970,Hosts!$A:$A,0), MATCH(Places!H$1,Hosts!$A$1:$M$1,0))</f>
        <v>1</v>
      </c>
      <c r="I970" s="70">
        <f>INDEX(Hosts!$A:$M, MATCH(Places!$B970,Hosts!$A:$A,0), MATCH(Places!I$1,Hosts!$A$1:$M$1,0))</f>
        <v>0.7</v>
      </c>
      <c r="J970" t="str">
        <f>INDEX(Hosts!$A:$M, MATCH(Places!$B970,Hosts!$A:$A,0), MATCH(Places!J$1,Hosts!$A$1:$M$1,0))</f>
        <v>Yes</v>
      </c>
      <c r="K970">
        <v>26</v>
      </c>
      <c r="L970" t="str">
        <f>VLOOKUP($K970,Neighborhoods!$A:$C,2,0)</f>
        <v>Queens</v>
      </c>
      <c r="M970" t="str">
        <f>VLOOKUP($K970,Neighborhoods!$A:$C,3,0)</f>
        <v>Sunnyside</v>
      </c>
      <c r="N970" t="str">
        <f>INDEX(Neighborhoods!$A:$C, MATCH(Places!$K970,Neighborhoods!$A:$A,0), MATCH(Places!N$1,Neighborhoods!$A$1:$C$1,0))</f>
        <v>Queens</v>
      </c>
      <c r="O970" t="str">
        <f>INDEX(Neighborhoods!$A:$C, MATCH(Places!$K970,Neighborhoods!$A:$A,0), MATCH(Places!O$1,Neighborhoods!$A$1:$C$1,0))</f>
        <v>Sunnyside</v>
      </c>
      <c r="P970" t="s">
        <v>1</v>
      </c>
      <c r="Q970" t="str">
        <f t="shared" si="60"/>
        <v>Yes</v>
      </c>
      <c r="R970">
        <v>2</v>
      </c>
      <c r="S970" t="str">
        <f t="shared" si="61"/>
        <v>Small</v>
      </c>
      <c r="T970" s="50">
        <v>50</v>
      </c>
      <c r="U970" s="70">
        <f t="shared" si="62"/>
        <v>0.03</v>
      </c>
      <c r="V970" s="52">
        <v>4.92</v>
      </c>
      <c r="W970" s="52" t="str" cm="1">
        <f t="array" ref="W970">_xlfn.SWITCH(ROUND(V970,0),5,"Excellent",4,"Good",3,"Ok","Bad")</f>
        <v>Excellent</v>
      </c>
      <c r="X970">
        <v>90</v>
      </c>
      <c r="Y970" t="str">
        <f t="shared" si="63"/>
        <v>No</v>
      </c>
      <c r="Z970" s="68">
        <v>41911</v>
      </c>
      <c r="AA970" s="68">
        <v>43882</v>
      </c>
      <c r="AB970">
        <v>31</v>
      </c>
      <c r="AC970" t="s">
        <v>15615</v>
      </c>
    </row>
    <row r="971" spans="1:29" x14ac:dyDescent="0.3">
      <c r="A971" t="s">
        <v>723</v>
      </c>
      <c r="B971">
        <v>1916</v>
      </c>
      <c r="C971" t="str">
        <f>VLOOKUP($B971,Hosts!$A:$M,10,0)</f>
        <v>A few days or more</v>
      </c>
      <c r="D971" s="70">
        <f>VLOOKUP($B971,Hosts!$A:$M,11,0)</f>
        <v>0.44</v>
      </c>
      <c r="E971" s="70">
        <f>VLOOKUP($B971,Hosts!$A:$M,12,0)</f>
        <v>0.97</v>
      </c>
      <c r="F971" t="str">
        <f>VLOOKUP($B971,Hosts!$A:$M,13,0)</f>
        <v>No</v>
      </c>
      <c r="G971" t="str">
        <f>INDEX(Hosts!$A:$M, MATCH(Places!$B971,Hosts!$A:$A,0), MATCH(Places!G$1,Hosts!$A$1:$M$1,0))</f>
        <v>A few days or more</v>
      </c>
      <c r="H971" s="70">
        <f>INDEX(Hosts!$A:$M, MATCH(Places!$B971,Hosts!$A:$A,0), MATCH(Places!H$1,Hosts!$A$1:$M$1,0))</f>
        <v>0.44</v>
      </c>
      <c r="I971" s="70">
        <f>INDEX(Hosts!$A:$M, MATCH(Places!$B971,Hosts!$A:$A,0), MATCH(Places!I$1,Hosts!$A$1:$M$1,0))</f>
        <v>0.97</v>
      </c>
      <c r="J971" t="str">
        <f>INDEX(Hosts!$A:$M, MATCH(Places!$B971,Hosts!$A:$A,0), MATCH(Places!J$1,Hosts!$A$1:$M$1,0))</f>
        <v>No</v>
      </c>
      <c r="K971">
        <v>7</v>
      </c>
      <c r="L971" t="str">
        <f>VLOOKUP($K971,Neighborhoods!$A:$C,2,0)</f>
        <v>Brooklyn</v>
      </c>
      <c r="M971" t="str">
        <f>VLOOKUP($K971,Neighborhoods!$A:$C,3,0)</f>
        <v>Bedford-Stuyvesant</v>
      </c>
      <c r="N971" t="str">
        <f>INDEX(Neighborhoods!$A:$C, MATCH(Places!$K971,Neighborhoods!$A:$A,0), MATCH(Places!N$1,Neighborhoods!$A$1:$C$1,0))</f>
        <v>Brooklyn</v>
      </c>
      <c r="O971" t="str">
        <f>INDEX(Neighborhoods!$A:$C, MATCH(Places!$K971,Neighborhoods!$A:$A,0), MATCH(Places!O$1,Neighborhoods!$A$1:$C$1,0))</f>
        <v>Bedford-Stuyvesant</v>
      </c>
      <c r="P971" t="s">
        <v>11822</v>
      </c>
      <c r="Q971" t="str">
        <f t="shared" si="60"/>
        <v>No</v>
      </c>
      <c r="R971">
        <v>7</v>
      </c>
      <c r="S971" t="str">
        <f t="shared" si="61"/>
        <v>Large</v>
      </c>
      <c r="T971" s="50">
        <v>129</v>
      </c>
      <c r="U971" s="70">
        <f t="shared" si="62"/>
        <v>0.03</v>
      </c>
      <c r="V971" s="52">
        <v>4.63</v>
      </c>
      <c r="W971" s="52" t="str" cm="1">
        <f t="array" ref="W971">_xlfn.SWITCH(ROUND(V971,0),5,"Excellent",4,"Good",3,"Ok","Bad")</f>
        <v>Excellent</v>
      </c>
      <c r="X971">
        <v>260</v>
      </c>
      <c r="Y971" t="str">
        <f t="shared" si="63"/>
        <v>No</v>
      </c>
      <c r="Z971" s="68">
        <v>41946</v>
      </c>
      <c r="AA971" s="68">
        <v>43902</v>
      </c>
      <c r="AB971">
        <v>342</v>
      </c>
      <c r="AC971" t="s">
        <v>15616</v>
      </c>
    </row>
    <row r="972" spans="1:29" x14ac:dyDescent="0.3">
      <c r="A972" t="s">
        <v>725</v>
      </c>
      <c r="B972">
        <v>1428</v>
      </c>
      <c r="C972" t="str">
        <f>VLOOKUP($B972,Hosts!$A:$M,10,0)</f>
        <v>Within an hour</v>
      </c>
      <c r="D972" s="70">
        <f>VLOOKUP($B972,Hosts!$A:$M,11,0)</f>
        <v>1</v>
      </c>
      <c r="E972" s="70">
        <f>VLOOKUP($B972,Hosts!$A:$M,12,0)</f>
        <v>1</v>
      </c>
      <c r="F972" t="str">
        <f>VLOOKUP($B972,Hosts!$A:$M,13,0)</f>
        <v>Yes</v>
      </c>
      <c r="G972" t="str">
        <f>INDEX(Hosts!$A:$M, MATCH(Places!$B972,Hosts!$A:$A,0), MATCH(Places!G$1,Hosts!$A$1:$M$1,0))</f>
        <v>Within an hour</v>
      </c>
      <c r="H972" s="70">
        <f>INDEX(Hosts!$A:$M, MATCH(Places!$B972,Hosts!$A:$A,0), MATCH(Places!H$1,Hosts!$A$1:$M$1,0))</f>
        <v>1</v>
      </c>
      <c r="I972" s="70">
        <f>INDEX(Hosts!$A:$M, MATCH(Places!$B972,Hosts!$A:$A,0), MATCH(Places!I$1,Hosts!$A$1:$M$1,0))</f>
        <v>1</v>
      </c>
      <c r="J972" t="str">
        <f>INDEX(Hosts!$A:$M, MATCH(Places!$B972,Hosts!$A:$A,0), MATCH(Places!J$1,Hosts!$A$1:$M$1,0))</f>
        <v>Yes</v>
      </c>
      <c r="K972">
        <v>11</v>
      </c>
      <c r="L972" t="str">
        <f>VLOOKUP($K972,Neighborhoods!$A:$C,2,0)</f>
        <v>Brooklyn</v>
      </c>
      <c r="M972" t="str">
        <f>VLOOKUP($K972,Neighborhoods!$A:$C,3,0)</f>
        <v>Greenpoint</v>
      </c>
      <c r="N972" t="str">
        <f>INDEX(Neighborhoods!$A:$C, MATCH(Places!$K972,Neighborhoods!$A:$A,0), MATCH(Places!N$1,Neighborhoods!$A$1:$C$1,0))</f>
        <v>Brooklyn</v>
      </c>
      <c r="O972" t="str">
        <f>INDEX(Neighborhoods!$A:$C, MATCH(Places!$K972,Neighborhoods!$A:$A,0), MATCH(Places!O$1,Neighborhoods!$A$1:$C$1,0))</f>
        <v>Greenpoint</v>
      </c>
      <c r="P972" t="s">
        <v>11822</v>
      </c>
      <c r="Q972" t="str">
        <f t="shared" si="60"/>
        <v>No</v>
      </c>
      <c r="R972">
        <v>4</v>
      </c>
      <c r="S972" t="str">
        <f t="shared" si="61"/>
        <v>Medium</v>
      </c>
      <c r="T972" s="50">
        <v>195</v>
      </c>
      <c r="U972" s="70">
        <f t="shared" si="62"/>
        <v>0.03</v>
      </c>
      <c r="V972" s="52">
        <v>4.9800000000000004</v>
      </c>
      <c r="W972" s="52" t="str" cm="1">
        <f t="array" ref="W972">_xlfn.SWITCH(ROUND(V972,0),5,"Excellent",4,"Good",3,"Ok","Bad")</f>
        <v>Excellent</v>
      </c>
      <c r="X972">
        <v>111</v>
      </c>
      <c r="Y972" t="str">
        <f t="shared" si="63"/>
        <v>Yes</v>
      </c>
      <c r="Z972" s="68">
        <v>41925</v>
      </c>
      <c r="AA972" s="68">
        <v>43910</v>
      </c>
      <c r="AB972">
        <v>364</v>
      </c>
      <c r="AC972" t="s">
        <v>15615</v>
      </c>
    </row>
    <row r="973" spans="1:29" x14ac:dyDescent="0.3">
      <c r="A973" t="s">
        <v>726</v>
      </c>
      <c r="B973">
        <v>1183</v>
      </c>
      <c r="C973" t="str">
        <f>VLOOKUP($B973,Hosts!$A:$M,10,0)</f>
        <v>Within a day</v>
      </c>
      <c r="D973" s="70">
        <f>VLOOKUP($B973,Hosts!$A:$M,11,0)</f>
        <v>1</v>
      </c>
      <c r="E973" s="70">
        <f>VLOOKUP($B973,Hosts!$A:$M,12,0)</f>
        <v>0.88</v>
      </c>
      <c r="F973" t="str">
        <f>VLOOKUP($B973,Hosts!$A:$M,13,0)</f>
        <v>Yes</v>
      </c>
      <c r="G973" t="str">
        <f>INDEX(Hosts!$A:$M, MATCH(Places!$B973,Hosts!$A:$A,0), MATCH(Places!G$1,Hosts!$A$1:$M$1,0))</f>
        <v>Within a day</v>
      </c>
      <c r="H973" s="70">
        <f>INDEX(Hosts!$A:$M, MATCH(Places!$B973,Hosts!$A:$A,0), MATCH(Places!H$1,Hosts!$A$1:$M$1,0))</f>
        <v>1</v>
      </c>
      <c r="I973" s="70">
        <f>INDEX(Hosts!$A:$M, MATCH(Places!$B973,Hosts!$A:$A,0), MATCH(Places!I$1,Hosts!$A$1:$M$1,0))</f>
        <v>0.88</v>
      </c>
      <c r="J973" t="str">
        <f>INDEX(Hosts!$A:$M, MATCH(Places!$B973,Hosts!$A:$A,0), MATCH(Places!J$1,Hosts!$A$1:$M$1,0))</f>
        <v>Yes</v>
      </c>
      <c r="K973">
        <v>7</v>
      </c>
      <c r="L973" t="str">
        <f>VLOOKUP($K973,Neighborhoods!$A:$C,2,0)</f>
        <v>Brooklyn</v>
      </c>
      <c r="M973" t="str">
        <f>VLOOKUP($K973,Neighborhoods!$A:$C,3,0)</f>
        <v>Bedford-Stuyvesant</v>
      </c>
      <c r="N973" t="str">
        <f>INDEX(Neighborhoods!$A:$C, MATCH(Places!$K973,Neighborhoods!$A:$A,0), MATCH(Places!N$1,Neighborhoods!$A$1:$C$1,0))</f>
        <v>Brooklyn</v>
      </c>
      <c r="O973" t="str">
        <f>INDEX(Neighborhoods!$A:$C, MATCH(Places!$K973,Neighborhoods!$A:$A,0), MATCH(Places!O$1,Neighborhoods!$A$1:$C$1,0))</f>
        <v>Bedford-Stuyvesant</v>
      </c>
      <c r="P973" t="s">
        <v>11822</v>
      </c>
      <c r="Q973" t="str">
        <f t="shared" si="60"/>
        <v>No</v>
      </c>
      <c r="R973">
        <v>8</v>
      </c>
      <c r="S973" t="str">
        <f t="shared" si="61"/>
        <v>Large</v>
      </c>
      <c r="T973" s="50">
        <v>199</v>
      </c>
      <c r="U973" s="70">
        <f t="shared" si="62"/>
        <v>0.03</v>
      </c>
      <c r="V973" s="52">
        <v>4.8099999999999996</v>
      </c>
      <c r="W973" s="52" t="str" cm="1">
        <f t="array" ref="W973">_xlfn.SWITCH(ROUND(V973,0),5,"Excellent",4,"Good",3,"Ok","Bad")</f>
        <v>Excellent</v>
      </c>
      <c r="X973">
        <v>251</v>
      </c>
      <c r="Y973" t="str">
        <f t="shared" si="63"/>
        <v>Yes</v>
      </c>
      <c r="Z973" s="68">
        <v>41958</v>
      </c>
      <c r="AA973" s="68">
        <v>43899</v>
      </c>
      <c r="AB973">
        <v>168</v>
      </c>
      <c r="AC973" t="s">
        <v>15615</v>
      </c>
    </row>
    <row r="974" spans="1:29" x14ac:dyDescent="0.3">
      <c r="A974" t="s">
        <v>727</v>
      </c>
      <c r="B974">
        <v>1905</v>
      </c>
      <c r="C974" t="str">
        <f>VLOOKUP($B974,Hosts!$A:$M,10,0)</f>
        <v>Within an hour</v>
      </c>
      <c r="D974" s="70">
        <f>VLOOKUP($B974,Hosts!$A:$M,11,0)</f>
        <v>1</v>
      </c>
      <c r="E974" s="70">
        <f>VLOOKUP($B974,Hosts!$A:$M,12,0)</f>
        <v>0.97</v>
      </c>
      <c r="F974" t="str">
        <f>VLOOKUP($B974,Hosts!$A:$M,13,0)</f>
        <v>No</v>
      </c>
      <c r="G974" t="str">
        <f>INDEX(Hosts!$A:$M, MATCH(Places!$B974,Hosts!$A:$A,0), MATCH(Places!G$1,Hosts!$A$1:$M$1,0))</f>
        <v>Within an hour</v>
      </c>
      <c r="H974" s="70">
        <f>INDEX(Hosts!$A:$M, MATCH(Places!$B974,Hosts!$A:$A,0), MATCH(Places!H$1,Hosts!$A$1:$M$1,0))</f>
        <v>1</v>
      </c>
      <c r="I974" s="70">
        <f>INDEX(Hosts!$A:$M, MATCH(Places!$B974,Hosts!$A:$A,0), MATCH(Places!I$1,Hosts!$A$1:$M$1,0))</f>
        <v>0.97</v>
      </c>
      <c r="J974" t="str">
        <f>INDEX(Hosts!$A:$M, MATCH(Places!$B974,Hosts!$A:$A,0), MATCH(Places!J$1,Hosts!$A$1:$M$1,0))</f>
        <v>No</v>
      </c>
      <c r="K974">
        <v>7</v>
      </c>
      <c r="L974" t="str">
        <f>VLOOKUP($K974,Neighborhoods!$A:$C,2,0)</f>
        <v>Brooklyn</v>
      </c>
      <c r="M974" t="str">
        <f>VLOOKUP($K974,Neighborhoods!$A:$C,3,0)</f>
        <v>Bedford-Stuyvesant</v>
      </c>
      <c r="N974" t="str">
        <f>INDEX(Neighborhoods!$A:$C, MATCH(Places!$K974,Neighborhoods!$A:$A,0), MATCH(Places!N$1,Neighborhoods!$A$1:$C$1,0))</f>
        <v>Brooklyn</v>
      </c>
      <c r="O974" t="str">
        <f>INDEX(Neighborhoods!$A:$C, MATCH(Places!$K974,Neighborhoods!$A:$A,0), MATCH(Places!O$1,Neighborhoods!$A$1:$C$1,0))</f>
        <v>Bedford-Stuyvesant</v>
      </c>
      <c r="P974" t="s">
        <v>1</v>
      </c>
      <c r="Q974" t="str">
        <f t="shared" si="60"/>
        <v>Yes</v>
      </c>
      <c r="R974">
        <v>3</v>
      </c>
      <c r="S974" t="str">
        <f t="shared" si="61"/>
        <v>Medium</v>
      </c>
      <c r="T974" s="50">
        <v>94</v>
      </c>
      <c r="U974" s="70">
        <f t="shared" si="62"/>
        <v>0.03</v>
      </c>
      <c r="V974" s="52">
        <v>4.6500000000000004</v>
      </c>
      <c r="W974" s="52" t="str" cm="1">
        <f t="array" ref="W974">_xlfn.SWITCH(ROUND(V974,0),5,"Excellent",4,"Good",3,"Ok","Bad")</f>
        <v>Excellent</v>
      </c>
      <c r="X974">
        <v>397</v>
      </c>
      <c r="Y974" t="str">
        <f t="shared" si="63"/>
        <v>No</v>
      </c>
      <c r="Z974" s="68">
        <v>41920</v>
      </c>
      <c r="AA974" s="68">
        <v>43906</v>
      </c>
      <c r="AB974">
        <v>350</v>
      </c>
      <c r="AC974" t="s">
        <v>15615</v>
      </c>
    </row>
    <row r="975" spans="1:29" x14ac:dyDescent="0.3">
      <c r="A975" t="s">
        <v>728</v>
      </c>
      <c r="B975">
        <v>1918</v>
      </c>
      <c r="C975" t="str">
        <f>VLOOKUP($B975,Hosts!$A:$M,10,0)</f>
        <v>Within an hour</v>
      </c>
      <c r="D975" s="70">
        <f>VLOOKUP($B975,Hosts!$A:$M,11,0)</f>
        <v>1</v>
      </c>
      <c r="E975" s="70">
        <f>VLOOKUP($B975,Hosts!$A:$M,12,0)</f>
        <v>0.95</v>
      </c>
      <c r="F975" t="str">
        <f>VLOOKUP($B975,Hosts!$A:$M,13,0)</f>
        <v>No</v>
      </c>
      <c r="G975" t="str">
        <f>INDEX(Hosts!$A:$M, MATCH(Places!$B975,Hosts!$A:$A,0), MATCH(Places!G$1,Hosts!$A$1:$M$1,0))</f>
        <v>Within an hour</v>
      </c>
      <c r="H975" s="70">
        <f>INDEX(Hosts!$A:$M, MATCH(Places!$B975,Hosts!$A:$A,0), MATCH(Places!H$1,Hosts!$A$1:$M$1,0))</f>
        <v>1</v>
      </c>
      <c r="I975" s="70">
        <f>INDEX(Hosts!$A:$M, MATCH(Places!$B975,Hosts!$A:$A,0), MATCH(Places!I$1,Hosts!$A$1:$M$1,0))</f>
        <v>0.95</v>
      </c>
      <c r="J975" t="str">
        <f>INDEX(Hosts!$A:$M, MATCH(Places!$B975,Hosts!$A:$A,0), MATCH(Places!J$1,Hosts!$A$1:$M$1,0))</f>
        <v>No</v>
      </c>
      <c r="K975">
        <v>21</v>
      </c>
      <c r="L975" t="str">
        <f>VLOOKUP($K975,Neighborhoods!$A:$C,2,0)</f>
        <v>Queens</v>
      </c>
      <c r="M975" t="str">
        <f>VLOOKUP($K975,Neighborhoods!$A:$C,3,0)</f>
        <v>Astoria</v>
      </c>
      <c r="N975" t="str">
        <f>INDEX(Neighborhoods!$A:$C, MATCH(Places!$K975,Neighborhoods!$A:$A,0), MATCH(Places!N$1,Neighborhoods!$A$1:$C$1,0))</f>
        <v>Queens</v>
      </c>
      <c r="O975" t="str">
        <f>INDEX(Neighborhoods!$A:$C, MATCH(Places!$K975,Neighborhoods!$A:$A,0), MATCH(Places!O$1,Neighborhoods!$A$1:$C$1,0))</f>
        <v>Astoria</v>
      </c>
      <c r="P975" t="s">
        <v>11822</v>
      </c>
      <c r="Q975" t="str">
        <f t="shared" si="60"/>
        <v>No</v>
      </c>
      <c r="R975">
        <v>3</v>
      </c>
      <c r="S975" t="str">
        <f t="shared" si="61"/>
        <v>Medium</v>
      </c>
      <c r="T975" s="50">
        <v>85</v>
      </c>
      <c r="U975" s="70">
        <f t="shared" si="62"/>
        <v>0.03</v>
      </c>
      <c r="V975" s="52">
        <v>4.8899999999999997</v>
      </c>
      <c r="W975" s="52" t="str" cm="1">
        <f t="array" ref="W975">_xlfn.SWITCH(ROUND(V975,0),5,"Excellent",4,"Good",3,"Ok","Bad")</f>
        <v>Excellent</v>
      </c>
      <c r="X975">
        <v>230</v>
      </c>
      <c r="Y975" t="str">
        <f t="shared" si="63"/>
        <v>Yes</v>
      </c>
      <c r="Z975" s="68">
        <v>41945</v>
      </c>
      <c r="AA975" s="68">
        <v>44057</v>
      </c>
      <c r="AB975">
        <v>354</v>
      </c>
      <c r="AC975" t="s">
        <v>15615</v>
      </c>
    </row>
    <row r="976" spans="1:29" x14ac:dyDescent="0.3">
      <c r="A976" t="s">
        <v>729</v>
      </c>
      <c r="B976">
        <v>1919</v>
      </c>
      <c r="C976" t="str">
        <f>VLOOKUP($B976,Hosts!$A:$M,10,0)</f>
        <v>Within an hour</v>
      </c>
      <c r="D976" s="70">
        <f>VLOOKUP($B976,Hosts!$A:$M,11,0)</f>
        <v>1</v>
      </c>
      <c r="E976" s="70">
        <f>VLOOKUP($B976,Hosts!$A:$M,12,0)</f>
        <v>0.99</v>
      </c>
      <c r="F976" t="str">
        <f>VLOOKUP($B976,Hosts!$A:$M,13,0)</f>
        <v>No</v>
      </c>
      <c r="G976" t="str">
        <f>INDEX(Hosts!$A:$M, MATCH(Places!$B976,Hosts!$A:$A,0), MATCH(Places!G$1,Hosts!$A$1:$M$1,0))</f>
        <v>Within an hour</v>
      </c>
      <c r="H976" s="70">
        <f>INDEX(Hosts!$A:$M, MATCH(Places!$B976,Hosts!$A:$A,0), MATCH(Places!H$1,Hosts!$A$1:$M$1,0))</f>
        <v>1</v>
      </c>
      <c r="I976" s="70">
        <f>INDEX(Hosts!$A:$M, MATCH(Places!$B976,Hosts!$A:$A,0), MATCH(Places!I$1,Hosts!$A$1:$M$1,0))</f>
        <v>0.99</v>
      </c>
      <c r="J976" t="str">
        <f>INDEX(Hosts!$A:$M, MATCH(Places!$B976,Hosts!$A:$A,0), MATCH(Places!J$1,Hosts!$A$1:$M$1,0))</f>
        <v>No</v>
      </c>
      <c r="K976">
        <v>20</v>
      </c>
      <c r="L976" t="str">
        <f>VLOOKUP($K976,Neighborhoods!$A:$C,2,0)</f>
        <v>Manhattan</v>
      </c>
      <c r="M976" t="str">
        <f>VLOOKUP($K976,Neighborhoods!$A:$C,3,0)</f>
        <v>Upper West Side</v>
      </c>
      <c r="N976" t="str">
        <f>INDEX(Neighborhoods!$A:$C, MATCH(Places!$K976,Neighborhoods!$A:$A,0), MATCH(Places!N$1,Neighborhoods!$A$1:$C$1,0))</f>
        <v>Manhattan</v>
      </c>
      <c r="O976" t="str">
        <f>INDEX(Neighborhoods!$A:$C, MATCH(Places!$K976,Neighborhoods!$A:$A,0), MATCH(Places!O$1,Neighborhoods!$A$1:$C$1,0))</f>
        <v>Upper West Side</v>
      </c>
      <c r="P976" t="s">
        <v>1</v>
      </c>
      <c r="Q976" t="str">
        <f t="shared" si="60"/>
        <v>Yes</v>
      </c>
      <c r="R976">
        <v>2</v>
      </c>
      <c r="S976" t="str">
        <f t="shared" si="61"/>
        <v>Small</v>
      </c>
      <c r="T976" s="50">
        <v>100</v>
      </c>
      <c r="U976" s="70">
        <f t="shared" si="62"/>
        <v>0.03</v>
      </c>
      <c r="V976" s="52">
        <v>4.8099999999999996</v>
      </c>
      <c r="W976" s="52" t="str" cm="1">
        <f t="array" ref="W976">_xlfn.SWITCH(ROUND(V976,0),5,"Excellent",4,"Good",3,"Ok","Bad")</f>
        <v>Excellent</v>
      </c>
      <c r="X976">
        <v>362</v>
      </c>
      <c r="Y976" t="str">
        <f t="shared" si="63"/>
        <v>Yes</v>
      </c>
      <c r="Z976" s="68">
        <v>41946</v>
      </c>
      <c r="AA976" s="68">
        <v>43905</v>
      </c>
      <c r="AB976">
        <v>0</v>
      </c>
      <c r="AC976" t="s">
        <v>15616</v>
      </c>
    </row>
    <row r="977" spans="1:29" x14ac:dyDescent="0.3">
      <c r="A977" t="s">
        <v>730</v>
      </c>
      <c r="B977">
        <v>1859</v>
      </c>
      <c r="C977" t="str">
        <f>VLOOKUP($B977,Hosts!$A:$M,10,0)</f>
        <v>Within a few hours</v>
      </c>
      <c r="D977" s="70">
        <f>VLOOKUP($B977,Hosts!$A:$M,11,0)</f>
        <v>1</v>
      </c>
      <c r="E977" s="70">
        <f>VLOOKUP($B977,Hosts!$A:$M,12,0)</f>
        <v>1</v>
      </c>
      <c r="F977" t="str">
        <f>VLOOKUP($B977,Hosts!$A:$M,13,0)</f>
        <v>No</v>
      </c>
      <c r="G977" t="str">
        <f>INDEX(Hosts!$A:$M, MATCH(Places!$B977,Hosts!$A:$A,0), MATCH(Places!G$1,Hosts!$A$1:$M$1,0))</f>
        <v>Within a few hours</v>
      </c>
      <c r="H977" s="70">
        <f>INDEX(Hosts!$A:$M, MATCH(Places!$B977,Hosts!$A:$A,0), MATCH(Places!H$1,Hosts!$A$1:$M$1,0))</f>
        <v>1</v>
      </c>
      <c r="I977" s="70">
        <f>INDEX(Hosts!$A:$M, MATCH(Places!$B977,Hosts!$A:$A,0), MATCH(Places!I$1,Hosts!$A$1:$M$1,0))</f>
        <v>1</v>
      </c>
      <c r="J977" t="str">
        <f>INDEX(Hosts!$A:$M, MATCH(Places!$B977,Hosts!$A:$A,0), MATCH(Places!J$1,Hosts!$A$1:$M$1,0))</f>
        <v>No</v>
      </c>
      <c r="K977">
        <v>7</v>
      </c>
      <c r="L977" t="str">
        <f>VLOOKUP($K977,Neighborhoods!$A:$C,2,0)</f>
        <v>Brooklyn</v>
      </c>
      <c r="M977" t="str">
        <f>VLOOKUP($K977,Neighborhoods!$A:$C,3,0)</f>
        <v>Bedford-Stuyvesant</v>
      </c>
      <c r="N977" t="str">
        <f>INDEX(Neighborhoods!$A:$C, MATCH(Places!$K977,Neighborhoods!$A:$A,0), MATCH(Places!N$1,Neighborhoods!$A$1:$C$1,0))</f>
        <v>Brooklyn</v>
      </c>
      <c r="O977" t="str">
        <f>INDEX(Neighborhoods!$A:$C, MATCH(Places!$K977,Neighborhoods!$A:$A,0), MATCH(Places!O$1,Neighborhoods!$A$1:$C$1,0))</f>
        <v>Bedford-Stuyvesant</v>
      </c>
      <c r="P977" t="s">
        <v>11822</v>
      </c>
      <c r="Q977" t="str">
        <f t="shared" si="60"/>
        <v>No</v>
      </c>
      <c r="R977">
        <v>16</v>
      </c>
      <c r="S977" t="str">
        <f t="shared" si="61"/>
        <v>Large</v>
      </c>
      <c r="T977" s="50">
        <v>1050</v>
      </c>
      <c r="U977" s="70">
        <f t="shared" si="62"/>
        <v>7.0000000000000007E-2</v>
      </c>
      <c r="V977" s="52">
        <v>4.66</v>
      </c>
      <c r="W977" s="52" t="str" cm="1">
        <f t="array" ref="W977">_xlfn.SWITCH(ROUND(V977,0),5,"Excellent",4,"Good",3,"Ok","Bad")</f>
        <v>Excellent</v>
      </c>
      <c r="X977">
        <v>132</v>
      </c>
      <c r="Y977" t="str">
        <f t="shared" si="63"/>
        <v>No</v>
      </c>
      <c r="Z977" s="68">
        <v>41998</v>
      </c>
      <c r="AA977" s="68">
        <v>43878</v>
      </c>
      <c r="AB977">
        <v>359</v>
      </c>
      <c r="AC977" t="s">
        <v>15615</v>
      </c>
    </row>
    <row r="978" spans="1:29" x14ac:dyDescent="0.3">
      <c r="A978" t="s">
        <v>731</v>
      </c>
      <c r="B978">
        <v>714</v>
      </c>
      <c r="C978" t="str">
        <f>VLOOKUP($B978,Hosts!$A:$M,10,0)</f>
        <v>Within a day</v>
      </c>
      <c r="D978" s="70">
        <f>VLOOKUP($B978,Hosts!$A:$M,11,0)</f>
        <v>1</v>
      </c>
      <c r="E978" s="70">
        <f>VLOOKUP($B978,Hosts!$A:$M,12,0)</f>
        <v>1</v>
      </c>
      <c r="F978" t="str">
        <f>VLOOKUP($B978,Hosts!$A:$M,13,0)</f>
        <v>No</v>
      </c>
      <c r="G978" t="str">
        <f>INDEX(Hosts!$A:$M, MATCH(Places!$B978,Hosts!$A:$A,0), MATCH(Places!G$1,Hosts!$A$1:$M$1,0))</f>
        <v>Within a day</v>
      </c>
      <c r="H978" s="70">
        <f>INDEX(Hosts!$A:$M, MATCH(Places!$B978,Hosts!$A:$A,0), MATCH(Places!H$1,Hosts!$A$1:$M$1,0))</f>
        <v>1</v>
      </c>
      <c r="I978" s="70">
        <f>INDEX(Hosts!$A:$M, MATCH(Places!$B978,Hosts!$A:$A,0), MATCH(Places!I$1,Hosts!$A$1:$M$1,0))</f>
        <v>1</v>
      </c>
      <c r="J978" t="str">
        <f>INDEX(Hosts!$A:$M, MATCH(Places!$B978,Hosts!$A:$A,0), MATCH(Places!J$1,Hosts!$A$1:$M$1,0))</f>
        <v>No</v>
      </c>
      <c r="K978">
        <v>13</v>
      </c>
      <c r="L978" t="str">
        <f>VLOOKUP($K978,Neighborhoods!$A:$C,2,0)</f>
        <v>Manhattan</v>
      </c>
      <c r="M978" t="str">
        <f>VLOOKUP($K978,Neighborhoods!$A:$C,3,0)</f>
        <v>Chelsea</v>
      </c>
      <c r="N978" t="str">
        <f>INDEX(Neighborhoods!$A:$C, MATCH(Places!$K978,Neighborhoods!$A:$A,0), MATCH(Places!N$1,Neighborhoods!$A$1:$C$1,0))</f>
        <v>Manhattan</v>
      </c>
      <c r="O978" t="str">
        <f>INDEX(Neighborhoods!$A:$C, MATCH(Places!$K978,Neighborhoods!$A:$A,0), MATCH(Places!O$1,Neighborhoods!$A$1:$C$1,0))</f>
        <v>Chelsea</v>
      </c>
      <c r="P978" t="s">
        <v>11822</v>
      </c>
      <c r="Q978" t="str">
        <f t="shared" si="60"/>
        <v>No</v>
      </c>
      <c r="R978">
        <v>7</v>
      </c>
      <c r="S978" t="str">
        <f t="shared" si="61"/>
        <v>Large</v>
      </c>
      <c r="T978" s="50">
        <v>406</v>
      </c>
      <c r="U978" s="70">
        <f t="shared" si="62"/>
        <v>0.04</v>
      </c>
      <c r="V978" s="52">
        <v>4.84</v>
      </c>
      <c r="W978" s="52" t="str" cm="1">
        <f t="array" ref="W978">_xlfn.SWITCH(ROUND(V978,0),5,"Excellent",4,"Good",3,"Ok","Bad")</f>
        <v>Excellent</v>
      </c>
      <c r="X978">
        <v>75</v>
      </c>
      <c r="Y978" t="str">
        <f t="shared" si="63"/>
        <v>No</v>
      </c>
      <c r="Z978" s="68">
        <v>41925</v>
      </c>
      <c r="AA978" s="68">
        <v>44011</v>
      </c>
      <c r="AB978">
        <v>180</v>
      </c>
      <c r="AC978" t="s">
        <v>15615</v>
      </c>
    </row>
    <row r="979" spans="1:29" x14ac:dyDescent="0.3">
      <c r="A979" t="s">
        <v>732</v>
      </c>
      <c r="B979">
        <v>1924</v>
      </c>
      <c r="C979" t="str">
        <f>VLOOKUP($B979,Hosts!$A:$M,10,0)</f>
        <v>Within a few hours</v>
      </c>
      <c r="D979" s="70">
        <f>VLOOKUP($B979,Hosts!$A:$M,11,0)</f>
        <v>1</v>
      </c>
      <c r="E979" s="70">
        <f>VLOOKUP($B979,Hosts!$A:$M,12,0)</f>
        <v>0.55000000000000004</v>
      </c>
      <c r="F979" t="str">
        <f>VLOOKUP($B979,Hosts!$A:$M,13,0)</f>
        <v>Yes</v>
      </c>
      <c r="G979" t="str">
        <f>INDEX(Hosts!$A:$M, MATCH(Places!$B979,Hosts!$A:$A,0), MATCH(Places!G$1,Hosts!$A$1:$M$1,0))</f>
        <v>Within a few hours</v>
      </c>
      <c r="H979" s="70">
        <f>INDEX(Hosts!$A:$M, MATCH(Places!$B979,Hosts!$A:$A,0), MATCH(Places!H$1,Hosts!$A$1:$M$1,0))</f>
        <v>1</v>
      </c>
      <c r="I979" s="70">
        <f>INDEX(Hosts!$A:$M, MATCH(Places!$B979,Hosts!$A:$A,0), MATCH(Places!I$1,Hosts!$A$1:$M$1,0))</f>
        <v>0.55000000000000004</v>
      </c>
      <c r="J979" t="str">
        <f>INDEX(Hosts!$A:$M, MATCH(Places!$B979,Hosts!$A:$A,0), MATCH(Places!J$1,Hosts!$A$1:$M$1,0))</f>
        <v>Yes</v>
      </c>
      <c r="K979">
        <v>22</v>
      </c>
      <c r="L979" t="str">
        <f>VLOOKUP($K979,Neighborhoods!$A:$C,2,0)</f>
        <v>Queens</v>
      </c>
      <c r="M979" t="str">
        <f>VLOOKUP($K979,Neighborhoods!$A:$C,3,0)</f>
        <v>Flushing</v>
      </c>
      <c r="N979" t="str">
        <f>INDEX(Neighborhoods!$A:$C, MATCH(Places!$K979,Neighborhoods!$A:$A,0), MATCH(Places!N$1,Neighborhoods!$A$1:$C$1,0))</f>
        <v>Queens</v>
      </c>
      <c r="O979" t="str">
        <f>INDEX(Neighborhoods!$A:$C, MATCH(Places!$K979,Neighborhoods!$A:$A,0), MATCH(Places!O$1,Neighborhoods!$A$1:$C$1,0))</f>
        <v>Flushing</v>
      </c>
      <c r="P979" t="s">
        <v>11822</v>
      </c>
      <c r="Q979" t="str">
        <f t="shared" si="60"/>
        <v>No</v>
      </c>
      <c r="R979">
        <v>2</v>
      </c>
      <c r="S979" t="str">
        <f t="shared" si="61"/>
        <v>Small</v>
      </c>
      <c r="T979" s="50">
        <v>100</v>
      </c>
      <c r="U979" s="70">
        <f t="shared" si="62"/>
        <v>0.03</v>
      </c>
      <c r="V979" s="52">
        <v>4.9400000000000004</v>
      </c>
      <c r="W979" s="52" t="str" cm="1">
        <f t="array" ref="W979">_xlfn.SWITCH(ROUND(V979,0),5,"Excellent",4,"Good",3,"Ok","Bad")</f>
        <v>Excellent</v>
      </c>
      <c r="X979">
        <v>16</v>
      </c>
      <c r="Y979" t="str">
        <f t="shared" si="63"/>
        <v>No</v>
      </c>
      <c r="Z979" s="68">
        <v>41931</v>
      </c>
      <c r="AA979" s="68">
        <v>44013</v>
      </c>
      <c r="AB979">
        <v>346</v>
      </c>
      <c r="AC979" t="s">
        <v>15615</v>
      </c>
    </row>
    <row r="980" spans="1:29" x14ac:dyDescent="0.3">
      <c r="A980" t="s">
        <v>14614</v>
      </c>
      <c r="B980">
        <v>857</v>
      </c>
      <c r="C980" t="str">
        <f>VLOOKUP($B980,Hosts!$A:$M,10,0)</f>
        <v>Within a day</v>
      </c>
      <c r="D980" s="70">
        <f>VLOOKUP($B980,Hosts!$A:$M,11,0)</f>
        <v>0.9</v>
      </c>
      <c r="E980" s="70">
        <f>VLOOKUP($B980,Hosts!$A:$M,12,0)</f>
        <v>0.75</v>
      </c>
      <c r="F980" t="str">
        <f>VLOOKUP($B980,Hosts!$A:$M,13,0)</f>
        <v>No</v>
      </c>
      <c r="G980" t="str">
        <f>INDEX(Hosts!$A:$M, MATCH(Places!$B980,Hosts!$A:$A,0), MATCH(Places!G$1,Hosts!$A$1:$M$1,0))</f>
        <v>Within a day</v>
      </c>
      <c r="H980" s="70">
        <f>INDEX(Hosts!$A:$M, MATCH(Places!$B980,Hosts!$A:$A,0), MATCH(Places!H$1,Hosts!$A$1:$M$1,0))</f>
        <v>0.9</v>
      </c>
      <c r="I980" s="70">
        <f>INDEX(Hosts!$A:$M, MATCH(Places!$B980,Hosts!$A:$A,0), MATCH(Places!I$1,Hosts!$A$1:$M$1,0))</f>
        <v>0.75</v>
      </c>
      <c r="J980" t="str">
        <f>INDEX(Hosts!$A:$M, MATCH(Places!$B980,Hosts!$A:$A,0), MATCH(Places!J$1,Hosts!$A$1:$M$1,0))</f>
        <v>No</v>
      </c>
      <c r="K980">
        <v>15</v>
      </c>
      <c r="L980" t="str">
        <f>VLOOKUP($K980,Neighborhoods!$A:$C,2,0)</f>
        <v>Manhattan</v>
      </c>
      <c r="M980" t="str">
        <f>VLOOKUP($K980,Neighborhoods!$A:$C,3,0)</f>
        <v>East Village</v>
      </c>
      <c r="N980" t="str">
        <f>INDEX(Neighborhoods!$A:$C, MATCH(Places!$K980,Neighborhoods!$A:$A,0), MATCH(Places!N$1,Neighborhoods!$A$1:$C$1,0))</f>
        <v>Manhattan</v>
      </c>
      <c r="O980" t="str">
        <f>INDEX(Neighborhoods!$A:$C, MATCH(Places!$K980,Neighborhoods!$A:$A,0), MATCH(Places!O$1,Neighborhoods!$A$1:$C$1,0))</f>
        <v>East Village</v>
      </c>
      <c r="P980" t="s">
        <v>11822</v>
      </c>
      <c r="Q980" t="str">
        <f t="shared" si="60"/>
        <v>No</v>
      </c>
      <c r="R980">
        <v>6</v>
      </c>
      <c r="S980" t="str">
        <f t="shared" si="61"/>
        <v>Large</v>
      </c>
      <c r="T980" s="50">
        <v>475</v>
      </c>
      <c r="U980" s="70">
        <f t="shared" si="62"/>
        <v>0.04</v>
      </c>
      <c r="V980" s="52">
        <v>4.9000000000000004</v>
      </c>
      <c r="W980" s="52" t="str" cm="1">
        <f t="array" ref="W980">_xlfn.SWITCH(ROUND(V980,0),5,"Excellent",4,"Good",3,"Ok","Bad")</f>
        <v>Excellent</v>
      </c>
      <c r="X980">
        <v>31</v>
      </c>
      <c r="Y980" t="str">
        <f t="shared" si="63"/>
        <v>No</v>
      </c>
      <c r="Z980" s="68">
        <v>41960</v>
      </c>
      <c r="AA980" s="68">
        <v>43686</v>
      </c>
      <c r="AB980">
        <v>13</v>
      </c>
      <c r="AC980" t="s">
        <v>15615</v>
      </c>
    </row>
    <row r="981" spans="1:29" x14ac:dyDescent="0.3">
      <c r="A981" t="s">
        <v>733</v>
      </c>
      <c r="B981">
        <v>1926</v>
      </c>
      <c r="C981" t="str">
        <f>VLOOKUP($B981,Hosts!$A:$M,10,0)</f>
        <v>Within a few hours</v>
      </c>
      <c r="D981" s="70">
        <f>VLOOKUP($B981,Hosts!$A:$M,11,0)</f>
        <v>1</v>
      </c>
      <c r="E981" s="70">
        <f>VLOOKUP($B981,Hosts!$A:$M,12,0)</f>
        <v>1</v>
      </c>
      <c r="F981" t="str">
        <f>VLOOKUP($B981,Hosts!$A:$M,13,0)</f>
        <v>No</v>
      </c>
      <c r="G981" t="str">
        <f>INDEX(Hosts!$A:$M, MATCH(Places!$B981,Hosts!$A:$A,0), MATCH(Places!G$1,Hosts!$A$1:$M$1,0))</f>
        <v>Within a few hours</v>
      </c>
      <c r="H981" s="70">
        <f>INDEX(Hosts!$A:$M, MATCH(Places!$B981,Hosts!$A:$A,0), MATCH(Places!H$1,Hosts!$A$1:$M$1,0))</f>
        <v>1</v>
      </c>
      <c r="I981" s="70">
        <f>INDEX(Hosts!$A:$M, MATCH(Places!$B981,Hosts!$A:$A,0), MATCH(Places!I$1,Hosts!$A$1:$M$1,0))</f>
        <v>1</v>
      </c>
      <c r="J981" t="str">
        <f>INDEX(Hosts!$A:$M, MATCH(Places!$B981,Hosts!$A:$A,0), MATCH(Places!J$1,Hosts!$A$1:$M$1,0))</f>
        <v>No</v>
      </c>
      <c r="K981">
        <v>8</v>
      </c>
      <c r="L981" t="str">
        <f>VLOOKUP($K981,Neighborhoods!$A:$C,2,0)</f>
        <v>Brooklyn</v>
      </c>
      <c r="M981" t="str">
        <f>VLOOKUP($K981,Neighborhoods!$A:$C,3,0)</f>
        <v>Bushwick</v>
      </c>
      <c r="N981" t="str">
        <f>INDEX(Neighborhoods!$A:$C, MATCH(Places!$K981,Neighborhoods!$A:$A,0), MATCH(Places!N$1,Neighborhoods!$A$1:$C$1,0))</f>
        <v>Brooklyn</v>
      </c>
      <c r="O981" t="str">
        <f>INDEX(Neighborhoods!$A:$C, MATCH(Places!$K981,Neighborhoods!$A:$A,0), MATCH(Places!O$1,Neighborhoods!$A$1:$C$1,0))</f>
        <v>Bushwick</v>
      </c>
      <c r="P981" t="s">
        <v>11822</v>
      </c>
      <c r="Q981" t="str">
        <f t="shared" si="60"/>
        <v>No</v>
      </c>
      <c r="R981">
        <v>5</v>
      </c>
      <c r="S981" t="str">
        <f t="shared" si="61"/>
        <v>Medium</v>
      </c>
      <c r="T981" s="50">
        <v>190</v>
      </c>
      <c r="U981" s="70">
        <f t="shared" si="62"/>
        <v>0.03</v>
      </c>
      <c r="V981" s="52">
        <v>4.82</v>
      </c>
      <c r="W981" s="52" t="str" cm="1">
        <f t="array" ref="W981">_xlfn.SWITCH(ROUND(V981,0),5,"Excellent",4,"Good",3,"Ok","Bad")</f>
        <v>Excellent</v>
      </c>
      <c r="X981">
        <v>133</v>
      </c>
      <c r="Y981" t="str">
        <f t="shared" si="63"/>
        <v>Yes</v>
      </c>
      <c r="Z981" s="68">
        <v>41930</v>
      </c>
      <c r="AA981" s="68">
        <v>43875</v>
      </c>
      <c r="AB981">
        <v>179</v>
      </c>
      <c r="AC981" t="s">
        <v>15615</v>
      </c>
    </row>
    <row r="982" spans="1:29" x14ac:dyDescent="0.3">
      <c r="A982" t="s">
        <v>14030</v>
      </c>
      <c r="B982">
        <v>480</v>
      </c>
      <c r="C982" t="str">
        <f>VLOOKUP($B982,Hosts!$A:$M,10,0)</f>
        <v>Within a few hours</v>
      </c>
      <c r="D982" s="70">
        <f>VLOOKUP($B982,Hosts!$A:$M,11,0)</f>
        <v>1</v>
      </c>
      <c r="E982" s="70">
        <f>VLOOKUP($B982,Hosts!$A:$M,12,0)</f>
        <v>0.64</v>
      </c>
      <c r="F982" t="str">
        <f>VLOOKUP($B982,Hosts!$A:$M,13,0)</f>
        <v>No</v>
      </c>
      <c r="G982" t="str">
        <f>INDEX(Hosts!$A:$M, MATCH(Places!$B982,Hosts!$A:$A,0), MATCH(Places!G$1,Hosts!$A$1:$M$1,0))</f>
        <v>Within a few hours</v>
      </c>
      <c r="H982" s="70">
        <f>INDEX(Hosts!$A:$M, MATCH(Places!$B982,Hosts!$A:$A,0), MATCH(Places!H$1,Hosts!$A$1:$M$1,0))</f>
        <v>1</v>
      </c>
      <c r="I982" s="70">
        <f>INDEX(Hosts!$A:$M, MATCH(Places!$B982,Hosts!$A:$A,0), MATCH(Places!I$1,Hosts!$A$1:$M$1,0))</f>
        <v>0.64</v>
      </c>
      <c r="J982" t="str">
        <f>INDEX(Hosts!$A:$M, MATCH(Places!$B982,Hosts!$A:$A,0), MATCH(Places!J$1,Hosts!$A$1:$M$1,0))</f>
        <v>No</v>
      </c>
      <c r="K982">
        <v>8</v>
      </c>
      <c r="L982" t="str">
        <f>VLOOKUP($K982,Neighborhoods!$A:$C,2,0)</f>
        <v>Brooklyn</v>
      </c>
      <c r="M982" t="str">
        <f>VLOOKUP($K982,Neighborhoods!$A:$C,3,0)</f>
        <v>Bushwick</v>
      </c>
      <c r="N982" t="str">
        <f>INDEX(Neighborhoods!$A:$C, MATCH(Places!$K982,Neighborhoods!$A:$A,0), MATCH(Places!N$1,Neighborhoods!$A$1:$C$1,0))</f>
        <v>Brooklyn</v>
      </c>
      <c r="O982" t="str">
        <f>INDEX(Neighborhoods!$A:$C, MATCH(Places!$K982,Neighborhoods!$A:$A,0), MATCH(Places!O$1,Neighborhoods!$A$1:$C$1,0))</f>
        <v>Bushwick</v>
      </c>
      <c r="P982" t="s">
        <v>1</v>
      </c>
      <c r="Q982" t="str">
        <f t="shared" si="60"/>
        <v>Yes</v>
      </c>
      <c r="R982">
        <v>2</v>
      </c>
      <c r="S982" t="str">
        <f t="shared" si="61"/>
        <v>Small</v>
      </c>
      <c r="T982" s="50">
        <v>30</v>
      </c>
      <c r="U982" s="70">
        <f t="shared" si="62"/>
        <v>0.03</v>
      </c>
      <c r="V982" s="52">
        <v>4.3899999999999997</v>
      </c>
      <c r="W982" s="52" t="str" cm="1">
        <f t="array" ref="W982">_xlfn.SWITCH(ROUND(V982,0),5,"Excellent",4,"Good",3,"Ok","Bad")</f>
        <v>Good</v>
      </c>
      <c r="X982">
        <v>57</v>
      </c>
      <c r="Y982" t="str">
        <f t="shared" si="63"/>
        <v>No</v>
      </c>
      <c r="Z982" s="68">
        <v>41947</v>
      </c>
      <c r="AA982" s="68">
        <v>43878</v>
      </c>
      <c r="AB982">
        <v>2</v>
      </c>
      <c r="AC982" t="s">
        <v>15615</v>
      </c>
    </row>
    <row r="983" spans="1:29" x14ac:dyDescent="0.3">
      <c r="A983" t="s">
        <v>13402</v>
      </c>
      <c r="B983">
        <v>843</v>
      </c>
      <c r="C983" t="str">
        <f>VLOOKUP($B983,Hosts!$A:$M,10,0)</f>
        <v>Within a day</v>
      </c>
      <c r="D983" s="70">
        <f>VLOOKUP($B983,Hosts!$A:$M,11,0)</f>
        <v>1</v>
      </c>
      <c r="E983" s="70">
        <f>VLOOKUP($B983,Hosts!$A:$M,12,0)</f>
        <v>0.6</v>
      </c>
      <c r="F983" t="str">
        <f>VLOOKUP($B983,Hosts!$A:$M,13,0)</f>
        <v>Yes</v>
      </c>
      <c r="G983" t="str">
        <f>INDEX(Hosts!$A:$M, MATCH(Places!$B983,Hosts!$A:$A,0), MATCH(Places!G$1,Hosts!$A$1:$M$1,0))</f>
        <v>Within a day</v>
      </c>
      <c r="H983" s="70">
        <f>INDEX(Hosts!$A:$M, MATCH(Places!$B983,Hosts!$A:$A,0), MATCH(Places!H$1,Hosts!$A$1:$M$1,0))</f>
        <v>1</v>
      </c>
      <c r="I983" s="70">
        <f>INDEX(Hosts!$A:$M, MATCH(Places!$B983,Hosts!$A:$A,0), MATCH(Places!I$1,Hosts!$A$1:$M$1,0))</f>
        <v>0.6</v>
      </c>
      <c r="J983" t="str">
        <f>INDEX(Hosts!$A:$M, MATCH(Places!$B983,Hosts!$A:$A,0), MATCH(Places!J$1,Hosts!$A$1:$M$1,0))</f>
        <v>Yes</v>
      </c>
      <c r="K983">
        <v>12</v>
      </c>
      <c r="L983" t="str">
        <f>VLOOKUP($K983,Neighborhoods!$A:$C,2,0)</f>
        <v>Brooklyn</v>
      </c>
      <c r="M983" t="str">
        <f>VLOOKUP($K983,Neighborhoods!$A:$C,3,0)</f>
        <v>Williamsburg</v>
      </c>
      <c r="N983" t="str">
        <f>INDEX(Neighborhoods!$A:$C, MATCH(Places!$K983,Neighborhoods!$A:$A,0), MATCH(Places!N$1,Neighborhoods!$A$1:$C$1,0))</f>
        <v>Brooklyn</v>
      </c>
      <c r="O983" t="str">
        <f>INDEX(Neighborhoods!$A:$C, MATCH(Places!$K983,Neighborhoods!$A:$A,0), MATCH(Places!O$1,Neighborhoods!$A$1:$C$1,0))</f>
        <v>Williamsburg</v>
      </c>
      <c r="P983" t="s">
        <v>11822</v>
      </c>
      <c r="Q983" t="str">
        <f t="shared" si="60"/>
        <v>No</v>
      </c>
      <c r="R983">
        <v>4</v>
      </c>
      <c r="S983" t="str">
        <f t="shared" si="61"/>
        <v>Medium</v>
      </c>
      <c r="T983" s="50">
        <v>250</v>
      </c>
      <c r="U983" s="70">
        <f t="shared" si="62"/>
        <v>0.04</v>
      </c>
      <c r="V983" s="52">
        <v>5</v>
      </c>
      <c r="W983" s="52" t="str" cm="1">
        <f t="array" ref="W983">_xlfn.SWITCH(ROUND(V983,0),5,"Excellent",4,"Good",3,"Ok","Bad")</f>
        <v>Excellent</v>
      </c>
      <c r="X983">
        <v>43</v>
      </c>
      <c r="Y983" t="str">
        <f t="shared" si="63"/>
        <v>No</v>
      </c>
      <c r="Z983" s="68">
        <v>42005</v>
      </c>
      <c r="AA983" s="68">
        <v>43832</v>
      </c>
      <c r="AB983">
        <v>4</v>
      </c>
      <c r="AC983" t="s">
        <v>15615</v>
      </c>
    </row>
    <row r="984" spans="1:29" x14ac:dyDescent="0.3">
      <c r="A984" t="s">
        <v>734</v>
      </c>
      <c r="B984">
        <v>776</v>
      </c>
      <c r="C984" t="str">
        <f>VLOOKUP($B984,Hosts!$A:$M,10,0)</f>
        <v>Within a few hours</v>
      </c>
      <c r="D984" s="70">
        <f>VLOOKUP($B984,Hosts!$A:$M,11,0)</f>
        <v>1</v>
      </c>
      <c r="E984" s="70">
        <f>VLOOKUP($B984,Hosts!$A:$M,12,0)</f>
        <v>0.5</v>
      </c>
      <c r="F984" t="str">
        <f>VLOOKUP($B984,Hosts!$A:$M,13,0)</f>
        <v>No</v>
      </c>
      <c r="G984" t="str">
        <f>INDEX(Hosts!$A:$M, MATCH(Places!$B984,Hosts!$A:$A,0), MATCH(Places!G$1,Hosts!$A$1:$M$1,0))</f>
        <v>Within a few hours</v>
      </c>
      <c r="H984" s="70">
        <f>INDEX(Hosts!$A:$M, MATCH(Places!$B984,Hosts!$A:$A,0), MATCH(Places!H$1,Hosts!$A$1:$M$1,0))</f>
        <v>1</v>
      </c>
      <c r="I984" s="70">
        <f>INDEX(Hosts!$A:$M, MATCH(Places!$B984,Hosts!$A:$A,0), MATCH(Places!I$1,Hosts!$A$1:$M$1,0))</f>
        <v>0.5</v>
      </c>
      <c r="J984" t="str">
        <f>INDEX(Hosts!$A:$M, MATCH(Places!$B984,Hosts!$A:$A,0), MATCH(Places!J$1,Hosts!$A$1:$M$1,0))</f>
        <v>No</v>
      </c>
      <c r="K984">
        <v>21</v>
      </c>
      <c r="L984" t="str">
        <f>VLOOKUP($K984,Neighborhoods!$A:$C,2,0)</f>
        <v>Queens</v>
      </c>
      <c r="M984" t="str">
        <f>VLOOKUP($K984,Neighborhoods!$A:$C,3,0)</f>
        <v>Astoria</v>
      </c>
      <c r="N984" t="str">
        <f>INDEX(Neighborhoods!$A:$C, MATCH(Places!$K984,Neighborhoods!$A:$A,0), MATCH(Places!N$1,Neighborhoods!$A$1:$C$1,0))</f>
        <v>Queens</v>
      </c>
      <c r="O984" t="str">
        <f>INDEX(Neighborhoods!$A:$C, MATCH(Places!$K984,Neighborhoods!$A:$A,0), MATCH(Places!O$1,Neighborhoods!$A$1:$C$1,0))</f>
        <v>Astoria</v>
      </c>
      <c r="P984" t="s">
        <v>1</v>
      </c>
      <c r="Q984" t="str">
        <f t="shared" si="60"/>
        <v>Yes</v>
      </c>
      <c r="R984">
        <v>1</v>
      </c>
      <c r="S984" t="str">
        <f t="shared" si="61"/>
        <v>Small</v>
      </c>
      <c r="T984" s="50">
        <v>39</v>
      </c>
      <c r="U984" s="70">
        <f t="shared" si="62"/>
        <v>0.03</v>
      </c>
      <c r="V984" s="52">
        <v>4.67</v>
      </c>
      <c r="W984" s="52" t="str" cm="1">
        <f t="array" ref="W984">_xlfn.SWITCH(ROUND(V984,0),5,"Excellent",4,"Good",3,"Ok","Bad")</f>
        <v>Excellent</v>
      </c>
      <c r="X984">
        <v>6</v>
      </c>
      <c r="Y984" t="str">
        <f t="shared" si="63"/>
        <v>No</v>
      </c>
      <c r="Z984" s="68">
        <v>42187</v>
      </c>
      <c r="AA984" s="68">
        <v>43861</v>
      </c>
      <c r="AB984">
        <v>364</v>
      </c>
      <c r="AC984" t="s">
        <v>15615</v>
      </c>
    </row>
    <row r="985" spans="1:29" x14ac:dyDescent="0.3">
      <c r="A985" t="s">
        <v>13438</v>
      </c>
      <c r="B985">
        <v>776</v>
      </c>
      <c r="C985" t="str">
        <f>VLOOKUP($B985,Hosts!$A:$M,10,0)</f>
        <v>Within a few hours</v>
      </c>
      <c r="D985" s="70">
        <f>VLOOKUP($B985,Hosts!$A:$M,11,0)</f>
        <v>1</v>
      </c>
      <c r="E985" s="70">
        <f>VLOOKUP($B985,Hosts!$A:$M,12,0)</f>
        <v>0.5</v>
      </c>
      <c r="F985" t="str">
        <f>VLOOKUP($B985,Hosts!$A:$M,13,0)</f>
        <v>No</v>
      </c>
      <c r="G985" t="str">
        <f>INDEX(Hosts!$A:$M, MATCH(Places!$B985,Hosts!$A:$A,0), MATCH(Places!G$1,Hosts!$A$1:$M$1,0))</f>
        <v>Within a few hours</v>
      </c>
      <c r="H985" s="70">
        <f>INDEX(Hosts!$A:$M, MATCH(Places!$B985,Hosts!$A:$A,0), MATCH(Places!H$1,Hosts!$A$1:$M$1,0))</f>
        <v>1</v>
      </c>
      <c r="I985" s="70">
        <f>INDEX(Hosts!$A:$M, MATCH(Places!$B985,Hosts!$A:$A,0), MATCH(Places!I$1,Hosts!$A$1:$M$1,0))</f>
        <v>0.5</v>
      </c>
      <c r="J985" t="str">
        <f>INDEX(Hosts!$A:$M, MATCH(Places!$B985,Hosts!$A:$A,0), MATCH(Places!J$1,Hosts!$A$1:$M$1,0))</f>
        <v>No</v>
      </c>
      <c r="K985">
        <v>21</v>
      </c>
      <c r="L985" t="str">
        <f>VLOOKUP($K985,Neighborhoods!$A:$C,2,0)</f>
        <v>Queens</v>
      </c>
      <c r="M985" t="str">
        <f>VLOOKUP($K985,Neighborhoods!$A:$C,3,0)</f>
        <v>Astoria</v>
      </c>
      <c r="N985" t="str">
        <f>INDEX(Neighborhoods!$A:$C, MATCH(Places!$K985,Neighborhoods!$A:$A,0), MATCH(Places!N$1,Neighborhoods!$A$1:$C$1,0))</f>
        <v>Queens</v>
      </c>
      <c r="O985" t="str">
        <f>INDEX(Neighborhoods!$A:$C, MATCH(Places!$K985,Neighborhoods!$A:$A,0), MATCH(Places!O$1,Neighborhoods!$A$1:$C$1,0))</f>
        <v>Astoria</v>
      </c>
      <c r="P985" t="s">
        <v>1</v>
      </c>
      <c r="Q985" t="str">
        <f t="shared" si="60"/>
        <v>Yes</v>
      </c>
      <c r="R985">
        <v>1</v>
      </c>
      <c r="S985" t="str">
        <f t="shared" si="61"/>
        <v>Small</v>
      </c>
      <c r="T985" s="50">
        <v>40</v>
      </c>
      <c r="U985" s="70">
        <f t="shared" si="62"/>
        <v>0.03</v>
      </c>
      <c r="V985" s="52">
        <v>4.8</v>
      </c>
      <c r="W985" s="52" t="str" cm="1">
        <f t="array" ref="W985">_xlfn.SWITCH(ROUND(V985,0),5,"Excellent",4,"Good",3,"Ok","Bad")</f>
        <v>Excellent</v>
      </c>
      <c r="X985">
        <v>15</v>
      </c>
      <c r="Y985" t="str">
        <f t="shared" si="63"/>
        <v>No</v>
      </c>
      <c r="Z985" s="68">
        <v>42170</v>
      </c>
      <c r="AA985" s="68">
        <v>43905</v>
      </c>
      <c r="AB985">
        <v>364</v>
      </c>
      <c r="AC985" t="s">
        <v>15615</v>
      </c>
    </row>
    <row r="986" spans="1:29" x14ac:dyDescent="0.3">
      <c r="A986" t="s">
        <v>735</v>
      </c>
      <c r="B986">
        <v>1930</v>
      </c>
      <c r="C986" t="str">
        <f>VLOOKUP($B986,Hosts!$A:$M,10,0)</f>
        <v>Within a few hours</v>
      </c>
      <c r="D986" s="70">
        <f>VLOOKUP($B986,Hosts!$A:$M,11,0)</f>
        <v>1</v>
      </c>
      <c r="E986" s="70">
        <f>VLOOKUP($B986,Hosts!$A:$M,12,0)</f>
        <v>1</v>
      </c>
      <c r="F986" t="str">
        <f>VLOOKUP($B986,Hosts!$A:$M,13,0)</f>
        <v>Yes</v>
      </c>
      <c r="G986" t="str">
        <f>INDEX(Hosts!$A:$M, MATCH(Places!$B986,Hosts!$A:$A,0), MATCH(Places!G$1,Hosts!$A$1:$M$1,0))</f>
        <v>Within a few hours</v>
      </c>
      <c r="H986" s="70">
        <f>INDEX(Hosts!$A:$M, MATCH(Places!$B986,Hosts!$A:$A,0), MATCH(Places!H$1,Hosts!$A$1:$M$1,0))</f>
        <v>1</v>
      </c>
      <c r="I986" s="70">
        <f>INDEX(Hosts!$A:$M, MATCH(Places!$B986,Hosts!$A:$A,0), MATCH(Places!I$1,Hosts!$A$1:$M$1,0))</f>
        <v>1</v>
      </c>
      <c r="J986" t="str">
        <f>INDEX(Hosts!$A:$M, MATCH(Places!$B986,Hosts!$A:$A,0), MATCH(Places!J$1,Hosts!$A$1:$M$1,0))</f>
        <v>Yes</v>
      </c>
      <c r="K986">
        <v>14</v>
      </c>
      <c r="L986" t="str">
        <f>VLOOKUP($K986,Neighborhoods!$A:$C,2,0)</f>
        <v>Manhattan</v>
      </c>
      <c r="M986" t="str">
        <f>VLOOKUP($K986,Neighborhoods!$A:$C,3,0)</f>
        <v>East Harlem</v>
      </c>
      <c r="N986" t="str">
        <f>INDEX(Neighborhoods!$A:$C, MATCH(Places!$K986,Neighborhoods!$A:$A,0), MATCH(Places!N$1,Neighborhoods!$A$1:$C$1,0))</f>
        <v>Manhattan</v>
      </c>
      <c r="O986" t="str">
        <f>INDEX(Neighborhoods!$A:$C, MATCH(Places!$K986,Neighborhoods!$A:$A,0), MATCH(Places!O$1,Neighborhoods!$A$1:$C$1,0))</f>
        <v>East Harlem</v>
      </c>
      <c r="P986" t="s">
        <v>1</v>
      </c>
      <c r="Q986" t="str">
        <f t="shared" si="60"/>
        <v>Yes</v>
      </c>
      <c r="R986">
        <v>2</v>
      </c>
      <c r="S986" t="str">
        <f t="shared" si="61"/>
        <v>Small</v>
      </c>
      <c r="T986" s="50">
        <v>100</v>
      </c>
      <c r="U986" s="70">
        <f t="shared" si="62"/>
        <v>0.03</v>
      </c>
      <c r="V986" s="52">
        <v>4.8899999999999997</v>
      </c>
      <c r="W986" s="52" t="str" cm="1">
        <f t="array" ref="W986">_xlfn.SWITCH(ROUND(V986,0),5,"Excellent",4,"Good",3,"Ok","Bad")</f>
        <v>Excellent</v>
      </c>
      <c r="X986">
        <v>167</v>
      </c>
      <c r="Y986" t="str">
        <f t="shared" si="63"/>
        <v>Yes</v>
      </c>
      <c r="Z986" s="68">
        <v>41941</v>
      </c>
      <c r="AA986" s="68">
        <v>43822</v>
      </c>
      <c r="AB986">
        <v>200</v>
      </c>
      <c r="AC986" t="s">
        <v>15615</v>
      </c>
    </row>
    <row r="987" spans="1:29" x14ac:dyDescent="0.3">
      <c r="A987" t="s">
        <v>736</v>
      </c>
      <c r="B987">
        <v>1931</v>
      </c>
      <c r="C987" t="str">
        <f>VLOOKUP($B987,Hosts!$A:$M,10,0)</f>
        <v>Within a day</v>
      </c>
      <c r="D987" s="70">
        <f>VLOOKUP($B987,Hosts!$A:$M,11,0)</f>
        <v>1</v>
      </c>
      <c r="E987" s="70">
        <f>VLOOKUP($B987,Hosts!$A:$M,12,0)</f>
        <v>0.89</v>
      </c>
      <c r="F987" t="str">
        <f>VLOOKUP($B987,Hosts!$A:$M,13,0)</f>
        <v>Yes</v>
      </c>
      <c r="G987" t="str">
        <f>INDEX(Hosts!$A:$M, MATCH(Places!$B987,Hosts!$A:$A,0), MATCH(Places!G$1,Hosts!$A$1:$M$1,0))</f>
        <v>Within a day</v>
      </c>
      <c r="H987" s="70">
        <f>INDEX(Hosts!$A:$M, MATCH(Places!$B987,Hosts!$A:$A,0), MATCH(Places!H$1,Hosts!$A$1:$M$1,0))</f>
        <v>1</v>
      </c>
      <c r="I987" s="70">
        <f>INDEX(Hosts!$A:$M, MATCH(Places!$B987,Hosts!$A:$A,0), MATCH(Places!I$1,Hosts!$A$1:$M$1,0))</f>
        <v>0.89</v>
      </c>
      <c r="J987" t="str">
        <f>INDEX(Hosts!$A:$M, MATCH(Places!$B987,Hosts!$A:$A,0), MATCH(Places!J$1,Hosts!$A$1:$M$1,0))</f>
        <v>Yes</v>
      </c>
      <c r="K987">
        <v>21</v>
      </c>
      <c r="L987" t="str">
        <f>VLOOKUP($K987,Neighborhoods!$A:$C,2,0)</f>
        <v>Queens</v>
      </c>
      <c r="M987" t="str">
        <f>VLOOKUP($K987,Neighborhoods!$A:$C,3,0)</f>
        <v>Astoria</v>
      </c>
      <c r="N987" t="str">
        <f>INDEX(Neighborhoods!$A:$C, MATCH(Places!$K987,Neighborhoods!$A:$A,0), MATCH(Places!N$1,Neighborhoods!$A$1:$C$1,0))</f>
        <v>Queens</v>
      </c>
      <c r="O987" t="str">
        <f>INDEX(Neighborhoods!$A:$C, MATCH(Places!$K987,Neighborhoods!$A:$A,0), MATCH(Places!O$1,Neighborhoods!$A$1:$C$1,0))</f>
        <v>Astoria</v>
      </c>
      <c r="P987" t="s">
        <v>11822</v>
      </c>
      <c r="Q987" t="str">
        <f t="shared" si="60"/>
        <v>No</v>
      </c>
      <c r="R987">
        <v>4</v>
      </c>
      <c r="S987" t="str">
        <f t="shared" si="61"/>
        <v>Medium</v>
      </c>
      <c r="T987" s="50">
        <v>129</v>
      </c>
      <c r="U987" s="70">
        <f t="shared" si="62"/>
        <v>0.03</v>
      </c>
      <c r="V987" s="52">
        <v>4.99</v>
      </c>
      <c r="W987" s="52" t="str" cm="1">
        <f t="array" ref="W987">_xlfn.SWITCH(ROUND(V987,0),5,"Excellent",4,"Good",3,"Ok","Bad")</f>
        <v>Excellent</v>
      </c>
      <c r="X987">
        <v>112</v>
      </c>
      <c r="Y987" t="str">
        <f t="shared" si="63"/>
        <v>Yes</v>
      </c>
      <c r="Z987" s="68">
        <v>41926</v>
      </c>
      <c r="AA987" s="68">
        <v>43269</v>
      </c>
      <c r="AB987">
        <v>1</v>
      </c>
      <c r="AC987" t="s">
        <v>15615</v>
      </c>
    </row>
    <row r="988" spans="1:29" x14ac:dyDescent="0.3">
      <c r="A988" t="s">
        <v>737</v>
      </c>
      <c r="B988">
        <v>126</v>
      </c>
      <c r="C988" t="str">
        <f>VLOOKUP($B988,Hosts!$A:$M,10,0)</f>
        <v>Within an hour</v>
      </c>
      <c r="D988" s="70">
        <f>VLOOKUP($B988,Hosts!$A:$M,11,0)</f>
        <v>0.82</v>
      </c>
      <c r="E988" s="70">
        <f>VLOOKUP($B988,Hosts!$A:$M,12,0)</f>
        <v>1</v>
      </c>
      <c r="F988" t="str">
        <f>VLOOKUP($B988,Hosts!$A:$M,13,0)</f>
        <v>No</v>
      </c>
      <c r="G988" t="str">
        <f>INDEX(Hosts!$A:$M, MATCH(Places!$B988,Hosts!$A:$A,0), MATCH(Places!G$1,Hosts!$A$1:$M$1,0))</f>
        <v>Within an hour</v>
      </c>
      <c r="H988" s="70">
        <f>INDEX(Hosts!$A:$M, MATCH(Places!$B988,Hosts!$A:$A,0), MATCH(Places!H$1,Hosts!$A$1:$M$1,0))</f>
        <v>0.82</v>
      </c>
      <c r="I988" s="70">
        <f>INDEX(Hosts!$A:$M, MATCH(Places!$B988,Hosts!$A:$A,0), MATCH(Places!I$1,Hosts!$A$1:$M$1,0))</f>
        <v>1</v>
      </c>
      <c r="J988" t="str">
        <f>INDEX(Hosts!$A:$M, MATCH(Places!$B988,Hosts!$A:$A,0), MATCH(Places!J$1,Hosts!$A$1:$M$1,0))</f>
        <v>No</v>
      </c>
      <c r="K988">
        <v>11</v>
      </c>
      <c r="L988" t="str">
        <f>VLOOKUP($K988,Neighborhoods!$A:$C,2,0)</f>
        <v>Brooklyn</v>
      </c>
      <c r="M988" t="str">
        <f>VLOOKUP($K988,Neighborhoods!$A:$C,3,0)</f>
        <v>Greenpoint</v>
      </c>
      <c r="N988" t="str">
        <f>INDEX(Neighborhoods!$A:$C, MATCH(Places!$K988,Neighborhoods!$A:$A,0), MATCH(Places!N$1,Neighborhoods!$A$1:$C$1,0))</f>
        <v>Brooklyn</v>
      </c>
      <c r="O988" t="str">
        <f>INDEX(Neighborhoods!$A:$C, MATCH(Places!$K988,Neighborhoods!$A:$A,0), MATCH(Places!O$1,Neighborhoods!$A$1:$C$1,0))</f>
        <v>Greenpoint</v>
      </c>
      <c r="P988" t="s">
        <v>11822</v>
      </c>
      <c r="Q988" t="str">
        <f t="shared" si="60"/>
        <v>No</v>
      </c>
      <c r="R988">
        <v>4</v>
      </c>
      <c r="S988" t="str">
        <f t="shared" si="61"/>
        <v>Medium</v>
      </c>
      <c r="T988" s="50">
        <v>154</v>
      </c>
      <c r="U988" s="70">
        <f t="shared" si="62"/>
        <v>0.03</v>
      </c>
      <c r="V988" s="52">
        <v>4.8600000000000003</v>
      </c>
      <c r="W988" s="52" t="str" cm="1">
        <f t="array" ref="W988">_xlfn.SWITCH(ROUND(V988,0),5,"Excellent",4,"Good",3,"Ok","Bad")</f>
        <v>Excellent</v>
      </c>
      <c r="X988">
        <v>7</v>
      </c>
      <c r="Y988" t="str">
        <f t="shared" si="63"/>
        <v>No</v>
      </c>
      <c r="Z988" s="68">
        <v>41997</v>
      </c>
      <c r="AA988" s="68">
        <v>42598</v>
      </c>
      <c r="AB988">
        <v>0</v>
      </c>
      <c r="AC988" t="s">
        <v>15616</v>
      </c>
    </row>
    <row r="989" spans="1:29" x14ac:dyDescent="0.3">
      <c r="A989" t="s">
        <v>738</v>
      </c>
      <c r="B989">
        <v>1932</v>
      </c>
      <c r="C989" t="str">
        <f>VLOOKUP($B989,Hosts!$A:$M,10,0)</f>
        <v>A few days or more</v>
      </c>
      <c r="D989" s="70">
        <f>VLOOKUP($B989,Hosts!$A:$M,11,0)</f>
        <v>0</v>
      </c>
      <c r="E989" s="70">
        <f>VLOOKUP($B989,Hosts!$A:$M,12,0)</f>
        <v>0.43</v>
      </c>
      <c r="F989" t="str">
        <f>VLOOKUP($B989,Hosts!$A:$M,13,0)</f>
        <v>No</v>
      </c>
      <c r="G989" t="str">
        <f>INDEX(Hosts!$A:$M, MATCH(Places!$B989,Hosts!$A:$A,0), MATCH(Places!G$1,Hosts!$A$1:$M$1,0))</f>
        <v>A few days or more</v>
      </c>
      <c r="H989" s="70">
        <f>INDEX(Hosts!$A:$M, MATCH(Places!$B989,Hosts!$A:$A,0), MATCH(Places!H$1,Hosts!$A$1:$M$1,0))</f>
        <v>0</v>
      </c>
      <c r="I989" s="70">
        <f>INDEX(Hosts!$A:$M, MATCH(Places!$B989,Hosts!$A:$A,0), MATCH(Places!I$1,Hosts!$A$1:$M$1,0))</f>
        <v>0.43</v>
      </c>
      <c r="J989" t="str">
        <f>INDEX(Hosts!$A:$M, MATCH(Places!$B989,Hosts!$A:$A,0), MATCH(Places!J$1,Hosts!$A$1:$M$1,0))</f>
        <v>No</v>
      </c>
      <c r="K989">
        <v>25</v>
      </c>
      <c r="L989" t="str">
        <f>VLOOKUP($K989,Neighborhoods!$A:$C,2,0)</f>
        <v>Queens</v>
      </c>
      <c r="M989" t="str">
        <f>VLOOKUP($K989,Neighborhoods!$A:$C,3,0)</f>
        <v>Ridgewood</v>
      </c>
      <c r="N989" t="str">
        <f>INDEX(Neighborhoods!$A:$C, MATCH(Places!$K989,Neighborhoods!$A:$A,0), MATCH(Places!N$1,Neighborhoods!$A$1:$C$1,0))</f>
        <v>Queens</v>
      </c>
      <c r="O989" t="str">
        <f>INDEX(Neighborhoods!$A:$C, MATCH(Places!$K989,Neighborhoods!$A:$A,0), MATCH(Places!O$1,Neighborhoods!$A$1:$C$1,0))</f>
        <v>Ridgewood</v>
      </c>
      <c r="P989" t="s">
        <v>1</v>
      </c>
      <c r="Q989" t="str">
        <f t="shared" si="60"/>
        <v>Yes</v>
      </c>
      <c r="R989">
        <v>2</v>
      </c>
      <c r="S989" t="str">
        <f t="shared" si="61"/>
        <v>Small</v>
      </c>
      <c r="T989" s="50">
        <v>49</v>
      </c>
      <c r="U989" s="70">
        <f t="shared" si="62"/>
        <v>0.03</v>
      </c>
      <c r="V989" s="52">
        <v>4.97</v>
      </c>
      <c r="W989" s="52" t="str" cm="1">
        <f t="array" ref="W989">_xlfn.SWITCH(ROUND(V989,0),5,"Excellent",4,"Good",3,"Ok","Bad")</f>
        <v>Excellent</v>
      </c>
      <c r="X989">
        <v>39</v>
      </c>
      <c r="Y989" t="str">
        <f t="shared" si="63"/>
        <v>No</v>
      </c>
      <c r="Z989" s="68">
        <v>42141</v>
      </c>
      <c r="AA989" s="68">
        <v>43951</v>
      </c>
      <c r="AB989">
        <v>365</v>
      </c>
      <c r="AC989" t="s">
        <v>15615</v>
      </c>
    </row>
    <row r="990" spans="1:29" x14ac:dyDescent="0.3">
      <c r="A990" t="s">
        <v>739</v>
      </c>
      <c r="B990">
        <v>1927</v>
      </c>
      <c r="C990" t="str">
        <f>VLOOKUP($B990,Hosts!$A:$M,10,0)</f>
        <v>Within an hour</v>
      </c>
      <c r="D990" s="70">
        <f>VLOOKUP($B990,Hosts!$A:$M,11,0)</f>
        <v>1</v>
      </c>
      <c r="E990" s="70">
        <f>VLOOKUP($B990,Hosts!$A:$M,12,0)</f>
        <v>1</v>
      </c>
      <c r="F990" t="str">
        <f>VLOOKUP($B990,Hosts!$A:$M,13,0)</f>
        <v>No</v>
      </c>
      <c r="G990" t="str">
        <f>INDEX(Hosts!$A:$M, MATCH(Places!$B990,Hosts!$A:$A,0), MATCH(Places!G$1,Hosts!$A$1:$M$1,0))</f>
        <v>Within an hour</v>
      </c>
      <c r="H990" s="70">
        <f>INDEX(Hosts!$A:$M, MATCH(Places!$B990,Hosts!$A:$A,0), MATCH(Places!H$1,Hosts!$A$1:$M$1,0))</f>
        <v>1</v>
      </c>
      <c r="I990" s="70">
        <f>INDEX(Hosts!$A:$M, MATCH(Places!$B990,Hosts!$A:$A,0), MATCH(Places!I$1,Hosts!$A$1:$M$1,0))</f>
        <v>1</v>
      </c>
      <c r="J990" t="str">
        <f>INDEX(Hosts!$A:$M, MATCH(Places!$B990,Hosts!$A:$A,0), MATCH(Places!J$1,Hosts!$A$1:$M$1,0))</f>
        <v>No</v>
      </c>
      <c r="K990">
        <v>14</v>
      </c>
      <c r="L990" t="str">
        <f>VLOOKUP($K990,Neighborhoods!$A:$C,2,0)</f>
        <v>Manhattan</v>
      </c>
      <c r="M990" t="str">
        <f>VLOOKUP($K990,Neighborhoods!$A:$C,3,0)</f>
        <v>East Harlem</v>
      </c>
      <c r="N990" t="str">
        <f>INDEX(Neighborhoods!$A:$C, MATCH(Places!$K990,Neighborhoods!$A:$A,0), MATCH(Places!N$1,Neighborhoods!$A$1:$C$1,0))</f>
        <v>Manhattan</v>
      </c>
      <c r="O990" t="str">
        <f>INDEX(Neighborhoods!$A:$C, MATCH(Places!$K990,Neighborhoods!$A:$A,0), MATCH(Places!O$1,Neighborhoods!$A$1:$C$1,0))</f>
        <v>East Harlem</v>
      </c>
      <c r="P990" t="s">
        <v>11822</v>
      </c>
      <c r="Q990" t="str">
        <f t="shared" si="60"/>
        <v>No</v>
      </c>
      <c r="R990">
        <v>6</v>
      </c>
      <c r="S990" t="str">
        <f t="shared" si="61"/>
        <v>Large</v>
      </c>
      <c r="T990" s="50">
        <v>150</v>
      </c>
      <c r="U990" s="70">
        <f t="shared" si="62"/>
        <v>0.03</v>
      </c>
      <c r="V990" s="52">
        <v>4.74</v>
      </c>
      <c r="W990" s="52" t="str" cm="1">
        <f t="array" ref="W990">_xlfn.SWITCH(ROUND(V990,0),5,"Excellent",4,"Good",3,"Ok","Bad")</f>
        <v>Excellent</v>
      </c>
      <c r="X990">
        <v>185</v>
      </c>
      <c r="Y990" t="str">
        <f t="shared" si="63"/>
        <v>No</v>
      </c>
      <c r="Z990" s="68">
        <v>41946</v>
      </c>
      <c r="AA990" s="68">
        <v>43901</v>
      </c>
      <c r="AB990">
        <v>347</v>
      </c>
      <c r="AC990" t="s">
        <v>15616</v>
      </c>
    </row>
    <row r="991" spans="1:29" x14ac:dyDescent="0.3">
      <c r="A991" t="s">
        <v>740</v>
      </c>
      <c r="B991">
        <v>1422</v>
      </c>
      <c r="C991" t="str">
        <f>VLOOKUP($B991,Hosts!$A:$M,10,0)</f>
        <v>Within a day</v>
      </c>
      <c r="D991" s="70">
        <f>VLOOKUP($B991,Hosts!$A:$M,11,0)</f>
        <v>0.9</v>
      </c>
      <c r="E991" s="70">
        <f>VLOOKUP($B991,Hosts!$A:$M,12,0)</f>
        <v>0.73</v>
      </c>
      <c r="F991" t="str">
        <f>VLOOKUP($B991,Hosts!$A:$M,13,0)</f>
        <v>Yes</v>
      </c>
      <c r="G991" t="str">
        <f>INDEX(Hosts!$A:$M, MATCH(Places!$B991,Hosts!$A:$A,0), MATCH(Places!G$1,Hosts!$A$1:$M$1,0))</f>
        <v>Within a day</v>
      </c>
      <c r="H991" s="70">
        <f>INDEX(Hosts!$A:$M, MATCH(Places!$B991,Hosts!$A:$A,0), MATCH(Places!H$1,Hosts!$A$1:$M$1,0))</f>
        <v>0.9</v>
      </c>
      <c r="I991" s="70">
        <f>INDEX(Hosts!$A:$M, MATCH(Places!$B991,Hosts!$A:$A,0), MATCH(Places!I$1,Hosts!$A$1:$M$1,0))</f>
        <v>0.73</v>
      </c>
      <c r="J991" t="str">
        <f>INDEX(Hosts!$A:$M, MATCH(Places!$B991,Hosts!$A:$A,0), MATCH(Places!J$1,Hosts!$A$1:$M$1,0))</f>
        <v>Yes</v>
      </c>
      <c r="K991">
        <v>16</v>
      </c>
      <c r="L991" t="str">
        <f>VLOOKUP($K991,Neighborhoods!$A:$C,2,0)</f>
        <v>Manhattan</v>
      </c>
      <c r="M991" t="str">
        <f>VLOOKUP($K991,Neighborhoods!$A:$C,3,0)</f>
        <v>Harlem</v>
      </c>
      <c r="N991" t="str">
        <f>INDEX(Neighborhoods!$A:$C, MATCH(Places!$K991,Neighborhoods!$A:$A,0), MATCH(Places!N$1,Neighborhoods!$A$1:$C$1,0))</f>
        <v>Manhattan</v>
      </c>
      <c r="O991" t="str">
        <f>INDEX(Neighborhoods!$A:$C, MATCH(Places!$K991,Neighborhoods!$A:$A,0), MATCH(Places!O$1,Neighborhoods!$A$1:$C$1,0))</f>
        <v>Harlem</v>
      </c>
      <c r="P991" t="s">
        <v>11822</v>
      </c>
      <c r="Q991" t="str">
        <f t="shared" si="60"/>
        <v>No</v>
      </c>
      <c r="R991">
        <v>12</v>
      </c>
      <c r="S991" t="str">
        <f t="shared" si="61"/>
        <v>Large</v>
      </c>
      <c r="T991" s="50">
        <v>1000</v>
      </c>
      <c r="U991" s="70">
        <f t="shared" si="62"/>
        <v>7.0000000000000007E-2</v>
      </c>
      <c r="V991" s="52">
        <v>4.92</v>
      </c>
      <c r="W991" s="52" t="str" cm="1">
        <f t="array" ref="W991">_xlfn.SWITCH(ROUND(V991,0),5,"Excellent",4,"Good",3,"Ok","Bad")</f>
        <v>Excellent</v>
      </c>
      <c r="X991">
        <v>52</v>
      </c>
      <c r="Y991" t="str">
        <f t="shared" si="63"/>
        <v>No</v>
      </c>
      <c r="Z991" s="68">
        <v>42078</v>
      </c>
      <c r="AA991" s="68">
        <v>43906</v>
      </c>
      <c r="AB991">
        <v>244</v>
      </c>
      <c r="AC991" t="s">
        <v>15616</v>
      </c>
    </row>
    <row r="992" spans="1:29" x14ac:dyDescent="0.3">
      <c r="A992" t="s">
        <v>15420</v>
      </c>
      <c r="B992">
        <v>713</v>
      </c>
      <c r="C992" t="str">
        <f>VLOOKUP($B992,Hosts!$A:$M,10,0)</f>
        <v>Within an hour</v>
      </c>
      <c r="D992" s="70">
        <f>VLOOKUP($B992,Hosts!$A:$M,11,0)</f>
        <v>1</v>
      </c>
      <c r="E992" s="70">
        <f>VLOOKUP($B992,Hosts!$A:$M,12,0)</f>
        <v>1</v>
      </c>
      <c r="F992" t="str">
        <f>VLOOKUP($B992,Hosts!$A:$M,13,0)</f>
        <v>Yes</v>
      </c>
      <c r="G992" t="str">
        <f>INDEX(Hosts!$A:$M, MATCH(Places!$B992,Hosts!$A:$A,0), MATCH(Places!G$1,Hosts!$A$1:$M$1,0))</f>
        <v>Within an hour</v>
      </c>
      <c r="H992" s="70">
        <f>INDEX(Hosts!$A:$M, MATCH(Places!$B992,Hosts!$A:$A,0), MATCH(Places!H$1,Hosts!$A$1:$M$1,0))</f>
        <v>1</v>
      </c>
      <c r="I992" s="70">
        <f>INDEX(Hosts!$A:$M, MATCH(Places!$B992,Hosts!$A:$A,0), MATCH(Places!I$1,Hosts!$A$1:$M$1,0))</f>
        <v>1</v>
      </c>
      <c r="J992" t="str">
        <f>INDEX(Hosts!$A:$M, MATCH(Places!$B992,Hosts!$A:$A,0), MATCH(Places!J$1,Hosts!$A$1:$M$1,0))</f>
        <v>Yes</v>
      </c>
      <c r="K992">
        <v>16</v>
      </c>
      <c r="L992" t="str">
        <f>VLOOKUP($K992,Neighborhoods!$A:$C,2,0)</f>
        <v>Manhattan</v>
      </c>
      <c r="M992" t="str">
        <f>VLOOKUP($K992,Neighborhoods!$A:$C,3,0)</f>
        <v>Harlem</v>
      </c>
      <c r="N992" t="str">
        <f>INDEX(Neighborhoods!$A:$C, MATCH(Places!$K992,Neighborhoods!$A:$A,0), MATCH(Places!N$1,Neighborhoods!$A$1:$C$1,0))</f>
        <v>Manhattan</v>
      </c>
      <c r="O992" t="str">
        <f>INDEX(Neighborhoods!$A:$C, MATCH(Places!$K992,Neighborhoods!$A:$A,0), MATCH(Places!O$1,Neighborhoods!$A$1:$C$1,0))</f>
        <v>Harlem</v>
      </c>
      <c r="P992" t="s">
        <v>11822</v>
      </c>
      <c r="Q992" t="str">
        <f t="shared" si="60"/>
        <v>No</v>
      </c>
      <c r="R992">
        <v>10</v>
      </c>
      <c r="S992" t="str">
        <f t="shared" si="61"/>
        <v>Large</v>
      </c>
      <c r="T992" s="50">
        <v>321</v>
      </c>
      <c r="U992" s="70">
        <f t="shared" si="62"/>
        <v>0.04</v>
      </c>
      <c r="V992" s="52">
        <v>4.99</v>
      </c>
      <c r="W992" s="52" t="str" cm="1">
        <f t="array" ref="W992">_xlfn.SWITCH(ROUND(V992,0),5,"Excellent",4,"Good",3,"Ok","Bad")</f>
        <v>Excellent</v>
      </c>
      <c r="X992">
        <v>78</v>
      </c>
      <c r="Y992" t="str">
        <f t="shared" si="63"/>
        <v>No</v>
      </c>
      <c r="Z992" s="68">
        <v>42195</v>
      </c>
      <c r="AA992" s="68">
        <v>44052</v>
      </c>
      <c r="AB992">
        <v>2</v>
      </c>
      <c r="AC992" t="s">
        <v>15615</v>
      </c>
    </row>
    <row r="993" spans="1:29" x14ac:dyDescent="0.3">
      <c r="A993" t="s">
        <v>741</v>
      </c>
      <c r="B993">
        <v>1189</v>
      </c>
      <c r="C993" t="str">
        <f>VLOOKUP($B993,Hosts!$A:$M,10,0)</f>
        <v>Within a few hours</v>
      </c>
      <c r="D993" s="70">
        <f>VLOOKUP($B993,Hosts!$A:$M,11,0)</f>
        <v>1</v>
      </c>
      <c r="E993" s="70">
        <f>VLOOKUP($B993,Hosts!$A:$M,12,0)</f>
        <v>0.61</v>
      </c>
      <c r="F993" t="str">
        <f>VLOOKUP($B993,Hosts!$A:$M,13,0)</f>
        <v>No</v>
      </c>
      <c r="G993" t="str">
        <f>INDEX(Hosts!$A:$M, MATCH(Places!$B993,Hosts!$A:$A,0), MATCH(Places!G$1,Hosts!$A$1:$M$1,0))</f>
        <v>Within a few hours</v>
      </c>
      <c r="H993" s="70">
        <f>INDEX(Hosts!$A:$M, MATCH(Places!$B993,Hosts!$A:$A,0), MATCH(Places!H$1,Hosts!$A$1:$M$1,0))</f>
        <v>1</v>
      </c>
      <c r="I993" s="70">
        <f>INDEX(Hosts!$A:$M, MATCH(Places!$B993,Hosts!$A:$A,0), MATCH(Places!I$1,Hosts!$A$1:$M$1,0))</f>
        <v>0.61</v>
      </c>
      <c r="J993" t="str">
        <f>INDEX(Hosts!$A:$M, MATCH(Places!$B993,Hosts!$A:$A,0), MATCH(Places!J$1,Hosts!$A$1:$M$1,0))</f>
        <v>No</v>
      </c>
      <c r="K993">
        <v>12</v>
      </c>
      <c r="L993" t="str">
        <f>VLOOKUP($K993,Neighborhoods!$A:$C,2,0)</f>
        <v>Brooklyn</v>
      </c>
      <c r="M993" t="str">
        <f>VLOOKUP($K993,Neighborhoods!$A:$C,3,0)</f>
        <v>Williamsburg</v>
      </c>
      <c r="N993" t="str">
        <f>INDEX(Neighborhoods!$A:$C, MATCH(Places!$K993,Neighborhoods!$A:$A,0), MATCH(Places!N$1,Neighborhoods!$A$1:$C$1,0))</f>
        <v>Brooklyn</v>
      </c>
      <c r="O993" t="str">
        <f>INDEX(Neighborhoods!$A:$C, MATCH(Places!$K993,Neighborhoods!$A:$A,0), MATCH(Places!O$1,Neighborhoods!$A$1:$C$1,0))</f>
        <v>Williamsburg</v>
      </c>
      <c r="P993" t="s">
        <v>11822</v>
      </c>
      <c r="Q993" t="str">
        <f t="shared" si="60"/>
        <v>No</v>
      </c>
      <c r="R993">
        <v>4</v>
      </c>
      <c r="S993" t="str">
        <f t="shared" si="61"/>
        <v>Medium</v>
      </c>
      <c r="T993" s="50">
        <v>100</v>
      </c>
      <c r="U993" s="70">
        <f t="shared" si="62"/>
        <v>0.03</v>
      </c>
      <c r="V993" s="52">
        <v>4.99</v>
      </c>
      <c r="W993" s="52" t="str" cm="1">
        <f t="array" ref="W993">_xlfn.SWITCH(ROUND(V993,0),5,"Excellent",4,"Good",3,"Ok","Bad")</f>
        <v>Excellent</v>
      </c>
      <c r="X993">
        <v>80</v>
      </c>
      <c r="Y993" t="str">
        <f t="shared" si="63"/>
        <v>No</v>
      </c>
      <c r="Z993" s="68">
        <v>41934</v>
      </c>
      <c r="AA993" s="68">
        <v>44044</v>
      </c>
      <c r="AB993">
        <v>15</v>
      </c>
      <c r="AC993" t="s">
        <v>15615</v>
      </c>
    </row>
    <row r="994" spans="1:29" x14ac:dyDescent="0.3">
      <c r="A994" t="s">
        <v>15118</v>
      </c>
      <c r="B994">
        <v>1933</v>
      </c>
      <c r="C994" t="str">
        <f>VLOOKUP($B994,Hosts!$A:$M,10,0)</f>
        <v>Within an hour</v>
      </c>
      <c r="D994" s="70">
        <f>VLOOKUP($B994,Hosts!$A:$M,11,0)</f>
        <v>1</v>
      </c>
      <c r="E994" s="70">
        <f>VLOOKUP($B994,Hosts!$A:$M,12,0)</f>
        <v>0.77</v>
      </c>
      <c r="F994" t="str">
        <f>VLOOKUP($B994,Hosts!$A:$M,13,0)</f>
        <v>Yes</v>
      </c>
      <c r="G994" t="str">
        <f>INDEX(Hosts!$A:$M, MATCH(Places!$B994,Hosts!$A:$A,0), MATCH(Places!G$1,Hosts!$A$1:$M$1,0))</f>
        <v>Within an hour</v>
      </c>
      <c r="H994" s="70">
        <f>INDEX(Hosts!$A:$M, MATCH(Places!$B994,Hosts!$A:$A,0), MATCH(Places!H$1,Hosts!$A$1:$M$1,0))</f>
        <v>1</v>
      </c>
      <c r="I994" s="70">
        <f>INDEX(Hosts!$A:$M, MATCH(Places!$B994,Hosts!$A:$A,0), MATCH(Places!I$1,Hosts!$A$1:$M$1,0))</f>
        <v>0.77</v>
      </c>
      <c r="J994" t="str">
        <f>INDEX(Hosts!$A:$M, MATCH(Places!$B994,Hosts!$A:$A,0), MATCH(Places!J$1,Hosts!$A$1:$M$1,0))</f>
        <v>Yes</v>
      </c>
      <c r="K994">
        <v>9</v>
      </c>
      <c r="L994" t="str">
        <f>VLOOKUP($K994,Neighborhoods!$A:$C,2,0)</f>
        <v>Brooklyn</v>
      </c>
      <c r="M994" t="str">
        <f>VLOOKUP($K994,Neighborhoods!$A:$C,3,0)</f>
        <v>Crown Heights</v>
      </c>
      <c r="N994" t="str">
        <f>INDEX(Neighborhoods!$A:$C, MATCH(Places!$K994,Neighborhoods!$A:$A,0), MATCH(Places!N$1,Neighborhoods!$A$1:$C$1,0))</f>
        <v>Brooklyn</v>
      </c>
      <c r="O994" t="str">
        <f>INDEX(Neighborhoods!$A:$C, MATCH(Places!$K994,Neighborhoods!$A:$A,0), MATCH(Places!O$1,Neighborhoods!$A$1:$C$1,0))</f>
        <v>Crown Heights</v>
      </c>
      <c r="P994" t="s">
        <v>11822</v>
      </c>
      <c r="Q994" t="str">
        <f t="shared" si="60"/>
        <v>No</v>
      </c>
      <c r="R994">
        <v>2</v>
      </c>
      <c r="S994" t="str">
        <f t="shared" si="61"/>
        <v>Small</v>
      </c>
      <c r="T994" s="50">
        <v>100</v>
      </c>
      <c r="U994" s="70">
        <f t="shared" si="62"/>
        <v>0.03</v>
      </c>
      <c r="V994" s="52">
        <v>4.72</v>
      </c>
      <c r="W994" s="52" t="str" cm="1">
        <f t="array" ref="W994">_xlfn.SWITCH(ROUND(V994,0),5,"Excellent",4,"Good",3,"Ok","Bad")</f>
        <v>Excellent</v>
      </c>
      <c r="X994">
        <v>50</v>
      </c>
      <c r="Y994" t="str">
        <f t="shared" si="63"/>
        <v>No</v>
      </c>
      <c r="Z994" s="68">
        <v>41927</v>
      </c>
      <c r="AA994" s="68">
        <v>44058</v>
      </c>
      <c r="AB994">
        <v>86</v>
      </c>
      <c r="AC994" t="s">
        <v>15615</v>
      </c>
    </row>
    <row r="995" spans="1:29" x14ac:dyDescent="0.3">
      <c r="A995" t="s">
        <v>742</v>
      </c>
      <c r="B995">
        <v>1115</v>
      </c>
      <c r="C995" t="str">
        <f>VLOOKUP($B995,Hosts!$A:$M,10,0)</f>
        <v>Within an hour</v>
      </c>
      <c r="D995" s="70">
        <f>VLOOKUP($B995,Hosts!$A:$M,11,0)</f>
        <v>1</v>
      </c>
      <c r="E995" s="70">
        <f>VLOOKUP($B995,Hosts!$A:$M,12,0)</f>
        <v>0.69</v>
      </c>
      <c r="F995" t="str">
        <f>VLOOKUP($B995,Hosts!$A:$M,13,0)</f>
        <v>No</v>
      </c>
      <c r="G995" t="str">
        <f>INDEX(Hosts!$A:$M, MATCH(Places!$B995,Hosts!$A:$A,0), MATCH(Places!G$1,Hosts!$A$1:$M$1,0))</f>
        <v>Within an hour</v>
      </c>
      <c r="H995" s="70">
        <f>INDEX(Hosts!$A:$M, MATCH(Places!$B995,Hosts!$A:$A,0), MATCH(Places!H$1,Hosts!$A$1:$M$1,0))</f>
        <v>1</v>
      </c>
      <c r="I995" s="70">
        <f>INDEX(Hosts!$A:$M, MATCH(Places!$B995,Hosts!$A:$A,0), MATCH(Places!I$1,Hosts!$A$1:$M$1,0))</f>
        <v>0.69</v>
      </c>
      <c r="J995" t="str">
        <f>INDEX(Hosts!$A:$M, MATCH(Places!$B995,Hosts!$A:$A,0), MATCH(Places!J$1,Hosts!$A$1:$M$1,0))</f>
        <v>No</v>
      </c>
      <c r="K995">
        <v>15</v>
      </c>
      <c r="L995" t="str">
        <f>VLOOKUP($K995,Neighborhoods!$A:$C,2,0)</f>
        <v>Manhattan</v>
      </c>
      <c r="M995" t="str">
        <f>VLOOKUP($K995,Neighborhoods!$A:$C,3,0)</f>
        <v>East Village</v>
      </c>
      <c r="N995" t="str">
        <f>INDEX(Neighborhoods!$A:$C, MATCH(Places!$K995,Neighborhoods!$A:$A,0), MATCH(Places!N$1,Neighborhoods!$A$1:$C$1,0))</f>
        <v>Manhattan</v>
      </c>
      <c r="O995" t="str">
        <f>INDEX(Neighborhoods!$A:$C, MATCH(Places!$K995,Neighborhoods!$A:$A,0), MATCH(Places!O$1,Neighborhoods!$A$1:$C$1,0))</f>
        <v>East Village</v>
      </c>
      <c r="P995" t="s">
        <v>11822</v>
      </c>
      <c r="Q995" t="str">
        <f t="shared" si="60"/>
        <v>No</v>
      </c>
      <c r="R995">
        <v>4</v>
      </c>
      <c r="S995" t="str">
        <f t="shared" si="61"/>
        <v>Medium</v>
      </c>
      <c r="T995" s="50">
        <v>300</v>
      </c>
      <c r="U995" s="70">
        <f t="shared" si="62"/>
        <v>0.04</v>
      </c>
      <c r="V995" s="52">
        <v>4.75</v>
      </c>
      <c r="W995" s="52" t="str" cm="1">
        <f t="array" ref="W995">_xlfn.SWITCH(ROUND(V995,0),5,"Excellent",4,"Good",3,"Ok","Bad")</f>
        <v>Excellent</v>
      </c>
      <c r="X995">
        <v>8</v>
      </c>
      <c r="Y995" t="str">
        <f t="shared" si="63"/>
        <v>No</v>
      </c>
      <c r="Z995" s="68">
        <v>42405</v>
      </c>
      <c r="AA995" s="68">
        <v>43448</v>
      </c>
      <c r="AB995">
        <v>297</v>
      </c>
      <c r="AC995" t="s">
        <v>15615</v>
      </c>
    </row>
    <row r="996" spans="1:29" x14ac:dyDescent="0.3">
      <c r="A996" t="s">
        <v>743</v>
      </c>
      <c r="B996">
        <v>370</v>
      </c>
      <c r="C996" t="str">
        <f>VLOOKUP($B996,Hosts!$A:$M,10,0)</f>
        <v>Within a day</v>
      </c>
      <c r="D996" s="70">
        <f>VLOOKUP($B996,Hosts!$A:$M,11,0)</f>
        <v>0.6</v>
      </c>
      <c r="E996" s="70">
        <f>VLOOKUP($B996,Hosts!$A:$M,12,0)</f>
        <v>0.96</v>
      </c>
      <c r="F996" t="str">
        <f>VLOOKUP($B996,Hosts!$A:$M,13,0)</f>
        <v>No</v>
      </c>
      <c r="G996" t="str">
        <f>INDEX(Hosts!$A:$M, MATCH(Places!$B996,Hosts!$A:$A,0), MATCH(Places!G$1,Hosts!$A$1:$M$1,0))</f>
        <v>Within a day</v>
      </c>
      <c r="H996" s="70">
        <f>INDEX(Hosts!$A:$M, MATCH(Places!$B996,Hosts!$A:$A,0), MATCH(Places!H$1,Hosts!$A$1:$M$1,0))</f>
        <v>0.6</v>
      </c>
      <c r="I996" s="70">
        <f>INDEX(Hosts!$A:$M, MATCH(Places!$B996,Hosts!$A:$A,0), MATCH(Places!I$1,Hosts!$A$1:$M$1,0))</f>
        <v>0.96</v>
      </c>
      <c r="J996" t="str">
        <f>INDEX(Hosts!$A:$M, MATCH(Places!$B996,Hosts!$A:$A,0), MATCH(Places!J$1,Hosts!$A$1:$M$1,0))</f>
        <v>No</v>
      </c>
      <c r="K996">
        <v>9</v>
      </c>
      <c r="L996" t="str">
        <f>VLOOKUP($K996,Neighborhoods!$A:$C,2,0)</f>
        <v>Brooklyn</v>
      </c>
      <c r="M996" t="str">
        <f>VLOOKUP($K996,Neighborhoods!$A:$C,3,0)</f>
        <v>Crown Heights</v>
      </c>
      <c r="N996" t="str">
        <f>INDEX(Neighborhoods!$A:$C, MATCH(Places!$K996,Neighborhoods!$A:$A,0), MATCH(Places!N$1,Neighborhoods!$A$1:$C$1,0))</f>
        <v>Brooklyn</v>
      </c>
      <c r="O996" t="str">
        <f>INDEX(Neighborhoods!$A:$C, MATCH(Places!$K996,Neighborhoods!$A:$A,0), MATCH(Places!O$1,Neighborhoods!$A$1:$C$1,0))</f>
        <v>Crown Heights</v>
      </c>
      <c r="P996" t="s">
        <v>1</v>
      </c>
      <c r="Q996" t="str">
        <f t="shared" si="60"/>
        <v>Yes</v>
      </c>
      <c r="R996">
        <v>2</v>
      </c>
      <c r="S996" t="str">
        <f t="shared" si="61"/>
        <v>Small</v>
      </c>
      <c r="T996" s="50">
        <v>99</v>
      </c>
      <c r="U996" s="70">
        <f t="shared" si="62"/>
        <v>0.03</v>
      </c>
      <c r="V996" s="52">
        <v>4.41</v>
      </c>
      <c r="W996" s="52" t="str" cm="1">
        <f t="array" ref="W996">_xlfn.SWITCH(ROUND(V996,0),5,"Excellent",4,"Good",3,"Ok","Bad")</f>
        <v>Good</v>
      </c>
      <c r="X996">
        <v>76</v>
      </c>
      <c r="Y996" t="str">
        <f t="shared" si="63"/>
        <v>No</v>
      </c>
      <c r="Z996" s="68">
        <v>41999</v>
      </c>
      <c r="AA996" s="68">
        <v>43727</v>
      </c>
      <c r="AB996">
        <v>336</v>
      </c>
      <c r="AC996" t="s">
        <v>15616</v>
      </c>
    </row>
    <row r="997" spans="1:29" x14ac:dyDescent="0.3">
      <c r="A997" t="s">
        <v>744</v>
      </c>
      <c r="B997">
        <v>1607</v>
      </c>
      <c r="C997" t="str">
        <f>VLOOKUP($B997,Hosts!$A:$M,10,0)</f>
        <v>Within an hour</v>
      </c>
      <c r="D997" s="70">
        <f>VLOOKUP($B997,Hosts!$A:$M,11,0)</f>
        <v>1</v>
      </c>
      <c r="E997" s="70">
        <f>VLOOKUP($B997,Hosts!$A:$M,12,0)</f>
        <v>1</v>
      </c>
      <c r="F997" t="str">
        <f>VLOOKUP($B997,Hosts!$A:$M,13,0)</f>
        <v>No</v>
      </c>
      <c r="G997" t="str">
        <f>INDEX(Hosts!$A:$M, MATCH(Places!$B997,Hosts!$A:$A,0), MATCH(Places!G$1,Hosts!$A$1:$M$1,0))</f>
        <v>Within an hour</v>
      </c>
      <c r="H997" s="70">
        <f>INDEX(Hosts!$A:$M, MATCH(Places!$B997,Hosts!$A:$A,0), MATCH(Places!H$1,Hosts!$A$1:$M$1,0))</f>
        <v>1</v>
      </c>
      <c r="I997" s="70">
        <f>INDEX(Hosts!$A:$M, MATCH(Places!$B997,Hosts!$A:$A,0), MATCH(Places!I$1,Hosts!$A$1:$M$1,0))</f>
        <v>1</v>
      </c>
      <c r="J997" t="str">
        <f>INDEX(Hosts!$A:$M, MATCH(Places!$B997,Hosts!$A:$A,0), MATCH(Places!J$1,Hosts!$A$1:$M$1,0))</f>
        <v>No</v>
      </c>
      <c r="K997">
        <v>11</v>
      </c>
      <c r="L997" t="str">
        <f>VLOOKUP($K997,Neighborhoods!$A:$C,2,0)</f>
        <v>Brooklyn</v>
      </c>
      <c r="M997" t="str">
        <f>VLOOKUP($K997,Neighborhoods!$A:$C,3,0)</f>
        <v>Greenpoint</v>
      </c>
      <c r="N997" t="str">
        <f>INDEX(Neighborhoods!$A:$C, MATCH(Places!$K997,Neighborhoods!$A:$A,0), MATCH(Places!N$1,Neighborhoods!$A$1:$C$1,0))</f>
        <v>Brooklyn</v>
      </c>
      <c r="O997" t="str">
        <f>INDEX(Neighborhoods!$A:$C, MATCH(Places!$K997,Neighborhoods!$A:$A,0), MATCH(Places!O$1,Neighborhoods!$A$1:$C$1,0))</f>
        <v>Greenpoint</v>
      </c>
      <c r="P997" t="s">
        <v>11822</v>
      </c>
      <c r="Q997" t="str">
        <f t="shared" si="60"/>
        <v>No</v>
      </c>
      <c r="R997">
        <v>4</v>
      </c>
      <c r="S997" t="str">
        <f t="shared" si="61"/>
        <v>Medium</v>
      </c>
      <c r="T997" s="50">
        <v>117</v>
      </c>
      <c r="U997" s="70">
        <f t="shared" si="62"/>
        <v>0.03</v>
      </c>
      <c r="V997" s="52">
        <v>4.82</v>
      </c>
      <c r="W997" s="52" t="str" cm="1">
        <f t="array" ref="W997">_xlfn.SWITCH(ROUND(V997,0),5,"Excellent",4,"Good",3,"Ok","Bad")</f>
        <v>Excellent</v>
      </c>
      <c r="X997">
        <v>51</v>
      </c>
      <c r="Y997" t="str">
        <f t="shared" si="63"/>
        <v>No</v>
      </c>
      <c r="Z997" s="68">
        <v>42121</v>
      </c>
      <c r="AA997" s="68">
        <v>43832</v>
      </c>
      <c r="AB997">
        <v>30</v>
      </c>
      <c r="AC997" t="s">
        <v>15616</v>
      </c>
    </row>
    <row r="998" spans="1:29" x14ac:dyDescent="0.3">
      <c r="A998" t="s">
        <v>745</v>
      </c>
      <c r="B998">
        <v>1939</v>
      </c>
      <c r="C998" t="str">
        <f>VLOOKUP($B998,Hosts!$A:$M,10,0)</f>
        <v>Within a few hours</v>
      </c>
      <c r="D998" s="70">
        <f>VLOOKUP($B998,Hosts!$A:$M,11,0)</f>
        <v>1</v>
      </c>
      <c r="E998" s="70">
        <f>VLOOKUP($B998,Hosts!$A:$M,12,0)</f>
        <v>0.98</v>
      </c>
      <c r="F998" t="str">
        <f>VLOOKUP($B998,Hosts!$A:$M,13,0)</f>
        <v>Yes</v>
      </c>
      <c r="G998" t="str">
        <f>INDEX(Hosts!$A:$M, MATCH(Places!$B998,Hosts!$A:$A,0), MATCH(Places!G$1,Hosts!$A$1:$M$1,0))</f>
        <v>Within a few hours</v>
      </c>
      <c r="H998" s="70">
        <f>INDEX(Hosts!$A:$M, MATCH(Places!$B998,Hosts!$A:$A,0), MATCH(Places!H$1,Hosts!$A$1:$M$1,0))</f>
        <v>1</v>
      </c>
      <c r="I998" s="70">
        <f>INDEX(Hosts!$A:$M, MATCH(Places!$B998,Hosts!$A:$A,0), MATCH(Places!I$1,Hosts!$A$1:$M$1,0))</f>
        <v>0.98</v>
      </c>
      <c r="J998" t="str">
        <f>INDEX(Hosts!$A:$M, MATCH(Places!$B998,Hosts!$A:$A,0), MATCH(Places!J$1,Hosts!$A$1:$M$1,0))</f>
        <v>Yes</v>
      </c>
      <c r="K998">
        <v>13</v>
      </c>
      <c r="L998" t="str">
        <f>VLOOKUP($K998,Neighborhoods!$A:$C,2,0)</f>
        <v>Manhattan</v>
      </c>
      <c r="M998" t="str">
        <f>VLOOKUP($K998,Neighborhoods!$A:$C,3,0)</f>
        <v>Chelsea</v>
      </c>
      <c r="N998" t="str">
        <f>INDEX(Neighborhoods!$A:$C, MATCH(Places!$K998,Neighborhoods!$A:$A,0), MATCH(Places!N$1,Neighborhoods!$A$1:$C$1,0))</f>
        <v>Manhattan</v>
      </c>
      <c r="O998" t="str">
        <f>INDEX(Neighborhoods!$A:$C, MATCH(Places!$K998,Neighborhoods!$A:$A,0), MATCH(Places!O$1,Neighborhoods!$A$1:$C$1,0))</f>
        <v>Chelsea</v>
      </c>
      <c r="P998" t="s">
        <v>11822</v>
      </c>
      <c r="Q998" t="str">
        <f t="shared" si="60"/>
        <v>No</v>
      </c>
      <c r="R998">
        <v>2</v>
      </c>
      <c r="S998" t="str">
        <f t="shared" si="61"/>
        <v>Small</v>
      </c>
      <c r="T998" s="50">
        <v>199</v>
      </c>
      <c r="U998" s="70">
        <f t="shared" si="62"/>
        <v>0.03</v>
      </c>
      <c r="V998" s="52">
        <v>4.9800000000000004</v>
      </c>
      <c r="W998" s="52" t="str" cm="1">
        <f t="array" ref="W998">_xlfn.SWITCH(ROUND(V998,0),5,"Excellent",4,"Good",3,"Ok","Bad")</f>
        <v>Excellent</v>
      </c>
      <c r="X998">
        <v>224</v>
      </c>
      <c r="Y998" t="str">
        <f t="shared" si="63"/>
        <v>Yes</v>
      </c>
      <c r="Z998" s="68">
        <v>41929</v>
      </c>
      <c r="AA998" s="68">
        <v>43910</v>
      </c>
      <c r="AB998">
        <v>178</v>
      </c>
      <c r="AC998" t="s">
        <v>15616</v>
      </c>
    </row>
    <row r="999" spans="1:29" x14ac:dyDescent="0.3">
      <c r="A999" t="s">
        <v>746</v>
      </c>
      <c r="B999">
        <v>824</v>
      </c>
      <c r="C999" t="str">
        <f>VLOOKUP($B999,Hosts!$A:$M,10,0)</f>
        <v>Within a few hours</v>
      </c>
      <c r="D999" s="70">
        <f>VLOOKUP($B999,Hosts!$A:$M,11,0)</f>
        <v>1</v>
      </c>
      <c r="E999" s="70">
        <f>VLOOKUP($B999,Hosts!$A:$M,12,0)</f>
        <v>0.43</v>
      </c>
      <c r="F999" t="str">
        <f>VLOOKUP($B999,Hosts!$A:$M,13,0)</f>
        <v>No</v>
      </c>
      <c r="G999" t="str">
        <f>INDEX(Hosts!$A:$M, MATCH(Places!$B999,Hosts!$A:$A,0), MATCH(Places!G$1,Hosts!$A$1:$M$1,0))</f>
        <v>Within a few hours</v>
      </c>
      <c r="H999" s="70">
        <f>INDEX(Hosts!$A:$M, MATCH(Places!$B999,Hosts!$A:$A,0), MATCH(Places!H$1,Hosts!$A$1:$M$1,0))</f>
        <v>1</v>
      </c>
      <c r="I999" s="70">
        <f>INDEX(Hosts!$A:$M, MATCH(Places!$B999,Hosts!$A:$A,0), MATCH(Places!I$1,Hosts!$A$1:$M$1,0))</f>
        <v>0.43</v>
      </c>
      <c r="J999" t="str">
        <f>INDEX(Hosts!$A:$M, MATCH(Places!$B999,Hosts!$A:$A,0), MATCH(Places!J$1,Hosts!$A$1:$M$1,0))</f>
        <v>No</v>
      </c>
      <c r="K999">
        <v>24</v>
      </c>
      <c r="L999" t="str">
        <f>VLOOKUP($K999,Neighborhoods!$A:$C,2,0)</f>
        <v>Queens</v>
      </c>
      <c r="M999" t="str">
        <f>VLOOKUP($K999,Neighborhoods!$A:$C,3,0)</f>
        <v>Long Island City</v>
      </c>
      <c r="N999" t="str">
        <f>INDEX(Neighborhoods!$A:$C, MATCH(Places!$K999,Neighborhoods!$A:$A,0), MATCH(Places!N$1,Neighborhoods!$A$1:$C$1,0))</f>
        <v>Queens</v>
      </c>
      <c r="O999" t="str">
        <f>INDEX(Neighborhoods!$A:$C, MATCH(Places!$K999,Neighborhoods!$A:$A,0), MATCH(Places!O$1,Neighborhoods!$A$1:$C$1,0))</f>
        <v>Long Island City</v>
      </c>
      <c r="P999" t="s">
        <v>11822</v>
      </c>
      <c r="Q999" t="str">
        <f t="shared" si="60"/>
        <v>No</v>
      </c>
      <c r="R999">
        <v>5</v>
      </c>
      <c r="S999" t="str">
        <f t="shared" si="61"/>
        <v>Medium</v>
      </c>
      <c r="T999" s="50">
        <v>75</v>
      </c>
      <c r="U999" s="70">
        <f t="shared" si="62"/>
        <v>0.03</v>
      </c>
      <c r="V999" s="52">
        <v>4.75</v>
      </c>
      <c r="W999" s="52" t="str" cm="1">
        <f t="array" ref="W999">_xlfn.SWITCH(ROUND(V999,0),5,"Excellent",4,"Good",3,"Ok","Bad")</f>
        <v>Excellent</v>
      </c>
      <c r="X999">
        <v>40</v>
      </c>
      <c r="Y999" t="str">
        <f t="shared" si="63"/>
        <v>No</v>
      </c>
      <c r="Z999" s="68">
        <v>41967</v>
      </c>
      <c r="AA999" s="68">
        <v>43870</v>
      </c>
      <c r="AB999">
        <v>2</v>
      </c>
      <c r="AC999" t="s">
        <v>15615</v>
      </c>
    </row>
    <row r="1000" spans="1:29" x14ac:dyDescent="0.3">
      <c r="A1000" t="s">
        <v>747</v>
      </c>
      <c r="B1000">
        <v>1739</v>
      </c>
      <c r="C1000" t="str">
        <f>VLOOKUP($B1000,Hosts!$A:$M,10,0)</f>
        <v>Within an hour</v>
      </c>
      <c r="D1000" s="70">
        <f>VLOOKUP($B1000,Hosts!$A:$M,11,0)</f>
        <v>1</v>
      </c>
      <c r="E1000" s="70">
        <f>VLOOKUP($B1000,Hosts!$A:$M,12,0)</f>
        <v>0.9</v>
      </c>
      <c r="F1000" t="str">
        <f>VLOOKUP($B1000,Hosts!$A:$M,13,0)</f>
        <v>No</v>
      </c>
      <c r="G1000" t="str">
        <f>INDEX(Hosts!$A:$M, MATCH(Places!$B1000,Hosts!$A:$A,0), MATCH(Places!G$1,Hosts!$A$1:$M$1,0))</f>
        <v>Within an hour</v>
      </c>
      <c r="H1000" s="70">
        <f>INDEX(Hosts!$A:$M, MATCH(Places!$B1000,Hosts!$A:$A,0), MATCH(Places!H$1,Hosts!$A$1:$M$1,0))</f>
        <v>1</v>
      </c>
      <c r="I1000" s="70">
        <f>INDEX(Hosts!$A:$M, MATCH(Places!$B1000,Hosts!$A:$A,0), MATCH(Places!I$1,Hosts!$A$1:$M$1,0))</f>
        <v>0.9</v>
      </c>
      <c r="J1000" t="str">
        <f>INDEX(Hosts!$A:$M, MATCH(Places!$B1000,Hosts!$A:$A,0), MATCH(Places!J$1,Hosts!$A$1:$M$1,0))</f>
        <v>No</v>
      </c>
      <c r="K1000">
        <v>17</v>
      </c>
      <c r="L1000" t="str">
        <f>VLOOKUP($K1000,Neighborhoods!$A:$C,2,0)</f>
        <v>Manhattan</v>
      </c>
      <c r="M1000" t="str">
        <f>VLOOKUP($K1000,Neighborhoods!$A:$C,3,0)</f>
        <v>Hell's Kitchen</v>
      </c>
      <c r="N1000" t="str">
        <f>INDEX(Neighborhoods!$A:$C, MATCH(Places!$K1000,Neighborhoods!$A:$A,0), MATCH(Places!N$1,Neighborhoods!$A$1:$C$1,0))</f>
        <v>Manhattan</v>
      </c>
      <c r="O1000" t="str">
        <f>INDEX(Neighborhoods!$A:$C, MATCH(Places!$K1000,Neighborhoods!$A:$A,0), MATCH(Places!O$1,Neighborhoods!$A$1:$C$1,0))</f>
        <v>Hell's Kitchen</v>
      </c>
      <c r="P1000" t="s">
        <v>11822</v>
      </c>
      <c r="Q1000" t="str">
        <f t="shared" si="60"/>
        <v>No</v>
      </c>
      <c r="R1000">
        <v>4</v>
      </c>
      <c r="S1000" t="str">
        <f t="shared" si="61"/>
        <v>Medium</v>
      </c>
      <c r="T1000" s="50">
        <v>145</v>
      </c>
      <c r="U1000" s="70">
        <f t="shared" si="62"/>
        <v>0.03</v>
      </c>
      <c r="V1000" s="52">
        <v>4.62</v>
      </c>
      <c r="W1000" s="52" t="str" cm="1">
        <f t="array" ref="W1000">_xlfn.SWITCH(ROUND(V1000,0),5,"Excellent",4,"Good",3,"Ok","Bad")</f>
        <v>Excellent</v>
      </c>
      <c r="X1000">
        <v>228</v>
      </c>
      <c r="Y1000" t="str">
        <f t="shared" si="63"/>
        <v>No</v>
      </c>
      <c r="Z1000" s="68">
        <v>41952</v>
      </c>
      <c r="AA1000" s="68">
        <v>44018</v>
      </c>
      <c r="AB1000">
        <v>325</v>
      </c>
      <c r="AC1000" t="s">
        <v>15616</v>
      </c>
    </row>
    <row r="1001" spans="1:29" x14ac:dyDescent="0.3">
      <c r="A1001" t="s">
        <v>15417</v>
      </c>
      <c r="B1001">
        <v>1109</v>
      </c>
      <c r="C1001" t="str">
        <f>VLOOKUP($B1001,Hosts!$A:$M,10,0)</f>
        <v>Within an hour</v>
      </c>
      <c r="D1001" s="70">
        <f>VLOOKUP($B1001,Hosts!$A:$M,11,0)</f>
        <v>1</v>
      </c>
      <c r="E1001" s="70">
        <f>VLOOKUP($B1001,Hosts!$A:$M,12,0)</f>
        <v>0.33</v>
      </c>
      <c r="F1001" t="str">
        <f>VLOOKUP($B1001,Hosts!$A:$M,13,0)</f>
        <v>No</v>
      </c>
      <c r="G1001" t="str">
        <f>INDEX(Hosts!$A:$M, MATCH(Places!$B1001,Hosts!$A:$A,0), MATCH(Places!G$1,Hosts!$A$1:$M$1,0))</f>
        <v>Within an hour</v>
      </c>
      <c r="H1001" s="70">
        <f>INDEX(Hosts!$A:$M, MATCH(Places!$B1001,Hosts!$A:$A,0), MATCH(Places!H$1,Hosts!$A$1:$M$1,0))</f>
        <v>1</v>
      </c>
      <c r="I1001" s="70">
        <f>INDEX(Hosts!$A:$M, MATCH(Places!$B1001,Hosts!$A:$A,0), MATCH(Places!I$1,Hosts!$A$1:$M$1,0))</f>
        <v>0.33</v>
      </c>
      <c r="J1001" t="str">
        <f>INDEX(Hosts!$A:$M, MATCH(Places!$B1001,Hosts!$A:$A,0), MATCH(Places!J$1,Hosts!$A$1:$M$1,0))</f>
        <v>No</v>
      </c>
      <c r="K1001">
        <v>15</v>
      </c>
      <c r="L1001" t="str">
        <f>VLOOKUP($K1001,Neighborhoods!$A:$C,2,0)</f>
        <v>Manhattan</v>
      </c>
      <c r="M1001" t="str">
        <f>VLOOKUP($K1001,Neighborhoods!$A:$C,3,0)</f>
        <v>East Village</v>
      </c>
      <c r="N1001" t="str">
        <f>INDEX(Neighborhoods!$A:$C, MATCH(Places!$K1001,Neighborhoods!$A:$A,0), MATCH(Places!N$1,Neighborhoods!$A$1:$C$1,0))</f>
        <v>Manhattan</v>
      </c>
      <c r="O1001" t="str">
        <f>INDEX(Neighborhoods!$A:$C, MATCH(Places!$K1001,Neighborhoods!$A:$A,0), MATCH(Places!O$1,Neighborhoods!$A$1:$C$1,0))</f>
        <v>East Village</v>
      </c>
      <c r="P1001" t="s">
        <v>1</v>
      </c>
      <c r="Q1001" t="str">
        <f t="shared" si="60"/>
        <v>Yes</v>
      </c>
      <c r="R1001">
        <v>2</v>
      </c>
      <c r="S1001" t="str">
        <f t="shared" si="61"/>
        <v>Small</v>
      </c>
      <c r="T1001" s="50">
        <v>9990</v>
      </c>
      <c r="U1001" s="70">
        <f t="shared" si="62"/>
        <v>7.0000000000000007E-2</v>
      </c>
      <c r="V1001" s="52">
        <v>4.8899999999999997</v>
      </c>
      <c r="W1001" s="52" t="str" cm="1">
        <f t="array" ref="W1001">_xlfn.SWITCH(ROUND(V1001,0),5,"Excellent",4,"Good",3,"Ok","Bad")</f>
        <v>Excellent</v>
      </c>
      <c r="X1001">
        <v>9</v>
      </c>
      <c r="Y1001" t="str">
        <f t="shared" si="63"/>
        <v>No</v>
      </c>
      <c r="Z1001" s="68">
        <v>42259</v>
      </c>
      <c r="AA1001" s="68">
        <v>43833</v>
      </c>
      <c r="AB1001">
        <v>0</v>
      </c>
      <c r="AC1001" t="s">
        <v>15615</v>
      </c>
    </row>
    <row r="1002" spans="1:29" x14ac:dyDescent="0.3">
      <c r="A1002" t="s">
        <v>14737</v>
      </c>
      <c r="B1002">
        <v>1590</v>
      </c>
      <c r="C1002" t="str">
        <f>VLOOKUP($B1002,Hosts!$A:$M,10,0)</f>
        <v>Within an hour</v>
      </c>
      <c r="D1002" s="70">
        <f>VLOOKUP($B1002,Hosts!$A:$M,11,0)</f>
        <v>1</v>
      </c>
      <c r="E1002" s="70">
        <f>VLOOKUP($B1002,Hosts!$A:$M,12,0)</f>
        <v>0.99</v>
      </c>
      <c r="F1002" t="str">
        <f>VLOOKUP($B1002,Hosts!$A:$M,13,0)</f>
        <v>No</v>
      </c>
      <c r="G1002" t="str">
        <f>INDEX(Hosts!$A:$M, MATCH(Places!$B1002,Hosts!$A:$A,0), MATCH(Places!G$1,Hosts!$A$1:$M$1,0))</f>
        <v>Within an hour</v>
      </c>
      <c r="H1002" s="70">
        <f>INDEX(Hosts!$A:$M, MATCH(Places!$B1002,Hosts!$A:$A,0), MATCH(Places!H$1,Hosts!$A$1:$M$1,0))</f>
        <v>1</v>
      </c>
      <c r="I1002" s="70">
        <f>INDEX(Hosts!$A:$M, MATCH(Places!$B1002,Hosts!$A:$A,0), MATCH(Places!I$1,Hosts!$A$1:$M$1,0))</f>
        <v>0.99</v>
      </c>
      <c r="J1002" t="str">
        <f>INDEX(Hosts!$A:$M, MATCH(Places!$B1002,Hosts!$A:$A,0), MATCH(Places!J$1,Hosts!$A$1:$M$1,0))</f>
        <v>No</v>
      </c>
      <c r="K1002">
        <v>7</v>
      </c>
      <c r="L1002" t="str">
        <f>VLOOKUP($K1002,Neighborhoods!$A:$C,2,0)</f>
        <v>Brooklyn</v>
      </c>
      <c r="M1002" t="str">
        <f>VLOOKUP($K1002,Neighborhoods!$A:$C,3,0)</f>
        <v>Bedford-Stuyvesant</v>
      </c>
      <c r="N1002" t="str">
        <f>INDEX(Neighborhoods!$A:$C, MATCH(Places!$K1002,Neighborhoods!$A:$A,0), MATCH(Places!N$1,Neighborhoods!$A$1:$C$1,0))</f>
        <v>Brooklyn</v>
      </c>
      <c r="O1002" t="str">
        <f>INDEX(Neighborhoods!$A:$C, MATCH(Places!$K1002,Neighborhoods!$A:$A,0), MATCH(Places!O$1,Neighborhoods!$A$1:$C$1,0))</f>
        <v>Bedford-Stuyvesant</v>
      </c>
      <c r="P1002" t="s">
        <v>11822</v>
      </c>
      <c r="Q1002" t="str">
        <f t="shared" si="60"/>
        <v>No</v>
      </c>
      <c r="R1002">
        <v>4</v>
      </c>
      <c r="S1002" t="str">
        <f t="shared" si="61"/>
        <v>Medium</v>
      </c>
      <c r="T1002" s="50">
        <v>120</v>
      </c>
      <c r="U1002" s="70">
        <f t="shared" si="62"/>
        <v>0.03</v>
      </c>
      <c r="V1002" s="52">
        <v>4.74</v>
      </c>
      <c r="W1002" s="52" t="str" cm="1">
        <f t="array" ref="W1002">_xlfn.SWITCH(ROUND(V1002,0),5,"Excellent",4,"Good",3,"Ok","Bad")</f>
        <v>Excellent</v>
      </c>
      <c r="X1002">
        <v>174</v>
      </c>
      <c r="Y1002" t="str">
        <f t="shared" si="63"/>
        <v>No</v>
      </c>
      <c r="Z1002" s="68">
        <v>41942</v>
      </c>
      <c r="AA1002" s="68">
        <v>44019</v>
      </c>
      <c r="AB1002">
        <v>349</v>
      </c>
      <c r="AC1002" t="s">
        <v>15615</v>
      </c>
    </row>
    <row r="1003" spans="1:29" x14ac:dyDescent="0.3">
      <c r="A1003" t="s">
        <v>13717</v>
      </c>
      <c r="B1003">
        <v>1574</v>
      </c>
      <c r="C1003" t="str">
        <f>VLOOKUP($B1003,Hosts!$A:$M,10,0)</f>
        <v>Within a few hours</v>
      </c>
      <c r="D1003" s="70">
        <f>VLOOKUP($B1003,Hosts!$A:$M,11,0)</f>
        <v>0.9</v>
      </c>
      <c r="E1003" s="70">
        <f>VLOOKUP($B1003,Hosts!$A:$M,12,0)</f>
        <v>0.8</v>
      </c>
      <c r="F1003" t="str">
        <f>VLOOKUP($B1003,Hosts!$A:$M,13,0)</f>
        <v>Yes</v>
      </c>
      <c r="G1003" t="str">
        <f>INDEX(Hosts!$A:$M, MATCH(Places!$B1003,Hosts!$A:$A,0), MATCH(Places!G$1,Hosts!$A$1:$M$1,0))</f>
        <v>Within a few hours</v>
      </c>
      <c r="H1003" s="70">
        <f>INDEX(Hosts!$A:$M, MATCH(Places!$B1003,Hosts!$A:$A,0), MATCH(Places!H$1,Hosts!$A$1:$M$1,0))</f>
        <v>0.9</v>
      </c>
      <c r="I1003" s="70">
        <f>INDEX(Hosts!$A:$M, MATCH(Places!$B1003,Hosts!$A:$A,0), MATCH(Places!I$1,Hosts!$A$1:$M$1,0))</f>
        <v>0.8</v>
      </c>
      <c r="J1003" t="str">
        <f>INDEX(Hosts!$A:$M, MATCH(Places!$B1003,Hosts!$A:$A,0), MATCH(Places!J$1,Hosts!$A$1:$M$1,0))</f>
        <v>Yes</v>
      </c>
      <c r="K1003">
        <v>12</v>
      </c>
      <c r="L1003" t="str">
        <f>VLOOKUP($K1003,Neighborhoods!$A:$C,2,0)</f>
        <v>Brooklyn</v>
      </c>
      <c r="M1003" t="str">
        <f>VLOOKUP($K1003,Neighborhoods!$A:$C,3,0)</f>
        <v>Williamsburg</v>
      </c>
      <c r="N1003" t="str">
        <f>INDEX(Neighborhoods!$A:$C, MATCH(Places!$K1003,Neighborhoods!$A:$A,0), MATCH(Places!N$1,Neighborhoods!$A$1:$C$1,0))</f>
        <v>Brooklyn</v>
      </c>
      <c r="O1003" t="str">
        <f>INDEX(Neighborhoods!$A:$C, MATCH(Places!$K1003,Neighborhoods!$A:$A,0), MATCH(Places!O$1,Neighborhoods!$A$1:$C$1,0))</f>
        <v>Williamsburg</v>
      </c>
      <c r="P1003" t="s">
        <v>11822</v>
      </c>
      <c r="Q1003" t="str">
        <f t="shared" si="60"/>
        <v>No</v>
      </c>
      <c r="R1003">
        <v>6</v>
      </c>
      <c r="S1003" t="str">
        <f t="shared" si="61"/>
        <v>Large</v>
      </c>
      <c r="T1003" s="50">
        <v>99</v>
      </c>
      <c r="U1003" s="70">
        <f t="shared" si="62"/>
        <v>0.03</v>
      </c>
      <c r="V1003" s="52">
        <v>4.88</v>
      </c>
      <c r="W1003" s="52" t="str" cm="1">
        <f t="array" ref="W1003">_xlfn.SWITCH(ROUND(V1003,0),5,"Excellent",4,"Good",3,"Ok","Bad")</f>
        <v>Excellent</v>
      </c>
      <c r="X1003">
        <v>216</v>
      </c>
      <c r="Y1003" t="str">
        <f t="shared" si="63"/>
        <v>Yes</v>
      </c>
      <c r="Z1003" s="68">
        <v>41955</v>
      </c>
      <c r="AA1003" s="68">
        <v>44023</v>
      </c>
      <c r="AB1003">
        <v>319</v>
      </c>
      <c r="AC1003" t="s">
        <v>15615</v>
      </c>
    </row>
    <row r="1004" spans="1:29" x14ac:dyDescent="0.3">
      <c r="A1004" t="s">
        <v>748</v>
      </c>
      <c r="B1004">
        <v>963</v>
      </c>
      <c r="C1004" t="str">
        <f>VLOOKUP($B1004,Hosts!$A:$M,10,0)</f>
        <v>Within a few hours</v>
      </c>
      <c r="D1004" s="70">
        <f>VLOOKUP($B1004,Hosts!$A:$M,11,0)</f>
        <v>1</v>
      </c>
      <c r="E1004" s="70">
        <f>VLOOKUP($B1004,Hosts!$A:$M,12,0)</f>
        <v>0.79</v>
      </c>
      <c r="F1004" t="str">
        <f>VLOOKUP($B1004,Hosts!$A:$M,13,0)</f>
        <v>No</v>
      </c>
      <c r="G1004" t="str">
        <f>INDEX(Hosts!$A:$M, MATCH(Places!$B1004,Hosts!$A:$A,0), MATCH(Places!G$1,Hosts!$A$1:$M$1,0))</f>
        <v>Within a few hours</v>
      </c>
      <c r="H1004" s="70">
        <f>INDEX(Hosts!$A:$M, MATCH(Places!$B1004,Hosts!$A:$A,0), MATCH(Places!H$1,Hosts!$A$1:$M$1,0))</f>
        <v>1</v>
      </c>
      <c r="I1004" s="70">
        <f>INDEX(Hosts!$A:$M, MATCH(Places!$B1004,Hosts!$A:$A,0), MATCH(Places!I$1,Hosts!$A$1:$M$1,0))</f>
        <v>0.79</v>
      </c>
      <c r="J1004" t="str">
        <f>INDEX(Hosts!$A:$M, MATCH(Places!$B1004,Hosts!$A:$A,0), MATCH(Places!J$1,Hosts!$A$1:$M$1,0))</f>
        <v>No</v>
      </c>
      <c r="K1004">
        <v>12</v>
      </c>
      <c r="L1004" t="str">
        <f>VLOOKUP($K1004,Neighborhoods!$A:$C,2,0)</f>
        <v>Brooklyn</v>
      </c>
      <c r="M1004" t="str">
        <f>VLOOKUP($K1004,Neighborhoods!$A:$C,3,0)</f>
        <v>Williamsburg</v>
      </c>
      <c r="N1004" t="str">
        <f>INDEX(Neighborhoods!$A:$C, MATCH(Places!$K1004,Neighborhoods!$A:$A,0), MATCH(Places!N$1,Neighborhoods!$A$1:$C$1,0))</f>
        <v>Brooklyn</v>
      </c>
      <c r="O1004" t="str">
        <f>INDEX(Neighborhoods!$A:$C, MATCH(Places!$K1004,Neighborhoods!$A:$A,0), MATCH(Places!O$1,Neighborhoods!$A$1:$C$1,0))</f>
        <v>Williamsburg</v>
      </c>
      <c r="P1004" t="s">
        <v>11822</v>
      </c>
      <c r="Q1004" t="str">
        <f t="shared" si="60"/>
        <v>No</v>
      </c>
      <c r="R1004">
        <v>4</v>
      </c>
      <c r="S1004" t="str">
        <f t="shared" si="61"/>
        <v>Medium</v>
      </c>
      <c r="T1004" s="50">
        <v>289.29000000000002</v>
      </c>
      <c r="U1004" s="70">
        <f t="shared" si="62"/>
        <v>0.04</v>
      </c>
      <c r="V1004" s="52">
        <v>4.82</v>
      </c>
      <c r="W1004" s="52" t="str" cm="1">
        <f t="array" ref="W1004">_xlfn.SWITCH(ROUND(V1004,0),5,"Excellent",4,"Good",3,"Ok","Bad")</f>
        <v>Excellent</v>
      </c>
      <c r="X1004">
        <v>55</v>
      </c>
      <c r="Y1004" t="str">
        <f t="shared" si="63"/>
        <v>No</v>
      </c>
      <c r="Z1004" s="68">
        <v>41933</v>
      </c>
      <c r="AA1004" s="68">
        <v>43892</v>
      </c>
      <c r="AB1004">
        <v>42</v>
      </c>
      <c r="AC1004" t="s">
        <v>15615</v>
      </c>
    </row>
    <row r="1005" spans="1:29" x14ac:dyDescent="0.3">
      <c r="A1005" t="s">
        <v>15450</v>
      </c>
      <c r="B1005">
        <v>335</v>
      </c>
      <c r="C1005" t="str">
        <f>VLOOKUP($B1005,Hosts!$A:$M,10,0)</f>
        <v>Within an hour</v>
      </c>
      <c r="D1005" s="70">
        <f>VLOOKUP($B1005,Hosts!$A:$M,11,0)</f>
        <v>1</v>
      </c>
      <c r="E1005" s="70">
        <f>VLOOKUP($B1005,Hosts!$A:$M,12,0)</f>
        <v>0</v>
      </c>
      <c r="F1005" t="str">
        <f>VLOOKUP($B1005,Hosts!$A:$M,13,0)</f>
        <v>No</v>
      </c>
      <c r="G1005" t="str">
        <f>INDEX(Hosts!$A:$M, MATCH(Places!$B1005,Hosts!$A:$A,0), MATCH(Places!G$1,Hosts!$A$1:$M$1,0))</f>
        <v>Within an hour</v>
      </c>
      <c r="H1005" s="70">
        <f>INDEX(Hosts!$A:$M, MATCH(Places!$B1005,Hosts!$A:$A,0), MATCH(Places!H$1,Hosts!$A$1:$M$1,0))</f>
        <v>1</v>
      </c>
      <c r="I1005" s="70">
        <f>INDEX(Hosts!$A:$M, MATCH(Places!$B1005,Hosts!$A:$A,0), MATCH(Places!I$1,Hosts!$A$1:$M$1,0))</f>
        <v>0</v>
      </c>
      <c r="J1005" t="str">
        <f>INDEX(Hosts!$A:$M, MATCH(Places!$B1005,Hosts!$A:$A,0), MATCH(Places!J$1,Hosts!$A$1:$M$1,0))</f>
        <v>No</v>
      </c>
      <c r="K1005">
        <v>7</v>
      </c>
      <c r="L1005" t="str">
        <f>VLOOKUP($K1005,Neighborhoods!$A:$C,2,0)</f>
        <v>Brooklyn</v>
      </c>
      <c r="M1005" t="str">
        <f>VLOOKUP($K1005,Neighborhoods!$A:$C,3,0)</f>
        <v>Bedford-Stuyvesant</v>
      </c>
      <c r="N1005" t="str">
        <f>INDEX(Neighborhoods!$A:$C, MATCH(Places!$K1005,Neighborhoods!$A:$A,0), MATCH(Places!N$1,Neighborhoods!$A$1:$C$1,0))</f>
        <v>Brooklyn</v>
      </c>
      <c r="O1005" t="str">
        <f>INDEX(Neighborhoods!$A:$C, MATCH(Places!$K1005,Neighborhoods!$A:$A,0), MATCH(Places!O$1,Neighborhoods!$A$1:$C$1,0))</f>
        <v>Bedford-Stuyvesant</v>
      </c>
      <c r="P1005" t="s">
        <v>11822</v>
      </c>
      <c r="Q1005" t="str">
        <f t="shared" si="60"/>
        <v>No</v>
      </c>
      <c r="R1005">
        <v>5</v>
      </c>
      <c r="S1005" t="str">
        <f t="shared" si="61"/>
        <v>Medium</v>
      </c>
      <c r="T1005" s="50">
        <v>120</v>
      </c>
      <c r="U1005" s="70">
        <f t="shared" si="62"/>
        <v>0.03</v>
      </c>
      <c r="V1005" s="52">
        <v>4.75</v>
      </c>
      <c r="W1005" s="52" t="str" cm="1">
        <f t="array" ref="W1005">_xlfn.SWITCH(ROUND(V1005,0),5,"Excellent",4,"Good",3,"Ok","Bad")</f>
        <v>Excellent</v>
      </c>
      <c r="X1005">
        <v>16</v>
      </c>
      <c r="Y1005" t="str">
        <f t="shared" si="63"/>
        <v>No</v>
      </c>
      <c r="Z1005" s="68">
        <v>42009</v>
      </c>
      <c r="AA1005" s="68">
        <v>43809</v>
      </c>
      <c r="AB1005">
        <v>24</v>
      </c>
      <c r="AC1005" t="s">
        <v>15615</v>
      </c>
    </row>
    <row r="1006" spans="1:29" x14ac:dyDescent="0.3">
      <c r="A1006" t="s">
        <v>749</v>
      </c>
      <c r="B1006">
        <v>1941</v>
      </c>
      <c r="C1006" t="str">
        <f>VLOOKUP($B1006,Hosts!$A:$M,10,0)</f>
        <v>Within a day</v>
      </c>
      <c r="D1006" s="70">
        <f>VLOOKUP($B1006,Hosts!$A:$M,11,0)</f>
        <v>1</v>
      </c>
      <c r="E1006" s="70">
        <f>VLOOKUP($B1006,Hosts!$A:$M,12,0)</f>
        <v>0.9</v>
      </c>
      <c r="F1006" t="str">
        <f>VLOOKUP($B1006,Hosts!$A:$M,13,0)</f>
        <v>Yes</v>
      </c>
      <c r="G1006" t="str">
        <f>INDEX(Hosts!$A:$M, MATCH(Places!$B1006,Hosts!$A:$A,0), MATCH(Places!G$1,Hosts!$A$1:$M$1,0))</f>
        <v>Within a day</v>
      </c>
      <c r="H1006" s="70">
        <f>INDEX(Hosts!$A:$M, MATCH(Places!$B1006,Hosts!$A:$A,0), MATCH(Places!H$1,Hosts!$A$1:$M$1,0))</f>
        <v>1</v>
      </c>
      <c r="I1006" s="70">
        <f>INDEX(Hosts!$A:$M, MATCH(Places!$B1006,Hosts!$A:$A,0), MATCH(Places!I$1,Hosts!$A$1:$M$1,0))</f>
        <v>0.9</v>
      </c>
      <c r="J1006" t="str">
        <f>INDEX(Hosts!$A:$M, MATCH(Places!$B1006,Hosts!$A:$A,0), MATCH(Places!J$1,Hosts!$A$1:$M$1,0))</f>
        <v>Yes</v>
      </c>
      <c r="K1006">
        <v>10</v>
      </c>
      <c r="L1006" t="str">
        <f>VLOOKUP($K1006,Neighborhoods!$A:$C,2,0)</f>
        <v>Brooklyn</v>
      </c>
      <c r="M1006" t="str">
        <f>VLOOKUP($K1006,Neighborhoods!$A:$C,3,0)</f>
        <v>East Flatbush</v>
      </c>
      <c r="N1006" t="str">
        <f>INDEX(Neighborhoods!$A:$C, MATCH(Places!$K1006,Neighborhoods!$A:$A,0), MATCH(Places!N$1,Neighborhoods!$A$1:$C$1,0))</f>
        <v>Brooklyn</v>
      </c>
      <c r="O1006" t="str">
        <f>INDEX(Neighborhoods!$A:$C, MATCH(Places!$K1006,Neighborhoods!$A:$A,0), MATCH(Places!O$1,Neighborhoods!$A$1:$C$1,0))</f>
        <v>East Flatbush</v>
      </c>
      <c r="P1006" t="s">
        <v>11822</v>
      </c>
      <c r="Q1006" t="str">
        <f t="shared" si="60"/>
        <v>No</v>
      </c>
      <c r="R1006">
        <v>3</v>
      </c>
      <c r="S1006" t="str">
        <f t="shared" si="61"/>
        <v>Medium</v>
      </c>
      <c r="T1006" s="50">
        <v>100</v>
      </c>
      <c r="U1006" s="70">
        <f t="shared" si="62"/>
        <v>0.03</v>
      </c>
      <c r="V1006" s="52">
        <v>4.92</v>
      </c>
      <c r="W1006" s="52" t="str" cm="1">
        <f t="array" ref="W1006">_xlfn.SWITCH(ROUND(V1006,0),5,"Excellent",4,"Good",3,"Ok","Bad")</f>
        <v>Excellent</v>
      </c>
      <c r="X1006">
        <v>72</v>
      </c>
      <c r="Y1006" t="str">
        <f t="shared" si="63"/>
        <v>No</v>
      </c>
      <c r="Z1006" s="68">
        <v>42088</v>
      </c>
      <c r="AA1006" s="68">
        <v>43832</v>
      </c>
      <c r="AB1006">
        <v>363</v>
      </c>
      <c r="AC1006" t="s">
        <v>15615</v>
      </c>
    </row>
    <row r="1007" spans="1:29" x14ac:dyDescent="0.3">
      <c r="A1007" t="s">
        <v>750</v>
      </c>
      <c r="B1007">
        <v>1900</v>
      </c>
      <c r="C1007" t="str">
        <f>VLOOKUP($B1007,Hosts!$A:$M,10,0)</f>
        <v>Within an hour</v>
      </c>
      <c r="D1007" s="70">
        <f>VLOOKUP($B1007,Hosts!$A:$M,11,0)</f>
        <v>1</v>
      </c>
      <c r="E1007" s="70">
        <f>VLOOKUP($B1007,Hosts!$A:$M,12,0)</f>
        <v>0.36</v>
      </c>
      <c r="F1007" t="str">
        <f>VLOOKUP($B1007,Hosts!$A:$M,13,0)</f>
        <v>No</v>
      </c>
      <c r="G1007" t="str">
        <f>INDEX(Hosts!$A:$M, MATCH(Places!$B1007,Hosts!$A:$A,0), MATCH(Places!G$1,Hosts!$A$1:$M$1,0))</f>
        <v>Within an hour</v>
      </c>
      <c r="H1007" s="70">
        <f>INDEX(Hosts!$A:$M, MATCH(Places!$B1007,Hosts!$A:$A,0), MATCH(Places!H$1,Hosts!$A$1:$M$1,0))</f>
        <v>1</v>
      </c>
      <c r="I1007" s="70">
        <f>INDEX(Hosts!$A:$M, MATCH(Places!$B1007,Hosts!$A:$A,0), MATCH(Places!I$1,Hosts!$A$1:$M$1,0))</f>
        <v>0.36</v>
      </c>
      <c r="J1007" t="str">
        <f>INDEX(Hosts!$A:$M, MATCH(Places!$B1007,Hosts!$A:$A,0), MATCH(Places!J$1,Hosts!$A$1:$M$1,0))</f>
        <v>No</v>
      </c>
      <c r="K1007">
        <v>11</v>
      </c>
      <c r="L1007" t="str">
        <f>VLOOKUP($K1007,Neighborhoods!$A:$C,2,0)</f>
        <v>Brooklyn</v>
      </c>
      <c r="M1007" t="str">
        <f>VLOOKUP($K1007,Neighborhoods!$A:$C,3,0)</f>
        <v>Greenpoint</v>
      </c>
      <c r="N1007" t="str">
        <f>INDEX(Neighborhoods!$A:$C, MATCH(Places!$K1007,Neighborhoods!$A:$A,0), MATCH(Places!N$1,Neighborhoods!$A$1:$C$1,0))</f>
        <v>Brooklyn</v>
      </c>
      <c r="O1007" t="str">
        <f>INDEX(Neighborhoods!$A:$C, MATCH(Places!$K1007,Neighborhoods!$A:$A,0), MATCH(Places!O$1,Neighborhoods!$A$1:$C$1,0))</f>
        <v>Greenpoint</v>
      </c>
      <c r="P1007" t="s">
        <v>11822</v>
      </c>
      <c r="Q1007" t="str">
        <f t="shared" si="60"/>
        <v>No</v>
      </c>
      <c r="R1007">
        <v>2</v>
      </c>
      <c r="S1007" t="str">
        <f t="shared" si="61"/>
        <v>Small</v>
      </c>
      <c r="T1007" s="50">
        <v>90</v>
      </c>
      <c r="U1007" s="70">
        <f t="shared" si="62"/>
        <v>0.03</v>
      </c>
      <c r="V1007" s="52">
        <v>4.7300000000000004</v>
      </c>
      <c r="W1007" s="52" t="str" cm="1">
        <f t="array" ref="W1007">_xlfn.SWITCH(ROUND(V1007,0),5,"Excellent",4,"Good",3,"Ok","Bad")</f>
        <v>Excellent</v>
      </c>
      <c r="X1007">
        <v>33</v>
      </c>
      <c r="Y1007" t="str">
        <f t="shared" si="63"/>
        <v>No</v>
      </c>
      <c r="Z1007" s="68">
        <v>42980</v>
      </c>
      <c r="AA1007" s="68">
        <v>43933</v>
      </c>
      <c r="AB1007">
        <v>313</v>
      </c>
      <c r="AC1007" t="s">
        <v>15615</v>
      </c>
    </row>
    <row r="1008" spans="1:29" x14ac:dyDescent="0.3">
      <c r="A1008" t="s">
        <v>15054</v>
      </c>
      <c r="B1008">
        <v>1900</v>
      </c>
      <c r="C1008" t="str">
        <f>VLOOKUP($B1008,Hosts!$A:$M,10,0)</f>
        <v>Within an hour</v>
      </c>
      <c r="D1008" s="70">
        <f>VLOOKUP($B1008,Hosts!$A:$M,11,0)</f>
        <v>1</v>
      </c>
      <c r="E1008" s="70">
        <f>VLOOKUP($B1008,Hosts!$A:$M,12,0)</f>
        <v>0.36</v>
      </c>
      <c r="F1008" t="str">
        <f>VLOOKUP($B1008,Hosts!$A:$M,13,0)</f>
        <v>No</v>
      </c>
      <c r="G1008" t="str">
        <f>INDEX(Hosts!$A:$M, MATCH(Places!$B1008,Hosts!$A:$A,0), MATCH(Places!G$1,Hosts!$A$1:$M$1,0))</f>
        <v>Within an hour</v>
      </c>
      <c r="H1008" s="70">
        <f>INDEX(Hosts!$A:$M, MATCH(Places!$B1008,Hosts!$A:$A,0), MATCH(Places!H$1,Hosts!$A$1:$M$1,0))</f>
        <v>1</v>
      </c>
      <c r="I1008" s="70">
        <f>INDEX(Hosts!$A:$M, MATCH(Places!$B1008,Hosts!$A:$A,0), MATCH(Places!I$1,Hosts!$A$1:$M$1,0))</f>
        <v>0.36</v>
      </c>
      <c r="J1008" t="str">
        <f>INDEX(Hosts!$A:$M, MATCH(Places!$B1008,Hosts!$A:$A,0), MATCH(Places!J$1,Hosts!$A$1:$M$1,0))</f>
        <v>No</v>
      </c>
      <c r="K1008">
        <v>11</v>
      </c>
      <c r="L1008" t="str">
        <f>VLOOKUP($K1008,Neighborhoods!$A:$C,2,0)</f>
        <v>Brooklyn</v>
      </c>
      <c r="M1008" t="str">
        <f>VLOOKUP($K1008,Neighborhoods!$A:$C,3,0)</f>
        <v>Greenpoint</v>
      </c>
      <c r="N1008" t="str">
        <f>INDEX(Neighborhoods!$A:$C, MATCH(Places!$K1008,Neighborhoods!$A:$A,0), MATCH(Places!N$1,Neighborhoods!$A$1:$C$1,0))</f>
        <v>Brooklyn</v>
      </c>
      <c r="O1008" t="str">
        <f>INDEX(Neighborhoods!$A:$C, MATCH(Places!$K1008,Neighborhoods!$A:$A,0), MATCH(Places!O$1,Neighborhoods!$A$1:$C$1,0))</f>
        <v>Greenpoint</v>
      </c>
      <c r="P1008" t="s">
        <v>1</v>
      </c>
      <c r="Q1008" t="str">
        <f t="shared" si="60"/>
        <v>Yes</v>
      </c>
      <c r="R1008">
        <v>5</v>
      </c>
      <c r="S1008" t="str">
        <f t="shared" si="61"/>
        <v>Medium</v>
      </c>
      <c r="T1008" s="50">
        <v>210</v>
      </c>
      <c r="U1008" s="70">
        <f t="shared" si="62"/>
        <v>0.04</v>
      </c>
      <c r="V1008" s="52">
        <v>4.8</v>
      </c>
      <c r="W1008" s="52" t="str" cm="1">
        <f t="array" ref="W1008">_xlfn.SWITCH(ROUND(V1008,0),5,"Excellent",4,"Good",3,"Ok","Bad")</f>
        <v>Excellent</v>
      </c>
      <c r="X1008">
        <v>5</v>
      </c>
      <c r="Y1008" t="str">
        <f t="shared" si="63"/>
        <v>No</v>
      </c>
      <c r="Z1008" s="68">
        <v>42908</v>
      </c>
      <c r="AA1008" s="68">
        <v>43099</v>
      </c>
      <c r="AB1008">
        <v>289</v>
      </c>
      <c r="AC1008" t="s">
        <v>15615</v>
      </c>
    </row>
    <row r="1009" spans="1:29" x14ac:dyDescent="0.3">
      <c r="A1009" t="s">
        <v>15073</v>
      </c>
      <c r="B1009">
        <v>1746</v>
      </c>
      <c r="C1009" t="str">
        <f>VLOOKUP($B1009,Hosts!$A:$M,10,0)</f>
        <v>Within an hour</v>
      </c>
      <c r="D1009" s="70">
        <f>VLOOKUP($B1009,Hosts!$A:$M,11,0)</f>
        <v>1</v>
      </c>
      <c r="E1009" s="70">
        <f>VLOOKUP($B1009,Hosts!$A:$M,12,0)</f>
        <v>0.93</v>
      </c>
      <c r="F1009" t="str">
        <f>VLOOKUP($B1009,Hosts!$A:$M,13,0)</f>
        <v>No</v>
      </c>
      <c r="G1009" t="str">
        <f>INDEX(Hosts!$A:$M, MATCH(Places!$B1009,Hosts!$A:$A,0), MATCH(Places!G$1,Hosts!$A$1:$M$1,0))</f>
        <v>Within an hour</v>
      </c>
      <c r="H1009" s="70">
        <f>INDEX(Hosts!$A:$M, MATCH(Places!$B1009,Hosts!$A:$A,0), MATCH(Places!H$1,Hosts!$A$1:$M$1,0))</f>
        <v>1</v>
      </c>
      <c r="I1009" s="70">
        <f>INDEX(Hosts!$A:$M, MATCH(Places!$B1009,Hosts!$A:$A,0), MATCH(Places!I$1,Hosts!$A$1:$M$1,0))</f>
        <v>0.93</v>
      </c>
      <c r="J1009" t="str">
        <f>INDEX(Hosts!$A:$M, MATCH(Places!$B1009,Hosts!$A:$A,0), MATCH(Places!J$1,Hosts!$A$1:$M$1,0))</f>
        <v>No</v>
      </c>
      <c r="K1009">
        <v>16</v>
      </c>
      <c r="L1009" t="str">
        <f>VLOOKUP($K1009,Neighborhoods!$A:$C,2,0)</f>
        <v>Manhattan</v>
      </c>
      <c r="M1009" t="str">
        <f>VLOOKUP($K1009,Neighborhoods!$A:$C,3,0)</f>
        <v>Harlem</v>
      </c>
      <c r="N1009" t="str">
        <f>INDEX(Neighborhoods!$A:$C, MATCH(Places!$K1009,Neighborhoods!$A:$A,0), MATCH(Places!N$1,Neighborhoods!$A$1:$C$1,0))</f>
        <v>Manhattan</v>
      </c>
      <c r="O1009" t="str">
        <f>INDEX(Neighborhoods!$A:$C, MATCH(Places!$K1009,Neighborhoods!$A:$A,0), MATCH(Places!O$1,Neighborhoods!$A$1:$C$1,0))</f>
        <v>Harlem</v>
      </c>
      <c r="P1009" t="s">
        <v>1</v>
      </c>
      <c r="Q1009" t="str">
        <f t="shared" si="60"/>
        <v>Yes</v>
      </c>
      <c r="R1009">
        <v>1</v>
      </c>
      <c r="S1009" t="str">
        <f t="shared" si="61"/>
        <v>Small</v>
      </c>
      <c r="T1009" s="50">
        <v>45</v>
      </c>
      <c r="U1009" s="70">
        <f t="shared" si="62"/>
        <v>0.03</v>
      </c>
      <c r="V1009" s="52">
        <v>4.66</v>
      </c>
      <c r="W1009" s="52" t="str" cm="1">
        <f t="array" ref="W1009">_xlfn.SWITCH(ROUND(V1009,0),5,"Excellent",4,"Good",3,"Ok","Bad")</f>
        <v>Excellent</v>
      </c>
      <c r="X1009">
        <v>179</v>
      </c>
      <c r="Y1009" t="str">
        <f t="shared" si="63"/>
        <v>No</v>
      </c>
      <c r="Z1009" s="68">
        <v>41945</v>
      </c>
      <c r="AA1009" s="68">
        <v>43899</v>
      </c>
      <c r="AB1009">
        <v>204</v>
      </c>
      <c r="AC1009" t="s">
        <v>15615</v>
      </c>
    </row>
    <row r="1010" spans="1:29" x14ac:dyDescent="0.3">
      <c r="A1010" t="s">
        <v>751</v>
      </c>
      <c r="B1010">
        <v>316</v>
      </c>
      <c r="C1010" t="str">
        <f>VLOOKUP($B1010,Hosts!$A:$M,10,0)</f>
        <v>Within a day</v>
      </c>
      <c r="D1010" s="70">
        <f>VLOOKUP($B1010,Hosts!$A:$M,11,0)</f>
        <v>0.9</v>
      </c>
      <c r="E1010" s="70">
        <f>VLOOKUP($B1010,Hosts!$A:$M,12,0)</f>
        <v>0.91</v>
      </c>
      <c r="F1010" t="str">
        <f>VLOOKUP($B1010,Hosts!$A:$M,13,0)</f>
        <v>No</v>
      </c>
      <c r="G1010" t="str">
        <f>INDEX(Hosts!$A:$M, MATCH(Places!$B1010,Hosts!$A:$A,0), MATCH(Places!G$1,Hosts!$A$1:$M$1,0))</f>
        <v>Within a day</v>
      </c>
      <c r="H1010" s="70">
        <f>INDEX(Hosts!$A:$M, MATCH(Places!$B1010,Hosts!$A:$A,0), MATCH(Places!H$1,Hosts!$A$1:$M$1,0))</f>
        <v>0.9</v>
      </c>
      <c r="I1010" s="70">
        <f>INDEX(Hosts!$A:$M, MATCH(Places!$B1010,Hosts!$A:$A,0), MATCH(Places!I$1,Hosts!$A$1:$M$1,0))</f>
        <v>0.91</v>
      </c>
      <c r="J1010" t="str">
        <f>INDEX(Hosts!$A:$M, MATCH(Places!$B1010,Hosts!$A:$A,0), MATCH(Places!J$1,Hosts!$A$1:$M$1,0))</f>
        <v>No</v>
      </c>
      <c r="K1010">
        <v>8</v>
      </c>
      <c r="L1010" t="str">
        <f>VLOOKUP($K1010,Neighborhoods!$A:$C,2,0)</f>
        <v>Brooklyn</v>
      </c>
      <c r="M1010" t="str">
        <f>VLOOKUP($K1010,Neighborhoods!$A:$C,3,0)</f>
        <v>Bushwick</v>
      </c>
      <c r="N1010" t="str">
        <f>INDEX(Neighborhoods!$A:$C, MATCH(Places!$K1010,Neighborhoods!$A:$A,0), MATCH(Places!N$1,Neighborhoods!$A$1:$C$1,0))</f>
        <v>Brooklyn</v>
      </c>
      <c r="O1010" t="str">
        <f>INDEX(Neighborhoods!$A:$C, MATCH(Places!$K1010,Neighborhoods!$A:$A,0), MATCH(Places!O$1,Neighborhoods!$A$1:$C$1,0))</f>
        <v>Bushwick</v>
      </c>
      <c r="P1010" t="s">
        <v>11822</v>
      </c>
      <c r="Q1010" t="str">
        <f t="shared" si="60"/>
        <v>No</v>
      </c>
      <c r="R1010">
        <v>7</v>
      </c>
      <c r="S1010" t="str">
        <f t="shared" si="61"/>
        <v>Large</v>
      </c>
      <c r="T1010" s="50">
        <v>144</v>
      </c>
      <c r="U1010" s="70">
        <f t="shared" si="62"/>
        <v>0.03</v>
      </c>
      <c r="V1010" s="52">
        <v>4.5599999999999996</v>
      </c>
      <c r="W1010" s="52" t="str" cm="1">
        <f t="array" ref="W1010">_xlfn.SWITCH(ROUND(V1010,0),5,"Excellent",4,"Good",3,"Ok","Bad")</f>
        <v>Excellent</v>
      </c>
      <c r="X1010">
        <v>142</v>
      </c>
      <c r="Y1010" t="str">
        <f t="shared" si="63"/>
        <v>No</v>
      </c>
      <c r="Z1010" s="68">
        <v>42003</v>
      </c>
      <c r="AA1010" s="68">
        <v>43909</v>
      </c>
      <c r="AB1010">
        <v>365</v>
      </c>
      <c r="AC1010" t="s">
        <v>15615</v>
      </c>
    </row>
    <row r="1011" spans="1:29" x14ac:dyDescent="0.3">
      <c r="A1011" t="s">
        <v>752</v>
      </c>
      <c r="B1011">
        <v>753</v>
      </c>
      <c r="C1011" t="str">
        <f>VLOOKUP($B1011,Hosts!$A:$M,10,0)</f>
        <v>Within a few hours</v>
      </c>
      <c r="D1011" s="70">
        <f>VLOOKUP($B1011,Hosts!$A:$M,11,0)</f>
        <v>0.91</v>
      </c>
      <c r="E1011" s="70">
        <f>VLOOKUP($B1011,Hosts!$A:$M,12,0)</f>
        <v>0.78</v>
      </c>
      <c r="F1011" t="str">
        <f>VLOOKUP($B1011,Hosts!$A:$M,13,0)</f>
        <v>No</v>
      </c>
      <c r="G1011" t="str">
        <f>INDEX(Hosts!$A:$M, MATCH(Places!$B1011,Hosts!$A:$A,0), MATCH(Places!G$1,Hosts!$A$1:$M$1,0))</f>
        <v>Within a few hours</v>
      </c>
      <c r="H1011" s="70">
        <f>INDEX(Hosts!$A:$M, MATCH(Places!$B1011,Hosts!$A:$A,0), MATCH(Places!H$1,Hosts!$A$1:$M$1,0))</f>
        <v>0.91</v>
      </c>
      <c r="I1011" s="70">
        <f>INDEX(Hosts!$A:$M, MATCH(Places!$B1011,Hosts!$A:$A,0), MATCH(Places!I$1,Hosts!$A$1:$M$1,0))</f>
        <v>0.78</v>
      </c>
      <c r="J1011" t="str">
        <f>INDEX(Hosts!$A:$M, MATCH(Places!$B1011,Hosts!$A:$A,0), MATCH(Places!J$1,Hosts!$A$1:$M$1,0))</f>
        <v>No</v>
      </c>
      <c r="K1011">
        <v>12</v>
      </c>
      <c r="L1011" t="str">
        <f>VLOOKUP($K1011,Neighborhoods!$A:$C,2,0)</f>
        <v>Brooklyn</v>
      </c>
      <c r="M1011" t="str">
        <f>VLOOKUP($K1011,Neighborhoods!$A:$C,3,0)</f>
        <v>Williamsburg</v>
      </c>
      <c r="N1011" t="str">
        <f>INDEX(Neighborhoods!$A:$C, MATCH(Places!$K1011,Neighborhoods!$A:$A,0), MATCH(Places!N$1,Neighborhoods!$A$1:$C$1,0))</f>
        <v>Brooklyn</v>
      </c>
      <c r="O1011" t="str">
        <f>INDEX(Neighborhoods!$A:$C, MATCH(Places!$K1011,Neighborhoods!$A:$A,0), MATCH(Places!O$1,Neighborhoods!$A$1:$C$1,0))</f>
        <v>Williamsburg</v>
      </c>
      <c r="P1011" t="s">
        <v>11822</v>
      </c>
      <c r="Q1011" t="str">
        <f t="shared" si="60"/>
        <v>No</v>
      </c>
      <c r="R1011">
        <v>4</v>
      </c>
      <c r="S1011" t="str">
        <f t="shared" si="61"/>
        <v>Medium</v>
      </c>
      <c r="T1011" s="50">
        <v>115</v>
      </c>
      <c r="U1011" s="70">
        <f t="shared" si="62"/>
        <v>0.03</v>
      </c>
      <c r="V1011" s="52">
        <v>4.6500000000000004</v>
      </c>
      <c r="W1011" s="52" t="str" cm="1">
        <f t="array" ref="W1011">_xlfn.SWITCH(ROUND(V1011,0),5,"Excellent",4,"Good",3,"Ok","Bad")</f>
        <v>Excellent</v>
      </c>
      <c r="X1011">
        <v>174</v>
      </c>
      <c r="Y1011" t="str">
        <f t="shared" si="63"/>
        <v>No</v>
      </c>
      <c r="Z1011" s="68">
        <v>42267</v>
      </c>
      <c r="AA1011" s="68">
        <v>44045</v>
      </c>
      <c r="AB1011">
        <v>70</v>
      </c>
      <c r="AC1011" t="s">
        <v>15615</v>
      </c>
    </row>
    <row r="1012" spans="1:29" x14ac:dyDescent="0.3">
      <c r="A1012" t="s">
        <v>753</v>
      </c>
      <c r="B1012">
        <v>1220</v>
      </c>
      <c r="C1012" t="str">
        <f>VLOOKUP($B1012,Hosts!$A:$M,10,0)</f>
        <v>Within an hour</v>
      </c>
      <c r="D1012" s="70">
        <f>VLOOKUP($B1012,Hosts!$A:$M,11,0)</f>
        <v>1</v>
      </c>
      <c r="E1012" s="70">
        <f>VLOOKUP($B1012,Hosts!$A:$M,12,0)</f>
        <v>1</v>
      </c>
      <c r="F1012" t="str">
        <f>VLOOKUP($B1012,Hosts!$A:$M,13,0)</f>
        <v>Yes</v>
      </c>
      <c r="G1012" t="str">
        <f>INDEX(Hosts!$A:$M, MATCH(Places!$B1012,Hosts!$A:$A,0), MATCH(Places!G$1,Hosts!$A$1:$M$1,0))</f>
        <v>Within an hour</v>
      </c>
      <c r="H1012" s="70">
        <f>INDEX(Hosts!$A:$M, MATCH(Places!$B1012,Hosts!$A:$A,0), MATCH(Places!H$1,Hosts!$A$1:$M$1,0))</f>
        <v>1</v>
      </c>
      <c r="I1012" s="70">
        <f>INDEX(Hosts!$A:$M, MATCH(Places!$B1012,Hosts!$A:$A,0), MATCH(Places!I$1,Hosts!$A$1:$M$1,0))</f>
        <v>1</v>
      </c>
      <c r="J1012" t="str">
        <f>INDEX(Hosts!$A:$M, MATCH(Places!$B1012,Hosts!$A:$A,0), MATCH(Places!J$1,Hosts!$A$1:$M$1,0))</f>
        <v>Yes</v>
      </c>
      <c r="K1012">
        <v>15</v>
      </c>
      <c r="L1012" t="str">
        <f>VLOOKUP($K1012,Neighborhoods!$A:$C,2,0)</f>
        <v>Manhattan</v>
      </c>
      <c r="M1012" t="str">
        <f>VLOOKUP($K1012,Neighborhoods!$A:$C,3,0)</f>
        <v>East Village</v>
      </c>
      <c r="N1012" t="str">
        <f>INDEX(Neighborhoods!$A:$C, MATCH(Places!$K1012,Neighborhoods!$A:$A,0), MATCH(Places!N$1,Neighborhoods!$A$1:$C$1,0))</f>
        <v>Manhattan</v>
      </c>
      <c r="O1012" t="str">
        <f>INDEX(Neighborhoods!$A:$C, MATCH(Places!$K1012,Neighborhoods!$A:$A,0), MATCH(Places!O$1,Neighborhoods!$A$1:$C$1,0))</f>
        <v>East Village</v>
      </c>
      <c r="P1012" t="s">
        <v>11822</v>
      </c>
      <c r="Q1012" t="str">
        <f t="shared" si="60"/>
        <v>No</v>
      </c>
      <c r="R1012">
        <v>2</v>
      </c>
      <c r="S1012" t="str">
        <f t="shared" si="61"/>
        <v>Small</v>
      </c>
      <c r="T1012" s="50">
        <v>143</v>
      </c>
      <c r="U1012" s="70">
        <f t="shared" si="62"/>
        <v>0.03</v>
      </c>
      <c r="V1012" s="52">
        <v>4.82</v>
      </c>
      <c r="W1012" s="52" t="str" cm="1">
        <f t="array" ref="W1012">_xlfn.SWITCH(ROUND(V1012,0),5,"Excellent",4,"Good",3,"Ok","Bad")</f>
        <v>Excellent</v>
      </c>
      <c r="X1012">
        <v>215</v>
      </c>
      <c r="Y1012" t="str">
        <f t="shared" si="63"/>
        <v>Yes</v>
      </c>
      <c r="Z1012" s="68">
        <v>41977</v>
      </c>
      <c r="AA1012" s="68">
        <v>44051</v>
      </c>
      <c r="AB1012">
        <v>337</v>
      </c>
      <c r="AC1012" t="s">
        <v>15616</v>
      </c>
    </row>
    <row r="1013" spans="1:29" x14ac:dyDescent="0.3">
      <c r="A1013" t="s">
        <v>754</v>
      </c>
      <c r="B1013">
        <v>223</v>
      </c>
      <c r="C1013" t="str">
        <f>VLOOKUP($B1013,Hosts!$A:$M,10,0)</f>
        <v>Within an hour</v>
      </c>
      <c r="D1013" s="70">
        <f>VLOOKUP($B1013,Hosts!$A:$M,11,0)</f>
        <v>1</v>
      </c>
      <c r="E1013" s="70">
        <f>VLOOKUP($B1013,Hosts!$A:$M,12,0)</f>
        <v>1</v>
      </c>
      <c r="F1013" t="str">
        <f>VLOOKUP($B1013,Hosts!$A:$M,13,0)</f>
        <v>Yes</v>
      </c>
      <c r="G1013" t="str">
        <f>INDEX(Hosts!$A:$M, MATCH(Places!$B1013,Hosts!$A:$A,0), MATCH(Places!G$1,Hosts!$A$1:$M$1,0))</f>
        <v>Within an hour</v>
      </c>
      <c r="H1013" s="70">
        <f>INDEX(Hosts!$A:$M, MATCH(Places!$B1013,Hosts!$A:$A,0), MATCH(Places!H$1,Hosts!$A$1:$M$1,0))</f>
        <v>1</v>
      </c>
      <c r="I1013" s="70">
        <f>INDEX(Hosts!$A:$M, MATCH(Places!$B1013,Hosts!$A:$A,0), MATCH(Places!I$1,Hosts!$A$1:$M$1,0))</f>
        <v>1</v>
      </c>
      <c r="J1013" t="str">
        <f>INDEX(Hosts!$A:$M, MATCH(Places!$B1013,Hosts!$A:$A,0), MATCH(Places!J$1,Hosts!$A$1:$M$1,0))</f>
        <v>Yes</v>
      </c>
      <c r="K1013">
        <v>7</v>
      </c>
      <c r="L1013" t="str">
        <f>VLOOKUP($K1013,Neighborhoods!$A:$C,2,0)</f>
        <v>Brooklyn</v>
      </c>
      <c r="M1013" t="str">
        <f>VLOOKUP($K1013,Neighborhoods!$A:$C,3,0)</f>
        <v>Bedford-Stuyvesant</v>
      </c>
      <c r="N1013" t="str">
        <f>INDEX(Neighborhoods!$A:$C, MATCH(Places!$K1013,Neighborhoods!$A:$A,0), MATCH(Places!N$1,Neighborhoods!$A$1:$C$1,0))</f>
        <v>Brooklyn</v>
      </c>
      <c r="O1013" t="str">
        <f>INDEX(Neighborhoods!$A:$C, MATCH(Places!$K1013,Neighborhoods!$A:$A,0), MATCH(Places!O$1,Neighborhoods!$A$1:$C$1,0))</f>
        <v>Bedford-Stuyvesant</v>
      </c>
      <c r="P1013" t="s">
        <v>11822</v>
      </c>
      <c r="Q1013" t="str">
        <f t="shared" si="60"/>
        <v>No</v>
      </c>
      <c r="R1013">
        <v>3</v>
      </c>
      <c r="S1013" t="str">
        <f t="shared" si="61"/>
        <v>Medium</v>
      </c>
      <c r="T1013" s="50">
        <v>174</v>
      </c>
      <c r="U1013" s="70">
        <f t="shared" si="62"/>
        <v>0.03</v>
      </c>
      <c r="V1013" s="52">
        <v>4.99</v>
      </c>
      <c r="W1013" s="52" t="str" cm="1">
        <f t="array" ref="W1013">_xlfn.SWITCH(ROUND(V1013,0),5,"Excellent",4,"Good",3,"Ok","Bad")</f>
        <v>Excellent</v>
      </c>
      <c r="X1013">
        <v>228</v>
      </c>
      <c r="Y1013" t="str">
        <f t="shared" si="63"/>
        <v>Yes</v>
      </c>
      <c r="Z1013" s="68">
        <v>42006</v>
      </c>
      <c r="AA1013" s="68">
        <v>43877</v>
      </c>
      <c r="AB1013">
        <v>180</v>
      </c>
      <c r="AC1013" t="s">
        <v>15615</v>
      </c>
    </row>
    <row r="1014" spans="1:29" x14ac:dyDescent="0.3">
      <c r="A1014" t="s">
        <v>755</v>
      </c>
      <c r="B1014">
        <v>213</v>
      </c>
      <c r="C1014" t="str">
        <f>VLOOKUP($B1014,Hosts!$A:$M,10,0)</f>
        <v>Within a day</v>
      </c>
      <c r="D1014" s="70">
        <f>VLOOKUP($B1014,Hosts!$A:$M,11,0)</f>
        <v>0.9</v>
      </c>
      <c r="E1014" s="70">
        <f>VLOOKUP($B1014,Hosts!$A:$M,12,0)</f>
        <v>0.82</v>
      </c>
      <c r="F1014" t="str">
        <f>VLOOKUP($B1014,Hosts!$A:$M,13,0)</f>
        <v>Yes</v>
      </c>
      <c r="G1014" t="str">
        <f>INDEX(Hosts!$A:$M, MATCH(Places!$B1014,Hosts!$A:$A,0), MATCH(Places!G$1,Hosts!$A$1:$M$1,0))</f>
        <v>Within a day</v>
      </c>
      <c r="H1014" s="70">
        <f>INDEX(Hosts!$A:$M, MATCH(Places!$B1014,Hosts!$A:$A,0), MATCH(Places!H$1,Hosts!$A$1:$M$1,0))</f>
        <v>0.9</v>
      </c>
      <c r="I1014" s="70">
        <f>INDEX(Hosts!$A:$M, MATCH(Places!$B1014,Hosts!$A:$A,0), MATCH(Places!I$1,Hosts!$A$1:$M$1,0))</f>
        <v>0.82</v>
      </c>
      <c r="J1014" t="str">
        <f>INDEX(Hosts!$A:$M, MATCH(Places!$B1014,Hosts!$A:$A,0), MATCH(Places!J$1,Hosts!$A$1:$M$1,0))</f>
        <v>Yes</v>
      </c>
      <c r="K1014">
        <v>7</v>
      </c>
      <c r="L1014" t="str">
        <f>VLOOKUP($K1014,Neighborhoods!$A:$C,2,0)</f>
        <v>Brooklyn</v>
      </c>
      <c r="M1014" t="str">
        <f>VLOOKUP($K1014,Neighborhoods!$A:$C,3,0)</f>
        <v>Bedford-Stuyvesant</v>
      </c>
      <c r="N1014" t="str">
        <f>INDEX(Neighborhoods!$A:$C, MATCH(Places!$K1014,Neighborhoods!$A:$A,0), MATCH(Places!N$1,Neighborhoods!$A$1:$C$1,0))</f>
        <v>Brooklyn</v>
      </c>
      <c r="O1014" t="str">
        <f>INDEX(Neighborhoods!$A:$C, MATCH(Places!$K1014,Neighborhoods!$A:$A,0), MATCH(Places!O$1,Neighborhoods!$A$1:$C$1,0))</f>
        <v>Bedford-Stuyvesant</v>
      </c>
      <c r="P1014" t="s">
        <v>11822</v>
      </c>
      <c r="Q1014" t="str">
        <f t="shared" si="60"/>
        <v>No</v>
      </c>
      <c r="R1014">
        <v>4</v>
      </c>
      <c r="S1014" t="str">
        <f t="shared" si="61"/>
        <v>Medium</v>
      </c>
      <c r="T1014" s="50">
        <v>110</v>
      </c>
      <c r="U1014" s="70">
        <f t="shared" si="62"/>
        <v>0.03</v>
      </c>
      <c r="V1014" s="52">
        <v>4.83</v>
      </c>
      <c r="W1014" s="52" t="str" cm="1">
        <f t="array" ref="W1014">_xlfn.SWITCH(ROUND(V1014,0),5,"Excellent",4,"Good",3,"Ok","Bad")</f>
        <v>Excellent</v>
      </c>
      <c r="X1014">
        <v>120</v>
      </c>
      <c r="Y1014" t="str">
        <f t="shared" si="63"/>
        <v>Yes</v>
      </c>
      <c r="Z1014" s="68">
        <v>43088</v>
      </c>
      <c r="AA1014" s="68">
        <v>43892</v>
      </c>
      <c r="AB1014">
        <v>33</v>
      </c>
      <c r="AC1014" t="s">
        <v>15615</v>
      </c>
    </row>
    <row r="1015" spans="1:29" x14ac:dyDescent="0.3">
      <c r="A1015" t="s">
        <v>756</v>
      </c>
      <c r="B1015">
        <v>375</v>
      </c>
      <c r="C1015" t="str">
        <f>VLOOKUP($B1015,Hosts!$A:$M,10,0)</f>
        <v>Within a day</v>
      </c>
      <c r="D1015" s="70">
        <f>VLOOKUP($B1015,Hosts!$A:$M,11,0)</f>
        <v>1</v>
      </c>
      <c r="E1015" s="70">
        <f>VLOOKUP($B1015,Hosts!$A:$M,12,0)</f>
        <v>1</v>
      </c>
      <c r="F1015" t="str">
        <f>VLOOKUP($B1015,Hosts!$A:$M,13,0)</f>
        <v>Yes</v>
      </c>
      <c r="G1015" t="str">
        <f>INDEX(Hosts!$A:$M, MATCH(Places!$B1015,Hosts!$A:$A,0), MATCH(Places!G$1,Hosts!$A$1:$M$1,0))</f>
        <v>Within a day</v>
      </c>
      <c r="H1015" s="70">
        <f>INDEX(Hosts!$A:$M, MATCH(Places!$B1015,Hosts!$A:$A,0), MATCH(Places!H$1,Hosts!$A$1:$M$1,0))</f>
        <v>1</v>
      </c>
      <c r="I1015" s="70">
        <f>INDEX(Hosts!$A:$M, MATCH(Places!$B1015,Hosts!$A:$A,0), MATCH(Places!I$1,Hosts!$A$1:$M$1,0))</f>
        <v>1</v>
      </c>
      <c r="J1015" t="str">
        <f>INDEX(Hosts!$A:$M, MATCH(Places!$B1015,Hosts!$A:$A,0), MATCH(Places!J$1,Hosts!$A$1:$M$1,0))</f>
        <v>Yes</v>
      </c>
      <c r="K1015">
        <v>24</v>
      </c>
      <c r="L1015" t="str">
        <f>VLOOKUP($K1015,Neighborhoods!$A:$C,2,0)</f>
        <v>Queens</v>
      </c>
      <c r="M1015" t="str">
        <f>VLOOKUP($K1015,Neighborhoods!$A:$C,3,0)</f>
        <v>Long Island City</v>
      </c>
      <c r="N1015" t="str">
        <f>INDEX(Neighborhoods!$A:$C, MATCH(Places!$K1015,Neighborhoods!$A:$A,0), MATCH(Places!N$1,Neighborhoods!$A$1:$C$1,0))</f>
        <v>Queens</v>
      </c>
      <c r="O1015" t="str">
        <f>INDEX(Neighborhoods!$A:$C, MATCH(Places!$K1015,Neighborhoods!$A:$A,0), MATCH(Places!O$1,Neighborhoods!$A$1:$C$1,0))</f>
        <v>Long Island City</v>
      </c>
      <c r="P1015" t="s">
        <v>11822</v>
      </c>
      <c r="Q1015" t="str">
        <f t="shared" si="60"/>
        <v>No</v>
      </c>
      <c r="R1015">
        <v>2</v>
      </c>
      <c r="S1015" t="str">
        <f t="shared" si="61"/>
        <v>Small</v>
      </c>
      <c r="T1015" s="50">
        <v>150</v>
      </c>
      <c r="U1015" s="70">
        <f t="shared" si="62"/>
        <v>0.03</v>
      </c>
      <c r="V1015" s="52">
        <v>4.92</v>
      </c>
      <c r="W1015" s="52" t="str" cm="1">
        <f t="array" ref="W1015">_xlfn.SWITCH(ROUND(V1015,0),5,"Excellent",4,"Good",3,"Ok","Bad")</f>
        <v>Excellent</v>
      </c>
      <c r="X1015">
        <v>88</v>
      </c>
      <c r="Y1015" t="str">
        <f t="shared" si="63"/>
        <v>No</v>
      </c>
      <c r="Z1015" s="68">
        <v>41942</v>
      </c>
      <c r="AA1015" s="68">
        <v>43812</v>
      </c>
      <c r="AB1015">
        <v>212</v>
      </c>
      <c r="AC1015" t="s">
        <v>15615</v>
      </c>
    </row>
    <row r="1016" spans="1:29" x14ac:dyDescent="0.3">
      <c r="A1016" t="s">
        <v>757</v>
      </c>
      <c r="B1016">
        <v>1953</v>
      </c>
      <c r="C1016" t="str">
        <f>VLOOKUP($B1016,Hosts!$A:$M,10,0)</f>
        <v>Within an hour</v>
      </c>
      <c r="D1016" s="70">
        <f>VLOOKUP($B1016,Hosts!$A:$M,11,0)</f>
        <v>1</v>
      </c>
      <c r="E1016" s="70">
        <f>VLOOKUP($B1016,Hosts!$A:$M,12,0)</f>
        <v>0.85</v>
      </c>
      <c r="F1016" t="str">
        <f>VLOOKUP($B1016,Hosts!$A:$M,13,0)</f>
        <v>Yes</v>
      </c>
      <c r="G1016" t="str">
        <f>INDEX(Hosts!$A:$M, MATCH(Places!$B1016,Hosts!$A:$A,0), MATCH(Places!G$1,Hosts!$A$1:$M$1,0))</f>
        <v>Within an hour</v>
      </c>
      <c r="H1016" s="70">
        <f>INDEX(Hosts!$A:$M, MATCH(Places!$B1016,Hosts!$A:$A,0), MATCH(Places!H$1,Hosts!$A$1:$M$1,0))</f>
        <v>1</v>
      </c>
      <c r="I1016" s="70">
        <f>INDEX(Hosts!$A:$M, MATCH(Places!$B1016,Hosts!$A:$A,0), MATCH(Places!I$1,Hosts!$A$1:$M$1,0))</f>
        <v>0.85</v>
      </c>
      <c r="J1016" t="str">
        <f>INDEX(Hosts!$A:$M, MATCH(Places!$B1016,Hosts!$A:$A,0), MATCH(Places!J$1,Hosts!$A$1:$M$1,0))</f>
        <v>Yes</v>
      </c>
      <c r="K1016">
        <v>17</v>
      </c>
      <c r="L1016" t="str">
        <f>VLOOKUP($K1016,Neighborhoods!$A:$C,2,0)</f>
        <v>Manhattan</v>
      </c>
      <c r="M1016" t="str">
        <f>VLOOKUP($K1016,Neighborhoods!$A:$C,3,0)</f>
        <v>Hell's Kitchen</v>
      </c>
      <c r="N1016" t="str">
        <f>INDEX(Neighborhoods!$A:$C, MATCH(Places!$K1016,Neighborhoods!$A:$A,0), MATCH(Places!N$1,Neighborhoods!$A$1:$C$1,0))</f>
        <v>Manhattan</v>
      </c>
      <c r="O1016" t="str">
        <f>INDEX(Neighborhoods!$A:$C, MATCH(Places!$K1016,Neighborhoods!$A:$A,0), MATCH(Places!O$1,Neighborhoods!$A$1:$C$1,0))</f>
        <v>Hell's Kitchen</v>
      </c>
      <c r="P1016" t="s">
        <v>1</v>
      </c>
      <c r="Q1016" t="str">
        <f t="shared" si="60"/>
        <v>Yes</v>
      </c>
      <c r="R1016">
        <v>2</v>
      </c>
      <c r="S1016" t="str">
        <f t="shared" si="61"/>
        <v>Small</v>
      </c>
      <c r="T1016" s="50">
        <v>89</v>
      </c>
      <c r="U1016" s="70">
        <f t="shared" si="62"/>
        <v>0.03</v>
      </c>
      <c r="V1016" s="52">
        <v>4.83</v>
      </c>
      <c r="W1016" s="52" t="str" cm="1">
        <f t="array" ref="W1016">_xlfn.SWITCH(ROUND(V1016,0),5,"Excellent",4,"Good",3,"Ok","Bad")</f>
        <v>Excellent</v>
      </c>
      <c r="X1016">
        <v>64</v>
      </c>
      <c r="Y1016" t="str">
        <f t="shared" si="63"/>
        <v>No</v>
      </c>
      <c r="Z1016" s="68">
        <v>41939</v>
      </c>
      <c r="AA1016" s="68">
        <v>43817</v>
      </c>
      <c r="AB1016">
        <v>365</v>
      </c>
      <c r="AC1016" t="s">
        <v>15615</v>
      </c>
    </row>
    <row r="1017" spans="1:29" x14ac:dyDescent="0.3">
      <c r="A1017" t="s">
        <v>758</v>
      </c>
      <c r="B1017">
        <v>668</v>
      </c>
      <c r="C1017" t="str">
        <f>VLOOKUP($B1017,Hosts!$A:$M,10,0)</f>
        <v>Within a few hours</v>
      </c>
      <c r="D1017" s="70">
        <f>VLOOKUP($B1017,Hosts!$A:$M,11,0)</f>
        <v>0.9</v>
      </c>
      <c r="E1017" s="70">
        <f>VLOOKUP($B1017,Hosts!$A:$M,12,0)</f>
        <v>0.94</v>
      </c>
      <c r="F1017" t="str">
        <f>VLOOKUP($B1017,Hosts!$A:$M,13,0)</f>
        <v>No</v>
      </c>
      <c r="G1017" t="str">
        <f>INDEX(Hosts!$A:$M, MATCH(Places!$B1017,Hosts!$A:$A,0), MATCH(Places!G$1,Hosts!$A$1:$M$1,0))</f>
        <v>Within a few hours</v>
      </c>
      <c r="H1017" s="70">
        <f>INDEX(Hosts!$A:$M, MATCH(Places!$B1017,Hosts!$A:$A,0), MATCH(Places!H$1,Hosts!$A$1:$M$1,0))</f>
        <v>0.9</v>
      </c>
      <c r="I1017" s="70">
        <f>INDEX(Hosts!$A:$M, MATCH(Places!$B1017,Hosts!$A:$A,0), MATCH(Places!I$1,Hosts!$A$1:$M$1,0))</f>
        <v>0.94</v>
      </c>
      <c r="J1017" t="str">
        <f>INDEX(Hosts!$A:$M, MATCH(Places!$B1017,Hosts!$A:$A,0), MATCH(Places!J$1,Hosts!$A$1:$M$1,0))</f>
        <v>No</v>
      </c>
      <c r="K1017">
        <v>25</v>
      </c>
      <c r="L1017" t="str">
        <f>VLOOKUP($K1017,Neighborhoods!$A:$C,2,0)</f>
        <v>Queens</v>
      </c>
      <c r="M1017" t="str">
        <f>VLOOKUP($K1017,Neighborhoods!$A:$C,3,0)</f>
        <v>Ridgewood</v>
      </c>
      <c r="N1017" t="str">
        <f>INDEX(Neighborhoods!$A:$C, MATCH(Places!$K1017,Neighborhoods!$A:$A,0), MATCH(Places!N$1,Neighborhoods!$A$1:$C$1,0))</f>
        <v>Queens</v>
      </c>
      <c r="O1017" t="str">
        <f>INDEX(Neighborhoods!$A:$C, MATCH(Places!$K1017,Neighborhoods!$A:$A,0), MATCH(Places!O$1,Neighborhoods!$A$1:$C$1,0))</f>
        <v>Ridgewood</v>
      </c>
      <c r="P1017" t="s">
        <v>1</v>
      </c>
      <c r="Q1017" t="str">
        <f t="shared" si="60"/>
        <v>Yes</v>
      </c>
      <c r="R1017">
        <v>2</v>
      </c>
      <c r="S1017" t="str">
        <f t="shared" si="61"/>
        <v>Small</v>
      </c>
      <c r="T1017" s="50">
        <v>57</v>
      </c>
      <c r="U1017" s="70">
        <f t="shared" si="62"/>
        <v>0.03</v>
      </c>
      <c r="V1017" s="52">
        <v>4.58</v>
      </c>
      <c r="W1017" s="52" t="str" cm="1">
        <f t="array" ref="W1017">_xlfn.SWITCH(ROUND(V1017,0),5,"Excellent",4,"Good",3,"Ok","Bad")</f>
        <v>Excellent</v>
      </c>
      <c r="X1017">
        <v>50</v>
      </c>
      <c r="Y1017" t="str">
        <f t="shared" si="63"/>
        <v>No</v>
      </c>
      <c r="Z1017" s="68">
        <v>42124</v>
      </c>
      <c r="AA1017" s="68">
        <v>43832</v>
      </c>
      <c r="AB1017">
        <v>365</v>
      </c>
      <c r="AC1017" t="s">
        <v>15615</v>
      </c>
    </row>
    <row r="1018" spans="1:29" x14ac:dyDescent="0.3">
      <c r="A1018" t="s">
        <v>759</v>
      </c>
      <c r="B1018">
        <v>1954</v>
      </c>
      <c r="C1018" t="str">
        <f>VLOOKUP($B1018,Hosts!$A:$M,10,0)</f>
        <v>Within a day</v>
      </c>
      <c r="D1018" s="70">
        <f>VLOOKUP($B1018,Hosts!$A:$M,11,0)</f>
        <v>1</v>
      </c>
      <c r="E1018" s="70">
        <f>VLOOKUP($B1018,Hosts!$A:$M,12,0)</f>
        <v>0.98</v>
      </c>
      <c r="F1018" t="str">
        <f>VLOOKUP($B1018,Hosts!$A:$M,13,0)</f>
        <v>No</v>
      </c>
      <c r="G1018" t="str">
        <f>INDEX(Hosts!$A:$M, MATCH(Places!$B1018,Hosts!$A:$A,0), MATCH(Places!G$1,Hosts!$A$1:$M$1,0))</f>
        <v>Within a day</v>
      </c>
      <c r="H1018" s="70">
        <f>INDEX(Hosts!$A:$M, MATCH(Places!$B1018,Hosts!$A:$A,0), MATCH(Places!H$1,Hosts!$A$1:$M$1,0))</f>
        <v>1</v>
      </c>
      <c r="I1018" s="70">
        <f>INDEX(Hosts!$A:$M, MATCH(Places!$B1018,Hosts!$A:$A,0), MATCH(Places!I$1,Hosts!$A$1:$M$1,0))</f>
        <v>0.98</v>
      </c>
      <c r="J1018" t="str">
        <f>INDEX(Hosts!$A:$M, MATCH(Places!$B1018,Hosts!$A:$A,0), MATCH(Places!J$1,Hosts!$A$1:$M$1,0))</f>
        <v>No</v>
      </c>
      <c r="K1018">
        <v>8</v>
      </c>
      <c r="L1018" t="str">
        <f>VLOOKUP($K1018,Neighborhoods!$A:$C,2,0)</f>
        <v>Brooklyn</v>
      </c>
      <c r="M1018" t="str">
        <f>VLOOKUP($K1018,Neighborhoods!$A:$C,3,0)</f>
        <v>Bushwick</v>
      </c>
      <c r="N1018" t="str">
        <f>INDEX(Neighborhoods!$A:$C, MATCH(Places!$K1018,Neighborhoods!$A:$A,0), MATCH(Places!N$1,Neighborhoods!$A$1:$C$1,0))</f>
        <v>Brooklyn</v>
      </c>
      <c r="O1018" t="str">
        <f>INDEX(Neighborhoods!$A:$C, MATCH(Places!$K1018,Neighborhoods!$A:$A,0), MATCH(Places!O$1,Neighborhoods!$A$1:$C$1,0))</f>
        <v>Bushwick</v>
      </c>
      <c r="P1018" t="s">
        <v>1</v>
      </c>
      <c r="Q1018" t="str">
        <f t="shared" si="60"/>
        <v>Yes</v>
      </c>
      <c r="R1018">
        <v>2</v>
      </c>
      <c r="S1018" t="str">
        <f t="shared" si="61"/>
        <v>Small</v>
      </c>
      <c r="T1018" s="50">
        <v>100</v>
      </c>
      <c r="U1018" s="70">
        <f t="shared" si="62"/>
        <v>0.03</v>
      </c>
      <c r="V1018" s="52">
        <v>4.9000000000000004</v>
      </c>
      <c r="W1018" s="52" t="str" cm="1">
        <f t="array" ref="W1018">_xlfn.SWITCH(ROUND(V1018,0),5,"Excellent",4,"Good",3,"Ok","Bad")</f>
        <v>Excellent</v>
      </c>
      <c r="X1018">
        <v>88</v>
      </c>
      <c r="Y1018" t="str">
        <f t="shared" si="63"/>
        <v>No</v>
      </c>
      <c r="Z1018" s="68">
        <v>42360</v>
      </c>
      <c r="AA1018" s="68">
        <v>44053</v>
      </c>
      <c r="AB1018">
        <v>357</v>
      </c>
      <c r="AC1018" t="s">
        <v>15615</v>
      </c>
    </row>
    <row r="1019" spans="1:29" x14ac:dyDescent="0.3">
      <c r="A1019" t="s">
        <v>13482</v>
      </c>
      <c r="B1019">
        <v>1069</v>
      </c>
      <c r="C1019" t="str">
        <f>VLOOKUP($B1019,Hosts!$A:$M,10,0)</f>
        <v>Within an hour</v>
      </c>
      <c r="D1019" s="70">
        <f>VLOOKUP($B1019,Hosts!$A:$M,11,0)</f>
        <v>1</v>
      </c>
      <c r="E1019" s="70">
        <f>VLOOKUP($B1019,Hosts!$A:$M,12,0)</f>
        <v>0.9</v>
      </c>
      <c r="F1019" t="str">
        <f>VLOOKUP($B1019,Hosts!$A:$M,13,0)</f>
        <v>Yes</v>
      </c>
      <c r="G1019" t="str">
        <f>INDEX(Hosts!$A:$M, MATCH(Places!$B1019,Hosts!$A:$A,0), MATCH(Places!G$1,Hosts!$A$1:$M$1,0))</f>
        <v>Within an hour</v>
      </c>
      <c r="H1019" s="70">
        <f>INDEX(Hosts!$A:$M, MATCH(Places!$B1019,Hosts!$A:$A,0), MATCH(Places!H$1,Hosts!$A$1:$M$1,0))</f>
        <v>1</v>
      </c>
      <c r="I1019" s="70">
        <f>INDEX(Hosts!$A:$M, MATCH(Places!$B1019,Hosts!$A:$A,0), MATCH(Places!I$1,Hosts!$A$1:$M$1,0))</f>
        <v>0.9</v>
      </c>
      <c r="J1019" t="str">
        <f>INDEX(Hosts!$A:$M, MATCH(Places!$B1019,Hosts!$A:$A,0), MATCH(Places!J$1,Hosts!$A$1:$M$1,0))</f>
        <v>Yes</v>
      </c>
      <c r="K1019">
        <v>14</v>
      </c>
      <c r="L1019" t="str">
        <f>VLOOKUP($K1019,Neighborhoods!$A:$C,2,0)</f>
        <v>Manhattan</v>
      </c>
      <c r="M1019" t="str">
        <f>VLOOKUP($K1019,Neighborhoods!$A:$C,3,0)</f>
        <v>East Harlem</v>
      </c>
      <c r="N1019" t="str">
        <f>INDEX(Neighborhoods!$A:$C, MATCH(Places!$K1019,Neighborhoods!$A:$A,0), MATCH(Places!N$1,Neighborhoods!$A$1:$C$1,0))</f>
        <v>Manhattan</v>
      </c>
      <c r="O1019" t="str">
        <f>INDEX(Neighborhoods!$A:$C, MATCH(Places!$K1019,Neighborhoods!$A:$A,0), MATCH(Places!O$1,Neighborhoods!$A$1:$C$1,0))</f>
        <v>East Harlem</v>
      </c>
      <c r="P1019" t="s">
        <v>11822</v>
      </c>
      <c r="Q1019" t="str">
        <f t="shared" si="60"/>
        <v>No</v>
      </c>
      <c r="R1019">
        <v>2</v>
      </c>
      <c r="S1019" t="str">
        <f t="shared" si="61"/>
        <v>Small</v>
      </c>
      <c r="T1019" s="50">
        <v>120</v>
      </c>
      <c r="U1019" s="70">
        <f t="shared" si="62"/>
        <v>0.03</v>
      </c>
      <c r="V1019" s="52">
        <v>4.82</v>
      </c>
      <c r="W1019" s="52" t="str" cm="1">
        <f t="array" ref="W1019">_xlfn.SWITCH(ROUND(V1019,0),5,"Excellent",4,"Good",3,"Ok","Bad")</f>
        <v>Excellent</v>
      </c>
      <c r="X1019">
        <v>83</v>
      </c>
      <c r="Y1019" t="str">
        <f t="shared" si="63"/>
        <v>No</v>
      </c>
      <c r="Z1019" s="68">
        <v>41949</v>
      </c>
      <c r="AA1019" s="68">
        <v>43882</v>
      </c>
      <c r="AB1019">
        <v>98</v>
      </c>
      <c r="AC1019" t="s">
        <v>15615</v>
      </c>
    </row>
    <row r="1020" spans="1:29" x14ac:dyDescent="0.3">
      <c r="A1020" t="s">
        <v>760</v>
      </c>
      <c r="B1020">
        <v>1715</v>
      </c>
      <c r="C1020" t="str">
        <f>VLOOKUP($B1020,Hosts!$A:$M,10,0)</f>
        <v>Within an hour</v>
      </c>
      <c r="D1020" s="70">
        <f>VLOOKUP($B1020,Hosts!$A:$M,11,0)</f>
        <v>1</v>
      </c>
      <c r="E1020" s="70">
        <f>VLOOKUP($B1020,Hosts!$A:$M,12,0)</f>
        <v>0.98</v>
      </c>
      <c r="F1020" t="str">
        <f>VLOOKUP($B1020,Hosts!$A:$M,13,0)</f>
        <v>Yes</v>
      </c>
      <c r="G1020" t="str">
        <f>INDEX(Hosts!$A:$M, MATCH(Places!$B1020,Hosts!$A:$A,0), MATCH(Places!G$1,Hosts!$A$1:$M$1,0))</f>
        <v>Within an hour</v>
      </c>
      <c r="H1020" s="70">
        <f>INDEX(Hosts!$A:$M, MATCH(Places!$B1020,Hosts!$A:$A,0), MATCH(Places!H$1,Hosts!$A$1:$M$1,0))</f>
        <v>1</v>
      </c>
      <c r="I1020" s="70">
        <f>INDEX(Hosts!$A:$M, MATCH(Places!$B1020,Hosts!$A:$A,0), MATCH(Places!I$1,Hosts!$A$1:$M$1,0))</f>
        <v>0.98</v>
      </c>
      <c r="J1020" t="str">
        <f>INDEX(Hosts!$A:$M, MATCH(Places!$B1020,Hosts!$A:$A,0), MATCH(Places!J$1,Hosts!$A$1:$M$1,0))</f>
        <v>Yes</v>
      </c>
      <c r="K1020">
        <v>1</v>
      </c>
      <c r="L1020" t="str">
        <f>VLOOKUP($K1020,Neighborhoods!$A:$C,2,0)</f>
        <v>Bronx</v>
      </c>
      <c r="M1020" t="str">
        <f>VLOOKUP($K1020,Neighborhoods!$A:$C,3,0)</f>
        <v>Allerton</v>
      </c>
      <c r="N1020" t="str">
        <f>INDEX(Neighborhoods!$A:$C, MATCH(Places!$K1020,Neighborhoods!$A:$A,0), MATCH(Places!N$1,Neighborhoods!$A$1:$C$1,0))</f>
        <v>Bronx</v>
      </c>
      <c r="O1020" t="str">
        <f>INDEX(Neighborhoods!$A:$C, MATCH(Places!$K1020,Neighborhoods!$A:$A,0), MATCH(Places!O$1,Neighborhoods!$A$1:$C$1,0))</f>
        <v>Allerton</v>
      </c>
      <c r="P1020" t="s">
        <v>1</v>
      </c>
      <c r="Q1020" t="str">
        <f t="shared" si="60"/>
        <v>Yes</v>
      </c>
      <c r="R1020">
        <v>2</v>
      </c>
      <c r="S1020" t="str">
        <f t="shared" si="61"/>
        <v>Small</v>
      </c>
      <c r="T1020" s="50">
        <v>44</v>
      </c>
      <c r="U1020" s="70">
        <f t="shared" si="62"/>
        <v>0.03</v>
      </c>
      <c r="V1020" s="52">
        <v>4.76</v>
      </c>
      <c r="W1020" s="52" t="str" cm="1">
        <f t="array" ref="W1020">_xlfn.SWITCH(ROUND(V1020,0),5,"Excellent",4,"Good",3,"Ok","Bad")</f>
        <v>Excellent</v>
      </c>
      <c r="X1020">
        <v>46</v>
      </c>
      <c r="Y1020" t="str">
        <f t="shared" si="63"/>
        <v>No</v>
      </c>
      <c r="Z1020" s="68">
        <v>41944</v>
      </c>
      <c r="AA1020" s="68">
        <v>43887</v>
      </c>
      <c r="AB1020">
        <v>228</v>
      </c>
      <c r="AC1020" t="s">
        <v>15615</v>
      </c>
    </row>
    <row r="1021" spans="1:29" x14ac:dyDescent="0.3">
      <c r="A1021" t="s">
        <v>761</v>
      </c>
      <c r="B1021">
        <v>454</v>
      </c>
      <c r="C1021" t="str">
        <f>VLOOKUP($B1021,Hosts!$A:$M,10,0)</f>
        <v>Within an hour</v>
      </c>
      <c r="D1021" s="70">
        <f>VLOOKUP($B1021,Hosts!$A:$M,11,0)</f>
        <v>1</v>
      </c>
      <c r="E1021" s="70">
        <f>VLOOKUP($B1021,Hosts!$A:$M,12,0)</f>
        <v>0.86</v>
      </c>
      <c r="F1021" t="str">
        <f>VLOOKUP($B1021,Hosts!$A:$M,13,0)</f>
        <v>Yes</v>
      </c>
      <c r="G1021" t="str">
        <f>INDEX(Hosts!$A:$M, MATCH(Places!$B1021,Hosts!$A:$A,0), MATCH(Places!G$1,Hosts!$A$1:$M$1,0))</f>
        <v>Within an hour</v>
      </c>
      <c r="H1021" s="70">
        <f>INDEX(Hosts!$A:$M, MATCH(Places!$B1021,Hosts!$A:$A,0), MATCH(Places!H$1,Hosts!$A$1:$M$1,0))</f>
        <v>1</v>
      </c>
      <c r="I1021" s="70">
        <f>INDEX(Hosts!$A:$M, MATCH(Places!$B1021,Hosts!$A:$A,0), MATCH(Places!I$1,Hosts!$A$1:$M$1,0))</f>
        <v>0.86</v>
      </c>
      <c r="J1021" t="str">
        <f>INDEX(Hosts!$A:$M, MATCH(Places!$B1021,Hosts!$A:$A,0), MATCH(Places!J$1,Hosts!$A$1:$M$1,0))</f>
        <v>Yes</v>
      </c>
      <c r="K1021">
        <v>11</v>
      </c>
      <c r="L1021" t="str">
        <f>VLOOKUP($K1021,Neighborhoods!$A:$C,2,0)</f>
        <v>Brooklyn</v>
      </c>
      <c r="M1021" t="str">
        <f>VLOOKUP($K1021,Neighborhoods!$A:$C,3,0)</f>
        <v>Greenpoint</v>
      </c>
      <c r="N1021" t="str">
        <f>INDEX(Neighborhoods!$A:$C, MATCH(Places!$K1021,Neighborhoods!$A:$A,0), MATCH(Places!N$1,Neighborhoods!$A$1:$C$1,0))</f>
        <v>Brooklyn</v>
      </c>
      <c r="O1021" t="str">
        <f>INDEX(Neighborhoods!$A:$C, MATCH(Places!$K1021,Neighborhoods!$A:$A,0), MATCH(Places!O$1,Neighborhoods!$A$1:$C$1,0))</f>
        <v>Greenpoint</v>
      </c>
      <c r="P1021" t="s">
        <v>1</v>
      </c>
      <c r="Q1021" t="str">
        <f t="shared" si="60"/>
        <v>Yes</v>
      </c>
      <c r="R1021">
        <v>1</v>
      </c>
      <c r="S1021" t="str">
        <f t="shared" si="61"/>
        <v>Small</v>
      </c>
      <c r="T1021" s="50">
        <v>55</v>
      </c>
      <c r="U1021" s="70">
        <f t="shared" si="62"/>
        <v>0.03</v>
      </c>
      <c r="V1021" s="52">
        <v>4.99</v>
      </c>
      <c r="W1021" s="52" t="str" cm="1">
        <f t="array" ref="W1021">_xlfn.SWITCH(ROUND(V1021,0),5,"Excellent",4,"Good",3,"Ok","Bad")</f>
        <v>Excellent</v>
      </c>
      <c r="X1021">
        <v>89</v>
      </c>
      <c r="Y1021" t="str">
        <f t="shared" si="63"/>
        <v>No</v>
      </c>
      <c r="Z1021" s="68">
        <v>42172</v>
      </c>
      <c r="AA1021" s="68">
        <v>43925</v>
      </c>
      <c r="AB1021">
        <v>264</v>
      </c>
      <c r="AC1021" t="s">
        <v>15615</v>
      </c>
    </row>
    <row r="1022" spans="1:29" x14ac:dyDescent="0.3">
      <c r="A1022" t="s">
        <v>14442</v>
      </c>
      <c r="B1022">
        <v>1636</v>
      </c>
      <c r="C1022" t="str">
        <f>VLOOKUP($B1022,Hosts!$A:$M,10,0)</f>
        <v>Within an hour</v>
      </c>
      <c r="D1022" s="70">
        <f>VLOOKUP($B1022,Hosts!$A:$M,11,0)</f>
        <v>1</v>
      </c>
      <c r="E1022" s="70">
        <f>VLOOKUP($B1022,Hosts!$A:$M,12,0)</f>
        <v>0.93</v>
      </c>
      <c r="F1022" t="str">
        <f>VLOOKUP($B1022,Hosts!$A:$M,13,0)</f>
        <v>Yes</v>
      </c>
      <c r="G1022" t="str">
        <f>INDEX(Hosts!$A:$M, MATCH(Places!$B1022,Hosts!$A:$A,0), MATCH(Places!G$1,Hosts!$A$1:$M$1,0))</f>
        <v>Within an hour</v>
      </c>
      <c r="H1022" s="70">
        <f>INDEX(Hosts!$A:$M, MATCH(Places!$B1022,Hosts!$A:$A,0), MATCH(Places!H$1,Hosts!$A$1:$M$1,0))</f>
        <v>1</v>
      </c>
      <c r="I1022" s="70">
        <f>INDEX(Hosts!$A:$M, MATCH(Places!$B1022,Hosts!$A:$A,0), MATCH(Places!I$1,Hosts!$A$1:$M$1,0))</f>
        <v>0.93</v>
      </c>
      <c r="J1022" t="str">
        <f>INDEX(Hosts!$A:$M, MATCH(Places!$B1022,Hosts!$A:$A,0), MATCH(Places!J$1,Hosts!$A$1:$M$1,0))</f>
        <v>Yes</v>
      </c>
      <c r="K1022">
        <v>22</v>
      </c>
      <c r="L1022" t="str">
        <f>VLOOKUP($K1022,Neighborhoods!$A:$C,2,0)</f>
        <v>Queens</v>
      </c>
      <c r="M1022" t="str">
        <f>VLOOKUP($K1022,Neighborhoods!$A:$C,3,0)</f>
        <v>Flushing</v>
      </c>
      <c r="N1022" t="str">
        <f>INDEX(Neighborhoods!$A:$C, MATCH(Places!$K1022,Neighborhoods!$A:$A,0), MATCH(Places!N$1,Neighborhoods!$A$1:$C$1,0))</f>
        <v>Queens</v>
      </c>
      <c r="O1022" t="str">
        <f>INDEX(Neighborhoods!$A:$C, MATCH(Places!$K1022,Neighborhoods!$A:$A,0), MATCH(Places!O$1,Neighborhoods!$A$1:$C$1,0))</f>
        <v>Flushing</v>
      </c>
      <c r="P1022" t="s">
        <v>16</v>
      </c>
      <c r="Q1022" t="str">
        <f t="shared" si="60"/>
        <v>Yes</v>
      </c>
      <c r="R1022">
        <v>3</v>
      </c>
      <c r="S1022" t="str">
        <f t="shared" si="61"/>
        <v>Medium</v>
      </c>
      <c r="T1022" s="50">
        <v>29</v>
      </c>
      <c r="U1022" s="70">
        <f t="shared" si="62"/>
        <v>0.03</v>
      </c>
      <c r="V1022" s="52">
        <v>4.6500000000000004</v>
      </c>
      <c r="W1022" s="52" t="str" cm="1">
        <f t="array" ref="W1022">_xlfn.SWITCH(ROUND(V1022,0),5,"Excellent",4,"Good",3,"Ok","Bad")</f>
        <v>Excellent</v>
      </c>
      <c r="X1022">
        <v>34</v>
      </c>
      <c r="Y1022" t="str">
        <f t="shared" si="63"/>
        <v>No</v>
      </c>
      <c r="Z1022" s="68">
        <v>42147</v>
      </c>
      <c r="AA1022" s="68">
        <v>43751</v>
      </c>
      <c r="AB1022">
        <v>179</v>
      </c>
      <c r="AC1022" t="s">
        <v>15615</v>
      </c>
    </row>
    <row r="1023" spans="1:29" x14ac:dyDescent="0.3">
      <c r="A1023" t="s">
        <v>762</v>
      </c>
      <c r="B1023">
        <v>1940</v>
      </c>
      <c r="C1023" t="str">
        <f>VLOOKUP($B1023,Hosts!$A:$M,10,0)</f>
        <v>Within a few hours</v>
      </c>
      <c r="D1023" s="70">
        <f>VLOOKUP($B1023,Hosts!$A:$M,11,0)</f>
        <v>1</v>
      </c>
      <c r="E1023" s="70">
        <f>VLOOKUP($B1023,Hosts!$A:$M,12,0)</f>
        <v>1</v>
      </c>
      <c r="F1023" t="str">
        <f>VLOOKUP($B1023,Hosts!$A:$M,13,0)</f>
        <v>Yes</v>
      </c>
      <c r="G1023" t="str">
        <f>INDEX(Hosts!$A:$M, MATCH(Places!$B1023,Hosts!$A:$A,0), MATCH(Places!G$1,Hosts!$A$1:$M$1,0))</f>
        <v>Within a few hours</v>
      </c>
      <c r="H1023" s="70">
        <f>INDEX(Hosts!$A:$M, MATCH(Places!$B1023,Hosts!$A:$A,0), MATCH(Places!H$1,Hosts!$A$1:$M$1,0))</f>
        <v>1</v>
      </c>
      <c r="I1023" s="70">
        <f>INDEX(Hosts!$A:$M, MATCH(Places!$B1023,Hosts!$A:$A,0), MATCH(Places!I$1,Hosts!$A$1:$M$1,0))</f>
        <v>1</v>
      </c>
      <c r="J1023" t="str">
        <f>INDEX(Hosts!$A:$M, MATCH(Places!$B1023,Hosts!$A:$A,0), MATCH(Places!J$1,Hosts!$A$1:$M$1,0))</f>
        <v>Yes</v>
      </c>
      <c r="K1023">
        <v>13</v>
      </c>
      <c r="L1023" t="str">
        <f>VLOOKUP($K1023,Neighborhoods!$A:$C,2,0)</f>
        <v>Manhattan</v>
      </c>
      <c r="M1023" t="str">
        <f>VLOOKUP($K1023,Neighborhoods!$A:$C,3,0)</f>
        <v>Chelsea</v>
      </c>
      <c r="N1023" t="str">
        <f>INDEX(Neighborhoods!$A:$C, MATCH(Places!$K1023,Neighborhoods!$A:$A,0), MATCH(Places!N$1,Neighborhoods!$A$1:$C$1,0))</f>
        <v>Manhattan</v>
      </c>
      <c r="O1023" t="str">
        <f>INDEX(Neighborhoods!$A:$C, MATCH(Places!$K1023,Neighborhoods!$A:$A,0), MATCH(Places!O$1,Neighborhoods!$A$1:$C$1,0))</f>
        <v>Chelsea</v>
      </c>
      <c r="P1023" t="s">
        <v>16</v>
      </c>
      <c r="Q1023" t="str">
        <f t="shared" si="60"/>
        <v>Yes</v>
      </c>
      <c r="R1023">
        <v>2</v>
      </c>
      <c r="S1023" t="str">
        <f t="shared" si="61"/>
        <v>Small</v>
      </c>
      <c r="T1023" s="50">
        <v>76</v>
      </c>
      <c r="U1023" s="70">
        <f t="shared" si="62"/>
        <v>0.03</v>
      </c>
      <c r="V1023" s="52">
        <v>4.92</v>
      </c>
      <c r="W1023" s="52" t="str" cm="1">
        <f t="array" ref="W1023">_xlfn.SWITCH(ROUND(V1023,0),5,"Excellent",4,"Good",3,"Ok","Bad")</f>
        <v>Excellent</v>
      </c>
      <c r="X1023">
        <v>144</v>
      </c>
      <c r="Y1023" t="str">
        <f t="shared" si="63"/>
        <v>Yes</v>
      </c>
      <c r="Z1023" s="68">
        <v>42204</v>
      </c>
      <c r="AA1023" s="68">
        <v>43901</v>
      </c>
      <c r="AB1023">
        <v>347</v>
      </c>
      <c r="AC1023" t="s">
        <v>15616</v>
      </c>
    </row>
    <row r="1024" spans="1:29" x14ac:dyDescent="0.3">
      <c r="A1024" t="s">
        <v>15086</v>
      </c>
      <c r="B1024">
        <v>1010</v>
      </c>
      <c r="C1024" t="str">
        <f>VLOOKUP($B1024,Hosts!$A:$M,10,0)</f>
        <v>Within a few hours</v>
      </c>
      <c r="D1024" s="70">
        <f>VLOOKUP($B1024,Hosts!$A:$M,11,0)</f>
        <v>0.95</v>
      </c>
      <c r="E1024" s="70">
        <f>VLOOKUP($B1024,Hosts!$A:$M,12,0)</f>
        <v>0.85</v>
      </c>
      <c r="F1024" t="str">
        <f>VLOOKUP($B1024,Hosts!$A:$M,13,0)</f>
        <v>No</v>
      </c>
      <c r="G1024" t="str">
        <f>INDEX(Hosts!$A:$M, MATCH(Places!$B1024,Hosts!$A:$A,0), MATCH(Places!G$1,Hosts!$A$1:$M$1,0))</f>
        <v>Within a few hours</v>
      </c>
      <c r="H1024" s="70">
        <f>INDEX(Hosts!$A:$M, MATCH(Places!$B1024,Hosts!$A:$A,0), MATCH(Places!H$1,Hosts!$A$1:$M$1,0))</f>
        <v>0.95</v>
      </c>
      <c r="I1024" s="70">
        <f>INDEX(Hosts!$A:$M, MATCH(Places!$B1024,Hosts!$A:$A,0), MATCH(Places!I$1,Hosts!$A$1:$M$1,0))</f>
        <v>0.85</v>
      </c>
      <c r="J1024" t="str">
        <f>INDEX(Hosts!$A:$M, MATCH(Places!$B1024,Hosts!$A:$A,0), MATCH(Places!J$1,Hosts!$A$1:$M$1,0))</f>
        <v>No</v>
      </c>
      <c r="K1024">
        <v>20</v>
      </c>
      <c r="L1024" t="str">
        <f>VLOOKUP($K1024,Neighborhoods!$A:$C,2,0)</f>
        <v>Manhattan</v>
      </c>
      <c r="M1024" t="str">
        <f>VLOOKUP($K1024,Neighborhoods!$A:$C,3,0)</f>
        <v>Upper West Side</v>
      </c>
      <c r="N1024" t="str">
        <f>INDEX(Neighborhoods!$A:$C, MATCH(Places!$K1024,Neighborhoods!$A:$A,0), MATCH(Places!N$1,Neighborhoods!$A$1:$C$1,0))</f>
        <v>Manhattan</v>
      </c>
      <c r="O1024" t="str">
        <f>INDEX(Neighborhoods!$A:$C, MATCH(Places!$K1024,Neighborhoods!$A:$A,0), MATCH(Places!O$1,Neighborhoods!$A$1:$C$1,0))</f>
        <v>Upper West Side</v>
      </c>
      <c r="P1024" t="s">
        <v>11822</v>
      </c>
      <c r="Q1024" t="str">
        <f t="shared" si="60"/>
        <v>No</v>
      </c>
      <c r="R1024">
        <v>4</v>
      </c>
      <c r="S1024" t="str">
        <f t="shared" si="61"/>
        <v>Medium</v>
      </c>
      <c r="T1024" s="50">
        <v>300</v>
      </c>
      <c r="U1024" s="70">
        <f t="shared" si="62"/>
        <v>0.04</v>
      </c>
      <c r="V1024" s="52">
        <v>4</v>
      </c>
      <c r="W1024" s="52" t="str" cm="1">
        <f t="array" ref="W1024">_xlfn.SWITCH(ROUND(V1024,0),5,"Excellent",4,"Good",3,"Ok","Bad")</f>
        <v>Good</v>
      </c>
      <c r="X1024">
        <v>4</v>
      </c>
      <c r="Y1024" t="str">
        <f t="shared" si="63"/>
        <v>No</v>
      </c>
      <c r="Z1024" s="68">
        <v>42007</v>
      </c>
      <c r="AA1024" s="68">
        <v>42283</v>
      </c>
      <c r="AB1024">
        <v>47</v>
      </c>
      <c r="AC1024" t="s">
        <v>15615</v>
      </c>
    </row>
    <row r="1025" spans="1:29" x14ac:dyDescent="0.3">
      <c r="A1025" t="s">
        <v>763</v>
      </c>
      <c r="B1025">
        <v>601</v>
      </c>
      <c r="C1025" t="str">
        <f>VLOOKUP($B1025,Hosts!$A:$M,10,0)</f>
        <v>Within an hour</v>
      </c>
      <c r="D1025" s="70">
        <f>VLOOKUP($B1025,Hosts!$A:$M,11,0)</f>
        <v>1</v>
      </c>
      <c r="E1025" s="70">
        <f>VLOOKUP($B1025,Hosts!$A:$M,12,0)</f>
        <v>1</v>
      </c>
      <c r="F1025" t="str">
        <f>VLOOKUP($B1025,Hosts!$A:$M,13,0)</f>
        <v>Yes</v>
      </c>
      <c r="G1025" t="str">
        <f>INDEX(Hosts!$A:$M, MATCH(Places!$B1025,Hosts!$A:$A,0), MATCH(Places!G$1,Hosts!$A$1:$M$1,0))</f>
        <v>Within an hour</v>
      </c>
      <c r="H1025" s="70">
        <f>INDEX(Hosts!$A:$M, MATCH(Places!$B1025,Hosts!$A:$A,0), MATCH(Places!H$1,Hosts!$A$1:$M$1,0))</f>
        <v>1</v>
      </c>
      <c r="I1025" s="70">
        <f>INDEX(Hosts!$A:$M, MATCH(Places!$B1025,Hosts!$A:$A,0), MATCH(Places!I$1,Hosts!$A$1:$M$1,0))</f>
        <v>1</v>
      </c>
      <c r="J1025" t="str">
        <f>INDEX(Hosts!$A:$M, MATCH(Places!$B1025,Hosts!$A:$A,0), MATCH(Places!J$1,Hosts!$A$1:$M$1,0))</f>
        <v>Yes</v>
      </c>
      <c r="K1025">
        <v>12</v>
      </c>
      <c r="L1025" t="str">
        <f>VLOOKUP($K1025,Neighborhoods!$A:$C,2,0)</f>
        <v>Brooklyn</v>
      </c>
      <c r="M1025" t="str">
        <f>VLOOKUP($K1025,Neighborhoods!$A:$C,3,0)</f>
        <v>Williamsburg</v>
      </c>
      <c r="N1025" t="str">
        <f>INDEX(Neighborhoods!$A:$C, MATCH(Places!$K1025,Neighborhoods!$A:$A,0), MATCH(Places!N$1,Neighborhoods!$A$1:$C$1,0))</f>
        <v>Brooklyn</v>
      </c>
      <c r="O1025" t="str">
        <f>INDEX(Neighborhoods!$A:$C, MATCH(Places!$K1025,Neighborhoods!$A:$A,0), MATCH(Places!O$1,Neighborhoods!$A$1:$C$1,0))</f>
        <v>Williamsburg</v>
      </c>
      <c r="P1025" t="s">
        <v>11822</v>
      </c>
      <c r="Q1025" t="str">
        <f t="shared" si="60"/>
        <v>No</v>
      </c>
      <c r="R1025">
        <v>3</v>
      </c>
      <c r="S1025" t="str">
        <f t="shared" si="61"/>
        <v>Medium</v>
      </c>
      <c r="T1025" s="50">
        <v>207</v>
      </c>
      <c r="U1025" s="70">
        <f t="shared" si="62"/>
        <v>0.04</v>
      </c>
      <c r="V1025" s="52">
        <v>4.9000000000000004</v>
      </c>
      <c r="W1025" s="52" t="str" cm="1">
        <f t="array" ref="W1025">_xlfn.SWITCH(ROUND(V1025,0),5,"Excellent",4,"Good",3,"Ok","Bad")</f>
        <v>Excellent</v>
      </c>
      <c r="X1025">
        <v>135</v>
      </c>
      <c r="Y1025" t="str">
        <f t="shared" si="63"/>
        <v>Yes</v>
      </c>
      <c r="Z1025" s="68">
        <v>42003</v>
      </c>
      <c r="AA1025" s="68">
        <v>44048</v>
      </c>
      <c r="AB1025">
        <v>334</v>
      </c>
      <c r="AC1025" t="s">
        <v>15616</v>
      </c>
    </row>
    <row r="1026" spans="1:29" x14ac:dyDescent="0.3">
      <c r="A1026" t="s">
        <v>764</v>
      </c>
      <c r="B1026">
        <v>1905</v>
      </c>
      <c r="C1026" t="str">
        <f>VLOOKUP($B1026,Hosts!$A:$M,10,0)</f>
        <v>Within an hour</v>
      </c>
      <c r="D1026" s="70">
        <f>VLOOKUP($B1026,Hosts!$A:$M,11,0)</f>
        <v>1</v>
      </c>
      <c r="E1026" s="70">
        <f>VLOOKUP($B1026,Hosts!$A:$M,12,0)</f>
        <v>0.97</v>
      </c>
      <c r="F1026" t="str">
        <f>VLOOKUP($B1026,Hosts!$A:$M,13,0)</f>
        <v>No</v>
      </c>
      <c r="G1026" t="str">
        <f>INDEX(Hosts!$A:$M, MATCH(Places!$B1026,Hosts!$A:$A,0), MATCH(Places!G$1,Hosts!$A$1:$M$1,0))</f>
        <v>Within an hour</v>
      </c>
      <c r="H1026" s="70">
        <f>INDEX(Hosts!$A:$M, MATCH(Places!$B1026,Hosts!$A:$A,0), MATCH(Places!H$1,Hosts!$A$1:$M$1,0))</f>
        <v>1</v>
      </c>
      <c r="I1026" s="70">
        <f>INDEX(Hosts!$A:$M, MATCH(Places!$B1026,Hosts!$A:$A,0), MATCH(Places!I$1,Hosts!$A$1:$M$1,0))</f>
        <v>0.97</v>
      </c>
      <c r="J1026" t="str">
        <f>INDEX(Hosts!$A:$M, MATCH(Places!$B1026,Hosts!$A:$A,0), MATCH(Places!J$1,Hosts!$A$1:$M$1,0))</f>
        <v>No</v>
      </c>
      <c r="K1026">
        <v>7</v>
      </c>
      <c r="L1026" t="str">
        <f>VLOOKUP($K1026,Neighborhoods!$A:$C,2,0)</f>
        <v>Brooklyn</v>
      </c>
      <c r="M1026" t="str">
        <f>VLOOKUP($K1026,Neighborhoods!$A:$C,3,0)</f>
        <v>Bedford-Stuyvesant</v>
      </c>
      <c r="N1026" t="str">
        <f>INDEX(Neighborhoods!$A:$C, MATCH(Places!$K1026,Neighborhoods!$A:$A,0), MATCH(Places!N$1,Neighborhoods!$A$1:$C$1,0))</f>
        <v>Brooklyn</v>
      </c>
      <c r="O1026" t="str">
        <f>INDEX(Neighborhoods!$A:$C, MATCH(Places!$K1026,Neighborhoods!$A:$A,0), MATCH(Places!O$1,Neighborhoods!$A$1:$C$1,0))</f>
        <v>Bedford-Stuyvesant</v>
      </c>
      <c r="P1026" t="s">
        <v>11822</v>
      </c>
      <c r="Q1026" t="str">
        <f t="shared" si="60"/>
        <v>No</v>
      </c>
      <c r="R1026">
        <v>10</v>
      </c>
      <c r="S1026" t="str">
        <f t="shared" si="61"/>
        <v>Large</v>
      </c>
      <c r="T1026" s="50">
        <v>236</v>
      </c>
      <c r="U1026" s="70">
        <f t="shared" si="62"/>
        <v>0.04</v>
      </c>
      <c r="V1026" s="52">
        <v>4.5</v>
      </c>
      <c r="W1026" s="52" t="str" cm="1">
        <f t="array" ref="W1026">_xlfn.SWITCH(ROUND(V1026,0),5,"Excellent",4,"Good",3,"Ok","Bad")</f>
        <v>Excellent</v>
      </c>
      <c r="X1026">
        <v>4</v>
      </c>
      <c r="Y1026" t="str">
        <f t="shared" si="63"/>
        <v>No</v>
      </c>
      <c r="Z1026" s="68">
        <v>41995</v>
      </c>
      <c r="AA1026" s="68">
        <v>42429</v>
      </c>
      <c r="AB1026">
        <v>196</v>
      </c>
      <c r="AC1026" t="s">
        <v>15615</v>
      </c>
    </row>
    <row r="1027" spans="1:29" x14ac:dyDescent="0.3">
      <c r="A1027" t="s">
        <v>765</v>
      </c>
      <c r="B1027">
        <v>1715</v>
      </c>
      <c r="C1027" t="str">
        <f>VLOOKUP($B1027,Hosts!$A:$M,10,0)</f>
        <v>Within an hour</v>
      </c>
      <c r="D1027" s="70">
        <f>VLOOKUP($B1027,Hosts!$A:$M,11,0)</f>
        <v>1</v>
      </c>
      <c r="E1027" s="70">
        <f>VLOOKUP($B1027,Hosts!$A:$M,12,0)</f>
        <v>0.98</v>
      </c>
      <c r="F1027" t="str">
        <f>VLOOKUP($B1027,Hosts!$A:$M,13,0)</f>
        <v>Yes</v>
      </c>
      <c r="G1027" t="str">
        <f>INDEX(Hosts!$A:$M, MATCH(Places!$B1027,Hosts!$A:$A,0), MATCH(Places!G$1,Hosts!$A$1:$M$1,0))</f>
        <v>Within an hour</v>
      </c>
      <c r="H1027" s="70">
        <f>INDEX(Hosts!$A:$M, MATCH(Places!$B1027,Hosts!$A:$A,0), MATCH(Places!H$1,Hosts!$A$1:$M$1,0))</f>
        <v>1</v>
      </c>
      <c r="I1027" s="70">
        <f>INDEX(Hosts!$A:$M, MATCH(Places!$B1027,Hosts!$A:$A,0), MATCH(Places!I$1,Hosts!$A$1:$M$1,0))</f>
        <v>0.98</v>
      </c>
      <c r="J1027" t="str">
        <f>INDEX(Hosts!$A:$M, MATCH(Places!$B1027,Hosts!$A:$A,0), MATCH(Places!J$1,Hosts!$A$1:$M$1,0))</f>
        <v>Yes</v>
      </c>
      <c r="K1027">
        <v>1</v>
      </c>
      <c r="L1027" t="str">
        <f>VLOOKUP($K1027,Neighborhoods!$A:$C,2,0)</f>
        <v>Bronx</v>
      </c>
      <c r="M1027" t="str">
        <f>VLOOKUP($K1027,Neighborhoods!$A:$C,3,0)</f>
        <v>Allerton</v>
      </c>
      <c r="N1027" t="str">
        <f>INDEX(Neighborhoods!$A:$C, MATCH(Places!$K1027,Neighborhoods!$A:$A,0), MATCH(Places!N$1,Neighborhoods!$A$1:$C$1,0))</f>
        <v>Bronx</v>
      </c>
      <c r="O1027" t="str">
        <f>INDEX(Neighborhoods!$A:$C, MATCH(Places!$K1027,Neighborhoods!$A:$A,0), MATCH(Places!O$1,Neighborhoods!$A$1:$C$1,0))</f>
        <v>Allerton</v>
      </c>
      <c r="P1027" t="s">
        <v>1</v>
      </c>
      <c r="Q1027" t="str">
        <f t="shared" ref="Q1027:Q1090" si="64">IF(OR(P1027="Private room",P1027="Shared room"),"Yes","No")</f>
        <v>Yes</v>
      </c>
      <c r="R1027">
        <v>1</v>
      </c>
      <c r="S1027" t="str">
        <f t="shared" ref="S1027:S1090" si="65">IF(R1027&lt;=2,"Small",IF(R1027&lt;=5,"Medium","Large"))</f>
        <v>Small</v>
      </c>
      <c r="T1027" s="50">
        <v>45</v>
      </c>
      <c r="U1027" s="70">
        <f t="shared" ref="U1027:U1090" si="66">VLOOKUP($T1027,$AF$1:$AG$5,2)</f>
        <v>0.03</v>
      </c>
      <c r="V1027" s="52">
        <v>4.66</v>
      </c>
      <c r="W1027" s="52" t="str" cm="1">
        <f t="array" ref="W1027">_xlfn.SWITCH(ROUND(V1027,0),5,"Excellent",4,"Good",3,"Ok","Bad")</f>
        <v>Excellent</v>
      </c>
      <c r="X1027">
        <v>106</v>
      </c>
      <c r="Y1027" t="str">
        <f t="shared" ref="Y1027:Y1090" si="67">IF(AND(V1027&gt;4.8,X1027&gt;100),"Yes","No")</f>
        <v>No</v>
      </c>
      <c r="Z1027" s="68">
        <v>42044</v>
      </c>
      <c r="AA1027" s="68">
        <v>43828</v>
      </c>
      <c r="AB1027">
        <v>231</v>
      </c>
      <c r="AC1027" t="s">
        <v>15616</v>
      </c>
    </row>
    <row r="1028" spans="1:29" x14ac:dyDescent="0.3">
      <c r="A1028" t="s">
        <v>766</v>
      </c>
      <c r="B1028">
        <v>1970</v>
      </c>
      <c r="C1028" t="str">
        <f>VLOOKUP($B1028,Hosts!$A:$M,10,0)</f>
        <v>Within a few hours</v>
      </c>
      <c r="D1028" s="70">
        <f>VLOOKUP($B1028,Hosts!$A:$M,11,0)</f>
        <v>1</v>
      </c>
      <c r="E1028" s="70">
        <f>VLOOKUP($B1028,Hosts!$A:$M,12,0)</f>
        <v>0.92</v>
      </c>
      <c r="F1028" t="str">
        <f>VLOOKUP($B1028,Hosts!$A:$M,13,0)</f>
        <v>No</v>
      </c>
      <c r="G1028" t="str">
        <f>INDEX(Hosts!$A:$M, MATCH(Places!$B1028,Hosts!$A:$A,0), MATCH(Places!G$1,Hosts!$A$1:$M$1,0))</f>
        <v>Within a few hours</v>
      </c>
      <c r="H1028" s="70">
        <f>INDEX(Hosts!$A:$M, MATCH(Places!$B1028,Hosts!$A:$A,0), MATCH(Places!H$1,Hosts!$A$1:$M$1,0))</f>
        <v>1</v>
      </c>
      <c r="I1028" s="70">
        <f>INDEX(Hosts!$A:$M, MATCH(Places!$B1028,Hosts!$A:$A,0), MATCH(Places!I$1,Hosts!$A$1:$M$1,0))</f>
        <v>0.92</v>
      </c>
      <c r="J1028" t="str">
        <f>INDEX(Hosts!$A:$M, MATCH(Places!$B1028,Hosts!$A:$A,0), MATCH(Places!J$1,Hosts!$A$1:$M$1,0))</f>
        <v>No</v>
      </c>
      <c r="K1028">
        <v>13</v>
      </c>
      <c r="L1028" t="str">
        <f>VLOOKUP($K1028,Neighborhoods!$A:$C,2,0)</f>
        <v>Manhattan</v>
      </c>
      <c r="M1028" t="str">
        <f>VLOOKUP($K1028,Neighborhoods!$A:$C,3,0)</f>
        <v>Chelsea</v>
      </c>
      <c r="N1028" t="str">
        <f>INDEX(Neighborhoods!$A:$C, MATCH(Places!$K1028,Neighborhoods!$A:$A,0), MATCH(Places!N$1,Neighborhoods!$A$1:$C$1,0))</f>
        <v>Manhattan</v>
      </c>
      <c r="O1028" t="str">
        <f>INDEX(Neighborhoods!$A:$C, MATCH(Places!$K1028,Neighborhoods!$A:$A,0), MATCH(Places!O$1,Neighborhoods!$A$1:$C$1,0))</f>
        <v>Chelsea</v>
      </c>
      <c r="P1028" t="s">
        <v>11822</v>
      </c>
      <c r="Q1028" t="str">
        <f t="shared" si="64"/>
        <v>No</v>
      </c>
      <c r="R1028">
        <v>4</v>
      </c>
      <c r="S1028" t="str">
        <f t="shared" si="65"/>
        <v>Medium</v>
      </c>
      <c r="T1028" s="50">
        <v>195</v>
      </c>
      <c r="U1028" s="70">
        <f t="shared" si="66"/>
        <v>0.03</v>
      </c>
      <c r="V1028" s="52">
        <v>4.9000000000000004</v>
      </c>
      <c r="W1028" s="52" t="str" cm="1">
        <f t="array" ref="W1028">_xlfn.SWITCH(ROUND(V1028,0),5,"Excellent",4,"Good",3,"Ok","Bad")</f>
        <v>Excellent</v>
      </c>
      <c r="X1028">
        <v>112</v>
      </c>
      <c r="Y1028" t="str">
        <f t="shared" si="67"/>
        <v>Yes</v>
      </c>
      <c r="Z1028" s="68">
        <v>41977</v>
      </c>
      <c r="AA1028" s="68">
        <v>44052</v>
      </c>
      <c r="AB1028">
        <v>135</v>
      </c>
      <c r="AC1028" t="s">
        <v>15615</v>
      </c>
    </row>
    <row r="1029" spans="1:29" x14ac:dyDescent="0.3">
      <c r="A1029" t="s">
        <v>767</v>
      </c>
      <c r="B1029">
        <v>1971</v>
      </c>
      <c r="C1029" t="str">
        <f>VLOOKUP($B1029,Hosts!$A:$M,10,0)</f>
        <v>Within an hour</v>
      </c>
      <c r="D1029" s="70">
        <f>VLOOKUP($B1029,Hosts!$A:$M,11,0)</f>
        <v>1</v>
      </c>
      <c r="E1029" s="70">
        <f>VLOOKUP($B1029,Hosts!$A:$M,12,0)</f>
        <v>1</v>
      </c>
      <c r="F1029" t="str">
        <f>VLOOKUP($B1029,Hosts!$A:$M,13,0)</f>
        <v>Yes</v>
      </c>
      <c r="G1029" t="str">
        <f>INDEX(Hosts!$A:$M, MATCH(Places!$B1029,Hosts!$A:$A,0), MATCH(Places!G$1,Hosts!$A$1:$M$1,0))</f>
        <v>Within an hour</v>
      </c>
      <c r="H1029" s="70">
        <f>INDEX(Hosts!$A:$M, MATCH(Places!$B1029,Hosts!$A:$A,0), MATCH(Places!H$1,Hosts!$A$1:$M$1,0))</f>
        <v>1</v>
      </c>
      <c r="I1029" s="70">
        <f>INDEX(Hosts!$A:$M, MATCH(Places!$B1029,Hosts!$A:$A,0), MATCH(Places!I$1,Hosts!$A$1:$M$1,0))</f>
        <v>1</v>
      </c>
      <c r="J1029" t="str">
        <f>INDEX(Hosts!$A:$M, MATCH(Places!$B1029,Hosts!$A:$A,0), MATCH(Places!J$1,Hosts!$A$1:$M$1,0))</f>
        <v>Yes</v>
      </c>
      <c r="K1029">
        <v>16</v>
      </c>
      <c r="L1029" t="str">
        <f>VLOOKUP($K1029,Neighborhoods!$A:$C,2,0)</f>
        <v>Manhattan</v>
      </c>
      <c r="M1029" t="str">
        <f>VLOOKUP($K1029,Neighborhoods!$A:$C,3,0)</f>
        <v>Harlem</v>
      </c>
      <c r="N1029" t="str">
        <f>INDEX(Neighborhoods!$A:$C, MATCH(Places!$K1029,Neighborhoods!$A:$A,0), MATCH(Places!N$1,Neighborhoods!$A$1:$C$1,0))</f>
        <v>Manhattan</v>
      </c>
      <c r="O1029" t="str">
        <f>INDEX(Neighborhoods!$A:$C, MATCH(Places!$K1029,Neighborhoods!$A:$A,0), MATCH(Places!O$1,Neighborhoods!$A$1:$C$1,0))</f>
        <v>Harlem</v>
      </c>
      <c r="P1029" t="s">
        <v>11822</v>
      </c>
      <c r="Q1029" t="str">
        <f t="shared" si="64"/>
        <v>No</v>
      </c>
      <c r="R1029">
        <v>13</v>
      </c>
      <c r="S1029" t="str">
        <f t="shared" si="65"/>
        <v>Large</v>
      </c>
      <c r="T1029" s="50">
        <v>650</v>
      </c>
      <c r="U1029" s="70">
        <f t="shared" si="66"/>
        <v>0.05</v>
      </c>
      <c r="V1029" s="52">
        <v>4.83</v>
      </c>
      <c r="W1029" s="52" t="str" cm="1">
        <f t="array" ref="W1029">_xlfn.SWITCH(ROUND(V1029,0),5,"Excellent",4,"Good",3,"Ok","Bad")</f>
        <v>Excellent</v>
      </c>
      <c r="X1029">
        <v>173</v>
      </c>
      <c r="Y1029" t="str">
        <f t="shared" si="67"/>
        <v>Yes</v>
      </c>
      <c r="Z1029" s="68">
        <v>41980</v>
      </c>
      <c r="AA1029" s="68">
        <v>43894</v>
      </c>
      <c r="AB1029">
        <v>334</v>
      </c>
      <c r="AC1029" t="s">
        <v>15615</v>
      </c>
    </row>
    <row r="1030" spans="1:29" x14ac:dyDescent="0.3">
      <c r="A1030" t="s">
        <v>768</v>
      </c>
      <c r="B1030">
        <v>1969</v>
      </c>
      <c r="C1030" t="str">
        <f>VLOOKUP($B1030,Hosts!$A:$M,10,0)</f>
        <v>Within a few hours</v>
      </c>
      <c r="D1030" s="70">
        <f>VLOOKUP($B1030,Hosts!$A:$M,11,0)</f>
        <v>1</v>
      </c>
      <c r="E1030" s="70">
        <f>VLOOKUP($B1030,Hosts!$A:$M,12,0)</f>
        <v>0.57999999999999996</v>
      </c>
      <c r="F1030" t="str">
        <f>VLOOKUP($B1030,Hosts!$A:$M,13,0)</f>
        <v>No</v>
      </c>
      <c r="G1030" t="str">
        <f>INDEX(Hosts!$A:$M, MATCH(Places!$B1030,Hosts!$A:$A,0), MATCH(Places!G$1,Hosts!$A$1:$M$1,0))</f>
        <v>Within a few hours</v>
      </c>
      <c r="H1030" s="70">
        <f>INDEX(Hosts!$A:$M, MATCH(Places!$B1030,Hosts!$A:$A,0), MATCH(Places!H$1,Hosts!$A$1:$M$1,0))</f>
        <v>1</v>
      </c>
      <c r="I1030" s="70">
        <f>INDEX(Hosts!$A:$M, MATCH(Places!$B1030,Hosts!$A:$A,0), MATCH(Places!I$1,Hosts!$A$1:$M$1,0))</f>
        <v>0.57999999999999996</v>
      </c>
      <c r="J1030" t="str">
        <f>INDEX(Hosts!$A:$M, MATCH(Places!$B1030,Hosts!$A:$A,0), MATCH(Places!J$1,Hosts!$A$1:$M$1,0))</f>
        <v>No</v>
      </c>
      <c r="K1030">
        <v>19</v>
      </c>
      <c r="L1030" t="str">
        <f>VLOOKUP($K1030,Neighborhoods!$A:$C,2,0)</f>
        <v>Manhattan</v>
      </c>
      <c r="M1030" t="str">
        <f>VLOOKUP($K1030,Neighborhoods!$A:$C,3,0)</f>
        <v>Upper East Side</v>
      </c>
      <c r="N1030" t="str">
        <f>INDEX(Neighborhoods!$A:$C, MATCH(Places!$K1030,Neighborhoods!$A:$A,0), MATCH(Places!N$1,Neighborhoods!$A$1:$C$1,0))</f>
        <v>Manhattan</v>
      </c>
      <c r="O1030" t="str">
        <f>INDEX(Neighborhoods!$A:$C, MATCH(Places!$K1030,Neighborhoods!$A:$A,0), MATCH(Places!O$1,Neighborhoods!$A$1:$C$1,0))</f>
        <v>Upper East Side</v>
      </c>
      <c r="P1030" t="s">
        <v>1</v>
      </c>
      <c r="Q1030" t="str">
        <f t="shared" si="64"/>
        <v>Yes</v>
      </c>
      <c r="R1030">
        <v>1</v>
      </c>
      <c r="S1030" t="str">
        <f t="shared" si="65"/>
        <v>Small</v>
      </c>
      <c r="T1030" s="50">
        <v>75</v>
      </c>
      <c r="U1030" s="70">
        <f t="shared" si="66"/>
        <v>0.03</v>
      </c>
      <c r="V1030" s="52">
        <v>4.7300000000000004</v>
      </c>
      <c r="W1030" s="52" t="str" cm="1">
        <f t="array" ref="W1030">_xlfn.SWITCH(ROUND(V1030,0),5,"Excellent",4,"Good",3,"Ok","Bad")</f>
        <v>Excellent</v>
      </c>
      <c r="X1030">
        <v>15</v>
      </c>
      <c r="Y1030" t="str">
        <f t="shared" si="67"/>
        <v>No</v>
      </c>
      <c r="Z1030" s="68">
        <v>41953</v>
      </c>
      <c r="AA1030" s="68">
        <v>43890</v>
      </c>
      <c r="AB1030">
        <v>1</v>
      </c>
      <c r="AC1030" t="s">
        <v>15615</v>
      </c>
    </row>
    <row r="1031" spans="1:29" x14ac:dyDescent="0.3">
      <c r="A1031" t="s">
        <v>769</v>
      </c>
      <c r="B1031">
        <v>1248</v>
      </c>
      <c r="C1031" t="str">
        <f>VLOOKUP($B1031,Hosts!$A:$M,10,0)</f>
        <v>Within an hour</v>
      </c>
      <c r="D1031" s="70">
        <f>VLOOKUP($B1031,Hosts!$A:$M,11,0)</f>
        <v>1</v>
      </c>
      <c r="E1031" s="70">
        <f>VLOOKUP($B1031,Hosts!$A:$M,12,0)</f>
        <v>1</v>
      </c>
      <c r="F1031" t="str">
        <f>VLOOKUP($B1031,Hosts!$A:$M,13,0)</f>
        <v>Yes</v>
      </c>
      <c r="G1031" t="str">
        <f>INDEX(Hosts!$A:$M, MATCH(Places!$B1031,Hosts!$A:$A,0), MATCH(Places!G$1,Hosts!$A$1:$M$1,0))</f>
        <v>Within an hour</v>
      </c>
      <c r="H1031" s="70">
        <f>INDEX(Hosts!$A:$M, MATCH(Places!$B1031,Hosts!$A:$A,0), MATCH(Places!H$1,Hosts!$A$1:$M$1,0))</f>
        <v>1</v>
      </c>
      <c r="I1031" s="70">
        <f>INDEX(Hosts!$A:$M, MATCH(Places!$B1031,Hosts!$A:$A,0), MATCH(Places!I$1,Hosts!$A$1:$M$1,0))</f>
        <v>1</v>
      </c>
      <c r="J1031" t="str">
        <f>INDEX(Hosts!$A:$M, MATCH(Places!$B1031,Hosts!$A:$A,0), MATCH(Places!J$1,Hosts!$A$1:$M$1,0))</f>
        <v>Yes</v>
      </c>
      <c r="K1031">
        <v>20</v>
      </c>
      <c r="L1031" t="str">
        <f>VLOOKUP($K1031,Neighborhoods!$A:$C,2,0)</f>
        <v>Manhattan</v>
      </c>
      <c r="M1031" t="str">
        <f>VLOOKUP($K1031,Neighborhoods!$A:$C,3,0)</f>
        <v>Upper West Side</v>
      </c>
      <c r="N1031" t="str">
        <f>INDEX(Neighborhoods!$A:$C, MATCH(Places!$K1031,Neighborhoods!$A:$A,0), MATCH(Places!N$1,Neighborhoods!$A$1:$C$1,0))</f>
        <v>Manhattan</v>
      </c>
      <c r="O1031" t="str">
        <f>INDEX(Neighborhoods!$A:$C, MATCH(Places!$K1031,Neighborhoods!$A:$A,0), MATCH(Places!O$1,Neighborhoods!$A$1:$C$1,0))</f>
        <v>Upper West Side</v>
      </c>
      <c r="P1031" t="s">
        <v>11822</v>
      </c>
      <c r="Q1031" t="str">
        <f t="shared" si="64"/>
        <v>No</v>
      </c>
      <c r="R1031">
        <v>2</v>
      </c>
      <c r="S1031" t="str">
        <f t="shared" si="65"/>
        <v>Small</v>
      </c>
      <c r="T1031" s="50">
        <v>159</v>
      </c>
      <c r="U1031" s="70">
        <f t="shared" si="66"/>
        <v>0.03</v>
      </c>
      <c r="V1031" s="52">
        <v>4.71</v>
      </c>
      <c r="W1031" s="52" t="str" cm="1">
        <f t="array" ref="W1031">_xlfn.SWITCH(ROUND(V1031,0),5,"Excellent",4,"Good",3,"Ok","Bad")</f>
        <v>Excellent</v>
      </c>
      <c r="X1031">
        <v>24</v>
      </c>
      <c r="Y1031" t="str">
        <f t="shared" si="67"/>
        <v>No</v>
      </c>
      <c r="Z1031" s="68">
        <v>42006</v>
      </c>
      <c r="AA1031" s="68">
        <v>44002</v>
      </c>
      <c r="AB1031">
        <v>8</v>
      </c>
      <c r="AC1031" t="s">
        <v>15615</v>
      </c>
    </row>
    <row r="1032" spans="1:29" x14ac:dyDescent="0.3">
      <c r="A1032" t="s">
        <v>770</v>
      </c>
      <c r="B1032">
        <v>1983</v>
      </c>
      <c r="C1032" t="str">
        <f>VLOOKUP($B1032,Hosts!$A:$M,10,0)</f>
        <v>Within a day</v>
      </c>
      <c r="D1032" s="70">
        <f>VLOOKUP($B1032,Hosts!$A:$M,11,0)</f>
        <v>1</v>
      </c>
      <c r="E1032" s="70">
        <f>VLOOKUP($B1032,Hosts!$A:$M,12,0)</f>
        <v>1</v>
      </c>
      <c r="F1032" t="str">
        <f>VLOOKUP($B1032,Hosts!$A:$M,13,0)</f>
        <v>No</v>
      </c>
      <c r="G1032" t="str">
        <f>INDEX(Hosts!$A:$M, MATCH(Places!$B1032,Hosts!$A:$A,0), MATCH(Places!G$1,Hosts!$A$1:$M$1,0))</f>
        <v>Within a day</v>
      </c>
      <c r="H1032" s="70">
        <f>INDEX(Hosts!$A:$M, MATCH(Places!$B1032,Hosts!$A:$A,0), MATCH(Places!H$1,Hosts!$A$1:$M$1,0))</f>
        <v>1</v>
      </c>
      <c r="I1032" s="70">
        <f>INDEX(Hosts!$A:$M, MATCH(Places!$B1032,Hosts!$A:$A,0), MATCH(Places!I$1,Hosts!$A$1:$M$1,0))</f>
        <v>1</v>
      </c>
      <c r="J1032" t="str">
        <f>INDEX(Hosts!$A:$M, MATCH(Places!$B1032,Hosts!$A:$A,0), MATCH(Places!J$1,Hosts!$A$1:$M$1,0))</f>
        <v>No</v>
      </c>
      <c r="K1032">
        <v>20</v>
      </c>
      <c r="L1032" t="str">
        <f>VLOOKUP($K1032,Neighborhoods!$A:$C,2,0)</f>
        <v>Manhattan</v>
      </c>
      <c r="M1032" t="str">
        <f>VLOOKUP($K1032,Neighborhoods!$A:$C,3,0)</f>
        <v>Upper West Side</v>
      </c>
      <c r="N1032" t="str">
        <f>INDEX(Neighborhoods!$A:$C, MATCH(Places!$K1032,Neighborhoods!$A:$A,0), MATCH(Places!N$1,Neighborhoods!$A$1:$C$1,0))</f>
        <v>Manhattan</v>
      </c>
      <c r="O1032" t="str">
        <f>INDEX(Neighborhoods!$A:$C, MATCH(Places!$K1032,Neighborhoods!$A:$A,0), MATCH(Places!O$1,Neighborhoods!$A$1:$C$1,0))</f>
        <v>Upper West Side</v>
      </c>
      <c r="P1032" t="s">
        <v>11822</v>
      </c>
      <c r="Q1032" t="str">
        <f t="shared" si="64"/>
        <v>No</v>
      </c>
      <c r="R1032">
        <v>6</v>
      </c>
      <c r="S1032" t="str">
        <f t="shared" si="65"/>
        <v>Large</v>
      </c>
      <c r="T1032" s="50">
        <v>100</v>
      </c>
      <c r="U1032" s="70">
        <f t="shared" si="66"/>
        <v>0.03</v>
      </c>
      <c r="V1032" s="52">
        <v>4.22</v>
      </c>
      <c r="W1032" s="52" t="str" cm="1">
        <f t="array" ref="W1032">_xlfn.SWITCH(ROUND(V1032,0),5,"Excellent",4,"Good",3,"Ok","Bad")</f>
        <v>Good</v>
      </c>
      <c r="X1032">
        <v>18</v>
      </c>
      <c r="Y1032" t="str">
        <f t="shared" si="67"/>
        <v>No</v>
      </c>
      <c r="Z1032" s="68">
        <v>41993</v>
      </c>
      <c r="AA1032" s="68">
        <v>43822</v>
      </c>
      <c r="AB1032">
        <v>272</v>
      </c>
      <c r="AC1032" t="s">
        <v>15615</v>
      </c>
    </row>
    <row r="1033" spans="1:29" x14ac:dyDescent="0.3">
      <c r="A1033" t="s">
        <v>772</v>
      </c>
      <c r="B1033">
        <v>844</v>
      </c>
      <c r="C1033" t="str">
        <f>VLOOKUP($B1033,Hosts!$A:$M,10,0)</f>
        <v>Within a few hours</v>
      </c>
      <c r="D1033" s="70">
        <f>VLOOKUP($B1033,Hosts!$A:$M,11,0)</f>
        <v>1</v>
      </c>
      <c r="E1033" s="70">
        <f>VLOOKUP($B1033,Hosts!$A:$M,12,0)</f>
        <v>0.85</v>
      </c>
      <c r="F1033" t="str">
        <f>VLOOKUP($B1033,Hosts!$A:$M,13,0)</f>
        <v>Yes</v>
      </c>
      <c r="G1033" t="str">
        <f>INDEX(Hosts!$A:$M, MATCH(Places!$B1033,Hosts!$A:$A,0), MATCH(Places!G$1,Hosts!$A$1:$M$1,0))</f>
        <v>Within a few hours</v>
      </c>
      <c r="H1033" s="70">
        <f>INDEX(Hosts!$A:$M, MATCH(Places!$B1033,Hosts!$A:$A,0), MATCH(Places!H$1,Hosts!$A$1:$M$1,0))</f>
        <v>1</v>
      </c>
      <c r="I1033" s="70">
        <f>INDEX(Hosts!$A:$M, MATCH(Places!$B1033,Hosts!$A:$A,0), MATCH(Places!I$1,Hosts!$A$1:$M$1,0))</f>
        <v>0.85</v>
      </c>
      <c r="J1033" t="str">
        <f>INDEX(Hosts!$A:$M, MATCH(Places!$B1033,Hosts!$A:$A,0), MATCH(Places!J$1,Hosts!$A$1:$M$1,0))</f>
        <v>Yes</v>
      </c>
      <c r="K1033">
        <v>8</v>
      </c>
      <c r="L1033" t="str">
        <f>VLOOKUP($K1033,Neighborhoods!$A:$C,2,0)</f>
        <v>Brooklyn</v>
      </c>
      <c r="M1033" t="str">
        <f>VLOOKUP($K1033,Neighborhoods!$A:$C,3,0)</f>
        <v>Bushwick</v>
      </c>
      <c r="N1033" t="str">
        <f>INDEX(Neighborhoods!$A:$C, MATCH(Places!$K1033,Neighborhoods!$A:$A,0), MATCH(Places!N$1,Neighborhoods!$A$1:$C$1,0))</f>
        <v>Brooklyn</v>
      </c>
      <c r="O1033" t="str">
        <f>INDEX(Neighborhoods!$A:$C, MATCH(Places!$K1033,Neighborhoods!$A:$A,0), MATCH(Places!O$1,Neighborhoods!$A$1:$C$1,0))</f>
        <v>Bushwick</v>
      </c>
      <c r="P1033" t="s">
        <v>1</v>
      </c>
      <c r="Q1033" t="str">
        <f t="shared" si="64"/>
        <v>Yes</v>
      </c>
      <c r="R1033">
        <v>1</v>
      </c>
      <c r="S1033" t="str">
        <f t="shared" si="65"/>
        <v>Small</v>
      </c>
      <c r="T1033" s="50">
        <v>80</v>
      </c>
      <c r="U1033" s="70">
        <f t="shared" si="66"/>
        <v>0.03</v>
      </c>
      <c r="V1033" s="52">
        <v>5</v>
      </c>
      <c r="W1033" s="52" t="str" cm="1">
        <f t="array" ref="W1033">_xlfn.SWITCH(ROUND(V1033,0),5,"Excellent",4,"Good",3,"Ok","Bad")</f>
        <v>Excellent</v>
      </c>
      <c r="X1033">
        <v>9</v>
      </c>
      <c r="Y1033" t="str">
        <f t="shared" si="67"/>
        <v>No</v>
      </c>
      <c r="Z1033" s="68">
        <v>43301</v>
      </c>
      <c r="AA1033" s="68">
        <v>43981</v>
      </c>
      <c r="AB1033">
        <v>365</v>
      </c>
      <c r="AC1033" t="s">
        <v>15615</v>
      </c>
    </row>
    <row r="1034" spans="1:29" x14ac:dyDescent="0.3">
      <c r="A1034" t="s">
        <v>773</v>
      </c>
      <c r="B1034">
        <v>798</v>
      </c>
      <c r="C1034" t="str">
        <f>VLOOKUP($B1034,Hosts!$A:$M,10,0)</f>
        <v>Within a few hours</v>
      </c>
      <c r="D1034" s="70">
        <f>VLOOKUP($B1034,Hosts!$A:$M,11,0)</f>
        <v>1</v>
      </c>
      <c r="E1034" s="70">
        <f>VLOOKUP($B1034,Hosts!$A:$M,12,0)</f>
        <v>1</v>
      </c>
      <c r="F1034" t="str">
        <f>VLOOKUP($B1034,Hosts!$A:$M,13,0)</f>
        <v>No</v>
      </c>
      <c r="G1034" t="str">
        <f>INDEX(Hosts!$A:$M, MATCH(Places!$B1034,Hosts!$A:$A,0), MATCH(Places!G$1,Hosts!$A$1:$M$1,0))</f>
        <v>Within a few hours</v>
      </c>
      <c r="H1034" s="70">
        <f>INDEX(Hosts!$A:$M, MATCH(Places!$B1034,Hosts!$A:$A,0), MATCH(Places!H$1,Hosts!$A$1:$M$1,0))</f>
        <v>1</v>
      </c>
      <c r="I1034" s="70">
        <f>INDEX(Hosts!$A:$M, MATCH(Places!$B1034,Hosts!$A:$A,0), MATCH(Places!I$1,Hosts!$A$1:$M$1,0))</f>
        <v>1</v>
      </c>
      <c r="J1034" t="str">
        <f>INDEX(Hosts!$A:$M, MATCH(Places!$B1034,Hosts!$A:$A,0), MATCH(Places!J$1,Hosts!$A$1:$M$1,0))</f>
        <v>No</v>
      </c>
      <c r="K1034">
        <v>7</v>
      </c>
      <c r="L1034" t="str">
        <f>VLOOKUP($K1034,Neighborhoods!$A:$C,2,0)</f>
        <v>Brooklyn</v>
      </c>
      <c r="M1034" t="str">
        <f>VLOOKUP($K1034,Neighborhoods!$A:$C,3,0)</f>
        <v>Bedford-Stuyvesant</v>
      </c>
      <c r="N1034" t="str">
        <f>INDEX(Neighborhoods!$A:$C, MATCH(Places!$K1034,Neighborhoods!$A:$A,0), MATCH(Places!N$1,Neighborhoods!$A$1:$C$1,0))</f>
        <v>Brooklyn</v>
      </c>
      <c r="O1034" t="str">
        <f>INDEX(Neighborhoods!$A:$C, MATCH(Places!$K1034,Neighborhoods!$A:$A,0), MATCH(Places!O$1,Neighborhoods!$A$1:$C$1,0))</f>
        <v>Bedford-Stuyvesant</v>
      </c>
      <c r="P1034" t="s">
        <v>1</v>
      </c>
      <c r="Q1034" t="str">
        <f t="shared" si="64"/>
        <v>Yes</v>
      </c>
      <c r="R1034">
        <v>2</v>
      </c>
      <c r="S1034" t="str">
        <f t="shared" si="65"/>
        <v>Small</v>
      </c>
      <c r="T1034" s="50">
        <v>51</v>
      </c>
      <c r="U1034" s="70">
        <f t="shared" si="66"/>
        <v>0.03</v>
      </c>
      <c r="V1034" s="52">
        <v>4.72</v>
      </c>
      <c r="W1034" s="52" t="str" cm="1">
        <f t="array" ref="W1034">_xlfn.SWITCH(ROUND(V1034,0),5,"Excellent",4,"Good",3,"Ok","Bad")</f>
        <v>Excellent</v>
      </c>
      <c r="X1034">
        <v>99</v>
      </c>
      <c r="Y1034" t="str">
        <f t="shared" si="67"/>
        <v>No</v>
      </c>
      <c r="Z1034" s="68">
        <v>42007</v>
      </c>
      <c r="AA1034" s="68">
        <v>44011</v>
      </c>
      <c r="AB1034">
        <v>165</v>
      </c>
      <c r="AC1034" t="s">
        <v>15616</v>
      </c>
    </row>
    <row r="1035" spans="1:29" x14ac:dyDescent="0.3">
      <c r="A1035" t="s">
        <v>774</v>
      </c>
      <c r="B1035">
        <v>798</v>
      </c>
      <c r="C1035" t="str">
        <f>VLOOKUP($B1035,Hosts!$A:$M,10,0)</f>
        <v>Within a few hours</v>
      </c>
      <c r="D1035" s="70">
        <f>VLOOKUP($B1035,Hosts!$A:$M,11,0)</f>
        <v>1</v>
      </c>
      <c r="E1035" s="70">
        <f>VLOOKUP($B1035,Hosts!$A:$M,12,0)</f>
        <v>1</v>
      </c>
      <c r="F1035" t="str">
        <f>VLOOKUP($B1035,Hosts!$A:$M,13,0)</f>
        <v>No</v>
      </c>
      <c r="G1035" t="str">
        <f>INDEX(Hosts!$A:$M, MATCH(Places!$B1035,Hosts!$A:$A,0), MATCH(Places!G$1,Hosts!$A$1:$M$1,0))</f>
        <v>Within a few hours</v>
      </c>
      <c r="H1035" s="70">
        <f>INDEX(Hosts!$A:$M, MATCH(Places!$B1035,Hosts!$A:$A,0), MATCH(Places!H$1,Hosts!$A$1:$M$1,0))</f>
        <v>1</v>
      </c>
      <c r="I1035" s="70">
        <f>INDEX(Hosts!$A:$M, MATCH(Places!$B1035,Hosts!$A:$A,0), MATCH(Places!I$1,Hosts!$A$1:$M$1,0))</f>
        <v>1</v>
      </c>
      <c r="J1035" t="str">
        <f>INDEX(Hosts!$A:$M, MATCH(Places!$B1035,Hosts!$A:$A,0), MATCH(Places!J$1,Hosts!$A$1:$M$1,0))</f>
        <v>No</v>
      </c>
      <c r="K1035">
        <v>7</v>
      </c>
      <c r="L1035" t="str">
        <f>VLOOKUP($K1035,Neighborhoods!$A:$C,2,0)</f>
        <v>Brooklyn</v>
      </c>
      <c r="M1035" t="str">
        <f>VLOOKUP($K1035,Neighborhoods!$A:$C,3,0)</f>
        <v>Bedford-Stuyvesant</v>
      </c>
      <c r="N1035" t="str">
        <f>INDEX(Neighborhoods!$A:$C, MATCH(Places!$K1035,Neighborhoods!$A:$A,0), MATCH(Places!N$1,Neighborhoods!$A$1:$C$1,0))</f>
        <v>Brooklyn</v>
      </c>
      <c r="O1035" t="str">
        <f>INDEX(Neighborhoods!$A:$C, MATCH(Places!$K1035,Neighborhoods!$A:$A,0), MATCH(Places!O$1,Neighborhoods!$A$1:$C$1,0))</f>
        <v>Bedford-Stuyvesant</v>
      </c>
      <c r="P1035" t="s">
        <v>1</v>
      </c>
      <c r="Q1035" t="str">
        <f t="shared" si="64"/>
        <v>Yes</v>
      </c>
      <c r="R1035">
        <v>2</v>
      </c>
      <c r="S1035" t="str">
        <f t="shared" si="65"/>
        <v>Small</v>
      </c>
      <c r="T1035" s="50">
        <v>51</v>
      </c>
      <c r="U1035" s="70">
        <f t="shared" si="66"/>
        <v>0.03</v>
      </c>
      <c r="V1035" s="52">
        <v>4.7300000000000004</v>
      </c>
      <c r="W1035" s="52" t="str" cm="1">
        <f t="array" ref="W1035">_xlfn.SWITCH(ROUND(V1035,0),5,"Excellent",4,"Good",3,"Ok","Bad")</f>
        <v>Excellent</v>
      </c>
      <c r="X1035">
        <v>101</v>
      </c>
      <c r="Y1035" t="str">
        <f t="shared" si="67"/>
        <v>No</v>
      </c>
      <c r="Z1035" s="68">
        <v>42036</v>
      </c>
      <c r="AA1035" s="68">
        <v>43921</v>
      </c>
      <c r="AB1035">
        <v>113</v>
      </c>
      <c r="AC1035" t="s">
        <v>15616</v>
      </c>
    </row>
    <row r="1036" spans="1:29" x14ac:dyDescent="0.3">
      <c r="A1036" t="s">
        <v>775</v>
      </c>
      <c r="B1036">
        <v>1725</v>
      </c>
      <c r="C1036" t="str">
        <f>VLOOKUP($B1036,Hosts!$A:$M,10,0)</f>
        <v>Within an hour</v>
      </c>
      <c r="D1036" s="70">
        <f>VLOOKUP($B1036,Hosts!$A:$M,11,0)</f>
        <v>1</v>
      </c>
      <c r="E1036" s="70">
        <f>VLOOKUP($B1036,Hosts!$A:$M,12,0)</f>
        <v>0.88</v>
      </c>
      <c r="F1036" t="str">
        <f>VLOOKUP($B1036,Hosts!$A:$M,13,0)</f>
        <v>No</v>
      </c>
      <c r="G1036" t="str">
        <f>INDEX(Hosts!$A:$M, MATCH(Places!$B1036,Hosts!$A:$A,0), MATCH(Places!G$1,Hosts!$A$1:$M$1,0))</f>
        <v>Within an hour</v>
      </c>
      <c r="H1036" s="70">
        <f>INDEX(Hosts!$A:$M, MATCH(Places!$B1036,Hosts!$A:$A,0), MATCH(Places!H$1,Hosts!$A$1:$M$1,0))</f>
        <v>1</v>
      </c>
      <c r="I1036" s="70">
        <f>INDEX(Hosts!$A:$M, MATCH(Places!$B1036,Hosts!$A:$A,0), MATCH(Places!I$1,Hosts!$A$1:$M$1,0))</f>
        <v>0.88</v>
      </c>
      <c r="J1036" t="str">
        <f>INDEX(Hosts!$A:$M, MATCH(Places!$B1036,Hosts!$A:$A,0), MATCH(Places!J$1,Hosts!$A$1:$M$1,0))</f>
        <v>No</v>
      </c>
      <c r="K1036">
        <v>16</v>
      </c>
      <c r="L1036" t="str">
        <f>VLOOKUP($K1036,Neighborhoods!$A:$C,2,0)</f>
        <v>Manhattan</v>
      </c>
      <c r="M1036" t="str">
        <f>VLOOKUP($K1036,Neighborhoods!$A:$C,3,0)</f>
        <v>Harlem</v>
      </c>
      <c r="N1036" t="str">
        <f>INDEX(Neighborhoods!$A:$C, MATCH(Places!$K1036,Neighborhoods!$A:$A,0), MATCH(Places!N$1,Neighborhoods!$A$1:$C$1,0))</f>
        <v>Manhattan</v>
      </c>
      <c r="O1036" t="str">
        <f>INDEX(Neighborhoods!$A:$C, MATCH(Places!$K1036,Neighborhoods!$A:$A,0), MATCH(Places!O$1,Neighborhoods!$A$1:$C$1,0))</f>
        <v>Harlem</v>
      </c>
      <c r="P1036" t="s">
        <v>1</v>
      </c>
      <c r="Q1036" t="str">
        <f t="shared" si="64"/>
        <v>Yes</v>
      </c>
      <c r="R1036">
        <v>4</v>
      </c>
      <c r="S1036" t="str">
        <f t="shared" si="65"/>
        <v>Medium</v>
      </c>
      <c r="T1036" s="50">
        <v>84</v>
      </c>
      <c r="U1036" s="70">
        <f t="shared" si="66"/>
        <v>0.03</v>
      </c>
      <c r="V1036" s="52">
        <v>4.51</v>
      </c>
      <c r="W1036" s="52" t="str" cm="1">
        <f t="array" ref="W1036">_xlfn.SWITCH(ROUND(V1036,0),5,"Excellent",4,"Good",3,"Ok","Bad")</f>
        <v>Excellent</v>
      </c>
      <c r="X1036">
        <v>150</v>
      </c>
      <c r="Y1036" t="str">
        <f t="shared" si="67"/>
        <v>No</v>
      </c>
      <c r="Z1036" s="68">
        <v>41961</v>
      </c>
      <c r="AA1036" s="68">
        <v>43891</v>
      </c>
      <c r="AB1036">
        <v>28</v>
      </c>
      <c r="AC1036" t="s">
        <v>15616</v>
      </c>
    </row>
    <row r="1037" spans="1:29" x14ac:dyDescent="0.3">
      <c r="A1037" t="s">
        <v>776</v>
      </c>
      <c r="B1037">
        <v>1986</v>
      </c>
      <c r="C1037" t="str">
        <f>VLOOKUP($B1037,Hosts!$A:$M,10,0)</f>
        <v>A few days or more</v>
      </c>
      <c r="D1037" s="70">
        <f>VLOOKUP($B1037,Hosts!$A:$M,11,0)</f>
        <v>0</v>
      </c>
      <c r="E1037" s="70">
        <f>VLOOKUP($B1037,Hosts!$A:$M,12,0)</f>
        <v>0.67</v>
      </c>
      <c r="F1037" t="str">
        <f>VLOOKUP($B1037,Hosts!$A:$M,13,0)</f>
        <v>No</v>
      </c>
      <c r="G1037" t="str">
        <f>INDEX(Hosts!$A:$M, MATCH(Places!$B1037,Hosts!$A:$A,0), MATCH(Places!G$1,Hosts!$A$1:$M$1,0))</f>
        <v>A few days or more</v>
      </c>
      <c r="H1037" s="70">
        <f>INDEX(Hosts!$A:$M, MATCH(Places!$B1037,Hosts!$A:$A,0), MATCH(Places!H$1,Hosts!$A$1:$M$1,0))</f>
        <v>0</v>
      </c>
      <c r="I1037" s="70">
        <f>INDEX(Hosts!$A:$M, MATCH(Places!$B1037,Hosts!$A:$A,0), MATCH(Places!I$1,Hosts!$A$1:$M$1,0))</f>
        <v>0.67</v>
      </c>
      <c r="J1037" t="str">
        <f>INDEX(Hosts!$A:$M, MATCH(Places!$B1037,Hosts!$A:$A,0), MATCH(Places!J$1,Hosts!$A$1:$M$1,0))</f>
        <v>No</v>
      </c>
      <c r="K1037">
        <v>24</v>
      </c>
      <c r="L1037" t="str">
        <f>VLOOKUP($K1037,Neighborhoods!$A:$C,2,0)</f>
        <v>Queens</v>
      </c>
      <c r="M1037" t="str">
        <f>VLOOKUP($K1037,Neighborhoods!$A:$C,3,0)</f>
        <v>Long Island City</v>
      </c>
      <c r="N1037" t="str">
        <f>INDEX(Neighborhoods!$A:$C, MATCH(Places!$K1037,Neighborhoods!$A:$A,0), MATCH(Places!N$1,Neighborhoods!$A$1:$C$1,0))</f>
        <v>Queens</v>
      </c>
      <c r="O1037" t="str">
        <f>INDEX(Neighborhoods!$A:$C, MATCH(Places!$K1037,Neighborhoods!$A:$A,0), MATCH(Places!O$1,Neighborhoods!$A$1:$C$1,0))</f>
        <v>Long Island City</v>
      </c>
      <c r="P1037" t="s">
        <v>11822</v>
      </c>
      <c r="Q1037" t="str">
        <f t="shared" si="64"/>
        <v>No</v>
      </c>
      <c r="R1037">
        <v>2</v>
      </c>
      <c r="S1037" t="str">
        <f t="shared" si="65"/>
        <v>Small</v>
      </c>
      <c r="T1037" s="50">
        <v>170</v>
      </c>
      <c r="U1037" s="70">
        <f t="shared" si="66"/>
        <v>0.03</v>
      </c>
      <c r="V1037" s="52">
        <v>4.8899999999999997</v>
      </c>
      <c r="W1037" s="52" t="str" cm="1">
        <f t="array" ref="W1037">_xlfn.SWITCH(ROUND(V1037,0),5,"Excellent",4,"Good",3,"Ok","Bad")</f>
        <v>Excellent</v>
      </c>
      <c r="X1037">
        <v>95</v>
      </c>
      <c r="Y1037" t="str">
        <f t="shared" si="67"/>
        <v>No</v>
      </c>
      <c r="Z1037" s="68">
        <v>41981</v>
      </c>
      <c r="AA1037" s="68">
        <v>43857</v>
      </c>
      <c r="AB1037">
        <v>356</v>
      </c>
      <c r="AC1037" t="s">
        <v>15615</v>
      </c>
    </row>
    <row r="1038" spans="1:29" x14ac:dyDescent="0.3">
      <c r="A1038" t="s">
        <v>777</v>
      </c>
      <c r="B1038">
        <v>1850</v>
      </c>
      <c r="C1038" t="str">
        <f>VLOOKUP($B1038,Hosts!$A:$M,10,0)</f>
        <v>Within an hour</v>
      </c>
      <c r="D1038" s="70">
        <f>VLOOKUP($B1038,Hosts!$A:$M,11,0)</f>
        <v>1</v>
      </c>
      <c r="E1038" s="70">
        <f>VLOOKUP($B1038,Hosts!$A:$M,12,0)</f>
        <v>0.98</v>
      </c>
      <c r="F1038" t="str">
        <f>VLOOKUP($B1038,Hosts!$A:$M,13,0)</f>
        <v>Yes</v>
      </c>
      <c r="G1038" t="str">
        <f>INDEX(Hosts!$A:$M, MATCH(Places!$B1038,Hosts!$A:$A,0), MATCH(Places!G$1,Hosts!$A$1:$M$1,0))</f>
        <v>Within an hour</v>
      </c>
      <c r="H1038" s="70">
        <f>INDEX(Hosts!$A:$M, MATCH(Places!$B1038,Hosts!$A:$A,0), MATCH(Places!H$1,Hosts!$A$1:$M$1,0))</f>
        <v>1</v>
      </c>
      <c r="I1038" s="70">
        <f>INDEX(Hosts!$A:$M, MATCH(Places!$B1038,Hosts!$A:$A,0), MATCH(Places!I$1,Hosts!$A$1:$M$1,0))</f>
        <v>0.98</v>
      </c>
      <c r="J1038" t="str">
        <f>INDEX(Hosts!$A:$M, MATCH(Places!$B1038,Hosts!$A:$A,0), MATCH(Places!J$1,Hosts!$A$1:$M$1,0))</f>
        <v>Yes</v>
      </c>
      <c r="K1038">
        <v>12</v>
      </c>
      <c r="L1038" t="str">
        <f>VLOOKUP($K1038,Neighborhoods!$A:$C,2,0)</f>
        <v>Brooklyn</v>
      </c>
      <c r="M1038" t="str">
        <f>VLOOKUP($K1038,Neighborhoods!$A:$C,3,0)</f>
        <v>Williamsburg</v>
      </c>
      <c r="N1038" t="str">
        <f>INDEX(Neighborhoods!$A:$C, MATCH(Places!$K1038,Neighborhoods!$A:$A,0), MATCH(Places!N$1,Neighborhoods!$A$1:$C$1,0))</f>
        <v>Brooklyn</v>
      </c>
      <c r="O1038" t="str">
        <f>INDEX(Neighborhoods!$A:$C, MATCH(Places!$K1038,Neighborhoods!$A:$A,0), MATCH(Places!O$1,Neighborhoods!$A$1:$C$1,0))</f>
        <v>Williamsburg</v>
      </c>
      <c r="P1038" t="s">
        <v>1</v>
      </c>
      <c r="Q1038" t="str">
        <f t="shared" si="64"/>
        <v>Yes</v>
      </c>
      <c r="R1038">
        <v>1</v>
      </c>
      <c r="S1038" t="str">
        <f t="shared" si="65"/>
        <v>Small</v>
      </c>
      <c r="T1038" s="50">
        <v>56</v>
      </c>
      <c r="U1038" s="70">
        <f t="shared" si="66"/>
        <v>0.03</v>
      </c>
      <c r="V1038" s="52">
        <v>4.8899999999999997</v>
      </c>
      <c r="W1038" s="52" t="str" cm="1">
        <f t="array" ref="W1038">_xlfn.SWITCH(ROUND(V1038,0),5,"Excellent",4,"Good",3,"Ok","Bad")</f>
        <v>Excellent</v>
      </c>
      <c r="X1038">
        <v>229</v>
      </c>
      <c r="Y1038" t="str">
        <f t="shared" si="67"/>
        <v>Yes</v>
      </c>
      <c r="Z1038" s="68">
        <v>42791</v>
      </c>
      <c r="AA1038" s="68">
        <v>43899</v>
      </c>
      <c r="AB1038">
        <v>365</v>
      </c>
      <c r="AC1038" t="s">
        <v>15616</v>
      </c>
    </row>
    <row r="1039" spans="1:29" x14ac:dyDescent="0.3">
      <c r="A1039" t="s">
        <v>778</v>
      </c>
      <c r="B1039">
        <v>1585</v>
      </c>
      <c r="C1039" t="str">
        <f>VLOOKUP($B1039,Hosts!$A:$M,10,0)</f>
        <v>Within a few hours</v>
      </c>
      <c r="D1039" s="70">
        <f>VLOOKUP($B1039,Hosts!$A:$M,11,0)</f>
        <v>0.92</v>
      </c>
      <c r="E1039" s="70">
        <f>VLOOKUP($B1039,Hosts!$A:$M,12,0)</f>
        <v>0.67</v>
      </c>
      <c r="F1039" t="str">
        <f>VLOOKUP($B1039,Hosts!$A:$M,13,0)</f>
        <v>Yes</v>
      </c>
      <c r="G1039" t="str">
        <f>INDEX(Hosts!$A:$M, MATCH(Places!$B1039,Hosts!$A:$A,0), MATCH(Places!G$1,Hosts!$A$1:$M$1,0))</f>
        <v>Within a few hours</v>
      </c>
      <c r="H1039" s="70">
        <f>INDEX(Hosts!$A:$M, MATCH(Places!$B1039,Hosts!$A:$A,0), MATCH(Places!H$1,Hosts!$A$1:$M$1,0))</f>
        <v>0.92</v>
      </c>
      <c r="I1039" s="70">
        <f>INDEX(Hosts!$A:$M, MATCH(Places!$B1039,Hosts!$A:$A,0), MATCH(Places!I$1,Hosts!$A$1:$M$1,0))</f>
        <v>0.67</v>
      </c>
      <c r="J1039" t="str">
        <f>INDEX(Hosts!$A:$M, MATCH(Places!$B1039,Hosts!$A:$A,0), MATCH(Places!J$1,Hosts!$A$1:$M$1,0))</f>
        <v>Yes</v>
      </c>
      <c r="K1039">
        <v>16</v>
      </c>
      <c r="L1039" t="str">
        <f>VLOOKUP($K1039,Neighborhoods!$A:$C,2,0)</f>
        <v>Manhattan</v>
      </c>
      <c r="M1039" t="str">
        <f>VLOOKUP($K1039,Neighborhoods!$A:$C,3,0)</f>
        <v>Harlem</v>
      </c>
      <c r="N1039" t="str">
        <f>INDEX(Neighborhoods!$A:$C, MATCH(Places!$K1039,Neighborhoods!$A:$A,0), MATCH(Places!N$1,Neighborhoods!$A$1:$C$1,0))</f>
        <v>Manhattan</v>
      </c>
      <c r="O1039" t="str">
        <f>INDEX(Neighborhoods!$A:$C, MATCH(Places!$K1039,Neighborhoods!$A:$A,0), MATCH(Places!O$1,Neighborhoods!$A$1:$C$1,0))</f>
        <v>Harlem</v>
      </c>
      <c r="P1039" t="s">
        <v>1</v>
      </c>
      <c r="Q1039" t="str">
        <f t="shared" si="64"/>
        <v>Yes</v>
      </c>
      <c r="R1039">
        <v>2</v>
      </c>
      <c r="S1039" t="str">
        <f t="shared" si="65"/>
        <v>Small</v>
      </c>
      <c r="T1039" s="50">
        <v>85</v>
      </c>
      <c r="U1039" s="70">
        <f t="shared" si="66"/>
        <v>0.03</v>
      </c>
      <c r="V1039" s="52">
        <v>4.91</v>
      </c>
      <c r="W1039" s="52" t="str" cm="1">
        <f t="array" ref="W1039">_xlfn.SWITCH(ROUND(V1039,0),5,"Excellent",4,"Good",3,"Ok","Bad")</f>
        <v>Excellent</v>
      </c>
      <c r="X1039">
        <v>33</v>
      </c>
      <c r="Y1039" t="str">
        <f t="shared" si="67"/>
        <v>No</v>
      </c>
      <c r="Z1039" s="68">
        <v>42006</v>
      </c>
      <c r="AA1039" s="68">
        <v>43831</v>
      </c>
      <c r="AB1039">
        <v>365</v>
      </c>
      <c r="AC1039" t="s">
        <v>15615</v>
      </c>
    </row>
    <row r="1040" spans="1:29" x14ac:dyDescent="0.3">
      <c r="A1040" t="s">
        <v>779</v>
      </c>
      <c r="B1040">
        <v>1993</v>
      </c>
      <c r="C1040" t="str">
        <f>VLOOKUP($B1040,Hosts!$A:$M,10,0)</f>
        <v>Within a few hours</v>
      </c>
      <c r="D1040" s="70">
        <f>VLOOKUP($B1040,Hosts!$A:$M,11,0)</f>
        <v>1</v>
      </c>
      <c r="E1040" s="70">
        <f>VLOOKUP($B1040,Hosts!$A:$M,12,0)</f>
        <v>0.7</v>
      </c>
      <c r="F1040" t="str">
        <f>VLOOKUP($B1040,Hosts!$A:$M,13,0)</f>
        <v>Yes</v>
      </c>
      <c r="G1040" t="str">
        <f>INDEX(Hosts!$A:$M, MATCH(Places!$B1040,Hosts!$A:$A,0), MATCH(Places!G$1,Hosts!$A$1:$M$1,0))</f>
        <v>Within a few hours</v>
      </c>
      <c r="H1040" s="70">
        <f>INDEX(Hosts!$A:$M, MATCH(Places!$B1040,Hosts!$A:$A,0), MATCH(Places!H$1,Hosts!$A$1:$M$1,0))</f>
        <v>1</v>
      </c>
      <c r="I1040" s="70">
        <f>INDEX(Hosts!$A:$M, MATCH(Places!$B1040,Hosts!$A:$A,0), MATCH(Places!I$1,Hosts!$A$1:$M$1,0))</f>
        <v>0.7</v>
      </c>
      <c r="J1040" t="str">
        <f>INDEX(Hosts!$A:$M, MATCH(Places!$B1040,Hosts!$A:$A,0), MATCH(Places!J$1,Hosts!$A$1:$M$1,0))</f>
        <v>Yes</v>
      </c>
      <c r="K1040">
        <v>10</v>
      </c>
      <c r="L1040" t="str">
        <f>VLOOKUP($K1040,Neighborhoods!$A:$C,2,0)</f>
        <v>Brooklyn</v>
      </c>
      <c r="M1040" t="str">
        <f>VLOOKUP($K1040,Neighborhoods!$A:$C,3,0)</f>
        <v>East Flatbush</v>
      </c>
      <c r="N1040" t="str">
        <f>INDEX(Neighborhoods!$A:$C, MATCH(Places!$K1040,Neighborhoods!$A:$A,0), MATCH(Places!N$1,Neighborhoods!$A$1:$C$1,0))</f>
        <v>Brooklyn</v>
      </c>
      <c r="O1040" t="str">
        <f>INDEX(Neighborhoods!$A:$C, MATCH(Places!$K1040,Neighborhoods!$A:$A,0), MATCH(Places!O$1,Neighborhoods!$A$1:$C$1,0))</f>
        <v>East Flatbush</v>
      </c>
      <c r="P1040" t="s">
        <v>11822</v>
      </c>
      <c r="Q1040" t="str">
        <f t="shared" si="64"/>
        <v>No</v>
      </c>
      <c r="R1040">
        <v>4</v>
      </c>
      <c r="S1040" t="str">
        <f t="shared" si="65"/>
        <v>Medium</v>
      </c>
      <c r="T1040" s="50">
        <v>109</v>
      </c>
      <c r="U1040" s="70">
        <f t="shared" si="66"/>
        <v>0.03</v>
      </c>
      <c r="V1040" s="52">
        <v>4.59</v>
      </c>
      <c r="W1040" s="52" t="str" cm="1">
        <f t="array" ref="W1040">_xlfn.SWITCH(ROUND(V1040,0),5,"Excellent",4,"Good",3,"Ok","Bad")</f>
        <v>Excellent</v>
      </c>
      <c r="X1040">
        <v>29</v>
      </c>
      <c r="Y1040" t="str">
        <f t="shared" si="67"/>
        <v>No</v>
      </c>
      <c r="Z1040" s="68">
        <v>42104</v>
      </c>
      <c r="AA1040" s="68">
        <v>43915</v>
      </c>
      <c r="AB1040">
        <v>242</v>
      </c>
      <c r="AC1040" t="s">
        <v>15615</v>
      </c>
    </row>
    <row r="1041" spans="1:29" x14ac:dyDescent="0.3">
      <c r="A1041" t="s">
        <v>780</v>
      </c>
      <c r="B1041">
        <v>1994</v>
      </c>
      <c r="C1041" t="str">
        <f>VLOOKUP($B1041,Hosts!$A:$M,10,0)</f>
        <v>Within a few hours</v>
      </c>
      <c r="D1041" s="70">
        <f>VLOOKUP($B1041,Hosts!$A:$M,11,0)</f>
        <v>1</v>
      </c>
      <c r="E1041" s="70">
        <f>VLOOKUP($B1041,Hosts!$A:$M,12,0)</f>
        <v>0.44</v>
      </c>
      <c r="F1041" t="str">
        <f>VLOOKUP($B1041,Hosts!$A:$M,13,0)</f>
        <v>Yes</v>
      </c>
      <c r="G1041" t="str">
        <f>INDEX(Hosts!$A:$M, MATCH(Places!$B1041,Hosts!$A:$A,0), MATCH(Places!G$1,Hosts!$A$1:$M$1,0))</f>
        <v>Within a few hours</v>
      </c>
      <c r="H1041" s="70">
        <f>INDEX(Hosts!$A:$M, MATCH(Places!$B1041,Hosts!$A:$A,0), MATCH(Places!H$1,Hosts!$A$1:$M$1,0))</f>
        <v>1</v>
      </c>
      <c r="I1041" s="70">
        <f>INDEX(Hosts!$A:$M, MATCH(Places!$B1041,Hosts!$A:$A,0), MATCH(Places!I$1,Hosts!$A$1:$M$1,0))</f>
        <v>0.44</v>
      </c>
      <c r="J1041" t="str">
        <f>INDEX(Hosts!$A:$M, MATCH(Places!$B1041,Hosts!$A:$A,0), MATCH(Places!J$1,Hosts!$A$1:$M$1,0))</f>
        <v>Yes</v>
      </c>
      <c r="K1041">
        <v>9</v>
      </c>
      <c r="L1041" t="str">
        <f>VLOOKUP($K1041,Neighborhoods!$A:$C,2,0)</f>
        <v>Brooklyn</v>
      </c>
      <c r="M1041" t="str">
        <f>VLOOKUP($K1041,Neighborhoods!$A:$C,3,0)</f>
        <v>Crown Heights</v>
      </c>
      <c r="N1041" t="str">
        <f>INDEX(Neighborhoods!$A:$C, MATCH(Places!$K1041,Neighborhoods!$A:$A,0), MATCH(Places!N$1,Neighborhoods!$A$1:$C$1,0))</f>
        <v>Brooklyn</v>
      </c>
      <c r="O1041" t="str">
        <f>INDEX(Neighborhoods!$A:$C, MATCH(Places!$K1041,Neighborhoods!$A:$A,0), MATCH(Places!O$1,Neighborhoods!$A$1:$C$1,0))</f>
        <v>Crown Heights</v>
      </c>
      <c r="P1041" t="s">
        <v>1</v>
      </c>
      <c r="Q1041" t="str">
        <f t="shared" si="64"/>
        <v>Yes</v>
      </c>
      <c r="R1041">
        <v>1</v>
      </c>
      <c r="S1041" t="str">
        <f t="shared" si="65"/>
        <v>Small</v>
      </c>
      <c r="T1041" s="50">
        <v>48</v>
      </c>
      <c r="U1041" s="70">
        <f t="shared" si="66"/>
        <v>0.03</v>
      </c>
      <c r="V1041" s="52">
        <v>5</v>
      </c>
      <c r="W1041" s="52" t="str" cm="1">
        <f t="array" ref="W1041">_xlfn.SWITCH(ROUND(V1041,0),5,"Excellent",4,"Good",3,"Ok","Bad")</f>
        <v>Excellent</v>
      </c>
      <c r="X1041">
        <v>33</v>
      </c>
      <c r="Y1041" t="str">
        <f t="shared" si="67"/>
        <v>No</v>
      </c>
      <c r="Z1041" s="68">
        <v>42971</v>
      </c>
      <c r="AA1041" s="68">
        <v>43831</v>
      </c>
      <c r="AB1041">
        <v>365</v>
      </c>
      <c r="AC1041" t="s">
        <v>15615</v>
      </c>
    </row>
    <row r="1042" spans="1:29" x14ac:dyDescent="0.3">
      <c r="A1042" t="s">
        <v>781</v>
      </c>
      <c r="B1042">
        <v>1156</v>
      </c>
      <c r="C1042" t="str">
        <f>VLOOKUP($B1042,Hosts!$A:$M,10,0)</f>
        <v>Within a day</v>
      </c>
      <c r="D1042" s="70">
        <f>VLOOKUP($B1042,Hosts!$A:$M,11,0)</f>
        <v>0.6</v>
      </c>
      <c r="E1042" s="70">
        <f>VLOOKUP($B1042,Hosts!$A:$M,12,0)</f>
        <v>0.94</v>
      </c>
      <c r="F1042" t="str">
        <f>VLOOKUP($B1042,Hosts!$A:$M,13,0)</f>
        <v>No</v>
      </c>
      <c r="G1042" t="str">
        <f>INDEX(Hosts!$A:$M, MATCH(Places!$B1042,Hosts!$A:$A,0), MATCH(Places!G$1,Hosts!$A$1:$M$1,0))</f>
        <v>Within a day</v>
      </c>
      <c r="H1042" s="70">
        <f>INDEX(Hosts!$A:$M, MATCH(Places!$B1042,Hosts!$A:$A,0), MATCH(Places!H$1,Hosts!$A$1:$M$1,0))</f>
        <v>0.6</v>
      </c>
      <c r="I1042" s="70">
        <f>INDEX(Hosts!$A:$M, MATCH(Places!$B1042,Hosts!$A:$A,0), MATCH(Places!I$1,Hosts!$A$1:$M$1,0))</f>
        <v>0.94</v>
      </c>
      <c r="J1042" t="str">
        <f>INDEX(Hosts!$A:$M, MATCH(Places!$B1042,Hosts!$A:$A,0), MATCH(Places!J$1,Hosts!$A$1:$M$1,0))</f>
        <v>No</v>
      </c>
      <c r="K1042">
        <v>20</v>
      </c>
      <c r="L1042" t="str">
        <f>VLOOKUP($K1042,Neighborhoods!$A:$C,2,0)</f>
        <v>Manhattan</v>
      </c>
      <c r="M1042" t="str">
        <f>VLOOKUP($K1042,Neighborhoods!$A:$C,3,0)</f>
        <v>Upper West Side</v>
      </c>
      <c r="N1042" t="str">
        <f>INDEX(Neighborhoods!$A:$C, MATCH(Places!$K1042,Neighborhoods!$A:$A,0), MATCH(Places!N$1,Neighborhoods!$A$1:$C$1,0))</f>
        <v>Manhattan</v>
      </c>
      <c r="O1042" t="str">
        <f>INDEX(Neighborhoods!$A:$C, MATCH(Places!$K1042,Neighborhoods!$A:$A,0), MATCH(Places!O$1,Neighborhoods!$A$1:$C$1,0))</f>
        <v>Upper West Side</v>
      </c>
      <c r="P1042" t="s">
        <v>16</v>
      </c>
      <c r="Q1042" t="str">
        <f t="shared" si="64"/>
        <v>Yes</v>
      </c>
      <c r="R1042">
        <v>1</v>
      </c>
      <c r="S1042" t="str">
        <f t="shared" si="65"/>
        <v>Small</v>
      </c>
      <c r="T1042" s="50">
        <v>45</v>
      </c>
      <c r="U1042" s="70">
        <f t="shared" si="66"/>
        <v>0.03</v>
      </c>
      <c r="V1042" s="52">
        <v>4.4800000000000004</v>
      </c>
      <c r="W1042" s="52" t="str" cm="1">
        <f t="array" ref="W1042">_xlfn.SWITCH(ROUND(V1042,0),5,"Excellent",4,"Good",3,"Ok","Bad")</f>
        <v>Good</v>
      </c>
      <c r="X1042">
        <v>65</v>
      </c>
      <c r="Y1042" t="str">
        <f t="shared" si="67"/>
        <v>No</v>
      </c>
      <c r="Z1042" s="68">
        <v>42496</v>
      </c>
      <c r="AA1042" s="68">
        <v>43797</v>
      </c>
      <c r="AB1042">
        <v>365</v>
      </c>
      <c r="AC1042" t="s">
        <v>15615</v>
      </c>
    </row>
    <row r="1043" spans="1:29" x14ac:dyDescent="0.3">
      <c r="A1043" t="s">
        <v>782</v>
      </c>
      <c r="B1043">
        <v>1815</v>
      </c>
      <c r="C1043" t="str">
        <f>VLOOKUP($B1043,Hosts!$A:$M,10,0)</f>
        <v>Within an hour</v>
      </c>
      <c r="D1043" s="70">
        <f>VLOOKUP($B1043,Hosts!$A:$M,11,0)</f>
        <v>0.83</v>
      </c>
      <c r="E1043" s="70">
        <f>VLOOKUP($B1043,Hosts!$A:$M,12,0)</f>
        <v>0.57999999999999996</v>
      </c>
      <c r="F1043" t="str">
        <f>VLOOKUP($B1043,Hosts!$A:$M,13,0)</f>
        <v>No</v>
      </c>
      <c r="G1043" t="str">
        <f>INDEX(Hosts!$A:$M, MATCH(Places!$B1043,Hosts!$A:$A,0), MATCH(Places!G$1,Hosts!$A$1:$M$1,0))</f>
        <v>Within an hour</v>
      </c>
      <c r="H1043" s="70">
        <f>INDEX(Hosts!$A:$M, MATCH(Places!$B1043,Hosts!$A:$A,0), MATCH(Places!H$1,Hosts!$A$1:$M$1,0))</f>
        <v>0.83</v>
      </c>
      <c r="I1043" s="70">
        <f>INDEX(Hosts!$A:$M, MATCH(Places!$B1043,Hosts!$A:$A,0), MATCH(Places!I$1,Hosts!$A$1:$M$1,0))</f>
        <v>0.57999999999999996</v>
      </c>
      <c r="J1043" t="str">
        <f>INDEX(Hosts!$A:$M, MATCH(Places!$B1043,Hosts!$A:$A,0), MATCH(Places!J$1,Hosts!$A$1:$M$1,0))</f>
        <v>No</v>
      </c>
      <c r="K1043">
        <v>19</v>
      </c>
      <c r="L1043" t="str">
        <f>VLOOKUP($K1043,Neighborhoods!$A:$C,2,0)</f>
        <v>Manhattan</v>
      </c>
      <c r="M1043" t="str">
        <f>VLOOKUP($K1043,Neighborhoods!$A:$C,3,0)</f>
        <v>Upper East Side</v>
      </c>
      <c r="N1043" t="str">
        <f>INDEX(Neighborhoods!$A:$C, MATCH(Places!$K1043,Neighborhoods!$A:$A,0), MATCH(Places!N$1,Neighborhoods!$A$1:$C$1,0))</f>
        <v>Manhattan</v>
      </c>
      <c r="O1043" t="str">
        <f>INDEX(Neighborhoods!$A:$C, MATCH(Places!$K1043,Neighborhoods!$A:$A,0), MATCH(Places!O$1,Neighborhoods!$A$1:$C$1,0))</f>
        <v>Upper East Side</v>
      </c>
      <c r="P1043" t="s">
        <v>11822</v>
      </c>
      <c r="Q1043" t="str">
        <f t="shared" si="64"/>
        <v>No</v>
      </c>
      <c r="R1043">
        <v>2</v>
      </c>
      <c r="S1043" t="str">
        <f t="shared" si="65"/>
        <v>Small</v>
      </c>
      <c r="T1043" s="50">
        <v>103</v>
      </c>
      <c r="U1043" s="70">
        <f t="shared" si="66"/>
        <v>0.03</v>
      </c>
      <c r="V1043" s="52">
        <v>4.88</v>
      </c>
      <c r="W1043" s="52" t="str" cm="1">
        <f t="array" ref="W1043">_xlfn.SWITCH(ROUND(V1043,0),5,"Excellent",4,"Good",3,"Ok","Bad")</f>
        <v>Excellent</v>
      </c>
      <c r="X1043">
        <v>81</v>
      </c>
      <c r="Y1043" t="str">
        <f t="shared" si="67"/>
        <v>No</v>
      </c>
      <c r="Z1043" s="68">
        <v>41980</v>
      </c>
      <c r="AA1043" s="68">
        <v>43832</v>
      </c>
      <c r="AB1043">
        <v>269</v>
      </c>
      <c r="AC1043" t="s">
        <v>15615</v>
      </c>
    </row>
    <row r="1044" spans="1:29" x14ac:dyDescent="0.3">
      <c r="A1044" t="s">
        <v>783</v>
      </c>
      <c r="B1044">
        <v>651</v>
      </c>
      <c r="C1044" t="str">
        <f>VLOOKUP($B1044,Hosts!$A:$M,10,0)</f>
        <v>Within a few hours</v>
      </c>
      <c r="D1044" s="70">
        <f>VLOOKUP($B1044,Hosts!$A:$M,11,0)</f>
        <v>1</v>
      </c>
      <c r="E1044" s="70">
        <f>VLOOKUP($B1044,Hosts!$A:$M,12,0)</f>
        <v>0.93</v>
      </c>
      <c r="F1044" t="str">
        <f>VLOOKUP($B1044,Hosts!$A:$M,13,0)</f>
        <v>No</v>
      </c>
      <c r="G1044" t="str">
        <f>INDEX(Hosts!$A:$M, MATCH(Places!$B1044,Hosts!$A:$A,0), MATCH(Places!G$1,Hosts!$A$1:$M$1,0))</f>
        <v>Within a few hours</v>
      </c>
      <c r="H1044" s="70">
        <f>INDEX(Hosts!$A:$M, MATCH(Places!$B1044,Hosts!$A:$A,0), MATCH(Places!H$1,Hosts!$A$1:$M$1,0))</f>
        <v>1</v>
      </c>
      <c r="I1044" s="70">
        <f>INDEX(Hosts!$A:$M, MATCH(Places!$B1044,Hosts!$A:$A,0), MATCH(Places!I$1,Hosts!$A$1:$M$1,0))</f>
        <v>0.93</v>
      </c>
      <c r="J1044" t="str">
        <f>INDEX(Hosts!$A:$M, MATCH(Places!$B1044,Hosts!$A:$A,0), MATCH(Places!J$1,Hosts!$A$1:$M$1,0))</f>
        <v>No</v>
      </c>
      <c r="K1044">
        <v>12</v>
      </c>
      <c r="L1044" t="str">
        <f>VLOOKUP($K1044,Neighborhoods!$A:$C,2,0)</f>
        <v>Brooklyn</v>
      </c>
      <c r="M1044" t="str">
        <f>VLOOKUP($K1044,Neighborhoods!$A:$C,3,0)</f>
        <v>Williamsburg</v>
      </c>
      <c r="N1044" t="str">
        <f>INDEX(Neighborhoods!$A:$C, MATCH(Places!$K1044,Neighborhoods!$A:$A,0), MATCH(Places!N$1,Neighborhoods!$A$1:$C$1,0))</f>
        <v>Brooklyn</v>
      </c>
      <c r="O1044" t="str">
        <f>INDEX(Neighborhoods!$A:$C, MATCH(Places!$K1044,Neighborhoods!$A:$A,0), MATCH(Places!O$1,Neighborhoods!$A$1:$C$1,0))</f>
        <v>Williamsburg</v>
      </c>
      <c r="P1044" t="s">
        <v>1</v>
      </c>
      <c r="Q1044" t="str">
        <f t="shared" si="64"/>
        <v>Yes</v>
      </c>
      <c r="R1044">
        <v>1</v>
      </c>
      <c r="S1044" t="str">
        <f t="shared" si="65"/>
        <v>Small</v>
      </c>
      <c r="T1044" s="50">
        <v>51</v>
      </c>
      <c r="U1044" s="70">
        <f t="shared" si="66"/>
        <v>0.03</v>
      </c>
      <c r="V1044" s="52">
        <v>4.82</v>
      </c>
      <c r="W1044" s="52" t="str" cm="1">
        <f t="array" ref="W1044">_xlfn.SWITCH(ROUND(V1044,0),5,"Excellent",4,"Good",3,"Ok","Bad")</f>
        <v>Excellent</v>
      </c>
      <c r="X1044">
        <v>250</v>
      </c>
      <c r="Y1044" t="str">
        <f t="shared" si="67"/>
        <v>Yes</v>
      </c>
      <c r="Z1044" s="68">
        <v>41998</v>
      </c>
      <c r="AA1044" s="68">
        <v>43903</v>
      </c>
      <c r="AB1044">
        <v>359</v>
      </c>
      <c r="AC1044" t="s">
        <v>15615</v>
      </c>
    </row>
    <row r="1045" spans="1:29" x14ac:dyDescent="0.3">
      <c r="A1045" t="s">
        <v>13147</v>
      </c>
      <c r="B1045">
        <v>651</v>
      </c>
      <c r="C1045" t="str">
        <f>VLOOKUP($B1045,Hosts!$A:$M,10,0)</f>
        <v>Within a few hours</v>
      </c>
      <c r="D1045" s="70">
        <f>VLOOKUP($B1045,Hosts!$A:$M,11,0)</f>
        <v>1</v>
      </c>
      <c r="E1045" s="70">
        <f>VLOOKUP($B1045,Hosts!$A:$M,12,0)</f>
        <v>0.93</v>
      </c>
      <c r="F1045" t="str">
        <f>VLOOKUP($B1045,Hosts!$A:$M,13,0)</f>
        <v>No</v>
      </c>
      <c r="G1045" t="str">
        <f>INDEX(Hosts!$A:$M, MATCH(Places!$B1045,Hosts!$A:$A,0), MATCH(Places!G$1,Hosts!$A$1:$M$1,0))</f>
        <v>Within a few hours</v>
      </c>
      <c r="H1045" s="70">
        <f>INDEX(Hosts!$A:$M, MATCH(Places!$B1045,Hosts!$A:$A,0), MATCH(Places!H$1,Hosts!$A$1:$M$1,0))</f>
        <v>1</v>
      </c>
      <c r="I1045" s="70">
        <f>INDEX(Hosts!$A:$M, MATCH(Places!$B1045,Hosts!$A:$A,0), MATCH(Places!I$1,Hosts!$A$1:$M$1,0))</f>
        <v>0.93</v>
      </c>
      <c r="J1045" t="str">
        <f>INDEX(Hosts!$A:$M, MATCH(Places!$B1045,Hosts!$A:$A,0), MATCH(Places!J$1,Hosts!$A$1:$M$1,0))</f>
        <v>No</v>
      </c>
      <c r="K1045">
        <v>12</v>
      </c>
      <c r="L1045" t="str">
        <f>VLOOKUP($K1045,Neighborhoods!$A:$C,2,0)</f>
        <v>Brooklyn</v>
      </c>
      <c r="M1045" t="str">
        <f>VLOOKUP($K1045,Neighborhoods!$A:$C,3,0)</f>
        <v>Williamsburg</v>
      </c>
      <c r="N1045" t="str">
        <f>INDEX(Neighborhoods!$A:$C, MATCH(Places!$K1045,Neighborhoods!$A:$A,0), MATCH(Places!N$1,Neighborhoods!$A$1:$C$1,0))</f>
        <v>Brooklyn</v>
      </c>
      <c r="O1045" t="str">
        <f>INDEX(Neighborhoods!$A:$C, MATCH(Places!$K1045,Neighborhoods!$A:$A,0), MATCH(Places!O$1,Neighborhoods!$A$1:$C$1,0))</f>
        <v>Williamsburg</v>
      </c>
      <c r="P1045" t="s">
        <v>1</v>
      </c>
      <c r="Q1045" t="str">
        <f t="shared" si="64"/>
        <v>Yes</v>
      </c>
      <c r="R1045">
        <v>1</v>
      </c>
      <c r="S1045" t="str">
        <f t="shared" si="65"/>
        <v>Small</v>
      </c>
      <c r="T1045" s="50">
        <v>67</v>
      </c>
      <c r="U1045" s="70">
        <f t="shared" si="66"/>
        <v>0.03</v>
      </c>
      <c r="V1045" s="52">
        <v>4.67</v>
      </c>
      <c r="W1045" s="52" t="str" cm="1">
        <f t="array" ref="W1045">_xlfn.SWITCH(ROUND(V1045,0),5,"Excellent",4,"Good",3,"Ok","Bad")</f>
        <v>Excellent</v>
      </c>
      <c r="X1045">
        <v>239</v>
      </c>
      <c r="Y1045" t="str">
        <f t="shared" si="67"/>
        <v>No</v>
      </c>
      <c r="Z1045" s="68">
        <v>42127</v>
      </c>
      <c r="AA1045" s="68">
        <v>43904</v>
      </c>
      <c r="AB1045">
        <v>352</v>
      </c>
      <c r="AC1045" t="s">
        <v>15615</v>
      </c>
    </row>
    <row r="1046" spans="1:29" x14ac:dyDescent="0.3">
      <c r="A1046" t="s">
        <v>784</v>
      </c>
      <c r="B1046">
        <v>1998</v>
      </c>
      <c r="C1046" t="str">
        <f>VLOOKUP($B1046,Hosts!$A:$M,10,0)</f>
        <v>Within a few hours</v>
      </c>
      <c r="D1046" s="70">
        <f>VLOOKUP($B1046,Hosts!$A:$M,11,0)</f>
        <v>1</v>
      </c>
      <c r="E1046" s="70">
        <f>VLOOKUP($B1046,Hosts!$A:$M,12,0)</f>
        <v>0.77</v>
      </c>
      <c r="F1046" t="str">
        <f>VLOOKUP($B1046,Hosts!$A:$M,13,0)</f>
        <v>Yes</v>
      </c>
      <c r="G1046" t="str">
        <f>INDEX(Hosts!$A:$M, MATCH(Places!$B1046,Hosts!$A:$A,0), MATCH(Places!G$1,Hosts!$A$1:$M$1,0))</f>
        <v>Within a few hours</v>
      </c>
      <c r="H1046" s="70">
        <f>INDEX(Hosts!$A:$M, MATCH(Places!$B1046,Hosts!$A:$A,0), MATCH(Places!H$1,Hosts!$A$1:$M$1,0))</f>
        <v>1</v>
      </c>
      <c r="I1046" s="70">
        <f>INDEX(Hosts!$A:$M, MATCH(Places!$B1046,Hosts!$A:$A,0), MATCH(Places!I$1,Hosts!$A$1:$M$1,0))</f>
        <v>0.77</v>
      </c>
      <c r="J1046" t="str">
        <f>INDEX(Hosts!$A:$M, MATCH(Places!$B1046,Hosts!$A:$A,0), MATCH(Places!J$1,Hosts!$A$1:$M$1,0))</f>
        <v>Yes</v>
      </c>
      <c r="K1046">
        <v>17</v>
      </c>
      <c r="L1046" t="str">
        <f>VLOOKUP($K1046,Neighborhoods!$A:$C,2,0)</f>
        <v>Manhattan</v>
      </c>
      <c r="M1046" t="str">
        <f>VLOOKUP($K1046,Neighborhoods!$A:$C,3,0)</f>
        <v>Hell's Kitchen</v>
      </c>
      <c r="N1046" t="str">
        <f>INDEX(Neighborhoods!$A:$C, MATCH(Places!$K1046,Neighborhoods!$A:$A,0), MATCH(Places!N$1,Neighborhoods!$A$1:$C$1,0))</f>
        <v>Manhattan</v>
      </c>
      <c r="O1046" t="str">
        <f>INDEX(Neighborhoods!$A:$C, MATCH(Places!$K1046,Neighborhoods!$A:$A,0), MATCH(Places!O$1,Neighborhoods!$A$1:$C$1,0))</f>
        <v>Hell's Kitchen</v>
      </c>
      <c r="P1046" t="s">
        <v>1</v>
      </c>
      <c r="Q1046" t="str">
        <f t="shared" si="64"/>
        <v>Yes</v>
      </c>
      <c r="R1046">
        <v>2</v>
      </c>
      <c r="S1046" t="str">
        <f t="shared" si="65"/>
        <v>Small</v>
      </c>
      <c r="T1046" s="50">
        <v>115</v>
      </c>
      <c r="U1046" s="70">
        <f t="shared" si="66"/>
        <v>0.03</v>
      </c>
      <c r="V1046" s="52">
        <v>4.99</v>
      </c>
      <c r="W1046" s="52" t="str" cm="1">
        <f t="array" ref="W1046">_xlfn.SWITCH(ROUND(V1046,0),5,"Excellent",4,"Good",3,"Ok","Bad")</f>
        <v>Excellent</v>
      </c>
      <c r="X1046">
        <v>213</v>
      </c>
      <c r="Y1046" t="str">
        <f t="shared" si="67"/>
        <v>Yes</v>
      </c>
      <c r="Z1046" s="68">
        <v>41981</v>
      </c>
      <c r="AA1046" s="68">
        <v>43826</v>
      </c>
      <c r="AB1046">
        <v>358</v>
      </c>
      <c r="AC1046" t="s">
        <v>15615</v>
      </c>
    </row>
    <row r="1047" spans="1:29" x14ac:dyDescent="0.3">
      <c r="A1047" t="s">
        <v>785</v>
      </c>
      <c r="B1047">
        <v>1955</v>
      </c>
      <c r="C1047" t="str">
        <f>VLOOKUP($B1047,Hosts!$A:$M,10,0)</f>
        <v>Within a day</v>
      </c>
      <c r="D1047" s="70">
        <f>VLOOKUP($B1047,Hosts!$A:$M,11,0)</f>
        <v>1</v>
      </c>
      <c r="E1047" s="70">
        <f>VLOOKUP($B1047,Hosts!$A:$M,12,0)</f>
        <v>0.86</v>
      </c>
      <c r="F1047" t="str">
        <f>VLOOKUP($B1047,Hosts!$A:$M,13,0)</f>
        <v>Yes</v>
      </c>
      <c r="G1047" t="str">
        <f>INDEX(Hosts!$A:$M, MATCH(Places!$B1047,Hosts!$A:$A,0), MATCH(Places!G$1,Hosts!$A$1:$M$1,0))</f>
        <v>Within a day</v>
      </c>
      <c r="H1047" s="70">
        <f>INDEX(Hosts!$A:$M, MATCH(Places!$B1047,Hosts!$A:$A,0), MATCH(Places!H$1,Hosts!$A$1:$M$1,0))</f>
        <v>1</v>
      </c>
      <c r="I1047" s="70">
        <f>INDEX(Hosts!$A:$M, MATCH(Places!$B1047,Hosts!$A:$A,0), MATCH(Places!I$1,Hosts!$A$1:$M$1,0))</f>
        <v>0.86</v>
      </c>
      <c r="J1047" t="str">
        <f>INDEX(Hosts!$A:$M, MATCH(Places!$B1047,Hosts!$A:$A,0), MATCH(Places!J$1,Hosts!$A$1:$M$1,0))</f>
        <v>Yes</v>
      </c>
      <c r="K1047">
        <v>17</v>
      </c>
      <c r="L1047" t="str">
        <f>VLOOKUP($K1047,Neighborhoods!$A:$C,2,0)</f>
        <v>Manhattan</v>
      </c>
      <c r="M1047" t="str">
        <f>VLOOKUP($K1047,Neighborhoods!$A:$C,3,0)</f>
        <v>Hell's Kitchen</v>
      </c>
      <c r="N1047" t="str">
        <f>INDEX(Neighborhoods!$A:$C, MATCH(Places!$K1047,Neighborhoods!$A:$A,0), MATCH(Places!N$1,Neighborhoods!$A$1:$C$1,0))</f>
        <v>Manhattan</v>
      </c>
      <c r="O1047" t="str">
        <f>INDEX(Neighborhoods!$A:$C, MATCH(Places!$K1047,Neighborhoods!$A:$A,0), MATCH(Places!O$1,Neighborhoods!$A$1:$C$1,0))</f>
        <v>Hell's Kitchen</v>
      </c>
      <c r="P1047" t="s">
        <v>11822</v>
      </c>
      <c r="Q1047" t="str">
        <f t="shared" si="64"/>
        <v>No</v>
      </c>
      <c r="R1047">
        <v>3</v>
      </c>
      <c r="S1047" t="str">
        <f t="shared" si="65"/>
        <v>Medium</v>
      </c>
      <c r="T1047" s="50">
        <v>235</v>
      </c>
      <c r="U1047" s="70">
        <f t="shared" si="66"/>
        <v>0.04</v>
      </c>
      <c r="V1047" s="52">
        <v>4.9800000000000004</v>
      </c>
      <c r="W1047" s="52" t="str" cm="1">
        <f t="array" ref="W1047">_xlfn.SWITCH(ROUND(V1047,0),5,"Excellent",4,"Good",3,"Ok","Bad")</f>
        <v>Excellent</v>
      </c>
      <c r="X1047">
        <v>50</v>
      </c>
      <c r="Y1047" t="str">
        <f t="shared" si="67"/>
        <v>No</v>
      </c>
      <c r="Z1047" s="68">
        <v>42912</v>
      </c>
      <c r="AA1047" s="68">
        <v>43883</v>
      </c>
      <c r="AB1047">
        <v>134</v>
      </c>
      <c r="AC1047" t="s">
        <v>15615</v>
      </c>
    </row>
    <row r="1048" spans="1:29" x14ac:dyDescent="0.3">
      <c r="A1048" t="s">
        <v>786</v>
      </c>
      <c r="B1048">
        <v>353</v>
      </c>
      <c r="C1048" t="str">
        <f>VLOOKUP($B1048,Hosts!$A:$M,10,0)</f>
        <v>Within an hour</v>
      </c>
      <c r="D1048" s="70">
        <f>VLOOKUP($B1048,Hosts!$A:$M,11,0)</f>
        <v>0.8</v>
      </c>
      <c r="E1048" s="70">
        <f>VLOOKUP($B1048,Hosts!$A:$M,12,0)</f>
        <v>1</v>
      </c>
      <c r="F1048" t="str">
        <f>VLOOKUP($B1048,Hosts!$A:$M,13,0)</f>
        <v>No</v>
      </c>
      <c r="G1048" t="str">
        <f>INDEX(Hosts!$A:$M, MATCH(Places!$B1048,Hosts!$A:$A,0), MATCH(Places!G$1,Hosts!$A$1:$M$1,0))</f>
        <v>Within an hour</v>
      </c>
      <c r="H1048" s="70">
        <f>INDEX(Hosts!$A:$M, MATCH(Places!$B1048,Hosts!$A:$A,0), MATCH(Places!H$1,Hosts!$A$1:$M$1,0))</f>
        <v>0.8</v>
      </c>
      <c r="I1048" s="70">
        <f>INDEX(Hosts!$A:$M, MATCH(Places!$B1048,Hosts!$A:$A,0), MATCH(Places!I$1,Hosts!$A$1:$M$1,0))</f>
        <v>1</v>
      </c>
      <c r="J1048" t="str">
        <f>INDEX(Hosts!$A:$M, MATCH(Places!$B1048,Hosts!$A:$A,0), MATCH(Places!J$1,Hosts!$A$1:$M$1,0))</f>
        <v>No</v>
      </c>
      <c r="K1048">
        <v>15</v>
      </c>
      <c r="L1048" t="str">
        <f>VLOOKUP($K1048,Neighborhoods!$A:$C,2,0)</f>
        <v>Manhattan</v>
      </c>
      <c r="M1048" t="str">
        <f>VLOOKUP($K1048,Neighborhoods!$A:$C,3,0)</f>
        <v>East Village</v>
      </c>
      <c r="N1048" t="str">
        <f>INDEX(Neighborhoods!$A:$C, MATCH(Places!$K1048,Neighborhoods!$A:$A,0), MATCH(Places!N$1,Neighborhoods!$A$1:$C$1,0))</f>
        <v>Manhattan</v>
      </c>
      <c r="O1048" t="str">
        <f>INDEX(Neighborhoods!$A:$C, MATCH(Places!$K1048,Neighborhoods!$A:$A,0), MATCH(Places!O$1,Neighborhoods!$A$1:$C$1,0))</f>
        <v>East Village</v>
      </c>
      <c r="P1048" t="s">
        <v>11822</v>
      </c>
      <c r="Q1048" t="str">
        <f t="shared" si="64"/>
        <v>No</v>
      </c>
      <c r="R1048">
        <v>3</v>
      </c>
      <c r="S1048" t="str">
        <f t="shared" si="65"/>
        <v>Medium</v>
      </c>
      <c r="T1048" s="50">
        <v>100</v>
      </c>
      <c r="U1048" s="70">
        <f t="shared" si="66"/>
        <v>0.03</v>
      </c>
      <c r="V1048" s="52">
        <v>4.49</v>
      </c>
      <c r="W1048" s="52" t="str" cm="1">
        <f t="array" ref="W1048">_xlfn.SWITCH(ROUND(V1048,0),5,"Excellent",4,"Good",3,"Ok","Bad")</f>
        <v>Good</v>
      </c>
      <c r="X1048">
        <v>81</v>
      </c>
      <c r="Y1048" t="str">
        <f t="shared" si="67"/>
        <v>No</v>
      </c>
      <c r="Z1048" s="68">
        <v>42127</v>
      </c>
      <c r="AA1048" s="68">
        <v>43278</v>
      </c>
      <c r="AB1048">
        <v>48</v>
      </c>
      <c r="AC1048" t="s">
        <v>15616</v>
      </c>
    </row>
    <row r="1049" spans="1:29" x14ac:dyDescent="0.3">
      <c r="A1049" t="s">
        <v>787</v>
      </c>
      <c r="B1049">
        <v>1053</v>
      </c>
      <c r="C1049" t="str">
        <f>VLOOKUP($B1049,Hosts!$A:$M,10,0)</f>
        <v>Within a day</v>
      </c>
      <c r="D1049" s="70">
        <f>VLOOKUP($B1049,Hosts!$A:$M,11,0)</f>
        <v>1</v>
      </c>
      <c r="E1049" s="70">
        <f>VLOOKUP($B1049,Hosts!$A:$M,12,0)</f>
        <v>0.28999999999999998</v>
      </c>
      <c r="F1049" t="str">
        <f>VLOOKUP($B1049,Hosts!$A:$M,13,0)</f>
        <v>No</v>
      </c>
      <c r="G1049" t="str">
        <f>INDEX(Hosts!$A:$M, MATCH(Places!$B1049,Hosts!$A:$A,0), MATCH(Places!G$1,Hosts!$A$1:$M$1,0))</f>
        <v>Within a day</v>
      </c>
      <c r="H1049" s="70">
        <f>INDEX(Hosts!$A:$M, MATCH(Places!$B1049,Hosts!$A:$A,0), MATCH(Places!H$1,Hosts!$A$1:$M$1,0))</f>
        <v>1</v>
      </c>
      <c r="I1049" s="70">
        <f>INDEX(Hosts!$A:$M, MATCH(Places!$B1049,Hosts!$A:$A,0), MATCH(Places!I$1,Hosts!$A$1:$M$1,0))</f>
        <v>0.28999999999999998</v>
      </c>
      <c r="J1049" t="str">
        <f>INDEX(Hosts!$A:$M, MATCH(Places!$B1049,Hosts!$A:$A,0), MATCH(Places!J$1,Hosts!$A$1:$M$1,0))</f>
        <v>No</v>
      </c>
      <c r="K1049">
        <v>11</v>
      </c>
      <c r="L1049" t="str">
        <f>VLOOKUP($K1049,Neighborhoods!$A:$C,2,0)</f>
        <v>Brooklyn</v>
      </c>
      <c r="M1049" t="str">
        <f>VLOOKUP($K1049,Neighborhoods!$A:$C,3,0)</f>
        <v>Greenpoint</v>
      </c>
      <c r="N1049" t="str">
        <f>INDEX(Neighborhoods!$A:$C, MATCH(Places!$K1049,Neighborhoods!$A:$A,0), MATCH(Places!N$1,Neighborhoods!$A$1:$C$1,0))</f>
        <v>Brooklyn</v>
      </c>
      <c r="O1049" t="str">
        <f>INDEX(Neighborhoods!$A:$C, MATCH(Places!$K1049,Neighborhoods!$A:$A,0), MATCH(Places!O$1,Neighborhoods!$A$1:$C$1,0))</f>
        <v>Greenpoint</v>
      </c>
      <c r="P1049" t="s">
        <v>1</v>
      </c>
      <c r="Q1049" t="str">
        <f t="shared" si="64"/>
        <v>Yes</v>
      </c>
      <c r="R1049">
        <v>2</v>
      </c>
      <c r="S1049" t="str">
        <f t="shared" si="65"/>
        <v>Small</v>
      </c>
      <c r="T1049" s="50">
        <v>80</v>
      </c>
      <c r="U1049" s="70">
        <f t="shared" si="66"/>
        <v>0.03</v>
      </c>
      <c r="V1049" s="52">
        <v>4.7</v>
      </c>
      <c r="W1049" s="52" t="str" cm="1">
        <f t="array" ref="W1049">_xlfn.SWITCH(ROUND(V1049,0),5,"Excellent",4,"Good",3,"Ok","Bad")</f>
        <v>Excellent</v>
      </c>
      <c r="X1049">
        <v>10</v>
      </c>
      <c r="Y1049" t="str">
        <f t="shared" si="67"/>
        <v>No</v>
      </c>
      <c r="Z1049" s="68">
        <v>42343</v>
      </c>
      <c r="AA1049" s="68">
        <v>43833</v>
      </c>
      <c r="AB1049">
        <v>44</v>
      </c>
      <c r="AC1049" t="s">
        <v>15615</v>
      </c>
    </row>
    <row r="1050" spans="1:29" x14ac:dyDescent="0.3">
      <c r="A1050" t="s">
        <v>788</v>
      </c>
      <c r="B1050">
        <v>1999</v>
      </c>
      <c r="C1050" t="str">
        <f>VLOOKUP($B1050,Hosts!$A:$M,10,0)</f>
        <v>Within an hour</v>
      </c>
      <c r="D1050" s="70">
        <f>VLOOKUP($B1050,Hosts!$A:$M,11,0)</f>
        <v>1</v>
      </c>
      <c r="E1050" s="70">
        <f>VLOOKUP($B1050,Hosts!$A:$M,12,0)</f>
        <v>1</v>
      </c>
      <c r="F1050" t="str">
        <f>VLOOKUP($B1050,Hosts!$A:$M,13,0)</f>
        <v>No</v>
      </c>
      <c r="G1050" t="str">
        <f>INDEX(Hosts!$A:$M, MATCH(Places!$B1050,Hosts!$A:$A,0), MATCH(Places!G$1,Hosts!$A$1:$M$1,0))</f>
        <v>Within an hour</v>
      </c>
      <c r="H1050" s="70">
        <f>INDEX(Hosts!$A:$M, MATCH(Places!$B1050,Hosts!$A:$A,0), MATCH(Places!H$1,Hosts!$A$1:$M$1,0))</f>
        <v>1</v>
      </c>
      <c r="I1050" s="70">
        <f>INDEX(Hosts!$A:$M, MATCH(Places!$B1050,Hosts!$A:$A,0), MATCH(Places!I$1,Hosts!$A$1:$M$1,0))</f>
        <v>1</v>
      </c>
      <c r="J1050" t="str">
        <f>INDEX(Hosts!$A:$M, MATCH(Places!$B1050,Hosts!$A:$A,0), MATCH(Places!J$1,Hosts!$A$1:$M$1,0))</f>
        <v>No</v>
      </c>
      <c r="K1050">
        <v>15</v>
      </c>
      <c r="L1050" t="str">
        <f>VLOOKUP($K1050,Neighborhoods!$A:$C,2,0)</f>
        <v>Manhattan</v>
      </c>
      <c r="M1050" t="str">
        <f>VLOOKUP($K1050,Neighborhoods!$A:$C,3,0)</f>
        <v>East Village</v>
      </c>
      <c r="N1050" t="str">
        <f>INDEX(Neighborhoods!$A:$C, MATCH(Places!$K1050,Neighborhoods!$A:$A,0), MATCH(Places!N$1,Neighborhoods!$A$1:$C$1,0))</f>
        <v>Manhattan</v>
      </c>
      <c r="O1050" t="str">
        <f>INDEX(Neighborhoods!$A:$C, MATCH(Places!$K1050,Neighborhoods!$A:$A,0), MATCH(Places!O$1,Neighborhoods!$A$1:$C$1,0))</f>
        <v>East Village</v>
      </c>
      <c r="P1050" t="s">
        <v>11822</v>
      </c>
      <c r="Q1050" t="str">
        <f t="shared" si="64"/>
        <v>No</v>
      </c>
      <c r="R1050">
        <v>4</v>
      </c>
      <c r="S1050" t="str">
        <f t="shared" si="65"/>
        <v>Medium</v>
      </c>
      <c r="T1050" s="50">
        <v>168</v>
      </c>
      <c r="U1050" s="70">
        <f t="shared" si="66"/>
        <v>0.03</v>
      </c>
      <c r="V1050" s="52">
        <v>4.63</v>
      </c>
      <c r="W1050" s="52" t="str" cm="1">
        <f t="array" ref="W1050">_xlfn.SWITCH(ROUND(V1050,0),5,"Excellent",4,"Good",3,"Ok","Bad")</f>
        <v>Excellent</v>
      </c>
      <c r="X1050">
        <v>40</v>
      </c>
      <c r="Y1050" t="str">
        <f t="shared" si="67"/>
        <v>No</v>
      </c>
      <c r="Z1050" s="68">
        <v>42022</v>
      </c>
      <c r="AA1050" s="68">
        <v>42550</v>
      </c>
      <c r="AB1050">
        <v>0</v>
      </c>
      <c r="AC1050" t="s">
        <v>15615</v>
      </c>
    </row>
    <row r="1051" spans="1:29" x14ac:dyDescent="0.3">
      <c r="A1051" t="s">
        <v>789</v>
      </c>
      <c r="B1051">
        <v>60</v>
      </c>
      <c r="C1051" t="str">
        <f>VLOOKUP($B1051,Hosts!$A:$M,10,0)</f>
        <v>Within a few hours</v>
      </c>
      <c r="D1051" s="70">
        <f>VLOOKUP($B1051,Hosts!$A:$M,11,0)</f>
        <v>1</v>
      </c>
      <c r="E1051" s="70">
        <f>VLOOKUP($B1051,Hosts!$A:$M,12,0)</f>
        <v>1</v>
      </c>
      <c r="F1051" t="str">
        <f>VLOOKUP($B1051,Hosts!$A:$M,13,0)</f>
        <v>No</v>
      </c>
      <c r="G1051" t="str">
        <f>INDEX(Hosts!$A:$M, MATCH(Places!$B1051,Hosts!$A:$A,0), MATCH(Places!G$1,Hosts!$A$1:$M$1,0))</f>
        <v>Within a few hours</v>
      </c>
      <c r="H1051" s="70">
        <f>INDEX(Hosts!$A:$M, MATCH(Places!$B1051,Hosts!$A:$A,0), MATCH(Places!H$1,Hosts!$A$1:$M$1,0))</f>
        <v>1</v>
      </c>
      <c r="I1051" s="70">
        <f>INDEX(Hosts!$A:$M, MATCH(Places!$B1051,Hosts!$A:$A,0), MATCH(Places!I$1,Hosts!$A$1:$M$1,0))</f>
        <v>1</v>
      </c>
      <c r="J1051" t="str">
        <f>INDEX(Hosts!$A:$M, MATCH(Places!$B1051,Hosts!$A:$A,0), MATCH(Places!J$1,Hosts!$A$1:$M$1,0))</f>
        <v>No</v>
      </c>
      <c r="K1051">
        <v>7</v>
      </c>
      <c r="L1051" t="str">
        <f>VLOOKUP($K1051,Neighborhoods!$A:$C,2,0)</f>
        <v>Brooklyn</v>
      </c>
      <c r="M1051" t="str">
        <f>VLOOKUP($K1051,Neighborhoods!$A:$C,3,0)</f>
        <v>Bedford-Stuyvesant</v>
      </c>
      <c r="N1051" t="str">
        <f>INDEX(Neighborhoods!$A:$C, MATCH(Places!$K1051,Neighborhoods!$A:$A,0), MATCH(Places!N$1,Neighborhoods!$A$1:$C$1,0))</f>
        <v>Brooklyn</v>
      </c>
      <c r="O1051" t="str">
        <f>INDEX(Neighborhoods!$A:$C, MATCH(Places!$K1051,Neighborhoods!$A:$A,0), MATCH(Places!O$1,Neighborhoods!$A$1:$C$1,0))</f>
        <v>Bedford-Stuyvesant</v>
      </c>
      <c r="P1051" t="s">
        <v>11822</v>
      </c>
      <c r="Q1051" t="str">
        <f t="shared" si="64"/>
        <v>No</v>
      </c>
      <c r="R1051">
        <v>3</v>
      </c>
      <c r="S1051" t="str">
        <f t="shared" si="65"/>
        <v>Medium</v>
      </c>
      <c r="T1051" s="50">
        <v>100</v>
      </c>
      <c r="U1051" s="70">
        <f t="shared" si="66"/>
        <v>0.03</v>
      </c>
      <c r="V1051" s="52">
        <v>4.75</v>
      </c>
      <c r="W1051" s="52" t="str" cm="1">
        <f t="array" ref="W1051">_xlfn.SWITCH(ROUND(V1051,0),5,"Excellent",4,"Good",3,"Ok","Bad")</f>
        <v>Excellent</v>
      </c>
      <c r="X1051">
        <v>4</v>
      </c>
      <c r="Y1051" t="str">
        <f t="shared" si="67"/>
        <v>No</v>
      </c>
      <c r="Z1051" s="68">
        <v>42542</v>
      </c>
      <c r="AA1051" s="68">
        <v>43717</v>
      </c>
      <c r="AB1051">
        <v>0</v>
      </c>
      <c r="AC1051" t="s">
        <v>15615</v>
      </c>
    </row>
    <row r="1052" spans="1:29" x14ac:dyDescent="0.3">
      <c r="A1052" t="s">
        <v>13196</v>
      </c>
      <c r="B1052">
        <v>1997</v>
      </c>
      <c r="C1052" t="str">
        <f>VLOOKUP($B1052,Hosts!$A:$M,10,0)</f>
        <v>Within a day</v>
      </c>
      <c r="D1052" s="70">
        <f>VLOOKUP($B1052,Hosts!$A:$M,11,0)</f>
        <v>1</v>
      </c>
      <c r="E1052" s="70">
        <f>VLOOKUP($B1052,Hosts!$A:$M,12,0)</f>
        <v>0.5</v>
      </c>
      <c r="F1052" t="str">
        <f>VLOOKUP($B1052,Hosts!$A:$M,13,0)</f>
        <v>No</v>
      </c>
      <c r="G1052" t="str">
        <f>INDEX(Hosts!$A:$M, MATCH(Places!$B1052,Hosts!$A:$A,0), MATCH(Places!G$1,Hosts!$A$1:$M$1,0))</f>
        <v>Within a day</v>
      </c>
      <c r="H1052" s="70">
        <f>INDEX(Hosts!$A:$M, MATCH(Places!$B1052,Hosts!$A:$A,0), MATCH(Places!H$1,Hosts!$A$1:$M$1,0))</f>
        <v>1</v>
      </c>
      <c r="I1052" s="70">
        <f>INDEX(Hosts!$A:$M, MATCH(Places!$B1052,Hosts!$A:$A,0), MATCH(Places!I$1,Hosts!$A$1:$M$1,0))</f>
        <v>0.5</v>
      </c>
      <c r="J1052" t="str">
        <f>INDEX(Hosts!$A:$M, MATCH(Places!$B1052,Hosts!$A:$A,0), MATCH(Places!J$1,Hosts!$A$1:$M$1,0))</f>
        <v>No</v>
      </c>
      <c r="K1052">
        <v>16</v>
      </c>
      <c r="L1052" t="str">
        <f>VLOOKUP($K1052,Neighborhoods!$A:$C,2,0)</f>
        <v>Manhattan</v>
      </c>
      <c r="M1052" t="str">
        <f>VLOOKUP($K1052,Neighborhoods!$A:$C,3,0)</f>
        <v>Harlem</v>
      </c>
      <c r="N1052" t="str">
        <f>INDEX(Neighborhoods!$A:$C, MATCH(Places!$K1052,Neighborhoods!$A:$A,0), MATCH(Places!N$1,Neighborhoods!$A$1:$C$1,0))</f>
        <v>Manhattan</v>
      </c>
      <c r="O1052" t="str">
        <f>INDEX(Neighborhoods!$A:$C, MATCH(Places!$K1052,Neighborhoods!$A:$A,0), MATCH(Places!O$1,Neighborhoods!$A$1:$C$1,0))</f>
        <v>Harlem</v>
      </c>
      <c r="P1052" t="s">
        <v>11822</v>
      </c>
      <c r="Q1052" t="str">
        <f t="shared" si="64"/>
        <v>No</v>
      </c>
      <c r="R1052">
        <v>5</v>
      </c>
      <c r="S1052" t="str">
        <f t="shared" si="65"/>
        <v>Medium</v>
      </c>
      <c r="T1052" s="50">
        <v>160</v>
      </c>
      <c r="U1052" s="70">
        <f t="shared" si="66"/>
        <v>0.03</v>
      </c>
      <c r="V1052" s="52">
        <v>5</v>
      </c>
      <c r="W1052" s="52" t="str" cm="1">
        <f t="array" ref="W1052">_xlfn.SWITCH(ROUND(V1052,0),5,"Excellent",4,"Good",3,"Ok","Bad")</f>
        <v>Excellent</v>
      </c>
      <c r="X1052">
        <v>4</v>
      </c>
      <c r="Y1052" t="str">
        <f t="shared" si="67"/>
        <v>No</v>
      </c>
      <c r="Z1052" s="68">
        <v>42105</v>
      </c>
      <c r="AA1052" s="68">
        <v>42176</v>
      </c>
      <c r="AB1052">
        <v>358</v>
      </c>
      <c r="AC1052" t="s">
        <v>15615</v>
      </c>
    </row>
    <row r="1053" spans="1:29" x14ac:dyDescent="0.3">
      <c r="A1053" t="s">
        <v>790</v>
      </c>
      <c r="B1053">
        <v>1005</v>
      </c>
      <c r="C1053" t="str">
        <f>VLOOKUP($B1053,Hosts!$A:$M,10,0)</f>
        <v>Within an hour</v>
      </c>
      <c r="D1053" s="70">
        <f>VLOOKUP($B1053,Hosts!$A:$M,11,0)</f>
        <v>1</v>
      </c>
      <c r="E1053" s="70">
        <f>VLOOKUP($B1053,Hosts!$A:$M,12,0)</f>
        <v>1</v>
      </c>
      <c r="F1053" t="str">
        <f>VLOOKUP($B1053,Hosts!$A:$M,13,0)</f>
        <v>Yes</v>
      </c>
      <c r="G1053" t="str">
        <f>INDEX(Hosts!$A:$M, MATCH(Places!$B1053,Hosts!$A:$A,0), MATCH(Places!G$1,Hosts!$A$1:$M$1,0))</f>
        <v>Within an hour</v>
      </c>
      <c r="H1053" s="70">
        <f>INDEX(Hosts!$A:$M, MATCH(Places!$B1053,Hosts!$A:$A,0), MATCH(Places!H$1,Hosts!$A$1:$M$1,0))</f>
        <v>1</v>
      </c>
      <c r="I1053" s="70">
        <f>INDEX(Hosts!$A:$M, MATCH(Places!$B1053,Hosts!$A:$A,0), MATCH(Places!I$1,Hosts!$A$1:$M$1,0))</f>
        <v>1</v>
      </c>
      <c r="J1053" t="str">
        <f>INDEX(Hosts!$A:$M, MATCH(Places!$B1053,Hosts!$A:$A,0), MATCH(Places!J$1,Hosts!$A$1:$M$1,0))</f>
        <v>Yes</v>
      </c>
      <c r="K1053">
        <v>7</v>
      </c>
      <c r="L1053" t="str">
        <f>VLOOKUP($K1053,Neighborhoods!$A:$C,2,0)</f>
        <v>Brooklyn</v>
      </c>
      <c r="M1053" t="str">
        <f>VLOOKUP($K1053,Neighborhoods!$A:$C,3,0)</f>
        <v>Bedford-Stuyvesant</v>
      </c>
      <c r="N1053" t="str">
        <f>INDEX(Neighborhoods!$A:$C, MATCH(Places!$K1053,Neighborhoods!$A:$A,0), MATCH(Places!N$1,Neighborhoods!$A$1:$C$1,0))</f>
        <v>Brooklyn</v>
      </c>
      <c r="O1053" t="str">
        <f>INDEX(Neighborhoods!$A:$C, MATCH(Places!$K1053,Neighborhoods!$A:$A,0), MATCH(Places!O$1,Neighborhoods!$A$1:$C$1,0))</f>
        <v>Bedford-Stuyvesant</v>
      </c>
      <c r="P1053" t="s">
        <v>11822</v>
      </c>
      <c r="Q1053" t="str">
        <f t="shared" si="64"/>
        <v>No</v>
      </c>
      <c r="R1053">
        <v>3</v>
      </c>
      <c r="S1053" t="str">
        <f t="shared" si="65"/>
        <v>Medium</v>
      </c>
      <c r="T1053" s="50">
        <v>55</v>
      </c>
      <c r="U1053" s="70">
        <f t="shared" si="66"/>
        <v>0.03</v>
      </c>
      <c r="V1053" s="52">
        <v>4.8099999999999996</v>
      </c>
      <c r="W1053" s="52" t="str" cm="1">
        <f t="array" ref="W1053">_xlfn.SWITCH(ROUND(V1053,0),5,"Excellent",4,"Good",3,"Ok","Bad")</f>
        <v>Excellent</v>
      </c>
      <c r="X1053">
        <v>48</v>
      </c>
      <c r="Y1053" t="str">
        <f t="shared" si="67"/>
        <v>No</v>
      </c>
      <c r="Z1053" s="68">
        <v>42206</v>
      </c>
      <c r="AA1053" s="68">
        <v>43877</v>
      </c>
      <c r="AB1053">
        <v>0</v>
      </c>
      <c r="AC1053" t="s">
        <v>15615</v>
      </c>
    </row>
    <row r="1054" spans="1:29" x14ac:dyDescent="0.3">
      <c r="A1054" t="s">
        <v>791</v>
      </c>
      <c r="B1054">
        <v>2005</v>
      </c>
      <c r="C1054" t="str">
        <f>VLOOKUP($B1054,Hosts!$A:$M,10,0)</f>
        <v>Within an hour</v>
      </c>
      <c r="D1054" s="70">
        <f>VLOOKUP($B1054,Hosts!$A:$M,11,0)</f>
        <v>1</v>
      </c>
      <c r="E1054" s="70">
        <f>VLOOKUP($B1054,Hosts!$A:$M,12,0)</f>
        <v>0.87</v>
      </c>
      <c r="F1054" t="str">
        <f>VLOOKUP($B1054,Hosts!$A:$M,13,0)</f>
        <v>Yes</v>
      </c>
      <c r="G1054" t="str">
        <f>INDEX(Hosts!$A:$M, MATCH(Places!$B1054,Hosts!$A:$A,0), MATCH(Places!G$1,Hosts!$A$1:$M$1,0))</f>
        <v>Within an hour</v>
      </c>
      <c r="H1054" s="70">
        <f>INDEX(Hosts!$A:$M, MATCH(Places!$B1054,Hosts!$A:$A,0), MATCH(Places!H$1,Hosts!$A$1:$M$1,0))</f>
        <v>1</v>
      </c>
      <c r="I1054" s="70">
        <f>INDEX(Hosts!$A:$M, MATCH(Places!$B1054,Hosts!$A:$A,0), MATCH(Places!I$1,Hosts!$A$1:$M$1,0))</f>
        <v>0.87</v>
      </c>
      <c r="J1054" t="str">
        <f>INDEX(Hosts!$A:$M, MATCH(Places!$B1054,Hosts!$A:$A,0), MATCH(Places!J$1,Hosts!$A$1:$M$1,0))</f>
        <v>Yes</v>
      </c>
      <c r="K1054">
        <v>19</v>
      </c>
      <c r="L1054" t="str">
        <f>VLOOKUP($K1054,Neighborhoods!$A:$C,2,0)</f>
        <v>Manhattan</v>
      </c>
      <c r="M1054" t="str">
        <f>VLOOKUP($K1054,Neighborhoods!$A:$C,3,0)</f>
        <v>Upper East Side</v>
      </c>
      <c r="N1054" t="str">
        <f>INDEX(Neighborhoods!$A:$C, MATCH(Places!$K1054,Neighborhoods!$A:$A,0), MATCH(Places!N$1,Neighborhoods!$A$1:$C$1,0))</f>
        <v>Manhattan</v>
      </c>
      <c r="O1054" t="str">
        <f>INDEX(Neighborhoods!$A:$C, MATCH(Places!$K1054,Neighborhoods!$A:$A,0), MATCH(Places!O$1,Neighborhoods!$A$1:$C$1,0))</f>
        <v>Upper East Side</v>
      </c>
      <c r="P1054" t="s">
        <v>11822</v>
      </c>
      <c r="Q1054" t="str">
        <f t="shared" si="64"/>
        <v>No</v>
      </c>
      <c r="R1054">
        <v>5</v>
      </c>
      <c r="S1054" t="str">
        <f t="shared" si="65"/>
        <v>Medium</v>
      </c>
      <c r="T1054" s="50">
        <v>110</v>
      </c>
      <c r="U1054" s="70">
        <f t="shared" si="66"/>
        <v>0.03</v>
      </c>
      <c r="V1054" s="52">
        <v>4.67</v>
      </c>
      <c r="W1054" s="52" t="str" cm="1">
        <f t="array" ref="W1054">_xlfn.SWITCH(ROUND(V1054,0),5,"Excellent",4,"Good",3,"Ok","Bad")</f>
        <v>Excellent</v>
      </c>
      <c r="X1054">
        <v>15</v>
      </c>
      <c r="Y1054" t="str">
        <f t="shared" si="67"/>
        <v>No</v>
      </c>
      <c r="Z1054" s="68">
        <v>42330</v>
      </c>
      <c r="AA1054" s="68">
        <v>44043</v>
      </c>
      <c r="AB1054">
        <v>259</v>
      </c>
      <c r="AC1054" t="s">
        <v>15615</v>
      </c>
    </row>
    <row r="1055" spans="1:29" x14ac:dyDescent="0.3">
      <c r="A1055" t="s">
        <v>792</v>
      </c>
      <c r="B1055">
        <v>2014</v>
      </c>
      <c r="C1055" t="str">
        <f>VLOOKUP($B1055,Hosts!$A:$M,10,0)</f>
        <v>Within a few hours</v>
      </c>
      <c r="D1055" s="70">
        <f>VLOOKUP($B1055,Hosts!$A:$M,11,0)</f>
        <v>0.93</v>
      </c>
      <c r="E1055" s="70">
        <f>VLOOKUP($B1055,Hosts!$A:$M,12,0)</f>
        <v>0.97</v>
      </c>
      <c r="F1055" t="str">
        <f>VLOOKUP($B1055,Hosts!$A:$M,13,0)</f>
        <v>No</v>
      </c>
      <c r="G1055" t="str">
        <f>INDEX(Hosts!$A:$M, MATCH(Places!$B1055,Hosts!$A:$A,0), MATCH(Places!G$1,Hosts!$A$1:$M$1,0))</f>
        <v>Within a few hours</v>
      </c>
      <c r="H1055" s="70">
        <f>INDEX(Hosts!$A:$M, MATCH(Places!$B1055,Hosts!$A:$A,0), MATCH(Places!H$1,Hosts!$A$1:$M$1,0))</f>
        <v>0.93</v>
      </c>
      <c r="I1055" s="70">
        <f>INDEX(Hosts!$A:$M, MATCH(Places!$B1055,Hosts!$A:$A,0), MATCH(Places!I$1,Hosts!$A$1:$M$1,0))</f>
        <v>0.97</v>
      </c>
      <c r="J1055" t="str">
        <f>INDEX(Hosts!$A:$M, MATCH(Places!$B1055,Hosts!$A:$A,0), MATCH(Places!J$1,Hosts!$A$1:$M$1,0))</f>
        <v>No</v>
      </c>
      <c r="K1055">
        <v>16</v>
      </c>
      <c r="L1055" t="str">
        <f>VLOOKUP($K1055,Neighborhoods!$A:$C,2,0)</f>
        <v>Manhattan</v>
      </c>
      <c r="M1055" t="str">
        <f>VLOOKUP($K1055,Neighborhoods!$A:$C,3,0)</f>
        <v>Harlem</v>
      </c>
      <c r="N1055" t="str">
        <f>INDEX(Neighborhoods!$A:$C, MATCH(Places!$K1055,Neighborhoods!$A:$A,0), MATCH(Places!N$1,Neighborhoods!$A$1:$C$1,0))</f>
        <v>Manhattan</v>
      </c>
      <c r="O1055" t="str">
        <f>INDEX(Neighborhoods!$A:$C, MATCH(Places!$K1055,Neighborhoods!$A:$A,0), MATCH(Places!O$1,Neighborhoods!$A$1:$C$1,0))</f>
        <v>Harlem</v>
      </c>
      <c r="P1055" t="s">
        <v>11822</v>
      </c>
      <c r="Q1055" t="str">
        <f t="shared" si="64"/>
        <v>No</v>
      </c>
      <c r="R1055">
        <v>4</v>
      </c>
      <c r="S1055" t="str">
        <f t="shared" si="65"/>
        <v>Medium</v>
      </c>
      <c r="T1055" s="50">
        <v>82</v>
      </c>
      <c r="U1055" s="70">
        <f t="shared" si="66"/>
        <v>0.03</v>
      </c>
      <c r="V1055" s="52">
        <v>4.66</v>
      </c>
      <c r="W1055" s="52" t="str" cm="1">
        <f t="array" ref="W1055">_xlfn.SWITCH(ROUND(V1055,0),5,"Excellent",4,"Good",3,"Ok","Bad")</f>
        <v>Excellent</v>
      </c>
      <c r="X1055">
        <v>306</v>
      </c>
      <c r="Y1055" t="str">
        <f t="shared" si="67"/>
        <v>No</v>
      </c>
      <c r="Z1055" s="68">
        <v>42004</v>
      </c>
      <c r="AA1055" s="68">
        <v>44058</v>
      </c>
      <c r="AB1055">
        <v>321</v>
      </c>
      <c r="AC1055" t="s">
        <v>15615</v>
      </c>
    </row>
    <row r="1056" spans="1:29" x14ac:dyDescent="0.3">
      <c r="A1056" t="s">
        <v>14790</v>
      </c>
      <c r="B1056">
        <v>36</v>
      </c>
      <c r="C1056" t="str">
        <f>VLOOKUP($B1056,Hosts!$A:$M,10,0)</f>
        <v>Within an hour</v>
      </c>
      <c r="D1056" s="70">
        <f>VLOOKUP($B1056,Hosts!$A:$M,11,0)</f>
        <v>1</v>
      </c>
      <c r="E1056" s="70">
        <f>VLOOKUP($B1056,Hosts!$A:$M,12,0)</f>
        <v>0.71</v>
      </c>
      <c r="F1056" t="str">
        <f>VLOOKUP($B1056,Hosts!$A:$M,13,0)</f>
        <v>No</v>
      </c>
      <c r="G1056" t="str">
        <f>INDEX(Hosts!$A:$M, MATCH(Places!$B1056,Hosts!$A:$A,0), MATCH(Places!G$1,Hosts!$A$1:$M$1,0))</f>
        <v>Within an hour</v>
      </c>
      <c r="H1056" s="70">
        <f>INDEX(Hosts!$A:$M, MATCH(Places!$B1056,Hosts!$A:$A,0), MATCH(Places!H$1,Hosts!$A$1:$M$1,0))</f>
        <v>1</v>
      </c>
      <c r="I1056" s="70">
        <f>INDEX(Hosts!$A:$M, MATCH(Places!$B1056,Hosts!$A:$A,0), MATCH(Places!I$1,Hosts!$A$1:$M$1,0))</f>
        <v>0.71</v>
      </c>
      <c r="J1056" t="str">
        <f>INDEX(Hosts!$A:$M, MATCH(Places!$B1056,Hosts!$A:$A,0), MATCH(Places!J$1,Hosts!$A$1:$M$1,0))</f>
        <v>No</v>
      </c>
      <c r="K1056">
        <v>11</v>
      </c>
      <c r="L1056" t="str">
        <f>VLOOKUP($K1056,Neighborhoods!$A:$C,2,0)</f>
        <v>Brooklyn</v>
      </c>
      <c r="M1056" t="str">
        <f>VLOOKUP($K1056,Neighborhoods!$A:$C,3,0)</f>
        <v>Greenpoint</v>
      </c>
      <c r="N1056" t="str">
        <f>INDEX(Neighborhoods!$A:$C, MATCH(Places!$K1056,Neighborhoods!$A:$A,0), MATCH(Places!N$1,Neighborhoods!$A$1:$C$1,0))</f>
        <v>Brooklyn</v>
      </c>
      <c r="O1056" t="str">
        <f>INDEX(Neighborhoods!$A:$C, MATCH(Places!$K1056,Neighborhoods!$A:$A,0), MATCH(Places!O$1,Neighborhoods!$A$1:$C$1,0))</f>
        <v>Greenpoint</v>
      </c>
      <c r="P1056" t="s">
        <v>11822</v>
      </c>
      <c r="Q1056" t="str">
        <f t="shared" si="64"/>
        <v>No</v>
      </c>
      <c r="R1056">
        <v>4</v>
      </c>
      <c r="S1056" t="str">
        <f t="shared" si="65"/>
        <v>Medium</v>
      </c>
      <c r="T1056" s="50">
        <v>149</v>
      </c>
      <c r="U1056" s="70">
        <f t="shared" si="66"/>
        <v>0.03</v>
      </c>
      <c r="V1056" s="52">
        <v>5</v>
      </c>
      <c r="W1056" s="52" t="str" cm="1">
        <f t="array" ref="W1056">_xlfn.SWITCH(ROUND(V1056,0),5,"Excellent",4,"Good",3,"Ok","Bad")</f>
        <v>Excellent</v>
      </c>
      <c r="X1056">
        <v>26</v>
      </c>
      <c r="Y1056" t="str">
        <f t="shared" si="67"/>
        <v>No</v>
      </c>
      <c r="Z1056" s="68">
        <v>41980</v>
      </c>
      <c r="AA1056" s="68">
        <v>44045</v>
      </c>
      <c r="AB1056">
        <v>0</v>
      </c>
      <c r="AC1056" t="s">
        <v>15616</v>
      </c>
    </row>
    <row r="1057" spans="1:29" x14ac:dyDescent="0.3">
      <c r="A1057" t="s">
        <v>793</v>
      </c>
      <c r="B1057">
        <v>518</v>
      </c>
      <c r="C1057" t="str">
        <f>VLOOKUP($B1057,Hosts!$A:$M,10,0)</f>
        <v>Within an hour</v>
      </c>
      <c r="D1057" s="70">
        <f>VLOOKUP($B1057,Hosts!$A:$M,11,0)</f>
        <v>0.67</v>
      </c>
      <c r="E1057" s="70">
        <f>VLOOKUP($B1057,Hosts!$A:$M,12,0)</f>
        <v>0.88</v>
      </c>
      <c r="F1057" t="str">
        <f>VLOOKUP($B1057,Hosts!$A:$M,13,0)</f>
        <v>Yes</v>
      </c>
      <c r="G1057" t="str">
        <f>INDEX(Hosts!$A:$M, MATCH(Places!$B1057,Hosts!$A:$A,0), MATCH(Places!G$1,Hosts!$A$1:$M$1,0))</f>
        <v>Within an hour</v>
      </c>
      <c r="H1057" s="70">
        <f>INDEX(Hosts!$A:$M, MATCH(Places!$B1057,Hosts!$A:$A,0), MATCH(Places!H$1,Hosts!$A$1:$M$1,0))</f>
        <v>0.67</v>
      </c>
      <c r="I1057" s="70">
        <f>INDEX(Hosts!$A:$M, MATCH(Places!$B1057,Hosts!$A:$A,0), MATCH(Places!I$1,Hosts!$A$1:$M$1,0))</f>
        <v>0.88</v>
      </c>
      <c r="J1057" t="str">
        <f>INDEX(Hosts!$A:$M, MATCH(Places!$B1057,Hosts!$A:$A,0), MATCH(Places!J$1,Hosts!$A$1:$M$1,0))</f>
        <v>Yes</v>
      </c>
      <c r="K1057">
        <v>17</v>
      </c>
      <c r="L1057" t="str">
        <f>VLOOKUP($K1057,Neighborhoods!$A:$C,2,0)</f>
        <v>Manhattan</v>
      </c>
      <c r="M1057" t="str">
        <f>VLOOKUP($K1057,Neighborhoods!$A:$C,3,0)</f>
        <v>Hell's Kitchen</v>
      </c>
      <c r="N1057" t="str">
        <f>INDEX(Neighborhoods!$A:$C, MATCH(Places!$K1057,Neighborhoods!$A:$A,0), MATCH(Places!N$1,Neighborhoods!$A$1:$C$1,0))</f>
        <v>Manhattan</v>
      </c>
      <c r="O1057" t="str">
        <f>INDEX(Neighborhoods!$A:$C, MATCH(Places!$K1057,Neighborhoods!$A:$A,0), MATCH(Places!O$1,Neighborhoods!$A$1:$C$1,0))</f>
        <v>Hell's Kitchen</v>
      </c>
      <c r="P1057" t="s">
        <v>11822</v>
      </c>
      <c r="Q1057" t="str">
        <f t="shared" si="64"/>
        <v>No</v>
      </c>
      <c r="R1057">
        <v>6</v>
      </c>
      <c r="S1057" t="str">
        <f t="shared" si="65"/>
        <v>Large</v>
      </c>
      <c r="T1057" s="50">
        <v>272</v>
      </c>
      <c r="U1057" s="70">
        <f t="shared" si="66"/>
        <v>0.04</v>
      </c>
      <c r="V1057" s="52">
        <v>4.63</v>
      </c>
      <c r="W1057" s="52" t="str" cm="1">
        <f t="array" ref="W1057">_xlfn.SWITCH(ROUND(V1057,0),5,"Excellent",4,"Good",3,"Ok","Bad")</f>
        <v>Excellent</v>
      </c>
      <c r="X1057">
        <v>8</v>
      </c>
      <c r="Y1057" t="str">
        <f t="shared" si="67"/>
        <v>No</v>
      </c>
      <c r="Z1057" s="68">
        <v>42001</v>
      </c>
      <c r="AA1057" s="68">
        <v>43828</v>
      </c>
      <c r="AB1057">
        <v>365</v>
      </c>
      <c r="AC1057" t="s">
        <v>15615</v>
      </c>
    </row>
    <row r="1058" spans="1:29" x14ac:dyDescent="0.3">
      <c r="A1058" t="s">
        <v>794</v>
      </c>
      <c r="B1058">
        <v>2017</v>
      </c>
      <c r="C1058" t="str">
        <f>VLOOKUP($B1058,Hosts!$A:$M,10,0)</f>
        <v>Within a few hours</v>
      </c>
      <c r="D1058" s="70">
        <f>VLOOKUP($B1058,Hosts!$A:$M,11,0)</f>
        <v>1</v>
      </c>
      <c r="E1058" s="70">
        <f>VLOOKUP($B1058,Hosts!$A:$M,12,0)</f>
        <v>0.81</v>
      </c>
      <c r="F1058" t="str">
        <f>VLOOKUP($B1058,Hosts!$A:$M,13,0)</f>
        <v>No</v>
      </c>
      <c r="G1058" t="str">
        <f>INDEX(Hosts!$A:$M, MATCH(Places!$B1058,Hosts!$A:$A,0), MATCH(Places!G$1,Hosts!$A$1:$M$1,0))</f>
        <v>Within a few hours</v>
      </c>
      <c r="H1058" s="70">
        <f>INDEX(Hosts!$A:$M, MATCH(Places!$B1058,Hosts!$A:$A,0), MATCH(Places!H$1,Hosts!$A$1:$M$1,0))</f>
        <v>1</v>
      </c>
      <c r="I1058" s="70">
        <f>INDEX(Hosts!$A:$M, MATCH(Places!$B1058,Hosts!$A:$A,0), MATCH(Places!I$1,Hosts!$A$1:$M$1,0))</f>
        <v>0.81</v>
      </c>
      <c r="J1058" t="str">
        <f>INDEX(Hosts!$A:$M, MATCH(Places!$B1058,Hosts!$A:$A,0), MATCH(Places!J$1,Hosts!$A$1:$M$1,0))</f>
        <v>No</v>
      </c>
      <c r="K1058">
        <v>20</v>
      </c>
      <c r="L1058" t="str">
        <f>VLOOKUP($K1058,Neighborhoods!$A:$C,2,0)</f>
        <v>Manhattan</v>
      </c>
      <c r="M1058" t="str">
        <f>VLOOKUP($K1058,Neighborhoods!$A:$C,3,0)</f>
        <v>Upper West Side</v>
      </c>
      <c r="N1058" t="str">
        <f>INDEX(Neighborhoods!$A:$C, MATCH(Places!$K1058,Neighborhoods!$A:$A,0), MATCH(Places!N$1,Neighborhoods!$A$1:$C$1,0))</f>
        <v>Manhattan</v>
      </c>
      <c r="O1058" t="str">
        <f>INDEX(Neighborhoods!$A:$C, MATCH(Places!$K1058,Neighborhoods!$A:$A,0), MATCH(Places!O$1,Neighborhoods!$A$1:$C$1,0))</f>
        <v>Upper West Side</v>
      </c>
      <c r="P1058" t="s">
        <v>11822</v>
      </c>
      <c r="Q1058" t="str">
        <f t="shared" si="64"/>
        <v>No</v>
      </c>
      <c r="R1058">
        <v>4</v>
      </c>
      <c r="S1058" t="str">
        <f t="shared" si="65"/>
        <v>Medium</v>
      </c>
      <c r="T1058" s="50">
        <v>223</v>
      </c>
      <c r="U1058" s="70">
        <f t="shared" si="66"/>
        <v>0.04</v>
      </c>
      <c r="V1058" s="52">
        <v>4.87</v>
      </c>
      <c r="W1058" s="52" t="str" cm="1">
        <f t="array" ref="W1058">_xlfn.SWITCH(ROUND(V1058,0),5,"Excellent",4,"Good",3,"Ok","Bad")</f>
        <v>Excellent</v>
      </c>
      <c r="X1058">
        <v>63</v>
      </c>
      <c r="Y1058" t="str">
        <f t="shared" si="67"/>
        <v>No</v>
      </c>
      <c r="Z1058" s="68">
        <v>42005</v>
      </c>
      <c r="AA1058" s="68">
        <v>44031</v>
      </c>
      <c r="AB1058">
        <v>156</v>
      </c>
      <c r="AC1058" t="s">
        <v>15615</v>
      </c>
    </row>
    <row r="1059" spans="1:29" x14ac:dyDescent="0.3">
      <c r="A1059" t="s">
        <v>795</v>
      </c>
      <c r="B1059">
        <v>853</v>
      </c>
      <c r="C1059" t="str">
        <f>VLOOKUP($B1059,Hosts!$A:$M,10,0)</f>
        <v>Within an hour</v>
      </c>
      <c r="D1059" s="70">
        <f>VLOOKUP($B1059,Hosts!$A:$M,11,0)</f>
        <v>1</v>
      </c>
      <c r="E1059" s="70">
        <f>VLOOKUP($B1059,Hosts!$A:$M,12,0)</f>
        <v>0.85</v>
      </c>
      <c r="F1059" t="str">
        <f>VLOOKUP($B1059,Hosts!$A:$M,13,0)</f>
        <v>Yes</v>
      </c>
      <c r="G1059" t="str">
        <f>INDEX(Hosts!$A:$M, MATCH(Places!$B1059,Hosts!$A:$A,0), MATCH(Places!G$1,Hosts!$A$1:$M$1,0))</f>
        <v>Within an hour</v>
      </c>
      <c r="H1059" s="70">
        <f>INDEX(Hosts!$A:$M, MATCH(Places!$B1059,Hosts!$A:$A,0), MATCH(Places!H$1,Hosts!$A$1:$M$1,0))</f>
        <v>1</v>
      </c>
      <c r="I1059" s="70">
        <f>INDEX(Hosts!$A:$M, MATCH(Places!$B1059,Hosts!$A:$A,0), MATCH(Places!I$1,Hosts!$A$1:$M$1,0))</f>
        <v>0.85</v>
      </c>
      <c r="J1059" t="str">
        <f>INDEX(Hosts!$A:$M, MATCH(Places!$B1059,Hosts!$A:$A,0), MATCH(Places!J$1,Hosts!$A$1:$M$1,0))</f>
        <v>Yes</v>
      </c>
      <c r="K1059">
        <v>8</v>
      </c>
      <c r="L1059" t="str">
        <f>VLOOKUP($K1059,Neighborhoods!$A:$C,2,0)</f>
        <v>Brooklyn</v>
      </c>
      <c r="M1059" t="str">
        <f>VLOOKUP($K1059,Neighborhoods!$A:$C,3,0)</f>
        <v>Bushwick</v>
      </c>
      <c r="N1059" t="str">
        <f>INDEX(Neighborhoods!$A:$C, MATCH(Places!$K1059,Neighborhoods!$A:$A,0), MATCH(Places!N$1,Neighborhoods!$A$1:$C$1,0))</f>
        <v>Brooklyn</v>
      </c>
      <c r="O1059" t="str">
        <f>INDEX(Neighborhoods!$A:$C, MATCH(Places!$K1059,Neighborhoods!$A:$A,0), MATCH(Places!O$1,Neighborhoods!$A$1:$C$1,0))</f>
        <v>Bushwick</v>
      </c>
      <c r="P1059" t="s">
        <v>11822</v>
      </c>
      <c r="Q1059" t="str">
        <f t="shared" si="64"/>
        <v>No</v>
      </c>
      <c r="R1059">
        <v>2</v>
      </c>
      <c r="S1059" t="str">
        <f t="shared" si="65"/>
        <v>Small</v>
      </c>
      <c r="T1059" s="50">
        <v>123</v>
      </c>
      <c r="U1059" s="70">
        <f t="shared" si="66"/>
        <v>0.03</v>
      </c>
      <c r="V1059" s="52">
        <v>4.8899999999999997</v>
      </c>
      <c r="W1059" s="52" t="str" cm="1">
        <f t="array" ref="W1059">_xlfn.SWITCH(ROUND(V1059,0),5,"Excellent",4,"Good",3,"Ok","Bad")</f>
        <v>Excellent</v>
      </c>
      <c r="X1059">
        <v>55</v>
      </c>
      <c r="Y1059" t="str">
        <f t="shared" si="67"/>
        <v>No</v>
      </c>
      <c r="Z1059" s="68">
        <v>41995</v>
      </c>
      <c r="AA1059" s="68">
        <v>43887</v>
      </c>
      <c r="AB1059">
        <v>267</v>
      </c>
      <c r="AC1059" t="s">
        <v>15615</v>
      </c>
    </row>
    <row r="1060" spans="1:29" x14ac:dyDescent="0.3">
      <c r="A1060" t="s">
        <v>796</v>
      </c>
      <c r="B1060">
        <v>776</v>
      </c>
      <c r="C1060" t="str">
        <f>VLOOKUP($B1060,Hosts!$A:$M,10,0)</f>
        <v>Within a few hours</v>
      </c>
      <c r="D1060" s="70">
        <f>VLOOKUP($B1060,Hosts!$A:$M,11,0)</f>
        <v>1</v>
      </c>
      <c r="E1060" s="70">
        <f>VLOOKUP($B1060,Hosts!$A:$M,12,0)</f>
        <v>0.5</v>
      </c>
      <c r="F1060" t="str">
        <f>VLOOKUP($B1060,Hosts!$A:$M,13,0)</f>
        <v>No</v>
      </c>
      <c r="G1060" t="str">
        <f>INDEX(Hosts!$A:$M, MATCH(Places!$B1060,Hosts!$A:$A,0), MATCH(Places!G$1,Hosts!$A$1:$M$1,0))</f>
        <v>Within a few hours</v>
      </c>
      <c r="H1060" s="70">
        <f>INDEX(Hosts!$A:$M, MATCH(Places!$B1060,Hosts!$A:$A,0), MATCH(Places!H$1,Hosts!$A$1:$M$1,0))</f>
        <v>1</v>
      </c>
      <c r="I1060" s="70">
        <f>INDEX(Hosts!$A:$M, MATCH(Places!$B1060,Hosts!$A:$A,0), MATCH(Places!I$1,Hosts!$A$1:$M$1,0))</f>
        <v>0.5</v>
      </c>
      <c r="J1060" t="str">
        <f>INDEX(Hosts!$A:$M, MATCH(Places!$B1060,Hosts!$A:$A,0), MATCH(Places!J$1,Hosts!$A$1:$M$1,0))</f>
        <v>No</v>
      </c>
      <c r="K1060">
        <v>20</v>
      </c>
      <c r="L1060" t="str">
        <f>VLOOKUP($K1060,Neighborhoods!$A:$C,2,0)</f>
        <v>Manhattan</v>
      </c>
      <c r="M1060" t="str">
        <f>VLOOKUP($K1060,Neighborhoods!$A:$C,3,0)</f>
        <v>Upper West Side</v>
      </c>
      <c r="N1060" t="str">
        <f>INDEX(Neighborhoods!$A:$C, MATCH(Places!$K1060,Neighborhoods!$A:$A,0), MATCH(Places!N$1,Neighborhoods!$A$1:$C$1,0))</f>
        <v>Manhattan</v>
      </c>
      <c r="O1060" t="str">
        <f>INDEX(Neighborhoods!$A:$C, MATCH(Places!$K1060,Neighborhoods!$A:$A,0), MATCH(Places!O$1,Neighborhoods!$A$1:$C$1,0))</f>
        <v>Upper West Side</v>
      </c>
      <c r="P1060" t="s">
        <v>1</v>
      </c>
      <c r="Q1060" t="str">
        <f t="shared" si="64"/>
        <v>Yes</v>
      </c>
      <c r="R1060">
        <v>1</v>
      </c>
      <c r="S1060" t="str">
        <f t="shared" si="65"/>
        <v>Small</v>
      </c>
      <c r="T1060" s="50">
        <v>100</v>
      </c>
      <c r="U1060" s="70">
        <f t="shared" si="66"/>
        <v>0.03</v>
      </c>
      <c r="V1060" s="52">
        <v>4.75</v>
      </c>
      <c r="W1060" s="52" t="str" cm="1">
        <f t="array" ref="W1060">_xlfn.SWITCH(ROUND(V1060,0),5,"Excellent",4,"Good",3,"Ok","Bad")</f>
        <v>Excellent</v>
      </c>
      <c r="X1060">
        <v>12</v>
      </c>
      <c r="Y1060" t="str">
        <f t="shared" si="67"/>
        <v>No</v>
      </c>
      <c r="Z1060" s="68">
        <v>42125</v>
      </c>
      <c r="AA1060" s="68">
        <v>42878</v>
      </c>
      <c r="AB1060">
        <v>365</v>
      </c>
      <c r="AC1060" t="s">
        <v>15615</v>
      </c>
    </row>
    <row r="1061" spans="1:29" x14ac:dyDescent="0.3">
      <c r="A1061" t="s">
        <v>13361</v>
      </c>
      <c r="B1061">
        <v>1573</v>
      </c>
      <c r="C1061" t="str">
        <f>VLOOKUP($B1061,Hosts!$A:$M,10,0)</f>
        <v>Within a few hours</v>
      </c>
      <c r="D1061" s="70">
        <f>VLOOKUP($B1061,Hosts!$A:$M,11,0)</f>
        <v>0.9</v>
      </c>
      <c r="E1061" s="70">
        <f>VLOOKUP($B1061,Hosts!$A:$M,12,0)</f>
        <v>0.92</v>
      </c>
      <c r="F1061" t="str">
        <f>VLOOKUP($B1061,Hosts!$A:$M,13,0)</f>
        <v>No</v>
      </c>
      <c r="G1061" t="str">
        <f>INDEX(Hosts!$A:$M, MATCH(Places!$B1061,Hosts!$A:$A,0), MATCH(Places!G$1,Hosts!$A$1:$M$1,0))</f>
        <v>Within a few hours</v>
      </c>
      <c r="H1061" s="70">
        <f>INDEX(Hosts!$A:$M, MATCH(Places!$B1061,Hosts!$A:$A,0), MATCH(Places!H$1,Hosts!$A$1:$M$1,0))</f>
        <v>0.9</v>
      </c>
      <c r="I1061" s="70">
        <f>INDEX(Hosts!$A:$M, MATCH(Places!$B1061,Hosts!$A:$A,0), MATCH(Places!I$1,Hosts!$A$1:$M$1,0))</f>
        <v>0.92</v>
      </c>
      <c r="J1061" t="str">
        <f>INDEX(Hosts!$A:$M, MATCH(Places!$B1061,Hosts!$A:$A,0), MATCH(Places!J$1,Hosts!$A$1:$M$1,0))</f>
        <v>No</v>
      </c>
      <c r="K1061">
        <v>22</v>
      </c>
      <c r="L1061" t="str">
        <f>VLOOKUP($K1061,Neighborhoods!$A:$C,2,0)</f>
        <v>Queens</v>
      </c>
      <c r="M1061" t="str">
        <f>VLOOKUP($K1061,Neighborhoods!$A:$C,3,0)</f>
        <v>Flushing</v>
      </c>
      <c r="N1061" t="str">
        <f>INDEX(Neighborhoods!$A:$C, MATCH(Places!$K1061,Neighborhoods!$A:$A,0), MATCH(Places!N$1,Neighborhoods!$A$1:$C$1,0))</f>
        <v>Queens</v>
      </c>
      <c r="O1061" t="str">
        <f>INDEX(Neighborhoods!$A:$C, MATCH(Places!$K1061,Neighborhoods!$A:$A,0), MATCH(Places!O$1,Neighborhoods!$A$1:$C$1,0))</f>
        <v>Flushing</v>
      </c>
      <c r="P1061" t="s">
        <v>11822</v>
      </c>
      <c r="Q1061" t="str">
        <f t="shared" si="64"/>
        <v>No</v>
      </c>
      <c r="R1061">
        <v>3</v>
      </c>
      <c r="S1061" t="str">
        <f t="shared" si="65"/>
        <v>Medium</v>
      </c>
      <c r="T1061" s="50">
        <v>89</v>
      </c>
      <c r="U1061" s="70">
        <f t="shared" si="66"/>
        <v>0.03</v>
      </c>
      <c r="V1061" s="52">
        <v>4.83</v>
      </c>
      <c r="W1061" s="52" t="str" cm="1">
        <f t="array" ref="W1061">_xlfn.SWITCH(ROUND(V1061,0),5,"Excellent",4,"Good",3,"Ok","Bad")</f>
        <v>Excellent</v>
      </c>
      <c r="X1061">
        <v>46</v>
      </c>
      <c r="Y1061" t="str">
        <f t="shared" si="67"/>
        <v>No</v>
      </c>
      <c r="Z1061" s="68">
        <v>41973</v>
      </c>
      <c r="AA1061" s="68">
        <v>43911</v>
      </c>
      <c r="AB1061">
        <v>1</v>
      </c>
      <c r="AC1061" t="s">
        <v>15616</v>
      </c>
    </row>
    <row r="1062" spans="1:29" x14ac:dyDescent="0.3">
      <c r="A1062" t="s">
        <v>14648</v>
      </c>
      <c r="B1062">
        <v>2023</v>
      </c>
      <c r="C1062" t="str">
        <f>VLOOKUP($B1062,Hosts!$A:$M,10,0)</f>
        <v>Within an hour</v>
      </c>
      <c r="D1062" s="70">
        <f>VLOOKUP($B1062,Hosts!$A:$M,11,0)</f>
        <v>1</v>
      </c>
      <c r="E1062" s="70">
        <f>VLOOKUP($B1062,Hosts!$A:$M,12,0)</f>
        <v>1</v>
      </c>
      <c r="F1062" t="str">
        <f>VLOOKUP($B1062,Hosts!$A:$M,13,0)</f>
        <v>Yes</v>
      </c>
      <c r="G1062" t="str">
        <f>INDEX(Hosts!$A:$M, MATCH(Places!$B1062,Hosts!$A:$A,0), MATCH(Places!G$1,Hosts!$A$1:$M$1,0))</f>
        <v>Within an hour</v>
      </c>
      <c r="H1062" s="70">
        <f>INDEX(Hosts!$A:$M, MATCH(Places!$B1062,Hosts!$A:$A,0), MATCH(Places!H$1,Hosts!$A$1:$M$1,0))</f>
        <v>1</v>
      </c>
      <c r="I1062" s="70">
        <f>INDEX(Hosts!$A:$M, MATCH(Places!$B1062,Hosts!$A:$A,0), MATCH(Places!I$1,Hosts!$A$1:$M$1,0))</f>
        <v>1</v>
      </c>
      <c r="J1062" t="str">
        <f>INDEX(Hosts!$A:$M, MATCH(Places!$B1062,Hosts!$A:$A,0), MATCH(Places!J$1,Hosts!$A$1:$M$1,0))</f>
        <v>Yes</v>
      </c>
      <c r="K1062">
        <v>21</v>
      </c>
      <c r="L1062" t="str">
        <f>VLOOKUP($K1062,Neighborhoods!$A:$C,2,0)</f>
        <v>Queens</v>
      </c>
      <c r="M1062" t="str">
        <f>VLOOKUP($K1062,Neighborhoods!$A:$C,3,0)</f>
        <v>Astoria</v>
      </c>
      <c r="N1062" t="str">
        <f>INDEX(Neighborhoods!$A:$C, MATCH(Places!$K1062,Neighborhoods!$A:$A,0), MATCH(Places!N$1,Neighborhoods!$A$1:$C$1,0))</f>
        <v>Queens</v>
      </c>
      <c r="O1062" t="str">
        <f>INDEX(Neighborhoods!$A:$C, MATCH(Places!$K1062,Neighborhoods!$A:$A,0), MATCH(Places!O$1,Neighborhoods!$A$1:$C$1,0))</f>
        <v>Astoria</v>
      </c>
      <c r="P1062" t="s">
        <v>11822</v>
      </c>
      <c r="Q1062" t="str">
        <f t="shared" si="64"/>
        <v>No</v>
      </c>
      <c r="R1062">
        <v>4</v>
      </c>
      <c r="S1062" t="str">
        <f t="shared" si="65"/>
        <v>Medium</v>
      </c>
      <c r="T1062" s="50">
        <v>150</v>
      </c>
      <c r="U1062" s="70">
        <f t="shared" si="66"/>
        <v>0.03</v>
      </c>
      <c r="V1062" s="52">
        <v>4.91</v>
      </c>
      <c r="W1062" s="52" t="str" cm="1">
        <f t="array" ref="W1062">_xlfn.SWITCH(ROUND(V1062,0),5,"Excellent",4,"Good",3,"Ok","Bad")</f>
        <v>Excellent</v>
      </c>
      <c r="X1062">
        <v>176</v>
      </c>
      <c r="Y1062" t="str">
        <f t="shared" si="67"/>
        <v>Yes</v>
      </c>
      <c r="Z1062" s="68">
        <v>42003</v>
      </c>
      <c r="AA1062" s="68">
        <v>43918</v>
      </c>
      <c r="AB1062">
        <v>296</v>
      </c>
      <c r="AC1062" t="s">
        <v>15616</v>
      </c>
    </row>
    <row r="1063" spans="1:29" x14ac:dyDescent="0.3">
      <c r="A1063" t="s">
        <v>797</v>
      </c>
      <c r="B1063">
        <v>539</v>
      </c>
      <c r="C1063" t="str">
        <f>VLOOKUP($B1063,Hosts!$A:$M,10,0)</f>
        <v>Within an hour</v>
      </c>
      <c r="D1063" s="70">
        <f>VLOOKUP($B1063,Hosts!$A:$M,11,0)</f>
        <v>0.8</v>
      </c>
      <c r="E1063" s="70">
        <f>VLOOKUP($B1063,Hosts!$A:$M,12,0)</f>
        <v>0.99</v>
      </c>
      <c r="F1063" t="str">
        <f>VLOOKUP($B1063,Hosts!$A:$M,13,0)</f>
        <v>No</v>
      </c>
      <c r="G1063" t="str">
        <f>INDEX(Hosts!$A:$M, MATCH(Places!$B1063,Hosts!$A:$A,0), MATCH(Places!G$1,Hosts!$A$1:$M$1,0))</f>
        <v>Within an hour</v>
      </c>
      <c r="H1063" s="70">
        <f>INDEX(Hosts!$A:$M, MATCH(Places!$B1063,Hosts!$A:$A,0), MATCH(Places!H$1,Hosts!$A$1:$M$1,0))</f>
        <v>0.8</v>
      </c>
      <c r="I1063" s="70">
        <f>INDEX(Hosts!$A:$M, MATCH(Places!$B1063,Hosts!$A:$A,0), MATCH(Places!I$1,Hosts!$A$1:$M$1,0))</f>
        <v>0.99</v>
      </c>
      <c r="J1063" t="str">
        <f>INDEX(Hosts!$A:$M, MATCH(Places!$B1063,Hosts!$A:$A,0), MATCH(Places!J$1,Hosts!$A$1:$M$1,0))</f>
        <v>No</v>
      </c>
      <c r="K1063">
        <v>7</v>
      </c>
      <c r="L1063" t="str">
        <f>VLOOKUP($K1063,Neighborhoods!$A:$C,2,0)</f>
        <v>Brooklyn</v>
      </c>
      <c r="M1063" t="str">
        <f>VLOOKUP($K1063,Neighborhoods!$A:$C,3,0)</f>
        <v>Bedford-Stuyvesant</v>
      </c>
      <c r="N1063" t="str">
        <f>INDEX(Neighborhoods!$A:$C, MATCH(Places!$K1063,Neighborhoods!$A:$A,0), MATCH(Places!N$1,Neighborhoods!$A$1:$C$1,0))</f>
        <v>Brooklyn</v>
      </c>
      <c r="O1063" t="str">
        <f>INDEX(Neighborhoods!$A:$C, MATCH(Places!$K1063,Neighborhoods!$A:$A,0), MATCH(Places!O$1,Neighborhoods!$A$1:$C$1,0))</f>
        <v>Bedford-Stuyvesant</v>
      </c>
      <c r="P1063" t="s">
        <v>11822</v>
      </c>
      <c r="Q1063" t="str">
        <f t="shared" si="64"/>
        <v>No</v>
      </c>
      <c r="R1063">
        <v>3</v>
      </c>
      <c r="S1063" t="str">
        <f t="shared" si="65"/>
        <v>Medium</v>
      </c>
      <c r="T1063" s="50">
        <v>162</v>
      </c>
      <c r="U1063" s="70">
        <f t="shared" si="66"/>
        <v>0.03</v>
      </c>
      <c r="V1063" s="52">
        <v>4.6100000000000003</v>
      </c>
      <c r="W1063" s="52" t="str" cm="1">
        <f t="array" ref="W1063">_xlfn.SWITCH(ROUND(V1063,0),5,"Excellent",4,"Good",3,"Ok","Bad")</f>
        <v>Excellent</v>
      </c>
      <c r="X1063">
        <v>238</v>
      </c>
      <c r="Y1063" t="str">
        <f t="shared" si="67"/>
        <v>No</v>
      </c>
      <c r="Z1063" s="68">
        <v>42078</v>
      </c>
      <c r="AA1063" s="68">
        <v>43886</v>
      </c>
      <c r="AB1063">
        <v>0</v>
      </c>
      <c r="AC1063" t="s">
        <v>15615</v>
      </c>
    </row>
    <row r="1064" spans="1:29" x14ac:dyDescent="0.3">
      <c r="A1064" t="s">
        <v>798</v>
      </c>
      <c r="B1064">
        <v>1605</v>
      </c>
      <c r="C1064" t="str">
        <f>VLOOKUP($B1064,Hosts!$A:$M,10,0)</f>
        <v>Within an hour</v>
      </c>
      <c r="D1064" s="70">
        <f>VLOOKUP($B1064,Hosts!$A:$M,11,0)</f>
        <v>0.92</v>
      </c>
      <c r="E1064" s="70">
        <f>VLOOKUP($B1064,Hosts!$A:$M,12,0)</f>
        <v>0.84</v>
      </c>
      <c r="F1064" t="str">
        <f>VLOOKUP($B1064,Hosts!$A:$M,13,0)</f>
        <v>No</v>
      </c>
      <c r="G1064" t="str">
        <f>INDEX(Hosts!$A:$M, MATCH(Places!$B1064,Hosts!$A:$A,0), MATCH(Places!G$1,Hosts!$A$1:$M$1,0))</f>
        <v>Within an hour</v>
      </c>
      <c r="H1064" s="70">
        <f>INDEX(Hosts!$A:$M, MATCH(Places!$B1064,Hosts!$A:$A,0), MATCH(Places!H$1,Hosts!$A$1:$M$1,0))</f>
        <v>0.92</v>
      </c>
      <c r="I1064" s="70">
        <f>INDEX(Hosts!$A:$M, MATCH(Places!$B1064,Hosts!$A:$A,0), MATCH(Places!I$1,Hosts!$A$1:$M$1,0))</f>
        <v>0.84</v>
      </c>
      <c r="J1064" t="str">
        <f>INDEX(Hosts!$A:$M, MATCH(Places!$B1064,Hosts!$A:$A,0), MATCH(Places!J$1,Hosts!$A$1:$M$1,0))</f>
        <v>No</v>
      </c>
      <c r="K1064">
        <v>19</v>
      </c>
      <c r="L1064" t="str">
        <f>VLOOKUP($K1064,Neighborhoods!$A:$C,2,0)</f>
        <v>Manhattan</v>
      </c>
      <c r="M1064" t="str">
        <f>VLOOKUP($K1064,Neighborhoods!$A:$C,3,0)</f>
        <v>Upper East Side</v>
      </c>
      <c r="N1064" t="str">
        <f>INDEX(Neighborhoods!$A:$C, MATCH(Places!$K1064,Neighborhoods!$A:$A,0), MATCH(Places!N$1,Neighborhoods!$A$1:$C$1,0))</f>
        <v>Manhattan</v>
      </c>
      <c r="O1064" t="str">
        <f>INDEX(Neighborhoods!$A:$C, MATCH(Places!$K1064,Neighborhoods!$A:$A,0), MATCH(Places!O$1,Neighborhoods!$A$1:$C$1,0))</f>
        <v>Upper East Side</v>
      </c>
      <c r="P1064" t="s">
        <v>11822</v>
      </c>
      <c r="Q1064" t="str">
        <f t="shared" si="64"/>
        <v>No</v>
      </c>
      <c r="R1064">
        <v>3</v>
      </c>
      <c r="S1064" t="str">
        <f t="shared" si="65"/>
        <v>Medium</v>
      </c>
      <c r="T1064" s="50">
        <v>130</v>
      </c>
      <c r="U1064" s="70">
        <f t="shared" si="66"/>
        <v>0.03</v>
      </c>
      <c r="V1064" s="52">
        <v>4.4000000000000004</v>
      </c>
      <c r="W1064" s="52" t="str" cm="1">
        <f t="array" ref="W1064">_xlfn.SWITCH(ROUND(V1064,0),5,"Excellent",4,"Good",3,"Ok","Bad")</f>
        <v>Good</v>
      </c>
      <c r="X1064">
        <v>5</v>
      </c>
      <c r="Y1064" t="str">
        <f t="shared" si="67"/>
        <v>No</v>
      </c>
      <c r="Z1064" s="68">
        <v>42610</v>
      </c>
      <c r="AA1064" s="68">
        <v>43841</v>
      </c>
      <c r="AB1064">
        <v>365</v>
      </c>
      <c r="AC1064" t="s">
        <v>15615</v>
      </c>
    </row>
    <row r="1065" spans="1:29" x14ac:dyDescent="0.3">
      <c r="A1065" t="s">
        <v>799</v>
      </c>
      <c r="B1065">
        <v>1953</v>
      </c>
      <c r="C1065" t="str">
        <f>VLOOKUP($B1065,Hosts!$A:$M,10,0)</f>
        <v>Within an hour</v>
      </c>
      <c r="D1065" s="70">
        <f>VLOOKUP($B1065,Hosts!$A:$M,11,0)</f>
        <v>1</v>
      </c>
      <c r="E1065" s="70">
        <f>VLOOKUP($B1065,Hosts!$A:$M,12,0)</f>
        <v>0.85</v>
      </c>
      <c r="F1065" t="str">
        <f>VLOOKUP($B1065,Hosts!$A:$M,13,0)</f>
        <v>Yes</v>
      </c>
      <c r="G1065" t="str">
        <f>INDEX(Hosts!$A:$M, MATCH(Places!$B1065,Hosts!$A:$A,0), MATCH(Places!G$1,Hosts!$A$1:$M$1,0))</f>
        <v>Within an hour</v>
      </c>
      <c r="H1065" s="70">
        <f>INDEX(Hosts!$A:$M, MATCH(Places!$B1065,Hosts!$A:$A,0), MATCH(Places!H$1,Hosts!$A$1:$M$1,0))</f>
        <v>1</v>
      </c>
      <c r="I1065" s="70">
        <f>INDEX(Hosts!$A:$M, MATCH(Places!$B1065,Hosts!$A:$A,0), MATCH(Places!I$1,Hosts!$A$1:$M$1,0))</f>
        <v>0.85</v>
      </c>
      <c r="J1065" t="str">
        <f>INDEX(Hosts!$A:$M, MATCH(Places!$B1065,Hosts!$A:$A,0), MATCH(Places!J$1,Hosts!$A$1:$M$1,0))</f>
        <v>Yes</v>
      </c>
      <c r="K1065">
        <v>17</v>
      </c>
      <c r="L1065" t="str">
        <f>VLOOKUP($K1065,Neighborhoods!$A:$C,2,0)</f>
        <v>Manhattan</v>
      </c>
      <c r="M1065" t="str">
        <f>VLOOKUP($K1065,Neighborhoods!$A:$C,3,0)</f>
        <v>Hell's Kitchen</v>
      </c>
      <c r="N1065" t="str">
        <f>INDEX(Neighborhoods!$A:$C, MATCH(Places!$K1065,Neighborhoods!$A:$A,0), MATCH(Places!N$1,Neighborhoods!$A$1:$C$1,0))</f>
        <v>Manhattan</v>
      </c>
      <c r="O1065" t="str">
        <f>INDEX(Neighborhoods!$A:$C, MATCH(Places!$K1065,Neighborhoods!$A:$A,0), MATCH(Places!O$1,Neighborhoods!$A$1:$C$1,0))</f>
        <v>Hell's Kitchen</v>
      </c>
      <c r="P1065" t="s">
        <v>1</v>
      </c>
      <c r="Q1065" t="str">
        <f t="shared" si="64"/>
        <v>Yes</v>
      </c>
      <c r="R1065">
        <v>2</v>
      </c>
      <c r="S1065" t="str">
        <f t="shared" si="65"/>
        <v>Small</v>
      </c>
      <c r="T1065" s="50">
        <v>89</v>
      </c>
      <c r="U1065" s="70">
        <f t="shared" si="66"/>
        <v>0.03</v>
      </c>
      <c r="V1065" s="52">
        <v>4.83</v>
      </c>
      <c r="W1065" s="52" t="str" cm="1">
        <f t="array" ref="W1065">_xlfn.SWITCH(ROUND(V1065,0),5,"Excellent",4,"Good",3,"Ok","Bad")</f>
        <v>Excellent</v>
      </c>
      <c r="X1065">
        <v>72</v>
      </c>
      <c r="Y1065" t="str">
        <f t="shared" si="67"/>
        <v>No</v>
      </c>
      <c r="Z1065" s="68">
        <v>41981</v>
      </c>
      <c r="AA1065" s="68">
        <v>43912</v>
      </c>
      <c r="AB1065">
        <v>365</v>
      </c>
      <c r="AC1065" t="s">
        <v>15615</v>
      </c>
    </row>
    <row r="1066" spans="1:29" x14ac:dyDescent="0.3">
      <c r="A1066" t="s">
        <v>14988</v>
      </c>
      <c r="B1066">
        <v>2025</v>
      </c>
      <c r="C1066" t="str">
        <f>VLOOKUP($B1066,Hosts!$A:$M,10,0)</f>
        <v>A few days or more</v>
      </c>
      <c r="D1066" s="70">
        <f>VLOOKUP($B1066,Hosts!$A:$M,11,0)</f>
        <v>0.33</v>
      </c>
      <c r="E1066" s="70">
        <f>VLOOKUP($B1066,Hosts!$A:$M,12,0)</f>
        <v>0.55000000000000004</v>
      </c>
      <c r="F1066" t="str">
        <f>VLOOKUP($B1066,Hosts!$A:$M,13,0)</f>
        <v>No</v>
      </c>
      <c r="G1066" t="str">
        <f>INDEX(Hosts!$A:$M, MATCH(Places!$B1066,Hosts!$A:$A,0), MATCH(Places!G$1,Hosts!$A$1:$M$1,0))</f>
        <v>A few days or more</v>
      </c>
      <c r="H1066" s="70">
        <f>INDEX(Hosts!$A:$M, MATCH(Places!$B1066,Hosts!$A:$A,0), MATCH(Places!H$1,Hosts!$A$1:$M$1,0))</f>
        <v>0.33</v>
      </c>
      <c r="I1066" s="70">
        <f>INDEX(Hosts!$A:$M, MATCH(Places!$B1066,Hosts!$A:$A,0), MATCH(Places!I$1,Hosts!$A$1:$M$1,0))</f>
        <v>0.55000000000000004</v>
      </c>
      <c r="J1066" t="str">
        <f>INDEX(Hosts!$A:$M, MATCH(Places!$B1066,Hosts!$A:$A,0), MATCH(Places!J$1,Hosts!$A$1:$M$1,0))</f>
        <v>No</v>
      </c>
      <c r="K1066">
        <v>14</v>
      </c>
      <c r="L1066" t="str">
        <f>VLOOKUP($K1066,Neighborhoods!$A:$C,2,0)</f>
        <v>Manhattan</v>
      </c>
      <c r="M1066" t="str">
        <f>VLOOKUP($K1066,Neighborhoods!$A:$C,3,0)</f>
        <v>East Harlem</v>
      </c>
      <c r="N1066" t="str">
        <f>INDEX(Neighborhoods!$A:$C, MATCH(Places!$K1066,Neighborhoods!$A:$A,0), MATCH(Places!N$1,Neighborhoods!$A$1:$C$1,0))</f>
        <v>Manhattan</v>
      </c>
      <c r="O1066" t="str">
        <f>INDEX(Neighborhoods!$A:$C, MATCH(Places!$K1066,Neighborhoods!$A:$A,0), MATCH(Places!O$1,Neighborhoods!$A$1:$C$1,0))</f>
        <v>East Harlem</v>
      </c>
      <c r="P1066" t="s">
        <v>11822</v>
      </c>
      <c r="Q1066" t="str">
        <f t="shared" si="64"/>
        <v>No</v>
      </c>
      <c r="R1066">
        <v>4</v>
      </c>
      <c r="S1066" t="str">
        <f t="shared" si="65"/>
        <v>Medium</v>
      </c>
      <c r="T1066" s="50">
        <v>703</v>
      </c>
      <c r="U1066" s="70">
        <f t="shared" si="66"/>
        <v>0.05</v>
      </c>
      <c r="V1066" s="52">
        <v>5</v>
      </c>
      <c r="W1066" s="52" t="str" cm="1">
        <f t="array" ref="W1066">_xlfn.SWITCH(ROUND(V1066,0),5,"Excellent",4,"Good",3,"Ok","Bad")</f>
        <v>Excellent</v>
      </c>
      <c r="X1066">
        <v>3</v>
      </c>
      <c r="Y1066" t="str">
        <f t="shared" si="67"/>
        <v>No</v>
      </c>
      <c r="Z1066" s="68">
        <v>42342</v>
      </c>
      <c r="AA1066" s="68">
        <v>43835</v>
      </c>
      <c r="AB1066">
        <v>89</v>
      </c>
      <c r="AC1066" t="s">
        <v>15615</v>
      </c>
    </row>
    <row r="1067" spans="1:29" x14ac:dyDescent="0.3">
      <c r="A1067" t="s">
        <v>800</v>
      </c>
      <c r="B1067">
        <v>2029</v>
      </c>
      <c r="C1067" t="str">
        <f>VLOOKUP($B1067,Hosts!$A:$M,10,0)</f>
        <v>Within an hour</v>
      </c>
      <c r="D1067" s="70">
        <f>VLOOKUP($B1067,Hosts!$A:$M,11,0)</f>
        <v>1</v>
      </c>
      <c r="E1067" s="70">
        <f>VLOOKUP($B1067,Hosts!$A:$M,12,0)</f>
        <v>0.61</v>
      </c>
      <c r="F1067" t="str">
        <f>VLOOKUP($B1067,Hosts!$A:$M,13,0)</f>
        <v>Yes</v>
      </c>
      <c r="G1067" t="str">
        <f>INDEX(Hosts!$A:$M, MATCH(Places!$B1067,Hosts!$A:$A,0), MATCH(Places!G$1,Hosts!$A$1:$M$1,0))</f>
        <v>Within an hour</v>
      </c>
      <c r="H1067" s="70">
        <f>INDEX(Hosts!$A:$M, MATCH(Places!$B1067,Hosts!$A:$A,0), MATCH(Places!H$1,Hosts!$A$1:$M$1,0))</f>
        <v>1</v>
      </c>
      <c r="I1067" s="70">
        <f>INDEX(Hosts!$A:$M, MATCH(Places!$B1067,Hosts!$A:$A,0), MATCH(Places!I$1,Hosts!$A$1:$M$1,0))</f>
        <v>0.61</v>
      </c>
      <c r="J1067" t="str">
        <f>INDEX(Hosts!$A:$M, MATCH(Places!$B1067,Hosts!$A:$A,0), MATCH(Places!J$1,Hosts!$A$1:$M$1,0))</f>
        <v>Yes</v>
      </c>
      <c r="K1067">
        <v>21</v>
      </c>
      <c r="L1067" t="str">
        <f>VLOOKUP($K1067,Neighborhoods!$A:$C,2,0)</f>
        <v>Queens</v>
      </c>
      <c r="M1067" t="str">
        <f>VLOOKUP($K1067,Neighborhoods!$A:$C,3,0)</f>
        <v>Astoria</v>
      </c>
      <c r="N1067" t="str">
        <f>INDEX(Neighborhoods!$A:$C, MATCH(Places!$K1067,Neighborhoods!$A:$A,0), MATCH(Places!N$1,Neighborhoods!$A$1:$C$1,0))</f>
        <v>Queens</v>
      </c>
      <c r="O1067" t="str">
        <f>INDEX(Neighborhoods!$A:$C, MATCH(Places!$K1067,Neighborhoods!$A:$A,0), MATCH(Places!O$1,Neighborhoods!$A$1:$C$1,0))</f>
        <v>Astoria</v>
      </c>
      <c r="P1067" t="s">
        <v>11822</v>
      </c>
      <c r="Q1067" t="str">
        <f t="shared" si="64"/>
        <v>No</v>
      </c>
      <c r="R1067">
        <v>7</v>
      </c>
      <c r="S1067" t="str">
        <f t="shared" si="65"/>
        <v>Large</v>
      </c>
      <c r="T1067" s="50">
        <v>99</v>
      </c>
      <c r="U1067" s="70">
        <f t="shared" si="66"/>
        <v>0.03</v>
      </c>
      <c r="V1067" s="52">
        <v>4.9000000000000004</v>
      </c>
      <c r="W1067" s="52" t="str" cm="1">
        <f t="array" ref="W1067">_xlfn.SWITCH(ROUND(V1067,0),5,"Excellent",4,"Good",3,"Ok","Bad")</f>
        <v>Excellent</v>
      </c>
      <c r="X1067">
        <v>100</v>
      </c>
      <c r="Y1067" t="str">
        <f t="shared" si="67"/>
        <v>No</v>
      </c>
      <c r="Z1067" s="68">
        <v>42126</v>
      </c>
      <c r="AA1067" s="68">
        <v>44051</v>
      </c>
      <c r="AB1067">
        <v>323</v>
      </c>
      <c r="AC1067" t="s">
        <v>15615</v>
      </c>
    </row>
    <row r="1068" spans="1:29" x14ac:dyDescent="0.3">
      <c r="A1068" t="s">
        <v>801</v>
      </c>
      <c r="B1068">
        <v>1464</v>
      </c>
      <c r="C1068" t="str">
        <f>VLOOKUP($B1068,Hosts!$A:$M,10,0)</f>
        <v>Within an hour</v>
      </c>
      <c r="D1068" s="70">
        <f>VLOOKUP($B1068,Hosts!$A:$M,11,0)</f>
        <v>1</v>
      </c>
      <c r="E1068" s="70">
        <f>VLOOKUP($B1068,Hosts!$A:$M,12,0)</f>
        <v>0.31</v>
      </c>
      <c r="F1068" t="str">
        <f>VLOOKUP($B1068,Hosts!$A:$M,13,0)</f>
        <v>No</v>
      </c>
      <c r="G1068" t="str">
        <f>INDEX(Hosts!$A:$M, MATCH(Places!$B1068,Hosts!$A:$A,0), MATCH(Places!G$1,Hosts!$A$1:$M$1,0))</f>
        <v>Within an hour</v>
      </c>
      <c r="H1068" s="70">
        <f>INDEX(Hosts!$A:$M, MATCH(Places!$B1068,Hosts!$A:$A,0), MATCH(Places!H$1,Hosts!$A$1:$M$1,0))</f>
        <v>1</v>
      </c>
      <c r="I1068" s="70">
        <f>INDEX(Hosts!$A:$M, MATCH(Places!$B1068,Hosts!$A:$A,0), MATCH(Places!I$1,Hosts!$A$1:$M$1,0))</f>
        <v>0.31</v>
      </c>
      <c r="J1068" t="str">
        <f>INDEX(Hosts!$A:$M, MATCH(Places!$B1068,Hosts!$A:$A,0), MATCH(Places!J$1,Hosts!$A$1:$M$1,0))</f>
        <v>No</v>
      </c>
      <c r="K1068">
        <v>8</v>
      </c>
      <c r="L1068" t="str">
        <f>VLOOKUP($K1068,Neighborhoods!$A:$C,2,0)</f>
        <v>Brooklyn</v>
      </c>
      <c r="M1068" t="str">
        <f>VLOOKUP($K1068,Neighborhoods!$A:$C,3,0)</f>
        <v>Bushwick</v>
      </c>
      <c r="N1068" t="str">
        <f>INDEX(Neighborhoods!$A:$C, MATCH(Places!$K1068,Neighborhoods!$A:$A,0), MATCH(Places!N$1,Neighborhoods!$A$1:$C$1,0))</f>
        <v>Brooklyn</v>
      </c>
      <c r="O1068" t="str">
        <f>INDEX(Neighborhoods!$A:$C, MATCH(Places!$K1068,Neighborhoods!$A:$A,0), MATCH(Places!O$1,Neighborhoods!$A$1:$C$1,0))</f>
        <v>Bushwick</v>
      </c>
      <c r="P1068" t="s">
        <v>1</v>
      </c>
      <c r="Q1068" t="str">
        <f t="shared" si="64"/>
        <v>Yes</v>
      </c>
      <c r="R1068">
        <v>2</v>
      </c>
      <c r="S1068" t="str">
        <f t="shared" si="65"/>
        <v>Small</v>
      </c>
      <c r="T1068" s="50">
        <v>39</v>
      </c>
      <c r="U1068" s="70">
        <f t="shared" si="66"/>
        <v>0.03</v>
      </c>
      <c r="V1068" s="52">
        <v>4.5</v>
      </c>
      <c r="W1068" s="52" t="str" cm="1">
        <f t="array" ref="W1068">_xlfn.SWITCH(ROUND(V1068,0),5,"Excellent",4,"Good",3,"Ok","Bad")</f>
        <v>Excellent</v>
      </c>
      <c r="X1068">
        <v>6</v>
      </c>
      <c r="Y1068" t="str">
        <f t="shared" si="67"/>
        <v>No</v>
      </c>
      <c r="Z1068" s="68">
        <v>42001</v>
      </c>
      <c r="AA1068" s="68">
        <v>42248</v>
      </c>
      <c r="AB1068">
        <v>364</v>
      </c>
      <c r="AC1068" t="s">
        <v>15615</v>
      </c>
    </row>
    <row r="1069" spans="1:29" x14ac:dyDescent="0.3">
      <c r="A1069" t="s">
        <v>802</v>
      </c>
      <c r="B1069">
        <v>2005</v>
      </c>
      <c r="C1069" t="str">
        <f>VLOOKUP($B1069,Hosts!$A:$M,10,0)</f>
        <v>Within an hour</v>
      </c>
      <c r="D1069" s="70">
        <f>VLOOKUP($B1069,Hosts!$A:$M,11,0)</f>
        <v>1</v>
      </c>
      <c r="E1069" s="70">
        <f>VLOOKUP($B1069,Hosts!$A:$M,12,0)</f>
        <v>0.87</v>
      </c>
      <c r="F1069" t="str">
        <f>VLOOKUP($B1069,Hosts!$A:$M,13,0)</f>
        <v>Yes</v>
      </c>
      <c r="G1069" t="str">
        <f>INDEX(Hosts!$A:$M, MATCH(Places!$B1069,Hosts!$A:$A,0), MATCH(Places!G$1,Hosts!$A$1:$M$1,0))</f>
        <v>Within an hour</v>
      </c>
      <c r="H1069" s="70">
        <f>INDEX(Hosts!$A:$M, MATCH(Places!$B1069,Hosts!$A:$A,0), MATCH(Places!H$1,Hosts!$A$1:$M$1,0))</f>
        <v>1</v>
      </c>
      <c r="I1069" s="70">
        <f>INDEX(Hosts!$A:$M, MATCH(Places!$B1069,Hosts!$A:$A,0), MATCH(Places!I$1,Hosts!$A$1:$M$1,0))</f>
        <v>0.87</v>
      </c>
      <c r="J1069" t="str">
        <f>INDEX(Hosts!$A:$M, MATCH(Places!$B1069,Hosts!$A:$A,0), MATCH(Places!J$1,Hosts!$A$1:$M$1,0))</f>
        <v>Yes</v>
      </c>
      <c r="K1069">
        <v>19</v>
      </c>
      <c r="L1069" t="str">
        <f>VLOOKUP($K1069,Neighborhoods!$A:$C,2,0)</f>
        <v>Manhattan</v>
      </c>
      <c r="M1069" t="str">
        <f>VLOOKUP($K1069,Neighborhoods!$A:$C,3,0)</f>
        <v>Upper East Side</v>
      </c>
      <c r="N1069" t="str">
        <f>INDEX(Neighborhoods!$A:$C, MATCH(Places!$K1069,Neighborhoods!$A:$A,0), MATCH(Places!N$1,Neighborhoods!$A$1:$C$1,0))</f>
        <v>Manhattan</v>
      </c>
      <c r="O1069" t="str">
        <f>INDEX(Neighborhoods!$A:$C, MATCH(Places!$K1069,Neighborhoods!$A:$A,0), MATCH(Places!O$1,Neighborhoods!$A$1:$C$1,0))</f>
        <v>Upper East Side</v>
      </c>
      <c r="P1069" t="s">
        <v>11822</v>
      </c>
      <c r="Q1069" t="str">
        <f t="shared" si="64"/>
        <v>No</v>
      </c>
      <c r="R1069">
        <v>5</v>
      </c>
      <c r="S1069" t="str">
        <f t="shared" si="65"/>
        <v>Medium</v>
      </c>
      <c r="T1069" s="50">
        <v>99</v>
      </c>
      <c r="U1069" s="70">
        <f t="shared" si="66"/>
        <v>0.03</v>
      </c>
      <c r="V1069" s="52">
        <v>4.71</v>
      </c>
      <c r="W1069" s="52" t="str" cm="1">
        <f t="array" ref="W1069">_xlfn.SWITCH(ROUND(V1069,0),5,"Excellent",4,"Good",3,"Ok","Bad")</f>
        <v>Excellent</v>
      </c>
      <c r="X1069">
        <v>7</v>
      </c>
      <c r="Y1069" t="str">
        <f t="shared" si="67"/>
        <v>No</v>
      </c>
      <c r="Z1069" s="68">
        <v>42062</v>
      </c>
      <c r="AA1069" s="68">
        <v>43687</v>
      </c>
      <c r="AB1069">
        <v>240</v>
      </c>
      <c r="AC1069" t="s">
        <v>15615</v>
      </c>
    </row>
    <row r="1070" spans="1:29" x14ac:dyDescent="0.3">
      <c r="A1070" t="s">
        <v>803</v>
      </c>
      <c r="B1070">
        <v>2032</v>
      </c>
      <c r="C1070" t="str">
        <f>VLOOKUP($B1070,Hosts!$A:$M,10,0)</f>
        <v>Within a day</v>
      </c>
      <c r="D1070" s="70">
        <f>VLOOKUP($B1070,Hosts!$A:$M,11,0)</f>
        <v>1</v>
      </c>
      <c r="E1070" s="70">
        <f>VLOOKUP($B1070,Hosts!$A:$M,12,0)</f>
        <v>0.78</v>
      </c>
      <c r="F1070" t="str">
        <f>VLOOKUP($B1070,Hosts!$A:$M,13,0)</f>
        <v>Yes</v>
      </c>
      <c r="G1070" t="str">
        <f>INDEX(Hosts!$A:$M, MATCH(Places!$B1070,Hosts!$A:$A,0), MATCH(Places!G$1,Hosts!$A$1:$M$1,0))</f>
        <v>Within a day</v>
      </c>
      <c r="H1070" s="70">
        <f>INDEX(Hosts!$A:$M, MATCH(Places!$B1070,Hosts!$A:$A,0), MATCH(Places!H$1,Hosts!$A$1:$M$1,0))</f>
        <v>1</v>
      </c>
      <c r="I1070" s="70">
        <f>INDEX(Hosts!$A:$M, MATCH(Places!$B1070,Hosts!$A:$A,0), MATCH(Places!I$1,Hosts!$A$1:$M$1,0))</f>
        <v>0.78</v>
      </c>
      <c r="J1070" t="str">
        <f>INDEX(Hosts!$A:$M, MATCH(Places!$B1070,Hosts!$A:$A,0), MATCH(Places!J$1,Hosts!$A$1:$M$1,0))</f>
        <v>Yes</v>
      </c>
      <c r="K1070">
        <v>8</v>
      </c>
      <c r="L1070" t="str">
        <f>VLOOKUP($K1070,Neighborhoods!$A:$C,2,0)</f>
        <v>Brooklyn</v>
      </c>
      <c r="M1070" t="str">
        <f>VLOOKUP($K1070,Neighborhoods!$A:$C,3,0)</f>
        <v>Bushwick</v>
      </c>
      <c r="N1070" t="str">
        <f>INDEX(Neighborhoods!$A:$C, MATCH(Places!$K1070,Neighborhoods!$A:$A,0), MATCH(Places!N$1,Neighborhoods!$A$1:$C$1,0))</f>
        <v>Brooklyn</v>
      </c>
      <c r="O1070" t="str">
        <f>INDEX(Neighborhoods!$A:$C, MATCH(Places!$K1070,Neighborhoods!$A:$A,0), MATCH(Places!O$1,Neighborhoods!$A$1:$C$1,0))</f>
        <v>Bushwick</v>
      </c>
      <c r="P1070" t="s">
        <v>1</v>
      </c>
      <c r="Q1070" t="str">
        <f t="shared" si="64"/>
        <v>Yes</v>
      </c>
      <c r="R1070">
        <v>2</v>
      </c>
      <c r="S1070" t="str">
        <f t="shared" si="65"/>
        <v>Small</v>
      </c>
      <c r="T1070" s="50">
        <v>55</v>
      </c>
      <c r="U1070" s="70">
        <f t="shared" si="66"/>
        <v>0.03</v>
      </c>
      <c r="V1070" s="52">
        <v>4.75</v>
      </c>
      <c r="W1070" s="52" t="str" cm="1">
        <f t="array" ref="W1070">_xlfn.SWITCH(ROUND(V1070,0),5,"Excellent",4,"Good",3,"Ok","Bad")</f>
        <v>Excellent</v>
      </c>
      <c r="X1070">
        <v>51</v>
      </c>
      <c r="Y1070" t="str">
        <f t="shared" si="67"/>
        <v>No</v>
      </c>
      <c r="Z1070" s="68">
        <v>42143</v>
      </c>
      <c r="AA1070" s="68">
        <v>43876</v>
      </c>
      <c r="AB1070">
        <v>335</v>
      </c>
      <c r="AC1070" t="s">
        <v>15615</v>
      </c>
    </row>
    <row r="1071" spans="1:29" x14ac:dyDescent="0.3">
      <c r="A1071" t="s">
        <v>14268</v>
      </c>
      <c r="B1071">
        <v>2036</v>
      </c>
      <c r="C1071" t="str">
        <f>VLOOKUP($B1071,Hosts!$A:$M,10,0)</f>
        <v>Within an hour</v>
      </c>
      <c r="D1071" s="70">
        <f>VLOOKUP($B1071,Hosts!$A:$M,11,0)</f>
        <v>1</v>
      </c>
      <c r="E1071" s="70">
        <f>VLOOKUP($B1071,Hosts!$A:$M,12,0)</f>
        <v>0.88</v>
      </c>
      <c r="F1071" t="str">
        <f>VLOOKUP($B1071,Hosts!$A:$M,13,0)</f>
        <v>No</v>
      </c>
      <c r="G1071" t="str">
        <f>INDEX(Hosts!$A:$M, MATCH(Places!$B1071,Hosts!$A:$A,0), MATCH(Places!G$1,Hosts!$A$1:$M$1,0))</f>
        <v>Within an hour</v>
      </c>
      <c r="H1071" s="70">
        <f>INDEX(Hosts!$A:$M, MATCH(Places!$B1071,Hosts!$A:$A,0), MATCH(Places!H$1,Hosts!$A$1:$M$1,0))</f>
        <v>1</v>
      </c>
      <c r="I1071" s="70">
        <f>INDEX(Hosts!$A:$M, MATCH(Places!$B1071,Hosts!$A:$A,0), MATCH(Places!I$1,Hosts!$A$1:$M$1,0))</f>
        <v>0.88</v>
      </c>
      <c r="J1071" t="str">
        <f>INDEX(Hosts!$A:$M, MATCH(Places!$B1071,Hosts!$A:$A,0), MATCH(Places!J$1,Hosts!$A$1:$M$1,0))</f>
        <v>No</v>
      </c>
      <c r="K1071">
        <v>26</v>
      </c>
      <c r="L1071" t="str">
        <f>VLOOKUP($K1071,Neighborhoods!$A:$C,2,0)</f>
        <v>Queens</v>
      </c>
      <c r="M1071" t="str">
        <f>VLOOKUP($K1071,Neighborhoods!$A:$C,3,0)</f>
        <v>Sunnyside</v>
      </c>
      <c r="N1071" t="str">
        <f>INDEX(Neighborhoods!$A:$C, MATCH(Places!$K1071,Neighborhoods!$A:$A,0), MATCH(Places!N$1,Neighborhoods!$A$1:$C$1,0))</f>
        <v>Queens</v>
      </c>
      <c r="O1071" t="str">
        <f>INDEX(Neighborhoods!$A:$C, MATCH(Places!$K1071,Neighborhoods!$A:$A,0), MATCH(Places!O$1,Neighborhoods!$A$1:$C$1,0))</f>
        <v>Sunnyside</v>
      </c>
      <c r="P1071" t="s">
        <v>1</v>
      </c>
      <c r="Q1071" t="str">
        <f t="shared" si="64"/>
        <v>Yes</v>
      </c>
      <c r="R1071">
        <v>1</v>
      </c>
      <c r="S1071" t="str">
        <f t="shared" si="65"/>
        <v>Small</v>
      </c>
      <c r="T1071" s="50">
        <v>95</v>
      </c>
      <c r="U1071" s="70">
        <f t="shared" si="66"/>
        <v>0.03</v>
      </c>
      <c r="V1071" s="52">
        <v>4.96</v>
      </c>
      <c r="W1071" s="52" t="str" cm="1">
        <f t="array" ref="W1071">_xlfn.SWITCH(ROUND(V1071,0),5,"Excellent",4,"Good",3,"Ok","Bad")</f>
        <v>Excellent</v>
      </c>
      <c r="X1071">
        <v>25</v>
      </c>
      <c r="Y1071" t="str">
        <f t="shared" si="67"/>
        <v>No</v>
      </c>
      <c r="Z1071" s="68">
        <v>42597</v>
      </c>
      <c r="AA1071" s="68">
        <v>43876</v>
      </c>
      <c r="AB1071">
        <v>240</v>
      </c>
      <c r="AC1071" t="s">
        <v>15615</v>
      </c>
    </row>
    <row r="1072" spans="1:29" x14ac:dyDescent="0.3">
      <c r="A1072" t="s">
        <v>804</v>
      </c>
      <c r="B1072">
        <v>2005</v>
      </c>
      <c r="C1072" t="str">
        <f>VLOOKUP($B1072,Hosts!$A:$M,10,0)</f>
        <v>Within an hour</v>
      </c>
      <c r="D1072" s="70">
        <f>VLOOKUP($B1072,Hosts!$A:$M,11,0)</f>
        <v>1</v>
      </c>
      <c r="E1072" s="70">
        <f>VLOOKUP($B1072,Hosts!$A:$M,12,0)</f>
        <v>0.87</v>
      </c>
      <c r="F1072" t="str">
        <f>VLOOKUP($B1072,Hosts!$A:$M,13,0)</f>
        <v>Yes</v>
      </c>
      <c r="G1072" t="str">
        <f>INDEX(Hosts!$A:$M, MATCH(Places!$B1072,Hosts!$A:$A,0), MATCH(Places!G$1,Hosts!$A$1:$M$1,0))</f>
        <v>Within an hour</v>
      </c>
      <c r="H1072" s="70">
        <f>INDEX(Hosts!$A:$M, MATCH(Places!$B1072,Hosts!$A:$A,0), MATCH(Places!H$1,Hosts!$A$1:$M$1,0))</f>
        <v>1</v>
      </c>
      <c r="I1072" s="70">
        <f>INDEX(Hosts!$A:$M, MATCH(Places!$B1072,Hosts!$A:$A,0), MATCH(Places!I$1,Hosts!$A$1:$M$1,0))</f>
        <v>0.87</v>
      </c>
      <c r="J1072" t="str">
        <f>INDEX(Hosts!$A:$M, MATCH(Places!$B1072,Hosts!$A:$A,0), MATCH(Places!J$1,Hosts!$A$1:$M$1,0))</f>
        <v>Yes</v>
      </c>
      <c r="K1072">
        <v>19</v>
      </c>
      <c r="L1072" t="str">
        <f>VLOOKUP($K1072,Neighborhoods!$A:$C,2,0)</f>
        <v>Manhattan</v>
      </c>
      <c r="M1072" t="str">
        <f>VLOOKUP($K1072,Neighborhoods!$A:$C,3,0)</f>
        <v>Upper East Side</v>
      </c>
      <c r="N1072" t="str">
        <f>INDEX(Neighborhoods!$A:$C, MATCH(Places!$K1072,Neighborhoods!$A:$A,0), MATCH(Places!N$1,Neighborhoods!$A$1:$C$1,0))</f>
        <v>Manhattan</v>
      </c>
      <c r="O1072" t="str">
        <f>INDEX(Neighborhoods!$A:$C, MATCH(Places!$K1072,Neighborhoods!$A:$A,0), MATCH(Places!O$1,Neighborhoods!$A$1:$C$1,0))</f>
        <v>Upper East Side</v>
      </c>
      <c r="P1072" t="s">
        <v>11822</v>
      </c>
      <c r="Q1072" t="str">
        <f t="shared" si="64"/>
        <v>No</v>
      </c>
      <c r="R1072">
        <v>4</v>
      </c>
      <c r="S1072" t="str">
        <f t="shared" si="65"/>
        <v>Medium</v>
      </c>
      <c r="T1072" s="50">
        <v>99</v>
      </c>
      <c r="U1072" s="70">
        <f t="shared" si="66"/>
        <v>0.03</v>
      </c>
      <c r="V1072" s="52">
        <v>4.75</v>
      </c>
      <c r="W1072" s="52" t="str" cm="1">
        <f t="array" ref="W1072">_xlfn.SWITCH(ROUND(V1072,0),5,"Excellent",4,"Good",3,"Ok","Bad")</f>
        <v>Excellent</v>
      </c>
      <c r="X1072">
        <v>8</v>
      </c>
      <c r="Y1072" t="str">
        <f t="shared" si="67"/>
        <v>No</v>
      </c>
      <c r="Z1072" s="68">
        <v>42451</v>
      </c>
      <c r="AA1072" s="68">
        <v>43910</v>
      </c>
      <c r="AB1072">
        <v>347</v>
      </c>
      <c r="AC1072" t="s">
        <v>15615</v>
      </c>
    </row>
    <row r="1073" spans="1:29" x14ac:dyDescent="0.3">
      <c r="A1073" t="s">
        <v>15171</v>
      </c>
      <c r="B1073">
        <v>1633</v>
      </c>
      <c r="C1073" t="str">
        <f>VLOOKUP($B1073,Hosts!$A:$M,10,0)</f>
        <v>Within a few hours</v>
      </c>
      <c r="D1073" s="70">
        <f>VLOOKUP($B1073,Hosts!$A:$M,11,0)</f>
        <v>0.9</v>
      </c>
      <c r="E1073" s="70">
        <f>VLOOKUP($B1073,Hosts!$A:$M,12,0)</f>
        <v>0.97</v>
      </c>
      <c r="F1073" t="str">
        <f>VLOOKUP($B1073,Hosts!$A:$M,13,0)</f>
        <v>No</v>
      </c>
      <c r="G1073" t="str">
        <f>INDEX(Hosts!$A:$M, MATCH(Places!$B1073,Hosts!$A:$A,0), MATCH(Places!G$1,Hosts!$A$1:$M$1,0))</f>
        <v>Within a few hours</v>
      </c>
      <c r="H1073" s="70">
        <f>INDEX(Hosts!$A:$M, MATCH(Places!$B1073,Hosts!$A:$A,0), MATCH(Places!H$1,Hosts!$A$1:$M$1,0))</f>
        <v>0.9</v>
      </c>
      <c r="I1073" s="70">
        <f>INDEX(Hosts!$A:$M, MATCH(Places!$B1073,Hosts!$A:$A,0), MATCH(Places!I$1,Hosts!$A$1:$M$1,0))</f>
        <v>0.97</v>
      </c>
      <c r="J1073" t="str">
        <f>INDEX(Hosts!$A:$M, MATCH(Places!$B1073,Hosts!$A:$A,0), MATCH(Places!J$1,Hosts!$A$1:$M$1,0))</f>
        <v>No</v>
      </c>
      <c r="K1073">
        <v>16</v>
      </c>
      <c r="L1073" t="str">
        <f>VLOOKUP($K1073,Neighborhoods!$A:$C,2,0)</f>
        <v>Manhattan</v>
      </c>
      <c r="M1073" t="str">
        <f>VLOOKUP($K1073,Neighborhoods!$A:$C,3,0)</f>
        <v>Harlem</v>
      </c>
      <c r="N1073" t="str">
        <f>INDEX(Neighborhoods!$A:$C, MATCH(Places!$K1073,Neighborhoods!$A:$A,0), MATCH(Places!N$1,Neighborhoods!$A$1:$C$1,0))</f>
        <v>Manhattan</v>
      </c>
      <c r="O1073" t="str">
        <f>INDEX(Neighborhoods!$A:$C, MATCH(Places!$K1073,Neighborhoods!$A:$A,0), MATCH(Places!O$1,Neighborhoods!$A$1:$C$1,0))</f>
        <v>Harlem</v>
      </c>
      <c r="P1073" t="s">
        <v>11822</v>
      </c>
      <c r="Q1073" t="str">
        <f t="shared" si="64"/>
        <v>No</v>
      </c>
      <c r="R1073">
        <v>3</v>
      </c>
      <c r="S1073" t="str">
        <f t="shared" si="65"/>
        <v>Medium</v>
      </c>
      <c r="T1073" s="50">
        <v>95</v>
      </c>
      <c r="U1073" s="70">
        <f t="shared" si="66"/>
        <v>0.03</v>
      </c>
      <c r="V1073" s="52">
        <v>4.82</v>
      </c>
      <c r="W1073" s="52" t="str" cm="1">
        <f t="array" ref="W1073">_xlfn.SWITCH(ROUND(V1073,0),5,"Excellent",4,"Good",3,"Ok","Bad")</f>
        <v>Excellent</v>
      </c>
      <c r="X1073">
        <v>146</v>
      </c>
      <c r="Y1073" t="str">
        <f t="shared" si="67"/>
        <v>Yes</v>
      </c>
      <c r="Z1073" s="68">
        <v>41986</v>
      </c>
      <c r="AA1073" s="68">
        <v>44019</v>
      </c>
      <c r="AB1073">
        <v>294</v>
      </c>
      <c r="AC1073" t="s">
        <v>15616</v>
      </c>
    </row>
    <row r="1074" spans="1:29" x14ac:dyDescent="0.3">
      <c r="A1074" t="s">
        <v>805</v>
      </c>
      <c r="B1074">
        <v>2023</v>
      </c>
      <c r="C1074" t="str">
        <f>VLOOKUP($B1074,Hosts!$A:$M,10,0)</f>
        <v>Within an hour</v>
      </c>
      <c r="D1074" s="70">
        <f>VLOOKUP($B1074,Hosts!$A:$M,11,0)</f>
        <v>1</v>
      </c>
      <c r="E1074" s="70">
        <f>VLOOKUP($B1074,Hosts!$A:$M,12,0)</f>
        <v>1</v>
      </c>
      <c r="F1074" t="str">
        <f>VLOOKUP($B1074,Hosts!$A:$M,13,0)</f>
        <v>Yes</v>
      </c>
      <c r="G1074" t="str">
        <f>INDEX(Hosts!$A:$M, MATCH(Places!$B1074,Hosts!$A:$A,0), MATCH(Places!G$1,Hosts!$A$1:$M$1,0))</f>
        <v>Within an hour</v>
      </c>
      <c r="H1074" s="70">
        <f>INDEX(Hosts!$A:$M, MATCH(Places!$B1074,Hosts!$A:$A,0), MATCH(Places!H$1,Hosts!$A$1:$M$1,0))</f>
        <v>1</v>
      </c>
      <c r="I1074" s="70">
        <f>INDEX(Hosts!$A:$M, MATCH(Places!$B1074,Hosts!$A:$A,0), MATCH(Places!I$1,Hosts!$A$1:$M$1,0))</f>
        <v>1</v>
      </c>
      <c r="J1074" t="str">
        <f>INDEX(Hosts!$A:$M, MATCH(Places!$B1074,Hosts!$A:$A,0), MATCH(Places!J$1,Hosts!$A$1:$M$1,0))</f>
        <v>Yes</v>
      </c>
      <c r="K1074">
        <v>24</v>
      </c>
      <c r="L1074" t="str">
        <f>VLOOKUP($K1074,Neighborhoods!$A:$C,2,0)</f>
        <v>Queens</v>
      </c>
      <c r="M1074" t="str">
        <f>VLOOKUP($K1074,Neighborhoods!$A:$C,3,0)</f>
        <v>Long Island City</v>
      </c>
      <c r="N1074" t="str">
        <f>INDEX(Neighborhoods!$A:$C, MATCH(Places!$K1074,Neighborhoods!$A:$A,0), MATCH(Places!N$1,Neighborhoods!$A$1:$C$1,0))</f>
        <v>Queens</v>
      </c>
      <c r="O1074" t="str">
        <f>INDEX(Neighborhoods!$A:$C, MATCH(Places!$K1074,Neighborhoods!$A:$A,0), MATCH(Places!O$1,Neighborhoods!$A$1:$C$1,0))</f>
        <v>Long Island City</v>
      </c>
      <c r="P1074" t="s">
        <v>11822</v>
      </c>
      <c r="Q1074" t="str">
        <f t="shared" si="64"/>
        <v>No</v>
      </c>
      <c r="R1074">
        <v>4</v>
      </c>
      <c r="S1074" t="str">
        <f t="shared" si="65"/>
        <v>Medium</v>
      </c>
      <c r="T1074" s="50">
        <v>150</v>
      </c>
      <c r="U1074" s="70">
        <f t="shared" si="66"/>
        <v>0.03</v>
      </c>
      <c r="V1074" s="52">
        <v>4.8499999999999996</v>
      </c>
      <c r="W1074" s="52" t="str" cm="1">
        <f t="array" ref="W1074">_xlfn.SWITCH(ROUND(V1074,0),5,"Excellent",4,"Good",3,"Ok","Bad")</f>
        <v>Excellent</v>
      </c>
      <c r="X1074">
        <v>97</v>
      </c>
      <c r="Y1074" t="str">
        <f t="shared" si="67"/>
        <v>No</v>
      </c>
      <c r="Z1074" s="68">
        <v>42248</v>
      </c>
      <c r="AA1074" s="68">
        <v>43903</v>
      </c>
      <c r="AB1074">
        <v>343</v>
      </c>
      <c r="AC1074" t="s">
        <v>15616</v>
      </c>
    </row>
    <row r="1075" spans="1:29" x14ac:dyDescent="0.3">
      <c r="A1075" t="s">
        <v>806</v>
      </c>
      <c r="B1075">
        <v>2037</v>
      </c>
      <c r="C1075" t="str">
        <f>VLOOKUP($B1075,Hosts!$A:$M,10,0)</f>
        <v>Within a few hours</v>
      </c>
      <c r="D1075" s="70">
        <f>VLOOKUP($B1075,Hosts!$A:$M,11,0)</f>
        <v>1</v>
      </c>
      <c r="E1075" s="70">
        <f>VLOOKUP($B1075,Hosts!$A:$M,12,0)</f>
        <v>0.57999999999999996</v>
      </c>
      <c r="F1075" t="str">
        <f>VLOOKUP($B1075,Hosts!$A:$M,13,0)</f>
        <v>Yes</v>
      </c>
      <c r="G1075" t="str">
        <f>INDEX(Hosts!$A:$M, MATCH(Places!$B1075,Hosts!$A:$A,0), MATCH(Places!G$1,Hosts!$A$1:$M$1,0))</f>
        <v>Within a few hours</v>
      </c>
      <c r="H1075" s="70">
        <f>INDEX(Hosts!$A:$M, MATCH(Places!$B1075,Hosts!$A:$A,0), MATCH(Places!H$1,Hosts!$A$1:$M$1,0))</f>
        <v>1</v>
      </c>
      <c r="I1075" s="70">
        <f>INDEX(Hosts!$A:$M, MATCH(Places!$B1075,Hosts!$A:$A,0), MATCH(Places!I$1,Hosts!$A$1:$M$1,0))</f>
        <v>0.57999999999999996</v>
      </c>
      <c r="J1075" t="str">
        <f>INDEX(Hosts!$A:$M, MATCH(Places!$B1075,Hosts!$A:$A,0), MATCH(Places!J$1,Hosts!$A$1:$M$1,0))</f>
        <v>Yes</v>
      </c>
      <c r="K1075">
        <v>16</v>
      </c>
      <c r="L1075" t="str">
        <f>VLOOKUP($K1075,Neighborhoods!$A:$C,2,0)</f>
        <v>Manhattan</v>
      </c>
      <c r="M1075" t="str">
        <f>VLOOKUP($K1075,Neighborhoods!$A:$C,3,0)</f>
        <v>Harlem</v>
      </c>
      <c r="N1075" t="str">
        <f>INDEX(Neighborhoods!$A:$C, MATCH(Places!$K1075,Neighborhoods!$A:$A,0), MATCH(Places!N$1,Neighborhoods!$A$1:$C$1,0))</f>
        <v>Manhattan</v>
      </c>
      <c r="O1075" t="str">
        <f>INDEX(Neighborhoods!$A:$C, MATCH(Places!$K1075,Neighborhoods!$A:$A,0), MATCH(Places!O$1,Neighborhoods!$A$1:$C$1,0))</f>
        <v>Harlem</v>
      </c>
      <c r="P1075" t="s">
        <v>11822</v>
      </c>
      <c r="Q1075" t="str">
        <f t="shared" si="64"/>
        <v>No</v>
      </c>
      <c r="R1075">
        <v>4</v>
      </c>
      <c r="S1075" t="str">
        <f t="shared" si="65"/>
        <v>Medium</v>
      </c>
      <c r="T1075" s="50">
        <v>125</v>
      </c>
      <c r="U1075" s="70">
        <f t="shared" si="66"/>
        <v>0.03</v>
      </c>
      <c r="V1075" s="52">
        <v>4.91</v>
      </c>
      <c r="W1075" s="52" t="str" cm="1">
        <f t="array" ref="W1075">_xlfn.SWITCH(ROUND(V1075,0),5,"Excellent",4,"Good",3,"Ok","Bad")</f>
        <v>Excellent</v>
      </c>
      <c r="X1075">
        <v>160</v>
      </c>
      <c r="Y1075" t="str">
        <f t="shared" si="67"/>
        <v>Yes</v>
      </c>
      <c r="Z1075" s="68">
        <v>41987</v>
      </c>
      <c r="AA1075" s="68">
        <v>44016</v>
      </c>
      <c r="AB1075">
        <v>346</v>
      </c>
      <c r="AC1075" t="s">
        <v>15615</v>
      </c>
    </row>
    <row r="1076" spans="1:29" x14ac:dyDescent="0.3">
      <c r="A1076" t="s">
        <v>807</v>
      </c>
      <c r="B1076">
        <v>1840</v>
      </c>
      <c r="C1076" t="str">
        <f>VLOOKUP($B1076,Hosts!$A:$M,10,0)</f>
        <v>Within an hour</v>
      </c>
      <c r="D1076" s="70">
        <f>VLOOKUP($B1076,Hosts!$A:$M,11,0)</f>
        <v>0.9</v>
      </c>
      <c r="E1076" s="70">
        <f>VLOOKUP($B1076,Hosts!$A:$M,12,0)</f>
        <v>0.93</v>
      </c>
      <c r="F1076" t="str">
        <f>VLOOKUP($B1076,Hosts!$A:$M,13,0)</f>
        <v>Yes</v>
      </c>
      <c r="G1076" t="str">
        <f>INDEX(Hosts!$A:$M, MATCH(Places!$B1076,Hosts!$A:$A,0), MATCH(Places!G$1,Hosts!$A$1:$M$1,0))</f>
        <v>Within an hour</v>
      </c>
      <c r="H1076" s="70">
        <f>INDEX(Hosts!$A:$M, MATCH(Places!$B1076,Hosts!$A:$A,0), MATCH(Places!H$1,Hosts!$A$1:$M$1,0))</f>
        <v>0.9</v>
      </c>
      <c r="I1076" s="70">
        <f>INDEX(Hosts!$A:$M, MATCH(Places!$B1076,Hosts!$A:$A,0), MATCH(Places!I$1,Hosts!$A$1:$M$1,0))</f>
        <v>0.93</v>
      </c>
      <c r="J1076" t="str">
        <f>INDEX(Hosts!$A:$M, MATCH(Places!$B1076,Hosts!$A:$A,0), MATCH(Places!J$1,Hosts!$A$1:$M$1,0))</f>
        <v>Yes</v>
      </c>
      <c r="K1076">
        <v>13</v>
      </c>
      <c r="L1076" t="str">
        <f>VLOOKUP($K1076,Neighborhoods!$A:$C,2,0)</f>
        <v>Manhattan</v>
      </c>
      <c r="M1076" t="str">
        <f>VLOOKUP($K1076,Neighborhoods!$A:$C,3,0)</f>
        <v>Chelsea</v>
      </c>
      <c r="N1076" t="str">
        <f>INDEX(Neighborhoods!$A:$C, MATCH(Places!$K1076,Neighborhoods!$A:$A,0), MATCH(Places!N$1,Neighborhoods!$A$1:$C$1,0))</f>
        <v>Manhattan</v>
      </c>
      <c r="O1076" t="str">
        <f>INDEX(Neighborhoods!$A:$C, MATCH(Places!$K1076,Neighborhoods!$A:$A,0), MATCH(Places!O$1,Neighborhoods!$A$1:$C$1,0))</f>
        <v>Chelsea</v>
      </c>
      <c r="P1076" t="s">
        <v>11822</v>
      </c>
      <c r="Q1076" t="str">
        <f t="shared" si="64"/>
        <v>No</v>
      </c>
      <c r="R1076">
        <v>4</v>
      </c>
      <c r="S1076" t="str">
        <f t="shared" si="65"/>
        <v>Medium</v>
      </c>
      <c r="T1076" s="50">
        <v>850</v>
      </c>
      <c r="U1076" s="70">
        <f t="shared" si="66"/>
        <v>0.05</v>
      </c>
      <c r="V1076" s="52">
        <v>4.5</v>
      </c>
      <c r="W1076" s="52" t="str" cm="1">
        <f t="array" ref="W1076">_xlfn.SWITCH(ROUND(V1076,0),5,"Excellent",4,"Good",3,"Ok","Bad")</f>
        <v>Excellent</v>
      </c>
      <c r="X1076">
        <v>103</v>
      </c>
      <c r="Y1076" t="str">
        <f t="shared" si="67"/>
        <v>No</v>
      </c>
      <c r="Z1076" s="68">
        <v>41981</v>
      </c>
      <c r="AA1076" s="68">
        <v>44045</v>
      </c>
      <c r="AB1076">
        <v>365</v>
      </c>
      <c r="AC1076" t="s">
        <v>15615</v>
      </c>
    </row>
    <row r="1077" spans="1:29" x14ac:dyDescent="0.3">
      <c r="A1077" t="s">
        <v>14035</v>
      </c>
      <c r="B1077">
        <v>195</v>
      </c>
      <c r="C1077" t="str">
        <f>VLOOKUP($B1077,Hosts!$A:$M,10,0)</f>
        <v>Within a few hours</v>
      </c>
      <c r="D1077" s="70">
        <f>VLOOKUP($B1077,Hosts!$A:$M,11,0)</f>
        <v>1</v>
      </c>
      <c r="E1077" s="70">
        <f>VLOOKUP($B1077,Hosts!$A:$M,12,0)</f>
        <v>1</v>
      </c>
      <c r="F1077" t="str">
        <f>VLOOKUP($B1077,Hosts!$A:$M,13,0)</f>
        <v>No</v>
      </c>
      <c r="G1077" t="str">
        <f>INDEX(Hosts!$A:$M, MATCH(Places!$B1077,Hosts!$A:$A,0), MATCH(Places!G$1,Hosts!$A$1:$M$1,0))</f>
        <v>Within a few hours</v>
      </c>
      <c r="H1077" s="70">
        <f>INDEX(Hosts!$A:$M, MATCH(Places!$B1077,Hosts!$A:$A,0), MATCH(Places!H$1,Hosts!$A$1:$M$1,0))</f>
        <v>1</v>
      </c>
      <c r="I1077" s="70">
        <f>INDEX(Hosts!$A:$M, MATCH(Places!$B1077,Hosts!$A:$A,0), MATCH(Places!I$1,Hosts!$A$1:$M$1,0))</f>
        <v>1</v>
      </c>
      <c r="J1077" t="str">
        <f>INDEX(Hosts!$A:$M, MATCH(Places!$B1077,Hosts!$A:$A,0), MATCH(Places!J$1,Hosts!$A$1:$M$1,0))</f>
        <v>No</v>
      </c>
      <c r="K1077">
        <v>12</v>
      </c>
      <c r="L1077" t="str">
        <f>VLOOKUP($K1077,Neighborhoods!$A:$C,2,0)</f>
        <v>Brooklyn</v>
      </c>
      <c r="M1077" t="str">
        <f>VLOOKUP($K1077,Neighborhoods!$A:$C,3,0)</f>
        <v>Williamsburg</v>
      </c>
      <c r="N1077" t="str">
        <f>INDEX(Neighborhoods!$A:$C, MATCH(Places!$K1077,Neighborhoods!$A:$A,0), MATCH(Places!N$1,Neighborhoods!$A$1:$C$1,0))</f>
        <v>Brooklyn</v>
      </c>
      <c r="O1077" t="str">
        <f>INDEX(Neighborhoods!$A:$C, MATCH(Places!$K1077,Neighborhoods!$A:$A,0), MATCH(Places!O$1,Neighborhoods!$A$1:$C$1,0))</f>
        <v>Williamsburg</v>
      </c>
      <c r="P1077" t="s">
        <v>11822</v>
      </c>
      <c r="Q1077" t="str">
        <f t="shared" si="64"/>
        <v>No</v>
      </c>
      <c r="R1077">
        <v>2</v>
      </c>
      <c r="S1077" t="str">
        <f t="shared" si="65"/>
        <v>Small</v>
      </c>
      <c r="T1077" s="50">
        <v>108</v>
      </c>
      <c r="U1077" s="70">
        <f t="shared" si="66"/>
        <v>0.03</v>
      </c>
      <c r="V1077" s="52">
        <v>4.45</v>
      </c>
      <c r="W1077" s="52" t="str" cm="1">
        <f t="array" ref="W1077">_xlfn.SWITCH(ROUND(V1077,0),5,"Excellent",4,"Good",3,"Ok","Bad")</f>
        <v>Good</v>
      </c>
      <c r="X1077">
        <v>11</v>
      </c>
      <c r="Y1077" t="str">
        <f t="shared" si="67"/>
        <v>No</v>
      </c>
      <c r="Z1077" s="68">
        <v>42446</v>
      </c>
      <c r="AA1077" s="68">
        <v>43957</v>
      </c>
      <c r="AB1077">
        <v>0</v>
      </c>
      <c r="AC1077" t="s">
        <v>15616</v>
      </c>
    </row>
    <row r="1078" spans="1:29" x14ac:dyDescent="0.3">
      <c r="A1078" t="s">
        <v>808</v>
      </c>
      <c r="B1078">
        <v>1490</v>
      </c>
      <c r="C1078" t="str">
        <f>VLOOKUP($B1078,Hosts!$A:$M,10,0)</f>
        <v>Within a day</v>
      </c>
      <c r="D1078" s="70">
        <f>VLOOKUP($B1078,Hosts!$A:$M,11,0)</f>
        <v>0.8</v>
      </c>
      <c r="E1078" s="70">
        <f>VLOOKUP($B1078,Hosts!$A:$M,12,0)</f>
        <v>0.28999999999999998</v>
      </c>
      <c r="F1078" t="str">
        <f>VLOOKUP($B1078,Hosts!$A:$M,13,0)</f>
        <v>No</v>
      </c>
      <c r="G1078" t="str">
        <f>INDEX(Hosts!$A:$M, MATCH(Places!$B1078,Hosts!$A:$A,0), MATCH(Places!G$1,Hosts!$A$1:$M$1,0))</f>
        <v>Within a day</v>
      </c>
      <c r="H1078" s="70">
        <f>INDEX(Hosts!$A:$M, MATCH(Places!$B1078,Hosts!$A:$A,0), MATCH(Places!H$1,Hosts!$A$1:$M$1,0))</f>
        <v>0.8</v>
      </c>
      <c r="I1078" s="70">
        <f>INDEX(Hosts!$A:$M, MATCH(Places!$B1078,Hosts!$A:$A,0), MATCH(Places!I$1,Hosts!$A$1:$M$1,0))</f>
        <v>0.28999999999999998</v>
      </c>
      <c r="J1078" t="str">
        <f>INDEX(Hosts!$A:$M, MATCH(Places!$B1078,Hosts!$A:$A,0), MATCH(Places!J$1,Hosts!$A$1:$M$1,0))</f>
        <v>No</v>
      </c>
      <c r="K1078">
        <v>18</v>
      </c>
      <c r="L1078" t="str">
        <f>VLOOKUP($K1078,Neighborhoods!$A:$C,2,0)</f>
        <v>Manhattan</v>
      </c>
      <c r="M1078" t="str">
        <f>VLOOKUP($K1078,Neighborhoods!$A:$C,3,0)</f>
        <v>Midtown</v>
      </c>
      <c r="N1078" t="str">
        <f>INDEX(Neighborhoods!$A:$C, MATCH(Places!$K1078,Neighborhoods!$A:$A,0), MATCH(Places!N$1,Neighborhoods!$A$1:$C$1,0))</f>
        <v>Manhattan</v>
      </c>
      <c r="O1078" t="str">
        <f>INDEX(Neighborhoods!$A:$C, MATCH(Places!$K1078,Neighborhoods!$A:$A,0), MATCH(Places!O$1,Neighborhoods!$A$1:$C$1,0))</f>
        <v>Midtown</v>
      </c>
      <c r="P1078" t="s">
        <v>11822</v>
      </c>
      <c r="Q1078" t="str">
        <f t="shared" si="64"/>
        <v>No</v>
      </c>
      <c r="R1078">
        <v>4</v>
      </c>
      <c r="S1078" t="str">
        <f t="shared" si="65"/>
        <v>Medium</v>
      </c>
      <c r="T1078" s="50">
        <v>130</v>
      </c>
      <c r="U1078" s="70">
        <f t="shared" si="66"/>
        <v>0.03</v>
      </c>
      <c r="V1078" s="52">
        <v>5</v>
      </c>
      <c r="W1078" s="52" t="str" cm="1">
        <f t="array" ref="W1078">_xlfn.SWITCH(ROUND(V1078,0),5,"Excellent",4,"Good",3,"Ok","Bad")</f>
        <v>Excellent</v>
      </c>
      <c r="X1078">
        <v>3</v>
      </c>
      <c r="Y1078" t="str">
        <f t="shared" si="67"/>
        <v>No</v>
      </c>
      <c r="Z1078" s="68">
        <v>42568</v>
      </c>
      <c r="AA1078" s="68">
        <v>43562</v>
      </c>
      <c r="AB1078">
        <v>0</v>
      </c>
      <c r="AC1078" t="s">
        <v>15615</v>
      </c>
    </row>
    <row r="1079" spans="1:29" x14ac:dyDescent="0.3">
      <c r="A1079" t="s">
        <v>13337</v>
      </c>
      <c r="B1079">
        <v>2039</v>
      </c>
      <c r="C1079" t="str">
        <f>VLOOKUP($B1079,Hosts!$A:$M,10,0)</f>
        <v>Within an hour</v>
      </c>
      <c r="D1079" s="70">
        <f>VLOOKUP($B1079,Hosts!$A:$M,11,0)</f>
        <v>1</v>
      </c>
      <c r="E1079" s="70">
        <f>VLOOKUP($B1079,Hosts!$A:$M,12,0)</f>
        <v>0.56999999999999995</v>
      </c>
      <c r="F1079" t="str">
        <f>VLOOKUP($B1079,Hosts!$A:$M,13,0)</f>
        <v>Yes</v>
      </c>
      <c r="G1079" t="str">
        <f>INDEX(Hosts!$A:$M, MATCH(Places!$B1079,Hosts!$A:$A,0), MATCH(Places!G$1,Hosts!$A$1:$M$1,0))</f>
        <v>Within an hour</v>
      </c>
      <c r="H1079" s="70">
        <f>INDEX(Hosts!$A:$M, MATCH(Places!$B1079,Hosts!$A:$A,0), MATCH(Places!H$1,Hosts!$A$1:$M$1,0))</f>
        <v>1</v>
      </c>
      <c r="I1079" s="70">
        <f>INDEX(Hosts!$A:$M, MATCH(Places!$B1079,Hosts!$A:$A,0), MATCH(Places!I$1,Hosts!$A$1:$M$1,0))</f>
        <v>0.56999999999999995</v>
      </c>
      <c r="J1079" t="str">
        <f>INDEX(Hosts!$A:$M, MATCH(Places!$B1079,Hosts!$A:$A,0), MATCH(Places!J$1,Hosts!$A$1:$M$1,0))</f>
        <v>Yes</v>
      </c>
      <c r="K1079">
        <v>21</v>
      </c>
      <c r="L1079" t="str">
        <f>VLOOKUP($K1079,Neighborhoods!$A:$C,2,0)</f>
        <v>Queens</v>
      </c>
      <c r="M1079" t="str">
        <f>VLOOKUP($K1079,Neighborhoods!$A:$C,3,0)</f>
        <v>Astoria</v>
      </c>
      <c r="N1079" t="str">
        <f>INDEX(Neighborhoods!$A:$C, MATCH(Places!$K1079,Neighborhoods!$A:$A,0), MATCH(Places!N$1,Neighborhoods!$A$1:$C$1,0))</f>
        <v>Queens</v>
      </c>
      <c r="O1079" t="str">
        <f>INDEX(Neighborhoods!$A:$C, MATCH(Places!$K1079,Neighborhoods!$A:$A,0), MATCH(Places!O$1,Neighborhoods!$A$1:$C$1,0))</f>
        <v>Astoria</v>
      </c>
      <c r="P1079" t="s">
        <v>11822</v>
      </c>
      <c r="Q1079" t="str">
        <f t="shared" si="64"/>
        <v>No</v>
      </c>
      <c r="R1079">
        <v>4</v>
      </c>
      <c r="S1079" t="str">
        <f t="shared" si="65"/>
        <v>Medium</v>
      </c>
      <c r="T1079" s="50">
        <v>75</v>
      </c>
      <c r="U1079" s="70">
        <f t="shared" si="66"/>
        <v>0.03</v>
      </c>
      <c r="V1079" s="52">
        <v>4.9000000000000004</v>
      </c>
      <c r="W1079" s="52" t="str" cm="1">
        <f t="array" ref="W1079">_xlfn.SWITCH(ROUND(V1079,0),5,"Excellent",4,"Good",3,"Ok","Bad")</f>
        <v>Excellent</v>
      </c>
      <c r="X1079">
        <v>84</v>
      </c>
      <c r="Y1079" t="str">
        <f t="shared" si="67"/>
        <v>No</v>
      </c>
      <c r="Z1079" s="68">
        <v>41997</v>
      </c>
      <c r="AA1079" s="68">
        <v>43905</v>
      </c>
      <c r="AB1079">
        <v>343</v>
      </c>
      <c r="AC1079" t="s">
        <v>15615</v>
      </c>
    </row>
    <row r="1080" spans="1:29" x14ac:dyDescent="0.3">
      <c r="A1080" t="s">
        <v>13549</v>
      </c>
      <c r="B1080">
        <v>1243</v>
      </c>
      <c r="C1080" t="str">
        <f>VLOOKUP($B1080,Hosts!$A:$M,10,0)</f>
        <v>Within a few hours</v>
      </c>
      <c r="D1080" s="70">
        <f>VLOOKUP($B1080,Hosts!$A:$M,11,0)</f>
        <v>1</v>
      </c>
      <c r="E1080" s="70">
        <f>VLOOKUP($B1080,Hosts!$A:$M,12,0)</f>
        <v>1</v>
      </c>
      <c r="F1080" t="str">
        <f>VLOOKUP($B1080,Hosts!$A:$M,13,0)</f>
        <v>Yes</v>
      </c>
      <c r="G1080" t="str">
        <f>INDEX(Hosts!$A:$M, MATCH(Places!$B1080,Hosts!$A:$A,0), MATCH(Places!G$1,Hosts!$A$1:$M$1,0))</f>
        <v>Within a few hours</v>
      </c>
      <c r="H1080" s="70">
        <f>INDEX(Hosts!$A:$M, MATCH(Places!$B1080,Hosts!$A:$A,0), MATCH(Places!H$1,Hosts!$A$1:$M$1,0))</f>
        <v>1</v>
      </c>
      <c r="I1080" s="70">
        <f>INDEX(Hosts!$A:$M, MATCH(Places!$B1080,Hosts!$A:$A,0), MATCH(Places!I$1,Hosts!$A$1:$M$1,0))</f>
        <v>1</v>
      </c>
      <c r="J1080" t="str">
        <f>INDEX(Hosts!$A:$M, MATCH(Places!$B1080,Hosts!$A:$A,0), MATCH(Places!J$1,Hosts!$A$1:$M$1,0))</f>
        <v>Yes</v>
      </c>
      <c r="K1080">
        <v>14</v>
      </c>
      <c r="L1080" t="str">
        <f>VLOOKUP($K1080,Neighborhoods!$A:$C,2,0)</f>
        <v>Manhattan</v>
      </c>
      <c r="M1080" t="str">
        <f>VLOOKUP($K1080,Neighborhoods!$A:$C,3,0)</f>
        <v>East Harlem</v>
      </c>
      <c r="N1080" t="str">
        <f>INDEX(Neighborhoods!$A:$C, MATCH(Places!$K1080,Neighborhoods!$A:$A,0), MATCH(Places!N$1,Neighborhoods!$A$1:$C$1,0))</f>
        <v>Manhattan</v>
      </c>
      <c r="O1080" t="str">
        <f>INDEX(Neighborhoods!$A:$C, MATCH(Places!$K1080,Neighborhoods!$A:$A,0), MATCH(Places!O$1,Neighborhoods!$A$1:$C$1,0))</f>
        <v>East Harlem</v>
      </c>
      <c r="P1080" t="s">
        <v>1</v>
      </c>
      <c r="Q1080" t="str">
        <f t="shared" si="64"/>
        <v>Yes</v>
      </c>
      <c r="R1080">
        <v>2</v>
      </c>
      <c r="S1080" t="str">
        <f t="shared" si="65"/>
        <v>Small</v>
      </c>
      <c r="T1080" s="50">
        <v>49</v>
      </c>
      <c r="U1080" s="70">
        <f t="shared" si="66"/>
        <v>0.03</v>
      </c>
      <c r="V1080" s="52">
        <v>4.66</v>
      </c>
      <c r="W1080" s="52" t="str" cm="1">
        <f t="array" ref="W1080">_xlfn.SWITCH(ROUND(V1080,0),5,"Excellent",4,"Good",3,"Ok","Bad")</f>
        <v>Excellent</v>
      </c>
      <c r="X1080">
        <v>29</v>
      </c>
      <c r="Y1080" t="str">
        <f t="shared" si="67"/>
        <v>No</v>
      </c>
      <c r="Z1080" s="68">
        <v>42036</v>
      </c>
      <c r="AA1080" s="68">
        <v>43833</v>
      </c>
      <c r="AB1080">
        <v>180</v>
      </c>
      <c r="AC1080" t="s">
        <v>15616</v>
      </c>
    </row>
    <row r="1081" spans="1:29" x14ac:dyDescent="0.3">
      <c r="A1081" t="s">
        <v>809</v>
      </c>
      <c r="B1081">
        <v>2041</v>
      </c>
      <c r="C1081" t="str">
        <f>VLOOKUP($B1081,Hosts!$A:$M,10,0)</f>
        <v>Within an hour</v>
      </c>
      <c r="D1081" s="70">
        <f>VLOOKUP($B1081,Hosts!$A:$M,11,0)</f>
        <v>1</v>
      </c>
      <c r="E1081" s="70">
        <f>VLOOKUP($B1081,Hosts!$A:$M,12,0)</f>
        <v>1</v>
      </c>
      <c r="F1081" t="str">
        <f>VLOOKUP($B1081,Hosts!$A:$M,13,0)</f>
        <v>No</v>
      </c>
      <c r="G1081" t="str">
        <f>INDEX(Hosts!$A:$M, MATCH(Places!$B1081,Hosts!$A:$A,0), MATCH(Places!G$1,Hosts!$A$1:$M$1,0))</f>
        <v>Within an hour</v>
      </c>
      <c r="H1081" s="70">
        <f>INDEX(Hosts!$A:$M, MATCH(Places!$B1081,Hosts!$A:$A,0), MATCH(Places!H$1,Hosts!$A$1:$M$1,0))</f>
        <v>1</v>
      </c>
      <c r="I1081" s="70">
        <f>INDEX(Hosts!$A:$M, MATCH(Places!$B1081,Hosts!$A:$A,0), MATCH(Places!I$1,Hosts!$A$1:$M$1,0))</f>
        <v>1</v>
      </c>
      <c r="J1081" t="str">
        <f>INDEX(Hosts!$A:$M, MATCH(Places!$B1081,Hosts!$A:$A,0), MATCH(Places!J$1,Hosts!$A$1:$M$1,0))</f>
        <v>No</v>
      </c>
      <c r="K1081">
        <v>12</v>
      </c>
      <c r="L1081" t="str">
        <f>VLOOKUP($K1081,Neighborhoods!$A:$C,2,0)</f>
        <v>Brooklyn</v>
      </c>
      <c r="M1081" t="str">
        <f>VLOOKUP($K1081,Neighborhoods!$A:$C,3,0)</f>
        <v>Williamsburg</v>
      </c>
      <c r="N1081" t="str">
        <f>INDEX(Neighborhoods!$A:$C, MATCH(Places!$K1081,Neighborhoods!$A:$A,0), MATCH(Places!N$1,Neighborhoods!$A$1:$C$1,0))</f>
        <v>Brooklyn</v>
      </c>
      <c r="O1081" t="str">
        <f>INDEX(Neighborhoods!$A:$C, MATCH(Places!$K1081,Neighborhoods!$A:$A,0), MATCH(Places!O$1,Neighborhoods!$A$1:$C$1,0))</f>
        <v>Williamsburg</v>
      </c>
      <c r="P1081" t="s">
        <v>11822</v>
      </c>
      <c r="Q1081" t="str">
        <f t="shared" si="64"/>
        <v>No</v>
      </c>
      <c r="R1081">
        <v>4</v>
      </c>
      <c r="S1081" t="str">
        <f t="shared" si="65"/>
        <v>Medium</v>
      </c>
      <c r="T1081" s="50">
        <v>100</v>
      </c>
      <c r="U1081" s="70">
        <f t="shared" si="66"/>
        <v>0.03</v>
      </c>
      <c r="V1081" s="52">
        <v>4.5599999999999996</v>
      </c>
      <c r="W1081" s="52" t="str" cm="1">
        <f t="array" ref="W1081">_xlfn.SWITCH(ROUND(V1081,0),5,"Excellent",4,"Good",3,"Ok","Bad")</f>
        <v>Excellent</v>
      </c>
      <c r="X1081">
        <v>32</v>
      </c>
      <c r="Y1081" t="str">
        <f t="shared" si="67"/>
        <v>No</v>
      </c>
      <c r="Z1081" s="68">
        <v>41987</v>
      </c>
      <c r="AA1081" s="68">
        <v>43891</v>
      </c>
      <c r="AB1081">
        <v>174</v>
      </c>
      <c r="AC1081" t="s">
        <v>15616</v>
      </c>
    </row>
    <row r="1082" spans="1:29" x14ac:dyDescent="0.3">
      <c r="A1082" t="s">
        <v>810</v>
      </c>
      <c r="B1082">
        <v>203</v>
      </c>
      <c r="C1082" t="str">
        <f>VLOOKUP($B1082,Hosts!$A:$M,10,0)</f>
        <v>Within a few hours</v>
      </c>
      <c r="D1082" s="70">
        <f>VLOOKUP($B1082,Hosts!$A:$M,11,0)</f>
        <v>1</v>
      </c>
      <c r="E1082" s="70">
        <f>VLOOKUP($B1082,Hosts!$A:$M,12,0)</f>
        <v>0.36</v>
      </c>
      <c r="F1082" t="str">
        <f>VLOOKUP($B1082,Hosts!$A:$M,13,0)</f>
        <v>No</v>
      </c>
      <c r="G1082" t="str">
        <f>INDEX(Hosts!$A:$M, MATCH(Places!$B1082,Hosts!$A:$A,0), MATCH(Places!G$1,Hosts!$A$1:$M$1,0))</f>
        <v>Within a few hours</v>
      </c>
      <c r="H1082" s="70">
        <f>INDEX(Hosts!$A:$M, MATCH(Places!$B1082,Hosts!$A:$A,0), MATCH(Places!H$1,Hosts!$A$1:$M$1,0))</f>
        <v>1</v>
      </c>
      <c r="I1082" s="70">
        <f>INDEX(Hosts!$A:$M, MATCH(Places!$B1082,Hosts!$A:$A,0), MATCH(Places!I$1,Hosts!$A$1:$M$1,0))</f>
        <v>0.36</v>
      </c>
      <c r="J1082" t="str">
        <f>INDEX(Hosts!$A:$M, MATCH(Places!$B1082,Hosts!$A:$A,0), MATCH(Places!J$1,Hosts!$A$1:$M$1,0))</f>
        <v>No</v>
      </c>
      <c r="K1082">
        <v>14</v>
      </c>
      <c r="L1082" t="str">
        <f>VLOOKUP($K1082,Neighborhoods!$A:$C,2,0)</f>
        <v>Manhattan</v>
      </c>
      <c r="M1082" t="str">
        <f>VLOOKUP($K1082,Neighborhoods!$A:$C,3,0)</f>
        <v>East Harlem</v>
      </c>
      <c r="N1082" t="str">
        <f>INDEX(Neighborhoods!$A:$C, MATCH(Places!$K1082,Neighborhoods!$A:$A,0), MATCH(Places!N$1,Neighborhoods!$A$1:$C$1,0))</f>
        <v>Manhattan</v>
      </c>
      <c r="O1082" t="str">
        <f>INDEX(Neighborhoods!$A:$C, MATCH(Places!$K1082,Neighborhoods!$A:$A,0), MATCH(Places!O$1,Neighborhoods!$A$1:$C$1,0))</f>
        <v>East Harlem</v>
      </c>
      <c r="P1082" t="s">
        <v>1</v>
      </c>
      <c r="Q1082" t="str">
        <f t="shared" si="64"/>
        <v>Yes</v>
      </c>
      <c r="R1082">
        <v>2</v>
      </c>
      <c r="S1082" t="str">
        <f t="shared" si="65"/>
        <v>Small</v>
      </c>
      <c r="T1082" s="50">
        <v>61</v>
      </c>
      <c r="U1082" s="70">
        <f t="shared" si="66"/>
        <v>0.03</v>
      </c>
      <c r="V1082" s="52">
        <v>4.7300000000000004</v>
      </c>
      <c r="W1082" s="52" t="str" cm="1">
        <f t="array" ref="W1082">_xlfn.SWITCH(ROUND(V1082,0),5,"Excellent",4,"Good",3,"Ok","Bad")</f>
        <v>Excellent</v>
      </c>
      <c r="X1082">
        <v>15</v>
      </c>
      <c r="Y1082" t="str">
        <f t="shared" si="67"/>
        <v>No</v>
      </c>
      <c r="Z1082" s="68">
        <v>42273</v>
      </c>
      <c r="AA1082" s="68">
        <v>43645</v>
      </c>
      <c r="AB1082">
        <v>364</v>
      </c>
      <c r="AC1082" t="s">
        <v>15615</v>
      </c>
    </row>
    <row r="1083" spans="1:29" x14ac:dyDescent="0.3">
      <c r="A1083" t="s">
        <v>811</v>
      </c>
      <c r="B1083">
        <v>1342</v>
      </c>
      <c r="C1083" t="str">
        <f>VLOOKUP($B1083,Hosts!$A:$M,10,0)</f>
        <v>Within a day</v>
      </c>
      <c r="D1083" s="70">
        <f>VLOOKUP($B1083,Hosts!$A:$M,11,0)</f>
        <v>1</v>
      </c>
      <c r="E1083" s="70">
        <f>VLOOKUP($B1083,Hosts!$A:$M,12,0)</f>
        <v>1</v>
      </c>
      <c r="F1083" t="str">
        <f>VLOOKUP($B1083,Hosts!$A:$M,13,0)</f>
        <v>No</v>
      </c>
      <c r="G1083" t="str">
        <f>INDEX(Hosts!$A:$M, MATCH(Places!$B1083,Hosts!$A:$A,0), MATCH(Places!G$1,Hosts!$A$1:$M$1,0))</f>
        <v>Within a day</v>
      </c>
      <c r="H1083" s="70">
        <f>INDEX(Hosts!$A:$M, MATCH(Places!$B1083,Hosts!$A:$A,0), MATCH(Places!H$1,Hosts!$A$1:$M$1,0))</f>
        <v>1</v>
      </c>
      <c r="I1083" s="70">
        <f>INDEX(Hosts!$A:$M, MATCH(Places!$B1083,Hosts!$A:$A,0), MATCH(Places!I$1,Hosts!$A$1:$M$1,0))</f>
        <v>1</v>
      </c>
      <c r="J1083" t="str">
        <f>INDEX(Hosts!$A:$M, MATCH(Places!$B1083,Hosts!$A:$A,0), MATCH(Places!J$1,Hosts!$A$1:$M$1,0))</f>
        <v>No</v>
      </c>
      <c r="K1083">
        <v>7</v>
      </c>
      <c r="L1083" t="str">
        <f>VLOOKUP($K1083,Neighborhoods!$A:$C,2,0)</f>
        <v>Brooklyn</v>
      </c>
      <c r="M1083" t="str">
        <f>VLOOKUP($K1083,Neighborhoods!$A:$C,3,0)</f>
        <v>Bedford-Stuyvesant</v>
      </c>
      <c r="N1083" t="str">
        <f>INDEX(Neighborhoods!$A:$C, MATCH(Places!$K1083,Neighborhoods!$A:$A,0), MATCH(Places!N$1,Neighborhoods!$A$1:$C$1,0))</f>
        <v>Brooklyn</v>
      </c>
      <c r="O1083" t="str">
        <f>INDEX(Neighborhoods!$A:$C, MATCH(Places!$K1083,Neighborhoods!$A:$A,0), MATCH(Places!O$1,Neighborhoods!$A$1:$C$1,0))</f>
        <v>Bedford-Stuyvesant</v>
      </c>
      <c r="P1083" t="s">
        <v>1</v>
      </c>
      <c r="Q1083" t="str">
        <f t="shared" si="64"/>
        <v>Yes</v>
      </c>
      <c r="R1083">
        <v>2</v>
      </c>
      <c r="S1083" t="str">
        <f t="shared" si="65"/>
        <v>Small</v>
      </c>
      <c r="T1083" s="50">
        <v>61</v>
      </c>
      <c r="U1083" s="70">
        <f t="shared" si="66"/>
        <v>0.03</v>
      </c>
      <c r="V1083" s="52">
        <v>4.9000000000000004</v>
      </c>
      <c r="W1083" s="52" t="str" cm="1">
        <f t="array" ref="W1083">_xlfn.SWITCH(ROUND(V1083,0),5,"Excellent",4,"Good",3,"Ok","Bad")</f>
        <v>Excellent</v>
      </c>
      <c r="X1083">
        <v>10</v>
      </c>
      <c r="Y1083" t="str">
        <f t="shared" si="67"/>
        <v>No</v>
      </c>
      <c r="Z1083" s="68">
        <v>42064</v>
      </c>
      <c r="AA1083" s="68">
        <v>43711</v>
      </c>
      <c r="AB1083">
        <v>226</v>
      </c>
      <c r="AC1083" t="s">
        <v>15616</v>
      </c>
    </row>
    <row r="1084" spans="1:29" x14ac:dyDescent="0.3">
      <c r="A1084" t="s">
        <v>812</v>
      </c>
      <c r="B1084">
        <v>119</v>
      </c>
      <c r="C1084" t="str">
        <f>VLOOKUP($B1084,Hosts!$A:$M,10,0)</f>
        <v>Within an hour</v>
      </c>
      <c r="D1084" s="70">
        <f>VLOOKUP($B1084,Hosts!$A:$M,11,0)</f>
        <v>1</v>
      </c>
      <c r="E1084" s="70">
        <f>VLOOKUP($B1084,Hosts!$A:$M,12,0)</f>
        <v>0.94</v>
      </c>
      <c r="F1084" t="str">
        <f>VLOOKUP($B1084,Hosts!$A:$M,13,0)</f>
        <v>Yes</v>
      </c>
      <c r="G1084" t="str">
        <f>INDEX(Hosts!$A:$M, MATCH(Places!$B1084,Hosts!$A:$A,0), MATCH(Places!G$1,Hosts!$A$1:$M$1,0))</f>
        <v>Within an hour</v>
      </c>
      <c r="H1084" s="70">
        <f>INDEX(Hosts!$A:$M, MATCH(Places!$B1084,Hosts!$A:$A,0), MATCH(Places!H$1,Hosts!$A$1:$M$1,0))</f>
        <v>1</v>
      </c>
      <c r="I1084" s="70">
        <f>INDEX(Hosts!$A:$M, MATCH(Places!$B1084,Hosts!$A:$A,0), MATCH(Places!I$1,Hosts!$A$1:$M$1,0))</f>
        <v>0.94</v>
      </c>
      <c r="J1084" t="str">
        <f>INDEX(Hosts!$A:$M, MATCH(Places!$B1084,Hosts!$A:$A,0), MATCH(Places!J$1,Hosts!$A$1:$M$1,0))</f>
        <v>Yes</v>
      </c>
      <c r="K1084">
        <v>12</v>
      </c>
      <c r="L1084" t="str">
        <f>VLOOKUP($K1084,Neighborhoods!$A:$C,2,0)</f>
        <v>Brooklyn</v>
      </c>
      <c r="M1084" t="str">
        <f>VLOOKUP($K1084,Neighborhoods!$A:$C,3,0)</f>
        <v>Williamsburg</v>
      </c>
      <c r="N1084" t="str">
        <f>INDEX(Neighborhoods!$A:$C, MATCH(Places!$K1084,Neighborhoods!$A:$A,0), MATCH(Places!N$1,Neighborhoods!$A$1:$C$1,0))</f>
        <v>Brooklyn</v>
      </c>
      <c r="O1084" t="str">
        <f>INDEX(Neighborhoods!$A:$C, MATCH(Places!$K1084,Neighborhoods!$A:$A,0), MATCH(Places!O$1,Neighborhoods!$A$1:$C$1,0))</f>
        <v>Williamsburg</v>
      </c>
      <c r="P1084" t="s">
        <v>1</v>
      </c>
      <c r="Q1084" t="str">
        <f t="shared" si="64"/>
        <v>Yes</v>
      </c>
      <c r="R1084">
        <v>2</v>
      </c>
      <c r="S1084" t="str">
        <f t="shared" si="65"/>
        <v>Small</v>
      </c>
      <c r="T1084" s="50">
        <v>60</v>
      </c>
      <c r="U1084" s="70">
        <f t="shared" si="66"/>
        <v>0.03</v>
      </c>
      <c r="V1084" s="52">
        <v>4.91</v>
      </c>
      <c r="W1084" s="52" t="str" cm="1">
        <f t="array" ref="W1084">_xlfn.SWITCH(ROUND(V1084,0),5,"Excellent",4,"Good",3,"Ok","Bad")</f>
        <v>Excellent</v>
      </c>
      <c r="X1084">
        <v>160</v>
      </c>
      <c r="Y1084" t="str">
        <f t="shared" si="67"/>
        <v>Yes</v>
      </c>
      <c r="Z1084" s="68">
        <v>42503</v>
      </c>
      <c r="AA1084" s="68">
        <v>43902</v>
      </c>
      <c r="AB1084">
        <v>0</v>
      </c>
      <c r="AC1084" t="s">
        <v>15615</v>
      </c>
    </row>
    <row r="1085" spans="1:29" x14ac:dyDescent="0.3">
      <c r="A1085" t="s">
        <v>14185</v>
      </c>
      <c r="B1085">
        <v>1568</v>
      </c>
      <c r="C1085" t="str">
        <f>VLOOKUP($B1085,Hosts!$A:$M,10,0)</f>
        <v>Within an hour</v>
      </c>
      <c r="D1085" s="70">
        <f>VLOOKUP($B1085,Hosts!$A:$M,11,0)</f>
        <v>1</v>
      </c>
      <c r="E1085" s="70">
        <f>VLOOKUP($B1085,Hosts!$A:$M,12,0)</f>
        <v>0.87</v>
      </c>
      <c r="F1085" t="str">
        <f>VLOOKUP($B1085,Hosts!$A:$M,13,0)</f>
        <v>Yes</v>
      </c>
      <c r="G1085" t="str">
        <f>INDEX(Hosts!$A:$M, MATCH(Places!$B1085,Hosts!$A:$A,0), MATCH(Places!G$1,Hosts!$A$1:$M$1,0))</f>
        <v>Within an hour</v>
      </c>
      <c r="H1085" s="70">
        <f>INDEX(Hosts!$A:$M, MATCH(Places!$B1085,Hosts!$A:$A,0), MATCH(Places!H$1,Hosts!$A$1:$M$1,0))</f>
        <v>1</v>
      </c>
      <c r="I1085" s="70">
        <f>INDEX(Hosts!$A:$M, MATCH(Places!$B1085,Hosts!$A:$A,0), MATCH(Places!I$1,Hosts!$A$1:$M$1,0))</f>
        <v>0.87</v>
      </c>
      <c r="J1085" t="str">
        <f>INDEX(Hosts!$A:$M, MATCH(Places!$B1085,Hosts!$A:$A,0), MATCH(Places!J$1,Hosts!$A$1:$M$1,0))</f>
        <v>Yes</v>
      </c>
      <c r="K1085">
        <v>15</v>
      </c>
      <c r="L1085" t="str">
        <f>VLOOKUP($K1085,Neighborhoods!$A:$C,2,0)</f>
        <v>Manhattan</v>
      </c>
      <c r="M1085" t="str">
        <f>VLOOKUP($K1085,Neighborhoods!$A:$C,3,0)</f>
        <v>East Village</v>
      </c>
      <c r="N1085" t="str">
        <f>INDEX(Neighborhoods!$A:$C, MATCH(Places!$K1085,Neighborhoods!$A:$A,0), MATCH(Places!N$1,Neighborhoods!$A$1:$C$1,0))</f>
        <v>Manhattan</v>
      </c>
      <c r="O1085" t="str">
        <f>INDEX(Neighborhoods!$A:$C, MATCH(Places!$K1085,Neighborhoods!$A:$A,0), MATCH(Places!O$1,Neighborhoods!$A$1:$C$1,0))</f>
        <v>East Village</v>
      </c>
      <c r="P1085" t="s">
        <v>1</v>
      </c>
      <c r="Q1085" t="str">
        <f t="shared" si="64"/>
        <v>Yes</v>
      </c>
      <c r="R1085">
        <v>2</v>
      </c>
      <c r="S1085" t="str">
        <f t="shared" si="65"/>
        <v>Small</v>
      </c>
      <c r="T1085" s="50">
        <v>131</v>
      </c>
      <c r="U1085" s="70">
        <f t="shared" si="66"/>
        <v>0.03</v>
      </c>
      <c r="V1085" s="52">
        <v>4.9800000000000004</v>
      </c>
      <c r="W1085" s="52" t="str" cm="1">
        <f t="array" ref="W1085">_xlfn.SWITCH(ROUND(V1085,0),5,"Excellent",4,"Good",3,"Ok","Bad")</f>
        <v>Excellent</v>
      </c>
      <c r="X1085">
        <v>59</v>
      </c>
      <c r="Y1085" t="str">
        <f t="shared" si="67"/>
        <v>No</v>
      </c>
      <c r="Z1085" s="68">
        <v>42191</v>
      </c>
      <c r="AA1085" s="68">
        <v>44039</v>
      </c>
      <c r="AB1085">
        <v>1</v>
      </c>
      <c r="AC1085" t="s">
        <v>15615</v>
      </c>
    </row>
    <row r="1086" spans="1:29" x14ac:dyDescent="0.3">
      <c r="A1086" t="s">
        <v>813</v>
      </c>
      <c r="B1086">
        <v>812</v>
      </c>
      <c r="C1086" t="str">
        <f>VLOOKUP($B1086,Hosts!$A:$M,10,0)</f>
        <v>Within an hour</v>
      </c>
      <c r="D1086" s="70">
        <f>VLOOKUP($B1086,Hosts!$A:$M,11,0)</f>
        <v>1</v>
      </c>
      <c r="E1086" s="70">
        <f>VLOOKUP($B1086,Hosts!$A:$M,12,0)</f>
        <v>0.86</v>
      </c>
      <c r="F1086" t="str">
        <f>VLOOKUP($B1086,Hosts!$A:$M,13,0)</f>
        <v>Yes</v>
      </c>
      <c r="G1086" t="str">
        <f>INDEX(Hosts!$A:$M, MATCH(Places!$B1086,Hosts!$A:$A,0), MATCH(Places!G$1,Hosts!$A$1:$M$1,0))</f>
        <v>Within an hour</v>
      </c>
      <c r="H1086" s="70">
        <f>INDEX(Hosts!$A:$M, MATCH(Places!$B1086,Hosts!$A:$A,0), MATCH(Places!H$1,Hosts!$A$1:$M$1,0))</f>
        <v>1</v>
      </c>
      <c r="I1086" s="70">
        <f>INDEX(Hosts!$A:$M, MATCH(Places!$B1086,Hosts!$A:$A,0), MATCH(Places!I$1,Hosts!$A$1:$M$1,0))</f>
        <v>0.86</v>
      </c>
      <c r="J1086" t="str">
        <f>INDEX(Hosts!$A:$M, MATCH(Places!$B1086,Hosts!$A:$A,0), MATCH(Places!J$1,Hosts!$A$1:$M$1,0))</f>
        <v>Yes</v>
      </c>
      <c r="K1086">
        <v>7</v>
      </c>
      <c r="L1086" t="str">
        <f>VLOOKUP($K1086,Neighborhoods!$A:$C,2,0)</f>
        <v>Brooklyn</v>
      </c>
      <c r="M1086" t="str">
        <f>VLOOKUP($K1086,Neighborhoods!$A:$C,3,0)</f>
        <v>Bedford-Stuyvesant</v>
      </c>
      <c r="N1086" t="str">
        <f>INDEX(Neighborhoods!$A:$C, MATCH(Places!$K1086,Neighborhoods!$A:$A,0), MATCH(Places!N$1,Neighborhoods!$A$1:$C$1,0))</f>
        <v>Brooklyn</v>
      </c>
      <c r="O1086" t="str">
        <f>INDEX(Neighborhoods!$A:$C, MATCH(Places!$K1086,Neighborhoods!$A:$A,0), MATCH(Places!O$1,Neighborhoods!$A$1:$C$1,0))</f>
        <v>Bedford-Stuyvesant</v>
      </c>
      <c r="P1086" t="s">
        <v>11822</v>
      </c>
      <c r="Q1086" t="str">
        <f t="shared" si="64"/>
        <v>No</v>
      </c>
      <c r="R1086">
        <v>7</v>
      </c>
      <c r="S1086" t="str">
        <f t="shared" si="65"/>
        <v>Large</v>
      </c>
      <c r="T1086" s="50">
        <v>124</v>
      </c>
      <c r="U1086" s="70">
        <f t="shared" si="66"/>
        <v>0.03</v>
      </c>
      <c r="V1086" s="52">
        <v>4.84</v>
      </c>
      <c r="W1086" s="52" t="str" cm="1">
        <f t="array" ref="W1086">_xlfn.SWITCH(ROUND(V1086,0),5,"Excellent",4,"Good",3,"Ok","Bad")</f>
        <v>Excellent</v>
      </c>
      <c r="X1086">
        <v>167</v>
      </c>
      <c r="Y1086" t="str">
        <f t="shared" si="67"/>
        <v>Yes</v>
      </c>
      <c r="Z1086" s="68">
        <v>41994</v>
      </c>
      <c r="AA1086" s="68">
        <v>43836</v>
      </c>
      <c r="AB1086">
        <v>364</v>
      </c>
      <c r="AC1086" t="s">
        <v>15615</v>
      </c>
    </row>
    <row r="1087" spans="1:29" x14ac:dyDescent="0.3">
      <c r="A1087" t="s">
        <v>814</v>
      </c>
      <c r="B1087">
        <v>1094</v>
      </c>
      <c r="C1087" t="str">
        <f>VLOOKUP($B1087,Hosts!$A:$M,10,0)</f>
        <v>Within a day</v>
      </c>
      <c r="D1087" s="70">
        <f>VLOOKUP($B1087,Hosts!$A:$M,11,0)</f>
        <v>1</v>
      </c>
      <c r="E1087" s="70">
        <f>VLOOKUP($B1087,Hosts!$A:$M,12,0)</f>
        <v>0.98</v>
      </c>
      <c r="F1087" t="str">
        <f>VLOOKUP($B1087,Hosts!$A:$M,13,0)</f>
        <v>Yes</v>
      </c>
      <c r="G1087" t="str">
        <f>INDEX(Hosts!$A:$M, MATCH(Places!$B1087,Hosts!$A:$A,0), MATCH(Places!G$1,Hosts!$A$1:$M$1,0))</f>
        <v>Within a day</v>
      </c>
      <c r="H1087" s="70">
        <f>INDEX(Hosts!$A:$M, MATCH(Places!$B1087,Hosts!$A:$A,0), MATCH(Places!H$1,Hosts!$A$1:$M$1,0))</f>
        <v>1</v>
      </c>
      <c r="I1087" s="70">
        <f>INDEX(Hosts!$A:$M, MATCH(Places!$B1087,Hosts!$A:$A,0), MATCH(Places!I$1,Hosts!$A$1:$M$1,0))</f>
        <v>0.98</v>
      </c>
      <c r="J1087" t="str">
        <f>INDEX(Hosts!$A:$M, MATCH(Places!$B1087,Hosts!$A:$A,0), MATCH(Places!J$1,Hosts!$A$1:$M$1,0))</f>
        <v>Yes</v>
      </c>
      <c r="K1087">
        <v>17</v>
      </c>
      <c r="L1087" t="str">
        <f>VLOOKUP($K1087,Neighborhoods!$A:$C,2,0)</f>
        <v>Manhattan</v>
      </c>
      <c r="M1087" t="str">
        <f>VLOOKUP($K1087,Neighborhoods!$A:$C,3,0)</f>
        <v>Hell's Kitchen</v>
      </c>
      <c r="N1087" t="str">
        <f>INDEX(Neighborhoods!$A:$C, MATCH(Places!$K1087,Neighborhoods!$A:$A,0), MATCH(Places!N$1,Neighborhoods!$A$1:$C$1,0))</f>
        <v>Manhattan</v>
      </c>
      <c r="O1087" t="str">
        <f>INDEX(Neighborhoods!$A:$C, MATCH(Places!$K1087,Neighborhoods!$A:$A,0), MATCH(Places!O$1,Neighborhoods!$A$1:$C$1,0))</f>
        <v>Hell's Kitchen</v>
      </c>
      <c r="P1087" t="s">
        <v>1</v>
      </c>
      <c r="Q1087" t="str">
        <f t="shared" si="64"/>
        <v>Yes</v>
      </c>
      <c r="R1087">
        <v>2</v>
      </c>
      <c r="S1087" t="str">
        <f t="shared" si="65"/>
        <v>Small</v>
      </c>
      <c r="T1087" s="50">
        <v>125</v>
      </c>
      <c r="U1087" s="70">
        <f t="shared" si="66"/>
        <v>0.03</v>
      </c>
      <c r="V1087" s="52">
        <v>4.99</v>
      </c>
      <c r="W1087" s="52" t="str" cm="1">
        <f t="array" ref="W1087">_xlfn.SWITCH(ROUND(V1087,0),5,"Excellent",4,"Good",3,"Ok","Bad")</f>
        <v>Excellent</v>
      </c>
      <c r="X1087">
        <v>210</v>
      </c>
      <c r="Y1087" t="str">
        <f t="shared" si="67"/>
        <v>Yes</v>
      </c>
      <c r="Z1087" s="68">
        <v>42247</v>
      </c>
      <c r="AA1087" s="68">
        <v>43903</v>
      </c>
      <c r="AB1087">
        <v>318</v>
      </c>
      <c r="AC1087" t="s">
        <v>15615</v>
      </c>
    </row>
    <row r="1088" spans="1:29" x14ac:dyDescent="0.3">
      <c r="A1088" t="s">
        <v>815</v>
      </c>
      <c r="B1088">
        <v>487</v>
      </c>
      <c r="C1088" t="str">
        <f>VLOOKUP($B1088,Hosts!$A:$M,10,0)</f>
        <v>Within a day</v>
      </c>
      <c r="D1088" s="70">
        <f>VLOOKUP($B1088,Hosts!$A:$M,11,0)</f>
        <v>1</v>
      </c>
      <c r="E1088" s="70">
        <f>VLOOKUP($B1088,Hosts!$A:$M,12,0)</f>
        <v>0.98</v>
      </c>
      <c r="F1088" t="str">
        <f>VLOOKUP($B1088,Hosts!$A:$M,13,0)</f>
        <v>No</v>
      </c>
      <c r="G1088" t="str">
        <f>INDEX(Hosts!$A:$M, MATCH(Places!$B1088,Hosts!$A:$A,0), MATCH(Places!G$1,Hosts!$A$1:$M$1,0))</f>
        <v>Within a day</v>
      </c>
      <c r="H1088" s="70">
        <f>INDEX(Hosts!$A:$M, MATCH(Places!$B1088,Hosts!$A:$A,0), MATCH(Places!H$1,Hosts!$A$1:$M$1,0))</f>
        <v>1</v>
      </c>
      <c r="I1088" s="70">
        <f>INDEX(Hosts!$A:$M, MATCH(Places!$B1088,Hosts!$A:$A,0), MATCH(Places!I$1,Hosts!$A$1:$M$1,0))</f>
        <v>0.98</v>
      </c>
      <c r="J1088" t="str">
        <f>INDEX(Hosts!$A:$M, MATCH(Places!$B1088,Hosts!$A:$A,0), MATCH(Places!J$1,Hosts!$A$1:$M$1,0))</f>
        <v>No</v>
      </c>
      <c r="K1088">
        <v>12</v>
      </c>
      <c r="L1088" t="str">
        <f>VLOOKUP($K1088,Neighborhoods!$A:$C,2,0)</f>
        <v>Brooklyn</v>
      </c>
      <c r="M1088" t="str">
        <f>VLOOKUP($K1088,Neighborhoods!$A:$C,3,0)</f>
        <v>Williamsburg</v>
      </c>
      <c r="N1088" t="str">
        <f>INDEX(Neighborhoods!$A:$C, MATCH(Places!$K1088,Neighborhoods!$A:$A,0), MATCH(Places!N$1,Neighborhoods!$A$1:$C$1,0))</f>
        <v>Brooklyn</v>
      </c>
      <c r="O1088" t="str">
        <f>INDEX(Neighborhoods!$A:$C, MATCH(Places!$K1088,Neighborhoods!$A:$A,0), MATCH(Places!O$1,Neighborhoods!$A$1:$C$1,0))</f>
        <v>Williamsburg</v>
      </c>
      <c r="P1088" t="s">
        <v>11822</v>
      </c>
      <c r="Q1088" t="str">
        <f t="shared" si="64"/>
        <v>No</v>
      </c>
      <c r="R1088">
        <v>14</v>
      </c>
      <c r="S1088" t="str">
        <f t="shared" si="65"/>
        <v>Large</v>
      </c>
      <c r="T1088" s="50">
        <v>375</v>
      </c>
      <c r="U1088" s="70">
        <f t="shared" si="66"/>
        <v>0.04</v>
      </c>
      <c r="V1088" s="52">
        <v>4.7300000000000004</v>
      </c>
      <c r="W1088" s="52" t="str" cm="1">
        <f t="array" ref="W1088">_xlfn.SWITCH(ROUND(V1088,0),5,"Excellent",4,"Good",3,"Ok","Bad")</f>
        <v>Excellent</v>
      </c>
      <c r="X1088">
        <v>45</v>
      </c>
      <c r="Y1088" t="str">
        <f t="shared" si="67"/>
        <v>No</v>
      </c>
      <c r="Z1088" s="68">
        <v>43473</v>
      </c>
      <c r="AA1088" s="68">
        <v>43878</v>
      </c>
      <c r="AB1088">
        <v>181</v>
      </c>
      <c r="AC1088" t="s">
        <v>15615</v>
      </c>
    </row>
    <row r="1089" spans="1:29" x14ac:dyDescent="0.3">
      <c r="A1089" t="s">
        <v>816</v>
      </c>
      <c r="B1089">
        <v>2021</v>
      </c>
      <c r="C1089" t="str">
        <f>VLOOKUP($B1089,Hosts!$A:$M,10,0)</f>
        <v>Within an hour</v>
      </c>
      <c r="D1089" s="70">
        <f>VLOOKUP($B1089,Hosts!$A:$M,11,0)</f>
        <v>0.9</v>
      </c>
      <c r="E1089" s="70">
        <f>VLOOKUP($B1089,Hosts!$A:$M,12,0)</f>
        <v>0.83</v>
      </c>
      <c r="F1089" t="str">
        <f>VLOOKUP($B1089,Hosts!$A:$M,13,0)</f>
        <v>No</v>
      </c>
      <c r="G1089" t="str">
        <f>INDEX(Hosts!$A:$M, MATCH(Places!$B1089,Hosts!$A:$A,0), MATCH(Places!G$1,Hosts!$A$1:$M$1,0))</f>
        <v>Within an hour</v>
      </c>
      <c r="H1089" s="70">
        <f>INDEX(Hosts!$A:$M, MATCH(Places!$B1089,Hosts!$A:$A,0), MATCH(Places!H$1,Hosts!$A$1:$M$1,0))</f>
        <v>0.9</v>
      </c>
      <c r="I1089" s="70">
        <f>INDEX(Hosts!$A:$M, MATCH(Places!$B1089,Hosts!$A:$A,0), MATCH(Places!I$1,Hosts!$A$1:$M$1,0))</f>
        <v>0.83</v>
      </c>
      <c r="J1089" t="str">
        <f>INDEX(Hosts!$A:$M, MATCH(Places!$B1089,Hosts!$A:$A,0), MATCH(Places!J$1,Hosts!$A$1:$M$1,0))</f>
        <v>No</v>
      </c>
      <c r="K1089">
        <v>18</v>
      </c>
      <c r="L1089" t="str">
        <f>VLOOKUP($K1089,Neighborhoods!$A:$C,2,0)</f>
        <v>Manhattan</v>
      </c>
      <c r="M1089" t="str">
        <f>VLOOKUP($K1089,Neighborhoods!$A:$C,3,0)</f>
        <v>Midtown</v>
      </c>
      <c r="N1089" t="str">
        <f>INDEX(Neighborhoods!$A:$C, MATCH(Places!$K1089,Neighborhoods!$A:$A,0), MATCH(Places!N$1,Neighborhoods!$A$1:$C$1,0))</f>
        <v>Manhattan</v>
      </c>
      <c r="O1089" t="str">
        <f>INDEX(Neighborhoods!$A:$C, MATCH(Places!$K1089,Neighborhoods!$A:$A,0), MATCH(Places!O$1,Neighborhoods!$A$1:$C$1,0))</f>
        <v>Midtown</v>
      </c>
      <c r="P1089" t="s">
        <v>11822</v>
      </c>
      <c r="Q1089" t="str">
        <f t="shared" si="64"/>
        <v>No</v>
      </c>
      <c r="R1089">
        <v>2</v>
      </c>
      <c r="S1089" t="str">
        <f t="shared" si="65"/>
        <v>Small</v>
      </c>
      <c r="T1089" s="50">
        <v>95</v>
      </c>
      <c r="U1089" s="70">
        <f t="shared" si="66"/>
        <v>0.03</v>
      </c>
      <c r="V1089" s="52">
        <v>4.67</v>
      </c>
      <c r="W1089" s="52" t="str" cm="1">
        <f t="array" ref="W1089">_xlfn.SWITCH(ROUND(V1089,0),5,"Excellent",4,"Good",3,"Ok","Bad")</f>
        <v>Excellent</v>
      </c>
      <c r="X1089">
        <v>3</v>
      </c>
      <c r="Y1089" t="str">
        <f t="shared" si="67"/>
        <v>No</v>
      </c>
      <c r="Z1089" s="68">
        <v>42231</v>
      </c>
      <c r="AA1089" s="68">
        <v>42444</v>
      </c>
      <c r="AB1089">
        <v>365</v>
      </c>
      <c r="AC1089" t="s">
        <v>15615</v>
      </c>
    </row>
    <row r="1090" spans="1:29" x14ac:dyDescent="0.3">
      <c r="A1090" t="s">
        <v>15189</v>
      </c>
      <c r="B1090">
        <v>2005</v>
      </c>
      <c r="C1090" t="str">
        <f>VLOOKUP($B1090,Hosts!$A:$M,10,0)</f>
        <v>Within an hour</v>
      </c>
      <c r="D1090" s="70">
        <f>VLOOKUP($B1090,Hosts!$A:$M,11,0)</f>
        <v>1</v>
      </c>
      <c r="E1090" s="70">
        <f>VLOOKUP($B1090,Hosts!$A:$M,12,0)</f>
        <v>0.87</v>
      </c>
      <c r="F1090" t="str">
        <f>VLOOKUP($B1090,Hosts!$A:$M,13,0)</f>
        <v>Yes</v>
      </c>
      <c r="G1090" t="str">
        <f>INDEX(Hosts!$A:$M, MATCH(Places!$B1090,Hosts!$A:$A,0), MATCH(Places!G$1,Hosts!$A$1:$M$1,0))</f>
        <v>Within an hour</v>
      </c>
      <c r="H1090" s="70">
        <f>INDEX(Hosts!$A:$M, MATCH(Places!$B1090,Hosts!$A:$A,0), MATCH(Places!H$1,Hosts!$A$1:$M$1,0))</f>
        <v>1</v>
      </c>
      <c r="I1090" s="70">
        <f>INDEX(Hosts!$A:$M, MATCH(Places!$B1090,Hosts!$A:$A,0), MATCH(Places!I$1,Hosts!$A$1:$M$1,0))</f>
        <v>0.87</v>
      </c>
      <c r="J1090" t="str">
        <f>INDEX(Hosts!$A:$M, MATCH(Places!$B1090,Hosts!$A:$A,0), MATCH(Places!J$1,Hosts!$A$1:$M$1,0))</f>
        <v>Yes</v>
      </c>
      <c r="K1090">
        <v>19</v>
      </c>
      <c r="L1090" t="str">
        <f>VLOOKUP($K1090,Neighborhoods!$A:$C,2,0)</f>
        <v>Manhattan</v>
      </c>
      <c r="M1090" t="str">
        <f>VLOOKUP($K1090,Neighborhoods!$A:$C,3,0)</f>
        <v>Upper East Side</v>
      </c>
      <c r="N1090" t="str">
        <f>INDEX(Neighborhoods!$A:$C, MATCH(Places!$K1090,Neighborhoods!$A:$A,0), MATCH(Places!N$1,Neighborhoods!$A$1:$C$1,0))</f>
        <v>Manhattan</v>
      </c>
      <c r="O1090" t="str">
        <f>INDEX(Neighborhoods!$A:$C, MATCH(Places!$K1090,Neighborhoods!$A:$A,0), MATCH(Places!O$1,Neighborhoods!$A$1:$C$1,0))</f>
        <v>Upper East Side</v>
      </c>
      <c r="P1090" t="s">
        <v>11822</v>
      </c>
      <c r="Q1090" t="str">
        <f t="shared" si="64"/>
        <v>No</v>
      </c>
      <c r="R1090">
        <v>5</v>
      </c>
      <c r="S1090" t="str">
        <f t="shared" si="65"/>
        <v>Medium</v>
      </c>
      <c r="T1090" s="50">
        <v>99</v>
      </c>
      <c r="U1090" s="70">
        <f t="shared" si="66"/>
        <v>0.03</v>
      </c>
      <c r="V1090" s="52">
        <v>4.5599999999999996</v>
      </c>
      <c r="W1090" s="52" t="str" cm="1">
        <f t="array" ref="W1090">_xlfn.SWITCH(ROUND(V1090,0),5,"Excellent",4,"Good",3,"Ok","Bad")</f>
        <v>Excellent</v>
      </c>
      <c r="X1090">
        <v>9</v>
      </c>
      <c r="Y1090" t="str">
        <f t="shared" si="67"/>
        <v>No</v>
      </c>
      <c r="Z1090" s="68">
        <v>42808</v>
      </c>
      <c r="AA1090" s="68">
        <v>43708</v>
      </c>
      <c r="AB1090">
        <v>352</v>
      </c>
      <c r="AC1090" t="s">
        <v>15615</v>
      </c>
    </row>
    <row r="1091" spans="1:29" x14ac:dyDescent="0.3">
      <c r="A1091" t="s">
        <v>817</v>
      </c>
      <c r="B1091">
        <v>1167</v>
      </c>
      <c r="C1091" t="str">
        <f>VLOOKUP($B1091,Hosts!$A:$M,10,0)</f>
        <v>Within a few hours</v>
      </c>
      <c r="D1091" s="70">
        <f>VLOOKUP($B1091,Hosts!$A:$M,11,0)</f>
        <v>0.77</v>
      </c>
      <c r="E1091" s="70">
        <f>VLOOKUP($B1091,Hosts!$A:$M,12,0)</f>
        <v>0.99</v>
      </c>
      <c r="F1091" t="str">
        <f>VLOOKUP($B1091,Hosts!$A:$M,13,0)</f>
        <v>No</v>
      </c>
      <c r="G1091" t="str">
        <f>INDEX(Hosts!$A:$M, MATCH(Places!$B1091,Hosts!$A:$A,0), MATCH(Places!G$1,Hosts!$A$1:$M$1,0))</f>
        <v>Within a few hours</v>
      </c>
      <c r="H1091" s="70">
        <f>INDEX(Hosts!$A:$M, MATCH(Places!$B1091,Hosts!$A:$A,0), MATCH(Places!H$1,Hosts!$A$1:$M$1,0))</f>
        <v>0.77</v>
      </c>
      <c r="I1091" s="70">
        <f>INDEX(Hosts!$A:$M, MATCH(Places!$B1091,Hosts!$A:$A,0), MATCH(Places!I$1,Hosts!$A$1:$M$1,0))</f>
        <v>0.99</v>
      </c>
      <c r="J1091" t="str">
        <f>INDEX(Hosts!$A:$M, MATCH(Places!$B1091,Hosts!$A:$A,0), MATCH(Places!J$1,Hosts!$A$1:$M$1,0))</f>
        <v>No</v>
      </c>
      <c r="K1091">
        <v>20</v>
      </c>
      <c r="L1091" t="str">
        <f>VLOOKUP($K1091,Neighborhoods!$A:$C,2,0)</f>
        <v>Manhattan</v>
      </c>
      <c r="M1091" t="str">
        <f>VLOOKUP($K1091,Neighborhoods!$A:$C,3,0)</f>
        <v>Upper West Side</v>
      </c>
      <c r="N1091" t="str">
        <f>INDEX(Neighborhoods!$A:$C, MATCH(Places!$K1091,Neighborhoods!$A:$A,0), MATCH(Places!N$1,Neighborhoods!$A$1:$C$1,0))</f>
        <v>Manhattan</v>
      </c>
      <c r="O1091" t="str">
        <f>INDEX(Neighborhoods!$A:$C, MATCH(Places!$K1091,Neighborhoods!$A:$A,0), MATCH(Places!O$1,Neighborhoods!$A$1:$C$1,0))</f>
        <v>Upper West Side</v>
      </c>
      <c r="P1091" t="s">
        <v>16</v>
      </c>
      <c r="Q1091" t="str">
        <f t="shared" ref="Q1091:Q1154" si="68">IF(OR(P1091="Private room",P1091="Shared room"),"Yes","No")</f>
        <v>Yes</v>
      </c>
      <c r="R1091">
        <v>2</v>
      </c>
      <c r="S1091" t="str">
        <f t="shared" ref="S1091:S1154" si="69">IF(R1091&lt;=2,"Small",IF(R1091&lt;=5,"Medium","Large"))</f>
        <v>Small</v>
      </c>
      <c r="T1091" s="50">
        <v>25</v>
      </c>
      <c r="U1091" s="70">
        <f t="shared" ref="U1091:U1154" si="70">VLOOKUP($T1091,$AF$1:$AG$5,2)</f>
        <v>0.03</v>
      </c>
      <c r="V1091" s="52">
        <v>4.71</v>
      </c>
      <c r="W1091" s="52" t="str" cm="1">
        <f t="array" ref="W1091">_xlfn.SWITCH(ROUND(V1091,0),5,"Excellent",4,"Good",3,"Ok","Bad")</f>
        <v>Excellent</v>
      </c>
      <c r="X1091">
        <v>160</v>
      </c>
      <c r="Y1091" t="str">
        <f t="shared" ref="Y1091:Y1154" si="71">IF(AND(V1091&gt;4.8,X1091&gt;100),"Yes","No")</f>
        <v>No</v>
      </c>
      <c r="Z1091" s="68">
        <v>42035</v>
      </c>
      <c r="AA1091" s="68">
        <v>44043</v>
      </c>
      <c r="AB1091">
        <v>236</v>
      </c>
      <c r="AC1091" t="s">
        <v>15616</v>
      </c>
    </row>
    <row r="1092" spans="1:29" x14ac:dyDescent="0.3">
      <c r="A1092" t="s">
        <v>818</v>
      </c>
      <c r="B1092">
        <v>1244</v>
      </c>
      <c r="C1092" t="str">
        <f>VLOOKUP($B1092,Hosts!$A:$M,10,0)</f>
        <v>Within a few hours</v>
      </c>
      <c r="D1092" s="70">
        <f>VLOOKUP($B1092,Hosts!$A:$M,11,0)</f>
        <v>1</v>
      </c>
      <c r="E1092" s="70">
        <f>VLOOKUP($B1092,Hosts!$A:$M,12,0)</f>
        <v>0.8</v>
      </c>
      <c r="F1092" t="str">
        <f>VLOOKUP($B1092,Hosts!$A:$M,13,0)</f>
        <v>Yes</v>
      </c>
      <c r="G1092" t="str">
        <f>INDEX(Hosts!$A:$M, MATCH(Places!$B1092,Hosts!$A:$A,0), MATCH(Places!G$1,Hosts!$A$1:$M$1,0))</f>
        <v>Within a few hours</v>
      </c>
      <c r="H1092" s="70">
        <f>INDEX(Hosts!$A:$M, MATCH(Places!$B1092,Hosts!$A:$A,0), MATCH(Places!H$1,Hosts!$A$1:$M$1,0))</f>
        <v>1</v>
      </c>
      <c r="I1092" s="70">
        <f>INDEX(Hosts!$A:$M, MATCH(Places!$B1092,Hosts!$A:$A,0), MATCH(Places!I$1,Hosts!$A$1:$M$1,0))</f>
        <v>0.8</v>
      </c>
      <c r="J1092" t="str">
        <f>INDEX(Hosts!$A:$M, MATCH(Places!$B1092,Hosts!$A:$A,0), MATCH(Places!J$1,Hosts!$A$1:$M$1,0))</f>
        <v>Yes</v>
      </c>
      <c r="K1092">
        <v>7</v>
      </c>
      <c r="L1092" t="str">
        <f>VLOOKUP($K1092,Neighborhoods!$A:$C,2,0)</f>
        <v>Brooklyn</v>
      </c>
      <c r="M1092" t="str">
        <f>VLOOKUP($K1092,Neighborhoods!$A:$C,3,0)</f>
        <v>Bedford-Stuyvesant</v>
      </c>
      <c r="N1092" t="str">
        <f>INDEX(Neighborhoods!$A:$C, MATCH(Places!$K1092,Neighborhoods!$A:$A,0), MATCH(Places!N$1,Neighborhoods!$A$1:$C$1,0))</f>
        <v>Brooklyn</v>
      </c>
      <c r="O1092" t="str">
        <f>INDEX(Neighborhoods!$A:$C, MATCH(Places!$K1092,Neighborhoods!$A:$A,0), MATCH(Places!O$1,Neighborhoods!$A$1:$C$1,0))</f>
        <v>Bedford-Stuyvesant</v>
      </c>
      <c r="P1092" t="s">
        <v>11822</v>
      </c>
      <c r="Q1092" t="str">
        <f t="shared" si="68"/>
        <v>No</v>
      </c>
      <c r="R1092">
        <v>4</v>
      </c>
      <c r="S1092" t="str">
        <f t="shared" si="69"/>
        <v>Medium</v>
      </c>
      <c r="T1092" s="50">
        <v>130</v>
      </c>
      <c r="U1092" s="70">
        <f t="shared" si="70"/>
        <v>0.03</v>
      </c>
      <c r="V1092" s="52">
        <v>4.83</v>
      </c>
      <c r="W1092" s="52" t="str" cm="1">
        <f t="array" ref="W1092">_xlfn.SWITCH(ROUND(V1092,0),5,"Excellent",4,"Good",3,"Ok","Bad")</f>
        <v>Excellent</v>
      </c>
      <c r="X1092">
        <v>36</v>
      </c>
      <c r="Y1092" t="str">
        <f t="shared" si="71"/>
        <v>No</v>
      </c>
      <c r="Z1092" s="68">
        <v>42273</v>
      </c>
      <c r="AA1092" s="68">
        <v>43982</v>
      </c>
      <c r="AB1092">
        <v>150</v>
      </c>
      <c r="AC1092" t="s">
        <v>15615</v>
      </c>
    </row>
    <row r="1093" spans="1:29" x14ac:dyDescent="0.3">
      <c r="A1093" t="s">
        <v>819</v>
      </c>
      <c r="B1093">
        <v>653</v>
      </c>
      <c r="C1093" t="str">
        <f>VLOOKUP($B1093,Hosts!$A:$M,10,0)</f>
        <v>Within an hour</v>
      </c>
      <c r="D1093" s="70">
        <f>VLOOKUP($B1093,Hosts!$A:$M,11,0)</f>
        <v>1</v>
      </c>
      <c r="E1093" s="70">
        <f>VLOOKUP($B1093,Hosts!$A:$M,12,0)</f>
        <v>0.79</v>
      </c>
      <c r="F1093" t="str">
        <f>VLOOKUP($B1093,Hosts!$A:$M,13,0)</f>
        <v>Yes</v>
      </c>
      <c r="G1093" t="str">
        <f>INDEX(Hosts!$A:$M, MATCH(Places!$B1093,Hosts!$A:$A,0), MATCH(Places!G$1,Hosts!$A$1:$M$1,0))</f>
        <v>Within an hour</v>
      </c>
      <c r="H1093" s="70">
        <f>INDEX(Hosts!$A:$M, MATCH(Places!$B1093,Hosts!$A:$A,0), MATCH(Places!H$1,Hosts!$A$1:$M$1,0))</f>
        <v>1</v>
      </c>
      <c r="I1093" s="70">
        <f>INDEX(Hosts!$A:$M, MATCH(Places!$B1093,Hosts!$A:$A,0), MATCH(Places!I$1,Hosts!$A$1:$M$1,0))</f>
        <v>0.79</v>
      </c>
      <c r="J1093" t="str">
        <f>INDEX(Hosts!$A:$M, MATCH(Places!$B1093,Hosts!$A:$A,0), MATCH(Places!J$1,Hosts!$A$1:$M$1,0))</f>
        <v>Yes</v>
      </c>
      <c r="K1093">
        <v>16</v>
      </c>
      <c r="L1093" t="str">
        <f>VLOOKUP($K1093,Neighborhoods!$A:$C,2,0)</f>
        <v>Manhattan</v>
      </c>
      <c r="M1093" t="str">
        <f>VLOOKUP($K1093,Neighborhoods!$A:$C,3,0)</f>
        <v>Harlem</v>
      </c>
      <c r="N1093" t="str">
        <f>INDEX(Neighborhoods!$A:$C, MATCH(Places!$K1093,Neighborhoods!$A:$A,0), MATCH(Places!N$1,Neighborhoods!$A$1:$C$1,0))</f>
        <v>Manhattan</v>
      </c>
      <c r="O1093" t="str">
        <f>INDEX(Neighborhoods!$A:$C, MATCH(Places!$K1093,Neighborhoods!$A:$A,0), MATCH(Places!O$1,Neighborhoods!$A$1:$C$1,0))</f>
        <v>Harlem</v>
      </c>
      <c r="P1093" t="s">
        <v>11822</v>
      </c>
      <c r="Q1093" t="str">
        <f t="shared" si="68"/>
        <v>No</v>
      </c>
      <c r="R1093">
        <v>2</v>
      </c>
      <c r="S1093" t="str">
        <f t="shared" si="69"/>
        <v>Small</v>
      </c>
      <c r="T1093" s="50">
        <v>75</v>
      </c>
      <c r="U1093" s="70">
        <f t="shared" si="70"/>
        <v>0.03</v>
      </c>
      <c r="V1093" s="52">
        <v>5</v>
      </c>
      <c r="W1093" s="52" t="str" cm="1">
        <f t="array" ref="W1093">_xlfn.SWITCH(ROUND(V1093,0),5,"Excellent",4,"Good",3,"Ok","Bad")</f>
        <v>Excellent</v>
      </c>
      <c r="X1093">
        <v>24</v>
      </c>
      <c r="Y1093" t="str">
        <f t="shared" si="71"/>
        <v>No</v>
      </c>
      <c r="Z1093" s="68">
        <v>42036</v>
      </c>
      <c r="AA1093" s="68">
        <v>44037</v>
      </c>
      <c r="AB1093">
        <v>254</v>
      </c>
      <c r="AC1093" t="s">
        <v>15615</v>
      </c>
    </row>
    <row r="1094" spans="1:29" x14ac:dyDescent="0.3">
      <c r="A1094" t="s">
        <v>820</v>
      </c>
      <c r="B1094">
        <v>409</v>
      </c>
      <c r="C1094" t="str">
        <f>VLOOKUP($B1094,Hosts!$A:$M,10,0)</f>
        <v>Within a day</v>
      </c>
      <c r="D1094" s="70">
        <f>VLOOKUP($B1094,Hosts!$A:$M,11,0)</f>
        <v>1</v>
      </c>
      <c r="E1094" s="70">
        <f>VLOOKUP($B1094,Hosts!$A:$M,12,0)</f>
        <v>1</v>
      </c>
      <c r="F1094" t="str">
        <f>VLOOKUP($B1094,Hosts!$A:$M,13,0)</f>
        <v>No</v>
      </c>
      <c r="G1094" t="str">
        <f>INDEX(Hosts!$A:$M, MATCH(Places!$B1094,Hosts!$A:$A,0), MATCH(Places!G$1,Hosts!$A$1:$M$1,0))</f>
        <v>Within a day</v>
      </c>
      <c r="H1094" s="70">
        <f>INDEX(Hosts!$A:$M, MATCH(Places!$B1094,Hosts!$A:$A,0), MATCH(Places!H$1,Hosts!$A$1:$M$1,0))</f>
        <v>1</v>
      </c>
      <c r="I1094" s="70">
        <f>INDEX(Hosts!$A:$M, MATCH(Places!$B1094,Hosts!$A:$A,0), MATCH(Places!I$1,Hosts!$A$1:$M$1,0))</f>
        <v>1</v>
      </c>
      <c r="J1094" t="str">
        <f>INDEX(Hosts!$A:$M, MATCH(Places!$B1094,Hosts!$A:$A,0), MATCH(Places!J$1,Hosts!$A$1:$M$1,0))</f>
        <v>No</v>
      </c>
      <c r="K1094">
        <v>8</v>
      </c>
      <c r="L1094" t="str">
        <f>VLOOKUP($K1094,Neighborhoods!$A:$C,2,0)</f>
        <v>Brooklyn</v>
      </c>
      <c r="M1094" t="str">
        <f>VLOOKUP($K1094,Neighborhoods!$A:$C,3,0)</f>
        <v>Bushwick</v>
      </c>
      <c r="N1094" t="str">
        <f>INDEX(Neighborhoods!$A:$C, MATCH(Places!$K1094,Neighborhoods!$A:$A,0), MATCH(Places!N$1,Neighborhoods!$A$1:$C$1,0))</f>
        <v>Brooklyn</v>
      </c>
      <c r="O1094" t="str">
        <f>INDEX(Neighborhoods!$A:$C, MATCH(Places!$K1094,Neighborhoods!$A:$A,0), MATCH(Places!O$1,Neighborhoods!$A$1:$C$1,0))</f>
        <v>Bushwick</v>
      </c>
      <c r="P1094" t="s">
        <v>1</v>
      </c>
      <c r="Q1094" t="str">
        <f t="shared" si="68"/>
        <v>Yes</v>
      </c>
      <c r="R1094">
        <v>2</v>
      </c>
      <c r="S1094" t="str">
        <f t="shared" si="69"/>
        <v>Small</v>
      </c>
      <c r="T1094" s="50">
        <v>63</v>
      </c>
      <c r="U1094" s="70">
        <f t="shared" si="70"/>
        <v>0.03</v>
      </c>
      <c r="V1094" s="52">
        <v>4.5999999999999996</v>
      </c>
      <c r="W1094" s="52" t="str" cm="1">
        <f t="array" ref="W1094">_xlfn.SWITCH(ROUND(V1094,0),5,"Excellent",4,"Good",3,"Ok","Bad")</f>
        <v>Excellent</v>
      </c>
      <c r="X1094">
        <v>5</v>
      </c>
      <c r="Y1094" t="str">
        <f t="shared" si="71"/>
        <v>No</v>
      </c>
      <c r="Z1094" s="68">
        <v>42736</v>
      </c>
      <c r="AA1094" s="68">
        <v>43832</v>
      </c>
      <c r="AB1094">
        <v>364</v>
      </c>
      <c r="AC1094" t="s">
        <v>15615</v>
      </c>
    </row>
    <row r="1095" spans="1:29" x14ac:dyDescent="0.3">
      <c r="A1095" t="s">
        <v>14957</v>
      </c>
      <c r="B1095">
        <v>1143</v>
      </c>
      <c r="C1095" t="str">
        <f>VLOOKUP($B1095,Hosts!$A:$M,10,0)</f>
        <v>Within an hour</v>
      </c>
      <c r="D1095" s="70">
        <f>VLOOKUP($B1095,Hosts!$A:$M,11,0)</f>
        <v>1</v>
      </c>
      <c r="E1095" s="70">
        <f>VLOOKUP($B1095,Hosts!$A:$M,12,0)</f>
        <v>0.81</v>
      </c>
      <c r="F1095" t="str">
        <f>VLOOKUP($B1095,Hosts!$A:$M,13,0)</f>
        <v>No</v>
      </c>
      <c r="G1095" t="str">
        <f>INDEX(Hosts!$A:$M, MATCH(Places!$B1095,Hosts!$A:$A,0), MATCH(Places!G$1,Hosts!$A$1:$M$1,0))</f>
        <v>Within an hour</v>
      </c>
      <c r="H1095" s="70">
        <f>INDEX(Hosts!$A:$M, MATCH(Places!$B1095,Hosts!$A:$A,0), MATCH(Places!H$1,Hosts!$A$1:$M$1,0))</f>
        <v>1</v>
      </c>
      <c r="I1095" s="70">
        <f>INDEX(Hosts!$A:$M, MATCH(Places!$B1095,Hosts!$A:$A,0), MATCH(Places!I$1,Hosts!$A$1:$M$1,0))</f>
        <v>0.81</v>
      </c>
      <c r="J1095" t="str">
        <f>INDEX(Hosts!$A:$M, MATCH(Places!$B1095,Hosts!$A:$A,0), MATCH(Places!J$1,Hosts!$A$1:$M$1,0))</f>
        <v>No</v>
      </c>
      <c r="K1095">
        <v>14</v>
      </c>
      <c r="L1095" t="str">
        <f>VLOOKUP($K1095,Neighborhoods!$A:$C,2,0)</f>
        <v>Manhattan</v>
      </c>
      <c r="M1095" t="str">
        <f>VLOOKUP($K1095,Neighborhoods!$A:$C,3,0)</f>
        <v>East Harlem</v>
      </c>
      <c r="N1095" t="str">
        <f>INDEX(Neighborhoods!$A:$C, MATCH(Places!$K1095,Neighborhoods!$A:$A,0), MATCH(Places!N$1,Neighborhoods!$A$1:$C$1,0))</f>
        <v>Manhattan</v>
      </c>
      <c r="O1095" t="str">
        <f>INDEX(Neighborhoods!$A:$C, MATCH(Places!$K1095,Neighborhoods!$A:$A,0), MATCH(Places!O$1,Neighborhoods!$A$1:$C$1,0))</f>
        <v>East Harlem</v>
      </c>
      <c r="P1095" t="s">
        <v>1</v>
      </c>
      <c r="Q1095" t="str">
        <f t="shared" si="68"/>
        <v>Yes</v>
      </c>
      <c r="R1095">
        <v>2</v>
      </c>
      <c r="S1095" t="str">
        <f t="shared" si="69"/>
        <v>Small</v>
      </c>
      <c r="T1095" s="50">
        <v>59</v>
      </c>
      <c r="U1095" s="70">
        <f t="shared" si="70"/>
        <v>0.03</v>
      </c>
      <c r="V1095" s="52">
        <v>4.96</v>
      </c>
      <c r="W1095" s="52" t="str" cm="1">
        <f t="array" ref="W1095">_xlfn.SWITCH(ROUND(V1095,0),5,"Excellent",4,"Good",3,"Ok","Bad")</f>
        <v>Excellent</v>
      </c>
      <c r="X1095">
        <v>162</v>
      </c>
      <c r="Y1095" t="str">
        <f t="shared" si="71"/>
        <v>Yes</v>
      </c>
      <c r="Z1095" s="68">
        <v>42139</v>
      </c>
      <c r="AA1095" s="68">
        <v>44024</v>
      </c>
      <c r="AB1095">
        <v>270</v>
      </c>
      <c r="AC1095" t="s">
        <v>15616</v>
      </c>
    </row>
    <row r="1096" spans="1:29" x14ac:dyDescent="0.3">
      <c r="A1096" t="s">
        <v>821</v>
      </c>
      <c r="B1096">
        <v>465</v>
      </c>
      <c r="C1096" t="str">
        <f>VLOOKUP($B1096,Hosts!$A:$M,10,0)</f>
        <v>Within a few hours</v>
      </c>
      <c r="D1096" s="70">
        <f>VLOOKUP($B1096,Hosts!$A:$M,11,0)</f>
        <v>0.85</v>
      </c>
      <c r="E1096" s="70">
        <f>VLOOKUP($B1096,Hosts!$A:$M,12,0)</f>
        <v>0.38</v>
      </c>
      <c r="F1096" t="str">
        <f>VLOOKUP($B1096,Hosts!$A:$M,13,0)</f>
        <v>No</v>
      </c>
      <c r="G1096" t="str">
        <f>INDEX(Hosts!$A:$M, MATCH(Places!$B1096,Hosts!$A:$A,0), MATCH(Places!G$1,Hosts!$A$1:$M$1,0))</f>
        <v>Within a few hours</v>
      </c>
      <c r="H1096" s="70">
        <f>INDEX(Hosts!$A:$M, MATCH(Places!$B1096,Hosts!$A:$A,0), MATCH(Places!H$1,Hosts!$A$1:$M$1,0))</f>
        <v>0.85</v>
      </c>
      <c r="I1096" s="70">
        <f>INDEX(Hosts!$A:$M, MATCH(Places!$B1096,Hosts!$A:$A,0), MATCH(Places!I$1,Hosts!$A$1:$M$1,0))</f>
        <v>0.38</v>
      </c>
      <c r="J1096" t="str">
        <f>INDEX(Hosts!$A:$M, MATCH(Places!$B1096,Hosts!$A:$A,0), MATCH(Places!J$1,Hosts!$A$1:$M$1,0))</f>
        <v>No</v>
      </c>
      <c r="K1096">
        <v>17</v>
      </c>
      <c r="L1096" t="str">
        <f>VLOOKUP($K1096,Neighborhoods!$A:$C,2,0)</f>
        <v>Manhattan</v>
      </c>
      <c r="M1096" t="str">
        <f>VLOOKUP($K1096,Neighborhoods!$A:$C,3,0)</f>
        <v>Hell's Kitchen</v>
      </c>
      <c r="N1096" t="str">
        <f>INDEX(Neighborhoods!$A:$C, MATCH(Places!$K1096,Neighborhoods!$A:$A,0), MATCH(Places!N$1,Neighborhoods!$A$1:$C$1,0))</f>
        <v>Manhattan</v>
      </c>
      <c r="O1096" t="str">
        <f>INDEX(Neighborhoods!$A:$C, MATCH(Places!$K1096,Neighborhoods!$A:$A,0), MATCH(Places!O$1,Neighborhoods!$A$1:$C$1,0))</f>
        <v>Hell's Kitchen</v>
      </c>
      <c r="P1096" t="s">
        <v>11822</v>
      </c>
      <c r="Q1096" t="str">
        <f t="shared" si="68"/>
        <v>No</v>
      </c>
      <c r="R1096">
        <v>2</v>
      </c>
      <c r="S1096" t="str">
        <f t="shared" si="69"/>
        <v>Small</v>
      </c>
      <c r="T1096" s="50">
        <v>110</v>
      </c>
      <c r="U1096" s="70">
        <f t="shared" si="70"/>
        <v>0.03</v>
      </c>
      <c r="V1096" s="52">
        <v>4</v>
      </c>
      <c r="W1096" s="52" t="str" cm="1">
        <f t="array" ref="W1096">_xlfn.SWITCH(ROUND(V1096,0),5,"Excellent",4,"Good",3,"Ok","Bad")</f>
        <v>Good</v>
      </c>
      <c r="X1096">
        <v>6</v>
      </c>
      <c r="Y1096" t="str">
        <f t="shared" si="71"/>
        <v>No</v>
      </c>
      <c r="Z1096" s="68">
        <v>42213</v>
      </c>
      <c r="AA1096" s="68">
        <v>42956</v>
      </c>
      <c r="AB1096">
        <v>365</v>
      </c>
      <c r="AC1096" t="s">
        <v>15615</v>
      </c>
    </row>
    <row r="1097" spans="1:29" x14ac:dyDescent="0.3">
      <c r="A1097" t="s">
        <v>14948</v>
      </c>
      <c r="B1097">
        <v>2060</v>
      </c>
      <c r="C1097" t="str">
        <f>VLOOKUP($B1097,Hosts!$A:$M,10,0)</f>
        <v>Within an hour</v>
      </c>
      <c r="D1097" s="70">
        <f>VLOOKUP($B1097,Hosts!$A:$M,11,0)</f>
        <v>1</v>
      </c>
      <c r="E1097" s="70">
        <f>VLOOKUP($B1097,Hosts!$A:$M,12,0)</f>
        <v>1</v>
      </c>
      <c r="F1097" t="str">
        <f>VLOOKUP($B1097,Hosts!$A:$M,13,0)</f>
        <v>No</v>
      </c>
      <c r="G1097" t="str">
        <f>INDEX(Hosts!$A:$M, MATCH(Places!$B1097,Hosts!$A:$A,0), MATCH(Places!G$1,Hosts!$A$1:$M$1,0))</f>
        <v>Within an hour</v>
      </c>
      <c r="H1097" s="70">
        <f>INDEX(Hosts!$A:$M, MATCH(Places!$B1097,Hosts!$A:$A,0), MATCH(Places!H$1,Hosts!$A$1:$M$1,0))</f>
        <v>1</v>
      </c>
      <c r="I1097" s="70">
        <f>INDEX(Hosts!$A:$M, MATCH(Places!$B1097,Hosts!$A:$A,0), MATCH(Places!I$1,Hosts!$A$1:$M$1,0))</f>
        <v>1</v>
      </c>
      <c r="J1097" t="str">
        <f>INDEX(Hosts!$A:$M, MATCH(Places!$B1097,Hosts!$A:$A,0), MATCH(Places!J$1,Hosts!$A$1:$M$1,0))</f>
        <v>No</v>
      </c>
      <c r="K1097">
        <v>20</v>
      </c>
      <c r="L1097" t="str">
        <f>VLOOKUP($K1097,Neighborhoods!$A:$C,2,0)</f>
        <v>Manhattan</v>
      </c>
      <c r="M1097" t="str">
        <f>VLOOKUP($K1097,Neighborhoods!$A:$C,3,0)</f>
        <v>Upper West Side</v>
      </c>
      <c r="N1097" t="str">
        <f>INDEX(Neighborhoods!$A:$C, MATCH(Places!$K1097,Neighborhoods!$A:$A,0), MATCH(Places!N$1,Neighborhoods!$A$1:$C$1,0))</f>
        <v>Manhattan</v>
      </c>
      <c r="O1097" t="str">
        <f>INDEX(Neighborhoods!$A:$C, MATCH(Places!$K1097,Neighborhoods!$A:$A,0), MATCH(Places!O$1,Neighborhoods!$A$1:$C$1,0))</f>
        <v>Upper West Side</v>
      </c>
      <c r="P1097" t="s">
        <v>11822</v>
      </c>
      <c r="Q1097" t="str">
        <f t="shared" si="68"/>
        <v>No</v>
      </c>
      <c r="R1097">
        <v>6</v>
      </c>
      <c r="S1097" t="str">
        <f t="shared" si="69"/>
        <v>Large</v>
      </c>
      <c r="T1097" s="50">
        <v>150</v>
      </c>
      <c r="U1097" s="70">
        <f t="shared" si="70"/>
        <v>0.03</v>
      </c>
      <c r="V1097" s="52">
        <v>5</v>
      </c>
      <c r="W1097" s="52" t="str" cm="1">
        <f t="array" ref="W1097">_xlfn.SWITCH(ROUND(V1097,0),5,"Excellent",4,"Good",3,"Ok","Bad")</f>
        <v>Excellent</v>
      </c>
      <c r="X1097">
        <v>14</v>
      </c>
      <c r="Y1097" t="str">
        <f t="shared" si="71"/>
        <v>No</v>
      </c>
      <c r="Z1097" s="68">
        <v>42013</v>
      </c>
      <c r="AA1097" s="68">
        <v>43828</v>
      </c>
      <c r="AB1097">
        <v>16</v>
      </c>
      <c r="AC1097" t="s">
        <v>15615</v>
      </c>
    </row>
    <row r="1098" spans="1:29" x14ac:dyDescent="0.3">
      <c r="A1098" t="s">
        <v>15370</v>
      </c>
      <c r="B1098">
        <v>1686</v>
      </c>
      <c r="C1098" t="str">
        <f>VLOOKUP($B1098,Hosts!$A:$M,10,0)</f>
        <v>Within an hour</v>
      </c>
      <c r="D1098" s="70">
        <f>VLOOKUP($B1098,Hosts!$A:$M,11,0)</f>
        <v>1</v>
      </c>
      <c r="E1098" s="70">
        <f>VLOOKUP($B1098,Hosts!$A:$M,12,0)</f>
        <v>0.98</v>
      </c>
      <c r="F1098" t="str">
        <f>VLOOKUP($B1098,Hosts!$A:$M,13,0)</f>
        <v>Yes</v>
      </c>
      <c r="G1098" t="str">
        <f>INDEX(Hosts!$A:$M, MATCH(Places!$B1098,Hosts!$A:$A,0), MATCH(Places!G$1,Hosts!$A$1:$M$1,0))</f>
        <v>Within an hour</v>
      </c>
      <c r="H1098" s="70">
        <f>INDEX(Hosts!$A:$M, MATCH(Places!$B1098,Hosts!$A:$A,0), MATCH(Places!H$1,Hosts!$A$1:$M$1,0))</f>
        <v>1</v>
      </c>
      <c r="I1098" s="70">
        <f>INDEX(Hosts!$A:$M, MATCH(Places!$B1098,Hosts!$A:$A,0), MATCH(Places!I$1,Hosts!$A$1:$M$1,0))</f>
        <v>0.98</v>
      </c>
      <c r="J1098" t="str">
        <f>INDEX(Hosts!$A:$M, MATCH(Places!$B1098,Hosts!$A:$A,0), MATCH(Places!J$1,Hosts!$A$1:$M$1,0))</f>
        <v>Yes</v>
      </c>
      <c r="K1098">
        <v>20</v>
      </c>
      <c r="L1098" t="str">
        <f>VLOOKUP($K1098,Neighborhoods!$A:$C,2,0)</f>
        <v>Manhattan</v>
      </c>
      <c r="M1098" t="str">
        <f>VLOOKUP($K1098,Neighborhoods!$A:$C,3,0)</f>
        <v>Upper West Side</v>
      </c>
      <c r="N1098" t="str">
        <f>INDEX(Neighborhoods!$A:$C, MATCH(Places!$K1098,Neighborhoods!$A:$A,0), MATCH(Places!N$1,Neighborhoods!$A$1:$C$1,0))</f>
        <v>Manhattan</v>
      </c>
      <c r="O1098" t="str">
        <f>INDEX(Neighborhoods!$A:$C, MATCH(Places!$K1098,Neighborhoods!$A:$A,0), MATCH(Places!O$1,Neighborhoods!$A$1:$C$1,0))</f>
        <v>Upper West Side</v>
      </c>
      <c r="P1098" t="s">
        <v>11822</v>
      </c>
      <c r="Q1098" t="str">
        <f t="shared" si="68"/>
        <v>No</v>
      </c>
      <c r="R1098">
        <v>2</v>
      </c>
      <c r="S1098" t="str">
        <f t="shared" si="69"/>
        <v>Small</v>
      </c>
      <c r="T1098" s="50">
        <v>126</v>
      </c>
      <c r="U1098" s="70">
        <f t="shared" si="70"/>
        <v>0.03</v>
      </c>
      <c r="V1098" s="52">
        <v>4.8099999999999996</v>
      </c>
      <c r="W1098" s="52" t="str" cm="1">
        <f t="array" ref="W1098">_xlfn.SWITCH(ROUND(V1098,0),5,"Excellent",4,"Good",3,"Ok","Bad")</f>
        <v>Excellent</v>
      </c>
      <c r="X1098">
        <v>72</v>
      </c>
      <c r="Y1098" t="str">
        <f t="shared" si="71"/>
        <v>No</v>
      </c>
      <c r="Z1098" s="68">
        <v>42115</v>
      </c>
      <c r="AA1098" s="68">
        <v>44051</v>
      </c>
      <c r="AB1098">
        <v>356</v>
      </c>
      <c r="AC1098" t="s">
        <v>15616</v>
      </c>
    </row>
    <row r="1099" spans="1:29" x14ac:dyDescent="0.3">
      <c r="A1099" t="s">
        <v>15302</v>
      </c>
      <c r="B1099">
        <v>2062</v>
      </c>
      <c r="C1099" t="str">
        <f>VLOOKUP($B1099,Hosts!$A:$M,10,0)</f>
        <v>Within a day</v>
      </c>
      <c r="D1099" s="70">
        <f>VLOOKUP($B1099,Hosts!$A:$M,11,0)</f>
        <v>0.5</v>
      </c>
      <c r="E1099" s="70">
        <f>VLOOKUP($B1099,Hosts!$A:$M,12,0)</f>
        <v>0.25</v>
      </c>
      <c r="F1099" t="str">
        <f>VLOOKUP($B1099,Hosts!$A:$M,13,0)</f>
        <v>No</v>
      </c>
      <c r="G1099" t="str">
        <f>INDEX(Hosts!$A:$M, MATCH(Places!$B1099,Hosts!$A:$A,0), MATCH(Places!G$1,Hosts!$A$1:$M$1,0))</f>
        <v>Within a day</v>
      </c>
      <c r="H1099" s="70">
        <f>INDEX(Hosts!$A:$M, MATCH(Places!$B1099,Hosts!$A:$A,0), MATCH(Places!H$1,Hosts!$A$1:$M$1,0))</f>
        <v>0.5</v>
      </c>
      <c r="I1099" s="70">
        <f>INDEX(Hosts!$A:$M, MATCH(Places!$B1099,Hosts!$A:$A,0), MATCH(Places!I$1,Hosts!$A$1:$M$1,0))</f>
        <v>0.25</v>
      </c>
      <c r="J1099" t="str">
        <f>INDEX(Hosts!$A:$M, MATCH(Places!$B1099,Hosts!$A:$A,0), MATCH(Places!J$1,Hosts!$A$1:$M$1,0))</f>
        <v>No</v>
      </c>
      <c r="K1099">
        <v>8</v>
      </c>
      <c r="L1099" t="str">
        <f>VLOOKUP($K1099,Neighborhoods!$A:$C,2,0)</f>
        <v>Brooklyn</v>
      </c>
      <c r="M1099" t="str">
        <f>VLOOKUP($K1099,Neighborhoods!$A:$C,3,0)</f>
        <v>Bushwick</v>
      </c>
      <c r="N1099" t="str">
        <f>INDEX(Neighborhoods!$A:$C, MATCH(Places!$K1099,Neighborhoods!$A:$A,0), MATCH(Places!N$1,Neighborhoods!$A$1:$C$1,0))</f>
        <v>Brooklyn</v>
      </c>
      <c r="O1099" t="str">
        <f>INDEX(Neighborhoods!$A:$C, MATCH(Places!$K1099,Neighborhoods!$A:$A,0), MATCH(Places!O$1,Neighborhoods!$A$1:$C$1,0))</f>
        <v>Bushwick</v>
      </c>
      <c r="P1099" t="s">
        <v>11822</v>
      </c>
      <c r="Q1099" t="str">
        <f t="shared" si="68"/>
        <v>No</v>
      </c>
      <c r="R1099">
        <v>2</v>
      </c>
      <c r="S1099" t="str">
        <f t="shared" si="69"/>
        <v>Small</v>
      </c>
      <c r="T1099" s="50">
        <v>70</v>
      </c>
      <c r="U1099" s="70">
        <f t="shared" si="70"/>
        <v>0.03</v>
      </c>
      <c r="V1099" s="52">
        <v>4</v>
      </c>
      <c r="W1099" s="52" t="str" cm="1">
        <f t="array" ref="W1099">_xlfn.SWITCH(ROUND(V1099,0),5,"Excellent",4,"Good",3,"Ok","Bad")</f>
        <v>Good</v>
      </c>
      <c r="X1099">
        <v>4</v>
      </c>
      <c r="Y1099" t="str">
        <f t="shared" si="71"/>
        <v>No</v>
      </c>
      <c r="Z1099" s="68">
        <v>42139</v>
      </c>
      <c r="AA1099" s="68">
        <v>42925</v>
      </c>
      <c r="AB1099">
        <v>364</v>
      </c>
      <c r="AC1099" t="s">
        <v>15615</v>
      </c>
    </row>
    <row r="1100" spans="1:29" x14ac:dyDescent="0.3">
      <c r="A1100" t="s">
        <v>15476</v>
      </c>
      <c r="B1100">
        <v>2008</v>
      </c>
      <c r="C1100" t="str">
        <f>VLOOKUP($B1100,Hosts!$A:$M,10,0)</f>
        <v>Within a day</v>
      </c>
      <c r="D1100" s="70">
        <f>VLOOKUP($B1100,Hosts!$A:$M,11,0)</f>
        <v>0.67</v>
      </c>
      <c r="E1100" s="70">
        <f>VLOOKUP($B1100,Hosts!$A:$M,12,0)</f>
        <v>0.69</v>
      </c>
      <c r="F1100" t="str">
        <f>VLOOKUP($B1100,Hosts!$A:$M,13,0)</f>
        <v>Yes</v>
      </c>
      <c r="G1100" t="str">
        <f>INDEX(Hosts!$A:$M, MATCH(Places!$B1100,Hosts!$A:$A,0), MATCH(Places!G$1,Hosts!$A$1:$M$1,0))</f>
        <v>Within a day</v>
      </c>
      <c r="H1100" s="70">
        <f>INDEX(Hosts!$A:$M, MATCH(Places!$B1100,Hosts!$A:$A,0), MATCH(Places!H$1,Hosts!$A$1:$M$1,0))</f>
        <v>0.67</v>
      </c>
      <c r="I1100" s="70">
        <f>INDEX(Hosts!$A:$M, MATCH(Places!$B1100,Hosts!$A:$A,0), MATCH(Places!I$1,Hosts!$A$1:$M$1,0))</f>
        <v>0.69</v>
      </c>
      <c r="J1100" t="str">
        <f>INDEX(Hosts!$A:$M, MATCH(Places!$B1100,Hosts!$A:$A,0), MATCH(Places!J$1,Hosts!$A$1:$M$1,0))</f>
        <v>Yes</v>
      </c>
      <c r="K1100">
        <v>16</v>
      </c>
      <c r="L1100" t="str">
        <f>VLOOKUP($K1100,Neighborhoods!$A:$C,2,0)</f>
        <v>Manhattan</v>
      </c>
      <c r="M1100" t="str">
        <f>VLOOKUP($K1100,Neighborhoods!$A:$C,3,0)</f>
        <v>Harlem</v>
      </c>
      <c r="N1100" t="str">
        <f>INDEX(Neighborhoods!$A:$C, MATCH(Places!$K1100,Neighborhoods!$A:$A,0), MATCH(Places!N$1,Neighborhoods!$A$1:$C$1,0))</f>
        <v>Manhattan</v>
      </c>
      <c r="O1100" t="str">
        <f>INDEX(Neighborhoods!$A:$C, MATCH(Places!$K1100,Neighborhoods!$A:$A,0), MATCH(Places!O$1,Neighborhoods!$A$1:$C$1,0))</f>
        <v>Harlem</v>
      </c>
      <c r="P1100" t="s">
        <v>1</v>
      </c>
      <c r="Q1100" t="str">
        <f t="shared" si="68"/>
        <v>Yes</v>
      </c>
      <c r="R1100">
        <v>2</v>
      </c>
      <c r="S1100" t="str">
        <f t="shared" si="69"/>
        <v>Small</v>
      </c>
      <c r="T1100" s="50">
        <v>100</v>
      </c>
      <c r="U1100" s="70">
        <f t="shared" si="70"/>
        <v>0.03</v>
      </c>
      <c r="V1100" s="52">
        <v>5</v>
      </c>
      <c r="W1100" s="52" t="str" cm="1">
        <f t="array" ref="W1100">_xlfn.SWITCH(ROUND(V1100,0),5,"Excellent",4,"Good",3,"Ok","Bad")</f>
        <v>Excellent</v>
      </c>
      <c r="X1100">
        <v>16</v>
      </c>
      <c r="Y1100" t="str">
        <f t="shared" si="71"/>
        <v>No</v>
      </c>
      <c r="Z1100" s="68">
        <v>42086</v>
      </c>
      <c r="AA1100" s="68">
        <v>43809</v>
      </c>
      <c r="AB1100">
        <v>365</v>
      </c>
      <c r="AC1100" t="s">
        <v>15615</v>
      </c>
    </row>
    <row r="1101" spans="1:29" x14ac:dyDescent="0.3">
      <c r="A1101" t="s">
        <v>15555</v>
      </c>
      <c r="B1101">
        <v>472</v>
      </c>
      <c r="C1101" t="str">
        <f>VLOOKUP($B1101,Hosts!$A:$M,10,0)</f>
        <v>Within a day</v>
      </c>
      <c r="D1101" s="70">
        <f>VLOOKUP($B1101,Hosts!$A:$M,11,0)</f>
        <v>1</v>
      </c>
      <c r="E1101" s="70">
        <f>VLOOKUP($B1101,Hosts!$A:$M,12,0)</f>
        <v>0.6</v>
      </c>
      <c r="F1101" t="str">
        <f>VLOOKUP($B1101,Hosts!$A:$M,13,0)</f>
        <v>Yes</v>
      </c>
      <c r="G1101" t="str">
        <f>INDEX(Hosts!$A:$M, MATCH(Places!$B1101,Hosts!$A:$A,0), MATCH(Places!G$1,Hosts!$A$1:$M$1,0))</f>
        <v>Within a day</v>
      </c>
      <c r="H1101" s="70">
        <f>INDEX(Hosts!$A:$M, MATCH(Places!$B1101,Hosts!$A:$A,0), MATCH(Places!H$1,Hosts!$A$1:$M$1,0))</f>
        <v>1</v>
      </c>
      <c r="I1101" s="70">
        <f>INDEX(Hosts!$A:$M, MATCH(Places!$B1101,Hosts!$A:$A,0), MATCH(Places!I$1,Hosts!$A$1:$M$1,0))</f>
        <v>0.6</v>
      </c>
      <c r="J1101" t="str">
        <f>INDEX(Hosts!$A:$M, MATCH(Places!$B1101,Hosts!$A:$A,0), MATCH(Places!J$1,Hosts!$A$1:$M$1,0))</f>
        <v>Yes</v>
      </c>
      <c r="K1101">
        <v>14</v>
      </c>
      <c r="L1101" t="str">
        <f>VLOOKUP($K1101,Neighborhoods!$A:$C,2,0)</f>
        <v>Manhattan</v>
      </c>
      <c r="M1101" t="str">
        <f>VLOOKUP($K1101,Neighborhoods!$A:$C,3,0)</f>
        <v>East Harlem</v>
      </c>
      <c r="N1101" t="str">
        <f>INDEX(Neighborhoods!$A:$C, MATCH(Places!$K1101,Neighborhoods!$A:$A,0), MATCH(Places!N$1,Neighborhoods!$A$1:$C$1,0))</f>
        <v>Manhattan</v>
      </c>
      <c r="O1101" t="str">
        <f>INDEX(Neighborhoods!$A:$C, MATCH(Places!$K1101,Neighborhoods!$A:$A,0), MATCH(Places!O$1,Neighborhoods!$A$1:$C$1,0))</f>
        <v>East Harlem</v>
      </c>
      <c r="P1101" t="s">
        <v>1</v>
      </c>
      <c r="Q1101" t="str">
        <f t="shared" si="68"/>
        <v>Yes</v>
      </c>
      <c r="R1101">
        <v>1</v>
      </c>
      <c r="S1101" t="str">
        <f t="shared" si="69"/>
        <v>Small</v>
      </c>
      <c r="T1101" s="50">
        <v>74</v>
      </c>
      <c r="U1101" s="70">
        <f t="shared" si="70"/>
        <v>0.03</v>
      </c>
      <c r="V1101" s="52">
        <v>4.92</v>
      </c>
      <c r="W1101" s="52" t="str" cm="1">
        <f t="array" ref="W1101">_xlfn.SWITCH(ROUND(V1101,0),5,"Excellent",4,"Good",3,"Ok","Bad")</f>
        <v>Excellent</v>
      </c>
      <c r="X1101">
        <v>99</v>
      </c>
      <c r="Y1101" t="str">
        <f t="shared" si="71"/>
        <v>No</v>
      </c>
      <c r="Z1101" s="68">
        <v>42353</v>
      </c>
      <c r="AA1101" s="68">
        <v>43877</v>
      </c>
      <c r="AB1101">
        <v>210</v>
      </c>
      <c r="AC1101" t="s">
        <v>15615</v>
      </c>
    </row>
    <row r="1102" spans="1:29" x14ac:dyDescent="0.3">
      <c r="A1102" t="s">
        <v>822</v>
      </c>
      <c r="B1102">
        <v>2066</v>
      </c>
      <c r="C1102" t="str">
        <f>VLOOKUP($B1102,Hosts!$A:$M,10,0)</f>
        <v>Within an hour</v>
      </c>
      <c r="D1102" s="70">
        <f>VLOOKUP($B1102,Hosts!$A:$M,11,0)</f>
        <v>1</v>
      </c>
      <c r="E1102" s="70">
        <f>VLOOKUP($B1102,Hosts!$A:$M,12,0)</f>
        <v>0.94</v>
      </c>
      <c r="F1102" t="str">
        <f>VLOOKUP($B1102,Hosts!$A:$M,13,0)</f>
        <v>No</v>
      </c>
      <c r="G1102" t="str">
        <f>INDEX(Hosts!$A:$M, MATCH(Places!$B1102,Hosts!$A:$A,0), MATCH(Places!G$1,Hosts!$A$1:$M$1,0))</f>
        <v>Within an hour</v>
      </c>
      <c r="H1102" s="70">
        <f>INDEX(Hosts!$A:$M, MATCH(Places!$B1102,Hosts!$A:$A,0), MATCH(Places!H$1,Hosts!$A$1:$M$1,0))</f>
        <v>1</v>
      </c>
      <c r="I1102" s="70">
        <f>INDEX(Hosts!$A:$M, MATCH(Places!$B1102,Hosts!$A:$A,0), MATCH(Places!I$1,Hosts!$A$1:$M$1,0))</f>
        <v>0.94</v>
      </c>
      <c r="J1102" t="str">
        <f>INDEX(Hosts!$A:$M, MATCH(Places!$B1102,Hosts!$A:$A,0), MATCH(Places!J$1,Hosts!$A$1:$M$1,0))</f>
        <v>No</v>
      </c>
      <c r="K1102">
        <v>7</v>
      </c>
      <c r="L1102" t="str">
        <f>VLOOKUP($K1102,Neighborhoods!$A:$C,2,0)</f>
        <v>Brooklyn</v>
      </c>
      <c r="M1102" t="str">
        <f>VLOOKUP($K1102,Neighborhoods!$A:$C,3,0)</f>
        <v>Bedford-Stuyvesant</v>
      </c>
      <c r="N1102" t="str">
        <f>INDEX(Neighborhoods!$A:$C, MATCH(Places!$K1102,Neighborhoods!$A:$A,0), MATCH(Places!N$1,Neighborhoods!$A$1:$C$1,0))</f>
        <v>Brooklyn</v>
      </c>
      <c r="O1102" t="str">
        <f>INDEX(Neighborhoods!$A:$C, MATCH(Places!$K1102,Neighborhoods!$A:$A,0), MATCH(Places!O$1,Neighborhoods!$A$1:$C$1,0))</f>
        <v>Bedford-Stuyvesant</v>
      </c>
      <c r="P1102" t="s">
        <v>11822</v>
      </c>
      <c r="Q1102" t="str">
        <f t="shared" si="68"/>
        <v>No</v>
      </c>
      <c r="R1102">
        <v>7</v>
      </c>
      <c r="S1102" t="str">
        <f t="shared" si="69"/>
        <v>Large</v>
      </c>
      <c r="T1102" s="50">
        <v>175</v>
      </c>
      <c r="U1102" s="70">
        <f t="shared" si="70"/>
        <v>0.03</v>
      </c>
      <c r="V1102" s="52">
        <v>4.8099999999999996</v>
      </c>
      <c r="W1102" s="52" t="str" cm="1">
        <f t="array" ref="W1102">_xlfn.SWITCH(ROUND(V1102,0),5,"Excellent",4,"Good",3,"Ok","Bad")</f>
        <v>Excellent</v>
      </c>
      <c r="X1102">
        <v>242</v>
      </c>
      <c r="Y1102" t="str">
        <f t="shared" si="71"/>
        <v>Yes</v>
      </c>
      <c r="Z1102" s="68">
        <v>42003</v>
      </c>
      <c r="AA1102" s="68">
        <v>43904</v>
      </c>
      <c r="AB1102">
        <v>308</v>
      </c>
      <c r="AC1102" t="s">
        <v>15615</v>
      </c>
    </row>
    <row r="1103" spans="1:29" x14ac:dyDescent="0.3">
      <c r="A1103" t="s">
        <v>15480</v>
      </c>
      <c r="B1103">
        <v>59</v>
      </c>
      <c r="C1103" t="str">
        <f>VLOOKUP($B1103,Hosts!$A:$M,10,0)</f>
        <v>Within a day</v>
      </c>
      <c r="D1103" s="70">
        <f>VLOOKUP($B1103,Hosts!$A:$M,11,0)</f>
        <v>1</v>
      </c>
      <c r="E1103" s="70">
        <f>VLOOKUP($B1103,Hosts!$A:$M,12,0)</f>
        <v>1</v>
      </c>
      <c r="F1103" t="str">
        <f>VLOOKUP($B1103,Hosts!$A:$M,13,0)</f>
        <v>No</v>
      </c>
      <c r="G1103" t="str">
        <f>INDEX(Hosts!$A:$M, MATCH(Places!$B1103,Hosts!$A:$A,0), MATCH(Places!G$1,Hosts!$A$1:$M$1,0))</f>
        <v>Within a day</v>
      </c>
      <c r="H1103" s="70">
        <f>INDEX(Hosts!$A:$M, MATCH(Places!$B1103,Hosts!$A:$A,0), MATCH(Places!H$1,Hosts!$A$1:$M$1,0))</f>
        <v>1</v>
      </c>
      <c r="I1103" s="70">
        <f>INDEX(Hosts!$A:$M, MATCH(Places!$B1103,Hosts!$A:$A,0), MATCH(Places!I$1,Hosts!$A$1:$M$1,0))</f>
        <v>1</v>
      </c>
      <c r="J1103" t="str">
        <f>INDEX(Hosts!$A:$M, MATCH(Places!$B1103,Hosts!$A:$A,0), MATCH(Places!J$1,Hosts!$A$1:$M$1,0))</f>
        <v>No</v>
      </c>
      <c r="K1103">
        <v>12</v>
      </c>
      <c r="L1103" t="str">
        <f>VLOOKUP($K1103,Neighborhoods!$A:$C,2,0)</f>
        <v>Brooklyn</v>
      </c>
      <c r="M1103" t="str">
        <f>VLOOKUP($K1103,Neighborhoods!$A:$C,3,0)</f>
        <v>Williamsburg</v>
      </c>
      <c r="N1103" t="str">
        <f>INDEX(Neighborhoods!$A:$C, MATCH(Places!$K1103,Neighborhoods!$A:$A,0), MATCH(Places!N$1,Neighborhoods!$A$1:$C$1,0))</f>
        <v>Brooklyn</v>
      </c>
      <c r="O1103" t="str">
        <f>INDEX(Neighborhoods!$A:$C, MATCH(Places!$K1103,Neighborhoods!$A:$A,0), MATCH(Places!O$1,Neighborhoods!$A$1:$C$1,0))</f>
        <v>Williamsburg</v>
      </c>
      <c r="P1103" t="s">
        <v>11822</v>
      </c>
      <c r="Q1103" t="str">
        <f t="shared" si="68"/>
        <v>No</v>
      </c>
      <c r="R1103">
        <v>3</v>
      </c>
      <c r="S1103" t="str">
        <f t="shared" si="69"/>
        <v>Medium</v>
      </c>
      <c r="T1103" s="50">
        <v>200</v>
      </c>
      <c r="U1103" s="70">
        <f t="shared" si="70"/>
        <v>0.04</v>
      </c>
      <c r="V1103" s="52">
        <v>4.67</v>
      </c>
      <c r="W1103" s="52" t="str" cm="1">
        <f t="array" ref="W1103">_xlfn.SWITCH(ROUND(V1103,0),5,"Excellent",4,"Good",3,"Ok","Bad")</f>
        <v>Excellent</v>
      </c>
      <c r="X1103">
        <v>12</v>
      </c>
      <c r="Y1103" t="str">
        <f t="shared" si="71"/>
        <v>No</v>
      </c>
      <c r="Z1103" s="68">
        <v>42145</v>
      </c>
      <c r="AA1103" s="68">
        <v>44037</v>
      </c>
      <c r="AB1103">
        <v>28</v>
      </c>
      <c r="AC1103" t="s">
        <v>15615</v>
      </c>
    </row>
    <row r="1104" spans="1:29" x14ac:dyDescent="0.3">
      <c r="A1104" t="s">
        <v>823</v>
      </c>
      <c r="B1104">
        <v>2068</v>
      </c>
      <c r="C1104" t="str">
        <f>VLOOKUP($B1104,Hosts!$A:$M,10,0)</f>
        <v>Within an hour</v>
      </c>
      <c r="D1104" s="70">
        <f>VLOOKUP($B1104,Hosts!$A:$M,11,0)</f>
        <v>1</v>
      </c>
      <c r="E1104" s="70">
        <f>VLOOKUP($B1104,Hosts!$A:$M,12,0)</f>
        <v>0.97</v>
      </c>
      <c r="F1104" t="str">
        <f>VLOOKUP($B1104,Hosts!$A:$M,13,0)</f>
        <v>No</v>
      </c>
      <c r="G1104" t="str">
        <f>INDEX(Hosts!$A:$M, MATCH(Places!$B1104,Hosts!$A:$A,0), MATCH(Places!G$1,Hosts!$A$1:$M$1,0))</f>
        <v>Within an hour</v>
      </c>
      <c r="H1104" s="70">
        <f>INDEX(Hosts!$A:$M, MATCH(Places!$B1104,Hosts!$A:$A,0), MATCH(Places!H$1,Hosts!$A$1:$M$1,0))</f>
        <v>1</v>
      </c>
      <c r="I1104" s="70">
        <f>INDEX(Hosts!$A:$M, MATCH(Places!$B1104,Hosts!$A:$A,0), MATCH(Places!I$1,Hosts!$A$1:$M$1,0))</f>
        <v>0.97</v>
      </c>
      <c r="J1104" t="str">
        <f>INDEX(Hosts!$A:$M, MATCH(Places!$B1104,Hosts!$A:$A,0), MATCH(Places!J$1,Hosts!$A$1:$M$1,0))</f>
        <v>No</v>
      </c>
      <c r="K1104">
        <v>21</v>
      </c>
      <c r="L1104" t="str">
        <f>VLOOKUP($K1104,Neighborhoods!$A:$C,2,0)</f>
        <v>Queens</v>
      </c>
      <c r="M1104" t="str">
        <f>VLOOKUP($K1104,Neighborhoods!$A:$C,3,0)</f>
        <v>Astoria</v>
      </c>
      <c r="N1104" t="str">
        <f>INDEX(Neighborhoods!$A:$C, MATCH(Places!$K1104,Neighborhoods!$A:$A,0), MATCH(Places!N$1,Neighborhoods!$A$1:$C$1,0))</f>
        <v>Queens</v>
      </c>
      <c r="O1104" t="str">
        <f>INDEX(Neighborhoods!$A:$C, MATCH(Places!$K1104,Neighborhoods!$A:$A,0), MATCH(Places!O$1,Neighborhoods!$A$1:$C$1,0))</f>
        <v>Astoria</v>
      </c>
      <c r="P1104" t="s">
        <v>11822</v>
      </c>
      <c r="Q1104" t="str">
        <f t="shared" si="68"/>
        <v>No</v>
      </c>
      <c r="R1104">
        <v>2</v>
      </c>
      <c r="S1104" t="str">
        <f t="shared" si="69"/>
        <v>Small</v>
      </c>
      <c r="T1104" s="50">
        <v>79</v>
      </c>
      <c r="U1104" s="70">
        <f t="shared" si="70"/>
        <v>0.03</v>
      </c>
      <c r="V1104" s="52">
        <v>4.8</v>
      </c>
      <c r="W1104" s="52" t="str" cm="1">
        <f t="array" ref="W1104">_xlfn.SWITCH(ROUND(V1104,0),5,"Excellent",4,"Good",3,"Ok","Bad")</f>
        <v>Excellent</v>
      </c>
      <c r="X1104">
        <v>41</v>
      </c>
      <c r="Y1104" t="str">
        <f t="shared" si="71"/>
        <v>No</v>
      </c>
      <c r="Z1104" s="68">
        <v>42119</v>
      </c>
      <c r="AA1104" s="68">
        <v>43789</v>
      </c>
      <c r="AB1104">
        <v>342</v>
      </c>
      <c r="AC1104" t="s">
        <v>15615</v>
      </c>
    </row>
    <row r="1105" spans="1:29" x14ac:dyDescent="0.3">
      <c r="A1105" t="s">
        <v>824</v>
      </c>
      <c r="B1105">
        <v>522</v>
      </c>
      <c r="C1105" t="str">
        <f>VLOOKUP($B1105,Hosts!$A:$M,10,0)</f>
        <v>Within a few hours</v>
      </c>
      <c r="D1105" s="70">
        <f>VLOOKUP($B1105,Hosts!$A:$M,11,0)</f>
        <v>0.7</v>
      </c>
      <c r="E1105" s="70">
        <f>VLOOKUP($B1105,Hosts!$A:$M,12,0)</f>
        <v>0.56000000000000005</v>
      </c>
      <c r="F1105" t="str">
        <f>VLOOKUP($B1105,Hosts!$A:$M,13,0)</f>
        <v>No</v>
      </c>
      <c r="G1105" t="str">
        <f>INDEX(Hosts!$A:$M, MATCH(Places!$B1105,Hosts!$A:$A,0), MATCH(Places!G$1,Hosts!$A$1:$M$1,0))</f>
        <v>Within a few hours</v>
      </c>
      <c r="H1105" s="70">
        <f>INDEX(Hosts!$A:$M, MATCH(Places!$B1105,Hosts!$A:$A,0), MATCH(Places!H$1,Hosts!$A$1:$M$1,0))</f>
        <v>0.7</v>
      </c>
      <c r="I1105" s="70">
        <f>INDEX(Hosts!$A:$M, MATCH(Places!$B1105,Hosts!$A:$A,0), MATCH(Places!I$1,Hosts!$A$1:$M$1,0))</f>
        <v>0.56000000000000005</v>
      </c>
      <c r="J1105" t="str">
        <f>INDEX(Hosts!$A:$M, MATCH(Places!$B1105,Hosts!$A:$A,0), MATCH(Places!J$1,Hosts!$A$1:$M$1,0))</f>
        <v>No</v>
      </c>
      <c r="K1105">
        <v>24</v>
      </c>
      <c r="L1105" t="str">
        <f>VLOOKUP($K1105,Neighborhoods!$A:$C,2,0)</f>
        <v>Queens</v>
      </c>
      <c r="M1105" t="str">
        <f>VLOOKUP($K1105,Neighborhoods!$A:$C,3,0)</f>
        <v>Long Island City</v>
      </c>
      <c r="N1105" t="str">
        <f>INDEX(Neighborhoods!$A:$C, MATCH(Places!$K1105,Neighborhoods!$A:$A,0), MATCH(Places!N$1,Neighborhoods!$A$1:$C$1,0))</f>
        <v>Queens</v>
      </c>
      <c r="O1105" t="str">
        <f>INDEX(Neighborhoods!$A:$C, MATCH(Places!$K1105,Neighborhoods!$A:$A,0), MATCH(Places!O$1,Neighborhoods!$A$1:$C$1,0))</f>
        <v>Long Island City</v>
      </c>
      <c r="P1105" t="s">
        <v>1</v>
      </c>
      <c r="Q1105" t="str">
        <f t="shared" si="68"/>
        <v>Yes</v>
      </c>
      <c r="R1105">
        <v>3</v>
      </c>
      <c r="S1105" t="str">
        <f t="shared" si="69"/>
        <v>Medium</v>
      </c>
      <c r="T1105" s="50">
        <v>85</v>
      </c>
      <c r="U1105" s="70">
        <f t="shared" si="70"/>
        <v>0.03</v>
      </c>
      <c r="V1105" s="52">
        <v>4.6399999999999997</v>
      </c>
      <c r="W1105" s="52" t="str" cm="1">
        <f t="array" ref="W1105">_xlfn.SWITCH(ROUND(V1105,0),5,"Excellent",4,"Good",3,"Ok","Bad")</f>
        <v>Excellent</v>
      </c>
      <c r="X1105">
        <v>160</v>
      </c>
      <c r="Y1105" t="str">
        <f t="shared" si="71"/>
        <v>No</v>
      </c>
      <c r="Z1105" s="68">
        <v>42126</v>
      </c>
      <c r="AA1105" s="68">
        <v>44022</v>
      </c>
      <c r="AB1105">
        <v>365</v>
      </c>
      <c r="AC1105" t="s">
        <v>15615</v>
      </c>
    </row>
    <row r="1106" spans="1:29" x14ac:dyDescent="0.3">
      <c r="A1106" t="s">
        <v>14945</v>
      </c>
      <c r="B1106">
        <v>2070</v>
      </c>
      <c r="C1106" t="str">
        <f>VLOOKUP($B1106,Hosts!$A:$M,10,0)</f>
        <v>Within a day</v>
      </c>
      <c r="D1106" s="70">
        <f>VLOOKUP($B1106,Hosts!$A:$M,11,0)</f>
        <v>1</v>
      </c>
      <c r="E1106" s="70">
        <f>VLOOKUP($B1106,Hosts!$A:$M,12,0)</f>
        <v>0.67</v>
      </c>
      <c r="F1106" t="str">
        <f>VLOOKUP($B1106,Hosts!$A:$M,13,0)</f>
        <v>Yes</v>
      </c>
      <c r="G1106" t="str">
        <f>INDEX(Hosts!$A:$M, MATCH(Places!$B1106,Hosts!$A:$A,0), MATCH(Places!G$1,Hosts!$A$1:$M$1,0))</f>
        <v>Within a day</v>
      </c>
      <c r="H1106" s="70">
        <f>INDEX(Hosts!$A:$M, MATCH(Places!$B1106,Hosts!$A:$A,0), MATCH(Places!H$1,Hosts!$A$1:$M$1,0))</f>
        <v>1</v>
      </c>
      <c r="I1106" s="70">
        <f>INDEX(Hosts!$A:$M, MATCH(Places!$B1106,Hosts!$A:$A,0), MATCH(Places!I$1,Hosts!$A$1:$M$1,0))</f>
        <v>0.67</v>
      </c>
      <c r="J1106" t="str">
        <f>INDEX(Hosts!$A:$M, MATCH(Places!$B1106,Hosts!$A:$A,0), MATCH(Places!J$1,Hosts!$A$1:$M$1,0))</f>
        <v>Yes</v>
      </c>
      <c r="K1106">
        <v>16</v>
      </c>
      <c r="L1106" t="str">
        <f>VLOOKUP($K1106,Neighborhoods!$A:$C,2,0)</f>
        <v>Manhattan</v>
      </c>
      <c r="M1106" t="str">
        <f>VLOOKUP($K1106,Neighborhoods!$A:$C,3,0)</f>
        <v>Harlem</v>
      </c>
      <c r="N1106" t="str">
        <f>INDEX(Neighborhoods!$A:$C, MATCH(Places!$K1106,Neighborhoods!$A:$A,0), MATCH(Places!N$1,Neighborhoods!$A$1:$C$1,0))</f>
        <v>Manhattan</v>
      </c>
      <c r="O1106" t="str">
        <f>INDEX(Neighborhoods!$A:$C, MATCH(Places!$K1106,Neighborhoods!$A:$A,0), MATCH(Places!O$1,Neighborhoods!$A$1:$C$1,0))</f>
        <v>Harlem</v>
      </c>
      <c r="P1106" t="s">
        <v>11822</v>
      </c>
      <c r="Q1106" t="str">
        <f t="shared" si="68"/>
        <v>No</v>
      </c>
      <c r="R1106">
        <v>4</v>
      </c>
      <c r="S1106" t="str">
        <f t="shared" si="69"/>
        <v>Medium</v>
      </c>
      <c r="T1106" s="50">
        <v>119</v>
      </c>
      <c r="U1106" s="70">
        <f t="shared" si="70"/>
        <v>0.03</v>
      </c>
      <c r="V1106" s="52">
        <v>4.75</v>
      </c>
      <c r="W1106" s="52" t="str" cm="1">
        <f t="array" ref="W1106">_xlfn.SWITCH(ROUND(V1106,0),5,"Excellent",4,"Good",3,"Ok","Bad")</f>
        <v>Excellent</v>
      </c>
      <c r="X1106">
        <v>4</v>
      </c>
      <c r="Y1106" t="str">
        <f t="shared" si="71"/>
        <v>No</v>
      </c>
      <c r="Z1106" s="68">
        <v>42001</v>
      </c>
      <c r="AA1106" s="68">
        <v>43738</v>
      </c>
      <c r="AB1106">
        <v>9</v>
      </c>
      <c r="AC1106" t="s">
        <v>15615</v>
      </c>
    </row>
    <row r="1107" spans="1:29" x14ac:dyDescent="0.3">
      <c r="A1107" t="s">
        <v>825</v>
      </c>
      <c r="B1107">
        <v>2073</v>
      </c>
      <c r="C1107" t="str">
        <f>VLOOKUP($B1107,Hosts!$A:$M,10,0)</f>
        <v>Within a few hours</v>
      </c>
      <c r="D1107" s="70">
        <f>VLOOKUP($B1107,Hosts!$A:$M,11,0)</f>
        <v>0.93</v>
      </c>
      <c r="E1107" s="70">
        <f>VLOOKUP($B1107,Hosts!$A:$M,12,0)</f>
        <v>1</v>
      </c>
      <c r="F1107" t="str">
        <f>VLOOKUP($B1107,Hosts!$A:$M,13,0)</f>
        <v>Yes</v>
      </c>
      <c r="G1107" t="str">
        <f>INDEX(Hosts!$A:$M, MATCH(Places!$B1107,Hosts!$A:$A,0), MATCH(Places!G$1,Hosts!$A$1:$M$1,0))</f>
        <v>Within a few hours</v>
      </c>
      <c r="H1107" s="70">
        <f>INDEX(Hosts!$A:$M, MATCH(Places!$B1107,Hosts!$A:$A,0), MATCH(Places!H$1,Hosts!$A$1:$M$1,0))</f>
        <v>0.93</v>
      </c>
      <c r="I1107" s="70">
        <f>INDEX(Hosts!$A:$M, MATCH(Places!$B1107,Hosts!$A:$A,0), MATCH(Places!I$1,Hosts!$A$1:$M$1,0))</f>
        <v>1</v>
      </c>
      <c r="J1107" t="str">
        <f>INDEX(Hosts!$A:$M, MATCH(Places!$B1107,Hosts!$A:$A,0), MATCH(Places!J$1,Hosts!$A$1:$M$1,0))</f>
        <v>Yes</v>
      </c>
      <c r="K1107">
        <v>20</v>
      </c>
      <c r="L1107" t="str">
        <f>VLOOKUP($K1107,Neighborhoods!$A:$C,2,0)</f>
        <v>Manhattan</v>
      </c>
      <c r="M1107" t="str">
        <f>VLOOKUP($K1107,Neighborhoods!$A:$C,3,0)</f>
        <v>Upper West Side</v>
      </c>
      <c r="N1107" t="str">
        <f>INDEX(Neighborhoods!$A:$C, MATCH(Places!$K1107,Neighborhoods!$A:$A,0), MATCH(Places!N$1,Neighborhoods!$A$1:$C$1,0))</f>
        <v>Manhattan</v>
      </c>
      <c r="O1107" t="str">
        <f>INDEX(Neighborhoods!$A:$C, MATCH(Places!$K1107,Neighborhoods!$A:$A,0), MATCH(Places!O$1,Neighborhoods!$A$1:$C$1,0))</f>
        <v>Upper West Side</v>
      </c>
      <c r="P1107" t="s">
        <v>11822</v>
      </c>
      <c r="Q1107" t="str">
        <f t="shared" si="68"/>
        <v>No</v>
      </c>
      <c r="R1107">
        <v>4</v>
      </c>
      <c r="S1107" t="str">
        <f t="shared" si="69"/>
        <v>Medium</v>
      </c>
      <c r="T1107" s="50">
        <v>270</v>
      </c>
      <c r="U1107" s="70">
        <f t="shared" si="70"/>
        <v>0.04</v>
      </c>
      <c r="V1107" s="52">
        <v>4.6900000000000004</v>
      </c>
      <c r="W1107" s="52" t="str" cm="1">
        <f t="array" ref="W1107">_xlfn.SWITCH(ROUND(V1107,0),5,"Excellent",4,"Good",3,"Ok","Bad")</f>
        <v>Excellent</v>
      </c>
      <c r="X1107">
        <v>16</v>
      </c>
      <c r="Y1107" t="str">
        <f t="shared" si="71"/>
        <v>No</v>
      </c>
      <c r="Z1107" s="68">
        <v>42070</v>
      </c>
      <c r="AA1107" s="68">
        <v>43819</v>
      </c>
      <c r="AB1107">
        <v>365</v>
      </c>
      <c r="AC1107" t="s">
        <v>15616</v>
      </c>
    </row>
    <row r="1108" spans="1:29" x14ac:dyDescent="0.3">
      <c r="A1108" t="s">
        <v>826</v>
      </c>
      <c r="B1108">
        <v>2073</v>
      </c>
      <c r="C1108" t="str">
        <f>VLOOKUP($B1108,Hosts!$A:$M,10,0)</f>
        <v>Within a few hours</v>
      </c>
      <c r="D1108" s="70">
        <f>VLOOKUP($B1108,Hosts!$A:$M,11,0)</f>
        <v>0.93</v>
      </c>
      <c r="E1108" s="70">
        <f>VLOOKUP($B1108,Hosts!$A:$M,12,0)</f>
        <v>1</v>
      </c>
      <c r="F1108" t="str">
        <f>VLOOKUP($B1108,Hosts!$A:$M,13,0)</f>
        <v>Yes</v>
      </c>
      <c r="G1108" t="str">
        <f>INDEX(Hosts!$A:$M, MATCH(Places!$B1108,Hosts!$A:$A,0), MATCH(Places!G$1,Hosts!$A$1:$M$1,0))</f>
        <v>Within a few hours</v>
      </c>
      <c r="H1108" s="70">
        <f>INDEX(Hosts!$A:$M, MATCH(Places!$B1108,Hosts!$A:$A,0), MATCH(Places!H$1,Hosts!$A$1:$M$1,0))</f>
        <v>0.93</v>
      </c>
      <c r="I1108" s="70">
        <f>INDEX(Hosts!$A:$M, MATCH(Places!$B1108,Hosts!$A:$A,0), MATCH(Places!I$1,Hosts!$A$1:$M$1,0))</f>
        <v>1</v>
      </c>
      <c r="J1108" t="str">
        <f>INDEX(Hosts!$A:$M, MATCH(Places!$B1108,Hosts!$A:$A,0), MATCH(Places!J$1,Hosts!$A$1:$M$1,0))</f>
        <v>Yes</v>
      </c>
      <c r="K1108">
        <v>20</v>
      </c>
      <c r="L1108" t="str">
        <f>VLOOKUP($K1108,Neighborhoods!$A:$C,2,0)</f>
        <v>Manhattan</v>
      </c>
      <c r="M1108" t="str">
        <f>VLOOKUP($K1108,Neighborhoods!$A:$C,3,0)</f>
        <v>Upper West Side</v>
      </c>
      <c r="N1108" t="str">
        <f>INDEX(Neighborhoods!$A:$C, MATCH(Places!$K1108,Neighborhoods!$A:$A,0), MATCH(Places!N$1,Neighborhoods!$A$1:$C$1,0))</f>
        <v>Manhattan</v>
      </c>
      <c r="O1108" t="str">
        <f>INDEX(Neighborhoods!$A:$C, MATCH(Places!$K1108,Neighborhoods!$A:$A,0), MATCH(Places!O$1,Neighborhoods!$A$1:$C$1,0))</f>
        <v>Upper West Side</v>
      </c>
      <c r="P1108" t="s">
        <v>11822</v>
      </c>
      <c r="Q1108" t="str">
        <f t="shared" si="68"/>
        <v>No</v>
      </c>
      <c r="R1108">
        <v>3</v>
      </c>
      <c r="S1108" t="str">
        <f t="shared" si="69"/>
        <v>Medium</v>
      </c>
      <c r="T1108" s="50">
        <v>140</v>
      </c>
      <c r="U1108" s="70">
        <f t="shared" si="70"/>
        <v>0.03</v>
      </c>
      <c r="V1108" s="52">
        <v>4.83</v>
      </c>
      <c r="W1108" s="52" t="str" cm="1">
        <f t="array" ref="W1108">_xlfn.SWITCH(ROUND(V1108,0),5,"Excellent",4,"Good",3,"Ok","Bad")</f>
        <v>Excellent</v>
      </c>
      <c r="X1108">
        <v>12</v>
      </c>
      <c r="Y1108" t="str">
        <f t="shared" si="71"/>
        <v>No</v>
      </c>
      <c r="Z1108" s="68">
        <v>42112</v>
      </c>
      <c r="AA1108" s="68">
        <v>43573</v>
      </c>
      <c r="AB1108">
        <v>351</v>
      </c>
      <c r="AC1108" t="s">
        <v>15616</v>
      </c>
    </row>
    <row r="1109" spans="1:29" x14ac:dyDescent="0.3">
      <c r="A1109" t="s">
        <v>827</v>
      </c>
      <c r="B1109">
        <v>2073</v>
      </c>
      <c r="C1109" t="str">
        <f>VLOOKUP($B1109,Hosts!$A:$M,10,0)</f>
        <v>Within a few hours</v>
      </c>
      <c r="D1109" s="70">
        <f>VLOOKUP($B1109,Hosts!$A:$M,11,0)</f>
        <v>0.93</v>
      </c>
      <c r="E1109" s="70">
        <f>VLOOKUP($B1109,Hosts!$A:$M,12,0)</f>
        <v>1</v>
      </c>
      <c r="F1109" t="str">
        <f>VLOOKUP($B1109,Hosts!$A:$M,13,0)</f>
        <v>Yes</v>
      </c>
      <c r="G1109" t="str">
        <f>INDEX(Hosts!$A:$M, MATCH(Places!$B1109,Hosts!$A:$A,0), MATCH(Places!G$1,Hosts!$A$1:$M$1,0))</f>
        <v>Within a few hours</v>
      </c>
      <c r="H1109" s="70">
        <f>INDEX(Hosts!$A:$M, MATCH(Places!$B1109,Hosts!$A:$A,0), MATCH(Places!H$1,Hosts!$A$1:$M$1,0))</f>
        <v>0.93</v>
      </c>
      <c r="I1109" s="70">
        <f>INDEX(Hosts!$A:$M, MATCH(Places!$B1109,Hosts!$A:$A,0), MATCH(Places!I$1,Hosts!$A$1:$M$1,0))</f>
        <v>1</v>
      </c>
      <c r="J1109" t="str">
        <f>INDEX(Hosts!$A:$M, MATCH(Places!$B1109,Hosts!$A:$A,0), MATCH(Places!J$1,Hosts!$A$1:$M$1,0))</f>
        <v>Yes</v>
      </c>
      <c r="K1109">
        <v>20</v>
      </c>
      <c r="L1109" t="str">
        <f>VLOOKUP($K1109,Neighborhoods!$A:$C,2,0)</f>
        <v>Manhattan</v>
      </c>
      <c r="M1109" t="str">
        <f>VLOOKUP($K1109,Neighborhoods!$A:$C,3,0)</f>
        <v>Upper West Side</v>
      </c>
      <c r="N1109" t="str">
        <f>INDEX(Neighborhoods!$A:$C, MATCH(Places!$K1109,Neighborhoods!$A:$A,0), MATCH(Places!N$1,Neighborhoods!$A$1:$C$1,0))</f>
        <v>Manhattan</v>
      </c>
      <c r="O1109" t="str">
        <f>INDEX(Neighborhoods!$A:$C, MATCH(Places!$K1109,Neighborhoods!$A:$A,0), MATCH(Places!O$1,Neighborhoods!$A$1:$C$1,0))</f>
        <v>Upper West Side</v>
      </c>
      <c r="P1109" t="s">
        <v>11822</v>
      </c>
      <c r="Q1109" t="str">
        <f t="shared" si="68"/>
        <v>No</v>
      </c>
      <c r="R1109">
        <v>5</v>
      </c>
      <c r="S1109" t="str">
        <f t="shared" si="69"/>
        <v>Medium</v>
      </c>
      <c r="T1109" s="50">
        <v>250</v>
      </c>
      <c r="U1109" s="70">
        <f t="shared" si="70"/>
        <v>0.04</v>
      </c>
      <c r="V1109" s="52">
        <v>4.8499999999999996</v>
      </c>
      <c r="W1109" s="52" t="str" cm="1">
        <f t="array" ref="W1109">_xlfn.SWITCH(ROUND(V1109,0),5,"Excellent",4,"Good",3,"Ok","Bad")</f>
        <v>Excellent</v>
      </c>
      <c r="X1109">
        <v>20</v>
      </c>
      <c r="Y1109" t="str">
        <f t="shared" si="71"/>
        <v>No</v>
      </c>
      <c r="Z1109" s="68">
        <v>42062</v>
      </c>
      <c r="AA1109" s="68">
        <v>43461</v>
      </c>
      <c r="AB1109">
        <v>365</v>
      </c>
      <c r="AC1109" t="s">
        <v>15616</v>
      </c>
    </row>
    <row r="1110" spans="1:29" x14ac:dyDescent="0.3">
      <c r="A1110" t="s">
        <v>828</v>
      </c>
      <c r="B1110">
        <v>181</v>
      </c>
      <c r="C1110" t="str">
        <f>VLOOKUP($B1110,Hosts!$A:$M,10,0)</f>
        <v>Within a few hours</v>
      </c>
      <c r="D1110" s="70">
        <f>VLOOKUP($B1110,Hosts!$A:$M,11,0)</f>
        <v>1</v>
      </c>
      <c r="E1110" s="70">
        <f>VLOOKUP($B1110,Hosts!$A:$M,12,0)</f>
        <v>0.62</v>
      </c>
      <c r="F1110" t="str">
        <f>VLOOKUP($B1110,Hosts!$A:$M,13,0)</f>
        <v>No</v>
      </c>
      <c r="G1110" t="str">
        <f>INDEX(Hosts!$A:$M, MATCH(Places!$B1110,Hosts!$A:$A,0), MATCH(Places!G$1,Hosts!$A$1:$M$1,0))</f>
        <v>Within a few hours</v>
      </c>
      <c r="H1110" s="70">
        <f>INDEX(Hosts!$A:$M, MATCH(Places!$B1110,Hosts!$A:$A,0), MATCH(Places!H$1,Hosts!$A$1:$M$1,0))</f>
        <v>1</v>
      </c>
      <c r="I1110" s="70">
        <f>INDEX(Hosts!$A:$M, MATCH(Places!$B1110,Hosts!$A:$A,0), MATCH(Places!I$1,Hosts!$A$1:$M$1,0))</f>
        <v>0.62</v>
      </c>
      <c r="J1110" t="str">
        <f>INDEX(Hosts!$A:$M, MATCH(Places!$B1110,Hosts!$A:$A,0), MATCH(Places!J$1,Hosts!$A$1:$M$1,0))</f>
        <v>No</v>
      </c>
      <c r="K1110">
        <v>7</v>
      </c>
      <c r="L1110" t="str">
        <f>VLOOKUP($K1110,Neighborhoods!$A:$C,2,0)</f>
        <v>Brooklyn</v>
      </c>
      <c r="M1110" t="str">
        <f>VLOOKUP($K1110,Neighborhoods!$A:$C,3,0)</f>
        <v>Bedford-Stuyvesant</v>
      </c>
      <c r="N1110" t="str">
        <f>INDEX(Neighborhoods!$A:$C, MATCH(Places!$K1110,Neighborhoods!$A:$A,0), MATCH(Places!N$1,Neighborhoods!$A$1:$C$1,0))</f>
        <v>Brooklyn</v>
      </c>
      <c r="O1110" t="str">
        <f>INDEX(Neighborhoods!$A:$C, MATCH(Places!$K1110,Neighborhoods!$A:$A,0), MATCH(Places!O$1,Neighborhoods!$A$1:$C$1,0))</f>
        <v>Bedford-Stuyvesant</v>
      </c>
      <c r="P1110" t="s">
        <v>1</v>
      </c>
      <c r="Q1110" t="str">
        <f t="shared" si="68"/>
        <v>Yes</v>
      </c>
      <c r="R1110">
        <v>2</v>
      </c>
      <c r="S1110" t="str">
        <f t="shared" si="69"/>
        <v>Small</v>
      </c>
      <c r="T1110" s="50">
        <v>45</v>
      </c>
      <c r="U1110" s="70">
        <f t="shared" si="70"/>
        <v>0.03</v>
      </c>
      <c r="V1110" s="52">
        <v>4.5999999999999996</v>
      </c>
      <c r="W1110" s="52" t="str" cm="1">
        <f t="array" ref="W1110">_xlfn.SWITCH(ROUND(V1110,0),5,"Excellent",4,"Good",3,"Ok","Bad")</f>
        <v>Excellent</v>
      </c>
      <c r="X1110">
        <v>35</v>
      </c>
      <c r="Y1110" t="str">
        <f t="shared" si="71"/>
        <v>No</v>
      </c>
      <c r="Z1110" s="68">
        <v>42206</v>
      </c>
      <c r="AA1110" s="68">
        <v>44013</v>
      </c>
      <c r="AB1110">
        <v>330</v>
      </c>
      <c r="AC1110" t="s">
        <v>15615</v>
      </c>
    </row>
    <row r="1111" spans="1:29" x14ac:dyDescent="0.3">
      <c r="A1111" t="s">
        <v>13585</v>
      </c>
      <c r="B1111">
        <v>1934</v>
      </c>
      <c r="C1111" t="str">
        <f>VLOOKUP($B1111,Hosts!$A:$M,10,0)</f>
        <v>Within an hour</v>
      </c>
      <c r="D1111" s="70">
        <f>VLOOKUP($B1111,Hosts!$A:$M,11,0)</f>
        <v>1</v>
      </c>
      <c r="E1111" s="70">
        <f>VLOOKUP($B1111,Hosts!$A:$M,12,0)</f>
        <v>0.97</v>
      </c>
      <c r="F1111" t="str">
        <f>VLOOKUP($B1111,Hosts!$A:$M,13,0)</f>
        <v>Yes</v>
      </c>
      <c r="G1111" t="str">
        <f>INDEX(Hosts!$A:$M, MATCH(Places!$B1111,Hosts!$A:$A,0), MATCH(Places!G$1,Hosts!$A$1:$M$1,0))</f>
        <v>Within an hour</v>
      </c>
      <c r="H1111" s="70">
        <f>INDEX(Hosts!$A:$M, MATCH(Places!$B1111,Hosts!$A:$A,0), MATCH(Places!H$1,Hosts!$A$1:$M$1,0))</f>
        <v>1</v>
      </c>
      <c r="I1111" s="70">
        <f>INDEX(Hosts!$A:$M, MATCH(Places!$B1111,Hosts!$A:$A,0), MATCH(Places!I$1,Hosts!$A$1:$M$1,0))</f>
        <v>0.97</v>
      </c>
      <c r="J1111" t="str">
        <f>INDEX(Hosts!$A:$M, MATCH(Places!$B1111,Hosts!$A:$A,0), MATCH(Places!J$1,Hosts!$A$1:$M$1,0))</f>
        <v>Yes</v>
      </c>
      <c r="K1111">
        <v>17</v>
      </c>
      <c r="L1111" t="str">
        <f>VLOOKUP($K1111,Neighborhoods!$A:$C,2,0)</f>
        <v>Manhattan</v>
      </c>
      <c r="M1111" t="str">
        <f>VLOOKUP($K1111,Neighborhoods!$A:$C,3,0)</f>
        <v>Hell's Kitchen</v>
      </c>
      <c r="N1111" t="str">
        <f>INDEX(Neighborhoods!$A:$C, MATCH(Places!$K1111,Neighborhoods!$A:$A,0), MATCH(Places!N$1,Neighborhoods!$A$1:$C$1,0))</f>
        <v>Manhattan</v>
      </c>
      <c r="O1111" t="str">
        <f>INDEX(Neighborhoods!$A:$C, MATCH(Places!$K1111,Neighborhoods!$A:$A,0), MATCH(Places!O$1,Neighborhoods!$A$1:$C$1,0))</f>
        <v>Hell's Kitchen</v>
      </c>
      <c r="P1111" t="s">
        <v>1</v>
      </c>
      <c r="Q1111" t="str">
        <f t="shared" si="68"/>
        <v>Yes</v>
      </c>
      <c r="R1111">
        <v>2</v>
      </c>
      <c r="S1111" t="str">
        <f t="shared" si="69"/>
        <v>Small</v>
      </c>
      <c r="T1111" s="50">
        <v>152</v>
      </c>
      <c r="U1111" s="70">
        <f t="shared" si="70"/>
        <v>0.03</v>
      </c>
      <c r="V1111" s="52">
        <v>4.83</v>
      </c>
      <c r="W1111" s="52" t="str" cm="1">
        <f t="array" ref="W1111">_xlfn.SWITCH(ROUND(V1111,0),5,"Excellent",4,"Good",3,"Ok","Bad")</f>
        <v>Excellent</v>
      </c>
      <c r="X1111">
        <v>348</v>
      </c>
      <c r="Y1111" t="str">
        <f t="shared" si="71"/>
        <v>Yes</v>
      </c>
      <c r="Z1111" s="68">
        <v>42006</v>
      </c>
      <c r="AA1111" s="68">
        <v>43970</v>
      </c>
      <c r="AB1111">
        <v>104</v>
      </c>
      <c r="AC1111" t="s">
        <v>15616</v>
      </c>
    </row>
    <row r="1112" spans="1:29" x14ac:dyDescent="0.3">
      <c r="A1112" t="s">
        <v>829</v>
      </c>
      <c r="B1112">
        <v>1243</v>
      </c>
      <c r="C1112" t="str">
        <f>VLOOKUP($B1112,Hosts!$A:$M,10,0)</f>
        <v>Within a few hours</v>
      </c>
      <c r="D1112" s="70">
        <f>VLOOKUP($B1112,Hosts!$A:$M,11,0)</f>
        <v>1</v>
      </c>
      <c r="E1112" s="70">
        <f>VLOOKUP($B1112,Hosts!$A:$M,12,0)</f>
        <v>1</v>
      </c>
      <c r="F1112" t="str">
        <f>VLOOKUP($B1112,Hosts!$A:$M,13,0)</f>
        <v>Yes</v>
      </c>
      <c r="G1112" t="str">
        <f>INDEX(Hosts!$A:$M, MATCH(Places!$B1112,Hosts!$A:$A,0), MATCH(Places!G$1,Hosts!$A$1:$M$1,0))</f>
        <v>Within a few hours</v>
      </c>
      <c r="H1112" s="70">
        <f>INDEX(Hosts!$A:$M, MATCH(Places!$B1112,Hosts!$A:$A,0), MATCH(Places!H$1,Hosts!$A$1:$M$1,0))</f>
        <v>1</v>
      </c>
      <c r="I1112" s="70">
        <f>INDEX(Hosts!$A:$M, MATCH(Places!$B1112,Hosts!$A:$A,0), MATCH(Places!I$1,Hosts!$A$1:$M$1,0))</f>
        <v>1</v>
      </c>
      <c r="J1112" t="str">
        <f>INDEX(Hosts!$A:$M, MATCH(Places!$B1112,Hosts!$A:$A,0), MATCH(Places!J$1,Hosts!$A$1:$M$1,0))</f>
        <v>Yes</v>
      </c>
      <c r="K1112">
        <v>14</v>
      </c>
      <c r="L1112" t="str">
        <f>VLOOKUP($K1112,Neighborhoods!$A:$C,2,0)</f>
        <v>Manhattan</v>
      </c>
      <c r="M1112" t="str">
        <f>VLOOKUP($K1112,Neighborhoods!$A:$C,3,0)</f>
        <v>East Harlem</v>
      </c>
      <c r="N1112" t="str">
        <f>INDEX(Neighborhoods!$A:$C, MATCH(Places!$K1112,Neighborhoods!$A:$A,0), MATCH(Places!N$1,Neighborhoods!$A$1:$C$1,0))</f>
        <v>Manhattan</v>
      </c>
      <c r="O1112" t="str">
        <f>INDEX(Neighborhoods!$A:$C, MATCH(Places!$K1112,Neighborhoods!$A:$A,0), MATCH(Places!O$1,Neighborhoods!$A$1:$C$1,0))</f>
        <v>East Harlem</v>
      </c>
      <c r="P1112" t="s">
        <v>1</v>
      </c>
      <c r="Q1112" t="str">
        <f t="shared" si="68"/>
        <v>Yes</v>
      </c>
      <c r="R1112">
        <v>2</v>
      </c>
      <c r="S1112" t="str">
        <f t="shared" si="69"/>
        <v>Small</v>
      </c>
      <c r="T1112" s="50">
        <v>34</v>
      </c>
      <c r="U1112" s="70">
        <f t="shared" si="70"/>
        <v>0.03</v>
      </c>
      <c r="V1112" s="52">
        <v>4.68</v>
      </c>
      <c r="W1112" s="52" t="str" cm="1">
        <f t="array" ref="W1112">_xlfn.SWITCH(ROUND(V1112,0),5,"Excellent",4,"Good",3,"Ok","Bad")</f>
        <v>Excellent</v>
      </c>
      <c r="X1112">
        <v>37</v>
      </c>
      <c r="Y1112" t="str">
        <f t="shared" si="71"/>
        <v>No</v>
      </c>
      <c r="Z1112" s="68">
        <v>42150</v>
      </c>
      <c r="AA1112" s="68">
        <v>44012</v>
      </c>
      <c r="AB1112">
        <v>87</v>
      </c>
      <c r="AC1112" t="s">
        <v>15616</v>
      </c>
    </row>
    <row r="1113" spans="1:29" x14ac:dyDescent="0.3">
      <c r="A1113" t="s">
        <v>830</v>
      </c>
      <c r="B1113">
        <v>337</v>
      </c>
      <c r="C1113" t="str">
        <f>VLOOKUP($B1113,Hosts!$A:$M,10,0)</f>
        <v>Within a few hours</v>
      </c>
      <c r="D1113" s="70">
        <f>VLOOKUP($B1113,Hosts!$A:$M,11,0)</f>
        <v>1</v>
      </c>
      <c r="E1113" s="70">
        <f>VLOOKUP($B1113,Hosts!$A:$M,12,0)</f>
        <v>0.62</v>
      </c>
      <c r="F1113" t="str">
        <f>VLOOKUP($B1113,Hosts!$A:$M,13,0)</f>
        <v>No</v>
      </c>
      <c r="G1113" t="str">
        <f>INDEX(Hosts!$A:$M, MATCH(Places!$B1113,Hosts!$A:$A,0), MATCH(Places!G$1,Hosts!$A$1:$M$1,0))</f>
        <v>Within a few hours</v>
      </c>
      <c r="H1113" s="70">
        <f>INDEX(Hosts!$A:$M, MATCH(Places!$B1113,Hosts!$A:$A,0), MATCH(Places!H$1,Hosts!$A$1:$M$1,0))</f>
        <v>1</v>
      </c>
      <c r="I1113" s="70">
        <f>INDEX(Hosts!$A:$M, MATCH(Places!$B1113,Hosts!$A:$A,0), MATCH(Places!I$1,Hosts!$A$1:$M$1,0))</f>
        <v>0.62</v>
      </c>
      <c r="J1113" t="str">
        <f>INDEX(Hosts!$A:$M, MATCH(Places!$B1113,Hosts!$A:$A,0), MATCH(Places!J$1,Hosts!$A$1:$M$1,0))</f>
        <v>No</v>
      </c>
      <c r="K1113">
        <v>17</v>
      </c>
      <c r="L1113" t="str">
        <f>VLOOKUP($K1113,Neighborhoods!$A:$C,2,0)</f>
        <v>Manhattan</v>
      </c>
      <c r="M1113" t="str">
        <f>VLOOKUP($K1113,Neighborhoods!$A:$C,3,0)</f>
        <v>Hell's Kitchen</v>
      </c>
      <c r="N1113" t="str">
        <f>INDEX(Neighborhoods!$A:$C, MATCH(Places!$K1113,Neighborhoods!$A:$A,0), MATCH(Places!N$1,Neighborhoods!$A$1:$C$1,0))</f>
        <v>Manhattan</v>
      </c>
      <c r="O1113" t="str">
        <f>INDEX(Neighborhoods!$A:$C, MATCH(Places!$K1113,Neighborhoods!$A:$A,0), MATCH(Places!O$1,Neighborhoods!$A$1:$C$1,0))</f>
        <v>Hell's Kitchen</v>
      </c>
      <c r="P1113" t="s">
        <v>11822</v>
      </c>
      <c r="Q1113" t="str">
        <f t="shared" si="68"/>
        <v>No</v>
      </c>
      <c r="R1113">
        <v>2</v>
      </c>
      <c r="S1113" t="str">
        <f t="shared" si="69"/>
        <v>Small</v>
      </c>
      <c r="T1113" s="50">
        <v>80</v>
      </c>
      <c r="U1113" s="70">
        <f t="shared" si="70"/>
        <v>0.03</v>
      </c>
      <c r="V1113" s="52">
        <v>3.6</v>
      </c>
      <c r="W1113" s="52" t="str" cm="1">
        <f t="array" ref="W1113">_xlfn.SWITCH(ROUND(V1113,0),5,"Excellent",4,"Good",3,"Ok","Bad")</f>
        <v>Good</v>
      </c>
      <c r="X1113">
        <v>5</v>
      </c>
      <c r="Y1113" t="str">
        <f t="shared" si="71"/>
        <v>No</v>
      </c>
      <c r="Z1113" s="68">
        <v>42644</v>
      </c>
      <c r="AA1113" s="68">
        <v>42752</v>
      </c>
      <c r="AB1113">
        <v>365</v>
      </c>
      <c r="AC1113" t="s">
        <v>15615</v>
      </c>
    </row>
    <row r="1114" spans="1:29" x14ac:dyDescent="0.3">
      <c r="A1114" t="s">
        <v>831</v>
      </c>
      <c r="B1114">
        <v>1304</v>
      </c>
      <c r="C1114" t="str">
        <f>VLOOKUP($B1114,Hosts!$A:$M,10,0)</f>
        <v>Within an hour</v>
      </c>
      <c r="D1114" s="70">
        <f>VLOOKUP($B1114,Hosts!$A:$M,11,0)</f>
        <v>0.97</v>
      </c>
      <c r="E1114" s="70">
        <f>VLOOKUP($B1114,Hosts!$A:$M,12,0)</f>
        <v>0.98</v>
      </c>
      <c r="F1114" t="str">
        <f>VLOOKUP($B1114,Hosts!$A:$M,13,0)</f>
        <v>Yes</v>
      </c>
      <c r="G1114" t="str">
        <f>INDEX(Hosts!$A:$M, MATCH(Places!$B1114,Hosts!$A:$A,0), MATCH(Places!G$1,Hosts!$A$1:$M$1,0))</f>
        <v>Within an hour</v>
      </c>
      <c r="H1114" s="70">
        <f>INDEX(Hosts!$A:$M, MATCH(Places!$B1114,Hosts!$A:$A,0), MATCH(Places!H$1,Hosts!$A$1:$M$1,0))</f>
        <v>0.97</v>
      </c>
      <c r="I1114" s="70">
        <f>INDEX(Hosts!$A:$M, MATCH(Places!$B1114,Hosts!$A:$A,0), MATCH(Places!I$1,Hosts!$A$1:$M$1,0))</f>
        <v>0.98</v>
      </c>
      <c r="J1114" t="str">
        <f>INDEX(Hosts!$A:$M, MATCH(Places!$B1114,Hosts!$A:$A,0), MATCH(Places!J$1,Hosts!$A$1:$M$1,0))</f>
        <v>Yes</v>
      </c>
      <c r="K1114">
        <v>16</v>
      </c>
      <c r="L1114" t="str">
        <f>VLOOKUP($K1114,Neighborhoods!$A:$C,2,0)</f>
        <v>Manhattan</v>
      </c>
      <c r="M1114" t="str">
        <f>VLOOKUP($K1114,Neighborhoods!$A:$C,3,0)</f>
        <v>Harlem</v>
      </c>
      <c r="N1114" t="str">
        <f>INDEX(Neighborhoods!$A:$C, MATCH(Places!$K1114,Neighborhoods!$A:$A,0), MATCH(Places!N$1,Neighborhoods!$A$1:$C$1,0))</f>
        <v>Manhattan</v>
      </c>
      <c r="O1114" t="str">
        <f>INDEX(Neighborhoods!$A:$C, MATCH(Places!$K1114,Neighborhoods!$A:$A,0), MATCH(Places!O$1,Neighborhoods!$A$1:$C$1,0))</f>
        <v>Harlem</v>
      </c>
      <c r="P1114" t="s">
        <v>1</v>
      </c>
      <c r="Q1114" t="str">
        <f t="shared" si="68"/>
        <v>Yes</v>
      </c>
      <c r="R1114">
        <v>1</v>
      </c>
      <c r="S1114" t="str">
        <f t="shared" si="69"/>
        <v>Small</v>
      </c>
      <c r="T1114" s="50">
        <v>60</v>
      </c>
      <c r="U1114" s="70">
        <f t="shared" si="70"/>
        <v>0.03</v>
      </c>
      <c r="V1114" s="52">
        <v>4.91</v>
      </c>
      <c r="W1114" s="52" t="str" cm="1">
        <f t="array" ref="W1114">_xlfn.SWITCH(ROUND(V1114,0),5,"Excellent",4,"Good",3,"Ok","Bad")</f>
        <v>Excellent</v>
      </c>
      <c r="X1114">
        <v>253</v>
      </c>
      <c r="Y1114" t="str">
        <f t="shared" si="71"/>
        <v>Yes</v>
      </c>
      <c r="Z1114" s="68">
        <v>42090</v>
      </c>
      <c r="AA1114" s="68">
        <v>44045</v>
      </c>
      <c r="AB1114">
        <v>74</v>
      </c>
      <c r="AC1114" t="s">
        <v>15616</v>
      </c>
    </row>
    <row r="1115" spans="1:29" x14ac:dyDescent="0.3">
      <c r="A1115" t="s">
        <v>832</v>
      </c>
      <c r="B1115">
        <v>2078</v>
      </c>
      <c r="C1115" t="str">
        <f>VLOOKUP($B1115,Hosts!$A:$M,10,0)</f>
        <v>Within an hour</v>
      </c>
      <c r="D1115" s="70">
        <f>VLOOKUP($B1115,Hosts!$A:$M,11,0)</f>
        <v>1</v>
      </c>
      <c r="E1115" s="70">
        <f>VLOOKUP($B1115,Hosts!$A:$M,12,0)</f>
        <v>0.89</v>
      </c>
      <c r="F1115" t="str">
        <f>VLOOKUP($B1115,Hosts!$A:$M,13,0)</f>
        <v>No</v>
      </c>
      <c r="G1115" t="str">
        <f>INDEX(Hosts!$A:$M, MATCH(Places!$B1115,Hosts!$A:$A,0), MATCH(Places!G$1,Hosts!$A$1:$M$1,0))</f>
        <v>Within an hour</v>
      </c>
      <c r="H1115" s="70">
        <f>INDEX(Hosts!$A:$M, MATCH(Places!$B1115,Hosts!$A:$A,0), MATCH(Places!H$1,Hosts!$A$1:$M$1,0))</f>
        <v>1</v>
      </c>
      <c r="I1115" s="70">
        <f>INDEX(Hosts!$A:$M, MATCH(Places!$B1115,Hosts!$A:$A,0), MATCH(Places!I$1,Hosts!$A$1:$M$1,0))</f>
        <v>0.89</v>
      </c>
      <c r="J1115" t="str">
        <f>INDEX(Hosts!$A:$M, MATCH(Places!$B1115,Hosts!$A:$A,0), MATCH(Places!J$1,Hosts!$A$1:$M$1,0))</f>
        <v>No</v>
      </c>
      <c r="K1115">
        <v>20</v>
      </c>
      <c r="L1115" t="str">
        <f>VLOOKUP($K1115,Neighborhoods!$A:$C,2,0)</f>
        <v>Manhattan</v>
      </c>
      <c r="M1115" t="str">
        <f>VLOOKUP($K1115,Neighborhoods!$A:$C,3,0)</f>
        <v>Upper West Side</v>
      </c>
      <c r="N1115" t="str">
        <f>INDEX(Neighborhoods!$A:$C, MATCH(Places!$K1115,Neighborhoods!$A:$A,0), MATCH(Places!N$1,Neighborhoods!$A$1:$C$1,0))</f>
        <v>Manhattan</v>
      </c>
      <c r="O1115" t="str">
        <f>INDEX(Neighborhoods!$A:$C, MATCH(Places!$K1115,Neighborhoods!$A:$A,0), MATCH(Places!O$1,Neighborhoods!$A$1:$C$1,0))</f>
        <v>Upper West Side</v>
      </c>
      <c r="P1115" t="s">
        <v>1</v>
      </c>
      <c r="Q1115" t="str">
        <f t="shared" si="68"/>
        <v>Yes</v>
      </c>
      <c r="R1115">
        <v>3</v>
      </c>
      <c r="S1115" t="str">
        <f t="shared" si="69"/>
        <v>Medium</v>
      </c>
      <c r="T1115" s="50">
        <v>117</v>
      </c>
      <c r="U1115" s="70">
        <f t="shared" si="70"/>
        <v>0.03</v>
      </c>
      <c r="V1115" s="52">
        <v>4.55</v>
      </c>
      <c r="W1115" s="52" t="str" cm="1">
        <f t="array" ref="W1115">_xlfn.SWITCH(ROUND(V1115,0),5,"Excellent",4,"Good",3,"Ok","Bad")</f>
        <v>Excellent</v>
      </c>
      <c r="X1115">
        <v>205</v>
      </c>
      <c r="Y1115" t="str">
        <f t="shared" si="71"/>
        <v>No</v>
      </c>
      <c r="Z1115" s="68">
        <v>42098</v>
      </c>
      <c r="AA1115" s="68">
        <v>44045</v>
      </c>
      <c r="AB1115">
        <v>337</v>
      </c>
      <c r="AC1115" t="s">
        <v>15615</v>
      </c>
    </row>
    <row r="1116" spans="1:29" x14ac:dyDescent="0.3">
      <c r="A1116" t="s">
        <v>833</v>
      </c>
      <c r="B1116">
        <v>2076</v>
      </c>
      <c r="C1116" t="str">
        <f>VLOOKUP($B1116,Hosts!$A:$M,10,0)</f>
        <v>Within a few hours</v>
      </c>
      <c r="D1116" s="70">
        <f>VLOOKUP($B1116,Hosts!$A:$M,11,0)</f>
        <v>1</v>
      </c>
      <c r="E1116" s="70">
        <f>VLOOKUP($B1116,Hosts!$A:$M,12,0)</f>
        <v>1</v>
      </c>
      <c r="F1116" t="str">
        <f>VLOOKUP($B1116,Hosts!$A:$M,13,0)</f>
        <v>Yes</v>
      </c>
      <c r="G1116" t="str">
        <f>INDEX(Hosts!$A:$M, MATCH(Places!$B1116,Hosts!$A:$A,0), MATCH(Places!G$1,Hosts!$A$1:$M$1,0))</f>
        <v>Within a few hours</v>
      </c>
      <c r="H1116" s="70">
        <f>INDEX(Hosts!$A:$M, MATCH(Places!$B1116,Hosts!$A:$A,0), MATCH(Places!H$1,Hosts!$A$1:$M$1,0))</f>
        <v>1</v>
      </c>
      <c r="I1116" s="70">
        <f>INDEX(Hosts!$A:$M, MATCH(Places!$B1116,Hosts!$A:$A,0), MATCH(Places!I$1,Hosts!$A$1:$M$1,0))</f>
        <v>1</v>
      </c>
      <c r="J1116" t="str">
        <f>INDEX(Hosts!$A:$M, MATCH(Places!$B1116,Hosts!$A:$A,0), MATCH(Places!J$1,Hosts!$A$1:$M$1,0))</f>
        <v>Yes</v>
      </c>
      <c r="K1116">
        <v>9</v>
      </c>
      <c r="L1116" t="str">
        <f>VLOOKUP($K1116,Neighborhoods!$A:$C,2,0)</f>
        <v>Brooklyn</v>
      </c>
      <c r="M1116" t="str">
        <f>VLOOKUP($K1116,Neighborhoods!$A:$C,3,0)</f>
        <v>Crown Heights</v>
      </c>
      <c r="N1116" t="str">
        <f>INDEX(Neighborhoods!$A:$C, MATCH(Places!$K1116,Neighborhoods!$A:$A,0), MATCH(Places!N$1,Neighborhoods!$A$1:$C$1,0))</f>
        <v>Brooklyn</v>
      </c>
      <c r="O1116" t="str">
        <f>INDEX(Neighborhoods!$A:$C, MATCH(Places!$K1116,Neighborhoods!$A:$A,0), MATCH(Places!O$1,Neighborhoods!$A$1:$C$1,0))</f>
        <v>Crown Heights</v>
      </c>
      <c r="P1116" t="s">
        <v>1</v>
      </c>
      <c r="Q1116" t="str">
        <f t="shared" si="68"/>
        <v>Yes</v>
      </c>
      <c r="R1116">
        <v>5</v>
      </c>
      <c r="S1116" t="str">
        <f t="shared" si="69"/>
        <v>Medium</v>
      </c>
      <c r="T1116" s="50">
        <v>82</v>
      </c>
      <c r="U1116" s="70">
        <f t="shared" si="70"/>
        <v>0.03</v>
      </c>
      <c r="V1116" s="52">
        <v>4.9800000000000004</v>
      </c>
      <c r="W1116" s="52" t="str" cm="1">
        <f t="array" ref="W1116">_xlfn.SWITCH(ROUND(V1116,0),5,"Excellent",4,"Good",3,"Ok","Bad")</f>
        <v>Excellent</v>
      </c>
      <c r="X1116">
        <v>59</v>
      </c>
      <c r="Y1116" t="str">
        <f t="shared" si="71"/>
        <v>No</v>
      </c>
      <c r="Z1116" s="68">
        <v>42611</v>
      </c>
      <c r="AA1116" s="68">
        <v>43831</v>
      </c>
      <c r="AB1116">
        <v>180</v>
      </c>
      <c r="AC1116" t="s">
        <v>15616</v>
      </c>
    </row>
    <row r="1117" spans="1:29" x14ac:dyDescent="0.3">
      <c r="A1117" t="s">
        <v>834</v>
      </c>
      <c r="B1117">
        <v>2078</v>
      </c>
      <c r="C1117" t="str">
        <f>VLOOKUP($B1117,Hosts!$A:$M,10,0)</f>
        <v>Within an hour</v>
      </c>
      <c r="D1117" s="70">
        <f>VLOOKUP($B1117,Hosts!$A:$M,11,0)</f>
        <v>1</v>
      </c>
      <c r="E1117" s="70">
        <f>VLOOKUP($B1117,Hosts!$A:$M,12,0)</f>
        <v>0.89</v>
      </c>
      <c r="F1117" t="str">
        <f>VLOOKUP($B1117,Hosts!$A:$M,13,0)</f>
        <v>No</v>
      </c>
      <c r="G1117" t="str">
        <f>INDEX(Hosts!$A:$M, MATCH(Places!$B1117,Hosts!$A:$A,0), MATCH(Places!G$1,Hosts!$A$1:$M$1,0))</f>
        <v>Within an hour</v>
      </c>
      <c r="H1117" s="70">
        <f>INDEX(Hosts!$A:$M, MATCH(Places!$B1117,Hosts!$A:$A,0), MATCH(Places!H$1,Hosts!$A$1:$M$1,0))</f>
        <v>1</v>
      </c>
      <c r="I1117" s="70">
        <f>INDEX(Hosts!$A:$M, MATCH(Places!$B1117,Hosts!$A:$A,0), MATCH(Places!I$1,Hosts!$A$1:$M$1,0))</f>
        <v>0.89</v>
      </c>
      <c r="J1117" t="str">
        <f>INDEX(Hosts!$A:$M, MATCH(Places!$B1117,Hosts!$A:$A,0), MATCH(Places!J$1,Hosts!$A$1:$M$1,0))</f>
        <v>No</v>
      </c>
      <c r="K1117">
        <v>20</v>
      </c>
      <c r="L1117" t="str">
        <f>VLOOKUP($K1117,Neighborhoods!$A:$C,2,0)</f>
        <v>Manhattan</v>
      </c>
      <c r="M1117" t="str">
        <f>VLOOKUP($K1117,Neighborhoods!$A:$C,3,0)</f>
        <v>Upper West Side</v>
      </c>
      <c r="N1117" t="str">
        <f>INDEX(Neighborhoods!$A:$C, MATCH(Places!$K1117,Neighborhoods!$A:$A,0), MATCH(Places!N$1,Neighborhoods!$A$1:$C$1,0))</f>
        <v>Manhattan</v>
      </c>
      <c r="O1117" t="str">
        <f>INDEX(Neighborhoods!$A:$C, MATCH(Places!$K1117,Neighborhoods!$A:$A,0), MATCH(Places!O$1,Neighborhoods!$A$1:$C$1,0))</f>
        <v>Upper West Side</v>
      </c>
      <c r="P1117" t="s">
        <v>1</v>
      </c>
      <c r="Q1117" t="str">
        <f t="shared" si="68"/>
        <v>Yes</v>
      </c>
      <c r="R1117">
        <v>2</v>
      </c>
      <c r="S1117" t="str">
        <f t="shared" si="69"/>
        <v>Small</v>
      </c>
      <c r="T1117" s="50">
        <v>99</v>
      </c>
      <c r="U1117" s="70">
        <f t="shared" si="70"/>
        <v>0.03</v>
      </c>
      <c r="V1117" s="52">
        <v>4.7300000000000004</v>
      </c>
      <c r="W1117" s="52" t="str" cm="1">
        <f t="array" ref="W1117">_xlfn.SWITCH(ROUND(V1117,0),5,"Excellent",4,"Good",3,"Ok","Bad")</f>
        <v>Excellent</v>
      </c>
      <c r="X1117">
        <v>338</v>
      </c>
      <c r="Y1117" t="str">
        <f t="shared" si="71"/>
        <v>No</v>
      </c>
      <c r="Z1117" s="68">
        <v>42127</v>
      </c>
      <c r="AA1117" s="68">
        <v>43904</v>
      </c>
      <c r="AB1117">
        <v>365</v>
      </c>
      <c r="AC1117" t="s">
        <v>15615</v>
      </c>
    </row>
    <row r="1118" spans="1:29" x14ac:dyDescent="0.3">
      <c r="A1118" t="s">
        <v>13728</v>
      </c>
      <c r="B1118">
        <v>137</v>
      </c>
      <c r="C1118" t="str">
        <f>VLOOKUP($B1118,Hosts!$A:$M,10,0)</f>
        <v>Within an hour</v>
      </c>
      <c r="D1118" s="70">
        <f>VLOOKUP($B1118,Hosts!$A:$M,11,0)</f>
        <v>1</v>
      </c>
      <c r="E1118" s="70">
        <f>VLOOKUP($B1118,Hosts!$A:$M,12,0)</f>
        <v>0.99</v>
      </c>
      <c r="F1118" t="str">
        <f>VLOOKUP($B1118,Hosts!$A:$M,13,0)</f>
        <v>Yes</v>
      </c>
      <c r="G1118" t="str">
        <f>INDEX(Hosts!$A:$M, MATCH(Places!$B1118,Hosts!$A:$A,0), MATCH(Places!G$1,Hosts!$A$1:$M$1,0))</f>
        <v>Within an hour</v>
      </c>
      <c r="H1118" s="70">
        <f>INDEX(Hosts!$A:$M, MATCH(Places!$B1118,Hosts!$A:$A,0), MATCH(Places!H$1,Hosts!$A$1:$M$1,0))</f>
        <v>1</v>
      </c>
      <c r="I1118" s="70">
        <f>INDEX(Hosts!$A:$M, MATCH(Places!$B1118,Hosts!$A:$A,0), MATCH(Places!I$1,Hosts!$A$1:$M$1,0))</f>
        <v>0.99</v>
      </c>
      <c r="J1118" t="str">
        <f>INDEX(Hosts!$A:$M, MATCH(Places!$B1118,Hosts!$A:$A,0), MATCH(Places!J$1,Hosts!$A$1:$M$1,0))</f>
        <v>Yes</v>
      </c>
      <c r="K1118">
        <v>7</v>
      </c>
      <c r="L1118" t="str">
        <f>VLOOKUP($K1118,Neighborhoods!$A:$C,2,0)</f>
        <v>Brooklyn</v>
      </c>
      <c r="M1118" t="str">
        <f>VLOOKUP($K1118,Neighborhoods!$A:$C,3,0)</f>
        <v>Bedford-Stuyvesant</v>
      </c>
      <c r="N1118" t="str">
        <f>INDEX(Neighborhoods!$A:$C, MATCH(Places!$K1118,Neighborhoods!$A:$A,0), MATCH(Places!N$1,Neighborhoods!$A$1:$C$1,0))</f>
        <v>Brooklyn</v>
      </c>
      <c r="O1118" t="str">
        <f>INDEX(Neighborhoods!$A:$C, MATCH(Places!$K1118,Neighborhoods!$A:$A,0), MATCH(Places!O$1,Neighborhoods!$A$1:$C$1,0))</f>
        <v>Bedford-Stuyvesant</v>
      </c>
      <c r="P1118" t="s">
        <v>1</v>
      </c>
      <c r="Q1118" t="str">
        <f t="shared" si="68"/>
        <v>Yes</v>
      </c>
      <c r="R1118">
        <v>2</v>
      </c>
      <c r="S1118" t="str">
        <f t="shared" si="69"/>
        <v>Small</v>
      </c>
      <c r="T1118" s="50">
        <v>70</v>
      </c>
      <c r="U1118" s="70">
        <f t="shared" si="70"/>
        <v>0.03</v>
      </c>
      <c r="V1118" s="52">
        <v>4.99</v>
      </c>
      <c r="W1118" s="52" t="str" cm="1">
        <f t="array" ref="W1118">_xlfn.SWITCH(ROUND(V1118,0),5,"Excellent",4,"Good",3,"Ok","Bad")</f>
        <v>Excellent</v>
      </c>
      <c r="X1118">
        <v>71</v>
      </c>
      <c r="Y1118" t="str">
        <f t="shared" si="71"/>
        <v>No</v>
      </c>
      <c r="Z1118" s="68">
        <v>42365</v>
      </c>
      <c r="AA1118" s="68">
        <v>44009</v>
      </c>
      <c r="AB1118">
        <v>296</v>
      </c>
      <c r="AC1118" t="s">
        <v>15616</v>
      </c>
    </row>
    <row r="1119" spans="1:29" x14ac:dyDescent="0.3">
      <c r="A1119" t="s">
        <v>835</v>
      </c>
      <c r="B1119">
        <v>1374</v>
      </c>
      <c r="C1119" t="str">
        <f>VLOOKUP($B1119,Hosts!$A:$M,10,0)</f>
        <v>Within a few hours</v>
      </c>
      <c r="D1119" s="70">
        <f>VLOOKUP($B1119,Hosts!$A:$M,11,0)</f>
        <v>1</v>
      </c>
      <c r="E1119" s="70">
        <f>VLOOKUP($B1119,Hosts!$A:$M,12,0)</f>
        <v>0.76</v>
      </c>
      <c r="F1119" t="str">
        <f>VLOOKUP($B1119,Hosts!$A:$M,13,0)</f>
        <v>Yes</v>
      </c>
      <c r="G1119" t="str">
        <f>INDEX(Hosts!$A:$M, MATCH(Places!$B1119,Hosts!$A:$A,0), MATCH(Places!G$1,Hosts!$A$1:$M$1,0))</f>
        <v>Within a few hours</v>
      </c>
      <c r="H1119" s="70">
        <f>INDEX(Hosts!$A:$M, MATCH(Places!$B1119,Hosts!$A:$A,0), MATCH(Places!H$1,Hosts!$A$1:$M$1,0))</f>
        <v>1</v>
      </c>
      <c r="I1119" s="70">
        <f>INDEX(Hosts!$A:$M, MATCH(Places!$B1119,Hosts!$A:$A,0), MATCH(Places!I$1,Hosts!$A$1:$M$1,0))</f>
        <v>0.76</v>
      </c>
      <c r="J1119" t="str">
        <f>INDEX(Hosts!$A:$M, MATCH(Places!$B1119,Hosts!$A:$A,0), MATCH(Places!J$1,Hosts!$A$1:$M$1,0))</f>
        <v>Yes</v>
      </c>
      <c r="K1119">
        <v>17</v>
      </c>
      <c r="L1119" t="str">
        <f>VLOOKUP($K1119,Neighborhoods!$A:$C,2,0)</f>
        <v>Manhattan</v>
      </c>
      <c r="M1119" t="str">
        <f>VLOOKUP($K1119,Neighborhoods!$A:$C,3,0)</f>
        <v>Hell's Kitchen</v>
      </c>
      <c r="N1119" t="str">
        <f>INDEX(Neighborhoods!$A:$C, MATCH(Places!$K1119,Neighborhoods!$A:$A,0), MATCH(Places!N$1,Neighborhoods!$A$1:$C$1,0))</f>
        <v>Manhattan</v>
      </c>
      <c r="O1119" t="str">
        <f>INDEX(Neighborhoods!$A:$C, MATCH(Places!$K1119,Neighborhoods!$A:$A,0), MATCH(Places!O$1,Neighborhoods!$A$1:$C$1,0))</f>
        <v>Hell's Kitchen</v>
      </c>
      <c r="P1119" t="s">
        <v>1</v>
      </c>
      <c r="Q1119" t="str">
        <f t="shared" si="68"/>
        <v>Yes</v>
      </c>
      <c r="R1119">
        <v>2</v>
      </c>
      <c r="S1119" t="str">
        <f t="shared" si="69"/>
        <v>Small</v>
      </c>
      <c r="T1119" s="50">
        <v>69</v>
      </c>
      <c r="U1119" s="70">
        <f t="shared" si="70"/>
        <v>0.03</v>
      </c>
      <c r="V1119" s="52">
        <v>4.8899999999999997</v>
      </c>
      <c r="W1119" s="52" t="str" cm="1">
        <f t="array" ref="W1119">_xlfn.SWITCH(ROUND(V1119,0),5,"Excellent",4,"Good",3,"Ok","Bad")</f>
        <v>Excellent</v>
      </c>
      <c r="X1119">
        <v>132</v>
      </c>
      <c r="Y1119" t="str">
        <f t="shared" si="71"/>
        <v>Yes</v>
      </c>
      <c r="Z1119" s="68">
        <v>42216</v>
      </c>
      <c r="AA1119" s="68">
        <v>43898</v>
      </c>
      <c r="AB1119">
        <v>272</v>
      </c>
      <c r="AC1119" t="s">
        <v>15615</v>
      </c>
    </row>
    <row r="1120" spans="1:29" x14ac:dyDescent="0.3">
      <c r="A1120" t="s">
        <v>837</v>
      </c>
      <c r="B1120">
        <v>2982</v>
      </c>
      <c r="C1120" t="str">
        <f>VLOOKUP($B1120,Hosts!$A:$M,10,0)</f>
        <v>Within a day</v>
      </c>
      <c r="D1120" s="70">
        <f>VLOOKUP($B1120,Hosts!$A:$M,11,0)</f>
        <v>0.8</v>
      </c>
      <c r="E1120" s="70">
        <f>VLOOKUP($B1120,Hosts!$A:$M,12,0)</f>
        <v>0.6</v>
      </c>
      <c r="F1120" t="str">
        <f>VLOOKUP($B1120,Hosts!$A:$M,13,0)</f>
        <v>No</v>
      </c>
      <c r="G1120" t="str">
        <f>INDEX(Hosts!$A:$M, MATCH(Places!$B1120,Hosts!$A:$A,0), MATCH(Places!G$1,Hosts!$A$1:$M$1,0))</f>
        <v>Within a day</v>
      </c>
      <c r="H1120" s="70">
        <f>INDEX(Hosts!$A:$M, MATCH(Places!$B1120,Hosts!$A:$A,0), MATCH(Places!H$1,Hosts!$A$1:$M$1,0))</f>
        <v>0.8</v>
      </c>
      <c r="I1120" s="70">
        <f>INDEX(Hosts!$A:$M, MATCH(Places!$B1120,Hosts!$A:$A,0), MATCH(Places!I$1,Hosts!$A$1:$M$1,0))</f>
        <v>0.6</v>
      </c>
      <c r="J1120" t="str">
        <f>INDEX(Hosts!$A:$M, MATCH(Places!$B1120,Hosts!$A:$A,0), MATCH(Places!J$1,Hosts!$A$1:$M$1,0))</f>
        <v>No</v>
      </c>
      <c r="K1120">
        <v>15</v>
      </c>
      <c r="L1120" t="str">
        <f>VLOOKUP($K1120,Neighborhoods!$A:$C,2,0)</f>
        <v>Manhattan</v>
      </c>
      <c r="M1120" t="str">
        <f>VLOOKUP($K1120,Neighborhoods!$A:$C,3,0)</f>
        <v>East Village</v>
      </c>
      <c r="N1120" t="str">
        <f>INDEX(Neighborhoods!$A:$C, MATCH(Places!$K1120,Neighborhoods!$A:$A,0), MATCH(Places!N$1,Neighborhoods!$A$1:$C$1,0))</f>
        <v>Manhattan</v>
      </c>
      <c r="O1120" t="str">
        <f>INDEX(Neighborhoods!$A:$C, MATCH(Places!$K1120,Neighborhoods!$A:$A,0), MATCH(Places!O$1,Neighborhoods!$A$1:$C$1,0))</f>
        <v>East Village</v>
      </c>
      <c r="P1120" t="s">
        <v>11822</v>
      </c>
      <c r="Q1120" t="str">
        <f t="shared" si="68"/>
        <v>No</v>
      </c>
      <c r="R1120">
        <v>2</v>
      </c>
      <c r="S1120" t="str">
        <f t="shared" si="69"/>
        <v>Small</v>
      </c>
      <c r="T1120" s="50">
        <v>110</v>
      </c>
      <c r="U1120" s="70">
        <f t="shared" si="70"/>
        <v>0.03</v>
      </c>
      <c r="V1120" s="52">
        <v>4.83</v>
      </c>
      <c r="W1120" s="52" t="str" cm="1">
        <f t="array" ref="W1120">_xlfn.SWITCH(ROUND(V1120,0),5,"Excellent",4,"Good",3,"Ok","Bad")</f>
        <v>Excellent</v>
      </c>
      <c r="X1120">
        <v>29</v>
      </c>
      <c r="Y1120" t="str">
        <f t="shared" si="71"/>
        <v>No</v>
      </c>
      <c r="Z1120" s="68">
        <v>43571</v>
      </c>
      <c r="AA1120" s="68">
        <v>44044</v>
      </c>
      <c r="AB1120">
        <v>158</v>
      </c>
      <c r="AC1120" t="s">
        <v>15615</v>
      </c>
    </row>
    <row r="1121" spans="1:29" x14ac:dyDescent="0.3">
      <c r="A1121" t="s">
        <v>838</v>
      </c>
      <c r="B1121">
        <v>149</v>
      </c>
      <c r="C1121" t="str">
        <f>VLOOKUP($B1121,Hosts!$A:$M,10,0)</f>
        <v>Within an hour</v>
      </c>
      <c r="D1121" s="70">
        <f>VLOOKUP($B1121,Hosts!$A:$M,11,0)</f>
        <v>1</v>
      </c>
      <c r="E1121" s="70">
        <f>VLOOKUP($B1121,Hosts!$A:$M,12,0)</f>
        <v>0.89</v>
      </c>
      <c r="F1121" t="str">
        <f>VLOOKUP($B1121,Hosts!$A:$M,13,0)</f>
        <v>Yes</v>
      </c>
      <c r="G1121" t="str">
        <f>INDEX(Hosts!$A:$M, MATCH(Places!$B1121,Hosts!$A:$A,0), MATCH(Places!G$1,Hosts!$A$1:$M$1,0))</f>
        <v>Within an hour</v>
      </c>
      <c r="H1121" s="70">
        <f>INDEX(Hosts!$A:$M, MATCH(Places!$B1121,Hosts!$A:$A,0), MATCH(Places!H$1,Hosts!$A$1:$M$1,0))</f>
        <v>1</v>
      </c>
      <c r="I1121" s="70">
        <f>INDEX(Hosts!$A:$M, MATCH(Places!$B1121,Hosts!$A:$A,0), MATCH(Places!I$1,Hosts!$A$1:$M$1,0))</f>
        <v>0.89</v>
      </c>
      <c r="J1121" t="str">
        <f>INDEX(Hosts!$A:$M, MATCH(Places!$B1121,Hosts!$A:$A,0), MATCH(Places!J$1,Hosts!$A$1:$M$1,0))</f>
        <v>Yes</v>
      </c>
      <c r="K1121">
        <v>16</v>
      </c>
      <c r="L1121" t="str">
        <f>VLOOKUP($K1121,Neighborhoods!$A:$C,2,0)</f>
        <v>Manhattan</v>
      </c>
      <c r="M1121" t="str">
        <f>VLOOKUP($K1121,Neighborhoods!$A:$C,3,0)</f>
        <v>Harlem</v>
      </c>
      <c r="N1121" t="str">
        <f>INDEX(Neighborhoods!$A:$C, MATCH(Places!$K1121,Neighborhoods!$A:$A,0), MATCH(Places!N$1,Neighborhoods!$A$1:$C$1,0))</f>
        <v>Manhattan</v>
      </c>
      <c r="O1121" t="str">
        <f>INDEX(Neighborhoods!$A:$C, MATCH(Places!$K1121,Neighborhoods!$A:$A,0), MATCH(Places!O$1,Neighborhoods!$A$1:$C$1,0))</f>
        <v>Harlem</v>
      </c>
      <c r="P1121" t="s">
        <v>11822</v>
      </c>
      <c r="Q1121" t="str">
        <f t="shared" si="68"/>
        <v>No</v>
      </c>
      <c r="R1121">
        <v>4</v>
      </c>
      <c r="S1121" t="str">
        <f t="shared" si="69"/>
        <v>Medium</v>
      </c>
      <c r="T1121" s="50">
        <v>105</v>
      </c>
      <c r="U1121" s="70">
        <f t="shared" si="70"/>
        <v>0.03</v>
      </c>
      <c r="V1121" s="52">
        <v>4.99</v>
      </c>
      <c r="W1121" s="52" t="str" cm="1">
        <f t="array" ref="W1121">_xlfn.SWITCH(ROUND(V1121,0),5,"Excellent",4,"Good",3,"Ok","Bad")</f>
        <v>Excellent</v>
      </c>
      <c r="X1121">
        <v>77</v>
      </c>
      <c r="Y1121" t="str">
        <f t="shared" si="71"/>
        <v>No</v>
      </c>
      <c r="Z1121" s="68">
        <v>42098</v>
      </c>
      <c r="AA1121" s="68">
        <v>44049</v>
      </c>
      <c r="AB1121">
        <v>337</v>
      </c>
      <c r="AC1121" t="s">
        <v>15615</v>
      </c>
    </row>
    <row r="1122" spans="1:29" x14ac:dyDescent="0.3">
      <c r="A1122" t="s">
        <v>14653</v>
      </c>
      <c r="B1122">
        <v>2019</v>
      </c>
      <c r="C1122" t="str">
        <f>VLOOKUP($B1122,Hosts!$A:$M,10,0)</f>
        <v>Within a few hours</v>
      </c>
      <c r="D1122" s="70">
        <f>VLOOKUP($B1122,Hosts!$A:$M,11,0)</f>
        <v>1</v>
      </c>
      <c r="E1122" s="70">
        <f>VLOOKUP($B1122,Hosts!$A:$M,12,0)</f>
        <v>0.86</v>
      </c>
      <c r="F1122" t="str">
        <f>VLOOKUP($B1122,Hosts!$A:$M,13,0)</f>
        <v>Yes</v>
      </c>
      <c r="G1122" t="str">
        <f>INDEX(Hosts!$A:$M, MATCH(Places!$B1122,Hosts!$A:$A,0), MATCH(Places!G$1,Hosts!$A$1:$M$1,0))</f>
        <v>Within a few hours</v>
      </c>
      <c r="H1122" s="70">
        <f>INDEX(Hosts!$A:$M, MATCH(Places!$B1122,Hosts!$A:$A,0), MATCH(Places!H$1,Hosts!$A$1:$M$1,0))</f>
        <v>1</v>
      </c>
      <c r="I1122" s="70">
        <f>INDEX(Hosts!$A:$M, MATCH(Places!$B1122,Hosts!$A:$A,0), MATCH(Places!I$1,Hosts!$A$1:$M$1,0))</f>
        <v>0.86</v>
      </c>
      <c r="J1122" t="str">
        <f>INDEX(Hosts!$A:$M, MATCH(Places!$B1122,Hosts!$A:$A,0), MATCH(Places!J$1,Hosts!$A$1:$M$1,0))</f>
        <v>Yes</v>
      </c>
      <c r="K1122">
        <v>14</v>
      </c>
      <c r="L1122" t="str">
        <f>VLOOKUP($K1122,Neighborhoods!$A:$C,2,0)</f>
        <v>Manhattan</v>
      </c>
      <c r="M1122" t="str">
        <f>VLOOKUP($K1122,Neighborhoods!$A:$C,3,0)</f>
        <v>East Harlem</v>
      </c>
      <c r="N1122" t="str">
        <f>INDEX(Neighborhoods!$A:$C, MATCH(Places!$K1122,Neighborhoods!$A:$A,0), MATCH(Places!N$1,Neighborhoods!$A$1:$C$1,0))</f>
        <v>Manhattan</v>
      </c>
      <c r="O1122" t="str">
        <f>INDEX(Neighborhoods!$A:$C, MATCH(Places!$K1122,Neighborhoods!$A:$A,0), MATCH(Places!O$1,Neighborhoods!$A$1:$C$1,0))</f>
        <v>East Harlem</v>
      </c>
      <c r="P1122" t="s">
        <v>11822</v>
      </c>
      <c r="Q1122" t="str">
        <f t="shared" si="68"/>
        <v>No</v>
      </c>
      <c r="R1122">
        <v>2</v>
      </c>
      <c r="S1122" t="str">
        <f t="shared" si="69"/>
        <v>Small</v>
      </c>
      <c r="T1122" s="50">
        <v>70</v>
      </c>
      <c r="U1122" s="70">
        <f t="shared" si="70"/>
        <v>0.03</v>
      </c>
      <c r="V1122" s="52">
        <v>4.8099999999999996</v>
      </c>
      <c r="W1122" s="52" t="str" cm="1">
        <f t="array" ref="W1122">_xlfn.SWITCH(ROUND(V1122,0),5,"Excellent",4,"Good",3,"Ok","Bad")</f>
        <v>Excellent</v>
      </c>
      <c r="X1122">
        <v>32</v>
      </c>
      <c r="Y1122" t="str">
        <f t="shared" si="71"/>
        <v>No</v>
      </c>
      <c r="Z1122" s="68">
        <v>43104</v>
      </c>
      <c r="AA1122" s="68">
        <v>43836</v>
      </c>
      <c r="AB1122">
        <v>177</v>
      </c>
      <c r="AC1122" t="s">
        <v>15615</v>
      </c>
    </row>
    <row r="1123" spans="1:29" x14ac:dyDescent="0.3">
      <c r="A1123" t="s">
        <v>839</v>
      </c>
      <c r="B1123">
        <v>2083</v>
      </c>
      <c r="C1123" t="str">
        <f>VLOOKUP($B1123,Hosts!$A:$M,10,0)</f>
        <v>A few days or more</v>
      </c>
      <c r="D1123" s="70">
        <f>VLOOKUP($B1123,Hosts!$A:$M,11,0)</f>
        <v>0</v>
      </c>
      <c r="E1123" s="70">
        <f>VLOOKUP($B1123,Hosts!$A:$M,12,0)</f>
        <v>0.4</v>
      </c>
      <c r="F1123" t="str">
        <f>VLOOKUP($B1123,Hosts!$A:$M,13,0)</f>
        <v>No</v>
      </c>
      <c r="G1123" t="str">
        <f>INDEX(Hosts!$A:$M, MATCH(Places!$B1123,Hosts!$A:$A,0), MATCH(Places!G$1,Hosts!$A$1:$M$1,0))</f>
        <v>A few days or more</v>
      </c>
      <c r="H1123" s="70">
        <f>INDEX(Hosts!$A:$M, MATCH(Places!$B1123,Hosts!$A:$A,0), MATCH(Places!H$1,Hosts!$A$1:$M$1,0))</f>
        <v>0</v>
      </c>
      <c r="I1123" s="70">
        <f>INDEX(Hosts!$A:$M, MATCH(Places!$B1123,Hosts!$A:$A,0), MATCH(Places!I$1,Hosts!$A$1:$M$1,0))</f>
        <v>0.4</v>
      </c>
      <c r="J1123" t="str">
        <f>INDEX(Hosts!$A:$M, MATCH(Places!$B1123,Hosts!$A:$A,0), MATCH(Places!J$1,Hosts!$A$1:$M$1,0))</f>
        <v>No</v>
      </c>
      <c r="K1123">
        <v>22</v>
      </c>
      <c r="L1123" t="str">
        <f>VLOOKUP($K1123,Neighborhoods!$A:$C,2,0)</f>
        <v>Queens</v>
      </c>
      <c r="M1123" t="str">
        <f>VLOOKUP($K1123,Neighborhoods!$A:$C,3,0)</f>
        <v>Flushing</v>
      </c>
      <c r="N1123" t="str">
        <f>INDEX(Neighborhoods!$A:$C, MATCH(Places!$K1123,Neighborhoods!$A:$A,0), MATCH(Places!N$1,Neighborhoods!$A$1:$C$1,0))</f>
        <v>Queens</v>
      </c>
      <c r="O1123" t="str">
        <f>INDEX(Neighborhoods!$A:$C, MATCH(Places!$K1123,Neighborhoods!$A:$A,0), MATCH(Places!O$1,Neighborhoods!$A$1:$C$1,0))</f>
        <v>Flushing</v>
      </c>
      <c r="P1123" t="s">
        <v>1</v>
      </c>
      <c r="Q1123" t="str">
        <f t="shared" si="68"/>
        <v>Yes</v>
      </c>
      <c r="R1123">
        <v>2</v>
      </c>
      <c r="S1123" t="str">
        <f t="shared" si="69"/>
        <v>Small</v>
      </c>
      <c r="T1123" s="50">
        <v>150</v>
      </c>
      <c r="U1123" s="70">
        <f t="shared" si="70"/>
        <v>0.03</v>
      </c>
      <c r="V1123" s="52">
        <v>4.67</v>
      </c>
      <c r="W1123" s="52" t="str" cm="1">
        <f t="array" ref="W1123">_xlfn.SWITCH(ROUND(V1123,0),5,"Excellent",4,"Good",3,"Ok","Bad")</f>
        <v>Excellent</v>
      </c>
      <c r="X1123">
        <v>3</v>
      </c>
      <c r="Y1123" t="str">
        <f t="shared" si="71"/>
        <v>No</v>
      </c>
      <c r="Z1123" s="68">
        <v>42263</v>
      </c>
      <c r="AA1123" s="68">
        <v>43604</v>
      </c>
      <c r="AB1123">
        <v>365</v>
      </c>
      <c r="AC1123" t="s">
        <v>15615</v>
      </c>
    </row>
    <row r="1124" spans="1:29" x14ac:dyDescent="0.3">
      <c r="A1124" t="s">
        <v>13205</v>
      </c>
      <c r="B1124">
        <v>1496</v>
      </c>
      <c r="C1124" t="str">
        <f>VLOOKUP($B1124,Hosts!$A:$M,10,0)</f>
        <v>Within an hour</v>
      </c>
      <c r="D1124" s="70">
        <f>VLOOKUP($B1124,Hosts!$A:$M,11,0)</f>
        <v>0.81</v>
      </c>
      <c r="E1124" s="70">
        <f>VLOOKUP($B1124,Hosts!$A:$M,12,0)</f>
        <v>0.85</v>
      </c>
      <c r="F1124" t="str">
        <f>VLOOKUP($B1124,Hosts!$A:$M,13,0)</f>
        <v>No</v>
      </c>
      <c r="G1124" t="str">
        <f>INDEX(Hosts!$A:$M, MATCH(Places!$B1124,Hosts!$A:$A,0), MATCH(Places!G$1,Hosts!$A$1:$M$1,0))</f>
        <v>Within an hour</v>
      </c>
      <c r="H1124" s="70">
        <f>INDEX(Hosts!$A:$M, MATCH(Places!$B1124,Hosts!$A:$A,0), MATCH(Places!H$1,Hosts!$A$1:$M$1,0))</f>
        <v>0.81</v>
      </c>
      <c r="I1124" s="70">
        <f>INDEX(Hosts!$A:$M, MATCH(Places!$B1124,Hosts!$A:$A,0), MATCH(Places!I$1,Hosts!$A$1:$M$1,0))</f>
        <v>0.85</v>
      </c>
      <c r="J1124" t="str">
        <f>INDEX(Hosts!$A:$M, MATCH(Places!$B1124,Hosts!$A:$A,0), MATCH(Places!J$1,Hosts!$A$1:$M$1,0))</f>
        <v>No</v>
      </c>
      <c r="K1124">
        <v>20</v>
      </c>
      <c r="L1124" t="str">
        <f>VLOOKUP($K1124,Neighborhoods!$A:$C,2,0)</f>
        <v>Manhattan</v>
      </c>
      <c r="M1124" t="str">
        <f>VLOOKUP($K1124,Neighborhoods!$A:$C,3,0)</f>
        <v>Upper West Side</v>
      </c>
      <c r="N1124" t="str">
        <f>INDEX(Neighborhoods!$A:$C, MATCH(Places!$K1124,Neighborhoods!$A:$A,0), MATCH(Places!N$1,Neighborhoods!$A$1:$C$1,0))</f>
        <v>Manhattan</v>
      </c>
      <c r="O1124" t="str">
        <f>INDEX(Neighborhoods!$A:$C, MATCH(Places!$K1124,Neighborhoods!$A:$A,0), MATCH(Places!O$1,Neighborhoods!$A$1:$C$1,0))</f>
        <v>Upper West Side</v>
      </c>
      <c r="P1124" t="s">
        <v>1</v>
      </c>
      <c r="Q1124" t="str">
        <f t="shared" si="68"/>
        <v>Yes</v>
      </c>
      <c r="R1124">
        <v>1</v>
      </c>
      <c r="S1124" t="str">
        <f t="shared" si="69"/>
        <v>Small</v>
      </c>
      <c r="T1124" s="50">
        <v>35</v>
      </c>
      <c r="U1124" s="70">
        <f t="shared" si="70"/>
        <v>0.03</v>
      </c>
      <c r="V1124" s="52">
        <v>3.67</v>
      </c>
      <c r="W1124" s="52" t="str" cm="1">
        <f t="array" ref="W1124">_xlfn.SWITCH(ROUND(V1124,0),5,"Excellent",4,"Good",3,"Ok","Bad")</f>
        <v>Good</v>
      </c>
      <c r="X1124">
        <v>6</v>
      </c>
      <c r="Y1124" t="str">
        <f t="shared" si="71"/>
        <v>No</v>
      </c>
      <c r="Z1124" s="68">
        <v>42597</v>
      </c>
      <c r="AA1124" s="68">
        <v>43891</v>
      </c>
      <c r="AB1124">
        <v>365</v>
      </c>
      <c r="AC1124" t="s">
        <v>15615</v>
      </c>
    </row>
    <row r="1125" spans="1:29" x14ac:dyDescent="0.3">
      <c r="A1125" t="s">
        <v>840</v>
      </c>
      <c r="B1125">
        <v>757</v>
      </c>
      <c r="C1125" t="str">
        <f>VLOOKUP($B1125,Hosts!$A:$M,10,0)</f>
        <v>Within an hour</v>
      </c>
      <c r="D1125" s="70">
        <f>VLOOKUP($B1125,Hosts!$A:$M,11,0)</f>
        <v>1</v>
      </c>
      <c r="E1125" s="70">
        <f>VLOOKUP($B1125,Hosts!$A:$M,12,0)</f>
        <v>0.53</v>
      </c>
      <c r="F1125" t="str">
        <f>VLOOKUP($B1125,Hosts!$A:$M,13,0)</f>
        <v>Yes</v>
      </c>
      <c r="G1125" t="str">
        <f>INDEX(Hosts!$A:$M, MATCH(Places!$B1125,Hosts!$A:$A,0), MATCH(Places!G$1,Hosts!$A$1:$M$1,0))</f>
        <v>Within an hour</v>
      </c>
      <c r="H1125" s="70">
        <f>INDEX(Hosts!$A:$M, MATCH(Places!$B1125,Hosts!$A:$A,0), MATCH(Places!H$1,Hosts!$A$1:$M$1,0))</f>
        <v>1</v>
      </c>
      <c r="I1125" s="70">
        <f>INDEX(Hosts!$A:$M, MATCH(Places!$B1125,Hosts!$A:$A,0), MATCH(Places!I$1,Hosts!$A$1:$M$1,0))</f>
        <v>0.53</v>
      </c>
      <c r="J1125" t="str">
        <f>INDEX(Hosts!$A:$M, MATCH(Places!$B1125,Hosts!$A:$A,0), MATCH(Places!J$1,Hosts!$A$1:$M$1,0))</f>
        <v>Yes</v>
      </c>
      <c r="K1125">
        <v>10</v>
      </c>
      <c r="L1125" t="str">
        <f>VLOOKUP($K1125,Neighborhoods!$A:$C,2,0)</f>
        <v>Brooklyn</v>
      </c>
      <c r="M1125" t="str">
        <f>VLOOKUP($K1125,Neighborhoods!$A:$C,3,0)</f>
        <v>East Flatbush</v>
      </c>
      <c r="N1125" t="str">
        <f>INDEX(Neighborhoods!$A:$C, MATCH(Places!$K1125,Neighborhoods!$A:$A,0), MATCH(Places!N$1,Neighborhoods!$A$1:$C$1,0))</f>
        <v>Brooklyn</v>
      </c>
      <c r="O1125" t="str">
        <f>INDEX(Neighborhoods!$A:$C, MATCH(Places!$K1125,Neighborhoods!$A:$A,0), MATCH(Places!O$1,Neighborhoods!$A$1:$C$1,0))</f>
        <v>East Flatbush</v>
      </c>
      <c r="P1125" t="s">
        <v>11822</v>
      </c>
      <c r="Q1125" t="str">
        <f t="shared" si="68"/>
        <v>No</v>
      </c>
      <c r="R1125">
        <v>2</v>
      </c>
      <c r="S1125" t="str">
        <f t="shared" si="69"/>
        <v>Small</v>
      </c>
      <c r="T1125" s="50">
        <v>89</v>
      </c>
      <c r="U1125" s="70">
        <f t="shared" si="70"/>
        <v>0.03</v>
      </c>
      <c r="V1125" s="52">
        <v>4.9000000000000004</v>
      </c>
      <c r="W1125" s="52" t="str" cm="1">
        <f t="array" ref="W1125">_xlfn.SWITCH(ROUND(V1125,0),5,"Excellent",4,"Good",3,"Ok","Bad")</f>
        <v>Excellent</v>
      </c>
      <c r="X1125">
        <v>78</v>
      </c>
      <c r="Y1125" t="str">
        <f t="shared" si="71"/>
        <v>No</v>
      </c>
      <c r="Z1125" s="68">
        <v>42071</v>
      </c>
      <c r="AA1125" s="68">
        <v>43906</v>
      </c>
      <c r="AB1125">
        <v>292</v>
      </c>
      <c r="AC1125" t="s">
        <v>15615</v>
      </c>
    </row>
    <row r="1126" spans="1:29" x14ac:dyDescent="0.3">
      <c r="A1126" t="s">
        <v>841</v>
      </c>
      <c r="B1126">
        <v>1645</v>
      </c>
      <c r="C1126" t="str">
        <f>VLOOKUP($B1126,Hosts!$A:$M,10,0)</f>
        <v>Within a day</v>
      </c>
      <c r="D1126" s="70">
        <f>VLOOKUP($B1126,Hosts!$A:$M,11,0)</f>
        <v>1</v>
      </c>
      <c r="E1126" s="70">
        <f>VLOOKUP($B1126,Hosts!$A:$M,12,0)</f>
        <v>1</v>
      </c>
      <c r="F1126" t="str">
        <f>VLOOKUP($B1126,Hosts!$A:$M,13,0)</f>
        <v>Yes</v>
      </c>
      <c r="G1126" t="str">
        <f>INDEX(Hosts!$A:$M, MATCH(Places!$B1126,Hosts!$A:$A,0), MATCH(Places!G$1,Hosts!$A$1:$M$1,0))</f>
        <v>Within a day</v>
      </c>
      <c r="H1126" s="70">
        <f>INDEX(Hosts!$A:$M, MATCH(Places!$B1126,Hosts!$A:$A,0), MATCH(Places!H$1,Hosts!$A$1:$M$1,0))</f>
        <v>1</v>
      </c>
      <c r="I1126" s="70">
        <f>INDEX(Hosts!$A:$M, MATCH(Places!$B1126,Hosts!$A:$A,0), MATCH(Places!I$1,Hosts!$A$1:$M$1,0))</f>
        <v>1</v>
      </c>
      <c r="J1126" t="str">
        <f>INDEX(Hosts!$A:$M, MATCH(Places!$B1126,Hosts!$A:$A,0), MATCH(Places!J$1,Hosts!$A$1:$M$1,0))</f>
        <v>Yes</v>
      </c>
      <c r="K1126">
        <v>14</v>
      </c>
      <c r="L1126" t="str">
        <f>VLOOKUP($K1126,Neighborhoods!$A:$C,2,0)</f>
        <v>Manhattan</v>
      </c>
      <c r="M1126" t="str">
        <f>VLOOKUP($K1126,Neighborhoods!$A:$C,3,0)</f>
        <v>East Harlem</v>
      </c>
      <c r="N1126" t="str">
        <f>INDEX(Neighborhoods!$A:$C, MATCH(Places!$K1126,Neighborhoods!$A:$A,0), MATCH(Places!N$1,Neighborhoods!$A$1:$C$1,0))</f>
        <v>Manhattan</v>
      </c>
      <c r="O1126" t="str">
        <f>INDEX(Neighborhoods!$A:$C, MATCH(Places!$K1126,Neighborhoods!$A:$A,0), MATCH(Places!O$1,Neighborhoods!$A$1:$C$1,0))</f>
        <v>East Harlem</v>
      </c>
      <c r="P1126" t="s">
        <v>11822</v>
      </c>
      <c r="Q1126" t="str">
        <f t="shared" si="68"/>
        <v>No</v>
      </c>
      <c r="R1126">
        <v>4</v>
      </c>
      <c r="S1126" t="str">
        <f t="shared" si="69"/>
        <v>Medium</v>
      </c>
      <c r="T1126" s="50">
        <v>225</v>
      </c>
      <c r="U1126" s="70">
        <f t="shared" si="70"/>
        <v>0.04</v>
      </c>
      <c r="V1126" s="52">
        <v>4.67</v>
      </c>
      <c r="W1126" s="52" t="str" cm="1">
        <f t="array" ref="W1126">_xlfn.SWITCH(ROUND(V1126,0),5,"Excellent",4,"Good",3,"Ok","Bad")</f>
        <v>Excellent</v>
      </c>
      <c r="X1126">
        <v>6</v>
      </c>
      <c r="Y1126" t="str">
        <f t="shared" si="71"/>
        <v>No</v>
      </c>
      <c r="Z1126" s="68">
        <v>42142</v>
      </c>
      <c r="AA1126" s="68">
        <v>43510</v>
      </c>
      <c r="AB1126">
        <v>149</v>
      </c>
      <c r="AC1126" t="s">
        <v>15615</v>
      </c>
    </row>
    <row r="1127" spans="1:29" x14ac:dyDescent="0.3">
      <c r="A1127" t="s">
        <v>842</v>
      </c>
      <c r="B1127">
        <v>1911</v>
      </c>
      <c r="C1127" t="str">
        <f>VLOOKUP($B1127,Hosts!$A:$M,10,0)</f>
        <v>Within an hour</v>
      </c>
      <c r="D1127" s="70">
        <f>VLOOKUP($B1127,Hosts!$A:$M,11,0)</f>
        <v>1</v>
      </c>
      <c r="E1127" s="70">
        <f>VLOOKUP($B1127,Hosts!$A:$M,12,0)</f>
        <v>0.99</v>
      </c>
      <c r="F1127" t="str">
        <f>VLOOKUP($B1127,Hosts!$A:$M,13,0)</f>
        <v>Yes</v>
      </c>
      <c r="G1127" t="str">
        <f>INDEX(Hosts!$A:$M, MATCH(Places!$B1127,Hosts!$A:$A,0), MATCH(Places!G$1,Hosts!$A$1:$M$1,0))</f>
        <v>Within an hour</v>
      </c>
      <c r="H1127" s="70">
        <f>INDEX(Hosts!$A:$M, MATCH(Places!$B1127,Hosts!$A:$A,0), MATCH(Places!H$1,Hosts!$A$1:$M$1,0))</f>
        <v>1</v>
      </c>
      <c r="I1127" s="70">
        <f>INDEX(Hosts!$A:$M, MATCH(Places!$B1127,Hosts!$A:$A,0), MATCH(Places!I$1,Hosts!$A$1:$M$1,0))</f>
        <v>0.99</v>
      </c>
      <c r="J1127" t="str">
        <f>INDEX(Hosts!$A:$M, MATCH(Places!$B1127,Hosts!$A:$A,0), MATCH(Places!J$1,Hosts!$A$1:$M$1,0))</f>
        <v>Yes</v>
      </c>
      <c r="K1127">
        <v>8</v>
      </c>
      <c r="L1127" t="str">
        <f>VLOOKUP($K1127,Neighborhoods!$A:$C,2,0)</f>
        <v>Brooklyn</v>
      </c>
      <c r="M1127" t="str">
        <f>VLOOKUP($K1127,Neighborhoods!$A:$C,3,0)</f>
        <v>Bushwick</v>
      </c>
      <c r="N1127" t="str">
        <f>INDEX(Neighborhoods!$A:$C, MATCH(Places!$K1127,Neighborhoods!$A:$A,0), MATCH(Places!N$1,Neighborhoods!$A$1:$C$1,0))</f>
        <v>Brooklyn</v>
      </c>
      <c r="O1127" t="str">
        <f>INDEX(Neighborhoods!$A:$C, MATCH(Places!$K1127,Neighborhoods!$A:$A,0), MATCH(Places!O$1,Neighborhoods!$A$1:$C$1,0))</f>
        <v>Bushwick</v>
      </c>
      <c r="P1127" t="s">
        <v>11822</v>
      </c>
      <c r="Q1127" t="str">
        <f t="shared" si="68"/>
        <v>No</v>
      </c>
      <c r="R1127">
        <v>6</v>
      </c>
      <c r="S1127" t="str">
        <f t="shared" si="69"/>
        <v>Large</v>
      </c>
      <c r="T1127" s="50">
        <v>130</v>
      </c>
      <c r="U1127" s="70">
        <f t="shared" si="70"/>
        <v>0.03</v>
      </c>
      <c r="V1127" s="52">
        <v>4.96</v>
      </c>
      <c r="W1127" s="52" t="str" cm="1">
        <f t="array" ref="W1127">_xlfn.SWITCH(ROUND(V1127,0),5,"Excellent",4,"Good",3,"Ok","Bad")</f>
        <v>Excellent</v>
      </c>
      <c r="X1127">
        <v>229</v>
      </c>
      <c r="Y1127" t="str">
        <f t="shared" si="71"/>
        <v>Yes</v>
      </c>
      <c r="Z1127" s="68">
        <v>42051</v>
      </c>
      <c r="AA1127" s="68">
        <v>44057</v>
      </c>
      <c r="AB1127">
        <v>328</v>
      </c>
      <c r="AC1127" t="s">
        <v>15615</v>
      </c>
    </row>
    <row r="1128" spans="1:29" x14ac:dyDescent="0.3">
      <c r="A1128" t="s">
        <v>14509</v>
      </c>
      <c r="B1128">
        <v>2003</v>
      </c>
      <c r="C1128" t="str">
        <f>VLOOKUP($B1128,Hosts!$A:$M,10,0)</f>
        <v>Within a few hours</v>
      </c>
      <c r="D1128" s="70">
        <f>VLOOKUP($B1128,Hosts!$A:$M,11,0)</f>
        <v>0.93</v>
      </c>
      <c r="E1128" s="70">
        <f>VLOOKUP($B1128,Hosts!$A:$M,12,0)</f>
        <v>0.8</v>
      </c>
      <c r="F1128" t="str">
        <f>VLOOKUP($B1128,Hosts!$A:$M,13,0)</f>
        <v>No</v>
      </c>
      <c r="G1128" t="str">
        <f>INDEX(Hosts!$A:$M, MATCH(Places!$B1128,Hosts!$A:$A,0), MATCH(Places!G$1,Hosts!$A$1:$M$1,0))</f>
        <v>Within a few hours</v>
      </c>
      <c r="H1128" s="70">
        <f>INDEX(Hosts!$A:$M, MATCH(Places!$B1128,Hosts!$A:$A,0), MATCH(Places!H$1,Hosts!$A$1:$M$1,0))</f>
        <v>0.93</v>
      </c>
      <c r="I1128" s="70">
        <f>INDEX(Hosts!$A:$M, MATCH(Places!$B1128,Hosts!$A:$A,0), MATCH(Places!I$1,Hosts!$A$1:$M$1,0))</f>
        <v>0.8</v>
      </c>
      <c r="J1128" t="str">
        <f>INDEX(Hosts!$A:$M, MATCH(Places!$B1128,Hosts!$A:$A,0), MATCH(Places!J$1,Hosts!$A$1:$M$1,0))</f>
        <v>No</v>
      </c>
      <c r="K1128">
        <v>1</v>
      </c>
      <c r="L1128" t="str">
        <f>VLOOKUP($K1128,Neighborhoods!$A:$C,2,0)</f>
        <v>Bronx</v>
      </c>
      <c r="M1128" t="str">
        <f>VLOOKUP($K1128,Neighborhoods!$A:$C,3,0)</f>
        <v>Allerton</v>
      </c>
      <c r="N1128" t="str">
        <f>INDEX(Neighborhoods!$A:$C, MATCH(Places!$K1128,Neighborhoods!$A:$A,0), MATCH(Places!N$1,Neighborhoods!$A$1:$C$1,0))</f>
        <v>Bronx</v>
      </c>
      <c r="O1128" t="str">
        <f>INDEX(Neighborhoods!$A:$C, MATCH(Places!$K1128,Neighborhoods!$A:$A,0), MATCH(Places!O$1,Neighborhoods!$A$1:$C$1,0))</f>
        <v>Allerton</v>
      </c>
      <c r="P1128" t="s">
        <v>11822</v>
      </c>
      <c r="Q1128" t="str">
        <f t="shared" si="68"/>
        <v>No</v>
      </c>
      <c r="R1128">
        <v>15</v>
      </c>
      <c r="S1128" t="str">
        <f t="shared" si="69"/>
        <v>Large</v>
      </c>
      <c r="T1128" s="50">
        <v>914</v>
      </c>
      <c r="U1128" s="70">
        <f t="shared" si="70"/>
        <v>0.05</v>
      </c>
      <c r="V1128" s="52">
        <v>4.8899999999999997</v>
      </c>
      <c r="W1128" s="52" t="str" cm="1">
        <f t="array" ref="W1128">_xlfn.SWITCH(ROUND(V1128,0),5,"Excellent",4,"Good",3,"Ok","Bad")</f>
        <v>Excellent</v>
      </c>
      <c r="X1128">
        <v>45</v>
      </c>
      <c r="Y1128" t="str">
        <f t="shared" si="71"/>
        <v>No</v>
      </c>
      <c r="Z1128" s="68">
        <v>42054</v>
      </c>
      <c r="AA1128" s="68">
        <v>43648</v>
      </c>
      <c r="AB1128">
        <v>365</v>
      </c>
      <c r="AC1128" t="s">
        <v>15615</v>
      </c>
    </row>
    <row r="1129" spans="1:29" x14ac:dyDescent="0.3">
      <c r="A1129" t="s">
        <v>843</v>
      </c>
      <c r="B1129">
        <v>2088</v>
      </c>
      <c r="C1129" t="str">
        <f>VLOOKUP($B1129,Hosts!$A:$M,10,0)</f>
        <v>Within an hour</v>
      </c>
      <c r="D1129" s="70">
        <f>VLOOKUP($B1129,Hosts!$A:$M,11,0)</f>
        <v>1</v>
      </c>
      <c r="E1129" s="70">
        <f>VLOOKUP($B1129,Hosts!$A:$M,12,0)</f>
        <v>1</v>
      </c>
      <c r="F1129" t="str">
        <f>VLOOKUP($B1129,Hosts!$A:$M,13,0)</f>
        <v>Yes</v>
      </c>
      <c r="G1129" t="str">
        <f>INDEX(Hosts!$A:$M, MATCH(Places!$B1129,Hosts!$A:$A,0), MATCH(Places!G$1,Hosts!$A$1:$M$1,0))</f>
        <v>Within an hour</v>
      </c>
      <c r="H1129" s="70">
        <f>INDEX(Hosts!$A:$M, MATCH(Places!$B1129,Hosts!$A:$A,0), MATCH(Places!H$1,Hosts!$A$1:$M$1,0))</f>
        <v>1</v>
      </c>
      <c r="I1129" s="70">
        <f>INDEX(Hosts!$A:$M, MATCH(Places!$B1129,Hosts!$A:$A,0), MATCH(Places!I$1,Hosts!$A$1:$M$1,0))</f>
        <v>1</v>
      </c>
      <c r="J1129" t="str">
        <f>INDEX(Hosts!$A:$M, MATCH(Places!$B1129,Hosts!$A:$A,0), MATCH(Places!J$1,Hosts!$A$1:$M$1,0))</f>
        <v>Yes</v>
      </c>
      <c r="K1129">
        <v>12</v>
      </c>
      <c r="L1129" t="str">
        <f>VLOOKUP($K1129,Neighborhoods!$A:$C,2,0)</f>
        <v>Brooklyn</v>
      </c>
      <c r="M1129" t="str">
        <f>VLOOKUP($K1129,Neighborhoods!$A:$C,3,0)</f>
        <v>Williamsburg</v>
      </c>
      <c r="N1129" t="str">
        <f>INDEX(Neighborhoods!$A:$C, MATCH(Places!$K1129,Neighborhoods!$A:$A,0), MATCH(Places!N$1,Neighborhoods!$A$1:$C$1,0))</f>
        <v>Brooklyn</v>
      </c>
      <c r="O1129" t="str">
        <f>INDEX(Neighborhoods!$A:$C, MATCH(Places!$K1129,Neighborhoods!$A:$A,0), MATCH(Places!O$1,Neighborhoods!$A$1:$C$1,0))</f>
        <v>Williamsburg</v>
      </c>
      <c r="P1129" t="s">
        <v>1</v>
      </c>
      <c r="Q1129" t="str">
        <f t="shared" si="68"/>
        <v>Yes</v>
      </c>
      <c r="R1129">
        <v>2</v>
      </c>
      <c r="S1129" t="str">
        <f t="shared" si="69"/>
        <v>Small</v>
      </c>
      <c r="T1129" s="50">
        <v>43</v>
      </c>
      <c r="U1129" s="70">
        <f t="shared" si="70"/>
        <v>0.03</v>
      </c>
      <c r="V1129" s="52">
        <v>5</v>
      </c>
      <c r="W1129" s="52" t="str" cm="1">
        <f t="array" ref="W1129">_xlfn.SWITCH(ROUND(V1129,0),5,"Excellent",4,"Good",3,"Ok","Bad")</f>
        <v>Excellent</v>
      </c>
      <c r="X1129">
        <v>53</v>
      </c>
      <c r="Y1129" t="str">
        <f t="shared" si="71"/>
        <v>No</v>
      </c>
      <c r="Z1129" s="68">
        <v>43295</v>
      </c>
      <c r="AA1129" s="68">
        <v>43898</v>
      </c>
      <c r="AB1129">
        <v>0</v>
      </c>
      <c r="AC1129" t="s">
        <v>15616</v>
      </c>
    </row>
    <row r="1130" spans="1:29" x14ac:dyDescent="0.3">
      <c r="A1130" t="s">
        <v>844</v>
      </c>
      <c r="B1130">
        <v>2073</v>
      </c>
      <c r="C1130" t="str">
        <f>VLOOKUP($B1130,Hosts!$A:$M,10,0)</f>
        <v>Within a few hours</v>
      </c>
      <c r="D1130" s="70">
        <f>VLOOKUP($B1130,Hosts!$A:$M,11,0)</f>
        <v>0.93</v>
      </c>
      <c r="E1130" s="70">
        <f>VLOOKUP($B1130,Hosts!$A:$M,12,0)</f>
        <v>1</v>
      </c>
      <c r="F1130" t="str">
        <f>VLOOKUP($B1130,Hosts!$A:$M,13,0)</f>
        <v>Yes</v>
      </c>
      <c r="G1130" t="str">
        <f>INDEX(Hosts!$A:$M, MATCH(Places!$B1130,Hosts!$A:$A,0), MATCH(Places!G$1,Hosts!$A$1:$M$1,0))</f>
        <v>Within a few hours</v>
      </c>
      <c r="H1130" s="70">
        <f>INDEX(Hosts!$A:$M, MATCH(Places!$B1130,Hosts!$A:$A,0), MATCH(Places!H$1,Hosts!$A$1:$M$1,0))</f>
        <v>0.93</v>
      </c>
      <c r="I1130" s="70">
        <f>INDEX(Hosts!$A:$M, MATCH(Places!$B1130,Hosts!$A:$A,0), MATCH(Places!I$1,Hosts!$A$1:$M$1,0))</f>
        <v>1</v>
      </c>
      <c r="J1130" t="str">
        <f>INDEX(Hosts!$A:$M, MATCH(Places!$B1130,Hosts!$A:$A,0), MATCH(Places!J$1,Hosts!$A$1:$M$1,0))</f>
        <v>Yes</v>
      </c>
      <c r="K1130">
        <v>19</v>
      </c>
      <c r="L1130" t="str">
        <f>VLOOKUP($K1130,Neighborhoods!$A:$C,2,0)</f>
        <v>Manhattan</v>
      </c>
      <c r="M1130" t="str">
        <f>VLOOKUP($K1130,Neighborhoods!$A:$C,3,0)</f>
        <v>Upper East Side</v>
      </c>
      <c r="N1130" t="str">
        <f>INDEX(Neighborhoods!$A:$C, MATCH(Places!$K1130,Neighborhoods!$A:$A,0), MATCH(Places!N$1,Neighborhoods!$A$1:$C$1,0))</f>
        <v>Manhattan</v>
      </c>
      <c r="O1130" t="str">
        <f>INDEX(Neighborhoods!$A:$C, MATCH(Places!$K1130,Neighborhoods!$A:$A,0), MATCH(Places!O$1,Neighborhoods!$A$1:$C$1,0))</f>
        <v>Upper East Side</v>
      </c>
      <c r="P1130" t="s">
        <v>11822</v>
      </c>
      <c r="Q1130" t="str">
        <f t="shared" si="68"/>
        <v>No</v>
      </c>
      <c r="R1130">
        <v>5</v>
      </c>
      <c r="S1130" t="str">
        <f t="shared" si="69"/>
        <v>Medium</v>
      </c>
      <c r="T1130" s="50">
        <v>205</v>
      </c>
      <c r="U1130" s="70">
        <f t="shared" si="70"/>
        <v>0.04</v>
      </c>
      <c r="V1130" s="52">
        <v>4.82</v>
      </c>
      <c r="W1130" s="52" t="str" cm="1">
        <f t="array" ref="W1130">_xlfn.SWITCH(ROUND(V1130,0),5,"Excellent",4,"Good",3,"Ok","Bad")</f>
        <v>Excellent</v>
      </c>
      <c r="X1130">
        <v>17</v>
      </c>
      <c r="Y1130" t="str">
        <f t="shared" si="71"/>
        <v>No</v>
      </c>
      <c r="Z1130" s="68">
        <v>42053</v>
      </c>
      <c r="AA1130" s="68">
        <v>43498</v>
      </c>
      <c r="AB1130">
        <v>365</v>
      </c>
      <c r="AC1130" t="s">
        <v>15616</v>
      </c>
    </row>
    <row r="1131" spans="1:29" x14ac:dyDescent="0.3">
      <c r="A1131" t="s">
        <v>845</v>
      </c>
      <c r="B1131">
        <v>1342</v>
      </c>
      <c r="C1131" t="str">
        <f>VLOOKUP($B1131,Hosts!$A:$M,10,0)</f>
        <v>Within a day</v>
      </c>
      <c r="D1131" s="70">
        <f>VLOOKUP($B1131,Hosts!$A:$M,11,0)</f>
        <v>1</v>
      </c>
      <c r="E1131" s="70">
        <f>VLOOKUP($B1131,Hosts!$A:$M,12,0)</f>
        <v>1</v>
      </c>
      <c r="F1131" t="str">
        <f>VLOOKUP($B1131,Hosts!$A:$M,13,0)</f>
        <v>No</v>
      </c>
      <c r="G1131" t="str">
        <f>INDEX(Hosts!$A:$M, MATCH(Places!$B1131,Hosts!$A:$A,0), MATCH(Places!G$1,Hosts!$A$1:$M$1,0))</f>
        <v>Within a day</v>
      </c>
      <c r="H1131" s="70">
        <f>INDEX(Hosts!$A:$M, MATCH(Places!$B1131,Hosts!$A:$A,0), MATCH(Places!H$1,Hosts!$A$1:$M$1,0))</f>
        <v>1</v>
      </c>
      <c r="I1131" s="70">
        <f>INDEX(Hosts!$A:$M, MATCH(Places!$B1131,Hosts!$A:$A,0), MATCH(Places!I$1,Hosts!$A$1:$M$1,0))</f>
        <v>1</v>
      </c>
      <c r="J1131" t="str">
        <f>INDEX(Hosts!$A:$M, MATCH(Places!$B1131,Hosts!$A:$A,0), MATCH(Places!J$1,Hosts!$A$1:$M$1,0))</f>
        <v>No</v>
      </c>
      <c r="K1131">
        <v>7</v>
      </c>
      <c r="L1131" t="str">
        <f>VLOOKUP($K1131,Neighborhoods!$A:$C,2,0)</f>
        <v>Brooklyn</v>
      </c>
      <c r="M1131" t="str">
        <f>VLOOKUP($K1131,Neighborhoods!$A:$C,3,0)</f>
        <v>Bedford-Stuyvesant</v>
      </c>
      <c r="N1131" t="str">
        <f>INDEX(Neighborhoods!$A:$C, MATCH(Places!$K1131,Neighborhoods!$A:$A,0), MATCH(Places!N$1,Neighborhoods!$A$1:$C$1,0))</f>
        <v>Brooklyn</v>
      </c>
      <c r="O1131" t="str">
        <f>INDEX(Neighborhoods!$A:$C, MATCH(Places!$K1131,Neighborhoods!$A:$A,0), MATCH(Places!O$1,Neighborhoods!$A$1:$C$1,0))</f>
        <v>Bedford-Stuyvesant</v>
      </c>
      <c r="P1131" t="s">
        <v>1</v>
      </c>
      <c r="Q1131" t="str">
        <f t="shared" si="68"/>
        <v>Yes</v>
      </c>
      <c r="R1131">
        <v>2</v>
      </c>
      <c r="S1131" t="str">
        <f t="shared" si="69"/>
        <v>Small</v>
      </c>
      <c r="T1131" s="50">
        <v>61</v>
      </c>
      <c r="U1131" s="70">
        <f t="shared" si="70"/>
        <v>0.03</v>
      </c>
      <c r="V1131" s="52">
        <v>4.79</v>
      </c>
      <c r="W1131" s="52" t="str" cm="1">
        <f t="array" ref="W1131">_xlfn.SWITCH(ROUND(V1131,0),5,"Excellent",4,"Good",3,"Ok","Bad")</f>
        <v>Excellent</v>
      </c>
      <c r="X1131">
        <v>14</v>
      </c>
      <c r="Y1131" t="str">
        <f t="shared" si="71"/>
        <v>No</v>
      </c>
      <c r="Z1131" s="68">
        <v>42114</v>
      </c>
      <c r="AA1131" s="68">
        <v>43246</v>
      </c>
      <c r="AB1131">
        <v>89</v>
      </c>
      <c r="AC1131" t="s">
        <v>15616</v>
      </c>
    </row>
    <row r="1132" spans="1:29" x14ac:dyDescent="0.3">
      <c r="A1132" t="s">
        <v>846</v>
      </c>
      <c r="B1132">
        <v>1468</v>
      </c>
      <c r="C1132" t="str">
        <f>VLOOKUP($B1132,Hosts!$A:$M,10,0)</f>
        <v>Within a day</v>
      </c>
      <c r="D1132" s="70">
        <f>VLOOKUP($B1132,Hosts!$A:$M,11,0)</f>
        <v>1</v>
      </c>
      <c r="E1132" s="70">
        <f>VLOOKUP($B1132,Hosts!$A:$M,12,0)</f>
        <v>0.87</v>
      </c>
      <c r="F1132" t="str">
        <f>VLOOKUP($B1132,Hosts!$A:$M,13,0)</f>
        <v>Yes</v>
      </c>
      <c r="G1132" t="str">
        <f>INDEX(Hosts!$A:$M, MATCH(Places!$B1132,Hosts!$A:$A,0), MATCH(Places!G$1,Hosts!$A$1:$M$1,0))</f>
        <v>Within a day</v>
      </c>
      <c r="H1132" s="70">
        <f>INDEX(Hosts!$A:$M, MATCH(Places!$B1132,Hosts!$A:$A,0), MATCH(Places!H$1,Hosts!$A$1:$M$1,0))</f>
        <v>1</v>
      </c>
      <c r="I1132" s="70">
        <f>INDEX(Hosts!$A:$M, MATCH(Places!$B1132,Hosts!$A:$A,0), MATCH(Places!I$1,Hosts!$A$1:$M$1,0))</f>
        <v>0.87</v>
      </c>
      <c r="J1132" t="str">
        <f>INDEX(Hosts!$A:$M, MATCH(Places!$B1132,Hosts!$A:$A,0), MATCH(Places!J$1,Hosts!$A$1:$M$1,0))</f>
        <v>Yes</v>
      </c>
      <c r="K1132">
        <v>20</v>
      </c>
      <c r="L1132" t="str">
        <f>VLOOKUP($K1132,Neighborhoods!$A:$C,2,0)</f>
        <v>Manhattan</v>
      </c>
      <c r="M1132" t="str">
        <f>VLOOKUP($K1132,Neighborhoods!$A:$C,3,0)</f>
        <v>Upper West Side</v>
      </c>
      <c r="N1132" t="str">
        <f>INDEX(Neighborhoods!$A:$C, MATCH(Places!$K1132,Neighborhoods!$A:$A,0), MATCH(Places!N$1,Neighborhoods!$A$1:$C$1,0))</f>
        <v>Manhattan</v>
      </c>
      <c r="O1132" t="str">
        <f>INDEX(Neighborhoods!$A:$C, MATCH(Places!$K1132,Neighborhoods!$A:$A,0), MATCH(Places!O$1,Neighborhoods!$A$1:$C$1,0))</f>
        <v>Upper West Side</v>
      </c>
      <c r="P1132" t="s">
        <v>11822</v>
      </c>
      <c r="Q1132" t="str">
        <f t="shared" si="68"/>
        <v>No</v>
      </c>
      <c r="R1132">
        <v>3</v>
      </c>
      <c r="S1132" t="str">
        <f t="shared" si="69"/>
        <v>Medium</v>
      </c>
      <c r="T1132" s="50">
        <v>79</v>
      </c>
      <c r="U1132" s="70">
        <f t="shared" si="70"/>
        <v>0.03</v>
      </c>
      <c r="V1132" s="52">
        <v>4.9800000000000004</v>
      </c>
      <c r="W1132" s="52" t="str" cm="1">
        <f t="array" ref="W1132">_xlfn.SWITCH(ROUND(V1132,0),5,"Excellent",4,"Good",3,"Ok","Bad")</f>
        <v>Excellent</v>
      </c>
      <c r="X1132">
        <v>80</v>
      </c>
      <c r="Y1132" t="str">
        <f t="shared" si="71"/>
        <v>No</v>
      </c>
      <c r="Z1132" s="68">
        <v>42055</v>
      </c>
      <c r="AA1132" s="68">
        <v>44026</v>
      </c>
      <c r="AB1132">
        <v>9</v>
      </c>
      <c r="AC1132" t="s">
        <v>15615</v>
      </c>
    </row>
    <row r="1133" spans="1:29" x14ac:dyDescent="0.3">
      <c r="A1133" t="s">
        <v>847</v>
      </c>
      <c r="B1133">
        <v>2063</v>
      </c>
      <c r="C1133" t="str">
        <f>VLOOKUP($B1133,Hosts!$A:$M,10,0)</f>
        <v>Within a day</v>
      </c>
      <c r="D1133" s="70">
        <f>VLOOKUP($B1133,Hosts!$A:$M,11,0)</f>
        <v>0.7</v>
      </c>
      <c r="E1133" s="70">
        <f>VLOOKUP($B1133,Hosts!$A:$M,12,0)</f>
        <v>0.64</v>
      </c>
      <c r="F1133" t="str">
        <f>VLOOKUP($B1133,Hosts!$A:$M,13,0)</f>
        <v>Yes</v>
      </c>
      <c r="G1133" t="str">
        <f>INDEX(Hosts!$A:$M, MATCH(Places!$B1133,Hosts!$A:$A,0), MATCH(Places!G$1,Hosts!$A$1:$M$1,0))</f>
        <v>Within a day</v>
      </c>
      <c r="H1133" s="70">
        <f>INDEX(Hosts!$A:$M, MATCH(Places!$B1133,Hosts!$A:$A,0), MATCH(Places!H$1,Hosts!$A$1:$M$1,0))</f>
        <v>0.7</v>
      </c>
      <c r="I1133" s="70">
        <f>INDEX(Hosts!$A:$M, MATCH(Places!$B1133,Hosts!$A:$A,0), MATCH(Places!I$1,Hosts!$A$1:$M$1,0))</f>
        <v>0.64</v>
      </c>
      <c r="J1133" t="str">
        <f>INDEX(Hosts!$A:$M, MATCH(Places!$B1133,Hosts!$A:$A,0), MATCH(Places!J$1,Hosts!$A$1:$M$1,0))</f>
        <v>Yes</v>
      </c>
      <c r="K1133">
        <v>7</v>
      </c>
      <c r="L1133" t="str">
        <f>VLOOKUP($K1133,Neighborhoods!$A:$C,2,0)</f>
        <v>Brooklyn</v>
      </c>
      <c r="M1133" t="str">
        <f>VLOOKUP($K1133,Neighborhoods!$A:$C,3,0)</f>
        <v>Bedford-Stuyvesant</v>
      </c>
      <c r="N1133" t="str">
        <f>INDEX(Neighborhoods!$A:$C, MATCH(Places!$K1133,Neighborhoods!$A:$A,0), MATCH(Places!N$1,Neighborhoods!$A$1:$C$1,0))</f>
        <v>Brooklyn</v>
      </c>
      <c r="O1133" t="str">
        <f>INDEX(Neighborhoods!$A:$C, MATCH(Places!$K1133,Neighborhoods!$A:$A,0), MATCH(Places!O$1,Neighborhoods!$A$1:$C$1,0))</f>
        <v>Bedford-Stuyvesant</v>
      </c>
      <c r="P1133" t="s">
        <v>1</v>
      </c>
      <c r="Q1133" t="str">
        <f t="shared" si="68"/>
        <v>Yes</v>
      </c>
      <c r="R1133">
        <v>1</v>
      </c>
      <c r="S1133" t="str">
        <f t="shared" si="69"/>
        <v>Small</v>
      </c>
      <c r="T1133" s="50">
        <v>65</v>
      </c>
      <c r="U1133" s="70">
        <f t="shared" si="70"/>
        <v>0.03</v>
      </c>
      <c r="V1133" s="52">
        <v>4.78</v>
      </c>
      <c r="W1133" s="52" t="str" cm="1">
        <f t="array" ref="W1133">_xlfn.SWITCH(ROUND(V1133,0),5,"Excellent",4,"Good",3,"Ok","Bad")</f>
        <v>Excellent</v>
      </c>
      <c r="X1133">
        <v>18</v>
      </c>
      <c r="Y1133" t="str">
        <f t="shared" si="71"/>
        <v>No</v>
      </c>
      <c r="Z1133" s="68">
        <v>42471</v>
      </c>
      <c r="AA1133" s="68">
        <v>43911</v>
      </c>
      <c r="AB1133">
        <v>364</v>
      </c>
      <c r="AC1133" t="s">
        <v>15615</v>
      </c>
    </row>
    <row r="1134" spans="1:29" x14ac:dyDescent="0.3">
      <c r="A1134" t="s">
        <v>848</v>
      </c>
      <c r="B1134">
        <v>1347</v>
      </c>
      <c r="C1134" t="str">
        <f>VLOOKUP($B1134,Hosts!$A:$M,10,0)</f>
        <v>Within a day</v>
      </c>
      <c r="D1134" s="70">
        <f>VLOOKUP($B1134,Hosts!$A:$M,11,0)</f>
        <v>1</v>
      </c>
      <c r="E1134" s="70">
        <f>VLOOKUP($B1134,Hosts!$A:$M,12,0)</f>
        <v>1</v>
      </c>
      <c r="F1134" t="str">
        <f>VLOOKUP($B1134,Hosts!$A:$M,13,0)</f>
        <v>No</v>
      </c>
      <c r="G1134" t="str">
        <f>INDEX(Hosts!$A:$M, MATCH(Places!$B1134,Hosts!$A:$A,0), MATCH(Places!G$1,Hosts!$A$1:$M$1,0))</f>
        <v>Within a day</v>
      </c>
      <c r="H1134" s="70">
        <f>INDEX(Hosts!$A:$M, MATCH(Places!$B1134,Hosts!$A:$A,0), MATCH(Places!H$1,Hosts!$A$1:$M$1,0))</f>
        <v>1</v>
      </c>
      <c r="I1134" s="70">
        <f>INDEX(Hosts!$A:$M, MATCH(Places!$B1134,Hosts!$A:$A,0), MATCH(Places!I$1,Hosts!$A$1:$M$1,0))</f>
        <v>1</v>
      </c>
      <c r="J1134" t="str">
        <f>INDEX(Hosts!$A:$M, MATCH(Places!$B1134,Hosts!$A:$A,0), MATCH(Places!J$1,Hosts!$A$1:$M$1,0))</f>
        <v>No</v>
      </c>
      <c r="K1134">
        <v>16</v>
      </c>
      <c r="L1134" t="str">
        <f>VLOOKUP($K1134,Neighborhoods!$A:$C,2,0)</f>
        <v>Manhattan</v>
      </c>
      <c r="M1134" t="str">
        <f>VLOOKUP($K1134,Neighborhoods!$A:$C,3,0)</f>
        <v>Harlem</v>
      </c>
      <c r="N1134" t="str">
        <f>INDEX(Neighborhoods!$A:$C, MATCH(Places!$K1134,Neighborhoods!$A:$A,0), MATCH(Places!N$1,Neighborhoods!$A$1:$C$1,0))</f>
        <v>Manhattan</v>
      </c>
      <c r="O1134" t="str">
        <f>INDEX(Neighborhoods!$A:$C, MATCH(Places!$K1134,Neighborhoods!$A:$A,0), MATCH(Places!O$1,Neighborhoods!$A$1:$C$1,0))</f>
        <v>Harlem</v>
      </c>
      <c r="P1134" t="s">
        <v>1</v>
      </c>
      <c r="Q1134" t="str">
        <f t="shared" si="68"/>
        <v>Yes</v>
      </c>
      <c r="R1134">
        <v>1</v>
      </c>
      <c r="S1134" t="str">
        <f t="shared" si="69"/>
        <v>Small</v>
      </c>
      <c r="T1134" s="50">
        <v>190</v>
      </c>
      <c r="U1134" s="70">
        <f t="shared" si="70"/>
        <v>0.03</v>
      </c>
      <c r="V1134" s="52">
        <v>5</v>
      </c>
      <c r="W1134" s="52" t="str" cm="1">
        <f t="array" ref="W1134">_xlfn.SWITCH(ROUND(V1134,0),5,"Excellent",4,"Good",3,"Ok","Bad")</f>
        <v>Excellent</v>
      </c>
      <c r="X1134">
        <v>29</v>
      </c>
      <c r="Y1134" t="str">
        <f t="shared" si="71"/>
        <v>No</v>
      </c>
      <c r="Z1134" s="68">
        <v>42193</v>
      </c>
      <c r="AA1134" s="68">
        <v>43855</v>
      </c>
      <c r="AB1134">
        <v>359</v>
      </c>
      <c r="AC1134" t="s">
        <v>15615</v>
      </c>
    </row>
    <row r="1135" spans="1:29" x14ac:dyDescent="0.3">
      <c r="A1135" t="s">
        <v>849</v>
      </c>
      <c r="B1135">
        <v>2073</v>
      </c>
      <c r="C1135" t="str">
        <f>VLOOKUP($B1135,Hosts!$A:$M,10,0)</f>
        <v>Within a few hours</v>
      </c>
      <c r="D1135" s="70">
        <f>VLOOKUP($B1135,Hosts!$A:$M,11,0)</f>
        <v>0.93</v>
      </c>
      <c r="E1135" s="70">
        <f>VLOOKUP($B1135,Hosts!$A:$M,12,0)</f>
        <v>1</v>
      </c>
      <c r="F1135" t="str">
        <f>VLOOKUP($B1135,Hosts!$A:$M,13,0)</f>
        <v>Yes</v>
      </c>
      <c r="G1135" t="str">
        <f>INDEX(Hosts!$A:$M, MATCH(Places!$B1135,Hosts!$A:$A,0), MATCH(Places!G$1,Hosts!$A$1:$M$1,0))</f>
        <v>Within a few hours</v>
      </c>
      <c r="H1135" s="70">
        <f>INDEX(Hosts!$A:$M, MATCH(Places!$B1135,Hosts!$A:$A,0), MATCH(Places!H$1,Hosts!$A$1:$M$1,0))</f>
        <v>0.93</v>
      </c>
      <c r="I1135" s="70">
        <f>INDEX(Hosts!$A:$M, MATCH(Places!$B1135,Hosts!$A:$A,0), MATCH(Places!I$1,Hosts!$A$1:$M$1,0))</f>
        <v>1</v>
      </c>
      <c r="J1135" t="str">
        <f>INDEX(Hosts!$A:$M, MATCH(Places!$B1135,Hosts!$A:$A,0), MATCH(Places!J$1,Hosts!$A$1:$M$1,0))</f>
        <v>Yes</v>
      </c>
      <c r="K1135">
        <v>20</v>
      </c>
      <c r="L1135" t="str">
        <f>VLOOKUP($K1135,Neighborhoods!$A:$C,2,0)</f>
        <v>Manhattan</v>
      </c>
      <c r="M1135" t="str">
        <f>VLOOKUP($K1135,Neighborhoods!$A:$C,3,0)</f>
        <v>Upper West Side</v>
      </c>
      <c r="N1135" t="str">
        <f>INDEX(Neighborhoods!$A:$C, MATCH(Places!$K1135,Neighborhoods!$A:$A,0), MATCH(Places!N$1,Neighborhoods!$A$1:$C$1,0))</f>
        <v>Manhattan</v>
      </c>
      <c r="O1135" t="str">
        <f>INDEX(Neighborhoods!$A:$C, MATCH(Places!$K1135,Neighborhoods!$A:$A,0), MATCH(Places!O$1,Neighborhoods!$A$1:$C$1,0))</f>
        <v>Upper West Side</v>
      </c>
      <c r="P1135" t="s">
        <v>11822</v>
      </c>
      <c r="Q1135" t="str">
        <f t="shared" si="68"/>
        <v>No</v>
      </c>
      <c r="R1135">
        <v>4</v>
      </c>
      <c r="S1135" t="str">
        <f t="shared" si="69"/>
        <v>Medium</v>
      </c>
      <c r="T1135" s="50">
        <v>195</v>
      </c>
      <c r="U1135" s="70">
        <f t="shared" si="70"/>
        <v>0.03</v>
      </c>
      <c r="V1135" s="52">
        <v>4.83</v>
      </c>
      <c r="W1135" s="52" t="str" cm="1">
        <f t="array" ref="W1135">_xlfn.SWITCH(ROUND(V1135,0),5,"Excellent",4,"Good",3,"Ok","Bad")</f>
        <v>Excellent</v>
      </c>
      <c r="X1135">
        <v>18</v>
      </c>
      <c r="Y1135" t="str">
        <f t="shared" si="71"/>
        <v>No</v>
      </c>
      <c r="Z1135" s="68">
        <v>42092</v>
      </c>
      <c r="AA1135" s="68">
        <v>43694</v>
      </c>
      <c r="AB1135">
        <v>365</v>
      </c>
      <c r="AC1135" t="s">
        <v>15616</v>
      </c>
    </row>
    <row r="1136" spans="1:29" x14ac:dyDescent="0.3">
      <c r="A1136" t="s">
        <v>850</v>
      </c>
      <c r="B1136">
        <v>727</v>
      </c>
      <c r="C1136" t="str">
        <f>VLOOKUP($B1136,Hosts!$A:$M,10,0)</f>
        <v>Within a few hours</v>
      </c>
      <c r="D1136" s="70">
        <f>VLOOKUP($B1136,Hosts!$A:$M,11,0)</f>
        <v>1</v>
      </c>
      <c r="E1136" s="70">
        <f>VLOOKUP($B1136,Hosts!$A:$M,12,0)</f>
        <v>1</v>
      </c>
      <c r="F1136" t="str">
        <f>VLOOKUP($B1136,Hosts!$A:$M,13,0)</f>
        <v>No</v>
      </c>
      <c r="G1136" t="str">
        <f>INDEX(Hosts!$A:$M, MATCH(Places!$B1136,Hosts!$A:$A,0), MATCH(Places!G$1,Hosts!$A$1:$M$1,0))</f>
        <v>Within a few hours</v>
      </c>
      <c r="H1136" s="70">
        <f>INDEX(Hosts!$A:$M, MATCH(Places!$B1136,Hosts!$A:$A,0), MATCH(Places!H$1,Hosts!$A$1:$M$1,0))</f>
        <v>1</v>
      </c>
      <c r="I1136" s="70">
        <f>INDEX(Hosts!$A:$M, MATCH(Places!$B1136,Hosts!$A:$A,0), MATCH(Places!I$1,Hosts!$A$1:$M$1,0))</f>
        <v>1</v>
      </c>
      <c r="J1136" t="str">
        <f>INDEX(Hosts!$A:$M, MATCH(Places!$B1136,Hosts!$A:$A,0), MATCH(Places!J$1,Hosts!$A$1:$M$1,0))</f>
        <v>No</v>
      </c>
      <c r="K1136">
        <v>16</v>
      </c>
      <c r="L1136" t="str">
        <f>VLOOKUP($K1136,Neighborhoods!$A:$C,2,0)</f>
        <v>Manhattan</v>
      </c>
      <c r="M1136" t="str">
        <f>VLOOKUP($K1136,Neighborhoods!$A:$C,3,0)</f>
        <v>Harlem</v>
      </c>
      <c r="N1136" t="str">
        <f>INDEX(Neighborhoods!$A:$C, MATCH(Places!$K1136,Neighborhoods!$A:$A,0), MATCH(Places!N$1,Neighborhoods!$A$1:$C$1,0))</f>
        <v>Manhattan</v>
      </c>
      <c r="O1136" t="str">
        <f>INDEX(Neighborhoods!$A:$C, MATCH(Places!$K1136,Neighborhoods!$A:$A,0), MATCH(Places!O$1,Neighborhoods!$A$1:$C$1,0))</f>
        <v>Harlem</v>
      </c>
      <c r="P1136" t="s">
        <v>11822</v>
      </c>
      <c r="Q1136" t="str">
        <f t="shared" si="68"/>
        <v>No</v>
      </c>
      <c r="R1136">
        <v>4</v>
      </c>
      <c r="S1136" t="str">
        <f t="shared" si="69"/>
        <v>Medium</v>
      </c>
      <c r="T1136" s="50">
        <v>120</v>
      </c>
      <c r="U1136" s="70">
        <f t="shared" si="70"/>
        <v>0.03</v>
      </c>
      <c r="V1136" s="52">
        <v>4.83</v>
      </c>
      <c r="W1136" s="52" t="str" cm="1">
        <f t="array" ref="W1136">_xlfn.SWITCH(ROUND(V1136,0),5,"Excellent",4,"Good",3,"Ok","Bad")</f>
        <v>Excellent</v>
      </c>
      <c r="X1136">
        <v>29</v>
      </c>
      <c r="Y1136" t="str">
        <f t="shared" si="71"/>
        <v>No</v>
      </c>
      <c r="Z1136" s="68">
        <v>42080</v>
      </c>
      <c r="AA1136" s="68">
        <v>43409</v>
      </c>
      <c r="AB1136">
        <v>35</v>
      </c>
      <c r="AC1136" t="s">
        <v>15616</v>
      </c>
    </row>
    <row r="1137" spans="1:29" x14ac:dyDescent="0.3">
      <c r="A1137" t="s">
        <v>851</v>
      </c>
      <c r="B1137">
        <v>2098</v>
      </c>
      <c r="C1137" t="str">
        <f>VLOOKUP($B1137,Hosts!$A:$M,10,0)</f>
        <v>Within a few hours</v>
      </c>
      <c r="D1137" s="70">
        <f>VLOOKUP($B1137,Hosts!$A:$M,11,0)</f>
        <v>1</v>
      </c>
      <c r="E1137" s="70">
        <f>VLOOKUP($B1137,Hosts!$A:$M,12,0)</f>
        <v>0.59</v>
      </c>
      <c r="F1137" t="str">
        <f>VLOOKUP($B1137,Hosts!$A:$M,13,0)</f>
        <v>Yes</v>
      </c>
      <c r="G1137" t="str">
        <f>INDEX(Hosts!$A:$M, MATCH(Places!$B1137,Hosts!$A:$A,0), MATCH(Places!G$1,Hosts!$A$1:$M$1,0))</f>
        <v>Within a few hours</v>
      </c>
      <c r="H1137" s="70">
        <f>INDEX(Hosts!$A:$M, MATCH(Places!$B1137,Hosts!$A:$A,0), MATCH(Places!H$1,Hosts!$A$1:$M$1,0))</f>
        <v>1</v>
      </c>
      <c r="I1137" s="70">
        <f>INDEX(Hosts!$A:$M, MATCH(Places!$B1137,Hosts!$A:$A,0), MATCH(Places!I$1,Hosts!$A$1:$M$1,0))</f>
        <v>0.59</v>
      </c>
      <c r="J1137" t="str">
        <f>INDEX(Hosts!$A:$M, MATCH(Places!$B1137,Hosts!$A:$A,0), MATCH(Places!J$1,Hosts!$A$1:$M$1,0))</f>
        <v>Yes</v>
      </c>
      <c r="K1137">
        <v>24</v>
      </c>
      <c r="L1137" t="str">
        <f>VLOOKUP($K1137,Neighborhoods!$A:$C,2,0)</f>
        <v>Queens</v>
      </c>
      <c r="M1137" t="str">
        <f>VLOOKUP($K1137,Neighborhoods!$A:$C,3,0)</f>
        <v>Long Island City</v>
      </c>
      <c r="N1137" t="str">
        <f>INDEX(Neighborhoods!$A:$C, MATCH(Places!$K1137,Neighborhoods!$A:$A,0), MATCH(Places!N$1,Neighborhoods!$A$1:$C$1,0))</f>
        <v>Queens</v>
      </c>
      <c r="O1137" t="str">
        <f>INDEX(Neighborhoods!$A:$C, MATCH(Places!$K1137,Neighborhoods!$A:$A,0), MATCH(Places!O$1,Neighborhoods!$A$1:$C$1,0))</f>
        <v>Long Island City</v>
      </c>
      <c r="P1137" t="s">
        <v>11822</v>
      </c>
      <c r="Q1137" t="str">
        <f t="shared" si="68"/>
        <v>No</v>
      </c>
      <c r="R1137">
        <v>2</v>
      </c>
      <c r="S1137" t="str">
        <f t="shared" si="69"/>
        <v>Small</v>
      </c>
      <c r="T1137" s="50">
        <v>110</v>
      </c>
      <c r="U1137" s="70">
        <f t="shared" si="70"/>
        <v>0.03</v>
      </c>
      <c r="V1137" s="52">
        <v>5</v>
      </c>
      <c r="W1137" s="52" t="str" cm="1">
        <f t="array" ref="W1137">_xlfn.SWITCH(ROUND(V1137,0),5,"Excellent",4,"Good",3,"Ok","Bad")</f>
        <v>Excellent</v>
      </c>
      <c r="X1137">
        <v>43</v>
      </c>
      <c r="Y1137" t="str">
        <f t="shared" si="71"/>
        <v>No</v>
      </c>
      <c r="Z1137" s="68">
        <v>42144</v>
      </c>
      <c r="AA1137" s="68">
        <v>43930</v>
      </c>
      <c r="AB1137">
        <v>258</v>
      </c>
      <c r="AC1137" t="s">
        <v>15615</v>
      </c>
    </row>
    <row r="1138" spans="1:29" x14ac:dyDescent="0.3">
      <c r="A1138" t="s">
        <v>13934</v>
      </c>
      <c r="B1138">
        <v>1218</v>
      </c>
      <c r="C1138" t="str">
        <f>VLOOKUP($B1138,Hosts!$A:$M,10,0)</f>
        <v>Within a few hours</v>
      </c>
      <c r="D1138" s="70">
        <f>VLOOKUP($B1138,Hosts!$A:$M,11,0)</f>
        <v>0.89</v>
      </c>
      <c r="E1138" s="70">
        <f>VLOOKUP($B1138,Hosts!$A:$M,12,0)</f>
        <v>0.95</v>
      </c>
      <c r="F1138" t="str">
        <f>VLOOKUP($B1138,Hosts!$A:$M,13,0)</f>
        <v>Yes</v>
      </c>
      <c r="G1138" t="str">
        <f>INDEX(Hosts!$A:$M, MATCH(Places!$B1138,Hosts!$A:$A,0), MATCH(Places!G$1,Hosts!$A$1:$M$1,0))</f>
        <v>Within a few hours</v>
      </c>
      <c r="H1138" s="70">
        <f>INDEX(Hosts!$A:$M, MATCH(Places!$B1138,Hosts!$A:$A,0), MATCH(Places!H$1,Hosts!$A$1:$M$1,0))</f>
        <v>0.89</v>
      </c>
      <c r="I1138" s="70">
        <f>INDEX(Hosts!$A:$M, MATCH(Places!$B1138,Hosts!$A:$A,0), MATCH(Places!I$1,Hosts!$A$1:$M$1,0))</f>
        <v>0.95</v>
      </c>
      <c r="J1138" t="str">
        <f>INDEX(Hosts!$A:$M, MATCH(Places!$B1138,Hosts!$A:$A,0), MATCH(Places!J$1,Hosts!$A$1:$M$1,0))</f>
        <v>Yes</v>
      </c>
      <c r="K1138">
        <v>11</v>
      </c>
      <c r="L1138" t="str">
        <f>VLOOKUP($K1138,Neighborhoods!$A:$C,2,0)</f>
        <v>Brooklyn</v>
      </c>
      <c r="M1138" t="str">
        <f>VLOOKUP($K1138,Neighborhoods!$A:$C,3,0)</f>
        <v>Greenpoint</v>
      </c>
      <c r="N1138" t="str">
        <f>INDEX(Neighborhoods!$A:$C, MATCH(Places!$K1138,Neighborhoods!$A:$A,0), MATCH(Places!N$1,Neighborhoods!$A$1:$C$1,0))</f>
        <v>Brooklyn</v>
      </c>
      <c r="O1138" t="str">
        <f>INDEX(Neighborhoods!$A:$C, MATCH(Places!$K1138,Neighborhoods!$A:$A,0), MATCH(Places!O$1,Neighborhoods!$A$1:$C$1,0))</f>
        <v>Greenpoint</v>
      </c>
      <c r="P1138" t="s">
        <v>11822</v>
      </c>
      <c r="Q1138" t="str">
        <f t="shared" si="68"/>
        <v>No</v>
      </c>
      <c r="R1138">
        <v>3</v>
      </c>
      <c r="S1138" t="str">
        <f t="shared" si="69"/>
        <v>Medium</v>
      </c>
      <c r="T1138" s="50">
        <v>105</v>
      </c>
      <c r="U1138" s="70">
        <f t="shared" si="70"/>
        <v>0.03</v>
      </c>
      <c r="V1138" s="52">
        <v>4.9800000000000004</v>
      </c>
      <c r="W1138" s="52" t="str" cm="1">
        <f t="array" ref="W1138">_xlfn.SWITCH(ROUND(V1138,0),5,"Excellent",4,"Good",3,"Ok","Bad")</f>
        <v>Excellent</v>
      </c>
      <c r="X1138">
        <v>44</v>
      </c>
      <c r="Y1138" t="str">
        <f t="shared" si="71"/>
        <v>No</v>
      </c>
      <c r="Z1138" s="68">
        <v>42126</v>
      </c>
      <c r="AA1138" s="68">
        <v>44044</v>
      </c>
      <c r="AB1138">
        <v>0</v>
      </c>
      <c r="AC1138" t="s">
        <v>15616</v>
      </c>
    </row>
    <row r="1139" spans="1:29" x14ac:dyDescent="0.3">
      <c r="A1139" t="s">
        <v>15594</v>
      </c>
      <c r="B1139">
        <v>2099</v>
      </c>
      <c r="C1139" t="str">
        <f>VLOOKUP($B1139,Hosts!$A:$M,10,0)</f>
        <v>Within an hour</v>
      </c>
      <c r="D1139" s="70">
        <f>VLOOKUP($B1139,Hosts!$A:$M,11,0)</f>
        <v>1</v>
      </c>
      <c r="E1139" s="70">
        <f>VLOOKUP($B1139,Hosts!$A:$M,12,0)</f>
        <v>1</v>
      </c>
      <c r="F1139" t="str">
        <f>VLOOKUP($B1139,Hosts!$A:$M,13,0)</f>
        <v>No</v>
      </c>
      <c r="G1139" t="str">
        <f>INDEX(Hosts!$A:$M, MATCH(Places!$B1139,Hosts!$A:$A,0), MATCH(Places!G$1,Hosts!$A$1:$M$1,0))</f>
        <v>Within an hour</v>
      </c>
      <c r="H1139" s="70">
        <f>INDEX(Hosts!$A:$M, MATCH(Places!$B1139,Hosts!$A:$A,0), MATCH(Places!H$1,Hosts!$A$1:$M$1,0))</f>
        <v>1</v>
      </c>
      <c r="I1139" s="70">
        <f>INDEX(Hosts!$A:$M, MATCH(Places!$B1139,Hosts!$A:$A,0), MATCH(Places!I$1,Hosts!$A$1:$M$1,0))</f>
        <v>1</v>
      </c>
      <c r="J1139" t="str">
        <f>INDEX(Hosts!$A:$M, MATCH(Places!$B1139,Hosts!$A:$A,0), MATCH(Places!J$1,Hosts!$A$1:$M$1,0))</f>
        <v>No</v>
      </c>
      <c r="K1139">
        <v>20</v>
      </c>
      <c r="L1139" t="str">
        <f>VLOOKUP($K1139,Neighborhoods!$A:$C,2,0)</f>
        <v>Manhattan</v>
      </c>
      <c r="M1139" t="str">
        <f>VLOOKUP($K1139,Neighborhoods!$A:$C,3,0)</f>
        <v>Upper West Side</v>
      </c>
      <c r="N1139" t="str">
        <f>INDEX(Neighborhoods!$A:$C, MATCH(Places!$K1139,Neighborhoods!$A:$A,0), MATCH(Places!N$1,Neighborhoods!$A$1:$C$1,0))</f>
        <v>Manhattan</v>
      </c>
      <c r="O1139" t="str">
        <f>INDEX(Neighborhoods!$A:$C, MATCH(Places!$K1139,Neighborhoods!$A:$A,0), MATCH(Places!O$1,Neighborhoods!$A$1:$C$1,0))</f>
        <v>Upper West Side</v>
      </c>
      <c r="P1139" t="s">
        <v>11822</v>
      </c>
      <c r="Q1139" t="str">
        <f t="shared" si="68"/>
        <v>No</v>
      </c>
      <c r="R1139">
        <v>2</v>
      </c>
      <c r="S1139" t="str">
        <f t="shared" si="69"/>
        <v>Small</v>
      </c>
      <c r="T1139" s="50">
        <v>90</v>
      </c>
      <c r="U1139" s="70">
        <f t="shared" si="70"/>
        <v>0.03</v>
      </c>
      <c r="V1139" s="52">
        <v>4.7300000000000004</v>
      </c>
      <c r="W1139" s="52" t="str" cm="1">
        <f t="array" ref="W1139">_xlfn.SWITCH(ROUND(V1139,0),5,"Excellent",4,"Good",3,"Ok","Bad")</f>
        <v>Excellent</v>
      </c>
      <c r="X1139">
        <v>82</v>
      </c>
      <c r="Y1139" t="str">
        <f t="shared" si="71"/>
        <v>No</v>
      </c>
      <c r="Z1139" s="68">
        <v>42262</v>
      </c>
      <c r="AA1139" s="68">
        <v>44025</v>
      </c>
      <c r="AB1139">
        <v>0</v>
      </c>
      <c r="AC1139" t="s">
        <v>15615</v>
      </c>
    </row>
    <row r="1140" spans="1:29" x14ac:dyDescent="0.3">
      <c r="A1140" t="s">
        <v>13146</v>
      </c>
      <c r="B1140">
        <v>450</v>
      </c>
      <c r="C1140" t="str">
        <f>VLOOKUP($B1140,Hosts!$A:$M,10,0)</f>
        <v>Within a few hours</v>
      </c>
      <c r="D1140" s="70">
        <f>VLOOKUP($B1140,Hosts!$A:$M,11,0)</f>
        <v>0.7</v>
      </c>
      <c r="E1140" s="70">
        <f>VLOOKUP($B1140,Hosts!$A:$M,12,0)</f>
        <v>0.92</v>
      </c>
      <c r="F1140" t="str">
        <f>VLOOKUP($B1140,Hosts!$A:$M,13,0)</f>
        <v>No</v>
      </c>
      <c r="G1140" t="str">
        <f>INDEX(Hosts!$A:$M, MATCH(Places!$B1140,Hosts!$A:$A,0), MATCH(Places!G$1,Hosts!$A$1:$M$1,0))</f>
        <v>Within a few hours</v>
      </c>
      <c r="H1140" s="70">
        <f>INDEX(Hosts!$A:$M, MATCH(Places!$B1140,Hosts!$A:$A,0), MATCH(Places!H$1,Hosts!$A$1:$M$1,0))</f>
        <v>0.7</v>
      </c>
      <c r="I1140" s="70">
        <f>INDEX(Hosts!$A:$M, MATCH(Places!$B1140,Hosts!$A:$A,0), MATCH(Places!I$1,Hosts!$A$1:$M$1,0))</f>
        <v>0.92</v>
      </c>
      <c r="J1140" t="str">
        <f>INDEX(Hosts!$A:$M, MATCH(Places!$B1140,Hosts!$A:$A,0), MATCH(Places!J$1,Hosts!$A$1:$M$1,0))</f>
        <v>No</v>
      </c>
      <c r="K1140">
        <v>8</v>
      </c>
      <c r="L1140" t="str">
        <f>VLOOKUP($K1140,Neighborhoods!$A:$C,2,0)</f>
        <v>Brooklyn</v>
      </c>
      <c r="M1140" t="str">
        <f>VLOOKUP($K1140,Neighborhoods!$A:$C,3,0)</f>
        <v>Bushwick</v>
      </c>
      <c r="N1140" t="str">
        <f>INDEX(Neighborhoods!$A:$C, MATCH(Places!$K1140,Neighborhoods!$A:$A,0), MATCH(Places!N$1,Neighborhoods!$A$1:$C$1,0))</f>
        <v>Brooklyn</v>
      </c>
      <c r="O1140" t="str">
        <f>INDEX(Neighborhoods!$A:$C, MATCH(Places!$K1140,Neighborhoods!$A:$A,0), MATCH(Places!O$1,Neighborhoods!$A$1:$C$1,0))</f>
        <v>Bushwick</v>
      </c>
      <c r="P1140" t="s">
        <v>11822</v>
      </c>
      <c r="Q1140" t="str">
        <f t="shared" si="68"/>
        <v>No</v>
      </c>
      <c r="R1140">
        <v>2</v>
      </c>
      <c r="S1140" t="str">
        <f t="shared" si="69"/>
        <v>Small</v>
      </c>
      <c r="T1140" s="50">
        <v>99</v>
      </c>
      <c r="U1140" s="70">
        <f t="shared" si="70"/>
        <v>0.03</v>
      </c>
      <c r="V1140" s="52">
        <v>4.58</v>
      </c>
      <c r="W1140" s="52" t="str" cm="1">
        <f t="array" ref="W1140">_xlfn.SWITCH(ROUND(V1140,0),5,"Excellent",4,"Good",3,"Ok","Bad")</f>
        <v>Excellent</v>
      </c>
      <c r="X1140">
        <v>118</v>
      </c>
      <c r="Y1140" t="str">
        <f t="shared" si="71"/>
        <v>No</v>
      </c>
      <c r="Z1140" s="68">
        <v>42113</v>
      </c>
      <c r="AA1140" s="68">
        <v>43899</v>
      </c>
      <c r="AB1140">
        <v>365</v>
      </c>
      <c r="AC1140" t="s">
        <v>15615</v>
      </c>
    </row>
    <row r="1141" spans="1:29" x14ac:dyDescent="0.3">
      <c r="A1141" t="s">
        <v>852</v>
      </c>
      <c r="B1141">
        <v>568</v>
      </c>
      <c r="C1141" t="str">
        <f>VLOOKUP($B1141,Hosts!$A:$M,10,0)</f>
        <v>Within an hour</v>
      </c>
      <c r="D1141" s="70">
        <f>VLOOKUP($B1141,Hosts!$A:$M,11,0)</f>
        <v>1</v>
      </c>
      <c r="E1141" s="70">
        <f>VLOOKUP($B1141,Hosts!$A:$M,12,0)</f>
        <v>1</v>
      </c>
      <c r="F1141" t="str">
        <f>VLOOKUP($B1141,Hosts!$A:$M,13,0)</f>
        <v>No</v>
      </c>
      <c r="G1141" t="str">
        <f>INDEX(Hosts!$A:$M, MATCH(Places!$B1141,Hosts!$A:$A,0), MATCH(Places!G$1,Hosts!$A$1:$M$1,0))</f>
        <v>Within an hour</v>
      </c>
      <c r="H1141" s="70">
        <f>INDEX(Hosts!$A:$M, MATCH(Places!$B1141,Hosts!$A:$A,0), MATCH(Places!H$1,Hosts!$A$1:$M$1,0))</f>
        <v>1</v>
      </c>
      <c r="I1141" s="70">
        <f>INDEX(Hosts!$A:$M, MATCH(Places!$B1141,Hosts!$A:$A,0), MATCH(Places!I$1,Hosts!$A$1:$M$1,0))</f>
        <v>1</v>
      </c>
      <c r="J1141" t="str">
        <f>INDEX(Hosts!$A:$M, MATCH(Places!$B1141,Hosts!$A:$A,0), MATCH(Places!J$1,Hosts!$A$1:$M$1,0))</f>
        <v>No</v>
      </c>
      <c r="K1141">
        <v>15</v>
      </c>
      <c r="L1141" t="str">
        <f>VLOOKUP($K1141,Neighborhoods!$A:$C,2,0)</f>
        <v>Manhattan</v>
      </c>
      <c r="M1141" t="str">
        <f>VLOOKUP($K1141,Neighborhoods!$A:$C,3,0)</f>
        <v>East Village</v>
      </c>
      <c r="N1141" t="str">
        <f>INDEX(Neighborhoods!$A:$C, MATCH(Places!$K1141,Neighborhoods!$A:$A,0), MATCH(Places!N$1,Neighborhoods!$A$1:$C$1,0))</f>
        <v>Manhattan</v>
      </c>
      <c r="O1141" t="str">
        <f>INDEX(Neighborhoods!$A:$C, MATCH(Places!$K1141,Neighborhoods!$A:$A,0), MATCH(Places!O$1,Neighborhoods!$A$1:$C$1,0))</f>
        <v>East Village</v>
      </c>
      <c r="P1141" t="s">
        <v>11822</v>
      </c>
      <c r="Q1141" t="str">
        <f t="shared" si="68"/>
        <v>No</v>
      </c>
      <c r="R1141">
        <v>2</v>
      </c>
      <c r="S1141" t="str">
        <f t="shared" si="69"/>
        <v>Small</v>
      </c>
      <c r="T1141" s="50">
        <v>180</v>
      </c>
      <c r="U1141" s="70">
        <f t="shared" si="70"/>
        <v>0.03</v>
      </c>
      <c r="V1141" s="52">
        <v>4.62</v>
      </c>
      <c r="W1141" s="52" t="str" cm="1">
        <f t="array" ref="W1141">_xlfn.SWITCH(ROUND(V1141,0),5,"Excellent",4,"Good",3,"Ok","Bad")</f>
        <v>Excellent</v>
      </c>
      <c r="X1141">
        <v>26</v>
      </c>
      <c r="Y1141" t="str">
        <f t="shared" si="71"/>
        <v>No</v>
      </c>
      <c r="Z1141" s="68">
        <v>42065</v>
      </c>
      <c r="AA1141" s="68">
        <v>43734</v>
      </c>
      <c r="AB1141">
        <v>0</v>
      </c>
      <c r="AC1141" t="s">
        <v>15616</v>
      </c>
    </row>
    <row r="1142" spans="1:29" x14ac:dyDescent="0.3">
      <c r="A1142" t="s">
        <v>853</v>
      </c>
      <c r="B1142">
        <v>2103</v>
      </c>
      <c r="C1142" t="str">
        <f>VLOOKUP($B1142,Hosts!$A:$M,10,0)</f>
        <v>Within an hour</v>
      </c>
      <c r="D1142" s="70">
        <f>VLOOKUP($B1142,Hosts!$A:$M,11,0)</f>
        <v>1</v>
      </c>
      <c r="E1142" s="70">
        <f>VLOOKUP($B1142,Hosts!$A:$M,12,0)</f>
        <v>0.98</v>
      </c>
      <c r="F1142" t="str">
        <f>VLOOKUP($B1142,Hosts!$A:$M,13,0)</f>
        <v>Yes</v>
      </c>
      <c r="G1142" t="str">
        <f>INDEX(Hosts!$A:$M, MATCH(Places!$B1142,Hosts!$A:$A,0), MATCH(Places!G$1,Hosts!$A$1:$M$1,0))</f>
        <v>Within an hour</v>
      </c>
      <c r="H1142" s="70">
        <f>INDEX(Hosts!$A:$M, MATCH(Places!$B1142,Hosts!$A:$A,0), MATCH(Places!H$1,Hosts!$A$1:$M$1,0))</f>
        <v>1</v>
      </c>
      <c r="I1142" s="70">
        <f>INDEX(Hosts!$A:$M, MATCH(Places!$B1142,Hosts!$A:$A,0), MATCH(Places!I$1,Hosts!$A$1:$M$1,0))</f>
        <v>0.98</v>
      </c>
      <c r="J1142" t="str">
        <f>INDEX(Hosts!$A:$M, MATCH(Places!$B1142,Hosts!$A:$A,0), MATCH(Places!J$1,Hosts!$A$1:$M$1,0))</f>
        <v>Yes</v>
      </c>
      <c r="K1142">
        <v>14</v>
      </c>
      <c r="L1142" t="str">
        <f>VLOOKUP($K1142,Neighborhoods!$A:$C,2,0)</f>
        <v>Manhattan</v>
      </c>
      <c r="M1142" t="str">
        <f>VLOOKUP($K1142,Neighborhoods!$A:$C,3,0)</f>
        <v>East Harlem</v>
      </c>
      <c r="N1142" t="str">
        <f>INDEX(Neighborhoods!$A:$C, MATCH(Places!$K1142,Neighborhoods!$A:$A,0), MATCH(Places!N$1,Neighborhoods!$A$1:$C$1,0))</f>
        <v>Manhattan</v>
      </c>
      <c r="O1142" t="str">
        <f>INDEX(Neighborhoods!$A:$C, MATCH(Places!$K1142,Neighborhoods!$A:$A,0), MATCH(Places!O$1,Neighborhoods!$A$1:$C$1,0))</f>
        <v>East Harlem</v>
      </c>
      <c r="P1142" t="s">
        <v>11822</v>
      </c>
      <c r="Q1142" t="str">
        <f t="shared" si="68"/>
        <v>No</v>
      </c>
      <c r="R1142">
        <v>4</v>
      </c>
      <c r="S1142" t="str">
        <f t="shared" si="69"/>
        <v>Medium</v>
      </c>
      <c r="T1142" s="50">
        <v>120</v>
      </c>
      <c r="U1142" s="70">
        <f t="shared" si="70"/>
        <v>0.03</v>
      </c>
      <c r="V1142" s="52">
        <v>4.88</v>
      </c>
      <c r="W1142" s="52" t="str" cm="1">
        <f t="array" ref="W1142">_xlfn.SWITCH(ROUND(V1142,0),5,"Excellent",4,"Good",3,"Ok","Bad")</f>
        <v>Excellent</v>
      </c>
      <c r="X1142">
        <v>167</v>
      </c>
      <c r="Y1142" t="str">
        <f t="shared" si="71"/>
        <v>Yes</v>
      </c>
      <c r="Z1142" s="68">
        <v>42689</v>
      </c>
      <c r="AA1142" s="68">
        <v>43897</v>
      </c>
      <c r="AB1142">
        <v>168</v>
      </c>
      <c r="AC1142" t="s">
        <v>15616</v>
      </c>
    </row>
    <row r="1143" spans="1:29" x14ac:dyDescent="0.3">
      <c r="A1143" t="s">
        <v>854</v>
      </c>
      <c r="B1143">
        <v>2001</v>
      </c>
      <c r="C1143" t="str">
        <f>VLOOKUP($B1143,Hosts!$A:$M,10,0)</f>
        <v>Within a few hours</v>
      </c>
      <c r="D1143" s="70">
        <f>VLOOKUP($B1143,Hosts!$A:$M,11,0)</f>
        <v>1</v>
      </c>
      <c r="E1143" s="70">
        <f>VLOOKUP($B1143,Hosts!$A:$M,12,0)</f>
        <v>0.98</v>
      </c>
      <c r="F1143" t="str">
        <f>VLOOKUP($B1143,Hosts!$A:$M,13,0)</f>
        <v>Yes</v>
      </c>
      <c r="G1143" t="str">
        <f>INDEX(Hosts!$A:$M, MATCH(Places!$B1143,Hosts!$A:$A,0), MATCH(Places!G$1,Hosts!$A$1:$M$1,0))</f>
        <v>Within a few hours</v>
      </c>
      <c r="H1143" s="70">
        <f>INDEX(Hosts!$A:$M, MATCH(Places!$B1143,Hosts!$A:$A,0), MATCH(Places!H$1,Hosts!$A$1:$M$1,0))</f>
        <v>1</v>
      </c>
      <c r="I1143" s="70">
        <f>INDEX(Hosts!$A:$M, MATCH(Places!$B1143,Hosts!$A:$A,0), MATCH(Places!I$1,Hosts!$A$1:$M$1,0))</f>
        <v>0.98</v>
      </c>
      <c r="J1143" t="str">
        <f>INDEX(Hosts!$A:$M, MATCH(Places!$B1143,Hosts!$A:$A,0), MATCH(Places!J$1,Hosts!$A$1:$M$1,0))</f>
        <v>Yes</v>
      </c>
      <c r="K1143">
        <v>16</v>
      </c>
      <c r="L1143" t="str">
        <f>VLOOKUP($K1143,Neighborhoods!$A:$C,2,0)</f>
        <v>Manhattan</v>
      </c>
      <c r="M1143" t="str">
        <f>VLOOKUP($K1143,Neighborhoods!$A:$C,3,0)</f>
        <v>Harlem</v>
      </c>
      <c r="N1143" t="str">
        <f>INDEX(Neighborhoods!$A:$C, MATCH(Places!$K1143,Neighborhoods!$A:$A,0), MATCH(Places!N$1,Neighborhoods!$A$1:$C$1,0))</f>
        <v>Manhattan</v>
      </c>
      <c r="O1143" t="str">
        <f>INDEX(Neighborhoods!$A:$C, MATCH(Places!$K1143,Neighborhoods!$A:$A,0), MATCH(Places!O$1,Neighborhoods!$A$1:$C$1,0))</f>
        <v>Harlem</v>
      </c>
      <c r="P1143" t="s">
        <v>1</v>
      </c>
      <c r="Q1143" t="str">
        <f t="shared" si="68"/>
        <v>Yes</v>
      </c>
      <c r="R1143">
        <v>1</v>
      </c>
      <c r="S1143" t="str">
        <f t="shared" si="69"/>
        <v>Small</v>
      </c>
      <c r="T1143" s="50">
        <v>40</v>
      </c>
      <c r="U1143" s="70">
        <f t="shared" si="70"/>
        <v>0.03</v>
      </c>
      <c r="V1143" s="52">
        <v>4.8099999999999996</v>
      </c>
      <c r="W1143" s="52" t="str" cm="1">
        <f t="array" ref="W1143">_xlfn.SWITCH(ROUND(V1143,0),5,"Excellent",4,"Good",3,"Ok","Bad")</f>
        <v>Excellent</v>
      </c>
      <c r="X1143">
        <v>244</v>
      </c>
      <c r="Y1143" t="str">
        <f t="shared" si="71"/>
        <v>Yes</v>
      </c>
      <c r="Z1143" s="68">
        <v>42063</v>
      </c>
      <c r="AA1143" s="68">
        <v>44040</v>
      </c>
      <c r="AB1143">
        <v>90</v>
      </c>
      <c r="AC1143" t="s">
        <v>15615</v>
      </c>
    </row>
    <row r="1144" spans="1:29" x14ac:dyDescent="0.3">
      <c r="A1144" t="s">
        <v>14755</v>
      </c>
      <c r="B1144">
        <v>1939</v>
      </c>
      <c r="C1144" t="str">
        <f>VLOOKUP($B1144,Hosts!$A:$M,10,0)</f>
        <v>Within a few hours</v>
      </c>
      <c r="D1144" s="70">
        <f>VLOOKUP($B1144,Hosts!$A:$M,11,0)</f>
        <v>1</v>
      </c>
      <c r="E1144" s="70">
        <f>VLOOKUP($B1144,Hosts!$A:$M,12,0)</f>
        <v>0.98</v>
      </c>
      <c r="F1144" t="str">
        <f>VLOOKUP($B1144,Hosts!$A:$M,13,0)</f>
        <v>Yes</v>
      </c>
      <c r="G1144" t="str">
        <f>INDEX(Hosts!$A:$M, MATCH(Places!$B1144,Hosts!$A:$A,0), MATCH(Places!G$1,Hosts!$A$1:$M$1,0))</f>
        <v>Within a few hours</v>
      </c>
      <c r="H1144" s="70">
        <f>INDEX(Hosts!$A:$M, MATCH(Places!$B1144,Hosts!$A:$A,0), MATCH(Places!H$1,Hosts!$A$1:$M$1,0))</f>
        <v>1</v>
      </c>
      <c r="I1144" s="70">
        <f>INDEX(Hosts!$A:$M, MATCH(Places!$B1144,Hosts!$A:$A,0), MATCH(Places!I$1,Hosts!$A$1:$M$1,0))</f>
        <v>0.98</v>
      </c>
      <c r="J1144" t="str">
        <f>INDEX(Hosts!$A:$M, MATCH(Places!$B1144,Hosts!$A:$A,0), MATCH(Places!J$1,Hosts!$A$1:$M$1,0))</f>
        <v>Yes</v>
      </c>
      <c r="K1144">
        <v>17</v>
      </c>
      <c r="L1144" t="str">
        <f>VLOOKUP($K1144,Neighborhoods!$A:$C,2,0)</f>
        <v>Manhattan</v>
      </c>
      <c r="M1144" t="str">
        <f>VLOOKUP($K1144,Neighborhoods!$A:$C,3,0)</f>
        <v>Hell's Kitchen</v>
      </c>
      <c r="N1144" t="str">
        <f>INDEX(Neighborhoods!$A:$C, MATCH(Places!$K1144,Neighborhoods!$A:$A,0), MATCH(Places!N$1,Neighborhoods!$A$1:$C$1,0))</f>
        <v>Manhattan</v>
      </c>
      <c r="O1144" t="str">
        <f>INDEX(Neighborhoods!$A:$C, MATCH(Places!$K1144,Neighborhoods!$A:$A,0), MATCH(Places!O$1,Neighborhoods!$A$1:$C$1,0))</f>
        <v>Hell's Kitchen</v>
      </c>
      <c r="P1144" t="s">
        <v>11822</v>
      </c>
      <c r="Q1144" t="str">
        <f t="shared" si="68"/>
        <v>No</v>
      </c>
      <c r="R1144">
        <v>3</v>
      </c>
      <c r="S1144" t="str">
        <f t="shared" si="69"/>
        <v>Medium</v>
      </c>
      <c r="T1144" s="50">
        <v>185</v>
      </c>
      <c r="U1144" s="70">
        <f t="shared" si="70"/>
        <v>0.03</v>
      </c>
      <c r="V1144" s="52">
        <v>4.9800000000000004</v>
      </c>
      <c r="W1144" s="52" t="str" cm="1">
        <f t="array" ref="W1144">_xlfn.SWITCH(ROUND(V1144,0),5,"Excellent",4,"Good",3,"Ok","Bad")</f>
        <v>Excellent</v>
      </c>
      <c r="X1144">
        <v>122</v>
      </c>
      <c r="Y1144" t="str">
        <f t="shared" si="71"/>
        <v>Yes</v>
      </c>
      <c r="Z1144" s="68">
        <v>42039</v>
      </c>
      <c r="AA1144" s="68">
        <v>43842</v>
      </c>
      <c r="AB1144">
        <v>305</v>
      </c>
      <c r="AC1144" t="s">
        <v>15616</v>
      </c>
    </row>
    <row r="1145" spans="1:29" x14ac:dyDescent="0.3">
      <c r="A1145" t="s">
        <v>13750</v>
      </c>
      <c r="B1145">
        <v>935</v>
      </c>
      <c r="C1145" t="str">
        <f>VLOOKUP($B1145,Hosts!$A:$M,10,0)</f>
        <v>Within a few hours</v>
      </c>
      <c r="D1145" s="70">
        <f>VLOOKUP($B1145,Hosts!$A:$M,11,0)</f>
        <v>1</v>
      </c>
      <c r="E1145" s="70">
        <f>VLOOKUP($B1145,Hosts!$A:$M,12,0)</f>
        <v>0.93</v>
      </c>
      <c r="F1145" t="str">
        <f>VLOOKUP($B1145,Hosts!$A:$M,13,0)</f>
        <v>Yes</v>
      </c>
      <c r="G1145" t="str">
        <f>INDEX(Hosts!$A:$M, MATCH(Places!$B1145,Hosts!$A:$A,0), MATCH(Places!G$1,Hosts!$A$1:$M$1,0))</f>
        <v>Within a few hours</v>
      </c>
      <c r="H1145" s="70">
        <f>INDEX(Hosts!$A:$M, MATCH(Places!$B1145,Hosts!$A:$A,0), MATCH(Places!H$1,Hosts!$A$1:$M$1,0))</f>
        <v>1</v>
      </c>
      <c r="I1145" s="70">
        <f>INDEX(Hosts!$A:$M, MATCH(Places!$B1145,Hosts!$A:$A,0), MATCH(Places!I$1,Hosts!$A$1:$M$1,0))</f>
        <v>0.93</v>
      </c>
      <c r="J1145" t="str">
        <f>INDEX(Hosts!$A:$M, MATCH(Places!$B1145,Hosts!$A:$A,0), MATCH(Places!J$1,Hosts!$A$1:$M$1,0))</f>
        <v>Yes</v>
      </c>
      <c r="K1145">
        <v>19</v>
      </c>
      <c r="L1145" t="str">
        <f>VLOOKUP($K1145,Neighborhoods!$A:$C,2,0)</f>
        <v>Manhattan</v>
      </c>
      <c r="M1145" t="str">
        <f>VLOOKUP($K1145,Neighborhoods!$A:$C,3,0)</f>
        <v>Upper East Side</v>
      </c>
      <c r="N1145" t="str">
        <f>INDEX(Neighborhoods!$A:$C, MATCH(Places!$K1145,Neighborhoods!$A:$A,0), MATCH(Places!N$1,Neighborhoods!$A$1:$C$1,0))</f>
        <v>Manhattan</v>
      </c>
      <c r="O1145" t="str">
        <f>INDEX(Neighborhoods!$A:$C, MATCH(Places!$K1145,Neighborhoods!$A:$A,0), MATCH(Places!O$1,Neighborhoods!$A$1:$C$1,0))</f>
        <v>Upper East Side</v>
      </c>
      <c r="P1145" t="s">
        <v>11822</v>
      </c>
      <c r="Q1145" t="str">
        <f t="shared" si="68"/>
        <v>No</v>
      </c>
      <c r="R1145">
        <v>2</v>
      </c>
      <c r="S1145" t="str">
        <f t="shared" si="69"/>
        <v>Small</v>
      </c>
      <c r="T1145" s="50">
        <v>185</v>
      </c>
      <c r="U1145" s="70">
        <f t="shared" si="70"/>
        <v>0.03</v>
      </c>
      <c r="V1145" s="52">
        <v>4.92</v>
      </c>
      <c r="W1145" s="52" t="str" cm="1">
        <f t="array" ref="W1145">_xlfn.SWITCH(ROUND(V1145,0),5,"Excellent",4,"Good",3,"Ok","Bad")</f>
        <v>Excellent</v>
      </c>
      <c r="X1145">
        <v>13</v>
      </c>
      <c r="Y1145" t="str">
        <f t="shared" si="71"/>
        <v>No</v>
      </c>
      <c r="Z1145" s="68">
        <v>42314</v>
      </c>
      <c r="AA1145" s="68">
        <v>43863</v>
      </c>
      <c r="AB1145">
        <v>319</v>
      </c>
      <c r="AC1145" t="s">
        <v>15615</v>
      </c>
    </row>
    <row r="1146" spans="1:29" x14ac:dyDescent="0.3">
      <c r="A1146" t="s">
        <v>855</v>
      </c>
      <c r="B1146">
        <v>2109</v>
      </c>
      <c r="C1146" t="str">
        <f>VLOOKUP($B1146,Hosts!$A:$M,10,0)</f>
        <v>Within an hour</v>
      </c>
      <c r="D1146" s="70">
        <f>VLOOKUP($B1146,Hosts!$A:$M,11,0)</f>
        <v>1</v>
      </c>
      <c r="E1146" s="70">
        <f>VLOOKUP($B1146,Hosts!$A:$M,12,0)</f>
        <v>0.99</v>
      </c>
      <c r="F1146" t="str">
        <f>VLOOKUP($B1146,Hosts!$A:$M,13,0)</f>
        <v>No</v>
      </c>
      <c r="G1146" t="str">
        <f>INDEX(Hosts!$A:$M, MATCH(Places!$B1146,Hosts!$A:$A,0), MATCH(Places!G$1,Hosts!$A$1:$M$1,0))</f>
        <v>Within an hour</v>
      </c>
      <c r="H1146" s="70">
        <f>INDEX(Hosts!$A:$M, MATCH(Places!$B1146,Hosts!$A:$A,0), MATCH(Places!H$1,Hosts!$A$1:$M$1,0))</f>
        <v>1</v>
      </c>
      <c r="I1146" s="70">
        <f>INDEX(Hosts!$A:$M, MATCH(Places!$B1146,Hosts!$A:$A,0), MATCH(Places!I$1,Hosts!$A$1:$M$1,0))</f>
        <v>0.99</v>
      </c>
      <c r="J1146" t="str">
        <f>INDEX(Hosts!$A:$M, MATCH(Places!$B1146,Hosts!$A:$A,0), MATCH(Places!J$1,Hosts!$A$1:$M$1,0))</f>
        <v>No</v>
      </c>
      <c r="K1146">
        <v>16</v>
      </c>
      <c r="L1146" t="str">
        <f>VLOOKUP($K1146,Neighborhoods!$A:$C,2,0)</f>
        <v>Manhattan</v>
      </c>
      <c r="M1146" t="str">
        <f>VLOOKUP($K1146,Neighborhoods!$A:$C,3,0)</f>
        <v>Harlem</v>
      </c>
      <c r="N1146" t="str">
        <f>INDEX(Neighborhoods!$A:$C, MATCH(Places!$K1146,Neighborhoods!$A:$A,0), MATCH(Places!N$1,Neighborhoods!$A$1:$C$1,0))</f>
        <v>Manhattan</v>
      </c>
      <c r="O1146" t="str">
        <f>INDEX(Neighborhoods!$A:$C, MATCH(Places!$K1146,Neighborhoods!$A:$A,0), MATCH(Places!O$1,Neighborhoods!$A$1:$C$1,0))</f>
        <v>Harlem</v>
      </c>
      <c r="P1146" t="s">
        <v>1</v>
      </c>
      <c r="Q1146" t="str">
        <f t="shared" si="68"/>
        <v>Yes</v>
      </c>
      <c r="R1146">
        <v>3</v>
      </c>
      <c r="S1146" t="str">
        <f t="shared" si="69"/>
        <v>Medium</v>
      </c>
      <c r="T1146" s="50">
        <v>48</v>
      </c>
      <c r="U1146" s="70">
        <f t="shared" si="70"/>
        <v>0.03</v>
      </c>
      <c r="V1146" s="52">
        <v>4.8</v>
      </c>
      <c r="W1146" s="52" t="str" cm="1">
        <f t="array" ref="W1146">_xlfn.SWITCH(ROUND(V1146,0),5,"Excellent",4,"Good",3,"Ok","Bad")</f>
        <v>Excellent</v>
      </c>
      <c r="X1146">
        <v>253</v>
      </c>
      <c r="Y1146" t="str">
        <f t="shared" si="71"/>
        <v>No</v>
      </c>
      <c r="Z1146" s="68">
        <v>42134</v>
      </c>
      <c r="AA1146" s="68">
        <v>44052</v>
      </c>
      <c r="AB1146">
        <v>346</v>
      </c>
      <c r="AC1146" t="s">
        <v>15616</v>
      </c>
    </row>
    <row r="1147" spans="1:29" x14ac:dyDescent="0.3">
      <c r="A1147" t="s">
        <v>14013</v>
      </c>
      <c r="B1147">
        <v>2109</v>
      </c>
      <c r="C1147" t="str">
        <f>VLOOKUP($B1147,Hosts!$A:$M,10,0)</f>
        <v>Within an hour</v>
      </c>
      <c r="D1147" s="70">
        <f>VLOOKUP($B1147,Hosts!$A:$M,11,0)</f>
        <v>1</v>
      </c>
      <c r="E1147" s="70">
        <f>VLOOKUP($B1147,Hosts!$A:$M,12,0)</f>
        <v>0.99</v>
      </c>
      <c r="F1147" t="str">
        <f>VLOOKUP($B1147,Hosts!$A:$M,13,0)</f>
        <v>No</v>
      </c>
      <c r="G1147" t="str">
        <f>INDEX(Hosts!$A:$M, MATCH(Places!$B1147,Hosts!$A:$A,0), MATCH(Places!G$1,Hosts!$A$1:$M$1,0))</f>
        <v>Within an hour</v>
      </c>
      <c r="H1147" s="70">
        <f>INDEX(Hosts!$A:$M, MATCH(Places!$B1147,Hosts!$A:$A,0), MATCH(Places!H$1,Hosts!$A$1:$M$1,0))</f>
        <v>1</v>
      </c>
      <c r="I1147" s="70">
        <f>INDEX(Hosts!$A:$M, MATCH(Places!$B1147,Hosts!$A:$A,0), MATCH(Places!I$1,Hosts!$A$1:$M$1,0))</f>
        <v>0.99</v>
      </c>
      <c r="J1147" t="str">
        <f>INDEX(Hosts!$A:$M, MATCH(Places!$B1147,Hosts!$A:$A,0), MATCH(Places!J$1,Hosts!$A$1:$M$1,0))</f>
        <v>No</v>
      </c>
      <c r="K1147">
        <v>16</v>
      </c>
      <c r="L1147" t="str">
        <f>VLOOKUP($K1147,Neighborhoods!$A:$C,2,0)</f>
        <v>Manhattan</v>
      </c>
      <c r="M1147" t="str">
        <f>VLOOKUP($K1147,Neighborhoods!$A:$C,3,0)</f>
        <v>Harlem</v>
      </c>
      <c r="N1147" t="str">
        <f>INDEX(Neighborhoods!$A:$C, MATCH(Places!$K1147,Neighborhoods!$A:$A,0), MATCH(Places!N$1,Neighborhoods!$A$1:$C$1,0))</f>
        <v>Manhattan</v>
      </c>
      <c r="O1147" t="str">
        <f>INDEX(Neighborhoods!$A:$C, MATCH(Places!$K1147,Neighborhoods!$A:$A,0), MATCH(Places!O$1,Neighborhoods!$A$1:$C$1,0))</f>
        <v>Harlem</v>
      </c>
      <c r="P1147" t="s">
        <v>1</v>
      </c>
      <c r="Q1147" t="str">
        <f t="shared" si="68"/>
        <v>Yes</v>
      </c>
      <c r="R1147">
        <v>3</v>
      </c>
      <c r="S1147" t="str">
        <f t="shared" si="69"/>
        <v>Medium</v>
      </c>
      <c r="T1147" s="50">
        <v>33</v>
      </c>
      <c r="U1147" s="70">
        <f t="shared" si="70"/>
        <v>0.03</v>
      </c>
      <c r="V1147" s="52">
        <v>4.63</v>
      </c>
      <c r="W1147" s="52" t="str" cm="1">
        <f t="array" ref="W1147">_xlfn.SWITCH(ROUND(V1147,0),5,"Excellent",4,"Good",3,"Ok","Bad")</f>
        <v>Excellent</v>
      </c>
      <c r="X1147">
        <v>230</v>
      </c>
      <c r="Y1147" t="str">
        <f t="shared" si="71"/>
        <v>No</v>
      </c>
      <c r="Z1147" s="68">
        <v>42129</v>
      </c>
      <c r="AA1147" s="68">
        <v>44053</v>
      </c>
      <c r="AB1147">
        <v>334</v>
      </c>
      <c r="AC1147" t="s">
        <v>15616</v>
      </c>
    </row>
    <row r="1148" spans="1:29" x14ac:dyDescent="0.3">
      <c r="A1148" t="s">
        <v>856</v>
      </c>
      <c r="B1148">
        <v>2110</v>
      </c>
      <c r="C1148" t="str">
        <f>VLOOKUP($B1148,Hosts!$A:$M,10,0)</f>
        <v>Within an hour</v>
      </c>
      <c r="D1148" s="70">
        <f>VLOOKUP($B1148,Hosts!$A:$M,11,0)</f>
        <v>1</v>
      </c>
      <c r="E1148" s="70">
        <f>VLOOKUP($B1148,Hosts!$A:$M,12,0)</f>
        <v>0.75</v>
      </c>
      <c r="F1148" t="str">
        <f>VLOOKUP($B1148,Hosts!$A:$M,13,0)</f>
        <v>No</v>
      </c>
      <c r="G1148" t="str">
        <f>INDEX(Hosts!$A:$M, MATCH(Places!$B1148,Hosts!$A:$A,0), MATCH(Places!G$1,Hosts!$A$1:$M$1,0))</f>
        <v>Within an hour</v>
      </c>
      <c r="H1148" s="70">
        <f>INDEX(Hosts!$A:$M, MATCH(Places!$B1148,Hosts!$A:$A,0), MATCH(Places!H$1,Hosts!$A$1:$M$1,0))</f>
        <v>1</v>
      </c>
      <c r="I1148" s="70">
        <f>INDEX(Hosts!$A:$M, MATCH(Places!$B1148,Hosts!$A:$A,0), MATCH(Places!I$1,Hosts!$A$1:$M$1,0))</f>
        <v>0.75</v>
      </c>
      <c r="J1148" t="str">
        <f>INDEX(Hosts!$A:$M, MATCH(Places!$B1148,Hosts!$A:$A,0), MATCH(Places!J$1,Hosts!$A$1:$M$1,0))</f>
        <v>No</v>
      </c>
      <c r="K1148">
        <v>7</v>
      </c>
      <c r="L1148" t="str">
        <f>VLOOKUP($K1148,Neighborhoods!$A:$C,2,0)</f>
        <v>Brooklyn</v>
      </c>
      <c r="M1148" t="str">
        <f>VLOOKUP($K1148,Neighborhoods!$A:$C,3,0)</f>
        <v>Bedford-Stuyvesant</v>
      </c>
      <c r="N1148" t="str">
        <f>INDEX(Neighborhoods!$A:$C, MATCH(Places!$K1148,Neighborhoods!$A:$A,0), MATCH(Places!N$1,Neighborhoods!$A$1:$C$1,0))</f>
        <v>Brooklyn</v>
      </c>
      <c r="O1148" t="str">
        <f>INDEX(Neighborhoods!$A:$C, MATCH(Places!$K1148,Neighborhoods!$A:$A,0), MATCH(Places!O$1,Neighborhoods!$A$1:$C$1,0))</f>
        <v>Bedford-Stuyvesant</v>
      </c>
      <c r="P1148" t="s">
        <v>1</v>
      </c>
      <c r="Q1148" t="str">
        <f t="shared" si="68"/>
        <v>Yes</v>
      </c>
      <c r="R1148">
        <v>2</v>
      </c>
      <c r="S1148" t="str">
        <f t="shared" si="69"/>
        <v>Small</v>
      </c>
      <c r="T1148" s="50">
        <v>44</v>
      </c>
      <c r="U1148" s="70">
        <f t="shared" si="70"/>
        <v>0.03</v>
      </c>
      <c r="V1148" s="52">
        <v>4.58</v>
      </c>
      <c r="W1148" s="52" t="str" cm="1">
        <f t="array" ref="W1148">_xlfn.SWITCH(ROUND(V1148,0),5,"Excellent",4,"Good",3,"Ok","Bad")</f>
        <v>Excellent</v>
      </c>
      <c r="X1148">
        <v>24</v>
      </c>
      <c r="Y1148" t="str">
        <f t="shared" si="71"/>
        <v>No</v>
      </c>
      <c r="Z1148" s="68">
        <v>42071</v>
      </c>
      <c r="AA1148" s="68">
        <v>43897</v>
      </c>
      <c r="AB1148">
        <v>13</v>
      </c>
      <c r="AC1148" t="s">
        <v>15615</v>
      </c>
    </row>
    <row r="1149" spans="1:29" x14ac:dyDescent="0.3">
      <c r="A1149" t="s">
        <v>13991</v>
      </c>
      <c r="B1149">
        <v>560</v>
      </c>
      <c r="C1149" t="str">
        <f>VLOOKUP($B1149,Hosts!$A:$M,10,0)</f>
        <v>Within a day</v>
      </c>
      <c r="D1149" s="70">
        <f>VLOOKUP($B1149,Hosts!$A:$M,11,0)</f>
        <v>1</v>
      </c>
      <c r="E1149" s="70">
        <f>VLOOKUP($B1149,Hosts!$A:$M,12,0)</f>
        <v>0.12</v>
      </c>
      <c r="F1149" t="str">
        <f>VLOOKUP($B1149,Hosts!$A:$M,13,0)</f>
        <v>No</v>
      </c>
      <c r="G1149" t="str">
        <f>INDEX(Hosts!$A:$M, MATCH(Places!$B1149,Hosts!$A:$A,0), MATCH(Places!G$1,Hosts!$A$1:$M$1,0))</f>
        <v>Within a day</v>
      </c>
      <c r="H1149" s="70">
        <f>INDEX(Hosts!$A:$M, MATCH(Places!$B1149,Hosts!$A:$A,0), MATCH(Places!H$1,Hosts!$A$1:$M$1,0))</f>
        <v>1</v>
      </c>
      <c r="I1149" s="70">
        <f>INDEX(Hosts!$A:$M, MATCH(Places!$B1149,Hosts!$A:$A,0), MATCH(Places!I$1,Hosts!$A$1:$M$1,0))</f>
        <v>0.12</v>
      </c>
      <c r="J1149" t="str">
        <f>INDEX(Hosts!$A:$M, MATCH(Places!$B1149,Hosts!$A:$A,0), MATCH(Places!J$1,Hosts!$A$1:$M$1,0))</f>
        <v>No</v>
      </c>
      <c r="K1149">
        <v>8</v>
      </c>
      <c r="L1149" t="str">
        <f>VLOOKUP($K1149,Neighborhoods!$A:$C,2,0)</f>
        <v>Brooklyn</v>
      </c>
      <c r="M1149" t="str">
        <f>VLOOKUP($K1149,Neighborhoods!$A:$C,3,0)</f>
        <v>Bushwick</v>
      </c>
      <c r="N1149" t="str">
        <f>INDEX(Neighborhoods!$A:$C, MATCH(Places!$K1149,Neighborhoods!$A:$A,0), MATCH(Places!N$1,Neighborhoods!$A$1:$C$1,0))</f>
        <v>Brooklyn</v>
      </c>
      <c r="O1149" t="str">
        <f>INDEX(Neighborhoods!$A:$C, MATCH(Places!$K1149,Neighborhoods!$A:$A,0), MATCH(Places!O$1,Neighborhoods!$A$1:$C$1,0))</f>
        <v>Bushwick</v>
      </c>
      <c r="P1149" t="s">
        <v>11822</v>
      </c>
      <c r="Q1149" t="str">
        <f t="shared" si="68"/>
        <v>No</v>
      </c>
      <c r="R1149">
        <v>6</v>
      </c>
      <c r="S1149" t="str">
        <f t="shared" si="69"/>
        <v>Large</v>
      </c>
      <c r="T1149" s="50">
        <v>139</v>
      </c>
      <c r="U1149" s="70">
        <f t="shared" si="70"/>
        <v>0.03</v>
      </c>
      <c r="V1149" s="52">
        <v>4.83</v>
      </c>
      <c r="W1149" s="52" t="str" cm="1">
        <f t="array" ref="W1149">_xlfn.SWITCH(ROUND(V1149,0),5,"Excellent",4,"Good",3,"Ok","Bad")</f>
        <v>Excellent</v>
      </c>
      <c r="X1149">
        <v>53</v>
      </c>
      <c r="Y1149" t="str">
        <f t="shared" si="71"/>
        <v>No</v>
      </c>
      <c r="Z1149" s="68">
        <v>42050</v>
      </c>
      <c r="AA1149" s="68">
        <v>43830</v>
      </c>
      <c r="AB1149">
        <v>365</v>
      </c>
      <c r="AC1149" t="s">
        <v>15615</v>
      </c>
    </row>
    <row r="1150" spans="1:29" x14ac:dyDescent="0.3">
      <c r="A1150" t="s">
        <v>3360</v>
      </c>
      <c r="B1150">
        <v>2404</v>
      </c>
      <c r="C1150" t="str">
        <f>VLOOKUP($B1150,Hosts!$A:$M,10,0)</f>
        <v>Within an hour</v>
      </c>
      <c r="D1150" s="70">
        <f>VLOOKUP($B1150,Hosts!$A:$M,11,0)</f>
        <v>1</v>
      </c>
      <c r="E1150" s="70">
        <f>VLOOKUP($B1150,Hosts!$A:$M,12,0)</f>
        <v>0.99</v>
      </c>
      <c r="F1150" t="str">
        <f>VLOOKUP($B1150,Hosts!$A:$M,13,0)</f>
        <v>Yes</v>
      </c>
      <c r="G1150" t="str">
        <f>INDEX(Hosts!$A:$M, MATCH(Places!$B1150,Hosts!$A:$A,0), MATCH(Places!G$1,Hosts!$A$1:$M$1,0))</f>
        <v>Within an hour</v>
      </c>
      <c r="H1150" s="70">
        <f>INDEX(Hosts!$A:$M, MATCH(Places!$B1150,Hosts!$A:$A,0), MATCH(Places!H$1,Hosts!$A$1:$M$1,0))</f>
        <v>1</v>
      </c>
      <c r="I1150" s="70">
        <f>INDEX(Hosts!$A:$M, MATCH(Places!$B1150,Hosts!$A:$A,0), MATCH(Places!I$1,Hosts!$A$1:$M$1,0))</f>
        <v>0.99</v>
      </c>
      <c r="J1150" t="str">
        <f>INDEX(Hosts!$A:$M, MATCH(Places!$B1150,Hosts!$A:$A,0), MATCH(Places!J$1,Hosts!$A$1:$M$1,0))</f>
        <v>Yes</v>
      </c>
      <c r="K1150">
        <v>16</v>
      </c>
      <c r="L1150" t="str">
        <f>VLOOKUP($K1150,Neighborhoods!$A:$C,2,0)</f>
        <v>Manhattan</v>
      </c>
      <c r="M1150" t="str">
        <f>VLOOKUP($K1150,Neighborhoods!$A:$C,3,0)</f>
        <v>Harlem</v>
      </c>
      <c r="N1150" t="str">
        <f>INDEX(Neighborhoods!$A:$C, MATCH(Places!$K1150,Neighborhoods!$A:$A,0), MATCH(Places!N$1,Neighborhoods!$A$1:$C$1,0))</f>
        <v>Manhattan</v>
      </c>
      <c r="O1150" t="str">
        <f>INDEX(Neighborhoods!$A:$C, MATCH(Places!$K1150,Neighborhoods!$A:$A,0), MATCH(Places!O$1,Neighborhoods!$A$1:$C$1,0))</f>
        <v>Harlem</v>
      </c>
      <c r="P1150" t="s">
        <v>1</v>
      </c>
      <c r="Q1150" t="str">
        <f t="shared" si="68"/>
        <v>Yes</v>
      </c>
      <c r="R1150">
        <v>2</v>
      </c>
      <c r="S1150" t="str">
        <f t="shared" si="69"/>
        <v>Small</v>
      </c>
      <c r="T1150" s="50">
        <v>70</v>
      </c>
      <c r="U1150" s="70">
        <f t="shared" si="70"/>
        <v>0.03</v>
      </c>
      <c r="V1150" s="52">
        <v>5</v>
      </c>
      <c r="W1150" s="52" t="str" cm="1">
        <f t="array" ref="W1150">_xlfn.SWITCH(ROUND(V1150,0),5,"Excellent",4,"Good",3,"Ok","Bad")</f>
        <v>Excellent</v>
      </c>
      <c r="X1150">
        <v>31</v>
      </c>
      <c r="Y1150" t="str">
        <f t="shared" si="71"/>
        <v>No</v>
      </c>
      <c r="Z1150" s="68">
        <v>43601</v>
      </c>
      <c r="AA1150" s="68">
        <v>44034</v>
      </c>
      <c r="AB1150">
        <v>365</v>
      </c>
      <c r="AC1150" t="s">
        <v>15615</v>
      </c>
    </row>
    <row r="1151" spans="1:29" x14ac:dyDescent="0.3">
      <c r="A1151" t="s">
        <v>858</v>
      </c>
      <c r="B1151">
        <v>2116</v>
      </c>
      <c r="C1151" t="str">
        <f>VLOOKUP($B1151,Hosts!$A:$M,10,0)</f>
        <v>Within an hour</v>
      </c>
      <c r="D1151" s="70">
        <f>VLOOKUP($B1151,Hosts!$A:$M,11,0)</f>
        <v>1</v>
      </c>
      <c r="E1151" s="70">
        <f>VLOOKUP($B1151,Hosts!$A:$M,12,0)</f>
        <v>0.91</v>
      </c>
      <c r="F1151" t="str">
        <f>VLOOKUP($B1151,Hosts!$A:$M,13,0)</f>
        <v>Yes</v>
      </c>
      <c r="G1151" t="str">
        <f>INDEX(Hosts!$A:$M, MATCH(Places!$B1151,Hosts!$A:$A,0), MATCH(Places!G$1,Hosts!$A$1:$M$1,0))</f>
        <v>Within an hour</v>
      </c>
      <c r="H1151" s="70">
        <f>INDEX(Hosts!$A:$M, MATCH(Places!$B1151,Hosts!$A:$A,0), MATCH(Places!H$1,Hosts!$A$1:$M$1,0))</f>
        <v>1</v>
      </c>
      <c r="I1151" s="70">
        <f>INDEX(Hosts!$A:$M, MATCH(Places!$B1151,Hosts!$A:$A,0), MATCH(Places!I$1,Hosts!$A$1:$M$1,0))</f>
        <v>0.91</v>
      </c>
      <c r="J1151" t="str">
        <f>INDEX(Hosts!$A:$M, MATCH(Places!$B1151,Hosts!$A:$A,0), MATCH(Places!J$1,Hosts!$A$1:$M$1,0))</f>
        <v>Yes</v>
      </c>
      <c r="K1151">
        <v>10</v>
      </c>
      <c r="L1151" t="str">
        <f>VLOOKUP($K1151,Neighborhoods!$A:$C,2,0)</f>
        <v>Brooklyn</v>
      </c>
      <c r="M1151" t="str">
        <f>VLOOKUP($K1151,Neighborhoods!$A:$C,3,0)</f>
        <v>East Flatbush</v>
      </c>
      <c r="N1151" t="str">
        <f>INDEX(Neighborhoods!$A:$C, MATCH(Places!$K1151,Neighborhoods!$A:$A,0), MATCH(Places!N$1,Neighborhoods!$A$1:$C$1,0))</f>
        <v>Brooklyn</v>
      </c>
      <c r="O1151" t="str">
        <f>INDEX(Neighborhoods!$A:$C, MATCH(Places!$K1151,Neighborhoods!$A:$A,0), MATCH(Places!O$1,Neighborhoods!$A$1:$C$1,0))</f>
        <v>East Flatbush</v>
      </c>
      <c r="P1151" t="s">
        <v>11822</v>
      </c>
      <c r="Q1151" t="str">
        <f t="shared" si="68"/>
        <v>No</v>
      </c>
      <c r="R1151">
        <v>4</v>
      </c>
      <c r="S1151" t="str">
        <f t="shared" si="69"/>
        <v>Medium</v>
      </c>
      <c r="T1151" s="50">
        <v>139</v>
      </c>
      <c r="U1151" s="70">
        <f t="shared" si="70"/>
        <v>0.03</v>
      </c>
      <c r="V1151" s="52">
        <v>4.91</v>
      </c>
      <c r="W1151" s="52" t="str" cm="1">
        <f t="array" ref="W1151">_xlfn.SWITCH(ROUND(V1151,0),5,"Excellent",4,"Good",3,"Ok","Bad")</f>
        <v>Excellent</v>
      </c>
      <c r="X1151">
        <v>86</v>
      </c>
      <c r="Y1151" t="str">
        <f t="shared" si="71"/>
        <v>No</v>
      </c>
      <c r="Z1151" s="68">
        <v>42255</v>
      </c>
      <c r="AA1151" s="68">
        <v>43832</v>
      </c>
      <c r="AB1151">
        <v>351</v>
      </c>
      <c r="AC1151" t="s">
        <v>15615</v>
      </c>
    </row>
    <row r="1152" spans="1:29" x14ac:dyDescent="0.3">
      <c r="A1152" t="s">
        <v>859</v>
      </c>
      <c r="B1152">
        <v>1196</v>
      </c>
      <c r="C1152" t="str">
        <f>VLOOKUP($B1152,Hosts!$A:$M,10,0)</f>
        <v>Within an hour</v>
      </c>
      <c r="D1152" s="70">
        <f>VLOOKUP($B1152,Hosts!$A:$M,11,0)</f>
        <v>1</v>
      </c>
      <c r="E1152" s="70">
        <f>VLOOKUP($B1152,Hosts!$A:$M,12,0)</f>
        <v>0.96</v>
      </c>
      <c r="F1152" t="str">
        <f>VLOOKUP($B1152,Hosts!$A:$M,13,0)</f>
        <v>Yes</v>
      </c>
      <c r="G1152" t="str">
        <f>INDEX(Hosts!$A:$M, MATCH(Places!$B1152,Hosts!$A:$A,0), MATCH(Places!G$1,Hosts!$A$1:$M$1,0))</f>
        <v>Within an hour</v>
      </c>
      <c r="H1152" s="70">
        <f>INDEX(Hosts!$A:$M, MATCH(Places!$B1152,Hosts!$A:$A,0), MATCH(Places!H$1,Hosts!$A$1:$M$1,0))</f>
        <v>1</v>
      </c>
      <c r="I1152" s="70">
        <f>INDEX(Hosts!$A:$M, MATCH(Places!$B1152,Hosts!$A:$A,0), MATCH(Places!I$1,Hosts!$A$1:$M$1,0))</f>
        <v>0.96</v>
      </c>
      <c r="J1152" t="str">
        <f>INDEX(Hosts!$A:$M, MATCH(Places!$B1152,Hosts!$A:$A,0), MATCH(Places!J$1,Hosts!$A$1:$M$1,0))</f>
        <v>Yes</v>
      </c>
      <c r="K1152">
        <v>20</v>
      </c>
      <c r="L1152" t="str">
        <f>VLOOKUP($K1152,Neighborhoods!$A:$C,2,0)</f>
        <v>Manhattan</v>
      </c>
      <c r="M1152" t="str">
        <f>VLOOKUP($K1152,Neighborhoods!$A:$C,3,0)</f>
        <v>Upper West Side</v>
      </c>
      <c r="N1152" t="str">
        <f>INDEX(Neighborhoods!$A:$C, MATCH(Places!$K1152,Neighborhoods!$A:$A,0), MATCH(Places!N$1,Neighborhoods!$A$1:$C$1,0))</f>
        <v>Manhattan</v>
      </c>
      <c r="O1152" t="str">
        <f>INDEX(Neighborhoods!$A:$C, MATCH(Places!$K1152,Neighborhoods!$A:$A,0), MATCH(Places!O$1,Neighborhoods!$A$1:$C$1,0))</f>
        <v>Upper West Side</v>
      </c>
      <c r="P1152" t="s">
        <v>1</v>
      </c>
      <c r="Q1152" t="str">
        <f t="shared" si="68"/>
        <v>Yes</v>
      </c>
      <c r="R1152">
        <v>2</v>
      </c>
      <c r="S1152" t="str">
        <f t="shared" si="69"/>
        <v>Small</v>
      </c>
      <c r="T1152" s="50">
        <v>103</v>
      </c>
      <c r="U1152" s="70">
        <f t="shared" si="70"/>
        <v>0.03</v>
      </c>
      <c r="V1152" s="52">
        <v>5</v>
      </c>
      <c r="W1152" s="52" t="str" cm="1">
        <f t="array" ref="W1152">_xlfn.SWITCH(ROUND(V1152,0),5,"Excellent",4,"Good",3,"Ok","Bad")</f>
        <v>Excellent</v>
      </c>
      <c r="X1152">
        <v>3</v>
      </c>
      <c r="Y1152" t="str">
        <f t="shared" si="71"/>
        <v>No</v>
      </c>
      <c r="Z1152" s="68">
        <v>43591</v>
      </c>
      <c r="AA1152" s="68">
        <v>43681</v>
      </c>
      <c r="AB1152">
        <v>63</v>
      </c>
      <c r="AC1152" t="s">
        <v>15616</v>
      </c>
    </row>
    <row r="1153" spans="1:29" x14ac:dyDescent="0.3">
      <c r="A1153" t="s">
        <v>860</v>
      </c>
      <c r="B1153">
        <v>106</v>
      </c>
      <c r="C1153" t="str">
        <f>VLOOKUP($B1153,Hosts!$A:$M,10,0)</f>
        <v>Within a day</v>
      </c>
      <c r="D1153" s="70">
        <f>VLOOKUP($B1153,Hosts!$A:$M,11,0)</f>
        <v>1</v>
      </c>
      <c r="E1153" s="70">
        <f>VLOOKUP($B1153,Hosts!$A:$M,12,0)</f>
        <v>0.47</v>
      </c>
      <c r="F1153" t="str">
        <f>VLOOKUP($B1153,Hosts!$A:$M,13,0)</f>
        <v>Yes</v>
      </c>
      <c r="G1153" t="str">
        <f>INDEX(Hosts!$A:$M, MATCH(Places!$B1153,Hosts!$A:$A,0), MATCH(Places!G$1,Hosts!$A$1:$M$1,0))</f>
        <v>Within a day</v>
      </c>
      <c r="H1153" s="70">
        <f>INDEX(Hosts!$A:$M, MATCH(Places!$B1153,Hosts!$A:$A,0), MATCH(Places!H$1,Hosts!$A$1:$M$1,0))</f>
        <v>1</v>
      </c>
      <c r="I1153" s="70">
        <f>INDEX(Hosts!$A:$M, MATCH(Places!$B1153,Hosts!$A:$A,0), MATCH(Places!I$1,Hosts!$A$1:$M$1,0))</f>
        <v>0.47</v>
      </c>
      <c r="J1153" t="str">
        <f>INDEX(Hosts!$A:$M, MATCH(Places!$B1153,Hosts!$A:$A,0), MATCH(Places!J$1,Hosts!$A$1:$M$1,0))</f>
        <v>Yes</v>
      </c>
      <c r="K1153">
        <v>15</v>
      </c>
      <c r="L1153" t="str">
        <f>VLOOKUP($K1153,Neighborhoods!$A:$C,2,0)</f>
        <v>Manhattan</v>
      </c>
      <c r="M1153" t="str">
        <f>VLOOKUP($K1153,Neighborhoods!$A:$C,3,0)</f>
        <v>East Village</v>
      </c>
      <c r="N1153" t="str">
        <f>INDEX(Neighborhoods!$A:$C, MATCH(Places!$K1153,Neighborhoods!$A:$A,0), MATCH(Places!N$1,Neighborhoods!$A$1:$C$1,0))</f>
        <v>Manhattan</v>
      </c>
      <c r="O1153" t="str">
        <f>INDEX(Neighborhoods!$A:$C, MATCH(Places!$K1153,Neighborhoods!$A:$A,0), MATCH(Places!O$1,Neighborhoods!$A$1:$C$1,0))</f>
        <v>East Village</v>
      </c>
      <c r="P1153" t="s">
        <v>11822</v>
      </c>
      <c r="Q1153" t="str">
        <f t="shared" si="68"/>
        <v>No</v>
      </c>
      <c r="R1153">
        <v>2</v>
      </c>
      <c r="S1153" t="str">
        <f t="shared" si="69"/>
        <v>Small</v>
      </c>
      <c r="T1153" s="50">
        <v>90</v>
      </c>
      <c r="U1153" s="70">
        <f t="shared" si="70"/>
        <v>0.03</v>
      </c>
      <c r="V1153" s="52">
        <v>5</v>
      </c>
      <c r="W1153" s="52" t="str" cm="1">
        <f t="array" ref="W1153">_xlfn.SWITCH(ROUND(V1153,0),5,"Excellent",4,"Good",3,"Ok","Bad")</f>
        <v>Excellent</v>
      </c>
      <c r="X1153">
        <v>3</v>
      </c>
      <c r="Y1153" t="str">
        <f t="shared" si="71"/>
        <v>No</v>
      </c>
      <c r="Z1153" s="68">
        <v>42248</v>
      </c>
      <c r="AA1153" s="68">
        <v>43831</v>
      </c>
      <c r="AB1153">
        <v>212</v>
      </c>
      <c r="AC1153" t="s">
        <v>15615</v>
      </c>
    </row>
    <row r="1154" spans="1:29" x14ac:dyDescent="0.3">
      <c r="A1154" t="s">
        <v>861</v>
      </c>
      <c r="B1154">
        <v>1518</v>
      </c>
      <c r="C1154" t="str">
        <f>VLOOKUP($B1154,Hosts!$A:$M,10,0)</f>
        <v>Within a few hours</v>
      </c>
      <c r="D1154" s="70">
        <f>VLOOKUP($B1154,Hosts!$A:$M,11,0)</f>
        <v>0.69</v>
      </c>
      <c r="E1154" s="70">
        <f>VLOOKUP($B1154,Hosts!$A:$M,12,0)</f>
        <v>0.79</v>
      </c>
      <c r="F1154" t="str">
        <f>VLOOKUP($B1154,Hosts!$A:$M,13,0)</f>
        <v>No</v>
      </c>
      <c r="G1154" t="str">
        <f>INDEX(Hosts!$A:$M, MATCH(Places!$B1154,Hosts!$A:$A,0), MATCH(Places!G$1,Hosts!$A$1:$M$1,0))</f>
        <v>Within a few hours</v>
      </c>
      <c r="H1154" s="70">
        <f>INDEX(Hosts!$A:$M, MATCH(Places!$B1154,Hosts!$A:$A,0), MATCH(Places!H$1,Hosts!$A$1:$M$1,0))</f>
        <v>0.69</v>
      </c>
      <c r="I1154" s="70">
        <f>INDEX(Hosts!$A:$M, MATCH(Places!$B1154,Hosts!$A:$A,0), MATCH(Places!I$1,Hosts!$A$1:$M$1,0))</f>
        <v>0.79</v>
      </c>
      <c r="J1154" t="str">
        <f>INDEX(Hosts!$A:$M, MATCH(Places!$B1154,Hosts!$A:$A,0), MATCH(Places!J$1,Hosts!$A$1:$M$1,0))</f>
        <v>No</v>
      </c>
      <c r="K1154">
        <v>20</v>
      </c>
      <c r="L1154" t="str">
        <f>VLOOKUP($K1154,Neighborhoods!$A:$C,2,0)</f>
        <v>Manhattan</v>
      </c>
      <c r="M1154" t="str">
        <f>VLOOKUP($K1154,Neighborhoods!$A:$C,3,0)</f>
        <v>Upper West Side</v>
      </c>
      <c r="N1154" t="str">
        <f>INDEX(Neighborhoods!$A:$C, MATCH(Places!$K1154,Neighborhoods!$A:$A,0), MATCH(Places!N$1,Neighborhoods!$A$1:$C$1,0))</f>
        <v>Manhattan</v>
      </c>
      <c r="O1154" t="str">
        <f>INDEX(Neighborhoods!$A:$C, MATCH(Places!$K1154,Neighborhoods!$A:$A,0), MATCH(Places!O$1,Neighborhoods!$A$1:$C$1,0))</f>
        <v>Upper West Side</v>
      </c>
      <c r="P1154" t="s">
        <v>1</v>
      </c>
      <c r="Q1154" t="str">
        <f t="shared" si="68"/>
        <v>Yes</v>
      </c>
      <c r="R1154">
        <v>2</v>
      </c>
      <c r="S1154" t="str">
        <f t="shared" si="69"/>
        <v>Small</v>
      </c>
      <c r="T1154" s="50">
        <v>130</v>
      </c>
      <c r="U1154" s="70">
        <f t="shared" si="70"/>
        <v>0.03</v>
      </c>
      <c r="V1154" s="52">
        <v>4.33</v>
      </c>
      <c r="W1154" s="52" t="str" cm="1">
        <f t="array" ref="W1154">_xlfn.SWITCH(ROUND(V1154,0),5,"Excellent",4,"Good",3,"Ok","Bad")</f>
        <v>Good</v>
      </c>
      <c r="X1154">
        <v>15</v>
      </c>
      <c r="Y1154" t="str">
        <f t="shared" si="71"/>
        <v>No</v>
      </c>
      <c r="Z1154" s="68">
        <v>42129</v>
      </c>
      <c r="AA1154" s="68">
        <v>42982</v>
      </c>
      <c r="AB1154">
        <v>348</v>
      </c>
      <c r="AC1154" t="s">
        <v>15615</v>
      </c>
    </row>
    <row r="1155" spans="1:29" x14ac:dyDescent="0.3">
      <c r="A1155" t="s">
        <v>862</v>
      </c>
      <c r="B1155">
        <v>2089</v>
      </c>
      <c r="C1155" t="str">
        <f>VLOOKUP($B1155,Hosts!$A:$M,10,0)</f>
        <v>Within an hour</v>
      </c>
      <c r="D1155" s="70">
        <f>VLOOKUP($B1155,Hosts!$A:$M,11,0)</f>
        <v>1</v>
      </c>
      <c r="E1155" s="70">
        <f>VLOOKUP($B1155,Hosts!$A:$M,12,0)</f>
        <v>0.5</v>
      </c>
      <c r="F1155" t="str">
        <f>VLOOKUP($B1155,Hosts!$A:$M,13,0)</f>
        <v>No</v>
      </c>
      <c r="G1155" t="str">
        <f>INDEX(Hosts!$A:$M, MATCH(Places!$B1155,Hosts!$A:$A,0), MATCH(Places!G$1,Hosts!$A$1:$M$1,0))</f>
        <v>Within an hour</v>
      </c>
      <c r="H1155" s="70">
        <f>INDEX(Hosts!$A:$M, MATCH(Places!$B1155,Hosts!$A:$A,0), MATCH(Places!H$1,Hosts!$A$1:$M$1,0))</f>
        <v>1</v>
      </c>
      <c r="I1155" s="70">
        <f>INDEX(Hosts!$A:$M, MATCH(Places!$B1155,Hosts!$A:$A,0), MATCH(Places!I$1,Hosts!$A$1:$M$1,0))</f>
        <v>0.5</v>
      </c>
      <c r="J1155" t="str">
        <f>INDEX(Hosts!$A:$M, MATCH(Places!$B1155,Hosts!$A:$A,0), MATCH(Places!J$1,Hosts!$A$1:$M$1,0))</f>
        <v>No</v>
      </c>
      <c r="K1155">
        <v>7</v>
      </c>
      <c r="L1155" t="str">
        <f>VLOOKUP($K1155,Neighborhoods!$A:$C,2,0)</f>
        <v>Brooklyn</v>
      </c>
      <c r="M1155" t="str">
        <f>VLOOKUP($K1155,Neighborhoods!$A:$C,3,0)</f>
        <v>Bedford-Stuyvesant</v>
      </c>
      <c r="N1155" t="str">
        <f>INDEX(Neighborhoods!$A:$C, MATCH(Places!$K1155,Neighborhoods!$A:$A,0), MATCH(Places!N$1,Neighborhoods!$A$1:$C$1,0))</f>
        <v>Brooklyn</v>
      </c>
      <c r="O1155" t="str">
        <f>INDEX(Neighborhoods!$A:$C, MATCH(Places!$K1155,Neighborhoods!$A:$A,0), MATCH(Places!O$1,Neighborhoods!$A$1:$C$1,0))</f>
        <v>Bedford-Stuyvesant</v>
      </c>
      <c r="P1155" t="s">
        <v>11822</v>
      </c>
      <c r="Q1155" t="str">
        <f t="shared" ref="Q1155:Q1218" si="72">IF(OR(P1155="Private room",P1155="Shared room"),"Yes","No")</f>
        <v>No</v>
      </c>
      <c r="R1155">
        <v>6</v>
      </c>
      <c r="S1155" t="str">
        <f t="shared" ref="S1155:S1218" si="73">IF(R1155&lt;=2,"Small",IF(R1155&lt;=5,"Medium","Large"))</f>
        <v>Large</v>
      </c>
      <c r="T1155" s="50">
        <v>150</v>
      </c>
      <c r="U1155" s="70">
        <f t="shared" ref="U1155:U1218" si="74">VLOOKUP($T1155,$AF$1:$AG$5,2)</f>
        <v>0.03</v>
      </c>
      <c r="V1155" s="52">
        <v>4.82</v>
      </c>
      <c r="W1155" s="52" t="str" cm="1">
        <f t="array" ref="W1155">_xlfn.SWITCH(ROUND(V1155,0),5,"Excellent",4,"Good",3,"Ok","Bad")</f>
        <v>Excellent</v>
      </c>
      <c r="X1155">
        <v>119</v>
      </c>
      <c r="Y1155" t="str">
        <f t="shared" ref="Y1155:Y1218" si="75">IF(AND(V1155&gt;4.8,X1155&gt;100),"Yes","No")</f>
        <v>Yes</v>
      </c>
      <c r="Z1155" s="68">
        <v>42098</v>
      </c>
      <c r="AA1155" s="68">
        <v>43828</v>
      </c>
      <c r="AB1155">
        <v>365</v>
      </c>
      <c r="AC1155" t="s">
        <v>15615</v>
      </c>
    </row>
    <row r="1156" spans="1:29" x14ac:dyDescent="0.3">
      <c r="A1156" t="s">
        <v>863</v>
      </c>
      <c r="B1156">
        <v>465</v>
      </c>
      <c r="C1156" t="str">
        <f>VLOOKUP($B1156,Hosts!$A:$M,10,0)</f>
        <v>Within a few hours</v>
      </c>
      <c r="D1156" s="70">
        <f>VLOOKUP($B1156,Hosts!$A:$M,11,0)</f>
        <v>0.85</v>
      </c>
      <c r="E1156" s="70">
        <f>VLOOKUP($B1156,Hosts!$A:$M,12,0)</f>
        <v>0.38</v>
      </c>
      <c r="F1156" t="str">
        <f>VLOOKUP($B1156,Hosts!$A:$M,13,0)</f>
        <v>No</v>
      </c>
      <c r="G1156" t="str">
        <f>INDEX(Hosts!$A:$M, MATCH(Places!$B1156,Hosts!$A:$A,0), MATCH(Places!G$1,Hosts!$A$1:$M$1,0))</f>
        <v>Within a few hours</v>
      </c>
      <c r="H1156" s="70">
        <f>INDEX(Hosts!$A:$M, MATCH(Places!$B1156,Hosts!$A:$A,0), MATCH(Places!H$1,Hosts!$A$1:$M$1,0))</f>
        <v>0.85</v>
      </c>
      <c r="I1156" s="70">
        <f>INDEX(Hosts!$A:$M, MATCH(Places!$B1156,Hosts!$A:$A,0), MATCH(Places!I$1,Hosts!$A$1:$M$1,0))</f>
        <v>0.38</v>
      </c>
      <c r="J1156" t="str">
        <f>INDEX(Hosts!$A:$M, MATCH(Places!$B1156,Hosts!$A:$A,0), MATCH(Places!J$1,Hosts!$A$1:$M$1,0))</f>
        <v>No</v>
      </c>
      <c r="K1156">
        <v>17</v>
      </c>
      <c r="L1156" t="str">
        <f>VLOOKUP($K1156,Neighborhoods!$A:$C,2,0)</f>
        <v>Manhattan</v>
      </c>
      <c r="M1156" t="str">
        <f>VLOOKUP($K1156,Neighborhoods!$A:$C,3,0)</f>
        <v>Hell's Kitchen</v>
      </c>
      <c r="N1156" t="str">
        <f>INDEX(Neighborhoods!$A:$C, MATCH(Places!$K1156,Neighborhoods!$A:$A,0), MATCH(Places!N$1,Neighborhoods!$A$1:$C$1,0))</f>
        <v>Manhattan</v>
      </c>
      <c r="O1156" t="str">
        <f>INDEX(Neighborhoods!$A:$C, MATCH(Places!$K1156,Neighborhoods!$A:$A,0), MATCH(Places!O$1,Neighborhoods!$A$1:$C$1,0))</f>
        <v>Hell's Kitchen</v>
      </c>
      <c r="P1156" t="s">
        <v>11822</v>
      </c>
      <c r="Q1156" t="str">
        <f t="shared" si="72"/>
        <v>No</v>
      </c>
      <c r="R1156">
        <v>3</v>
      </c>
      <c r="S1156" t="str">
        <f t="shared" si="73"/>
        <v>Medium</v>
      </c>
      <c r="T1156" s="50">
        <v>97</v>
      </c>
      <c r="U1156" s="70">
        <f t="shared" si="74"/>
        <v>0.03</v>
      </c>
      <c r="V1156" s="52">
        <v>4.75</v>
      </c>
      <c r="W1156" s="52" t="str" cm="1">
        <f t="array" ref="W1156">_xlfn.SWITCH(ROUND(V1156,0),5,"Excellent",4,"Good",3,"Ok","Bad")</f>
        <v>Excellent</v>
      </c>
      <c r="X1156">
        <v>8</v>
      </c>
      <c r="Y1156" t="str">
        <f t="shared" si="75"/>
        <v>No</v>
      </c>
      <c r="Z1156" s="68">
        <v>42464</v>
      </c>
      <c r="AA1156" s="68">
        <v>43769</v>
      </c>
      <c r="AB1156">
        <v>350</v>
      </c>
      <c r="AC1156" t="s">
        <v>15615</v>
      </c>
    </row>
    <row r="1157" spans="1:29" x14ac:dyDescent="0.3">
      <c r="A1157" t="s">
        <v>14593</v>
      </c>
      <c r="B1157">
        <v>2120</v>
      </c>
      <c r="C1157" t="str">
        <f>VLOOKUP($B1157,Hosts!$A:$M,10,0)</f>
        <v>Within a day</v>
      </c>
      <c r="D1157" s="70">
        <f>VLOOKUP($B1157,Hosts!$A:$M,11,0)</f>
        <v>1</v>
      </c>
      <c r="E1157" s="70">
        <f>VLOOKUP($B1157,Hosts!$A:$M,12,0)</f>
        <v>1</v>
      </c>
      <c r="F1157" t="str">
        <f>VLOOKUP($B1157,Hosts!$A:$M,13,0)</f>
        <v>No</v>
      </c>
      <c r="G1157" t="str">
        <f>INDEX(Hosts!$A:$M, MATCH(Places!$B1157,Hosts!$A:$A,0), MATCH(Places!G$1,Hosts!$A$1:$M$1,0))</f>
        <v>Within a day</v>
      </c>
      <c r="H1157" s="70">
        <f>INDEX(Hosts!$A:$M, MATCH(Places!$B1157,Hosts!$A:$A,0), MATCH(Places!H$1,Hosts!$A$1:$M$1,0))</f>
        <v>1</v>
      </c>
      <c r="I1157" s="70">
        <f>INDEX(Hosts!$A:$M, MATCH(Places!$B1157,Hosts!$A:$A,0), MATCH(Places!I$1,Hosts!$A$1:$M$1,0))</f>
        <v>1</v>
      </c>
      <c r="J1157" t="str">
        <f>INDEX(Hosts!$A:$M, MATCH(Places!$B1157,Hosts!$A:$A,0), MATCH(Places!J$1,Hosts!$A$1:$M$1,0))</f>
        <v>No</v>
      </c>
      <c r="K1157">
        <v>16</v>
      </c>
      <c r="L1157" t="str">
        <f>VLOOKUP($K1157,Neighborhoods!$A:$C,2,0)</f>
        <v>Manhattan</v>
      </c>
      <c r="M1157" t="str">
        <f>VLOOKUP($K1157,Neighborhoods!$A:$C,3,0)</f>
        <v>Harlem</v>
      </c>
      <c r="N1157" t="str">
        <f>INDEX(Neighborhoods!$A:$C, MATCH(Places!$K1157,Neighborhoods!$A:$A,0), MATCH(Places!N$1,Neighborhoods!$A$1:$C$1,0))</f>
        <v>Manhattan</v>
      </c>
      <c r="O1157" t="str">
        <f>INDEX(Neighborhoods!$A:$C, MATCH(Places!$K1157,Neighborhoods!$A:$A,0), MATCH(Places!O$1,Neighborhoods!$A$1:$C$1,0))</f>
        <v>Harlem</v>
      </c>
      <c r="P1157" t="s">
        <v>1</v>
      </c>
      <c r="Q1157" t="str">
        <f t="shared" si="72"/>
        <v>Yes</v>
      </c>
      <c r="R1157">
        <v>1</v>
      </c>
      <c r="S1157" t="str">
        <f t="shared" si="73"/>
        <v>Small</v>
      </c>
      <c r="T1157" s="50">
        <v>40</v>
      </c>
      <c r="U1157" s="70">
        <f t="shared" si="74"/>
        <v>0.03</v>
      </c>
      <c r="V1157" s="52">
        <v>4.5</v>
      </c>
      <c r="W1157" s="52" t="str" cm="1">
        <f t="array" ref="W1157">_xlfn.SWITCH(ROUND(V1157,0),5,"Excellent",4,"Good",3,"Ok","Bad")</f>
        <v>Excellent</v>
      </c>
      <c r="X1157">
        <v>105</v>
      </c>
      <c r="Y1157" t="str">
        <f t="shared" si="75"/>
        <v>No</v>
      </c>
      <c r="Z1157" s="68">
        <v>42134</v>
      </c>
      <c r="AA1157" s="68">
        <v>43217</v>
      </c>
      <c r="AB1157">
        <v>1</v>
      </c>
      <c r="AC1157" t="s">
        <v>15616</v>
      </c>
    </row>
    <row r="1158" spans="1:29" x14ac:dyDescent="0.3">
      <c r="A1158" t="s">
        <v>864</v>
      </c>
      <c r="B1158">
        <v>560</v>
      </c>
      <c r="C1158" t="str">
        <f>VLOOKUP($B1158,Hosts!$A:$M,10,0)</f>
        <v>Within a day</v>
      </c>
      <c r="D1158" s="70">
        <f>VLOOKUP($B1158,Hosts!$A:$M,11,0)</f>
        <v>1</v>
      </c>
      <c r="E1158" s="70">
        <f>VLOOKUP($B1158,Hosts!$A:$M,12,0)</f>
        <v>0.12</v>
      </c>
      <c r="F1158" t="str">
        <f>VLOOKUP($B1158,Hosts!$A:$M,13,0)</f>
        <v>No</v>
      </c>
      <c r="G1158" t="str">
        <f>INDEX(Hosts!$A:$M, MATCH(Places!$B1158,Hosts!$A:$A,0), MATCH(Places!G$1,Hosts!$A$1:$M$1,0))</f>
        <v>Within a day</v>
      </c>
      <c r="H1158" s="70">
        <f>INDEX(Hosts!$A:$M, MATCH(Places!$B1158,Hosts!$A:$A,0), MATCH(Places!H$1,Hosts!$A$1:$M$1,0))</f>
        <v>1</v>
      </c>
      <c r="I1158" s="70">
        <f>INDEX(Hosts!$A:$M, MATCH(Places!$B1158,Hosts!$A:$A,0), MATCH(Places!I$1,Hosts!$A$1:$M$1,0))</f>
        <v>0.12</v>
      </c>
      <c r="J1158" t="str">
        <f>INDEX(Hosts!$A:$M, MATCH(Places!$B1158,Hosts!$A:$A,0), MATCH(Places!J$1,Hosts!$A$1:$M$1,0))</f>
        <v>No</v>
      </c>
      <c r="K1158">
        <v>8</v>
      </c>
      <c r="L1158" t="str">
        <f>VLOOKUP($K1158,Neighborhoods!$A:$C,2,0)</f>
        <v>Brooklyn</v>
      </c>
      <c r="M1158" t="str">
        <f>VLOOKUP($K1158,Neighborhoods!$A:$C,3,0)</f>
        <v>Bushwick</v>
      </c>
      <c r="N1158" t="str">
        <f>INDEX(Neighborhoods!$A:$C, MATCH(Places!$K1158,Neighborhoods!$A:$A,0), MATCH(Places!N$1,Neighborhoods!$A$1:$C$1,0))</f>
        <v>Brooklyn</v>
      </c>
      <c r="O1158" t="str">
        <f>INDEX(Neighborhoods!$A:$C, MATCH(Places!$K1158,Neighborhoods!$A:$A,0), MATCH(Places!O$1,Neighborhoods!$A$1:$C$1,0))</f>
        <v>Bushwick</v>
      </c>
      <c r="P1158" t="s">
        <v>1</v>
      </c>
      <c r="Q1158" t="str">
        <f t="shared" si="72"/>
        <v>Yes</v>
      </c>
      <c r="R1158">
        <v>4</v>
      </c>
      <c r="S1158" t="str">
        <f t="shared" si="73"/>
        <v>Medium</v>
      </c>
      <c r="T1158" s="50">
        <v>109</v>
      </c>
      <c r="U1158" s="70">
        <f t="shared" si="74"/>
        <v>0.03</v>
      </c>
      <c r="V1158" s="52">
        <v>5</v>
      </c>
      <c r="W1158" s="52" t="str" cm="1">
        <f t="array" ref="W1158">_xlfn.SWITCH(ROUND(V1158,0),5,"Excellent",4,"Good",3,"Ok","Bad")</f>
        <v>Excellent</v>
      </c>
      <c r="X1158">
        <v>13</v>
      </c>
      <c r="Y1158" t="str">
        <f t="shared" si="75"/>
        <v>No</v>
      </c>
      <c r="Z1158" s="68">
        <v>42055</v>
      </c>
      <c r="AA1158" s="68">
        <v>43739</v>
      </c>
      <c r="AB1158">
        <v>365</v>
      </c>
      <c r="AC1158" t="s">
        <v>15615</v>
      </c>
    </row>
    <row r="1159" spans="1:29" x14ac:dyDescent="0.3">
      <c r="A1159" t="s">
        <v>865</v>
      </c>
      <c r="B1159">
        <v>1561</v>
      </c>
      <c r="C1159" t="str">
        <f>VLOOKUP($B1159,Hosts!$A:$M,10,0)</f>
        <v>Within a few hours</v>
      </c>
      <c r="D1159" s="70">
        <f>VLOOKUP($B1159,Hosts!$A:$M,11,0)</f>
        <v>1</v>
      </c>
      <c r="E1159" s="70">
        <f>VLOOKUP($B1159,Hosts!$A:$M,12,0)</f>
        <v>0.97</v>
      </c>
      <c r="F1159" t="str">
        <f>VLOOKUP($B1159,Hosts!$A:$M,13,0)</f>
        <v>Yes</v>
      </c>
      <c r="G1159" t="str">
        <f>INDEX(Hosts!$A:$M, MATCH(Places!$B1159,Hosts!$A:$A,0), MATCH(Places!G$1,Hosts!$A$1:$M$1,0))</f>
        <v>Within a few hours</v>
      </c>
      <c r="H1159" s="70">
        <f>INDEX(Hosts!$A:$M, MATCH(Places!$B1159,Hosts!$A:$A,0), MATCH(Places!H$1,Hosts!$A$1:$M$1,0))</f>
        <v>1</v>
      </c>
      <c r="I1159" s="70">
        <f>INDEX(Hosts!$A:$M, MATCH(Places!$B1159,Hosts!$A:$A,0), MATCH(Places!I$1,Hosts!$A$1:$M$1,0))</f>
        <v>0.97</v>
      </c>
      <c r="J1159" t="str">
        <f>INDEX(Hosts!$A:$M, MATCH(Places!$B1159,Hosts!$A:$A,0), MATCH(Places!J$1,Hosts!$A$1:$M$1,0))</f>
        <v>Yes</v>
      </c>
      <c r="K1159">
        <v>14</v>
      </c>
      <c r="L1159" t="str">
        <f>VLOOKUP($K1159,Neighborhoods!$A:$C,2,0)</f>
        <v>Manhattan</v>
      </c>
      <c r="M1159" t="str">
        <f>VLOOKUP($K1159,Neighborhoods!$A:$C,3,0)</f>
        <v>East Harlem</v>
      </c>
      <c r="N1159" t="str">
        <f>INDEX(Neighborhoods!$A:$C, MATCH(Places!$K1159,Neighborhoods!$A:$A,0), MATCH(Places!N$1,Neighborhoods!$A$1:$C$1,0))</f>
        <v>Manhattan</v>
      </c>
      <c r="O1159" t="str">
        <f>INDEX(Neighborhoods!$A:$C, MATCH(Places!$K1159,Neighborhoods!$A:$A,0), MATCH(Places!O$1,Neighborhoods!$A$1:$C$1,0))</f>
        <v>East Harlem</v>
      </c>
      <c r="P1159" t="s">
        <v>1</v>
      </c>
      <c r="Q1159" t="str">
        <f t="shared" si="72"/>
        <v>Yes</v>
      </c>
      <c r="R1159">
        <v>2</v>
      </c>
      <c r="S1159" t="str">
        <f t="shared" si="73"/>
        <v>Small</v>
      </c>
      <c r="T1159" s="50">
        <v>49</v>
      </c>
      <c r="U1159" s="70">
        <f t="shared" si="74"/>
        <v>0.03</v>
      </c>
      <c r="V1159" s="52">
        <v>4.75</v>
      </c>
      <c r="W1159" s="52" t="str" cm="1">
        <f t="array" ref="W1159">_xlfn.SWITCH(ROUND(V1159,0),5,"Excellent",4,"Good",3,"Ok","Bad")</f>
        <v>Excellent</v>
      </c>
      <c r="X1159">
        <v>71</v>
      </c>
      <c r="Y1159" t="str">
        <f t="shared" si="75"/>
        <v>No</v>
      </c>
      <c r="Z1159" s="68">
        <v>42136</v>
      </c>
      <c r="AA1159" s="68">
        <v>43941</v>
      </c>
      <c r="AB1159">
        <v>90</v>
      </c>
      <c r="AC1159" t="s">
        <v>15615</v>
      </c>
    </row>
    <row r="1160" spans="1:29" x14ac:dyDescent="0.3">
      <c r="A1160" t="s">
        <v>866</v>
      </c>
      <c r="B1160">
        <v>90</v>
      </c>
      <c r="C1160" t="str">
        <f>VLOOKUP($B1160,Hosts!$A:$M,10,0)</f>
        <v>Within a few hours</v>
      </c>
      <c r="D1160" s="70">
        <f>VLOOKUP($B1160,Hosts!$A:$M,11,0)</f>
        <v>1</v>
      </c>
      <c r="E1160" s="70">
        <f>VLOOKUP($B1160,Hosts!$A:$M,12,0)</f>
        <v>1</v>
      </c>
      <c r="F1160" t="str">
        <f>VLOOKUP($B1160,Hosts!$A:$M,13,0)</f>
        <v>Yes</v>
      </c>
      <c r="G1160" t="str">
        <f>INDEX(Hosts!$A:$M, MATCH(Places!$B1160,Hosts!$A:$A,0), MATCH(Places!G$1,Hosts!$A$1:$M$1,0))</f>
        <v>Within a few hours</v>
      </c>
      <c r="H1160" s="70">
        <f>INDEX(Hosts!$A:$M, MATCH(Places!$B1160,Hosts!$A:$A,0), MATCH(Places!H$1,Hosts!$A$1:$M$1,0))</f>
        <v>1</v>
      </c>
      <c r="I1160" s="70">
        <f>INDEX(Hosts!$A:$M, MATCH(Places!$B1160,Hosts!$A:$A,0), MATCH(Places!I$1,Hosts!$A$1:$M$1,0))</f>
        <v>1</v>
      </c>
      <c r="J1160" t="str">
        <f>INDEX(Hosts!$A:$M, MATCH(Places!$B1160,Hosts!$A:$A,0), MATCH(Places!J$1,Hosts!$A$1:$M$1,0))</f>
        <v>Yes</v>
      </c>
      <c r="K1160">
        <v>11</v>
      </c>
      <c r="L1160" t="str">
        <f>VLOOKUP($K1160,Neighborhoods!$A:$C,2,0)</f>
        <v>Brooklyn</v>
      </c>
      <c r="M1160" t="str">
        <f>VLOOKUP($K1160,Neighborhoods!$A:$C,3,0)</f>
        <v>Greenpoint</v>
      </c>
      <c r="N1160" t="str">
        <f>INDEX(Neighborhoods!$A:$C, MATCH(Places!$K1160,Neighborhoods!$A:$A,0), MATCH(Places!N$1,Neighborhoods!$A$1:$C$1,0))</f>
        <v>Brooklyn</v>
      </c>
      <c r="O1160" t="str">
        <f>INDEX(Neighborhoods!$A:$C, MATCH(Places!$K1160,Neighborhoods!$A:$A,0), MATCH(Places!O$1,Neighborhoods!$A$1:$C$1,0))</f>
        <v>Greenpoint</v>
      </c>
      <c r="P1160" t="s">
        <v>1</v>
      </c>
      <c r="Q1160" t="str">
        <f t="shared" si="72"/>
        <v>Yes</v>
      </c>
      <c r="R1160">
        <v>1</v>
      </c>
      <c r="S1160" t="str">
        <f t="shared" si="73"/>
        <v>Small</v>
      </c>
      <c r="T1160" s="50">
        <v>43</v>
      </c>
      <c r="U1160" s="70">
        <f t="shared" si="74"/>
        <v>0.03</v>
      </c>
      <c r="V1160" s="52">
        <v>4.8899999999999997</v>
      </c>
      <c r="W1160" s="52" t="str" cm="1">
        <f t="array" ref="W1160">_xlfn.SWITCH(ROUND(V1160,0),5,"Excellent",4,"Good",3,"Ok","Bad")</f>
        <v>Excellent</v>
      </c>
      <c r="X1160">
        <v>80</v>
      </c>
      <c r="Y1160" t="str">
        <f t="shared" si="75"/>
        <v>No</v>
      </c>
      <c r="Z1160" s="68">
        <v>42073</v>
      </c>
      <c r="AA1160" s="68">
        <v>44049</v>
      </c>
      <c r="AB1160">
        <v>179</v>
      </c>
      <c r="AC1160" t="s">
        <v>15615</v>
      </c>
    </row>
    <row r="1161" spans="1:29" x14ac:dyDescent="0.3">
      <c r="A1161" t="s">
        <v>867</v>
      </c>
      <c r="B1161">
        <v>2126</v>
      </c>
      <c r="C1161" t="str">
        <f>VLOOKUP($B1161,Hosts!$A:$M,10,0)</f>
        <v>Within an hour</v>
      </c>
      <c r="D1161" s="70">
        <f>VLOOKUP($B1161,Hosts!$A:$M,11,0)</f>
        <v>0.96</v>
      </c>
      <c r="E1161" s="70">
        <f>VLOOKUP($B1161,Hosts!$A:$M,12,0)</f>
        <v>0.95</v>
      </c>
      <c r="F1161" t="str">
        <f>VLOOKUP($B1161,Hosts!$A:$M,13,0)</f>
        <v>No</v>
      </c>
      <c r="G1161" t="str">
        <f>INDEX(Hosts!$A:$M, MATCH(Places!$B1161,Hosts!$A:$A,0), MATCH(Places!G$1,Hosts!$A$1:$M$1,0))</f>
        <v>Within an hour</v>
      </c>
      <c r="H1161" s="70">
        <f>INDEX(Hosts!$A:$M, MATCH(Places!$B1161,Hosts!$A:$A,0), MATCH(Places!H$1,Hosts!$A$1:$M$1,0))</f>
        <v>0.96</v>
      </c>
      <c r="I1161" s="70">
        <f>INDEX(Hosts!$A:$M, MATCH(Places!$B1161,Hosts!$A:$A,0), MATCH(Places!I$1,Hosts!$A$1:$M$1,0))</f>
        <v>0.95</v>
      </c>
      <c r="J1161" t="str">
        <f>INDEX(Hosts!$A:$M, MATCH(Places!$B1161,Hosts!$A:$A,0), MATCH(Places!J$1,Hosts!$A$1:$M$1,0))</f>
        <v>No</v>
      </c>
      <c r="K1161">
        <v>22</v>
      </c>
      <c r="L1161" t="str">
        <f>VLOOKUP($K1161,Neighborhoods!$A:$C,2,0)</f>
        <v>Queens</v>
      </c>
      <c r="M1161" t="str">
        <f>VLOOKUP($K1161,Neighborhoods!$A:$C,3,0)</f>
        <v>Flushing</v>
      </c>
      <c r="N1161" t="str">
        <f>INDEX(Neighborhoods!$A:$C, MATCH(Places!$K1161,Neighborhoods!$A:$A,0), MATCH(Places!N$1,Neighborhoods!$A$1:$C$1,0))</f>
        <v>Queens</v>
      </c>
      <c r="O1161" t="str">
        <f>INDEX(Neighborhoods!$A:$C, MATCH(Places!$K1161,Neighborhoods!$A:$A,0), MATCH(Places!O$1,Neighborhoods!$A$1:$C$1,0))</f>
        <v>Flushing</v>
      </c>
      <c r="P1161" t="s">
        <v>1</v>
      </c>
      <c r="Q1161" t="str">
        <f t="shared" si="72"/>
        <v>Yes</v>
      </c>
      <c r="R1161">
        <v>2</v>
      </c>
      <c r="S1161" t="str">
        <f t="shared" si="73"/>
        <v>Small</v>
      </c>
      <c r="T1161" s="50">
        <v>58</v>
      </c>
      <c r="U1161" s="70">
        <f t="shared" si="74"/>
        <v>0.03</v>
      </c>
      <c r="V1161" s="52">
        <v>4.5599999999999996</v>
      </c>
      <c r="W1161" s="52" t="str" cm="1">
        <f t="array" ref="W1161">_xlfn.SWITCH(ROUND(V1161,0),5,"Excellent",4,"Good",3,"Ok","Bad")</f>
        <v>Excellent</v>
      </c>
      <c r="X1161">
        <v>245</v>
      </c>
      <c r="Y1161" t="str">
        <f t="shared" si="75"/>
        <v>No</v>
      </c>
      <c r="Z1161" s="68">
        <v>42081</v>
      </c>
      <c r="AA1161" s="68">
        <v>44043</v>
      </c>
      <c r="AB1161">
        <v>87</v>
      </c>
      <c r="AC1161" t="s">
        <v>15616</v>
      </c>
    </row>
    <row r="1162" spans="1:29" x14ac:dyDescent="0.3">
      <c r="A1162" t="s">
        <v>15451</v>
      </c>
      <c r="B1162">
        <v>2128</v>
      </c>
      <c r="C1162" t="str">
        <f>VLOOKUP($B1162,Hosts!$A:$M,10,0)</f>
        <v>Within a few hours</v>
      </c>
      <c r="D1162" s="70">
        <f>VLOOKUP($B1162,Hosts!$A:$M,11,0)</f>
        <v>0.83</v>
      </c>
      <c r="E1162" s="70">
        <f>VLOOKUP($B1162,Hosts!$A:$M,12,0)</f>
        <v>0.47</v>
      </c>
      <c r="F1162" t="str">
        <f>VLOOKUP($B1162,Hosts!$A:$M,13,0)</f>
        <v>Yes</v>
      </c>
      <c r="G1162" t="str">
        <f>INDEX(Hosts!$A:$M, MATCH(Places!$B1162,Hosts!$A:$A,0), MATCH(Places!G$1,Hosts!$A$1:$M$1,0))</f>
        <v>Within a few hours</v>
      </c>
      <c r="H1162" s="70">
        <f>INDEX(Hosts!$A:$M, MATCH(Places!$B1162,Hosts!$A:$A,0), MATCH(Places!H$1,Hosts!$A$1:$M$1,0))</f>
        <v>0.83</v>
      </c>
      <c r="I1162" s="70">
        <f>INDEX(Hosts!$A:$M, MATCH(Places!$B1162,Hosts!$A:$A,0), MATCH(Places!I$1,Hosts!$A$1:$M$1,0))</f>
        <v>0.47</v>
      </c>
      <c r="J1162" t="str">
        <f>INDEX(Hosts!$A:$M, MATCH(Places!$B1162,Hosts!$A:$A,0), MATCH(Places!J$1,Hosts!$A$1:$M$1,0))</f>
        <v>Yes</v>
      </c>
      <c r="K1162">
        <v>9</v>
      </c>
      <c r="L1162" t="str">
        <f>VLOOKUP($K1162,Neighborhoods!$A:$C,2,0)</f>
        <v>Brooklyn</v>
      </c>
      <c r="M1162" t="str">
        <f>VLOOKUP($K1162,Neighborhoods!$A:$C,3,0)</f>
        <v>Crown Heights</v>
      </c>
      <c r="N1162" t="str">
        <f>INDEX(Neighborhoods!$A:$C, MATCH(Places!$K1162,Neighborhoods!$A:$A,0), MATCH(Places!N$1,Neighborhoods!$A$1:$C$1,0))</f>
        <v>Brooklyn</v>
      </c>
      <c r="O1162" t="str">
        <f>INDEX(Neighborhoods!$A:$C, MATCH(Places!$K1162,Neighborhoods!$A:$A,0), MATCH(Places!O$1,Neighborhoods!$A$1:$C$1,0))</f>
        <v>Crown Heights</v>
      </c>
      <c r="P1162" t="s">
        <v>11822</v>
      </c>
      <c r="Q1162" t="str">
        <f t="shared" si="72"/>
        <v>No</v>
      </c>
      <c r="R1162">
        <v>4</v>
      </c>
      <c r="S1162" t="str">
        <f t="shared" si="73"/>
        <v>Medium</v>
      </c>
      <c r="T1162" s="50">
        <v>160</v>
      </c>
      <c r="U1162" s="70">
        <f t="shared" si="74"/>
        <v>0.03</v>
      </c>
      <c r="V1162" s="52">
        <v>4.95</v>
      </c>
      <c r="W1162" s="52" t="str" cm="1">
        <f t="array" ref="W1162">_xlfn.SWITCH(ROUND(V1162,0),5,"Excellent",4,"Good",3,"Ok","Bad")</f>
        <v>Excellent</v>
      </c>
      <c r="X1162">
        <v>20</v>
      </c>
      <c r="Y1162" t="str">
        <f t="shared" si="75"/>
        <v>No</v>
      </c>
      <c r="Z1162" s="68">
        <v>42098</v>
      </c>
      <c r="AA1162" s="68">
        <v>43904</v>
      </c>
      <c r="AB1162">
        <v>88</v>
      </c>
      <c r="AC1162" t="s">
        <v>15615</v>
      </c>
    </row>
    <row r="1163" spans="1:29" x14ac:dyDescent="0.3">
      <c r="A1163" t="s">
        <v>868</v>
      </c>
      <c r="B1163">
        <v>2130</v>
      </c>
      <c r="C1163" t="str">
        <f>VLOOKUP($B1163,Hosts!$A:$M,10,0)</f>
        <v>Within an hour</v>
      </c>
      <c r="D1163" s="70">
        <f>VLOOKUP($B1163,Hosts!$A:$M,11,0)</f>
        <v>1</v>
      </c>
      <c r="E1163" s="70">
        <f>VLOOKUP($B1163,Hosts!$A:$M,12,0)</f>
        <v>0.17</v>
      </c>
      <c r="F1163" t="str">
        <f>VLOOKUP($B1163,Hosts!$A:$M,13,0)</f>
        <v>No</v>
      </c>
      <c r="G1163" t="str">
        <f>INDEX(Hosts!$A:$M, MATCH(Places!$B1163,Hosts!$A:$A,0), MATCH(Places!G$1,Hosts!$A$1:$M$1,0))</f>
        <v>Within an hour</v>
      </c>
      <c r="H1163" s="70">
        <f>INDEX(Hosts!$A:$M, MATCH(Places!$B1163,Hosts!$A:$A,0), MATCH(Places!H$1,Hosts!$A$1:$M$1,0))</f>
        <v>1</v>
      </c>
      <c r="I1163" s="70">
        <f>INDEX(Hosts!$A:$M, MATCH(Places!$B1163,Hosts!$A:$A,0), MATCH(Places!I$1,Hosts!$A$1:$M$1,0))</f>
        <v>0.17</v>
      </c>
      <c r="J1163" t="str">
        <f>INDEX(Hosts!$A:$M, MATCH(Places!$B1163,Hosts!$A:$A,0), MATCH(Places!J$1,Hosts!$A$1:$M$1,0))</f>
        <v>No</v>
      </c>
      <c r="K1163">
        <v>10</v>
      </c>
      <c r="L1163" t="str">
        <f>VLOOKUP($K1163,Neighborhoods!$A:$C,2,0)</f>
        <v>Brooklyn</v>
      </c>
      <c r="M1163" t="str">
        <f>VLOOKUP($K1163,Neighborhoods!$A:$C,3,0)</f>
        <v>East Flatbush</v>
      </c>
      <c r="N1163" t="str">
        <f>INDEX(Neighborhoods!$A:$C, MATCH(Places!$K1163,Neighborhoods!$A:$A,0), MATCH(Places!N$1,Neighborhoods!$A$1:$C$1,0))</f>
        <v>Brooklyn</v>
      </c>
      <c r="O1163" t="str">
        <f>INDEX(Neighborhoods!$A:$C, MATCH(Places!$K1163,Neighborhoods!$A:$A,0), MATCH(Places!O$1,Neighborhoods!$A$1:$C$1,0))</f>
        <v>East Flatbush</v>
      </c>
      <c r="P1163" t="s">
        <v>1</v>
      </c>
      <c r="Q1163" t="str">
        <f t="shared" si="72"/>
        <v>Yes</v>
      </c>
      <c r="R1163">
        <v>1</v>
      </c>
      <c r="S1163" t="str">
        <f t="shared" si="73"/>
        <v>Small</v>
      </c>
      <c r="T1163" s="50">
        <v>27</v>
      </c>
      <c r="U1163" s="70">
        <f t="shared" si="74"/>
        <v>0.03</v>
      </c>
      <c r="V1163" s="52">
        <v>4.9000000000000004</v>
      </c>
      <c r="W1163" s="52" t="str" cm="1">
        <f t="array" ref="W1163">_xlfn.SWITCH(ROUND(V1163,0),5,"Excellent",4,"Good",3,"Ok","Bad")</f>
        <v>Excellent</v>
      </c>
      <c r="X1163">
        <v>10</v>
      </c>
      <c r="Y1163" t="str">
        <f t="shared" si="75"/>
        <v>No</v>
      </c>
      <c r="Z1163" s="68">
        <v>42125</v>
      </c>
      <c r="AA1163" s="68">
        <v>43814</v>
      </c>
      <c r="AB1163">
        <v>365</v>
      </c>
      <c r="AC1163" t="s">
        <v>15615</v>
      </c>
    </row>
    <row r="1164" spans="1:29" x14ac:dyDescent="0.3">
      <c r="A1164" t="s">
        <v>870</v>
      </c>
      <c r="B1164">
        <v>406</v>
      </c>
      <c r="C1164" t="str">
        <f>VLOOKUP($B1164,Hosts!$A:$M,10,0)</f>
        <v>Within an hour</v>
      </c>
      <c r="D1164" s="70">
        <f>VLOOKUP($B1164,Hosts!$A:$M,11,0)</f>
        <v>1</v>
      </c>
      <c r="E1164" s="70">
        <f>VLOOKUP($B1164,Hosts!$A:$M,12,0)</f>
        <v>0.5</v>
      </c>
      <c r="F1164" t="str">
        <f>VLOOKUP($B1164,Hosts!$A:$M,13,0)</f>
        <v>No</v>
      </c>
      <c r="G1164" t="str">
        <f>INDEX(Hosts!$A:$M, MATCH(Places!$B1164,Hosts!$A:$A,0), MATCH(Places!G$1,Hosts!$A$1:$M$1,0))</f>
        <v>Within an hour</v>
      </c>
      <c r="H1164" s="70">
        <f>INDEX(Hosts!$A:$M, MATCH(Places!$B1164,Hosts!$A:$A,0), MATCH(Places!H$1,Hosts!$A$1:$M$1,0))</f>
        <v>1</v>
      </c>
      <c r="I1164" s="70">
        <f>INDEX(Hosts!$A:$M, MATCH(Places!$B1164,Hosts!$A:$A,0), MATCH(Places!I$1,Hosts!$A$1:$M$1,0))</f>
        <v>0.5</v>
      </c>
      <c r="J1164" t="str">
        <f>INDEX(Hosts!$A:$M, MATCH(Places!$B1164,Hosts!$A:$A,0), MATCH(Places!J$1,Hosts!$A$1:$M$1,0))</f>
        <v>No</v>
      </c>
      <c r="K1164">
        <v>12</v>
      </c>
      <c r="L1164" t="str">
        <f>VLOOKUP($K1164,Neighborhoods!$A:$C,2,0)</f>
        <v>Brooklyn</v>
      </c>
      <c r="M1164" t="str">
        <f>VLOOKUP($K1164,Neighborhoods!$A:$C,3,0)</f>
        <v>Williamsburg</v>
      </c>
      <c r="N1164" t="str">
        <f>INDEX(Neighborhoods!$A:$C, MATCH(Places!$K1164,Neighborhoods!$A:$A,0), MATCH(Places!N$1,Neighborhoods!$A$1:$C$1,0))</f>
        <v>Brooklyn</v>
      </c>
      <c r="O1164" t="str">
        <f>INDEX(Neighborhoods!$A:$C, MATCH(Places!$K1164,Neighborhoods!$A:$A,0), MATCH(Places!O$1,Neighborhoods!$A$1:$C$1,0))</f>
        <v>Williamsburg</v>
      </c>
      <c r="P1164" t="s">
        <v>1</v>
      </c>
      <c r="Q1164" t="str">
        <f t="shared" si="72"/>
        <v>Yes</v>
      </c>
      <c r="R1164">
        <v>1</v>
      </c>
      <c r="S1164" t="str">
        <f t="shared" si="73"/>
        <v>Small</v>
      </c>
      <c r="T1164" s="50">
        <v>40</v>
      </c>
      <c r="U1164" s="70">
        <f t="shared" si="74"/>
        <v>0.03</v>
      </c>
      <c r="V1164" s="52">
        <v>4.67</v>
      </c>
      <c r="W1164" s="52" t="str" cm="1">
        <f t="array" ref="W1164">_xlfn.SWITCH(ROUND(V1164,0),5,"Excellent",4,"Good",3,"Ok","Bad")</f>
        <v>Excellent</v>
      </c>
      <c r="X1164">
        <v>3</v>
      </c>
      <c r="Y1164" t="str">
        <f t="shared" si="75"/>
        <v>No</v>
      </c>
      <c r="Z1164" s="68">
        <v>42107</v>
      </c>
      <c r="AA1164" s="68">
        <v>43834</v>
      </c>
      <c r="AB1164">
        <v>63</v>
      </c>
      <c r="AC1164" t="s">
        <v>15615</v>
      </c>
    </row>
    <row r="1165" spans="1:29" x14ac:dyDescent="0.3">
      <c r="A1165" t="s">
        <v>871</v>
      </c>
      <c r="B1165">
        <v>2131</v>
      </c>
      <c r="C1165" t="str">
        <f>VLOOKUP($B1165,Hosts!$A:$M,10,0)</f>
        <v>Within a day</v>
      </c>
      <c r="D1165" s="70">
        <f>VLOOKUP($B1165,Hosts!$A:$M,11,0)</f>
        <v>0.89</v>
      </c>
      <c r="E1165" s="70">
        <f>VLOOKUP($B1165,Hosts!$A:$M,12,0)</f>
        <v>0.86</v>
      </c>
      <c r="F1165" t="str">
        <f>VLOOKUP($B1165,Hosts!$A:$M,13,0)</f>
        <v>No</v>
      </c>
      <c r="G1165" t="str">
        <f>INDEX(Hosts!$A:$M, MATCH(Places!$B1165,Hosts!$A:$A,0), MATCH(Places!G$1,Hosts!$A$1:$M$1,0))</f>
        <v>Within a day</v>
      </c>
      <c r="H1165" s="70">
        <f>INDEX(Hosts!$A:$M, MATCH(Places!$B1165,Hosts!$A:$A,0), MATCH(Places!H$1,Hosts!$A$1:$M$1,0))</f>
        <v>0.89</v>
      </c>
      <c r="I1165" s="70">
        <f>INDEX(Hosts!$A:$M, MATCH(Places!$B1165,Hosts!$A:$A,0), MATCH(Places!I$1,Hosts!$A$1:$M$1,0))</f>
        <v>0.86</v>
      </c>
      <c r="J1165" t="str">
        <f>INDEX(Hosts!$A:$M, MATCH(Places!$B1165,Hosts!$A:$A,0), MATCH(Places!J$1,Hosts!$A$1:$M$1,0))</f>
        <v>No</v>
      </c>
      <c r="K1165">
        <v>16</v>
      </c>
      <c r="L1165" t="str">
        <f>VLOOKUP($K1165,Neighborhoods!$A:$C,2,0)</f>
        <v>Manhattan</v>
      </c>
      <c r="M1165" t="str">
        <f>VLOOKUP($K1165,Neighborhoods!$A:$C,3,0)</f>
        <v>Harlem</v>
      </c>
      <c r="N1165" t="str">
        <f>INDEX(Neighborhoods!$A:$C, MATCH(Places!$K1165,Neighborhoods!$A:$A,0), MATCH(Places!N$1,Neighborhoods!$A$1:$C$1,0))</f>
        <v>Manhattan</v>
      </c>
      <c r="O1165" t="str">
        <f>INDEX(Neighborhoods!$A:$C, MATCH(Places!$K1165,Neighborhoods!$A:$A,0), MATCH(Places!O$1,Neighborhoods!$A$1:$C$1,0))</f>
        <v>Harlem</v>
      </c>
      <c r="P1165" t="s">
        <v>11822</v>
      </c>
      <c r="Q1165" t="str">
        <f t="shared" si="72"/>
        <v>No</v>
      </c>
      <c r="R1165">
        <v>5</v>
      </c>
      <c r="S1165" t="str">
        <f t="shared" si="73"/>
        <v>Medium</v>
      </c>
      <c r="T1165" s="50">
        <v>257</v>
      </c>
      <c r="U1165" s="70">
        <f t="shared" si="74"/>
        <v>0.04</v>
      </c>
      <c r="V1165" s="52">
        <v>4.82</v>
      </c>
      <c r="W1165" s="52" t="str" cm="1">
        <f t="array" ref="W1165">_xlfn.SWITCH(ROUND(V1165,0),5,"Excellent",4,"Good",3,"Ok","Bad")</f>
        <v>Excellent</v>
      </c>
      <c r="X1165">
        <v>123</v>
      </c>
      <c r="Y1165" t="str">
        <f t="shared" si="75"/>
        <v>Yes</v>
      </c>
      <c r="Z1165" s="68">
        <v>42145</v>
      </c>
      <c r="AA1165" s="68">
        <v>43897</v>
      </c>
      <c r="AB1165">
        <v>17</v>
      </c>
      <c r="AC1165" t="s">
        <v>15615</v>
      </c>
    </row>
    <row r="1166" spans="1:29" x14ac:dyDescent="0.3">
      <c r="A1166" t="s">
        <v>872</v>
      </c>
      <c r="B1166">
        <v>2135</v>
      </c>
      <c r="C1166" t="str">
        <f>VLOOKUP($B1166,Hosts!$A:$M,10,0)</f>
        <v>Within an hour</v>
      </c>
      <c r="D1166" s="70">
        <f>VLOOKUP($B1166,Hosts!$A:$M,11,0)</f>
        <v>0.8</v>
      </c>
      <c r="E1166" s="70">
        <f>VLOOKUP($B1166,Hosts!$A:$M,12,0)</f>
        <v>1</v>
      </c>
      <c r="F1166" t="str">
        <f>VLOOKUP($B1166,Hosts!$A:$M,13,0)</f>
        <v>No</v>
      </c>
      <c r="G1166" t="str">
        <f>INDEX(Hosts!$A:$M, MATCH(Places!$B1166,Hosts!$A:$A,0), MATCH(Places!G$1,Hosts!$A$1:$M$1,0))</f>
        <v>Within an hour</v>
      </c>
      <c r="H1166" s="70">
        <f>INDEX(Hosts!$A:$M, MATCH(Places!$B1166,Hosts!$A:$A,0), MATCH(Places!H$1,Hosts!$A$1:$M$1,0))</f>
        <v>0.8</v>
      </c>
      <c r="I1166" s="70">
        <f>INDEX(Hosts!$A:$M, MATCH(Places!$B1166,Hosts!$A:$A,0), MATCH(Places!I$1,Hosts!$A$1:$M$1,0))</f>
        <v>1</v>
      </c>
      <c r="J1166" t="str">
        <f>INDEX(Hosts!$A:$M, MATCH(Places!$B1166,Hosts!$A:$A,0), MATCH(Places!J$1,Hosts!$A$1:$M$1,0))</f>
        <v>No</v>
      </c>
      <c r="K1166">
        <v>25</v>
      </c>
      <c r="L1166" t="str">
        <f>VLOOKUP($K1166,Neighborhoods!$A:$C,2,0)</f>
        <v>Queens</v>
      </c>
      <c r="M1166" t="str">
        <f>VLOOKUP($K1166,Neighborhoods!$A:$C,3,0)</f>
        <v>Ridgewood</v>
      </c>
      <c r="N1166" t="str">
        <f>INDEX(Neighborhoods!$A:$C, MATCH(Places!$K1166,Neighborhoods!$A:$A,0), MATCH(Places!N$1,Neighborhoods!$A$1:$C$1,0))</f>
        <v>Queens</v>
      </c>
      <c r="O1166" t="str">
        <f>INDEX(Neighborhoods!$A:$C, MATCH(Places!$K1166,Neighborhoods!$A:$A,0), MATCH(Places!O$1,Neighborhoods!$A$1:$C$1,0))</f>
        <v>Ridgewood</v>
      </c>
      <c r="P1166" t="s">
        <v>1</v>
      </c>
      <c r="Q1166" t="str">
        <f t="shared" si="72"/>
        <v>Yes</v>
      </c>
      <c r="R1166">
        <v>2</v>
      </c>
      <c r="S1166" t="str">
        <f t="shared" si="73"/>
        <v>Small</v>
      </c>
      <c r="T1166" s="50">
        <v>50</v>
      </c>
      <c r="U1166" s="70">
        <f t="shared" si="74"/>
        <v>0.03</v>
      </c>
      <c r="V1166" s="52">
        <v>4.66</v>
      </c>
      <c r="W1166" s="52" t="str" cm="1">
        <f t="array" ref="W1166">_xlfn.SWITCH(ROUND(V1166,0),5,"Excellent",4,"Good",3,"Ok","Bad")</f>
        <v>Excellent</v>
      </c>
      <c r="X1166">
        <v>155</v>
      </c>
      <c r="Y1166" t="str">
        <f t="shared" si="75"/>
        <v>No</v>
      </c>
      <c r="Z1166" s="68">
        <v>42099</v>
      </c>
      <c r="AA1166" s="68">
        <v>43907</v>
      </c>
      <c r="AB1166">
        <v>342</v>
      </c>
      <c r="AC1166" t="s">
        <v>15616</v>
      </c>
    </row>
    <row r="1167" spans="1:29" x14ac:dyDescent="0.3">
      <c r="A1167" t="s">
        <v>873</v>
      </c>
      <c r="B1167">
        <v>2134</v>
      </c>
      <c r="C1167" t="str">
        <f>VLOOKUP($B1167,Hosts!$A:$M,10,0)</f>
        <v>Within a few hours</v>
      </c>
      <c r="D1167" s="70">
        <f>VLOOKUP($B1167,Hosts!$A:$M,11,0)</f>
        <v>1</v>
      </c>
      <c r="E1167" s="70">
        <f>VLOOKUP($B1167,Hosts!$A:$M,12,0)</f>
        <v>1</v>
      </c>
      <c r="F1167" t="str">
        <f>VLOOKUP($B1167,Hosts!$A:$M,13,0)</f>
        <v>No</v>
      </c>
      <c r="G1167" t="str">
        <f>INDEX(Hosts!$A:$M, MATCH(Places!$B1167,Hosts!$A:$A,0), MATCH(Places!G$1,Hosts!$A$1:$M$1,0))</f>
        <v>Within a few hours</v>
      </c>
      <c r="H1167" s="70">
        <f>INDEX(Hosts!$A:$M, MATCH(Places!$B1167,Hosts!$A:$A,0), MATCH(Places!H$1,Hosts!$A$1:$M$1,0))</f>
        <v>1</v>
      </c>
      <c r="I1167" s="70">
        <f>INDEX(Hosts!$A:$M, MATCH(Places!$B1167,Hosts!$A:$A,0), MATCH(Places!I$1,Hosts!$A$1:$M$1,0))</f>
        <v>1</v>
      </c>
      <c r="J1167" t="str">
        <f>INDEX(Hosts!$A:$M, MATCH(Places!$B1167,Hosts!$A:$A,0), MATCH(Places!J$1,Hosts!$A$1:$M$1,0))</f>
        <v>No</v>
      </c>
      <c r="K1167">
        <v>17</v>
      </c>
      <c r="L1167" t="str">
        <f>VLOOKUP($K1167,Neighborhoods!$A:$C,2,0)</f>
        <v>Manhattan</v>
      </c>
      <c r="M1167" t="str">
        <f>VLOOKUP($K1167,Neighborhoods!$A:$C,3,0)</f>
        <v>Hell's Kitchen</v>
      </c>
      <c r="N1167" t="str">
        <f>INDEX(Neighborhoods!$A:$C, MATCH(Places!$K1167,Neighborhoods!$A:$A,0), MATCH(Places!N$1,Neighborhoods!$A$1:$C$1,0))</f>
        <v>Manhattan</v>
      </c>
      <c r="O1167" t="str">
        <f>INDEX(Neighborhoods!$A:$C, MATCH(Places!$K1167,Neighborhoods!$A:$A,0), MATCH(Places!O$1,Neighborhoods!$A$1:$C$1,0))</f>
        <v>Hell's Kitchen</v>
      </c>
      <c r="P1167" t="s">
        <v>1</v>
      </c>
      <c r="Q1167" t="str">
        <f t="shared" si="72"/>
        <v>Yes</v>
      </c>
      <c r="R1167">
        <v>1</v>
      </c>
      <c r="S1167" t="str">
        <f t="shared" si="73"/>
        <v>Small</v>
      </c>
      <c r="T1167" s="50">
        <v>199</v>
      </c>
      <c r="U1167" s="70">
        <f t="shared" si="74"/>
        <v>0.03</v>
      </c>
      <c r="V1167" s="52">
        <v>4.8600000000000003</v>
      </c>
      <c r="W1167" s="52" t="str" cm="1">
        <f t="array" ref="W1167">_xlfn.SWITCH(ROUND(V1167,0),5,"Excellent",4,"Good",3,"Ok","Bad")</f>
        <v>Excellent</v>
      </c>
      <c r="X1167">
        <v>7</v>
      </c>
      <c r="Y1167" t="str">
        <f t="shared" si="75"/>
        <v>No</v>
      </c>
      <c r="Z1167" s="68">
        <v>42156</v>
      </c>
      <c r="AA1167" s="68">
        <v>43167</v>
      </c>
      <c r="AB1167">
        <v>89</v>
      </c>
      <c r="AC1167" t="s">
        <v>15615</v>
      </c>
    </row>
    <row r="1168" spans="1:29" x14ac:dyDescent="0.3">
      <c r="A1168" t="s">
        <v>874</v>
      </c>
      <c r="B1168">
        <v>2136</v>
      </c>
      <c r="C1168" t="str">
        <f>VLOOKUP($B1168,Hosts!$A:$M,10,0)</f>
        <v>Within a few hours</v>
      </c>
      <c r="D1168" s="70">
        <f>VLOOKUP($B1168,Hosts!$A:$M,11,0)</f>
        <v>1</v>
      </c>
      <c r="E1168" s="70">
        <f>VLOOKUP($B1168,Hosts!$A:$M,12,0)</f>
        <v>0.74</v>
      </c>
      <c r="F1168" t="str">
        <f>VLOOKUP($B1168,Hosts!$A:$M,13,0)</f>
        <v>No</v>
      </c>
      <c r="G1168" t="str">
        <f>INDEX(Hosts!$A:$M, MATCH(Places!$B1168,Hosts!$A:$A,0), MATCH(Places!G$1,Hosts!$A$1:$M$1,0))</f>
        <v>Within a few hours</v>
      </c>
      <c r="H1168" s="70">
        <f>INDEX(Hosts!$A:$M, MATCH(Places!$B1168,Hosts!$A:$A,0), MATCH(Places!H$1,Hosts!$A$1:$M$1,0))</f>
        <v>1</v>
      </c>
      <c r="I1168" s="70">
        <f>INDEX(Hosts!$A:$M, MATCH(Places!$B1168,Hosts!$A:$A,0), MATCH(Places!I$1,Hosts!$A$1:$M$1,0))</f>
        <v>0.74</v>
      </c>
      <c r="J1168" t="str">
        <f>INDEX(Hosts!$A:$M, MATCH(Places!$B1168,Hosts!$A:$A,0), MATCH(Places!J$1,Hosts!$A$1:$M$1,0))</f>
        <v>No</v>
      </c>
      <c r="K1168">
        <v>15</v>
      </c>
      <c r="L1168" t="str">
        <f>VLOOKUP($K1168,Neighborhoods!$A:$C,2,0)</f>
        <v>Manhattan</v>
      </c>
      <c r="M1168" t="str">
        <f>VLOOKUP($K1168,Neighborhoods!$A:$C,3,0)</f>
        <v>East Village</v>
      </c>
      <c r="N1168" t="str">
        <f>INDEX(Neighborhoods!$A:$C, MATCH(Places!$K1168,Neighborhoods!$A:$A,0), MATCH(Places!N$1,Neighborhoods!$A$1:$C$1,0))</f>
        <v>Manhattan</v>
      </c>
      <c r="O1168" t="str">
        <f>INDEX(Neighborhoods!$A:$C, MATCH(Places!$K1168,Neighborhoods!$A:$A,0), MATCH(Places!O$1,Neighborhoods!$A$1:$C$1,0))</f>
        <v>East Village</v>
      </c>
      <c r="P1168" t="s">
        <v>1</v>
      </c>
      <c r="Q1168" t="str">
        <f t="shared" si="72"/>
        <v>Yes</v>
      </c>
      <c r="R1168">
        <v>2</v>
      </c>
      <c r="S1168" t="str">
        <f t="shared" si="73"/>
        <v>Small</v>
      </c>
      <c r="T1168" s="50">
        <v>100</v>
      </c>
      <c r="U1168" s="70">
        <f t="shared" si="74"/>
        <v>0.03</v>
      </c>
      <c r="V1168" s="52">
        <v>4.9800000000000004</v>
      </c>
      <c r="W1168" s="52" t="str" cm="1">
        <f t="array" ref="W1168">_xlfn.SWITCH(ROUND(V1168,0),5,"Excellent",4,"Good",3,"Ok","Bad")</f>
        <v>Excellent</v>
      </c>
      <c r="X1168">
        <v>192</v>
      </c>
      <c r="Y1168" t="str">
        <f t="shared" si="75"/>
        <v>Yes</v>
      </c>
      <c r="Z1168" s="68">
        <v>42454</v>
      </c>
      <c r="AA1168" s="68">
        <v>43904</v>
      </c>
      <c r="AB1168">
        <v>293</v>
      </c>
      <c r="AC1168" t="s">
        <v>15615</v>
      </c>
    </row>
    <row r="1169" spans="1:29" x14ac:dyDescent="0.3">
      <c r="A1169" t="s">
        <v>875</v>
      </c>
      <c r="B1169">
        <v>1932</v>
      </c>
      <c r="C1169" t="str">
        <f>VLOOKUP($B1169,Hosts!$A:$M,10,0)</f>
        <v>A few days or more</v>
      </c>
      <c r="D1169" s="70">
        <f>VLOOKUP($B1169,Hosts!$A:$M,11,0)</f>
        <v>0</v>
      </c>
      <c r="E1169" s="70">
        <f>VLOOKUP($B1169,Hosts!$A:$M,12,0)</f>
        <v>0.43</v>
      </c>
      <c r="F1169" t="str">
        <f>VLOOKUP($B1169,Hosts!$A:$M,13,0)</f>
        <v>No</v>
      </c>
      <c r="G1169" t="str">
        <f>INDEX(Hosts!$A:$M, MATCH(Places!$B1169,Hosts!$A:$A,0), MATCH(Places!G$1,Hosts!$A$1:$M$1,0))</f>
        <v>A few days or more</v>
      </c>
      <c r="H1169" s="70">
        <f>INDEX(Hosts!$A:$M, MATCH(Places!$B1169,Hosts!$A:$A,0), MATCH(Places!H$1,Hosts!$A$1:$M$1,0))</f>
        <v>0</v>
      </c>
      <c r="I1169" s="70">
        <f>INDEX(Hosts!$A:$M, MATCH(Places!$B1169,Hosts!$A:$A,0), MATCH(Places!I$1,Hosts!$A$1:$M$1,0))</f>
        <v>0.43</v>
      </c>
      <c r="J1169" t="str">
        <f>INDEX(Hosts!$A:$M, MATCH(Places!$B1169,Hosts!$A:$A,0), MATCH(Places!J$1,Hosts!$A$1:$M$1,0))</f>
        <v>No</v>
      </c>
      <c r="K1169">
        <v>25</v>
      </c>
      <c r="L1169" t="str">
        <f>VLOOKUP($K1169,Neighborhoods!$A:$C,2,0)</f>
        <v>Queens</v>
      </c>
      <c r="M1169" t="str">
        <f>VLOOKUP($K1169,Neighborhoods!$A:$C,3,0)</f>
        <v>Ridgewood</v>
      </c>
      <c r="N1169" t="str">
        <f>INDEX(Neighborhoods!$A:$C, MATCH(Places!$K1169,Neighborhoods!$A:$A,0), MATCH(Places!N$1,Neighborhoods!$A$1:$C$1,0))</f>
        <v>Queens</v>
      </c>
      <c r="O1169" t="str">
        <f>INDEX(Neighborhoods!$A:$C, MATCH(Places!$K1169,Neighborhoods!$A:$A,0), MATCH(Places!O$1,Neighborhoods!$A$1:$C$1,0))</f>
        <v>Ridgewood</v>
      </c>
      <c r="P1169" t="s">
        <v>1</v>
      </c>
      <c r="Q1169" t="str">
        <f t="shared" si="72"/>
        <v>Yes</v>
      </c>
      <c r="R1169">
        <v>2</v>
      </c>
      <c r="S1169" t="str">
        <f t="shared" si="73"/>
        <v>Small</v>
      </c>
      <c r="T1169" s="50">
        <v>49</v>
      </c>
      <c r="U1169" s="70">
        <f t="shared" si="74"/>
        <v>0.03</v>
      </c>
      <c r="V1169" s="52">
        <v>4.82</v>
      </c>
      <c r="W1169" s="52" t="str" cm="1">
        <f t="array" ref="W1169">_xlfn.SWITCH(ROUND(V1169,0),5,"Excellent",4,"Good",3,"Ok","Bad")</f>
        <v>Excellent</v>
      </c>
      <c r="X1169">
        <v>55</v>
      </c>
      <c r="Y1169" t="str">
        <f t="shared" si="75"/>
        <v>No</v>
      </c>
      <c r="Z1169" s="68">
        <v>42113</v>
      </c>
      <c r="AA1169" s="68">
        <v>43771</v>
      </c>
      <c r="AB1169">
        <v>365</v>
      </c>
      <c r="AC1169" t="s">
        <v>15615</v>
      </c>
    </row>
    <row r="1170" spans="1:29" x14ac:dyDescent="0.3">
      <c r="A1170" t="s">
        <v>876</v>
      </c>
      <c r="B1170">
        <v>2073</v>
      </c>
      <c r="C1170" t="str">
        <f>VLOOKUP($B1170,Hosts!$A:$M,10,0)</f>
        <v>Within a few hours</v>
      </c>
      <c r="D1170" s="70">
        <f>VLOOKUP($B1170,Hosts!$A:$M,11,0)</f>
        <v>0.93</v>
      </c>
      <c r="E1170" s="70">
        <f>VLOOKUP($B1170,Hosts!$A:$M,12,0)</f>
        <v>1</v>
      </c>
      <c r="F1170" t="str">
        <f>VLOOKUP($B1170,Hosts!$A:$M,13,0)</f>
        <v>Yes</v>
      </c>
      <c r="G1170" t="str">
        <f>INDEX(Hosts!$A:$M, MATCH(Places!$B1170,Hosts!$A:$A,0), MATCH(Places!G$1,Hosts!$A$1:$M$1,0))</f>
        <v>Within a few hours</v>
      </c>
      <c r="H1170" s="70">
        <f>INDEX(Hosts!$A:$M, MATCH(Places!$B1170,Hosts!$A:$A,0), MATCH(Places!H$1,Hosts!$A$1:$M$1,0))</f>
        <v>0.93</v>
      </c>
      <c r="I1170" s="70">
        <f>INDEX(Hosts!$A:$M, MATCH(Places!$B1170,Hosts!$A:$A,0), MATCH(Places!I$1,Hosts!$A$1:$M$1,0))</f>
        <v>1</v>
      </c>
      <c r="J1170" t="str">
        <f>INDEX(Hosts!$A:$M, MATCH(Places!$B1170,Hosts!$A:$A,0), MATCH(Places!J$1,Hosts!$A$1:$M$1,0))</f>
        <v>Yes</v>
      </c>
      <c r="K1170">
        <v>19</v>
      </c>
      <c r="L1170" t="str">
        <f>VLOOKUP($K1170,Neighborhoods!$A:$C,2,0)</f>
        <v>Manhattan</v>
      </c>
      <c r="M1170" t="str">
        <f>VLOOKUP($K1170,Neighborhoods!$A:$C,3,0)</f>
        <v>Upper East Side</v>
      </c>
      <c r="N1170" t="str">
        <f>INDEX(Neighborhoods!$A:$C, MATCH(Places!$K1170,Neighborhoods!$A:$A,0), MATCH(Places!N$1,Neighborhoods!$A$1:$C$1,0))</f>
        <v>Manhattan</v>
      </c>
      <c r="O1170" t="str">
        <f>INDEX(Neighborhoods!$A:$C, MATCH(Places!$K1170,Neighborhoods!$A:$A,0), MATCH(Places!O$1,Neighborhoods!$A$1:$C$1,0))</f>
        <v>Upper East Side</v>
      </c>
      <c r="P1170" t="s">
        <v>11822</v>
      </c>
      <c r="Q1170" t="str">
        <f t="shared" si="72"/>
        <v>No</v>
      </c>
      <c r="R1170">
        <v>4</v>
      </c>
      <c r="S1170" t="str">
        <f t="shared" si="73"/>
        <v>Medium</v>
      </c>
      <c r="T1170" s="50">
        <v>190</v>
      </c>
      <c r="U1170" s="70">
        <f t="shared" si="74"/>
        <v>0.03</v>
      </c>
      <c r="V1170" s="52">
        <v>4.5</v>
      </c>
      <c r="W1170" s="52" t="str" cm="1">
        <f t="array" ref="W1170">_xlfn.SWITCH(ROUND(V1170,0),5,"Excellent",4,"Good",3,"Ok","Bad")</f>
        <v>Excellent</v>
      </c>
      <c r="X1170">
        <v>10</v>
      </c>
      <c r="Y1170" t="str">
        <f t="shared" si="75"/>
        <v>No</v>
      </c>
      <c r="Z1170" s="68">
        <v>42113</v>
      </c>
      <c r="AA1170" s="68">
        <v>43677</v>
      </c>
      <c r="AB1170">
        <v>365</v>
      </c>
      <c r="AC1170" t="s">
        <v>15616</v>
      </c>
    </row>
    <row r="1171" spans="1:29" x14ac:dyDescent="0.3">
      <c r="A1171" t="s">
        <v>877</v>
      </c>
      <c r="B1171">
        <v>2126</v>
      </c>
      <c r="C1171" t="str">
        <f>VLOOKUP($B1171,Hosts!$A:$M,10,0)</f>
        <v>Within an hour</v>
      </c>
      <c r="D1171" s="70">
        <f>VLOOKUP($B1171,Hosts!$A:$M,11,0)</f>
        <v>0.96</v>
      </c>
      <c r="E1171" s="70">
        <f>VLOOKUP($B1171,Hosts!$A:$M,12,0)</f>
        <v>0.95</v>
      </c>
      <c r="F1171" t="str">
        <f>VLOOKUP($B1171,Hosts!$A:$M,13,0)</f>
        <v>No</v>
      </c>
      <c r="G1171" t="str">
        <f>INDEX(Hosts!$A:$M, MATCH(Places!$B1171,Hosts!$A:$A,0), MATCH(Places!G$1,Hosts!$A$1:$M$1,0))</f>
        <v>Within an hour</v>
      </c>
      <c r="H1171" s="70">
        <f>INDEX(Hosts!$A:$M, MATCH(Places!$B1171,Hosts!$A:$A,0), MATCH(Places!H$1,Hosts!$A$1:$M$1,0))</f>
        <v>0.96</v>
      </c>
      <c r="I1171" s="70">
        <f>INDEX(Hosts!$A:$M, MATCH(Places!$B1171,Hosts!$A:$A,0), MATCH(Places!I$1,Hosts!$A$1:$M$1,0))</f>
        <v>0.95</v>
      </c>
      <c r="J1171" t="str">
        <f>INDEX(Hosts!$A:$M, MATCH(Places!$B1171,Hosts!$A:$A,0), MATCH(Places!J$1,Hosts!$A$1:$M$1,0))</f>
        <v>No</v>
      </c>
      <c r="K1171">
        <v>22</v>
      </c>
      <c r="L1171" t="str">
        <f>VLOOKUP($K1171,Neighborhoods!$A:$C,2,0)</f>
        <v>Queens</v>
      </c>
      <c r="M1171" t="str">
        <f>VLOOKUP($K1171,Neighborhoods!$A:$C,3,0)</f>
        <v>Flushing</v>
      </c>
      <c r="N1171" t="str">
        <f>INDEX(Neighborhoods!$A:$C, MATCH(Places!$K1171,Neighborhoods!$A:$A,0), MATCH(Places!N$1,Neighborhoods!$A$1:$C$1,0))</f>
        <v>Queens</v>
      </c>
      <c r="O1171" t="str">
        <f>INDEX(Neighborhoods!$A:$C, MATCH(Places!$K1171,Neighborhoods!$A:$A,0), MATCH(Places!O$1,Neighborhoods!$A$1:$C$1,0))</f>
        <v>Flushing</v>
      </c>
      <c r="P1171" t="s">
        <v>1</v>
      </c>
      <c r="Q1171" t="str">
        <f t="shared" si="72"/>
        <v>Yes</v>
      </c>
      <c r="R1171">
        <v>2</v>
      </c>
      <c r="S1171" t="str">
        <f t="shared" si="73"/>
        <v>Small</v>
      </c>
      <c r="T1171" s="50">
        <v>68</v>
      </c>
      <c r="U1171" s="70">
        <f t="shared" si="74"/>
        <v>0.03</v>
      </c>
      <c r="V1171" s="52">
        <v>4.66</v>
      </c>
      <c r="W1171" s="52" t="str" cm="1">
        <f t="array" ref="W1171">_xlfn.SWITCH(ROUND(V1171,0),5,"Excellent",4,"Good",3,"Ok","Bad")</f>
        <v>Excellent</v>
      </c>
      <c r="X1171">
        <v>76</v>
      </c>
      <c r="Y1171" t="str">
        <f t="shared" si="75"/>
        <v>No</v>
      </c>
      <c r="Z1171" s="68">
        <v>42098</v>
      </c>
      <c r="AA1171" s="68">
        <v>43563</v>
      </c>
      <c r="AB1171">
        <v>75</v>
      </c>
      <c r="AC1171" t="s">
        <v>15615</v>
      </c>
    </row>
    <row r="1172" spans="1:29" x14ac:dyDescent="0.3">
      <c r="A1172" t="s">
        <v>878</v>
      </c>
      <c r="B1172">
        <v>1975</v>
      </c>
      <c r="C1172" t="str">
        <f>VLOOKUP($B1172,Hosts!$A:$M,10,0)</f>
        <v>Within an hour</v>
      </c>
      <c r="D1172" s="70">
        <f>VLOOKUP($B1172,Hosts!$A:$M,11,0)</f>
        <v>1</v>
      </c>
      <c r="E1172" s="70">
        <f>VLOOKUP($B1172,Hosts!$A:$M,12,0)</f>
        <v>0.9</v>
      </c>
      <c r="F1172" t="str">
        <f>VLOOKUP($B1172,Hosts!$A:$M,13,0)</f>
        <v>Yes</v>
      </c>
      <c r="G1172" t="str">
        <f>INDEX(Hosts!$A:$M, MATCH(Places!$B1172,Hosts!$A:$A,0), MATCH(Places!G$1,Hosts!$A$1:$M$1,0))</f>
        <v>Within an hour</v>
      </c>
      <c r="H1172" s="70">
        <f>INDEX(Hosts!$A:$M, MATCH(Places!$B1172,Hosts!$A:$A,0), MATCH(Places!H$1,Hosts!$A$1:$M$1,0))</f>
        <v>1</v>
      </c>
      <c r="I1172" s="70">
        <f>INDEX(Hosts!$A:$M, MATCH(Places!$B1172,Hosts!$A:$A,0), MATCH(Places!I$1,Hosts!$A$1:$M$1,0))</f>
        <v>0.9</v>
      </c>
      <c r="J1172" t="str">
        <f>INDEX(Hosts!$A:$M, MATCH(Places!$B1172,Hosts!$A:$A,0), MATCH(Places!J$1,Hosts!$A$1:$M$1,0))</f>
        <v>Yes</v>
      </c>
      <c r="K1172">
        <v>22</v>
      </c>
      <c r="L1172" t="str">
        <f>VLOOKUP($K1172,Neighborhoods!$A:$C,2,0)</f>
        <v>Queens</v>
      </c>
      <c r="M1172" t="str">
        <f>VLOOKUP($K1172,Neighborhoods!$A:$C,3,0)</f>
        <v>Flushing</v>
      </c>
      <c r="N1172" t="str">
        <f>INDEX(Neighborhoods!$A:$C, MATCH(Places!$K1172,Neighborhoods!$A:$A,0), MATCH(Places!N$1,Neighborhoods!$A$1:$C$1,0))</f>
        <v>Queens</v>
      </c>
      <c r="O1172" t="str">
        <f>INDEX(Neighborhoods!$A:$C, MATCH(Places!$K1172,Neighborhoods!$A:$A,0), MATCH(Places!O$1,Neighborhoods!$A$1:$C$1,0))</f>
        <v>Flushing</v>
      </c>
      <c r="P1172" t="s">
        <v>11822</v>
      </c>
      <c r="Q1172" t="str">
        <f t="shared" si="72"/>
        <v>No</v>
      </c>
      <c r="R1172">
        <v>8</v>
      </c>
      <c r="S1172" t="str">
        <f t="shared" si="73"/>
        <v>Large</v>
      </c>
      <c r="T1172" s="50">
        <v>285</v>
      </c>
      <c r="U1172" s="70">
        <f t="shared" si="74"/>
        <v>0.04</v>
      </c>
      <c r="V1172" s="52">
        <v>4.66</v>
      </c>
      <c r="W1172" s="52" t="str" cm="1">
        <f t="array" ref="W1172">_xlfn.SWITCH(ROUND(V1172,0),5,"Excellent",4,"Good",3,"Ok","Bad")</f>
        <v>Excellent</v>
      </c>
      <c r="X1172">
        <v>73</v>
      </c>
      <c r="Y1172" t="str">
        <f t="shared" si="75"/>
        <v>No</v>
      </c>
      <c r="Z1172" s="68">
        <v>42076</v>
      </c>
      <c r="AA1172" s="68">
        <v>43832</v>
      </c>
      <c r="AB1172">
        <v>356</v>
      </c>
      <c r="AC1172" t="s">
        <v>15615</v>
      </c>
    </row>
    <row r="1173" spans="1:29" x14ac:dyDescent="0.3">
      <c r="A1173" t="s">
        <v>879</v>
      </c>
      <c r="B1173">
        <v>2141</v>
      </c>
      <c r="C1173" t="str">
        <f>VLOOKUP($B1173,Hosts!$A:$M,10,0)</f>
        <v>Within an hour</v>
      </c>
      <c r="D1173" s="70">
        <f>VLOOKUP($B1173,Hosts!$A:$M,11,0)</f>
        <v>0.88</v>
      </c>
      <c r="E1173" s="70">
        <f>VLOOKUP($B1173,Hosts!$A:$M,12,0)</f>
        <v>0.91</v>
      </c>
      <c r="F1173" t="str">
        <f>VLOOKUP($B1173,Hosts!$A:$M,13,0)</f>
        <v>Yes</v>
      </c>
      <c r="G1173" t="str">
        <f>INDEX(Hosts!$A:$M, MATCH(Places!$B1173,Hosts!$A:$A,0), MATCH(Places!G$1,Hosts!$A$1:$M$1,0))</f>
        <v>Within an hour</v>
      </c>
      <c r="H1173" s="70">
        <f>INDEX(Hosts!$A:$M, MATCH(Places!$B1173,Hosts!$A:$A,0), MATCH(Places!H$1,Hosts!$A$1:$M$1,0))</f>
        <v>0.88</v>
      </c>
      <c r="I1173" s="70">
        <f>INDEX(Hosts!$A:$M, MATCH(Places!$B1173,Hosts!$A:$A,0), MATCH(Places!I$1,Hosts!$A$1:$M$1,0))</f>
        <v>0.91</v>
      </c>
      <c r="J1173" t="str">
        <f>INDEX(Hosts!$A:$M, MATCH(Places!$B1173,Hosts!$A:$A,0), MATCH(Places!J$1,Hosts!$A$1:$M$1,0))</f>
        <v>Yes</v>
      </c>
      <c r="K1173">
        <v>7</v>
      </c>
      <c r="L1173" t="str">
        <f>VLOOKUP($K1173,Neighborhoods!$A:$C,2,0)</f>
        <v>Brooklyn</v>
      </c>
      <c r="M1173" t="str">
        <f>VLOOKUP($K1173,Neighborhoods!$A:$C,3,0)</f>
        <v>Bedford-Stuyvesant</v>
      </c>
      <c r="N1173" t="str">
        <f>INDEX(Neighborhoods!$A:$C, MATCH(Places!$K1173,Neighborhoods!$A:$A,0), MATCH(Places!N$1,Neighborhoods!$A$1:$C$1,0))</f>
        <v>Brooklyn</v>
      </c>
      <c r="O1173" t="str">
        <f>INDEX(Neighborhoods!$A:$C, MATCH(Places!$K1173,Neighborhoods!$A:$A,0), MATCH(Places!O$1,Neighborhoods!$A$1:$C$1,0))</f>
        <v>Bedford-Stuyvesant</v>
      </c>
      <c r="P1173" t="s">
        <v>11822</v>
      </c>
      <c r="Q1173" t="str">
        <f t="shared" si="72"/>
        <v>No</v>
      </c>
      <c r="R1173">
        <v>7</v>
      </c>
      <c r="S1173" t="str">
        <f t="shared" si="73"/>
        <v>Large</v>
      </c>
      <c r="T1173" s="50">
        <v>105</v>
      </c>
      <c r="U1173" s="70">
        <f t="shared" si="74"/>
        <v>0.03</v>
      </c>
      <c r="V1173" s="52">
        <v>4.74</v>
      </c>
      <c r="W1173" s="52" t="str" cm="1">
        <f t="array" ref="W1173">_xlfn.SWITCH(ROUND(V1173,0),5,"Excellent",4,"Good",3,"Ok","Bad")</f>
        <v>Excellent</v>
      </c>
      <c r="X1173">
        <v>126</v>
      </c>
      <c r="Y1173" t="str">
        <f t="shared" si="75"/>
        <v>No</v>
      </c>
      <c r="Z1173" s="68">
        <v>42119</v>
      </c>
      <c r="AA1173" s="68">
        <v>43906</v>
      </c>
      <c r="AB1173">
        <v>6</v>
      </c>
      <c r="AC1173" t="s">
        <v>15615</v>
      </c>
    </row>
    <row r="1174" spans="1:29" x14ac:dyDescent="0.3">
      <c r="A1174" t="s">
        <v>880</v>
      </c>
      <c r="B1174">
        <v>1811</v>
      </c>
      <c r="C1174" t="str">
        <f>VLOOKUP($B1174,Hosts!$A:$M,10,0)</f>
        <v>Within a day</v>
      </c>
      <c r="D1174" s="70">
        <f>VLOOKUP($B1174,Hosts!$A:$M,11,0)</f>
        <v>0.7</v>
      </c>
      <c r="E1174" s="70">
        <f>VLOOKUP($B1174,Hosts!$A:$M,12,0)</f>
        <v>0.89</v>
      </c>
      <c r="F1174" t="str">
        <f>VLOOKUP($B1174,Hosts!$A:$M,13,0)</f>
        <v>No</v>
      </c>
      <c r="G1174" t="str">
        <f>INDEX(Hosts!$A:$M, MATCH(Places!$B1174,Hosts!$A:$A,0), MATCH(Places!G$1,Hosts!$A$1:$M$1,0))</f>
        <v>Within a day</v>
      </c>
      <c r="H1174" s="70">
        <f>INDEX(Hosts!$A:$M, MATCH(Places!$B1174,Hosts!$A:$A,0), MATCH(Places!H$1,Hosts!$A$1:$M$1,0))</f>
        <v>0.7</v>
      </c>
      <c r="I1174" s="70">
        <f>INDEX(Hosts!$A:$M, MATCH(Places!$B1174,Hosts!$A:$A,0), MATCH(Places!I$1,Hosts!$A$1:$M$1,0))</f>
        <v>0.89</v>
      </c>
      <c r="J1174" t="str">
        <f>INDEX(Hosts!$A:$M, MATCH(Places!$B1174,Hosts!$A:$A,0), MATCH(Places!J$1,Hosts!$A$1:$M$1,0))</f>
        <v>No</v>
      </c>
      <c r="K1174">
        <v>14</v>
      </c>
      <c r="L1174" t="str">
        <f>VLOOKUP($K1174,Neighborhoods!$A:$C,2,0)</f>
        <v>Manhattan</v>
      </c>
      <c r="M1174" t="str">
        <f>VLOOKUP($K1174,Neighborhoods!$A:$C,3,0)</f>
        <v>East Harlem</v>
      </c>
      <c r="N1174" t="str">
        <f>INDEX(Neighborhoods!$A:$C, MATCH(Places!$K1174,Neighborhoods!$A:$A,0), MATCH(Places!N$1,Neighborhoods!$A$1:$C$1,0))</f>
        <v>Manhattan</v>
      </c>
      <c r="O1174" t="str">
        <f>INDEX(Neighborhoods!$A:$C, MATCH(Places!$K1174,Neighborhoods!$A:$A,0), MATCH(Places!O$1,Neighborhoods!$A$1:$C$1,0))</f>
        <v>East Harlem</v>
      </c>
      <c r="P1174" t="s">
        <v>11822</v>
      </c>
      <c r="Q1174" t="str">
        <f t="shared" si="72"/>
        <v>No</v>
      </c>
      <c r="R1174">
        <v>4</v>
      </c>
      <c r="S1174" t="str">
        <f t="shared" si="73"/>
        <v>Medium</v>
      </c>
      <c r="T1174" s="50">
        <v>95</v>
      </c>
      <c r="U1174" s="70">
        <f t="shared" si="74"/>
        <v>0.03</v>
      </c>
      <c r="V1174" s="52">
        <v>4.55</v>
      </c>
      <c r="W1174" s="52" t="str" cm="1">
        <f t="array" ref="W1174">_xlfn.SWITCH(ROUND(V1174,0),5,"Excellent",4,"Good",3,"Ok","Bad")</f>
        <v>Excellent</v>
      </c>
      <c r="X1174">
        <v>120</v>
      </c>
      <c r="Y1174" t="str">
        <f t="shared" si="75"/>
        <v>No</v>
      </c>
      <c r="Z1174" s="68">
        <v>42137</v>
      </c>
      <c r="AA1174" s="68">
        <v>43880</v>
      </c>
      <c r="AB1174">
        <v>364</v>
      </c>
      <c r="AC1174" t="s">
        <v>15616</v>
      </c>
    </row>
    <row r="1175" spans="1:29" x14ac:dyDescent="0.3">
      <c r="A1175" t="s">
        <v>882</v>
      </c>
      <c r="B1175">
        <v>596</v>
      </c>
      <c r="C1175" t="str">
        <f>VLOOKUP($B1175,Hosts!$A:$M,10,0)</f>
        <v>Within an hour</v>
      </c>
      <c r="D1175" s="70">
        <f>VLOOKUP($B1175,Hosts!$A:$M,11,0)</f>
        <v>1</v>
      </c>
      <c r="E1175" s="70">
        <f>VLOOKUP($B1175,Hosts!$A:$M,12,0)</f>
        <v>0.97</v>
      </c>
      <c r="F1175" t="str">
        <f>VLOOKUP($B1175,Hosts!$A:$M,13,0)</f>
        <v>No</v>
      </c>
      <c r="G1175" t="str">
        <f>INDEX(Hosts!$A:$M, MATCH(Places!$B1175,Hosts!$A:$A,0), MATCH(Places!G$1,Hosts!$A$1:$M$1,0))</f>
        <v>Within an hour</v>
      </c>
      <c r="H1175" s="70">
        <f>INDEX(Hosts!$A:$M, MATCH(Places!$B1175,Hosts!$A:$A,0), MATCH(Places!H$1,Hosts!$A$1:$M$1,0))</f>
        <v>1</v>
      </c>
      <c r="I1175" s="70">
        <f>INDEX(Hosts!$A:$M, MATCH(Places!$B1175,Hosts!$A:$A,0), MATCH(Places!I$1,Hosts!$A$1:$M$1,0))</f>
        <v>0.97</v>
      </c>
      <c r="J1175" t="str">
        <f>INDEX(Hosts!$A:$M, MATCH(Places!$B1175,Hosts!$A:$A,0), MATCH(Places!J$1,Hosts!$A$1:$M$1,0))</f>
        <v>No</v>
      </c>
      <c r="K1175">
        <v>17</v>
      </c>
      <c r="L1175" t="str">
        <f>VLOOKUP($K1175,Neighborhoods!$A:$C,2,0)</f>
        <v>Manhattan</v>
      </c>
      <c r="M1175" t="str">
        <f>VLOOKUP($K1175,Neighborhoods!$A:$C,3,0)</f>
        <v>Hell's Kitchen</v>
      </c>
      <c r="N1175" t="str">
        <f>INDEX(Neighborhoods!$A:$C, MATCH(Places!$K1175,Neighborhoods!$A:$A,0), MATCH(Places!N$1,Neighborhoods!$A$1:$C$1,0))</f>
        <v>Manhattan</v>
      </c>
      <c r="O1175" t="str">
        <f>INDEX(Neighborhoods!$A:$C, MATCH(Places!$K1175,Neighborhoods!$A:$A,0), MATCH(Places!O$1,Neighborhoods!$A$1:$C$1,0))</f>
        <v>Hell's Kitchen</v>
      </c>
      <c r="P1175" t="s">
        <v>11822</v>
      </c>
      <c r="Q1175" t="str">
        <f t="shared" si="72"/>
        <v>No</v>
      </c>
      <c r="R1175">
        <v>4</v>
      </c>
      <c r="S1175" t="str">
        <f t="shared" si="73"/>
        <v>Medium</v>
      </c>
      <c r="T1175" s="50">
        <v>130</v>
      </c>
      <c r="U1175" s="70">
        <f t="shared" si="74"/>
        <v>0.03</v>
      </c>
      <c r="V1175" s="52">
        <v>4.5999999999999996</v>
      </c>
      <c r="W1175" s="52" t="str" cm="1">
        <f t="array" ref="W1175">_xlfn.SWITCH(ROUND(V1175,0),5,"Excellent",4,"Good",3,"Ok","Bad")</f>
        <v>Excellent</v>
      </c>
      <c r="X1175">
        <v>15</v>
      </c>
      <c r="Y1175" t="str">
        <f t="shared" si="75"/>
        <v>No</v>
      </c>
      <c r="Z1175" s="68">
        <v>42117</v>
      </c>
      <c r="AA1175" s="68">
        <v>43382</v>
      </c>
      <c r="AB1175">
        <v>349</v>
      </c>
      <c r="AC1175" t="s">
        <v>15615</v>
      </c>
    </row>
    <row r="1176" spans="1:29" x14ac:dyDescent="0.3">
      <c r="A1176" t="s">
        <v>883</v>
      </c>
      <c r="B1176">
        <v>2096</v>
      </c>
      <c r="C1176" t="str">
        <f>VLOOKUP($B1176,Hosts!$A:$M,10,0)</f>
        <v>Within a few hours</v>
      </c>
      <c r="D1176" s="70">
        <f>VLOOKUP($B1176,Hosts!$A:$M,11,0)</f>
        <v>0.95</v>
      </c>
      <c r="E1176" s="70">
        <f>VLOOKUP($B1176,Hosts!$A:$M,12,0)</f>
        <v>0.26</v>
      </c>
      <c r="F1176" t="str">
        <f>VLOOKUP($B1176,Hosts!$A:$M,13,0)</f>
        <v>No</v>
      </c>
      <c r="G1176" t="str">
        <f>INDEX(Hosts!$A:$M, MATCH(Places!$B1176,Hosts!$A:$A,0), MATCH(Places!G$1,Hosts!$A$1:$M$1,0))</f>
        <v>Within a few hours</v>
      </c>
      <c r="H1176" s="70">
        <f>INDEX(Hosts!$A:$M, MATCH(Places!$B1176,Hosts!$A:$A,0), MATCH(Places!H$1,Hosts!$A$1:$M$1,0))</f>
        <v>0.95</v>
      </c>
      <c r="I1176" s="70">
        <f>INDEX(Hosts!$A:$M, MATCH(Places!$B1176,Hosts!$A:$A,0), MATCH(Places!I$1,Hosts!$A$1:$M$1,0))</f>
        <v>0.26</v>
      </c>
      <c r="J1176" t="str">
        <f>INDEX(Hosts!$A:$M, MATCH(Places!$B1176,Hosts!$A:$A,0), MATCH(Places!J$1,Hosts!$A$1:$M$1,0))</f>
        <v>No</v>
      </c>
      <c r="K1176">
        <v>10</v>
      </c>
      <c r="L1176" t="str">
        <f>VLOOKUP($K1176,Neighborhoods!$A:$C,2,0)</f>
        <v>Brooklyn</v>
      </c>
      <c r="M1176" t="str">
        <f>VLOOKUP($K1176,Neighborhoods!$A:$C,3,0)</f>
        <v>East Flatbush</v>
      </c>
      <c r="N1176" t="str">
        <f>INDEX(Neighborhoods!$A:$C, MATCH(Places!$K1176,Neighborhoods!$A:$A,0), MATCH(Places!N$1,Neighborhoods!$A$1:$C$1,0))</f>
        <v>Brooklyn</v>
      </c>
      <c r="O1176" t="str">
        <f>INDEX(Neighborhoods!$A:$C, MATCH(Places!$K1176,Neighborhoods!$A:$A,0), MATCH(Places!O$1,Neighborhoods!$A$1:$C$1,0))</f>
        <v>East Flatbush</v>
      </c>
      <c r="P1176" t="s">
        <v>1</v>
      </c>
      <c r="Q1176" t="str">
        <f t="shared" si="72"/>
        <v>Yes</v>
      </c>
      <c r="R1176">
        <v>2</v>
      </c>
      <c r="S1176" t="str">
        <f t="shared" si="73"/>
        <v>Small</v>
      </c>
      <c r="T1176" s="50">
        <v>48</v>
      </c>
      <c r="U1176" s="70">
        <f t="shared" si="74"/>
        <v>0.03</v>
      </c>
      <c r="V1176" s="52">
        <v>4.67</v>
      </c>
      <c r="W1176" s="52" t="str" cm="1">
        <f t="array" ref="W1176">_xlfn.SWITCH(ROUND(V1176,0),5,"Excellent",4,"Good",3,"Ok","Bad")</f>
        <v>Excellent</v>
      </c>
      <c r="X1176">
        <v>3</v>
      </c>
      <c r="Y1176" t="str">
        <f t="shared" si="75"/>
        <v>No</v>
      </c>
      <c r="Z1176" s="68">
        <v>42132</v>
      </c>
      <c r="AA1176" s="68">
        <v>43680</v>
      </c>
      <c r="AB1176">
        <v>318</v>
      </c>
      <c r="AC1176" t="s">
        <v>15615</v>
      </c>
    </row>
    <row r="1177" spans="1:29" x14ac:dyDescent="0.3">
      <c r="A1177" t="s">
        <v>884</v>
      </c>
      <c r="B1177">
        <v>1103</v>
      </c>
      <c r="C1177" t="str">
        <f>VLOOKUP($B1177,Hosts!$A:$M,10,0)</f>
        <v>Within a few hours</v>
      </c>
      <c r="D1177" s="70">
        <f>VLOOKUP($B1177,Hosts!$A:$M,11,0)</f>
        <v>1</v>
      </c>
      <c r="E1177" s="70">
        <f>VLOOKUP($B1177,Hosts!$A:$M,12,0)</f>
        <v>1</v>
      </c>
      <c r="F1177" t="str">
        <f>VLOOKUP($B1177,Hosts!$A:$M,13,0)</f>
        <v>Yes</v>
      </c>
      <c r="G1177" t="str">
        <f>INDEX(Hosts!$A:$M, MATCH(Places!$B1177,Hosts!$A:$A,0), MATCH(Places!G$1,Hosts!$A$1:$M$1,0))</f>
        <v>Within a few hours</v>
      </c>
      <c r="H1177" s="70">
        <f>INDEX(Hosts!$A:$M, MATCH(Places!$B1177,Hosts!$A:$A,0), MATCH(Places!H$1,Hosts!$A$1:$M$1,0))</f>
        <v>1</v>
      </c>
      <c r="I1177" s="70">
        <f>INDEX(Hosts!$A:$M, MATCH(Places!$B1177,Hosts!$A:$A,0), MATCH(Places!I$1,Hosts!$A$1:$M$1,0))</f>
        <v>1</v>
      </c>
      <c r="J1177" t="str">
        <f>INDEX(Hosts!$A:$M, MATCH(Places!$B1177,Hosts!$A:$A,0), MATCH(Places!J$1,Hosts!$A$1:$M$1,0))</f>
        <v>Yes</v>
      </c>
      <c r="K1177">
        <v>25</v>
      </c>
      <c r="L1177" t="str">
        <f>VLOOKUP($K1177,Neighborhoods!$A:$C,2,0)</f>
        <v>Queens</v>
      </c>
      <c r="M1177" t="str">
        <f>VLOOKUP($K1177,Neighborhoods!$A:$C,3,0)</f>
        <v>Ridgewood</v>
      </c>
      <c r="N1177" t="str">
        <f>INDEX(Neighborhoods!$A:$C, MATCH(Places!$K1177,Neighborhoods!$A:$A,0), MATCH(Places!N$1,Neighborhoods!$A$1:$C$1,0))</f>
        <v>Queens</v>
      </c>
      <c r="O1177" t="str">
        <f>INDEX(Neighborhoods!$A:$C, MATCH(Places!$K1177,Neighborhoods!$A:$A,0), MATCH(Places!O$1,Neighborhoods!$A$1:$C$1,0))</f>
        <v>Ridgewood</v>
      </c>
      <c r="P1177" t="s">
        <v>11822</v>
      </c>
      <c r="Q1177" t="str">
        <f t="shared" si="72"/>
        <v>No</v>
      </c>
      <c r="R1177">
        <v>4</v>
      </c>
      <c r="S1177" t="str">
        <f t="shared" si="73"/>
        <v>Medium</v>
      </c>
      <c r="T1177" s="50">
        <v>254</v>
      </c>
      <c r="U1177" s="70">
        <f t="shared" si="74"/>
        <v>0.04</v>
      </c>
      <c r="V1177" s="52">
        <v>4.75</v>
      </c>
      <c r="W1177" s="52" t="str" cm="1">
        <f t="array" ref="W1177">_xlfn.SWITCH(ROUND(V1177,0),5,"Excellent",4,"Good",3,"Ok","Bad")</f>
        <v>Excellent</v>
      </c>
      <c r="X1177">
        <v>97</v>
      </c>
      <c r="Y1177" t="str">
        <f t="shared" si="75"/>
        <v>No</v>
      </c>
      <c r="Z1177" s="68">
        <v>42078</v>
      </c>
      <c r="AA1177" s="68">
        <v>43646</v>
      </c>
      <c r="AB1177">
        <v>0</v>
      </c>
      <c r="AC1177" t="s">
        <v>15616</v>
      </c>
    </row>
    <row r="1178" spans="1:29" x14ac:dyDescent="0.3">
      <c r="A1178" t="s">
        <v>885</v>
      </c>
      <c r="B1178">
        <v>2150</v>
      </c>
      <c r="C1178" t="str">
        <f>VLOOKUP($B1178,Hosts!$A:$M,10,0)</f>
        <v>Within an hour</v>
      </c>
      <c r="D1178" s="70">
        <f>VLOOKUP($B1178,Hosts!$A:$M,11,0)</f>
        <v>1</v>
      </c>
      <c r="E1178" s="70">
        <f>VLOOKUP($B1178,Hosts!$A:$M,12,0)</f>
        <v>0.92</v>
      </c>
      <c r="F1178" t="str">
        <f>VLOOKUP($B1178,Hosts!$A:$M,13,0)</f>
        <v>No</v>
      </c>
      <c r="G1178" t="str">
        <f>INDEX(Hosts!$A:$M, MATCH(Places!$B1178,Hosts!$A:$A,0), MATCH(Places!G$1,Hosts!$A$1:$M$1,0))</f>
        <v>Within an hour</v>
      </c>
      <c r="H1178" s="70">
        <f>INDEX(Hosts!$A:$M, MATCH(Places!$B1178,Hosts!$A:$A,0), MATCH(Places!H$1,Hosts!$A$1:$M$1,0))</f>
        <v>1</v>
      </c>
      <c r="I1178" s="70">
        <f>INDEX(Hosts!$A:$M, MATCH(Places!$B1178,Hosts!$A:$A,0), MATCH(Places!I$1,Hosts!$A$1:$M$1,0))</f>
        <v>0.92</v>
      </c>
      <c r="J1178" t="str">
        <f>INDEX(Hosts!$A:$M, MATCH(Places!$B1178,Hosts!$A:$A,0), MATCH(Places!J$1,Hosts!$A$1:$M$1,0))</f>
        <v>No</v>
      </c>
      <c r="K1178">
        <v>9</v>
      </c>
      <c r="L1178" t="str">
        <f>VLOOKUP($K1178,Neighborhoods!$A:$C,2,0)</f>
        <v>Brooklyn</v>
      </c>
      <c r="M1178" t="str">
        <f>VLOOKUP($K1178,Neighborhoods!$A:$C,3,0)</f>
        <v>Crown Heights</v>
      </c>
      <c r="N1178" t="str">
        <f>INDEX(Neighborhoods!$A:$C, MATCH(Places!$K1178,Neighborhoods!$A:$A,0), MATCH(Places!N$1,Neighborhoods!$A$1:$C$1,0))</f>
        <v>Brooklyn</v>
      </c>
      <c r="O1178" t="str">
        <f>INDEX(Neighborhoods!$A:$C, MATCH(Places!$K1178,Neighborhoods!$A:$A,0), MATCH(Places!O$1,Neighborhoods!$A$1:$C$1,0))</f>
        <v>Crown Heights</v>
      </c>
      <c r="P1178" t="s">
        <v>11822</v>
      </c>
      <c r="Q1178" t="str">
        <f t="shared" si="72"/>
        <v>No</v>
      </c>
      <c r="R1178">
        <v>3</v>
      </c>
      <c r="S1178" t="str">
        <f t="shared" si="73"/>
        <v>Medium</v>
      </c>
      <c r="T1178" s="50">
        <v>90</v>
      </c>
      <c r="U1178" s="70">
        <f t="shared" si="74"/>
        <v>0.03</v>
      </c>
      <c r="V1178" s="52">
        <v>4.95</v>
      </c>
      <c r="W1178" s="52" t="str" cm="1">
        <f t="array" ref="W1178">_xlfn.SWITCH(ROUND(V1178,0),5,"Excellent",4,"Good",3,"Ok","Bad")</f>
        <v>Excellent</v>
      </c>
      <c r="X1178">
        <v>87</v>
      </c>
      <c r="Y1178" t="str">
        <f t="shared" si="75"/>
        <v>No</v>
      </c>
      <c r="Z1178" s="68">
        <v>42117</v>
      </c>
      <c r="AA1178" s="68">
        <v>43833</v>
      </c>
      <c r="AB1178">
        <v>350</v>
      </c>
      <c r="AC1178" t="s">
        <v>15615</v>
      </c>
    </row>
    <row r="1179" spans="1:29" x14ac:dyDescent="0.3">
      <c r="A1179" t="s">
        <v>886</v>
      </c>
      <c r="B1179">
        <v>769</v>
      </c>
      <c r="C1179" t="str">
        <f>VLOOKUP($B1179,Hosts!$A:$M,10,0)</f>
        <v>Within a few hours</v>
      </c>
      <c r="D1179" s="70">
        <f>VLOOKUP($B1179,Hosts!$A:$M,11,0)</f>
        <v>0.9</v>
      </c>
      <c r="E1179" s="70">
        <f>VLOOKUP($B1179,Hosts!$A:$M,12,0)</f>
        <v>0.95</v>
      </c>
      <c r="F1179" t="str">
        <f>VLOOKUP($B1179,Hosts!$A:$M,13,0)</f>
        <v>Yes</v>
      </c>
      <c r="G1179" t="str">
        <f>INDEX(Hosts!$A:$M, MATCH(Places!$B1179,Hosts!$A:$A,0), MATCH(Places!G$1,Hosts!$A$1:$M$1,0))</f>
        <v>Within a few hours</v>
      </c>
      <c r="H1179" s="70">
        <f>INDEX(Hosts!$A:$M, MATCH(Places!$B1179,Hosts!$A:$A,0), MATCH(Places!H$1,Hosts!$A$1:$M$1,0))</f>
        <v>0.9</v>
      </c>
      <c r="I1179" s="70">
        <f>INDEX(Hosts!$A:$M, MATCH(Places!$B1179,Hosts!$A:$A,0), MATCH(Places!I$1,Hosts!$A$1:$M$1,0))</f>
        <v>0.95</v>
      </c>
      <c r="J1179" t="str">
        <f>INDEX(Hosts!$A:$M, MATCH(Places!$B1179,Hosts!$A:$A,0), MATCH(Places!J$1,Hosts!$A$1:$M$1,0))</f>
        <v>Yes</v>
      </c>
      <c r="K1179">
        <v>14</v>
      </c>
      <c r="L1179" t="str">
        <f>VLOOKUP($K1179,Neighborhoods!$A:$C,2,0)</f>
        <v>Manhattan</v>
      </c>
      <c r="M1179" t="str">
        <f>VLOOKUP($K1179,Neighborhoods!$A:$C,3,0)</f>
        <v>East Harlem</v>
      </c>
      <c r="N1179" t="str">
        <f>INDEX(Neighborhoods!$A:$C, MATCH(Places!$K1179,Neighborhoods!$A:$A,0), MATCH(Places!N$1,Neighborhoods!$A$1:$C$1,0))</f>
        <v>Manhattan</v>
      </c>
      <c r="O1179" t="str">
        <f>INDEX(Neighborhoods!$A:$C, MATCH(Places!$K1179,Neighborhoods!$A:$A,0), MATCH(Places!O$1,Neighborhoods!$A$1:$C$1,0))</f>
        <v>East Harlem</v>
      </c>
      <c r="P1179" t="s">
        <v>1</v>
      </c>
      <c r="Q1179" t="str">
        <f t="shared" si="72"/>
        <v>Yes</v>
      </c>
      <c r="R1179">
        <v>4</v>
      </c>
      <c r="S1179" t="str">
        <f t="shared" si="73"/>
        <v>Medium</v>
      </c>
      <c r="T1179" s="50">
        <v>89</v>
      </c>
      <c r="U1179" s="70">
        <f t="shared" si="74"/>
        <v>0.03</v>
      </c>
      <c r="V1179" s="52">
        <v>4.91</v>
      </c>
      <c r="W1179" s="52" t="str" cm="1">
        <f t="array" ref="W1179">_xlfn.SWITCH(ROUND(V1179,0),5,"Excellent",4,"Good",3,"Ok","Bad")</f>
        <v>Excellent</v>
      </c>
      <c r="X1179">
        <v>162</v>
      </c>
      <c r="Y1179" t="str">
        <f t="shared" si="75"/>
        <v>Yes</v>
      </c>
      <c r="Z1179" s="68">
        <v>42163</v>
      </c>
      <c r="AA1179" s="68">
        <v>44002</v>
      </c>
      <c r="AB1179">
        <v>8</v>
      </c>
      <c r="AC1179" t="s">
        <v>15615</v>
      </c>
    </row>
    <row r="1180" spans="1:29" x14ac:dyDescent="0.3">
      <c r="A1180" t="s">
        <v>887</v>
      </c>
      <c r="B1180">
        <v>2151</v>
      </c>
      <c r="C1180" t="str">
        <f>VLOOKUP($B1180,Hosts!$A:$M,10,0)</f>
        <v>Within an hour</v>
      </c>
      <c r="D1180" s="70">
        <f>VLOOKUP($B1180,Hosts!$A:$M,11,0)</f>
        <v>1</v>
      </c>
      <c r="E1180" s="70">
        <f>VLOOKUP($B1180,Hosts!$A:$M,12,0)</f>
        <v>0.89</v>
      </c>
      <c r="F1180" t="str">
        <f>VLOOKUP($B1180,Hosts!$A:$M,13,0)</f>
        <v>No</v>
      </c>
      <c r="G1180" t="str">
        <f>INDEX(Hosts!$A:$M, MATCH(Places!$B1180,Hosts!$A:$A,0), MATCH(Places!G$1,Hosts!$A$1:$M$1,0))</f>
        <v>Within an hour</v>
      </c>
      <c r="H1180" s="70">
        <f>INDEX(Hosts!$A:$M, MATCH(Places!$B1180,Hosts!$A:$A,0), MATCH(Places!H$1,Hosts!$A$1:$M$1,0))</f>
        <v>1</v>
      </c>
      <c r="I1180" s="70">
        <f>INDEX(Hosts!$A:$M, MATCH(Places!$B1180,Hosts!$A:$A,0), MATCH(Places!I$1,Hosts!$A$1:$M$1,0))</f>
        <v>0.89</v>
      </c>
      <c r="J1180" t="str">
        <f>INDEX(Hosts!$A:$M, MATCH(Places!$B1180,Hosts!$A:$A,0), MATCH(Places!J$1,Hosts!$A$1:$M$1,0))</f>
        <v>No</v>
      </c>
      <c r="K1180">
        <v>8</v>
      </c>
      <c r="L1180" t="str">
        <f>VLOOKUP($K1180,Neighborhoods!$A:$C,2,0)</f>
        <v>Brooklyn</v>
      </c>
      <c r="M1180" t="str">
        <f>VLOOKUP($K1180,Neighborhoods!$A:$C,3,0)</f>
        <v>Bushwick</v>
      </c>
      <c r="N1180" t="str">
        <f>INDEX(Neighborhoods!$A:$C, MATCH(Places!$K1180,Neighborhoods!$A:$A,0), MATCH(Places!N$1,Neighborhoods!$A$1:$C$1,0))</f>
        <v>Brooklyn</v>
      </c>
      <c r="O1180" t="str">
        <f>INDEX(Neighborhoods!$A:$C, MATCH(Places!$K1180,Neighborhoods!$A:$A,0), MATCH(Places!O$1,Neighborhoods!$A$1:$C$1,0))</f>
        <v>Bushwick</v>
      </c>
      <c r="P1180" t="s">
        <v>11822</v>
      </c>
      <c r="Q1180" t="str">
        <f t="shared" si="72"/>
        <v>No</v>
      </c>
      <c r="R1180">
        <v>11</v>
      </c>
      <c r="S1180" t="str">
        <f t="shared" si="73"/>
        <v>Large</v>
      </c>
      <c r="T1180" s="50">
        <v>251</v>
      </c>
      <c r="U1180" s="70">
        <f t="shared" si="74"/>
        <v>0.04</v>
      </c>
      <c r="V1180" s="52">
        <v>4.8899999999999997</v>
      </c>
      <c r="W1180" s="52" t="str" cm="1">
        <f t="array" ref="W1180">_xlfn.SWITCH(ROUND(V1180,0),5,"Excellent",4,"Good",3,"Ok","Bad")</f>
        <v>Excellent</v>
      </c>
      <c r="X1180">
        <v>45</v>
      </c>
      <c r="Y1180" t="str">
        <f t="shared" si="75"/>
        <v>No</v>
      </c>
      <c r="Z1180" s="68">
        <v>42125</v>
      </c>
      <c r="AA1180" s="68">
        <v>44045</v>
      </c>
      <c r="AB1180">
        <v>85</v>
      </c>
      <c r="AC1180" t="s">
        <v>15615</v>
      </c>
    </row>
    <row r="1181" spans="1:29" x14ac:dyDescent="0.3">
      <c r="A1181" t="s">
        <v>888</v>
      </c>
      <c r="B1181">
        <v>2073</v>
      </c>
      <c r="C1181" t="str">
        <f>VLOOKUP($B1181,Hosts!$A:$M,10,0)</f>
        <v>Within a few hours</v>
      </c>
      <c r="D1181" s="70">
        <f>VLOOKUP($B1181,Hosts!$A:$M,11,0)</f>
        <v>0.93</v>
      </c>
      <c r="E1181" s="70">
        <f>VLOOKUP($B1181,Hosts!$A:$M,12,0)</f>
        <v>1</v>
      </c>
      <c r="F1181" t="str">
        <f>VLOOKUP($B1181,Hosts!$A:$M,13,0)</f>
        <v>Yes</v>
      </c>
      <c r="G1181" t="str">
        <f>INDEX(Hosts!$A:$M, MATCH(Places!$B1181,Hosts!$A:$A,0), MATCH(Places!G$1,Hosts!$A$1:$M$1,0))</f>
        <v>Within a few hours</v>
      </c>
      <c r="H1181" s="70">
        <f>INDEX(Hosts!$A:$M, MATCH(Places!$B1181,Hosts!$A:$A,0), MATCH(Places!H$1,Hosts!$A$1:$M$1,0))</f>
        <v>0.93</v>
      </c>
      <c r="I1181" s="70">
        <f>INDEX(Hosts!$A:$M, MATCH(Places!$B1181,Hosts!$A:$A,0), MATCH(Places!I$1,Hosts!$A$1:$M$1,0))</f>
        <v>1</v>
      </c>
      <c r="J1181" t="str">
        <f>INDEX(Hosts!$A:$M, MATCH(Places!$B1181,Hosts!$A:$A,0), MATCH(Places!J$1,Hosts!$A$1:$M$1,0))</f>
        <v>Yes</v>
      </c>
      <c r="K1181">
        <v>20</v>
      </c>
      <c r="L1181" t="str">
        <f>VLOOKUP($K1181,Neighborhoods!$A:$C,2,0)</f>
        <v>Manhattan</v>
      </c>
      <c r="M1181" t="str">
        <f>VLOOKUP($K1181,Neighborhoods!$A:$C,3,0)</f>
        <v>Upper West Side</v>
      </c>
      <c r="N1181" t="str">
        <f>INDEX(Neighborhoods!$A:$C, MATCH(Places!$K1181,Neighborhoods!$A:$A,0), MATCH(Places!N$1,Neighborhoods!$A$1:$C$1,0))</f>
        <v>Manhattan</v>
      </c>
      <c r="O1181" t="str">
        <f>INDEX(Neighborhoods!$A:$C, MATCH(Places!$K1181,Neighborhoods!$A:$A,0), MATCH(Places!O$1,Neighborhoods!$A$1:$C$1,0))</f>
        <v>Upper West Side</v>
      </c>
      <c r="P1181" t="s">
        <v>11822</v>
      </c>
      <c r="Q1181" t="str">
        <f t="shared" si="72"/>
        <v>No</v>
      </c>
      <c r="R1181">
        <v>3</v>
      </c>
      <c r="S1181" t="str">
        <f t="shared" si="73"/>
        <v>Medium</v>
      </c>
      <c r="T1181" s="50">
        <v>155</v>
      </c>
      <c r="U1181" s="70">
        <f t="shared" si="74"/>
        <v>0.03</v>
      </c>
      <c r="V1181" s="52">
        <v>4.83</v>
      </c>
      <c r="W1181" s="52" t="str" cm="1">
        <f t="array" ref="W1181">_xlfn.SWITCH(ROUND(V1181,0),5,"Excellent",4,"Good",3,"Ok","Bad")</f>
        <v>Excellent</v>
      </c>
      <c r="X1181">
        <v>12</v>
      </c>
      <c r="Y1181" t="str">
        <f t="shared" si="75"/>
        <v>No</v>
      </c>
      <c r="Z1181" s="68">
        <v>42154</v>
      </c>
      <c r="AA1181" s="68">
        <v>43685</v>
      </c>
      <c r="AB1181">
        <v>255</v>
      </c>
      <c r="AC1181" t="s">
        <v>15616</v>
      </c>
    </row>
    <row r="1182" spans="1:29" x14ac:dyDescent="0.3">
      <c r="A1182" t="s">
        <v>889</v>
      </c>
      <c r="B1182">
        <v>2148</v>
      </c>
      <c r="C1182" t="str">
        <f>VLOOKUP($B1182,Hosts!$A:$M,10,0)</f>
        <v>Within a day</v>
      </c>
      <c r="D1182" s="70">
        <f>VLOOKUP($B1182,Hosts!$A:$M,11,0)</f>
        <v>0.83</v>
      </c>
      <c r="E1182" s="70">
        <f>VLOOKUP($B1182,Hosts!$A:$M,12,0)</f>
        <v>0.3</v>
      </c>
      <c r="F1182" t="str">
        <f>VLOOKUP($B1182,Hosts!$A:$M,13,0)</f>
        <v>Yes</v>
      </c>
      <c r="G1182" t="str">
        <f>INDEX(Hosts!$A:$M, MATCH(Places!$B1182,Hosts!$A:$A,0), MATCH(Places!G$1,Hosts!$A$1:$M$1,0))</f>
        <v>Within a day</v>
      </c>
      <c r="H1182" s="70">
        <f>INDEX(Hosts!$A:$M, MATCH(Places!$B1182,Hosts!$A:$A,0), MATCH(Places!H$1,Hosts!$A$1:$M$1,0))</f>
        <v>0.83</v>
      </c>
      <c r="I1182" s="70">
        <f>INDEX(Hosts!$A:$M, MATCH(Places!$B1182,Hosts!$A:$A,0), MATCH(Places!I$1,Hosts!$A$1:$M$1,0))</f>
        <v>0.3</v>
      </c>
      <c r="J1182" t="str">
        <f>INDEX(Hosts!$A:$M, MATCH(Places!$B1182,Hosts!$A:$A,0), MATCH(Places!J$1,Hosts!$A$1:$M$1,0))</f>
        <v>Yes</v>
      </c>
      <c r="K1182">
        <v>20</v>
      </c>
      <c r="L1182" t="str">
        <f>VLOOKUP($K1182,Neighborhoods!$A:$C,2,0)</f>
        <v>Manhattan</v>
      </c>
      <c r="M1182" t="str">
        <f>VLOOKUP($K1182,Neighborhoods!$A:$C,3,0)</f>
        <v>Upper West Side</v>
      </c>
      <c r="N1182" t="str">
        <f>INDEX(Neighborhoods!$A:$C, MATCH(Places!$K1182,Neighborhoods!$A:$A,0), MATCH(Places!N$1,Neighborhoods!$A$1:$C$1,0))</f>
        <v>Manhattan</v>
      </c>
      <c r="O1182" t="str">
        <f>INDEX(Neighborhoods!$A:$C, MATCH(Places!$K1182,Neighborhoods!$A:$A,0), MATCH(Places!O$1,Neighborhoods!$A$1:$C$1,0))</f>
        <v>Upper West Side</v>
      </c>
      <c r="P1182" t="s">
        <v>11822</v>
      </c>
      <c r="Q1182" t="str">
        <f t="shared" si="72"/>
        <v>No</v>
      </c>
      <c r="R1182">
        <v>2</v>
      </c>
      <c r="S1182" t="str">
        <f t="shared" si="73"/>
        <v>Small</v>
      </c>
      <c r="T1182" s="50">
        <v>125</v>
      </c>
      <c r="U1182" s="70">
        <f t="shared" si="74"/>
        <v>0.03</v>
      </c>
      <c r="V1182" s="52">
        <v>5</v>
      </c>
      <c r="W1182" s="52" t="str" cm="1">
        <f t="array" ref="W1182">_xlfn.SWITCH(ROUND(V1182,0),5,"Excellent",4,"Good",3,"Ok","Bad")</f>
        <v>Excellent</v>
      </c>
      <c r="X1182">
        <v>52</v>
      </c>
      <c r="Y1182" t="str">
        <f t="shared" si="75"/>
        <v>No</v>
      </c>
      <c r="Z1182" s="68">
        <v>42104</v>
      </c>
      <c r="AA1182" s="68">
        <v>43849</v>
      </c>
      <c r="AB1182">
        <v>219</v>
      </c>
      <c r="AC1182" t="s">
        <v>15615</v>
      </c>
    </row>
    <row r="1183" spans="1:29" x14ac:dyDescent="0.3">
      <c r="A1183" t="s">
        <v>14977</v>
      </c>
      <c r="B1183">
        <v>1662</v>
      </c>
      <c r="C1183" t="str">
        <f>VLOOKUP($B1183,Hosts!$A:$M,10,0)</f>
        <v>Within an hour</v>
      </c>
      <c r="D1183" s="70">
        <f>VLOOKUP($B1183,Hosts!$A:$M,11,0)</f>
        <v>1</v>
      </c>
      <c r="E1183" s="70">
        <f>VLOOKUP($B1183,Hosts!$A:$M,12,0)</f>
        <v>0.84</v>
      </c>
      <c r="F1183" t="str">
        <f>VLOOKUP($B1183,Hosts!$A:$M,13,0)</f>
        <v>No</v>
      </c>
      <c r="G1183" t="str">
        <f>INDEX(Hosts!$A:$M, MATCH(Places!$B1183,Hosts!$A:$A,0), MATCH(Places!G$1,Hosts!$A$1:$M$1,0))</f>
        <v>Within an hour</v>
      </c>
      <c r="H1183" s="70">
        <f>INDEX(Hosts!$A:$M, MATCH(Places!$B1183,Hosts!$A:$A,0), MATCH(Places!H$1,Hosts!$A$1:$M$1,0))</f>
        <v>1</v>
      </c>
      <c r="I1183" s="70">
        <f>INDEX(Hosts!$A:$M, MATCH(Places!$B1183,Hosts!$A:$A,0), MATCH(Places!I$1,Hosts!$A$1:$M$1,0))</f>
        <v>0.84</v>
      </c>
      <c r="J1183" t="str">
        <f>INDEX(Hosts!$A:$M, MATCH(Places!$B1183,Hosts!$A:$A,0), MATCH(Places!J$1,Hosts!$A$1:$M$1,0))</f>
        <v>No</v>
      </c>
      <c r="K1183">
        <v>23</v>
      </c>
      <c r="L1183" t="str">
        <f>VLOOKUP($K1183,Neighborhoods!$A:$C,2,0)</f>
        <v>Queens</v>
      </c>
      <c r="M1183" t="str">
        <f>VLOOKUP($K1183,Neighborhoods!$A:$C,3,0)</f>
        <v>Jamaica</v>
      </c>
      <c r="N1183" t="str">
        <f>INDEX(Neighborhoods!$A:$C, MATCH(Places!$K1183,Neighborhoods!$A:$A,0), MATCH(Places!N$1,Neighborhoods!$A$1:$C$1,0))</f>
        <v>Queens</v>
      </c>
      <c r="O1183" t="str">
        <f>INDEX(Neighborhoods!$A:$C, MATCH(Places!$K1183,Neighborhoods!$A:$A,0), MATCH(Places!O$1,Neighborhoods!$A$1:$C$1,0))</f>
        <v>Jamaica</v>
      </c>
      <c r="P1183" t="s">
        <v>1</v>
      </c>
      <c r="Q1183" t="str">
        <f t="shared" si="72"/>
        <v>Yes</v>
      </c>
      <c r="R1183">
        <v>2</v>
      </c>
      <c r="S1183" t="str">
        <f t="shared" si="73"/>
        <v>Small</v>
      </c>
      <c r="T1183" s="50">
        <v>80</v>
      </c>
      <c r="U1183" s="70">
        <f t="shared" si="74"/>
        <v>0.03</v>
      </c>
      <c r="V1183" s="52">
        <v>4.62</v>
      </c>
      <c r="W1183" s="52" t="str" cm="1">
        <f t="array" ref="W1183">_xlfn.SWITCH(ROUND(V1183,0),5,"Excellent",4,"Good",3,"Ok","Bad")</f>
        <v>Excellent</v>
      </c>
      <c r="X1183">
        <v>137</v>
      </c>
      <c r="Y1183" t="str">
        <f t="shared" si="75"/>
        <v>No</v>
      </c>
      <c r="Z1183" s="68">
        <v>42091</v>
      </c>
      <c r="AA1183" s="68">
        <v>43885</v>
      </c>
      <c r="AB1183">
        <v>365</v>
      </c>
      <c r="AC1183" t="s">
        <v>15615</v>
      </c>
    </row>
    <row r="1184" spans="1:29" x14ac:dyDescent="0.3">
      <c r="A1184" t="s">
        <v>13370</v>
      </c>
      <c r="B1184">
        <v>515</v>
      </c>
      <c r="C1184" t="str">
        <f>VLOOKUP($B1184,Hosts!$A:$M,10,0)</f>
        <v>Within a day</v>
      </c>
      <c r="D1184" s="70">
        <f>VLOOKUP($B1184,Hosts!$A:$M,11,0)</f>
        <v>0.8</v>
      </c>
      <c r="E1184" s="70">
        <f>VLOOKUP($B1184,Hosts!$A:$M,12,0)</f>
        <v>0.69</v>
      </c>
      <c r="F1184" t="str">
        <f>VLOOKUP($B1184,Hosts!$A:$M,13,0)</f>
        <v>No</v>
      </c>
      <c r="G1184" t="str">
        <f>INDEX(Hosts!$A:$M, MATCH(Places!$B1184,Hosts!$A:$A,0), MATCH(Places!G$1,Hosts!$A$1:$M$1,0))</f>
        <v>Within a day</v>
      </c>
      <c r="H1184" s="70">
        <f>INDEX(Hosts!$A:$M, MATCH(Places!$B1184,Hosts!$A:$A,0), MATCH(Places!H$1,Hosts!$A$1:$M$1,0))</f>
        <v>0.8</v>
      </c>
      <c r="I1184" s="70">
        <f>INDEX(Hosts!$A:$M, MATCH(Places!$B1184,Hosts!$A:$A,0), MATCH(Places!I$1,Hosts!$A$1:$M$1,0))</f>
        <v>0.69</v>
      </c>
      <c r="J1184" t="str">
        <f>INDEX(Hosts!$A:$M, MATCH(Places!$B1184,Hosts!$A:$A,0), MATCH(Places!J$1,Hosts!$A$1:$M$1,0))</f>
        <v>No</v>
      </c>
      <c r="K1184">
        <v>12</v>
      </c>
      <c r="L1184" t="str">
        <f>VLOOKUP($K1184,Neighborhoods!$A:$C,2,0)</f>
        <v>Brooklyn</v>
      </c>
      <c r="M1184" t="str">
        <f>VLOOKUP($K1184,Neighborhoods!$A:$C,3,0)</f>
        <v>Williamsburg</v>
      </c>
      <c r="N1184" t="str">
        <f>INDEX(Neighborhoods!$A:$C, MATCH(Places!$K1184,Neighborhoods!$A:$A,0), MATCH(Places!N$1,Neighborhoods!$A$1:$C$1,0))</f>
        <v>Brooklyn</v>
      </c>
      <c r="O1184" t="str">
        <f>INDEX(Neighborhoods!$A:$C, MATCH(Places!$K1184,Neighborhoods!$A:$A,0), MATCH(Places!O$1,Neighborhoods!$A$1:$C$1,0))</f>
        <v>Williamsburg</v>
      </c>
      <c r="P1184" t="s">
        <v>11822</v>
      </c>
      <c r="Q1184" t="str">
        <f t="shared" si="72"/>
        <v>No</v>
      </c>
      <c r="R1184">
        <v>10</v>
      </c>
      <c r="S1184" t="str">
        <f t="shared" si="73"/>
        <v>Large</v>
      </c>
      <c r="T1184" s="50">
        <v>500</v>
      </c>
      <c r="U1184" s="70">
        <f t="shared" si="74"/>
        <v>0.05</v>
      </c>
      <c r="V1184" s="52">
        <v>4.82</v>
      </c>
      <c r="W1184" s="52" t="str" cm="1">
        <f t="array" ref="W1184">_xlfn.SWITCH(ROUND(V1184,0),5,"Excellent",4,"Good",3,"Ok","Bad")</f>
        <v>Excellent</v>
      </c>
      <c r="X1184">
        <v>160</v>
      </c>
      <c r="Y1184" t="str">
        <f t="shared" si="75"/>
        <v>Yes</v>
      </c>
      <c r="Z1184" s="68">
        <v>42095</v>
      </c>
      <c r="AA1184" s="68">
        <v>44035</v>
      </c>
      <c r="AB1184">
        <v>227</v>
      </c>
      <c r="AC1184" t="s">
        <v>15615</v>
      </c>
    </row>
    <row r="1185" spans="1:29" x14ac:dyDescent="0.3">
      <c r="A1185" t="s">
        <v>13768</v>
      </c>
      <c r="B1185">
        <v>1768</v>
      </c>
      <c r="C1185" t="str">
        <f>VLOOKUP($B1185,Hosts!$A:$M,10,0)</f>
        <v>Within a day</v>
      </c>
      <c r="D1185" s="70">
        <f>VLOOKUP($B1185,Hosts!$A:$M,11,0)</f>
        <v>1</v>
      </c>
      <c r="E1185" s="70">
        <f>VLOOKUP($B1185,Hosts!$A:$M,12,0)</f>
        <v>0.52</v>
      </c>
      <c r="F1185" t="str">
        <f>VLOOKUP($B1185,Hosts!$A:$M,13,0)</f>
        <v>Yes</v>
      </c>
      <c r="G1185" t="str">
        <f>INDEX(Hosts!$A:$M, MATCH(Places!$B1185,Hosts!$A:$A,0), MATCH(Places!G$1,Hosts!$A$1:$M$1,0))</f>
        <v>Within a day</v>
      </c>
      <c r="H1185" s="70">
        <f>INDEX(Hosts!$A:$M, MATCH(Places!$B1185,Hosts!$A:$A,0), MATCH(Places!H$1,Hosts!$A$1:$M$1,0))</f>
        <v>1</v>
      </c>
      <c r="I1185" s="70">
        <f>INDEX(Hosts!$A:$M, MATCH(Places!$B1185,Hosts!$A:$A,0), MATCH(Places!I$1,Hosts!$A$1:$M$1,0))</f>
        <v>0.52</v>
      </c>
      <c r="J1185" t="str">
        <f>INDEX(Hosts!$A:$M, MATCH(Places!$B1185,Hosts!$A:$A,0), MATCH(Places!J$1,Hosts!$A$1:$M$1,0))</f>
        <v>Yes</v>
      </c>
      <c r="K1185">
        <v>23</v>
      </c>
      <c r="L1185" t="str">
        <f>VLOOKUP($K1185,Neighborhoods!$A:$C,2,0)</f>
        <v>Queens</v>
      </c>
      <c r="M1185" t="str">
        <f>VLOOKUP($K1185,Neighborhoods!$A:$C,3,0)</f>
        <v>Jamaica</v>
      </c>
      <c r="N1185" t="str">
        <f>INDEX(Neighborhoods!$A:$C, MATCH(Places!$K1185,Neighborhoods!$A:$A,0), MATCH(Places!N$1,Neighborhoods!$A$1:$C$1,0))</f>
        <v>Queens</v>
      </c>
      <c r="O1185" t="str">
        <f>INDEX(Neighborhoods!$A:$C, MATCH(Places!$K1185,Neighborhoods!$A:$A,0), MATCH(Places!O$1,Neighborhoods!$A$1:$C$1,0))</f>
        <v>Jamaica</v>
      </c>
      <c r="P1185" t="s">
        <v>11822</v>
      </c>
      <c r="Q1185" t="str">
        <f t="shared" si="72"/>
        <v>No</v>
      </c>
      <c r="R1185">
        <v>4</v>
      </c>
      <c r="S1185" t="str">
        <f t="shared" si="73"/>
        <v>Medium</v>
      </c>
      <c r="T1185" s="50">
        <v>74</v>
      </c>
      <c r="U1185" s="70">
        <f t="shared" si="74"/>
        <v>0.03</v>
      </c>
      <c r="V1185" s="52">
        <v>5</v>
      </c>
      <c r="W1185" s="52" t="str" cm="1">
        <f t="array" ref="W1185">_xlfn.SWITCH(ROUND(V1185,0),5,"Excellent",4,"Good",3,"Ok","Bad")</f>
        <v>Excellent</v>
      </c>
      <c r="X1185">
        <v>9</v>
      </c>
      <c r="Y1185" t="str">
        <f t="shared" si="75"/>
        <v>No</v>
      </c>
      <c r="Z1185" s="68">
        <v>43710</v>
      </c>
      <c r="AA1185" s="68">
        <v>43878</v>
      </c>
      <c r="AB1185">
        <v>90</v>
      </c>
      <c r="AC1185" t="s">
        <v>15615</v>
      </c>
    </row>
    <row r="1186" spans="1:29" x14ac:dyDescent="0.3">
      <c r="A1186" t="s">
        <v>890</v>
      </c>
      <c r="B1186">
        <v>2161</v>
      </c>
      <c r="C1186" t="str">
        <f>VLOOKUP($B1186,Hosts!$A:$M,10,0)</f>
        <v>Within an hour</v>
      </c>
      <c r="D1186" s="70">
        <f>VLOOKUP($B1186,Hosts!$A:$M,11,0)</f>
        <v>1</v>
      </c>
      <c r="E1186" s="70">
        <f>VLOOKUP($B1186,Hosts!$A:$M,12,0)</f>
        <v>1</v>
      </c>
      <c r="F1186" t="str">
        <f>VLOOKUP($B1186,Hosts!$A:$M,13,0)</f>
        <v>Yes</v>
      </c>
      <c r="G1186" t="str">
        <f>INDEX(Hosts!$A:$M, MATCH(Places!$B1186,Hosts!$A:$A,0), MATCH(Places!G$1,Hosts!$A$1:$M$1,0))</f>
        <v>Within an hour</v>
      </c>
      <c r="H1186" s="70">
        <f>INDEX(Hosts!$A:$M, MATCH(Places!$B1186,Hosts!$A:$A,0), MATCH(Places!H$1,Hosts!$A$1:$M$1,0))</f>
        <v>1</v>
      </c>
      <c r="I1186" s="70">
        <f>INDEX(Hosts!$A:$M, MATCH(Places!$B1186,Hosts!$A:$A,0), MATCH(Places!I$1,Hosts!$A$1:$M$1,0))</f>
        <v>1</v>
      </c>
      <c r="J1186" t="str">
        <f>INDEX(Hosts!$A:$M, MATCH(Places!$B1186,Hosts!$A:$A,0), MATCH(Places!J$1,Hosts!$A$1:$M$1,0))</f>
        <v>Yes</v>
      </c>
      <c r="K1186">
        <v>16</v>
      </c>
      <c r="L1186" t="str">
        <f>VLOOKUP($K1186,Neighborhoods!$A:$C,2,0)</f>
        <v>Manhattan</v>
      </c>
      <c r="M1186" t="str">
        <f>VLOOKUP($K1186,Neighborhoods!$A:$C,3,0)</f>
        <v>Harlem</v>
      </c>
      <c r="N1186" t="str">
        <f>INDEX(Neighborhoods!$A:$C, MATCH(Places!$K1186,Neighborhoods!$A:$A,0), MATCH(Places!N$1,Neighborhoods!$A$1:$C$1,0))</f>
        <v>Manhattan</v>
      </c>
      <c r="O1186" t="str">
        <f>INDEX(Neighborhoods!$A:$C, MATCH(Places!$K1186,Neighborhoods!$A:$A,0), MATCH(Places!O$1,Neighborhoods!$A$1:$C$1,0))</f>
        <v>Harlem</v>
      </c>
      <c r="P1186" t="s">
        <v>1</v>
      </c>
      <c r="Q1186" t="str">
        <f t="shared" si="72"/>
        <v>Yes</v>
      </c>
      <c r="R1186">
        <v>2</v>
      </c>
      <c r="S1186" t="str">
        <f t="shared" si="73"/>
        <v>Small</v>
      </c>
      <c r="T1186" s="50">
        <v>38</v>
      </c>
      <c r="U1186" s="70">
        <f t="shared" si="74"/>
        <v>0.03</v>
      </c>
      <c r="V1186" s="52">
        <v>4.78</v>
      </c>
      <c r="W1186" s="52" t="str" cm="1">
        <f t="array" ref="W1186">_xlfn.SWITCH(ROUND(V1186,0),5,"Excellent",4,"Good",3,"Ok","Bad")</f>
        <v>Excellent</v>
      </c>
      <c r="X1186">
        <v>36</v>
      </c>
      <c r="Y1186" t="str">
        <f t="shared" si="75"/>
        <v>No</v>
      </c>
      <c r="Z1186" s="68">
        <v>43194</v>
      </c>
      <c r="AA1186" s="68">
        <v>44044</v>
      </c>
      <c r="AB1186">
        <v>0</v>
      </c>
      <c r="AC1186" t="s">
        <v>15616</v>
      </c>
    </row>
    <row r="1187" spans="1:29" x14ac:dyDescent="0.3">
      <c r="A1187" t="s">
        <v>891</v>
      </c>
      <c r="B1187">
        <v>1830</v>
      </c>
      <c r="C1187" t="str">
        <f>VLOOKUP($B1187,Hosts!$A:$M,10,0)</f>
        <v>Within an hour</v>
      </c>
      <c r="D1187" s="70">
        <f>VLOOKUP($B1187,Hosts!$A:$M,11,0)</f>
        <v>1</v>
      </c>
      <c r="E1187" s="70">
        <f>VLOOKUP($B1187,Hosts!$A:$M,12,0)</f>
        <v>0.98</v>
      </c>
      <c r="F1187" t="str">
        <f>VLOOKUP($B1187,Hosts!$A:$M,13,0)</f>
        <v>No</v>
      </c>
      <c r="G1187" t="str">
        <f>INDEX(Hosts!$A:$M, MATCH(Places!$B1187,Hosts!$A:$A,0), MATCH(Places!G$1,Hosts!$A$1:$M$1,0))</f>
        <v>Within an hour</v>
      </c>
      <c r="H1187" s="70">
        <f>INDEX(Hosts!$A:$M, MATCH(Places!$B1187,Hosts!$A:$A,0), MATCH(Places!H$1,Hosts!$A$1:$M$1,0))</f>
        <v>1</v>
      </c>
      <c r="I1187" s="70">
        <f>INDEX(Hosts!$A:$M, MATCH(Places!$B1187,Hosts!$A:$A,0), MATCH(Places!I$1,Hosts!$A$1:$M$1,0))</f>
        <v>0.98</v>
      </c>
      <c r="J1187" t="str">
        <f>INDEX(Hosts!$A:$M, MATCH(Places!$B1187,Hosts!$A:$A,0), MATCH(Places!J$1,Hosts!$A$1:$M$1,0))</f>
        <v>No</v>
      </c>
      <c r="K1187">
        <v>9</v>
      </c>
      <c r="L1187" t="str">
        <f>VLOOKUP($K1187,Neighborhoods!$A:$C,2,0)</f>
        <v>Brooklyn</v>
      </c>
      <c r="M1187" t="str">
        <f>VLOOKUP($K1187,Neighborhoods!$A:$C,3,0)</f>
        <v>Crown Heights</v>
      </c>
      <c r="N1187" t="str">
        <f>INDEX(Neighborhoods!$A:$C, MATCH(Places!$K1187,Neighborhoods!$A:$A,0), MATCH(Places!N$1,Neighborhoods!$A$1:$C$1,0))</f>
        <v>Brooklyn</v>
      </c>
      <c r="O1187" t="str">
        <f>INDEX(Neighborhoods!$A:$C, MATCH(Places!$K1187,Neighborhoods!$A:$A,0), MATCH(Places!O$1,Neighborhoods!$A$1:$C$1,0))</f>
        <v>Crown Heights</v>
      </c>
      <c r="P1187" t="s">
        <v>11822</v>
      </c>
      <c r="Q1187" t="str">
        <f t="shared" si="72"/>
        <v>No</v>
      </c>
      <c r="R1187">
        <v>4</v>
      </c>
      <c r="S1187" t="str">
        <f t="shared" si="73"/>
        <v>Medium</v>
      </c>
      <c r="T1187" s="50">
        <v>166</v>
      </c>
      <c r="U1187" s="70">
        <f t="shared" si="74"/>
        <v>0.03</v>
      </c>
      <c r="V1187" s="52">
        <v>4.72</v>
      </c>
      <c r="W1187" s="52" t="str" cm="1">
        <f t="array" ref="W1187">_xlfn.SWITCH(ROUND(V1187,0),5,"Excellent",4,"Good",3,"Ok","Bad")</f>
        <v>Excellent</v>
      </c>
      <c r="X1187">
        <v>162</v>
      </c>
      <c r="Y1187" t="str">
        <f t="shared" si="75"/>
        <v>No</v>
      </c>
      <c r="Z1187" s="68">
        <v>42120</v>
      </c>
      <c r="AA1187" s="68">
        <v>44053</v>
      </c>
      <c r="AB1187">
        <v>359</v>
      </c>
      <c r="AC1187" t="s">
        <v>15616</v>
      </c>
    </row>
    <row r="1188" spans="1:29" x14ac:dyDescent="0.3">
      <c r="A1188" t="s">
        <v>13946</v>
      </c>
      <c r="B1188">
        <v>2151</v>
      </c>
      <c r="C1188" t="str">
        <f>VLOOKUP($B1188,Hosts!$A:$M,10,0)</f>
        <v>Within an hour</v>
      </c>
      <c r="D1188" s="70">
        <f>VLOOKUP($B1188,Hosts!$A:$M,11,0)</f>
        <v>1</v>
      </c>
      <c r="E1188" s="70">
        <f>VLOOKUP($B1188,Hosts!$A:$M,12,0)</f>
        <v>0.89</v>
      </c>
      <c r="F1188" t="str">
        <f>VLOOKUP($B1188,Hosts!$A:$M,13,0)</f>
        <v>No</v>
      </c>
      <c r="G1188" t="str">
        <f>INDEX(Hosts!$A:$M, MATCH(Places!$B1188,Hosts!$A:$A,0), MATCH(Places!G$1,Hosts!$A$1:$M$1,0))</f>
        <v>Within an hour</v>
      </c>
      <c r="H1188" s="70">
        <f>INDEX(Hosts!$A:$M, MATCH(Places!$B1188,Hosts!$A:$A,0), MATCH(Places!H$1,Hosts!$A$1:$M$1,0))</f>
        <v>1</v>
      </c>
      <c r="I1188" s="70">
        <f>INDEX(Hosts!$A:$M, MATCH(Places!$B1188,Hosts!$A:$A,0), MATCH(Places!I$1,Hosts!$A$1:$M$1,0))</f>
        <v>0.89</v>
      </c>
      <c r="J1188" t="str">
        <f>INDEX(Hosts!$A:$M, MATCH(Places!$B1188,Hosts!$A:$A,0), MATCH(Places!J$1,Hosts!$A$1:$M$1,0))</f>
        <v>No</v>
      </c>
      <c r="K1188">
        <v>8</v>
      </c>
      <c r="L1188" t="str">
        <f>VLOOKUP($K1188,Neighborhoods!$A:$C,2,0)</f>
        <v>Brooklyn</v>
      </c>
      <c r="M1188" t="str">
        <f>VLOOKUP($K1188,Neighborhoods!$A:$C,3,0)</f>
        <v>Bushwick</v>
      </c>
      <c r="N1188" t="str">
        <f>INDEX(Neighborhoods!$A:$C, MATCH(Places!$K1188,Neighborhoods!$A:$A,0), MATCH(Places!N$1,Neighborhoods!$A$1:$C$1,0))</f>
        <v>Brooklyn</v>
      </c>
      <c r="O1188" t="str">
        <f>INDEX(Neighborhoods!$A:$C, MATCH(Places!$K1188,Neighborhoods!$A:$A,0), MATCH(Places!O$1,Neighborhoods!$A$1:$C$1,0))</f>
        <v>Bushwick</v>
      </c>
      <c r="P1188" t="s">
        <v>16</v>
      </c>
      <c r="Q1188" t="str">
        <f t="shared" si="72"/>
        <v>Yes</v>
      </c>
      <c r="R1188">
        <v>3</v>
      </c>
      <c r="S1188" t="str">
        <f t="shared" si="73"/>
        <v>Medium</v>
      </c>
      <c r="T1188" s="50">
        <v>100</v>
      </c>
      <c r="U1188" s="70">
        <f t="shared" si="74"/>
        <v>0.03</v>
      </c>
      <c r="V1188" s="52">
        <v>4.58</v>
      </c>
      <c r="W1188" s="52" t="str" cm="1">
        <f t="array" ref="W1188">_xlfn.SWITCH(ROUND(V1188,0),5,"Excellent",4,"Good",3,"Ok","Bad")</f>
        <v>Excellent</v>
      </c>
      <c r="X1188">
        <v>99</v>
      </c>
      <c r="Y1188" t="str">
        <f t="shared" si="75"/>
        <v>No</v>
      </c>
      <c r="Z1188" s="68">
        <v>42883</v>
      </c>
      <c r="AA1188" s="68">
        <v>44037</v>
      </c>
      <c r="AB1188">
        <v>90</v>
      </c>
      <c r="AC1188" t="s">
        <v>15615</v>
      </c>
    </row>
    <row r="1189" spans="1:29" x14ac:dyDescent="0.3">
      <c r="A1189" t="s">
        <v>892</v>
      </c>
      <c r="B1189">
        <v>225</v>
      </c>
      <c r="C1189" t="str">
        <f>VLOOKUP($B1189,Hosts!$A:$M,10,0)</f>
        <v>Within an hour</v>
      </c>
      <c r="D1189" s="70">
        <f>VLOOKUP($B1189,Hosts!$A:$M,11,0)</f>
        <v>1</v>
      </c>
      <c r="E1189" s="70">
        <f>VLOOKUP($B1189,Hosts!$A:$M,12,0)</f>
        <v>1</v>
      </c>
      <c r="F1189" t="str">
        <f>VLOOKUP($B1189,Hosts!$A:$M,13,0)</f>
        <v>Yes</v>
      </c>
      <c r="G1189" t="str">
        <f>INDEX(Hosts!$A:$M, MATCH(Places!$B1189,Hosts!$A:$A,0), MATCH(Places!G$1,Hosts!$A$1:$M$1,0))</f>
        <v>Within an hour</v>
      </c>
      <c r="H1189" s="70">
        <f>INDEX(Hosts!$A:$M, MATCH(Places!$B1189,Hosts!$A:$A,0), MATCH(Places!H$1,Hosts!$A$1:$M$1,0))</f>
        <v>1</v>
      </c>
      <c r="I1189" s="70">
        <f>INDEX(Hosts!$A:$M, MATCH(Places!$B1189,Hosts!$A:$A,0), MATCH(Places!I$1,Hosts!$A$1:$M$1,0))</f>
        <v>1</v>
      </c>
      <c r="J1189" t="str">
        <f>INDEX(Hosts!$A:$M, MATCH(Places!$B1189,Hosts!$A:$A,0), MATCH(Places!J$1,Hosts!$A$1:$M$1,0))</f>
        <v>Yes</v>
      </c>
      <c r="K1189">
        <v>7</v>
      </c>
      <c r="L1189" t="str">
        <f>VLOOKUP($K1189,Neighborhoods!$A:$C,2,0)</f>
        <v>Brooklyn</v>
      </c>
      <c r="M1189" t="str">
        <f>VLOOKUP($K1189,Neighborhoods!$A:$C,3,0)</f>
        <v>Bedford-Stuyvesant</v>
      </c>
      <c r="N1189" t="str">
        <f>INDEX(Neighborhoods!$A:$C, MATCH(Places!$K1189,Neighborhoods!$A:$A,0), MATCH(Places!N$1,Neighborhoods!$A$1:$C$1,0))</f>
        <v>Brooklyn</v>
      </c>
      <c r="O1189" t="str">
        <f>INDEX(Neighborhoods!$A:$C, MATCH(Places!$K1189,Neighborhoods!$A:$A,0), MATCH(Places!O$1,Neighborhoods!$A$1:$C$1,0))</f>
        <v>Bedford-Stuyvesant</v>
      </c>
      <c r="P1189" t="s">
        <v>11822</v>
      </c>
      <c r="Q1189" t="str">
        <f t="shared" si="72"/>
        <v>No</v>
      </c>
      <c r="R1189">
        <v>4</v>
      </c>
      <c r="S1189" t="str">
        <f t="shared" si="73"/>
        <v>Medium</v>
      </c>
      <c r="T1189" s="50">
        <v>125</v>
      </c>
      <c r="U1189" s="70">
        <f t="shared" si="74"/>
        <v>0.03</v>
      </c>
      <c r="V1189" s="52">
        <v>4.99</v>
      </c>
      <c r="W1189" s="52" t="str" cm="1">
        <f t="array" ref="W1189">_xlfn.SWITCH(ROUND(V1189,0),5,"Excellent",4,"Good",3,"Ok","Bad")</f>
        <v>Excellent</v>
      </c>
      <c r="X1189">
        <v>169</v>
      </c>
      <c r="Y1189" t="str">
        <f t="shared" si="75"/>
        <v>Yes</v>
      </c>
      <c r="Z1189" s="68">
        <v>42101</v>
      </c>
      <c r="AA1189" s="68">
        <v>43832</v>
      </c>
      <c r="AB1189">
        <v>87</v>
      </c>
      <c r="AC1189" t="s">
        <v>15615</v>
      </c>
    </row>
    <row r="1190" spans="1:29" x14ac:dyDescent="0.3">
      <c r="A1190" t="s">
        <v>893</v>
      </c>
      <c r="B1190">
        <v>309</v>
      </c>
      <c r="C1190" t="str">
        <f>VLOOKUP($B1190,Hosts!$A:$M,10,0)</f>
        <v>Within an hour</v>
      </c>
      <c r="D1190" s="70">
        <f>VLOOKUP($B1190,Hosts!$A:$M,11,0)</f>
        <v>1</v>
      </c>
      <c r="E1190" s="70">
        <f>VLOOKUP($B1190,Hosts!$A:$M,12,0)</f>
        <v>1</v>
      </c>
      <c r="F1190" t="str">
        <f>VLOOKUP($B1190,Hosts!$A:$M,13,0)</f>
        <v>No</v>
      </c>
      <c r="G1190" t="str">
        <f>INDEX(Hosts!$A:$M, MATCH(Places!$B1190,Hosts!$A:$A,0), MATCH(Places!G$1,Hosts!$A$1:$M$1,0))</f>
        <v>Within an hour</v>
      </c>
      <c r="H1190" s="70">
        <f>INDEX(Hosts!$A:$M, MATCH(Places!$B1190,Hosts!$A:$A,0), MATCH(Places!H$1,Hosts!$A$1:$M$1,0))</f>
        <v>1</v>
      </c>
      <c r="I1190" s="70">
        <f>INDEX(Hosts!$A:$M, MATCH(Places!$B1190,Hosts!$A:$A,0), MATCH(Places!I$1,Hosts!$A$1:$M$1,0))</f>
        <v>1</v>
      </c>
      <c r="J1190" t="str">
        <f>INDEX(Hosts!$A:$M, MATCH(Places!$B1190,Hosts!$A:$A,0), MATCH(Places!J$1,Hosts!$A$1:$M$1,0))</f>
        <v>No</v>
      </c>
      <c r="K1190">
        <v>20</v>
      </c>
      <c r="L1190" t="str">
        <f>VLOOKUP($K1190,Neighborhoods!$A:$C,2,0)</f>
        <v>Manhattan</v>
      </c>
      <c r="M1190" t="str">
        <f>VLOOKUP($K1190,Neighborhoods!$A:$C,3,0)</f>
        <v>Upper West Side</v>
      </c>
      <c r="N1190" t="str">
        <f>INDEX(Neighborhoods!$A:$C, MATCH(Places!$K1190,Neighborhoods!$A:$A,0), MATCH(Places!N$1,Neighborhoods!$A$1:$C$1,0))</f>
        <v>Manhattan</v>
      </c>
      <c r="O1190" t="str">
        <f>INDEX(Neighborhoods!$A:$C, MATCH(Places!$K1190,Neighborhoods!$A:$A,0), MATCH(Places!O$1,Neighborhoods!$A$1:$C$1,0))</f>
        <v>Upper West Side</v>
      </c>
      <c r="P1190" t="s">
        <v>11822</v>
      </c>
      <c r="Q1190" t="str">
        <f t="shared" si="72"/>
        <v>No</v>
      </c>
      <c r="R1190">
        <v>7</v>
      </c>
      <c r="S1190" t="str">
        <f t="shared" si="73"/>
        <v>Large</v>
      </c>
      <c r="T1190" s="50">
        <v>2000</v>
      </c>
      <c r="U1190" s="70">
        <f t="shared" si="74"/>
        <v>7.0000000000000007E-2</v>
      </c>
      <c r="V1190" s="52">
        <v>5</v>
      </c>
      <c r="W1190" s="52" t="str" cm="1">
        <f t="array" ref="W1190">_xlfn.SWITCH(ROUND(V1190,0),5,"Excellent",4,"Good",3,"Ok","Bad")</f>
        <v>Excellent</v>
      </c>
      <c r="X1190">
        <v>9</v>
      </c>
      <c r="Y1190" t="str">
        <f t="shared" si="75"/>
        <v>No</v>
      </c>
      <c r="Z1190" s="68">
        <v>42173</v>
      </c>
      <c r="AA1190" s="68">
        <v>42397</v>
      </c>
      <c r="AB1190">
        <v>364</v>
      </c>
      <c r="AC1190" t="s">
        <v>15615</v>
      </c>
    </row>
    <row r="1191" spans="1:29" x14ac:dyDescent="0.3">
      <c r="A1191" t="s">
        <v>13930</v>
      </c>
      <c r="B1191">
        <v>2004</v>
      </c>
      <c r="C1191" t="str">
        <f>VLOOKUP($B1191,Hosts!$A:$M,10,0)</f>
        <v>Within an hour</v>
      </c>
      <c r="D1191" s="70">
        <f>VLOOKUP($B1191,Hosts!$A:$M,11,0)</f>
        <v>1</v>
      </c>
      <c r="E1191" s="70">
        <f>VLOOKUP($B1191,Hosts!$A:$M,12,0)</f>
        <v>1</v>
      </c>
      <c r="F1191" t="str">
        <f>VLOOKUP($B1191,Hosts!$A:$M,13,0)</f>
        <v>No</v>
      </c>
      <c r="G1191" t="str">
        <f>INDEX(Hosts!$A:$M, MATCH(Places!$B1191,Hosts!$A:$A,0), MATCH(Places!G$1,Hosts!$A$1:$M$1,0))</f>
        <v>Within an hour</v>
      </c>
      <c r="H1191" s="70">
        <f>INDEX(Hosts!$A:$M, MATCH(Places!$B1191,Hosts!$A:$A,0), MATCH(Places!H$1,Hosts!$A$1:$M$1,0))</f>
        <v>1</v>
      </c>
      <c r="I1191" s="70">
        <f>INDEX(Hosts!$A:$M, MATCH(Places!$B1191,Hosts!$A:$A,0), MATCH(Places!I$1,Hosts!$A$1:$M$1,0))</f>
        <v>1</v>
      </c>
      <c r="J1191" t="str">
        <f>INDEX(Hosts!$A:$M, MATCH(Places!$B1191,Hosts!$A:$A,0), MATCH(Places!J$1,Hosts!$A$1:$M$1,0))</f>
        <v>No</v>
      </c>
      <c r="K1191">
        <v>13</v>
      </c>
      <c r="L1191" t="str">
        <f>VLOOKUP($K1191,Neighborhoods!$A:$C,2,0)</f>
        <v>Manhattan</v>
      </c>
      <c r="M1191" t="str">
        <f>VLOOKUP($K1191,Neighborhoods!$A:$C,3,0)</f>
        <v>Chelsea</v>
      </c>
      <c r="N1191" t="str">
        <f>INDEX(Neighborhoods!$A:$C, MATCH(Places!$K1191,Neighborhoods!$A:$A,0), MATCH(Places!N$1,Neighborhoods!$A$1:$C$1,0))</f>
        <v>Manhattan</v>
      </c>
      <c r="O1191" t="str">
        <f>INDEX(Neighborhoods!$A:$C, MATCH(Places!$K1191,Neighborhoods!$A:$A,0), MATCH(Places!O$1,Neighborhoods!$A$1:$C$1,0))</f>
        <v>Chelsea</v>
      </c>
      <c r="P1191" t="s">
        <v>11822</v>
      </c>
      <c r="Q1191" t="str">
        <f t="shared" si="72"/>
        <v>No</v>
      </c>
      <c r="R1191">
        <v>2</v>
      </c>
      <c r="S1191" t="str">
        <f t="shared" si="73"/>
        <v>Small</v>
      </c>
      <c r="T1191" s="50">
        <v>200</v>
      </c>
      <c r="U1191" s="70">
        <f t="shared" si="74"/>
        <v>0.04</v>
      </c>
      <c r="V1191" s="52">
        <v>5</v>
      </c>
      <c r="W1191" s="52" t="str" cm="1">
        <f t="array" ref="W1191">_xlfn.SWITCH(ROUND(V1191,0),5,"Excellent",4,"Good",3,"Ok","Bad")</f>
        <v>Excellent</v>
      </c>
      <c r="X1191">
        <v>47</v>
      </c>
      <c r="Y1191" t="str">
        <f t="shared" si="75"/>
        <v>No</v>
      </c>
      <c r="Z1191" s="68">
        <v>42127</v>
      </c>
      <c r="AA1191" s="68">
        <v>43832</v>
      </c>
      <c r="AB1191">
        <v>363</v>
      </c>
      <c r="AC1191" t="s">
        <v>15615</v>
      </c>
    </row>
    <row r="1192" spans="1:29" x14ac:dyDescent="0.3">
      <c r="A1192" t="s">
        <v>894</v>
      </c>
      <c r="B1192">
        <v>1611</v>
      </c>
      <c r="C1192" t="str">
        <f>VLOOKUP($B1192,Hosts!$A:$M,10,0)</f>
        <v>Within an hour</v>
      </c>
      <c r="D1192" s="70">
        <f>VLOOKUP($B1192,Hosts!$A:$M,11,0)</f>
        <v>1</v>
      </c>
      <c r="E1192" s="70">
        <f>VLOOKUP($B1192,Hosts!$A:$M,12,0)</f>
        <v>0.98</v>
      </c>
      <c r="F1192" t="str">
        <f>VLOOKUP($B1192,Hosts!$A:$M,13,0)</f>
        <v>No</v>
      </c>
      <c r="G1192" t="str">
        <f>INDEX(Hosts!$A:$M, MATCH(Places!$B1192,Hosts!$A:$A,0), MATCH(Places!G$1,Hosts!$A$1:$M$1,0))</f>
        <v>Within an hour</v>
      </c>
      <c r="H1192" s="70">
        <f>INDEX(Hosts!$A:$M, MATCH(Places!$B1192,Hosts!$A:$A,0), MATCH(Places!H$1,Hosts!$A$1:$M$1,0))</f>
        <v>1</v>
      </c>
      <c r="I1192" s="70">
        <f>INDEX(Hosts!$A:$M, MATCH(Places!$B1192,Hosts!$A:$A,0), MATCH(Places!I$1,Hosts!$A$1:$M$1,0))</f>
        <v>0.98</v>
      </c>
      <c r="J1192" t="str">
        <f>INDEX(Hosts!$A:$M, MATCH(Places!$B1192,Hosts!$A:$A,0), MATCH(Places!J$1,Hosts!$A$1:$M$1,0))</f>
        <v>No</v>
      </c>
      <c r="K1192">
        <v>7</v>
      </c>
      <c r="L1192" t="str">
        <f>VLOOKUP($K1192,Neighborhoods!$A:$C,2,0)</f>
        <v>Brooklyn</v>
      </c>
      <c r="M1192" t="str">
        <f>VLOOKUP($K1192,Neighborhoods!$A:$C,3,0)</f>
        <v>Bedford-Stuyvesant</v>
      </c>
      <c r="N1192" t="str">
        <f>INDEX(Neighborhoods!$A:$C, MATCH(Places!$K1192,Neighborhoods!$A:$A,0), MATCH(Places!N$1,Neighborhoods!$A$1:$C$1,0))</f>
        <v>Brooklyn</v>
      </c>
      <c r="O1192" t="str">
        <f>INDEX(Neighborhoods!$A:$C, MATCH(Places!$K1192,Neighborhoods!$A:$A,0), MATCH(Places!O$1,Neighborhoods!$A$1:$C$1,0))</f>
        <v>Bedford-Stuyvesant</v>
      </c>
      <c r="P1192" t="s">
        <v>11822</v>
      </c>
      <c r="Q1192" t="str">
        <f t="shared" si="72"/>
        <v>No</v>
      </c>
      <c r="R1192">
        <v>2</v>
      </c>
      <c r="S1192" t="str">
        <f t="shared" si="73"/>
        <v>Small</v>
      </c>
      <c r="T1192" s="50">
        <v>119</v>
      </c>
      <c r="U1192" s="70">
        <f t="shared" si="74"/>
        <v>0.03</v>
      </c>
      <c r="V1192" s="52">
        <v>4.91</v>
      </c>
      <c r="W1192" s="52" t="str" cm="1">
        <f t="array" ref="W1192">_xlfn.SWITCH(ROUND(V1192,0),5,"Excellent",4,"Good",3,"Ok","Bad")</f>
        <v>Excellent</v>
      </c>
      <c r="X1192">
        <v>152</v>
      </c>
      <c r="Y1192" t="str">
        <f t="shared" si="75"/>
        <v>Yes</v>
      </c>
      <c r="Z1192" s="68">
        <v>42126</v>
      </c>
      <c r="AA1192" s="68">
        <v>44040</v>
      </c>
      <c r="AB1192">
        <v>307</v>
      </c>
      <c r="AC1192" t="s">
        <v>15615</v>
      </c>
    </row>
    <row r="1193" spans="1:29" x14ac:dyDescent="0.3">
      <c r="A1193" t="s">
        <v>13148</v>
      </c>
      <c r="B1193">
        <v>2052</v>
      </c>
      <c r="C1193" t="str">
        <f>VLOOKUP($B1193,Hosts!$A:$M,10,0)</f>
        <v>Within a day</v>
      </c>
      <c r="D1193" s="70">
        <f>VLOOKUP($B1193,Hosts!$A:$M,11,0)</f>
        <v>0.73</v>
      </c>
      <c r="E1193" s="70">
        <f>VLOOKUP($B1193,Hosts!$A:$M,12,0)</f>
        <v>0.32</v>
      </c>
      <c r="F1193" t="str">
        <f>VLOOKUP($B1193,Hosts!$A:$M,13,0)</f>
        <v>No</v>
      </c>
      <c r="G1193" t="str">
        <f>INDEX(Hosts!$A:$M, MATCH(Places!$B1193,Hosts!$A:$A,0), MATCH(Places!G$1,Hosts!$A$1:$M$1,0))</f>
        <v>Within a day</v>
      </c>
      <c r="H1193" s="70">
        <f>INDEX(Hosts!$A:$M, MATCH(Places!$B1193,Hosts!$A:$A,0), MATCH(Places!H$1,Hosts!$A$1:$M$1,0))</f>
        <v>0.73</v>
      </c>
      <c r="I1193" s="70">
        <f>INDEX(Hosts!$A:$M, MATCH(Places!$B1193,Hosts!$A:$A,0), MATCH(Places!I$1,Hosts!$A$1:$M$1,0))</f>
        <v>0.32</v>
      </c>
      <c r="J1193" t="str">
        <f>INDEX(Hosts!$A:$M, MATCH(Places!$B1193,Hosts!$A:$A,0), MATCH(Places!J$1,Hosts!$A$1:$M$1,0))</f>
        <v>No</v>
      </c>
      <c r="K1193">
        <v>18</v>
      </c>
      <c r="L1193" t="str">
        <f>VLOOKUP($K1193,Neighborhoods!$A:$C,2,0)</f>
        <v>Manhattan</v>
      </c>
      <c r="M1193" t="str">
        <f>VLOOKUP($K1193,Neighborhoods!$A:$C,3,0)</f>
        <v>Midtown</v>
      </c>
      <c r="N1193" t="str">
        <f>INDEX(Neighborhoods!$A:$C, MATCH(Places!$K1193,Neighborhoods!$A:$A,0), MATCH(Places!N$1,Neighborhoods!$A$1:$C$1,0))</f>
        <v>Manhattan</v>
      </c>
      <c r="O1193" t="str">
        <f>INDEX(Neighborhoods!$A:$C, MATCH(Places!$K1193,Neighborhoods!$A:$A,0), MATCH(Places!O$1,Neighborhoods!$A$1:$C$1,0))</f>
        <v>Midtown</v>
      </c>
      <c r="P1193" t="s">
        <v>11822</v>
      </c>
      <c r="Q1193" t="str">
        <f t="shared" si="72"/>
        <v>No</v>
      </c>
      <c r="R1193">
        <v>6</v>
      </c>
      <c r="S1193" t="str">
        <f t="shared" si="73"/>
        <v>Large</v>
      </c>
      <c r="T1193" s="50">
        <v>249</v>
      </c>
      <c r="U1193" s="70">
        <f t="shared" si="74"/>
        <v>0.04</v>
      </c>
      <c r="V1193" s="52">
        <v>4.53</v>
      </c>
      <c r="W1193" s="52" t="str" cm="1">
        <f t="array" ref="W1193">_xlfn.SWITCH(ROUND(V1193,0),5,"Excellent",4,"Good",3,"Ok","Bad")</f>
        <v>Excellent</v>
      </c>
      <c r="X1193">
        <v>15</v>
      </c>
      <c r="Y1193" t="str">
        <f t="shared" si="75"/>
        <v>No</v>
      </c>
      <c r="Z1193" s="68">
        <v>42157</v>
      </c>
      <c r="AA1193" s="68">
        <v>43811</v>
      </c>
      <c r="AB1193">
        <v>365</v>
      </c>
      <c r="AC1193" t="s">
        <v>15615</v>
      </c>
    </row>
    <row r="1194" spans="1:29" x14ac:dyDescent="0.3">
      <c r="A1194" t="s">
        <v>895</v>
      </c>
      <c r="B1194">
        <v>2096</v>
      </c>
      <c r="C1194" t="str">
        <f>VLOOKUP($B1194,Hosts!$A:$M,10,0)</f>
        <v>Within a few hours</v>
      </c>
      <c r="D1194" s="70">
        <f>VLOOKUP($B1194,Hosts!$A:$M,11,0)</f>
        <v>0.95</v>
      </c>
      <c r="E1194" s="70">
        <f>VLOOKUP($B1194,Hosts!$A:$M,12,0)</f>
        <v>0.26</v>
      </c>
      <c r="F1194" t="str">
        <f>VLOOKUP($B1194,Hosts!$A:$M,13,0)</f>
        <v>No</v>
      </c>
      <c r="G1194" t="str">
        <f>INDEX(Hosts!$A:$M, MATCH(Places!$B1194,Hosts!$A:$A,0), MATCH(Places!G$1,Hosts!$A$1:$M$1,0))</f>
        <v>Within a few hours</v>
      </c>
      <c r="H1194" s="70">
        <f>INDEX(Hosts!$A:$M, MATCH(Places!$B1194,Hosts!$A:$A,0), MATCH(Places!H$1,Hosts!$A$1:$M$1,0))</f>
        <v>0.95</v>
      </c>
      <c r="I1194" s="70">
        <f>INDEX(Hosts!$A:$M, MATCH(Places!$B1194,Hosts!$A:$A,0), MATCH(Places!I$1,Hosts!$A$1:$M$1,0))</f>
        <v>0.26</v>
      </c>
      <c r="J1194" t="str">
        <f>INDEX(Hosts!$A:$M, MATCH(Places!$B1194,Hosts!$A:$A,0), MATCH(Places!J$1,Hosts!$A$1:$M$1,0))</f>
        <v>No</v>
      </c>
      <c r="K1194">
        <v>8</v>
      </c>
      <c r="L1194" t="str">
        <f>VLOOKUP($K1194,Neighborhoods!$A:$C,2,0)</f>
        <v>Brooklyn</v>
      </c>
      <c r="M1194" t="str">
        <f>VLOOKUP($K1194,Neighborhoods!$A:$C,3,0)</f>
        <v>Bushwick</v>
      </c>
      <c r="N1194" t="str">
        <f>INDEX(Neighborhoods!$A:$C, MATCH(Places!$K1194,Neighborhoods!$A:$A,0), MATCH(Places!N$1,Neighborhoods!$A$1:$C$1,0))</f>
        <v>Brooklyn</v>
      </c>
      <c r="O1194" t="str">
        <f>INDEX(Neighborhoods!$A:$C, MATCH(Places!$K1194,Neighborhoods!$A:$A,0), MATCH(Places!O$1,Neighborhoods!$A$1:$C$1,0))</f>
        <v>Bushwick</v>
      </c>
      <c r="P1194" t="s">
        <v>1</v>
      </c>
      <c r="Q1194" t="str">
        <f t="shared" si="72"/>
        <v>Yes</v>
      </c>
      <c r="R1194">
        <v>2</v>
      </c>
      <c r="S1194" t="str">
        <f t="shared" si="73"/>
        <v>Small</v>
      </c>
      <c r="T1194" s="50">
        <v>48</v>
      </c>
      <c r="U1194" s="70">
        <f t="shared" si="74"/>
        <v>0.03</v>
      </c>
      <c r="V1194" s="52">
        <v>5</v>
      </c>
      <c r="W1194" s="52" t="str" cm="1">
        <f t="array" ref="W1194">_xlfn.SWITCH(ROUND(V1194,0),5,"Excellent",4,"Good",3,"Ok","Bad")</f>
        <v>Excellent</v>
      </c>
      <c r="X1194">
        <v>3</v>
      </c>
      <c r="Y1194" t="str">
        <f t="shared" si="75"/>
        <v>No</v>
      </c>
      <c r="Z1194" s="68">
        <v>42194</v>
      </c>
      <c r="AA1194" s="68">
        <v>43526</v>
      </c>
      <c r="AB1194">
        <v>364</v>
      </c>
      <c r="AC1194" t="s">
        <v>15615</v>
      </c>
    </row>
    <row r="1195" spans="1:29" x14ac:dyDescent="0.3">
      <c r="A1195" t="s">
        <v>896</v>
      </c>
      <c r="B1195">
        <v>2167</v>
      </c>
      <c r="C1195" t="str">
        <f>VLOOKUP($B1195,Hosts!$A:$M,10,0)</f>
        <v>Within an hour</v>
      </c>
      <c r="D1195" s="70">
        <f>VLOOKUP($B1195,Hosts!$A:$M,11,0)</f>
        <v>1</v>
      </c>
      <c r="E1195" s="70">
        <f>VLOOKUP($B1195,Hosts!$A:$M,12,0)</f>
        <v>0.78</v>
      </c>
      <c r="F1195" t="str">
        <f>VLOOKUP($B1195,Hosts!$A:$M,13,0)</f>
        <v>Yes</v>
      </c>
      <c r="G1195" t="str">
        <f>INDEX(Hosts!$A:$M, MATCH(Places!$B1195,Hosts!$A:$A,0), MATCH(Places!G$1,Hosts!$A$1:$M$1,0))</f>
        <v>Within an hour</v>
      </c>
      <c r="H1195" s="70">
        <f>INDEX(Hosts!$A:$M, MATCH(Places!$B1195,Hosts!$A:$A,0), MATCH(Places!H$1,Hosts!$A$1:$M$1,0))</f>
        <v>1</v>
      </c>
      <c r="I1195" s="70">
        <f>INDEX(Hosts!$A:$M, MATCH(Places!$B1195,Hosts!$A:$A,0), MATCH(Places!I$1,Hosts!$A$1:$M$1,0))</f>
        <v>0.78</v>
      </c>
      <c r="J1195" t="str">
        <f>INDEX(Hosts!$A:$M, MATCH(Places!$B1195,Hosts!$A:$A,0), MATCH(Places!J$1,Hosts!$A$1:$M$1,0))</f>
        <v>Yes</v>
      </c>
      <c r="K1195">
        <v>19</v>
      </c>
      <c r="L1195" t="str">
        <f>VLOOKUP($K1195,Neighborhoods!$A:$C,2,0)</f>
        <v>Manhattan</v>
      </c>
      <c r="M1195" t="str">
        <f>VLOOKUP($K1195,Neighborhoods!$A:$C,3,0)</f>
        <v>Upper East Side</v>
      </c>
      <c r="N1195" t="str">
        <f>INDEX(Neighborhoods!$A:$C, MATCH(Places!$K1195,Neighborhoods!$A:$A,0), MATCH(Places!N$1,Neighborhoods!$A$1:$C$1,0))</f>
        <v>Manhattan</v>
      </c>
      <c r="O1195" t="str">
        <f>INDEX(Neighborhoods!$A:$C, MATCH(Places!$K1195,Neighborhoods!$A:$A,0), MATCH(Places!O$1,Neighborhoods!$A$1:$C$1,0))</f>
        <v>Upper East Side</v>
      </c>
      <c r="P1195" t="s">
        <v>1</v>
      </c>
      <c r="Q1195" t="str">
        <f t="shared" si="72"/>
        <v>Yes</v>
      </c>
      <c r="R1195">
        <v>2</v>
      </c>
      <c r="S1195" t="str">
        <f t="shared" si="73"/>
        <v>Small</v>
      </c>
      <c r="T1195" s="50">
        <v>195</v>
      </c>
      <c r="U1195" s="70">
        <f t="shared" si="74"/>
        <v>0.03</v>
      </c>
      <c r="V1195" s="52">
        <v>4.82</v>
      </c>
      <c r="W1195" s="52" t="str" cm="1">
        <f t="array" ref="W1195">_xlfn.SWITCH(ROUND(V1195,0),5,"Excellent",4,"Good",3,"Ok","Bad")</f>
        <v>Excellent</v>
      </c>
      <c r="X1195">
        <v>56</v>
      </c>
      <c r="Y1195" t="str">
        <f t="shared" si="75"/>
        <v>No</v>
      </c>
      <c r="Z1195" s="68">
        <v>42122</v>
      </c>
      <c r="AA1195" s="68">
        <v>43527</v>
      </c>
      <c r="AB1195">
        <v>132</v>
      </c>
      <c r="AC1195" t="s">
        <v>15615</v>
      </c>
    </row>
    <row r="1196" spans="1:29" x14ac:dyDescent="0.3">
      <c r="A1196" t="s">
        <v>897</v>
      </c>
      <c r="B1196">
        <v>309</v>
      </c>
      <c r="C1196" t="str">
        <f>VLOOKUP($B1196,Hosts!$A:$M,10,0)</f>
        <v>Within an hour</v>
      </c>
      <c r="D1196" s="70">
        <f>VLOOKUP($B1196,Hosts!$A:$M,11,0)</f>
        <v>1</v>
      </c>
      <c r="E1196" s="70">
        <f>VLOOKUP($B1196,Hosts!$A:$M,12,0)</f>
        <v>1</v>
      </c>
      <c r="F1196" t="str">
        <f>VLOOKUP($B1196,Hosts!$A:$M,13,0)</f>
        <v>No</v>
      </c>
      <c r="G1196" t="str">
        <f>INDEX(Hosts!$A:$M, MATCH(Places!$B1196,Hosts!$A:$A,0), MATCH(Places!G$1,Hosts!$A$1:$M$1,0))</f>
        <v>Within an hour</v>
      </c>
      <c r="H1196" s="70">
        <f>INDEX(Hosts!$A:$M, MATCH(Places!$B1196,Hosts!$A:$A,0), MATCH(Places!H$1,Hosts!$A$1:$M$1,0))</f>
        <v>1</v>
      </c>
      <c r="I1196" s="70">
        <f>INDEX(Hosts!$A:$M, MATCH(Places!$B1196,Hosts!$A:$A,0), MATCH(Places!I$1,Hosts!$A$1:$M$1,0))</f>
        <v>1</v>
      </c>
      <c r="J1196" t="str">
        <f>INDEX(Hosts!$A:$M, MATCH(Places!$B1196,Hosts!$A:$A,0), MATCH(Places!J$1,Hosts!$A$1:$M$1,0))</f>
        <v>No</v>
      </c>
      <c r="K1196">
        <v>20</v>
      </c>
      <c r="L1196" t="str">
        <f>VLOOKUP($K1196,Neighborhoods!$A:$C,2,0)</f>
        <v>Manhattan</v>
      </c>
      <c r="M1196" t="str">
        <f>VLOOKUP($K1196,Neighborhoods!$A:$C,3,0)</f>
        <v>Upper West Side</v>
      </c>
      <c r="N1196" t="str">
        <f>INDEX(Neighborhoods!$A:$C, MATCH(Places!$K1196,Neighborhoods!$A:$A,0), MATCH(Places!N$1,Neighborhoods!$A$1:$C$1,0))</f>
        <v>Manhattan</v>
      </c>
      <c r="O1196" t="str">
        <f>INDEX(Neighborhoods!$A:$C, MATCH(Places!$K1196,Neighborhoods!$A:$A,0), MATCH(Places!O$1,Neighborhoods!$A$1:$C$1,0))</f>
        <v>Upper West Side</v>
      </c>
      <c r="P1196" t="s">
        <v>11822</v>
      </c>
      <c r="Q1196" t="str">
        <f t="shared" si="72"/>
        <v>No</v>
      </c>
      <c r="R1196">
        <v>8</v>
      </c>
      <c r="S1196" t="str">
        <f t="shared" si="73"/>
        <v>Large</v>
      </c>
      <c r="T1196" s="50">
        <v>2000</v>
      </c>
      <c r="U1196" s="70">
        <f t="shared" si="74"/>
        <v>7.0000000000000007E-2</v>
      </c>
      <c r="V1196" s="52">
        <v>4.8899999999999997</v>
      </c>
      <c r="W1196" s="52" t="str" cm="1">
        <f t="array" ref="W1196">_xlfn.SWITCH(ROUND(V1196,0),5,"Excellent",4,"Good",3,"Ok","Bad")</f>
        <v>Excellent</v>
      </c>
      <c r="X1196">
        <v>9</v>
      </c>
      <c r="Y1196" t="str">
        <f t="shared" si="75"/>
        <v>No</v>
      </c>
      <c r="Z1196" s="68">
        <v>42109</v>
      </c>
      <c r="AA1196" s="68">
        <v>42296</v>
      </c>
      <c r="AB1196">
        <v>364</v>
      </c>
      <c r="AC1196" t="s">
        <v>15615</v>
      </c>
    </row>
    <row r="1197" spans="1:29" x14ac:dyDescent="0.3">
      <c r="A1197" t="s">
        <v>898</v>
      </c>
      <c r="B1197">
        <v>1401</v>
      </c>
      <c r="C1197" t="str">
        <f>VLOOKUP($B1197,Hosts!$A:$M,10,0)</f>
        <v>Within a few hours</v>
      </c>
      <c r="D1197" s="70">
        <f>VLOOKUP($B1197,Hosts!$A:$M,11,0)</f>
        <v>1</v>
      </c>
      <c r="E1197" s="70">
        <f>VLOOKUP($B1197,Hosts!$A:$M,12,0)</f>
        <v>0.6</v>
      </c>
      <c r="F1197" t="str">
        <f>VLOOKUP($B1197,Hosts!$A:$M,13,0)</f>
        <v>Yes</v>
      </c>
      <c r="G1197" t="str">
        <f>INDEX(Hosts!$A:$M, MATCH(Places!$B1197,Hosts!$A:$A,0), MATCH(Places!G$1,Hosts!$A$1:$M$1,0))</f>
        <v>Within a few hours</v>
      </c>
      <c r="H1197" s="70">
        <f>INDEX(Hosts!$A:$M, MATCH(Places!$B1197,Hosts!$A:$A,0), MATCH(Places!H$1,Hosts!$A$1:$M$1,0))</f>
        <v>1</v>
      </c>
      <c r="I1197" s="70">
        <f>INDEX(Hosts!$A:$M, MATCH(Places!$B1197,Hosts!$A:$A,0), MATCH(Places!I$1,Hosts!$A$1:$M$1,0))</f>
        <v>0.6</v>
      </c>
      <c r="J1197" t="str">
        <f>INDEX(Hosts!$A:$M, MATCH(Places!$B1197,Hosts!$A:$A,0), MATCH(Places!J$1,Hosts!$A$1:$M$1,0))</f>
        <v>Yes</v>
      </c>
      <c r="K1197">
        <v>14</v>
      </c>
      <c r="L1197" t="str">
        <f>VLOOKUP($K1197,Neighborhoods!$A:$C,2,0)</f>
        <v>Manhattan</v>
      </c>
      <c r="M1197" t="str">
        <f>VLOOKUP($K1197,Neighborhoods!$A:$C,3,0)</f>
        <v>East Harlem</v>
      </c>
      <c r="N1197" t="str">
        <f>INDEX(Neighborhoods!$A:$C, MATCH(Places!$K1197,Neighborhoods!$A:$A,0), MATCH(Places!N$1,Neighborhoods!$A$1:$C$1,0))</f>
        <v>Manhattan</v>
      </c>
      <c r="O1197" t="str">
        <f>INDEX(Neighborhoods!$A:$C, MATCH(Places!$K1197,Neighborhoods!$A:$A,0), MATCH(Places!O$1,Neighborhoods!$A$1:$C$1,0))</f>
        <v>East Harlem</v>
      </c>
      <c r="P1197" t="s">
        <v>11822</v>
      </c>
      <c r="Q1197" t="str">
        <f t="shared" si="72"/>
        <v>No</v>
      </c>
      <c r="R1197">
        <v>2</v>
      </c>
      <c r="S1197" t="str">
        <f t="shared" si="73"/>
        <v>Small</v>
      </c>
      <c r="T1197" s="50">
        <v>160</v>
      </c>
      <c r="U1197" s="70">
        <f t="shared" si="74"/>
        <v>0.03</v>
      </c>
      <c r="V1197" s="52">
        <v>4.9800000000000004</v>
      </c>
      <c r="W1197" s="52" t="str" cm="1">
        <f t="array" ref="W1197">_xlfn.SWITCH(ROUND(V1197,0),5,"Excellent",4,"Good",3,"Ok","Bad")</f>
        <v>Excellent</v>
      </c>
      <c r="X1197">
        <v>64</v>
      </c>
      <c r="Y1197" t="str">
        <f t="shared" si="75"/>
        <v>No</v>
      </c>
      <c r="Z1197" s="68">
        <v>42108</v>
      </c>
      <c r="AA1197" s="68">
        <v>43831</v>
      </c>
      <c r="AB1197">
        <v>247</v>
      </c>
      <c r="AC1197" t="s">
        <v>15615</v>
      </c>
    </row>
    <row r="1198" spans="1:29" x14ac:dyDescent="0.3">
      <c r="A1198" t="s">
        <v>14147</v>
      </c>
      <c r="B1198">
        <v>1055</v>
      </c>
      <c r="C1198" t="str">
        <f>VLOOKUP($B1198,Hosts!$A:$M,10,0)</f>
        <v>Within a few hours</v>
      </c>
      <c r="D1198" s="70">
        <f>VLOOKUP($B1198,Hosts!$A:$M,11,0)</f>
        <v>1</v>
      </c>
      <c r="E1198" s="70">
        <f>VLOOKUP($B1198,Hosts!$A:$M,12,0)</f>
        <v>1</v>
      </c>
      <c r="F1198" t="str">
        <f>VLOOKUP($B1198,Hosts!$A:$M,13,0)</f>
        <v>No</v>
      </c>
      <c r="G1198" t="str">
        <f>INDEX(Hosts!$A:$M, MATCH(Places!$B1198,Hosts!$A:$A,0), MATCH(Places!G$1,Hosts!$A$1:$M$1,0))</f>
        <v>Within a few hours</v>
      </c>
      <c r="H1198" s="70">
        <f>INDEX(Hosts!$A:$M, MATCH(Places!$B1198,Hosts!$A:$A,0), MATCH(Places!H$1,Hosts!$A$1:$M$1,0))</f>
        <v>1</v>
      </c>
      <c r="I1198" s="70">
        <f>INDEX(Hosts!$A:$M, MATCH(Places!$B1198,Hosts!$A:$A,0), MATCH(Places!I$1,Hosts!$A$1:$M$1,0))</f>
        <v>1</v>
      </c>
      <c r="J1198" t="str">
        <f>INDEX(Hosts!$A:$M, MATCH(Places!$B1198,Hosts!$A:$A,0), MATCH(Places!J$1,Hosts!$A$1:$M$1,0))</f>
        <v>No</v>
      </c>
      <c r="K1198">
        <v>20</v>
      </c>
      <c r="L1198" t="str">
        <f>VLOOKUP($K1198,Neighborhoods!$A:$C,2,0)</f>
        <v>Manhattan</v>
      </c>
      <c r="M1198" t="str">
        <f>VLOOKUP($K1198,Neighborhoods!$A:$C,3,0)</f>
        <v>Upper West Side</v>
      </c>
      <c r="N1198" t="str">
        <f>INDEX(Neighborhoods!$A:$C, MATCH(Places!$K1198,Neighborhoods!$A:$A,0), MATCH(Places!N$1,Neighborhoods!$A$1:$C$1,0))</f>
        <v>Manhattan</v>
      </c>
      <c r="O1198" t="str">
        <f>INDEX(Neighborhoods!$A:$C, MATCH(Places!$K1198,Neighborhoods!$A:$A,0), MATCH(Places!O$1,Neighborhoods!$A$1:$C$1,0))</f>
        <v>Upper West Side</v>
      </c>
      <c r="P1198" t="s">
        <v>11822</v>
      </c>
      <c r="Q1198" t="str">
        <f t="shared" si="72"/>
        <v>No</v>
      </c>
      <c r="R1198">
        <v>5</v>
      </c>
      <c r="S1198" t="str">
        <f t="shared" si="73"/>
        <v>Medium</v>
      </c>
      <c r="T1198" s="50">
        <v>364</v>
      </c>
      <c r="U1198" s="70">
        <f t="shared" si="74"/>
        <v>0.04</v>
      </c>
      <c r="V1198" s="52">
        <v>4.88</v>
      </c>
      <c r="W1198" s="52" t="str" cm="1">
        <f t="array" ref="W1198">_xlfn.SWITCH(ROUND(V1198,0),5,"Excellent",4,"Good",3,"Ok","Bad")</f>
        <v>Excellent</v>
      </c>
      <c r="X1198">
        <v>8</v>
      </c>
      <c r="Y1198" t="str">
        <f t="shared" si="75"/>
        <v>No</v>
      </c>
      <c r="Z1198" s="68">
        <v>42101</v>
      </c>
      <c r="AA1198" s="68">
        <v>44039</v>
      </c>
      <c r="AB1198">
        <v>352</v>
      </c>
      <c r="AC1198" t="s">
        <v>15615</v>
      </c>
    </row>
    <row r="1199" spans="1:29" x14ac:dyDescent="0.3">
      <c r="A1199" t="s">
        <v>899</v>
      </c>
      <c r="B1199">
        <v>2170</v>
      </c>
      <c r="C1199" t="str">
        <f>VLOOKUP($B1199,Hosts!$A:$M,10,0)</f>
        <v>Within a few hours</v>
      </c>
      <c r="D1199" s="70">
        <f>VLOOKUP($B1199,Hosts!$A:$M,11,0)</f>
        <v>1</v>
      </c>
      <c r="E1199" s="70">
        <f>VLOOKUP($B1199,Hosts!$A:$M,12,0)</f>
        <v>0.96</v>
      </c>
      <c r="F1199" t="str">
        <f>VLOOKUP($B1199,Hosts!$A:$M,13,0)</f>
        <v>Yes</v>
      </c>
      <c r="G1199" t="str">
        <f>INDEX(Hosts!$A:$M, MATCH(Places!$B1199,Hosts!$A:$A,0), MATCH(Places!G$1,Hosts!$A$1:$M$1,0))</f>
        <v>Within a few hours</v>
      </c>
      <c r="H1199" s="70">
        <f>INDEX(Hosts!$A:$M, MATCH(Places!$B1199,Hosts!$A:$A,0), MATCH(Places!H$1,Hosts!$A$1:$M$1,0))</f>
        <v>1</v>
      </c>
      <c r="I1199" s="70">
        <f>INDEX(Hosts!$A:$M, MATCH(Places!$B1199,Hosts!$A:$A,0), MATCH(Places!I$1,Hosts!$A$1:$M$1,0))</f>
        <v>0.96</v>
      </c>
      <c r="J1199" t="str">
        <f>INDEX(Hosts!$A:$M, MATCH(Places!$B1199,Hosts!$A:$A,0), MATCH(Places!J$1,Hosts!$A$1:$M$1,0))</f>
        <v>Yes</v>
      </c>
      <c r="K1199">
        <v>16</v>
      </c>
      <c r="L1199" t="str">
        <f>VLOOKUP($K1199,Neighborhoods!$A:$C,2,0)</f>
        <v>Manhattan</v>
      </c>
      <c r="M1199" t="str">
        <f>VLOOKUP($K1199,Neighborhoods!$A:$C,3,0)</f>
        <v>Harlem</v>
      </c>
      <c r="N1199" t="str">
        <f>INDEX(Neighborhoods!$A:$C, MATCH(Places!$K1199,Neighborhoods!$A:$A,0), MATCH(Places!N$1,Neighborhoods!$A$1:$C$1,0))</f>
        <v>Manhattan</v>
      </c>
      <c r="O1199" t="str">
        <f>INDEX(Neighborhoods!$A:$C, MATCH(Places!$K1199,Neighborhoods!$A:$A,0), MATCH(Places!O$1,Neighborhoods!$A$1:$C$1,0))</f>
        <v>Harlem</v>
      </c>
      <c r="P1199" t="s">
        <v>1</v>
      </c>
      <c r="Q1199" t="str">
        <f t="shared" si="72"/>
        <v>Yes</v>
      </c>
      <c r="R1199">
        <v>2</v>
      </c>
      <c r="S1199" t="str">
        <f t="shared" si="73"/>
        <v>Small</v>
      </c>
      <c r="T1199" s="50">
        <v>90</v>
      </c>
      <c r="U1199" s="70">
        <f t="shared" si="74"/>
        <v>0.03</v>
      </c>
      <c r="V1199" s="52">
        <v>4.83</v>
      </c>
      <c r="W1199" s="52" t="str" cm="1">
        <f t="array" ref="W1199">_xlfn.SWITCH(ROUND(V1199,0),5,"Excellent",4,"Good",3,"Ok","Bad")</f>
        <v>Excellent</v>
      </c>
      <c r="X1199">
        <v>192</v>
      </c>
      <c r="Y1199" t="str">
        <f t="shared" si="75"/>
        <v>Yes</v>
      </c>
      <c r="Z1199" s="68">
        <v>42630</v>
      </c>
      <c r="AA1199" s="68">
        <v>44049</v>
      </c>
      <c r="AB1199">
        <v>319</v>
      </c>
      <c r="AC1199" t="s">
        <v>15615</v>
      </c>
    </row>
    <row r="1200" spans="1:29" x14ac:dyDescent="0.3">
      <c r="A1200" t="s">
        <v>900</v>
      </c>
      <c r="B1200">
        <v>1605</v>
      </c>
      <c r="C1200" t="str">
        <f>VLOOKUP($B1200,Hosts!$A:$M,10,0)</f>
        <v>Within an hour</v>
      </c>
      <c r="D1200" s="70">
        <f>VLOOKUP($B1200,Hosts!$A:$M,11,0)</f>
        <v>0.92</v>
      </c>
      <c r="E1200" s="70">
        <f>VLOOKUP($B1200,Hosts!$A:$M,12,0)</f>
        <v>0.84</v>
      </c>
      <c r="F1200" t="str">
        <f>VLOOKUP($B1200,Hosts!$A:$M,13,0)</f>
        <v>No</v>
      </c>
      <c r="G1200" t="str">
        <f>INDEX(Hosts!$A:$M, MATCH(Places!$B1200,Hosts!$A:$A,0), MATCH(Places!G$1,Hosts!$A$1:$M$1,0))</f>
        <v>Within an hour</v>
      </c>
      <c r="H1200" s="70">
        <f>INDEX(Hosts!$A:$M, MATCH(Places!$B1200,Hosts!$A:$A,0), MATCH(Places!H$1,Hosts!$A$1:$M$1,0))</f>
        <v>0.92</v>
      </c>
      <c r="I1200" s="70">
        <f>INDEX(Hosts!$A:$M, MATCH(Places!$B1200,Hosts!$A:$A,0), MATCH(Places!I$1,Hosts!$A$1:$M$1,0))</f>
        <v>0.84</v>
      </c>
      <c r="J1200" t="str">
        <f>INDEX(Hosts!$A:$M, MATCH(Places!$B1200,Hosts!$A:$A,0), MATCH(Places!J$1,Hosts!$A$1:$M$1,0))</f>
        <v>No</v>
      </c>
      <c r="K1200">
        <v>19</v>
      </c>
      <c r="L1200" t="str">
        <f>VLOOKUP($K1200,Neighborhoods!$A:$C,2,0)</f>
        <v>Manhattan</v>
      </c>
      <c r="M1200" t="str">
        <f>VLOOKUP($K1200,Neighborhoods!$A:$C,3,0)</f>
        <v>Upper East Side</v>
      </c>
      <c r="N1200" t="str">
        <f>INDEX(Neighborhoods!$A:$C, MATCH(Places!$K1200,Neighborhoods!$A:$A,0), MATCH(Places!N$1,Neighborhoods!$A$1:$C$1,0))</f>
        <v>Manhattan</v>
      </c>
      <c r="O1200" t="str">
        <f>INDEX(Neighborhoods!$A:$C, MATCH(Places!$K1200,Neighborhoods!$A:$A,0), MATCH(Places!O$1,Neighborhoods!$A$1:$C$1,0))</f>
        <v>Upper East Side</v>
      </c>
      <c r="P1200" t="s">
        <v>11822</v>
      </c>
      <c r="Q1200" t="str">
        <f t="shared" si="72"/>
        <v>No</v>
      </c>
      <c r="R1200">
        <v>2</v>
      </c>
      <c r="S1200" t="str">
        <f t="shared" si="73"/>
        <v>Small</v>
      </c>
      <c r="T1200" s="50">
        <v>116</v>
      </c>
      <c r="U1200" s="70">
        <f t="shared" si="74"/>
        <v>0.03</v>
      </c>
      <c r="V1200" s="52">
        <v>5</v>
      </c>
      <c r="W1200" s="52" t="str" cm="1">
        <f t="array" ref="W1200">_xlfn.SWITCH(ROUND(V1200,0),5,"Excellent",4,"Good",3,"Ok","Bad")</f>
        <v>Excellent</v>
      </c>
      <c r="X1200">
        <v>4</v>
      </c>
      <c r="Y1200" t="str">
        <f t="shared" si="75"/>
        <v>No</v>
      </c>
      <c r="Z1200" s="68">
        <v>42225</v>
      </c>
      <c r="AA1200" s="68">
        <v>43309</v>
      </c>
      <c r="AB1200">
        <v>365</v>
      </c>
      <c r="AC1200" t="s">
        <v>15615</v>
      </c>
    </row>
    <row r="1201" spans="1:29" x14ac:dyDescent="0.3">
      <c r="A1201" t="s">
        <v>901</v>
      </c>
      <c r="B1201">
        <v>32</v>
      </c>
      <c r="C1201" t="str">
        <f>VLOOKUP($B1201,Hosts!$A:$M,10,0)</f>
        <v>Within a few hours</v>
      </c>
      <c r="D1201" s="70">
        <f>VLOOKUP($B1201,Hosts!$A:$M,11,0)</f>
        <v>1</v>
      </c>
      <c r="E1201" s="70">
        <f>VLOOKUP($B1201,Hosts!$A:$M,12,0)</f>
        <v>0.87</v>
      </c>
      <c r="F1201" t="str">
        <f>VLOOKUP($B1201,Hosts!$A:$M,13,0)</f>
        <v>Yes</v>
      </c>
      <c r="G1201" t="str">
        <f>INDEX(Hosts!$A:$M, MATCH(Places!$B1201,Hosts!$A:$A,0), MATCH(Places!G$1,Hosts!$A$1:$M$1,0))</f>
        <v>Within a few hours</v>
      </c>
      <c r="H1201" s="70">
        <f>INDEX(Hosts!$A:$M, MATCH(Places!$B1201,Hosts!$A:$A,0), MATCH(Places!H$1,Hosts!$A$1:$M$1,0))</f>
        <v>1</v>
      </c>
      <c r="I1201" s="70">
        <f>INDEX(Hosts!$A:$M, MATCH(Places!$B1201,Hosts!$A:$A,0), MATCH(Places!I$1,Hosts!$A$1:$M$1,0))</f>
        <v>0.87</v>
      </c>
      <c r="J1201" t="str">
        <f>INDEX(Hosts!$A:$M, MATCH(Places!$B1201,Hosts!$A:$A,0), MATCH(Places!J$1,Hosts!$A$1:$M$1,0))</f>
        <v>Yes</v>
      </c>
      <c r="K1201">
        <v>7</v>
      </c>
      <c r="L1201" t="str">
        <f>VLOOKUP($K1201,Neighborhoods!$A:$C,2,0)</f>
        <v>Brooklyn</v>
      </c>
      <c r="M1201" t="str">
        <f>VLOOKUP($K1201,Neighborhoods!$A:$C,3,0)</f>
        <v>Bedford-Stuyvesant</v>
      </c>
      <c r="N1201" t="str">
        <f>INDEX(Neighborhoods!$A:$C, MATCH(Places!$K1201,Neighborhoods!$A:$A,0), MATCH(Places!N$1,Neighborhoods!$A$1:$C$1,0))</f>
        <v>Brooklyn</v>
      </c>
      <c r="O1201" t="str">
        <f>INDEX(Neighborhoods!$A:$C, MATCH(Places!$K1201,Neighborhoods!$A:$A,0), MATCH(Places!O$1,Neighborhoods!$A$1:$C$1,0))</f>
        <v>Bedford-Stuyvesant</v>
      </c>
      <c r="P1201" t="s">
        <v>11822</v>
      </c>
      <c r="Q1201" t="str">
        <f t="shared" si="72"/>
        <v>No</v>
      </c>
      <c r="R1201">
        <v>3</v>
      </c>
      <c r="S1201" t="str">
        <f t="shared" si="73"/>
        <v>Medium</v>
      </c>
      <c r="T1201" s="50">
        <v>95</v>
      </c>
      <c r="U1201" s="70">
        <f t="shared" si="74"/>
        <v>0.03</v>
      </c>
      <c r="V1201" s="52">
        <v>4.92</v>
      </c>
      <c r="W1201" s="52" t="str" cm="1">
        <f t="array" ref="W1201">_xlfn.SWITCH(ROUND(V1201,0),5,"Excellent",4,"Good",3,"Ok","Bad")</f>
        <v>Excellent</v>
      </c>
      <c r="X1201">
        <v>146</v>
      </c>
      <c r="Y1201" t="str">
        <f t="shared" si="75"/>
        <v>Yes</v>
      </c>
      <c r="Z1201" s="68">
        <v>42217</v>
      </c>
      <c r="AA1201" s="68">
        <v>44045</v>
      </c>
      <c r="AB1201">
        <v>75</v>
      </c>
      <c r="AC1201" t="s">
        <v>15615</v>
      </c>
    </row>
    <row r="1202" spans="1:29" x14ac:dyDescent="0.3">
      <c r="A1202" t="s">
        <v>14530</v>
      </c>
      <c r="B1202">
        <v>857</v>
      </c>
      <c r="C1202" t="str">
        <f>VLOOKUP($B1202,Hosts!$A:$M,10,0)</f>
        <v>Within a day</v>
      </c>
      <c r="D1202" s="70">
        <f>VLOOKUP($B1202,Hosts!$A:$M,11,0)</f>
        <v>0.9</v>
      </c>
      <c r="E1202" s="70">
        <f>VLOOKUP($B1202,Hosts!$A:$M,12,0)</f>
        <v>0.75</v>
      </c>
      <c r="F1202" t="str">
        <f>VLOOKUP($B1202,Hosts!$A:$M,13,0)</f>
        <v>No</v>
      </c>
      <c r="G1202" t="str">
        <f>INDEX(Hosts!$A:$M, MATCH(Places!$B1202,Hosts!$A:$A,0), MATCH(Places!G$1,Hosts!$A$1:$M$1,0))</f>
        <v>Within a day</v>
      </c>
      <c r="H1202" s="70">
        <f>INDEX(Hosts!$A:$M, MATCH(Places!$B1202,Hosts!$A:$A,0), MATCH(Places!H$1,Hosts!$A$1:$M$1,0))</f>
        <v>0.9</v>
      </c>
      <c r="I1202" s="70">
        <f>INDEX(Hosts!$A:$M, MATCH(Places!$B1202,Hosts!$A:$A,0), MATCH(Places!I$1,Hosts!$A$1:$M$1,0))</f>
        <v>0.75</v>
      </c>
      <c r="J1202" t="str">
        <f>INDEX(Hosts!$A:$M, MATCH(Places!$B1202,Hosts!$A:$A,0), MATCH(Places!J$1,Hosts!$A$1:$M$1,0))</f>
        <v>No</v>
      </c>
      <c r="K1202">
        <v>15</v>
      </c>
      <c r="L1202" t="str">
        <f>VLOOKUP($K1202,Neighborhoods!$A:$C,2,0)</f>
        <v>Manhattan</v>
      </c>
      <c r="M1202" t="str">
        <f>VLOOKUP($K1202,Neighborhoods!$A:$C,3,0)</f>
        <v>East Village</v>
      </c>
      <c r="N1202" t="str">
        <f>INDEX(Neighborhoods!$A:$C, MATCH(Places!$K1202,Neighborhoods!$A:$A,0), MATCH(Places!N$1,Neighborhoods!$A$1:$C$1,0))</f>
        <v>Manhattan</v>
      </c>
      <c r="O1202" t="str">
        <f>INDEX(Neighborhoods!$A:$C, MATCH(Places!$K1202,Neighborhoods!$A:$A,0), MATCH(Places!O$1,Neighborhoods!$A$1:$C$1,0))</f>
        <v>East Village</v>
      </c>
      <c r="P1202" t="s">
        <v>11822</v>
      </c>
      <c r="Q1202" t="str">
        <f t="shared" si="72"/>
        <v>No</v>
      </c>
      <c r="R1202">
        <v>6</v>
      </c>
      <c r="S1202" t="str">
        <f t="shared" si="73"/>
        <v>Large</v>
      </c>
      <c r="T1202" s="50">
        <v>500</v>
      </c>
      <c r="U1202" s="70">
        <f t="shared" si="74"/>
        <v>0.05</v>
      </c>
      <c r="V1202" s="52">
        <v>4.91</v>
      </c>
      <c r="W1202" s="52" t="str" cm="1">
        <f t="array" ref="W1202">_xlfn.SWITCH(ROUND(V1202,0),5,"Excellent",4,"Good",3,"Ok","Bad")</f>
        <v>Excellent</v>
      </c>
      <c r="X1202">
        <v>47</v>
      </c>
      <c r="Y1202" t="str">
        <f t="shared" si="75"/>
        <v>No</v>
      </c>
      <c r="Z1202" s="68">
        <v>42127</v>
      </c>
      <c r="AA1202" s="68">
        <v>43697</v>
      </c>
      <c r="AB1202">
        <v>1</v>
      </c>
      <c r="AC1202" t="s">
        <v>15615</v>
      </c>
    </row>
    <row r="1203" spans="1:29" x14ac:dyDescent="0.3">
      <c r="A1203" t="s">
        <v>902</v>
      </c>
      <c r="B1203">
        <v>1605</v>
      </c>
      <c r="C1203" t="str">
        <f>VLOOKUP($B1203,Hosts!$A:$M,10,0)</f>
        <v>Within an hour</v>
      </c>
      <c r="D1203" s="70">
        <f>VLOOKUP($B1203,Hosts!$A:$M,11,0)</f>
        <v>0.92</v>
      </c>
      <c r="E1203" s="70">
        <f>VLOOKUP($B1203,Hosts!$A:$M,12,0)</f>
        <v>0.84</v>
      </c>
      <c r="F1203" t="str">
        <f>VLOOKUP($B1203,Hosts!$A:$M,13,0)</f>
        <v>No</v>
      </c>
      <c r="G1203" t="str">
        <f>INDEX(Hosts!$A:$M, MATCH(Places!$B1203,Hosts!$A:$A,0), MATCH(Places!G$1,Hosts!$A$1:$M$1,0))</f>
        <v>Within an hour</v>
      </c>
      <c r="H1203" s="70">
        <f>INDEX(Hosts!$A:$M, MATCH(Places!$B1203,Hosts!$A:$A,0), MATCH(Places!H$1,Hosts!$A$1:$M$1,0))</f>
        <v>0.92</v>
      </c>
      <c r="I1203" s="70">
        <f>INDEX(Hosts!$A:$M, MATCH(Places!$B1203,Hosts!$A:$A,0), MATCH(Places!I$1,Hosts!$A$1:$M$1,0))</f>
        <v>0.84</v>
      </c>
      <c r="J1203" t="str">
        <f>INDEX(Hosts!$A:$M, MATCH(Places!$B1203,Hosts!$A:$A,0), MATCH(Places!J$1,Hosts!$A$1:$M$1,0))</f>
        <v>No</v>
      </c>
      <c r="K1203">
        <v>19</v>
      </c>
      <c r="L1203" t="str">
        <f>VLOOKUP($K1203,Neighborhoods!$A:$C,2,0)</f>
        <v>Manhattan</v>
      </c>
      <c r="M1203" t="str">
        <f>VLOOKUP($K1203,Neighborhoods!$A:$C,3,0)</f>
        <v>Upper East Side</v>
      </c>
      <c r="N1203" t="str">
        <f>INDEX(Neighborhoods!$A:$C, MATCH(Places!$K1203,Neighborhoods!$A:$A,0), MATCH(Places!N$1,Neighborhoods!$A$1:$C$1,0))</f>
        <v>Manhattan</v>
      </c>
      <c r="O1203" t="str">
        <f>INDEX(Neighborhoods!$A:$C, MATCH(Places!$K1203,Neighborhoods!$A:$A,0), MATCH(Places!O$1,Neighborhoods!$A$1:$C$1,0))</f>
        <v>Upper East Side</v>
      </c>
      <c r="P1203" t="s">
        <v>11822</v>
      </c>
      <c r="Q1203" t="str">
        <f t="shared" si="72"/>
        <v>No</v>
      </c>
      <c r="R1203">
        <v>3</v>
      </c>
      <c r="S1203" t="str">
        <f t="shared" si="73"/>
        <v>Medium</v>
      </c>
      <c r="T1203" s="50">
        <v>149</v>
      </c>
      <c r="U1203" s="70">
        <f t="shared" si="74"/>
        <v>0.03</v>
      </c>
      <c r="V1203" s="52">
        <v>5</v>
      </c>
      <c r="W1203" s="52" t="str" cm="1">
        <f t="array" ref="W1203">_xlfn.SWITCH(ROUND(V1203,0),5,"Excellent",4,"Good",3,"Ok","Bad")</f>
        <v>Excellent</v>
      </c>
      <c r="X1203">
        <v>4</v>
      </c>
      <c r="Y1203" t="str">
        <f t="shared" si="75"/>
        <v>No</v>
      </c>
      <c r="Z1203" s="68">
        <v>42735</v>
      </c>
      <c r="AA1203" s="68">
        <v>43701</v>
      </c>
      <c r="AB1203">
        <v>365</v>
      </c>
      <c r="AC1203" t="s">
        <v>15615</v>
      </c>
    </row>
    <row r="1204" spans="1:29" x14ac:dyDescent="0.3">
      <c r="A1204" t="s">
        <v>903</v>
      </c>
      <c r="B1204">
        <v>72</v>
      </c>
      <c r="C1204" t="str">
        <f>VLOOKUP($B1204,Hosts!$A:$M,10,0)</f>
        <v>Within an hour</v>
      </c>
      <c r="D1204" s="70">
        <f>VLOOKUP($B1204,Hosts!$A:$M,11,0)</f>
        <v>1</v>
      </c>
      <c r="E1204" s="70">
        <f>VLOOKUP($B1204,Hosts!$A:$M,12,0)</f>
        <v>0.86</v>
      </c>
      <c r="F1204" t="str">
        <f>VLOOKUP($B1204,Hosts!$A:$M,13,0)</f>
        <v>No</v>
      </c>
      <c r="G1204" t="str">
        <f>INDEX(Hosts!$A:$M, MATCH(Places!$B1204,Hosts!$A:$A,0), MATCH(Places!G$1,Hosts!$A$1:$M$1,0))</f>
        <v>Within an hour</v>
      </c>
      <c r="H1204" s="70">
        <f>INDEX(Hosts!$A:$M, MATCH(Places!$B1204,Hosts!$A:$A,0), MATCH(Places!H$1,Hosts!$A$1:$M$1,0))</f>
        <v>1</v>
      </c>
      <c r="I1204" s="70">
        <f>INDEX(Hosts!$A:$M, MATCH(Places!$B1204,Hosts!$A:$A,0), MATCH(Places!I$1,Hosts!$A$1:$M$1,0))</f>
        <v>0.86</v>
      </c>
      <c r="J1204" t="str">
        <f>INDEX(Hosts!$A:$M, MATCH(Places!$B1204,Hosts!$A:$A,0), MATCH(Places!J$1,Hosts!$A$1:$M$1,0))</f>
        <v>No</v>
      </c>
      <c r="K1204">
        <v>20</v>
      </c>
      <c r="L1204" t="str">
        <f>VLOOKUP($K1204,Neighborhoods!$A:$C,2,0)</f>
        <v>Manhattan</v>
      </c>
      <c r="M1204" t="str">
        <f>VLOOKUP($K1204,Neighborhoods!$A:$C,3,0)</f>
        <v>Upper West Side</v>
      </c>
      <c r="N1204" t="str">
        <f>INDEX(Neighborhoods!$A:$C, MATCH(Places!$K1204,Neighborhoods!$A:$A,0), MATCH(Places!N$1,Neighborhoods!$A$1:$C$1,0))</f>
        <v>Manhattan</v>
      </c>
      <c r="O1204" t="str">
        <f>INDEX(Neighborhoods!$A:$C, MATCH(Places!$K1204,Neighborhoods!$A:$A,0), MATCH(Places!O$1,Neighborhoods!$A$1:$C$1,0))</f>
        <v>Upper West Side</v>
      </c>
      <c r="P1204" t="s">
        <v>11822</v>
      </c>
      <c r="Q1204" t="str">
        <f t="shared" si="72"/>
        <v>No</v>
      </c>
      <c r="R1204">
        <v>3</v>
      </c>
      <c r="S1204" t="str">
        <f t="shared" si="73"/>
        <v>Medium</v>
      </c>
      <c r="T1204" s="50">
        <v>230</v>
      </c>
      <c r="U1204" s="70">
        <f t="shared" si="74"/>
        <v>0.04</v>
      </c>
      <c r="V1204" s="52">
        <v>4.58</v>
      </c>
      <c r="W1204" s="52" t="str" cm="1">
        <f t="array" ref="W1204">_xlfn.SWITCH(ROUND(V1204,0),5,"Excellent",4,"Good",3,"Ok","Bad")</f>
        <v>Excellent</v>
      </c>
      <c r="X1204">
        <v>12</v>
      </c>
      <c r="Y1204" t="str">
        <f t="shared" si="75"/>
        <v>No</v>
      </c>
      <c r="Z1204" s="68">
        <v>42129</v>
      </c>
      <c r="AA1204" s="68">
        <v>43849</v>
      </c>
      <c r="AB1204">
        <v>84</v>
      </c>
      <c r="AC1204" t="s">
        <v>15615</v>
      </c>
    </row>
    <row r="1205" spans="1:29" x14ac:dyDescent="0.3">
      <c r="A1205" t="s">
        <v>14754</v>
      </c>
      <c r="B1205">
        <v>415</v>
      </c>
      <c r="C1205" t="str">
        <f>VLOOKUP($B1205,Hosts!$A:$M,10,0)</f>
        <v>Within a day</v>
      </c>
      <c r="D1205" s="70">
        <f>VLOOKUP($B1205,Hosts!$A:$M,11,0)</f>
        <v>1</v>
      </c>
      <c r="E1205" s="70">
        <f>VLOOKUP($B1205,Hosts!$A:$M,12,0)</f>
        <v>0.46</v>
      </c>
      <c r="F1205" t="str">
        <f>VLOOKUP($B1205,Hosts!$A:$M,13,0)</f>
        <v>No</v>
      </c>
      <c r="G1205" t="str">
        <f>INDEX(Hosts!$A:$M, MATCH(Places!$B1205,Hosts!$A:$A,0), MATCH(Places!G$1,Hosts!$A$1:$M$1,0))</f>
        <v>Within a day</v>
      </c>
      <c r="H1205" s="70">
        <f>INDEX(Hosts!$A:$M, MATCH(Places!$B1205,Hosts!$A:$A,0), MATCH(Places!H$1,Hosts!$A$1:$M$1,0))</f>
        <v>1</v>
      </c>
      <c r="I1205" s="70">
        <f>INDEX(Hosts!$A:$M, MATCH(Places!$B1205,Hosts!$A:$A,0), MATCH(Places!I$1,Hosts!$A$1:$M$1,0))</f>
        <v>0.46</v>
      </c>
      <c r="J1205" t="str">
        <f>INDEX(Hosts!$A:$M, MATCH(Places!$B1205,Hosts!$A:$A,0), MATCH(Places!J$1,Hosts!$A$1:$M$1,0))</f>
        <v>No</v>
      </c>
      <c r="K1205">
        <v>20</v>
      </c>
      <c r="L1205" t="str">
        <f>VLOOKUP($K1205,Neighborhoods!$A:$C,2,0)</f>
        <v>Manhattan</v>
      </c>
      <c r="M1205" t="str">
        <f>VLOOKUP($K1205,Neighborhoods!$A:$C,3,0)</f>
        <v>Upper West Side</v>
      </c>
      <c r="N1205" t="str">
        <f>INDEX(Neighborhoods!$A:$C, MATCH(Places!$K1205,Neighborhoods!$A:$A,0), MATCH(Places!N$1,Neighborhoods!$A$1:$C$1,0))</f>
        <v>Manhattan</v>
      </c>
      <c r="O1205" t="str">
        <f>INDEX(Neighborhoods!$A:$C, MATCH(Places!$K1205,Neighborhoods!$A:$A,0), MATCH(Places!O$1,Neighborhoods!$A$1:$C$1,0))</f>
        <v>Upper West Side</v>
      </c>
      <c r="P1205" t="s">
        <v>11822</v>
      </c>
      <c r="Q1205" t="str">
        <f t="shared" si="72"/>
        <v>No</v>
      </c>
      <c r="R1205">
        <v>4</v>
      </c>
      <c r="S1205" t="str">
        <f t="shared" si="73"/>
        <v>Medium</v>
      </c>
      <c r="T1205" s="50">
        <v>219</v>
      </c>
      <c r="U1205" s="70">
        <f t="shared" si="74"/>
        <v>0.04</v>
      </c>
      <c r="V1205" s="52">
        <v>4.95</v>
      </c>
      <c r="W1205" s="52" t="str" cm="1">
        <f t="array" ref="W1205">_xlfn.SWITCH(ROUND(V1205,0),5,"Excellent",4,"Good",3,"Ok","Bad")</f>
        <v>Excellent</v>
      </c>
      <c r="X1205">
        <v>19</v>
      </c>
      <c r="Y1205" t="str">
        <f t="shared" si="75"/>
        <v>No</v>
      </c>
      <c r="Z1205" s="68">
        <v>42152</v>
      </c>
      <c r="AA1205" s="68">
        <v>43832</v>
      </c>
      <c r="AB1205">
        <v>281</v>
      </c>
      <c r="AC1205" t="s">
        <v>15615</v>
      </c>
    </row>
    <row r="1206" spans="1:29" x14ac:dyDescent="0.3">
      <c r="A1206" t="s">
        <v>904</v>
      </c>
      <c r="B1206">
        <v>2112</v>
      </c>
      <c r="C1206" t="str">
        <f>VLOOKUP($B1206,Hosts!$A:$M,10,0)</f>
        <v>Within an hour</v>
      </c>
      <c r="D1206" s="70">
        <f>VLOOKUP($B1206,Hosts!$A:$M,11,0)</f>
        <v>1</v>
      </c>
      <c r="E1206" s="70">
        <f>VLOOKUP($B1206,Hosts!$A:$M,12,0)</f>
        <v>0.85</v>
      </c>
      <c r="F1206" t="str">
        <f>VLOOKUP($B1206,Hosts!$A:$M,13,0)</f>
        <v>Yes</v>
      </c>
      <c r="G1206" t="str">
        <f>INDEX(Hosts!$A:$M, MATCH(Places!$B1206,Hosts!$A:$A,0), MATCH(Places!G$1,Hosts!$A$1:$M$1,0))</f>
        <v>Within an hour</v>
      </c>
      <c r="H1206" s="70">
        <f>INDEX(Hosts!$A:$M, MATCH(Places!$B1206,Hosts!$A:$A,0), MATCH(Places!H$1,Hosts!$A$1:$M$1,0))</f>
        <v>1</v>
      </c>
      <c r="I1206" s="70">
        <f>INDEX(Hosts!$A:$M, MATCH(Places!$B1206,Hosts!$A:$A,0), MATCH(Places!I$1,Hosts!$A$1:$M$1,0))</f>
        <v>0.85</v>
      </c>
      <c r="J1206" t="str">
        <f>INDEX(Hosts!$A:$M, MATCH(Places!$B1206,Hosts!$A:$A,0), MATCH(Places!J$1,Hosts!$A$1:$M$1,0))</f>
        <v>Yes</v>
      </c>
      <c r="K1206">
        <v>12</v>
      </c>
      <c r="L1206" t="str">
        <f>VLOOKUP($K1206,Neighborhoods!$A:$C,2,0)</f>
        <v>Brooklyn</v>
      </c>
      <c r="M1206" t="str">
        <f>VLOOKUP($K1206,Neighborhoods!$A:$C,3,0)</f>
        <v>Williamsburg</v>
      </c>
      <c r="N1206" t="str">
        <f>INDEX(Neighborhoods!$A:$C, MATCH(Places!$K1206,Neighborhoods!$A:$A,0), MATCH(Places!N$1,Neighborhoods!$A$1:$C$1,0))</f>
        <v>Brooklyn</v>
      </c>
      <c r="O1206" t="str">
        <f>INDEX(Neighborhoods!$A:$C, MATCH(Places!$K1206,Neighborhoods!$A:$A,0), MATCH(Places!O$1,Neighborhoods!$A$1:$C$1,0))</f>
        <v>Williamsburg</v>
      </c>
      <c r="P1206" t="s">
        <v>11822</v>
      </c>
      <c r="Q1206" t="str">
        <f t="shared" si="72"/>
        <v>No</v>
      </c>
      <c r="R1206">
        <v>3</v>
      </c>
      <c r="S1206" t="str">
        <f t="shared" si="73"/>
        <v>Medium</v>
      </c>
      <c r="T1206" s="50">
        <v>120</v>
      </c>
      <c r="U1206" s="70">
        <f t="shared" si="74"/>
        <v>0.03</v>
      </c>
      <c r="V1206" s="52">
        <v>4.99</v>
      </c>
      <c r="W1206" s="52" t="str" cm="1">
        <f t="array" ref="W1206">_xlfn.SWITCH(ROUND(V1206,0),5,"Excellent",4,"Good",3,"Ok","Bad")</f>
        <v>Excellent</v>
      </c>
      <c r="X1206">
        <v>85</v>
      </c>
      <c r="Y1206" t="str">
        <f t="shared" si="75"/>
        <v>No</v>
      </c>
      <c r="Z1206" s="68">
        <v>42129</v>
      </c>
      <c r="AA1206" s="68">
        <v>44057</v>
      </c>
      <c r="AB1206">
        <v>356</v>
      </c>
      <c r="AC1206" t="s">
        <v>15615</v>
      </c>
    </row>
    <row r="1207" spans="1:29" x14ac:dyDescent="0.3">
      <c r="A1207" t="s">
        <v>14824</v>
      </c>
      <c r="B1207">
        <v>820</v>
      </c>
      <c r="C1207" t="str">
        <f>VLOOKUP($B1207,Hosts!$A:$M,10,0)</f>
        <v>Within an hour</v>
      </c>
      <c r="D1207" s="70">
        <f>VLOOKUP($B1207,Hosts!$A:$M,11,0)</f>
        <v>1</v>
      </c>
      <c r="E1207" s="70">
        <f>VLOOKUP($B1207,Hosts!$A:$M,12,0)</f>
        <v>0.77</v>
      </c>
      <c r="F1207" t="str">
        <f>VLOOKUP($B1207,Hosts!$A:$M,13,0)</f>
        <v>Yes</v>
      </c>
      <c r="G1207" t="str">
        <f>INDEX(Hosts!$A:$M, MATCH(Places!$B1207,Hosts!$A:$A,0), MATCH(Places!G$1,Hosts!$A$1:$M$1,0))</f>
        <v>Within an hour</v>
      </c>
      <c r="H1207" s="70">
        <f>INDEX(Hosts!$A:$M, MATCH(Places!$B1207,Hosts!$A:$A,0), MATCH(Places!H$1,Hosts!$A$1:$M$1,0))</f>
        <v>1</v>
      </c>
      <c r="I1207" s="70">
        <f>INDEX(Hosts!$A:$M, MATCH(Places!$B1207,Hosts!$A:$A,0), MATCH(Places!I$1,Hosts!$A$1:$M$1,0))</f>
        <v>0.77</v>
      </c>
      <c r="J1207" t="str">
        <f>INDEX(Hosts!$A:$M, MATCH(Places!$B1207,Hosts!$A:$A,0), MATCH(Places!J$1,Hosts!$A$1:$M$1,0))</f>
        <v>Yes</v>
      </c>
      <c r="K1207">
        <v>12</v>
      </c>
      <c r="L1207" t="str">
        <f>VLOOKUP($K1207,Neighborhoods!$A:$C,2,0)</f>
        <v>Brooklyn</v>
      </c>
      <c r="M1207" t="str">
        <f>VLOOKUP($K1207,Neighborhoods!$A:$C,3,0)</f>
        <v>Williamsburg</v>
      </c>
      <c r="N1207" t="str">
        <f>INDEX(Neighborhoods!$A:$C, MATCH(Places!$K1207,Neighborhoods!$A:$A,0), MATCH(Places!N$1,Neighborhoods!$A$1:$C$1,0))</f>
        <v>Brooklyn</v>
      </c>
      <c r="O1207" t="str">
        <f>INDEX(Neighborhoods!$A:$C, MATCH(Places!$K1207,Neighborhoods!$A:$A,0), MATCH(Places!O$1,Neighborhoods!$A$1:$C$1,0))</f>
        <v>Williamsburg</v>
      </c>
      <c r="P1207" t="s">
        <v>1</v>
      </c>
      <c r="Q1207" t="str">
        <f t="shared" si="72"/>
        <v>Yes</v>
      </c>
      <c r="R1207">
        <v>2</v>
      </c>
      <c r="S1207" t="str">
        <f t="shared" si="73"/>
        <v>Small</v>
      </c>
      <c r="T1207" s="50">
        <v>120</v>
      </c>
      <c r="U1207" s="70">
        <f t="shared" si="74"/>
        <v>0.03</v>
      </c>
      <c r="V1207" s="52">
        <v>5</v>
      </c>
      <c r="W1207" s="52" t="str" cm="1">
        <f t="array" ref="W1207">_xlfn.SWITCH(ROUND(V1207,0),5,"Excellent",4,"Good",3,"Ok","Bad")</f>
        <v>Excellent</v>
      </c>
      <c r="X1207">
        <v>16</v>
      </c>
      <c r="Y1207" t="str">
        <f t="shared" si="75"/>
        <v>No</v>
      </c>
      <c r="Z1207" s="68">
        <v>42099</v>
      </c>
      <c r="AA1207" s="68">
        <v>43780</v>
      </c>
      <c r="AB1207">
        <v>1</v>
      </c>
      <c r="AC1207" t="s">
        <v>15615</v>
      </c>
    </row>
    <row r="1208" spans="1:29" x14ac:dyDescent="0.3">
      <c r="A1208" t="s">
        <v>13174</v>
      </c>
      <c r="B1208">
        <v>820</v>
      </c>
      <c r="C1208" t="str">
        <f>VLOOKUP($B1208,Hosts!$A:$M,10,0)</f>
        <v>Within an hour</v>
      </c>
      <c r="D1208" s="70">
        <f>VLOOKUP($B1208,Hosts!$A:$M,11,0)</f>
        <v>1</v>
      </c>
      <c r="E1208" s="70">
        <f>VLOOKUP($B1208,Hosts!$A:$M,12,0)</f>
        <v>0.77</v>
      </c>
      <c r="F1208" t="str">
        <f>VLOOKUP($B1208,Hosts!$A:$M,13,0)</f>
        <v>Yes</v>
      </c>
      <c r="G1208" t="str">
        <f>INDEX(Hosts!$A:$M, MATCH(Places!$B1208,Hosts!$A:$A,0), MATCH(Places!G$1,Hosts!$A$1:$M$1,0))</f>
        <v>Within an hour</v>
      </c>
      <c r="H1208" s="70">
        <f>INDEX(Hosts!$A:$M, MATCH(Places!$B1208,Hosts!$A:$A,0), MATCH(Places!H$1,Hosts!$A$1:$M$1,0))</f>
        <v>1</v>
      </c>
      <c r="I1208" s="70">
        <f>INDEX(Hosts!$A:$M, MATCH(Places!$B1208,Hosts!$A:$A,0), MATCH(Places!I$1,Hosts!$A$1:$M$1,0))</f>
        <v>0.77</v>
      </c>
      <c r="J1208" t="str">
        <f>INDEX(Hosts!$A:$M, MATCH(Places!$B1208,Hosts!$A:$A,0), MATCH(Places!J$1,Hosts!$A$1:$M$1,0))</f>
        <v>Yes</v>
      </c>
      <c r="K1208">
        <v>12</v>
      </c>
      <c r="L1208" t="str">
        <f>VLOOKUP($K1208,Neighborhoods!$A:$C,2,0)</f>
        <v>Brooklyn</v>
      </c>
      <c r="M1208" t="str">
        <f>VLOOKUP($K1208,Neighborhoods!$A:$C,3,0)</f>
        <v>Williamsburg</v>
      </c>
      <c r="N1208" t="str">
        <f>INDEX(Neighborhoods!$A:$C, MATCH(Places!$K1208,Neighborhoods!$A:$A,0), MATCH(Places!N$1,Neighborhoods!$A$1:$C$1,0))</f>
        <v>Brooklyn</v>
      </c>
      <c r="O1208" t="str">
        <f>INDEX(Neighborhoods!$A:$C, MATCH(Places!$K1208,Neighborhoods!$A:$A,0), MATCH(Places!O$1,Neighborhoods!$A$1:$C$1,0))</f>
        <v>Williamsburg</v>
      </c>
      <c r="P1208" t="s">
        <v>1</v>
      </c>
      <c r="Q1208" t="str">
        <f t="shared" si="72"/>
        <v>Yes</v>
      </c>
      <c r="R1208">
        <v>2</v>
      </c>
      <c r="S1208" t="str">
        <f t="shared" si="73"/>
        <v>Small</v>
      </c>
      <c r="T1208" s="50">
        <v>119</v>
      </c>
      <c r="U1208" s="70">
        <f t="shared" si="74"/>
        <v>0.03</v>
      </c>
      <c r="V1208" s="52">
        <v>5</v>
      </c>
      <c r="W1208" s="52" t="str" cm="1">
        <f t="array" ref="W1208">_xlfn.SWITCH(ROUND(V1208,0),5,"Excellent",4,"Good",3,"Ok","Bad")</f>
        <v>Excellent</v>
      </c>
      <c r="X1208">
        <v>16</v>
      </c>
      <c r="Y1208" t="str">
        <f t="shared" si="75"/>
        <v>No</v>
      </c>
      <c r="Z1208" s="68">
        <v>42137</v>
      </c>
      <c r="AA1208" s="68">
        <v>43784</v>
      </c>
      <c r="AB1208">
        <v>212</v>
      </c>
      <c r="AC1208" t="s">
        <v>15615</v>
      </c>
    </row>
    <row r="1209" spans="1:29" x14ac:dyDescent="0.3">
      <c r="A1209" t="s">
        <v>905</v>
      </c>
      <c r="B1209">
        <v>1605</v>
      </c>
      <c r="C1209" t="str">
        <f>VLOOKUP($B1209,Hosts!$A:$M,10,0)</f>
        <v>Within an hour</v>
      </c>
      <c r="D1209" s="70">
        <f>VLOOKUP($B1209,Hosts!$A:$M,11,0)</f>
        <v>0.92</v>
      </c>
      <c r="E1209" s="70">
        <f>VLOOKUP($B1209,Hosts!$A:$M,12,0)</f>
        <v>0.84</v>
      </c>
      <c r="F1209" t="str">
        <f>VLOOKUP($B1209,Hosts!$A:$M,13,0)</f>
        <v>No</v>
      </c>
      <c r="G1209" t="str">
        <f>INDEX(Hosts!$A:$M, MATCH(Places!$B1209,Hosts!$A:$A,0), MATCH(Places!G$1,Hosts!$A$1:$M$1,0))</f>
        <v>Within an hour</v>
      </c>
      <c r="H1209" s="70">
        <f>INDEX(Hosts!$A:$M, MATCH(Places!$B1209,Hosts!$A:$A,0), MATCH(Places!H$1,Hosts!$A$1:$M$1,0))</f>
        <v>0.92</v>
      </c>
      <c r="I1209" s="70">
        <f>INDEX(Hosts!$A:$M, MATCH(Places!$B1209,Hosts!$A:$A,0), MATCH(Places!I$1,Hosts!$A$1:$M$1,0))</f>
        <v>0.84</v>
      </c>
      <c r="J1209" t="str">
        <f>INDEX(Hosts!$A:$M, MATCH(Places!$B1209,Hosts!$A:$A,0), MATCH(Places!J$1,Hosts!$A$1:$M$1,0))</f>
        <v>No</v>
      </c>
      <c r="K1209">
        <v>19</v>
      </c>
      <c r="L1209" t="str">
        <f>VLOOKUP($K1209,Neighborhoods!$A:$C,2,0)</f>
        <v>Manhattan</v>
      </c>
      <c r="M1209" t="str">
        <f>VLOOKUP($K1209,Neighborhoods!$A:$C,3,0)</f>
        <v>Upper East Side</v>
      </c>
      <c r="N1209" t="str">
        <f>INDEX(Neighborhoods!$A:$C, MATCH(Places!$K1209,Neighborhoods!$A:$A,0), MATCH(Places!N$1,Neighborhoods!$A$1:$C$1,0))</f>
        <v>Manhattan</v>
      </c>
      <c r="O1209" t="str">
        <f>INDEX(Neighborhoods!$A:$C, MATCH(Places!$K1209,Neighborhoods!$A:$A,0), MATCH(Places!O$1,Neighborhoods!$A$1:$C$1,0))</f>
        <v>Upper East Side</v>
      </c>
      <c r="P1209" t="s">
        <v>11822</v>
      </c>
      <c r="Q1209" t="str">
        <f t="shared" si="72"/>
        <v>No</v>
      </c>
      <c r="R1209">
        <v>2</v>
      </c>
      <c r="S1209" t="str">
        <f t="shared" si="73"/>
        <v>Small</v>
      </c>
      <c r="T1209" s="50">
        <v>116</v>
      </c>
      <c r="U1209" s="70">
        <f t="shared" si="74"/>
        <v>0.03</v>
      </c>
      <c r="V1209" s="52">
        <v>4.8</v>
      </c>
      <c r="W1209" s="52" t="str" cm="1">
        <f t="array" ref="W1209">_xlfn.SWITCH(ROUND(V1209,0),5,"Excellent",4,"Good",3,"Ok","Bad")</f>
        <v>Excellent</v>
      </c>
      <c r="X1209">
        <v>5</v>
      </c>
      <c r="Y1209" t="str">
        <f t="shared" si="75"/>
        <v>No</v>
      </c>
      <c r="Z1209" s="68">
        <v>42804</v>
      </c>
      <c r="AA1209" s="68">
        <v>44012</v>
      </c>
      <c r="AB1209">
        <v>319</v>
      </c>
      <c r="AC1209" t="s">
        <v>15615</v>
      </c>
    </row>
    <row r="1210" spans="1:29" x14ac:dyDescent="0.3">
      <c r="A1210" t="s">
        <v>906</v>
      </c>
      <c r="B1210">
        <v>19</v>
      </c>
      <c r="C1210" t="str">
        <f>VLOOKUP($B1210,Hosts!$A:$M,10,0)</f>
        <v>Within a few hours</v>
      </c>
      <c r="D1210" s="70">
        <f>VLOOKUP($B1210,Hosts!$A:$M,11,0)</f>
        <v>0.9</v>
      </c>
      <c r="E1210" s="70">
        <f>VLOOKUP($B1210,Hosts!$A:$M,12,0)</f>
        <v>0.79</v>
      </c>
      <c r="F1210" t="str">
        <f>VLOOKUP($B1210,Hosts!$A:$M,13,0)</f>
        <v>No</v>
      </c>
      <c r="G1210" t="str">
        <f>INDEX(Hosts!$A:$M, MATCH(Places!$B1210,Hosts!$A:$A,0), MATCH(Places!G$1,Hosts!$A$1:$M$1,0))</f>
        <v>Within a few hours</v>
      </c>
      <c r="H1210" s="70">
        <f>INDEX(Hosts!$A:$M, MATCH(Places!$B1210,Hosts!$A:$A,0), MATCH(Places!H$1,Hosts!$A$1:$M$1,0))</f>
        <v>0.9</v>
      </c>
      <c r="I1210" s="70">
        <f>INDEX(Hosts!$A:$M, MATCH(Places!$B1210,Hosts!$A:$A,0), MATCH(Places!I$1,Hosts!$A$1:$M$1,0))</f>
        <v>0.79</v>
      </c>
      <c r="J1210" t="str">
        <f>INDEX(Hosts!$A:$M, MATCH(Places!$B1210,Hosts!$A:$A,0), MATCH(Places!J$1,Hosts!$A$1:$M$1,0))</f>
        <v>No</v>
      </c>
      <c r="K1210">
        <v>8</v>
      </c>
      <c r="L1210" t="str">
        <f>VLOOKUP($K1210,Neighborhoods!$A:$C,2,0)</f>
        <v>Brooklyn</v>
      </c>
      <c r="M1210" t="str">
        <f>VLOOKUP($K1210,Neighborhoods!$A:$C,3,0)</f>
        <v>Bushwick</v>
      </c>
      <c r="N1210" t="str">
        <f>INDEX(Neighborhoods!$A:$C, MATCH(Places!$K1210,Neighborhoods!$A:$A,0), MATCH(Places!N$1,Neighborhoods!$A$1:$C$1,0))</f>
        <v>Brooklyn</v>
      </c>
      <c r="O1210" t="str">
        <f>INDEX(Neighborhoods!$A:$C, MATCH(Places!$K1210,Neighborhoods!$A:$A,0), MATCH(Places!O$1,Neighborhoods!$A$1:$C$1,0))</f>
        <v>Bushwick</v>
      </c>
      <c r="P1210" t="s">
        <v>11822</v>
      </c>
      <c r="Q1210" t="str">
        <f t="shared" si="72"/>
        <v>No</v>
      </c>
      <c r="R1210">
        <v>8</v>
      </c>
      <c r="S1210" t="str">
        <f t="shared" si="73"/>
        <v>Large</v>
      </c>
      <c r="T1210" s="50">
        <v>143</v>
      </c>
      <c r="U1210" s="70">
        <f t="shared" si="74"/>
        <v>0.03</v>
      </c>
      <c r="V1210" s="52">
        <v>4.8899999999999997</v>
      </c>
      <c r="W1210" s="52" t="str" cm="1">
        <f t="array" ref="W1210">_xlfn.SWITCH(ROUND(V1210,0),5,"Excellent",4,"Good",3,"Ok","Bad")</f>
        <v>Excellent</v>
      </c>
      <c r="X1210">
        <v>101</v>
      </c>
      <c r="Y1210" t="str">
        <f t="shared" si="75"/>
        <v>Yes</v>
      </c>
      <c r="Z1210" s="68">
        <v>42101</v>
      </c>
      <c r="AA1210" s="68">
        <v>43901</v>
      </c>
      <c r="AB1210">
        <v>262</v>
      </c>
      <c r="AC1210" t="s">
        <v>15615</v>
      </c>
    </row>
    <row r="1211" spans="1:29" x14ac:dyDescent="0.3">
      <c r="A1211" t="s">
        <v>14023</v>
      </c>
      <c r="B1211">
        <v>2126</v>
      </c>
      <c r="C1211" t="str">
        <f>VLOOKUP($B1211,Hosts!$A:$M,10,0)</f>
        <v>Within an hour</v>
      </c>
      <c r="D1211" s="70">
        <f>VLOOKUP($B1211,Hosts!$A:$M,11,0)</f>
        <v>0.96</v>
      </c>
      <c r="E1211" s="70">
        <f>VLOOKUP($B1211,Hosts!$A:$M,12,0)</f>
        <v>0.95</v>
      </c>
      <c r="F1211" t="str">
        <f>VLOOKUP($B1211,Hosts!$A:$M,13,0)</f>
        <v>No</v>
      </c>
      <c r="G1211" t="str">
        <f>INDEX(Hosts!$A:$M, MATCH(Places!$B1211,Hosts!$A:$A,0), MATCH(Places!G$1,Hosts!$A$1:$M$1,0))</f>
        <v>Within an hour</v>
      </c>
      <c r="H1211" s="70">
        <f>INDEX(Hosts!$A:$M, MATCH(Places!$B1211,Hosts!$A:$A,0), MATCH(Places!H$1,Hosts!$A$1:$M$1,0))</f>
        <v>0.96</v>
      </c>
      <c r="I1211" s="70">
        <f>INDEX(Hosts!$A:$M, MATCH(Places!$B1211,Hosts!$A:$A,0), MATCH(Places!I$1,Hosts!$A$1:$M$1,0))</f>
        <v>0.95</v>
      </c>
      <c r="J1211" t="str">
        <f>INDEX(Hosts!$A:$M, MATCH(Places!$B1211,Hosts!$A:$A,0), MATCH(Places!J$1,Hosts!$A$1:$M$1,0))</f>
        <v>No</v>
      </c>
      <c r="K1211">
        <v>22</v>
      </c>
      <c r="L1211" t="str">
        <f>VLOOKUP($K1211,Neighborhoods!$A:$C,2,0)</f>
        <v>Queens</v>
      </c>
      <c r="M1211" t="str">
        <f>VLOOKUP($K1211,Neighborhoods!$A:$C,3,0)</f>
        <v>Flushing</v>
      </c>
      <c r="N1211" t="str">
        <f>INDEX(Neighborhoods!$A:$C, MATCH(Places!$K1211,Neighborhoods!$A:$A,0), MATCH(Places!N$1,Neighborhoods!$A$1:$C$1,0))</f>
        <v>Queens</v>
      </c>
      <c r="O1211" t="str">
        <f>INDEX(Neighborhoods!$A:$C, MATCH(Places!$K1211,Neighborhoods!$A:$A,0), MATCH(Places!O$1,Neighborhoods!$A$1:$C$1,0))</f>
        <v>Flushing</v>
      </c>
      <c r="P1211" t="s">
        <v>1</v>
      </c>
      <c r="Q1211" t="str">
        <f t="shared" si="72"/>
        <v>Yes</v>
      </c>
      <c r="R1211">
        <v>2</v>
      </c>
      <c r="S1211" t="str">
        <f t="shared" si="73"/>
        <v>Small</v>
      </c>
      <c r="T1211" s="50">
        <v>68</v>
      </c>
      <c r="U1211" s="70">
        <f t="shared" si="74"/>
        <v>0.03</v>
      </c>
      <c r="V1211" s="52">
        <v>4.5</v>
      </c>
      <c r="W1211" s="52" t="str" cm="1">
        <f t="array" ref="W1211">_xlfn.SWITCH(ROUND(V1211,0),5,"Excellent",4,"Good",3,"Ok","Bad")</f>
        <v>Excellent</v>
      </c>
      <c r="X1211">
        <v>111</v>
      </c>
      <c r="Y1211" t="str">
        <f t="shared" si="75"/>
        <v>No</v>
      </c>
      <c r="Z1211" s="68">
        <v>42103</v>
      </c>
      <c r="AA1211" s="68">
        <v>43799</v>
      </c>
      <c r="AB1211">
        <v>86</v>
      </c>
      <c r="AC1211" t="s">
        <v>15615</v>
      </c>
    </row>
    <row r="1212" spans="1:29" x14ac:dyDescent="0.3">
      <c r="A1212" t="s">
        <v>907</v>
      </c>
      <c r="B1212">
        <v>1538</v>
      </c>
      <c r="C1212" t="str">
        <f>VLOOKUP($B1212,Hosts!$A:$M,10,0)</f>
        <v>A few days or more</v>
      </c>
      <c r="D1212" s="70">
        <f>VLOOKUP($B1212,Hosts!$A:$M,11,0)</f>
        <v>0</v>
      </c>
      <c r="E1212" s="70">
        <f>VLOOKUP($B1212,Hosts!$A:$M,12,0)</f>
        <v>0.14000000000000001</v>
      </c>
      <c r="F1212" t="str">
        <f>VLOOKUP($B1212,Hosts!$A:$M,13,0)</f>
        <v>No</v>
      </c>
      <c r="G1212" t="str">
        <f>INDEX(Hosts!$A:$M, MATCH(Places!$B1212,Hosts!$A:$A,0), MATCH(Places!G$1,Hosts!$A$1:$M$1,0))</f>
        <v>A few days or more</v>
      </c>
      <c r="H1212" s="70">
        <f>INDEX(Hosts!$A:$M, MATCH(Places!$B1212,Hosts!$A:$A,0), MATCH(Places!H$1,Hosts!$A$1:$M$1,0))</f>
        <v>0</v>
      </c>
      <c r="I1212" s="70">
        <f>INDEX(Hosts!$A:$M, MATCH(Places!$B1212,Hosts!$A:$A,0), MATCH(Places!I$1,Hosts!$A$1:$M$1,0))</f>
        <v>0.14000000000000001</v>
      </c>
      <c r="J1212" t="str">
        <f>INDEX(Hosts!$A:$M, MATCH(Places!$B1212,Hosts!$A:$A,0), MATCH(Places!J$1,Hosts!$A$1:$M$1,0))</f>
        <v>No</v>
      </c>
      <c r="K1212">
        <v>12</v>
      </c>
      <c r="L1212" t="str">
        <f>VLOOKUP($K1212,Neighborhoods!$A:$C,2,0)</f>
        <v>Brooklyn</v>
      </c>
      <c r="M1212" t="str">
        <f>VLOOKUP($K1212,Neighborhoods!$A:$C,3,0)</f>
        <v>Williamsburg</v>
      </c>
      <c r="N1212" t="str">
        <f>INDEX(Neighborhoods!$A:$C, MATCH(Places!$K1212,Neighborhoods!$A:$A,0), MATCH(Places!N$1,Neighborhoods!$A$1:$C$1,0))</f>
        <v>Brooklyn</v>
      </c>
      <c r="O1212" t="str">
        <f>INDEX(Neighborhoods!$A:$C, MATCH(Places!$K1212,Neighborhoods!$A:$A,0), MATCH(Places!O$1,Neighborhoods!$A$1:$C$1,0))</f>
        <v>Williamsburg</v>
      </c>
      <c r="P1212" t="s">
        <v>11822</v>
      </c>
      <c r="Q1212" t="str">
        <f t="shared" si="72"/>
        <v>No</v>
      </c>
      <c r="R1212">
        <v>3</v>
      </c>
      <c r="S1212" t="str">
        <f t="shared" si="73"/>
        <v>Medium</v>
      </c>
      <c r="T1212" s="50">
        <v>80</v>
      </c>
      <c r="U1212" s="70">
        <f t="shared" si="74"/>
        <v>0.03</v>
      </c>
      <c r="V1212" s="52">
        <v>5</v>
      </c>
      <c r="W1212" s="52" t="str" cm="1">
        <f t="array" ref="W1212">_xlfn.SWITCH(ROUND(V1212,0),5,"Excellent",4,"Good",3,"Ok","Bad")</f>
        <v>Excellent</v>
      </c>
      <c r="X1212">
        <v>3</v>
      </c>
      <c r="Y1212" t="str">
        <f t="shared" si="75"/>
        <v>No</v>
      </c>
      <c r="Z1212" s="68">
        <v>42152</v>
      </c>
      <c r="AA1212" s="68">
        <v>43317</v>
      </c>
      <c r="AB1212">
        <v>0</v>
      </c>
      <c r="AC1212" t="s">
        <v>15615</v>
      </c>
    </row>
    <row r="1213" spans="1:29" x14ac:dyDescent="0.3">
      <c r="A1213" t="s">
        <v>908</v>
      </c>
      <c r="B1213">
        <v>384</v>
      </c>
      <c r="C1213" t="str">
        <f>VLOOKUP($B1213,Hosts!$A:$M,10,0)</f>
        <v>Within a few hours</v>
      </c>
      <c r="D1213" s="70">
        <f>VLOOKUP($B1213,Hosts!$A:$M,11,0)</f>
        <v>1</v>
      </c>
      <c r="E1213" s="70">
        <f>VLOOKUP($B1213,Hosts!$A:$M,12,0)</f>
        <v>0.98</v>
      </c>
      <c r="F1213" t="str">
        <f>VLOOKUP($B1213,Hosts!$A:$M,13,0)</f>
        <v>Yes</v>
      </c>
      <c r="G1213" t="str">
        <f>INDEX(Hosts!$A:$M, MATCH(Places!$B1213,Hosts!$A:$A,0), MATCH(Places!G$1,Hosts!$A$1:$M$1,0))</f>
        <v>Within a few hours</v>
      </c>
      <c r="H1213" s="70">
        <f>INDEX(Hosts!$A:$M, MATCH(Places!$B1213,Hosts!$A:$A,0), MATCH(Places!H$1,Hosts!$A$1:$M$1,0))</f>
        <v>1</v>
      </c>
      <c r="I1213" s="70">
        <f>INDEX(Hosts!$A:$M, MATCH(Places!$B1213,Hosts!$A:$A,0), MATCH(Places!I$1,Hosts!$A$1:$M$1,0))</f>
        <v>0.98</v>
      </c>
      <c r="J1213" t="str">
        <f>INDEX(Hosts!$A:$M, MATCH(Places!$B1213,Hosts!$A:$A,0), MATCH(Places!J$1,Hosts!$A$1:$M$1,0))</f>
        <v>Yes</v>
      </c>
      <c r="K1213">
        <v>30</v>
      </c>
      <c r="L1213" t="str">
        <f>VLOOKUP($K1213,Neighborhoods!$A:$C,2,0)</f>
        <v>Staten Island</v>
      </c>
      <c r="M1213" t="str">
        <f>VLOOKUP($K1213,Neighborhoods!$A:$C,3,0)</f>
        <v>Tompkinsville</v>
      </c>
      <c r="N1213" t="str">
        <f>INDEX(Neighborhoods!$A:$C, MATCH(Places!$K1213,Neighborhoods!$A:$A,0), MATCH(Places!N$1,Neighborhoods!$A$1:$C$1,0))</f>
        <v>Staten Island</v>
      </c>
      <c r="O1213" t="str">
        <f>INDEX(Neighborhoods!$A:$C, MATCH(Places!$K1213,Neighborhoods!$A:$A,0), MATCH(Places!O$1,Neighborhoods!$A$1:$C$1,0))</f>
        <v>Tompkinsville</v>
      </c>
      <c r="P1213" t="s">
        <v>1</v>
      </c>
      <c r="Q1213" t="str">
        <f t="shared" si="72"/>
        <v>Yes</v>
      </c>
      <c r="R1213">
        <v>2</v>
      </c>
      <c r="S1213" t="str">
        <f t="shared" si="73"/>
        <v>Small</v>
      </c>
      <c r="T1213" s="50">
        <v>49</v>
      </c>
      <c r="U1213" s="70">
        <f t="shared" si="74"/>
        <v>0.03</v>
      </c>
      <c r="V1213" s="52">
        <v>4.9800000000000004</v>
      </c>
      <c r="W1213" s="52" t="str" cm="1">
        <f t="array" ref="W1213">_xlfn.SWITCH(ROUND(V1213,0),5,"Excellent",4,"Good",3,"Ok","Bad")</f>
        <v>Excellent</v>
      </c>
      <c r="X1213">
        <v>178</v>
      </c>
      <c r="Y1213" t="str">
        <f t="shared" si="75"/>
        <v>Yes</v>
      </c>
      <c r="Z1213" s="68">
        <v>42176</v>
      </c>
      <c r="AA1213" s="68">
        <v>43852</v>
      </c>
      <c r="AB1213">
        <v>335</v>
      </c>
      <c r="AC1213" t="s">
        <v>15615</v>
      </c>
    </row>
    <row r="1214" spans="1:29" x14ac:dyDescent="0.3">
      <c r="A1214" t="s">
        <v>909</v>
      </c>
      <c r="B1214">
        <v>648</v>
      </c>
      <c r="C1214" t="str">
        <f>VLOOKUP($B1214,Hosts!$A:$M,10,0)</f>
        <v>Within an hour</v>
      </c>
      <c r="D1214" s="70">
        <f>VLOOKUP($B1214,Hosts!$A:$M,11,0)</f>
        <v>1</v>
      </c>
      <c r="E1214" s="70">
        <f>VLOOKUP($B1214,Hosts!$A:$M,12,0)</f>
        <v>0.4</v>
      </c>
      <c r="F1214" t="str">
        <f>VLOOKUP($B1214,Hosts!$A:$M,13,0)</f>
        <v>No</v>
      </c>
      <c r="G1214" t="str">
        <f>INDEX(Hosts!$A:$M, MATCH(Places!$B1214,Hosts!$A:$A,0), MATCH(Places!G$1,Hosts!$A$1:$M$1,0))</f>
        <v>Within an hour</v>
      </c>
      <c r="H1214" s="70">
        <f>INDEX(Hosts!$A:$M, MATCH(Places!$B1214,Hosts!$A:$A,0), MATCH(Places!H$1,Hosts!$A$1:$M$1,0))</f>
        <v>1</v>
      </c>
      <c r="I1214" s="70">
        <f>INDEX(Hosts!$A:$M, MATCH(Places!$B1214,Hosts!$A:$A,0), MATCH(Places!I$1,Hosts!$A$1:$M$1,0))</f>
        <v>0.4</v>
      </c>
      <c r="J1214" t="str">
        <f>INDEX(Hosts!$A:$M, MATCH(Places!$B1214,Hosts!$A:$A,0), MATCH(Places!J$1,Hosts!$A$1:$M$1,0))</f>
        <v>No</v>
      </c>
      <c r="K1214">
        <v>20</v>
      </c>
      <c r="L1214" t="str">
        <f>VLOOKUP($K1214,Neighborhoods!$A:$C,2,0)</f>
        <v>Manhattan</v>
      </c>
      <c r="M1214" t="str">
        <f>VLOOKUP($K1214,Neighborhoods!$A:$C,3,0)</f>
        <v>Upper West Side</v>
      </c>
      <c r="N1214" t="str">
        <f>INDEX(Neighborhoods!$A:$C, MATCH(Places!$K1214,Neighborhoods!$A:$A,0), MATCH(Places!N$1,Neighborhoods!$A$1:$C$1,0))</f>
        <v>Manhattan</v>
      </c>
      <c r="O1214" t="str">
        <f>INDEX(Neighborhoods!$A:$C, MATCH(Places!$K1214,Neighborhoods!$A:$A,0), MATCH(Places!O$1,Neighborhoods!$A$1:$C$1,0))</f>
        <v>Upper West Side</v>
      </c>
      <c r="P1214" t="s">
        <v>11822</v>
      </c>
      <c r="Q1214" t="str">
        <f t="shared" si="72"/>
        <v>No</v>
      </c>
      <c r="R1214">
        <v>2</v>
      </c>
      <c r="S1214" t="str">
        <f t="shared" si="73"/>
        <v>Small</v>
      </c>
      <c r="T1214" s="50">
        <v>150</v>
      </c>
      <c r="U1214" s="70">
        <f t="shared" si="74"/>
        <v>0.03</v>
      </c>
      <c r="V1214" s="52">
        <v>4.92</v>
      </c>
      <c r="W1214" s="52" t="str" cm="1">
        <f t="array" ref="W1214">_xlfn.SWITCH(ROUND(V1214,0),5,"Excellent",4,"Good",3,"Ok","Bad")</f>
        <v>Excellent</v>
      </c>
      <c r="X1214">
        <v>52</v>
      </c>
      <c r="Y1214" t="str">
        <f t="shared" si="75"/>
        <v>No</v>
      </c>
      <c r="Z1214" s="68">
        <v>42106</v>
      </c>
      <c r="AA1214" s="68">
        <v>43871</v>
      </c>
      <c r="AB1214">
        <v>0</v>
      </c>
      <c r="AC1214" t="s">
        <v>15615</v>
      </c>
    </row>
    <row r="1215" spans="1:29" x14ac:dyDescent="0.3">
      <c r="A1215" t="s">
        <v>911</v>
      </c>
      <c r="B1215">
        <v>2027</v>
      </c>
      <c r="C1215" t="str">
        <f>VLOOKUP($B1215,Hosts!$A:$M,10,0)</f>
        <v>Within a few hours</v>
      </c>
      <c r="D1215" s="70">
        <f>VLOOKUP($B1215,Hosts!$A:$M,11,0)</f>
        <v>0.92</v>
      </c>
      <c r="E1215" s="70">
        <f>VLOOKUP($B1215,Hosts!$A:$M,12,0)</f>
        <v>0.64</v>
      </c>
      <c r="F1215" t="str">
        <f>VLOOKUP($B1215,Hosts!$A:$M,13,0)</f>
        <v>Yes</v>
      </c>
      <c r="G1215" t="str">
        <f>INDEX(Hosts!$A:$M, MATCH(Places!$B1215,Hosts!$A:$A,0), MATCH(Places!G$1,Hosts!$A$1:$M$1,0))</f>
        <v>Within a few hours</v>
      </c>
      <c r="H1215" s="70">
        <f>INDEX(Hosts!$A:$M, MATCH(Places!$B1215,Hosts!$A:$A,0), MATCH(Places!H$1,Hosts!$A$1:$M$1,0))</f>
        <v>0.92</v>
      </c>
      <c r="I1215" s="70">
        <f>INDEX(Hosts!$A:$M, MATCH(Places!$B1215,Hosts!$A:$A,0), MATCH(Places!I$1,Hosts!$A$1:$M$1,0))</f>
        <v>0.64</v>
      </c>
      <c r="J1215" t="str">
        <f>INDEX(Hosts!$A:$M, MATCH(Places!$B1215,Hosts!$A:$A,0), MATCH(Places!J$1,Hosts!$A$1:$M$1,0))</f>
        <v>Yes</v>
      </c>
      <c r="K1215">
        <v>18</v>
      </c>
      <c r="L1215" t="str">
        <f>VLOOKUP($K1215,Neighborhoods!$A:$C,2,0)</f>
        <v>Manhattan</v>
      </c>
      <c r="M1215" t="str">
        <f>VLOOKUP($K1215,Neighborhoods!$A:$C,3,0)</f>
        <v>Midtown</v>
      </c>
      <c r="N1215" t="str">
        <f>INDEX(Neighborhoods!$A:$C, MATCH(Places!$K1215,Neighborhoods!$A:$A,0), MATCH(Places!N$1,Neighborhoods!$A$1:$C$1,0))</f>
        <v>Manhattan</v>
      </c>
      <c r="O1215" t="str">
        <f>INDEX(Neighborhoods!$A:$C, MATCH(Places!$K1215,Neighborhoods!$A:$A,0), MATCH(Places!O$1,Neighborhoods!$A$1:$C$1,0))</f>
        <v>Midtown</v>
      </c>
      <c r="P1215" t="s">
        <v>11822</v>
      </c>
      <c r="Q1215" t="str">
        <f t="shared" si="72"/>
        <v>No</v>
      </c>
      <c r="R1215">
        <v>4</v>
      </c>
      <c r="S1215" t="str">
        <f t="shared" si="73"/>
        <v>Medium</v>
      </c>
      <c r="T1215" s="50">
        <v>299</v>
      </c>
      <c r="U1215" s="70">
        <f t="shared" si="74"/>
        <v>0.04</v>
      </c>
      <c r="V1215" s="52">
        <v>4.83</v>
      </c>
      <c r="W1215" s="52" t="str" cm="1">
        <f t="array" ref="W1215">_xlfn.SWITCH(ROUND(V1215,0),5,"Excellent",4,"Good",3,"Ok","Bad")</f>
        <v>Excellent</v>
      </c>
      <c r="X1215">
        <v>6</v>
      </c>
      <c r="Y1215" t="str">
        <f t="shared" si="75"/>
        <v>No</v>
      </c>
      <c r="Z1215" s="68">
        <v>42117</v>
      </c>
      <c r="AA1215" s="68">
        <v>42997</v>
      </c>
      <c r="AB1215">
        <v>0</v>
      </c>
      <c r="AC1215" t="s">
        <v>15616</v>
      </c>
    </row>
    <row r="1216" spans="1:29" x14ac:dyDescent="0.3">
      <c r="A1216" t="s">
        <v>912</v>
      </c>
      <c r="B1216">
        <v>668</v>
      </c>
      <c r="C1216" t="str">
        <f>VLOOKUP($B1216,Hosts!$A:$M,10,0)</f>
        <v>Within a few hours</v>
      </c>
      <c r="D1216" s="70">
        <f>VLOOKUP($B1216,Hosts!$A:$M,11,0)</f>
        <v>0.9</v>
      </c>
      <c r="E1216" s="70">
        <f>VLOOKUP($B1216,Hosts!$A:$M,12,0)</f>
        <v>0.94</v>
      </c>
      <c r="F1216" t="str">
        <f>VLOOKUP($B1216,Hosts!$A:$M,13,0)</f>
        <v>No</v>
      </c>
      <c r="G1216" t="str">
        <f>INDEX(Hosts!$A:$M, MATCH(Places!$B1216,Hosts!$A:$A,0), MATCH(Places!G$1,Hosts!$A$1:$M$1,0))</f>
        <v>Within a few hours</v>
      </c>
      <c r="H1216" s="70">
        <f>INDEX(Hosts!$A:$M, MATCH(Places!$B1216,Hosts!$A:$A,0), MATCH(Places!H$1,Hosts!$A$1:$M$1,0))</f>
        <v>0.9</v>
      </c>
      <c r="I1216" s="70">
        <f>INDEX(Hosts!$A:$M, MATCH(Places!$B1216,Hosts!$A:$A,0), MATCH(Places!I$1,Hosts!$A$1:$M$1,0))</f>
        <v>0.94</v>
      </c>
      <c r="J1216" t="str">
        <f>INDEX(Hosts!$A:$M, MATCH(Places!$B1216,Hosts!$A:$A,0), MATCH(Places!J$1,Hosts!$A$1:$M$1,0))</f>
        <v>No</v>
      </c>
      <c r="K1216">
        <v>25</v>
      </c>
      <c r="L1216" t="str">
        <f>VLOOKUP($K1216,Neighborhoods!$A:$C,2,0)</f>
        <v>Queens</v>
      </c>
      <c r="M1216" t="str">
        <f>VLOOKUP($K1216,Neighborhoods!$A:$C,3,0)</f>
        <v>Ridgewood</v>
      </c>
      <c r="N1216" t="str">
        <f>INDEX(Neighborhoods!$A:$C, MATCH(Places!$K1216,Neighborhoods!$A:$A,0), MATCH(Places!N$1,Neighborhoods!$A$1:$C$1,0))</f>
        <v>Queens</v>
      </c>
      <c r="O1216" t="str">
        <f>INDEX(Neighborhoods!$A:$C, MATCH(Places!$K1216,Neighborhoods!$A:$A,0), MATCH(Places!O$1,Neighborhoods!$A$1:$C$1,0))</f>
        <v>Ridgewood</v>
      </c>
      <c r="P1216" t="s">
        <v>1</v>
      </c>
      <c r="Q1216" t="str">
        <f t="shared" si="72"/>
        <v>Yes</v>
      </c>
      <c r="R1216">
        <v>2</v>
      </c>
      <c r="S1216" t="str">
        <f t="shared" si="73"/>
        <v>Small</v>
      </c>
      <c r="T1216" s="50">
        <v>38</v>
      </c>
      <c r="U1216" s="70">
        <f t="shared" si="74"/>
        <v>0.03</v>
      </c>
      <c r="V1216" s="52">
        <v>4.59</v>
      </c>
      <c r="W1216" s="52" t="str" cm="1">
        <f t="array" ref="W1216">_xlfn.SWITCH(ROUND(V1216,0),5,"Excellent",4,"Good",3,"Ok","Bad")</f>
        <v>Excellent</v>
      </c>
      <c r="X1216">
        <v>58</v>
      </c>
      <c r="Y1216" t="str">
        <f t="shared" si="75"/>
        <v>No</v>
      </c>
      <c r="Z1216" s="68">
        <v>42141</v>
      </c>
      <c r="AA1216" s="68">
        <v>43950</v>
      </c>
      <c r="AB1216">
        <v>352</v>
      </c>
      <c r="AC1216" t="s">
        <v>15615</v>
      </c>
    </row>
    <row r="1217" spans="1:29" x14ac:dyDescent="0.3">
      <c r="A1217" t="s">
        <v>913</v>
      </c>
      <c r="B1217">
        <v>2182</v>
      </c>
      <c r="C1217" t="str">
        <f>VLOOKUP($B1217,Hosts!$A:$M,10,0)</f>
        <v>Within a day</v>
      </c>
      <c r="D1217" s="70">
        <f>VLOOKUP($B1217,Hosts!$A:$M,11,0)</f>
        <v>0.5</v>
      </c>
      <c r="E1217" s="70">
        <f>VLOOKUP($B1217,Hosts!$A:$M,12,0)</f>
        <v>0.62</v>
      </c>
      <c r="F1217" t="str">
        <f>VLOOKUP($B1217,Hosts!$A:$M,13,0)</f>
        <v>No</v>
      </c>
      <c r="G1217" t="str">
        <f>INDEX(Hosts!$A:$M, MATCH(Places!$B1217,Hosts!$A:$A,0), MATCH(Places!G$1,Hosts!$A$1:$M$1,0))</f>
        <v>Within a day</v>
      </c>
      <c r="H1217" s="70">
        <f>INDEX(Hosts!$A:$M, MATCH(Places!$B1217,Hosts!$A:$A,0), MATCH(Places!H$1,Hosts!$A$1:$M$1,0))</f>
        <v>0.5</v>
      </c>
      <c r="I1217" s="70">
        <f>INDEX(Hosts!$A:$M, MATCH(Places!$B1217,Hosts!$A:$A,0), MATCH(Places!I$1,Hosts!$A$1:$M$1,0))</f>
        <v>0.62</v>
      </c>
      <c r="J1217" t="str">
        <f>INDEX(Hosts!$A:$M, MATCH(Places!$B1217,Hosts!$A:$A,0), MATCH(Places!J$1,Hosts!$A$1:$M$1,0))</f>
        <v>No</v>
      </c>
      <c r="K1217">
        <v>19</v>
      </c>
      <c r="L1217" t="str">
        <f>VLOOKUP($K1217,Neighborhoods!$A:$C,2,0)</f>
        <v>Manhattan</v>
      </c>
      <c r="M1217" t="str">
        <f>VLOOKUP($K1217,Neighborhoods!$A:$C,3,0)</f>
        <v>Upper East Side</v>
      </c>
      <c r="N1217" t="str">
        <f>INDEX(Neighborhoods!$A:$C, MATCH(Places!$K1217,Neighborhoods!$A:$A,0), MATCH(Places!N$1,Neighborhoods!$A$1:$C$1,0))</f>
        <v>Manhattan</v>
      </c>
      <c r="O1217" t="str">
        <f>INDEX(Neighborhoods!$A:$C, MATCH(Places!$K1217,Neighborhoods!$A:$A,0), MATCH(Places!O$1,Neighborhoods!$A$1:$C$1,0))</f>
        <v>Upper East Side</v>
      </c>
      <c r="P1217" t="s">
        <v>11822</v>
      </c>
      <c r="Q1217" t="str">
        <f t="shared" si="72"/>
        <v>No</v>
      </c>
      <c r="R1217">
        <v>2</v>
      </c>
      <c r="S1217" t="str">
        <f t="shared" si="73"/>
        <v>Small</v>
      </c>
      <c r="T1217" s="50">
        <v>100</v>
      </c>
      <c r="U1217" s="70">
        <f t="shared" si="74"/>
        <v>0.03</v>
      </c>
      <c r="V1217" s="52">
        <v>4.96</v>
      </c>
      <c r="W1217" s="52" t="str" cm="1">
        <f t="array" ref="W1217">_xlfn.SWITCH(ROUND(V1217,0),5,"Excellent",4,"Good",3,"Ok","Bad")</f>
        <v>Excellent</v>
      </c>
      <c r="X1217">
        <v>155</v>
      </c>
      <c r="Y1217" t="str">
        <f t="shared" si="75"/>
        <v>Yes</v>
      </c>
      <c r="Z1217" s="68">
        <v>42143</v>
      </c>
      <c r="AA1217" s="68">
        <v>43993</v>
      </c>
      <c r="AB1217">
        <v>365</v>
      </c>
      <c r="AC1217" t="s">
        <v>15615</v>
      </c>
    </row>
    <row r="1218" spans="1:29" x14ac:dyDescent="0.3">
      <c r="A1218" t="s">
        <v>914</v>
      </c>
      <c r="B1218">
        <v>2183</v>
      </c>
      <c r="C1218" t="str">
        <f>VLOOKUP($B1218,Hosts!$A:$M,10,0)</f>
        <v>A few days or more</v>
      </c>
      <c r="D1218" s="70">
        <f>VLOOKUP($B1218,Hosts!$A:$M,11,0)</f>
        <v>0.4</v>
      </c>
      <c r="E1218" s="70">
        <f>VLOOKUP($B1218,Hosts!$A:$M,12,0)</f>
        <v>0.97</v>
      </c>
      <c r="F1218" t="str">
        <f>VLOOKUP($B1218,Hosts!$A:$M,13,0)</f>
        <v>Yes</v>
      </c>
      <c r="G1218" t="str">
        <f>INDEX(Hosts!$A:$M, MATCH(Places!$B1218,Hosts!$A:$A,0), MATCH(Places!G$1,Hosts!$A$1:$M$1,0))</f>
        <v>A few days or more</v>
      </c>
      <c r="H1218" s="70">
        <f>INDEX(Hosts!$A:$M, MATCH(Places!$B1218,Hosts!$A:$A,0), MATCH(Places!H$1,Hosts!$A$1:$M$1,0))</f>
        <v>0.4</v>
      </c>
      <c r="I1218" s="70">
        <f>INDEX(Hosts!$A:$M, MATCH(Places!$B1218,Hosts!$A:$A,0), MATCH(Places!I$1,Hosts!$A$1:$M$1,0))</f>
        <v>0.97</v>
      </c>
      <c r="J1218" t="str">
        <f>INDEX(Hosts!$A:$M, MATCH(Places!$B1218,Hosts!$A:$A,0), MATCH(Places!J$1,Hosts!$A$1:$M$1,0))</f>
        <v>Yes</v>
      </c>
      <c r="K1218">
        <v>16</v>
      </c>
      <c r="L1218" t="str">
        <f>VLOOKUP($K1218,Neighborhoods!$A:$C,2,0)</f>
        <v>Manhattan</v>
      </c>
      <c r="M1218" t="str">
        <f>VLOOKUP($K1218,Neighborhoods!$A:$C,3,0)</f>
        <v>Harlem</v>
      </c>
      <c r="N1218" t="str">
        <f>INDEX(Neighborhoods!$A:$C, MATCH(Places!$K1218,Neighborhoods!$A:$A,0), MATCH(Places!N$1,Neighborhoods!$A$1:$C$1,0))</f>
        <v>Manhattan</v>
      </c>
      <c r="O1218" t="str">
        <f>INDEX(Neighborhoods!$A:$C, MATCH(Places!$K1218,Neighborhoods!$A:$A,0), MATCH(Places!O$1,Neighborhoods!$A$1:$C$1,0))</f>
        <v>Harlem</v>
      </c>
      <c r="P1218" t="s">
        <v>1</v>
      </c>
      <c r="Q1218" t="str">
        <f t="shared" si="72"/>
        <v>Yes</v>
      </c>
      <c r="R1218">
        <v>6</v>
      </c>
      <c r="S1218" t="str">
        <f t="shared" si="73"/>
        <v>Large</v>
      </c>
      <c r="T1218" s="50">
        <v>131</v>
      </c>
      <c r="U1218" s="70">
        <f t="shared" si="74"/>
        <v>0.03</v>
      </c>
      <c r="V1218" s="52">
        <v>4.96</v>
      </c>
      <c r="W1218" s="52" t="str" cm="1">
        <f t="array" ref="W1218">_xlfn.SWITCH(ROUND(V1218,0),5,"Excellent",4,"Good",3,"Ok","Bad")</f>
        <v>Excellent</v>
      </c>
      <c r="X1218">
        <v>155</v>
      </c>
      <c r="Y1218" t="str">
        <f t="shared" si="75"/>
        <v>Yes</v>
      </c>
      <c r="Z1218" s="68">
        <v>42106</v>
      </c>
      <c r="AA1218" s="68">
        <v>43902</v>
      </c>
      <c r="AB1218">
        <v>178</v>
      </c>
      <c r="AC1218" t="s">
        <v>15616</v>
      </c>
    </row>
    <row r="1219" spans="1:29" x14ac:dyDescent="0.3">
      <c r="A1219" t="s">
        <v>915</v>
      </c>
      <c r="B1219">
        <v>2094</v>
      </c>
      <c r="C1219" t="str">
        <f>VLOOKUP($B1219,Hosts!$A:$M,10,0)</f>
        <v>Within an hour</v>
      </c>
      <c r="D1219" s="70">
        <f>VLOOKUP($B1219,Hosts!$A:$M,11,0)</f>
        <v>1</v>
      </c>
      <c r="E1219" s="70">
        <f>VLOOKUP($B1219,Hosts!$A:$M,12,0)</f>
        <v>0</v>
      </c>
      <c r="F1219" t="str">
        <f>VLOOKUP($B1219,Hosts!$A:$M,13,0)</f>
        <v>No</v>
      </c>
      <c r="G1219" t="str">
        <f>INDEX(Hosts!$A:$M, MATCH(Places!$B1219,Hosts!$A:$A,0), MATCH(Places!G$1,Hosts!$A$1:$M$1,0))</f>
        <v>Within an hour</v>
      </c>
      <c r="H1219" s="70">
        <f>INDEX(Hosts!$A:$M, MATCH(Places!$B1219,Hosts!$A:$A,0), MATCH(Places!H$1,Hosts!$A$1:$M$1,0))</f>
        <v>1</v>
      </c>
      <c r="I1219" s="70">
        <f>INDEX(Hosts!$A:$M, MATCH(Places!$B1219,Hosts!$A:$A,0), MATCH(Places!I$1,Hosts!$A$1:$M$1,0))</f>
        <v>0</v>
      </c>
      <c r="J1219" t="str">
        <f>INDEX(Hosts!$A:$M, MATCH(Places!$B1219,Hosts!$A:$A,0), MATCH(Places!J$1,Hosts!$A$1:$M$1,0))</f>
        <v>No</v>
      </c>
      <c r="K1219">
        <v>16</v>
      </c>
      <c r="L1219" t="str">
        <f>VLOOKUP($K1219,Neighborhoods!$A:$C,2,0)</f>
        <v>Manhattan</v>
      </c>
      <c r="M1219" t="str">
        <f>VLOOKUP($K1219,Neighborhoods!$A:$C,3,0)</f>
        <v>Harlem</v>
      </c>
      <c r="N1219" t="str">
        <f>INDEX(Neighborhoods!$A:$C, MATCH(Places!$K1219,Neighborhoods!$A:$A,0), MATCH(Places!N$1,Neighborhoods!$A$1:$C$1,0))</f>
        <v>Manhattan</v>
      </c>
      <c r="O1219" t="str">
        <f>INDEX(Neighborhoods!$A:$C, MATCH(Places!$K1219,Neighborhoods!$A:$A,0), MATCH(Places!O$1,Neighborhoods!$A$1:$C$1,0))</f>
        <v>Harlem</v>
      </c>
      <c r="P1219" t="s">
        <v>11822</v>
      </c>
      <c r="Q1219" t="str">
        <f t="shared" ref="Q1219:Q1282" si="76">IF(OR(P1219="Private room",P1219="Shared room"),"Yes","No")</f>
        <v>No</v>
      </c>
      <c r="R1219">
        <v>2</v>
      </c>
      <c r="S1219" t="str">
        <f t="shared" ref="S1219:S1282" si="77">IF(R1219&lt;=2,"Small",IF(R1219&lt;=5,"Medium","Large"))</f>
        <v>Small</v>
      </c>
      <c r="T1219" s="50">
        <v>177</v>
      </c>
      <c r="U1219" s="70">
        <f t="shared" ref="U1219:U1282" si="78">VLOOKUP($T1219,$AF$1:$AG$5,2)</f>
        <v>0.03</v>
      </c>
      <c r="V1219" s="52">
        <v>5</v>
      </c>
      <c r="W1219" s="52" t="str" cm="1">
        <f t="array" ref="W1219">_xlfn.SWITCH(ROUND(V1219,0),5,"Excellent",4,"Good",3,"Ok","Bad")</f>
        <v>Excellent</v>
      </c>
      <c r="X1219">
        <v>36</v>
      </c>
      <c r="Y1219" t="str">
        <f t="shared" ref="Y1219:Y1282" si="79">IF(AND(V1219&gt;4.8,X1219&gt;100),"Yes","No")</f>
        <v>No</v>
      </c>
      <c r="Z1219" s="68">
        <v>42123</v>
      </c>
      <c r="AA1219" s="68">
        <v>42820</v>
      </c>
      <c r="AB1219">
        <v>0</v>
      </c>
      <c r="AC1219" t="s">
        <v>15615</v>
      </c>
    </row>
    <row r="1220" spans="1:29" x14ac:dyDescent="0.3">
      <c r="A1220" t="s">
        <v>916</v>
      </c>
      <c r="B1220">
        <v>1239</v>
      </c>
      <c r="C1220" t="str">
        <f>VLOOKUP($B1220,Hosts!$A:$M,10,0)</f>
        <v>Within an hour</v>
      </c>
      <c r="D1220" s="70">
        <f>VLOOKUP($B1220,Hosts!$A:$M,11,0)</f>
        <v>0.98</v>
      </c>
      <c r="E1220" s="70">
        <f>VLOOKUP($B1220,Hosts!$A:$M,12,0)</f>
        <v>1</v>
      </c>
      <c r="F1220" t="str">
        <f>VLOOKUP($B1220,Hosts!$A:$M,13,0)</f>
        <v>No</v>
      </c>
      <c r="G1220" t="str">
        <f>INDEX(Hosts!$A:$M, MATCH(Places!$B1220,Hosts!$A:$A,0), MATCH(Places!G$1,Hosts!$A$1:$M$1,0))</f>
        <v>Within an hour</v>
      </c>
      <c r="H1220" s="70">
        <f>INDEX(Hosts!$A:$M, MATCH(Places!$B1220,Hosts!$A:$A,0), MATCH(Places!H$1,Hosts!$A$1:$M$1,0))</f>
        <v>0.98</v>
      </c>
      <c r="I1220" s="70">
        <f>INDEX(Hosts!$A:$M, MATCH(Places!$B1220,Hosts!$A:$A,0), MATCH(Places!I$1,Hosts!$A$1:$M$1,0))</f>
        <v>1</v>
      </c>
      <c r="J1220" t="str">
        <f>INDEX(Hosts!$A:$M, MATCH(Places!$B1220,Hosts!$A:$A,0), MATCH(Places!J$1,Hosts!$A$1:$M$1,0))</f>
        <v>No</v>
      </c>
      <c r="K1220">
        <v>11</v>
      </c>
      <c r="L1220" t="str">
        <f>VLOOKUP($K1220,Neighborhoods!$A:$C,2,0)</f>
        <v>Brooklyn</v>
      </c>
      <c r="M1220" t="str">
        <f>VLOOKUP($K1220,Neighborhoods!$A:$C,3,0)</f>
        <v>Greenpoint</v>
      </c>
      <c r="N1220" t="str">
        <f>INDEX(Neighborhoods!$A:$C, MATCH(Places!$K1220,Neighborhoods!$A:$A,0), MATCH(Places!N$1,Neighborhoods!$A$1:$C$1,0))</f>
        <v>Brooklyn</v>
      </c>
      <c r="O1220" t="str">
        <f>INDEX(Neighborhoods!$A:$C, MATCH(Places!$K1220,Neighborhoods!$A:$A,0), MATCH(Places!O$1,Neighborhoods!$A$1:$C$1,0))</f>
        <v>Greenpoint</v>
      </c>
      <c r="P1220" t="s">
        <v>11822</v>
      </c>
      <c r="Q1220" t="str">
        <f t="shared" si="76"/>
        <v>No</v>
      </c>
      <c r="R1220">
        <v>4</v>
      </c>
      <c r="S1220" t="str">
        <f t="shared" si="77"/>
        <v>Medium</v>
      </c>
      <c r="T1220" s="50">
        <v>149</v>
      </c>
      <c r="U1220" s="70">
        <f t="shared" si="78"/>
        <v>0.03</v>
      </c>
      <c r="V1220" s="52">
        <v>4.4400000000000004</v>
      </c>
      <c r="W1220" s="52" t="str" cm="1">
        <f t="array" ref="W1220">_xlfn.SWITCH(ROUND(V1220,0),5,"Excellent",4,"Good",3,"Ok","Bad")</f>
        <v>Good</v>
      </c>
      <c r="X1220">
        <v>9</v>
      </c>
      <c r="Y1220" t="str">
        <f t="shared" si="79"/>
        <v>No</v>
      </c>
      <c r="Z1220" s="68">
        <v>42207</v>
      </c>
      <c r="AA1220" s="68">
        <v>43746</v>
      </c>
      <c r="AB1220">
        <v>206</v>
      </c>
      <c r="AC1220" t="s">
        <v>15616</v>
      </c>
    </row>
    <row r="1221" spans="1:29" x14ac:dyDescent="0.3">
      <c r="A1221" t="s">
        <v>917</v>
      </c>
      <c r="B1221">
        <v>241</v>
      </c>
      <c r="C1221" t="str">
        <f>VLOOKUP($B1221,Hosts!$A:$M,10,0)</f>
        <v>Within an hour</v>
      </c>
      <c r="D1221" s="70">
        <f>VLOOKUP($B1221,Hosts!$A:$M,11,0)</f>
        <v>1</v>
      </c>
      <c r="E1221" s="70">
        <f>VLOOKUP($B1221,Hosts!$A:$M,12,0)</f>
        <v>1</v>
      </c>
      <c r="F1221" t="str">
        <f>VLOOKUP($B1221,Hosts!$A:$M,13,0)</f>
        <v>Yes</v>
      </c>
      <c r="G1221" t="str">
        <f>INDEX(Hosts!$A:$M, MATCH(Places!$B1221,Hosts!$A:$A,0), MATCH(Places!G$1,Hosts!$A$1:$M$1,0))</f>
        <v>Within an hour</v>
      </c>
      <c r="H1221" s="70">
        <f>INDEX(Hosts!$A:$M, MATCH(Places!$B1221,Hosts!$A:$A,0), MATCH(Places!H$1,Hosts!$A$1:$M$1,0))</f>
        <v>1</v>
      </c>
      <c r="I1221" s="70">
        <f>INDEX(Hosts!$A:$M, MATCH(Places!$B1221,Hosts!$A:$A,0), MATCH(Places!I$1,Hosts!$A$1:$M$1,0))</f>
        <v>1</v>
      </c>
      <c r="J1221" t="str">
        <f>INDEX(Hosts!$A:$M, MATCH(Places!$B1221,Hosts!$A:$A,0), MATCH(Places!J$1,Hosts!$A$1:$M$1,0))</f>
        <v>Yes</v>
      </c>
      <c r="K1221">
        <v>12</v>
      </c>
      <c r="L1221" t="str">
        <f>VLOOKUP($K1221,Neighborhoods!$A:$C,2,0)</f>
        <v>Brooklyn</v>
      </c>
      <c r="M1221" t="str">
        <f>VLOOKUP($K1221,Neighborhoods!$A:$C,3,0)</f>
        <v>Williamsburg</v>
      </c>
      <c r="N1221" t="str">
        <f>INDEX(Neighborhoods!$A:$C, MATCH(Places!$K1221,Neighborhoods!$A:$A,0), MATCH(Places!N$1,Neighborhoods!$A$1:$C$1,0))</f>
        <v>Brooklyn</v>
      </c>
      <c r="O1221" t="str">
        <f>INDEX(Neighborhoods!$A:$C, MATCH(Places!$K1221,Neighborhoods!$A:$A,0), MATCH(Places!O$1,Neighborhoods!$A$1:$C$1,0))</f>
        <v>Williamsburg</v>
      </c>
      <c r="P1221" t="s">
        <v>11822</v>
      </c>
      <c r="Q1221" t="str">
        <f t="shared" si="76"/>
        <v>No</v>
      </c>
      <c r="R1221">
        <v>2</v>
      </c>
      <c r="S1221" t="str">
        <f t="shared" si="77"/>
        <v>Small</v>
      </c>
      <c r="T1221" s="50">
        <v>220</v>
      </c>
      <c r="U1221" s="70">
        <f t="shared" si="78"/>
        <v>0.04</v>
      </c>
      <c r="V1221" s="52">
        <v>4.99</v>
      </c>
      <c r="W1221" s="52" t="str" cm="1">
        <f t="array" ref="W1221">_xlfn.SWITCH(ROUND(V1221,0),5,"Excellent",4,"Good",3,"Ok","Bad")</f>
        <v>Excellent</v>
      </c>
      <c r="X1221">
        <v>71</v>
      </c>
      <c r="Y1221" t="str">
        <f t="shared" si="79"/>
        <v>No</v>
      </c>
      <c r="Z1221" s="68">
        <v>42099</v>
      </c>
      <c r="AA1221" s="68">
        <v>44030</v>
      </c>
      <c r="AB1221">
        <v>118</v>
      </c>
      <c r="AC1221" t="s">
        <v>15615</v>
      </c>
    </row>
    <row r="1222" spans="1:29" x14ac:dyDescent="0.3">
      <c r="A1222" t="s">
        <v>15260</v>
      </c>
      <c r="B1222">
        <v>1042</v>
      </c>
      <c r="C1222" t="str">
        <f>VLOOKUP($B1222,Hosts!$A:$M,10,0)</f>
        <v>Within an hour</v>
      </c>
      <c r="D1222" s="70">
        <f>VLOOKUP($B1222,Hosts!$A:$M,11,0)</f>
        <v>1</v>
      </c>
      <c r="E1222" s="70">
        <f>VLOOKUP($B1222,Hosts!$A:$M,12,0)</f>
        <v>0.96</v>
      </c>
      <c r="F1222" t="str">
        <f>VLOOKUP($B1222,Hosts!$A:$M,13,0)</f>
        <v>No</v>
      </c>
      <c r="G1222" t="str">
        <f>INDEX(Hosts!$A:$M, MATCH(Places!$B1222,Hosts!$A:$A,0), MATCH(Places!G$1,Hosts!$A$1:$M$1,0))</f>
        <v>Within an hour</v>
      </c>
      <c r="H1222" s="70">
        <f>INDEX(Hosts!$A:$M, MATCH(Places!$B1222,Hosts!$A:$A,0), MATCH(Places!H$1,Hosts!$A$1:$M$1,0))</f>
        <v>1</v>
      </c>
      <c r="I1222" s="70">
        <f>INDEX(Hosts!$A:$M, MATCH(Places!$B1222,Hosts!$A:$A,0), MATCH(Places!I$1,Hosts!$A$1:$M$1,0))</f>
        <v>0.96</v>
      </c>
      <c r="J1222" t="str">
        <f>INDEX(Hosts!$A:$M, MATCH(Places!$B1222,Hosts!$A:$A,0), MATCH(Places!J$1,Hosts!$A$1:$M$1,0))</f>
        <v>No</v>
      </c>
      <c r="K1222">
        <v>8</v>
      </c>
      <c r="L1222" t="str">
        <f>VLOOKUP($K1222,Neighborhoods!$A:$C,2,0)</f>
        <v>Brooklyn</v>
      </c>
      <c r="M1222" t="str">
        <f>VLOOKUP($K1222,Neighborhoods!$A:$C,3,0)</f>
        <v>Bushwick</v>
      </c>
      <c r="N1222" t="str">
        <f>INDEX(Neighborhoods!$A:$C, MATCH(Places!$K1222,Neighborhoods!$A:$A,0), MATCH(Places!N$1,Neighborhoods!$A$1:$C$1,0))</f>
        <v>Brooklyn</v>
      </c>
      <c r="O1222" t="str">
        <f>INDEX(Neighborhoods!$A:$C, MATCH(Places!$K1222,Neighborhoods!$A:$A,0), MATCH(Places!O$1,Neighborhoods!$A$1:$C$1,0))</f>
        <v>Bushwick</v>
      </c>
      <c r="P1222" t="s">
        <v>1</v>
      </c>
      <c r="Q1222" t="str">
        <f t="shared" si="76"/>
        <v>Yes</v>
      </c>
      <c r="R1222">
        <v>2</v>
      </c>
      <c r="S1222" t="str">
        <f t="shared" si="77"/>
        <v>Small</v>
      </c>
      <c r="T1222" s="50">
        <v>45</v>
      </c>
      <c r="U1222" s="70">
        <f t="shared" si="78"/>
        <v>0.03</v>
      </c>
      <c r="V1222" s="52">
        <v>4.87</v>
      </c>
      <c r="W1222" s="52" t="str" cm="1">
        <f t="array" ref="W1222">_xlfn.SWITCH(ROUND(V1222,0),5,"Excellent",4,"Good",3,"Ok","Bad")</f>
        <v>Excellent</v>
      </c>
      <c r="X1222">
        <v>179</v>
      </c>
      <c r="Y1222" t="str">
        <f t="shared" si="79"/>
        <v>Yes</v>
      </c>
      <c r="Z1222" s="68">
        <v>42106</v>
      </c>
      <c r="AA1222" s="68">
        <v>43900</v>
      </c>
      <c r="AB1222">
        <v>0</v>
      </c>
      <c r="AC1222" t="s">
        <v>15616</v>
      </c>
    </row>
    <row r="1223" spans="1:29" x14ac:dyDescent="0.3">
      <c r="A1223" t="s">
        <v>15553</v>
      </c>
      <c r="B1223">
        <v>1042</v>
      </c>
      <c r="C1223" t="str">
        <f>VLOOKUP($B1223,Hosts!$A:$M,10,0)</f>
        <v>Within an hour</v>
      </c>
      <c r="D1223" s="70">
        <f>VLOOKUP($B1223,Hosts!$A:$M,11,0)</f>
        <v>1</v>
      </c>
      <c r="E1223" s="70">
        <f>VLOOKUP($B1223,Hosts!$A:$M,12,0)</f>
        <v>0.96</v>
      </c>
      <c r="F1223" t="str">
        <f>VLOOKUP($B1223,Hosts!$A:$M,13,0)</f>
        <v>No</v>
      </c>
      <c r="G1223" t="str">
        <f>INDEX(Hosts!$A:$M, MATCH(Places!$B1223,Hosts!$A:$A,0), MATCH(Places!G$1,Hosts!$A$1:$M$1,0))</f>
        <v>Within an hour</v>
      </c>
      <c r="H1223" s="70">
        <f>INDEX(Hosts!$A:$M, MATCH(Places!$B1223,Hosts!$A:$A,0), MATCH(Places!H$1,Hosts!$A$1:$M$1,0))</f>
        <v>1</v>
      </c>
      <c r="I1223" s="70">
        <f>INDEX(Hosts!$A:$M, MATCH(Places!$B1223,Hosts!$A:$A,0), MATCH(Places!I$1,Hosts!$A$1:$M$1,0))</f>
        <v>0.96</v>
      </c>
      <c r="J1223" t="str">
        <f>INDEX(Hosts!$A:$M, MATCH(Places!$B1223,Hosts!$A:$A,0), MATCH(Places!J$1,Hosts!$A$1:$M$1,0))</f>
        <v>No</v>
      </c>
      <c r="K1223">
        <v>8</v>
      </c>
      <c r="L1223" t="str">
        <f>VLOOKUP($K1223,Neighborhoods!$A:$C,2,0)</f>
        <v>Brooklyn</v>
      </c>
      <c r="M1223" t="str">
        <f>VLOOKUP($K1223,Neighborhoods!$A:$C,3,0)</f>
        <v>Bushwick</v>
      </c>
      <c r="N1223" t="str">
        <f>INDEX(Neighborhoods!$A:$C, MATCH(Places!$K1223,Neighborhoods!$A:$A,0), MATCH(Places!N$1,Neighborhoods!$A$1:$C$1,0))</f>
        <v>Brooklyn</v>
      </c>
      <c r="O1223" t="str">
        <f>INDEX(Neighborhoods!$A:$C, MATCH(Places!$K1223,Neighborhoods!$A:$A,0), MATCH(Places!O$1,Neighborhoods!$A$1:$C$1,0))</f>
        <v>Bushwick</v>
      </c>
      <c r="P1223" t="s">
        <v>1</v>
      </c>
      <c r="Q1223" t="str">
        <f t="shared" si="76"/>
        <v>Yes</v>
      </c>
      <c r="R1223">
        <v>3</v>
      </c>
      <c r="S1223" t="str">
        <f t="shared" si="77"/>
        <v>Medium</v>
      </c>
      <c r="T1223" s="50">
        <v>55</v>
      </c>
      <c r="U1223" s="70">
        <f t="shared" si="78"/>
        <v>0.03</v>
      </c>
      <c r="V1223" s="52">
        <v>4.6399999999999997</v>
      </c>
      <c r="W1223" s="52" t="str" cm="1">
        <f t="array" ref="W1223">_xlfn.SWITCH(ROUND(V1223,0),5,"Excellent",4,"Good",3,"Ok","Bad")</f>
        <v>Excellent</v>
      </c>
      <c r="X1223">
        <v>149</v>
      </c>
      <c r="Y1223" t="str">
        <f t="shared" si="79"/>
        <v>No</v>
      </c>
      <c r="Z1223" s="68">
        <v>42119</v>
      </c>
      <c r="AA1223" s="68">
        <v>43904</v>
      </c>
      <c r="AB1223">
        <v>1</v>
      </c>
      <c r="AC1223" t="s">
        <v>15616</v>
      </c>
    </row>
    <row r="1224" spans="1:29" x14ac:dyDescent="0.3">
      <c r="A1224" t="s">
        <v>918</v>
      </c>
      <c r="B1224">
        <v>2117</v>
      </c>
      <c r="C1224" t="str">
        <f>VLOOKUP($B1224,Hosts!$A:$M,10,0)</f>
        <v>Within a few hours</v>
      </c>
      <c r="D1224" s="70">
        <f>VLOOKUP($B1224,Hosts!$A:$M,11,0)</f>
        <v>1</v>
      </c>
      <c r="E1224" s="70">
        <f>VLOOKUP($B1224,Hosts!$A:$M,12,0)</f>
        <v>0.33</v>
      </c>
      <c r="F1224" t="str">
        <f>VLOOKUP($B1224,Hosts!$A:$M,13,0)</f>
        <v>No</v>
      </c>
      <c r="G1224" t="str">
        <f>INDEX(Hosts!$A:$M, MATCH(Places!$B1224,Hosts!$A:$A,0), MATCH(Places!G$1,Hosts!$A$1:$M$1,0))</f>
        <v>Within a few hours</v>
      </c>
      <c r="H1224" s="70">
        <f>INDEX(Hosts!$A:$M, MATCH(Places!$B1224,Hosts!$A:$A,0), MATCH(Places!H$1,Hosts!$A$1:$M$1,0))</f>
        <v>1</v>
      </c>
      <c r="I1224" s="70">
        <f>INDEX(Hosts!$A:$M, MATCH(Places!$B1224,Hosts!$A:$A,0), MATCH(Places!I$1,Hosts!$A$1:$M$1,0))</f>
        <v>0.33</v>
      </c>
      <c r="J1224" t="str">
        <f>INDEX(Hosts!$A:$M, MATCH(Places!$B1224,Hosts!$A:$A,0), MATCH(Places!J$1,Hosts!$A$1:$M$1,0))</f>
        <v>No</v>
      </c>
      <c r="K1224">
        <v>16</v>
      </c>
      <c r="L1224" t="str">
        <f>VLOOKUP($K1224,Neighborhoods!$A:$C,2,0)</f>
        <v>Manhattan</v>
      </c>
      <c r="M1224" t="str">
        <f>VLOOKUP($K1224,Neighborhoods!$A:$C,3,0)</f>
        <v>Harlem</v>
      </c>
      <c r="N1224" t="str">
        <f>INDEX(Neighborhoods!$A:$C, MATCH(Places!$K1224,Neighborhoods!$A:$A,0), MATCH(Places!N$1,Neighborhoods!$A$1:$C$1,0))</f>
        <v>Manhattan</v>
      </c>
      <c r="O1224" t="str">
        <f>INDEX(Neighborhoods!$A:$C, MATCH(Places!$K1224,Neighborhoods!$A:$A,0), MATCH(Places!O$1,Neighborhoods!$A$1:$C$1,0))</f>
        <v>Harlem</v>
      </c>
      <c r="P1224" t="s">
        <v>1</v>
      </c>
      <c r="Q1224" t="str">
        <f t="shared" si="76"/>
        <v>Yes</v>
      </c>
      <c r="R1224">
        <v>1</v>
      </c>
      <c r="S1224" t="str">
        <f t="shared" si="77"/>
        <v>Small</v>
      </c>
      <c r="T1224" s="50">
        <v>50</v>
      </c>
      <c r="U1224" s="70">
        <f t="shared" si="78"/>
        <v>0.03</v>
      </c>
      <c r="V1224" s="52">
        <v>4.83</v>
      </c>
      <c r="W1224" s="52" t="str" cm="1">
        <f t="array" ref="W1224">_xlfn.SWITCH(ROUND(V1224,0),5,"Excellent",4,"Good",3,"Ok","Bad")</f>
        <v>Excellent</v>
      </c>
      <c r="X1224">
        <v>12</v>
      </c>
      <c r="Y1224" t="str">
        <f t="shared" si="79"/>
        <v>No</v>
      </c>
      <c r="Z1224" s="68">
        <v>42281</v>
      </c>
      <c r="AA1224" s="68">
        <v>43789</v>
      </c>
      <c r="AB1224">
        <v>364</v>
      </c>
      <c r="AC1224" t="s">
        <v>15615</v>
      </c>
    </row>
    <row r="1225" spans="1:29" x14ac:dyDescent="0.3">
      <c r="A1225" t="s">
        <v>919</v>
      </c>
      <c r="B1225">
        <v>1723</v>
      </c>
      <c r="C1225" t="str">
        <f>VLOOKUP($B1225,Hosts!$A:$M,10,0)</f>
        <v>Within a few hours</v>
      </c>
      <c r="D1225" s="70">
        <f>VLOOKUP($B1225,Hosts!$A:$M,11,0)</f>
        <v>0.96</v>
      </c>
      <c r="E1225" s="70">
        <f>VLOOKUP($B1225,Hosts!$A:$M,12,0)</f>
        <v>0.71</v>
      </c>
      <c r="F1225" t="str">
        <f>VLOOKUP($B1225,Hosts!$A:$M,13,0)</f>
        <v>No</v>
      </c>
      <c r="G1225" t="str">
        <f>INDEX(Hosts!$A:$M, MATCH(Places!$B1225,Hosts!$A:$A,0), MATCH(Places!G$1,Hosts!$A$1:$M$1,0))</f>
        <v>Within a few hours</v>
      </c>
      <c r="H1225" s="70">
        <f>INDEX(Hosts!$A:$M, MATCH(Places!$B1225,Hosts!$A:$A,0), MATCH(Places!H$1,Hosts!$A$1:$M$1,0))</f>
        <v>0.96</v>
      </c>
      <c r="I1225" s="70">
        <f>INDEX(Hosts!$A:$M, MATCH(Places!$B1225,Hosts!$A:$A,0), MATCH(Places!I$1,Hosts!$A$1:$M$1,0))</f>
        <v>0.71</v>
      </c>
      <c r="J1225" t="str">
        <f>INDEX(Hosts!$A:$M, MATCH(Places!$B1225,Hosts!$A:$A,0), MATCH(Places!J$1,Hosts!$A$1:$M$1,0))</f>
        <v>No</v>
      </c>
      <c r="K1225">
        <v>7</v>
      </c>
      <c r="L1225" t="str">
        <f>VLOOKUP($K1225,Neighborhoods!$A:$C,2,0)</f>
        <v>Brooklyn</v>
      </c>
      <c r="M1225" t="str">
        <f>VLOOKUP($K1225,Neighborhoods!$A:$C,3,0)</f>
        <v>Bedford-Stuyvesant</v>
      </c>
      <c r="N1225" t="str">
        <f>INDEX(Neighborhoods!$A:$C, MATCH(Places!$K1225,Neighborhoods!$A:$A,0), MATCH(Places!N$1,Neighborhoods!$A$1:$C$1,0))</f>
        <v>Brooklyn</v>
      </c>
      <c r="O1225" t="str">
        <f>INDEX(Neighborhoods!$A:$C, MATCH(Places!$K1225,Neighborhoods!$A:$A,0), MATCH(Places!O$1,Neighborhoods!$A$1:$C$1,0))</f>
        <v>Bedford-Stuyvesant</v>
      </c>
      <c r="P1225" t="s">
        <v>11822</v>
      </c>
      <c r="Q1225" t="str">
        <f t="shared" si="76"/>
        <v>No</v>
      </c>
      <c r="R1225">
        <v>6</v>
      </c>
      <c r="S1225" t="str">
        <f t="shared" si="77"/>
        <v>Large</v>
      </c>
      <c r="T1225" s="50">
        <v>125</v>
      </c>
      <c r="U1225" s="70">
        <f t="shared" si="78"/>
        <v>0.03</v>
      </c>
      <c r="V1225" s="52">
        <v>4.75</v>
      </c>
      <c r="W1225" s="52" t="str" cm="1">
        <f t="array" ref="W1225">_xlfn.SWITCH(ROUND(V1225,0),5,"Excellent",4,"Good",3,"Ok","Bad")</f>
        <v>Excellent</v>
      </c>
      <c r="X1225">
        <v>8</v>
      </c>
      <c r="Y1225" t="str">
        <f t="shared" si="79"/>
        <v>No</v>
      </c>
      <c r="Z1225" s="68">
        <v>42339</v>
      </c>
      <c r="AA1225" s="68">
        <v>43940</v>
      </c>
      <c r="AB1225">
        <v>275</v>
      </c>
      <c r="AC1225" t="s">
        <v>15615</v>
      </c>
    </row>
    <row r="1226" spans="1:29" x14ac:dyDescent="0.3">
      <c r="A1226" t="s">
        <v>14277</v>
      </c>
      <c r="B1226">
        <v>2188</v>
      </c>
      <c r="C1226" t="str">
        <f>VLOOKUP($B1226,Hosts!$A:$M,10,0)</f>
        <v>Within an hour</v>
      </c>
      <c r="D1226" s="70">
        <f>VLOOKUP($B1226,Hosts!$A:$M,11,0)</f>
        <v>1</v>
      </c>
      <c r="E1226" s="70">
        <f>VLOOKUP($B1226,Hosts!$A:$M,12,0)</f>
        <v>0.91</v>
      </c>
      <c r="F1226" t="str">
        <f>VLOOKUP($B1226,Hosts!$A:$M,13,0)</f>
        <v>Yes</v>
      </c>
      <c r="G1226" t="str">
        <f>INDEX(Hosts!$A:$M, MATCH(Places!$B1226,Hosts!$A:$A,0), MATCH(Places!G$1,Hosts!$A$1:$M$1,0))</f>
        <v>Within an hour</v>
      </c>
      <c r="H1226" s="70">
        <f>INDEX(Hosts!$A:$M, MATCH(Places!$B1226,Hosts!$A:$A,0), MATCH(Places!H$1,Hosts!$A$1:$M$1,0))</f>
        <v>1</v>
      </c>
      <c r="I1226" s="70">
        <f>INDEX(Hosts!$A:$M, MATCH(Places!$B1226,Hosts!$A:$A,0), MATCH(Places!I$1,Hosts!$A$1:$M$1,0))</f>
        <v>0.91</v>
      </c>
      <c r="J1226" t="str">
        <f>INDEX(Hosts!$A:$M, MATCH(Places!$B1226,Hosts!$A:$A,0), MATCH(Places!J$1,Hosts!$A$1:$M$1,0))</f>
        <v>Yes</v>
      </c>
      <c r="K1226">
        <v>21</v>
      </c>
      <c r="L1226" t="str">
        <f>VLOOKUP($K1226,Neighborhoods!$A:$C,2,0)</f>
        <v>Queens</v>
      </c>
      <c r="M1226" t="str">
        <f>VLOOKUP($K1226,Neighborhoods!$A:$C,3,0)</f>
        <v>Astoria</v>
      </c>
      <c r="N1226" t="str">
        <f>INDEX(Neighborhoods!$A:$C, MATCH(Places!$K1226,Neighborhoods!$A:$A,0), MATCH(Places!N$1,Neighborhoods!$A$1:$C$1,0))</f>
        <v>Queens</v>
      </c>
      <c r="O1226" t="str">
        <f>INDEX(Neighborhoods!$A:$C, MATCH(Places!$K1226,Neighborhoods!$A:$A,0), MATCH(Places!O$1,Neighborhoods!$A$1:$C$1,0))</f>
        <v>Astoria</v>
      </c>
      <c r="P1226" t="s">
        <v>1</v>
      </c>
      <c r="Q1226" t="str">
        <f t="shared" si="76"/>
        <v>Yes</v>
      </c>
      <c r="R1226">
        <v>1</v>
      </c>
      <c r="S1226" t="str">
        <f t="shared" si="77"/>
        <v>Small</v>
      </c>
      <c r="T1226" s="50">
        <v>49</v>
      </c>
      <c r="U1226" s="70">
        <f t="shared" si="78"/>
        <v>0.03</v>
      </c>
      <c r="V1226" s="52">
        <v>4.9800000000000004</v>
      </c>
      <c r="W1226" s="52" t="str" cm="1">
        <f t="array" ref="W1226">_xlfn.SWITCH(ROUND(V1226,0),5,"Excellent",4,"Good",3,"Ok","Bad")</f>
        <v>Excellent</v>
      </c>
      <c r="X1226">
        <v>96</v>
      </c>
      <c r="Y1226" t="str">
        <f t="shared" si="79"/>
        <v>No</v>
      </c>
      <c r="Z1226" s="68">
        <v>42103</v>
      </c>
      <c r="AA1226" s="68">
        <v>44054</v>
      </c>
      <c r="AB1226">
        <v>30</v>
      </c>
      <c r="AC1226" t="s">
        <v>15615</v>
      </c>
    </row>
    <row r="1227" spans="1:29" x14ac:dyDescent="0.3">
      <c r="A1227" t="s">
        <v>13738</v>
      </c>
      <c r="B1227">
        <v>41</v>
      </c>
      <c r="C1227" t="str">
        <f>VLOOKUP($B1227,Hosts!$A:$M,10,0)</f>
        <v>Within an hour</v>
      </c>
      <c r="D1227" s="70">
        <f>VLOOKUP($B1227,Hosts!$A:$M,11,0)</f>
        <v>0.9</v>
      </c>
      <c r="E1227" s="70">
        <f>VLOOKUP($B1227,Hosts!$A:$M,12,0)</f>
        <v>0.96</v>
      </c>
      <c r="F1227" t="str">
        <f>VLOOKUP($B1227,Hosts!$A:$M,13,0)</f>
        <v>No</v>
      </c>
      <c r="G1227" t="str">
        <f>INDEX(Hosts!$A:$M, MATCH(Places!$B1227,Hosts!$A:$A,0), MATCH(Places!G$1,Hosts!$A$1:$M$1,0))</f>
        <v>Within an hour</v>
      </c>
      <c r="H1227" s="70">
        <f>INDEX(Hosts!$A:$M, MATCH(Places!$B1227,Hosts!$A:$A,0), MATCH(Places!H$1,Hosts!$A$1:$M$1,0))</f>
        <v>0.9</v>
      </c>
      <c r="I1227" s="70">
        <f>INDEX(Hosts!$A:$M, MATCH(Places!$B1227,Hosts!$A:$A,0), MATCH(Places!I$1,Hosts!$A$1:$M$1,0))</f>
        <v>0.96</v>
      </c>
      <c r="J1227" t="str">
        <f>INDEX(Hosts!$A:$M, MATCH(Places!$B1227,Hosts!$A:$A,0), MATCH(Places!J$1,Hosts!$A$1:$M$1,0))</f>
        <v>No</v>
      </c>
      <c r="K1227">
        <v>7</v>
      </c>
      <c r="L1227" t="str">
        <f>VLOOKUP($K1227,Neighborhoods!$A:$C,2,0)</f>
        <v>Brooklyn</v>
      </c>
      <c r="M1227" t="str">
        <f>VLOOKUP($K1227,Neighborhoods!$A:$C,3,0)</f>
        <v>Bedford-Stuyvesant</v>
      </c>
      <c r="N1227" t="str">
        <f>INDEX(Neighborhoods!$A:$C, MATCH(Places!$K1227,Neighborhoods!$A:$A,0), MATCH(Places!N$1,Neighborhoods!$A$1:$C$1,0))</f>
        <v>Brooklyn</v>
      </c>
      <c r="O1227" t="str">
        <f>INDEX(Neighborhoods!$A:$C, MATCH(Places!$K1227,Neighborhoods!$A:$A,0), MATCH(Places!O$1,Neighborhoods!$A$1:$C$1,0))</f>
        <v>Bedford-Stuyvesant</v>
      </c>
      <c r="P1227" t="s">
        <v>11822</v>
      </c>
      <c r="Q1227" t="str">
        <f t="shared" si="76"/>
        <v>No</v>
      </c>
      <c r="R1227">
        <v>5</v>
      </c>
      <c r="S1227" t="str">
        <f t="shared" si="77"/>
        <v>Medium</v>
      </c>
      <c r="T1227" s="50">
        <v>199</v>
      </c>
      <c r="U1227" s="70">
        <f t="shared" si="78"/>
        <v>0.03</v>
      </c>
      <c r="V1227" s="52">
        <v>4.8899999999999997</v>
      </c>
      <c r="W1227" s="52" t="str" cm="1">
        <f t="array" ref="W1227">_xlfn.SWITCH(ROUND(V1227,0),5,"Excellent",4,"Good",3,"Ok","Bad")</f>
        <v>Excellent</v>
      </c>
      <c r="X1227">
        <v>236</v>
      </c>
      <c r="Y1227" t="str">
        <f t="shared" si="79"/>
        <v>Yes</v>
      </c>
      <c r="Z1227" s="68">
        <v>42114</v>
      </c>
      <c r="AA1227" s="68">
        <v>43942</v>
      </c>
      <c r="AB1227">
        <v>362</v>
      </c>
      <c r="AC1227" t="s">
        <v>15616</v>
      </c>
    </row>
    <row r="1228" spans="1:29" x14ac:dyDescent="0.3">
      <c r="A1228" t="s">
        <v>920</v>
      </c>
      <c r="B1228">
        <v>1871</v>
      </c>
      <c r="C1228" t="str">
        <f>VLOOKUP($B1228,Hosts!$A:$M,10,0)</f>
        <v>Within an hour</v>
      </c>
      <c r="D1228" s="70">
        <f>VLOOKUP($B1228,Hosts!$A:$M,11,0)</f>
        <v>1</v>
      </c>
      <c r="E1228" s="70">
        <f>VLOOKUP($B1228,Hosts!$A:$M,12,0)</f>
        <v>0.9</v>
      </c>
      <c r="F1228" t="str">
        <f>VLOOKUP($B1228,Hosts!$A:$M,13,0)</f>
        <v>Yes</v>
      </c>
      <c r="G1228" t="str">
        <f>INDEX(Hosts!$A:$M, MATCH(Places!$B1228,Hosts!$A:$A,0), MATCH(Places!G$1,Hosts!$A$1:$M$1,0))</f>
        <v>Within an hour</v>
      </c>
      <c r="H1228" s="70">
        <f>INDEX(Hosts!$A:$M, MATCH(Places!$B1228,Hosts!$A:$A,0), MATCH(Places!H$1,Hosts!$A$1:$M$1,0))</f>
        <v>1</v>
      </c>
      <c r="I1228" s="70">
        <f>INDEX(Hosts!$A:$M, MATCH(Places!$B1228,Hosts!$A:$A,0), MATCH(Places!I$1,Hosts!$A$1:$M$1,0))</f>
        <v>0.9</v>
      </c>
      <c r="J1228" t="str">
        <f>INDEX(Hosts!$A:$M, MATCH(Places!$B1228,Hosts!$A:$A,0), MATCH(Places!J$1,Hosts!$A$1:$M$1,0))</f>
        <v>Yes</v>
      </c>
      <c r="K1228">
        <v>12</v>
      </c>
      <c r="L1228" t="str">
        <f>VLOOKUP($K1228,Neighborhoods!$A:$C,2,0)</f>
        <v>Brooklyn</v>
      </c>
      <c r="M1228" t="str">
        <f>VLOOKUP($K1228,Neighborhoods!$A:$C,3,0)</f>
        <v>Williamsburg</v>
      </c>
      <c r="N1228" t="str">
        <f>INDEX(Neighborhoods!$A:$C, MATCH(Places!$K1228,Neighborhoods!$A:$A,0), MATCH(Places!N$1,Neighborhoods!$A$1:$C$1,0))</f>
        <v>Brooklyn</v>
      </c>
      <c r="O1228" t="str">
        <f>INDEX(Neighborhoods!$A:$C, MATCH(Places!$K1228,Neighborhoods!$A:$A,0), MATCH(Places!O$1,Neighborhoods!$A$1:$C$1,0))</f>
        <v>Williamsburg</v>
      </c>
      <c r="P1228" t="s">
        <v>11822</v>
      </c>
      <c r="Q1228" t="str">
        <f t="shared" si="76"/>
        <v>No</v>
      </c>
      <c r="R1228">
        <v>2</v>
      </c>
      <c r="S1228" t="str">
        <f t="shared" si="77"/>
        <v>Small</v>
      </c>
      <c r="T1228" s="50">
        <v>165</v>
      </c>
      <c r="U1228" s="70">
        <f t="shared" si="78"/>
        <v>0.03</v>
      </c>
      <c r="V1228" s="52">
        <v>4.99</v>
      </c>
      <c r="W1228" s="52" t="str" cm="1">
        <f t="array" ref="W1228">_xlfn.SWITCH(ROUND(V1228,0),5,"Excellent",4,"Good",3,"Ok","Bad")</f>
        <v>Excellent</v>
      </c>
      <c r="X1228">
        <v>88</v>
      </c>
      <c r="Y1228" t="str">
        <f t="shared" si="79"/>
        <v>No</v>
      </c>
      <c r="Z1228" s="68">
        <v>42115</v>
      </c>
      <c r="AA1228" s="68">
        <v>43913</v>
      </c>
      <c r="AB1228">
        <v>286</v>
      </c>
      <c r="AC1228" t="s">
        <v>15615</v>
      </c>
    </row>
    <row r="1229" spans="1:29" x14ac:dyDescent="0.3">
      <c r="A1229" t="s">
        <v>921</v>
      </c>
      <c r="B1229">
        <v>919</v>
      </c>
      <c r="C1229" t="str">
        <f>VLOOKUP($B1229,Hosts!$A:$M,10,0)</f>
        <v>Within a few hours</v>
      </c>
      <c r="D1229" s="70">
        <f>VLOOKUP($B1229,Hosts!$A:$M,11,0)</f>
        <v>0.98</v>
      </c>
      <c r="E1229" s="70">
        <f>VLOOKUP($B1229,Hosts!$A:$M,12,0)</f>
        <v>0.99</v>
      </c>
      <c r="F1229" t="str">
        <f>VLOOKUP($B1229,Hosts!$A:$M,13,0)</f>
        <v>No</v>
      </c>
      <c r="G1229" t="str">
        <f>INDEX(Hosts!$A:$M, MATCH(Places!$B1229,Hosts!$A:$A,0), MATCH(Places!G$1,Hosts!$A$1:$M$1,0))</f>
        <v>Within a few hours</v>
      </c>
      <c r="H1229" s="70">
        <f>INDEX(Hosts!$A:$M, MATCH(Places!$B1229,Hosts!$A:$A,0), MATCH(Places!H$1,Hosts!$A$1:$M$1,0))</f>
        <v>0.98</v>
      </c>
      <c r="I1229" s="70">
        <f>INDEX(Hosts!$A:$M, MATCH(Places!$B1229,Hosts!$A:$A,0), MATCH(Places!I$1,Hosts!$A$1:$M$1,0))</f>
        <v>0.99</v>
      </c>
      <c r="J1229" t="str">
        <f>INDEX(Hosts!$A:$M, MATCH(Places!$B1229,Hosts!$A:$A,0), MATCH(Places!J$1,Hosts!$A$1:$M$1,0))</f>
        <v>No</v>
      </c>
      <c r="K1229">
        <v>7</v>
      </c>
      <c r="L1229" t="str">
        <f>VLOOKUP($K1229,Neighborhoods!$A:$C,2,0)</f>
        <v>Brooklyn</v>
      </c>
      <c r="M1229" t="str">
        <f>VLOOKUP($K1229,Neighborhoods!$A:$C,3,0)</f>
        <v>Bedford-Stuyvesant</v>
      </c>
      <c r="N1229" t="str">
        <f>INDEX(Neighborhoods!$A:$C, MATCH(Places!$K1229,Neighborhoods!$A:$A,0), MATCH(Places!N$1,Neighborhoods!$A$1:$C$1,0))</f>
        <v>Brooklyn</v>
      </c>
      <c r="O1229" t="str">
        <f>INDEX(Neighborhoods!$A:$C, MATCH(Places!$K1229,Neighborhoods!$A:$A,0), MATCH(Places!O$1,Neighborhoods!$A$1:$C$1,0))</f>
        <v>Bedford-Stuyvesant</v>
      </c>
      <c r="P1229" t="s">
        <v>1</v>
      </c>
      <c r="Q1229" t="str">
        <f t="shared" si="76"/>
        <v>Yes</v>
      </c>
      <c r="R1229">
        <v>2</v>
      </c>
      <c r="S1229" t="str">
        <f t="shared" si="77"/>
        <v>Small</v>
      </c>
      <c r="T1229" s="50">
        <v>101</v>
      </c>
      <c r="U1229" s="70">
        <f t="shared" si="78"/>
        <v>0.03</v>
      </c>
      <c r="V1229" s="52">
        <v>4.41</v>
      </c>
      <c r="W1229" s="52" t="str" cm="1">
        <f t="array" ref="W1229">_xlfn.SWITCH(ROUND(V1229,0),5,"Excellent",4,"Good",3,"Ok","Bad")</f>
        <v>Good</v>
      </c>
      <c r="X1229">
        <v>44</v>
      </c>
      <c r="Y1229" t="str">
        <f t="shared" si="79"/>
        <v>No</v>
      </c>
      <c r="Z1229" s="68">
        <v>42150</v>
      </c>
      <c r="AA1229" s="68">
        <v>43888</v>
      </c>
      <c r="AB1229">
        <v>269</v>
      </c>
      <c r="AC1229" t="s">
        <v>15616</v>
      </c>
    </row>
    <row r="1230" spans="1:29" x14ac:dyDescent="0.3">
      <c r="A1230" t="s">
        <v>922</v>
      </c>
      <c r="B1230">
        <v>919</v>
      </c>
      <c r="C1230" t="str">
        <f>VLOOKUP($B1230,Hosts!$A:$M,10,0)</f>
        <v>Within a few hours</v>
      </c>
      <c r="D1230" s="70">
        <f>VLOOKUP($B1230,Hosts!$A:$M,11,0)</f>
        <v>0.98</v>
      </c>
      <c r="E1230" s="70">
        <f>VLOOKUP($B1230,Hosts!$A:$M,12,0)</f>
        <v>0.99</v>
      </c>
      <c r="F1230" t="str">
        <f>VLOOKUP($B1230,Hosts!$A:$M,13,0)</f>
        <v>No</v>
      </c>
      <c r="G1230" t="str">
        <f>INDEX(Hosts!$A:$M, MATCH(Places!$B1230,Hosts!$A:$A,0), MATCH(Places!G$1,Hosts!$A$1:$M$1,0))</f>
        <v>Within a few hours</v>
      </c>
      <c r="H1230" s="70">
        <f>INDEX(Hosts!$A:$M, MATCH(Places!$B1230,Hosts!$A:$A,0), MATCH(Places!H$1,Hosts!$A$1:$M$1,0))</f>
        <v>0.98</v>
      </c>
      <c r="I1230" s="70">
        <f>INDEX(Hosts!$A:$M, MATCH(Places!$B1230,Hosts!$A:$A,0), MATCH(Places!I$1,Hosts!$A$1:$M$1,0))</f>
        <v>0.99</v>
      </c>
      <c r="J1230" t="str">
        <f>INDEX(Hosts!$A:$M, MATCH(Places!$B1230,Hosts!$A:$A,0), MATCH(Places!J$1,Hosts!$A$1:$M$1,0))</f>
        <v>No</v>
      </c>
      <c r="K1230">
        <v>7</v>
      </c>
      <c r="L1230" t="str">
        <f>VLOOKUP($K1230,Neighborhoods!$A:$C,2,0)</f>
        <v>Brooklyn</v>
      </c>
      <c r="M1230" t="str">
        <f>VLOOKUP($K1230,Neighborhoods!$A:$C,3,0)</f>
        <v>Bedford-Stuyvesant</v>
      </c>
      <c r="N1230" t="str">
        <f>INDEX(Neighborhoods!$A:$C, MATCH(Places!$K1230,Neighborhoods!$A:$A,0), MATCH(Places!N$1,Neighborhoods!$A$1:$C$1,0))</f>
        <v>Brooklyn</v>
      </c>
      <c r="O1230" t="str">
        <f>INDEX(Neighborhoods!$A:$C, MATCH(Places!$K1230,Neighborhoods!$A:$A,0), MATCH(Places!O$1,Neighborhoods!$A$1:$C$1,0))</f>
        <v>Bedford-Stuyvesant</v>
      </c>
      <c r="P1230" t="s">
        <v>1</v>
      </c>
      <c r="Q1230" t="str">
        <f t="shared" si="76"/>
        <v>Yes</v>
      </c>
      <c r="R1230">
        <v>2</v>
      </c>
      <c r="S1230" t="str">
        <f t="shared" si="77"/>
        <v>Small</v>
      </c>
      <c r="T1230" s="50">
        <v>101</v>
      </c>
      <c r="U1230" s="70">
        <f t="shared" si="78"/>
        <v>0.03</v>
      </c>
      <c r="V1230" s="52">
        <v>4.4400000000000004</v>
      </c>
      <c r="W1230" s="52" t="str" cm="1">
        <f t="array" ref="W1230">_xlfn.SWITCH(ROUND(V1230,0),5,"Excellent",4,"Good",3,"Ok","Bad")</f>
        <v>Good</v>
      </c>
      <c r="X1230">
        <v>55</v>
      </c>
      <c r="Y1230" t="str">
        <f t="shared" si="79"/>
        <v>No</v>
      </c>
      <c r="Z1230" s="68">
        <v>42138</v>
      </c>
      <c r="AA1230" s="68">
        <v>43884</v>
      </c>
      <c r="AB1230">
        <v>365</v>
      </c>
      <c r="AC1230" t="s">
        <v>15616</v>
      </c>
    </row>
    <row r="1231" spans="1:29" x14ac:dyDescent="0.3">
      <c r="A1231" t="s">
        <v>14567</v>
      </c>
      <c r="B1231">
        <v>919</v>
      </c>
      <c r="C1231" t="str">
        <f>VLOOKUP($B1231,Hosts!$A:$M,10,0)</f>
        <v>Within a few hours</v>
      </c>
      <c r="D1231" s="70">
        <f>VLOOKUP($B1231,Hosts!$A:$M,11,0)</f>
        <v>0.98</v>
      </c>
      <c r="E1231" s="70">
        <f>VLOOKUP($B1231,Hosts!$A:$M,12,0)</f>
        <v>0.99</v>
      </c>
      <c r="F1231" t="str">
        <f>VLOOKUP($B1231,Hosts!$A:$M,13,0)</f>
        <v>No</v>
      </c>
      <c r="G1231" t="str">
        <f>INDEX(Hosts!$A:$M, MATCH(Places!$B1231,Hosts!$A:$A,0), MATCH(Places!G$1,Hosts!$A$1:$M$1,0))</f>
        <v>Within a few hours</v>
      </c>
      <c r="H1231" s="70">
        <f>INDEX(Hosts!$A:$M, MATCH(Places!$B1231,Hosts!$A:$A,0), MATCH(Places!H$1,Hosts!$A$1:$M$1,0))</f>
        <v>0.98</v>
      </c>
      <c r="I1231" s="70">
        <f>INDEX(Hosts!$A:$M, MATCH(Places!$B1231,Hosts!$A:$A,0), MATCH(Places!I$1,Hosts!$A$1:$M$1,0))</f>
        <v>0.99</v>
      </c>
      <c r="J1231" t="str">
        <f>INDEX(Hosts!$A:$M, MATCH(Places!$B1231,Hosts!$A:$A,0), MATCH(Places!J$1,Hosts!$A$1:$M$1,0))</f>
        <v>No</v>
      </c>
      <c r="K1231">
        <v>7</v>
      </c>
      <c r="L1231" t="str">
        <f>VLOOKUP($K1231,Neighborhoods!$A:$C,2,0)</f>
        <v>Brooklyn</v>
      </c>
      <c r="M1231" t="str">
        <f>VLOOKUP($K1231,Neighborhoods!$A:$C,3,0)</f>
        <v>Bedford-Stuyvesant</v>
      </c>
      <c r="N1231" t="str">
        <f>INDEX(Neighborhoods!$A:$C, MATCH(Places!$K1231,Neighborhoods!$A:$A,0), MATCH(Places!N$1,Neighborhoods!$A$1:$C$1,0))</f>
        <v>Brooklyn</v>
      </c>
      <c r="O1231" t="str">
        <f>INDEX(Neighborhoods!$A:$C, MATCH(Places!$K1231,Neighborhoods!$A:$A,0), MATCH(Places!O$1,Neighborhoods!$A$1:$C$1,0))</f>
        <v>Bedford-Stuyvesant</v>
      </c>
      <c r="P1231" t="s">
        <v>1</v>
      </c>
      <c r="Q1231" t="str">
        <f t="shared" si="76"/>
        <v>Yes</v>
      </c>
      <c r="R1231">
        <v>2</v>
      </c>
      <c r="S1231" t="str">
        <f t="shared" si="77"/>
        <v>Small</v>
      </c>
      <c r="T1231" s="50">
        <v>101</v>
      </c>
      <c r="U1231" s="70">
        <f t="shared" si="78"/>
        <v>0.03</v>
      </c>
      <c r="V1231" s="52">
        <v>4.49</v>
      </c>
      <c r="W1231" s="52" t="str" cm="1">
        <f t="array" ref="W1231">_xlfn.SWITCH(ROUND(V1231,0),5,"Excellent",4,"Good",3,"Ok","Bad")</f>
        <v>Good</v>
      </c>
      <c r="X1231">
        <v>41</v>
      </c>
      <c r="Y1231" t="str">
        <f t="shared" si="79"/>
        <v>No</v>
      </c>
      <c r="Z1231" s="68">
        <v>42131</v>
      </c>
      <c r="AA1231" s="68">
        <v>44029</v>
      </c>
      <c r="AB1231">
        <v>335</v>
      </c>
      <c r="AC1231" t="s">
        <v>15616</v>
      </c>
    </row>
    <row r="1232" spans="1:29" x14ac:dyDescent="0.3">
      <c r="A1232" t="s">
        <v>923</v>
      </c>
      <c r="B1232">
        <v>919</v>
      </c>
      <c r="C1232" t="str">
        <f>VLOOKUP($B1232,Hosts!$A:$M,10,0)</f>
        <v>Within a few hours</v>
      </c>
      <c r="D1232" s="70">
        <f>VLOOKUP($B1232,Hosts!$A:$M,11,0)</f>
        <v>0.98</v>
      </c>
      <c r="E1232" s="70">
        <f>VLOOKUP($B1232,Hosts!$A:$M,12,0)</f>
        <v>0.99</v>
      </c>
      <c r="F1232" t="str">
        <f>VLOOKUP($B1232,Hosts!$A:$M,13,0)</f>
        <v>No</v>
      </c>
      <c r="G1232" t="str">
        <f>INDEX(Hosts!$A:$M, MATCH(Places!$B1232,Hosts!$A:$A,0), MATCH(Places!G$1,Hosts!$A$1:$M$1,0))</f>
        <v>Within a few hours</v>
      </c>
      <c r="H1232" s="70">
        <f>INDEX(Hosts!$A:$M, MATCH(Places!$B1232,Hosts!$A:$A,0), MATCH(Places!H$1,Hosts!$A$1:$M$1,0))</f>
        <v>0.98</v>
      </c>
      <c r="I1232" s="70">
        <f>INDEX(Hosts!$A:$M, MATCH(Places!$B1232,Hosts!$A:$A,0), MATCH(Places!I$1,Hosts!$A$1:$M$1,0))</f>
        <v>0.99</v>
      </c>
      <c r="J1232" t="str">
        <f>INDEX(Hosts!$A:$M, MATCH(Places!$B1232,Hosts!$A:$A,0), MATCH(Places!J$1,Hosts!$A$1:$M$1,0))</f>
        <v>No</v>
      </c>
      <c r="K1232">
        <v>7</v>
      </c>
      <c r="L1232" t="str">
        <f>VLOOKUP($K1232,Neighborhoods!$A:$C,2,0)</f>
        <v>Brooklyn</v>
      </c>
      <c r="M1232" t="str">
        <f>VLOOKUP($K1232,Neighborhoods!$A:$C,3,0)</f>
        <v>Bedford-Stuyvesant</v>
      </c>
      <c r="N1232" t="str">
        <f>INDEX(Neighborhoods!$A:$C, MATCH(Places!$K1232,Neighborhoods!$A:$A,0), MATCH(Places!N$1,Neighborhoods!$A$1:$C$1,0))</f>
        <v>Brooklyn</v>
      </c>
      <c r="O1232" t="str">
        <f>INDEX(Neighborhoods!$A:$C, MATCH(Places!$K1232,Neighborhoods!$A:$A,0), MATCH(Places!O$1,Neighborhoods!$A$1:$C$1,0))</f>
        <v>Bedford-Stuyvesant</v>
      </c>
      <c r="P1232" t="s">
        <v>1</v>
      </c>
      <c r="Q1232" t="str">
        <f t="shared" si="76"/>
        <v>Yes</v>
      </c>
      <c r="R1232">
        <v>2</v>
      </c>
      <c r="S1232" t="str">
        <f t="shared" si="77"/>
        <v>Small</v>
      </c>
      <c r="T1232" s="50">
        <v>99</v>
      </c>
      <c r="U1232" s="70">
        <f t="shared" si="78"/>
        <v>0.03</v>
      </c>
      <c r="V1232" s="52">
        <v>4.51</v>
      </c>
      <c r="W1232" s="52" t="str" cm="1">
        <f t="array" ref="W1232">_xlfn.SWITCH(ROUND(V1232,0),5,"Excellent",4,"Good",3,"Ok","Bad")</f>
        <v>Excellent</v>
      </c>
      <c r="X1232">
        <v>49</v>
      </c>
      <c r="Y1232" t="str">
        <f t="shared" si="79"/>
        <v>No</v>
      </c>
      <c r="Z1232" s="68">
        <v>42127</v>
      </c>
      <c r="AA1232" s="68">
        <v>43982</v>
      </c>
      <c r="AB1232">
        <v>346</v>
      </c>
      <c r="AC1232" t="s">
        <v>15616</v>
      </c>
    </row>
    <row r="1233" spans="1:29" x14ac:dyDescent="0.3">
      <c r="A1233" t="s">
        <v>924</v>
      </c>
      <c r="B1233">
        <v>919</v>
      </c>
      <c r="C1233" t="str">
        <f>VLOOKUP($B1233,Hosts!$A:$M,10,0)</f>
        <v>Within a few hours</v>
      </c>
      <c r="D1233" s="70">
        <f>VLOOKUP($B1233,Hosts!$A:$M,11,0)</f>
        <v>0.98</v>
      </c>
      <c r="E1233" s="70">
        <f>VLOOKUP($B1233,Hosts!$A:$M,12,0)</f>
        <v>0.99</v>
      </c>
      <c r="F1233" t="str">
        <f>VLOOKUP($B1233,Hosts!$A:$M,13,0)</f>
        <v>No</v>
      </c>
      <c r="G1233" t="str">
        <f>INDEX(Hosts!$A:$M, MATCH(Places!$B1233,Hosts!$A:$A,0), MATCH(Places!G$1,Hosts!$A$1:$M$1,0))</f>
        <v>Within a few hours</v>
      </c>
      <c r="H1233" s="70">
        <f>INDEX(Hosts!$A:$M, MATCH(Places!$B1233,Hosts!$A:$A,0), MATCH(Places!H$1,Hosts!$A$1:$M$1,0))</f>
        <v>0.98</v>
      </c>
      <c r="I1233" s="70">
        <f>INDEX(Hosts!$A:$M, MATCH(Places!$B1233,Hosts!$A:$A,0), MATCH(Places!I$1,Hosts!$A$1:$M$1,0))</f>
        <v>0.99</v>
      </c>
      <c r="J1233" t="str">
        <f>INDEX(Hosts!$A:$M, MATCH(Places!$B1233,Hosts!$A:$A,0), MATCH(Places!J$1,Hosts!$A$1:$M$1,0))</f>
        <v>No</v>
      </c>
      <c r="K1233">
        <v>7</v>
      </c>
      <c r="L1233" t="str">
        <f>VLOOKUP($K1233,Neighborhoods!$A:$C,2,0)</f>
        <v>Brooklyn</v>
      </c>
      <c r="M1233" t="str">
        <f>VLOOKUP($K1233,Neighborhoods!$A:$C,3,0)</f>
        <v>Bedford-Stuyvesant</v>
      </c>
      <c r="N1233" t="str">
        <f>INDEX(Neighborhoods!$A:$C, MATCH(Places!$K1233,Neighborhoods!$A:$A,0), MATCH(Places!N$1,Neighborhoods!$A$1:$C$1,0))</f>
        <v>Brooklyn</v>
      </c>
      <c r="O1233" t="str">
        <f>INDEX(Neighborhoods!$A:$C, MATCH(Places!$K1233,Neighborhoods!$A:$A,0), MATCH(Places!O$1,Neighborhoods!$A$1:$C$1,0))</f>
        <v>Bedford-Stuyvesant</v>
      </c>
      <c r="P1233" t="s">
        <v>1</v>
      </c>
      <c r="Q1233" t="str">
        <f t="shared" si="76"/>
        <v>Yes</v>
      </c>
      <c r="R1233">
        <v>2</v>
      </c>
      <c r="S1233" t="str">
        <f t="shared" si="77"/>
        <v>Small</v>
      </c>
      <c r="T1233" s="50">
        <v>101</v>
      </c>
      <c r="U1233" s="70">
        <f t="shared" si="78"/>
        <v>0.03</v>
      </c>
      <c r="V1233" s="52">
        <v>4.46</v>
      </c>
      <c r="W1233" s="52" t="str" cm="1">
        <f t="array" ref="W1233">_xlfn.SWITCH(ROUND(V1233,0),5,"Excellent",4,"Good",3,"Ok","Bad")</f>
        <v>Good</v>
      </c>
      <c r="X1233">
        <v>37</v>
      </c>
      <c r="Y1233" t="str">
        <f t="shared" si="79"/>
        <v>No</v>
      </c>
      <c r="Z1233" s="68">
        <v>42127</v>
      </c>
      <c r="AA1233" s="68">
        <v>44021</v>
      </c>
      <c r="AB1233">
        <v>346</v>
      </c>
      <c r="AC1233" t="s">
        <v>15616</v>
      </c>
    </row>
    <row r="1234" spans="1:29" x14ac:dyDescent="0.3">
      <c r="A1234" t="s">
        <v>14914</v>
      </c>
      <c r="B1234">
        <v>2191</v>
      </c>
      <c r="C1234" t="str">
        <f>VLOOKUP($B1234,Hosts!$A:$M,10,0)</f>
        <v>Within an hour</v>
      </c>
      <c r="D1234" s="70">
        <f>VLOOKUP($B1234,Hosts!$A:$M,11,0)</f>
        <v>1</v>
      </c>
      <c r="E1234" s="70">
        <f>VLOOKUP($B1234,Hosts!$A:$M,12,0)</f>
        <v>0.67</v>
      </c>
      <c r="F1234" t="str">
        <f>VLOOKUP($B1234,Hosts!$A:$M,13,0)</f>
        <v>Yes</v>
      </c>
      <c r="G1234" t="str">
        <f>INDEX(Hosts!$A:$M, MATCH(Places!$B1234,Hosts!$A:$A,0), MATCH(Places!G$1,Hosts!$A$1:$M$1,0))</f>
        <v>Within an hour</v>
      </c>
      <c r="H1234" s="70">
        <f>INDEX(Hosts!$A:$M, MATCH(Places!$B1234,Hosts!$A:$A,0), MATCH(Places!H$1,Hosts!$A$1:$M$1,0))</f>
        <v>1</v>
      </c>
      <c r="I1234" s="70">
        <f>INDEX(Hosts!$A:$M, MATCH(Places!$B1234,Hosts!$A:$A,0), MATCH(Places!I$1,Hosts!$A$1:$M$1,0))</f>
        <v>0.67</v>
      </c>
      <c r="J1234" t="str">
        <f>INDEX(Hosts!$A:$M, MATCH(Places!$B1234,Hosts!$A:$A,0), MATCH(Places!J$1,Hosts!$A$1:$M$1,0))</f>
        <v>Yes</v>
      </c>
      <c r="K1234">
        <v>3</v>
      </c>
      <c r="L1234" t="str">
        <f>VLOOKUP($K1234,Neighborhoods!$A:$C,2,0)</f>
        <v>Bronx</v>
      </c>
      <c r="M1234" t="str">
        <f>VLOOKUP($K1234,Neighborhoods!$A:$C,3,0)</f>
        <v>Longwood</v>
      </c>
      <c r="N1234" t="str">
        <f>INDEX(Neighborhoods!$A:$C, MATCH(Places!$K1234,Neighborhoods!$A:$A,0), MATCH(Places!N$1,Neighborhoods!$A$1:$C$1,0))</f>
        <v>Bronx</v>
      </c>
      <c r="O1234" t="str">
        <f>INDEX(Neighborhoods!$A:$C, MATCH(Places!$K1234,Neighborhoods!$A:$A,0), MATCH(Places!O$1,Neighborhoods!$A$1:$C$1,0))</f>
        <v>Longwood</v>
      </c>
      <c r="P1234" t="s">
        <v>1</v>
      </c>
      <c r="Q1234" t="str">
        <f t="shared" si="76"/>
        <v>Yes</v>
      </c>
      <c r="R1234">
        <v>1</v>
      </c>
      <c r="S1234" t="str">
        <f t="shared" si="77"/>
        <v>Small</v>
      </c>
      <c r="T1234" s="50">
        <v>40</v>
      </c>
      <c r="U1234" s="70">
        <f t="shared" si="78"/>
        <v>0.03</v>
      </c>
      <c r="V1234" s="52">
        <v>5</v>
      </c>
      <c r="W1234" s="52" t="str" cm="1">
        <f t="array" ref="W1234">_xlfn.SWITCH(ROUND(V1234,0),5,"Excellent",4,"Good",3,"Ok","Bad")</f>
        <v>Excellent</v>
      </c>
      <c r="X1234">
        <v>24</v>
      </c>
      <c r="Y1234" t="str">
        <f t="shared" si="79"/>
        <v>No</v>
      </c>
      <c r="Z1234" s="68">
        <v>43001</v>
      </c>
      <c r="AA1234" s="68">
        <v>44013</v>
      </c>
      <c r="AB1234">
        <v>76</v>
      </c>
      <c r="AC1234" t="s">
        <v>15615</v>
      </c>
    </row>
    <row r="1235" spans="1:29" x14ac:dyDescent="0.3">
      <c r="A1235" t="s">
        <v>925</v>
      </c>
      <c r="B1235">
        <v>1503</v>
      </c>
      <c r="C1235" t="str">
        <f>VLOOKUP($B1235,Hosts!$A:$M,10,0)</f>
        <v>Within a day</v>
      </c>
      <c r="D1235" s="70">
        <f>VLOOKUP($B1235,Hosts!$A:$M,11,0)</f>
        <v>1</v>
      </c>
      <c r="E1235" s="70">
        <f>VLOOKUP($B1235,Hosts!$A:$M,12,0)</f>
        <v>0.1</v>
      </c>
      <c r="F1235" t="str">
        <f>VLOOKUP($B1235,Hosts!$A:$M,13,0)</f>
        <v>Yes</v>
      </c>
      <c r="G1235" t="str">
        <f>INDEX(Hosts!$A:$M, MATCH(Places!$B1235,Hosts!$A:$A,0), MATCH(Places!G$1,Hosts!$A$1:$M$1,0))</f>
        <v>Within a day</v>
      </c>
      <c r="H1235" s="70">
        <f>INDEX(Hosts!$A:$M, MATCH(Places!$B1235,Hosts!$A:$A,0), MATCH(Places!H$1,Hosts!$A$1:$M$1,0))</f>
        <v>1</v>
      </c>
      <c r="I1235" s="70">
        <f>INDEX(Hosts!$A:$M, MATCH(Places!$B1235,Hosts!$A:$A,0), MATCH(Places!I$1,Hosts!$A$1:$M$1,0))</f>
        <v>0.1</v>
      </c>
      <c r="J1235" t="str">
        <f>INDEX(Hosts!$A:$M, MATCH(Places!$B1235,Hosts!$A:$A,0), MATCH(Places!J$1,Hosts!$A$1:$M$1,0))</f>
        <v>Yes</v>
      </c>
      <c r="K1235">
        <v>21</v>
      </c>
      <c r="L1235" t="str">
        <f>VLOOKUP($K1235,Neighborhoods!$A:$C,2,0)</f>
        <v>Queens</v>
      </c>
      <c r="M1235" t="str">
        <f>VLOOKUP($K1235,Neighborhoods!$A:$C,3,0)</f>
        <v>Astoria</v>
      </c>
      <c r="N1235" t="str">
        <f>INDEX(Neighborhoods!$A:$C, MATCH(Places!$K1235,Neighborhoods!$A:$A,0), MATCH(Places!N$1,Neighborhoods!$A$1:$C$1,0))</f>
        <v>Queens</v>
      </c>
      <c r="O1235" t="str">
        <f>INDEX(Neighborhoods!$A:$C, MATCH(Places!$K1235,Neighborhoods!$A:$A,0), MATCH(Places!O$1,Neighborhoods!$A$1:$C$1,0))</f>
        <v>Astoria</v>
      </c>
      <c r="P1235" t="s">
        <v>1</v>
      </c>
      <c r="Q1235" t="str">
        <f t="shared" si="76"/>
        <v>Yes</v>
      </c>
      <c r="R1235">
        <v>1</v>
      </c>
      <c r="S1235" t="str">
        <f t="shared" si="77"/>
        <v>Small</v>
      </c>
      <c r="T1235" s="50">
        <v>47</v>
      </c>
      <c r="U1235" s="70">
        <f t="shared" si="78"/>
        <v>0.03</v>
      </c>
      <c r="V1235" s="52">
        <v>4.88</v>
      </c>
      <c r="W1235" s="52" t="str" cm="1">
        <f t="array" ref="W1235">_xlfn.SWITCH(ROUND(V1235,0),5,"Excellent",4,"Good",3,"Ok","Bad")</f>
        <v>Excellent</v>
      </c>
      <c r="X1235">
        <v>8</v>
      </c>
      <c r="Y1235" t="str">
        <f t="shared" si="79"/>
        <v>No</v>
      </c>
      <c r="Z1235" s="68">
        <v>42099</v>
      </c>
      <c r="AA1235" s="68">
        <v>43673</v>
      </c>
      <c r="AB1235">
        <v>365</v>
      </c>
      <c r="AC1235" t="s">
        <v>15615</v>
      </c>
    </row>
    <row r="1236" spans="1:29" x14ac:dyDescent="0.3">
      <c r="A1236" t="s">
        <v>926</v>
      </c>
      <c r="B1236">
        <v>2193</v>
      </c>
      <c r="C1236" t="str">
        <f>VLOOKUP($B1236,Hosts!$A:$M,10,0)</f>
        <v>Within an hour</v>
      </c>
      <c r="D1236" s="70">
        <f>VLOOKUP($B1236,Hosts!$A:$M,11,0)</f>
        <v>1</v>
      </c>
      <c r="E1236" s="70">
        <f>VLOOKUP($B1236,Hosts!$A:$M,12,0)</f>
        <v>0.94</v>
      </c>
      <c r="F1236" t="str">
        <f>VLOOKUP($B1236,Hosts!$A:$M,13,0)</f>
        <v>No</v>
      </c>
      <c r="G1236" t="str">
        <f>INDEX(Hosts!$A:$M, MATCH(Places!$B1236,Hosts!$A:$A,0), MATCH(Places!G$1,Hosts!$A$1:$M$1,0))</f>
        <v>Within an hour</v>
      </c>
      <c r="H1236" s="70">
        <f>INDEX(Hosts!$A:$M, MATCH(Places!$B1236,Hosts!$A:$A,0), MATCH(Places!H$1,Hosts!$A$1:$M$1,0))</f>
        <v>1</v>
      </c>
      <c r="I1236" s="70">
        <f>INDEX(Hosts!$A:$M, MATCH(Places!$B1236,Hosts!$A:$A,0), MATCH(Places!I$1,Hosts!$A$1:$M$1,0))</f>
        <v>0.94</v>
      </c>
      <c r="J1236" t="str">
        <f>INDEX(Hosts!$A:$M, MATCH(Places!$B1236,Hosts!$A:$A,0), MATCH(Places!J$1,Hosts!$A$1:$M$1,0))</f>
        <v>No</v>
      </c>
      <c r="K1236">
        <v>22</v>
      </c>
      <c r="L1236" t="str">
        <f>VLOOKUP($K1236,Neighborhoods!$A:$C,2,0)</f>
        <v>Queens</v>
      </c>
      <c r="M1236" t="str">
        <f>VLOOKUP($K1236,Neighborhoods!$A:$C,3,0)</f>
        <v>Flushing</v>
      </c>
      <c r="N1236" t="str">
        <f>INDEX(Neighborhoods!$A:$C, MATCH(Places!$K1236,Neighborhoods!$A:$A,0), MATCH(Places!N$1,Neighborhoods!$A$1:$C$1,0))</f>
        <v>Queens</v>
      </c>
      <c r="O1236" t="str">
        <f>INDEX(Neighborhoods!$A:$C, MATCH(Places!$K1236,Neighborhoods!$A:$A,0), MATCH(Places!O$1,Neighborhoods!$A$1:$C$1,0))</f>
        <v>Flushing</v>
      </c>
      <c r="P1236" t="s">
        <v>1</v>
      </c>
      <c r="Q1236" t="str">
        <f t="shared" si="76"/>
        <v>Yes</v>
      </c>
      <c r="R1236">
        <v>2</v>
      </c>
      <c r="S1236" t="str">
        <f t="shared" si="77"/>
        <v>Small</v>
      </c>
      <c r="T1236" s="50">
        <v>47</v>
      </c>
      <c r="U1236" s="70">
        <f t="shared" si="78"/>
        <v>0.03</v>
      </c>
      <c r="V1236" s="52">
        <v>4.9000000000000004</v>
      </c>
      <c r="W1236" s="52" t="str" cm="1">
        <f t="array" ref="W1236">_xlfn.SWITCH(ROUND(V1236,0),5,"Excellent",4,"Good",3,"Ok","Bad")</f>
        <v>Excellent</v>
      </c>
      <c r="X1236">
        <v>40</v>
      </c>
      <c r="Y1236" t="str">
        <f t="shared" si="79"/>
        <v>No</v>
      </c>
      <c r="Z1236" s="68">
        <v>42171</v>
      </c>
      <c r="AA1236" s="68">
        <v>43020</v>
      </c>
      <c r="AB1236">
        <v>289</v>
      </c>
      <c r="AC1236" t="s">
        <v>15616</v>
      </c>
    </row>
    <row r="1237" spans="1:29" x14ac:dyDescent="0.3">
      <c r="A1237" t="s">
        <v>927</v>
      </c>
      <c r="B1237">
        <v>2193</v>
      </c>
      <c r="C1237" t="str">
        <f>VLOOKUP($B1237,Hosts!$A:$M,10,0)</f>
        <v>Within an hour</v>
      </c>
      <c r="D1237" s="70">
        <f>VLOOKUP($B1237,Hosts!$A:$M,11,0)</f>
        <v>1</v>
      </c>
      <c r="E1237" s="70">
        <f>VLOOKUP($B1237,Hosts!$A:$M,12,0)</f>
        <v>0.94</v>
      </c>
      <c r="F1237" t="str">
        <f>VLOOKUP($B1237,Hosts!$A:$M,13,0)</f>
        <v>No</v>
      </c>
      <c r="G1237" t="str">
        <f>INDEX(Hosts!$A:$M, MATCH(Places!$B1237,Hosts!$A:$A,0), MATCH(Places!G$1,Hosts!$A$1:$M$1,0))</f>
        <v>Within an hour</v>
      </c>
      <c r="H1237" s="70">
        <f>INDEX(Hosts!$A:$M, MATCH(Places!$B1237,Hosts!$A:$A,0), MATCH(Places!H$1,Hosts!$A$1:$M$1,0))</f>
        <v>1</v>
      </c>
      <c r="I1237" s="70">
        <f>INDEX(Hosts!$A:$M, MATCH(Places!$B1237,Hosts!$A:$A,0), MATCH(Places!I$1,Hosts!$A$1:$M$1,0))</f>
        <v>0.94</v>
      </c>
      <c r="J1237" t="str">
        <f>INDEX(Hosts!$A:$M, MATCH(Places!$B1237,Hosts!$A:$A,0), MATCH(Places!J$1,Hosts!$A$1:$M$1,0))</f>
        <v>No</v>
      </c>
      <c r="K1237">
        <v>22</v>
      </c>
      <c r="L1237" t="str">
        <f>VLOOKUP($K1237,Neighborhoods!$A:$C,2,0)</f>
        <v>Queens</v>
      </c>
      <c r="M1237" t="str">
        <f>VLOOKUP($K1237,Neighborhoods!$A:$C,3,0)</f>
        <v>Flushing</v>
      </c>
      <c r="N1237" t="str">
        <f>INDEX(Neighborhoods!$A:$C, MATCH(Places!$K1237,Neighborhoods!$A:$A,0), MATCH(Places!N$1,Neighborhoods!$A$1:$C$1,0))</f>
        <v>Queens</v>
      </c>
      <c r="O1237" t="str">
        <f>INDEX(Neighborhoods!$A:$C, MATCH(Places!$K1237,Neighborhoods!$A:$A,0), MATCH(Places!O$1,Neighborhoods!$A$1:$C$1,0))</f>
        <v>Flushing</v>
      </c>
      <c r="P1237" t="s">
        <v>1</v>
      </c>
      <c r="Q1237" t="str">
        <f t="shared" si="76"/>
        <v>Yes</v>
      </c>
      <c r="R1237">
        <v>2</v>
      </c>
      <c r="S1237" t="str">
        <f t="shared" si="77"/>
        <v>Small</v>
      </c>
      <c r="T1237" s="50">
        <v>55</v>
      </c>
      <c r="U1237" s="70">
        <f t="shared" si="78"/>
        <v>0.03</v>
      </c>
      <c r="V1237" s="52">
        <v>4.9000000000000004</v>
      </c>
      <c r="W1237" s="52" t="str" cm="1">
        <f t="array" ref="W1237">_xlfn.SWITCH(ROUND(V1237,0),5,"Excellent",4,"Good",3,"Ok","Bad")</f>
        <v>Excellent</v>
      </c>
      <c r="X1237">
        <v>62</v>
      </c>
      <c r="Y1237" t="str">
        <f t="shared" si="79"/>
        <v>No</v>
      </c>
      <c r="Z1237" s="68">
        <v>42177</v>
      </c>
      <c r="AA1237" s="68">
        <v>43859</v>
      </c>
      <c r="AB1237">
        <v>289</v>
      </c>
      <c r="AC1237" t="s">
        <v>15615</v>
      </c>
    </row>
    <row r="1238" spans="1:29" x14ac:dyDescent="0.3">
      <c r="A1238" t="s">
        <v>928</v>
      </c>
      <c r="B1238">
        <v>1121</v>
      </c>
      <c r="C1238" t="str">
        <f>VLOOKUP($B1238,Hosts!$A:$M,10,0)</f>
        <v>Within a few hours</v>
      </c>
      <c r="D1238" s="70">
        <f>VLOOKUP($B1238,Hosts!$A:$M,11,0)</f>
        <v>1</v>
      </c>
      <c r="E1238" s="70">
        <f>VLOOKUP($B1238,Hosts!$A:$M,12,0)</f>
        <v>0.94</v>
      </c>
      <c r="F1238" t="str">
        <f>VLOOKUP($B1238,Hosts!$A:$M,13,0)</f>
        <v>Yes</v>
      </c>
      <c r="G1238" t="str">
        <f>INDEX(Hosts!$A:$M, MATCH(Places!$B1238,Hosts!$A:$A,0), MATCH(Places!G$1,Hosts!$A$1:$M$1,0))</f>
        <v>Within a few hours</v>
      </c>
      <c r="H1238" s="70">
        <f>INDEX(Hosts!$A:$M, MATCH(Places!$B1238,Hosts!$A:$A,0), MATCH(Places!H$1,Hosts!$A$1:$M$1,0))</f>
        <v>1</v>
      </c>
      <c r="I1238" s="70">
        <f>INDEX(Hosts!$A:$M, MATCH(Places!$B1238,Hosts!$A:$A,0), MATCH(Places!I$1,Hosts!$A$1:$M$1,0))</f>
        <v>0.94</v>
      </c>
      <c r="J1238" t="str">
        <f>INDEX(Hosts!$A:$M, MATCH(Places!$B1238,Hosts!$A:$A,0), MATCH(Places!J$1,Hosts!$A$1:$M$1,0))</f>
        <v>Yes</v>
      </c>
      <c r="K1238">
        <v>28</v>
      </c>
      <c r="L1238" t="str">
        <f>VLOOKUP($K1238,Neighborhoods!$A:$C,2,0)</f>
        <v>Staten Island</v>
      </c>
      <c r="M1238" t="str">
        <f>VLOOKUP($K1238,Neighborhoods!$A:$C,3,0)</f>
        <v>St. George</v>
      </c>
      <c r="N1238" t="str">
        <f>INDEX(Neighborhoods!$A:$C, MATCH(Places!$K1238,Neighborhoods!$A:$A,0), MATCH(Places!N$1,Neighborhoods!$A$1:$C$1,0))</f>
        <v>Staten Island</v>
      </c>
      <c r="O1238" t="str">
        <f>INDEX(Neighborhoods!$A:$C, MATCH(Places!$K1238,Neighborhoods!$A:$A,0), MATCH(Places!O$1,Neighborhoods!$A$1:$C$1,0))</f>
        <v>St. George</v>
      </c>
      <c r="P1238" t="s">
        <v>11822</v>
      </c>
      <c r="Q1238" t="str">
        <f t="shared" si="76"/>
        <v>No</v>
      </c>
      <c r="R1238">
        <v>2</v>
      </c>
      <c r="S1238" t="str">
        <f t="shared" si="77"/>
        <v>Small</v>
      </c>
      <c r="T1238" s="50">
        <v>61</v>
      </c>
      <c r="U1238" s="70">
        <f t="shared" si="78"/>
        <v>0.03</v>
      </c>
      <c r="V1238" s="52">
        <v>4.99</v>
      </c>
      <c r="W1238" s="52" t="str" cm="1">
        <f t="array" ref="W1238">_xlfn.SWITCH(ROUND(V1238,0),5,"Excellent",4,"Good",3,"Ok","Bad")</f>
        <v>Excellent</v>
      </c>
      <c r="X1238">
        <v>140</v>
      </c>
      <c r="Y1238" t="str">
        <f t="shared" si="79"/>
        <v>Yes</v>
      </c>
      <c r="Z1238" s="68">
        <v>42265</v>
      </c>
      <c r="AA1238" s="68">
        <v>43943</v>
      </c>
      <c r="AB1238">
        <v>58</v>
      </c>
      <c r="AC1238" t="s">
        <v>15615</v>
      </c>
    </row>
    <row r="1239" spans="1:29" x14ac:dyDescent="0.3">
      <c r="A1239" t="s">
        <v>929</v>
      </c>
      <c r="B1239">
        <v>2141</v>
      </c>
      <c r="C1239" t="str">
        <f>VLOOKUP($B1239,Hosts!$A:$M,10,0)</f>
        <v>Within an hour</v>
      </c>
      <c r="D1239" s="70">
        <f>VLOOKUP($B1239,Hosts!$A:$M,11,0)</f>
        <v>0.88</v>
      </c>
      <c r="E1239" s="70">
        <f>VLOOKUP($B1239,Hosts!$A:$M,12,0)</f>
        <v>0.91</v>
      </c>
      <c r="F1239" t="str">
        <f>VLOOKUP($B1239,Hosts!$A:$M,13,0)</f>
        <v>Yes</v>
      </c>
      <c r="G1239" t="str">
        <f>INDEX(Hosts!$A:$M, MATCH(Places!$B1239,Hosts!$A:$A,0), MATCH(Places!G$1,Hosts!$A$1:$M$1,0))</f>
        <v>Within an hour</v>
      </c>
      <c r="H1239" s="70">
        <f>INDEX(Hosts!$A:$M, MATCH(Places!$B1239,Hosts!$A:$A,0), MATCH(Places!H$1,Hosts!$A$1:$M$1,0))</f>
        <v>0.88</v>
      </c>
      <c r="I1239" s="70">
        <f>INDEX(Hosts!$A:$M, MATCH(Places!$B1239,Hosts!$A:$A,0), MATCH(Places!I$1,Hosts!$A$1:$M$1,0))</f>
        <v>0.91</v>
      </c>
      <c r="J1239" t="str">
        <f>INDEX(Hosts!$A:$M, MATCH(Places!$B1239,Hosts!$A:$A,0), MATCH(Places!J$1,Hosts!$A$1:$M$1,0))</f>
        <v>Yes</v>
      </c>
      <c r="K1239">
        <v>7</v>
      </c>
      <c r="L1239" t="str">
        <f>VLOOKUP($K1239,Neighborhoods!$A:$C,2,0)</f>
        <v>Brooklyn</v>
      </c>
      <c r="M1239" t="str">
        <f>VLOOKUP($K1239,Neighborhoods!$A:$C,3,0)</f>
        <v>Bedford-Stuyvesant</v>
      </c>
      <c r="N1239" t="str">
        <f>INDEX(Neighborhoods!$A:$C, MATCH(Places!$K1239,Neighborhoods!$A:$A,0), MATCH(Places!N$1,Neighborhoods!$A$1:$C$1,0))</f>
        <v>Brooklyn</v>
      </c>
      <c r="O1239" t="str">
        <f>INDEX(Neighborhoods!$A:$C, MATCH(Places!$K1239,Neighborhoods!$A:$A,0), MATCH(Places!O$1,Neighborhoods!$A$1:$C$1,0))</f>
        <v>Bedford-Stuyvesant</v>
      </c>
      <c r="P1239" t="s">
        <v>11822</v>
      </c>
      <c r="Q1239" t="str">
        <f t="shared" si="76"/>
        <v>No</v>
      </c>
      <c r="R1239">
        <v>6</v>
      </c>
      <c r="S1239" t="str">
        <f t="shared" si="77"/>
        <v>Large</v>
      </c>
      <c r="T1239" s="50">
        <v>105</v>
      </c>
      <c r="U1239" s="70">
        <f t="shared" si="78"/>
        <v>0.03</v>
      </c>
      <c r="V1239" s="52">
        <v>4.8099999999999996</v>
      </c>
      <c r="W1239" s="52" t="str" cm="1">
        <f t="array" ref="W1239">_xlfn.SWITCH(ROUND(V1239,0),5,"Excellent",4,"Good",3,"Ok","Bad")</f>
        <v>Excellent</v>
      </c>
      <c r="X1239">
        <v>79</v>
      </c>
      <c r="Y1239" t="str">
        <f t="shared" si="79"/>
        <v>No</v>
      </c>
      <c r="Z1239" s="68">
        <v>42144</v>
      </c>
      <c r="AA1239" s="68">
        <v>43905</v>
      </c>
      <c r="AB1239">
        <v>12</v>
      </c>
      <c r="AC1239" t="s">
        <v>15615</v>
      </c>
    </row>
    <row r="1240" spans="1:29" x14ac:dyDescent="0.3">
      <c r="A1240" t="s">
        <v>930</v>
      </c>
      <c r="B1240">
        <v>1357</v>
      </c>
      <c r="C1240" t="str">
        <f>VLOOKUP($B1240,Hosts!$A:$M,10,0)</f>
        <v>Within a few hours</v>
      </c>
      <c r="D1240" s="70">
        <f>VLOOKUP($B1240,Hosts!$A:$M,11,0)</f>
        <v>1</v>
      </c>
      <c r="E1240" s="70">
        <f>VLOOKUP($B1240,Hosts!$A:$M,12,0)</f>
        <v>0.42</v>
      </c>
      <c r="F1240" t="str">
        <f>VLOOKUP($B1240,Hosts!$A:$M,13,0)</f>
        <v>No</v>
      </c>
      <c r="G1240" t="str">
        <f>INDEX(Hosts!$A:$M, MATCH(Places!$B1240,Hosts!$A:$A,0), MATCH(Places!G$1,Hosts!$A$1:$M$1,0))</f>
        <v>Within a few hours</v>
      </c>
      <c r="H1240" s="70">
        <f>INDEX(Hosts!$A:$M, MATCH(Places!$B1240,Hosts!$A:$A,0), MATCH(Places!H$1,Hosts!$A$1:$M$1,0))</f>
        <v>1</v>
      </c>
      <c r="I1240" s="70">
        <f>INDEX(Hosts!$A:$M, MATCH(Places!$B1240,Hosts!$A:$A,0), MATCH(Places!I$1,Hosts!$A$1:$M$1,0))</f>
        <v>0.42</v>
      </c>
      <c r="J1240" t="str">
        <f>INDEX(Hosts!$A:$M, MATCH(Places!$B1240,Hosts!$A:$A,0), MATCH(Places!J$1,Hosts!$A$1:$M$1,0))</f>
        <v>No</v>
      </c>
      <c r="K1240">
        <v>9</v>
      </c>
      <c r="L1240" t="str">
        <f>VLOOKUP($K1240,Neighborhoods!$A:$C,2,0)</f>
        <v>Brooklyn</v>
      </c>
      <c r="M1240" t="str">
        <f>VLOOKUP($K1240,Neighborhoods!$A:$C,3,0)</f>
        <v>Crown Heights</v>
      </c>
      <c r="N1240" t="str">
        <f>INDEX(Neighborhoods!$A:$C, MATCH(Places!$K1240,Neighborhoods!$A:$A,0), MATCH(Places!N$1,Neighborhoods!$A$1:$C$1,0))</f>
        <v>Brooklyn</v>
      </c>
      <c r="O1240" t="str">
        <f>INDEX(Neighborhoods!$A:$C, MATCH(Places!$K1240,Neighborhoods!$A:$A,0), MATCH(Places!O$1,Neighborhoods!$A$1:$C$1,0))</f>
        <v>Crown Heights</v>
      </c>
      <c r="P1240" t="s">
        <v>11822</v>
      </c>
      <c r="Q1240" t="str">
        <f t="shared" si="76"/>
        <v>No</v>
      </c>
      <c r="R1240">
        <v>4</v>
      </c>
      <c r="S1240" t="str">
        <f t="shared" si="77"/>
        <v>Medium</v>
      </c>
      <c r="T1240" s="50">
        <v>105</v>
      </c>
      <c r="U1240" s="70">
        <f t="shared" si="78"/>
        <v>0.03</v>
      </c>
      <c r="V1240" s="52">
        <v>4.6399999999999997</v>
      </c>
      <c r="W1240" s="52" t="str" cm="1">
        <f t="array" ref="W1240">_xlfn.SWITCH(ROUND(V1240,0),5,"Excellent",4,"Good",3,"Ok","Bad")</f>
        <v>Excellent</v>
      </c>
      <c r="X1240">
        <v>59</v>
      </c>
      <c r="Y1240" t="str">
        <f t="shared" si="79"/>
        <v>No</v>
      </c>
      <c r="Z1240" s="68">
        <v>42115</v>
      </c>
      <c r="AA1240" s="68">
        <v>43103</v>
      </c>
      <c r="AB1240">
        <v>350</v>
      </c>
      <c r="AC1240" t="s">
        <v>15615</v>
      </c>
    </row>
    <row r="1241" spans="1:29" x14ac:dyDescent="0.3">
      <c r="A1241" t="s">
        <v>931</v>
      </c>
      <c r="B1241">
        <v>200</v>
      </c>
      <c r="C1241" t="str">
        <f>VLOOKUP($B1241,Hosts!$A:$M,10,0)</f>
        <v>Within a few hours</v>
      </c>
      <c r="D1241" s="70">
        <f>VLOOKUP($B1241,Hosts!$A:$M,11,0)</f>
        <v>1</v>
      </c>
      <c r="E1241" s="70">
        <f>VLOOKUP($B1241,Hosts!$A:$M,12,0)</f>
        <v>0.5</v>
      </c>
      <c r="F1241" t="str">
        <f>VLOOKUP($B1241,Hosts!$A:$M,13,0)</f>
        <v>No</v>
      </c>
      <c r="G1241" t="str">
        <f>INDEX(Hosts!$A:$M, MATCH(Places!$B1241,Hosts!$A:$A,0), MATCH(Places!G$1,Hosts!$A$1:$M$1,0))</f>
        <v>Within a few hours</v>
      </c>
      <c r="H1241" s="70">
        <f>INDEX(Hosts!$A:$M, MATCH(Places!$B1241,Hosts!$A:$A,0), MATCH(Places!H$1,Hosts!$A$1:$M$1,0))</f>
        <v>1</v>
      </c>
      <c r="I1241" s="70">
        <f>INDEX(Hosts!$A:$M, MATCH(Places!$B1241,Hosts!$A:$A,0), MATCH(Places!I$1,Hosts!$A$1:$M$1,0))</f>
        <v>0.5</v>
      </c>
      <c r="J1241" t="str">
        <f>INDEX(Hosts!$A:$M, MATCH(Places!$B1241,Hosts!$A:$A,0), MATCH(Places!J$1,Hosts!$A$1:$M$1,0))</f>
        <v>No</v>
      </c>
      <c r="K1241">
        <v>17</v>
      </c>
      <c r="L1241" t="str">
        <f>VLOOKUP($K1241,Neighborhoods!$A:$C,2,0)</f>
        <v>Manhattan</v>
      </c>
      <c r="M1241" t="str">
        <f>VLOOKUP($K1241,Neighborhoods!$A:$C,3,0)</f>
        <v>Hell's Kitchen</v>
      </c>
      <c r="N1241" t="str">
        <f>INDEX(Neighborhoods!$A:$C, MATCH(Places!$K1241,Neighborhoods!$A:$A,0), MATCH(Places!N$1,Neighborhoods!$A$1:$C$1,0))</f>
        <v>Manhattan</v>
      </c>
      <c r="O1241" t="str">
        <f>INDEX(Neighborhoods!$A:$C, MATCH(Places!$K1241,Neighborhoods!$A:$A,0), MATCH(Places!O$1,Neighborhoods!$A$1:$C$1,0))</f>
        <v>Hell's Kitchen</v>
      </c>
      <c r="P1241" t="s">
        <v>11822</v>
      </c>
      <c r="Q1241" t="str">
        <f t="shared" si="76"/>
        <v>No</v>
      </c>
      <c r="R1241">
        <v>4</v>
      </c>
      <c r="S1241" t="str">
        <f t="shared" si="77"/>
        <v>Medium</v>
      </c>
      <c r="T1241" s="50">
        <v>250</v>
      </c>
      <c r="U1241" s="70">
        <f t="shared" si="78"/>
        <v>0.04</v>
      </c>
      <c r="V1241" s="52">
        <v>4.8899999999999997</v>
      </c>
      <c r="W1241" s="52" t="str" cm="1">
        <f t="array" ref="W1241">_xlfn.SWITCH(ROUND(V1241,0),5,"Excellent",4,"Good",3,"Ok","Bad")</f>
        <v>Excellent</v>
      </c>
      <c r="X1241">
        <v>18</v>
      </c>
      <c r="Y1241" t="str">
        <f t="shared" si="79"/>
        <v>No</v>
      </c>
      <c r="Z1241" s="68">
        <v>42337</v>
      </c>
      <c r="AA1241" s="68">
        <v>43829</v>
      </c>
      <c r="AB1241">
        <v>29</v>
      </c>
      <c r="AC1241" t="s">
        <v>15615</v>
      </c>
    </row>
    <row r="1242" spans="1:29" x14ac:dyDescent="0.3">
      <c r="A1242" t="s">
        <v>932</v>
      </c>
      <c r="B1242">
        <v>2196</v>
      </c>
      <c r="C1242" t="str">
        <f>VLOOKUP($B1242,Hosts!$A:$M,10,0)</f>
        <v>Within a few hours</v>
      </c>
      <c r="D1242" s="70">
        <f>VLOOKUP($B1242,Hosts!$A:$M,11,0)</f>
        <v>1</v>
      </c>
      <c r="E1242" s="70">
        <f>VLOOKUP($B1242,Hosts!$A:$M,12,0)</f>
        <v>0.93</v>
      </c>
      <c r="F1242" t="str">
        <f>VLOOKUP($B1242,Hosts!$A:$M,13,0)</f>
        <v>No</v>
      </c>
      <c r="G1242" t="str">
        <f>INDEX(Hosts!$A:$M, MATCH(Places!$B1242,Hosts!$A:$A,0), MATCH(Places!G$1,Hosts!$A$1:$M$1,0))</f>
        <v>Within a few hours</v>
      </c>
      <c r="H1242" s="70">
        <f>INDEX(Hosts!$A:$M, MATCH(Places!$B1242,Hosts!$A:$A,0), MATCH(Places!H$1,Hosts!$A$1:$M$1,0))</f>
        <v>1</v>
      </c>
      <c r="I1242" s="70">
        <f>INDEX(Hosts!$A:$M, MATCH(Places!$B1242,Hosts!$A:$A,0), MATCH(Places!I$1,Hosts!$A$1:$M$1,0))</f>
        <v>0.93</v>
      </c>
      <c r="J1242" t="str">
        <f>INDEX(Hosts!$A:$M, MATCH(Places!$B1242,Hosts!$A:$A,0), MATCH(Places!J$1,Hosts!$A$1:$M$1,0))</f>
        <v>No</v>
      </c>
      <c r="K1242">
        <v>22</v>
      </c>
      <c r="L1242" t="str">
        <f>VLOOKUP($K1242,Neighborhoods!$A:$C,2,0)</f>
        <v>Queens</v>
      </c>
      <c r="M1242" t="str">
        <f>VLOOKUP($K1242,Neighborhoods!$A:$C,3,0)</f>
        <v>Flushing</v>
      </c>
      <c r="N1242" t="str">
        <f>INDEX(Neighborhoods!$A:$C, MATCH(Places!$K1242,Neighborhoods!$A:$A,0), MATCH(Places!N$1,Neighborhoods!$A$1:$C$1,0))</f>
        <v>Queens</v>
      </c>
      <c r="O1242" t="str">
        <f>INDEX(Neighborhoods!$A:$C, MATCH(Places!$K1242,Neighborhoods!$A:$A,0), MATCH(Places!O$1,Neighborhoods!$A$1:$C$1,0))</f>
        <v>Flushing</v>
      </c>
      <c r="P1242" t="s">
        <v>1</v>
      </c>
      <c r="Q1242" t="str">
        <f t="shared" si="76"/>
        <v>Yes</v>
      </c>
      <c r="R1242">
        <v>3</v>
      </c>
      <c r="S1242" t="str">
        <f t="shared" si="77"/>
        <v>Medium</v>
      </c>
      <c r="T1242" s="50">
        <v>42</v>
      </c>
      <c r="U1242" s="70">
        <f t="shared" si="78"/>
        <v>0.03</v>
      </c>
      <c r="V1242" s="52">
        <v>4.53</v>
      </c>
      <c r="W1242" s="52" t="str" cm="1">
        <f t="array" ref="W1242">_xlfn.SWITCH(ROUND(V1242,0),5,"Excellent",4,"Good",3,"Ok","Bad")</f>
        <v>Excellent</v>
      </c>
      <c r="X1242">
        <v>172</v>
      </c>
      <c r="Y1242" t="str">
        <f t="shared" si="79"/>
        <v>No</v>
      </c>
      <c r="Z1242" s="68">
        <v>42141</v>
      </c>
      <c r="AA1242" s="68">
        <v>44050</v>
      </c>
      <c r="AB1242">
        <v>160</v>
      </c>
      <c r="AC1242" t="s">
        <v>15615</v>
      </c>
    </row>
    <row r="1243" spans="1:29" x14ac:dyDescent="0.3">
      <c r="A1243" t="s">
        <v>13155</v>
      </c>
      <c r="B1243">
        <v>2197</v>
      </c>
      <c r="C1243" t="str">
        <f>VLOOKUP($B1243,Hosts!$A:$M,10,0)</f>
        <v>Within an hour</v>
      </c>
      <c r="D1243" s="70">
        <f>VLOOKUP($B1243,Hosts!$A:$M,11,0)</f>
        <v>1</v>
      </c>
      <c r="E1243" s="70">
        <f>VLOOKUP($B1243,Hosts!$A:$M,12,0)</f>
        <v>0.63</v>
      </c>
      <c r="F1243" t="str">
        <f>VLOOKUP($B1243,Hosts!$A:$M,13,0)</f>
        <v>No</v>
      </c>
      <c r="G1243" t="str">
        <f>INDEX(Hosts!$A:$M, MATCH(Places!$B1243,Hosts!$A:$A,0), MATCH(Places!G$1,Hosts!$A$1:$M$1,0))</f>
        <v>Within an hour</v>
      </c>
      <c r="H1243" s="70">
        <f>INDEX(Hosts!$A:$M, MATCH(Places!$B1243,Hosts!$A:$A,0), MATCH(Places!H$1,Hosts!$A$1:$M$1,0))</f>
        <v>1</v>
      </c>
      <c r="I1243" s="70">
        <f>INDEX(Hosts!$A:$M, MATCH(Places!$B1243,Hosts!$A:$A,0), MATCH(Places!I$1,Hosts!$A$1:$M$1,0))</f>
        <v>0.63</v>
      </c>
      <c r="J1243" t="str">
        <f>INDEX(Hosts!$A:$M, MATCH(Places!$B1243,Hosts!$A:$A,0), MATCH(Places!J$1,Hosts!$A$1:$M$1,0))</f>
        <v>No</v>
      </c>
      <c r="K1243">
        <v>12</v>
      </c>
      <c r="L1243" t="str">
        <f>VLOOKUP($K1243,Neighborhoods!$A:$C,2,0)</f>
        <v>Brooklyn</v>
      </c>
      <c r="M1243" t="str">
        <f>VLOOKUP($K1243,Neighborhoods!$A:$C,3,0)</f>
        <v>Williamsburg</v>
      </c>
      <c r="N1243" t="str">
        <f>INDEX(Neighborhoods!$A:$C, MATCH(Places!$K1243,Neighborhoods!$A:$A,0), MATCH(Places!N$1,Neighborhoods!$A$1:$C$1,0))</f>
        <v>Brooklyn</v>
      </c>
      <c r="O1243" t="str">
        <f>INDEX(Neighborhoods!$A:$C, MATCH(Places!$K1243,Neighborhoods!$A:$A,0), MATCH(Places!O$1,Neighborhoods!$A$1:$C$1,0))</f>
        <v>Williamsburg</v>
      </c>
      <c r="P1243" t="s">
        <v>1</v>
      </c>
      <c r="Q1243" t="str">
        <f t="shared" si="76"/>
        <v>Yes</v>
      </c>
      <c r="R1243">
        <v>1</v>
      </c>
      <c r="S1243" t="str">
        <f t="shared" si="77"/>
        <v>Small</v>
      </c>
      <c r="T1243" s="50">
        <v>56</v>
      </c>
      <c r="U1243" s="70">
        <f t="shared" si="78"/>
        <v>0.03</v>
      </c>
      <c r="V1243" s="52">
        <v>4.68</v>
      </c>
      <c r="W1243" s="52" t="str" cm="1">
        <f t="array" ref="W1243">_xlfn.SWITCH(ROUND(V1243,0),5,"Excellent",4,"Good",3,"Ok","Bad")</f>
        <v>Excellent</v>
      </c>
      <c r="X1243">
        <v>56</v>
      </c>
      <c r="Y1243" t="str">
        <f t="shared" si="79"/>
        <v>No</v>
      </c>
      <c r="Z1243" s="68">
        <v>42157</v>
      </c>
      <c r="AA1243" s="68">
        <v>43737</v>
      </c>
      <c r="AB1243">
        <v>365</v>
      </c>
      <c r="AC1243" t="s">
        <v>15615</v>
      </c>
    </row>
    <row r="1244" spans="1:29" x14ac:dyDescent="0.3">
      <c r="A1244" t="s">
        <v>933</v>
      </c>
      <c r="B1244">
        <v>1760</v>
      </c>
      <c r="C1244" t="str">
        <f>VLOOKUP($B1244,Hosts!$A:$M,10,0)</f>
        <v>Within an hour</v>
      </c>
      <c r="D1244" s="70">
        <f>VLOOKUP($B1244,Hosts!$A:$M,11,0)</f>
        <v>1</v>
      </c>
      <c r="E1244" s="70">
        <f>VLOOKUP($B1244,Hosts!$A:$M,12,0)</f>
        <v>0</v>
      </c>
      <c r="F1244" t="str">
        <f>VLOOKUP($B1244,Hosts!$A:$M,13,0)</f>
        <v>No</v>
      </c>
      <c r="G1244" t="str">
        <f>INDEX(Hosts!$A:$M, MATCH(Places!$B1244,Hosts!$A:$A,0), MATCH(Places!G$1,Hosts!$A$1:$M$1,0))</f>
        <v>Within an hour</v>
      </c>
      <c r="H1244" s="70">
        <f>INDEX(Hosts!$A:$M, MATCH(Places!$B1244,Hosts!$A:$A,0), MATCH(Places!H$1,Hosts!$A$1:$M$1,0))</f>
        <v>1</v>
      </c>
      <c r="I1244" s="70">
        <f>INDEX(Hosts!$A:$M, MATCH(Places!$B1244,Hosts!$A:$A,0), MATCH(Places!I$1,Hosts!$A$1:$M$1,0))</f>
        <v>0</v>
      </c>
      <c r="J1244" t="str">
        <f>INDEX(Hosts!$A:$M, MATCH(Places!$B1244,Hosts!$A:$A,0), MATCH(Places!J$1,Hosts!$A$1:$M$1,0))</f>
        <v>No</v>
      </c>
      <c r="K1244">
        <v>12</v>
      </c>
      <c r="L1244" t="str">
        <f>VLOOKUP($K1244,Neighborhoods!$A:$C,2,0)</f>
        <v>Brooklyn</v>
      </c>
      <c r="M1244" t="str">
        <f>VLOOKUP($K1244,Neighborhoods!$A:$C,3,0)</f>
        <v>Williamsburg</v>
      </c>
      <c r="N1244" t="str">
        <f>INDEX(Neighborhoods!$A:$C, MATCH(Places!$K1244,Neighborhoods!$A:$A,0), MATCH(Places!N$1,Neighborhoods!$A$1:$C$1,0))</f>
        <v>Brooklyn</v>
      </c>
      <c r="O1244" t="str">
        <f>INDEX(Neighborhoods!$A:$C, MATCH(Places!$K1244,Neighborhoods!$A:$A,0), MATCH(Places!O$1,Neighborhoods!$A$1:$C$1,0))</f>
        <v>Williamsburg</v>
      </c>
      <c r="P1244" t="s">
        <v>11822</v>
      </c>
      <c r="Q1244" t="str">
        <f t="shared" si="76"/>
        <v>No</v>
      </c>
      <c r="R1244">
        <v>1</v>
      </c>
      <c r="S1244" t="str">
        <f t="shared" si="77"/>
        <v>Small</v>
      </c>
      <c r="T1244" s="50">
        <v>150</v>
      </c>
      <c r="U1244" s="70">
        <f t="shared" si="78"/>
        <v>0.03</v>
      </c>
      <c r="V1244" s="52">
        <v>5</v>
      </c>
      <c r="W1244" s="52" t="str" cm="1">
        <f t="array" ref="W1244">_xlfn.SWITCH(ROUND(V1244,0),5,"Excellent",4,"Good",3,"Ok","Bad")</f>
        <v>Excellent</v>
      </c>
      <c r="X1244">
        <v>4</v>
      </c>
      <c r="Y1244" t="str">
        <f t="shared" si="79"/>
        <v>No</v>
      </c>
      <c r="Z1244" s="68">
        <v>42733</v>
      </c>
      <c r="AA1244" s="68">
        <v>42908</v>
      </c>
      <c r="AB1244">
        <v>55</v>
      </c>
      <c r="AC1244" t="s">
        <v>15615</v>
      </c>
    </row>
    <row r="1245" spans="1:29" x14ac:dyDescent="0.3">
      <c r="A1245" t="s">
        <v>934</v>
      </c>
      <c r="B1245">
        <v>2131</v>
      </c>
      <c r="C1245" t="str">
        <f>VLOOKUP($B1245,Hosts!$A:$M,10,0)</f>
        <v>Within a day</v>
      </c>
      <c r="D1245" s="70">
        <f>VLOOKUP($B1245,Hosts!$A:$M,11,0)</f>
        <v>0.89</v>
      </c>
      <c r="E1245" s="70">
        <f>VLOOKUP($B1245,Hosts!$A:$M,12,0)</f>
        <v>0.86</v>
      </c>
      <c r="F1245" t="str">
        <f>VLOOKUP($B1245,Hosts!$A:$M,13,0)</f>
        <v>No</v>
      </c>
      <c r="G1245" t="str">
        <f>INDEX(Hosts!$A:$M, MATCH(Places!$B1245,Hosts!$A:$A,0), MATCH(Places!G$1,Hosts!$A$1:$M$1,0))</f>
        <v>Within a day</v>
      </c>
      <c r="H1245" s="70">
        <f>INDEX(Hosts!$A:$M, MATCH(Places!$B1245,Hosts!$A:$A,0), MATCH(Places!H$1,Hosts!$A$1:$M$1,0))</f>
        <v>0.89</v>
      </c>
      <c r="I1245" s="70">
        <f>INDEX(Hosts!$A:$M, MATCH(Places!$B1245,Hosts!$A:$A,0), MATCH(Places!I$1,Hosts!$A$1:$M$1,0))</f>
        <v>0.86</v>
      </c>
      <c r="J1245" t="str">
        <f>INDEX(Hosts!$A:$M, MATCH(Places!$B1245,Hosts!$A:$A,0), MATCH(Places!J$1,Hosts!$A$1:$M$1,0))</f>
        <v>No</v>
      </c>
      <c r="K1245">
        <v>16</v>
      </c>
      <c r="L1245" t="str">
        <f>VLOOKUP($K1245,Neighborhoods!$A:$C,2,0)</f>
        <v>Manhattan</v>
      </c>
      <c r="M1245" t="str">
        <f>VLOOKUP($K1245,Neighborhoods!$A:$C,3,0)</f>
        <v>Harlem</v>
      </c>
      <c r="N1245" t="str">
        <f>INDEX(Neighborhoods!$A:$C, MATCH(Places!$K1245,Neighborhoods!$A:$A,0), MATCH(Places!N$1,Neighborhoods!$A$1:$C$1,0))</f>
        <v>Manhattan</v>
      </c>
      <c r="O1245" t="str">
        <f>INDEX(Neighborhoods!$A:$C, MATCH(Places!$K1245,Neighborhoods!$A:$A,0), MATCH(Places!O$1,Neighborhoods!$A$1:$C$1,0))</f>
        <v>Harlem</v>
      </c>
      <c r="P1245" t="s">
        <v>11822</v>
      </c>
      <c r="Q1245" t="str">
        <f t="shared" si="76"/>
        <v>No</v>
      </c>
      <c r="R1245">
        <v>6</v>
      </c>
      <c r="S1245" t="str">
        <f t="shared" si="77"/>
        <v>Large</v>
      </c>
      <c r="T1245" s="50">
        <v>250</v>
      </c>
      <c r="U1245" s="70">
        <f t="shared" si="78"/>
        <v>0.04</v>
      </c>
      <c r="V1245" s="52">
        <v>4.66</v>
      </c>
      <c r="W1245" s="52" t="str" cm="1">
        <f t="array" ref="W1245">_xlfn.SWITCH(ROUND(V1245,0),5,"Excellent",4,"Good",3,"Ok","Bad")</f>
        <v>Excellent</v>
      </c>
      <c r="X1245">
        <v>62</v>
      </c>
      <c r="Y1245" t="str">
        <f t="shared" si="79"/>
        <v>No</v>
      </c>
      <c r="Z1245" s="68">
        <v>42124</v>
      </c>
      <c r="AA1245" s="68">
        <v>43695</v>
      </c>
      <c r="AB1245">
        <v>53</v>
      </c>
      <c r="AC1245" t="s">
        <v>15615</v>
      </c>
    </row>
    <row r="1246" spans="1:29" x14ac:dyDescent="0.3">
      <c r="A1246" t="s">
        <v>935</v>
      </c>
      <c r="B1246">
        <v>2167</v>
      </c>
      <c r="C1246" t="str">
        <f>VLOOKUP($B1246,Hosts!$A:$M,10,0)</f>
        <v>Within an hour</v>
      </c>
      <c r="D1246" s="70">
        <f>VLOOKUP($B1246,Hosts!$A:$M,11,0)</f>
        <v>1</v>
      </c>
      <c r="E1246" s="70">
        <f>VLOOKUP($B1246,Hosts!$A:$M,12,0)</f>
        <v>0.78</v>
      </c>
      <c r="F1246" t="str">
        <f>VLOOKUP($B1246,Hosts!$A:$M,13,0)</f>
        <v>Yes</v>
      </c>
      <c r="G1246" t="str">
        <f>INDEX(Hosts!$A:$M, MATCH(Places!$B1246,Hosts!$A:$A,0), MATCH(Places!G$1,Hosts!$A$1:$M$1,0))</f>
        <v>Within an hour</v>
      </c>
      <c r="H1246" s="70">
        <f>INDEX(Hosts!$A:$M, MATCH(Places!$B1246,Hosts!$A:$A,0), MATCH(Places!H$1,Hosts!$A$1:$M$1,0))</f>
        <v>1</v>
      </c>
      <c r="I1246" s="70">
        <f>INDEX(Hosts!$A:$M, MATCH(Places!$B1246,Hosts!$A:$A,0), MATCH(Places!I$1,Hosts!$A$1:$M$1,0))</f>
        <v>0.78</v>
      </c>
      <c r="J1246" t="str">
        <f>INDEX(Hosts!$A:$M, MATCH(Places!$B1246,Hosts!$A:$A,0), MATCH(Places!J$1,Hosts!$A$1:$M$1,0))</f>
        <v>Yes</v>
      </c>
      <c r="K1246">
        <v>19</v>
      </c>
      <c r="L1246" t="str">
        <f>VLOOKUP($K1246,Neighborhoods!$A:$C,2,0)</f>
        <v>Manhattan</v>
      </c>
      <c r="M1246" t="str">
        <f>VLOOKUP($K1246,Neighborhoods!$A:$C,3,0)</f>
        <v>Upper East Side</v>
      </c>
      <c r="N1246" t="str">
        <f>INDEX(Neighborhoods!$A:$C, MATCH(Places!$K1246,Neighborhoods!$A:$A,0), MATCH(Places!N$1,Neighborhoods!$A$1:$C$1,0))</f>
        <v>Manhattan</v>
      </c>
      <c r="O1246" t="str">
        <f>INDEX(Neighborhoods!$A:$C, MATCH(Places!$K1246,Neighborhoods!$A:$A,0), MATCH(Places!O$1,Neighborhoods!$A$1:$C$1,0))</f>
        <v>Upper East Side</v>
      </c>
      <c r="P1246" t="s">
        <v>11822</v>
      </c>
      <c r="Q1246" t="str">
        <f t="shared" si="76"/>
        <v>No</v>
      </c>
      <c r="R1246">
        <v>4</v>
      </c>
      <c r="S1246" t="str">
        <f t="shared" si="77"/>
        <v>Medium</v>
      </c>
      <c r="T1246" s="50">
        <v>600</v>
      </c>
      <c r="U1246" s="70">
        <f t="shared" si="78"/>
        <v>0.05</v>
      </c>
      <c r="V1246" s="52">
        <v>4.9000000000000004</v>
      </c>
      <c r="W1246" s="52" t="str" cm="1">
        <f t="array" ref="W1246">_xlfn.SWITCH(ROUND(V1246,0),5,"Excellent",4,"Good",3,"Ok","Bad")</f>
        <v>Excellent</v>
      </c>
      <c r="X1246">
        <v>39</v>
      </c>
      <c r="Y1246" t="str">
        <f t="shared" si="79"/>
        <v>No</v>
      </c>
      <c r="Z1246" s="68">
        <v>42371</v>
      </c>
      <c r="AA1246" s="68">
        <v>43736</v>
      </c>
      <c r="AB1246">
        <v>269</v>
      </c>
      <c r="AC1246" t="s">
        <v>15615</v>
      </c>
    </row>
    <row r="1247" spans="1:29" x14ac:dyDescent="0.3">
      <c r="A1247" t="s">
        <v>936</v>
      </c>
      <c r="B1247">
        <v>337</v>
      </c>
      <c r="C1247" t="str">
        <f>VLOOKUP($B1247,Hosts!$A:$M,10,0)</f>
        <v>Within a few hours</v>
      </c>
      <c r="D1247" s="70">
        <f>VLOOKUP($B1247,Hosts!$A:$M,11,0)</f>
        <v>1</v>
      </c>
      <c r="E1247" s="70">
        <f>VLOOKUP($B1247,Hosts!$A:$M,12,0)</f>
        <v>0.62</v>
      </c>
      <c r="F1247" t="str">
        <f>VLOOKUP($B1247,Hosts!$A:$M,13,0)</f>
        <v>No</v>
      </c>
      <c r="G1247" t="str">
        <f>INDEX(Hosts!$A:$M, MATCH(Places!$B1247,Hosts!$A:$A,0), MATCH(Places!G$1,Hosts!$A$1:$M$1,0))</f>
        <v>Within a few hours</v>
      </c>
      <c r="H1247" s="70">
        <f>INDEX(Hosts!$A:$M, MATCH(Places!$B1247,Hosts!$A:$A,0), MATCH(Places!H$1,Hosts!$A$1:$M$1,0))</f>
        <v>1</v>
      </c>
      <c r="I1247" s="70">
        <f>INDEX(Hosts!$A:$M, MATCH(Places!$B1247,Hosts!$A:$A,0), MATCH(Places!I$1,Hosts!$A$1:$M$1,0))</f>
        <v>0.62</v>
      </c>
      <c r="J1247" t="str">
        <f>INDEX(Hosts!$A:$M, MATCH(Places!$B1247,Hosts!$A:$A,0), MATCH(Places!J$1,Hosts!$A$1:$M$1,0))</f>
        <v>No</v>
      </c>
      <c r="K1247">
        <v>17</v>
      </c>
      <c r="L1247" t="str">
        <f>VLOOKUP($K1247,Neighborhoods!$A:$C,2,0)</f>
        <v>Manhattan</v>
      </c>
      <c r="M1247" t="str">
        <f>VLOOKUP($K1247,Neighborhoods!$A:$C,3,0)</f>
        <v>Hell's Kitchen</v>
      </c>
      <c r="N1247" t="str">
        <f>INDEX(Neighborhoods!$A:$C, MATCH(Places!$K1247,Neighborhoods!$A:$A,0), MATCH(Places!N$1,Neighborhoods!$A$1:$C$1,0))</f>
        <v>Manhattan</v>
      </c>
      <c r="O1247" t="str">
        <f>INDEX(Neighborhoods!$A:$C, MATCH(Places!$K1247,Neighborhoods!$A:$A,0), MATCH(Places!O$1,Neighborhoods!$A$1:$C$1,0))</f>
        <v>Hell's Kitchen</v>
      </c>
      <c r="P1247" t="s">
        <v>11822</v>
      </c>
      <c r="Q1247" t="str">
        <f t="shared" si="76"/>
        <v>No</v>
      </c>
      <c r="R1247">
        <v>3</v>
      </c>
      <c r="S1247" t="str">
        <f t="shared" si="77"/>
        <v>Medium</v>
      </c>
      <c r="T1247" s="50">
        <v>73</v>
      </c>
      <c r="U1247" s="70">
        <f t="shared" si="78"/>
        <v>0.03</v>
      </c>
      <c r="V1247" s="52">
        <v>4.58</v>
      </c>
      <c r="W1247" s="52" t="str" cm="1">
        <f t="array" ref="W1247">_xlfn.SWITCH(ROUND(V1247,0),5,"Excellent",4,"Good",3,"Ok","Bad")</f>
        <v>Excellent</v>
      </c>
      <c r="X1247">
        <v>12</v>
      </c>
      <c r="Y1247" t="str">
        <f t="shared" si="79"/>
        <v>No</v>
      </c>
      <c r="Z1247" s="68">
        <v>42214</v>
      </c>
      <c r="AA1247" s="68">
        <v>43646</v>
      </c>
      <c r="AB1247">
        <v>350</v>
      </c>
      <c r="AC1247" t="s">
        <v>15615</v>
      </c>
    </row>
    <row r="1248" spans="1:29" x14ac:dyDescent="0.3">
      <c r="A1248" t="s">
        <v>937</v>
      </c>
      <c r="B1248">
        <v>958</v>
      </c>
      <c r="C1248" t="str">
        <f>VLOOKUP($B1248,Hosts!$A:$M,10,0)</f>
        <v>Within an hour</v>
      </c>
      <c r="D1248" s="70">
        <f>VLOOKUP($B1248,Hosts!$A:$M,11,0)</f>
        <v>1</v>
      </c>
      <c r="E1248" s="70">
        <f>VLOOKUP($B1248,Hosts!$A:$M,12,0)</f>
        <v>0.99</v>
      </c>
      <c r="F1248" t="str">
        <f>VLOOKUP($B1248,Hosts!$A:$M,13,0)</f>
        <v>Yes</v>
      </c>
      <c r="G1248" t="str">
        <f>INDEX(Hosts!$A:$M, MATCH(Places!$B1248,Hosts!$A:$A,0), MATCH(Places!G$1,Hosts!$A$1:$M$1,0))</f>
        <v>Within an hour</v>
      </c>
      <c r="H1248" s="70">
        <f>INDEX(Hosts!$A:$M, MATCH(Places!$B1248,Hosts!$A:$A,0), MATCH(Places!H$1,Hosts!$A$1:$M$1,0))</f>
        <v>1</v>
      </c>
      <c r="I1248" s="70">
        <f>INDEX(Hosts!$A:$M, MATCH(Places!$B1248,Hosts!$A:$A,0), MATCH(Places!I$1,Hosts!$A$1:$M$1,0))</f>
        <v>0.99</v>
      </c>
      <c r="J1248" t="str">
        <f>INDEX(Hosts!$A:$M, MATCH(Places!$B1248,Hosts!$A:$A,0), MATCH(Places!J$1,Hosts!$A$1:$M$1,0))</f>
        <v>Yes</v>
      </c>
      <c r="K1248">
        <v>16</v>
      </c>
      <c r="L1248" t="str">
        <f>VLOOKUP($K1248,Neighborhoods!$A:$C,2,0)</f>
        <v>Manhattan</v>
      </c>
      <c r="M1248" t="str">
        <f>VLOOKUP($K1248,Neighborhoods!$A:$C,3,0)</f>
        <v>Harlem</v>
      </c>
      <c r="N1248" t="str">
        <f>INDEX(Neighborhoods!$A:$C, MATCH(Places!$K1248,Neighborhoods!$A:$A,0), MATCH(Places!N$1,Neighborhoods!$A$1:$C$1,0))</f>
        <v>Manhattan</v>
      </c>
      <c r="O1248" t="str">
        <f>INDEX(Neighborhoods!$A:$C, MATCH(Places!$K1248,Neighborhoods!$A:$A,0), MATCH(Places!O$1,Neighborhoods!$A$1:$C$1,0))</f>
        <v>Harlem</v>
      </c>
      <c r="P1248" t="s">
        <v>11822</v>
      </c>
      <c r="Q1248" t="str">
        <f t="shared" si="76"/>
        <v>No</v>
      </c>
      <c r="R1248">
        <v>5</v>
      </c>
      <c r="S1248" t="str">
        <f t="shared" si="77"/>
        <v>Medium</v>
      </c>
      <c r="T1248" s="50">
        <v>225</v>
      </c>
      <c r="U1248" s="70">
        <f t="shared" si="78"/>
        <v>0.04</v>
      </c>
      <c r="V1248" s="52">
        <v>4.82</v>
      </c>
      <c r="W1248" s="52" t="str" cm="1">
        <f t="array" ref="W1248">_xlfn.SWITCH(ROUND(V1248,0),5,"Excellent",4,"Good",3,"Ok","Bad")</f>
        <v>Excellent</v>
      </c>
      <c r="X1248">
        <v>91</v>
      </c>
      <c r="Y1248" t="str">
        <f t="shared" si="79"/>
        <v>No</v>
      </c>
      <c r="Z1248" s="68">
        <v>42144</v>
      </c>
      <c r="AA1248" s="68">
        <v>43850</v>
      </c>
      <c r="AB1248">
        <v>345</v>
      </c>
      <c r="AC1248" t="s">
        <v>15615</v>
      </c>
    </row>
    <row r="1249" spans="1:29" x14ac:dyDescent="0.3">
      <c r="A1249" t="s">
        <v>15232</v>
      </c>
      <c r="B1249">
        <v>974</v>
      </c>
      <c r="C1249" t="str">
        <f>VLOOKUP($B1249,Hosts!$A:$M,10,0)</f>
        <v>Within an hour</v>
      </c>
      <c r="D1249" s="70">
        <f>VLOOKUP($B1249,Hosts!$A:$M,11,0)</f>
        <v>1</v>
      </c>
      <c r="E1249" s="70">
        <f>VLOOKUP($B1249,Hosts!$A:$M,12,0)</f>
        <v>0.5</v>
      </c>
      <c r="F1249" t="str">
        <f>VLOOKUP($B1249,Hosts!$A:$M,13,0)</f>
        <v>No</v>
      </c>
      <c r="G1249" t="str">
        <f>INDEX(Hosts!$A:$M, MATCH(Places!$B1249,Hosts!$A:$A,0), MATCH(Places!G$1,Hosts!$A$1:$M$1,0))</f>
        <v>Within an hour</v>
      </c>
      <c r="H1249" s="70">
        <f>INDEX(Hosts!$A:$M, MATCH(Places!$B1249,Hosts!$A:$A,0), MATCH(Places!H$1,Hosts!$A$1:$M$1,0))</f>
        <v>1</v>
      </c>
      <c r="I1249" s="70">
        <f>INDEX(Hosts!$A:$M, MATCH(Places!$B1249,Hosts!$A:$A,0), MATCH(Places!I$1,Hosts!$A$1:$M$1,0))</f>
        <v>0.5</v>
      </c>
      <c r="J1249" t="str">
        <f>INDEX(Hosts!$A:$M, MATCH(Places!$B1249,Hosts!$A:$A,0), MATCH(Places!J$1,Hosts!$A$1:$M$1,0))</f>
        <v>No</v>
      </c>
      <c r="K1249">
        <v>14</v>
      </c>
      <c r="L1249" t="str">
        <f>VLOOKUP($K1249,Neighborhoods!$A:$C,2,0)</f>
        <v>Manhattan</v>
      </c>
      <c r="M1249" t="str">
        <f>VLOOKUP($K1249,Neighborhoods!$A:$C,3,0)</f>
        <v>East Harlem</v>
      </c>
      <c r="N1249" t="str">
        <f>INDEX(Neighborhoods!$A:$C, MATCH(Places!$K1249,Neighborhoods!$A:$A,0), MATCH(Places!N$1,Neighborhoods!$A$1:$C$1,0))</f>
        <v>Manhattan</v>
      </c>
      <c r="O1249" t="str">
        <f>INDEX(Neighborhoods!$A:$C, MATCH(Places!$K1249,Neighborhoods!$A:$A,0), MATCH(Places!O$1,Neighborhoods!$A$1:$C$1,0))</f>
        <v>East Harlem</v>
      </c>
      <c r="P1249" t="s">
        <v>1</v>
      </c>
      <c r="Q1249" t="str">
        <f t="shared" si="76"/>
        <v>Yes</v>
      </c>
      <c r="R1249">
        <v>2</v>
      </c>
      <c r="S1249" t="str">
        <f t="shared" si="77"/>
        <v>Small</v>
      </c>
      <c r="T1249" s="50">
        <v>58</v>
      </c>
      <c r="U1249" s="70">
        <f t="shared" si="78"/>
        <v>0.03</v>
      </c>
      <c r="V1249" s="52">
        <v>4.6399999999999997</v>
      </c>
      <c r="W1249" s="52" t="str" cm="1">
        <f t="array" ref="W1249">_xlfn.SWITCH(ROUND(V1249,0),5,"Excellent",4,"Good",3,"Ok","Bad")</f>
        <v>Excellent</v>
      </c>
      <c r="X1249">
        <v>89</v>
      </c>
      <c r="Y1249" t="str">
        <f t="shared" si="79"/>
        <v>No</v>
      </c>
      <c r="Z1249" s="68">
        <v>42113</v>
      </c>
      <c r="AA1249" s="68">
        <v>44015</v>
      </c>
      <c r="AB1249">
        <v>148</v>
      </c>
      <c r="AC1249" t="s">
        <v>15615</v>
      </c>
    </row>
    <row r="1250" spans="1:29" x14ac:dyDescent="0.3">
      <c r="A1250" t="s">
        <v>938</v>
      </c>
      <c r="B1250">
        <v>2000</v>
      </c>
      <c r="C1250" t="str">
        <f>VLOOKUP($B1250,Hosts!$A:$M,10,0)</f>
        <v>Within a day</v>
      </c>
      <c r="D1250" s="70">
        <f>VLOOKUP($B1250,Hosts!$A:$M,11,0)</f>
        <v>1</v>
      </c>
      <c r="E1250" s="70">
        <f>VLOOKUP($B1250,Hosts!$A:$M,12,0)</f>
        <v>0.73</v>
      </c>
      <c r="F1250" t="str">
        <f>VLOOKUP($B1250,Hosts!$A:$M,13,0)</f>
        <v>No</v>
      </c>
      <c r="G1250" t="str">
        <f>INDEX(Hosts!$A:$M, MATCH(Places!$B1250,Hosts!$A:$A,0), MATCH(Places!G$1,Hosts!$A$1:$M$1,0))</f>
        <v>Within a day</v>
      </c>
      <c r="H1250" s="70">
        <f>INDEX(Hosts!$A:$M, MATCH(Places!$B1250,Hosts!$A:$A,0), MATCH(Places!H$1,Hosts!$A$1:$M$1,0))</f>
        <v>1</v>
      </c>
      <c r="I1250" s="70">
        <f>INDEX(Hosts!$A:$M, MATCH(Places!$B1250,Hosts!$A:$A,0), MATCH(Places!I$1,Hosts!$A$1:$M$1,0))</f>
        <v>0.73</v>
      </c>
      <c r="J1250" t="str">
        <f>INDEX(Hosts!$A:$M, MATCH(Places!$B1250,Hosts!$A:$A,0), MATCH(Places!J$1,Hosts!$A$1:$M$1,0))</f>
        <v>No</v>
      </c>
      <c r="K1250">
        <v>19</v>
      </c>
      <c r="L1250" t="str">
        <f>VLOOKUP($K1250,Neighborhoods!$A:$C,2,0)</f>
        <v>Manhattan</v>
      </c>
      <c r="M1250" t="str">
        <f>VLOOKUP($K1250,Neighborhoods!$A:$C,3,0)</f>
        <v>Upper East Side</v>
      </c>
      <c r="N1250" t="str">
        <f>INDEX(Neighborhoods!$A:$C, MATCH(Places!$K1250,Neighborhoods!$A:$A,0), MATCH(Places!N$1,Neighborhoods!$A$1:$C$1,0))</f>
        <v>Manhattan</v>
      </c>
      <c r="O1250" t="str">
        <f>INDEX(Neighborhoods!$A:$C, MATCH(Places!$K1250,Neighborhoods!$A:$A,0), MATCH(Places!O$1,Neighborhoods!$A$1:$C$1,0))</f>
        <v>Upper East Side</v>
      </c>
      <c r="P1250" t="s">
        <v>11822</v>
      </c>
      <c r="Q1250" t="str">
        <f t="shared" si="76"/>
        <v>No</v>
      </c>
      <c r="R1250">
        <v>10</v>
      </c>
      <c r="S1250" t="str">
        <f t="shared" si="77"/>
        <v>Large</v>
      </c>
      <c r="T1250" s="50">
        <v>1264</v>
      </c>
      <c r="U1250" s="70">
        <f t="shared" si="78"/>
        <v>7.0000000000000007E-2</v>
      </c>
      <c r="V1250" s="52">
        <v>4.57</v>
      </c>
      <c r="W1250" s="52" t="str" cm="1">
        <f t="array" ref="W1250">_xlfn.SWITCH(ROUND(V1250,0),5,"Excellent",4,"Good",3,"Ok","Bad")</f>
        <v>Excellent</v>
      </c>
      <c r="X1250">
        <v>54</v>
      </c>
      <c r="Y1250" t="str">
        <f t="shared" si="79"/>
        <v>No</v>
      </c>
      <c r="Z1250" s="68">
        <v>42218</v>
      </c>
      <c r="AA1250" s="68">
        <v>43826</v>
      </c>
      <c r="AB1250">
        <v>346</v>
      </c>
      <c r="AC1250" t="s">
        <v>15615</v>
      </c>
    </row>
    <row r="1251" spans="1:29" x14ac:dyDescent="0.3">
      <c r="A1251" t="s">
        <v>939</v>
      </c>
      <c r="B1251">
        <v>2154</v>
      </c>
      <c r="C1251" t="str">
        <f>VLOOKUP($B1251,Hosts!$A:$M,10,0)</f>
        <v>Within an hour</v>
      </c>
      <c r="D1251" s="70">
        <f>VLOOKUP($B1251,Hosts!$A:$M,11,0)</f>
        <v>1</v>
      </c>
      <c r="E1251" s="70">
        <f>VLOOKUP($B1251,Hosts!$A:$M,12,0)</f>
        <v>1</v>
      </c>
      <c r="F1251" t="str">
        <f>VLOOKUP($B1251,Hosts!$A:$M,13,0)</f>
        <v>Yes</v>
      </c>
      <c r="G1251" t="str">
        <f>INDEX(Hosts!$A:$M, MATCH(Places!$B1251,Hosts!$A:$A,0), MATCH(Places!G$1,Hosts!$A$1:$M$1,0))</f>
        <v>Within an hour</v>
      </c>
      <c r="H1251" s="70">
        <f>INDEX(Hosts!$A:$M, MATCH(Places!$B1251,Hosts!$A:$A,0), MATCH(Places!H$1,Hosts!$A$1:$M$1,0))</f>
        <v>1</v>
      </c>
      <c r="I1251" s="70">
        <f>INDEX(Hosts!$A:$M, MATCH(Places!$B1251,Hosts!$A:$A,0), MATCH(Places!I$1,Hosts!$A$1:$M$1,0))</f>
        <v>1</v>
      </c>
      <c r="J1251" t="str">
        <f>INDEX(Hosts!$A:$M, MATCH(Places!$B1251,Hosts!$A:$A,0), MATCH(Places!J$1,Hosts!$A$1:$M$1,0))</f>
        <v>Yes</v>
      </c>
      <c r="K1251">
        <v>15</v>
      </c>
      <c r="L1251" t="str">
        <f>VLOOKUP($K1251,Neighborhoods!$A:$C,2,0)</f>
        <v>Manhattan</v>
      </c>
      <c r="M1251" t="str">
        <f>VLOOKUP($K1251,Neighborhoods!$A:$C,3,0)</f>
        <v>East Village</v>
      </c>
      <c r="N1251" t="str">
        <f>INDEX(Neighborhoods!$A:$C, MATCH(Places!$K1251,Neighborhoods!$A:$A,0), MATCH(Places!N$1,Neighborhoods!$A$1:$C$1,0))</f>
        <v>Manhattan</v>
      </c>
      <c r="O1251" t="str">
        <f>INDEX(Neighborhoods!$A:$C, MATCH(Places!$K1251,Neighborhoods!$A:$A,0), MATCH(Places!O$1,Neighborhoods!$A$1:$C$1,0))</f>
        <v>East Village</v>
      </c>
      <c r="P1251" t="s">
        <v>11822</v>
      </c>
      <c r="Q1251" t="str">
        <f t="shared" si="76"/>
        <v>No</v>
      </c>
      <c r="R1251">
        <v>3</v>
      </c>
      <c r="S1251" t="str">
        <f t="shared" si="77"/>
        <v>Medium</v>
      </c>
      <c r="T1251" s="50">
        <v>349</v>
      </c>
      <c r="U1251" s="70">
        <f t="shared" si="78"/>
        <v>0.04</v>
      </c>
      <c r="V1251" s="52">
        <v>4.7300000000000004</v>
      </c>
      <c r="W1251" s="52" t="str" cm="1">
        <f t="array" ref="W1251">_xlfn.SWITCH(ROUND(V1251,0),5,"Excellent",4,"Good",3,"Ok","Bad")</f>
        <v>Excellent</v>
      </c>
      <c r="X1251">
        <v>11</v>
      </c>
      <c r="Y1251" t="str">
        <f t="shared" si="79"/>
        <v>No</v>
      </c>
      <c r="Z1251" s="68">
        <v>43016</v>
      </c>
      <c r="AA1251" s="68">
        <v>43527</v>
      </c>
      <c r="AB1251">
        <v>227</v>
      </c>
      <c r="AC1251" t="s">
        <v>15616</v>
      </c>
    </row>
    <row r="1252" spans="1:29" x14ac:dyDescent="0.3">
      <c r="A1252" t="s">
        <v>940</v>
      </c>
      <c r="B1252">
        <v>2204</v>
      </c>
      <c r="C1252" t="str">
        <f>VLOOKUP($B1252,Hosts!$A:$M,10,0)</f>
        <v>Within a few hours</v>
      </c>
      <c r="D1252" s="70">
        <f>VLOOKUP($B1252,Hosts!$A:$M,11,0)</f>
        <v>1</v>
      </c>
      <c r="E1252" s="70">
        <f>VLOOKUP($B1252,Hosts!$A:$M,12,0)</f>
        <v>0.96</v>
      </c>
      <c r="F1252" t="str">
        <f>VLOOKUP($B1252,Hosts!$A:$M,13,0)</f>
        <v>No</v>
      </c>
      <c r="G1252" t="str">
        <f>INDEX(Hosts!$A:$M, MATCH(Places!$B1252,Hosts!$A:$A,0), MATCH(Places!G$1,Hosts!$A$1:$M$1,0))</f>
        <v>Within a few hours</v>
      </c>
      <c r="H1252" s="70">
        <f>INDEX(Hosts!$A:$M, MATCH(Places!$B1252,Hosts!$A:$A,0), MATCH(Places!H$1,Hosts!$A$1:$M$1,0))</f>
        <v>1</v>
      </c>
      <c r="I1252" s="70">
        <f>INDEX(Hosts!$A:$M, MATCH(Places!$B1252,Hosts!$A:$A,0), MATCH(Places!I$1,Hosts!$A$1:$M$1,0))</f>
        <v>0.96</v>
      </c>
      <c r="J1252" t="str">
        <f>INDEX(Hosts!$A:$M, MATCH(Places!$B1252,Hosts!$A:$A,0), MATCH(Places!J$1,Hosts!$A$1:$M$1,0))</f>
        <v>No</v>
      </c>
      <c r="K1252">
        <v>12</v>
      </c>
      <c r="L1252" t="str">
        <f>VLOOKUP($K1252,Neighborhoods!$A:$C,2,0)</f>
        <v>Brooklyn</v>
      </c>
      <c r="M1252" t="str">
        <f>VLOOKUP($K1252,Neighborhoods!$A:$C,3,0)</f>
        <v>Williamsburg</v>
      </c>
      <c r="N1252" t="str">
        <f>INDEX(Neighborhoods!$A:$C, MATCH(Places!$K1252,Neighborhoods!$A:$A,0), MATCH(Places!N$1,Neighborhoods!$A$1:$C$1,0))</f>
        <v>Brooklyn</v>
      </c>
      <c r="O1252" t="str">
        <f>INDEX(Neighborhoods!$A:$C, MATCH(Places!$K1252,Neighborhoods!$A:$A,0), MATCH(Places!O$1,Neighborhoods!$A$1:$C$1,0))</f>
        <v>Williamsburg</v>
      </c>
      <c r="P1252" t="s">
        <v>11822</v>
      </c>
      <c r="Q1252" t="str">
        <f t="shared" si="76"/>
        <v>No</v>
      </c>
      <c r="R1252">
        <v>5</v>
      </c>
      <c r="S1252" t="str">
        <f t="shared" si="77"/>
        <v>Medium</v>
      </c>
      <c r="T1252" s="50">
        <v>134</v>
      </c>
      <c r="U1252" s="70">
        <f t="shared" si="78"/>
        <v>0.03</v>
      </c>
      <c r="V1252" s="52">
        <v>5</v>
      </c>
      <c r="W1252" s="52" t="str" cm="1">
        <f t="array" ref="W1252">_xlfn.SWITCH(ROUND(V1252,0),5,"Excellent",4,"Good",3,"Ok","Bad")</f>
        <v>Excellent</v>
      </c>
      <c r="X1252">
        <v>42</v>
      </c>
      <c r="Y1252" t="str">
        <f t="shared" si="79"/>
        <v>No</v>
      </c>
      <c r="Z1252" s="68">
        <v>42143</v>
      </c>
      <c r="AA1252" s="68">
        <v>43908</v>
      </c>
      <c r="AB1252">
        <v>339</v>
      </c>
      <c r="AC1252" t="s">
        <v>15615</v>
      </c>
    </row>
    <row r="1253" spans="1:29" x14ac:dyDescent="0.3">
      <c r="A1253" t="s">
        <v>13237</v>
      </c>
      <c r="B1253">
        <v>3</v>
      </c>
      <c r="C1253" t="str">
        <f>VLOOKUP($B1253,Hosts!$A:$M,10,0)</f>
        <v>Within an hour</v>
      </c>
      <c r="D1253" s="70">
        <f>VLOOKUP($B1253,Hosts!$A:$M,11,0)</f>
        <v>1</v>
      </c>
      <c r="E1253" s="70">
        <f>VLOOKUP($B1253,Hosts!$A:$M,12,0)</f>
        <v>0.98</v>
      </c>
      <c r="F1253" t="str">
        <f>VLOOKUP($B1253,Hosts!$A:$M,13,0)</f>
        <v>Yes</v>
      </c>
      <c r="G1253" t="str">
        <f>INDEX(Hosts!$A:$M, MATCH(Places!$B1253,Hosts!$A:$A,0), MATCH(Places!G$1,Hosts!$A$1:$M$1,0))</f>
        <v>Within an hour</v>
      </c>
      <c r="H1253" s="70">
        <f>INDEX(Hosts!$A:$M, MATCH(Places!$B1253,Hosts!$A:$A,0), MATCH(Places!H$1,Hosts!$A$1:$M$1,0))</f>
        <v>1</v>
      </c>
      <c r="I1253" s="70">
        <f>INDEX(Hosts!$A:$M, MATCH(Places!$B1253,Hosts!$A:$A,0), MATCH(Places!I$1,Hosts!$A$1:$M$1,0))</f>
        <v>0.98</v>
      </c>
      <c r="J1253" t="str">
        <f>INDEX(Hosts!$A:$M, MATCH(Places!$B1253,Hosts!$A:$A,0), MATCH(Places!J$1,Hosts!$A$1:$M$1,0))</f>
        <v>Yes</v>
      </c>
      <c r="K1253">
        <v>7</v>
      </c>
      <c r="L1253" t="str">
        <f>VLOOKUP($K1253,Neighborhoods!$A:$C,2,0)</f>
        <v>Brooklyn</v>
      </c>
      <c r="M1253" t="str">
        <f>VLOOKUP($K1253,Neighborhoods!$A:$C,3,0)</f>
        <v>Bedford-Stuyvesant</v>
      </c>
      <c r="N1253" t="str">
        <f>INDEX(Neighborhoods!$A:$C, MATCH(Places!$K1253,Neighborhoods!$A:$A,0), MATCH(Places!N$1,Neighborhoods!$A$1:$C$1,0))</f>
        <v>Brooklyn</v>
      </c>
      <c r="O1253" t="str">
        <f>INDEX(Neighborhoods!$A:$C, MATCH(Places!$K1253,Neighborhoods!$A:$A,0), MATCH(Places!O$1,Neighborhoods!$A$1:$C$1,0))</f>
        <v>Bedford-Stuyvesant</v>
      </c>
      <c r="P1253" t="s">
        <v>1</v>
      </c>
      <c r="Q1253" t="str">
        <f t="shared" si="76"/>
        <v>Yes</v>
      </c>
      <c r="R1253">
        <v>2</v>
      </c>
      <c r="S1253" t="str">
        <f t="shared" si="77"/>
        <v>Small</v>
      </c>
      <c r="T1253" s="50">
        <v>40</v>
      </c>
      <c r="U1253" s="70">
        <f t="shared" si="78"/>
        <v>0.03</v>
      </c>
      <c r="V1253" s="52">
        <v>4.97</v>
      </c>
      <c r="W1253" s="52" t="str" cm="1">
        <f t="array" ref="W1253">_xlfn.SWITCH(ROUND(V1253,0),5,"Excellent",4,"Good",3,"Ok","Bad")</f>
        <v>Excellent</v>
      </c>
      <c r="X1253">
        <v>332</v>
      </c>
      <c r="Y1253" t="str">
        <f t="shared" si="79"/>
        <v>Yes</v>
      </c>
      <c r="Z1253" s="68">
        <v>42131</v>
      </c>
      <c r="AA1253" s="68">
        <v>44050</v>
      </c>
      <c r="AB1253">
        <v>263</v>
      </c>
      <c r="AC1253" t="s">
        <v>15615</v>
      </c>
    </row>
    <row r="1254" spans="1:29" x14ac:dyDescent="0.3">
      <c r="A1254" t="s">
        <v>13647</v>
      </c>
      <c r="B1254">
        <v>1223</v>
      </c>
      <c r="C1254" t="str">
        <f>VLOOKUP($B1254,Hosts!$A:$M,10,0)</f>
        <v>Within an hour</v>
      </c>
      <c r="D1254" s="70">
        <f>VLOOKUP($B1254,Hosts!$A:$M,11,0)</f>
        <v>1</v>
      </c>
      <c r="E1254" s="70">
        <f>VLOOKUP($B1254,Hosts!$A:$M,12,0)</f>
        <v>1</v>
      </c>
      <c r="F1254" t="str">
        <f>VLOOKUP($B1254,Hosts!$A:$M,13,0)</f>
        <v>Yes</v>
      </c>
      <c r="G1254" t="str">
        <f>INDEX(Hosts!$A:$M, MATCH(Places!$B1254,Hosts!$A:$A,0), MATCH(Places!G$1,Hosts!$A$1:$M$1,0))</f>
        <v>Within an hour</v>
      </c>
      <c r="H1254" s="70">
        <f>INDEX(Hosts!$A:$M, MATCH(Places!$B1254,Hosts!$A:$A,0), MATCH(Places!H$1,Hosts!$A$1:$M$1,0))</f>
        <v>1</v>
      </c>
      <c r="I1254" s="70">
        <f>INDEX(Hosts!$A:$M, MATCH(Places!$B1254,Hosts!$A:$A,0), MATCH(Places!I$1,Hosts!$A$1:$M$1,0))</f>
        <v>1</v>
      </c>
      <c r="J1254" t="str">
        <f>INDEX(Hosts!$A:$M, MATCH(Places!$B1254,Hosts!$A:$A,0), MATCH(Places!J$1,Hosts!$A$1:$M$1,0))</f>
        <v>Yes</v>
      </c>
      <c r="K1254">
        <v>15</v>
      </c>
      <c r="L1254" t="str">
        <f>VLOOKUP($K1254,Neighborhoods!$A:$C,2,0)</f>
        <v>Manhattan</v>
      </c>
      <c r="M1254" t="str">
        <f>VLOOKUP($K1254,Neighborhoods!$A:$C,3,0)</f>
        <v>East Village</v>
      </c>
      <c r="N1254" t="str">
        <f>INDEX(Neighborhoods!$A:$C, MATCH(Places!$K1254,Neighborhoods!$A:$A,0), MATCH(Places!N$1,Neighborhoods!$A$1:$C$1,0))</f>
        <v>Manhattan</v>
      </c>
      <c r="O1254" t="str">
        <f>INDEX(Neighborhoods!$A:$C, MATCH(Places!$K1254,Neighborhoods!$A:$A,0), MATCH(Places!O$1,Neighborhoods!$A$1:$C$1,0))</f>
        <v>East Village</v>
      </c>
      <c r="P1254" t="s">
        <v>1</v>
      </c>
      <c r="Q1254" t="str">
        <f t="shared" si="76"/>
        <v>Yes</v>
      </c>
      <c r="R1254">
        <v>3</v>
      </c>
      <c r="S1254" t="str">
        <f t="shared" si="77"/>
        <v>Medium</v>
      </c>
      <c r="T1254" s="50">
        <v>150</v>
      </c>
      <c r="U1254" s="70">
        <f t="shared" si="78"/>
        <v>0.03</v>
      </c>
      <c r="V1254" s="52">
        <v>4.99</v>
      </c>
      <c r="W1254" s="52" t="str" cm="1">
        <f t="array" ref="W1254">_xlfn.SWITCH(ROUND(V1254,0),5,"Excellent",4,"Good",3,"Ok","Bad")</f>
        <v>Excellent</v>
      </c>
      <c r="X1254">
        <v>461</v>
      </c>
      <c r="Y1254" t="str">
        <f t="shared" si="79"/>
        <v>Yes</v>
      </c>
      <c r="Z1254" s="68">
        <v>42114</v>
      </c>
      <c r="AA1254" s="68">
        <v>43908</v>
      </c>
      <c r="AB1254">
        <v>310</v>
      </c>
      <c r="AC1254" t="s">
        <v>15616</v>
      </c>
    </row>
    <row r="1255" spans="1:29" x14ac:dyDescent="0.3">
      <c r="A1255" t="s">
        <v>941</v>
      </c>
      <c r="B1255">
        <v>1710</v>
      </c>
      <c r="C1255" t="str">
        <f>VLOOKUP($B1255,Hosts!$A:$M,10,0)</f>
        <v>Within a few hours</v>
      </c>
      <c r="D1255" s="70">
        <f>VLOOKUP($B1255,Hosts!$A:$M,11,0)</f>
        <v>1</v>
      </c>
      <c r="E1255" s="70">
        <f>VLOOKUP($B1255,Hosts!$A:$M,12,0)</f>
        <v>0.98</v>
      </c>
      <c r="F1255" t="str">
        <f>VLOOKUP($B1255,Hosts!$A:$M,13,0)</f>
        <v>No</v>
      </c>
      <c r="G1255" t="str">
        <f>INDEX(Hosts!$A:$M, MATCH(Places!$B1255,Hosts!$A:$A,0), MATCH(Places!G$1,Hosts!$A$1:$M$1,0))</f>
        <v>Within a few hours</v>
      </c>
      <c r="H1255" s="70">
        <f>INDEX(Hosts!$A:$M, MATCH(Places!$B1255,Hosts!$A:$A,0), MATCH(Places!H$1,Hosts!$A$1:$M$1,0))</f>
        <v>1</v>
      </c>
      <c r="I1255" s="70">
        <f>INDEX(Hosts!$A:$M, MATCH(Places!$B1255,Hosts!$A:$A,0), MATCH(Places!I$1,Hosts!$A$1:$M$1,0))</f>
        <v>0.98</v>
      </c>
      <c r="J1255" t="str">
        <f>INDEX(Hosts!$A:$M, MATCH(Places!$B1255,Hosts!$A:$A,0), MATCH(Places!J$1,Hosts!$A$1:$M$1,0))</f>
        <v>No</v>
      </c>
      <c r="K1255">
        <v>7</v>
      </c>
      <c r="L1255" t="str">
        <f>VLOOKUP($K1255,Neighborhoods!$A:$C,2,0)</f>
        <v>Brooklyn</v>
      </c>
      <c r="M1255" t="str">
        <f>VLOOKUP($K1255,Neighborhoods!$A:$C,3,0)</f>
        <v>Bedford-Stuyvesant</v>
      </c>
      <c r="N1255" t="str">
        <f>INDEX(Neighborhoods!$A:$C, MATCH(Places!$K1255,Neighborhoods!$A:$A,0), MATCH(Places!N$1,Neighborhoods!$A$1:$C$1,0))</f>
        <v>Brooklyn</v>
      </c>
      <c r="O1255" t="str">
        <f>INDEX(Neighborhoods!$A:$C, MATCH(Places!$K1255,Neighborhoods!$A:$A,0), MATCH(Places!O$1,Neighborhoods!$A$1:$C$1,0))</f>
        <v>Bedford-Stuyvesant</v>
      </c>
      <c r="P1255" t="s">
        <v>1</v>
      </c>
      <c r="Q1255" t="str">
        <f t="shared" si="76"/>
        <v>Yes</v>
      </c>
      <c r="R1255">
        <v>2</v>
      </c>
      <c r="S1255" t="str">
        <f t="shared" si="77"/>
        <v>Small</v>
      </c>
      <c r="T1255" s="50">
        <v>71</v>
      </c>
      <c r="U1255" s="70">
        <f t="shared" si="78"/>
        <v>0.03</v>
      </c>
      <c r="V1255" s="52">
        <v>4.67</v>
      </c>
      <c r="W1255" s="52" t="str" cm="1">
        <f t="array" ref="W1255">_xlfn.SWITCH(ROUND(V1255,0),5,"Excellent",4,"Good",3,"Ok","Bad")</f>
        <v>Excellent</v>
      </c>
      <c r="X1255">
        <v>114</v>
      </c>
      <c r="Y1255" t="str">
        <f t="shared" si="79"/>
        <v>No</v>
      </c>
      <c r="Z1255" s="68">
        <v>42148</v>
      </c>
      <c r="AA1255" s="68">
        <v>43891</v>
      </c>
      <c r="AB1255">
        <v>90</v>
      </c>
      <c r="AC1255" t="s">
        <v>15615</v>
      </c>
    </row>
    <row r="1256" spans="1:29" x14ac:dyDescent="0.3">
      <c r="A1256" t="s">
        <v>942</v>
      </c>
      <c r="B1256">
        <v>2353</v>
      </c>
      <c r="C1256" t="str">
        <f>VLOOKUP($B1256,Hosts!$A:$M,10,0)</f>
        <v>Within a day</v>
      </c>
      <c r="D1256" s="70">
        <f>VLOOKUP($B1256,Hosts!$A:$M,11,0)</f>
        <v>1</v>
      </c>
      <c r="E1256" s="70">
        <f>VLOOKUP($B1256,Hosts!$A:$M,12,0)</f>
        <v>0.89</v>
      </c>
      <c r="F1256" t="str">
        <f>VLOOKUP($B1256,Hosts!$A:$M,13,0)</f>
        <v>No</v>
      </c>
      <c r="G1256" t="str">
        <f>INDEX(Hosts!$A:$M, MATCH(Places!$B1256,Hosts!$A:$A,0), MATCH(Places!G$1,Hosts!$A$1:$M$1,0))</f>
        <v>Within a day</v>
      </c>
      <c r="H1256" s="70">
        <f>INDEX(Hosts!$A:$M, MATCH(Places!$B1256,Hosts!$A:$A,0), MATCH(Places!H$1,Hosts!$A$1:$M$1,0))</f>
        <v>1</v>
      </c>
      <c r="I1256" s="70">
        <f>INDEX(Hosts!$A:$M, MATCH(Places!$B1256,Hosts!$A:$A,0), MATCH(Places!I$1,Hosts!$A$1:$M$1,0))</f>
        <v>0.89</v>
      </c>
      <c r="J1256" t="str">
        <f>INDEX(Hosts!$A:$M, MATCH(Places!$B1256,Hosts!$A:$A,0), MATCH(Places!J$1,Hosts!$A$1:$M$1,0))</f>
        <v>No</v>
      </c>
      <c r="K1256">
        <v>8</v>
      </c>
      <c r="L1256" t="str">
        <f>VLOOKUP($K1256,Neighborhoods!$A:$C,2,0)</f>
        <v>Brooklyn</v>
      </c>
      <c r="M1256" t="str">
        <f>VLOOKUP($K1256,Neighborhoods!$A:$C,3,0)</f>
        <v>Bushwick</v>
      </c>
      <c r="N1256" t="str">
        <f>INDEX(Neighborhoods!$A:$C, MATCH(Places!$K1256,Neighborhoods!$A:$A,0), MATCH(Places!N$1,Neighborhoods!$A$1:$C$1,0))</f>
        <v>Brooklyn</v>
      </c>
      <c r="O1256" t="str">
        <f>INDEX(Neighborhoods!$A:$C, MATCH(Places!$K1256,Neighborhoods!$A:$A,0), MATCH(Places!O$1,Neighborhoods!$A$1:$C$1,0))</f>
        <v>Bushwick</v>
      </c>
      <c r="P1256" t="s">
        <v>11822</v>
      </c>
      <c r="Q1256" t="str">
        <f t="shared" si="76"/>
        <v>No</v>
      </c>
      <c r="R1256">
        <v>6</v>
      </c>
      <c r="S1256" t="str">
        <f t="shared" si="77"/>
        <v>Large</v>
      </c>
      <c r="T1256" s="50">
        <v>200</v>
      </c>
      <c r="U1256" s="70">
        <f t="shared" si="78"/>
        <v>0.04</v>
      </c>
      <c r="V1256" s="52">
        <v>4.79</v>
      </c>
      <c r="W1256" s="52" t="str" cm="1">
        <f t="array" ref="W1256">_xlfn.SWITCH(ROUND(V1256,0),5,"Excellent",4,"Good",3,"Ok","Bad")</f>
        <v>Excellent</v>
      </c>
      <c r="X1256">
        <v>14</v>
      </c>
      <c r="Y1256" t="str">
        <f t="shared" si="79"/>
        <v>No</v>
      </c>
      <c r="Z1256" s="68">
        <v>43457</v>
      </c>
      <c r="AA1256" s="68">
        <v>43905</v>
      </c>
      <c r="AB1256">
        <v>0</v>
      </c>
      <c r="AC1256" t="s">
        <v>15615</v>
      </c>
    </row>
    <row r="1257" spans="1:29" x14ac:dyDescent="0.3">
      <c r="A1257" t="s">
        <v>943</v>
      </c>
      <c r="B1257">
        <v>1482</v>
      </c>
      <c r="C1257" t="str">
        <f>VLOOKUP($B1257,Hosts!$A:$M,10,0)</f>
        <v>Within an hour</v>
      </c>
      <c r="D1257" s="70">
        <f>VLOOKUP($B1257,Hosts!$A:$M,11,0)</f>
        <v>1</v>
      </c>
      <c r="E1257" s="70">
        <f>VLOOKUP($B1257,Hosts!$A:$M,12,0)</f>
        <v>0.93</v>
      </c>
      <c r="F1257" t="str">
        <f>VLOOKUP($B1257,Hosts!$A:$M,13,0)</f>
        <v>Yes</v>
      </c>
      <c r="G1257" t="str">
        <f>INDEX(Hosts!$A:$M, MATCH(Places!$B1257,Hosts!$A:$A,0), MATCH(Places!G$1,Hosts!$A$1:$M$1,0))</f>
        <v>Within an hour</v>
      </c>
      <c r="H1257" s="70">
        <f>INDEX(Hosts!$A:$M, MATCH(Places!$B1257,Hosts!$A:$A,0), MATCH(Places!H$1,Hosts!$A$1:$M$1,0))</f>
        <v>1</v>
      </c>
      <c r="I1257" s="70">
        <f>INDEX(Hosts!$A:$M, MATCH(Places!$B1257,Hosts!$A:$A,0), MATCH(Places!I$1,Hosts!$A$1:$M$1,0))</f>
        <v>0.93</v>
      </c>
      <c r="J1257" t="str">
        <f>INDEX(Hosts!$A:$M, MATCH(Places!$B1257,Hosts!$A:$A,0), MATCH(Places!J$1,Hosts!$A$1:$M$1,0))</f>
        <v>Yes</v>
      </c>
      <c r="K1257">
        <v>20</v>
      </c>
      <c r="L1257" t="str">
        <f>VLOOKUP($K1257,Neighborhoods!$A:$C,2,0)</f>
        <v>Manhattan</v>
      </c>
      <c r="M1257" t="str">
        <f>VLOOKUP($K1257,Neighborhoods!$A:$C,3,0)</f>
        <v>Upper West Side</v>
      </c>
      <c r="N1257" t="str">
        <f>INDEX(Neighborhoods!$A:$C, MATCH(Places!$K1257,Neighborhoods!$A:$A,0), MATCH(Places!N$1,Neighborhoods!$A$1:$C$1,0))</f>
        <v>Manhattan</v>
      </c>
      <c r="O1257" t="str">
        <f>INDEX(Neighborhoods!$A:$C, MATCH(Places!$K1257,Neighborhoods!$A:$A,0), MATCH(Places!O$1,Neighborhoods!$A$1:$C$1,0))</f>
        <v>Upper West Side</v>
      </c>
      <c r="P1257" t="s">
        <v>11822</v>
      </c>
      <c r="Q1257" t="str">
        <f t="shared" si="76"/>
        <v>No</v>
      </c>
      <c r="R1257">
        <v>4</v>
      </c>
      <c r="S1257" t="str">
        <f t="shared" si="77"/>
        <v>Medium</v>
      </c>
      <c r="T1257" s="50">
        <v>499</v>
      </c>
      <c r="U1257" s="70">
        <f t="shared" si="78"/>
        <v>0.04</v>
      </c>
      <c r="V1257" s="52">
        <v>4.93</v>
      </c>
      <c r="W1257" s="52" t="str" cm="1">
        <f t="array" ref="W1257">_xlfn.SWITCH(ROUND(V1257,0),5,"Excellent",4,"Good",3,"Ok","Bad")</f>
        <v>Excellent</v>
      </c>
      <c r="X1257">
        <v>29</v>
      </c>
      <c r="Y1257" t="str">
        <f t="shared" si="79"/>
        <v>No</v>
      </c>
      <c r="Z1257" s="68">
        <v>42136</v>
      </c>
      <c r="AA1257" s="68">
        <v>43802</v>
      </c>
      <c r="AB1257">
        <v>365</v>
      </c>
      <c r="AC1257" t="s">
        <v>15615</v>
      </c>
    </row>
    <row r="1258" spans="1:29" x14ac:dyDescent="0.3">
      <c r="A1258" t="s">
        <v>944</v>
      </c>
      <c r="B1258">
        <v>1426</v>
      </c>
      <c r="C1258" t="str">
        <f>VLOOKUP($B1258,Hosts!$A:$M,10,0)</f>
        <v>Within an hour</v>
      </c>
      <c r="D1258" s="70">
        <f>VLOOKUP($B1258,Hosts!$A:$M,11,0)</f>
        <v>0.89</v>
      </c>
      <c r="E1258" s="70">
        <f>VLOOKUP($B1258,Hosts!$A:$M,12,0)</f>
        <v>0.9</v>
      </c>
      <c r="F1258" t="str">
        <f>VLOOKUP($B1258,Hosts!$A:$M,13,0)</f>
        <v>No</v>
      </c>
      <c r="G1258" t="str">
        <f>INDEX(Hosts!$A:$M, MATCH(Places!$B1258,Hosts!$A:$A,0), MATCH(Places!G$1,Hosts!$A$1:$M$1,0))</f>
        <v>Within an hour</v>
      </c>
      <c r="H1258" s="70">
        <f>INDEX(Hosts!$A:$M, MATCH(Places!$B1258,Hosts!$A:$A,0), MATCH(Places!H$1,Hosts!$A$1:$M$1,0))</f>
        <v>0.89</v>
      </c>
      <c r="I1258" s="70">
        <f>INDEX(Hosts!$A:$M, MATCH(Places!$B1258,Hosts!$A:$A,0), MATCH(Places!I$1,Hosts!$A$1:$M$1,0))</f>
        <v>0.9</v>
      </c>
      <c r="J1258" t="str">
        <f>INDEX(Hosts!$A:$M, MATCH(Places!$B1258,Hosts!$A:$A,0), MATCH(Places!J$1,Hosts!$A$1:$M$1,0))</f>
        <v>No</v>
      </c>
      <c r="K1258">
        <v>7</v>
      </c>
      <c r="L1258" t="str">
        <f>VLOOKUP($K1258,Neighborhoods!$A:$C,2,0)</f>
        <v>Brooklyn</v>
      </c>
      <c r="M1258" t="str">
        <f>VLOOKUP($K1258,Neighborhoods!$A:$C,3,0)</f>
        <v>Bedford-Stuyvesant</v>
      </c>
      <c r="N1258" t="str">
        <f>INDEX(Neighborhoods!$A:$C, MATCH(Places!$K1258,Neighborhoods!$A:$A,0), MATCH(Places!N$1,Neighborhoods!$A$1:$C$1,0))</f>
        <v>Brooklyn</v>
      </c>
      <c r="O1258" t="str">
        <f>INDEX(Neighborhoods!$A:$C, MATCH(Places!$K1258,Neighborhoods!$A:$A,0), MATCH(Places!O$1,Neighborhoods!$A$1:$C$1,0))</f>
        <v>Bedford-Stuyvesant</v>
      </c>
      <c r="P1258" t="s">
        <v>1</v>
      </c>
      <c r="Q1258" t="str">
        <f t="shared" si="76"/>
        <v>Yes</v>
      </c>
      <c r="R1258">
        <v>2</v>
      </c>
      <c r="S1258" t="str">
        <f t="shared" si="77"/>
        <v>Small</v>
      </c>
      <c r="T1258" s="50">
        <v>38</v>
      </c>
      <c r="U1258" s="70">
        <f t="shared" si="78"/>
        <v>0.03</v>
      </c>
      <c r="V1258" s="52">
        <v>4.4000000000000004</v>
      </c>
      <c r="W1258" s="52" t="str" cm="1">
        <f t="array" ref="W1258">_xlfn.SWITCH(ROUND(V1258,0),5,"Excellent",4,"Good",3,"Ok","Bad")</f>
        <v>Good</v>
      </c>
      <c r="X1258">
        <v>60</v>
      </c>
      <c r="Y1258" t="str">
        <f t="shared" si="79"/>
        <v>No</v>
      </c>
      <c r="Z1258" s="68">
        <v>42127</v>
      </c>
      <c r="AA1258" s="68">
        <v>43841</v>
      </c>
      <c r="AB1258">
        <v>253</v>
      </c>
      <c r="AC1258" t="s">
        <v>15615</v>
      </c>
    </row>
    <row r="1259" spans="1:29" x14ac:dyDescent="0.3">
      <c r="A1259" t="s">
        <v>945</v>
      </c>
      <c r="B1259">
        <v>1785</v>
      </c>
      <c r="C1259" t="str">
        <f>VLOOKUP($B1259,Hosts!$A:$M,10,0)</f>
        <v>Within a few hours</v>
      </c>
      <c r="D1259" s="70">
        <f>VLOOKUP($B1259,Hosts!$A:$M,11,0)</f>
        <v>1</v>
      </c>
      <c r="E1259" s="70">
        <f>VLOOKUP($B1259,Hosts!$A:$M,12,0)</f>
        <v>0.53</v>
      </c>
      <c r="F1259" t="str">
        <f>VLOOKUP($B1259,Hosts!$A:$M,13,0)</f>
        <v>Yes</v>
      </c>
      <c r="G1259" t="str">
        <f>INDEX(Hosts!$A:$M, MATCH(Places!$B1259,Hosts!$A:$A,0), MATCH(Places!G$1,Hosts!$A$1:$M$1,0))</f>
        <v>Within a few hours</v>
      </c>
      <c r="H1259" s="70">
        <f>INDEX(Hosts!$A:$M, MATCH(Places!$B1259,Hosts!$A:$A,0), MATCH(Places!H$1,Hosts!$A$1:$M$1,0))</f>
        <v>1</v>
      </c>
      <c r="I1259" s="70">
        <f>INDEX(Hosts!$A:$M, MATCH(Places!$B1259,Hosts!$A:$A,0), MATCH(Places!I$1,Hosts!$A$1:$M$1,0))</f>
        <v>0.53</v>
      </c>
      <c r="J1259" t="str">
        <f>INDEX(Hosts!$A:$M, MATCH(Places!$B1259,Hosts!$A:$A,0), MATCH(Places!J$1,Hosts!$A$1:$M$1,0))</f>
        <v>Yes</v>
      </c>
      <c r="K1259">
        <v>12</v>
      </c>
      <c r="L1259" t="str">
        <f>VLOOKUP($K1259,Neighborhoods!$A:$C,2,0)</f>
        <v>Brooklyn</v>
      </c>
      <c r="M1259" t="str">
        <f>VLOOKUP($K1259,Neighborhoods!$A:$C,3,0)</f>
        <v>Williamsburg</v>
      </c>
      <c r="N1259" t="str">
        <f>INDEX(Neighborhoods!$A:$C, MATCH(Places!$K1259,Neighborhoods!$A:$A,0), MATCH(Places!N$1,Neighborhoods!$A$1:$C$1,0))</f>
        <v>Brooklyn</v>
      </c>
      <c r="O1259" t="str">
        <f>INDEX(Neighborhoods!$A:$C, MATCH(Places!$K1259,Neighborhoods!$A:$A,0), MATCH(Places!O$1,Neighborhoods!$A$1:$C$1,0))</f>
        <v>Williamsburg</v>
      </c>
      <c r="P1259" t="s">
        <v>11822</v>
      </c>
      <c r="Q1259" t="str">
        <f t="shared" si="76"/>
        <v>No</v>
      </c>
      <c r="R1259">
        <v>2</v>
      </c>
      <c r="S1259" t="str">
        <f t="shared" si="77"/>
        <v>Small</v>
      </c>
      <c r="T1259" s="50">
        <v>69</v>
      </c>
      <c r="U1259" s="70">
        <f t="shared" si="78"/>
        <v>0.03</v>
      </c>
      <c r="V1259" s="52">
        <v>4.84</v>
      </c>
      <c r="W1259" s="52" t="str" cm="1">
        <f t="array" ref="W1259">_xlfn.SWITCH(ROUND(V1259,0),5,"Excellent",4,"Good",3,"Ok","Bad")</f>
        <v>Excellent</v>
      </c>
      <c r="X1259">
        <v>55</v>
      </c>
      <c r="Y1259" t="str">
        <f t="shared" si="79"/>
        <v>No</v>
      </c>
      <c r="Z1259" s="68">
        <v>42132</v>
      </c>
      <c r="AA1259" s="68">
        <v>43892</v>
      </c>
      <c r="AB1259">
        <v>65</v>
      </c>
      <c r="AC1259" t="s">
        <v>15615</v>
      </c>
    </row>
    <row r="1260" spans="1:29" x14ac:dyDescent="0.3">
      <c r="A1260" t="s">
        <v>946</v>
      </c>
      <c r="B1260">
        <v>1975</v>
      </c>
      <c r="C1260" t="str">
        <f>VLOOKUP($B1260,Hosts!$A:$M,10,0)</f>
        <v>Within an hour</v>
      </c>
      <c r="D1260" s="70">
        <f>VLOOKUP($B1260,Hosts!$A:$M,11,0)</f>
        <v>1</v>
      </c>
      <c r="E1260" s="70">
        <f>VLOOKUP($B1260,Hosts!$A:$M,12,0)</f>
        <v>0.9</v>
      </c>
      <c r="F1260" t="str">
        <f>VLOOKUP($B1260,Hosts!$A:$M,13,0)</f>
        <v>Yes</v>
      </c>
      <c r="G1260" t="str">
        <f>INDEX(Hosts!$A:$M, MATCH(Places!$B1260,Hosts!$A:$A,0), MATCH(Places!G$1,Hosts!$A$1:$M$1,0))</f>
        <v>Within an hour</v>
      </c>
      <c r="H1260" s="70">
        <f>INDEX(Hosts!$A:$M, MATCH(Places!$B1260,Hosts!$A:$A,0), MATCH(Places!H$1,Hosts!$A$1:$M$1,0))</f>
        <v>1</v>
      </c>
      <c r="I1260" s="70">
        <f>INDEX(Hosts!$A:$M, MATCH(Places!$B1260,Hosts!$A:$A,0), MATCH(Places!I$1,Hosts!$A$1:$M$1,0))</f>
        <v>0.9</v>
      </c>
      <c r="J1260" t="str">
        <f>INDEX(Hosts!$A:$M, MATCH(Places!$B1260,Hosts!$A:$A,0), MATCH(Places!J$1,Hosts!$A$1:$M$1,0))</f>
        <v>Yes</v>
      </c>
      <c r="K1260">
        <v>22</v>
      </c>
      <c r="L1260" t="str">
        <f>VLOOKUP($K1260,Neighborhoods!$A:$C,2,0)</f>
        <v>Queens</v>
      </c>
      <c r="M1260" t="str">
        <f>VLOOKUP($K1260,Neighborhoods!$A:$C,3,0)</f>
        <v>Flushing</v>
      </c>
      <c r="N1260" t="str">
        <f>INDEX(Neighborhoods!$A:$C, MATCH(Places!$K1260,Neighborhoods!$A:$A,0), MATCH(Places!N$1,Neighborhoods!$A$1:$C$1,0))</f>
        <v>Queens</v>
      </c>
      <c r="O1260" t="str">
        <f>INDEX(Neighborhoods!$A:$C, MATCH(Places!$K1260,Neighborhoods!$A:$A,0), MATCH(Places!O$1,Neighborhoods!$A$1:$C$1,0))</f>
        <v>Flushing</v>
      </c>
      <c r="P1260" t="s">
        <v>11822</v>
      </c>
      <c r="Q1260" t="str">
        <f t="shared" si="76"/>
        <v>No</v>
      </c>
      <c r="R1260">
        <v>12</v>
      </c>
      <c r="S1260" t="str">
        <f t="shared" si="77"/>
        <v>Large</v>
      </c>
      <c r="T1260" s="50">
        <v>389</v>
      </c>
      <c r="U1260" s="70">
        <f t="shared" si="78"/>
        <v>0.04</v>
      </c>
      <c r="V1260" s="52">
        <v>4.78</v>
      </c>
      <c r="W1260" s="52" t="str" cm="1">
        <f t="array" ref="W1260">_xlfn.SWITCH(ROUND(V1260,0),5,"Excellent",4,"Good",3,"Ok","Bad")</f>
        <v>Excellent</v>
      </c>
      <c r="X1260">
        <v>82</v>
      </c>
      <c r="Y1260" t="str">
        <f t="shared" si="79"/>
        <v>No</v>
      </c>
      <c r="Z1260" s="68">
        <v>42140</v>
      </c>
      <c r="AA1260" s="68">
        <v>43891</v>
      </c>
      <c r="AB1260">
        <v>356</v>
      </c>
      <c r="AC1260" t="s">
        <v>15615</v>
      </c>
    </row>
    <row r="1261" spans="1:29" x14ac:dyDescent="0.3">
      <c r="A1261" t="s">
        <v>14931</v>
      </c>
      <c r="B1261">
        <v>2211</v>
      </c>
      <c r="C1261" t="str">
        <f>VLOOKUP($B1261,Hosts!$A:$M,10,0)</f>
        <v>Within an hour</v>
      </c>
      <c r="D1261" s="70">
        <f>VLOOKUP($B1261,Hosts!$A:$M,11,0)</f>
        <v>1</v>
      </c>
      <c r="E1261" s="70">
        <f>VLOOKUP($B1261,Hosts!$A:$M,12,0)</f>
        <v>0.83</v>
      </c>
      <c r="F1261" t="str">
        <f>VLOOKUP($B1261,Hosts!$A:$M,13,0)</f>
        <v>Yes</v>
      </c>
      <c r="G1261" t="str">
        <f>INDEX(Hosts!$A:$M, MATCH(Places!$B1261,Hosts!$A:$A,0), MATCH(Places!G$1,Hosts!$A$1:$M$1,0))</f>
        <v>Within an hour</v>
      </c>
      <c r="H1261" s="70">
        <f>INDEX(Hosts!$A:$M, MATCH(Places!$B1261,Hosts!$A:$A,0), MATCH(Places!H$1,Hosts!$A$1:$M$1,0))</f>
        <v>1</v>
      </c>
      <c r="I1261" s="70">
        <f>INDEX(Hosts!$A:$M, MATCH(Places!$B1261,Hosts!$A:$A,0), MATCH(Places!I$1,Hosts!$A$1:$M$1,0))</f>
        <v>0.83</v>
      </c>
      <c r="J1261" t="str">
        <f>INDEX(Hosts!$A:$M, MATCH(Places!$B1261,Hosts!$A:$A,0), MATCH(Places!J$1,Hosts!$A$1:$M$1,0))</f>
        <v>Yes</v>
      </c>
      <c r="K1261">
        <v>20</v>
      </c>
      <c r="L1261" t="str">
        <f>VLOOKUP($K1261,Neighborhoods!$A:$C,2,0)</f>
        <v>Manhattan</v>
      </c>
      <c r="M1261" t="str">
        <f>VLOOKUP($K1261,Neighborhoods!$A:$C,3,0)</f>
        <v>Upper West Side</v>
      </c>
      <c r="N1261" t="str">
        <f>INDEX(Neighborhoods!$A:$C, MATCH(Places!$K1261,Neighborhoods!$A:$A,0), MATCH(Places!N$1,Neighborhoods!$A$1:$C$1,0))</f>
        <v>Manhattan</v>
      </c>
      <c r="O1261" t="str">
        <f>INDEX(Neighborhoods!$A:$C, MATCH(Places!$K1261,Neighborhoods!$A:$A,0), MATCH(Places!O$1,Neighborhoods!$A$1:$C$1,0))</f>
        <v>Upper West Side</v>
      </c>
      <c r="P1261" t="s">
        <v>11822</v>
      </c>
      <c r="Q1261" t="str">
        <f t="shared" si="76"/>
        <v>No</v>
      </c>
      <c r="R1261">
        <v>3</v>
      </c>
      <c r="S1261" t="str">
        <f t="shared" si="77"/>
        <v>Medium</v>
      </c>
      <c r="T1261" s="50">
        <v>186</v>
      </c>
      <c r="U1261" s="70">
        <f t="shared" si="78"/>
        <v>0.03</v>
      </c>
      <c r="V1261" s="52">
        <v>4.99</v>
      </c>
      <c r="W1261" s="52" t="str" cm="1">
        <f t="array" ref="W1261">_xlfn.SWITCH(ROUND(V1261,0),5,"Excellent",4,"Good",3,"Ok","Bad")</f>
        <v>Excellent</v>
      </c>
      <c r="X1261">
        <v>80</v>
      </c>
      <c r="Y1261" t="str">
        <f t="shared" si="79"/>
        <v>No</v>
      </c>
      <c r="Z1261" s="68">
        <v>42143</v>
      </c>
      <c r="AA1261" s="68">
        <v>43900</v>
      </c>
      <c r="AB1261">
        <v>179</v>
      </c>
      <c r="AC1261" t="s">
        <v>15615</v>
      </c>
    </row>
    <row r="1262" spans="1:29" x14ac:dyDescent="0.3">
      <c r="A1262" t="s">
        <v>14564</v>
      </c>
      <c r="B1262">
        <v>2213</v>
      </c>
      <c r="C1262" t="str">
        <f>VLOOKUP($B1262,Hosts!$A:$M,10,0)</f>
        <v>Within a few hours</v>
      </c>
      <c r="D1262" s="70">
        <f>VLOOKUP($B1262,Hosts!$A:$M,11,0)</f>
        <v>0.9</v>
      </c>
      <c r="E1262" s="70">
        <f>VLOOKUP($B1262,Hosts!$A:$M,12,0)</f>
        <v>1</v>
      </c>
      <c r="F1262" t="str">
        <f>VLOOKUP($B1262,Hosts!$A:$M,13,0)</f>
        <v>No</v>
      </c>
      <c r="G1262" t="str">
        <f>INDEX(Hosts!$A:$M, MATCH(Places!$B1262,Hosts!$A:$A,0), MATCH(Places!G$1,Hosts!$A$1:$M$1,0))</f>
        <v>Within a few hours</v>
      </c>
      <c r="H1262" s="70">
        <f>INDEX(Hosts!$A:$M, MATCH(Places!$B1262,Hosts!$A:$A,0), MATCH(Places!H$1,Hosts!$A$1:$M$1,0))</f>
        <v>0.9</v>
      </c>
      <c r="I1262" s="70">
        <f>INDEX(Hosts!$A:$M, MATCH(Places!$B1262,Hosts!$A:$A,0), MATCH(Places!I$1,Hosts!$A$1:$M$1,0))</f>
        <v>1</v>
      </c>
      <c r="J1262" t="str">
        <f>INDEX(Hosts!$A:$M, MATCH(Places!$B1262,Hosts!$A:$A,0), MATCH(Places!J$1,Hosts!$A$1:$M$1,0))</f>
        <v>No</v>
      </c>
      <c r="K1262">
        <v>24</v>
      </c>
      <c r="L1262" t="str">
        <f>VLOOKUP($K1262,Neighborhoods!$A:$C,2,0)</f>
        <v>Queens</v>
      </c>
      <c r="M1262" t="str">
        <f>VLOOKUP($K1262,Neighborhoods!$A:$C,3,0)</f>
        <v>Long Island City</v>
      </c>
      <c r="N1262" t="str">
        <f>INDEX(Neighborhoods!$A:$C, MATCH(Places!$K1262,Neighborhoods!$A:$A,0), MATCH(Places!N$1,Neighborhoods!$A$1:$C$1,0))</f>
        <v>Queens</v>
      </c>
      <c r="O1262" t="str">
        <f>INDEX(Neighborhoods!$A:$C, MATCH(Places!$K1262,Neighborhoods!$A:$A,0), MATCH(Places!O$1,Neighborhoods!$A$1:$C$1,0))</f>
        <v>Long Island City</v>
      </c>
      <c r="P1262" t="s">
        <v>1</v>
      </c>
      <c r="Q1262" t="str">
        <f t="shared" si="76"/>
        <v>Yes</v>
      </c>
      <c r="R1262">
        <v>2</v>
      </c>
      <c r="S1262" t="str">
        <f t="shared" si="77"/>
        <v>Small</v>
      </c>
      <c r="T1262" s="50">
        <v>55</v>
      </c>
      <c r="U1262" s="70">
        <f t="shared" si="78"/>
        <v>0.03</v>
      </c>
      <c r="V1262" s="52">
        <v>4.6900000000000004</v>
      </c>
      <c r="W1262" s="52" t="str" cm="1">
        <f t="array" ref="W1262">_xlfn.SWITCH(ROUND(V1262,0),5,"Excellent",4,"Good",3,"Ok","Bad")</f>
        <v>Excellent</v>
      </c>
      <c r="X1262">
        <v>100</v>
      </c>
      <c r="Y1262" t="str">
        <f t="shared" si="79"/>
        <v>No</v>
      </c>
      <c r="Z1262" s="68">
        <v>42148</v>
      </c>
      <c r="AA1262" s="68">
        <v>43896</v>
      </c>
      <c r="AB1262">
        <v>74</v>
      </c>
      <c r="AC1262" t="s">
        <v>15616</v>
      </c>
    </row>
    <row r="1263" spans="1:29" x14ac:dyDescent="0.3">
      <c r="A1263" t="s">
        <v>13157</v>
      </c>
      <c r="B1263">
        <v>2217</v>
      </c>
      <c r="C1263" t="str">
        <f>VLOOKUP($B1263,Hosts!$A:$M,10,0)</f>
        <v>Within an hour</v>
      </c>
      <c r="D1263" s="70">
        <f>VLOOKUP($B1263,Hosts!$A:$M,11,0)</f>
        <v>1</v>
      </c>
      <c r="E1263" s="70">
        <f>VLOOKUP($B1263,Hosts!$A:$M,12,0)</f>
        <v>0.98</v>
      </c>
      <c r="F1263" t="str">
        <f>VLOOKUP($B1263,Hosts!$A:$M,13,0)</f>
        <v>Yes</v>
      </c>
      <c r="G1263" t="str">
        <f>INDEX(Hosts!$A:$M, MATCH(Places!$B1263,Hosts!$A:$A,0), MATCH(Places!G$1,Hosts!$A$1:$M$1,0))</f>
        <v>Within an hour</v>
      </c>
      <c r="H1263" s="70">
        <f>INDEX(Hosts!$A:$M, MATCH(Places!$B1263,Hosts!$A:$A,0), MATCH(Places!H$1,Hosts!$A$1:$M$1,0))</f>
        <v>1</v>
      </c>
      <c r="I1263" s="70">
        <f>INDEX(Hosts!$A:$M, MATCH(Places!$B1263,Hosts!$A:$A,0), MATCH(Places!I$1,Hosts!$A$1:$M$1,0))</f>
        <v>0.98</v>
      </c>
      <c r="J1263" t="str">
        <f>INDEX(Hosts!$A:$M, MATCH(Places!$B1263,Hosts!$A:$A,0), MATCH(Places!J$1,Hosts!$A$1:$M$1,0))</f>
        <v>Yes</v>
      </c>
      <c r="K1263">
        <v>24</v>
      </c>
      <c r="L1263" t="str">
        <f>VLOOKUP($K1263,Neighborhoods!$A:$C,2,0)</f>
        <v>Queens</v>
      </c>
      <c r="M1263" t="str">
        <f>VLOOKUP($K1263,Neighborhoods!$A:$C,3,0)</f>
        <v>Long Island City</v>
      </c>
      <c r="N1263" t="str">
        <f>INDEX(Neighborhoods!$A:$C, MATCH(Places!$K1263,Neighborhoods!$A:$A,0), MATCH(Places!N$1,Neighborhoods!$A$1:$C$1,0))</f>
        <v>Queens</v>
      </c>
      <c r="O1263" t="str">
        <f>INDEX(Neighborhoods!$A:$C, MATCH(Places!$K1263,Neighborhoods!$A:$A,0), MATCH(Places!O$1,Neighborhoods!$A$1:$C$1,0))</f>
        <v>Long Island City</v>
      </c>
      <c r="P1263" t="s">
        <v>11822</v>
      </c>
      <c r="Q1263" t="str">
        <f t="shared" si="76"/>
        <v>No</v>
      </c>
      <c r="R1263">
        <v>2</v>
      </c>
      <c r="S1263" t="str">
        <f t="shared" si="77"/>
        <v>Small</v>
      </c>
      <c r="T1263" s="50">
        <v>100</v>
      </c>
      <c r="U1263" s="70">
        <f t="shared" si="78"/>
        <v>0.03</v>
      </c>
      <c r="V1263" s="52">
        <v>4.97</v>
      </c>
      <c r="W1263" s="52" t="str" cm="1">
        <f t="array" ref="W1263">_xlfn.SWITCH(ROUND(V1263,0),5,"Excellent",4,"Good",3,"Ok","Bad")</f>
        <v>Excellent</v>
      </c>
      <c r="X1263">
        <v>210</v>
      </c>
      <c r="Y1263" t="str">
        <f t="shared" si="79"/>
        <v>Yes</v>
      </c>
      <c r="Z1263" s="68">
        <v>42205</v>
      </c>
      <c r="AA1263" s="68">
        <v>44000</v>
      </c>
      <c r="AB1263">
        <v>291</v>
      </c>
      <c r="AC1263" t="s">
        <v>15615</v>
      </c>
    </row>
    <row r="1264" spans="1:29" x14ac:dyDescent="0.3">
      <c r="A1264" t="s">
        <v>947</v>
      </c>
      <c r="B1264">
        <v>2218</v>
      </c>
      <c r="C1264" t="str">
        <f>VLOOKUP($B1264,Hosts!$A:$M,10,0)</f>
        <v>Within an hour</v>
      </c>
      <c r="D1264" s="70">
        <f>VLOOKUP($B1264,Hosts!$A:$M,11,0)</f>
        <v>1</v>
      </c>
      <c r="E1264" s="70">
        <f>VLOOKUP($B1264,Hosts!$A:$M,12,0)</f>
        <v>0.98</v>
      </c>
      <c r="F1264" t="str">
        <f>VLOOKUP($B1264,Hosts!$A:$M,13,0)</f>
        <v>Yes</v>
      </c>
      <c r="G1264" t="str">
        <f>INDEX(Hosts!$A:$M, MATCH(Places!$B1264,Hosts!$A:$A,0), MATCH(Places!G$1,Hosts!$A$1:$M$1,0))</f>
        <v>Within an hour</v>
      </c>
      <c r="H1264" s="70">
        <f>INDEX(Hosts!$A:$M, MATCH(Places!$B1264,Hosts!$A:$A,0), MATCH(Places!H$1,Hosts!$A$1:$M$1,0))</f>
        <v>1</v>
      </c>
      <c r="I1264" s="70">
        <f>INDEX(Hosts!$A:$M, MATCH(Places!$B1264,Hosts!$A:$A,0), MATCH(Places!I$1,Hosts!$A$1:$M$1,0))</f>
        <v>0.98</v>
      </c>
      <c r="J1264" t="str">
        <f>INDEX(Hosts!$A:$M, MATCH(Places!$B1264,Hosts!$A:$A,0), MATCH(Places!J$1,Hosts!$A$1:$M$1,0))</f>
        <v>Yes</v>
      </c>
      <c r="K1264">
        <v>12</v>
      </c>
      <c r="L1264" t="str">
        <f>VLOOKUP($K1264,Neighborhoods!$A:$C,2,0)</f>
        <v>Brooklyn</v>
      </c>
      <c r="M1264" t="str">
        <f>VLOOKUP($K1264,Neighborhoods!$A:$C,3,0)</f>
        <v>Williamsburg</v>
      </c>
      <c r="N1264" t="str">
        <f>INDEX(Neighborhoods!$A:$C, MATCH(Places!$K1264,Neighborhoods!$A:$A,0), MATCH(Places!N$1,Neighborhoods!$A$1:$C$1,0))</f>
        <v>Brooklyn</v>
      </c>
      <c r="O1264" t="str">
        <f>INDEX(Neighborhoods!$A:$C, MATCH(Places!$K1264,Neighborhoods!$A:$A,0), MATCH(Places!O$1,Neighborhoods!$A$1:$C$1,0))</f>
        <v>Williamsburg</v>
      </c>
      <c r="P1264" t="s">
        <v>1</v>
      </c>
      <c r="Q1264" t="str">
        <f t="shared" si="76"/>
        <v>Yes</v>
      </c>
      <c r="R1264">
        <v>2</v>
      </c>
      <c r="S1264" t="str">
        <f t="shared" si="77"/>
        <v>Small</v>
      </c>
      <c r="T1264" s="50">
        <v>51</v>
      </c>
      <c r="U1264" s="70">
        <f t="shared" si="78"/>
        <v>0.03</v>
      </c>
      <c r="V1264" s="52">
        <v>4.95</v>
      </c>
      <c r="W1264" s="52" t="str" cm="1">
        <f t="array" ref="W1264">_xlfn.SWITCH(ROUND(V1264,0),5,"Excellent",4,"Good",3,"Ok","Bad")</f>
        <v>Excellent</v>
      </c>
      <c r="X1264">
        <v>325</v>
      </c>
      <c r="Y1264" t="str">
        <f t="shared" si="79"/>
        <v>Yes</v>
      </c>
      <c r="Z1264" s="68">
        <v>42125</v>
      </c>
      <c r="AA1264" s="68">
        <v>44052</v>
      </c>
      <c r="AB1264">
        <v>45</v>
      </c>
      <c r="AC1264" t="s">
        <v>15616</v>
      </c>
    </row>
    <row r="1265" spans="1:29" x14ac:dyDescent="0.3">
      <c r="A1265" t="s">
        <v>948</v>
      </c>
      <c r="B1265">
        <v>958</v>
      </c>
      <c r="C1265" t="str">
        <f>VLOOKUP($B1265,Hosts!$A:$M,10,0)</f>
        <v>Within an hour</v>
      </c>
      <c r="D1265" s="70">
        <f>VLOOKUP($B1265,Hosts!$A:$M,11,0)</f>
        <v>1</v>
      </c>
      <c r="E1265" s="70">
        <f>VLOOKUP($B1265,Hosts!$A:$M,12,0)</f>
        <v>0.99</v>
      </c>
      <c r="F1265" t="str">
        <f>VLOOKUP($B1265,Hosts!$A:$M,13,0)</f>
        <v>Yes</v>
      </c>
      <c r="G1265" t="str">
        <f>INDEX(Hosts!$A:$M, MATCH(Places!$B1265,Hosts!$A:$A,0), MATCH(Places!G$1,Hosts!$A$1:$M$1,0))</f>
        <v>Within an hour</v>
      </c>
      <c r="H1265" s="70">
        <f>INDEX(Hosts!$A:$M, MATCH(Places!$B1265,Hosts!$A:$A,0), MATCH(Places!H$1,Hosts!$A$1:$M$1,0))</f>
        <v>1</v>
      </c>
      <c r="I1265" s="70">
        <f>INDEX(Hosts!$A:$M, MATCH(Places!$B1265,Hosts!$A:$A,0), MATCH(Places!I$1,Hosts!$A$1:$M$1,0))</f>
        <v>0.99</v>
      </c>
      <c r="J1265" t="str">
        <f>INDEX(Hosts!$A:$M, MATCH(Places!$B1265,Hosts!$A:$A,0), MATCH(Places!J$1,Hosts!$A$1:$M$1,0))</f>
        <v>Yes</v>
      </c>
      <c r="K1265">
        <v>16</v>
      </c>
      <c r="L1265" t="str">
        <f>VLOOKUP($K1265,Neighborhoods!$A:$C,2,0)</f>
        <v>Manhattan</v>
      </c>
      <c r="M1265" t="str">
        <f>VLOOKUP($K1265,Neighborhoods!$A:$C,3,0)</f>
        <v>Harlem</v>
      </c>
      <c r="N1265" t="str">
        <f>INDEX(Neighborhoods!$A:$C, MATCH(Places!$K1265,Neighborhoods!$A:$A,0), MATCH(Places!N$1,Neighborhoods!$A$1:$C$1,0))</f>
        <v>Manhattan</v>
      </c>
      <c r="O1265" t="str">
        <f>INDEX(Neighborhoods!$A:$C, MATCH(Places!$K1265,Neighborhoods!$A:$A,0), MATCH(Places!O$1,Neighborhoods!$A$1:$C$1,0))</f>
        <v>Harlem</v>
      </c>
      <c r="P1265" t="s">
        <v>11822</v>
      </c>
      <c r="Q1265" t="str">
        <f t="shared" si="76"/>
        <v>No</v>
      </c>
      <c r="R1265">
        <v>5</v>
      </c>
      <c r="S1265" t="str">
        <f t="shared" si="77"/>
        <v>Medium</v>
      </c>
      <c r="T1265" s="50">
        <v>225</v>
      </c>
      <c r="U1265" s="70">
        <f t="shared" si="78"/>
        <v>0.04</v>
      </c>
      <c r="V1265" s="52">
        <v>4.82</v>
      </c>
      <c r="W1265" s="52" t="str" cm="1">
        <f t="array" ref="W1265">_xlfn.SWITCH(ROUND(V1265,0),5,"Excellent",4,"Good",3,"Ok","Bad")</f>
        <v>Excellent</v>
      </c>
      <c r="X1265">
        <v>117</v>
      </c>
      <c r="Y1265" t="str">
        <f t="shared" si="79"/>
        <v>Yes</v>
      </c>
      <c r="Z1265" s="68">
        <v>42146</v>
      </c>
      <c r="AA1265" s="68">
        <v>43824</v>
      </c>
      <c r="AB1265">
        <v>342</v>
      </c>
      <c r="AC1265" t="s">
        <v>15615</v>
      </c>
    </row>
    <row r="1266" spans="1:29" x14ac:dyDescent="0.3">
      <c r="A1266" t="s">
        <v>949</v>
      </c>
      <c r="B1266">
        <v>2220</v>
      </c>
      <c r="C1266" t="str">
        <f>VLOOKUP($B1266,Hosts!$A:$M,10,0)</f>
        <v>Within a few hours</v>
      </c>
      <c r="D1266" s="70">
        <f>VLOOKUP($B1266,Hosts!$A:$M,11,0)</f>
        <v>1</v>
      </c>
      <c r="E1266" s="70">
        <f>VLOOKUP($B1266,Hosts!$A:$M,12,0)</f>
        <v>0.71</v>
      </c>
      <c r="F1266" t="str">
        <f>VLOOKUP($B1266,Hosts!$A:$M,13,0)</f>
        <v>Yes</v>
      </c>
      <c r="G1266" t="str">
        <f>INDEX(Hosts!$A:$M, MATCH(Places!$B1266,Hosts!$A:$A,0), MATCH(Places!G$1,Hosts!$A$1:$M$1,0))</f>
        <v>Within a few hours</v>
      </c>
      <c r="H1266" s="70">
        <f>INDEX(Hosts!$A:$M, MATCH(Places!$B1266,Hosts!$A:$A,0), MATCH(Places!H$1,Hosts!$A$1:$M$1,0))</f>
        <v>1</v>
      </c>
      <c r="I1266" s="70">
        <f>INDEX(Hosts!$A:$M, MATCH(Places!$B1266,Hosts!$A:$A,0), MATCH(Places!I$1,Hosts!$A$1:$M$1,0))</f>
        <v>0.71</v>
      </c>
      <c r="J1266" t="str">
        <f>INDEX(Hosts!$A:$M, MATCH(Places!$B1266,Hosts!$A:$A,0), MATCH(Places!J$1,Hosts!$A$1:$M$1,0))</f>
        <v>Yes</v>
      </c>
      <c r="K1266">
        <v>9</v>
      </c>
      <c r="L1266" t="str">
        <f>VLOOKUP($K1266,Neighborhoods!$A:$C,2,0)</f>
        <v>Brooklyn</v>
      </c>
      <c r="M1266" t="str">
        <f>VLOOKUP($K1266,Neighborhoods!$A:$C,3,0)</f>
        <v>Crown Heights</v>
      </c>
      <c r="N1266" t="str">
        <f>INDEX(Neighborhoods!$A:$C, MATCH(Places!$K1266,Neighborhoods!$A:$A,0), MATCH(Places!N$1,Neighborhoods!$A$1:$C$1,0))</f>
        <v>Brooklyn</v>
      </c>
      <c r="O1266" t="str">
        <f>INDEX(Neighborhoods!$A:$C, MATCH(Places!$K1266,Neighborhoods!$A:$A,0), MATCH(Places!O$1,Neighborhoods!$A$1:$C$1,0))</f>
        <v>Crown Heights</v>
      </c>
      <c r="P1266" t="s">
        <v>11822</v>
      </c>
      <c r="Q1266" t="str">
        <f t="shared" si="76"/>
        <v>No</v>
      </c>
      <c r="R1266">
        <v>2</v>
      </c>
      <c r="S1266" t="str">
        <f t="shared" si="77"/>
        <v>Small</v>
      </c>
      <c r="T1266" s="50">
        <v>49</v>
      </c>
      <c r="U1266" s="70">
        <f t="shared" si="78"/>
        <v>0.03</v>
      </c>
      <c r="V1266" s="52">
        <v>4.63</v>
      </c>
      <c r="W1266" s="52" t="str" cm="1">
        <f t="array" ref="W1266">_xlfn.SWITCH(ROUND(V1266,0),5,"Excellent",4,"Good",3,"Ok","Bad")</f>
        <v>Excellent</v>
      </c>
      <c r="X1266">
        <v>104</v>
      </c>
      <c r="Y1266" t="str">
        <f t="shared" si="79"/>
        <v>No</v>
      </c>
      <c r="Z1266" s="68">
        <v>42186</v>
      </c>
      <c r="AA1266" s="68">
        <v>44042</v>
      </c>
      <c r="AB1266">
        <v>1</v>
      </c>
      <c r="AC1266" t="s">
        <v>15615</v>
      </c>
    </row>
    <row r="1267" spans="1:29" x14ac:dyDescent="0.3">
      <c r="A1267" t="s">
        <v>950</v>
      </c>
      <c r="B1267">
        <v>118</v>
      </c>
      <c r="C1267" t="str">
        <f>VLOOKUP($B1267,Hosts!$A:$M,10,0)</f>
        <v>A few days or more</v>
      </c>
      <c r="D1267" s="70">
        <f>VLOOKUP($B1267,Hosts!$A:$M,11,0)</f>
        <v>0</v>
      </c>
      <c r="E1267" s="70">
        <f>VLOOKUP($B1267,Hosts!$A:$M,12,0)</f>
        <v>0.39</v>
      </c>
      <c r="F1267" t="str">
        <f>VLOOKUP($B1267,Hosts!$A:$M,13,0)</f>
        <v>No</v>
      </c>
      <c r="G1267" t="str">
        <f>INDEX(Hosts!$A:$M, MATCH(Places!$B1267,Hosts!$A:$A,0), MATCH(Places!G$1,Hosts!$A$1:$M$1,0))</f>
        <v>A few days or more</v>
      </c>
      <c r="H1267" s="70">
        <f>INDEX(Hosts!$A:$M, MATCH(Places!$B1267,Hosts!$A:$A,0), MATCH(Places!H$1,Hosts!$A$1:$M$1,0))</f>
        <v>0</v>
      </c>
      <c r="I1267" s="70">
        <f>INDEX(Hosts!$A:$M, MATCH(Places!$B1267,Hosts!$A:$A,0), MATCH(Places!I$1,Hosts!$A$1:$M$1,0))</f>
        <v>0.39</v>
      </c>
      <c r="J1267" t="str">
        <f>INDEX(Hosts!$A:$M, MATCH(Places!$B1267,Hosts!$A:$A,0), MATCH(Places!J$1,Hosts!$A$1:$M$1,0))</f>
        <v>No</v>
      </c>
      <c r="K1267">
        <v>11</v>
      </c>
      <c r="L1267" t="str">
        <f>VLOOKUP($K1267,Neighborhoods!$A:$C,2,0)</f>
        <v>Brooklyn</v>
      </c>
      <c r="M1267" t="str">
        <f>VLOOKUP($K1267,Neighborhoods!$A:$C,3,0)</f>
        <v>Greenpoint</v>
      </c>
      <c r="N1267" t="str">
        <f>INDEX(Neighborhoods!$A:$C, MATCH(Places!$K1267,Neighborhoods!$A:$A,0), MATCH(Places!N$1,Neighborhoods!$A$1:$C$1,0))</f>
        <v>Brooklyn</v>
      </c>
      <c r="O1267" t="str">
        <f>INDEX(Neighborhoods!$A:$C, MATCH(Places!$K1267,Neighborhoods!$A:$A,0), MATCH(Places!O$1,Neighborhoods!$A$1:$C$1,0))</f>
        <v>Greenpoint</v>
      </c>
      <c r="P1267" t="s">
        <v>11822</v>
      </c>
      <c r="Q1267" t="str">
        <f t="shared" si="76"/>
        <v>No</v>
      </c>
      <c r="R1267">
        <v>3</v>
      </c>
      <c r="S1267" t="str">
        <f t="shared" si="77"/>
        <v>Medium</v>
      </c>
      <c r="T1267" s="50">
        <v>254</v>
      </c>
      <c r="U1267" s="70">
        <f t="shared" si="78"/>
        <v>0.04</v>
      </c>
      <c r="V1267" s="52">
        <v>4.33</v>
      </c>
      <c r="W1267" s="52" t="str" cm="1">
        <f t="array" ref="W1267">_xlfn.SWITCH(ROUND(V1267,0),5,"Excellent",4,"Good",3,"Ok","Bad")</f>
        <v>Good</v>
      </c>
      <c r="X1267">
        <v>6</v>
      </c>
      <c r="Y1267" t="str">
        <f t="shared" si="79"/>
        <v>No</v>
      </c>
      <c r="Z1267" s="68">
        <v>42124</v>
      </c>
      <c r="AA1267" s="68">
        <v>43228</v>
      </c>
      <c r="AB1267">
        <v>88</v>
      </c>
      <c r="AC1267" t="s">
        <v>15615</v>
      </c>
    </row>
    <row r="1268" spans="1:29" x14ac:dyDescent="0.3">
      <c r="A1268" t="s">
        <v>13165</v>
      </c>
      <c r="B1268">
        <v>908</v>
      </c>
      <c r="C1268" t="str">
        <f>VLOOKUP($B1268,Hosts!$A:$M,10,0)</f>
        <v>Within a few hours</v>
      </c>
      <c r="D1268" s="70">
        <f>VLOOKUP($B1268,Hosts!$A:$M,11,0)</f>
        <v>0.75</v>
      </c>
      <c r="E1268" s="70">
        <f>VLOOKUP($B1268,Hosts!$A:$M,12,0)</f>
        <v>0</v>
      </c>
      <c r="F1268" t="str">
        <f>VLOOKUP($B1268,Hosts!$A:$M,13,0)</f>
        <v>No</v>
      </c>
      <c r="G1268" t="str">
        <f>INDEX(Hosts!$A:$M, MATCH(Places!$B1268,Hosts!$A:$A,0), MATCH(Places!G$1,Hosts!$A$1:$M$1,0))</f>
        <v>Within a few hours</v>
      </c>
      <c r="H1268" s="70">
        <f>INDEX(Hosts!$A:$M, MATCH(Places!$B1268,Hosts!$A:$A,0), MATCH(Places!H$1,Hosts!$A$1:$M$1,0))</f>
        <v>0.75</v>
      </c>
      <c r="I1268" s="70">
        <f>INDEX(Hosts!$A:$M, MATCH(Places!$B1268,Hosts!$A:$A,0), MATCH(Places!I$1,Hosts!$A$1:$M$1,0))</f>
        <v>0</v>
      </c>
      <c r="J1268" t="str">
        <f>INDEX(Hosts!$A:$M, MATCH(Places!$B1268,Hosts!$A:$A,0), MATCH(Places!J$1,Hosts!$A$1:$M$1,0))</f>
        <v>No</v>
      </c>
      <c r="K1268">
        <v>19</v>
      </c>
      <c r="L1268" t="str">
        <f>VLOOKUP($K1268,Neighborhoods!$A:$C,2,0)</f>
        <v>Manhattan</v>
      </c>
      <c r="M1268" t="str">
        <f>VLOOKUP($K1268,Neighborhoods!$A:$C,3,0)</f>
        <v>Upper East Side</v>
      </c>
      <c r="N1268" t="str">
        <f>INDEX(Neighborhoods!$A:$C, MATCH(Places!$K1268,Neighborhoods!$A:$A,0), MATCH(Places!N$1,Neighborhoods!$A$1:$C$1,0))</f>
        <v>Manhattan</v>
      </c>
      <c r="O1268" t="str">
        <f>INDEX(Neighborhoods!$A:$C, MATCH(Places!$K1268,Neighborhoods!$A:$A,0), MATCH(Places!O$1,Neighborhoods!$A$1:$C$1,0))</f>
        <v>Upper East Side</v>
      </c>
      <c r="P1268" t="s">
        <v>11822</v>
      </c>
      <c r="Q1268" t="str">
        <f t="shared" si="76"/>
        <v>No</v>
      </c>
      <c r="R1268">
        <v>2</v>
      </c>
      <c r="S1268" t="str">
        <f t="shared" si="77"/>
        <v>Small</v>
      </c>
      <c r="T1268" s="50">
        <v>99</v>
      </c>
      <c r="U1268" s="70">
        <f t="shared" si="78"/>
        <v>0.03</v>
      </c>
      <c r="V1268" s="52">
        <v>4.6900000000000004</v>
      </c>
      <c r="W1268" s="52" t="str" cm="1">
        <f t="array" ref="W1268">_xlfn.SWITCH(ROUND(V1268,0),5,"Excellent",4,"Good",3,"Ok","Bad")</f>
        <v>Excellent</v>
      </c>
      <c r="X1268">
        <v>13</v>
      </c>
      <c r="Y1268" t="str">
        <f t="shared" si="79"/>
        <v>No</v>
      </c>
      <c r="Z1268" s="68">
        <v>42168</v>
      </c>
      <c r="AA1268" s="68">
        <v>43586</v>
      </c>
      <c r="AB1268">
        <v>46</v>
      </c>
      <c r="AC1268" t="s">
        <v>15615</v>
      </c>
    </row>
    <row r="1269" spans="1:29" x14ac:dyDescent="0.3">
      <c r="A1269" t="s">
        <v>951</v>
      </c>
      <c r="B1269">
        <v>1884</v>
      </c>
      <c r="C1269" t="str">
        <f>VLOOKUP($B1269,Hosts!$A:$M,10,0)</f>
        <v>Within an hour</v>
      </c>
      <c r="D1269" s="70">
        <f>VLOOKUP($B1269,Hosts!$A:$M,11,0)</f>
        <v>1</v>
      </c>
      <c r="E1269" s="70">
        <f>VLOOKUP($B1269,Hosts!$A:$M,12,0)</f>
        <v>1</v>
      </c>
      <c r="F1269" t="str">
        <f>VLOOKUP($B1269,Hosts!$A:$M,13,0)</f>
        <v>Yes</v>
      </c>
      <c r="G1269" t="str">
        <f>INDEX(Hosts!$A:$M, MATCH(Places!$B1269,Hosts!$A:$A,0), MATCH(Places!G$1,Hosts!$A$1:$M$1,0))</f>
        <v>Within an hour</v>
      </c>
      <c r="H1269" s="70">
        <f>INDEX(Hosts!$A:$M, MATCH(Places!$B1269,Hosts!$A:$A,0), MATCH(Places!H$1,Hosts!$A$1:$M$1,0))</f>
        <v>1</v>
      </c>
      <c r="I1269" s="70">
        <f>INDEX(Hosts!$A:$M, MATCH(Places!$B1269,Hosts!$A:$A,0), MATCH(Places!I$1,Hosts!$A$1:$M$1,0))</f>
        <v>1</v>
      </c>
      <c r="J1269" t="str">
        <f>INDEX(Hosts!$A:$M, MATCH(Places!$B1269,Hosts!$A:$A,0), MATCH(Places!J$1,Hosts!$A$1:$M$1,0))</f>
        <v>Yes</v>
      </c>
      <c r="K1269">
        <v>7</v>
      </c>
      <c r="L1269" t="str">
        <f>VLOOKUP($K1269,Neighborhoods!$A:$C,2,0)</f>
        <v>Brooklyn</v>
      </c>
      <c r="M1269" t="str">
        <f>VLOOKUP($K1269,Neighborhoods!$A:$C,3,0)</f>
        <v>Bedford-Stuyvesant</v>
      </c>
      <c r="N1269" t="str">
        <f>INDEX(Neighborhoods!$A:$C, MATCH(Places!$K1269,Neighborhoods!$A:$A,0), MATCH(Places!N$1,Neighborhoods!$A$1:$C$1,0))</f>
        <v>Brooklyn</v>
      </c>
      <c r="O1269" t="str">
        <f>INDEX(Neighborhoods!$A:$C, MATCH(Places!$K1269,Neighborhoods!$A:$A,0), MATCH(Places!O$1,Neighborhoods!$A$1:$C$1,0))</f>
        <v>Bedford-Stuyvesant</v>
      </c>
      <c r="P1269" t="s">
        <v>1</v>
      </c>
      <c r="Q1269" t="str">
        <f t="shared" si="76"/>
        <v>Yes</v>
      </c>
      <c r="R1269">
        <v>2</v>
      </c>
      <c r="S1269" t="str">
        <f t="shared" si="77"/>
        <v>Small</v>
      </c>
      <c r="T1269" s="50">
        <v>37</v>
      </c>
      <c r="U1269" s="70">
        <f t="shared" si="78"/>
        <v>0.03</v>
      </c>
      <c r="V1269" s="52">
        <v>5</v>
      </c>
      <c r="W1269" s="52" t="str" cm="1">
        <f t="array" ref="W1269">_xlfn.SWITCH(ROUND(V1269,0),5,"Excellent",4,"Good",3,"Ok","Bad")</f>
        <v>Excellent</v>
      </c>
      <c r="X1269">
        <v>63</v>
      </c>
      <c r="Y1269" t="str">
        <f t="shared" si="79"/>
        <v>No</v>
      </c>
      <c r="Z1269" s="68">
        <v>42294</v>
      </c>
      <c r="AA1269" s="68">
        <v>43904</v>
      </c>
      <c r="AB1269">
        <v>172</v>
      </c>
      <c r="AC1269" t="s">
        <v>15616</v>
      </c>
    </row>
    <row r="1270" spans="1:29" x14ac:dyDescent="0.3">
      <c r="A1270" t="s">
        <v>952</v>
      </c>
      <c r="B1270">
        <v>572</v>
      </c>
      <c r="C1270" t="str">
        <f>VLOOKUP($B1270,Hosts!$A:$M,10,0)</f>
        <v>Within a day</v>
      </c>
      <c r="D1270" s="70">
        <f>VLOOKUP($B1270,Hosts!$A:$M,11,0)</f>
        <v>1</v>
      </c>
      <c r="E1270" s="70">
        <f>VLOOKUP($B1270,Hosts!$A:$M,12,0)</f>
        <v>0.2</v>
      </c>
      <c r="F1270" t="str">
        <f>VLOOKUP($B1270,Hosts!$A:$M,13,0)</f>
        <v>No</v>
      </c>
      <c r="G1270" t="str">
        <f>INDEX(Hosts!$A:$M, MATCH(Places!$B1270,Hosts!$A:$A,0), MATCH(Places!G$1,Hosts!$A$1:$M$1,0))</f>
        <v>Within a day</v>
      </c>
      <c r="H1270" s="70">
        <f>INDEX(Hosts!$A:$M, MATCH(Places!$B1270,Hosts!$A:$A,0), MATCH(Places!H$1,Hosts!$A$1:$M$1,0))</f>
        <v>1</v>
      </c>
      <c r="I1270" s="70">
        <f>INDEX(Hosts!$A:$M, MATCH(Places!$B1270,Hosts!$A:$A,0), MATCH(Places!I$1,Hosts!$A$1:$M$1,0))</f>
        <v>0.2</v>
      </c>
      <c r="J1270" t="str">
        <f>INDEX(Hosts!$A:$M, MATCH(Places!$B1270,Hosts!$A:$A,0), MATCH(Places!J$1,Hosts!$A$1:$M$1,0))</f>
        <v>No</v>
      </c>
      <c r="K1270">
        <v>20</v>
      </c>
      <c r="L1270" t="str">
        <f>VLOOKUP($K1270,Neighborhoods!$A:$C,2,0)</f>
        <v>Manhattan</v>
      </c>
      <c r="M1270" t="str">
        <f>VLOOKUP($K1270,Neighborhoods!$A:$C,3,0)</f>
        <v>Upper West Side</v>
      </c>
      <c r="N1270" t="str">
        <f>INDEX(Neighborhoods!$A:$C, MATCH(Places!$K1270,Neighborhoods!$A:$A,0), MATCH(Places!N$1,Neighborhoods!$A$1:$C$1,0))</f>
        <v>Manhattan</v>
      </c>
      <c r="O1270" t="str">
        <f>INDEX(Neighborhoods!$A:$C, MATCH(Places!$K1270,Neighborhoods!$A:$A,0), MATCH(Places!O$1,Neighborhoods!$A$1:$C$1,0))</f>
        <v>Upper West Side</v>
      </c>
      <c r="P1270" t="s">
        <v>11822</v>
      </c>
      <c r="Q1270" t="str">
        <f t="shared" si="76"/>
        <v>No</v>
      </c>
      <c r="R1270">
        <v>5</v>
      </c>
      <c r="S1270" t="str">
        <f t="shared" si="77"/>
        <v>Medium</v>
      </c>
      <c r="T1270" s="50">
        <v>950</v>
      </c>
      <c r="U1270" s="70">
        <f t="shared" si="78"/>
        <v>0.05</v>
      </c>
      <c r="V1270" s="52">
        <v>5</v>
      </c>
      <c r="W1270" s="52" t="str" cm="1">
        <f t="array" ref="W1270">_xlfn.SWITCH(ROUND(V1270,0),5,"Excellent",4,"Good",3,"Ok","Bad")</f>
        <v>Excellent</v>
      </c>
      <c r="X1270">
        <v>7</v>
      </c>
      <c r="Y1270" t="str">
        <f t="shared" si="79"/>
        <v>No</v>
      </c>
      <c r="Z1270" s="68">
        <v>42282</v>
      </c>
      <c r="AA1270" s="68">
        <v>43708</v>
      </c>
      <c r="AB1270">
        <v>254</v>
      </c>
      <c r="AC1270" t="s">
        <v>15615</v>
      </c>
    </row>
    <row r="1271" spans="1:29" x14ac:dyDescent="0.3">
      <c r="A1271" t="s">
        <v>953</v>
      </c>
      <c r="B1271">
        <v>2228</v>
      </c>
      <c r="C1271" t="str">
        <f>VLOOKUP($B1271,Hosts!$A:$M,10,0)</f>
        <v>Within an hour</v>
      </c>
      <c r="D1271" s="70">
        <f>VLOOKUP($B1271,Hosts!$A:$M,11,0)</f>
        <v>1</v>
      </c>
      <c r="E1271" s="70">
        <f>VLOOKUP($B1271,Hosts!$A:$M,12,0)</f>
        <v>0.95</v>
      </c>
      <c r="F1271" t="str">
        <f>VLOOKUP($B1271,Hosts!$A:$M,13,0)</f>
        <v>Yes</v>
      </c>
      <c r="G1271" t="str">
        <f>INDEX(Hosts!$A:$M, MATCH(Places!$B1271,Hosts!$A:$A,0), MATCH(Places!G$1,Hosts!$A$1:$M$1,0))</f>
        <v>Within an hour</v>
      </c>
      <c r="H1271" s="70">
        <f>INDEX(Hosts!$A:$M, MATCH(Places!$B1271,Hosts!$A:$A,0), MATCH(Places!H$1,Hosts!$A$1:$M$1,0))</f>
        <v>1</v>
      </c>
      <c r="I1271" s="70">
        <f>INDEX(Hosts!$A:$M, MATCH(Places!$B1271,Hosts!$A:$A,0), MATCH(Places!I$1,Hosts!$A$1:$M$1,0))</f>
        <v>0.95</v>
      </c>
      <c r="J1271" t="str">
        <f>INDEX(Hosts!$A:$M, MATCH(Places!$B1271,Hosts!$A:$A,0), MATCH(Places!J$1,Hosts!$A$1:$M$1,0))</f>
        <v>Yes</v>
      </c>
      <c r="K1271">
        <v>12</v>
      </c>
      <c r="L1271" t="str">
        <f>VLOOKUP($K1271,Neighborhoods!$A:$C,2,0)</f>
        <v>Brooklyn</v>
      </c>
      <c r="M1271" t="str">
        <f>VLOOKUP($K1271,Neighborhoods!$A:$C,3,0)</f>
        <v>Williamsburg</v>
      </c>
      <c r="N1271" t="str">
        <f>INDEX(Neighborhoods!$A:$C, MATCH(Places!$K1271,Neighborhoods!$A:$A,0), MATCH(Places!N$1,Neighborhoods!$A$1:$C$1,0))</f>
        <v>Brooklyn</v>
      </c>
      <c r="O1271" t="str">
        <f>INDEX(Neighborhoods!$A:$C, MATCH(Places!$K1271,Neighborhoods!$A:$A,0), MATCH(Places!O$1,Neighborhoods!$A$1:$C$1,0))</f>
        <v>Williamsburg</v>
      </c>
      <c r="P1271" t="s">
        <v>11822</v>
      </c>
      <c r="Q1271" t="str">
        <f t="shared" si="76"/>
        <v>No</v>
      </c>
      <c r="R1271">
        <v>3</v>
      </c>
      <c r="S1271" t="str">
        <f t="shared" si="77"/>
        <v>Medium</v>
      </c>
      <c r="T1271" s="50">
        <v>225</v>
      </c>
      <c r="U1271" s="70">
        <f t="shared" si="78"/>
        <v>0.04</v>
      </c>
      <c r="V1271" s="52">
        <v>4.7300000000000004</v>
      </c>
      <c r="W1271" s="52" t="str" cm="1">
        <f t="array" ref="W1271">_xlfn.SWITCH(ROUND(V1271,0),5,"Excellent",4,"Good",3,"Ok","Bad")</f>
        <v>Excellent</v>
      </c>
      <c r="X1271">
        <v>90</v>
      </c>
      <c r="Y1271" t="str">
        <f t="shared" si="79"/>
        <v>No</v>
      </c>
      <c r="Z1271" s="68">
        <v>42127</v>
      </c>
      <c r="AA1271" s="68">
        <v>44039</v>
      </c>
      <c r="AB1271">
        <v>306</v>
      </c>
      <c r="AC1271" t="s">
        <v>15615</v>
      </c>
    </row>
    <row r="1272" spans="1:29" x14ac:dyDescent="0.3">
      <c r="A1272" t="s">
        <v>954</v>
      </c>
      <c r="B1272">
        <v>1336</v>
      </c>
      <c r="C1272" t="str">
        <f>VLOOKUP($B1272,Hosts!$A:$M,10,0)</f>
        <v>Within an hour</v>
      </c>
      <c r="D1272" s="70">
        <f>VLOOKUP($B1272,Hosts!$A:$M,11,0)</f>
        <v>1</v>
      </c>
      <c r="E1272" s="70">
        <f>VLOOKUP($B1272,Hosts!$A:$M,12,0)</f>
        <v>0.96</v>
      </c>
      <c r="F1272" t="str">
        <f>VLOOKUP($B1272,Hosts!$A:$M,13,0)</f>
        <v>No</v>
      </c>
      <c r="G1272" t="str">
        <f>INDEX(Hosts!$A:$M, MATCH(Places!$B1272,Hosts!$A:$A,0), MATCH(Places!G$1,Hosts!$A$1:$M$1,0))</f>
        <v>Within an hour</v>
      </c>
      <c r="H1272" s="70">
        <f>INDEX(Hosts!$A:$M, MATCH(Places!$B1272,Hosts!$A:$A,0), MATCH(Places!H$1,Hosts!$A$1:$M$1,0))</f>
        <v>1</v>
      </c>
      <c r="I1272" s="70">
        <f>INDEX(Hosts!$A:$M, MATCH(Places!$B1272,Hosts!$A:$A,0), MATCH(Places!I$1,Hosts!$A$1:$M$1,0))</f>
        <v>0.96</v>
      </c>
      <c r="J1272" t="str">
        <f>INDEX(Hosts!$A:$M, MATCH(Places!$B1272,Hosts!$A:$A,0), MATCH(Places!J$1,Hosts!$A$1:$M$1,0))</f>
        <v>No</v>
      </c>
      <c r="K1272">
        <v>2</v>
      </c>
      <c r="L1272" t="str">
        <f>VLOOKUP($K1272,Neighborhoods!$A:$C,2,0)</f>
        <v>Bronx</v>
      </c>
      <c r="M1272" t="str">
        <f>VLOOKUP($K1272,Neighborhoods!$A:$C,3,0)</f>
        <v>Concourse</v>
      </c>
      <c r="N1272" t="str">
        <f>INDEX(Neighborhoods!$A:$C, MATCH(Places!$K1272,Neighborhoods!$A:$A,0), MATCH(Places!N$1,Neighborhoods!$A$1:$C$1,0))</f>
        <v>Bronx</v>
      </c>
      <c r="O1272" t="str">
        <f>INDEX(Neighborhoods!$A:$C, MATCH(Places!$K1272,Neighborhoods!$A:$A,0), MATCH(Places!O$1,Neighborhoods!$A$1:$C$1,0))</f>
        <v>Concourse</v>
      </c>
      <c r="P1272" t="s">
        <v>1</v>
      </c>
      <c r="Q1272" t="str">
        <f t="shared" si="76"/>
        <v>Yes</v>
      </c>
      <c r="R1272">
        <v>2</v>
      </c>
      <c r="S1272" t="str">
        <f t="shared" si="77"/>
        <v>Small</v>
      </c>
      <c r="T1272" s="50">
        <v>43</v>
      </c>
      <c r="U1272" s="70">
        <f t="shared" si="78"/>
        <v>0.03</v>
      </c>
      <c r="V1272" s="52">
        <v>4.91</v>
      </c>
      <c r="W1272" s="52" t="str" cm="1">
        <f t="array" ref="W1272">_xlfn.SWITCH(ROUND(V1272,0),5,"Excellent",4,"Good",3,"Ok","Bad")</f>
        <v>Excellent</v>
      </c>
      <c r="X1272">
        <v>137</v>
      </c>
      <c r="Y1272" t="str">
        <f t="shared" si="79"/>
        <v>Yes</v>
      </c>
      <c r="Z1272" s="68">
        <v>42138</v>
      </c>
      <c r="AA1272" s="68">
        <v>43743</v>
      </c>
      <c r="AB1272">
        <v>86</v>
      </c>
      <c r="AC1272" t="s">
        <v>15615</v>
      </c>
    </row>
    <row r="1273" spans="1:29" x14ac:dyDescent="0.3">
      <c r="A1273" t="s">
        <v>955</v>
      </c>
      <c r="B1273">
        <v>465</v>
      </c>
      <c r="C1273" t="str">
        <f>VLOOKUP($B1273,Hosts!$A:$M,10,0)</f>
        <v>Within a few hours</v>
      </c>
      <c r="D1273" s="70">
        <f>VLOOKUP($B1273,Hosts!$A:$M,11,0)</f>
        <v>0.85</v>
      </c>
      <c r="E1273" s="70">
        <f>VLOOKUP($B1273,Hosts!$A:$M,12,0)</f>
        <v>0.38</v>
      </c>
      <c r="F1273" t="str">
        <f>VLOOKUP($B1273,Hosts!$A:$M,13,0)</f>
        <v>No</v>
      </c>
      <c r="G1273" t="str">
        <f>INDEX(Hosts!$A:$M, MATCH(Places!$B1273,Hosts!$A:$A,0), MATCH(Places!G$1,Hosts!$A$1:$M$1,0))</f>
        <v>Within a few hours</v>
      </c>
      <c r="H1273" s="70">
        <f>INDEX(Hosts!$A:$M, MATCH(Places!$B1273,Hosts!$A:$A,0), MATCH(Places!H$1,Hosts!$A$1:$M$1,0))</f>
        <v>0.85</v>
      </c>
      <c r="I1273" s="70">
        <f>INDEX(Hosts!$A:$M, MATCH(Places!$B1273,Hosts!$A:$A,0), MATCH(Places!I$1,Hosts!$A$1:$M$1,0))</f>
        <v>0.38</v>
      </c>
      <c r="J1273" t="str">
        <f>INDEX(Hosts!$A:$M, MATCH(Places!$B1273,Hosts!$A:$A,0), MATCH(Places!J$1,Hosts!$A$1:$M$1,0))</f>
        <v>No</v>
      </c>
      <c r="K1273">
        <v>17</v>
      </c>
      <c r="L1273" t="str">
        <f>VLOOKUP($K1273,Neighborhoods!$A:$C,2,0)</f>
        <v>Manhattan</v>
      </c>
      <c r="M1273" t="str">
        <f>VLOOKUP($K1273,Neighborhoods!$A:$C,3,0)</f>
        <v>Hell's Kitchen</v>
      </c>
      <c r="N1273" t="str">
        <f>INDEX(Neighborhoods!$A:$C, MATCH(Places!$K1273,Neighborhoods!$A:$A,0), MATCH(Places!N$1,Neighborhoods!$A$1:$C$1,0))</f>
        <v>Manhattan</v>
      </c>
      <c r="O1273" t="str">
        <f>INDEX(Neighborhoods!$A:$C, MATCH(Places!$K1273,Neighborhoods!$A:$A,0), MATCH(Places!O$1,Neighborhoods!$A$1:$C$1,0))</f>
        <v>Hell's Kitchen</v>
      </c>
      <c r="P1273" t="s">
        <v>11822</v>
      </c>
      <c r="Q1273" t="str">
        <f t="shared" si="76"/>
        <v>No</v>
      </c>
      <c r="R1273">
        <v>2</v>
      </c>
      <c r="S1273" t="str">
        <f t="shared" si="77"/>
        <v>Small</v>
      </c>
      <c r="T1273" s="50">
        <v>69</v>
      </c>
      <c r="U1273" s="70">
        <f t="shared" si="78"/>
        <v>0.03</v>
      </c>
      <c r="V1273" s="52">
        <v>4</v>
      </c>
      <c r="W1273" s="52" t="str" cm="1">
        <f t="array" ref="W1273">_xlfn.SWITCH(ROUND(V1273,0),5,"Excellent",4,"Good",3,"Ok","Bad")</f>
        <v>Good</v>
      </c>
      <c r="X1273">
        <v>3</v>
      </c>
      <c r="Y1273" t="str">
        <f t="shared" si="79"/>
        <v>No</v>
      </c>
      <c r="Z1273" s="68">
        <v>42721</v>
      </c>
      <c r="AA1273" s="68">
        <v>43069</v>
      </c>
      <c r="AB1273">
        <v>345</v>
      </c>
      <c r="AC1273" t="s">
        <v>15615</v>
      </c>
    </row>
    <row r="1274" spans="1:29" x14ac:dyDescent="0.3">
      <c r="A1274" t="s">
        <v>956</v>
      </c>
      <c r="B1274">
        <v>1311</v>
      </c>
      <c r="C1274" t="str">
        <f>VLOOKUP($B1274,Hosts!$A:$M,10,0)</f>
        <v>Within an hour</v>
      </c>
      <c r="D1274" s="70">
        <f>VLOOKUP($B1274,Hosts!$A:$M,11,0)</f>
        <v>0.94</v>
      </c>
      <c r="E1274" s="70">
        <f>VLOOKUP($B1274,Hosts!$A:$M,12,0)</f>
        <v>0.92</v>
      </c>
      <c r="F1274" t="str">
        <f>VLOOKUP($B1274,Hosts!$A:$M,13,0)</f>
        <v>No</v>
      </c>
      <c r="G1274" t="str">
        <f>INDEX(Hosts!$A:$M, MATCH(Places!$B1274,Hosts!$A:$A,0), MATCH(Places!G$1,Hosts!$A$1:$M$1,0))</f>
        <v>Within an hour</v>
      </c>
      <c r="H1274" s="70">
        <f>INDEX(Hosts!$A:$M, MATCH(Places!$B1274,Hosts!$A:$A,0), MATCH(Places!H$1,Hosts!$A$1:$M$1,0))</f>
        <v>0.94</v>
      </c>
      <c r="I1274" s="70">
        <f>INDEX(Hosts!$A:$M, MATCH(Places!$B1274,Hosts!$A:$A,0), MATCH(Places!I$1,Hosts!$A$1:$M$1,0))</f>
        <v>0.92</v>
      </c>
      <c r="J1274" t="str">
        <f>INDEX(Hosts!$A:$M, MATCH(Places!$B1274,Hosts!$A:$A,0), MATCH(Places!J$1,Hosts!$A$1:$M$1,0))</f>
        <v>No</v>
      </c>
      <c r="K1274">
        <v>12</v>
      </c>
      <c r="L1274" t="str">
        <f>VLOOKUP($K1274,Neighborhoods!$A:$C,2,0)</f>
        <v>Brooklyn</v>
      </c>
      <c r="M1274" t="str">
        <f>VLOOKUP($K1274,Neighborhoods!$A:$C,3,0)</f>
        <v>Williamsburg</v>
      </c>
      <c r="N1274" t="str">
        <f>INDEX(Neighborhoods!$A:$C, MATCH(Places!$K1274,Neighborhoods!$A:$A,0), MATCH(Places!N$1,Neighborhoods!$A$1:$C$1,0))</f>
        <v>Brooklyn</v>
      </c>
      <c r="O1274" t="str">
        <f>INDEX(Neighborhoods!$A:$C, MATCH(Places!$K1274,Neighborhoods!$A:$A,0), MATCH(Places!O$1,Neighborhoods!$A$1:$C$1,0))</f>
        <v>Williamsburg</v>
      </c>
      <c r="P1274" t="s">
        <v>11822</v>
      </c>
      <c r="Q1274" t="str">
        <f t="shared" si="76"/>
        <v>No</v>
      </c>
      <c r="R1274">
        <v>2</v>
      </c>
      <c r="S1274" t="str">
        <f t="shared" si="77"/>
        <v>Small</v>
      </c>
      <c r="T1274" s="50">
        <v>125</v>
      </c>
      <c r="U1274" s="70">
        <f t="shared" si="78"/>
        <v>0.03</v>
      </c>
      <c r="V1274" s="52">
        <v>4.8600000000000003</v>
      </c>
      <c r="W1274" s="52" t="str" cm="1">
        <f t="array" ref="W1274">_xlfn.SWITCH(ROUND(V1274,0),5,"Excellent",4,"Good",3,"Ok","Bad")</f>
        <v>Excellent</v>
      </c>
      <c r="X1274">
        <v>7</v>
      </c>
      <c r="Y1274" t="str">
        <f t="shared" si="79"/>
        <v>No</v>
      </c>
      <c r="Z1274" s="68">
        <v>42169</v>
      </c>
      <c r="AA1274" s="68">
        <v>42642</v>
      </c>
      <c r="AB1274">
        <v>0</v>
      </c>
      <c r="AC1274" t="s">
        <v>15615</v>
      </c>
    </row>
    <row r="1275" spans="1:29" x14ac:dyDescent="0.3">
      <c r="A1275" t="s">
        <v>13423</v>
      </c>
      <c r="B1275">
        <v>1654</v>
      </c>
      <c r="C1275" t="str">
        <f>VLOOKUP($B1275,Hosts!$A:$M,10,0)</f>
        <v>Within an hour</v>
      </c>
      <c r="D1275" s="70">
        <f>VLOOKUP($B1275,Hosts!$A:$M,11,0)</f>
        <v>1</v>
      </c>
      <c r="E1275" s="70">
        <f>VLOOKUP($B1275,Hosts!$A:$M,12,0)</f>
        <v>0.6</v>
      </c>
      <c r="F1275" t="str">
        <f>VLOOKUP($B1275,Hosts!$A:$M,13,0)</f>
        <v>No</v>
      </c>
      <c r="G1275" t="str">
        <f>INDEX(Hosts!$A:$M, MATCH(Places!$B1275,Hosts!$A:$A,0), MATCH(Places!G$1,Hosts!$A$1:$M$1,0))</f>
        <v>Within an hour</v>
      </c>
      <c r="H1275" s="70">
        <f>INDEX(Hosts!$A:$M, MATCH(Places!$B1275,Hosts!$A:$A,0), MATCH(Places!H$1,Hosts!$A$1:$M$1,0))</f>
        <v>1</v>
      </c>
      <c r="I1275" s="70">
        <f>INDEX(Hosts!$A:$M, MATCH(Places!$B1275,Hosts!$A:$A,0), MATCH(Places!I$1,Hosts!$A$1:$M$1,0))</f>
        <v>0.6</v>
      </c>
      <c r="J1275" t="str">
        <f>INDEX(Hosts!$A:$M, MATCH(Places!$B1275,Hosts!$A:$A,0), MATCH(Places!J$1,Hosts!$A$1:$M$1,0))</f>
        <v>No</v>
      </c>
      <c r="K1275">
        <v>8</v>
      </c>
      <c r="L1275" t="str">
        <f>VLOOKUP($K1275,Neighborhoods!$A:$C,2,0)</f>
        <v>Brooklyn</v>
      </c>
      <c r="M1275" t="str">
        <f>VLOOKUP($K1275,Neighborhoods!$A:$C,3,0)</f>
        <v>Bushwick</v>
      </c>
      <c r="N1275" t="str">
        <f>INDEX(Neighborhoods!$A:$C, MATCH(Places!$K1275,Neighborhoods!$A:$A,0), MATCH(Places!N$1,Neighborhoods!$A$1:$C$1,0))</f>
        <v>Brooklyn</v>
      </c>
      <c r="O1275" t="str">
        <f>INDEX(Neighborhoods!$A:$C, MATCH(Places!$K1275,Neighborhoods!$A:$A,0), MATCH(Places!O$1,Neighborhoods!$A$1:$C$1,0))</f>
        <v>Bushwick</v>
      </c>
      <c r="P1275" t="s">
        <v>1</v>
      </c>
      <c r="Q1275" t="str">
        <f t="shared" si="76"/>
        <v>Yes</v>
      </c>
      <c r="R1275">
        <v>1</v>
      </c>
      <c r="S1275" t="str">
        <f t="shared" si="77"/>
        <v>Small</v>
      </c>
      <c r="T1275" s="50">
        <v>73</v>
      </c>
      <c r="U1275" s="70">
        <f t="shared" si="78"/>
        <v>0.03</v>
      </c>
      <c r="V1275" s="52">
        <v>4.83</v>
      </c>
      <c r="W1275" s="52" t="str" cm="1">
        <f t="array" ref="W1275">_xlfn.SWITCH(ROUND(V1275,0),5,"Excellent",4,"Good",3,"Ok","Bad")</f>
        <v>Excellent</v>
      </c>
      <c r="X1275">
        <v>24</v>
      </c>
      <c r="Y1275" t="str">
        <f t="shared" si="79"/>
        <v>No</v>
      </c>
      <c r="Z1275" s="68">
        <v>42148</v>
      </c>
      <c r="AA1275" s="68">
        <v>43905</v>
      </c>
      <c r="AB1275">
        <v>254</v>
      </c>
      <c r="AC1275" t="s">
        <v>15615</v>
      </c>
    </row>
    <row r="1276" spans="1:29" x14ac:dyDescent="0.3">
      <c r="A1276" t="s">
        <v>957</v>
      </c>
      <c r="B1276">
        <v>1059</v>
      </c>
      <c r="C1276" t="str">
        <f>VLOOKUP($B1276,Hosts!$A:$M,10,0)</f>
        <v>Within a day</v>
      </c>
      <c r="D1276" s="70">
        <f>VLOOKUP($B1276,Hosts!$A:$M,11,0)</f>
        <v>1</v>
      </c>
      <c r="E1276" s="70">
        <f>VLOOKUP($B1276,Hosts!$A:$M,12,0)</f>
        <v>0.5</v>
      </c>
      <c r="F1276" t="str">
        <f>VLOOKUP($B1276,Hosts!$A:$M,13,0)</f>
        <v>Yes</v>
      </c>
      <c r="G1276" t="str">
        <f>INDEX(Hosts!$A:$M, MATCH(Places!$B1276,Hosts!$A:$A,0), MATCH(Places!G$1,Hosts!$A$1:$M$1,0))</f>
        <v>Within a day</v>
      </c>
      <c r="H1276" s="70">
        <f>INDEX(Hosts!$A:$M, MATCH(Places!$B1276,Hosts!$A:$A,0), MATCH(Places!H$1,Hosts!$A$1:$M$1,0))</f>
        <v>1</v>
      </c>
      <c r="I1276" s="70">
        <f>INDEX(Hosts!$A:$M, MATCH(Places!$B1276,Hosts!$A:$A,0), MATCH(Places!I$1,Hosts!$A$1:$M$1,0))</f>
        <v>0.5</v>
      </c>
      <c r="J1276" t="str">
        <f>INDEX(Hosts!$A:$M, MATCH(Places!$B1276,Hosts!$A:$A,0), MATCH(Places!J$1,Hosts!$A$1:$M$1,0))</f>
        <v>Yes</v>
      </c>
      <c r="K1276">
        <v>12</v>
      </c>
      <c r="L1276" t="str">
        <f>VLOOKUP($K1276,Neighborhoods!$A:$C,2,0)</f>
        <v>Brooklyn</v>
      </c>
      <c r="M1276" t="str">
        <f>VLOOKUP($K1276,Neighborhoods!$A:$C,3,0)</f>
        <v>Williamsburg</v>
      </c>
      <c r="N1276" t="str">
        <f>INDEX(Neighborhoods!$A:$C, MATCH(Places!$K1276,Neighborhoods!$A:$A,0), MATCH(Places!N$1,Neighborhoods!$A$1:$C$1,0))</f>
        <v>Brooklyn</v>
      </c>
      <c r="O1276" t="str">
        <f>INDEX(Neighborhoods!$A:$C, MATCH(Places!$K1276,Neighborhoods!$A:$A,0), MATCH(Places!O$1,Neighborhoods!$A$1:$C$1,0))</f>
        <v>Williamsburg</v>
      </c>
      <c r="P1276" t="s">
        <v>11822</v>
      </c>
      <c r="Q1276" t="str">
        <f t="shared" si="76"/>
        <v>No</v>
      </c>
      <c r="R1276">
        <v>2</v>
      </c>
      <c r="S1276" t="str">
        <f t="shared" si="77"/>
        <v>Small</v>
      </c>
      <c r="T1276" s="50">
        <v>90</v>
      </c>
      <c r="U1276" s="70">
        <f t="shared" si="78"/>
        <v>0.03</v>
      </c>
      <c r="V1276" s="52">
        <v>4.97</v>
      </c>
      <c r="W1276" s="52" t="str" cm="1">
        <f t="array" ref="W1276">_xlfn.SWITCH(ROUND(V1276,0),5,"Excellent",4,"Good",3,"Ok","Bad")</f>
        <v>Excellent</v>
      </c>
      <c r="X1276">
        <v>29</v>
      </c>
      <c r="Y1276" t="str">
        <f t="shared" si="79"/>
        <v>No</v>
      </c>
      <c r="Z1276" s="68">
        <v>42465</v>
      </c>
      <c r="AA1276" s="68">
        <v>43891</v>
      </c>
      <c r="AB1276">
        <v>0</v>
      </c>
      <c r="AC1276" t="s">
        <v>15615</v>
      </c>
    </row>
    <row r="1277" spans="1:29" x14ac:dyDescent="0.3">
      <c r="A1277" t="s">
        <v>958</v>
      </c>
      <c r="B1277">
        <v>2230</v>
      </c>
      <c r="C1277" t="str">
        <f>VLOOKUP($B1277,Hosts!$A:$M,10,0)</f>
        <v>Within a few hours</v>
      </c>
      <c r="D1277" s="70">
        <f>VLOOKUP($B1277,Hosts!$A:$M,11,0)</f>
        <v>1</v>
      </c>
      <c r="E1277" s="70">
        <f>VLOOKUP($B1277,Hosts!$A:$M,12,0)</f>
        <v>0.4</v>
      </c>
      <c r="F1277" t="str">
        <f>VLOOKUP($B1277,Hosts!$A:$M,13,0)</f>
        <v>Yes</v>
      </c>
      <c r="G1277" t="str">
        <f>INDEX(Hosts!$A:$M, MATCH(Places!$B1277,Hosts!$A:$A,0), MATCH(Places!G$1,Hosts!$A$1:$M$1,0))</f>
        <v>Within a few hours</v>
      </c>
      <c r="H1277" s="70">
        <f>INDEX(Hosts!$A:$M, MATCH(Places!$B1277,Hosts!$A:$A,0), MATCH(Places!H$1,Hosts!$A$1:$M$1,0))</f>
        <v>1</v>
      </c>
      <c r="I1277" s="70">
        <f>INDEX(Hosts!$A:$M, MATCH(Places!$B1277,Hosts!$A:$A,0), MATCH(Places!I$1,Hosts!$A$1:$M$1,0))</f>
        <v>0.4</v>
      </c>
      <c r="J1277" t="str">
        <f>INDEX(Hosts!$A:$M, MATCH(Places!$B1277,Hosts!$A:$A,0), MATCH(Places!J$1,Hosts!$A$1:$M$1,0))</f>
        <v>Yes</v>
      </c>
      <c r="K1277">
        <v>12</v>
      </c>
      <c r="L1277" t="str">
        <f>VLOOKUP($K1277,Neighborhoods!$A:$C,2,0)</f>
        <v>Brooklyn</v>
      </c>
      <c r="M1277" t="str">
        <f>VLOOKUP($K1277,Neighborhoods!$A:$C,3,0)</f>
        <v>Williamsburg</v>
      </c>
      <c r="N1277" t="str">
        <f>INDEX(Neighborhoods!$A:$C, MATCH(Places!$K1277,Neighborhoods!$A:$A,0), MATCH(Places!N$1,Neighborhoods!$A$1:$C$1,0))</f>
        <v>Brooklyn</v>
      </c>
      <c r="O1277" t="str">
        <f>INDEX(Neighborhoods!$A:$C, MATCH(Places!$K1277,Neighborhoods!$A:$A,0), MATCH(Places!O$1,Neighborhoods!$A$1:$C$1,0))</f>
        <v>Williamsburg</v>
      </c>
      <c r="P1277" t="s">
        <v>11822</v>
      </c>
      <c r="Q1277" t="str">
        <f t="shared" si="76"/>
        <v>No</v>
      </c>
      <c r="R1277">
        <v>1</v>
      </c>
      <c r="S1277" t="str">
        <f t="shared" si="77"/>
        <v>Small</v>
      </c>
      <c r="T1277" s="50">
        <v>122</v>
      </c>
      <c r="U1277" s="70">
        <f t="shared" si="78"/>
        <v>0.03</v>
      </c>
      <c r="V1277" s="52">
        <v>4.8899999999999997</v>
      </c>
      <c r="W1277" s="52" t="str" cm="1">
        <f t="array" ref="W1277">_xlfn.SWITCH(ROUND(V1277,0),5,"Excellent",4,"Good",3,"Ok","Bad")</f>
        <v>Excellent</v>
      </c>
      <c r="X1277">
        <v>38</v>
      </c>
      <c r="Y1277" t="str">
        <f t="shared" si="79"/>
        <v>No</v>
      </c>
      <c r="Z1277" s="68">
        <v>42156</v>
      </c>
      <c r="AA1277" s="68">
        <v>43724</v>
      </c>
      <c r="AB1277">
        <v>1</v>
      </c>
      <c r="AC1277" t="s">
        <v>15615</v>
      </c>
    </row>
    <row r="1278" spans="1:29" x14ac:dyDescent="0.3">
      <c r="A1278" t="s">
        <v>959</v>
      </c>
      <c r="B1278">
        <v>2235</v>
      </c>
      <c r="C1278" t="str">
        <f>VLOOKUP($B1278,Hosts!$A:$M,10,0)</f>
        <v>Within a few hours</v>
      </c>
      <c r="D1278" s="70">
        <f>VLOOKUP($B1278,Hosts!$A:$M,11,0)</f>
        <v>1</v>
      </c>
      <c r="E1278" s="70">
        <f>VLOOKUP($B1278,Hosts!$A:$M,12,0)</f>
        <v>0.74</v>
      </c>
      <c r="F1278" t="str">
        <f>VLOOKUP($B1278,Hosts!$A:$M,13,0)</f>
        <v>No</v>
      </c>
      <c r="G1278" t="str">
        <f>INDEX(Hosts!$A:$M, MATCH(Places!$B1278,Hosts!$A:$A,0), MATCH(Places!G$1,Hosts!$A$1:$M$1,0))</f>
        <v>Within a few hours</v>
      </c>
      <c r="H1278" s="70">
        <f>INDEX(Hosts!$A:$M, MATCH(Places!$B1278,Hosts!$A:$A,0), MATCH(Places!H$1,Hosts!$A$1:$M$1,0))</f>
        <v>1</v>
      </c>
      <c r="I1278" s="70">
        <f>INDEX(Hosts!$A:$M, MATCH(Places!$B1278,Hosts!$A:$A,0), MATCH(Places!I$1,Hosts!$A$1:$M$1,0))</f>
        <v>0.74</v>
      </c>
      <c r="J1278" t="str">
        <f>INDEX(Hosts!$A:$M, MATCH(Places!$B1278,Hosts!$A:$A,0), MATCH(Places!J$1,Hosts!$A$1:$M$1,0))</f>
        <v>No</v>
      </c>
      <c r="K1278">
        <v>24</v>
      </c>
      <c r="L1278" t="str">
        <f>VLOOKUP($K1278,Neighborhoods!$A:$C,2,0)</f>
        <v>Queens</v>
      </c>
      <c r="M1278" t="str">
        <f>VLOOKUP($K1278,Neighborhoods!$A:$C,3,0)</f>
        <v>Long Island City</v>
      </c>
      <c r="N1278" t="str">
        <f>INDEX(Neighborhoods!$A:$C, MATCH(Places!$K1278,Neighborhoods!$A:$A,0), MATCH(Places!N$1,Neighborhoods!$A$1:$C$1,0))</f>
        <v>Queens</v>
      </c>
      <c r="O1278" t="str">
        <f>INDEX(Neighborhoods!$A:$C, MATCH(Places!$K1278,Neighborhoods!$A:$A,0), MATCH(Places!O$1,Neighborhoods!$A$1:$C$1,0))</f>
        <v>Long Island City</v>
      </c>
      <c r="P1278" t="s">
        <v>11822</v>
      </c>
      <c r="Q1278" t="str">
        <f t="shared" si="76"/>
        <v>No</v>
      </c>
      <c r="R1278">
        <v>3</v>
      </c>
      <c r="S1278" t="str">
        <f t="shared" si="77"/>
        <v>Medium</v>
      </c>
      <c r="T1278" s="50">
        <v>110</v>
      </c>
      <c r="U1278" s="70">
        <f t="shared" si="78"/>
        <v>0.03</v>
      </c>
      <c r="V1278" s="52">
        <v>4.63</v>
      </c>
      <c r="W1278" s="52" t="str" cm="1">
        <f t="array" ref="W1278">_xlfn.SWITCH(ROUND(V1278,0),5,"Excellent",4,"Good",3,"Ok","Bad")</f>
        <v>Excellent</v>
      </c>
      <c r="X1278">
        <v>92</v>
      </c>
      <c r="Y1278" t="str">
        <f t="shared" si="79"/>
        <v>No</v>
      </c>
      <c r="Z1278" s="68">
        <v>42231</v>
      </c>
      <c r="AA1278" s="68">
        <v>43889</v>
      </c>
      <c r="AB1278">
        <v>348</v>
      </c>
      <c r="AC1278" t="s">
        <v>15615</v>
      </c>
    </row>
    <row r="1279" spans="1:29" x14ac:dyDescent="0.3">
      <c r="A1279" t="s">
        <v>960</v>
      </c>
      <c r="B1279">
        <v>334</v>
      </c>
      <c r="C1279" t="str">
        <f>VLOOKUP($B1279,Hosts!$A:$M,10,0)</f>
        <v>Within a few hours</v>
      </c>
      <c r="D1279" s="70">
        <f>VLOOKUP($B1279,Hosts!$A:$M,11,0)</f>
        <v>0.8</v>
      </c>
      <c r="E1279" s="70">
        <f>VLOOKUP($B1279,Hosts!$A:$M,12,0)</f>
        <v>0.96</v>
      </c>
      <c r="F1279" t="str">
        <f>VLOOKUP($B1279,Hosts!$A:$M,13,0)</f>
        <v>No</v>
      </c>
      <c r="G1279" t="str">
        <f>INDEX(Hosts!$A:$M, MATCH(Places!$B1279,Hosts!$A:$A,0), MATCH(Places!G$1,Hosts!$A$1:$M$1,0))</f>
        <v>Within a few hours</v>
      </c>
      <c r="H1279" s="70">
        <f>INDEX(Hosts!$A:$M, MATCH(Places!$B1279,Hosts!$A:$A,0), MATCH(Places!H$1,Hosts!$A$1:$M$1,0))</f>
        <v>0.8</v>
      </c>
      <c r="I1279" s="70">
        <f>INDEX(Hosts!$A:$M, MATCH(Places!$B1279,Hosts!$A:$A,0), MATCH(Places!I$1,Hosts!$A$1:$M$1,0))</f>
        <v>0.96</v>
      </c>
      <c r="J1279" t="str">
        <f>INDEX(Hosts!$A:$M, MATCH(Places!$B1279,Hosts!$A:$A,0), MATCH(Places!J$1,Hosts!$A$1:$M$1,0))</f>
        <v>No</v>
      </c>
      <c r="K1279">
        <v>12</v>
      </c>
      <c r="L1279" t="str">
        <f>VLOOKUP($K1279,Neighborhoods!$A:$C,2,0)</f>
        <v>Brooklyn</v>
      </c>
      <c r="M1279" t="str">
        <f>VLOOKUP($K1279,Neighborhoods!$A:$C,3,0)</f>
        <v>Williamsburg</v>
      </c>
      <c r="N1279" t="str">
        <f>INDEX(Neighborhoods!$A:$C, MATCH(Places!$K1279,Neighborhoods!$A:$A,0), MATCH(Places!N$1,Neighborhoods!$A$1:$C$1,0))</f>
        <v>Brooklyn</v>
      </c>
      <c r="O1279" t="str">
        <f>INDEX(Neighborhoods!$A:$C, MATCH(Places!$K1279,Neighborhoods!$A:$A,0), MATCH(Places!O$1,Neighborhoods!$A$1:$C$1,0))</f>
        <v>Williamsburg</v>
      </c>
      <c r="P1279" t="s">
        <v>1</v>
      </c>
      <c r="Q1279" t="str">
        <f t="shared" si="76"/>
        <v>Yes</v>
      </c>
      <c r="R1279">
        <v>1</v>
      </c>
      <c r="S1279" t="str">
        <f t="shared" si="77"/>
        <v>Small</v>
      </c>
      <c r="T1279" s="50">
        <v>79</v>
      </c>
      <c r="U1279" s="70">
        <f t="shared" si="78"/>
        <v>0.03</v>
      </c>
      <c r="V1279" s="52">
        <v>4.82</v>
      </c>
      <c r="W1279" s="52" t="str" cm="1">
        <f t="array" ref="W1279">_xlfn.SWITCH(ROUND(V1279,0),5,"Excellent",4,"Good",3,"Ok","Bad")</f>
        <v>Excellent</v>
      </c>
      <c r="X1279">
        <v>196</v>
      </c>
      <c r="Y1279" t="str">
        <f t="shared" si="79"/>
        <v>Yes</v>
      </c>
      <c r="Z1279" s="68">
        <v>42126</v>
      </c>
      <c r="AA1279" s="68">
        <v>44048</v>
      </c>
      <c r="AB1279">
        <v>321</v>
      </c>
      <c r="AC1279" t="s">
        <v>15615</v>
      </c>
    </row>
    <row r="1280" spans="1:29" x14ac:dyDescent="0.3">
      <c r="A1280" t="s">
        <v>961</v>
      </c>
      <c r="B1280">
        <v>1993</v>
      </c>
      <c r="C1280" t="str">
        <f>VLOOKUP($B1280,Hosts!$A:$M,10,0)</f>
        <v>Within a few hours</v>
      </c>
      <c r="D1280" s="70">
        <f>VLOOKUP($B1280,Hosts!$A:$M,11,0)</f>
        <v>1</v>
      </c>
      <c r="E1280" s="70">
        <f>VLOOKUP($B1280,Hosts!$A:$M,12,0)</f>
        <v>0.7</v>
      </c>
      <c r="F1280" t="str">
        <f>VLOOKUP($B1280,Hosts!$A:$M,13,0)</f>
        <v>Yes</v>
      </c>
      <c r="G1280" t="str">
        <f>INDEX(Hosts!$A:$M, MATCH(Places!$B1280,Hosts!$A:$A,0), MATCH(Places!G$1,Hosts!$A$1:$M$1,0))</f>
        <v>Within a few hours</v>
      </c>
      <c r="H1280" s="70">
        <f>INDEX(Hosts!$A:$M, MATCH(Places!$B1280,Hosts!$A:$A,0), MATCH(Places!H$1,Hosts!$A$1:$M$1,0))</f>
        <v>1</v>
      </c>
      <c r="I1280" s="70">
        <f>INDEX(Hosts!$A:$M, MATCH(Places!$B1280,Hosts!$A:$A,0), MATCH(Places!I$1,Hosts!$A$1:$M$1,0))</f>
        <v>0.7</v>
      </c>
      <c r="J1280" t="str">
        <f>INDEX(Hosts!$A:$M, MATCH(Places!$B1280,Hosts!$A:$A,0), MATCH(Places!J$1,Hosts!$A$1:$M$1,0))</f>
        <v>Yes</v>
      </c>
      <c r="K1280">
        <v>10</v>
      </c>
      <c r="L1280" t="str">
        <f>VLOOKUP($K1280,Neighborhoods!$A:$C,2,0)</f>
        <v>Brooklyn</v>
      </c>
      <c r="M1280" t="str">
        <f>VLOOKUP($K1280,Neighborhoods!$A:$C,3,0)</f>
        <v>East Flatbush</v>
      </c>
      <c r="N1280" t="str">
        <f>INDEX(Neighborhoods!$A:$C, MATCH(Places!$K1280,Neighborhoods!$A:$A,0), MATCH(Places!N$1,Neighborhoods!$A$1:$C$1,0))</f>
        <v>Brooklyn</v>
      </c>
      <c r="O1280" t="str">
        <f>INDEX(Neighborhoods!$A:$C, MATCH(Places!$K1280,Neighborhoods!$A:$A,0), MATCH(Places!O$1,Neighborhoods!$A$1:$C$1,0))</f>
        <v>East Flatbush</v>
      </c>
      <c r="P1280" t="s">
        <v>11822</v>
      </c>
      <c r="Q1280" t="str">
        <f t="shared" si="76"/>
        <v>No</v>
      </c>
      <c r="R1280">
        <v>4</v>
      </c>
      <c r="S1280" t="str">
        <f t="shared" si="77"/>
        <v>Medium</v>
      </c>
      <c r="T1280" s="50">
        <v>120</v>
      </c>
      <c r="U1280" s="70">
        <f t="shared" si="78"/>
        <v>0.03</v>
      </c>
      <c r="V1280" s="52">
        <v>4.92</v>
      </c>
      <c r="W1280" s="52" t="str" cm="1">
        <f t="array" ref="W1280">_xlfn.SWITCH(ROUND(V1280,0),5,"Excellent",4,"Good",3,"Ok","Bad")</f>
        <v>Excellent</v>
      </c>
      <c r="X1280">
        <v>26</v>
      </c>
      <c r="Y1280" t="str">
        <f t="shared" si="79"/>
        <v>No</v>
      </c>
      <c r="Z1280" s="68">
        <v>42145</v>
      </c>
      <c r="AA1280" s="68">
        <v>44010</v>
      </c>
      <c r="AB1280">
        <v>80</v>
      </c>
      <c r="AC1280" t="s">
        <v>15615</v>
      </c>
    </row>
    <row r="1281" spans="1:29" x14ac:dyDescent="0.3">
      <c r="A1281" t="s">
        <v>962</v>
      </c>
      <c r="B1281">
        <v>1430</v>
      </c>
      <c r="C1281" t="str">
        <f>VLOOKUP($B1281,Hosts!$A:$M,10,0)</f>
        <v>Within an hour</v>
      </c>
      <c r="D1281" s="70">
        <f>VLOOKUP($B1281,Hosts!$A:$M,11,0)</f>
        <v>1</v>
      </c>
      <c r="E1281" s="70">
        <f>VLOOKUP($B1281,Hosts!$A:$M,12,0)</f>
        <v>0.96</v>
      </c>
      <c r="F1281" t="str">
        <f>VLOOKUP($B1281,Hosts!$A:$M,13,0)</f>
        <v>No</v>
      </c>
      <c r="G1281" t="str">
        <f>INDEX(Hosts!$A:$M, MATCH(Places!$B1281,Hosts!$A:$A,0), MATCH(Places!G$1,Hosts!$A$1:$M$1,0))</f>
        <v>Within an hour</v>
      </c>
      <c r="H1281" s="70">
        <f>INDEX(Hosts!$A:$M, MATCH(Places!$B1281,Hosts!$A:$A,0), MATCH(Places!H$1,Hosts!$A$1:$M$1,0))</f>
        <v>1</v>
      </c>
      <c r="I1281" s="70">
        <f>INDEX(Hosts!$A:$M, MATCH(Places!$B1281,Hosts!$A:$A,0), MATCH(Places!I$1,Hosts!$A$1:$M$1,0))</f>
        <v>0.96</v>
      </c>
      <c r="J1281" t="str">
        <f>INDEX(Hosts!$A:$M, MATCH(Places!$B1281,Hosts!$A:$A,0), MATCH(Places!J$1,Hosts!$A$1:$M$1,0))</f>
        <v>No</v>
      </c>
      <c r="K1281">
        <v>7</v>
      </c>
      <c r="L1281" t="str">
        <f>VLOOKUP($K1281,Neighborhoods!$A:$C,2,0)</f>
        <v>Brooklyn</v>
      </c>
      <c r="M1281" t="str">
        <f>VLOOKUP($K1281,Neighborhoods!$A:$C,3,0)</f>
        <v>Bedford-Stuyvesant</v>
      </c>
      <c r="N1281" t="str">
        <f>INDEX(Neighborhoods!$A:$C, MATCH(Places!$K1281,Neighborhoods!$A:$A,0), MATCH(Places!N$1,Neighborhoods!$A$1:$C$1,0))</f>
        <v>Brooklyn</v>
      </c>
      <c r="O1281" t="str">
        <f>INDEX(Neighborhoods!$A:$C, MATCH(Places!$K1281,Neighborhoods!$A:$A,0), MATCH(Places!O$1,Neighborhoods!$A$1:$C$1,0))</f>
        <v>Bedford-Stuyvesant</v>
      </c>
      <c r="P1281" t="s">
        <v>1</v>
      </c>
      <c r="Q1281" t="str">
        <f t="shared" si="76"/>
        <v>Yes</v>
      </c>
      <c r="R1281">
        <v>2</v>
      </c>
      <c r="S1281" t="str">
        <f t="shared" si="77"/>
        <v>Small</v>
      </c>
      <c r="T1281" s="50">
        <v>58</v>
      </c>
      <c r="U1281" s="70">
        <f t="shared" si="78"/>
        <v>0.03</v>
      </c>
      <c r="V1281" s="52">
        <v>4.5599999999999996</v>
      </c>
      <c r="W1281" s="52" t="str" cm="1">
        <f t="array" ref="W1281">_xlfn.SWITCH(ROUND(V1281,0),5,"Excellent",4,"Good",3,"Ok","Bad")</f>
        <v>Excellent</v>
      </c>
      <c r="X1281">
        <v>188</v>
      </c>
      <c r="Y1281" t="str">
        <f t="shared" si="79"/>
        <v>No</v>
      </c>
      <c r="Z1281" s="68">
        <v>42137</v>
      </c>
      <c r="AA1281" s="68">
        <v>44056</v>
      </c>
      <c r="AB1281">
        <v>88</v>
      </c>
      <c r="AC1281" t="s">
        <v>15615</v>
      </c>
    </row>
    <row r="1282" spans="1:29" x14ac:dyDescent="0.3">
      <c r="A1282" t="s">
        <v>963</v>
      </c>
      <c r="B1282">
        <v>1430</v>
      </c>
      <c r="C1282" t="str">
        <f>VLOOKUP($B1282,Hosts!$A:$M,10,0)</f>
        <v>Within an hour</v>
      </c>
      <c r="D1282" s="70">
        <f>VLOOKUP($B1282,Hosts!$A:$M,11,0)</f>
        <v>1</v>
      </c>
      <c r="E1282" s="70">
        <f>VLOOKUP($B1282,Hosts!$A:$M,12,0)</f>
        <v>0.96</v>
      </c>
      <c r="F1282" t="str">
        <f>VLOOKUP($B1282,Hosts!$A:$M,13,0)</f>
        <v>No</v>
      </c>
      <c r="G1282" t="str">
        <f>INDEX(Hosts!$A:$M, MATCH(Places!$B1282,Hosts!$A:$A,0), MATCH(Places!G$1,Hosts!$A$1:$M$1,0))</f>
        <v>Within an hour</v>
      </c>
      <c r="H1282" s="70">
        <f>INDEX(Hosts!$A:$M, MATCH(Places!$B1282,Hosts!$A:$A,0), MATCH(Places!H$1,Hosts!$A$1:$M$1,0))</f>
        <v>1</v>
      </c>
      <c r="I1282" s="70">
        <f>INDEX(Hosts!$A:$M, MATCH(Places!$B1282,Hosts!$A:$A,0), MATCH(Places!I$1,Hosts!$A$1:$M$1,0))</f>
        <v>0.96</v>
      </c>
      <c r="J1282" t="str">
        <f>INDEX(Hosts!$A:$M, MATCH(Places!$B1282,Hosts!$A:$A,0), MATCH(Places!J$1,Hosts!$A$1:$M$1,0))</f>
        <v>No</v>
      </c>
      <c r="K1282">
        <v>7</v>
      </c>
      <c r="L1282" t="str">
        <f>VLOOKUP($K1282,Neighborhoods!$A:$C,2,0)</f>
        <v>Brooklyn</v>
      </c>
      <c r="M1282" t="str">
        <f>VLOOKUP($K1282,Neighborhoods!$A:$C,3,0)</f>
        <v>Bedford-Stuyvesant</v>
      </c>
      <c r="N1282" t="str">
        <f>INDEX(Neighborhoods!$A:$C, MATCH(Places!$K1282,Neighborhoods!$A:$A,0), MATCH(Places!N$1,Neighborhoods!$A$1:$C$1,0))</f>
        <v>Brooklyn</v>
      </c>
      <c r="O1282" t="str">
        <f>INDEX(Neighborhoods!$A:$C, MATCH(Places!$K1282,Neighborhoods!$A:$A,0), MATCH(Places!O$1,Neighborhoods!$A$1:$C$1,0))</f>
        <v>Bedford-Stuyvesant</v>
      </c>
      <c r="P1282" t="s">
        <v>1</v>
      </c>
      <c r="Q1282" t="str">
        <f t="shared" si="76"/>
        <v>Yes</v>
      </c>
      <c r="R1282">
        <v>3</v>
      </c>
      <c r="S1282" t="str">
        <f t="shared" si="77"/>
        <v>Medium</v>
      </c>
      <c r="T1282" s="50">
        <v>53</v>
      </c>
      <c r="U1282" s="70">
        <f t="shared" si="78"/>
        <v>0.03</v>
      </c>
      <c r="V1282" s="52">
        <v>4.6500000000000004</v>
      </c>
      <c r="W1282" s="52" t="str" cm="1">
        <f t="array" ref="W1282">_xlfn.SWITCH(ROUND(V1282,0),5,"Excellent",4,"Good",3,"Ok","Bad")</f>
        <v>Excellent</v>
      </c>
      <c r="X1282">
        <v>179</v>
      </c>
      <c r="Y1282" t="str">
        <f t="shared" si="79"/>
        <v>No</v>
      </c>
      <c r="Z1282" s="68">
        <v>42132</v>
      </c>
      <c r="AA1282" s="68">
        <v>44052</v>
      </c>
      <c r="AB1282">
        <v>180</v>
      </c>
      <c r="AC1282" t="s">
        <v>15615</v>
      </c>
    </row>
    <row r="1283" spans="1:29" x14ac:dyDescent="0.3">
      <c r="A1283" t="s">
        <v>964</v>
      </c>
      <c r="B1283">
        <v>1430</v>
      </c>
      <c r="C1283" t="str">
        <f>VLOOKUP($B1283,Hosts!$A:$M,10,0)</f>
        <v>Within an hour</v>
      </c>
      <c r="D1283" s="70">
        <f>VLOOKUP($B1283,Hosts!$A:$M,11,0)</f>
        <v>1</v>
      </c>
      <c r="E1283" s="70">
        <f>VLOOKUP($B1283,Hosts!$A:$M,12,0)</f>
        <v>0.96</v>
      </c>
      <c r="F1283" t="str">
        <f>VLOOKUP($B1283,Hosts!$A:$M,13,0)</f>
        <v>No</v>
      </c>
      <c r="G1283" t="str">
        <f>INDEX(Hosts!$A:$M, MATCH(Places!$B1283,Hosts!$A:$A,0), MATCH(Places!G$1,Hosts!$A$1:$M$1,0))</f>
        <v>Within an hour</v>
      </c>
      <c r="H1283" s="70">
        <f>INDEX(Hosts!$A:$M, MATCH(Places!$B1283,Hosts!$A:$A,0), MATCH(Places!H$1,Hosts!$A$1:$M$1,0))</f>
        <v>1</v>
      </c>
      <c r="I1283" s="70">
        <f>INDEX(Hosts!$A:$M, MATCH(Places!$B1283,Hosts!$A:$A,0), MATCH(Places!I$1,Hosts!$A$1:$M$1,0))</f>
        <v>0.96</v>
      </c>
      <c r="J1283" t="str">
        <f>INDEX(Hosts!$A:$M, MATCH(Places!$B1283,Hosts!$A:$A,0), MATCH(Places!J$1,Hosts!$A$1:$M$1,0))</f>
        <v>No</v>
      </c>
      <c r="K1283">
        <v>7</v>
      </c>
      <c r="L1283" t="str">
        <f>VLOOKUP($K1283,Neighborhoods!$A:$C,2,0)</f>
        <v>Brooklyn</v>
      </c>
      <c r="M1283" t="str">
        <f>VLOOKUP($K1283,Neighborhoods!$A:$C,3,0)</f>
        <v>Bedford-Stuyvesant</v>
      </c>
      <c r="N1283" t="str">
        <f>INDEX(Neighborhoods!$A:$C, MATCH(Places!$K1283,Neighborhoods!$A:$A,0), MATCH(Places!N$1,Neighborhoods!$A$1:$C$1,0))</f>
        <v>Brooklyn</v>
      </c>
      <c r="O1283" t="str">
        <f>INDEX(Neighborhoods!$A:$C, MATCH(Places!$K1283,Neighborhoods!$A:$A,0), MATCH(Places!O$1,Neighborhoods!$A$1:$C$1,0))</f>
        <v>Bedford-Stuyvesant</v>
      </c>
      <c r="P1283" t="s">
        <v>1</v>
      </c>
      <c r="Q1283" t="str">
        <f t="shared" ref="Q1283:Q1346" si="80">IF(OR(P1283="Private room",P1283="Shared room"),"Yes","No")</f>
        <v>Yes</v>
      </c>
      <c r="R1283">
        <v>2</v>
      </c>
      <c r="S1283" t="str">
        <f t="shared" ref="S1283:S1346" si="81">IF(R1283&lt;=2,"Small",IF(R1283&lt;=5,"Medium","Large"))</f>
        <v>Small</v>
      </c>
      <c r="T1283" s="50">
        <v>43</v>
      </c>
      <c r="U1283" s="70">
        <f t="shared" ref="U1283:U1346" si="82">VLOOKUP($T1283,$AF$1:$AG$5,2)</f>
        <v>0.03</v>
      </c>
      <c r="V1283" s="52">
        <v>4.5599999999999996</v>
      </c>
      <c r="W1283" s="52" t="str" cm="1">
        <f t="array" ref="W1283">_xlfn.SWITCH(ROUND(V1283,0),5,"Excellent",4,"Good",3,"Ok","Bad")</f>
        <v>Excellent</v>
      </c>
      <c r="X1283">
        <v>193</v>
      </c>
      <c r="Y1283" t="str">
        <f t="shared" ref="Y1283:Y1346" si="83">IF(AND(V1283&gt;4.8,X1283&gt;100),"Yes","No")</f>
        <v>No</v>
      </c>
      <c r="Z1283" s="68">
        <v>42130</v>
      </c>
      <c r="AA1283" s="68">
        <v>43850</v>
      </c>
      <c r="AB1283">
        <v>175</v>
      </c>
      <c r="AC1283" t="s">
        <v>15615</v>
      </c>
    </row>
    <row r="1284" spans="1:29" x14ac:dyDescent="0.3">
      <c r="A1284" t="s">
        <v>14055</v>
      </c>
      <c r="B1284">
        <v>315</v>
      </c>
      <c r="C1284" t="str">
        <f>VLOOKUP($B1284,Hosts!$A:$M,10,0)</f>
        <v>Within a day</v>
      </c>
      <c r="D1284" s="70">
        <f>VLOOKUP($B1284,Hosts!$A:$M,11,0)</f>
        <v>1</v>
      </c>
      <c r="E1284" s="70">
        <f>VLOOKUP($B1284,Hosts!$A:$M,12,0)</f>
        <v>0</v>
      </c>
      <c r="F1284" t="str">
        <f>VLOOKUP($B1284,Hosts!$A:$M,13,0)</f>
        <v>No</v>
      </c>
      <c r="G1284" t="str">
        <f>INDEX(Hosts!$A:$M, MATCH(Places!$B1284,Hosts!$A:$A,0), MATCH(Places!G$1,Hosts!$A$1:$M$1,0))</f>
        <v>Within a day</v>
      </c>
      <c r="H1284" s="70">
        <f>INDEX(Hosts!$A:$M, MATCH(Places!$B1284,Hosts!$A:$A,0), MATCH(Places!H$1,Hosts!$A$1:$M$1,0))</f>
        <v>1</v>
      </c>
      <c r="I1284" s="70">
        <f>INDEX(Hosts!$A:$M, MATCH(Places!$B1284,Hosts!$A:$A,0), MATCH(Places!I$1,Hosts!$A$1:$M$1,0))</f>
        <v>0</v>
      </c>
      <c r="J1284" t="str">
        <f>INDEX(Hosts!$A:$M, MATCH(Places!$B1284,Hosts!$A:$A,0), MATCH(Places!J$1,Hosts!$A$1:$M$1,0))</f>
        <v>No</v>
      </c>
      <c r="K1284">
        <v>20</v>
      </c>
      <c r="L1284" t="str">
        <f>VLOOKUP($K1284,Neighborhoods!$A:$C,2,0)</f>
        <v>Manhattan</v>
      </c>
      <c r="M1284" t="str">
        <f>VLOOKUP($K1284,Neighborhoods!$A:$C,3,0)</f>
        <v>Upper West Side</v>
      </c>
      <c r="N1284" t="str">
        <f>INDEX(Neighborhoods!$A:$C, MATCH(Places!$K1284,Neighborhoods!$A:$A,0), MATCH(Places!N$1,Neighborhoods!$A$1:$C$1,0))</f>
        <v>Manhattan</v>
      </c>
      <c r="O1284" t="str">
        <f>INDEX(Neighborhoods!$A:$C, MATCH(Places!$K1284,Neighborhoods!$A:$A,0), MATCH(Places!O$1,Neighborhoods!$A$1:$C$1,0))</f>
        <v>Upper West Side</v>
      </c>
      <c r="P1284" t="s">
        <v>11822</v>
      </c>
      <c r="Q1284" t="str">
        <f t="shared" si="80"/>
        <v>No</v>
      </c>
      <c r="R1284">
        <v>4</v>
      </c>
      <c r="S1284" t="str">
        <f t="shared" si="81"/>
        <v>Medium</v>
      </c>
      <c r="T1284" s="50">
        <v>465</v>
      </c>
      <c r="U1284" s="70">
        <f t="shared" si="82"/>
        <v>0.04</v>
      </c>
      <c r="V1284" s="52">
        <v>4.62</v>
      </c>
      <c r="W1284" s="52" t="str" cm="1">
        <f t="array" ref="W1284">_xlfn.SWITCH(ROUND(V1284,0),5,"Excellent",4,"Good",3,"Ok","Bad")</f>
        <v>Excellent</v>
      </c>
      <c r="X1284">
        <v>13</v>
      </c>
      <c r="Y1284" t="str">
        <f t="shared" si="83"/>
        <v>No</v>
      </c>
      <c r="Z1284" s="68">
        <v>42177</v>
      </c>
      <c r="AA1284" s="68">
        <v>43100</v>
      </c>
      <c r="AB1284">
        <v>365</v>
      </c>
      <c r="AC1284" t="s">
        <v>15615</v>
      </c>
    </row>
    <row r="1285" spans="1:29" x14ac:dyDescent="0.3">
      <c r="A1285" t="s">
        <v>13531</v>
      </c>
      <c r="B1285">
        <v>1539</v>
      </c>
      <c r="C1285" t="str">
        <f>VLOOKUP($B1285,Hosts!$A:$M,10,0)</f>
        <v>Within an hour</v>
      </c>
      <c r="D1285" s="70">
        <f>VLOOKUP($B1285,Hosts!$A:$M,11,0)</f>
        <v>0.8</v>
      </c>
      <c r="E1285" s="70">
        <f>VLOOKUP($B1285,Hosts!$A:$M,12,0)</f>
        <v>0.99</v>
      </c>
      <c r="F1285" t="str">
        <f>VLOOKUP($B1285,Hosts!$A:$M,13,0)</f>
        <v>No</v>
      </c>
      <c r="G1285" t="str">
        <f>INDEX(Hosts!$A:$M, MATCH(Places!$B1285,Hosts!$A:$A,0), MATCH(Places!G$1,Hosts!$A$1:$M$1,0))</f>
        <v>Within an hour</v>
      </c>
      <c r="H1285" s="70">
        <f>INDEX(Hosts!$A:$M, MATCH(Places!$B1285,Hosts!$A:$A,0), MATCH(Places!H$1,Hosts!$A$1:$M$1,0))</f>
        <v>0.8</v>
      </c>
      <c r="I1285" s="70">
        <f>INDEX(Hosts!$A:$M, MATCH(Places!$B1285,Hosts!$A:$A,0), MATCH(Places!I$1,Hosts!$A$1:$M$1,0))</f>
        <v>0.99</v>
      </c>
      <c r="J1285" t="str">
        <f>INDEX(Hosts!$A:$M, MATCH(Places!$B1285,Hosts!$A:$A,0), MATCH(Places!J$1,Hosts!$A$1:$M$1,0))</f>
        <v>No</v>
      </c>
      <c r="K1285">
        <v>8</v>
      </c>
      <c r="L1285" t="str">
        <f>VLOOKUP($K1285,Neighborhoods!$A:$C,2,0)</f>
        <v>Brooklyn</v>
      </c>
      <c r="M1285" t="str">
        <f>VLOOKUP($K1285,Neighborhoods!$A:$C,3,0)</f>
        <v>Bushwick</v>
      </c>
      <c r="N1285" t="str">
        <f>INDEX(Neighborhoods!$A:$C, MATCH(Places!$K1285,Neighborhoods!$A:$A,0), MATCH(Places!N$1,Neighborhoods!$A$1:$C$1,0))</f>
        <v>Brooklyn</v>
      </c>
      <c r="O1285" t="str">
        <f>INDEX(Neighborhoods!$A:$C, MATCH(Places!$K1285,Neighborhoods!$A:$A,0), MATCH(Places!O$1,Neighborhoods!$A$1:$C$1,0))</f>
        <v>Bushwick</v>
      </c>
      <c r="P1285" t="s">
        <v>1</v>
      </c>
      <c r="Q1285" t="str">
        <f t="shared" si="80"/>
        <v>Yes</v>
      </c>
      <c r="R1285">
        <v>1</v>
      </c>
      <c r="S1285" t="str">
        <f t="shared" si="81"/>
        <v>Small</v>
      </c>
      <c r="T1285" s="50">
        <v>52</v>
      </c>
      <c r="U1285" s="70">
        <f t="shared" si="82"/>
        <v>0.03</v>
      </c>
      <c r="V1285" s="52">
        <v>4.87</v>
      </c>
      <c r="W1285" s="52" t="str" cm="1">
        <f t="array" ref="W1285">_xlfn.SWITCH(ROUND(V1285,0),5,"Excellent",4,"Good",3,"Ok","Bad")</f>
        <v>Excellent</v>
      </c>
      <c r="X1285">
        <v>194</v>
      </c>
      <c r="Y1285" t="str">
        <f t="shared" si="83"/>
        <v>Yes</v>
      </c>
      <c r="Z1285" s="68">
        <v>42139</v>
      </c>
      <c r="AA1285" s="68">
        <v>43890</v>
      </c>
      <c r="AB1285">
        <v>365</v>
      </c>
      <c r="AC1285" t="s">
        <v>15616</v>
      </c>
    </row>
    <row r="1286" spans="1:29" x14ac:dyDescent="0.3">
      <c r="A1286" t="s">
        <v>965</v>
      </c>
      <c r="B1286">
        <v>2239</v>
      </c>
      <c r="C1286" t="str">
        <f>VLOOKUP($B1286,Hosts!$A:$M,10,0)</f>
        <v>Within an hour</v>
      </c>
      <c r="D1286" s="70">
        <f>VLOOKUP($B1286,Hosts!$A:$M,11,0)</f>
        <v>1</v>
      </c>
      <c r="E1286" s="70">
        <f>VLOOKUP($B1286,Hosts!$A:$M,12,0)</f>
        <v>0.96</v>
      </c>
      <c r="F1286" t="str">
        <f>VLOOKUP($B1286,Hosts!$A:$M,13,0)</f>
        <v>Yes</v>
      </c>
      <c r="G1286" t="str">
        <f>INDEX(Hosts!$A:$M, MATCH(Places!$B1286,Hosts!$A:$A,0), MATCH(Places!G$1,Hosts!$A$1:$M$1,0))</f>
        <v>Within an hour</v>
      </c>
      <c r="H1286" s="70">
        <f>INDEX(Hosts!$A:$M, MATCH(Places!$B1286,Hosts!$A:$A,0), MATCH(Places!H$1,Hosts!$A$1:$M$1,0))</f>
        <v>1</v>
      </c>
      <c r="I1286" s="70">
        <f>INDEX(Hosts!$A:$M, MATCH(Places!$B1286,Hosts!$A:$A,0), MATCH(Places!I$1,Hosts!$A$1:$M$1,0))</f>
        <v>0.96</v>
      </c>
      <c r="J1286" t="str">
        <f>INDEX(Hosts!$A:$M, MATCH(Places!$B1286,Hosts!$A:$A,0), MATCH(Places!J$1,Hosts!$A$1:$M$1,0))</f>
        <v>Yes</v>
      </c>
      <c r="K1286">
        <v>20</v>
      </c>
      <c r="L1286" t="str">
        <f>VLOOKUP($K1286,Neighborhoods!$A:$C,2,0)</f>
        <v>Manhattan</v>
      </c>
      <c r="M1286" t="str">
        <f>VLOOKUP($K1286,Neighborhoods!$A:$C,3,0)</f>
        <v>Upper West Side</v>
      </c>
      <c r="N1286" t="str">
        <f>INDEX(Neighborhoods!$A:$C, MATCH(Places!$K1286,Neighborhoods!$A:$A,0), MATCH(Places!N$1,Neighborhoods!$A$1:$C$1,0))</f>
        <v>Manhattan</v>
      </c>
      <c r="O1286" t="str">
        <f>INDEX(Neighborhoods!$A:$C, MATCH(Places!$K1286,Neighborhoods!$A:$A,0), MATCH(Places!O$1,Neighborhoods!$A$1:$C$1,0))</f>
        <v>Upper West Side</v>
      </c>
      <c r="P1286" t="s">
        <v>11822</v>
      </c>
      <c r="Q1286" t="str">
        <f t="shared" si="80"/>
        <v>No</v>
      </c>
      <c r="R1286">
        <v>5</v>
      </c>
      <c r="S1286" t="str">
        <f t="shared" si="81"/>
        <v>Medium</v>
      </c>
      <c r="T1286" s="50">
        <v>322</v>
      </c>
      <c r="U1286" s="70">
        <f t="shared" si="82"/>
        <v>0.04</v>
      </c>
      <c r="V1286" s="52">
        <v>4.91</v>
      </c>
      <c r="W1286" s="52" t="str" cm="1">
        <f t="array" ref="W1286">_xlfn.SWITCH(ROUND(V1286,0),5,"Excellent",4,"Good",3,"Ok","Bad")</f>
        <v>Excellent</v>
      </c>
      <c r="X1286">
        <v>103</v>
      </c>
      <c r="Y1286" t="str">
        <f t="shared" si="83"/>
        <v>Yes</v>
      </c>
      <c r="Z1286" s="68">
        <v>42136</v>
      </c>
      <c r="AA1286" s="68">
        <v>44002</v>
      </c>
      <c r="AB1286">
        <v>170</v>
      </c>
      <c r="AC1286" t="s">
        <v>15615</v>
      </c>
    </row>
    <row r="1287" spans="1:29" x14ac:dyDescent="0.3">
      <c r="A1287" t="s">
        <v>966</v>
      </c>
      <c r="B1287">
        <v>1392</v>
      </c>
      <c r="C1287" t="str">
        <f>VLOOKUP($B1287,Hosts!$A:$M,10,0)</f>
        <v>Within an hour</v>
      </c>
      <c r="D1287" s="70">
        <f>VLOOKUP($B1287,Hosts!$A:$M,11,0)</f>
        <v>1</v>
      </c>
      <c r="E1287" s="70">
        <f>VLOOKUP($B1287,Hosts!$A:$M,12,0)</f>
        <v>1</v>
      </c>
      <c r="F1287" t="str">
        <f>VLOOKUP($B1287,Hosts!$A:$M,13,0)</f>
        <v>Yes</v>
      </c>
      <c r="G1287" t="str">
        <f>INDEX(Hosts!$A:$M, MATCH(Places!$B1287,Hosts!$A:$A,0), MATCH(Places!G$1,Hosts!$A$1:$M$1,0))</f>
        <v>Within an hour</v>
      </c>
      <c r="H1287" s="70">
        <f>INDEX(Hosts!$A:$M, MATCH(Places!$B1287,Hosts!$A:$A,0), MATCH(Places!H$1,Hosts!$A$1:$M$1,0))</f>
        <v>1</v>
      </c>
      <c r="I1287" s="70">
        <f>INDEX(Hosts!$A:$M, MATCH(Places!$B1287,Hosts!$A:$A,0), MATCH(Places!I$1,Hosts!$A$1:$M$1,0))</f>
        <v>1</v>
      </c>
      <c r="J1287" t="str">
        <f>INDEX(Hosts!$A:$M, MATCH(Places!$B1287,Hosts!$A:$A,0), MATCH(Places!J$1,Hosts!$A$1:$M$1,0))</f>
        <v>Yes</v>
      </c>
      <c r="K1287">
        <v>12</v>
      </c>
      <c r="L1287" t="str">
        <f>VLOOKUP($K1287,Neighborhoods!$A:$C,2,0)</f>
        <v>Brooklyn</v>
      </c>
      <c r="M1287" t="str">
        <f>VLOOKUP($K1287,Neighborhoods!$A:$C,3,0)</f>
        <v>Williamsburg</v>
      </c>
      <c r="N1287" t="str">
        <f>INDEX(Neighborhoods!$A:$C, MATCH(Places!$K1287,Neighborhoods!$A:$A,0), MATCH(Places!N$1,Neighborhoods!$A$1:$C$1,0))</f>
        <v>Brooklyn</v>
      </c>
      <c r="O1287" t="str">
        <f>INDEX(Neighborhoods!$A:$C, MATCH(Places!$K1287,Neighborhoods!$A:$A,0), MATCH(Places!O$1,Neighborhoods!$A$1:$C$1,0))</f>
        <v>Williamsburg</v>
      </c>
      <c r="P1287" t="s">
        <v>11822</v>
      </c>
      <c r="Q1287" t="str">
        <f t="shared" si="80"/>
        <v>No</v>
      </c>
      <c r="R1287">
        <v>2</v>
      </c>
      <c r="S1287" t="str">
        <f t="shared" si="81"/>
        <v>Small</v>
      </c>
      <c r="T1287" s="50">
        <v>124</v>
      </c>
      <c r="U1287" s="70">
        <f t="shared" si="82"/>
        <v>0.03</v>
      </c>
      <c r="V1287" s="52">
        <v>4.97</v>
      </c>
      <c r="W1287" s="52" t="str" cm="1">
        <f t="array" ref="W1287">_xlfn.SWITCH(ROUND(V1287,0),5,"Excellent",4,"Good",3,"Ok","Bad")</f>
        <v>Excellent</v>
      </c>
      <c r="X1287">
        <v>165</v>
      </c>
      <c r="Y1287" t="str">
        <f t="shared" si="83"/>
        <v>Yes</v>
      </c>
      <c r="Z1287" s="68">
        <v>42133</v>
      </c>
      <c r="AA1287" s="68">
        <v>43848</v>
      </c>
      <c r="AB1287">
        <v>355</v>
      </c>
      <c r="AC1287" t="s">
        <v>15616</v>
      </c>
    </row>
    <row r="1288" spans="1:29" x14ac:dyDescent="0.3">
      <c r="A1288" t="s">
        <v>967</v>
      </c>
      <c r="B1288">
        <v>2240</v>
      </c>
      <c r="C1288" t="str">
        <f>VLOOKUP($B1288,Hosts!$A:$M,10,0)</f>
        <v>Within a day</v>
      </c>
      <c r="D1288" s="70">
        <f>VLOOKUP($B1288,Hosts!$A:$M,11,0)</f>
        <v>1</v>
      </c>
      <c r="E1288" s="70">
        <f>VLOOKUP($B1288,Hosts!$A:$M,12,0)</f>
        <v>0.39</v>
      </c>
      <c r="F1288" t="str">
        <f>VLOOKUP($B1288,Hosts!$A:$M,13,0)</f>
        <v>No</v>
      </c>
      <c r="G1288" t="str">
        <f>INDEX(Hosts!$A:$M, MATCH(Places!$B1288,Hosts!$A:$A,0), MATCH(Places!G$1,Hosts!$A$1:$M$1,0))</f>
        <v>Within a day</v>
      </c>
      <c r="H1288" s="70">
        <f>INDEX(Hosts!$A:$M, MATCH(Places!$B1288,Hosts!$A:$A,0), MATCH(Places!H$1,Hosts!$A$1:$M$1,0))</f>
        <v>1</v>
      </c>
      <c r="I1288" s="70">
        <f>INDEX(Hosts!$A:$M, MATCH(Places!$B1288,Hosts!$A:$A,0), MATCH(Places!I$1,Hosts!$A$1:$M$1,0))</f>
        <v>0.39</v>
      </c>
      <c r="J1288" t="str">
        <f>INDEX(Hosts!$A:$M, MATCH(Places!$B1288,Hosts!$A:$A,0), MATCH(Places!J$1,Hosts!$A$1:$M$1,0))</f>
        <v>No</v>
      </c>
      <c r="K1288">
        <v>12</v>
      </c>
      <c r="L1288" t="str">
        <f>VLOOKUP($K1288,Neighborhoods!$A:$C,2,0)</f>
        <v>Brooklyn</v>
      </c>
      <c r="M1288" t="str">
        <f>VLOOKUP($K1288,Neighborhoods!$A:$C,3,0)</f>
        <v>Williamsburg</v>
      </c>
      <c r="N1288" t="str">
        <f>INDEX(Neighborhoods!$A:$C, MATCH(Places!$K1288,Neighborhoods!$A:$A,0), MATCH(Places!N$1,Neighborhoods!$A$1:$C$1,0))</f>
        <v>Brooklyn</v>
      </c>
      <c r="O1288" t="str">
        <f>INDEX(Neighborhoods!$A:$C, MATCH(Places!$K1288,Neighborhoods!$A:$A,0), MATCH(Places!O$1,Neighborhoods!$A$1:$C$1,0))</f>
        <v>Williamsburg</v>
      </c>
      <c r="P1288" t="s">
        <v>11822</v>
      </c>
      <c r="Q1288" t="str">
        <f t="shared" si="80"/>
        <v>No</v>
      </c>
      <c r="R1288">
        <v>4</v>
      </c>
      <c r="S1288" t="str">
        <f t="shared" si="81"/>
        <v>Medium</v>
      </c>
      <c r="T1288" s="50">
        <v>289</v>
      </c>
      <c r="U1288" s="70">
        <f t="shared" si="82"/>
        <v>0.04</v>
      </c>
      <c r="V1288" s="52">
        <v>5</v>
      </c>
      <c r="W1288" s="52" t="str" cm="1">
        <f t="array" ref="W1288">_xlfn.SWITCH(ROUND(V1288,0),5,"Excellent",4,"Good",3,"Ok","Bad")</f>
        <v>Excellent</v>
      </c>
      <c r="X1288">
        <v>29</v>
      </c>
      <c r="Y1288" t="str">
        <f t="shared" si="83"/>
        <v>No</v>
      </c>
      <c r="Z1288" s="68">
        <v>42131</v>
      </c>
      <c r="AA1288" s="68">
        <v>43830</v>
      </c>
      <c r="AB1288">
        <v>163</v>
      </c>
      <c r="AC1288" t="s">
        <v>15615</v>
      </c>
    </row>
    <row r="1289" spans="1:29" x14ac:dyDescent="0.3">
      <c r="A1289" t="s">
        <v>968</v>
      </c>
      <c r="B1289">
        <v>829</v>
      </c>
      <c r="C1289" t="str">
        <f>VLOOKUP($B1289,Hosts!$A:$M,10,0)</f>
        <v>Within a day</v>
      </c>
      <c r="D1289" s="70">
        <f>VLOOKUP($B1289,Hosts!$A:$M,11,0)</f>
        <v>0.9</v>
      </c>
      <c r="E1289" s="70">
        <f>VLOOKUP($B1289,Hosts!$A:$M,12,0)</f>
        <v>0.4</v>
      </c>
      <c r="F1289" t="str">
        <f>VLOOKUP($B1289,Hosts!$A:$M,13,0)</f>
        <v>No</v>
      </c>
      <c r="G1289" t="str">
        <f>INDEX(Hosts!$A:$M, MATCH(Places!$B1289,Hosts!$A:$A,0), MATCH(Places!G$1,Hosts!$A$1:$M$1,0))</f>
        <v>Within a day</v>
      </c>
      <c r="H1289" s="70">
        <f>INDEX(Hosts!$A:$M, MATCH(Places!$B1289,Hosts!$A:$A,0), MATCH(Places!H$1,Hosts!$A$1:$M$1,0))</f>
        <v>0.9</v>
      </c>
      <c r="I1289" s="70">
        <f>INDEX(Hosts!$A:$M, MATCH(Places!$B1289,Hosts!$A:$A,0), MATCH(Places!I$1,Hosts!$A$1:$M$1,0))</f>
        <v>0.4</v>
      </c>
      <c r="J1289" t="str">
        <f>INDEX(Hosts!$A:$M, MATCH(Places!$B1289,Hosts!$A:$A,0), MATCH(Places!J$1,Hosts!$A$1:$M$1,0))</f>
        <v>No</v>
      </c>
      <c r="K1289">
        <v>20</v>
      </c>
      <c r="L1289" t="str">
        <f>VLOOKUP($K1289,Neighborhoods!$A:$C,2,0)</f>
        <v>Manhattan</v>
      </c>
      <c r="M1289" t="str">
        <f>VLOOKUP($K1289,Neighborhoods!$A:$C,3,0)</f>
        <v>Upper West Side</v>
      </c>
      <c r="N1289" t="str">
        <f>INDEX(Neighborhoods!$A:$C, MATCH(Places!$K1289,Neighborhoods!$A:$A,0), MATCH(Places!N$1,Neighborhoods!$A$1:$C$1,0))</f>
        <v>Manhattan</v>
      </c>
      <c r="O1289" t="str">
        <f>INDEX(Neighborhoods!$A:$C, MATCH(Places!$K1289,Neighborhoods!$A:$A,0), MATCH(Places!O$1,Neighborhoods!$A$1:$C$1,0))</f>
        <v>Upper West Side</v>
      </c>
      <c r="P1289" t="s">
        <v>11822</v>
      </c>
      <c r="Q1289" t="str">
        <f t="shared" si="80"/>
        <v>No</v>
      </c>
      <c r="R1289">
        <v>4</v>
      </c>
      <c r="S1289" t="str">
        <f t="shared" si="81"/>
        <v>Medium</v>
      </c>
      <c r="T1289" s="50">
        <v>149</v>
      </c>
      <c r="U1289" s="70">
        <f t="shared" si="82"/>
        <v>0.03</v>
      </c>
      <c r="V1289" s="52">
        <v>4.9800000000000004</v>
      </c>
      <c r="W1289" s="52" t="str" cm="1">
        <f t="array" ref="W1289">_xlfn.SWITCH(ROUND(V1289,0),5,"Excellent",4,"Good",3,"Ok","Bad")</f>
        <v>Excellent</v>
      </c>
      <c r="X1289">
        <v>56</v>
      </c>
      <c r="Y1289" t="str">
        <f t="shared" si="83"/>
        <v>No</v>
      </c>
      <c r="Z1289" s="68">
        <v>42459</v>
      </c>
      <c r="AA1289" s="68">
        <v>43893</v>
      </c>
      <c r="AB1289">
        <v>8</v>
      </c>
      <c r="AC1289" t="s">
        <v>15615</v>
      </c>
    </row>
    <row r="1290" spans="1:29" x14ac:dyDescent="0.3">
      <c r="A1290" t="s">
        <v>969</v>
      </c>
      <c r="B1290">
        <v>1329</v>
      </c>
      <c r="C1290" t="str">
        <f>VLOOKUP($B1290,Hosts!$A:$M,10,0)</f>
        <v>Within a day</v>
      </c>
      <c r="D1290" s="70">
        <f>VLOOKUP($B1290,Hosts!$A:$M,11,0)</f>
        <v>0.7</v>
      </c>
      <c r="E1290" s="70">
        <f>VLOOKUP($B1290,Hosts!$A:$M,12,0)</f>
        <v>1</v>
      </c>
      <c r="F1290" t="str">
        <f>VLOOKUP($B1290,Hosts!$A:$M,13,0)</f>
        <v>No</v>
      </c>
      <c r="G1290" t="str">
        <f>INDEX(Hosts!$A:$M, MATCH(Places!$B1290,Hosts!$A:$A,0), MATCH(Places!G$1,Hosts!$A$1:$M$1,0))</f>
        <v>Within a day</v>
      </c>
      <c r="H1290" s="70">
        <f>INDEX(Hosts!$A:$M, MATCH(Places!$B1290,Hosts!$A:$A,0), MATCH(Places!H$1,Hosts!$A$1:$M$1,0))</f>
        <v>0.7</v>
      </c>
      <c r="I1290" s="70">
        <f>INDEX(Hosts!$A:$M, MATCH(Places!$B1290,Hosts!$A:$A,0), MATCH(Places!I$1,Hosts!$A$1:$M$1,0))</f>
        <v>1</v>
      </c>
      <c r="J1290" t="str">
        <f>INDEX(Hosts!$A:$M, MATCH(Places!$B1290,Hosts!$A:$A,0), MATCH(Places!J$1,Hosts!$A$1:$M$1,0))</f>
        <v>No</v>
      </c>
      <c r="K1290">
        <v>8</v>
      </c>
      <c r="L1290" t="str">
        <f>VLOOKUP($K1290,Neighborhoods!$A:$C,2,0)</f>
        <v>Brooklyn</v>
      </c>
      <c r="M1290" t="str">
        <f>VLOOKUP($K1290,Neighborhoods!$A:$C,3,0)</f>
        <v>Bushwick</v>
      </c>
      <c r="N1290" t="str">
        <f>INDEX(Neighborhoods!$A:$C, MATCH(Places!$K1290,Neighborhoods!$A:$A,0), MATCH(Places!N$1,Neighborhoods!$A$1:$C$1,0))</f>
        <v>Brooklyn</v>
      </c>
      <c r="O1290" t="str">
        <f>INDEX(Neighborhoods!$A:$C, MATCH(Places!$K1290,Neighborhoods!$A:$A,0), MATCH(Places!O$1,Neighborhoods!$A$1:$C$1,0))</f>
        <v>Bushwick</v>
      </c>
      <c r="P1290" t="s">
        <v>11822</v>
      </c>
      <c r="Q1290" t="str">
        <f t="shared" si="80"/>
        <v>No</v>
      </c>
      <c r="R1290">
        <v>6</v>
      </c>
      <c r="S1290" t="str">
        <f t="shared" si="81"/>
        <v>Large</v>
      </c>
      <c r="T1290" s="50">
        <v>80</v>
      </c>
      <c r="U1290" s="70">
        <f t="shared" si="82"/>
        <v>0.03</v>
      </c>
      <c r="V1290" s="52">
        <v>4.3</v>
      </c>
      <c r="W1290" s="52" t="str" cm="1">
        <f t="array" ref="W1290">_xlfn.SWITCH(ROUND(V1290,0),5,"Excellent",4,"Good",3,"Ok","Bad")</f>
        <v>Good</v>
      </c>
      <c r="X1290">
        <v>118</v>
      </c>
      <c r="Y1290" t="str">
        <f t="shared" si="83"/>
        <v>No</v>
      </c>
      <c r="Z1290" s="68">
        <v>42144</v>
      </c>
      <c r="AA1290" s="68">
        <v>44038</v>
      </c>
      <c r="AB1290">
        <v>349</v>
      </c>
      <c r="AC1290" t="s">
        <v>15616</v>
      </c>
    </row>
    <row r="1291" spans="1:29" x14ac:dyDescent="0.3">
      <c r="A1291" t="s">
        <v>970</v>
      </c>
      <c r="B1291">
        <v>2176</v>
      </c>
      <c r="C1291" t="str">
        <f>VLOOKUP($B1291,Hosts!$A:$M,10,0)</f>
        <v>Within a few hours</v>
      </c>
      <c r="D1291" s="70">
        <f>VLOOKUP($B1291,Hosts!$A:$M,11,0)</f>
        <v>1</v>
      </c>
      <c r="E1291" s="70">
        <f>VLOOKUP($B1291,Hosts!$A:$M,12,0)</f>
        <v>0.96</v>
      </c>
      <c r="F1291" t="str">
        <f>VLOOKUP($B1291,Hosts!$A:$M,13,0)</f>
        <v>Yes</v>
      </c>
      <c r="G1291" t="str">
        <f>INDEX(Hosts!$A:$M, MATCH(Places!$B1291,Hosts!$A:$A,0), MATCH(Places!G$1,Hosts!$A$1:$M$1,0))</f>
        <v>Within a few hours</v>
      </c>
      <c r="H1291" s="70">
        <f>INDEX(Hosts!$A:$M, MATCH(Places!$B1291,Hosts!$A:$A,0), MATCH(Places!H$1,Hosts!$A$1:$M$1,0))</f>
        <v>1</v>
      </c>
      <c r="I1291" s="70">
        <f>INDEX(Hosts!$A:$M, MATCH(Places!$B1291,Hosts!$A:$A,0), MATCH(Places!I$1,Hosts!$A$1:$M$1,0))</f>
        <v>0.96</v>
      </c>
      <c r="J1291" t="str">
        <f>INDEX(Hosts!$A:$M, MATCH(Places!$B1291,Hosts!$A:$A,0), MATCH(Places!J$1,Hosts!$A$1:$M$1,0))</f>
        <v>Yes</v>
      </c>
      <c r="K1291">
        <v>8</v>
      </c>
      <c r="L1291" t="str">
        <f>VLOOKUP($K1291,Neighborhoods!$A:$C,2,0)</f>
        <v>Brooklyn</v>
      </c>
      <c r="M1291" t="str">
        <f>VLOOKUP($K1291,Neighborhoods!$A:$C,3,0)</f>
        <v>Bushwick</v>
      </c>
      <c r="N1291" t="str">
        <f>INDEX(Neighborhoods!$A:$C, MATCH(Places!$K1291,Neighborhoods!$A:$A,0), MATCH(Places!N$1,Neighborhoods!$A$1:$C$1,0))</f>
        <v>Brooklyn</v>
      </c>
      <c r="O1291" t="str">
        <f>INDEX(Neighborhoods!$A:$C, MATCH(Places!$K1291,Neighborhoods!$A:$A,0), MATCH(Places!O$1,Neighborhoods!$A$1:$C$1,0))</f>
        <v>Bushwick</v>
      </c>
      <c r="P1291" t="s">
        <v>1</v>
      </c>
      <c r="Q1291" t="str">
        <f t="shared" si="80"/>
        <v>Yes</v>
      </c>
      <c r="R1291">
        <v>2</v>
      </c>
      <c r="S1291" t="str">
        <f t="shared" si="81"/>
        <v>Small</v>
      </c>
      <c r="T1291" s="50">
        <v>72</v>
      </c>
      <c r="U1291" s="70">
        <f t="shared" si="82"/>
        <v>0.03</v>
      </c>
      <c r="V1291" s="52">
        <v>4.97</v>
      </c>
      <c r="W1291" s="52" t="str" cm="1">
        <f t="array" ref="W1291">_xlfn.SWITCH(ROUND(V1291,0),5,"Excellent",4,"Good",3,"Ok","Bad")</f>
        <v>Excellent</v>
      </c>
      <c r="X1291">
        <v>37</v>
      </c>
      <c r="Y1291" t="str">
        <f t="shared" si="83"/>
        <v>No</v>
      </c>
      <c r="Z1291" s="68">
        <v>42524</v>
      </c>
      <c r="AA1291" s="68">
        <v>43899</v>
      </c>
      <c r="AB1291">
        <v>91</v>
      </c>
      <c r="AC1291" t="s">
        <v>15616</v>
      </c>
    </row>
    <row r="1292" spans="1:29" x14ac:dyDescent="0.3">
      <c r="A1292" t="s">
        <v>15074</v>
      </c>
      <c r="B1292">
        <v>262</v>
      </c>
      <c r="C1292" t="str">
        <f>VLOOKUP($B1292,Hosts!$A:$M,10,0)</f>
        <v>Within a day</v>
      </c>
      <c r="D1292" s="70">
        <f>VLOOKUP($B1292,Hosts!$A:$M,11,0)</f>
        <v>1</v>
      </c>
      <c r="E1292" s="70">
        <f>VLOOKUP($B1292,Hosts!$A:$M,12,0)</f>
        <v>1</v>
      </c>
      <c r="F1292" t="str">
        <f>VLOOKUP($B1292,Hosts!$A:$M,13,0)</f>
        <v>No</v>
      </c>
      <c r="G1292" t="str">
        <f>INDEX(Hosts!$A:$M, MATCH(Places!$B1292,Hosts!$A:$A,0), MATCH(Places!G$1,Hosts!$A$1:$M$1,0))</f>
        <v>Within a day</v>
      </c>
      <c r="H1292" s="70">
        <f>INDEX(Hosts!$A:$M, MATCH(Places!$B1292,Hosts!$A:$A,0), MATCH(Places!H$1,Hosts!$A$1:$M$1,0))</f>
        <v>1</v>
      </c>
      <c r="I1292" s="70">
        <f>INDEX(Hosts!$A:$M, MATCH(Places!$B1292,Hosts!$A:$A,0), MATCH(Places!I$1,Hosts!$A$1:$M$1,0))</f>
        <v>1</v>
      </c>
      <c r="J1292" t="str">
        <f>INDEX(Hosts!$A:$M, MATCH(Places!$B1292,Hosts!$A:$A,0), MATCH(Places!J$1,Hosts!$A$1:$M$1,0))</f>
        <v>No</v>
      </c>
      <c r="K1292">
        <v>7</v>
      </c>
      <c r="L1292" t="str">
        <f>VLOOKUP($K1292,Neighborhoods!$A:$C,2,0)</f>
        <v>Brooklyn</v>
      </c>
      <c r="M1292" t="str">
        <f>VLOOKUP($K1292,Neighborhoods!$A:$C,3,0)</f>
        <v>Bedford-Stuyvesant</v>
      </c>
      <c r="N1292" t="str">
        <f>INDEX(Neighborhoods!$A:$C, MATCH(Places!$K1292,Neighborhoods!$A:$A,0), MATCH(Places!N$1,Neighborhoods!$A$1:$C$1,0))</f>
        <v>Brooklyn</v>
      </c>
      <c r="O1292" t="str">
        <f>INDEX(Neighborhoods!$A:$C, MATCH(Places!$K1292,Neighborhoods!$A:$A,0), MATCH(Places!O$1,Neighborhoods!$A$1:$C$1,0))</f>
        <v>Bedford-Stuyvesant</v>
      </c>
      <c r="P1292" t="s">
        <v>11822</v>
      </c>
      <c r="Q1292" t="str">
        <f t="shared" si="80"/>
        <v>No</v>
      </c>
      <c r="R1292">
        <v>6</v>
      </c>
      <c r="S1292" t="str">
        <f t="shared" si="81"/>
        <v>Large</v>
      </c>
      <c r="T1292" s="50">
        <v>280</v>
      </c>
      <c r="U1292" s="70">
        <f t="shared" si="82"/>
        <v>0.04</v>
      </c>
      <c r="V1292" s="52">
        <v>4.82</v>
      </c>
      <c r="W1292" s="52" t="str" cm="1">
        <f t="array" ref="W1292">_xlfn.SWITCH(ROUND(V1292,0),5,"Excellent",4,"Good",3,"Ok","Bad")</f>
        <v>Excellent</v>
      </c>
      <c r="X1292">
        <v>159</v>
      </c>
      <c r="Y1292" t="str">
        <f t="shared" si="83"/>
        <v>Yes</v>
      </c>
      <c r="Z1292" s="68">
        <v>42143</v>
      </c>
      <c r="AA1292" s="68">
        <v>43899</v>
      </c>
      <c r="AB1292">
        <v>0</v>
      </c>
      <c r="AC1292" t="s">
        <v>15615</v>
      </c>
    </row>
    <row r="1293" spans="1:29" x14ac:dyDescent="0.3">
      <c r="A1293" t="s">
        <v>971</v>
      </c>
      <c r="B1293">
        <v>1611</v>
      </c>
      <c r="C1293" t="str">
        <f>VLOOKUP($B1293,Hosts!$A:$M,10,0)</f>
        <v>Within an hour</v>
      </c>
      <c r="D1293" s="70">
        <f>VLOOKUP($B1293,Hosts!$A:$M,11,0)</f>
        <v>1</v>
      </c>
      <c r="E1293" s="70">
        <f>VLOOKUP($B1293,Hosts!$A:$M,12,0)</f>
        <v>0.98</v>
      </c>
      <c r="F1293" t="str">
        <f>VLOOKUP($B1293,Hosts!$A:$M,13,0)</f>
        <v>No</v>
      </c>
      <c r="G1293" t="str">
        <f>INDEX(Hosts!$A:$M, MATCH(Places!$B1293,Hosts!$A:$A,0), MATCH(Places!G$1,Hosts!$A$1:$M$1,0))</f>
        <v>Within an hour</v>
      </c>
      <c r="H1293" s="70">
        <f>INDEX(Hosts!$A:$M, MATCH(Places!$B1293,Hosts!$A:$A,0), MATCH(Places!H$1,Hosts!$A$1:$M$1,0))</f>
        <v>1</v>
      </c>
      <c r="I1293" s="70">
        <f>INDEX(Hosts!$A:$M, MATCH(Places!$B1293,Hosts!$A:$A,0), MATCH(Places!I$1,Hosts!$A$1:$M$1,0))</f>
        <v>0.98</v>
      </c>
      <c r="J1293" t="str">
        <f>INDEX(Hosts!$A:$M, MATCH(Places!$B1293,Hosts!$A:$A,0), MATCH(Places!J$1,Hosts!$A$1:$M$1,0))</f>
        <v>No</v>
      </c>
      <c r="K1293">
        <v>7</v>
      </c>
      <c r="L1293" t="str">
        <f>VLOOKUP($K1293,Neighborhoods!$A:$C,2,0)</f>
        <v>Brooklyn</v>
      </c>
      <c r="M1293" t="str">
        <f>VLOOKUP($K1293,Neighborhoods!$A:$C,3,0)</f>
        <v>Bedford-Stuyvesant</v>
      </c>
      <c r="N1293" t="str">
        <f>INDEX(Neighborhoods!$A:$C, MATCH(Places!$K1293,Neighborhoods!$A:$A,0), MATCH(Places!N$1,Neighborhoods!$A$1:$C$1,0))</f>
        <v>Brooklyn</v>
      </c>
      <c r="O1293" t="str">
        <f>INDEX(Neighborhoods!$A:$C, MATCH(Places!$K1293,Neighborhoods!$A:$A,0), MATCH(Places!O$1,Neighborhoods!$A$1:$C$1,0))</f>
        <v>Bedford-Stuyvesant</v>
      </c>
      <c r="P1293" t="s">
        <v>11822</v>
      </c>
      <c r="Q1293" t="str">
        <f t="shared" si="80"/>
        <v>No</v>
      </c>
      <c r="R1293">
        <v>2</v>
      </c>
      <c r="S1293" t="str">
        <f t="shared" si="81"/>
        <v>Small</v>
      </c>
      <c r="T1293" s="50">
        <v>109</v>
      </c>
      <c r="U1293" s="70">
        <f t="shared" si="82"/>
        <v>0.03</v>
      </c>
      <c r="V1293" s="52">
        <v>4.99</v>
      </c>
      <c r="W1293" s="52" t="str" cm="1">
        <f t="array" ref="W1293">_xlfn.SWITCH(ROUND(V1293,0),5,"Excellent",4,"Good",3,"Ok","Bad")</f>
        <v>Excellent</v>
      </c>
      <c r="X1293">
        <v>125</v>
      </c>
      <c r="Y1293" t="str">
        <f t="shared" si="83"/>
        <v>Yes</v>
      </c>
      <c r="Z1293" s="68">
        <v>42140</v>
      </c>
      <c r="AA1293" s="68">
        <v>44020</v>
      </c>
      <c r="AB1293">
        <v>325</v>
      </c>
      <c r="AC1293" t="s">
        <v>15615</v>
      </c>
    </row>
    <row r="1294" spans="1:29" x14ac:dyDescent="0.3">
      <c r="A1294" t="s">
        <v>972</v>
      </c>
      <c r="B1294">
        <v>1343</v>
      </c>
      <c r="C1294" t="str">
        <f>VLOOKUP($B1294,Hosts!$A:$M,10,0)</f>
        <v>Within an hour</v>
      </c>
      <c r="D1294" s="70">
        <f>VLOOKUP($B1294,Hosts!$A:$M,11,0)</f>
        <v>1</v>
      </c>
      <c r="E1294" s="70">
        <f>VLOOKUP($B1294,Hosts!$A:$M,12,0)</f>
        <v>0.96</v>
      </c>
      <c r="F1294" t="str">
        <f>VLOOKUP($B1294,Hosts!$A:$M,13,0)</f>
        <v>Yes</v>
      </c>
      <c r="G1294" t="str">
        <f>INDEX(Hosts!$A:$M, MATCH(Places!$B1294,Hosts!$A:$A,0), MATCH(Places!G$1,Hosts!$A$1:$M$1,0))</f>
        <v>Within an hour</v>
      </c>
      <c r="H1294" s="70">
        <f>INDEX(Hosts!$A:$M, MATCH(Places!$B1294,Hosts!$A:$A,0), MATCH(Places!H$1,Hosts!$A$1:$M$1,0))</f>
        <v>1</v>
      </c>
      <c r="I1294" s="70">
        <f>INDEX(Hosts!$A:$M, MATCH(Places!$B1294,Hosts!$A:$A,0), MATCH(Places!I$1,Hosts!$A$1:$M$1,0))</f>
        <v>0.96</v>
      </c>
      <c r="J1294" t="str">
        <f>INDEX(Hosts!$A:$M, MATCH(Places!$B1294,Hosts!$A:$A,0), MATCH(Places!J$1,Hosts!$A$1:$M$1,0))</f>
        <v>Yes</v>
      </c>
      <c r="K1294">
        <v>16</v>
      </c>
      <c r="L1294" t="str">
        <f>VLOOKUP($K1294,Neighborhoods!$A:$C,2,0)</f>
        <v>Manhattan</v>
      </c>
      <c r="M1294" t="str">
        <f>VLOOKUP($K1294,Neighborhoods!$A:$C,3,0)</f>
        <v>Harlem</v>
      </c>
      <c r="N1294" t="str">
        <f>INDEX(Neighborhoods!$A:$C, MATCH(Places!$K1294,Neighborhoods!$A:$A,0), MATCH(Places!N$1,Neighborhoods!$A$1:$C$1,0))</f>
        <v>Manhattan</v>
      </c>
      <c r="O1294" t="str">
        <f>INDEX(Neighborhoods!$A:$C, MATCH(Places!$K1294,Neighborhoods!$A:$A,0), MATCH(Places!O$1,Neighborhoods!$A$1:$C$1,0))</f>
        <v>Harlem</v>
      </c>
      <c r="P1294" t="s">
        <v>11822</v>
      </c>
      <c r="Q1294" t="str">
        <f t="shared" si="80"/>
        <v>No</v>
      </c>
      <c r="R1294">
        <v>6</v>
      </c>
      <c r="S1294" t="str">
        <f t="shared" si="81"/>
        <v>Large</v>
      </c>
      <c r="T1294" s="50">
        <v>155</v>
      </c>
      <c r="U1294" s="70">
        <f t="shared" si="82"/>
        <v>0.03</v>
      </c>
      <c r="V1294" s="52">
        <v>4.9000000000000004</v>
      </c>
      <c r="W1294" s="52" t="str" cm="1">
        <f t="array" ref="W1294">_xlfn.SWITCH(ROUND(V1294,0),5,"Excellent",4,"Good",3,"Ok","Bad")</f>
        <v>Excellent</v>
      </c>
      <c r="X1294">
        <v>168</v>
      </c>
      <c r="Y1294" t="str">
        <f t="shared" si="83"/>
        <v>Yes</v>
      </c>
      <c r="Z1294" s="68">
        <v>42201</v>
      </c>
      <c r="AA1294" s="68">
        <v>43994</v>
      </c>
      <c r="AB1294">
        <v>353</v>
      </c>
      <c r="AC1294" t="s">
        <v>15615</v>
      </c>
    </row>
    <row r="1295" spans="1:29" x14ac:dyDescent="0.3">
      <c r="A1295" t="s">
        <v>14888</v>
      </c>
      <c r="B1295">
        <v>1121</v>
      </c>
      <c r="C1295" t="str">
        <f>VLOOKUP($B1295,Hosts!$A:$M,10,0)</f>
        <v>Within a few hours</v>
      </c>
      <c r="D1295" s="70">
        <f>VLOOKUP($B1295,Hosts!$A:$M,11,0)</f>
        <v>1</v>
      </c>
      <c r="E1295" s="70">
        <f>VLOOKUP($B1295,Hosts!$A:$M,12,0)</f>
        <v>0.94</v>
      </c>
      <c r="F1295" t="str">
        <f>VLOOKUP($B1295,Hosts!$A:$M,13,0)</f>
        <v>Yes</v>
      </c>
      <c r="G1295" t="str">
        <f>INDEX(Hosts!$A:$M, MATCH(Places!$B1295,Hosts!$A:$A,0), MATCH(Places!G$1,Hosts!$A$1:$M$1,0))</f>
        <v>Within a few hours</v>
      </c>
      <c r="H1295" s="70">
        <f>INDEX(Hosts!$A:$M, MATCH(Places!$B1295,Hosts!$A:$A,0), MATCH(Places!H$1,Hosts!$A$1:$M$1,0))</f>
        <v>1</v>
      </c>
      <c r="I1295" s="70">
        <f>INDEX(Hosts!$A:$M, MATCH(Places!$B1295,Hosts!$A:$A,0), MATCH(Places!I$1,Hosts!$A$1:$M$1,0))</f>
        <v>0.94</v>
      </c>
      <c r="J1295" t="str">
        <f>INDEX(Hosts!$A:$M, MATCH(Places!$B1295,Hosts!$A:$A,0), MATCH(Places!J$1,Hosts!$A$1:$M$1,0))</f>
        <v>Yes</v>
      </c>
      <c r="K1295">
        <v>28</v>
      </c>
      <c r="L1295" t="str">
        <f>VLOOKUP($K1295,Neighborhoods!$A:$C,2,0)</f>
        <v>Staten Island</v>
      </c>
      <c r="M1295" t="str">
        <f>VLOOKUP($K1295,Neighborhoods!$A:$C,3,0)</f>
        <v>St. George</v>
      </c>
      <c r="N1295" t="str">
        <f>INDEX(Neighborhoods!$A:$C, MATCH(Places!$K1295,Neighborhoods!$A:$A,0), MATCH(Places!N$1,Neighborhoods!$A$1:$C$1,0))</f>
        <v>Staten Island</v>
      </c>
      <c r="O1295" t="str">
        <f>INDEX(Neighborhoods!$A:$C, MATCH(Places!$K1295,Neighborhoods!$A:$A,0), MATCH(Places!O$1,Neighborhoods!$A$1:$C$1,0))</f>
        <v>St. George</v>
      </c>
      <c r="P1295" t="s">
        <v>11822</v>
      </c>
      <c r="Q1295" t="str">
        <f t="shared" si="80"/>
        <v>No</v>
      </c>
      <c r="R1295">
        <v>2</v>
      </c>
      <c r="S1295" t="str">
        <f t="shared" si="81"/>
        <v>Small</v>
      </c>
      <c r="T1295" s="50">
        <v>78</v>
      </c>
      <c r="U1295" s="70">
        <f t="shared" si="82"/>
        <v>0.03</v>
      </c>
      <c r="V1295" s="52">
        <v>4.99</v>
      </c>
      <c r="W1295" s="52" t="str" cm="1">
        <f t="array" ref="W1295">_xlfn.SWITCH(ROUND(V1295,0),5,"Excellent",4,"Good",3,"Ok","Bad")</f>
        <v>Excellent</v>
      </c>
      <c r="X1295">
        <v>155</v>
      </c>
      <c r="Y1295" t="str">
        <f t="shared" si="83"/>
        <v>Yes</v>
      </c>
      <c r="Z1295" s="68">
        <v>42151</v>
      </c>
      <c r="AA1295" s="68">
        <v>44043</v>
      </c>
      <c r="AB1295">
        <v>21</v>
      </c>
      <c r="AC1295" t="s">
        <v>15616</v>
      </c>
    </row>
    <row r="1296" spans="1:29" x14ac:dyDescent="0.3">
      <c r="A1296" t="s">
        <v>973</v>
      </c>
      <c r="B1296">
        <v>2246</v>
      </c>
      <c r="C1296" t="str">
        <f>VLOOKUP($B1296,Hosts!$A:$M,10,0)</f>
        <v>Within a day</v>
      </c>
      <c r="D1296" s="70">
        <f>VLOOKUP($B1296,Hosts!$A:$M,11,0)</f>
        <v>0.75</v>
      </c>
      <c r="E1296" s="70">
        <f>VLOOKUP($B1296,Hosts!$A:$M,12,0)</f>
        <v>0.36</v>
      </c>
      <c r="F1296" t="str">
        <f>VLOOKUP($B1296,Hosts!$A:$M,13,0)</f>
        <v>No</v>
      </c>
      <c r="G1296" t="str">
        <f>INDEX(Hosts!$A:$M, MATCH(Places!$B1296,Hosts!$A:$A,0), MATCH(Places!G$1,Hosts!$A$1:$M$1,0))</f>
        <v>Within a day</v>
      </c>
      <c r="H1296" s="70">
        <f>INDEX(Hosts!$A:$M, MATCH(Places!$B1296,Hosts!$A:$A,0), MATCH(Places!H$1,Hosts!$A$1:$M$1,0))</f>
        <v>0.75</v>
      </c>
      <c r="I1296" s="70">
        <f>INDEX(Hosts!$A:$M, MATCH(Places!$B1296,Hosts!$A:$A,0), MATCH(Places!I$1,Hosts!$A$1:$M$1,0))</f>
        <v>0.36</v>
      </c>
      <c r="J1296" t="str">
        <f>INDEX(Hosts!$A:$M, MATCH(Places!$B1296,Hosts!$A:$A,0), MATCH(Places!J$1,Hosts!$A$1:$M$1,0))</f>
        <v>No</v>
      </c>
      <c r="K1296">
        <v>9</v>
      </c>
      <c r="L1296" t="str">
        <f>VLOOKUP($K1296,Neighborhoods!$A:$C,2,0)</f>
        <v>Brooklyn</v>
      </c>
      <c r="M1296" t="str">
        <f>VLOOKUP($K1296,Neighborhoods!$A:$C,3,0)</f>
        <v>Crown Heights</v>
      </c>
      <c r="N1296" t="str">
        <f>INDEX(Neighborhoods!$A:$C, MATCH(Places!$K1296,Neighborhoods!$A:$A,0), MATCH(Places!N$1,Neighborhoods!$A$1:$C$1,0))</f>
        <v>Brooklyn</v>
      </c>
      <c r="O1296" t="str">
        <f>INDEX(Neighborhoods!$A:$C, MATCH(Places!$K1296,Neighborhoods!$A:$A,0), MATCH(Places!O$1,Neighborhoods!$A$1:$C$1,0))</f>
        <v>Crown Heights</v>
      </c>
      <c r="P1296" t="s">
        <v>11822</v>
      </c>
      <c r="Q1296" t="str">
        <f t="shared" si="80"/>
        <v>No</v>
      </c>
      <c r="R1296">
        <v>2</v>
      </c>
      <c r="S1296" t="str">
        <f t="shared" si="81"/>
        <v>Small</v>
      </c>
      <c r="T1296" s="50">
        <v>100</v>
      </c>
      <c r="U1296" s="70">
        <f t="shared" si="82"/>
        <v>0.03</v>
      </c>
      <c r="V1296" s="52">
        <v>4.75</v>
      </c>
      <c r="W1296" s="52" t="str" cm="1">
        <f t="array" ref="W1296">_xlfn.SWITCH(ROUND(V1296,0),5,"Excellent",4,"Good",3,"Ok","Bad")</f>
        <v>Excellent</v>
      </c>
      <c r="X1296">
        <v>69</v>
      </c>
      <c r="Y1296" t="str">
        <f t="shared" si="83"/>
        <v>No</v>
      </c>
      <c r="Z1296" s="68">
        <v>42153</v>
      </c>
      <c r="AA1296" s="68">
        <v>43814</v>
      </c>
      <c r="AB1296">
        <v>326</v>
      </c>
      <c r="AC1296" t="s">
        <v>15615</v>
      </c>
    </row>
    <row r="1297" spans="1:29" x14ac:dyDescent="0.3">
      <c r="A1297" t="s">
        <v>13926</v>
      </c>
      <c r="B1297">
        <v>2247</v>
      </c>
      <c r="C1297" t="str">
        <f>VLOOKUP($B1297,Hosts!$A:$M,10,0)</f>
        <v>Within an hour</v>
      </c>
      <c r="D1297" s="70">
        <f>VLOOKUP($B1297,Hosts!$A:$M,11,0)</f>
        <v>0.67</v>
      </c>
      <c r="E1297" s="70">
        <f>VLOOKUP($B1297,Hosts!$A:$M,12,0)</f>
        <v>0.97</v>
      </c>
      <c r="F1297" t="str">
        <f>VLOOKUP($B1297,Hosts!$A:$M,13,0)</f>
        <v>No</v>
      </c>
      <c r="G1297" t="str">
        <f>INDEX(Hosts!$A:$M, MATCH(Places!$B1297,Hosts!$A:$A,0), MATCH(Places!G$1,Hosts!$A$1:$M$1,0))</f>
        <v>Within an hour</v>
      </c>
      <c r="H1297" s="70">
        <f>INDEX(Hosts!$A:$M, MATCH(Places!$B1297,Hosts!$A:$A,0), MATCH(Places!H$1,Hosts!$A$1:$M$1,0))</f>
        <v>0.67</v>
      </c>
      <c r="I1297" s="70">
        <f>INDEX(Hosts!$A:$M, MATCH(Places!$B1297,Hosts!$A:$A,0), MATCH(Places!I$1,Hosts!$A$1:$M$1,0))</f>
        <v>0.97</v>
      </c>
      <c r="J1297" t="str">
        <f>INDEX(Hosts!$A:$M, MATCH(Places!$B1297,Hosts!$A:$A,0), MATCH(Places!J$1,Hosts!$A$1:$M$1,0))</f>
        <v>No</v>
      </c>
      <c r="K1297">
        <v>12</v>
      </c>
      <c r="L1297" t="str">
        <f>VLOOKUP($K1297,Neighborhoods!$A:$C,2,0)</f>
        <v>Brooklyn</v>
      </c>
      <c r="M1297" t="str">
        <f>VLOOKUP($K1297,Neighborhoods!$A:$C,3,0)</f>
        <v>Williamsburg</v>
      </c>
      <c r="N1297" t="str">
        <f>INDEX(Neighborhoods!$A:$C, MATCH(Places!$K1297,Neighborhoods!$A:$A,0), MATCH(Places!N$1,Neighborhoods!$A$1:$C$1,0))</f>
        <v>Brooklyn</v>
      </c>
      <c r="O1297" t="str">
        <f>INDEX(Neighborhoods!$A:$C, MATCH(Places!$K1297,Neighborhoods!$A:$A,0), MATCH(Places!O$1,Neighborhoods!$A$1:$C$1,0))</f>
        <v>Williamsburg</v>
      </c>
      <c r="P1297" t="s">
        <v>1</v>
      </c>
      <c r="Q1297" t="str">
        <f t="shared" si="80"/>
        <v>Yes</v>
      </c>
      <c r="R1297">
        <v>2</v>
      </c>
      <c r="S1297" t="str">
        <f t="shared" si="81"/>
        <v>Small</v>
      </c>
      <c r="T1297" s="50">
        <v>88</v>
      </c>
      <c r="U1297" s="70">
        <f t="shared" si="82"/>
        <v>0.03</v>
      </c>
      <c r="V1297" s="52">
        <v>4.76</v>
      </c>
      <c r="W1297" s="52" t="str" cm="1">
        <f t="array" ref="W1297">_xlfn.SWITCH(ROUND(V1297,0),5,"Excellent",4,"Good",3,"Ok","Bad")</f>
        <v>Excellent</v>
      </c>
      <c r="X1297">
        <v>207</v>
      </c>
      <c r="Y1297" t="str">
        <f t="shared" si="83"/>
        <v>No</v>
      </c>
      <c r="Z1297" s="68">
        <v>42163</v>
      </c>
      <c r="AA1297" s="68">
        <v>43908</v>
      </c>
      <c r="AB1297">
        <v>338</v>
      </c>
      <c r="AC1297" t="s">
        <v>15616</v>
      </c>
    </row>
    <row r="1298" spans="1:29" x14ac:dyDescent="0.3">
      <c r="A1298" t="s">
        <v>3411</v>
      </c>
      <c r="B1298">
        <v>1430</v>
      </c>
      <c r="C1298" t="str">
        <f>VLOOKUP($B1298,Hosts!$A:$M,10,0)</f>
        <v>Within an hour</v>
      </c>
      <c r="D1298" s="70">
        <f>VLOOKUP($B1298,Hosts!$A:$M,11,0)</f>
        <v>1</v>
      </c>
      <c r="E1298" s="70">
        <f>VLOOKUP($B1298,Hosts!$A:$M,12,0)</f>
        <v>0.96</v>
      </c>
      <c r="F1298" t="str">
        <f>VLOOKUP($B1298,Hosts!$A:$M,13,0)</f>
        <v>No</v>
      </c>
      <c r="G1298" t="str">
        <f>INDEX(Hosts!$A:$M, MATCH(Places!$B1298,Hosts!$A:$A,0), MATCH(Places!G$1,Hosts!$A$1:$M$1,0))</f>
        <v>Within an hour</v>
      </c>
      <c r="H1298" s="70">
        <f>INDEX(Hosts!$A:$M, MATCH(Places!$B1298,Hosts!$A:$A,0), MATCH(Places!H$1,Hosts!$A$1:$M$1,0))</f>
        <v>1</v>
      </c>
      <c r="I1298" s="70">
        <f>INDEX(Hosts!$A:$M, MATCH(Places!$B1298,Hosts!$A:$A,0), MATCH(Places!I$1,Hosts!$A$1:$M$1,0))</f>
        <v>0.96</v>
      </c>
      <c r="J1298" t="str">
        <f>INDEX(Hosts!$A:$M, MATCH(Places!$B1298,Hosts!$A:$A,0), MATCH(Places!J$1,Hosts!$A$1:$M$1,0))</f>
        <v>No</v>
      </c>
      <c r="K1298">
        <v>7</v>
      </c>
      <c r="L1298" t="str">
        <f>VLOOKUP($K1298,Neighborhoods!$A:$C,2,0)</f>
        <v>Brooklyn</v>
      </c>
      <c r="M1298" t="str">
        <f>VLOOKUP($K1298,Neighborhoods!$A:$C,3,0)</f>
        <v>Bedford-Stuyvesant</v>
      </c>
      <c r="N1298" t="str">
        <f>INDEX(Neighborhoods!$A:$C, MATCH(Places!$K1298,Neighborhoods!$A:$A,0), MATCH(Places!N$1,Neighborhoods!$A$1:$C$1,0))</f>
        <v>Brooklyn</v>
      </c>
      <c r="O1298" t="str">
        <f>INDEX(Neighborhoods!$A:$C, MATCH(Places!$K1298,Neighborhoods!$A:$A,0), MATCH(Places!O$1,Neighborhoods!$A$1:$C$1,0))</f>
        <v>Bedford-Stuyvesant</v>
      </c>
      <c r="P1298" t="s">
        <v>1</v>
      </c>
      <c r="Q1298" t="str">
        <f t="shared" si="80"/>
        <v>Yes</v>
      </c>
      <c r="R1298">
        <v>3</v>
      </c>
      <c r="S1298" t="str">
        <f t="shared" si="81"/>
        <v>Medium</v>
      </c>
      <c r="T1298" s="50">
        <v>57</v>
      </c>
      <c r="U1298" s="70">
        <f t="shared" si="82"/>
        <v>0.03</v>
      </c>
      <c r="V1298" s="52">
        <v>4.47</v>
      </c>
      <c r="W1298" s="52" t="str" cm="1">
        <f t="array" ref="W1298">_xlfn.SWITCH(ROUND(V1298,0),5,"Excellent",4,"Good",3,"Ok","Bad")</f>
        <v>Good</v>
      </c>
      <c r="X1298">
        <v>180</v>
      </c>
      <c r="Y1298" t="str">
        <f t="shared" si="83"/>
        <v>No</v>
      </c>
      <c r="Z1298" s="68">
        <v>42140</v>
      </c>
      <c r="AA1298" s="68">
        <v>44055</v>
      </c>
      <c r="AB1298">
        <v>180</v>
      </c>
      <c r="AC1298" t="s">
        <v>15615</v>
      </c>
    </row>
    <row r="1299" spans="1:29" x14ac:dyDescent="0.3">
      <c r="A1299" t="s">
        <v>3042</v>
      </c>
      <c r="B1299">
        <v>403</v>
      </c>
      <c r="C1299" t="str">
        <f>VLOOKUP($B1299,Hosts!$A:$M,10,0)</f>
        <v>A few days or more</v>
      </c>
      <c r="D1299" s="70">
        <f>VLOOKUP($B1299,Hosts!$A:$M,11,0)</f>
        <v>0</v>
      </c>
      <c r="E1299" s="70">
        <f>VLOOKUP($B1299,Hosts!$A:$M,12,0)</f>
        <v>0.5</v>
      </c>
      <c r="F1299" t="str">
        <f>VLOOKUP($B1299,Hosts!$A:$M,13,0)</f>
        <v>No</v>
      </c>
      <c r="G1299" t="str">
        <f>INDEX(Hosts!$A:$M, MATCH(Places!$B1299,Hosts!$A:$A,0), MATCH(Places!G$1,Hosts!$A$1:$M$1,0))</f>
        <v>A few days or more</v>
      </c>
      <c r="H1299" s="70">
        <f>INDEX(Hosts!$A:$M, MATCH(Places!$B1299,Hosts!$A:$A,0), MATCH(Places!H$1,Hosts!$A$1:$M$1,0))</f>
        <v>0</v>
      </c>
      <c r="I1299" s="70">
        <f>INDEX(Hosts!$A:$M, MATCH(Places!$B1299,Hosts!$A:$A,0), MATCH(Places!I$1,Hosts!$A$1:$M$1,0))</f>
        <v>0.5</v>
      </c>
      <c r="J1299" t="str">
        <f>INDEX(Hosts!$A:$M, MATCH(Places!$B1299,Hosts!$A:$A,0), MATCH(Places!J$1,Hosts!$A$1:$M$1,0))</f>
        <v>No</v>
      </c>
      <c r="K1299">
        <v>15</v>
      </c>
      <c r="L1299" t="str">
        <f>VLOOKUP($K1299,Neighborhoods!$A:$C,2,0)</f>
        <v>Manhattan</v>
      </c>
      <c r="M1299" t="str">
        <f>VLOOKUP($K1299,Neighborhoods!$A:$C,3,0)</f>
        <v>East Village</v>
      </c>
      <c r="N1299" t="str">
        <f>INDEX(Neighborhoods!$A:$C, MATCH(Places!$K1299,Neighborhoods!$A:$A,0), MATCH(Places!N$1,Neighborhoods!$A$1:$C$1,0))</f>
        <v>Manhattan</v>
      </c>
      <c r="O1299" t="str">
        <f>INDEX(Neighborhoods!$A:$C, MATCH(Places!$K1299,Neighborhoods!$A:$A,0), MATCH(Places!O$1,Neighborhoods!$A$1:$C$1,0))</f>
        <v>East Village</v>
      </c>
      <c r="P1299" t="s">
        <v>11822</v>
      </c>
      <c r="Q1299" t="str">
        <f t="shared" si="80"/>
        <v>No</v>
      </c>
      <c r="R1299">
        <v>2</v>
      </c>
      <c r="S1299" t="str">
        <f t="shared" si="81"/>
        <v>Small</v>
      </c>
      <c r="T1299" s="50">
        <v>190</v>
      </c>
      <c r="U1299" s="70">
        <f t="shared" si="82"/>
        <v>0.03</v>
      </c>
      <c r="V1299" s="52">
        <v>4.68</v>
      </c>
      <c r="W1299" s="52" t="str" cm="1">
        <f t="array" ref="W1299">_xlfn.SWITCH(ROUND(V1299,0),5,"Excellent",4,"Good",3,"Ok","Bad")</f>
        <v>Excellent</v>
      </c>
      <c r="X1299">
        <v>19</v>
      </c>
      <c r="Y1299" t="str">
        <f t="shared" si="83"/>
        <v>No</v>
      </c>
      <c r="Z1299" s="68">
        <v>43466</v>
      </c>
      <c r="AA1299" s="68">
        <v>43830</v>
      </c>
      <c r="AB1299">
        <v>288</v>
      </c>
      <c r="AC1299" t="s">
        <v>15615</v>
      </c>
    </row>
    <row r="1300" spans="1:29" x14ac:dyDescent="0.3">
      <c r="A1300" t="s">
        <v>974</v>
      </c>
      <c r="B1300">
        <v>788</v>
      </c>
      <c r="C1300" t="str">
        <f>VLOOKUP($B1300,Hosts!$A:$M,10,0)</f>
        <v>Within a day</v>
      </c>
      <c r="D1300" s="70">
        <f>VLOOKUP($B1300,Hosts!$A:$M,11,0)</f>
        <v>1</v>
      </c>
      <c r="E1300" s="70">
        <f>VLOOKUP($B1300,Hosts!$A:$M,12,0)</f>
        <v>0.48</v>
      </c>
      <c r="F1300" t="str">
        <f>VLOOKUP($B1300,Hosts!$A:$M,13,0)</f>
        <v>No</v>
      </c>
      <c r="G1300" t="str">
        <f>INDEX(Hosts!$A:$M, MATCH(Places!$B1300,Hosts!$A:$A,0), MATCH(Places!G$1,Hosts!$A$1:$M$1,0))</f>
        <v>Within a day</v>
      </c>
      <c r="H1300" s="70">
        <f>INDEX(Hosts!$A:$M, MATCH(Places!$B1300,Hosts!$A:$A,0), MATCH(Places!H$1,Hosts!$A$1:$M$1,0))</f>
        <v>1</v>
      </c>
      <c r="I1300" s="70">
        <f>INDEX(Hosts!$A:$M, MATCH(Places!$B1300,Hosts!$A:$A,0), MATCH(Places!I$1,Hosts!$A$1:$M$1,0))</f>
        <v>0.48</v>
      </c>
      <c r="J1300" t="str">
        <f>INDEX(Hosts!$A:$M, MATCH(Places!$B1300,Hosts!$A:$A,0), MATCH(Places!J$1,Hosts!$A$1:$M$1,0))</f>
        <v>No</v>
      </c>
      <c r="K1300">
        <v>25</v>
      </c>
      <c r="L1300" t="str">
        <f>VLOOKUP($K1300,Neighborhoods!$A:$C,2,0)</f>
        <v>Queens</v>
      </c>
      <c r="M1300" t="str">
        <f>VLOOKUP($K1300,Neighborhoods!$A:$C,3,0)</f>
        <v>Ridgewood</v>
      </c>
      <c r="N1300" t="str">
        <f>INDEX(Neighborhoods!$A:$C, MATCH(Places!$K1300,Neighborhoods!$A:$A,0), MATCH(Places!N$1,Neighborhoods!$A$1:$C$1,0))</f>
        <v>Queens</v>
      </c>
      <c r="O1300" t="str">
        <f>INDEX(Neighborhoods!$A:$C, MATCH(Places!$K1300,Neighborhoods!$A:$A,0), MATCH(Places!O$1,Neighborhoods!$A$1:$C$1,0))</f>
        <v>Ridgewood</v>
      </c>
      <c r="P1300" t="s">
        <v>11822</v>
      </c>
      <c r="Q1300" t="str">
        <f t="shared" si="80"/>
        <v>No</v>
      </c>
      <c r="R1300">
        <v>2</v>
      </c>
      <c r="S1300" t="str">
        <f t="shared" si="81"/>
        <v>Small</v>
      </c>
      <c r="T1300" s="50">
        <v>75</v>
      </c>
      <c r="U1300" s="70">
        <f t="shared" si="82"/>
        <v>0.03</v>
      </c>
      <c r="V1300" s="52">
        <v>4.58</v>
      </c>
      <c r="W1300" s="52" t="str" cm="1">
        <f t="array" ref="W1300">_xlfn.SWITCH(ROUND(V1300,0),5,"Excellent",4,"Good",3,"Ok","Bad")</f>
        <v>Excellent</v>
      </c>
      <c r="X1300">
        <v>65</v>
      </c>
      <c r="Y1300" t="str">
        <f t="shared" si="83"/>
        <v>No</v>
      </c>
      <c r="Z1300" s="68">
        <v>42780</v>
      </c>
      <c r="AA1300" s="68">
        <v>43849</v>
      </c>
      <c r="AB1300">
        <v>362</v>
      </c>
      <c r="AC1300" t="s">
        <v>15615</v>
      </c>
    </row>
    <row r="1301" spans="1:29" x14ac:dyDescent="0.3">
      <c r="A1301" t="s">
        <v>975</v>
      </c>
      <c r="B1301">
        <v>1710</v>
      </c>
      <c r="C1301" t="str">
        <f>VLOOKUP($B1301,Hosts!$A:$M,10,0)</f>
        <v>Within a few hours</v>
      </c>
      <c r="D1301" s="70">
        <f>VLOOKUP($B1301,Hosts!$A:$M,11,0)</f>
        <v>1</v>
      </c>
      <c r="E1301" s="70">
        <f>VLOOKUP($B1301,Hosts!$A:$M,12,0)</f>
        <v>0.98</v>
      </c>
      <c r="F1301" t="str">
        <f>VLOOKUP($B1301,Hosts!$A:$M,13,0)</f>
        <v>No</v>
      </c>
      <c r="G1301" t="str">
        <f>INDEX(Hosts!$A:$M, MATCH(Places!$B1301,Hosts!$A:$A,0), MATCH(Places!G$1,Hosts!$A$1:$M$1,0))</f>
        <v>Within a few hours</v>
      </c>
      <c r="H1301" s="70">
        <f>INDEX(Hosts!$A:$M, MATCH(Places!$B1301,Hosts!$A:$A,0), MATCH(Places!H$1,Hosts!$A$1:$M$1,0))</f>
        <v>1</v>
      </c>
      <c r="I1301" s="70">
        <f>INDEX(Hosts!$A:$M, MATCH(Places!$B1301,Hosts!$A:$A,0), MATCH(Places!I$1,Hosts!$A$1:$M$1,0))</f>
        <v>0.98</v>
      </c>
      <c r="J1301" t="str">
        <f>INDEX(Hosts!$A:$M, MATCH(Places!$B1301,Hosts!$A:$A,0), MATCH(Places!J$1,Hosts!$A$1:$M$1,0))</f>
        <v>No</v>
      </c>
      <c r="K1301">
        <v>7</v>
      </c>
      <c r="L1301" t="str">
        <f>VLOOKUP($K1301,Neighborhoods!$A:$C,2,0)</f>
        <v>Brooklyn</v>
      </c>
      <c r="M1301" t="str">
        <f>VLOOKUP($K1301,Neighborhoods!$A:$C,3,0)</f>
        <v>Bedford-Stuyvesant</v>
      </c>
      <c r="N1301" t="str">
        <f>INDEX(Neighborhoods!$A:$C, MATCH(Places!$K1301,Neighborhoods!$A:$A,0), MATCH(Places!N$1,Neighborhoods!$A$1:$C$1,0))</f>
        <v>Brooklyn</v>
      </c>
      <c r="O1301" t="str">
        <f>INDEX(Neighborhoods!$A:$C, MATCH(Places!$K1301,Neighborhoods!$A:$A,0), MATCH(Places!O$1,Neighborhoods!$A$1:$C$1,0))</f>
        <v>Bedford-Stuyvesant</v>
      </c>
      <c r="P1301" t="s">
        <v>1</v>
      </c>
      <c r="Q1301" t="str">
        <f t="shared" si="80"/>
        <v>Yes</v>
      </c>
      <c r="R1301">
        <v>2</v>
      </c>
      <c r="S1301" t="str">
        <f t="shared" si="81"/>
        <v>Small</v>
      </c>
      <c r="T1301" s="50">
        <v>65</v>
      </c>
      <c r="U1301" s="70">
        <f t="shared" si="82"/>
        <v>0.03</v>
      </c>
      <c r="V1301" s="52">
        <v>4.8</v>
      </c>
      <c r="W1301" s="52" t="str" cm="1">
        <f t="array" ref="W1301">_xlfn.SWITCH(ROUND(V1301,0),5,"Excellent",4,"Good",3,"Ok","Bad")</f>
        <v>Excellent</v>
      </c>
      <c r="X1301">
        <v>114</v>
      </c>
      <c r="Y1301" t="str">
        <f t="shared" si="83"/>
        <v>No</v>
      </c>
      <c r="Z1301" s="68">
        <v>42139</v>
      </c>
      <c r="AA1301" s="68">
        <v>43883</v>
      </c>
      <c r="AB1301">
        <v>90</v>
      </c>
      <c r="AC1301" t="s">
        <v>15615</v>
      </c>
    </row>
    <row r="1302" spans="1:29" x14ac:dyDescent="0.3">
      <c r="A1302" t="s">
        <v>977</v>
      </c>
      <c r="B1302">
        <v>2249</v>
      </c>
      <c r="C1302" t="str">
        <f>VLOOKUP($B1302,Hosts!$A:$M,10,0)</f>
        <v>Within a day</v>
      </c>
      <c r="D1302" s="70">
        <f>VLOOKUP($B1302,Hosts!$A:$M,11,0)</f>
        <v>1</v>
      </c>
      <c r="E1302" s="70">
        <f>VLOOKUP($B1302,Hosts!$A:$M,12,0)</f>
        <v>0.72</v>
      </c>
      <c r="F1302" t="str">
        <f>VLOOKUP($B1302,Hosts!$A:$M,13,0)</f>
        <v>Yes</v>
      </c>
      <c r="G1302" t="str">
        <f>INDEX(Hosts!$A:$M, MATCH(Places!$B1302,Hosts!$A:$A,0), MATCH(Places!G$1,Hosts!$A$1:$M$1,0))</f>
        <v>Within a day</v>
      </c>
      <c r="H1302" s="70">
        <f>INDEX(Hosts!$A:$M, MATCH(Places!$B1302,Hosts!$A:$A,0), MATCH(Places!H$1,Hosts!$A$1:$M$1,0))</f>
        <v>1</v>
      </c>
      <c r="I1302" s="70">
        <f>INDEX(Hosts!$A:$M, MATCH(Places!$B1302,Hosts!$A:$A,0), MATCH(Places!I$1,Hosts!$A$1:$M$1,0))</f>
        <v>0.72</v>
      </c>
      <c r="J1302" t="str">
        <f>INDEX(Hosts!$A:$M, MATCH(Places!$B1302,Hosts!$A:$A,0), MATCH(Places!J$1,Hosts!$A$1:$M$1,0))</f>
        <v>Yes</v>
      </c>
      <c r="K1302">
        <v>8</v>
      </c>
      <c r="L1302" t="str">
        <f>VLOOKUP($K1302,Neighborhoods!$A:$C,2,0)</f>
        <v>Brooklyn</v>
      </c>
      <c r="M1302" t="str">
        <f>VLOOKUP($K1302,Neighborhoods!$A:$C,3,0)</f>
        <v>Bushwick</v>
      </c>
      <c r="N1302" t="str">
        <f>INDEX(Neighborhoods!$A:$C, MATCH(Places!$K1302,Neighborhoods!$A:$A,0), MATCH(Places!N$1,Neighborhoods!$A$1:$C$1,0))</f>
        <v>Brooklyn</v>
      </c>
      <c r="O1302" t="str">
        <f>INDEX(Neighborhoods!$A:$C, MATCH(Places!$K1302,Neighborhoods!$A:$A,0), MATCH(Places!O$1,Neighborhoods!$A$1:$C$1,0))</f>
        <v>Bushwick</v>
      </c>
      <c r="P1302" t="s">
        <v>1</v>
      </c>
      <c r="Q1302" t="str">
        <f t="shared" si="80"/>
        <v>Yes</v>
      </c>
      <c r="R1302">
        <v>2</v>
      </c>
      <c r="S1302" t="str">
        <f t="shared" si="81"/>
        <v>Small</v>
      </c>
      <c r="T1302" s="50">
        <v>65</v>
      </c>
      <c r="U1302" s="70">
        <f t="shared" si="82"/>
        <v>0.03</v>
      </c>
      <c r="V1302" s="52">
        <v>4.92</v>
      </c>
      <c r="W1302" s="52" t="str" cm="1">
        <f t="array" ref="W1302">_xlfn.SWITCH(ROUND(V1302,0),5,"Excellent",4,"Good",3,"Ok","Bad")</f>
        <v>Excellent</v>
      </c>
      <c r="X1302">
        <v>59</v>
      </c>
      <c r="Y1302" t="str">
        <f t="shared" si="83"/>
        <v>No</v>
      </c>
      <c r="Z1302" s="68">
        <v>42151</v>
      </c>
      <c r="AA1302" s="68">
        <v>43731</v>
      </c>
      <c r="AB1302">
        <v>89</v>
      </c>
      <c r="AC1302" t="s">
        <v>15615</v>
      </c>
    </row>
    <row r="1303" spans="1:29" x14ac:dyDescent="0.3">
      <c r="A1303" t="s">
        <v>978</v>
      </c>
      <c r="B1303">
        <v>1163</v>
      </c>
      <c r="C1303" t="str">
        <f>VLOOKUP($B1303,Hosts!$A:$M,10,0)</f>
        <v>Within a day</v>
      </c>
      <c r="D1303" s="70">
        <f>VLOOKUP($B1303,Hosts!$A:$M,11,0)</f>
        <v>0.5</v>
      </c>
      <c r="E1303" s="70">
        <f>VLOOKUP($B1303,Hosts!$A:$M,12,0)</f>
        <v>0</v>
      </c>
      <c r="F1303" t="str">
        <f>VLOOKUP($B1303,Hosts!$A:$M,13,0)</f>
        <v>No</v>
      </c>
      <c r="G1303" t="str">
        <f>INDEX(Hosts!$A:$M, MATCH(Places!$B1303,Hosts!$A:$A,0), MATCH(Places!G$1,Hosts!$A$1:$M$1,0))</f>
        <v>Within a day</v>
      </c>
      <c r="H1303" s="70">
        <f>INDEX(Hosts!$A:$M, MATCH(Places!$B1303,Hosts!$A:$A,0), MATCH(Places!H$1,Hosts!$A$1:$M$1,0))</f>
        <v>0.5</v>
      </c>
      <c r="I1303" s="70">
        <f>INDEX(Hosts!$A:$M, MATCH(Places!$B1303,Hosts!$A:$A,0), MATCH(Places!I$1,Hosts!$A$1:$M$1,0))</f>
        <v>0</v>
      </c>
      <c r="J1303" t="str">
        <f>INDEX(Hosts!$A:$M, MATCH(Places!$B1303,Hosts!$A:$A,0), MATCH(Places!J$1,Hosts!$A$1:$M$1,0))</f>
        <v>No</v>
      </c>
      <c r="K1303">
        <v>8</v>
      </c>
      <c r="L1303" t="str">
        <f>VLOOKUP($K1303,Neighborhoods!$A:$C,2,0)</f>
        <v>Brooklyn</v>
      </c>
      <c r="M1303" t="str">
        <f>VLOOKUP($K1303,Neighborhoods!$A:$C,3,0)</f>
        <v>Bushwick</v>
      </c>
      <c r="N1303" t="str">
        <f>INDEX(Neighborhoods!$A:$C, MATCH(Places!$K1303,Neighborhoods!$A:$A,0), MATCH(Places!N$1,Neighborhoods!$A$1:$C$1,0))</f>
        <v>Brooklyn</v>
      </c>
      <c r="O1303" t="str">
        <f>INDEX(Neighborhoods!$A:$C, MATCH(Places!$K1303,Neighborhoods!$A:$A,0), MATCH(Places!O$1,Neighborhoods!$A$1:$C$1,0))</f>
        <v>Bushwick</v>
      </c>
      <c r="P1303" t="s">
        <v>1</v>
      </c>
      <c r="Q1303" t="str">
        <f t="shared" si="80"/>
        <v>Yes</v>
      </c>
      <c r="R1303">
        <v>2</v>
      </c>
      <c r="S1303" t="str">
        <f t="shared" si="81"/>
        <v>Small</v>
      </c>
      <c r="T1303" s="50">
        <v>42</v>
      </c>
      <c r="U1303" s="70">
        <f t="shared" si="82"/>
        <v>0.03</v>
      </c>
      <c r="V1303" s="52">
        <v>5</v>
      </c>
      <c r="W1303" s="52" t="str" cm="1">
        <f t="array" ref="W1303">_xlfn.SWITCH(ROUND(V1303,0),5,"Excellent",4,"Good",3,"Ok","Bad")</f>
        <v>Excellent</v>
      </c>
      <c r="X1303">
        <v>5</v>
      </c>
      <c r="Y1303" t="str">
        <f t="shared" si="83"/>
        <v>No</v>
      </c>
      <c r="Z1303" s="68">
        <v>42221</v>
      </c>
      <c r="AA1303" s="68">
        <v>42967</v>
      </c>
      <c r="AB1303">
        <v>365</v>
      </c>
      <c r="AC1303" t="s">
        <v>15615</v>
      </c>
    </row>
    <row r="1304" spans="1:29" x14ac:dyDescent="0.3">
      <c r="A1304" t="s">
        <v>15366</v>
      </c>
      <c r="B1304">
        <v>3</v>
      </c>
      <c r="C1304" t="str">
        <f>VLOOKUP($B1304,Hosts!$A:$M,10,0)</f>
        <v>Within an hour</v>
      </c>
      <c r="D1304" s="70">
        <f>VLOOKUP($B1304,Hosts!$A:$M,11,0)</f>
        <v>1</v>
      </c>
      <c r="E1304" s="70">
        <f>VLOOKUP($B1304,Hosts!$A:$M,12,0)</f>
        <v>0.98</v>
      </c>
      <c r="F1304" t="str">
        <f>VLOOKUP($B1304,Hosts!$A:$M,13,0)</f>
        <v>Yes</v>
      </c>
      <c r="G1304" t="str">
        <f>INDEX(Hosts!$A:$M, MATCH(Places!$B1304,Hosts!$A:$A,0), MATCH(Places!G$1,Hosts!$A$1:$M$1,0))</f>
        <v>Within an hour</v>
      </c>
      <c r="H1304" s="70">
        <f>INDEX(Hosts!$A:$M, MATCH(Places!$B1304,Hosts!$A:$A,0), MATCH(Places!H$1,Hosts!$A$1:$M$1,0))</f>
        <v>1</v>
      </c>
      <c r="I1304" s="70">
        <f>INDEX(Hosts!$A:$M, MATCH(Places!$B1304,Hosts!$A:$A,0), MATCH(Places!I$1,Hosts!$A$1:$M$1,0))</f>
        <v>0.98</v>
      </c>
      <c r="J1304" t="str">
        <f>INDEX(Hosts!$A:$M, MATCH(Places!$B1304,Hosts!$A:$A,0), MATCH(Places!J$1,Hosts!$A$1:$M$1,0))</f>
        <v>Yes</v>
      </c>
      <c r="K1304">
        <v>7</v>
      </c>
      <c r="L1304" t="str">
        <f>VLOOKUP($K1304,Neighborhoods!$A:$C,2,0)</f>
        <v>Brooklyn</v>
      </c>
      <c r="M1304" t="str">
        <f>VLOOKUP($K1304,Neighborhoods!$A:$C,3,0)</f>
        <v>Bedford-Stuyvesant</v>
      </c>
      <c r="N1304" t="str">
        <f>INDEX(Neighborhoods!$A:$C, MATCH(Places!$K1304,Neighborhoods!$A:$A,0), MATCH(Places!N$1,Neighborhoods!$A$1:$C$1,0))</f>
        <v>Brooklyn</v>
      </c>
      <c r="O1304" t="str">
        <f>INDEX(Neighborhoods!$A:$C, MATCH(Places!$K1304,Neighborhoods!$A:$A,0), MATCH(Places!O$1,Neighborhoods!$A$1:$C$1,0))</f>
        <v>Bedford-Stuyvesant</v>
      </c>
      <c r="P1304" t="s">
        <v>1</v>
      </c>
      <c r="Q1304" t="str">
        <f t="shared" si="80"/>
        <v>Yes</v>
      </c>
      <c r="R1304">
        <v>2</v>
      </c>
      <c r="S1304" t="str">
        <f t="shared" si="81"/>
        <v>Small</v>
      </c>
      <c r="T1304" s="50">
        <v>34</v>
      </c>
      <c r="U1304" s="70">
        <f t="shared" si="82"/>
        <v>0.03</v>
      </c>
      <c r="V1304" s="52">
        <v>4.9800000000000004</v>
      </c>
      <c r="W1304" s="52" t="str" cm="1">
        <f t="array" ref="W1304">_xlfn.SWITCH(ROUND(V1304,0),5,"Excellent",4,"Good",3,"Ok","Bad")</f>
        <v>Excellent</v>
      </c>
      <c r="X1304">
        <v>163</v>
      </c>
      <c r="Y1304" t="str">
        <f t="shared" si="83"/>
        <v>Yes</v>
      </c>
      <c r="Z1304" s="68">
        <v>42403</v>
      </c>
      <c r="AA1304" s="68">
        <v>44046</v>
      </c>
      <c r="AB1304">
        <v>233</v>
      </c>
      <c r="AC1304" t="s">
        <v>15615</v>
      </c>
    </row>
    <row r="1305" spans="1:29" x14ac:dyDescent="0.3">
      <c r="A1305" t="s">
        <v>979</v>
      </c>
      <c r="B1305">
        <v>694</v>
      </c>
      <c r="C1305" t="str">
        <f>VLOOKUP($B1305,Hosts!$A:$M,10,0)</f>
        <v>Within an hour</v>
      </c>
      <c r="D1305" s="70">
        <f>VLOOKUP($B1305,Hosts!$A:$M,11,0)</f>
        <v>1</v>
      </c>
      <c r="E1305" s="70">
        <f>VLOOKUP($B1305,Hosts!$A:$M,12,0)</f>
        <v>0.89</v>
      </c>
      <c r="F1305" t="str">
        <f>VLOOKUP($B1305,Hosts!$A:$M,13,0)</f>
        <v>Yes</v>
      </c>
      <c r="G1305" t="str">
        <f>INDEX(Hosts!$A:$M, MATCH(Places!$B1305,Hosts!$A:$A,0), MATCH(Places!G$1,Hosts!$A$1:$M$1,0))</f>
        <v>Within an hour</v>
      </c>
      <c r="H1305" s="70">
        <f>INDEX(Hosts!$A:$M, MATCH(Places!$B1305,Hosts!$A:$A,0), MATCH(Places!H$1,Hosts!$A$1:$M$1,0))</f>
        <v>1</v>
      </c>
      <c r="I1305" s="70">
        <f>INDEX(Hosts!$A:$M, MATCH(Places!$B1305,Hosts!$A:$A,0), MATCH(Places!I$1,Hosts!$A$1:$M$1,0))</f>
        <v>0.89</v>
      </c>
      <c r="J1305" t="str">
        <f>INDEX(Hosts!$A:$M, MATCH(Places!$B1305,Hosts!$A:$A,0), MATCH(Places!J$1,Hosts!$A$1:$M$1,0))</f>
        <v>Yes</v>
      </c>
      <c r="K1305">
        <v>22</v>
      </c>
      <c r="L1305" t="str">
        <f>VLOOKUP($K1305,Neighborhoods!$A:$C,2,0)</f>
        <v>Queens</v>
      </c>
      <c r="M1305" t="str">
        <f>VLOOKUP($K1305,Neighborhoods!$A:$C,3,0)</f>
        <v>Flushing</v>
      </c>
      <c r="N1305" t="str">
        <f>INDEX(Neighborhoods!$A:$C, MATCH(Places!$K1305,Neighborhoods!$A:$A,0), MATCH(Places!N$1,Neighborhoods!$A$1:$C$1,0))</f>
        <v>Queens</v>
      </c>
      <c r="O1305" t="str">
        <f>INDEX(Neighborhoods!$A:$C, MATCH(Places!$K1305,Neighborhoods!$A:$A,0), MATCH(Places!O$1,Neighborhoods!$A$1:$C$1,0))</f>
        <v>Flushing</v>
      </c>
      <c r="P1305" t="s">
        <v>11822</v>
      </c>
      <c r="Q1305" t="str">
        <f t="shared" si="80"/>
        <v>No</v>
      </c>
      <c r="R1305">
        <v>5</v>
      </c>
      <c r="S1305" t="str">
        <f t="shared" si="81"/>
        <v>Medium</v>
      </c>
      <c r="T1305" s="50">
        <v>98</v>
      </c>
      <c r="U1305" s="70">
        <f t="shared" si="82"/>
        <v>0.03</v>
      </c>
      <c r="V1305" s="52">
        <v>4.88</v>
      </c>
      <c r="W1305" s="52" t="str" cm="1">
        <f t="array" ref="W1305">_xlfn.SWITCH(ROUND(V1305,0),5,"Excellent",4,"Good",3,"Ok","Bad")</f>
        <v>Excellent</v>
      </c>
      <c r="X1305">
        <v>233</v>
      </c>
      <c r="Y1305" t="str">
        <f t="shared" si="83"/>
        <v>Yes</v>
      </c>
      <c r="Z1305" s="68">
        <v>42146</v>
      </c>
      <c r="AA1305" s="68">
        <v>44023</v>
      </c>
      <c r="AB1305">
        <v>328</v>
      </c>
      <c r="AC1305" t="s">
        <v>15615</v>
      </c>
    </row>
    <row r="1306" spans="1:29" x14ac:dyDescent="0.3">
      <c r="A1306" t="s">
        <v>14643</v>
      </c>
      <c r="B1306">
        <v>2263</v>
      </c>
      <c r="C1306" t="str">
        <f>VLOOKUP($B1306,Hosts!$A:$M,10,0)</f>
        <v>Within a day</v>
      </c>
      <c r="D1306" s="70">
        <f>VLOOKUP($B1306,Hosts!$A:$M,11,0)</f>
        <v>1</v>
      </c>
      <c r="E1306" s="70">
        <f>VLOOKUP($B1306,Hosts!$A:$M,12,0)</f>
        <v>1</v>
      </c>
      <c r="F1306" t="str">
        <f>VLOOKUP($B1306,Hosts!$A:$M,13,0)</f>
        <v>Yes</v>
      </c>
      <c r="G1306" t="str">
        <f>INDEX(Hosts!$A:$M, MATCH(Places!$B1306,Hosts!$A:$A,0), MATCH(Places!G$1,Hosts!$A$1:$M$1,0))</f>
        <v>Within a day</v>
      </c>
      <c r="H1306" s="70">
        <f>INDEX(Hosts!$A:$M, MATCH(Places!$B1306,Hosts!$A:$A,0), MATCH(Places!H$1,Hosts!$A$1:$M$1,0))</f>
        <v>1</v>
      </c>
      <c r="I1306" s="70">
        <f>INDEX(Hosts!$A:$M, MATCH(Places!$B1306,Hosts!$A:$A,0), MATCH(Places!I$1,Hosts!$A$1:$M$1,0))</f>
        <v>1</v>
      </c>
      <c r="J1306" t="str">
        <f>INDEX(Hosts!$A:$M, MATCH(Places!$B1306,Hosts!$A:$A,0), MATCH(Places!J$1,Hosts!$A$1:$M$1,0))</f>
        <v>Yes</v>
      </c>
      <c r="K1306">
        <v>17</v>
      </c>
      <c r="L1306" t="str">
        <f>VLOOKUP($K1306,Neighborhoods!$A:$C,2,0)</f>
        <v>Manhattan</v>
      </c>
      <c r="M1306" t="str">
        <f>VLOOKUP($K1306,Neighborhoods!$A:$C,3,0)</f>
        <v>Hell's Kitchen</v>
      </c>
      <c r="N1306" t="str">
        <f>INDEX(Neighborhoods!$A:$C, MATCH(Places!$K1306,Neighborhoods!$A:$A,0), MATCH(Places!N$1,Neighborhoods!$A$1:$C$1,0))</f>
        <v>Manhattan</v>
      </c>
      <c r="O1306" t="str">
        <f>INDEX(Neighborhoods!$A:$C, MATCH(Places!$K1306,Neighborhoods!$A:$A,0), MATCH(Places!O$1,Neighborhoods!$A$1:$C$1,0))</f>
        <v>Hell's Kitchen</v>
      </c>
      <c r="P1306" t="s">
        <v>1</v>
      </c>
      <c r="Q1306" t="str">
        <f t="shared" si="80"/>
        <v>Yes</v>
      </c>
      <c r="R1306">
        <v>2</v>
      </c>
      <c r="S1306" t="str">
        <f t="shared" si="81"/>
        <v>Small</v>
      </c>
      <c r="T1306" s="50">
        <v>119</v>
      </c>
      <c r="U1306" s="70">
        <f t="shared" si="82"/>
        <v>0.03</v>
      </c>
      <c r="V1306" s="52">
        <v>4.99</v>
      </c>
      <c r="W1306" s="52" t="str" cm="1">
        <f t="array" ref="W1306">_xlfn.SWITCH(ROUND(V1306,0),5,"Excellent",4,"Good",3,"Ok","Bad")</f>
        <v>Excellent</v>
      </c>
      <c r="X1306">
        <v>359</v>
      </c>
      <c r="Y1306" t="str">
        <f t="shared" si="83"/>
        <v>Yes</v>
      </c>
      <c r="Z1306" s="68">
        <v>42186</v>
      </c>
      <c r="AA1306" s="68">
        <v>43912</v>
      </c>
      <c r="AB1306">
        <v>45</v>
      </c>
      <c r="AC1306" t="s">
        <v>15616</v>
      </c>
    </row>
    <row r="1307" spans="1:29" x14ac:dyDescent="0.3">
      <c r="A1307" t="s">
        <v>13189</v>
      </c>
      <c r="B1307">
        <v>2264</v>
      </c>
      <c r="C1307" t="str">
        <f>VLOOKUP($B1307,Hosts!$A:$M,10,0)</f>
        <v>Within an hour</v>
      </c>
      <c r="D1307" s="70">
        <f>VLOOKUP($B1307,Hosts!$A:$M,11,0)</f>
        <v>0.98</v>
      </c>
      <c r="E1307" s="70">
        <f>VLOOKUP($B1307,Hosts!$A:$M,12,0)</f>
        <v>0.96</v>
      </c>
      <c r="F1307" t="str">
        <f>VLOOKUP($B1307,Hosts!$A:$M,13,0)</f>
        <v>Yes</v>
      </c>
      <c r="G1307" t="str">
        <f>INDEX(Hosts!$A:$M, MATCH(Places!$B1307,Hosts!$A:$A,0), MATCH(Places!G$1,Hosts!$A$1:$M$1,0))</f>
        <v>Within an hour</v>
      </c>
      <c r="H1307" s="70">
        <f>INDEX(Hosts!$A:$M, MATCH(Places!$B1307,Hosts!$A:$A,0), MATCH(Places!H$1,Hosts!$A$1:$M$1,0))</f>
        <v>0.98</v>
      </c>
      <c r="I1307" s="70">
        <f>INDEX(Hosts!$A:$M, MATCH(Places!$B1307,Hosts!$A:$A,0), MATCH(Places!I$1,Hosts!$A$1:$M$1,0))</f>
        <v>0.96</v>
      </c>
      <c r="J1307" t="str">
        <f>INDEX(Hosts!$A:$M, MATCH(Places!$B1307,Hosts!$A:$A,0), MATCH(Places!J$1,Hosts!$A$1:$M$1,0))</f>
        <v>Yes</v>
      </c>
      <c r="K1307">
        <v>8</v>
      </c>
      <c r="L1307" t="str">
        <f>VLOOKUP($K1307,Neighborhoods!$A:$C,2,0)</f>
        <v>Brooklyn</v>
      </c>
      <c r="M1307" t="str">
        <f>VLOOKUP($K1307,Neighborhoods!$A:$C,3,0)</f>
        <v>Bushwick</v>
      </c>
      <c r="N1307" t="str">
        <f>INDEX(Neighborhoods!$A:$C, MATCH(Places!$K1307,Neighborhoods!$A:$A,0), MATCH(Places!N$1,Neighborhoods!$A$1:$C$1,0))</f>
        <v>Brooklyn</v>
      </c>
      <c r="O1307" t="str">
        <f>INDEX(Neighborhoods!$A:$C, MATCH(Places!$K1307,Neighborhoods!$A:$A,0), MATCH(Places!O$1,Neighborhoods!$A$1:$C$1,0))</f>
        <v>Bushwick</v>
      </c>
      <c r="P1307" t="s">
        <v>11822</v>
      </c>
      <c r="Q1307" t="str">
        <f t="shared" si="80"/>
        <v>No</v>
      </c>
      <c r="R1307">
        <v>2</v>
      </c>
      <c r="S1307" t="str">
        <f t="shared" si="81"/>
        <v>Small</v>
      </c>
      <c r="T1307" s="50">
        <v>52</v>
      </c>
      <c r="U1307" s="70">
        <f t="shared" si="82"/>
        <v>0.03</v>
      </c>
      <c r="V1307" s="52">
        <v>4.9000000000000004</v>
      </c>
      <c r="W1307" s="52" t="str" cm="1">
        <f t="array" ref="W1307">_xlfn.SWITCH(ROUND(V1307,0),5,"Excellent",4,"Good",3,"Ok","Bad")</f>
        <v>Excellent</v>
      </c>
      <c r="X1307">
        <v>275</v>
      </c>
      <c r="Y1307" t="str">
        <f t="shared" si="83"/>
        <v>Yes</v>
      </c>
      <c r="Z1307" s="68">
        <v>42149</v>
      </c>
      <c r="AA1307" s="68">
        <v>44056</v>
      </c>
      <c r="AB1307">
        <v>38</v>
      </c>
      <c r="AC1307" t="s">
        <v>15616</v>
      </c>
    </row>
    <row r="1308" spans="1:29" x14ac:dyDescent="0.3">
      <c r="A1308" t="s">
        <v>980</v>
      </c>
      <c r="B1308">
        <v>1051</v>
      </c>
      <c r="C1308" t="str">
        <f>VLOOKUP($B1308,Hosts!$A:$M,10,0)</f>
        <v>Within a few hours</v>
      </c>
      <c r="D1308" s="70">
        <f>VLOOKUP($B1308,Hosts!$A:$M,11,0)</f>
        <v>1</v>
      </c>
      <c r="E1308" s="70">
        <f>VLOOKUP($B1308,Hosts!$A:$M,12,0)</f>
        <v>0.98</v>
      </c>
      <c r="F1308" t="str">
        <f>VLOOKUP($B1308,Hosts!$A:$M,13,0)</f>
        <v>No</v>
      </c>
      <c r="G1308" t="str">
        <f>INDEX(Hosts!$A:$M, MATCH(Places!$B1308,Hosts!$A:$A,0), MATCH(Places!G$1,Hosts!$A$1:$M$1,0))</f>
        <v>Within a few hours</v>
      </c>
      <c r="H1308" s="70">
        <f>INDEX(Hosts!$A:$M, MATCH(Places!$B1308,Hosts!$A:$A,0), MATCH(Places!H$1,Hosts!$A$1:$M$1,0))</f>
        <v>1</v>
      </c>
      <c r="I1308" s="70">
        <f>INDEX(Hosts!$A:$M, MATCH(Places!$B1308,Hosts!$A:$A,0), MATCH(Places!I$1,Hosts!$A$1:$M$1,0))</f>
        <v>0.98</v>
      </c>
      <c r="J1308" t="str">
        <f>INDEX(Hosts!$A:$M, MATCH(Places!$B1308,Hosts!$A:$A,0), MATCH(Places!J$1,Hosts!$A$1:$M$1,0))</f>
        <v>No</v>
      </c>
      <c r="K1308">
        <v>12</v>
      </c>
      <c r="L1308" t="str">
        <f>VLOOKUP($K1308,Neighborhoods!$A:$C,2,0)</f>
        <v>Brooklyn</v>
      </c>
      <c r="M1308" t="str">
        <f>VLOOKUP($K1308,Neighborhoods!$A:$C,3,0)</f>
        <v>Williamsburg</v>
      </c>
      <c r="N1308" t="str">
        <f>INDEX(Neighborhoods!$A:$C, MATCH(Places!$K1308,Neighborhoods!$A:$A,0), MATCH(Places!N$1,Neighborhoods!$A$1:$C$1,0))</f>
        <v>Brooklyn</v>
      </c>
      <c r="O1308" t="str">
        <f>INDEX(Neighborhoods!$A:$C, MATCH(Places!$K1308,Neighborhoods!$A:$A,0), MATCH(Places!O$1,Neighborhoods!$A$1:$C$1,0))</f>
        <v>Williamsburg</v>
      </c>
      <c r="P1308" t="s">
        <v>11822</v>
      </c>
      <c r="Q1308" t="str">
        <f t="shared" si="80"/>
        <v>No</v>
      </c>
      <c r="R1308">
        <v>6</v>
      </c>
      <c r="S1308" t="str">
        <f t="shared" si="81"/>
        <v>Large</v>
      </c>
      <c r="T1308" s="50">
        <v>450</v>
      </c>
      <c r="U1308" s="70">
        <f t="shared" si="82"/>
        <v>0.04</v>
      </c>
      <c r="V1308" s="52">
        <v>4.76</v>
      </c>
      <c r="W1308" s="52" t="str" cm="1">
        <f t="array" ref="W1308">_xlfn.SWITCH(ROUND(V1308,0),5,"Excellent",4,"Good",3,"Ok","Bad")</f>
        <v>Excellent</v>
      </c>
      <c r="X1308">
        <v>213</v>
      </c>
      <c r="Y1308" t="str">
        <f t="shared" si="83"/>
        <v>No</v>
      </c>
      <c r="Z1308" s="68">
        <v>42151</v>
      </c>
      <c r="AA1308" s="68">
        <v>43891</v>
      </c>
      <c r="AB1308">
        <v>13</v>
      </c>
      <c r="AC1308" t="s">
        <v>15615</v>
      </c>
    </row>
    <row r="1309" spans="1:29" x14ac:dyDescent="0.3">
      <c r="A1309" t="s">
        <v>981</v>
      </c>
      <c r="B1309">
        <v>2267</v>
      </c>
      <c r="C1309" t="str">
        <f>VLOOKUP($B1309,Hosts!$A:$M,10,0)</f>
        <v>Within a day</v>
      </c>
      <c r="D1309" s="70">
        <f>VLOOKUP($B1309,Hosts!$A:$M,11,0)</f>
        <v>0.5</v>
      </c>
      <c r="E1309" s="70">
        <f>VLOOKUP($B1309,Hosts!$A:$M,12,0)</f>
        <v>1</v>
      </c>
      <c r="F1309" t="str">
        <f>VLOOKUP($B1309,Hosts!$A:$M,13,0)</f>
        <v>No</v>
      </c>
      <c r="G1309" t="str">
        <f>INDEX(Hosts!$A:$M, MATCH(Places!$B1309,Hosts!$A:$A,0), MATCH(Places!G$1,Hosts!$A$1:$M$1,0))</f>
        <v>Within a day</v>
      </c>
      <c r="H1309" s="70">
        <f>INDEX(Hosts!$A:$M, MATCH(Places!$B1309,Hosts!$A:$A,0), MATCH(Places!H$1,Hosts!$A$1:$M$1,0))</f>
        <v>0.5</v>
      </c>
      <c r="I1309" s="70">
        <f>INDEX(Hosts!$A:$M, MATCH(Places!$B1309,Hosts!$A:$A,0), MATCH(Places!I$1,Hosts!$A$1:$M$1,0))</f>
        <v>1</v>
      </c>
      <c r="J1309" t="str">
        <f>INDEX(Hosts!$A:$M, MATCH(Places!$B1309,Hosts!$A:$A,0), MATCH(Places!J$1,Hosts!$A$1:$M$1,0))</f>
        <v>No</v>
      </c>
      <c r="K1309">
        <v>14</v>
      </c>
      <c r="L1309" t="str">
        <f>VLOOKUP($K1309,Neighborhoods!$A:$C,2,0)</f>
        <v>Manhattan</v>
      </c>
      <c r="M1309" t="str">
        <f>VLOOKUP($K1309,Neighborhoods!$A:$C,3,0)</f>
        <v>East Harlem</v>
      </c>
      <c r="N1309" t="str">
        <f>INDEX(Neighborhoods!$A:$C, MATCH(Places!$K1309,Neighborhoods!$A:$A,0), MATCH(Places!N$1,Neighborhoods!$A$1:$C$1,0))</f>
        <v>Manhattan</v>
      </c>
      <c r="O1309" t="str">
        <f>INDEX(Neighborhoods!$A:$C, MATCH(Places!$K1309,Neighborhoods!$A:$A,0), MATCH(Places!O$1,Neighborhoods!$A$1:$C$1,0))</f>
        <v>East Harlem</v>
      </c>
      <c r="P1309" t="s">
        <v>1</v>
      </c>
      <c r="Q1309" t="str">
        <f t="shared" si="80"/>
        <v>Yes</v>
      </c>
      <c r="R1309">
        <v>2</v>
      </c>
      <c r="S1309" t="str">
        <f t="shared" si="81"/>
        <v>Small</v>
      </c>
      <c r="T1309" s="50">
        <v>123</v>
      </c>
      <c r="U1309" s="70">
        <f t="shared" si="82"/>
        <v>0.03</v>
      </c>
      <c r="V1309" s="52">
        <v>4.5199999999999996</v>
      </c>
      <c r="W1309" s="52" t="str" cm="1">
        <f t="array" ref="W1309">_xlfn.SWITCH(ROUND(V1309,0),5,"Excellent",4,"Good",3,"Ok","Bad")</f>
        <v>Excellent</v>
      </c>
      <c r="X1309">
        <v>50</v>
      </c>
      <c r="Y1309" t="str">
        <f t="shared" si="83"/>
        <v>No</v>
      </c>
      <c r="Z1309" s="68">
        <v>42163</v>
      </c>
      <c r="AA1309" s="68">
        <v>43466</v>
      </c>
      <c r="AB1309">
        <v>0</v>
      </c>
      <c r="AC1309" t="s">
        <v>15616</v>
      </c>
    </row>
    <row r="1310" spans="1:29" x14ac:dyDescent="0.3">
      <c r="A1310" t="s">
        <v>982</v>
      </c>
      <c r="B1310">
        <v>154</v>
      </c>
      <c r="C1310" t="str">
        <f>VLOOKUP($B1310,Hosts!$A:$M,10,0)</f>
        <v>Within an hour</v>
      </c>
      <c r="D1310" s="70">
        <f>VLOOKUP($B1310,Hosts!$A:$M,11,0)</f>
        <v>0.93</v>
      </c>
      <c r="E1310" s="70">
        <f>VLOOKUP($B1310,Hosts!$A:$M,12,0)</f>
        <v>1</v>
      </c>
      <c r="F1310" t="str">
        <f>VLOOKUP($B1310,Hosts!$A:$M,13,0)</f>
        <v>Yes</v>
      </c>
      <c r="G1310" t="str">
        <f>INDEX(Hosts!$A:$M, MATCH(Places!$B1310,Hosts!$A:$A,0), MATCH(Places!G$1,Hosts!$A$1:$M$1,0))</f>
        <v>Within an hour</v>
      </c>
      <c r="H1310" s="70">
        <f>INDEX(Hosts!$A:$M, MATCH(Places!$B1310,Hosts!$A:$A,0), MATCH(Places!H$1,Hosts!$A$1:$M$1,0))</f>
        <v>0.93</v>
      </c>
      <c r="I1310" s="70">
        <f>INDEX(Hosts!$A:$M, MATCH(Places!$B1310,Hosts!$A:$A,0), MATCH(Places!I$1,Hosts!$A$1:$M$1,0))</f>
        <v>1</v>
      </c>
      <c r="J1310" t="str">
        <f>INDEX(Hosts!$A:$M, MATCH(Places!$B1310,Hosts!$A:$A,0), MATCH(Places!J$1,Hosts!$A$1:$M$1,0))</f>
        <v>Yes</v>
      </c>
      <c r="K1310">
        <v>14</v>
      </c>
      <c r="L1310" t="str">
        <f>VLOOKUP($K1310,Neighborhoods!$A:$C,2,0)</f>
        <v>Manhattan</v>
      </c>
      <c r="M1310" t="str">
        <f>VLOOKUP($K1310,Neighborhoods!$A:$C,3,0)</f>
        <v>East Harlem</v>
      </c>
      <c r="N1310" t="str">
        <f>INDEX(Neighborhoods!$A:$C, MATCH(Places!$K1310,Neighborhoods!$A:$A,0), MATCH(Places!N$1,Neighborhoods!$A$1:$C$1,0))</f>
        <v>Manhattan</v>
      </c>
      <c r="O1310" t="str">
        <f>INDEX(Neighborhoods!$A:$C, MATCH(Places!$K1310,Neighborhoods!$A:$A,0), MATCH(Places!O$1,Neighborhoods!$A$1:$C$1,0))</f>
        <v>East Harlem</v>
      </c>
      <c r="P1310" t="s">
        <v>11822</v>
      </c>
      <c r="Q1310" t="str">
        <f t="shared" si="80"/>
        <v>No</v>
      </c>
      <c r="R1310">
        <v>2</v>
      </c>
      <c r="S1310" t="str">
        <f t="shared" si="81"/>
        <v>Small</v>
      </c>
      <c r="T1310" s="50">
        <v>157</v>
      </c>
      <c r="U1310" s="70">
        <f t="shared" si="82"/>
        <v>0.03</v>
      </c>
      <c r="V1310" s="52">
        <v>4.99</v>
      </c>
      <c r="W1310" s="52" t="str" cm="1">
        <f t="array" ref="W1310">_xlfn.SWITCH(ROUND(V1310,0),5,"Excellent",4,"Good",3,"Ok","Bad")</f>
        <v>Excellent</v>
      </c>
      <c r="X1310">
        <v>147</v>
      </c>
      <c r="Y1310" t="str">
        <f t="shared" si="83"/>
        <v>Yes</v>
      </c>
      <c r="Z1310" s="68">
        <v>42183</v>
      </c>
      <c r="AA1310" s="68">
        <v>44046</v>
      </c>
      <c r="AB1310">
        <v>356</v>
      </c>
      <c r="AC1310" t="s">
        <v>15616</v>
      </c>
    </row>
    <row r="1311" spans="1:29" x14ac:dyDescent="0.3">
      <c r="A1311" t="s">
        <v>983</v>
      </c>
      <c r="B1311">
        <v>476</v>
      </c>
      <c r="C1311" t="str">
        <f>VLOOKUP($B1311,Hosts!$A:$M,10,0)</f>
        <v>Within a few hours</v>
      </c>
      <c r="D1311" s="70">
        <f>VLOOKUP($B1311,Hosts!$A:$M,11,0)</f>
        <v>1</v>
      </c>
      <c r="E1311" s="70">
        <f>VLOOKUP($B1311,Hosts!$A:$M,12,0)</f>
        <v>0.86</v>
      </c>
      <c r="F1311" t="str">
        <f>VLOOKUP($B1311,Hosts!$A:$M,13,0)</f>
        <v>No</v>
      </c>
      <c r="G1311" t="str">
        <f>INDEX(Hosts!$A:$M, MATCH(Places!$B1311,Hosts!$A:$A,0), MATCH(Places!G$1,Hosts!$A$1:$M$1,0))</f>
        <v>Within a few hours</v>
      </c>
      <c r="H1311" s="70">
        <f>INDEX(Hosts!$A:$M, MATCH(Places!$B1311,Hosts!$A:$A,0), MATCH(Places!H$1,Hosts!$A$1:$M$1,0))</f>
        <v>1</v>
      </c>
      <c r="I1311" s="70">
        <f>INDEX(Hosts!$A:$M, MATCH(Places!$B1311,Hosts!$A:$A,0), MATCH(Places!I$1,Hosts!$A$1:$M$1,0))</f>
        <v>0.86</v>
      </c>
      <c r="J1311" t="str">
        <f>INDEX(Hosts!$A:$M, MATCH(Places!$B1311,Hosts!$A:$A,0), MATCH(Places!J$1,Hosts!$A$1:$M$1,0))</f>
        <v>No</v>
      </c>
      <c r="K1311">
        <v>12</v>
      </c>
      <c r="L1311" t="str">
        <f>VLOOKUP($K1311,Neighborhoods!$A:$C,2,0)</f>
        <v>Brooklyn</v>
      </c>
      <c r="M1311" t="str">
        <f>VLOOKUP($K1311,Neighborhoods!$A:$C,3,0)</f>
        <v>Williamsburg</v>
      </c>
      <c r="N1311" t="str">
        <f>INDEX(Neighborhoods!$A:$C, MATCH(Places!$K1311,Neighborhoods!$A:$A,0), MATCH(Places!N$1,Neighborhoods!$A$1:$C$1,0))</f>
        <v>Brooklyn</v>
      </c>
      <c r="O1311" t="str">
        <f>INDEX(Neighborhoods!$A:$C, MATCH(Places!$K1311,Neighborhoods!$A:$A,0), MATCH(Places!O$1,Neighborhoods!$A$1:$C$1,0))</f>
        <v>Williamsburg</v>
      </c>
      <c r="P1311" t="s">
        <v>11822</v>
      </c>
      <c r="Q1311" t="str">
        <f t="shared" si="80"/>
        <v>No</v>
      </c>
      <c r="R1311">
        <v>4</v>
      </c>
      <c r="S1311" t="str">
        <f t="shared" si="81"/>
        <v>Medium</v>
      </c>
      <c r="T1311" s="50">
        <v>148</v>
      </c>
      <c r="U1311" s="70">
        <f t="shared" si="82"/>
        <v>0.03</v>
      </c>
      <c r="V1311" s="52">
        <v>4.9400000000000004</v>
      </c>
      <c r="W1311" s="52" t="str" cm="1">
        <f t="array" ref="W1311">_xlfn.SWITCH(ROUND(V1311,0),5,"Excellent",4,"Good",3,"Ok","Bad")</f>
        <v>Excellent</v>
      </c>
      <c r="X1311">
        <v>16</v>
      </c>
      <c r="Y1311" t="str">
        <f t="shared" si="83"/>
        <v>No</v>
      </c>
      <c r="Z1311" s="68">
        <v>42375</v>
      </c>
      <c r="AA1311" s="68">
        <v>43833</v>
      </c>
      <c r="AB1311">
        <v>0</v>
      </c>
      <c r="AC1311" t="s">
        <v>15615</v>
      </c>
    </row>
    <row r="1312" spans="1:29" x14ac:dyDescent="0.3">
      <c r="A1312" t="s">
        <v>984</v>
      </c>
      <c r="B1312">
        <v>2268</v>
      </c>
      <c r="C1312" t="str">
        <f>VLOOKUP($B1312,Hosts!$A:$M,10,0)</f>
        <v>Within a few hours</v>
      </c>
      <c r="D1312" s="70">
        <f>VLOOKUP($B1312,Hosts!$A:$M,11,0)</f>
        <v>1</v>
      </c>
      <c r="E1312" s="70">
        <f>VLOOKUP($B1312,Hosts!$A:$M,12,0)</f>
        <v>0.84</v>
      </c>
      <c r="F1312" t="str">
        <f>VLOOKUP($B1312,Hosts!$A:$M,13,0)</f>
        <v>No</v>
      </c>
      <c r="G1312" t="str">
        <f>INDEX(Hosts!$A:$M, MATCH(Places!$B1312,Hosts!$A:$A,0), MATCH(Places!G$1,Hosts!$A$1:$M$1,0))</f>
        <v>Within a few hours</v>
      </c>
      <c r="H1312" s="70">
        <f>INDEX(Hosts!$A:$M, MATCH(Places!$B1312,Hosts!$A:$A,0), MATCH(Places!H$1,Hosts!$A$1:$M$1,0))</f>
        <v>1</v>
      </c>
      <c r="I1312" s="70">
        <f>INDEX(Hosts!$A:$M, MATCH(Places!$B1312,Hosts!$A:$A,0), MATCH(Places!I$1,Hosts!$A$1:$M$1,0))</f>
        <v>0.84</v>
      </c>
      <c r="J1312" t="str">
        <f>INDEX(Hosts!$A:$M, MATCH(Places!$B1312,Hosts!$A:$A,0), MATCH(Places!J$1,Hosts!$A$1:$M$1,0))</f>
        <v>No</v>
      </c>
      <c r="K1312">
        <v>7</v>
      </c>
      <c r="L1312" t="str">
        <f>VLOOKUP($K1312,Neighborhoods!$A:$C,2,0)</f>
        <v>Brooklyn</v>
      </c>
      <c r="M1312" t="str">
        <f>VLOOKUP($K1312,Neighborhoods!$A:$C,3,0)</f>
        <v>Bedford-Stuyvesant</v>
      </c>
      <c r="N1312" t="str">
        <f>INDEX(Neighborhoods!$A:$C, MATCH(Places!$K1312,Neighborhoods!$A:$A,0), MATCH(Places!N$1,Neighborhoods!$A$1:$C$1,0))</f>
        <v>Brooklyn</v>
      </c>
      <c r="O1312" t="str">
        <f>INDEX(Neighborhoods!$A:$C, MATCH(Places!$K1312,Neighborhoods!$A:$A,0), MATCH(Places!O$1,Neighborhoods!$A$1:$C$1,0))</f>
        <v>Bedford-Stuyvesant</v>
      </c>
      <c r="P1312" t="s">
        <v>1</v>
      </c>
      <c r="Q1312" t="str">
        <f t="shared" si="80"/>
        <v>Yes</v>
      </c>
      <c r="R1312">
        <v>2</v>
      </c>
      <c r="S1312" t="str">
        <f t="shared" si="81"/>
        <v>Small</v>
      </c>
      <c r="T1312" s="50">
        <v>70</v>
      </c>
      <c r="U1312" s="70">
        <f t="shared" si="82"/>
        <v>0.03</v>
      </c>
      <c r="V1312" s="52">
        <v>4.58</v>
      </c>
      <c r="W1312" s="52" t="str" cm="1">
        <f t="array" ref="W1312">_xlfn.SWITCH(ROUND(V1312,0),5,"Excellent",4,"Good",3,"Ok","Bad")</f>
        <v>Excellent</v>
      </c>
      <c r="X1312">
        <v>122</v>
      </c>
      <c r="Y1312" t="str">
        <f t="shared" si="83"/>
        <v>No</v>
      </c>
      <c r="Z1312" s="68">
        <v>42150</v>
      </c>
      <c r="AA1312" s="68">
        <v>43861</v>
      </c>
      <c r="AB1312">
        <v>44</v>
      </c>
      <c r="AC1312" t="s">
        <v>15615</v>
      </c>
    </row>
    <row r="1313" spans="1:29" x14ac:dyDescent="0.3">
      <c r="A1313" t="s">
        <v>985</v>
      </c>
      <c r="B1313">
        <v>2269</v>
      </c>
      <c r="C1313" t="str">
        <f>VLOOKUP($B1313,Hosts!$A:$M,10,0)</f>
        <v>Within a few hours</v>
      </c>
      <c r="D1313" s="70">
        <f>VLOOKUP($B1313,Hosts!$A:$M,11,0)</f>
        <v>0.9</v>
      </c>
      <c r="E1313" s="70">
        <f>VLOOKUP($B1313,Hosts!$A:$M,12,0)</f>
        <v>0.77</v>
      </c>
      <c r="F1313" t="str">
        <f>VLOOKUP($B1313,Hosts!$A:$M,13,0)</f>
        <v>No</v>
      </c>
      <c r="G1313" t="str">
        <f>INDEX(Hosts!$A:$M, MATCH(Places!$B1313,Hosts!$A:$A,0), MATCH(Places!G$1,Hosts!$A$1:$M$1,0))</f>
        <v>Within a few hours</v>
      </c>
      <c r="H1313" s="70">
        <f>INDEX(Hosts!$A:$M, MATCH(Places!$B1313,Hosts!$A:$A,0), MATCH(Places!H$1,Hosts!$A$1:$M$1,0))</f>
        <v>0.9</v>
      </c>
      <c r="I1313" s="70">
        <f>INDEX(Hosts!$A:$M, MATCH(Places!$B1313,Hosts!$A:$A,0), MATCH(Places!I$1,Hosts!$A$1:$M$1,0))</f>
        <v>0.77</v>
      </c>
      <c r="J1313" t="str">
        <f>INDEX(Hosts!$A:$M, MATCH(Places!$B1313,Hosts!$A:$A,0), MATCH(Places!J$1,Hosts!$A$1:$M$1,0))</f>
        <v>No</v>
      </c>
      <c r="K1313">
        <v>9</v>
      </c>
      <c r="L1313" t="str">
        <f>VLOOKUP($K1313,Neighborhoods!$A:$C,2,0)</f>
        <v>Brooklyn</v>
      </c>
      <c r="M1313" t="str">
        <f>VLOOKUP($K1313,Neighborhoods!$A:$C,3,0)</f>
        <v>Crown Heights</v>
      </c>
      <c r="N1313" t="str">
        <f>INDEX(Neighborhoods!$A:$C, MATCH(Places!$K1313,Neighborhoods!$A:$A,0), MATCH(Places!N$1,Neighborhoods!$A$1:$C$1,0))</f>
        <v>Brooklyn</v>
      </c>
      <c r="O1313" t="str">
        <f>INDEX(Neighborhoods!$A:$C, MATCH(Places!$K1313,Neighborhoods!$A:$A,0), MATCH(Places!O$1,Neighborhoods!$A$1:$C$1,0))</f>
        <v>Crown Heights</v>
      </c>
      <c r="P1313" t="s">
        <v>11822</v>
      </c>
      <c r="Q1313" t="str">
        <f t="shared" si="80"/>
        <v>No</v>
      </c>
      <c r="R1313">
        <v>4</v>
      </c>
      <c r="S1313" t="str">
        <f t="shared" si="81"/>
        <v>Medium</v>
      </c>
      <c r="T1313" s="50">
        <v>150</v>
      </c>
      <c r="U1313" s="70">
        <f t="shared" si="82"/>
        <v>0.03</v>
      </c>
      <c r="V1313" s="52">
        <v>4.82</v>
      </c>
      <c r="W1313" s="52" t="str" cm="1">
        <f t="array" ref="W1313">_xlfn.SWITCH(ROUND(V1313,0),5,"Excellent",4,"Good",3,"Ok","Bad")</f>
        <v>Excellent</v>
      </c>
      <c r="X1313">
        <v>33</v>
      </c>
      <c r="Y1313" t="str">
        <f t="shared" si="83"/>
        <v>No</v>
      </c>
      <c r="Z1313" s="68">
        <v>42254</v>
      </c>
      <c r="AA1313" s="68">
        <v>43835</v>
      </c>
      <c r="AB1313">
        <v>290</v>
      </c>
      <c r="AC1313" t="s">
        <v>15615</v>
      </c>
    </row>
    <row r="1314" spans="1:29" x14ac:dyDescent="0.3">
      <c r="A1314" t="s">
        <v>986</v>
      </c>
      <c r="B1314">
        <v>2272</v>
      </c>
      <c r="C1314" t="str">
        <f>VLOOKUP($B1314,Hosts!$A:$M,10,0)</f>
        <v>Within a few hours</v>
      </c>
      <c r="D1314" s="70">
        <f>VLOOKUP($B1314,Hosts!$A:$M,11,0)</f>
        <v>0.8</v>
      </c>
      <c r="E1314" s="70">
        <f>VLOOKUP($B1314,Hosts!$A:$M,12,0)</f>
        <v>0.83</v>
      </c>
      <c r="F1314" t="str">
        <f>VLOOKUP($B1314,Hosts!$A:$M,13,0)</f>
        <v>Yes</v>
      </c>
      <c r="G1314" t="str">
        <f>INDEX(Hosts!$A:$M, MATCH(Places!$B1314,Hosts!$A:$A,0), MATCH(Places!G$1,Hosts!$A$1:$M$1,0))</f>
        <v>Within a few hours</v>
      </c>
      <c r="H1314" s="70">
        <f>INDEX(Hosts!$A:$M, MATCH(Places!$B1314,Hosts!$A:$A,0), MATCH(Places!H$1,Hosts!$A$1:$M$1,0))</f>
        <v>0.8</v>
      </c>
      <c r="I1314" s="70">
        <f>INDEX(Hosts!$A:$M, MATCH(Places!$B1314,Hosts!$A:$A,0), MATCH(Places!I$1,Hosts!$A$1:$M$1,0))</f>
        <v>0.83</v>
      </c>
      <c r="J1314" t="str">
        <f>INDEX(Hosts!$A:$M, MATCH(Places!$B1314,Hosts!$A:$A,0), MATCH(Places!J$1,Hosts!$A$1:$M$1,0))</f>
        <v>Yes</v>
      </c>
      <c r="K1314">
        <v>18</v>
      </c>
      <c r="L1314" t="str">
        <f>VLOOKUP($K1314,Neighborhoods!$A:$C,2,0)</f>
        <v>Manhattan</v>
      </c>
      <c r="M1314" t="str">
        <f>VLOOKUP($K1314,Neighborhoods!$A:$C,3,0)</f>
        <v>Midtown</v>
      </c>
      <c r="N1314" t="str">
        <f>INDEX(Neighborhoods!$A:$C, MATCH(Places!$K1314,Neighborhoods!$A:$A,0), MATCH(Places!N$1,Neighborhoods!$A$1:$C$1,0))</f>
        <v>Manhattan</v>
      </c>
      <c r="O1314" t="str">
        <f>INDEX(Neighborhoods!$A:$C, MATCH(Places!$K1314,Neighborhoods!$A:$A,0), MATCH(Places!O$1,Neighborhoods!$A$1:$C$1,0))</f>
        <v>Midtown</v>
      </c>
      <c r="P1314" t="s">
        <v>11822</v>
      </c>
      <c r="Q1314" t="str">
        <f t="shared" si="80"/>
        <v>No</v>
      </c>
      <c r="R1314">
        <v>4</v>
      </c>
      <c r="S1314" t="str">
        <f t="shared" si="81"/>
        <v>Medium</v>
      </c>
      <c r="T1314" s="50">
        <v>150</v>
      </c>
      <c r="U1314" s="70">
        <f t="shared" si="82"/>
        <v>0.03</v>
      </c>
      <c r="V1314" s="52">
        <v>4.8</v>
      </c>
      <c r="W1314" s="52" t="str" cm="1">
        <f t="array" ref="W1314">_xlfn.SWITCH(ROUND(V1314,0),5,"Excellent",4,"Good",3,"Ok","Bad")</f>
        <v>Excellent</v>
      </c>
      <c r="X1314">
        <v>25</v>
      </c>
      <c r="Y1314" t="str">
        <f t="shared" si="83"/>
        <v>No</v>
      </c>
      <c r="Z1314" s="68">
        <v>42172</v>
      </c>
      <c r="AA1314" s="68">
        <v>43519</v>
      </c>
      <c r="AB1314">
        <v>0</v>
      </c>
      <c r="AC1314" t="s">
        <v>15615</v>
      </c>
    </row>
    <row r="1315" spans="1:29" x14ac:dyDescent="0.3">
      <c r="A1315" t="s">
        <v>13313</v>
      </c>
      <c r="B1315">
        <v>1169</v>
      </c>
      <c r="C1315" t="str">
        <f>VLOOKUP($B1315,Hosts!$A:$M,10,0)</f>
        <v>Within a day</v>
      </c>
      <c r="D1315" s="70">
        <f>VLOOKUP($B1315,Hosts!$A:$M,11,0)</f>
        <v>1</v>
      </c>
      <c r="E1315" s="70">
        <f>VLOOKUP($B1315,Hosts!$A:$M,12,0)</f>
        <v>0.42</v>
      </c>
      <c r="F1315" t="str">
        <f>VLOOKUP($B1315,Hosts!$A:$M,13,0)</f>
        <v>No</v>
      </c>
      <c r="G1315" t="str">
        <f>INDEX(Hosts!$A:$M, MATCH(Places!$B1315,Hosts!$A:$A,0), MATCH(Places!G$1,Hosts!$A$1:$M$1,0))</f>
        <v>Within a day</v>
      </c>
      <c r="H1315" s="70">
        <f>INDEX(Hosts!$A:$M, MATCH(Places!$B1315,Hosts!$A:$A,0), MATCH(Places!H$1,Hosts!$A$1:$M$1,0))</f>
        <v>1</v>
      </c>
      <c r="I1315" s="70">
        <f>INDEX(Hosts!$A:$M, MATCH(Places!$B1315,Hosts!$A:$A,0), MATCH(Places!I$1,Hosts!$A$1:$M$1,0))</f>
        <v>0.42</v>
      </c>
      <c r="J1315" t="str">
        <f>INDEX(Hosts!$A:$M, MATCH(Places!$B1315,Hosts!$A:$A,0), MATCH(Places!J$1,Hosts!$A$1:$M$1,0))</f>
        <v>No</v>
      </c>
      <c r="K1315">
        <v>21</v>
      </c>
      <c r="L1315" t="str">
        <f>VLOOKUP($K1315,Neighborhoods!$A:$C,2,0)</f>
        <v>Queens</v>
      </c>
      <c r="M1315" t="str">
        <f>VLOOKUP($K1315,Neighborhoods!$A:$C,3,0)</f>
        <v>Astoria</v>
      </c>
      <c r="N1315" t="str">
        <f>INDEX(Neighborhoods!$A:$C, MATCH(Places!$K1315,Neighborhoods!$A:$A,0), MATCH(Places!N$1,Neighborhoods!$A$1:$C$1,0))</f>
        <v>Queens</v>
      </c>
      <c r="O1315" t="str">
        <f>INDEX(Neighborhoods!$A:$C, MATCH(Places!$K1315,Neighborhoods!$A:$A,0), MATCH(Places!O$1,Neighborhoods!$A$1:$C$1,0))</f>
        <v>Astoria</v>
      </c>
      <c r="P1315" t="s">
        <v>11822</v>
      </c>
      <c r="Q1315" t="str">
        <f t="shared" si="80"/>
        <v>No</v>
      </c>
      <c r="R1315">
        <v>1</v>
      </c>
      <c r="S1315" t="str">
        <f t="shared" si="81"/>
        <v>Small</v>
      </c>
      <c r="T1315" s="50">
        <v>82</v>
      </c>
      <c r="U1315" s="70">
        <f t="shared" si="82"/>
        <v>0.03</v>
      </c>
      <c r="V1315" s="52">
        <v>4.67</v>
      </c>
      <c r="W1315" s="52" t="str" cm="1">
        <f t="array" ref="W1315">_xlfn.SWITCH(ROUND(V1315,0),5,"Excellent",4,"Good",3,"Ok","Bad")</f>
        <v>Excellent</v>
      </c>
      <c r="X1315">
        <v>6</v>
      </c>
      <c r="Y1315" t="str">
        <f t="shared" si="83"/>
        <v>No</v>
      </c>
      <c r="Z1315" s="68">
        <v>42536</v>
      </c>
      <c r="AA1315" s="68">
        <v>43952</v>
      </c>
      <c r="AB1315">
        <v>320</v>
      </c>
      <c r="AC1315" t="s">
        <v>15615</v>
      </c>
    </row>
    <row r="1316" spans="1:29" x14ac:dyDescent="0.3">
      <c r="A1316" t="s">
        <v>987</v>
      </c>
      <c r="B1316">
        <v>1780</v>
      </c>
      <c r="C1316" t="str">
        <f>VLOOKUP($B1316,Hosts!$A:$M,10,0)</f>
        <v>Within an hour</v>
      </c>
      <c r="D1316" s="70">
        <f>VLOOKUP($B1316,Hosts!$A:$M,11,0)</f>
        <v>1</v>
      </c>
      <c r="E1316" s="70">
        <f>VLOOKUP($B1316,Hosts!$A:$M,12,0)</f>
        <v>0.89</v>
      </c>
      <c r="F1316" t="str">
        <f>VLOOKUP($B1316,Hosts!$A:$M,13,0)</f>
        <v>No</v>
      </c>
      <c r="G1316" t="str">
        <f>INDEX(Hosts!$A:$M, MATCH(Places!$B1316,Hosts!$A:$A,0), MATCH(Places!G$1,Hosts!$A$1:$M$1,0))</f>
        <v>Within an hour</v>
      </c>
      <c r="H1316" s="70">
        <f>INDEX(Hosts!$A:$M, MATCH(Places!$B1316,Hosts!$A:$A,0), MATCH(Places!H$1,Hosts!$A$1:$M$1,0))</f>
        <v>1</v>
      </c>
      <c r="I1316" s="70">
        <f>INDEX(Hosts!$A:$M, MATCH(Places!$B1316,Hosts!$A:$A,0), MATCH(Places!I$1,Hosts!$A$1:$M$1,0))</f>
        <v>0.89</v>
      </c>
      <c r="J1316" t="str">
        <f>INDEX(Hosts!$A:$M, MATCH(Places!$B1316,Hosts!$A:$A,0), MATCH(Places!J$1,Hosts!$A$1:$M$1,0))</f>
        <v>No</v>
      </c>
      <c r="K1316">
        <v>18</v>
      </c>
      <c r="L1316" t="str">
        <f>VLOOKUP($K1316,Neighborhoods!$A:$C,2,0)</f>
        <v>Manhattan</v>
      </c>
      <c r="M1316" t="str">
        <f>VLOOKUP($K1316,Neighborhoods!$A:$C,3,0)</f>
        <v>Midtown</v>
      </c>
      <c r="N1316" t="str">
        <f>INDEX(Neighborhoods!$A:$C, MATCH(Places!$K1316,Neighborhoods!$A:$A,0), MATCH(Places!N$1,Neighborhoods!$A$1:$C$1,0))</f>
        <v>Manhattan</v>
      </c>
      <c r="O1316" t="str">
        <f>INDEX(Neighborhoods!$A:$C, MATCH(Places!$K1316,Neighborhoods!$A:$A,0), MATCH(Places!O$1,Neighborhoods!$A$1:$C$1,0))</f>
        <v>Midtown</v>
      </c>
      <c r="P1316" t="s">
        <v>11822</v>
      </c>
      <c r="Q1316" t="str">
        <f t="shared" si="80"/>
        <v>No</v>
      </c>
      <c r="R1316">
        <v>5</v>
      </c>
      <c r="S1316" t="str">
        <f t="shared" si="81"/>
        <v>Medium</v>
      </c>
      <c r="T1316" s="50">
        <v>100</v>
      </c>
      <c r="U1316" s="70">
        <f t="shared" si="82"/>
        <v>0.03</v>
      </c>
      <c r="V1316" s="52">
        <v>4.67</v>
      </c>
      <c r="W1316" s="52" t="str" cm="1">
        <f t="array" ref="W1316">_xlfn.SWITCH(ROUND(V1316,0),5,"Excellent",4,"Good",3,"Ok","Bad")</f>
        <v>Excellent</v>
      </c>
      <c r="X1316">
        <v>6</v>
      </c>
      <c r="Y1316" t="str">
        <f t="shared" si="83"/>
        <v>No</v>
      </c>
      <c r="Z1316" s="68">
        <v>42490</v>
      </c>
      <c r="AA1316" s="68">
        <v>43687</v>
      </c>
      <c r="AB1316">
        <v>364</v>
      </c>
      <c r="AC1316" t="s">
        <v>15615</v>
      </c>
    </row>
    <row r="1317" spans="1:29" x14ac:dyDescent="0.3">
      <c r="A1317" t="s">
        <v>988</v>
      </c>
      <c r="B1317">
        <v>2091</v>
      </c>
      <c r="C1317" t="str">
        <f>VLOOKUP($B1317,Hosts!$A:$M,10,0)</f>
        <v>Within an hour</v>
      </c>
      <c r="D1317" s="70">
        <f>VLOOKUP($B1317,Hosts!$A:$M,11,0)</f>
        <v>1</v>
      </c>
      <c r="E1317" s="70">
        <f>VLOOKUP($B1317,Hosts!$A:$M,12,0)</f>
        <v>0.93</v>
      </c>
      <c r="F1317" t="str">
        <f>VLOOKUP($B1317,Hosts!$A:$M,13,0)</f>
        <v>Yes</v>
      </c>
      <c r="G1317" t="str">
        <f>INDEX(Hosts!$A:$M, MATCH(Places!$B1317,Hosts!$A:$A,0), MATCH(Places!G$1,Hosts!$A$1:$M$1,0))</f>
        <v>Within an hour</v>
      </c>
      <c r="H1317" s="70">
        <f>INDEX(Hosts!$A:$M, MATCH(Places!$B1317,Hosts!$A:$A,0), MATCH(Places!H$1,Hosts!$A$1:$M$1,0))</f>
        <v>1</v>
      </c>
      <c r="I1317" s="70">
        <f>INDEX(Hosts!$A:$M, MATCH(Places!$B1317,Hosts!$A:$A,0), MATCH(Places!I$1,Hosts!$A$1:$M$1,0))</f>
        <v>0.93</v>
      </c>
      <c r="J1317" t="str">
        <f>INDEX(Hosts!$A:$M, MATCH(Places!$B1317,Hosts!$A:$A,0), MATCH(Places!J$1,Hosts!$A$1:$M$1,0))</f>
        <v>Yes</v>
      </c>
      <c r="K1317">
        <v>19</v>
      </c>
      <c r="L1317" t="str">
        <f>VLOOKUP($K1317,Neighborhoods!$A:$C,2,0)</f>
        <v>Manhattan</v>
      </c>
      <c r="M1317" t="str">
        <f>VLOOKUP($K1317,Neighborhoods!$A:$C,3,0)</f>
        <v>Upper East Side</v>
      </c>
      <c r="N1317" t="str">
        <f>INDEX(Neighborhoods!$A:$C, MATCH(Places!$K1317,Neighborhoods!$A:$A,0), MATCH(Places!N$1,Neighborhoods!$A$1:$C$1,0))</f>
        <v>Manhattan</v>
      </c>
      <c r="O1317" t="str">
        <f>INDEX(Neighborhoods!$A:$C, MATCH(Places!$K1317,Neighborhoods!$A:$A,0), MATCH(Places!O$1,Neighborhoods!$A$1:$C$1,0))</f>
        <v>Upper East Side</v>
      </c>
      <c r="P1317" t="s">
        <v>11822</v>
      </c>
      <c r="Q1317" t="str">
        <f t="shared" si="80"/>
        <v>No</v>
      </c>
      <c r="R1317">
        <v>3</v>
      </c>
      <c r="S1317" t="str">
        <f t="shared" si="81"/>
        <v>Medium</v>
      </c>
      <c r="T1317" s="50">
        <v>140</v>
      </c>
      <c r="U1317" s="70">
        <f t="shared" si="82"/>
        <v>0.03</v>
      </c>
      <c r="V1317" s="52">
        <v>4.75</v>
      </c>
      <c r="W1317" s="52" t="str" cm="1">
        <f t="array" ref="W1317">_xlfn.SWITCH(ROUND(V1317,0),5,"Excellent",4,"Good",3,"Ok","Bad")</f>
        <v>Excellent</v>
      </c>
      <c r="X1317">
        <v>122</v>
      </c>
      <c r="Y1317" t="str">
        <f t="shared" si="83"/>
        <v>No</v>
      </c>
      <c r="Z1317" s="68">
        <v>42195</v>
      </c>
      <c r="AA1317" s="68">
        <v>43891</v>
      </c>
      <c r="AB1317">
        <v>250</v>
      </c>
      <c r="AC1317" t="s">
        <v>15616</v>
      </c>
    </row>
    <row r="1318" spans="1:29" x14ac:dyDescent="0.3">
      <c r="A1318" t="s">
        <v>989</v>
      </c>
      <c r="B1318">
        <v>2275</v>
      </c>
      <c r="C1318" t="str">
        <f>VLOOKUP($B1318,Hosts!$A:$M,10,0)</f>
        <v>Within an hour</v>
      </c>
      <c r="D1318" s="70">
        <f>VLOOKUP($B1318,Hosts!$A:$M,11,0)</f>
        <v>1</v>
      </c>
      <c r="E1318" s="70">
        <f>VLOOKUP($B1318,Hosts!$A:$M,12,0)</f>
        <v>0.88</v>
      </c>
      <c r="F1318" t="str">
        <f>VLOOKUP($B1318,Hosts!$A:$M,13,0)</f>
        <v>Yes</v>
      </c>
      <c r="G1318" t="str">
        <f>INDEX(Hosts!$A:$M, MATCH(Places!$B1318,Hosts!$A:$A,0), MATCH(Places!G$1,Hosts!$A$1:$M$1,0))</f>
        <v>Within an hour</v>
      </c>
      <c r="H1318" s="70">
        <f>INDEX(Hosts!$A:$M, MATCH(Places!$B1318,Hosts!$A:$A,0), MATCH(Places!H$1,Hosts!$A$1:$M$1,0))</f>
        <v>1</v>
      </c>
      <c r="I1318" s="70">
        <f>INDEX(Hosts!$A:$M, MATCH(Places!$B1318,Hosts!$A:$A,0), MATCH(Places!I$1,Hosts!$A$1:$M$1,0))</f>
        <v>0.88</v>
      </c>
      <c r="J1318" t="str">
        <f>INDEX(Hosts!$A:$M, MATCH(Places!$B1318,Hosts!$A:$A,0), MATCH(Places!J$1,Hosts!$A$1:$M$1,0))</f>
        <v>Yes</v>
      </c>
      <c r="K1318">
        <v>12</v>
      </c>
      <c r="L1318" t="str">
        <f>VLOOKUP($K1318,Neighborhoods!$A:$C,2,0)</f>
        <v>Brooklyn</v>
      </c>
      <c r="M1318" t="str">
        <f>VLOOKUP($K1318,Neighborhoods!$A:$C,3,0)</f>
        <v>Williamsburg</v>
      </c>
      <c r="N1318" t="str">
        <f>INDEX(Neighborhoods!$A:$C, MATCH(Places!$K1318,Neighborhoods!$A:$A,0), MATCH(Places!N$1,Neighborhoods!$A$1:$C$1,0))</f>
        <v>Brooklyn</v>
      </c>
      <c r="O1318" t="str">
        <f>INDEX(Neighborhoods!$A:$C, MATCH(Places!$K1318,Neighborhoods!$A:$A,0), MATCH(Places!O$1,Neighborhoods!$A$1:$C$1,0))</f>
        <v>Williamsburg</v>
      </c>
      <c r="P1318" t="s">
        <v>11822</v>
      </c>
      <c r="Q1318" t="str">
        <f t="shared" si="80"/>
        <v>No</v>
      </c>
      <c r="R1318">
        <v>6</v>
      </c>
      <c r="S1318" t="str">
        <f t="shared" si="81"/>
        <v>Large</v>
      </c>
      <c r="T1318" s="50">
        <v>404</v>
      </c>
      <c r="U1318" s="70">
        <f t="shared" si="82"/>
        <v>0.04</v>
      </c>
      <c r="V1318" s="52">
        <v>5</v>
      </c>
      <c r="W1318" s="52" t="str" cm="1">
        <f t="array" ref="W1318">_xlfn.SWITCH(ROUND(V1318,0),5,"Excellent",4,"Good",3,"Ok","Bad")</f>
        <v>Excellent</v>
      </c>
      <c r="X1318">
        <v>21</v>
      </c>
      <c r="Y1318" t="str">
        <f t="shared" si="83"/>
        <v>No</v>
      </c>
      <c r="Z1318" s="68">
        <v>42174</v>
      </c>
      <c r="AA1318" s="68">
        <v>43878</v>
      </c>
      <c r="AB1318">
        <v>155</v>
      </c>
      <c r="AC1318" t="s">
        <v>15615</v>
      </c>
    </row>
    <row r="1319" spans="1:29" x14ac:dyDescent="0.3">
      <c r="A1319" t="s">
        <v>990</v>
      </c>
      <c r="B1319">
        <v>2005</v>
      </c>
      <c r="C1319" t="str">
        <f>VLOOKUP($B1319,Hosts!$A:$M,10,0)</f>
        <v>Within an hour</v>
      </c>
      <c r="D1319" s="70">
        <f>VLOOKUP($B1319,Hosts!$A:$M,11,0)</f>
        <v>1</v>
      </c>
      <c r="E1319" s="70">
        <f>VLOOKUP($B1319,Hosts!$A:$M,12,0)</f>
        <v>0.87</v>
      </c>
      <c r="F1319" t="str">
        <f>VLOOKUP($B1319,Hosts!$A:$M,13,0)</f>
        <v>Yes</v>
      </c>
      <c r="G1319" t="str">
        <f>INDEX(Hosts!$A:$M, MATCH(Places!$B1319,Hosts!$A:$A,0), MATCH(Places!G$1,Hosts!$A$1:$M$1,0))</f>
        <v>Within an hour</v>
      </c>
      <c r="H1319" s="70">
        <f>INDEX(Hosts!$A:$M, MATCH(Places!$B1319,Hosts!$A:$A,0), MATCH(Places!H$1,Hosts!$A$1:$M$1,0))</f>
        <v>1</v>
      </c>
      <c r="I1319" s="70">
        <f>INDEX(Hosts!$A:$M, MATCH(Places!$B1319,Hosts!$A:$A,0), MATCH(Places!I$1,Hosts!$A$1:$M$1,0))</f>
        <v>0.87</v>
      </c>
      <c r="J1319" t="str">
        <f>INDEX(Hosts!$A:$M, MATCH(Places!$B1319,Hosts!$A:$A,0), MATCH(Places!J$1,Hosts!$A$1:$M$1,0))</f>
        <v>Yes</v>
      </c>
      <c r="K1319">
        <v>14</v>
      </c>
      <c r="L1319" t="str">
        <f>VLOOKUP($K1319,Neighborhoods!$A:$C,2,0)</f>
        <v>Manhattan</v>
      </c>
      <c r="M1319" t="str">
        <f>VLOOKUP($K1319,Neighborhoods!$A:$C,3,0)</f>
        <v>East Harlem</v>
      </c>
      <c r="N1319" t="str">
        <f>INDEX(Neighborhoods!$A:$C, MATCH(Places!$K1319,Neighborhoods!$A:$A,0), MATCH(Places!N$1,Neighborhoods!$A$1:$C$1,0))</f>
        <v>Manhattan</v>
      </c>
      <c r="O1319" t="str">
        <f>INDEX(Neighborhoods!$A:$C, MATCH(Places!$K1319,Neighborhoods!$A:$A,0), MATCH(Places!O$1,Neighborhoods!$A$1:$C$1,0))</f>
        <v>East Harlem</v>
      </c>
      <c r="P1319" t="s">
        <v>11822</v>
      </c>
      <c r="Q1319" t="str">
        <f t="shared" si="80"/>
        <v>No</v>
      </c>
      <c r="R1319">
        <v>6</v>
      </c>
      <c r="S1319" t="str">
        <f t="shared" si="81"/>
        <v>Large</v>
      </c>
      <c r="T1319" s="50">
        <v>100</v>
      </c>
      <c r="U1319" s="70">
        <f t="shared" si="82"/>
        <v>0.03</v>
      </c>
      <c r="V1319" s="52">
        <v>4.6900000000000004</v>
      </c>
      <c r="W1319" s="52" t="str" cm="1">
        <f t="array" ref="W1319">_xlfn.SWITCH(ROUND(V1319,0),5,"Excellent",4,"Good",3,"Ok","Bad")</f>
        <v>Excellent</v>
      </c>
      <c r="X1319">
        <v>13</v>
      </c>
      <c r="Y1319" t="str">
        <f t="shared" si="83"/>
        <v>No</v>
      </c>
      <c r="Z1319" s="68">
        <v>42239</v>
      </c>
      <c r="AA1319" s="68">
        <v>43677</v>
      </c>
      <c r="AB1319">
        <v>365</v>
      </c>
      <c r="AC1319" t="s">
        <v>15615</v>
      </c>
    </row>
    <row r="1320" spans="1:29" x14ac:dyDescent="0.3">
      <c r="A1320" t="s">
        <v>991</v>
      </c>
      <c r="B1320">
        <v>2085</v>
      </c>
      <c r="C1320" t="str">
        <f>VLOOKUP($B1320,Hosts!$A:$M,10,0)</f>
        <v>Within a few hours</v>
      </c>
      <c r="D1320" s="70">
        <f>VLOOKUP($B1320,Hosts!$A:$M,11,0)</f>
        <v>1</v>
      </c>
      <c r="E1320" s="70">
        <f>VLOOKUP($B1320,Hosts!$A:$M,12,0)</f>
        <v>1</v>
      </c>
      <c r="F1320" t="str">
        <f>VLOOKUP($B1320,Hosts!$A:$M,13,0)</f>
        <v>No</v>
      </c>
      <c r="G1320" t="str">
        <f>INDEX(Hosts!$A:$M, MATCH(Places!$B1320,Hosts!$A:$A,0), MATCH(Places!G$1,Hosts!$A$1:$M$1,0))</f>
        <v>Within a few hours</v>
      </c>
      <c r="H1320" s="70">
        <f>INDEX(Hosts!$A:$M, MATCH(Places!$B1320,Hosts!$A:$A,0), MATCH(Places!H$1,Hosts!$A$1:$M$1,0))</f>
        <v>1</v>
      </c>
      <c r="I1320" s="70">
        <f>INDEX(Hosts!$A:$M, MATCH(Places!$B1320,Hosts!$A:$A,0), MATCH(Places!I$1,Hosts!$A$1:$M$1,0))</f>
        <v>1</v>
      </c>
      <c r="J1320" t="str">
        <f>INDEX(Hosts!$A:$M, MATCH(Places!$B1320,Hosts!$A:$A,0), MATCH(Places!J$1,Hosts!$A$1:$M$1,0))</f>
        <v>No</v>
      </c>
      <c r="K1320">
        <v>16</v>
      </c>
      <c r="L1320" t="str">
        <f>VLOOKUP($K1320,Neighborhoods!$A:$C,2,0)</f>
        <v>Manhattan</v>
      </c>
      <c r="M1320" t="str">
        <f>VLOOKUP($K1320,Neighborhoods!$A:$C,3,0)</f>
        <v>Harlem</v>
      </c>
      <c r="N1320" t="str">
        <f>INDEX(Neighborhoods!$A:$C, MATCH(Places!$K1320,Neighborhoods!$A:$A,0), MATCH(Places!N$1,Neighborhoods!$A$1:$C$1,0))</f>
        <v>Manhattan</v>
      </c>
      <c r="O1320" t="str">
        <f>INDEX(Neighborhoods!$A:$C, MATCH(Places!$K1320,Neighborhoods!$A:$A,0), MATCH(Places!O$1,Neighborhoods!$A$1:$C$1,0))</f>
        <v>Harlem</v>
      </c>
      <c r="P1320" t="s">
        <v>11822</v>
      </c>
      <c r="Q1320" t="str">
        <f t="shared" si="80"/>
        <v>No</v>
      </c>
      <c r="R1320">
        <v>4</v>
      </c>
      <c r="S1320" t="str">
        <f t="shared" si="81"/>
        <v>Medium</v>
      </c>
      <c r="T1320" s="50">
        <v>99</v>
      </c>
      <c r="U1320" s="70">
        <f t="shared" si="82"/>
        <v>0.03</v>
      </c>
      <c r="V1320" s="52">
        <v>4.66</v>
      </c>
      <c r="W1320" s="52" t="str" cm="1">
        <f t="array" ref="W1320">_xlfn.SWITCH(ROUND(V1320,0),5,"Excellent",4,"Good",3,"Ok","Bad")</f>
        <v>Excellent</v>
      </c>
      <c r="X1320">
        <v>73</v>
      </c>
      <c r="Y1320" t="str">
        <f t="shared" si="83"/>
        <v>No</v>
      </c>
      <c r="Z1320" s="68">
        <v>42170</v>
      </c>
      <c r="AA1320" s="68">
        <v>44046</v>
      </c>
      <c r="AB1320">
        <v>0</v>
      </c>
      <c r="AC1320" t="s">
        <v>15615</v>
      </c>
    </row>
    <row r="1321" spans="1:29" x14ac:dyDescent="0.3">
      <c r="A1321" t="s">
        <v>992</v>
      </c>
      <c r="B1321">
        <v>2070</v>
      </c>
      <c r="C1321" t="str">
        <f>VLOOKUP($B1321,Hosts!$A:$M,10,0)</f>
        <v>Within a day</v>
      </c>
      <c r="D1321" s="70">
        <f>VLOOKUP($B1321,Hosts!$A:$M,11,0)</f>
        <v>1</v>
      </c>
      <c r="E1321" s="70">
        <f>VLOOKUP($B1321,Hosts!$A:$M,12,0)</f>
        <v>0.67</v>
      </c>
      <c r="F1321" t="str">
        <f>VLOOKUP($B1321,Hosts!$A:$M,13,0)</f>
        <v>Yes</v>
      </c>
      <c r="G1321" t="str">
        <f>INDEX(Hosts!$A:$M, MATCH(Places!$B1321,Hosts!$A:$A,0), MATCH(Places!G$1,Hosts!$A$1:$M$1,0))</f>
        <v>Within a day</v>
      </c>
      <c r="H1321" s="70">
        <f>INDEX(Hosts!$A:$M, MATCH(Places!$B1321,Hosts!$A:$A,0), MATCH(Places!H$1,Hosts!$A$1:$M$1,0))</f>
        <v>1</v>
      </c>
      <c r="I1321" s="70">
        <f>INDEX(Hosts!$A:$M, MATCH(Places!$B1321,Hosts!$A:$A,0), MATCH(Places!I$1,Hosts!$A$1:$M$1,0))</f>
        <v>0.67</v>
      </c>
      <c r="J1321" t="str">
        <f>INDEX(Hosts!$A:$M, MATCH(Places!$B1321,Hosts!$A:$A,0), MATCH(Places!J$1,Hosts!$A$1:$M$1,0))</f>
        <v>Yes</v>
      </c>
      <c r="K1321">
        <v>16</v>
      </c>
      <c r="L1321" t="str">
        <f>VLOOKUP($K1321,Neighborhoods!$A:$C,2,0)</f>
        <v>Manhattan</v>
      </c>
      <c r="M1321" t="str">
        <f>VLOOKUP($K1321,Neighborhoods!$A:$C,3,0)</f>
        <v>Harlem</v>
      </c>
      <c r="N1321" t="str">
        <f>INDEX(Neighborhoods!$A:$C, MATCH(Places!$K1321,Neighborhoods!$A:$A,0), MATCH(Places!N$1,Neighborhoods!$A$1:$C$1,0))</f>
        <v>Manhattan</v>
      </c>
      <c r="O1321" t="str">
        <f>INDEX(Neighborhoods!$A:$C, MATCH(Places!$K1321,Neighborhoods!$A:$A,0), MATCH(Places!O$1,Neighborhoods!$A$1:$C$1,0))</f>
        <v>Harlem</v>
      </c>
      <c r="P1321" t="s">
        <v>1</v>
      </c>
      <c r="Q1321" t="str">
        <f t="shared" si="80"/>
        <v>Yes</v>
      </c>
      <c r="R1321">
        <v>1</v>
      </c>
      <c r="S1321" t="str">
        <f t="shared" si="81"/>
        <v>Small</v>
      </c>
      <c r="T1321" s="50">
        <v>57</v>
      </c>
      <c r="U1321" s="70">
        <f t="shared" si="82"/>
        <v>0.03</v>
      </c>
      <c r="V1321" s="52">
        <v>4.97</v>
      </c>
      <c r="W1321" s="52" t="str" cm="1">
        <f t="array" ref="W1321">_xlfn.SWITCH(ROUND(V1321,0),5,"Excellent",4,"Good",3,"Ok","Bad")</f>
        <v>Excellent</v>
      </c>
      <c r="X1321">
        <v>39</v>
      </c>
      <c r="Y1321" t="str">
        <f t="shared" si="83"/>
        <v>No</v>
      </c>
      <c r="Z1321" s="68">
        <v>42192</v>
      </c>
      <c r="AA1321" s="68">
        <v>43689</v>
      </c>
      <c r="AB1321">
        <v>274</v>
      </c>
      <c r="AC1321" t="s">
        <v>15615</v>
      </c>
    </row>
    <row r="1322" spans="1:29" x14ac:dyDescent="0.3">
      <c r="A1322" t="s">
        <v>993</v>
      </c>
      <c r="B1322">
        <v>882</v>
      </c>
      <c r="C1322" t="str">
        <f>VLOOKUP($B1322,Hosts!$A:$M,10,0)</f>
        <v>Within a few hours</v>
      </c>
      <c r="D1322" s="70">
        <f>VLOOKUP($B1322,Hosts!$A:$M,11,0)</f>
        <v>1</v>
      </c>
      <c r="E1322" s="70">
        <f>VLOOKUP($B1322,Hosts!$A:$M,12,0)</f>
        <v>0.68</v>
      </c>
      <c r="F1322" t="str">
        <f>VLOOKUP($B1322,Hosts!$A:$M,13,0)</f>
        <v>Yes</v>
      </c>
      <c r="G1322" t="str">
        <f>INDEX(Hosts!$A:$M, MATCH(Places!$B1322,Hosts!$A:$A,0), MATCH(Places!G$1,Hosts!$A$1:$M$1,0))</f>
        <v>Within a few hours</v>
      </c>
      <c r="H1322" s="70">
        <f>INDEX(Hosts!$A:$M, MATCH(Places!$B1322,Hosts!$A:$A,0), MATCH(Places!H$1,Hosts!$A$1:$M$1,0))</f>
        <v>1</v>
      </c>
      <c r="I1322" s="70">
        <f>INDEX(Hosts!$A:$M, MATCH(Places!$B1322,Hosts!$A:$A,0), MATCH(Places!I$1,Hosts!$A$1:$M$1,0))</f>
        <v>0.68</v>
      </c>
      <c r="J1322" t="str">
        <f>INDEX(Hosts!$A:$M, MATCH(Places!$B1322,Hosts!$A:$A,0), MATCH(Places!J$1,Hosts!$A$1:$M$1,0))</f>
        <v>Yes</v>
      </c>
      <c r="K1322">
        <v>8</v>
      </c>
      <c r="L1322" t="str">
        <f>VLOOKUP($K1322,Neighborhoods!$A:$C,2,0)</f>
        <v>Brooklyn</v>
      </c>
      <c r="M1322" t="str">
        <f>VLOOKUP($K1322,Neighborhoods!$A:$C,3,0)</f>
        <v>Bushwick</v>
      </c>
      <c r="N1322" t="str">
        <f>INDEX(Neighborhoods!$A:$C, MATCH(Places!$K1322,Neighborhoods!$A:$A,0), MATCH(Places!N$1,Neighborhoods!$A$1:$C$1,0))</f>
        <v>Brooklyn</v>
      </c>
      <c r="O1322" t="str">
        <f>INDEX(Neighborhoods!$A:$C, MATCH(Places!$K1322,Neighborhoods!$A:$A,0), MATCH(Places!O$1,Neighborhoods!$A$1:$C$1,0))</f>
        <v>Bushwick</v>
      </c>
      <c r="P1322" t="s">
        <v>1</v>
      </c>
      <c r="Q1322" t="str">
        <f t="shared" si="80"/>
        <v>Yes</v>
      </c>
      <c r="R1322">
        <v>2</v>
      </c>
      <c r="S1322" t="str">
        <f t="shared" si="81"/>
        <v>Small</v>
      </c>
      <c r="T1322" s="50">
        <v>64</v>
      </c>
      <c r="U1322" s="70">
        <f t="shared" si="82"/>
        <v>0.03</v>
      </c>
      <c r="V1322" s="52">
        <v>4.91</v>
      </c>
      <c r="W1322" s="52" t="str" cm="1">
        <f t="array" ref="W1322">_xlfn.SWITCH(ROUND(V1322,0),5,"Excellent",4,"Good",3,"Ok","Bad")</f>
        <v>Excellent</v>
      </c>
      <c r="X1322">
        <v>35</v>
      </c>
      <c r="Y1322" t="str">
        <f t="shared" si="83"/>
        <v>No</v>
      </c>
      <c r="Z1322" s="68">
        <v>42162</v>
      </c>
      <c r="AA1322" s="68">
        <v>43900</v>
      </c>
      <c r="AB1322">
        <v>0</v>
      </c>
      <c r="AC1322" t="s">
        <v>15615</v>
      </c>
    </row>
    <row r="1323" spans="1:29" x14ac:dyDescent="0.3">
      <c r="A1323" t="s">
        <v>994</v>
      </c>
      <c r="B1323">
        <v>1500</v>
      </c>
      <c r="C1323" t="str">
        <f>VLOOKUP($B1323,Hosts!$A:$M,10,0)</f>
        <v>A few days or more</v>
      </c>
      <c r="D1323" s="70">
        <f>VLOOKUP($B1323,Hosts!$A:$M,11,0)</f>
        <v>0</v>
      </c>
      <c r="E1323" s="70">
        <f>VLOOKUP($B1323,Hosts!$A:$M,12,0)</f>
        <v>0.83</v>
      </c>
      <c r="F1323" t="str">
        <f>VLOOKUP($B1323,Hosts!$A:$M,13,0)</f>
        <v>Yes</v>
      </c>
      <c r="G1323" t="str">
        <f>INDEX(Hosts!$A:$M, MATCH(Places!$B1323,Hosts!$A:$A,0), MATCH(Places!G$1,Hosts!$A$1:$M$1,0))</f>
        <v>A few days or more</v>
      </c>
      <c r="H1323" s="70">
        <f>INDEX(Hosts!$A:$M, MATCH(Places!$B1323,Hosts!$A:$A,0), MATCH(Places!H$1,Hosts!$A$1:$M$1,0))</f>
        <v>0</v>
      </c>
      <c r="I1323" s="70">
        <f>INDEX(Hosts!$A:$M, MATCH(Places!$B1323,Hosts!$A:$A,0), MATCH(Places!I$1,Hosts!$A$1:$M$1,0))</f>
        <v>0.83</v>
      </c>
      <c r="J1323" t="str">
        <f>INDEX(Hosts!$A:$M, MATCH(Places!$B1323,Hosts!$A:$A,0), MATCH(Places!J$1,Hosts!$A$1:$M$1,0))</f>
        <v>Yes</v>
      </c>
      <c r="K1323">
        <v>16</v>
      </c>
      <c r="L1323" t="str">
        <f>VLOOKUP($K1323,Neighborhoods!$A:$C,2,0)</f>
        <v>Manhattan</v>
      </c>
      <c r="M1323" t="str">
        <f>VLOOKUP($K1323,Neighborhoods!$A:$C,3,0)</f>
        <v>Harlem</v>
      </c>
      <c r="N1323" t="str">
        <f>INDEX(Neighborhoods!$A:$C, MATCH(Places!$K1323,Neighborhoods!$A:$A,0), MATCH(Places!N$1,Neighborhoods!$A$1:$C$1,0))</f>
        <v>Manhattan</v>
      </c>
      <c r="O1323" t="str">
        <f>INDEX(Neighborhoods!$A:$C, MATCH(Places!$K1323,Neighborhoods!$A:$A,0), MATCH(Places!O$1,Neighborhoods!$A$1:$C$1,0))</f>
        <v>Harlem</v>
      </c>
      <c r="P1323" t="s">
        <v>1</v>
      </c>
      <c r="Q1323" t="str">
        <f t="shared" si="80"/>
        <v>Yes</v>
      </c>
      <c r="R1323">
        <v>2</v>
      </c>
      <c r="S1323" t="str">
        <f t="shared" si="81"/>
        <v>Small</v>
      </c>
      <c r="T1323" s="50">
        <v>73</v>
      </c>
      <c r="U1323" s="70">
        <f t="shared" si="82"/>
        <v>0.03</v>
      </c>
      <c r="V1323" s="52">
        <v>4.92</v>
      </c>
      <c r="W1323" s="52" t="str" cm="1">
        <f t="array" ref="W1323">_xlfn.SWITCH(ROUND(V1323,0),5,"Excellent",4,"Good",3,"Ok","Bad")</f>
        <v>Excellent</v>
      </c>
      <c r="X1323">
        <v>145</v>
      </c>
      <c r="Y1323" t="str">
        <f t="shared" si="83"/>
        <v>Yes</v>
      </c>
      <c r="Z1323" s="68">
        <v>42228</v>
      </c>
      <c r="AA1323" s="68">
        <v>43900</v>
      </c>
      <c r="AB1323">
        <v>347</v>
      </c>
      <c r="AC1323" t="s">
        <v>15615</v>
      </c>
    </row>
    <row r="1324" spans="1:29" x14ac:dyDescent="0.3">
      <c r="A1324" t="s">
        <v>14370</v>
      </c>
      <c r="B1324">
        <v>933</v>
      </c>
      <c r="C1324" t="str">
        <f>VLOOKUP($B1324,Hosts!$A:$M,10,0)</f>
        <v>Within a few hours</v>
      </c>
      <c r="D1324" s="70">
        <f>VLOOKUP($B1324,Hosts!$A:$M,11,0)</f>
        <v>1</v>
      </c>
      <c r="E1324" s="70">
        <f>VLOOKUP($B1324,Hosts!$A:$M,12,0)</f>
        <v>1</v>
      </c>
      <c r="F1324" t="str">
        <f>VLOOKUP($B1324,Hosts!$A:$M,13,0)</f>
        <v>No</v>
      </c>
      <c r="G1324" t="str">
        <f>INDEX(Hosts!$A:$M, MATCH(Places!$B1324,Hosts!$A:$A,0), MATCH(Places!G$1,Hosts!$A$1:$M$1,0))</f>
        <v>Within a few hours</v>
      </c>
      <c r="H1324" s="70">
        <f>INDEX(Hosts!$A:$M, MATCH(Places!$B1324,Hosts!$A:$A,0), MATCH(Places!H$1,Hosts!$A$1:$M$1,0))</f>
        <v>1</v>
      </c>
      <c r="I1324" s="70">
        <f>INDEX(Hosts!$A:$M, MATCH(Places!$B1324,Hosts!$A:$A,0), MATCH(Places!I$1,Hosts!$A$1:$M$1,0))</f>
        <v>1</v>
      </c>
      <c r="J1324" t="str">
        <f>INDEX(Hosts!$A:$M, MATCH(Places!$B1324,Hosts!$A:$A,0), MATCH(Places!J$1,Hosts!$A$1:$M$1,0))</f>
        <v>No</v>
      </c>
      <c r="K1324">
        <v>13</v>
      </c>
      <c r="L1324" t="str">
        <f>VLOOKUP($K1324,Neighborhoods!$A:$C,2,0)</f>
        <v>Manhattan</v>
      </c>
      <c r="M1324" t="str">
        <f>VLOOKUP($K1324,Neighborhoods!$A:$C,3,0)</f>
        <v>Chelsea</v>
      </c>
      <c r="N1324" t="str">
        <f>INDEX(Neighborhoods!$A:$C, MATCH(Places!$K1324,Neighborhoods!$A:$A,0), MATCH(Places!N$1,Neighborhoods!$A$1:$C$1,0))</f>
        <v>Manhattan</v>
      </c>
      <c r="O1324" t="str">
        <f>INDEX(Neighborhoods!$A:$C, MATCH(Places!$K1324,Neighborhoods!$A:$A,0), MATCH(Places!O$1,Neighborhoods!$A$1:$C$1,0))</f>
        <v>Chelsea</v>
      </c>
      <c r="P1324" t="s">
        <v>11822</v>
      </c>
      <c r="Q1324" t="str">
        <f t="shared" si="80"/>
        <v>No</v>
      </c>
      <c r="R1324">
        <v>2</v>
      </c>
      <c r="S1324" t="str">
        <f t="shared" si="81"/>
        <v>Small</v>
      </c>
      <c r="T1324" s="50">
        <v>255</v>
      </c>
      <c r="U1324" s="70">
        <f t="shared" si="82"/>
        <v>0.04</v>
      </c>
      <c r="V1324" s="52">
        <v>5</v>
      </c>
      <c r="W1324" s="52" t="str" cm="1">
        <f t="array" ref="W1324">_xlfn.SWITCH(ROUND(V1324,0),5,"Excellent",4,"Good",3,"Ok","Bad")</f>
        <v>Excellent</v>
      </c>
      <c r="X1324">
        <v>3</v>
      </c>
      <c r="Y1324" t="str">
        <f t="shared" si="83"/>
        <v>No</v>
      </c>
      <c r="Z1324" s="68">
        <v>42183</v>
      </c>
      <c r="AA1324" s="68">
        <v>42574</v>
      </c>
      <c r="AB1324">
        <v>123</v>
      </c>
      <c r="AC1324" t="s">
        <v>15615</v>
      </c>
    </row>
    <row r="1325" spans="1:29" x14ac:dyDescent="0.3">
      <c r="A1325" t="s">
        <v>995</v>
      </c>
      <c r="B1325">
        <v>2277</v>
      </c>
      <c r="C1325" t="str">
        <f>VLOOKUP($B1325,Hosts!$A:$M,10,0)</f>
        <v>Within an hour</v>
      </c>
      <c r="D1325" s="70">
        <f>VLOOKUP($B1325,Hosts!$A:$M,11,0)</f>
        <v>1</v>
      </c>
      <c r="E1325" s="70">
        <f>VLOOKUP($B1325,Hosts!$A:$M,12,0)</f>
        <v>0.9</v>
      </c>
      <c r="F1325" t="str">
        <f>VLOOKUP($B1325,Hosts!$A:$M,13,0)</f>
        <v>Yes</v>
      </c>
      <c r="G1325" t="str">
        <f>INDEX(Hosts!$A:$M, MATCH(Places!$B1325,Hosts!$A:$A,0), MATCH(Places!G$1,Hosts!$A$1:$M$1,0))</f>
        <v>Within an hour</v>
      </c>
      <c r="H1325" s="70">
        <f>INDEX(Hosts!$A:$M, MATCH(Places!$B1325,Hosts!$A:$A,0), MATCH(Places!H$1,Hosts!$A$1:$M$1,0))</f>
        <v>1</v>
      </c>
      <c r="I1325" s="70">
        <f>INDEX(Hosts!$A:$M, MATCH(Places!$B1325,Hosts!$A:$A,0), MATCH(Places!I$1,Hosts!$A$1:$M$1,0))</f>
        <v>0.9</v>
      </c>
      <c r="J1325" t="str">
        <f>INDEX(Hosts!$A:$M, MATCH(Places!$B1325,Hosts!$A:$A,0), MATCH(Places!J$1,Hosts!$A$1:$M$1,0))</f>
        <v>Yes</v>
      </c>
      <c r="K1325">
        <v>30</v>
      </c>
      <c r="L1325" t="str">
        <f>VLOOKUP($K1325,Neighborhoods!$A:$C,2,0)</f>
        <v>Staten Island</v>
      </c>
      <c r="M1325" t="str">
        <f>VLOOKUP($K1325,Neighborhoods!$A:$C,3,0)</f>
        <v>Tompkinsville</v>
      </c>
      <c r="N1325" t="str">
        <f>INDEX(Neighborhoods!$A:$C, MATCH(Places!$K1325,Neighborhoods!$A:$A,0), MATCH(Places!N$1,Neighborhoods!$A$1:$C$1,0))</f>
        <v>Staten Island</v>
      </c>
      <c r="O1325" t="str">
        <f>INDEX(Neighborhoods!$A:$C, MATCH(Places!$K1325,Neighborhoods!$A:$A,0), MATCH(Places!O$1,Neighborhoods!$A$1:$C$1,0))</f>
        <v>Tompkinsville</v>
      </c>
      <c r="P1325" t="s">
        <v>11822</v>
      </c>
      <c r="Q1325" t="str">
        <f t="shared" si="80"/>
        <v>No</v>
      </c>
      <c r="R1325">
        <v>4</v>
      </c>
      <c r="S1325" t="str">
        <f t="shared" si="81"/>
        <v>Medium</v>
      </c>
      <c r="T1325" s="50">
        <v>115</v>
      </c>
      <c r="U1325" s="70">
        <f t="shared" si="82"/>
        <v>0.03</v>
      </c>
      <c r="V1325" s="52">
        <v>4.68</v>
      </c>
      <c r="W1325" s="52" t="str" cm="1">
        <f t="array" ref="W1325">_xlfn.SWITCH(ROUND(V1325,0),5,"Excellent",4,"Good",3,"Ok","Bad")</f>
        <v>Excellent</v>
      </c>
      <c r="X1325">
        <v>75</v>
      </c>
      <c r="Y1325" t="str">
        <f t="shared" si="83"/>
        <v>No</v>
      </c>
      <c r="Z1325" s="68">
        <v>42271</v>
      </c>
      <c r="AA1325" s="68">
        <v>43904</v>
      </c>
      <c r="AB1325">
        <v>365</v>
      </c>
      <c r="AC1325" t="s">
        <v>15616</v>
      </c>
    </row>
    <row r="1326" spans="1:29" x14ac:dyDescent="0.3">
      <c r="A1326" t="s">
        <v>996</v>
      </c>
      <c r="B1326">
        <v>2091</v>
      </c>
      <c r="C1326" t="str">
        <f>VLOOKUP($B1326,Hosts!$A:$M,10,0)</f>
        <v>Within an hour</v>
      </c>
      <c r="D1326" s="70">
        <f>VLOOKUP($B1326,Hosts!$A:$M,11,0)</f>
        <v>1</v>
      </c>
      <c r="E1326" s="70">
        <f>VLOOKUP($B1326,Hosts!$A:$M,12,0)</f>
        <v>0.93</v>
      </c>
      <c r="F1326" t="str">
        <f>VLOOKUP($B1326,Hosts!$A:$M,13,0)</f>
        <v>Yes</v>
      </c>
      <c r="G1326" t="str">
        <f>INDEX(Hosts!$A:$M, MATCH(Places!$B1326,Hosts!$A:$A,0), MATCH(Places!G$1,Hosts!$A$1:$M$1,0))</f>
        <v>Within an hour</v>
      </c>
      <c r="H1326" s="70">
        <f>INDEX(Hosts!$A:$M, MATCH(Places!$B1326,Hosts!$A:$A,0), MATCH(Places!H$1,Hosts!$A$1:$M$1,0))</f>
        <v>1</v>
      </c>
      <c r="I1326" s="70">
        <f>INDEX(Hosts!$A:$M, MATCH(Places!$B1326,Hosts!$A:$A,0), MATCH(Places!I$1,Hosts!$A$1:$M$1,0))</f>
        <v>0.93</v>
      </c>
      <c r="J1326" t="str">
        <f>INDEX(Hosts!$A:$M, MATCH(Places!$B1326,Hosts!$A:$A,0), MATCH(Places!J$1,Hosts!$A$1:$M$1,0))</f>
        <v>Yes</v>
      </c>
      <c r="K1326">
        <v>19</v>
      </c>
      <c r="L1326" t="str">
        <f>VLOOKUP($K1326,Neighborhoods!$A:$C,2,0)</f>
        <v>Manhattan</v>
      </c>
      <c r="M1326" t="str">
        <f>VLOOKUP($K1326,Neighborhoods!$A:$C,3,0)</f>
        <v>Upper East Side</v>
      </c>
      <c r="N1326" t="str">
        <f>INDEX(Neighborhoods!$A:$C, MATCH(Places!$K1326,Neighborhoods!$A:$A,0), MATCH(Places!N$1,Neighborhoods!$A$1:$C$1,0))</f>
        <v>Manhattan</v>
      </c>
      <c r="O1326" t="str">
        <f>INDEX(Neighborhoods!$A:$C, MATCH(Places!$K1326,Neighborhoods!$A:$A,0), MATCH(Places!O$1,Neighborhoods!$A$1:$C$1,0))</f>
        <v>Upper East Side</v>
      </c>
      <c r="P1326" t="s">
        <v>11822</v>
      </c>
      <c r="Q1326" t="str">
        <f t="shared" si="80"/>
        <v>No</v>
      </c>
      <c r="R1326">
        <v>6</v>
      </c>
      <c r="S1326" t="str">
        <f t="shared" si="81"/>
        <v>Large</v>
      </c>
      <c r="T1326" s="50">
        <v>140</v>
      </c>
      <c r="U1326" s="70">
        <f t="shared" si="82"/>
        <v>0.03</v>
      </c>
      <c r="V1326" s="52">
        <v>4.8</v>
      </c>
      <c r="W1326" s="52" t="str" cm="1">
        <f t="array" ref="W1326">_xlfn.SWITCH(ROUND(V1326,0),5,"Excellent",4,"Good",3,"Ok","Bad")</f>
        <v>Excellent</v>
      </c>
      <c r="X1326">
        <v>107</v>
      </c>
      <c r="Y1326" t="str">
        <f t="shared" si="83"/>
        <v>No</v>
      </c>
      <c r="Z1326" s="68">
        <v>42342</v>
      </c>
      <c r="AA1326" s="68">
        <v>44028</v>
      </c>
      <c r="AB1326">
        <v>240</v>
      </c>
      <c r="AC1326" t="s">
        <v>15616</v>
      </c>
    </row>
    <row r="1327" spans="1:29" x14ac:dyDescent="0.3">
      <c r="A1327" t="s">
        <v>997</v>
      </c>
      <c r="B1327">
        <v>309</v>
      </c>
      <c r="C1327" t="str">
        <f>VLOOKUP($B1327,Hosts!$A:$M,10,0)</f>
        <v>Within an hour</v>
      </c>
      <c r="D1327" s="70">
        <f>VLOOKUP($B1327,Hosts!$A:$M,11,0)</f>
        <v>1</v>
      </c>
      <c r="E1327" s="70">
        <f>VLOOKUP($B1327,Hosts!$A:$M,12,0)</f>
        <v>1</v>
      </c>
      <c r="F1327" t="str">
        <f>VLOOKUP($B1327,Hosts!$A:$M,13,0)</f>
        <v>No</v>
      </c>
      <c r="G1327" t="str">
        <f>INDEX(Hosts!$A:$M, MATCH(Places!$B1327,Hosts!$A:$A,0), MATCH(Places!G$1,Hosts!$A$1:$M$1,0))</f>
        <v>Within an hour</v>
      </c>
      <c r="H1327" s="70">
        <f>INDEX(Hosts!$A:$M, MATCH(Places!$B1327,Hosts!$A:$A,0), MATCH(Places!H$1,Hosts!$A$1:$M$1,0))</f>
        <v>1</v>
      </c>
      <c r="I1327" s="70">
        <f>INDEX(Hosts!$A:$M, MATCH(Places!$B1327,Hosts!$A:$A,0), MATCH(Places!I$1,Hosts!$A$1:$M$1,0))</f>
        <v>1</v>
      </c>
      <c r="J1327" t="str">
        <f>INDEX(Hosts!$A:$M, MATCH(Places!$B1327,Hosts!$A:$A,0), MATCH(Places!J$1,Hosts!$A$1:$M$1,0))</f>
        <v>No</v>
      </c>
      <c r="K1327">
        <v>20</v>
      </c>
      <c r="L1327" t="str">
        <f>VLOOKUP($K1327,Neighborhoods!$A:$C,2,0)</f>
        <v>Manhattan</v>
      </c>
      <c r="M1327" t="str">
        <f>VLOOKUP($K1327,Neighborhoods!$A:$C,3,0)</f>
        <v>Upper West Side</v>
      </c>
      <c r="N1327" t="str">
        <f>INDEX(Neighborhoods!$A:$C, MATCH(Places!$K1327,Neighborhoods!$A:$A,0), MATCH(Places!N$1,Neighborhoods!$A$1:$C$1,0))</f>
        <v>Manhattan</v>
      </c>
      <c r="O1327" t="str">
        <f>INDEX(Neighborhoods!$A:$C, MATCH(Places!$K1327,Neighborhoods!$A:$A,0), MATCH(Places!O$1,Neighborhoods!$A$1:$C$1,0))</f>
        <v>Upper West Side</v>
      </c>
      <c r="P1327" t="s">
        <v>11822</v>
      </c>
      <c r="Q1327" t="str">
        <f t="shared" si="80"/>
        <v>No</v>
      </c>
      <c r="R1327">
        <v>3</v>
      </c>
      <c r="S1327" t="str">
        <f t="shared" si="81"/>
        <v>Medium</v>
      </c>
      <c r="T1327" s="50">
        <v>1000</v>
      </c>
      <c r="U1327" s="70">
        <f t="shared" si="82"/>
        <v>7.0000000000000007E-2</v>
      </c>
      <c r="V1327" s="52">
        <v>4.8899999999999997</v>
      </c>
      <c r="W1327" s="52" t="str" cm="1">
        <f t="array" ref="W1327">_xlfn.SWITCH(ROUND(V1327,0),5,"Excellent",4,"Good",3,"Ok","Bad")</f>
        <v>Excellent</v>
      </c>
      <c r="X1327">
        <v>27</v>
      </c>
      <c r="Y1327" t="str">
        <f t="shared" si="83"/>
        <v>No</v>
      </c>
      <c r="Z1327" s="68">
        <v>42232</v>
      </c>
      <c r="AA1327" s="68">
        <v>42859</v>
      </c>
      <c r="AB1327">
        <v>365</v>
      </c>
      <c r="AC1327" t="s">
        <v>15615</v>
      </c>
    </row>
    <row r="1328" spans="1:29" x14ac:dyDescent="0.3">
      <c r="A1328" t="s">
        <v>998</v>
      </c>
      <c r="B1328">
        <v>1710</v>
      </c>
      <c r="C1328" t="str">
        <f>VLOOKUP($B1328,Hosts!$A:$M,10,0)</f>
        <v>Within a few hours</v>
      </c>
      <c r="D1328" s="70">
        <f>VLOOKUP($B1328,Hosts!$A:$M,11,0)</f>
        <v>1</v>
      </c>
      <c r="E1328" s="70">
        <f>VLOOKUP($B1328,Hosts!$A:$M,12,0)</f>
        <v>0.98</v>
      </c>
      <c r="F1328" t="str">
        <f>VLOOKUP($B1328,Hosts!$A:$M,13,0)</f>
        <v>No</v>
      </c>
      <c r="G1328" t="str">
        <f>INDEX(Hosts!$A:$M, MATCH(Places!$B1328,Hosts!$A:$A,0), MATCH(Places!G$1,Hosts!$A$1:$M$1,0))</f>
        <v>Within a few hours</v>
      </c>
      <c r="H1328" s="70">
        <f>INDEX(Hosts!$A:$M, MATCH(Places!$B1328,Hosts!$A:$A,0), MATCH(Places!H$1,Hosts!$A$1:$M$1,0))</f>
        <v>1</v>
      </c>
      <c r="I1328" s="70">
        <f>INDEX(Hosts!$A:$M, MATCH(Places!$B1328,Hosts!$A:$A,0), MATCH(Places!I$1,Hosts!$A$1:$M$1,0))</f>
        <v>0.98</v>
      </c>
      <c r="J1328" t="str">
        <f>INDEX(Hosts!$A:$M, MATCH(Places!$B1328,Hosts!$A:$A,0), MATCH(Places!J$1,Hosts!$A$1:$M$1,0))</f>
        <v>No</v>
      </c>
      <c r="K1328">
        <v>7</v>
      </c>
      <c r="L1328" t="str">
        <f>VLOOKUP($K1328,Neighborhoods!$A:$C,2,0)</f>
        <v>Brooklyn</v>
      </c>
      <c r="M1328" t="str">
        <f>VLOOKUP($K1328,Neighborhoods!$A:$C,3,0)</f>
        <v>Bedford-Stuyvesant</v>
      </c>
      <c r="N1328" t="str">
        <f>INDEX(Neighborhoods!$A:$C, MATCH(Places!$K1328,Neighborhoods!$A:$A,0), MATCH(Places!N$1,Neighborhoods!$A$1:$C$1,0))</f>
        <v>Brooklyn</v>
      </c>
      <c r="O1328" t="str">
        <f>INDEX(Neighborhoods!$A:$C, MATCH(Places!$K1328,Neighborhoods!$A:$A,0), MATCH(Places!O$1,Neighborhoods!$A$1:$C$1,0))</f>
        <v>Bedford-Stuyvesant</v>
      </c>
      <c r="P1328" t="s">
        <v>1</v>
      </c>
      <c r="Q1328" t="str">
        <f t="shared" si="80"/>
        <v>Yes</v>
      </c>
      <c r="R1328">
        <v>2</v>
      </c>
      <c r="S1328" t="str">
        <f t="shared" si="81"/>
        <v>Small</v>
      </c>
      <c r="T1328" s="50">
        <v>69</v>
      </c>
      <c r="U1328" s="70">
        <f t="shared" si="82"/>
        <v>0.03</v>
      </c>
      <c r="V1328" s="52">
        <v>4.8099999999999996</v>
      </c>
      <c r="W1328" s="52" t="str" cm="1">
        <f t="array" ref="W1328">_xlfn.SWITCH(ROUND(V1328,0),5,"Excellent",4,"Good",3,"Ok","Bad")</f>
        <v>Excellent</v>
      </c>
      <c r="X1328">
        <v>124</v>
      </c>
      <c r="Y1328" t="str">
        <f t="shared" si="83"/>
        <v>Yes</v>
      </c>
      <c r="Z1328" s="68">
        <v>42165</v>
      </c>
      <c r="AA1328" s="68">
        <v>43901</v>
      </c>
      <c r="AB1328">
        <v>90</v>
      </c>
      <c r="AC1328" t="s">
        <v>15615</v>
      </c>
    </row>
    <row r="1329" spans="1:29" x14ac:dyDescent="0.3">
      <c r="A1329" t="s">
        <v>999</v>
      </c>
      <c r="B1329">
        <v>1996</v>
      </c>
      <c r="C1329" t="str">
        <f>VLOOKUP($B1329,Hosts!$A:$M,10,0)</f>
        <v>Within a day</v>
      </c>
      <c r="D1329" s="70">
        <f>VLOOKUP($B1329,Hosts!$A:$M,11,0)</f>
        <v>1</v>
      </c>
      <c r="E1329" s="70">
        <f>VLOOKUP($B1329,Hosts!$A:$M,12,0)</f>
        <v>0.87</v>
      </c>
      <c r="F1329" t="str">
        <f>VLOOKUP($B1329,Hosts!$A:$M,13,0)</f>
        <v>Yes</v>
      </c>
      <c r="G1329" t="str">
        <f>INDEX(Hosts!$A:$M, MATCH(Places!$B1329,Hosts!$A:$A,0), MATCH(Places!G$1,Hosts!$A$1:$M$1,0))</f>
        <v>Within a day</v>
      </c>
      <c r="H1329" s="70">
        <f>INDEX(Hosts!$A:$M, MATCH(Places!$B1329,Hosts!$A:$A,0), MATCH(Places!H$1,Hosts!$A$1:$M$1,0))</f>
        <v>1</v>
      </c>
      <c r="I1329" s="70">
        <f>INDEX(Hosts!$A:$M, MATCH(Places!$B1329,Hosts!$A:$A,0), MATCH(Places!I$1,Hosts!$A$1:$M$1,0))</f>
        <v>0.87</v>
      </c>
      <c r="J1329" t="str">
        <f>INDEX(Hosts!$A:$M, MATCH(Places!$B1329,Hosts!$A:$A,0), MATCH(Places!J$1,Hosts!$A$1:$M$1,0))</f>
        <v>Yes</v>
      </c>
      <c r="K1329">
        <v>18</v>
      </c>
      <c r="L1329" t="str">
        <f>VLOOKUP($K1329,Neighborhoods!$A:$C,2,0)</f>
        <v>Manhattan</v>
      </c>
      <c r="M1329" t="str">
        <f>VLOOKUP($K1329,Neighborhoods!$A:$C,3,0)</f>
        <v>Midtown</v>
      </c>
      <c r="N1329" t="str">
        <f>INDEX(Neighborhoods!$A:$C, MATCH(Places!$K1329,Neighborhoods!$A:$A,0), MATCH(Places!N$1,Neighborhoods!$A$1:$C$1,0))</f>
        <v>Manhattan</v>
      </c>
      <c r="O1329" t="str">
        <f>INDEX(Neighborhoods!$A:$C, MATCH(Places!$K1329,Neighborhoods!$A:$A,0), MATCH(Places!O$1,Neighborhoods!$A$1:$C$1,0))</f>
        <v>Midtown</v>
      </c>
      <c r="P1329" t="s">
        <v>1</v>
      </c>
      <c r="Q1329" t="str">
        <f t="shared" si="80"/>
        <v>Yes</v>
      </c>
      <c r="R1329">
        <v>2</v>
      </c>
      <c r="S1329" t="str">
        <f t="shared" si="81"/>
        <v>Small</v>
      </c>
      <c r="T1329" s="50">
        <v>180</v>
      </c>
      <c r="U1329" s="70">
        <f t="shared" si="82"/>
        <v>0.03</v>
      </c>
      <c r="V1329" s="52">
        <v>4.99</v>
      </c>
      <c r="W1329" s="52" t="str" cm="1">
        <f t="array" ref="W1329">_xlfn.SWITCH(ROUND(V1329,0),5,"Excellent",4,"Good",3,"Ok","Bad")</f>
        <v>Excellent</v>
      </c>
      <c r="X1329">
        <v>70</v>
      </c>
      <c r="Y1329" t="str">
        <f t="shared" si="83"/>
        <v>No</v>
      </c>
      <c r="Z1329" s="68">
        <v>42264</v>
      </c>
      <c r="AA1329" s="68">
        <v>43827</v>
      </c>
      <c r="AB1329">
        <v>222</v>
      </c>
      <c r="AC1329" t="s">
        <v>15615</v>
      </c>
    </row>
    <row r="1330" spans="1:29" x14ac:dyDescent="0.3">
      <c r="A1330" t="s">
        <v>1000</v>
      </c>
      <c r="B1330">
        <v>1594</v>
      </c>
      <c r="C1330" t="str">
        <f>VLOOKUP($B1330,Hosts!$A:$M,10,0)</f>
        <v>Within a few hours</v>
      </c>
      <c r="D1330" s="70">
        <f>VLOOKUP($B1330,Hosts!$A:$M,11,0)</f>
        <v>1</v>
      </c>
      <c r="E1330" s="70">
        <f>VLOOKUP($B1330,Hosts!$A:$M,12,0)</f>
        <v>0.67</v>
      </c>
      <c r="F1330" t="str">
        <f>VLOOKUP($B1330,Hosts!$A:$M,13,0)</f>
        <v>No</v>
      </c>
      <c r="G1330" t="str">
        <f>INDEX(Hosts!$A:$M, MATCH(Places!$B1330,Hosts!$A:$A,0), MATCH(Places!G$1,Hosts!$A$1:$M$1,0))</f>
        <v>Within a few hours</v>
      </c>
      <c r="H1330" s="70">
        <f>INDEX(Hosts!$A:$M, MATCH(Places!$B1330,Hosts!$A:$A,0), MATCH(Places!H$1,Hosts!$A$1:$M$1,0))</f>
        <v>1</v>
      </c>
      <c r="I1330" s="70">
        <f>INDEX(Hosts!$A:$M, MATCH(Places!$B1330,Hosts!$A:$A,0), MATCH(Places!I$1,Hosts!$A$1:$M$1,0))</f>
        <v>0.67</v>
      </c>
      <c r="J1330" t="str">
        <f>INDEX(Hosts!$A:$M, MATCH(Places!$B1330,Hosts!$A:$A,0), MATCH(Places!J$1,Hosts!$A$1:$M$1,0))</f>
        <v>No</v>
      </c>
      <c r="K1330">
        <v>20</v>
      </c>
      <c r="L1330" t="str">
        <f>VLOOKUP($K1330,Neighborhoods!$A:$C,2,0)</f>
        <v>Manhattan</v>
      </c>
      <c r="M1330" t="str">
        <f>VLOOKUP($K1330,Neighborhoods!$A:$C,3,0)</f>
        <v>Upper West Side</v>
      </c>
      <c r="N1330" t="str">
        <f>INDEX(Neighborhoods!$A:$C, MATCH(Places!$K1330,Neighborhoods!$A:$A,0), MATCH(Places!N$1,Neighborhoods!$A$1:$C$1,0))</f>
        <v>Manhattan</v>
      </c>
      <c r="O1330" t="str">
        <f>INDEX(Neighborhoods!$A:$C, MATCH(Places!$K1330,Neighborhoods!$A:$A,0), MATCH(Places!O$1,Neighborhoods!$A$1:$C$1,0))</f>
        <v>Upper West Side</v>
      </c>
      <c r="P1330" t="s">
        <v>1</v>
      </c>
      <c r="Q1330" t="str">
        <f t="shared" si="80"/>
        <v>Yes</v>
      </c>
      <c r="R1330">
        <v>2</v>
      </c>
      <c r="S1330" t="str">
        <f t="shared" si="81"/>
        <v>Small</v>
      </c>
      <c r="T1330" s="50">
        <v>107</v>
      </c>
      <c r="U1330" s="70">
        <f t="shared" si="82"/>
        <v>0.03</v>
      </c>
      <c r="V1330" s="52">
        <v>4.67</v>
      </c>
      <c r="W1330" s="52" t="str" cm="1">
        <f t="array" ref="W1330">_xlfn.SWITCH(ROUND(V1330,0),5,"Excellent",4,"Good",3,"Ok","Bad")</f>
        <v>Excellent</v>
      </c>
      <c r="X1330">
        <v>3</v>
      </c>
      <c r="Y1330" t="str">
        <f t="shared" si="83"/>
        <v>No</v>
      </c>
      <c r="Z1330" s="68">
        <v>42184</v>
      </c>
      <c r="AA1330" s="68">
        <v>42371</v>
      </c>
      <c r="AB1330">
        <v>0</v>
      </c>
      <c r="AC1330" t="s">
        <v>15615</v>
      </c>
    </row>
    <row r="1331" spans="1:29" x14ac:dyDescent="0.3">
      <c r="A1331" t="s">
        <v>1001</v>
      </c>
      <c r="B1331">
        <v>1430</v>
      </c>
      <c r="C1331" t="str">
        <f>VLOOKUP($B1331,Hosts!$A:$M,10,0)</f>
        <v>Within an hour</v>
      </c>
      <c r="D1331" s="70">
        <f>VLOOKUP($B1331,Hosts!$A:$M,11,0)</f>
        <v>1</v>
      </c>
      <c r="E1331" s="70">
        <f>VLOOKUP($B1331,Hosts!$A:$M,12,0)</f>
        <v>0.96</v>
      </c>
      <c r="F1331" t="str">
        <f>VLOOKUP($B1331,Hosts!$A:$M,13,0)</f>
        <v>No</v>
      </c>
      <c r="G1331" t="str">
        <f>INDEX(Hosts!$A:$M, MATCH(Places!$B1331,Hosts!$A:$A,0), MATCH(Places!G$1,Hosts!$A$1:$M$1,0))</f>
        <v>Within an hour</v>
      </c>
      <c r="H1331" s="70">
        <f>INDEX(Hosts!$A:$M, MATCH(Places!$B1331,Hosts!$A:$A,0), MATCH(Places!H$1,Hosts!$A$1:$M$1,0))</f>
        <v>1</v>
      </c>
      <c r="I1331" s="70">
        <f>INDEX(Hosts!$A:$M, MATCH(Places!$B1331,Hosts!$A:$A,0), MATCH(Places!I$1,Hosts!$A$1:$M$1,0))</f>
        <v>0.96</v>
      </c>
      <c r="J1331" t="str">
        <f>INDEX(Hosts!$A:$M, MATCH(Places!$B1331,Hosts!$A:$A,0), MATCH(Places!J$1,Hosts!$A$1:$M$1,0))</f>
        <v>No</v>
      </c>
      <c r="K1331">
        <v>7</v>
      </c>
      <c r="L1331" t="str">
        <f>VLOOKUP($K1331,Neighborhoods!$A:$C,2,0)</f>
        <v>Brooklyn</v>
      </c>
      <c r="M1331" t="str">
        <f>VLOOKUP($K1331,Neighborhoods!$A:$C,3,0)</f>
        <v>Bedford-Stuyvesant</v>
      </c>
      <c r="N1331" t="str">
        <f>INDEX(Neighborhoods!$A:$C, MATCH(Places!$K1331,Neighborhoods!$A:$A,0), MATCH(Places!N$1,Neighborhoods!$A$1:$C$1,0))</f>
        <v>Brooklyn</v>
      </c>
      <c r="O1331" t="str">
        <f>INDEX(Neighborhoods!$A:$C, MATCH(Places!$K1331,Neighborhoods!$A:$A,0), MATCH(Places!O$1,Neighborhoods!$A$1:$C$1,0))</f>
        <v>Bedford-Stuyvesant</v>
      </c>
      <c r="P1331" t="s">
        <v>1</v>
      </c>
      <c r="Q1331" t="str">
        <f t="shared" si="80"/>
        <v>Yes</v>
      </c>
      <c r="R1331">
        <v>1</v>
      </c>
      <c r="S1331" t="str">
        <f t="shared" si="81"/>
        <v>Small</v>
      </c>
      <c r="T1331" s="50">
        <v>42</v>
      </c>
      <c r="U1331" s="70">
        <f t="shared" si="82"/>
        <v>0.03</v>
      </c>
      <c r="V1331" s="52">
        <v>4.7</v>
      </c>
      <c r="W1331" s="52" t="str" cm="1">
        <f t="array" ref="W1331">_xlfn.SWITCH(ROUND(V1331,0),5,"Excellent",4,"Good",3,"Ok","Bad")</f>
        <v>Excellent</v>
      </c>
      <c r="X1331">
        <v>125</v>
      </c>
      <c r="Y1331" t="str">
        <f t="shared" si="83"/>
        <v>No</v>
      </c>
      <c r="Z1331" s="68">
        <v>42184</v>
      </c>
      <c r="AA1331" s="68">
        <v>44044</v>
      </c>
      <c r="AB1331">
        <v>364</v>
      </c>
      <c r="AC1331" t="s">
        <v>15615</v>
      </c>
    </row>
    <row r="1332" spans="1:29" x14ac:dyDescent="0.3">
      <c r="A1332" t="s">
        <v>1002</v>
      </c>
      <c r="B1332">
        <v>2283</v>
      </c>
      <c r="C1332" t="str">
        <f>VLOOKUP($B1332,Hosts!$A:$M,10,0)</f>
        <v>Within an hour</v>
      </c>
      <c r="D1332" s="70">
        <f>VLOOKUP($B1332,Hosts!$A:$M,11,0)</f>
        <v>0.9</v>
      </c>
      <c r="E1332" s="70">
        <f>VLOOKUP($B1332,Hosts!$A:$M,12,0)</f>
        <v>0.96</v>
      </c>
      <c r="F1332" t="str">
        <f>VLOOKUP($B1332,Hosts!$A:$M,13,0)</f>
        <v>No</v>
      </c>
      <c r="G1332" t="str">
        <f>INDEX(Hosts!$A:$M, MATCH(Places!$B1332,Hosts!$A:$A,0), MATCH(Places!G$1,Hosts!$A$1:$M$1,0))</f>
        <v>Within an hour</v>
      </c>
      <c r="H1332" s="70">
        <f>INDEX(Hosts!$A:$M, MATCH(Places!$B1332,Hosts!$A:$A,0), MATCH(Places!H$1,Hosts!$A$1:$M$1,0))</f>
        <v>0.9</v>
      </c>
      <c r="I1332" s="70">
        <f>INDEX(Hosts!$A:$M, MATCH(Places!$B1332,Hosts!$A:$A,0), MATCH(Places!I$1,Hosts!$A$1:$M$1,0))</f>
        <v>0.96</v>
      </c>
      <c r="J1332" t="str">
        <f>INDEX(Hosts!$A:$M, MATCH(Places!$B1332,Hosts!$A:$A,0), MATCH(Places!J$1,Hosts!$A$1:$M$1,0))</f>
        <v>No</v>
      </c>
      <c r="K1332">
        <v>7</v>
      </c>
      <c r="L1332" t="str">
        <f>VLOOKUP($K1332,Neighborhoods!$A:$C,2,0)</f>
        <v>Brooklyn</v>
      </c>
      <c r="M1332" t="str">
        <f>VLOOKUP($K1332,Neighborhoods!$A:$C,3,0)</f>
        <v>Bedford-Stuyvesant</v>
      </c>
      <c r="N1332" t="str">
        <f>INDEX(Neighborhoods!$A:$C, MATCH(Places!$K1332,Neighborhoods!$A:$A,0), MATCH(Places!N$1,Neighborhoods!$A$1:$C$1,0))</f>
        <v>Brooklyn</v>
      </c>
      <c r="O1332" t="str">
        <f>INDEX(Neighborhoods!$A:$C, MATCH(Places!$K1332,Neighborhoods!$A:$A,0), MATCH(Places!O$1,Neighborhoods!$A$1:$C$1,0))</f>
        <v>Bedford-Stuyvesant</v>
      </c>
      <c r="P1332" t="s">
        <v>1</v>
      </c>
      <c r="Q1332" t="str">
        <f t="shared" si="80"/>
        <v>Yes</v>
      </c>
      <c r="R1332">
        <v>2</v>
      </c>
      <c r="S1332" t="str">
        <f t="shared" si="81"/>
        <v>Small</v>
      </c>
      <c r="T1332" s="50">
        <v>50</v>
      </c>
      <c r="U1332" s="70">
        <f t="shared" si="82"/>
        <v>0.03</v>
      </c>
      <c r="V1332" s="52">
        <v>4.62</v>
      </c>
      <c r="W1332" s="52" t="str" cm="1">
        <f t="array" ref="W1332">_xlfn.SWITCH(ROUND(V1332,0),5,"Excellent",4,"Good",3,"Ok","Bad")</f>
        <v>Excellent</v>
      </c>
      <c r="X1332">
        <v>166</v>
      </c>
      <c r="Y1332" t="str">
        <f t="shared" si="83"/>
        <v>No</v>
      </c>
      <c r="Z1332" s="68">
        <v>42164</v>
      </c>
      <c r="AA1332" s="68">
        <v>44045</v>
      </c>
      <c r="AB1332">
        <v>336</v>
      </c>
      <c r="AC1332" t="s">
        <v>15616</v>
      </c>
    </row>
    <row r="1333" spans="1:29" x14ac:dyDescent="0.3">
      <c r="A1333" t="s">
        <v>1003</v>
      </c>
      <c r="B1333">
        <v>1125</v>
      </c>
      <c r="C1333" t="str">
        <f>VLOOKUP($B1333,Hosts!$A:$M,10,0)</f>
        <v>Within a few hours</v>
      </c>
      <c r="D1333" s="70">
        <f>VLOOKUP($B1333,Hosts!$A:$M,11,0)</f>
        <v>0.83</v>
      </c>
      <c r="E1333" s="70">
        <f>VLOOKUP($B1333,Hosts!$A:$M,12,0)</f>
        <v>0.93</v>
      </c>
      <c r="F1333" t="str">
        <f>VLOOKUP($B1333,Hosts!$A:$M,13,0)</f>
        <v>Yes</v>
      </c>
      <c r="G1333" t="str">
        <f>INDEX(Hosts!$A:$M, MATCH(Places!$B1333,Hosts!$A:$A,0), MATCH(Places!G$1,Hosts!$A$1:$M$1,0))</f>
        <v>Within a few hours</v>
      </c>
      <c r="H1333" s="70">
        <f>INDEX(Hosts!$A:$M, MATCH(Places!$B1333,Hosts!$A:$A,0), MATCH(Places!H$1,Hosts!$A$1:$M$1,0))</f>
        <v>0.83</v>
      </c>
      <c r="I1333" s="70">
        <f>INDEX(Hosts!$A:$M, MATCH(Places!$B1333,Hosts!$A:$A,0), MATCH(Places!I$1,Hosts!$A$1:$M$1,0))</f>
        <v>0.93</v>
      </c>
      <c r="J1333" t="str">
        <f>INDEX(Hosts!$A:$M, MATCH(Places!$B1333,Hosts!$A:$A,0), MATCH(Places!J$1,Hosts!$A$1:$M$1,0))</f>
        <v>Yes</v>
      </c>
      <c r="K1333">
        <v>14</v>
      </c>
      <c r="L1333" t="str">
        <f>VLOOKUP($K1333,Neighborhoods!$A:$C,2,0)</f>
        <v>Manhattan</v>
      </c>
      <c r="M1333" t="str">
        <f>VLOOKUP($K1333,Neighborhoods!$A:$C,3,0)</f>
        <v>East Harlem</v>
      </c>
      <c r="N1333" t="str">
        <f>INDEX(Neighborhoods!$A:$C, MATCH(Places!$K1333,Neighborhoods!$A:$A,0), MATCH(Places!N$1,Neighborhoods!$A$1:$C$1,0))</f>
        <v>Manhattan</v>
      </c>
      <c r="O1333" t="str">
        <f>INDEX(Neighborhoods!$A:$C, MATCH(Places!$K1333,Neighborhoods!$A:$A,0), MATCH(Places!O$1,Neighborhoods!$A$1:$C$1,0))</f>
        <v>East Harlem</v>
      </c>
      <c r="P1333" t="s">
        <v>11822</v>
      </c>
      <c r="Q1333" t="str">
        <f t="shared" si="80"/>
        <v>No</v>
      </c>
      <c r="R1333">
        <v>6</v>
      </c>
      <c r="S1333" t="str">
        <f t="shared" si="81"/>
        <v>Large</v>
      </c>
      <c r="T1333" s="50">
        <v>181</v>
      </c>
      <c r="U1333" s="70">
        <f t="shared" si="82"/>
        <v>0.03</v>
      </c>
      <c r="V1333" s="52">
        <v>4.9000000000000004</v>
      </c>
      <c r="W1333" s="52" t="str" cm="1">
        <f t="array" ref="W1333">_xlfn.SWITCH(ROUND(V1333,0),5,"Excellent",4,"Good",3,"Ok","Bad")</f>
        <v>Excellent</v>
      </c>
      <c r="X1333">
        <v>100</v>
      </c>
      <c r="Y1333" t="str">
        <f t="shared" si="83"/>
        <v>No</v>
      </c>
      <c r="Z1333" s="68">
        <v>42360</v>
      </c>
      <c r="AA1333" s="68">
        <v>43897</v>
      </c>
      <c r="AB1333">
        <v>239</v>
      </c>
      <c r="AC1333" t="s">
        <v>15616</v>
      </c>
    </row>
    <row r="1334" spans="1:29" x14ac:dyDescent="0.3">
      <c r="A1334" t="s">
        <v>14224</v>
      </c>
      <c r="B1334">
        <v>19</v>
      </c>
      <c r="C1334" t="str">
        <f>VLOOKUP($B1334,Hosts!$A:$M,10,0)</f>
        <v>Within a few hours</v>
      </c>
      <c r="D1334" s="70">
        <f>VLOOKUP($B1334,Hosts!$A:$M,11,0)</f>
        <v>0.9</v>
      </c>
      <c r="E1334" s="70">
        <f>VLOOKUP($B1334,Hosts!$A:$M,12,0)</f>
        <v>0.79</v>
      </c>
      <c r="F1334" t="str">
        <f>VLOOKUP($B1334,Hosts!$A:$M,13,0)</f>
        <v>No</v>
      </c>
      <c r="G1334" t="str">
        <f>INDEX(Hosts!$A:$M, MATCH(Places!$B1334,Hosts!$A:$A,0), MATCH(Places!G$1,Hosts!$A$1:$M$1,0))</f>
        <v>Within a few hours</v>
      </c>
      <c r="H1334" s="70">
        <f>INDEX(Hosts!$A:$M, MATCH(Places!$B1334,Hosts!$A:$A,0), MATCH(Places!H$1,Hosts!$A$1:$M$1,0))</f>
        <v>0.9</v>
      </c>
      <c r="I1334" s="70">
        <f>INDEX(Hosts!$A:$M, MATCH(Places!$B1334,Hosts!$A:$A,0), MATCH(Places!I$1,Hosts!$A$1:$M$1,0))</f>
        <v>0.79</v>
      </c>
      <c r="J1334" t="str">
        <f>INDEX(Hosts!$A:$M, MATCH(Places!$B1334,Hosts!$A:$A,0), MATCH(Places!J$1,Hosts!$A$1:$M$1,0))</f>
        <v>No</v>
      </c>
      <c r="K1334">
        <v>8</v>
      </c>
      <c r="L1334" t="str">
        <f>VLOOKUP($K1334,Neighborhoods!$A:$C,2,0)</f>
        <v>Brooklyn</v>
      </c>
      <c r="M1334" t="str">
        <f>VLOOKUP($K1334,Neighborhoods!$A:$C,3,0)</f>
        <v>Bushwick</v>
      </c>
      <c r="N1334" t="str">
        <f>INDEX(Neighborhoods!$A:$C, MATCH(Places!$K1334,Neighborhoods!$A:$A,0), MATCH(Places!N$1,Neighborhoods!$A$1:$C$1,0))</f>
        <v>Brooklyn</v>
      </c>
      <c r="O1334" t="str">
        <f>INDEX(Neighborhoods!$A:$C, MATCH(Places!$K1334,Neighborhoods!$A:$A,0), MATCH(Places!O$1,Neighborhoods!$A$1:$C$1,0))</f>
        <v>Bushwick</v>
      </c>
      <c r="P1334" t="s">
        <v>1</v>
      </c>
      <c r="Q1334" t="str">
        <f t="shared" si="80"/>
        <v>Yes</v>
      </c>
      <c r="R1334">
        <v>2</v>
      </c>
      <c r="S1334" t="str">
        <f t="shared" si="81"/>
        <v>Small</v>
      </c>
      <c r="T1334" s="50">
        <v>70</v>
      </c>
      <c r="U1334" s="70">
        <f t="shared" si="82"/>
        <v>0.03</v>
      </c>
      <c r="V1334" s="52">
        <v>4.67</v>
      </c>
      <c r="W1334" s="52" t="str" cm="1">
        <f t="array" ref="W1334">_xlfn.SWITCH(ROUND(V1334,0),5,"Excellent",4,"Good",3,"Ok","Bad")</f>
        <v>Excellent</v>
      </c>
      <c r="X1334">
        <v>3</v>
      </c>
      <c r="Y1334" t="str">
        <f t="shared" si="83"/>
        <v>No</v>
      </c>
      <c r="Z1334" s="68">
        <v>42302</v>
      </c>
      <c r="AA1334" s="68">
        <v>42408</v>
      </c>
      <c r="AB1334">
        <v>0</v>
      </c>
      <c r="AC1334" t="s">
        <v>15615</v>
      </c>
    </row>
    <row r="1335" spans="1:29" x14ac:dyDescent="0.3">
      <c r="A1335" t="s">
        <v>13254</v>
      </c>
      <c r="B1335">
        <v>19</v>
      </c>
      <c r="C1335" t="str">
        <f>VLOOKUP($B1335,Hosts!$A:$M,10,0)</f>
        <v>Within a few hours</v>
      </c>
      <c r="D1335" s="70">
        <f>VLOOKUP($B1335,Hosts!$A:$M,11,0)</f>
        <v>0.9</v>
      </c>
      <c r="E1335" s="70">
        <f>VLOOKUP($B1335,Hosts!$A:$M,12,0)</f>
        <v>0.79</v>
      </c>
      <c r="F1335" t="str">
        <f>VLOOKUP($B1335,Hosts!$A:$M,13,0)</f>
        <v>No</v>
      </c>
      <c r="G1335" t="str">
        <f>INDEX(Hosts!$A:$M, MATCH(Places!$B1335,Hosts!$A:$A,0), MATCH(Places!G$1,Hosts!$A$1:$M$1,0))</f>
        <v>Within a few hours</v>
      </c>
      <c r="H1335" s="70">
        <f>INDEX(Hosts!$A:$M, MATCH(Places!$B1335,Hosts!$A:$A,0), MATCH(Places!H$1,Hosts!$A$1:$M$1,0))</f>
        <v>0.9</v>
      </c>
      <c r="I1335" s="70">
        <f>INDEX(Hosts!$A:$M, MATCH(Places!$B1335,Hosts!$A:$A,0), MATCH(Places!I$1,Hosts!$A$1:$M$1,0))</f>
        <v>0.79</v>
      </c>
      <c r="J1335" t="str">
        <f>INDEX(Hosts!$A:$M, MATCH(Places!$B1335,Hosts!$A:$A,0), MATCH(Places!J$1,Hosts!$A$1:$M$1,0))</f>
        <v>No</v>
      </c>
      <c r="K1335">
        <v>8</v>
      </c>
      <c r="L1335" t="str">
        <f>VLOOKUP($K1335,Neighborhoods!$A:$C,2,0)</f>
        <v>Brooklyn</v>
      </c>
      <c r="M1335" t="str">
        <f>VLOOKUP($K1335,Neighborhoods!$A:$C,3,0)</f>
        <v>Bushwick</v>
      </c>
      <c r="N1335" t="str">
        <f>INDEX(Neighborhoods!$A:$C, MATCH(Places!$K1335,Neighborhoods!$A:$A,0), MATCH(Places!N$1,Neighborhoods!$A$1:$C$1,0))</f>
        <v>Brooklyn</v>
      </c>
      <c r="O1335" t="str">
        <f>INDEX(Neighborhoods!$A:$C, MATCH(Places!$K1335,Neighborhoods!$A:$A,0), MATCH(Places!O$1,Neighborhoods!$A$1:$C$1,0))</f>
        <v>Bushwick</v>
      </c>
      <c r="P1335" t="s">
        <v>1</v>
      </c>
      <c r="Q1335" t="str">
        <f t="shared" si="80"/>
        <v>Yes</v>
      </c>
      <c r="R1335">
        <v>1</v>
      </c>
      <c r="S1335" t="str">
        <f t="shared" si="81"/>
        <v>Small</v>
      </c>
      <c r="T1335" s="50">
        <v>55</v>
      </c>
      <c r="U1335" s="70">
        <f t="shared" si="82"/>
        <v>0.03</v>
      </c>
      <c r="V1335" s="52">
        <v>4.67</v>
      </c>
      <c r="W1335" s="52" t="str" cm="1">
        <f t="array" ref="W1335">_xlfn.SWITCH(ROUND(V1335,0),5,"Excellent",4,"Good",3,"Ok","Bad")</f>
        <v>Excellent</v>
      </c>
      <c r="X1335">
        <v>3</v>
      </c>
      <c r="Y1335" t="str">
        <f t="shared" si="83"/>
        <v>No</v>
      </c>
      <c r="Z1335" s="68">
        <v>42295</v>
      </c>
      <c r="AA1335" s="68">
        <v>42796</v>
      </c>
      <c r="AB1335">
        <v>0</v>
      </c>
      <c r="AC1335" t="s">
        <v>15615</v>
      </c>
    </row>
    <row r="1336" spans="1:29" x14ac:dyDescent="0.3">
      <c r="A1336" t="s">
        <v>1004</v>
      </c>
      <c r="B1336">
        <v>19</v>
      </c>
      <c r="C1336" t="str">
        <f>VLOOKUP($B1336,Hosts!$A:$M,10,0)</f>
        <v>Within a few hours</v>
      </c>
      <c r="D1336" s="70">
        <f>VLOOKUP($B1336,Hosts!$A:$M,11,0)</f>
        <v>0.9</v>
      </c>
      <c r="E1336" s="70">
        <f>VLOOKUP($B1336,Hosts!$A:$M,12,0)</f>
        <v>0.79</v>
      </c>
      <c r="F1336" t="str">
        <f>VLOOKUP($B1336,Hosts!$A:$M,13,0)</f>
        <v>No</v>
      </c>
      <c r="G1336" t="str">
        <f>INDEX(Hosts!$A:$M, MATCH(Places!$B1336,Hosts!$A:$A,0), MATCH(Places!G$1,Hosts!$A$1:$M$1,0))</f>
        <v>Within a few hours</v>
      </c>
      <c r="H1336" s="70">
        <f>INDEX(Hosts!$A:$M, MATCH(Places!$B1336,Hosts!$A:$A,0), MATCH(Places!H$1,Hosts!$A$1:$M$1,0))</f>
        <v>0.9</v>
      </c>
      <c r="I1336" s="70">
        <f>INDEX(Hosts!$A:$M, MATCH(Places!$B1336,Hosts!$A:$A,0), MATCH(Places!I$1,Hosts!$A$1:$M$1,0))</f>
        <v>0.79</v>
      </c>
      <c r="J1336" t="str">
        <f>INDEX(Hosts!$A:$M, MATCH(Places!$B1336,Hosts!$A:$A,0), MATCH(Places!J$1,Hosts!$A$1:$M$1,0))</f>
        <v>No</v>
      </c>
      <c r="K1336">
        <v>8</v>
      </c>
      <c r="L1336" t="str">
        <f>VLOOKUP($K1336,Neighborhoods!$A:$C,2,0)</f>
        <v>Brooklyn</v>
      </c>
      <c r="M1336" t="str">
        <f>VLOOKUP($K1336,Neighborhoods!$A:$C,3,0)</f>
        <v>Bushwick</v>
      </c>
      <c r="N1336" t="str">
        <f>INDEX(Neighborhoods!$A:$C, MATCH(Places!$K1336,Neighborhoods!$A:$A,0), MATCH(Places!N$1,Neighborhoods!$A$1:$C$1,0))</f>
        <v>Brooklyn</v>
      </c>
      <c r="O1336" t="str">
        <f>INDEX(Neighborhoods!$A:$C, MATCH(Places!$K1336,Neighborhoods!$A:$A,0), MATCH(Places!O$1,Neighborhoods!$A$1:$C$1,0))</f>
        <v>Bushwick</v>
      </c>
      <c r="P1336" t="s">
        <v>11822</v>
      </c>
      <c r="Q1336" t="str">
        <f t="shared" si="80"/>
        <v>No</v>
      </c>
      <c r="R1336">
        <v>8</v>
      </c>
      <c r="S1336" t="str">
        <f t="shared" si="81"/>
        <v>Large</v>
      </c>
      <c r="T1336" s="50">
        <v>221</v>
      </c>
      <c r="U1336" s="70">
        <f t="shared" si="82"/>
        <v>0.04</v>
      </c>
      <c r="V1336" s="52">
        <v>4.6100000000000003</v>
      </c>
      <c r="W1336" s="52" t="str" cm="1">
        <f t="array" ref="W1336">_xlfn.SWITCH(ROUND(V1336,0),5,"Excellent",4,"Good",3,"Ok","Bad")</f>
        <v>Excellent</v>
      </c>
      <c r="X1336">
        <v>23</v>
      </c>
      <c r="Y1336" t="str">
        <f t="shared" si="83"/>
        <v>No</v>
      </c>
      <c r="Z1336" s="68">
        <v>42466</v>
      </c>
      <c r="AA1336" s="68">
        <v>43734</v>
      </c>
      <c r="AB1336">
        <v>256</v>
      </c>
      <c r="AC1336" t="s">
        <v>15615</v>
      </c>
    </row>
    <row r="1337" spans="1:29" x14ac:dyDescent="0.3">
      <c r="A1337" t="s">
        <v>1005</v>
      </c>
      <c r="B1337">
        <v>19</v>
      </c>
      <c r="C1337" t="str">
        <f>VLOOKUP($B1337,Hosts!$A:$M,10,0)</f>
        <v>Within a few hours</v>
      </c>
      <c r="D1337" s="70">
        <f>VLOOKUP($B1337,Hosts!$A:$M,11,0)</f>
        <v>0.9</v>
      </c>
      <c r="E1337" s="70">
        <f>VLOOKUP($B1337,Hosts!$A:$M,12,0)</f>
        <v>0.79</v>
      </c>
      <c r="F1337" t="str">
        <f>VLOOKUP($B1337,Hosts!$A:$M,13,0)</f>
        <v>No</v>
      </c>
      <c r="G1337" t="str">
        <f>INDEX(Hosts!$A:$M, MATCH(Places!$B1337,Hosts!$A:$A,0), MATCH(Places!G$1,Hosts!$A$1:$M$1,0))</f>
        <v>Within a few hours</v>
      </c>
      <c r="H1337" s="70">
        <f>INDEX(Hosts!$A:$M, MATCH(Places!$B1337,Hosts!$A:$A,0), MATCH(Places!H$1,Hosts!$A$1:$M$1,0))</f>
        <v>0.9</v>
      </c>
      <c r="I1337" s="70">
        <f>INDEX(Hosts!$A:$M, MATCH(Places!$B1337,Hosts!$A:$A,0), MATCH(Places!I$1,Hosts!$A$1:$M$1,0))</f>
        <v>0.79</v>
      </c>
      <c r="J1337" t="str">
        <f>INDEX(Hosts!$A:$M, MATCH(Places!$B1337,Hosts!$A:$A,0), MATCH(Places!J$1,Hosts!$A$1:$M$1,0))</f>
        <v>No</v>
      </c>
      <c r="K1337">
        <v>8</v>
      </c>
      <c r="L1337" t="str">
        <f>VLOOKUP($K1337,Neighborhoods!$A:$C,2,0)</f>
        <v>Brooklyn</v>
      </c>
      <c r="M1337" t="str">
        <f>VLOOKUP($K1337,Neighborhoods!$A:$C,3,0)</f>
        <v>Bushwick</v>
      </c>
      <c r="N1337" t="str">
        <f>INDEX(Neighborhoods!$A:$C, MATCH(Places!$K1337,Neighborhoods!$A:$A,0), MATCH(Places!N$1,Neighborhoods!$A$1:$C$1,0))</f>
        <v>Brooklyn</v>
      </c>
      <c r="O1337" t="str">
        <f>INDEX(Neighborhoods!$A:$C, MATCH(Places!$K1337,Neighborhoods!$A:$A,0), MATCH(Places!O$1,Neighborhoods!$A$1:$C$1,0))</f>
        <v>Bushwick</v>
      </c>
      <c r="P1337" t="s">
        <v>11822</v>
      </c>
      <c r="Q1337" t="str">
        <f t="shared" si="80"/>
        <v>No</v>
      </c>
      <c r="R1337">
        <v>10</v>
      </c>
      <c r="S1337" t="str">
        <f t="shared" si="81"/>
        <v>Large</v>
      </c>
      <c r="T1337" s="50">
        <v>239</v>
      </c>
      <c r="U1337" s="70">
        <f t="shared" si="82"/>
        <v>0.04</v>
      </c>
      <c r="V1337" s="52">
        <v>4.71</v>
      </c>
      <c r="W1337" s="52" t="str" cm="1">
        <f t="array" ref="W1337">_xlfn.SWITCH(ROUND(V1337,0),5,"Excellent",4,"Good",3,"Ok","Bad")</f>
        <v>Excellent</v>
      </c>
      <c r="X1337">
        <v>59</v>
      </c>
      <c r="Y1337" t="str">
        <f t="shared" si="83"/>
        <v>No</v>
      </c>
      <c r="Z1337" s="68">
        <v>42365</v>
      </c>
      <c r="AA1337" s="68">
        <v>44017</v>
      </c>
      <c r="AB1337">
        <v>256</v>
      </c>
      <c r="AC1337" t="s">
        <v>15615</v>
      </c>
    </row>
    <row r="1338" spans="1:29" x14ac:dyDescent="0.3">
      <c r="A1338" t="s">
        <v>13912</v>
      </c>
      <c r="B1338">
        <v>19</v>
      </c>
      <c r="C1338" t="str">
        <f>VLOOKUP($B1338,Hosts!$A:$M,10,0)</f>
        <v>Within a few hours</v>
      </c>
      <c r="D1338" s="70">
        <f>VLOOKUP($B1338,Hosts!$A:$M,11,0)</f>
        <v>0.9</v>
      </c>
      <c r="E1338" s="70">
        <f>VLOOKUP($B1338,Hosts!$A:$M,12,0)</f>
        <v>0.79</v>
      </c>
      <c r="F1338" t="str">
        <f>VLOOKUP($B1338,Hosts!$A:$M,13,0)</f>
        <v>No</v>
      </c>
      <c r="G1338" t="str">
        <f>INDEX(Hosts!$A:$M, MATCH(Places!$B1338,Hosts!$A:$A,0), MATCH(Places!G$1,Hosts!$A$1:$M$1,0))</f>
        <v>Within a few hours</v>
      </c>
      <c r="H1338" s="70">
        <f>INDEX(Hosts!$A:$M, MATCH(Places!$B1338,Hosts!$A:$A,0), MATCH(Places!H$1,Hosts!$A$1:$M$1,0))</f>
        <v>0.9</v>
      </c>
      <c r="I1338" s="70">
        <f>INDEX(Hosts!$A:$M, MATCH(Places!$B1338,Hosts!$A:$A,0), MATCH(Places!I$1,Hosts!$A$1:$M$1,0))</f>
        <v>0.79</v>
      </c>
      <c r="J1338" t="str">
        <f>INDEX(Hosts!$A:$M, MATCH(Places!$B1338,Hosts!$A:$A,0), MATCH(Places!J$1,Hosts!$A$1:$M$1,0))</f>
        <v>No</v>
      </c>
      <c r="K1338">
        <v>8</v>
      </c>
      <c r="L1338" t="str">
        <f>VLOOKUP($K1338,Neighborhoods!$A:$C,2,0)</f>
        <v>Brooklyn</v>
      </c>
      <c r="M1338" t="str">
        <f>VLOOKUP($K1338,Neighborhoods!$A:$C,3,0)</f>
        <v>Bushwick</v>
      </c>
      <c r="N1338" t="str">
        <f>INDEX(Neighborhoods!$A:$C, MATCH(Places!$K1338,Neighborhoods!$A:$A,0), MATCH(Places!N$1,Neighborhoods!$A$1:$C$1,0))</f>
        <v>Brooklyn</v>
      </c>
      <c r="O1338" t="str">
        <f>INDEX(Neighborhoods!$A:$C, MATCH(Places!$K1338,Neighborhoods!$A:$A,0), MATCH(Places!O$1,Neighborhoods!$A$1:$C$1,0))</f>
        <v>Bushwick</v>
      </c>
      <c r="P1338" t="s">
        <v>1</v>
      </c>
      <c r="Q1338" t="str">
        <f t="shared" si="80"/>
        <v>Yes</v>
      </c>
      <c r="R1338">
        <v>1</v>
      </c>
      <c r="S1338" t="str">
        <f t="shared" si="81"/>
        <v>Small</v>
      </c>
      <c r="T1338" s="50">
        <v>30</v>
      </c>
      <c r="U1338" s="70">
        <f t="shared" si="82"/>
        <v>0.03</v>
      </c>
      <c r="V1338" s="52">
        <v>4.8</v>
      </c>
      <c r="W1338" s="52" t="str" cm="1">
        <f t="array" ref="W1338">_xlfn.SWITCH(ROUND(V1338,0),5,"Excellent",4,"Good",3,"Ok","Bad")</f>
        <v>Excellent</v>
      </c>
      <c r="X1338">
        <v>5</v>
      </c>
      <c r="Y1338" t="str">
        <f t="shared" si="83"/>
        <v>No</v>
      </c>
      <c r="Z1338" s="68">
        <v>42269</v>
      </c>
      <c r="AA1338" s="68">
        <v>43133</v>
      </c>
      <c r="AB1338">
        <v>0</v>
      </c>
      <c r="AC1338" t="s">
        <v>15615</v>
      </c>
    </row>
    <row r="1339" spans="1:29" x14ac:dyDescent="0.3">
      <c r="A1339" t="s">
        <v>14732</v>
      </c>
      <c r="B1339">
        <v>1991</v>
      </c>
      <c r="C1339" t="str">
        <f>VLOOKUP($B1339,Hosts!$A:$M,10,0)</f>
        <v>Within a day</v>
      </c>
      <c r="D1339" s="70">
        <f>VLOOKUP($B1339,Hosts!$A:$M,11,0)</f>
        <v>1</v>
      </c>
      <c r="E1339" s="70">
        <f>VLOOKUP($B1339,Hosts!$A:$M,12,0)</f>
        <v>1</v>
      </c>
      <c r="F1339" t="str">
        <f>VLOOKUP($B1339,Hosts!$A:$M,13,0)</f>
        <v>No</v>
      </c>
      <c r="G1339" t="str">
        <f>INDEX(Hosts!$A:$M, MATCH(Places!$B1339,Hosts!$A:$A,0), MATCH(Places!G$1,Hosts!$A$1:$M$1,0))</f>
        <v>Within a day</v>
      </c>
      <c r="H1339" s="70">
        <f>INDEX(Hosts!$A:$M, MATCH(Places!$B1339,Hosts!$A:$A,0), MATCH(Places!H$1,Hosts!$A$1:$M$1,0))</f>
        <v>1</v>
      </c>
      <c r="I1339" s="70">
        <f>INDEX(Hosts!$A:$M, MATCH(Places!$B1339,Hosts!$A:$A,0), MATCH(Places!I$1,Hosts!$A$1:$M$1,0))</f>
        <v>1</v>
      </c>
      <c r="J1339" t="str">
        <f>INDEX(Hosts!$A:$M, MATCH(Places!$B1339,Hosts!$A:$A,0), MATCH(Places!J$1,Hosts!$A$1:$M$1,0))</f>
        <v>No</v>
      </c>
      <c r="K1339">
        <v>12</v>
      </c>
      <c r="L1339" t="str">
        <f>VLOOKUP($K1339,Neighborhoods!$A:$C,2,0)</f>
        <v>Brooklyn</v>
      </c>
      <c r="M1339" t="str">
        <f>VLOOKUP($K1339,Neighborhoods!$A:$C,3,0)</f>
        <v>Williamsburg</v>
      </c>
      <c r="N1339" t="str">
        <f>INDEX(Neighborhoods!$A:$C, MATCH(Places!$K1339,Neighborhoods!$A:$A,0), MATCH(Places!N$1,Neighborhoods!$A$1:$C$1,0))</f>
        <v>Brooklyn</v>
      </c>
      <c r="O1339" t="str">
        <f>INDEX(Neighborhoods!$A:$C, MATCH(Places!$K1339,Neighborhoods!$A:$A,0), MATCH(Places!O$1,Neighborhoods!$A$1:$C$1,0))</f>
        <v>Williamsburg</v>
      </c>
      <c r="P1339" t="s">
        <v>11822</v>
      </c>
      <c r="Q1339" t="str">
        <f t="shared" si="80"/>
        <v>No</v>
      </c>
      <c r="R1339">
        <v>2</v>
      </c>
      <c r="S1339" t="str">
        <f t="shared" si="81"/>
        <v>Small</v>
      </c>
      <c r="T1339" s="50">
        <v>95</v>
      </c>
      <c r="U1339" s="70">
        <f t="shared" si="82"/>
        <v>0.03</v>
      </c>
      <c r="V1339" s="52">
        <v>4.92</v>
      </c>
      <c r="W1339" s="52" t="str" cm="1">
        <f t="array" ref="W1339">_xlfn.SWITCH(ROUND(V1339,0),5,"Excellent",4,"Good",3,"Ok","Bad")</f>
        <v>Excellent</v>
      </c>
      <c r="X1339">
        <v>12</v>
      </c>
      <c r="Y1339" t="str">
        <f t="shared" si="83"/>
        <v>No</v>
      </c>
      <c r="Z1339" s="68">
        <v>42644</v>
      </c>
      <c r="AA1339" s="68">
        <v>43746</v>
      </c>
      <c r="AB1339">
        <v>196</v>
      </c>
      <c r="AC1339" t="s">
        <v>15615</v>
      </c>
    </row>
    <row r="1340" spans="1:29" x14ac:dyDescent="0.3">
      <c r="A1340" t="s">
        <v>1006</v>
      </c>
      <c r="B1340">
        <v>746</v>
      </c>
      <c r="C1340" t="str">
        <f>VLOOKUP($B1340,Hosts!$A:$M,10,0)</f>
        <v>Within an hour</v>
      </c>
      <c r="D1340" s="70">
        <f>VLOOKUP($B1340,Hosts!$A:$M,11,0)</f>
        <v>1</v>
      </c>
      <c r="E1340" s="70">
        <f>VLOOKUP($B1340,Hosts!$A:$M,12,0)</f>
        <v>0.4</v>
      </c>
      <c r="F1340" t="str">
        <f>VLOOKUP($B1340,Hosts!$A:$M,13,0)</f>
        <v>No</v>
      </c>
      <c r="G1340" t="str">
        <f>INDEX(Hosts!$A:$M, MATCH(Places!$B1340,Hosts!$A:$A,0), MATCH(Places!G$1,Hosts!$A$1:$M$1,0))</f>
        <v>Within an hour</v>
      </c>
      <c r="H1340" s="70">
        <f>INDEX(Hosts!$A:$M, MATCH(Places!$B1340,Hosts!$A:$A,0), MATCH(Places!H$1,Hosts!$A$1:$M$1,0))</f>
        <v>1</v>
      </c>
      <c r="I1340" s="70">
        <f>INDEX(Hosts!$A:$M, MATCH(Places!$B1340,Hosts!$A:$A,0), MATCH(Places!I$1,Hosts!$A$1:$M$1,0))</f>
        <v>0.4</v>
      </c>
      <c r="J1340" t="str">
        <f>INDEX(Hosts!$A:$M, MATCH(Places!$B1340,Hosts!$A:$A,0), MATCH(Places!J$1,Hosts!$A$1:$M$1,0))</f>
        <v>No</v>
      </c>
      <c r="K1340">
        <v>12</v>
      </c>
      <c r="L1340" t="str">
        <f>VLOOKUP($K1340,Neighborhoods!$A:$C,2,0)</f>
        <v>Brooklyn</v>
      </c>
      <c r="M1340" t="str">
        <f>VLOOKUP($K1340,Neighborhoods!$A:$C,3,0)</f>
        <v>Williamsburg</v>
      </c>
      <c r="N1340" t="str">
        <f>INDEX(Neighborhoods!$A:$C, MATCH(Places!$K1340,Neighborhoods!$A:$A,0), MATCH(Places!N$1,Neighborhoods!$A$1:$C$1,0))</f>
        <v>Brooklyn</v>
      </c>
      <c r="O1340" t="str">
        <f>INDEX(Neighborhoods!$A:$C, MATCH(Places!$K1340,Neighborhoods!$A:$A,0), MATCH(Places!O$1,Neighborhoods!$A$1:$C$1,0))</f>
        <v>Williamsburg</v>
      </c>
      <c r="P1340" t="s">
        <v>1</v>
      </c>
      <c r="Q1340" t="str">
        <f t="shared" si="80"/>
        <v>Yes</v>
      </c>
      <c r="R1340">
        <v>2</v>
      </c>
      <c r="S1340" t="str">
        <f t="shared" si="81"/>
        <v>Small</v>
      </c>
      <c r="T1340" s="50">
        <v>50</v>
      </c>
      <c r="U1340" s="70">
        <f t="shared" si="82"/>
        <v>0.03</v>
      </c>
      <c r="V1340" s="52">
        <v>4.4400000000000004</v>
      </c>
      <c r="W1340" s="52" t="str" cm="1">
        <f t="array" ref="W1340">_xlfn.SWITCH(ROUND(V1340,0),5,"Excellent",4,"Good",3,"Ok","Bad")</f>
        <v>Good</v>
      </c>
      <c r="X1340">
        <v>9</v>
      </c>
      <c r="Y1340" t="str">
        <f t="shared" si="83"/>
        <v>No</v>
      </c>
      <c r="Z1340" s="68">
        <v>42527</v>
      </c>
      <c r="AA1340" s="68">
        <v>43248</v>
      </c>
      <c r="AB1340">
        <v>16</v>
      </c>
      <c r="AC1340" t="s">
        <v>15616</v>
      </c>
    </row>
    <row r="1341" spans="1:29" x14ac:dyDescent="0.3">
      <c r="A1341" t="s">
        <v>1007</v>
      </c>
      <c r="B1341">
        <v>663</v>
      </c>
      <c r="C1341" t="str">
        <f>VLOOKUP($B1341,Hosts!$A:$M,10,0)</f>
        <v>Within a day</v>
      </c>
      <c r="D1341" s="70">
        <f>VLOOKUP($B1341,Hosts!$A:$M,11,0)</f>
        <v>0.9</v>
      </c>
      <c r="E1341" s="70">
        <f>VLOOKUP($B1341,Hosts!$A:$M,12,0)</f>
        <v>0.92</v>
      </c>
      <c r="F1341" t="str">
        <f>VLOOKUP($B1341,Hosts!$A:$M,13,0)</f>
        <v>Yes</v>
      </c>
      <c r="G1341" t="str">
        <f>INDEX(Hosts!$A:$M, MATCH(Places!$B1341,Hosts!$A:$A,0), MATCH(Places!G$1,Hosts!$A$1:$M$1,0))</f>
        <v>Within a day</v>
      </c>
      <c r="H1341" s="70">
        <f>INDEX(Hosts!$A:$M, MATCH(Places!$B1341,Hosts!$A:$A,0), MATCH(Places!H$1,Hosts!$A$1:$M$1,0))</f>
        <v>0.9</v>
      </c>
      <c r="I1341" s="70">
        <f>INDEX(Hosts!$A:$M, MATCH(Places!$B1341,Hosts!$A:$A,0), MATCH(Places!I$1,Hosts!$A$1:$M$1,0))</f>
        <v>0.92</v>
      </c>
      <c r="J1341" t="str">
        <f>INDEX(Hosts!$A:$M, MATCH(Places!$B1341,Hosts!$A:$A,0), MATCH(Places!J$1,Hosts!$A$1:$M$1,0))</f>
        <v>Yes</v>
      </c>
      <c r="K1341">
        <v>19</v>
      </c>
      <c r="L1341" t="str">
        <f>VLOOKUP($K1341,Neighborhoods!$A:$C,2,0)</f>
        <v>Manhattan</v>
      </c>
      <c r="M1341" t="str">
        <f>VLOOKUP($K1341,Neighborhoods!$A:$C,3,0)</f>
        <v>Upper East Side</v>
      </c>
      <c r="N1341" t="str">
        <f>INDEX(Neighborhoods!$A:$C, MATCH(Places!$K1341,Neighborhoods!$A:$A,0), MATCH(Places!N$1,Neighborhoods!$A$1:$C$1,0))</f>
        <v>Manhattan</v>
      </c>
      <c r="O1341" t="str">
        <f>INDEX(Neighborhoods!$A:$C, MATCH(Places!$K1341,Neighborhoods!$A:$A,0), MATCH(Places!O$1,Neighborhoods!$A$1:$C$1,0))</f>
        <v>Upper East Side</v>
      </c>
      <c r="P1341" t="s">
        <v>11822</v>
      </c>
      <c r="Q1341" t="str">
        <f t="shared" si="80"/>
        <v>No</v>
      </c>
      <c r="R1341">
        <v>4</v>
      </c>
      <c r="S1341" t="str">
        <f t="shared" si="81"/>
        <v>Medium</v>
      </c>
      <c r="T1341" s="50">
        <v>135</v>
      </c>
      <c r="U1341" s="70">
        <f t="shared" si="82"/>
        <v>0.03</v>
      </c>
      <c r="V1341" s="52">
        <v>4.9800000000000004</v>
      </c>
      <c r="W1341" s="52" t="str" cm="1">
        <f t="array" ref="W1341">_xlfn.SWITCH(ROUND(V1341,0),5,"Excellent",4,"Good",3,"Ok","Bad")</f>
        <v>Excellent</v>
      </c>
      <c r="X1341">
        <v>62</v>
      </c>
      <c r="Y1341" t="str">
        <f t="shared" si="83"/>
        <v>No</v>
      </c>
      <c r="Z1341" s="68">
        <v>42180</v>
      </c>
      <c r="AA1341" s="68">
        <v>44032</v>
      </c>
      <c r="AB1341">
        <v>321</v>
      </c>
      <c r="AC1341" t="s">
        <v>15615</v>
      </c>
    </row>
    <row r="1342" spans="1:29" x14ac:dyDescent="0.3">
      <c r="A1342" t="s">
        <v>1008</v>
      </c>
      <c r="B1342">
        <v>1579</v>
      </c>
      <c r="C1342" t="str">
        <f>VLOOKUP($B1342,Hosts!$A:$M,10,0)</f>
        <v>Within a few hours</v>
      </c>
      <c r="D1342" s="70">
        <f>VLOOKUP($B1342,Hosts!$A:$M,11,0)</f>
        <v>0.94</v>
      </c>
      <c r="E1342" s="70">
        <f>VLOOKUP($B1342,Hosts!$A:$M,12,0)</f>
        <v>0.37</v>
      </c>
      <c r="F1342" t="str">
        <f>VLOOKUP($B1342,Hosts!$A:$M,13,0)</f>
        <v>No</v>
      </c>
      <c r="G1342" t="str">
        <f>INDEX(Hosts!$A:$M, MATCH(Places!$B1342,Hosts!$A:$A,0), MATCH(Places!G$1,Hosts!$A$1:$M$1,0))</f>
        <v>Within a few hours</v>
      </c>
      <c r="H1342" s="70">
        <f>INDEX(Hosts!$A:$M, MATCH(Places!$B1342,Hosts!$A:$A,0), MATCH(Places!H$1,Hosts!$A$1:$M$1,0))</f>
        <v>0.94</v>
      </c>
      <c r="I1342" s="70">
        <f>INDEX(Hosts!$A:$M, MATCH(Places!$B1342,Hosts!$A:$A,0), MATCH(Places!I$1,Hosts!$A$1:$M$1,0))</f>
        <v>0.37</v>
      </c>
      <c r="J1342" t="str">
        <f>INDEX(Hosts!$A:$M, MATCH(Places!$B1342,Hosts!$A:$A,0), MATCH(Places!J$1,Hosts!$A$1:$M$1,0))</f>
        <v>No</v>
      </c>
      <c r="K1342">
        <v>8</v>
      </c>
      <c r="L1342" t="str">
        <f>VLOOKUP($K1342,Neighborhoods!$A:$C,2,0)</f>
        <v>Brooklyn</v>
      </c>
      <c r="M1342" t="str">
        <f>VLOOKUP($K1342,Neighborhoods!$A:$C,3,0)</f>
        <v>Bushwick</v>
      </c>
      <c r="N1342" t="str">
        <f>INDEX(Neighborhoods!$A:$C, MATCH(Places!$K1342,Neighborhoods!$A:$A,0), MATCH(Places!N$1,Neighborhoods!$A$1:$C$1,0))</f>
        <v>Brooklyn</v>
      </c>
      <c r="O1342" t="str">
        <f>INDEX(Neighborhoods!$A:$C, MATCH(Places!$K1342,Neighborhoods!$A:$A,0), MATCH(Places!O$1,Neighborhoods!$A$1:$C$1,0))</f>
        <v>Bushwick</v>
      </c>
      <c r="P1342" t="s">
        <v>1</v>
      </c>
      <c r="Q1342" t="str">
        <f t="shared" si="80"/>
        <v>Yes</v>
      </c>
      <c r="R1342">
        <v>2</v>
      </c>
      <c r="S1342" t="str">
        <f t="shared" si="81"/>
        <v>Small</v>
      </c>
      <c r="T1342" s="50">
        <v>63</v>
      </c>
      <c r="U1342" s="70">
        <f t="shared" si="82"/>
        <v>0.03</v>
      </c>
      <c r="V1342" s="52">
        <v>4.9000000000000004</v>
      </c>
      <c r="W1342" s="52" t="str" cm="1">
        <f t="array" ref="W1342">_xlfn.SWITCH(ROUND(V1342,0),5,"Excellent",4,"Good",3,"Ok","Bad")</f>
        <v>Excellent</v>
      </c>
      <c r="X1342">
        <v>21</v>
      </c>
      <c r="Y1342" t="str">
        <f t="shared" si="83"/>
        <v>No</v>
      </c>
      <c r="Z1342" s="68">
        <v>42243</v>
      </c>
      <c r="AA1342" s="68">
        <v>43888</v>
      </c>
      <c r="AB1342">
        <v>349</v>
      </c>
      <c r="AC1342" t="s">
        <v>15615</v>
      </c>
    </row>
    <row r="1343" spans="1:29" x14ac:dyDescent="0.3">
      <c r="A1343" t="s">
        <v>1009</v>
      </c>
      <c r="B1343">
        <v>2289</v>
      </c>
      <c r="C1343" t="str">
        <f>VLOOKUP($B1343,Hosts!$A:$M,10,0)</f>
        <v>Within an hour</v>
      </c>
      <c r="D1343" s="70">
        <f>VLOOKUP($B1343,Hosts!$A:$M,11,0)</f>
        <v>1</v>
      </c>
      <c r="E1343" s="70">
        <f>VLOOKUP($B1343,Hosts!$A:$M,12,0)</f>
        <v>0.55000000000000004</v>
      </c>
      <c r="F1343" t="str">
        <f>VLOOKUP($B1343,Hosts!$A:$M,13,0)</f>
        <v>No</v>
      </c>
      <c r="G1343" t="str">
        <f>INDEX(Hosts!$A:$M, MATCH(Places!$B1343,Hosts!$A:$A,0), MATCH(Places!G$1,Hosts!$A$1:$M$1,0))</f>
        <v>Within an hour</v>
      </c>
      <c r="H1343" s="70">
        <f>INDEX(Hosts!$A:$M, MATCH(Places!$B1343,Hosts!$A:$A,0), MATCH(Places!H$1,Hosts!$A$1:$M$1,0))</f>
        <v>1</v>
      </c>
      <c r="I1343" s="70">
        <f>INDEX(Hosts!$A:$M, MATCH(Places!$B1343,Hosts!$A:$A,0), MATCH(Places!I$1,Hosts!$A$1:$M$1,0))</f>
        <v>0.55000000000000004</v>
      </c>
      <c r="J1343" t="str">
        <f>INDEX(Hosts!$A:$M, MATCH(Places!$B1343,Hosts!$A:$A,0), MATCH(Places!J$1,Hosts!$A$1:$M$1,0))</f>
        <v>No</v>
      </c>
      <c r="K1343">
        <v>16</v>
      </c>
      <c r="L1343" t="str">
        <f>VLOOKUP($K1343,Neighborhoods!$A:$C,2,0)</f>
        <v>Manhattan</v>
      </c>
      <c r="M1343" t="str">
        <f>VLOOKUP($K1343,Neighborhoods!$A:$C,3,0)</f>
        <v>Harlem</v>
      </c>
      <c r="N1343" t="str">
        <f>INDEX(Neighborhoods!$A:$C, MATCH(Places!$K1343,Neighborhoods!$A:$A,0), MATCH(Places!N$1,Neighborhoods!$A$1:$C$1,0))</f>
        <v>Manhattan</v>
      </c>
      <c r="O1343" t="str">
        <f>INDEX(Neighborhoods!$A:$C, MATCH(Places!$K1343,Neighborhoods!$A:$A,0), MATCH(Places!O$1,Neighborhoods!$A$1:$C$1,0))</f>
        <v>Harlem</v>
      </c>
      <c r="P1343" t="s">
        <v>1</v>
      </c>
      <c r="Q1343" t="str">
        <f t="shared" si="80"/>
        <v>Yes</v>
      </c>
      <c r="R1343">
        <v>2</v>
      </c>
      <c r="S1343" t="str">
        <f t="shared" si="81"/>
        <v>Small</v>
      </c>
      <c r="T1343" s="50">
        <v>89</v>
      </c>
      <c r="U1343" s="70">
        <f t="shared" si="82"/>
        <v>0.03</v>
      </c>
      <c r="V1343" s="52">
        <v>4.58</v>
      </c>
      <c r="W1343" s="52" t="str" cm="1">
        <f t="array" ref="W1343">_xlfn.SWITCH(ROUND(V1343,0),5,"Excellent",4,"Good",3,"Ok","Bad")</f>
        <v>Excellent</v>
      </c>
      <c r="X1343">
        <v>24</v>
      </c>
      <c r="Y1343" t="str">
        <f t="shared" si="83"/>
        <v>No</v>
      </c>
      <c r="Z1343" s="68">
        <v>42209</v>
      </c>
      <c r="AA1343" s="68">
        <v>43772</v>
      </c>
      <c r="AB1343">
        <v>365</v>
      </c>
      <c r="AC1343" t="s">
        <v>15615</v>
      </c>
    </row>
    <row r="1344" spans="1:29" x14ac:dyDescent="0.3">
      <c r="A1344" t="s">
        <v>1010</v>
      </c>
      <c r="B1344">
        <v>1579</v>
      </c>
      <c r="C1344" t="str">
        <f>VLOOKUP($B1344,Hosts!$A:$M,10,0)</f>
        <v>Within a few hours</v>
      </c>
      <c r="D1344" s="70">
        <f>VLOOKUP($B1344,Hosts!$A:$M,11,0)</f>
        <v>0.94</v>
      </c>
      <c r="E1344" s="70">
        <f>VLOOKUP($B1344,Hosts!$A:$M,12,0)</f>
        <v>0.37</v>
      </c>
      <c r="F1344" t="str">
        <f>VLOOKUP($B1344,Hosts!$A:$M,13,0)</f>
        <v>No</v>
      </c>
      <c r="G1344" t="str">
        <f>INDEX(Hosts!$A:$M, MATCH(Places!$B1344,Hosts!$A:$A,0), MATCH(Places!G$1,Hosts!$A$1:$M$1,0))</f>
        <v>Within a few hours</v>
      </c>
      <c r="H1344" s="70">
        <f>INDEX(Hosts!$A:$M, MATCH(Places!$B1344,Hosts!$A:$A,0), MATCH(Places!H$1,Hosts!$A$1:$M$1,0))</f>
        <v>0.94</v>
      </c>
      <c r="I1344" s="70">
        <f>INDEX(Hosts!$A:$M, MATCH(Places!$B1344,Hosts!$A:$A,0), MATCH(Places!I$1,Hosts!$A$1:$M$1,0))</f>
        <v>0.37</v>
      </c>
      <c r="J1344" t="str">
        <f>INDEX(Hosts!$A:$M, MATCH(Places!$B1344,Hosts!$A:$A,0), MATCH(Places!J$1,Hosts!$A$1:$M$1,0))</f>
        <v>No</v>
      </c>
      <c r="K1344">
        <v>8</v>
      </c>
      <c r="L1344" t="str">
        <f>VLOOKUP($K1344,Neighborhoods!$A:$C,2,0)</f>
        <v>Brooklyn</v>
      </c>
      <c r="M1344" t="str">
        <f>VLOOKUP($K1344,Neighborhoods!$A:$C,3,0)</f>
        <v>Bushwick</v>
      </c>
      <c r="N1344" t="str">
        <f>INDEX(Neighborhoods!$A:$C, MATCH(Places!$K1344,Neighborhoods!$A:$A,0), MATCH(Places!N$1,Neighborhoods!$A$1:$C$1,0))</f>
        <v>Brooklyn</v>
      </c>
      <c r="O1344" t="str">
        <f>INDEX(Neighborhoods!$A:$C, MATCH(Places!$K1344,Neighborhoods!$A:$A,0), MATCH(Places!O$1,Neighborhoods!$A$1:$C$1,0))</f>
        <v>Bushwick</v>
      </c>
      <c r="P1344" t="s">
        <v>16</v>
      </c>
      <c r="Q1344" t="str">
        <f t="shared" si="80"/>
        <v>Yes</v>
      </c>
      <c r="R1344">
        <v>5</v>
      </c>
      <c r="S1344" t="str">
        <f t="shared" si="81"/>
        <v>Medium</v>
      </c>
      <c r="T1344" s="50">
        <v>85</v>
      </c>
      <c r="U1344" s="70">
        <f t="shared" si="82"/>
        <v>0.03</v>
      </c>
      <c r="V1344" s="52">
        <v>4.8</v>
      </c>
      <c r="W1344" s="52" t="str" cm="1">
        <f t="array" ref="W1344">_xlfn.SWITCH(ROUND(V1344,0),5,"Excellent",4,"Good",3,"Ok","Bad")</f>
        <v>Excellent</v>
      </c>
      <c r="X1344">
        <v>10</v>
      </c>
      <c r="Y1344" t="str">
        <f t="shared" si="83"/>
        <v>No</v>
      </c>
      <c r="Z1344" s="68">
        <v>42223</v>
      </c>
      <c r="AA1344" s="68">
        <v>43646</v>
      </c>
      <c r="AB1344">
        <v>365</v>
      </c>
      <c r="AC1344" t="s">
        <v>15615</v>
      </c>
    </row>
    <row r="1345" spans="1:29" x14ac:dyDescent="0.3">
      <c r="A1345" t="s">
        <v>1011</v>
      </c>
      <c r="B1345">
        <v>2280</v>
      </c>
      <c r="C1345" t="str">
        <f>VLOOKUP($B1345,Hosts!$A:$M,10,0)</f>
        <v>Within an hour</v>
      </c>
      <c r="D1345" s="70">
        <f>VLOOKUP($B1345,Hosts!$A:$M,11,0)</f>
        <v>1</v>
      </c>
      <c r="E1345" s="70">
        <f>VLOOKUP($B1345,Hosts!$A:$M,12,0)</f>
        <v>0.88</v>
      </c>
      <c r="F1345" t="str">
        <f>VLOOKUP($B1345,Hosts!$A:$M,13,0)</f>
        <v>Yes</v>
      </c>
      <c r="G1345" t="str">
        <f>INDEX(Hosts!$A:$M, MATCH(Places!$B1345,Hosts!$A:$A,0), MATCH(Places!G$1,Hosts!$A$1:$M$1,0))</f>
        <v>Within an hour</v>
      </c>
      <c r="H1345" s="70">
        <f>INDEX(Hosts!$A:$M, MATCH(Places!$B1345,Hosts!$A:$A,0), MATCH(Places!H$1,Hosts!$A$1:$M$1,0))</f>
        <v>1</v>
      </c>
      <c r="I1345" s="70">
        <f>INDEX(Hosts!$A:$M, MATCH(Places!$B1345,Hosts!$A:$A,0), MATCH(Places!I$1,Hosts!$A$1:$M$1,0))</f>
        <v>0.88</v>
      </c>
      <c r="J1345" t="str">
        <f>INDEX(Hosts!$A:$M, MATCH(Places!$B1345,Hosts!$A:$A,0), MATCH(Places!J$1,Hosts!$A$1:$M$1,0))</f>
        <v>Yes</v>
      </c>
      <c r="K1345">
        <v>7</v>
      </c>
      <c r="L1345" t="str">
        <f>VLOOKUP($K1345,Neighborhoods!$A:$C,2,0)</f>
        <v>Brooklyn</v>
      </c>
      <c r="M1345" t="str">
        <f>VLOOKUP($K1345,Neighborhoods!$A:$C,3,0)</f>
        <v>Bedford-Stuyvesant</v>
      </c>
      <c r="N1345" t="str">
        <f>INDEX(Neighborhoods!$A:$C, MATCH(Places!$K1345,Neighborhoods!$A:$A,0), MATCH(Places!N$1,Neighborhoods!$A$1:$C$1,0))</f>
        <v>Brooklyn</v>
      </c>
      <c r="O1345" t="str">
        <f>INDEX(Neighborhoods!$A:$C, MATCH(Places!$K1345,Neighborhoods!$A:$A,0), MATCH(Places!O$1,Neighborhoods!$A$1:$C$1,0))</f>
        <v>Bedford-Stuyvesant</v>
      </c>
      <c r="P1345" t="s">
        <v>11822</v>
      </c>
      <c r="Q1345" t="str">
        <f t="shared" si="80"/>
        <v>No</v>
      </c>
      <c r="R1345">
        <v>4</v>
      </c>
      <c r="S1345" t="str">
        <f t="shared" si="81"/>
        <v>Medium</v>
      </c>
      <c r="T1345" s="50">
        <v>150</v>
      </c>
      <c r="U1345" s="70">
        <f t="shared" si="82"/>
        <v>0.03</v>
      </c>
      <c r="V1345" s="52">
        <v>4.9000000000000004</v>
      </c>
      <c r="W1345" s="52" t="str" cm="1">
        <f t="array" ref="W1345">_xlfn.SWITCH(ROUND(V1345,0),5,"Excellent",4,"Good",3,"Ok","Bad")</f>
        <v>Excellent</v>
      </c>
      <c r="X1345">
        <v>88</v>
      </c>
      <c r="Y1345" t="str">
        <f t="shared" si="83"/>
        <v>No</v>
      </c>
      <c r="Z1345" s="68">
        <v>42288</v>
      </c>
      <c r="AA1345" s="68">
        <v>43890</v>
      </c>
      <c r="AB1345">
        <v>349</v>
      </c>
      <c r="AC1345" t="s">
        <v>15615</v>
      </c>
    </row>
    <row r="1346" spans="1:29" x14ac:dyDescent="0.3">
      <c r="A1346" t="s">
        <v>1012</v>
      </c>
      <c r="B1346">
        <v>2196</v>
      </c>
      <c r="C1346" t="str">
        <f>VLOOKUP($B1346,Hosts!$A:$M,10,0)</f>
        <v>Within a few hours</v>
      </c>
      <c r="D1346" s="70">
        <f>VLOOKUP($B1346,Hosts!$A:$M,11,0)</f>
        <v>1</v>
      </c>
      <c r="E1346" s="70">
        <f>VLOOKUP($B1346,Hosts!$A:$M,12,0)</f>
        <v>0.93</v>
      </c>
      <c r="F1346" t="str">
        <f>VLOOKUP($B1346,Hosts!$A:$M,13,0)</f>
        <v>No</v>
      </c>
      <c r="G1346" t="str">
        <f>INDEX(Hosts!$A:$M, MATCH(Places!$B1346,Hosts!$A:$A,0), MATCH(Places!G$1,Hosts!$A$1:$M$1,0))</f>
        <v>Within a few hours</v>
      </c>
      <c r="H1346" s="70">
        <f>INDEX(Hosts!$A:$M, MATCH(Places!$B1346,Hosts!$A:$A,0), MATCH(Places!H$1,Hosts!$A$1:$M$1,0))</f>
        <v>1</v>
      </c>
      <c r="I1346" s="70">
        <f>INDEX(Hosts!$A:$M, MATCH(Places!$B1346,Hosts!$A:$A,0), MATCH(Places!I$1,Hosts!$A$1:$M$1,0))</f>
        <v>0.93</v>
      </c>
      <c r="J1346" t="str">
        <f>INDEX(Hosts!$A:$M, MATCH(Places!$B1346,Hosts!$A:$A,0), MATCH(Places!J$1,Hosts!$A$1:$M$1,0))</f>
        <v>No</v>
      </c>
      <c r="K1346">
        <v>22</v>
      </c>
      <c r="L1346" t="str">
        <f>VLOOKUP($K1346,Neighborhoods!$A:$C,2,0)</f>
        <v>Queens</v>
      </c>
      <c r="M1346" t="str">
        <f>VLOOKUP($K1346,Neighborhoods!$A:$C,3,0)</f>
        <v>Flushing</v>
      </c>
      <c r="N1346" t="str">
        <f>INDEX(Neighborhoods!$A:$C, MATCH(Places!$K1346,Neighborhoods!$A:$A,0), MATCH(Places!N$1,Neighborhoods!$A$1:$C$1,0))</f>
        <v>Queens</v>
      </c>
      <c r="O1346" t="str">
        <f>INDEX(Neighborhoods!$A:$C, MATCH(Places!$K1346,Neighborhoods!$A:$A,0), MATCH(Places!O$1,Neighborhoods!$A$1:$C$1,0))</f>
        <v>Flushing</v>
      </c>
      <c r="P1346" t="s">
        <v>1</v>
      </c>
      <c r="Q1346" t="str">
        <f t="shared" si="80"/>
        <v>Yes</v>
      </c>
      <c r="R1346">
        <v>2</v>
      </c>
      <c r="S1346" t="str">
        <f t="shared" si="81"/>
        <v>Small</v>
      </c>
      <c r="T1346" s="50">
        <v>37</v>
      </c>
      <c r="U1346" s="70">
        <f t="shared" si="82"/>
        <v>0.03</v>
      </c>
      <c r="V1346" s="52">
        <v>4.83</v>
      </c>
      <c r="W1346" s="52" t="str" cm="1">
        <f t="array" ref="W1346">_xlfn.SWITCH(ROUND(V1346,0),5,"Excellent",4,"Good",3,"Ok","Bad")</f>
        <v>Excellent</v>
      </c>
      <c r="X1346">
        <v>214</v>
      </c>
      <c r="Y1346" t="str">
        <f t="shared" si="83"/>
        <v>Yes</v>
      </c>
      <c r="Z1346" s="68">
        <v>42165</v>
      </c>
      <c r="AA1346" s="68">
        <v>44013</v>
      </c>
      <c r="AB1346">
        <v>135</v>
      </c>
      <c r="AC1346" t="s">
        <v>15615</v>
      </c>
    </row>
    <row r="1347" spans="1:29" x14ac:dyDescent="0.3">
      <c r="A1347" t="s">
        <v>1013</v>
      </c>
      <c r="B1347">
        <v>2292</v>
      </c>
      <c r="C1347" t="str">
        <f>VLOOKUP($B1347,Hosts!$A:$M,10,0)</f>
        <v>Within an hour</v>
      </c>
      <c r="D1347" s="70">
        <f>VLOOKUP($B1347,Hosts!$A:$M,11,0)</f>
        <v>1</v>
      </c>
      <c r="E1347" s="70">
        <f>VLOOKUP($B1347,Hosts!$A:$M,12,0)</f>
        <v>0.94</v>
      </c>
      <c r="F1347" t="str">
        <f>VLOOKUP($B1347,Hosts!$A:$M,13,0)</f>
        <v>Yes</v>
      </c>
      <c r="G1347" t="str">
        <f>INDEX(Hosts!$A:$M, MATCH(Places!$B1347,Hosts!$A:$A,0), MATCH(Places!G$1,Hosts!$A$1:$M$1,0))</f>
        <v>Within an hour</v>
      </c>
      <c r="H1347" s="70">
        <f>INDEX(Hosts!$A:$M, MATCH(Places!$B1347,Hosts!$A:$A,0), MATCH(Places!H$1,Hosts!$A$1:$M$1,0))</f>
        <v>1</v>
      </c>
      <c r="I1347" s="70">
        <f>INDEX(Hosts!$A:$M, MATCH(Places!$B1347,Hosts!$A:$A,0), MATCH(Places!I$1,Hosts!$A$1:$M$1,0))</f>
        <v>0.94</v>
      </c>
      <c r="J1347" t="str">
        <f>INDEX(Hosts!$A:$M, MATCH(Places!$B1347,Hosts!$A:$A,0), MATCH(Places!J$1,Hosts!$A$1:$M$1,0))</f>
        <v>Yes</v>
      </c>
      <c r="K1347">
        <v>24</v>
      </c>
      <c r="L1347" t="str">
        <f>VLOOKUP($K1347,Neighborhoods!$A:$C,2,0)</f>
        <v>Queens</v>
      </c>
      <c r="M1347" t="str">
        <f>VLOOKUP($K1347,Neighborhoods!$A:$C,3,0)</f>
        <v>Long Island City</v>
      </c>
      <c r="N1347" t="str">
        <f>INDEX(Neighborhoods!$A:$C, MATCH(Places!$K1347,Neighborhoods!$A:$A,0), MATCH(Places!N$1,Neighborhoods!$A$1:$C$1,0))</f>
        <v>Queens</v>
      </c>
      <c r="O1347" t="str">
        <f>INDEX(Neighborhoods!$A:$C, MATCH(Places!$K1347,Neighborhoods!$A:$A,0), MATCH(Places!O$1,Neighborhoods!$A$1:$C$1,0))</f>
        <v>Long Island City</v>
      </c>
      <c r="P1347" t="s">
        <v>1</v>
      </c>
      <c r="Q1347" t="str">
        <f t="shared" ref="Q1347:Q1410" si="84">IF(OR(P1347="Private room",P1347="Shared room"),"Yes","No")</f>
        <v>Yes</v>
      </c>
      <c r="R1347">
        <v>1</v>
      </c>
      <c r="S1347" t="str">
        <f t="shared" ref="S1347:S1410" si="85">IF(R1347&lt;=2,"Small",IF(R1347&lt;=5,"Medium","Large"))</f>
        <v>Small</v>
      </c>
      <c r="T1347" s="50">
        <v>28</v>
      </c>
      <c r="U1347" s="70">
        <f t="shared" ref="U1347:U1410" si="86">VLOOKUP($T1347,$AF$1:$AG$5,2)</f>
        <v>0.03</v>
      </c>
      <c r="V1347" s="52">
        <v>5</v>
      </c>
      <c r="W1347" s="52" t="str" cm="1">
        <f t="array" ref="W1347">_xlfn.SWITCH(ROUND(V1347,0),5,"Excellent",4,"Good",3,"Ok","Bad")</f>
        <v>Excellent</v>
      </c>
      <c r="X1347">
        <v>19</v>
      </c>
      <c r="Y1347" t="str">
        <f t="shared" ref="Y1347:Y1410" si="87">IF(AND(V1347&gt;4.8,X1347&gt;100),"Yes","No")</f>
        <v>No</v>
      </c>
      <c r="Z1347" s="68">
        <v>42582</v>
      </c>
      <c r="AA1347" s="68">
        <v>44014</v>
      </c>
      <c r="AB1347">
        <v>192</v>
      </c>
      <c r="AC1347" t="s">
        <v>15615</v>
      </c>
    </row>
    <row r="1348" spans="1:29" x14ac:dyDescent="0.3">
      <c r="A1348" t="s">
        <v>14862</v>
      </c>
      <c r="B1348">
        <v>1185</v>
      </c>
      <c r="C1348" t="str">
        <f>VLOOKUP($B1348,Hosts!$A:$M,10,0)</f>
        <v>Within an hour</v>
      </c>
      <c r="D1348" s="70">
        <f>VLOOKUP($B1348,Hosts!$A:$M,11,0)</f>
        <v>1</v>
      </c>
      <c r="E1348" s="70">
        <f>VLOOKUP($B1348,Hosts!$A:$M,12,0)</f>
        <v>0.93</v>
      </c>
      <c r="F1348" t="str">
        <f>VLOOKUP($B1348,Hosts!$A:$M,13,0)</f>
        <v>No</v>
      </c>
      <c r="G1348" t="str">
        <f>INDEX(Hosts!$A:$M, MATCH(Places!$B1348,Hosts!$A:$A,0), MATCH(Places!G$1,Hosts!$A$1:$M$1,0))</f>
        <v>Within an hour</v>
      </c>
      <c r="H1348" s="70">
        <f>INDEX(Hosts!$A:$M, MATCH(Places!$B1348,Hosts!$A:$A,0), MATCH(Places!H$1,Hosts!$A$1:$M$1,0))</f>
        <v>1</v>
      </c>
      <c r="I1348" s="70">
        <f>INDEX(Hosts!$A:$M, MATCH(Places!$B1348,Hosts!$A:$A,0), MATCH(Places!I$1,Hosts!$A$1:$M$1,0))</f>
        <v>0.93</v>
      </c>
      <c r="J1348" t="str">
        <f>INDEX(Hosts!$A:$M, MATCH(Places!$B1348,Hosts!$A:$A,0), MATCH(Places!J$1,Hosts!$A$1:$M$1,0))</f>
        <v>No</v>
      </c>
      <c r="K1348">
        <v>19</v>
      </c>
      <c r="L1348" t="str">
        <f>VLOOKUP($K1348,Neighborhoods!$A:$C,2,0)</f>
        <v>Manhattan</v>
      </c>
      <c r="M1348" t="str">
        <f>VLOOKUP($K1348,Neighborhoods!$A:$C,3,0)</f>
        <v>Upper East Side</v>
      </c>
      <c r="N1348" t="str">
        <f>INDEX(Neighborhoods!$A:$C, MATCH(Places!$K1348,Neighborhoods!$A:$A,0), MATCH(Places!N$1,Neighborhoods!$A$1:$C$1,0))</f>
        <v>Manhattan</v>
      </c>
      <c r="O1348" t="str">
        <f>INDEX(Neighborhoods!$A:$C, MATCH(Places!$K1348,Neighborhoods!$A:$A,0), MATCH(Places!O$1,Neighborhoods!$A$1:$C$1,0))</f>
        <v>Upper East Side</v>
      </c>
      <c r="P1348" t="s">
        <v>11822</v>
      </c>
      <c r="Q1348" t="str">
        <f t="shared" si="84"/>
        <v>No</v>
      </c>
      <c r="R1348">
        <v>4</v>
      </c>
      <c r="S1348" t="str">
        <f t="shared" si="85"/>
        <v>Medium</v>
      </c>
      <c r="T1348" s="50">
        <v>131</v>
      </c>
      <c r="U1348" s="70">
        <f t="shared" si="86"/>
        <v>0.03</v>
      </c>
      <c r="V1348" s="52">
        <v>4.9000000000000004</v>
      </c>
      <c r="W1348" s="52" t="str" cm="1">
        <f t="array" ref="W1348">_xlfn.SWITCH(ROUND(V1348,0),5,"Excellent",4,"Good",3,"Ok","Bad")</f>
        <v>Excellent</v>
      </c>
      <c r="X1348">
        <v>39</v>
      </c>
      <c r="Y1348" t="str">
        <f t="shared" si="87"/>
        <v>No</v>
      </c>
      <c r="Z1348" s="68">
        <v>42205</v>
      </c>
      <c r="AA1348" s="68">
        <v>43826</v>
      </c>
      <c r="AB1348">
        <v>36</v>
      </c>
      <c r="AC1348" t="s">
        <v>15615</v>
      </c>
    </row>
    <row r="1349" spans="1:29" x14ac:dyDescent="0.3">
      <c r="A1349" t="s">
        <v>1587</v>
      </c>
      <c r="B1349">
        <v>1582</v>
      </c>
      <c r="C1349" t="str">
        <f>VLOOKUP($B1349,Hosts!$A:$M,10,0)</f>
        <v>Within a few hours</v>
      </c>
      <c r="D1349" s="70">
        <f>VLOOKUP($B1349,Hosts!$A:$M,11,0)</f>
        <v>1</v>
      </c>
      <c r="E1349" s="70">
        <f>VLOOKUP($B1349,Hosts!$A:$M,12,0)</f>
        <v>1</v>
      </c>
      <c r="F1349" t="str">
        <f>VLOOKUP($B1349,Hosts!$A:$M,13,0)</f>
        <v>Yes</v>
      </c>
      <c r="G1349" t="str">
        <f>INDEX(Hosts!$A:$M, MATCH(Places!$B1349,Hosts!$A:$A,0), MATCH(Places!G$1,Hosts!$A$1:$M$1,0))</f>
        <v>Within a few hours</v>
      </c>
      <c r="H1349" s="70">
        <f>INDEX(Hosts!$A:$M, MATCH(Places!$B1349,Hosts!$A:$A,0), MATCH(Places!H$1,Hosts!$A$1:$M$1,0))</f>
        <v>1</v>
      </c>
      <c r="I1349" s="70">
        <f>INDEX(Hosts!$A:$M, MATCH(Places!$B1349,Hosts!$A:$A,0), MATCH(Places!I$1,Hosts!$A$1:$M$1,0))</f>
        <v>1</v>
      </c>
      <c r="J1349" t="str">
        <f>INDEX(Hosts!$A:$M, MATCH(Places!$B1349,Hosts!$A:$A,0), MATCH(Places!J$1,Hosts!$A$1:$M$1,0))</f>
        <v>Yes</v>
      </c>
      <c r="K1349">
        <v>13</v>
      </c>
      <c r="L1349" t="str">
        <f>VLOOKUP($K1349,Neighborhoods!$A:$C,2,0)</f>
        <v>Manhattan</v>
      </c>
      <c r="M1349" t="str">
        <f>VLOOKUP($K1349,Neighborhoods!$A:$C,3,0)</f>
        <v>Chelsea</v>
      </c>
      <c r="N1349" t="str">
        <f>INDEX(Neighborhoods!$A:$C, MATCH(Places!$K1349,Neighborhoods!$A:$A,0), MATCH(Places!N$1,Neighborhoods!$A$1:$C$1,0))</f>
        <v>Manhattan</v>
      </c>
      <c r="O1349" t="str">
        <f>INDEX(Neighborhoods!$A:$C, MATCH(Places!$K1349,Neighborhoods!$A:$A,0), MATCH(Places!O$1,Neighborhoods!$A$1:$C$1,0))</f>
        <v>Chelsea</v>
      </c>
      <c r="P1349" t="s">
        <v>1</v>
      </c>
      <c r="Q1349" t="str">
        <f t="shared" si="84"/>
        <v>Yes</v>
      </c>
      <c r="R1349">
        <v>2</v>
      </c>
      <c r="S1349" t="str">
        <f t="shared" si="85"/>
        <v>Small</v>
      </c>
      <c r="T1349" s="50">
        <v>150</v>
      </c>
      <c r="U1349" s="70">
        <f t="shared" si="86"/>
        <v>0.03</v>
      </c>
      <c r="V1349" s="52">
        <v>4.91</v>
      </c>
      <c r="W1349" s="52" t="str" cm="1">
        <f t="array" ref="W1349">_xlfn.SWITCH(ROUND(V1349,0),5,"Excellent",4,"Good",3,"Ok","Bad")</f>
        <v>Excellent</v>
      </c>
      <c r="X1349">
        <v>23</v>
      </c>
      <c r="Y1349" t="str">
        <f t="shared" si="87"/>
        <v>No</v>
      </c>
      <c r="Z1349" s="68">
        <v>42862</v>
      </c>
      <c r="AA1349" s="68">
        <v>43831</v>
      </c>
      <c r="AB1349">
        <v>0</v>
      </c>
      <c r="AC1349" t="s">
        <v>15615</v>
      </c>
    </row>
    <row r="1350" spans="1:29" x14ac:dyDescent="0.3">
      <c r="A1350" t="s">
        <v>14287</v>
      </c>
      <c r="B1350">
        <v>1052</v>
      </c>
      <c r="C1350" t="str">
        <f>VLOOKUP($B1350,Hosts!$A:$M,10,0)</f>
        <v>Within an hour</v>
      </c>
      <c r="D1350" s="70">
        <f>VLOOKUP($B1350,Hosts!$A:$M,11,0)</f>
        <v>1</v>
      </c>
      <c r="E1350" s="70">
        <f>VLOOKUP($B1350,Hosts!$A:$M,12,0)</f>
        <v>0.96</v>
      </c>
      <c r="F1350" t="str">
        <f>VLOOKUP($B1350,Hosts!$A:$M,13,0)</f>
        <v>No</v>
      </c>
      <c r="G1350" t="str">
        <f>INDEX(Hosts!$A:$M, MATCH(Places!$B1350,Hosts!$A:$A,0), MATCH(Places!G$1,Hosts!$A$1:$M$1,0))</f>
        <v>Within an hour</v>
      </c>
      <c r="H1350" s="70">
        <f>INDEX(Hosts!$A:$M, MATCH(Places!$B1350,Hosts!$A:$A,0), MATCH(Places!H$1,Hosts!$A$1:$M$1,0))</f>
        <v>1</v>
      </c>
      <c r="I1350" s="70">
        <f>INDEX(Hosts!$A:$M, MATCH(Places!$B1350,Hosts!$A:$A,0), MATCH(Places!I$1,Hosts!$A$1:$M$1,0))</f>
        <v>0.96</v>
      </c>
      <c r="J1350" t="str">
        <f>INDEX(Hosts!$A:$M, MATCH(Places!$B1350,Hosts!$A:$A,0), MATCH(Places!J$1,Hosts!$A$1:$M$1,0))</f>
        <v>No</v>
      </c>
      <c r="K1350">
        <v>10</v>
      </c>
      <c r="L1350" t="str">
        <f>VLOOKUP($K1350,Neighborhoods!$A:$C,2,0)</f>
        <v>Brooklyn</v>
      </c>
      <c r="M1350" t="str">
        <f>VLOOKUP($K1350,Neighborhoods!$A:$C,3,0)</f>
        <v>East Flatbush</v>
      </c>
      <c r="N1350" t="str">
        <f>INDEX(Neighborhoods!$A:$C, MATCH(Places!$K1350,Neighborhoods!$A:$A,0), MATCH(Places!N$1,Neighborhoods!$A$1:$C$1,0))</f>
        <v>Brooklyn</v>
      </c>
      <c r="O1350" t="str">
        <f>INDEX(Neighborhoods!$A:$C, MATCH(Places!$K1350,Neighborhoods!$A:$A,0), MATCH(Places!O$1,Neighborhoods!$A$1:$C$1,0))</f>
        <v>East Flatbush</v>
      </c>
      <c r="P1350" t="s">
        <v>1</v>
      </c>
      <c r="Q1350" t="str">
        <f t="shared" si="84"/>
        <v>Yes</v>
      </c>
      <c r="R1350">
        <v>1</v>
      </c>
      <c r="S1350" t="str">
        <f t="shared" si="85"/>
        <v>Small</v>
      </c>
      <c r="T1350" s="50">
        <v>37</v>
      </c>
      <c r="U1350" s="70">
        <f t="shared" si="86"/>
        <v>0.03</v>
      </c>
      <c r="V1350" s="52">
        <v>4.79</v>
      </c>
      <c r="W1350" s="52" t="str" cm="1">
        <f t="array" ref="W1350">_xlfn.SWITCH(ROUND(V1350,0),5,"Excellent",4,"Good",3,"Ok","Bad")</f>
        <v>Excellent</v>
      </c>
      <c r="X1350">
        <v>19</v>
      </c>
      <c r="Y1350" t="str">
        <f t="shared" si="87"/>
        <v>No</v>
      </c>
      <c r="Z1350" s="68">
        <v>42268</v>
      </c>
      <c r="AA1350" s="68">
        <v>44007</v>
      </c>
      <c r="AB1350">
        <v>168</v>
      </c>
      <c r="AC1350" t="s">
        <v>15615</v>
      </c>
    </row>
    <row r="1351" spans="1:29" x14ac:dyDescent="0.3">
      <c r="A1351" t="s">
        <v>1014</v>
      </c>
      <c r="B1351">
        <v>436</v>
      </c>
      <c r="C1351" t="str">
        <f>VLOOKUP($B1351,Hosts!$A:$M,10,0)</f>
        <v>Within an hour</v>
      </c>
      <c r="D1351" s="70">
        <f>VLOOKUP($B1351,Hosts!$A:$M,11,0)</f>
        <v>1</v>
      </c>
      <c r="E1351" s="70">
        <f>VLOOKUP($B1351,Hosts!$A:$M,12,0)</f>
        <v>1</v>
      </c>
      <c r="F1351" t="str">
        <f>VLOOKUP($B1351,Hosts!$A:$M,13,0)</f>
        <v>No</v>
      </c>
      <c r="G1351" t="str">
        <f>INDEX(Hosts!$A:$M, MATCH(Places!$B1351,Hosts!$A:$A,0), MATCH(Places!G$1,Hosts!$A$1:$M$1,0))</f>
        <v>Within an hour</v>
      </c>
      <c r="H1351" s="70">
        <f>INDEX(Hosts!$A:$M, MATCH(Places!$B1351,Hosts!$A:$A,0), MATCH(Places!H$1,Hosts!$A$1:$M$1,0))</f>
        <v>1</v>
      </c>
      <c r="I1351" s="70">
        <f>INDEX(Hosts!$A:$M, MATCH(Places!$B1351,Hosts!$A:$A,0), MATCH(Places!I$1,Hosts!$A$1:$M$1,0))</f>
        <v>1</v>
      </c>
      <c r="J1351" t="str">
        <f>INDEX(Hosts!$A:$M, MATCH(Places!$B1351,Hosts!$A:$A,0), MATCH(Places!J$1,Hosts!$A$1:$M$1,0))</f>
        <v>No</v>
      </c>
      <c r="K1351">
        <v>7</v>
      </c>
      <c r="L1351" t="str">
        <f>VLOOKUP($K1351,Neighborhoods!$A:$C,2,0)</f>
        <v>Brooklyn</v>
      </c>
      <c r="M1351" t="str">
        <f>VLOOKUP($K1351,Neighborhoods!$A:$C,3,0)</f>
        <v>Bedford-Stuyvesant</v>
      </c>
      <c r="N1351" t="str">
        <f>INDEX(Neighborhoods!$A:$C, MATCH(Places!$K1351,Neighborhoods!$A:$A,0), MATCH(Places!N$1,Neighborhoods!$A$1:$C$1,0))</f>
        <v>Brooklyn</v>
      </c>
      <c r="O1351" t="str">
        <f>INDEX(Neighborhoods!$A:$C, MATCH(Places!$K1351,Neighborhoods!$A:$A,0), MATCH(Places!O$1,Neighborhoods!$A$1:$C$1,0))</f>
        <v>Bedford-Stuyvesant</v>
      </c>
      <c r="P1351" t="s">
        <v>11822</v>
      </c>
      <c r="Q1351" t="str">
        <f t="shared" si="84"/>
        <v>No</v>
      </c>
      <c r="R1351">
        <v>6</v>
      </c>
      <c r="S1351" t="str">
        <f t="shared" si="85"/>
        <v>Large</v>
      </c>
      <c r="T1351" s="50">
        <v>287</v>
      </c>
      <c r="U1351" s="70">
        <f t="shared" si="86"/>
        <v>0.04</v>
      </c>
      <c r="V1351" s="52">
        <v>4.8899999999999997</v>
      </c>
      <c r="W1351" s="52" t="str" cm="1">
        <f t="array" ref="W1351">_xlfn.SWITCH(ROUND(V1351,0),5,"Excellent",4,"Good",3,"Ok","Bad")</f>
        <v>Excellent</v>
      </c>
      <c r="X1351">
        <v>28</v>
      </c>
      <c r="Y1351" t="str">
        <f t="shared" si="87"/>
        <v>No</v>
      </c>
      <c r="Z1351" s="68">
        <v>42224</v>
      </c>
      <c r="AA1351" s="68">
        <v>43828</v>
      </c>
      <c r="AB1351">
        <v>1</v>
      </c>
      <c r="AC1351" t="s">
        <v>15615</v>
      </c>
    </row>
    <row r="1352" spans="1:29" x14ac:dyDescent="0.3">
      <c r="A1352" t="s">
        <v>1015</v>
      </c>
      <c r="B1352">
        <v>2291</v>
      </c>
      <c r="C1352" t="str">
        <f>VLOOKUP($B1352,Hosts!$A:$M,10,0)</f>
        <v>Within an hour</v>
      </c>
      <c r="D1352" s="70">
        <f>VLOOKUP($B1352,Hosts!$A:$M,11,0)</f>
        <v>1</v>
      </c>
      <c r="E1352" s="70">
        <f>VLOOKUP($B1352,Hosts!$A:$M,12,0)</f>
        <v>1</v>
      </c>
      <c r="F1352" t="str">
        <f>VLOOKUP($B1352,Hosts!$A:$M,13,0)</f>
        <v>No</v>
      </c>
      <c r="G1352" t="str">
        <f>INDEX(Hosts!$A:$M, MATCH(Places!$B1352,Hosts!$A:$A,0), MATCH(Places!G$1,Hosts!$A$1:$M$1,0))</f>
        <v>Within an hour</v>
      </c>
      <c r="H1352" s="70">
        <f>INDEX(Hosts!$A:$M, MATCH(Places!$B1352,Hosts!$A:$A,0), MATCH(Places!H$1,Hosts!$A$1:$M$1,0))</f>
        <v>1</v>
      </c>
      <c r="I1352" s="70">
        <f>INDEX(Hosts!$A:$M, MATCH(Places!$B1352,Hosts!$A:$A,0), MATCH(Places!I$1,Hosts!$A$1:$M$1,0))</f>
        <v>1</v>
      </c>
      <c r="J1352" t="str">
        <f>INDEX(Hosts!$A:$M, MATCH(Places!$B1352,Hosts!$A:$A,0), MATCH(Places!J$1,Hosts!$A$1:$M$1,0))</f>
        <v>No</v>
      </c>
      <c r="K1352">
        <v>22</v>
      </c>
      <c r="L1352" t="str">
        <f>VLOOKUP($K1352,Neighborhoods!$A:$C,2,0)</f>
        <v>Queens</v>
      </c>
      <c r="M1352" t="str">
        <f>VLOOKUP($K1352,Neighborhoods!$A:$C,3,0)</f>
        <v>Flushing</v>
      </c>
      <c r="N1352" t="str">
        <f>INDEX(Neighborhoods!$A:$C, MATCH(Places!$K1352,Neighborhoods!$A:$A,0), MATCH(Places!N$1,Neighborhoods!$A$1:$C$1,0))</f>
        <v>Queens</v>
      </c>
      <c r="O1352" t="str">
        <f>INDEX(Neighborhoods!$A:$C, MATCH(Places!$K1352,Neighborhoods!$A:$A,0), MATCH(Places!O$1,Neighborhoods!$A$1:$C$1,0))</f>
        <v>Flushing</v>
      </c>
      <c r="P1352" t="s">
        <v>1</v>
      </c>
      <c r="Q1352" t="str">
        <f t="shared" si="84"/>
        <v>Yes</v>
      </c>
      <c r="R1352">
        <v>2</v>
      </c>
      <c r="S1352" t="str">
        <f t="shared" si="85"/>
        <v>Small</v>
      </c>
      <c r="T1352" s="50">
        <v>55</v>
      </c>
      <c r="U1352" s="70">
        <f t="shared" si="86"/>
        <v>0.03</v>
      </c>
      <c r="V1352" s="52">
        <v>4.82</v>
      </c>
      <c r="W1352" s="52" t="str" cm="1">
        <f t="array" ref="W1352">_xlfn.SWITCH(ROUND(V1352,0),5,"Excellent",4,"Good",3,"Ok","Bad")</f>
        <v>Excellent</v>
      </c>
      <c r="X1352">
        <v>243</v>
      </c>
      <c r="Y1352" t="str">
        <f t="shared" si="87"/>
        <v>Yes</v>
      </c>
      <c r="Z1352" s="68">
        <v>42170</v>
      </c>
      <c r="AA1352" s="68">
        <v>44018</v>
      </c>
      <c r="AB1352">
        <v>86</v>
      </c>
      <c r="AC1352" t="s">
        <v>15616</v>
      </c>
    </row>
    <row r="1353" spans="1:29" x14ac:dyDescent="0.3">
      <c r="A1353" t="s">
        <v>1016</v>
      </c>
      <c r="B1353">
        <v>1043</v>
      </c>
      <c r="C1353" t="str">
        <f>VLOOKUP($B1353,Hosts!$A:$M,10,0)</f>
        <v>Within a few hours</v>
      </c>
      <c r="D1353" s="70">
        <f>VLOOKUP($B1353,Hosts!$A:$M,11,0)</f>
        <v>0.75</v>
      </c>
      <c r="E1353" s="70">
        <f>VLOOKUP($B1353,Hosts!$A:$M,12,0)</f>
        <v>0.44</v>
      </c>
      <c r="F1353" t="str">
        <f>VLOOKUP($B1353,Hosts!$A:$M,13,0)</f>
        <v>No</v>
      </c>
      <c r="G1353" t="str">
        <f>INDEX(Hosts!$A:$M, MATCH(Places!$B1353,Hosts!$A:$A,0), MATCH(Places!G$1,Hosts!$A$1:$M$1,0))</f>
        <v>Within a few hours</v>
      </c>
      <c r="H1353" s="70">
        <f>INDEX(Hosts!$A:$M, MATCH(Places!$B1353,Hosts!$A:$A,0), MATCH(Places!H$1,Hosts!$A$1:$M$1,0))</f>
        <v>0.75</v>
      </c>
      <c r="I1353" s="70">
        <f>INDEX(Hosts!$A:$M, MATCH(Places!$B1353,Hosts!$A:$A,0), MATCH(Places!I$1,Hosts!$A$1:$M$1,0))</f>
        <v>0.44</v>
      </c>
      <c r="J1353" t="str">
        <f>INDEX(Hosts!$A:$M, MATCH(Places!$B1353,Hosts!$A:$A,0), MATCH(Places!J$1,Hosts!$A$1:$M$1,0))</f>
        <v>No</v>
      </c>
      <c r="K1353">
        <v>12</v>
      </c>
      <c r="L1353" t="str">
        <f>VLOOKUP($K1353,Neighborhoods!$A:$C,2,0)</f>
        <v>Brooklyn</v>
      </c>
      <c r="M1353" t="str">
        <f>VLOOKUP($K1353,Neighborhoods!$A:$C,3,0)</f>
        <v>Williamsburg</v>
      </c>
      <c r="N1353" t="str">
        <f>INDEX(Neighborhoods!$A:$C, MATCH(Places!$K1353,Neighborhoods!$A:$A,0), MATCH(Places!N$1,Neighborhoods!$A$1:$C$1,0))</f>
        <v>Brooklyn</v>
      </c>
      <c r="O1353" t="str">
        <f>INDEX(Neighborhoods!$A:$C, MATCH(Places!$K1353,Neighborhoods!$A:$A,0), MATCH(Places!O$1,Neighborhoods!$A$1:$C$1,0))</f>
        <v>Williamsburg</v>
      </c>
      <c r="P1353" t="s">
        <v>16</v>
      </c>
      <c r="Q1353" t="str">
        <f t="shared" si="84"/>
        <v>Yes</v>
      </c>
      <c r="R1353">
        <v>2</v>
      </c>
      <c r="S1353" t="str">
        <f t="shared" si="85"/>
        <v>Small</v>
      </c>
      <c r="T1353" s="50">
        <v>28</v>
      </c>
      <c r="U1353" s="70">
        <f t="shared" si="86"/>
        <v>0.03</v>
      </c>
      <c r="V1353" s="52">
        <v>4.28</v>
      </c>
      <c r="W1353" s="52" t="str" cm="1">
        <f t="array" ref="W1353">_xlfn.SWITCH(ROUND(V1353,0),5,"Excellent",4,"Good",3,"Ok","Bad")</f>
        <v>Good</v>
      </c>
      <c r="X1353">
        <v>32</v>
      </c>
      <c r="Y1353" t="str">
        <f t="shared" si="87"/>
        <v>No</v>
      </c>
      <c r="Z1353" s="68">
        <v>42167</v>
      </c>
      <c r="AA1353" s="68">
        <v>43831</v>
      </c>
      <c r="AB1353">
        <v>364</v>
      </c>
      <c r="AC1353" t="s">
        <v>15615</v>
      </c>
    </row>
    <row r="1354" spans="1:29" x14ac:dyDescent="0.3">
      <c r="A1354" t="s">
        <v>1017</v>
      </c>
      <c r="B1354">
        <v>384</v>
      </c>
      <c r="C1354" t="str">
        <f>VLOOKUP($B1354,Hosts!$A:$M,10,0)</f>
        <v>Within a few hours</v>
      </c>
      <c r="D1354" s="70">
        <f>VLOOKUP($B1354,Hosts!$A:$M,11,0)</f>
        <v>1</v>
      </c>
      <c r="E1354" s="70">
        <f>VLOOKUP($B1354,Hosts!$A:$M,12,0)</f>
        <v>0.98</v>
      </c>
      <c r="F1354" t="str">
        <f>VLOOKUP($B1354,Hosts!$A:$M,13,0)</f>
        <v>Yes</v>
      </c>
      <c r="G1354" t="str">
        <f>INDEX(Hosts!$A:$M, MATCH(Places!$B1354,Hosts!$A:$A,0), MATCH(Places!G$1,Hosts!$A$1:$M$1,0))</f>
        <v>Within a few hours</v>
      </c>
      <c r="H1354" s="70">
        <f>INDEX(Hosts!$A:$M, MATCH(Places!$B1354,Hosts!$A:$A,0), MATCH(Places!H$1,Hosts!$A$1:$M$1,0))</f>
        <v>1</v>
      </c>
      <c r="I1354" s="70">
        <f>INDEX(Hosts!$A:$M, MATCH(Places!$B1354,Hosts!$A:$A,0), MATCH(Places!I$1,Hosts!$A$1:$M$1,0))</f>
        <v>0.98</v>
      </c>
      <c r="J1354" t="str">
        <f>INDEX(Hosts!$A:$M, MATCH(Places!$B1354,Hosts!$A:$A,0), MATCH(Places!J$1,Hosts!$A$1:$M$1,0))</f>
        <v>Yes</v>
      </c>
      <c r="K1354">
        <v>30</v>
      </c>
      <c r="L1354" t="str">
        <f>VLOOKUP($K1354,Neighborhoods!$A:$C,2,0)</f>
        <v>Staten Island</v>
      </c>
      <c r="M1354" t="str">
        <f>VLOOKUP($K1354,Neighborhoods!$A:$C,3,0)</f>
        <v>Tompkinsville</v>
      </c>
      <c r="N1354" t="str">
        <f>INDEX(Neighborhoods!$A:$C, MATCH(Places!$K1354,Neighborhoods!$A:$A,0), MATCH(Places!N$1,Neighborhoods!$A$1:$C$1,0))</f>
        <v>Staten Island</v>
      </c>
      <c r="O1354" t="str">
        <f>INDEX(Neighborhoods!$A:$C, MATCH(Places!$K1354,Neighborhoods!$A:$A,0), MATCH(Places!O$1,Neighborhoods!$A$1:$C$1,0))</f>
        <v>Tompkinsville</v>
      </c>
      <c r="P1354" t="s">
        <v>1</v>
      </c>
      <c r="Q1354" t="str">
        <f t="shared" si="84"/>
        <v>Yes</v>
      </c>
      <c r="R1354">
        <v>2</v>
      </c>
      <c r="S1354" t="str">
        <f t="shared" si="85"/>
        <v>Small</v>
      </c>
      <c r="T1354" s="50">
        <v>49</v>
      </c>
      <c r="U1354" s="70">
        <f t="shared" si="86"/>
        <v>0.03</v>
      </c>
      <c r="V1354" s="52">
        <v>4.99</v>
      </c>
      <c r="W1354" s="52" t="str" cm="1">
        <f t="array" ref="W1354">_xlfn.SWITCH(ROUND(V1354,0),5,"Excellent",4,"Good",3,"Ok","Bad")</f>
        <v>Excellent</v>
      </c>
      <c r="X1354">
        <v>119</v>
      </c>
      <c r="Y1354" t="str">
        <f t="shared" si="87"/>
        <v>Yes</v>
      </c>
      <c r="Z1354" s="68">
        <v>42241</v>
      </c>
      <c r="AA1354" s="68">
        <v>44017</v>
      </c>
      <c r="AB1354">
        <v>332</v>
      </c>
      <c r="AC1354" t="s">
        <v>15615</v>
      </c>
    </row>
    <row r="1355" spans="1:29" x14ac:dyDescent="0.3">
      <c r="A1355" t="s">
        <v>2875</v>
      </c>
      <c r="B1355">
        <v>2300</v>
      </c>
      <c r="C1355" t="str">
        <f>VLOOKUP($B1355,Hosts!$A:$M,10,0)</f>
        <v>Within an hour</v>
      </c>
      <c r="D1355" s="70">
        <f>VLOOKUP($B1355,Hosts!$A:$M,11,0)</f>
        <v>1</v>
      </c>
      <c r="E1355" s="70">
        <f>VLOOKUP($B1355,Hosts!$A:$M,12,0)</f>
        <v>1</v>
      </c>
      <c r="F1355" t="str">
        <f>VLOOKUP($B1355,Hosts!$A:$M,13,0)</f>
        <v>Yes</v>
      </c>
      <c r="G1355" t="str">
        <f>INDEX(Hosts!$A:$M, MATCH(Places!$B1355,Hosts!$A:$A,0), MATCH(Places!G$1,Hosts!$A$1:$M$1,0))</f>
        <v>Within an hour</v>
      </c>
      <c r="H1355" s="70">
        <f>INDEX(Hosts!$A:$M, MATCH(Places!$B1355,Hosts!$A:$A,0), MATCH(Places!H$1,Hosts!$A$1:$M$1,0))</f>
        <v>1</v>
      </c>
      <c r="I1355" s="70">
        <f>INDEX(Hosts!$A:$M, MATCH(Places!$B1355,Hosts!$A:$A,0), MATCH(Places!I$1,Hosts!$A$1:$M$1,0))</f>
        <v>1</v>
      </c>
      <c r="J1355" t="str">
        <f>INDEX(Hosts!$A:$M, MATCH(Places!$B1355,Hosts!$A:$A,0), MATCH(Places!J$1,Hosts!$A$1:$M$1,0))</f>
        <v>Yes</v>
      </c>
      <c r="K1355">
        <v>7</v>
      </c>
      <c r="L1355" t="str">
        <f>VLOOKUP($K1355,Neighborhoods!$A:$C,2,0)</f>
        <v>Brooklyn</v>
      </c>
      <c r="M1355" t="str">
        <f>VLOOKUP($K1355,Neighborhoods!$A:$C,3,0)</f>
        <v>Bedford-Stuyvesant</v>
      </c>
      <c r="N1355" t="str">
        <f>INDEX(Neighborhoods!$A:$C, MATCH(Places!$K1355,Neighborhoods!$A:$A,0), MATCH(Places!N$1,Neighborhoods!$A$1:$C$1,0))</f>
        <v>Brooklyn</v>
      </c>
      <c r="O1355" t="str">
        <f>INDEX(Neighborhoods!$A:$C, MATCH(Places!$K1355,Neighborhoods!$A:$A,0), MATCH(Places!O$1,Neighborhoods!$A$1:$C$1,0))</f>
        <v>Bedford-Stuyvesant</v>
      </c>
      <c r="P1355" t="s">
        <v>1</v>
      </c>
      <c r="Q1355" t="str">
        <f t="shared" si="84"/>
        <v>Yes</v>
      </c>
      <c r="R1355">
        <v>1</v>
      </c>
      <c r="S1355" t="str">
        <f t="shared" si="85"/>
        <v>Small</v>
      </c>
      <c r="T1355" s="50">
        <v>34</v>
      </c>
      <c r="U1355" s="70">
        <f t="shared" si="86"/>
        <v>0.03</v>
      </c>
      <c r="V1355" s="52">
        <v>4.7</v>
      </c>
      <c r="W1355" s="52" t="str" cm="1">
        <f t="array" ref="W1355">_xlfn.SWITCH(ROUND(V1355,0),5,"Excellent",4,"Good",3,"Ok","Bad")</f>
        <v>Excellent</v>
      </c>
      <c r="X1355">
        <v>122</v>
      </c>
      <c r="Y1355" t="str">
        <f t="shared" si="87"/>
        <v>No</v>
      </c>
      <c r="Z1355" s="68">
        <v>42187</v>
      </c>
      <c r="AA1355" s="68">
        <v>44046</v>
      </c>
      <c r="AB1355">
        <v>25</v>
      </c>
      <c r="AC1355" t="s">
        <v>15615</v>
      </c>
    </row>
    <row r="1356" spans="1:29" x14ac:dyDescent="0.3">
      <c r="A1356" t="s">
        <v>1018</v>
      </c>
      <c r="B1356">
        <v>912</v>
      </c>
      <c r="C1356" t="str">
        <f>VLOOKUP($B1356,Hosts!$A:$M,10,0)</f>
        <v>Within a few hours</v>
      </c>
      <c r="D1356" s="70">
        <f>VLOOKUP($B1356,Hosts!$A:$M,11,0)</f>
        <v>0.9</v>
      </c>
      <c r="E1356" s="70">
        <f>VLOOKUP($B1356,Hosts!$A:$M,12,0)</f>
        <v>0.76</v>
      </c>
      <c r="F1356" t="str">
        <f>VLOOKUP($B1356,Hosts!$A:$M,13,0)</f>
        <v>Yes</v>
      </c>
      <c r="G1356" t="str">
        <f>INDEX(Hosts!$A:$M, MATCH(Places!$B1356,Hosts!$A:$A,0), MATCH(Places!G$1,Hosts!$A$1:$M$1,0))</f>
        <v>Within a few hours</v>
      </c>
      <c r="H1356" s="70">
        <f>INDEX(Hosts!$A:$M, MATCH(Places!$B1356,Hosts!$A:$A,0), MATCH(Places!H$1,Hosts!$A$1:$M$1,0))</f>
        <v>0.9</v>
      </c>
      <c r="I1356" s="70">
        <f>INDEX(Hosts!$A:$M, MATCH(Places!$B1356,Hosts!$A:$A,0), MATCH(Places!I$1,Hosts!$A$1:$M$1,0))</f>
        <v>0.76</v>
      </c>
      <c r="J1356" t="str">
        <f>INDEX(Hosts!$A:$M, MATCH(Places!$B1356,Hosts!$A:$A,0), MATCH(Places!J$1,Hosts!$A$1:$M$1,0))</f>
        <v>Yes</v>
      </c>
      <c r="K1356">
        <v>9</v>
      </c>
      <c r="L1356" t="str">
        <f>VLOOKUP($K1356,Neighborhoods!$A:$C,2,0)</f>
        <v>Brooklyn</v>
      </c>
      <c r="M1356" t="str">
        <f>VLOOKUP($K1356,Neighborhoods!$A:$C,3,0)</f>
        <v>Crown Heights</v>
      </c>
      <c r="N1356" t="str">
        <f>INDEX(Neighborhoods!$A:$C, MATCH(Places!$K1356,Neighborhoods!$A:$A,0), MATCH(Places!N$1,Neighborhoods!$A$1:$C$1,0))</f>
        <v>Brooklyn</v>
      </c>
      <c r="O1356" t="str">
        <f>INDEX(Neighborhoods!$A:$C, MATCH(Places!$K1356,Neighborhoods!$A:$A,0), MATCH(Places!O$1,Neighborhoods!$A$1:$C$1,0))</f>
        <v>Crown Heights</v>
      </c>
      <c r="P1356" t="s">
        <v>11822</v>
      </c>
      <c r="Q1356" t="str">
        <f t="shared" si="84"/>
        <v>No</v>
      </c>
      <c r="R1356">
        <v>6</v>
      </c>
      <c r="S1356" t="str">
        <f t="shared" si="85"/>
        <v>Large</v>
      </c>
      <c r="T1356" s="50">
        <v>145</v>
      </c>
      <c r="U1356" s="70">
        <f t="shared" si="86"/>
        <v>0.03</v>
      </c>
      <c r="V1356" s="52">
        <v>4.97</v>
      </c>
      <c r="W1356" s="52" t="str" cm="1">
        <f t="array" ref="W1356">_xlfn.SWITCH(ROUND(V1356,0),5,"Excellent",4,"Good",3,"Ok","Bad")</f>
        <v>Excellent</v>
      </c>
      <c r="X1356">
        <v>248</v>
      </c>
      <c r="Y1356" t="str">
        <f t="shared" si="87"/>
        <v>Yes</v>
      </c>
      <c r="Z1356" s="68">
        <v>42226</v>
      </c>
      <c r="AA1356" s="68">
        <v>44016</v>
      </c>
      <c r="AB1356">
        <v>87</v>
      </c>
      <c r="AC1356" t="s">
        <v>15615</v>
      </c>
    </row>
    <row r="1357" spans="1:29" x14ac:dyDescent="0.3">
      <c r="A1357" t="s">
        <v>1019</v>
      </c>
      <c r="B1357">
        <v>6</v>
      </c>
      <c r="C1357" t="str">
        <f>VLOOKUP($B1357,Hosts!$A:$M,10,0)</f>
        <v>Within a day</v>
      </c>
      <c r="D1357" s="70">
        <f>VLOOKUP($B1357,Hosts!$A:$M,11,0)</f>
        <v>0.88</v>
      </c>
      <c r="E1357" s="70">
        <f>VLOOKUP($B1357,Hosts!$A:$M,12,0)</f>
        <v>0.97</v>
      </c>
      <c r="F1357" t="str">
        <f>VLOOKUP($B1357,Hosts!$A:$M,13,0)</f>
        <v>No</v>
      </c>
      <c r="G1357" t="str">
        <f>INDEX(Hosts!$A:$M, MATCH(Places!$B1357,Hosts!$A:$A,0), MATCH(Places!G$1,Hosts!$A$1:$M$1,0))</f>
        <v>Within a day</v>
      </c>
      <c r="H1357" s="70">
        <f>INDEX(Hosts!$A:$M, MATCH(Places!$B1357,Hosts!$A:$A,0), MATCH(Places!H$1,Hosts!$A$1:$M$1,0))</f>
        <v>0.88</v>
      </c>
      <c r="I1357" s="70">
        <f>INDEX(Hosts!$A:$M, MATCH(Places!$B1357,Hosts!$A:$A,0), MATCH(Places!I$1,Hosts!$A$1:$M$1,0))</f>
        <v>0.97</v>
      </c>
      <c r="J1357" t="str">
        <f>INDEX(Hosts!$A:$M, MATCH(Places!$B1357,Hosts!$A:$A,0), MATCH(Places!J$1,Hosts!$A$1:$M$1,0))</f>
        <v>No</v>
      </c>
      <c r="K1357">
        <v>18</v>
      </c>
      <c r="L1357" t="str">
        <f>VLOOKUP($K1357,Neighborhoods!$A:$C,2,0)</f>
        <v>Manhattan</v>
      </c>
      <c r="M1357" t="str">
        <f>VLOOKUP($K1357,Neighborhoods!$A:$C,3,0)</f>
        <v>Midtown</v>
      </c>
      <c r="N1357" t="str">
        <f>INDEX(Neighborhoods!$A:$C, MATCH(Places!$K1357,Neighborhoods!$A:$A,0), MATCH(Places!N$1,Neighborhoods!$A$1:$C$1,0))</f>
        <v>Manhattan</v>
      </c>
      <c r="O1357" t="str">
        <f>INDEX(Neighborhoods!$A:$C, MATCH(Places!$K1357,Neighborhoods!$A:$A,0), MATCH(Places!O$1,Neighborhoods!$A$1:$C$1,0))</f>
        <v>Midtown</v>
      </c>
      <c r="P1357" t="s">
        <v>11822</v>
      </c>
      <c r="Q1357" t="str">
        <f t="shared" si="84"/>
        <v>No</v>
      </c>
      <c r="R1357">
        <v>4</v>
      </c>
      <c r="S1357" t="str">
        <f t="shared" si="85"/>
        <v>Medium</v>
      </c>
      <c r="T1357" s="50">
        <v>160</v>
      </c>
      <c r="U1357" s="70">
        <f t="shared" si="86"/>
        <v>0.03</v>
      </c>
      <c r="V1357" s="52">
        <v>4.8899999999999997</v>
      </c>
      <c r="W1357" s="52" t="str" cm="1">
        <f t="array" ref="W1357">_xlfn.SWITCH(ROUND(V1357,0),5,"Excellent",4,"Good",3,"Ok","Bad")</f>
        <v>Excellent</v>
      </c>
      <c r="X1357">
        <v>132</v>
      </c>
      <c r="Y1357" t="str">
        <f t="shared" si="87"/>
        <v>Yes</v>
      </c>
      <c r="Z1357" s="68">
        <v>42164</v>
      </c>
      <c r="AA1357" s="68">
        <v>44017</v>
      </c>
      <c r="AB1357">
        <v>89</v>
      </c>
      <c r="AC1357" t="s">
        <v>15615</v>
      </c>
    </row>
    <row r="1358" spans="1:29" x14ac:dyDescent="0.3">
      <c r="A1358" t="s">
        <v>1020</v>
      </c>
      <c r="B1358">
        <v>2301</v>
      </c>
      <c r="C1358" t="str">
        <f>VLOOKUP($B1358,Hosts!$A:$M,10,0)</f>
        <v>Within a few hours</v>
      </c>
      <c r="D1358" s="70">
        <f>VLOOKUP($B1358,Hosts!$A:$M,11,0)</f>
        <v>0.75</v>
      </c>
      <c r="E1358" s="70">
        <f>VLOOKUP($B1358,Hosts!$A:$M,12,0)</f>
        <v>0.97</v>
      </c>
      <c r="F1358" t="str">
        <f>VLOOKUP($B1358,Hosts!$A:$M,13,0)</f>
        <v>Yes</v>
      </c>
      <c r="G1358" t="str">
        <f>INDEX(Hosts!$A:$M, MATCH(Places!$B1358,Hosts!$A:$A,0), MATCH(Places!G$1,Hosts!$A$1:$M$1,0))</f>
        <v>Within a few hours</v>
      </c>
      <c r="H1358" s="70">
        <f>INDEX(Hosts!$A:$M, MATCH(Places!$B1358,Hosts!$A:$A,0), MATCH(Places!H$1,Hosts!$A$1:$M$1,0))</f>
        <v>0.75</v>
      </c>
      <c r="I1358" s="70">
        <f>INDEX(Hosts!$A:$M, MATCH(Places!$B1358,Hosts!$A:$A,0), MATCH(Places!I$1,Hosts!$A$1:$M$1,0))</f>
        <v>0.97</v>
      </c>
      <c r="J1358" t="str">
        <f>INDEX(Hosts!$A:$M, MATCH(Places!$B1358,Hosts!$A:$A,0), MATCH(Places!J$1,Hosts!$A$1:$M$1,0))</f>
        <v>Yes</v>
      </c>
      <c r="K1358">
        <v>19</v>
      </c>
      <c r="L1358" t="str">
        <f>VLOOKUP($K1358,Neighborhoods!$A:$C,2,0)</f>
        <v>Manhattan</v>
      </c>
      <c r="M1358" t="str">
        <f>VLOOKUP($K1358,Neighborhoods!$A:$C,3,0)</f>
        <v>Upper East Side</v>
      </c>
      <c r="N1358" t="str">
        <f>INDEX(Neighborhoods!$A:$C, MATCH(Places!$K1358,Neighborhoods!$A:$A,0), MATCH(Places!N$1,Neighborhoods!$A$1:$C$1,0))</f>
        <v>Manhattan</v>
      </c>
      <c r="O1358" t="str">
        <f>INDEX(Neighborhoods!$A:$C, MATCH(Places!$K1358,Neighborhoods!$A:$A,0), MATCH(Places!O$1,Neighborhoods!$A$1:$C$1,0))</f>
        <v>Upper East Side</v>
      </c>
      <c r="P1358" t="s">
        <v>11822</v>
      </c>
      <c r="Q1358" t="str">
        <f t="shared" si="84"/>
        <v>No</v>
      </c>
      <c r="R1358">
        <v>15</v>
      </c>
      <c r="S1358" t="str">
        <f t="shared" si="85"/>
        <v>Large</v>
      </c>
      <c r="T1358" s="50">
        <v>1199</v>
      </c>
      <c r="U1358" s="70">
        <f t="shared" si="86"/>
        <v>7.0000000000000007E-2</v>
      </c>
      <c r="V1358" s="52">
        <v>4.9800000000000004</v>
      </c>
      <c r="W1358" s="52" t="str" cm="1">
        <f t="array" ref="W1358">_xlfn.SWITCH(ROUND(V1358,0),5,"Excellent",4,"Good",3,"Ok","Bad")</f>
        <v>Excellent</v>
      </c>
      <c r="X1358">
        <v>49</v>
      </c>
      <c r="Y1358" t="str">
        <f t="shared" si="87"/>
        <v>No</v>
      </c>
      <c r="Z1358" s="68">
        <v>42191</v>
      </c>
      <c r="AA1358" s="68">
        <v>43830</v>
      </c>
      <c r="AB1358">
        <v>22</v>
      </c>
      <c r="AC1358" t="s">
        <v>15615</v>
      </c>
    </row>
    <row r="1359" spans="1:29" x14ac:dyDescent="0.3">
      <c r="A1359" t="s">
        <v>1021</v>
      </c>
      <c r="B1359">
        <v>659</v>
      </c>
      <c r="C1359" t="str">
        <f>VLOOKUP($B1359,Hosts!$A:$M,10,0)</f>
        <v>Within a few hours</v>
      </c>
      <c r="D1359" s="70">
        <f>VLOOKUP($B1359,Hosts!$A:$M,11,0)</f>
        <v>1</v>
      </c>
      <c r="E1359" s="70">
        <f>VLOOKUP($B1359,Hosts!$A:$M,12,0)</f>
        <v>0.83</v>
      </c>
      <c r="F1359" t="str">
        <f>VLOOKUP($B1359,Hosts!$A:$M,13,0)</f>
        <v>Yes</v>
      </c>
      <c r="G1359" t="str">
        <f>INDEX(Hosts!$A:$M, MATCH(Places!$B1359,Hosts!$A:$A,0), MATCH(Places!G$1,Hosts!$A$1:$M$1,0))</f>
        <v>Within a few hours</v>
      </c>
      <c r="H1359" s="70">
        <f>INDEX(Hosts!$A:$M, MATCH(Places!$B1359,Hosts!$A:$A,0), MATCH(Places!H$1,Hosts!$A$1:$M$1,0))</f>
        <v>1</v>
      </c>
      <c r="I1359" s="70">
        <f>INDEX(Hosts!$A:$M, MATCH(Places!$B1359,Hosts!$A:$A,0), MATCH(Places!I$1,Hosts!$A$1:$M$1,0))</f>
        <v>0.83</v>
      </c>
      <c r="J1359" t="str">
        <f>INDEX(Hosts!$A:$M, MATCH(Places!$B1359,Hosts!$A:$A,0), MATCH(Places!J$1,Hosts!$A$1:$M$1,0))</f>
        <v>Yes</v>
      </c>
      <c r="K1359">
        <v>12</v>
      </c>
      <c r="L1359" t="str">
        <f>VLOOKUP($K1359,Neighborhoods!$A:$C,2,0)</f>
        <v>Brooklyn</v>
      </c>
      <c r="M1359" t="str">
        <f>VLOOKUP($K1359,Neighborhoods!$A:$C,3,0)</f>
        <v>Williamsburg</v>
      </c>
      <c r="N1359" t="str">
        <f>INDEX(Neighborhoods!$A:$C, MATCH(Places!$K1359,Neighborhoods!$A:$A,0), MATCH(Places!N$1,Neighborhoods!$A$1:$C$1,0))</f>
        <v>Brooklyn</v>
      </c>
      <c r="O1359" t="str">
        <f>INDEX(Neighborhoods!$A:$C, MATCH(Places!$K1359,Neighborhoods!$A:$A,0), MATCH(Places!O$1,Neighborhoods!$A$1:$C$1,0))</f>
        <v>Williamsburg</v>
      </c>
      <c r="P1359" t="s">
        <v>11822</v>
      </c>
      <c r="Q1359" t="str">
        <f t="shared" si="84"/>
        <v>No</v>
      </c>
      <c r="R1359">
        <v>2</v>
      </c>
      <c r="S1359" t="str">
        <f t="shared" si="85"/>
        <v>Small</v>
      </c>
      <c r="T1359" s="50">
        <v>145</v>
      </c>
      <c r="U1359" s="70">
        <f t="shared" si="86"/>
        <v>0.03</v>
      </c>
      <c r="V1359" s="52">
        <v>4.83</v>
      </c>
      <c r="W1359" s="52" t="str" cm="1">
        <f t="array" ref="W1359">_xlfn.SWITCH(ROUND(V1359,0),5,"Excellent",4,"Good",3,"Ok","Bad")</f>
        <v>Excellent</v>
      </c>
      <c r="X1359">
        <v>42</v>
      </c>
      <c r="Y1359" t="str">
        <f t="shared" si="87"/>
        <v>No</v>
      </c>
      <c r="Z1359" s="68">
        <v>42183</v>
      </c>
      <c r="AA1359" s="68">
        <v>44018</v>
      </c>
      <c r="AB1359">
        <v>227</v>
      </c>
      <c r="AC1359" t="s">
        <v>15615</v>
      </c>
    </row>
    <row r="1360" spans="1:29" x14ac:dyDescent="0.3">
      <c r="A1360" t="s">
        <v>13825</v>
      </c>
      <c r="B1360">
        <v>2167</v>
      </c>
      <c r="C1360" t="str">
        <f>VLOOKUP($B1360,Hosts!$A:$M,10,0)</f>
        <v>Within an hour</v>
      </c>
      <c r="D1360" s="70">
        <f>VLOOKUP($B1360,Hosts!$A:$M,11,0)</f>
        <v>1</v>
      </c>
      <c r="E1360" s="70">
        <f>VLOOKUP($B1360,Hosts!$A:$M,12,0)</f>
        <v>0.78</v>
      </c>
      <c r="F1360" t="str">
        <f>VLOOKUP($B1360,Hosts!$A:$M,13,0)</f>
        <v>Yes</v>
      </c>
      <c r="G1360" t="str">
        <f>INDEX(Hosts!$A:$M, MATCH(Places!$B1360,Hosts!$A:$A,0), MATCH(Places!G$1,Hosts!$A$1:$M$1,0))</f>
        <v>Within an hour</v>
      </c>
      <c r="H1360" s="70">
        <f>INDEX(Hosts!$A:$M, MATCH(Places!$B1360,Hosts!$A:$A,0), MATCH(Places!H$1,Hosts!$A$1:$M$1,0))</f>
        <v>1</v>
      </c>
      <c r="I1360" s="70">
        <f>INDEX(Hosts!$A:$M, MATCH(Places!$B1360,Hosts!$A:$A,0), MATCH(Places!I$1,Hosts!$A$1:$M$1,0))</f>
        <v>0.78</v>
      </c>
      <c r="J1360" t="str">
        <f>INDEX(Hosts!$A:$M, MATCH(Places!$B1360,Hosts!$A:$A,0), MATCH(Places!J$1,Hosts!$A$1:$M$1,0))</f>
        <v>Yes</v>
      </c>
      <c r="K1360">
        <v>19</v>
      </c>
      <c r="L1360" t="str">
        <f>VLOOKUP($K1360,Neighborhoods!$A:$C,2,0)</f>
        <v>Manhattan</v>
      </c>
      <c r="M1360" t="str">
        <f>VLOOKUP($K1360,Neighborhoods!$A:$C,3,0)</f>
        <v>Upper East Side</v>
      </c>
      <c r="N1360" t="str">
        <f>INDEX(Neighborhoods!$A:$C, MATCH(Places!$K1360,Neighborhoods!$A:$A,0), MATCH(Places!N$1,Neighborhoods!$A$1:$C$1,0))</f>
        <v>Manhattan</v>
      </c>
      <c r="O1360" t="str">
        <f>INDEX(Neighborhoods!$A:$C, MATCH(Places!$K1360,Neighborhoods!$A:$A,0), MATCH(Places!O$1,Neighborhoods!$A$1:$C$1,0))</f>
        <v>Upper East Side</v>
      </c>
      <c r="P1360" t="s">
        <v>11822</v>
      </c>
      <c r="Q1360" t="str">
        <f t="shared" si="84"/>
        <v>No</v>
      </c>
      <c r="R1360">
        <v>6</v>
      </c>
      <c r="S1360" t="str">
        <f t="shared" si="85"/>
        <v>Large</v>
      </c>
      <c r="T1360" s="50">
        <v>1400</v>
      </c>
      <c r="U1360" s="70">
        <f t="shared" si="86"/>
        <v>7.0000000000000007E-2</v>
      </c>
      <c r="V1360" s="52">
        <v>4.67</v>
      </c>
      <c r="W1360" s="52" t="str" cm="1">
        <f t="array" ref="W1360">_xlfn.SWITCH(ROUND(V1360,0),5,"Excellent",4,"Good",3,"Ok","Bad")</f>
        <v>Excellent</v>
      </c>
      <c r="X1360">
        <v>3</v>
      </c>
      <c r="Y1360" t="str">
        <f t="shared" si="87"/>
        <v>No</v>
      </c>
      <c r="Z1360" s="68">
        <v>42205</v>
      </c>
      <c r="AA1360" s="68">
        <v>42369</v>
      </c>
      <c r="AB1360">
        <v>45</v>
      </c>
      <c r="AC1360" t="s">
        <v>15615</v>
      </c>
    </row>
    <row r="1361" spans="1:29" x14ac:dyDescent="0.3">
      <c r="A1361" t="s">
        <v>13405</v>
      </c>
      <c r="B1361">
        <v>2193</v>
      </c>
      <c r="C1361" t="str">
        <f>VLOOKUP($B1361,Hosts!$A:$M,10,0)</f>
        <v>Within an hour</v>
      </c>
      <c r="D1361" s="70">
        <f>VLOOKUP($B1361,Hosts!$A:$M,11,0)</f>
        <v>1</v>
      </c>
      <c r="E1361" s="70">
        <f>VLOOKUP($B1361,Hosts!$A:$M,12,0)</f>
        <v>0.94</v>
      </c>
      <c r="F1361" t="str">
        <f>VLOOKUP($B1361,Hosts!$A:$M,13,0)</f>
        <v>No</v>
      </c>
      <c r="G1361" t="str">
        <f>INDEX(Hosts!$A:$M, MATCH(Places!$B1361,Hosts!$A:$A,0), MATCH(Places!G$1,Hosts!$A$1:$M$1,0))</f>
        <v>Within an hour</v>
      </c>
      <c r="H1361" s="70">
        <f>INDEX(Hosts!$A:$M, MATCH(Places!$B1361,Hosts!$A:$A,0), MATCH(Places!H$1,Hosts!$A$1:$M$1,0))</f>
        <v>1</v>
      </c>
      <c r="I1361" s="70">
        <f>INDEX(Hosts!$A:$M, MATCH(Places!$B1361,Hosts!$A:$A,0), MATCH(Places!I$1,Hosts!$A$1:$M$1,0))</f>
        <v>0.94</v>
      </c>
      <c r="J1361" t="str">
        <f>INDEX(Hosts!$A:$M, MATCH(Places!$B1361,Hosts!$A:$A,0), MATCH(Places!J$1,Hosts!$A$1:$M$1,0))</f>
        <v>No</v>
      </c>
      <c r="K1361">
        <v>22</v>
      </c>
      <c r="L1361" t="str">
        <f>VLOOKUP($K1361,Neighborhoods!$A:$C,2,0)</f>
        <v>Queens</v>
      </c>
      <c r="M1361" t="str">
        <f>VLOOKUP($K1361,Neighborhoods!$A:$C,3,0)</f>
        <v>Flushing</v>
      </c>
      <c r="N1361" t="str">
        <f>INDEX(Neighborhoods!$A:$C, MATCH(Places!$K1361,Neighborhoods!$A:$A,0), MATCH(Places!N$1,Neighborhoods!$A$1:$C$1,0))</f>
        <v>Queens</v>
      </c>
      <c r="O1361" t="str">
        <f>INDEX(Neighborhoods!$A:$C, MATCH(Places!$K1361,Neighborhoods!$A:$A,0), MATCH(Places!O$1,Neighborhoods!$A$1:$C$1,0))</f>
        <v>Flushing</v>
      </c>
      <c r="P1361" t="s">
        <v>1</v>
      </c>
      <c r="Q1361" t="str">
        <f t="shared" si="84"/>
        <v>Yes</v>
      </c>
      <c r="R1361">
        <v>1</v>
      </c>
      <c r="S1361" t="str">
        <f t="shared" si="85"/>
        <v>Small</v>
      </c>
      <c r="T1361" s="50">
        <v>48</v>
      </c>
      <c r="U1361" s="70">
        <f t="shared" si="86"/>
        <v>0.03</v>
      </c>
      <c r="V1361" s="52">
        <v>4.91</v>
      </c>
      <c r="W1361" s="52" t="str" cm="1">
        <f t="array" ref="W1361">_xlfn.SWITCH(ROUND(V1361,0),5,"Excellent",4,"Good",3,"Ok","Bad")</f>
        <v>Excellent</v>
      </c>
      <c r="X1361">
        <v>54</v>
      </c>
      <c r="Y1361" t="str">
        <f t="shared" si="87"/>
        <v>No</v>
      </c>
      <c r="Z1361" s="68">
        <v>42167</v>
      </c>
      <c r="AA1361" s="68">
        <v>43733</v>
      </c>
      <c r="AB1361">
        <v>104</v>
      </c>
      <c r="AC1361" t="s">
        <v>15615</v>
      </c>
    </row>
    <row r="1362" spans="1:29" x14ac:dyDescent="0.3">
      <c r="A1362" t="s">
        <v>1022</v>
      </c>
      <c r="B1362">
        <v>134</v>
      </c>
      <c r="C1362" t="str">
        <f>VLOOKUP($B1362,Hosts!$A:$M,10,0)</f>
        <v>Within a day</v>
      </c>
      <c r="D1362" s="70">
        <f>VLOOKUP($B1362,Hosts!$A:$M,11,0)</f>
        <v>0.9</v>
      </c>
      <c r="E1362" s="70">
        <f>VLOOKUP($B1362,Hosts!$A:$M,12,0)</f>
        <v>0.54</v>
      </c>
      <c r="F1362" t="str">
        <f>VLOOKUP($B1362,Hosts!$A:$M,13,0)</f>
        <v>Yes</v>
      </c>
      <c r="G1362" t="str">
        <f>INDEX(Hosts!$A:$M, MATCH(Places!$B1362,Hosts!$A:$A,0), MATCH(Places!G$1,Hosts!$A$1:$M$1,0))</f>
        <v>Within a day</v>
      </c>
      <c r="H1362" s="70">
        <f>INDEX(Hosts!$A:$M, MATCH(Places!$B1362,Hosts!$A:$A,0), MATCH(Places!H$1,Hosts!$A$1:$M$1,0))</f>
        <v>0.9</v>
      </c>
      <c r="I1362" s="70">
        <f>INDEX(Hosts!$A:$M, MATCH(Places!$B1362,Hosts!$A:$A,0), MATCH(Places!I$1,Hosts!$A$1:$M$1,0))</f>
        <v>0.54</v>
      </c>
      <c r="J1362" t="str">
        <f>INDEX(Hosts!$A:$M, MATCH(Places!$B1362,Hosts!$A:$A,0), MATCH(Places!J$1,Hosts!$A$1:$M$1,0))</f>
        <v>Yes</v>
      </c>
      <c r="K1362">
        <v>12</v>
      </c>
      <c r="L1362" t="str">
        <f>VLOOKUP($K1362,Neighborhoods!$A:$C,2,0)</f>
        <v>Brooklyn</v>
      </c>
      <c r="M1362" t="str">
        <f>VLOOKUP($K1362,Neighborhoods!$A:$C,3,0)</f>
        <v>Williamsburg</v>
      </c>
      <c r="N1362" t="str">
        <f>INDEX(Neighborhoods!$A:$C, MATCH(Places!$K1362,Neighborhoods!$A:$A,0), MATCH(Places!N$1,Neighborhoods!$A$1:$C$1,0))</f>
        <v>Brooklyn</v>
      </c>
      <c r="O1362" t="str">
        <f>INDEX(Neighborhoods!$A:$C, MATCH(Places!$K1362,Neighborhoods!$A:$A,0), MATCH(Places!O$1,Neighborhoods!$A$1:$C$1,0))</f>
        <v>Williamsburg</v>
      </c>
      <c r="P1362" t="s">
        <v>11822</v>
      </c>
      <c r="Q1362" t="str">
        <f t="shared" si="84"/>
        <v>No</v>
      </c>
      <c r="R1362">
        <v>6</v>
      </c>
      <c r="S1362" t="str">
        <f t="shared" si="85"/>
        <v>Large</v>
      </c>
      <c r="T1362" s="50">
        <v>295</v>
      </c>
      <c r="U1362" s="70">
        <f t="shared" si="86"/>
        <v>0.04</v>
      </c>
      <c r="V1362" s="52">
        <v>4.83</v>
      </c>
      <c r="W1362" s="52" t="str" cm="1">
        <f t="array" ref="W1362">_xlfn.SWITCH(ROUND(V1362,0),5,"Excellent",4,"Good",3,"Ok","Bad")</f>
        <v>Excellent</v>
      </c>
      <c r="X1362">
        <v>6</v>
      </c>
      <c r="Y1362" t="str">
        <f t="shared" si="87"/>
        <v>No</v>
      </c>
      <c r="Z1362" s="68">
        <v>42217</v>
      </c>
      <c r="AA1362" s="68">
        <v>43209</v>
      </c>
      <c r="AB1362">
        <v>0</v>
      </c>
      <c r="AC1362" t="s">
        <v>15615</v>
      </c>
    </row>
    <row r="1363" spans="1:29" x14ac:dyDescent="0.3">
      <c r="A1363" t="s">
        <v>1023</v>
      </c>
      <c r="B1363">
        <v>2306</v>
      </c>
      <c r="C1363" t="str">
        <f>VLOOKUP($B1363,Hosts!$A:$M,10,0)</f>
        <v>Within a few hours</v>
      </c>
      <c r="D1363" s="70">
        <f>VLOOKUP($B1363,Hosts!$A:$M,11,0)</f>
        <v>1</v>
      </c>
      <c r="E1363" s="70">
        <f>VLOOKUP($B1363,Hosts!$A:$M,12,0)</f>
        <v>0.8</v>
      </c>
      <c r="F1363" t="str">
        <f>VLOOKUP($B1363,Hosts!$A:$M,13,0)</f>
        <v>No</v>
      </c>
      <c r="G1363" t="str">
        <f>INDEX(Hosts!$A:$M, MATCH(Places!$B1363,Hosts!$A:$A,0), MATCH(Places!G$1,Hosts!$A$1:$M$1,0))</f>
        <v>Within a few hours</v>
      </c>
      <c r="H1363" s="70">
        <f>INDEX(Hosts!$A:$M, MATCH(Places!$B1363,Hosts!$A:$A,0), MATCH(Places!H$1,Hosts!$A$1:$M$1,0))</f>
        <v>1</v>
      </c>
      <c r="I1363" s="70">
        <f>INDEX(Hosts!$A:$M, MATCH(Places!$B1363,Hosts!$A:$A,0), MATCH(Places!I$1,Hosts!$A$1:$M$1,0))</f>
        <v>0.8</v>
      </c>
      <c r="J1363" t="str">
        <f>INDEX(Hosts!$A:$M, MATCH(Places!$B1363,Hosts!$A:$A,0), MATCH(Places!J$1,Hosts!$A$1:$M$1,0))</f>
        <v>No</v>
      </c>
      <c r="K1363">
        <v>17</v>
      </c>
      <c r="L1363" t="str">
        <f>VLOOKUP($K1363,Neighborhoods!$A:$C,2,0)</f>
        <v>Manhattan</v>
      </c>
      <c r="M1363" t="str">
        <f>VLOOKUP($K1363,Neighborhoods!$A:$C,3,0)</f>
        <v>Hell's Kitchen</v>
      </c>
      <c r="N1363" t="str">
        <f>INDEX(Neighborhoods!$A:$C, MATCH(Places!$K1363,Neighborhoods!$A:$A,0), MATCH(Places!N$1,Neighborhoods!$A$1:$C$1,0))</f>
        <v>Manhattan</v>
      </c>
      <c r="O1363" t="str">
        <f>INDEX(Neighborhoods!$A:$C, MATCH(Places!$K1363,Neighborhoods!$A:$A,0), MATCH(Places!O$1,Neighborhoods!$A$1:$C$1,0))</f>
        <v>Hell's Kitchen</v>
      </c>
      <c r="P1363" t="s">
        <v>1</v>
      </c>
      <c r="Q1363" t="str">
        <f t="shared" si="84"/>
        <v>Yes</v>
      </c>
      <c r="R1363">
        <v>2</v>
      </c>
      <c r="S1363" t="str">
        <f t="shared" si="85"/>
        <v>Small</v>
      </c>
      <c r="T1363" s="50">
        <v>156</v>
      </c>
      <c r="U1363" s="70">
        <f t="shared" si="86"/>
        <v>0.03</v>
      </c>
      <c r="V1363" s="52">
        <v>4.87</v>
      </c>
      <c r="W1363" s="52" t="str" cm="1">
        <f t="array" ref="W1363">_xlfn.SWITCH(ROUND(V1363,0),5,"Excellent",4,"Good",3,"Ok","Bad")</f>
        <v>Excellent</v>
      </c>
      <c r="X1363">
        <v>210</v>
      </c>
      <c r="Y1363" t="str">
        <f t="shared" si="87"/>
        <v>Yes</v>
      </c>
      <c r="Z1363" s="68">
        <v>42174</v>
      </c>
      <c r="AA1363" s="68">
        <v>43891</v>
      </c>
      <c r="AB1363">
        <v>364</v>
      </c>
      <c r="AC1363" t="s">
        <v>15615</v>
      </c>
    </row>
    <row r="1364" spans="1:29" x14ac:dyDescent="0.3">
      <c r="A1364" t="s">
        <v>1024</v>
      </c>
      <c r="B1364">
        <v>2306</v>
      </c>
      <c r="C1364" t="str">
        <f>VLOOKUP($B1364,Hosts!$A:$M,10,0)</f>
        <v>Within a few hours</v>
      </c>
      <c r="D1364" s="70">
        <f>VLOOKUP($B1364,Hosts!$A:$M,11,0)</f>
        <v>1</v>
      </c>
      <c r="E1364" s="70">
        <f>VLOOKUP($B1364,Hosts!$A:$M,12,0)</f>
        <v>0.8</v>
      </c>
      <c r="F1364" t="str">
        <f>VLOOKUP($B1364,Hosts!$A:$M,13,0)</f>
        <v>No</v>
      </c>
      <c r="G1364" t="str">
        <f>INDEX(Hosts!$A:$M, MATCH(Places!$B1364,Hosts!$A:$A,0), MATCH(Places!G$1,Hosts!$A$1:$M$1,0))</f>
        <v>Within a few hours</v>
      </c>
      <c r="H1364" s="70">
        <f>INDEX(Hosts!$A:$M, MATCH(Places!$B1364,Hosts!$A:$A,0), MATCH(Places!H$1,Hosts!$A$1:$M$1,0))</f>
        <v>1</v>
      </c>
      <c r="I1364" s="70">
        <f>INDEX(Hosts!$A:$M, MATCH(Places!$B1364,Hosts!$A:$A,0), MATCH(Places!I$1,Hosts!$A$1:$M$1,0))</f>
        <v>0.8</v>
      </c>
      <c r="J1364" t="str">
        <f>INDEX(Hosts!$A:$M, MATCH(Places!$B1364,Hosts!$A:$A,0), MATCH(Places!J$1,Hosts!$A$1:$M$1,0))</f>
        <v>No</v>
      </c>
      <c r="K1364">
        <v>17</v>
      </c>
      <c r="L1364" t="str">
        <f>VLOOKUP($K1364,Neighborhoods!$A:$C,2,0)</f>
        <v>Manhattan</v>
      </c>
      <c r="M1364" t="str">
        <f>VLOOKUP($K1364,Neighborhoods!$A:$C,3,0)</f>
        <v>Hell's Kitchen</v>
      </c>
      <c r="N1364" t="str">
        <f>INDEX(Neighborhoods!$A:$C, MATCH(Places!$K1364,Neighborhoods!$A:$A,0), MATCH(Places!N$1,Neighborhoods!$A$1:$C$1,0))</f>
        <v>Manhattan</v>
      </c>
      <c r="O1364" t="str">
        <f>INDEX(Neighborhoods!$A:$C, MATCH(Places!$K1364,Neighborhoods!$A:$A,0), MATCH(Places!O$1,Neighborhoods!$A$1:$C$1,0))</f>
        <v>Hell's Kitchen</v>
      </c>
      <c r="P1364" t="s">
        <v>1</v>
      </c>
      <c r="Q1364" t="str">
        <f t="shared" si="84"/>
        <v>Yes</v>
      </c>
      <c r="R1364">
        <v>4</v>
      </c>
      <c r="S1364" t="str">
        <f t="shared" si="85"/>
        <v>Medium</v>
      </c>
      <c r="T1364" s="50">
        <v>211</v>
      </c>
      <c r="U1364" s="70">
        <f t="shared" si="86"/>
        <v>0.04</v>
      </c>
      <c r="V1364" s="52">
        <v>4.8099999999999996</v>
      </c>
      <c r="W1364" s="52" t="str" cm="1">
        <f t="array" ref="W1364">_xlfn.SWITCH(ROUND(V1364,0),5,"Excellent",4,"Good",3,"Ok","Bad")</f>
        <v>Excellent</v>
      </c>
      <c r="X1364">
        <v>219</v>
      </c>
      <c r="Y1364" t="str">
        <f t="shared" si="87"/>
        <v>Yes</v>
      </c>
      <c r="Z1364" s="68">
        <v>42174</v>
      </c>
      <c r="AA1364" s="68">
        <v>43912</v>
      </c>
      <c r="AB1364">
        <v>353</v>
      </c>
      <c r="AC1364" t="s">
        <v>15615</v>
      </c>
    </row>
    <row r="1365" spans="1:29" x14ac:dyDescent="0.3">
      <c r="A1365" t="s">
        <v>1025</v>
      </c>
      <c r="B1365">
        <v>2306</v>
      </c>
      <c r="C1365" t="str">
        <f>VLOOKUP($B1365,Hosts!$A:$M,10,0)</f>
        <v>Within a few hours</v>
      </c>
      <c r="D1365" s="70">
        <f>VLOOKUP($B1365,Hosts!$A:$M,11,0)</f>
        <v>1</v>
      </c>
      <c r="E1365" s="70">
        <f>VLOOKUP($B1365,Hosts!$A:$M,12,0)</f>
        <v>0.8</v>
      </c>
      <c r="F1365" t="str">
        <f>VLOOKUP($B1365,Hosts!$A:$M,13,0)</f>
        <v>No</v>
      </c>
      <c r="G1365" t="str">
        <f>INDEX(Hosts!$A:$M, MATCH(Places!$B1365,Hosts!$A:$A,0), MATCH(Places!G$1,Hosts!$A$1:$M$1,0))</f>
        <v>Within a few hours</v>
      </c>
      <c r="H1365" s="70">
        <f>INDEX(Hosts!$A:$M, MATCH(Places!$B1365,Hosts!$A:$A,0), MATCH(Places!H$1,Hosts!$A$1:$M$1,0))</f>
        <v>1</v>
      </c>
      <c r="I1365" s="70">
        <f>INDEX(Hosts!$A:$M, MATCH(Places!$B1365,Hosts!$A:$A,0), MATCH(Places!I$1,Hosts!$A$1:$M$1,0))</f>
        <v>0.8</v>
      </c>
      <c r="J1365" t="str">
        <f>INDEX(Hosts!$A:$M, MATCH(Places!$B1365,Hosts!$A:$A,0), MATCH(Places!J$1,Hosts!$A$1:$M$1,0))</f>
        <v>No</v>
      </c>
      <c r="K1365">
        <v>17</v>
      </c>
      <c r="L1365" t="str">
        <f>VLOOKUP($K1365,Neighborhoods!$A:$C,2,0)</f>
        <v>Manhattan</v>
      </c>
      <c r="M1365" t="str">
        <f>VLOOKUP($K1365,Neighborhoods!$A:$C,3,0)</f>
        <v>Hell's Kitchen</v>
      </c>
      <c r="N1365" t="str">
        <f>INDEX(Neighborhoods!$A:$C, MATCH(Places!$K1365,Neighborhoods!$A:$A,0), MATCH(Places!N$1,Neighborhoods!$A$1:$C$1,0))</f>
        <v>Manhattan</v>
      </c>
      <c r="O1365" t="str">
        <f>INDEX(Neighborhoods!$A:$C, MATCH(Places!$K1365,Neighborhoods!$A:$A,0), MATCH(Places!O$1,Neighborhoods!$A$1:$C$1,0))</f>
        <v>Hell's Kitchen</v>
      </c>
      <c r="P1365" t="s">
        <v>1</v>
      </c>
      <c r="Q1365" t="str">
        <f t="shared" si="84"/>
        <v>Yes</v>
      </c>
      <c r="R1365">
        <v>2</v>
      </c>
      <c r="S1365" t="str">
        <f t="shared" si="85"/>
        <v>Small</v>
      </c>
      <c r="T1365" s="50">
        <v>156</v>
      </c>
      <c r="U1365" s="70">
        <f t="shared" si="86"/>
        <v>0.03</v>
      </c>
      <c r="V1365" s="52">
        <v>4.8</v>
      </c>
      <c r="W1365" s="52" t="str" cm="1">
        <f t="array" ref="W1365">_xlfn.SWITCH(ROUND(V1365,0),5,"Excellent",4,"Good",3,"Ok","Bad")</f>
        <v>Excellent</v>
      </c>
      <c r="X1365">
        <v>205</v>
      </c>
      <c r="Y1365" t="str">
        <f t="shared" si="87"/>
        <v>No</v>
      </c>
      <c r="Z1365" s="68">
        <v>42186</v>
      </c>
      <c r="AA1365" s="68">
        <v>43905</v>
      </c>
      <c r="AB1365">
        <v>329</v>
      </c>
      <c r="AC1365" t="s">
        <v>15615</v>
      </c>
    </row>
    <row r="1366" spans="1:29" x14ac:dyDescent="0.3">
      <c r="A1366" t="s">
        <v>1026</v>
      </c>
      <c r="B1366">
        <v>2306</v>
      </c>
      <c r="C1366" t="str">
        <f>VLOOKUP($B1366,Hosts!$A:$M,10,0)</f>
        <v>Within a few hours</v>
      </c>
      <c r="D1366" s="70">
        <f>VLOOKUP($B1366,Hosts!$A:$M,11,0)</f>
        <v>1</v>
      </c>
      <c r="E1366" s="70">
        <f>VLOOKUP($B1366,Hosts!$A:$M,12,0)</f>
        <v>0.8</v>
      </c>
      <c r="F1366" t="str">
        <f>VLOOKUP($B1366,Hosts!$A:$M,13,0)</f>
        <v>No</v>
      </c>
      <c r="G1366" t="str">
        <f>INDEX(Hosts!$A:$M, MATCH(Places!$B1366,Hosts!$A:$A,0), MATCH(Places!G$1,Hosts!$A$1:$M$1,0))</f>
        <v>Within a few hours</v>
      </c>
      <c r="H1366" s="70">
        <f>INDEX(Hosts!$A:$M, MATCH(Places!$B1366,Hosts!$A:$A,0), MATCH(Places!H$1,Hosts!$A$1:$M$1,0))</f>
        <v>1</v>
      </c>
      <c r="I1366" s="70">
        <f>INDEX(Hosts!$A:$M, MATCH(Places!$B1366,Hosts!$A:$A,0), MATCH(Places!I$1,Hosts!$A$1:$M$1,0))</f>
        <v>0.8</v>
      </c>
      <c r="J1366" t="str">
        <f>INDEX(Hosts!$A:$M, MATCH(Places!$B1366,Hosts!$A:$A,0), MATCH(Places!J$1,Hosts!$A$1:$M$1,0))</f>
        <v>No</v>
      </c>
      <c r="K1366">
        <v>17</v>
      </c>
      <c r="L1366" t="str">
        <f>VLOOKUP($K1366,Neighborhoods!$A:$C,2,0)</f>
        <v>Manhattan</v>
      </c>
      <c r="M1366" t="str">
        <f>VLOOKUP($K1366,Neighborhoods!$A:$C,3,0)</f>
        <v>Hell's Kitchen</v>
      </c>
      <c r="N1366" t="str">
        <f>INDEX(Neighborhoods!$A:$C, MATCH(Places!$K1366,Neighborhoods!$A:$A,0), MATCH(Places!N$1,Neighborhoods!$A$1:$C$1,0))</f>
        <v>Manhattan</v>
      </c>
      <c r="O1366" t="str">
        <f>INDEX(Neighborhoods!$A:$C, MATCH(Places!$K1366,Neighborhoods!$A:$A,0), MATCH(Places!O$1,Neighborhoods!$A$1:$C$1,0))</f>
        <v>Hell's Kitchen</v>
      </c>
      <c r="P1366" t="s">
        <v>1</v>
      </c>
      <c r="Q1366" t="str">
        <f t="shared" si="84"/>
        <v>Yes</v>
      </c>
      <c r="R1366">
        <v>5</v>
      </c>
      <c r="S1366" t="str">
        <f t="shared" si="85"/>
        <v>Medium</v>
      </c>
      <c r="T1366" s="50">
        <v>256</v>
      </c>
      <c r="U1366" s="70">
        <f t="shared" si="86"/>
        <v>0.04</v>
      </c>
      <c r="V1366" s="52">
        <v>4.72</v>
      </c>
      <c r="W1366" s="52" t="str" cm="1">
        <f t="array" ref="W1366">_xlfn.SWITCH(ROUND(V1366,0),5,"Excellent",4,"Good",3,"Ok","Bad")</f>
        <v>Excellent</v>
      </c>
      <c r="X1366">
        <v>234</v>
      </c>
      <c r="Y1366" t="str">
        <f t="shared" si="87"/>
        <v>No</v>
      </c>
      <c r="Z1366" s="68">
        <v>42182</v>
      </c>
      <c r="AA1366" s="68">
        <v>43905</v>
      </c>
      <c r="AB1366">
        <v>358</v>
      </c>
      <c r="AC1366" t="s">
        <v>15615</v>
      </c>
    </row>
    <row r="1367" spans="1:29" x14ac:dyDescent="0.3">
      <c r="A1367" t="s">
        <v>1027</v>
      </c>
      <c r="B1367">
        <v>2306</v>
      </c>
      <c r="C1367" t="str">
        <f>VLOOKUP($B1367,Hosts!$A:$M,10,0)</f>
        <v>Within a few hours</v>
      </c>
      <c r="D1367" s="70">
        <f>VLOOKUP($B1367,Hosts!$A:$M,11,0)</f>
        <v>1</v>
      </c>
      <c r="E1367" s="70">
        <f>VLOOKUP($B1367,Hosts!$A:$M,12,0)</f>
        <v>0.8</v>
      </c>
      <c r="F1367" t="str">
        <f>VLOOKUP($B1367,Hosts!$A:$M,13,0)</f>
        <v>No</v>
      </c>
      <c r="G1367" t="str">
        <f>INDEX(Hosts!$A:$M, MATCH(Places!$B1367,Hosts!$A:$A,0), MATCH(Places!G$1,Hosts!$A$1:$M$1,0))</f>
        <v>Within a few hours</v>
      </c>
      <c r="H1367" s="70">
        <f>INDEX(Hosts!$A:$M, MATCH(Places!$B1367,Hosts!$A:$A,0), MATCH(Places!H$1,Hosts!$A$1:$M$1,0))</f>
        <v>1</v>
      </c>
      <c r="I1367" s="70">
        <f>INDEX(Hosts!$A:$M, MATCH(Places!$B1367,Hosts!$A:$A,0), MATCH(Places!I$1,Hosts!$A$1:$M$1,0))</f>
        <v>0.8</v>
      </c>
      <c r="J1367" t="str">
        <f>INDEX(Hosts!$A:$M, MATCH(Places!$B1367,Hosts!$A:$A,0), MATCH(Places!J$1,Hosts!$A$1:$M$1,0))</f>
        <v>No</v>
      </c>
      <c r="K1367">
        <v>17</v>
      </c>
      <c r="L1367" t="str">
        <f>VLOOKUP($K1367,Neighborhoods!$A:$C,2,0)</f>
        <v>Manhattan</v>
      </c>
      <c r="M1367" t="str">
        <f>VLOOKUP($K1367,Neighborhoods!$A:$C,3,0)</f>
        <v>Hell's Kitchen</v>
      </c>
      <c r="N1367" t="str">
        <f>INDEX(Neighborhoods!$A:$C, MATCH(Places!$K1367,Neighborhoods!$A:$A,0), MATCH(Places!N$1,Neighborhoods!$A$1:$C$1,0))</f>
        <v>Manhattan</v>
      </c>
      <c r="O1367" t="str">
        <f>INDEX(Neighborhoods!$A:$C, MATCH(Places!$K1367,Neighborhoods!$A:$A,0), MATCH(Places!O$1,Neighborhoods!$A$1:$C$1,0))</f>
        <v>Hell's Kitchen</v>
      </c>
      <c r="P1367" t="s">
        <v>1</v>
      </c>
      <c r="Q1367" t="str">
        <f t="shared" si="84"/>
        <v>Yes</v>
      </c>
      <c r="R1367">
        <v>4</v>
      </c>
      <c r="S1367" t="str">
        <f t="shared" si="85"/>
        <v>Medium</v>
      </c>
      <c r="T1367" s="50">
        <v>246</v>
      </c>
      <c r="U1367" s="70">
        <f t="shared" si="86"/>
        <v>0.04</v>
      </c>
      <c r="V1367" s="52">
        <v>4.74</v>
      </c>
      <c r="W1367" s="52" t="str" cm="1">
        <f t="array" ref="W1367">_xlfn.SWITCH(ROUND(V1367,0),5,"Excellent",4,"Good",3,"Ok","Bad")</f>
        <v>Excellent</v>
      </c>
      <c r="X1367">
        <v>186</v>
      </c>
      <c r="Y1367" t="str">
        <f t="shared" si="87"/>
        <v>No</v>
      </c>
      <c r="Z1367" s="68">
        <v>42181</v>
      </c>
      <c r="AA1367" s="68">
        <v>43904</v>
      </c>
      <c r="AB1367">
        <v>364</v>
      </c>
      <c r="AC1367" t="s">
        <v>15615</v>
      </c>
    </row>
    <row r="1368" spans="1:29" x14ac:dyDescent="0.3">
      <c r="A1368" t="s">
        <v>1028</v>
      </c>
      <c r="B1368">
        <v>2306</v>
      </c>
      <c r="C1368" t="str">
        <f>VLOOKUP($B1368,Hosts!$A:$M,10,0)</f>
        <v>Within a few hours</v>
      </c>
      <c r="D1368" s="70">
        <f>VLOOKUP($B1368,Hosts!$A:$M,11,0)</f>
        <v>1</v>
      </c>
      <c r="E1368" s="70">
        <f>VLOOKUP($B1368,Hosts!$A:$M,12,0)</f>
        <v>0.8</v>
      </c>
      <c r="F1368" t="str">
        <f>VLOOKUP($B1368,Hosts!$A:$M,13,0)</f>
        <v>No</v>
      </c>
      <c r="G1368" t="str">
        <f>INDEX(Hosts!$A:$M, MATCH(Places!$B1368,Hosts!$A:$A,0), MATCH(Places!G$1,Hosts!$A$1:$M$1,0))</f>
        <v>Within a few hours</v>
      </c>
      <c r="H1368" s="70">
        <f>INDEX(Hosts!$A:$M, MATCH(Places!$B1368,Hosts!$A:$A,0), MATCH(Places!H$1,Hosts!$A$1:$M$1,0))</f>
        <v>1</v>
      </c>
      <c r="I1368" s="70">
        <f>INDEX(Hosts!$A:$M, MATCH(Places!$B1368,Hosts!$A:$A,0), MATCH(Places!I$1,Hosts!$A$1:$M$1,0))</f>
        <v>0.8</v>
      </c>
      <c r="J1368" t="str">
        <f>INDEX(Hosts!$A:$M, MATCH(Places!$B1368,Hosts!$A:$A,0), MATCH(Places!J$1,Hosts!$A$1:$M$1,0))</f>
        <v>No</v>
      </c>
      <c r="K1368">
        <v>17</v>
      </c>
      <c r="L1368" t="str">
        <f>VLOOKUP($K1368,Neighborhoods!$A:$C,2,0)</f>
        <v>Manhattan</v>
      </c>
      <c r="M1368" t="str">
        <f>VLOOKUP($K1368,Neighborhoods!$A:$C,3,0)</f>
        <v>Hell's Kitchen</v>
      </c>
      <c r="N1368" t="str">
        <f>INDEX(Neighborhoods!$A:$C, MATCH(Places!$K1368,Neighborhoods!$A:$A,0), MATCH(Places!N$1,Neighborhoods!$A$1:$C$1,0))</f>
        <v>Manhattan</v>
      </c>
      <c r="O1368" t="str">
        <f>INDEX(Neighborhoods!$A:$C, MATCH(Places!$K1368,Neighborhoods!$A:$A,0), MATCH(Places!O$1,Neighborhoods!$A$1:$C$1,0))</f>
        <v>Hell's Kitchen</v>
      </c>
      <c r="P1368" t="s">
        <v>1</v>
      </c>
      <c r="Q1368" t="str">
        <f t="shared" si="84"/>
        <v>Yes</v>
      </c>
      <c r="R1368">
        <v>2</v>
      </c>
      <c r="S1368" t="str">
        <f t="shared" si="85"/>
        <v>Small</v>
      </c>
      <c r="T1368" s="50">
        <v>156</v>
      </c>
      <c r="U1368" s="70">
        <f t="shared" si="86"/>
        <v>0.03</v>
      </c>
      <c r="V1368" s="52">
        <v>4.7300000000000004</v>
      </c>
      <c r="W1368" s="52" t="str" cm="1">
        <f t="array" ref="W1368">_xlfn.SWITCH(ROUND(V1368,0),5,"Excellent",4,"Good",3,"Ok","Bad")</f>
        <v>Excellent</v>
      </c>
      <c r="X1368">
        <v>242</v>
      </c>
      <c r="Y1368" t="str">
        <f t="shared" si="87"/>
        <v>No</v>
      </c>
      <c r="Z1368" s="68">
        <v>42185</v>
      </c>
      <c r="AA1368" s="68">
        <v>43891</v>
      </c>
      <c r="AB1368">
        <v>338</v>
      </c>
      <c r="AC1368" t="s">
        <v>15615</v>
      </c>
    </row>
    <row r="1369" spans="1:29" x14ac:dyDescent="0.3">
      <c r="A1369" t="s">
        <v>1029</v>
      </c>
      <c r="B1369">
        <v>2306</v>
      </c>
      <c r="C1369" t="str">
        <f>VLOOKUP($B1369,Hosts!$A:$M,10,0)</f>
        <v>Within a few hours</v>
      </c>
      <c r="D1369" s="70">
        <f>VLOOKUP($B1369,Hosts!$A:$M,11,0)</f>
        <v>1</v>
      </c>
      <c r="E1369" s="70">
        <f>VLOOKUP($B1369,Hosts!$A:$M,12,0)</f>
        <v>0.8</v>
      </c>
      <c r="F1369" t="str">
        <f>VLOOKUP($B1369,Hosts!$A:$M,13,0)</f>
        <v>No</v>
      </c>
      <c r="G1369" t="str">
        <f>INDEX(Hosts!$A:$M, MATCH(Places!$B1369,Hosts!$A:$A,0), MATCH(Places!G$1,Hosts!$A$1:$M$1,0))</f>
        <v>Within a few hours</v>
      </c>
      <c r="H1369" s="70">
        <f>INDEX(Hosts!$A:$M, MATCH(Places!$B1369,Hosts!$A:$A,0), MATCH(Places!H$1,Hosts!$A$1:$M$1,0))</f>
        <v>1</v>
      </c>
      <c r="I1369" s="70">
        <f>INDEX(Hosts!$A:$M, MATCH(Places!$B1369,Hosts!$A:$A,0), MATCH(Places!I$1,Hosts!$A$1:$M$1,0))</f>
        <v>0.8</v>
      </c>
      <c r="J1369" t="str">
        <f>INDEX(Hosts!$A:$M, MATCH(Places!$B1369,Hosts!$A:$A,0), MATCH(Places!J$1,Hosts!$A$1:$M$1,0))</f>
        <v>No</v>
      </c>
      <c r="K1369">
        <v>17</v>
      </c>
      <c r="L1369" t="str">
        <f>VLOOKUP($K1369,Neighborhoods!$A:$C,2,0)</f>
        <v>Manhattan</v>
      </c>
      <c r="M1369" t="str">
        <f>VLOOKUP($K1369,Neighborhoods!$A:$C,3,0)</f>
        <v>Hell's Kitchen</v>
      </c>
      <c r="N1369" t="str">
        <f>INDEX(Neighborhoods!$A:$C, MATCH(Places!$K1369,Neighborhoods!$A:$A,0), MATCH(Places!N$1,Neighborhoods!$A$1:$C$1,0))</f>
        <v>Manhattan</v>
      </c>
      <c r="O1369" t="str">
        <f>INDEX(Neighborhoods!$A:$C, MATCH(Places!$K1369,Neighborhoods!$A:$A,0), MATCH(Places!O$1,Neighborhoods!$A$1:$C$1,0))</f>
        <v>Hell's Kitchen</v>
      </c>
      <c r="P1369" t="s">
        <v>1</v>
      </c>
      <c r="Q1369" t="str">
        <f t="shared" si="84"/>
        <v>Yes</v>
      </c>
      <c r="R1369">
        <v>2</v>
      </c>
      <c r="S1369" t="str">
        <f t="shared" si="85"/>
        <v>Small</v>
      </c>
      <c r="T1369" s="50">
        <v>156</v>
      </c>
      <c r="U1369" s="70">
        <f t="shared" si="86"/>
        <v>0.03</v>
      </c>
      <c r="V1369" s="52">
        <v>4.8899999999999997</v>
      </c>
      <c r="W1369" s="52" t="str" cm="1">
        <f t="array" ref="W1369">_xlfn.SWITCH(ROUND(V1369,0),5,"Excellent",4,"Good",3,"Ok","Bad")</f>
        <v>Excellent</v>
      </c>
      <c r="X1369">
        <v>240</v>
      </c>
      <c r="Y1369" t="str">
        <f t="shared" si="87"/>
        <v>Yes</v>
      </c>
      <c r="Z1369" s="68">
        <v>42180</v>
      </c>
      <c r="AA1369" s="68">
        <v>43904</v>
      </c>
      <c r="AB1369">
        <v>353</v>
      </c>
      <c r="AC1369" t="s">
        <v>15615</v>
      </c>
    </row>
    <row r="1370" spans="1:29" x14ac:dyDescent="0.3">
      <c r="A1370" t="s">
        <v>1030</v>
      </c>
      <c r="B1370">
        <v>2306</v>
      </c>
      <c r="C1370" t="str">
        <f>VLOOKUP($B1370,Hosts!$A:$M,10,0)</f>
        <v>Within a few hours</v>
      </c>
      <c r="D1370" s="70">
        <f>VLOOKUP($B1370,Hosts!$A:$M,11,0)</f>
        <v>1</v>
      </c>
      <c r="E1370" s="70">
        <f>VLOOKUP($B1370,Hosts!$A:$M,12,0)</f>
        <v>0.8</v>
      </c>
      <c r="F1370" t="str">
        <f>VLOOKUP($B1370,Hosts!$A:$M,13,0)</f>
        <v>No</v>
      </c>
      <c r="G1370" t="str">
        <f>INDEX(Hosts!$A:$M, MATCH(Places!$B1370,Hosts!$A:$A,0), MATCH(Places!G$1,Hosts!$A$1:$M$1,0))</f>
        <v>Within a few hours</v>
      </c>
      <c r="H1370" s="70">
        <f>INDEX(Hosts!$A:$M, MATCH(Places!$B1370,Hosts!$A:$A,0), MATCH(Places!H$1,Hosts!$A$1:$M$1,0))</f>
        <v>1</v>
      </c>
      <c r="I1370" s="70">
        <f>INDEX(Hosts!$A:$M, MATCH(Places!$B1370,Hosts!$A:$A,0), MATCH(Places!I$1,Hosts!$A$1:$M$1,0))</f>
        <v>0.8</v>
      </c>
      <c r="J1370" t="str">
        <f>INDEX(Hosts!$A:$M, MATCH(Places!$B1370,Hosts!$A:$A,0), MATCH(Places!J$1,Hosts!$A$1:$M$1,0))</f>
        <v>No</v>
      </c>
      <c r="K1370">
        <v>17</v>
      </c>
      <c r="L1370" t="str">
        <f>VLOOKUP($K1370,Neighborhoods!$A:$C,2,0)</f>
        <v>Manhattan</v>
      </c>
      <c r="M1370" t="str">
        <f>VLOOKUP($K1370,Neighborhoods!$A:$C,3,0)</f>
        <v>Hell's Kitchen</v>
      </c>
      <c r="N1370" t="str">
        <f>INDEX(Neighborhoods!$A:$C, MATCH(Places!$K1370,Neighborhoods!$A:$A,0), MATCH(Places!N$1,Neighborhoods!$A$1:$C$1,0))</f>
        <v>Manhattan</v>
      </c>
      <c r="O1370" t="str">
        <f>INDEX(Neighborhoods!$A:$C, MATCH(Places!$K1370,Neighborhoods!$A:$A,0), MATCH(Places!O$1,Neighborhoods!$A$1:$C$1,0))</f>
        <v>Hell's Kitchen</v>
      </c>
      <c r="P1370" t="s">
        <v>1</v>
      </c>
      <c r="Q1370" t="str">
        <f t="shared" si="84"/>
        <v>Yes</v>
      </c>
      <c r="R1370">
        <v>2</v>
      </c>
      <c r="S1370" t="str">
        <f t="shared" si="85"/>
        <v>Small</v>
      </c>
      <c r="T1370" s="50">
        <v>156</v>
      </c>
      <c r="U1370" s="70">
        <f t="shared" si="86"/>
        <v>0.03</v>
      </c>
      <c r="V1370" s="52">
        <v>4.8099999999999996</v>
      </c>
      <c r="W1370" s="52" t="str" cm="1">
        <f t="array" ref="W1370">_xlfn.SWITCH(ROUND(V1370,0),5,"Excellent",4,"Good",3,"Ok","Bad")</f>
        <v>Excellent</v>
      </c>
      <c r="X1370">
        <v>243</v>
      </c>
      <c r="Y1370" t="str">
        <f t="shared" si="87"/>
        <v>Yes</v>
      </c>
      <c r="Z1370" s="68">
        <v>42182</v>
      </c>
      <c r="AA1370" s="68">
        <v>43891</v>
      </c>
      <c r="AB1370">
        <v>319</v>
      </c>
      <c r="AC1370" t="s">
        <v>15615</v>
      </c>
    </row>
    <row r="1371" spans="1:29" x14ac:dyDescent="0.3">
      <c r="A1371" t="s">
        <v>1031</v>
      </c>
      <c r="B1371">
        <v>2306</v>
      </c>
      <c r="C1371" t="str">
        <f>VLOOKUP($B1371,Hosts!$A:$M,10,0)</f>
        <v>Within a few hours</v>
      </c>
      <c r="D1371" s="70">
        <f>VLOOKUP($B1371,Hosts!$A:$M,11,0)</f>
        <v>1</v>
      </c>
      <c r="E1371" s="70">
        <f>VLOOKUP($B1371,Hosts!$A:$M,12,0)</f>
        <v>0.8</v>
      </c>
      <c r="F1371" t="str">
        <f>VLOOKUP($B1371,Hosts!$A:$M,13,0)</f>
        <v>No</v>
      </c>
      <c r="G1371" t="str">
        <f>INDEX(Hosts!$A:$M, MATCH(Places!$B1371,Hosts!$A:$A,0), MATCH(Places!G$1,Hosts!$A$1:$M$1,0))</f>
        <v>Within a few hours</v>
      </c>
      <c r="H1371" s="70">
        <f>INDEX(Hosts!$A:$M, MATCH(Places!$B1371,Hosts!$A:$A,0), MATCH(Places!H$1,Hosts!$A$1:$M$1,0))</f>
        <v>1</v>
      </c>
      <c r="I1371" s="70">
        <f>INDEX(Hosts!$A:$M, MATCH(Places!$B1371,Hosts!$A:$A,0), MATCH(Places!I$1,Hosts!$A$1:$M$1,0))</f>
        <v>0.8</v>
      </c>
      <c r="J1371" t="str">
        <f>INDEX(Hosts!$A:$M, MATCH(Places!$B1371,Hosts!$A:$A,0), MATCH(Places!J$1,Hosts!$A$1:$M$1,0))</f>
        <v>No</v>
      </c>
      <c r="K1371">
        <v>17</v>
      </c>
      <c r="L1371" t="str">
        <f>VLOOKUP($K1371,Neighborhoods!$A:$C,2,0)</f>
        <v>Manhattan</v>
      </c>
      <c r="M1371" t="str">
        <f>VLOOKUP($K1371,Neighborhoods!$A:$C,3,0)</f>
        <v>Hell's Kitchen</v>
      </c>
      <c r="N1371" t="str">
        <f>INDEX(Neighborhoods!$A:$C, MATCH(Places!$K1371,Neighborhoods!$A:$A,0), MATCH(Places!N$1,Neighborhoods!$A$1:$C$1,0))</f>
        <v>Manhattan</v>
      </c>
      <c r="O1371" t="str">
        <f>INDEX(Neighborhoods!$A:$C, MATCH(Places!$K1371,Neighborhoods!$A:$A,0), MATCH(Places!O$1,Neighborhoods!$A$1:$C$1,0))</f>
        <v>Hell's Kitchen</v>
      </c>
      <c r="P1371" t="s">
        <v>1</v>
      </c>
      <c r="Q1371" t="str">
        <f t="shared" si="84"/>
        <v>Yes</v>
      </c>
      <c r="R1371">
        <v>2</v>
      </c>
      <c r="S1371" t="str">
        <f t="shared" si="85"/>
        <v>Small</v>
      </c>
      <c r="T1371" s="50">
        <v>166.43</v>
      </c>
      <c r="U1371" s="70">
        <f t="shared" si="86"/>
        <v>0.03</v>
      </c>
      <c r="V1371" s="52">
        <v>4.66</v>
      </c>
      <c r="W1371" s="52" t="str" cm="1">
        <f t="array" ref="W1371">_xlfn.SWITCH(ROUND(V1371,0),5,"Excellent",4,"Good",3,"Ok","Bad")</f>
        <v>Excellent</v>
      </c>
      <c r="X1371">
        <v>177</v>
      </c>
      <c r="Y1371" t="str">
        <f t="shared" si="87"/>
        <v>No</v>
      </c>
      <c r="Z1371" s="68">
        <v>42202</v>
      </c>
      <c r="AA1371" s="68">
        <v>43884</v>
      </c>
      <c r="AB1371">
        <v>357</v>
      </c>
      <c r="AC1371" t="s">
        <v>15615</v>
      </c>
    </row>
    <row r="1372" spans="1:29" x14ac:dyDescent="0.3">
      <c r="A1372" t="s">
        <v>1032</v>
      </c>
      <c r="B1372">
        <v>2306</v>
      </c>
      <c r="C1372" t="str">
        <f>VLOOKUP($B1372,Hosts!$A:$M,10,0)</f>
        <v>Within a few hours</v>
      </c>
      <c r="D1372" s="70">
        <f>VLOOKUP($B1372,Hosts!$A:$M,11,0)</f>
        <v>1</v>
      </c>
      <c r="E1372" s="70">
        <f>VLOOKUP($B1372,Hosts!$A:$M,12,0)</f>
        <v>0.8</v>
      </c>
      <c r="F1372" t="str">
        <f>VLOOKUP($B1372,Hosts!$A:$M,13,0)</f>
        <v>No</v>
      </c>
      <c r="G1372" t="str">
        <f>INDEX(Hosts!$A:$M, MATCH(Places!$B1372,Hosts!$A:$A,0), MATCH(Places!G$1,Hosts!$A$1:$M$1,0))</f>
        <v>Within a few hours</v>
      </c>
      <c r="H1372" s="70">
        <f>INDEX(Hosts!$A:$M, MATCH(Places!$B1372,Hosts!$A:$A,0), MATCH(Places!H$1,Hosts!$A$1:$M$1,0))</f>
        <v>1</v>
      </c>
      <c r="I1372" s="70">
        <f>INDEX(Hosts!$A:$M, MATCH(Places!$B1372,Hosts!$A:$A,0), MATCH(Places!I$1,Hosts!$A$1:$M$1,0))</f>
        <v>0.8</v>
      </c>
      <c r="J1372" t="str">
        <f>INDEX(Hosts!$A:$M, MATCH(Places!$B1372,Hosts!$A:$A,0), MATCH(Places!J$1,Hosts!$A$1:$M$1,0))</f>
        <v>No</v>
      </c>
      <c r="K1372">
        <v>17</v>
      </c>
      <c r="L1372" t="str">
        <f>VLOOKUP($K1372,Neighborhoods!$A:$C,2,0)</f>
        <v>Manhattan</v>
      </c>
      <c r="M1372" t="str">
        <f>VLOOKUP($K1372,Neighborhoods!$A:$C,3,0)</f>
        <v>Hell's Kitchen</v>
      </c>
      <c r="N1372" t="str">
        <f>INDEX(Neighborhoods!$A:$C, MATCH(Places!$K1372,Neighborhoods!$A:$A,0), MATCH(Places!N$1,Neighborhoods!$A$1:$C$1,0))</f>
        <v>Manhattan</v>
      </c>
      <c r="O1372" t="str">
        <f>INDEX(Neighborhoods!$A:$C, MATCH(Places!$K1372,Neighborhoods!$A:$A,0), MATCH(Places!O$1,Neighborhoods!$A$1:$C$1,0))</f>
        <v>Hell's Kitchen</v>
      </c>
      <c r="P1372" t="s">
        <v>1</v>
      </c>
      <c r="Q1372" t="str">
        <f t="shared" si="84"/>
        <v>Yes</v>
      </c>
      <c r="R1372">
        <v>2</v>
      </c>
      <c r="S1372" t="str">
        <f t="shared" si="85"/>
        <v>Small</v>
      </c>
      <c r="T1372" s="50">
        <v>156</v>
      </c>
      <c r="U1372" s="70">
        <f t="shared" si="86"/>
        <v>0.03</v>
      </c>
      <c r="V1372" s="52">
        <v>4.8099999999999996</v>
      </c>
      <c r="W1372" s="52" t="str" cm="1">
        <f t="array" ref="W1372">_xlfn.SWITCH(ROUND(V1372,0),5,"Excellent",4,"Good",3,"Ok","Bad")</f>
        <v>Excellent</v>
      </c>
      <c r="X1372">
        <v>215</v>
      </c>
      <c r="Y1372" t="str">
        <f t="shared" si="87"/>
        <v>Yes</v>
      </c>
      <c r="Z1372" s="68">
        <v>42187</v>
      </c>
      <c r="AA1372" s="68">
        <v>43891</v>
      </c>
      <c r="AB1372">
        <v>351</v>
      </c>
      <c r="AC1372" t="s">
        <v>15615</v>
      </c>
    </row>
    <row r="1373" spans="1:29" x14ac:dyDescent="0.3">
      <c r="A1373" t="s">
        <v>1033</v>
      </c>
      <c r="B1373">
        <v>1995</v>
      </c>
      <c r="C1373" t="str">
        <f>VLOOKUP($B1373,Hosts!$A:$M,10,0)</f>
        <v>Within an hour</v>
      </c>
      <c r="D1373" s="70">
        <f>VLOOKUP($B1373,Hosts!$A:$M,11,0)</f>
        <v>0.92</v>
      </c>
      <c r="E1373" s="70">
        <f>VLOOKUP($B1373,Hosts!$A:$M,12,0)</f>
        <v>0.92</v>
      </c>
      <c r="F1373" t="str">
        <f>VLOOKUP($B1373,Hosts!$A:$M,13,0)</f>
        <v>Yes</v>
      </c>
      <c r="G1373" t="str">
        <f>INDEX(Hosts!$A:$M, MATCH(Places!$B1373,Hosts!$A:$A,0), MATCH(Places!G$1,Hosts!$A$1:$M$1,0))</f>
        <v>Within an hour</v>
      </c>
      <c r="H1373" s="70">
        <f>INDEX(Hosts!$A:$M, MATCH(Places!$B1373,Hosts!$A:$A,0), MATCH(Places!H$1,Hosts!$A$1:$M$1,0))</f>
        <v>0.92</v>
      </c>
      <c r="I1373" s="70">
        <f>INDEX(Hosts!$A:$M, MATCH(Places!$B1373,Hosts!$A:$A,0), MATCH(Places!I$1,Hosts!$A$1:$M$1,0))</f>
        <v>0.92</v>
      </c>
      <c r="J1373" t="str">
        <f>INDEX(Hosts!$A:$M, MATCH(Places!$B1373,Hosts!$A:$A,0), MATCH(Places!J$1,Hosts!$A$1:$M$1,0))</f>
        <v>Yes</v>
      </c>
      <c r="K1373">
        <v>8</v>
      </c>
      <c r="L1373" t="str">
        <f>VLOOKUP($K1373,Neighborhoods!$A:$C,2,0)</f>
        <v>Brooklyn</v>
      </c>
      <c r="M1373" t="str">
        <f>VLOOKUP($K1373,Neighborhoods!$A:$C,3,0)</f>
        <v>Bushwick</v>
      </c>
      <c r="N1373" t="str">
        <f>INDEX(Neighborhoods!$A:$C, MATCH(Places!$K1373,Neighborhoods!$A:$A,0), MATCH(Places!N$1,Neighborhoods!$A$1:$C$1,0))</f>
        <v>Brooklyn</v>
      </c>
      <c r="O1373" t="str">
        <f>INDEX(Neighborhoods!$A:$C, MATCH(Places!$K1373,Neighborhoods!$A:$A,0), MATCH(Places!O$1,Neighborhoods!$A$1:$C$1,0))</f>
        <v>Bushwick</v>
      </c>
      <c r="P1373" t="s">
        <v>1</v>
      </c>
      <c r="Q1373" t="str">
        <f t="shared" si="84"/>
        <v>Yes</v>
      </c>
      <c r="R1373">
        <v>2</v>
      </c>
      <c r="S1373" t="str">
        <f t="shared" si="85"/>
        <v>Small</v>
      </c>
      <c r="T1373" s="50">
        <v>52</v>
      </c>
      <c r="U1373" s="70">
        <f t="shared" si="86"/>
        <v>0.03</v>
      </c>
      <c r="V1373" s="52">
        <v>4.9000000000000004</v>
      </c>
      <c r="W1373" s="52" t="str" cm="1">
        <f t="array" ref="W1373">_xlfn.SWITCH(ROUND(V1373,0),5,"Excellent",4,"Good",3,"Ok","Bad")</f>
        <v>Excellent</v>
      </c>
      <c r="X1373">
        <v>92</v>
      </c>
      <c r="Y1373" t="str">
        <f t="shared" si="87"/>
        <v>No</v>
      </c>
      <c r="Z1373" s="68">
        <v>42200</v>
      </c>
      <c r="AA1373" s="68">
        <v>44020</v>
      </c>
      <c r="AB1373">
        <v>74</v>
      </c>
      <c r="AC1373" t="s">
        <v>15615</v>
      </c>
    </row>
    <row r="1374" spans="1:29" x14ac:dyDescent="0.3">
      <c r="A1374" t="s">
        <v>1034</v>
      </c>
      <c r="B1374">
        <v>1483</v>
      </c>
      <c r="C1374" t="str">
        <f>VLOOKUP($B1374,Hosts!$A:$M,10,0)</f>
        <v>Within an hour</v>
      </c>
      <c r="D1374" s="70">
        <f>VLOOKUP($B1374,Hosts!$A:$M,11,0)</f>
        <v>1</v>
      </c>
      <c r="E1374" s="70">
        <f>VLOOKUP($B1374,Hosts!$A:$M,12,0)</f>
        <v>0.99</v>
      </c>
      <c r="F1374" t="str">
        <f>VLOOKUP($B1374,Hosts!$A:$M,13,0)</f>
        <v>Yes</v>
      </c>
      <c r="G1374" t="str">
        <f>INDEX(Hosts!$A:$M, MATCH(Places!$B1374,Hosts!$A:$A,0), MATCH(Places!G$1,Hosts!$A$1:$M$1,0))</f>
        <v>Within an hour</v>
      </c>
      <c r="H1374" s="70">
        <f>INDEX(Hosts!$A:$M, MATCH(Places!$B1374,Hosts!$A:$A,0), MATCH(Places!H$1,Hosts!$A$1:$M$1,0))</f>
        <v>1</v>
      </c>
      <c r="I1374" s="70">
        <f>INDEX(Hosts!$A:$M, MATCH(Places!$B1374,Hosts!$A:$A,0), MATCH(Places!I$1,Hosts!$A$1:$M$1,0))</f>
        <v>0.99</v>
      </c>
      <c r="J1374" t="str">
        <f>INDEX(Hosts!$A:$M, MATCH(Places!$B1374,Hosts!$A:$A,0), MATCH(Places!J$1,Hosts!$A$1:$M$1,0))</f>
        <v>Yes</v>
      </c>
      <c r="K1374">
        <v>7</v>
      </c>
      <c r="L1374" t="str">
        <f>VLOOKUP($K1374,Neighborhoods!$A:$C,2,0)</f>
        <v>Brooklyn</v>
      </c>
      <c r="M1374" t="str">
        <f>VLOOKUP($K1374,Neighborhoods!$A:$C,3,0)</f>
        <v>Bedford-Stuyvesant</v>
      </c>
      <c r="N1374" t="str">
        <f>INDEX(Neighborhoods!$A:$C, MATCH(Places!$K1374,Neighborhoods!$A:$A,0), MATCH(Places!N$1,Neighborhoods!$A$1:$C$1,0))</f>
        <v>Brooklyn</v>
      </c>
      <c r="O1374" t="str">
        <f>INDEX(Neighborhoods!$A:$C, MATCH(Places!$K1374,Neighborhoods!$A:$A,0), MATCH(Places!O$1,Neighborhoods!$A$1:$C$1,0))</f>
        <v>Bedford-Stuyvesant</v>
      </c>
      <c r="P1374" t="s">
        <v>11822</v>
      </c>
      <c r="Q1374" t="str">
        <f t="shared" si="84"/>
        <v>No</v>
      </c>
      <c r="R1374">
        <v>10</v>
      </c>
      <c r="S1374" t="str">
        <f t="shared" si="85"/>
        <v>Large</v>
      </c>
      <c r="T1374" s="50">
        <v>180</v>
      </c>
      <c r="U1374" s="70">
        <f t="shared" si="86"/>
        <v>0.03</v>
      </c>
      <c r="V1374" s="52">
        <v>4.91</v>
      </c>
      <c r="W1374" s="52" t="str" cm="1">
        <f t="array" ref="W1374">_xlfn.SWITCH(ROUND(V1374,0),5,"Excellent",4,"Good",3,"Ok","Bad")</f>
        <v>Excellent</v>
      </c>
      <c r="X1374">
        <v>165</v>
      </c>
      <c r="Y1374" t="str">
        <f t="shared" si="87"/>
        <v>Yes</v>
      </c>
      <c r="Z1374" s="68">
        <v>42224</v>
      </c>
      <c r="AA1374" s="68">
        <v>43905</v>
      </c>
      <c r="AB1374">
        <v>325</v>
      </c>
      <c r="AC1374" t="s">
        <v>15615</v>
      </c>
    </row>
    <row r="1375" spans="1:29" x14ac:dyDescent="0.3">
      <c r="A1375" t="s">
        <v>1035</v>
      </c>
      <c r="B1375">
        <v>2171</v>
      </c>
      <c r="C1375" t="str">
        <f>VLOOKUP($B1375,Hosts!$A:$M,10,0)</f>
        <v>Within a few hours</v>
      </c>
      <c r="D1375" s="70">
        <f>VLOOKUP($B1375,Hosts!$A:$M,11,0)</f>
        <v>1</v>
      </c>
      <c r="E1375" s="70">
        <f>VLOOKUP($B1375,Hosts!$A:$M,12,0)</f>
        <v>0.5</v>
      </c>
      <c r="F1375" t="str">
        <f>VLOOKUP($B1375,Hosts!$A:$M,13,0)</f>
        <v>No</v>
      </c>
      <c r="G1375" t="str">
        <f>INDEX(Hosts!$A:$M, MATCH(Places!$B1375,Hosts!$A:$A,0), MATCH(Places!G$1,Hosts!$A$1:$M$1,0))</f>
        <v>Within a few hours</v>
      </c>
      <c r="H1375" s="70">
        <f>INDEX(Hosts!$A:$M, MATCH(Places!$B1375,Hosts!$A:$A,0), MATCH(Places!H$1,Hosts!$A$1:$M$1,0))</f>
        <v>1</v>
      </c>
      <c r="I1375" s="70">
        <f>INDEX(Hosts!$A:$M, MATCH(Places!$B1375,Hosts!$A:$A,0), MATCH(Places!I$1,Hosts!$A$1:$M$1,0))</f>
        <v>0.5</v>
      </c>
      <c r="J1375" t="str">
        <f>INDEX(Hosts!$A:$M, MATCH(Places!$B1375,Hosts!$A:$A,0), MATCH(Places!J$1,Hosts!$A$1:$M$1,0))</f>
        <v>No</v>
      </c>
      <c r="K1375">
        <v>15</v>
      </c>
      <c r="L1375" t="str">
        <f>VLOOKUP($K1375,Neighborhoods!$A:$C,2,0)</f>
        <v>Manhattan</v>
      </c>
      <c r="M1375" t="str">
        <f>VLOOKUP($K1375,Neighborhoods!$A:$C,3,0)</f>
        <v>East Village</v>
      </c>
      <c r="N1375" t="str">
        <f>INDEX(Neighborhoods!$A:$C, MATCH(Places!$K1375,Neighborhoods!$A:$A,0), MATCH(Places!N$1,Neighborhoods!$A$1:$C$1,0))</f>
        <v>Manhattan</v>
      </c>
      <c r="O1375" t="str">
        <f>INDEX(Neighborhoods!$A:$C, MATCH(Places!$K1375,Neighborhoods!$A:$A,0), MATCH(Places!O$1,Neighborhoods!$A$1:$C$1,0))</f>
        <v>East Village</v>
      </c>
      <c r="P1375" t="s">
        <v>11822</v>
      </c>
      <c r="Q1375" t="str">
        <f t="shared" si="84"/>
        <v>No</v>
      </c>
      <c r="R1375">
        <v>4</v>
      </c>
      <c r="S1375" t="str">
        <f t="shared" si="85"/>
        <v>Medium</v>
      </c>
      <c r="T1375" s="50">
        <v>164</v>
      </c>
      <c r="U1375" s="70">
        <f t="shared" si="86"/>
        <v>0.03</v>
      </c>
      <c r="V1375" s="52">
        <v>4.96</v>
      </c>
      <c r="W1375" s="52" t="str" cm="1">
        <f t="array" ref="W1375">_xlfn.SWITCH(ROUND(V1375,0),5,"Excellent",4,"Good",3,"Ok","Bad")</f>
        <v>Excellent</v>
      </c>
      <c r="X1375">
        <v>26</v>
      </c>
      <c r="Y1375" t="str">
        <f t="shared" si="87"/>
        <v>No</v>
      </c>
      <c r="Z1375" s="68">
        <v>42184</v>
      </c>
      <c r="AA1375" s="68">
        <v>43833</v>
      </c>
      <c r="AB1375">
        <v>323</v>
      </c>
      <c r="AC1375" t="s">
        <v>15615</v>
      </c>
    </row>
    <row r="1376" spans="1:29" x14ac:dyDescent="0.3">
      <c r="A1376" t="s">
        <v>14467</v>
      </c>
      <c r="B1376">
        <v>2312</v>
      </c>
      <c r="C1376" t="str">
        <f>VLOOKUP($B1376,Hosts!$A:$M,10,0)</f>
        <v>Within an hour</v>
      </c>
      <c r="D1376" s="70">
        <f>VLOOKUP($B1376,Hosts!$A:$M,11,0)</f>
        <v>1</v>
      </c>
      <c r="E1376" s="70">
        <f>VLOOKUP($B1376,Hosts!$A:$M,12,0)</f>
        <v>1</v>
      </c>
      <c r="F1376" t="str">
        <f>VLOOKUP($B1376,Hosts!$A:$M,13,0)</f>
        <v>Yes</v>
      </c>
      <c r="G1376" t="str">
        <f>INDEX(Hosts!$A:$M, MATCH(Places!$B1376,Hosts!$A:$A,0), MATCH(Places!G$1,Hosts!$A$1:$M$1,0))</f>
        <v>Within an hour</v>
      </c>
      <c r="H1376" s="70">
        <f>INDEX(Hosts!$A:$M, MATCH(Places!$B1376,Hosts!$A:$A,0), MATCH(Places!H$1,Hosts!$A$1:$M$1,0))</f>
        <v>1</v>
      </c>
      <c r="I1376" s="70">
        <f>INDEX(Hosts!$A:$M, MATCH(Places!$B1376,Hosts!$A:$A,0), MATCH(Places!I$1,Hosts!$A$1:$M$1,0))</f>
        <v>1</v>
      </c>
      <c r="J1376" t="str">
        <f>INDEX(Hosts!$A:$M, MATCH(Places!$B1376,Hosts!$A:$A,0), MATCH(Places!J$1,Hosts!$A$1:$M$1,0))</f>
        <v>Yes</v>
      </c>
      <c r="K1376">
        <v>10</v>
      </c>
      <c r="L1376" t="str">
        <f>VLOOKUP($K1376,Neighborhoods!$A:$C,2,0)</f>
        <v>Brooklyn</v>
      </c>
      <c r="M1376" t="str">
        <f>VLOOKUP($K1376,Neighborhoods!$A:$C,3,0)</f>
        <v>East Flatbush</v>
      </c>
      <c r="N1376" t="str">
        <f>INDEX(Neighborhoods!$A:$C, MATCH(Places!$K1376,Neighborhoods!$A:$A,0), MATCH(Places!N$1,Neighborhoods!$A$1:$C$1,0))</f>
        <v>Brooklyn</v>
      </c>
      <c r="O1376" t="str">
        <f>INDEX(Neighborhoods!$A:$C, MATCH(Places!$K1376,Neighborhoods!$A:$A,0), MATCH(Places!O$1,Neighborhoods!$A$1:$C$1,0))</f>
        <v>East Flatbush</v>
      </c>
      <c r="P1376" t="s">
        <v>11822</v>
      </c>
      <c r="Q1376" t="str">
        <f t="shared" si="84"/>
        <v>No</v>
      </c>
      <c r="R1376">
        <v>8</v>
      </c>
      <c r="S1376" t="str">
        <f t="shared" si="85"/>
        <v>Large</v>
      </c>
      <c r="T1376" s="50">
        <v>150</v>
      </c>
      <c r="U1376" s="70">
        <f t="shared" si="86"/>
        <v>0.03</v>
      </c>
      <c r="V1376" s="52">
        <v>4.91</v>
      </c>
      <c r="W1376" s="52" t="str" cm="1">
        <f t="array" ref="W1376">_xlfn.SWITCH(ROUND(V1376,0),5,"Excellent",4,"Good",3,"Ok","Bad")</f>
        <v>Excellent</v>
      </c>
      <c r="X1376">
        <v>104</v>
      </c>
      <c r="Y1376" t="str">
        <f t="shared" si="87"/>
        <v>Yes</v>
      </c>
      <c r="Z1376" s="68">
        <v>42209</v>
      </c>
      <c r="AA1376" s="68">
        <v>44031</v>
      </c>
      <c r="AB1376">
        <v>270</v>
      </c>
      <c r="AC1376" t="s">
        <v>15615</v>
      </c>
    </row>
    <row r="1377" spans="1:29" x14ac:dyDescent="0.3">
      <c r="A1377" t="s">
        <v>1036</v>
      </c>
      <c r="B1377">
        <v>1624</v>
      </c>
      <c r="C1377" t="str">
        <f>VLOOKUP($B1377,Hosts!$A:$M,10,0)</f>
        <v>Within an hour</v>
      </c>
      <c r="D1377" s="70">
        <f>VLOOKUP($B1377,Hosts!$A:$M,11,0)</f>
        <v>1</v>
      </c>
      <c r="E1377" s="70">
        <f>VLOOKUP($B1377,Hosts!$A:$M,12,0)</f>
        <v>0.57999999999999996</v>
      </c>
      <c r="F1377" t="str">
        <f>VLOOKUP($B1377,Hosts!$A:$M,13,0)</f>
        <v>No</v>
      </c>
      <c r="G1377" t="str">
        <f>INDEX(Hosts!$A:$M, MATCH(Places!$B1377,Hosts!$A:$A,0), MATCH(Places!G$1,Hosts!$A$1:$M$1,0))</f>
        <v>Within an hour</v>
      </c>
      <c r="H1377" s="70">
        <f>INDEX(Hosts!$A:$M, MATCH(Places!$B1377,Hosts!$A:$A,0), MATCH(Places!H$1,Hosts!$A$1:$M$1,0))</f>
        <v>1</v>
      </c>
      <c r="I1377" s="70">
        <f>INDEX(Hosts!$A:$M, MATCH(Places!$B1377,Hosts!$A:$A,0), MATCH(Places!I$1,Hosts!$A$1:$M$1,0))</f>
        <v>0.57999999999999996</v>
      </c>
      <c r="J1377" t="str">
        <f>INDEX(Hosts!$A:$M, MATCH(Places!$B1377,Hosts!$A:$A,0), MATCH(Places!J$1,Hosts!$A$1:$M$1,0))</f>
        <v>No</v>
      </c>
      <c r="K1377">
        <v>16</v>
      </c>
      <c r="L1377" t="str">
        <f>VLOOKUP($K1377,Neighborhoods!$A:$C,2,0)</f>
        <v>Manhattan</v>
      </c>
      <c r="M1377" t="str">
        <f>VLOOKUP($K1377,Neighborhoods!$A:$C,3,0)</f>
        <v>Harlem</v>
      </c>
      <c r="N1377" t="str">
        <f>INDEX(Neighborhoods!$A:$C, MATCH(Places!$K1377,Neighborhoods!$A:$A,0), MATCH(Places!N$1,Neighborhoods!$A$1:$C$1,0))</f>
        <v>Manhattan</v>
      </c>
      <c r="O1377" t="str">
        <f>INDEX(Neighborhoods!$A:$C, MATCH(Places!$K1377,Neighborhoods!$A:$A,0), MATCH(Places!O$1,Neighborhoods!$A$1:$C$1,0))</f>
        <v>Harlem</v>
      </c>
      <c r="P1377" t="s">
        <v>1</v>
      </c>
      <c r="Q1377" t="str">
        <f t="shared" si="84"/>
        <v>Yes</v>
      </c>
      <c r="R1377">
        <v>2</v>
      </c>
      <c r="S1377" t="str">
        <f t="shared" si="85"/>
        <v>Small</v>
      </c>
      <c r="T1377" s="50">
        <v>35</v>
      </c>
      <c r="U1377" s="70">
        <f t="shared" si="86"/>
        <v>0.03</v>
      </c>
      <c r="V1377" s="52">
        <v>4.75</v>
      </c>
      <c r="W1377" s="52" t="str" cm="1">
        <f t="array" ref="W1377">_xlfn.SWITCH(ROUND(V1377,0),5,"Excellent",4,"Good",3,"Ok","Bad")</f>
        <v>Excellent</v>
      </c>
      <c r="X1377">
        <v>32</v>
      </c>
      <c r="Y1377" t="str">
        <f t="shared" si="87"/>
        <v>No</v>
      </c>
      <c r="Z1377" s="68">
        <v>42176</v>
      </c>
      <c r="AA1377" s="68">
        <v>43745</v>
      </c>
      <c r="AB1377">
        <v>353</v>
      </c>
      <c r="AC1377" t="s">
        <v>15615</v>
      </c>
    </row>
    <row r="1378" spans="1:29" x14ac:dyDescent="0.3">
      <c r="A1378" t="s">
        <v>14890</v>
      </c>
      <c r="B1378">
        <v>1649</v>
      </c>
      <c r="C1378" t="str">
        <f>VLOOKUP($B1378,Hosts!$A:$M,10,0)</f>
        <v>Within an hour</v>
      </c>
      <c r="D1378" s="70">
        <f>VLOOKUP($B1378,Hosts!$A:$M,11,0)</f>
        <v>1</v>
      </c>
      <c r="E1378" s="70">
        <f>VLOOKUP($B1378,Hosts!$A:$M,12,0)</f>
        <v>0.8</v>
      </c>
      <c r="F1378" t="str">
        <f>VLOOKUP($B1378,Hosts!$A:$M,13,0)</f>
        <v>No</v>
      </c>
      <c r="G1378" t="str">
        <f>INDEX(Hosts!$A:$M, MATCH(Places!$B1378,Hosts!$A:$A,0), MATCH(Places!G$1,Hosts!$A$1:$M$1,0))</f>
        <v>Within an hour</v>
      </c>
      <c r="H1378" s="70">
        <f>INDEX(Hosts!$A:$M, MATCH(Places!$B1378,Hosts!$A:$A,0), MATCH(Places!H$1,Hosts!$A$1:$M$1,0))</f>
        <v>1</v>
      </c>
      <c r="I1378" s="70">
        <f>INDEX(Hosts!$A:$M, MATCH(Places!$B1378,Hosts!$A:$A,0), MATCH(Places!I$1,Hosts!$A$1:$M$1,0))</f>
        <v>0.8</v>
      </c>
      <c r="J1378" t="str">
        <f>INDEX(Hosts!$A:$M, MATCH(Places!$B1378,Hosts!$A:$A,0), MATCH(Places!J$1,Hosts!$A$1:$M$1,0))</f>
        <v>No</v>
      </c>
      <c r="K1378">
        <v>21</v>
      </c>
      <c r="L1378" t="str">
        <f>VLOOKUP($K1378,Neighborhoods!$A:$C,2,0)</f>
        <v>Queens</v>
      </c>
      <c r="M1378" t="str">
        <f>VLOOKUP($K1378,Neighborhoods!$A:$C,3,0)</f>
        <v>Astoria</v>
      </c>
      <c r="N1378" t="str">
        <f>INDEX(Neighborhoods!$A:$C, MATCH(Places!$K1378,Neighborhoods!$A:$A,0), MATCH(Places!N$1,Neighborhoods!$A$1:$C$1,0))</f>
        <v>Queens</v>
      </c>
      <c r="O1378" t="str">
        <f>INDEX(Neighborhoods!$A:$C, MATCH(Places!$K1378,Neighborhoods!$A:$A,0), MATCH(Places!O$1,Neighborhoods!$A$1:$C$1,0))</f>
        <v>Astoria</v>
      </c>
      <c r="P1378" t="s">
        <v>11822</v>
      </c>
      <c r="Q1378" t="str">
        <f t="shared" si="84"/>
        <v>No</v>
      </c>
      <c r="R1378">
        <v>2</v>
      </c>
      <c r="S1378" t="str">
        <f t="shared" si="85"/>
        <v>Small</v>
      </c>
      <c r="T1378" s="50">
        <v>300</v>
      </c>
      <c r="U1378" s="70">
        <f t="shared" si="86"/>
        <v>0.04</v>
      </c>
      <c r="V1378" s="52">
        <v>5</v>
      </c>
      <c r="W1378" s="52" t="str" cm="1">
        <f t="array" ref="W1378">_xlfn.SWITCH(ROUND(V1378,0),5,"Excellent",4,"Good",3,"Ok","Bad")</f>
        <v>Excellent</v>
      </c>
      <c r="X1378">
        <v>15</v>
      </c>
      <c r="Y1378" t="str">
        <f t="shared" si="87"/>
        <v>No</v>
      </c>
      <c r="Z1378" s="68">
        <v>42192</v>
      </c>
      <c r="AA1378" s="68">
        <v>43832</v>
      </c>
      <c r="AB1378">
        <v>365</v>
      </c>
      <c r="AC1378" t="s">
        <v>15615</v>
      </c>
    </row>
    <row r="1379" spans="1:29" x14ac:dyDescent="0.3">
      <c r="A1379" t="s">
        <v>14448</v>
      </c>
      <c r="B1379">
        <v>1205</v>
      </c>
      <c r="C1379" t="str">
        <f>VLOOKUP($B1379,Hosts!$A:$M,10,0)</f>
        <v>Within a day</v>
      </c>
      <c r="D1379" s="70">
        <f>VLOOKUP($B1379,Hosts!$A:$M,11,0)</f>
        <v>0.56000000000000005</v>
      </c>
      <c r="E1379" s="70">
        <f>VLOOKUP($B1379,Hosts!$A:$M,12,0)</f>
        <v>0.5</v>
      </c>
      <c r="F1379" t="str">
        <f>VLOOKUP($B1379,Hosts!$A:$M,13,0)</f>
        <v>No</v>
      </c>
      <c r="G1379" t="str">
        <f>INDEX(Hosts!$A:$M, MATCH(Places!$B1379,Hosts!$A:$A,0), MATCH(Places!G$1,Hosts!$A$1:$M$1,0))</f>
        <v>Within a day</v>
      </c>
      <c r="H1379" s="70">
        <f>INDEX(Hosts!$A:$M, MATCH(Places!$B1379,Hosts!$A:$A,0), MATCH(Places!H$1,Hosts!$A$1:$M$1,0))</f>
        <v>0.56000000000000005</v>
      </c>
      <c r="I1379" s="70">
        <f>INDEX(Hosts!$A:$M, MATCH(Places!$B1379,Hosts!$A:$A,0), MATCH(Places!I$1,Hosts!$A$1:$M$1,0))</f>
        <v>0.5</v>
      </c>
      <c r="J1379" t="str">
        <f>INDEX(Hosts!$A:$M, MATCH(Places!$B1379,Hosts!$A:$A,0), MATCH(Places!J$1,Hosts!$A$1:$M$1,0))</f>
        <v>No</v>
      </c>
      <c r="K1379">
        <v>11</v>
      </c>
      <c r="L1379" t="str">
        <f>VLOOKUP($K1379,Neighborhoods!$A:$C,2,0)</f>
        <v>Brooklyn</v>
      </c>
      <c r="M1379" t="str">
        <f>VLOOKUP($K1379,Neighborhoods!$A:$C,3,0)</f>
        <v>Greenpoint</v>
      </c>
      <c r="N1379" t="str">
        <f>INDEX(Neighborhoods!$A:$C, MATCH(Places!$K1379,Neighborhoods!$A:$A,0), MATCH(Places!N$1,Neighborhoods!$A$1:$C$1,0))</f>
        <v>Brooklyn</v>
      </c>
      <c r="O1379" t="str">
        <f>INDEX(Neighborhoods!$A:$C, MATCH(Places!$K1379,Neighborhoods!$A:$A,0), MATCH(Places!O$1,Neighborhoods!$A$1:$C$1,0))</f>
        <v>Greenpoint</v>
      </c>
      <c r="P1379" t="s">
        <v>11822</v>
      </c>
      <c r="Q1379" t="str">
        <f t="shared" si="84"/>
        <v>No</v>
      </c>
      <c r="R1379">
        <v>2</v>
      </c>
      <c r="S1379" t="str">
        <f t="shared" si="85"/>
        <v>Small</v>
      </c>
      <c r="T1379" s="50">
        <v>80</v>
      </c>
      <c r="U1379" s="70">
        <f t="shared" si="86"/>
        <v>0.03</v>
      </c>
      <c r="V1379" s="52">
        <v>5</v>
      </c>
      <c r="W1379" s="52" t="str" cm="1">
        <f t="array" ref="W1379">_xlfn.SWITCH(ROUND(V1379,0),5,"Excellent",4,"Good",3,"Ok","Bad")</f>
        <v>Excellent</v>
      </c>
      <c r="X1379">
        <v>4</v>
      </c>
      <c r="Y1379" t="str">
        <f t="shared" si="87"/>
        <v>No</v>
      </c>
      <c r="Z1379" s="68">
        <v>42541</v>
      </c>
      <c r="AA1379" s="68">
        <v>42736</v>
      </c>
      <c r="AB1379">
        <v>25</v>
      </c>
      <c r="AC1379" t="s">
        <v>15615</v>
      </c>
    </row>
    <row r="1380" spans="1:29" x14ac:dyDescent="0.3">
      <c r="A1380" t="s">
        <v>1037</v>
      </c>
      <c r="B1380">
        <v>2315</v>
      </c>
      <c r="C1380" t="str">
        <f>VLOOKUP($B1380,Hosts!$A:$M,10,0)</f>
        <v>Within an hour</v>
      </c>
      <c r="D1380" s="70">
        <f>VLOOKUP($B1380,Hosts!$A:$M,11,0)</f>
        <v>1</v>
      </c>
      <c r="E1380" s="70">
        <f>VLOOKUP($B1380,Hosts!$A:$M,12,0)</f>
        <v>1</v>
      </c>
      <c r="F1380" t="str">
        <f>VLOOKUP($B1380,Hosts!$A:$M,13,0)</f>
        <v>No</v>
      </c>
      <c r="G1380" t="str">
        <f>INDEX(Hosts!$A:$M, MATCH(Places!$B1380,Hosts!$A:$A,0), MATCH(Places!G$1,Hosts!$A$1:$M$1,0))</f>
        <v>Within an hour</v>
      </c>
      <c r="H1380" s="70">
        <f>INDEX(Hosts!$A:$M, MATCH(Places!$B1380,Hosts!$A:$A,0), MATCH(Places!H$1,Hosts!$A$1:$M$1,0))</f>
        <v>1</v>
      </c>
      <c r="I1380" s="70">
        <f>INDEX(Hosts!$A:$M, MATCH(Places!$B1380,Hosts!$A:$A,0), MATCH(Places!I$1,Hosts!$A$1:$M$1,0))</f>
        <v>1</v>
      </c>
      <c r="J1380" t="str">
        <f>INDEX(Hosts!$A:$M, MATCH(Places!$B1380,Hosts!$A:$A,0), MATCH(Places!J$1,Hosts!$A$1:$M$1,0))</f>
        <v>No</v>
      </c>
      <c r="K1380">
        <v>8</v>
      </c>
      <c r="L1380" t="str">
        <f>VLOOKUP($K1380,Neighborhoods!$A:$C,2,0)</f>
        <v>Brooklyn</v>
      </c>
      <c r="M1380" t="str">
        <f>VLOOKUP($K1380,Neighborhoods!$A:$C,3,0)</f>
        <v>Bushwick</v>
      </c>
      <c r="N1380" t="str">
        <f>INDEX(Neighborhoods!$A:$C, MATCH(Places!$K1380,Neighborhoods!$A:$A,0), MATCH(Places!N$1,Neighborhoods!$A$1:$C$1,0))</f>
        <v>Brooklyn</v>
      </c>
      <c r="O1380" t="str">
        <f>INDEX(Neighborhoods!$A:$C, MATCH(Places!$K1380,Neighborhoods!$A:$A,0), MATCH(Places!O$1,Neighborhoods!$A$1:$C$1,0))</f>
        <v>Bushwick</v>
      </c>
      <c r="P1380" t="s">
        <v>11822</v>
      </c>
      <c r="Q1380" t="str">
        <f t="shared" si="84"/>
        <v>No</v>
      </c>
      <c r="R1380">
        <v>6</v>
      </c>
      <c r="S1380" t="str">
        <f t="shared" si="85"/>
        <v>Large</v>
      </c>
      <c r="T1380" s="50">
        <v>140</v>
      </c>
      <c r="U1380" s="70">
        <f t="shared" si="86"/>
        <v>0.03</v>
      </c>
      <c r="V1380" s="52">
        <v>4.82</v>
      </c>
      <c r="W1380" s="52" t="str" cm="1">
        <f t="array" ref="W1380">_xlfn.SWITCH(ROUND(V1380,0),5,"Excellent",4,"Good",3,"Ok","Bad")</f>
        <v>Excellent</v>
      </c>
      <c r="X1380">
        <v>136</v>
      </c>
      <c r="Y1380" t="str">
        <f t="shared" si="87"/>
        <v>Yes</v>
      </c>
      <c r="Z1380" s="68">
        <v>42459</v>
      </c>
      <c r="AA1380" s="68">
        <v>43898</v>
      </c>
      <c r="AB1380">
        <v>218</v>
      </c>
      <c r="AC1380" t="s">
        <v>15616</v>
      </c>
    </row>
    <row r="1381" spans="1:29" x14ac:dyDescent="0.3">
      <c r="A1381" t="s">
        <v>14291</v>
      </c>
      <c r="B1381">
        <v>2316</v>
      </c>
      <c r="C1381" t="str">
        <f>VLOOKUP($B1381,Hosts!$A:$M,10,0)</f>
        <v>Within a few hours</v>
      </c>
      <c r="D1381" s="70">
        <f>VLOOKUP($B1381,Hosts!$A:$M,11,0)</f>
        <v>0.7</v>
      </c>
      <c r="E1381" s="70">
        <f>VLOOKUP($B1381,Hosts!$A:$M,12,0)</f>
        <v>0.89</v>
      </c>
      <c r="F1381" t="str">
        <f>VLOOKUP($B1381,Hosts!$A:$M,13,0)</f>
        <v>No</v>
      </c>
      <c r="G1381" t="str">
        <f>INDEX(Hosts!$A:$M, MATCH(Places!$B1381,Hosts!$A:$A,0), MATCH(Places!G$1,Hosts!$A$1:$M$1,0))</f>
        <v>Within a few hours</v>
      </c>
      <c r="H1381" s="70">
        <f>INDEX(Hosts!$A:$M, MATCH(Places!$B1381,Hosts!$A:$A,0), MATCH(Places!H$1,Hosts!$A$1:$M$1,0))</f>
        <v>0.7</v>
      </c>
      <c r="I1381" s="70">
        <f>INDEX(Hosts!$A:$M, MATCH(Places!$B1381,Hosts!$A:$A,0), MATCH(Places!I$1,Hosts!$A$1:$M$1,0))</f>
        <v>0.89</v>
      </c>
      <c r="J1381" t="str">
        <f>INDEX(Hosts!$A:$M, MATCH(Places!$B1381,Hosts!$A:$A,0), MATCH(Places!J$1,Hosts!$A$1:$M$1,0))</f>
        <v>No</v>
      </c>
      <c r="K1381">
        <v>23</v>
      </c>
      <c r="L1381" t="str">
        <f>VLOOKUP($K1381,Neighborhoods!$A:$C,2,0)</f>
        <v>Queens</v>
      </c>
      <c r="M1381" t="str">
        <f>VLOOKUP($K1381,Neighborhoods!$A:$C,3,0)</f>
        <v>Jamaica</v>
      </c>
      <c r="N1381" t="str">
        <f>INDEX(Neighborhoods!$A:$C, MATCH(Places!$K1381,Neighborhoods!$A:$A,0), MATCH(Places!N$1,Neighborhoods!$A$1:$C$1,0))</f>
        <v>Queens</v>
      </c>
      <c r="O1381" t="str">
        <f>INDEX(Neighborhoods!$A:$C, MATCH(Places!$K1381,Neighborhoods!$A:$A,0), MATCH(Places!O$1,Neighborhoods!$A$1:$C$1,0))</f>
        <v>Jamaica</v>
      </c>
      <c r="P1381" t="s">
        <v>1</v>
      </c>
      <c r="Q1381" t="str">
        <f t="shared" si="84"/>
        <v>Yes</v>
      </c>
      <c r="R1381">
        <v>2</v>
      </c>
      <c r="S1381" t="str">
        <f t="shared" si="85"/>
        <v>Small</v>
      </c>
      <c r="T1381" s="50">
        <v>43</v>
      </c>
      <c r="U1381" s="70">
        <f t="shared" si="86"/>
        <v>0.03</v>
      </c>
      <c r="V1381" s="52">
        <v>4.34</v>
      </c>
      <c r="W1381" s="52" t="str" cm="1">
        <f t="array" ref="W1381">_xlfn.SWITCH(ROUND(V1381,0),5,"Excellent",4,"Good",3,"Ok","Bad")</f>
        <v>Good</v>
      </c>
      <c r="X1381">
        <v>218</v>
      </c>
      <c r="Y1381" t="str">
        <f t="shared" si="87"/>
        <v>No</v>
      </c>
      <c r="Z1381" s="68">
        <v>42203</v>
      </c>
      <c r="AA1381" s="68">
        <v>44031</v>
      </c>
      <c r="AB1381">
        <v>364</v>
      </c>
      <c r="AC1381" t="s">
        <v>15615</v>
      </c>
    </row>
    <row r="1382" spans="1:29" x14ac:dyDescent="0.3">
      <c r="A1382" t="s">
        <v>1039</v>
      </c>
      <c r="B1382">
        <v>2096</v>
      </c>
      <c r="C1382" t="str">
        <f>VLOOKUP($B1382,Hosts!$A:$M,10,0)</f>
        <v>Within a few hours</v>
      </c>
      <c r="D1382" s="70">
        <f>VLOOKUP($B1382,Hosts!$A:$M,11,0)</f>
        <v>0.95</v>
      </c>
      <c r="E1382" s="70">
        <f>VLOOKUP($B1382,Hosts!$A:$M,12,0)</f>
        <v>0.26</v>
      </c>
      <c r="F1382" t="str">
        <f>VLOOKUP($B1382,Hosts!$A:$M,13,0)</f>
        <v>No</v>
      </c>
      <c r="G1382" t="str">
        <f>INDEX(Hosts!$A:$M, MATCH(Places!$B1382,Hosts!$A:$A,0), MATCH(Places!G$1,Hosts!$A$1:$M$1,0))</f>
        <v>Within a few hours</v>
      </c>
      <c r="H1382" s="70">
        <f>INDEX(Hosts!$A:$M, MATCH(Places!$B1382,Hosts!$A:$A,0), MATCH(Places!H$1,Hosts!$A$1:$M$1,0))</f>
        <v>0.95</v>
      </c>
      <c r="I1382" s="70">
        <f>INDEX(Hosts!$A:$M, MATCH(Places!$B1382,Hosts!$A:$A,0), MATCH(Places!I$1,Hosts!$A$1:$M$1,0))</f>
        <v>0.26</v>
      </c>
      <c r="J1382" t="str">
        <f>INDEX(Hosts!$A:$M, MATCH(Places!$B1382,Hosts!$A:$A,0), MATCH(Places!J$1,Hosts!$A$1:$M$1,0))</f>
        <v>No</v>
      </c>
      <c r="K1382">
        <v>8</v>
      </c>
      <c r="L1382" t="str">
        <f>VLOOKUP($K1382,Neighborhoods!$A:$C,2,0)</f>
        <v>Brooklyn</v>
      </c>
      <c r="M1382" t="str">
        <f>VLOOKUP($K1382,Neighborhoods!$A:$C,3,0)</f>
        <v>Bushwick</v>
      </c>
      <c r="N1382" t="str">
        <f>INDEX(Neighborhoods!$A:$C, MATCH(Places!$K1382,Neighborhoods!$A:$A,0), MATCH(Places!N$1,Neighborhoods!$A$1:$C$1,0))</f>
        <v>Brooklyn</v>
      </c>
      <c r="O1382" t="str">
        <f>INDEX(Neighborhoods!$A:$C, MATCH(Places!$K1382,Neighborhoods!$A:$A,0), MATCH(Places!O$1,Neighborhoods!$A$1:$C$1,0))</f>
        <v>Bushwick</v>
      </c>
      <c r="P1382" t="s">
        <v>1</v>
      </c>
      <c r="Q1382" t="str">
        <f t="shared" si="84"/>
        <v>Yes</v>
      </c>
      <c r="R1382">
        <v>2</v>
      </c>
      <c r="S1382" t="str">
        <f t="shared" si="85"/>
        <v>Small</v>
      </c>
      <c r="T1382" s="50">
        <v>47</v>
      </c>
      <c r="U1382" s="70">
        <f t="shared" si="86"/>
        <v>0.03</v>
      </c>
      <c r="V1382" s="52">
        <v>4.33</v>
      </c>
      <c r="W1382" s="52" t="str" cm="1">
        <f t="array" ref="W1382">_xlfn.SWITCH(ROUND(V1382,0),5,"Excellent",4,"Good",3,"Ok","Bad")</f>
        <v>Good</v>
      </c>
      <c r="X1382">
        <v>3</v>
      </c>
      <c r="Y1382" t="str">
        <f t="shared" si="87"/>
        <v>No</v>
      </c>
      <c r="Z1382" s="68">
        <v>42449</v>
      </c>
      <c r="AA1382" s="68">
        <v>43498</v>
      </c>
      <c r="AB1382">
        <v>114</v>
      </c>
      <c r="AC1382" t="s">
        <v>15615</v>
      </c>
    </row>
    <row r="1383" spans="1:29" x14ac:dyDescent="0.3">
      <c r="A1383" t="s">
        <v>1040</v>
      </c>
      <c r="B1383">
        <v>2096</v>
      </c>
      <c r="C1383" t="str">
        <f>VLOOKUP($B1383,Hosts!$A:$M,10,0)</f>
        <v>Within a few hours</v>
      </c>
      <c r="D1383" s="70">
        <f>VLOOKUP($B1383,Hosts!$A:$M,11,0)</f>
        <v>0.95</v>
      </c>
      <c r="E1383" s="70">
        <f>VLOOKUP($B1383,Hosts!$A:$M,12,0)</f>
        <v>0.26</v>
      </c>
      <c r="F1383" t="str">
        <f>VLOOKUP($B1383,Hosts!$A:$M,13,0)</f>
        <v>No</v>
      </c>
      <c r="G1383" t="str">
        <f>INDEX(Hosts!$A:$M, MATCH(Places!$B1383,Hosts!$A:$A,0), MATCH(Places!G$1,Hosts!$A$1:$M$1,0))</f>
        <v>Within a few hours</v>
      </c>
      <c r="H1383" s="70">
        <f>INDEX(Hosts!$A:$M, MATCH(Places!$B1383,Hosts!$A:$A,0), MATCH(Places!H$1,Hosts!$A$1:$M$1,0))</f>
        <v>0.95</v>
      </c>
      <c r="I1383" s="70">
        <f>INDEX(Hosts!$A:$M, MATCH(Places!$B1383,Hosts!$A:$A,0), MATCH(Places!I$1,Hosts!$A$1:$M$1,0))</f>
        <v>0.26</v>
      </c>
      <c r="J1383" t="str">
        <f>INDEX(Hosts!$A:$M, MATCH(Places!$B1383,Hosts!$A:$A,0), MATCH(Places!J$1,Hosts!$A$1:$M$1,0))</f>
        <v>No</v>
      </c>
      <c r="K1383">
        <v>8</v>
      </c>
      <c r="L1383" t="str">
        <f>VLOOKUP($K1383,Neighborhoods!$A:$C,2,0)</f>
        <v>Brooklyn</v>
      </c>
      <c r="M1383" t="str">
        <f>VLOOKUP($K1383,Neighborhoods!$A:$C,3,0)</f>
        <v>Bushwick</v>
      </c>
      <c r="N1383" t="str">
        <f>INDEX(Neighborhoods!$A:$C, MATCH(Places!$K1383,Neighborhoods!$A:$A,0), MATCH(Places!N$1,Neighborhoods!$A$1:$C$1,0))</f>
        <v>Brooklyn</v>
      </c>
      <c r="O1383" t="str">
        <f>INDEX(Neighborhoods!$A:$C, MATCH(Places!$K1383,Neighborhoods!$A:$A,0), MATCH(Places!O$1,Neighborhoods!$A$1:$C$1,0))</f>
        <v>Bushwick</v>
      </c>
      <c r="P1383" t="s">
        <v>1</v>
      </c>
      <c r="Q1383" t="str">
        <f t="shared" si="84"/>
        <v>Yes</v>
      </c>
      <c r="R1383">
        <v>2</v>
      </c>
      <c r="S1383" t="str">
        <f t="shared" si="85"/>
        <v>Small</v>
      </c>
      <c r="T1383" s="50">
        <v>47</v>
      </c>
      <c r="U1383" s="70">
        <f t="shared" si="86"/>
        <v>0.03</v>
      </c>
      <c r="V1383" s="52">
        <v>4.67</v>
      </c>
      <c r="W1383" s="52" t="str" cm="1">
        <f t="array" ref="W1383">_xlfn.SWITCH(ROUND(V1383,0),5,"Excellent",4,"Good",3,"Ok","Bad")</f>
        <v>Excellent</v>
      </c>
      <c r="X1383">
        <v>6</v>
      </c>
      <c r="Y1383" t="str">
        <f t="shared" si="87"/>
        <v>No</v>
      </c>
      <c r="Z1383" s="68">
        <v>42247</v>
      </c>
      <c r="AA1383" s="68">
        <v>43918</v>
      </c>
      <c r="AB1383">
        <v>283</v>
      </c>
      <c r="AC1383" t="s">
        <v>15615</v>
      </c>
    </row>
    <row r="1384" spans="1:29" x14ac:dyDescent="0.3">
      <c r="A1384" t="s">
        <v>1041</v>
      </c>
      <c r="B1384">
        <v>287</v>
      </c>
      <c r="C1384" t="str">
        <f>VLOOKUP($B1384,Hosts!$A:$M,10,0)</f>
        <v>Within a day</v>
      </c>
      <c r="D1384" s="70">
        <f>VLOOKUP($B1384,Hosts!$A:$M,11,0)</f>
        <v>1</v>
      </c>
      <c r="E1384" s="70">
        <f>VLOOKUP($B1384,Hosts!$A:$M,12,0)</f>
        <v>0.96</v>
      </c>
      <c r="F1384" t="str">
        <f>VLOOKUP($B1384,Hosts!$A:$M,13,0)</f>
        <v>Yes</v>
      </c>
      <c r="G1384" t="str">
        <f>INDEX(Hosts!$A:$M, MATCH(Places!$B1384,Hosts!$A:$A,0), MATCH(Places!G$1,Hosts!$A$1:$M$1,0))</f>
        <v>Within a day</v>
      </c>
      <c r="H1384" s="70">
        <f>INDEX(Hosts!$A:$M, MATCH(Places!$B1384,Hosts!$A:$A,0), MATCH(Places!H$1,Hosts!$A$1:$M$1,0))</f>
        <v>1</v>
      </c>
      <c r="I1384" s="70">
        <f>INDEX(Hosts!$A:$M, MATCH(Places!$B1384,Hosts!$A:$A,0), MATCH(Places!I$1,Hosts!$A$1:$M$1,0))</f>
        <v>0.96</v>
      </c>
      <c r="J1384" t="str">
        <f>INDEX(Hosts!$A:$M, MATCH(Places!$B1384,Hosts!$A:$A,0), MATCH(Places!J$1,Hosts!$A$1:$M$1,0))</f>
        <v>Yes</v>
      </c>
      <c r="K1384">
        <v>15</v>
      </c>
      <c r="L1384" t="str">
        <f>VLOOKUP($K1384,Neighborhoods!$A:$C,2,0)</f>
        <v>Manhattan</v>
      </c>
      <c r="M1384" t="str">
        <f>VLOOKUP($K1384,Neighborhoods!$A:$C,3,0)</f>
        <v>East Village</v>
      </c>
      <c r="N1384" t="str">
        <f>INDEX(Neighborhoods!$A:$C, MATCH(Places!$K1384,Neighborhoods!$A:$A,0), MATCH(Places!N$1,Neighborhoods!$A$1:$C$1,0))</f>
        <v>Manhattan</v>
      </c>
      <c r="O1384" t="str">
        <f>INDEX(Neighborhoods!$A:$C, MATCH(Places!$K1384,Neighborhoods!$A:$A,0), MATCH(Places!O$1,Neighborhoods!$A$1:$C$1,0))</f>
        <v>East Village</v>
      </c>
      <c r="P1384" t="s">
        <v>11822</v>
      </c>
      <c r="Q1384" t="str">
        <f t="shared" si="84"/>
        <v>No</v>
      </c>
      <c r="R1384">
        <v>2</v>
      </c>
      <c r="S1384" t="str">
        <f t="shared" si="85"/>
        <v>Small</v>
      </c>
      <c r="T1384" s="50">
        <v>85</v>
      </c>
      <c r="U1384" s="70">
        <f t="shared" si="86"/>
        <v>0.03</v>
      </c>
      <c r="V1384" s="52">
        <v>4.91</v>
      </c>
      <c r="W1384" s="52" t="str" cm="1">
        <f t="array" ref="W1384">_xlfn.SWITCH(ROUND(V1384,0),5,"Excellent",4,"Good",3,"Ok","Bad")</f>
        <v>Excellent</v>
      </c>
      <c r="X1384">
        <v>56</v>
      </c>
      <c r="Y1384" t="str">
        <f t="shared" si="87"/>
        <v>No</v>
      </c>
      <c r="Z1384" s="68">
        <v>42286</v>
      </c>
      <c r="AA1384" s="68">
        <v>43937</v>
      </c>
      <c r="AB1384">
        <v>0</v>
      </c>
      <c r="AC1384" t="s">
        <v>15615</v>
      </c>
    </row>
    <row r="1385" spans="1:29" x14ac:dyDescent="0.3">
      <c r="A1385" t="s">
        <v>1042</v>
      </c>
      <c r="B1385">
        <v>1580</v>
      </c>
      <c r="C1385" t="str">
        <f>VLOOKUP($B1385,Hosts!$A:$M,10,0)</f>
        <v>Within an hour</v>
      </c>
      <c r="D1385" s="70">
        <f>VLOOKUP($B1385,Hosts!$A:$M,11,0)</f>
        <v>1</v>
      </c>
      <c r="E1385" s="70">
        <f>VLOOKUP($B1385,Hosts!$A:$M,12,0)</f>
        <v>0.75</v>
      </c>
      <c r="F1385" t="str">
        <f>VLOOKUP($B1385,Hosts!$A:$M,13,0)</f>
        <v>Yes</v>
      </c>
      <c r="G1385" t="str">
        <f>INDEX(Hosts!$A:$M, MATCH(Places!$B1385,Hosts!$A:$A,0), MATCH(Places!G$1,Hosts!$A$1:$M$1,0))</f>
        <v>Within an hour</v>
      </c>
      <c r="H1385" s="70">
        <f>INDEX(Hosts!$A:$M, MATCH(Places!$B1385,Hosts!$A:$A,0), MATCH(Places!H$1,Hosts!$A$1:$M$1,0))</f>
        <v>1</v>
      </c>
      <c r="I1385" s="70">
        <f>INDEX(Hosts!$A:$M, MATCH(Places!$B1385,Hosts!$A:$A,0), MATCH(Places!I$1,Hosts!$A$1:$M$1,0))</f>
        <v>0.75</v>
      </c>
      <c r="J1385" t="str">
        <f>INDEX(Hosts!$A:$M, MATCH(Places!$B1385,Hosts!$A:$A,0), MATCH(Places!J$1,Hosts!$A$1:$M$1,0))</f>
        <v>Yes</v>
      </c>
      <c r="K1385">
        <v>11</v>
      </c>
      <c r="L1385" t="str">
        <f>VLOOKUP($K1385,Neighborhoods!$A:$C,2,0)</f>
        <v>Brooklyn</v>
      </c>
      <c r="M1385" t="str">
        <f>VLOOKUP($K1385,Neighborhoods!$A:$C,3,0)</f>
        <v>Greenpoint</v>
      </c>
      <c r="N1385" t="str">
        <f>INDEX(Neighborhoods!$A:$C, MATCH(Places!$K1385,Neighborhoods!$A:$A,0), MATCH(Places!N$1,Neighborhoods!$A$1:$C$1,0))</f>
        <v>Brooklyn</v>
      </c>
      <c r="O1385" t="str">
        <f>INDEX(Neighborhoods!$A:$C, MATCH(Places!$K1385,Neighborhoods!$A:$A,0), MATCH(Places!O$1,Neighborhoods!$A$1:$C$1,0))</f>
        <v>Greenpoint</v>
      </c>
      <c r="P1385" t="s">
        <v>11822</v>
      </c>
      <c r="Q1385" t="str">
        <f t="shared" si="84"/>
        <v>No</v>
      </c>
      <c r="R1385">
        <v>4</v>
      </c>
      <c r="S1385" t="str">
        <f t="shared" si="85"/>
        <v>Medium</v>
      </c>
      <c r="T1385" s="50">
        <v>230</v>
      </c>
      <c r="U1385" s="70">
        <f t="shared" si="86"/>
        <v>0.04</v>
      </c>
      <c r="V1385" s="52">
        <v>4.88</v>
      </c>
      <c r="W1385" s="52" t="str" cm="1">
        <f t="array" ref="W1385">_xlfn.SWITCH(ROUND(V1385,0),5,"Excellent",4,"Good",3,"Ok","Bad")</f>
        <v>Excellent</v>
      </c>
      <c r="X1385">
        <v>8</v>
      </c>
      <c r="Y1385" t="str">
        <f t="shared" si="87"/>
        <v>No</v>
      </c>
      <c r="Z1385" s="68">
        <v>42239</v>
      </c>
      <c r="AA1385" s="68">
        <v>43752</v>
      </c>
      <c r="AB1385">
        <v>259</v>
      </c>
      <c r="AC1385" t="s">
        <v>15615</v>
      </c>
    </row>
    <row r="1386" spans="1:29" x14ac:dyDescent="0.3">
      <c r="A1386" t="s">
        <v>1048</v>
      </c>
      <c r="B1386">
        <v>2073</v>
      </c>
      <c r="C1386" t="str">
        <f>VLOOKUP($B1386,Hosts!$A:$M,10,0)</f>
        <v>Within a few hours</v>
      </c>
      <c r="D1386" s="70">
        <f>VLOOKUP($B1386,Hosts!$A:$M,11,0)</f>
        <v>0.93</v>
      </c>
      <c r="E1386" s="70">
        <f>VLOOKUP($B1386,Hosts!$A:$M,12,0)</f>
        <v>1</v>
      </c>
      <c r="F1386" t="str">
        <f>VLOOKUP($B1386,Hosts!$A:$M,13,0)</f>
        <v>Yes</v>
      </c>
      <c r="G1386" t="str">
        <f>INDEX(Hosts!$A:$M, MATCH(Places!$B1386,Hosts!$A:$A,0), MATCH(Places!G$1,Hosts!$A$1:$M$1,0))</f>
        <v>Within a few hours</v>
      </c>
      <c r="H1386" s="70">
        <f>INDEX(Hosts!$A:$M, MATCH(Places!$B1386,Hosts!$A:$A,0), MATCH(Places!H$1,Hosts!$A$1:$M$1,0))</f>
        <v>0.93</v>
      </c>
      <c r="I1386" s="70">
        <f>INDEX(Hosts!$A:$M, MATCH(Places!$B1386,Hosts!$A:$A,0), MATCH(Places!I$1,Hosts!$A$1:$M$1,0))</f>
        <v>1</v>
      </c>
      <c r="J1386" t="str">
        <f>INDEX(Hosts!$A:$M, MATCH(Places!$B1386,Hosts!$A:$A,0), MATCH(Places!J$1,Hosts!$A$1:$M$1,0))</f>
        <v>Yes</v>
      </c>
      <c r="K1386">
        <v>19</v>
      </c>
      <c r="L1386" t="str">
        <f>VLOOKUP($K1386,Neighborhoods!$A:$C,2,0)</f>
        <v>Manhattan</v>
      </c>
      <c r="M1386" t="str">
        <f>VLOOKUP($K1386,Neighborhoods!$A:$C,3,0)</f>
        <v>Upper East Side</v>
      </c>
      <c r="N1386" t="str">
        <f>INDEX(Neighborhoods!$A:$C, MATCH(Places!$K1386,Neighborhoods!$A:$A,0), MATCH(Places!N$1,Neighborhoods!$A$1:$C$1,0))</f>
        <v>Manhattan</v>
      </c>
      <c r="O1386" t="str">
        <f>INDEX(Neighborhoods!$A:$C, MATCH(Places!$K1386,Neighborhoods!$A:$A,0), MATCH(Places!O$1,Neighborhoods!$A$1:$C$1,0))</f>
        <v>Upper East Side</v>
      </c>
      <c r="P1386" t="s">
        <v>11822</v>
      </c>
      <c r="Q1386" t="str">
        <f t="shared" si="84"/>
        <v>No</v>
      </c>
      <c r="R1386">
        <v>4</v>
      </c>
      <c r="S1386" t="str">
        <f t="shared" si="85"/>
        <v>Medium</v>
      </c>
      <c r="T1386" s="50">
        <v>160</v>
      </c>
      <c r="U1386" s="70">
        <f t="shared" si="86"/>
        <v>0.03</v>
      </c>
      <c r="V1386" s="52">
        <v>4.67</v>
      </c>
      <c r="W1386" s="52" t="str" cm="1">
        <f t="array" ref="W1386">_xlfn.SWITCH(ROUND(V1386,0),5,"Excellent",4,"Good",3,"Ok","Bad")</f>
        <v>Excellent</v>
      </c>
      <c r="X1386">
        <v>6</v>
      </c>
      <c r="Y1386" t="str">
        <f t="shared" si="87"/>
        <v>No</v>
      </c>
      <c r="Z1386" s="68">
        <v>42371</v>
      </c>
      <c r="AA1386" s="68">
        <v>43496</v>
      </c>
      <c r="AB1386">
        <v>241</v>
      </c>
      <c r="AC1386" t="s">
        <v>15616</v>
      </c>
    </row>
    <row r="1387" spans="1:29" x14ac:dyDescent="0.3">
      <c r="A1387" t="s">
        <v>1043</v>
      </c>
      <c r="B1387">
        <v>2073</v>
      </c>
      <c r="C1387" t="str">
        <f>VLOOKUP($B1387,Hosts!$A:$M,10,0)</f>
        <v>Within a few hours</v>
      </c>
      <c r="D1387" s="70">
        <f>VLOOKUP($B1387,Hosts!$A:$M,11,0)</f>
        <v>0.93</v>
      </c>
      <c r="E1387" s="70">
        <f>VLOOKUP($B1387,Hosts!$A:$M,12,0)</f>
        <v>1</v>
      </c>
      <c r="F1387" t="str">
        <f>VLOOKUP($B1387,Hosts!$A:$M,13,0)</f>
        <v>Yes</v>
      </c>
      <c r="G1387" t="str">
        <f>INDEX(Hosts!$A:$M, MATCH(Places!$B1387,Hosts!$A:$A,0), MATCH(Places!G$1,Hosts!$A$1:$M$1,0))</f>
        <v>Within a few hours</v>
      </c>
      <c r="H1387" s="70">
        <f>INDEX(Hosts!$A:$M, MATCH(Places!$B1387,Hosts!$A:$A,0), MATCH(Places!H$1,Hosts!$A$1:$M$1,0))</f>
        <v>0.93</v>
      </c>
      <c r="I1387" s="70">
        <f>INDEX(Hosts!$A:$M, MATCH(Places!$B1387,Hosts!$A:$A,0), MATCH(Places!I$1,Hosts!$A$1:$M$1,0))</f>
        <v>1</v>
      </c>
      <c r="J1387" t="str">
        <f>INDEX(Hosts!$A:$M, MATCH(Places!$B1387,Hosts!$A:$A,0), MATCH(Places!J$1,Hosts!$A$1:$M$1,0))</f>
        <v>Yes</v>
      </c>
      <c r="K1387">
        <v>19</v>
      </c>
      <c r="L1387" t="str">
        <f>VLOOKUP($K1387,Neighborhoods!$A:$C,2,0)</f>
        <v>Manhattan</v>
      </c>
      <c r="M1387" t="str">
        <f>VLOOKUP($K1387,Neighborhoods!$A:$C,3,0)</f>
        <v>Upper East Side</v>
      </c>
      <c r="N1387" t="str">
        <f>INDEX(Neighborhoods!$A:$C, MATCH(Places!$K1387,Neighborhoods!$A:$A,0), MATCH(Places!N$1,Neighborhoods!$A$1:$C$1,0))</f>
        <v>Manhattan</v>
      </c>
      <c r="O1387" t="str">
        <f>INDEX(Neighborhoods!$A:$C, MATCH(Places!$K1387,Neighborhoods!$A:$A,0), MATCH(Places!O$1,Neighborhoods!$A$1:$C$1,0))</f>
        <v>Upper East Side</v>
      </c>
      <c r="P1387" t="s">
        <v>11822</v>
      </c>
      <c r="Q1387" t="str">
        <f t="shared" si="84"/>
        <v>No</v>
      </c>
      <c r="R1387">
        <v>4</v>
      </c>
      <c r="S1387" t="str">
        <f t="shared" si="85"/>
        <v>Medium</v>
      </c>
      <c r="T1387" s="50">
        <v>200</v>
      </c>
      <c r="U1387" s="70">
        <f t="shared" si="86"/>
        <v>0.04</v>
      </c>
      <c r="V1387" s="52">
        <v>4.88</v>
      </c>
      <c r="W1387" s="52" t="str" cm="1">
        <f t="array" ref="W1387">_xlfn.SWITCH(ROUND(V1387,0),5,"Excellent",4,"Good",3,"Ok","Bad")</f>
        <v>Excellent</v>
      </c>
      <c r="X1387">
        <v>8</v>
      </c>
      <c r="Y1387" t="str">
        <f t="shared" si="87"/>
        <v>No</v>
      </c>
      <c r="Z1387" s="68">
        <v>42601</v>
      </c>
      <c r="AA1387" s="68">
        <v>43835</v>
      </c>
      <c r="AB1387">
        <v>364</v>
      </c>
      <c r="AC1387" t="s">
        <v>15616</v>
      </c>
    </row>
    <row r="1388" spans="1:29" x14ac:dyDescent="0.3">
      <c r="A1388" t="s">
        <v>1044</v>
      </c>
      <c r="B1388">
        <v>2070</v>
      </c>
      <c r="C1388" t="str">
        <f>VLOOKUP($B1388,Hosts!$A:$M,10,0)</f>
        <v>Within a day</v>
      </c>
      <c r="D1388" s="70">
        <f>VLOOKUP($B1388,Hosts!$A:$M,11,0)</f>
        <v>1</v>
      </c>
      <c r="E1388" s="70">
        <f>VLOOKUP($B1388,Hosts!$A:$M,12,0)</f>
        <v>0.67</v>
      </c>
      <c r="F1388" t="str">
        <f>VLOOKUP($B1388,Hosts!$A:$M,13,0)</f>
        <v>Yes</v>
      </c>
      <c r="G1388" t="str">
        <f>INDEX(Hosts!$A:$M, MATCH(Places!$B1388,Hosts!$A:$A,0), MATCH(Places!G$1,Hosts!$A$1:$M$1,0))</f>
        <v>Within a day</v>
      </c>
      <c r="H1388" s="70">
        <f>INDEX(Hosts!$A:$M, MATCH(Places!$B1388,Hosts!$A:$A,0), MATCH(Places!H$1,Hosts!$A$1:$M$1,0))</f>
        <v>1</v>
      </c>
      <c r="I1388" s="70">
        <f>INDEX(Hosts!$A:$M, MATCH(Places!$B1388,Hosts!$A:$A,0), MATCH(Places!I$1,Hosts!$A$1:$M$1,0))</f>
        <v>0.67</v>
      </c>
      <c r="J1388" t="str">
        <f>INDEX(Hosts!$A:$M, MATCH(Places!$B1388,Hosts!$A:$A,0), MATCH(Places!J$1,Hosts!$A$1:$M$1,0))</f>
        <v>Yes</v>
      </c>
      <c r="K1388">
        <v>16</v>
      </c>
      <c r="L1388" t="str">
        <f>VLOOKUP($K1388,Neighborhoods!$A:$C,2,0)</f>
        <v>Manhattan</v>
      </c>
      <c r="M1388" t="str">
        <f>VLOOKUP($K1388,Neighborhoods!$A:$C,3,0)</f>
        <v>Harlem</v>
      </c>
      <c r="N1388" t="str">
        <f>INDEX(Neighborhoods!$A:$C, MATCH(Places!$K1388,Neighborhoods!$A:$A,0), MATCH(Places!N$1,Neighborhoods!$A$1:$C$1,0))</f>
        <v>Manhattan</v>
      </c>
      <c r="O1388" t="str">
        <f>INDEX(Neighborhoods!$A:$C, MATCH(Places!$K1388,Neighborhoods!$A:$A,0), MATCH(Places!O$1,Neighborhoods!$A$1:$C$1,0))</f>
        <v>Harlem</v>
      </c>
      <c r="P1388" t="s">
        <v>1</v>
      </c>
      <c r="Q1388" t="str">
        <f t="shared" si="84"/>
        <v>Yes</v>
      </c>
      <c r="R1388">
        <v>2</v>
      </c>
      <c r="S1388" t="str">
        <f t="shared" si="85"/>
        <v>Small</v>
      </c>
      <c r="T1388" s="50">
        <v>88</v>
      </c>
      <c r="U1388" s="70">
        <f t="shared" si="86"/>
        <v>0.03</v>
      </c>
      <c r="V1388" s="52">
        <v>4.8899999999999997</v>
      </c>
      <c r="W1388" s="52" t="str" cm="1">
        <f t="array" ref="W1388">_xlfn.SWITCH(ROUND(V1388,0),5,"Excellent",4,"Good",3,"Ok","Bad")</f>
        <v>Excellent</v>
      </c>
      <c r="X1388">
        <v>19</v>
      </c>
      <c r="Y1388" t="str">
        <f t="shared" si="87"/>
        <v>No</v>
      </c>
      <c r="Z1388" s="68">
        <v>42195</v>
      </c>
      <c r="AA1388" s="68">
        <v>43832</v>
      </c>
      <c r="AB1388">
        <v>8</v>
      </c>
      <c r="AC1388" t="s">
        <v>15615</v>
      </c>
    </row>
    <row r="1389" spans="1:29" x14ac:dyDescent="0.3">
      <c r="A1389" t="s">
        <v>14194</v>
      </c>
      <c r="B1389">
        <v>1605</v>
      </c>
      <c r="C1389" t="str">
        <f>VLOOKUP($B1389,Hosts!$A:$M,10,0)</f>
        <v>Within an hour</v>
      </c>
      <c r="D1389" s="70">
        <f>VLOOKUP($B1389,Hosts!$A:$M,11,0)</f>
        <v>0.92</v>
      </c>
      <c r="E1389" s="70">
        <f>VLOOKUP($B1389,Hosts!$A:$M,12,0)</f>
        <v>0.84</v>
      </c>
      <c r="F1389" t="str">
        <f>VLOOKUP($B1389,Hosts!$A:$M,13,0)</f>
        <v>No</v>
      </c>
      <c r="G1389" t="str">
        <f>INDEX(Hosts!$A:$M, MATCH(Places!$B1389,Hosts!$A:$A,0), MATCH(Places!G$1,Hosts!$A$1:$M$1,0))</f>
        <v>Within an hour</v>
      </c>
      <c r="H1389" s="70">
        <f>INDEX(Hosts!$A:$M, MATCH(Places!$B1389,Hosts!$A:$A,0), MATCH(Places!H$1,Hosts!$A$1:$M$1,0))</f>
        <v>0.92</v>
      </c>
      <c r="I1389" s="70">
        <f>INDEX(Hosts!$A:$M, MATCH(Places!$B1389,Hosts!$A:$A,0), MATCH(Places!I$1,Hosts!$A$1:$M$1,0))</f>
        <v>0.84</v>
      </c>
      <c r="J1389" t="str">
        <f>INDEX(Hosts!$A:$M, MATCH(Places!$B1389,Hosts!$A:$A,0), MATCH(Places!J$1,Hosts!$A$1:$M$1,0))</f>
        <v>No</v>
      </c>
      <c r="K1389">
        <v>19</v>
      </c>
      <c r="L1389" t="str">
        <f>VLOOKUP($K1389,Neighborhoods!$A:$C,2,0)</f>
        <v>Manhattan</v>
      </c>
      <c r="M1389" t="str">
        <f>VLOOKUP($K1389,Neighborhoods!$A:$C,3,0)</f>
        <v>Upper East Side</v>
      </c>
      <c r="N1389" t="str">
        <f>INDEX(Neighborhoods!$A:$C, MATCH(Places!$K1389,Neighborhoods!$A:$A,0), MATCH(Places!N$1,Neighborhoods!$A$1:$C$1,0))</f>
        <v>Manhattan</v>
      </c>
      <c r="O1389" t="str">
        <f>INDEX(Neighborhoods!$A:$C, MATCH(Places!$K1389,Neighborhoods!$A:$A,0), MATCH(Places!O$1,Neighborhoods!$A$1:$C$1,0))</f>
        <v>Upper East Side</v>
      </c>
      <c r="P1389" t="s">
        <v>11822</v>
      </c>
      <c r="Q1389" t="str">
        <f t="shared" si="84"/>
        <v>No</v>
      </c>
      <c r="R1389">
        <v>2</v>
      </c>
      <c r="S1389" t="str">
        <f t="shared" si="85"/>
        <v>Small</v>
      </c>
      <c r="T1389" s="50">
        <v>122</v>
      </c>
      <c r="U1389" s="70">
        <f t="shared" si="86"/>
        <v>0.03</v>
      </c>
      <c r="V1389" s="52">
        <v>5</v>
      </c>
      <c r="W1389" s="52" t="str" cm="1">
        <f t="array" ref="W1389">_xlfn.SWITCH(ROUND(V1389,0),5,"Excellent",4,"Good",3,"Ok","Bad")</f>
        <v>Excellent</v>
      </c>
      <c r="X1389">
        <v>5</v>
      </c>
      <c r="Y1389" t="str">
        <f t="shared" si="87"/>
        <v>No</v>
      </c>
      <c r="Z1389" s="68">
        <v>42253</v>
      </c>
      <c r="AA1389" s="68">
        <v>43793</v>
      </c>
      <c r="AB1389">
        <v>349</v>
      </c>
      <c r="AC1389" t="s">
        <v>15615</v>
      </c>
    </row>
    <row r="1390" spans="1:29" x14ac:dyDescent="0.3">
      <c r="A1390" t="s">
        <v>1119</v>
      </c>
      <c r="B1390">
        <v>2248</v>
      </c>
      <c r="C1390" t="str">
        <f>VLOOKUP($B1390,Hosts!$A:$M,10,0)</f>
        <v>Within an hour</v>
      </c>
      <c r="D1390" s="70">
        <f>VLOOKUP($B1390,Hosts!$A:$M,11,0)</f>
        <v>1</v>
      </c>
      <c r="E1390" s="70">
        <f>VLOOKUP($B1390,Hosts!$A:$M,12,0)</f>
        <v>1</v>
      </c>
      <c r="F1390" t="str">
        <f>VLOOKUP($B1390,Hosts!$A:$M,13,0)</f>
        <v>No</v>
      </c>
      <c r="G1390" t="str">
        <f>INDEX(Hosts!$A:$M, MATCH(Places!$B1390,Hosts!$A:$A,0), MATCH(Places!G$1,Hosts!$A$1:$M$1,0))</f>
        <v>Within an hour</v>
      </c>
      <c r="H1390" s="70">
        <f>INDEX(Hosts!$A:$M, MATCH(Places!$B1390,Hosts!$A:$A,0), MATCH(Places!H$1,Hosts!$A$1:$M$1,0))</f>
        <v>1</v>
      </c>
      <c r="I1390" s="70">
        <f>INDEX(Hosts!$A:$M, MATCH(Places!$B1390,Hosts!$A:$A,0), MATCH(Places!I$1,Hosts!$A$1:$M$1,0))</f>
        <v>1</v>
      </c>
      <c r="J1390" t="str">
        <f>INDEX(Hosts!$A:$M, MATCH(Places!$B1390,Hosts!$A:$A,0), MATCH(Places!J$1,Hosts!$A$1:$M$1,0))</f>
        <v>No</v>
      </c>
      <c r="K1390">
        <v>7</v>
      </c>
      <c r="L1390" t="str">
        <f>VLOOKUP($K1390,Neighborhoods!$A:$C,2,0)</f>
        <v>Brooklyn</v>
      </c>
      <c r="M1390" t="str">
        <f>VLOOKUP($K1390,Neighborhoods!$A:$C,3,0)</f>
        <v>Bedford-Stuyvesant</v>
      </c>
      <c r="N1390" t="str">
        <f>INDEX(Neighborhoods!$A:$C, MATCH(Places!$K1390,Neighborhoods!$A:$A,0), MATCH(Places!N$1,Neighborhoods!$A$1:$C$1,0))</f>
        <v>Brooklyn</v>
      </c>
      <c r="O1390" t="str">
        <f>INDEX(Neighborhoods!$A:$C, MATCH(Places!$K1390,Neighborhoods!$A:$A,0), MATCH(Places!O$1,Neighborhoods!$A$1:$C$1,0))</f>
        <v>Bedford-Stuyvesant</v>
      </c>
      <c r="P1390" t="s">
        <v>1</v>
      </c>
      <c r="Q1390" t="str">
        <f t="shared" si="84"/>
        <v>Yes</v>
      </c>
      <c r="R1390">
        <v>2</v>
      </c>
      <c r="S1390" t="str">
        <f t="shared" si="85"/>
        <v>Small</v>
      </c>
      <c r="T1390" s="50">
        <v>45</v>
      </c>
      <c r="U1390" s="70">
        <f t="shared" si="86"/>
        <v>0.03</v>
      </c>
      <c r="V1390" s="52">
        <v>4.8099999999999996</v>
      </c>
      <c r="W1390" s="52" t="str" cm="1">
        <f t="array" ref="W1390">_xlfn.SWITCH(ROUND(V1390,0),5,"Excellent",4,"Good",3,"Ok","Bad")</f>
        <v>Excellent</v>
      </c>
      <c r="X1390">
        <v>47</v>
      </c>
      <c r="Y1390" t="str">
        <f t="shared" si="87"/>
        <v>No</v>
      </c>
      <c r="Z1390" s="68">
        <v>42526</v>
      </c>
      <c r="AA1390" s="68">
        <v>44044</v>
      </c>
      <c r="AB1390">
        <v>228</v>
      </c>
      <c r="AC1390" t="s">
        <v>15616</v>
      </c>
    </row>
    <row r="1391" spans="1:29" x14ac:dyDescent="0.3">
      <c r="A1391" t="s">
        <v>1045</v>
      </c>
      <c r="B1391">
        <v>2318</v>
      </c>
      <c r="C1391" t="str">
        <f>VLOOKUP($B1391,Hosts!$A:$M,10,0)</f>
        <v>Within an hour</v>
      </c>
      <c r="D1391" s="70">
        <f>VLOOKUP($B1391,Hosts!$A:$M,11,0)</f>
        <v>1</v>
      </c>
      <c r="E1391" s="70">
        <f>VLOOKUP($B1391,Hosts!$A:$M,12,0)</f>
        <v>0.73</v>
      </c>
      <c r="F1391" t="str">
        <f>VLOOKUP($B1391,Hosts!$A:$M,13,0)</f>
        <v>No</v>
      </c>
      <c r="G1391" t="str">
        <f>INDEX(Hosts!$A:$M, MATCH(Places!$B1391,Hosts!$A:$A,0), MATCH(Places!G$1,Hosts!$A$1:$M$1,0))</f>
        <v>Within an hour</v>
      </c>
      <c r="H1391" s="70">
        <f>INDEX(Hosts!$A:$M, MATCH(Places!$B1391,Hosts!$A:$A,0), MATCH(Places!H$1,Hosts!$A$1:$M$1,0))</f>
        <v>1</v>
      </c>
      <c r="I1391" s="70">
        <f>INDEX(Hosts!$A:$M, MATCH(Places!$B1391,Hosts!$A:$A,0), MATCH(Places!I$1,Hosts!$A$1:$M$1,0))</f>
        <v>0.73</v>
      </c>
      <c r="J1391" t="str">
        <f>INDEX(Hosts!$A:$M, MATCH(Places!$B1391,Hosts!$A:$A,0), MATCH(Places!J$1,Hosts!$A$1:$M$1,0))</f>
        <v>No</v>
      </c>
      <c r="K1391">
        <v>20</v>
      </c>
      <c r="L1391" t="str">
        <f>VLOOKUP($K1391,Neighborhoods!$A:$C,2,0)</f>
        <v>Manhattan</v>
      </c>
      <c r="M1391" t="str">
        <f>VLOOKUP($K1391,Neighborhoods!$A:$C,3,0)</f>
        <v>Upper West Side</v>
      </c>
      <c r="N1391" t="str">
        <f>INDEX(Neighborhoods!$A:$C, MATCH(Places!$K1391,Neighborhoods!$A:$A,0), MATCH(Places!N$1,Neighborhoods!$A$1:$C$1,0))</f>
        <v>Manhattan</v>
      </c>
      <c r="O1391" t="str">
        <f>INDEX(Neighborhoods!$A:$C, MATCH(Places!$K1391,Neighborhoods!$A:$A,0), MATCH(Places!O$1,Neighborhoods!$A$1:$C$1,0))</f>
        <v>Upper West Side</v>
      </c>
      <c r="P1391" t="s">
        <v>11822</v>
      </c>
      <c r="Q1391" t="str">
        <f t="shared" si="84"/>
        <v>No</v>
      </c>
      <c r="R1391">
        <v>2</v>
      </c>
      <c r="S1391" t="str">
        <f t="shared" si="85"/>
        <v>Small</v>
      </c>
      <c r="T1391" s="50">
        <v>95</v>
      </c>
      <c r="U1391" s="70">
        <f t="shared" si="86"/>
        <v>0.03</v>
      </c>
      <c r="V1391" s="52">
        <v>4.4800000000000004</v>
      </c>
      <c r="W1391" s="52" t="str" cm="1">
        <f t="array" ref="W1391">_xlfn.SWITCH(ROUND(V1391,0),5,"Excellent",4,"Good",3,"Ok","Bad")</f>
        <v>Good</v>
      </c>
      <c r="X1391">
        <v>40</v>
      </c>
      <c r="Y1391" t="str">
        <f t="shared" si="87"/>
        <v>No</v>
      </c>
      <c r="Z1391" s="68">
        <v>42491</v>
      </c>
      <c r="AA1391" s="68">
        <v>44034</v>
      </c>
      <c r="AB1391">
        <v>320</v>
      </c>
      <c r="AC1391" t="s">
        <v>15615</v>
      </c>
    </row>
    <row r="1392" spans="1:29" x14ac:dyDescent="0.3">
      <c r="A1392" t="s">
        <v>14373</v>
      </c>
      <c r="B1392">
        <v>1817</v>
      </c>
      <c r="C1392" t="str">
        <f>VLOOKUP($B1392,Hosts!$A:$M,10,0)</f>
        <v>Within a day</v>
      </c>
      <c r="D1392" s="70">
        <f>VLOOKUP($B1392,Hosts!$A:$M,11,0)</f>
        <v>1</v>
      </c>
      <c r="E1392" s="70">
        <f>VLOOKUP($B1392,Hosts!$A:$M,12,0)</f>
        <v>0.8</v>
      </c>
      <c r="F1392" t="str">
        <f>VLOOKUP($B1392,Hosts!$A:$M,13,0)</f>
        <v>Yes</v>
      </c>
      <c r="G1392" t="str">
        <f>INDEX(Hosts!$A:$M, MATCH(Places!$B1392,Hosts!$A:$A,0), MATCH(Places!G$1,Hosts!$A$1:$M$1,0))</f>
        <v>Within a day</v>
      </c>
      <c r="H1392" s="70">
        <f>INDEX(Hosts!$A:$M, MATCH(Places!$B1392,Hosts!$A:$A,0), MATCH(Places!H$1,Hosts!$A$1:$M$1,0))</f>
        <v>1</v>
      </c>
      <c r="I1392" s="70">
        <f>INDEX(Hosts!$A:$M, MATCH(Places!$B1392,Hosts!$A:$A,0), MATCH(Places!I$1,Hosts!$A$1:$M$1,0))</f>
        <v>0.8</v>
      </c>
      <c r="J1392" t="str">
        <f>INDEX(Hosts!$A:$M, MATCH(Places!$B1392,Hosts!$A:$A,0), MATCH(Places!J$1,Hosts!$A$1:$M$1,0))</f>
        <v>Yes</v>
      </c>
      <c r="K1392">
        <v>13</v>
      </c>
      <c r="L1392" t="str">
        <f>VLOOKUP($K1392,Neighborhoods!$A:$C,2,0)</f>
        <v>Manhattan</v>
      </c>
      <c r="M1392" t="str">
        <f>VLOOKUP($K1392,Neighborhoods!$A:$C,3,0)</f>
        <v>Chelsea</v>
      </c>
      <c r="N1392" t="str">
        <f>INDEX(Neighborhoods!$A:$C, MATCH(Places!$K1392,Neighborhoods!$A:$A,0), MATCH(Places!N$1,Neighborhoods!$A$1:$C$1,0))</f>
        <v>Manhattan</v>
      </c>
      <c r="O1392" t="str">
        <f>INDEX(Neighborhoods!$A:$C, MATCH(Places!$K1392,Neighborhoods!$A:$A,0), MATCH(Places!O$1,Neighborhoods!$A$1:$C$1,0))</f>
        <v>Chelsea</v>
      </c>
      <c r="P1392" t="s">
        <v>11822</v>
      </c>
      <c r="Q1392" t="str">
        <f t="shared" si="84"/>
        <v>No</v>
      </c>
      <c r="R1392">
        <v>2</v>
      </c>
      <c r="S1392" t="str">
        <f t="shared" si="85"/>
        <v>Small</v>
      </c>
      <c r="T1392" s="50">
        <v>150</v>
      </c>
      <c r="U1392" s="70">
        <f t="shared" si="86"/>
        <v>0.03</v>
      </c>
      <c r="V1392" s="52">
        <v>5</v>
      </c>
      <c r="W1392" s="52" t="str" cm="1">
        <f t="array" ref="W1392">_xlfn.SWITCH(ROUND(V1392,0),5,"Excellent",4,"Good",3,"Ok","Bad")</f>
        <v>Excellent</v>
      </c>
      <c r="X1392">
        <v>17</v>
      </c>
      <c r="Y1392" t="str">
        <f t="shared" si="87"/>
        <v>No</v>
      </c>
      <c r="Z1392" s="68">
        <v>42507</v>
      </c>
      <c r="AA1392" s="68">
        <v>44017</v>
      </c>
      <c r="AB1392">
        <v>3</v>
      </c>
      <c r="AC1392" t="s">
        <v>15615</v>
      </c>
    </row>
    <row r="1393" spans="1:29" x14ac:dyDescent="0.3">
      <c r="A1393" t="s">
        <v>1046</v>
      </c>
      <c r="B1393">
        <v>78</v>
      </c>
      <c r="C1393" t="str">
        <f>VLOOKUP($B1393,Hosts!$A:$M,10,0)</f>
        <v>Within a few hours</v>
      </c>
      <c r="D1393" s="70">
        <f>VLOOKUP($B1393,Hosts!$A:$M,11,0)</f>
        <v>1</v>
      </c>
      <c r="E1393" s="70">
        <f>VLOOKUP($B1393,Hosts!$A:$M,12,0)</f>
        <v>0.79</v>
      </c>
      <c r="F1393" t="str">
        <f>VLOOKUP($B1393,Hosts!$A:$M,13,0)</f>
        <v>No</v>
      </c>
      <c r="G1393" t="str">
        <f>INDEX(Hosts!$A:$M, MATCH(Places!$B1393,Hosts!$A:$A,0), MATCH(Places!G$1,Hosts!$A$1:$M$1,0))</f>
        <v>Within a few hours</v>
      </c>
      <c r="H1393" s="70">
        <f>INDEX(Hosts!$A:$M, MATCH(Places!$B1393,Hosts!$A:$A,0), MATCH(Places!H$1,Hosts!$A$1:$M$1,0))</f>
        <v>1</v>
      </c>
      <c r="I1393" s="70">
        <f>INDEX(Hosts!$A:$M, MATCH(Places!$B1393,Hosts!$A:$A,0), MATCH(Places!I$1,Hosts!$A$1:$M$1,0))</f>
        <v>0.79</v>
      </c>
      <c r="J1393" t="str">
        <f>INDEX(Hosts!$A:$M, MATCH(Places!$B1393,Hosts!$A:$A,0), MATCH(Places!J$1,Hosts!$A$1:$M$1,0))</f>
        <v>No</v>
      </c>
      <c r="K1393">
        <v>9</v>
      </c>
      <c r="L1393" t="str">
        <f>VLOOKUP($K1393,Neighborhoods!$A:$C,2,0)</f>
        <v>Brooklyn</v>
      </c>
      <c r="M1393" t="str">
        <f>VLOOKUP($K1393,Neighborhoods!$A:$C,3,0)</f>
        <v>Crown Heights</v>
      </c>
      <c r="N1393" t="str">
        <f>INDEX(Neighborhoods!$A:$C, MATCH(Places!$K1393,Neighborhoods!$A:$A,0), MATCH(Places!N$1,Neighborhoods!$A$1:$C$1,0))</f>
        <v>Brooklyn</v>
      </c>
      <c r="O1393" t="str">
        <f>INDEX(Neighborhoods!$A:$C, MATCH(Places!$K1393,Neighborhoods!$A:$A,0), MATCH(Places!O$1,Neighborhoods!$A$1:$C$1,0))</f>
        <v>Crown Heights</v>
      </c>
      <c r="P1393" t="s">
        <v>1</v>
      </c>
      <c r="Q1393" t="str">
        <f t="shared" si="84"/>
        <v>Yes</v>
      </c>
      <c r="R1393">
        <v>1</v>
      </c>
      <c r="S1393" t="str">
        <f t="shared" si="85"/>
        <v>Small</v>
      </c>
      <c r="T1393" s="50">
        <v>42</v>
      </c>
      <c r="U1393" s="70">
        <f t="shared" si="86"/>
        <v>0.03</v>
      </c>
      <c r="V1393" s="52">
        <v>4.8099999999999996</v>
      </c>
      <c r="W1393" s="52" t="str" cm="1">
        <f t="array" ref="W1393">_xlfn.SWITCH(ROUND(V1393,0),5,"Excellent",4,"Good",3,"Ok","Bad")</f>
        <v>Excellent</v>
      </c>
      <c r="X1393">
        <v>16</v>
      </c>
      <c r="Y1393" t="str">
        <f t="shared" si="87"/>
        <v>No</v>
      </c>
      <c r="Z1393" s="68">
        <v>42216</v>
      </c>
      <c r="AA1393" s="68">
        <v>43841</v>
      </c>
      <c r="AB1393">
        <v>0</v>
      </c>
      <c r="AC1393" t="s">
        <v>15615</v>
      </c>
    </row>
    <row r="1394" spans="1:29" x14ac:dyDescent="0.3">
      <c r="A1394" t="s">
        <v>14793</v>
      </c>
      <c r="B1394">
        <v>2073</v>
      </c>
      <c r="C1394" t="str">
        <f>VLOOKUP($B1394,Hosts!$A:$M,10,0)</f>
        <v>Within a few hours</v>
      </c>
      <c r="D1394" s="70">
        <f>VLOOKUP($B1394,Hosts!$A:$M,11,0)</f>
        <v>0.93</v>
      </c>
      <c r="E1394" s="70">
        <f>VLOOKUP($B1394,Hosts!$A:$M,12,0)</f>
        <v>1</v>
      </c>
      <c r="F1394" t="str">
        <f>VLOOKUP($B1394,Hosts!$A:$M,13,0)</f>
        <v>Yes</v>
      </c>
      <c r="G1394" t="str">
        <f>INDEX(Hosts!$A:$M, MATCH(Places!$B1394,Hosts!$A:$A,0), MATCH(Places!G$1,Hosts!$A$1:$M$1,0))</f>
        <v>Within a few hours</v>
      </c>
      <c r="H1394" s="70">
        <f>INDEX(Hosts!$A:$M, MATCH(Places!$B1394,Hosts!$A:$A,0), MATCH(Places!H$1,Hosts!$A$1:$M$1,0))</f>
        <v>0.93</v>
      </c>
      <c r="I1394" s="70">
        <f>INDEX(Hosts!$A:$M, MATCH(Places!$B1394,Hosts!$A:$A,0), MATCH(Places!I$1,Hosts!$A$1:$M$1,0))</f>
        <v>1</v>
      </c>
      <c r="J1394" t="str">
        <f>INDEX(Hosts!$A:$M, MATCH(Places!$B1394,Hosts!$A:$A,0), MATCH(Places!J$1,Hosts!$A$1:$M$1,0))</f>
        <v>Yes</v>
      </c>
      <c r="K1394">
        <v>19</v>
      </c>
      <c r="L1394" t="str">
        <f>VLOOKUP($K1394,Neighborhoods!$A:$C,2,0)</f>
        <v>Manhattan</v>
      </c>
      <c r="M1394" t="str">
        <f>VLOOKUP($K1394,Neighborhoods!$A:$C,3,0)</f>
        <v>Upper East Side</v>
      </c>
      <c r="N1394" t="str">
        <f>INDEX(Neighborhoods!$A:$C, MATCH(Places!$K1394,Neighborhoods!$A:$A,0), MATCH(Places!N$1,Neighborhoods!$A$1:$C$1,0))</f>
        <v>Manhattan</v>
      </c>
      <c r="O1394" t="str">
        <f>INDEX(Neighborhoods!$A:$C, MATCH(Places!$K1394,Neighborhoods!$A:$A,0), MATCH(Places!O$1,Neighborhoods!$A$1:$C$1,0))</f>
        <v>Upper East Side</v>
      </c>
      <c r="P1394" t="s">
        <v>11822</v>
      </c>
      <c r="Q1394" t="str">
        <f t="shared" si="84"/>
        <v>No</v>
      </c>
      <c r="R1394">
        <v>4</v>
      </c>
      <c r="S1394" t="str">
        <f t="shared" si="85"/>
        <v>Medium</v>
      </c>
      <c r="T1394" s="50">
        <v>165</v>
      </c>
      <c r="U1394" s="70">
        <f t="shared" si="86"/>
        <v>0.03</v>
      </c>
      <c r="V1394" s="52">
        <v>4.67</v>
      </c>
      <c r="W1394" s="52" t="str" cm="1">
        <f t="array" ref="W1394">_xlfn.SWITCH(ROUND(V1394,0),5,"Excellent",4,"Good",3,"Ok","Bad")</f>
        <v>Excellent</v>
      </c>
      <c r="X1394">
        <v>15</v>
      </c>
      <c r="Y1394" t="str">
        <f t="shared" si="87"/>
        <v>No</v>
      </c>
      <c r="Z1394" s="68">
        <v>42311</v>
      </c>
      <c r="AA1394" s="68">
        <v>43921</v>
      </c>
      <c r="AB1394">
        <v>252</v>
      </c>
      <c r="AC1394" t="s">
        <v>15616</v>
      </c>
    </row>
    <row r="1395" spans="1:29" x14ac:dyDescent="0.3">
      <c r="A1395" t="s">
        <v>1047</v>
      </c>
      <c r="B1395">
        <v>2073</v>
      </c>
      <c r="C1395" t="str">
        <f>VLOOKUP($B1395,Hosts!$A:$M,10,0)</f>
        <v>Within a few hours</v>
      </c>
      <c r="D1395" s="70">
        <f>VLOOKUP($B1395,Hosts!$A:$M,11,0)</f>
        <v>0.93</v>
      </c>
      <c r="E1395" s="70">
        <f>VLOOKUP($B1395,Hosts!$A:$M,12,0)</f>
        <v>1</v>
      </c>
      <c r="F1395" t="str">
        <f>VLOOKUP($B1395,Hosts!$A:$M,13,0)</f>
        <v>Yes</v>
      </c>
      <c r="G1395" t="str">
        <f>INDEX(Hosts!$A:$M, MATCH(Places!$B1395,Hosts!$A:$A,0), MATCH(Places!G$1,Hosts!$A$1:$M$1,0))</f>
        <v>Within a few hours</v>
      </c>
      <c r="H1395" s="70">
        <f>INDEX(Hosts!$A:$M, MATCH(Places!$B1395,Hosts!$A:$A,0), MATCH(Places!H$1,Hosts!$A$1:$M$1,0))</f>
        <v>0.93</v>
      </c>
      <c r="I1395" s="70">
        <f>INDEX(Hosts!$A:$M, MATCH(Places!$B1395,Hosts!$A:$A,0), MATCH(Places!I$1,Hosts!$A$1:$M$1,0))</f>
        <v>1</v>
      </c>
      <c r="J1395" t="str">
        <f>INDEX(Hosts!$A:$M, MATCH(Places!$B1395,Hosts!$A:$A,0), MATCH(Places!J$1,Hosts!$A$1:$M$1,0))</f>
        <v>Yes</v>
      </c>
      <c r="K1395">
        <v>19</v>
      </c>
      <c r="L1395" t="str">
        <f>VLOOKUP($K1395,Neighborhoods!$A:$C,2,0)</f>
        <v>Manhattan</v>
      </c>
      <c r="M1395" t="str">
        <f>VLOOKUP($K1395,Neighborhoods!$A:$C,3,0)</f>
        <v>Upper East Side</v>
      </c>
      <c r="N1395" t="str">
        <f>INDEX(Neighborhoods!$A:$C, MATCH(Places!$K1395,Neighborhoods!$A:$A,0), MATCH(Places!N$1,Neighborhoods!$A$1:$C$1,0))</f>
        <v>Manhattan</v>
      </c>
      <c r="O1395" t="str">
        <f>INDEX(Neighborhoods!$A:$C, MATCH(Places!$K1395,Neighborhoods!$A:$A,0), MATCH(Places!O$1,Neighborhoods!$A$1:$C$1,0))</f>
        <v>Upper East Side</v>
      </c>
      <c r="P1395" t="s">
        <v>11822</v>
      </c>
      <c r="Q1395" t="str">
        <f t="shared" si="84"/>
        <v>No</v>
      </c>
      <c r="R1395">
        <v>4</v>
      </c>
      <c r="S1395" t="str">
        <f t="shared" si="85"/>
        <v>Medium</v>
      </c>
      <c r="T1395" s="50">
        <v>155</v>
      </c>
      <c r="U1395" s="70">
        <f t="shared" si="86"/>
        <v>0.03</v>
      </c>
      <c r="V1395" s="52">
        <v>4.4000000000000004</v>
      </c>
      <c r="W1395" s="52" t="str" cm="1">
        <f t="array" ref="W1395">_xlfn.SWITCH(ROUND(V1395,0),5,"Excellent",4,"Good",3,"Ok","Bad")</f>
        <v>Good</v>
      </c>
      <c r="X1395">
        <v>5</v>
      </c>
      <c r="Y1395" t="str">
        <f t="shared" si="87"/>
        <v>No</v>
      </c>
      <c r="Z1395" s="68">
        <v>43371</v>
      </c>
      <c r="AA1395" s="68">
        <v>43913</v>
      </c>
      <c r="AB1395">
        <v>365</v>
      </c>
      <c r="AC1395" t="s">
        <v>15616</v>
      </c>
    </row>
    <row r="1396" spans="1:29" x14ac:dyDescent="0.3">
      <c r="A1396" t="s">
        <v>1049</v>
      </c>
      <c r="B1396">
        <v>2073</v>
      </c>
      <c r="C1396" t="str">
        <f>VLOOKUP($B1396,Hosts!$A:$M,10,0)</f>
        <v>Within a few hours</v>
      </c>
      <c r="D1396" s="70">
        <f>VLOOKUP($B1396,Hosts!$A:$M,11,0)</f>
        <v>0.93</v>
      </c>
      <c r="E1396" s="70">
        <f>VLOOKUP($B1396,Hosts!$A:$M,12,0)</f>
        <v>1</v>
      </c>
      <c r="F1396" t="str">
        <f>VLOOKUP($B1396,Hosts!$A:$M,13,0)</f>
        <v>Yes</v>
      </c>
      <c r="G1396" t="str">
        <f>INDEX(Hosts!$A:$M, MATCH(Places!$B1396,Hosts!$A:$A,0), MATCH(Places!G$1,Hosts!$A$1:$M$1,0))</f>
        <v>Within a few hours</v>
      </c>
      <c r="H1396" s="70">
        <f>INDEX(Hosts!$A:$M, MATCH(Places!$B1396,Hosts!$A:$A,0), MATCH(Places!H$1,Hosts!$A$1:$M$1,0))</f>
        <v>0.93</v>
      </c>
      <c r="I1396" s="70">
        <f>INDEX(Hosts!$A:$M, MATCH(Places!$B1396,Hosts!$A:$A,0), MATCH(Places!I$1,Hosts!$A$1:$M$1,0))</f>
        <v>1</v>
      </c>
      <c r="J1396" t="str">
        <f>INDEX(Hosts!$A:$M, MATCH(Places!$B1396,Hosts!$A:$A,0), MATCH(Places!J$1,Hosts!$A$1:$M$1,0))</f>
        <v>Yes</v>
      </c>
      <c r="K1396">
        <v>19</v>
      </c>
      <c r="L1396" t="str">
        <f>VLOOKUP($K1396,Neighborhoods!$A:$C,2,0)</f>
        <v>Manhattan</v>
      </c>
      <c r="M1396" t="str">
        <f>VLOOKUP($K1396,Neighborhoods!$A:$C,3,0)</f>
        <v>Upper East Side</v>
      </c>
      <c r="N1396" t="str">
        <f>INDEX(Neighborhoods!$A:$C, MATCH(Places!$K1396,Neighborhoods!$A:$A,0), MATCH(Places!N$1,Neighborhoods!$A$1:$C$1,0))</f>
        <v>Manhattan</v>
      </c>
      <c r="O1396" t="str">
        <f>INDEX(Neighborhoods!$A:$C, MATCH(Places!$K1396,Neighborhoods!$A:$A,0), MATCH(Places!O$1,Neighborhoods!$A$1:$C$1,0))</f>
        <v>Upper East Side</v>
      </c>
      <c r="P1396" t="s">
        <v>11822</v>
      </c>
      <c r="Q1396" t="str">
        <f t="shared" si="84"/>
        <v>No</v>
      </c>
      <c r="R1396">
        <v>4</v>
      </c>
      <c r="S1396" t="str">
        <f t="shared" si="85"/>
        <v>Medium</v>
      </c>
      <c r="T1396" s="50">
        <v>170</v>
      </c>
      <c r="U1396" s="70">
        <f t="shared" si="86"/>
        <v>0.03</v>
      </c>
      <c r="V1396" s="52">
        <v>4.8600000000000003</v>
      </c>
      <c r="W1396" s="52" t="str" cm="1">
        <f t="array" ref="W1396">_xlfn.SWITCH(ROUND(V1396,0),5,"Excellent",4,"Good",3,"Ok","Bad")</f>
        <v>Excellent</v>
      </c>
      <c r="X1396">
        <v>14</v>
      </c>
      <c r="Y1396" t="str">
        <f t="shared" si="87"/>
        <v>No</v>
      </c>
      <c r="Z1396" s="68">
        <v>42306</v>
      </c>
      <c r="AA1396" s="68">
        <v>43821</v>
      </c>
      <c r="AB1396">
        <v>365</v>
      </c>
      <c r="AC1396" t="s">
        <v>15616</v>
      </c>
    </row>
    <row r="1397" spans="1:29" x14ac:dyDescent="0.3">
      <c r="A1397" t="s">
        <v>1050</v>
      </c>
      <c r="B1397">
        <v>2073</v>
      </c>
      <c r="C1397" t="str">
        <f>VLOOKUP($B1397,Hosts!$A:$M,10,0)</f>
        <v>Within a few hours</v>
      </c>
      <c r="D1397" s="70">
        <f>VLOOKUP($B1397,Hosts!$A:$M,11,0)</f>
        <v>0.93</v>
      </c>
      <c r="E1397" s="70">
        <f>VLOOKUP($B1397,Hosts!$A:$M,12,0)</f>
        <v>1</v>
      </c>
      <c r="F1397" t="str">
        <f>VLOOKUP($B1397,Hosts!$A:$M,13,0)</f>
        <v>Yes</v>
      </c>
      <c r="G1397" t="str">
        <f>INDEX(Hosts!$A:$M, MATCH(Places!$B1397,Hosts!$A:$A,0), MATCH(Places!G$1,Hosts!$A$1:$M$1,0))</f>
        <v>Within a few hours</v>
      </c>
      <c r="H1397" s="70">
        <f>INDEX(Hosts!$A:$M, MATCH(Places!$B1397,Hosts!$A:$A,0), MATCH(Places!H$1,Hosts!$A$1:$M$1,0))</f>
        <v>0.93</v>
      </c>
      <c r="I1397" s="70">
        <f>INDEX(Hosts!$A:$M, MATCH(Places!$B1397,Hosts!$A:$A,0), MATCH(Places!I$1,Hosts!$A$1:$M$1,0))</f>
        <v>1</v>
      </c>
      <c r="J1397" t="str">
        <f>INDEX(Hosts!$A:$M, MATCH(Places!$B1397,Hosts!$A:$A,0), MATCH(Places!J$1,Hosts!$A$1:$M$1,0))</f>
        <v>Yes</v>
      </c>
      <c r="K1397">
        <v>19</v>
      </c>
      <c r="L1397" t="str">
        <f>VLOOKUP($K1397,Neighborhoods!$A:$C,2,0)</f>
        <v>Manhattan</v>
      </c>
      <c r="M1397" t="str">
        <f>VLOOKUP($K1397,Neighborhoods!$A:$C,3,0)</f>
        <v>Upper East Side</v>
      </c>
      <c r="N1397" t="str">
        <f>INDEX(Neighborhoods!$A:$C, MATCH(Places!$K1397,Neighborhoods!$A:$A,0), MATCH(Places!N$1,Neighborhoods!$A$1:$C$1,0))</f>
        <v>Manhattan</v>
      </c>
      <c r="O1397" t="str">
        <f>INDEX(Neighborhoods!$A:$C, MATCH(Places!$K1397,Neighborhoods!$A:$A,0), MATCH(Places!O$1,Neighborhoods!$A$1:$C$1,0))</f>
        <v>Upper East Side</v>
      </c>
      <c r="P1397" t="s">
        <v>11822</v>
      </c>
      <c r="Q1397" t="str">
        <f t="shared" si="84"/>
        <v>No</v>
      </c>
      <c r="R1397">
        <v>4</v>
      </c>
      <c r="S1397" t="str">
        <f t="shared" si="85"/>
        <v>Medium</v>
      </c>
      <c r="T1397" s="50">
        <v>170</v>
      </c>
      <c r="U1397" s="70">
        <f t="shared" si="86"/>
        <v>0.03</v>
      </c>
      <c r="V1397" s="52">
        <v>4.5599999999999996</v>
      </c>
      <c r="W1397" s="52" t="str" cm="1">
        <f t="array" ref="W1397">_xlfn.SWITCH(ROUND(V1397,0),5,"Excellent",4,"Good",3,"Ok","Bad")</f>
        <v>Excellent</v>
      </c>
      <c r="X1397">
        <v>9</v>
      </c>
      <c r="Y1397" t="str">
        <f t="shared" si="87"/>
        <v>No</v>
      </c>
      <c r="Z1397" s="68">
        <v>42280</v>
      </c>
      <c r="AA1397" s="68">
        <v>43373</v>
      </c>
      <c r="AB1397">
        <v>230</v>
      </c>
      <c r="AC1397" t="s">
        <v>15615</v>
      </c>
    </row>
    <row r="1398" spans="1:29" x14ac:dyDescent="0.3">
      <c r="A1398" t="s">
        <v>1051</v>
      </c>
      <c r="B1398">
        <v>2073</v>
      </c>
      <c r="C1398" t="str">
        <f>VLOOKUP($B1398,Hosts!$A:$M,10,0)</f>
        <v>Within a few hours</v>
      </c>
      <c r="D1398" s="70">
        <f>VLOOKUP($B1398,Hosts!$A:$M,11,0)</f>
        <v>0.93</v>
      </c>
      <c r="E1398" s="70">
        <f>VLOOKUP($B1398,Hosts!$A:$M,12,0)</f>
        <v>1</v>
      </c>
      <c r="F1398" t="str">
        <f>VLOOKUP($B1398,Hosts!$A:$M,13,0)</f>
        <v>Yes</v>
      </c>
      <c r="G1398" t="str">
        <f>INDEX(Hosts!$A:$M, MATCH(Places!$B1398,Hosts!$A:$A,0), MATCH(Places!G$1,Hosts!$A$1:$M$1,0))</f>
        <v>Within a few hours</v>
      </c>
      <c r="H1398" s="70">
        <f>INDEX(Hosts!$A:$M, MATCH(Places!$B1398,Hosts!$A:$A,0), MATCH(Places!H$1,Hosts!$A$1:$M$1,0))</f>
        <v>0.93</v>
      </c>
      <c r="I1398" s="70">
        <f>INDEX(Hosts!$A:$M, MATCH(Places!$B1398,Hosts!$A:$A,0), MATCH(Places!I$1,Hosts!$A$1:$M$1,0))</f>
        <v>1</v>
      </c>
      <c r="J1398" t="str">
        <f>INDEX(Hosts!$A:$M, MATCH(Places!$B1398,Hosts!$A:$A,0), MATCH(Places!J$1,Hosts!$A$1:$M$1,0))</f>
        <v>Yes</v>
      </c>
      <c r="K1398">
        <v>19</v>
      </c>
      <c r="L1398" t="str">
        <f>VLOOKUP($K1398,Neighborhoods!$A:$C,2,0)</f>
        <v>Manhattan</v>
      </c>
      <c r="M1398" t="str">
        <f>VLOOKUP($K1398,Neighborhoods!$A:$C,3,0)</f>
        <v>Upper East Side</v>
      </c>
      <c r="N1398" t="str">
        <f>INDEX(Neighborhoods!$A:$C, MATCH(Places!$K1398,Neighborhoods!$A:$A,0), MATCH(Places!N$1,Neighborhoods!$A$1:$C$1,0))</f>
        <v>Manhattan</v>
      </c>
      <c r="O1398" t="str">
        <f>INDEX(Neighborhoods!$A:$C, MATCH(Places!$K1398,Neighborhoods!$A:$A,0), MATCH(Places!O$1,Neighborhoods!$A$1:$C$1,0))</f>
        <v>Upper East Side</v>
      </c>
      <c r="P1398" t="s">
        <v>11822</v>
      </c>
      <c r="Q1398" t="str">
        <f t="shared" si="84"/>
        <v>No</v>
      </c>
      <c r="R1398">
        <v>4</v>
      </c>
      <c r="S1398" t="str">
        <f t="shared" si="85"/>
        <v>Medium</v>
      </c>
      <c r="T1398" s="50">
        <v>170</v>
      </c>
      <c r="U1398" s="70">
        <f t="shared" si="86"/>
        <v>0.03</v>
      </c>
      <c r="V1398" s="52">
        <v>4.7300000000000004</v>
      </c>
      <c r="W1398" s="52" t="str" cm="1">
        <f t="array" ref="W1398">_xlfn.SWITCH(ROUND(V1398,0),5,"Excellent",4,"Good",3,"Ok","Bad")</f>
        <v>Excellent</v>
      </c>
      <c r="X1398">
        <v>11</v>
      </c>
      <c r="Y1398" t="str">
        <f t="shared" si="87"/>
        <v>No</v>
      </c>
      <c r="Z1398" s="68">
        <v>42750</v>
      </c>
      <c r="AA1398" s="68">
        <v>43800</v>
      </c>
      <c r="AB1398">
        <v>365</v>
      </c>
      <c r="AC1398" t="s">
        <v>15616</v>
      </c>
    </row>
    <row r="1399" spans="1:29" x14ac:dyDescent="0.3">
      <c r="A1399" t="s">
        <v>1052</v>
      </c>
      <c r="B1399">
        <v>2073</v>
      </c>
      <c r="C1399" t="str">
        <f>VLOOKUP($B1399,Hosts!$A:$M,10,0)</f>
        <v>Within a few hours</v>
      </c>
      <c r="D1399" s="70">
        <f>VLOOKUP($B1399,Hosts!$A:$M,11,0)</f>
        <v>0.93</v>
      </c>
      <c r="E1399" s="70">
        <f>VLOOKUP($B1399,Hosts!$A:$M,12,0)</f>
        <v>1</v>
      </c>
      <c r="F1399" t="str">
        <f>VLOOKUP($B1399,Hosts!$A:$M,13,0)</f>
        <v>Yes</v>
      </c>
      <c r="G1399" t="str">
        <f>INDEX(Hosts!$A:$M, MATCH(Places!$B1399,Hosts!$A:$A,0), MATCH(Places!G$1,Hosts!$A$1:$M$1,0))</f>
        <v>Within a few hours</v>
      </c>
      <c r="H1399" s="70">
        <f>INDEX(Hosts!$A:$M, MATCH(Places!$B1399,Hosts!$A:$A,0), MATCH(Places!H$1,Hosts!$A$1:$M$1,0))</f>
        <v>0.93</v>
      </c>
      <c r="I1399" s="70">
        <f>INDEX(Hosts!$A:$M, MATCH(Places!$B1399,Hosts!$A:$A,0), MATCH(Places!I$1,Hosts!$A$1:$M$1,0))</f>
        <v>1</v>
      </c>
      <c r="J1399" t="str">
        <f>INDEX(Hosts!$A:$M, MATCH(Places!$B1399,Hosts!$A:$A,0), MATCH(Places!J$1,Hosts!$A$1:$M$1,0))</f>
        <v>Yes</v>
      </c>
      <c r="K1399">
        <v>20</v>
      </c>
      <c r="L1399" t="str">
        <f>VLOOKUP($K1399,Neighborhoods!$A:$C,2,0)</f>
        <v>Manhattan</v>
      </c>
      <c r="M1399" t="str">
        <f>VLOOKUP($K1399,Neighborhoods!$A:$C,3,0)</f>
        <v>Upper West Side</v>
      </c>
      <c r="N1399" t="str">
        <f>INDEX(Neighborhoods!$A:$C, MATCH(Places!$K1399,Neighborhoods!$A:$A,0), MATCH(Places!N$1,Neighborhoods!$A$1:$C$1,0))</f>
        <v>Manhattan</v>
      </c>
      <c r="O1399" t="str">
        <f>INDEX(Neighborhoods!$A:$C, MATCH(Places!$K1399,Neighborhoods!$A:$A,0), MATCH(Places!O$1,Neighborhoods!$A$1:$C$1,0))</f>
        <v>Upper West Side</v>
      </c>
      <c r="P1399" t="s">
        <v>11822</v>
      </c>
      <c r="Q1399" t="str">
        <f t="shared" si="84"/>
        <v>No</v>
      </c>
      <c r="R1399">
        <v>3</v>
      </c>
      <c r="S1399" t="str">
        <f t="shared" si="85"/>
        <v>Medium</v>
      </c>
      <c r="T1399" s="50">
        <v>135</v>
      </c>
      <c r="U1399" s="70">
        <f t="shared" si="86"/>
        <v>0.03</v>
      </c>
      <c r="V1399" s="52">
        <v>4.8499999999999996</v>
      </c>
      <c r="W1399" s="52" t="str" cm="1">
        <f t="array" ref="W1399">_xlfn.SWITCH(ROUND(V1399,0),5,"Excellent",4,"Good",3,"Ok","Bad")</f>
        <v>Excellent</v>
      </c>
      <c r="X1399">
        <v>13</v>
      </c>
      <c r="Y1399" t="str">
        <f t="shared" si="87"/>
        <v>No</v>
      </c>
      <c r="Z1399" s="68">
        <v>42491</v>
      </c>
      <c r="AA1399" s="68">
        <v>44043</v>
      </c>
      <c r="AB1399">
        <v>365</v>
      </c>
      <c r="AC1399" t="s">
        <v>15616</v>
      </c>
    </row>
    <row r="1400" spans="1:29" x14ac:dyDescent="0.3">
      <c r="A1400" t="s">
        <v>1053</v>
      </c>
      <c r="B1400">
        <v>2073</v>
      </c>
      <c r="C1400" t="str">
        <f>VLOOKUP($B1400,Hosts!$A:$M,10,0)</f>
        <v>Within a few hours</v>
      </c>
      <c r="D1400" s="70">
        <f>VLOOKUP($B1400,Hosts!$A:$M,11,0)</f>
        <v>0.93</v>
      </c>
      <c r="E1400" s="70">
        <f>VLOOKUP($B1400,Hosts!$A:$M,12,0)</f>
        <v>1</v>
      </c>
      <c r="F1400" t="str">
        <f>VLOOKUP($B1400,Hosts!$A:$M,13,0)</f>
        <v>Yes</v>
      </c>
      <c r="G1400" t="str">
        <f>INDEX(Hosts!$A:$M, MATCH(Places!$B1400,Hosts!$A:$A,0), MATCH(Places!G$1,Hosts!$A$1:$M$1,0))</f>
        <v>Within a few hours</v>
      </c>
      <c r="H1400" s="70">
        <f>INDEX(Hosts!$A:$M, MATCH(Places!$B1400,Hosts!$A:$A,0), MATCH(Places!H$1,Hosts!$A$1:$M$1,0))</f>
        <v>0.93</v>
      </c>
      <c r="I1400" s="70">
        <f>INDEX(Hosts!$A:$M, MATCH(Places!$B1400,Hosts!$A:$A,0), MATCH(Places!I$1,Hosts!$A$1:$M$1,0))</f>
        <v>1</v>
      </c>
      <c r="J1400" t="str">
        <f>INDEX(Hosts!$A:$M, MATCH(Places!$B1400,Hosts!$A:$A,0), MATCH(Places!J$1,Hosts!$A$1:$M$1,0))</f>
        <v>Yes</v>
      </c>
      <c r="K1400">
        <v>20</v>
      </c>
      <c r="L1400" t="str">
        <f>VLOOKUP($K1400,Neighborhoods!$A:$C,2,0)</f>
        <v>Manhattan</v>
      </c>
      <c r="M1400" t="str">
        <f>VLOOKUP($K1400,Neighborhoods!$A:$C,3,0)</f>
        <v>Upper West Side</v>
      </c>
      <c r="N1400" t="str">
        <f>INDEX(Neighborhoods!$A:$C, MATCH(Places!$K1400,Neighborhoods!$A:$A,0), MATCH(Places!N$1,Neighborhoods!$A$1:$C$1,0))</f>
        <v>Manhattan</v>
      </c>
      <c r="O1400" t="str">
        <f>INDEX(Neighborhoods!$A:$C, MATCH(Places!$K1400,Neighborhoods!$A:$A,0), MATCH(Places!O$1,Neighborhoods!$A$1:$C$1,0))</f>
        <v>Upper West Side</v>
      </c>
      <c r="P1400" t="s">
        <v>11822</v>
      </c>
      <c r="Q1400" t="str">
        <f t="shared" si="84"/>
        <v>No</v>
      </c>
      <c r="R1400">
        <v>3</v>
      </c>
      <c r="S1400" t="str">
        <f t="shared" si="85"/>
        <v>Medium</v>
      </c>
      <c r="T1400" s="50">
        <v>140</v>
      </c>
      <c r="U1400" s="70">
        <f t="shared" si="86"/>
        <v>0.03</v>
      </c>
      <c r="V1400" s="52">
        <v>5</v>
      </c>
      <c r="W1400" s="52" t="str" cm="1">
        <f t="array" ref="W1400">_xlfn.SWITCH(ROUND(V1400,0),5,"Excellent",4,"Good",3,"Ok","Bad")</f>
        <v>Excellent</v>
      </c>
      <c r="X1400">
        <v>21</v>
      </c>
      <c r="Y1400" t="str">
        <f t="shared" si="87"/>
        <v>No</v>
      </c>
      <c r="Z1400" s="68">
        <v>42306</v>
      </c>
      <c r="AA1400" s="68">
        <v>43869</v>
      </c>
      <c r="AB1400">
        <v>365</v>
      </c>
      <c r="AC1400" t="s">
        <v>15616</v>
      </c>
    </row>
    <row r="1401" spans="1:29" x14ac:dyDescent="0.3">
      <c r="A1401" t="s">
        <v>1054</v>
      </c>
      <c r="B1401">
        <v>270</v>
      </c>
      <c r="C1401" t="str">
        <f>VLOOKUP($B1401,Hosts!$A:$M,10,0)</f>
        <v>Within an hour</v>
      </c>
      <c r="D1401" s="70">
        <f>VLOOKUP($B1401,Hosts!$A:$M,11,0)</f>
        <v>1</v>
      </c>
      <c r="E1401" s="70">
        <f>VLOOKUP($B1401,Hosts!$A:$M,12,0)</f>
        <v>0.93</v>
      </c>
      <c r="F1401" t="str">
        <f>VLOOKUP($B1401,Hosts!$A:$M,13,0)</f>
        <v>Yes</v>
      </c>
      <c r="G1401" t="str">
        <f>INDEX(Hosts!$A:$M, MATCH(Places!$B1401,Hosts!$A:$A,0), MATCH(Places!G$1,Hosts!$A$1:$M$1,0))</f>
        <v>Within an hour</v>
      </c>
      <c r="H1401" s="70">
        <f>INDEX(Hosts!$A:$M, MATCH(Places!$B1401,Hosts!$A:$A,0), MATCH(Places!H$1,Hosts!$A$1:$M$1,0))</f>
        <v>1</v>
      </c>
      <c r="I1401" s="70">
        <f>INDEX(Hosts!$A:$M, MATCH(Places!$B1401,Hosts!$A:$A,0), MATCH(Places!I$1,Hosts!$A$1:$M$1,0))</f>
        <v>0.93</v>
      </c>
      <c r="J1401" t="str">
        <f>INDEX(Hosts!$A:$M, MATCH(Places!$B1401,Hosts!$A:$A,0), MATCH(Places!J$1,Hosts!$A$1:$M$1,0))</f>
        <v>Yes</v>
      </c>
      <c r="K1401">
        <v>16</v>
      </c>
      <c r="L1401" t="str">
        <f>VLOOKUP($K1401,Neighborhoods!$A:$C,2,0)</f>
        <v>Manhattan</v>
      </c>
      <c r="M1401" t="str">
        <f>VLOOKUP($K1401,Neighborhoods!$A:$C,3,0)</f>
        <v>Harlem</v>
      </c>
      <c r="N1401" t="str">
        <f>INDEX(Neighborhoods!$A:$C, MATCH(Places!$K1401,Neighborhoods!$A:$A,0), MATCH(Places!N$1,Neighborhoods!$A$1:$C$1,0))</f>
        <v>Manhattan</v>
      </c>
      <c r="O1401" t="str">
        <f>INDEX(Neighborhoods!$A:$C, MATCH(Places!$K1401,Neighborhoods!$A:$A,0), MATCH(Places!O$1,Neighborhoods!$A$1:$C$1,0))</f>
        <v>Harlem</v>
      </c>
      <c r="P1401" t="s">
        <v>1</v>
      </c>
      <c r="Q1401" t="str">
        <f t="shared" si="84"/>
        <v>Yes</v>
      </c>
      <c r="R1401">
        <v>2</v>
      </c>
      <c r="S1401" t="str">
        <f t="shared" si="85"/>
        <v>Small</v>
      </c>
      <c r="T1401" s="50">
        <v>69</v>
      </c>
      <c r="U1401" s="70">
        <f t="shared" si="86"/>
        <v>0.03</v>
      </c>
      <c r="V1401" s="52">
        <v>4.8099999999999996</v>
      </c>
      <c r="W1401" s="52" t="str" cm="1">
        <f t="array" ref="W1401">_xlfn.SWITCH(ROUND(V1401,0),5,"Excellent",4,"Good",3,"Ok","Bad")</f>
        <v>Excellent</v>
      </c>
      <c r="X1401">
        <v>178</v>
      </c>
      <c r="Y1401" t="str">
        <f t="shared" si="87"/>
        <v>Yes</v>
      </c>
      <c r="Z1401" s="68">
        <v>42645</v>
      </c>
      <c r="AA1401" s="68">
        <v>43906</v>
      </c>
      <c r="AB1401">
        <v>179</v>
      </c>
      <c r="AC1401" t="s">
        <v>15615</v>
      </c>
    </row>
    <row r="1402" spans="1:29" x14ac:dyDescent="0.3">
      <c r="A1402" t="s">
        <v>1055</v>
      </c>
      <c r="B1402">
        <v>2320</v>
      </c>
      <c r="C1402" t="str">
        <f>VLOOKUP($B1402,Hosts!$A:$M,10,0)</f>
        <v>Within an hour</v>
      </c>
      <c r="D1402" s="70">
        <f>VLOOKUP($B1402,Hosts!$A:$M,11,0)</f>
        <v>1</v>
      </c>
      <c r="E1402" s="70">
        <f>VLOOKUP($B1402,Hosts!$A:$M,12,0)</f>
        <v>1</v>
      </c>
      <c r="F1402" t="str">
        <f>VLOOKUP($B1402,Hosts!$A:$M,13,0)</f>
        <v>Yes</v>
      </c>
      <c r="G1402" t="str">
        <f>INDEX(Hosts!$A:$M, MATCH(Places!$B1402,Hosts!$A:$A,0), MATCH(Places!G$1,Hosts!$A$1:$M$1,0))</f>
        <v>Within an hour</v>
      </c>
      <c r="H1402" s="70">
        <f>INDEX(Hosts!$A:$M, MATCH(Places!$B1402,Hosts!$A:$A,0), MATCH(Places!H$1,Hosts!$A$1:$M$1,0))</f>
        <v>1</v>
      </c>
      <c r="I1402" s="70">
        <f>INDEX(Hosts!$A:$M, MATCH(Places!$B1402,Hosts!$A:$A,0), MATCH(Places!I$1,Hosts!$A$1:$M$1,0))</f>
        <v>1</v>
      </c>
      <c r="J1402" t="str">
        <f>INDEX(Hosts!$A:$M, MATCH(Places!$B1402,Hosts!$A:$A,0), MATCH(Places!J$1,Hosts!$A$1:$M$1,0))</f>
        <v>Yes</v>
      </c>
      <c r="K1402">
        <v>14</v>
      </c>
      <c r="L1402" t="str">
        <f>VLOOKUP($K1402,Neighborhoods!$A:$C,2,0)</f>
        <v>Manhattan</v>
      </c>
      <c r="M1402" t="str">
        <f>VLOOKUP($K1402,Neighborhoods!$A:$C,3,0)</f>
        <v>East Harlem</v>
      </c>
      <c r="N1402" t="str">
        <f>INDEX(Neighborhoods!$A:$C, MATCH(Places!$K1402,Neighborhoods!$A:$A,0), MATCH(Places!N$1,Neighborhoods!$A$1:$C$1,0))</f>
        <v>Manhattan</v>
      </c>
      <c r="O1402" t="str">
        <f>INDEX(Neighborhoods!$A:$C, MATCH(Places!$K1402,Neighborhoods!$A:$A,0), MATCH(Places!O$1,Neighborhoods!$A$1:$C$1,0))</f>
        <v>East Harlem</v>
      </c>
      <c r="P1402" t="s">
        <v>1</v>
      </c>
      <c r="Q1402" t="str">
        <f t="shared" si="84"/>
        <v>Yes</v>
      </c>
      <c r="R1402">
        <v>2</v>
      </c>
      <c r="S1402" t="str">
        <f t="shared" si="85"/>
        <v>Small</v>
      </c>
      <c r="T1402" s="50">
        <v>81</v>
      </c>
      <c r="U1402" s="70">
        <f t="shared" si="86"/>
        <v>0.03</v>
      </c>
      <c r="V1402" s="52">
        <v>4.91</v>
      </c>
      <c r="W1402" s="52" t="str" cm="1">
        <f t="array" ref="W1402">_xlfn.SWITCH(ROUND(V1402,0),5,"Excellent",4,"Good",3,"Ok","Bad")</f>
        <v>Excellent</v>
      </c>
      <c r="X1402">
        <v>174</v>
      </c>
      <c r="Y1402" t="str">
        <f t="shared" si="87"/>
        <v>Yes</v>
      </c>
      <c r="Z1402" s="68">
        <v>42257</v>
      </c>
      <c r="AA1402" s="68">
        <v>43903</v>
      </c>
      <c r="AB1402">
        <v>320</v>
      </c>
      <c r="AC1402" t="s">
        <v>15616</v>
      </c>
    </row>
    <row r="1403" spans="1:29" x14ac:dyDescent="0.3">
      <c r="A1403" t="s">
        <v>1056</v>
      </c>
      <c r="B1403">
        <v>2321</v>
      </c>
      <c r="C1403" t="str">
        <f>VLOOKUP($B1403,Hosts!$A:$M,10,0)</f>
        <v>Within an hour</v>
      </c>
      <c r="D1403" s="70">
        <f>VLOOKUP($B1403,Hosts!$A:$M,11,0)</f>
        <v>1</v>
      </c>
      <c r="E1403" s="70">
        <f>VLOOKUP($B1403,Hosts!$A:$M,12,0)</f>
        <v>0.67</v>
      </c>
      <c r="F1403" t="str">
        <f>VLOOKUP($B1403,Hosts!$A:$M,13,0)</f>
        <v>No</v>
      </c>
      <c r="G1403" t="str">
        <f>INDEX(Hosts!$A:$M, MATCH(Places!$B1403,Hosts!$A:$A,0), MATCH(Places!G$1,Hosts!$A$1:$M$1,0))</f>
        <v>Within an hour</v>
      </c>
      <c r="H1403" s="70">
        <f>INDEX(Hosts!$A:$M, MATCH(Places!$B1403,Hosts!$A:$A,0), MATCH(Places!H$1,Hosts!$A$1:$M$1,0))</f>
        <v>1</v>
      </c>
      <c r="I1403" s="70">
        <f>INDEX(Hosts!$A:$M, MATCH(Places!$B1403,Hosts!$A:$A,0), MATCH(Places!I$1,Hosts!$A$1:$M$1,0))</f>
        <v>0.67</v>
      </c>
      <c r="J1403" t="str">
        <f>INDEX(Hosts!$A:$M, MATCH(Places!$B1403,Hosts!$A:$A,0), MATCH(Places!J$1,Hosts!$A$1:$M$1,0))</f>
        <v>No</v>
      </c>
      <c r="K1403">
        <v>7</v>
      </c>
      <c r="L1403" t="str">
        <f>VLOOKUP($K1403,Neighborhoods!$A:$C,2,0)</f>
        <v>Brooklyn</v>
      </c>
      <c r="M1403" t="str">
        <f>VLOOKUP($K1403,Neighborhoods!$A:$C,3,0)</f>
        <v>Bedford-Stuyvesant</v>
      </c>
      <c r="N1403" t="str">
        <f>INDEX(Neighborhoods!$A:$C, MATCH(Places!$K1403,Neighborhoods!$A:$A,0), MATCH(Places!N$1,Neighborhoods!$A$1:$C$1,0))</f>
        <v>Brooklyn</v>
      </c>
      <c r="O1403" t="str">
        <f>INDEX(Neighborhoods!$A:$C, MATCH(Places!$K1403,Neighborhoods!$A:$A,0), MATCH(Places!O$1,Neighborhoods!$A$1:$C$1,0))</f>
        <v>Bedford-Stuyvesant</v>
      </c>
      <c r="P1403" t="s">
        <v>11822</v>
      </c>
      <c r="Q1403" t="str">
        <f t="shared" si="84"/>
        <v>No</v>
      </c>
      <c r="R1403">
        <v>2</v>
      </c>
      <c r="S1403" t="str">
        <f t="shared" si="85"/>
        <v>Small</v>
      </c>
      <c r="T1403" s="50">
        <v>86</v>
      </c>
      <c r="U1403" s="70">
        <f t="shared" si="86"/>
        <v>0.03</v>
      </c>
      <c r="V1403" s="52">
        <v>5</v>
      </c>
      <c r="W1403" s="52" t="str" cm="1">
        <f t="array" ref="W1403">_xlfn.SWITCH(ROUND(V1403,0),5,"Excellent",4,"Good",3,"Ok","Bad")</f>
        <v>Excellent</v>
      </c>
      <c r="X1403">
        <v>6</v>
      </c>
      <c r="Y1403" t="str">
        <f t="shared" si="87"/>
        <v>No</v>
      </c>
      <c r="Z1403" s="68">
        <v>43070</v>
      </c>
      <c r="AA1403" s="68">
        <v>43829</v>
      </c>
      <c r="AB1403">
        <v>26</v>
      </c>
      <c r="AC1403" t="s">
        <v>15615</v>
      </c>
    </row>
    <row r="1404" spans="1:29" x14ac:dyDescent="0.3">
      <c r="A1404" t="s">
        <v>13249</v>
      </c>
      <c r="B1404">
        <v>1199</v>
      </c>
      <c r="C1404" t="str">
        <f>VLOOKUP($B1404,Hosts!$A:$M,10,0)</f>
        <v>Within an hour</v>
      </c>
      <c r="D1404" s="70">
        <f>VLOOKUP($B1404,Hosts!$A:$M,11,0)</f>
        <v>1</v>
      </c>
      <c r="E1404" s="70">
        <f>VLOOKUP($B1404,Hosts!$A:$M,12,0)</f>
        <v>0.89</v>
      </c>
      <c r="F1404" t="str">
        <f>VLOOKUP($B1404,Hosts!$A:$M,13,0)</f>
        <v>Yes</v>
      </c>
      <c r="G1404" t="str">
        <f>INDEX(Hosts!$A:$M, MATCH(Places!$B1404,Hosts!$A:$A,0), MATCH(Places!G$1,Hosts!$A$1:$M$1,0))</f>
        <v>Within an hour</v>
      </c>
      <c r="H1404" s="70">
        <f>INDEX(Hosts!$A:$M, MATCH(Places!$B1404,Hosts!$A:$A,0), MATCH(Places!H$1,Hosts!$A$1:$M$1,0))</f>
        <v>1</v>
      </c>
      <c r="I1404" s="70">
        <f>INDEX(Hosts!$A:$M, MATCH(Places!$B1404,Hosts!$A:$A,0), MATCH(Places!I$1,Hosts!$A$1:$M$1,0))</f>
        <v>0.89</v>
      </c>
      <c r="J1404" t="str">
        <f>INDEX(Hosts!$A:$M, MATCH(Places!$B1404,Hosts!$A:$A,0), MATCH(Places!J$1,Hosts!$A$1:$M$1,0))</f>
        <v>Yes</v>
      </c>
      <c r="K1404">
        <v>9</v>
      </c>
      <c r="L1404" t="str">
        <f>VLOOKUP($K1404,Neighborhoods!$A:$C,2,0)</f>
        <v>Brooklyn</v>
      </c>
      <c r="M1404" t="str">
        <f>VLOOKUP($K1404,Neighborhoods!$A:$C,3,0)</f>
        <v>Crown Heights</v>
      </c>
      <c r="N1404" t="str">
        <f>INDEX(Neighborhoods!$A:$C, MATCH(Places!$K1404,Neighborhoods!$A:$A,0), MATCH(Places!N$1,Neighborhoods!$A$1:$C$1,0))</f>
        <v>Brooklyn</v>
      </c>
      <c r="O1404" t="str">
        <f>INDEX(Neighborhoods!$A:$C, MATCH(Places!$K1404,Neighborhoods!$A:$A,0), MATCH(Places!O$1,Neighborhoods!$A$1:$C$1,0))</f>
        <v>Crown Heights</v>
      </c>
      <c r="P1404" t="s">
        <v>11822</v>
      </c>
      <c r="Q1404" t="str">
        <f t="shared" si="84"/>
        <v>No</v>
      </c>
      <c r="R1404">
        <v>2</v>
      </c>
      <c r="S1404" t="str">
        <f t="shared" si="85"/>
        <v>Small</v>
      </c>
      <c r="T1404" s="50">
        <v>75</v>
      </c>
      <c r="U1404" s="70">
        <f t="shared" si="86"/>
        <v>0.03</v>
      </c>
      <c r="V1404" s="52">
        <v>4.7699999999999996</v>
      </c>
      <c r="W1404" s="52" t="str" cm="1">
        <f t="array" ref="W1404">_xlfn.SWITCH(ROUND(V1404,0),5,"Excellent",4,"Good",3,"Ok","Bad")</f>
        <v>Excellent</v>
      </c>
      <c r="X1404">
        <v>13</v>
      </c>
      <c r="Y1404" t="str">
        <f t="shared" si="87"/>
        <v>No</v>
      </c>
      <c r="Z1404" s="68">
        <v>42195</v>
      </c>
      <c r="AA1404" s="68">
        <v>43968</v>
      </c>
      <c r="AB1404">
        <v>5</v>
      </c>
      <c r="AC1404" t="s">
        <v>15616</v>
      </c>
    </row>
    <row r="1405" spans="1:29" x14ac:dyDescent="0.3">
      <c r="A1405" t="s">
        <v>14719</v>
      </c>
      <c r="B1405">
        <v>2100</v>
      </c>
      <c r="C1405" t="str">
        <f>VLOOKUP($B1405,Hosts!$A:$M,10,0)</f>
        <v>Within an hour</v>
      </c>
      <c r="D1405" s="70">
        <f>VLOOKUP($B1405,Hosts!$A:$M,11,0)</f>
        <v>1</v>
      </c>
      <c r="E1405" s="70">
        <f>VLOOKUP($B1405,Hosts!$A:$M,12,0)</f>
        <v>1</v>
      </c>
      <c r="F1405" t="str">
        <f>VLOOKUP($B1405,Hosts!$A:$M,13,0)</f>
        <v>No</v>
      </c>
      <c r="G1405" t="str">
        <f>INDEX(Hosts!$A:$M, MATCH(Places!$B1405,Hosts!$A:$A,0), MATCH(Places!G$1,Hosts!$A$1:$M$1,0))</f>
        <v>Within an hour</v>
      </c>
      <c r="H1405" s="70">
        <f>INDEX(Hosts!$A:$M, MATCH(Places!$B1405,Hosts!$A:$A,0), MATCH(Places!H$1,Hosts!$A$1:$M$1,0))</f>
        <v>1</v>
      </c>
      <c r="I1405" s="70">
        <f>INDEX(Hosts!$A:$M, MATCH(Places!$B1405,Hosts!$A:$A,0), MATCH(Places!I$1,Hosts!$A$1:$M$1,0))</f>
        <v>1</v>
      </c>
      <c r="J1405" t="str">
        <f>INDEX(Hosts!$A:$M, MATCH(Places!$B1405,Hosts!$A:$A,0), MATCH(Places!J$1,Hosts!$A$1:$M$1,0))</f>
        <v>No</v>
      </c>
      <c r="K1405">
        <v>19</v>
      </c>
      <c r="L1405" t="str">
        <f>VLOOKUP($K1405,Neighborhoods!$A:$C,2,0)</f>
        <v>Manhattan</v>
      </c>
      <c r="M1405" t="str">
        <f>VLOOKUP($K1405,Neighborhoods!$A:$C,3,0)</f>
        <v>Upper East Side</v>
      </c>
      <c r="N1405" t="str">
        <f>INDEX(Neighborhoods!$A:$C, MATCH(Places!$K1405,Neighborhoods!$A:$A,0), MATCH(Places!N$1,Neighborhoods!$A$1:$C$1,0))</f>
        <v>Manhattan</v>
      </c>
      <c r="O1405" t="str">
        <f>INDEX(Neighborhoods!$A:$C, MATCH(Places!$K1405,Neighborhoods!$A:$A,0), MATCH(Places!O$1,Neighborhoods!$A$1:$C$1,0))</f>
        <v>Upper East Side</v>
      </c>
      <c r="P1405" t="s">
        <v>1</v>
      </c>
      <c r="Q1405" t="str">
        <f t="shared" si="84"/>
        <v>Yes</v>
      </c>
      <c r="R1405">
        <v>1</v>
      </c>
      <c r="S1405" t="str">
        <f t="shared" si="85"/>
        <v>Small</v>
      </c>
      <c r="T1405" s="50">
        <v>85</v>
      </c>
      <c r="U1405" s="70">
        <f t="shared" si="86"/>
        <v>0.03</v>
      </c>
      <c r="V1405" s="52">
        <v>5</v>
      </c>
      <c r="W1405" s="52" t="str" cm="1">
        <f t="array" ref="W1405">_xlfn.SWITCH(ROUND(V1405,0),5,"Excellent",4,"Good",3,"Ok","Bad")</f>
        <v>Excellent</v>
      </c>
      <c r="X1405">
        <v>12</v>
      </c>
      <c r="Y1405" t="str">
        <f t="shared" si="87"/>
        <v>No</v>
      </c>
      <c r="Z1405" s="68">
        <v>42217</v>
      </c>
      <c r="AA1405" s="68">
        <v>42552</v>
      </c>
      <c r="AB1405">
        <v>363</v>
      </c>
      <c r="AC1405" t="s">
        <v>15615</v>
      </c>
    </row>
    <row r="1406" spans="1:29" x14ac:dyDescent="0.3">
      <c r="A1406" t="s">
        <v>1057</v>
      </c>
      <c r="B1406">
        <v>2315</v>
      </c>
      <c r="C1406" t="str">
        <f>VLOOKUP($B1406,Hosts!$A:$M,10,0)</f>
        <v>Within an hour</v>
      </c>
      <c r="D1406" s="70">
        <f>VLOOKUP($B1406,Hosts!$A:$M,11,0)</f>
        <v>1</v>
      </c>
      <c r="E1406" s="70">
        <f>VLOOKUP($B1406,Hosts!$A:$M,12,0)</f>
        <v>1</v>
      </c>
      <c r="F1406" t="str">
        <f>VLOOKUP($B1406,Hosts!$A:$M,13,0)</f>
        <v>No</v>
      </c>
      <c r="G1406" t="str">
        <f>INDEX(Hosts!$A:$M, MATCH(Places!$B1406,Hosts!$A:$A,0), MATCH(Places!G$1,Hosts!$A$1:$M$1,0))</f>
        <v>Within an hour</v>
      </c>
      <c r="H1406" s="70">
        <f>INDEX(Hosts!$A:$M, MATCH(Places!$B1406,Hosts!$A:$A,0), MATCH(Places!H$1,Hosts!$A$1:$M$1,0))</f>
        <v>1</v>
      </c>
      <c r="I1406" s="70">
        <f>INDEX(Hosts!$A:$M, MATCH(Places!$B1406,Hosts!$A:$A,0), MATCH(Places!I$1,Hosts!$A$1:$M$1,0))</f>
        <v>1</v>
      </c>
      <c r="J1406" t="str">
        <f>INDEX(Hosts!$A:$M, MATCH(Places!$B1406,Hosts!$A:$A,0), MATCH(Places!J$1,Hosts!$A$1:$M$1,0))</f>
        <v>No</v>
      </c>
      <c r="K1406">
        <v>8</v>
      </c>
      <c r="L1406" t="str">
        <f>VLOOKUP($K1406,Neighborhoods!$A:$C,2,0)</f>
        <v>Brooklyn</v>
      </c>
      <c r="M1406" t="str">
        <f>VLOOKUP($K1406,Neighborhoods!$A:$C,3,0)</f>
        <v>Bushwick</v>
      </c>
      <c r="N1406" t="str">
        <f>INDEX(Neighborhoods!$A:$C, MATCH(Places!$K1406,Neighborhoods!$A:$A,0), MATCH(Places!N$1,Neighborhoods!$A$1:$C$1,0))</f>
        <v>Brooklyn</v>
      </c>
      <c r="O1406" t="str">
        <f>INDEX(Neighborhoods!$A:$C, MATCH(Places!$K1406,Neighborhoods!$A:$A,0), MATCH(Places!O$1,Neighborhoods!$A$1:$C$1,0))</f>
        <v>Bushwick</v>
      </c>
      <c r="P1406" t="s">
        <v>1</v>
      </c>
      <c r="Q1406" t="str">
        <f t="shared" si="84"/>
        <v>Yes</v>
      </c>
      <c r="R1406">
        <v>2</v>
      </c>
      <c r="S1406" t="str">
        <f t="shared" si="85"/>
        <v>Small</v>
      </c>
      <c r="T1406" s="50">
        <v>70</v>
      </c>
      <c r="U1406" s="70">
        <f t="shared" si="86"/>
        <v>0.03</v>
      </c>
      <c r="V1406" s="52">
        <v>4.76</v>
      </c>
      <c r="W1406" s="52" t="str" cm="1">
        <f t="array" ref="W1406">_xlfn.SWITCH(ROUND(V1406,0),5,"Excellent",4,"Good",3,"Ok","Bad")</f>
        <v>Excellent</v>
      </c>
      <c r="X1406">
        <v>46</v>
      </c>
      <c r="Y1406" t="str">
        <f t="shared" si="87"/>
        <v>No</v>
      </c>
      <c r="Z1406" s="68">
        <v>42184</v>
      </c>
      <c r="AA1406" s="68">
        <v>43592</v>
      </c>
      <c r="AB1406">
        <v>219</v>
      </c>
      <c r="AC1406" t="s">
        <v>15616</v>
      </c>
    </row>
    <row r="1407" spans="1:29" x14ac:dyDescent="0.3">
      <c r="A1407" t="s">
        <v>13626</v>
      </c>
      <c r="B1407">
        <v>532</v>
      </c>
      <c r="C1407" t="str">
        <f>VLOOKUP($B1407,Hosts!$A:$M,10,0)</f>
        <v>Within a day</v>
      </c>
      <c r="D1407" s="70">
        <f>VLOOKUP($B1407,Hosts!$A:$M,11,0)</f>
        <v>0.56999999999999995</v>
      </c>
      <c r="E1407" s="70">
        <f>VLOOKUP($B1407,Hosts!$A:$M,12,0)</f>
        <v>0.56999999999999995</v>
      </c>
      <c r="F1407" t="str">
        <f>VLOOKUP($B1407,Hosts!$A:$M,13,0)</f>
        <v>No</v>
      </c>
      <c r="G1407" t="str">
        <f>INDEX(Hosts!$A:$M, MATCH(Places!$B1407,Hosts!$A:$A,0), MATCH(Places!G$1,Hosts!$A$1:$M$1,0))</f>
        <v>Within a day</v>
      </c>
      <c r="H1407" s="70">
        <f>INDEX(Hosts!$A:$M, MATCH(Places!$B1407,Hosts!$A:$A,0), MATCH(Places!H$1,Hosts!$A$1:$M$1,0))</f>
        <v>0.56999999999999995</v>
      </c>
      <c r="I1407" s="70">
        <f>INDEX(Hosts!$A:$M, MATCH(Places!$B1407,Hosts!$A:$A,0), MATCH(Places!I$1,Hosts!$A$1:$M$1,0))</f>
        <v>0.56999999999999995</v>
      </c>
      <c r="J1407" t="str">
        <f>INDEX(Hosts!$A:$M, MATCH(Places!$B1407,Hosts!$A:$A,0), MATCH(Places!J$1,Hosts!$A$1:$M$1,0))</f>
        <v>No</v>
      </c>
      <c r="K1407">
        <v>12</v>
      </c>
      <c r="L1407" t="str">
        <f>VLOOKUP($K1407,Neighborhoods!$A:$C,2,0)</f>
        <v>Brooklyn</v>
      </c>
      <c r="M1407" t="str">
        <f>VLOOKUP($K1407,Neighborhoods!$A:$C,3,0)</f>
        <v>Williamsburg</v>
      </c>
      <c r="N1407" t="str">
        <f>INDEX(Neighborhoods!$A:$C, MATCH(Places!$K1407,Neighborhoods!$A:$A,0), MATCH(Places!N$1,Neighborhoods!$A$1:$C$1,0))</f>
        <v>Brooklyn</v>
      </c>
      <c r="O1407" t="str">
        <f>INDEX(Neighborhoods!$A:$C, MATCH(Places!$K1407,Neighborhoods!$A:$A,0), MATCH(Places!O$1,Neighborhoods!$A$1:$C$1,0))</f>
        <v>Williamsburg</v>
      </c>
      <c r="P1407" t="s">
        <v>11822</v>
      </c>
      <c r="Q1407" t="str">
        <f t="shared" si="84"/>
        <v>No</v>
      </c>
      <c r="R1407">
        <v>2</v>
      </c>
      <c r="S1407" t="str">
        <f t="shared" si="85"/>
        <v>Small</v>
      </c>
      <c r="T1407" s="50">
        <v>195</v>
      </c>
      <c r="U1407" s="70">
        <f t="shared" si="86"/>
        <v>0.03</v>
      </c>
      <c r="V1407" s="52">
        <v>4.93</v>
      </c>
      <c r="W1407" s="52" t="str" cm="1">
        <f t="array" ref="W1407">_xlfn.SWITCH(ROUND(V1407,0),5,"Excellent",4,"Good",3,"Ok","Bad")</f>
        <v>Excellent</v>
      </c>
      <c r="X1407">
        <v>43</v>
      </c>
      <c r="Y1407" t="str">
        <f t="shared" si="87"/>
        <v>No</v>
      </c>
      <c r="Z1407" s="68">
        <v>42215</v>
      </c>
      <c r="AA1407" s="68">
        <v>43856</v>
      </c>
      <c r="AB1407">
        <v>226</v>
      </c>
      <c r="AC1407" t="s">
        <v>15615</v>
      </c>
    </row>
    <row r="1408" spans="1:29" x14ac:dyDescent="0.3">
      <c r="A1408" t="s">
        <v>1058</v>
      </c>
      <c r="B1408">
        <v>41</v>
      </c>
      <c r="C1408" t="str">
        <f>VLOOKUP($B1408,Hosts!$A:$M,10,0)</f>
        <v>Within an hour</v>
      </c>
      <c r="D1408" s="70">
        <f>VLOOKUP($B1408,Hosts!$A:$M,11,0)</f>
        <v>0.9</v>
      </c>
      <c r="E1408" s="70">
        <f>VLOOKUP($B1408,Hosts!$A:$M,12,0)</f>
        <v>0.96</v>
      </c>
      <c r="F1408" t="str">
        <f>VLOOKUP($B1408,Hosts!$A:$M,13,0)</f>
        <v>No</v>
      </c>
      <c r="G1408" t="str">
        <f>INDEX(Hosts!$A:$M, MATCH(Places!$B1408,Hosts!$A:$A,0), MATCH(Places!G$1,Hosts!$A$1:$M$1,0))</f>
        <v>Within an hour</v>
      </c>
      <c r="H1408" s="70">
        <f>INDEX(Hosts!$A:$M, MATCH(Places!$B1408,Hosts!$A:$A,0), MATCH(Places!H$1,Hosts!$A$1:$M$1,0))</f>
        <v>0.9</v>
      </c>
      <c r="I1408" s="70">
        <f>INDEX(Hosts!$A:$M, MATCH(Places!$B1408,Hosts!$A:$A,0), MATCH(Places!I$1,Hosts!$A$1:$M$1,0))</f>
        <v>0.96</v>
      </c>
      <c r="J1408" t="str">
        <f>INDEX(Hosts!$A:$M, MATCH(Places!$B1408,Hosts!$A:$A,0), MATCH(Places!J$1,Hosts!$A$1:$M$1,0))</f>
        <v>No</v>
      </c>
      <c r="K1408">
        <v>7</v>
      </c>
      <c r="L1408" t="str">
        <f>VLOOKUP($K1408,Neighborhoods!$A:$C,2,0)</f>
        <v>Brooklyn</v>
      </c>
      <c r="M1408" t="str">
        <f>VLOOKUP($K1408,Neighborhoods!$A:$C,3,0)</f>
        <v>Bedford-Stuyvesant</v>
      </c>
      <c r="N1408" t="str">
        <f>INDEX(Neighborhoods!$A:$C, MATCH(Places!$K1408,Neighborhoods!$A:$A,0), MATCH(Places!N$1,Neighborhoods!$A$1:$C$1,0))</f>
        <v>Brooklyn</v>
      </c>
      <c r="O1408" t="str">
        <f>INDEX(Neighborhoods!$A:$C, MATCH(Places!$K1408,Neighborhoods!$A:$A,0), MATCH(Places!O$1,Neighborhoods!$A$1:$C$1,0))</f>
        <v>Bedford-Stuyvesant</v>
      </c>
      <c r="P1408" t="s">
        <v>1</v>
      </c>
      <c r="Q1408" t="str">
        <f t="shared" si="84"/>
        <v>Yes</v>
      </c>
      <c r="R1408">
        <v>1</v>
      </c>
      <c r="S1408" t="str">
        <f t="shared" si="85"/>
        <v>Small</v>
      </c>
      <c r="T1408" s="50">
        <v>99</v>
      </c>
      <c r="U1408" s="70">
        <f t="shared" si="86"/>
        <v>0.03</v>
      </c>
      <c r="V1408" s="52">
        <v>5</v>
      </c>
      <c r="W1408" s="52" t="str" cm="1">
        <f t="array" ref="W1408">_xlfn.SWITCH(ROUND(V1408,0),5,"Excellent",4,"Good",3,"Ok","Bad")</f>
        <v>Excellent</v>
      </c>
      <c r="X1408">
        <v>4</v>
      </c>
      <c r="Y1408" t="str">
        <f t="shared" si="87"/>
        <v>No</v>
      </c>
      <c r="Z1408" s="68">
        <v>42191</v>
      </c>
      <c r="AA1408" s="68">
        <v>42284</v>
      </c>
      <c r="AB1408">
        <v>365</v>
      </c>
      <c r="AC1408" t="s">
        <v>15615</v>
      </c>
    </row>
    <row r="1409" spans="1:29" x14ac:dyDescent="0.3">
      <c r="A1409" t="s">
        <v>1059</v>
      </c>
      <c r="B1409">
        <v>2326</v>
      </c>
      <c r="C1409" t="str">
        <f>VLOOKUP($B1409,Hosts!$A:$M,10,0)</f>
        <v>A few days or more</v>
      </c>
      <c r="D1409" s="70">
        <f>VLOOKUP($B1409,Hosts!$A:$M,11,0)</f>
        <v>0</v>
      </c>
      <c r="E1409" s="70">
        <f>VLOOKUP($B1409,Hosts!$A:$M,12,0)</f>
        <v>0</v>
      </c>
      <c r="F1409" t="str">
        <f>VLOOKUP($B1409,Hosts!$A:$M,13,0)</f>
        <v>No</v>
      </c>
      <c r="G1409" t="str">
        <f>INDEX(Hosts!$A:$M, MATCH(Places!$B1409,Hosts!$A:$A,0), MATCH(Places!G$1,Hosts!$A$1:$M$1,0))</f>
        <v>A few days or more</v>
      </c>
      <c r="H1409" s="70">
        <f>INDEX(Hosts!$A:$M, MATCH(Places!$B1409,Hosts!$A:$A,0), MATCH(Places!H$1,Hosts!$A$1:$M$1,0))</f>
        <v>0</v>
      </c>
      <c r="I1409" s="70">
        <f>INDEX(Hosts!$A:$M, MATCH(Places!$B1409,Hosts!$A:$A,0), MATCH(Places!I$1,Hosts!$A$1:$M$1,0))</f>
        <v>0</v>
      </c>
      <c r="J1409" t="str">
        <f>INDEX(Hosts!$A:$M, MATCH(Places!$B1409,Hosts!$A:$A,0), MATCH(Places!J$1,Hosts!$A$1:$M$1,0))</f>
        <v>No</v>
      </c>
      <c r="K1409">
        <v>18</v>
      </c>
      <c r="L1409" t="str">
        <f>VLOOKUP($K1409,Neighborhoods!$A:$C,2,0)</f>
        <v>Manhattan</v>
      </c>
      <c r="M1409" t="str">
        <f>VLOOKUP($K1409,Neighborhoods!$A:$C,3,0)</f>
        <v>Midtown</v>
      </c>
      <c r="N1409" t="str">
        <f>INDEX(Neighborhoods!$A:$C, MATCH(Places!$K1409,Neighborhoods!$A:$A,0), MATCH(Places!N$1,Neighborhoods!$A$1:$C$1,0))</f>
        <v>Manhattan</v>
      </c>
      <c r="O1409" t="str">
        <f>INDEX(Neighborhoods!$A:$C, MATCH(Places!$K1409,Neighborhoods!$A:$A,0), MATCH(Places!O$1,Neighborhoods!$A$1:$C$1,0))</f>
        <v>Midtown</v>
      </c>
      <c r="P1409" t="s">
        <v>1</v>
      </c>
      <c r="Q1409" t="str">
        <f t="shared" si="84"/>
        <v>Yes</v>
      </c>
      <c r="R1409">
        <v>2</v>
      </c>
      <c r="S1409" t="str">
        <f t="shared" si="85"/>
        <v>Small</v>
      </c>
      <c r="T1409" s="50">
        <v>105</v>
      </c>
      <c r="U1409" s="70">
        <f t="shared" si="86"/>
        <v>0.03</v>
      </c>
      <c r="V1409" s="52">
        <v>4.8899999999999997</v>
      </c>
      <c r="W1409" s="52" t="str" cm="1">
        <f t="array" ref="W1409">_xlfn.SWITCH(ROUND(V1409,0),5,"Excellent",4,"Good",3,"Ok","Bad")</f>
        <v>Excellent</v>
      </c>
      <c r="X1409">
        <v>18</v>
      </c>
      <c r="Y1409" t="str">
        <f t="shared" si="87"/>
        <v>No</v>
      </c>
      <c r="Z1409" s="68">
        <v>42732</v>
      </c>
      <c r="AA1409" s="68">
        <v>43831</v>
      </c>
      <c r="AB1409">
        <v>288</v>
      </c>
      <c r="AC1409" t="s">
        <v>15615</v>
      </c>
    </row>
    <row r="1410" spans="1:29" x14ac:dyDescent="0.3">
      <c r="A1410" t="s">
        <v>1060</v>
      </c>
      <c r="B1410">
        <v>1586</v>
      </c>
      <c r="C1410" t="str">
        <f>VLOOKUP($B1410,Hosts!$A:$M,10,0)</f>
        <v>Within an hour</v>
      </c>
      <c r="D1410" s="70">
        <f>VLOOKUP($B1410,Hosts!$A:$M,11,0)</f>
        <v>1</v>
      </c>
      <c r="E1410" s="70">
        <f>VLOOKUP($B1410,Hosts!$A:$M,12,0)</f>
        <v>0.97</v>
      </c>
      <c r="F1410" t="str">
        <f>VLOOKUP($B1410,Hosts!$A:$M,13,0)</f>
        <v>No</v>
      </c>
      <c r="G1410" t="str">
        <f>INDEX(Hosts!$A:$M, MATCH(Places!$B1410,Hosts!$A:$A,0), MATCH(Places!G$1,Hosts!$A$1:$M$1,0))</f>
        <v>Within an hour</v>
      </c>
      <c r="H1410" s="70">
        <f>INDEX(Hosts!$A:$M, MATCH(Places!$B1410,Hosts!$A:$A,0), MATCH(Places!H$1,Hosts!$A$1:$M$1,0))</f>
        <v>1</v>
      </c>
      <c r="I1410" s="70">
        <f>INDEX(Hosts!$A:$M, MATCH(Places!$B1410,Hosts!$A:$A,0), MATCH(Places!I$1,Hosts!$A$1:$M$1,0))</f>
        <v>0.97</v>
      </c>
      <c r="J1410" t="str">
        <f>INDEX(Hosts!$A:$M, MATCH(Places!$B1410,Hosts!$A:$A,0), MATCH(Places!J$1,Hosts!$A$1:$M$1,0))</f>
        <v>No</v>
      </c>
      <c r="K1410">
        <v>19</v>
      </c>
      <c r="L1410" t="str">
        <f>VLOOKUP($K1410,Neighborhoods!$A:$C,2,0)</f>
        <v>Manhattan</v>
      </c>
      <c r="M1410" t="str">
        <f>VLOOKUP($K1410,Neighborhoods!$A:$C,3,0)</f>
        <v>Upper East Side</v>
      </c>
      <c r="N1410" t="str">
        <f>INDEX(Neighborhoods!$A:$C, MATCH(Places!$K1410,Neighborhoods!$A:$A,0), MATCH(Places!N$1,Neighborhoods!$A$1:$C$1,0))</f>
        <v>Manhattan</v>
      </c>
      <c r="O1410" t="str">
        <f>INDEX(Neighborhoods!$A:$C, MATCH(Places!$K1410,Neighborhoods!$A:$A,0), MATCH(Places!O$1,Neighborhoods!$A$1:$C$1,0))</f>
        <v>Upper East Side</v>
      </c>
      <c r="P1410" t="s">
        <v>11822</v>
      </c>
      <c r="Q1410" t="str">
        <f t="shared" si="84"/>
        <v>No</v>
      </c>
      <c r="R1410">
        <v>5</v>
      </c>
      <c r="S1410" t="str">
        <f t="shared" si="85"/>
        <v>Medium</v>
      </c>
      <c r="T1410" s="50">
        <v>120</v>
      </c>
      <c r="U1410" s="70">
        <f t="shared" si="86"/>
        <v>0.03</v>
      </c>
      <c r="V1410" s="52">
        <v>4.5</v>
      </c>
      <c r="W1410" s="52" t="str" cm="1">
        <f t="array" ref="W1410">_xlfn.SWITCH(ROUND(V1410,0),5,"Excellent",4,"Good",3,"Ok","Bad")</f>
        <v>Excellent</v>
      </c>
      <c r="X1410">
        <v>115</v>
      </c>
      <c r="Y1410" t="str">
        <f t="shared" si="87"/>
        <v>No</v>
      </c>
      <c r="Z1410" s="68">
        <v>42352</v>
      </c>
      <c r="AA1410" s="68">
        <v>44038</v>
      </c>
      <c r="AB1410">
        <v>328</v>
      </c>
      <c r="AC1410" t="s">
        <v>15615</v>
      </c>
    </row>
    <row r="1411" spans="1:29" x14ac:dyDescent="0.3">
      <c r="A1411" t="s">
        <v>14825</v>
      </c>
      <c r="B1411">
        <v>1637</v>
      </c>
      <c r="C1411" t="str">
        <f>VLOOKUP($B1411,Hosts!$A:$M,10,0)</f>
        <v>Within an hour</v>
      </c>
      <c r="D1411" s="70">
        <f>VLOOKUP($B1411,Hosts!$A:$M,11,0)</f>
        <v>1</v>
      </c>
      <c r="E1411" s="70">
        <f>VLOOKUP($B1411,Hosts!$A:$M,12,0)</f>
        <v>1</v>
      </c>
      <c r="F1411" t="str">
        <f>VLOOKUP($B1411,Hosts!$A:$M,13,0)</f>
        <v>Yes</v>
      </c>
      <c r="G1411" t="str">
        <f>INDEX(Hosts!$A:$M, MATCH(Places!$B1411,Hosts!$A:$A,0), MATCH(Places!G$1,Hosts!$A$1:$M$1,0))</f>
        <v>Within an hour</v>
      </c>
      <c r="H1411" s="70">
        <f>INDEX(Hosts!$A:$M, MATCH(Places!$B1411,Hosts!$A:$A,0), MATCH(Places!H$1,Hosts!$A$1:$M$1,0))</f>
        <v>1</v>
      </c>
      <c r="I1411" s="70">
        <f>INDEX(Hosts!$A:$M, MATCH(Places!$B1411,Hosts!$A:$A,0), MATCH(Places!I$1,Hosts!$A$1:$M$1,0))</f>
        <v>1</v>
      </c>
      <c r="J1411" t="str">
        <f>INDEX(Hosts!$A:$M, MATCH(Places!$B1411,Hosts!$A:$A,0), MATCH(Places!J$1,Hosts!$A$1:$M$1,0))</f>
        <v>Yes</v>
      </c>
      <c r="K1411">
        <v>7</v>
      </c>
      <c r="L1411" t="str">
        <f>VLOOKUP($K1411,Neighborhoods!$A:$C,2,0)</f>
        <v>Brooklyn</v>
      </c>
      <c r="M1411" t="str">
        <f>VLOOKUP($K1411,Neighborhoods!$A:$C,3,0)</f>
        <v>Bedford-Stuyvesant</v>
      </c>
      <c r="N1411" t="str">
        <f>INDEX(Neighborhoods!$A:$C, MATCH(Places!$K1411,Neighborhoods!$A:$A,0), MATCH(Places!N$1,Neighborhoods!$A$1:$C$1,0))</f>
        <v>Brooklyn</v>
      </c>
      <c r="O1411" t="str">
        <f>INDEX(Neighborhoods!$A:$C, MATCH(Places!$K1411,Neighborhoods!$A:$A,0), MATCH(Places!O$1,Neighborhoods!$A$1:$C$1,0))</f>
        <v>Bedford-Stuyvesant</v>
      </c>
      <c r="P1411" t="s">
        <v>11822</v>
      </c>
      <c r="Q1411" t="str">
        <f t="shared" ref="Q1411:Q1474" si="88">IF(OR(P1411="Private room",P1411="Shared room"),"Yes","No")</f>
        <v>No</v>
      </c>
      <c r="R1411">
        <v>3</v>
      </c>
      <c r="S1411" t="str">
        <f t="shared" ref="S1411:S1474" si="89">IF(R1411&lt;=2,"Small",IF(R1411&lt;=5,"Medium","Large"))</f>
        <v>Medium</v>
      </c>
      <c r="T1411" s="50">
        <v>90</v>
      </c>
      <c r="U1411" s="70">
        <f t="shared" ref="U1411:U1474" si="90">VLOOKUP($T1411,$AF$1:$AG$5,2)</f>
        <v>0.03</v>
      </c>
      <c r="V1411" s="52">
        <v>4.67</v>
      </c>
      <c r="W1411" s="52" t="str" cm="1">
        <f t="array" ref="W1411">_xlfn.SWITCH(ROUND(V1411,0),5,"Excellent",4,"Good",3,"Ok","Bad")</f>
        <v>Excellent</v>
      </c>
      <c r="X1411">
        <v>30</v>
      </c>
      <c r="Y1411" t="str">
        <f t="shared" ref="Y1411:Y1474" si="91">IF(AND(V1411&gt;4.8,X1411&gt;100),"Yes","No")</f>
        <v>No</v>
      </c>
      <c r="Z1411" s="68">
        <v>42231</v>
      </c>
      <c r="AA1411" s="68">
        <v>43778</v>
      </c>
      <c r="AB1411">
        <v>365</v>
      </c>
      <c r="AC1411" t="s">
        <v>15615</v>
      </c>
    </row>
    <row r="1412" spans="1:29" x14ac:dyDescent="0.3">
      <c r="A1412" t="s">
        <v>14167</v>
      </c>
      <c r="B1412">
        <v>2330</v>
      </c>
      <c r="C1412" t="str">
        <f>VLOOKUP($B1412,Hosts!$A:$M,10,0)</f>
        <v>Within an hour</v>
      </c>
      <c r="D1412" s="70">
        <f>VLOOKUP($B1412,Hosts!$A:$M,11,0)</f>
        <v>1</v>
      </c>
      <c r="E1412" s="70">
        <f>VLOOKUP($B1412,Hosts!$A:$M,12,0)</f>
        <v>1</v>
      </c>
      <c r="F1412" t="str">
        <f>VLOOKUP($B1412,Hosts!$A:$M,13,0)</f>
        <v>Yes</v>
      </c>
      <c r="G1412" t="str">
        <f>INDEX(Hosts!$A:$M, MATCH(Places!$B1412,Hosts!$A:$A,0), MATCH(Places!G$1,Hosts!$A$1:$M$1,0))</f>
        <v>Within an hour</v>
      </c>
      <c r="H1412" s="70">
        <f>INDEX(Hosts!$A:$M, MATCH(Places!$B1412,Hosts!$A:$A,0), MATCH(Places!H$1,Hosts!$A$1:$M$1,0))</f>
        <v>1</v>
      </c>
      <c r="I1412" s="70">
        <f>INDEX(Hosts!$A:$M, MATCH(Places!$B1412,Hosts!$A:$A,0), MATCH(Places!I$1,Hosts!$A$1:$M$1,0))</f>
        <v>1</v>
      </c>
      <c r="J1412" t="str">
        <f>INDEX(Hosts!$A:$M, MATCH(Places!$B1412,Hosts!$A:$A,0), MATCH(Places!J$1,Hosts!$A$1:$M$1,0))</f>
        <v>Yes</v>
      </c>
      <c r="K1412">
        <v>7</v>
      </c>
      <c r="L1412" t="str">
        <f>VLOOKUP($K1412,Neighborhoods!$A:$C,2,0)</f>
        <v>Brooklyn</v>
      </c>
      <c r="M1412" t="str">
        <f>VLOOKUP($K1412,Neighborhoods!$A:$C,3,0)</f>
        <v>Bedford-Stuyvesant</v>
      </c>
      <c r="N1412" t="str">
        <f>INDEX(Neighborhoods!$A:$C, MATCH(Places!$K1412,Neighborhoods!$A:$A,0), MATCH(Places!N$1,Neighborhoods!$A$1:$C$1,0))</f>
        <v>Brooklyn</v>
      </c>
      <c r="O1412" t="str">
        <f>INDEX(Neighborhoods!$A:$C, MATCH(Places!$K1412,Neighborhoods!$A:$A,0), MATCH(Places!O$1,Neighborhoods!$A$1:$C$1,0))</f>
        <v>Bedford-Stuyvesant</v>
      </c>
      <c r="P1412" t="s">
        <v>11822</v>
      </c>
      <c r="Q1412" t="str">
        <f t="shared" si="88"/>
        <v>No</v>
      </c>
      <c r="R1412">
        <v>4</v>
      </c>
      <c r="S1412" t="str">
        <f t="shared" si="89"/>
        <v>Medium</v>
      </c>
      <c r="T1412" s="50">
        <v>185</v>
      </c>
      <c r="U1412" s="70">
        <f t="shared" si="90"/>
        <v>0.03</v>
      </c>
      <c r="V1412" s="52">
        <v>4.92</v>
      </c>
      <c r="W1412" s="52" t="str" cm="1">
        <f t="array" ref="W1412">_xlfn.SWITCH(ROUND(V1412,0),5,"Excellent",4,"Good",3,"Ok","Bad")</f>
        <v>Excellent</v>
      </c>
      <c r="X1412">
        <v>150</v>
      </c>
      <c r="Y1412" t="str">
        <f t="shared" si="91"/>
        <v>Yes</v>
      </c>
      <c r="Z1412" s="68">
        <v>42195</v>
      </c>
      <c r="AA1412" s="68">
        <v>43947</v>
      </c>
      <c r="AB1412">
        <v>266</v>
      </c>
      <c r="AC1412" t="s">
        <v>15616</v>
      </c>
    </row>
    <row r="1413" spans="1:29" x14ac:dyDescent="0.3">
      <c r="A1413" t="s">
        <v>13955</v>
      </c>
      <c r="B1413">
        <v>2283</v>
      </c>
      <c r="C1413" t="str">
        <f>VLOOKUP($B1413,Hosts!$A:$M,10,0)</f>
        <v>Within an hour</v>
      </c>
      <c r="D1413" s="70">
        <f>VLOOKUP($B1413,Hosts!$A:$M,11,0)</f>
        <v>0.9</v>
      </c>
      <c r="E1413" s="70">
        <f>VLOOKUP($B1413,Hosts!$A:$M,12,0)</f>
        <v>0.96</v>
      </c>
      <c r="F1413" t="str">
        <f>VLOOKUP($B1413,Hosts!$A:$M,13,0)</f>
        <v>No</v>
      </c>
      <c r="G1413" t="str">
        <f>INDEX(Hosts!$A:$M, MATCH(Places!$B1413,Hosts!$A:$A,0), MATCH(Places!G$1,Hosts!$A$1:$M$1,0))</f>
        <v>Within an hour</v>
      </c>
      <c r="H1413" s="70">
        <f>INDEX(Hosts!$A:$M, MATCH(Places!$B1413,Hosts!$A:$A,0), MATCH(Places!H$1,Hosts!$A$1:$M$1,0))</f>
        <v>0.9</v>
      </c>
      <c r="I1413" s="70">
        <f>INDEX(Hosts!$A:$M, MATCH(Places!$B1413,Hosts!$A:$A,0), MATCH(Places!I$1,Hosts!$A$1:$M$1,0))</f>
        <v>0.96</v>
      </c>
      <c r="J1413" t="str">
        <f>INDEX(Hosts!$A:$M, MATCH(Places!$B1413,Hosts!$A:$A,0), MATCH(Places!J$1,Hosts!$A$1:$M$1,0))</f>
        <v>No</v>
      </c>
      <c r="K1413">
        <v>7</v>
      </c>
      <c r="L1413" t="str">
        <f>VLOOKUP($K1413,Neighborhoods!$A:$C,2,0)</f>
        <v>Brooklyn</v>
      </c>
      <c r="M1413" t="str">
        <f>VLOOKUP($K1413,Neighborhoods!$A:$C,3,0)</f>
        <v>Bedford-Stuyvesant</v>
      </c>
      <c r="N1413" t="str">
        <f>INDEX(Neighborhoods!$A:$C, MATCH(Places!$K1413,Neighborhoods!$A:$A,0), MATCH(Places!N$1,Neighborhoods!$A$1:$C$1,0))</f>
        <v>Brooklyn</v>
      </c>
      <c r="O1413" t="str">
        <f>INDEX(Neighborhoods!$A:$C, MATCH(Places!$K1413,Neighborhoods!$A:$A,0), MATCH(Places!O$1,Neighborhoods!$A$1:$C$1,0))</f>
        <v>Bedford-Stuyvesant</v>
      </c>
      <c r="P1413" t="s">
        <v>1</v>
      </c>
      <c r="Q1413" t="str">
        <f t="shared" si="88"/>
        <v>Yes</v>
      </c>
      <c r="R1413">
        <v>1</v>
      </c>
      <c r="S1413" t="str">
        <f t="shared" si="89"/>
        <v>Small</v>
      </c>
      <c r="T1413" s="50">
        <v>45</v>
      </c>
      <c r="U1413" s="70">
        <f t="shared" si="90"/>
        <v>0.03</v>
      </c>
      <c r="V1413" s="52">
        <v>4.6399999999999997</v>
      </c>
      <c r="W1413" s="52" t="str" cm="1">
        <f t="array" ref="W1413">_xlfn.SWITCH(ROUND(V1413,0),5,"Excellent",4,"Good",3,"Ok","Bad")</f>
        <v>Excellent</v>
      </c>
      <c r="X1413">
        <v>59</v>
      </c>
      <c r="Y1413" t="str">
        <f t="shared" si="91"/>
        <v>No</v>
      </c>
      <c r="Z1413" s="68">
        <v>42194</v>
      </c>
      <c r="AA1413" s="68">
        <v>44003</v>
      </c>
      <c r="AB1413">
        <v>364</v>
      </c>
      <c r="AC1413" t="s">
        <v>15615</v>
      </c>
    </row>
    <row r="1414" spans="1:29" x14ac:dyDescent="0.3">
      <c r="A1414" t="s">
        <v>1061</v>
      </c>
      <c r="B1414">
        <v>1605</v>
      </c>
      <c r="C1414" t="str">
        <f>VLOOKUP($B1414,Hosts!$A:$M,10,0)</f>
        <v>Within an hour</v>
      </c>
      <c r="D1414" s="70">
        <f>VLOOKUP($B1414,Hosts!$A:$M,11,0)</f>
        <v>0.92</v>
      </c>
      <c r="E1414" s="70">
        <f>VLOOKUP($B1414,Hosts!$A:$M,12,0)</f>
        <v>0.84</v>
      </c>
      <c r="F1414" t="str">
        <f>VLOOKUP($B1414,Hosts!$A:$M,13,0)</f>
        <v>No</v>
      </c>
      <c r="G1414" t="str">
        <f>INDEX(Hosts!$A:$M, MATCH(Places!$B1414,Hosts!$A:$A,0), MATCH(Places!G$1,Hosts!$A$1:$M$1,0))</f>
        <v>Within an hour</v>
      </c>
      <c r="H1414" s="70">
        <f>INDEX(Hosts!$A:$M, MATCH(Places!$B1414,Hosts!$A:$A,0), MATCH(Places!H$1,Hosts!$A$1:$M$1,0))</f>
        <v>0.92</v>
      </c>
      <c r="I1414" s="70">
        <f>INDEX(Hosts!$A:$M, MATCH(Places!$B1414,Hosts!$A:$A,0), MATCH(Places!I$1,Hosts!$A$1:$M$1,0))</f>
        <v>0.84</v>
      </c>
      <c r="J1414" t="str">
        <f>INDEX(Hosts!$A:$M, MATCH(Places!$B1414,Hosts!$A:$A,0), MATCH(Places!J$1,Hosts!$A$1:$M$1,0))</f>
        <v>No</v>
      </c>
      <c r="K1414">
        <v>19</v>
      </c>
      <c r="L1414" t="str">
        <f>VLOOKUP($K1414,Neighborhoods!$A:$C,2,0)</f>
        <v>Manhattan</v>
      </c>
      <c r="M1414" t="str">
        <f>VLOOKUP($K1414,Neighborhoods!$A:$C,3,0)</f>
        <v>Upper East Side</v>
      </c>
      <c r="N1414" t="str">
        <f>INDEX(Neighborhoods!$A:$C, MATCH(Places!$K1414,Neighborhoods!$A:$A,0), MATCH(Places!N$1,Neighborhoods!$A$1:$C$1,0))</f>
        <v>Manhattan</v>
      </c>
      <c r="O1414" t="str">
        <f>INDEX(Neighborhoods!$A:$C, MATCH(Places!$K1414,Neighborhoods!$A:$A,0), MATCH(Places!O$1,Neighborhoods!$A$1:$C$1,0))</f>
        <v>Upper East Side</v>
      </c>
      <c r="P1414" t="s">
        <v>11822</v>
      </c>
      <c r="Q1414" t="str">
        <f t="shared" si="88"/>
        <v>No</v>
      </c>
      <c r="R1414">
        <v>2</v>
      </c>
      <c r="S1414" t="str">
        <f t="shared" si="89"/>
        <v>Small</v>
      </c>
      <c r="T1414" s="50">
        <v>103</v>
      </c>
      <c r="U1414" s="70">
        <f t="shared" si="90"/>
        <v>0.03</v>
      </c>
      <c r="V1414" s="52">
        <v>5</v>
      </c>
      <c r="W1414" s="52" t="str" cm="1">
        <f t="array" ref="W1414">_xlfn.SWITCH(ROUND(V1414,0),5,"Excellent",4,"Good",3,"Ok","Bad")</f>
        <v>Excellent</v>
      </c>
      <c r="X1414">
        <v>3</v>
      </c>
      <c r="Y1414" t="str">
        <f t="shared" si="91"/>
        <v>No</v>
      </c>
      <c r="Z1414" s="68">
        <v>42937</v>
      </c>
      <c r="AA1414" s="68">
        <v>43838</v>
      </c>
      <c r="AB1414">
        <v>349</v>
      </c>
      <c r="AC1414" t="s">
        <v>15615</v>
      </c>
    </row>
    <row r="1415" spans="1:29" x14ac:dyDescent="0.3">
      <c r="A1415" t="s">
        <v>15558</v>
      </c>
      <c r="B1415">
        <v>988</v>
      </c>
      <c r="C1415" t="str">
        <f>VLOOKUP($B1415,Hosts!$A:$M,10,0)</f>
        <v>Within an hour</v>
      </c>
      <c r="D1415" s="70">
        <f>VLOOKUP($B1415,Hosts!$A:$M,11,0)</f>
        <v>0.83</v>
      </c>
      <c r="E1415" s="70">
        <f>VLOOKUP($B1415,Hosts!$A:$M,12,0)</f>
        <v>0.97</v>
      </c>
      <c r="F1415" t="str">
        <f>VLOOKUP($B1415,Hosts!$A:$M,13,0)</f>
        <v>No</v>
      </c>
      <c r="G1415" t="str">
        <f>INDEX(Hosts!$A:$M, MATCH(Places!$B1415,Hosts!$A:$A,0), MATCH(Places!G$1,Hosts!$A$1:$M$1,0))</f>
        <v>Within an hour</v>
      </c>
      <c r="H1415" s="70">
        <f>INDEX(Hosts!$A:$M, MATCH(Places!$B1415,Hosts!$A:$A,0), MATCH(Places!H$1,Hosts!$A$1:$M$1,0))</f>
        <v>0.83</v>
      </c>
      <c r="I1415" s="70">
        <f>INDEX(Hosts!$A:$M, MATCH(Places!$B1415,Hosts!$A:$A,0), MATCH(Places!I$1,Hosts!$A$1:$M$1,0))</f>
        <v>0.97</v>
      </c>
      <c r="J1415" t="str">
        <f>INDEX(Hosts!$A:$M, MATCH(Places!$B1415,Hosts!$A:$A,0), MATCH(Places!J$1,Hosts!$A$1:$M$1,0))</f>
        <v>No</v>
      </c>
      <c r="K1415">
        <v>19</v>
      </c>
      <c r="L1415" t="str">
        <f>VLOOKUP($K1415,Neighborhoods!$A:$C,2,0)</f>
        <v>Manhattan</v>
      </c>
      <c r="M1415" t="str">
        <f>VLOOKUP($K1415,Neighborhoods!$A:$C,3,0)</f>
        <v>Upper East Side</v>
      </c>
      <c r="N1415" t="str">
        <f>INDEX(Neighborhoods!$A:$C, MATCH(Places!$K1415,Neighborhoods!$A:$A,0), MATCH(Places!N$1,Neighborhoods!$A$1:$C$1,0))</f>
        <v>Manhattan</v>
      </c>
      <c r="O1415" t="str">
        <f>INDEX(Neighborhoods!$A:$C, MATCH(Places!$K1415,Neighborhoods!$A:$A,0), MATCH(Places!O$1,Neighborhoods!$A$1:$C$1,0))</f>
        <v>Upper East Side</v>
      </c>
      <c r="P1415" t="s">
        <v>11822</v>
      </c>
      <c r="Q1415" t="str">
        <f t="shared" si="88"/>
        <v>No</v>
      </c>
      <c r="R1415">
        <v>2</v>
      </c>
      <c r="S1415" t="str">
        <f t="shared" si="89"/>
        <v>Small</v>
      </c>
      <c r="T1415" s="50">
        <v>105</v>
      </c>
      <c r="U1415" s="70">
        <f t="shared" si="90"/>
        <v>0.03</v>
      </c>
      <c r="V1415" s="52">
        <v>4.49</v>
      </c>
      <c r="W1415" s="52" t="str" cm="1">
        <f t="array" ref="W1415">_xlfn.SWITCH(ROUND(V1415,0),5,"Excellent",4,"Good",3,"Ok","Bad")</f>
        <v>Good</v>
      </c>
      <c r="X1415">
        <v>37</v>
      </c>
      <c r="Y1415" t="str">
        <f t="shared" si="91"/>
        <v>No</v>
      </c>
      <c r="Z1415" s="68">
        <v>42945</v>
      </c>
      <c r="AA1415" s="68">
        <v>43872</v>
      </c>
      <c r="AB1415">
        <v>257</v>
      </c>
      <c r="AC1415" t="s">
        <v>15615</v>
      </c>
    </row>
    <row r="1416" spans="1:29" x14ac:dyDescent="0.3">
      <c r="A1416" t="s">
        <v>1062</v>
      </c>
      <c r="B1416">
        <v>1581</v>
      </c>
      <c r="C1416" t="str">
        <f>VLOOKUP($B1416,Hosts!$A:$M,10,0)</f>
        <v>Within a few hours</v>
      </c>
      <c r="D1416" s="70">
        <f>VLOOKUP($B1416,Hosts!$A:$M,11,0)</f>
        <v>1</v>
      </c>
      <c r="E1416" s="70">
        <f>VLOOKUP($B1416,Hosts!$A:$M,12,0)</f>
        <v>0.25</v>
      </c>
      <c r="F1416" t="str">
        <f>VLOOKUP($B1416,Hosts!$A:$M,13,0)</f>
        <v>No</v>
      </c>
      <c r="G1416" t="str">
        <f>INDEX(Hosts!$A:$M, MATCH(Places!$B1416,Hosts!$A:$A,0), MATCH(Places!G$1,Hosts!$A$1:$M$1,0))</f>
        <v>Within a few hours</v>
      </c>
      <c r="H1416" s="70">
        <f>INDEX(Hosts!$A:$M, MATCH(Places!$B1416,Hosts!$A:$A,0), MATCH(Places!H$1,Hosts!$A$1:$M$1,0))</f>
        <v>1</v>
      </c>
      <c r="I1416" s="70">
        <f>INDEX(Hosts!$A:$M, MATCH(Places!$B1416,Hosts!$A:$A,0), MATCH(Places!I$1,Hosts!$A$1:$M$1,0))</f>
        <v>0.25</v>
      </c>
      <c r="J1416" t="str">
        <f>INDEX(Hosts!$A:$M, MATCH(Places!$B1416,Hosts!$A:$A,0), MATCH(Places!J$1,Hosts!$A$1:$M$1,0))</f>
        <v>No</v>
      </c>
      <c r="K1416">
        <v>15</v>
      </c>
      <c r="L1416" t="str">
        <f>VLOOKUP($K1416,Neighborhoods!$A:$C,2,0)</f>
        <v>Manhattan</v>
      </c>
      <c r="M1416" t="str">
        <f>VLOOKUP($K1416,Neighborhoods!$A:$C,3,0)</f>
        <v>East Village</v>
      </c>
      <c r="N1416" t="str">
        <f>INDEX(Neighborhoods!$A:$C, MATCH(Places!$K1416,Neighborhoods!$A:$A,0), MATCH(Places!N$1,Neighborhoods!$A$1:$C$1,0))</f>
        <v>Manhattan</v>
      </c>
      <c r="O1416" t="str">
        <f>INDEX(Neighborhoods!$A:$C, MATCH(Places!$K1416,Neighborhoods!$A:$A,0), MATCH(Places!O$1,Neighborhoods!$A$1:$C$1,0))</f>
        <v>East Village</v>
      </c>
      <c r="P1416" t="s">
        <v>11822</v>
      </c>
      <c r="Q1416" t="str">
        <f t="shared" si="88"/>
        <v>No</v>
      </c>
      <c r="R1416">
        <v>3</v>
      </c>
      <c r="S1416" t="str">
        <f t="shared" si="89"/>
        <v>Medium</v>
      </c>
      <c r="T1416" s="50">
        <v>225</v>
      </c>
      <c r="U1416" s="70">
        <f t="shared" si="90"/>
        <v>0.04</v>
      </c>
      <c r="V1416" s="52">
        <v>5</v>
      </c>
      <c r="W1416" s="52" t="str" cm="1">
        <f t="array" ref="W1416">_xlfn.SWITCH(ROUND(V1416,0),5,"Excellent",4,"Good",3,"Ok","Bad")</f>
        <v>Excellent</v>
      </c>
      <c r="X1416">
        <v>6</v>
      </c>
      <c r="Y1416" t="str">
        <f t="shared" si="91"/>
        <v>No</v>
      </c>
      <c r="Z1416" s="68">
        <v>42329</v>
      </c>
      <c r="AA1416" s="68">
        <v>43679</v>
      </c>
      <c r="AB1416">
        <v>1</v>
      </c>
      <c r="AC1416" t="s">
        <v>15615</v>
      </c>
    </row>
    <row r="1417" spans="1:29" x14ac:dyDescent="0.3">
      <c r="A1417" t="s">
        <v>1063</v>
      </c>
      <c r="B1417">
        <v>2345</v>
      </c>
      <c r="C1417" t="str">
        <f>VLOOKUP($B1417,Hosts!$A:$M,10,0)</f>
        <v>Within an hour</v>
      </c>
      <c r="D1417" s="70">
        <f>VLOOKUP($B1417,Hosts!$A:$M,11,0)</f>
        <v>1</v>
      </c>
      <c r="E1417" s="70">
        <f>VLOOKUP($B1417,Hosts!$A:$M,12,0)</f>
        <v>1</v>
      </c>
      <c r="F1417" t="str">
        <f>VLOOKUP($B1417,Hosts!$A:$M,13,0)</f>
        <v>No</v>
      </c>
      <c r="G1417" t="str">
        <f>INDEX(Hosts!$A:$M, MATCH(Places!$B1417,Hosts!$A:$A,0), MATCH(Places!G$1,Hosts!$A$1:$M$1,0))</f>
        <v>Within an hour</v>
      </c>
      <c r="H1417" s="70">
        <f>INDEX(Hosts!$A:$M, MATCH(Places!$B1417,Hosts!$A:$A,0), MATCH(Places!H$1,Hosts!$A$1:$M$1,0))</f>
        <v>1</v>
      </c>
      <c r="I1417" s="70">
        <f>INDEX(Hosts!$A:$M, MATCH(Places!$B1417,Hosts!$A:$A,0), MATCH(Places!I$1,Hosts!$A$1:$M$1,0))</f>
        <v>1</v>
      </c>
      <c r="J1417" t="str">
        <f>INDEX(Hosts!$A:$M, MATCH(Places!$B1417,Hosts!$A:$A,0), MATCH(Places!J$1,Hosts!$A$1:$M$1,0))</f>
        <v>No</v>
      </c>
      <c r="K1417">
        <v>7</v>
      </c>
      <c r="L1417" t="str">
        <f>VLOOKUP($K1417,Neighborhoods!$A:$C,2,0)</f>
        <v>Brooklyn</v>
      </c>
      <c r="M1417" t="str">
        <f>VLOOKUP($K1417,Neighborhoods!$A:$C,3,0)</f>
        <v>Bedford-Stuyvesant</v>
      </c>
      <c r="N1417" t="str">
        <f>INDEX(Neighborhoods!$A:$C, MATCH(Places!$K1417,Neighborhoods!$A:$A,0), MATCH(Places!N$1,Neighborhoods!$A$1:$C$1,0))</f>
        <v>Brooklyn</v>
      </c>
      <c r="O1417" t="str">
        <f>INDEX(Neighborhoods!$A:$C, MATCH(Places!$K1417,Neighborhoods!$A:$A,0), MATCH(Places!O$1,Neighborhoods!$A$1:$C$1,0))</f>
        <v>Bedford-Stuyvesant</v>
      </c>
      <c r="P1417" t="s">
        <v>11822</v>
      </c>
      <c r="Q1417" t="str">
        <f t="shared" si="88"/>
        <v>No</v>
      </c>
      <c r="R1417">
        <v>6</v>
      </c>
      <c r="S1417" t="str">
        <f t="shared" si="89"/>
        <v>Large</v>
      </c>
      <c r="T1417" s="50">
        <v>101</v>
      </c>
      <c r="U1417" s="70">
        <f t="shared" si="90"/>
        <v>0.03</v>
      </c>
      <c r="V1417" s="52">
        <v>4.74</v>
      </c>
      <c r="W1417" s="52" t="str" cm="1">
        <f t="array" ref="W1417">_xlfn.SWITCH(ROUND(V1417,0),5,"Excellent",4,"Good",3,"Ok","Bad")</f>
        <v>Excellent</v>
      </c>
      <c r="X1417">
        <v>147</v>
      </c>
      <c r="Y1417" t="str">
        <f t="shared" si="91"/>
        <v>No</v>
      </c>
      <c r="Z1417" s="68">
        <v>42345</v>
      </c>
      <c r="AA1417" s="68">
        <v>43898</v>
      </c>
      <c r="AB1417">
        <v>158</v>
      </c>
      <c r="AC1417" t="s">
        <v>15615</v>
      </c>
    </row>
    <row r="1418" spans="1:29" x14ac:dyDescent="0.3">
      <c r="A1418" t="s">
        <v>1064</v>
      </c>
      <c r="B1418">
        <v>2078</v>
      </c>
      <c r="C1418" t="str">
        <f>VLOOKUP($B1418,Hosts!$A:$M,10,0)</f>
        <v>Within an hour</v>
      </c>
      <c r="D1418" s="70">
        <f>VLOOKUP($B1418,Hosts!$A:$M,11,0)</f>
        <v>1</v>
      </c>
      <c r="E1418" s="70">
        <f>VLOOKUP($B1418,Hosts!$A:$M,12,0)</f>
        <v>0.89</v>
      </c>
      <c r="F1418" t="str">
        <f>VLOOKUP($B1418,Hosts!$A:$M,13,0)</f>
        <v>No</v>
      </c>
      <c r="G1418" t="str">
        <f>INDEX(Hosts!$A:$M, MATCH(Places!$B1418,Hosts!$A:$A,0), MATCH(Places!G$1,Hosts!$A$1:$M$1,0))</f>
        <v>Within an hour</v>
      </c>
      <c r="H1418" s="70">
        <f>INDEX(Hosts!$A:$M, MATCH(Places!$B1418,Hosts!$A:$A,0), MATCH(Places!H$1,Hosts!$A$1:$M$1,0))</f>
        <v>1</v>
      </c>
      <c r="I1418" s="70">
        <f>INDEX(Hosts!$A:$M, MATCH(Places!$B1418,Hosts!$A:$A,0), MATCH(Places!I$1,Hosts!$A$1:$M$1,0))</f>
        <v>0.89</v>
      </c>
      <c r="J1418" t="str">
        <f>INDEX(Hosts!$A:$M, MATCH(Places!$B1418,Hosts!$A:$A,0), MATCH(Places!J$1,Hosts!$A$1:$M$1,0))</f>
        <v>No</v>
      </c>
      <c r="K1418">
        <v>20</v>
      </c>
      <c r="L1418" t="str">
        <f>VLOOKUP($K1418,Neighborhoods!$A:$C,2,0)</f>
        <v>Manhattan</v>
      </c>
      <c r="M1418" t="str">
        <f>VLOOKUP($K1418,Neighborhoods!$A:$C,3,0)</f>
        <v>Upper West Side</v>
      </c>
      <c r="N1418" t="str">
        <f>INDEX(Neighborhoods!$A:$C, MATCH(Places!$K1418,Neighborhoods!$A:$A,0), MATCH(Places!N$1,Neighborhoods!$A$1:$C$1,0))</f>
        <v>Manhattan</v>
      </c>
      <c r="O1418" t="str">
        <f>INDEX(Neighborhoods!$A:$C, MATCH(Places!$K1418,Neighborhoods!$A:$A,0), MATCH(Places!O$1,Neighborhoods!$A$1:$C$1,0))</f>
        <v>Upper West Side</v>
      </c>
      <c r="P1418" t="s">
        <v>1</v>
      </c>
      <c r="Q1418" t="str">
        <f t="shared" si="88"/>
        <v>Yes</v>
      </c>
      <c r="R1418">
        <v>2</v>
      </c>
      <c r="S1418" t="str">
        <f t="shared" si="89"/>
        <v>Small</v>
      </c>
      <c r="T1418" s="50">
        <v>99</v>
      </c>
      <c r="U1418" s="70">
        <f t="shared" si="90"/>
        <v>0.03</v>
      </c>
      <c r="V1418" s="52">
        <v>4.66</v>
      </c>
      <c r="W1418" s="52" t="str" cm="1">
        <f t="array" ref="W1418">_xlfn.SWITCH(ROUND(V1418,0),5,"Excellent",4,"Good",3,"Ok","Bad")</f>
        <v>Excellent</v>
      </c>
      <c r="X1418">
        <v>273</v>
      </c>
      <c r="Y1418" t="str">
        <f t="shared" si="91"/>
        <v>No</v>
      </c>
      <c r="Z1418" s="68">
        <v>42196</v>
      </c>
      <c r="AA1418" s="68">
        <v>43906</v>
      </c>
      <c r="AB1418">
        <v>365</v>
      </c>
      <c r="AC1418" t="s">
        <v>15615</v>
      </c>
    </row>
    <row r="1419" spans="1:29" x14ac:dyDescent="0.3">
      <c r="A1419" t="s">
        <v>1065</v>
      </c>
      <c r="B1419">
        <v>2349</v>
      </c>
      <c r="C1419" t="str">
        <f>VLOOKUP($B1419,Hosts!$A:$M,10,0)</f>
        <v>Within a day</v>
      </c>
      <c r="D1419" s="70">
        <f>VLOOKUP($B1419,Hosts!$A:$M,11,0)</f>
        <v>0.8</v>
      </c>
      <c r="E1419" s="70">
        <f>VLOOKUP($B1419,Hosts!$A:$M,12,0)</f>
        <v>0.78</v>
      </c>
      <c r="F1419" t="str">
        <f>VLOOKUP($B1419,Hosts!$A:$M,13,0)</f>
        <v>No</v>
      </c>
      <c r="G1419" t="str">
        <f>INDEX(Hosts!$A:$M, MATCH(Places!$B1419,Hosts!$A:$A,0), MATCH(Places!G$1,Hosts!$A$1:$M$1,0))</f>
        <v>Within a day</v>
      </c>
      <c r="H1419" s="70">
        <f>INDEX(Hosts!$A:$M, MATCH(Places!$B1419,Hosts!$A:$A,0), MATCH(Places!H$1,Hosts!$A$1:$M$1,0))</f>
        <v>0.8</v>
      </c>
      <c r="I1419" s="70">
        <f>INDEX(Hosts!$A:$M, MATCH(Places!$B1419,Hosts!$A:$A,0), MATCH(Places!I$1,Hosts!$A$1:$M$1,0))</f>
        <v>0.78</v>
      </c>
      <c r="J1419" t="str">
        <f>INDEX(Hosts!$A:$M, MATCH(Places!$B1419,Hosts!$A:$A,0), MATCH(Places!J$1,Hosts!$A$1:$M$1,0))</f>
        <v>No</v>
      </c>
      <c r="K1419">
        <v>17</v>
      </c>
      <c r="L1419" t="str">
        <f>VLOOKUP($K1419,Neighborhoods!$A:$C,2,0)</f>
        <v>Manhattan</v>
      </c>
      <c r="M1419" t="str">
        <f>VLOOKUP($K1419,Neighborhoods!$A:$C,3,0)</f>
        <v>Hell's Kitchen</v>
      </c>
      <c r="N1419" t="str">
        <f>INDEX(Neighborhoods!$A:$C, MATCH(Places!$K1419,Neighborhoods!$A:$A,0), MATCH(Places!N$1,Neighborhoods!$A$1:$C$1,0))</f>
        <v>Manhattan</v>
      </c>
      <c r="O1419" t="str">
        <f>INDEX(Neighborhoods!$A:$C, MATCH(Places!$K1419,Neighborhoods!$A:$A,0), MATCH(Places!O$1,Neighborhoods!$A$1:$C$1,0))</f>
        <v>Hell's Kitchen</v>
      </c>
      <c r="P1419" t="s">
        <v>1</v>
      </c>
      <c r="Q1419" t="str">
        <f t="shared" si="88"/>
        <v>Yes</v>
      </c>
      <c r="R1419">
        <v>6</v>
      </c>
      <c r="S1419" t="str">
        <f t="shared" si="89"/>
        <v>Large</v>
      </c>
      <c r="T1419" s="50">
        <v>200</v>
      </c>
      <c r="U1419" s="70">
        <f t="shared" si="90"/>
        <v>0.04</v>
      </c>
      <c r="V1419" s="52">
        <v>4.1500000000000004</v>
      </c>
      <c r="W1419" s="52" t="str" cm="1">
        <f t="array" ref="W1419">_xlfn.SWITCH(ROUND(V1419,0),5,"Excellent",4,"Good",3,"Ok","Bad")</f>
        <v>Good</v>
      </c>
      <c r="X1419">
        <v>20</v>
      </c>
      <c r="Y1419" t="str">
        <f t="shared" si="91"/>
        <v>No</v>
      </c>
      <c r="Z1419" s="68">
        <v>42290</v>
      </c>
      <c r="AA1419" s="68">
        <v>43753</v>
      </c>
      <c r="AB1419">
        <v>179</v>
      </c>
      <c r="AC1419" t="s">
        <v>15615</v>
      </c>
    </row>
    <row r="1420" spans="1:29" x14ac:dyDescent="0.3">
      <c r="A1420" t="s">
        <v>14251</v>
      </c>
      <c r="B1420">
        <v>2350</v>
      </c>
      <c r="C1420" t="str">
        <f>VLOOKUP($B1420,Hosts!$A:$M,10,0)</f>
        <v>Within a day</v>
      </c>
      <c r="D1420" s="70">
        <f>VLOOKUP($B1420,Hosts!$A:$M,11,0)</f>
        <v>0.9</v>
      </c>
      <c r="E1420" s="70">
        <f>VLOOKUP($B1420,Hosts!$A:$M,12,0)</f>
        <v>1</v>
      </c>
      <c r="F1420" t="str">
        <f>VLOOKUP($B1420,Hosts!$A:$M,13,0)</f>
        <v>Yes</v>
      </c>
      <c r="G1420" t="str">
        <f>INDEX(Hosts!$A:$M, MATCH(Places!$B1420,Hosts!$A:$A,0), MATCH(Places!G$1,Hosts!$A$1:$M$1,0))</f>
        <v>Within a day</v>
      </c>
      <c r="H1420" s="70">
        <f>INDEX(Hosts!$A:$M, MATCH(Places!$B1420,Hosts!$A:$A,0), MATCH(Places!H$1,Hosts!$A$1:$M$1,0))</f>
        <v>0.9</v>
      </c>
      <c r="I1420" s="70">
        <f>INDEX(Hosts!$A:$M, MATCH(Places!$B1420,Hosts!$A:$A,0), MATCH(Places!I$1,Hosts!$A$1:$M$1,0))</f>
        <v>1</v>
      </c>
      <c r="J1420" t="str">
        <f>INDEX(Hosts!$A:$M, MATCH(Places!$B1420,Hosts!$A:$A,0), MATCH(Places!J$1,Hosts!$A$1:$M$1,0))</f>
        <v>Yes</v>
      </c>
      <c r="K1420">
        <v>16</v>
      </c>
      <c r="L1420" t="str">
        <f>VLOOKUP($K1420,Neighborhoods!$A:$C,2,0)</f>
        <v>Manhattan</v>
      </c>
      <c r="M1420" t="str">
        <f>VLOOKUP($K1420,Neighborhoods!$A:$C,3,0)</f>
        <v>Harlem</v>
      </c>
      <c r="N1420" t="str">
        <f>INDEX(Neighborhoods!$A:$C, MATCH(Places!$K1420,Neighborhoods!$A:$A,0), MATCH(Places!N$1,Neighborhoods!$A$1:$C$1,0))</f>
        <v>Manhattan</v>
      </c>
      <c r="O1420" t="str">
        <f>INDEX(Neighborhoods!$A:$C, MATCH(Places!$K1420,Neighborhoods!$A:$A,0), MATCH(Places!O$1,Neighborhoods!$A$1:$C$1,0))</f>
        <v>Harlem</v>
      </c>
      <c r="P1420" t="s">
        <v>11822</v>
      </c>
      <c r="Q1420" t="str">
        <f t="shared" si="88"/>
        <v>No</v>
      </c>
      <c r="R1420">
        <v>11</v>
      </c>
      <c r="S1420" t="str">
        <f t="shared" si="89"/>
        <v>Large</v>
      </c>
      <c r="T1420" s="50">
        <v>420</v>
      </c>
      <c r="U1420" s="70">
        <f t="shared" si="90"/>
        <v>0.04</v>
      </c>
      <c r="V1420" s="52">
        <v>4.91</v>
      </c>
      <c r="W1420" s="52" t="str" cm="1">
        <f t="array" ref="W1420">_xlfn.SWITCH(ROUND(V1420,0),5,"Excellent",4,"Good",3,"Ok","Bad")</f>
        <v>Excellent</v>
      </c>
      <c r="X1420">
        <v>53</v>
      </c>
      <c r="Y1420" t="str">
        <f t="shared" si="91"/>
        <v>No</v>
      </c>
      <c r="Z1420" s="68">
        <v>42437</v>
      </c>
      <c r="AA1420" s="68">
        <v>43904</v>
      </c>
      <c r="AB1420">
        <v>224</v>
      </c>
      <c r="AC1420" t="s">
        <v>15615</v>
      </c>
    </row>
    <row r="1421" spans="1:29" x14ac:dyDescent="0.3">
      <c r="A1421" t="s">
        <v>1066</v>
      </c>
      <c r="B1421">
        <v>1335</v>
      </c>
      <c r="C1421" t="str">
        <f>VLOOKUP($B1421,Hosts!$A:$M,10,0)</f>
        <v>Within an hour</v>
      </c>
      <c r="D1421" s="70">
        <f>VLOOKUP($B1421,Hosts!$A:$M,11,0)</f>
        <v>0.96</v>
      </c>
      <c r="E1421" s="70">
        <f>VLOOKUP($B1421,Hosts!$A:$M,12,0)</f>
        <v>0.98</v>
      </c>
      <c r="F1421" t="str">
        <f>VLOOKUP($B1421,Hosts!$A:$M,13,0)</f>
        <v>Yes</v>
      </c>
      <c r="G1421" t="str">
        <f>INDEX(Hosts!$A:$M, MATCH(Places!$B1421,Hosts!$A:$A,0), MATCH(Places!G$1,Hosts!$A$1:$M$1,0))</f>
        <v>Within an hour</v>
      </c>
      <c r="H1421" s="70">
        <f>INDEX(Hosts!$A:$M, MATCH(Places!$B1421,Hosts!$A:$A,0), MATCH(Places!H$1,Hosts!$A$1:$M$1,0))</f>
        <v>0.96</v>
      </c>
      <c r="I1421" s="70">
        <f>INDEX(Hosts!$A:$M, MATCH(Places!$B1421,Hosts!$A:$A,0), MATCH(Places!I$1,Hosts!$A$1:$M$1,0))</f>
        <v>0.98</v>
      </c>
      <c r="J1421" t="str">
        <f>INDEX(Hosts!$A:$M, MATCH(Places!$B1421,Hosts!$A:$A,0), MATCH(Places!J$1,Hosts!$A$1:$M$1,0))</f>
        <v>Yes</v>
      </c>
      <c r="K1421">
        <v>7</v>
      </c>
      <c r="L1421" t="str">
        <f>VLOOKUP($K1421,Neighborhoods!$A:$C,2,0)</f>
        <v>Brooklyn</v>
      </c>
      <c r="M1421" t="str">
        <f>VLOOKUP($K1421,Neighborhoods!$A:$C,3,0)</f>
        <v>Bedford-Stuyvesant</v>
      </c>
      <c r="N1421" t="str">
        <f>INDEX(Neighborhoods!$A:$C, MATCH(Places!$K1421,Neighborhoods!$A:$A,0), MATCH(Places!N$1,Neighborhoods!$A$1:$C$1,0))</f>
        <v>Brooklyn</v>
      </c>
      <c r="O1421" t="str">
        <f>INDEX(Neighborhoods!$A:$C, MATCH(Places!$K1421,Neighborhoods!$A:$A,0), MATCH(Places!O$1,Neighborhoods!$A$1:$C$1,0))</f>
        <v>Bedford-Stuyvesant</v>
      </c>
      <c r="P1421" t="s">
        <v>1</v>
      </c>
      <c r="Q1421" t="str">
        <f t="shared" si="88"/>
        <v>Yes</v>
      </c>
      <c r="R1421">
        <v>1</v>
      </c>
      <c r="S1421" t="str">
        <f t="shared" si="89"/>
        <v>Small</v>
      </c>
      <c r="T1421" s="50">
        <v>49</v>
      </c>
      <c r="U1421" s="70">
        <f t="shared" si="90"/>
        <v>0.03</v>
      </c>
      <c r="V1421" s="52">
        <v>4.5999999999999996</v>
      </c>
      <c r="W1421" s="52" t="str" cm="1">
        <f t="array" ref="W1421">_xlfn.SWITCH(ROUND(V1421,0),5,"Excellent",4,"Good",3,"Ok","Bad")</f>
        <v>Excellent</v>
      </c>
      <c r="X1421">
        <v>5</v>
      </c>
      <c r="Y1421" t="str">
        <f t="shared" si="91"/>
        <v>No</v>
      </c>
      <c r="Z1421" s="68">
        <v>42254</v>
      </c>
      <c r="AA1421" s="68">
        <v>43466</v>
      </c>
      <c r="AB1421">
        <v>355</v>
      </c>
      <c r="AC1421" t="s">
        <v>15616</v>
      </c>
    </row>
    <row r="1422" spans="1:29" x14ac:dyDescent="0.3">
      <c r="A1422" t="s">
        <v>1067</v>
      </c>
      <c r="B1422">
        <v>2020</v>
      </c>
      <c r="C1422" t="str">
        <f>VLOOKUP($B1422,Hosts!$A:$M,10,0)</f>
        <v>Within a day</v>
      </c>
      <c r="D1422" s="70">
        <f>VLOOKUP($B1422,Hosts!$A:$M,11,0)</f>
        <v>0.82</v>
      </c>
      <c r="E1422" s="70">
        <f>VLOOKUP($B1422,Hosts!$A:$M,12,0)</f>
        <v>0.88</v>
      </c>
      <c r="F1422" t="str">
        <f>VLOOKUP($B1422,Hosts!$A:$M,13,0)</f>
        <v>No</v>
      </c>
      <c r="G1422" t="str">
        <f>INDEX(Hosts!$A:$M, MATCH(Places!$B1422,Hosts!$A:$A,0), MATCH(Places!G$1,Hosts!$A$1:$M$1,0))</f>
        <v>Within a day</v>
      </c>
      <c r="H1422" s="70">
        <f>INDEX(Hosts!$A:$M, MATCH(Places!$B1422,Hosts!$A:$A,0), MATCH(Places!H$1,Hosts!$A$1:$M$1,0))</f>
        <v>0.82</v>
      </c>
      <c r="I1422" s="70">
        <f>INDEX(Hosts!$A:$M, MATCH(Places!$B1422,Hosts!$A:$A,0), MATCH(Places!I$1,Hosts!$A$1:$M$1,0))</f>
        <v>0.88</v>
      </c>
      <c r="J1422" t="str">
        <f>INDEX(Hosts!$A:$M, MATCH(Places!$B1422,Hosts!$A:$A,0), MATCH(Places!J$1,Hosts!$A$1:$M$1,0))</f>
        <v>No</v>
      </c>
      <c r="K1422">
        <v>7</v>
      </c>
      <c r="L1422" t="str">
        <f>VLOOKUP($K1422,Neighborhoods!$A:$C,2,0)</f>
        <v>Brooklyn</v>
      </c>
      <c r="M1422" t="str">
        <f>VLOOKUP($K1422,Neighborhoods!$A:$C,3,0)</f>
        <v>Bedford-Stuyvesant</v>
      </c>
      <c r="N1422" t="str">
        <f>INDEX(Neighborhoods!$A:$C, MATCH(Places!$K1422,Neighborhoods!$A:$A,0), MATCH(Places!N$1,Neighborhoods!$A$1:$C$1,0))</f>
        <v>Brooklyn</v>
      </c>
      <c r="O1422" t="str">
        <f>INDEX(Neighborhoods!$A:$C, MATCH(Places!$K1422,Neighborhoods!$A:$A,0), MATCH(Places!O$1,Neighborhoods!$A$1:$C$1,0))</f>
        <v>Bedford-Stuyvesant</v>
      </c>
      <c r="P1422" t="s">
        <v>11822</v>
      </c>
      <c r="Q1422" t="str">
        <f t="shared" si="88"/>
        <v>No</v>
      </c>
      <c r="R1422">
        <v>2</v>
      </c>
      <c r="S1422" t="str">
        <f t="shared" si="89"/>
        <v>Small</v>
      </c>
      <c r="T1422" s="50">
        <v>80</v>
      </c>
      <c r="U1422" s="70">
        <f t="shared" si="90"/>
        <v>0.03</v>
      </c>
      <c r="V1422" s="52">
        <v>4.8899999999999997</v>
      </c>
      <c r="W1422" s="52" t="str" cm="1">
        <f t="array" ref="W1422">_xlfn.SWITCH(ROUND(V1422,0),5,"Excellent",4,"Good",3,"Ok","Bad")</f>
        <v>Excellent</v>
      </c>
      <c r="X1422">
        <v>121</v>
      </c>
      <c r="Y1422" t="str">
        <f t="shared" si="91"/>
        <v>Yes</v>
      </c>
      <c r="Z1422" s="68">
        <v>42236</v>
      </c>
      <c r="AA1422" s="68">
        <v>44037</v>
      </c>
      <c r="AB1422">
        <v>272</v>
      </c>
      <c r="AC1422" t="s">
        <v>15615</v>
      </c>
    </row>
    <row r="1423" spans="1:29" x14ac:dyDescent="0.3">
      <c r="A1423" t="s">
        <v>1068</v>
      </c>
      <c r="B1423">
        <v>2338</v>
      </c>
      <c r="C1423" t="str">
        <f>VLOOKUP($B1423,Hosts!$A:$M,10,0)</f>
        <v>Within an hour</v>
      </c>
      <c r="D1423" s="70">
        <f>VLOOKUP($B1423,Hosts!$A:$M,11,0)</f>
        <v>1</v>
      </c>
      <c r="E1423" s="70">
        <f>VLOOKUP($B1423,Hosts!$A:$M,12,0)</f>
        <v>0.33</v>
      </c>
      <c r="F1423" t="str">
        <f>VLOOKUP($B1423,Hosts!$A:$M,13,0)</f>
        <v>No</v>
      </c>
      <c r="G1423" t="str">
        <f>INDEX(Hosts!$A:$M, MATCH(Places!$B1423,Hosts!$A:$A,0), MATCH(Places!G$1,Hosts!$A$1:$M$1,0))</f>
        <v>Within an hour</v>
      </c>
      <c r="H1423" s="70">
        <f>INDEX(Hosts!$A:$M, MATCH(Places!$B1423,Hosts!$A:$A,0), MATCH(Places!H$1,Hosts!$A$1:$M$1,0))</f>
        <v>1</v>
      </c>
      <c r="I1423" s="70">
        <f>INDEX(Hosts!$A:$M, MATCH(Places!$B1423,Hosts!$A:$A,0), MATCH(Places!I$1,Hosts!$A$1:$M$1,0))</f>
        <v>0.33</v>
      </c>
      <c r="J1423" t="str">
        <f>INDEX(Hosts!$A:$M, MATCH(Places!$B1423,Hosts!$A:$A,0), MATCH(Places!J$1,Hosts!$A$1:$M$1,0))</f>
        <v>No</v>
      </c>
      <c r="K1423">
        <v>16</v>
      </c>
      <c r="L1423" t="str">
        <f>VLOOKUP($K1423,Neighborhoods!$A:$C,2,0)</f>
        <v>Manhattan</v>
      </c>
      <c r="M1423" t="str">
        <f>VLOOKUP($K1423,Neighborhoods!$A:$C,3,0)</f>
        <v>Harlem</v>
      </c>
      <c r="N1423" t="str">
        <f>INDEX(Neighborhoods!$A:$C, MATCH(Places!$K1423,Neighborhoods!$A:$A,0), MATCH(Places!N$1,Neighborhoods!$A$1:$C$1,0))</f>
        <v>Manhattan</v>
      </c>
      <c r="O1423" t="str">
        <f>INDEX(Neighborhoods!$A:$C, MATCH(Places!$K1423,Neighborhoods!$A:$A,0), MATCH(Places!O$1,Neighborhoods!$A$1:$C$1,0))</f>
        <v>Harlem</v>
      </c>
      <c r="P1423" t="s">
        <v>1</v>
      </c>
      <c r="Q1423" t="str">
        <f t="shared" si="88"/>
        <v>Yes</v>
      </c>
      <c r="R1423">
        <v>1</v>
      </c>
      <c r="S1423" t="str">
        <f t="shared" si="89"/>
        <v>Small</v>
      </c>
      <c r="T1423" s="50">
        <v>32</v>
      </c>
      <c r="U1423" s="70">
        <f t="shared" si="90"/>
        <v>0.03</v>
      </c>
      <c r="V1423" s="52">
        <v>4.91</v>
      </c>
      <c r="W1423" s="52" t="str" cm="1">
        <f t="array" ref="W1423">_xlfn.SWITCH(ROUND(V1423,0),5,"Excellent",4,"Good",3,"Ok","Bad")</f>
        <v>Excellent</v>
      </c>
      <c r="X1423">
        <v>66</v>
      </c>
      <c r="Y1423" t="str">
        <f t="shared" si="91"/>
        <v>No</v>
      </c>
      <c r="Z1423" s="68">
        <v>42992</v>
      </c>
      <c r="AA1423" s="68">
        <v>43457</v>
      </c>
      <c r="AB1423">
        <v>0</v>
      </c>
      <c r="AC1423" t="s">
        <v>15615</v>
      </c>
    </row>
    <row r="1424" spans="1:29" x14ac:dyDescent="0.3">
      <c r="A1424" t="s">
        <v>1069</v>
      </c>
      <c r="B1424">
        <v>2349</v>
      </c>
      <c r="C1424" t="str">
        <f>VLOOKUP($B1424,Hosts!$A:$M,10,0)</f>
        <v>Within a day</v>
      </c>
      <c r="D1424" s="70">
        <f>VLOOKUP($B1424,Hosts!$A:$M,11,0)</f>
        <v>0.8</v>
      </c>
      <c r="E1424" s="70">
        <f>VLOOKUP($B1424,Hosts!$A:$M,12,0)</f>
        <v>0.78</v>
      </c>
      <c r="F1424" t="str">
        <f>VLOOKUP($B1424,Hosts!$A:$M,13,0)</f>
        <v>No</v>
      </c>
      <c r="G1424" t="str">
        <f>INDEX(Hosts!$A:$M, MATCH(Places!$B1424,Hosts!$A:$A,0), MATCH(Places!G$1,Hosts!$A$1:$M$1,0))</f>
        <v>Within a day</v>
      </c>
      <c r="H1424" s="70">
        <f>INDEX(Hosts!$A:$M, MATCH(Places!$B1424,Hosts!$A:$A,0), MATCH(Places!H$1,Hosts!$A$1:$M$1,0))</f>
        <v>0.8</v>
      </c>
      <c r="I1424" s="70">
        <f>INDEX(Hosts!$A:$M, MATCH(Places!$B1424,Hosts!$A:$A,0), MATCH(Places!I$1,Hosts!$A$1:$M$1,0))</f>
        <v>0.78</v>
      </c>
      <c r="J1424" t="str">
        <f>INDEX(Hosts!$A:$M, MATCH(Places!$B1424,Hosts!$A:$A,0), MATCH(Places!J$1,Hosts!$A$1:$M$1,0))</f>
        <v>No</v>
      </c>
      <c r="K1424">
        <v>17</v>
      </c>
      <c r="L1424" t="str">
        <f>VLOOKUP($K1424,Neighborhoods!$A:$C,2,0)</f>
        <v>Manhattan</v>
      </c>
      <c r="M1424" t="str">
        <f>VLOOKUP($K1424,Neighborhoods!$A:$C,3,0)</f>
        <v>Hell's Kitchen</v>
      </c>
      <c r="N1424" t="str">
        <f>INDEX(Neighborhoods!$A:$C, MATCH(Places!$K1424,Neighborhoods!$A:$A,0), MATCH(Places!N$1,Neighborhoods!$A$1:$C$1,0))</f>
        <v>Manhattan</v>
      </c>
      <c r="O1424" t="str">
        <f>INDEX(Neighborhoods!$A:$C, MATCH(Places!$K1424,Neighborhoods!$A:$A,0), MATCH(Places!O$1,Neighborhoods!$A$1:$C$1,0))</f>
        <v>Hell's Kitchen</v>
      </c>
      <c r="P1424" t="s">
        <v>1</v>
      </c>
      <c r="Q1424" t="str">
        <f t="shared" si="88"/>
        <v>Yes</v>
      </c>
      <c r="R1424">
        <v>3</v>
      </c>
      <c r="S1424" t="str">
        <f t="shared" si="89"/>
        <v>Medium</v>
      </c>
      <c r="T1424" s="50">
        <v>70</v>
      </c>
      <c r="U1424" s="70">
        <f t="shared" si="90"/>
        <v>0.03</v>
      </c>
      <c r="V1424" s="52">
        <v>4.58</v>
      </c>
      <c r="W1424" s="52" t="str" cm="1">
        <f t="array" ref="W1424">_xlfn.SWITCH(ROUND(V1424,0),5,"Excellent",4,"Good",3,"Ok","Bad")</f>
        <v>Excellent</v>
      </c>
      <c r="X1424">
        <v>168</v>
      </c>
      <c r="Y1424" t="str">
        <f t="shared" si="91"/>
        <v>No</v>
      </c>
      <c r="Z1424" s="68">
        <v>42198</v>
      </c>
      <c r="AA1424" s="68">
        <v>43903</v>
      </c>
      <c r="AB1424">
        <v>175</v>
      </c>
      <c r="AC1424" t="s">
        <v>15615</v>
      </c>
    </row>
    <row r="1425" spans="1:29" x14ac:dyDescent="0.3">
      <c r="A1425" t="s">
        <v>1070</v>
      </c>
      <c r="B1425">
        <v>460</v>
      </c>
      <c r="C1425" t="str">
        <f>VLOOKUP($B1425,Hosts!$A:$M,10,0)</f>
        <v>Within a day</v>
      </c>
      <c r="D1425" s="70">
        <f>VLOOKUP($B1425,Hosts!$A:$M,11,0)</f>
        <v>1</v>
      </c>
      <c r="E1425" s="70">
        <f>VLOOKUP($B1425,Hosts!$A:$M,12,0)</f>
        <v>0.44</v>
      </c>
      <c r="F1425" t="str">
        <f>VLOOKUP($B1425,Hosts!$A:$M,13,0)</f>
        <v>Yes</v>
      </c>
      <c r="G1425" t="str">
        <f>INDEX(Hosts!$A:$M, MATCH(Places!$B1425,Hosts!$A:$A,0), MATCH(Places!G$1,Hosts!$A$1:$M$1,0))</f>
        <v>Within a day</v>
      </c>
      <c r="H1425" s="70">
        <f>INDEX(Hosts!$A:$M, MATCH(Places!$B1425,Hosts!$A:$A,0), MATCH(Places!H$1,Hosts!$A$1:$M$1,0))</f>
        <v>1</v>
      </c>
      <c r="I1425" s="70">
        <f>INDEX(Hosts!$A:$M, MATCH(Places!$B1425,Hosts!$A:$A,0), MATCH(Places!I$1,Hosts!$A$1:$M$1,0))</f>
        <v>0.44</v>
      </c>
      <c r="J1425" t="str">
        <f>INDEX(Hosts!$A:$M, MATCH(Places!$B1425,Hosts!$A:$A,0), MATCH(Places!J$1,Hosts!$A$1:$M$1,0))</f>
        <v>Yes</v>
      </c>
      <c r="K1425">
        <v>15</v>
      </c>
      <c r="L1425" t="str">
        <f>VLOOKUP($K1425,Neighborhoods!$A:$C,2,0)</f>
        <v>Manhattan</v>
      </c>
      <c r="M1425" t="str">
        <f>VLOOKUP($K1425,Neighborhoods!$A:$C,3,0)</f>
        <v>East Village</v>
      </c>
      <c r="N1425" t="str">
        <f>INDEX(Neighborhoods!$A:$C, MATCH(Places!$K1425,Neighborhoods!$A:$A,0), MATCH(Places!N$1,Neighborhoods!$A$1:$C$1,0))</f>
        <v>Manhattan</v>
      </c>
      <c r="O1425" t="str">
        <f>INDEX(Neighborhoods!$A:$C, MATCH(Places!$K1425,Neighborhoods!$A:$A,0), MATCH(Places!O$1,Neighborhoods!$A$1:$C$1,0))</f>
        <v>East Village</v>
      </c>
      <c r="P1425" t="s">
        <v>11822</v>
      </c>
      <c r="Q1425" t="str">
        <f t="shared" si="88"/>
        <v>No</v>
      </c>
      <c r="R1425">
        <v>3</v>
      </c>
      <c r="S1425" t="str">
        <f t="shared" si="89"/>
        <v>Medium</v>
      </c>
      <c r="T1425" s="50">
        <v>179</v>
      </c>
      <c r="U1425" s="70">
        <f t="shared" si="90"/>
        <v>0.03</v>
      </c>
      <c r="V1425" s="52">
        <v>4.97</v>
      </c>
      <c r="W1425" s="52" t="str" cm="1">
        <f t="array" ref="W1425">_xlfn.SWITCH(ROUND(V1425,0),5,"Excellent",4,"Good",3,"Ok","Bad")</f>
        <v>Excellent</v>
      </c>
      <c r="X1425">
        <v>37</v>
      </c>
      <c r="Y1425" t="str">
        <f t="shared" si="91"/>
        <v>No</v>
      </c>
      <c r="Z1425" s="68">
        <v>42211</v>
      </c>
      <c r="AA1425" s="68">
        <v>43805</v>
      </c>
      <c r="AB1425">
        <v>0</v>
      </c>
      <c r="AC1425" t="s">
        <v>15615</v>
      </c>
    </row>
    <row r="1426" spans="1:29" x14ac:dyDescent="0.3">
      <c r="A1426" t="s">
        <v>1071</v>
      </c>
      <c r="B1426">
        <v>687</v>
      </c>
      <c r="C1426" t="str">
        <f>VLOOKUP($B1426,Hosts!$A:$M,10,0)</f>
        <v>Within a few hours</v>
      </c>
      <c r="D1426" s="70">
        <f>VLOOKUP($B1426,Hosts!$A:$M,11,0)</f>
        <v>1</v>
      </c>
      <c r="E1426" s="70">
        <f>VLOOKUP($B1426,Hosts!$A:$M,12,0)</f>
        <v>0.84</v>
      </c>
      <c r="F1426" t="str">
        <f>VLOOKUP($B1426,Hosts!$A:$M,13,0)</f>
        <v>Yes</v>
      </c>
      <c r="G1426" t="str">
        <f>INDEX(Hosts!$A:$M, MATCH(Places!$B1426,Hosts!$A:$A,0), MATCH(Places!G$1,Hosts!$A$1:$M$1,0))</f>
        <v>Within a few hours</v>
      </c>
      <c r="H1426" s="70">
        <f>INDEX(Hosts!$A:$M, MATCH(Places!$B1426,Hosts!$A:$A,0), MATCH(Places!H$1,Hosts!$A$1:$M$1,0))</f>
        <v>1</v>
      </c>
      <c r="I1426" s="70">
        <f>INDEX(Hosts!$A:$M, MATCH(Places!$B1426,Hosts!$A:$A,0), MATCH(Places!I$1,Hosts!$A$1:$M$1,0))</f>
        <v>0.84</v>
      </c>
      <c r="J1426" t="str">
        <f>INDEX(Hosts!$A:$M, MATCH(Places!$B1426,Hosts!$A:$A,0), MATCH(Places!J$1,Hosts!$A$1:$M$1,0))</f>
        <v>Yes</v>
      </c>
      <c r="K1426">
        <v>12</v>
      </c>
      <c r="L1426" t="str">
        <f>VLOOKUP($K1426,Neighborhoods!$A:$C,2,0)</f>
        <v>Brooklyn</v>
      </c>
      <c r="M1426" t="str">
        <f>VLOOKUP($K1426,Neighborhoods!$A:$C,3,0)</f>
        <v>Williamsburg</v>
      </c>
      <c r="N1426" t="str">
        <f>INDEX(Neighborhoods!$A:$C, MATCH(Places!$K1426,Neighborhoods!$A:$A,0), MATCH(Places!N$1,Neighborhoods!$A$1:$C$1,0))</f>
        <v>Brooklyn</v>
      </c>
      <c r="O1426" t="str">
        <f>INDEX(Neighborhoods!$A:$C, MATCH(Places!$K1426,Neighborhoods!$A:$A,0), MATCH(Places!O$1,Neighborhoods!$A$1:$C$1,0))</f>
        <v>Williamsburg</v>
      </c>
      <c r="P1426" t="s">
        <v>1</v>
      </c>
      <c r="Q1426" t="str">
        <f t="shared" si="88"/>
        <v>Yes</v>
      </c>
      <c r="R1426">
        <v>2</v>
      </c>
      <c r="S1426" t="str">
        <f t="shared" si="89"/>
        <v>Small</v>
      </c>
      <c r="T1426" s="50">
        <v>74</v>
      </c>
      <c r="U1426" s="70">
        <f t="shared" si="90"/>
        <v>0.03</v>
      </c>
      <c r="V1426" s="52">
        <v>4.91</v>
      </c>
      <c r="W1426" s="52" t="str" cm="1">
        <f t="array" ref="W1426">_xlfn.SWITCH(ROUND(V1426,0),5,"Excellent",4,"Good",3,"Ok","Bad")</f>
        <v>Excellent</v>
      </c>
      <c r="X1426">
        <v>234</v>
      </c>
      <c r="Y1426" t="str">
        <f t="shared" si="91"/>
        <v>Yes</v>
      </c>
      <c r="Z1426" s="68">
        <v>42211</v>
      </c>
      <c r="AA1426" s="68">
        <v>43898</v>
      </c>
      <c r="AB1426">
        <v>358</v>
      </c>
      <c r="AC1426" t="s">
        <v>15615</v>
      </c>
    </row>
    <row r="1427" spans="1:29" x14ac:dyDescent="0.3">
      <c r="A1427" t="s">
        <v>1072</v>
      </c>
      <c r="B1427">
        <v>2344</v>
      </c>
      <c r="C1427" t="str">
        <f>VLOOKUP($B1427,Hosts!$A:$M,10,0)</f>
        <v>Within a day</v>
      </c>
      <c r="D1427" s="70">
        <f>VLOOKUP($B1427,Hosts!$A:$M,11,0)</f>
        <v>1</v>
      </c>
      <c r="E1427" s="70">
        <f>VLOOKUP($B1427,Hosts!$A:$M,12,0)</f>
        <v>0.6</v>
      </c>
      <c r="F1427" t="str">
        <f>VLOOKUP($B1427,Hosts!$A:$M,13,0)</f>
        <v>No</v>
      </c>
      <c r="G1427" t="str">
        <f>INDEX(Hosts!$A:$M, MATCH(Places!$B1427,Hosts!$A:$A,0), MATCH(Places!G$1,Hosts!$A$1:$M$1,0))</f>
        <v>Within a day</v>
      </c>
      <c r="H1427" s="70">
        <f>INDEX(Hosts!$A:$M, MATCH(Places!$B1427,Hosts!$A:$A,0), MATCH(Places!H$1,Hosts!$A$1:$M$1,0))</f>
        <v>1</v>
      </c>
      <c r="I1427" s="70">
        <f>INDEX(Hosts!$A:$M, MATCH(Places!$B1427,Hosts!$A:$A,0), MATCH(Places!I$1,Hosts!$A$1:$M$1,0))</f>
        <v>0.6</v>
      </c>
      <c r="J1427" t="str">
        <f>INDEX(Hosts!$A:$M, MATCH(Places!$B1427,Hosts!$A:$A,0), MATCH(Places!J$1,Hosts!$A$1:$M$1,0))</f>
        <v>No</v>
      </c>
      <c r="K1427">
        <v>8</v>
      </c>
      <c r="L1427" t="str">
        <f>VLOOKUP($K1427,Neighborhoods!$A:$C,2,0)</f>
        <v>Brooklyn</v>
      </c>
      <c r="M1427" t="str">
        <f>VLOOKUP($K1427,Neighborhoods!$A:$C,3,0)</f>
        <v>Bushwick</v>
      </c>
      <c r="N1427" t="str">
        <f>INDEX(Neighborhoods!$A:$C, MATCH(Places!$K1427,Neighborhoods!$A:$A,0), MATCH(Places!N$1,Neighborhoods!$A$1:$C$1,0))</f>
        <v>Brooklyn</v>
      </c>
      <c r="O1427" t="str">
        <f>INDEX(Neighborhoods!$A:$C, MATCH(Places!$K1427,Neighborhoods!$A:$A,0), MATCH(Places!O$1,Neighborhoods!$A$1:$C$1,0))</f>
        <v>Bushwick</v>
      </c>
      <c r="P1427" t="s">
        <v>1</v>
      </c>
      <c r="Q1427" t="str">
        <f t="shared" si="88"/>
        <v>Yes</v>
      </c>
      <c r="R1427">
        <v>1</v>
      </c>
      <c r="S1427" t="str">
        <f t="shared" si="89"/>
        <v>Small</v>
      </c>
      <c r="T1427" s="50">
        <v>60</v>
      </c>
      <c r="U1427" s="70">
        <f t="shared" si="90"/>
        <v>0.03</v>
      </c>
      <c r="V1427" s="52">
        <v>4.75</v>
      </c>
      <c r="W1427" s="52" t="str" cm="1">
        <f t="array" ref="W1427">_xlfn.SWITCH(ROUND(V1427,0),5,"Excellent",4,"Good",3,"Ok","Bad")</f>
        <v>Excellent</v>
      </c>
      <c r="X1427">
        <v>8</v>
      </c>
      <c r="Y1427" t="str">
        <f t="shared" si="91"/>
        <v>No</v>
      </c>
      <c r="Z1427" s="68">
        <v>42862</v>
      </c>
      <c r="AA1427" s="68">
        <v>43889</v>
      </c>
      <c r="AB1427">
        <v>136</v>
      </c>
      <c r="AC1427" t="s">
        <v>15615</v>
      </c>
    </row>
    <row r="1428" spans="1:29" x14ac:dyDescent="0.3">
      <c r="A1428" t="s">
        <v>1073</v>
      </c>
      <c r="B1428">
        <v>1335</v>
      </c>
      <c r="C1428" t="str">
        <f>VLOOKUP($B1428,Hosts!$A:$M,10,0)</f>
        <v>Within an hour</v>
      </c>
      <c r="D1428" s="70">
        <f>VLOOKUP($B1428,Hosts!$A:$M,11,0)</f>
        <v>0.96</v>
      </c>
      <c r="E1428" s="70">
        <f>VLOOKUP($B1428,Hosts!$A:$M,12,0)</f>
        <v>0.98</v>
      </c>
      <c r="F1428" t="str">
        <f>VLOOKUP($B1428,Hosts!$A:$M,13,0)</f>
        <v>Yes</v>
      </c>
      <c r="G1428" t="str">
        <f>INDEX(Hosts!$A:$M, MATCH(Places!$B1428,Hosts!$A:$A,0), MATCH(Places!G$1,Hosts!$A$1:$M$1,0))</f>
        <v>Within an hour</v>
      </c>
      <c r="H1428" s="70">
        <f>INDEX(Hosts!$A:$M, MATCH(Places!$B1428,Hosts!$A:$A,0), MATCH(Places!H$1,Hosts!$A$1:$M$1,0))</f>
        <v>0.96</v>
      </c>
      <c r="I1428" s="70">
        <f>INDEX(Hosts!$A:$M, MATCH(Places!$B1428,Hosts!$A:$A,0), MATCH(Places!I$1,Hosts!$A$1:$M$1,0))</f>
        <v>0.98</v>
      </c>
      <c r="J1428" t="str">
        <f>INDEX(Hosts!$A:$M, MATCH(Places!$B1428,Hosts!$A:$A,0), MATCH(Places!J$1,Hosts!$A$1:$M$1,0))</f>
        <v>Yes</v>
      </c>
      <c r="K1428">
        <v>7</v>
      </c>
      <c r="L1428" t="str">
        <f>VLOOKUP($K1428,Neighborhoods!$A:$C,2,0)</f>
        <v>Brooklyn</v>
      </c>
      <c r="M1428" t="str">
        <f>VLOOKUP($K1428,Neighborhoods!$A:$C,3,0)</f>
        <v>Bedford-Stuyvesant</v>
      </c>
      <c r="N1428" t="str">
        <f>INDEX(Neighborhoods!$A:$C, MATCH(Places!$K1428,Neighborhoods!$A:$A,0), MATCH(Places!N$1,Neighborhoods!$A$1:$C$1,0))</f>
        <v>Brooklyn</v>
      </c>
      <c r="O1428" t="str">
        <f>INDEX(Neighborhoods!$A:$C, MATCH(Places!$K1428,Neighborhoods!$A:$A,0), MATCH(Places!O$1,Neighborhoods!$A$1:$C$1,0))</f>
        <v>Bedford-Stuyvesant</v>
      </c>
      <c r="P1428" t="s">
        <v>1</v>
      </c>
      <c r="Q1428" t="str">
        <f t="shared" si="88"/>
        <v>Yes</v>
      </c>
      <c r="R1428">
        <v>2</v>
      </c>
      <c r="S1428" t="str">
        <f t="shared" si="89"/>
        <v>Small</v>
      </c>
      <c r="T1428" s="50">
        <v>66</v>
      </c>
      <c r="U1428" s="70">
        <f t="shared" si="90"/>
        <v>0.03</v>
      </c>
      <c r="V1428" s="52">
        <v>4.67</v>
      </c>
      <c r="W1428" s="52" t="str" cm="1">
        <f t="array" ref="W1428">_xlfn.SWITCH(ROUND(V1428,0),5,"Excellent",4,"Good",3,"Ok","Bad")</f>
        <v>Excellent</v>
      </c>
      <c r="X1428">
        <v>6</v>
      </c>
      <c r="Y1428" t="str">
        <f t="shared" si="91"/>
        <v>No</v>
      </c>
      <c r="Z1428" s="68">
        <v>42255</v>
      </c>
      <c r="AA1428" s="68">
        <v>43468</v>
      </c>
      <c r="AB1428">
        <v>347</v>
      </c>
      <c r="AC1428" t="s">
        <v>15616</v>
      </c>
    </row>
    <row r="1429" spans="1:29" x14ac:dyDescent="0.3">
      <c r="A1429" t="s">
        <v>1074</v>
      </c>
      <c r="B1429">
        <v>1335</v>
      </c>
      <c r="C1429" t="str">
        <f>VLOOKUP($B1429,Hosts!$A:$M,10,0)</f>
        <v>Within an hour</v>
      </c>
      <c r="D1429" s="70">
        <f>VLOOKUP($B1429,Hosts!$A:$M,11,0)</f>
        <v>0.96</v>
      </c>
      <c r="E1429" s="70">
        <f>VLOOKUP($B1429,Hosts!$A:$M,12,0)</f>
        <v>0.98</v>
      </c>
      <c r="F1429" t="str">
        <f>VLOOKUP($B1429,Hosts!$A:$M,13,0)</f>
        <v>Yes</v>
      </c>
      <c r="G1429" t="str">
        <f>INDEX(Hosts!$A:$M, MATCH(Places!$B1429,Hosts!$A:$A,0), MATCH(Places!G$1,Hosts!$A$1:$M$1,0))</f>
        <v>Within an hour</v>
      </c>
      <c r="H1429" s="70">
        <f>INDEX(Hosts!$A:$M, MATCH(Places!$B1429,Hosts!$A:$A,0), MATCH(Places!H$1,Hosts!$A$1:$M$1,0))</f>
        <v>0.96</v>
      </c>
      <c r="I1429" s="70">
        <f>INDEX(Hosts!$A:$M, MATCH(Places!$B1429,Hosts!$A:$A,0), MATCH(Places!I$1,Hosts!$A$1:$M$1,0))</f>
        <v>0.98</v>
      </c>
      <c r="J1429" t="str">
        <f>INDEX(Hosts!$A:$M, MATCH(Places!$B1429,Hosts!$A:$A,0), MATCH(Places!J$1,Hosts!$A$1:$M$1,0))</f>
        <v>Yes</v>
      </c>
      <c r="K1429">
        <v>7</v>
      </c>
      <c r="L1429" t="str">
        <f>VLOOKUP($K1429,Neighborhoods!$A:$C,2,0)</f>
        <v>Brooklyn</v>
      </c>
      <c r="M1429" t="str">
        <f>VLOOKUP($K1429,Neighborhoods!$A:$C,3,0)</f>
        <v>Bedford-Stuyvesant</v>
      </c>
      <c r="N1429" t="str">
        <f>INDEX(Neighborhoods!$A:$C, MATCH(Places!$K1429,Neighborhoods!$A:$A,0), MATCH(Places!N$1,Neighborhoods!$A$1:$C$1,0))</f>
        <v>Brooklyn</v>
      </c>
      <c r="O1429" t="str">
        <f>INDEX(Neighborhoods!$A:$C, MATCH(Places!$K1429,Neighborhoods!$A:$A,0), MATCH(Places!O$1,Neighborhoods!$A$1:$C$1,0))</f>
        <v>Bedford-Stuyvesant</v>
      </c>
      <c r="P1429" t="s">
        <v>1</v>
      </c>
      <c r="Q1429" t="str">
        <f t="shared" si="88"/>
        <v>Yes</v>
      </c>
      <c r="R1429">
        <v>2</v>
      </c>
      <c r="S1429" t="str">
        <f t="shared" si="89"/>
        <v>Small</v>
      </c>
      <c r="T1429" s="50">
        <v>23</v>
      </c>
      <c r="U1429" s="70">
        <f t="shared" si="90"/>
        <v>0.03</v>
      </c>
      <c r="V1429" s="52">
        <v>4.8899999999999997</v>
      </c>
      <c r="W1429" s="52" t="str" cm="1">
        <f t="array" ref="W1429">_xlfn.SWITCH(ROUND(V1429,0),5,"Excellent",4,"Good",3,"Ok","Bad")</f>
        <v>Excellent</v>
      </c>
      <c r="X1429">
        <v>18</v>
      </c>
      <c r="Y1429" t="str">
        <f t="shared" si="91"/>
        <v>No</v>
      </c>
      <c r="Z1429" s="68">
        <v>42322</v>
      </c>
      <c r="AA1429" s="68">
        <v>43831</v>
      </c>
      <c r="AB1429">
        <v>0</v>
      </c>
      <c r="AC1429" t="s">
        <v>15616</v>
      </c>
    </row>
    <row r="1430" spans="1:29" x14ac:dyDescent="0.3">
      <c r="A1430" t="s">
        <v>1075</v>
      </c>
      <c r="B1430">
        <v>2360</v>
      </c>
      <c r="C1430" t="str">
        <f>VLOOKUP($B1430,Hosts!$A:$M,10,0)</f>
        <v>Within a day</v>
      </c>
      <c r="D1430" s="70">
        <f>VLOOKUP($B1430,Hosts!$A:$M,11,0)</f>
        <v>0.6</v>
      </c>
      <c r="E1430" s="70">
        <f>VLOOKUP($B1430,Hosts!$A:$M,12,0)</f>
        <v>0.74</v>
      </c>
      <c r="F1430" t="str">
        <f>VLOOKUP($B1430,Hosts!$A:$M,13,0)</f>
        <v>No</v>
      </c>
      <c r="G1430" t="str">
        <f>INDEX(Hosts!$A:$M, MATCH(Places!$B1430,Hosts!$A:$A,0), MATCH(Places!G$1,Hosts!$A$1:$M$1,0))</f>
        <v>Within a day</v>
      </c>
      <c r="H1430" s="70">
        <f>INDEX(Hosts!$A:$M, MATCH(Places!$B1430,Hosts!$A:$A,0), MATCH(Places!H$1,Hosts!$A$1:$M$1,0))</f>
        <v>0.6</v>
      </c>
      <c r="I1430" s="70">
        <f>INDEX(Hosts!$A:$M, MATCH(Places!$B1430,Hosts!$A:$A,0), MATCH(Places!I$1,Hosts!$A$1:$M$1,0))</f>
        <v>0.74</v>
      </c>
      <c r="J1430" t="str">
        <f>INDEX(Hosts!$A:$M, MATCH(Places!$B1430,Hosts!$A:$A,0), MATCH(Places!J$1,Hosts!$A$1:$M$1,0))</f>
        <v>No</v>
      </c>
      <c r="K1430">
        <v>8</v>
      </c>
      <c r="L1430" t="str">
        <f>VLOOKUP($K1430,Neighborhoods!$A:$C,2,0)</f>
        <v>Brooklyn</v>
      </c>
      <c r="M1430" t="str">
        <f>VLOOKUP($K1430,Neighborhoods!$A:$C,3,0)</f>
        <v>Bushwick</v>
      </c>
      <c r="N1430" t="str">
        <f>INDEX(Neighborhoods!$A:$C, MATCH(Places!$K1430,Neighborhoods!$A:$A,0), MATCH(Places!N$1,Neighborhoods!$A$1:$C$1,0))</f>
        <v>Brooklyn</v>
      </c>
      <c r="O1430" t="str">
        <f>INDEX(Neighborhoods!$A:$C, MATCH(Places!$K1430,Neighborhoods!$A:$A,0), MATCH(Places!O$1,Neighborhoods!$A$1:$C$1,0))</f>
        <v>Bushwick</v>
      </c>
      <c r="P1430" t="s">
        <v>11822</v>
      </c>
      <c r="Q1430" t="str">
        <f t="shared" si="88"/>
        <v>No</v>
      </c>
      <c r="R1430">
        <v>4</v>
      </c>
      <c r="S1430" t="str">
        <f t="shared" si="89"/>
        <v>Medium</v>
      </c>
      <c r="T1430" s="50">
        <v>350</v>
      </c>
      <c r="U1430" s="70">
        <f t="shared" si="90"/>
        <v>0.04</v>
      </c>
      <c r="V1430" s="52">
        <v>4.84</v>
      </c>
      <c r="W1430" s="52" t="str" cm="1">
        <f t="array" ref="W1430">_xlfn.SWITCH(ROUND(V1430,0),5,"Excellent",4,"Good",3,"Ok","Bad")</f>
        <v>Excellent</v>
      </c>
      <c r="X1430">
        <v>68</v>
      </c>
      <c r="Y1430" t="str">
        <f t="shared" si="91"/>
        <v>No</v>
      </c>
      <c r="Z1430" s="68">
        <v>42212</v>
      </c>
      <c r="AA1430" s="68">
        <v>43878</v>
      </c>
      <c r="AB1430">
        <v>88</v>
      </c>
      <c r="AC1430" t="s">
        <v>15615</v>
      </c>
    </row>
    <row r="1431" spans="1:29" x14ac:dyDescent="0.3">
      <c r="A1431" t="s">
        <v>1076</v>
      </c>
      <c r="B1431">
        <v>2362</v>
      </c>
      <c r="C1431" t="str">
        <f>VLOOKUP($B1431,Hosts!$A:$M,10,0)</f>
        <v>A few days or more</v>
      </c>
      <c r="D1431" s="70">
        <f>VLOOKUP($B1431,Hosts!$A:$M,11,0)</f>
        <v>0.25</v>
      </c>
      <c r="E1431" s="70">
        <f>VLOOKUP($B1431,Hosts!$A:$M,12,0)</f>
        <v>0.93</v>
      </c>
      <c r="F1431" t="str">
        <f>VLOOKUP($B1431,Hosts!$A:$M,13,0)</f>
        <v>No</v>
      </c>
      <c r="G1431" t="str">
        <f>INDEX(Hosts!$A:$M, MATCH(Places!$B1431,Hosts!$A:$A,0), MATCH(Places!G$1,Hosts!$A$1:$M$1,0))</f>
        <v>A few days or more</v>
      </c>
      <c r="H1431" s="70">
        <f>INDEX(Hosts!$A:$M, MATCH(Places!$B1431,Hosts!$A:$A,0), MATCH(Places!H$1,Hosts!$A$1:$M$1,0))</f>
        <v>0.25</v>
      </c>
      <c r="I1431" s="70">
        <f>INDEX(Hosts!$A:$M, MATCH(Places!$B1431,Hosts!$A:$A,0), MATCH(Places!I$1,Hosts!$A$1:$M$1,0))</f>
        <v>0.93</v>
      </c>
      <c r="J1431" t="str">
        <f>INDEX(Hosts!$A:$M, MATCH(Places!$B1431,Hosts!$A:$A,0), MATCH(Places!J$1,Hosts!$A$1:$M$1,0))</f>
        <v>No</v>
      </c>
      <c r="K1431">
        <v>9</v>
      </c>
      <c r="L1431" t="str">
        <f>VLOOKUP($K1431,Neighborhoods!$A:$C,2,0)</f>
        <v>Brooklyn</v>
      </c>
      <c r="M1431" t="str">
        <f>VLOOKUP($K1431,Neighborhoods!$A:$C,3,0)</f>
        <v>Crown Heights</v>
      </c>
      <c r="N1431" t="str">
        <f>INDEX(Neighborhoods!$A:$C, MATCH(Places!$K1431,Neighborhoods!$A:$A,0), MATCH(Places!N$1,Neighborhoods!$A$1:$C$1,0))</f>
        <v>Brooklyn</v>
      </c>
      <c r="O1431" t="str">
        <f>INDEX(Neighborhoods!$A:$C, MATCH(Places!$K1431,Neighborhoods!$A:$A,0), MATCH(Places!O$1,Neighborhoods!$A$1:$C$1,0))</f>
        <v>Crown Heights</v>
      </c>
      <c r="P1431" t="s">
        <v>1</v>
      </c>
      <c r="Q1431" t="str">
        <f t="shared" si="88"/>
        <v>Yes</v>
      </c>
      <c r="R1431">
        <v>2</v>
      </c>
      <c r="S1431" t="str">
        <f t="shared" si="89"/>
        <v>Small</v>
      </c>
      <c r="T1431" s="50">
        <v>40</v>
      </c>
      <c r="U1431" s="70">
        <f t="shared" si="90"/>
        <v>0.03</v>
      </c>
      <c r="V1431" s="52">
        <v>4.57</v>
      </c>
      <c r="W1431" s="52" t="str" cm="1">
        <f t="array" ref="W1431">_xlfn.SWITCH(ROUND(V1431,0),5,"Excellent",4,"Good",3,"Ok","Bad")</f>
        <v>Excellent</v>
      </c>
      <c r="X1431">
        <v>77</v>
      </c>
      <c r="Y1431" t="str">
        <f t="shared" si="91"/>
        <v>No</v>
      </c>
      <c r="Z1431" s="68">
        <v>43023</v>
      </c>
      <c r="AA1431" s="68">
        <v>43991</v>
      </c>
      <c r="AB1431">
        <v>298</v>
      </c>
      <c r="AC1431" t="s">
        <v>15615</v>
      </c>
    </row>
    <row r="1432" spans="1:29" x14ac:dyDescent="0.3">
      <c r="A1432" t="s">
        <v>1077</v>
      </c>
      <c r="B1432">
        <v>2257</v>
      </c>
      <c r="C1432" t="str">
        <f>VLOOKUP($B1432,Hosts!$A:$M,10,0)</f>
        <v>Within an hour</v>
      </c>
      <c r="D1432" s="70">
        <f>VLOOKUP($B1432,Hosts!$A:$M,11,0)</f>
        <v>1</v>
      </c>
      <c r="E1432" s="70">
        <f>VLOOKUP($B1432,Hosts!$A:$M,12,0)</f>
        <v>0.8</v>
      </c>
      <c r="F1432" t="str">
        <f>VLOOKUP($B1432,Hosts!$A:$M,13,0)</f>
        <v>No</v>
      </c>
      <c r="G1432" t="str">
        <f>INDEX(Hosts!$A:$M, MATCH(Places!$B1432,Hosts!$A:$A,0), MATCH(Places!G$1,Hosts!$A$1:$M$1,0))</f>
        <v>Within an hour</v>
      </c>
      <c r="H1432" s="70">
        <f>INDEX(Hosts!$A:$M, MATCH(Places!$B1432,Hosts!$A:$A,0), MATCH(Places!H$1,Hosts!$A$1:$M$1,0))</f>
        <v>1</v>
      </c>
      <c r="I1432" s="70">
        <f>INDEX(Hosts!$A:$M, MATCH(Places!$B1432,Hosts!$A:$A,0), MATCH(Places!I$1,Hosts!$A$1:$M$1,0))</f>
        <v>0.8</v>
      </c>
      <c r="J1432" t="str">
        <f>INDEX(Hosts!$A:$M, MATCH(Places!$B1432,Hosts!$A:$A,0), MATCH(Places!J$1,Hosts!$A$1:$M$1,0))</f>
        <v>No</v>
      </c>
      <c r="K1432">
        <v>7</v>
      </c>
      <c r="L1432" t="str">
        <f>VLOOKUP($K1432,Neighborhoods!$A:$C,2,0)</f>
        <v>Brooklyn</v>
      </c>
      <c r="M1432" t="str">
        <f>VLOOKUP($K1432,Neighborhoods!$A:$C,3,0)</f>
        <v>Bedford-Stuyvesant</v>
      </c>
      <c r="N1432" t="str">
        <f>INDEX(Neighborhoods!$A:$C, MATCH(Places!$K1432,Neighborhoods!$A:$A,0), MATCH(Places!N$1,Neighborhoods!$A$1:$C$1,0))</f>
        <v>Brooklyn</v>
      </c>
      <c r="O1432" t="str">
        <f>INDEX(Neighborhoods!$A:$C, MATCH(Places!$K1432,Neighborhoods!$A:$A,0), MATCH(Places!O$1,Neighborhoods!$A$1:$C$1,0))</f>
        <v>Bedford-Stuyvesant</v>
      </c>
      <c r="P1432" t="s">
        <v>11822</v>
      </c>
      <c r="Q1432" t="str">
        <f t="shared" si="88"/>
        <v>No</v>
      </c>
      <c r="R1432">
        <v>8</v>
      </c>
      <c r="S1432" t="str">
        <f t="shared" si="89"/>
        <v>Large</v>
      </c>
      <c r="T1432" s="50">
        <v>450</v>
      </c>
      <c r="U1432" s="70">
        <f t="shared" si="90"/>
        <v>0.04</v>
      </c>
      <c r="V1432" s="52">
        <v>4.6900000000000004</v>
      </c>
      <c r="W1432" s="52" t="str" cm="1">
        <f t="array" ref="W1432">_xlfn.SWITCH(ROUND(V1432,0),5,"Excellent",4,"Good",3,"Ok","Bad")</f>
        <v>Excellent</v>
      </c>
      <c r="X1432">
        <v>51</v>
      </c>
      <c r="Y1432" t="str">
        <f t="shared" si="91"/>
        <v>No</v>
      </c>
      <c r="Z1432" s="68">
        <v>42308</v>
      </c>
      <c r="AA1432" s="68">
        <v>44001</v>
      </c>
      <c r="AB1432">
        <v>360</v>
      </c>
      <c r="AC1432" t="s">
        <v>15615</v>
      </c>
    </row>
    <row r="1433" spans="1:29" x14ac:dyDescent="0.3">
      <c r="A1433" t="s">
        <v>1078</v>
      </c>
      <c r="B1433">
        <v>2467</v>
      </c>
      <c r="C1433" t="str">
        <f>VLOOKUP($B1433,Hosts!$A:$M,10,0)</f>
        <v>Within an hour</v>
      </c>
      <c r="D1433" s="70">
        <f>VLOOKUP($B1433,Hosts!$A:$M,11,0)</f>
        <v>1</v>
      </c>
      <c r="E1433" s="70">
        <f>VLOOKUP($B1433,Hosts!$A:$M,12,0)</f>
        <v>1</v>
      </c>
      <c r="F1433" t="str">
        <f>VLOOKUP($B1433,Hosts!$A:$M,13,0)</f>
        <v>Yes</v>
      </c>
      <c r="G1433" t="str">
        <f>INDEX(Hosts!$A:$M, MATCH(Places!$B1433,Hosts!$A:$A,0), MATCH(Places!G$1,Hosts!$A$1:$M$1,0))</f>
        <v>Within an hour</v>
      </c>
      <c r="H1433" s="70">
        <f>INDEX(Hosts!$A:$M, MATCH(Places!$B1433,Hosts!$A:$A,0), MATCH(Places!H$1,Hosts!$A$1:$M$1,0))</f>
        <v>1</v>
      </c>
      <c r="I1433" s="70">
        <f>INDEX(Hosts!$A:$M, MATCH(Places!$B1433,Hosts!$A:$A,0), MATCH(Places!I$1,Hosts!$A$1:$M$1,0))</f>
        <v>1</v>
      </c>
      <c r="J1433" t="str">
        <f>INDEX(Hosts!$A:$M, MATCH(Places!$B1433,Hosts!$A:$A,0), MATCH(Places!J$1,Hosts!$A$1:$M$1,0))</f>
        <v>Yes</v>
      </c>
      <c r="K1433">
        <v>8</v>
      </c>
      <c r="L1433" t="str">
        <f>VLOOKUP($K1433,Neighborhoods!$A:$C,2,0)</f>
        <v>Brooklyn</v>
      </c>
      <c r="M1433" t="str">
        <f>VLOOKUP($K1433,Neighborhoods!$A:$C,3,0)</f>
        <v>Bushwick</v>
      </c>
      <c r="N1433" t="str">
        <f>INDEX(Neighborhoods!$A:$C, MATCH(Places!$K1433,Neighborhoods!$A:$A,0), MATCH(Places!N$1,Neighborhoods!$A$1:$C$1,0))</f>
        <v>Brooklyn</v>
      </c>
      <c r="O1433" t="str">
        <f>INDEX(Neighborhoods!$A:$C, MATCH(Places!$K1433,Neighborhoods!$A:$A,0), MATCH(Places!O$1,Neighborhoods!$A$1:$C$1,0))</f>
        <v>Bushwick</v>
      </c>
      <c r="P1433" t="s">
        <v>11822</v>
      </c>
      <c r="Q1433" t="str">
        <f t="shared" si="88"/>
        <v>No</v>
      </c>
      <c r="R1433">
        <v>2</v>
      </c>
      <c r="S1433" t="str">
        <f t="shared" si="89"/>
        <v>Small</v>
      </c>
      <c r="T1433" s="50">
        <v>102</v>
      </c>
      <c r="U1433" s="70">
        <f t="shared" si="90"/>
        <v>0.03</v>
      </c>
      <c r="V1433" s="52">
        <v>4.9800000000000004</v>
      </c>
      <c r="W1433" s="52" t="str" cm="1">
        <f t="array" ref="W1433">_xlfn.SWITCH(ROUND(V1433,0),5,"Excellent",4,"Good",3,"Ok","Bad")</f>
        <v>Excellent</v>
      </c>
      <c r="X1433">
        <v>212</v>
      </c>
      <c r="Y1433" t="str">
        <f t="shared" si="91"/>
        <v>Yes</v>
      </c>
      <c r="Z1433" s="68">
        <v>42282</v>
      </c>
      <c r="AA1433" s="68">
        <v>43892</v>
      </c>
      <c r="AB1433">
        <v>228</v>
      </c>
      <c r="AC1433" t="s">
        <v>15616</v>
      </c>
    </row>
    <row r="1434" spans="1:29" x14ac:dyDescent="0.3">
      <c r="A1434" t="s">
        <v>1079</v>
      </c>
      <c r="B1434">
        <v>851</v>
      </c>
      <c r="C1434" t="str">
        <f>VLOOKUP($B1434,Hosts!$A:$M,10,0)</f>
        <v>Within an hour</v>
      </c>
      <c r="D1434" s="70">
        <f>VLOOKUP($B1434,Hosts!$A:$M,11,0)</f>
        <v>1</v>
      </c>
      <c r="E1434" s="70">
        <f>VLOOKUP($B1434,Hosts!$A:$M,12,0)</f>
        <v>1</v>
      </c>
      <c r="F1434" t="str">
        <f>VLOOKUP($B1434,Hosts!$A:$M,13,0)</f>
        <v>Yes</v>
      </c>
      <c r="G1434" t="str">
        <f>INDEX(Hosts!$A:$M, MATCH(Places!$B1434,Hosts!$A:$A,0), MATCH(Places!G$1,Hosts!$A$1:$M$1,0))</f>
        <v>Within an hour</v>
      </c>
      <c r="H1434" s="70">
        <f>INDEX(Hosts!$A:$M, MATCH(Places!$B1434,Hosts!$A:$A,0), MATCH(Places!H$1,Hosts!$A$1:$M$1,0))</f>
        <v>1</v>
      </c>
      <c r="I1434" s="70">
        <f>INDEX(Hosts!$A:$M, MATCH(Places!$B1434,Hosts!$A:$A,0), MATCH(Places!I$1,Hosts!$A$1:$M$1,0))</f>
        <v>1</v>
      </c>
      <c r="J1434" t="str">
        <f>INDEX(Hosts!$A:$M, MATCH(Places!$B1434,Hosts!$A:$A,0), MATCH(Places!J$1,Hosts!$A$1:$M$1,0))</f>
        <v>Yes</v>
      </c>
      <c r="K1434">
        <v>12</v>
      </c>
      <c r="L1434" t="str">
        <f>VLOOKUP($K1434,Neighborhoods!$A:$C,2,0)</f>
        <v>Brooklyn</v>
      </c>
      <c r="M1434" t="str">
        <f>VLOOKUP($K1434,Neighborhoods!$A:$C,3,0)</f>
        <v>Williamsburg</v>
      </c>
      <c r="N1434" t="str">
        <f>INDEX(Neighborhoods!$A:$C, MATCH(Places!$K1434,Neighborhoods!$A:$A,0), MATCH(Places!N$1,Neighborhoods!$A$1:$C$1,0))</f>
        <v>Brooklyn</v>
      </c>
      <c r="O1434" t="str">
        <f>INDEX(Neighborhoods!$A:$C, MATCH(Places!$K1434,Neighborhoods!$A:$A,0), MATCH(Places!O$1,Neighborhoods!$A$1:$C$1,0))</f>
        <v>Williamsburg</v>
      </c>
      <c r="P1434" t="s">
        <v>11822</v>
      </c>
      <c r="Q1434" t="str">
        <f t="shared" si="88"/>
        <v>No</v>
      </c>
      <c r="R1434">
        <v>5</v>
      </c>
      <c r="S1434" t="str">
        <f t="shared" si="89"/>
        <v>Medium</v>
      </c>
      <c r="T1434" s="50">
        <v>175</v>
      </c>
      <c r="U1434" s="70">
        <f t="shared" si="90"/>
        <v>0.03</v>
      </c>
      <c r="V1434" s="52">
        <v>4.97</v>
      </c>
      <c r="W1434" s="52" t="str" cm="1">
        <f t="array" ref="W1434">_xlfn.SWITCH(ROUND(V1434,0),5,"Excellent",4,"Good",3,"Ok","Bad")</f>
        <v>Excellent</v>
      </c>
      <c r="X1434">
        <v>33</v>
      </c>
      <c r="Y1434" t="str">
        <f t="shared" si="91"/>
        <v>No</v>
      </c>
      <c r="Z1434" s="68">
        <v>42280</v>
      </c>
      <c r="AA1434" s="68">
        <v>43871</v>
      </c>
      <c r="AB1434">
        <v>199</v>
      </c>
      <c r="AC1434" t="s">
        <v>15615</v>
      </c>
    </row>
    <row r="1435" spans="1:29" x14ac:dyDescent="0.3">
      <c r="A1435" t="s">
        <v>1080</v>
      </c>
      <c r="B1435">
        <v>2370</v>
      </c>
      <c r="C1435" t="str">
        <f>VLOOKUP($B1435,Hosts!$A:$M,10,0)</f>
        <v>Within a few hours</v>
      </c>
      <c r="D1435" s="70">
        <f>VLOOKUP($B1435,Hosts!$A:$M,11,0)</f>
        <v>0.9</v>
      </c>
      <c r="E1435" s="70">
        <f>VLOOKUP($B1435,Hosts!$A:$M,12,0)</f>
        <v>0.98</v>
      </c>
      <c r="F1435" t="str">
        <f>VLOOKUP($B1435,Hosts!$A:$M,13,0)</f>
        <v>Yes</v>
      </c>
      <c r="G1435" t="str">
        <f>INDEX(Hosts!$A:$M, MATCH(Places!$B1435,Hosts!$A:$A,0), MATCH(Places!G$1,Hosts!$A$1:$M$1,0))</f>
        <v>Within a few hours</v>
      </c>
      <c r="H1435" s="70">
        <f>INDEX(Hosts!$A:$M, MATCH(Places!$B1435,Hosts!$A:$A,0), MATCH(Places!H$1,Hosts!$A$1:$M$1,0))</f>
        <v>0.9</v>
      </c>
      <c r="I1435" s="70">
        <f>INDEX(Hosts!$A:$M, MATCH(Places!$B1435,Hosts!$A:$A,0), MATCH(Places!I$1,Hosts!$A$1:$M$1,0))</f>
        <v>0.98</v>
      </c>
      <c r="J1435" t="str">
        <f>INDEX(Hosts!$A:$M, MATCH(Places!$B1435,Hosts!$A:$A,0), MATCH(Places!J$1,Hosts!$A$1:$M$1,0))</f>
        <v>Yes</v>
      </c>
      <c r="K1435">
        <v>7</v>
      </c>
      <c r="L1435" t="str">
        <f>VLOOKUP($K1435,Neighborhoods!$A:$C,2,0)</f>
        <v>Brooklyn</v>
      </c>
      <c r="M1435" t="str">
        <f>VLOOKUP($K1435,Neighborhoods!$A:$C,3,0)</f>
        <v>Bedford-Stuyvesant</v>
      </c>
      <c r="N1435" t="str">
        <f>INDEX(Neighborhoods!$A:$C, MATCH(Places!$K1435,Neighborhoods!$A:$A,0), MATCH(Places!N$1,Neighborhoods!$A$1:$C$1,0))</f>
        <v>Brooklyn</v>
      </c>
      <c r="O1435" t="str">
        <f>INDEX(Neighborhoods!$A:$C, MATCH(Places!$K1435,Neighborhoods!$A:$A,0), MATCH(Places!O$1,Neighborhoods!$A$1:$C$1,0))</f>
        <v>Bedford-Stuyvesant</v>
      </c>
      <c r="P1435" t="s">
        <v>11822</v>
      </c>
      <c r="Q1435" t="str">
        <f t="shared" si="88"/>
        <v>No</v>
      </c>
      <c r="R1435">
        <v>3</v>
      </c>
      <c r="S1435" t="str">
        <f t="shared" si="89"/>
        <v>Medium</v>
      </c>
      <c r="T1435" s="50">
        <v>117</v>
      </c>
      <c r="U1435" s="70">
        <f t="shared" si="90"/>
        <v>0.03</v>
      </c>
      <c r="V1435" s="52">
        <v>4.99</v>
      </c>
      <c r="W1435" s="52" t="str" cm="1">
        <f t="array" ref="W1435">_xlfn.SWITCH(ROUND(V1435,0),5,"Excellent",4,"Good",3,"Ok","Bad")</f>
        <v>Excellent</v>
      </c>
      <c r="X1435">
        <v>158</v>
      </c>
      <c r="Y1435" t="str">
        <f t="shared" si="91"/>
        <v>Yes</v>
      </c>
      <c r="Z1435" s="68">
        <v>42223</v>
      </c>
      <c r="AA1435" s="68">
        <v>43895</v>
      </c>
      <c r="AB1435">
        <v>110</v>
      </c>
      <c r="AC1435" t="s">
        <v>15616</v>
      </c>
    </row>
    <row r="1436" spans="1:29" x14ac:dyDescent="0.3">
      <c r="A1436" t="s">
        <v>14865</v>
      </c>
      <c r="B1436">
        <v>1287</v>
      </c>
      <c r="C1436" t="str">
        <f>VLOOKUP($B1436,Hosts!$A:$M,10,0)</f>
        <v>Within a few hours</v>
      </c>
      <c r="D1436" s="70">
        <f>VLOOKUP($B1436,Hosts!$A:$M,11,0)</f>
        <v>1</v>
      </c>
      <c r="E1436" s="70">
        <f>VLOOKUP($B1436,Hosts!$A:$M,12,0)</f>
        <v>0.91</v>
      </c>
      <c r="F1436" t="str">
        <f>VLOOKUP($B1436,Hosts!$A:$M,13,0)</f>
        <v>Yes</v>
      </c>
      <c r="G1436" t="str">
        <f>INDEX(Hosts!$A:$M, MATCH(Places!$B1436,Hosts!$A:$A,0), MATCH(Places!G$1,Hosts!$A$1:$M$1,0))</f>
        <v>Within a few hours</v>
      </c>
      <c r="H1436" s="70">
        <f>INDEX(Hosts!$A:$M, MATCH(Places!$B1436,Hosts!$A:$A,0), MATCH(Places!H$1,Hosts!$A$1:$M$1,0))</f>
        <v>1</v>
      </c>
      <c r="I1436" s="70">
        <f>INDEX(Hosts!$A:$M, MATCH(Places!$B1436,Hosts!$A:$A,0), MATCH(Places!I$1,Hosts!$A$1:$M$1,0))</f>
        <v>0.91</v>
      </c>
      <c r="J1436" t="str">
        <f>INDEX(Hosts!$A:$M, MATCH(Places!$B1436,Hosts!$A:$A,0), MATCH(Places!J$1,Hosts!$A$1:$M$1,0))</f>
        <v>Yes</v>
      </c>
      <c r="K1436">
        <v>7</v>
      </c>
      <c r="L1436" t="str">
        <f>VLOOKUP($K1436,Neighborhoods!$A:$C,2,0)</f>
        <v>Brooklyn</v>
      </c>
      <c r="M1436" t="str">
        <f>VLOOKUP($K1436,Neighborhoods!$A:$C,3,0)</f>
        <v>Bedford-Stuyvesant</v>
      </c>
      <c r="N1436" t="str">
        <f>INDEX(Neighborhoods!$A:$C, MATCH(Places!$K1436,Neighborhoods!$A:$A,0), MATCH(Places!N$1,Neighborhoods!$A$1:$C$1,0))</f>
        <v>Brooklyn</v>
      </c>
      <c r="O1436" t="str">
        <f>INDEX(Neighborhoods!$A:$C, MATCH(Places!$K1436,Neighborhoods!$A:$A,0), MATCH(Places!O$1,Neighborhoods!$A$1:$C$1,0))</f>
        <v>Bedford-Stuyvesant</v>
      </c>
      <c r="P1436" t="s">
        <v>11822</v>
      </c>
      <c r="Q1436" t="str">
        <f t="shared" si="88"/>
        <v>No</v>
      </c>
      <c r="R1436">
        <v>2</v>
      </c>
      <c r="S1436" t="str">
        <f t="shared" si="89"/>
        <v>Small</v>
      </c>
      <c r="T1436" s="50">
        <v>206</v>
      </c>
      <c r="U1436" s="70">
        <f t="shared" si="90"/>
        <v>0.04</v>
      </c>
      <c r="V1436" s="52">
        <v>4.8899999999999997</v>
      </c>
      <c r="W1436" s="52" t="str" cm="1">
        <f t="array" ref="W1436">_xlfn.SWITCH(ROUND(V1436,0),5,"Excellent",4,"Good",3,"Ok","Bad")</f>
        <v>Excellent</v>
      </c>
      <c r="X1436">
        <v>229</v>
      </c>
      <c r="Y1436" t="str">
        <f t="shared" si="91"/>
        <v>Yes</v>
      </c>
      <c r="Z1436" s="68">
        <v>42211</v>
      </c>
      <c r="AA1436" s="68">
        <v>44043</v>
      </c>
      <c r="AB1436">
        <v>102</v>
      </c>
      <c r="AC1436" t="s">
        <v>15615</v>
      </c>
    </row>
    <row r="1437" spans="1:29" x14ac:dyDescent="0.3">
      <c r="A1437" t="s">
        <v>1081</v>
      </c>
      <c r="B1437">
        <v>2327</v>
      </c>
      <c r="C1437" t="str">
        <f>VLOOKUP($B1437,Hosts!$A:$M,10,0)</f>
        <v>Within an hour</v>
      </c>
      <c r="D1437" s="70">
        <f>VLOOKUP($B1437,Hosts!$A:$M,11,0)</f>
        <v>1</v>
      </c>
      <c r="E1437" s="70">
        <f>VLOOKUP($B1437,Hosts!$A:$M,12,0)</f>
        <v>1</v>
      </c>
      <c r="F1437" t="str">
        <f>VLOOKUP($B1437,Hosts!$A:$M,13,0)</f>
        <v>Yes</v>
      </c>
      <c r="G1437" t="str">
        <f>INDEX(Hosts!$A:$M, MATCH(Places!$B1437,Hosts!$A:$A,0), MATCH(Places!G$1,Hosts!$A$1:$M$1,0))</f>
        <v>Within an hour</v>
      </c>
      <c r="H1437" s="70">
        <f>INDEX(Hosts!$A:$M, MATCH(Places!$B1437,Hosts!$A:$A,0), MATCH(Places!H$1,Hosts!$A$1:$M$1,0))</f>
        <v>1</v>
      </c>
      <c r="I1437" s="70">
        <f>INDEX(Hosts!$A:$M, MATCH(Places!$B1437,Hosts!$A:$A,0), MATCH(Places!I$1,Hosts!$A$1:$M$1,0))</f>
        <v>1</v>
      </c>
      <c r="J1437" t="str">
        <f>INDEX(Hosts!$A:$M, MATCH(Places!$B1437,Hosts!$A:$A,0), MATCH(Places!J$1,Hosts!$A$1:$M$1,0))</f>
        <v>Yes</v>
      </c>
      <c r="K1437">
        <v>8</v>
      </c>
      <c r="L1437" t="str">
        <f>VLOOKUP($K1437,Neighborhoods!$A:$C,2,0)</f>
        <v>Brooklyn</v>
      </c>
      <c r="M1437" t="str">
        <f>VLOOKUP($K1437,Neighborhoods!$A:$C,3,0)</f>
        <v>Bushwick</v>
      </c>
      <c r="N1437" t="str">
        <f>INDEX(Neighborhoods!$A:$C, MATCH(Places!$K1437,Neighborhoods!$A:$A,0), MATCH(Places!N$1,Neighborhoods!$A$1:$C$1,0))</f>
        <v>Brooklyn</v>
      </c>
      <c r="O1437" t="str">
        <f>INDEX(Neighborhoods!$A:$C, MATCH(Places!$K1437,Neighborhoods!$A:$A,0), MATCH(Places!O$1,Neighborhoods!$A$1:$C$1,0))</f>
        <v>Bushwick</v>
      </c>
      <c r="P1437" t="s">
        <v>11822</v>
      </c>
      <c r="Q1437" t="str">
        <f t="shared" si="88"/>
        <v>No</v>
      </c>
      <c r="R1437">
        <v>5</v>
      </c>
      <c r="S1437" t="str">
        <f t="shared" si="89"/>
        <v>Medium</v>
      </c>
      <c r="T1437" s="50">
        <v>182</v>
      </c>
      <c r="U1437" s="70">
        <f t="shared" si="90"/>
        <v>0.03</v>
      </c>
      <c r="V1437" s="52">
        <v>4.8099999999999996</v>
      </c>
      <c r="W1437" s="52" t="str" cm="1">
        <f t="array" ref="W1437">_xlfn.SWITCH(ROUND(V1437,0),5,"Excellent",4,"Good",3,"Ok","Bad")</f>
        <v>Excellent</v>
      </c>
      <c r="X1437">
        <v>132</v>
      </c>
      <c r="Y1437" t="str">
        <f t="shared" si="91"/>
        <v>Yes</v>
      </c>
      <c r="Z1437" s="68">
        <v>42348</v>
      </c>
      <c r="AA1437" s="68">
        <v>43898</v>
      </c>
      <c r="AB1437">
        <v>363</v>
      </c>
      <c r="AC1437" t="s">
        <v>15616</v>
      </c>
    </row>
    <row r="1438" spans="1:29" x14ac:dyDescent="0.3">
      <c r="A1438" t="s">
        <v>1082</v>
      </c>
      <c r="B1438">
        <v>2371</v>
      </c>
      <c r="C1438" t="str">
        <f>VLOOKUP($B1438,Hosts!$A:$M,10,0)</f>
        <v>Within an hour</v>
      </c>
      <c r="D1438" s="70">
        <f>VLOOKUP($B1438,Hosts!$A:$M,11,0)</f>
        <v>1</v>
      </c>
      <c r="E1438" s="70">
        <f>VLOOKUP($B1438,Hosts!$A:$M,12,0)</f>
        <v>0.98</v>
      </c>
      <c r="F1438" t="str">
        <f>VLOOKUP($B1438,Hosts!$A:$M,13,0)</f>
        <v>Yes</v>
      </c>
      <c r="G1438" t="str">
        <f>INDEX(Hosts!$A:$M, MATCH(Places!$B1438,Hosts!$A:$A,0), MATCH(Places!G$1,Hosts!$A$1:$M$1,0))</f>
        <v>Within an hour</v>
      </c>
      <c r="H1438" s="70">
        <f>INDEX(Hosts!$A:$M, MATCH(Places!$B1438,Hosts!$A:$A,0), MATCH(Places!H$1,Hosts!$A$1:$M$1,0))</f>
        <v>1</v>
      </c>
      <c r="I1438" s="70">
        <f>INDEX(Hosts!$A:$M, MATCH(Places!$B1438,Hosts!$A:$A,0), MATCH(Places!I$1,Hosts!$A$1:$M$1,0))</f>
        <v>0.98</v>
      </c>
      <c r="J1438" t="str">
        <f>INDEX(Hosts!$A:$M, MATCH(Places!$B1438,Hosts!$A:$A,0), MATCH(Places!J$1,Hosts!$A$1:$M$1,0))</f>
        <v>Yes</v>
      </c>
      <c r="K1438">
        <v>19</v>
      </c>
      <c r="L1438" t="str">
        <f>VLOOKUP($K1438,Neighborhoods!$A:$C,2,0)</f>
        <v>Manhattan</v>
      </c>
      <c r="M1438" t="str">
        <f>VLOOKUP($K1438,Neighborhoods!$A:$C,3,0)</f>
        <v>Upper East Side</v>
      </c>
      <c r="N1438" t="str">
        <f>INDEX(Neighborhoods!$A:$C, MATCH(Places!$K1438,Neighborhoods!$A:$A,0), MATCH(Places!N$1,Neighborhoods!$A$1:$C$1,0))</f>
        <v>Manhattan</v>
      </c>
      <c r="O1438" t="str">
        <f>INDEX(Neighborhoods!$A:$C, MATCH(Places!$K1438,Neighborhoods!$A:$A,0), MATCH(Places!O$1,Neighborhoods!$A$1:$C$1,0))</f>
        <v>Upper East Side</v>
      </c>
      <c r="P1438" t="s">
        <v>11822</v>
      </c>
      <c r="Q1438" t="str">
        <f t="shared" si="88"/>
        <v>No</v>
      </c>
      <c r="R1438">
        <v>4</v>
      </c>
      <c r="S1438" t="str">
        <f t="shared" si="89"/>
        <v>Medium</v>
      </c>
      <c r="T1438" s="50">
        <v>230</v>
      </c>
      <c r="U1438" s="70">
        <f t="shared" si="90"/>
        <v>0.04</v>
      </c>
      <c r="V1438" s="52">
        <v>4.83</v>
      </c>
      <c r="W1438" s="52" t="str" cm="1">
        <f t="array" ref="W1438">_xlfn.SWITCH(ROUND(V1438,0),5,"Excellent",4,"Good",3,"Ok","Bad")</f>
        <v>Excellent</v>
      </c>
      <c r="X1438">
        <v>177</v>
      </c>
      <c r="Y1438" t="str">
        <f t="shared" si="91"/>
        <v>Yes</v>
      </c>
      <c r="Z1438" s="68">
        <v>42227</v>
      </c>
      <c r="AA1438" s="68">
        <v>44014</v>
      </c>
      <c r="AB1438">
        <v>362</v>
      </c>
      <c r="AC1438" t="s">
        <v>15615</v>
      </c>
    </row>
    <row r="1439" spans="1:29" x14ac:dyDescent="0.3">
      <c r="A1439" t="s">
        <v>1083</v>
      </c>
      <c r="B1439">
        <v>1580</v>
      </c>
      <c r="C1439" t="str">
        <f>VLOOKUP($B1439,Hosts!$A:$M,10,0)</f>
        <v>Within an hour</v>
      </c>
      <c r="D1439" s="70">
        <f>VLOOKUP($B1439,Hosts!$A:$M,11,0)</f>
        <v>1</v>
      </c>
      <c r="E1439" s="70">
        <f>VLOOKUP($B1439,Hosts!$A:$M,12,0)</f>
        <v>0.75</v>
      </c>
      <c r="F1439" t="str">
        <f>VLOOKUP($B1439,Hosts!$A:$M,13,0)</f>
        <v>Yes</v>
      </c>
      <c r="G1439" t="str">
        <f>INDEX(Hosts!$A:$M, MATCH(Places!$B1439,Hosts!$A:$A,0), MATCH(Places!G$1,Hosts!$A$1:$M$1,0))</f>
        <v>Within an hour</v>
      </c>
      <c r="H1439" s="70">
        <f>INDEX(Hosts!$A:$M, MATCH(Places!$B1439,Hosts!$A:$A,0), MATCH(Places!H$1,Hosts!$A$1:$M$1,0))</f>
        <v>1</v>
      </c>
      <c r="I1439" s="70">
        <f>INDEX(Hosts!$A:$M, MATCH(Places!$B1439,Hosts!$A:$A,0), MATCH(Places!I$1,Hosts!$A$1:$M$1,0))</f>
        <v>0.75</v>
      </c>
      <c r="J1439" t="str">
        <f>INDEX(Hosts!$A:$M, MATCH(Places!$B1439,Hosts!$A:$A,0), MATCH(Places!J$1,Hosts!$A$1:$M$1,0))</f>
        <v>Yes</v>
      </c>
      <c r="K1439">
        <v>11</v>
      </c>
      <c r="L1439" t="str">
        <f>VLOOKUP($K1439,Neighborhoods!$A:$C,2,0)</f>
        <v>Brooklyn</v>
      </c>
      <c r="M1439" t="str">
        <f>VLOOKUP($K1439,Neighborhoods!$A:$C,3,0)</f>
        <v>Greenpoint</v>
      </c>
      <c r="N1439" t="str">
        <f>INDEX(Neighborhoods!$A:$C, MATCH(Places!$K1439,Neighborhoods!$A:$A,0), MATCH(Places!N$1,Neighborhoods!$A$1:$C$1,0))</f>
        <v>Brooklyn</v>
      </c>
      <c r="O1439" t="str">
        <f>INDEX(Neighborhoods!$A:$C, MATCH(Places!$K1439,Neighborhoods!$A:$A,0), MATCH(Places!O$1,Neighborhoods!$A$1:$C$1,0))</f>
        <v>Greenpoint</v>
      </c>
      <c r="P1439" t="s">
        <v>1</v>
      </c>
      <c r="Q1439" t="str">
        <f t="shared" si="88"/>
        <v>Yes</v>
      </c>
      <c r="R1439">
        <v>2</v>
      </c>
      <c r="S1439" t="str">
        <f t="shared" si="89"/>
        <v>Small</v>
      </c>
      <c r="T1439" s="50">
        <v>95</v>
      </c>
      <c r="U1439" s="70">
        <f t="shared" si="90"/>
        <v>0.03</v>
      </c>
      <c r="V1439" s="52">
        <v>4.99</v>
      </c>
      <c r="W1439" s="52" t="str" cm="1">
        <f t="array" ref="W1439">_xlfn.SWITCH(ROUND(V1439,0),5,"Excellent",4,"Good",3,"Ok","Bad")</f>
        <v>Excellent</v>
      </c>
      <c r="X1439">
        <v>156</v>
      </c>
      <c r="Y1439" t="str">
        <f t="shared" si="91"/>
        <v>Yes</v>
      </c>
      <c r="Z1439" s="68">
        <v>42265</v>
      </c>
      <c r="AA1439" s="68">
        <v>43907</v>
      </c>
      <c r="AB1439">
        <v>228</v>
      </c>
      <c r="AC1439" t="s">
        <v>15615</v>
      </c>
    </row>
    <row r="1440" spans="1:29" x14ac:dyDescent="0.3">
      <c r="A1440" t="s">
        <v>1084</v>
      </c>
      <c r="B1440">
        <v>2144</v>
      </c>
      <c r="C1440" t="str">
        <f>VLOOKUP($B1440,Hosts!$A:$M,10,0)</f>
        <v>Within an hour</v>
      </c>
      <c r="D1440" s="70">
        <f>VLOOKUP($B1440,Hosts!$A:$M,11,0)</f>
        <v>1</v>
      </c>
      <c r="E1440" s="70">
        <f>VLOOKUP($B1440,Hosts!$A:$M,12,0)</f>
        <v>1</v>
      </c>
      <c r="F1440" t="str">
        <f>VLOOKUP($B1440,Hosts!$A:$M,13,0)</f>
        <v>Yes</v>
      </c>
      <c r="G1440" t="str">
        <f>INDEX(Hosts!$A:$M, MATCH(Places!$B1440,Hosts!$A:$A,0), MATCH(Places!G$1,Hosts!$A$1:$M$1,0))</f>
        <v>Within an hour</v>
      </c>
      <c r="H1440" s="70">
        <f>INDEX(Hosts!$A:$M, MATCH(Places!$B1440,Hosts!$A:$A,0), MATCH(Places!H$1,Hosts!$A$1:$M$1,0))</f>
        <v>1</v>
      </c>
      <c r="I1440" s="70">
        <f>INDEX(Hosts!$A:$M, MATCH(Places!$B1440,Hosts!$A:$A,0), MATCH(Places!I$1,Hosts!$A$1:$M$1,0))</f>
        <v>1</v>
      </c>
      <c r="J1440" t="str">
        <f>INDEX(Hosts!$A:$M, MATCH(Places!$B1440,Hosts!$A:$A,0), MATCH(Places!J$1,Hosts!$A$1:$M$1,0))</f>
        <v>Yes</v>
      </c>
      <c r="K1440">
        <v>9</v>
      </c>
      <c r="L1440" t="str">
        <f>VLOOKUP($K1440,Neighborhoods!$A:$C,2,0)</f>
        <v>Brooklyn</v>
      </c>
      <c r="M1440" t="str">
        <f>VLOOKUP($K1440,Neighborhoods!$A:$C,3,0)</f>
        <v>Crown Heights</v>
      </c>
      <c r="N1440" t="str">
        <f>INDEX(Neighborhoods!$A:$C, MATCH(Places!$K1440,Neighborhoods!$A:$A,0), MATCH(Places!N$1,Neighborhoods!$A$1:$C$1,0))</f>
        <v>Brooklyn</v>
      </c>
      <c r="O1440" t="str">
        <f>INDEX(Neighborhoods!$A:$C, MATCH(Places!$K1440,Neighborhoods!$A:$A,0), MATCH(Places!O$1,Neighborhoods!$A$1:$C$1,0))</f>
        <v>Crown Heights</v>
      </c>
      <c r="P1440" t="s">
        <v>11822</v>
      </c>
      <c r="Q1440" t="str">
        <f t="shared" si="88"/>
        <v>No</v>
      </c>
      <c r="R1440">
        <v>2</v>
      </c>
      <c r="S1440" t="str">
        <f t="shared" si="89"/>
        <v>Small</v>
      </c>
      <c r="T1440" s="50">
        <v>134</v>
      </c>
      <c r="U1440" s="70">
        <f t="shared" si="90"/>
        <v>0.03</v>
      </c>
      <c r="V1440" s="52">
        <v>4.84</v>
      </c>
      <c r="W1440" s="52" t="str" cm="1">
        <f t="array" ref="W1440">_xlfn.SWITCH(ROUND(V1440,0),5,"Excellent",4,"Good",3,"Ok","Bad")</f>
        <v>Excellent</v>
      </c>
      <c r="X1440">
        <v>68</v>
      </c>
      <c r="Y1440" t="str">
        <f t="shared" si="91"/>
        <v>No</v>
      </c>
      <c r="Z1440" s="68">
        <v>42309</v>
      </c>
      <c r="AA1440" s="68">
        <v>43934</v>
      </c>
      <c r="AB1440">
        <v>364</v>
      </c>
      <c r="AC1440" t="s">
        <v>15616</v>
      </c>
    </row>
    <row r="1441" spans="1:29" x14ac:dyDescent="0.3">
      <c r="A1441" t="s">
        <v>1085</v>
      </c>
      <c r="B1441">
        <v>2373</v>
      </c>
      <c r="C1441" t="str">
        <f>VLOOKUP($B1441,Hosts!$A:$M,10,0)</f>
        <v>Within a day</v>
      </c>
      <c r="D1441" s="70">
        <f>VLOOKUP($B1441,Hosts!$A:$M,11,0)</f>
        <v>1</v>
      </c>
      <c r="E1441" s="70">
        <f>VLOOKUP($B1441,Hosts!$A:$M,12,0)</f>
        <v>0.33</v>
      </c>
      <c r="F1441" t="str">
        <f>VLOOKUP($B1441,Hosts!$A:$M,13,0)</f>
        <v>Yes</v>
      </c>
      <c r="G1441" t="str">
        <f>INDEX(Hosts!$A:$M, MATCH(Places!$B1441,Hosts!$A:$A,0), MATCH(Places!G$1,Hosts!$A$1:$M$1,0))</f>
        <v>Within a day</v>
      </c>
      <c r="H1441" s="70">
        <f>INDEX(Hosts!$A:$M, MATCH(Places!$B1441,Hosts!$A:$A,0), MATCH(Places!H$1,Hosts!$A$1:$M$1,0))</f>
        <v>1</v>
      </c>
      <c r="I1441" s="70">
        <f>INDEX(Hosts!$A:$M, MATCH(Places!$B1441,Hosts!$A:$A,0), MATCH(Places!I$1,Hosts!$A$1:$M$1,0))</f>
        <v>0.33</v>
      </c>
      <c r="J1441" t="str">
        <f>INDEX(Hosts!$A:$M, MATCH(Places!$B1441,Hosts!$A:$A,0), MATCH(Places!J$1,Hosts!$A$1:$M$1,0))</f>
        <v>Yes</v>
      </c>
      <c r="K1441">
        <v>7</v>
      </c>
      <c r="L1441" t="str">
        <f>VLOOKUP($K1441,Neighborhoods!$A:$C,2,0)</f>
        <v>Brooklyn</v>
      </c>
      <c r="M1441" t="str">
        <f>VLOOKUP($K1441,Neighborhoods!$A:$C,3,0)</f>
        <v>Bedford-Stuyvesant</v>
      </c>
      <c r="N1441" t="str">
        <f>INDEX(Neighborhoods!$A:$C, MATCH(Places!$K1441,Neighborhoods!$A:$A,0), MATCH(Places!N$1,Neighborhoods!$A$1:$C$1,0))</f>
        <v>Brooklyn</v>
      </c>
      <c r="O1441" t="str">
        <f>INDEX(Neighborhoods!$A:$C, MATCH(Places!$K1441,Neighborhoods!$A:$A,0), MATCH(Places!O$1,Neighborhoods!$A$1:$C$1,0))</f>
        <v>Bedford-Stuyvesant</v>
      </c>
      <c r="P1441" t="s">
        <v>11822</v>
      </c>
      <c r="Q1441" t="str">
        <f t="shared" si="88"/>
        <v>No</v>
      </c>
      <c r="R1441">
        <v>6</v>
      </c>
      <c r="S1441" t="str">
        <f t="shared" si="89"/>
        <v>Large</v>
      </c>
      <c r="T1441" s="50">
        <v>400</v>
      </c>
      <c r="U1441" s="70">
        <f t="shared" si="90"/>
        <v>0.04</v>
      </c>
      <c r="V1441" s="52">
        <v>4.78</v>
      </c>
      <c r="W1441" s="52" t="str" cm="1">
        <f t="array" ref="W1441">_xlfn.SWITCH(ROUND(V1441,0),5,"Excellent",4,"Good",3,"Ok","Bad")</f>
        <v>Excellent</v>
      </c>
      <c r="X1441">
        <v>9</v>
      </c>
      <c r="Y1441" t="str">
        <f t="shared" si="91"/>
        <v>No</v>
      </c>
      <c r="Z1441" s="68">
        <v>42272</v>
      </c>
      <c r="AA1441" s="68">
        <v>43467</v>
      </c>
      <c r="AB1441">
        <v>365</v>
      </c>
      <c r="AC1441" t="s">
        <v>15615</v>
      </c>
    </row>
    <row r="1442" spans="1:29" x14ac:dyDescent="0.3">
      <c r="A1442" t="s">
        <v>14095</v>
      </c>
      <c r="B1442">
        <v>1624</v>
      </c>
      <c r="C1442" t="str">
        <f>VLOOKUP($B1442,Hosts!$A:$M,10,0)</f>
        <v>Within an hour</v>
      </c>
      <c r="D1442" s="70">
        <f>VLOOKUP($B1442,Hosts!$A:$M,11,0)</f>
        <v>1</v>
      </c>
      <c r="E1442" s="70">
        <f>VLOOKUP($B1442,Hosts!$A:$M,12,0)</f>
        <v>0.57999999999999996</v>
      </c>
      <c r="F1442" t="str">
        <f>VLOOKUP($B1442,Hosts!$A:$M,13,0)</f>
        <v>No</v>
      </c>
      <c r="G1442" t="str">
        <f>INDEX(Hosts!$A:$M, MATCH(Places!$B1442,Hosts!$A:$A,0), MATCH(Places!G$1,Hosts!$A$1:$M$1,0))</f>
        <v>Within an hour</v>
      </c>
      <c r="H1442" s="70">
        <f>INDEX(Hosts!$A:$M, MATCH(Places!$B1442,Hosts!$A:$A,0), MATCH(Places!H$1,Hosts!$A$1:$M$1,0))</f>
        <v>1</v>
      </c>
      <c r="I1442" s="70">
        <f>INDEX(Hosts!$A:$M, MATCH(Places!$B1442,Hosts!$A:$A,0), MATCH(Places!I$1,Hosts!$A$1:$M$1,0))</f>
        <v>0.57999999999999996</v>
      </c>
      <c r="J1442" t="str">
        <f>INDEX(Hosts!$A:$M, MATCH(Places!$B1442,Hosts!$A:$A,0), MATCH(Places!J$1,Hosts!$A$1:$M$1,0))</f>
        <v>No</v>
      </c>
      <c r="K1442">
        <v>16</v>
      </c>
      <c r="L1442" t="str">
        <f>VLOOKUP($K1442,Neighborhoods!$A:$C,2,0)</f>
        <v>Manhattan</v>
      </c>
      <c r="M1442" t="str">
        <f>VLOOKUP($K1442,Neighborhoods!$A:$C,3,0)</f>
        <v>Harlem</v>
      </c>
      <c r="N1442" t="str">
        <f>INDEX(Neighborhoods!$A:$C, MATCH(Places!$K1442,Neighborhoods!$A:$A,0), MATCH(Places!N$1,Neighborhoods!$A$1:$C$1,0))</f>
        <v>Manhattan</v>
      </c>
      <c r="O1442" t="str">
        <f>INDEX(Neighborhoods!$A:$C, MATCH(Places!$K1442,Neighborhoods!$A:$A,0), MATCH(Places!O$1,Neighborhoods!$A$1:$C$1,0))</f>
        <v>Harlem</v>
      </c>
      <c r="P1442" t="s">
        <v>1</v>
      </c>
      <c r="Q1442" t="str">
        <f t="shared" si="88"/>
        <v>Yes</v>
      </c>
      <c r="R1442">
        <v>2</v>
      </c>
      <c r="S1442" t="str">
        <f t="shared" si="89"/>
        <v>Small</v>
      </c>
      <c r="T1442" s="50">
        <v>35</v>
      </c>
      <c r="U1442" s="70">
        <f t="shared" si="90"/>
        <v>0.03</v>
      </c>
      <c r="V1442" s="52">
        <v>4.5</v>
      </c>
      <c r="W1442" s="52" t="str" cm="1">
        <f t="array" ref="W1442">_xlfn.SWITCH(ROUND(V1442,0),5,"Excellent",4,"Good",3,"Ok","Bad")</f>
        <v>Excellent</v>
      </c>
      <c r="X1442">
        <v>20</v>
      </c>
      <c r="Y1442" t="str">
        <f t="shared" si="91"/>
        <v>No</v>
      </c>
      <c r="Z1442" s="68">
        <v>42283</v>
      </c>
      <c r="AA1442" s="68">
        <v>43699</v>
      </c>
      <c r="AB1442">
        <v>180</v>
      </c>
      <c r="AC1442" t="s">
        <v>15615</v>
      </c>
    </row>
    <row r="1443" spans="1:29" x14ac:dyDescent="0.3">
      <c r="A1443" t="s">
        <v>1086</v>
      </c>
      <c r="B1443">
        <v>1605</v>
      </c>
      <c r="C1443" t="str">
        <f>VLOOKUP($B1443,Hosts!$A:$M,10,0)</f>
        <v>Within an hour</v>
      </c>
      <c r="D1443" s="70">
        <f>VLOOKUP($B1443,Hosts!$A:$M,11,0)</f>
        <v>0.92</v>
      </c>
      <c r="E1443" s="70">
        <f>VLOOKUP($B1443,Hosts!$A:$M,12,0)</f>
        <v>0.84</v>
      </c>
      <c r="F1443" t="str">
        <f>VLOOKUP($B1443,Hosts!$A:$M,13,0)</f>
        <v>No</v>
      </c>
      <c r="G1443" t="str">
        <f>INDEX(Hosts!$A:$M, MATCH(Places!$B1443,Hosts!$A:$A,0), MATCH(Places!G$1,Hosts!$A$1:$M$1,0))</f>
        <v>Within an hour</v>
      </c>
      <c r="H1443" s="70">
        <f>INDEX(Hosts!$A:$M, MATCH(Places!$B1443,Hosts!$A:$A,0), MATCH(Places!H$1,Hosts!$A$1:$M$1,0))</f>
        <v>0.92</v>
      </c>
      <c r="I1443" s="70">
        <f>INDEX(Hosts!$A:$M, MATCH(Places!$B1443,Hosts!$A:$A,0), MATCH(Places!I$1,Hosts!$A$1:$M$1,0))</f>
        <v>0.84</v>
      </c>
      <c r="J1443" t="str">
        <f>INDEX(Hosts!$A:$M, MATCH(Places!$B1443,Hosts!$A:$A,0), MATCH(Places!J$1,Hosts!$A$1:$M$1,0))</f>
        <v>No</v>
      </c>
      <c r="K1443">
        <v>19</v>
      </c>
      <c r="L1443" t="str">
        <f>VLOOKUP($K1443,Neighborhoods!$A:$C,2,0)</f>
        <v>Manhattan</v>
      </c>
      <c r="M1443" t="str">
        <f>VLOOKUP($K1443,Neighborhoods!$A:$C,3,0)</f>
        <v>Upper East Side</v>
      </c>
      <c r="N1443" t="str">
        <f>INDEX(Neighborhoods!$A:$C, MATCH(Places!$K1443,Neighborhoods!$A:$A,0), MATCH(Places!N$1,Neighborhoods!$A$1:$C$1,0))</f>
        <v>Manhattan</v>
      </c>
      <c r="O1443" t="str">
        <f>INDEX(Neighborhoods!$A:$C, MATCH(Places!$K1443,Neighborhoods!$A:$A,0), MATCH(Places!O$1,Neighborhoods!$A$1:$C$1,0))</f>
        <v>Upper East Side</v>
      </c>
      <c r="P1443" t="s">
        <v>11822</v>
      </c>
      <c r="Q1443" t="str">
        <f t="shared" si="88"/>
        <v>No</v>
      </c>
      <c r="R1443">
        <v>2</v>
      </c>
      <c r="S1443" t="str">
        <f t="shared" si="89"/>
        <v>Small</v>
      </c>
      <c r="T1443" s="50">
        <v>116</v>
      </c>
      <c r="U1443" s="70">
        <f t="shared" si="90"/>
        <v>0.03</v>
      </c>
      <c r="V1443" s="52">
        <v>4.83</v>
      </c>
      <c r="W1443" s="52" t="str" cm="1">
        <f t="array" ref="W1443">_xlfn.SWITCH(ROUND(V1443,0),5,"Excellent",4,"Good",3,"Ok","Bad")</f>
        <v>Excellent</v>
      </c>
      <c r="X1443">
        <v>6</v>
      </c>
      <c r="Y1443" t="str">
        <f t="shared" si="91"/>
        <v>No</v>
      </c>
      <c r="Z1443" s="68">
        <v>42515</v>
      </c>
      <c r="AA1443" s="68">
        <v>43909</v>
      </c>
      <c r="AB1443">
        <v>365</v>
      </c>
      <c r="AC1443" t="s">
        <v>15615</v>
      </c>
    </row>
    <row r="1444" spans="1:29" x14ac:dyDescent="0.3">
      <c r="A1444" t="s">
        <v>1087</v>
      </c>
      <c r="B1444">
        <v>2311</v>
      </c>
      <c r="C1444" t="str">
        <f>VLOOKUP($B1444,Hosts!$A:$M,10,0)</f>
        <v>Within a few hours</v>
      </c>
      <c r="D1444" s="70">
        <f>VLOOKUP($B1444,Hosts!$A:$M,11,0)</f>
        <v>1</v>
      </c>
      <c r="E1444" s="70">
        <f>VLOOKUP($B1444,Hosts!$A:$M,12,0)</f>
        <v>0.98</v>
      </c>
      <c r="F1444" t="str">
        <f>VLOOKUP($B1444,Hosts!$A:$M,13,0)</f>
        <v>Yes</v>
      </c>
      <c r="G1444" t="str">
        <f>INDEX(Hosts!$A:$M, MATCH(Places!$B1444,Hosts!$A:$A,0), MATCH(Places!G$1,Hosts!$A$1:$M$1,0))</f>
        <v>Within a few hours</v>
      </c>
      <c r="H1444" s="70">
        <f>INDEX(Hosts!$A:$M, MATCH(Places!$B1444,Hosts!$A:$A,0), MATCH(Places!H$1,Hosts!$A$1:$M$1,0))</f>
        <v>1</v>
      </c>
      <c r="I1444" s="70">
        <f>INDEX(Hosts!$A:$M, MATCH(Places!$B1444,Hosts!$A:$A,0), MATCH(Places!I$1,Hosts!$A$1:$M$1,0))</f>
        <v>0.98</v>
      </c>
      <c r="J1444" t="str">
        <f>INDEX(Hosts!$A:$M, MATCH(Places!$B1444,Hosts!$A:$A,0), MATCH(Places!J$1,Hosts!$A$1:$M$1,0))</f>
        <v>Yes</v>
      </c>
      <c r="K1444">
        <v>8</v>
      </c>
      <c r="L1444" t="str">
        <f>VLOOKUP($K1444,Neighborhoods!$A:$C,2,0)</f>
        <v>Brooklyn</v>
      </c>
      <c r="M1444" t="str">
        <f>VLOOKUP($K1444,Neighborhoods!$A:$C,3,0)</f>
        <v>Bushwick</v>
      </c>
      <c r="N1444" t="str">
        <f>INDEX(Neighborhoods!$A:$C, MATCH(Places!$K1444,Neighborhoods!$A:$A,0), MATCH(Places!N$1,Neighborhoods!$A$1:$C$1,0))</f>
        <v>Brooklyn</v>
      </c>
      <c r="O1444" t="str">
        <f>INDEX(Neighborhoods!$A:$C, MATCH(Places!$K1444,Neighborhoods!$A:$A,0), MATCH(Places!O$1,Neighborhoods!$A$1:$C$1,0))</f>
        <v>Bushwick</v>
      </c>
      <c r="P1444" t="s">
        <v>11822</v>
      </c>
      <c r="Q1444" t="str">
        <f t="shared" si="88"/>
        <v>No</v>
      </c>
      <c r="R1444">
        <v>6</v>
      </c>
      <c r="S1444" t="str">
        <f t="shared" si="89"/>
        <v>Large</v>
      </c>
      <c r="T1444" s="50">
        <v>82</v>
      </c>
      <c r="U1444" s="70">
        <f t="shared" si="90"/>
        <v>0.03</v>
      </c>
      <c r="V1444" s="52">
        <v>4.9800000000000004</v>
      </c>
      <c r="W1444" s="52" t="str" cm="1">
        <f t="array" ref="W1444">_xlfn.SWITCH(ROUND(V1444,0),5,"Excellent",4,"Good",3,"Ok","Bad")</f>
        <v>Excellent</v>
      </c>
      <c r="X1444">
        <v>169</v>
      </c>
      <c r="Y1444" t="str">
        <f t="shared" si="91"/>
        <v>Yes</v>
      </c>
      <c r="Z1444" s="68">
        <v>42301</v>
      </c>
      <c r="AA1444" s="68">
        <v>44044</v>
      </c>
      <c r="AB1444">
        <v>12</v>
      </c>
      <c r="AC1444" t="s">
        <v>15615</v>
      </c>
    </row>
    <row r="1445" spans="1:29" x14ac:dyDescent="0.3">
      <c r="A1445" t="s">
        <v>1088</v>
      </c>
      <c r="B1445">
        <v>2375</v>
      </c>
      <c r="C1445" t="str">
        <f>VLOOKUP($B1445,Hosts!$A:$M,10,0)</f>
        <v>Within a few hours</v>
      </c>
      <c r="D1445" s="70">
        <f>VLOOKUP($B1445,Hosts!$A:$M,11,0)</f>
        <v>0.67</v>
      </c>
      <c r="E1445" s="70">
        <f>VLOOKUP($B1445,Hosts!$A:$M,12,0)</f>
        <v>1</v>
      </c>
      <c r="F1445" t="str">
        <f>VLOOKUP($B1445,Hosts!$A:$M,13,0)</f>
        <v>Yes</v>
      </c>
      <c r="G1445" t="str">
        <f>INDEX(Hosts!$A:$M, MATCH(Places!$B1445,Hosts!$A:$A,0), MATCH(Places!G$1,Hosts!$A$1:$M$1,0))</f>
        <v>Within a few hours</v>
      </c>
      <c r="H1445" s="70">
        <f>INDEX(Hosts!$A:$M, MATCH(Places!$B1445,Hosts!$A:$A,0), MATCH(Places!H$1,Hosts!$A$1:$M$1,0))</f>
        <v>0.67</v>
      </c>
      <c r="I1445" s="70">
        <f>INDEX(Hosts!$A:$M, MATCH(Places!$B1445,Hosts!$A:$A,0), MATCH(Places!I$1,Hosts!$A$1:$M$1,0))</f>
        <v>1</v>
      </c>
      <c r="J1445" t="str">
        <f>INDEX(Hosts!$A:$M, MATCH(Places!$B1445,Hosts!$A:$A,0), MATCH(Places!J$1,Hosts!$A$1:$M$1,0))</f>
        <v>Yes</v>
      </c>
      <c r="K1445">
        <v>7</v>
      </c>
      <c r="L1445" t="str">
        <f>VLOOKUP($K1445,Neighborhoods!$A:$C,2,0)</f>
        <v>Brooklyn</v>
      </c>
      <c r="M1445" t="str">
        <f>VLOOKUP($K1445,Neighborhoods!$A:$C,3,0)</f>
        <v>Bedford-Stuyvesant</v>
      </c>
      <c r="N1445" t="str">
        <f>INDEX(Neighborhoods!$A:$C, MATCH(Places!$K1445,Neighborhoods!$A:$A,0), MATCH(Places!N$1,Neighborhoods!$A$1:$C$1,0))</f>
        <v>Brooklyn</v>
      </c>
      <c r="O1445" t="str">
        <f>INDEX(Neighborhoods!$A:$C, MATCH(Places!$K1445,Neighborhoods!$A:$A,0), MATCH(Places!O$1,Neighborhoods!$A$1:$C$1,0))</f>
        <v>Bedford-Stuyvesant</v>
      </c>
      <c r="P1445" t="s">
        <v>11822</v>
      </c>
      <c r="Q1445" t="str">
        <f t="shared" si="88"/>
        <v>No</v>
      </c>
      <c r="R1445">
        <v>5</v>
      </c>
      <c r="S1445" t="str">
        <f t="shared" si="89"/>
        <v>Medium</v>
      </c>
      <c r="T1445" s="50">
        <v>95</v>
      </c>
      <c r="U1445" s="70">
        <f t="shared" si="90"/>
        <v>0.03</v>
      </c>
      <c r="V1445" s="52">
        <v>4.82</v>
      </c>
      <c r="W1445" s="52" t="str" cm="1">
        <f t="array" ref="W1445">_xlfn.SWITCH(ROUND(V1445,0),5,"Excellent",4,"Good",3,"Ok","Bad")</f>
        <v>Excellent</v>
      </c>
      <c r="X1445">
        <v>79</v>
      </c>
      <c r="Y1445" t="str">
        <f t="shared" si="91"/>
        <v>No</v>
      </c>
      <c r="Z1445" s="68">
        <v>42266</v>
      </c>
      <c r="AA1445" s="68">
        <v>43861</v>
      </c>
      <c r="AB1445">
        <v>349</v>
      </c>
      <c r="AC1445" t="s">
        <v>15615</v>
      </c>
    </row>
    <row r="1446" spans="1:29" x14ac:dyDescent="0.3">
      <c r="A1446" t="s">
        <v>1089</v>
      </c>
      <c r="B1446">
        <v>1045</v>
      </c>
      <c r="C1446" t="str">
        <f>VLOOKUP($B1446,Hosts!$A:$M,10,0)</f>
        <v>Within an hour</v>
      </c>
      <c r="D1446" s="70">
        <f>VLOOKUP($B1446,Hosts!$A:$M,11,0)</f>
        <v>1</v>
      </c>
      <c r="E1446" s="70">
        <f>VLOOKUP($B1446,Hosts!$A:$M,12,0)</f>
        <v>0.73</v>
      </c>
      <c r="F1446" t="str">
        <f>VLOOKUP($B1446,Hosts!$A:$M,13,0)</f>
        <v>Yes</v>
      </c>
      <c r="G1446" t="str">
        <f>INDEX(Hosts!$A:$M, MATCH(Places!$B1446,Hosts!$A:$A,0), MATCH(Places!G$1,Hosts!$A$1:$M$1,0))</f>
        <v>Within an hour</v>
      </c>
      <c r="H1446" s="70">
        <f>INDEX(Hosts!$A:$M, MATCH(Places!$B1446,Hosts!$A:$A,0), MATCH(Places!H$1,Hosts!$A$1:$M$1,0))</f>
        <v>1</v>
      </c>
      <c r="I1446" s="70">
        <f>INDEX(Hosts!$A:$M, MATCH(Places!$B1446,Hosts!$A:$A,0), MATCH(Places!I$1,Hosts!$A$1:$M$1,0))</f>
        <v>0.73</v>
      </c>
      <c r="J1446" t="str">
        <f>INDEX(Hosts!$A:$M, MATCH(Places!$B1446,Hosts!$A:$A,0), MATCH(Places!J$1,Hosts!$A$1:$M$1,0))</f>
        <v>Yes</v>
      </c>
      <c r="K1446">
        <v>7</v>
      </c>
      <c r="L1446" t="str">
        <f>VLOOKUP($K1446,Neighborhoods!$A:$C,2,0)</f>
        <v>Brooklyn</v>
      </c>
      <c r="M1446" t="str">
        <f>VLOOKUP($K1446,Neighborhoods!$A:$C,3,0)</f>
        <v>Bedford-Stuyvesant</v>
      </c>
      <c r="N1446" t="str">
        <f>INDEX(Neighborhoods!$A:$C, MATCH(Places!$K1446,Neighborhoods!$A:$A,0), MATCH(Places!N$1,Neighborhoods!$A$1:$C$1,0))</f>
        <v>Brooklyn</v>
      </c>
      <c r="O1446" t="str">
        <f>INDEX(Neighborhoods!$A:$C, MATCH(Places!$K1446,Neighborhoods!$A:$A,0), MATCH(Places!O$1,Neighborhoods!$A$1:$C$1,0))</f>
        <v>Bedford-Stuyvesant</v>
      </c>
      <c r="P1446" t="s">
        <v>11822</v>
      </c>
      <c r="Q1446" t="str">
        <f t="shared" si="88"/>
        <v>No</v>
      </c>
      <c r="R1446">
        <v>2</v>
      </c>
      <c r="S1446" t="str">
        <f t="shared" si="89"/>
        <v>Small</v>
      </c>
      <c r="T1446" s="50">
        <v>101</v>
      </c>
      <c r="U1446" s="70">
        <f t="shared" si="90"/>
        <v>0.03</v>
      </c>
      <c r="V1446" s="52">
        <v>4.83</v>
      </c>
      <c r="W1446" s="52" t="str" cm="1">
        <f t="array" ref="W1446">_xlfn.SWITCH(ROUND(V1446,0),5,"Excellent",4,"Good",3,"Ok","Bad")</f>
        <v>Excellent</v>
      </c>
      <c r="X1446">
        <v>65</v>
      </c>
      <c r="Y1446" t="str">
        <f t="shared" si="91"/>
        <v>No</v>
      </c>
      <c r="Z1446" s="68">
        <v>42240</v>
      </c>
      <c r="AA1446" s="68">
        <v>43906</v>
      </c>
      <c r="AB1446">
        <v>0</v>
      </c>
      <c r="AC1446" t="s">
        <v>15615</v>
      </c>
    </row>
    <row r="1447" spans="1:29" x14ac:dyDescent="0.3">
      <c r="A1447" t="s">
        <v>15256</v>
      </c>
      <c r="B1447">
        <v>1444</v>
      </c>
      <c r="C1447" t="str">
        <f>VLOOKUP($B1447,Hosts!$A:$M,10,0)</f>
        <v>Within an hour</v>
      </c>
      <c r="D1447" s="70">
        <f>VLOOKUP($B1447,Hosts!$A:$M,11,0)</f>
        <v>1</v>
      </c>
      <c r="E1447" s="70">
        <f>VLOOKUP($B1447,Hosts!$A:$M,12,0)</f>
        <v>0.33</v>
      </c>
      <c r="F1447" t="str">
        <f>VLOOKUP($B1447,Hosts!$A:$M,13,0)</f>
        <v>No</v>
      </c>
      <c r="G1447" t="str">
        <f>INDEX(Hosts!$A:$M, MATCH(Places!$B1447,Hosts!$A:$A,0), MATCH(Places!G$1,Hosts!$A$1:$M$1,0))</f>
        <v>Within an hour</v>
      </c>
      <c r="H1447" s="70">
        <f>INDEX(Hosts!$A:$M, MATCH(Places!$B1447,Hosts!$A:$A,0), MATCH(Places!H$1,Hosts!$A$1:$M$1,0))</f>
        <v>1</v>
      </c>
      <c r="I1447" s="70">
        <f>INDEX(Hosts!$A:$M, MATCH(Places!$B1447,Hosts!$A:$A,0), MATCH(Places!I$1,Hosts!$A$1:$M$1,0))</f>
        <v>0.33</v>
      </c>
      <c r="J1447" t="str">
        <f>INDEX(Hosts!$A:$M, MATCH(Places!$B1447,Hosts!$A:$A,0), MATCH(Places!J$1,Hosts!$A$1:$M$1,0))</f>
        <v>No</v>
      </c>
      <c r="K1447">
        <v>16</v>
      </c>
      <c r="L1447" t="str">
        <f>VLOOKUP($K1447,Neighborhoods!$A:$C,2,0)</f>
        <v>Manhattan</v>
      </c>
      <c r="M1447" t="str">
        <f>VLOOKUP($K1447,Neighborhoods!$A:$C,3,0)</f>
        <v>Harlem</v>
      </c>
      <c r="N1447" t="str">
        <f>INDEX(Neighborhoods!$A:$C, MATCH(Places!$K1447,Neighborhoods!$A:$A,0), MATCH(Places!N$1,Neighborhoods!$A$1:$C$1,0))</f>
        <v>Manhattan</v>
      </c>
      <c r="O1447" t="str">
        <f>INDEX(Neighborhoods!$A:$C, MATCH(Places!$K1447,Neighborhoods!$A:$A,0), MATCH(Places!O$1,Neighborhoods!$A$1:$C$1,0))</f>
        <v>Harlem</v>
      </c>
      <c r="P1447" t="s">
        <v>11822</v>
      </c>
      <c r="Q1447" t="str">
        <f t="shared" si="88"/>
        <v>No</v>
      </c>
      <c r="R1447">
        <v>3</v>
      </c>
      <c r="S1447" t="str">
        <f t="shared" si="89"/>
        <v>Medium</v>
      </c>
      <c r="T1447" s="50">
        <v>150</v>
      </c>
      <c r="U1447" s="70">
        <f t="shared" si="90"/>
        <v>0.03</v>
      </c>
      <c r="V1447" s="52">
        <v>4.75</v>
      </c>
      <c r="W1447" s="52" t="str" cm="1">
        <f t="array" ref="W1447">_xlfn.SWITCH(ROUND(V1447,0),5,"Excellent",4,"Good",3,"Ok","Bad")</f>
        <v>Excellent</v>
      </c>
      <c r="X1447">
        <v>8</v>
      </c>
      <c r="Y1447" t="str">
        <f t="shared" si="91"/>
        <v>No</v>
      </c>
      <c r="Z1447" s="68">
        <v>42297</v>
      </c>
      <c r="AA1447" s="68">
        <v>43680</v>
      </c>
      <c r="AB1447">
        <v>93</v>
      </c>
      <c r="AC1447" t="s">
        <v>15615</v>
      </c>
    </row>
    <row r="1448" spans="1:29" x14ac:dyDescent="0.3">
      <c r="A1448" t="s">
        <v>1090</v>
      </c>
      <c r="B1448">
        <v>2380</v>
      </c>
      <c r="C1448" t="str">
        <f>VLOOKUP($B1448,Hosts!$A:$M,10,0)</f>
        <v>Within an hour</v>
      </c>
      <c r="D1448" s="70">
        <f>VLOOKUP($B1448,Hosts!$A:$M,11,0)</f>
        <v>1</v>
      </c>
      <c r="E1448" s="70">
        <f>VLOOKUP($B1448,Hosts!$A:$M,12,0)</f>
        <v>1</v>
      </c>
      <c r="F1448" t="str">
        <f>VLOOKUP($B1448,Hosts!$A:$M,13,0)</f>
        <v>Yes</v>
      </c>
      <c r="G1448" t="str">
        <f>INDEX(Hosts!$A:$M, MATCH(Places!$B1448,Hosts!$A:$A,0), MATCH(Places!G$1,Hosts!$A$1:$M$1,0))</f>
        <v>Within an hour</v>
      </c>
      <c r="H1448" s="70">
        <f>INDEX(Hosts!$A:$M, MATCH(Places!$B1448,Hosts!$A:$A,0), MATCH(Places!H$1,Hosts!$A$1:$M$1,0))</f>
        <v>1</v>
      </c>
      <c r="I1448" s="70">
        <f>INDEX(Hosts!$A:$M, MATCH(Places!$B1448,Hosts!$A:$A,0), MATCH(Places!I$1,Hosts!$A$1:$M$1,0))</f>
        <v>1</v>
      </c>
      <c r="J1448" t="str">
        <f>INDEX(Hosts!$A:$M, MATCH(Places!$B1448,Hosts!$A:$A,0), MATCH(Places!J$1,Hosts!$A$1:$M$1,0))</f>
        <v>Yes</v>
      </c>
      <c r="K1448">
        <v>7</v>
      </c>
      <c r="L1448" t="str">
        <f>VLOOKUP($K1448,Neighborhoods!$A:$C,2,0)</f>
        <v>Brooklyn</v>
      </c>
      <c r="M1448" t="str">
        <f>VLOOKUP($K1448,Neighborhoods!$A:$C,3,0)</f>
        <v>Bedford-Stuyvesant</v>
      </c>
      <c r="N1448" t="str">
        <f>INDEX(Neighborhoods!$A:$C, MATCH(Places!$K1448,Neighborhoods!$A:$A,0), MATCH(Places!N$1,Neighborhoods!$A$1:$C$1,0))</f>
        <v>Brooklyn</v>
      </c>
      <c r="O1448" t="str">
        <f>INDEX(Neighborhoods!$A:$C, MATCH(Places!$K1448,Neighborhoods!$A:$A,0), MATCH(Places!O$1,Neighborhoods!$A$1:$C$1,0))</f>
        <v>Bedford-Stuyvesant</v>
      </c>
      <c r="P1448" t="s">
        <v>11822</v>
      </c>
      <c r="Q1448" t="str">
        <f t="shared" si="88"/>
        <v>No</v>
      </c>
      <c r="R1448">
        <v>4</v>
      </c>
      <c r="S1448" t="str">
        <f t="shared" si="89"/>
        <v>Medium</v>
      </c>
      <c r="T1448" s="50">
        <v>113</v>
      </c>
      <c r="U1448" s="70">
        <f t="shared" si="90"/>
        <v>0.03</v>
      </c>
      <c r="V1448" s="52">
        <v>4.9800000000000004</v>
      </c>
      <c r="W1448" s="52" t="str" cm="1">
        <f t="array" ref="W1448">_xlfn.SWITCH(ROUND(V1448,0),5,"Excellent",4,"Good",3,"Ok","Bad")</f>
        <v>Excellent</v>
      </c>
      <c r="X1448">
        <v>148</v>
      </c>
      <c r="Y1448" t="str">
        <f t="shared" si="91"/>
        <v>Yes</v>
      </c>
      <c r="Z1448" s="68">
        <v>42244</v>
      </c>
      <c r="AA1448" s="68">
        <v>43834</v>
      </c>
      <c r="AB1448">
        <v>227</v>
      </c>
      <c r="AC1448" t="s">
        <v>15616</v>
      </c>
    </row>
    <row r="1449" spans="1:29" x14ac:dyDescent="0.3">
      <c r="A1449" t="s">
        <v>14324</v>
      </c>
      <c r="B1449">
        <v>2381</v>
      </c>
      <c r="C1449" t="str">
        <f>VLOOKUP($B1449,Hosts!$A:$M,10,0)</f>
        <v>Within an hour</v>
      </c>
      <c r="D1449" s="70">
        <f>VLOOKUP($B1449,Hosts!$A:$M,11,0)</f>
        <v>0.96</v>
      </c>
      <c r="E1449" s="70">
        <f>VLOOKUP($B1449,Hosts!$A:$M,12,0)</f>
        <v>0.96</v>
      </c>
      <c r="F1449" t="str">
        <f>VLOOKUP($B1449,Hosts!$A:$M,13,0)</f>
        <v>No</v>
      </c>
      <c r="G1449" t="str">
        <f>INDEX(Hosts!$A:$M, MATCH(Places!$B1449,Hosts!$A:$A,0), MATCH(Places!G$1,Hosts!$A$1:$M$1,0))</f>
        <v>Within an hour</v>
      </c>
      <c r="H1449" s="70">
        <f>INDEX(Hosts!$A:$M, MATCH(Places!$B1449,Hosts!$A:$A,0), MATCH(Places!H$1,Hosts!$A$1:$M$1,0))</f>
        <v>0.96</v>
      </c>
      <c r="I1449" s="70">
        <f>INDEX(Hosts!$A:$M, MATCH(Places!$B1449,Hosts!$A:$A,0), MATCH(Places!I$1,Hosts!$A$1:$M$1,0))</f>
        <v>0.96</v>
      </c>
      <c r="J1449" t="str">
        <f>INDEX(Hosts!$A:$M, MATCH(Places!$B1449,Hosts!$A:$A,0), MATCH(Places!J$1,Hosts!$A$1:$M$1,0))</f>
        <v>No</v>
      </c>
      <c r="K1449">
        <v>22</v>
      </c>
      <c r="L1449" t="str">
        <f>VLOOKUP($K1449,Neighborhoods!$A:$C,2,0)</f>
        <v>Queens</v>
      </c>
      <c r="M1449" t="str">
        <f>VLOOKUP($K1449,Neighborhoods!$A:$C,3,0)</f>
        <v>Flushing</v>
      </c>
      <c r="N1449" t="str">
        <f>INDEX(Neighborhoods!$A:$C, MATCH(Places!$K1449,Neighborhoods!$A:$A,0), MATCH(Places!N$1,Neighborhoods!$A$1:$C$1,0))</f>
        <v>Queens</v>
      </c>
      <c r="O1449" t="str">
        <f>INDEX(Neighborhoods!$A:$C, MATCH(Places!$K1449,Neighborhoods!$A:$A,0), MATCH(Places!O$1,Neighborhoods!$A$1:$C$1,0))</f>
        <v>Flushing</v>
      </c>
      <c r="P1449" t="s">
        <v>1</v>
      </c>
      <c r="Q1449" t="str">
        <f t="shared" si="88"/>
        <v>Yes</v>
      </c>
      <c r="R1449">
        <v>2</v>
      </c>
      <c r="S1449" t="str">
        <f t="shared" si="89"/>
        <v>Small</v>
      </c>
      <c r="T1449" s="50">
        <v>98</v>
      </c>
      <c r="U1449" s="70">
        <f t="shared" si="90"/>
        <v>0.03</v>
      </c>
      <c r="V1449" s="52">
        <v>4.6100000000000003</v>
      </c>
      <c r="W1449" s="52" t="str" cm="1">
        <f t="array" ref="W1449">_xlfn.SWITCH(ROUND(V1449,0),5,"Excellent",4,"Good",3,"Ok","Bad")</f>
        <v>Excellent</v>
      </c>
      <c r="X1449">
        <v>175</v>
      </c>
      <c r="Y1449" t="str">
        <f t="shared" si="91"/>
        <v>No</v>
      </c>
      <c r="Z1449" s="68">
        <v>42242</v>
      </c>
      <c r="AA1449" s="68">
        <v>44010</v>
      </c>
      <c r="AB1449">
        <v>365</v>
      </c>
      <c r="AC1449" t="s">
        <v>15615</v>
      </c>
    </row>
    <row r="1450" spans="1:29" x14ac:dyDescent="0.3">
      <c r="A1450" t="s">
        <v>1091</v>
      </c>
      <c r="B1450">
        <v>2349</v>
      </c>
      <c r="C1450" t="str">
        <f>VLOOKUP($B1450,Hosts!$A:$M,10,0)</f>
        <v>Within a day</v>
      </c>
      <c r="D1450" s="70">
        <f>VLOOKUP($B1450,Hosts!$A:$M,11,0)</f>
        <v>0.8</v>
      </c>
      <c r="E1450" s="70">
        <f>VLOOKUP($B1450,Hosts!$A:$M,12,0)</f>
        <v>0.78</v>
      </c>
      <c r="F1450" t="str">
        <f>VLOOKUP($B1450,Hosts!$A:$M,13,0)</f>
        <v>No</v>
      </c>
      <c r="G1450" t="str">
        <f>INDEX(Hosts!$A:$M, MATCH(Places!$B1450,Hosts!$A:$A,0), MATCH(Places!G$1,Hosts!$A$1:$M$1,0))</f>
        <v>Within a day</v>
      </c>
      <c r="H1450" s="70">
        <f>INDEX(Hosts!$A:$M, MATCH(Places!$B1450,Hosts!$A:$A,0), MATCH(Places!H$1,Hosts!$A$1:$M$1,0))</f>
        <v>0.8</v>
      </c>
      <c r="I1450" s="70">
        <f>INDEX(Hosts!$A:$M, MATCH(Places!$B1450,Hosts!$A:$A,0), MATCH(Places!I$1,Hosts!$A$1:$M$1,0))</f>
        <v>0.78</v>
      </c>
      <c r="J1450" t="str">
        <f>INDEX(Hosts!$A:$M, MATCH(Places!$B1450,Hosts!$A:$A,0), MATCH(Places!J$1,Hosts!$A$1:$M$1,0))</f>
        <v>No</v>
      </c>
      <c r="K1450">
        <v>17</v>
      </c>
      <c r="L1450" t="str">
        <f>VLOOKUP($K1450,Neighborhoods!$A:$C,2,0)</f>
        <v>Manhattan</v>
      </c>
      <c r="M1450" t="str">
        <f>VLOOKUP($K1450,Neighborhoods!$A:$C,3,0)</f>
        <v>Hell's Kitchen</v>
      </c>
      <c r="N1450" t="str">
        <f>INDEX(Neighborhoods!$A:$C, MATCH(Places!$K1450,Neighborhoods!$A:$A,0), MATCH(Places!N$1,Neighborhoods!$A$1:$C$1,0))</f>
        <v>Manhattan</v>
      </c>
      <c r="O1450" t="str">
        <f>INDEX(Neighborhoods!$A:$C, MATCH(Places!$K1450,Neighborhoods!$A:$A,0), MATCH(Places!O$1,Neighborhoods!$A$1:$C$1,0))</f>
        <v>Hell's Kitchen</v>
      </c>
      <c r="P1450" t="s">
        <v>1</v>
      </c>
      <c r="Q1450" t="str">
        <f t="shared" si="88"/>
        <v>Yes</v>
      </c>
      <c r="R1450">
        <v>2</v>
      </c>
      <c r="S1450" t="str">
        <f t="shared" si="89"/>
        <v>Small</v>
      </c>
      <c r="T1450" s="50">
        <v>90</v>
      </c>
      <c r="U1450" s="70">
        <f t="shared" si="90"/>
        <v>0.03</v>
      </c>
      <c r="V1450" s="52">
        <v>4.6500000000000004</v>
      </c>
      <c r="W1450" s="52" t="str" cm="1">
        <f t="array" ref="W1450">_xlfn.SWITCH(ROUND(V1450,0),5,"Excellent",4,"Good",3,"Ok","Bad")</f>
        <v>Excellent</v>
      </c>
      <c r="X1450">
        <v>171</v>
      </c>
      <c r="Y1450" t="str">
        <f t="shared" si="91"/>
        <v>No</v>
      </c>
      <c r="Z1450" s="68">
        <v>42281</v>
      </c>
      <c r="AA1450" s="68">
        <v>44011</v>
      </c>
      <c r="AB1450">
        <v>180</v>
      </c>
      <c r="AC1450" t="s">
        <v>15615</v>
      </c>
    </row>
    <row r="1451" spans="1:29" x14ac:dyDescent="0.3">
      <c r="A1451" t="s">
        <v>1092</v>
      </c>
      <c r="B1451">
        <v>2384</v>
      </c>
      <c r="C1451" t="str">
        <f>VLOOKUP($B1451,Hosts!$A:$M,10,0)</f>
        <v>Within an hour</v>
      </c>
      <c r="D1451" s="70">
        <f>VLOOKUP($B1451,Hosts!$A:$M,11,0)</f>
        <v>1</v>
      </c>
      <c r="E1451" s="70">
        <f>VLOOKUP($B1451,Hosts!$A:$M,12,0)</f>
        <v>0.88</v>
      </c>
      <c r="F1451" t="str">
        <f>VLOOKUP($B1451,Hosts!$A:$M,13,0)</f>
        <v>Yes</v>
      </c>
      <c r="G1451" t="str">
        <f>INDEX(Hosts!$A:$M, MATCH(Places!$B1451,Hosts!$A:$A,0), MATCH(Places!G$1,Hosts!$A$1:$M$1,0))</f>
        <v>Within an hour</v>
      </c>
      <c r="H1451" s="70">
        <f>INDEX(Hosts!$A:$M, MATCH(Places!$B1451,Hosts!$A:$A,0), MATCH(Places!H$1,Hosts!$A$1:$M$1,0))</f>
        <v>1</v>
      </c>
      <c r="I1451" s="70">
        <f>INDEX(Hosts!$A:$M, MATCH(Places!$B1451,Hosts!$A:$A,0), MATCH(Places!I$1,Hosts!$A$1:$M$1,0))</f>
        <v>0.88</v>
      </c>
      <c r="J1451" t="str">
        <f>INDEX(Hosts!$A:$M, MATCH(Places!$B1451,Hosts!$A:$A,0), MATCH(Places!J$1,Hosts!$A$1:$M$1,0))</f>
        <v>Yes</v>
      </c>
      <c r="K1451">
        <v>23</v>
      </c>
      <c r="L1451" t="str">
        <f>VLOOKUP($K1451,Neighborhoods!$A:$C,2,0)</f>
        <v>Queens</v>
      </c>
      <c r="M1451" t="str">
        <f>VLOOKUP($K1451,Neighborhoods!$A:$C,3,0)</f>
        <v>Jamaica</v>
      </c>
      <c r="N1451" t="str">
        <f>INDEX(Neighborhoods!$A:$C, MATCH(Places!$K1451,Neighborhoods!$A:$A,0), MATCH(Places!N$1,Neighborhoods!$A$1:$C$1,0))</f>
        <v>Queens</v>
      </c>
      <c r="O1451" t="str">
        <f>INDEX(Neighborhoods!$A:$C, MATCH(Places!$K1451,Neighborhoods!$A:$A,0), MATCH(Places!O$1,Neighborhoods!$A$1:$C$1,0))</f>
        <v>Jamaica</v>
      </c>
      <c r="P1451" t="s">
        <v>1</v>
      </c>
      <c r="Q1451" t="str">
        <f t="shared" si="88"/>
        <v>Yes</v>
      </c>
      <c r="R1451">
        <v>1</v>
      </c>
      <c r="S1451" t="str">
        <f t="shared" si="89"/>
        <v>Small</v>
      </c>
      <c r="T1451" s="50">
        <v>29</v>
      </c>
      <c r="U1451" s="70">
        <f t="shared" si="90"/>
        <v>0.03</v>
      </c>
      <c r="V1451" s="52">
        <v>4.75</v>
      </c>
      <c r="W1451" s="52" t="str" cm="1">
        <f t="array" ref="W1451">_xlfn.SWITCH(ROUND(V1451,0),5,"Excellent",4,"Good",3,"Ok","Bad")</f>
        <v>Excellent</v>
      </c>
      <c r="X1451">
        <v>65</v>
      </c>
      <c r="Y1451" t="str">
        <f t="shared" si="91"/>
        <v>No</v>
      </c>
      <c r="Z1451" s="68">
        <v>42244</v>
      </c>
      <c r="AA1451" s="68">
        <v>43739</v>
      </c>
      <c r="AB1451">
        <v>281</v>
      </c>
      <c r="AC1451" t="s">
        <v>15615</v>
      </c>
    </row>
    <row r="1452" spans="1:29" x14ac:dyDescent="0.3">
      <c r="A1452" t="s">
        <v>1093</v>
      </c>
      <c r="B1452">
        <v>2387</v>
      </c>
      <c r="C1452" t="str">
        <f>VLOOKUP($B1452,Hosts!$A:$M,10,0)</f>
        <v>Within a day</v>
      </c>
      <c r="D1452" s="70">
        <f>VLOOKUP($B1452,Hosts!$A:$M,11,0)</f>
        <v>0.67</v>
      </c>
      <c r="E1452" s="70">
        <f>VLOOKUP($B1452,Hosts!$A:$M,12,0)</f>
        <v>0</v>
      </c>
      <c r="F1452" t="str">
        <f>VLOOKUP($B1452,Hosts!$A:$M,13,0)</f>
        <v>No</v>
      </c>
      <c r="G1452" t="str">
        <f>INDEX(Hosts!$A:$M, MATCH(Places!$B1452,Hosts!$A:$A,0), MATCH(Places!G$1,Hosts!$A$1:$M$1,0))</f>
        <v>Within a day</v>
      </c>
      <c r="H1452" s="70">
        <f>INDEX(Hosts!$A:$M, MATCH(Places!$B1452,Hosts!$A:$A,0), MATCH(Places!H$1,Hosts!$A$1:$M$1,0))</f>
        <v>0.67</v>
      </c>
      <c r="I1452" s="70">
        <f>INDEX(Hosts!$A:$M, MATCH(Places!$B1452,Hosts!$A:$A,0), MATCH(Places!I$1,Hosts!$A$1:$M$1,0))</f>
        <v>0</v>
      </c>
      <c r="J1452" t="str">
        <f>INDEX(Hosts!$A:$M, MATCH(Places!$B1452,Hosts!$A:$A,0), MATCH(Places!J$1,Hosts!$A$1:$M$1,0))</f>
        <v>No</v>
      </c>
      <c r="K1452">
        <v>20</v>
      </c>
      <c r="L1452" t="str">
        <f>VLOOKUP($K1452,Neighborhoods!$A:$C,2,0)</f>
        <v>Manhattan</v>
      </c>
      <c r="M1452" t="str">
        <f>VLOOKUP($K1452,Neighborhoods!$A:$C,3,0)</f>
        <v>Upper West Side</v>
      </c>
      <c r="N1452" t="str">
        <f>INDEX(Neighborhoods!$A:$C, MATCH(Places!$K1452,Neighborhoods!$A:$A,0), MATCH(Places!N$1,Neighborhoods!$A$1:$C$1,0))</f>
        <v>Manhattan</v>
      </c>
      <c r="O1452" t="str">
        <f>INDEX(Neighborhoods!$A:$C, MATCH(Places!$K1452,Neighborhoods!$A:$A,0), MATCH(Places!O$1,Neighborhoods!$A$1:$C$1,0))</f>
        <v>Upper West Side</v>
      </c>
      <c r="P1452" t="s">
        <v>1</v>
      </c>
      <c r="Q1452" t="str">
        <f t="shared" si="88"/>
        <v>Yes</v>
      </c>
      <c r="R1452">
        <v>4</v>
      </c>
      <c r="S1452" t="str">
        <f t="shared" si="89"/>
        <v>Medium</v>
      </c>
      <c r="T1452" s="50">
        <v>176</v>
      </c>
      <c r="U1452" s="70">
        <f t="shared" si="90"/>
        <v>0.03</v>
      </c>
      <c r="V1452" s="52">
        <v>4.57</v>
      </c>
      <c r="W1452" s="52" t="str" cm="1">
        <f t="array" ref="W1452">_xlfn.SWITCH(ROUND(V1452,0),5,"Excellent",4,"Good",3,"Ok","Bad")</f>
        <v>Excellent</v>
      </c>
      <c r="X1452">
        <v>44</v>
      </c>
      <c r="Y1452" t="str">
        <f t="shared" si="91"/>
        <v>No</v>
      </c>
      <c r="Z1452" s="68">
        <v>42223</v>
      </c>
      <c r="AA1452" s="68">
        <v>43165</v>
      </c>
      <c r="AB1452">
        <v>365</v>
      </c>
      <c r="AC1452" t="s">
        <v>15616</v>
      </c>
    </row>
    <row r="1453" spans="1:29" x14ac:dyDescent="0.3">
      <c r="A1453" t="s">
        <v>1094</v>
      </c>
      <c r="B1453">
        <v>529</v>
      </c>
      <c r="C1453" t="str">
        <f>VLOOKUP($B1453,Hosts!$A:$M,10,0)</f>
        <v>Within an hour</v>
      </c>
      <c r="D1453" s="70">
        <f>VLOOKUP($B1453,Hosts!$A:$M,11,0)</f>
        <v>1</v>
      </c>
      <c r="E1453" s="70">
        <f>VLOOKUP($B1453,Hosts!$A:$M,12,0)</f>
        <v>0</v>
      </c>
      <c r="F1453" t="str">
        <f>VLOOKUP($B1453,Hosts!$A:$M,13,0)</f>
        <v>No</v>
      </c>
      <c r="G1453" t="str">
        <f>INDEX(Hosts!$A:$M, MATCH(Places!$B1453,Hosts!$A:$A,0), MATCH(Places!G$1,Hosts!$A$1:$M$1,0))</f>
        <v>Within an hour</v>
      </c>
      <c r="H1453" s="70">
        <f>INDEX(Hosts!$A:$M, MATCH(Places!$B1453,Hosts!$A:$A,0), MATCH(Places!H$1,Hosts!$A$1:$M$1,0))</f>
        <v>1</v>
      </c>
      <c r="I1453" s="70">
        <f>INDEX(Hosts!$A:$M, MATCH(Places!$B1453,Hosts!$A:$A,0), MATCH(Places!I$1,Hosts!$A$1:$M$1,0))</f>
        <v>0</v>
      </c>
      <c r="J1453" t="str">
        <f>INDEX(Hosts!$A:$M, MATCH(Places!$B1453,Hosts!$A:$A,0), MATCH(Places!J$1,Hosts!$A$1:$M$1,0))</f>
        <v>No</v>
      </c>
      <c r="K1453">
        <v>24</v>
      </c>
      <c r="L1453" t="str">
        <f>VLOOKUP($K1453,Neighborhoods!$A:$C,2,0)</f>
        <v>Queens</v>
      </c>
      <c r="M1453" t="str">
        <f>VLOOKUP($K1453,Neighborhoods!$A:$C,3,0)</f>
        <v>Long Island City</v>
      </c>
      <c r="N1453" t="str">
        <f>INDEX(Neighborhoods!$A:$C, MATCH(Places!$K1453,Neighborhoods!$A:$A,0), MATCH(Places!N$1,Neighborhoods!$A$1:$C$1,0))</f>
        <v>Queens</v>
      </c>
      <c r="O1453" t="str">
        <f>INDEX(Neighborhoods!$A:$C, MATCH(Places!$K1453,Neighborhoods!$A:$A,0), MATCH(Places!O$1,Neighborhoods!$A$1:$C$1,0))</f>
        <v>Long Island City</v>
      </c>
      <c r="P1453" t="s">
        <v>11822</v>
      </c>
      <c r="Q1453" t="str">
        <f t="shared" si="88"/>
        <v>No</v>
      </c>
      <c r="R1453">
        <v>2</v>
      </c>
      <c r="S1453" t="str">
        <f t="shared" si="89"/>
        <v>Small</v>
      </c>
      <c r="T1453" s="50">
        <v>78</v>
      </c>
      <c r="U1453" s="70">
        <f t="shared" si="90"/>
        <v>0.03</v>
      </c>
      <c r="V1453" s="52">
        <v>4.78</v>
      </c>
      <c r="W1453" s="52" t="str" cm="1">
        <f t="array" ref="W1453">_xlfn.SWITCH(ROUND(V1453,0),5,"Excellent",4,"Good",3,"Ok","Bad")</f>
        <v>Excellent</v>
      </c>
      <c r="X1453">
        <v>9</v>
      </c>
      <c r="Y1453" t="str">
        <f t="shared" si="91"/>
        <v>No</v>
      </c>
      <c r="Z1453" s="68">
        <v>42242</v>
      </c>
      <c r="AA1453" s="68">
        <v>43245</v>
      </c>
      <c r="AB1453">
        <v>1</v>
      </c>
      <c r="AC1453" t="s">
        <v>15616</v>
      </c>
    </row>
    <row r="1454" spans="1:29" x14ac:dyDescent="0.3">
      <c r="A1454" t="s">
        <v>1095</v>
      </c>
      <c r="B1454">
        <v>197</v>
      </c>
      <c r="C1454" t="str">
        <f>VLOOKUP($B1454,Hosts!$A:$M,10,0)</f>
        <v>Within an hour</v>
      </c>
      <c r="D1454" s="70">
        <f>VLOOKUP($B1454,Hosts!$A:$M,11,0)</f>
        <v>1</v>
      </c>
      <c r="E1454" s="70">
        <f>VLOOKUP($B1454,Hosts!$A:$M,12,0)</f>
        <v>0.92</v>
      </c>
      <c r="F1454" t="str">
        <f>VLOOKUP($B1454,Hosts!$A:$M,13,0)</f>
        <v>Yes</v>
      </c>
      <c r="G1454" t="str">
        <f>INDEX(Hosts!$A:$M, MATCH(Places!$B1454,Hosts!$A:$A,0), MATCH(Places!G$1,Hosts!$A$1:$M$1,0))</f>
        <v>Within an hour</v>
      </c>
      <c r="H1454" s="70">
        <f>INDEX(Hosts!$A:$M, MATCH(Places!$B1454,Hosts!$A:$A,0), MATCH(Places!H$1,Hosts!$A$1:$M$1,0))</f>
        <v>1</v>
      </c>
      <c r="I1454" s="70">
        <f>INDEX(Hosts!$A:$M, MATCH(Places!$B1454,Hosts!$A:$A,0), MATCH(Places!I$1,Hosts!$A$1:$M$1,0))</f>
        <v>0.92</v>
      </c>
      <c r="J1454" t="str">
        <f>INDEX(Hosts!$A:$M, MATCH(Places!$B1454,Hosts!$A:$A,0), MATCH(Places!J$1,Hosts!$A$1:$M$1,0))</f>
        <v>Yes</v>
      </c>
      <c r="K1454">
        <v>7</v>
      </c>
      <c r="L1454" t="str">
        <f>VLOOKUP($K1454,Neighborhoods!$A:$C,2,0)</f>
        <v>Brooklyn</v>
      </c>
      <c r="M1454" t="str">
        <f>VLOOKUP($K1454,Neighborhoods!$A:$C,3,0)</f>
        <v>Bedford-Stuyvesant</v>
      </c>
      <c r="N1454" t="str">
        <f>INDEX(Neighborhoods!$A:$C, MATCH(Places!$K1454,Neighborhoods!$A:$A,0), MATCH(Places!N$1,Neighborhoods!$A$1:$C$1,0))</f>
        <v>Brooklyn</v>
      </c>
      <c r="O1454" t="str">
        <f>INDEX(Neighborhoods!$A:$C, MATCH(Places!$K1454,Neighborhoods!$A:$A,0), MATCH(Places!O$1,Neighborhoods!$A$1:$C$1,0))</f>
        <v>Bedford-Stuyvesant</v>
      </c>
      <c r="P1454" t="s">
        <v>11822</v>
      </c>
      <c r="Q1454" t="str">
        <f t="shared" si="88"/>
        <v>No</v>
      </c>
      <c r="R1454">
        <v>5</v>
      </c>
      <c r="S1454" t="str">
        <f t="shared" si="89"/>
        <v>Medium</v>
      </c>
      <c r="T1454" s="50">
        <v>120</v>
      </c>
      <c r="U1454" s="70">
        <f t="shared" si="90"/>
        <v>0.03</v>
      </c>
      <c r="V1454" s="52">
        <v>4.9800000000000004</v>
      </c>
      <c r="W1454" s="52" t="str" cm="1">
        <f t="array" ref="W1454">_xlfn.SWITCH(ROUND(V1454,0),5,"Excellent",4,"Good",3,"Ok","Bad")</f>
        <v>Excellent</v>
      </c>
      <c r="X1454">
        <v>182</v>
      </c>
      <c r="Y1454" t="str">
        <f t="shared" si="91"/>
        <v>Yes</v>
      </c>
      <c r="Z1454" s="68">
        <v>42232</v>
      </c>
      <c r="AA1454" s="68">
        <v>44045</v>
      </c>
      <c r="AB1454">
        <v>0</v>
      </c>
      <c r="AC1454" t="s">
        <v>15615</v>
      </c>
    </row>
    <row r="1455" spans="1:29" x14ac:dyDescent="0.3">
      <c r="A1455" t="s">
        <v>1096</v>
      </c>
      <c r="B1455">
        <v>2394</v>
      </c>
      <c r="C1455" t="str">
        <f>VLOOKUP($B1455,Hosts!$A:$M,10,0)</f>
        <v>Within an hour</v>
      </c>
      <c r="D1455" s="70">
        <f>VLOOKUP($B1455,Hosts!$A:$M,11,0)</f>
        <v>1</v>
      </c>
      <c r="E1455" s="70">
        <f>VLOOKUP($B1455,Hosts!$A:$M,12,0)</f>
        <v>0.96</v>
      </c>
      <c r="F1455" t="str">
        <f>VLOOKUP($B1455,Hosts!$A:$M,13,0)</f>
        <v>Yes</v>
      </c>
      <c r="G1455" t="str">
        <f>INDEX(Hosts!$A:$M, MATCH(Places!$B1455,Hosts!$A:$A,0), MATCH(Places!G$1,Hosts!$A$1:$M$1,0))</f>
        <v>Within an hour</v>
      </c>
      <c r="H1455" s="70">
        <f>INDEX(Hosts!$A:$M, MATCH(Places!$B1455,Hosts!$A:$A,0), MATCH(Places!H$1,Hosts!$A$1:$M$1,0))</f>
        <v>1</v>
      </c>
      <c r="I1455" s="70">
        <f>INDEX(Hosts!$A:$M, MATCH(Places!$B1455,Hosts!$A:$A,0), MATCH(Places!I$1,Hosts!$A$1:$M$1,0))</f>
        <v>0.96</v>
      </c>
      <c r="J1455" t="str">
        <f>INDEX(Hosts!$A:$M, MATCH(Places!$B1455,Hosts!$A:$A,0), MATCH(Places!J$1,Hosts!$A$1:$M$1,0))</f>
        <v>Yes</v>
      </c>
      <c r="K1455">
        <v>7</v>
      </c>
      <c r="L1455" t="str">
        <f>VLOOKUP($K1455,Neighborhoods!$A:$C,2,0)</f>
        <v>Brooklyn</v>
      </c>
      <c r="M1455" t="str">
        <f>VLOOKUP($K1455,Neighborhoods!$A:$C,3,0)</f>
        <v>Bedford-Stuyvesant</v>
      </c>
      <c r="N1455" t="str">
        <f>INDEX(Neighborhoods!$A:$C, MATCH(Places!$K1455,Neighborhoods!$A:$A,0), MATCH(Places!N$1,Neighborhoods!$A$1:$C$1,0))</f>
        <v>Brooklyn</v>
      </c>
      <c r="O1455" t="str">
        <f>INDEX(Neighborhoods!$A:$C, MATCH(Places!$K1455,Neighborhoods!$A:$A,0), MATCH(Places!O$1,Neighborhoods!$A$1:$C$1,0))</f>
        <v>Bedford-Stuyvesant</v>
      </c>
      <c r="P1455" t="s">
        <v>1</v>
      </c>
      <c r="Q1455" t="str">
        <f t="shared" si="88"/>
        <v>Yes</v>
      </c>
      <c r="R1455">
        <v>1</v>
      </c>
      <c r="S1455" t="str">
        <f t="shared" si="89"/>
        <v>Small</v>
      </c>
      <c r="T1455" s="50">
        <v>36</v>
      </c>
      <c r="U1455" s="70">
        <f t="shared" si="90"/>
        <v>0.03</v>
      </c>
      <c r="V1455" s="52">
        <v>4.9000000000000004</v>
      </c>
      <c r="W1455" s="52" t="str" cm="1">
        <f t="array" ref="W1455">_xlfn.SWITCH(ROUND(V1455,0),5,"Excellent",4,"Good",3,"Ok","Bad")</f>
        <v>Excellent</v>
      </c>
      <c r="X1455">
        <v>284</v>
      </c>
      <c r="Y1455" t="str">
        <f t="shared" si="91"/>
        <v>Yes</v>
      </c>
      <c r="Z1455" s="68">
        <v>42260</v>
      </c>
      <c r="AA1455" s="68">
        <v>44044</v>
      </c>
      <c r="AB1455">
        <v>32</v>
      </c>
      <c r="AC1455" t="s">
        <v>15615</v>
      </c>
    </row>
    <row r="1456" spans="1:29" x14ac:dyDescent="0.3">
      <c r="A1456" t="s">
        <v>15154</v>
      </c>
      <c r="B1456">
        <v>374</v>
      </c>
      <c r="C1456" t="str">
        <f>VLOOKUP($B1456,Hosts!$A:$M,10,0)</f>
        <v>Within a few hours</v>
      </c>
      <c r="D1456" s="70">
        <f>VLOOKUP($B1456,Hosts!$A:$M,11,0)</f>
        <v>0.8</v>
      </c>
      <c r="E1456" s="70">
        <f>VLOOKUP($B1456,Hosts!$A:$M,12,0)</f>
        <v>0.75</v>
      </c>
      <c r="F1456" t="str">
        <f>VLOOKUP($B1456,Hosts!$A:$M,13,0)</f>
        <v>Yes</v>
      </c>
      <c r="G1456" t="str">
        <f>INDEX(Hosts!$A:$M, MATCH(Places!$B1456,Hosts!$A:$A,0), MATCH(Places!G$1,Hosts!$A$1:$M$1,0))</f>
        <v>Within a few hours</v>
      </c>
      <c r="H1456" s="70">
        <f>INDEX(Hosts!$A:$M, MATCH(Places!$B1456,Hosts!$A:$A,0), MATCH(Places!H$1,Hosts!$A$1:$M$1,0))</f>
        <v>0.8</v>
      </c>
      <c r="I1456" s="70">
        <f>INDEX(Hosts!$A:$M, MATCH(Places!$B1456,Hosts!$A:$A,0), MATCH(Places!I$1,Hosts!$A$1:$M$1,0))</f>
        <v>0.75</v>
      </c>
      <c r="J1456" t="str">
        <f>INDEX(Hosts!$A:$M, MATCH(Places!$B1456,Hosts!$A:$A,0), MATCH(Places!J$1,Hosts!$A$1:$M$1,0))</f>
        <v>Yes</v>
      </c>
      <c r="K1456">
        <v>13</v>
      </c>
      <c r="L1456" t="str">
        <f>VLOOKUP($K1456,Neighborhoods!$A:$C,2,0)</f>
        <v>Manhattan</v>
      </c>
      <c r="M1456" t="str">
        <f>VLOOKUP($K1456,Neighborhoods!$A:$C,3,0)</f>
        <v>Chelsea</v>
      </c>
      <c r="N1456" t="str">
        <f>INDEX(Neighborhoods!$A:$C, MATCH(Places!$K1456,Neighborhoods!$A:$A,0), MATCH(Places!N$1,Neighborhoods!$A$1:$C$1,0))</f>
        <v>Manhattan</v>
      </c>
      <c r="O1456" t="str">
        <f>INDEX(Neighborhoods!$A:$C, MATCH(Places!$K1456,Neighborhoods!$A:$A,0), MATCH(Places!O$1,Neighborhoods!$A$1:$C$1,0))</f>
        <v>Chelsea</v>
      </c>
      <c r="P1456" t="s">
        <v>11822</v>
      </c>
      <c r="Q1456" t="str">
        <f t="shared" si="88"/>
        <v>No</v>
      </c>
      <c r="R1456">
        <v>4</v>
      </c>
      <c r="S1456" t="str">
        <f t="shared" si="89"/>
        <v>Medium</v>
      </c>
      <c r="T1456" s="50">
        <v>476</v>
      </c>
      <c r="U1456" s="70">
        <f t="shared" si="90"/>
        <v>0.04</v>
      </c>
      <c r="V1456" s="52">
        <v>4.99</v>
      </c>
      <c r="W1456" s="52" t="str" cm="1">
        <f t="array" ref="W1456">_xlfn.SWITCH(ROUND(V1456,0),5,"Excellent",4,"Good",3,"Ok","Bad")</f>
        <v>Excellent</v>
      </c>
      <c r="X1456">
        <v>202</v>
      </c>
      <c r="Y1456" t="str">
        <f t="shared" si="91"/>
        <v>Yes</v>
      </c>
      <c r="Z1456" s="68">
        <v>42282</v>
      </c>
      <c r="AA1456" s="68">
        <v>44045</v>
      </c>
      <c r="AB1456">
        <v>332</v>
      </c>
      <c r="AC1456" t="s">
        <v>15615</v>
      </c>
    </row>
    <row r="1457" spans="1:29" x14ac:dyDescent="0.3">
      <c r="A1457" t="s">
        <v>14919</v>
      </c>
      <c r="B1457">
        <v>208</v>
      </c>
      <c r="C1457" t="str">
        <f>VLOOKUP($B1457,Hosts!$A:$M,10,0)</f>
        <v>Within an hour</v>
      </c>
      <c r="D1457" s="70">
        <f>VLOOKUP($B1457,Hosts!$A:$M,11,0)</f>
        <v>1</v>
      </c>
      <c r="E1457" s="70">
        <f>VLOOKUP($B1457,Hosts!$A:$M,12,0)</f>
        <v>0.92</v>
      </c>
      <c r="F1457" t="str">
        <f>VLOOKUP($B1457,Hosts!$A:$M,13,0)</f>
        <v>Yes</v>
      </c>
      <c r="G1457" t="str">
        <f>INDEX(Hosts!$A:$M, MATCH(Places!$B1457,Hosts!$A:$A,0), MATCH(Places!G$1,Hosts!$A$1:$M$1,0))</f>
        <v>Within an hour</v>
      </c>
      <c r="H1457" s="70">
        <f>INDEX(Hosts!$A:$M, MATCH(Places!$B1457,Hosts!$A:$A,0), MATCH(Places!H$1,Hosts!$A$1:$M$1,0))</f>
        <v>1</v>
      </c>
      <c r="I1457" s="70">
        <f>INDEX(Hosts!$A:$M, MATCH(Places!$B1457,Hosts!$A:$A,0), MATCH(Places!I$1,Hosts!$A$1:$M$1,0))</f>
        <v>0.92</v>
      </c>
      <c r="J1457" t="str">
        <f>INDEX(Hosts!$A:$M, MATCH(Places!$B1457,Hosts!$A:$A,0), MATCH(Places!J$1,Hosts!$A$1:$M$1,0))</f>
        <v>Yes</v>
      </c>
      <c r="K1457">
        <v>21</v>
      </c>
      <c r="L1457" t="str">
        <f>VLOOKUP($K1457,Neighborhoods!$A:$C,2,0)</f>
        <v>Queens</v>
      </c>
      <c r="M1457" t="str">
        <f>VLOOKUP($K1457,Neighborhoods!$A:$C,3,0)</f>
        <v>Astoria</v>
      </c>
      <c r="N1457" t="str">
        <f>INDEX(Neighborhoods!$A:$C, MATCH(Places!$K1457,Neighborhoods!$A:$A,0), MATCH(Places!N$1,Neighborhoods!$A$1:$C$1,0))</f>
        <v>Queens</v>
      </c>
      <c r="O1457" t="str">
        <f>INDEX(Neighborhoods!$A:$C, MATCH(Places!$K1457,Neighborhoods!$A:$A,0), MATCH(Places!O$1,Neighborhoods!$A$1:$C$1,0))</f>
        <v>Astoria</v>
      </c>
      <c r="P1457" t="s">
        <v>1</v>
      </c>
      <c r="Q1457" t="str">
        <f t="shared" si="88"/>
        <v>Yes</v>
      </c>
      <c r="R1457">
        <v>1</v>
      </c>
      <c r="S1457" t="str">
        <f t="shared" si="89"/>
        <v>Small</v>
      </c>
      <c r="T1457" s="50">
        <v>50</v>
      </c>
      <c r="U1457" s="70">
        <f t="shared" si="90"/>
        <v>0.03</v>
      </c>
      <c r="V1457" s="52">
        <v>4.9400000000000004</v>
      </c>
      <c r="W1457" s="52" t="str" cm="1">
        <f t="array" ref="W1457">_xlfn.SWITCH(ROUND(V1457,0),5,"Excellent",4,"Good",3,"Ok","Bad")</f>
        <v>Excellent</v>
      </c>
      <c r="X1457">
        <v>216</v>
      </c>
      <c r="Y1457" t="str">
        <f t="shared" si="91"/>
        <v>Yes</v>
      </c>
      <c r="Z1457" s="68">
        <v>42559</v>
      </c>
      <c r="AA1457" s="68">
        <v>44053</v>
      </c>
      <c r="AB1457">
        <v>357</v>
      </c>
      <c r="AC1457" t="s">
        <v>15615</v>
      </c>
    </row>
    <row r="1458" spans="1:29" x14ac:dyDescent="0.3">
      <c r="A1458" t="s">
        <v>1097</v>
      </c>
      <c r="B1458">
        <v>818</v>
      </c>
      <c r="C1458" t="str">
        <f>VLOOKUP($B1458,Hosts!$A:$M,10,0)</f>
        <v>Within a day</v>
      </c>
      <c r="D1458" s="70">
        <f>VLOOKUP($B1458,Hosts!$A:$M,11,0)</f>
        <v>0.63</v>
      </c>
      <c r="E1458" s="70">
        <f>VLOOKUP($B1458,Hosts!$A:$M,12,0)</f>
        <v>0.39</v>
      </c>
      <c r="F1458" t="str">
        <f>VLOOKUP($B1458,Hosts!$A:$M,13,0)</f>
        <v>No</v>
      </c>
      <c r="G1458" t="str">
        <f>INDEX(Hosts!$A:$M, MATCH(Places!$B1458,Hosts!$A:$A,0), MATCH(Places!G$1,Hosts!$A$1:$M$1,0))</f>
        <v>Within a day</v>
      </c>
      <c r="H1458" s="70">
        <f>INDEX(Hosts!$A:$M, MATCH(Places!$B1458,Hosts!$A:$A,0), MATCH(Places!H$1,Hosts!$A$1:$M$1,0))</f>
        <v>0.63</v>
      </c>
      <c r="I1458" s="70">
        <f>INDEX(Hosts!$A:$M, MATCH(Places!$B1458,Hosts!$A:$A,0), MATCH(Places!I$1,Hosts!$A$1:$M$1,0))</f>
        <v>0.39</v>
      </c>
      <c r="J1458" t="str">
        <f>INDEX(Hosts!$A:$M, MATCH(Places!$B1458,Hosts!$A:$A,0), MATCH(Places!J$1,Hosts!$A$1:$M$1,0))</f>
        <v>No</v>
      </c>
      <c r="K1458">
        <v>11</v>
      </c>
      <c r="L1458" t="str">
        <f>VLOOKUP($K1458,Neighborhoods!$A:$C,2,0)</f>
        <v>Brooklyn</v>
      </c>
      <c r="M1458" t="str">
        <f>VLOOKUP($K1458,Neighborhoods!$A:$C,3,0)</f>
        <v>Greenpoint</v>
      </c>
      <c r="N1458" t="str">
        <f>INDEX(Neighborhoods!$A:$C, MATCH(Places!$K1458,Neighborhoods!$A:$A,0), MATCH(Places!N$1,Neighborhoods!$A$1:$C$1,0))</f>
        <v>Brooklyn</v>
      </c>
      <c r="O1458" t="str">
        <f>INDEX(Neighborhoods!$A:$C, MATCH(Places!$K1458,Neighborhoods!$A:$A,0), MATCH(Places!O$1,Neighborhoods!$A$1:$C$1,0))</f>
        <v>Greenpoint</v>
      </c>
      <c r="P1458" t="s">
        <v>11822</v>
      </c>
      <c r="Q1458" t="str">
        <f t="shared" si="88"/>
        <v>No</v>
      </c>
      <c r="R1458">
        <v>2</v>
      </c>
      <c r="S1458" t="str">
        <f t="shared" si="89"/>
        <v>Small</v>
      </c>
      <c r="T1458" s="50">
        <v>100</v>
      </c>
      <c r="U1458" s="70">
        <f t="shared" si="90"/>
        <v>0.03</v>
      </c>
      <c r="V1458" s="52">
        <v>4.45</v>
      </c>
      <c r="W1458" s="52" t="str" cm="1">
        <f t="array" ref="W1458">_xlfn.SWITCH(ROUND(V1458,0),5,"Excellent",4,"Good",3,"Ok","Bad")</f>
        <v>Good</v>
      </c>
      <c r="X1458">
        <v>11</v>
      </c>
      <c r="Y1458" t="str">
        <f t="shared" si="91"/>
        <v>No</v>
      </c>
      <c r="Z1458" s="68">
        <v>42902</v>
      </c>
      <c r="AA1458" s="68">
        <v>44044</v>
      </c>
      <c r="AB1458">
        <v>320</v>
      </c>
      <c r="AC1458" t="s">
        <v>15615</v>
      </c>
    </row>
    <row r="1459" spans="1:29" x14ac:dyDescent="0.3">
      <c r="A1459" t="s">
        <v>1098</v>
      </c>
      <c r="B1459">
        <v>318</v>
      </c>
      <c r="C1459" t="str">
        <f>VLOOKUP($B1459,Hosts!$A:$M,10,0)</f>
        <v>Within a few hours</v>
      </c>
      <c r="D1459" s="70">
        <f>VLOOKUP($B1459,Hosts!$A:$M,11,0)</f>
        <v>1</v>
      </c>
      <c r="E1459" s="70">
        <f>VLOOKUP($B1459,Hosts!$A:$M,12,0)</f>
        <v>0.56999999999999995</v>
      </c>
      <c r="F1459" t="str">
        <f>VLOOKUP($B1459,Hosts!$A:$M,13,0)</f>
        <v>No</v>
      </c>
      <c r="G1459" t="str">
        <f>INDEX(Hosts!$A:$M, MATCH(Places!$B1459,Hosts!$A:$A,0), MATCH(Places!G$1,Hosts!$A$1:$M$1,0))</f>
        <v>Within a few hours</v>
      </c>
      <c r="H1459" s="70">
        <f>INDEX(Hosts!$A:$M, MATCH(Places!$B1459,Hosts!$A:$A,0), MATCH(Places!H$1,Hosts!$A$1:$M$1,0))</f>
        <v>1</v>
      </c>
      <c r="I1459" s="70">
        <f>INDEX(Hosts!$A:$M, MATCH(Places!$B1459,Hosts!$A:$A,0), MATCH(Places!I$1,Hosts!$A$1:$M$1,0))</f>
        <v>0.56999999999999995</v>
      </c>
      <c r="J1459" t="str">
        <f>INDEX(Hosts!$A:$M, MATCH(Places!$B1459,Hosts!$A:$A,0), MATCH(Places!J$1,Hosts!$A$1:$M$1,0))</f>
        <v>No</v>
      </c>
      <c r="K1459">
        <v>15</v>
      </c>
      <c r="L1459" t="str">
        <f>VLOOKUP($K1459,Neighborhoods!$A:$C,2,0)</f>
        <v>Manhattan</v>
      </c>
      <c r="M1459" t="str">
        <f>VLOOKUP($K1459,Neighborhoods!$A:$C,3,0)</f>
        <v>East Village</v>
      </c>
      <c r="N1459" t="str">
        <f>INDEX(Neighborhoods!$A:$C, MATCH(Places!$K1459,Neighborhoods!$A:$A,0), MATCH(Places!N$1,Neighborhoods!$A$1:$C$1,0))</f>
        <v>Manhattan</v>
      </c>
      <c r="O1459" t="str">
        <f>INDEX(Neighborhoods!$A:$C, MATCH(Places!$K1459,Neighborhoods!$A:$A,0), MATCH(Places!O$1,Neighborhoods!$A$1:$C$1,0))</f>
        <v>East Village</v>
      </c>
      <c r="P1459" t="s">
        <v>1</v>
      </c>
      <c r="Q1459" t="str">
        <f t="shared" si="88"/>
        <v>Yes</v>
      </c>
      <c r="R1459">
        <v>1</v>
      </c>
      <c r="S1459" t="str">
        <f t="shared" si="89"/>
        <v>Small</v>
      </c>
      <c r="T1459" s="50">
        <v>100</v>
      </c>
      <c r="U1459" s="70">
        <f t="shared" si="90"/>
        <v>0.03</v>
      </c>
      <c r="V1459" s="52">
        <v>5</v>
      </c>
      <c r="W1459" s="52" t="str" cm="1">
        <f t="array" ref="W1459">_xlfn.SWITCH(ROUND(V1459,0),5,"Excellent",4,"Good",3,"Ok","Bad")</f>
        <v>Excellent</v>
      </c>
      <c r="X1459">
        <v>14</v>
      </c>
      <c r="Y1459" t="str">
        <f t="shared" si="91"/>
        <v>No</v>
      </c>
      <c r="Z1459" s="68">
        <v>42236</v>
      </c>
      <c r="AA1459" s="68">
        <v>43612</v>
      </c>
      <c r="AB1459">
        <v>365</v>
      </c>
      <c r="AC1459" t="s">
        <v>15616</v>
      </c>
    </row>
    <row r="1460" spans="1:29" x14ac:dyDescent="0.3">
      <c r="A1460" t="s">
        <v>1099</v>
      </c>
      <c r="B1460">
        <v>1036</v>
      </c>
      <c r="C1460" t="str">
        <f>VLOOKUP($B1460,Hosts!$A:$M,10,0)</f>
        <v>Within a few hours</v>
      </c>
      <c r="D1460" s="70">
        <f>VLOOKUP($B1460,Hosts!$A:$M,11,0)</f>
        <v>1</v>
      </c>
      <c r="E1460" s="70">
        <f>VLOOKUP($B1460,Hosts!$A:$M,12,0)</f>
        <v>0.56000000000000005</v>
      </c>
      <c r="F1460" t="str">
        <f>VLOOKUP($B1460,Hosts!$A:$M,13,0)</f>
        <v>No</v>
      </c>
      <c r="G1460" t="str">
        <f>INDEX(Hosts!$A:$M, MATCH(Places!$B1460,Hosts!$A:$A,0), MATCH(Places!G$1,Hosts!$A$1:$M$1,0))</f>
        <v>Within a few hours</v>
      </c>
      <c r="H1460" s="70">
        <f>INDEX(Hosts!$A:$M, MATCH(Places!$B1460,Hosts!$A:$A,0), MATCH(Places!H$1,Hosts!$A$1:$M$1,0))</f>
        <v>1</v>
      </c>
      <c r="I1460" s="70">
        <f>INDEX(Hosts!$A:$M, MATCH(Places!$B1460,Hosts!$A:$A,0), MATCH(Places!I$1,Hosts!$A$1:$M$1,0))</f>
        <v>0.56000000000000005</v>
      </c>
      <c r="J1460" t="str">
        <f>INDEX(Hosts!$A:$M, MATCH(Places!$B1460,Hosts!$A:$A,0), MATCH(Places!J$1,Hosts!$A$1:$M$1,0))</f>
        <v>No</v>
      </c>
      <c r="K1460">
        <v>17</v>
      </c>
      <c r="L1460" t="str">
        <f>VLOOKUP($K1460,Neighborhoods!$A:$C,2,0)</f>
        <v>Manhattan</v>
      </c>
      <c r="M1460" t="str">
        <f>VLOOKUP($K1460,Neighborhoods!$A:$C,3,0)</f>
        <v>Hell's Kitchen</v>
      </c>
      <c r="N1460" t="str">
        <f>INDEX(Neighborhoods!$A:$C, MATCH(Places!$K1460,Neighborhoods!$A:$A,0), MATCH(Places!N$1,Neighborhoods!$A$1:$C$1,0))</f>
        <v>Manhattan</v>
      </c>
      <c r="O1460" t="str">
        <f>INDEX(Neighborhoods!$A:$C, MATCH(Places!$K1460,Neighborhoods!$A:$A,0), MATCH(Places!O$1,Neighborhoods!$A$1:$C$1,0))</f>
        <v>Hell's Kitchen</v>
      </c>
      <c r="P1460" t="s">
        <v>11822</v>
      </c>
      <c r="Q1460" t="str">
        <f t="shared" si="88"/>
        <v>No</v>
      </c>
      <c r="R1460">
        <v>4</v>
      </c>
      <c r="S1460" t="str">
        <f t="shared" si="89"/>
        <v>Medium</v>
      </c>
      <c r="T1460" s="50">
        <v>106</v>
      </c>
      <c r="U1460" s="70">
        <f t="shared" si="90"/>
        <v>0.03</v>
      </c>
      <c r="V1460" s="52">
        <v>4.84</v>
      </c>
      <c r="W1460" s="52" t="str" cm="1">
        <f t="array" ref="W1460">_xlfn.SWITCH(ROUND(V1460,0),5,"Excellent",4,"Good",3,"Ok","Bad")</f>
        <v>Excellent</v>
      </c>
      <c r="X1460">
        <v>69</v>
      </c>
      <c r="Y1460" t="str">
        <f t="shared" si="91"/>
        <v>No</v>
      </c>
      <c r="Z1460" s="68">
        <v>42269</v>
      </c>
      <c r="AA1460" s="68">
        <v>44040</v>
      </c>
      <c r="AB1460">
        <v>273</v>
      </c>
      <c r="AC1460" t="s">
        <v>15615</v>
      </c>
    </row>
    <row r="1461" spans="1:29" x14ac:dyDescent="0.3">
      <c r="A1461" t="s">
        <v>14506</v>
      </c>
      <c r="B1461">
        <v>484</v>
      </c>
      <c r="C1461" t="str">
        <f>VLOOKUP($B1461,Hosts!$A:$M,10,0)</f>
        <v>Within a day</v>
      </c>
      <c r="D1461" s="70">
        <f>VLOOKUP($B1461,Hosts!$A:$M,11,0)</f>
        <v>0.67</v>
      </c>
      <c r="E1461" s="70">
        <f>VLOOKUP($B1461,Hosts!$A:$M,12,0)</f>
        <v>1</v>
      </c>
      <c r="F1461" t="str">
        <f>VLOOKUP($B1461,Hosts!$A:$M,13,0)</f>
        <v>Yes</v>
      </c>
      <c r="G1461" t="str">
        <f>INDEX(Hosts!$A:$M, MATCH(Places!$B1461,Hosts!$A:$A,0), MATCH(Places!G$1,Hosts!$A$1:$M$1,0))</f>
        <v>Within a day</v>
      </c>
      <c r="H1461" s="70">
        <f>INDEX(Hosts!$A:$M, MATCH(Places!$B1461,Hosts!$A:$A,0), MATCH(Places!H$1,Hosts!$A$1:$M$1,0))</f>
        <v>0.67</v>
      </c>
      <c r="I1461" s="70">
        <f>INDEX(Hosts!$A:$M, MATCH(Places!$B1461,Hosts!$A:$A,0), MATCH(Places!I$1,Hosts!$A$1:$M$1,0))</f>
        <v>1</v>
      </c>
      <c r="J1461" t="str">
        <f>INDEX(Hosts!$A:$M, MATCH(Places!$B1461,Hosts!$A:$A,0), MATCH(Places!J$1,Hosts!$A$1:$M$1,0))</f>
        <v>Yes</v>
      </c>
      <c r="K1461">
        <v>9</v>
      </c>
      <c r="L1461" t="str">
        <f>VLOOKUP($K1461,Neighborhoods!$A:$C,2,0)</f>
        <v>Brooklyn</v>
      </c>
      <c r="M1461" t="str">
        <f>VLOOKUP($K1461,Neighborhoods!$A:$C,3,0)</f>
        <v>Crown Heights</v>
      </c>
      <c r="N1461" t="str">
        <f>INDEX(Neighborhoods!$A:$C, MATCH(Places!$K1461,Neighborhoods!$A:$A,0), MATCH(Places!N$1,Neighborhoods!$A$1:$C$1,0))</f>
        <v>Brooklyn</v>
      </c>
      <c r="O1461" t="str">
        <f>INDEX(Neighborhoods!$A:$C, MATCH(Places!$K1461,Neighborhoods!$A:$A,0), MATCH(Places!O$1,Neighborhoods!$A$1:$C$1,0))</f>
        <v>Crown Heights</v>
      </c>
      <c r="P1461" t="s">
        <v>11822</v>
      </c>
      <c r="Q1461" t="str">
        <f t="shared" si="88"/>
        <v>No</v>
      </c>
      <c r="R1461">
        <v>4</v>
      </c>
      <c r="S1461" t="str">
        <f t="shared" si="89"/>
        <v>Medium</v>
      </c>
      <c r="T1461" s="50">
        <v>120</v>
      </c>
      <c r="U1461" s="70">
        <f t="shared" si="90"/>
        <v>0.03</v>
      </c>
      <c r="V1461" s="52">
        <v>4.62</v>
      </c>
      <c r="W1461" s="52" t="str" cm="1">
        <f t="array" ref="W1461">_xlfn.SWITCH(ROUND(V1461,0),5,"Excellent",4,"Good",3,"Ok","Bad")</f>
        <v>Excellent</v>
      </c>
      <c r="X1461">
        <v>13</v>
      </c>
      <c r="Y1461" t="str">
        <f t="shared" si="91"/>
        <v>No</v>
      </c>
      <c r="Z1461" s="68">
        <v>42515</v>
      </c>
      <c r="AA1461" s="68">
        <v>43770</v>
      </c>
      <c r="AB1461">
        <v>0</v>
      </c>
      <c r="AC1461" t="s">
        <v>15615</v>
      </c>
    </row>
    <row r="1462" spans="1:29" x14ac:dyDescent="0.3">
      <c r="A1462" t="s">
        <v>15297</v>
      </c>
      <c r="B1462">
        <v>140</v>
      </c>
      <c r="C1462" t="str">
        <f>VLOOKUP($B1462,Hosts!$A:$M,10,0)</f>
        <v>Within a day</v>
      </c>
      <c r="D1462" s="70">
        <f>VLOOKUP($B1462,Hosts!$A:$M,11,0)</f>
        <v>0.91</v>
      </c>
      <c r="E1462" s="70">
        <f>VLOOKUP($B1462,Hosts!$A:$M,12,0)</f>
        <v>0.87</v>
      </c>
      <c r="F1462" t="str">
        <f>VLOOKUP($B1462,Hosts!$A:$M,13,0)</f>
        <v>Yes</v>
      </c>
      <c r="G1462" t="str">
        <f>INDEX(Hosts!$A:$M, MATCH(Places!$B1462,Hosts!$A:$A,0), MATCH(Places!G$1,Hosts!$A$1:$M$1,0))</f>
        <v>Within a day</v>
      </c>
      <c r="H1462" s="70">
        <f>INDEX(Hosts!$A:$M, MATCH(Places!$B1462,Hosts!$A:$A,0), MATCH(Places!H$1,Hosts!$A$1:$M$1,0))</f>
        <v>0.91</v>
      </c>
      <c r="I1462" s="70">
        <f>INDEX(Hosts!$A:$M, MATCH(Places!$B1462,Hosts!$A:$A,0), MATCH(Places!I$1,Hosts!$A$1:$M$1,0))</f>
        <v>0.87</v>
      </c>
      <c r="J1462" t="str">
        <f>INDEX(Hosts!$A:$M, MATCH(Places!$B1462,Hosts!$A:$A,0), MATCH(Places!J$1,Hosts!$A$1:$M$1,0))</f>
        <v>Yes</v>
      </c>
      <c r="K1462">
        <v>9</v>
      </c>
      <c r="L1462" t="str">
        <f>VLOOKUP($K1462,Neighborhoods!$A:$C,2,0)</f>
        <v>Brooklyn</v>
      </c>
      <c r="M1462" t="str">
        <f>VLOOKUP($K1462,Neighborhoods!$A:$C,3,0)</f>
        <v>Crown Heights</v>
      </c>
      <c r="N1462" t="str">
        <f>INDEX(Neighborhoods!$A:$C, MATCH(Places!$K1462,Neighborhoods!$A:$A,0), MATCH(Places!N$1,Neighborhoods!$A$1:$C$1,0))</f>
        <v>Brooklyn</v>
      </c>
      <c r="O1462" t="str">
        <f>INDEX(Neighborhoods!$A:$C, MATCH(Places!$K1462,Neighborhoods!$A:$A,0), MATCH(Places!O$1,Neighborhoods!$A$1:$C$1,0))</f>
        <v>Crown Heights</v>
      </c>
      <c r="P1462" t="s">
        <v>11822</v>
      </c>
      <c r="Q1462" t="str">
        <f t="shared" si="88"/>
        <v>No</v>
      </c>
      <c r="R1462">
        <v>10</v>
      </c>
      <c r="S1462" t="str">
        <f t="shared" si="89"/>
        <v>Large</v>
      </c>
      <c r="T1462" s="50">
        <v>285</v>
      </c>
      <c r="U1462" s="70">
        <f t="shared" si="90"/>
        <v>0.04</v>
      </c>
      <c r="V1462" s="52">
        <v>4.9000000000000004</v>
      </c>
      <c r="W1462" s="52" t="str" cm="1">
        <f t="array" ref="W1462">_xlfn.SWITCH(ROUND(V1462,0),5,"Excellent",4,"Good",3,"Ok","Bad")</f>
        <v>Excellent</v>
      </c>
      <c r="X1462">
        <v>135</v>
      </c>
      <c r="Y1462" t="str">
        <f t="shared" si="91"/>
        <v>Yes</v>
      </c>
      <c r="Z1462" s="68">
        <v>42273</v>
      </c>
      <c r="AA1462" s="68">
        <v>44038</v>
      </c>
      <c r="AB1462">
        <v>1</v>
      </c>
      <c r="AC1462" t="s">
        <v>15615</v>
      </c>
    </row>
    <row r="1463" spans="1:29" x14ac:dyDescent="0.3">
      <c r="A1463" t="s">
        <v>1100</v>
      </c>
      <c r="B1463">
        <v>826</v>
      </c>
      <c r="C1463" t="str">
        <f>VLOOKUP($B1463,Hosts!$A:$M,10,0)</f>
        <v>A few days or more</v>
      </c>
      <c r="D1463" s="70">
        <f>VLOOKUP($B1463,Hosts!$A:$M,11,0)</f>
        <v>0.33</v>
      </c>
      <c r="E1463" s="70">
        <f>VLOOKUP($B1463,Hosts!$A:$M,12,0)</f>
        <v>0.91</v>
      </c>
      <c r="F1463" t="str">
        <f>VLOOKUP($B1463,Hosts!$A:$M,13,0)</f>
        <v>Yes</v>
      </c>
      <c r="G1463" t="str">
        <f>INDEX(Hosts!$A:$M, MATCH(Places!$B1463,Hosts!$A:$A,0), MATCH(Places!G$1,Hosts!$A$1:$M$1,0))</f>
        <v>A few days or more</v>
      </c>
      <c r="H1463" s="70">
        <f>INDEX(Hosts!$A:$M, MATCH(Places!$B1463,Hosts!$A:$A,0), MATCH(Places!H$1,Hosts!$A$1:$M$1,0))</f>
        <v>0.33</v>
      </c>
      <c r="I1463" s="70">
        <f>INDEX(Hosts!$A:$M, MATCH(Places!$B1463,Hosts!$A:$A,0), MATCH(Places!I$1,Hosts!$A$1:$M$1,0))</f>
        <v>0.91</v>
      </c>
      <c r="J1463" t="str">
        <f>INDEX(Hosts!$A:$M, MATCH(Places!$B1463,Hosts!$A:$A,0), MATCH(Places!J$1,Hosts!$A$1:$M$1,0))</f>
        <v>Yes</v>
      </c>
      <c r="K1463">
        <v>12</v>
      </c>
      <c r="L1463" t="str">
        <f>VLOOKUP($K1463,Neighborhoods!$A:$C,2,0)</f>
        <v>Brooklyn</v>
      </c>
      <c r="M1463" t="str">
        <f>VLOOKUP($K1463,Neighborhoods!$A:$C,3,0)</f>
        <v>Williamsburg</v>
      </c>
      <c r="N1463" t="str">
        <f>INDEX(Neighborhoods!$A:$C, MATCH(Places!$K1463,Neighborhoods!$A:$A,0), MATCH(Places!N$1,Neighborhoods!$A$1:$C$1,0))</f>
        <v>Brooklyn</v>
      </c>
      <c r="O1463" t="str">
        <f>INDEX(Neighborhoods!$A:$C, MATCH(Places!$K1463,Neighborhoods!$A:$A,0), MATCH(Places!O$1,Neighborhoods!$A$1:$C$1,0))</f>
        <v>Williamsburg</v>
      </c>
      <c r="P1463" t="s">
        <v>1</v>
      </c>
      <c r="Q1463" t="str">
        <f t="shared" si="88"/>
        <v>Yes</v>
      </c>
      <c r="R1463">
        <v>2</v>
      </c>
      <c r="S1463" t="str">
        <f t="shared" si="89"/>
        <v>Small</v>
      </c>
      <c r="T1463" s="50">
        <v>120</v>
      </c>
      <c r="U1463" s="70">
        <f t="shared" si="90"/>
        <v>0.03</v>
      </c>
      <c r="V1463" s="52">
        <v>4.9800000000000004</v>
      </c>
      <c r="W1463" s="52" t="str" cm="1">
        <f t="array" ref="W1463">_xlfn.SWITCH(ROUND(V1463,0),5,"Excellent",4,"Good",3,"Ok","Bad")</f>
        <v>Excellent</v>
      </c>
      <c r="X1463">
        <v>251</v>
      </c>
      <c r="Y1463" t="str">
        <f t="shared" si="91"/>
        <v>Yes</v>
      </c>
      <c r="Z1463" s="68">
        <v>42253</v>
      </c>
      <c r="AA1463" s="68">
        <v>43898</v>
      </c>
      <c r="AB1463">
        <v>168</v>
      </c>
      <c r="AC1463" t="s">
        <v>15615</v>
      </c>
    </row>
    <row r="1464" spans="1:29" x14ac:dyDescent="0.3">
      <c r="A1464" t="s">
        <v>13853</v>
      </c>
      <c r="B1464">
        <v>1090</v>
      </c>
      <c r="C1464" t="str">
        <f>VLOOKUP($B1464,Hosts!$A:$M,10,0)</f>
        <v>A few days or more</v>
      </c>
      <c r="D1464" s="70">
        <f>VLOOKUP($B1464,Hosts!$A:$M,11,0)</f>
        <v>0</v>
      </c>
      <c r="E1464" s="70">
        <f>VLOOKUP($B1464,Hosts!$A:$M,12,0)</f>
        <v>0</v>
      </c>
      <c r="F1464" t="str">
        <f>VLOOKUP($B1464,Hosts!$A:$M,13,0)</f>
        <v>No</v>
      </c>
      <c r="G1464" t="str">
        <f>INDEX(Hosts!$A:$M, MATCH(Places!$B1464,Hosts!$A:$A,0), MATCH(Places!G$1,Hosts!$A$1:$M$1,0))</f>
        <v>A few days or more</v>
      </c>
      <c r="H1464" s="70">
        <f>INDEX(Hosts!$A:$M, MATCH(Places!$B1464,Hosts!$A:$A,0), MATCH(Places!H$1,Hosts!$A$1:$M$1,0))</f>
        <v>0</v>
      </c>
      <c r="I1464" s="70">
        <f>INDEX(Hosts!$A:$M, MATCH(Places!$B1464,Hosts!$A:$A,0), MATCH(Places!I$1,Hosts!$A$1:$M$1,0))</f>
        <v>0</v>
      </c>
      <c r="J1464" t="str">
        <f>INDEX(Hosts!$A:$M, MATCH(Places!$B1464,Hosts!$A:$A,0), MATCH(Places!J$1,Hosts!$A$1:$M$1,0))</f>
        <v>No</v>
      </c>
      <c r="K1464">
        <v>7</v>
      </c>
      <c r="L1464" t="str">
        <f>VLOOKUP($K1464,Neighborhoods!$A:$C,2,0)</f>
        <v>Brooklyn</v>
      </c>
      <c r="M1464" t="str">
        <f>VLOOKUP($K1464,Neighborhoods!$A:$C,3,0)</f>
        <v>Bedford-Stuyvesant</v>
      </c>
      <c r="N1464" t="str">
        <f>INDEX(Neighborhoods!$A:$C, MATCH(Places!$K1464,Neighborhoods!$A:$A,0), MATCH(Places!N$1,Neighborhoods!$A$1:$C$1,0))</f>
        <v>Brooklyn</v>
      </c>
      <c r="O1464" t="str">
        <f>INDEX(Neighborhoods!$A:$C, MATCH(Places!$K1464,Neighborhoods!$A:$A,0), MATCH(Places!O$1,Neighborhoods!$A$1:$C$1,0))</f>
        <v>Bedford-Stuyvesant</v>
      </c>
      <c r="P1464" t="s">
        <v>11822</v>
      </c>
      <c r="Q1464" t="str">
        <f t="shared" si="88"/>
        <v>No</v>
      </c>
      <c r="R1464">
        <v>5</v>
      </c>
      <c r="S1464" t="str">
        <f t="shared" si="89"/>
        <v>Medium</v>
      </c>
      <c r="T1464" s="50">
        <v>209</v>
      </c>
      <c r="U1464" s="70">
        <f t="shared" si="90"/>
        <v>0.04</v>
      </c>
      <c r="V1464" s="52">
        <v>5</v>
      </c>
      <c r="W1464" s="52" t="str" cm="1">
        <f t="array" ref="W1464">_xlfn.SWITCH(ROUND(V1464,0),5,"Excellent",4,"Good",3,"Ok","Bad")</f>
        <v>Excellent</v>
      </c>
      <c r="X1464">
        <v>3</v>
      </c>
      <c r="Y1464" t="str">
        <f t="shared" si="91"/>
        <v>No</v>
      </c>
      <c r="Z1464" s="68">
        <v>42648</v>
      </c>
      <c r="AA1464" s="68">
        <v>43612</v>
      </c>
      <c r="AB1464">
        <v>227</v>
      </c>
      <c r="AC1464" t="s">
        <v>15615</v>
      </c>
    </row>
    <row r="1465" spans="1:29" x14ac:dyDescent="0.3">
      <c r="A1465" t="s">
        <v>1101</v>
      </c>
      <c r="B1465">
        <v>2226</v>
      </c>
      <c r="C1465" t="str">
        <f>VLOOKUP($B1465,Hosts!$A:$M,10,0)</f>
        <v>Within an hour</v>
      </c>
      <c r="D1465" s="70">
        <f>VLOOKUP($B1465,Hosts!$A:$M,11,0)</f>
        <v>1</v>
      </c>
      <c r="E1465" s="70">
        <f>VLOOKUP($B1465,Hosts!$A:$M,12,0)</f>
        <v>0.88</v>
      </c>
      <c r="F1465" t="str">
        <f>VLOOKUP($B1465,Hosts!$A:$M,13,0)</f>
        <v>No</v>
      </c>
      <c r="G1465" t="str">
        <f>INDEX(Hosts!$A:$M, MATCH(Places!$B1465,Hosts!$A:$A,0), MATCH(Places!G$1,Hosts!$A$1:$M$1,0))</f>
        <v>Within an hour</v>
      </c>
      <c r="H1465" s="70">
        <f>INDEX(Hosts!$A:$M, MATCH(Places!$B1465,Hosts!$A:$A,0), MATCH(Places!H$1,Hosts!$A$1:$M$1,0))</f>
        <v>1</v>
      </c>
      <c r="I1465" s="70">
        <f>INDEX(Hosts!$A:$M, MATCH(Places!$B1465,Hosts!$A:$A,0), MATCH(Places!I$1,Hosts!$A$1:$M$1,0))</f>
        <v>0.88</v>
      </c>
      <c r="J1465" t="str">
        <f>INDEX(Hosts!$A:$M, MATCH(Places!$B1465,Hosts!$A:$A,0), MATCH(Places!J$1,Hosts!$A$1:$M$1,0))</f>
        <v>No</v>
      </c>
      <c r="K1465">
        <v>7</v>
      </c>
      <c r="L1465" t="str">
        <f>VLOOKUP($K1465,Neighborhoods!$A:$C,2,0)</f>
        <v>Brooklyn</v>
      </c>
      <c r="M1465" t="str">
        <f>VLOOKUP($K1465,Neighborhoods!$A:$C,3,0)</f>
        <v>Bedford-Stuyvesant</v>
      </c>
      <c r="N1465" t="str">
        <f>INDEX(Neighborhoods!$A:$C, MATCH(Places!$K1465,Neighborhoods!$A:$A,0), MATCH(Places!N$1,Neighborhoods!$A$1:$C$1,0))</f>
        <v>Brooklyn</v>
      </c>
      <c r="O1465" t="str">
        <f>INDEX(Neighborhoods!$A:$C, MATCH(Places!$K1465,Neighborhoods!$A:$A,0), MATCH(Places!O$1,Neighborhoods!$A$1:$C$1,0))</f>
        <v>Bedford-Stuyvesant</v>
      </c>
      <c r="P1465" t="s">
        <v>11822</v>
      </c>
      <c r="Q1465" t="str">
        <f t="shared" si="88"/>
        <v>No</v>
      </c>
      <c r="R1465">
        <v>4</v>
      </c>
      <c r="S1465" t="str">
        <f t="shared" si="89"/>
        <v>Medium</v>
      </c>
      <c r="T1465" s="50">
        <v>105</v>
      </c>
      <c r="U1465" s="70">
        <f t="shared" si="90"/>
        <v>0.03</v>
      </c>
      <c r="V1465" s="52">
        <v>4.66</v>
      </c>
      <c r="W1465" s="52" t="str" cm="1">
        <f t="array" ref="W1465">_xlfn.SWITCH(ROUND(V1465,0),5,"Excellent",4,"Good",3,"Ok","Bad")</f>
        <v>Excellent</v>
      </c>
      <c r="X1465">
        <v>119</v>
      </c>
      <c r="Y1465" t="str">
        <f t="shared" si="91"/>
        <v>No</v>
      </c>
      <c r="Z1465" s="68">
        <v>42428</v>
      </c>
      <c r="AA1465" s="68">
        <v>44025</v>
      </c>
      <c r="AB1465">
        <v>85</v>
      </c>
      <c r="AC1465" t="s">
        <v>15615</v>
      </c>
    </row>
    <row r="1466" spans="1:29" x14ac:dyDescent="0.3">
      <c r="A1466" t="s">
        <v>15093</v>
      </c>
      <c r="B1466">
        <v>1136</v>
      </c>
      <c r="C1466" t="str">
        <f>VLOOKUP($B1466,Hosts!$A:$M,10,0)</f>
        <v>Within a few hours</v>
      </c>
      <c r="D1466" s="70">
        <f>VLOOKUP($B1466,Hosts!$A:$M,11,0)</f>
        <v>1</v>
      </c>
      <c r="E1466" s="70">
        <f>VLOOKUP($B1466,Hosts!$A:$M,12,0)</f>
        <v>1</v>
      </c>
      <c r="F1466" t="str">
        <f>VLOOKUP($B1466,Hosts!$A:$M,13,0)</f>
        <v>Yes</v>
      </c>
      <c r="G1466" t="str">
        <f>INDEX(Hosts!$A:$M, MATCH(Places!$B1466,Hosts!$A:$A,0), MATCH(Places!G$1,Hosts!$A$1:$M$1,0))</f>
        <v>Within a few hours</v>
      </c>
      <c r="H1466" s="70">
        <f>INDEX(Hosts!$A:$M, MATCH(Places!$B1466,Hosts!$A:$A,0), MATCH(Places!H$1,Hosts!$A$1:$M$1,0))</f>
        <v>1</v>
      </c>
      <c r="I1466" s="70">
        <f>INDEX(Hosts!$A:$M, MATCH(Places!$B1466,Hosts!$A:$A,0), MATCH(Places!I$1,Hosts!$A$1:$M$1,0))</f>
        <v>1</v>
      </c>
      <c r="J1466" t="str">
        <f>INDEX(Hosts!$A:$M, MATCH(Places!$B1466,Hosts!$A:$A,0), MATCH(Places!J$1,Hosts!$A$1:$M$1,0))</f>
        <v>Yes</v>
      </c>
      <c r="K1466">
        <v>11</v>
      </c>
      <c r="L1466" t="str">
        <f>VLOOKUP($K1466,Neighborhoods!$A:$C,2,0)</f>
        <v>Brooklyn</v>
      </c>
      <c r="M1466" t="str">
        <f>VLOOKUP($K1466,Neighborhoods!$A:$C,3,0)</f>
        <v>Greenpoint</v>
      </c>
      <c r="N1466" t="str">
        <f>INDEX(Neighborhoods!$A:$C, MATCH(Places!$K1466,Neighborhoods!$A:$A,0), MATCH(Places!N$1,Neighborhoods!$A$1:$C$1,0))</f>
        <v>Brooklyn</v>
      </c>
      <c r="O1466" t="str">
        <f>INDEX(Neighborhoods!$A:$C, MATCH(Places!$K1466,Neighborhoods!$A:$A,0), MATCH(Places!O$1,Neighborhoods!$A$1:$C$1,0))</f>
        <v>Greenpoint</v>
      </c>
      <c r="P1466" t="s">
        <v>11822</v>
      </c>
      <c r="Q1466" t="str">
        <f t="shared" si="88"/>
        <v>No</v>
      </c>
      <c r="R1466">
        <v>2</v>
      </c>
      <c r="S1466" t="str">
        <f t="shared" si="89"/>
        <v>Small</v>
      </c>
      <c r="T1466" s="50">
        <v>70</v>
      </c>
      <c r="U1466" s="70">
        <f t="shared" si="90"/>
        <v>0.03</v>
      </c>
      <c r="V1466" s="52">
        <v>4.71</v>
      </c>
      <c r="W1466" s="52" t="str" cm="1">
        <f t="array" ref="W1466">_xlfn.SWITCH(ROUND(V1466,0),5,"Excellent",4,"Good",3,"Ok","Bad")</f>
        <v>Excellent</v>
      </c>
      <c r="X1466">
        <v>7</v>
      </c>
      <c r="Y1466" t="str">
        <f t="shared" si="91"/>
        <v>No</v>
      </c>
      <c r="Z1466" s="68">
        <v>42275</v>
      </c>
      <c r="AA1466" s="68">
        <v>43814</v>
      </c>
      <c r="AB1466">
        <v>0</v>
      </c>
      <c r="AC1466" t="s">
        <v>15616</v>
      </c>
    </row>
    <row r="1467" spans="1:29" x14ac:dyDescent="0.3">
      <c r="A1467" t="s">
        <v>1102</v>
      </c>
      <c r="B1467">
        <v>1516</v>
      </c>
      <c r="C1467" t="str">
        <f>VLOOKUP($B1467,Hosts!$A:$M,10,0)</f>
        <v>Within an hour</v>
      </c>
      <c r="D1467" s="70">
        <f>VLOOKUP($B1467,Hosts!$A:$M,11,0)</f>
        <v>1</v>
      </c>
      <c r="E1467" s="70">
        <f>VLOOKUP($B1467,Hosts!$A:$M,12,0)</f>
        <v>1</v>
      </c>
      <c r="F1467" t="str">
        <f>VLOOKUP($B1467,Hosts!$A:$M,13,0)</f>
        <v>Yes</v>
      </c>
      <c r="G1467" t="str">
        <f>INDEX(Hosts!$A:$M, MATCH(Places!$B1467,Hosts!$A:$A,0), MATCH(Places!G$1,Hosts!$A$1:$M$1,0))</f>
        <v>Within an hour</v>
      </c>
      <c r="H1467" s="70">
        <f>INDEX(Hosts!$A:$M, MATCH(Places!$B1467,Hosts!$A:$A,0), MATCH(Places!H$1,Hosts!$A$1:$M$1,0))</f>
        <v>1</v>
      </c>
      <c r="I1467" s="70">
        <f>INDEX(Hosts!$A:$M, MATCH(Places!$B1467,Hosts!$A:$A,0), MATCH(Places!I$1,Hosts!$A$1:$M$1,0))</f>
        <v>1</v>
      </c>
      <c r="J1467" t="str">
        <f>INDEX(Hosts!$A:$M, MATCH(Places!$B1467,Hosts!$A:$A,0), MATCH(Places!J$1,Hosts!$A$1:$M$1,0))</f>
        <v>Yes</v>
      </c>
      <c r="K1467">
        <v>9</v>
      </c>
      <c r="L1467" t="str">
        <f>VLOOKUP($K1467,Neighborhoods!$A:$C,2,0)</f>
        <v>Brooklyn</v>
      </c>
      <c r="M1467" t="str">
        <f>VLOOKUP($K1467,Neighborhoods!$A:$C,3,0)</f>
        <v>Crown Heights</v>
      </c>
      <c r="N1467" t="str">
        <f>INDEX(Neighborhoods!$A:$C, MATCH(Places!$K1467,Neighborhoods!$A:$A,0), MATCH(Places!N$1,Neighborhoods!$A$1:$C$1,0))</f>
        <v>Brooklyn</v>
      </c>
      <c r="O1467" t="str">
        <f>INDEX(Neighborhoods!$A:$C, MATCH(Places!$K1467,Neighborhoods!$A:$A,0), MATCH(Places!O$1,Neighborhoods!$A$1:$C$1,0))</f>
        <v>Crown Heights</v>
      </c>
      <c r="P1467" t="s">
        <v>1</v>
      </c>
      <c r="Q1467" t="str">
        <f t="shared" si="88"/>
        <v>Yes</v>
      </c>
      <c r="R1467">
        <v>2</v>
      </c>
      <c r="S1467" t="str">
        <f t="shared" si="89"/>
        <v>Small</v>
      </c>
      <c r="T1467" s="50">
        <v>55</v>
      </c>
      <c r="U1467" s="70">
        <f t="shared" si="90"/>
        <v>0.03</v>
      </c>
      <c r="V1467" s="52">
        <v>4.97</v>
      </c>
      <c r="W1467" s="52" t="str" cm="1">
        <f t="array" ref="W1467">_xlfn.SWITCH(ROUND(V1467,0),5,"Excellent",4,"Good",3,"Ok","Bad")</f>
        <v>Excellent</v>
      </c>
      <c r="X1467">
        <v>241</v>
      </c>
      <c r="Y1467" t="str">
        <f t="shared" si="91"/>
        <v>Yes</v>
      </c>
      <c r="Z1467" s="68">
        <v>42231</v>
      </c>
      <c r="AA1467" s="68">
        <v>43909</v>
      </c>
      <c r="AB1467">
        <v>228</v>
      </c>
      <c r="AC1467" t="s">
        <v>15615</v>
      </c>
    </row>
    <row r="1468" spans="1:29" x14ac:dyDescent="0.3">
      <c r="A1468" t="s">
        <v>1102</v>
      </c>
      <c r="B1468">
        <v>1516</v>
      </c>
      <c r="C1468" t="str">
        <f>VLOOKUP($B1468,Hosts!$A:$M,10,0)</f>
        <v>Within an hour</v>
      </c>
      <c r="D1468" s="70">
        <f>VLOOKUP($B1468,Hosts!$A:$M,11,0)</f>
        <v>1</v>
      </c>
      <c r="E1468" s="70">
        <f>VLOOKUP($B1468,Hosts!$A:$M,12,0)</f>
        <v>1</v>
      </c>
      <c r="F1468" t="str">
        <f>VLOOKUP($B1468,Hosts!$A:$M,13,0)</f>
        <v>Yes</v>
      </c>
      <c r="G1468" t="str">
        <f>INDEX(Hosts!$A:$M, MATCH(Places!$B1468,Hosts!$A:$A,0), MATCH(Places!G$1,Hosts!$A$1:$M$1,0))</f>
        <v>Within an hour</v>
      </c>
      <c r="H1468" s="70">
        <f>INDEX(Hosts!$A:$M, MATCH(Places!$B1468,Hosts!$A:$A,0), MATCH(Places!H$1,Hosts!$A$1:$M$1,0))</f>
        <v>1</v>
      </c>
      <c r="I1468" s="70">
        <f>INDEX(Hosts!$A:$M, MATCH(Places!$B1468,Hosts!$A:$A,0), MATCH(Places!I$1,Hosts!$A$1:$M$1,0))</f>
        <v>1</v>
      </c>
      <c r="J1468" t="str">
        <f>INDEX(Hosts!$A:$M, MATCH(Places!$B1468,Hosts!$A:$A,0), MATCH(Places!J$1,Hosts!$A$1:$M$1,0))</f>
        <v>Yes</v>
      </c>
      <c r="K1468">
        <v>9</v>
      </c>
      <c r="L1468" t="str">
        <f>VLOOKUP($K1468,Neighborhoods!$A:$C,2,0)</f>
        <v>Brooklyn</v>
      </c>
      <c r="M1468" t="str">
        <f>VLOOKUP($K1468,Neighborhoods!$A:$C,3,0)</f>
        <v>Crown Heights</v>
      </c>
      <c r="N1468" t="str">
        <f>INDEX(Neighborhoods!$A:$C, MATCH(Places!$K1468,Neighborhoods!$A:$A,0), MATCH(Places!N$1,Neighborhoods!$A$1:$C$1,0))</f>
        <v>Brooklyn</v>
      </c>
      <c r="O1468" t="str">
        <f>INDEX(Neighborhoods!$A:$C, MATCH(Places!$K1468,Neighborhoods!$A:$A,0), MATCH(Places!O$1,Neighborhoods!$A$1:$C$1,0))</f>
        <v>Crown Heights</v>
      </c>
      <c r="P1468" t="s">
        <v>1</v>
      </c>
      <c r="Q1468" t="str">
        <f t="shared" si="88"/>
        <v>Yes</v>
      </c>
      <c r="R1468">
        <v>2</v>
      </c>
      <c r="S1468" t="str">
        <f t="shared" si="89"/>
        <v>Small</v>
      </c>
      <c r="T1468" s="50">
        <v>55</v>
      </c>
      <c r="U1468" s="70">
        <f t="shared" si="90"/>
        <v>0.03</v>
      </c>
      <c r="V1468" s="52">
        <v>4.9000000000000004</v>
      </c>
      <c r="W1468" s="52" t="str" cm="1">
        <f t="array" ref="W1468">_xlfn.SWITCH(ROUND(V1468,0),5,"Excellent",4,"Good",3,"Ok","Bad")</f>
        <v>Excellent</v>
      </c>
      <c r="X1468">
        <v>10</v>
      </c>
      <c r="Y1468" t="str">
        <f t="shared" si="91"/>
        <v>No</v>
      </c>
      <c r="Z1468" s="68">
        <v>42620</v>
      </c>
      <c r="AA1468" s="68">
        <v>43800</v>
      </c>
      <c r="AB1468">
        <v>228</v>
      </c>
      <c r="AC1468" t="s">
        <v>15615</v>
      </c>
    </row>
    <row r="1469" spans="1:29" x14ac:dyDescent="0.3">
      <c r="A1469" t="s">
        <v>1103</v>
      </c>
      <c r="B1469">
        <v>2403</v>
      </c>
      <c r="C1469" t="str">
        <f>VLOOKUP($B1469,Hosts!$A:$M,10,0)</f>
        <v>Within a few hours</v>
      </c>
      <c r="D1469" s="70">
        <f>VLOOKUP($B1469,Hosts!$A:$M,11,0)</f>
        <v>1</v>
      </c>
      <c r="E1469" s="70">
        <f>VLOOKUP($B1469,Hosts!$A:$M,12,0)</f>
        <v>0.67</v>
      </c>
      <c r="F1469" t="str">
        <f>VLOOKUP($B1469,Hosts!$A:$M,13,0)</f>
        <v>Yes</v>
      </c>
      <c r="G1469" t="str">
        <f>INDEX(Hosts!$A:$M, MATCH(Places!$B1469,Hosts!$A:$A,0), MATCH(Places!G$1,Hosts!$A$1:$M$1,0))</f>
        <v>Within a few hours</v>
      </c>
      <c r="H1469" s="70">
        <f>INDEX(Hosts!$A:$M, MATCH(Places!$B1469,Hosts!$A:$A,0), MATCH(Places!H$1,Hosts!$A$1:$M$1,0))</f>
        <v>1</v>
      </c>
      <c r="I1469" s="70">
        <f>INDEX(Hosts!$A:$M, MATCH(Places!$B1469,Hosts!$A:$A,0), MATCH(Places!I$1,Hosts!$A$1:$M$1,0))</f>
        <v>0.67</v>
      </c>
      <c r="J1469" t="str">
        <f>INDEX(Hosts!$A:$M, MATCH(Places!$B1469,Hosts!$A:$A,0), MATCH(Places!J$1,Hosts!$A$1:$M$1,0))</f>
        <v>Yes</v>
      </c>
      <c r="K1469">
        <v>7</v>
      </c>
      <c r="L1469" t="str">
        <f>VLOOKUP($K1469,Neighborhoods!$A:$C,2,0)</f>
        <v>Brooklyn</v>
      </c>
      <c r="M1469" t="str">
        <f>VLOOKUP($K1469,Neighborhoods!$A:$C,3,0)</f>
        <v>Bedford-Stuyvesant</v>
      </c>
      <c r="N1469" t="str">
        <f>INDEX(Neighborhoods!$A:$C, MATCH(Places!$K1469,Neighborhoods!$A:$A,0), MATCH(Places!N$1,Neighborhoods!$A$1:$C$1,0))</f>
        <v>Brooklyn</v>
      </c>
      <c r="O1469" t="str">
        <f>INDEX(Neighborhoods!$A:$C, MATCH(Places!$K1469,Neighborhoods!$A:$A,0), MATCH(Places!O$1,Neighborhoods!$A$1:$C$1,0))</f>
        <v>Bedford-Stuyvesant</v>
      </c>
      <c r="P1469" t="s">
        <v>11822</v>
      </c>
      <c r="Q1469" t="str">
        <f t="shared" si="88"/>
        <v>No</v>
      </c>
      <c r="R1469">
        <v>4</v>
      </c>
      <c r="S1469" t="str">
        <f t="shared" si="89"/>
        <v>Medium</v>
      </c>
      <c r="T1469" s="50">
        <v>80</v>
      </c>
      <c r="U1469" s="70">
        <f t="shared" si="90"/>
        <v>0.03</v>
      </c>
      <c r="V1469" s="52">
        <v>4.8099999999999996</v>
      </c>
      <c r="W1469" s="52" t="str" cm="1">
        <f t="array" ref="W1469">_xlfn.SWITCH(ROUND(V1469,0),5,"Excellent",4,"Good",3,"Ok","Bad")</f>
        <v>Excellent</v>
      </c>
      <c r="X1469">
        <v>64</v>
      </c>
      <c r="Y1469" t="str">
        <f t="shared" si="91"/>
        <v>No</v>
      </c>
      <c r="Z1469" s="68">
        <v>42234</v>
      </c>
      <c r="AA1469" s="68">
        <v>43698</v>
      </c>
      <c r="AB1469">
        <v>42</v>
      </c>
      <c r="AC1469" t="s">
        <v>15615</v>
      </c>
    </row>
    <row r="1470" spans="1:29" x14ac:dyDescent="0.3">
      <c r="A1470" t="s">
        <v>1104</v>
      </c>
      <c r="B1470">
        <v>2071</v>
      </c>
      <c r="C1470" t="str">
        <f>VLOOKUP($B1470,Hosts!$A:$M,10,0)</f>
        <v>Within an hour</v>
      </c>
      <c r="D1470" s="70">
        <f>VLOOKUP($B1470,Hosts!$A:$M,11,0)</f>
        <v>1</v>
      </c>
      <c r="E1470" s="70">
        <f>VLOOKUP($B1470,Hosts!$A:$M,12,0)</f>
        <v>1</v>
      </c>
      <c r="F1470" t="str">
        <f>VLOOKUP($B1470,Hosts!$A:$M,13,0)</f>
        <v>No</v>
      </c>
      <c r="G1470" t="str">
        <f>INDEX(Hosts!$A:$M, MATCH(Places!$B1470,Hosts!$A:$A,0), MATCH(Places!G$1,Hosts!$A$1:$M$1,0))</f>
        <v>Within an hour</v>
      </c>
      <c r="H1470" s="70">
        <f>INDEX(Hosts!$A:$M, MATCH(Places!$B1470,Hosts!$A:$A,0), MATCH(Places!H$1,Hosts!$A$1:$M$1,0))</f>
        <v>1</v>
      </c>
      <c r="I1470" s="70">
        <f>INDEX(Hosts!$A:$M, MATCH(Places!$B1470,Hosts!$A:$A,0), MATCH(Places!I$1,Hosts!$A$1:$M$1,0))</f>
        <v>1</v>
      </c>
      <c r="J1470" t="str">
        <f>INDEX(Hosts!$A:$M, MATCH(Places!$B1470,Hosts!$A:$A,0), MATCH(Places!J$1,Hosts!$A$1:$M$1,0))</f>
        <v>No</v>
      </c>
      <c r="K1470">
        <v>20</v>
      </c>
      <c r="L1470" t="str">
        <f>VLOOKUP($K1470,Neighborhoods!$A:$C,2,0)</f>
        <v>Manhattan</v>
      </c>
      <c r="M1470" t="str">
        <f>VLOOKUP($K1470,Neighborhoods!$A:$C,3,0)</f>
        <v>Upper West Side</v>
      </c>
      <c r="N1470" t="str">
        <f>INDEX(Neighborhoods!$A:$C, MATCH(Places!$K1470,Neighborhoods!$A:$A,0), MATCH(Places!N$1,Neighborhoods!$A$1:$C$1,0))</f>
        <v>Manhattan</v>
      </c>
      <c r="O1470" t="str">
        <f>INDEX(Neighborhoods!$A:$C, MATCH(Places!$K1470,Neighborhoods!$A:$A,0), MATCH(Places!O$1,Neighborhoods!$A$1:$C$1,0))</f>
        <v>Upper West Side</v>
      </c>
      <c r="P1470" t="s">
        <v>1</v>
      </c>
      <c r="Q1470" t="str">
        <f t="shared" si="88"/>
        <v>Yes</v>
      </c>
      <c r="R1470">
        <v>3</v>
      </c>
      <c r="S1470" t="str">
        <f t="shared" si="89"/>
        <v>Medium</v>
      </c>
      <c r="T1470" s="50">
        <v>79</v>
      </c>
      <c r="U1470" s="70">
        <f t="shared" si="90"/>
        <v>0.03</v>
      </c>
      <c r="V1470" s="52">
        <v>4.66</v>
      </c>
      <c r="W1470" s="52" t="str" cm="1">
        <f t="array" ref="W1470">_xlfn.SWITCH(ROUND(V1470,0),5,"Excellent",4,"Good",3,"Ok","Bad")</f>
        <v>Excellent</v>
      </c>
      <c r="X1470">
        <v>250</v>
      </c>
      <c r="Y1470" t="str">
        <f t="shared" si="91"/>
        <v>No</v>
      </c>
      <c r="Z1470" s="68">
        <v>42228</v>
      </c>
      <c r="AA1470" s="68">
        <v>44010</v>
      </c>
      <c r="AB1470">
        <v>346</v>
      </c>
      <c r="AC1470" t="s">
        <v>15616</v>
      </c>
    </row>
    <row r="1471" spans="1:29" x14ac:dyDescent="0.3">
      <c r="A1471" t="s">
        <v>13366</v>
      </c>
      <c r="B1471">
        <v>792</v>
      </c>
      <c r="C1471" t="str">
        <f>VLOOKUP($B1471,Hosts!$A:$M,10,0)</f>
        <v>Within a day</v>
      </c>
      <c r="D1471" s="70">
        <f>VLOOKUP($B1471,Hosts!$A:$M,11,0)</f>
        <v>0.5</v>
      </c>
      <c r="E1471" s="70">
        <f>VLOOKUP($B1471,Hosts!$A:$M,12,0)</f>
        <v>0.95</v>
      </c>
      <c r="F1471" t="str">
        <f>VLOOKUP($B1471,Hosts!$A:$M,13,0)</f>
        <v>No</v>
      </c>
      <c r="G1471" t="str">
        <f>INDEX(Hosts!$A:$M, MATCH(Places!$B1471,Hosts!$A:$A,0), MATCH(Places!G$1,Hosts!$A$1:$M$1,0))</f>
        <v>Within a day</v>
      </c>
      <c r="H1471" s="70">
        <f>INDEX(Hosts!$A:$M, MATCH(Places!$B1471,Hosts!$A:$A,0), MATCH(Places!H$1,Hosts!$A$1:$M$1,0))</f>
        <v>0.5</v>
      </c>
      <c r="I1471" s="70">
        <f>INDEX(Hosts!$A:$M, MATCH(Places!$B1471,Hosts!$A:$A,0), MATCH(Places!I$1,Hosts!$A$1:$M$1,0))</f>
        <v>0.95</v>
      </c>
      <c r="J1471" t="str">
        <f>INDEX(Hosts!$A:$M, MATCH(Places!$B1471,Hosts!$A:$A,0), MATCH(Places!J$1,Hosts!$A$1:$M$1,0))</f>
        <v>No</v>
      </c>
      <c r="K1471">
        <v>15</v>
      </c>
      <c r="L1471" t="str">
        <f>VLOOKUP($K1471,Neighborhoods!$A:$C,2,0)</f>
        <v>Manhattan</v>
      </c>
      <c r="M1471" t="str">
        <f>VLOOKUP($K1471,Neighborhoods!$A:$C,3,0)</f>
        <v>East Village</v>
      </c>
      <c r="N1471" t="str">
        <f>INDEX(Neighborhoods!$A:$C, MATCH(Places!$K1471,Neighborhoods!$A:$A,0), MATCH(Places!N$1,Neighborhoods!$A$1:$C$1,0))</f>
        <v>Manhattan</v>
      </c>
      <c r="O1471" t="str">
        <f>INDEX(Neighborhoods!$A:$C, MATCH(Places!$K1471,Neighborhoods!$A:$A,0), MATCH(Places!O$1,Neighborhoods!$A$1:$C$1,0))</f>
        <v>East Village</v>
      </c>
      <c r="P1471" t="s">
        <v>11822</v>
      </c>
      <c r="Q1471" t="str">
        <f t="shared" si="88"/>
        <v>No</v>
      </c>
      <c r="R1471">
        <v>2</v>
      </c>
      <c r="S1471" t="str">
        <f t="shared" si="89"/>
        <v>Small</v>
      </c>
      <c r="T1471" s="50">
        <v>150</v>
      </c>
      <c r="U1471" s="70">
        <f t="shared" si="90"/>
        <v>0.03</v>
      </c>
      <c r="V1471" s="52">
        <v>4.4800000000000004</v>
      </c>
      <c r="W1471" s="52" t="str" cm="1">
        <f t="array" ref="W1471">_xlfn.SWITCH(ROUND(V1471,0),5,"Excellent",4,"Good",3,"Ok","Bad")</f>
        <v>Good</v>
      </c>
      <c r="X1471">
        <v>101</v>
      </c>
      <c r="Y1471" t="str">
        <f t="shared" si="91"/>
        <v>No</v>
      </c>
      <c r="Z1471" s="68">
        <v>42237</v>
      </c>
      <c r="AA1471" s="68">
        <v>43975</v>
      </c>
      <c r="AB1471">
        <v>0</v>
      </c>
      <c r="AC1471" t="s">
        <v>15616</v>
      </c>
    </row>
    <row r="1472" spans="1:29" x14ac:dyDescent="0.3">
      <c r="A1472" t="s">
        <v>1105</v>
      </c>
      <c r="B1472">
        <v>1624</v>
      </c>
      <c r="C1472" t="str">
        <f>VLOOKUP($B1472,Hosts!$A:$M,10,0)</f>
        <v>Within an hour</v>
      </c>
      <c r="D1472" s="70">
        <f>VLOOKUP($B1472,Hosts!$A:$M,11,0)</f>
        <v>1</v>
      </c>
      <c r="E1472" s="70">
        <f>VLOOKUP($B1472,Hosts!$A:$M,12,0)</f>
        <v>0.57999999999999996</v>
      </c>
      <c r="F1472" t="str">
        <f>VLOOKUP($B1472,Hosts!$A:$M,13,0)</f>
        <v>No</v>
      </c>
      <c r="G1472" t="str">
        <f>INDEX(Hosts!$A:$M, MATCH(Places!$B1472,Hosts!$A:$A,0), MATCH(Places!G$1,Hosts!$A$1:$M$1,0))</f>
        <v>Within an hour</v>
      </c>
      <c r="H1472" s="70">
        <f>INDEX(Hosts!$A:$M, MATCH(Places!$B1472,Hosts!$A:$A,0), MATCH(Places!H$1,Hosts!$A$1:$M$1,0))</f>
        <v>1</v>
      </c>
      <c r="I1472" s="70">
        <f>INDEX(Hosts!$A:$M, MATCH(Places!$B1472,Hosts!$A:$A,0), MATCH(Places!I$1,Hosts!$A$1:$M$1,0))</f>
        <v>0.57999999999999996</v>
      </c>
      <c r="J1472" t="str">
        <f>INDEX(Hosts!$A:$M, MATCH(Places!$B1472,Hosts!$A:$A,0), MATCH(Places!J$1,Hosts!$A$1:$M$1,0))</f>
        <v>No</v>
      </c>
      <c r="K1472">
        <v>16</v>
      </c>
      <c r="L1472" t="str">
        <f>VLOOKUP($K1472,Neighborhoods!$A:$C,2,0)</f>
        <v>Manhattan</v>
      </c>
      <c r="M1472" t="str">
        <f>VLOOKUP($K1472,Neighborhoods!$A:$C,3,0)</f>
        <v>Harlem</v>
      </c>
      <c r="N1472" t="str">
        <f>INDEX(Neighborhoods!$A:$C, MATCH(Places!$K1472,Neighborhoods!$A:$A,0), MATCH(Places!N$1,Neighborhoods!$A$1:$C$1,0))</f>
        <v>Manhattan</v>
      </c>
      <c r="O1472" t="str">
        <f>INDEX(Neighborhoods!$A:$C, MATCH(Places!$K1472,Neighborhoods!$A:$A,0), MATCH(Places!O$1,Neighborhoods!$A$1:$C$1,0))</f>
        <v>Harlem</v>
      </c>
      <c r="P1472" t="s">
        <v>1</v>
      </c>
      <c r="Q1472" t="str">
        <f t="shared" si="88"/>
        <v>Yes</v>
      </c>
      <c r="R1472">
        <v>2</v>
      </c>
      <c r="S1472" t="str">
        <f t="shared" si="89"/>
        <v>Small</v>
      </c>
      <c r="T1472" s="50">
        <v>35</v>
      </c>
      <c r="U1472" s="70">
        <f t="shared" si="90"/>
        <v>0.03</v>
      </c>
      <c r="V1472" s="52">
        <v>4.78</v>
      </c>
      <c r="W1472" s="52" t="str" cm="1">
        <f t="array" ref="W1472">_xlfn.SWITCH(ROUND(V1472,0),5,"Excellent",4,"Good",3,"Ok","Bad")</f>
        <v>Excellent</v>
      </c>
      <c r="X1472">
        <v>9</v>
      </c>
      <c r="Y1472" t="str">
        <f t="shared" si="91"/>
        <v>No</v>
      </c>
      <c r="Z1472" s="68">
        <v>42258</v>
      </c>
      <c r="AA1472" s="68">
        <v>43620</v>
      </c>
      <c r="AB1472">
        <v>364</v>
      </c>
      <c r="AC1472" t="s">
        <v>15615</v>
      </c>
    </row>
    <row r="1473" spans="1:29" x14ac:dyDescent="0.3">
      <c r="A1473" t="s">
        <v>1106</v>
      </c>
      <c r="B1473">
        <v>2396</v>
      </c>
      <c r="C1473" t="str">
        <f>VLOOKUP($B1473,Hosts!$A:$M,10,0)</f>
        <v>Within a day</v>
      </c>
      <c r="D1473" s="70">
        <f>VLOOKUP($B1473,Hosts!$A:$M,11,0)</f>
        <v>0.7</v>
      </c>
      <c r="E1473" s="70">
        <f>VLOOKUP($B1473,Hosts!$A:$M,12,0)</f>
        <v>0.54</v>
      </c>
      <c r="F1473" t="str">
        <f>VLOOKUP($B1473,Hosts!$A:$M,13,0)</f>
        <v>No</v>
      </c>
      <c r="G1473" t="str">
        <f>INDEX(Hosts!$A:$M, MATCH(Places!$B1473,Hosts!$A:$A,0), MATCH(Places!G$1,Hosts!$A$1:$M$1,0))</f>
        <v>Within a day</v>
      </c>
      <c r="H1473" s="70">
        <f>INDEX(Hosts!$A:$M, MATCH(Places!$B1473,Hosts!$A:$A,0), MATCH(Places!H$1,Hosts!$A$1:$M$1,0))</f>
        <v>0.7</v>
      </c>
      <c r="I1473" s="70">
        <f>INDEX(Hosts!$A:$M, MATCH(Places!$B1473,Hosts!$A:$A,0), MATCH(Places!I$1,Hosts!$A$1:$M$1,0))</f>
        <v>0.54</v>
      </c>
      <c r="J1473" t="str">
        <f>INDEX(Hosts!$A:$M, MATCH(Places!$B1473,Hosts!$A:$A,0), MATCH(Places!J$1,Hosts!$A$1:$M$1,0))</f>
        <v>No</v>
      </c>
      <c r="K1473">
        <v>16</v>
      </c>
      <c r="L1473" t="str">
        <f>VLOOKUP($K1473,Neighborhoods!$A:$C,2,0)</f>
        <v>Manhattan</v>
      </c>
      <c r="M1473" t="str">
        <f>VLOOKUP($K1473,Neighborhoods!$A:$C,3,0)</f>
        <v>Harlem</v>
      </c>
      <c r="N1473" t="str">
        <f>INDEX(Neighborhoods!$A:$C, MATCH(Places!$K1473,Neighborhoods!$A:$A,0), MATCH(Places!N$1,Neighborhoods!$A$1:$C$1,0))</f>
        <v>Manhattan</v>
      </c>
      <c r="O1473" t="str">
        <f>INDEX(Neighborhoods!$A:$C, MATCH(Places!$K1473,Neighborhoods!$A:$A,0), MATCH(Places!O$1,Neighborhoods!$A$1:$C$1,0))</f>
        <v>Harlem</v>
      </c>
      <c r="P1473" t="s">
        <v>1</v>
      </c>
      <c r="Q1473" t="str">
        <f t="shared" si="88"/>
        <v>Yes</v>
      </c>
      <c r="R1473">
        <v>2</v>
      </c>
      <c r="S1473" t="str">
        <f t="shared" si="89"/>
        <v>Small</v>
      </c>
      <c r="T1473" s="50">
        <v>41</v>
      </c>
      <c r="U1473" s="70">
        <f t="shared" si="90"/>
        <v>0.03</v>
      </c>
      <c r="V1473" s="52">
        <v>4.51</v>
      </c>
      <c r="W1473" s="52" t="str" cm="1">
        <f t="array" ref="W1473">_xlfn.SWITCH(ROUND(V1473,0),5,"Excellent",4,"Good",3,"Ok","Bad")</f>
        <v>Excellent</v>
      </c>
      <c r="X1473">
        <v>125</v>
      </c>
      <c r="Y1473" t="str">
        <f t="shared" si="91"/>
        <v>No</v>
      </c>
      <c r="Z1473" s="68">
        <v>42562</v>
      </c>
      <c r="AA1473" s="68">
        <v>43904</v>
      </c>
      <c r="AB1473">
        <v>66</v>
      </c>
      <c r="AC1473" t="s">
        <v>15615</v>
      </c>
    </row>
    <row r="1474" spans="1:29" x14ac:dyDescent="0.3">
      <c r="A1474" t="s">
        <v>1107</v>
      </c>
      <c r="B1474">
        <v>398</v>
      </c>
      <c r="C1474" t="str">
        <f>VLOOKUP($B1474,Hosts!$A:$M,10,0)</f>
        <v>Within a day</v>
      </c>
      <c r="D1474" s="70">
        <f>VLOOKUP($B1474,Hosts!$A:$M,11,0)</f>
        <v>0.5</v>
      </c>
      <c r="E1474" s="70">
        <f>VLOOKUP($B1474,Hosts!$A:$M,12,0)</f>
        <v>1</v>
      </c>
      <c r="F1474" t="str">
        <f>VLOOKUP($B1474,Hosts!$A:$M,13,0)</f>
        <v>No</v>
      </c>
      <c r="G1474" t="str">
        <f>INDEX(Hosts!$A:$M, MATCH(Places!$B1474,Hosts!$A:$A,0), MATCH(Places!G$1,Hosts!$A$1:$M$1,0))</f>
        <v>Within a day</v>
      </c>
      <c r="H1474" s="70">
        <f>INDEX(Hosts!$A:$M, MATCH(Places!$B1474,Hosts!$A:$A,0), MATCH(Places!H$1,Hosts!$A$1:$M$1,0))</f>
        <v>0.5</v>
      </c>
      <c r="I1474" s="70">
        <f>INDEX(Hosts!$A:$M, MATCH(Places!$B1474,Hosts!$A:$A,0), MATCH(Places!I$1,Hosts!$A$1:$M$1,0))</f>
        <v>1</v>
      </c>
      <c r="J1474" t="str">
        <f>INDEX(Hosts!$A:$M, MATCH(Places!$B1474,Hosts!$A:$A,0), MATCH(Places!J$1,Hosts!$A$1:$M$1,0))</f>
        <v>No</v>
      </c>
      <c r="K1474">
        <v>16</v>
      </c>
      <c r="L1474" t="str">
        <f>VLOOKUP($K1474,Neighborhoods!$A:$C,2,0)</f>
        <v>Manhattan</v>
      </c>
      <c r="M1474" t="str">
        <f>VLOOKUP($K1474,Neighborhoods!$A:$C,3,0)</f>
        <v>Harlem</v>
      </c>
      <c r="N1474" t="str">
        <f>INDEX(Neighborhoods!$A:$C, MATCH(Places!$K1474,Neighborhoods!$A:$A,0), MATCH(Places!N$1,Neighborhoods!$A$1:$C$1,0))</f>
        <v>Manhattan</v>
      </c>
      <c r="O1474" t="str">
        <f>INDEX(Neighborhoods!$A:$C, MATCH(Places!$K1474,Neighborhoods!$A:$A,0), MATCH(Places!O$1,Neighborhoods!$A$1:$C$1,0))</f>
        <v>Harlem</v>
      </c>
      <c r="P1474" t="s">
        <v>11822</v>
      </c>
      <c r="Q1474" t="str">
        <f t="shared" si="88"/>
        <v>No</v>
      </c>
      <c r="R1474">
        <v>12</v>
      </c>
      <c r="S1474" t="str">
        <f t="shared" si="89"/>
        <v>Large</v>
      </c>
      <c r="T1474" s="50">
        <v>500</v>
      </c>
      <c r="U1474" s="70">
        <f t="shared" si="90"/>
        <v>0.05</v>
      </c>
      <c r="V1474" s="52">
        <v>4.67</v>
      </c>
      <c r="W1474" s="52" t="str" cm="1">
        <f t="array" ref="W1474">_xlfn.SWITCH(ROUND(V1474,0),5,"Excellent",4,"Good",3,"Ok","Bad")</f>
        <v>Excellent</v>
      </c>
      <c r="X1474">
        <v>49</v>
      </c>
      <c r="Y1474" t="str">
        <f t="shared" si="91"/>
        <v>No</v>
      </c>
      <c r="Z1474" s="68">
        <v>42289</v>
      </c>
      <c r="AA1474" s="68">
        <v>43855</v>
      </c>
      <c r="AB1474">
        <v>22</v>
      </c>
      <c r="AC1474" t="s">
        <v>15615</v>
      </c>
    </row>
    <row r="1475" spans="1:29" x14ac:dyDescent="0.3">
      <c r="A1475" t="s">
        <v>1108</v>
      </c>
      <c r="B1475">
        <v>2387</v>
      </c>
      <c r="C1475" t="str">
        <f>VLOOKUP($B1475,Hosts!$A:$M,10,0)</f>
        <v>Within a day</v>
      </c>
      <c r="D1475" s="70">
        <f>VLOOKUP($B1475,Hosts!$A:$M,11,0)</f>
        <v>0.67</v>
      </c>
      <c r="E1475" s="70">
        <f>VLOOKUP($B1475,Hosts!$A:$M,12,0)</f>
        <v>0</v>
      </c>
      <c r="F1475" t="str">
        <f>VLOOKUP($B1475,Hosts!$A:$M,13,0)</f>
        <v>No</v>
      </c>
      <c r="G1475" t="str">
        <f>INDEX(Hosts!$A:$M, MATCH(Places!$B1475,Hosts!$A:$A,0), MATCH(Places!G$1,Hosts!$A$1:$M$1,0))</f>
        <v>Within a day</v>
      </c>
      <c r="H1475" s="70">
        <f>INDEX(Hosts!$A:$M, MATCH(Places!$B1475,Hosts!$A:$A,0), MATCH(Places!H$1,Hosts!$A$1:$M$1,0))</f>
        <v>0.67</v>
      </c>
      <c r="I1475" s="70">
        <f>INDEX(Hosts!$A:$M, MATCH(Places!$B1475,Hosts!$A:$A,0), MATCH(Places!I$1,Hosts!$A$1:$M$1,0))</f>
        <v>0</v>
      </c>
      <c r="J1475" t="str">
        <f>INDEX(Hosts!$A:$M, MATCH(Places!$B1475,Hosts!$A:$A,0), MATCH(Places!J$1,Hosts!$A$1:$M$1,0))</f>
        <v>No</v>
      </c>
      <c r="K1475">
        <v>20</v>
      </c>
      <c r="L1475" t="str">
        <f>VLOOKUP($K1475,Neighborhoods!$A:$C,2,0)</f>
        <v>Manhattan</v>
      </c>
      <c r="M1475" t="str">
        <f>VLOOKUP($K1475,Neighborhoods!$A:$C,3,0)</f>
        <v>Upper West Side</v>
      </c>
      <c r="N1475" t="str">
        <f>INDEX(Neighborhoods!$A:$C, MATCH(Places!$K1475,Neighborhoods!$A:$A,0), MATCH(Places!N$1,Neighborhoods!$A$1:$C$1,0))</f>
        <v>Manhattan</v>
      </c>
      <c r="O1475" t="str">
        <f>INDEX(Neighborhoods!$A:$C, MATCH(Places!$K1475,Neighborhoods!$A:$A,0), MATCH(Places!O$1,Neighborhoods!$A$1:$C$1,0))</f>
        <v>Upper West Side</v>
      </c>
      <c r="P1475" t="s">
        <v>11822</v>
      </c>
      <c r="Q1475" t="str">
        <f t="shared" ref="Q1475:Q1538" si="92">IF(OR(P1475="Private room",P1475="Shared room"),"Yes","No")</f>
        <v>No</v>
      </c>
      <c r="R1475">
        <v>7</v>
      </c>
      <c r="S1475" t="str">
        <f t="shared" ref="S1475:S1538" si="93">IF(R1475&lt;=2,"Small",IF(R1475&lt;=5,"Medium","Large"))</f>
        <v>Large</v>
      </c>
      <c r="T1475" s="50">
        <v>241</v>
      </c>
      <c r="U1475" s="70">
        <f t="shared" ref="U1475:U1538" si="94">VLOOKUP($T1475,$AF$1:$AG$5,2)</f>
        <v>0.04</v>
      </c>
      <c r="V1475" s="52">
        <v>4.7300000000000004</v>
      </c>
      <c r="W1475" s="52" t="str" cm="1">
        <f t="array" ref="W1475">_xlfn.SWITCH(ROUND(V1475,0),5,"Excellent",4,"Good",3,"Ok","Bad")</f>
        <v>Excellent</v>
      </c>
      <c r="X1475">
        <v>15</v>
      </c>
      <c r="Y1475" t="str">
        <f t="shared" ref="Y1475:Y1538" si="95">IF(AND(V1475&gt;4.8,X1475&gt;100),"Yes","No")</f>
        <v>No</v>
      </c>
      <c r="Z1475" s="68">
        <v>42293</v>
      </c>
      <c r="AA1475" s="68">
        <v>43682</v>
      </c>
      <c r="AB1475">
        <v>136</v>
      </c>
      <c r="AC1475" t="s">
        <v>15615</v>
      </c>
    </row>
    <row r="1476" spans="1:29" x14ac:dyDescent="0.3">
      <c r="A1476" t="s">
        <v>13468</v>
      </c>
      <c r="B1476">
        <v>2406</v>
      </c>
      <c r="C1476" t="str">
        <f>VLOOKUP($B1476,Hosts!$A:$M,10,0)</f>
        <v>Within a few hours</v>
      </c>
      <c r="D1476" s="70">
        <f>VLOOKUP($B1476,Hosts!$A:$M,11,0)</f>
        <v>0.78</v>
      </c>
      <c r="E1476" s="70">
        <f>VLOOKUP($B1476,Hosts!$A:$M,12,0)</f>
        <v>0.98</v>
      </c>
      <c r="F1476" t="str">
        <f>VLOOKUP($B1476,Hosts!$A:$M,13,0)</f>
        <v>No</v>
      </c>
      <c r="G1476" t="str">
        <f>INDEX(Hosts!$A:$M, MATCH(Places!$B1476,Hosts!$A:$A,0), MATCH(Places!G$1,Hosts!$A$1:$M$1,0))</f>
        <v>Within a few hours</v>
      </c>
      <c r="H1476" s="70">
        <f>INDEX(Hosts!$A:$M, MATCH(Places!$B1476,Hosts!$A:$A,0), MATCH(Places!H$1,Hosts!$A$1:$M$1,0))</f>
        <v>0.78</v>
      </c>
      <c r="I1476" s="70">
        <f>INDEX(Hosts!$A:$M, MATCH(Places!$B1476,Hosts!$A:$A,0), MATCH(Places!I$1,Hosts!$A$1:$M$1,0))</f>
        <v>0.98</v>
      </c>
      <c r="J1476" t="str">
        <f>INDEX(Hosts!$A:$M, MATCH(Places!$B1476,Hosts!$A:$A,0), MATCH(Places!J$1,Hosts!$A$1:$M$1,0))</f>
        <v>No</v>
      </c>
      <c r="K1476">
        <v>7</v>
      </c>
      <c r="L1476" t="str">
        <f>VLOOKUP($K1476,Neighborhoods!$A:$C,2,0)</f>
        <v>Brooklyn</v>
      </c>
      <c r="M1476" t="str">
        <f>VLOOKUP($K1476,Neighborhoods!$A:$C,3,0)</f>
        <v>Bedford-Stuyvesant</v>
      </c>
      <c r="N1476" t="str">
        <f>INDEX(Neighborhoods!$A:$C, MATCH(Places!$K1476,Neighborhoods!$A:$A,0), MATCH(Places!N$1,Neighborhoods!$A$1:$C$1,0))</f>
        <v>Brooklyn</v>
      </c>
      <c r="O1476" t="str">
        <f>INDEX(Neighborhoods!$A:$C, MATCH(Places!$K1476,Neighborhoods!$A:$A,0), MATCH(Places!O$1,Neighborhoods!$A$1:$C$1,0))</f>
        <v>Bedford-Stuyvesant</v>
      </c>
      <c r="P1476" t="s">
        <v>1</v>
      </c>
      <c r="Q1476" t="str">
        <f t="shared" si="92"/>
        <v>Yes</v>
      </c>
      <c r="R1476">
        <v>2</v>
      </c>
      <c r="S1476" t="str">
        <f t="shared" si="93"/>
        <v>Small</v>
      </c>
      <c r="T1476" s="50">
        <v>35</v>
      </c>
      <c r="U1476" s="70">
        <f t="shared" si="94"/>
        <v>0.03</v>
      </c>
      <c r="V1476" s="52">
        <v>4.8</v>
      </c>
      <c r="W1476" s="52" t="str" cm="1">
        <f t="array" ref="W1476">_xlfn.SWITCH(ROUND(V1476,0),5,"Excellent",4,"Good",3,"Ok","Bad")</f>
        <v>Excellent</v>
      </c>
      <c r="X1476">
        <v>25</v>
      </c>
      <c r="Y1476" t="str">
        <f t="shared" si="95"/>
        <v>No</v>
      </c>
      <c r="Z1476" s="68">
        <v>43601</v>
      </c>
      <c r="AA1476" s="68">
        <v>44052</v>
      </c>
      <c r="AB1476">
        <v>183</v>
      </c>
      <c r="AC1476" t="s">
        <v>15616</v>
      </c>
    </row>
    <row r="1477" spans="1:29" x14ac:dyDescent="0.3">
      <c r="A1477" t="s">
        <v>14543</v>
      </c>
      <c r="B1477">
        <v>2408</v>
      </c>
      <c r="C1477" t="str">
        <f>VLOOKUP($B1477,Hosts!$A:$M,10,0)</f>
        <v>Within an hour</v>
      </c>
      <c r="D1477" s="70">
        <f>VLOOKUP($B1477,Hosts!$A:$M,11,0)</f>
        <v>1</v>
      </c>
      <c r="E1477" s="70">
        <f>VLOOKUP($B1477,Hosts!$A:$M,12,0)</f>
        <v>0.99</v>
      </c>
      <c r="F1477" t="str">
        <f>VLOOKUP($B1477,Hosts!$A:$M,13,0)</f>
        <v>Yes</v>
      </c>
      <c r="G1477" t="str">
        <f>INDEX(Hosts!$A:$M, MATCH(Places!$B1477,Hosts!$A:$A,0), MATCH(Places!G$1,Hosts!$A$1:$M$1,0))</f>
        <v>Within an hour</v>
      </c>
      <c r="H1477" s="70">
        <f>INDEX(Hosts!$A:$M, MATCH(Places!$B1477,Hosts!$A:$A,0), MATCH(Places!H$1,Hosts!$A$1:$M$1,0))</f>
        <v>1</v>
      </c>
      <c r="I1477" s="70">
        <f>INDEX(Hosts!$A:$M, MATCH(Places!$B1477,Hosts!$A:$A,0), MATCH(Places!I$1,Hosts!$A$1:$M$1,0))</f>
        <v>0.99</v>
      </c>
      <c r="J1477" t="str">
        <f>INDEX(Hosts!$A:$M, MATCH(Places!$B1477,Hosts!$A:$A,0), MATCH(Places!J$1,Hosts!$A$1:$M$1,0))</f>
        <v>Yes</v>
      </c>
      <c r="K1477">
        <v>21</v>
      </c>
      <c r="L1477" t="str">
        <f>VLOOKUP($K1477,Neighborhoods!$A:$C,2,0)</f>
        <v>Queens</v>
      </c>
      <c r="M1477" t="str">
        <f>VLOOKUP($K1477,Neighborhoods!$A:$C,3,0)</f>
        <v>Astoria</v>
      </c>
      <c r="N1477" t="str">
        <f>INDEX(Neighborhoods!$A:$C, MATCH(Places!$K1477,Neighborhoods!$A:$A,0), MATCH(Places!N$1,Neighborhoods!$A$1:$C$1,0))</f>
        <v>Queens</v>
      </c>
      <c r="O1477" t="str">
        <f>INDEX(Neighborhoods!$A:$C, MATCH(Places!$K1477,Neighborhoods!$A:$A,0), MATCH(Places!O$1,Neighborhoods!$A$1:$C$1,0))</f>
        <v>Astoria</v>
      </c>
      <c r="P1477" t="s">
        <v>11822</v>
      </c>
      <c r="Q1477" t="str">
        <f t="shared" si="92"/>
        <v>No</v>
      </c>
      <c r="R1477">
        <v>7</v>
      </c>
      <c r="S1477" t="str">
        <f t="shared" si="93"/>
        <v>Large</v>
      </c>
      <c r="T1477" s="50">
        <v>239</v>
      </c>
      <c r="U1477" s="70">
        <f t="shared" si="94"/>
        <v>0.04</v>
      </c>
      <c r="V1477" s="52">
        <v>5</v>
      </c>
      <c r="W1477" s="52" t="str" cm="1">
        <f t="array" ref="W1477">_xlfn.SWITCH(ROUND(V1477,0),5,"Excellent",4,"Good",3,"Ok","Bad")</f>
        <v>Excellent</v>
      </c>
      <c r="X1477">
        <v>210</v>
      </c>
      <c r="Y1477" t="str">
        <f t="shared" si="95"/>
        <v>Yes</v>
      </c>
      <c r="Z1477" s="68">
        <v>42358</v>
      </c>
      <c r="AA1477" s="68">
        <v>44035</v>
      </c>
      <c r="AB1477">
        <v>364</v>
      </c>
      <c r="AC1477" t="s">
        <v>15616</v>
      </c>
    </row>
    <row r="1478" spans="1:29" x14ac:dyDescent="0.3">
      <c r="A1478" t="s">
        <v>1109</v>
      </c>
      <c r="B1478">
        <v>2409</v>
      </c>
      <c r="C1478" t="str">
        <f>VLOOKUP($B1478,Hosts!$A:$M,10,0)</f>
        <v>Within an hour</v>
      </c>
      <c r="D1478" s="70">
        <f>VLOOKUP($B1478,Hosts!$A:$M,11,0)</f>
        <v>1</v>
      </c>
      <c r="E1478" s="70">
        <f>VLOOKUP($B1478,Hosts!$A:$M,12,0)</f>
        <v>0.95</v>
      </c>
      <c r="F1478" t="str">
        <f>VLOOKUP($B1478,Hosts!$A:$M,13,0)</f>
        <v>Yes</v>
      </c>
      <c r="G1478" t="str">
        <f>INDEX(Hosts!$A:$M, MATCH(Places!$B1478,Hosts!$A:$A,0), MATCH(Places!G$1,Hosts!$A$1:$M$1,0))</f>
        <v>Within an hour</v>
      </c>
      <c r="H1478" s="70">
        <f>INDEX(Hosts!$A:$M, MATCH(Places!$B1478,Hosts!$A:$A,0), MATCH(Places!H$1,Hosts!$A$1:$M$1,0))</f>
        <v>1</v>
      </c>
      <c r="I1478" s="70">
        <f>INDEX(Hosts!$A:$M, MATCH(Places!$B1478,Hosts!$A:$A,0), MATCH(Places!I$1,Hosts!$A$1:$M$1,0))</f>
        <v>0.95</v>
      </c>
      <c r="J1478" t="str">
        <f>INDEX(Hosts!$A:$M, MATCH(Places!$B1478,Hosts!$A:$A,0), MATCH(Places!J$1,Hosts!$A$1:$M$1,0))</f>
        <v>Yes</v>
      </c>
      <c r="K1478">
        <v>7</v>
      </c>
      <c r="L1478" t="str">
        <f>VLOOKUP($K1478,Neighborhoods!$A:$C,2,0)</f>
        <v>Brooklyn</v>
      </c>
      <c r="M1478" t="str">
        <f>VLOOKUP($K1478,Neighborhoods!$A:$C,3,0)</f>
        <v>Bedford-Stuyvesant</v>
      </c>
      <c r="N1478" t="str">
        <f>INDEX(Neighborhoods!$A:$C, MATCH(Places!$K1478,Neighborhoods!$A:$A,0), MATCH(Places!N$1,Neighborhoods!$A$1:$C$1,0))</f>
        <v>Brooklyn</v>
      </c>
      <c r="O1478" t="str">
        <f>INDEX(Neighborhoods!$A:$C, MATCH(Places!$K1478,Neighborhoods!$A:$A,0), MATCH(Places!O$1,Neighborhoods!$A$1:$C$1,0))</f>
        <v>Bedford-Stuyvesant</v>
      </c>
      <c r="P1478" t="s">
        <v>11822</v>
      </c>
      <c r="Q1478" t="str">
        <f t="shared" si="92"/>
        <v>No</v>
      </c>
      <c r="R1478">
        <v>5</v>
      </c>
      <c r="S1478" t="str">
        <f t="shared" si="93"/>
        <v>Medium</v>
      </c>
      <c r="T1478" s="50">
        <v>175</v>
      </c>
      <c r="U1478" s="70">
        <f t="shared" si="94"/>
        <v>0.03</v>
      </c>
      <c r="V1478" s="52">
        <v>4.82</v>
      </c>
      <c r="W1478" s="52" t="str" cm="1">
        <f t="array" ref="W1478">_xlfn.SWITCH(ROUND(V1478,0),5,"Excellent",4,"Good",3,"Ok","Bad")</f>
        <v>Excellent</v>
      </c>
      <c r="X1478">
        <v>111</v>
      </c>
      <c r="Y1478" t="str">
        <f t="shared" si="95"/>
        <v>Yes</v>
      </c>
      <c r="Z1478" s="68">
        <v>42256</v>
      </c>
      <c r="AA1478" s="68">
        <v>43829</v>
      </c>
      <c r="AB1478">
        <v>365</v>
      </c>
      <c r="AC1478" t="s">
        <v>15616</v>
      </c>
    </row>
    <row r="1479" spans="1:29" x14ac:dyDescent="0.3">
      <c r="A1479" t="s">
        <v>14587</v>
      </c>
      <c r="B1479">
        <v>2316</v>
      </c>
      <c r="C1479" t="str">
        <f>VLOOKUP($B1479,Hosts!$A:$M,10,0)</f>
        <v>Within a few hours</v>
      </c>
      <c r="D1479" s="70">
        <f>VLOOKUP($B1479,Hosts!$A:$M,11,0)</f>
        <v>0.7</v>
      </c>
      <c r="E1479" s="70">
        <f>VLOOKUP($B1479,Hosts!$A:$M,12,0)</f>
        <v>0.89</v>
      </c>
      <c r="F1479" t="str">
        <f>VLOOKUP($B1479,Hosts!$A:$M,13,0)</f>
        <v>No</v>
      </c>
      <c r="G1479" t="str">
        <f>INDEX(Hosts!$A:$M, MATCH(Places!$B1479,Hosts!$A:$A,0), MATCH(Places!G$1,Hosts!$A$1:$M$1,0))</f>
        <v>Within a few hours</v>
      </c>
      <c r="H1479" s="70">
        <f>INDEX(Hosts!$A:$M, MATCH(Places!$B1479,Hosts!$A:$A,0), MATCH(Places!H$1,Hosts!$A$1:$M$1,0))</f>
        <v>0.7</v>
      </c>
      <c r="I1479" s="70">
        <f>INDEX(Hosts!$A:$M, MATCH(Places!$B1479,Hosts!$A:$A,0), MATCH(Places!I$1,Hosts!$A$1:$M$1,0))</f>
        <v>0.89</v>
      </c>
      <c r="J1479" t="str">
        <f>INDEX(Hosts!$A:$M, MATCH(Places!$B1479,Hosts!$A:$A,0), MATCH(Places!J$1,Hosts!$A$1:$M$1,0))</f>
        <v>No</v>
      </c>
      <c r="K1479">
        <v>23</v>
      </c>
      <c r="L1479" t="str">
        <f>VLOOKUP($K1479,Neighborhoods!$A:$C,2,0)</f>
        <v>Queens</v>
      </c>
      <c r="M1479" t="str">
        <f>VLOOKUP($K1479,Neighborhoods!$A:$C,3,0)</f>
        <v>Jamaica</v>
      </c>
      <c r="N1479" t="str">
        <f>INDEX(Neighborhoods!$A:$C, MATCH(Places!$K1479,Neighborhoods!$A:$A,0), MATCH(Places!N$1,Neighborhoods!$A$1:$C$1,0))</f>
        <v>Queens</v>
      </c>
      <c r="O1479" t="str">
        <f>INDEX(Neighborhoods!$A:$C, MATCH(Places!$K1479,Neighborhoods!$A:$A,0), MATCH(Places!O$1,Neighborhoods!$A$1:$C$1,0))</f>
        <v>Jamaica</v>
      </c>
      <c r="P1479" t="s">
        <v>1</v>
      </c>
      <c r="Q1479" t="str">
        <f t="shared" si="92"/>
        <v>Yes</v>
      </c>
      <c r="R1479">
        <v>2</v>
      </c>
      <c r="S1479" t="str">
        <f t="shared" si="93"/>
        <v>Small</v>
      </c>
      <c r="T1479" s="50">
        <v>43</v>
      </c>
      <c r="U1479" s="70">
        <f t="shared" si="94"/>
        <v>0.03</v>
      </c>
      <c r="V1479" s="52">
        <v>4.66</v>
      </c>
      <c r="W1479" s="52" t="str" cm="1">
        <f t="array" ref="W1479">_xlfn.SWITCH(ROUND(V1479,0),5,"Excellent",4,"Good",3,"Ok","Bad")</f>
        <v>Excellent</v>
      </c>
      <c r="X1479">
        <v>194</v>
      </c>
      <c r="Y1479" t="str">
        <f t="shared" si="95"/>
        <v>No</v>
      </c>
      <c r="Z1479" s="68">
        <v>42239</v>
      </c>
      <c r="AA1479" s="68">
        <v>44041</v>
      </c>
      <c r="AB1479">
        <v>364</v>
      </c>
      <c r="AC1479" t="s">
        <v>15615</v>
      </c>
    </row>
    <row r="1480" spans="1:29" x14ac:dyDescent="0.3">
      <c r="A1480" t="s">
        <v>1110</v>
      </c>
      <c r="B1480">
        <v>2096</v>
      </c>
      <c r="C1480" t="str">
        <f>VLOOKUP($B1480,Hosts!$A:$M,10,0)</f>
        <v>Within a few hours</v>
      </c>
      <c r="D1480" s="70">
        <f>VLOOKUP($B1480,Hosts!$A:$M,11,0)</f>
        <v>0.95</v>
      </c>
      <c r="E1480" s="70">
        <f>VLOOKUP($B1480,Hosts!$A:$M,12,0)</f>
        <v>0.26</v>
      </c>
      <c r="F1480" t="str">
        <f>VLOOKUP($B1480,Hosts!$A:$M,13,0)</f>
        <v>No</v>
      </c>
      <c r="G1480" t="str">
        <f>INDEX(Hosts!$A:$M, MATCH(Places!$B1480,Hosts!$A:$A,0), MATCH(Places!G$1,Hosts!$A$1:$M$1,0))</f>
        <v>Within a few hours</v>
      </c>
      <c r="H1480" s="70">
        <f>INDEX(Hosts!$A:$M, MATCH(Places!$B1480,Hosts!$A:$A,0), MATCH(Places!H$1,Hosts!$A$1:$M$1,0))</f>
        <v>0.95</v>
      </c>
      <c r="I1480" s="70">
        <f>INDEX(Hosts!$A:$M, MATCH(Places!$B1480,Hosts!$A:$A,0), MATCH(Places!I$1,Hosts!$A$1:$M$1,0))</f>
        <v>0.26</v>
      </c>
      <c r="J1480" t="str">
        <f>INDEX(Hosts!$A:$M, MATCH(Places!$B1480,Hosts!$A:$A,0), MATCH(Places!J$1,Hosts!$A$1:$M$1,0))</f>
        <v>No</v>
      </c>
      <c r="K1480">
        <v>8</v>
      </c>
      <c r="L1480" t="str">
        <f>VLOOKUP($K1480,Neighborhoods!$A:$C,2,0)</f>
        <v>Brooklyn</v>
      </c>
      <c r="M1480" t="str">
        <f>VLOOKUP($K1480,Neighborhoods!$A:$C,3,0)</f>
        <v>Bushwick</v>
      </c>
      <c r="N1480" t="str">
        <f>INDEX(Neighborhoods!$A:$C, MATCH(Places!$K1480,Neighborhoods!$A:$A,0), MATCH(Places!N$1,Neighborhoods!$A$1:$C$1,0))</f>
        <v>Brooklyn</v>
      </c>
      <c r="O1480" t="str">
        <f>INDEX(Neighborhoods!$A:$C, MATCH(Places!$K1480,Neighborhoods!$A:$A,0), MATCH(Places!O$1,Neighborhoods!$A$1:$C$1,0))</f>
        <v>Bushwick</v>
      </c>
      <c r="P1480" t="s">
        <v>1</v>
      </c>
      <c r="Q1480" t="str">
        <f t="shared" si="92"/>
        <v>Yes</v>
      </c>
      <c r="R1480">
        <v>2</v>
      </c>
      <c r="S1480" t="str">
        <f t="shared" si="93"/>
        <v>Small</v>
      </c>
      <c r="T1480" s="50">
        <v>47</v>
      </c>
      <c r="U1480" s="70">
        <f t="shared" si="94"/>
        <v>0.03</v>
      </c>
      <c r="V1480" s="52">
        <v>5</v>
      </c>
      <c r="W1480" s="52" t="str" cm="1">
        <f t="array" ref="W1480">_xlfn.SWITCH(ROUND(V1480,0),5,"Excellent",4,"Good",3,"Ok","Bad")</f>
        <v>Excellent</v>
      </c>
      <c r="X1480">
        <v>4</v>
      </c>
      <c r="Y1480" t="str">
        <f t="shared" si="95"/>
        <v>No</v>
      </c>
      <c r="Z1480" s="68">
        <v>42737</v>
      </c>
      <c r="AA1480" s="68">
        <v>43330</v>
      </c>
      <c r="AB1480">
        <v>365</v>
      </c>
      <c r="AC1480" t="s">
        <v>15615</v>
      </c>
    </row>
    <row r="1481" spans="1:29" x14ac:dyDescent="0.3">
      <c r="A1481" t="s">
        <v>1111</v>
      </c>
      <c r="B1481">
        <v>2096</v>
      </c>
      <c r="C1481" t="str">
        <f>VLOOKUP($B1481,Hosts!$A:$M,10,0)</f>
        <v>Within a few hours</v>
      </c>
      <c r="D1481" s="70">
        <f>VLOOKUP($B1481,Hosts!$A:$M,11,0)</f>
        <v>0.95</v>
      </c>
      <c r="E1481" s="70">
        <f>VLOOKUP($B1481,Hosts!$A:$M,12,0)</f>
        <v>0.26</v>
      </c>
      <c r="F1481" t="str">
        <f>VLOOKUP($B1481,Hosts!$A:$M,13,0)</f>
        <v>No</v>
      </c>
      <c r="G1481" t="str">
        <f>INDEX(Hosts!$A:$M, MATCH(Places!$B1481,Hosts!$A:$A,0), MATCH(Places!G$1,Hosts!$A$1:$M$1,0))</f>
        <v>Within a few hours</v>
      </c>
      <c r="H1481" s="70">
        <f>INDEX(Hosts!$A:$M, MATCH(Places!$B1481,Hosts!$A:$A,0), MATCH(Places!H$1,Hosts!$A$1:$M$1,0))</f>
        <v>0.95</v>
      </c>
      <c r="I1481" s="70">
        <f>INDEX(Hosts!$A:$M, MATCH(Places!$B1481,Hosts!$A:$A,0), MATCH(Places!I$1,Hosts!$A$1:$M$1,0))</f>
        <v>0.26</v>
      </c>
      <c r="J1481" t="str">
        <f>INDEX(Hosts!$A:$M, MATCH(Places!$B1481,Hosts!$A:$A,0), MATCH(Places!J$1,Hosts!$A$1:$M$1,0))</f>
        <v>No</v>
      </c>
      <c r="K1481">
        <v>8</v>
      </c>
      <c r="L1481" t="str">
        <f>VLOOKUP($K1481,Neighborhoods!$A:$C,2,0)</f>
        <v>Brooklyn</v>
      </c>
      <c r="M1481" t="str">
        <f>VLOOKUP($K1481,Neighborhoods!$A:$C,3,0)</f>
        <v>Bushwick</v>
      </c>
      <c r="N1481" t="str">
        <f>INDEX(Neighborhoods!$A:$C, MATCH(Places!$K1481,Neighborhoods!$A:$A,0), MATCH(Places!N$1,Neighborhoods!$A$1:$C$1,0))</f>
        <v>Brooklyn</v>
      </c>
      <c r="O1481" t="str">
        <f>INDEX(Neighborhoods!$A:$C, MATCH(Places!$K1481,Neighborhoods!$A:$A,0), MATCH(Places!O$1,Neighborhoods!$A$1:$C$1,0))</f>
        <v>Bushwick</v>
      </c>
      <c r="P1481" t="s">
        <v>1</v>
      </c>
      <c r="Q1481" t="str">
        <f t="shared" si="92"/>
        <v>Yes</v>
      </c>
      <c r="R1481">
        <v>2</v>
      </c>
      <c r="S1481" t="str">
        <f t="shared" si="93"/>
        <v>Small</v>
      </c>
      <c r="T1481" s="50">
        <v>47</v>
      </c>
      <c r="U1481" s="70">
        <f t="shared" si="94"/>
        <v>0.03</v>
      </c>
      <c r="V1481" s="52">
        <v>4.67</v>
      </c>
      <c r="W1481" s="52" t="str" cm="1">
        <f t="array" ref="W1481">_xlfn.SWITCH(ROUND(V1481,0),5,"Excellent",4,"Good",3,"Ok","Bad")</f>
        <v>Excellent</v>
      </c>
      <c r="X1481">
        <v>3</v>
      </c>
      <c r="Y1481" t="str">
        <f t="shared" si="95"/>
        <v>No</v>
      </c>
      <c r="Z1481" s="68">
        <v>42363</v>
      </c>
      <c r="AA1481" s="68">
        <v>43330</v>
      </c>
      <c r="AB1481">
        <v>0</v>
      </c>
      <c r="AC1481" t="s">
        <v>15615</v>
      </c>
    </row>
    <row r="1482" spans="1:29" x14ac:dyDescent="0.3">
      <c r="A1482" t="s">
        <v>1112</v>
      </c>
      <c r="B1482">
        <v>811</v>
      </c>
      <c r="C1482" t="str">
        <f>VLOOKUP($B1482,Hosts!$A:$M,10,0)</f>
        <v>Within an hour</v>
      </c>
      <c r="D1482" s="70">
        <f>VLOOKUP($B1482,Hosts!$A:$M,11,0)</f>
        <v>1</v>
      </c>
      <c r="E1482" s="70">
        <f>VLOOKUP($B1482,Hosts!$A:$M,12,0)</f>
        <v>0.91</v>
      </c>
      <c r="F1482" t="str">
        <f>VLOOKUP($B1482,Hosts!$A:$M,13,0)</f>
        <v>Yes</v>
      </c>
      <c r="G1482" t="str">
        <f>INDEX(Hosts!$A:$M, MATCH(Places!$B1482,Hosts!$A:$A,0), MATCH(Places!G$1,Hosts!$A$1:$M$1,0))</f>
        <v>Within an hour</v>
      </c>
      <c r="H1482" s="70">
        <f>INDEX(Hosts!$A:$M, MATCH(Places!$B1482,Hosts!$A:$A,0), MATCH(Places!H$1,Hosts!$A$1:$M$1,0))</f>
        <v>1</v>
      </c>
      <c r="I1482" s="70">
        <f>INDEX(Hosts!$A:$M, MATCH(Places!$B1482,Hosts!$A:$A,0), MATCH(Places!I$1,Hosts!$A$1:$M$1,0))</f>
        <v>0.91</v>
      </c>
      <c r="J1482" t="str">
        <f>INDEX(Hosts!$A:$M, MATCH(Places!$B1482,Hosts!$A:$A,0), MATCH(Places!J$1,Hosts!$A$1:$M$1,0))</f>
        <v>Yes</v>
      </c>
      <c r="K1482">
        <v>16</v>
      </c>
      <c r="L1482" t="str">
        <f>VLOOKUP($K1482,Neighborhoods!$A:$C,2,0)</f>
        <v>Manhattan</v>
      </c>
      <c r="M1482" t="str">
        <f>VLOOKUP($K1482,Neighborhoods!$A:$C,3,0)</f>
        <v>Harlem</v>
      </c>
      <c r="N1482" t="str">
        <f>INDEX(Neighborhoods!$A:$C, MATCH(Places!$K1482,Neighborhoods!$A:$A,0), MATCH(Places!N$1,Neighborhoods!$A$1:$C$1,0))</f>
        <v>Manhattan</v>
      </c>
      <c r="O1482" t="str">
        <f>INDEX(Neighborhoods!$A:$C, MATCH(Places!$K1482,Neighborhoods!$A:$A,0), MATCH(Places!O$1,Neighborhoods!$A$1:$C$1,0))</f>
        <v>Harlem</v>
      </c>
      <c r="P1482" t="s">
        <v>11822</v>
      </c>
      <c r="Q1482" t="str">
        <f t="shared" si="92"/>
        <v>No</v>
      </c>
      <c r="R1482">
        <v>5</v>
      </c>
      <c r="S1482" t="str">
        <f t="shared" si="93"/>
        <v>Medium</v>
      </c>
      <c r="T1482" s="50">
        <v>140</v>
      </c>
      <c r="U1482" s="70">
        <f t="shared" si="94"/>
        <v>0.03</v>
      </c>
      <c r="V1482" s="52">
        <v>4.93</v>
      </c>
      <c r="W1482" s="52" t="str" cm="1">
        <f t="array" ref="W1482">_xlfn.SWITCH(ROUND(V1482,0),5,"Excellent",4,"Good",3,"Ok","Bad")</f>
        <v>Excellent</v>
      </c>
      <c r="X1482">
        <v>14</v>
      </c>
      <c r="Y1482" t="str">
        <f t="shared" si="95"/>
        <v>No</v>
      </c>
      <c r="Z1482" s="68">
        <v>42381</v>
      </c>
      <c r="AA1482" s="68">
        <v>43925</v>
      </c>
      <c r="AB1482">
        <v>271</v>
      </c>
      <c r="AC1482" t="s">
        <v>15615</v>
      </c>
    </row>
    <row r="1483" spans="1:29" x14ac:dyDescent="0.3">
      <c r="A1483" t="s">
        <v>1113</v>
      </c>
      <c r="B1483">
        <v>1530</v>
      </c>
      <c r="C1483" t="str">
        <f>VLOOKUP($B1483,Hosts!$A:$M,10,0)</f>
        <v>Within an hour</v>
      </c>
      <c r="D1483" s="70">
        <f>VLOOKUP($B1483,Hosts!$A:$M,11,0)</f>
        <v>1</v>
      </c>
      <c r="E1483" s="70">
        <f>VLOOKUP($B1483,Hosts!$A:$M,12,0)</f>
        <v>0.98</v>
      </c>
      <c r="F1483" t="str">
        <f>VLOOKUP($B1483,Hosts!$A:$M,13,0)</f>
        <v>Yes</v>
      </c>
      <c r="G1483" t="str">
        <f>INDEX(Hosts!$A:$M, MATCH(Places!$B1483,Hosts!$A:$A,0), MATCH(Places!G$1,Hosts!$A$1:$M$1,0))</f>
        <v>Within an hour</v>
      </c>
      <c r="H1483" s="70">
        <f>INDEX(Hosts!$A:$M, MATCH(Places!$B1483,Hosts!$A:$A,0), MATCH(Places!H$1,Hosts!$A$1:$M$1,0))</f>
        <v>1</v>
      </c>
      <c r="I1483" s="70">
        <f>INDEX(Hosts!$A:$M, MATCH(Places!$B1483,Hosts!$A:$A,0), MATCH(Places!I$1,Hosts!$A$1:$M$1,0))</f>
        <v>0.98</v>
      </c>
      <c r="J1483" t="str">
        <f>INDEX(Hosts!$A:$M, MATCH(Places!$B1483,Hosts!$A:$A,0), MATCH(Places!J$1,Hosts!$A$1:$M$1,0))</f>
        <v>Yes</v>
      </c>
      <c r="K1483">
        <v>7</v>
      </c>
      <c r="L1483" t="str">
        <f>VLOOKUP($K1483,Neighborhoods!$A:$C,2,0)</f>
        <v>Brooklyn</v>
      </c>
      <c r="M1483" t="str">
        <f>VLOOKUP($K1483,Neighborhoods!$A:$C,3,0)</f>
        <v>Bedford-Stuyvesant</v>
      </c>
      <c r="N1483" t="str">
        <f>INDEX(Neighborhoods!$A:$C, MATCH(Places!$K1483,Neighborhoods!$A:$A,0), MATCH(Places!N$1,Neighborhoods!$A$1:$C$1,0))</f>
        <v>Brooklyn</v>
      </c>
      <c r="O1483" t="str">
        <f>INDEX(Neighborhoods!$A:$C, MATCH(Places!$K1483,Neighborhoods!$A:$A,0), MATCH(Places!O$1,Neighborhoods!$A$1:$C$1,0))</f>
        <v>Bedford-Stuyvesant</v>
      </c>
      <c r="P1483" t="s">
        <v>11822</v>
      </c>
      <c r="Q1483" t="str">
        <f t="shared" si="92"/>
        <v>No</v>
      </c>
      <c r="R1483">
        <v>5</v>
      </c>
      <c r="S1483" t="str">
        <f t="shared" si="93"/>
        <v>Medium</v>
      </c>
      <c r="T1483" s="50">
        <v>105</v>
      </c>
      <c r="U1483" s="70">
        <f t="shared" si="94"/>
        <v>0.03</v>
      </c>
      <c r="V1483" s="52">
        <v>4.9000000000000004</v>
      </c>
      <c r="W1483" s="52" t="str" cm="1">
        <f t="array" ref="W1483">_xlfn.SWITCH(ROUND(V1483,0),5,"Excellent",4,"Good",3,"Ok","Bad")</f>
        <v>Excellent</v>
      </c>
      <c r="X1483">
        <v>178</v>
      </c>
      <c r="Y1483" t="str">
        <f t="shared" si="95"/>
        <v>Yes</v>
      </c>
      <c r="Z1483" s="68">
        <v>42285</v>
      </c>
      <c r="AA1483" s="68">
        <v>44026</v>
      </c>
      <c r="AB1483">
        <v>185</v>
      </c>
      <c r="AC1483" t="s">
        <v>15615</v>
      </c>
    </row>
    <row r="1484" spans="1:29" x14ac:dyDescent="0.3">
      <c r="A1484" t="s">
        <v>1114</v>
      </c>
      <c r="B1484">
        <v>500</v>
      </c>
      <c r="C1484" t="str">
        <f>VLOOKUP($B1484,Hosts!$A:$M,10,0)</f>
        <v>Within a few hours</v>
      </c>
      <c r="D1484" s="70">
        <f>VLOOKUP($B1484,Hosts!$A:$M,11,0)</f>
        <v>1</v>
      </c>
      <c r="E1484" s="70">
        <f>VLOOKUP($B1484,Hosts!$A:$M,12,0)</f>
        <v>0.5</v>
      </c>
      <c r="F1484" t="str">
        <f>VLOOKUP($B1484,Hosts!$A:$M,13,0)</f>
        <v>No</v>
      </c>
      <c r="G1484" t="str">
        <f>INDEX(Hosts!$A:$M, MATCH(Places!$B1484,Hosts!$A:$A,0), MATCH(Places!G$1,Hosts!$A$1:$M$1,0))</f>
        <v>Within a few hours</v>
      </c>
      <c r="H1484" s="70">
        <f>INDEX(Hosts!$A:$M, MATCH(Places!$B1484,Hosts!$A:$A,0), MATCH(Places!H$1,Hosts!$A$1:$M$1,0))</f>
        <v>1</v>
      </c>
      <c r="I1484" s="70">
        <f>INDEX(Hosts!$A:$M, MATCH(Places!$B1484,Hosts!$A:$A,0), MATCH(Places!I$1,Hosts!$A$1:$M$1,0))</f>
        <v>0.5</v>
      </c>
      <c r="J1484" t="str">
        <f>INDEX(Hosts!$A:$M, MATCH(Places!$B1484,Hosts!$A:$A,0), MATCH(Places!J$1,Hosts!$A$1:$M$1,0))</f>
        <v>No</v>
      </c>
      <c r="K1484">
        <v>15</v>
      </c>
      <c r="L1484" t="str">
        <f>VLOOKUP($K1484,Neighborhoods!$A:$C,2,0)</f>
        <v>Manhattan</v>
      </c>
      <c r="M1484" t="str">
        <f>VLOOKUP($K1484,Neighborhoods!$A:$C,3,0)</f>
        <v>East Village</v>
      </c>
      <c r="N1484" t="str">
        <f>INDEX(Neighborhoods!$A:$C, MATCH(Places!$K1484,Neighborhoods!$A:$A,0), MATCH(Places!N$1,Neighborhoods!$A$1:$C$1,0))</f>
        <v>Manhattan</v>
      </c>
      <c r="O1484" t="str">
        <f>INDEX(Neighborhoods!$A:$C, MATCH(Places!$K1484,Neighborhoods!$A:$A,0), MATCH(Places!O$1,Neighborhoods!$A$1:$C$1,0))</f>
        <v>East Village</v>
      </c>
      <c r="P1484" t="s">
        <v>11822</v>
      </c>
      <c r="Q1484" t="str">
        <f t="shared" si="92"/>
        <v>No</v>
      </c>
      <c r="R1484">
        <v>2</v>
      </c>
      <c r="S1484" t="str">
        <f t="shared" si="93"/>
        <v>Small</v>
      </c>
      <c r="T1484" s="50">
        <v>150</v>
      </c>
      <c r="U1484" s="70">
        <f t="shared" si="94"/>
        <v>0.03</v>
      </c>
      <c r="V1484" s="52">
        <v>5</v>
      </c>
      <c r="W1484" s="52" t="str" cm="1">
        <f t="array" ref="W1484">_xlfn.SWITCH(ROUND(V1484,0),5,"Excellent",4,"Good",3,"Ok","Bad")</f>
        <v>Excellent</v>
      </c>
      <c r="X1484">
        <v>12</v>
      </c>
      <c r="Y1484" t="str">
        <f t="shared" si="95"/>
        <v>No</v>
      </c>
      <c r="Z1484" s="68">
        <v>42341</v>
      </c>
      <c r="AA1484" s="68">
        <v>43716</v>
      </c>
      <c r="AB1484">
        <v>0</v>
      </c>
      <c r="AC1484" t="s">
        <v>15615</v>
      </c>
    </row>
    <row r="1485" spans="1:29" x14ac:dyDescent="0.3">
      <c r="A1485" t="s">
        <v>13275</v>
      </c>
      <c r="B1485">
        <v>589</v>
      </c>
      <c r="C1485" t="str">
        <f>VLOOKUP($B1485,Hosts!$A:$M,10,0)</f>
        <v>Within an hour</v>
      </c>
      <c r="D1485" s="70">
        <f>VLOOKUP($B1485,Hosts!$A:$M,11,0)</f>
        <v>0.9</v>
      </c>
      <c r="E1485" s="70">
        <f>VLOOKUP($B1485,Hosts!$A:$M,12,0)</f>
        <v>0.97</v>
      </c>
      <c r="F1485" t="str">
        <f>VLOOKUP($B1485,Hosts!$A:$M,13,0)</f>
        <v>No</v>
      </c>
      <c r="G1485" t="str">
        <f>INDEX(Hosts!$A:$M, MATCH(Places!$B1485,Hosts!$A:$A,0), MATCH(Places!G$1,Hosts!$A$1:$M$1,0))</f>
        <v>Within an hour</v>
      </c>
      <c r="H1485" s="70">
        <f>INDEX(Hosts!$A:$M, MATCH(Places!$B1485,Hosts!$A:$A,0), MATCH(Places!H$1,Hosts!$A$1:$M$1,0))</f>
        <v>0.9</v>
      </c>
      <c r="I1485" s="70">
        <f>INDEX(Hosts!$A:$M, MATCH(Places!$B1485,Hosts!$A:$A,0), MATCH(Places!I$1,Hosts!$A$1:$M$1,0))</f>
        <v>0.97</v>
      </c>
      <c r="J1485" t="str">
        <f>INDEX(Hosts!$A:$M, MATCH(Places!$B1485,Hosts!$A:$A,0), MATCH(Places!J$1,Hosts!$A$1:$M$1,0))</f>
        <v>No</v>
      </c>
      <c r="K1485">
        <v>16</v>
      </c>
      <c r="L1485" t="str">
        <f>VLOOKUP($K1485,Neighborhoods!$A:$C,2,0)</f>
        <v>Manhattan</v>
      </c>
      <c r="M1485" t="str">
        <f>VLOOKUP($K1485,Neighborhoods!$A:$C,3,0)</f>
        <v>Harlem</v>
      </c>
      <c r="N1485" t="str">
        <f>INDEX(Neighborhoods!$A:$C, MATCH(Places!$K1485,Neighborhoods!$A:$A,0), MATCH(Places!N$1,Neighborhoods!$A$1:$C$1,0))</f>
        <v>Manhattan</v>
      </c>
      <c r="O1485" t="str">
        <f>INDEX(Neighborhoods!$A:$C, MATCH(Places!$K1485,Neighborhoods!$A:$A,0), MATCH(Places!O$1,Neighborhoods!$A$1:$C$1,0))</f>
        <v>Harlem</v>
      </c>
      <c r="P1485" t="s">
        <v>11822</v>
      </c>
      <c r="Q1485" t="str">
        <f t="shared" si="92"/>
        <v>No</v>
      </c>
      <c r="R1485">
        <v>6</v>
      </c>
      <c r="S1485" t="str">
        <f t="shared" si="93"/>
        <v>Large</v>
      </c>
      <c r="T1485" s="50">
        <v>76</v>
      </c>
      <c r="U1485" s="70">
        <f t="shared" si="94"/>
        <v>0.03</v>
      </c>
      <c r="V1485" s="52">
        <v>4.6399999999999997</v>
      </c>
      <c r="W1485" s="52" t="str" cm="1">
        <f t="array" ref="W1485">_xlfn.SWITCH(ROUND(V1485,0),5,"Excellent",4,"Good",3,"Ok","Bad")</f>
        <v>Excellent</v>
      </c>
      <c r="X1485">
        <v>59</v>
      </c>
      <c r="Y1485" t="str">
        <f t="shared" si="95"/>
        <v>No</v>
      </c>
      <c r="Z1485" s="68">
        <v>42240</v>
      </c>
      <c r="AA1485" s="68">
        <v>43991</v>
      </c>
      <c r="AB1485">
        <v>25</v>
      </c>
      <c r="AC1485" t="s">
        <v>15615</v>
      </c>
    </row>
    <row r="1486" spans="1:29" x14ac:dyDescent="0.3">
      <c r="A1486" t="s">
        <v>14677</v>
      </c>
      <c r="B1486">
        <v>1052</v>
      </c>
      <c r="C1486" t="str">
        <f>VLOOKUP($B1486,Hosts!$A:$M,10,0)</f>
        <v>Within an hour</v>
      </c>
      <c r="D1486" s="70">
        <f>VLOOKUP($B1486,Hosts!$A:$M,11,0)</f>
        <v>1</v>
      </c>
      <c r="E1486" s="70">
        <f>VLOOKUP($B1486,Hosts!$A:$M,12,0)</f>
        <v>0.96</v>
      </c>
      <c r="F1486" t="str">
        <f>VLOOKUP($B1486,Hosts!$A:$M,13,0)</f>
        <v>No</v>
      </c>
      <c r="G1486" t="str">
        <f>INDEX(Hosts!$A:$M, MATCH(Places!$B1486,Hosts!$A:$A,0), MATCH(Places!G$1,Hosts!$A$1:$M$1,0))</f>
        <v>Within an hour</v>
      </c>
      <c r="H1486" s="70">
        <f>INDEX(Hosts!$A:$M, MATCH(Places!$B1486,Hosts!$A:$A,0), MATCH(Places!H$1,Hosts!$A$1:$M$1,0))</f>
        <v>1</v>
      </c>
      <c r="I1486" s="70">
        <f>INDEX(Hosts!$A:$M, MATCH(Places!$B1486,Hosts!$A:$A,0), MATCH(Places!I$1,Hosts!$A$1:$M$1,0))</f>
        <v>0.96</v>
      </c>
      <c r="J1486" t="str">
        <f>INDEX(Hosts!$A:$M, MATCH(Places!$B1486,Hosts!$A:$A,0), MATCH(Places!J$1,Hosts!$A$1:$M$1,0))</f>
        <v>No</v>
      </c>
      <c r="K1486">
        <v>10</v>
      </c>
      <c r="L1486" t="str">
        <f>VLOOKUP($K1486,Neighborhoods!$A:$C,2,0)</f>
        <v>Brooklyn</v>
      </c>
      <c r="M1486" t="str">
        <f>VLOOKUP($K1486,Neighborhoods!$A:$C,3,0)</f>
        <v>East Flatbush</v>
      </c>
      <c r="N1486" t="str">
        <f>INDEX(Neighborhoods!$A:$C, MATCH(Places!$K1486,Neighborhoods!$A:$A,0), MATCH(Places!N$1,Neighborhoods!$A$1:$C$1,0))</f>
        <v>Brooklyn</v>
      </c>
      <c r="O1486" t="str">
        <f>INDEX(Neighborhoods!$A:$C, MATCH(Places!$K1486,Neighborhoods!$A:$A,0), MATCH(Places!O$1,Neighborhoods!$A$1:$C$1,0))</f>
        <v>East Flatbush</v>
      </c>
      <c r="P1486" t="s">
        <v>1</v>
      </c>
      <c r="Q1486" t="str">
        <f t="shared" si="92"/>
        <v>Yes</v>
      </c>
      <c r="R1486">
        <v>1</v>
      </c>
      <c r="S1486" t="str">
        <f t="shared" si="93"/>
        <v>Small</v>
      </c>
      <c r="T1486" s="50">
        <v>38</v>
      </c>
      <c r="U1486" s="70">
        <f t="shared" si="94"/>
        <v>0.03</v>
      </c>
      <c r="V1486" s="52">
        <v>4.71</v>
      </c>
      <c r="W1486" s="52" t="str" cm="1">
        <f t="array" ref="W1486">_xlfn.SWITCH(ROUND(V1486,0),5,"Excellent",4,"Good",3,"Ok","Bad")</f>
        <v>Excellent</v>
      </c>
      <c r="X1486">
        <v>35</v>
      </c>
      <c r="Y1486" t="str">
        <f t="shared" si="95"/>
        <v>No</v>
      </c>
      <c r="Z1486" s="68">
        <v>42371</v>
      </c>
      <c r="AA1486" s="68">
        <v>44017</v>
      </c>
      <c r="AB1486">
        <v>143</v>
      </c>
      <c r="AC1486" t="s">
        <v>15615</v>
      </c>
    </row>
    <row r="1487" spans="1:29" x14ac:dyDescent="0.3">
      <c r="A1487" t="s">
        <v>1115</v>
      </c>
      <c r="B1487">
        <v>2415</v>
      </c>
      <c r="C1487" t="str">
        <f>VLOOKUP($B1487,Hosts!$A:$M,10,0)</f>
        <v>Within an hour</v>
      </c>
      <c r="D1487" s="70">
        <f>VLOOKUP($B1487,Hosts!$A:$M,11,0)</f>
        <v>1</v>
      </c>
      <c r="E1487" s="70">
        <f>VLOOKUP($B1487,Hosts!$A:$M,12,0)</f>
        <v>1</v>
      </c>
      <c r="F1487" t="str">
        <f>VLOOKUP($B1487,Hosts!$A:$M,13,0)</f>
        <v>No</v>
      </c>
      <c r="G1487" t="str">
        <f>INDEX(Hosts!$A:$M, MATCH(Places!$B1487,Hosts!$A:$A,0), MATCH(Places!G$1,Hosts!$A$1:$M$1,0))</f>
        <v>Within an hour</v>
      </c>
      <c r="H1487" s="70">
        <f>INDEX(Hosts!$A:$M, MATCH(Places!$B1487,Hosts!$A:$A,0), MATCH(Places!H$1,Hosts!$A$1:$M$1,0))</f>
        <v>1</v>
      </c>
      <c r="I1487" s="70">
        <f>INDEX(Hosts!$A:$M, MATCH(Places!$B1487,Hosts!$A:$A,0), MATCH(Places!I$1,Hosts!$A$1:$M$1,0))</f>
        <v>1</v>
      </c>
      <c r="J1487" t="str">
        <f>INDEX(Hosts!$A:$M, MATCH(Places!$B1487,Hosts!$A:$A,0), MATCH(Places!J$1,Hosts!$A$1:$M$1,0))</f>
        <v>No</v>
      </c>
      <c r="K1487">
        <v>8</v>
      </c>
      <c r="L1487" t="str">
        <f>VLOOKUP($K1487,Neighborhoods!$A:$C,2,0)</f>
        <v>Brooklyn</v>
      </c>
      <c r="M1487" t="str">
        <f>VLOOKUP($K1487,Neighborhoods!$A:$C,3,0)</f>
        <v>Bushwick</v>
      </c>
      <c r="N1487" t="str">
        <f>INDEX(Neighborhoods!$A:$C, MATCH(Places!$K1487,Neighborhoods!$A:$A,0), MATCH(Places!N$1,Neighborhoods!$A$1:$C$1,0))</f>
        <v>Brooklyn</v>
      </c>
      <c r="O1487" t="str">
        <f>INDEX(Neighborhoods!$A:$C, MATCH(Places!$K1487,Neighborhoods!$A:$A,0), MATCH(Places!O$1,Neighborhoods!$A$1:$C$1,0))</f>
        <v>Bushwick</v>
      </c>
      <c r="P1487" t="s">
        <v>1</v>
      </c>
      <c r="Q1487" t="str">
        <f t="shared" si="92"/>
        <v>Yes</v>
      </c>
      <c r="R1487">
        <v>2</v>
      </c>
      <c r="S1487" t="str">
        <f t="shared" si="93"/>
        <v>Small</v>
      </c>
      <c r="T1487" s="50">
        <v>58</v>
      </c>
      <c r="U1487" s="70">
        <f t="shared" si="94"/>
        <v>0.03</v>
      </c>
      <c r="V1487" s="52">
        <v>4.74</v>
      </c>
      <c r="W1487" s="52" t="str" cm="1">
        <f t="array" ref="W1487">_xlfn.SWITCH(ROUND(V1487,0),5,"Excellent",4,"Good",3,"Ok","Bad")</f>
        <v>Excellent</v>
      </c>
      <c r="X1487">
        <v>126</v>
      </c>
      <c r="Y1487" t="str">
        <f t="shared" si="95"/>
        <v>No</v>
      </c>
      <c r="Z1487" s="68">
        <v>42232</v>
      </c>
      <c r="AA1487" s="68">
        <v>43908</v>
      </c>
      <c r="AB1487">
        <v>315</v>
      </c>
      <c r="AC1487" t="s">
        <v>15616</v>
      </c>
    </row>
    <row r="1488" spans="1:29" x14ac:dyDescent="0.3">
      <c r="A1488" t="s">
        <v>1116</v>
      </c>
      <c r="B1488">
        <v>1828</v>
      </c>
      <c r="C1488" t="str">
        <f>VLOOKUP($B1488,Hosts!$A:$M,10,0)</f>
        <v>Within an hour</v>
      </c>
      <c r="D1488" s="70">
        <f>VLOOKUP($B1488,Hosts!$A:$M,11,0)</f>
        <v>1</v>
      </c>
      <c r="E1488" s="70">
        <f>VLOOKUP($B1488,Hosts!$A:$M,12,0)</f>
        <v>0.97</v>
      </c>
      <c r="F1488" t="str">
        <f>VLOOKUP($B1488,Hosts!$A:$M,13,0)</f>
        <v>Yes</v>
      </c>
      <c r="G1488" t="str">
        <f>INDEX(Hosts!$A:$M, MATCH(Places!$B1488,Hosts!$A:$A,0), MATCH(Places!G$1,Hosts!$A$1:$M$1,0))</f>
        <v>Within an hour</v>
      </c>
      <c r="H1488" s="70">
        <f>INDEX(Hosts!$A:$M, MATCH(Places!$B1488,Hosts!$A:$A,0), MATCH(Places!H$1,Hosts!$A$1:$M$1,0))</f>
        <v>1</v>
      </c>
      <c r="I1488" s="70">
        <f>INDEX(Hosts!$A:$M, MATCH(Places!$B1488,Hosts!$A:$A,0), MATCH(Places!I$1,Hosts!$A$1:$M$1,0))</f>
        <v>0.97</v>
      </c>
      <c r="J1488" t="str">
        <f>INDEX(Hosts!$A:$M, MATCH(Places!$B1488,Hosts!$A:$A,0), MATCH(Places!J$1,Hosts!$A$1:$M$1,0))</f>
        <v>Yes</v>
      </c>
      <c r="K1488">
        <v>7</v>
      </c>
      <c r="L1488" t="str">
        <f>VLOOKUP($K1488,Neighborhoods!$A:$C,2,0)</f>
        <v>Brooklyn</v>
      </c>
      <c r="M1488" t="str">
        <f>VLOOKUP($K1488,Neighborhoods!$A:$C,3,0)</f>
        <v>Bedford-Stuyvesant</v>
      </c>
      <c r="N1488" t="str">
        <f>INDEX(Neighborhoods!$A:$C, MATCH(Places!$K1488,Neighborhoods!$A:$A,0), MATCH(Places!N$1,Neighborhoods!$A$1:$C$1,0))</f>
        <v>Brooklyn</v>
      </c>
      <c r="O1488" t="str">
        <f>INDEX(Neighborhoods!$A:$C, MATCH(Places!$K1488,Neighborhoods!$A:$A,0), MATCH(Places!O$1,Neighborhoods!$A$1:$C$1,0))</f>
        <v>Bedford-Stuyvesant</v>
      </c>
      <c r="P1488" t="s">
        <v>1</v>
      </c>
      <c r="Q1488" t="str">
        <f t="shared" si="92"/>
        <v>Yes</v>
      </c>
      <c r="R1488">
        <v>2</v>
      </c>
      <c r="S1488" t="str">
        <f t="shared" si="93"/>
        <v>Small</v>
      </c>
      <c r="T1488" s="50">
        <v>42</v>
      </c>
      <c r="U1488" s="70">
        <f t="shared" si="94"/>
        <v>0.03</v>
      </c>
      <c r="V1488" s="52">
        <v>4.91</v>
      </c>
      <c r="W1488" s="52" t="str" cm="1">
        <f t="array" ref="W1488">_xlfn.SWITCH(ROUND(V1488,0),5,"Excellent",4,"Good",3,"Ok","Bad")</f>
        <v>Excellent</v>
      </c>
      <c r="X1488">
        <v>227</v>
      </c>
      <c r="Y1488" t="str">
        <f t="shared" si="95"/>
        <v>Yes</v>
      </c>
      <c r="Z1488" s="68">
        <v>42514</v>
      </c>
      <c r="AA1488" s="68">
        <v>44052</v>
      </c>
      <c r="AB1488">
        <v>325</v>
      </c>
      <c r="AC1488" t="s">
        <v>15616</v>
      </c>
    </row>
    <row r="1489" spans="1:29" x14ac:dyDescent="0.3">
      <c r="A1489" t="s">
        <v>14073</v>
      </c>
      <c r="B1489">
        <v>2418</v>
      </c>
      <c r="C1489" t="str">
        <f>VLOOKUP($B1489,Hosts!$A:$M,10,0)</f>
        <v>Within an hour</v>
      </c>
      <c r="D1489" s="70">
        <f>VLOOKUP($B1489,Hosts!$A:$M,11,0)</f>
        <v>1</v>
      </c>
      <c r="E1489" s="70">
        <f>VLOOKUP($B1489,Hosts!$A:$M,12,0)</f>
        <v>0.95</v>
      </c>
      <c r="F1489" t="str">
        <f>VLOOKUP($B1489,Hosts!$A:$M,13,0)</f>
        <v>Yes</v>
      </c>
      <c r="G1489" t="str">
        <f>INDEX(Hosts!$A:$M, MATCH(Places!$B1489,Hosts!$A:$A,0), MATCH(Places!G$1,Hosts!$A$1:$M$1,0))</f>
        <v>Within an hour</v>
      </c>
      <c r="H1489" s="70">
        <f>INDEX(Hosts!$A:$M, MATCH(Places!$B1489,Hosts!$A:$A,0), MATCH(Places!H$1,Hosts!$A$1:$M$1,0))</f>
        <v>1</v>
      </c>
      <c r="I1489" s="70">
        <f>INDEX(Hosts!$A:$M, MATCH(Places!$B1489,Hosts!$A:$A,0), MATCH(Places!I$1,Hosts!$A$1:$M$1,0))</f>
        <v>0.95</v>
      </c>
      <c r="J1489" t="str">
        <f>INDEX(Hosts!$A:$M, MATCH(Places!$B1489,Hosts!$A:$A,0), MATCH(Places!J$1,Hosts!$A$1:$M$1,0))</f>
        <v>Yes</v>
      </c>
      <c r="K1489">
        <v>16</v>
      </c>
      <c r="L1489" t="str">
        <f>VLOOKUP($K1489,Neighborhoods!$A:$C,2,0)</f>
        <v>Manhattan</v>
      </c>
      <c r="M1489" t="str">
        <f>VLOOKUP($K1489,Neighborhoods!$A:$C,3,0)</f>
        <v>Harlem</v>
      </c>
      <c r="N1489" t="str">
        <f>INDEX(Neighborhoods!$A:$C, MATCH(Places!$K1489,Neighborhoods!$A:$A,0), MATCH(Places!N$1,Neighborhoods!$A$1:$C$1,0))</f>
        <v>Manhattan</v>
      </c>
      <c r="O1489" t="str">
        <f>INDEX(Neighborhoods!$A:$C, MATCH(Places!$K1489,Neighborhoods!$A:$A,0), MATCH(Places!O$1,Neighborhoods!$A$1:$C$1,0))</f>
        <v>Harlem</v>
      </c>
      <c r="P1489" t="s">
        <v>11822</v>
      </c>
      <c r="Q1489" t="str">
        <f t="shared" si="92"/>
        <v>No</v>
      </c>
      <c r="R1489">
        <v>4</v>
      </c>
      <c r="S1489" t="str">
        <f t="shared" si="93"/>
        <v>Medium</v>
      </c>
      <c r="T1489" s="50">
        <v>175</v>
      </c>
      <c r="U1489" s="70">
        <f t="shared" si="94"/>
        <v>0.03</v>
      </c>
      <c r="V1489" s="52">
        <v>4.99</v>
      </c>
      <c r="W1489" s="52" t="str" cm="1">
        <f t="array" ref="W1489">_xlfn.SWITCH(ROUND(V1489,0),5,"Excellent",4,"Good",3,"Ok","Bad")</f>
        <v>Excellent</v>
      </c>
      <c r="X1489">
        <v>224</v>
      </c>
      <c r="Y1489" t="str">
        <f t="shared" si="95"/>
        <v>Yes</v>
      </c>
      <c r="Z1489" s="68">
        <v>42265</v>
      </c>
      <c r="AA1489" s="68">
        <v>43903</v>
      </c>
      <c r="AB1489">
        <v>273</v>
      </c>
      <c r="AC1489" t="s">
        <v>15615</v>
      </c>
    </row>
    <row r="1490" spans="1:29" x14ac:dyDescent="0.3">
      <c r="A1490" t="s">
        <v>1117</v>
      </c>
      <c r="B1490">
        <v>2421</v>
      </c>
      <c r="C1490" t="str">
        <f>VLOOKUP($B1490,Hosts!$A:$M,10,0)</f>
        <v>Within an hour</v>
      </c>
      <c r="D1490" s="70">
        <f>VLOOKUP($B1490,Hosts!$A:$M,11,0)</f>
        <v>1</v>
      </c>
      <c r="E1490" s="70">
        <f>VLOOKUP($B1490,Hosts!$A:$M,12,0)</f>
        <v>0.99</v>
      </c>
      <c r="F1490" t="str">
        <f>VLOOKUP($B1490,Hosts!$A:$M,13,0)</f>
        <v>No</v>
      </c>
      <c r="G1490" t="str">
        <f>INDEX(Hosts!$A:$M, MATCH(Places!$B1490,Hosts!$A:$A,0), MATCH(Places!G$1,Hosts!$A$1:$M$1,0))</f>
        <v>Within an hour</v>
      </c>
      <c r="H1490" s="70">
        <f>INDEX(Hosts!$A:$M, MATCH(Places!$B1490,Hosts!$A:$A,0), MATCH(Places!H$1,Hosts!$A$1:$M$1,0))</f>
        <v>1</v>
      </c>
      <c r="I1490" s="70">
        <f>INDEX(Hosts!$A:$M, MATCH(Places!$B1490,Hosts!$A:$A,0), MATCH(Places!I$1,Hosts!$A$1:$M$1,0))</f>
        <v>0.99</v>
      </c>
      <c r="J1490" t="str">
        <f>INDEX(Hosts!$A:$M, MATCH(Places!$B1490,Hosts!$A:$A,0), MATCH(Places!J$1,Hosts!$A$1:$M$1,0))</f>
        <v>No</v>
      </c>
      <c r="K1490">
        <v>18</v>
      </c>
      <c r="L1490" t="str">
        <f>VLOOKUP($K1490,Neighborhoods!$A:$C,2,0)</f>
        <v>Manhattan</v>
      </c>
      <c r="M1490" t="str">
        <f>VLOOKUP($K1490,Neighborhoods!$A:$C,3,0)</f>
        <v>Midtown</v>
      </c>
      <c r="N1490" t="str">
        <f>INDEX(Neighborhoods!$A:$C, MATCH(Places!$K1490,Neighborhoods!$A:$A,0), MATCH(Places!N$1,Neighborhoods!$A$1:$C$1,0))</f>
        <v>Manhattan</v>
      </c>
      <c r="O1490" t="str">
        <f>INDEX(Neighborhoods!$A:$C, MATCH(Places!$K1490,Neighborhoods!$A:$A,0), MATCH(Places!O$1,Neighborhoods!$A$1:$C$1,0))</f>
        <v>Midtown</v>
      </c>
      <c r="P1490" t="s">
        <v>11822</v>
      </c>
      <c r="Q1490" t="str">
        <f t="shared" si="92"/>
        <v>No</v>
      </c>
      <c r="R1490">
        <v>3</v>
      </c>
      <c r="S1490" t="str">
        <f t="shared" si="93"/>
        <v>Medium</v>
      </c>
      <c r="T1490" s="50">
        <v>104</v>
      </c>
      <c r="U1490" s="70">
        <f t="shared" si="94"/>
        <v>0.03</v>
      </c>
      <c r="V1490" s="52">
        <v>4.6900000000000004</v>
      </c>
      <c r="W1490" s="52" t="str" cm="1">
        <f t="array" ref="W1490">_xlfn.SWITCH(ROUND(V1490,0),5,"Excellent",4,"Good",3,"Ok","Bad")</f>
        <v>Excellent</v>
      </c>
      <c r="X1490">
        <v>248</v>
      </c>
      <c r="Y1490" t="str">
        <f t="shared" si="95"/>
        <v>No</v>
      </c>
      <c r="Z1490" s="68">
        <v>42229</v>
      </c>
      <c r="AA1490" s="68">
        <v>43897</v>
      </c>
      <c r="AB1490">
        <v>173</v>
      </c>
      <c r="AC1490" t="s">
        <v>15615</v>
      </c>
    </row>
    <row r="1491" spans="1:29" x14ac:dyDescent="0.3">
      <c r="A1491" t="s">
        <v>1118</v>
      </c>
      <c r="B1491">
        <v>1320</v>
      </c>
      <c r="C1491" t="str">
        <f>VLOOKUP($B1491,Hosts!$A:$M,10,0)</f>
        <v>Within a few hours</v>
      </c>
      <c r="D1491" s="70">
        <f>VLOOKUP($B1491,Hosts!$A:$M,11,0)</f>
        <v>1</v>
      </c>
      <c r="E1491" s="70">
        <f>VLOOKUP($B1491,Hosts!$A:$M,12,0)</f>
        <v>0.98</v>
      </c>
      <c r="F1491" t="str">
        <f>VLOOKUP($B1491,Hosts!$A:$M,13,0)</f>
        <v>Yes</v>
      </c>
      <c r="G1491" t="str">
        <f>INDEX(Hosts!$A:$M, MATCH(Places!$B1491,Hosts!$A:$A,0), MATCH(Places!G$1,Hosts!$A$1:$M$1,0))</f>
        <v>Within a few hours</v>
      </c>
      <c r="H1491" s="70">
        <f>INDEX(Hosts!$A:$M, MATCH(Places!$B1491,Hosts!$A:$A,0), MATCH(Places!H$1,Hosts!$A$1:$M$1,0))</f>
        <v>1</v>
      </c>
      <c r="I1491" s="70">
        <f>INDEX(Hosts!$A:$M, MATCH(Places!$B1491,Hosts!$A:$A,0), MATCH(Places!I$1,Hosts!$A$1:$M$1,0))</f>
        <v>0.98</v>
      </c>
      <c r="J1491" t="str">
        <f>INDEX(Hosts!$A:$M, MATCH(Places!$B1491,Hosts!$A:$A,0), MATCH(Places!J$1,Hosts!$A$1:$M$1,0))</f>
        <v>Yes</v>
      </c>
      <c r="K1491">
        <v>17</v>
      </c>
      <c r="L1491" t="str">
        <f>VLOOKUP($K1491,Neighborhoods!$A:$C,2,0)</f>
        <v>Manhattan</v>
      </c>
      <c r="M1491" t="str">
        <f>VLOOKUP($K1491,Neighborhoods!$A:$C,3,0)</f>
        <v>Hell's Kitchen</v>
      </c>
      <c r="N1491" t="str">
        <f>INDEX(Neighborhoods!$A:$C, MATCH(Places!$K1491,Neighborhoods!$A:$A,0), MATCH(Places!N$1,Neighborhoods!$A$1:$C$1,0))</f>
        <v>Manhattan</v>
      </c>
      <c r="O1491" t="str">
        <f>INDEX(Neighborhoods!$A:$C, MATCH(Places!$K1491,Neighborhoods!$A:$A,0), MATCH(Places!O$1,Neighborhoods!$A$1:$C$1,0))</f>
        <v>Hell's Kitchen</v>
      </c>
      <c r="P1491" t="s">
        <v>1</v>
      </c>
      <c r="Q1491" t="str">
        <f t="shared" si="92"/>
        <v>Yes</v>
      </c>
      <c r="R1491">
        <v>2</v>
      </c>
      <c r="S1491" t="str">
        <f t="shared" si="93"/>
        <v>Small</v>
      </c>
      <c r="T1491" s="50">
        <v>100</v>
      </c>
      <c r="U1491" s="70">
        <f t="shared" si="94"/>
        <v>0.03</v>
      </c>
      <c r="V1491" s="52">
        <v>4.99</v>
      </c>
      <c r="W1491" s="52" t="str" cm="1">
        <f t="array" ref="W1491">_xlfn.SWITCH(ROUND(V1491,0),5,"Excellent",4,"Good",3,"Ok","Bad")</f>
        <v>Excellent</v>
      </c>
      <c r="X1491">
        <v>357</v>
      </c>
      <c r="Y1491" t="str">
        <f t="shared" si="95"/>
        <v>Yes</v>
      </c>
      <c r="Z1491" s="68">
        <v>42253</v>
      </c>
      <c r="AA1491" s="68">
        <v>43905</v>
      </c>
      <c r="AB1491">
        <v>341</v>
      </c>
      <c r="AC1491" t="s">
        <v>15616</v>
      </c>
    </row>
    <row r="1492" spans="1:29" x14ac:dyDescent="0.3">
      <c r="A1492" t="s">
        <v>13772</v>
      </c>
      <c r="B1492">
        <v>2248</v>
      </c>
      <c r="C1492" t="str">
        <f>VLOOKUP($B1492,Hosts!$A:$M,10,0)</f>
        <v>Within an hour</v>
      </c>
      <c r="D1492" s="70">
        <f>VLOOKUP($B1492,Hosts!$A:$M,11,0)</f>
        <v>1</v>
      </c>
      <c r="E1492" s="70">
        <f>VLOOKUP($B1492,Hosts!$A:$M,12,0)</f>
        <v>1</v>
      </c>
      <c r="F1492" t="str">
        <f>VLOOKUP($B1492,Hosts!$A:$M,13,0)</f>
        <v>No</v>
      </c>
      <c r="G1492" t="str">
        <f>INDEX(Hosts!$A:$M, MATCH(Places!$B1492,Hosts!$A:$A,0), MATCH(Places!G$1,Hosts!$A$1:$M$1,0))</f>
        <v>Within an hour</v>
      </c>
      <c r="H1492" s="70">
        <f>INDEX(Hosts!$A:$M, MATCH(Places!$B1492,Hosts!$A:$A,0), MATCH(Places!H$1,Hosts!$A$1:$M$1,0))</f>
        <v>1</v>
      </c>
      <c r="I1492" s="70">
        <f>INDEX(Hosts!$A:$M, MATCH(Places!$B1492,Hosts!$A:$A,0), MATCH(Places!I$1,Hosts!$A$1:$M$1,0))</f>
        <v>1</v>
      </c>
      <c r="J1492" t="str">
        <f>INDEX(Hosts!$A:$M, MATCH(Places!$B1492,Hosts!$A:$A,0), MATCH(Places!J$1,Hosts!$A$1:$M$1,0))</f>
        <v>No</v>
      </c>
      <c r="K1492">
        <v>7</v>
      </c>
      <c r="L1492" t="str">
        <f>VLOOKUP($K1492,Neighborhoods!$A:$C,2,0)</f>
        <v>Brooklyn</v>
      </c>
      <c r="M1492" t="str">
        <f>VLOOKUP($K1492,Neighborhoods!$A:$C,3,0)</f>
        <v>Bedford-Stuyvesant</v>
      </c>
      <c r="N1492" t="str">
        <f>INDEX(Neighborhoods!$A:$C, MATCH(Places!$K1492,Neighborhoods!$A:$A,0), MATCH(Places!N$1,Neighborhoods!$A$1:$C$1,0))</f>
        <v>Brooklyn</v>
      </c>
      <c r="O1492" t="str">
        <f>INDEX(Neighborhoods!$A:$C, MATCH(Places!$K1492,Neighborhoods!$A:$A,0), MATCH(Places!O$1,Neighborhoods!$A$1:$C$1,0))</f>
        <v>Bedford-Stuyvesant</v>
      </c>
      <c r="P1492" t="s">
        <v>1</v>
      </c>
      <c r="Q1492" t="str">
        <f t="shared" si="92"/>
        <v>Yes</v>
      </c>
      <c r="R1492">
        <v>2</v>
      </c>
      <c r="S1492" t="str">
        <f t="shared" si="93"/>
        <v>Small</v>
      </c>
      <c r="T1492" s="50">
        <v>59</v>
      </c>
      <c r="U1492" s="70">
        <f t="shared" si="94"/>
        <v>0.03</v>
      </c>
      <c r="V1492" s="52">
        <v>4.43</v>
      </c>
      <c r="W1492" s="52" t="str" cm="1">
        <f t="array" ref="W1492">_xlfn.SWITCH(ROUND(V1492,0),5,"Excellent",4,"Good",3,"Ok","Bad")</f>
        <v>Good</v>
      </c>
      <c r="X1492">
        <v>7</v>
      </c>
      <c r="Y1492" t="str">
        <f t="shared" si="95"/>
        <v>No</v>
      </c>
      <c r="Z1492" s="68">
        <v>43095</v>
      </c>
      <c r="AA1492" s="68">
        <v>43983</v>
      </c>
      <c r="AB1492">
        <v>349</v>
      </c>
      <c r="AC1492" t="s">
        <v>15616</v>
      </c>
    </row>
    <row r="1493" spans="1:29" x14ac:dyDescent="0.3">
      <c r="A1493" t="s">
        <v>13772</v>
      </c>
      <c r="B1493">
        <v>2248</v>
      </c>
      <c r="C1493" t="str">
        <f>VLOOKUP($B1493,Hosts!$A:$M,10,0)</f>
        <v>Within an hour</v>
      </c>
      <c r="D1493" s="70">
        <f>VLOOKUP($B1493,Hosts!$A:$M,11,0)</f>
        <v>1</v>
      </c>
      <c r="E1493" s="70">
        <f>VLOOKUP($B1493,Hosts!$A:$M,12,0)</f>
        <v>1</v>
      </c>
      <c r="F1493" t="str">
        <f>VLOOKUP($B1493,Hosts!$A:$M,13,0)</f>
        <v>No</v>
      </c>
      <c r="G1493" t="str">
        <f>INDEX(Hosts!$A:$M, MATCH(Places!$B1493,Hosts!$A:$A,0), MATCH(Places!G$1,Hosts!$A$1:$M$1,0))</f>
        <v>Within an hour</v>
      </c>
      <c r="H1493" s="70">
        <f>INDEX(Hosts!$A:$M, MATCH(Places!$B1493,Hosts!$A:$A,0), MATCH(Places!H$1,Hosts!$A$1:$M$1,0))</f>
        <v>1</v>
      </c>
      <c r="I1493" s="70">
        <f>INDEX(Hosts!$A:$M, MATCH(Places!$B1493,Hosts!$A:$A,0), MATCH(Places!I$1,Hosts!$A$1:$M$1,0))</f>
        <v>1</v>
      </c>
      <c r="J1493" t="str">
        <f>INDEX(Hosts!$A:$M, MATCH(Places!$B1493,Hosts!$A:$A,0), MATCH(Places!J$1,Hosts!$A$1:$M$1,0))</f>
        <v>No</v>
      </c>
      <c r="K1493">
        <v>7</v>
      </c>
      <c r="L1493" t="str">
        <f>VLOOKUP($K1493,Neighborhoods!$A:$C,2,0)</f>
        <v>Brooklyn</v>
      </c>
      <c r="M1493" t="str">
        <f>VLOOKUP($K1493,Neighborhoods!$A:$C,3,0)</f>
        <v>Bedford-Stuyvesant</v>
      </c>
      <c r="N1493" t="str">
        <f>INDEX(Neighborhoods!$A:$C, MATCH(Places!$K1493,Neighborhoods!$A:$A,0), MATCH(Places!N$1,Neighborhoods!$A$1:$C$1,0))</f>
        <v>Brooklyn</v>
      </c>
      <c r="O1493" t="str">
        <f>INDEX(Neighborhoods!$A:$C, MATCH(Places!$K1493,Neighborhoods!$A:$A,0), MATCH(Places!O$1,Neighborhoods!$A$1:$C$1,0))</f>
        <v>Bedford-Stuyvesant</v>
      </c>
      <c r="P1493" t="s">
        <v>1</v>
      </c>
      <c r="Q1493" t="str">
        <f t="shared" si="92"/>
        <v>Yes</v>
      </c>
      <c r="R1493">
        <v>2</v>
      </c>
      <c r="S1493" t="str">
        <f t="shared" si="93"/>
        <v>Small</v>
      </c>
      <c r="T1493" s="50">
        <v>59</v>
      </c>
      <c r="U1493" s="70">
        <f t="shared" si="94"/>
        <v>0.03</v>
      </c>
      <c r="V1493" s="52">
        <v>4.57</v>
      </c>
      <c r="W1493" s="52" t="str" cm="1">
        <f t="array" ref="W1493">_xlfn.SWITCH(ROUND(V1493,0),5,"Excellent",4,"Good",3,"Ok","Bad")</f>
        <v>Excellent</v>
      </c>
      <c r="X1493">
        <v>28</v>
      </c>
      <c r="Y1493" t="str">
        <f t="shared" si="95"/>
        <v>No</v>
      </c>
      <c r="Z1493" s="68">
        <v>42243</v>
      </c>
      <c r="AA1493" s="68">
        <v>43953</v>
      </c>
      <c r="AB1493">
        <v>319</v>
      </c>
      <c r="AC1493" t="s">
        <v>15616</v>
      </c>
    </row>
    <row r="1494" spans="1:29" x14ac:dyDescent="0.3">
      <c r="A1494" t="s">
        <v>1120</v>
      </c>
      <c r="B1494">
        <v>2045</v>
      </c>
      <c r="C1494" t="str">
        <f>VLOOKUP($B1494,Hosts!$A:$M,10,0)</f>
        <v>Within an hour</v>
      </c>
      <c r="D1494" s="70">
        <f>VLOOKUP($B1494,Hosts!$A:$M,11,0)</f>
        <v>1</v>
      </c>
      <c r="E1494" s="70">
        <f>VLOOKUP($B1494,Hosts!$A:$M,12,0)</f>
        <v>0.76</v>
      </c>
      <c r="F1494" t="str">
        <f>VLOOKUP($B1494,Hosts!$A:$M,13,0)</f>
        <v>Yes</v>
      </c>
      <c r="G1494" t="str">
        <f>INDEX(Hosts!$A:$M, MATCH(Places!$B1494,Hosts!$A:$A,0), MATCH(Places!G$1,Hosts!$A$1:$M$1,0))</f>
        <v>Within an hour</v>
      </c>
      <c r="H1494" s="70">
        <f>INDEX(Hosts!$A:$M, MATCH(Places!$B1494,Hosts!$A:$A,0), MATCH(Places!H$1,Hosts!$A$1:$M$1,0))</f>
        <v>1</v>
      </c>
      <c r="I1494" s="70">
        <f>INDEX(Hosts!$A:$M, MATCH(Places!$B1494,Hosts!$A:$A,0), MATCH(Places!I$1,Hosts!$A$1:$M$1,0))</f>
        <v>0.76</v>
      </c>
      <c r="J1494" t="str">
        <f>INDEX(Hosts!$A:$M, MATCH(Places!$B1494,Hosts!$A:$A,0), MATCH(Places!J$1,Hosts!$A$1:$M$1,0))</f>
        <v>Yes</v>
      </c>
      <c r="K1494">
        <v>19</v>
      </c>
      <c r="L1494" t="str">
        <f>VLOOKUP($K1494,Neighborhoods!$A:$C,2,0)</f>
        <v>Manhattan</v>
      </c>
      <c r="M1494" t="str">
        <f>VLOOKUP($K1494,Neighborhoods!$A:$C,3,0)</f>
        <v>Upper East Side</v>
      </c>
      <c r="N1494" t="str">
        <f>INDEX(Neighborhoods!$A:$C, MATCH(Places!$K1494,Neighborhoods!$A:$A,0), MATCH(Places!N$1,Neighborhoods!$A$1:$C$1,0))</f>
        <v>Manhattan</v>
      </c>
      <c r="O1494" t="str">
        <f>INDEX(Neighborhoods!$A:$C, MATCH(Places!$K1494,Neighborhoods!$A:$A,0), MATCH(Places!O$1,Neighborhoods!$A$1:$C$1,0))</f>
        <v>Upper East Side</v>
      </c>
      <c r="P1494" t="s">
        <v>1</v>
      </c>
      <c r="Q1494" t="str">
        <f t="shared" si="92"/>
        <v>Yes</v>
      </c>
      <c r="R1494">
        <v>2</v>
      </c>
      <c r="S1494" t="str">
        <f t="shared" si="93"/>
        <v>Small</v>
      </c>
      <c r="T1494" s="50">
        <v>59</v>
      </c>
      <c r="U1494" s="70">
        <f t="shared" si="94"/>
        <v>0.03</v>
      </c>
      <c r="V1494" s="52">
        <v>4.97</v>
      </c>
      <c r="W1494" s="52" t="str" cm="1">
        <f t="array" ref="W1494">_xlfn.SWITCH(ROUND(V1494,0),5,"Excellent",4,"Good",3,"Ok","Bad")</f>
        <v>Excellent</v>
      </c>
      <c r="X1494">
        <v>170</v>
      </c>
      <c r="Y1494" t="str">
        <f t="shared" si="95"/>
        <v>Yes</v>
      </c>
      <c r="Z1494" s="68">
        <v>42259</v>
      </c>
      <c r="AA1494" s="68">
        <v>43903</v>
      </c>
      <c r="AB1494">
        <v>360</v>
      </c>
      <c r="AC1494" t="s">
        <v>15616</v>
      </c>
    </row>
    <row r="1495" spans="1:29" x14ac:dyDescent="0.3">
      <c r="A1495" t="s">
        <v>1121</v>
      </c>
      <c r="B1495">
        <v>91</v>
      </c>
      <c r="C1495" t="str">
        <f>VLOOKUP($B1495,Hosts!$A:$M,10,0)</f>
        <v>Within a day</v>
      </c>
      <c r="D1495" s="70">
        <f>VLOOKUP($B1495,Hosts!$A:$M,11,0)</f>
        <v>0.5</v>
      </c>
      <c r="E1495" s="70">
        <f>VLOOKUP($B1495,Hosts!$A:$M,12,0)</f>
        <v>0.6</v>
      </c>
      <c r="F1495" t="str">
        <f>VLOOKUP($B1495,Hosts!$A:$M,13,0)</f>
        <v>Yes</v>
      </c>
      <c r="G1495" t="str">
        <f>INDEX(Hosts!$A:$M, MATCH(Places!$B1495,Hosts!$A:$A,0), MATCH(Places!G$1,Hosts!$A$1:$M$1,0))</f>
        <v>Within a day</v>
      </c>
      <c r="H1495" s="70">
        <f>INDEX(Hosts!$A:$M, MATCH(Places!$B1495,Hosts!$A:$A,0), MATCH(Places!H$1,Hosts!$A$1:$M$1,0))</f>
        <v>0.5</v>
      </c>
      <c r="I1495" s="70">
        <f>INDEX(Hosts!$A:$M, MATCH(Places!$B1495,Hosts!$A:$A,0), MATCH(Places!I$1,Hosts!$A$1:$M$1,0))</f>
        <v>0.6</v>
      </c>
      <c r="J1495" t="str">
        <f>INDEX(Hosts!$A:$M, MATCH(Places!$B1495,Hosts!$A:$A,0), MATCH(Places!J$1,Hosts!$A$1:$M$1,0))</f>
        <v>Yes</v>
      </c>
      <c r="K1495">
        <v>21</v>
      </c>
      <c r="L1495" t="str">
        <f>VLOOKUP($K1495,Neighborhoods!$A:$C,2,0)</f>
        <v>Queens</v>
      </c>
      <c r="M1495" t="str">
        <f>VLOOKUP($K1495,Neighborhoods!$A:$C,3,0)</f>
        <v>Astoria</v>
      </c>
      <c r="N1495" t="str">
        <f>INDEX(Neighborhoods!$A:$C, MATCH(Places!$K1495,Neighborhoods!$A:$A,0), MATCH(Places!N$1,Neighborhoods!$A$1:$C$1,0))</f>
        <v>Queens</v>
      </c>
      <c r="O1495" t="str">
        <f>INDEX(Neighborhoods!$A:$C, MATCH(Places!$K1495,Neighborhoods!$A:$A,0), MATCH(Places!O$1,Neighborhoods!$A$1:$C$1,0))</f>
        <v>Astoria</v>
      </c>
      <c r="P1495" t="s">
        <v>11822</v>
      </c>
      <c r="Q1495" t="str">
        <f t="shared" si="92"/>
        <v>No</v>
      </c>
      <c r="R1495">
        <v>4</v>
      </c>
      <c r="S1495" t="str">
        <f t="shared" si="93"/>
        <v>Medium</v>
      </c>
      <c r="T1495" s="50">
        <v>85</v>
      </c>
      <c r="U1495" s="70">
        <f t="shared" si="94"/>
        <v>0.03</v>
      </c>
      <c r="V1495" s="52">
        <v>4.91</v>
      </c>
      <c r="W1495" s="52" t="str" cm="1">
        <f t="array" ref="W1495">_xlfn.SWITCH(ROUND(V1495,0),5,"Excellent",4,"Good",3,"Ok","Bad")</f>
        <v>Excellent</v>
      </c>
      <c r="X1495">
        <v>64</v>
      </c>
      <c r="Y1495" t="str">
        <f t="shared" si="95"/>
        <v>No</v>
      </c>
      <c r="Z1495" s="68">
        <v>42339</v>
      </c>
      <c r="AA1495" s="68">
        <v>43931</v>
      </c>
      <c r="AB1495">
        <v>267</v>
      </c>
      <c r="AC1495" t="s">
        <v>15615</v>
      </c>
    </row>
    <row r="1496" spans="1:29" x14ac:dyDescent="0.3">
      <c r="A1496" t="s">
        <v>1185</v>
      </c>
      <c r="B1496">
        <v>2483</v>
      </c>
      <c r="C1496" t="str">
        <f>VLOOKUP($B1496,Hosts!$A:$M,10,0)</f>
        <v>Within an hour</v>
      </c>
      <c r="D1496" s="70">
        <f>VLOOKUP($B1496,Hosts!$A:$M,11,0)</f>
        <v>1</v>
      </c>
      <c r="E1496" s="70">
        <f>VLOOKUP($B1496,Hosts!$A:$M,12,0)</f>
        <v>0.79</v>
      </c>
      <c r="F1496" t="str">
        <f>VLOOKUP($B1496,Hosts!$A:$M,13,0)</f>
        <v>Yes</v>
      </c>
      <c r="G1496" t="str">
        <f>INDEX(Hosts!$A:$M, MATCH(Places!$B1496,Hosts!$A:$A,0), MATCH(Places!G$1,Hosts!$A$1:$M$1,0))</f>
        <v>Within an hour</v>
      </c>
      <c r="H1496" s="70">
        <f>INDEX(Hosts!$A:$M, MATCH(Places!$B1496,Hosts!$A:$A,0), MATCH(Places!H$1,Hosts!$A$1:$M$1,0))</f>
        <v>1</v>
      </c>
      <c r="I1496" s="70">
        <f>INDEX(Hosts!$A:$M, MATCH(Places!$B1496,Hosts!$A:$A,0), MATCH(Places!I$1,Hosts!$A$1:$M$1,0))</f>
        <v>0.79</v>
      </c>
      <c r="J1496" t="str">
        <f>INDEX(Hosts!$A:$M, MATCH(Places!$B1496,Hosts!$A:$A,0), MATCH(Places!J$1,Hosts!$A$1:$M$1,0))</f>
        <v>Yes</v>
      </c>
      <c r="K1496">
        <v>21</v>
      </c>
      <c r="L1496" t="str">
        <f>VLOOKUP($K1496,Neighborhoods!$A:$C,2,0)</f>
        <v>Queens</v>
      </c>
      <c r="M1496" t="str">
        <f>VLOOKUP($K1496,Neighborhoods!$A:$C,3,0)</f>
        <v>Astoria</v>
      </c>
      <c r="N1496" t="str">
        <f>INDEX(Neighborhoods!$A:$C, MATCH(Places!$K1496,Neighborhoods!$A:$A,0), MATCH(Places!N$1,Neighborhoods!$A$1:$C$1,0))</f>
        <v>Queens</v>
      </c>
      <c r="O1496" t="str">
        <f>INDEX(Neighborhoods!$A:$C, MATCH(Places!$K1496,Neighborhoods!$A:$A,0), MATCH(Places!O$1,Neighborhoods!$A$1:$C$1,0))</f>
        <v>Astoria</v>
      </c>
      <c r="P1496" t="s">
        <v>1</v>
      </c>
      <c r="Q1496" t="str">
        <f t="shared" si="92"/>
        <v>Yes</v>
      </c>
      <c r="R1496">
        <v>2</v>
      </c>
      <c r="S1496" t="str">
        <f t="shared" si="93"/>
        <v>Small</v>
      </c>
      <c r="T1496" s="50">
        <v>35</v>
      </c>
      <c r="U1496" s="70">
        <f t="shared" si="94"/>
        <v>0.03</v>
      </c>
      <c r="V1496" s="52">
        <v>4.9000000000000004</v>
      </c>
      <c r="W1496" s="52" t="str" cm="1">
        <f t="array" ref="W1496">_xlfn.SWITCH(ROUND(V1496,0),5,"Excellent",4,"Good",3,"Ok","Bad")</f>
        <v>Excellent</v>
      </c>
      <c r="X1496">
        <v>86</v>
      </c>
      <c r="Y1496" t="str">
        <f t="shared" si="95"/>
        <v>No</v>
      </c>
      <c r="Z1496" s="68">
        <v>42299</v>
      </c>
      <c r="AA1496" s="68">
        <v>43906</v>
      </c>
      <c r="AB1496">
        <v>145</v>
      </c>
      <c r="AC1496" t="s">
        <v>15615</v>
      </c>
    </row>
    <row r="1497" spans="1:29" x14ac:dyDescent="0.3">
      <c r="A1497" t="s">
        <v>1199</v>
      </c>
      <c r="B1497">
        <v>2483</v>
      </c>
      <c r="C1497" t="str">
        <f>VLOOKUP($B1497,Hosts!$A:$M,10,0)</f>
        <v>Within an hour</v>
      </c>
      <c r="D1497" s="70">
        <f>VLOOKUP($B1497,Hosts!$A:$M,11,0)</f>
        <v>1</v>
      </c>
      <c r="E1497" s="70">
        <f>VLOOKUP($B1497,Hosts!$A:$M,12,0)</f>
        <v>0.79</v>
      </c>
      <c r="F1497" t="str">
        <f>VLOOKUP($B1497,Hosts!$A:$M,13,0)</f>
        <v>Yes</v>
      </c>
      <c r="G1497" t="str">
        <f>INDEX(Hosts!$A:$M, MATCH(Places!$B1497,Hosts!$A:$A,0), MATCH(Places!G$1,Hosts!$A$1:$M$1,0))</f>
        <v>Within an hour</v>
      </c>
      <c r="H1497" s="70">
        <f>INDEX(Hosts!$A:$M, MATCH(Places!$B1497,Hosts!$A:$A,0), MATCH(Places!H$1,Hosts!$A$1:$M$1,0))</f>
        <v>1</v>
      </c>
      <c r="I1497" s="70">
        <f>INDEX(Hosts!$A:$M, MATCH(Places!$B1497,Hosts!$A:$A,0), MATCH(Places!I$1,Hosts!$A$1:$M$1,0))</f>
        <v>0.79</v>
      </c>
      <c r="J1497" t="str">
        <f>INDEX(Hosts!$A:$M, MATCH(Places!$B1497,Hosts!$A:$A,0), MATCH(Places!J$1,Hosts!$A$1:$M$1,0))</f>
        <v>Yes</v>
      </c>
      <c r="K1497">
        <v>21</v>
      </c>
      <c r="L1497" t="str">
        <f>VLOOKUP($K1497,Neighborhoods!$A:$C,2,0)</f>
        <v>Queens</v>
      </c>
      <c r="M1497" t="str">
        <f>VLOOKUP($K1497,Neighborhoods!$A:$C,3,0)</f>
        <v>Astoria</v>
      </c>
      <c r="N1497" t="str">
        <f>INDEX(Neighborhoods!$A:$C, MATCH(Places!$K1497,Neighborhoods!$A:$A,0), MATCH(Places!N$1,Neighborhoods!$A$1:$C$1,0))</f>
        <v>Queens</v>
      </c>
      <c r="O1497" t="str">
        <f>INDEX(Neighborhoods!$A:$C, MATCH(Places!$K1497,Neighborhoods!$A:$A,0), MATCH(Places!O$1,Neighborhoods!$A$1:$C$1,0))</f>
        <v>Astoria</v>
      </c>
      <c r="P1497" t="s">
        <v>1</v>
      </c>
      <c r="Q1497" t="str">
        <f t="shared" si="92"/>
        <v>Yes</v>
      </c>
      <c r="R1497">
        <v>2</v>
      </c>
      <c r="S1497" t="str">
        <f t="shared" si="93"/>
        <v>Small</v>
      </c>
      <c r="T1497" s="50">
        <v>39</v>
      </c>
      <c r="U1497" s="70">
        <f t="shared" si="94"/>
        <v>0.03</v>
      </c>
      <c r="V1497" s="52">
        <v>4.9000000000000004</v>
      </c>
      <c r="W1497" s="52" t="str" cm="1">
        <f t="array" ref="W1497">_xlfn.SWITCH(ROUND(V1497,0),5,"Excellent",4,"Good",3,"Ok","Bad")</f>
        <v>Excellent</v>
      </c>
      <c r="X1497">
        <v>123</v>
      </c>
      <c r="Y1497" t="str">
        <f t="shared" si="95"/>
        <v>Yes</v>
      </c>
      <c r="Z1497" s="68">
        <v>42296</v>
      </c>
      <c r="AA1497" s="68">
        <v>43898</v>
      </c>
      <c r="AB1497">
        <v>61</v>
      </c>
      <c r="AC1497" t="s">
        <v>15615</v>
      </c>
    </row>
    <row r="1498" spans="1:29" x14ac:dyDescent="0.3">
      <c r="A1498" t="s">
        <v>15199</v>
      </c>
      <c r="B1498">
        <v>1710</v>
      </c>
      <c r="C1498" t="str">
        <f>VLOOKUP($B1498,Hosts!$A:$M,10,0)</f>
        <v>Within a few hours</v>
      </c>
      <c r="D1498" s="70">
        <f>VLOOKUP($B1498,Hosts!$A:$M,11,0)</f>
        <v>1</v>
      </c>
      <c r="E1498" s="70">
        <f>VLOOKUP($B1498,Hosts!$A:$M,12,0)</f>
        <v>0.98</v>
      </c>
      <c r="F1498" t="str">
        <f>VLOOKUP($B1498,Hosts!$A:$M,13,0)</f>
        <v>No</v>
      </c>
      <c r="G1498" t="str">
        <f>INDEX(Hosts!$A:$M, MATCH(Places!$B1498,Hosts!$A:$A,0), MATCH(Places!G$1,Hosts!$A$1:$M$1,0))</f>
        <v>Within a few hours</v>
      </c>
      <c r="H1498" s="70">
        <f>INDEX(Hosts!$A:$M, MATCH(Places!$B1498,Hosts!$A:$A,0), MATCH(Places!H$1,Hosts!$A$1:$M$1,0))</f>
        <v>1</v>
      </c>
      <c r="I1498" s="70">
        <f>INDEX(Hosts!$A:$M, MATCH(Places!$B1498,Hosts!$A:$A,0), MATCH(Places!I$1,Hosts!$A$1:$M$1,0))</f>
        <v>0.98</v>
      </c>
      <c r="J1498" t="str">
        <f>INDEX(Hosts!$A:$M, MATCH(Places!$B1498,Hosts!$A:$A,0), MATCH(Places!J$1,Hosts!$A$1:$M$1,0))</f>
        <v>No</v>
      </c>
      <c r="K1498">
        <v>7</v>
      </c>
      <c r="L1498" t="str">
        <f>VLOOKUP($K1498,Neighborhoods!$A:$C,2,0)</f>
        <v>Brooklyn</v>
      </c>
      <c r="M1498" t="str">
        <f>VLOOKUP($K1498,Neighborhoods!$A:$C,3,0)</f>
        <v>Bedford-Stuyvesant</v>
      </c>
      <c r="N1498" t="str">
        <f>INDEX(Neighborhoods!$A:$C, MATCH(Places!$K1498,Neighborhoods!$A:$A,0), MATCH(Places!N$1,Neighborhoods!$A$1:$C$1,0))</f>
        <v>Brooklyn</v>
      </c>
      <c r="O1498" t="str">
        <f>INDEX(Neighborhoods!$A:$C, MATCH(Places!$K1498,Neighborhoods!$A:$A,0), MATCH(Places!O$1,Neighborhoods!$A$1:$C$1,0))</f>
        <v>Bedford-Stuyvesant</v>
      </c>
      <c r="P1498" t="s">
        <v>11822</v>
      </c>
      <c r="Q1498" t="str">
        <f t="shared" si="92"/>
        <v>No</v>
      </c>
      <c r="R1498">
        <v>8</v>
      </c>
      <c r="S1498" t="str">
        <f t="shared" si="93"/>
        <v>Large</v>
      </c>
      <c r="T1498" s="50">
        <v>222</v>
      </c>
      <c r="U1498" s="70">
        <f t="shared" si="94"/>
        <v>0.04</v>
      </c>
      <c r="V1498" s="52">
        <v>4</v>
      </c>
      <c r="W1498" s="52" t="str" cm="1">
        <f t="array" ref="W1498">_xlfn.SWITCH(ROUND(V1498,0),5,"Excellent",4,"Good",3,"Ok","Bad")</f>
        <v>Good</v>
      </c>
      <c r="X1498">
        <v>3</v>
      </c>
      <c r="Y1498" t="str">
        <f t="shared" si="95"/>
        <v>No</v>
      </c>
      <c r="Z1498" s="68">
        <v>42309</v>
      </c>
      <c r="AA1498" s="68">
        <v>42339</v>
      </c>
      <c r="AB1498">
        <v>90</v>
      </c>
      <c r="AC1498" t="s">
        <v>15615</v>
      </c>
    </row>
    <row r="1499" spans="1:29" x14ac:dyDescent="0.3">
      <c r="A1499" t="s">
        <v>1122</v>
      </c>
      <c r="B1499">
        <v>1139</v>
      </c>
      <c r="C1499" t="str">
        <f>VLOOKUP($B1499,Hosts!$A:$M,10,0)</f>
        <v>Within a few hours</v>
      </c>
      <c r="D1499" s="70">
        <f>VLOOKUP($B1499,Hosts!$A:$M,11,0)</f>
        <v>1</v>
      </c>
      <c r="E1499" s="70">
        <f>VLOOKUP($B1499,Hosts!$A:$M,12,0)</f>
        <v>0.95</v>
      </c>
      <c r="F1499" t="str">
        <f>VLOOKUP($B1499,Hosts!$A:$M,13,0)</f>
        <v>Yes</v>
      </c>
      <c r="G1499" t="str">
        <f>INDEX(Hosts!$A:$M, MATCH(Places!$B1499,Hosts!$A:$A,0), MATCH(Places!G$1,Hosts!$A$1:$M$1,0))</f>
        <v>Within a few hours</v>
      </c>
      <c r="H1499" s="70">
        <f>INDEX(Hosts!$A:$M, MATCH(Places!$B1499,Hosts!$A:$A,0), MATCH(Places!H$1,Hosts!$A$1:$M$1,0))</f>
        <v>1</v>
      </c>
      <c r="I1499" s="70">
        <f>INDEX(Hosts!$A:$M, MATCH(Places!$B1499,Hosts!$A:$A,0), MATCH(Places!I$1,Hosts!$A$1:$M$1,0))</f>
        <v>0.95</v>
      </c>
      <c r="J1499" t="str">
        <f>INDEX(Hosts!$A:$M, MATCH(Places!$B1499,Hosts!$A:$A,0), MATCH(Places!J$1,Hosts!$A$1:$M$1,0))</f>
        <v>Yes</v>
      </c>
      <c r="K1499">
        <v>7</v>
      </c>
      <c r="L1499" t="str">
        <f>VLOOKUP($K1499,Neighborhoods!$A:$C,2,0)</f>
        <v>Brooklyn</v>
      </c>
      <c r="M1499" t="str">
        <f>VLOOKUP($K1499,Neighborhoods!$A:$C,3,0)</f>
        <v>Bedford-Stuyvesant</v>
      </c>
      <c r="N1499" t="str">
        <f>INDEX(Neighborhoods!$A:$C, MATCH(Places!$K1499,Neighborhoods!$A:$A,0), MATCH(Places!N$1,Neighborhoods!$A$1:$C$1,0))</f>
        <v>Brooklyn</v>
      </c>
      <c r="O1499" t="str">
        <f>INDEX(Neighborhoods!$A:$C, MATCH(Places!$K1499,Neighborhoods!$A:$A,0), MATCH(Places!O$1,Neighborhoods!$A$1:$C$1,0))</f>
        <v>Bedford-Stuyvesant</v>
      </c>
      <c r="P1499" t="s">
        <v>1</v>
      </c>
      <c r="Q1499" t="str">
        <f t="shared" si="92"/>
        <v>Yes</v>
      </c>
      <c r="R1499">
        <v>2</v>
      </c>
      <c r="S1499" t="str">
        <f t="shared" si="93"/>
        <v>Small</v>
      </c>
      <c r="T1499" s="50">
        <v>80</v>
      </c>
      <c r="U1499" s="70">
        <f t="shared" si="94"/>
        <v>0.03</v>
      </c>
      <c r="V1499" s="52">
        <v>4.91</v>
      </c>
      <c r="W1499" s="52" t="str" cm="1">
        <f t="array" ref="W1499">_xlfn.SWITCH(ROUND(V1499,0),5,"Excellent",4,"Good",3,"Ok","Bad")</f>
        <v>Excellent</v>
      </c>
      <c r="X1499">
        <v>181</v>
      </c>
      <c r="Y1499" t="str">
        <f t="shared" si="95"/>
        <v>Yes</v>
      </c>
      <c r="Z1499" s="68">
        <v>42254</v>
      </c>
      <c r="AA1499" s="68">
        <v>43877</v>
      </c>
      <c r="AB1499">
        <v>360</v>
      </c>
      <c r="AC1499" t="s">
        <v>15616</v>
      </c>
    </row>
    <row r="1500" spans="1:29" x14ac:dyDescent="0.3">
      <c r="A1500" t="s">
        <v>1123</v>
      </c>
      <c r="B1500">
        <v>83</v>
      </c>
      <c r="C1500" t="str">
        <f>VLOOKUP($B1500,Hosts!$A:$M,10,0)</f>
        <v>Within a few hours</v>
      </c>
      <c r="D1500" s="70">
        <f>VLOOKUP($B1500,Hosts!$A:$M,11,0)</f>
        <v>1</v>
      </c>
      <c r="E1500" s="70">
        <f>VLOOKUP($B1500,Hosts!$A:$M,12,0)</f>
        <v>0.61</v>
      </c>
      <c r="F1500" t="str">
        <f>VLOOKUP($B1500,Hosts!$A:$M,13,0)</f>
        <v>No</v>
      </c>
      <c r="G1500" t="str">
        <f>INDEX(Hosts!$A:$M, MATCH(Places!$B1500,Hosts!$A:$A,0), MATCH(Places!G$1,Hosts!$A$1:$M$1,0))</f>
        <v>Within a few hours</v>
      </c>
      <c r="H1500" s="70">
        <f>INDEX(Hosts!$A:$M, MATCH(Places!$B1500,Hosts!$A:$A,0), MATCH(Places!H$1,Hosts!$A$1:$M$1,0))</f>
        <v>1</v>
      </c>
      <c r="I1500" s="70">
        <f>INDEX(Hosts!$A:$M, MATCH(Places!$B1500,Hosts!$A:$A,0), MATCH(Places!I$1,Hosts!$A$1:$M$1,0))</f>
        <v>0.61</v>
      </c>
      <c r="J1500" t="str">
        <f>INDEX(Hosts!$A:$M, MATCH(Places!$B1500,Hosts!$A:$A,0), MATCH(Places!J$1,Hosts!$A$1:$M$1,0))</f>
        <v>No</v>
      </c>
      <c r="K1500">
        <v>7</v>
      </c>
      <c r="L1500" t="str">
        <f>VLOOKUP($K1500,Neighborhoods!$A:$C,2,0)</f>
        <v>Brooklyn</v>
      </c>
      <c r="M1500" t="str">
        <f>VLOOKUP($K1500,Neighborhoods!$A:$C,3,0)</f>
        <v>Bedford-Stuyvesant</v>
      </c>
      <c r="N1500" t="str">
        <f>INDEX(Neighborhoods!$A:$C, MATCH(Places!$K1500,Neighborhoods!$A:$A,0), MATCH(Places!N$1,Neighborhoods!$A$1:$C$1,0))</f>
        <v>Brooklyn</v>
      </c>
      <c r="O1500" t="str">
        <f>INDEX(Neighborhoods!$A:$C, MATCH(Places!$K1500,Neighborhoods!$A:$A,0), MATCH(Places!O$1,Neighborhoods!$A$1:$C$1,0))</f>
        <v>Bedford-Stuyvesant</v>
      </c>
      <c r="P1500" t="s">
        <v>11822</v>
      </c>
      <c r="Q1500" t="str">
        <f t="shared" si="92"/>
        <v>No</v>
      </c>
      <c r="R1500">
        <v>4</v>
      </c>
      <c r="S1500" t="str">
        <f t="shared" si="93"/>
        <v>Medium</v>
      </c>
      <c r="T1500" s="50">
        <v>120</v>
      </c>
      <c r="U1500" s="70">
        <f t="shared" si="94"/>
        <v>0.03</v>
      </c>
      <c r="V1500" s="52">
        <v>4.83</v>
      </c>
      <c r="W1500" s="52" t="str" cm="1">
        <f t="array" ref="W1500">_xlfn.SWITCH(ROUND(V1500,0),5,"Excellent",4,"Good",3,"Ok","Bad")</f>
        <v>Excellent</v>
      </c>
      <c r="X1500">
        <v>12</v>
      </c>
      <c r="Y1500" t="str">
        <f t="shared" si="95"/>
        <v>No</v>
      </c>
      <c r="Z1500" s="68">
        <v>43302</v>
      </c>
      <c r="AA1500" s="68">
        <v>43828</v>
      </c>
      <c r="AB1500">
        <v>88</v>
      </c>
      <c r="AC1500" t="s">
        <v>15615</v>
      </c>
    </row>
    <row r="1501" spans="1:29" x14ac:dyDescent="0.3">
      <c r="A1501" t="s">
        <v>1124</v>
      </c>
      <c r="B1501">
        <v>1578</v>
      </c>
      <c r="C1501" t="str">
        <f>VLOOKUP($B1501,Hosts!$A:$M,10,0)</f>
        <v>Within a day</v>
      </c>
      <c r="D1501" s="70">
        <f>VLOOKUP($B1501,Hosts!$A:$M,11,0)</f>
        <v>1</v>
      </c>
      <c r="E1501" s="70">
        <f>VLOOKUP($B1501,Hosts!$A:$M,12,0)</f>
        <v>0.28000000000000003</v>
      </c>
      <c r="F1501" t="str">
        <f>VLOOKUP($B1501,Hosts!$A:$M,13,0)</f>
        <v>No</v>
      </c>
      <c r="G1501" t="str">
        <f>INDEX(Hosts!$A:$M, MATCH(Places!$B1501,Hosts!$A:$A,0), MATCH(Places!G$1,Hosts!$A$1:$M$1,0))</f>
        <v>Within a day</v>
      </c>
      <c r="H1501" s="70">
        <f>INDEX(Hosts!$A:$M, MATCH(Places!$B1501,Hosts!$A:$A,0), MATCH(Places!H$1,Hosts!$A$1:$M$1,0))</f>
        <v>1</v>
      </c>
      <c r="I1501" s="70">
        <f>INDEX(Hosts!$A:$M, MATCH(Places!$B1501,Hosts!$A:$A,0), MATCH(Places!I$1,Hosts!$A$1:$M$1,0))</f>
        <v>0.28000000000000003</v>
      </c>
      <c r="J1501" t="str">
        <f>INDEX(Hosts!$A:$M, MATCH(Places!$B1501,Hosts!$A:$A,0), MATCH(Places!J$1,Hosts!$A$1:$M$1,0))</f>
        <v>No</v>
      </c>
      <c r="K1501">
        <v>15</v>
      </c>
      <c r="L1501" t="str">
        <f>VLOOKUP($K1501,Neighborhoods!$A:$C,2,0)</f>
        <v>Manhattan</v>
      </c>
      <c r="M1501" t="str">
        <f>VLOOKUP($K1501,Neighborhoods!$A:$C,3,0)</f>
        <v>East Village</v>
      </c>
      <c r="N1501" t="str">
        <f>INDEX(Neighborhoods!$A:$C, MATCH(Places!$K1501,Neighborhoods!$A:$A,0), MATCH(Places!N$1,Neighborhoods!$A$1:$C$1,0))</f>
        <v>Manhattan</v>
      </c>
      <c r="O1501" t="str">
        <f>INDEX(Neighborhoods!$A:$C, MATCH(Places!$K1501,Neighborhoods!$A:$A,0), MATCH(Places!O$1,Neighborhoods!$A$1:$C$1,0))</f>
        <v>East Village</v>
      </c>
      <c r="P1501" t="s">
        <v>1</v>
      </c>
      <c r="Q1501" t="str">
        <f t="shared" si="92"/>
        <v>Yes</v>
      </c>
      <c r="R1501">
        <v>2</v>
      </c>
      <c r="S1501" t="str">
        <f t="shared" si="93"/>
        <v>Small</v>
      </c>
      <c r="T1501" s="50">
        <v>42</v>
      </c>
      <c r="U1501" s="70">
        <f t="shared" si="94"/>
        <v>0.03</v>
      </c>
      <c r="V1501" s="52">
        <v>4.83</v>
      </c>
      <c r="W1501" s="52" t="str" cm="1">
        <f t="array" ref="W1501">_xlfn.SWITCH(ROUND(V1501,0),5,"Excellent",4,"Good",3,"Ok","Bad")</f>
        <v>Excellent</v>
      </c>
      <c r="X1501">
        <v>52</v>
      </c>
      <c r="Y1501" t="str">
        <f t="shared" si="95"/>
        <v>No</v>
      </c>
      <c r="Z1501" s="68">
        <v>42246</v>
      </c>
      <c r="AA1501" s="68">
        <v>43858</v>
      </c>
      <c r="AB1501">
        <v>0</v>
      </c>
      <c r="AC1501" t="s">
        <v>15615</v>
      </c>
    </row>
    <row r="1502" spans="1:29" x14ac:dyDescent="0.3">
      <c r="A1502" t="s">
        <v>1125</v>
      </c>
      <c r="B1502">
        <v>1139</v>
      </c>
      <c r="C1502" t="str">
        <f>VLOOKUP($B1502,Hosts!$A:$M,10,0)</f>
        <v>Within a few hours</v>
      </c>
      <c r="D1502" s="70">
        <f>VLOOKUP($B1502,Hosts!$A:$M,11,0)</f>
        <v>1</v>
      </c>
      <c r="E1502" s="70">
        <f>VLOOKUP($B1502,Hosts!$A:$M,12,0)</f>
        <v>0.95</v>
      </c>
      <c r="F1502" t="str">
        <f>VLOOKUP($B1502,Hosts!$A:$M,13,0)</f>
        <v>Yes</v>
      </c>
      <c r="G1502" t="str">
        <f>INDEX(Hosts!$A:$M, MATCH(Places!$B1502,Hosts!$A:$A,0), MATCH(Places!G$1,Hosts!$A$1:$M$1,0))</f>
        <v>Within a few hours</v>
      </c>
      <c r="H1502" s="70">
        <f>INDEX(Hosts!$A:$M, MATCH(Places!$B1502,Hosts!$A:$A,0), MATCH(Places!H$1,Hosts!$A$1:$M$1,0))</f>
        <v>1</v>
      </c>
      <c r="I1502" s="70">
        <f>INDEX(Hosts!$A:$M, MATCH(Places!$B1502,Hosts!$A:$A,0), MATCH(Places!I$1,Hosts!$A$1:$M$1,0))</f>
        <v>0.95</v>
      </c>
      <c r="J1502" t="str">
        <f>INDEX(Hosts!$A:$M, MATCH(Places!$B1502,Hosts!$A:$A,0), MATCH(Places!J$1,Hosts!$A$1:$M$1,0))</f>
        <v>Yes</v>
      </c>
      <c r="K1502">
        <v>7</v>
      </c>
      <c r="L1502" t="str">
        <f>VLOOKUP($K1502,Neighborhoods!$A:$C,2,0)</f>
        <v>Brooklyn</v>
      </c>
      <c r="M1502" t="str">
        <f>VLOOKUP($K1502,Neighborhoods!$A:$C,3,0)</f>
        <v>Bedford-Stuyvesant</v>
      </c>
      <c r="N1502" t="str">
        <f>INDEX(Neighborhoods!$A:$C, MATCH(Places!$K1502,Neighborhoods!$A:$A,0), MATCH(Places!N$1,Neighborhoods!$A$1:$C$1,0))</f>
        <v>Brooklyn</v>
      </c>
      <c r="O1502" t="str">
        <f>INDEX(Neighborhoods!$A:$C, MATCH(Places!$K1502,Neighborhoods!$A:$A,0), MATCH(Places!O$1,Neighborhoods!$A$1:$C$1,0))</f>
        <v>Bedford-Stuyvesant</v>
      </c>
      <c r="P1502" t="s">
        <v>1</v>
      </c>
      <c r="Q1502" t="str">
        <f t="shared" si="92"/>
        <v>Yes</v>
      </c>
      <c r="R1502">
        <v>2</v>
      </c>
      <c r="S1502" t="str">
        <f t="shared" si="93"/>
        <v>Small</v>
      </c>
      <c r="T1502" s="50">
        <v>70</v>
      </c>
      <c r="U1502" s="70">
        <f t="shared" si="94"/>
        <v>0.03</v>
      </c>
      <c r="V1502" s="52">
        <v>4.92</v>
      </c>
      <c r="W1502" s="52" t="str" cm="1">
        <f t="array" ref="W1502">_xlfn.SWITCH(ROUND(V1502,0),5,"Excellent",4,"Good",3,"Ok","Bad")</f>
        <v>Excellent</v>
      </c>
      <c r="X1502">
        <v>169</v>
      </c>
      <c r="Y1502" t="str">
        <f t="shared" si="95"/>
        <v>Yes</v>
      </c>
      <c r="Z1502" s="68">
        <v>42254</v>
      </c>
      <c r="AA1502" s="68">
        <v>43878</v>
      </c>
      <c r="AB1502">
        <v>352</v>
      </c>
      <c r="AC1502" t="s">
        <v>15616</v>
      </c>
    </row>
    <row r="1503" spans="1:29" x14ac:dyDescent="0.3">
      <c r="A1503" t="s">
        <v>1126</v>
      </c>
      <c r="B1503">
        <v>516</v>
      </c>
      <c r="C1503" t="str">
        <f>VLOOKUP($B1503,Hosts!$A:$M,10,0)</f>
        <v>Within a few hours</v>
      </c>
      <c r="D1503" s="70">
        <f>VLOOKUP($B1503,Hosts!$A:$M,11,0)</f>
        <v>1</v>
      </c>
      <c r="E1503" s="70">
        <f>VLOOKUP($B1503,Hosts!$A:$M,12,0)</f>
        <v>0.67</v>
      </c>
      <c r="F1503" t="str">
        <f>VLOOKUP($B1503,Hosts!$A:$M,13,0)</f>
        <v>No</v>
      </c>
      <c r="G1503" t="str">
        <f>INDEX(Hosts!$A:$M, MATCH(Places!$B1503,Hosts!$A:$A,0), MATCH(Places!G$1,Hosts!$A$1:$M$1,0))</f>
        <v>Within a few hours</v>
      </c>
      <c r="H1503" s="70">
        <f>INDEX(Hosts!$A:$M, MATCH(Places!$B1503,Hosts!$A:$A,0), MATCH(Places!H$1,Hosts!$A$1:$M$1,0))</f>
        <v>1</v>
      </c>
      <c r="I1503" s="70">
        <f>INDEX(Hosts!$A:$M, MATCH(Places!$B1503,Hosts!$A:$A,0), MATCH(Places!I$1,Hosts!$A$1:$M$1,0))</f>
        <v>0.67</v>
      </c>
      <c r="J1503" t="str">
        <f>INDEX(Hosts!$A:$M, MATCH(Places!$B1503,Hosts!$A:$A,0), MATCH(Places!J$1,Hosts!$A$1:$M$1,0))</f>
        <v>No</v>
      </c>
      <c r="K1503">
        <v>12</v>
      </c>
      <c r="L1503" t="str">
        <f>VLOOKUP($K1503,Neighborhoods!$A:$C,2,0)</f>
        <v>Brooklyn</v>
      </c>
      <c r="M1503" t="str">
        <f>VLOOKUP($K1503,Neighborhoods!$A:$C,3,0)</f>
        <v>Williamsburg</v>
      </c>
      <c r="N1503" t="str">
        <f>INDEX(Neighborhoods!$A:$C, MATCH(Places!$K1503,Neighborhoods!$A:$A,0), MATCH(Places!N$1,Neighborhoods!$A$1:$C$1,0))</f>
        <v>Brooklyn</v>
      </c>
      <c r="O1503" t="str">
        <f>INDEX(Neighborhoods!$A:$C, MATCH(Places!$K1503,Neighborhoods!$A:$A,0), MATCH(Places!O$1,Neighborhoods!$A$1:$C$1,0))</f>
        <v>Williamsburg</v>
      </c>
      <c r="P1503" t="s">
        <v>11822</v>
      </c>
      <c r="Q1503" t="str">
        <f t="shared" si="92"/>
        <v>No</v>
      </c>
      <c r="R1503">
        <v>2</v>
      </c>
      <c r="S1503" t="str">
        <f t="shared" si="93"/>
        <v>Small</v>
      </c>
      <c r="T1503" s="50">
        <v>500</v>
      </c>
      <c r="U1503" s="70">
        <f t="shared" si="94"/>
        <v>0.05</v>
      </c>
      <c r="V1503" s="52">
        <v>5</v>
      </c>
      <c r="W1503" s="52" t="str" cm="1">
        <f t="array" ref="W1503">_xlfn.SWITCH(ROUND(V1503,0),5,"Excellent",4,"Good",3,"Ok","Bad")</f>
        <v>Excellent</v>
      </c>
      <c r="X1503">
        <v>9</v>
      </c>
      <c r="Y1503" t="str">
        <f t="shared" si="95"/>
        <v>No</v>
      </c>
      <c r="Z1503" s="68">
        <v>42259</v>
      </c>
      <c r="AA1503" s="68">
        <v>43156</v>
      </c>
      <c r="AB1503">
        <v>0</v>
      </c>
      <c r="AC1503" t="s">
        <v>15616</v>
      </c>
    </row>
    <row r="1504" spans="1:29" x14ac:dyDescent="0.3">
      <c r="A1504" t="s">
        <v>1127</v>
      </c>
      <c r="B1504">
        <v>1579</v>
      </c>
      <c r="C1504" t="str">
        <f>VLOOKUP($B1504,Hosts!$A:$M,10,0)</f>
        <v>Within a few hours</v>
      </c>
      <c r="D1504" s="70">
        <f>VLOOKUP($B1504,Hosts!$A:$M,11,0)</f>
        <v>0.94</v>
      </c>
      <c r="E1504" s="70">
        <f>VLOOKUP($B1504,Hosts!$A:$M,12,0)</f>
        <v>0.37</v>
      </c>
      <c r="F1504" t="str">
        <f>VLOOKUP($B1504,Hosts!$A:$M,13,0)</f>
        <v>No</v>
      </c>
      <c r="G1504" t="str">
        <f>INDEX(Hosts!$A:$M, MATCH(Places!$B1504,Hosts!$A:$A,0), MATCH(Places!G$1,Hosts!$A$1:$M$1,0))</f>
        <v>Within a few hours</v>
      </c>
      <c r="H1504" s="70">
        <f>INDEX(Hosts!$A:$M, MATCH(Places!$B1504,Hosts!$A:$A,0), MATCH(Places!H$1,Hosts!$A$1:$M$1,0))</f>
        <v>0.94</v>
      </c>
      <c r="I1504" s="70">
        <f>INDEX(Hosts!$A:$M, MATCH(Places!$B1504,Hosts!$A:$A,0), MATCH(Places!I$1,Hosts!$A$1:$M$1,0))</f>
        <v>0.37</v>
      </c>
      <c r="J1504" t="str">
        <f>INDEX(Hosts!$A:$M, MATCH(Places!$B1504,Hosts!$A:$A,0), MATCH(Places!J$1,Hosts!$A$1:$M$1,0))</f>
        <v>No</v>
      </c>
      <c r="K1504">
        <v>8</v>
      </c>
      <c r="L1504" t="str">
        <f>VLOOKUP($K1504,Neighborhoods!$A:$C,2,0)</f>
        <v>Brooklyn</v>
      </c>
      <c r="M1504" t="str">
        <f>VLOOKUP($K1504,Neighborhoods!$A:$C,3,0)</f>
        <v>Bushwick</v>
      </c>
      <c r="N1504" t="str">
        <f>INDEX(Neighborhoods!$A:$C, MATCH(Places!$K1504,Neighborhoods!$A:$A,0), MATCH(Places!N$1,Neighborhoods!$A$1:$C$1,0))</f>
        <v>Brooklyn</v>
      </c>
      <c r="O1504" t="str">
        <f>INDEX(Neighborhoods!$A:$C, MATCH(Places!$K1504,Neighborhoods!$A:$A,0), MATCH(Places!O$1,Neighborhoods!$A$1:$C$1,0))</f>
        <v>Bushwick</v>
      </c>
      <c r="P1504" t="s">
        <v>1</v>
      </c>
      <c r="Q1504" t="str">
        <f t="shared" si="92"/>
        <v>Yes</v>
      </c>
      <c r="R1504">
        <v>3</v>
      </c>
      <c r="S1504" t="str">
        <f t="shared" si="93"/>
        <v>Medium</v>
      </c>
      <c r="T1504" s="50">
        <v>100</v>
      </c>
      <c r="U1504" s="70">
        <f t="shared" si="94"/>
        <v>0.03</v>
      </c>
      <c r="V1504" s="52">
        <v>4.92</v>
      </c>
      <c r="W1504" s="52" t="str" cm="1">
        <f t="array" ref="W1504">_xlfn.SWITCH(ROUND(V1504,0),5,"Excellent",4,"Good",3,"Ok","Bad")</f>
        <v>Excellent</v>
      </c>
      <c r="X1504">
        <v>25</v>
      </c>
      <c r="Y1504" t="str">
        <f t="shared" si="95"/>
        <v>No</v>
      </c>
      <c r="Z1504" s="68">
        <v>42281</v>
      </c>
      <c r="AA1504" s="68">
        <v>43834</v>
      </c>
      <c r="AB1504">
        <v>365</v>
      </c>
      <c r="AC1504" t="s">
        <v>15615</v>
      </c>
    </row>
    <row r="1505" spans="1:29" x14ac:dyDescent="0.3">
      <c r="A1505" t="s">
        <v>14839</v>
      </c>
      <c r="B1505">
        <v>1588</v>
      </c>
      <c r="C1505" t="str">
        <f>VLOOKUP($B1505,Hosts!$A:$M,10,0)</f>
        <v>Within an hour</v>
      </c>
      <c r="D1505" s="70">
        <f>VLOOKUP($B1505,Hosts!$A:$M,11,0)</f>
        <v>1</v>
      </c>
      <c r="E1505" s="70">
        <f>VLOOKUP($B1505,Hosts!$A:$M,12,0)</f>
        <v>1</v>
      </c>
      <c r="F1505" t="str">
        <f>VLOOKUP($B1505,Hosts!$A:$M,13,0)</f>
        <v>No</v>
      </c>
      <c r="G1505" t="str">
        <f>INDEX(Hosts!$A:$M, MATCH(Places!$B1505,Hosts!$A:$A,0), MATCH(Places!G$1,Hosts!$A$1:$M$1,0))</f>
        <v>Within an hour</v>
      </c>
      <c r="H1505" s="70">
        <f>INDEX(Hosts!$A:$M, MATCH(Places!$B1505,Hosts!$A:$A,0), MATCH(Places!H$1,Hosts!$A$1:$M$1,0))</f>
        <v>1</v>
      </c>
      <c r="I1505" s="70">
        <f>INDEX(Hosts!$A:$M, MATCH(Places!$B1505,Hosts!$A:$A,0), MATCH(Places!I$1,Hosts!$A$1:$M$1,0))</f>
        <v>1</v>
      </c>
      <c r="J1505" t="str">
        <f>INDEX(Hosts!$A:$M, MATCH(Places!$B1505,Hosts!$A:$A,0), MATCH(Places!J$1,Hosts!$A$1:$M$1,0))</f>
        <v>No</v>
      </c>
      <c r="K1505">
        <v>16</v>
      </c>
      <c r="L1505" t="str">
        <f>VLOOKUP($K1505,Neighborhoods!$A:$C,2,0)</f>
        <v>Manhattan</v>
      </c>
      <c r="M1505" t="str">
        <f>VLOOKUP($K1505,Neighborhoods!$A:$C,3,0)</f>
        <v>Harlem</v>
      </c>
      <c r="N1505" t="str">
        <f>INDEX(Neighborhoods!$A:$C, MATCH(Places!$K1505,Neighborhoods!$A:$A,0), MATCH(Places!N$1,Neighborhoods!$A$1:$C$1,0))</f>
        <v>Manhattan</v>
      </c>
      <c r="O1505" t="str">
        <f>INDEX(Neighborhoods!$A:$C, MATCH(Places!$K1505,Neighborhoods!$A:$A,0), MATCH(Places!O$1,Neighborhoods!$A$1:$C$1,0))</f>
        <v>Harlem</v>
      </c>
      <c r="P1505" t="s">
        <v>11822</v>
      </c>
      <c r="Q1505" t="str">
        <f t="shared" si="92"/>
        <v>No</v>
      </c>
      <c r="R1505">
        <v>6</v>
      </c>
      <c r="S1505" t="str">
        <f t="shared" si="93"/>
        <v>Large</v>
      </c>
      <c r="T1505" s="50">
        <v>207</v>
      </c>
      <c r="U1505" s="70">
        <f t="shared" si="94"/>
        <v>0.04</v>
      </c>
      <c r="V1505" s="52">
        <v>4.8099999999999996</v>
      </c>
      <c r="W1505" s="52" t="str" cm="1">
        <f t="array" ref="W1505">_xlfn.SWITCH(ROUND(V1505,0),5,"Excellent",4,"Good",3,"Ok","Bad")</f>
        <v>Excellent</v>
      </c>
      <c r="X1505">
        <v>113</v>
      </c>
      <c r="Y1505" t="str">
        <f t="shared" si="95"/>
        <v>Yes</v>
      </c>
      <c r="Z1505" s="68">
        <v>42289</v>
      </c>
      <c r="AA1505" s="68">
        <v>43813</v>
      </c>
      <c r="AB1505">
        <v>90</v>
      </c>
      <c r="AC1505" t="s">
        <v>15615</v>
      </c>
    </row>
    <row r="1506" spans="1:29" x14ac:dyDescent="0.3">
      <c r="A1506" t="s">
        <v>1128</v>
      </c>
      <c r="B1506">
        <v>1589</v>
      </c>
      <c r="C1506" t="str">
        <f>VLOOKUP($B1506,Hosts!$A:$M,10,0)</f>
        <v>A few days or more</v>
      </c>
      <c r="D1506" s="70">
        <f>VLOOKUP($B1506,Hosts!$A:$M,11,0)</f>
        <v>0</v>
      </c>
      <c r="E1506" s="70">
        <f>VLOOKUP($B1506,Hosts!$A:$M,12,0)</f>
        <v>0.33</v>
      </c>
      <c r="F1506" t="str">
        <f>VLOOKUP($B1506,Hosts!$A:$M,13,0)</f>
        <v>No</v>
      </c>
      <c r="G1506" t="str">
        <f>INDEX(Hosts!$A:$M, MATCH(Places!$B1506,Hosts!$A:$A,0), MATCH(Places!G$1,Hosts!$A$1:$M$1,0))</f>
        <v>A few days or more</v>
      </c>
      <c r="H1506" s="70">
        <f>INDEX(Hosts!$A:$M, MATCH(Places!$B1506,Hosts!$A:$A,0), MATCH(Places!H$1,Hosts!$A$1:$M$1,0))</f>
        <v>0</v>
      </c>
      <c r="I1506" s="70">
        <f>INDEX(Hosts!$A:$M, MATCH(Places!$B1506,Hosts!$A:$A,0), MATCH(Places!I$1,Hosts!$A$1:$M$1,0))</f>
        <v>0.33</v>
      </c>
      <c r="J1506" t="str">
        <f>INDEX(Hosts!$A:$M, MATCH(Places!$B1506,Hosts!$A:$A,0), MATCH(Places!J$1,Hosts!$A$1:$M$1,0))</f>
        <v>No</v>
      </c>
      <c r="K1506">
        <v>12</v>
      </c>
      <c r="L1506" t="str">
        <f>VLOOKUP($K1506,Neighborhoods!$A:$C,2,0)</f>
        <v>Brooklyn</v>
      </c>
      <c r="M1506" t="str">
        <f>VLOOKUP($K1506,Neighborhoods!$A:$C,3,0)</f>
        <v>Williamsburg</v>
      </c>
      <c r="N1506" t="str">
        <f>INDEX(Neighborhoods!$A:$C, MATCH(Places!$K1506,Neighborhoods!$A:$A,0), MATCH(Places!N$1,Neighborhoods!$A$1:$C$1,0))</f>
        <v>Brooklyn</v>
      </c>
      <c r="O1506" t="str">
        <f>INDEX(Neighborhoods!$A:$C, MATCH(Places!$K1506,Neighborhoods!$A:$A,0), MATCH(Places!O$1,Neighborhoods!$A$1:$C$1,0))</f>
        <v>Williamsburg</v>
      </c>
      <c r="P1506" t="s">
        <v>11822</v>
      </c>
      <c r="Q1506" t="str">
        <f t="shared" si="92"/>
        <v>No</v>
      </c>
      <c r="R1506">
        <v>2</v>
      </c>
      <c r="S1506" t="str">
        <f t="shared" si="93"/>
        <v>Small</v>
      </c>
      <c r="T1506" s="50">
        <v>286</v>
      </c>
      <c r="U1506" s="70">
        <f t="shared" si="94"/>
        <v>0.04</v>
      </c>
      <c r="V1506" s="52">
        <v>4.75</v>
      </c>
      <c r="W1506" s="52" t="str" cm="1">
        <f t="array" ref="W1506">_xlfn.SWITCH(ROUND(V1506,0),5,"Excellent",4,"Good",3,"Ok","Bad")</f>
        <v>Excellent</v>
      </c>
      <c r="X1506">
        <v>61</v>
      </c>
      <c r="Y1506" t="str">
        <f t="shared" si="95"/>
        <v>No</v>
      </c>
      <c r="Z1506" s="68">
        <v>42252</v>
      </c>
      <c r="AA1506" s="68">
        <v>43831</v>
      </c>
      <c r="AB1506">
        <v>365</v>
      </c>
      <c r="AC1506" t="s">
        <v>15615</v>
      </c>
    </row>
    <row r="1507" spans="1:29" x14ac:dyDescent="0.3">
      <c r="A1507" t="s">
        <v>1130</v>
      </c>
      <c r="B1507">
        <v>1326</v>
      </c>
      <c r="C1507" t="str">
        <f>VLOOKUP($B1507,Hosts!$A:$M,10,0)</f>
        <v>A few days or more</v>
      </c>
      <c r="D1507" s="70">
        <f>VLOOKUP($B1507,Hosts!$A:$M,11,0)</f>
        <v>0.13</v>
      </c>
      <c r="E1507" s="70">
        <f>VLOOKUP($B1507,Hosts!$A:$M,12,0)</f>
        <v>1</v>
      </c>
      <c r="F1507" t="str">
        <f>VLOOKUP($B1507,Hosts!$A:$M,13,0)</f>
        <v>No</v>
      </c>
      <c r="G1507" t="str">
        <f>INDEX(Hosts!$A:$M, MATCH(Places!$B1507,Hosts!$A:$A,0), MATCH(Places!G$1,Hosts!$A$1:$M$1,0))</f>
        <v>A few days or more</v>
      </c>
      <c r="H1507" s="70">
        <f>INDEX(Hosts!$A:$M, MATCH(Places!$B1507,Hosts!$A:$A,0), MATCH(Places!H$1,Hosts!$A$1:$M$1,0))</f>
        <v>0.13</v>
      </c>
      <c r="I1507" s="70">
        <f>INDEX(Hosts!$A:$M, MATCH(Places!$B1507,Hosts!$A:$A,0), MATCH(Places!I$1,Hosts!$A$1:$M$1,0))</f>
        <v>1</v>
      </c>
      <c r="J1507" t="str">
        <f>INDEX(Hosts!$A:$M, MATCH(Places!$B1507,Hosts!$A:$A,0), MATCH(Places!J$1,Hosts!$A$1:$M$1,0))</f>
        <v>No</v>
      </c>
      <c r="K1507">
        <v>7</v>
      </c>
      <c r="L1507" t="str">
        <f>VLOOKUP($K1507,Neighborhoods!$A:$C,2,0)</f>
        <v>Brooklyn</v>
      </c>
      <c r="M1507" t="str">
        <f>VLOOKUP($K1507,Neighborhoods!$A:$C,3,0)</f>
        <v>Bedford-Stuyvesant</v>
      </c>
      <c r="N1507" t="str">
        <f>INDEX(Neighborhoods!$A:$C, MATCH(Places!$K1507,Neighborhoods!$A:$A,0), MATCH(Places!N$1,Neighborhoods!$A$1:$C$1,0))</f>
        <v>Brooklyn</v>
      </c>
      <c r="O1507" t="str">
        <f>INDEX(Neighborhoods!$A:$C, MATCH(Places!$K1507,Neighborhoods!$A:$A,0), MATCH(Places!O$1,Neighborhoods!$A$1:$C$1,0))</f>
        <v>Bedford-Stuyvesant</v>
      </c>
      <c r="P1507" t="s">
        <v>11822</v>
      </c>
      <c r="Q1507" t="str">
        <f t="shared" si="92"/>
        <v>No</v>
      </c>
      <c r="R1507">
        <v>6</v>
      </c>
      <c r="S1507" t="str">
        <f t="shared" si="93"/>
        <v>Large</v>
      </c>
      <c r="T1507" s="50">
        <v>225</v>
      </c>
      <c r="U1507" s="70">
        <f t="shared" si="94"/>
        <v>0.04</v>
      </c>
      <c r="V1507" s="52">
        <v>4.54</v>
      </c>
      <c r="W1507" s="52" t="str" cm="1">
        <f t="array" ref="W1507">_xlfn.SWITCH(ROUND(V1507,0),5,"Excellent",4,"Good",3,"Ok","Bad")</f>
        <v>Excellent</v>
      </c>
      <c r="X1507">
        <v>71</v>
      </c>
      <c r="Y1507" t="str">
        <f t="shared" si="95"/>
        <v>No</v>
      </c>
      <c r="Z1507" s="68">
        <v>43321</v>
      </c>
      <c r="AA1507" s="68">
        <v>43954</v>
      </c>
      <c r="AB1507">
        <v>179</v>
      </c>
      <c r="AC1507" t="s">
        <v>15616</v>
      </c>
    </row>
    <row r="1508" spans="1:29" x14ac:dyDescent="0.3">
      <c r="A1508" t="s">
        <v>1131</v>
      </c>
      <c r="B1508">
        <v>2387</v>
      </c>
      <c r="C1508" t="str">
        <f>VLOOKUP($B1508,Hosts!$A:$M,10,0)</f>
        <v>Within a day</v>
      </c>
      <c r="D1508" s="70">
        <f>VLOOKUP($B1508,Hosts!$A:$M,11,0)</f>
        <v>0.67</v>
      </c>
      <c r="E1508" s="70">
        <f>VLOOKUP($B1508,Hosts!$A:$M,12,0)</f>
        <v>0</v>
      </c>
      <c r="F1508" t="str">
        <f>VLOOKUP($B1508,Hosts!$A:$M,13,0)</f>
        <v>No</v>
      </c>
      <c r="G1508" t="str">
        <f>INDEX(Hosts!$A:$M, MATCH(Places!$B1508,Hosts!$A:$A,0), MATCH(Places!G$1,Hosts!$A$1:$M$1,0))</f>
        <v>Within a day</v>
      </c>
      <c r="H1508" s="70">
        <f>INDEX(Hosts!$A:$M, MATCH(Places!$B1508,Hosts!$A:$A,0), MATCH(Places!H$1,Hosts!$A$1:$M$1,0))</f>
        <v>0.67</v>
      </c>
      <c r="I1508" s="70">
        <f>INDEX(Hosts!$A:$M, MATCH(Places!$B1508,Hosts!$A:$A,0), MATCH(Places!I$1,Hosts!$A$1:$M$1,0))</f>
        <v>0</v>
      </c>
      <c r="J1508" t="str">
        <f>INDEX(Hosts!$A:$M, MATCH(Places!$B1508,Hosts!$A:$A,0), MATCH(Places!J$1,Hosts!$A$1:$M$1,0))</f>
        <v>No</v>
      </c>
      <c r="K1508">
        <v>20</v>
      </c>
      <c r="L1508" t="str">
        <f>VLOOKUP($K1508,Neighborhoods!$A:$C,2,0)</f>
        <v>Manhattan</v>
      </c>
      <c r="M1508" t="str">
        <f>VLOOKUP($K1508,Neighborhoods!$A:$C,3,0)</f>
        <v>Upper West Side</v>
      </c>
      <c r="N1508" t="str">
        <f>INDEX(Neighborhoods!$A:$C, MATCH(Places!$K1508,Neighborhoods!$A:$A,0), MATCH(Places!N$1,Neighborhoods!$A$1:$C$1,0))</f>
        <v>Manhattan</v>
      </c>
      <c r="O1508" t="str">
        <f>INDEX(Neighborhoods!$A:$C, MATCH(Places!$K1508,Neighborhoods!$A:$A,0), MATCH(Places!O$1,Neighborhoods!$A$1:$C$1,0))</f>
        <v>Upper West Side</v>
      </c>
      <c r="P1508" t="s">
        <v>1</v>
      </c>
      <c r="Q1508" t="str">
        <f t="shared" si="92"/>
        <v>Yes</v>
      </c>
      <c r="R1508">
        <v>2</v>
      </c>
      <c r="S1508" t="str">
        <f t="shared" si="93"/>
        <v>Small</v>
      </c>
      <c r="T1508" s="50">
        <v>166</v>
      </c>
      <c r="U1508" s="70">
        <f t="shared" si="94"/>
        <v>0.03</v>
      </c>
      <c r="V1508" s="52">
        <v>4.6399999999999997</v>
      </c>
      <c r="W1508" s="52" t="str" cm="1">
        <f t="array" ref="W1508">_xlfn.SWITCH(ROUND(V1508,0),5,"Excellent",4,"Good",3,"Ok","Bad")</f>
        <v>Excellent</v>
      </c>
      <c r="X1508">
        <v>39</v>
      </c>
      <c r="Y1508" t="str">
        <f t="shared" si="95"/>
        <v>No</v>
      </c>
      <c r="Z1508" s="68">
        <v>42249</v>
      </c>
      <c r="AA1508" s="68">
        <v>42734</v>
      </c>
      <c r="AB1508">
        <v>365</v>
      </c>
      <c r="AC1508" t="s">
        <v>15616</v>
      </c>
    </row>
    <row r="1509" spans="1:29" x14ac:dyDescent="0.3">
      <c r="A1509" t="s">
        <v>13984</v>
      </c>
      <c r="B1509">
        <v>2431</v>
      </c>
      <c r="C1509" t="str">
        <f>VLOOKUP($B1509,Hosts!$A:$M,10,0)</f>
        <v>Within a day</v>
      </c>
      <c r="D1509" s="70">
        <f>VLOOKUP($B1509,Hosts!$A:$M,11,0)</f>
        <v>1</v>
      </c>
      <c r="E1509" s="70">
        <f>VLOOKUP($B1509,Hosts!$A:$M,12,0)</f>
        <v>0.98</v>
      </c>
      <c r="F1509" t="str">
        <f>VLOOKUP($B1509,Hosts!$A:$M,13,0)</f>
        <v>Yes</v>
      </c>
      <c r="G1509" t="str">
        <f>INDEX(Hosts!$A:$M, MATCH(Places!$B1509,Hosts!$A:$A,0), MATCH(Places!G$1,Hosts!$A$1:$M$1,0))</f>
        <v>Within a day</v>
      </c>
      <c r="H1509" s="70">
        <f>INDEX(Hosts!$A:$M, MATCH(Places!$B1509,Hosts!$A:$A,0), MATCH(Places!H$1,Hosts!$A$1:$M$1,0))</f>
        <v>1</v>
      </c>
      <c r="I1509" s="70">
        <f>INDEX(Hosts!$A:$M, MATCH(Places!$B1509,Hosts!$A:$A,0), MATCH(Places!I$1,Hosts!$A$1:$M$1,0))</f>
        <v>0.98</v>
      </c>
      <c r="J1509" t="str">
        <f>INDEX(Hosts!$A:$M, MATCH(Places!$B1509,Hosts!$A:$A,0), MATCH(Places!J$1,Hosts!$A$1:$M$1,0))</f>
        <v>Yes</v>
      </c>
      <c r="K1509">
        <v>21</v>
      </c>
      <c r="L1509" t="str">
        <f>VLOOKUP($K1509,Neighborhoods!$A:$C,2,0)</f>
        <v>Queens</v>
      </c>
      <c r="M1509" t="str">
        <f>VLOOKUP($K1509,Neighborhoods!$A:$C,3,0)</f>
        <v>Astoria</v>
      </c>
      <c r="N1509" t="str">
        <f>INDEX(Neighborhoods!$A:$C, MATCH(Places!$K1509,Neighborhoods!$A:$A,0), MATCH(Places!N$1,Neighborhoods!$A$1:$C$1,0))</f>
        <v>Queens</v>
      </c>
      <c r="O1509" t="str">
        <f>INDEX(Neighborhoods!$A:$C, MATCH(Places!$K1509,Neighborhoods!$A:$A,0), MATCH(Places!O$1,Neighborhoods!$A$1:$C$1,0))</f>
        <v>Astoria</v>
      </c>
      <c r="P1509" t="s">
        <v>11822</v>
      </c>
      <c r="Q1509" t="str">
        <f t="shared" si="92"/>
        <v>No</v>
      </c>
      <c r="R1509">
        <v>2</v>
      </c>
      <c r="S1509" t="str">
        <f t="shared" si="93"/>
        <v>Small</v>
      </c>
      <c r="T1509" s="50">
        <v>87</v>
      </c>
      <c r="U1509" s="70">
        <f t="shared" si="94"/>
        <v>0.03</v>
      </c>
      <c r="V1509" s="52">
        <v>4.74</v>
      </c>
      <c r="W1509" s="52" t="str" cm="1">
        <f t="array" ref="W1509">_xlfn.SWITCH(ROUND(V1509,0),5,"Excellent",4,"Good",3,"Ok","Bad")</f>
        <v>Excellent</v>
      </c>
      <c r="X1509">
        <v>177</v>
      </c>
      <c r="Y1509" t="str">
        <f t="shared" si="95"/>
        <v>No</v>
      </c>
      <c r="Z1509" s="68">
        <v>42291</v>
      </c>
      <c r="AA1509" s="68">
        <v>43886</v>
      </c>
      <c r="AB1509">
        <v>340</v>
      </c>
      <c r="AC1509" t="s">
        <v>15615</v>
      </c>
    </row>
    <row r="1510" spans="1:29" x14ac:dyDescent="0.3">
      <c r="A1510" t="s">
        <v>13119</v>
      </c>
      <c r="B1510">
        <v>2432</v>
      </c>
      <c r="C1510" t="str">
        <f>VLOOKUP($B1510,Hosts!$A:$M,10,0)</f>
        <v>Within a day</v>
      </c>
      <c r="D1510" s="70">
        <f>VLOOKUP($B1510,Hosts!$A:$M,11,0)</f>
        <v>0.5</v>
      </c>
      <c r="E1510" s="70">
        <f>VLOOKUP($B1510,Hosts!$A:$M,12,0)</f>
        <v>0.55000000000000004</v>
      </c>
      <c r="F1510" t="str">
        <f>VLOOKUP($B1510,Hosts!$A:$M,13,0)</f>
        <v>No</v>
      </c>
      <c r="G1510" t="str">
        <f>INDEX(Hosts!$A:$M, MATCH(Places!$B1510,Hosts!$A:$A,0), MATCH(Places!G$1,Hosts!$A$1:$M$1,0))</f>
        <v>Within a day</v>
      </c>
      <c r="H1510" s="70">
        <f>INDEX(Hosts!$A:$M, MATCH(Places!$B1510,Hosts!$A:$A,0), MATCH(Places!H$1,Hosts!$A$1:$M$1,0))</f>
        <v>0.5</v>
      </c>
      <c r="I1510" s="70">
        <f>INDEX(Hosts!$A:$M, MATCH(Places!$B1510,Hosts!$A:$A,0), MATCH(Places!I$1,Hosts!$A$1:$M$1,0))</f>
        <v>0.55000000000000004</v>
      </c>
      <c r="J1510" t="str">
        <f>INDEX(Hosts!$A:$M, MATCH(Places!$B1510,Hosts!$A:$A,0), MATCH(Places!J$1,Hosts!$A$1:$M$1,0))</f>
        <v>No</v>
      </c>
      <c r="K1510">
        <v>16</v>
      </c>
      <c r="L1510" t="str">
        <f>VLOOKUP($K1510,Neighborhoods!$A:$C,2,0)</f>
        <v>Manhattan</v>
      </c>
      <c r="M1510" t="str">
        <f>VLOOKUP($K1510,Neighborhoods!$A:$C,3,0)</f>
        <v>Harlem</v>
      </c>
      <c r="N1510" t="str">
        <f>INDEX(Neighborhoods!$A:$C, MATCH(Places!$K1510,Neighborhoods!$A:$A,0), MATCH(Places!N$1,Neighborhoods!$A$1:$C$1,0))</f>
        <v>Manhattan</v>
      </c>
      <c r="O1510" t="str">
        <f>INDEX(Neighborhoods!$A:$C, MATCH(Places!$K1510,Neighborhoods!$A:$A,0), MATCH(Places!O$1,Neighborhoods!$A$1:$C$1,0))</f>
        <v>Harlem</v>
      </c>
      <c r="P1510" t="s">
        <v>11822</v>
      </c>
      <c r="Q1510" t="str">
        <f t="shared" si="92"/>
        <v>No</v>
      </c>
      <c r="R1510">
        <v>3</v>
      </c>
      <c r="S1510" t="str">
        <f t="shared" si="93"/>
        <v>Medium</v>
      </c>
      <c r="T1510" s="50">
        <v>89</v>
      </c>
      <c r="U1510" s="70">
        <f t="shared" si="94"/>
        <v>0.03</v>
      </c>
      <c r="V1510" s="52">
        <v>4.57</v>
      </c>
      <c r="W1510" s="52" t="str" cm="1">
        <f t="array" ref="W1510">_xlfn.SWITCH(ROUND(V1510,0),5,"Excellent",4,"Good",3,"Ok","Bad")</f>
        <v>Excellent</v>
      </c>
      <c r="X1510">
        <v>42</v>
      </c>
      <c r="Y1510" t="str">
        <f t="shared" si="95"/>
        <v>No</v>
      </c>
      <c r="Z1510" s="68">
        <v>42253</v>
      </c>
      <c r="AA1510" s="68">
        <v>42762</v>
      </c>
      <c r="AB1510">
        <v>261</v>
      </c>
      <c r="AC1510" t="s">
        <v>15615</v>
      </c>
    </row>
    <row r="1511" spans="1:29" x14ac:dyDescent="0.3">
      <c r="A1511" t="s">
        <v>1132</v>
      </c>
      <c r="B1511">
        <v>2394</v>
      </c>
      <c r="C1511" t="str">
        <f>VLOOKUP($B1511,Hosts!$A:$M,10,0)</f>
        <v>Within an hour</v>
      </c>
      <c r="D1511" s="70">
        <f>VLOOKUP($B1511,Hosts!$A:$M,11,0)</f>
        <v>1</v>
      </c>
      <c r="E1511" s="70">
        <f>VLOOKUP($B1511,Hosts!$A:$M,12,0)</f>
        <v>0.96</v>
      </c>
      <c r="F1511" t="str">
        <f>VLOOKUP($B1511,Hosts!$A:$M,13,0)</f>
        <v>Yes</v>
      </c>
      <c r="G1511" t="str">
        <f>INDEX(Hosts!$A:$M, MATCH(Places!$B1511,Hosts!$A:$A,0), MATCH(Places!G$1,Hosts!$A$1:$M$1,0))</f>
        <v>Within an hour</v>
      </c>
      <c r="H1511" s="70">
        <f>INDEX(Hosts!$A:$M, MATCH(Places!$B1511,Hosts!$A:$A,0), MATCH(Places!H$1,Hosts!$A$1:$M$1,0))</f>
        <v>1</v>
      </c>
      <c r="I1511" s="70">
        <f>INDEX(Hosts!$A:$M, MATCH(Places!$B1511,Hosts!$A:$A,0), MATCH(Places!I$1,Hosts!$A$1:$M$1,0))</f>
        <v>0.96</v>
      </c>
      <c r="J1511" t="str">
        <f>INDEX(Hosts!$A:$M, MATCH(Places!$B1511,Hosts!$A:$A,0), MATCH(Places!J$1,Hosts!$A$1:$M$1,0))</f>
        <v>Yes</v>
      </c>
      <c r="K1511">
        <v>7</v>
      </c>
      <c r="L1511" t="str">
        <f>VLOOKUP($K1511,Neighborhoods!$A:$C,2,0)</f>
        <v>Brooklyn</v>
      </c>
      <c r="M1511" t="str">
        <f>VLOOKUP($K1511,Neighborhoods!$A:$C,3,0)</f>
        <v>Bedford-Stuyvesant</v>
      </c>
      <c r="N1511" t="str">
        <f>INDEX(Neighborhoods!$A:$C, MATCH(Places!$K1511,Neighborhoods!$A:$A,0), MATCH(Places!N$1,Neighborhoods!$A$1:$C$1,0))</f>
        <v>Brooklyn</v>
      </c>
      <c r="O1511" t="str">
        <f>INDEX(Neighborhoods!$A:$C, MATCH(Places!$K1511,Neighborhoods!$A:$A,0), MATCH(Places!O$1,Neighborhoods!$A$1:$C$1,0))</f>
        <v>Bedford-Stuyvesant</v>
      </c>
      <c r="P1511" t="s">
        <v>1</v>
      </c>
      <c r="Q1511" t="str">
        <f t="shared" si="92"/>
        <v>Yes</v>
      </c>
      <c r="R1511">
        <v>1</v>
      </c>
      <c r="S1511" t="str">
        <f t="shared" si="93"/>
        <v>Small</v>
      </c>
      <c r="T1511" s="50">
        <v>46</v>
      </c>
      <c r="U1511" s="70">
        <f t="shared" si="94"/>
        <v>0.03</v>
      </c>
      <c r="V1511" s="52">
        <v>4.9000000000000004</v>
      </c>
      <c r="W1511" s="52" t="str" cm="1">
        <f t="array" ref="W1511">_xlfn.SWITCH(ROUND(V1511,0),5,"Excellent",4,"Good",3,"Ok","Bad")</f>
        <v>Excellent</v>
      </c>
      <c r="X1511">
        <v>356</v>
      </c>
      <c r="Y1511" t="str">
        <f t="shared" si="95"/>
        <v>Yes</v>
      </c>
      <c r="Z1511" s="68">
        <v>42261</v>
      </c>
      <c r="AA1511" s="68">
        <v>44053</v>
      </c>
      <c r="AB1511">
        <v>31</v>
      </c>
      <c r="AC1511" t="s">
        <v>15615</v>
      </c>
    </row>
    <row r="1512" spans="1:29" x14ac:dyDescent="0.3">
      <c r="A1512" t="s">
        <v>1133</v>
      </c>
      <c r="B1512">
        <v>2394</v>
      </c>
      <c r="C1512" t="str">
        <f>VLOOKUP($B1512,Hosts!$A:$M,10,0)</f>
        <v>Within an hour</v>
      </c>
      <c r="D1512" s="70">
        <f>VLOOKUP($B1512,Hosts!$A:$M,11,0)</f>
        <v>1</v>
      </c>
      <c r="E1512" s="70">
        <f>VLOOKUP($B1512,Hosts!$A:$M,12,0)</f>
        <v>0.96</v>
      </c>
      <c r="F1512" t="str">
        <f>VLOOKUP($B1512,Hosts!$A:$M,13,0)</f>
        <v>Yes</v>
      </c>
      <c r="G1512" t="str">
        <f>INDEX(Hosts!$A:$M, MATCH(Places!$B1512,Hosts!$A:$A,0), MATCH(Places!G$1,Hosts!$A$1:$M$1,0))</f>
        <v>Within an hour</v>
      </c>
      <c r="H1512" s="70">
        <f>INDEX(Hosts!$A:$M, MATCH(Places!$B1512,Hosts!$A:$A,0), MATCH(Places!H$1,Hosts!$A$1:$M$1,0))</f>
        <v>1</v>
      </c>
      <c r="I1512" s="70">
        <f>INDEX(Hosts!$A:$M, MATCH(Places!$B1512,Hosts!$A:$A,0), MATCH(Places!I$1,Hosts!$A$1:$M$1,0))</f>
        <v>0.96</v>
      </c>
      <c r="J1512" t="str">
        <f>INDEX(Hosts!$A:$M, MATCH(Places!$B1512,Hosts!$A:$A,0), MATCH(Places!J$1,Hosts!$A$1:$M$1,0))</f>
        <v>Yes</v>
      </c>
      <c r="K1512">
        <v>7</v>
      </c>
      <c r="L1512" t="str">
        <f>VLOOKUP($K1512,Neighborhoods!$A:$C,2,0)</f>
        <v>Brooklyn</v>
      </c>
      <c r="M1512" t="str">
        <f>VLOOKUP($K1512,Neighborhoods!$A:$C,3,0)</f>
        <v>Bedford-Stuyvesant</v>
      </c>
      <c r="N1512" t="str">
        <f>INDEX(Neighborhoods!$A:$C, MATCH(Places!$K1512,Neighborhoods!$A:$A,0), MATCH(Places!N$1,Neighborhoods!$A$1:$C$1,0))</f>
        <v>Brooklyn</v>
      </c>
      <c r="O1512" t="str">
        <f>INDEX(Neighborhoods!$A:$C, MATCH(Places!$K1512,Neighborhoods!$A:$A,0), MATCH(Places!O$1,Neighborhoods!$A$1:$C$1,0))</f>
        <v>Bedford-Stuyvesant</v>
      </c>
      <c r="P1512" t="s">
        <v>1</v>
      </c>
      <c r="Q1512" t="str">
        <f t="shared" si="92"/>
        <v>Yes</v>
      </c>
      <c r="R1512">
        <v>1</v>
      </c>
      <c r="S1512" t="str">
        <f t="shared" si="93"/>
        <v>Small</v>
      </c>
      <c r="T1512" s="50">
        <v>41</v>
      </c>
      <c r="U1512" s="70">
        <f t="shared" si="94"/>
        <v>0.03</v>
      </c>
      <c r="V1512" s="52">
        <v>4.97</v>
      </c>
      <c r="W1512" s="52" t="str" cm="1">
        <f t="array" ref="W1512">_xlfn.SWITCH(ROUND(V1512,0),5,"Excellent",4,"Good",3,"Ok","Bad")</f>
        <v>Excellent</v>
      </c>
      <c r="X1512">
        <v>343</v>
      </c>
      <c r="Y1512" t="str">
        <f t="shared" si="95"/>
        <v>Yes</v>
      </c>
      <c r="Z1512" s="68">
        <v>42255</v>
      </c>
      <c r="AA1512" s="68">
        <v>43921</v>
      </c>
      <c r="AB1512">
        <v>30</v>
      </c>
      <c r="AC1512" t="s">
        <v>15615</v>
      </c>
    </row>
    <row r="1513" spans="1:29" x14ac:dyDescent="0.3">
      <c r="A1513" t="s">
        <v>1134</v>
      </c>
      <c r="B1513">
        <v>2394</v>
      </c>
      <c r="C1513" t="str">
        <f>VLOOKUP($B1513,Hosts!$A:$M,10,0)</f>
        <v>Within an hour</v>
      </c>
      <c r="D1513" s="70">
        <f>VLOOKUP($B1513,Hosts!$A:$M,11,0)</f>
        <v>1</v>
      </c>
      <c r="E1513" s="70">
        <f>VLOOKUP($B1513,Hosts!$A:$M,12,0)</f>
        <v>0.96</v>
      </c>
      <c r="F1513" t="str">
        <f>VLOOKUP($B1513,Hosts!$A:$M,13,0)</f>
        <v>Yes</v>
      </c>
      <c r="G1513" t="str">
        <f>INDEX(Hosts!$A:$M, MATCH(Places!$B1513,Hosts!$A:$A,0), MATCH(Places!G$1,Hosts!$A$1:$M$1,0))</f>
        <v>Within an hour</v>
      </c>
      <c r="H1513" s="70">
        <f>INDEX(Hosts!$A:$M, MATCH(Places!$B1513,Hosts!$A:$A,0), MATCH(Places!H$1,Hosts!$A$1:$M$1,0))</f>
        <v>1</v>
      </c>
      <c r="I1513" s="70">
        <f>INDEX(Hosts!$A:$M, MATCH(Places!$B1513,Hosts!$A:$A,0), MATCH(Places!I$1,Hosts!$A$1:$M$1,0))</f>
        <v>0.96</v>
      </c>
      <c r="J1513" t="str">
        <f>INDEX(Hosts!$A:$M, MATCH(Places!$B1513,Hosts!$A:$A,0), MATCH(Places!J$1,Hosts!$A$1:$M$1,0))</f>
        <v>Yes</v>
      </c>
      <c r="K1513">
        <v>7</v>
      </c>
      <c r="L1513" t="str">
        <f>VLOOKUP($K1513,Neighborhoods!$A:$C,2,0)</f>
        <v>Brooklyn</v>
      </c>
      <c r="M1513" t="str">
        <f>VLOOKUP($K1513,Neighborhoods!$A:$C,3,0)</f>
        <v>Bedford-Stuyvesant</v>
      </c>
      <c r="N1513" t="str">
        <f>INDEX(Neighborhoods!$A:$C, MATCH(Places!$K1513,Neighborhoods!$A:$A,0), MATCH(Places!N$1,Neighborhoods!$A$1:$C$1,0))</f>
        <v>Brooklyn</v>
      </c>
      <c r="O1513" t="str">
        <f>INDEX(Neighborhoods!$A:$C, MATCH(Places!$K1513,Neighborhoods!$A:$A,0), MATCH(Places!O$1,Neighborhoods!$A$1:$C$1,0))</f>
        <v>Bedford-Stuyvesant</v>
      </c>
      <c r="P1513" t="s">
        <v>1</v>
      </c>
      <c r="Q1513" t="str">
        <f t="shared" si="92"/>
        <v>Yes</v>
      </c>
      <c r="R1513">
        <v>1</v>
      </c>
      <c r="S1513" t="str">
        <f t="shared" si="93"/>
        <v>Small</v>
      </c>
      <c r="T1513" s="50">
        <v>49</v>
      </c>
      <c r="U1513" s="70">
        <f t="shared" si="94"/>
        <v>0.03</v>
      </c>
      <c r="V1513" s="52">
        <v>4.75</v>
      </c>
      <c r="W1513" s="52" t="str" cm="1">
        <f t="array" ref="W1513">_xlfn.SWITCH(ROUND(V1513,0),5,"Excellent",4,"Good",3,"Ok","Bad")</f>
        <v>Excellent</v>
      </c>
      <c r="X1513">
        <v>332</v>
      </c>
      <c r="Y1513" t="str">
        <f t="shared" si="95"/>
        <v>No</v>
      </c>
      <c r="Z1513" s="68">
        <v>42258</v>
      </c>
      <c r="AA1513" s="68">
        <v>44043</v>
      </c>
      <c r="AB1513">
        <v>31</v>
      </c>
      <c r="AC1513" t="s">
        <v>15615</v>
      </c>
    </row>
    <row r="1514" spans="1:29" x14ac:dyDescent="0.3">
      <c r="A1514" t="s">
        <v>1135</v>
      </c>
      <c r="B1514">
        <v>2394</v>
      </c>
      <c r="C1514" t="str">
        <f>VLOOKUP($B1514,Hosts!$A:$M,10,0)</f>
        <v>Within an hour</v>
      </c>
      <c r="D1514" s="70">
        <f>VLOOKUP($B1514,Hosts!$A:$M,11,0)</f>
        <v>1</v>
      </c>
      <c r="E1514" s="70">
        <f>VLOOKUP($B1514,Hosts!$A:$M,12,0)</f>
        <v>0.96</v>
      </c>
      <c r="F1514" t="str">
        <f>VLOOKUP($B1514,Hosts!$A:$M,13,0)</f>
        <v>Yes</v>
      </c>
      <c r="G1514" t="str">
        <f>INDEX(Hosts!$A:$M, MATCH(Places!$B1514,Hosts!$A:$A,0), MATCH(Places!G$1,Hosts!$A$1:$M$1,0))</f>
        <v>Within an hour</v>
      </c>
      <c r="H1514" s="70">
        <f>INDEX(Hosts!$A:$M, MATCH(Places!$B1514,Hosts!$A:$A,0), MATCH(Places!H$1,Hosts!$A$1:$M$1,0))</f>
        <v>1</v>
      </c>
      <c r="I1514" s="70">
        <f>INDEX(Hosts!$A:$M, MATCH(Places!$B1514,Hosts!$A:$A,0), MATCH(Places!I$1,Hosts!$A$1:$M$1,0))</f>
        <v>0.96</v>
      </c>
      <c r="J1514" t="str">
        <f>INDEX(Hosts!$A:$M, MATCH(Places!$B1514,Hosts!$A:$A,0), MATCH(Places!J$1,Hosts!$A$1:$M$1,0))</f>
        <v>Yes</v>
      </c>
      <c r="K1514">
        <v>7</v>
      </c>
      <c r="L1514" t="str">
        <f>VLOOKUP($K1514,Neighborhoods!$A:$C,2,0)</f>
        <v>Brooklyn</v>
      </c>
      <c r="M1514" t="str">
        <f>VLOOKUP($K1514,Neighborhoods!$A:$C,3,0)</f>
        <v>Bedford-Stuyvesant</v>
      </c>
      <c r="N1514" t="str">
        <f>INDEX(Neighborhoods!$A:$C, MATCH(Places!$K1514,Neighborhoods!$A:$A,0), MATCH(Places!N$1,Neighborhoods!$A$1:$C$1,0))</f>
        <v>Brooklyn</v>
      </c>
      <c r="O1514" t="str">
        <f>INDEX(Neighborhoods!$A:$C, MATCH(Places!$K1514,Neighborhoods!$A:$A,0), MATCH(Places!O$1,Neighborhoods!$A$1:$C$1,0))</f>
        <v>Bedford-Stuyvesant</v>
      </c>
      <c r="P1514" t="s">
        <v>1</v>
      </c>
      <c r="Q1514" t="str">
        <f t="shared" si="92"/>
        <v>Yes</v>
      </c>
      <c r="R1514">
        <v>1</v>
      </c>
      <c r="S1514" t="str">
        <f t="shared" si="93"/>
        <v>Small</v>
      </c>
      <c r="T1514" s="50">
        <v>48</v>
      </c>
      <c r="U1514" s="70">
        <f t="shared" si="94"/>
        <v>0.03</v>
      </c>
      <c r="V1514" s="52">
        <v>4.9800000000000004</v>
      </c>
      <c r="W1514" s="52" t="str" cm="1">
        <f t="array" ref="W1514">_xlfn.SWITCH(ROUND(V1514,0),5,"Excellent",4,"Good",3,"Ok","Bad")</f>
        <v>Excellent</v>
      </c>
      <c r="X1514">
        <v>351</v>
      </c>
      <c r="Y1514" t="str">
        <f t="shared" si="95"/>
        <v>Yes</v>
      </c>
      <c r="Z1514" s="68">
        <v>42261</v>
      </c>
      <c r="AA1514" s="68">
        <v>43950</v>
      </c>
      <c r="AB1514">
        <v>45</v>
      </c>
      <c r="AC1514" t="s">
        <v>15615</v>
      </c>
    </row>
    <row r="1515" spans="1:29" x14ac:dyDescent="0.3">
      <c r="A1515" t="s">
        <v>1136</v>
      </c>
      <c r="B1515">
        <v>2394</v>
      </c>
      <c r="C1515" t="str">
        <f>VLOOKUP($B1515,Hosts!$A:$M,10,0)</f>
        <v>Within an hour</v>
      </c>
      <c r="D1515" s="70">
        <f>VLOOKUP($B1515,Hosts!$A:$M,11,0)</f>
        <v>1</v>
      </c>
      <c r="E1515" s="70">
        <f>VLOOKUP($B1515,Hosts!$A:$M,12,0)</f>
        <v>0.96</v>
      </c>
      <c r="F1515" t="str">
        <f>VLOOKUP($B1515,Hosts!$A:$M,13,0)</f>
        <v>Yes</v>
      </c>
      <c r="G1515" t="str">
        <f>INDEX(Hosts!$A:$M, MATCH(Places!$B1515,Hosts!$A:$A,0), MATCH(Places!G$1,Hosts!$A$1:$M$1,0))</f>
        <v>Within an hour</v>
      </c>
      <c r="H1515" s="70">
        <f>INDEX(Hosts!$A:$M, MATCH(Places!$B1515,Hosts!$A:$A,0), MATCH(Places!H$1,Hosts!$A$1:$M$1,0))</f>
        <v>1</v>
      </c>
      <c r="I1515" s="70">
        <f>INDEX(Hosts!$A:$M, MATCH(Places!$B1515,Hosts!$A:$A,0), MATCH(Places!I$1,Hosts!$A$1:$M$1,0))</f>
        <v>0.96</v>
      </c>
      <c r="J1515" t="str">
        <f>INDEX(Hosts!$A:$M, MATCH(Places!$B1515,Hosts!$A:$A,0), MATCH(Places!J$1,Hosts!$A$1:$M$1,0))</f>
        <v>Yes</v>
      </c>
      <c r="K1515">
        <v>7</v>
      </c>
      <c r="L1515" t="str">
        <f>VLOOKUP($K1515,Neighborhoods!$A:$C,2,0)</f>
        <v>Brooklyn</v>
      </c>
      <c r="M1515" t="str">
        <f>VLOOKUP($K1515,Neighborhoods!$A:$C,3,0)</f>
        <v>Bedford-Stuyvesant</v>
      </c>
      <c r="N1515" t="str">
        <f>INDEX(Neighborhoods!$A:$C, MATCH(Places!$K1515,Neighborhoods!$A:$A,0), MATCH(Places!N$1,Neighborhoods!$A$1:$C$1,0))</f>
        <v>Brooklyn</v>
      </c>
      <c r="O1515" t="str">
        <f>INDEX(Neighborhoods!$A:$C, MATCH(Places!$K1515,Neighborhoods!$A:$A,0), MATCH(Places!O$1,Neighborhoods!$A$1:$C$1,0))</f>
        <v>Bedford-Stuyvesant</v>
      </c>
      <c r="P1515" t="s">
        <v>1</v>
      </c>
      <c r="Q1515" t="str">
        <f t="shared" si="92"/>
        <v>Yes</v>
      </c>
      <c r="R1515">
        <v>1</v>
      </c>
      <c r="S1515" t="str">
        <f t="shared" si="93"/>
        <v>Small</v>
      </c>
      <c r="T1515" s="50">
        <v>45</v>
      </c>
      <c r="U1515" s="70">
        <f t="shared" si="94"/>
        <v>0.03</v>
      </c>
      <c r="V1515" s="52">
        <v>4.9000000000000004</v>
      </c>
      <c r="W1515" s="52" t="str" cm="1">
        <f t="array" ref="W1515">_xlfn.SWITCH(ROUND(V1515,0),5,"Excellent",4,"Good",3,"Ok","Bad")</f>
        <v>Excellent</v>
      </c>
      <c r="X1515">
        <v>380</v>
      </c>
      <c r="Y1515" t="str">
        <f t="shared" si="95"/>
        <v>Yes</v>
      </c>
      <c r="Z1515" s="68">
        <v>42268</v>
      </c>
      <c r="AA1515" s="68">
        <v>44026</v>
      </c>
      <c r="AB1515">
        <v>45</v>
      </c>
      <c r="AC1515" t="s">
        <v>15615</v>
      </c>
    </row>
    <row r="1516" spans="1:29" x14ac:dyDescent="0.3">
      <c r="A1516" t="s">
        <v>1137</v>
      </c>
      <c r="B1516">
        <v>1635</v>
      </c>
      <c r="C1516" t="str">
        <f>VLOOKUP($B1516,Hosts!$A:$M,10,0)</f>
        <v>Within an hour</v>
      </c>
      <c r="D1516" s="70">
        <f>VLOOKUP($B1516,Hosts!$A:$M,11,0)</f>
        <v>1</v>
      </c>
      <c r="E1516" s="70">
        <f>VLOOKUP($B1516,Hosts!$A:$M,12,0)</f>
        <v>1</v>
      </c>
      <c r="F1516" t="str">
        <f>VLOOKUP($B1516,Hosts!$A:$M,13,0)</f>
        <v>Yes</v>
      </c>
      <c r="G1516" t="str">
        <f>INDEX(Hosts!$A:$M, MATCH(Places!$B1516,Hosts!$A:$A,0), MATCH(Places!G$1,Hosts!$A$1:$M$1,0))</f>
        <v>Within an hour</v>
      </c>
      <c r="H1516" s="70">
        <f>INDEX(Hosts!$A:$M, MATCH(Places!$B1516,Hosts!$A:$A,0), MATCH(Places!H$1,Hosts!$A$1:$M$1,0))</f>
        <v>1</v>
      </c>
      <c r="I1516" s="70">
        <f>INDEX(Hosts!$A:$M, MATCH(Places!$B1516,Hosts!$A:$A,0), MATCH(Places!I$1,Hosts!$A$1:$M$1,0))</f>
        <v>1</v>
      </c>
      <c r="J1516" t="str">
        <f>INDEX(Hosts!$A:$M, MATCH(Places!$B1516,Hosts!$A:$A,0), MATCH(Places!J$1,Hosts!$A$1:$M$1,0))</f>
        <v>Yes</v>
      </c>
      <c r="K1516">
        <v>8</v>
      </c>
      <c r="L1516" t="str">
        <f>VLOOKUP($K1516,Neighborhoods!$A:$C,2,0)</f>
        <v>Brooklyn</v>
      </c>
      <c r="M1516" t="str">
        <f>VLOOKUP($K1516,Neighborhoods!$A:$C,3,0)</f>
        <v>Bushwick</v>
      </c>
      <c r="N1516" t="str">
        <f>INDEX(Neighborhoods!$A:$C, MATCH(Places!$K1516,Neighborhoods!$A:$A,0), MATCH(Places!N$1,Neighborhoods!$A$1:$C$1,0))</f>
        <v>Brooklyn</v>
      </c>
      <c r="O1516" t="str">
        <f>INDEX(Neighborhoods!$A:$C, MATCH(Places!$K1516,Neighborhoods!$A:$A,0), MATCH(Places!O$1,Neighborhoods!$A$1:$C$1,0))</f>
        <v>Bushwick</v>
      </c>
      <c r="P1516" t="s">
        <v>1</v>
      </c>
      <c r="Q1516" t="str">
        <f t="shared" si="92"/>
        <v>Yes</v>
      </c>
      <c r="R1516">
        <v>2</v>
      </c>
      <c r="S1516" t="str">
        <f t="shared" si="93"/>
        <v>Small</v>
      </c>
      <c r="T1516" s="50">
        <v>80</v>
      </c>
      <c r="U1516" s="70">
        <f t="shared" si="94"/>
        <v>0.03</v>
      </c>
      <c r="V1516" s="52">
        <v>5</v>
      </c>
      <c r="W1516" s="52" t="str" cm="1">
        <f t="array" ref="W1516">_xlfn.SWITCH(ROUND(V1516,0),5,"Excellent",4,"Good",3,"Ok","Bad")</f>
        <v>Excellent</v>
      </c>
      <c r="X1516">
        <v>83</v>
      </c>
      <c r="Y1516" t="str">
        <f t="shared" si="95"/>
        <v>No</v>
      </c>
      <c r="Z1516" s="68">
        <v>42268</v>
      </c>
      <c r="AA1516" s="68">
        <v>43878</v>
      </c>
      <c r="AB1516">
        <v>320</v>
      </c>
      <c r="AC1516" t="s">
        <v>15615</v>
      </c>
    </row>
    <row r="1517" spans="1:29" x14ac:dyDescent="0.3">
      <c r="A1517" t="s">
        <v>15038</v>
      </c>
      <c r="B1517">
        <v>41</v>
      </c>
      <c r="C1517" t="str">
        <f>VLOOKUP($B1517,Hosts!$A:$M,10,0)</f>
        <v>Within an hour</v>
      </c>
      <c r="D1517" s="70">
        <f>VLOOKUP($B1517,Hosts!$A:$M,11,0)</f>
        <v>0.9</v>
      </c>
      <c r="E1517" s="70">
        <f>VLOOKUP($B1517,Hosts!$A:$M,12,0)</f>
        <v>0.96</v>
      </c>
      <c r="F1517" t="str">
        <f>VLOOKUP($B1517,Hosts!$A:$M,13,0)</f>
        <v>No</v>
      </c>
      <c r="G1517" t="str">
        <f>INDEX(Hosts!$A:$M, MATCH(Places!$B1517,Hosts!$A:$A,0), MATCH(Places!G$1,Hosts!$A$1:$M$1,0))</f>
        <v>Within an hour</v>
      </c>
      <c r="H1517" s="70">
        <f>INDEX(Hosts!$A:$M, MATCH(Places!$B1517,Hosts!$A:$A,0), MATCH(Places!H$1,Hosts!$A$1:$M$1,0))</f>
        <v>0.9</v>
      </c>
      <c r="I1517" s="70">
        <f>INDEX(Hosts!$A:$M, MATCH(Places!$B1517,Hosts!$A:$A,0), MATCH(Places!I$1,Hosts!$A$1:$M$1,0))</f>
        <v>0.96</v>
      </c>
      <c r="J1517" t="str">
        <f>INDEX(Hosts!$A:$M, MATCH(Places!$B1517,Hosts!$A:$A,0), MATCH(Places!J$1,Hosts!$A$1:$M$1,0))</f>
        <v>No</v>
      </c>
      <c r="K1517">
        <v>7</v>
      </c>
      <c r="L1517" t="str">
        <f>VLOOKUP($K1517,Neighborhoods!$A:$C,2,0)</f>
        <v>Brooklyn</v>
      </c>
      <c r="M1517" t="str">
        <f>VLOOKUP($K1517,Neighborhoods!$A:$C,3,0)</f>
        <v>Bedford-Stuyvesant</v>
      </c>
      <c r="N1517" t="str">
        <f>INDEX(Neighborhoods!$A:$C, MATCH(Places!$K1517,Neighborhoods!$A:$A,0), MATCH(Places!N$1,Neighborhoods!$A$1:$C$1,0))</f>
        <v>Brooklyn</v>
      </c>
      <c r="O1517" t="str">
        <f>INDEX(Neighborhoods!$A:$C, MATCH(Places!$K1517,Neighborhoods!$A:$A,0), MATCH(Places!O$1,Neighborhoods!$A$1:$C$1,0))</f>
        <v>Bedford-Stuyvesant</v>
      </c>
      <c r="P1517" t="s">
        <v>11822</v>
      </c>
      <c r="Q1517" t="str">
        <f t="shared" si="92"/>
        <v>No</v>
      </c>
      <c r="R1517">
        <v>8</v>
      </c>
      <c r="S1517" t="str">
        <f t="shared" si="93"/>
        <v>Large</v>
      </c>
      <c r="T1517" s="50">
        <v>395</v>
      </c>
      <c r="U1517" s="70">
        <f t="shared" si="94"/>
        <v>0.04</v>
      </c>
      <c r="V1517" s="52">
        <v>4.9000000000000004</v>
      </c>
      <c r="W1517" s="52" t="str" cm="1">
        <f t="array" ref="W1517">_xlfn.SWITCH(ROUND(V1517,0),5,"Excellent",4,"Good",3,"Ok","Bad")</f>
        <v>Excellent</v>
      </c>
      <c r="X1517">
        <v>69</v>
      </c>
      <c r="Y1517" t="str">
        <f t="shared" si="95"/>
        <v>No</v>
      </c>
      <c r="Z1517" s="68">
        <v>42262</v>
      </c>
      <c r="AA1517" s="68">
        <v>43885</v>
      </c>
      <c r="AB1517">
        <v>227</v>
      </c>
      <c r="AC1517" t="s">
        <v>15616</v>
      </c>
    </row>
    <row r="1518" spans="1:29" x14ac:dyDescent="0.3">
      <c r="A1518" t="s">
        <v>1138</v>
      </c>
      <c r="B1518">
        <v>2434</v>
      </c>
      <c r="C1518" t="str">
        <f>VLOOKUP($B1518,Hosts!$A:$M,10,0)</f>
        <v>Within an hour</v>
      </c>
      <c r="D1518" s="70">
        <f>VLOOKUP($B1518,Hosts!$A:$M,11,0)</f>
        <v>1</v>
      </c>
      <c r="E1518" s="70">
        <f>VLOOKUP($B1518,Hosts!$A:$M,12,0)</f>
        <v>1</v>
      </c>
      <c r="F1518" t="str">
        <f>VLOOKUP($B1518,Hosts!$A:$M,13,0)</f>
        <v>No</v>
      </c>
      <c r="G1518" t="str">
        <f>INDEX(Hosts!$A:$M, MATCH(Places!$B1518,Hosts!$A:$A,0), MATCH(Places!G$1,Hosts!$A$1:$M$1,0))</f>
        <v>Within an hour</v>
      </c>
      <c r="H1518" s="70">
        <f>INDEX(Hosts!$A:$M, MATCH(Places!$B1518,Hosts!$A:$A,0), MATCH(Places!H$1,Hosts!$A$1:$M$1,0))</f>
        <v>1</v>
      </c>
      <c r="I1518" s="70">
        <f>INDEX(Hosts!$A:$M, MATCH(Places!$B1518,Hosts!$A:$A,0), MATCH(Places!I$1,Hosts!$A$1:$M$1,0))</f>
        <v>1</v>
      </c>
      <c r="J1518" t="str">
        <f>INDEX(Hosts!$A:$M, MATCH(Places!$B1518,Hosts!$A:$A,0), MATCH(Places!J$1,Hosts!$A$1:$M$1,0))</f>
        <v>No</v>
      </c>
      <c r="K1518">
        <v>18</v>
      </c>
      <c r="L1518" t="str">
        <f>VLOOKUP($K1518,Neighborhoods!$A:$C,2,0)</f>
        <v>Manhattan</v>
      </c>
      <c r="M1518" t="str">
        <f>VLOOKUP($K1518,Neighborhoods!$A:$C,3,0)</f>
        <v>Midtown</v>
      </c>
      <c r="N1518" t="str">
        <f>INDEX(Neighborhoods!$A:$C, MATCH(Places!$K1518,Neighborhoods!$A:$A,0), MATCH(Places!N$1,Neighborhoods!$A$1:$C$1,0))</f>
        <v>Manhattan</v>
      </c>
      <c r="O1518" t="str">
        <f>INDEX(Neighborhoods!$A:$C, MATCH(Places!$K1518,Neighborhoods!$A:$A,0), MATCH(Places!O$1,Neighborhoods!$A$1:$C$1,0))</f>
        <v>Midtown</v>
      </c>
      <c r="P1518" t="s">
        <v>11822</v>
      </c>
      <c r="Q1518" t="str">
        <f t="shared" si="92"/>
        <v>No</v>
      </c>
      <c r="R1518">
        <v>2</v>
      </c>
      <c r="S1518" t="str">
        <f t="shared" si="93"/>
        <v>Small</v>
      </c>
      <c r="T1518" s="50">
        <v>138</v>
      </c>
      <c r="U1518" s="70">
        <f t="shared" si="94"/>
        <v>0.03</v>
      </c>
      <c r="V1518" s="52">
        <v>4.83</v>
      </c>
      <c r="W1518" s="52" t="str" cm="1">
        <f t="array" ref="W1518">_xlfn.SWITCH(ROUND(V1518,0),5,"Excellent",4,"Good",3,"Ok","Bad")</f>
        <v>Excellent</v>
      </c>
      <c r="X1518">
        <v>24</v>
      </c>
      <c r="Y1518" t="str">
        <f t="shared" si="95"/>
        <v>No</v>
      </c>
      <c r="Z1518" s="68">
        <v>43245</v>
      </c>
      <c r="AA1518" s="68">
        <v>43802</v>
      </c>
      <c r="AB1518">
        <v>121</v>
      </c>
      <c r="AC1518" t="s">
        <v>15615</v>
      </c>
    </row>
    <row r="1519" spans="1:29" x14ac:dyDescent="0.3">
      <c r="A1519" t="s">
        <v>1139</v>
      </c>
      <c r="B1519">
        <v>1671</v>
      </c>
      <c r="C1519" t="str">
        <f>VLOOKUP($B1519,Hosts!$A:$M,10,0)</f>
        <v>Within an hour</v>
      </c>
      <c r="D1519" s="70">
        <f>VLOOKUP($B1519,Hosts!$A:$M,11,0)</f>
        <v>1</v>
      </c>
      <c r="E1519" s="70">
        <f>VLOOKUP($B1519,Hosts!$A:$M,12,0)</f>
        <v>0.97</v>
      </c>
      <c r="F1519" t="str">
        <f>VLOOKUP($B1519,Hosts!$A:$M,13,0)</f>
        <v>Yes</v>
      </c>
      <c r="G1519" t="str">
        <f>INDEX(Hosts!$A:$M, MATCH(Places!$B1519,Hosts!$A:$A,0), MATCH(Places!G$1,Hosts!$A$1:$M$1,0))</f>
        <v>Within an hour</v>
      </c>
      <c r="H1519" s="70">
        <f>INDEX(Hosts!$A:$M, MATCH(Places!$B1519,Hosts!$A:$A,0), MATCH(Places!H$1,Hosts!$A$1:$M$1,0))</f>
        <v>1</v>
      </c>
      <c r="I1519" s="70">
        <f>INDEX(Hosts!$A:$M, MATCH(Places!$B1519,Hosts!$A:$A,0), MATCH(Places!I$1,Hosts!$A$1:$M$1,0))</f>
        <v>0.97</v>
      </c>
      <c r="J1519" t="str">
        <f>INDEX(Hosts!$A:$M, MATCH(Places!$B1519,Hosts!$A:$A,0), MATCH(Places!J$1,Hosts!$A$1:$M$1,0))</f>
        <v>Yes</v>
      </c>
      <c r="K1519">
        <v>24</v>
      </c>
      <c r="L1519" t="str">
        <f>VLOOKUP($K1519,Neighborhoods!$A:$C,2,0)</f>
        <v>Queens</v>
      </c>
      <c r="M1519" t="str">
        <f>VLOOKUP($K1519,Neighborhoods!$A:$C,3,0)</f>
        <v>Long Island City</v>
      </c>
      <c r="N1519" t="str">
        <f>INDEX(Neighborhoods!$A:$C, MATCH(Places!$K1519,Neighborhoods!$A:$A,0), MATCH(Places!N$1,Neighborhoods!$A$1:$C$1,0))</f>
        <v>Queens</v>
      </c>
      <c r="O1519" t="str">
        <f>INDEX(Neighborhoods!$A:$C, MATCH(Places!$K1519,Neighborhoods!$A:$A,0), MATCH(Places!O$1,Neighborhoods!$A$1:$C$1,0))</f>
        <v>Long Island City</v>
      </c>
      <c r="P1519" t="s">
        <v>11822</v>
      </c>
      <c r="Q1519" t="str">
        <f t="shared" si="92"/>
        <v>No</v>
      </c>
      <c r="R1519">
        <v>6</v>
      </c>
      <c r="S1519" t="str">
        <f t="shared" si="93"/>
        <v>Large</v>
      </c>
      <c r="T1519" s="50">
        <v>170</v>
      </c>
      <c r="U1519" s="70">
        <f t="shared" si="94"/>
        <v>0.03</v>
      </c>
      <c r="V1519" s="52">
        <v>4.99</v>
      </c>
      <c r="W1519" s="52" t="str" cm="1">
        <f t="array" ref="W1519">_xlfn.SWITCH(ROUND(V1519,0),5,"Excellent",4,"Good",3,"Ok","Bad")</f>
        <v>Excellent</v>
      </c>
      <c r="X1519">
        <v>138</v>
      </c>
      <c r="Y1519" t="str">
        <f t="shared" si="95"/>
        <v>Yes</v>
      </c>
      <c r="Z1519" s="68">
        <v>42255</v>
      </c>
      <c r="AA1519" s="68">
        <v>43878</v>
      </c>
      <c r="AB1519">
        <v>154</v>
      </c>
      <c r="AC1519" t="s">
        <v>15616</v>
      </c>
    </row>
    <row r="1520" spans="1:29" x14ac:dyDescent="0.3">
      <c r="A1520" t="s">
        <v>1140</v>
      </c>
      <c r="B1520">
        <v>2306</v>
      </c>
      <c r="C1520" t="str">
        <f>VLOOKUP($B1520,Hosts!$A:$M,10,0)</f>
        <v>Within a few hours</v>
      </c>
      <c r="D1520" s="70">
        <f>VLOOKUP($B1520,Hosts!$A:$M,11,0)</f>
        <v>1</v>
      </c>
      <c r="E1520" s="70">
        <f>VLOOKUP($B1520,Hosts!$A:$M,12,0)</f>
        <v>0.8</v>
      </c>
      <c r="F1520" t="str">
        <f>VLOOKUP($B1520,Hosts!$A:$M,13,0)</f>
        <v>No</v>
      </c>
      <c r="G1520" t="str">
        <f>INDEX(Hosts!$A:$M, MATCH(Places!$B1520,Hosts!$A:$A,0), MATCH(Places!G$1,Hosts!$A$1:$M$1,0))</f>
        <v>Within a few hours</v>
      </c>
      <c r="H1520" s="70">
        <f>INDEX(Hosts!$A:$M, MATCH(Places!$B1520,Hosts!$A:$A,0), MATCH(Places!H$1,Hosts!$A$1:$M$1,0))</f>
        <v>1</v>
      </c>
      <c r="I1520" s="70">
        <f>INDEX(Hosts!$A:$M, MATCH(Places!$B1520,Hosts!$A:$A,0), MATCH(Places!I$1,Hosts!$A$1:$M$1,0))</f>
        <v>0.8</v>
      </c>
      <c r="J1520" t="str">
        <f>INDEX(Hosts!$A:$M, MATCH(Places!$B1520,Hosts!$A:$A,0), MATCH(Places!J$1,Hosts!$A$1:$M$1,0))</f>
        <v>No</v>
      </c>
      <c r="K1520">
        <v>17</v>
      </c>
      <c r="L1520" t="str">
        <f>VLOOKUP($K1520,Neighborhoods!$A:$C,2,0)</f>
        <v>Manhattan</v>
      </c>
      <c r="M1520" t="str">
        <f>VLOOKUP($K1520,Neighborhoods!$A:$C,3,0)</f>
        <v>Hell's Kitchen</v>
      </c>
      <c r="N1520" t="str">
        <f>INDEX(Neighborhoods!$A:$C, MATCH(Places!$K1520,Neighborhoods!$A:$A,0), MATCH(Places!N$1,Neighborhoods!$A$1:$C$1,0))</f>
        <v>Manhattan</v>
      </c>
      <c r="O1520" t="str">
        <f>INDEX(Neighborhoods!$A:$C, MATCH(Places!$K1520,Neighborhoods!$A:$A,0), MATCH(Places!O$1,Neighborhoods!$A$1:$C$1,0))</f>
        <v>Hell's Kitchen</v>
      </c>
      <c r="P1520" t="s">
        <v>16</v>
      </c>
      <c r="Q1520" t="str">
        <f t="shared" si="92"/>
        <v>Yes</v>
      </c>
      <c r="R1520">
        <v>4</v>
      </c>
      <c r="S1520" t="str">
        <f t="shared" si="93"/>
        <v>Medium</v>
      </c>
      <c r="T1520" s="50">
        <v>251</v>
      </c>
      <c r="U1520" s="70">
        <f t="shared" si="94"/>
        <v>0.04</v>
      </c>
      <c r="V1520" s="52">
        <v>4.7300000000000004</v>
      </c>
      <c r="W1520" s="52" t="str" cm="1">
        <f t="array" ref="W1520">_xlfn.SWITCH(ROUND(V1520,0),5,"Excellent",4,"Good",3,"Ok","Bad")</f>
        <v>Excellent</v>
      </c>
      <c r="X1520">
        <v>165</v>
      </c>
      <c r="Y1520" t="str">
        <f t="shared" si="95"/>
        <v>No</v>
      </c>
      <c r="Z1520" s="68">
        <v>42261</v>
      </c>
      <c r="AA1520" s="68">
        <v>43905</v>
      </c>
      <c r="AB1520">
        <v>365</v>
      </c>
      <c r="AC1520" t="s">
        <v>15615</v>
      </c>
    </row>
    <row r="1521" spans="1:29" x14ac:dyDescent="0.3">
      <c r="A1521" t="s">
        <v>1141</v>
      </c>
      <c r="B1521">
        <v>2436</v>
      </c>
      <c r="C1521" t="str">
        <f>VLOOKUP($B1521,Hosts!$A:$M,10,0)</f>
        <v>Within a day</v>
      </c>
      <c r="D1521" s="70">
        <f>VLOOKUP($B1521,Hosts!$A:$M,11,0)</f>
        <v>1</v>
      </c>
      <c r="E1521" s="70">
        <f>VLOOKUP($B1521,Hosts!$A:$M,12,0)</f>
        <v>0.5</v>
      </c>
      <c r="F1521" t="str">
        <f>VLOOKUP($B1521,Hosts!$A:$M,13,0)</f>
        <v>Yes</v>
      </c>
      <c r="G1521" t="str">
        <f>INDEX(Hosts!$A:$M, MATCH(Places!$B1521,Hosts!$A:$A,0), MATCH(Places!G$1,Hosts!$A$1:$M$1,0))</f>
        <v>Within a day</v>
      </c>
      <c r="H1521" s="70">
        <f>INDEX(Hosts!$A:$M, MATCH(Places!$B1521,Hosts!$A:$A,0), MATCH(Places!H$1,Hosts!$A$1:$M$1,0))</f>
        <v>1</v>
      </c>
      <c r="I1521" s="70">
        <f>INDEX(Hosts!$A:$M, MATCH(Places!$B1521,Hosts!$A:$A,0), MATCH(Places!I$1,Hosts!$A$1:$M$1,0))</f>
        <v>0.5</v>
      </c>
      <c r="J1521" t="str">
        <f>INDEX(Hosts!$A:$M, MATCH(Places!$B1521,Hosts!$A:$A,0), MATCH(Places!J$1,Hosts!$A$1:$M$1,0))</f>
        <v>Yes</v>
      </c>
      <c r="K1521">
        <v>19</v>
      </c>
      <c r="L1521" t="str">
        <f>VLOOKUP($K1521,Neighborhoods!$A:$C,2,0)</f>
        <v>Manhattan</v>
      </c>
      <c r="M1521" t="str">
        <f>VLOOKUP($K1521,Neighborhoods!$A:$C,3,0)</f>
        <v>Upper East Side</v>
      </c>
      <c r="N1521" t="str">
        <f>INDEX(Neighborhoods!$A:$C, MATCH(Places!$K1521,Neighborhoods!$A:$A,0), MATCH(Places!N$1,Neighborhoods!$A$1:$C$1,0))</f>
        <v>Manhattan</v>
      </c>
      <c r="O1521" t="str">
        <f>INDEX(Neighborhoods!$A:$C, MATCH(Places!$K1521,Neighborhoods!$A:$A,0), MATCH(Places!O$1,Neighborhoods!$A$1:$C$1,0))</f>
        <v>Upper East Side</v>
      </c>
      <c r="P1521" t="s">
        <v>11822</v>
      </c>
      <c r="Q1521" t="str">
        <f t="shared" si="92"/>
        <v>No</v>
      </c>
      <c r="R1521">
        <v>2</v>
      </c>
      <c r="S1521" t="str">
        <f t="shared" si="93"/>
        <v>Small</v>
      </c>
      <c r="T1521" s="50">
        <v>155</v>
      </c>
      <c r="U1521" s="70">
        <f t="shared" si="94"/>
        <v>0.03</v>
      </c>
      <c r="V1521" s="52">
        <v>4.9000000000000004</v>
      </c>
      <c r="W1521" s="52" t="str" cm="1">
        <f t="array" ref="W1521">_xlfn.SWITCH(ROUND(V1521,0),5,"Excellent",4,"Good",3,"Ok","Bad")</f>
        <v>Excellent</v>
      </c>
      <c r="X1521">
        <v>10</v>
      </c>
      <c r="Y1521" t="str">
        <f t="shared" si="95"/>
        <v>No</v>
      </c>
      <c r="Z1521" s="68">
        <v>42327</v>
      </c>
      <c r="AA1521" s="68">
        <v>43861</v>
      </c>
      <c r="AB1521">
        <v>333</v>
      </c>
      <c r="AC1521" t="s">
        <v>15615</v>
      </c>
    </row>
    <row r="1522" spans="1:29" x14ac:dyDescent="0.3">
      <c r="A1522" t="s">
        <v>15410</v>
      </c>
      <c r="B1522">
        <v>1380</v>
      </c>
      <c r="C1522" t="str">
        <f>VLOOKUP($B1522,Hosts!$A:$M,10,0)</f>
        <v>Within a few hours</v>
      </c>
      <c r="D1522" s="70">
        <f>VLOOKUP($B1522,Hosts!$A:$M,11,0)</f>
        <v>1</v>
      </c>
      <c r="E1522" s="70">
        <f>VLOOKUP($B1522,Hosts!$A:$M,12,0)</f>
        <v>0.5</v>
      </c>
      <c r="F1522" t="str">
        <f>VLOOKUP($B1522,Hosts!$A:$M,13,0)</f>
        <v>No</v>
      </c>
      <c r="G1522" t="str">
        <f>INDEX(Hosts!$A:$M, MATCH(Places!$B1522,Hosts!$A:$A,0), MATCH(Places!G$1,Hosts!$A$1:$M$1,0))</f>
        <v>Within a few hours</v>
      </c>
      <c r="H1522" s="70">
        <f>INDEX(Hosts!$A:$M, MATCH(Places!$B1522,Hosts!$A:$A,0), MATCH(Places!H$1,Hosts!$A$1:$M$1,0))</f>
        <v>1</v>
      </c>
      <c r="I1522" s="70">
        <f>INDEX(Hosts!$A:$M, MATCH(Places!$B1522,Hosts!$A:$A,0), MATCH(Places!I$1,Hosts!$A$1:$M$1,0))</f>
        <v>0.5</v>
      </c>
      <c r="J1522" t="str">
        <f>INDEX(Hosts!$A:$M, MATCH(Places!$B1522,Hosts!$A:$A,0), MATCH(Places!J$1,Hosts!$A$1:$M$1,0))</f>
        <v>No</v>
      </c>
      <c r="K1522">
        <v>12</v>
      </c>
      <c r="L1522" t="str">
        <f>VLOOKUP($K1522,Neighborhoods!$A:$C,2,0)</f>
        <v>Brooklyn</v>
      </c>
      <c r="M1522" t="str">
        <f>VLOOKUP($K1522,Neighborhoods!$A:$C,3,0)</f>
        <v>Williamsburg</v>
      </c>
      <c r="N1522" t="str">
        <f>INDEX(Neighborhoods!$A:$C, MATCH(Places!$K1522,Neighborhoods!$A:$A,0), MATCH(Places!N$1,Neighborhoods!$A$1:$C$1,0))</f>
        <v>Brooklyn</v>
      </c>
      <c r="O1522" t="str">
        <f>INDEX(Neighborhoods!$A:$C, MATCH(Places!$K1522,Neighborhoods!$A:$A,0), MATCH(Places!O$1,Neighborhoods!$A$1:$C$1,0))</f>
        <v>Williamsburg</v>
      </c>
      <c r="P1522" t="s">
        <v>11822</v>
      </c>
      <c r="Q1522" t="str">
        <f t="shared" si="92"/>
        <v>No</v>
      </c>
      <c r="R1522">
        <v>2</v>
      </c>
      <c r="S1522" t="str">
        <f t="shared" si="93"/>
        <v>Small</v>
      </c>
      <c r="T1522" s="50">
        <v>148</v>
      </c>
      <c r="U1522" s="70">
        <f t="shared" si="94"/>
        <v>0.03</v>
      </c>
      <c r="V1522" s="52">
        <v>4.67</v>
      </c>
      <c r="W1522" s="52" t="str" cm="1">
        <f t="array" ref="W1522">_xlfn.SWITCH(ROUND(V1522,0),5,"Excellent",4,"Good",3,"Ok","Bad")</f>
        <v>Excellent</v>
      </c>
      <c r="X1522">
        <v>36</v>
      </c>
      <c r="Y1522" t="str">
        <f t="shared" si="95"/>
        <v>No</v>
      </c>
      <c r="Z1522" s="68">
        <v>42260</v>
      </c>
      <c r="AA1522" s="68">
        <v>43875</v>
      </c>
      <c r="AB1522">
        <v>90</v>
      </c>
      <c r="AC1522" t="s">
        <v>15615</v>
      </c>
    </row>
    <row r="1523" spans="1:29" x14ac:dyDescent="0.3">
      <c r="A1523" t="s">
        <v>1142</v>
      </c>
      <c r="B1523">
        <v>1232</v>
      </c>
      <c r="C1523" t="str">
        <f>VLOOKUP($B1523,Hosts!$A:$M,10,0)</f>
        <v>Within an hour</v>
      </c>
      <c r="D1523" s="70">
        <f>VLOOKUP($B1523,Hosts!$A:$M,11,0)</f>
        <v>1</v>
      </c>
      <c r="E1523" s="70">
        <f>VLOOKUP($B1523,Hosts!$A:$M,12,0)</f>
        <v>0.97</v>
      </c>
      <c r="F1523" t="str">
        <f>VLOOKUP($B1523,Hosts!$A:$M,13,0)</f>
        <v>Yes</v>
      </c>
      <c r="G1523" t="str">
        <f>INDEX(Hosts!$A:$M, MATCH(Places!$B1523,Hosts!$A:$A,0), MATCH(Places!G$1,Hosts!$A$1:$M$1,0))</f>
        <v>Within an hour</v>
      </c>
      <c r="H1523" s="70">
        <f>INDEX(Hosts!$A:$M, MATCH(Places!$B1523,Hosts!$A:$A,0), MATCH(Places!H$1,Hosts!$A$1:$M$1,0))</f>
        <v>1</v>
      </c>
      <c r="I1523" s="70">
        <f>INDEX(Hosts!$A:$M, MATCH(Places!$B1523,Hosts!$A:$A,0), MATCH(Places!I$1,Hosts!$A$1:$M$1,0))</f>
        <v>0.97</v>
      </c>
      <c r="J1523" t="str">
        <f>INDEX(Hosts!$A:$M, MATCH(Places!$B1523,Hosts!$A:$A,0), MATCH(Places!J$1,Hosts!$A$1:$M$1,0))</f>
        <v>Yes</v>
      </c>
      <c r="K1523">
        <v>16</v>
      </c>
      <c r="L1523" t="str">
        <f>VLOOKUP($K1523,Neighborhoods!$A:$C,2,0)</f>
        <v>Manhattan</v>
      </c>
      <c r="M1523" t="str">
        <f>VLOOKUP($K1523,Neighborhoods!$A:$C,3,0)</f>
        <v>Harlem</v>
      </c>
      <c r="N1523" t="str">
        <f>INDEX(Neighborhoods!$A:$C, MATCH(Places!$K1523,Neighborhoods!$A:$A,0), MATCH(Places!N$1,Neighborhoods!$A$1:$C$1,0))</f>
        <v>Manhattan</v>
      </c>
      <c r="O1523" t="str">
        <f>INDEX(Neighborhoods!$A:$C, MATCH(Places!$K1523,Neighborhoods!$A:$A,0), MATCH(Places!O$1,Neighborhoods!$A$1:$C$1,0))</f>
        <v>Harlem</v>
      </c>
      <c r="P1523" t="s">
        <v>11822</v>
      </c>
      <c r="Q1523" t="str">
        <f t="shared" si="92"/>
        <v>No</v>
      </c>
      <c r="R1523">
        <v>4</v>
      </c>
      <c r="S1523" t="str">
        <f t="shared" si="93"/>
        <v>Medium</v>
      </c>
      <c r="T1523" s="50">
        <v>174</v>
      </c>
      <c r="U1523" s="70">
        <f t="shared" si="94"/>
        <v>0.03</v>
      </c>
      <c r="V1523" s="52">
        <v>4.92</v>
      </c>
      <c r="W1523" s="52" t="str" cm="1">
        <f t="array" ref="W1523">_xlfn.SWITCH(ROUND(V1523,0),5,"Excellent",4,"Good",3,"Ok","Bad")</f>
        <v>Excellent</v>
      </c>
      <c r="X1523">
        <v>101</v>
      </c>
      <c r="Y1523" t="str">
        <f t="shared" si="95"/>
        <v>Yes</v>
      </c>
      <c r="Z1523" s="68">
        <v>42254</v>
      </c>
      <c r="AA1523" s="68">
        <v>43826</v>
      </c>
      <c r="AB1523">
        <v>179</v>
      </c>
      <c r="AC1523" t="s">
        <v>15615</v>
      </c>
    </row>
    <row r="1524" spans="1:29" x14ac:dyDescent="0.3">
      <c r="A1524" t="s">
        <v>1143</v>
      </c>
      <c r="B1524">
        <v>280</v>
      </c>
      <c r="C1524" t="str">
        <f>VLOOKUP($B1524,Hosts!$A:$M,10,0)</f>
        <v>Within an hour</v>
      </c>
      <c r="D1524" s="70">
        <f>VLOOKUP($B1524,Hosts!$A:$M,11,0)</f>
        <v>1</v>
      </c>
      <c r="E1524" s="70">
        <f>VLOOKUP($B1524,Hosts!$A:$M,12,0)</f>
        <v>0.4</v>
      </c>
      <c r="F1524" t="str">
        <f>VLOOKUP($B1524,Hosts!$A:$M,13,0)</f>
        <v>No</v>
      </c>
      <c r="G1524" t="str">
        <f>INDEX(Hosts!$A:$M, MATCH(Places!$B1524,Hosts!$A:$A,0), MATCH(Places!G$1,Hosts!$A$1:$M$1,0))</f>
        <v>Within an hour</v>
      </c>
      <c r="H1524" s="70">
        <f>INDEX(Hosts!$A:$M, MATCH(Places!$B1524,Hosts!$A:$A,0), MATCH(Places!H$1,Hosts!$A$1:$M$1,0))</f>
        <v>1</v>
      </c>
      <c r="I1524" s="70">
        <f>INDEX(Hosts!$A:$M, MATCH(Places!$B1524,Hosts!$A:$A,0), MATCH(Places!I$1,Hosts!$A$1:$M$1,0))</f>
        <v>0.4</v>
      </c>
      <c r="J1524" t="str">
        <f>INDEX(Hosts!$A:$M, MATCH(Places!$B1524,Hosts!$A:$A,0), MATCH(Places!J$1,Hosts!$A$1:$M$1,0))</f>
        <v>No</v>
      </c>
      <c r="K1524">
        <v>13</v>
      </c>
      <c r="L1524" t="str">
        <f>VLOOKUP($K1524,Neighborhoods!$A:$C,2,0)</f>
        <v>Manhattan</v>
      </c>
      <c r="M1524" t="str">
        <f>VLOOKUP($K1524,Neighborhoods!$A:$C,3,0)</f>
        <v>Chelsea</v>
      </c>
      <c r="N1524" t="str">
        <f>INDEX(Neighborhoods!$A:$C, MATCH(Places!$K1524,Neighborhoods!$A:$A,0), MATCH(Places!N$1,Neighborhoods!$A$1:$C$1,0))</f>
        <v>Manhattan</v>
      </c>
      <c r="O1524" t="str">
        <f>INDEX(Neighborhoods!$A:$C, MATCH(Places!$K1524,Neighborhoods!$A:$A,0), MATCH(Places!O$1,Neighborhoods!$A$1:$C$1,0))</f>
        <v>Chelsea</v>
      </c>
      <c r="P1524" t="s">
        <v>11822</v>
      </c>
      <c r="Q1524" t="str">
        <f t="shared" si="92"/>
        <v>No</v>
      </c>
      <c r="R1524">
        <v>3</v>
      </c>
      <c r="S1524" t="str">
        <f t="shared" si="93"/>
        <v>Medium</v>
      </c>
      <c r="T1524" s="50">
        <v>180</v>
      </c>
      <c r="U1524" s="70">
        <f t="shared" si="94"/>
        <v>0.03</v>
      </c>
      <c r="V1524" s="52">
        <v>4.92</v>
      </c>
      <c r="W1524" s="52" t="str" cm="1">
        <f t="array" ref="W1524">_xlfn.SWITCH(ROUND(V1524,0),5,"Excellent",4,"Good",3,"Ok","Bad")</f>
        <v>Excellent</v>
      </c>
      <c r="X1524">
        <v>12</v>
      </c>
      <c r="Y1524" t="str">
        <f t="shared" si="95"/>
        <v>No</v>
      </c>
      <c r="Z1524" s="68">
        <v>42531</v>
      </c>
      <c r="AA1524" s="68">
        <v>43834</v>
      </c>
      <c r="AB1524">
        <v>320</v>
      </c>
      <c r="AC1524" t="s">
        <v>15615</v>
      </c>
    </row>
    <row r="1525" spans="1:29" x14ac:dyDescent="0.3">
      <c r="A1525" t="s">
        <v>1145</v>
      </c>
      <c r="B1525">
        <v>2261</v>
      </c>
      <c r="C1525" t="str">
        <f>VLOOKUP($B1525,Hosts!$A:$M,10,0)</f>
        <v>Within a few hours</v>
      </c>
      <c r="D1525" s="70">
        <f>VLOOKUP($B1525,Hosts!$A:$M,11,0)</f>
        <v>0.91</v>
      </c>
      <c r="E1525" s="70">
        <f>VLOOKUP($B1525,Hosts!$A:$M,12,0)</f>
        <v>1</v>
      </c>
      <c r="F1525" t="str">
        <f>VLOOKUP($B1525,Hosts!$A:$M,13,0)</f>
        <v>Yes</v>
      </c>
      <c r="G1525" t="str">
        <f>INDEX(Hosts!$A:$M, MATCH(Places!$B1525,Hosts!$A:$A,0), MATCH(Places!G$1,Hosts!$A$1:$M$1,0))</f>
        <v>Within a few hours</v>
      </c>
      <c r="H1525" s="70">
        <f>INDEX(Hosts!$A:$M, MATCH(Places!$B1525,Hosts!$A:$A,0), MATCH(Places!H$1,Hosts!$A$1:$M$1,0))</f>
        <v>0.91</v>
      </c>
      <c r="I1525" s="70">
        <f>INDEX(Hosts!$A:$M, MATCH(Places!$B1525,Hosts!$A:$A,0), MATCH(Places!I$1,Hosts!$A$1:$M$1,0))</f>
        <v>1</v>
      </c>
      <c r="J1525" t="str">
        <f>INDEX(Hosts!$A:$M, MATCH(Places!$B1525,Hosts!$A:$A,0), MATCH(Places!J$1,Hosts!$A$1:$M$1,0))</f>
        <v>Yes</v>
      </c>
      <c r="K1525">
        <v>10</v>
      </c>
      <c r="L1525" t="str">
        <f>VLOOKUP($K1525,Neighborhoods!$A:$C,2,0)</f>
        <v>Brooklyn</v>
      </c>
      <c r="M1525" t="str">
        <f>VLOOKUP($K1525,Neighborhoods!$A:$C,3,0)</f>
        <v>East Flatbush</v>
      </c>
      <c r="N1525" t="str">
        <f>INDEX(Neighborhoods!$A:$C, MATCH(Places!$K1525,Neighborhoods!$A:$A,0), MATCH(Places!N$1,Neighborhoods!$A$1:$C$1,0))</f>
        <v>Brooklyn</v>
      </c>
      <c r="O1525" t="str">
        <f>INDEX(Neighborhoods!$A:$C, MATCH(Places!$K1525,Neighborhoods!$A:$A,0), MATCH(Places!O$1,Neighborhoods!$A$1:$C$1,0))</f>
        <v>East Flatbush</v>
      </c>
      <c r="P1525" t="s">
        <v>11822</v>
      </c>
      <c r="Q1525" t="str">
        <f t="shared" si="92"/>
        <v>No</v>
      </c>
      <c r="R1525">
        <v>4</v>
      </c>
      <c r="S1525" t="str">
        <f t="shared" si="93"/>
        <v>Medium</v>
      </c>
      <c r="T1525" s="50">
        <v>97</v>
      </c>
      <c r="U1525" s="70">
        <f t="shared" si="94"/>
        <v>0.03</v>
      </c>
      <c r="V1525" s="52">
        <v>4.88</v>
      </c>
      <c r="W1525" s="52" t="str" cm="1">
        <f t="array" ref="W1525">_xlfn.SWITCH(ROUND(V1525,0),5,"Excellent",4,"Good",3,"Ok","Bad")</f>
        <v>Excellent</v>
      </c>
      <c r="X1525">
        <v>119</v>
      </c>
      <c r="Y1525" t="str">
        <f t="shared" si="95"/>
        <v>Yes</v>
      </c>
      <c r="Z1525" s="68">
        <v>42261</v>
      </c>
      <c r="AA1525" s="68">
        <v>43898</v>
      </c>
      <c r="AB1525">
        <v>307</v>
      </c>
      <c r="AC1525" t="s">
        <v>15616</v>
      </c>
    </row>
    <row r="1526" spans="1:29" x14ac:dyDescent="0.3">
      <c r="A1526" t="s">
        <v>1146</v>
      </c>
      <c r="B1526">
        <v>1093</v>
      </c>
      <c r="C1526" t="str">
        <f>VLOOKUP($B1526,Hosts!$A:$M,10,0)</f>
        <v>Within a few hours</v>
      </c>
      <c r="D1526" s="70">
        <f>VLOOKUP($B1526,Hosts!$A:$M,11,0)</f>
        <v>1</v>
      </c>
      <c r="E1526" s="70">
        <f>VLOOKUP($B1526,Hosts!$A:$M,12,0)</f>
        <v>1</v>
      </c>
      <c r="F1526" t="str">
        <f>VLOOKUP($B1526,Hosts!$A:$M,13,0)</f>
        <v>Yes</v>
      </c>
      <c r="G1526" t="str">
        <f>INDEX(Hosts!$A:$M, MATCH(Places!$B1526,Hosts!$A:$A,0), MATCH(Places!G$1,Hosts!$A$1:$M$1,0))</f>
        <v>Within a few hours</v>
      </c>
      <c r="H1526" s="70">
        <f>INDEX(Hosts!$A:$M, MATCH(Places!$B1526,Hosts!$A:$A,0), MATCH(Places!H$1,Hosts!$A$1:$M$1,0))</f>
        <v>1</v>
      </c>
      <c r="I1526" s="70">
        <f>INDEX(Hosts!$A:$M, MATCH(Places!$B1526,Hosts!$A:$A,0), MATCH(Places!I$1,Hosts!$A$1:$M$1,0))</f>
        <v>1</v>
      </c>
      <c r="J1526" t="str">
        <f>INDEX(Hosts!$A:$M, MATCH(Places!$B1526,Hosts!$A:$A,0), MATCH(Places!J$1,Hosts!$A$1:$M$1,0))</f>
        <v>Yes</v>
      </c>
      <c r="K1526">
        <v>8</v>
      </c>
      <c r="L1526" t="str">
        <f>VLOOKUP($K1526,Neighborhoods!$A:$C,2,0)</f>
        <v>Brooklyn</v>
      </c>
      <c r="M1526" t="str">
        <f>VLOOKUP($K1526,Neighborhoods!$A:$C,3,0)</f>
        <v>Bushwick</v>
      </c>
      <c r="N1526" t="str">
        <f>INDEX(Neighborhoods!$A:$C, MATCH(Places!$K1526,Neighborhoods!$A:$A,0), MATCH(Places!N$1,Neighborhoods!$A$1:$C$1,0))</f>
        <v>Brooklyn</v>
      </c>
      <c r="O1526" t="str">
        <f>INDEX(Neighborhoods!$A:$C, MATCH(Places!$K1526,Neighborhoods!$A:$A,0), MATCH(Places!O$1,Neighborhoods!$A$1:$C$1,0))</f>
        <v>Bushwick</v>
      </c>
      <c r="P1526" t="s">
        <v>11822</v>
      </c>
      <c r="Q1526" t="str">
        <f t="shared" si="92"/>
        <v>No</v>
      </c>
      <c r="R1526">
        <v>5</v>
      </c>
      <c r="S1526" t="str">
        <f t="shared" si="93"/>
        <v>Medium</v>
      </c>
      <c r="T1526" s="50">
        <v>90</v>
      </c>
      <c r="U1526" s="70">
        <f t="shared" si="94"/>
        <v>0.03</v>
      </c>
      <c r="V1526" s="52">
        <v>5</v>
      </c>
      <c r="W1526" s="52" t="str" cm="1">
        <f t="array" ref="W1526">_xlfn.SWITCH(ROUND(V1526,0),5,"Excellent",4,"Good",3,"Ok","Bad")</f>
        <v>Excellent</v>
      </c>
      <c r="X1526">
        <v>55</v>
      </c>
      <c r="Y1526" t="str">
        <f t="shared" si="95"/>
        <v>No</v>
      </c>
      <c r="Z1526" s="68">
        <v>42458</v>
      </c>
      <c r="AA1526" s="68">
        <v>44008</v>
      </c>
      <c r="AB1526">
        <v>349</v>
      </c>
      <c r="AC1526" t="s">
        <v>15615</v>
      </c>
    </row>
    <row r="1527" spans="1:29" x14ac:dyDescent="0.3">
      <c r="A1527" t="s">
        <v>1147</v>
      </c>
      <c r="B1527">
        <v>2444</v>
      </c>
      <c r="C1527" t="str">
        <f>VLOOKUP($B1527,Hosts!$A:$M,10,0)</f>
        <v>Within an hour</v>
      </c>
      <c r="D1527" s="70">
        <f>VLOOKUP($B1527,Hosts!$A:$M,11,0)</f>
        <v>1</v>
      </c>
      <c r="E1527" s="70">
        <f>VLOOKUP($B1527,Hosts!$A:$M,12,0)</f>
        <v>0.83</v>
      </c>
      <c r="F1527" t="str">
        <f>VLOOKUP($B1527,Hosts!$A:$M,13,0)</f>
        <v>No</v>
      </c>
      <c r="G1527" t="str">
        <f>INDEX(Hosts!$A:$M, MATCH(Places!$B1527,Hosts!$A:$A,0), MATCH(Places!G$1,Hosts!$A$1:$M$1,0))</f>
        <v>Within an hour</v>
      </c>
      <c r="H1527" s="70">
        <f>INDEX(Hosts!$A:$M, MATCH(Places!$B1527,Hosts!$A:$A,0), MATCH(Places!H$1,Hosts!$A$1:$M$1,0))</f>
        <v>1</v>
      </c>
      <c r="I1527" s="70">
        <f>INDEX(Hosts!$A:$M, MATCH(Places!$B1527,Hosts!$A:$A,0), MATCH(Places!I$1,Hosts!$A$1:$M$1,0))</f>
        <v>0.83</v>
      </c>
      <c r="J1527" t="str">
        <f>INDEX(Hosts!$A:$M, MATCH(Places!$B1527,Hosts!$A:$A,0), MATCH(Places!J$1,Hosts!$A$1:$M$1,0))</f>
        <v>No</v>
      </c>
      <c r="K1527">
        <v>19</v>
      </c>
      <c r="L1527" t="str">
        <f>VLOOKUP($K1527,Neighborhoods!$A:$C,2,0)</f>
        <v>Manhattan</v>
      </c>
      <c r="M1527" t="str">
        <f>VLOOKUP($K1527,Neighborhoods!$A:$C,3,0)</f>
        <v>Upper East Side</v>
      </c>
      <c r="N1527" t="str">
        <f>INDEX(Neighborhoods!$A:$C, MATCH(Places!$K1527,Neighborhoods!$A:$A,0), MATCH(Places!N$1,Neighborhoods!$A$1:$C$1,0))</f>
        <v>Manhattan</v>
      </c>
      <c r="O1527" t="str">
        <f>INDEX(Neighborhoods!$A:$C, MATCH(Places!$K1527,Neighborhoods!$A:$A,0), MATCH(Places!O$1,Neighborhoods!$A$1:$C$1,0))</f>
        <v>Upper East Side</v>
      </c>
      <c r="P1527" t="s">
        <v>11822</v>
      </c>
      <c r="Q1527" t="str">
        <f t="shared" si="92"/>
        <v>No</v>
      </c>
      <c r="R1527">
        <v>4</v>
      </c>
      <c r="S1527" t="str">
        <f t="shared" si="93"/>
        <v>Medium</v>
      </c>
      <c r="T1527" s="50">
        <v>99</v>
      </c>
      <c r="U1527" s="70">
        <f t="shared" si="94"/>
        <v>0.03</v>
      </c>
      <c r="V1527" s="52">
        <v>4.63</v>
      </c>
      <c r="W1527" s="52" t="str" cm="1">
        <f t="array" ref="W1527">_xlfn.SWITCH(ROUND(V1527,0),5,"Excellent",4,"Good",3,"Ok","Bad")</f>
        <v>Excellent</v>
      </c>
      <c r="X1527">
        <v>161</v>
      </c>
      <c r="Y1527" t="str">
        <f t="shared" si="95"/>
        <v>No</v>
      </c>
      <c r="Z1527" s="68">
        <v>42254</v>
      </c>
      <c r="AA1527" s="68">
        <v>44054</v>
      </c>
      <c r="AB1527">
        <v>352</v>
      </c>
      <c r="AC1527" t="s">
        <v>15616</v>
      </c>
    </row>
    <row r="1528" spans="1:29" x14ac:dyDescent="0.3">
      <c r="A1528" t="s">
        <v>1148</v>
      </c>
      <c r="B1528">
        <v>2445</v>
      </c>
      <c r="C1528" t="str">
        <f>VLOOKUP($B1528,Hosts!$A:$M,10,0)</f>
        <v>Within a few hours</v>
      </c>
      <c r="D1528" s="70">
        <f>VLOOKUP($B1528,Hosts!$A:$M,11,0)</f>
        <v>1</v>
      </c>
      <c r="E1528" s="70">
        <f>VLOOKUP($B1528,Hosts!$A:$M,12,0)</f>
        <v>0.76</v>
      </c>
      <c r="F1528" t="str">
        <f>VLOOKUP($B1528,Hosts!$A:$M,13,0)</f>
        <v>Yes</v>
      </c>
      <c r="G1528" t="str">
        <f>INDEX(Hosts!$A:$M, MATCH(Places!$B1528,Hosts!$A:$A,0), MATCH(Places!G$1,Hosts!$A$1:$M$1,0))</f>
        <v>Within a few hours</v>
      </c>
      <c r="H1528" s="70">
        <f>INDEX(Hosts!$A:$M, MATCH(Places!$B1528,Hosts!$A:$A,0), MATCH(Places!H$1,Hosts!$A$1:$M$1,0))</f>
        <v>1</v>
      </c>
      <c r="I1528" s="70">
        <f>INDEX(Hosts!$A:$M, MATCH(Places!$B1528,Hosts!$A:$A,0), MATCH(Places!I$1,Hosts!$A$1:$M$1,0))</f>
        <v>0.76</v>
      </c>
      <c r="J1528" t="str">
        <f>INDEX(Hosts!$A:$M, MATCH(Places!$B1528,Hosts!$A:$A,0), MATCH(Places!J$1,Hosts!$A$1:$M$1,0))</f>
        <v>Yes</v>
      </c>
      <c r="K1528">
        <v>11</v>
      </c>
      <c r="L1528" t="str">
        <f>VLOOKUP($K1528,Neighborhoods!$A:$C,2,0)</f>
        <v>Brooklyn</v>
      </c>
      <c r="M1528" t="str">
        <f>VLOOKUP($K1528,Neighborhoods!$A:$C,3,0)</f>
        <v>Greenpoint</v>
      </c>
      <c r="N1528" t="str">
        <f>INDEX(Neighborhoods!$A:$C, MATCH(Places!$K1528,Neighborhoods!$A:$A,0), MATCH(Places!N$1,Neighborhoods!$A$1:$C$1,0))</f>
        <v>Brooklyn</v>
      </c>
      <c r="O1528" t="str">
        <f>INDEX(Neighborhoods!$A:$C, MATCH(Places!$K1528,Neighborhoods!$A:$A,0), MATCH(Places!O$1,Neighborhoods!$A$1:$C$1,0))</f>
        <v>Greenpoint</v>
      </c>
      <c r="P1528" t="s">
        <v>11822</v>
      </c>
      <c r="Q1528" t="str">
        <f t="shared" si="92"/>
        <v>No</v>
      </c>
      <c r="R1528">
        <v>4</v>
      </c>
      <c r="S1528" t="str">
        <f t="shared" si="93"/>
        <v>Medium</v>
      </c>
      <c r="T1528" s="50">
        <v>165</v>
      </c>
      <c r="U1528" s="70">
        <f t="shared" si="94"/>
        <v>0.03</v>
      </c>
      <c r="V1528" s="52">
        <v>4.99</v>
      </c>
      <c r="W1528" s="52" t="str" cm="1">
        <f t="array" ref="W1528">_xlfn.SWITCH(ROUND(V1528,0),5,"Excellent",4,"Good",3,"Ok","Bad")</f>
        <v>Excellent</v>
      </c>
      <c r="X1528">
        <v>150</v>
      </c>
      <c r="Y1528" t="str">
        <f t="shared" si="95"/>
        <v>Yes</v>
      </c>
      <c r="Z1528" s="68">
        <v>42271</v>
      </c>
      <c r="AA1528" s="68">
        <v>43894</v>
      </c>
      <c r="AB1528">
        <v>364</v>
      </c>
      <c r="AC1528" t="s">
        <v>15615</v>
      </c>
    </row>
    <row r="1529" spans="1:29" x14ac:dyDescent="0.3">
      <c r="A1529" t="s">
        <v>1149</v>
      </c>
      <c r="B1529">
        <v>1882</v>
      </c>
      <c r="C1529" t="str">
        <f>VLOOKUP($B1529,Hosts!$A:$M,10,0)</f>
        <v>Within an hour</v>
      </c>
      <c r="D1529" s="70">
        <f>VLOOKUP($B1529,Hosts!$A:$M,11,0)</f>
        <v>1</v>
      </c>
      <c r="E1529" s="70">
        <f>VLOOKUP($B1529,Hosts!$A:$M,12,0)</f>
        <v>0.91</v>
      </c>
      <c r="F1529" t="str">
        <f>VLOOKUP($B1529,Hosts!$A:$M,13,0)</f>
        <v>Yes</v>
      </c>
      <c r="G1529" t="str">
        <f>INDEX(Hosts!$A:$M, MATCH(Places!$B1529,Hosts!$A:$A,0), MATCH(Places!G$1,Hosts!$A$1:$M$1,0))</f>
        <v>Within an hour</v>
      </c>
      <c r="H1529" s="70">
        <f>INDEX(Hosts!$A:$M, MATCH(Places!$B1529,Hosts!$A:$A,0), MATCH(Places!H$1,Hosts!$A$1:$M$1,0))</f>
        <v>1</v>
      </c>
      <c r="I1529" s="70">
        <f>INDEX(Hosts!$A:$M, MATCH(Places!$B1529,Hosts!$A:$A,0), MATCH(Places!I$1,Hosts!$A$1:$M$1,0))</f>
        <v>0.91</v>
      </c>
      <c r="J1529" t="str">
        <f>INDEX(Hosts!$A:$M, MATCH(Places!$B1529,Hosts!$A:$A,0), MATCH(Places!J$1,Hosts!$A$1:$M$1,0))</f>
        <v>Yes</v>
      </c>
      <c r="K1529">
        <v>23</v>
      </c>
      <c r="L1529" t="str">
        <f>VLOOKUP($K1529,Neighborhoods!$A:$C,2,0)</f>
        <v>Queens</v>
      </c>
      <c r="M1529" t="str">
        <f>VLOOKUP($K1529,Neighborhoods!$A:$C,3,0)</f>
        <v>Jamaica</v>
      </c>
      <c r="N1529" t="str">
        <f>INDEX(Neighborhoods!$A:$C, MATCH(Places!$K1529,Neighborhoods!$A:$A,0), MATCH(Places!N$1,Neighborhoods!$A$1:$C$1,0))</f>
        <v>Queens</v>
      </c>
      <c r="O1529" t="str">
        <f>INDEX(Neighborhoods!$A:$C, MATCH(Places!$K1529,Neighborhoods!$A:$A,0), MATCH(Places!O$1,Neighborhoods!$A$1:$C$1,0))</f>
        <v>Jamaica</v>
      </c>
      <c r="P1529" t="s">
        <v>1</v>
      </c>
      <c r="Q1529" t="str">
        <f t="shared" si="92"/>
        <v>Yes</v>
      </c>
      <c r="R1529">
        <v>3</v>
      </c>
      <c r="S1529" t="str">
        <f t="shared" si="93"/>
        <v>Medium</v>
      </c>
      <c r="T1529" s="50">
        <v>45</v>
      </c>
      <c r="U1529" s="70">
        <f t="shared" si="94"/>
        <v>0.03</v>
      </c>
      <c r="V1529" s="52">
        <v>5</v>
      </c>
      <c r="W1529" s="52" t="str" cm="1">
        <f t="array" ref="W1529">_xlfn.SWITCH(ROUND(V1529,0),5,"Excellent",4,"Good",3,"Ok","Bad")</f>
        <v>Excellent</v>
      </c>
      <c r="X1529">
        <v>24</v>
      </c>
      <c r="Y1529" t="str">
        <f t="shared" si="95"/>
        <v>No</v>
      </c>
      <c r="Z1529" s="68">
        <v>42896</v>
      </c>
      <c r="AA1529" s="68">
        <v>43616</v>
      </c>
      <c r="AB1529">
        <v>0</v>
      </c>
      <c r="AC1529" t="s">
        <v>15616</v>
      </c>
    </row>
    <row r="1530" spans="1:29" x14ac:dyDescent="0.3">
      <c r="A1530" t="s">
        <v>14893</v>
      </c>
      <c r="B1530">
        <v>2361</v>
      </c>
      <c r="C1530" t="str">
        <f>VLOOKUP($B1530,Hosts!$A:$M,10,0)</f>
        <v>Within an hour</v>
      </c>
      <c r="D1530" s="70">
        <f>VLOOKUP($B1530,Hosts!$A:$M,11,0)</f>
        <v>1</v>
      </c>
      <c r="E1530" s="70">
        <f>VLOOKUP($B1530,Hosts!$A:$M,12,0)</f>
        <v>0.74</v>
      </c>
      <c r="F1530" t="str">
        <f>VLOOKUP($B1530,Hosts!$A:$M,13,0)</f>
        <v>Yes</v>
      </c>
      <c r="G1530" t="str">
        <f>INDEX(Hosts!$A:$M, MATCH(Places!$B1530,Hosts!$A:$A,0), MATCH(Places!G$1,Hosts!$A$1:$M$1,0))</f>
        <v>Within an hour</v>
      </c>
      <c r="H1530" s="70">
        <f>INDEX(Hosts!$A:$M, MATCH(Places!$B1530,Hosts!$A:$A,0), MATCH(Places!H$1,Hosts!$A$1:$M$1,0))</f>
        <v>1</v>
      </c>
      <c r="I1530" s="70">
        <f>INDEX(Hosts!$A:$M, MATCH(Places!$B1530,Hosts!$A:$A,0), MATCH(Places!I$1,Hosts!$A$1:$M$1,0))</f>
        <v>0.74</v>
      </c>
      <c r="J1530" t="str">
        <f>INDEX(Hosts!$A:$M, MATCH(Places!$B1530,Hosts!$A:$A,0), MATCH(Places!J$1,Hosts!$A$1:$M$1,0))</f>
        <v>Yes</v>
      </c>
      <c r="K1530">
        <v>7</v>
      </c>
      <c r="L1530" t="str">
        <f>VLOOKUP($K1530,Neighborhoods!$A:$C,2,0)</f>
        <v>Brooklyn</v>
      </c>
      <c r="M1530" t="str">
        <f>VLOOKUP($K1530,Neighborhoods!$A:$C,3,0)</f>
        <v>Bedford-Stuyvesant</v>
      </c>
      <c r="N1530" t="str">
        <f>INDEX(Neighborhoods!$A:$C, MATCH(Places!$K1530,Neighborhoods!$A:$A,0), MATCH(Places!N$1,Neighborhoods!$A$1:$C$1,0))</f>
        <v>Brooklyn</v>
      </c>
      <c r="O1530" t="str">
        <f>INDEX(Neighborhoods!$A:$C, MATCH(Places!$K1530,Neighborhoods!$A:$A,0), MATCH(Places!O$1,Neighborhoods!$A$1:$C$1,0))</f>
        <v>Bedford-Stuyvesant</v>
      </c>
      <c r="P1530" t="s">
        <v>11822</v>
      </c>
      <c r="Q1530" t="str">
        <f t="shared" si="92"/>
        <v>No</v>
      </c>
      <c r="R1530">
        <v>8</v>
      </c>
      <c r="S1530" t="str">
        <f t="shared" si="93"/>
        <v>Large</v>
      </c>
      <c r="T1530" s="50">
        <v>158</v>
      </c>
      <c r="U1530" s="70">
        <f t="shared" si="94"/>
        <v>0.03</v>
      </c>
      <c r="V1530" s="52">
        <v>4.92</v>
      </c>
      <c r="W1530" s="52" t="str" cm="1">
        <f t="array" ref="W1530">_xlfn.SWITCH(ROUND(V1530,0),5,"Excellent",4,"Good",3,"Ok","Bad")</f>
        <v>Excellent</v>
      </c>
      <c r="X1530">
        <v>168</v>
      </c>
      <c r="Y1530" t="str">
        <f t="shared" si="95"/>
        <v>Yes</v>
      </c>
      <c r="Z1530" s="68">
        <v>42272</v>
      </c>
      <c r="AA1530" s="68">
        <v>43837</v>
      </c>
      <c r="AB1530">
        <v>158</v>
      </c>
      <c r="AC1530" t="s">
        <v>15615</v>
      </c>
    </row>
    <row r="1531" spans="1:29" x14ac:dyDescent="0.3">
      <c r="A1531" t="s">
        <v>1150</v>
      </c>
      <c r="B1531">
        <v>2446</v>
      </c>
      <c r="C1531" t="str">
        <f>VLOOKUP($B1531,Hosts!$A:$M,10,0)</f>
        <v>Within a few hours</v>
      </c>
      <c r="D1531" s="70">
        <f>VLOOKUP($B1531,Hosts!$A:$M,11,0)</f>
        <v>0.9</v>
      </c>
      <c r="E1531" s="70">
        <f>VLOOKUP($B1531,Hosts!$A:$M,12,0)</f>
        <v>0.96</v>
      </c>
      <c r="F1531" t="str">
        <f>VLOOKUP($B1531,Hosts!$A:$M,13,0)</f>
        <v>No</v>
      </c>
      <c r="G1531" t="str">
        <f>INDEX(Hosts!$A:$M, MATCH(Places!$B1531,Hosts!$A:$A,0), MATCH(Places!G$1,Hosts!$A$1:$M$1,0))</f>
        <v>Within a few hours</v>
      </c>
      <c r="H1531" s="70">
        <f>INDEX(Hosts!$A:$M, MATCH(Places!$B1531,Hosts!$A:$A,0), MATCH(Places!H$1,Hosts!$A$1:$M$1,0))</f>
        <v>0.9</v>
      </c>
      <c r="I1531" s="70">
        <f>INDEX(Hosts!$A:$M, MATCH(Places!$B1531,Hosts!$A:$A,0), MATCH(Places!I$1,Hosts!$A$1:$M$1,0))</f>
        <v>0.96</v>
      </c>
      <c r="J1531" t="str">
        <f>INDEX(Hosts!$A:$M, MATCH(Places!$B1531,Hosts!$A:$A,0), MATCH(Places!J$1,Hosts!$A$1:$M$1,0))</f>
        <v>No</v>
      </c>
      <c r="K1531">
        <v>16</v>
      </c>
      <c r="L1531" t="str">
        <f>VLOOKUP($K1531,Neighborhoods!$A:$C,2,0)</f>
        <v>Manhattan</v>
      </c>
      <c r="M1531" t="str">
        <f>VLOOKUP($K1531,Neighborhoods!$A:$C,3,0)</f>
        <v>Harlem</v>
      </c>
      <c r="N1531" t="str">
        <f>INDEX(Neighborhoods!$A:$C, MATCH(Places!$K1531,Neighborhoods!$A:$A,0), MATCH(Places!N$1,Neighborhoods!$A$1:$C$1,0))</f>
        <v>Manhattan</v>
      </c>
      <c r="O1531" t="str">
        <f>INDEX(Neighborhoods!$A:$C, MATCH(Places!$K1531,Neighborhoods!$A:$A,0), MATCH(Places!O$1,Neighborhoods!$A$1:$C$1,0))</f>
        <v>Harlem</v>
      </c>
      <c r="P1531" t="s">
        <v>11822</v>
      </c>
      <c r="Q1531" t="str">
        <f t="shared" si="92"/>
        <v>No</v>
      </c>
      <c r="R1531">
        <v>5</v>
      </c>
      <c r="S1531" t="str">
        <f t="shared" si="93"/>
        <v>Medium</v>
      </c>
      <c r="T1531" s="50">
        <v>130</v>
      </c>
      <c r="U1531" s="70">
        <f t="shared" si="94"/>
        <v>0.03</v>
      </c>
      <c r="V1531" s="52">
        <v>4.71</v>
      </c>
      <c r="W1531" s="52" t="str" cm="1">
        <f t="array" ref="W1531">_xlfn.SWITCH(ROUND(V1531,0),5,"Excellent",4,"Good",3,"Ok","Bad")</f>
        <v>Excellent</v>
      </c>
      <c r="X1531">
        <v>134</v>
      </c>
      <c r="Y1531" t="str">
        <f t="shared" si="95"/>
        <v>No</v>
      </c>
      <c r="Z1531" s="68">
        <v>42276</v>
      </c>
      <c r="AA1531" s="68">
        <v>44045</v>
      </c>
      <c r="AB1531">
        <v>322</v>
      </c>
      <c r="AC1531" t="s">
        <v>15616</v>
      </c>
    </row>
    <row r="1532" spans="1:29" x14ac:dyDescent="0.3">
      <c r="A1532" t="s">
        <v>14607</v>
      </c>
      <c r="B1532">
        <v>1507</v>
      </c>
      <c r="C1532" t="str">
        <f>VLOOKUP($B1532,Hosts!$A:$M,10,0)</f>
        <v>A few days or more</v>
      </c>
      <c r="D1532" s="70">
        <f>VLOOKUP($B1532,Hosts!$A:$M,11,0)</f>
        <v>0.4</v>
      </c>
      <c r="E1532" s="70">
        <f>VLOOKUP($B1532,Hosts!$A:$M,12,0)</f>
        <v>0.53</v>
      </c>
      <c r="F1532" t="str">
        <f>VLOOKUP($B1532,Hosts!$A:$M,13,0)</f>
        <v>No</v>
      </c>
      <c r="G1532" t="str">
        <f>INDEX(Hosts!$A:$M, MATCH(Places!$B1532,Hosts!$A:$A,0), MATCH(Places!G$1,Hosts!$A$1:$M$1,0))</f>
        <v>A few days or more</v>
      </c>
      <c r="H1532" s="70">
        <f>INDEX(Hosts!$A:$M, MATCH(Places!$B1532,Hosts!$A:$A,0), MATCH(Places!H$1,Hosts!$A$1:$M$1,0))</f>
        <v>0.4</v>
      </c>
      <c r="I1532" s="70">
        <f>INDEX(Hosts!$A:$M, MATCH(Places!$B1532,Hosts!$A:$A,0), MATCH(Places!I$1,Hosts!$A$1:$M$1,0))</f>
        <v>0.53</v>
      </c>
      <c r="J1532" t="str">
        <f>INDEX(Hosts!$A:$M, MATCH(Places!$B1532,Hosts!$A:$A,0), MATCH(Places!J$1,Hosts!$A$1:$M$1,0))</f>
        <v>No</v>
      </c>
      <c r="K1532">
        <v>15</v>
      </c>
      <c r="L1532" t="str">
        <f>VLOOKUP($K1532,Neighborhoods!$A:$C,2,0)</f>
        <v>Manhattan</v>
      </c>
      <c r="M1532" t="str">
        <f>VLOOKUP($K1532,Neighborhoods!$A:$C,3,0)</f>
        <v>East Village</v>
      </c>
      <c r="N1532" t="str">
        <f>INDEX(Neighborhoods!$A:$C, MATCH(Places!$K1532,Neighborhoods!$A:$A,0), MATCH(Places!N$1,Neighborhoods!$A$1:$C$1,0))</f>
        <v>Manhattan</v>
      </c>
      <c r="O1532" t="str">
        <f>INDEX(Neighborhoods!$A:$C, MATCH(Places!$K1532,Neighborhoods!$A:$A,0), MATCH(Places!O$1,Neighborhoods!$A$1:$C$1,0))</f>
        <v>East Village</v>
      </c>
      <c r="P1532" t="s">
        <v>11822</v>
      </c>
      <c r="Q1532" t="str">
        <f t="shared" si="92"/>
        <v>No</v>
      </c>
      <c r="R1532">
        <v>2</v>
      </c>
      <c r="S1532" t="str">
        <f t="shared" si="93"/>
        <v>Small</v>
      </c>
      <c r="T1532" s="50">
        <v>175</v>
      </c>
      <c r="U1532" s="70">
        <f t="shared" si="94"/>
        <v>0.03</v>
      </c>
      <c r="V1532" s="52">
        <v>4.91</v>
      </c>
      <c r="W1532" s="52" t="str" cm="1">
        <f t="array" ref="W1532">_xlfn.SWITCH(ROUND(V1532,0),5,"Excellent",4,"Good",3,"Ok","Bad")</f>
        <v>Excellent</v>
      </c>
      <c r="X1532">
        <v>54</v>
      </c>
      <c r="Y1532" t="str">
        <f t="shared" si="95"/>
        <v>No</v>
      </c>
      <c r="Z1532" s="68">
        <v>42309</v>
      </c>
      <c r="AA1532" s="68">
        <v>43877</v>
      </c>
      <c r="AB1532">
        <v>238</v>
      </c>
      <c r="AC1532" t="s">
        <v>15615</v>
      </c>
    </row>
    <row r="1533" spans="1:29" x14ac:dyDescent="0.3">
      <c r="A1533" t="s">
        <v>1151</v>
      </c>
      <c r="B1533">
        <v>1947</v>
      </c>
      <c r="C1533" t="str">
        <f>VLOOKUP($B1533,Hosts!$A:$M,10,0)</f>
        <v>Within an hour</v>
      </c>
      <c r="D1533" s="70">
        <f>VLOOKUP($B1533,Hosts!$A:$M,11,0)</f>
        <v>1</v>
      </c>
      <c r="E1533" s="70">
        <f>VLOOKUP($B1533,Hosts!$A:$M,12,0)</f>
        <v>1</v>
      </c>
      <c r="F1533" t="str">
        <f>VLOOKUP($B1533,Hosts!$A:$M,13,0)</f>
        <v>No</v>
      </c>
      <c r="G1533" t="str">
        <f>INDEX(Hosts!$A:$M, MATCH(Places!$B1533,Hosts!$A:$A,0), MATCH(Places!G$1,Hosts!$A$1:$M$1,0))</f>
        <v>Within an hour</v>
      </c>
      <c r="H1533" s="70">
        <f>INDEX(Hosts!$A:$M, MATCH(Places!$B1533,Hosts!$A:$A,0), MATCH(Places!H$1,Hosts!$A$1:$M$1,0))</f>
        <v>1</v>
      </c>
      <c r="I1533" s="70">
        <f>INDEX(Hosts!$A:$M, MATCH(Places!$B1533,Hosts!$A:$A,0), MATCH(Places!I$1,Hosts!$A$1:$M$1,0))</f>
        <v>1</v>
      </c>
      <c r="J1533" t="str">
        <f>INDEX(Hosts!$A:$M, MATCH(Places!$B1533,Hosts!$A:$A,0), MATCH(Places!J$1,Hosts!$A$1:$M$1,0))</f>
        <v>No</v>
      </c>
      <c r="K1533">
        <v>15</v>
      </c>
      <c r="L1533" t="str">
        <f>VLOOKUP($K1533,Neighborhoods!$A:$C,2,0)</f>
        <v>Manhattan</v>
      </c>
      <c r="M1533" t="str">
        <f>VLOOKUP($K1533,Neighborhoods!$A:$C,3,0)</f>
        <v>East Village</v>
      </c>
      <c r="N1533" t="str">
        <f>INDEX(Neighborhoods!$A:$C, MATCH(Places!$K1533,Neighborhoods!$A:$A,0), MATCH(Places!N$1,Neighborhoods!$A$1:$C$1,0))</f>
        <v>Manhattan</v>
      </c>
      <c r="O1533" t="str">
        <f>INDEX(Neighborhoods!$A:$C, MATCH(Places!$K1533,Neighborhoods!$A:$A,0), MATCH(Places!O$1,Neighborhoods!$A$1:$C$1,0))</f>
        <v>East Village</v>
      </c>
      <c r="P1533" t="s">
        <v>11822</v>
      </c>
      <c r="Q1533" t="str">
        <f t="shared" si="92"/>
        <v>No</v>
      </c>
      <c r="R1533">
        <v>6</v>
      </c>
      <c r="S1533" t="str">
        <f t="shared" si="93"/>
        <v>Large</v>
      </c>
      <c r="T1533" s="50">
        <v>185</v>
      </c>
      <c r="U1533" s="70">
        <f t="shared" si="94"/>
        <v>0.03</v>
      </c>
      <c r="V1533" s="52">
        <v>4.6500000000000004</v>
      </c>
      <c r="W1533" s="52" t="str" cm="1">
        <f t="array" ref="W1533">_xlfn.SWITCH(ROUND(V1533,0),5,"Excellent",4,"Good",3,"Ok","Bad")</f>
        <v>Excellent</v>
      </c>
      <c r="X1533">
        <v>179</v>
      </c>
      <c r="Y1533" t="str">
        <f t="shared" si="95"/>
        <v>No</v>
      </c>
      <c r="Z1533" s="68">
        <v>42262</v>
      </c>
      <c r="AA1533" s="68">
        <v>43919</v>
      </c>
      <c r="AB1533">
        <v>352</v>
      </c>
      <c r="AC1533" t="s">
        <v>15616</v>
      </c>
    </row>
    <row r="1534" spans="1:29" x14ac:dyDescent="0.3">
      <c r="A1534" t="s">
        <v>1152</v>
      </c>
      <c r="B1534">
        <v>1827</v>
      </c>
      <c r="C1534" t="str">
        <f>VLOOKUP($B1534,Hosts!$A:$M,10,0)</f>
        <v>Within an hour</v>
      </c>
      <c r="D1534" s="70">
        <f>VLOOKUP($B1534,Hosts!$A:$M,11,0)</f>
        <v>1</v>
      </c>
      <c r="E1534" s="70">
        <f>VLOOKUP($B1534,Hosts!$A:$M,12,0)</f>
        <v>0.5</v>
      </c>
      <c r="F1534" t="str">
        <f>VLOOKUP($B1534,Hosts!$A:$M,13,0)</f>
        <v>No</v>
      </c>
      <c r="G1534" t="str">
        <f>INDEX(Hosts!$A:$M, MATCH(Places!$B1534,Hosts!$A:$A,0), MATCH(Places!G$1,Hosts!$A$1:$M$1,0))</f>
        <v>Within an hour</v>
      </c>
      <c r="H1534" s="70">
        <f>INDEX(Hosts!$A:$M, MATCH(Places!$B1534,Hosts!$A:$A,0), MATCH(Places!H$1,Hosts!$A$1:$M$1,0))</f>
        <v>1</v>
      </c>
      <c r="I1534" s="70">
        <f>INDEX(Hosts!$A:$M, MATCH(Places!$B1534,Hosts!$A:$A,0), MATCH(Places!I$1,Hosts!$A$1:$M$1,0))</f>
        <v>0.5</v>
      </c>
      <c r="J1534" t="str">
        <f>INDEX(Hosts!$A:$M, MATCH(Places!$B1534,Hosts!$A:$A,0), MATCH(Places!J$1,Hosts!$A$1:$M$1,0))</f>
        <v>No</v>
      </c>
      <c r="K1534">
        <v>13</v>
      </c>
      <c r="L1534" t="str">
        <f>VLOOKUP($K1534,Neighborhoods!$A:$C,2,0)</f>
        <v>Manhattan</v>
      </c>
      <c r="M1534" t="str">
        <f>VLOOKUP($K1534,Neighborhoods!$A:$C,3,0)</f>
        <v>Chelsea</v>
      </c>
      <c r="N1534" t="str">
        <f>INDEX(Neighborhoods!$A:$C, MATCH(Places!$K1534,Neighborhoods!$A:$A,0), MATCH(Places!N$1,Neighborhoods!$A$1:$C$1,0))</f>
        <v>Manhattan</v>
      </c>
      <c r="O1534" t="str">
        <f>INDEX(Neighborhoods!$A:$C, MATCH(Places!$K1534,Neighborhoods!$A:$A,0), MATCH(Places!O$1,Neighborhoods!$A$1:$C$1,0))</f>
        <v>Chelsea</v>
      </c>
      <c r="P1534" t="s">
        <v>1</v>
      </c>
      <c r="Q1534" t="str">
        <f t="shared" si="92"/>
        <v>Yes</v>
      </c>
      <c r="R1534">
        <v>1</v>
      </c>
      <c r="S1534" t="str">
        <f t="shared" si="93"/>
        <v>Small</v>
      </c>
      <c r="T1534" s="50">
        <v>68</v>
      </c>
      <c r="U1534" s="70">
        <f t="shared" si="94"/>
        <v>0.03</v>
      </c>
      <c r="V1534" s="52">
        <v>4.9800000000000004</v>
      </c>
      <c r="W1534" s="52" t="str" cm="1">
        <f t="array" ref="W1534">_xlfn.SWITCH(ROUND(V1534,0),5,"Excellent",4,"Good",3,"Ok","Bad")</f>
        <v>Excellent</v>
      </c>
      <c r="X1534">
        <v>113</v>
      </c>
      <c r="Y1534" t="str">
        <f t="shared" si="95"/>
        <v>Yes</v>
      </c>
      <c r="Z1534" s="68">
        <v>42268</v>
      </c>
      <c r="AA1534" s="68">
        <v>43900</v>
      </c>
      <c r="AB1534">
        <v>90</v>
      </c>
      <c r="AC1534" t="s">
        <v>15615</v>
      </c>
    </row>
    <row r="1535" spans="1:29" x14ac:dyDescent="0.3">
      <c r="A1535" t="s">
        <v>1153</v>
      </c>
      <c r="B1535">
        <v>2139</v>
      </c>
      <c r="C1535" t="str">
        <f>VLOOKUP($B1535,Hosts!$A:$M,10,0)</f>
        <v>Within an hour</v>
      </c>
      <c r="D1535" s="70">
        <f>VLOOKUP($B1535,Hosts!$A:$M,11,0)</f>
        <v>1</v>
      </c>
      <c r="E1535" s="70">
        <f>VLOOKUP($B1535,Hosts!$A:$M,12,0)</f>
        <v>0.97</v>
      </c>
      <c r="F1535" t="str">
        <f>VLOOKUP($B1535,Hosts!$A:$M,13,0)</f>
        <v>Yes</v>
      </c>
      <c r="G1535" t="str">
        <f>INDEX(Hosts!$A:$M, MATCH(Places!$B1535,Hosts!$A:$A,0), MATCH(Places!G$1,Hosts!$A$1:$M$1,0))</f>
        <v>Within an hour</v>
      </c>
      <c r="H1535" s="70">
        <f>INDEX(Hosts!$A:$M, MATCH(Places!$B1535,Hosts!$A:$A,0), MATCH(Places!H$1,Hosts!$A$1:$M$1,0))</f>
        <v>1</v>
      </c>
      <c r="I1535" s="70">
        <f>INDEX(Hosts!$A:$M, MATCH(Places!$B1535,Hosts!$A:$A,0), MATCH(Places!I$1,Hosts!$A$1:$M$1,0))</f>
        <v>0.97</v>
      </c>
      <c r="J1535" t="str">
        <f>INDEX(Hosts!$A:$M, MATCH(Places!$B1535,Hosts!$A:$A,0), MATCH(Places!J$1,Hosts!$A$1:$M$1,0))</f>
        <v>Yes</v>
      </c>
      <c r="K1535">
        <v>7</v>
      </c>
      <c r="L1535" t="str">
        <f>VLOOKUP($K1535,Neighborhoods!$A:$C,2,0)</f>
        <v>Brooklyn</v>
      </c>
      <c r="M1535" t="str">
        <f>VLOOKUP($K1535,Neighborhoods!$A:$C,3,0)</f>
        <v>Bedford-Stuyvesant</v>
      </c>
      <c r="N1535" t="str">
        <f>INDEX(Neighborhoods!$A:$C, MATCH(Places!$K1535,Neighborhoods!$A:$A,0), MATCH(Places!N$1,Neighborhoods!$A$1:$C$1,0))</f>
        <v>Brooklyn</v>
      </c>
      <c r="O1535" t="str">
        <f>INDEX(Neighborhoods!$A:$C, MATCH(Places!$K1535,Neighborhoods!$A:$A,0), MATCH(Places!O$1,Neighborhoods!$A$1:$C$1,0))</f>
        <v>Bedford-Stuyvesant</v>
      </c>
      <c r="P1535" t="s">
        <v>1</v>
      </c>
      <c r="Q1535" t="str">
        <f t="shared" si="92"/>
        <v>Yes</v>
      </c>
      <c r="R1535">
        <v>2</v>
      </c>
      <c r="S1535" t="str">
        <f t="shared" si="93"/>
        <v>Small</v>
      </c>
      <c r="T1535" s="50">
        <v>70</v>
      </c>
      <c r="U1535" s="70">
        <f t="shared" si="94"/>
        <v>0.03</v>
      </c>
      <c r="V1535" s="52">
        <v>4.84</v>
      </c>
      <c r="W1535" s="52" t="str" cm="1">
        <f t="array" ref="W1535">_xlfn.SWITCH(ROUND(V1535,0),5,"Excellent",4,"Good",3,"Ok","Bad")</f>
        <v>Excellent</v>
      </c>
      <c r="X1535">
        <v>298</v>
      </c>
      <c r="Y1535" t="str">
        <f t="shared" si="95"/>
        <v>Yes</v>
      </c>
      <c r="Z1535" s="68">
        <v>42255</v>
      </c>
      <c r="AA1535" s="68">
        <v>43907</v>
      </c>
      <c r="AB1535">
        <v>0</v>
      </c>
      <c r="AC1535" t="s">
        <v>15615</v>
      </c>
    </row>
    <row r="1536" spans="1:29" x14ac:dyDescent="0.3">
      <c r="A1536" t="s">
        <v>1154</v>
      </c>
      <c r="B1536">
        <v>2449</v>
      </c>
      <c r="C1536" t="str">
        <f>VLOOKUP($B1536,Hosts!$A:$M,10,0)</f>
        <v>A few days or more</v>
      </c>
      <c r="D1536" s="70">
        <f>VLOOKUP($B1536,Hosts!$A:$M,11,0)</f>
        <v>0.33</v>
      </c>
      <c r="E1536" s="70">
        <f>VLOOKUP($B1536,Hosts!$A:$M,12,0)</f>
        <v>0.23</v>
      </c>
      <c r="F1536" t="str">
        <f>VLOOKUP($B1536,Hosts!$A:$M,13,0)</f>
        <v>No</v>
      </c>
      <c r="G1536" t="str">
        <f>INDEX(Hosts!$A:$M, MATCH(Places!$B1536,Hosts!$A:$A,0), MATCH(Places!G$1,Hosts!$A$1:$M$1,0))</f>
        <v>A few days or more</v>
      </c>
      <c r="H1536" s="70">
        <f>INDEX(Hosts!$A:$M, MATCH(Places!$B1536,Hosts!$A:$A,0), MATCH(Places!H$1,Hosts!$A$1:$M$1,0))</f>
        <v>0.33</v>
      </c>
      <c r="I1536" s="70">
        <f>INDEX(Hosts!$A:$M, MATCH(Places!$B1536,Hosts!$A:$A,0), MATCH(Places!I$1,Hosts!$A$1:$M$1,0))</f>
        <v>0.23</v>
      </c>
      <c r="J1536" t="str">
        <f>INDEX(Hosts!$A:$M, MATCH(Places!$B1536,Hosts!$A:$A,0), MATCH(Places!J$1,Hosts!$A$1:$M$1,0))</f>
        <v>No</v>
      </c>
      <c r="K1536">
        <v>11</v>
      </c>
      <c r="L1536" t="str">
        <f>VLOOKUP($K1536,Neighborhoods!$A:$C,2,0)</f>
        <v>Brooklyn</v>
      </c>
      <c r="M1536" t="str">
        <f>VLOOKUP($K1536,Neighborhoods!$A:$C,3,0)</f>
        <v>Greenpoint</v>
      </c>
      <c r="N1536" t="str">
        <f>INDEX(Neighborhoods!$A:$C, MATCH(Places!$K1536,Neighborhoods!$A:$A,0), MATCH(Places!N$1,Neighborhoods!$A$1:$C$1,0))</f>
        <v>Brooklyn</v>
      </c>
      <c r="O1536" t="str">
        <f>INDEX(Neighborhoods!$A:$C, MATCH(Places!$K1536,Neighborhoods!$A:$A,0), MATCH(Places!O$1,Neighborhoods!$A$1:$C$1,0))</f>
        <v>Greenpoint</v>
      </c>
      <c r="P1536" t="s">
        <v>1</v>
      </c>
      <c r="Q1536" t="str">
        <f t="shared" si="92"/>
        <v>Yes</v>
      </c>
      <c r="R1536">
        <v>1</v>
      </c>
      <c r="S1536" t="str">
        <f t="shared" si="93"/>
        <v>Small</v>
      </c>
      <c r="T1536" s="50">
        <v>80</v>
      </c>
      <c r="U1536" s="70">
        <f t="shared" si="94"/>
        <v>0.03</v>
      </c>
      <c r="V1536" s="52">
        <v>4.97</v>
      </c>
      <c r="W1536" s="52" t="str" cm="1">
        <f t="array" ref="W1536">_xlfn.SWITCH(ROUND(V1536,0),5,"Excellent",4,"Good",3,"Ok","Bad")</f>
        <v>Excellent</v>
      </c>
      <c r="X1536">
        <v>35</v>
      </c>
      <c r="Y1536" t="str">
        <f t="shared" si="95"/>
        <v>No</v>
      </c>
      <c r="Z1536" s="68">
        <v>42259</v>
      </c>
      <c r="AA1536" s="68">
        <v>43743</v>
      </c>
      <c r="AB1536">
        <v>365</v>
      </c>
      <c r="AC1536" t="s">
        <v>15615</v>
      </c>
    </row>
    <row r="1537" spans="1:29" x14ac:dyDescent="0.3">
      <c r="A1537" t="s">
        <v>1155</v>
      </c>
      <c r="B1537">
        <v>2324</v>
      </c>
      <c r="C1537" t="str">
        <f>VLOOKUP($B1537,Hosts!$A:$M,10,0)</f>
        <v>Within an hour</v>
      </c>
      <c r="D1537" s="70">
        <f>VLOOKUP($B1537,Hosts!$A:$M,11,0)</f>
        <v>1</v>
      </c>
      <c r="E1537" s="70">
        <f>VLOOKUP($B1537,Hosts!$A:$M,12,0)</f>
        <v>0.99</v>
      </c>
      <c r="F1537" t="str">
        <f>VLOOKUP($B1537,Hosts!$A:$M,13,0)</f>
        <v>No</v>
      </c>
      <c r="G1537" t="str">
        <f>INDEX(Hosts!$A:$M, MATCH(Places!$B1537,Hosts!$A:$A,0), MATCH(Places!G$1,Hosts!$A$1:$M$1,0))</f>
        <v>Within an hour</v>
      </c>
      <c r="H1537" s="70">
        <f>INDEX(Hosts!$A:$M, MATCH(Places!$B1537,Hosts!$A:$A,0), MATCH(Places!H$1,Hosts!$A$1:$M$1,0))</f>
        <v>1</v>
      </c>
      <c r="I1537" s="70">
        <f>INDEX(Hosts!$A:$M, MATCH(Places!$B1537,Hosts!$A:$A,0), MATCH(Places!I$1,Hosts!$A$1:$M$1,0))</f>
        <v>0.99</v>
      </c>
      <c r="J1537" t="str">
        <f>INDEX(Hosts!$A:$M, MATCH(Places!$B1537,Hosts!$A:$A,0), MATCH(Places!J$1,Hosts!$A$1:$M$1,0))</f>
        <v>No</v>
      </c>
      <c r="K1537">
        <v>8</v>
      </c>
      <c r="L1537" t="str">
        <f>VLOOKUP($K1537,Neighborhoods!$A:$C,2,0)</f>
        <v>Brooklyn</v>
      </c>
      <c r="M1537" t="str">
        <f>VLOOKUP($K1537,Neighborhoods!$A:$C,3,0)</f>
        <v>Bushwick</v>
      </c>
      <c r="N1537" t="str">
        <f>INDEX(Neighborhoods!$A:$C, MATCH(Places!$K1537,Neighborhoods!$A:$A,0), MATCH(Places!N$1,Neighborhoods!$A$1:$C$1,0))</f>
        <v>Brooklyn</v>
      </c>
      <c r="O1537" t="str">
        <f>INDEX(Neighborhoods!$A:$C, MATCH(Places!$K1537,Neighborhoods!$A:$A,0), MATCH(Places!O$1,Neighborhoods!$A$1:$C$1,0))</f>
        <v>Bushwick</v>
      </c>
      <c r="P1537" t="s">
        <v>11822</v>
      </c>
      <c r="Q1537" t="str">
        <f t="shared" si="92"/>
        <v>No</v>
      </c>
      <c r="R1537">
        <v>2</v>
      </c>
      <c r="S1537" t="str">
        <f t="shared" si="93"/>
        <v>Small</v>
      </c>
      <c r="T1537" s="50">
        <v>110</v>
      </c>
      <c r="U1537" s="70">
        <f t="shared" si="94"/>
        <v>0.03</v>
      </c>
      <c r="V1537" s="52">
        <v>4.78</v>
      </c>
      <c r="W1537" s="52" t="str" cm="1">
        <f t="array" ref="W1537">_xlfn.SWITCH(ROUND(V1537,0),5,"Excellent",4,"Good",3,"Ok","Bad")</f>
        <v>Excellent</v>
      </c>
      <c r="X1537">
        <v>241</v>
      </c>
      <c r="Y1537" t="str">
        <f t="shared" si="95"/>
        <v>No</v>
      </c>
      <c r="Z1537" s="68">
        <v>42276</v>
      </c>
      <c r="AA1537" s="68">
        <v>44045</v>
      </c>
      <c r="AB1537">
        <v>361</v>
      </c>
      <c r="AC1537" t="s">
        <v>15615</v>
      </c>
    </row>
    <row r="1538" spans="1:29" x14ac:dyDescent="0.3">
      <c r="A1538" t="s">
        <v>13419</v>
      </c>
      <c r="B1538">
        <v>2109</v>
      </c>
      <c r="C1538" t="str">
        <f>VLOOKUP($B1538,Hosts!$A:$M,10,0)</f>
        <v>Within an hour</v>
      </c>
      <c r="D1538" s="70">
        <f>VLOOKUP($B1538,Hosts!$A:$M,11,0)</f>
        <v>1</v>
      </c>
      <c r="E1538" s="70">
        <f>VLOOKUP($B1538,Hosts!$A:$M,12,0)</f>
        <v>0.99</v>
      </c>
      <c r="F1538" t="str">
        <f>VLOOKUP($B1538,Hosts!$A:$M,13,0)</f>
        <v>No</v>
      </c>
      <c r="G1538" t="str">
        <f>INDEX(Hosts!$A:$M, MATCH(Places!$B1538,Hosts!$A:$A,0), MATCH(Places!G$1,Hosts!$A$1:$M$1,0))</f>
        <v>Within an hour</v>
      </c>
      <c r="H1538" s="70">
        <f>INDEX(Hosts!$A:$M, MATCH(Places!$B1538,Hosts!$A:$A,0), MATCH(Places!H$1,Hosts!$A$1:$M$1,0))</f>
        <v>1</v>
      </c>
      <c r="I1538" s="70">
        <f>INDEX(Hosts!$A:$M, MATCH(Places!$B1538,Hosts!$A:$A,0), MATCH(Places!I$1,Hosts!$A$1:$M$1,0))</f>
        <v>0.99</v>
      </c>
      <c r="J1538" t="str">
        <f>INDEX(Hosts!$A:$M, MATCH(Places!$B1538,Hosts!$A:$A,0), MATCH(Places!J$1,Hosts!$A$1:$M$1,0))</f>
        <v>No</v>
      </c>
      <c r="K1538">
        <v>16</v>
      </c>
      <c r="L1538" t="str">
        <f>VLOOKUP($K1538,Neighborhoods!$A:$C,2,0)</f>
        <v>Manhattan</v>
      </c>
      <c r="M1538" t="str">
        <f>VLOOKUP($K1538,Neighborhoods!$A:$C,3,0)</f>
        <v>Harlem</v>
      </c>
      <c r="N1538" t="str">
        <f>INDEX(Neighborhoods!$A:$C, MATCH(Places!$K1538,Neighborhoods!$A:$A,0), MATCH(Places!N$1,Neighborhoods!$A$1:$C$1,0))</f>
        <v>Manhattan</v>
      </c>
      <c r="O1538" t="str">
        <f>INDEX(Neighborhoods!$A:$C, MATCH(Places!$K1538,Neighborhoods!$A:$A,0), MATCH(Places!O$1,Neighborhoods!$A$1:$C$1,0))</f>
        <v>Harlem</v>
      </c>
      <c r="P1538" t="s">
        <v>1</v>
      </c>
      <c r="Q1538" t="str">
        <f t="shared" si="92"/>
        <v>Yes</v>
      </c>
      <c r="R1538">
        <v>2</v>
      </c>
      <c r="S1538" t="str">
        <f t="shared" si="93"/>
        <v>Small</v>
      </c>
      <c r="T1538" s="50">
        <v>27</v>
      </c>
      <c r="U1538" s="70">
        <f t="shared" si="94"/>
        <v>0.03</v>
      </c>
      <c r="V1538" s="52">
        <v>4.6900000000000004</v>
      </c>
      <c r="W1538" s="52" t="str" cm="1">
        <f t="array" ref="W1538">_xlfn.SWITCH(ROUND(V1538,0),5,"Excellent",4,"Good",3,"Ok","Bad")</f>
        <v>Excellent</v>
      </c>
      <c r="X1538">
        <v>207</v>
      </c>
      <c r="Y1538" t="str">
        <f t="shared" si="95"/>
        <v>No</v>
      </c>
      <c r="Z1538" s="68">
        <v>42261</v>
      </c>
      <c r="AA1538" s="68">
        <v>44056</v>
      </c>
      <c r="AB1538">
        <v>316</v>
      </c>
      <c r="AC1538" t="s">
        <v>15616</v>
      </c>
    </row>
    <row r="1539" spans="1:29" x14ac:dyDescent="0.3">
      <c r="A1539" t="s">
        <v>15505</v>
      </c>
      <c r="B1539">
        <v>115</v>
      </c>
      <c r="C1539" t="str">
        <f>VLOOKUP($B1539,Hosts!$A:$M,10,0)</f>
        <v>Within an hour</v>
      </c>
      <c r="D1539" s="70">
        <f>VLOOKUP($B1539,Hosts!$A:$M,11,0)</f>
        <v>1</v>
      </c>
      <c r="E1539" s="70">
        <f>VLOOKUP($B1539,Hosts!$A:$M,12,0)</f>
        <v>0.96</v>
      </c>
      <c r="F1539" t="str">
        <f>VLOOKUP($B1539,Hosts!$A:$M,13,0)</f>
        <v>Yes</v>
      </c>
      <c r="G1539" t="str">
        <f>INDEX(Hosts!$A:$M, MATCH(Places!$B1539,Hosts!$A:$A,0), MATCH(Places!G$1,Hosts!$A$1:$M$1,0))</f>
        <v>Within an hour</v>
      </c>
      <c r="H1539" s="70">
        <f>INDEX(Hosts!$A:$M, MATCH(Places!$B1539,Hosts!$A:$A,0), MATCH(Places!H$1,Hosts!$A$1:$M$1,0))</f>
        <v>1</v>
      </c>
      <c r="I1539" s="70">
        <f>INDEX(Hosts!$A:$M, MATCH(Places!$B1539,Hosts!$A:$A,0), MATCH(Places!I$1,Hosts!$A$1:$M$1,0))</f>
        <v>0.96</v>
      </c>
      <c r="J1539" t="str">
        <f>INDEX(Hosts!$A:$M, MATCH(Places!$B1539,Hosts!$A:$A,0), MATCH(Places!J$1,Hosts!$A$1:$M$1,0))</f>
        <v>Yes</v>
      </c>
      <c r="K1539">
        <v>7</v>
      </c>
      <c r="L1539" t="str">
        <f>VLOOKUP($K1539,Neighborhoods!$A:$C,2,0)</f>
        <v>Brooklyn</v>
      </c>
      <c r="M1539" t="str">
        <f>VLOOKUP($K1539,Neighborhoods!$A:$C,3,0)</f>
        <v>Bedford-Stuyvesant</v>
      </c>
      <c r="N1539" t="str">
        <f>INDEX(Neighborhoods!$A:$C, MATCH(Places!$K1539,Neighborhoods!$A:$A,0), MATCH(Places!N$1,Neighborhoods!$A$1:$C$1,0))</f>
        <v>Brooklyn</v>
      </c>
      <c r="O1539" t="str">
        <f>INDEX(Neighborhoods!$A:$C, MATCH(Places!$K1539,Neighborhoods!$A:$A,0), MATCH(Places!O$1,Neighborhoods!$A$1:$C$1,0))</f>
        <v>Bedford-Stuyvesant</v>
      </c>
      <c r="P1539" t="s">
        <v>11822</v>
      </c>
      <c r="Q1539" t="str">
        <f t="shared" ref="Q1539:Q1602" si="96">IF(OR(P1539="Private room",P1539="Shared room"),"Yes","No")</f>
        <v>No</v>
      </c>
      <c r="R1539">
        <v>8</v>
      </c>
      <c r="S1539" t="str">
        <f t="shared" ref="S1539:S1602" si="97">IF(R1539&lt;=2,"Small",IF(R1539&lt;=5,"Medium","Large"))</f>
        <v>Large</v>
      </c>
      <c r="T1539" s="50">
        <v>200</v>
      </c>
      <c r="U1539" s="70">
        <f t="shared" ref="U1539:U1602" si="98">VLOOKUP($T1539,$AF$1:$AG$5,2)</f>
        <v>0.04</v>
      </c>
      <c r="V1539" s="52">
        <v>4.29</v>
      </c>
      <c r="W1539" s="52" t="str" cm="1">
        <f t="array" ref="W1539">_xlfn.SWITCH(ROUND(V1539,0),5,"Excellent",4,"Good",3,"Ok","Bad")</f>
        <v>Good</v>
      </c>
      <c r="X1539">
        <v>7</v>
      </c>
      <c r="Y1539" t="str">
        <f t="shared" ref="Y1539:Y1602" si="99">IF(AND(V1539&gt;4.8,X1539&gt;100),"Yes","No")</f>
        <v>No</v>
      </c>
      <c r="Z1539" s="68">
        <v>42370</v>
      </c>
      <c r="AA1539" s="68">
        <v>43467</v>
      </c>
      <c r="AB1539">
        <v>301</v>
      </c>
      <c r="AC1539" t="s">
        <v>15615</v>
      </c>
    </row>
    <row r="1540" spans="1:29" x14ac:dyDescent="0.3">
      <c r="A1540" t="s">
        <v>1156</v>
      </c>
      <c r="B1540">
        <v>2453</v>
      </c>
      <c r="C1540" t="str">
        <f>VLOOKUP($B1540,Hosts!$A:$M,10,0)</f>
        <v>Within a day</v>
      </c>
      <c r="D1540" s="70">
        <f>VLOOKUP($B1540,Hosts!$A:$M,11,0)</f>
        <v>1</v>
      </c>
      <c r="E1540" s="70">
        <f>VLOOKUP($B1540,Hosts!$A:$M,12,0)</f>
        <v>0.78</v>
      </c>
      <c r="F1540" t="str">
        <f>VLOOKUP($B1540,Hosts!$A:$M,13,0)</f>
        <v>No</v>
      </c>
      <c r="G1540" t="str">
        <f>INDEX(Hosts!$A:$M, MATCH(Places!$B1540,Hosts!$A:$A,0), MATCH(Places!G$1,Hosts!$A$1:$M$1,0))</f>
        <v>Within a day</v>
      </c>
      <c r="H1540" s="70">
        <f>INDEX(Hosts!$A:$M, MATCH(Places!$B1540,Hosts!$A:$A,0), MATCH(Places!H$1,Hosts!$A$1:$M$1,0))</f>
        <v>1</v>
      </c>
      <c r="I1540" s="70">
        <f>INDEX(Hosts!$A:$M, MATCH(Places!$B1540,Hosts!$A:$A,0), MATCH(Places!I$1,Hosts!$A$1:$M$1,0))</f>
        <v>0.78</v>
      </c>
      <c r="J1540" t="str">
        <f>INDEX(Hosts!$A:$M, MATCH(Places!$B1540,Hosts!$A:$A,0), MATCH(Places!J$1,Hosts!$A$1:$M$1,0))</f>
        <v>No</v>
      </c>
      <c r="K1540">
        <v>16</v>
      </c>
      <c r="L1540" t="str">
        <f>VLOOKUP($K1540,Neighborhoods!$A:$C,2,0)</f>
        <v>Manhattan</v>
      </c>
      <c r="M1540" t="str">
        <f>VLOOKUP($K1540,Neighborhoods!$A:$C,3,0)</f>
        <v>Harlem</v>
      </c>
      <c r="N1540" t="str">
        <f>INDEX(Neighborhoods!$A:$C, MATCH(Places!$K1540,Neighborhoods!$A:$A,0), MATCH(Places!N$1,Neighborhoods!$A$1:$C$1,0))</f>
        <v>Manhattan</v>
      </c>
      <c r="O1540" t="str">
        <f>INDEX(Neighborhoods!$A:$C, MATCH(Places!$K1540,Neighborhoods!$A:$A,0), MATCH(Places!O$1,Neighborhoods!$A$1:$C$1,0))</f>
        <v>Harlem</v>
      </c>
      <c r="P1540" t="s">
        <v>1</v>
      </c>
      <c r="Q1540" t="str">
        <f t="shared" si="96"/>
        <v>Yes</v>
      </c>
      <c r="R1540">
        <v>2</v>
      </c>
      <c r="S1540" t="str">
        <f t="shared" si="97"/>
        <v>Small</v>
      </c>
      <c r="T1540" s="50">
        <v>184</v>
      </c>
      <c r="U1540" s="70">
        <f t="shared" si="98"/>
        <v>0.03</v>
      </c>
      <c r="V1540" s="52">
        <v>5</v>
      </c>
      <c r="W1540" s="52" t="str" cm="1">
        <f t="array" ref="W1540">_xlfn.SWITCH(ROUND(V1540,0),5,"Excellent",4,"Good",3,"Ok","Bad")</f>
        <v>Excellent</v>
      </c>
      <c r="X1540">
        <v>21</v>
      </c>
      <c r="Y1540" t="str">
        <f t="shared" si="99"/>
        <v>No</v>
      </c>
      <c r="Z1540" s="68">
        <v>42268</v>
      </c>
      <c r="AA1540" s="68">
        <v>43771</v>
      </c>
      <c r="AB1540">
        <v>362</v>
      </c>
      <c r="AC1540" t="s">
        <v>15615</v>
      </c>
    </row>
    <row r="1541" spans="1:29" x14ac:dyDescent="0.3">
      <c r="A1541" t="s">
        <v>1157</v>
      </c>
      <c r="B1541">
        <v>1740</v>
      </c>
      <c r="C1541" t="str">
        <f>VLOOKUP($B1541,Hosts!$A:$M,10,0)</f>
        <v>Within an hour</v>
      </c>
      <c r="D1541" s="70">
        <f>VLOOKUP($B1541,Hosts!$A:$M,11,0)</f>
        <v>1</v>
      </c>
      <c r="E1541" s="70">
        <f>VLOOKUP($B1541,Hosts!$A:$M,12,0)</f>
        <v>0.87</v>
      </c>
      <c r="F1541" t="str">
        <f>VLOOKUP($B1541,Hosts!$A:$M,13,0)</f>
        <v>Yes</v>
      </c>
      <c r="G1541" t="str">
        <f>INDEX(Hosts!$A:$M, MATCH(Places!$B1541,Hosts!$A:$A,0), MATCH(Places!G$1,Hosts!$A$1:$M$1,0))</f>
        <v>Within an hour</v>
      </c>
      <c r="H1541" s="70">
        <f>INDEX(Hosts!$A:$M, MATCH(Places!$B1541,Hosts!$A:$A,0), MATCH(Places!H$1,Hosts!$A$1:$M$1,0))</f>
        <v>1</v>
      </c>
      <c r="I1541" s="70">
        <f>INDEX(Hosts!$A:$M, MATCH(Places!$B1541,Hosts!$A:$A,0), MATCH(Places!I$1,Hosts!$A$1:$M$1,0))</f>
        <v>0.87</v>
      </c>
      <c r="J1541" t="str">
        <f>INDEX(Hosts!$A:$M, MATCH(Places!$B1541,Hosts!$A:$A,0), MATCH(Places!J$1,Hosts!$A$1:$M$1,0))</f>
        <v>Yes</v>
      </c>
      <c r="K1541">
        <v>20</v>
      </c>
      <c r="L1541" t="str">
        <f>VLOOKUP($K1541,Neighborhoods!$A:$C,2,0)</f>
        <v>Manhattan</v>
      </c>
      <c r="M1541" t="str">
        <f>VLOOKUP($K1541,Neighborhoods!$A:$C,3,0)</f>
        <v>Upper West Side</v>
      </c>
      <c r="N1541" t="str">
        <f>INDEX(Neighborhoods!$A:$C, MATCH(Places!$K1541,Neighborhoods!$A:$A,0), MATCH(Places!N$1,Neighborhoods!$A$1:$C$1,0))</f>
        <v>Manhattan</v>
      </c>
      <c r="O1541" t="str">
        <f>INDEX(Neighborhoods!$A:$C, MATCH(Places!$K1541,Neighborhoods!$A:$A,0), MATCH(Places!O$1,Neighborhoods!$A$1:$C$1,0))</f>
        <v>Upper West Side</v>
      </c>
      <c r="P1541" t="s">
        <v>1</v>
      </c>
      <c r="Q1541" t="str">
        <f t="shared" si="96"/>
        <v>Yes</v>
      </c>
      <c r="R1541">
        <v>2</v>
      </c>
      <c r="S1541" t="str">
        <f t="shared" si="97"/>
        <v>Small</v>
      </c>
      <c r="T1541" s="50">
        <v>100</v>
      </c>
      <c r="U1541" s="70">
        <f t="shared" si="98"/>
        <v>0.03</v>
      </c>
      <c r="V1541" s="52">
        <v>4.9800000000000004</v>
      </c>
      <c r="W1541" s="52" t="str" cm="1">
        <f t="array" ref="W1541">_xlfn.SWITCH(ROUND(V1541,0),5,"Excellent",4,"Good",3,"Ok","Bad")</f>
        <v>Excellent</v>
      </c>
      <c r="X1541">
        <v>123</v>
      </c>
      <c r="Y1541" t="str">
        <f t="shared" si="99"/>
        <v>Yes</v>
      </c>
      <c r="Z1541" s="68">
        <v>42268</v>
      </c>
      <c r="AA1541" s="68">
        <v>43899</v>
      </c>
      <c r="AB1541">
        <v>271</v>
      </c>
      <c r="AC1541" t="s">
        <v>15615</v>
      </c>
    </row>
    <row r="1542" spans="1:29" x14ac:dyDescent="0.3">
      <c r="A1542" t="s">
        <v>1158</v>
      </c>
      <c r="B1542">
        <v>2454</v>
      </c>
      <c r="C1542" t="str">
        <f>VLOOKUP($B1542,Hosts!$A:$M,10,0)</f>
        <v>Within a few hours</v>
      </c>
      <c r="D1542" s="70">
        <f>VLOOKUP($B1542,Hosts!$A:$M,11,0)</f>
        <v>0.8</v>
      </c>
      <c r="E1542" s="70">
        <f>VLOOKUP($B1542,Hosts!$A:$M,12,0)</f>
        <v>0.42</v>
      </c>
      <c r="F1542" t="str">
        <f>VLOOKUP($B1542,Hosts!$A:$M,13,0)</f>
        <v>No</v>
      </c>
      <c r="G1542" t="str">
        <f>INDEX(Hosts!$A:$M, MATCH(Places!$B1542,Hosts!$A:$A,0), MATCH(Places!G$1,Hosts!$A$1:$M$1,0))</f>
        <v>Within a few hours</v>
      </c>
      <c r="H1542" s="70">
        <f>INDEX(Hosts!$A:$M, MATCH(Places!$B1542,Hosts!$A:$A,0), MATCH(Places!H$1,Hosts!$A$1:$M$1,0))</f>
        <v>0.8</v>
      </c>
      <c r="I1542" s="70">
        <f>INDEX(Hosts!$A:$M, MATCH(Places!$B1542,Hosts!$A:$A,0), MATCH(Places!I$1,Hosts!$A$1:$M$1,0))</f>
        <v>0.42</v>
      </c>
      <c r="J1542" t="str">
        <f>INDEX(Hosts!$A:$M, MATCH(Places!$B1542,Hosts!$A:$A,0), MATCH(Places!J$1,Hosts!$A$1:$M$1,0))</f>
        <v>No</v>
      </c>
      <c r="K1542">
        <v>17</v>
      </c>
      <c r="L1542" t="str">
        <f>VLOOKUP($K1542,Neighborhoods!$A:$C,2,0)</f>
        <v>Manhattan</v>
      </c>
      <c r="M1542" t="str">
        <f>VLOOKUP($K1542,Neighborhoods!$A:$C,3,0)</f>
        <v>Hell's Kitchen</v>
      </c>
      <c r="N1542" t="str">
        <f>INDEX(Neighborhoods!$A:$C, MATCH(Places!$K1542,Neighborhoods!$A:$A,0), MATCH(Places!N$1,Neighborhoods!$A$1:$C$1,0))</f>
        <v>Manhattan</v>
      </c>
      <c r="O1542" t="str">
        <f>INDEX(Neighborhoods!$A:$C, MATCH(Places!$K1542,Neighborhoods!$A:$A,0), MATCH(Places!O$1,Neighborhoods!$A$1:$C$1,0))</f>
        <v>Hell's Kitchen</v>
      </c>
      <c r="P1542" t="s">
        <v>11822</v>
      </c>
      <c r="Q1542" t="str">
        <f t="shared" si="96"/>
        <v>No</v>
      </c>
      <c r="R1542">
        <v>3</v>
      </c>
      <c r="S1542" t="str">
        <f t="shared" si="97"/>
        <v>Medium</v>
      </c>
      <c r="T1542" s="50">
        <v>110</v>
      </c>
      <c r="U1542" s="70">
        <f t="shared" si="98"/>
        <v>0.03</v>
      </c>
      <c r="V1542" s="52">
        <v>4.9800000000000004</v>
      </c>
      <c r="W1542" s="52" t="str" cm="1">
        <f t="array" ref="W1542">_xlfn.SWITCH(ROUND(V1542,0),5,"Excellent",4,"Good",3,"Ok","Bad")</f>
        <v>Excellent</v>
      </c>
      <c r="X1542">
        <v>47</v>
      </c>
      <c r="Y1542" t="str">
        <f t="shared" si="99"/>
        <v>No</v>
      </c>
      <c r="Z1542" s="68">
        <v>42296</v>
      </c>
      <c r="AA1542" s="68">
        <v>43829</v>
      </c>
      <c r="AB1542">
        <v>117</v>
      </c>
      <c r="AC1542" t="s">
        <v>15615</v>
      </c>
    </row>
    <row r="1543" spans="1:29" x14ac:dyDescent="0.3">
      <c r="A1543" t="s">
        <v>1159</v>
      </c>
      <c r="B1543">
        <v>1520</v>
      </c>
      <c r="C1543" t="str">
        <f>VLOOKUP($B1543,Hosts!$A:$M,10,0)</f>
        <v>Within a few hours</v>
      </c>
      <c r="D1543" s="70">
        <f>VLOOKUP($B1543,Hosts!$A:$M,11,0)</f>
        <v>1</v>
      </c>
      <c r="E1543" s="70">
        <f>VLOOKUP($B1543,Hosts!$A:$M,12,0)</f>
        <v>0.82</v>
      </c>
      <c r="F1543" t="str">
        <f>VLOOKUP($B1543,Hosts!$A:$M,13,0)</f>
        <v>No</v>
      </c>
      <c r="G1543" t="str">
        <f>INDEX(Hosts!$A:$M, MATCH(Places!$B1543,Hosts!$A:$A,0), MATCH(Places!G$1,Hosts!$A$1:$M$1,0))</f>
        <v>Within a few hours</v>
      </c>
      <c r="H1543" s="70">
        <f>INDEX(Hosts!$A:$M, MATCH(Places!$B1543,Hosts!$A:$A,0), MATCH(Places!H$1,Hosts!$A$1:$M$1,0))</f>
        <v>1</v>
      </c>
      <c r="I1543" s="70">
        <f>INDEX(Hosts!$A:$M, MATCH(Places!$B1543,Hosts!$A:$A,0), MATCH(Places!I$1,Hosts!$A$1:$M$1,0))</f>
        <v>0.82</v>
      </c>
      <c r="J1543" t="str">
        <f>INDEX(Hosts!$A:$M, MATCH(Places!$B1543,Hosts!$A:$A,0), MATCH(Places!J$1,Hosts!$A$1:$M$1,0))</f>
        <v>No</v>
      </c>
      <c r="K1543">
        <v>1</v>
      </c>
      <c r="L1543" t="str">
        <f>VLOOKUP($K1543,Neighborhoods!$A:$C,2,0)</f>
        <v>Bronx</v>
      </c>
      <c r="M1543" t="str">
        <f>VLOOKUP($K1543,Neighborhoods!$A:$C,3,0)</f>
        <v>Allerton</v>
      </c>
      <c r="N1543" t="str">
        <f>INDEX(Neighborhoods!$A:$C, MATCH(Places!$K1543,Neighborhoods!$A:$A,0), MATCH(Places!N$1,Neighborhoods!$A$1:$C$1,0))</f>
        <v>Bronx</v>
      </c>
      <c r="O1543" t="str">
        <f>INDEX(Neighborhoods!$A:$C, MATCH(Places!$K1543,Neighborhoods!$A:$A,0), MATCH(Places!O$1,Neighborhoods!$A$1:$C$1,0))</f>
        <v>Allerton</v>
      </c>
      <c r="P1543" t="s">
        <v>1</v>
      </c>
      <c r="Q1543" t="str">
        <f t="shared" si="96"/>
        <v>Yes</v>
      </c>
      <c r="R1543">
        <v>4</v>
      </c>
      <c r="S1543" t="str">
        <f t="shared" si="97"/>
        <v>Medium</v>
      </c>
      <c r="T1543" s="50">
        <v>60</v>
      </c>
      <c r="U1543" s="70">
        <f t="shared" si="98"/>
        <v>0.03</v>
      </c>
      <c r="V1543" s="52">
        <v>4.9000000000000004</v>
      </c>
      <c r="W1543" s="52" t="str" cm="1">
        <f t="array" ref="W1543">_xlfn.SWITCH(ROUND(V1543,0),5,"Excellent",4,"Good",3,"Ok","Bad")</f>
        <v>Excellent</v>
      </c>
      <c r="X1543">
        <v>40</v>
      </c>
      <c r="Y1543" t="str">
        <f t="shared" si="99"/>
        <v>No</v>
      </c>
      <c r="Z1543" s="68">
        <v>42268</v>
      </c>
      <c r="AA1543" s="68">
        <v>43297</v>
      </c>
      <c r="AB1543">
        <v>89</v>
      </c>
      <c r="AC1543" t="s">
        <v>15615</v>
      </c>
    </row>
    <row r="1544" spans="1:29" x14ac:dyDescent="0.3">
      <c r="A1544" t="s">
        <v>1160</v>
      </c>
      <c r="B1544">
        <v>2332</v>
      </c>
      <c r="C1544" t="str">
        <f>VLOOKUP($B1544,Hosts!$A:$M,10,0)</f>
        <v>Within a day</v>
      </c>
      <c r="D1544" s="70">
        <f>VLOOKUP($B1544,Hosts!$A:$M,11,0)</f>
        <v>1</v>
      </c>
      <c r="E1544" s="70">
        <f>VLOOKUP($B1544,Hosts!$A:$M,12,0)</f>
        <v>0.62</v>
      </c>
      <c r="F1544" t="str">
        <f>VLOOKUP($B1544,Hosts!$A:$M,13,0)</f>
        <v>Yes</v>
      </c>
      <c r="G1544" t="str">
        <f>INDEX(Hosts!$A:$M, MATCH(Places!$B1544,Hosts!$A:$A,0), MATCH(Places!G$1,Hosts!$A$1:$M$1,0))</f>
        <v>Within a day</v>
      </c>
      <c r="H1544" s="70">
        <f>INDEX(Hosts!$A:$M, MATCH(Places!$B1544,Hosts!$A:$A,0), MATCH(Places!H$1,Hosts!$A$1:$M$1,0))</f>
        <v>1</v>
      </c>
      <c r="I1544" s="70">
        <f>INDEX(Hosts!$A:$M, MATCH(Places!$B1544,Hosts!$A:$A,0), MATCH(Places!I$1,Hosts!$A$1:$M$1,0))</f>
        <v>0.62</v>
      </c>
      <c r="J1544" t="str">
        <f>INDEX(Hosts!$A:$M, MATCH(Places!$B1544,Hosts!$A:$A,0), MATCH(Places!J$1,Hosts!$A$1:$M$1,0))</f>
        <v>Yes</v>
      </c>
      <c r="K1544">
        <v>7</v>
      </c>
      <c r="L1544" t="str">
        <f>VLOOKUP($K1544,Neighborhoods!$A:$C,2,0)</f>
        <v>Brooklyn</v>
      </c>
      <c r="M1544" t="str">
        <f>VLOOKUP($K1544,Neighborhoods!$A:$C,3,0)</f>
        <v>Bedford-Stuyvesant</v>
      </c>
      <c r="N1544" t="str">
        <f>INDEX(Neighborhoods!$A:$C, MATCH(Places!$K1544,Neighborhoods!$A:$A,0), MATCH(Places!N$1,Neighborhoods!$A$1:$C$1,0))</f>
        <v>Brooklyn</v>
      </c>
      <c r="O1544" t="str">
        <f>INDEX(Neighborhoods!$A:$C, MATCH(Places!$K1544,Neighborhoods!$A:$A,0), MATCH(Places!O$1,Neighborhoods!$A$1:$C$1,0))</f>
        <v>Bedford-Stuyvesant</v>
      </c>
      <c r="P1544" t="s">
        <v>11822</v>
      </c>
      <c r="Q1544" t="str">
        <f t="shared" si="96"/>
        <v>No</v>
      </c>
      <c r="R1544">
        <v>2</v>
      </c>
      <c r="S1544" t="str">
        <f t="shared" si="97"/>
        <v>Small</v>
      </c>
      <c r="T1544" s="50">
        <v>160</v>
      </c>
      <c r="U1544" s="70">
        <f t="shared" si="98"/>
        <v>0.03</v>
      </c>
      <c r="V1544" s="52">
        <v>4.99</v>
      </c>
      <c r="W1544" s="52" t="str" cm="1">
        <f t="array" ref="W1544">_xlfn.SWITCH(ROUND(V1544,0),5,"Excellent",4,"Good",3,"Ok","Bad")</f>
        <v>Excellent</v>
      </c>
      <c r="X1544">
        <v>73</v>
      </c>
      <c r="Y1544" t="str">
        <f t="shared" si="99"/>
        <v>No</v>
      </c>
      <c r="Z1544" s="68">
        <v>42534</v>
      </c>
      <c r="AA1544" s="68">
        <v>43890</v>
      </c>
      <c r="AB1544">
        <v>257</v>
      </c>
      <c r="AC1544" t="s">
        <v>15615</v>
      </c>
    </row>
    <row r="1545" spans="1:29" x14ac:dyDescent="0.3">
      <c r="A1545" t="s">
        <v>1161</v>
      </c>
      <c r="B1545">
        <v>2452</v>
      </c>
      <c r="C1545" t="str">
        <f>VLOOKUP($B1545,Hosts!$A:$M,10,0)</f>
        <v>Within an hour</v>
      </c>
      <c r="D1545" s="70">
        <f>VLOOKUP($B1545,Hosts!$A:$M,11,0)</f>
        <v>1</v>
      </c>
      <c r="E1545" s="70">
        <f>VLOOKUP($B1545,Hosts!$A:$M,12,0)</f>
        <v>1</v>
      </c>
      <c r="F1545" t="str">
        <f>VLOOKUP($B1545,Hosts!$A:$M,13,0)</f>
        <v>Yes</v>
      </c>
      <c r="G1545" t="str">
        <f>INDEX(Hosts!$A:$M, MATCH(Places!$B1545,Hosts!$A:$A,0), MATCH(Places!G$1,Hosts!$A$1:$M$1,0))</f>
        <v>Within an hour</v>
      </c>
      <c r="H1545" s="70">
        <f>INDEX(Hosts!$A:$M, MATCH(Places!$B1545,Hosts!$A:$A,0), MATCH(Places!H$1,Hosts!$A$1:$M$1,0))</f>
        <v>1</v>
      </c>
      <c r="I1545" s="70">
        <f>INDEX(Hosts!$A:$M, MATCH(Places!$B1545,Hosts!$A:$A,0), MATCH(Places!I$1,Hosts!$A$1:$M$1,0))</f>
        <v>1</v>
      </c>
      <c r="J1545" t="str">
        <f>INDEX(Hosts!$A:$M, MATCH(Places!$B1545,Hosts!$A:$A,0), MATCH(Places!J$1,Hosts!$A$1:$M$1,0))</f>
        <v>Yes</v>
      </c>
      <c r="K1545">
        <v>9</v>
      </c>
      <c r="L1545" t="str">
        <f>VLOOKUP($K1545,Neighborhoods!$A:$C,2,0)</f>
        <v>Brooklyn</v>
      </c>
      <c r="M1545" t="str">
        <f>VLOOKUP($K1545,Neighborhoods!$A:$C,3,0)</f>
        <v>Crown Heights</v>
      </c>
      <c r="N1545" t="str">
        <f>INDEX(Neighborhoods!$A:$C, MATCH(Places!$K1545,Neighborhoods!$A:$A,0), MATCH(Places!N$1,Neighborhoods!$A$1:$C$1,0))</f>
        <v>Brooklyn</v>
      </c>
      <c r="O1545" t="str">
        <f>INDEX(Neighborhoods!$A:$C, MATCH(Places!$K1545,Neighborhoods!$A:$A,0), MATCH(Places!O$1,Neighborhoods!$A$1:$C$1,0))</f>
        <v>Crown Heights</v>
      </c>
      <c r="P1545" t="s">
        <v>11822</v>
      </c>
      <c r="Q1545" t="str">
        <f t="shared" si="96"/>
        <v>No</v>
      </c>
      <c r="R1545">
        <v>6</v>
      </c>
      <c r="S1545" t="str">
        <f t="shared" si="97"/>
        <v>Large</v>
      </c>
      <c r="T1545" s="50">
        <v>198</v>
      </c>
      <c r="U1545" s="70">
        <f t="shared" si="98"/>
        <v>0.03</v>
      </c>
      <c r="V1545" s="52">
        <v>4.75</v>
      </c>
      <c r="W1545" s="52" t="str" cm="1">
        <f t="array" ref="W1545">_xlfn.SWITCH(ROUND(V1545,0),5,"Excellent",4,"Good",3,"Ok","Bad")</f>
        <v>Excellent</v>
      </c>
      <c r="X1545">
        <v>100</v>
      </c>
      <c r="Y1545" t="str">
        <f t="shared" si="99"/>
        <v>No</v>
      </c>
      <c r="Z1545" s="68">
        <v>42294</v>
      </c>
      <c r="AA1545" s="68">
        <v>43837</v>
      </c>
      <c r="AB1545">
        <v>180</v>
      </c>
      <c r="AC1545" t="s">
        <v>15615</v>
      </c>
    </row>
    <row r="1546" spans="1:29" x14ac:dyDescent="0.3">
      <c r="A1546" t="s">
        <v>1162</v>
      </c>
      <c r="B1546">
        <v>1013</v>
      </c>
      <c r="C1546" t="str">
        <f>VLOOKUP($B1546,Hosts!$A:$M,10,0)</f>
        <v>Within a few hours</v>
      </c>
      <c r="D1546" s="70">
        <f>VLOOKUP($B1546,Hosts!$A:$M,11,0)</f>
        <v>0.86</v>
      </c>
      <c r="E1546" s="70">
        <f>VLOOKUP($B1546,Hosts!$A:$M,12,0)</f>
        <v>0.7</v>
      </c>
      <c r="F1546" t="str">
        <f>VLOOKUP($B1546,Hosts!$A:$M,13,0)</f>
        <v>Yes</v>
      </c>
      <c r="G1546" t="str">
        <f>INDEX(Hosts!$A:$M, MATCH(Places!$B1546,Hosts!$A:$A,0), MATCH(Places!G$1,Hosts!$A$1:$M$1,0))</f>
        <v>Within a few hours</v>
      </c>
      <c r="H1546" s="70">
        <f>INDEX(Hosts!$A:$M, MATCH(Places!$B1546,Hosts!$A:$A,0), MATCH(Places!H$1,Hosts!$A$1:$M$1,0))</f>
        <v>0.86</v>
      </c>
      <c r="I1546" s="70">
        <f>INDEX(Hosts!$A:$M, MATCH(Places!$B1546,Hosts!$A:$A,0), MATCH(Places!I$1,Hosts!$A$1:$M$1,0))</f>
        <v>0.7</v>
      </c>
      <c r="J1546" t="str">
        <f>INDEX(Hosts!$A:$M, MATCH(Places!$B1546,Hosts!$A:$A,0), MATCH(Places!J$1,Hosts!$A$1:$M$1,0))</f>
        <v>Yes</v>
      </c>
      <c r="K1546">
        <v>26</v>
      </c>
      <c r="L1546" t="str">
        <f>VLOOKUP($K1546,Neighborhoods!$A:$C,2,0)</f>
        <v>Queens</v>
      </c>
      <c r="M1546" t="str">
        <f>VLOOKUP($K1546,Neighborhoods!$A:$C,3,0)</f>
        <v>Sunnyside</v>
      </c>
      <c r="N1546" t="str">
        <f>INDEX(Neighborhoods!$A:$C, MATCH(Places!$K1546,Neighborhoods!$A:$A,0), MATCH(Places!N$1,Neighborhoods!$A$1:$C$1,0))</f>
        <v>Queens</v>
      </c>
      <c r="O1546" t="str">
        <f>INDEX(Neighborhoods!$A:$C, MATCH(Places!$K1546,Neighborhoods!$A:$A,0), MATCH(Places!O$1,Neighborhoods!$A$1:$C$1,0))</f>
        <v>Sunnyside</v>
      </c>
      <c r="P1546" t="s">
        <v>11822</v>
      </c>
      <c r="Q1546" t="str">
        <f t="shared" si="96"/>
        <v>No</v>
      </c>
      <c r="R1546">
        <v>4</v>
      </c>
      <c r="S1546" t="str">
        <f t="shared" si="97"/>
        <v>Medium</v>
      </c>
      <c r="T1546" s="50">
        <v>105</v>
      </c>
      <c r="U1546" s="70">
        <f t="shared" si="98"/>
        <v>0.03</v>
      </c>
      <c r="V1546" s="52">
        <v>4.92</v>
      </c>
      <c r="W1546" s="52" t="str" cm="1">
        <f t="array" ref="W1546">_xlfn.SWITCH(ROUND(V1546,0),5,"Excellent",4,"Good",3,"Ok","Bad")</f>
        <v>Excellent</v>
      </c>
      <c r="X1546">
        <v>203</v>
      </c>
      <c r="Y1546" t="str">
        <f t="shared" si="99"/>
        <v>Yes</v>
      </c>
      <c r="Z1546" s="68">
        <v>42503</v>
      </c>
      <c r="AA1546" s="68">
        <v>44052</v>
      </c>
      <c r="AB1546">
        <v>361</v>
      </c>
      <c r="AC1546" t="s">
        <v>15615</v>
      </c>
    </row>
    <row r="1547" spans="1:29" x14ac:dyDescent="0.3">
      <c r="A1547" t="s">
        <v>1163</v>
      </c>
      <c r="B1547">
        <v>999</v>
      </c>
      <c r="C1547" t="str">
        <f>VLOOKUP($B1547,Hosts!$A:$M,10,0)</f>
        <v>Within an hour</v>
      </c>
      <c r="D1547" s="70">
        <f>VLOOKUP($B1547,Hosts!$A:$M,11,0)</f>
        <v>1</v>
      </c>
      <c r="E1547" s="70">
        <f>VLOOKUP($B1547,Hosts!$A:$M,12,0)</f>
        <v>1</v>
      </c>
      <c r="F1547" t="str">
        <f>VLOOKUP($B1547,Hosts!$A:$M,13,0)</f>
        <v>Yes</v>
      </c>
      <c r="G1547" t="str">
        <f>INDEX(Hosts!$A:$M, MATCH(Places!$B1547,Hosts!$A:$A,0), MATCH(Places!G$1,Hosts!$A$1:$M$1,0))</f>
        <v>Within an hour</v>
      </c>
      <c r="H1547" s="70">
        <f>INDEX(Hosts!$A:$M, MATCH(Places!$B1547,Hosts!$A:$A,0), MATCH(Places!H$1,Hosts!$A$1:$M$1,0))</f>
        <v>1</v>
      </c>
      <c r="I1547" s="70">
        <f>INDEX(Hosts!$A:$M, MATCH(Places!$B1547,Hosts!$A:$A,0), MATCH(Places!I$1,Hosts!$A$1:$M$1,0))</f>
        <v>1</v>
      </c>
      <c r="J1547" t="str">
        <f>INDEX(Hosts!$A:$M, MATCH(Places!$B1547,Hosts!$A:$A,0), MATCH(Places!J$1,Hosts!$A$1:$M$1,0))</f>
        <v>Yes</v>
      </c>
      <c r="K1547">
        <v>7</v>
      </c>
      <c r="L1547" t="str">
        <f>VLOOKUP($K1547,Neighborhoods!$A:$C,2,0)</f>
        <v>Brooklyn</v>
      </c>
      <c r="M1547" t="str">
        <f>VLOOKUP($K1547,Neighborhoods!$A:$C,3,0)</f>
        <v>Bedford-Stuyvesant</v>
      </c>
      <c r="N1547" t="str">
        <f>INDEX(Neighborhoods!$A:$C, MATCH(Places!$K1547,Neighborhoods!$A:$A,0), MATCH(Places!N$1,Neighborhoods!$A$1:$C$1,0))</f>
        <v>Brooklyn</v>
      </c>
      <c r="O1547" t="str">
        <f>INDEX(Neighborhoods!$A:$C, MATCH(Places!$K1547,Neighborhoods!$A:$A,0), MATCH(Places!O$1,Neighborhoods!$A$1:$C$1,0))</f>
        <v>Bedford-Stuyvesant</v>
      </c>
      <c r="P1547" t="s">
        <v>11822</v>
      </c>
      <c r="Q1547" t="str">
        <f t="shared" si="96"/>
        <v>No</v>
      </c>
      <c r="R1547">
        <v>3</v>
      </c>
      <c r="S1547" t="str">
        <f t="shared" si="97"/>
        <v>Medium</v>
      </c>
      <c r="T1547" s="50">
        <v>140</v>
      </c>
      <c r="U1547" s="70">
        <f t="shared" si="98"/>
        <v>0.03</v>
      </c>
      <c r="V1547" s="52">
        <v>4.99</v>
      </c>
      <c r="W1547" s="52" t="str" cm="1">
        <f t="array" ref="W1547">_xlfn.SWITCH(ROUND(V1547,0),5,"Excellent",4,"Good",3,"Ok","Bad")</f>
        <v>Excellent</v>
      </c>
      <c r="X1547">
        <v>164</v>
      </c>
      <c r="Y1547" t="str">
        <f t="shared" si="99"/>
        <v>Yes</v>
      </c>
      <c r="Z1547" s="68">
        <v>42490</v>
      </c>
      <c r="AA1547" s="68">
        <v>44038</v>
      </c>
      <c r="AB1547">
        <v>331</v>
      </c>
      <c r="AC1547" t="s">
        <v>15615</v>
      </c>
    </row>
    <row r="1548" spans="1:29" x14ac:dyDescent="0.3">
      <c r="A1548" t="s">
        <v>1164</v>
      </c>
      <c r="B1548">
        <v>2458</v>
      </c>
      <c r="C1548" t="str">
        <f>VLOOKUP($B1548,Hosts!$A:$M,10,0)</f>
        <v>Within an hour</v>
      </c>
      <c r="D1548" s="70">
        <f>VLOOKUP($B1548,Hosts!$A:$M,11,0)</f>
        <v>1</v>
      </c>
      <c r="E1548" s="70">
        <f>VLOOKUP($B1548,Hosts!$A:$M,12,0)</f>
        <v>1</v>
      </c>
      <c r="F1548" t="str">
        <f>VLOOKUP($B1548,Hosts!$A:$M,13,0)</f>
        <v>Yes</v>
      </c>
      <c r="G1548" t="str">
        <f>INDEX(Hosts!$A:$M, MATCH(Places!$B1548,Hosts!$A:$A,0), MATCH(Places!G$1,Hosts!$A$1:$M$1,0))</f>
        <v>Within an hour</v>
      </c>
      <c r="H1548" s="70">
        <f>INDEX(Hosts!$A:$M, MATCH(Places!$B1548,Hosts!$A:$A,0), MATCH(Places!H$1,Hosts!$A$1:$M$1,0))</f>
        <v>1</v>
      </c>
      <c r="I1548" s="70">
        <f>INDEX(Hosts!$A:$M, MATCH(Places!$B1548,Hosts!$A:$A,0), MATCH(Places!I$1,Hosts!$A$1:$M$1,0))</f>
        <v>1</v>
      </c>
      <c r="J1548" t="str">
        <f>INDEX(Hosts!$A:$M, MATCH(Places!$B1548,Hosts!$A:$A,0), MATCH(Places!J$1,Hosts!$A$1:$M$1,0))</f>
        <v>Yes</v>
      </c>
      <c r="K1548">
        <v>10</v>
      </c>
      <c r="L1548" t="str">
        <f>VLOOKUP($K1548,Neighborhoods!$A:$C,2,0)</f>
        <v>Brooklyn</v>
      </c>
      <c r="M1548" t="str">
        <f>VLOOKUP($K1548,Neighborhoods!$A:$C,3,0)</f>
        <v>East Flatbush</v>
      </c>
      <c r="N1548" t="str">
        <f>INDEX(Neighborhoods!$A:$C, MATCH(Places!$K1548,Neighborhoods!$A:$A,0), MATCH(Places!N$1,Neighborhoods!$A$1:$C$1,0))</f>
        <v>Brooklyn</v>
      </c>
      <c r="O1548" t="str">
        <f>INDEX(Neighborhoods!$A:$C, MATCH(Places!$K1548,Neighborhoods!$A:$A,0), MATCH(Places!O$1,Neighborhoods!$A$1:$C$1,0))</f>
        <v>East Flatbush</v>
      </c>
      <c r="P1548" t="s">
        <v>11822</v>
      </c>
      <c r="Q1548" t="str">
        <f t="shared" si="96"/>
        <v>No</v>
      </c>
      <c r="R1548">
        <v>4</v>
      </c>
      <c r="S1548" t="str">
        <f t="shared" si="97"/>
        <v>Medium</v>
      </c>
      <c r="T1548" s="50">
        <v>125</v>
      </c>
      <c r="U1548" s="70">
        <f t="shared" si="98"/>
        <v>0.03</v>
      </c>
      <c r="V1548" s="52">
        <v>4.83</v>
      </c>
      <c r="W1548" s="52" t="str" cm="1">
        <f t="array" ref="W1548">_xlfn.SWITCH(ROUND(V1548,0),5,"Excellent",4,"Good",3,"Ok","Bad")</f>
        <v>Excellent</v>
      </c>
      <c r="X1548">
        <v>23</v>
      </c>
      <c r="Y1548" t="str">
        <f t="shared" si="99"/>
        <v>No</v>
      </c>
      <c r="Z1548" s="68">
        <v>43591</v>
      </c>
      <c r="AA1548" s="68">
        <v>43798</v>
      </c>
      <c r="AB1548">
        <v>87</v>
      </c>
      <c r="AC1548" t="s">
        <v>15616</v>
      </c>
    </row>
    <row r="1549" spans="1:29" x14ac:dyDescent="0.3">
      <c r="A1549" t="s">
        <v>1165</v>
      </c>
      <c r="B1549">
        <v>2459</v>
      </c>
      <c r="C1549" t="str">
        <f>VLOOKUP($B1549,Hosts!$A:$M,10,0)</f>
        <v>Within a day</v>
      </c>
      <c r="D1549" s="70">
        <f>VLOOKUP($B1549,Hosts!$A:$M,11,0)</f>
        <v>1</v>
      </c>
      <c r="E1549" s="70">
        <f>VLOOKUP($B1549,Hosts!$A:$M,12,0)</f>
        <v>1</v>
      </c>
      <c r="F1549" t="str">
        <f>VLOOKUP($B1549,Hosts!$A:$M,13,0)</f>
        <v>Yes</v>
      </c>
      <c r="G1549" t="str">
        <f>INDEX(Hosts!$A:$M, MATCH(Places!$B1549,Hosts!$A:$A,0), MATCH(Places!G$1,Hosts!$A$1:$M$1,0))</f>
        <v>Within a day</v>
      </c>
      <c r="H1549" s="70">
        <f>INDEX(Hosts!$A:$M, MATCH(Places!$B1549,Hosts!$A:$A,0), MATCH(Places!H$1,Hosts!$A$1:$M$1,0))</f>
        <v>1</v>
      </c>
      <c r="I1549" s="70">
        <f>INDEX(Hosts!$A:$M, MATCH(Places!$B1549,Hosts!$A:$A,0), MATCH(Places!I$1,Hosts!$A$1:$M$1,0))</f>
        <v>1</v>
      </c>
      <c r="J1549" t="str">
        <f>INDEX(Hosts!$A:$M, MATCH(Places!$B1549,Hosts!$A:$A,0), MATCH(Places!J$1,Hosts!$A$1:$M$1,0))</f>
        <v>Yes</v>
      </c>
      <c r="K1549">
        <v>16</v>
      </c>
      <c r="L1549" t="str">
        <f>VLOOKUP($K1549,Neighborhoods!$A:$C,2,0)</f>
        <v>Manhattan</v>
      </c>
      <c r="M1549" t="str">
        <f>VLOOKUP($K1549,Neighborhoods!$A:$C,3,0)</f>
        <v>Harlem</v>
      </c>
      <c r="N1549" t="str">
        <f>INDEX(Neighborhoods!$A:$C, MATCH(Places!$K1549,Neighborhoods!$A:$A,0), MATCH(Places!N$1,Neighborhoods!$A$1:$C$1,0))</f>
        <v>Manhattan</v>
      </c>
      <c r="O1549" t="str">
        <f>INDEX(Neighborhoods!$A:$C, MATCH(Places!$K1549,Neighborhoods!$A:$A,0), MATCH(Places!O$1,Neighborhoods!$A$1:$C$1,0))</f>
        <v>Harlem</v>
      </c>
      <c r="P1549" t="s">
        <v>1</v>
      </c>
      <c r="Q1549" t="str">
        <f t="shared" si="96"/>
        <v>Yes</v>
      </c>
      <c r="R1549">
        <v>2</v>
      </c>
      <c r="S1549" t="str">
        <f t="shared" si="97"/>
        <v>Small</v>
      </c>
      <c r="T1549" s="50">
        <v>80</v>
      </c>
      <c r="U1549" s="70">
        <f t="shared" si="98"/>
        <v>0.03</v>
      </c>
      <c r="V1549" s="52">
        <v>4.92</v>
      </c>
      <c r="W1549" s="52" t="str" cm="1">
        <f t="array" ref="W1549">_xlfn.SWITCH(ROUND(V1549,0),5,"Excellent",4,"Good",3,"Ok","Bad")</f>
        <v>Excellent</v>
      </c>
      <c r="X1549">
        <v>51</v>
      </c>
      <c r="Y1549" t="str">
        <f t="shared" si="99"/>
        <v>No</v>
      </c>
      <c r="Z1549" s="68">
        <v>42280</v>
      </c>
      <c r="AA1549" s="68">
        <v>43833</v>
      </c>
      <c r="AB1549">
        <v>89</v>
      </c>
      <c r="AC1549" t="s">
        <v>15616</v>
      </c>
    </row>
    <row r="1550" spans="1:29" x14ac:dyDescent="0.3">
      <c r="A1550" t="s">
        <v>1166</v>
      </c>
      <c r="B1550">
        <v>1139</v>
      </c>
      <c r="C1550" t="str">
        <f>VLOOKUP($B1550,Hosts!$A:$M,10,0)</f>
        <v>Within a few hours</v>
      </c>
      <c r="D1550" s="70">
        <f>VLOOKUP($B1550,Hosts!$A:$M,11,0)</f>
        <v>1</v>
      </c>
      <c r="E1550" s="70">
        <f>VLOOKUP($B1550,Hosts!$A:$M,12,0)</f>
        <v>0.95</v>
      </c>
      <c r="F1550" t="str">
        <f>VLOOKUP($B1550,Hosts!$A:$M,13,0)</f>
        <v>Yes</v>
      </c>
      <c r="G1550" t="str">
        <f>INDEX(Hosts!$A:$M, MATCH(Places!$B1550,Hosts!$A:$A,0), MATCH(Places!G$1,Hosts!$A$1:$M$1,0))</f>
        <v>Within a few hours</v>
      </c>
      <c r="H1550" s="70">
        <f>INDEX(Hosts!$A:$M, MATCH(Places!$B1550,Hosts!$A:$A,0), MATCH(Places!H$1,Hosts!$A$1:$M$1,0))</f>
        <v>1</v>
      </c>
      <c r="I1550" s="70">
        <f>INDEX(Hosts!$A:$M, MATCH(Places!$B1550,Hosts!$A:$A,0), MATCH(Places!I$1,Hosts!$A$1:$M$1,0))</f>
        <v>0.95</v>
      </c>
      <c r="J1550" t="str">
        <f>INDEX(Hosts!$A:$M, MATCH(Places!$B1550,Hosts!$A:$A,0), MATCH(Places!J$1,Hosts!$A$1:$M$1,0))</f>
        <v>Yes</v>
      </c>
      <c r="K1550">
        <v>7</v>
      </c>
      <c r="L1550" t="str">
        <f>VLOOKUP($K1550,Neighborhoods!$A:$C,2,0)</f>
        <v>Brooklyn</v>
      </c>
      <c r="M1550" t="str">
        <f>VLOOKUP($K1550,Neighborhoods!$A:$C,3,0)</f>
        <v>Bedford-Stuyvesant</v>
      </c>
      <c r="N1550" t="str">
        <f>INDEX(Neighborhoods!$A:$C, MATCH(Places!$K1550,Neighborhoods!$A:$A,0), MATCH(Places!N$1,Neighborhoods!$A$1:$C$1,0))</f>
        <v>Brooklyn</v>
      </c>
      <c r="O1550" t="str">
        <f>INDEX(Neighborhoods!$A:$C, MATCH(Places!$K1550,Neighborhoods!$A:$A,0), MATCH(Places!O$1,Neighborhoods!$A$1:$C$1,0))</f>
        <v>Bedford-Stuyvesant</v>
      </c>
      <c r="P1550" t="s">
        <v>11822</v>
      </c>
      <c r="Q1550" t="str">
        <f t="shared" si="96"/>
        <v>No</v>
      </c>
      <c r="R1550">
        <v>4</v>
      </c>
      <c r="S1550" t="str">
        <f t="shared" si="97"/>
        <v>Medium</v>
      </c>
      <c r="T1550" s="50">
        <v>145</v>
      </c>
      <c r="U1550" s="70">
        <f t="shared" si="98"/>
        <v>0.03</v>
      </c>
      <c r="V1550" s="52">
        <v>4.84</v>
      </c>
      <c r="W1550" s="52" t="str" cm="1">
        <f t="array" ref="W1550">_xlfn.SWITCH(ROUND(V1550,0),5,"Excellent",4,"Good",3,"Ok","Bad")</f>
        <v>Excellent</v>
      </c>
      <c r="X1550">
        <v>221</v>
      </c>
      <c r="Y1550" t="str">
        <f t="shared" si="99"/>
        <v>Yes</v>
      </c>
      <c r="Z1550" s="68">
        <v>42268</v>
      </c>
      <c r="AA1550" s="68">
        <v>44057</v>
      </c>
      <c r="AB1550">
        <v>345</v>
      </c>
      <c r="AC1550" t="s">
        <v>15616</v>
      </c>
    </row>
    <row r="1551" spans="1:29" x14ac:dyDescent="0.3">
      <c r="A1551" t="s">
        <v>1167</v>
      </c>
      <c r="B1551">
        <v>1579</v>
      </c>
      <c r="C1551" t="str">
        <f>VLOOKUP($B1551,Hosts!$A:$M,10,0)</f>
        <v>Within a few hours</v>
      </c>
      <c r="D1551" s="70">
        <f>VLOOKUP($B1551,Hosts!$A:$M,11,0)</f>
        <v>0.94</v>
      </c>
      <c r="E1551" s="70">
        <f>VLOOKUP($B1551,Hosts!$A:$M,12,0)</f>
        <v>0.37</v>
      </c>
      <c r="F1551" t="str">
        <f>VLOOKUP($B1551,Hosts!$A:$M,13,0)</f>
        <v>No</v>
      </c>
      <c r="G1551" t="str">
        <f>INDEX(Hosts!$A:$M, MATCH(Places!$B1551,Hosts!$A:$A,0), MATCH(Places!G$1,Hosts!$A$1:$M$1,0))</f>
        <v>Within a few hours</v>
      </c>
      <c r="H1551" s="70">
        <f>INDEX(Hosts!$A:$M, MATCH(Places!$B1551,Hosts!$A:$A,0), MATCH(Places!H$1,Hosts!$A$1:$M$1,0))</f>
        <v>0.94</v>
      </c>
      <c r="I1551" s="70">
        <f>INDEX(Hosts!$A:$M, MATCH(Places!$B1551,Hosts!$A:$A,0), MATCH(Places!I$1,Hosts!$A$1:$M$1,0))</f>
        <v>0.37</v>
      </c>
      <c r="J1551" t="str">
        <f>INDEX(Hosts!$A:$M, MATCH(Places!$B1551,Hosts!$A:$A,0), MATCH(Places!J$1,Hosts!$A$1:$M$1,0))</f>
        <v>No</v>
      </c>
      <c r="K1551">
        <v>8</v>
      </c>
      <c r="L1551" t="str">
        <f>VLOOKUP($K1551,Neighborhoods!$A:$C,2,0)</f>
        <v>Brooklyn</v>
      </c>
      <c r="M1551" t="str">
        <f>VLOOKUP($K1551,Neighborhoods!$A:$C,3,0)</f>
        <v>Bushwick</v>
      </c>
      <c r="N1551" t="str">
        <f>INDEX(Neighborhoods!$A:$C, MATCH(Places!$K1551,Neighborhoods!$A:$A,0), MATCH(Places!N$1,Neighborhoods!$A$1:$C$1,0))</f>
        <v>Brooklyn</v>
      </c>
      <c r="O1551" t="str">
        <f>INDEX(Neighborhoods!$A:$C, MATCH(Places!$K1551,Neighborhoods!$A:$A,0), MATCH(Places!O$1,Neighborhoods!$A$1:$C$1,0))</f>
        <v>Bushwick</v>
      </c>
      <c r="P1551" t="s">
        <v>16</v>
      </c>
      <c r="Q1551" t="str">
        <f t="shared" si="96"/>
        <v>Yes</v>
      </c>
      <c r="R1551">
        <v>5</v>
      </c>
      <c r="S1551" t="str">
        <f t="shared" si="97"/>
        <v>Medium</v>
      </c>
      <c r="T1551" s="50">
        <v>50</v>
      </c>
      <c r="U1551" s="70">
        <f t="shared" si="98"/>
        <v>0.03</v>
      </c>
      <c r="V1551" s="52">
        <v>4.8</v>
      </c>
      <c r="W1551" s="52" t="str" cm="1">
        <f t="array" ref="W1551">_xlfn.SWITCH(ROUND(V1551,0),5,"Excellent",4,"Good",3,"Ok","Bad")</f>
        <v>Excellent</v>
      </c>
      <c r="X1551">
        <v>5</v>
      </c>
      <c r="Y1551" t="str">
        <f t="shared" si="99"/>
        <v>No</v>
      </c>
      <c r="Z1551" s="68">
        <v>42309</v>
      </c>
      <c r="AA1551" s="68">
        <v>43641</v>
      </c>
      <c r="AB1551">
        <v>365</v>
      </c>
      <c r="AC1551" t="s">
        <v>15615</v>
      </c>
    </row>
    <row r="1552" spans="1:29" x14ac:dyDescent="0.3">
      <c r="A1552" t="s">
        <v>2041</v>
      </c>
      <c r="B1552">
        <v>3247</v>
      </c>
      <c r="C1552" t="str">
        <f>VLOOKUP($B1552,Hosts!$A:$M,10,0)</f>
        <v>A few days or more</v>
      </c>
      <c r="D1552" s="70">
        <f>VLOOKUP($B1552,Hosts!$A:$M,11,0)</f>
        <v>0</v>
      </c>
      <c r="E1552" s="70">
        <f>VLOOKUP($B1552,Hosts!$A:$M,12,0)</f>
        <v>0.74</v>
      </c>
      <c r="F1552" t="str">
        <f>VLOOKUP($B1552,Hosts!$A:$M,13,0)</f>
        <v>No</v>
      </c>
      <c r="G1552" t="str">
        <f>INDEX(Hosts!$A:$M, MATCH(Places!$B1552,Hosts!$A:$A,0), MATCH(Places!G$1,Hosts!$A$1:$M$1,0))</f>
        <v>A few days or more</v>
      </c>
      <c r="H1552" s="70">
        <f>INDEX(Hosts!$A:$M, MATCH(Places!$B1552,Hosts!$A:$A,0), MATCH(Places!H$1,Hosts!$A$1:$M$1,0))</f>
        <v>0</v>
      </c>
      <c r="I1552" s="70">
        <f>INDEX(Hosts!$A:$M, MATCH(Places!$B1552,Hosts!$A:$A,0), MATCH(Places!I$1,Hosts!$A$1:$M$1,0))</f>
        <v>0.74</v>
      </c>
      <c r="J1552" t="str">
        <f>INDEX(Hosts!$A:$M, MATCH(Places!$B1552,Hosts!$A:$A,0), MATCH(Places!J$1,Hosts!$A$1:$M$1,0))</f>
        <v>No</v>
      </c>
      <c r="K1552">
        <v>22</v>
      </c>
      <c r="L1552" t="str">
        <f>VLOOKUP($K1552,Neighborhoods!$A:$C,2,0)</f>
        <v>Queens</v>
      </c>
      <c r="M1552" t="str">
        <f>VLOOKUP($K1552,Neighborhoods!$A:$C,3,0)</f>
        <v>Flushing</v>
      </c>
      <c r="N1552" t="str">
        <f>INDEX(Neighborhoods!$A:$C, MATCH(Places!$K1552,Neighborhoods!$A:$A,0), MATCH(Places!N$1,Neighborhoods!$A$1:$C$1,0))</f>
        <v>Queens</v>
      </c>
      <c r="O1552" t="str">
        <f>INDEX(Neighborhoods!$A:$C, MATCH(Places!$K1552,Neighborhoods!$A:$A,0), MATCH(Places!O$1,Neighborhoods!$A$1:$C$1,0))</f>
        <v>Flushing</v>
      </c>
      <c r="P1552" t="s">
        <v>11822</v>
      </c>
      <c r="Q1552" t="str">
        <f t="shared" si="96"/>
        <v>No</v>
      </c>
      <c r="R1552">
        <v>4</v>
      </c>
      <c r="S1552" t="str">
        <f t="shared" si="97"/>
        <v>Medium</v>
      </c>
      <c r="T1552" s="50">
        <v>85</v>
      </c>
      <c r="U1552" s="70">
        <f t="shared" si="98"/>
        <v>0.03</v>
      </c>
      <c r="V1552" s="52">
        <v>4.2699999999999996</v>
      </c>
      <c r="W1552" s="52" t="str" cm="1">
        <f t="array" ref="W1552">_xlfn.SWITCH(ROUND(V1552,0),5,"Excellent",4,"Good",3,"Ok","Bad")</f>
        <v>Good</v>
      </c>
      <c r="X1552">
        <v>37</v>
      </c>
      <c r="Y1552" t="str">
        <f t="shared" si="99"/>
        <v>No</v>
      </c>
      <c r="Z1552" s="68">
        <v>42920</v>
      </c>
      <c r="AA1552" s="68">
        <v>43340</v>
      </c>
      <c r="AB1552">
        <v>15</v>
      </c>
      <c r="AC1552" t="s">
        <v>15615</v>
      </c>
    </row>
    <row r="1553" spans="1:29" x14ac:dyDescent="0.3">
      <c r="A1553" t="s">
        <v>1168</v>
      </c>
      <c r="B1553">
        <v>1402</v>
      </c>
      <c r="C1553" t="str">
        <f>VLOOKUP($B1553,Hosts!$A:$M,10,0)</f>
        <v>Within a few hours</v>
      </c>
      <c r="D1553" s="70">
        <f>VLOOKUP($B1553,Hosts!$A:$M,11,0)</f>
        <v>0.96</v>
      </c>
      <c r="E1553" s="70">
        <f>VLOOKUP($B1553,Hosts!$A:$M,12,0)</f>
        <v>0.75</v>
      </c>
      <c r="F1553" t="str">
        <f>VLOOKUP($B1553,Hosts!$A:$M,13,0)</f>
        <v>Yes</v>
      </c>
      <c r="G1553" t="str">
        <f>INDEX(Hosts!$A:$M, MATCH(Places!$B1553,Hosts!$A:$A,0), MATCH(Places!G$1,Hosts!$A$1:$M$1,0))</f>
        <v>Within a few hours</v>
      </c>
      <c r="H1553" s="70">
        <f>INDEX(Hosts!$A:$M, MATCH(Places!$B1553,Hosts!$A:$A,0), MATCH(Places!H$1,Hosts!$A$1:$M$1,0))</f>
        <v>0.96</v>
      </c>
      <c r="I1553" s="70">
        <f>INDEX(Hosts!$A:$M, MATCH(Places!$B1553,Hosts!$A:$A,0), MATCH(Places!I$1,Hosts!$A$1:$M$1,0))</f>
        <v>0.75</v>
      </c>
      <c r="J1553" t="str">
        <f>INDEX(Hosts!$A:$M, MATCH(Places!$B1553,Hosts!$A:$A,0), MATCH(Places!J$1,Hosts!$A$1:$M$1,0))</f>
        <v>Yes</v>
      </c>
      <c r="K1553">
        <v>25</v>
      </c>
      <c r="L1553" t="str">
        <f>VLOOKUP($K1553,Neighborhoods!$A:$C,2,0)</f>
        <v>Queens</v>
      </c>
      <c r="M1553" t="str">
        <f>VLOOKUP($K1553,Neighborhoods!$A:$C,3,0)</f>
        <v>Ridgewood</v>
      </c>
      <c r="N1553" t="str">
        <f>INDEX(Neighborhoods!$A:$C, MATCH(Places!$K1553,Neighborhoods!$A:$A,0), MATCH(Places!N$1,Neighborhoods!$A$1:$C$1,0))</f>
        <v>Queens</v>
      </c>
      <c r="O1553" t="str">
        <f>INDEX(Neighborhoods!$A:$C, MATCH(Places!$K1553,Neighborhoods!$A:$A,0), MATCH(Places!O$1,Neighborhoods!$A$1:$C$1,0))</f>
        <v>Ridgewood</v>
      </c>
      <c r="P1553" t="s">
        <v>11822</v>
      </c>
      <c r="Q1553" t="str">
        <f t="shared" si="96"/>
        <v>No</v>
      </c>
      <c r="R1553">
        <v>5</v>
      </c>
      <c r="S1553" t="str">
        <f t="shared" si="97"/>
        <v>Medium</v>
      </c>
      <c r="T1553" s="50">
        <v>139</v>
      </c>
      <c r="U1553" s="70">
        <f t="shared" si="98"/>
        <v>0.03</v>
      </c>
      <c r="V1553" s="52">
        <v>4.67</v>
      </c>
      <c r="W1553" s="52" t="str" cm="1">
        <f t="array" ref="W1553">_xlfn.SWITCH(ROUND(V1553,0),5,"Excellent",4,"Good",3,"Ok","Bad")</f>
        <v>Excellent</v>
      </c>
      <c r="X1553">
        <v>3</v>
      </c>
      <c r="Y1553" t="str">
        <f t="shared" si="99"/>
        <v>No</v>
      </c>
      <c r="Z1553" s="68">
        <v>43102</v>
      </c>
      <c r="AA1553" s="68">
        <v>43311</v>
      </c>
      <c r="AB1553">
        <v>0</v>
      </c>
      <c r="AC1553" t="s">
        <v>15615</v>
      </c>
    </row>
    <row r="1554" spans="1:29" x14ac:dyDescent="0.3">
      <c r="A1554" t="s">
        <v>1169</v>
      </c>
      <c r="B1554">
        <v>2205</v>
      </c>
      <c r="C1554" t="str">
        <f>VLOOKUP($B1554,Hosts!$A:$M,10,0)</f>
        <v>Within an hour</v>
      </c>
      <c r="D1554" s="70">
        <f>VLOOKUP($B1554,Hosts!$A:$M,11,0)</f>
        <v>1</v>
      </c>
      <c r="E1554" s="70">
        <f>VLOOKUP($B1554,Hosts!$A:$M,12,0)</f>
        <v>0.94</v>
      </c>
      <c r="F1554" t="str">
        <f>VLOOKUP($B1554,Hosts!$A:$M,13,0)</f>
        <v>No</v>
      </c>
      <c r="G1554" t="str">
        <f>INDEX(Hosts!$A:$M, MATCH(Places!$B1554,Hosts!$A:$A,0), MATCH(Places!G$1,Hosts!$A$1:$M$1,0))</f>
        <v>Within an hour</v>
      </c>
      <c r="H1554" s="70">
        <f>INDEX(Hosts!$A:$M, MATCH(Places!$B1554,Hosts!$A:$A,0), MATCH(Places!H$1,Hosts!$A$1:$M$1,0))</f>
        <v>1</v>
      </c>
      <c r="I1554" s="70">
        <f>INDEX(Hosts!$A:$M, MATCH(Places!$B1554,Hosts!$A:$A,0), MATCH(Places!I$1,Hosts!$A$1:$M$1,0))</f>
        <v>0.94</v>
      </c>
      <c r="J1554" t="str">
        <f>INDEX(Hosts!$A:$M, MATCH(Places!$B1554,Hosts!$A:$A,0), MATCH(Places!J$1,Hosts!$A$1:$M$1,0))</f>
        <v>No</v>
      </c>
      <c r="K1554">
        <v>9</v>
      </c>
      <c r="L1554" t="str">
        <f>VLOOKUP($K1554,Neighborhoods!$A:$C,2,0)</f>
        <v>Brooklyn</v>
      </c>
      <c r="M1554" t="str">
        <f>VLOOKUP($K1554,Neighborhoods!$A:$C,3,0)</f>
        <v>Crown Heights</v>
      </c>
      <c r="N1554" t="str">
        <f>INDEX(Neighborhoods!$A:$C, MATCH(Places!$K1554,Neighborhoods!$A:$A,0), MATCH(Places!N$1,Neighborhoods!$A$1:$C$1,0))</f>
        <v>Brooklyn</v>
      </c>
      <c r="O1554" t="str">
        <f>INDEX(Neighborhoods!$A:$C, MATCH(Places!$K1554,Neighborhoods!$A:$A,0), MATCH(Places!O$1,Neighborhoods!$A$1:$C$1,0))</f>
        <v>Crown Heights</v>
      </c>
      <c r="P1554" t="s">
        <v>11822</v>
      </c>
      <c r="Q1554" t="str">
        <f t="shared" si="96"/>
        <v>No</v>
      </c>
      <c r="R1554">
        <v>6</v>
      </c>
      <c r="S1554" t="str">
        <f t="shared" si="97"/>
        <v>Large</v>
      </c>
      <c r="T1554" s="50">
        <v>179</v>
      </c>
      <c r="U1554" s="70">
        <f t="shared" si="98"/>
        <v>0.03</v>
      </c>
      <c r="V1554" s="52">
        <v>4.7300000000000004</v>
      </c>
      <c r="W1554" s="52" t="str" cm="1">
        <f t="array" ref="W1554">_xlfn.SWITCH(ROUND(V1554,0),5,"Excellent",4,"Good",3,"Ok","Bad")</f>
        <v>Excellent</v>
      </c>
      <c r="X1554">
        <v>59</v>
      </c>
      <c r="Y1554" t="str">
        <f t="shared" si="99"/>
        <v>No</v>
      </c>
      <c r="Z1554" s="68">
        <v>42387</v>
      </c>
      <c r="AA1554" s="68">
        <v>44052</v>
      </c>
      <c r="AB1554">
        <v>307</v>
      </c>
      <c r="AC1554" t="s">
        <v>15616</v>
      </c>
    </row>
    <row r="1555" spans="1:29" x14ac:dyDescent="0.3">
      <c r="A1555" t="s">
        <v>1170</v>
      </c>
      <c r="B1555">
        <v>2463</v>
      </c>
      <c r="C1555" t="str">
        <f>VLOOKUP($B1555,Hosts!$A:$M,10,0)</f>
        <v>A few days or more</v>
      </c>
      <c r="D1555" s="70">
        <f>VLOOKUP($B1555,Hosts!$A:$M,11,0)</f>
        <v>0</v>
      </c>
      <c r="E1555" s="70">
        <f>VLOOKUP($B1555,Hosts!$A:$M,12,0)</f>
        <v>0.1</v>
      </c>
      <c r="F1555" t="str">
        <f>VLOOKUP($B1555,Hosts!$A:$M,13,0)</f>
        <v>No</v>
      </c>
      <c r="G1555" t="str">
        <f>INDEX(Hosts!$A:$M, MATCH(Places!$B1555,Hosts!$A:$A,0), MATCH(Places!G$1,Hosts!$A$1:$M$1,0))</f>
        <v>A few days or more</v>
      </c>
      <c r="H1555" s="70">
        <f>INDEX(Hosts!$A:$M, MATCH(Places!$B1555,Hosts!$A:$A,0), MATCH(Places!H$1,Hosts!$A$1:$M$1,0))</f>
        <v>0</v>
      </c>
      <c r="I1555" s="70">
        <f>INDEX(Hosts!$A:$M, MATCH(Places!$B1555,Hosts!$A:$A,0), MATCH(Places!I$1,Hosts!$A$1:$M$1,0))</f>
        <v>0.1</v>
      </c>
      <c r="J1555" t="str">
        <f>INDEX(Hosts!$A:$M, MATCH(Places!$B1555,Hosts!$A:$A,0), MATCH(Places!J$1,Hosts!$A$1:$M$1,0))</f>
        <v>No</v>
      </c>
      <c r="K1555">
        <v>7</v>
      </c>
      <c r="L1555" t="str">
        <f>VLOOKUP($K1555,Neighborhoods!$A:$C,2,0)</f>
        <v>Brooklyn</v>
      </c>
      <c r="M1555" t="str">
        <f>VLOOKUP($K1555,Neighborhoods!$A:$C,3,0)</f>
        <v>Bedford-Stuyvesant</v>
      </c>
      <c r="N1555" t="str">
        <f>INDEX(Neighborhoods!$A:$C, MATCH(Places!$K1555,Neighborhoods!$A:$A,0), MATCH(Places!N$1,Neighborhoods!$A$1:$C$1,0))</f>
        <v>Brooklyn</v>
      </c>
      <c r="O1555" t="str">
        <f>INDEX(Neighborhoods!$A:$C, MATCH(Places!$K1555,Neighborhoods!$A:$A,0), MATCH(Places!O$1,Neighborhoods!$A$1:$C$1,0))</f>
        <v>Bedford-Stuyvesant</v>
      </c>
      <c r="P1555" t="s">
        <v>1</v>
      </c>
      <c r="Q1555" t="str">
        <f t="shared" si="96"/>
        <v>Yes</v>
      </c>
      <c r="R1555">
        <v>1</v>
      </c>
      <c r="S1555" t="str">
        <f t="shared" si="97"/>
        <v>Small</v>
      </c>
      <c r="T1555" s="50">
        <v>50</v>
      </c>
      <c r="U1555" s="70">
        <f t="shared" si="98"/>
        <v>0.03</v>
      </c>
      <c r="V1555" s="52">
        <v>4.67</v>
      </c>
      <c r="W1555" s="52" t="str" cm="1">
        <f t="array" ref="W1555">_xlfn.SWITCH(ROUND(V1555,0),5,"Excellent",4,"Good",3,"Ok","Bad")</f>
        <v>Excellent</v>
      </c>
      <c r="X1555">
        <v>3</v>
      </c>
      <c r="Y1555" t="str">
        <f t="shared" si="99"/>
        <v>No</v>
      </c>
      <c r="Z1555" s="68">
        <v>43397</v>
      </c>
      <c r="AA1555" s="68">
        <v>43591</v>
      </c>
      <c r="AB1555">
        <v>179</v>
      </c>
      <c r="AC1555" t="s">
        <v>15615</v>
      </c>
    </row>
    <row r="1556" spans="1:29" x14ac:dyDescent="0.3">
      <c r="A1556" t="s">
        <v>1171</v>
      </c>
      <c r="B1556">
        <v>2463</v>
      </c>
      <c r="C1556" t="str">
        <f>VLOOKUP($B1556,Hosts!$A:$M,10,0)</f>
        <v>A few days or more</v>
      </c>
      <c r="D1556" s="70">
        <f>VLOOKUP($B1556,Hosts!$A:$M,11,0)</f>
        <v>0</v>
      </c>
      <c r="E1556" s="70">
        <f>VLOOKUP($B1556,Hosts!$A:$M,12,0)</f>
        <v>0.1</v>
      </c>
      <c r="F1556" t="str">
        <f>VLOOKUP($B1556,Hosts!$A:$M,13,0)</f>
        <v>No</v>
      </c>
      <c r="G1556" t="str">
        <f>INDEX(Hosts!$A:$M, MATCH(Places!$B1556,Hosts!$A:$A,0), MATCH(Places!G$1,Hosts!$A$1:$M$1,0))</f>
        <v>A few days or more</v>
      </c>
      <c r="H1556" s="70">
        <f>INDEX(Hosts!$A:$M, MATCH(Places!$B1556,Hosts!$A:$A,0), MATCH(Places!H$1,Hosts!$A$1:$M$1,0))</f>
        <v>0</v>
      </c>
      <c r="I1556" s="70">
        <f>INDEX(Hosts!$A:$M, MATCH(Places!$B1556,Hosts!$A:$A,0), MATCH(Places!I$1,Hosts!$A$1:$M$1,0))</f>
        <v>0.1</v>
      </c>
      <c r="J1556" t="str">
        <f>INDEX(Hosts!$A:$M, MATCH(Places!$B1556,Hosts!$A:$A,0), MATCH(Places!J$1,Hosts!$A$1:$M$1,0))</f>
        <v>No</v>
      </c>
      <c r="K1556">
        <v>7</v>
      </c>
      <c r="L1556" t="str">
        <f>VLOOKUP($K1556,Neighborhoods!$A:$C,2,0)</f>
        <v>Brooklyn</v>
      </c>
      <c r="M1556" t="str">
        <f>VLOOKUP($K1556,Neighborhoods!$A:$C,3,0)</f>
        <v>Bedford-Stuyvesant</v>
      </c>
      <c r="N1556" t="str">
        <f>INDEX(Neighborhoods!$A:$C, MATCH(Places!$K1556,Neighborhoods!$A:$A,0), MATCH(Places!N$1,Neighborhoods!$A$1:$C$1,0))</f>
        <v>Brooklyn</v>
      </c>
      <c r="O1556" t="str">
        <f>INDEX(Neighborhoods!$A:$C, MATCH(Places!$K1556,Neighborhoods!$A:$A,0), MATCH(Places!O$1,Neighborhoods!$A$1:$C$1,0))</f>
        <v>Bedford-Stuyvesant</v>
      </c>
      <c r="P1556" t="s">
        <v>11822</v>
      </c>
      <c r="Q1556" t="str">
        <f t="shared" si="96"/>
        <v>No</v>
      </c>
      <c r="R1556">
        <v>2</v>
      </c>
      <c r="S1556" t="str">
        <f t="shared" si="97"/>
        <v>Small</v>
      </c>
      <c r="T1556" s="50">
        <v>120</v>
      </c>
      <c r="U1556" s="70">
        <f t="shared" si="98"/>
        <v>0.03</v>
      </c>
      <c r="V1556" s="52">
        <v>4.8600000000000003</v>
      </c>
      <c r="W1556" s="52" t="str" cm="1">
        <f t="array" ref="W1556">_xlfn.SWITCH(ROUND(V1556,0),5,"Excellent",4,"Good",3,"Ok","Bad")</f>
        <v>Excellent</v>
      </c>
      <c r="X1556">
        <v>7</v>
      </c>
      <c r="Y1556" t="str">
        <f t="shared" si="99"/>
        <v>No</v>
      </c>
      <c r="Z1556" s="68">
        <v>42327</v>
      </c>
      <c r="AA1556" s="68">
        <v>43832</v>
      </c>
      <c r="AB1556">
        <v>89</v>
      </c>
      <c r="AC1556" t="s">
        <v>15615</v>
      </c>
    </row>
    <row r="1557" spans="1:29" x14ac:dyDescent="0.3">
      <c r="A1557" t="s">
        <v>15272</v>
      </c>
      <c r="B1557">
        <v>921</v>
      </c>
      <c r="C1557" t="str">
        <f>VLOOKUP($B1557,Hosts!$A:$M,10,0)</f>
        <v>Within an hour</v>
      </c>
      <c r="D1557" s="70">
        <f>VLOOKUP($B1557,Hosts!$A:$M,11,0)</f>
        <v>0.97</v>
      </c>
      <c r="E1557" s="70">
        <f>VLOOKUP($B1557,Hosts!$A:$M,12,0)</f>
        <v>0.85</v>
      </c>
      <c r="F1557" t="str">
        <f>VLOOKUP($B1557,Hosts!$A:$M,13,0)</f>
        <v>Yes</v>
      </c>
      <c r="G1557" t="str">
        <f>INDEX(Hosts!$A:$M, MATCH(Places!$B1557,Hosts!$A:$A,0), MATCH(Places!G$1,Hosts!$A$1:$M$1,0))</f>
        <v>Within an hour</v>
      </c>
      <c r="H1557" s="70">
        <f>INDEX(Hosts!$A:$M, MATCH(Places!$B1557,Hosts!$A:$A,0), MATCH(Places!H$1,Hosts!$A$1:$M$1,0))</f>
        <v>0.97</v>
      </c>
      <c r="I1557" s="70">
        <f>INDEX(Hosts!$A:$M, MATCH(Places!$B1557,Hosts!$A:$A,0), MATCH(Places!I$1,Hosts!$A$1:$M$1,0))</f>
        <v>0.85</v>
      </c>
      <c r="J1557" t="str">
        <f>INDEX(Hosts!$A:$M, MATCH(Places!$B1557,Hosts!$A:$A,0), MATCH(Places!J$1,Hosts!$A$1:$M$1,0))</f>
        <v>Yes</v>
      </c>
      <c r="K1557">
        <v>15</v>
      </c>
      <c r="L1557" t="str">
        <f>VLOOKUP($K1557,Neighborhoods!$A:$C,2,0)</f>
        <v>Manhattan</v>
      </c>
      <c r="M1557" t="str">
        <f>VLOOKUP($K1557,Neighborhoods!$A:$C,3,0)</f>
        <v>East Village</v>
      </c>
      <c r="N1557" t="str">
        <f>INDEX(Neighborhoods!$A:$C, MATCH(Places!$K1557,Neighborhoods!$A:$A,0), MATCH(Places!N$1,Neighborhoods!$A$1:$C$1,0))</f>
        <v>Manhattan</v>
      </c>
      <c r="O1557" t="str">
        <f>INDEX(Neighborhoods!$A:$C, MATCH(Places!$K1557,Neighborhoods!$A:$A,0), MATCH(Places!O$1,Neighborhoods!$A$1:$C$1,0))</f>
        <v>East Village</v>
      </c>
      <c r="P1557" t="s">
        <v>11822</v>
      </c>
      <c r="Q1557" t="str">
        <f t="shared" si="96"/>
        <v>No</v>
      </c>
      <c r="R1557">
        <v>3</v>
      </c>
      <c r="S1557" t="str">
        <f t="shared" si="97"/>
        <v>Medium</v>
      </c>
      <c r="T1557" s="50">
        <v>199</v>
      </c>
      <c r="U1557" s="70">
        <f t="shared" si="98"/>
        <v>0.03</v>
      </c>
      <c r="V1557" s="52">
        <v>4.82</v>
      </c>
      <c r="W1557" s="52" t="str" cm="1">
        <f t="array" ref="W1557">_xlfn.SWITCH(ROUND(V1557,0),5,"Excellent",4,"Good",3,"Ok","Bad")</f>
        <v>Excellent</v>
      </c>
      <c r="X1557">
        <v>11</v>
      </c>
      <c r="Y1557" t="str">
        <f t="shared" si="99"/>
        <v>No</v>
      </c>
      <c r="Z1557" s="68">
        <v>42282</v>
      </c>
      <c r="AA1557" s="68">
        <v>43405</v>
      </c>
      <c r="AB1557">
        <v>363</v>
      </c>
      <c r="AC1557" t="s">
        <v>15615</v>
      </c>
    </row>
    <row r="1558" spans="1:29" x14ac:dyDescent="0.3">
      <c r="A1558" t="s">
        <v>1172</v>
      </c>
      <c r="B1558">
        <v>2466</v>
      </c>
      <c r="C1558" t="str">
        <f>VLOOKUP($B1558,Hosts!$A:$M,10,0)</f>
        <v>Within a day</v>
      </c>
      <c r="D1558" s="70">
        <f>VLOOKUP($B1558,Hosts!$A:$M,11,0)</f>
        <v>0.5</v>
      </c>
      <c r="E1558" s="70">
        <f>VLOOKUP($B1558,Hosts!$A:$M,12,0)</f>
        <v>0.93</v>
      </c>
      <c r="F1558" t="str">
        <f>VLOOKUP($B1558,Hosts!$A:$M,13,0)</f>
        <v>No</v>
      </c>
      <c r="G1558" t="str">
        <f>INDEX(Hosts!$A:$M, MATCH(Places!$B1558,Hosts!$A:$A,0), MATCH(Places!G$1,Hosts!$A$1:$M$1,0))</f>
        <v>Within a day</v>
      </c>
      <c r="H1558" s="70">
        <f>INDEX(Hosts!$A:$M, MATCH(Places!$B1558,Hosts!$A:$A,0), MATCH(Places!H$1,Hosts!$A$1:$M$1,0))</f>
        <v>0.5</v>
      </c>
      <c r="I1558" s="70">
        <f>INDEX(Hosts!$A:$M, MATCH(Places!$B1558,Hosts!$A:$A,0), MATCH(Places!I$1,Hosts!$A$1:$M$1,0))</f>
        <v>0.93</v>
      </c>
      <c r="J1558" t="str">
        <f>INDEX(Hosts!$A:$M, MATCH(Places!$B1558,Hosts!$A:$A,0), MATCH(Places!J$1,Hosts!$A$1:$M$1,0))</f>
        <v>No</v>
      </c>
      <c r="K1558">
        <v>10</v>
      </c>
      <c r="L1558" t="str">
        <f>VLOOKUP($K1558,Neighborhoods!$A:$C,2,0)</f>
        <v>Brooklyn</v>
      </c>
      <c r="M1558" t="str">
        <f>VLOOKUP($K1558,Neighborhoods!$A:$C,3,0)</f>
        <v>East Flatbush</v>
      </c>
      <c r="N1558" t="str">
        <f>INDEX(Neighborhoods!$A:$C, MATCH(Places!$K1558,Neighborhoods!$A:$A,0), MATCH(Places!N$1,Neighborhoods!$A$1:$C$1,0))</f>
        <v>Brooklyn</v>
      </c>
      <c r="O1558" t="str">
        <f>INDEX(Neighborhoods!$A:$C, MATCH(Places!$K1558,Neighborhoods!$A:$A,0), MATCH(Places!O$1,Neighborhoods!$A$1:$C$1,0))</f>
        <v>East Flatbush</v>
      </c>
      <c r="P1558" t="s">
        <v>11822</v>
      </c>
      <c r="Q1558" t="str">
        <f t="shared" si="96"/>
        <v>No</v>
      </c>
      <c r="R1558">
        <v>4</v>
      </c>
      <c r="S1558" t="str">
        <f t="shared" si="97"/>
        <v>Medium</v>
      </c>
      <c r="T1558" s="50">
        <v>100</v>
      </c>
      <c r="U1558" s="70">
        <f t="shared" si="98"/>
        <v>0.03</v>
      </c>
      <c r="V1558" s="52">
        <v>4.66</v>
      </c>
      <c r="W1558" s="52" t="str" cm="1">
        <f t="array" ref="W1558">_xlfn.SWITCH(ROUND(V1558,0),5,"Excellent",4,"Good",3,"Ok","Bad")</f>
        <v>Excellent</v>
      </c>
      <c r="X1558">
        <v>70</v>
      </c>
      <c r="Y1558" t="str">
        <f t="shared" si="99"/>
        <v>No</v>
      </c>
      <c r="Z1558" s="68">
        <v>42287</v>
      </c>
      <c r="AA1558" s="68">
        <v>43891</v>
      </c>
      <c r="AB1558">
        <v>364</v>
      </c>
      <c r="AC1558" t="s">
        <v>15615</v>
      </c>
    </row>
    <row r="1559" spans="1:29" x14ac:dyDescent="0.3">
      <c r="A1559" t="s">
        <v>14773</v>
      </c>
      <c r="B1559">
        <v>1505</v>
      </c>
      <c r="C1559" t="str">
        <f>VLOOKUP($B1559,Hosts!$A:$M,10,0)</f>
        <v>Within an hour</v>
      </c>
      <c r="D1559" s="70">
        <f>VLOOKUP($B1559,Hosts!$A:$M,11,0)</f>
        <v>0.92</v>
      </c>
      <c r="E1559" s="70">
        <f>VLOOKUP($B1559,Hosts!$A:$M,12,0)</f>
        <v>1</v>
      </c>
      <c r="F1559" t="str">
        <f>VLOOKUP($B1559,Hosts!$A:$M,13,0)</f>
        <v>No</v>
      </c>
      <c r="G1559" t="str">
        <f>INDEX(Hosts!$A:$M, MATCH(Places!$B1559,Hosts!$A:$A,0), MATCH(Places!G$1,Hosts!$A$1:$M$1,0))</f>
        <v>Within an hour</v>
      </c>
      <c r="H1559" s="70">
        <f>INDEX(Hosts!$A:$M, MATCH(Places!$B1559,Hosts!$A:$A,0), MATCH(Places!H$1,Hosts!$A$1:$M$1,0))</f>
        <v>0.92</v>
      </c>
      <c r="I1559" s="70">
        <f>INDEX(Hosts!$A:$M, MATCH(Places!$B1559,Hosts!$A:$A,0), MATCH(Places!I$1,Hosts!$A$1:$M$1,0))</f>
        <v>1</v>
      </c>
      <c r="J1559" t="str">
        <f>INDEX(Hosts!$A:$M, MATCH(Places!$B1559,Hosts!$A:$A,0), MATCH(Places!J$1,Hosts!$A$1:$M$1,0))</f>
        <v>No</v>
      </c>
      <c r="K1559">
        <v>16</v>
      </c>
      <c r="L1559" t="str">
        <f>VLOOKUP($K1559,Neighborhoods!$A:$C,2,0)</f>
        <v>Manhattan</v>
      </c>
      <c r="M1559" t="str">
        <f>VLOOKUP($K1559,Neighborhoods!$A:$C,3,0)</f>
        <v>Harlem</v>
      </c>
      <c r="N1559" t="str">
        <f>INDEX(Neighborhoods!$A:$C, MATCH(Places!$K1559,Neighborhoods!$A:$A,0), MATCH(Places!N$1,Neighborhoods!$A$1:$C$1,0))</f>
        <v>Manhattan</v>
      </c>
      <c r="O1559" t="str">
        <f>INDEX(Neighborhoods!$A:$C, MATCH(Places!$K1559,Neighborhoods!$A:$A,0), MATCH(Places!O$1,Neighborhoods!$A$1:$C$1,0))</f>
        <v>Harlem</v>
      </c>
      <c r="P1559" t="s">
        <v>11822</v>
      </c>
      <c r="Q1559" t="str">
        <f t="shared" si="96"/>
        <v>No</v>
      </c>
      <c r="R1559">
        <v>4</v>
      </c>
      <c r="S1559" t="str">
        <f t="shared" si="97"/>
        <v>Medium</v>
      </c>
      <c r="T1559" s="50">
        <v>104</v>
      </c>
      <c r="U1559" s="70">
        <f t="shared" si="98"/>
        <v>0.03</v>
      </c>
      <c r="V1559" s="52">
        <v>4.59</v>
      </c>
      <c r="W1559" s="52" t="str" cm="1">
        <f t="array" ref="W1559">_xlfn.SWITCH(ROUND(V1559,0),5,"Excellent",4,"Good",3,"Ok","Bad")</f>
        <v>Excellent</v>
      </c>
      <c r="X1559">
        <v>27</v>
      </c>
      <c r="Y1559" t="str">
        <f t="shared" si="99"/>
        <v>No</v>
      </c>
      <c r="Z1559" s="68">
        <v>42995</v>
      </c>
      <c r="AA1559" s="68">
        <v>44043</v>
      </c>
      <c r="AB1559">
        <v>358</v>
      </c>
      <c r="AC1559" t="s">
        <v>15616</v>
      </c>
    </row>
    <row r="1560" spans="1:29" x14ac:dyDescent="0.3">
      <c r="A1560" t="s">
        <v>1173</v>
      </c>
      <c r="B1560">
        <v>2045</v>
      </c>
      <c r="C1560" t="str">
        <f>VLOOKUP($B1560,Hosts!$A:$M,10,0)</f>
        <v>Within an hour</v>
      </c>
      <c r="D1560" s="70">
        <f>VLOOKUP($B1560,Hosts!$A:$M,11,0)</f>
        <v>1</v>
      </c>
      <c r="E1560" s="70">
        <f>VLOOKUP($B1560,Hosts!$A:$M,12,0)</f>
        <v>0.76</v>
      </c>
      <c r="F1560" t="str">
        <f>VLOOKUP($B1560,Hosts!$A:$M,13,0)</f>
        <v>Yes</v>
      </c>
      <c r="G1560" t="str">
        <f>INDEX(Hosts!$A:$M, MATCH(Places!$B1560,Hosts!$A:$A,0), MATCH(Places!G$1,Hosts!$A$1:$M$1,0))</f>
        <v>Within an hour</v>
      </c>
      <c r="H1560" s="70">
        <f>INDEX(Hosts!$A:$M, MATCH(Places!$B1560,Hosts!$A:$A,0), MATCH(Places!H$1,Hosts!$A$1:$M$1,0))</f>
        <v>1</v>
      </c>
      <c r="I1560" s="70">
        <f>INDEX(Hosts!$A:$M, MATCH(Places!$B1560,Hosts!$A:$A,0), MATCH(Places!I$1,Hosts!$A$1:$M$1,0))</f>
        <v>0.76</v>
      </c>
      <c r="J1560" t="str">
        <f>INDEX(Hosts!$A:$M, MATCH(Places!$B1560,Hosts!$A:$A,0), MATCH(Places!J$1,Hosts!$A$1:$M$1,0))</f>
        <v>Yes</v>
      </c>
      <c r="K1560">
        <v>19</v>
      </c>
      <c r="L1560" t="str">
        <f>VLOOKUP($K1560,Neighborhoods!$A:$C,2,0)</f>
        <v>Manhattan</v>
      </c>
      <c r="M1560" t="str">
        <f>VLOOKUP($K1560,Neighborhoods!$A:$C,3,0)</f>
        <v>Upper East Side</v>
      </c>
      <c r="N1560" t="str">
        <f>INDEX(Neighborhoods!$A:$C, MATCH(Places!$K1560,Neighborhoods!$A:$A,0), MATCH(Places!N$1,Neighborhoods!$A$1:$C$1,0))</f>
        <v>Manhattan</v>
      </c>
      <c r="O1560" t="str">
        <f>INDEX(Neighborhoods!$A:$C, MATCH(Places!$K1560,Neighborhoods!$A:$A,0), MATCH(Places!O$1,Neighborhoods!$A$1:$C$1,0))</f>
        <v>Upper East Side</v>
      </c>
      <c r="P1560" t="s">
        <v>1</v>
      </c>
      <c r="Q1560" t="str">
        <f t="shared" si="96"/>
        <v>Yes</v>
      </c>
      <c r="R1560">
        <v>2</v>
      </c>
      <c r="S1560" t="str">
        <f t="shared" si="97"/>
        <v>Small</v>
      </c>
      <c r="T1560" s="50">
        <v>67</v>
      </c>
      <c r="U1560" s="70">
        <f t="shared" si="98"/>
        <v>0.03</v>
      </c>
      <c r="V1560" s="52">
        <v>4.8899999999999997</v>
      </c>
      <c r="W1560" s="52" t="str" cm="1">
        <f t="array" ref="W1560">_xlfn.SWITCH(ROUND(V1560,0),5,"Excellent",4,"Good",3,"Ok","Bad")</f>
        <v>Excellent</v>
      </c>
      <c r="X1560">
        <v>65</v>
      </c>
      <c r="Y1560" t="str">
        <f t="shared" si="99"/>
        <v>No</v>
      </c>
      <c r="Z1560" s="68">
        <v>42279</v>
      </c>
      <c r="AA1560" s="68">
        <v>43831</v>
      </c>
      <c r="AB1560">
        <v>364</v>
      </c>
      <c r="AC1560" t="s">
        <v>15615</v>
      </c>
    </row>
    <row r="1561" spans="1:29" x14ac:dyDescent="0.3">
      <c r="A1561" t="s">
        <v>1174</v>
      </c>
      <c r="B1561">
        <v>2470</v>
      </c>
      <c r="C1561" t="str">
        <f>VLOOKUP($B1561,Hosts!$A:$M,10,0)</f>
        <v>Within a few hours</v>
      </c>
      <c r="D1561" s="70">
        <f>VLOOKUP($B1561,Hosts!$A:$M,11,0)</f>
        <v>1</v>
      </c>
      <c r="E1561" s="70">
        <f>VLOOKUP($B1561,Hosts!$A:$M,12,0)</f>
        <v>0.78</v>
      </c>
      <c r="F1561" t="str">
        <f>VLOOKUP($B1561,Hosts!$A:$M,13,0)</f>
        <v>No</v>
      </c>
      <c r="G1561" t="str">
        <f>INDEX(Hosts!$A:$M, MATCH(Places!$B1561,Hosts!$A:$A,0), MATCH(Places!G$1,Hosts!$A$1:$M$1,0))</f>
        <v>Within a few hours</v>
      </c>
      <c r="H1561" s="70">
        <f>INDEX(Hosts!$A:$M, MATCH(Places!$B1561,Hosts!$A:$A,0), MATCH(Places!H$1,Hosts!$A$1:$M$1,0))</f>
        <v>1</v>
      </c>
      <c r="I1561" s="70">
        <f>INDEX(Hosts!$A:$M, MATCH(Places!$B1561,Hosts!$A:$A,0), MATCH(Places!I$1,Hosts!$A$1:$M$1,0))</f>
        <v>0.78</v>
      </c>
      <c r="J1561" t="str">
        <f>INDEX(Hosts!$A:$M, MATCH(Places!$B1561,Hosts!$A:$A,0), MATCH(Places!J$1,Hosts!$A$1:$M$1,0))</f>
        <v>No</v>
      </c>
      <c r="K1561">
        <v>7</v>
      </c>
      <c r="L1561" t="str">
        <f>VLOOKUP($K1561,Neighborhoods!$A:$C,2,0)</f>
        <v>Brooklyn</v>
      </c>
      <c r="M1561" t="str">
        <f>VLOOKUP($K1561,Neighborhoods!$A:$C,3,0)</f>
        <v>Bedford-Stuyvesant</v>
      </c>
      <c r="N1561" t="str">
        <f>INDEX(Neighborhoods!$A:$C, MATCH(Places!$K1561,Neighborhoods!$A:$A,0), MATCH(Places!N$1,Neighborhoods!$A$1:$C$1,0))</f>
        <v>Brooklyn</v>
      </c>
      <c r="O1561" t="str">
        <f>INDEX(Neighborhoods!$A:$C, MATCH(Places!$K1561,Neighborhoods!$A:$A,0), MATCH(Places!O$1,Neighborhoods!$A$1:$C$1,0))</f>
        <v>Bedford-Stuyvesant</v>
      </c>
      <c r="P1561" t="s">
        <v>11822</v>
      </c>
      <c r="Q1561" t="str">
        <f t="shared" si="96"/>
        <v>No</v>
      </c>
      <c r="R1561">
        <v>4</v>
      </c>
      <c r="S1561" t="str">
        <f t="shared" si="97"/>
        <v>Medium</v>
      </c>
      <c r="T1561" s="50">
        <v>200</v>
      </c>
      <c r="U1561" s="70">
        <f t="shared" si="98"/>
        <v>0.04</v>
      </c>
      <c r="V1561" s="52">
        <v>4.91</v>
      </c>
      <c r="W1561" s="52" t="str" cm="1">
        <f t="array" ref="W1561">_xlfn.SWITCH(ROUND(V1561,0),5,"Excellent",4,"Good",3,"Ok","Bad")</f>
        <v>Excellent</v>
      </c>
      <c r="X1561">
        <v>70</v>
      </c>
      <c r="Y1561" t="str">
        <f t="shared" si="99"/>
        <v>No</v>
      </c>
      <c r="Z1561" s="68">
        <v>42294</v>
      </c>
      <c r="AA1561" s="68">
        <v>43737</v>
      </c>
      <c r="AB1561">
        <v>362</v>
      </c>
      <c r="AC1561" t="s">
        <v>15615</v>
      </c>
    </row>
    <row r="1562" spans="1:29" x14ac:dyDescent="0.3">
      <c r="A1562" t="s">
        <v>1175</v>
      </c>
      <c r="B1562">
        <v>2471</v>
      </c>
      <c r="C1562" t="str">
        <f>VLOOKUP($B1562,Hosts!$A:$M,10,0)</f>
        <v>Within an hour</v>
      </c>
      <c r="D1562" s="70">
        <f>VLOOKUP($B1562,Hosts!$A:$M,11,0)</f>
        <v>1</v>
      </c>
      <c r="E1562" s="70">
        <f>VLOOKUP($B1562,Hosts!$A:$M,12,0)</f>
        <v>0.97</v>
      </c>
      <c r="F1562" t="str">
        <f>VLOOKUP($B1562,Hosts!$A:$M,13,0)</f>
        <v>No</v>
      </c>
      <c r="G1562" t="str">
        <f>INDEX(Hosts!$A:$M, MATCH(Places!$B1562,Hosts!$A:$A,0), MATCH(Places!G$1,Hosts!$A$1:$M$1,0))</f>
        <v>Within an hour</v>
      </c>
      <c r="H1562" s="70">
        <f>INDEX(Hosts!$A:$M, MATCH(Places!$B1562,Hosts!$A:$A,0), MATCH(Places!H$1,Hosts!$A$1:$M$1,0))</f>
        <v>1</v>
      </c>
      <c r="I1562" s="70">
        <f>INDEX(Hosts!$A:$M, MATCH(Places!$B1562,Hosts!$A:$A,0), MATCH(Places!I$1,Hosts!$A$1:$M$1,0))</f>
        <v>0.97</v>
      </c>
      <c r="J1562" t="str">
        <f>INDEX(Hosts!$A:$M, MATCH(Places!$B1562,Hosts!$A:$A,0), MATCH(Places!J$1,Hosts!$A$1:$M$1,0))</f>
        <v>No</v>
      </c>
      <c r="K1562">
        <v>15</v>
      </c>
      <c r="L1562" t="str">
        <f>VLOOKUP($K1562,Neighborhoods!$A:$C,2,0)</f>
        <v>Manhattan</v>
      </c>
      <c r="M1562" t="str">
        <f>VLOOKUP($K1562,Neighborhoods!$A:$C,3,0)</f>
        <v>East Village</v>
      </c>
      <c r="N1562" t="str">
        <f>INDEX(Neighborhoods!$A:$C, MATCH(Places!$K1562,Neighborhoods!$A:$A,0), MATCH(Places!N$1,Neighborhoods!$A$1:$C$1,0))</f>
        <v>Manhattan</v>
      </c>
      <c r="O1562" t="str">
        <f>INDEX(Neighborhoods!$A:$C, MATCH(Places!$K1562,Neighborhoods!$A:$A,0), MATCH(Places!O$1,Neighborhoods!$A$1:$C$1,0))</f>
        <v>East Village</v>
      </c>
      <c r="P1562" t="s">
        <v>11822</v>
      </c>
      <c r="Q1562" t="str">
        <f t="shared" si="96"/>
        <v>No</v>
      </c>
      <c r="R1562">
        <v>3</v>
      </c>
      <c r="S1562" t="str">
        <f t="shared" si="97"/>
        <v>Medium</v>
      </c>
      <c r="T1562" s="50">
        <v>99</v>
      </c>
      <c r="U1562" s="70">
        <f t="shared" si="98"/>
        <v>0.03</v>
      </c>
      <c r="V1562" s="52">
        <v>4.4800000000000004</v>
      </c>
      <c r="W1562" s="52" t="str" cm="1">
        <f t="array" ref="W1562">_xlfn.SWITCH(ROUND(V1562,0),5,"Excellent",4,"Good",3,"Ok","Bad")</f>
        <v>Good</v>
      </c>
      <c r="X1562">
        <v>252</v>
      </c>
      <c r="Y1562" t="str">
        <f t="shared" si="99"/>
        <v>No</v>
      </c>
      <c r="Z1562" s="68">
        <v>42287</v>
      </c>
      <c r="AA1562" s="68">
        <v>43905</v>
      </c>
      <c r="AB1562">
        <v>340</v>
      </c>
      <c r="AC1562" t="s">
        <v>15616</v>
      </c>
    </row>
    <row r="1563" spans="1:29" x14ac:dyDescent="0.3">
      <c r="A1563" t="s">
        <v>1176</v>
      </c>
      <c r="B1563">
        <v>789</v>
      </c>
      <c r="C1563" t="str">
        <f>VLOOKUP($B1563,Hosts!$A:$M,10,0)</f>
        <v>Within a few hours</v>
      </c>
      <c r="D1563" s="70">
        <f>VLOOKUP($B1563,Hosts!$A:$M,11,0)</f>
        <v>1</v>
      </c>
      <c r="E1563" s="70">
        <f>VLOOKUP($B1563,Hosts!$A:$M,12,0)</f>
        <v>0.4</v>
      </c>
      <c r="F1563" t="str">
        <f>VLOOKUP($B1563,Hosts!$A:$M,13,0)</f>
        <v>No</v>
      </c>
      <c r="G1563" t="str">
        <f>INDEX(Hosts!$A:$M, MATCH(Places!$B1563,Hosts!$A:$A,0), MATCH(Places!G$1,Hosts!$A$1:$M$1,0))</f>
        <v>Within a few hours</v>
      </c>
      <c r="H1563" s="70">
        <f>INDEX(Hosts!$A:$M, MATCH(Places!$B1563,Hosts!$A:$A,0), MATCH(Places!H$1,Hosts!$A$1:$M$1,0))</f>
        <v>1</v>
      </c>
      <c r="I1563" s="70">
        <f>INDEX(Hosts!$A:$M, MATCH(Places!$B1563,Hosts!$A:$A,0), MATCH(Places!I$1,Hosts!$A$1:$M$1,0))</f>
        <v>0.4</v>
      </c>
      <c r="J1563" t="str">
        <f>INDEX(Hosts!$A:$M, MATCH(Places!$B1563,Hosts!$A:$A,0), MATCH(Places!J$1,Hosts!$A$1:$M$1,0))</f>
        <v>No</v>
      </c>
      <c r="K1563">
        <v>15</v>
      </c>
      <c r="L1563" t="str">
        <f>VLOOKUP($K1563,Neighborhoods!$A:$C,2,0)</f>
        <v>Manhattan</v>
      </c>
      <c r="M1563" t="str">
        <f>VLOOKUP($K1563,Neighborhoods!$A:$C,3,0)</f>
        <v>East Village</v>
      </c>
      <c r="N1563" t="str">
        <f>INDEX(Neighborhoods!$A:$C, MATCH(Places!$K1563,Neighborhoods!$A:$A,0), MATCH(Places!N$1,Neighborhoods!$A$1:$C$1,0))</f>
        <v>Manhattan</v>
      </c>
      <c r="O1563" t="str">
        <f>INDEX(Neighborhoods!$A:$C, MATCH(Places!$K1563,Neighborhoods!$A:$A,0), MATCH(Places!O$1,Neighborhoods!$A$1:$C$1,0))</f>
        <v>East Village</v>
      </c>
      <c r="P1563" t="s">
        <v>11822</v>
      </c>
      <c r="Q1563" t="str">
        <f t="shared" si="96"/>
        <v>No</v>
      </c>
      <c r="R1563">
        <v>2</v>
      </c>
      <c r="S1563" t="str">
        <f t="shared" si="97"/>
        <v>Small</v>
      </c>
      <c r="T1563" s="50">
        <v>330</v>
      </c>
      <c r="U1563" s="70">
        <f t="shared" si="98"/>
        <v>0.04</v>
      </c>
      <c r="V1563" s="52">
        <v>4.8499999999999996</v>
      </c>
      <c r="W1563" s="52" t="str" cm="1">
        <f t="array" ref="W1563">_xlfn.SWITCH(ROUND(V1563,0),5,"Excellent",4,"Good",3,"Ok","Bad")</f>
        <v>Excellent</v>
      </c>
      <c r="X1563">
        <v>13</v>
      </c>
      <c r="Y1563" t="str">
        <f t="shared" si="99"/>
        <v>No</v>
      </c>
      <c r="Z1563" s="68">
        <v>42540</v>
      </c>
      <c r="AA1563" s="68">
        <v>43735</v>
      </c>
      <c r="AB1563">
        <v>89</v>
      </c>
      <c r="AC1563" t="s">
        <v>15615</v>
      </c>
    </row>
    <row r="1564" spans="1:29" x14ac:dyDescent="0.3">
      <c r="A1564" t="s">
        <v>1177</v>
      </c>
      <c r="B1564">
        <v>1884</v>
      </c>
      <c r="C1564" t="str">
        <f>VLOOKUP($B1564,Hosts!$A:$M,10,0)</f>
        <v>Within an hour</v>
      </c>
      <c r="D1564" s="70">
        <f>VLOOKUP($B1564,Hosts!$A:$M,11,0)</f>
        <v>1</v>
      </c>
      <c r="E1564" s="70">
        <f>VLOOKUP($B1564,Hosts!$A:$M,12,0)</f>
        <v>1</v>
      </c>
      <c r="F1564" t="str">
        <f>VLOOKUP($B1564,Hosts!$A:$M,13,0)</f>
        <v>Yes</v>
      </c>
      <c r="G1564" t="str">
        <f>INDEX(Hosts!$A:$M, MATCH(Places!$B1564,Hosts!$A:$A,0), MATCH(Places!G$1,Hosts!$A$1:$M$1,0))</f>
        <v>Within an hour</v>
      </c>
      <c r="H1564" s="70">
        <f>INDEX(Hosts!$A:$M, MATCH(Places!$B1564,Hosts!$A:$A,0), MATCH(Places!H$1,Hosts!$A$1:$M$1,0))</f>
        <v>1</v>
      </c>
      <c r="I1564" s="70">
        <f>INDEX(Hosts!$A:$M, MATCH(Places!$B1564,Hosts!$A:$A,0), MATCH(Places!I$1,Hosts!$A$1:$M$1,0))</f>
        <v>1</v>
      </c>
      <c r="J1564" t="str">
        <f>INDEX(Hosts!$A:$M, MATCH(Places!$B1564,Hosts!$A:$A,0), MATCH(Places!J$1,Hosts!$A$1:$M$1,0))</f>
        <v>Yes</v>
      </c>
      <c r="K1564">
        <v>7</v>
      </c>
      <c r="L1564" t="str">
        <f>VLOOKUP($K1564,Neighborhoods!$A:$C,2,0)</f>
        <v>Brooklyn</v>
      </c>
      <c r="M1564" t="str">
        <f>VLOOKUP($K1564,Neighborhoods!$A:$C,3,0)</f>
        <v>Bedford-Stuyvesant</v>
      </c>
      <c r="N1564" t="str">
        <f>INDEX(Neighborhoods!$A:$C, MATCH(Places!$K1564,Neighborhoods!$A:$A,0), MATCH(Places!N$1,Neighborhoods!$A$1:$C$1,0))</f>
        <v>Brooklyn</v>
      </c>
      <c r="O1564" t="str">
        <f>INDEX(Neighborhoods!$A:$C, MATCH(Places!$K1564,Neighborhoods!$A:$A,0), MATCH(Places!O$1,Neighborhoods!$A$1:$C$1,0))</f>
        <v>Bedford-Stuyvesant</v>
      </c>
      <c r="P1564" t="s">
        <v>1</v>
      </c>
      <c r="Q1564" t="str">
        <f t="shared" si="96"/>
        <v>Yes</v>
      </c>
      <c r="R1564">
        <v>2</v>
      </c>
      <c r="S1564" t="str">
        <f t="shared" si="97"/>
        <v>Small</v>
      </c>
      <c r="T1564" s="50">
        <v>37</v>
      </c>
      <c r="U1564" s="70">
        <f t="shared" si="98"/>
        <v>0.03</v>
      </c>
      <c r="V1564" s="52">
        <v>4.92</v>
      </c>
      <c r="W1564" s="52" t="str" cm="1">
        <f t="array" ref="W1564">_xlfn.SWITCH(ROUND(V1564,0),5,"Excellent",4,"Good",3,"Ok","Bad")</f>
        <v>Excellent</v>
      </c>
      <c r="X1564">
        <v>65</v>
      </c>
      <c r="Y1564" t="str">
        <f t="shared" si="99"/>
        <v>No</v>
      </c>
      <c r="Z1564" s="68">
        <v>42291</v>
      </c>
      <c r="AA1564" s="68">
        <v>43870</v>
      </c>
      <c r="AB1564">
        <v>164</v>
      </c>
      <c r="AC1564" t="s">
        <v>15616</v>
      </c>
    </row>
    <row r="1565" spans="1:29" x14ac:dyDescent="0.3">
      <c r="A1565" t="s">
        <v>1178</v>
      </c>
      <c r="B1565">
        <v>2473</v>
      </c>
      <c r="C1565" t="str">
        <f>VLOOKUP($B1565,Hosts!$A:$M,10,0)</f>
        <v>Within a few hours</v>
      </c>
      <c r="D1565" s="70">
        <f>VLOOKUP($B1565,Hosts!$A:$M,11,0)</f>
        <v>1</v>
      </c>
      <c r="E1565" s="70">
        <f>VLOOKUP($B1565,Hosts!$A:$M,12,0)</f>
        <v>0.69</v>
      </c>
      <c r="F1565" t="str">
        <f>VLOOKUP($B1565,Hosts!$A:$M,13,0)</f>
        <v>Yes</v>
      </c>
      <c r="G1565" t="str">
        <f>INDEX(Hosts!$A:$M, MATCH(Places!$B1565,Hosts!$A:$A,0), MATCH(Places!G$1,Hosts!$A$1:$M$1,0))</f>
        <v>Within a few hours</v>
      </c>
      <c r="H1565" s="70">
        <f>INDEX(Hosts!$A:$M, MATCH(Places!$B1565,Hosts!$A:$A,0), MATCH(Places!H$1,Hosts!$A$1:$M$1,0))</f>
        <v>1</v>
      </c>
      <c r="I1565" s="70">
        <f>INDEX(Hosts!$A:$M, MATCH(Places!$B1565,Hosts!$A:$A,0), MATCH(Places!I$1,Hosts!$A$1:$M$1,0))</f>
        <v>0.69</v>
      </c>
      <c r="J1565" t="str">
        <f>INDEX(Hosts!$A:$M, MATCH(Places!$B1565,Hosts!$A:$A,0), MATCH(Places!J$1,Hosts!$A$1:$M$1,0))</f>
        <v>Yes</v>
      </c>
      <c r="K1565">
        <v>19</v>
      </c>
      <c r="L1565" t="str">
        <f>VLOOKUP($K1565,Neighborhoods!$A:$C,2,0)</f>
        <v>Manhattan</v>
      </c>
      <c r="M1565" t="str">
        <f>VLOOKUP($K1565,Neighborhoods!$A:$C,3,0)</f>
        <v>Upper East Side</v>
      </c>
      <c r="N1565" t="str">
        <f>INDEX(Neighborhoods!$A:$C, MATCH(Places!$K1565,Neighborhoods!$A:$A,0), MATCH(Places!N$1,Neighborhoods!$A$1:$C$1,0))</f>
        <v>Manhattan</v>
      </c>
      <c r="O1565" t="str">
        <f>INDEX(Neighborhoods!$A:$C, MATCH(Places!$K1565,Neighborhoods!$A:$A,0), MATCH(Places!O$1,Neighborhoods!$A$1:$C$1,0))</f>
        <v>Upper East Side</v>
      </c>
      <c r="P1565" t="s">
        <v>16</v>
      </c>
      <c r="Q1565" t="str">
        <f t="shared" si="96"/>
        <v>Yes</v>
      </c>
      <c r="R1565">
        <v>2</v>
      </c>
      <c r="S1565" t="str">
        <f t="shared" si="97"/>
        <v>Small</v>
      </c>
      <c r="T1565" s="50">
        <v>62</v>
      </c>
      <c r="U1565" s="70">
        <f t="shared" si="98"/>
        <v>0.03</v>
      </c>
      <c r="V1565" s="52">
        <v>4.9000000000000004</v>
      </c>
      <c r="W1565" s="52" t="str" cm="1">
        <f t="array" ref="W1565">_xlfn.SWITCH(ROUND(V1565,0),5,"Excellent",4,"Good",3,"Ok","Bad")</f>
        <v>Excellent</v>
      </c>
      <c r="X1565">
        <v>124</v>
      </c>
      <c r="Y1565" t="str">
        <f t="shared" si="99"/>
        <v>Yes</v>
      </c>
      <c r="Z1565" s="68">
        <v>42276</v>
      </c>
      <c r="AA1565" s="68">
        <v>43832</v>
      </c>
      <c r="AB1565">
        <v>168</v>
      </c>
      <c r="AC1565" t="s">
        <v>15615</v>
      </c>
    </row>
    <row r="1566" spans="1:29" x14ac:dyDescent="0.3">
      <c r="A1566" t="s">
        <v>1179</v>
      </c>
      <c r="B1566">
        <v>2474</v>
      </c>
      <c r="C1566" t="str">
        <f>VLOOKUP($B1566,Hosts!$A:$M,10,0)</f>
        <v>Within an hour</v>
      </c>
      <c r="D1566" s="70">
        <f>VLOOKUP($B1566,Hosts!$A:$M,11,0)</f>
        <v>0.94</v>
      </c>
      <c r="E1566" s="70">
        <f>VLOOKUP($B1566,Hosts!$A:$M,12,0)</f>
        <v>0.99</v>
      </c>
      <c r="F1566" t="str">
        <f>VLOOKUP($B1566,Hosts!$A:$M,13,0)</f>
        <v>No</v>
      </c>
      <c r="G1566" t="str">
        <f>INDEX(Hosts!$A:$M, MATCH(Places!$B1566,Hosts!$A:$A,0), MATCH(Places!G$1,Hosts!$A$1:$M$1,0))</f>
        <v>Within an hour</v>
      </c>
      <c r="H1566" s="70">
        <f>INDEX(Hosts!$A:$M, MATCH(Places!$B1566,Hosts!$A:$A,0), MATCH(Places!H$1,Hosts!$A$1:$M$1,0))</f>
        <v>0.94</v>
      </c>
      <c r="I1566" s="70">
        <f>INDEX(Hosts!$A:$M, MATCH(Places!$B1566,Hosts!$A:$A,0), MATCH(Places!I$1,Hosts!$A$1:$M$1,0))</f>
        <v>0.99</v>
      </c>
      <c r="J1566" t="str">
        <f>INDEX(Hosts!$A:$M, MATCH(Places!$B1566,Hosts!$A:$A,0), MATCH(Places!J$1,Hosts!$A$1:$M$1,0))</f>
        <v>No</v>
      </c>
      <c r="K1566">
        <v>23</v>
      </c>
      <c r="L1566" t="str">
        <f>VLOOKUP($K1566,Neighborhoods!$A:$C,2,0)</f>
        <v>Queens</v>
      </c>
      <c r="M1566" t="str">
        <f>VLOOKUP($K1566,Neighborhoods!$A:$C,3,0)</f>
        <v>Jamaica</v>
      </c>
      <c r="N1566" t="str">
        <f>INDEX(Neighborhoods!$A:$C, MATCH(Places!$K1566,Neighborhoods!$A:$A,0), MATCH(Places!N$1,Neighborhoods!$A$1:$C$1,0))</f>
        <v>Queens</v>
      </c>
      <c r="O1566" t="str">
        <f>INDEX(Neighborhoods!$A:$C, MATCH(Places!$K1566,Neighborhoods!$A:$A,0), MATCH(Places!O$1,Neighborhoods!$A$1:$C$1,0))</f>
        <v>Jamaica</v>
      </c>
      <c r="P1566" t="s">
        <v>1</v>
      </c>
      <c r="Q1566" t="str">
        <f t="shared" si="96"/>
        <v>Yes</v>
      </c>
      <c r="R1566">
        <v>2</v>
      </c>
      <c r="S1566" t="str">
        <f t="shared" si="97"/>
        <v>Small</v>
      </c>
      <c r="T1566" s="50">
        <v>40</v>
      </c>
      <c r="U1566" s="70">
        <f t="shared" si="98"/>
        <v>0.03</v>
      </c>
      <c r="V1566" s="52">
        <v>4.58</v>
      </c>
      <c r="W1566" s="52" t="str" cm="1">
        <f t="array" ref="W1566">_xlfn.SWITCH(ROUND(V1566,0),5,"Excellent",4,"Good",3,"Ok","Bad")</f>
        <v>Excellent</v>
      </c>
      <c r="X1566">
        <v>125</v>
      </c>
      <c r="Y1566" t="str">
        <f t="shared" si="99"/>
        <v>No</v>
      </c>
      <c r="Z1566" s="68">
        <v>42297</v>
      </c>
      <c r="AA1566" s="68">
        <v>44045</v>
      </c>
      <c r="AB1566">
        <v>357</v>
      </c>
      <c r="AC1566" t="s">
        <v>15615</v>
      </c>
    </row>
    <row r="1567" spans="1:29" x14ac:dyDescent="0.3">
      <c r="A1567" t="s">
        <v>1180</v>
      </c>
      <c r="B1567">
        <v>2137</v>
      </c>
      <c r="C1567" t="str">
        <f>VLOOKUP($B1567,Hosts!$A:$M,10,0)</f>
        <v>Within an hour</v>
      </c>
      <c r="D1567" s="70">
        <f>VLOOKUP($B1567,Hosts!$A:$M,11,0)</f>
        <v>0.9</v>
      </c>
      <c r="E1567" s="70">
        <f>VLOOKUP($B1567,Hosts!$A:$M,12,0)</f>
        <v>0.69</v>
      </c>
      <c r="F1567" t="str">
        <f>VLOOKUP($B1567,Hosts!$A:$M,13,0)</f>
        <v>No</v>
      </c>
      <c r="G1567" t="str">
        <f>INDEX(Hosts!$A:$M, MATCH(Places!$B1567,Hosts!$A:$A,0), MATCH(Places!G$1,Hosts!$A$1:$M$1,0))</f>
        <v>Within an hour</v>
      </c>
      <c r="H1567" s="70">
        <f>INDEX(Hosts!$A:$M, MATCH(Places!$B1567,Hosts!$A:$A,0), MATCH(Places!H$1,Hosts!$A$1:$M$1,0))</f>
        <v>0.9</v>
      </c>
      <c r="I1567" s="70">
        <f>INDEX(Hosts!$A:$M, MATCH(Places!$B1567,Hosts!$A:$A,0), MATCH(Places!I$1,Hosts!$A$1:$M$1,0))</f>
        <v>0.69</v>
      </c>
      <c r="J1567" t="str">
        <f>INDEX(Hosts!$A:$M, MATCH(Places!$B1567,Hosts!$A:$A,0), MATCH(Places!J$1,Hosts!$A$1:$M$1,0))</f>
        <v>No</v>
      </c>
      <c r="K1567">
        <v>10</v>
      </c>
      <c r="L1567" t="str">
        <f>VLOOKUP($K1567,Neighborhoods!$A:$C,2,0)</f>
        <v>Brooklyn</v>
      </c>
      <c r="M1567" t="str">
        <f>VLOOKUP($K1567,Neighborhoods!$A:$C,3,0)</f>
        <v>East Flatbush</v>
      </c>
      <c r="N1567" t="str">
        <f>INDEX(Neighborhoods!$A:$C, MATCH(Places!$K1567,Neighborhoods!$A:$A,0), MATCH(Places!N$1,Neighborhoods!$A$1:$C$1,0))</f>
        <v>Brooklyn</v>
      </c>
      <c r="O1567" t="str">
        <f>INDEX(Neighborhoods!$A:$C, MATCH(Places!$K1567,Neighborhoods!$A:$A,0), MATCH(Places!O$1,Neighborhoods!$A$1:$C$1,0))</f>
        <v>East Flatbush</v>
      </c>
      <c r="P1567" t="s">
        <v>16</v>
      </c>
      <c r="Q1567" t="str">
        <f t="shared" si="96"/>
        <v>Yes</v>
      </c>
      <c r="R1567">
        <v>2</v>
      </c>
      <c r="S1567" t="str">
        <f t="shared" si="97"/>
        <v>Small</v>
      </c>
      <c r="T1567" s="50">
        <v>27</v>
      </c>
      <c r="U1567" s="70">
        <f t="shared" si="98"/>
        <v>0.03</v>
      </c>
      <c r="V1567" s="52">
        <v>4.67</v>
      </c>
      <c r="W1567" s="52" t="str" cm="1">
        <f t="array" ref="W1567">_xlfn.SWITCH(ROUND(V1567,0),5,"Excellent",4,"Good",3,"Ok","Bad")</f>
        <v>Excellent</v>
      </c>
      <c r="X1567">
        <v>3</v>
      </c>
      <c r="Y1567" t="str">
        <f t="shared" si="99"/>
        <v>No</v>
      </c>
      <c r="Z1567" s="68">
        <v>42341</v>
      </c>
      <c r="AA1567" s="68">
        <v>42736</v>
      </c>
      <c r="AB1567">
        <v>365</v>
      </c>
      <c r="AC1567" t="s">
        <v>15616</v>
      </c>
    </row>
    <row r="1568" spans="1:29" x14ac:dyDescent="0.3">
      <c r="A1568" t="s">
        <v>1181</v>
      </c>
      <c r="B1568">
        <v>836</v>
      </c>
      <c r="C1568" t="str">
        <f>VLOOKUP($B1568,Hosts!$A:$M,10,0)</f>
        <v>Within an hour</v>
      </c>
      <c r="D1568" s="70">
        <f>VLOOKUP($B1568,Hosts!$A:$M,11,0)</f>
        <v>1</v>
      </c>
      <c r="E1568" s="70">
        <f>VLOOKUP($B1568,Hosts!$A:$M,12,0)</f>
        <v>1</v>
      </c>
      <c r="F1568" t="str">
        <f>VLOOKUP($B1568,Hosts!$A:$M,13,0)</f>
        <v>No</v>
      </c>
      <c r="G1568" t="str">
        <f>INDEX(Hosts!$A:$M, MATCH(Places!$B1568,Hosts!$A:$A,0), MATCH(Places!G$1,Hosts!$A$1:$M$1,0))</f>
        <v>Within an hour</v>
      </c>
      <c r="H1568" s="70">
        <f>INDEX(Hosts!$A:$M, MATCH(Places!$B1568,Hosts!$A:$A,0), MATCH(Places!H$1,Hosts!$A$1:$M$1,0))</f>
        <v>1</v>
      </c>
      <c r="I1568" s="70">
        <f>INDEX(Hosts!$A:$M, MATCH(Places!$B1568,Hosts!$A:$A,0), MATCH(Places!I$1,Hosts!$A$1:$M$1,0))</f>
        <v>1</v>
      </c>
      <c r="J1568" t="str">
        <f>INDEX(Hosts!$A:$M, MATCH(Places!$B1568,Hosts!$A:$A,0), MATCH(Places!J$1,Hosts!$A$1:$M$1,0))</f>
        <v>No</v>
      </c>
      <c r="K1568">
        <v>11</v>
      </c>
      <c r="L1568" t="str">
        <f>VLOOKUP($K1568,Neighborhoods!$A:$C,2,0)</f>
        <v>Brooklyn</v>
      </c>
      <c r="M1568" t="str">
        <f>VLOOKUP($K1568,Neighborhoods!$A:$C,3,0)</f>
        <v>Greenpoint</v>
      </c>
      <c r="N1568" t="str">
        <f>INDEX(Neighborhoods!$A:$C, MATCH(Places!$K1568,Neighborhoods!$A:$A,0), MATCH(Places!N$1,Neighborhoods!$A$1:$C$1,0))</f>
        <v>Brooklyn</v>
      </c>
      <c r="O1568" t="str">
        <f>INDEX(Neighborhoods!$A:$C, MATCH(Places!$K1568,Neighborhoods!$A:$A,0), MATCH(Places!O$1,Neighborhoods!$A$1:$C$1,0))</f>
        <v>Greenpoint</v>
      </c>
      <c r="P1568" t="s">
        <v>1</v>
      </c>
      <c r="Q1568" t="str">
        <f t="shared" si="96"/>
        <v>Yes</v>
      </c>
      <c r="R1568">
        <v>1</v>
      </c>
      <c r="S1568" t="str">
        <f t="shared" si="97"/>
        <v>Small</v>
      </c>
      <c r="T1568" s="50">
        <v>70</v>
      </c>
      <c r="U1568" s="70">
        <f t="shared" si="98"/>
        <v>0.03</v>
      </c>
      <c r="V1568" s="52">
        <v>4.8499999999999996</v>
      </c>
      <c r="W1568" s="52" t="str" cm="1">
        <f t="array" ref="W1568">_xlfn.SWITCH(ROUND(V1568,0),5,"Excellent",4,"Good",3,"Ok","Bad")</f>
        <v>Excellent</v>
      </c>
      <c r="X1568">
        <v>20</v>
      </c>
      <c r="Y1568" t="str">
        <f t="shared" si="99"/>
        <v>No</v>
      </c>
      <c r="Z1568" s="68">
        <v>42287</v>
      </c>
      <c r="AA1568" s="68">
        <v>43884</v>
      </c>
      <c r="AB1568">
        <v>198</v>
      </c>
      <c r="AC1568" t="s">
        <v>15616</v>
      </c>
    </row>
    <row r="1569" spans="1:29" x14ac:dyDescent="0.3">
      <c r="A1569" t="s">
        <v>2354</v>
      </c>
      <c r="B1569">
        <v>1976</v>
      </c>
      <c r="C1569" t="str">
        <f>VLOOKUP($B1569,Hosts!$A:$M,10,0)</f>
        <v>Within an hour</v>
      </c>
      <c r="D1569" s="70">
        <f>VLOOKUP($B1569,Hosts!$A:$M,11,0)</f>
        <v>1</v>
      </c>
      <c r="E1569" s="70">
        <f>VLOOKUP($B1569,Hosts!$A:$M,12,0)</f>
        <v>1</v>
      </c>
      <c r="F1569" t="str">
        <f>VLOOKUP($B1569,Hosts!$A:$M,13,0)</f>
        <v>No</v>
      </c>
      <c r="G1569" t="str">
        <f>INDEX(Hosts!$A:$M, MATCH(Places!$B1569,Hosts!$A:$A,0), MATCH(Places!G$1,Hosts!$A$1:$M$1,0))</f>
        <v>Within an hour</v>
      </c>
      <c r="H1569" s="70">
        <f>INDEX(Hosts!$A:$M, MATCH(Places!$B1569,Hosts!$A:$A,0), MATCH(Places!H$1,Hosts!$A$1:$M$1,0))</f>
        <v>1</v>
      </c>
      <c r="I1569" s="70">
        <f>INDEX(Hosts!$A:$M, MATCH(Places!$B1569,Hosts!$A:$A,0), MATCH(Places!I$1,Hosts!$A$1:$M$1,0))</f>
        <v>1</v>
      </c>
      <c r="J1569" t="str">
        <f>INDEX(Hosts!$A:$M, MATCH(Places!$B1569,Hosts!$A:$A,0), MATCH(Places!J$1,Hosts!$A$1:$M$1,0))</f>
        <v>No</v>
      </c>
      <c r="K1569">
        <v>14</v>
      </c>
      <c r="L1569" t="str">
        <f>VLOOKUP($K1569,Neighborhoods!$A:$C,2,0)</f>
        <v>Manhattan</v>
      </c>
      <c r="M1569" t="str">
        <f>VLOOKUP($K1569,Neighborhoods!$A:$C,3,0)</f>
        <v>East Harlem</v>
      </c>
      <c r="N1569" t="str">
        <f>INDEX(Neighborhoods!$A:$C, MATCH(Places!$K1569,Neighborhoods!$A:$A,0), MATCH(Places!N$1,Neighborhoods!$A$1:$C$1,0))</f>
        <v>Manhattan</v>
      </c>
      <c r="O1569" t="str">
        <f>INDEX(Neighborhoods!$A:$C, MATCH(Places!$K1569,Neighborhoods!$A:$A,0), MATCH(Places!O$1,Neighborhoods!$A$1:$C$1,0))</f>
        <v>East Harlem</v>
      </c>
      <c r="P1569" t="s">
        <v>1</v>
      </c>
      <c r="Q1569" t="str">
        <f t="shared" si="96"/>
        <v>Yes</v>
      </c>
      <c r="R1569">
        <v>5</v>
      </c>
      <c r="S1569" t="str">
        <f t="shared" si="97"/>
        <v>Medium</v>
      </c>
      <c r="T1569" s="50">
        <v>135</v>
      </c>
      <c r="U1569" s="70">
        <f t="shared" si="98"/>
        <v>0.03</v>
      </c>
      <c r="V1569" s="52">
        <v>4.78</v>
      </c>
      <c r="W1569" s="52" t="str" cm="1">
        <f t="array" ref="W1569">_xlfn.SWITCH(ROUND(V1569,0),5,"Excellent",4,"Good",3,"Ok","Bad")</f>
        <v>Excellent</v>
      </c>
      <c r="X1569">
        <v>168</v>
      </c>
      <c r="Y1569" t="str">
        <f t="shared" si="99"/>
        <v>No</v>
      </c>
      <c r="Z1569" s="68">
        <v>43078</v>
      </c>
      <c r="AA1569" s="68">
        <v>44057</v>
      </c>
      <c r="AB1569">
        <v>177</v>
      </c>
      <c r="AC1569" t="s">
        <v>15616</v>
      </c>
    </row>
    <row r="1570" spans="1:29" x14ac:dyDescent="0.3">
      <c r="A1570" t="s">
        <v>1182</v>
      </c>
      <c r="B1570">
        <v>2479</v>
      </c>
      <c r="C1570" t="str">
        <f>VLOOKUP($B1570,Hosts!$A:$M,10,0)</f>
        <v>Within a day</v>
      </c>
      <c r="D1570" s="70">
        <f>VLOOKUP($B1570,Hosts!$A:$M,11,0)</f>
        <v>1</v>
      </c>
      <c r="E1570" s="70">
        <f>VLOOKUP($B1570,Hosts!$A:$M,12,0)</f>
        <v>0</v>
      </c>
      <c r="F1570" t="str">
        <f>VLOOKUP($B1570,Hosts!$A:$M,13,0)</f>
        <v>No</v>
      </c>
      <c r="G1570" t="str">
        <f>INDEX(Hosts!$A:$M, MATCH(Places!$B1570,Hosts!$A:$A,0), MATCH(Places!G$1,Hosts!$A$1:$M$1,0))</f>
        <v>Within a day</v>
      </c>
      <c r="H1570" s="70">
        <f>INDEX(Hosts!$A:$M, MATCH(Places!$B1570,Hosts!$A:$A,0), MATCH(Places!H$1,Hosts!$A$1:$M$1,0))</f>
        <v>1</v>
      </c>
      <c r="I1570" s="70">
        <f>INDEX(Hosts!$A:$M, MATCH(Places!$B1570,Hosts!$A:$A,0), MATCH(Places!I$1,Hosts!$A$1:$M$1,0))</f>
        <v>0</v>
      </c>
      <c r="J1570" t="str">
        <f>INDEX(Hosts!$A:$M, MATCH(Places!$B1570,Hosts!$A:$A,0), MATCH(Places!J$1,Hosts!$A$1:$M$1,0))</f>
        <v>No</v>
      </c>
      <c r="K1570">
        <v>15</v>
      </c>
      <c r="L1570" t="str">
        <f>VLOOKUP($K1570,Neighborhoods!$A:$C,2,0)</f>
        <v>Manhattan</v>
      </c>
      <c r="M1570" t="str">
        <f>VLOOKUP($K1570,Neighborhoods!$A:$C,3,0)</f>
        <v>East Village</v>
      </c>
      <c r="N1570" t="str">
        <f>INDEX(Neighborhoods!$A:$C, MATCH(Places!$K1570,Neighborhoods!$A:$A,0), MATCH(Places!N$1,Neighborhoods!$A$1:$C$1,0))</f>
        <v>Manhattan</v>
      </c>
      <c r="O1570" t="str">
        <f>INDEX(Neighborhoods!$A:$C, MATCH(Places!$K1570,Neighborhoods!$A:$A,0), MATCH(Places!O$1,Neighborhoods!$A$1:$C$1,0))</f>
        <v>East Village</v>
      </c>
      <c r="P1570" t="s">
        <v>1</v>
      </c>
      <c r="Q1570" t="str">
        <f t="shared" si="96"/>
        <v>Yes</v>
      </c>
      <c r="R1570">
        <v>2</v>
      </c>
      <c r="S1570" t="str">
        <f t="shared" si="97"/>
        <v>Small</v>
      </c>
      <c r="T1570" s="50">
        <v>60</v>
      </c>
      <c r="U1570" s="70">
        <f t="shared" si="98"/>
        <v>0.03</v>
      </c>
      <c r="V1570" s="52">
        <v>4.58</v>
      </c>
      <c r="W1570" s="52" t="str" cm="1">
        <f t="array" ref="W1570">_xlfn.SWITCH(ROUND(V1570,0),5,"Excellent",4,"Good",3,"Ok","Bad")</f>
        <v>Excellent</v>
      </c>
      <c r="X1570">
        <v>74</v>
      </c>
      <c r="Y1570" t="str">
        <f t="shared" si="99"/>
        <v>No</v>
      </c>
      <c r="Z1570" s="68">
        <v>42274</v>
      </c>
      <c r="AA1570" s="68">
        <v>43377</v>
      </c>
      <c r="AB1570">
        <v>0</v>
      </c>
      <c r="AC1570" t="s">
        <v>15615</v>
      </c>
    </row>
    <row r="1571" spans="1:29" x14ac:dyDescent="0.3">
      <c r="A1571" t="s">
        <v>1183</v>
      </c>
      <c r="B1571">
        <v>2480</v>
      </c>
      <c r="C1571" t="str">
        <f>VLOOKUP($B1571,Hosts!$A:$M,10,0)</f>
        <v>Within an hour</v>
      </c>
      <c r="D1571" s="70">
        <f>VLOOKUP($B1571,Hosts!$A:$M,11,0)</f>
        <v>1</v>
      </c>
      <c r="E1571" s="70">
        <f>VLOOKUP($B1571,Hosts!$A:$M,12,0)</f>
        <v>0.97</v>
      </c>
      <c r="F1571" t="str">
        <f>VLOOKUP($B1571,Hosts!$A:$M,13,0)</f>
        <v>Yes</v>
      </c>
      <c r="G1571" t="str">
        <f>INDEX(Hosts!$A:$M, MATCH(Places!$B1571,Hosts!$A:$A,0), MATCH(Places!G$1,Hosts!$A$1:$M$1,0))</f>
        <v>Within an hour</v>
      </c>
      <c r="H1571" s="70">
        <f>INDEX(Hosts!$A:$M, MATCH(Places!$B1571,Hosts!$A:$A,0), MATCH(Places!H$1,Hosts!$A$1:$M$1,0))</f>
        <v>1</v>
      </c>
      <c r="I1571" s="70">
        <f>INDEX(Hosts!$A:$M, MATCH(Places!$B1571,Hosts!$A:$A,0), MATCH(Places!I$1,Hosts!$A$1:$M$1,0))</f>
        <v>0.97</v>
      </c>
      <c r="J1571" t="str">
        <f>INDEX(Hosts!$A:$M, MATCH(Places!$B1571,Hosts!$A:$A,0), MATCH(Places!J$1,Hosts!$A$1:$M$1,0))</f>
        <v>Yes</v>
      </c>
      <c r="K1571">
        <v>7</v>
      </c>
      <c r="L1571" t="str">
        <f>VLOOKUP($K1571,Neighborhoods!$A:$C,2,0)</f>
        <v>Brooklyn</v>
      </c>
      <c r="M1571" t="str">
        <f>VLOOKUP($K1571,Neighborhoods!$A:$C,3,0)</f>
        <v>Bedford-Stuyvesant</v>
      </c>
      <c r="N1571" t="str">
        <f>INDEX(Neighborhoods!$A:$C, MATCH(Places!$K1571,Neighborhoods!$A:$A,0), MATCH(Places!N$1,Neighborhoods!$A$1:$C$1,0))</f>
        <v>Brooklyn</v>
      </c>
      <c r="O1571" t="str">
        <f>INDEX(Neighborhoods!$A:$C, MATCH(Places!$K1571,Neighborhoods!$A:$A,0), MATCH(Places!O$1,Neighborhoods!$A$1:$C$1,0))</f>
        <v>Bedford-Stuyvesant</v>
      </c>
      <c r="P1571" t="s">
        <v>11822</v>
      </c>
      <c r="Q1571" t="str">
        <f t="shared" si="96"/>
        <v>No</v>
      </c>
      <c r="R1571">
        <v>5</v>
      </c>
      <c r="S1571" t="str">
        <f t="shared" si="97"/>
        <v>Medium</v>
      </c>
      <c r="T1571" s="50">
        <v>135</v>
      </c>
      <c r="U1571" s="70">
        <f t="shared" si="98"/>
        <v>0.03</v>
      </c>
      <c r="V1571" s="52">
        <v>4.9000000000000004</v>
      </c>
      <c r="W1571" s="52" t="str" cm="1">
        <f t="array" ref="W1571">_xlfn.SWITCH(ROUND(V1571,0),5,"Excellent",4,"Good",3,"Ok","Bad")</f>
        <v>Excellent</v>
      </c>
      <c r="X1571">
        <v>72</v>
      </c>
      <c r="Y1571" t="str">
        <f t="shared" si="99"/>
        <v>No</v>
      </c>
      <c r="Z1571" s="68">
        <v>42365</v>
      </c>
      <c r="AA1571" s="68">
        <v>43890</v>
      </c>
      <c r="AB1571">
        <v>345</v>
      </c>
      <c r="AC1571" t="s">
        <v>15615</v>
      </c>
    </row>
    <row r="1572" spans="1:29" x14ac:dyDescent="0.3">
      <c r="A1572" t="s">
        <v>15517</v>
      </c>
      <c r="B1572">
        <v>2482</v>
      </c>
      <c r="C1572" t="str">
        <f>VLOOKUP($B1572,Hosts!$A:$M,10,0)</f>
        <v>Within a day</v>
      </c>
      <c r="D1572" s="70">
        <f>VLOOKUP($B1572,Hosts!$A:$M,11,0)</f>
        <v>1</v>
      </c>
      <c r="E1572" s="70">
        <f>VLOOKUP($B1572,Hosts!$A:$M,12,0)</f>
        <v>0.65</v>
      </c>
      <c r="F1572" t="str">
        <f>VLOOKUP($B1572,Hosts!$A:$M,13,0)</f>
        <v>No</v>
      </c>
      <c r="G1572" t="str">
        <f>INDEX(Hosts!$A:$M, MATCH(Places!$B1572,Hosts!$A:$A,0), MATCH(Places!G$1,Hosts!$A$1:$M$1,0))</f>
        <v>Within a day</v>
      </c>
      <c r="H1572" s="70">
        <f>INDEX(Hosts!$A:$M, MATCH(Places!$B1572,Hosts!$A:$A,0), MATCH(Places!H$1,Hosts!$A$1:$M$1,0))</f>
        <v>1</v>
      </c>
      <c r="I1572" s="70">
        <f>INDEX(Hosts!$A:$M, MATCH(Places!$B1572,Hosts!$A:$A,0), MATCH(Places!I$1,Hosts!$A$1:$M$1,0))</f>
        <v>0.65</v>
      </c>
      <c r="J1572" t="str">
        <f>INDEX(Hosts!$A:$M, MATCH(Places!$B1572,Hosts!$A:$A,0), MATCH(Places!J$1,Hosts!$A$1:$M$1,0))</f>
        <v>No</v>
      </c>
      <c r="K1572">
        <v>12</v>
      </c>
      <c r="L1572" t="str">
        <f>VLOOKUP($K1572,Neighborhoods!$A:$C,2,0)</f>
        <v>Brooklyn</v>
      </c>
      <c r="M1572" t="str">
        <f>VLOOKUP($K1572,Neighborhoods!$A:$C,3,0)</f>
        <v>Williamsburg</v>
      </c>
      <c r="N1572" t="str">
        <f>INDEX(Neighborhoods!$A:$C, MATCH(Places!$K1572,Neighborhoods!$A:$A,0), MATCH(Places!N$1,Neighborhoods!$A$1:$C$1,0))</f>
        <v>Brooklyn</v>
      </c>
      <c r="O1572" t="str">
        <f>INDEX(Neighborhoods!$A:$C, MATCH(Places!$K1572,Neighborhoods!$A:$A,0), MATCH(Places!O$1,Neighborhoods!$A$1:$C$1,0))</f>
        <v>Williamsburg</v>
      </c>
      <c r="P1572" t="s">
        <v>1</v>
      </c>
      <c r="Q1572" t="str">
        <f t="shared" si="96"/>
        <v>Yes</v>
      </c>
      <c r="R1572">
        <v>1</v>
      </c>
      <c r="S1572" t="str">
        <f t="shared" si="97"/>
        <v>Small</v>
      </c>
      <c r="T1572" s="50">
        <v>73</v>
      </c>
      <c r="U1572" s="70">
        <f t="shared" si="98"/>
        <v>0.03</v>
      </c>
      <c r="V1572" s="52">
        <v>4.92</v>
      </c>
      <c r="W1572" s="52" t="str" cm="1">
        <f t="array" ref="W1572">_xlfn.SWITCH(ROUND(V1572,0),5,"Excellent",4,"Good",3,"Ok","Bad")</f>
        <v>Excellent</v>
      </c>
      <c r="X1572">
        <v>24</v>
      </c>
      <c r="Y1572" t="str">
        <f t="shared" si="99"/>
        <v>No</v>
      </c>
      <c r="Z1572" s="68">
        <v>42290</v>
      </c>
      <c r="AA1572" s="68">
        <v>43721</v>
      </c>
      <c r="AB1572">
        <v>365</v>
      </c>
      <c r="AC1572" t="s">
        <v>15615</v>
      </c>
    </row>
    <row r="1573" spans="1:29" x14ac:dyDescent="0.3">
      <c r="A1573" t="s">
        <v>1184</v>
      </c>
      <c r="B1573">
        <v>2481</v>
      </c>
      <c r="C1573" t="str">
        <f>VLOOKUP($B1573,Hosts!$A:$M,10,0)</f>
        <v>Within a few hours</v>
      </c>
      <c r="D1573" s="70">
        <f>VLOOKUP($B1573,Hosts!$A:$M,11,0)</f>
        <v>1</v>
      </c>
      <c r="E1573" s="70">
        <f>VLOOKUP($B1573,Hosts!$A:$M,12,0)</f>
        <v>1</v>
      </c>
      <c r="F1573" t="str">
        <f>VLOOKUP($B1573,Hosts!$A:$M,13,0)</f>
        <v>Yes</v>
      </c>
      <c r="G1573" t="str">
        <f>INDEX(Hosts!$A:$M, MATCH(Places!$B1573,Hosts!$A:$A,0), MATCH(Places!G$1,Hosts!$A$1:$M$1,0))</f>
        <v>Within a few hours</v>
      </c>
      <c r="H1573" s="70">
        <f>INDEX(Hosts!$A:$M, MATCH(Places!$B1573,Hosts!$A:$A,0), MATCH(Places!H$1,Hosts!$A$1:$M$1,0))</f>
        <v>1</v>
      </c>
      <c r="I1573" s="70">
        <f>INDEX(Hosts!$A:$M, MATCH(Places!$B1573,Hosts!$A:$A,0), MATCH(Places!I$1,Hosts!$A$1:$M$1,0))</f>
        <v>1</v>
      </c>
      <c r="J1573" t="str">
        <f>INDEX(Hosts!$A:$M, MATCH(Places!$B1573,Hosts!$A:$A,0), MATCH(Places!J$1,Hosts!$A$1:$M$1,0))</f>
        <v>Yes</v>
      </c>
      <c r="K1573">
        <v>28</v>
      </c>
      <c r="L1573" t="str">
        <f>VLOOKUP($K1573,Neighborhoods!$A:$C,2,0)</f>
        <v>Staten Island</v>
      </c>
      <c r="M1573" t="str">
        <f>VLOOKUP($K1573,Neighborhoods!$A:$C,3,0)</f>
        <v>St. George</v>
      </c>
      <c r="N1573" t="str">
        <f>INDEX(Neighborhoods!$A:$C, MATCH(Places!$K1573,Neighborhoods!$A:$A,0), MATCH(Places!N$1,Neighborhoods!$A$1:$C$1,0))</f>
        <v>Staten Island</v>
      </c>
      <c r="O1573" t="str">
        <f>INDEX(Neighborhoods!$A:$C, MATCH(Places!$K1573,Neighborhoods!$A:$A,0), MATCH(Places!O$1,Neighborhoods!$A$1:$C$1,0))</f>
        <v>St. George</v>
      </c>
      <c r="P1573" t="s">
        <v>11822</v>
      </c>
      <c r="Q1573" t="str">
        <f t="shared" si="96"/>
        <v>No</v>
      </c>
      <c r="R1573">
        <v>8</v>
      </c>
      <c r="S1573" t="str">
        <f t="shared" si="97"/>
        <v>Large</v>
      </c>
      <c r="T1573" s="50">
        <v>150</v>
      </c>
      <c r="U1573" s="70">
        <f t="shared" si="98"/>
        <v>0.03</v>
      </c>
      <c r="V1573" s="52">
        <v>4.91</v>
      </c>
      <c r="W1573" s="52" t="str" cm="1">
        <f t="array" ref="W1573">_xlfn.SWITCH(ROUND(V1573,0),5,"Excellent",4,"Good",3,"Ok","Bad")</f>
        <v>Excellent</v>
      </c>
      <c r="X1573">
        <v>132</v>
      </c>
      <c r="Y1573" t="str">
        <f t="shared" si="99"/>
        <v>Yes</v>
      </c>
      <c r="Z1573" s="68">
        <v>42289</v>
      </c>
      <c r="AA1573" s="68">
        <v>44028</v>
      </c>
      <c r="AB1573">
        <v>268</v>
      </c>
      <c r="AC1573" t="s">
        <v>15615</v>
      </c>
    </row>
    <row r="1574" spans="1:29" x14ac:dyDescent="0.3">
      <c r="A1574" t="s">
        <v>1186</v>
      </c>
      <c r="B1574">
        <v>960</v>
      </c>
      <c r="C1574" t="str">
        <f>VLOOKUP($B1574,Hosts!$A:$M,10,0)</f>
        <v>Within a few hours</v>
      </c>
      <c r="D1574" s="70">
        <f>VLOOKUP($B1574,Hosts!$A:$M,11,0)</f>
        <v>1</v>
      </c>
      <c r="E1574" s="70">
        <f>VLOOKUP($B1574,Hosts!$A:$M,12,0)</f>
        <v>0.75</v>
      </c>
      <c r="F1574" t="str">
        <f>VLOOKUP($B1574,Hosts!$A:$M,13,0)</f>
        <v>Yes</v>
      </c>
      <c r="G1574" t="str">
        <f>INDEX(Hosts!$A:$M, MATCH(Places!$B1574,Hosts!$A:$A,0), MATCH(Places!G$1,Hosts!$A$1:$M$1,0))</f>
        <v>Within a few hours</v>
      </c>
      <c r="H1574" s="70">
        <f>INDEX(Hosts!$A:$M, MATCH(Places!$B1574,Hosts!$A:$A,0), MATCH(Places!H$1,Hosts!$A$1:$M$1,0))</f>
        <v>1</v>
      </c>
      <c r="I1574" s="70">
        <f>INDEX(Hosts!$A:$M, MATCH(Places!$B1574,Hosts!$A:$A,0), MATCH(Places!I$1,Hosts!$A$1:$M$1,0))</f>
        <v>0.75</v>
      </c>
      <c r="J1574" t="str">
        <f>INDEX(Hosts!$A:$M, MATCH(Places!$B1574,Hosts!$A:$A,0), MATCH(Places!J$1,Hosts!$A$1:$M$1,0))</f>
        <v>Yes</v>
      </c>
      <c r="K1574">
        <v>7</v>
      </c>
      <c r="L1574" t="str">
        <f>VLOOKUP($K1574,Neighborhoods!$A:$C,2,0)</f>
        <v>Brooklyn</v>
      </c>
      <c r="M1574" t="str">
        <f>VLOOKUP($K1574,Neighborhoods!$A:$C,3,0)</f>
        <v>Bedford-Stuyvesant</v>
      </c>
      <c r="N1574" t="str">
        <f>INDEX(Neighborhoods!$A:$C, MATCH(Places!$K1574,Neighborhoods!$A:$A,0), MATCH(Places!N$1,Neighborhoods!$A$1:$C$1,0))</f>
        <v>Brooklyn</v>
      </c>
      <c r="O1574" t="str">
        <f>INDEX(Neighborhoods!$A:$C, MATCH(Places!$K1574,Neighborhoods!$A:$A,0), MATCH(Places!O$1,Neighborhoods!$A$1:$C$1,0))</f>
        <v>Bedford-Stuyvesant</v>
      </c>
      <c r="P1574" t="s">
        <v>11822</v>
      </c>
      <c r="Q1574" t="str">
        <f t="shared" si="96"/>
        <v>No</v>
      </c>
      <c r="R1574">
        <v>6</v>
      </c>
      <c r="S1574" t="str">
        <f t="shared" si="97"/>
        <v>Large</v>
      </c>
      <c r="T1574" s="50">
        <v>116</v>
      </c>
      <c r="U1574" s="70">
        <f t="shared" si="98"/>
        <v>0.03</v>
      </c>
      <c r="V1574" s="52">
        <v>4.91</v>
      </c>
      <c r="W1574" s="52" t="str" cm="1">
        <f t="array" ref="W1574">_xlfn.SWITCH(ROUND(V1574,0),5,"Excellent",4,"Good",3,"Ok","Bad")</f>
        <v>Excellent</v>
      </c>
      <c r="X1574">
        <v>145</v>
      </c>
      <c r="Y1574" t="str">
        <f t="shared" si="99"/>
        <v>Yes</v>
      </c>
      <c r="Z1574" s="68">
        <v>42301</v>
      </c>
      <c r="AA1574" s="68">
        <v>43844</v>
      </c>
      <c r="AB1574">
        <v>176</v>
      </c>
      <c r="AC1574" t="s">
        <v>15615</v>
      </c>
    </row>
    <row r="1575" spans="1:29" x14ac:dyDescent="0.3">
      <c r="A1575" t="s">
        <v>1187</v>
      </c>
      <c r="B1575">
        <v>1764</v>
      </c>
      <c r="C1575" t="str">
        <f>VLOOKUP($B1575,Hosts!$A:$M,10,0)</f>
        <v>Within a day</v>
      </c>
      <c r="D1575" s="70">
        <f>VLOOKUP($B1575,Hosts!$A:$M,11,0)</f>
        <v>1</v>
      </c>
      <c r="E1575" s="70">
        <f>VLOOKUP($B1575,Hosts!$A:$M,12,0)</f>
        <v>1</v>
      </c>
      <c r="F1575" t="str">
        <f>VLOOKUP($B1575,Hosts!$A:$M,13,0)</f>
        <v>Yes</v>
      </c>
      <c r="G1575" t="str">
        <f>INDEX(Hosts!$A:$M, MATCH(Places!$B1575,Hosts!$A:$A,0), MATCH(Places!G$1,Hosts!$A$1:$M$1,0))</f>
        <v>Within a day</v>
      </c>
      <c r="H1575" s="70">
        <f>INDEX(Hosts!$A:$M, MATCH(Places!$B1575,Hosts!$A:$A,0), MATCH(Places!H$1,Hosts!$A$1:$M$1,0))</f>
        <v>1</v>
      </c>
      <c r="I1575" s="70">
        <f>INDEX(Hosts!$A:$M, MATCH(Places!$B1575,Hosts!$A:$A,0), MATCH(Places!I$1,Hosts!$A$1:$M$1,0))</f>
        <v>1</v>
      </c>
      <c r="J1575" t="str">
        <f>INDEX(Hosts!$A:$M, MATCH(Places!$B1575,Hosts!$A:$A,0), MATCH(Places!J$1,Hosts!$A$1:$M$1,0))</f>
        <v>Yes</v>
      </c>
      <c r="K1575">
        <v>19</v>
      </c>
      <c r="L1575" t="str">
        <f>VLOOKUP($K1575,Neighborhoods!$A:$C,2,0)</f>
        <v>Manhattan</v>
      </c>
      <c r="M1575" t="str">
        <f>VLOOKUP($K1575,Neighborhoods!$A:$C,3,0)</f>
        <v>Upper East Side</v>
      </c>
      <c r="N1575" t="str">
        <f>INDEX(Neighborhoods!$A:$C, MATCH(Places!$K1575,Neighborhoods!$A:$A,0), MATCH(Places!N$1,Neighborhoods!$A$1:$C$1,0))</f>
        <v>Manhattan</v>
      </c>
      <c r="O1575" t="str">
        <f>INDEX(Neighborhoods!$A:$C, MATCH(Places!$K1575,Neighborhoods!$A:$A,0), MATCH(Places!O$1,Neighborhoods!$A$1:$C$1,0))</f>
        <v>Upper East Side</v>
      </c>
      <c r="P1575" t="s">
        <v>11822</v>
      </c>
      <c r="Q1575" t="str">
        <f t="shared" si="96"/>
        <v>No</v>
      </c>
      <c r="R1575">
        <v>2</v>
      </c>
      <c r="S1575" t="str">
        <f t="shared" si="97"/>
        <v>Small</v>
      </c>
      <c r="T1575" s="50">
        <v>160</v>
      </c>
      <c r="U1575" s="70">
        <f t="shared" si="98"/>
        <v>0.03</v>
      </c>
      <c r="V1575" s="52">
        <v>4.99</v>
      </c>
      <c r="W1575" s="52" t="str" cm="1">
        <f t="array" ref="W1575">_xlfn.SWITCH(ROUND(V1575,0),5,"Excellent",4,"Good",3,"Ok","Bad")</f>
        <v>Excellent</v>
      </c>
      <c r="X1575">
        <v>99</v>
      </c>
      <c r="Y1575" t="str">
        <f t="shared" si="99"/>
        <v>No</v>
      </c>
      <c r="Z1575" s="68">
        <v>42285</v>
      </c>
      <c r="AA1575" s="68">
        <v>43846</v>
      </c>
      <c r="AB1575">
        <v>9</v>
      </c>
      <c r="AC1575" t="s">
        <v>15615</v>
      </c>
    </row>
    <row r="1576" spans="1:29" x14ac:dyDescent="0.3">
      <c r="A1576" t="s">
        <v>1188</v>
      </c>
      <c r="B1576">
        <v>2484</v>
      </c>
      <c r="C1576" t="str">
        <f>VLOOKUP($B1576,Hosts!$A:$M,10,0)</f>
        <v>Within an hour</v>
      </c>
      <c r="D1576" s="70">
        <f>VLOOKUP($B1576,Hosts!$A:$M,11,0)</f>
        <v>1</v>
      </c>
      <c r="E1576" s="70">
        <f>VLOOKUP($B1576,Hosts!$A:$M,12,0)</f>
        <v>1</v>
      </c>
      <c r="F1576" t="str">
        <f>VLOOKUP($B1576,Hosts!$A:$M,13,0)</f>
        <v>Yes</v>
      </c>
      <c r="G1576" t="str">
        <f>INDEX(Hosts!$A:$M, MATCH(Places!$B1576,Hosts!$A:$A,0), MATCH(Places!G$1,Hosts!$A$1:$M$1,0))</f>
        <v>Within an hour</v>
      </c>
      <c r="H1576" s="70">
        <f>INDEX(Hosts!$A:$M, MATCH(Places!$B1576,Hosts!$A:$A,0), MATCH(Places!H$1,Hosts!$A$1:$M$1,0))</f>
        <v>1</v>
      </c>
      <c r="I1576" s="70">
        <f>INDEX(Hosts!$A:$M, MATCH(Places!$B1576,Hosts!$A:$A,0), MATCH(Places!I$1,Hosts!$A$1:$M$1,0))</f>
        <v>1</v>
      </c>
      <c r="J1576" t="str">
        <f>INDEX(Hosts!$A:$M, MATCH(Places!$B1576,Hosts!$A:$A,0), MATCH(Places!J$1,Hosts!$A$1:$M$1,0))</f>
        <v>Yes</v>
      </c>
      <c r="K1576">
        <v>21</v>
      </c>
      <c r="L1576" t="str">
        <f>VLOOKUP($K1576,Neighborhoods!$A:$C,2,0)</f>
        <v>Queens</v>
      </c>
      <c r="M1576" t="str">
        <f>VLOOKUP($K1576,Neighborhoods!$A:$C,3,0)</f>
        <v>Astoria</v>
      </c>
      <c r="N1576" t="str">
        <f>INDEX(Neighborhoods!$A:$C, MATCH(Places!$K1576,Neighborhoods!$A:$A,0), MATCH(Places!N$1,Neighborhoods!$A$1:$C$1,0))</f>
        <v>Queens</v>
      </c>
      <c r="O1576" t="str">
        <f>INDEX(Neighborhoods!$A:$C, MATCH(Places!$K1576,Neighborhoods!$A:$A,0), MATCH(Places!O$1,Neighborhoods!$A$1:$C$1,0))</f>
        <v>Astoria</v>
      </c>
      <c r="P1576" t="s">
        <v>1</v>
      </c>
      <c r="Q1576" t="str">
        <f t="shared" si="96"/>
        <v>Yes</v>
      </c>
      <c r="R1576">
        <v>4</v>
      </c>
      <c r="S1576" t="str">
        <f t="shared" si="97"/>
        <v>Medium</v>
      </c>
      <c r="T1576" s="50">
        <v>111</v>
      </c>
      <c r="U1576" s="70">
        <f t="shared" si="98"/>
        <v>0.03</v>
      </c>
      <c r="V1576" s="52">
        <v>4.99</v>
      </c>
      <c r="W1576" s="52" t="str" cm="1">
        <f t="array" ref="W1576">_xlfn.SWITCH(ROUND(V1576,0),5,"Excellent",4,"Good",3,"Ok","Bad")</f>
        <v>Excellent</v>
      </c>
      <c r="X1576">
        <v>288</v>
      </c>
      <c r="Y1576" t="str">
        <f t="shared" si="99"/>
        <v>Yes</v>
      </c>
      <c r="Z1576" s="68">
        <v>42277</v>
      </c>
      <c r="AA1576" s="68">
        <v>44010</v>
      </c>
      <c r="AB1576">
        <v>345</v>
      </c>
      <c r="AC1576" t="s">
        <v>15616</v>
      </c>
    </row>
    <row r="1577" spans="1:29" x14ac:dyDescent="0.3">
      <c r="A1577" t="s">
        <v>14214</v>
      </c>
      <c r="B1577">
        <v>1449</v>
      </c>
      <c r="C1577" t="str">
        <f>VLOOKUP($B1577,Hosts!$A:$M,10,0)</f>
        <v>Within an hour</v>
      </c>
      <c r="D1577" s="70">
        <f>VLOOKUP($B1577,Hosts!$A:$M,11,0)</f>
        <v>1</v>
      </c>
      <c r="E1577" s="70">
        <f>VLOOKUP($B1577,Hosts!$A:$M,12,0)</f>
        <v>0.89</v>
      </c>
      <c r="F1577" t="str">
        <f>VLOOKUP($B1577,Hosts!$A:$M,13,0)</f>
        <v>No</v>
      </c>
      <c r="G1577" t="str">
        <f>INDEX(Hosts!$A:$M, MATCH(Places!$B1577,Hosts!$A:$A,0), MATCH(Places!G$1,Hosts!$A$1:$M$1,0))</f>
        <v>Within an hour</v>
      </c>
      <c r="H1577" s="70">
        <f>INDEX(Hosts!$A:$M, MATCH(Places!$B1577,Hosts!$A:$A,0), MATCH(Places!H$1,Hosts!$A$1:$M$1,0))</f>
        <v>1</v>
      </c>
      <c r="I1577" s="70">
        <f>INDEX(Hosts!$A:$M, MATCH(Places!$B1577,Hosts!$A:$A,0), MATCH(Places!I$1,Hosts!$A$1:$M$1,0))</f>
        <v>0.89</v>
      </c>
      <c r="J1577" t="str">
        <f>INDEX(Hosts!$A:$M, MATCH(Places!$B1577,Hosts!$A:$A,0), MATCH(Places!J$1,Hosts!$A$1:$M$1,0))</f>
        <v>No</v>
      </c>
      <c r="K1577">
        <v>21</v>
      </c>
      <c r="L1577" t="str">
        <f>VLOOKUP($K1577,Neighborhoods!$A:$C,2,0)</f>
        <v>Queens</v>
      </c>
      <c r="M1577" t="str">
        <f>VLOOKUP($K1577,Neighborhoods!$A:$C,3,0)</f>
        <v>Astoria</v>
      </c>
      <c r="N1577" t="str">
        <f>INDEX(Neighborhoods!$A:$C, MATCH(Places!$K1577,Neighborhoods!$A:$A,0), MATCH(Places!N$1,Neighborhoods!$A$1:$C$1,0))</f>
        <v>Queens</v>
      </c>
      <c r="O1577" t="str">
        <f>INDEX(Neighborhoods!$A:$C, MATCH(Places!$K1577,Neighborhoods!$A:$A,0), MATCH(Places!O$1,Neighborhoods!$A$1:$C$1,0))</f>
        <v>Astoria</v>
      </c>
      <c r="P1577" t="s">
        <v>1</v>
      </c>
      <c r="Q1577" t="str">
        <f t="shared" si="96"/>
        <v>Yes</v>
      </c>
      <c r="R1577">
        <v>3</v>
      </c>
      <c r="S1577" t="str">
        <f t="shared" si="97"/>
        <v>Medium</v>
      </c>
      <c r="T1577" s="50">
        <v>56</v>
      </c>
      <c r="U1577" s="70">
        <f t="shared" si="98"/>
        <v>0.03</v>
      </c>
      <c r="V1577" s="52">
        <v>4.88</v>
      </c>
      <c r="W1577" s="52" t="str" cm="1">
        <f t="array" ref="W1577">_xlfn.SWITCH(ROUND(V1577,0),5,"Excellent",4,"Good",3,"Ok","Bad")</f>
        <v>Excellent</v>
      </c>
      <c r="X1577">
        <v>327</v>
      </c>
      <c r="Y1577" t="str">
        <f t="shared" si="99"/>
        <v>Yes</v>
      </c>
      <c r="Z1577" s="68">
        <v>42296</v>
      </c>
      <c r="AA1577" s="68">
        <v>44058</v>
      </c>
      <c r="AB1577">
        <v>72</v>
      </c>
      <c r="AC1577" t="s">
        <v>15615</v>
      </c>
    </row>
    <row r="1578" spans="1:29" x14ac:dyDescent="0.3">
      <c r="A1578" t="s">
        <v>1189</v>
      </c>
      <c r="B1578">
        <v>906</v>
      </c>
      <c r="C1578" t="str">
        <f>VLOOKUP($B1578,Hosts!$A:$M,10,0)</f>
        <v>Within an hour</v>
      </c>
      <c r="D1578" s="70">
        <f>VLOOKUP($B1578,Hosts!$A:$M,11,0)</f>
        <v>1</v>
      </c>
      <c r="E1578" s="70">
        <f>VLOOKUP($B1578,Hosts!$A:$M,12,0)</f>
        <v>0.87</v>
      </c>
      <c r="F1578" t="str">
        <f>VLOOKUP($B1578,Hosts!$A:$M,13,0)</f>
        <v>Yes</v>
      </c>
      <c r="G1578" t="str">
        <f>INDEX(Hosts!$A:$M, MATCH(Places!$B1578,Hosts!$A:$A,0), MATCH(Places!G$1,Hosts!$A$1:$M$1,0))</f>
        <v>Within an hour</v>
      </c>
      <c r="H1578" s="70">
        <f>INDEX(Hosts!$A:$M, MATCH(Places!$B1578,Hosts!$A:$A,0), MATCH(Places!H$1,Hosts!$A$1:$M$1,0))</f>
        <v>1</v>
      </c>
      <c r="I1578" s="70">
        <f>INDEX(Hosts!$A:$M, MATCH(Places!$B1578,Hosts!$A:$A,0), MATCH(Places!I$1,Hosts!$A$1:$M$1,0))</f>
        <v>0.87</v>
      </c>
      <c r="J1578" t="str">
        <f>INDEX(Hosts!$A:$M, MATCH(Places!$B1578,Hosts!$A:$A,0), MATCH(Places!J$1,Hosts!$A$1:$M$1,0))</f>
        <v>Yes</v>
      </c>
      <c r="K1578">
        <v>16</v>
      </c>
      <c r="L1578" t="str">
        <f>VLOOKUP($K1578,Neighborhoods!$A:$C,2,0)</f>
        <v>Manhattan</v>
      </c>
      <c r="M1578" t="str">
        <f>VLOOKUP($K1578,Neighborhoods!$A:$C,3,0)</f>
        <v>Harlem</v>
      </c>
      <c r="N1578" t="str">
        <f>INDEX(Neighborhoods!$A:$C, MATCH(Places!$K1578,Neighborhoods!$A:$A,0), MATCH(Places!N$1,Neighborhoods!$A$1:$C$1,0))</f>
        <v>Manhattan</v>
      </c>
      <c r="O1578" t="str">
        <f>INDEX(Neighborhoods!$A:$C, MATCH(Places!$K1578,Neighborhoods!$A:$A,0), MATCH(Places!O$1,Neighborhoods!$A$1:$C$1,0))</f>
        <v>Harlem</v>
      </c>
      <c r="P1578" t="s">
        <v>1</v>
      </c>
      <c r="Q1578" t="str">
        <f t="shared" si="96"/>
        <v>Yes</v>
      </c>
      <c r="R1578">
        <v>2</v>
      </c>
      <c r="S1578" t="str">
        <f t="shared" si="97"/>
        <v>Small</v>
      </c>
      <c r="T1578" s="50">
        <v>49</v>
      </c>
      <c r="U1578" s="70">
        <f t="shared" si="98"/>
        <v>0.03</v>
      </c>
      <c r="V1578" s="52">
        <v>5</v>
      </c>
      <c r="W1578" s="52" t="str" cm="1">
        <f t="array" ref="W1578">_xlfn.SWITCH(ROUND(V1578,0),5,"Excellent",4,"Good",3,"Ok","Bad")</f>
        <v>Excellent</v>
      </c>
      <c r="X1578">
        <v>31</v>
      </c>
      <c r="Y1578" t="str">
        <f t="shared" si="99"/>
        <v>No</v>
      </c>
      <c r="Z1578" s="68">
        <v>42281</v>
      </c>
      <c r="AA1578" s="68">
        <v>43909</v>
      </c>
      <c r="AB1578">
        <v>243</v>
      </c>
      <c r="AC1578" t="s">
        <v>15615</v>
      </c>
    </row>
    <row r="1579" spans="1:29" x14ac:dyDescent="0.3">
      <c r="A1579" t="s">
        <v>1190</v>
      </c>
      <c r="B1579">
        <v>1938</v>
      </c>
      <c r="C1579" t="str">
        <f>VLOOKUP($B1579,Hosts!$A:$M,10,0)</f>
        <v>Within an hour</v>
      </c>
      <c r="D1579" s="70">
        <f>VLOOKUP($B1579,Hosts!$A:$M,11,0)</f>
        <v>1</v>
      </c>
      <c r="E1579" s="70">
        <f>VLOOKUP($B1579,Hosts!$A:$M,12,0)</f>
        <v>0.9</v>
      </c>
      <c r="F1579" t="str">
        <f>VLOOKUP($B1579,Hosts!$A:$M,13,0)</f>
        <v>Yes</v>
      </c>
      <c r="G1579" t="str">
        <f>INDEX(Hosts!$A:$M, MATCH(Places!$B1579,Hosts!$A:$A,0), MATCH(Places!G$1,Hosts!$A$1:$M$1,0))</f>
        <v>Within an hour</v>
      </c>
      <c r="H1579" s="70">
        <f>INDEX(Hosts!$A:$M, MATCH(Places!$B1579,Hosts!$A:$A,0), MATCH(Places!H$1,Hosts!$A$1:$M$1,0))</f>
        <v>1</v>
      </c>
      <c r="I1579" s="70">
        <f>INDEX(Hosts!$A:$M, MATCH(Places!$B1579,Hosts!$A:$A,0), MATCH(Places!I$1,Hosts!$A$1:$M$1,0))</f>
        <v>0.9</v>
      </c>
      <c r="J1579" t="str">
        <f>INDEX(Hosts!$A:$M, MATCH(Places!$B1579,Hosts!$A:$A,0), MATCH(Places!J$1,Hosts!$A$1:$M$1,0))</f>
        <v>Yes</v>
      </c>
      <c r="K1579">
        <v>17</v>
      </c>
      <c r="L1579" t="str">
        <f>VLOOKUP($K1579,Neighborhoods!$A:$C,2,0)</f>
        <v>Manhattan</v>
      </c>
      <c r="M1579" t="str">
        <f>VLOOKUP($K1579,Neighborhoods!$A:$C,3,0)</f>
        <v>Hell's Kitchen</v>
      </c>
      <c r="N1579" t="str">
        <f>INDEX(Neighborhoods!$A:$C, MATCH(Places!$K1579,Neighborhoods!$A:$A,0), MATCH(Places!N$1,Neighborhoods!$A$1:$C$1,0))</f>
        <v>Manhattan</v>
      </c>
      <c r="O1579" t="str">
        <f>INDEX(Neighborhoods!$A:$C, MATCH(Places!$K1579,Neighborhoods!$A:$A,0), MATCH(Places!O$1,Neighborhoods!$A$1:$C$1,0))</f>
        <v>Hell's Kitchen</v>
      </c>
      <c r="P1579" t="s">
        <v>11822</v>
      </c>
      <c r="Q1579" t="str">
        <f t="shared" si="96"/>
        <v>No</v>
      </c>
      <c r="R1579">
        <v>2</v>
      </c>
      <c r="S1579" t="str">
        <f t="shared" si="97"/>
        <v>Small</v>
      </c>
      <c r="T1579" s="50">
        <v>100</v>
      </c>
      <c r="U1579" s="70">
        <f t="shared" si="98"/>
        <v>0.03</v>
      </c>
      <c r="V1579" s="52">
        <v>4.82</v>
      </c>
      <c r="W1579" s="52" t="str" cm="1">
        <f t="array" ref="W1579">_xlfn.SWITCH(ROUND(V1579,0),5,"Excellent",4,"Good",3,"Ok","Bad")</f>
        <v>Excellent</v>
      </c>
      <c r="X1579">
        <v>22</v>
      </c>
      <c r="Y1579" t="str">
        <f t="shared" si="99"/>
        <v>No</v>
      </c>
      <c r="Z1579" s="68">
        <v>42339</v>
      </c>
      <c r="AA1579" s="68">
        <v>43845</v>
      </c>
      <c r="AB1579">
        <v>0</v>
      </c>
      <c r="AC1579" t="s">
        <v>15615</v>
      </c>
    </row>
    <row r="1580" spans="1:29" x14ac:dyDescent="0.3">
      <c r="A1580" t="s">
        <v>1191</v>
      </c>
      <c r="B1580">
        <v>2488</v>
      </c>
      <c r="C1580" t="str">
        <f>VLOOKUP($B1580,Hosts!$A:$M,10,0)</f>
        <v>Within an hour</v>
      </c>
      <c r="D1580" s="70">
        <f>VLOOKUP($B1580,Hosts!$A:$M,11,0)</f>
        <v>1</v>
      </c>
      <c r="E1580" s="70">
        <f>VLOOKUP($B1580,Hosts!$A:$M,12,0)</f>
        <v>0.89</v>
      </c>
      <c r="F1580" t="str">
        <f>VLOOKUP($B1580,Hosts!$A:$M,13,0)</f>
        <v>No</v>
      </c>
      <c r="G1580" t="str">
        <f>INDEX(Hosts!$A:$M, MATCH(Places!$B1580,Hosts!$A:$A,0), MATCH(Places!G$1,Hosts!$A$1:$M$1,0))</f>
        <v>Within an hour</v>
      </c>
      <c r="H1580" s="70">
        <f>INDEX(Hosts!$A:$M, MATCH(Places!$B1580,Hosts!$A:$A,0), MATCH(Places!H$1,Hosts!$A$1:$M$1,0))</f>
        <v>1</v>
      </c>
      <c r="I1580" s="70">
        <f>INDEX(Hosts!$A:$M, MATCH(Places!$B1580,Hosts!$A:$A,0), MATCH(Places!I$1,Hosts!$A$1:$M$1,0))</f>
        <v>0.89</v>
      </c>
      <c r="J1580" t="str">
        <f>INDEX(Hosts!$A:$M, MATCH(Places!$B1580,Hosts!$A:$A,0), MATCH(Places!J$1,Hosts!$A$1:$M$1,0))</f>
        <v>No</v>
      </c>
      <c r="K1580">
        <v>22</v>
      </c>
      <c r="L1580" t="str">
        <f>VLOOKUP($K1580,Neighborhoods!$A:$C,2,0)</f>
        <v>Queens</v>
      </c>
      <c r="M1580" t="str">
        <f>VLOOKUP($K1580,Neighborhoods!$A:$C,3,0)</f>
        <v>Flushing</v>
      </c>
      <c r="N1580" t="str">
        <f>INDEX(Neighborhoods!$A:$C, MATCH(Places!$K1580,Neighborhoods!$A:$A,0), MATCH(Places!N$1,Neighborhoods!$A$1:$C$1,0))</f>
        <v>Queens</v>
      </c>
      <c r="O1580" t="str">
        <f>INDEX(Neighborhoods!$A:$C, MATCH(Places!$K1580,Neighborhoods!$A:$A,0), MATCH(Places!O$1,Neighborhoods!$A$1:$C$1,0))</f>
        <v>Flushing</v>
      </c>
      <c r="P1580" t="s">
        <v>1</v>
      </c>
      <c r="Q1580" t="str">
        <f t="shared" si="96"/>
        <v>Yes</v>
      </c>
      <c r="R1580">
        <v>2</v>
      </c>
      <c r="S1580" t="str">
        <f t="shared" si="97"/>
        <v>Small</v>
      </c>
      <c r="T1580" s="50">
        <v>68</v>
      </c>
      <c r="U1580" s="70">
        <f t="shared" si="98"/>
        <v>0.03</v>
      </c>
      <c r="V1580" s="52">
        <v>4.67</v>
      </c>
      <c r="W1580" s="52" t="str" cm="1">
        <f t="array" ref="W1580">_xlfn.SWITCH(ROUND(V1580,0),5,"Excellent",4,"Good",3,"Ok","Bad")</f>
        <v>Excellent</v>
      </c>
      <c r="X1580">
        <v>39</v>
      </c>
      <c r="Y1580" t="str">
        <f t="shared" si="99"/>
        <v>No</v>
      </c>
      <c r="Z1580" s="68">
        <v>42288</v>
      </c>
      <c r="AA1580" s="68">
        <v>43815</v>
      </c>
      <c r="AB1580">
        <v>86</v>
      </c>
      <c r="AC1580" t="s">
        <v>15615</v>
      </c>
    </row>
    <row r="1581" spans="1:29" x14ac:dyDescent="0.3">
      <c r="A1581" t="s">
        <v>13202</v>
      </c>
      <c r="B1581">
        <v>1948</v>
      </c>
      <c r="C1581" t="str">
        <f>VLOOKUP($B1581,Hosts!$A:$M,10,0)</f>
        <v>Within an hour</v>
      </c>
      <c r="D1581" s="70">
        <f>VLOOKUP($B1581,Hosts!$A:$M,11,0)</f>
        <v>1</v>
      </c>
      <c r="E1581" s="70">
        <f>VLOOKUP($B1581,Hosts!$A:$M,12,0)</f>
        <v>1</v>
      </c>
      <c r="F1581" t="str">
        <f>VLOOKUP($B1581,Hosts!$A:$M,13,0)</f>
        <v>Yes</v>
      </c>
      <c r="G1581" t="str">
        <f>INDEX(Hosts!$A:$M, MATCH(Places!$B1581,Hosts!$A:$A,0), MATCH(Places!G$1,Hosts!$A$1:$M$1,0))</f>
        <v>Within an hour</v>
      </c>
      <c r="H1581" s="70">
        <f>INDEX(Hosts!$A:$M, MATCH(Places!$B1581,Hosts!$A:$A,0), MATCH(Places!H$1,Hosts!$A$1:$M$1,0))</f>
        <v>1</v>
      </c>
      <c r="I1581" s="70">
        <f>INDEX(Hosts!$A:$M, MATCH(Places!$B1581,Hosts!$A:$A,0), MATCH(Places!I$1,Hosts!$A$1:$M$1,0))</f>
        <v>1</v>
      </c>
      <c r="J1581" t="str">
        <f>INDEX(Hosts!$A:$M, MATCH(Places!$B1581,Hosts!$A:$A,0), MATCH(Places!J$1,Hosts!$A$1:$M$1,0))</f>
        <v>Yes</v>
      </c>
      <c r="K1581">
        <v>7</v>
      </c>
      <c r="L1581" t="str">
        <f>VLOOKUP($K1581,Neighborhoods!$A:$C,2,0)</f>
        <v>Brooklyn</v>
      </c>
      <c r="M1581" t="str">
        <f>VLOOKUP($K1581,Neighborhoods!$A:$C,3,0)</f>
        <v>Bedford-Stuyvesant</v>
      </c>
      <c r="N1581" t="str">
        <f>INDEX(Neighborhoods!$A:$C, MATCH(Places!$K1581,Neighborhoods!$A:$A,0), MATCH(Places!N$1,Neighborhoods!$A$1:$C$1,0))</f>
        <v>Brooklyn</v>
      </c>
      <c r="O1581" t="str">
        <f>INDEX(Neighborhoods!$A:$C, MATCH(Places!$K1581,Neighborhoods!$A:$A,0), MATCH(Places!O$1,Neighborhoods!$A$1:$C$1,0))</f>
        <v>Bedford-Stuyvesant</v>
      </c>
      <c r="P1581" t="s">
        <v>1</v>
      </c>
      <c r="Q1581" t="str">
        <f t="shared" si="96"/>
        <v>Yes</v>
      </c>
      <c r="R1581">
        <v>2</v>
      </c>
      <c r="S1581" t="str">
        <f t="shared" si="97"/>
        <v>Small</v>
      </c>
      <c r="T1581" s="50">
        <v>65</v>
      </c>
      <c r="U1581" s="70">
        <f t="shared" si="98"/>
        <v>0.03</v>
      </c>
      <c r="V1581" s="52">
        <v>4.99</v>
      </c>
      <c r="W1581" s="52" t="str" cm="1">
        <f t="array" ref="W1581">_xlfn.SWITCH(ROUND(V1581,0),5,"Excellent",4,"Good",3,"Ok","Bad")</f>
        <v>Excellent</v>
      </c>
      <c r="X1581">
        <v>109</v>
      </c>
      <c r="Y1581" t="str">
        <f t="shared" si="99"/>
        <v>Yes</v>
      </c>
      <c r="Z1581" s="68">
        <v>42294</v>
      </c>
      <c r="AA1581" s="68">
        <v>44018</v>
      </c>
      <c r="AB1581">
        <v>212</v>
      </c>
      <c r="AC1581" t="s">
        <v>15616</v>
      </c>
    </row>
    <row r="1582" spans="1:29" x14ac:dyDescent="0.3">
      <c r="A1582" t="s">
        <v>1192</v>
      </c>
      <c r="B1582">
        <v>673</v>
      </c>
      <c r="C1582" t="str">
        <f>VLOOKUP($B1582,Hosts!$A:$M,10,0)</f>
        <v>Within a day</v>
      </c>
      <c r="D1582" s="70">
        <f>VLOOKUP($B1582,Hosts!$A:$M,11,0)</f>
        <v>1</v>
      </c>
      <c r="E1582" s="70">
        <f>VLOOKUP($B1582,Hosts!$A:$M,12,0)</f>
        <v>0.33</v>
      </c>
      <c r="F1582" t="str">
        <f>VLOOKUP($B1582,Hosts!$A:$M,13,0)</f>
        <v>Yes</v>
      </c>
      <c r="G1582" t="str">
        <f>INDEX(Hosts!$A:$M, MATCH(Places!$B1582,Hosts!$A:$A,0), MATCH(Places!G$1,Hosts!$A$1:$M$1,0))</f>
        <v>Within a day</v>
      </c>
      <c r="H1582" s="70">
        <f>INDEX(Hosts!$A:$M, MATCH(Places!$B1582,Hosts!$A:$A,0), MATCH(Places!H$1,Hosts!$A$1:$M$1,0))</f>
        <v>1</v>
      </c>
      <c r="I1582" s="70">
        <f>INDEX(Hosts!$A:$M, MATCH(Places!$B1582,Hosts!$A:$A,0), MATCH(Places!I$1,Hosts!$A$1:$M$1,0))</f>
        <v>0.33</v>
      </c>
      <c r="J1582" t="str">
        <f>INDEX(Hosts!$A:$M, MATCH(Places!$B1582,Hosts!$A:$A,0), MATCH(Places!J$1,Hosts!$A$1:$M$1,0))</f>
        <v>Yes</v>
      </c>
      <c r="K1582">
        <v>19</v>
      </c>
      <c r="L1582" t="str">
        <f>VLOOKUP($K1582,Neighborhoods!$A:$C,2,0)</f>
        <v>Manhattan</v>
      </c>
      <c r="M1582" t="str">
        <f>VLOOKUP($K1582,Neighborhoods!$A:$C,3,0)</f>
        <v>Upper East Side</v>
      </c>
      <c r="N1582" t="str">
        <f>INDEX(Neighborhoods!$A:$C, MATCH(Places!$K1582,Neighborhoods!$A:$A,0), MATCH(Places!N$1,Neighborhoods!$A$1:$C$1,0))</f>
        <v>Manhattan</v>
      </c>
      <c r="O1582" t="str">
        <f>INDEX(Neighborhoods!$A:$C, MATCH(Places!$K1582,Neighborhoods!$A:$A,0), MATCH(Places!O$1,Neighborhoods!$A$1:$C$1,0))</f>
        <v>Upper East Side</v>
      </c>
      <c r="P1582" t="s">
        <v>11822</v>
      </c>
      <c r="Q1582" t="str">
        <f t="shared" si="96"/>
        <v>No</v>
      </c>
      <c r="R1582">
        <v>2</v>
      </c>
      <c r="S1582" t="str">
        <f t="shared" si="97"/>
        <v>Small</v>
      </c>
      <c r="T1582" s="50">
        <v>195</v>
      </c>
      <c r="U1582" s="70">
        <f t="shared" si="98"/>
        <v>0.03</v>
      </c>
      <c r="V1582" s="52">
        <v>4.9400000000000004</v>
      </c>
      <c r="W1582" s="52" t="str" cm="1">
        <f t="array" ref="W1582">_xlfn.SWITCH(ROUND(V1582,0),5,"Excellent",4,"Good",3,"Ok","Bad")</f>
        <v>Excellent</v>
      </c>
      <c r="X1582">
        <v>31</v>
      </c>
      <c r="Y1582" t="str">
        <f t="shared" si="99"/>
        <v>No</v>
      </c>
      <c r="Z1582" s="68">
        <v>42309</v>
      </c>
      <c r="AA1582" s="68">
        <v>43751</v>
      </c>
      <c r="AB1582">
        <v>21</v>
      </c>
      <c r="AC1582" t="s">
        <v>15615</v>
      </c>
    </row>
    <row r="1583" spans="1:29" x14ac:dyDescent="0.3">
      <c r="A1583" t="s">
        <v>1193</v>
      </c>
      <c r="B1583">
        <v>203</v>
      </c>
      <c r="C1583" t="str">
        <f>VLOOKUP($B1583,Hosts!$A:$M,10,0)</f>
        <v>Within a few hours</v>
      </c>
      <c r="D1583" s="70">
        <f>VLOOKUP($B1583,Hosts!$A:$M,11,0)</f>
        <v>1</v>
      </c>
      <c r="E1583" s="70">
        <f>VLOOKUP($B1583,Hosts!$A:$M,12,0)</f>
        <v>0.36</v>
      </c>
      <c r="F1583" t="str">
        <f>VLOOKUP($B1583,Hosts!$A:$M,13,0)</f>
        <v>No</v>
      </c>
      <c r="G1583" t="str">
        <f>INDEX(Hosts!$A:$M, MATCH(Places!$B1583,Hosts!$A:$A,0), MATCH(Places!G$1,Hosts!$A$1:$M$1,0))</f>
        <v>Within a few hours</v>
      </c>
      <c r="H1583" s="70">
        <f>INDEX(Hosts!$A:$M, MATCH(Places!$B1583,Hosts!$A:$A,0), MATCH(Places!H$1,Hosts!$A$1:$M$1,0))</f>
        <v>1</v>
      </c>
      <c r="I1583" s="70">
        <f>INDEX(Hosts!$A:$M, MATCH(Places!$B1583,Hosts!$A:$A,0), MATCH(Places!I$1,Hosts!$A$1:$M$1,0))</f>
        <v>0.36</v>
      </c>
      <c r="J1583" t="str">
        <f>INDEX(Hosts!$A:$M, MATCH(Places!$B1583,Hosts!$A:$A,0), MATCH(Places!J$1,Hosts!$A$1:$M$1,0))</f>
        <v>No</v>
      </c>
      <c r="K1583">
        <v>14</v>
      </c>
      <c r="L1583" t="str">
        <f>VLOOKUP($K1583,Neighborhoods!$A:$C,2,0)</f>
        <v>Manhattan</v>
      </c>
      <c r="M1583" t="str">
        <f>VLOOKUP($K1583,Neighborhoods!$A:$C,3,0)</f>
        <v>East Harlem</v>
      </c>
      <c r="N1583" t="str">
        <f>INDEX(Neighborhoods!$A:$C, MATCH(Places!$K1583,Neighborhoods!$A:$A,0), MATCH(Places!N$1,Neighborhoods!$A$1:$C$1,0))</f>
        <v>Manhattan</v>
      </c>
      <c r="O1583" t="str">
        <f>INDEX(Neighborhoods!$A:$C, MATCH(Places!$K1583,Neighborhoods!$A:$A,0), MATCH(Places!O$1,Neighborhoods!$A$1:$C$1,0))</f>
        <v>East Harlem</v>
      </c>
      <c r="P1583" t="s">
        <v>1</v>
      </c>
      <c r="Q1583" t="str">
        <f t="shared" si="96"/>
        <v>Yes</v>
      </c>
      <c r="R1583">
        <v>2</v>
      </c>
      <c r="S1583" t="str">
        <f t="shared" si="97"/>
        <v>Small</v>
      </c>
      <c r="T1583" s="50">
        <v>50</v>
      </c>
      <c r="U1583" s="70">
        <f t="shared" si="98"/>
        <v>0.03</v>
      </c>
      <c r="V1583" s="52">
        <v>4.83</v>
      </c>
      <c r="W1583" s="52" t="str" cm="1">
        <f t="array" ref="W1583">_xlfn.SWITCH(ROUND(V1583,0),5,"Excellent",4,"Good",3,"Ok","Bad")</f>
        <v>Excellent</v>
      </c>
      <c r="X1583">
        <v>46</v>
      </c>
      <c r="Y1583" t="str">
        <f t="shared" si="99"/>
        <v>No</v>
      </c>
      <c r="Z1583" s="68">
        <v>42289</v>
      </c>
      <c r="AA1583" s="68">
        <v>43862</v>
      </c>
      <c r="AB1583">
        <v>350</v>
      </c>
      <c r="AC1583" t="s">
        <v>15615</v>
      </c>
    </row>
    <row r="1584" spans="1:29" x14ac:dyDescent="0.3">
      <c r="A1584" t="s">
        <v>1194</v>
      </c>
      <c r="B1584">
        <v>2493</v>
      </c>
      <c r="C1584" t="str">
        <f>VLOOKUP($B1584,Hosts!$A:$M,10,0)</f>
        <v>Within an hour</v>
      </c>
      <c r="D1584" s="70">
        <f>VLOOKUP($B1584,Hosts!$A:$M,11,0)</f>
        <v>1</v>
      </c>
      <c r="E1584" s="70">
        <f>VLOOKUP($B1584,Hosts!$A:$M,12,0)</f>
        <v>1</v>
      </c>
      <c r="F1584" t="str">
        <f>VLOOKUP($B1584,Hosts!$A:$M,13,0)</f>
        <v>Yes</v>
      </c>
      <c r="G1584" t="str">
        <f>INDEX(Hosts!$A:$M, MATCH(Places!$B1584,Hosts!$A:$A,0), MATCH(Places!G$1,Hosts!$A$1:$M$1,0))</f>
        <v>Within an hour</v>
      </c>
      <c r="H1584" s="70">
        <f>INDEX(Hosts!$A:$M, MATCH(Places!$B1584,Hosts!$A:$A,0), MATCH(Places!H$1,Hosts!$A$1:$M$1,0))</f>
        <v>1</v>
      </c>
      <c r="I1584" s="70">
        <f>INDEX(Hosts!$A:$M, MATCH(Places!$B1584,Hosts!$A:$A,0), MATCH(Places!I$1,Hosts!$A$1:$M$1,0))</f>
        <v>1</v>
      </c>
      <c r="J1584" t="str">
        <f>INDEX(Hosts!$A:$M, MATCH(Places!$B1584,Hosts!$A:$A,0), MATCH(Places!J$1,Hosts!$A$1:$M$1,0))</f>
        <v>Yes</v>
      </c>
      <c r="K1584">
        <v>16</v>
      </c>
      <c r="L1584" t="str">
        <f>VLOOKUP($K1584,Neighborhoods!$A:$C,2,0)</f>
        <v>Manhattan</v>
      </c>
      <c r="M1584" t="str">
        <f>VLOOKUP($K1584,Neighborhoods!$A:$C,3,0)</f>
        <v>Harlem</v>
      </c>
      <c r="N1584" t="str">
        <f>INDEX(Neighborhoods!$A:$C, MATCH(Places!$K1584,Neighborhoods!$A:$A,0), MATCH(Places!N$1,Neighborhoods!$A$1:$C$1,0))</f>
        <v>Manhattan</v>
      </c>
      <c r="O1584" t="str">
        <f>INDEX(Neighborhoods!$A:$C, MATCH(Places!$K1584,Neighborhoods!$A:$A,0), MATCH(Places!O$1,Neighborhoods!$A$1:$C$1,0))</f>
        <v>Harlem</v>
      </c>
      <c r="P1584" t="s">
        <v>1</v>
      </c>
      <c r="Q1584" t="str">
        <f t="shared" si="96"/>
        <v>Yes</v>
      </c>
      <c r="R1584">
        <v>2</v>
      </c>
      <c r="S1584" t="str">
        <f t="shared" si="97"/>
        <v>Small</v>
      </c>
      <c r="T1584" s="50">
        <v>71.06</v>
      </c>
      <c r="U1584" s="70">
        <f t="shared" si="98"/>
        <v>0.03</v>
      </c>
      <c r="V1584" s="52">
        <v>4.8899999999999997</v>
      </c>
      <c r="W1584" s="52" t="str" cm="1">
        <f t="array" ref="W1584">_xlfn.SWITCH(ROUND(V1584,0),5,"Excellent",4,"Good",3,"Ok","Bad")</f>
        <v>Excellent</v>
      </c>
      <c r="X1584">
        <v>170</v>
      </c>
      <c r="Y1584" t="str">
        <f t="shared" si="99"/>
        <v>Yes</v>
      </c>
      <c r="Z1584" s="68">
        <v>42289</v>
      </c>
      <c r="AA1584" s="68">
        <v>43900</v>
      </c>
      <c r="AB1584">
        <v>278</v>
      </c>
      <c r="AC1584" t="s">
        <v>15615</v>
      </c>
    </row>
    <row r="1585" spans="1:29" x14ac:dyDescent="0.3">
      <c r="A1585" t="s">
        <v>1195</v>
      </c>
      <c r="B1585">
        <v>2495</v>
      </c>
      <c r="C1585" t="str">
        <f>VLOOKUP($B1585,Hosts!$A:$M,10,0)</f>
        <v>Within an hour</v>
      </c>
      <c r="D1585" s="70">
        <f>VLOOKUP($B1585,Hosts!$A:$M,11,0)</f>
        <v>1</v>
      </c>
      <c r="E1585" s="70">
        <f>VLOOKUP($B1585,Hosts!$A:$M,12,0)</f>
        <v>1</v>
      </c>
      <c r="F1585" t="str">
        <f>VLOOKUP($B1585,Hosts!$A:$M,13,0)</f>
        <v>Yes</v>
      </c>
      <c r="G1585" t="str">
        <f>INDEX(Hosts!$A:$M, MATCH(Places!$B1585,Hosts!$A:$A,0), MATCH(Places!G$1,Hosts!$A$1:$M$1,0))</f>
        <v>Within an hour</v>
      </c>
      <c r="H1585" s="70">
        <f>INDEX(Hosts!$A:$M, MATCH(Places!$B1585,Hosts!$A:$A,0), MATCH(Places!H$1,Hosts!$A$1:$M$1,0))</f>
        <v>1</v>
      </c>
      <c r="I1585" s="70">
        <f>INDEX(Hosts!$A:$M, MATCH(Places!$B1585,Hosts!$A:$A,0), MATCH(Places!I$1,Hosts!$A$1:$M$1,0))</f>
        <v>1</v>
      </c>
      <c r="J1585" t="str">
        <f>INDEX(Hosts!$A:$M, MATCH(Places!$B1585,Hosts!$A:$A,0), MATCH(Places!J$1,Hosts!$A$1:$M$1,0))</f>
        <v>Yes</v>
      </c>
      <c r="K1585">
        <v>12</v>
      </c>
      <c r="L1585" t="str">
        <f>VLOOKUP($K1585,Neighborhoods!$A:$C,2,0)</f>
        <v>Brooklyn</v>
      </c>
      <c r="M1585" t="str">
        <f>VLOOKUP($K1585,Neighborhoods!$A:$C,3,0)</f>
        <v>Williamsburg</v>
      </c>
      <c r="N1585" t="str">
        <f>INDEX(Neighborhoods!$A:$C, MATCH(Places!$K1585,Neighborhoods!$A:$A,0), MATCH(Places!N$1,Neighborhoods!$A$1:$C$1,0))</f>
        <v>Brooklyn</v>
      </c>
      <c r="O1585" t="str">
        <f>INDEX(Neighborhoods!$A:$C, MATCH(Places!$K1585,Neighborhoods!$A:$A,0), MATCH(Places!O$1,Neighborhoods!$A$1:$C$1,0))</f>
        <v>Williamsburg</v>
      </c>
      <c r="P1585" t="s">
        <v>11822</v>
      </c>
      <c r="Q1585" t="str">
        <f t="shared" si="96"/>
        <v>No</v>
      </c>
      <c r="R1585">
        <v>4</v>
      </c>
      <c r="S1585" t="str">
        <f t="shared" si="97"/>
        <v>Medium</v>
      </c>
      <c r="T1585" s="50">
        <v>144</v>
      </c>
      <c r="U1585" s="70">
        <f t="shared" si="98"/>
        <v>0.03</v>
      </c>
      <c r="V1585" s="52">
        <v>4.91</v>
      </c>
      <c r="W1585" s="52" t="str" cm="1">
        <f t="array" ref="W1585">_xlfn.SWITCH(ROUND(V1585,0),5,"Excellent",4,"Good",3,"Ok","Bad")</f>
        <v>Excellent</v>
      </c>
      <c r="X1585">
        <v>232</v>
      </c>
      <c r="Y1585" t="str">
        <f t="shared" si="99"/>
        <v>Yes</v>
      </c>
      <c r="Z1585" s="68">
        <v>42328</v>
      </c>
      <c r="AA1585" s="68">
        <v>43904</v>
      </c>
      <c r="AB1585">
        <v>164</v>
      </c>
      <c r="AC1585" t="s">
        <v>15615</v>
      </c>
    </row>
    <row r="1586" spans="1:29" x14ac:dyDescent="0.3">
      <c r="A1586" t="s">
        <v>13476</v>
      </c>
      <c r="B1586">
        <v>1133</v>
      </c>
      <c r="C1586" t="str">
        <f>VLOOKUP($B1586,Hosts!$A:$M,10,0)</f>
        <v>Within an hour</v>
      </c>
      <c r="D1586" s="70">
        <f>VLOOKUP($B1586,Hosts!$A:$M,11,0)</f>
        <v>1</v>
      </c>
      <c r="E1586" s="70">
        <f>VLOOKUP($B1586,Hosts!$A:$M,12,0)</f>
        <v>1</v>
      </c>
      <c r="F1586" t="str">
        <f>VLOOKUP($B1586,Hosts!$A:$M,13,0)</f>
        <v>No</v>
      </c>
      <c r="G1586" t="str">
        <f>INDEX(Hosts!$A:$M, MATCH(Places!$B1586,Hosts!$A:$A,0), MATCH(Places!G$1,Hosts!$A$1:$M$1,0))</f>
        <v>Within an hour</v>
      </c>
      <c r="H1586" s="70">
        <f>INDEX(Hosts!$A:$M, MATCH(Places!$B1586,Hosts!$A:$A,0), MATCH(Places!H$1,Hosts!$A$1:$M$1,0))</f>
        <v>1</v>
      </c>
      <c r="I1586" s="70">
        <f>INDEX(Hosts!$A:$M, MATCH(Places!$B1586,Hosts!$A:$A,0), MATCH(Places!I$1,Hosts!$A$1:$M$1,0))</f>
        <v>1</v>
      </c>
      <c r="J1586" t="str">
        <f>INDEX(Hosts!$A:$M, MATCH(Places!$B1586,Hosts!$A:$A,0), MATCH(Places!J$1,Hosts!$A$1:$M$1,0))</f>
        <v>No</v>
      </c>
      <c r="K1586">
        <v>9</v>
      </c>
      <c r="L1586" t="str">
        <f>VLOOKUP($K1586,Neighborhoods!$A:$C,2,0)</f>
        <v>Brooklyn</v>
      </c>
      <c r="M1586" t="str">
        <f>VLOOKUP($K1586,Neighborhoods!$A:$C,3,0)</f>
        <v>Crown Heights</v>
      </c>
      <c r="N1586" t="str">
        <f>INDEX(Neighborhoods!$A:$C, MATCH(Places!$K1586,Neighborhoods!$A:$A,0), MATCH(Places!N$1,Neighborhoods!$A$1:$C$1,0))</f>
        <v>Brooklyn</v>
      </c>
      <c r="O1586" t="str">
        <f>INDEX(Neighborhoods!$A:$C, MATCH(Places!$K1586,Neighborhoods!$A:$A,0), MATCH(Places!O$1,Neighborhoods!$A$1:$C$1,0))</f>
        <v>Crown Heights</v>
      </c>
      <c r="P1586" t="s">
        <v>11822</v>
      </c>
      <c r="Q1586" t="str">
        <f t="shared" si="96"/>
        <v>No</v>
      </c>
      <c r="R1586">
        <v>2</v>
      </c>
      <c r="S1586" t="str">
        <f t="shared" si="97"/>
        <v>Small</v>
      </c>
      <c r="T1586" s="50">
        <v>55</v>
      </c>
      <c r="U1586" s="70">
        <f t="shared" si="98"/>
        <v>0.03</v>
      </c>
      <c r="V1586" s="52">
        <v>5</v>
      </c>
      <c r="W1586" s="52" t="str" cm="1">
        <f t="array" ref="W1586">_xlfn.SWITCH(ROUND(V1586,0),5,"Excellent",4,"Good",3,"Ok","Bad")</f>
        <v>Excellent</v>
      </c>
      <c r="X1586">
        <v>6</v>
      </c>
      <c r="Y1586" t="str">
        <f t="shared" si="99"/>
        <v>No</v>
      </c>
      <c r="Z1586" s="68">
        <v>42371</v>
      </c>
      <c r="AA1586" s="68">
        <v>43832</v>
      </c>
      <c r="AB1586">
        <v>48</v>
      </c>
      <c r="AC1586" t="s">
        <v>15616</v>
      </c>
    </row>
    <row r="1587" spans="1:29" x14ac:dyDescent="0.3">
      <c r="A1587" t="s">
        <v>1196</v>
      </c>
      <c r="B1587">
        <v>1612</v>
      </c>
      <c r="C1587" t="str">
        <f>VLOOKUP($B1587,Hosts!$A:$M,10,0)</f>
        <v>A few days or more</v>
      </c>
      <c r="D1587" s="70">
        <f>VLOOKUP($B1587,Hosts!$A:$M,11,0)</f>
        <v>0.3</v>
      </c>
      <c r="E1587" s="70">
        <f>VLOOKUP($B1587,Hosts!$A:$M,12,0)</f>
        <v>0.88</v>
      </c>
      <c r="F1587" t="str">
        <f>VLOOKUP($B1587,Hosts!$A:$M,13,0)</f>
        <v>Yes</v>
      </c>
      <c r="G1587" t="str">
        <f>INDEX(Hosts!$A:$M, MATCH(Places!$B1587,Hosts!$A:$A,0), MATCH(Places!G$1,Hosts!$A$1:$M$1,0))</f>
        <v>A few days or more</v>
      </c>
      <c r="H1587" s="70">
        <f>INDEX(Hosts!$A:$M, MATCH(Places!$B1587,Hosts!$A:$A,0), MATCH(Places!H$1,Hosts!$A$1:$M$1,0))</f>
        <v>0.3</v>
      </c>
      <c r="I1587" s="70">
        <f>INDEX(Hosts!$A:$M, MATCH(Places!$B1587,Hosts!$A:$A,0), MATCH(Places!I$1,Hosts!$A$1:$M$1,0))</f>
        <v>0.88</v>
      </c>
      <c r="J1587" t="str">
        <f>INDEX(Hosts!$A:$M, MATCH(Places!$B1587,Hosts!$A:$A,0), MATCH(Places!J$1,Hosts!$A$1:$M$1,0))</f>
        <v>Yes</v>
      </c>
      <c r="K1587">
        <v>7</v>
      </c>
      <c r="L1587" t="str">
        <f>VLOOKUP($K1587,Neighborhoods!$A:$C,2,0)</f>
        <v>Brooklyn</v>
      </c>
      <c r="M1587" t="str">
        <f>VLOOKUP($K1587,Neighborhoods!$A:$C,3,0)</f>
        <v>Bedford-Stuyvesant</v>
      </c>
      <c r="N1587" t="str">
        <f>INDEX(Neighborhoods!$A:$C, MATCH(Places!$K1587,Neighborhoods!$A:$A,0), MATCH(Places!N$1,Neighborhoods!$A$1:$C$1,0))</f>
        <v>Brooklyn</v>
      </c>
      <c r="O1587" t="str">
        <f>INDEX(Neighborhoods!$A:$C, MATCH(Places!$K1587,Neighborhoods!$A:$A,0), MATCH(Places!O$1,Neighborhoods!$A$1:$C$1,0))</f>
        <v>Bedford-Stuyvesant</v>
      </c>
      <c r="P1587" t="s">
        <v>11822</v>
      </c>
      <c r="Q1587" t="str">
        <f t="shared" si="96"/>
        <v>No</v>
      </c>
      <c r="R1587">
        <v>2</v>
      </c>
      <c r="S1587" t="str">
        <f t="shared" si="97"/>
        <v>Small</v>
      </c>
      <c r="T1587" s="50">
        <v>95</v>
      </c>
      <c r="U1587" s="70">
        <f t="shared" si="98"/>
        <v>0.03</v>
      </c>
      <c r="V1587" s="52">
        <v>4.82</v>
      </c>
      <c r="W1587" s="52" t="str" cm="1">
        <f t="array" ref="W1587">_xlfn.SWITCH(ROUND(V1587,0),5,"Excellent",4,"Good",3,"Ok","Bad")</f>
        <v>Excellent</v>
      </c>
      <c r="X1587">
        <v>184</v>
      </c>
      <c r="Y1587" t="str">
        <f t="shared" si="99"/>
        <v>Yes</v>
      </c>
      <c r="Z1587" s="68">
        <v>42293</v>
      </c>
      <c r="AA1587" s="68">
        <v>43909</v>
      </c>
      <c r="AB1587">
        <v>177</v>
      </c>
      <c r="AC1587" t="s">
        <v>15615</v>
      </c>
    </row>
    <row r="1588" spans="1:29" x14ac:dyDescent="0.3">
      <c r="A1588" t="s">
        <v>13289</v>
      </c>
      <c r="B1588">
        <v>1294</v>
      </c>
      <c r="C1588" t="str">
        <f>VLOOKUP($B1588,Hosts!$A:$M,10,0)</f>
        <v>Within a day</v>
      </c>
      <c r="D1588" s="70">
        <f>VLOOKUP($B1588,Hosts!$A:$M,11,0)</f>
        <v>1</v>
      </c>
      <c r="E1588" s="70">
        <f>VLOOKUP($B1588,Hosts!$A:$M,12,0)</f>
        <v>1</v>
      </c>
      <c r="F1588" t="str">
        <f>VLOOKUP($B1588,Hosts!$A:$M,13,0)</f>
        <v>Yes</v>
      </c>
      <c r="G1588" t="str">
        <f>INDEX(Hosts!$A:$M, MATCH(Places!$B1588,Hosts!$A:$A,0), MATCH(Places!G$1,Hosts!$A$1:$M$1,0))</f>
        <v>Within a day</v>
      </c>
      <c r="H1588" s="70">
        <f>INDEX(Hosts!$A:$M, MATCH(Places!$B1588,Hosts!$A:$A,0), MATCH(Places!H$1,Hosts!$A$1:$M$1,0))</f>
        <v>1</v>
      </c>
      <c r="I1588" s="70">
        <f>INDEX(Hosts!$A:$M, MATCH(Places!$B1588,Hosts!$A:$A,0), MATCH(Places!I$1,Hosts!$A$1:$M$1,0))</f>
        <v>1</v>
      </c>
      <c r="J1588" t="str">
        <f>INDEX(Hosts!$A:$M, MATCH(Places!$B1588,Hosts!$A:$A,0), MATCH(Places!J$1,Hosts!$A$1:$M$1,0))</f>
        <v>Yes</v>
      </c>
      <c r="K1588">
        <v>18</v>
      </c>
      <c r="L1588" t="str">
        <f>VLOOKUP($K1588,Neighborhoods!$A:$C,2,0)</f>
        <v>Manhattan</v>
      </c>
      <c r="M1588" t="str">
        <f>VLOOKUP($K1588,Neighborhoods!$A:$C,3,0)</f>
        <v>Midtown</v>
      </c>
      <c r="N1588" t="str">
        <f>INDEX(Neighborhoods!$A:$C, MATCH(Places!$K1588,Neighborhoods!$A:$A,0), MATCH(Places!N$1,Neighborhoods!$A$1:$C$1,0))</f>
        <v>Manhattan</v>
      </c>
      <c r="O1588" t="str">
        <f>INDEX(Neighborhoods!$A:$C, MATCH(Places!$K1588,Neighborhoods!$A:$A,0), MATCH(Places!O$1,Neighborhoods!$A$1:$C$1,0))</f>
        <v>Midtown</v>
      </c>
      <c r="P1588" t="s">
        <v>11822</v>
      </c>
      <c r="Q1588" t="str">
        <f t="shared" si="96"/>
        <v>No</v>
      </c>
      <c r="R1588">
        <v>4</v>
      </c>
      <c r="S1588" t="str">
        <f t="shared" si="97"/>
        <v>Medium</v>
      </c>
      <c r="T1588" s="50">
        <v>220</v>
      </c>
      <c r="U1588" s="70">
        <f t="shared" si="98"/>
        <v>0.04</v>
      </c>
      <c r="V1588" s="52">
        <v>5</v>
      </c>
      <c r="W1588" s="52" t="str" cm="1">
        <f t="array" ref="W1588">_xlfn.SWITCH(ROUND(V1588,0),5,"Excellent",4,"Good",3,"Ok","Bad")</f>
        <v>Excellent</v>
      </c>
      <c r="X1588">
        <v>38</v>
      </c>
      <c r="Y1588" t="str">
        <f t="shared" si="99"/>
        <v>No</v>
      </c>
      <c r="Z1588" s="68">
        <v>42296</v>
      </c>
      <c r="AA1588" s="68">
        <v>43861</v>
      </c>
      <c r="AB1588">
        <v>11</v>
      </c>
      <c r="AC1588" t="s">
        <v>15615</v>
      </c>
    </row>
    <row r="1589" spans="1:29" x14ac:dyDescent="0.3">
      <c r="A1589" t="s">
        <v>13244</v>
      </c>
      <c r="B1589">
        <v>931</v>
      </c>
      <c r="C1589" t="str">
        <f>VLOOKUP($B1589,Hosts!$A:$M,10,0)</f>
        <v>Within a day</v>
      </c>
      <c r="D1589" s="70">
        <f>VLOOKUP($B1589,Hosts!$A:$M,11,0)</f>
        <v>0.85</v>
      </c>
      <c r="E1589" s="70">
        <f>VLOOKUP($B1589,Hosts!$A:$M,12,0)</f>
        <v>0.94</v>
      </c>
      <c r="F1589" t="str">
        <f>VLOOKUP($B1589,Hosts!$A:$M,13,0)</f>
        <v>No</v>
      </c>
      <c r="G1589" t="str">
        <f>INDEX(Hosts!$A:$M, MATCH(Places!$B1589,Hosts!$A:$A,0), MATCH(Places!G$1,Hosts!$A$1:$M$1,0))</f>
        <v>Within a day</v>
      </c>
      <c r="H1589" s="70">
        <f>INDEX(Hosts!$A:$M, MATCH(Places!$B1589,Hosts!$A:$A,0), MATCH(Places!H$1,Hosts!$A$1:$M$1,0))</f>
        <v>0.85</v>
      </c>
      <c r="I1589" s="70">
        <f>INDEX(Hosts!$A:$M, MATCH(Places!$B1589,Hosts!$A:$A,0), MATCH(Places!I$1,Hosts!$A$1:$M$1,0))</f>
        <v>0.94</v>
      </c>
      <c r="J1589" t="str">
        <f>INDEX(Hosts!$A:$M, MATCH(Places!$B1589,Hosts!$A:$A,0), MATCH(Places!J$1,Hosts!$A$1:$M$1,0))</f>
        <v>No</v>
      </c>
      <c r="K1589">
        <v>17</v>
      </c>
      <c r="L1589" t="str">
        <f>VLOOKUP($K1589,Neighborhoods!$A:$C,2,0)</f>
        <v>Manhattan</v>
      </c>
      <c r="M1589" t="str">
        <f>VLOOKUP($K1589,Neighborhoods!$A:$C,3,0)</f>
        <v>Hell's Kitchen</v>
      </c>
      <c r="N1589" t="str">
        <f>INDEX(Neighborhoods!$A:$C, MATCH(Places!$K1589,Neighborhoods!$A:$A,0), MATCH(Places!N$1,Neighborhoods!$A$1:$C$1,0))</f>
        <v>Manhattan</v>
      </c>
      <c r="O1589" t="str">
        <f>INDEX(Neighborhoods!$A:$C, MATCH(Places!$K1589,Neighborhoods!$A:$A,0), MATCH(Places!O$1,Neighborhoods!$A$1:$C$1,0))</f>
        <v>Hell's Kitchen</v>
      </c>
      <c r="P1589" t="s">
        <v>11822</v>
      </c>
      <c r="Q1589" t="str">
        <f t="shared" si="96"/>
        <v>No</v>
      </c>
      <c r="R1589">
        <v>3</v>
      </c>
      <c r="S1589" t="str">
        <f t="shared" si="97"/>
        <v>Medium</v>
      </c>
      <c r="T1589" s="50">
        <v>105</v>
      </c>
      <c r="U1589" s="70">
        <f t="shared" si="98"/>
        <v>0.03</v>
      </c>
      <c r="V1589" s="52">
        <v>4.71</v>
      </c>
      <c r="W1589" s="52" t="str" cm="1">
        <f t="array" ref="W1589">_xlfn.SWITCH(ROUND(V1589,0),5,"Excellent",4,"Good",3,"Ok","Bad")</f>
        <v>Excellent</v>
      </c>
      <c r="X1589">
        <v>295</v>
      </c>
      <c r="Y1589" t="str">
        <f t="shared" si="99"/>
        <v>No</v>
      </c>
      <c r="Z1589" s="68">
        <v>42375</v>
      </c>
      <c r="AA1589" s="68">
        <v>44043</v>
      </c>
      <c r="AB1589">
        <v>33</v>
      </c>
      <c r="AC1589" t="s">
        <v>15615</v>
      </c>
    </row>
    <row r="1590" spans="1:29" x14ac:dyDescent="0.3">
      <c r="A1590" t="s">
        <v>1197</v>
      </c>
      <c r="B1590">
        <v>2499</v>
      </c>
      <c r="C1590" t="str">
        <f>VLOOKUP($B1590,Hosts!$A:$M,10,0)</f>
        <v>Within a day</v>
      </c>
      <c r="D1590" s="70">
        <f>VLOOKUP($B1590,Hosts!$A:$M,11,0)</f>
        <v>1</v>
      </c>
      <c r="E1590" s="70">
        <f>VLOOKUP($B1590,Hosts!$A:$M,12,0)</f>
        <v>0.83</v>
      </c>
      <c r="F1590" t="str">
        <f>VLOOKUP($B1590,Hosts!$A:$M,13,0)</f>
        <v>Yes</v>
      </c>
      <c r="G1590" t="str">
        <f>INDEX(Hosts!$A:$M, MATCH(Places!$B1590,Hosts!$A:$A,0), MATCH(Places!G$1,Hosts!$A$1:$M$1,0))</f>
        <v>Within a day</v>
      </c>
      <c r="H1590" s="70">
        <f>INDEX(Hosts!$A:$M, MATCH(Places!$B1590,Hosts!$A:$A,0), MATCH(Places!H$1,Hosts!$A$1:$M$1,0))</f>
        <v>1</v>
      </c>
      <c r="I1590" s="70">
        <f>INDEX(Hosts!$A:$M, MATCH(Places!$B1590,Hosts!$A:$A,0), MATCH(Places!I$1,Hosts!$A$1:$M$1,0))</f>
        <v>0.83</v>
      </c>
      <c r="J1590" t="str">
        <f>INDEX(Hosts!$A:$M, MATCH(Places!$B1590,Hosts!$A:$A,0), MATCH(Places!J$1,Hosts!$A$1:$M$1,0))</f>
        <v>Yes</v>
      </c>
      <c r="K1590">
        <v>14</v>
      </c>
      <c r="L1590" t="str">
        <f>VLOOKUP($K1590,Neighborhoods!$A:$C,2,0)</f>
        <v>Manhattan</v>
      </c>
      <c r="M1590" t="str">
        <f>VLOOKUP($K1590,Neighborhoods!$A:$C,3,0)</f>
        <v>East Harlem</v>
      </c>
      <c r="N1590" t="str">
        <f>INDEX(Neighborhoods!$A:$C, MATCH(Places!$K1590,Neighborhoods!$A:$A,0), MATCH(Places!N$1,Neighborhoods!$A$1:$C$1,0))</f>
        <v>Manhattan</v>
      </c>
      <c r="O1590" t="str">
        <f>INDEX(Neighborhoods!$A:$C, MATCH(Places!$K1590,Neighborhoods!$A:$A,0), MATCH(Places!O$1,Neighborhoods!$A$1:$C$1,0))</f>
        <v>East Harlem</v>
      </c>
      <c r="P1590" t="s">
        <v>11822</v>
      </c>
      <c r="Q1590" t="str">
        <f t="shared" si="96"/>
        <v>No</v>
      </c>
      <c r="R1590">
        <v>6</v>
      </c>
      <c r="S1590" t="str">
        <f t="shared" si="97"/>
        <v>Large</v>
      </c>
      <c r="T1590" s="50">
        <v>200</v>
      </c>
      <c r="U1590" s="70">
        <f t="shared" si="98"/>
        <v>0.04</v>
      </c>
      <c r="V1590" s="52">
        <v>4.92</v>
      </c>
      <c r="W1590" s="52" t="str" cm="1">
        <f t="array" ref="W1590">_xlfn.SWITCH(ROUND(V1590,0),5,"Excellent",4,"Good",3,"Ok","Bad")</f>
        <v>Excellent</v>
      </c>
      <c r="X1590">
        <v>75</v>
      </c>
      <c r="Y1590" t="str">
        <f t="shared" si="99"/>
        <v>No</v>
      </c>
      <c r="Z1590" s="68">
        <v>42510</v>
      </c>
      <c r="AA1590" s="68">
        <v>43870</v>
      </c>
      <c r="AB1590">
        <v>338</v>
      </c>
      <c r="AC1590" t="s">
        <v>15615</v>
      </c>
    </row>
    <row r="1591" spans="1:29" x14ac:dyDescent="0.3">
      <c r="A1591" t="s">
        <v>14256</v>
      </c>
      <c r="B1591">
        <v>1637</v>
      </c>
      <c r="C1591" t="str">
        <f>VLOOKUP($B1591,Hosts!$A:$M,10,0)</f>
        <v>Within an hour</v>
      </c>
      <c r="D1591" s="70">
        <f>VLOOKUP($B1591,Hosts!$A:$M,11,0)</f>
        <v>1</v>
      </c>
      <c r="E1591" s="70">
        <f>VLOOKUP($B1591,Hosts!$A:$M,12,0)</f>
        <v>1</v>
      </c>
      <c r="F1591" t="str">
        <f>VLOOKUP($B1591,Hosts!$A:$M,13,0)</f>
        <v>Yes</v>
      </c>
      <c r="G1591" t="str">
        <f>INDEX(Hosts!$A:$M, MATCH(Places!$B1591,Hosts!$A:$A,0), MATCH(Places!G$1,Hosts!$A$1:$M$1,0))</f>
        <v>Within an hour</v>
      </c>
      <c r="H1591" s="70">
        <f>INDEX(Hosts!$A:$M, MATCH(Places!$B1591,Hosts!$A:$A,0), MATCH(Places!H$1,Hosts!$A$1:$M$1,0))</f>
        <v>1</v>
      </c>
      <c r="I1591" s="70">
        <f>INDEX(Hosts!$A:$M, MATCH(Places!$B1591,Hosts!$A:$A,0), MATCH(Places!I$1,Hosts!$A$1:$M$1,0))</f>
        <v>1</v>
      </c>
      <c r="J1591" t="str">
        <f>INDEX(Hosts!$A:$M, MATCH(Places!$B1591,Hosts!$A:$A,0), MATCH(Places!J$1,Hosts!$A$1:$M$1,0))</f>
        <v>Yes</v>
      </c>
      <c r="K1591">
        <v>7</v>
      </c>
      <c r="L1591" t="str">
        <f>VLOOKUP($K1591,Neighborhoods!$A:$C,2,0)</f>
        <v>Brooklyn</v>
      </c>
      <c r="M1591" t="str">
        <f>VLOOKUP($K1591,Neighborhoods!$A:$C,3,0)</f>
        <v>Bedford-Stuyvesant</v>
      </c>
      <c r="N1591" t="str">
        <f>INDEX(Neighborhoods!$A:$C, MATCH(Places!$K1591,Neighborhoods!$A:$A,0), MATCH(Places!N$1,Neighborhoods!$A$1:$C$1,0))</f>
        <v>Brooklyn</v>
      </c>
      <c r="O1591" t="str">
        <f>INDEX(Neighborhoods!$A:$C, MATCH(Places!$K1591,Neighborhoods!$A:$A,0), MATCH(Places!O$1,Neighborhoods!$A$1:$C$1,0))</f>
        <v>Bedford-Stuyvesant</v>
      </c>
      <c r="P1591" t="s">
        <v>11822</v>
      </c>
      <c r="Q1591" t="str">
        <f t="shared" si="96"/>
        <v>No</v>
      </c>
      <c r="R1591">
        <v>5</v>
      </c>
      <c r="S1591" t="str">
        <f t="shared" si="97"/>
        <v>Medium</v>
      </c>
      <c r="T1591" s="50">
        <v>115</v>
      </c>
      <c r="U1591" s="70">
        <f t="shared" si="98"/>
        <v>0.03</v>
      </c>
      <c r="V1591" s="52">
        <v>4.7300000000000004</v>
      </c>
      <c r="W1591" s="52" t="str" cm="1">
        <f t="array" ref="W1591">_xlfn.SWITCH(ROUND(V1591,0),5,"Excellent",4,"Good",3,"Ok","Bad")</f>
        <v>Excellent</v>
      </c>
      <c r="X1591">
        <v>33</v>
      </c>
      <c r="Y1591" t="str">
        <f t="shared" si="99"/>
        <v>No</v>
      </c>
      <c r="Z1591" s="68">
        <v>42457</v>
      </c>
      <c r="AA1591" s="68">
        <v>43836</v>
      </c>
      <c r="AB1591">
        <v>365</v>
      </c>
      <c r="AC1591" t="s">
        <v>15615</v>
      </c>
    </row>
    <row r="1592" spans="1:29" x14ac:dyDescent="0.3">
      <c r="A1592" t="s">
        <v>1198</v>
      </c>
      <c r="B1592">
        <v>2500</v>
      </c>
      <c r="C1592" t="str">
        <f>VLOOKUP($B1592,Hosts!$A:$M,10,0)</f>
        <v>Within a few hours</v>
      </c>
      <c r="D1592" s="70">
        <f>VLOOKUP($B1592,Hosts!$A:$M,11,0)</f>
        <v>0.86</v>
      </c>
      <c r="E1592" s="70">
        <f>VLOOKUP($B1592,Hosts!$A:$M,12,0)</f>
        <v>0.98</v>
      </c>
      <c r="F1592" t="str">
        <f>VLOOKUP($B1592,Hosts!$A:$M,13,0)</f>
        <v>Yes</v>
      </c>
      <c r="G1592" t="str">
        <f>INDEX(Hosts!$A:$M, MATCH(Places!$B1592,Hosts!$A:$A,0), MATCH(Places!G$1,Hosts!$A$1:$M$1,0))</f>
        <v>Within a few hours</v>
      </c>
      <c r="H1592" s="70">
        <f>INDEX(Hosts!$A:$M, MATCH(Places!$B1592,Hosts!$A:$A,0), MATCH(Places!H$1,Hosts!$A$1:$M$1,0))</f>
        <v>0.86</v>
      </c>
      <c r="I1592" s="70">
        <f>INDEX(Hosts!$A:$M, MATCH(Places!$B1592,Hosts!$A:$A,0), MATCH(Places!I$1,Hosts!$A$1:$M$1,0))</f>
        <v>0.98</v>
      </c>
      <c r="J1592" t="str">
        <f>INDEX(Hosts!$A:$M, MATCH(Places!$B1592,Hosts!$A:$A,0), MATCH(Places!J$1,Hosts!$A$1:$M$1,0))</f>
        <v>Yes</v>
      </c>
      <c r="K1592">
        <v>7</v>
      </c>
      <c r="L1592" t="str">
        <f>VLOOKUP($K1592,Neighborhoods!$A:$C,2,0)</f>
        <v>Brooklyn</v>
      </c>
      <c r="M1592" t="str">
        <f>VLOOKUP($K1592,Neighborhoods!$A:$C,3,0)</f>
        <v>Bedford-Stuyvesant</v>
      </c>
      <c r="N1592" t="str">
        <f>INDEX(Neighborhoods!$A:$C, MATCH(Places!$K1592,Neighborhoods!$A:$A,0), MATCH(Places!N$1,Neighborhoods!$A$1:$C$1,0))</f>
        <v>Brooklyn</v>
      </c>
      <c r="O1592" t="str">
        <f>INDEX(Neighborhoods!$A:$C, MATCH(Places!$K1592,Neighborhoods!$A:$A,0), MATCH(Places!O$1,Neighborhoods!$A$1:$C$1,0))</f>
        <v>Bedford-Stuyvesant</v>
      </c>
      <c r="P1592" t="s">
        <v>11822</v>
      </c>
      <c r="Q1592" t="str">
        <f t="shared" si="96"/>
        <v>No</v>
      </c>
      <c r="R1592">
        <v>2</v>
      </c>
      <c r="S1592" t="str">
        <f t="shared" si="97"/>
        <v>Small</v>
      </c>
      <c r="T1592" s="50">
        <v>110</v>
      </c>
      <c r="U1592" s="70">
        <f t="shared" si="98"/>
        <v>0.03</v>
      </c>
      <c r="V1592" s="52">
        <v>4.83</v>
      </c>
      <c r="W1592" s="52" t="str" cm="1">
        <f t="array" ref="W1592">_xlfn.SWITCH(ROUND(V1592,0),5,"Excellent",4,"Good",3,"Ok","Bad")</f>
        <v>Excellent</v>
      </c>
      <c r="X1592">
        <v>174</v>
      </c>
      <c r="Y1592" t="str">
        <f t="shared" si="99"/>
        <v>Yes</v>
      </c>
      <c r="Z1592" s="68">
        <v>42291</v>
      </c>
      <c r="AA1592" s="68">
        <v>43886</v>
      </c>
      <c r="AB1592">
        <v>139</v>
      </c>
      <c r="AC1592" t="s">
        <v>15616</v>
      </c>
    </row>
    <row r="1593" spans="1:29" x14ac:dyDescent="0.3">
      <c r="A1593" t="s">
        <v>1200</v>
      </c>
      <c r="B1593">
        <v>1161</v>
      </c>
      <c r="C1593" t="str">
        <f>VLOOKUP($B1593,Hosts!$A:$M,10,0)</f>
        <v>Within an hour</v>
      </c>
      <c r="D1593" s="70">
        <f>VLOOKUP($B1593,Hosts!$A:$M,11,0)</f>
        <v>1</v>
      </c>
      <c r="E1593" s="70">
        <f>VLOOKUP($B1593,Hosts!$A:$M,12,0)</f>
        <v>1</v>
      </c>
      <c r="F1593" t="str">
        <f>VLOOKUP($B1593,Hosts!$A:$M,13,0)</f>
        <v>Yes</v>
      </c>
      <c r="G1593" t="str">
        <f>INDEX(Hosts!$A:$M, MATCH(Places!$B1593,Hosts!$A:$A,0), MATCH(Places!G$1,Hosts!$A$1:$M$1,0))</f>
        <v>Within an hour</v>
      </c>
      <c r="H1593" s="70">
        <f>INDEX(Hosts!$A:$M, MATCH(Places!$B1593,Hosts!$A:$A,0), MATCH(Places!H$1,Hosts!$A$1:$M$1,0))</f>
        <v>1</v>
      </c>
      <c r="I1593" s="70">
        <f>INDEX(Hosts!$A:$M, MATCH(Places!$B1593,Hosts!$A:$A,0), MATCH(Places!I$1,Hosts!$A$1:$M$1,0))</f>
        <v>1</v>
      </c>
      <c r="J1593" t="str">
        <f>INDEX(Hosts!$A:$M, MATCH(Places!$B1593,Hosts!$A:$A,0), MATCH(Places!J$1,Hosts!$A$1:$M$1,0))</f>
        <v>Yes</v>
      </c>
      <c r="K1593">
        <v>8</v>
      </c>
      <c r="L1593" t="str">
        <f>VLOOKUP($K1593,Neighborhoods!$A:$C,2,0)</f>
        <v>Brooklyn</v>
      </c>
      <c r="M1593" t="str">
        <f>VLOOKUP($K1593,Neighborhoods!$A:$C,3,0)</f>
        <v>Bushwick</v>
      </c>
      <c r="N1593" t="str">
        <f>INDEX(Neighborhoods!$A:$C, MATCH(Places!$K1593,Neighborhoods!$A:$A,0), MATCH(Places!N$1,Neighborhoods!$A$1:$C$1,0))</f>
        <v>Brooklyn</v>
      </c>
      <c r="O1593" t="str">
        <f>INDEX(Neighborhoods!$A:$C, MATCH(Places!$K1593,Neighborhoods!$A:$A,0), MATCH(Places!O$1,Neighborhoods!$A$1:$C$1,0))</f>
        <v>Bushwick</v>
      </c>
      <c r="P1593" t="s">
        <v>1</v>
      </c>
      <c r="Q1593" t="str">
        <f t="shared" si="96"/>
        <v>Yes</v>
      </c>
      <c r="R1593">
        <v>2</v>
      </c>
      <c r="S1593" t="str">
        <f t="shared" si="97"/>
        <v>Small</v>
      </c>
      <c r="T1593" s="50">
        <v>59</v>
      </c>
      <c r="U1593" s="70">
        <f t="shared" si="98"/>
        <v>0.03</v>
      </c>
      <c r="V1593" s="52">
        <v>4.96</v>
      </c>
      <c r="W1593" s="52" t="str" cm="1">
        <f t="array" ref="W1593">_xlfn.SWITCH(ROUND(V1593,0),5,"Excellent",4,"Good",3,"Ok","Bad")</f>
        <v>Excellent</v>
      </c>
      <c r="X1593">
        <v>243</v>
      </c>
      <c r="Y1593" t="str">
        <f t="shared" si="99"/>
        <v>Yes</v>
      </c>
      <c r="Z1593" s="68">
        <v>42331</v>
      </c>
      <c r="AA1593" s="68">
        <v>44042</v>
      </c>
      <c r="AB1593">
        <v>64</v>
      </c>
      <c r="AC1593" t="s">
        <v>15616</v>
      </c>
    </row>
    <row r="1594" spans="1:29" x14ac:dyDescent="0.3">
      <c r="A1594" t="s">
        <v>1201</v>
      </c>
      <c r="B1594">
        <v>1431</v>
      </c>
      <c r="C1594" t="str">
        <f>VLOOKUP($B1594,Hosts!$A:$M,10,0)</f>
        <v>Within an hour</v>
      </c>
      <c r="D1594" s="70">
        <f>VLOOKUP($B1594,Hosts!$A:$M,11,0)</f>
        <v>1</v>
      </c>
      <c r="E1594" s="70">
        <f>VLOOKUP($B1594,Hosts!$A:$M,12,0)</f>
        <v>1</v>
      </c>
      <c r="F1594" t="str">
        <f>VLOOKUP($B1594,Hosts!$A:$M,13,0)</f>
        <v>No</v>
      </c>
      <c r="G1594" t="str">
        <f>INDEX(Hosts!$A:$M, MATCH(Places!$B1594,Hosts!$A:$A,0), MATCH(Places!G$1,Hosts!$A$1:$M$1,0))</f>
        <v>Within an hour</v>
      </c>
      <c r="H1594" s="70">
        <f>INDEX(Hosts!$A:$M, MATCH(Places!$B1594,Hosts!$A:$A,0), MATCH(Places!H$1,Hosts!$A$1:$M$1,0))</f>
        <v>1</v>
      </c>
      <c r="I1594" s="70">
        <f>INDEX(Hosts!$A:$M, MATCH(Places!$B1594,Hosts!$A:$A,0), MATCH(Places!I$1,Hosts!$A$1:$M$1,0))</f>
        <v>1</v>
      </c>
      <c r="J1594" t="str">
        <f>INDEX(Hosts!$A:$M, MATCH(Places!$B1594,Hosts!$A:$A,0), MATCH(Places!J$1,Hosts!$A$1:$M$1,0))</f>
        <v>No</v>
      </c>
      <c r="K1594">
        <v>16</v>
      </c>
      <c r="L1594" t="str">
        <f>VLOOKUP($K1594,Neighborhoods!$A:$C,2,0)</f>
        <v>Manhattan</v>
      </c>
      <c r="M1594" t="str">
        <f>VLOOKUP($K1594,Neighborhoods!$A:$C,3,0)</f>
        <v>Harlem</v>
      </c>
      <c r="N1594" t="str">
        <f>INDEX(Neighborhoods!$A:$C, MATCH(Places!$K1594,Neighborhoods!$A:$A,0), MATCH(Places!N$1,Neighborhoods!$A$1:$C$1,0))</f>
        <v>Manhattan</v>
      </c>
      <c r="O1594" t="str">
        <f>INDEX(Neighborhoods!$A:$C, MATCH(Places!$K1594,Neighborhoods!$A:$A,0), MATCH(Places!O$1,Neighborhoods!$A$1:$C$1,0))</f>
        <v>Harlem</v>
      </c>
      <c r="P1594" t="s">
        <v>11822</v>
      </c>
      <c r="Q1594" t="str">
        <f t="shared" si="96"/>
        <v>No</v>
      </c>
      <c r="R1594">
        <v>3</v>
      </c>
      <c r="S1594" t="str">
        <f t="shared" si="97"/>
        <v>Medium</v>
      </c>
      <c r="T1594" s="50">
        <v>170</v>
      </c>
      <c r="U1594" s="70">
        <f t="shared" si="98"/>
        <v>0.03</v>
      </c>
      <c r="V1594" s="52">
        <v>4.54</v>
      </c>
      <c r="W1594" s="52" t="str" cm="1">
        <f t="array" ref="W1594">_xlfn.SWITCH(ROUND(V1594,0),5,"Excellent",4,"Good",3,"Ok","Bad")</f>
        <v>Excellent</v>
      </c>
      <c r="X1594">
        <v>37</v>
      </c>
      <c r="Y1594" t="str">
        <f t="shared" si="99"/>
        <v>No</v>
      </c>
      <c r="Z1594" s="68">
        <v>42625</v>
      </c>
      <c r="AA1594" s="68">
        <v>43832</v>
      </c>
      <c r="AB1594">
        <v>364</v>
      </c>
      <c r="AC1594" t="s">
        <v>15616</v>
      </c>
    </row>
    <row r="1595" spans="1:29" x14ac:dyDescent="0.3">
      <c r="A1595" t="s">
        <v>1202</v>
      </c>
      <c r="B1595">
        <v>2488</v>
      </c>
      <c r="C1595" t="str">
        <f>VLOOKUP($B1595,Hosts!$A:$M,10,0)</f>
        <v>Within an hour</v>
      </c>
      <c r="D1595" s="70">
        <f>VLOOKUP($B1595,Hosts!$A:$M,11,0)</f>
        <v>1</v>
      </c>
      <c r="E1595" s="70">
        <f>VLOOKUP($B1595,Hosts!$A:$M,12,0)</f>
        <v>0.89</v>
      </c>
      <c r="F1595" t="str">
        <f>VLOOKUP($B1595,Hosts!$A:$M,13,0)</f>
        <v>No</v>
      </c>
      <c r="G1595" t="str">
        <f>INDEX(Hosts!$A:$M, MATCH(Places!$B1595,Hosts!$A:$A,0), MATCH(Places!G$1,Hosts!$A$1:$M$1,0))</f>
        <v>Within an hour</v>
      </c>
      <c r="H1595" s="70">
        <f>INDEX(Hosts!$A:$M, MATCH(Places!$B1595,Hosts!$A:$A,0), MATCH(Places!H$1,Hosts!$A$1:$M$1,0))</f>
        <v>1</v>
      </c>
      <c r="I1595" s="70">
        <f>INDEX(Hosts!$A:$M, MATCH(Places!$B1595,Hosts!$A:$A,0), MATCH(Places!I$1,Hosts!$A$1:$M$1,0))</f>
        <v>0.89</v>
      </c>
      <c r="J1595" t="str">
        <f>INDEX(Hosts!$A:$M, MATCH(Places!$B1595,Hosts!$A:$A,0), MATCH(Places!J$1,Hosts!$A$1:$M$1,0))</f>
        <v>No</v>
      </c>
      <c r="K1595">
        <v>22</v>
      </c>
      <c r="L1595" t="str">
        <f>VLOOKUP($K1595,Neighborhoods!$A:$C,2,0)</f>
        <v>Queens</v>
      </c>
      <c r="M1595" t="str">
        <f>VLOOKUP($K1595,Neighborhoods!$A:$C,3,0)</f>
        <v>Flushing</v>
      </c>
      <c r="N1595" t="str">
        <f>INDEX(Neighborhoods!$A:$C, MATCH(Places!$K1595,Neighborhoods!$A:$A,0), MATCH(Places!N$1,Neighborhoods!$A$1:$C$1,0))</f>
        <v>Queens</v>
      </c>
      <c r="O1595" t="str">
        <f>INDEX(Neighborhoods!$A:$C, MATCH(Places!$K1595,Neighborhoods!$A:$A,0), MATCH(Places!O$1,Neighborhoods!$A$1:$C$1,0))</f>
        <v>Flushing</v>
      </c>
      <c r="P1595" t="s">
        <v>1</v>
      </c>
      <c r="Q1595" t="str">
        <f t="shared" si="96"/>
        <v>Yes</v>
      </c>
      <c r="R1595">
        <v>2</v>
      </c>
      <c r="S1595" t="str">
        <f t="shared" si="97"/>
        <v>Small</v>
      </c>
      <c r="T1595" s="50">
        <v>58</v>
      </c>
      <c r="U1595" s="70">
        <f t="shared" si="98"/>
        <v>0.03</v>
      </c>
      <c r="V1595" s="52">
        <v>4.8</v>
      </c>
      <c r="W1595" s="52" t="str" cm="1">
        <f t="array" ref="W1595">_xlfn.SWITCH(ROUND(V1595,0),5,"Excellent",4,"Good",3,"Ok","Bad")</f>
        <v>Excellent</v>
      </c>
      <c r="X1595">
        <v>91</v>
      </c>
      <c r="Y1595" t="str">
        <f t="shared" si="99"/>
        <v>No</v>
      </c>
      <c r="Z1595" s="68">
        <v>42295</v>
      </c>
      <c r="AA1595" s="68">
        <v>43906</v>
      </c>
      <c r="AB1595">
        <v>90</v>
      </c>
      <c r="AC1595" t="s">
        <v>15615</v>
      </c>
    </row>
    <row r="1596" spans="1:29" x14ac:dyDescent="0.3">
      <c r="A1596" t="s">
        <v>13483</v>
      </c>
      <c r="B1596">
        <v>809</v>
      </c>
      <c r="C1596" t="str">
        <f>VLOOKUP($B1596,Hosts!$A:$M,10,0)</f>
        <v>A few days or more</v>
      </c>
      <c r="D1596" s="70">
        <f>VLOOKUP($B1596,Hosts!$A:$M,11,0)</f>
        <v>0.25</v>
      </c>
      <c r="E1596" s="70">
        <f>VLOOKUP($B1596,Hosts!$A:$M,12,0)</f>
        <v>0.77</v>
      </c>
      <c r="F1596" t="str">
        <f>VLOOKUP($B1596,Hosts!$A:$M,13,0)</f>
        <v>Yes</v>
      </c>
      <c r="G1596" t="str">
        <f>INDEX(Hosts!$A:$M, MATCH(Places!$B1596,Hosts!$A:$A,0), MATCH(Places!G$1,Hosts!$A$1:$M$1,0))</f>
        <v>A few days or more</v>
      </c>
      <c r="H1596" s="70">
        <f>INDEX(Hosts!$A:$M, MATCH(Places!$B1596,Hosts!$A:$A,0), MATCH(Places!H$1,Hosts!$A$1:$M$1,0))</f>
        <v>0.25</v>
      </c>
      <c r="I1596" s="70">
        <f>INDEX(Hosts!$A:$M, MATCH(Places!$B1596,Hosts!$A:$A,0), MATCH(Places!I$1,Hosts!$A$1:$M$1,0))</f>
        <v>0.77</v>
      </c>
      <c r="J1596" t="str">
        <f>INDEX(Hosts!$A:$M, MATCH(Places!$B1596,Hosts!$A:$A,0), MATCH(Places!J$1,Hosts!$A$1:$M$1,0))</f>
        <v>Yes</v>
      </c>
      <c r="K1596">
        <v>8</v>
      </c>
      <c r="L1596" t="str">
        <f>VLOOKUP($K1596,Neighborhoods!$A:$C,2,0)</f>
        <v>Brooklyn</v>
      </c>
      <c r="M1596" t="str">
        <f>VLOOKUP($K1596,Neighborhoods!$A:$C,3,0)</f>
        <v>Bushwick</v>
      </c>
      <c r="N1596" t="str">
        <f>INDEX(Neighborhoods!$A:$C, MATCH(Places!$K1596,Neighborhoods!$A:$A,0), MATCH(Places!N$1,Neighborhoods!$A$1:$C$1,0))</f>
        <v>Brooklyn</v>
      </c>
      <c r="O1596" t="str">
        <f>INDEX(Neighborhoods!$A:$C, MATCH(Places!$K1596,Neighborhoods!$A:$A,0), MATCH(Places!O$1,Neighborhoods!$A$1:$C$1,0))</f>
        <v>Bushwick</v>
      </c>
      <c r="P1596" t="s">
        <v>1</v>
      </c>
      <c r="Q1596" t="str">
        <f t="shared" si="96"/>
        <v>Yes</v>
      </c>
      <c r="R1596">
        <v>2</v>
      </c>
      <c r="S1596" t="str">
        <f t="shared" si="97"/>
        <v>Small</v>
      </c>
      <c r="T1596" s="50">
        <v>58</v>
      </c>
      <c r="U1596" s="70">
        <f t="shared" si="98"/>
        <v>0.03</v>
      </c>
      <c r="V1596" s="52">
        <v>4.91</v>
      </c>
      <c r="W1596" s="52" t="str" cm="1">
        <f t="array" ref="W1596">_xlfn.SWITCH(ROUND(V1596,0),5,"Excellent",4,"Good",3,"Ok","Bad")</f>
        <v>Excellent</v>
      </c>
      <c r="X1596">
        <v>314</v>
      </c>
      <c r="Y1596" t="str">
        <f t="shared" si="99"/>
        <v>Yes</v>
      </c>
      <c r="Z1596" s="68">
        <v>42293</v>
      </c>
      <c r="AA1596" s="68">
        <v>43901</v>
      </c>
      <c r="AB1596">
        <v>349</v>
      </c>
      <c r="AC1596" t="s">
        <v>15615</v>
      </c>
    </row>
    <row r="1597" spans="1:29" x14ac:dyDescent="0.3">
      <c r="A1597" t="s">
        <v>15264</v>
      </c>
      <c r="B1597">
        <v>809</v>
      </c>
      <c r="C1597" t="str">
        <f>VLOOKUP($B1597,Hosts!$A:$M,10,0)</f>
        <v>A few days or more</v>
      </c>
      <c r="D1597" s="70">
        <f>VLOOKUP($B1597,Hosts!$A:$M,11,0)</f>
        <v>0.25</v>
      </c>
      <c r="E1597" s="70">
        <f>VLOOKUP($B1597,Hosts!$A:$M,12,0)</f>
        <v>0.77</v>
      </c>
      <c r="F1597" t="str">
        <f>VLOOKUP($B1597,Hosts!$A:$M,13,0)</f>
        <v>Yes</v>
      </c>
      <c r="G1597" t="str">
        <f>INDEX(Hosts!$A:$M, MATCH(Places!$B1597,Hosts!$A:$A,0), MATCH(Places!G$1,Hosts!$A$1:$M$1,0))</f>
        <v>A few days or more</v>
      </c>
      <c r="H1597" s="70">
        <f>INDEX(Hosts!$A:$M, MATCH(Places!$B1597,Hosts!$A:$A,0), MATCH(Places!H$1,Hosts!$A$1:$M$1,0))</f>
        <v>0.25</v>
      </c>
      <c r="I1597" s="70">
        <f>INDEX(Hosts!$A:$M, MATCH(Places!$B1597,Hosts!$A:$A,0), MATCH(Places!I$1,Hosts!$A$1:$M$1,0))</f>
        <v>0.77</v>
      </c>
      <c r="J1597" t="str">
        <f>INDEX(Hosts!$A:$M, MATCH(Places!$B1597,Hosts!$A:$A,0), MATCH(Places!J$1,Hosts!$A$1:$M$1,0))</f>
        <v>Yes</v>
      </c>
      <c r="K1597">
        <v>8</v>
      </c>
      <c r="L1597" t="str">
        <f>VLOOKUP($K1597,Neighborhoods!$A:$C,2,0)</f>
        <v>Brooklyn</v>
      </c>
      <c r="M1597" t="str">
        <f>VLOOKUP($K1597,Neighborhoods!$A:$C,3,0)</f>
        <v>Bushwick</v>
      </c>
      <c r="N1597" t="str">
        <f>INDEX(Neighborhoods!$A:$C, MATCH(Places!$K1597,Neighborhoods!$A:$A,0), MATCH(Places!N$1,Neighborhoods!$A$1:$C$1,0))</f>
        <v>Brooklyn</v>
      </c>
      <c r="O1597" t="str">
        <f>INDEX(Neighborhoods!$A:$C, MATCH(Places!$K1597,Neighborhoods!$A:$A,0), MATCH(Places!O$1,Neighborhoods!$A$1:$C$1,0))</f>
        <v>Bushwick</v>
      </c>
      <c r="P1597" t="s">
        <v>1</v>
      </c>
      <c r="Q1597" t="str">
        <f t="shared" si="96"/>
        <v>Yes</v>
      </c>
      <c r="R1597">
        <v>4</v>
      </c>
      <c r="S1597" t="str">
        <f t="shared" si="97"/>
        <v>Medium</v>
      </c>
      <c r="T1597" s="50">
        <v>65</v>
      </c>
      <c r="U1597" s="70">
        <f t="shared" si="98"/>
        <v>0.03</v>
      </c>
      <c r="V1597" s="52">
        <v>4.91</v>
      </c>
      <c r="W1597" s="52" t="str" cm="1">
        <f t="array" ref="W1597">_xlfn.SWITCH(ROUND(V1597,0),5,"Excellent",4,"Good",3,"Ok","Bad")</f>
        <v>Excellent</v>
      </c>
      <c r="X1597">
        <v>326</v>
      </c>
      <c r="Y1597" t="str">
        <f t="shared" si="99"/>
        <v>Yes</v>
      </c>
      <c r="Z1597" s="68">
        <v>42292</v>
      </c>
      <c r="AA1597" s="68">
        <v>43909</v>
      </c>
      <c r="AB1597">
        <v>227</v>
      </c>
      <c r="AC1597" t="s">
        <v>15615</v>
      </c>
    </row>
    <row r="1598" spans="1:29" x14ac:dyDescent="0.3">
      <c r="A1598" t="s">
        <v>14616</v>
      </c>
      <c r="B1598">
        <v>881</v>
      </c>
      <c r="C1598" t="str">
        <f>VLOOKUP($B1598,Hosts!$A:$M,10,0)</f>
        <v>Within a few hours</v>
      </c>
      <c r="D1598" s="70">
        <f>VLOOKUP($B1598,Hosts!$A:$M,11,0)</f>
        <v>1</v>
      </c>
      <c r="E1598" s="70">
        <f>VLOOKUP($B1598,Hosts!$A:$M,12,0)</f>
        <v>0.97</v>
      </c>
      <c r="F1598" t="str">
        <f>VLOOKUP($B1598,Hosts!$A:$M,13,0)</f>
        <v>Yes</v>
      </c>
      <c r="G1598" t="str">
        <f>INDEX(Hosts!$A:$M, MATCH(Places!$B1598,Hosts!$A:$A,0), MATCH(Places!G$1,Hosts!$A$1:$M$1,0))</f>
        <v>Within a few hours</v>
      </c>
      <c r="H1598" s="70">
        <f>INDEX(Hosts!$A:$M, MATCH(Places!$B1598,Hosts!$A:$A,0), MATCH(Places!H$1,Hosts!$A$1:$M$1,0))</f>
        <v>1</v>
      </c>
      <c r="I1598" s="70">
        <f>INDEX(Hosts!$A:$M, MATCH(Places!$B1598,Hosts!$A:$A,0), MATCH(Places!I$1,Hosts!$A$1:$M$1,0))</f>
        <v>0.97</v>
      </c>
      <c r="J1598" t="str">
        <f>INDEX(Hosts!$A:$M, MATCH(Places!$B1598,Hosts!$A:$A,0), MATCH(Places!J$1,Hosts!$A$1:$M$1,0))</f>
        <v>Yes</v>
      </c>
      <c r="K1598">
        <v>12</v>
      </c>
      <c r="L1598" t="str">
        <f>VLOOKUP($K1598,Neighborhoods!$A:$C,2,0)</f>
        <v>Brooklyn</v>
      </c>
      <c r="M1598" t="str">
        <f>VLOOKUP($K1598,Neighborhoods!$A:$C,3,0)</f>
        <v>Williamsburg</v>
      </c>
      <c r="N1598" t="str">
        <f>INDEX(Neighborhoods!$A:$C, MATCH(Places!$K1598,Neighborhoods!$A:$A,0), MATCH(Places!N$1,Neighborhoods!$A$1:$C$1,0))</f>
        <v>Brooklyn</v>
      </c>
      <c r="O1598" t="str">
        <f>INDEX(Neighborhoods!$A:$C, MATCH(Places!$K1598,Neighborhoods!$A:$A,0), MATCH(Places!O$1,Neighborhoods!$A$1:$C$1,0))</f>
        <v>Williamsburg</v>
      </c>
      <c r="P1598" t="s">
        <v>1</v>
      </c>
      <c r="Q1598" t="str">
        <f t="shared" si="96"/>
        <v>Yes</v>
      </c>
      <c r="R1598">
        <v>1</v>
      </c>
      <c r="S1598" t="str">
        <f t="shared" si="97"/>
        <v>Small</v>
      </c>
      <c r="T1598" s="50">
        <v>59</v>
      </c>
      <c r="U1598" s="70">
        <f t="shared" si="98"/>
        <v>0.03</v>
      </c>
      <c r="V1598" s="52">
        <v>4.99</v>
      </c>
      <c r="W1598" s="52" t="str" cm="1">
        <f t="array" ref="W1598">_xlfn.SWITCH(ROUND(V1598,0),5,"Excellent",4,"Good",3,"Ok","Bad")</f>
        <v>Excellent</v>
      </c>
      <c r="X1598">
        <v>81</v>
      </c>
      <c r="Y1598" t="str">
        <f t="shared" si="99"/>
        <v>No</v>
      </c>
      <c r="Z1598" s="68">
        <v>42296</v>
      </c>
      <c r="AA1598" s="68">
        <v>43831</v>
      </c>
      <c r="AB1598">
        <v>0</v>
      </c>
      <c r="AC1598" t="s">
        <v>15615</v>
      </c>
    </row>
    <row r="1599" spans="1:29" x14ac:dyDescent="0.3">
      <c r="A1599" t="s">
        <v>14056</v>
      </c>
      <c r="B1599">
        <v>2121</v>
      </c>
      <c r="C1599" t="str">
        <f>VLOOKUP($B1599,Hosts!$A:$M,10,0)</f>
        <v>Within a few hours</v>
      </c>
      <c r="D1599" s="70">
        <f>VLOOKUP($B1599,Hosts!$A:$M,11,0)</f>
        <v>1</v>
      </c>
      <c r="E1599" s="70">
        <f>VLOOKUP($B1599,Hosts!$A:$M,12,0)</f>
        <v>0</v>
      </c>
      <c r="F1599" t="str">
        <f>VLOOKUP($B1599,Hosts!$A:$M,13,0)</f>
        <v>No</v>
      </c>
      <c r="G1599" t="str">
        <f>INDEX(Hosts!$A:$M, MATCH(Places!$B1599,Hosts!$A:$A,0), MATCH(Places!G$1,Hosts!$A$1:$M$1,0))</f>
        <v>Within a few hours</v>
      </c>
      <c r="H1599" s="70">
        <f>INDEX(Hosts!$A:$M, MATCH(Places!$B1599,Hosts!$A:$A,0), MATCH(Places!H$1,Hosts!$A$1:$M$1,0))</f>
        <v>1</v>
      </c>
      <c r="I1599" s="70">
        <f>INDEX(Hosts!$A:$M, MATCH(Places!$B1599,Hosts!$A:$A,0), MATCH(Places!I$1,Hosts!$A$1:$M$1,0))</f>
        <v>0</v>
      </c>
      <c r="J1599" t="str">
        <f>INDEX(Hosts!$A:$M, MATCH(Places!$B1599,Hosts!$A:$A,0), MATCH(Places!J$1,Hosts!$A$1:$M$1,0))</f>
        <v>No</v>
      </c>
      <c r="K1599">
        <v>26</v>
      </c>
      <c r="L1599" t="str">
        <f>VLOOKUP($K1599,Neighborhoods!$A:$C,2,0)</f>
        <v>Queens</v>
      </c>
      <c r="M1599" t="str">
        <f>VLOOKUP($K1599,Neighborhoods!$A:$C,3,0)</f>
        <v>Sunnyside</v>
      </c>
      <c r="N1599" t="str">
        <f>INDEX(Neighborhoods!$A:$C, MATCH(Places!$K1599,Neighborhoods!$A:$A,0), MATCH(Places!N$1,Neighborhoods!$A$1:$C$1,0))</f>
        <v>Queens</v>
      </c>
      <c r="O1599" t="str">
        <f>INDEX(Neighborhoods!$A:$C, MATCH(Places!$K1599,Neighborhoods!$A:$A,0), MATCH(Places!O$1,Neighborhoods!$A$1:$C$1,0))</f>
        <v>Sunnyside</v>
      </c>
      <c r="P1599" t="s">
        <v>11822</v>
      </c>
      <c r="Q1599" t="str">
        <f t="shared" si="96"/>
        <v>No</v>
      </c>
      <c r="R1599">
        <v>4</v>
      </c>
      <c r="S1599" t="str">
        <f t="shared" si="97"/>
        <v>Medium</v>
      </c>
      <c r="T1599" s="50">
        <v>85</v>
      </c>
      <c r="U1599" s="70">
        <f t="shared" si="98"/>
        <v>0.03</v>
      </c>
      <c r="V1599" s="52">
        <v>4.88</v>
      </c>
      <c r="W1599" s="52" t="str" cm="1">
        <f t="array" ref="W1599">_xlfn.SWITCH(ROUND(V1599,0),5,"Excellent",4,"Good",3,"Ok","Bad")</f>
        <v>Excellent</v>
      </c>
      <c r="X1599">
        <v>41</v>
      </c>
      <c r="Y1599" t="str">
        <f t="shared" si="99"/>
        <v>No</v>
      </c>
      <c r="Z1599" s="68">
        <v>42343</v>
      </c>
      <c r="AA1599" s="68">
        <v>43715</v>
      </c>
      <c r="AB1599">
        <v>350</v>
      </c>
      <c r="AC1599" t="s">
        <v>15615</v>
      </c>
    </row>
    <row r="1600" spans="1:29" x14ac:dyDescent="0.3">
      <c r="A1600" t="s">
        <v>15072</v>
      </c>
      <c r="B1600">
        <v>1657</v>
      </c>
      <c r="C1600" t="str">
        <f>VLOOKUP($B1600,Hosts!$A:$M,10,0)</f>
        <v>Within a few hours</v>
      </c>
      <c r="D1600" s="70">
        <f>VLOOKUP($B1600,Hosts!$A:$M,11,0)</f>
        <v>1</v>
      </c>
      <c r="E1600" s="70">
        <f>VLOOKUP($B1600,Hosts!$A:$M,12,0)</f>
        <v>0.82</v>
      </c>
      <c r="F1600" t="str">
        <f>VLOOKUP($B1600,Hosts!$A:$M,13,0)</f>
        <v>Yes</v>
      </c>
      <c r="G1600" t="str">
        <f>INDEX(Hosts!$A:$M, MATCH(Places!$B1600,Hosts!$A:$A,0), MATCH(Places!G$1,Hosts!$A$1:$M$1,0))</f>
        <v>Within a few hours</v>
      </c>
      <c r="H1600" s="70">
        <f>INDEX(Hosts!$A:$M, MATCH(Places!$B1600,Hosts!$A:$A,0), MATCH(Places!H$1,Hosts!$A$1:$M$1,0))</f>
        <v>1</v>
      </c>
      <c r="I1600" s="70">
        <f>INDEX(Hosts!$A:$M, MATCH(Places!$B1600,Hosts!$A:$A,0), MATCH(Places!I$1,Hosts!$A$1:$M$1,0))</f>
        <v>0.82</v>
      </c>
      <c r="J1600" t="str">
        <f>INDEX(Hosts!$A:$M, MATCH(Places!$B1600,Hosts!$A:$A,0), MATCH(Places!J$1,Hosts!$A$1:$M$1,0))</f>
        <v>Yes</v>
      </c>
      <c r="K1600">
        <v>30</v>
      </c>
      <c r="L1600" t="str">
        <f>VLOOKUP($K1600,Neighborhoods!$A:$C,2,0)</f>
        <v>Staten Island</v>
      </c>
      <c r="M1600" t="str">
        <f>VLOOKUP($K1600,Neighborhoods!$A:$C,3,0)</f>
        <v>Tompkinsville</v>
      </c>
      <c r="N1600" t="str">
        <f>INDEX(Neighborhoods!$A:$C, MATCH(Places!$K1600,Neighborhoods!$A:$A,0), MATCH(Places!N$1,Neighborhoods!$A$1:$C$1,0))</f>
        <v>Staten Island</v>
      </c>
      <c r="O1600" t="str">
        <f>INDEX(Neighborhoods!$A:$C, MATCH(Places!$K1600,Neighborhoods!$A:$A,0), MATCH(Places!O$1,Neighborhoods!$A$1:$C$1,0))</f>
        <v>Tompkinsville</v>
      </c>
      <c r="P1600" t="s">
        <v>1</v>
      </c>
      <c r="Q1600" t="str">
        <f t="shared" si="96"/>
        <v>Yes</v>
      </c>
      <c r="R1600">
        <v>1</v>
      </c>
      <c r="S1600" t="str">
        <f t="shared" si="97"/>
        <v>Small</v>
      </c>
      <c r="T1600" s="50">
        <v>40</v>
      </c>
      <c r="U1600" s="70">
        <f t="shared" si="98"/>
        <v>0.03</v>
      </c>
      <c r="V1600" s="52">
        <v>4.96</v>
      </c>
      <c r="W1600" s="52" t="str" cm="1">
        <f t="array" ref="W1600">_xlfn.SWITCH(ROUND(V1600,0),5,"Excellent",4,"Good",3,"Ok","Bad")</f>
        <v>Excellent</v>
      </c>
      <c r="X1600">
        <v>23</v>
      </c>
      <c r="Y1600" t="str">
        <f t="shared" si="99"/>
        <v>No</v>
      </c>
      <c r="Z1600" s="68">
        <v>42321</v>
      </c>
      <c r="AA1600" s="68">
        <v>44010</v>
      </c>
      <c r="AB1600">
        <v>284</v>
      </c>
      <c r="AC1600" t="s">
        <v>15615</v>
      </c>
    </row>
    <row r="1601" spans="1:29" x14ac:dyDescent="0.3">
      <c r="A1601" t="s">
        <v>1203</v>
      </c>
      <c r="B1601">
        <v>1425</v>
      </c>
      <c r="C1601" t="str">
        <f>VLOOKUP($B1601,Hosts!$A:$M,10,0)</f>
        <v>Within a day</v>
      </c>
      <c r="D1601" s="70">
        <f>VLOOKUP($B1601,Hosts!$A:$M,11,0)</f>
        <v>0.67</v>
      </c>
      <c r="E1601" s="70">
        <f>VLOOKUP($B1601,Hosts!$A:$M,12,0)</f>
        <v>0.33</v>
      </c>
      <c r="F1601" t="str">
        <f>VLOOKUP($B1601,Hosts!$A:$M,13,0)</f>
        <v>No</v>
      </c>
      <c r="G1601" t="str">
        <f>INDEX(Hosts!$A:$M, MATCH(Places!$B1601,Hosts!$A:$A,0), MATCH(Places!G$1,Hosts!$A$1:$M$1,0))</f>
        <v>Within a day</v>
      </c>
      <c r="H1601" s="70">
        <f>INDEX(Hosts!$A:$M, MATCH(Places!$B1601,Hosts!$A:$A,0), MATCH(Places!H$1,Hosts!$A$1:$M$1,0))</f>
        <v>0.67</v>
      </c>
      <c r="I1601" s="70">
        <f>INDEX(Hosts!$A:$M, MATCH(Places!$B1601,Hosts!$A:$A,0), MATCH(Places!I$1,Hosts!$A$1:$M$1,0))</f>
        <v>0.33</v>
      </c>
      <c r="J1601" t="str">
        <f>INDEX(Hosts!$A:$M, MATCH(Places!$B1601,Hosts!$A:$A,0), MATCH(Places!J$1,Hosts!$A$1:$M$1,0))</f>
        <v>No</v>
      </c>
      <c r="K1601">
        <v>8</v>
      </c>
      <c r="L1601" t="str">
        <f>VLOOKUP($K1601,Neighborhoods!$A:$C,2,0)</f>
        <v>Brooklyn</v>
      </c>
      <c r="M1601" t="str">
        <f>VLOOKUP($K1601,Neighborhoods!$A:$C,3,0)</f>
        <v>Bushwick</v>
      </c>
      <c r="N1601" t="str">
        <f>INDEX(Neighborhoods!$A:$C, MATCH(Places!$K1601,Neighborhoods!$A:$A,0), MATCH(Places!N$1,Neighborhoods!$A$1:$C$1,0))</f>
        <v>Brooklyn</v>
      </c>
      <c r="O1601" t="str">
        <f>INDEX(Neighborhoods!$A:$C, MATCH(Places!$K1601,Neighborhoods!$A:$A,0), MATCH(Places!O$1,Neighborhoods!$A$1:$C$1,0))</f>
        <v>Bushwick</v>
      </c>
      <c r="P1601" t="s">
        <v>1</v>
      </c>
      <c r="Q1601" t="str">
        <f t="shared" si="96"/>
        <v>Yes</v>
      </c>
      <c r="R1601">
        <v>4</v>
      </c>
      <c r="S1601" t="str">
        <f t="shared" si="97"/>
        <v>Medium</v>
      </c>
      <c r="T1601" s="50">
        <v>55</v>
      </c>
      <c r="U1601" s="70">
        <f t="shared" si="98"/>
        <v>0.03</v>
      </c>
      <c r="V1601" s="52">
        <v>4.75</v>
      </c>
      <c r="W1601" s="52" t="str" cm="1">
        <f t="array" ref="W1601">_xlfn.SWITCH(ROUND(V1601,0),5,"Excellent",4,"Good",3,"Ok","Bad")</f>
        <v>Excellent</v>
      </c>
      <c r="X1601">
        <v>4</v>
      </c>
      <c r="Y1601" t="str">
        <f t="shared" si="99"/>
        <v>No</v>
      </c>
      <c r="Z1601" s="68">
        <v>43012</v>
      </c>
      <c r="AA1601" s="68">
        <v>43240</v>
      </c>
      <c r="AB1601">
        <v>365</v>
      </c>
      <c r="AC1601" t="s">
        <v>15615</v>
      </c>
    </row>
    <row r="1602" spans="1:29" x14ac:dyDescent="0.3">
      <c r="A1602" t="s">
        <v>1204</v>
      </c>
      <c r="B1602">
        <v>1425</v>
      </c>
      <c r="C1602" t="str">
        <f>VLOOKUP($B1602,Hosts!$A:$M,10,0)</f>
        <v>Within a day</v>
      </c>
      <c r="D1602" s="70">
        <f>VLOOKUP($B1602,Hosts!$A:$M,11,0)</f>
        <v>0.67</v>
      </c>
      <c r="E1602" s="70">
        <f>VLOOKUP($B1602,Hosts!$A:$M,12,0)</f>
        <v>0.33</v>
      </c>
      <c r="F1602" t="str">
        <f>VLOOKUP($B1602,Hosts!$A:$M,13,0)</f>
        <v>No</v>
      </c>
      <c r="G1602" t="str">
        <f>INDEX(Hosts!$A:$M, MATCH(Places!$B1602,Hosts!$A:$A,0), MATCH(Places!G$1,Hosts!$A$1:$M$1,0))</f>
        <v>Within a day</v>
      </c>
      <c r="H1602" s="70">
        <f>INDEX(Hosts!$A:$M, MATCH(Places!$B1602,Hosts!$A:$A,0), MATCH(Places!H$1,Hosts!$A$1:$M$1,0))</f>
        <v>0.67</v>
      </c>
      <c r="I1602" s="70">
        <f>INDEX(Hosts!$A:$M, MATCH(Places!$B1602,Hosts!$A:$A,0), MATCH(Places!I$1,Hosts!$A$1:$M$1,0))</f>
        <v>0.33</v>
      </c>
      <c r="J1602" t="str">
        <f>INDEX(Hosts!$A:$M, MATCH(Places!$B1602,Hosts!$A:$A,0), MATCH(Places!J$1,Hosts!$A$1:$M$1,0))</f>
        <v>No</v>
      </c>
      <c r="K1602">
        <v>8</v>
      </c>
      <c r="L1602" t="str">
        <f>VLOOKUP($K1602,Neighborhoods!$A:$C,2,0)</f>
        <v>Brooklyn</v>
      </c>
      <c r="M1602" t="str">
        <f>VLOOKUP($K1602,Neighborhoods!$A:$C,3,0)</f>
        <v>Bushwick</v>
      </c>
      <c r="N1602" t="str">
        <f>INDEX(Neighborhoods!$A:$C, MATCH(Places!$K1602,Neighborhoods!$A:$A,0), MATCH(Places!N$1,Neighborhoods!$A$1:$C$1,0))</f>
        <v>Brooklyn</v>
      </c>
      <c r="O1602" t="str">
        <f>INDEX(Neighborhoods!$A:$C, MATCH(Places!$K1602,Neighborhoods!$A:$A,0), MATCH(Places!O$1,Neighborhoods!$A$1:$C$1,0))</f>
        <v>Bushwick</v>
      </c>
      <c r="P1602" t="s">
        <v>1</v>
      </c>
      <c r="Q1602" t="str">
        <f t="shared" si="96"/>
        <v>Yes</v>
      </c>
      <c r="R1602">
        <v>4</v>
      </c>
      <c r="S1602" t="str">
        <f t="shared" si="97"/>
        <v>Medium</v>
      </c>
      <c r="T1602" s="50">
        <v>45</v>
      </c>
      <c r="U1602" s="70">
        <f t="shared" si="98"/>
        <v>0.03</v>
      </c>
      <c r="V1602" s="52">
        <v>3.72</v>
      </c>
      <c r="W1602" s="52" t="str" cm="1">
        <f t="array" ref="W1602">_xlfn.SWITCH(ROUND(V1602,0),5,"Excellent",4,"Good",3,"Ok","Bad")</f>
        <v>Good</v>
      </c>
      <c r="X1602">
        <v>18</v>
      </c>
      <c r="Y1602" t="str">
        <f t="shared" si="99"/>
        <v>No</v>
      </c>
      <c r="Z1602" s="68">
        <v>42339</v>
      </c>
      <c r="AA1602" s="68">
        <v>43157</v>
      </c>
      <c r="AB1602">
        <v>288</v>
      </c>
      <c r="AC1602" t="s">
        <v>15615</v>
      </c>
    </row>
    <row r="1603" spans="1:29" x14ac:dyDescent="0.3">
      <c r="A1603" t="s">
        <v>14577</v>
      </c>
      <c r="B1603">
        <v>2508</v>
      </c>
      <c r="C1603" t="str">
        <f>VLOOKUP($B1603,Hosts!$A:$M,10,0)</f>
        <v>Within a day</v>
      </c>
      <c r="D1603" s="70">
        <f>VLOOKUP($B1603,Hosts!$A:$M,11,0)</f>
        <v>1</v>
      </c>
      <c r="E1603" s="70">
        <f>VLOOKUP($B1603,Hosts!$A:$M,12,0)</f>
        <v>0.94</v>
      </c>
      <c r="F1603" t="str">
        <f>VLOOKUP($B1603,Hosts!$A:$M,13,0)</f>
        <v>No</v>
      </c>
      <c r="G1603" t="str">
        <f>INDEX(Hosts!$A:$M, MATCH(Places!$B1603,Hosts!$A:$A,0), MATCH(Places!G$1,Hosts!$A$1:$M$1,0))</f>
        <v>Within a day</v>
      </c>
      <c r="H1603" s="70">
        <f>INDEX(Hosts!$A:$M, MATCH(Places!$B1603,Hosts!$A:$A,0), MATCH(Places!H$1,Hosts!$A$1:$M$1,0))</f>
        <v>1</v>
      </c>
      <c r="I1603" s="70">
        <f>INDEX(Hosts!$A:$M, MATCH(Places!$B1603,Hosts!$A:$A,0), MATCH(Places!I$1,Hosts!$A$1:$M$1,0))</f>
        <v>0.94</v>
      </c>
      <c r="J1603" t="str">
        <f>INDEX(Hosts!$A:$M, MATCH(Places!$B1603,Hosts!$A:$A,0), MATCH(Places!J$1,Hosts!$A$1:$M$1,0))</f>
        <v>No</v>
      </c>
      <c r="K1603">
        <v>11</v>
      </c>
      <c r="L1603" t="str">
        <f>VLOOKUP($K1603,Neighborhoods!$A:$C,2,0)</f>
        <v>Brooklyn</v>
      </c>
      <c r="M1603" t="str">
        <f>VLOOKUP($K1603,Neighborhoods!$A:$C,3,0)</f>
        <v>Greenpoint</v>
      </c>
      <c r="N1603" t="str">
        <f>INDEX(Neighborhoods!$A:$C, MATCH(Places!$K1603,Neighborhoods!$A:$A,0), MATCH(Places!N$1,Neighborhoods!$A$1:$C$1,0))</f>
        <v>Brooklyn</v>
      </c>
      <c r="O1603" t="str">
        <f>INDEX(Neighborhoods!$A:$C, MATCH(Places!$K1603,Neighborhoods!$A:$A,0), MATCH(Places!O$1,Neighborhoods!$A$1:$C$1,0))</f>
        <v>Greenpoint</v>
      </c>
      <c r="P1603" t="s">
        <v>11822</v>
      </c>
      <c r="Q1603" t="str">
        <f t="shared" ref="Q1603:Q1666" si="100">IF(OR(P1603="Private room",P1603="Shared room"),"Yes","No")</f>
        <v>No</v>
      </c>
      <c r="R1603">
        <v>3</v>
      </c>
      <c r="S1603" t="str">
        <f t="shared" ref="S1603:S1666" si="101">IF(R1603&lt;=2,"Small",IF(R1603&lt;=5,"Medium","Large"))</f>
        <v>Medium</v>
      </c>
      <c r="T1603" s="50">
        <v>169</v>
      </c>
      <c r="U1603" s="70">
        <f t="shared" ref="U1603:U1666" si="102">VLOOKUP($T1603,$AF$1:$AG$5,2)</f>
        <v>0.03</v>
      </c>
      <c r="V1603" s="52">
        <v>4.91</v>
      </c>
      <c r="W1603" s="52" t="str" cm="1">
        <f t="array" ref="W1603">_xlfn.SWITCH(ROUND(V1603,0),5,"Excellent",4,"Good",3,"Ok","Bad")</f>
        <v>Excellent</v>
      </c>
      <c r="X1603">
        <v>35</v>
      </c>
      <c r="Y1603" t="str">
        <f t="shared" ref="Y1603:Y1666" si="103">IF(AND(V1603&gt;4.8,X1603&gt;100),"Yes","No")</f>
        <v>No</v>
      </c>
      <c r="Z1603" s="68">
        <v>43400</v>
      </c>
      <c r="AA1603" s="68">
        <v>43891</v>
      </c>
      <c r="AB1603">
        <v>231</v>
      </c>
      <c r="AC1603" t="s">
        <v>15615</v>
      </c>
    </row>
    <row r="1604" spans="1:29" x14ac:dyDescent="0.3">
      <c r="A1604" t="s">
        <v>1205</v>
      </c>
      <c r="B1604">
        <v>2137</v>
      </c>
      <c r="C1604" t="str">
        <f>VLOOKUP($B1604,Hosts!$A:$M,10,0)</f>
        <v>Within an hour</v>
      </c>
      <c r="D1604" s="70">
        <f>VLOOKUP($B1604,Hosts!$A:$M,11,0)</f>
        <v>0.9</v>
      </c>
      <c r="E1604" s="70">
        <f>VLOOKUP($B1604,Hosts!$A:$M,12,0)</f>
        <v>0.69</v>
      </c>
      <c r="F1604" t="str">
        <f>VLOOKUP($B1604,Hosts!$A:$M,13,0)</f>
        <v>No</v>
      </c>
      <c r="G1604" t="str">
        <f>INDEX(Hosts!$A:$M, MATCH(Places!$B1604,Hosts!$A:$A,0), MATCH(Places!G$1,Hosts!$A$1:$M$1,0))</f>
        <v>Within an hour</v>
      </c>
      <c r="H1604" s="70">
        <f>INDEX(Hosts!$A:$M, MATCH(Places!$B1604,Hosts!$A:$A,0), MATCH(Places!H$1,Hosts!$A$1:$M$1,0))</f>
        <v>0.9</v>
      </c>
      <c r="I1604" s="70">
        <f>INDEX(Hosts!$A:$M, MATCH(Places!$B1604,Hosts!$A:$A,0), MATCH(Places!I$1,Hosts!$A$1:$M$1,0))</f>
        <v>0.69</v>
      </c>
      <c r="J1604" t="str">
        <f>INDEX(Hosts!$A:$M, MATCH(Places!$B1604,Hosts!$A:$A,0), MATCH(Places!J$1,Hosts!$A$1:$M$1,0))</f>
        <v>No</v>
      </c>
      <c r="K1604">
        <v>10</v>
      </c>
      <c r="L1604" t="str">
        <f>VLOOKUP($K1604,Neighborhoods!$A:$C,2,0)</f>
        <v>Brooklyn</v>
      </c>
      <c r="M1604" t="str">
        <f>VLOOKUP($K1604,Neighborhoods!$A:$C,3,0)</f>
        <v>East Flatbush</v>
      </c>
      <c r="N1604" t="str">
        <f>INDEX(Neighborhoods!$A:$C, MATCH(Places!$K1604,Neighborhoods!$A:$A,0), MATCH(Places!N$1,Neighborhoods!$A$1:$C$1,0))</f>
        <v>Brooklyn</v>
      </c>
      <c r="O1604" t="str">
        <f>INDEX(Neighborhoods!$A:$C, MATCH(Places!$K1604,Neighborhoods!$A:$A,0), MATCH(Places!O$1,Neighborhoods!$A$1:$C$1,0))</f>
        <v>East Flatbush</v>
      </c>
      <c r="P1604" t="s">
        <v>1</v>
      </c>
      <c r="Q1604" t="str">
        <f t="shared" si="100"/>
        <v>Yes</v>
      </c>
      <c r="R1604">
        <v>1</v>
      </c>
      <c r="S1604" t="str">
        <f t="shared" si="101"/>
        <v>Small</v>
      </c>
      <c r="T1604" s="50">
        <v>30</v>
      </c>
      <c r="U1604" s="70">
        <f t="shared" si="102"/>
        <v>0.03</v>
      </c>
      <c r="V1604" s="52">
        <v>4.71</v>
      </c>
      <c r="W1604" s="52" t="str" cm="1">
        <f t="array" ref="W1604">_xlfn.SWITCH(ROUND(V1604,0),5,"Excellent",4,"Good",3,"Ok","Bad")</f>
        <v>Excellent</v>
      </c>
      <c r="X1604">
        <v>7</v>
      </c>
      <c r="Y1604" t="str">
        <f t="shared" si="103"/>
        <v>No</v>
      </c>
      <c r="Z1604" s="68">
        <v>42299</v>
      </c>
      <c r="AA1604" s="68">
        <v>42782</v>
      </c>
      <c r="AB1604">
        <v>321</v>
      </c>
      <c r="AC1604" t="s">
        <v>15616</v>
      </c>
    </row>
    <row r="1605" spans="1:29" x14ac:dyDescent="0.3">
      <c r="A1605" t="s">
        <v>1206</v>
      </c>
      <c r="B1605">
        <v>301</v>
      </c>
      <c r="C1605" t="str">
        <f>VLOOKUP($B1605,Hosts!$A:$M,10,0)</f>
        <v>Within a few hours</v>
      </c>
      <c r="D1605" s="70">
        <f>VLOOKUP($B1605,Hosts!$A:$M,11,0)</f>
        <v>0.86</v>
      </c>
      <c r="E1605" s="70">
        <f>VLOOKUP($B1605,Hosts!$A:$M,12,0)</f>
        <v>0.97</v>
      </c>
      <c r="F1605" t="str">
        <f>VLOOKUP($B1605,Hosts!$A:$M,13,0)</f>
        <v>No</v>
      </c>
      <c r="G1605" t="str">
        <f>INDEX(Hosts!$A:$M, MATCH(Places!$B1605,Hosts!$A:$A,0), MATCH(Places!G$1,Hosts!$A$1:$M$1,0))</f>
        <v>Within a few hours</v>
      </c>
      <c r="H1605" s="70">
        <f>INDEX(Hosts!$A:$M, MATCH(Places!$B1605,Hosts!$A:$A,0), MATCH(Places!H$1,Hosts!$A$1:$M$1,0))</f>
        <v>0.86</v>
      </c>
      <c r="I1605" s="70">
        <f>INDEX(Hosts!$A:$M, MATCH(Places!$B1605,Hosts!$A:$A,0), MATCH(Places!I$1,Hosts!$A$1:$M$1,0))</f>
        <v>0.97</v>
      </c>
      <c r="J1605" t="str">
        <f>INDEX(Hosts!$A:$M, MATCH(Places!$B1605,Hosts!$A:$A,0), MATCH(Places!J$1,Hosts!$A$1:$M$1,0))</f>
        <v>No</v>
      </c>
      <c r="K1605">
        <v>7</v>
      </c>
      <c r="L1605" t="str">
        <f>VLOOKUP($K1605,Neighborhoods!$A:$C,2,0)</f>
        <v>Brooklyn</v>
      </c>
      <c r="M1605" t="str">
        <f>VLOOKUP($K1605,Neighborhoods!$A:$C,3,0)</f>
        <v>Bedford-Stuyvesant</v>
      </c>
      <c r="N1605" t="str">
        <f>INDEX(Neighborhoods!$A:$C, MATCH(Places!$K1605,Neighborhoods!$A:$A,0), MATCH(Places!N$1,Neighborhoods!$A$1:$C$1,0))</f>
        <v>Brooklyn</v>
      </c>
      <c r="O1605" t="str">
        <f>INDEX(Neighborhoods!$A:$C, MATCH(Places!$K1605,Neighborhoods!$A:$A,0), MATCH(Places!O$1,Neighborhoods!$A$1:$C$1,0))</f>
        <v>Bedford-Stuyvesant</v>
      </c>
      <c r="P1605" t="s">
        <v>11822</v>
      </c>
      <c r="Q1605" t="str">
        <f t="shared" si="100"/>
        <v>No</v>
      </c>
      <c r="R1605">
        <v>10</v>
      </c>
      <c r="S1605" t="str">
        <f t="shared" si="101"/>
        <v>Large</v>
      </c>
      <c r="T1605" s="50">
        <v>150</v>
      </c>
      <c r="U1605" s="70">
        <f t="shared" si="102"/>
        <v>0.03</v>
      </c>
      <c r="V1605" s="52">
        <v>4.57</v>
      </c>
      <c r="W1605" s="52" t="str" cm="1">
        <f t="array" ref="W1605">_xlfn.SWITCH(ROUND(V1605,0),5,"Excellent",4,"Good",3,"Ok","Bad")</f>
        <v>Excellent</v>
      </c>
      <c r="X1605">
        <v>145</v>
      </c>
      <c r="Y1605" t="str">
        <f t="shared" si="103"/>
        <v>No</v>
      </c>
      <c r="Z1605" s="68">
        <v>42305</v>
      </c>
      <c r="AA1605" s="68">
        <v>43905</v>
      </c>
      <c r="AB1605">
        <v>351</v>
      </c>
      <c r="AC1605" t="s">
        <v>15615</v>
      </c>
    </row>
    <row r="1606" spans="1:29" x14ac:dyDescent="0.3">
      <c r="A1606" t="s">
        <v>1207</v>
      </c>
      <c r="B1606">
        <v>906</v>
      </c>
      <c r="C1606" t="str">
        <f>VLOOKUP($B1606,Hosts!$A:$M,10,0)</f>
        <v>Within an hour</v>
      </c>
      <c r="D1606" s="70">
        <f>VLOOKUP($B1606,Hosts!$A:$M,11,0)</f>
        <v>1</v>
      </c>
      <c r="E1606" s="70">
        <f>VLOOKUP($B1606,Hosts!$A:$M,12,0)</f>
        <v>0.87</v>
      </c>
      <c r="F1606" t="str">
        <f>VLOOKUP($B1606,Hosts!$A:$M,13,0)</f>
        <v>Yes</v>
      </c>
      <c r="G1606" t="str">
        <f>INDEX(Hosts!$A:$M, MATCH(Places!$B1606,Hosts!$A:$A,0), MATCH(Places!G$1,Hosts!$A$1:$M$1,0))</f>
        <v>Within an hour</v>
      </c>
      <c r="H1606" s="70">
        <f>INDEX(Hosts!$A:$M, MATCH(Places!$B1606,Hosts!$A:$A,0), MATCH(Places!H$1,Hosts!$A$1:$M$1,0))</f>
        <v>1</v>
      </c>
      <c r="I1606" s="70">
        <f>INDEX(Hosts!$A:$M, MATCH(Places!$B1606,Hosts!$A:$A,0), MATCH(Places!I$1,Hosts!$A$1:$M$1,0))</f>
        <v>0.87</v>
      </c>
      <c r="J1606" t="str">
        <f>INDEX(Hosts!$A:$M, MATCH(Places!$B1606,Hosts!$A:$A,0), MATCH(Places!J$1,Hosts!$A$1:$M$1,0))</f>
        <v>Yes</v>
      </c>
      <c r="K1606">
        <v>16</v>
      </c>
      <c r="L1606" t="str">
        <f>VLOOKUP($K1606,Neighborhoods!$A:$C,2,0)</f>
        <v>Manhattan</v>
      </c>
      <c r="M1606" t="str">
        <f>VLOOKUP($K1606,Neighborhoods!$A:$C,3,0)</f>
        <v>Harlem</v>
      </c>
      <c r="N1606" t="str">
        <f>INDEX(Neighborhoods!$A:$C, MATCH(Places!$K1606,Neighborhoods!$A:$A,0), MATCH(Places!N$1,Neighborhoods!$A$1:$C$1,0))</f>
        <v>Manhattan</v>
      </c>
      <c r="O1606" t="str">
        <f>INDEX(Neighborhoods!$A:$C, MATCH(Places!$K1606,Neighborhoods!$A:$A,0), MATCH(Places!O$1,Neighborhoods!$A$1:$C$1,0))</f>
        <v>Harlem</v>
      </c>
      <c r="P1606" t="s">
        <v>1</v>
      </c>
      <c r="Q1606" t="str">
        <f t="shared" si="100"/>
        <v>Yes</v>
      </c>
      <c r="R1606">
        <v>2</v>
      </c>
      <c r="S1606" t="str">
        <f t="shared" si="101"/>
        <v>Small</v>
      </c>
      <c r="T1606" s="50">
        <v>53</v>
      </c>
      <c r="U1606" s="70">
        <f t="shared" si="102"/>
        <v>0.03</v>
      </c>
      <c r="V1606" s="52">
        <v>5</v>
      </c>
      <c r="W1606" s="52" t="str" cm="1">
        <f t="array" ref="W1606">_xlfn.SWITCH(ROUND(V1606,0),5,"Excellent",4,"Good",3,"Ok","Bad")</f>
        <v>Excellent</v>
      </c>
      <c r="X1606">
        <v>23</v>
      </c>
      <c r="Y1606" t="str">
        <f t="shared" si="103"/>
        <v>No</v>
      </c>
      <c r="Z1606" s="68">
        <v>42601</v>
      </c>
      <c r="AA1606" s="68">
        <v>43890</v>
      </c>
      <c r="AB1606">
        <v>344</v>
      </c>
      <c r="AC1606" t="s">
        <v>15615</v>
      </c>
    </row>
    <row r="1607" spans="1:29" x14ac:dyDescent="0.3">
      <c r="A1607" t="s">
        <v>15369</v>
      </c>
      <c r="B1607">
        <v>1675</v>
      </c>
      <c r="C1607" t="str">
        <f>VLOOKUP($B1607,Hosts!$A:$M,10,0)</f>
        <v>Within an hour</v>
      </c>
      <c r="D1607" s="70">
        <f>VLOOKUP($B1607,Hosts!$A:$M,11,0)</f>
        <v>1</v>
      </c>
      <c r="E1607" s="70">
        <f>VLOOKUP($B1607,Hosts!$A:$M,12,0)</f>
        <v>1</v>
      </c>
      <c r="F1607" t="str">
        <f>VLOOKUP($B1607,Hosts!$A:$M,13,0)</f>
        <v>No</v>
      </c>
      <c r="G1607" t="str">
        <f>INDEX(Hosts!$A:$M, MATCH(Places!$B1607,Hosts!$A:$A,0), MATCH(Places!G$1,Hosts!$A$1:$M$1,0))</f>
        <v>Within an hour</v>
      </c>
      <c r="H1607" s="70">
        <f>INDEX(Hosts!$A:$M, MATCH(Places!$B1607,Hosts!$A:$A,0), MATCH(Places!H$1,Hosts!$A$1:$M$1,0))</f>
        <v>1</v>
      </c>
      <c r="I1607" s="70">
        <f>INDEX(Hosts!$A:$M, MATCH(Places!$B1607,Hosts!$A:$A,0), MATCH(Places!I$1,Hosts!$A$1:$M$1,0))</f>
        <v>1</v>
      </c>
      <c r="J1607" t="str">
        <f>INDEX(Hosts!$A:$M, MATCH(Places!$B1607,Hosts!$A:$A,0), MATCH(Places!J$1,Hosts!$A$1:$M$1,0))</f>
        <v>No</v>
      </c>
      <c r="K1607">
        <v>16</v>
      </c>
      <c r="L1607" t="str">
        <f>VLOOKUP($K1607,Neighborhoods!$A:$C,2,0)</f>
        <v>Manhattan</v>
      </c>
      <c r="M1607" t="str">
        <f>VLOOKUP($K1607,Neighborhoods!$A:$C,3,0)</f>
        <v>Harlem</v>
      </c>
      <c r="N1607" t="str">
        <f>INDEX(Neighborhoods!$A:$C, MATCH(Places!$K1607,Neighborhoods!$A:$A,0), MATCH(Places!N$1,Neighborhoods!$A$1:$C$1,0))</f>
        <v>Manhattan</v>
      </c>
      <c r="O1607" t="str">
        <f>INDEX(Neighborhoods!$A:$C, MATCH(Places!$K1607,Neighborhoods!$A:$A,0), MATCH(Places!O$1,Neighborhoods!$A$1:$C$1,0))</f>
        <v>Harlem</v>
      </c>
      <c r="P1607" t="s">
        <v>11822</v>
      </c>
      <c r="Q1607" t="str">
        <f t="shared" si="100"/>
        <v>No</v>
      </c>
      <c r="R1607">
        <v>4</v>
      </c>
      <c r="S1607" t="str">
        <f t="shared" si="101"/>
        <v>Medium</v>
      </c>
      <c r="T1607" s="50">
        <v>125</v>
      </c>
      <c r="U1607" s="70">
        <f t="shared" si="102"/>
        <v>0.03</v>
      </c>
      <c r="V1607" s="52">
        <v>4.99</v>
      </c>
      <c r="W1607" s="52" t="str" cm="1">
        <f t="array" ref="W1607">_xlfn.SWITCH(ROUND(V1607,0),5,"Excellent",4,"Good",3,"Ok","Bad")</f>
        <v>Excellent</v>
      </c>
      <c r="X1607">
        <v>227</v>
      </c>
      <c r="Y1607" t="str">
        <f t="shared" si="103"/>
        <v>Yes</v>
      </c>
      <c r="Z1607" s="68">
        <v>42301</v>
      </c>
      <c r="AA1607" s="68">
        <v>44050</v>
      </c>
      <c r="AB1607">
        <v>318</v>
      </c>
      <c r="AC1607" t="s">
        <v>15616</v>
      </c>
    </row>
    <row r="1608" spans="1:29" x14ac:dyDescent="0.3">
      <c r="A1608" t="s">
        <v>1208</v>
      </c>
      <c r="B1608">
        <v>2137</v>
      </c>
      <c r="C1608" t="str">
        <f>VLOOKUP($B1608,Hosts!$A:$M,10,0)</f>
        <v>Within an hour</v>
      </c>
      <c r="D1608" s="70">
        <f>VLOOKUP($B1608,Hosts!$A:$M,11,0)</f>
        <v>0.9</v>
      </c>
      <c r="E1608" s="70">
        <f>VLOOKUP($B1608,Hosts!$A:$M,12,0)</f>
        <v>0.69</v>
      </c>
      <c r="F1608" t="str">
        <f>VLOOKUP($B1608,Hosts!$A:$M,13,0)</f>
        <v>No</v>
      </c>
      <c r="G1608" t="str">
        <f>INDEX(Hosts!$A:$M, MATCH(Places!$B1608,Hosts!$A:$A,0), MATCH(Places!G$1,Hosts!$A$1:$M$1,0))</f>
        <v>Within an hour</v>
      </c>
      <c r="H1608" s="70">
        <f>INDEX(Hosts!$A:$M, MATCH(Places!$B1608,Hosts!$A:$A,0), MATCH(Places!H$1,Hosts!$A$1:$M$1,0))</f>
        <v>0.9</v>
      </c>
      <c r="I1608" s="70">
        <f>INDEX(Hosts!$A:$M, MATCH(Places!$B1608,Hosts!$A:$A,0), MATCH(Places!I$1,Hosts!$A$1:$M$1,0))</f>
        <v>0.69</v>
      </c>
      <c r="J1608" t="str">
        <f>INDEX(Hosts!$A:$M, MATCH(Places!$B1608,Hosts!$A:$A,0), MATCH(Places!J$1,Hosts!$A$1:$M$1,0))</f>
        <v>No</v>
      </c>
      <c r="K1608">
        <v>10</v>
      </c>
      <c r="L1608" t="str">
        <f>VLOOKUP($K1608,Neighborhoods!$A:$C,2,0)</f>
        <v>Brooklyn</v>
      </c>
      <c r="M1608" t="str">
        <f>VLOOKUP($K1608,Neighborhoods!$A:$C,3,0)</f>
        <v>East Flatbush</v>
      </c>
      <c r="N1608" t="str">
        <f>INDEX(Neighborhoods!$A:$C, MATCH(Places!$K1608,Neighborhoods!$A:$A,0), MATCH(Places!N$1,Neighborhoods!$A$1:$C$1,0))</f>
        <v>Brooklyn</v>
      </c>
      <c r="O1608" t="str">
        <f>INDEX(Neighborhoods!$A:$C, MATCH(Places!$K1608,Neighborhoods!$A:$A,0), MATCH(Places!O$1,Neighborhoods!$A$1:$C$1,0))</f>
        <v>East Flatbush</v>
      </c>
      <c r="P1608" t="s">
        <v>16</v>
      </c>
      <c r="Q1608" t="str">
        <f t="shared" si="100"/>
        <v>Yes</v>
      </c>
      <c r="R1608">
        <v>4</v>
      </c>
      <c r="S1608" t="str">
        <f t="shared" si="101"/>
        <v>Medium</v>
      </c>
      <c r="T1608" s="50">
        <v>17</v>
      </c>
      <c r="U1608" s="70">
        <f t="shared" si="102"/>
        <v>0.03</v>
      </c>
      <c r="V1608" s="52">
        <v>4.88</v>
      </c>
      <c r="W1608" s="52" t="str" cm="1">
        <f t="array" ref="W1608">_xlfn.SWITCH(ROUND(V1608,0),5,"Excellent",4,"Good",3,"Ok","Bad")</f>
        <v>Excellent</v>
      </c>
      <c r="X1608">
        <v>8</v>
      </c>
      <c r="Y1608" t="str">
        <f t="shared" si="103"/>
        <v>No</v>
      </c>
      <c r="Z1608" s="68">
        <v>42315</v>
      </c>
      <c r="AA1608" s="68">
        <v>42917</v>
      </c>
      <c r="AB1608">
        <v>228</v>
      </c>
      <c r="AC1608" t="s">
        <v>15615</v>
      </c>
    </row>
    <row r="1609" spans="1:29" x14ac:dyDescent="0.3">
      <c r="A1609" t="s">
        <v>1209</v>
      </c>
      <c r="B1609">
        <v>2137</v>
      </c>
      <c r="C1609" t="str">
        <f>VLOOKUP($B1609,Hosts!$A:$M,10,0)</f>
        <v>Within an hour</v>
      </c>
      <c r="D1609" s="70">
        <f>VLOOKUP($B1609,Hosts!$A:$M,11,0)</f>
        <v>0.9</v>
      </c>
      <c r="E1609" s="70">
        <f>VLOOKUP($B1609,Hosts!$A:$M,12,0)</f>
        <v>0.69</v>
      </c>
      <c r="F1609" t="str">
        <f>VLOOKUP($B1609,Hosts!$A:$M,13,0)</f>
        <v>No</v>
      </c>
      <c r="G1609" t="str">
        <f>INDEX(Hosts!$A:$M, MATCH(Places!$B1609,Hosts!$A:$A,0), MATCH(Places!G$1,Hosts!$A$1:$M$1,0))</f>
        <v>Within an hour</v>
      </c>
      <c r="H1609" s="70">
        <f>INDEX(Hosts!$A:$M, MATCH(Places!$B1609,Hosts!$A:$A,0), MATCH(Places!H$1,Hosts!$A$1:$M$1,0))</f>
        <v>0.9</v>
      </c>
      <c r="I1609" s="70">
        <f>INDEX(Hosts!$A:$M, MATCH(Places!$B1609,Hosts!$A:$A,0), MATCH(Places!I$1,Hosts!$A$1:$M$1,0))</f>
        <v>0.69</v>
      </c>
      <c r="J1609" t="str">
        <f>INDEX(Hosts!$A:$M, MATCH(Places!$B1609,Hosts!$A:$A,0), MATCH(Places!J$1,Hosts!$A$1:$M$1,0))</f>
        <v>No</v>
      </c>
      <c r="K1609">
        <v>10</v>
      </c>
      <c r="L1609" t="str">
        <f>VLOOKUP($K1609,Neighborhoods!$A:$C,2,0)</f>
        <v>Brooklyn</v>
      </c>
      <c r="M1609" t="str">
        <f>VLOOKUP($K1609,Neighborhoods!$A:$C,3,0)</f>
        <v>East Flatbush</v>
      </c>
      <c r="N1609" t="str">
        <f>INDEX(Neighborhoods!$A:$C, MATCH(Places!$K1609,Neighborhoods!$A:$A,0), MATCH(Places!N$1,Neighborhoods!$A$1:$C$1,0))</f>
        <v>Brooklyn</v>
      </c>
      <c r="O1609" t="str">
        <f>INDEX(Neighborhoods!$A:$C, MATCH(Places!$K1609,Neighborhoods!$A:$A,0), MATCH(Places!O$1,Neighborhoods!$A$1:$C$1,0))</f>
        <v>East Flatbush</v>
      </c>
      <c r="P1609" t="s">
        <v>16</v>
      </c>
      <c r="Q1609" t="str">
        <f t="shared" si="100"/>
        <v>Yes</v>
      </c>
      <c r="R1609">
        <v>2</v>
      </c>
      <c r="S1609" t="str">
        <f t="shared" si="101"/>
        <v>Small</v>
      </c>
      <c r="T1609" s="50">
        <v>27</v>
      </c>
      <c r="U1609" s="70">
        <f t="shared" si="102"/>
        <v>0.03</v>
      </c>
      <c r="V1609" s="52">
        <v>4</v>
      </c>
      <c r="W1609" s="52" t="str" cm="1">
        <f t="array" ref="W1609">_xlfn.SWITCH(ROUND(V1609,0),5,"Excellent",4,"Good",3,"Ok","Bad")</f>
        <v>Good</v>
      </c>
      <c r="X1609">
        <v>5</v>
      </c>
      <c r="Y1609" t="str">
        <f t="shared" si="103"/>
        <v>No</v>
      </c>
      <c r="Z1609" s="68">
        <v>42305</v>
      </c>
      <c r="AA1609" s="68">
        <v>43223</v>
      </c>
      <c r="AB1609">
        <v>364</v>
      </c>
      <c r="AC1609" t="s">
        <v>15616</v>
      </c>
    </row>
    <row r="1610" spans="1:29" x14ac:dyDescent="0.3">
      <c r="A1610" t="s">
        <v>1210</v>
      </c>
      <c r="B1610">
        <v>2511</v>
      </c>
      <c r="C1610" t="str">
        <f>VLOOKUP($B1610,Hosts!$A:$M,10,0)</f>
        <v>Within an hour</v>
      </c>
      <c r="D1610" s="70">
        <f>VLOOKUP($B1610,Hosts!$A:$M,11,0)</f>
        <v>1</v>
      </c>
      <c r="E1610" s="70">
        <f>VLOOKUP($B1610,Hosts!$A:$M,12,0)</f>
        <v>0.79</v>
      </c>
      <c r="F1610" t="str">
        <f>VLOOKUP($B1610,Hosts!$A:$M,13,0)</f>
        <v>Yes</v>
      </c>
      <c r="G1610" t="str">
        <f>INDEX(Hosts!$A:$M, MATCH(Places!$B1610,Hosts!$A:$A,0), MATCH(Places!G$1,Hosts!$A$1:$M$1,0))</f>
        <v>Within an hour</v>
      </c>
      <c r="H1610" s="70">
        <f>INDEX(Hosts!$A:$M, MATCH(Places!$B1610,Hosts!$A:$A,0), MATCH(Places!H$1,Hosts!$A$1:$M$1,0))</f>
        <v>1</v>
      </c>
      <c r="I1610" s="70">
        <f>INDEX(Hosts!$A:$M, MATCH(Places!$B1610,Hosts!$A:$A,0), MATCH(Places!I$1,Hosts!$A$1:$M$1,0))</f>
        <v>0.79</v>
      </c>
      <c r="J1610" t="str">
        <f>INDEX(Hosts!$A:$M, MATCH(Places!$B1610,Hosts!$A:$A,0), MATCH(Places!J$1,Hosts!$A$1:$M$1,0))</f>
        <v>Yes</v>
      </c>
      <c r="K1610">
        <v>7</v>
      </c>
      <c r="L1610" t="str">
        <f>VLOOKUP($K1610,Neighborhoods!$A:$C,2,0)</f>
        <v>Brooklyn</v>
      </c>
      <c r="M1610" t="str">
        <f>VLOOKUP($K1610,Neighborhoods!$A:$C,3,0)</f>
        <v>Bedford-Stuyvesant</v>
      </c>
      <c r="N1610" t="str">
        <f>INDEX(Neighborhoods!$A:$C, MATCH(Places!$K1610,Neighborhoods!$A:$A,0), MATCH(Places!N$1,Neighborhoods!$A$1:$C$1,0))</f>
        <v>Brooklyn</v>
      </c>
      <c r="O1610" t="str">
        <f>INDEX(Neighborhoods!$A:$C, MATCH(Places!$K1610,Neighborhoods!$A:$A,0), MATCH(Places!O$1,Neighborhoods!$A$1:$C$1,0))</f>
        <v>Bedford-Stuyvesant</v>
      </c>
      <c r="P1610" t="s">
        <v>1</v>
      </c>
      <c r="Q1610" t="str">
        <f t="shared" si="100"/>
        <v>Yes</v>
      </c>
      <c r="R1610">
        <v>5</v>
      </c>
      <c r="S1610" t="str">
        <f t="shared" si="101"/>
        <v>Medium</v>
      </c>
      <c r="T1610" s="50">
        <v>249</v>
      </c>
      <c r="U1610" s="70">
        <f t="shared" si="102"/>
        <v>0.04</v>
      </c>
      <c r="V1610" s="52">
        <v>5</v>
      </c>
      <c r="W1610" s="52" t="str" cm="1">
        <f t="array" ref="W1610">_xlfn.SWITCH(ROUND(V1610,0),5,"Excellent",4,"Good",3,"Ok","Bad")</f>
        <v>Excellent</v>
      </c>
      <c r="X1610">
        <v>6</v>
      </c>
      <c r="Y1610" t="str">
        <f t="shared" si="103"/>
        <v>No</v>
      </c>
      <c r="Z1610" s="68">
        <v>43319</v>
      </c>
      <c r="AA1610" s="68">
        <v>43831</v>
      </c>
      <c r="AB1610">
        <v>364</v>
      </c>
      <c r="AC1610" t="s">
        <v>15615</v>
      </c>
    </row>
    <row r="1611" spans="1:29" x14ac:dyDescent="0.3">
      <c r="A1611" t="s">
        <v>14632</v>
      </c>
      <c r="B1611">
        <v>2390</v>
      </c>
      <c r="C1611" t="str">
        <f>VLOOKUP($B1611,Hosts!$A:$M,10,0)</f>
        <v>Within an hour</v>
      </c>
      <c r="D1611" s="70">
        <f>VLOOKUP($B1611,Hosts!$A:$M,11,0)</f>
        <v>1</v>
      </c>
      <c r="E1611" s="70">
        <f>VLOOKUP($B1611,Hosts!$A:$M,12,0)</f>
        <v>1</v>
      </c>
      <c r="F1611" t="str">
        <f>VLOOKUP($B1611,Hosts!$A:$M,13,0)</f>
        <v>No</v>
      </c>
      <c r="G1611" t="str">
        <f>INDEX(Hosts!$A:$M, MATCH(Places!$B1611,Hosts!$A:$A,0), MATCH(Places!G$1,Hosts!$A$1:$M$1,0))</f>
        <v>Within an hour</v>
      </c>
      <c r="H1611" s="70">
        <f>INDEX(Hosts!$A:$M, MATCH(Places!$B1611,Hosts!$A:$A,0), MATCH(Places!H$1,Hosts!$A$1:$M$1,0))</f>
        <v>1</v>
      </c>
      <c r="I1611" s="70">
        <f>INDEX(Hosts!$A:$M, MATCH(Places!$B1611,Hosts!$A:$A,0), MATCH(Places!I$1,Hosts!$A$1:$M$1,0))</f>
        <v>1</v>
      </c>
      <c r="J1611" t="str">
        <f>INDEX(Hosts!$A:$M, MATCH(Places!$B1611,Hosts!$A:$A,0), MATCH(Places!J$1,Hosts!$A$1:$M$1,0))</f>
        <v>No</v>
      </c>
      <c r="K1611">
        <v>7</v>
      </c>
      <c r="L1611" t="str">
        <f>VLOOKUP($K1611,Neighborhoods!$A:$C,2,0)</f>
        <v>Brooklyn</v>
      </c>
      <c r="M1611" t="str">
        <f>VLOOKUP($K1611,Neighborhoods!$A:$C,3,0)</f>
        <v>Bedford-Stuyvesant</v>
      </c>
      <c r="N1611" t="str">
        <f>INDEX(Neighborhoods!$A:$C, MATCH(Places!$K1611,Neighborhoods!$A:$A,0), MATCH(Places!N$1,Neighborhoods!$A$1:$C$1,0))</f>
        <v>Brooklyn</v>
      </c>
      <c r="O1611" t="str">
        <f>INDEX(Neighborhoods!$A:$C, MATCH(Places!$K1611,Neighborhoods!$A:$A,0), MATCH(Places!O$1,Neighborhoods!$A$1:$C$1,0))</f>
        <v>Bedford-Stuyvesant</v>
      </c>
      <c r="P1611" t="s">
        <v>1</v>
      </c>
      <c r="Q1611" t="str">
        <f t="shared" si="100"/>
        <v>Yes</v>
      </c>
      <c r="R1611">
        <v>2</v>
      </c>
      <c r="S1611" t="str">
        <f t="shared" si="101"/>
        <v>Small</v>
      </c>
      <c r="T1611" s="50">
        <v>28</v>
      </c>
      <c r="U1611" s="70">
        <f t="shared" si="102"/>
        <v>0.03</v>
      </c>
      <c r="V1611" s="52">
        <v>4.71</v>
      </c>
      <c r="W1611" s="52" t="str" cm="1">
        <f t="array" ref="W1611">_xlfn.SWITCH(ROUND(V1611,0),5,"Excellent",4,"Good",3,"Ok","Bad")</f>
        <v>Excellent</v>
      </c>
      <c r="X1611">
        <v>7</v>
      </c>
      <c r="Y1611" t="str">
        <f t="shared" si="103"/>
        <v>No</v>
      </c>
      <c r="Z1611" s="68">
        <v>42394</v>
      </c>
      <c r="AA1611" s="68">
        <v>44044</v>
      </c>
      <c r="AB1611">
        <v>0</v>
      </c>
      <c r="AC1611" t="s">
        <v>15615</v>
      </c>
    </row>
    <row r="1612" spans="1:29" x14ac:dyDescent="0.3">
      <c r="A1612" t="s">
        <v>14868</v>
      </c>
      <c r="B1612">
        <v>2055</v>
      </c>
      <c r="C1612" t="str">
        <f>VLOOKUP($B1612,Hosts!$A:$M,10,0)</f>
        <v>A few days or more</v>
      </c>
      <c r="D1612" s="70">
        <f>VLOOKUP($B1612,Hosts!$A:$M,11,0)</f>
        <v>0</v>
      </c>
      <c r="E1612" s="70">
        <f>VLOOKUP($B1612,Hosts!$A:$M,12,0)</f>
        <v>1</v>
      </c>
      <c r="F1612" t="str">
        <f>VLOOKUP($B1612,Hosts!$A:$M,13,0)</f>
        <v>No</v>
      </c>
      <c r="G1612" t="str">
        <f>INDEX(Hosts!$A:$M, MATCH(Places!$B1612,Hosts!$A:$A,0), MATCH(Places!G$1,Hosts!$A$1:$M$1,0))</f>
        <v>A few days or more</v>
      </c>
      <c r="H1612" s="70">
        <f>INDEX(Hosts!$A:$M, MATCH(Places!$B1612,Hosts!$A:$A,0), MATCH(Places!H$1,Hosts!$A$1:$M$1,0))</f>
        <v>0</v>
      </c>
      <c r="I1612" s="70">
        <f>INDEX(Hosts!$A:$M, MATCH(Places!$B1612,Hosts!$A:$A,0), MATCH(Places!I$1,Hosts!$A$1:$M$1,0))</f>
        <v>1</v>
      </c>
      <c r="J1612" t="str">
        <f>INDEX(Hosts!$A:$M, MATCH(Places!$B1612,Hosts!$A:$A,0), MATCH(Places!J$1,Hosts!$A$1:$M$1,0))</f>
        <v>No</v>
      </c>
      <c r="K1612">
        <v>11</v>
      </c>
      <c r="L1612" t="str">
        <f>VLOOKUP($K1612,Neighborhoods!$A:$C,2,0)</f>
        <v>Brooklyn</v>
      </c>
      <c r="M1612" t="str">
        <f>VLOOKUP($K1612,Neighborhoods!$A:$C,3,0)</f>
        <v>Greenpoint</v>
      </c>
      <c r="N1612" t="str">
        <f>INDEX(Neighborhoods!$A:$C, MATCH(Places!$K1612,Neighborhoods!$A:$A,0), MATCH(Places!N$1,Neighborhoods!$A$1:$C$1,0))</f>
        <v>Brooklyn</v>
      </c>
      <c r="O1612" t="str">
        <f>INDEX(Neighborhoods!$A:$C, MATCH(Places!$K1612,Neighborhoods!$A:$A,0), MATCH(Places!O$1,Neighborhoods!$A$1:$C$1,0))</f>
        <v>Greenpoint</v>
      </c>
      <c r="P1612" t="s">
        <v>1</v>
      </c>
      <c r="Q1612" t="str">
        <f t="shared" si="100"/>
        <v>Yes</v>
      </c>
      <c r="R1612">
        <v>1</v>
      </c>
      <c r="S1612" t="str">
        <f t="shared" si="101"/>
        <v>Small</v>
      </c>
      <c r="T1612" s="50">
        <v>84</v>
      </c>
      <c r="U1612" s="70">
        <f t="shared" si="102"/>
        <v>0.03</v>
      </c>
      <c r="V1612" s="52">
        <v>4.8099999999999996</v>
      </c>
      <c r="W1612" s="52" t="str" cm="1">
        <f t="array" ref="W1612">_xlfn.SWITCH(ROUND(V1612,0),5,"Excellent",4,"Good",3,"Ok","Bad")</f>
        <v>Excellent</v>
      </c>
      <c r="X1612">
        <v>160</v>
      </c>
      <c r="Y1612" t="str">
        <f t="shared" si="103"/>
        <v>Yes</v>
      </c>
      <c r="Z1612" s="68">
        <v>42557</v>
      </c>
      <c r="AA1612" s="68">
        <v>43838</v>
      </c>
      <c r="AB1612">
        <v>0</v>
      </c>
      <c r="AC1612" t="s">
        <v>15616</v>
      </c>
    </row>
    <row r="1613" spans="1:29" x14ac:dyDescent="0.3">
      <c r="A1613" t="s">
        <v>15396</v>
      </c>
      <c r="B1613">
        <v>1232</v>
      </c>
      <c r="C1613" t="str">
        <f>VLOOKUP($B1613,Hosts!$A:$M,10,0)</f>
        <v>Within an hour</v>
      </c>
      <c r="D1613" s="70">
        <f>VLOOKUP($B1613,Hosts!$A:$M,11,0)</f>
        <v>1</v>
      </c>
      <c r="E1613" s="70">
        <f>VLOOKUP($B1613,Hosts!$A:$M,12,0)</f>
        <v>0.97</v>
      </c>
      <c r="F1613" t="str">
        <f>VLOOKUP($B1613,Hosts!$A:$M,13,0)</f>
        <v>Yes</v>
      </c>
      <c r="G1613" t="str">
        <f>INDEX(Hosts!$A:$M, MATCH(Places!$B1613,Hosts!$A:$A,0), MATCH(Places!G$1,Hosts!$A$1:$M$1,0))</f>
        <v>Within an hour</v>
      </c>
      <c r="H1613" s="70">
        <f>INDEX(Hosts!$A:$M, MATCH(Places!$B1613,Hosts!$A:$A,0), MATCH(Places!H$1,Hosts!$A$1:$M$1,0))</f>
        <v>1</v>
      </c>
      <c r="I1613" s="70">
        <f>INDEX(Hosts!$A:$M, MATCH(Places!$B1613,Hosts!$A:$A,0), MATCH(Places!I$1,Hosts!$A$1:$M$1,0))</f>
        <v>0.97</v>
      </c>
      <c r="J1613" t="str">
        <f>INDEX(Hosts!$A:$M, MATCH(Places!$B1613,Hosts!$A:$A,0), MATCH(Places!J$1,Hosts!$A$1:$M$1,0))</f>
        <v>Yes</v>
      </c>
      <c r="K1613">
        <v>16</v>
      </c>
      <c r="L1613" t="str">
        <f>VLOOKUP($K1613,Neighborhoods!$A:$C,2,0)</f>
        <v>Manhattan</v>
      </c>
      <c r="M1613" t="str">
        <f>VLOOKUP($K1613,Neighborhoods!$A:$C,3,0)</f>
        <v>Harlem</v>
      </c>
      <c r="N1613" t="str">
        <f>INDEX(Neighborhoods!$A:$C, MATCH(Places!$K1613,Neighborhoods!$A:$A,0), MATCH(Places!N$1,Neighborhoods!$A$1:$C$1,0))</f>
        <v>Manhattan</v>
      </c>
      <c r="O1613" t="str">
        <f>INDEX(Neighborhoods!$A:$C, MATCH(Places!$K1613,Neighborhoods!$A:$A,0), MATCH(Places!O$1,Neighborhoods!$A$1:$C$1,0))</f>
        <v>Harlem</v>
      </c>
      <c r="P1613" t="s">
        <v>11822</v>
      </c>
      <c r="Q1613" t="str">
        <f t="shared" si="100"/>
        <v>No</v>
      </c>
      <c r="R1613">
        <v>2</v>
      </c>
      <c r="S1613" t="str">
        <f t="shared" si="101"/>
        <v>Small</v>
      </c>
      <c r="T1613" s="50">
        <v>179</v>
      </c>
      <c r="U1613" s="70">
        <f t="shared" si="102"/>
        <v>0.03</v>
      </c>
      <c r="V1613" s="52">
        <v>4.92</v>
      </c>
      <c r="W1613" s="52" t="str" cm="1">
        <f t="array" ref="W1613">_xlfn.SWITCH(ROUND(V1613,0),5,"Excellent",4,"Good",3,"Ok","Bad")</f>
        <v>Excellent</v>
      </c>
      <c r="X1613">
        <v>48</v>
      </c>
      <c r="Y1613" t="str">
        <f t="shared" si="103"/>
        <v>No</v>
      </c>
      <c r="Z1613" s="68">
        <v>42318</v>
      </c>
      <c r="AA1613" s="68">
        <v>43834</v>
      </c>
      <c r="AB1613">
        <v>269</v>
      </c>
      <c r="AC1613" t="s">
        <v>15615</v>
      </c>
    </row>
    <row r="1614" spans="1:29" x14ac:dyDescent="0.3">
      <c r="A1614" t="s">
        <v>1211</v>
      </c>
      <c r="B1614">
        <v>2512</v>
      </c>
      <c r="C1614" t="str">
        <f>VLOOKUP($B1614,Hosts!$A:$M,10,0)</f>
        <v>Within an hour</v>
      </c>
      <c r="D1614" s="70">
        <f>VLOOKUP($B1614,Hosts!$A:$M,11,0)</f>
        <v>1</v>
      </c>
      <c r="E1614" s="70">
        <f>VLOOKUP($B1614,Hosts!$A:$M,12,0)</f>
        <v>1</v>
      </c>
      <c r="F1614" t="str">
        <f>VLOOKUP($B1614,Hosts!$A:$M,13,0)</f>
        <v>Yes</v>
      </c>
      <c r="G1614" t="str">
        <f>INDEX(Hosts!$A:$M, MATCH(Places!$B1614,Hosts!$A:$A,0), MATCH(Places!G$1,Hosts!$A$1:$M$1,0))</f>
        <v>Within an hour</v>
      </c>
      <c r="H1614" s="70">
        <f>INDEX(Hosts!$A:$M, MATCH(Places!$B1614,Hosts!$A:$A,0), MATCH(Places!H$1,Hosts!$A$1:$M$1,0))</f>
        <v>1</v>
      </c>
      <c r="I1614" s="70">
        <f>INDEX(Hosts!$A:$M, MATCH(Places!$B1614,Hosts!$A:$A,0), MATCH(Places!I$1,Hosts!$A$1:$M$1,0))</f>
        <v>1</v>
      </c>
      <c r="J1614" t="str">
        <f>INDEX(Hosts!$A:$M, MATCH(Places!$B1614,Hosts!$A:$A,0), MATCH(Places!J$1,Hosts!$A$1:$M$1,0))</f>
        <v>Yes</v>
      </c>
      <c r="K1614">
        <v>7</v>
      </c>
      <c r="L1614" t="str">
        <f>VLOOKUP($K1614,Neighborhoods!$A:$C,2,0)</f>
        <v>Brooklyn</v>
      </c>
      <c r="M1614" t="str">
        <f>VLOOKUP($K1614,Neighborhoods!$A:$C,3,0)</f>
        <v>Bedford-Stuyvesant</v>
      </c>
      <c r="N1614" t="str">
        <f>INDEX(Neighborhoods!$A:$C, MATCH(Places!$K1614,Neighborhoods!$A:$A,0), MATCH(Places!N$1,Neighborhoods!$A$1:$C$1,0))</f>
        <v>Brooklyn</v>
      </c>
      <c r="O1614" t="str">
        <f>INDEX(Neighborhoods!$A:$C, MATCH(Places!$K1614,Neighborhoods!$A:$A,0), MATCH(Places!O$1,Neighborhoods!$A$1:$C$1,0))</f>
        <v>Bedford-Stuyvesant</v>
      </c>
      <c r="P1614" t="s">
        <v>11822</v>
      </c>
      <c r="Q1614" t="str">
        <f t="shared" si="100"/>
        <v>No</v>
      </c>
      <c r="R1614">
        <v>4</v>
      </c>
      <c r="S1614" t="str">
        <f t="shared" si="101"/>
        <v>Medium</v>
      </c>
      <c r="T1614" s="50">
        <v>131.43</v>
      </c>
      <c r="U1614" s="70">
        <f t="shared" si="102"/>
        <v>0.03</v>
      </c>
      <c r="V1614" s="52">
        <v>4.82</v>
      </c>
      <c r="W1614" s="52" t="str" cm="1">
        <f t="array" ref="W1614">_xlfn.SWITCH(ROUND(V1614,0),5,"Excellent",4,"Good",3,"Ok","Bad")</f>
        <v>Excellent</v>
      </c>
      <c r="X1614">
        <v>150</v>
      </c>
      <c r="Y1614" t="str">
        <f t="shared" si="103"/>
        <v>Yes</v>
      </c>
      <c r="Z1614" s="68">
        <v>42335</v>
      </c>
      <c r="AA1614" s="68">
        <v>43905</v>
      </c>
      <c r="AB1614">
        <v>218</v>
      </c>
      <c r="AC1614" t="s">
        <v>15616</v>
      </c>
    </row>
    <row r="1615" spans="1:29" x14ac:dyDescent="0.3">
      <c r="A1615" t="s">
        <v>1212</v>
      </c>
      <c r="B1615">
        <v>686</v>
      </c>
      <c r="C1615" t="str">
        <f>VLOOKUP($B1615,Hosts!$A:$M,10,0)</f>
        <v>Within a day</v>
      </c>
      <c r="D1615" s="70">
        <f>VLOOKUP($B1615,Hosts!$A:$M,11,0)</f>
        <v>1</v>
      </c>
      <c r="E1615" s="70">
        <f>VLOOKUP($B1615,Hosts!$A:$M,12,0)</f>
        <v>1</v>
      </c>
      <c r="F1615" t="str">
        <f>VLOOKUP($B1615,Hosts!$A:$M,13,0)</f>
        <v>No</v>
      </c>
      <c r="G1615" t="str">
        <f>INDEX(Hosts!$A:$M, MATCH(Places!$B1615,Hosts!$A:$A,0), MATCH(Places!G$1,Hosts!$A$1:$M$1,0))</f>
        <v>Within a day</v>
      </c>
      <c r="H1615" s="70">
        <f>INDEX(Hosts!$A:$M, MATCH(Places!$B1615,Hosts!$A:$A,0), MATCH(Places!H$1,Hosts!$A$1:$M$1,0))</f>
        <v>1</v>
      </c>
      <c r="I1615" s="70">
        <f>INDEX(Hosts!$A:$M, MATCH(Places!$B1615,Hosts!$A:$A,0), MATCH(Places!I$1,Hosts!$A$1:$M$1,0))</f>
        <v>1</v>
      </c>
      <c r="J1615" t="str">
        <f>INDEX(Hosts!$A:$M, MATCH(Places!$B1615,Hosts!$A:$A,0), MATCH(Places!J$1,Hosts!$A$1:$M$1,0))</f>
        <v>No</v>
      </c>
      <c r="K1615">
        <v>24</v>
      </c>
      <c r="L1615" t="str">
        <f>VLOOKUP($K1615,Neighborhoods!$A:$C,2,0)</f>
        <v>Queens</v>
      </c>
      <c r="M1615" t="str">
        <f>VLOOKUP($K1615,Neighborhoods!$A:$C,3,0)</f>
        <v>Long Island City</v>
      </c>
      <c r="N1615" t="str">
        <f>INDEX(Neighborhoods!$A:$C, MATCH(Places!$K1615,Neighborhoods!$A:$A,0), MATCH(Places!N$1,Neighborhoods!$A$1:$C$1,0))</f>
        <v>Queens</v>
      </c>
      <c r="O1615" t="str">
        <f>INDEX(Neighborhoods!$A:$C, MATCH(Places!$K1615,Neighborhoods!$A:$A,0), MATCH(Places!O$1,Neighborhoods!$A$1:$C$1,0))</f>
        <v>Long Island City</v>
      </c>
      <c r="P1615" t="s">
        <v>1</v>
      </c>
      <c r="Q1615" t="str">
        <f t="shared" si="100"/>
        <v>Yes</v>
      </c>
      <c r="R1615">
        <v>2</v>
      </c>
      <c r="S1615" t="str">
        <f t="shared" si="101"/>
        <v>Small</v>
      </c>
      <c r="T1615" s="50">
        <v>100</v>
      </c>
      <c r="U1615" s="70">
        <f t="shared" si="102"/>
        <v>0.03</v>
      </c>
      <c r="V1615" s="52">
        <v>4.83</v>
      </c>
      <c r="W1615" s="52" t="str" cm="1">
        <f t="array" ref="W1615">_xlfn.SWITCH(ROUND(V1615,0),5,"Excellent",4,"Good",3,"Ok","Bad")</f>
        <v>Excellent</v>
      </c>
      <c r="X1615">
        <v>64</v>
      </c>
      <c r="Y1615" t="str">
        <f t="shared" si="103"/>
        <v>No</v>
      </c>
      <c r="Z1615" s="68">
        <v>42488</v>
      </c>
      <c r="AA1615" s="68">
        <v>43833</v>
      </c>
      <c r="AB1615">
        <v>365</v>
      </c>
      <c r="AC1615" t="s">
        <v>15615</v>
      </c>
    </row>
    <row r="1616" spans="1:29" x14ac:dyDescent="0.3">
      <c r="A1616" t="s">
        <v>1213</v>
      </c>
      <c r="B1616">
        <v>1650</v>
      </c>
      <c r="C1616" t="str">
        <f>VLOOKUP($B1616,Hosts!$A:$M,10,0)</f>
        <v>Within an hour</v>
      </c>
      <c r="D1616" s="70">
        <f>VLOOKUP($B1616,Hosts!$A:$M,11,0)</f>
        <v>1</v>
      </c>
      <c r="E1616" s="70">
        <f>VLOOKUP($B1616,Hosts!$A:$M,12,0)</f>
        <v>0.56000000000000005</v>
      </c>
      <c r="F1616" t="str">
        <f>VLOOKUP($B1616,Hosts!$A:$M,13,0)</f>
        <v>No</v>
      </c>
      <c r="G1616" t="str">
        <f>INDEX(Hosts!$A:$M, MATCH(Places!$B1616,Hosts!$A:$A,0), MATCH(Places!G$1,Hosts!$A$1:$M$1,0))</f>
        <v>Within an hour</v>
      </c>
      <c r="H1616" s="70">
        <f>INDEX(Hosts!$A:$M, MATCH(Places!$B1616,Hosts!$A:$A,0), MATCH(Places!H$1,Hosts!$A$1:$M$1,0))</f>
        <v>1</v>
      </c>
      <c r="I1616" s="70">
        <f>INDEX(Hosts!$A:$M, MATCH(Places!$B1616,Hosts!$A:$A,0), MATCH(Places!I$1,Hosts!$A$1:$M$1,0))</f>
        <v>0.56000000000000005</v>
      </c>
      <c r="J1616" t="str">
        <f>INDEX(Hosts!$A:$M, MATCH(Places!$B1616,Hosts!$A:$A,0), MATCH(Places!J$1,Hosts!$A$1:$M$1,0))</f>
        <v>No</v>
      </c>
      <c r="K1616">
        <v>9</v>
      </c>
      <c r="L1616" t="str">
        <f>VLOOKUP($K1616,Neighborhoods!$A:$C,2,0)</f>
        <v>Brooklyn</v>
      </c>
      <c r="M1616" t="str">
        <f>VLOOKUP($K1616,Neighborhoods!$A:$C,3,0)</f>
        <v>Crown Heights</v>
      </c>
      <c r="N1616" t="str">
        <f>INDEX(Neighborhoods!$A:$C, MATCH(Places!$K1616,Neighborhoods!$A:$A,0), MATCH(Places!N$1,Neighborhoods!$A$1:$C$1,0))</f>
        <v>Brooklyn</v>
      </c>
      <c r="O1616" t="str">
        <f>INDEX(Neighborhoods!$A:$C, MATCH(Places!$K1616,Neighborhoods!$A:$A,0), MATCH(Places!O$1,Neighborhoods!$A$1:$C$1,0))</f>
        <v>Crown Heights</v>
      </c>
      <c r="P1616" t="s">
        <v>11822</v>
      </c>
      <c r="Q1616" t="str">
        <f t="shared" si="100"/>
        <v>No</v>
      </c>
      <c r="R1616">
        <v>2</v>
      </c>
      <c r="S1616" t="str">
        <f t="shared" si="101"/>
        <v>Small</v>
      </c>
      <c r="T1616" s="50">
        <v>120</v>
      </c>
      <c r="U1616" s="70">
        <f t="shared" si="102"/>
        <v>0.03</v>
      </c>
      <c r="V1616" s="52">
        <v>4.92</v>
      </c>
      <c r="W1616" s="52" t="str" cm="1">
        <f t="array" ref="W1616">_xlfn.SWITCH(ROUND(V1616,0),5,"Excellent",4,"Good",3,"Ok","Bad")</f>
        <v>Excellent</v>
      </c>
      <c r="X1616">
        <v>71</v>
      </c>
      <c r="Y1616" t="str">
        <f t="shared" si="103"/>
        <v>No</v>
      </c>
      <c r="Z1616" s="68">
        <v>42317</v>
      </c>
      <c r="AA1616" s="68">
        <v>43901</v>
      </c>
      <c r="AB1616">
        <v>4</v>
      </c>
      <c r="AC1616" t="s">
        <v>15615</v>
      </c>
    </row>
    <row r="1617" spans="1:29" x14ac:dyDescent="0.3">
      <c r="A1617" t="s">
        <v>14271</v>
      </c>
      <c r="B1617">
        <v>402</v>
      </c>
      <c r="C1617" t="str">
        <f>VLOOKUP($B1617,Hosts!$A:$M,10,0)</f>
        <v>Within an hour</v>
      </c>
      <c r="D1617" s="70">
        <f>VLOOKUP($B1617,Hosts!$A:$M,11,0)</f>
        <v>1</v>
      </c>
      <c r="E1617" s="70">
        <f>VLOOKUP($B1617,Hosts!$A:$M,12,0)</f>
        <v>0.9</v>
      </c>
      <c r="F1617" t="str">
        <f>VLOOKUP($B1617,Hosts!$A:$M,13,0)</f>
        <v>Yes</v>
      </c>
      <c r="G1617" t="str">
        <f>INDEX(Hosts!$A:$M, MATCH(Places!$B1617,Hosts!$A:$A,0), MATCH(Places!G$1,Hosts!$A$1:$M$1,0))</f>
        <v>Within an hour</v>
      </c>
      <c r="H1617" s="70">
        <f>INDEX(Hosts!$A:$M, MATCH(Places!$B1617,Hosts!$A:$A,0), MATCH(Places!H$1,Hosts!$A$1:$M$1,0))</f>
        <v>1</v>
      </c>
      <c r="I1617" s="70">
        <f>INDEX(Hosts!$A:$M, MATCH(Places!$B1617,Hosts!$A:$A,0), MATCH(Places!I$1,Hosts!$A$1:$M$1,0))</f>
        <v>0.9</v>
      </c>
      <c r="J1617" t="str">
        <f>INDEX(Hosts!$A:$M, MATCH(Places!$B1617,Hosts!$A:$A,0), MATCH(Places!J$1,Hosts!$A$1:$M$1,0))</f>
        <v>Yes</v>
      </c>
      <c r="K1617">
        <v>7</v>
      </c>
      <c r="L1617" t="str">
        <f>VLOOKUP($K1617,Neighborhoods!$A:$C,2,0)</f>
        <v>Brooklyn</v>
      </c>
      <c r="M1617" t="str">
        <f>VLOOKUP($K1617,Neighborhoods!$A:$C,3,0)</f>
        <v>Bedford-Stuyvesant</v>
      </c>
      <c r="N1617" t="str">
        <f>INDEX(Neighborhoods!$A:$C, MATCH(Places!$K1617,Neighborhoods!$A:$A,0), MATCH(Places!N$1,Neighborhoods!$A$1:$C$1,0))</f>
        <v>Brooklyn</v>
      </c>
      <c r="O1617" t="str">
        <f>INDEX(Neighborhoods!$A:$C, MATCH(Places!$K1617,Neighborhoods!$A:$A,0), MATCH(Places!O$1,Neighborhoods!$A$1:$C$1,0))</f>
        <v>Bedford-Stuyvesant</v>
      </c>
      <c r="P1617" t="s">
        <v>1</v>
      </c>
      <c r="Q1617" t="str">
        <f t="shared" si="100"/>
        <v>Yes</v>
      </c>
      <c r="R1617">
        <v>1</v>
      </c>
      <c r="S1617" t="str">
        <f t="shared" si="101"/>
        <v>Small</v>
      </c>
      <c r="T1617" s="50">
        <v>60</v>
      </c>
      <c r="U1617" s="70">
        <f t="shared" si="102"/>
        <v>0.03</v>
      </c>
      <c r="V1617" s="52">
        <v>4.78</v>
      </c>
      <c r="W1617" s="52" t="str" cm="1">
        <f t="array" ref="W1617">_xlfn.SWITCH(ROUND(V1617,0),5,"Excellent",4,"Good",3,"Ok","Bad")</f>
        <v>Excellent</v>
      </c>
      <c r="X1617">
        <v>18</v>
      </c>
      <c r="Y1617" t="str">
        <f t="shared" si="103"/>
        <v>No</v>
      </c>
      <c r="Z1617" s="68">
        <v>42521</v>
      </c>
      <c r="AA1617" s="68">
        <v>43922</v>
      </c>
      <c r="AB1617">
        <v>103</v>
      </c>
      <c r="AC1617" t="s">
        <v>15615</v>
      </c>
    </row>
    <row r="1618" spans="1:29" x14ac:dyDescent="0.3">
      <c r="A1618" t="s">
        <v>14928</v>
      </c>
      <c r="B1618">
        <v>2514</v>
      </c>
      <c r="C1618" t="str">
        <f>VLOOKUP($B1618,Hosts!$A:$M,10,0)</f>
        <v>Within an hour</v>
      </c>
      <c r="D1618" s="70">
        <f>VLOOKUP($B1618,Hosts!$A:$M,11,0)</f>
        <v>1</v>
      </c>
      <c r="E1618" s="70">
        <f>VLOOKUP($B1618,Hosts!$A:$M,12,0)</f>
        <v>0.88</v>
      </c>
      <c r="F1618" t="str">
        <f>VLOOKUP($B1618,Hosts!$A:$M,13,0)</f>
        <v>No</v>
      </c>
      <c r="G1618" t="str">
        <f>INDEX(Hosts!$A:$M, MATCH(Places!$B1618,Hosts!$A:$A,0), MATCH(Places!G$1,Hosts!$A$1:$M$1,0))</f>
        <v>Within an hour</v>
      </c>
      <c r="H1618" s="70">
        <f>INDEX(Hosts!$A:$M, MATCH(Places!$B1618,Hosts!$A:$A,0), MATCH(Places!H$1,Hosts!$A$1:$M$1,0))</f>
        <v>1</v>
      </c>
      <c r="I1618" s="70">
        <f>INDEX(Hosts!$A:$M, MATCH(Places!$B1618,Hosts!$A:$A,0), MATCH(Places!I$1,Hosts!$A$1:$M$1,0))</f>
        <v>0.88</v>
      </c>
      <c r="J1618" t="str">
        <f>INDEX(Hosts!$A:$M, MATCH(Places!$B1618,Hosts!$A:$A,0), MATCH(Places!J$1,Hosts!$A$1:$M$1,0))</f>
        <v>No</v>
      </c>
      <c r="K1618">
        <v>12</v>
      </c>
      <c r="L1618" t="str">
        <f>VLOOKUP($K1618,Neighborhoods!$A:$C,2,0)</f>
        <v>Brooklyn</v>
      </c>
      <c r="M1618" t="str">
        <f>VLOOKUP($K1618,Neighborhoods!$A:$C,3,0)</f>
        <v>Williamsburg</v>
      </c>
      <c r="N1618" t="str">
        <f>INDEX(Neighborhoods!$A:$C, MATCH(Places!$K1618,Neighborhoods!$A:$A,0), MATCH(Places!N$1,Neighborhoods!$A$1:$C$1,0))</f>
        <v>Brooklyn</v>
      </c>
      <c r="O1618" t="str">
        <f>INDEX(Neighborhoods!$A:$C, MATCH(Places!$K1618,Neighborhoods!$A:$A,0), MATCH(Places!O$1,Neighborhoods!$A$1:$C$1,0))</f>
        <v>Williamsburg</v>
      </c>
      <c r="P1618" t="s">
        <v>1</v>
      </c>
      <c r="Q1618" t="str">
        <f t="shared" si="100"/>
        <v>Yes</v>
      </c>
      <c r="R1618">
        <v>1</v>
      </c>
      <c r="S1618" t="str">
        <f t="shared" si="101"/>
        <v>Small</v>
      </c>
      <c r="T1618" s="50">
        <v>55</v>
      </c>
      <c r="U1618" s="70">
        <f t="shared" si="102"/>
        <v>0.03</v>
      </c>
      <c r="V1618" s="52">
        <v>5</v>
      </c>
      <c r="W1618" s="52" t="str" cm="1">
        <f t="array" ref="W1618">_xlfn.SWITCH(ROUND(V1618,0),5,"Excellent",4,"Good",3,"Ok","Bad")</f>
        <v>Excellent</v>
      </c>
      <c r="X1618">
        <v>30</v>
      </c>
      <c r="Y1618" t="str">
        <f t="shared" si="103"/>
        <v>No</v>
      </c>
      <c r="Z1618" s="68">
        <v>42310</v>
      </c>
      <c r="AA1618" s="68">
        <v>44045</v>
      </c>
      <c r="AB1618">
        <v>44</v>
      </c>
      <c r="AC1618" t="s">
        <v>15615</v>
      </c>
    </row>
    <row r="1619" spans="1:29" x14ac:dyDescent="0.3">
      <c r="A1619" t="s">
        <v>1214</v>
      </c>
      <c r="B1619">
        <v>1915</v>
      </c>
      <c r="C1619" t="str">
        <f>VLOOKUP($B1619,Hosts!$A:$M,10,0)</f>
        <v>Within an hour</v>
      </c>
      <c r="D1619" s="70">
        <f>VLOOKUP($B1619,Hosts!$A:$M,11,0)</f>
        <v>1</v>
      </c>
      <c r="E1619" s="70">
        <f>VLOOKUP($B1619,Hosts!$A:$M,12,0)</f>
        <v>0.76</v>
      </c>
      <c r="F1619" t="str">
        <f>VLOOKUP($B1619,Hosts!$A:$M,13,0)</f>
        <v>No</v>
      </c>
      <c r="G1619" t="str">
        <f>INDEX(Hosts!$A:$M, MATCH(Places!$B1619,Hosts!$A:$A,0), MATCH(Places!G$1,Hosts!$A$1:$M$1,0))</f>
        <v>Within an hour</v>
      </c>
      <c r="H1619" s="70">
        <f>INDEX(Hosts!$A:$M, MATCH(Places!$B1619,Hosts!$A:$A,0), MATCH(Places!H$1,Hosts!$A$1:$M$1,0))</f>
        <v>1</v>
      </c>
      <c r="I1619" s="70">
        <f>INDEX(Hosts!$A:$M, MATCH(Places!$B1619,Hosts!$A:$A,0), MATCH(Places!I$1,Hosts!$A$1:$M$1,0))</f>
        <v>0.76</v>
      </c>
      <c r="J1619" t="str">
        <f>INDEX(Hosts!$A:$M, MATCH(Places!$B1619,Hosts!$A:$A,0), MATCH(Places!J$1,Hosts!$A$1:$M$1,0))</f>
        <v>No</v>
      </c>
      <c r="K1619">
        <v>11</v>
      </c>
      <c r="L1619" t="str">
        <f>VLOOKUP($K1619,Neighborhoods!$A:$C,2,0)</f>
        <v>Brooklyn</v>
      </c>
      <c r="M1619" t="str">
        <f>VLOOKUP($K1619,Neighborhoods!$A:$C,3,0)</f>
        <v>Greenpoint</v>
      </c>
      <c r="N1619" t="str">
        <f>INDEX(Neighborhoods!$A:$C, MATCH(Places!$K1619,Neighborhoods!$A:$A,0), MATCH(Places!N$1,Neighborhoods!$A$1:$C$1,0))</f>
        <v>Brooklyn</v>
      </c>
      <c r="O1619" t="str">
        <f>INDEX(Neighborhoods!$A:$C, MATCH(Places!$K1619,Neighborhoods!$A:$A,0), MATCH(Places!O$1,Neighborhoods!$A$1:$C$1,0))</f>
        <v>Greenpoint</v>
      </c>
      <c r="P1619" t="s">
        <v>11822</v>
      </c>
      <c r="Q1619" t="str">
        <f t="shared" si="100"/>
        <v>No</v>
      </c>
      <c r="R1619">
        <v>2</v>
      </c>
      <c r="S1619" t="str">
        <f t="shared" si="101"/>
        <v>Small</v>
      </c>
      <c r="T1619" s="50">
        <v>175</v>
      </c>
      <c r="U1619" s="70">
        <f t="shared" si="102"/>
        <v>0.03</v>
      </c>
      <c r="V1619" s="52">
        <v>4.9800000000000004</v>
      </c>
      <c r="W1619" s="52" t="str" cm="1">
        <f t="array" ref="W1619">_xlfn.SWITCH(ROUND(V1619,0),5,"Excellent",4,"Good",3,"Ok","Bad")</f>
        <v>Excellent</v>
      </c>
      <c r="X1619">
        <v>44</v>
      </c>
      <c r="Y1619" t="str">
        <f t="shared" si="103"/>
        <v>No</v>
      </c>
      <c r="Z1619" s="68">
        <v>43205</v>
      </c>
      <c r="AA1619" s="68">
        <v>43898</v>
      </c>
      <c r="AB1619">
        <v>15</v>
      </c>
      <c r="AC1619" t="s">
        <v>15616</v>
      </c>
    </row>
    <row r="1620" spans="1:29" x14ac:dyDescent="0.3">
      <c r="A1620" t="s">
        <v>1215</v>
      </c>
      <c r="B1620">
        <v>2097</v>
      </c>
      <c r="C1620" t="str">
        <f>VLOOKUP($B1620,Hosts!$A:$M,10,0)</f>
        <v>Within a day</v>
      </c>
      <c r="D1620" s="70">
        <f>VLOOKUP($B1620,Hosts!$A:$M,11,0)</f>
        <v>1</v>
      </c>
      <c r="E1620" s="70">
        <f>VLOOKUP($B1620,Hosts!$A:$M,12,0)</f>
        <v>1</v>
      </c>
      <c r="F1620" t="str">
        <f>VLOOKUP($B1620,Hosts!$A:$M,13,0)</f>
        <v>Yes</v>
      </c>
      <c r="G1620" t="str">
        <f>INDEX(Hosts!$A:$M, MATCH(Places!$B1620,Hosts!$A:$A,0), MATCH(Places!G$1,Hosts!$A$1:$M$1,0))</f>
        <v>Within a day</v>
      </c>
      <c r="H1620" s="70">
        <f>INDEX(Hosts!$A:$M, MATCH(Places!$B1620,Hosts!$A:$A,0), MATCH(Places!H$1,Hosts!$A$1:$M$1,0))</f>
        <v>1</v>
      </c>
      <c r="I1620" s="70">
        <f>INDEX(Hosts!$A:$M, MATCH(Places!$B1620,Hosts!$A:$A,0), MATCH(Places!I$1,Hosts!$A$1:$M$1,0))</f>
        <v>1</v>
      </c>
      <c r="J1620" t="str">
        <f>INDEX(Hosts!$A:$M, MATCH(Places!$B1620,Hosts!$A:$A,0), MATCH(Places!J$1,Hosts!$A$1:$M$1,0))</f>
        <v>Yes</v>
      </c>
      <c r="K1620">
        <v>24</v>
      </c>
      <c r="L1620" t="str">
        <f>VLOOKUP($K1620,Neighborhoods!$A:$C,2,0)</f>
        <v>Queens</v>
      </c>
      <c r="M1620" t="str">
        <f>VLOOKUP($K1620,Neighborhoods!$A:$C,3,0)</f>
        <v>Long Island City</v>
      </c>
      <c r="N1620" t="str">
        <f>INDEX(Neighborhoods!$A:$C, MATCH(Places!$K1620,Neighborhoods!$A:$A,0), MATCH(Places!N$1,Neighborhoods!$A$1:$C$1,0))</f>
        <v>Queens</v>
      </c>
      <c r="O1620" t="str">
        <f>INDEX(Neighborhoods!$A:$C, MATCH(Places!$K1620,Neighborhoods!$A:$A,0), MATCH(Places!O$1,Neighborhoods!$A$1:$C$1,0))</f>
        <v>Long Island City</v>
      </c>
      <c r="P1620" t="s">
        <v>1</v>
      </c>
      <c r="Q1620" t="str">
        <f t="shared" si="100"/>
        <v>Yes</v>
      </c>
      <c r="R1620">
        <v>1</v>
      </c>
      <c r="S1620" t="str">
        <f t="shared" si="101"/>
        <v>Small</v>
      </c>
      <c r="T1620" s="50">
        <v>87</v>
      </c>
      <c r="U1620" s="70">
        <f t="shared" si="102"/>
        <v>0.03</v>
      </c>
      <c r="V1620" s="52">
        <v>5</v>
      </c>
      <c r="W1620" s="52" t="str" cm="1">
        <f t="array" ref="W1620">_xlfn.SWITCH(ROUND(V1620,0),5,"Excellent",4,"Good",3,"Ok","Bad")</f>
        <v>Excellent</v>
      </c>
      <c r="X1620">
        <v>38</v>
      </c>
      <c r="Y1620" t="str">
        <f t="shared" si="103"/>
        <v>No</v>
      </c>
      <c r="Z1620" s="68">
        <v>42653</v>
      </c>
      <c r="AA1620" s="68">
        <v>43921</v>
      </c>
      <c r="AB1620">
        <v>114</v>
      </c>
      <c r="AC1620" t="s">
        <v>15616</v>
      </c>
    </row>
    <row r="1621" spans="1:29" x14ac:dyDescent="0.3">
      <c r="A1621" t="s">
        <v>1216</v>
      </c>
      <c r="B1621">
        <v>2137</v>
      </c>
      <c r="C1621" t="str">
        <f>VLOOKUP($B1621,Hosts!$A:$M,10,0)</f>
        <v>Within an hour</v>
      </c>
      <c r="D1621" s="70">
        <f>VLOOKUP($B1621,Hosts!$A:$M,11,0)</f>
        <v>0.9</v>
      </c>
      <c r="E1621" s="70">
        <f>VLOOKUP($B1621,Hosts!$A:$M,12,0)</f>
        <v>0.69</v>
      </c>
      <c r="F1621" t="str">
        <f>VLOOKUP($B1621,Hosts!$A:$M,13,0)</f>
        <v>No</v>
      </c>
      <c r="G1621" t="str">
        <f>INDEX(Hosts!$A:$M, MATCH(Places!$B1621,Hosts!$A:$A,0), MATCH(Places!G$1,Hosts!$A$1:$M$1,0))</f>
        <v>Within an hour</v>
      </c>
      <c r="H1621" s="70">
        <f>INDEX(Hosts!$A:$M, MATCH(Places!$B1621,Hosts!$A:$A,0), MATCH(Places!H$1,Hosts!$A$1:$M$1,0))</f>
        <v>0.9</v>
      </c>
      <c r="I1621" s="70">
        <f>INDEX(Hosts!$A:$M, MATCH(Places!$B1621,Hosts!$A:$A,0), MATCH(Places!I$1,Hosts!$A$1:$M$1,0))</f>
        <v>0.69</v>
      </c>
      <c r="J1621" t="str">
        <f>INDEX(Hosts!$A:$M, MATCH(Places!$B1621,Hosts!$A:$A,0), MATCH(Places!J$1,Hosts!$A$1:$M$1,0))</f>
        <v>No</v>
      </c>
      <c r="K1621">
        <v>10</v>
      </c>
      <c r="L1621" t="str">
        <f>VLOOKUP($K1621,Neighborhoods!$A:$C,2,0)</f>
        <v>Brooklyn</v>
      </c>
      <c r="M1621" t="str">
        <f>VLOOKUP($K1621,Neighborhoods!$A:$C,3,0)</f>
        <v>East Flatbush</v>
      </c>
      <c r="N1621" t="str">
        <f>INDEX(Neighborhoods!$A:$C, MATCH(Places!$K1621,Neighborhoods!$A:$A,0), MATCH(Places!N$1,Neighborhoods!$A$1:$C$1,0))</f>
        <v>Brooklyn</v>
      </c>
      <c r="O1621" t="str">
        <f>INDEX(Neighborhoods!$A:$C, MATCH(Places!$K1621,Neighborhoods!$A:$A,0), MATCH(Places!O$1,Neighborhoods!$A$1:$C$1,0))</f>
        <v>East Flatbush</v>
      </c>
      <c r="P1621" t="s">
        <v>16</v>
      </c>
      <c r="Q1621" t="str">
        <f t="shared" si="100"/>
        <v>Yes</v>
      </c>
      <c r="R1621">
        <v>4</v>
      </c>
      <c r="S1621" t="str">
        <f t="shared" si="101"/>
        <v>Medium</v>
      </c>
      <c r="T1621" s="50">
        <v>19</v>
      </c>
      <c r="U1621" s="70">
        <f t="shared" si="102"/>
        <v>0.03</v>
      </c>
      <c r="V1621" s="52">
        <v>4.75</v>
      </c>
      <c r="W1621" s="52" t="str" cm="1">
        <f t="array" ref="W1621">_xlfn.SWITCH(ROUND(V1621,0),5,"Excellent",4,"Good",3,"Ok","Bad")</f>
        <v>Excellent</v>
      </c>
      <c r="X1621">
        <v>8</v>
      </c>
      <c r="Y1621" t="str">
        <f t="shared" si="103"/>
        <v>No</v>
      </c>
      <c r="Z1621" s="68">
        <v>42333</v>
      </c>
      <c r="AA1621" s="68">
        <v>43678</v>
      </c>
      <c r="AB1621">
        <v>228</v>
      </c>
      <c r="AC1621" t="s">
        <v>15615</v>
      </c>
    </row>
    <row r="1622" spans="1:29" x14ac:dyDescent="0.3">
      <c r="A1622" t="s">
        <v>1217</v>
      </c>
      <c r="B1622">
        <v>2516</v>
      </c>
      <c r="C1622" t="str">
        <f>VLOOKUP($B1622,Hosts!$A:$M,10,0)</f>
        <v>Within an hour</v>
      </c>
      <c r="D1622" s="70">
        <f>VLOOKUP($B1622,Hosts!$A:$M,11,0)</f>
        <v>1</v>
      </c>
      <c r="E1622" s="70">
        <f>VLOOKUP($B1622,Hosts!$A:$M,12,0)</f>
        <v>0.95</v>
      </c>
      <c r="F1622" t="str">
        <f>VLOOKUP($B1622,Hosts!$A:$M,13,0)</f>
        <v>Yes</v>
      </c>
      <c r="G1622" t="str">
        <f>INDEX(Hosts!$A:$M, MATCH(Places!$B1622,Hosts!$A:$A,0), MATCH(Places!G$1,Hosts!$A$1:$M$1,0))</f>
        <v>Within an hour</v>
      </c>
      <c r="H1622" s="70">
        <f>INDEX(Hosts!$A:$M, MATCH(Places!$B1622,Hosts!$A:$A,0), MATCH(Places!H$1,Hosts!$A$1:$M$1,0))</f>
        <v>1</v>
      </c>
      <c r="I1622" s="70">
        <f>INDEX(Hosts!$A:$M, MATCH(Places!$B1622,Hosts!$A:$A,0), MATCH(Places!I$1,Hosts!$A$1:$M$1,0))</f>
        <v>0.95</v>
      </c>
      <c r="J1622" t="str">
        <f>INDEX(Hosts!$A:$M, MATCH(Places!$B1622,Hosts!$A:$A,0), MATCH(Places!J$1,Hosts!$A$1:$M$1,0))</f>
        <v>Yes</v>
      </c>
      <c r="K1622">
        <v>15</v>
      </c>
      <c r="L1622" t="str">
        <f>VLOOKUP($K1622,Neighborhoods!$A:$C,2,0)</f>
        <v>Manhattan</v>
      </c>
      <c r="M1622" t="str">
        <f>VLOOKUP($K1622,Neighborhoods!$A:$C,3,0)</f>
        <v>East Village</v>
      </c>
      <c r="N1622" t="str">
        <f>INDEX(Neighborhoods!$A:$C, MATCH(Places!$K1622,Neighborhoods!$A:$A,0), MATCH(Places!N$1,Neighborhoods!$A$1:$C$1,0))</f>
        <v>Manhattan</v>
      </c>
      <c r="O1622" t="str">
        <f>INDEX(Neighborhoods!$A:$C, MATCH(Places!$K1622,Neighborhoods!$A:$A,0), MATCH(Places!O$1,Neighborhoods!$A$1:$C$1,0))</f>
        <v>East Village</v>
      </c>
      <c r="P1622" t="s">
        <v>11822</v>
      </c>
      <c r="Q1622" t="str">
        <f t="shared" si="100"/>
        <v>No</v>
      </c>
      <c r="R1622">
        <v>2</v>
      </c>
      <c r="S1622" t="str">
        <f t="shared" si="101"/>
        <v>Small</v>
      </c>
      <c r="T1622" s="50">
        <v>130</v>
      </c>
      <c r="U1622" s="70">
        <f t="shared" si="102"/>
        <v>0.03</v>
      </c>
      <c r="V1622" s="52">
        <v>5</v>
      </c>
      <c r="W1622" s="52" t="str" cm="1">
        <f t="array" ref="W1622">_xlfn.SWITCH(ROUND(V1622,0),5,"Excellent",4,"Good",3,"Ok","Bad")</f>
        <v>Excellent</v>
      </c>
      <c r="X1622">
        <v>6</v>
      </c>
      <c r="Y1622" t="str">
        <f t="shared" si="103"/>
        <v>No</v>
      </c>
      <c r="Z1622" s="68">
        <v>42309</v>
      </c>
      <c r="AA1622" s="68">
        <v>42368</v>
      </c>
      <c r="AB1622">
        <v>0</v>
      </c>
      <c r="AC1622" t="s">
        <v>15616</v>
      </c>
    </row>
    <row r="1623" spans="1:29" x14ac:dyDescent="0.3">
      <c r="A1623" t="s">
        <v>1218</v>
      </c>
      <c r="B1623">
        <v>2517</v>
      </c>
      <c r="C1623" t="str">
        <f>VLOOKUP($B1623,Hosts!$A:$M,10,0)</f>
        <v>Within an hour</v>
      </c>
      <c r="D1623" s="70">
        <f>VLOOKUP($B1623,Hosts!$A:$M,11,0)</f>
        <v>1</v>
      </c>
      <c r="E1623" s="70">
        <f>VLOOKUP($B1623,Hosts!$A:$M,12,0)</f>
        <v>1</v>
      </c>
      <c r="F1623" t="str">
        <f>VLOOKUP($B1623,Hosts!$A:$M,13,0)</f>
        <v>Yes</v>
      </c>
      <c r="G1623" t="str">
        <f>INDEX(Hosts!$A:$M, MATCH(Places!$B1623,Hosts!$A:$A,0), MATCH(Places!G$1,Hosts!$A$1:$M$1,0))</f>
        <v>Within an hour</v>
      </c>
      <c r="H1623" s="70">
        <f>INDEX(Hosts!$A:$M, MATCH(Places!$B1623,Hosts!$A:$A,0), MATCH(Places!H$1,Hosts!$A$1:$M$1,0))</f>
        <v>1</v>
      </c>
      <c r="I1623" s="70">
        <f>INDEX(Hosts!$A:$M, MATCH(Places!$B1623,Hosts!$A:$A,0), MATCH(Places!I$1,Hosts!$A$1:$M$1,0))</f>
        <v>1</v>
      </c>
      <c r="J1623" t="str">
        <f>INDEX(Hosts!$A:$M, MATCH(Places!$B1623,Hosts!$A:$A,0), MATCH(Places!J$1,Hosts!$A$1:$M$1,0))</f>
        <v>Yes</v>
      </c>
      <c r="K1623">
        <v>16</v>
      </c>
      <c r="L1623" t="str">
        <f>VLOOKUP($K1623,Neighborhoods!$A:$C,2,0)</f>
        <v>Manhattan</v>
      </c>
      <c r="M1623" t="str">
        <f>VLOOKUP($K1623,Neighborhoods!$A:$C,3,0)</f>
        <v>Harlem</v>
      </c>
      <c r="N1623" t="str">
        <f>INDEX(Neighborhoods!$A:$C, MATCH(Places!$K1623,Neighborhoods!$A:$A,0), MATCH(Places!N$1,Neighborhoods!$A$1:$C$1,0))</f>
        <v>Manhattan</v>
      </c>
      <c r="O1623" t="str">
        <f>INDEX(Neighborhoods!$A:$C, MATCH(Places!$K1623,Neighborhoods!$A:$A,0), MATCH(Places!O$1,Neighborhoods!$A$1:$C$1,0))</f>
        <v>Harlem</v>
      </c>
      <c r="P1623" t="s">
        <v>1</v>
      </c>
      <c r="Q1623" t="str">
        <f t="shared" si="100"/>
        <v>Yes</v>
      </c>
      <c r="R1623">
        <v>2</v>
      </c>
      <c r="S1623" t="str">
        <f t="shared" si="101"/>
        <v>Small</v>
      </c>
      <c r="T1623" s="50">
        <v>79</v>
      </c>
      <c r="U1623" s="70">
        <f t="shared" si="102"/>
        <v>0.03</v>
      </c>
      <c r="V1623" s="52">
        <v>4.92</v>
      </c>
      <c r="W1623" s="52" t="str" cm="1">
        <f t="array" ref="W1623">_xlfn.SWITCH(ROUND(V1623,0),5,"Excellent",4,"Good",3,"Ok","Bad")</f>
        <v>Excellent</v>
      </c>
      <c r="X1623">
        <v>84</v>
      </c>
      <c r="Y1623" t="str">
        <f t="shared" si="103"/>
        <v>No</v>
      </c>
      <c r="Z1623" s="68">
        <v>42352</v>
      </c>
      <c r="AA1623" s="68">
        <v>43899</v>
      </c>
      <c r="AB1623">
        <v>318</v>
      </c>
      <c r="AC1623" t="s">
        <v>15615</v>
      </c>
    </row>
    <row r="1624" spans="1:29" x14ac:dyDescent="0.3">
      <c r="A1624" t="s">
        <v>1219</v>
      </c>
      <c r="B1624">
        <v>2518</v>
      </c>
      <c r="C1624" t="str">
        <f>VLOOKUP($B1624,Hosts!$A:$M,10,0)</f>
        <v>Within a day</v>
      </c>
      <c r="D1624" s="70">
        <f>VLOOKUP($B1624,Hosts!$A:$M,11,0)</f>
        <v>0.75</v>
      </c>
      <c r="E1624" s="70">
        <f>VLOOKUP($B1624,Hosts!$A:$M,12,0)</f>
        <v>0.4</v>
      </c>
      <c r="F1624" t="str">
        <f>VLOOKUP($B1624,Hosts!$A:$M,13,0)</f>
        <v>No</v>
      </c>
      <c r="G1624" t="str">
        <f>INDEX(Hosts!$A:$M, MATCH(Places!$B1624,Hosts!$A:$A,0), MATCH(Places!G$1,Hosts!$A$1:$M$1,0))</f>
        <v>Within a day</v>
      </c>
      <c r="H1624" s="70">
        <f>INDEX(Hosts!$A:$M, MATCH(Places!$B1624,Hosts!$A:$A,0), MATCH(Places!H$1,Hosts!$A$1:$M$1,0))</f>
        <v>0.75</v>
      </c>
      <c r="I1624" s="70">
        <f>INDEX(Hosts!$A:$M, MATCH(Places!$B1624,Hosts!$A:$A,0), MATCH(Places!I$1,Hosts!$A$1:$M$1,0))</f>
        <v>0.4</v>
      </c>
      <c r="J1624" t="str">
        <f>INDEX(Hosts!$A:$M, MATCH(Places!$B1624,Hosts!$A:$A,0), MATCH(Places!J$1,Hosts!$A$1:$M$1,0))</f>
        <v>No</v>
      </c>
      <c r="K1624">
        <v>16</v>
      </c>
      <c r="L1624" t="str">
        <f>VLOOKUP($K1624,Neighborhoods!$A:$C,2,0)</f>
        <v>Manhattan</v>
      </c>
      <c r="M1624" t="str">
        <f>VLOOKUP($K1624,Neighborhoods!$A:$C,3,0)</f>
        <v>Harlem</v>
      </c>
      <c r="N1624" t="str">
        <f>INDEX(Neighborhoods!$A:$C, MATCH(Places!$K1624,Neighborhoods!$A:$A,0), MATCH(Places!N$1,Neighborhoods!$A$1:$C$1,0))</f>
        <v>Manhattan</v>
      </c>
      <c r="O1624" t="str">
        <f>INDEX(Neighborhoods!$A:$C, MATCH(Places!$K1624,Neighborhoods!$A:$A,0), MATCH(Places!O$1,Neighborhoods!$A$1:$C$1,0))</f>
        <v>Harlem</v>
      </c>
      <c r="P1624" t="s">
        <v>11822</v>
      </c>
      <c r="Q1624" t="str">
        <f t="shared" si="100"/>
        <v>No</v>
      </c>
      <c r="R1624">
        <v>3</v>
      </c>
      <c r="S1624" t="str">
        <f t="shared" si="101"/>
        <v>Medium</v>
      </c>
      <c r="T1624" s="50">
        <v>140</v>
      </c>
      <c r="U1624" s="70">
        <f t="shared" si="102"/>
        <v>0.03</v>
      </c>
      <c r="V1624" s="52">
        <v>4.7</v>
      </c>
      <c r="W1624" s="52" t="str" cm="1">
        <f t="array" ref="W1624">_xlfn.SWITCH(ROUND(V1624,0),5,"Excellent",4,"Good",3,"Ok","Bad")</f>
        <v>Excellent</v>
      </c>
      <c r="X1624">
        <v>10</v>
      </c>
      <c r="Y1624" t="str">
        <f t="shared" si="103"/>
        <v>No</v>
      </c>
      <c r="Z1624" s="68">
        <v>42714</v>
      </c>
      <c r="AA1624" s="68">
        <v>43982</v>
      </c>
      <c r="AB1624">
        <v>362</v>
      </c>
      <c r="AC1624" t="s">
        <v>15615</v>
      </c>
    </row>
    <row r="1625" spans="1:29" x14ac:dyDescent="0.3">
      <c r="A1625" t="s">
        <v>1220</v>
      </c>
      <c r="B1625">
        <v>1148</v>
      </c>
      <c r="C1625" t="str">
        <f>VLOOKUP($B1625,Hosts!$A:$M,10,0)</f>
        <v>Within a day</v>
      </c>
      <c r="D1625" s="70">
        <f>VLOOKUP($B1625,Hosts!$A:$M,11,0)</f>
        <v>0.5</v>
      </c>
      <c r="E1625" s="70">
        <f>VLOOKUP($B1625,Hosts!$A:$M,12,0)</f>
        <v>0.66</v>
      </c>
      <c r="F1625" t="str">
        <f>VLOOKUP($B1625,Hosts!$A:$M,13,0)</f>
        <v>No</v>
      </c>
      <c r="G1625" t="str">
        <f>INDEX(Hosts!$A:$M, MATCH(Places!$B1625,Hosts!$A:$A,0), MATCH(Places!G$1,Hosts!$A$1:$M$1,0))</f>
        <v>Within a day</v>
      </c>
      <c r="H1625" s="70">
        <f>INDEX(Hosts!$A:$M, MATCH(Places!$B1625,Hosts!$A:$A,0), MATCH(Places!H$1,Hosts!$A$1:$M$1,0))</f>
        <v>0.5</v>
      </c>
      <c r="I1625" s="70">
        <f>INDEX(Hosts!$A:$M, MATCH(Places!$B1625,Hosts!$A:$A,0), MATCH(Places!I$1,Hosts!$A$1:$M$1,0))</f>
        <v>0.66</v>
      </c>
      <c r="J1625" t="str">
        <f>INDEX(Hosts!$A:$M, MATCH(Places!$B1625,Hosts!$A:$A,0), MATCH(Places!J$1,Hosts!$A$1:$M$1,0))</f>
        <v>No</v>
      </c>
      <c r="K1625">
        <v>20</v>
      </c>
      <c r="L1625" t="str">
        <f>VLOOKUP($K1625,Neighborhoods!$A:$C,2,0)</f>
        <v>Manhattan</v>
      </c>
      <c r="M1625" t="str">
        <f>VLOOKUP($K1625,Neighborhoods!$A:$C,3,0)</f>
        <v>Upper West Side</v>
      </c>
      <c r="N1625" t="str">
        <f>INDEX(Neighborhoods!$A:$C, MATCH(Places!$K1625,Neighborhoods!$A:$A,0), MATCH(Places!N$1,Neighborhoods!$A$1:$C$1,0))</f>
        <v>Manhattan</v>
      </c>
      <c r="O1625" t="str">
        <f>INDEX(Neighborhoods!$A:$C, MATCH(Places!$K1625,Neighborhoods!$A:$A,0), MATCH(Places!O$1,Neighborhoods!$A$1:$C$1,0))</f>
        <v>Upper West Side</v>
      </c>
      <c r="P1625" t="s">
        <v>11822</v>
      </c>
      <c r="Q1625" t="str">
        <f t="shared" si="100"/>
        <v>No</v>
      </c>
      <c r="R1625">
        <v>3</v>
      </c>
      <c r="S1625" t="str">
        <f t="shared" si="101"/>
        <v>Medium</v>
      </c>
      <c r="T1625" s="50">
        <v>120</v>
      </c>
      <c r="U1625" s="70">
        <f t="shared" si="102"/>
        <v>0.03</v>
      </c>
      <c r="V1625" s="52">
        <v>4.79</v>
      </c>
      <c r="W1625" s="52" t="str" cm="1">
        <f t="array" ref="W1625">_xlfn.SWITCH(ROUND(V1625,0),5,"Excellent",4,"Good",3,"Ok","Bad")</f>
        <v>Excellent</v>
      </c>
      <c r="X1625">
        <v>150</v>
      </c>
      <c r="Y1625" t="str">
        <f t="shared" si="103"/>
        <v>No</v>
      </c>
      <c r="Z1625" s="68">
        <v>42380</v>
      </c>
      <c r="AA1625" s="68">
        <v>43901</v>
      </c>
      <c r="AB1625">
        <v>47</v>
      </c>
      <c r="AC1625" t="s">
        <v>15615</v>
      </c>
    </row>
    <row r="1626" spans="1:29" x14ac:dyDescent="0.3">
      <c r="A1626" t="s">
        <v>15349</v>
      </c>
      <c r="B1626">
        <v>1442</v>
      </c>
      <c r="C1626" t="str">
        <f>VLOOKUP($B1626,Hosts!$A:$M,10,0)</f>
        <v>Within a day</v>
      </c>
      <c r="D1626" s="70">
        <f>VLOOKUP($B1626,Hosts!$A:$M,11,0)</f>
        <v>0.67</v>
      </c>
      <c r="E1626" s="70">
        <f>VLOOKUP($B1626,Hosts!$A:$M,12,0)</f>
        <v>0.2</v>
      </c>
      <c r="F1626" t="str">
        <f>VLOOKUP($B1626,Hosts!$A:$M,13,0)</f>
        <v>No</v>
      </c>
      <c r="G1626" t="str">
        <f>INDEX(Hosts!$A:$M, MATCH(Places!$B1626,Hosts!$A:$A,0), MATCH(Places!G$1,Hosts!$A$1:$M$1,0))</f>
        <v>Within a day</v>
      </c>
      <c r="H1626" s="70">
        <f>INDEX(Hosts!$A:$M, MATCH(Places!$B1626,Hosts!$A:$A,0), MATCH(Places!H$1,Hosts!$A$1:$M$1,0))</f>
        <v>0.67</v>
      </c>
      <c r="I1626" s="70">
        <f>INDEX(Hosts!$A:$M, MATCH(Places!$B1626,Hosts!$A:$A,0), MATCH(Places!I$1,Hosts!$A$1:$M$1,0))</f>
        <v>0.2</v>
      </c>
      <c r="J1626" t="str">
        <f>INDEX(Hosts!$A:$M, MATCH(Places!$B1626,Hosts!$A:$A,0), MATCH(Places!J$1,Hosts!$A$1:$M$1,0))</f>
        <v>No</v>
      </c>
      <c r="K1626">
        <v>9</v>
      </c>
      <c r="L1626" t="str">
        <f>VLOOKUP($K1626,Neighborhoods!$A:$C,2,0)</f>
        <v>Brooklyn</v>
      </c>
      <c r="M1626" t="str">
        <f>VLOOKUP($K1626,Neighborhoods!$A:$C,3,0)</f>
        <v>Crown Heights</v>
      </c>
      <c r="N1626" t="str">
        <f>INDEX(Neighborhoods!$A:$C, MATCH(Places!$K1626,Neighborhoods!$A:$A,0), MATCH(Places!N$1,Neighborhoods!$A$1:$C$1,0))</f>
        <v>Brooklyn</v>
      </c>
      <c r="O1626" t="str">
        <f>INDEX(Neighborhoods!$A:$C, MATCH(Places!$K1626,Neighborhoods!$A:$A,0), MATCH(Places!O$1,Neighborhoods!$A$1:$C$1,0))</f>
        <v>Crown Heights</v>
      </c>
      <c r="P1626" t="s">
        <v>1</v>
      </c>
      <c r="Q1626" t="str">
        <f t="shared" si="100"/>
        <v>Yes</v>
      </c>
      <c r="R1626">
        <v>2</v>
      </c>
      <c r="S1626" t="str">
        <f t="shared" si="101"/>
        <v>Small</v>
      </c>
      <c r="T1626" s="50">
        <v>35</v>
      </c>
      <c r="U1626" s="70">
        <f t="shared" si="102"/>
        <v>0.03</v>
      </c>
      <c r="V1626" s="52">
        <v>5</v>
      </c>
      <c r="W1626" s="52" t="str" cm="1">
        <f t="array" ref="W1626">_xlfn.SWITCH(ROUND(V1626,0),5,"Excellent",4,"Good",3,"Ok","Bad")</f>
        <v>Excellent</v>
      </c>
      <c r="X1626">
        <v>3</v>
      </c>
      <c r="Y1626" t="str">
        <f t="shared" si="103"/>
        <v>No</v>
      </c>
      <c r="Z1626" s="68">
        <v>42657</v>
      </c>
      <c r="AA1626" s="68">
        <v>43538</v>
      </c>
      <c r="AB1626">
        <v>165</v>
      </c>
      <c r="AC1626" t="s">
        <v>15615</v>
      </c>
    </row>
    <row r="1627" spans="1:29" x14ac:dyDescent="0.3">
      <c r="A1627" t="s">
        <v>1221</v>
      </c>
      <c r="B1627">
        <v>383</v>
      </c>
      <c r="C1627" t="str">
        <f>VLOOKUP($B1627,Hosts!$A:$M,10,0)</f>
        <v>Within a day</v>
      </c>
      <c r="D1627" s="70">
        <f>VLOOKUP($B1627,Hosts!$A:$M,11,0)</f>
        <v>0.75</v>
      </c>
      <c r="E1627" s="70">
        <f>VLOOKUP($B1627,Hosts!$A:$M,12,0)</f>
        <v>0.57999999999999996</v>
      </c>
      <c r="F1627" t="str">
        <f>VLOOKUP($B1627,Hosts!$A:$M,13,0)</f>
        <v>No</v>
      </c>
      <c r="G1627" t="str">
        <f>INDEX(Hosts!$A:$M, MATCH(Places!$B1627,Hosts!$A:$A,0), MATCH(Places!G$1,Hosts!$A$1:$M$1,0))</f>
        <v>Within a day</v>
      </c>
      <c r="H1627" s="70">
        <f>INDEX(Hosts!$A:$M, MATCH(Places!$B1627,Hosts!$A:$A,0), MATCH(Places!H$1,Hosts!$A$1:$M$1,0))</f>
        <v>0.75</v>
      </c>
      <c r="I1627" s="70">
        <f>INDEX(Hosts!$A:$M, MATCH(Places!$B1627,Hosts!$A:$A,0), MATCH(Places!I$1,Hosts!$A$1:$M$1,0))</f>
        <v>0.57999999999999996</v>
      </c>
      <c r="J1627" t="str">
        <f>INDEX(Hosts!$A:$M, MATCH(Places!$B1627,Hosts!$A:$A,0), MATCH(Places!J$1,Hosts!$A$1:$M$1,0))</f>
        <v>No</v>
      </c>
      <c r="K1627">
        <v>20</v>
      </c>
      <c r="L1627" t="str">
        <f>VLOOKUP($K1627,Neighborhoods!$A:$C,2,0)</f>
        <v>Manhattan</v>
      </c>
      <c r="M1627" t="str">
        <f>VLOOKUP($K1627,Neighborhoods!$A:$C,3,0)</f>
        <v>Upper West Side</v>
      </c>
      <c r="N1627" t="str">
        <f>INDEX(Neighborhoods!$A:$C, MATCH(Places!$K1627,Neighborhoods!$A:$A,0), MATCH(Places!N$1,Neighborhoods!$A$1:$C$1,0))</f>
        <v>Manhattan</v>
      </c>
      <c r="O1627" t="str">
        <f>INDEX(Neighborhoods!$A:$C, MATCH(Places!$K1627,Neighborhoods!$A:$A,0), MATCH(Places!O$1,Neighborhoods!$A$1:$C$1,0))</f>
        <v>Upper West Side</v>
      </c>
      <c r="P1627" t="s">
        <v>11822</v>
      </c>
      <c r="Q1627" t="str">
        <f t="shared" si="100"/>
        <v>No</v>
      </c>
      <c r="R1627">
        <v>4</v>
      </c>
      <c r="S1627" t="str">
        <f t="shared" si="101"/>
        <v>Medium</v>
      </c>
      <c r="T1627" s="50">
        <v>289</v>
      </c>
      <c r="U1627" s="70">
        <f t="shared" si="102"/>
        <v>0.04</v>
      </c>
      <c r="V1627" s="52">
        <v>4.91</v>
      </c>
      <c r="W1627" s="52" t="str" cm="1">
        <f t="array" ref="W1627">_xlfn.SWITCH(ROUND(V1627,0),5,"Excellent",4,"Good",3,"Ok","Bad")</f>
        <v>Excellent</v>
      </c>
      <c r="X1627">
        <v>45</v>
      </c>
      <c r="Y1627" t="str">
        <f t="shared" si="103"/>
        <v>No</v>
      </c>
      <c r="Z1627" s="68">
        <v>42353</v>
      </c>
      <c r="AA1627" s="68">
        <v>44005</v>
      </c>
      <c r="AB1627">
        <v>16</v>
      </c>
      <c r="AC1627" t="s">
        <v>15615</v>
      </c>
    </row>
    <row r="1628" spans="1:29" x14ac:dyDescent="0.3">
      <c r="A1628" t="s">
        <v>1222</v>
      </c>
      <c r="B1628">
        <v>1678</v>
      </c>
      <c r="C1628" t="str">
        <f>VLOOKUP($B1628,Hosts!$A:$M,10,0)</f>
        <v>Within a few hours</v>
      </c>
      <c r="D1628" s="70">
        <f>VLOOKUP($B1628,Hosts!$A:$M,11,0)</f>
        <v>1</v>
      </c>
      <c r="E1628" s="70">
        <f>VLOOKUP($B1628,Hosts!$A:$M,12,0)</f>
        <v>0.86</v>
      </c>
      <c r="F1628" t="str">
        <f>VLOOKUP($B1628,Hosts!$A:$M,13,0)</f>
        <v>Yes</v>
      </c>
      <c r="G1628" t="str">
        <f>INDEX(Hosts!$A:$M, MATCH(Places!$B1628,Hosts!$A:$A,0), MATCH(Places!G$1,Hosts!$A$1:$M$1,0))</f>
        <v>Within a few hours</v>
      </c>
      <c r="H1628" s="70">
        <f>INDEX(Hosts!$A:$M, MATCH(Places!$B1628,Hosts!$A:$A,0), MATCH(Places!H$1,Hosts!$A$1:$M$1,0))</f>
        <v>1</v>
      </c>
      <c r="I1628" s="70">
        <f>INDEX(Hosts!$A:$M, MATCH(Places!$B1628,Hosts!$A:$A,0), MATCH(Places!I$1,Hosts!$A$1:$M$1,0))</f>
        <v>0.86</v>
      </c>
      <c r="J1628" t="str">
        <f>INDEX(Hosts!$A:$M, MATCH(Places!$B1628,Hosts!$A:$A,0), MATCH(Places!J$1,Hosts!$A$1:$M$1,0))</f>
        <v>Yes</v>
      </c>
      <c r="K1628">
        <v>9</v>
      </c>
      <c r="L1628" t="str">
        <f>VLOOKUP($K1628,Neighborhoods!$A:$C,2,0)</f>
        <v>Brooklyn</v>
      </c>
      <c r="M1628" t="str">
        <f>VLOOKUP($K1628,Neighborhoods!$A:$C,3,0)</f>
        <v>Crown Heights</v>
      </c>
      <c r="N1628" t="str">
        <f>INDEX(Neighborhoods!$A:$C, MATCH(Places!$K1628,Neighborhoods!$A:$A,0), MATCH(Places!N$1,Neighborhoods!$A$1:$C$1,0))</f>
        <v>Brooklyn</v>
      </c>
      <c r="O1628" t="str">
        <f>INDEX(Neighborhoods!$A:$C, MATCH(Places!$K1628,Neighborhoods!$A:$A,0), MATCH(Places!O$1,Neighborhoods!$A$1:$C$1,0))</f>
        <v>Crown Heights</v>
      </c>
      <c r="P1628" t="s">
        <v>11822</v>
      </c>
      <c r="Q1628" t="str">
        <f t="shared" si="100"/>
        <v>No</v>
      </c>
      <c r="R1628">
        <v>4</v>
      </c>
      <c r="S1628" t="str">
        <f t="shared" si="101"/>
        <v>Medium</v>
      </c>
      <c r="T1628" s="50">
        <v>120</v>
      </c>
      <c r="U1628" s="70">
        <f t="shared" si="102"/>
        <v>0.03</v>
      </c>
      <c r="V1628" s="52">
        <v>4.92</v>
      </c>
      <c r="W1628" s="52" t="str" cm="1">
        <f t="array" ref="W1628">_xlfn.SWITCH(ROUND(V1628,0),5,"Excellent",4,"Good",3,"Ok","Bad")</f>
        <v>Excellent</v>
      </c>
      <c r="X1628">
        <v>120</v>
      </c>
      <c r="Y1628" t="str">
        <f t="shared" si="103"/>
        <v>Yes</v>
      </c>
      <c r="Z1628" s="68">
        <v>42355</v>
      </c>
      <c r="AA1628" s="68">
        <v>44043</v>
      </c>
      <c r="AB1628">
        <v>96</v>
      </c>
      <c r="AC1628" t="s">
        <v>15615</v>
      </c>
    </row>
    <row r="1629" spans="1:29" x14ac:dyDescent="0.3">
      <c r="A1629" t="s">
        <v>1223</v>
      </c>
      <c r="B1629">
        <v>2506</v>
      </c>
      <c r="C1629" t="str">
        <f>VLOOKUP($B1629,Hosts!$A:$M,10,0)</f>
        <v>Within an hour</v>
      </c>
      <c r="D1629" s="70">
        <f>VLOOKUP($B1629,Hosts!$A:$M,11,0)</f>
        <v>1</v>
      </c>
      <c r="E1629" s="70">
        <f>VLOOKUP($B1629,Hosts!$A:$M,12,0)</f>
        <v>0.96</v>
      </c>
      <c r="F1629" t="str">
        <f>VLOOKUP($B1629,Hosts!$A:$M,13,0)</f>
        <v>No</v>
      </c>
      <c r="G1629" t="str">
        <f>INDEX(Hosts!$A:$M, MATCH(Places!$B1629,Hosts!$A:$A,0), MATCH(Places!G$1,Hosts!$A$1:$M$1,0))</f>
        <v>Within an hour</v>
      </c>
      <c r="H1629" s="70">
        <f>INDEX(Hosts!$A:$M, MATCH(Places!$B1629,Hosts!$A:$A,0), MATCH(Places!H$1,Hosts!$A$1:$M$1,0))</f>
        <v>1</v>
      </c>
      <c r="I1629" s="70">
        <f>INDEX(Hosts!$A:$M, MATCH(Places!$B1629,Hosts!$A:$A,0), MATCH(Places!I$1,Hosts!$A$1:$M$1,0))</f>
        <v>0.96</v>
      </c>
      <c r="J1629" t="str">
        <f>INDEX(Hosts!$A:$M, MATCH(Places!$B1629,Hosts!$A:$A,0), MATCH(Places!J$1,Hosts!$A$1:$M$1,0))</f>
        <v>No</v>
      </c>
      <c r="K1629">
        <v>7</v>
      </c>
      <c r="L1629" t="str">
        <f>VLOOKUP($K1629,Neighborhoods!$A:$C,2,0)</f>
        <v>Brooklyn</v>
      </c>
      <c r="M1629" t="str">
        <f>VLOOKUP($K1629,Neighborhoods!$A:$C,3,0)</f>
        <v>Bedford-Stuyvesant</v>
      </c>
      <c r="N1629" t="str">
        <f>INDEX(Neighborhoods!$A:$C, MATCH(Places!$K1629,Neighborhoods!$A:$A,0), MATCH(Places!N$1,Neighborhoods!$A$1:$C$1,0))</f>
        <v>Brooklyn</v>
      </c>
      <c r="O1629" t="str">
        <f>INDEX(Neighborhoods!$A:$C, MATCH(Places!$K1629,Neighborhoods!$A:$A,0), MATCH(Places!O$1,Neighborhoods!$A$1:$C$1,0))</f>
        <v>Bedford-Stuyvesant</v>
      </c>
      <c r="P1629" t="s">
        <v>11822</v>
      </c>
      <c r="Q1629" t="str">
        <f t="shared" si="100"/>
        <v>No</v>
      </c>
      <c r="R1629">
        <v>5</v>
      </c>
      <c r="S1629" t="str">
        <f t="shared" si="101"/>
        <v>Medium</v>
      </c>
      <c r="T1629" s="50">
        <v>94</v>
      </c>
      <c r="U1629" s="70">
        <f t="shared" si="102"/>
        <v>0.03</v>
      </c>
      <c r="V1629" s="52">
        <v>4.6900000000000004</v>
      </c>
      <c r="W1629" s="52" t="str" cm="1">
        <f t="array" ref="W1629">_xlfn.SWITCH(ROUND(V1629,0),5,"Excellent",4,"Good",3,"Ok","Bad")</f>
        <v>Excellent</v>
      </c>
      <c r="X1629">
        <v>42</v>
      </c>
      <c r="Y1629" t="str">
        <f t="shared" si="103"/>
        <v>No</v>
      </c>
      <c r="Z1629" s="68">
        <v>42498</v>
      </c>
      <c r="AA1629" s="68">
        <v>43962</v>
      </c>
      <c r="AB1629">
        <v>314</v>
      </c>
      <c r="AC1629" t="s">
        <v>15616</v>
      </c>
    </row>
    <row r="1630" spans="1:29" x14ac:dyDescent="0.3">
      <c r="A1630" t="s">
        <v>1224</v>
      </c>
      <c r="B1630">
        <v>474</v>
      </c>
      <c r="C1630" t="str">
        <f>VLOOKUP($B1630,Hosts!$A:$M,10,0)</f>
        <v>Within a few hours</v>
      </c>
      <c r="D1630" s="70">
        <f>VLOOKUP($B1630,Hosts!$A:$M,11,0)</f>
        <v>1</v>
      </c>
      <c r="E1630" s="70">
        <f>VLOOKUP($B1630,Hosts!$A:$M,12,0)</f>
        <v>0.56000000000000005</v>
      </c>
      <c r="F1630" t="str">
        <f>VLOOKUP($B1630,Hosts!$A:$M,13,0)</f>
        <v>No</v>
      </c>
      <c r="G1630" t="str">
        <f>INDEX(Hosts!$A:$M, MATCH(Places!$B1630,Hosts!$A:$A,0), MATCH(Places!G$1,Hosts!$A$1:$M$1,0))</f>
        <v>Within a few hours</v>
      </c>
      <c r="H1630" s="70">
        <f>INDEX(Hosts!$A:$M, MATCH(Places!$B1630,Hosts!$A:$A,0), MATCH(Places!H$1,Hosts!$A$1:$M$1,0))</f>
        <v>1</v>
      </c>
      <c r="I1630" s="70">
        <f>INDEX(Hosts!$A:$M, MATCH(Places!$B1630,Hosts!$A:$A,0), MATCH(Places!I$1,Hosts!$A$1:$M$1,0))</f>
        <v>0.56000000000000005</v>
      </c>
      <c r="J1630" t="str">
        <f>INDEX(Hosts!$A:$M, MATCH(Places!$B1630,Hosts!$A:$A,0), MATCH(Places!J$1,Hosts!$A$1:$M$1,0))</f>
        <v>No</v>
      </c>
      <c r="K1630">
        <v>7</v>
      </c>
      <c r="L1630" t="str">
        <f>VLOOKUP($K1630,Neighborhoods!$A:$C,2,0)</f>
        <v>Brooklyn</v>
      </c>
      <c r="M1630" t="str">
        <f>VLOOKUP($K1630,Neighborhoods!$A:$C,3,0)</f>
        <v>Bedford-Stuyvesant</v>
      </c>
      <c r="N1630" t="str">
        <f>INDEX(Neighborhoods!$A:$C, MATCH(Places!$K1630,Neighborhoods!$A:$A,0), MATCH(Places!N$1,Neighborhoods!$A$1:$C$1,0))</f>
        <v>Brooklyn</v>
      </c>
      <c r="O1630" t="str">
        <f>INDEX(Neighborhoods!$A:$C, MATCH(Places!$K1630,Neighborhoods!$A:$A,0), MATCH(Places!O$1,Neighborhoods!$A$1:$C$1,0))</f>
        <v>Bedford-Stuyvesant</v>
      </c>
      <c r="P1630" t="s">
        <v>11822</v>
      </c>
      <c r="Q1630" t="str">
        <f t="shared" si="100"/>
        <v>No</v>
      </c>
      <c r="R1630">
        <v>3</v>
      </c>
      <c r="S1630" t="str">
        <f t="shared" si="101"/>
        <v>Medium</v>
      </c>
      <c r="T1630" s="50">
        <v>100</v>
      </c>
      <c r="U1630" s="70">
        <f t="shared" si="102"/>
        <v>0.03</v>
      </c>
      <c r="V1630" s="52">
        <v>4.5</v>
      </c>
      <c r="W1630" s="52" t="str" cm="1">
        <f t="array" ref="W1630">_xlfn.SWITCH(ROUND(V1630,0),5,"Excellent",4,"Good",3,"Ok","Bad")</f>
        <v>Excellent</v>
      </c>
      <c r="X1630">
        <v>4</v>
      </c>
      <c r="Y1630" t="str">
        <f t="shared" si="103"/>
        <v>No</v>
      </c>
      <c r="Z1630" s="68">
        <v>42375</v>
      </c>
      <c r="AA1630" s="68">
        <v>43701</v>
      </c>
      <c r="AB1630">
        <v>88</v>
      </c>
      <c r="AC1630" t="s">
        <v>15615</v>
      </c>
    </row>
    <row r="1631" spans="1:29" x14ac:dyDescent="0.3">
      <c r="A1631" t="s">
        <v>14351</v>
      </c>
      <c r="B1631">
        <v>327</v>
      </c>
      <c r="C1631" t="str">
        <f>VLOOKUP($B1631,Hosts!$A:$M,10,0)</f>
        <v>A few days or more</v>
      </c>
      <c r="D1631" s="70">
        <f>VLOOKUP($B1631,Hosts!$A:$M,11,0)</f>
        <v>0.33</v>
      </c>
      <c r="E1631" s="70">
        <f>VLOOKUP($B1631,Hosts!$A:$M,12,0)</f>
        <v>0.5</v>
      </c>
      <c r="F1631" t="str">
        <f>VLOOKUP($B1631,Hosts!$A:$M,13,0)</f>
        <v>No</v>
      </c>
      <c r="G1631" t="str">
        <f>INDEX(Hosts!$A:$M, MATCH(Places!$B1631,Hosts!$A:$A,0), MATCH(Places!G$1,Hosts!$A$1:$M$1,0))</f>
        <v>A few days or more</v>
      </c>
      <c r="H1631" s="70">
        <f>INDEX(Hosts!$A:$M, MATCH(Places!$B1631,Hosts!$A:$A,0), MATCH(Places!H$1,Hosts!$A$1:$M$1,0))</f>
        <v>0.33</v>
      </c>
      <c r="I1631" s="70">
        <f>INDEX(Hosts!$A:$M, MATCH(Places!$B1631,Hosts!$A:$A,0), MATCH(Places!I$1,Hosts!$A$1:$M$1,0))</f>
        <v>0.5</v>
      </c>
      <c r="J1631" t="str">
        <f>INDEX(Hosts!$A:$M, MATCH(Places!$B1631,Hosts!$A:$A,0), MATCH(Places!J$1,Hosts!$A$1:$M$1,0))</f>
        <v>No</v>
      </c>
      <c r="K1631">
        <v>9</v>
      </c>
      <c r="L1631" t="str">
        <f>VLOOKUP($K1631,Neighborhoods!$A:$C,2,0)</f>
        <v>Brooklyn</v>
      </c>
      <c r="M1631" t="str">
        <f>VLOOKUP($K1631,Neighborhoods!$A:$C,3,0)</f>
        <v>Crown Heights</v>
      </c>
      <c r="N1631" t="str">
        <f>INDEX(Neighborhoods!$A:$C, MATCH(Places!$K1631,Neighborhoods!$A:$A,0), MATCH(Places!N$1,Neighborhoods!$A$1:$C$1,0))</f>
        <v>Brooklyn</v>
      </c>
      <c r="O1631" t="str">
        <f>INDEX(Neighborhoods!$A:$C, MATCH(Places!$K1631,Neighborhoods!$A:$A,0), MATCH(Places!O$1,Neighborhoods!$A$1:$C$1,0))</f>
        <v>Crown Heights</v>
      </c>
      <c r="P1631" t="s">
        <v>11822</v>
      </c>
      <c r="Q1631" t="str">
        <f t="shared" si="100"/>
        <v>No</v>
      </c>
      <c r="R1631">
        <v>4</v>
      </c>
      <c r="S1631" t="str">
        <f t="shared" si="101"/>
        <v>Medium</v>
      </c>
      <c r="T1631" s="50">
        <v>156</v>
      </c>
      <c r="U1631" s="70">
        <f t="shared" si="102"/>
        <v>0.03</v>
      </c>
      <c r="V1631" s="52">
        <v>4.83</v>
      </c>
      <c r="W1631" s="52" t="str" cm="1">
        <f t="array" ref="W1631">_xlfn.SWITCH(ROUND(V1631,0),5,"Excellent",4,"Good",3,"Ok","Bad")</f>
        <v>Excellent</v>
      </c>
      <c r="X1631">
        <v>12</v>
      </c>
      <c r="Y1631" t="str">
        <f t="shared" si="103"/>
        <v>No</v>
      </c>
      <c r="Z1631" s="68">
        <v>42370</v>
      </c>
      <c r="AA1631" s="68">
        <v>42965</v>
      </c>
      <c r="AB1631">
        <v>365</v>
      </c>
      <c r="AC1631" t="s">
        <v>15615</v>
      </c>
    </row>
    <row r="1632" spans="1:29" x14ac:dyDescent="0.3">
      <c r="A1632" t="s">
        <v>13560</v>
      </c>
      <c r="B1632">
        <v>2300</v>
      </c>
      <c r="C1632" t="str">
        <f>VLOOKUP($B1632,Hosts!$A:$M,10,0)</f>
        <v>Within an hour</v>
      </c>
      <c r="D1632" s="70">
        <f>VLOOKUP($B1632,Hosts!$A:$M,11,0)</f>
        <v>1</v>
      </c>
      <c r="E1632" s="70">
        <f>VLOOKUP($B1632,Hosts!$A:$M,12,0)</f>
        <v>1</v>
      </c>
      <c r="F1632" t="str">
        <f>VLOOKUP($B1632,Hosts!$A:$M,13,0)</f>
        <v>Yes</v>
      </c>
      <c r="G1632" t="str">
        <f>INDEX(Hosts!$A:$M, MATCH(Places!$B1632,Hosts!$A:$A,0), MATCH(Places!G$1,Hosts!$A$1:$M$1,0))</f>
        <v>Within an hour</v>
      </c>
      <c r="H1632" s="70">
        <f>INDEX(Hosts!$A:$M, MATCH(Places!$B1632,Hosts!$A:$A,0), MATCH(Places!H$1,Hosts!$A$1:$M$1,0))</f>
        <v>1</v>
      </c>
      <c r="I1632" s="70">
        <f>INDEX(Hosts!$A:$M, MATCH(Places!$B1632,Hosts!$A:$A,0), MATCH(Places!I$1,Hosts!$A$1:$M$1,0))</f>
        <v>1</v>
      </c>
      <c r="J1632" t="str">
        <f>INDEX(Hosts!$A:$M, MATCH(Places!$B1632,Hosts!$A:$A,0), MATCH(Places!J$1,Hosts!$A$1:$M$1,0))</f>
        <v>Yes</v>
      </c>
      <c r="K1632">
        <v>7</v>
      </c>
      <c r="L1632" t="str">
        <f>VLOOKUP($K1632,Neighborhoods!$A:$C,2,0)</f>
        <v>Brooklyn</v>
      </c>
      <c r="M1632" t="str">
        <f>VLOOKUP($K1632,Neighborhoods!$A:$C,3,0)</f>
        <v>Bedford-Stuyvesant</v>
      </c>
      <c r="N1632" t="str">
        <f>INDEX(Neighborhoods!$A:$C, MATCH(Places!$K1632,Neighborhoods!$A:$A,0), MATCH(Places!N$1,Neighborhoods!$A$1:$C$1,0))</f>
        <v>Brooklyn</v>
      </c>
      <c r="O1632" t="str">
        <f>INDEX(Neighborhoods!$A:$C, MATCH(Places!$K1632,Neighborhoods!$A:$A,0), MATCH(Places!O$1,Neighborhoods!$A$1:$C$1,0))</f>
        <v>Bedford-Stuyvesant</v>
      </c>
      <c r="P1632" t="s">
        <v>1</v>
      </c>
      <c r="Q1632" t="str">
        <f t="shared" si="100"/>
        <v>Yes</v>
      </c>
      <c r="R1632">
        <v>1</v>
      </c>
      <c r="S1632" t="str">
        <f t="shared" si="101"/>
        <v>Small</v>
      </c>
      <c r="T1632" s="50">
        <v>34</v>
      </c>
      <c r="U1632" s="70">
        <f t="shared" si="102"/>
        <v>0.03</v>
      </c>
      <c r="V1632" s="52">
        <v>4.66</v>
      </c>
      <c r="W1632" s="52" t="str" cm="1">
        <f t="array" ref="W1632">_xlfn.SWITCH(ROUND(V1632,0),5,"Excellent",4,"Good",3,"Ok","Bad")</f>
        <v>Excellent</v>
      </c>
      <c r="X1632">
        <v>138</v>
      </c>
      <c r="Y1632" t="str">
        <f t="shared" si="103"/>
        <v>No</v>
      </c>
      <c r="Z1632" s="68">
        <v>42317</v>
      </c>
      <c r="AA1632" s="68">
        <v>43702</v>
      </c>
      <c r="AB1632">
        <v>227</v>
      </c>
      <c r="AC1632" t="s">
        <v>15615</v>
      </c>
    </row>
    <row r="1633" spans="1:29" x14ac:dyDescent="0.3">
      <c r="A1633" t="s">
        <v>1225</v>
      </c>
      <c r="B1633">
        <v>2523</v>
      </c>
      <c r="C1633" t="str">
        <f>VLOOKUP($B1633,Hosts!$A:$M,10,0)</f>
        <v>Within a day</v>
      </c>
      <c r="D1633" s="70">
        <f>VLOOKUP($B1633,Hosts!$A:$M,11,0)</f>
        <v>0.5</v>
      </c>
      <c r="E1633" s="70">
        <f>VLOOKUP($B1633,Hosts!$A:$M,12,0)</f>
        <v>0.99</v>
      </c>
      <c r="F1633" t="str">
        <f>VLOOKUP($B1633,Hosts!$A:$M,13,0)</f>
        <v>Yes</v>
      </c>
      <c r="G1633" t="str">
        <f>INDEX(Hosts!$A:$M, MATCH(Places!$B1633,Hosts!$A:$A,0), MATCH(Places!G$1,Hosts!$A$1:$M$1,0))</f>
        <v>Within a day</v>
      </c>
      <c r="H1633" s="70">
        <f>INDEX(Hosts!$A:$M, MATCH(Places!$B1633,Hosts!$A:$A,0), MATCH(Places!H$1,Hosts!$A$1:$M$1,0))</f>
        <v>0.5</v>
      </c>
      <c r="I1633" s="70">
        <f>INDEX(Hosts!$A:$M, MATCH(Places!$B1633,Hosts!$A:$A,0), MATCH(Places!I$1,Hosts!$A$1:$M$1,0))</f>
        <v>0.99</v>
      </c>
      <c r="J1633" t="str">
        <f>INDEX(Hosts!$A:$M, MATCH(Places!$B1633,Hosts!$A:$A,0), MATCH(Places!J$1,Hosts!$A$1:$M$1,0))</f>
        <v>Yes</v>
      </c>
      <c r="K1633">
        <v>23</v>
      </c>
      <c r="L1633" t="str">
        <f>VLOOKUP($K1633,Neighborhoods!$A:$C,2,0)</f>
        <v>Queens</v>
      </c>
      <c r="M1633" t="str">
        <f>VLOOKUP($K1633,Neighborhoods!$A:$C,3,0)</f>
        <v>Jamaica</v>
      </c>
      <c r="N1633" t="str">
        <f>INDEX(Neighborhoods!$A:$C, MATCH(Places!$K1633,Neighborhoods!$A:$A,0), MATCH(Places!N$1,Neighborhoods!$A$1:$C$1,0))</f>
        <v>Queens</v>
      </c>
      <c r="O1633" t="str">
        <f>INDEX(Neighborhoods!$A:$C, MATCH(Places!$K1633,Neighborhoods!$A:$A,0), MATCH(Places!O$1,Neighborhoods!$A$1:$C$1,0))</f>
        <v>Jamaica</v>
      </c>
      <c r="P1633" t="s">
        <v>1</v>
      </c>
      <c r="Q1633" t="str">
        <f t="shared" si="100"/>
        <v>Yes</v>
      </c>
      <c r="R1633">
        <v>2</v>
      </c>
      <c r="S1633" t="str">
        <f t="shared" si="101"/>
        <v>Small</v>
      </c>
      <c r="T1633" s="50">
        <v>43</v>
      </c>
      <c r="U1633" s="70">
        <f t="shared" si="102"/>
        <v>0.03</v>
      </c>
      <c r="V1633" s="52">
        <v>4.96</v>
      </c>
      <c r="W1633" s="52" t="str" cm="1">
        <f t="array" ref="W1633">_xlfn.SWITCH(ROUND(V1633,0),5,"Excellent",4,"Good",3,"Ok","Bad")</f>
        <v>Excellent</v>
      </c>
      <c r="X1633">
        <v>695</v>
      </c>
      <c r="Y1633" t="str">
        <f t="shared" si="103"/>
        <v>Yes</v>
      </c>
      <c r="Z1633" s="68">
        <v>42362</v>
      </c>
      <c r="AA1633" s="68">
        <v>43898</v>
      </c>
      <c r="AB1633">
        <v>341</v>
      </c>
      <c r="AC1633" t="s">
        <v>15615</v>
      </c>
    </row>
    <row r="1634" spans="1:29" x14ac:dyDescent="0.3">
      <c r="A1634" t="s">
        <v>13457</v>
      </c>
      <c r="B1634">
        <v>308</v>
      </c>
      <c r="C1634" t="str">
        <f>VLOOKUP($B1634,Hosts!$A:$M,10,0)</f>
        <v>Within a few hours</v>
      </c>
      <c r="D1634" s="70">
        <f>VLOOKUP($B1634,Hosts!$A:$M,11,0)</f>
        <v>1</v>
      </c>
      <c r="E1634" s="70">
        <f>VLOOKUP($B1634,Hosts!$A:$M,12,0)</f>
        <v>0.66</v>
      </c>
      <c r="F1634" t="str">
        <f>VLOOKUP($B1634,Hosts!$A:$M,13,0)</f>
        <v>Yes</v>
      </c>
      <c r="G1634" t="str">
        <f>INDEX(Hosts!$A:$M, MATCH(Places!$B1634,Hosts!$A:$A,0), MATCH(Places!G$1,Hosts!$A$1:$M$1,0))</f>
        <v>Within a few hours</v>
      </c>
      <c r="H1634" s="70">
        <f>INDEX(Hosts!$A:$M, MATCH(Places!$B1634,Hosts!$A:$A,0), MATCH(Places!H$1,Hosts!$A$1:$M$1,0))</f>
        <v>1</v>
      </c>
      <c r="I1634" s="70">
        <f>INDEX(Hosts!$A:$M, MATCH(Places!$B1634,Hosts!$A:$A,0), MATCH(Places!I$1,Hosts!$A$1:$M$1,0))</f>
        <v>0.66</v>
      </c>
      <c r="J1634" t="str">
        <f>INDEX(Hosts!$A:$M, MATCH(Places!$B1634,Hosts!$A:$A,0), MATCH(Places!J$1,Hosts!$A$1:$M$1,0))</f>
        <v>Yes</v>
      </c>
      <c r="K1634">
        <v>7</v>
      </c>
      <c r="L1634" t="str">
        <f>VLOOKUP($K1634,Neighborhoods!$A:$C,2,0)</f>
        <v>Brooklyn</v>
      </c>
      <c r="M1634" t="str">
        <f>VLOOKUP($K1634,Neighborhoods!$A:$C,3,0)</f>
        <v>Bedford-Stuyvesant</v>
      </c>
      <c r="N1634" t="str">
        <f>INDEX(Neighborhoods!$A:$C, MATCH(Places!$K1634,Neighborhoods!$A:$A,0), MATCH(Places!N$1,Neighborhoods!$A$1:$C$1,0))</f>
        <v>Brooklyn</v>
      </c>
      <c r="O1634" t="str">
        <f>INDEX(Neighborhoods!$A:$C, MATCH(Places!$K1634,Neighborhoods!$A:$A,0), MATCH(Places!O$1,Neighborhoods!$A$1:$C$1,0))</f>
        <v>Bedford-Stuyvesant</v>
      </c>
      <c r="P1634" t="s">
        <v>11822</v>
      </c>
      <c r="Q1634" t="str">
        <f t="shared" si="100"/>
        <v>No</v>
      </c>
      <c r="R1634">
        <v>4</v>
      </c>
      <c r="S1634" t="str">
        <f t="shared" si="101"/>
        <v>Medium</v>
      </c>
      <c r="T1634" s="50">
        <v>86</v>
      </c>
      <c r="U1634" s="70">
        <f t="shared" si="102"/>
        <v>0.03</v>
      </c>
      <c r="V1634" s="52">
        <v>4.99</v>
      </c>
      <c r="W1634" s="52" t="str" cm="1">
        <f t="array" ref="W1634">_xlfn.SWITCH(ROUND(V1634,0),5,"Excellent",4,"Good",3,"Ok","Bad")</f>
        <v>Excellent</v>
      </c>
      <c r="X1634">
        <v>152</v>
      </c>
      <c r="Y1634" t="str">
        <f t="shared" si="103"/>
        <v>Yes</v>
      </c>
      <c r="Z1634" s="68">
        <v>42309</v>
      </c>
      <c r="AA1634" s="68">
        <v>44024</v>
      </c>
      <c r="AB1634">
        <v>347</v>
      </c>
      <c r="AC1634" t="s">
        <v>15615</v>
      </c>
    </row>
    <row r="1635" spans="1:29" x14ac:dyDescent="0.3">
      <c r="A1635" t="s">
        <v>1226</v>
      </c>
      <c r="B1635">
        <v>1943</v>
      </c>
      <c r="C1635" t="str">
        <f>VLOOKUP($B1635,Hosts!$A:$M,10,0)</f>
        <v>Within a day</v>
      </c>
      <c r="D1635" s="70">
        <f>VLOOKUP($B1635,Hosts!$A:$M,11,0)</f>
        <v>1</v>
      </c>
      <c r="E1635" s="70">
        <f>VLOOKUP($B1635,Hosts!$A:$M,12,0)</f>
        <v>0.92</v>
      </c>
      <c r="F1635" t="str">
        <f>VLOOKUP($B1635,Hosts!$A:$M,13,0)</f>
        <v>Yes</v>
      </c>
      <c r="G1635" t="str">
        <f>INDEX(Hosts!$A:$M, MATCH(Places!$B1635,Hosts!$A:$A,0), MATCH(Places!G$1,Hosts!$A$1:$M$1,0))</f>
        <v>Within a day</v>
      </c>
      <c r="H1635" s="70">
        <f>INDEX(Hosts!$A:$M, MATCH(Places!$B1635,Hosts!$A:$A,0), MATCH(Places!H$1,Hosts!$A$1:$M$1,0))</f>
        <v>1</v>
      </c>
      <c r="I1635" s="70">
        <f>INDEX(Hosts!$A:$M, MATCH(Places!$B1635,Hosts!$A:$A,0), MATCH(Places!I$1,Hosts!$A$1:$M$1,0))</f>
        <v>0.92</v>
      </c>
      <c r="J1635" t="str">
        <f>INDEX(Hosts!$A:$M, MATCH(Places!$B1635,Hosts!$A:$A,0), MATCH(Places!J$1,Hosts!$A$1:$M$1,0))</f>
        <v>Yes</v>
      </c>
      <c r="K1635">
        <v>12</v>
      </c>
      <c r="L1635" t="str">
        <f>VLOOKUP($K1635,Neighborhoods!$A:$C,2,0)</f>
        <v>Brooklyn</v>
      </c>
      <c r="M1635" t="str">
        <f>VLOOKUP($K1635,Neighborhoods!$A:$C,3,0)</f>
        <v>Williamsburg</v>
      </c>
      <c r="N1635" t="str">
        <f>INDEX(Neighborhoods!$A:$C, MATCH(Places!$K1635,Neighborhoods!$A:$A,0), MATCH(Places!N$1,Neighborhoods!$A$1:$C$1,0))</f>
        <v>Brooklyn</v>
      </c>
      <c r="O1635" t="str">
        <f>INDEX(Neighborhoods!$A:$C, MATCH(Places!$K1635,Neighborhoods!$A:$A,0), MATCH(Places!O$1,Neighborhoods!$A$1:$C$1,0))</f>
        <v>Williamsburg</v>
      </c>
      <c r="P1635" t="s">
        <v>1</v>
      </c>
      <c r="Q1635" t="str">
        <f t="shared" si="100"/>
        <v>Yes</v>
      </c>
      <c r="R1635">
        <v>2</v>
      </c>
      <c r="S1635" t="str">
        <f t="shared" si="101"/>
        <v>Small</v>
      </c>
      <c r="T1635" s="50">
        <v>79</v>
      </c>
      <c r="U1635" s="70">
        <f t="shared" si="102"/>
        <v>0.03</v>
      </c>
      <c r="V1635" s="52">
        <v>4.8899999999999997</v>
      </c>
      <c r="W1635" s="52" t="str" cm="1">
        <f t="array" ref="W1635">_xlfn.SWITCH(ROUND(V1635,0),5,"Excellent",4,"Good",3,"Ok","Bad")</f>
        <v>Excellent</v>
      </c>
      <c r="X1635">
        <v>93</v>
      </c>
      <c r="Y1635" t="str">
        <f t="shared" si="103"/>
        <v>No</v>
      </c>
      <c r="Z1635" s="68">
        <v>42428</v>
      </c>
      <c r="AA1635" s="68">
        <v>43900</v>
      </c>
      <c r="AB1635">
        <v>165</v>
      </c>
      <c r="AC1635" t="s">
        <v>15615</v>
      </c>
    </row>
    <row r="1636" spans="1:29" x14ac:dyDescent="0.3">
      <c r="A1636" t="s">
        <v>1227</v>
      </c>
      <c r="B1636">
        <v>453</v>
      </c>
      <c r="C1636" t="str">
        <f>VLOOKUP($B1636,Hosts!$A:$M,10,0)</f>
        <v>Within an hour</v>
      </c>
      <c r="D1636" s="70">
        <f>VLOOKUP($B1636,Hosts!$A:$M,11,0)</f>
        <v>1</v>
      </c>
      <c r="E1636" s="70">
        <f>VLOOKUP($B1636,Hosts!$A:$M,12,0)</f>
        <v>0.98</v>
      </c>
      <c r="F1636" t="str">
        <f>VLOOKUP($B1636,Hosts!$A:$M,13,0)</f>
        <v>Yes</v>
      </c>
      <c r="G1636" t="str">
        <f>INDEX(Hosts!$A:$M, MATCH(Places!$B1636,Hosts!$A:$A,0), MATCH(Places!G$1,Hosts!$A$1:$M$1,0))</f>
        <v>Within an hour</v>
      </c>
      <c r="H1636" s="70">
        <f>INDEX(Hosts!$A:$M, MATCH(Places!$B1636,Hosts!$A:$A,0), MATCH(Places!H$1,Hosts!$A$1:$M$1,0))</f>
        <v>1</v>
      </c>
      <c r="I1636" s="70">
        <f>INDEX(Hosts!$A:$M, MATCH(Places!$B1636,Hosts!$A:$A,0), MATCH(Places!I$1,Hosts!$A$1:$M$1,0))</f>
        <v>0.98</v>
      </c>
      <c r="J1636" t="str">
        <f>INDEX(Hosts!$A:$M, MATCH(Places!$B1636,Hosts!$A:$A,0), MATCH(Places!J$1,Hosts!$A$1:$M$1,0))</f>
        <v>Yes</v>
      </c>
      <c r="K1636">
        <v>12</v>
      </c>
      <c r="L1636" t="str">
        <f>VLOOKUP($K1636,Neighborhoods!$A:$C,2,0)</f>
        <v>Brooklyn</v>
      </c>
      <c r="M1636" t="str">
        <f>VLOOKUP($K1636,Neighborhoods!$A:$C,3,0)</f>
        <v>Williamsburg</v>
      </c>
      <c r="N1636" t="str">
        <f>INDEX(Neighborhoods!$A:$C, MATCH(Places!$K1636,Neighborhoods!$A:$A,0), MATCH(Places!N$1,Neighborhoods!$A$1:$C$1,0))</f>
        <v>Brooklyn</v>
      </c>
      <c r="O1636" t="str">
        <f>INDEX(Neighborhoods!$A:$C, MATCH(Places!$K1636,Neighborhoods!$A:$A,0), MATCH(Places!O$1,Neighborhoods!$A$1:$C$1,0))</f>
        <v>Williamsburg</v>
      </c>
      <c r="P1636" t="s">
        <v>11822</v>
      </c>
      <c r="Q1636" t="str">
        <f t="shared" si="100"/>
        <v>No</v>
      </c>
      <c r="R1636">
        <v>2</v>
      </c>
      <c r="S1636" t="str">
        <f t="shared" si="101"/>
        <v>Small</v>
      </c>
      <c r="T1636" s="50">
        <v>90</v>
      </c>
      <c r="U1636" s="70">
        <f t="shared" si="102"/>
        <v>0.03</v>
      </c>
      <c r="V1636" s="52">
        <v>4.9800000000000004</v>
      </c>
      <c r="W1636" s="52" t="str" cm="1">
        <f t="array" ref="W1636">_xlfn.SWITCH(ROUND(V1636,0),5,"Excellent",4,"Good",3,"Ok","Bad")</f>
        <v>Excellent</v>
      </c>
      <c r="X1636">
        <v>256</v>
      </c>
      <c r="Y1636" t="str">
        <f t="shared" si="103"/>
        <v>Yes</v>
      </c>
      <c r="Z1636" s="68">
        <v>42309</v>
      </c>
      <c r="AA1636" s="68">
        <v>44058</v>
      </c>
      <c r="AB1636">
        <v>239</v>
      </c>
      <c r="AC1636" t="s">
        <v>15616</v>
      </c>
    </row>
    <row r="1637" spans="1:29" x14ac:dyDescent="0.3">
      <c r="A1637" t="s">
        <v>1228</v>
      </c>
      <c r="B1637">
        <v>2506</v>
      </c>
      <c r="C1637" t="str">
        <f>VLOOKUP($B1637,Hosts!$A:$M,10,0)</f>
        <v>Within an hour</v>
      </c>
      <c r="D1637" s="70">
        <f>VLOOKUP($B1637,Hosts!$A:$M,11,0)</f>
        <v>1</v>
      </c>
      <c r="E1637" s="70">
        <f>VLOOKUP($B1637,Hosts!$A:$M,12,0)</f>
        <v>0.96</v>
      </c>
      <c r="F1637" t="str">
        <f>VLOOKUP($B1637,Hosts!$A:$M,13,0)</f>
        <v>No</v>
      </c>
      <c r="G1637" t="str">
        <f>INDEX(Hosts!$A:$M, MATCH(Places!$B1637,Hosts!$A:$A,0), MATCH(Places!G$1,Hosts!$A$1:$M$1,0))</f>
        <v>Within an hour</v>
      </c>
      <c r="H1637" s="70">
        <f>INDEX(Hosts!$A:$M, MATCH(Places!$B1637,Hosts!$A:$A,0), MATCH(Places!H$1,Hosts!$A$1:$M$1,0))</f>
        <v>1</v>
      </c>
      <c r="I1637" s="70">
        <f>INDEX(Hosts!$A:$M, MATCH(Places!$B1637,Hosts!$A:$A,0), MATCH(Places!I$1,Hosts!$A$1:$M$1,0))</f>
        <v>0.96</v>
      </c>
      <c r="J1637" t="str">
        <f>INDEX(Hosts!$A:$M, MATCH(Places!$B1637,Hosts!$A:$A,0), MATCH(Places!J$1,Hosts!$A$1:$M$1,0))</f>
        <v>No</v>
      </c>
      <c r="K1637">
        <v>7</v>
      </c>
      <c r="L1637" t="str">
        <f>VLOOKUP($K1637,Neighborhoods!$A:$C,2,0)</f>
        <v>Brooklyn</v>
      </c>
      <c r="M1637" t="str">
        <f>VLOOKUP($K1637,Neighborhoods!$A:$C,3,0)</f>
        <v>Bedford-Stuyvesant</v>
      </c>
      <c r="N1637" t="str">
        <f>INDEX(Neighborhoods!$A:$C, MATCH(Places!$K1637,Neighborhoods!$A:$A,0), MATCH(Places!N$1,Neighborhoods!$A$1:$C$1,0))</f>
        <v>Brooklyn</v>
      </c>
      <c r="O1637" t="str">
        <f>INDEX(Neighborhoods!$A:$C, MATCH(Places!$K1637,Neighborhoods!$A:$A,0), MATCH(Places!O$1,Neighborhoods!$A$1:$C$1,0))</f>
        <v>Bedford-Stuyvesant</v>
      </c>
      <c r="P1637" t="s">
        <v>11822</v>
      </c>
      <c r="Q1637" t="str">
        <f t="shared" si="100"/>
        <v>No</v>
      </c>
      <c r="R1637">
        <v>6</v>
      </c>
      <c r="S1637" t="str">
        <f t="shared" si="101"/>
        <v>Large</v>
      </c>
      <c r="T1637" s="50">
        <v>125</v>
      </c>
      <c r="U1637" s="70">
        <f t="shared" si="102"/>
        <v>0.03</v>
      </c>
      <c r="V1637" s="52">
        <v>4.68</v>
      </c>
      <c r="W1637" s="52" t="str" cm="1">
        <f t="array" ref="W1637">_xlfn.SWITCH(ROUND(V1637,0),5,"Excellent",4,"Good",3,"Ok","Bad")</f>
        <v>Excellent</v>
      </c>
      <c r="X1637">
        <v>63</v>
      </c>
      <c r="Y1637" t="str">
        <f t="shared" si="103"/>
        <v>No</v>
      </c>
      <c r="Z1637" s="68">
        <v>42372</v>
      </c>
      <c r="AA1637" s="68">
        <v>43878</v>
      </c>
      <c r="AB1637">
        <v>319</v>
      </c>
      <c r="AC1637" t="s">
        <v>15616</v>
      </c>
    </row>
    <row r="1638" spans="1:29" x14ac:dyDescent="0.3">
      <c r="A1638" t="s">
        <v>1988</v>
      </c>
      <c r="B1638">
        <v>2524</v>
      </c>
      <c r="C1638" t="str">
        <f>VLOOKUP($B1638,Hosts!$A:$M,10,0)</f>
        <v>Within a day</v>
      </c>
      <c r="D1638" s="70">
        <f>VLOOKUP($B1638,Hosts!$A:$M,11,0)</f>
        <v>1</v>
      </c>
      <c r="E1638" s="70">
        <f>VLOOKUP($B1638,Hosts!$A:$M,12,0)</f>
        <v>0.5</v>
      </c>
      <c r="F1638" t="str">
        <f>VLOOKUP($B1638,Hosts!$A:$M,13,0)</f>
        <v>No</v>
      </c>
      <c r="G1638" t="str">
        <f>INDEX(Hosts!$A:$M, MATCH(Places!$B1638,Hosts!$A:$A,0), MATCH(Places!G$1,Hosts!$A$1:$M$1,0))</f>
        <v>Within a day</v>
      </c>
      <c r="H1638" s="70">
        <f>INDEX(Hosts!$A:$M, MATCH(Places!$B1638,Hosts!$A:$A,0), MATCH(Places!H$1,Hosts!$A$1:$M$1,0))</f>
        <v>1</v>
      </c>
      <c r="I1638" s="70">
        <f>INDEX(Hosts!$A:$M, MATCH(Places!$B1638,Hosts!$A:$A,0), MATCH(Places!I$1,Hosts!$A$1:$M$1,0))</f>
        <v>0.5</v>
      </c>
      <c r="J1638" t="str">
        <f>INDEX(Hosts!$A:$M, MATCH(Places!$B1638,Hosts!$A:$A,0), MATCH(Places!J$1,Hosts!$A$1:$M$1,0))</f>
        <v>No</v>
      </c>
      <c r="K1638">
        <v>15</v>
      </c>
      <c r="L1638" t="str">
        <f>VLOOKUP($K1638,Neighborhoods!$A:$C,2,0)</f>
        <v>Manhattan</v>
      </c>
      <c r="M1638" t="str">
        <f>VLOOKUP($K1638,Neighborhoods!$A:$C,3,0)</f>
        <v>East Village</v>
      </c>
      <c r="N1638" t="str">
        <f>INDEX(Neighborhoods!$A:$C, MATCH(Places!$K1638,Neighborhoods!$A:$A,0), MATCH(Places!N$1,Neighborhoods!$A$1:$C$1,0))</f>
        <v>Manhattan</v>
      </c>
      <c r="O1638" t="str">
        <f>INDEX(Neighborhoods!$A:$C, MATCH(Places!$K1638,Neighborhoods!$A:$A,0), MATCH(Places!O$1,Neighborhoods!$A$1:$C$1,0))</f>
        <v>East Village</v>
      </c>
      <c r="P1638" t="s">
        <v>1</v>
      </c>
      <c r="Q1638" t="str">
        <f t="shared" si="100"/>
        <v>Yes</v>
      </c>
      <c r="R1638">
        <v>1</v>
      </c>
      <c r="S1638" t="str">
        <f t="shared" si="101"/>
        <v>Small</v>
      </c>
      <c r="T1638" s="50">
        <v>72</v>
      </c>
      <c r="U1638" s="70">
        <f t="shared" si="102"/>
        <v>0.03</v>
      </c>
      <c r="V1638" s="52">
        <v>4.91</v>
      </c>
      <c r="W1638" s="52" t="str" cm="1">
        <f t="array" ref="W1638">_xlfn.SWITCH(ROUND(V1638,0),5,"Excellent",4,"Good",3,"Ok","Bad")</f>
        <v>Excellent</v>
      </c>
      <c r="X1638">
        <v>11</v>
      </c>
      <c r="Y1638" t="str">
        <f t="shared" si="103"/>
        <v>No</v>
      </c>
      <c r="Z1638" s="68">
        <v>42323</v>
      </c>
      <c r="AA1638" s="68">
        <v>43690</v>
      </c>
      <c r="AB1638">
        <v>62</v>
      </c>
      <c r="AC1638" t="s">
        <v>15615</v>
      </c>
    </row>
    <row r="1639" spans="1:29" x14ac:dyDescent="0.3">
      <c r="A1639" t="s">
        <v>1229</v>
      </c>
      <c r="B1639">
        <v>337</v>
      </c>
      <c r="C1639" t="str">
        <f>VLOOKUP($B1639,Hosts!$A:$M,10,0)</f>
        <v>Within a few hours</v>
      </c>
      <c r="D1639" s="70">
        <f>VLOOKUP($B1639,Hosts!$A:$M,11,0)</f>
        <v>1</v>
      </c>
      <c r="E1639" s="70">
        <f>VLOOKUP($B1639,Hosts!$A:$M,12,0)</f>
        <v>0.62</v>
      </c>
      <c r="F1639" t="str">
        <f>VLOOKUP($B1639,Hosts!$A:$M,13,0)</f>
        <v>No</v>
      </c>
      <c r="G1639" t="str">
        <f>INDEX(Hosts!$A:$M, MATCH(Places!$B1639,Hosts!$A:$A,0), MATCH(Places!G$1,Hosts!$A$1:$M$1,0))</f>
        <v>Within a few hours</v>
      </c>
      <c r="H1639" s="70">
        <f>INDEX(Hosts!$A:$M, MATCH(Places!$B1639,Hosts!$A:$A,0), MATCH(Places!H$1,Hosts!$A$1:$M$1,0))</f>
        <v>1</v>
      </c>
      <c r="I1639" s="70">
        <f>INDEX(Hosts!$A:$M, MATCH(Places!$B1639,Hosts!$A:$A,0), MATCH(Places!I$1,Hosts!$A$1:$M$1,0))</f>
        <v>0.62</v>
      </c>
      <c r="J1639" t="str">
        <f>INDEX(Hosts!$A:$M, MATCH(Places!$B1639,Hosts!$A:$A,0), MATCH(Places!J$1,Hosts!$A$1:$M$1,0))</f>
        <v>No</v>
      </c>
      <c r="K1639">
        <v>17</v>
      </c>
      <c r="L1639" t="str">
        <f>VLOOKUP($K1639,Neighborhoods!$A:$C,2,0)</f>
        <v>Manhattan</v>
      </c>
      <c r="M1639" t="str">
        <f>VLOOKUP($K1639,Neighborhoods!$A:$C,3,0)</f>
        <v>Hell's Kitchen</v>
      </c>
      <c r="N1639" t="str">
        <f>INDEX(Neighborhoods!$A:$C, MATCH(Places!$K1639,Neighborhoods!$A:$A,0), MATCH(Places!N$1,Neighborhoods!$A$1:$C$1,0))</f>
        <v>Manhattan</v>
      </c>
      <c r="O1639" t="str">
        <f>INDEX(Neighborhoods!$A:$C, MATCH(Places!$K1639,Neighborhoods!$A:$A,0), MATCH(Places!O$1,Neighborhoods!$A$1:$C$1,0))</f>
        <v>Hell's Kitchen</v>
      </c>
      <c r="P1639" t="s">
        <v>11822</v>
      </c>
      <c r="Q1639" t="str">
        <f t="shared" si="100"/>
        <v>No</v>
      </c>
      <c r="R1639">
        <v>2</v>
      </c>
      <c r="S1639" t="str">
        <f t="shared" si="101"/>
        <v>Small</v>
      </c>
      <c r="T1639" s="50">
        <v>70</v>
      </c>
      <c r="U1639" s="70">
        <f t="shared" si="102"/>
        <v>0.03</v>
      </c>
      <c r="V1639" s="52">
        <v>3.75</v>
      </c>
      <c r="W1639" s="52" t="str" cm="1">
        <f t="array" ref="W1639">_xlfn.SWITCH(ROUND(V1639,0),5,"Excellent",4,"Good",3,"Ok","Bad")</f>
        <v>Good</v>
      </c>
      <c r="X1639">
        <v>4</v>
      </c>
      <c r="Y1639" t="str">
        <f t="shared" si="103"/>
        <v>No</v>
      </c>
      <c r="Z1639" s="68">
        <v>42596</v>
      </c>
      <c r="AA1639" s="68">
        <v>43757</v>
      </c>
      <c r="AB1639">
        <v>365</v>
      </c>
      <c r="AC1639" t="s">
        <v>15615</v>
      </c>
    </row>
    <row r="1640" spans="1:29" x14ac:dyDescent="0.3">
      <c r="A1640" t="s">
        <v>1230</v>
      </c>
      <c r="B1640">
        <v>1784</v>
      </c>
      <c r="C1640" t="str">
        <f>VLOOKUP($B1640,Hosts!$A:$M,10,0)</f>
        <v>Within a few hours</v>
      </c>
      <c r="D1640" s="70">
        <f>VLOOKUP($B1640,Hosts!$A:$M,11,0)</f>
        <v>1</v>
      </c>
      <c r="E1640" s="70">
        <f>VLOOKUP($B1640,Hosts!$A:$M,12,0)</f>
        <v>0.99</v>
      </c>
      <c r="F1640" t="str">
        <f>VLOOKUP($B1640,Hosts!$A:$M,13,0)</f>
        <v>No</v>
      </c>
      <c r="G1640" t="str">
        <f>INDEX(Hosts!$A:$M, MATCH(Places!$B1640,Hosts!$A:$A,0), MATCH(Places!G$1,Hosts!$A$1:$M$1,0))</f>
        <v>Within a few hours</v>
      </c>
      <c r="H1640" s="70">
        <f>INDEX(Hosts!$A:$M, MATCH(Places!$B1640,Hosts!$A:$A,0), MATCH(Places!H$1,Hosts!$A$1:$M$1,0))</f>
        <v>1</v>
      </c>
      <c r="I1640" s="70">
        <f>INDEX(Hosts!$A:$M, MATCH(Places!$B1640,Hosts!$A:$A,0), MATCH(Places!I$1,Hosts!$A$1:$M$1,0))</f>
        <v>0.99</v>
      </c>
      <c r="J1640" t="str">
        <f>INDEX(Hosts!$A:$M, MATCH(Places!$B1640,Hosts!$A:$A,0), MATCH(Places!J$1,Hosts!$A$1:$M$1,0))</f>
        <v>No</v>
      </c>
      <c r="K1640">
        <v>16</v>
      </c>
      <c r="L1640" t="str">
        <f>VLOOKUP($K1640,Neighborhoods!$A:$C,2,0)</f>
        <v>Manhattan</v>
      </c>
      <c r="M1640" t="str">
        <f>VLOOKUP($K1640,Neighborhoods!$A:$C,3,0)</f>
        <v>Harlem</v>
      </c>
      <c r="N1640" t="str">
        <f>INDEX(Neighborhoods!$A:$C, MATCH(Places!$K1640,Neighborhoods!$A:$A,0), MATCH(Places!N$1,Neighborhoods!$A$1:$C$1,0))</f>
        <v>Manhattan</v>
      </c>
      <c r="O1640" t="str">
        <f>INDEX(Neighborhoods!$A:$C, MATCH(Places!$K1640,Neighborhoods!$A:$A,0), MATCH(Places!O$1,Neighborhoods!$A$1:$C$1,0))</f>
        <v>Harlem</v>
      </c>
      <c r="P1640" t="s">
        <v>11822</v>
      </c>
      <c r="Q1640" t="str">
        <f t="shared" si="100"/>
        <v>No</v>
      </c>
      <c r="R1640">
        <v>3</v>
      </c>
      <c r="S1640" t="str">
        <f t="shared" si="101"/>
        <v>Medium</v>
      </c>
      <c r="T1640" s="50">
        <v>90</v>
      </c>
      <c r="U1640" s="70">
        <f t="shared" si="102"/>
        <v>0.03</v>
      </c>
      <c r="V1640" s="52">
        <v>4.8899999999999997</v>
      </c>
      <c r="W1640" s="52" t="str" cm="1">
        <f t="array" ref="W1640">_xlfn.SWITCH(ROUND(V1640,0),5,"Excellent",4,"Good",3,"Ok","Bad")</f>
        <v>Excellent</v>
      </c>
      <c r="X1640">
        <v>259</v>
      </c>
      <c r="Y1640" t="str">
        <f t="shared" si="103"/>
        <v>Yes</v>
      </c>
      <c r="Z1640" s="68">
        <v>42324</v>
      </c>
      <c r="AA1640" s="68">
        <v>43899</v>
      </c>
      <c r="AB1640">
        <v>343</v>
      </c>
      <c r="AC1640" t="s">
        <v>15616</v>
      </c>
    </row>
    <row r="1641" spans="1:29" x14ac:dyDescent="0.3">
      <c r="A1641" t="s">
        <v>1231</v>
      </c>
      <c r="B1641">
        <v>2529</v>
      </c>
      <c r="C1641" t="str">
        <f>VLOOKUP($B1641,Hosts!$A:$M,10,0)</f>
        <v>Within a few hours</v>
      </c>
      <c r="D1641" s="70">
        <f>VLOOKUP($B1641,Hosts!$A:$M,11,0)</f>
        <v>1</v>
      </c>
      <c r="E1641" s="70">
        <f>VLOOKUP($B1641,Hosts!$A:$M,12,0)</f>
        <v>1</v>
      </c>
      <c r="F1641" t="str">
        <f>VLOOKUP($B1641,Hosts!$A:$M,13,0)</f>
        <v>Yes</v>
      </c>
      <c r="G1641" t="str">
        <f>INDEX(Hosts!$A:$M, MATCH(Places!$B1641,Hosts!$A:$A,0), MATCH(Places!G$1,Hosts!$A$1:$M$1,0))</f>
        <v>Within a few hours</v>
      </c>
      <c r="H1641" s="70">
        <f>INDEX(Hosts!$A:$M, MATCH(Places!$B1641,Hosts!$A:$A,0), MATCH(Places!H$1,Hosts!$A$1:$M$1,0))</f>
        <v>1</v>
      </c>
      <c r="I1641" s="70">
        <f>INDEX(Hosts!$A:$M, MATCH(Places!$B1641,Hosts!$A:$A,0), MATCH(Places!I$1,Hosts!$A$1:$M$1,0))</f>
        <v>1</v>
      </c>
      <c r="J1641" t="str">
        <f>INDEX(Hosts!$A:$M, MATCH(Places!$B1641,Hosts!$A:$A,0), MATCH(Places!J$1,Hosts!$A$1:$M$1,0))</f>
        <v>Yes</v>
      </c>
      <c r="K1641">
        <v>15</v>
      </c>
      <c r="L1641" t="str">
        <f>VLOOKUP($K1641,Neighborhoods!$A:$C,2,0)</f>
        <v>Manhattan</v>
      </c>
      <c r="M1641" t="str">
        <f>VLOOKUP($K1641,Neighborhoods!$A:$C,3,0)</f>
        <v>East Village</v>
      </c>
      <c r="N1641" t="str">
        <f>INDEX(Neighborhoods!$A:$C, MATCH(Places!$K1641,Neighborhoods!$A:$A,0), MATCH(Places!N$1,Neighborhoods!$A$1:$C$1,0))</f>
        <v>Manhattan</v>
      </c>
      <c r="O1641" t="str">
        <f>INDEX(Neighborhoods!$A:$C, MATCH(Places!$K1641,Neighborhoods!$A:$A,0), MATCH(Places!O$1,Neighborhoods!$A$1:$C$1,0))</f>
        <v>East Village</v>
      </c>
      <c r="P1641" t="s">
        <v>1</v>
      </c>
      <c r="Q1641" t="str">
        <f t="shared" si="100"/>
        <v>Yes</v>
      </c>
      <c r="R1641">
        <v>2</v>
      </c>
      <c r="S1641" t="str">
        <f t="shared" si="101"/>
        <v>Small</v>
      </c>
      <c r="T1641" s="50">
        <v>92</v>
      </c>
      <c r="U1641" s="70">
        <f t="shared" si="102"/>
        <v>0.03</v>
      </c>
      <c r="V1641" s="52">
        <v>4.99</v>
      </c>
      <c r="W1641" s="52" t="str" cm="1">
        <f t="array" ref="W1641">_xlfn.SWITCH(ROUND(V1641,0),5,"Excellent",4,"Good",3,"Ok","Bad")</f>
        <v>Excellent</v>
      </c>
      <c r="X1641">
        <v>83</v>
      </c>
      <c r="Y1641" t="str">
        <f t="shared" si="103"/>
        <v>No</v>
      </c>
      <c r="Z1641" s="68">
        <v>42325</v>
      </c>
      <c r="AA1641" s="68">
        <v>43904</v>
      </c>
      <c r="AB1641">
        <v>180</v>
      </c>
      <c r="AC1641" t="s">
        <v>15616</v>
      </c>
    </row>
    <row r="1642" spans="1:29" x14ac:dyDescent="0.3">
      <c r="A1642" t="s">
        <v>13657</v>
      </c>
      <c r="B1642">
        <v>2513</v>
      </c>
      <c r="C1642" t="str">
        <f>VLOOKUP($B1642,Hosts!$A:$M,10,0)</f>
        <v>Within an hour</v>
      </c>
      <c r="D1642" s="70">
        <f>VLOOKUP($B1642,Hosts!$A:$M,11,0)</f>
        <v>1</v>
      </c>
      <c r="E1642" s="70">
        <f>VLOOKUP($B1642,Hosts!$A:$M,12,0)</f>
        <v>0.89</v>
      </c>
      <c r="F1642" t="str">
        <f>VLOOKUP($B1642,Hosts!$A:$M,13,0)</f>
        <v>Yes</v>
      </c>
      <c r="G1642" t="str">
        <f>INDEX(Hosts!$A:$M, MATCH(Places!$B1642,Hosts!$A:$A,0), MATCH(Places!G$1,Hosts!$A$1:$M$1,0))</f>
        <v>Within an hour</v>
      </c>
      <c r="H1642" s="70">
        <f>INDEX(Hosts!$A:$M, MATCH(Places!$B1642,Hosts!$A:$A,0), MATCH(Places!H$1,Hosts!$A$1:$M$1,0))</f>
        <v>1</v>
      </c>
      <c r="I1642" s="70">
        <f>INDEX(Hosts!$A:$M, MATCH(Places!$B1642,Hosts!$A:$A,0), MATCH(Places!I$1,Hosts!$A$1:$M$1,0))</f>
        <v>0.89</v>
      </c>
      <c r="J1642" t="str">
        <f>INDEX(Hosts!$A:$M, MATCH(Places!$B1642,Hosts!$A:$A,0), MATCH(Places!J$1,Hosts!$A$1:$M$1,0))</f>
        <v>Yes</v>
      </c>
      <c r="K1642">
        <v>7</v>
      </c>
      <c r="L1642" t="str">
        <f>VLOOKUP($K1642,Neighborhoods!$A:$C,2,0)</f>
        <v>Brooklyn</v>
      </c>
      <c r="M1642" t="str">
        <f>VLOOKUP($K1642,Neighborhoods!$A:$C,3,0)</f>
        <v>Bedford-Stuyvesant</v>
      </c>
      <c r="N1642" t="str">
        <f>INDEX(Neighborhoods!$A:$C, MATCH(Places!$K1642,Neighborhoods!$A:$A,0), MATCH(Places!N$1,Neighborhoods!$A$1:$C$1,0))</f>
        <v>Brooklyn</v>
      </c>
      <c r="O1642" t="str">
        <f>INDEX(Neighborhoods!$A:$C, MATCH(Places!$K1642,Neighborhoods!$A:$A,0), MATCH(Places!O$1,Neighborhoods!$A$1:$C$1,0))</f>
        <v>Bedford-Stuyvesant</v>
      </c>
      <c r="P1642" t="s">
        <v>11822</v>
      </c>
      <c r="Q1642" t="str">
        <f t="shared" si="100"/>
        <v>No</v>
      </c>
      <c r="R1642">
        <v>2</v>
      </c>
      <c r="S1642" t="str">
        <f t="shared" si="101"/>
        <v>Small</v>
      </c>
      <c r="T1642" s="50">
        <v>136</v>
      </c>
      <c r="U1642" s="70">
        <f t="shared" si="102"/>
        <v>0.03</v>
      </c>
      <c r="V1642" s="52">
        <v>5</v>
      </c>
      <c r="W1642" s="52" t="str" cm="1">
        <f t="array" ref="W1642">_xlfn.SWITCH(ROUND(V1642,0),5,"Excellent",4,"Good",3,"Ok","Bad")</f>
        <v>Excellent</v>
      </c>
      <c r="X1642">
        <v>18</v>
      </c>
      <c r="Y1642" t="str">
        <f t="shared" si="103"/>
        <v>No</v>
      </c>
      <c r="Z1642" s="68">
        <v>43822</v>
      </c>
      <c r="AA1642" s="68">
        <v>44052</v>
      </c>
      <c r="AB1642">
        <v>174</v>
      </c>
      <c r="AC1642" t="s">
        <v>15615</v>
      </c>
    </row>
    <row r="1643" spans="1:29" x14ac:dyDescent="0.3">
      <c r="A1643" t="s">
        <v>2762</v>
      </c>
      <c r="B1643">
        <v>2147</v>
      </c>
      <c r="C1643" t="str">
        <f>VLOOKUP($B1643,Hosts!$A:$M,10,0)</f>
        <v>Within a day</v>
      </c>
      <c r="D1643" s="70">
        <f>VLOOKUP($B1643,Hosts!$A:$M,11,0)</f>
        <v>1</v>
      </c>
      <c r="E1643" s="70">
        <f>VLOOKUP($B1643,Hosts!$A:$M,12,0)</f>
        <v>0.83</v>
      </c>
      <c r="F1643" t="str">
        <f>VLOOKUP($B1643,Hosts!$A:$M,13,0)</f>
        <v>No</v>
      </c>
      <c r="G1643" t="str">
        <f>INDEX(Hosts!$A:$M, MATCH(Places!$B1643,Hosts!$A:$A,0), MATCH(Places!G$1,Hosts!$A$1:$M$1,0))</f>
        <v>Within a day</v>
      </c>
      <c r="H1643" s="70">
        <f>INDEX(Hosts!$A:$M, MATCH(Places!$B1643,Hosts!$A:$A,0), MATCH(Places!H$1,Hosts!$A$1:$M$1,0))</f>
        <v>1</v>
      </c>
      <c r="I1643" s="70">
        <f>INDEX(Hosts!$A:$M, MATCH(Places!$B1643,Hosts!$A:$A,0), MATCH(Places!I$1,Hosts!$A$1:$M$1,0))</f>
        <v>0.83</v>
      </c>
      <c r="J1643" t="str">
        <f>INDEX(Hosts!$A:$M, MATCH(Places!$B1643,Hosts!$A:$A,0), MATCH(Places!J$1,Hosts!$A$1:$M$1,0))</f>
        <v>No</v>
      </c>
      <c r="K1643">
        <v>16</v>
      </c>
      <c r="L1643" t="str">
        <f>VLOOKUP($K1643,Neighborhoods!$A:$C,2,0)</f>
        <v>Manhattan</v>
      </c>
      <c r="M1643" t="str">
        <f>VLOOKUP($K1643,Neighborhoods!$A:$C,3,0)</f>
        <v>Harlem</v>
      </c>
      <c r="N1643" t="str">
        <f>INDEX(Neighborhoods!$A:$C, MATCH(Places!$K1643,Neighborhoods!$A:$A,0), MATCH(Places!N$1,Neighborhoods!$A$1:$C$1,0))</f>
        <v>Manhattan</v>
      </c>
      <c r="O1643" t="str">
        <f>INDEX(Neighborhoods!$A:$C, MATCH(Places!$K1643,Neighborhoods!$A:$A,0), MATCH(Places!O$1,Neighborhoods!$A$1:$C$1,0))</f>
        <v>Harlem</v>
      </c>
      <c r="P1643" t="s">
        <v>1</v>
      </c>
      <c r="Q1643" t="str">
        <f t="shared" si="100"/>
        <v>Yes</v>
      </c>
      <c r="R1643">
        <v>2</v>
      </c>
      <c r="S1643" t="str">
        <f t="shared" si="101"/>
        <v>Small</v>
      </c>
      <c r="T1643" s="50">
        <v>70</v>
      </c>
      <c r="U1643" s="70">
        <f t="shared" si="102"/>
        <v>0.03</v>
      </c>
      <c r="V1643" s="52">
        <v>4.75</v>
      </c>
      <c r="W1643" s="52" t="str" cm="1">
        <f t="array" ref="W1643">_xlfn.SWITCH(ROUND(V1643,0),5,"Excellent",4,"Good",3,"Ok","Bad")</f>
        <v>Excellent</v>
      </c>
      <c r="X1643">
        <v>16</v>
      </c>
      <c r="Y1643" t="str">
        <f t="shared" si="103"/>
        <v>No</v>
      </c>
      <c r="Z1643" s="68">
        <v>43309</v>
      </c>
      <c r="AA1643" s="68">
        <v>43831</v>
      </c>
      <c r="AB1643">
        <v>364</v>
      </c>
      <c r="AC1643" t="s">
        <v>15615</v>
      </c>
    </row>
    <row r="1644" spans="1:29" x14ac:dyDescent="0.3">
      <c r="A1644" t="s">
        <v>15431</v>
      </c>
      <c r="B1644">
        <v>713</v>
      </c>
      <c r="C1644" t="str">
        <f>VLOOKUP($B1644,Hosts!$A:$M,10,0)</f>
        <v>Within an hour</v>
      </c>
      <c r="D1644" s="70">
        <f>VLOOKUP($B1644,Hosts!$A:$M,11,0)</f>
        <v>1</v>
      </c>
      <c r="E1644" s="70">
        <f>VLOOKUP($B1644,Hosts!$A:$M,12,0)</f>
        <v>1</v>
      </c>
      <c r="F1644" t="str">
        <f>VLOOKUP($B1644,Hosts!$A:$M,13,0)</f>
        <v>Yes</v>
      </c>
      <c r="G1644" t="str">
        <f>INDEX(Hosts!$A:$M, MATCH(Places!$B1644,Hosts!$A:$A,0), MATCH(Places!G$1,Hosts!$A$1:$M$1,0))</f>
        <v>Within an hour</v>
      </c>
      <c r="H1644" s="70">
        <f>INDEX(Hosts!$A:$M, MATCH(Places!$B1644,Hosts!$A:$A,0), MATCH(Places!H$1,Hosts!$A$1:$M$1,0))</f>
        <v>1</v>
      </c>
      <c r="I1644" s="70">
        <f>INDEX(Hosts!$A:$M, MATCH(Places!$B1644,Hosts!$A:$A,0), MATCH(Places!I$1,Hosts!$A$1:$M$1,0))</f>
        <v>1</v>
      </c>
      <c r="J1644" t="str">
        <f>INDEX(Hosts!$A:$M, MATCH(Places!$B1644,Hosts!$A:$A,0), MATCH(Places!J$1,Hosts!$A$1:$M$1,0))</f>
        <v>Yes</v>
      </c>
      <c r="K1644">
        <v>16</v>
      </c>
      <c r="L1644" t="str">
        <f>VLOOKUP($K1644,Neighborhoods!$A:$C,2,0)</f>
        <v>Manhattan</v>
      </c>
      <c r="M1644" t="str">
        <f>VLOOKUP($K1644,Neighborhoods!$A:$C,3,0)</f>
        <v>Harlem</v>
      </c>
      <c r="N1644" t="str">
        <f>INDEX(Neighborhoods!$A:$C, MATCH(Places!$K1644,Neighborhoods!$A:$A,0), MATCH(Places!N$1,Neighborhoods!$A$1:$C$1,0))</f>
        <v>Manhattan</v>
      </c>
      <c r="O1644" t="str">
        <f>INDEX(Neighborhoods!$A:$C, MATCH(Places!$K1644,Neighborhoods!$A:$A,0), MATCH(Places!O$1,Neighborhoods!$A$1:$C$1,0))</f>
        <v>Harlem</v>
      </c>
      <c r="P1644" t="s">
        <v>11822</v>
      </c>
      <c r="Q1644" t="str">
        <f t="shared" si="100"/>
        <v>No</v>
      </c>
      <c r="R1644">
        <v>6</v>
      </c>
      <c r="S1644" t="str">
        <f t="shared" si="101"/>
        <v>Large</v>
      </c>
      <c r="T1644" s="50">
        <v>136</v>
      </c>
      <c r="U1644" s="70">
        <f t="shared" si="102"/>
        <v>0.03</v>
      </c>
      <c r="V1644" s="52">
        <v>4.9800000000000004</v>
      </c>
      <c r="W1644" s="52" t="str" cm="1">
        <f t="array" ref="W1644">_xlfn.SWITCH(ROUND(V1644,0),5,"Excellent",4,"Good",3,"Ok","Bad")</f>
        <v>Excellent</v>
      </c>
      <c r="X1644">
        <v>196</v>
      </c>
      <c r="Y1644" t="str">
        <f t="shared" si="103"/>
        <v>Yes</v>
      </c>
      <c r="Z1644" s="68">
        <v>42565</v>
      </c>
      <c r="AA1644" s="68">
        <v>44055</v>
      </c>
      <c r="AB1644">
        <v>339</v>
      </c>
      <c r="AC1644" t="s">
        <v>15615</v>
      </c>
    </row>
    <row r="1645" spans="1:29" x14ac:dyDescent="0.3">
      <c r="A1645" t="s">
        <v>1232</v>
      </c>
      <c r="B1645">
        <v>885</v>
      </c>
      <c r="C1645" t="str">
        <f>VLOOKUP($B1645,Hosts!$A:$M,10,0)</f>
        <v>Within a day</v>
      </c>
      <c r="D1645" s="70">
        <f>VLOOKUP($B1645,Hosts!$A:$M,11,0)</f>
        <v>1</v>
      </c>
      <c r="E1645" s="70">
        <f>VLOOKUP($B1645,Hosts!$A:$M,12,0)</f>
        <v>0.32</v>
      </c>
      <c r="F1645" t="str">
        <f>VLOOKUP($B1645,Hosts!$A:$M,13,0)</f>
        <v>Yes</v>
      </c>
      <c r="G1645" t="str">
        <f>INDEX(Hosts!$A:$M, MATCH(Places!$B1645,Hosts!$A:$A,0), MATCH(Places!G$1,Hosts!$A$1:$M$1,0))</f>
        <v>Within a day</v>
      </c>
      <c r="H1645" s="70">
        <f>INDEX(Hosts!$A:$M, MATCH(Places!$B1645,Hosts!$A:$A,0), MATCH(Places!H$1,Hosts!$A$1:$M$1,0))</f>
        <v>1</v>
      </c>
      <c r="I1645" s="70">
        <f>INDEX(Hosts!$A:$M, MATCH(Places!$B1645,Hosts!$A:$A,0), MATCH(Places!I$1,Hosts!$A$1:$M$1,0))</f>
        <v>0.32</v>
      </c>
      <c r="J1645" t="str">
        <f>INDEX(Hosts!$A:$M, MATCH(Places!$B1645,Hosts!$A:$A,0), MATCH(Places!J$1,Hosts!$A$1:$M$1,0))</f>
        <v>Yes</v>
      </c>
      <c r="K1645">
        <v>20</v>
      </c>
      <c r="L1645" t="str">
        <f>VLOOKUP($K1645,Neighborhoods!$A:$C,2,0)</f>
        <v>Manhattan</v>
      </c>
      <c r="M1645" t="str">
        <f>VLOOKUP($K1645,Neighborhoods!$A:$C,3,0)</f>
        <v>Upper West Side</v>
      </c>
      <c r="N1645" t="str">
        <f>INDEX(Neighborhoods!$A:$C, MATCH(Places!$K1645,Neighborhoods!$A:$A,0), MATCH(Places!N$1,Neighborhoods!$A$1:$C$1,0))</f>
        <v>Manhattan</v>
      </c>
      <c r="O1645" t="str">
        <f>INDEX(Neighborhoods!$A:$C, MATCH(Places!$K1645,Neighborhoods!$A:$A,0), MATCH(Places!O$1,Neighborhoods!$A$1:$C$1,0))</f>
        <v>Upper West Side</v>
      </c>
      <c r="P1645" t="s">
        <v>11822</v>
      </c>
      <c r="Q1645" t="str">
        <f t="shared" si="100"/>
        <v>No</v>
      </c>
      <c r="R1645">
        <v>2</v>
      </c>
      <c r="S1645" t="str">
        <f t="shared" si="101"/>
        <v>Small</v>
      </c>
      <c r="T1645" s="50">
        <v>155</v>
      </c>
      <c r="U1645" s="70">
        <f t="shared" si="102"/>
        <v>0.03</v>
      </c>
      <c r="V1645" s="52">
        <v>4.88</v>
      </c>
      <c r="W1645" s="52" t="str" cm="1">
        <f t="array" ref="W1645">_xlfn.SWITCH(ROUND(V1645,0),5,"Excellent",4,"Good",3,"Ok","Bad")</f>
        <v>Excellent</v>
      </c>
      <c r="X1645">
        <v>17</v>
      </c>
      <c r="Y1645" t="str">
        <f t="shared" si="103"/>
        <v>No</v>
      </c>
      <c r="Z1645" s="68">
        <v>42559</v>
      </c>
      <c r="AA1645" s="68">
        <v>43824</v>
      </c>
      <c r="AB1645">
        <v>22</v>
      </c>
      <c r="AC1645" t="s">
        <v>15615</v>
      </c>
    </row>
    <row r="1646" spans="1:29" x14ac:dyDescent="0.3">
      <c r="A1646" t="s">
        <v>1233</v>
      </c>
      <c r="B1646">
        <v>1872</v>
      </c>
      <c r="C1646" t="str">
        <f>VLOOKUP($B1646,Hosts!$A:$M,10,0)</f>
        <v>Within an hour</v>
      </c>
      <c r="D1646" s="70">
        <f>VLOOKUP($B1646,Hosts!$A:$M,11,0)</f>
        <v>1</v>
      </c>
      <c r="E1646" s="70">
        <f>VLOOKUP($B1646,Hosts!$A:$M,12,0)</f>
        <v>1</v>
      </c>
      <c r="F1646" t="str">
        <f>VLOOKUP($B1646,Hosts!$A:$M,13,0)</f>
        <v>No</v>
      </c>
      <c r="G1646" t="str">
        <f>INDEX(Hosts!$A:$M, MATCH(Places!$B1646,Hosts!$A:$A,0), MATCH(Places!G$1,Hosts!$A$1:$M$1,0))</f>
        <v>Within an hour</v>
      </c>
      <c r="H1646" s="70">
        <f>INDEX(Hosts!$A:$M, MATCH(Places!$B1646,Hosts!$A:$A,0), MATCH(Places!H$1,Hosts!$A$1:$M$1,0))</f>
        <v>1</v>
      </c>
      <c r="I1646" s="70">
        <f>INDEX(Hosts!$A:$M, MATCH(Places!$B1646,Hosts!$A:$A,0), MATCH(Places!I$1,Hosts!$A$1:$M$1,0))</f>
        <v>1</v>
      </c>
      <c r="J1646" t="str">
        <f>INDEX(Hosts!$A:$M, MATCH(Places!$B1646,Hosts!$A:$A,0), MATCH(Places!J$1,Hosts!$A$1:$M$1,0))</f>
        <v>No</v>
      </c>
      <c r="K1646">
        <v>19</v>
      </c>
      <c r="L1646" t="str">
        <f>VLOOKUP($K1646,Neighborhoods!$A:$C,2,0)</f>
        <v>Manhattan</v>
      </c>
      <c r="M1646" t="str">
        <f>VLOOKUP($K1646,Neighborhoods!$A:$C,3,0)</f>
        <v>Upper East Side</v>
      </c>
      <c r="N1646" t="str">
        <f>INDEX(Neighborhoods!$A:$C, MATCH(Places!$K1646,Neighborhoods!$A:$A,0), MATCH(Places!N$1,Neighborhoods!$A$1:$C$1,0))</f>
        <v>Manhattan</v>
      </c>
      <c r="O1646" t="str">
        <f>INDEX(Neighborhoods!$A:$C, MATCH(Places!$K1646,Neighborhoods!$A:$A,0), MATCH(Places!O$1,Neighborhoods!$A$1:$C$1,0))</f>
        <v>Upper East Side</v>
      </c>
      <c r="P1646" t="s">
        <v>11822</v>
      </c>
      <c r="Q1646" t="str">
        <f t="shared" si="100"/>
        <v>No</v>
      </c>
      <c r="R1646">
        <v>2</v>
      </c>
      <c r="S1646" t="str">
        <f t="shared" si="101"/>
        <v>Small</v>
      </c>
      <c r="T1646" s="50">
        <v>98</v>
      </c>
      <c r="U1646" s="70">
        <f t="shared" si="102"/>
        <v>0.03</v>
      </c>
      <c r="V1646" s="52">
        <v>4.8099999999999996</v>
      </c>
      <c r="W1646" s="52" t="str" cm="1">
        <f t="array" ref="W1646">_xlfn.SWITCH(ROUND(V1646,0),5,"Excellent",4,"Good",3,"Ok","Bad")</f>
        <v>Excellent</v>
      </c>
      <c r="X1646">
        <v>187</v>
      </c>
      <c r="Y1646" t="str">
        <f t="shared" si="103"/>
        <v>Yes</v>
      </c>
      <c r="Z1646" s="68">
        <v>42314</v>
      </c>
      <c r="AA1646" s="68">
        <v>44054</v>
      </c>
      <c r="AB1646">
        <v>347</v>
      </c>
      <c r="AC1646" t="s">
        <v>15616</v>
      </c>
    </row>
    <row r="1647" spans="1:29" x14ac:dyDescent="0.3">
      <c r="A1647" t="s">
        <v>1234</v>
      </c>
      <c r="B1647">
        <v>2382</v>
      </c>
      <c r="C1647" t="str">
        <f>VLOOKUP($B1647,Hosts!$A:$M,10,0)</f>
        <v>Within an hour</v>
      </c>
      <c r="D1647" s="70">
        <f>VLOOKUP($B1647,Hosts!$A:$M,11,0)</f>
        <v>1</v>
      </c>
      <c r="E1647" s="70">
        <f>VLOOKUP($B1647,Hosts!$A:$M,12,0)</f>
        <v>1</v>
      </c>
      <c r="F1647" t="str">
        <f>VLOOKUP($B1647,Hosts!$A:$M,13,0)</f>
        <v>No</v>
      </c>
      <c r="G1647" t="str">
        <f>INDEX(Hosts!$A:$M, MATCH(Places!$B1647,Hosts!$A:$A,0), MATCH(Places!G$1,Hosts!$A$1:$M$1,0))</f>
        <v>Within an hour</v>
      </c>
      <c r="H1647" s="70">
        <f>INDEX(Hosts!$A:$M, MATCH(Places!$B1647,Hosts!$A:$A,0), MATCH(Places!H$1,Hosts!$A$1:$M$1,0))</f>
        <v>1</v>
      </c>
      <c r="I1647" s="70">
        <f>INDEX(Hosts!$A:$M, MATCH(Places!$B1647,Hosts!$A:$A,0), MATCH(Places!I$1,Hosts!$A$1:$M$1,0))</f>
        <v>1</v>
      </c>
      <c r="J1647" t="str">
        <f>INDEX(Hosts!$A:$M, MATCH(Places!$B1647,Hosts!$A:$A,0), MATCH(Places!J$1,Hosts!$A$1:$M$1,0))</f>
        <v>No</v>
      </c>
      <c r="K1647">
        <v>8</v>
      </c>
      <c r="L1647" t="str">
        <f>VLOOKUP($K1647,Neighborhoods!$A:$C,2,0)</f>
        <v>Brooklyn</v>
      </c>
      <c r="M1647" t="str">
        <f>VLOOKUP($K1647,Neighborhoods!$A:$C,3,0)</f>
        <v>Bushwick</v>
      </c>
      <c r="N1647" t="str">
        <f>INDEX(Neighborhoods!$A:$C, MATCH(Places!$K1647,Neighborhoods!$A:$A,0), MATCH(Places!N$1,Neighborhoods!$A$1:$C$1,0))</f>
        <v>Brooklyn</v>
      </c>
      <c r="O1647" t="str">
        <f>INDEX(Neighborhoods!$A:$C, MATCH(Places!$K1647,Neighborhoods!$A:$A,0), MATCH(Places!O$1,Neighborhoods!$A$1:$C$1,0))</f>
        <v>Bushwick</v>
      </c>
      <c r="P1647" t="s">
        <v>11822</v>
      </c>
      <c r="Q1647" t="str">
        <f t="shared" si="100"/>
        <v>No</v>
      </c>
      <c r="R1647">
        <v>4</v>
      </c>
      <c r="S1647" t="str">
        <f t="shared" si="101"/>
        <v>Medium</v>
      </c>
      <c r="T1647" s="50">
        <v>110</v>
      </c>
      <c r="U1647" s="70">
        <f t="shared" si="102"/>
        <v>0.03</v>
      </c>
      <c r="V1647" s="52">
        <v>4.84</v>
      </c>
      <c r="W1647" s="52" t="str" cm="1">
        <f t="array" ref="W1647">_xlfn.SWITCH(ROUND(V1647,0),5,"Excellent",4,"Good",3,"Ok","Bad")</f>
        <v>Excellent</v>
      </c>
      <c r="X1647">
        <v>50</v>
      </c>
      <c r="Y1647" t="str">
        <f t="shared" si="103"/>
        <v>No</v>
      </c>
      <c r="Z1647" s="68">
        <v>42345</v>
      </c>
      <c r="AA1647" s="68">
        <v>43459</v>
      </c>
      <c r="AB1647">
        <v>0</v>
      </c>
      <c r="AC1647" t="s">
        <v>15616</v>
      </c>
    </row>
    <row r="1648" spans="1:29" x14ac:dyDescent="0.3">
      <c r="A1648" t="s">
        <v>1235</v>
      </c>
      <c r="B1648">
        <v>1977</v>
      </c>
      <c r="C1648" t="str">
        <f>VLOOKUP($B1648,Hosts!$A:$M,10,0)</f>
        <v>A few days or more</v>
      </c>
      <c r="D1648" s="70">
        <f>VLOOKUP($B1648,Hosts!$A:$M,11,0)</f>
        <v>0.33</v>
      </c>
      <c r="E1648" s="70">
        <f>VLOOKUP($B1648,Hosts!$A:$M,12,0)</f>
        <v>0.65</v>
      </c>
      <c r="F1648" t="str">
        <f>VLOOKUP($B1648,Hosts!$A:$M,13,0)</f>
        <v>No</v>
      </c>
      <c r="G1648" t="str">
        <f>INDEX(Hosts!$A:$M, MATCH(Places!$B1648,Hosts!$A:$A,0), MATCH(Places!G$1,Hosts!$A$1:$M$1,0))</f>
        <v>A few days or more</v>
      </c>
      <c r="H1648" s="70">
        <f>INDEX(Hosts!$A:$M, MATCH(Places!$B1648,Hosts!$A:$A,0), MATCH(Places!H$1,Hosts!$A$1:$M$1,0))</f>
        <v>0.33</v>
      </c>
      <c r="I1648" s="70">
        <f>INDEX(Hosts!$A:$M, MATCH(Places!$B1648,Hosts!$A:$A,0), MATCH(Places!I$1,Hosts!$A$1:$M$1,0))</f>
        <v>0.65</v>
      </c>
      <c r="J1648" t="str">
        <f>INDEX(Hosts!$A:$M, MATCH(Places!$B1648,Hosts!$A:$A,0), MATCH(Places!J$1,Hosts!$A$1:$M$1,0))</f>
        <v>No</v>
      </c>
      <c r="K1648">
        <v>17</v>
      </c>
      <c r="L1648" t="str">
        <f>VLOOKUP($K1648,Neighborhoods!$A:$C,2,0)</f>
        <v>Manhattan</v>
      </c>
      <c r="M1648" t="str">
        <f>VLOOKUP($K1648,Neighborhoods!$A:$C,3,0)</f>
        <v>Hell's Kitchen</v>
      </c>
      <c r="N1648" t="str">
        <f>INDEX(Neighborhoods!$A:$C, MATCH(Places!$K1648,Neighborhoods!$A:$A,0), MATCH(Places!N$1,Neighborhoods!$A$1:$C$1,0))</f>
        <v>Manhattan</v>
      </c>
      <c r="O1648" t="str">
        <f>INDEX(Neighborhoods!$A:$C, MATCH(Places!$K1648,Neighborhoods!$A:$A,0), MATCH(Places!O$1,Neighborhoods!$A$1:$C$1,0))</f>
        <v>Hell's Kitchen</v>
      </c>
      <c r="P1648" t="s">
        <v>11822</v>
      </c>
      <c r="Q1648" t="str">
        <f t="shared" si="100"/>
        <v>No</v>
      </c>
      <c r="R1648">
        <v>4</v>
      </c>
      <c r="S1648" t="str">
        <f t="shared" si="101"/>
        <v>Medium</v>
      </c>
      <c r="T1648" s="50">
        <v>187</v>
      </c>
      <c r="U1648" s="70">
        <f t="shared" si="102"/>
        <v>0.03</v>
      </c>
      <c r="V1648" s="52">
        <v>4.3499999999999996</v>
      </c>
      <c r="W1648" s="52" t="str" cm="1">
        <f t="array" ref="W1648">_xlfn.SWITCH(ROUND(V1648,0),5,"Excellent",4,"Good",3,"Ok","Bad")</f>
        <v>Good</v>
      </c>
      <c r="X1648">
        <v>143</v>
      </c>
      <c r="Y1648" t="str">
        <f t="shared" si="103"/>
        <v>No</v>
      </c>
      <c r="Z1648" s="68">
        <v>42345</v>
      </c>
      <c r="AA1648" s="68">
        <v>43905</v>
      </c>
      <c r="AB1648">
        <v>349</v>
      </c>
      <c r="AC1648" t="s">
        <v>15615</v>
      </c>
    </row>
    <row r="1649" spans="1:29" x14ac:dyDescent="0.3">
      <c r="A1649" t="s">
        <v>1236</v>
      </c>
      <c r="B1649">
        <v>1744</v>
      </c>
      <c r="C1649" t="str">
        <f>VLOOKUP($B1649,Hosts!$A:$M,10,0)</f>
        <v>Within an hour</v>
      </c>
      <c r="D1649" s="70">
        <f>VLOOKUP($B1649,Hosts!$A:$M,11,0)</f>
        <v>1</v>
      </c>
      <c r="E1649" s="70">
        <f>VLOOKUP($B1649,Hosts!$A:$M,12,0)</f>
        <v>1</v>
      </c>
      <c r="F1649" t="str">
        <f>VLOOKUP($B1649,Hosts!$A:$M,13,0)</f>
        <v>Yes</v>
      </c>
      <c r="G1649" t="str">
        <f>INDEX(Hosts!$A:$M, MATCH(Places!$B1649,Hosts!$A:$A,0), MATCH(Places!G$1,Hosts!$A$1:$M$1,0))</f>
        <v>Within an hour</v>
      </c>
      <c r="H1649" s="70">
        <f>INDEX(Hosts!$A:$M, MATCH(Places!$B1649,Hosts!$A:$A,0), MATCH(Places!H$1,Hosts!$A$1:$M$1,0))</f>
        <v>1</v>
      </c>
      <c r="I1649" s="70">
        <f>INDEX(Hosts!$A:$M, MATCH(Places!$B1649,Hosts!$A:$A,0), MATCH(Places!I$1,Hosts!$A$1:$M$1,0))</f>
        <v>1</v>
      </c>
      <c r="J1649" t="str">
        <f>INDEX(Hosts!$A:$M, MATCH(Places!$B1649,Hosts!$A:$A,0), MATCH(Places!J$1,Hosts!$A$1:$M$1,0))</f>
        <v>Yes</v>
      </c>
      <c r="K1649">
        <v>8</v>
      </c>
      <c r="L1649" t="str">
        <f>VLOOKUP($K1649,Neighborhoods!$A:$C,2,0)</f>
        <v>Brooklyn</v>
      </c>
      <c r="M1649" t="str">
        <f>VLOOKUP($K1649,Neighborhoods!$A:$C,3,0)</f>
        <v>Bushwick</v>
      </c>
      <c r="N1649" t="str">
        <f>INDEX(Neighborhoods!$A:$C, MATCH(Places!$K1649,Neighborhoods!$A:$A,0), MATCH(Places!N$1,Neighborhoods!$A$1:$C$1,0))</f>
        <v>Brooklyn</v>
      </c>
      <c r="O1649" t="str">
        <f>INDEX(Neighborhoods!$A:$C, MATCH(Places!$K1649,Neighborhoods!$A:$A,0), MATCH(Places!O$1,Neighborhoods!$A$1:$C$1,0))</f>
        <v>Bushwick</v>
      </c>
      <c r="P1649" t="s">
        <v>1</v>
      </c>
      <c r="Q1649" t="str">
        <f t="shared" si="100"/>
        <v>Yes</v>
      </c>
      <c r="R1649">
        <v>2</v>
      </c>
      <c r="S1649" t="str">
        <f t="shared" si="101"/>
        <v>Small</v>
      </c>
      <c r="T1649" s="50">
        <v>50</v>
      </c>
      <c r="U1649" s="70">
        <f t="shared" si="102"/>
        <v>0.03</v>
      </c>
      <c r="V1649" s="52">
        <v>4.99</v>
      </c>
      <c r="W1649" s="52" t="str" cm="1">
        <f t="array" ref="W1649">_xlfn.SWITCH(ROUND(V1649,0),5,"Excellent",4,"Good",3,"Ok","Bad")</f>
        <v>Excellent</v>
      </c>
      <c r="X1649">
        <v>75</v>
      </c>
      <c r="Y1649" t="str">
        <f t="shared" si="103"/>
        <v>No</v>
      </c>
      <c r="Z1649" s="68">
        <v>42505</v>
      </c>
      <c r="AA1649" s="68">
        <v>43735</v>
      </c>
      <c r="AB1649">
        <v>0</v>
      </c>
      <c r="AC1649" t="s">
        <v>15615</v>
      </c>
    </row>
    <row r="1650" spans="1:29" x14ac:dyDescent="0.3">
      <c r="A1650" t="s">
        <v>1237</v>
      </c>
      <c r="B1650">
        <v>86</v>
      </c>
      <c r="C1650" t="str">
        <f>VLOOKUP($B1650,Hosts!$A:$M,10,0)</f>
        <v>Within an hour</v>
      </c>
      <c r="D1650" s="70">
        <f>VLOOKUP($B1650,Hosts!$A:$M,11,0)</f>
        <v>0.67</v>
      </c>
      <c r="E1650" s="70">
        <f>VLOOKUP($B1650,Hosts!$A:$M,12,0)</f>
        <v>0.33</v>
      </c>
      <c r="F1650" t="str">
        <f>VLOOKUP($B1650,Hosts!$A:$M,13,0)</f>
        <v>No</v>
      </c>
      <c r="G1650" t="str">
        <f>INDEX(Hosts!$A:$M, MATCH(Places!$B1650,Hosts!$A:$A,0), MATCH(Places!G$1,Hosts!$A$1:$M$1,0))</f>
        <v>Within an hour</v>
      </c>
      <c r="H1650" s="70">
        <f>INDEX(Hosts!$A:$M, MATCH(Places!$B1650,Hosts!$A:$A,0), MATCH(Places!H$1,Hosts!$A$1:$M$1,0))</f>
        <v>0.67</v>
      </c>
      <c r="I1650" s="70">
        <f>INDEX(Hosts!$A:$M, MATCH(Places!$B1650,Hosts!$A:$A,0), MATCH(Places!I$1,Hosts!$A$1:$M$1,0))</f>
        <v>0.33</v>
      </c>
      <c r="J1650" t="str">
        <f>INDEX(Hosts!$A:$M, MATCH(Places!$B1650,Hosts!$A:$A,0), MATCH(Places!J$1,Hosts!$A$1:$M$1,0))</f>
        <v>No</v>
      </c>
      <c r="K1650">
        <v>9</v>
      </c>
      <c r="L1650" t="str">
        <f>VLOOKUP($K1650,Neighborhoods!$A:$C,2,0)</f>
        <v>Brooklyn</v>
      </c>
      <c r="M1650" t="str">
        <f>VLOOKUP($K1650,Neighborhoods!$A:$C,3,0)</f>
        <v>Crown Heights</v>
      </c>
      <c r="N1650" t="str">
        <f>INDEX(Neighborhoods!$A:$C, MATCH(Places!$K1650,Neighborhoods!$A:$A,0), MATCH(Places!N$1,Neighborhoods!$A$1:$C$1,0))</f>
        <v>Brooklyn</v>
      </c>
      <c r="O1650" t="str">
        <f>INDEX(Neighborhoods!$A:$C, MATCH(Places!$K1650,Neighborhoods!$A:$A,0), MATCH(Places!O$1,Neighborhoods!$A$1:$C$1,0))</f>
        <v>Crown Heights</v>
      </c>
      <c r="P1650" t="s">
        <v>1</v>
      </c>
      <c r="Q1650" t="str">
        <f t="shared" si="100"/>
        <v>Yes</v>
      </c>
      <c r="R1650">
        <v>1</v>
      </c>
      <c r="S1650" t="str">
        <f t="shared" si="101"/>
        <v>Small</v>
      </c>
      <c r="T1650" s="50">
        <v>45</v>
      </c>
      <c r="U1650" s="70">
        <f t="shared" si="102"/>
        <v>0.03</v>
      </c>
      <c r="V1650" s="52">
        <v>4.63</v>
      </c>
      <c r="W1650" s="52" t="str" cm="1">
        <f t="array" ref="W1650">_xlfn.SWITCH(ROUND(V1650,0),5,"Excellent",4,"Good",3,"Ok","Bad")</f>
        <v>Excellent</v>
      </c>
      <c r="X1650">
        <v>24</v>
      </c>
      <c r="Y1650" t="str">
        <f t="shared" si="103"/>
        <v>No</v>
      </c>
      <c r="Z1650" s="68">
        <v>42435</v>
      </c>
      <c r="AA1650" s="68">
        <v>43933</v>
      </c>
      <c r="AB1650">
        <v>180</v>
      </c>
      <c r="AC1650" t="s">
        <v>15615</v>
      </c>
    </row>
    <row r="1651" spans="1:29" x14ac:dyDescent="0.3">
      <c r="A1651" t="s">
        <v>1238</v>
      </c>
      <c r="B1651">
        <v>867</v>
      </c>
      <c r="C1651" t="str">
        <f>VLOOKUP($B1651,Hosts!$A:$M,10,0)</f>
        <v>A few days or more</v>
      </c>
      <c r="D1651" s="70">
        <f>VLOOKUP($B1651,Hosts!$A:$M,11,0)</f>
        <v>0.2</v>
      </c>
      <c r="E1651" s="70">
        <f>VLOOKUP($B1651,Hosts!$A:$M,12,0)</f>
        <v>0</v>
      </c>
      <c r="F1651" t="str">
        <f>VLOOKUP($B1651,Hosts!$A:$M,13,0)</f>
        <v>No</v>
      </c>
      <c r="G1651" t="str">
        <f>INDEX(Hosts!$A:$M, MATCH(Places!$B1651,Hosts!$A:$A,0), MATCH(Places!G$1,Hosts!$A$1:$M$1,0))</f>
        <v>A few days or more</v>
      </c>
      <c r="H1651" s="70">
        <f>INDEX(Hosts!$A:$M, MATCH(Places!$B1651,Hosts!$A:$A,0), MATCH(Places!H$1,Hosts!$A$1:$M$1,0))</f>
        <v>0.2</v>
      </c>
      <c r="I1651" s="70">
        <f>INDEX(Hosts!$A:$M, MATCH(Places!$B1651,Hosts!$A:$A,0), MATCH(Places!I$1,Hosts!$A$1:$M$1,0))</f>
        <v>0</v>
      </c>
      <c r="J1651" t="str">
        <f>INDEX(Hosts!$A:$M, MATCH(Places!$B1651,Hosts!$A:$A,0), MATCH(Places!J$1,Hosts!$A$1:$M$1,0))</f>
        <v>No</v>
      </c>
      <c r="K1651">
        <v>15</v>
      </c>
      <c r="L1651" t="str">
        <f>VLOOKUP($K1651,Neighborhoods!$A:$C,2,0)</f>
        <v>Manhattan</v>
      </c>
      <c r="M1651" t="str">
        <f>VLOOKUP($K1651,Neighborhoods!$A:$C,3,0)</f>
        <v>East Village</v>
      </c>
      <c r="N1651" t="str">
        <f>INDEX(Neighborhoods!$A:$C, MATCH(Places!$K1651,Neighborhoods!$A:$A,0), MATCH(Places!N$1,Neighborhoods!$A$1:$C$1,0))</f>
        <v>Manhattan</v>
      </c>
      <c r="O1651" t="str">
        <f>INDEX(Neighborhoods!$A:$C, MATCH(Places!$K1651,Neighborhoods!$A:$A,0), MATCH(Places!O$1,Neighborhoods!$A$1:$C$1,0))</f>
        <v>East Village</v>
      </c>
      <c r="P1651" t="s">
        <v>1</v>
      </c>
      <c r="Q1651" t="str">
        <f t="shared" si="100"/>
        <v>Yes</v>
      </c>
      <c r="R1651">
        <v>1</v>
      </c>
      <c r="S1651" t="str">
        <f t="shared" si="101"/>
        <v>Small</v>
      </c>
      <c r="T1651" s="50">
        <v>66</v>
      </c>
      <c r="U1651" s="70">
        <f t="shared" si="102"/>
        <v>0.03</v>
      </c>
      <c r="V1651" s="52">
        <v>4.83</v>
      </c>
      <c r="W1651" s="52" t="str" cm="1">
        <f t="array" ref="W1651">_xlfn.SWITCH(ROUND(V1651,0),5,"Excellent",4,"Good",3,"Ok","Bad")</f>
        <v>Excellent</v>
      </c>
      <c r="X1651">
        <v>6</v>
      </c>
      <c r="Y1651" t="str">
        <f t="shared" si="103"/>
        <v>No</v>
      </c>
      <c r="Z1651" s="68">
        <v>42660</v>
      </c>
      <c r="AA1651" s="68">
        <v>43105</v>
      </c>
      <c r="AB1651">
        <v>15</v>
      </c>
      <c r="AC1651" t="s">
        <v>15616</v>
      </c>
    </row>
    <row r="1652" spans="1:29" x14ac:dyDescent="0.3">
      <c r="A1652" t="s">
        <v>1239</v>
      </c>
      <c r="B1652">
        <v>484</v>
      </c>
      <c r="C1652" t="str">
        <f>VLOOKUP($B1652,Hosts!$A:$M,10,0)</f>
        <v>Within a day</v>
      </c>
      <c r="D1652" s="70">
        <f>VLOOKUP($B1652,Hosts!$A:$M,11,0)</f>
        <v>0.67</v>
      </c>
      <c r="E1652" s="70">
        <f>VLOOKUP($B1652,Hosts!$A:$M,12,0)</f>
        <v>1</v>
      </c>
      <c r="F1652" t="str">
        <f>VLOOKUP($B1652,Hosts!$A:$M,13,0)</f>
        <v>Yes</v>
      </c>
      <c r="G1652" t="str">
        <f>INDEX(Hosts!$A:$M, MATCH(Places!$B1652,Hosts!$A:$A,0), MATCH(Places!G$1,Hosts!$A$1:$M$1,0))</f>
        <v>Within a day</v>
      </c>
      <c r="H1652" s="70">
        <f>INDEX(Hosts!$A:$M, MATCH(Places!$B1652,Hosts!$A:$A,0), MATCH(Places!H$1,Hosts!$A$1:$M$1,0))</f>
        <v>0.67</v>
      </c>
      <c r="I1652" s="70">
        <f>INDEX(Hosts!$A:$M, MATCH(Places!$B1652,Hosts!$A:$A,0), MATCH(Places!I$1,Hosts!$A$1:$M$1,0))</f>
        <v>1</v>
      </c>
      <c r="J1652" t="str">
        <f>INDEX(Hosts!$A:$M, MATCH(Places!$B1652,Hosts!$A:$A,0), MATCH(Places!J$1,Hosts!$A$1:$M$1,0))</f>
        <v>Yes</v>
      </c>
      <c r="K1652">
        <v>9</v>
      </c>
      <c r="L1652" t="str">
        <f>VLOOKUP($K1652,Neighborhoods!$A:$C,2,0)</f>
        <v>Brooklyn</v>
      </c>
      <c r="M1652" t="str">
        <f>VLOOKUP($K1652,Neighborhoods!$A:$C,3,0)</f>
        <v>Crown Heights</v>
      </c>
      <c r="N1652" t="str">
        <f>INDEX(Neighborhoods!$A:$C, MATCH(Places!$K1652,Neighborhoods!$A:$A,0), MATCH(Places!N$1,Neighborhoods!$A$1:$C$1,0))</f>
        <v>Brooklyn</v>
      </c>
      <c r="O1652" t="str">
        <f>INDEX(Neighborhoods!$A:$C, MATCH(Places!$K1652,Neighborhoods!$A:$A,0), MATCH(Places!O$1,Neighborhoods!$A$1:$C$1,0))</f>
        <v>Crown Heights</v>
      </c>
      <c r="P1652" t="s">
        <v>11822</v>
      </c>
      <c r="Q1652" t="str">
        <f t="shared" si="100"/>
        <v>No</v>
      </c>
      <c r="R1652">
        <v>4</v>
      </c>
      <c r="S1652" t="str">
        <f t="shared" si="101"/>
        <v>Medium</v>
      </c>
      <c r="T1652" s="50">
        <v>100</v>
      </c>
      <c r="U1652" s="70">
        <f t="shared" si="102"/>
        <v>0.03</v>
      </c>
      <c r="V1652" s="52">
        <v>5</v>
      </c>
      <c r="W1652" s="52" t="str" cm="1">
        <f t="array" ref="W1652">_xlfn.SWITCH(ROUND(V1652,0),5,"Excellent",4,"Good",3,"Ok","Bad")</f>
        <v>Excellent</v>
      </c>
      <c r="X1652">
        <v>4</v>
      </c>
      <c r="Y1652" t="str">
        <f t="shared" si="103"/>
        <v>No</v>
      </c>
      <c r="Z1652" s="68">
        <v>42466</v>
      </c>
      <c r="AA1652" s="68">
        <v>43768</v>
      </c>
      <c r="AB1652">
        <v>360</v>
      </c>
      <c r="AC1652" t="s">
        <v>15615</v>
      </c>
    </row>
    <row r="1653" spans="1:29" x14ac:dyDescent="0.3">
      <c r="A1653" t="s">
        <v>1240</v>
      </c>
      <c r="B1653">
        <v>1371</v>
      </c>
      <c r="C1653" t="str">
        <f>VLOOKUP($B1653,Hosts!$A:$M,10,0)</f>
        <v>A few days or more</v>
      </c>
      <c r="D1653" s="70">
        <f>VLOOKUP($B1653,Hosts!$A:$M,11,0)</f>
        <v>0</v>
      </c>
      <c r="E1653" s="70">
        <f>VLOOKUP($B1653,Hosts!$A:$M,12,0)</f>
        <v>0</v>
      </c>
      <c r="F1653" t="str">
        <f>VLOOKUP($B1653,Hosts!$A:$M,13,0)</f>
        <v>No</v>
      </c>
      <c r="G1653" t="str">
        <f>INDEX(Hosts!$A:$M, MATCH(Places!$B1653,Hosts!$A:$A,0), MATCH(Places!G$1,Hosts!$A$1:$M$1,0))</f>
        <v>A few days or more</v>
      </c>
      <c r="H1653" s="70">
        <f>INDEX(Hosts!$A:$M, MATCH(Places!$B1653,Hosts!$A:$A,0), MATCH(Places!H$1,Hosts!$A$1:$M$1,0))</f>
        <v>0</v>
      </c>
      <c r="I1653" s="70">
        <f>INDEX(Hosts!$A:$M, MATCH(Places!$B1653,Hosts!$A:$A,0), MATCH(Places!I$1,Hosts!$A$1:$M$1,0))</f>
        <v>0</v>
      </c>
      <c r="J1653" t="str">
        <f>INDEX(Hosts!$A:$M, MATCH(Places!$B1653,Hosts!$A:$A,0), MATCH(Places!J$1,Hosts!$A$1:$M$1,0))</f>
        <v>No</v>
      </c>
      <c r="K1653">
        <v>18</v>
      </c>
      <c r="L1653" t="str">
        <f>VLOOKUP($K1653,Neighborhoods!$A:$C,2,0)</f>
        <v>Manhattan</v>
      </c>
      <c r="M1653" t="str">
        <f>VLOOKUP($K1653,Neighborhoods!$A:$C,3,0)</f>
        <v>Midtown</v>
      </c>
      <c r="N1653" t="str">
        <f>INDEX(Neighborhoods!$A:$C, MATCH(Places!$K1653,Neighborhoods!$A:$A,0), MATCH(Places!N$1,Neighborhoods!$A$1:$C$1,0))</f>
        <v>Manhattan</v>
      </c>
      <c r="O1653" t="str">
        <f>INDEX(Neighborhoods!$A:$C, MATCH(Places!$K1653,Neighborhoods!$A:$A,0), MATCH(Places!O$1,Neighborhoods!$A$1:$C$1,0))</f>
        <v>Midtown</v>
      </c>
      <c r="P1653" t="s">
        <v>1</v>
      </c>
      <c r="Q1653" t="str">
        <f t="shared" si="100"/>
        <v>Yes</v>
      </c>
      <c r="R1653">
        <v>2</v>
      </c>
      <c r="S1653" t="str">
        <f t="shared" si="101"/>
        <v>Small</v>
      </c>
      <c r="T1653" s="50">
        <v>76</v>
      </c>
      <c r="U1653" s="70">
        <f t="shared" si="102"/>
        <v>0.03</v>
      </c>
      <c r="V1653" s="52">
        <v>5</v>
      </c>
      <c r="W1653" s="52" t="str" cm="1">
        <f t="array" ref="W1653">_xlfn.SWITCH(ROUND(V1653,0),5,"Excellent",4,"Good",3,"Ok","Bad")</f>
        <v>Excellent</v>
      </c>
      <c r="X1653">
        <v>6</v>
      </c>
      <c r="Y1653" t="str">
        <f t="shared" si="103"/>
        <v>No</v>
      </c>
      <c r="Z1653" s="68">
        <v>43003</v>
      </c>
      <c r="AA1653" s="68">
        <v>43645</v>
      </c>
      <c r="AB1653">
        <v>364</v>
      </c>
      <c r="AC1653" t="s">
        <v>15615</v>
      </c>
    </row>
    <row r="1654" spans="1:29" x14ac:dyDescent="0.3">
      <c r="A1654" t="s">
        <v>1241</v>
      </c>
      <c r="B1654">
        <v>1201</v>
      </c>
      <c r="C1654" t="str">
        <f>VLOOKUP($B1654,Hosts!$A:$M,10,0)</f>
        <v>Within an hour</v>
      </c>
      <c r="D1654" s="70">
        <f>VLOOKUP($B1654,Hosts!$A:$M,11,0)</f>
        <v>1</v>
      </c>
      <c r="E1654" s="70">
        <f>VLOOKUP($B1654,Hosts!$A:$M,12,0)</f>
        <v>1</v>
      </c>
      <c r="F1654" t="str">
        <f>VLOOKUP($B1654,Hosts!$A:$M,13,0)</f>
        <v>Yes</v>
      </c>
      <c r="G1654" t="str">
        <f>INDEX(Hosts!$A:$M, MATCH(Places!$B1654,Hosts!$A:$A,0), MATCH(Places!G$1,Hosts!$A$1:$M$1,0))</f>
        <v>Within an hour</v>
      </c>
      <c r="H1654" s="70">
        <f>INDEX(Hosts!$A:$M, MATCH(Places!$B1654,Hosts!$A:$A,0), MATCH(Places!H$1,Hosts!$A$1:$M$1,0))</f>
        <v>1</v>
      </c>
      <c r="I1654" s="70">
        <f>INDEX(Hosts!$A:$M, MATCH(Places!$B1654,Hosts!$A:$A,0), MATCH(Places!I$1,Hosts!$A$1:$M$1,0))</f>
        <v>1</v>
      </c>
      <c r="J1654" t="str">
        <f>INDEX(Hosts!$A:$M, MATCH(Places!$B1654,Hosts!$A:$A,0), MATCH(Places!J$1,Hosts!$A$1:$M$1,0))</f>
        <v>Yes</v>
      </c>
      <c r="K1654">
        <v>9</v>
      </c>
      <c r="L1654" t="str">
        <f>VLOOKUP($K1654,Neighborhoods!$A:$C,2,0)</f>
        <v>Brooklyn</v>
      </c>
      <c r="M1654" t="str">
        <f>VLOOKUP($K1654,Neighborhoods!$A:$C,3,0)</f>
        <v>Crown Heights</v>
      </c>
      <c r="N1654" t="str">
        <f>INDEX(Neighborhoods!$A:$C, MATCH(Places!$K1654,Neighborhoods!$A:$A,0), MATCH(Places!N$1,Neighborhoods!$A$1:$C$1,0))</f>
        <v>Brooklyn</v>
      </c>
      <c r="O1654" t="str">
        <f>INDEX(Neighborhoods!$A:$C, MATCH(Places!$K1654,Neighborhoods!$A:$A,0), MATCH(Places!O$1,Neighborhoods!$A$1:$C$1,0))</f>
        <v>Crown Heights</v>
      </c>
      <c r="P1654" t="s">
        <v>11822</v>
      </c>
      <c r="Q1654" t="str">
        <f t="shared" si="100"/>
        <v>No</v>
      </c>
      <c r="R1654">
        <v>8</v>
      </c>
      <c r="S1654" t="str">
        <f t="shared" si="101"/>
        <v>Large</v>
      </c>
      <c r="T1654" s="50">
        <v>100</v>
      </c>
      <c r="U1654" s="70">
        <f t="shared" si="102"/>
        <v>0.03</v>
      </c>
      <c r="V1654" s="52">
        <v>4.9800000000000004</v>
      </c>
      <c r="W1654" s="52" t="str" cm="1">
        <f t="array" ref="W1654">_xlfn.SWITCH(ROUND(V1654,0),5,"Excellent",4,"Good",3,"Ok","Bad")</f>
        <v>Excellent</v>
      </c>
      <c r="X1654">
        <v>194</v>
      </c>
      <c r="Y1654" t="str">
        <f t="shared" si="103"/>
        <v>Yes</v>
      </c>
      <c r="Z1654" s="68">
        <v>42332</v>
      </c>
      <c r="AA1654" s="68">
        <v>43907</v>
      </c>
      <c r="AB1654">
        <v>273</v>
      </c>
      <c r="AC1654" t="s">
        <v>15615</v>
      </c>
    </row>
    <row r="1655" spans="1:29" x14ac:dyDescent="0.3">
      <c r="A1655" t="s">
        <v>1242</v>
      </c>
      <c r="B1655">
        <v>1504</v>
      </c>
      <c r="C1655" t="str">
        <f>VLOOKUP($B1655,Hosts!$A:$M,10,0)</f>
        <v>Within a few hours</v>
      </c>
      <c r="D1655" s="70">
        <f>VLOOKUP($B1655,Hosts!$A:$M,11,0)</f>
        <v>1</v>
      </c>
      <c r="E1655" s="70">
        <f>VLOOKUP($B1655,Hosts!$A:$M,12,0)</f>
        <v>1</v>
      </c>
      <c r="F1655" t="str">
        <f>VLOOKUP($B1655,Hosts!$A:$M,13,0)</f>
        <v>Yes</v>
      </c>
      <c r="G1655" t="str">
        <f>INDEX(Hosts!$A:$M, MATCH(Places!$B1655,Hosts!$A:$A,0), MATCH(Places!G$1,Hosts!$A$1:$M$1,0))</f>
        <v>Within a few hours</v>
      </c>
      <c r="H1655" s="70">
        <f>INDEX(Hosts!$A:$M, MATCH(Places!$B1655,Hosts!$A:$A,0), MATCH(Places!H$1,Hosts!$A$1:$M$1,0))</f>
        <v>1</v>
      </c>
      <c r="I1655" s="70">
        <f>INDEX(Hosts!$A:$M, MATCH(Places!$B1655,Hosts!$A:$A,0), MATCH(Places!I$1,Hosts!$A$1:$M$1,0))</f>
        <v>1</v>
      </c>
      <c r="J1655" t="str">
        <f>INDEX(Hosts!$A:$M, MATCH(Places!$B1655,Hosts!$A:$A,0), MATCH(Places!J$1,Hosts!$A$1:$M$1,0))</f>
        <v>Yes</v>
      </c>
      <c r="K1655">
        <v>7</v>
      </c>
      <c r="L1655" t="str">
        <f>VLOOKUP($K1655,Neighborhoods!$A:$C,2,0)</f>
        <v>Brooklyn</v>
      </c>
      <c r="M1655" t="str">
        <f>VLOOKUP($K1655,Neighborhoods!$A:$C,3,0)</f>
        <v>Bedford-Stuyvesant</v>
      </c>
      <c r="N1655" t="str">
        <f>INDEX(Neighborhoods!$A:$C, MATCH(Places!$K1655,Neighborhoods!$A:$A,0), MATCH(Places!N$1,Neighborhoods!$A$1:$C$1,0))</f>
        <v>Brooklyn</v>
      </c>
      <c r="O1655" t="str">
        <f>INDEX(Neighborhoods!$A:$C, MATCH(Places!$K1655,Neighborhoods!$A:$A,0), MATCH(Places!O$1,Neighborhoods!$A$1:$C$1,0))</f>
        <v>Bedford-Stuyvesant</v>
      </c>
      <c r="P1655" t="s">
        <v>11822</v>
      </c>
      <c r="Q1655" t="str">
        <f t="shared" si="100"/>
        <v>No</v>
      </c>
      <c r="R1655">
        <v>4</v>
      </c>
      <c r="S1655" t="str">
        <f t="shared" si="101"/>
        <v>Medium</v>
      </c>
      <c r="T1655" s="50">
        <v>156</v>
      </c>
      <c r="U1655" s="70">
        <f t="shared" si="102"/>
        <v>0.03</v>
      </c>
      <c r="V1655" s="52">
        <v>5</v>
      </c>
      <c r="W1655" s="52" t="str" cm="1">
        <f t="array" ref="W1655">_xlfn.SWITCH(ROUND(V1655,0),5,"Excellent",4,"Good",3,"Ok","Bad")</f>
        <v>Excellent</v>
      </c>
      <c r="X1655">
        <v>90</v>
      </c>
      <c r="Y1655" t="str">
        <f t="shared" si="103"/>
        <v>No</v>
      </c>
      <c r="Z1655" s="68">
        <v>42374</v>
      </c>
      <c r="AA1655" s="68">
        <v>43808</v>
      </c>
      <c r="AB1655">
        <v>358</v>
      </c>
      <c r="AC1655" t="s">
        <v>15615</v>
      </c>
    </row>
    <row r="1656" spans="1:29" x14ac:dyDescent="0.3">
      <c r="A1656" t="s">
        <v>1243</v>
      </c>
      <c r="B1656">
        <v>304</v>
      </c>
      <c r="C1656" t="str">
        <f>VLOOKUP($B1656,Hosts!$A:$M,10,0)</f>
        <v>Within a few hours</v>
      </c>
      <c r="D1656" s="70">
        <f>VLOOKUP($B1656,Hosts!$A:$M,11,0)</f>
        <v>1</v>
      </c>
      <c r="E1656" s="70">
        <f>VLOOKUP($B1656,Hosts!$A:$M,12,0)</f>
        <v>0.94</v>
      </c>
      <c r="F1656" t="str">
        <f>VLOOKUP($B1656,Hosts!$A:$M,13,0)</f>
        <v>Yes</v>
      </c>
      <c r="G1656" t="str">
        <f>INDEX(Hosts!$A:$M, MATCH(Places!$B1656,Hosts!$A:$A,0), MATCH(Places!G$1,Hosts!$A$1:$M$1,0))</f>
        <v>Within a few hours</v>
      </c>
      <c r="H1656" s="70">
        <f>INDEX(Hosts!$A:$M, MATCH(Places!$B1656,Hosts!$A:$A,0), MATCH(Places!H$1,Hosts!$A$1:$M$1,0))</f>
        <v>1</v>
      </c>
      <c r="I1656" s="70">
        <f>INDEX(Hosts!$A:$M, MATCH(Places!$B1656,Hosts!$A:$A,0), MATCH(Places!I$1,Hosts!$A$1:$M$1,0))</f>
        <v>0.94</v>
      </c>
      <c r="J1656" t="str">
        <f>INDEX(Hosts!$A:$M, MATCH(Places!$B1656,Hosts!$A:$A,0), MATCH(Places!J$1,Hosts!$A$1:$M$1,0))</f>
        <v>Yes</v>
      </c>
      <c r="K1656">
        <v>7</v>
      </c>
      <c r="L1656" t="str">
        <f>VLOOKUP($K1656,Neighborhoods!$A:$C,2,0)</f>
        <v>Brooklyn</v>
      </c>
      <c r="M1656" t="str">
        <f>VLOOKUP($K1656,Neighborhoods!$A:$C,3,0)</f>
        <v>Bedford-Stuyvesant</v>
      </c>
      <c r="N1656" t="str">
        <f>INDEX(Neighborhoods!$A:$C, MATCH(Places!$K1656,Neighborhoods!$A:$A,0), MATCH(Places!N$1,Neighborhoods!$A$1:$C$1,0))</f>
        <v>Brooklyn</v>
      </c>
      <c r="O1656" t="str">
        <f>INDEX(Neighborhoods!$A:$C, MATCH(Places!$K1656,Neighborhoods!$A:$A,0), MATCH(Places!O$1,Neighborhoods!$A$1:$C$1,0))</f>
        <v>Bedford-Stuyvesant</v>
      </c>
      <c r="P1656" t="s">
        <v>1</v>
      </c>
      <c r="Q1656" t="str">
        <f t="shared" si="100"/>
        <v>Yes</v>
      </c>
      <c r="R1656">
        <v>2</v>
      </c>
      <c r="S1656" t="str">
        <f t="shared" si="101"/>
        <v>Small</v>
      </c>
      <c r="T1656" s="50">
        <v>50</v>
      </c>
      <c r="U1656" s="70">
        <f t="shared" si="102"/>
        <v>0.03</v>
      </c>
      <c r="V1656" s="52">
        <v>4.8</v>
      </c>
      <c r="W1656" s="52" t="str" cm="1">
        <f t="array" ref="W1656">_xlfn.SWITCH(ROUND(V1656,0),5,"Excellent",4,"Good",3,"Ok","Bad")</f>
        <v>Excellent</v>
      </c>
      <c r="X1656">
        <v>187</v>
      </c>
      <c r="Y1656" t="str">
        <f t="shared" si="103"/>
        <v>No</v>
      </c>
      <c r="Z1656" s="68">
        <v>42323</v>
      </c>
      <c r="AA1656" s="68">
        <v>43985</v>
      </c>
      <c r="AB1656">
        <v>349</v>
      </c>
      <c r="AC1656" t="s">
        <v>15615</v>
      </c>
    </row>
    <row r="1657" spans="1:29" x14ac:dyDescent="0.3">
      <c r="A1657" t="s">
        <v>1244</v>
      </c>
      <c r="B1657">
        <v>2137</v>
      </c>
      <c r="C1657" t="str">
        <f>VLOOKUP($B1657,Hosts!$A:$M,10,0)</f>
        <v>Within an hour</v>
      </c>
      <c r="D1657" s="70">
        <f>VLOOKUP($B1657,Hosts!$A:$M,11,0)</f>
        <v>0.9</v>
      </c>
      <c r="E1657" s="70">
        <f>VLOOKUP($B1657,Hosts!$A:$M,12,0)</f>
        <v>0.69</v>
      </c>
      <c r="F1657" t="str">
        <f>VLOOKUP($B1657,Hosts!$A:$M,13,0)</f>
        <v>No</v>
      </c>
      <c r="G1657" t="str">
        <f>INDEX(Hosts!$A:$M, MATCH(Places!$B1657,Hosts!$A:$A,0), MATCH(Places!G$1,Hosts!$A$1:$M$1,0))</f>
        <v>Within an hour</v>
      </c>
      <c r="H1657" s="70">
        <f>INDEX(Hosts!$A:$M, MATCH(Places!$B1657,Hosts!$A:$A,0), MATCH(Places!H$1,Hosts!$A$1:$M$1,0))</f>
        <v>0.9</v>
      </c>
      <c r="I1657" s="70">
        <f>INDEX(Hosts!$A:$M, MATCH(Places!$B1657,Hosts!$A:$A,0), MATCH(Places!I$1,Hosts!$A$1:$M$1,0))</f>
        <v>0.69</v>
      </c>
      <c r="J1657" t="str">
        <f>INDEX(Hosts!$A:$M, MATCH(Places!$B1657,Hosts!$A:$A,0), MATCH(Places!J$1,Hosts!$A$1:$M$1,0))</f>
        <v>No</v>
      </c>
      <c r="K1657">
        <v>10</v>
      </c>
      <c r="L1657" t="str">
        <f>VLOOKUP($K1657,Neighborhoods!$A:$C,2,0)</f>
        <v>Brooklyn</v>
      </c>
      <c r="M1657" t="str">
        <f>VLOOKUP($K1657,Neighborhoods!$A:$C,3,0)</f>
        <v>East Flatbush</v>
      </c>
      <c r="N1657" t="str">
        <f>INDEX(Neighborhoods!$A:$C, MATCH(Places!$K1657,Neighborhoods!$A:$A,0), MATCH(Places!N$1,Neighborhoods!$A$1:$C$1,0))</f>
        <v>Brooklyn</v>
      </c>
      <c r="O1657" t="str">
        <f>INDEX(Neighborhoods!$A:$C, MATCH(Places!$K1657,Neighborhoods!$A:$A,0), MATCH(Places!O$1,Neighborhoods!$A$1:$C$1,0))</f>
        <v>East Flatbush</v>
      </c>
      <c r="P1657" t="s">
        <v>16</v>
      </c>
      <c r="Q1657" t="str">
        <f t="shared" si="100"/>
        <v>Yes</v>
      </c>
      <c r="R1657">
        <v>4</v>
      </c>
      <c r="S1657" t="str">
        <f t="shared" si="101"/>
        <v>Medium</v>
      </c>
      <c r="T1657" s="50">
        <v>17</v>
      </c>
      <c r="U1657" s="70">
        <f t="shared" si="102"/>
        <v>0.03</v>
      </c>
      <c r="V1657" s="52">
        <v>4.5</v>
      </c>
      <c r="W1657" s="52" t="str" cm="1">
        <f t="array" ref="W1657">_xlfn.SWITCH(ROUND(V1657,0),5,"Excellent",4,"Good",3,"Ok","Bad")</f>
        <v>Excellent</v>
      </c>
      <c r="X1657">
        <v>6</v>
      </c>
      <c r="Y1657" t="str">
        <f t="shared" si="103"/>
        <v>No</v>
      </c>
      <c r="Z1657" s="68">
        <v>42371</v>
      </c>
      <c r="AA1657" s="68">
        <v>43700</v>
      </c>
      <c r="AB1657">
        <v>334</v>
      </c>
      <c r="AC1657" t="s">
        <v>15615</v>
      </c>
    </row>
    <row r="1658" spans="1:29" x14ac:dyDescent="0.3">
      <c r="A1658" t="s">
        <v>1245</v>
      </c>
      <c r="B1658">
        <v>798</v>
      </c>
      <c r="C1658" t="str">
        <f>VLOOKUP($B1658,Hosts!$A:$M,10,0)</f>
        <v>Within a few hours</v>
      </c>
      <c r="D1658" s="70">
        <f>VLOOKUP($B1658,Hosts!$A:$M,11,0)</f>
        <v>1</v>
      </c>
      <c r="E1658" s="70">
        <f>VLOOKUP($B1658,Hosts!$A:$M,12,0)</f>
        <v>1</v>
      </c>
      <c r="F1658" t="str">
        <f>VLOOKUP($B1658,Hosts!$A:$M,13,0)</f>
        <v>No</v>
      </c>
      <c r="G1658" t="str">
        <f>INDEX(Hosts!$A:$M, MATCH(Places!$B1658,Hosts!$A:$A,0), MATCH(Places!G$1,Hosts!$A$1:$M$1,0))</f>
        <v>Within a few hours</v>
      </c>
      <c r="H1658" s="70">
        <f>INDEX(Hosts!$A:$M, MATCH(Places!$B1658,Hosts!$A:$A,0), MATCH(Places!H$1,Hosts!$A$1:$M$1,0))</f>
        <v>1</v>
      </c>
      <c r="I1658" s="70">
        <f>INDEX(Hosts!$A:$M, MATCH(Places!$B1658,Hosts!$A:$A,0), MATCH(Places!I$1,Hosts!$A$1:$M$1,0))</f>
        <v>1</v>
      </c>
      <c r="J1658" t="str">
        <f>INDEX(Hosts!$A:$M, MATCH(Places!$B1658,Hosts!$A:$A,0), MATCH(Places!J$1,Hosts!$A$1:$M$1,0))</f>
        <v>No</v>
      </c>
      <c r="K1658">
        <v>7</v>
      </c>
      <c r="L1658" t="str">
        <f>VLOOKUP($K1658,Neighborhoods!$A:$C,2,0)</f>
        <v>Brooklyn</v>
      </c>
      <c r="M1658" t="str">
        <f>VLOOKUP($K1658,Neighborhoods!$A:$C,3,0)</f>
        <v>Bedford-Stuyvesant</v>
      </c>
      <c r="N1658" t="str">
        <f>INDEX(Neighborhoods!$A:$C, MATCH(Places!$K1658,Neighborhoods!$A:$A,0), MATCH(Places!N$1,Neighborhoods!$A$1:$C$1,0))</f>
        <v>Brooklyn</v>
      </c>
      <c r="O1658" t="str">
        <f>INDEX(Neighborhoods!$A:$C, MATCH(Places!$K1658,Neighborhoods!$A:$A,0), MATCH(Places!O$1,Neighborhoods!$A$1:$C$1,0))</f>
        <v>Bedford-Stuyvesant</v>
      </c>
      <c r="P1658" t="s">
        <v>1</v>
      </c>
      <c r="Q1658" t="str">
        <f t="shared" si="100"/>
        <v>Yes</v>
      </c>
      <c r="R1658">
        <v>2</v>
      </c>
      <c r="S1658" t="str">
        <f t="shared" si="101"/>
        <v>Small</v>
      </c>
      <c r="T1658" s="50">
        <v>44</v>
      </c>
      <c r="U1658" s="70">
        <f t="shared" si="102"/>
        <v>0.03</v>
      </c>
      <c r="V1658" s="52">
        <v>4.6500000000000004</v>
      </c>
      <c r="W1658" s="52" t="str" cm="1">
        <f t="array" ref="W1658">_xlfn.SWITCH(ROUND(V1658,0),5,"Excellent",4,"Good",3,"Ok","Bad")</f>
        <v>Excellent</v>
      </c>
      <c r="X1658">
        <v>115</v>
      </c>
      <c r="Y1658" t="str">
        <f t="shared" si="103"/>
        <v>No</v>
      </c>
      <c r="Z1658" s="68">
        <v>42371</v>
      </c>
      <c r="AA1658" s="68">
        <v>43919</v>
      </c>
      <c r="AB1658">
        <v>141</v>
      </c>
      <c r="AC1658" t="s">
        <v>15616</v>
      </c>
    </row>
    <row r="1659" spans="1:29" x14ac:dyDescent="0.3">
      <c r="A1659" t="s">
        <v>1246</v>
      </c>
      <c r="B1659">
        <v>2537</v>
      </c>
      <c r="C1659" t="str">
        <f>VLOOKUP($B1659,Hosts!$A:$M,10,0)</f>
        <v>Within an hour</v>
      </c>
      <c r="D1659" s="70">
        <f>VLOOKUP($B1659,Hosts!$A:$M,11,0)</f>
        <v>1</v>
      </c>
      <c r="E1659" s="70">
        <f>VLOOKUP($B1659,Hosts!$A:$M,12,0)</f>
        <v>0.83</v>
      </c>
      <c r="F1659" t="str">
        <f>VLOOKUP($B1659,Hosts!$A:$M,13,0)</f>
        <v>No</v>
      </c>
      <c r="G1659" t="str">
        <f>INDEX(Hosts!$A:$M, MATCH(Places!$B1659,Hosts!$A:$A,0), MATCH(Places!G$1,Hosts!$A$1:$M$1,0))</f>
        <v>Within an hour</v>
      </c>
      <c r="H1659" s="70">
        <f>INDEX(Hosts!$A:$M, MATCH(Places!$B1659,Hosts!$A:$A,0), MATCH(Places!H$1,Hosts!$A$1:$M$1,0))</f>
        <v>1</v>
      </c>
      <c r="I1659" s="70">
        <f>INDEX(Hosts!$A:$M, MATCH(Places!$B1659,Hosts!$A:$A,0), MATCH(Places!I$1,Hosts!$A$1:$M$1,0))</f>
        <v>0.83</v>
      </c>
      <c r="J1659" t="str">
        <f>INDEX(Hosts!$A:$M, MATCH(Places!$B1659,Hosts!$A:$A,0), MATCH(Places!J$1,Hosts!$A$1:$M$1,0))</f>
        <v>No</v>
      </c>
      <c r="K1659">
        <v>7</v>
      </c>
      <c r="L1659" t="str">
        <f>VLOOKUP($K1659,Neighborhoods!$A:$C,2,0)</f>
        <v>Brooklyn</v>
      </c>
      <c r="M1659" t="str">
        <f>VLOOKUP($K1659,Neighborhoods!$A:$C,3,0)</f>
        <v>Bedford-Stuyvesant</v>
      </c>
      <c r="N1659" t="str">
        <f>INDEX(Neighborhoods!$A:$C, MATCH(Places!$K1659,Neighborhoods!$A:$A,0), MATCH(Places!N$1,Neighborhoods!$A$1:$C$1,0))</f>
        <v>Brooklyn</v>
      </c>
      <c r="O1659" t="str">
        <f>INDEX(Neighborhoods!$A:$C, MATCH(Places!$K1659,Neighborhoods!$A:$A,0), MATCH(Places!O$1,Neighborhoods!$A$1:$C$1,0))</f>
        <v>Bedford-Stuyvesant</v>
      </c>
      <c r="P1659" t="s">
        <v>1</v>
      </c>
      <c r="Q1659" t="str">
        <f t="shared" si="100"/>
        <v>Yes</v>
      </c>
      <c r="R1659">
        <v>2</v>
      </c>
      <c r="S1659" t="str">
        <f t="shared" si="101"/>
        <v>Small</v>
      </c>
      <c r="T1659" s="50">
        <v>100</v>
      </c>
      <c r="U1659" s="70">
        <f t="shared" si="102"/>
        <v>0.03</v>
      </c>
      <c r="V1659" s="52">
        <v>5</v>
      </c>
      <c r="W1659" s="52" t="str" cm="1">
        <f t="array" ref="W1659">_xlfn.SWITCH(ROUND(V1659,0),5,"Excellent",4,"Good",3,"Ok","Bad")</f>
        <v>Excellent</v>
      </c>
      <c r="X1659">
        <v>20</v>
      </c>
      <c r="Y1659" t="str">
        <f t="shared" si="103"/>
        <v>No</v>
      </c>
      <c r="Z1659" s="68">
        <v>42497</v>
      </c>
      <c r="AA1659" s="68">
        <v>44041</v>
      </c>
      <c r="AB1659">
        <v>336</v>
      </c>
      <c r="AC1659" t="s">
        <v>15616</v>
      </c>
    </row>
    <row r="1660" spans="1:29" x14ac:dyDescent="0.3">
      <c r="A1660" t="s">
        <v>1247</v>
      </c>
      <c r="B1660">
        <v>2526</v>
      </c>
      <c r="C1660" t="str">
        <f>VLOOKUP($B1660,Hosts!$A:$M,10,0)</f>
        <v>Within an hour</v>
      </c>
      <c r="D1660" s="70">
        <f>VLOOKUP($B1660,Hosts!$A:$M,11,0)</f>
        <v>0.88</v>
      </c>
      <c r="E1660" s="70">
        <f>VLOOKUP($B1660,Hosts!$A:$M,12,0)</f>
        <v>1</v>
      </c>
      <c r="F1660" t="str">
        <f>VLOOKUP($B1660,Hosts!$A:$M,13,0)</f>
        <v>Yes</v>
      </c>
      <c r="G1660" t="str">
        <f>INDEX(Hosts!$A:$M, MATCH(Places!$B1660,Hosts!$A:$A,0), MATCH(Places!G$1,Hosts!$A$1:$M$1,0))</f>
        <v>Within an hour</v>
      </c>
      <c r="H1660" s="70">
        <f>INDEX(Hosts!$A:$M, MATCH(Places!$B1660,Hosts!$A:$A,0), MATCH(Places!H$1,Hosts!$A$1:$M$1,0))</f>
        <v>0.88</v>
      </c>
      <c r="I1660" s="70">
        <f>INDEX(Hosts!$A:$M, MATCH(Places!$B1660,Hosts!$A:$A,0), MATCH(Places!I$1,Hosts!$A$1:$M$1,0))</f>
        <v>1</v>
      </c>
      <c r="J1660" t="str">
        <f>INDEX(Hosts!$A:$M, MATCH(Places!$B1660,Hosts!$A:$A,0), MATCH(Places!J$1,Hosts!$A$1:$M$1,0))</f>
        <v>Yes</v>
      </c>
      <c r="K1660">
        <v>15</v>
      </c>
      <c r="L1660" t="str">
        <f>VLOOKUP($K1660,Neighborhoods!$A:$C,2,0)</f>
        <v>Manhattan</v>
      </c>
      <c r="M1660" t="str">
        <f>VLOOKUP($K1660,Neighborhoods!$A:$C,3,0)</f>
        <v>East Village</v>
      </c>
      <c r="N1660" t="str">
        <f>INDEX(Neighborhoods!$A:$C, MATCH(Places!$K1660,Neighborhoods!$A:$A,0), MATCH(Places!N$1,Neighborhoods!$A$1:$C$1,0))</f>
        <v>Manhattan</v>
      </c>
      <c r="O1660" t="str">
        <f>INDEX(Neighborhoods!$A:$C, MATCH(Places!$K1660,Neighborhoods!$A:$A,0), MATCH(Places!O$1,Neighborhoods!$A$1:$C$1,0))</f>
        <v>East Village</v>
      </c>
      <c r="P1660" t="s">
        <v>11822</v>
      </c>
      <c r="Q1660" t="str">
        <f t="shared" si="100"/>
        <v>No</v>
      </c>
      <c r="R1660">
        <v>4</v>
      </c>
      <c r="S1660" t="str">
        <f t="shared" si="101"/>
        <v>Medium</v>
      </c>
      <c r="T1660" s="50">
        <v>168</v>
      </c>
      <c r="U1660" s="70">
        <f t="shared" si="102"/>
        <v>0.03</v>
      </c>
      <c r="V1660" s="52">
        <v>4.92</v>
      </c>
      <c r="W1660" s="52" t="str" cm="1">
        <f t="array" ref="W1660">_xlfn.SWITCH(ROUND(V1660,0),5,"Excellent",4,"Good",3,"Ok","Bad")</f>
        <v>Excellent</v>
      </c>
      <c r="X1660">
        <v>71</v>
      </c>
      <c r="Y1660" t="str">
        <f t="shared" si="103"/>
        <v>No</v>
      </c>
      <c r="Z1660" s="68">
        <v>42350</v>
      </c>
      <c r="AA1660" s="68">
        <v>44038</v>
      </c>
      <c r="AB1660">
        <v>134</v>
      </c>
      <c r="AC1660" t="s">
        <v>15616</v>
      </c>
    </row>
    <row r="1661" spans="1:29" x14ac:dyDescent="0.3">
      <c r="A1661" t="s">
        <v>1248</v>
      </c>
      <c r="B1661">
        <v>2208</v>
      </c>
      <c r="C1661" t="str">
        <f>VLOOKUP($B1661,Hosts!$A:$M,10,0)</f>
        <v>Within an hour</v>
      </c>
      <c r="D1661" s="70">
        <f>VLOOKUP($B1661,Hosts!$A:$M,11,0)</f>
        <v>1</v>
      </c>
      <c r="E1661" s="70">
        <f>VLOOKUP($B1661,Hosts!$A:$M,12,0)</f>
        <v>0</v>
      </c>
      <c r="F1661" t="str">
        <f>VLOOKUP($B1661,Hosts!$A:$M,13,0)</f>
        <v>No</v>
      </c>
      <c r="G1661" t="str">
        <f>INDEX(Hosts!$A:$M, MATCH(Places!$B1661,Hosts!$A:$A,0), MATCH(Places!G$1,Hosts!$A$1:$M$1,0))</f>
        <v>Within an hour</v>
      </c>
      <c r="H1661" s="70">
        <f>INDEX(Hosts!$A:$M, MATCH(Places!$B1661,Hosts!$A:$A,0), MATCH(Places!H$1,Hosts!$A$1:$M$1,0))</f>
        <v>1</v>
      </c>
      <c r="I1661" s="70">
        <f>INDEX(Hosts!$A:$M, MATCH(Places!$B1661,Hosts!$A:$A,0), MATCH(Places!I$1,Hosts!$A$1:$M$1,0))</f>
        <v>0</v>
      </c>
      <c r="J1661" t="str">
        <f>INDEX(Hosts!$A:$M, MATCH(Places!$B1661,Hosts!$A:$A,0), MATCH(Places!J$1,Hosts!$A$1:$M$1,0))</f>
        <v>No</v>
      </c>
      <c r="K1661">
        <v>12</v>
      </c>
      <c r="L1661" t="str">
        <f>VLOOKUP($K1661,Neighborhoods!$A:$C,2,0)</f>
        <v>Brooklyn</v>
      </c>
      <c r="M1661" t="str">
        <f>VLOOKUP($K1661,Neighborhoods!$A:$C,3,0)</f>
        <v>Williamsburg</v>
      </c>
      <c r="N1661" t="str">
        <f>INDEX(Neighborhoods!$A:$C, MATCH(Places!$K1661,Neighborhoods!$A:$A,0), MATCH(Places!N$1,Neighborhoods!$A$1:$C$1,0))</f>
        <v>Brooklyn</v>
      </c>
      <c r="O1661" t="str">
        <f>INDEX(Neighborhoods!$A:$C, MATCH(Places!$K1661,Neighborhoods!$A:$A,0), MATCH(Places!O$1,Neighborhoods!$A$1:$C$1,0))</f>
        <v>Williamsburg</v>
      </c>
      <c r="P1661" t="s">
        <v>11822</v>
      </c>
      <c r="Q1661" t="str">
        <f t="shared" si="100"/>
        <v>No</v>
      </c>
      <c r="R1661">
        <v>3</v>
      </c>
      <c r="S1661" t="str">
        <f t="shared" si="101"/>
        <v>Medium</v>
      </c>
      <c r="T1661" s="50">
        <v>340</v>
      </c>
      <c r="U1661" s="70">
        <f t="shared" si="102"/>
        <v>0.04</v>
      </c>
      <c r="V1661" s="52">
        <v>4.92</v>
      </c>
      <c r="W1661" s="52" t="str" cm="1">
        <f t="array" ref="W1661">_xlfn.SWITCH(ROUND(V1661,0),5,"Excellent",4,"Good",3,"Ok","Bad")</f>
        <v>Excellent</v>
      </c>
      <c r="X1661">
        <v>13</v>
      </c>
      <c r="Y1661" t="str">
        <f t="shared" si="103"/>
        <v>No</v>
      </c>
      <c r="Z1661" s="68">
        <v>42344</v>
      </c>
      <c r="AA1661" s="68">
        <v>42672</v>
      </c>
      <c r="AB1661">
        <v>363</v>
      </c>
      <c r="AC1661" t="s">
        <v>15615</v>
      </c>
    </row>
    <row r="1662" spans="1:29" x14ac:dyDescent="0.3">
      <c r="A1662" t="s">
        <v>14279</v>
      </c>
      <c r="B1662">
        <v>2049</v>
      </c>
      <c r="C1662" t="str">
        <f>VLOOKUP($B1662,Hosts!$A:$M,10,0)</f>
        <v>Within a few hours</v>
      </c>
      <c r="D1662" s="70">
        <f>VLOOKUP($B1662,Hosts!$A:$M,11,0)</f>
        <v>0.9</v>
      </c>
      <c r="E1662" s="70">
        <f>VLOOKUP($B1662,Hosts!$A:$M,12,0)</f>
        <v>0.43</v>
      </c>
      <c r="F1662" t="str">
        <f>VLOOKUP($B1662,Hosts!$A:$M,13,0)</f>
        <v>No</v>
      </c>
      <c r="G1662" t="str">
        <f>INDEX(Hosts!$A:$M, MATCH(Places!$B1662,Hosts!$A:$A,0), MATCH(Places!G$1,Hosts!$A$1:$M$1,0))</f>
        <v>Within a few hours</v>
      </c>
      <c r="H1662" s="70">
        <f>INDEX(Hosts!$A:$M, MATCH(Places!$B1662,Hosts!$A:$A,0), MATCH(Places!H$1,Hosts!$A$1:$M$1,0))</f>
        <v>0.9</v>
      </c>
      <c r="I1662" s="70">
        <f>INDEX(Hosts!$A:$M, MATCH(Places!$B1662,Hosts!$A:$A,0), MATCH(Places!I$1,Hosts!$A$1:$M$1,0))</f>
        <v>0.43</v>
      </c>
      <c r="J1662" t="str">
        <f>INDEX(Hosts!$A:$M, MATCH(Places!$B1662,Hosts!$A:$A,0), MATCH(Places!J$1,Hosts!$A$1:$M$1,0))</f>
        <v>No</v>
      </c>
      <c r="K1662">
        <v>13</v>
      </c>
      <c r="L1662" t="str">
        <f>VLOOKUP($K1662,Neighborhoods!$A:$C,2,0)</f>
        <v>Manhattan</v>
      </c>
      <c r="M1662" t="str">
        <f>VLOOKUP($K1662,Neighborhoods!$A:$C,3,0)</f>
        <v>Chelsea</v>
      </c>
      <c r="N1662" t="str">
        <f>INDEX(Neighborhoods!$A:$C, MATCH(Places!$K1662,Neighborhoods!$A:$A,0), MATCH(Places!N$1,Neighborhoods!$A$1:$C$1,0))</f>
        <v>Manhattan</v>
      </c>
      <c r="O1662" t="str">
        <f>INDEX(Neighborhoods!$A:$C, MATCH(Places!$K1662,Neighborhoods!$A:$A,0), MATCH(Places!O$1,Neighborhoods!$A$1:$C$1,0))</f>
        <v>Chelsea</v>
      </c>
      <c r="P1662" t="s">
        <v>11822</v>
      </c>
      <c r="Q1662" t="str">
        <f t="shared" si="100"/>
        <v>No</v>
      </c>
      <c r="R1662">
        <v>4</v>
      </c>
      <c r="S1662" t="str">
        <f t="shared" si="101"/>
        <v>Medium</v>
      </c>
      <c r="T1662" s="50">
        <v>250</v>
      </c>
      <c r="U1662" s="70">
        <f t="shared" si="102"/>
        <v>0.04</v>
      </c>
      <c r="V1662" s="52">
        <v>4.8899999999999997</v>
      </c>
      <c r="W1662" s="52" t="str" cm="1">
        <f t="array" ref="W1662">_xlfn.SWITCH(ROUND(V1662,0),5,"Excellent",4,"Good",3,"Ok","Bad")</f>
        <v>Excellent</v>
      </c>
      <c r="X1662">
        <v>27</v>
      </c>
      <c r="Y1662" t="str">
        <f t="shared" si="103"/>
        <v>No</v>
      </c>
      <c r="Z1662" s="68">
        <v>42360</v>
      </c>
      <c r="AA1662" s="68">
        <v>43834</v>
      </c>
      <c r="AB1662">
        <v>320</v>
      </c>
      <c r="AC1662" t="s">
        <v>15615</v>
      </c>
    </row>
    <row r="1663" spans="1:29" x14ac:dyDescent="0.3">
      <c r="A1663" t="s">
        <v>1249</v>
      </c>
      <c r="B1663">
        <v>137</v>
      </c>
      <c r="C1663" t="str">
        <f>VLOOKUP($B1663,Hosts!$A:$M,10,0)</f>
        <v>Within an hour</v>
      </c>
      <c r="D1663" s="70">
        <f>VLOOKUP($B1663,Hosts!$A:$M,11,0)</f>
        <v>1</v>
      </c>
      <c r="E1663" s="70">
        <f>VLOOKUP($B1663,Hosts!$A:$M,12,0)</f>
        <v>0.99</v>
      </c>
      <c r="F1663" t="str">
        <f>VLOOKUP($B1663,Hosts!$A:$M,13,0)</f>
        <v>Yes</v>
      </c>
      <c r="G1663" t="str">
        <f>INDEX(Hosts!$A:$M, MATCH(Places!$B1663,Hosts!$A:$A,0), MATCH(Places!G$1,Hosts!$A$1:$M$1,0))</f>
        <v>Within an hour</v>
      </c>
      <c r="H1663" s="70">
        <f>INDEX(Hosts!$A:$M, MATCH(Places!$B1663,Hosts!$A:$A,0), MATCH(Places!H$1,Hosts!$A$1:$M$1,0))</f>
        <v>1</v>
      </c>
      <c r="I1663" s="70">
        <f>INDEX(Hosts!$A:$M, MATCH(Places!$B1663,Hosts!$A:$A,0), MATCH(Places!I$1,Hosts!$A$1:$M$1,0))</f>
        <v>0.99</v>
      </c>
      <c r="J1663" t="str">
        <f>INDEX(Hosts!$A:$M, MATCH(Places!$B1663,Hosts!$A:$A,0), MATCH(Places!J$1,Hosts!$A$1:$M$1,0))</f>
        <v>Yes</v>
      </c>
      <c r="K1663">
        <v>7</v>
      </c>
      <c r="L1663" t="str">
        <f>VLOOKUP($K1663,Neighborhoods!$A:$C,2,0)</f>
        <v>Brooklyn</v>
      </c>
      <c r="M1663" t="str">
        <f>VLOOKUP($K1663,Neighborhoods!$A:$C,3,0)</f>
        <v>Bedford-Stuyvesant</v>
      </c>
      <c r="N1663" t="str">
        <f>INDEX(Neighborhoods!$A:$C, MATCH(Places!$K1663,Neighborhoods!$A:$A,0), MATCH(Places!N$1,Neighborhoods!$A$1:$C$1,0))</f>
        <v>Brooklyn</v>
      </c>
      <c r="O1663" t="str">
        <f>INDEX(Neighborhoods!$A:$C, MATCH(Places!$K1663,Neighborhoods!$A:$A,0), MATCH(Places!O$1,Neighborhoods!$A$1:$C$1,0))</f>
        <v>Bedford-Stuyvesant</v>
      </c>
      <c r="P1663" t="s">
        <v>11822</v>
      </c>
      <c r="Q1663" t="str">
        <f t="shared" si="100"/>
        <v>No</v>
      </c>
      <c r="R1663">
        <v>2</v>
      </c>
      <c r="S1663" t="str">
        <f t="shared" si="101"/>
        <v>Small</v>
      </c>
      <c r="T1663" s="50">
        <v>75</v>
      </c>
      <c r="U1663" s="70">
        <f t="shared" si="102"/>
        <v>0.03</v>
      </c>
      <c r="V1663" s="52">
        <v>4.75</v>
      </c>
      <c r="W1663" s="52" t="str" cm="1">
        <f t="array" ref="W1663">_xlfn.SWITCH(ROUND(V1663,0),5,"Excellent",4,"Good",3,"Ok","Bad")</f>
        <v>Excellent</v>
      </c>
      <c r="X1663">
        <v>102</v>
      </c>
      <c r="Y1663" t="str">
        <f t="shared" si="103"/>
        <v>No</v>
      </c>
      <c r="Z1663" s="68">
        <v>42345</v>
      </c>
      <c r="AA1663" s="68">
        <v>44051</v>
      </c>
      <c r="AB1663">
        <v>275</v>
      </c>
      <c r="AC1663" t="s">
        <v>15616</v>
      </c>
    </row>
    <row r="1664" spans="1:29" x14ac:dyDescent="0.3">
      <c r="A1664" t="s">
        <v>1250</v>
      </c>
      <c r="B1664">
        <v>1975</v>
      </c>
      <c r="C1664" t="str">
        <f>VLOOKUP($B1664,Hosts!$A:$M,10,0)</f>
        <v>Within an hour</v>
      </c>
      <c r="D1664" s="70">
        <f>VLOOKUP($B1664,Hosts!$A:$M,11,0)</f>
        <v>1</v>
      </c>
      <c r="E1664" s="70">
        <f>VLOOKUP($B1664,Hosts!$A:$M,12,0)</f>
        <v>0.9</v>
      </c>
      <c r="F1664" t="str">
        <f>VLOOKUP($B1664,Hosts!$A:$M,13,0)</f>
        <v>Yes</v>
      </c>
      <c r="G1664" t="str">
        <f>INDEX(Hosts!$A:$M, MATCH(Places!$B1664,Hosts!$A:$A,0), MATCH(Places!G$1,Hosts!$A$1:$M$1,0))</f>
        <v>Within an hour</v>
      </c>
      <c r="H1664" s="70">
        <f>INDEX(Hosts!$A:$M, MATCH(Places!$B1664,Hosts!$A:$A,0), MATCH(Places!H$1,Hosts!$A$1:$M$1,0))</f>
        <v>1</v>
      </c>
      <c r="I1664" s="70">
        <f>INDEX(Hosts!$A:$M, MATCH(Places!$B1664,Hosts!$A:$A,0), MATCH(Places!I$1,Hosts!$A$1:$M$1,0))</f>
        <v>0.9</v>
      </c>
      <c r="J1664" t="str">
        <f>INDEX(Hosts!$A:$M, MATCH(Places!$B1664,Hosts!$A:$A,0), MATCH(Places!J$1,Hosts!$A$1:$M$1,0))</f>
        <v>Yes</v>
      </c>
      <c r="K1664">
        <v>22</v>
      </c>
      <c r="L1664" t="str">
        <f>VLOOKUP($K1664,Neighborhoods!$A:$C,2,0)</f>
        <v>Queens</v>
      </c>
      <c r="M1664" t="str">
        <f>VLOOKUP($K1664,Neighborhoods!$A:$C,3,0)</f>
        <v>Flushing</v>
      </c>
      <c r="N1664" t="str">
        <f>INDEX(Neighborhoods!$A:$C, MATCH(Places!$K1664,Neighborhoods!$A:$A,0), MATCH(Places!N$1,Neighborhoods!$A$1:$C$1,0))</f>
        <v>Queens</v>
      </c>
      <c r="O1664" t="str">
        <f>INDEX(Neighborhoods!$A:$C, MATCH(Places!$K1664,Neighborhoods!$A:$A,0), MATCH(Places!O$1,Neighborhoods!$A$1:$C$1,0))</f>
        <v>Flushing</v>
      </c>
      <c r="P1664" t="s">
        <v>11822</v>
      </c>
      <c r="Q1664" t="str">
        <f t="shared" si="100"/>
        <v>No</v>
      </c>
      <c r="R1664">
        <v>16</v>
      </c>
      <c r="S1664" t="str">
        <f t="shared" si="101"/>
        <v>Large</v>
      </c>
      <c r="T1664" s="50">
        <v>550</v>
      </c>
      <c r="U1664" s="70">
        <f t="shared" si="102"/>
        <v>0.05</v>
      </c>
      <c r="V1664" s="52">
        <v>4.7300000000000004</v>
      </c>
      <c r="W1664" s="52" t="str" cm="1">
        <f t="array" ref="W1664">_xlfn.SWITCH(ROUND(V1664,0),5,"Excellent",4,"Good",3,"Ok","Bad")</f>
        <v>Excellent</v>
      </c>
      <c r="X1664">
        <v>33</v>
      </c>
      <c r="Y1664" t="str">
        <f t="shared" si="103"/>
        <v>No</v>
      </c>
      <c r="Z1664" s="68">
        <v>42947</v>
      </c>
      <c r="AA1664" s="68">
        <v>43817</v>
      </c>
      <c r="AB1664">
        <v>354</v>
      </c>
      <c r="AC1664" t="s">
        <v>15615</v>
      </c>
    </row>
    <row r="1665" spans="1:29" x14ac:dyDescent="0.3">
      <c r="A1665" t="s">
        <v>1251</v>
      </c>
      <c r="B1665">
        <v>2276</v>
      </c>
      <c r="C1665" t="str">
        <f>VLOOKUP($B1665,Hosts!$A:$M,10,0)</f>
        <v>Within an hour</v>
      </c>
      <c r="D1665" s="70">
        <f>VLOOKUP($B1665,Hosts!$A:$M,11,0)</f>
        <v>1</v>
      </c>
      <c r="E1665" s="70">
        <f>VLOOKUP($B1665,Hosts!$A:$M,12,0)</f>
        <v>1</v>
      </c>
      <c r="F1665" t="str">
        <f>VLOOKUP($B1665,Hosts!$A:$M,13,0)</f>
        <v>Yes</v>
      </c>
      <c r="G1665" t="str">
        <f>INDEX(Hosts!$A:$M, MATCH(Places!$B1665,Hosts!$A:$A,0), MATCH(Places!G$1,Hosts!$A$1:$M$1,0))</f>
        <v>Within an hour</v>
      </c>
      <c r="H1665" s="70">
        <f>INDEX(Hosts!$A:$M, MATCH(Places!$B1665,Hosts!$A:$A,0), MATCH(Places!H$1,Hosts!$A$1:$M$1,0))</f>
        <v>1</v>
      </c>
      <c r="I1665" s="70">
        <f>INDEX(Hosts!$A:$M, MATCH(Places!$B1665,Hosts!$A:$A,0), MATCH(Places!I$1,Hosts!$A$1:$M$1,0))</f>
        <v>1</v>
      </c>
      <c r="J1665" t="str">
        <f>INDEX(Hosts!$A:$M, MATCH(Places!$B1665,Hosts!$A:$A,0), MATCH(Places!J$1,Hosts!$A$1:$M$1,0))</f>
        <v>Yes</v>
      </c>
      <c r="K1665">
        <v>12</v>
      </c>
      <c r="L1665" t="str">
        <f>VLOOKUP($K1665,Neighborhoods!$A:$C,2,0)</f>
        <v>Brooklyn</v>
      </c>
      <c r="M1665" t="str">
        <f>VLOOKUP($K1665,Neighborhoods!$A:$C,3,0)</f>
        <v>Williamsburg</v>
      </c>
      <c r="N1665" t="str">
        <f>INDEX(Neighborhoods!$A:$C, MATCH(Places!$K1665,Neighborhoods!$A:$A,0), MATCH(Places!N$1,Neighborhoods!$A$1:$C$1,0))</f>
        <v>Brooklyn</v>
      </c>
      <c r="O1665" t="str">
        <f>INDEX(Neighborhoods!$A:$C, MATCH(Places!$K1665,Neighborhoods!$A:$A,0), MATCH(Places!O$1,Neighborhoods!$A$1:$C$1,0))</f>
        <v>Williamsburg</v>
      </c>
      <c r="P1665" t="s">
        <v>1</v>
      </c>
      <c r="Q1665" t="str">
        <f t="shared" si="100"/>
        <v>Yes</v>
      </c>
      <c r="R1665">
        <v>2</v>
      </c>
      <c r="S1665" t="str">
        <f t="shared" si="101"/>
        <v>Small</v>
      </c>
      <c r="T1665" s="50">
        <v>299</v>
      </c>
      <c r="U1665" s="70">
        <f t="shared" si="102"/>
        <v>0.04</v>
      </c>
      <c r="V1665" s="52">
        <v>4.83</v>
      </c>
      <c r="W1665" s="52" t="str" cm="1">
        <f t="array" ref="W1665">_xlfn.SWITCH(ROUND(V1665,0),5,"Excellent",4,"Good",3,"Ok","Bad")</f>
        <v>Excellent</v>
      </c>
      <c r="X1665">
        <v>121</v>
      </c>
      <c r="Y1665" t="str">
        <f t="shared" si="103"/>
        <v>Yes</v>
      </c>
      <c r="Z1665" s="68">
        <v>42422</v>
      </c>
      <c r="AA1665" s="68">
        <v>43907</v>
      </c>
      <c r="AB1665">
        <v>364</v>
      </c>
      <c r="AC1665" t="s">
        <v>15615</v>
      </c>
    </row>
    <row r="1666" spans="1:29" x14ac:dyDescent="0.3">
      <c r="A1666" t="s">
        <v>1252</v>
      </c>
      <c r="B1666">
        <v>1284</v>
      </c>
      <c r="C1666" t="str">
        <f>VLOOKUP($B1666,Hosts!$A:$M,10,0)</f>
        <v>Within an hour</v>
      </c>
      <c r="D1666" s="70">
        <f>VLOOKUP($B1666,Hosts!$A:$M,11,0)</f>
        <v>1</v>
      </c>
      <c r="E1666" s="70">
        <f>VLOOKUP($B1666,Hosts!$A:$M,12,0)</f>
        <v>0.92</v>
      </c>
      <c r="F1666" t="str">
        <f>VLOOKUP($B1666,Hosts!$A:$M,13,0)</f>
        <v>No</v>
      </c>
      <c r="G1666" t="str">
        <f>INDEX(Hosts!$A:$M, MATCH(Places!$B1666,Hosts!$A:$A,0), MATCH(Places!G$1,Hosts!$A$1:$M$1,0))</f>
        <v>Within an hour</v>
      </c>
      <c r="H1666" s="70">
        <f>INDEX(Hosts!$A:$M, MATCH(Places!$B1666,Hosts!$A:$A,0), MATCH(Places!H$1,Hosts!$A$1:$M$1,0))</f>
        <v>1</v>
      </c>
      <c r="I1666" s="70">
        <f>INDEX(Hosts!$A:$M, MATCH(Places!$B1666,Hosts!$A:$A,0), MATCH(Places!I$1,Hosts!$A$1:$M$1,0))</f>
        <v>0.92</v>
      </c>
      <c r="J1666" t="str">
        <f>INDEX(Hosts!$A:$M, MATCH(Places!$B1666,Hosts!$A:$A,0), MATCH(Places!J$1,Hosts!$A$1:$M$1,0))</f>
        <v>No</v>
      </c>
      <c r="K1666">
        <v>26</v>
      </c>
      <c r="L1666" t="str">
        <f>VLOOKUP($K1666,Neighborhoods!$A:$C,2,0)</f>
        <v>Queens</v>
      </c>
      <c r="M1666" t="str">
        <f>VLOOKUP($K1666,Neighborhoods!$A:$C,3,0)</f>
        <v>Sunnyside</v>
      </c>
      <c r="N1666" t="str">
        <f>INDEX(Neighborhoods!$A:$C, MATCH(Places!$K1666,Neighborhoods!$A:$A,0), MATCH(Places!N$1,Neighborhoods!$A$1:$C$1,0))</f>
        <v>Queens</v>
      </c>
      <c r="O1666" t="str">
        <f>INDEX(Neighborhoods!$A:$C, MATCH(Places!$K1666,Neighborhoods!$A:$A,0), MATCH(Places!O$1,Neighborhoods!$A$1:$C$1,0))</f>
        <v>Sunnyside</v>
      </c>
      <c r="P1666" t="s">
        <v>1</v>
      </c>
      <c r="Q1666" t="str">
        <f t="shared" si="100"/>
        <v>Yes</v>
      </c>
      <c r="R1666">
        <v>1</v>
      </c>
      <c r="S1666" t="str">
        <f t="shared" si="101"/>
        <v>Small</v>
      </c>
      <c r="T1666" s="50">
        <v>52</v>
      </c>
      <c r="U1666" s="70">
        <f t="shared" si="102"/>
        <v>0.03</v>
      </c>
      <c r="V1666" s="52">
        <v>4.84</v>
      </c>
      <c r="W1666" s="52" t="str" cm="1">
        <f t="array" ref="W1666">_xlfn.SWITCH(ROUND(V1666,0),5,"Excellent",4,"Good",3,"Ok","Bad")</f>
        <v>Excellent</v>
      </c>
      <c r="X1666">
        <v>19</v>
      </c>
      <c r="Y1666" t="str">
        <f t="shared" si="103"/>
        <v>No</v>
      </c>
      <c r="Z1666" s="68">
        <v>42981</v>
      </c>
      <c r="AA1666" s="68">
        <v>43897</v>
      </c>
      <c r="AB1666">
        <v>364</v>
      </c>
      <c r="AC1666" t="s">
        <v>15615</v>
      </c>
    </row>
    <row r="1667" spans="1:29" x14ac:dyDescent="0.3">
      <c r="A1667" t="s">
        <v>1253</v>
      </c>
      <c r="B1667">
        <v>1161</v>
      </c>
      <c r="C1667" t="str">
        <f>VLOOKUP($B1667,Hosts!$A:$M,10,0)</f>
        <v>Within an hour</v>
      </c>
      <c r="D1667" s="70">
        <f>VLOOKUP($B1667,Hosts!$A:$M,11,0)</f>
        <v>1</v>
      </c>
      <c r="E1667" s="70">
        <f>VLOOKUP($B1667,Hosts!$A:$M,12,0)</f>
        <v>1</v>
      </c>
      <c r="F1667" t="str">
        <f>VLOOKUP($B1667,Hosts!$A:$M,13,0)</f>
        <v>Yes</v>
      </c>
      <c r="G1667" t="str">
        <f>INDEX(Hosts!$A:$M, MATCH(Places!$B1667,Hosts!$A:$A,0), MATCH(Places!G$1,Hosts!$A$1:$M$1,0))</f>
        <v>Within an hour</v>
      </c>
      <c r="H1667" s="70">
        <f>INDEX(Hosts!$A:$M, MATCH(Places!$B1667,Hosts!$A:$A,0), MATCH(Places!H$1,Hosts!$A$1:$M$1,0))</f>
        <v>1</v>
      </c>
      <c r="I1667" s="70">
        <f>INDEX(Hosts!$A:$M, MATCH(Places!$B1667,Hosts!$A:$A,0), MATCH(Places!I$1,Hosts!$A$1:$M$1,0))</f>
        <v>1</v>
      </c>
      <c r="J1667" t="str">
        <f>INDEX(Hosts!$A:$M, MATCH(Places!$B1667,Hosts!$A:$A,0), MATCH(Places!J$1,Hosts!$A$1:$M$1,0))</f>
        <v>Yes</v>
      </c>
      <c r="K1667">
        <v>8</v>
      </c>
      <c r="L1667" t="str">
        <f>VLOOKUP($K1667,Neighborhoods!$A:$C,2,0)</f>
        <v>Brooklyn</v>
      </c>
      <c r="M1667" t="str">
        <f>VLOOKUP($K1667,Neighborhoods!$A:$C,3,0)</f>
        <v>Bushwick</v>
      </c>
      <c r="N1667" t="str">
        <f>INDEX(Neighborhoods!$A:$C, MATCH(Places!$K1667,Neighborhoods!$A:$A,0), MATCH(Places!N$1,Neighborhoods!$A$1:$C$1,0))</f>
        <v>Brooklyn</v>
      </c>
      <c r="O1667" t="str">
        <f>INDEX(Neighborhoods!$A:$C, MATCH(Places!$K1667,Neighborhoods!$A:$A,0), MATCH(Places!O$1,Neighborhoods!$A$1:$C$1,0))</f>
        <v>Bushwick</v>
      </c>
      <c r="P1667" t="s">
        <v>1</v>
      </c>
      <c r="Q1667" t="str">
        <f t="shared" ref="Q1667:Q1730" si="104">IF(OR(P1667="Private room",P1667="Shared room"),"Yes","No")</f>
        <v>Yes</v>
      </c>
      <c r="R1667">
        <v>2</v>
      </c>
      <c r="S1667" t="str">
        <f t="shared" ref="S1667:S1730" si="105">IF(R1667&lt;=2,"Small",IF(R1667&lt;=5,"Medium","Large"))</f>
        <v>Small</v>
      </c>
      <c r="T1667" s="50">
        <v>55</v>
      </c>
      <c r="U1667" s="70">
        <f t="shared" ref="U1667:U1730" si="106">VLOOKUP($T1667,$AF$1:$AG$5,2)</f>
        <v>0.03</v>
      </c>
      <c r="V1667" s="52">
        <v>4.8899999999999997</v>
      </c>
      <c r="W1667" s="52" t="str" cm="1">
        <f t="array" ref="W1667">_xlfn.SWITCH(ROUND(V1667,0),5,"Excellent",4,"Good",3,"Ok","Bad")</f>
        <v>Excellent</v>
      </c>
      <c r="X1667">
        <v>273</v>
      </c>
      <c r="Y1667" t="str">
        <f t="shared" ref="Y1667:Y1730" si="107">IF(AND(V1667&gt;4.8,X1667&gt;100),"Yes","No")</f>
        <v>Yes</v>
      </c>
      <c r="Z1667" s="68">
        <v>42351</v>
      </c>
      <c r="AA1667" s="68">
        <v>44043</v>
      </c>
      <c r="AB1667">
        <v>76</v>
      </c>
      <c r="AC1667" t="s">
        <v>15616</v>
      </c>
    </row>
    <row r="1668" spans="1:29" x14ac:dyDescent="0.3">
      <c r="A1668" t="s">
        <v>1254</v>
      </c>
      <c r="B1668">
        <v>2543</v>
      </c>
      <c r="C1668" t="str">
        <f>VLOOKUP($B1668,Hosts!$A:$M,10,0)</f>
        <v>Within an hour</v>
      </c>
      <c r="D1668" s="70">
        <f>VLOOKUP($B1668,Hosts!$A:$M,11,0)</f>
        <v>1</v>
      </c>
      <c r="E1668" s="70">
        <f>VLOOKUP($B1668,Hosts!$A:$M,12,0)</f>
        <v>1</v>
      </c>
      <c r="F1668" t="str">
        <f>VLOOKUP($B1668,Hosts!$A:$M,13,0)</f>
        <v>Yes</v>
      </c>
      <c r="G1668" t="str">
        <f>INDEX(Hosts!$A:$M, MATCH(Places!$B1668,Hosts!$A:$A,0), MATCH(Places!G$1,Hosts!$A$1:$M$1,0))</f>
        <v>Within an hour</v>
      </c>
      <c r="H1668" s="70">
        <f>INDEX(Hosts!$A:$M, MATCH(Places!$B1668,Hosts!$A:$A,0), MATCH(Places!H$1,Hosts!$A$1:$M$1,0))</f>
        <v>1</v>
      </c>
      <c r="I1668" s="70">
        <f>INDEX(Hosts!$A:$M, MATCH(Places!$B1668,Hosts!$A:$A,0), MATCH(Places!I$1,Hosts!$A$1:$M$1,0))</f>
        <v>1</v>
      </c>
      <c r="J1668" t="str">
        <f>INDEX(Hosts!$A:$M, MATCH(Places!$B1668,Hosts!$A:$A,0), MATCH(Places!J$1,Hosts!$A$1:$M$1,0))</f>
        <v>Yes</v>
      </c>
      <c r="K1668">
        <v>17</v>
      </c>
      <c r="L1668" t="str">
        <f>VLOOKUP($K1668,Neighborhoods!$A:$C,2,0)</f>
        <v>Manhattan</v>
      </c>
      <c r="M1668" t="str">
        <f>VLOOKUP($K1668,Neighborhoods!$A:$C,3,0)</f>
        <v>Hell's Kitchen</v>
      </c>
      <c r="N1668" t="str">
        <f>INDEX(Neighborhoods!$A:$C, MATCH(Places!$K1668,Neighborhoods!$A:$A,0), MATCH(Places!N$1,Neighborhoods!$A$1:$C$1,0))</f>
        <v>Manhattan</v>
      </c>
      <c r="O1668" t="str">
        <f>INDEX(Neighborhoods!$A:$C, MATCH(Places!$K1668,Neighborhoods!$A:$A,0), MATCH(Places!O$1,Neighborhoods!$A$1:$C$1,0))</f>
        <v>Hell's Kitchen</v>
      </c>
      <c r="P1668" t="s">
        <v>11822</v>
      </c>
      <c r="Q1668" t="str">
        <f t="shared" si="104"/>
        <v>No</v>
      </c>
      <c r="R1668">
        <v>4</v>
      </c>
      <c r="S1668" t="str">
        <f t="shared" si="105"/>
        <v>Medium</v>
      </c>
      <c r="T1668" s="50">
        <v>270</v>
      </c>
      <c r="U1668" s="70">
        <f t="shared" si="106"/>
        <v>0.04</v>
      </c>
      <c r="V1668" s="52">
        <v>4.83</v>
      </c>
      <c r="W1668" s="52" t="str" cm="1">
        <f t="array" ref="W1668">_xlfn.SWITCH(ROUND(V1668,0),5,"Excellent",4,"Good",3,"Ok","Bad")</f>
        <v>Excellent</v>
      </c>
      <c r="X1668">
        <v>86</v>
      </c>
      <c r="Y1668" t="str">
        <f t="shared" si="107"/>
        <v>No</v>
      </c>
      <c r="Z1668" s="68">
        <v>42514</v>
      </c>
      <c r="AA1668" s="68">
        <v>43899</v>
      </c>
      <c r="AB1668">
        <v>337</v>
      </c>
      <c r="AC1668" t="s">
        <v>15616</v>
      </c>
    </row>
    <row r="1669" spans="1:29" x14ac:dyDescent="0.3">
      <c r="A1669" t="s">
        <v>1255</v>
      </c>
      <c r="B1669">
        <v>1074</v>
      </c>
      <c r="C1669" t="str">
        <f>VLOOKUP($B1669,Hosts!$A:$M,10,0)</f>
        <v>Within a day</v>
      </c>
      <c r="D1669" s="70">
        <f>VLOOKUP($B1669,Hosts!$A:$M,11,0)</f>
        <v>1</v>
      </c>
      <c r="E1669" s="70">
        <f>VLOOKUP($B1669,Hosts!$A:$M,12,0)</f>
        <v>1</v>
      </c>
      <c r="F1669" t="str">
        <f>VLOOKUP($B1669,Hosts!$A:$M,13,0)</f>
        <v>Yes</v>
      </c>
      <c r="G1669" t="str">
        <f>INDEX(Hosts!$A:$M, MATCH(Places!$B1669,Hosts!$A:$A,0), MATCH(Places!G$1,Hosts!$A$1:$M$1,0))</f>
        <v>Within a day</v>
      </c>
      <c r="H1669" s="70">
        <f>INDEX(Hosts!$A:$M, MATCH(Places!$B1669,Hosts!$A:$A,0), MATCH(Places!H$1,Hosts!$A$1:$M$1,0))</f>
        <v>1</v>
      </c>
      <c r="I1669" s="70">
        <f>INDEX(Hosts!$A:$M, MATCH(Places!$B1669,Hosts!$A:$A,0), MATCH(Places!I$1,Hosts!$A$1:$M$1,0))</f>
        <v>1</v>
      </c>
      <c r="J1669" t="str">
        <f>INDEX(Hosts!$A:$M, MATCH(Places!$B1669,Hosts!$A:$A,0), MATCH(Places!J$1,Hosts!$A$1:$M$1,0))</f>
        <v>Yes</v>
      </c>
      <c r="K1669">
        <v>13</v>
      </c>
      <c r="L1669" t="str">
        <f>VLOOKUP($K1669,Neighborhoods!$A:$C,2,0)</f>
        <v>Manhattan</v>
      </c>
      <c r="M1669" t="str">
        <f>VLOOKUP($K1669,Neighborhoods!$A:$C,3,0)</f>
        <v>Chelsea</v>
      </c>
      <c r="N1669" t="str">
        <f>INDEX(Neighborhoods!$A:$C, MATCH(Places!$K1669,Neighborhoods!$A:$A,0), MATCH(Places!N$1,Neighborhoods!$A$1:$C$1,0))</f>
        <v>Manhattan</v>
      </c>
      <c r="O1669" t="str">
        <f>INDEX(Neighborhoods!$A:$C, MATCH(Places!$K1669,Neighborhoods!$A:$A,0), MATCH(Places!O$1,Neighborhoods!$A$1:$C$1,0))</f>
        <v>Chelsea</v>
      </c>
      <c r="P1669" t="s">
        <v>11822</v>
      </c>
      <c r="Q1669" t="str">
        <f t="shared" si="104"/>
        <v>No</v>
      </c>
      <c r="R1669">
        <v>2</v>
      </c>
      <c r="S1669" t="str">
        <f t="shared" si="105"/>
        <v>Small</v>
      </c>
      <c r="T1669" s="50">
        <v>145</v>
      </c>
      <c r="U1669" s="70">
        <f t="shared" si="106"/>
        <v>0.03</v>
      </c>
      <c r="V1669" s="52">
        <v>4.83</v>
      </c>
      <c r="W1669" s="52" t="str" cm="1">
        <f t="array" ref="W1669">_xlfn.SWITCH(ROUND(V1669,0),5,"Excellent",4,"Good",3,"Ok","Bad")</f>
        <v>Excellent</v>
      </c>
      <c r="X1669">
        <v>12</v>
      </c>
      <c r="Y1669" t="str">
        <f t="shared" si="107"/>
        <v>No</v>
      </c>
      <c r="Z1669" s="68">
        <v>42591</v>
      </c>
      <c r="AA1669" s="68">
        <v>43832</v>
      </c>
      <c r="AB1669">
        <v>41</v>
      </c>
      <c r="AC1669" t="s">
        <v>15615</v>
      </c>
    </row>
    <row r="1670" spans="1:29" x14ac:dyDescent="0.3">
      <c r="A1670" t="s">
        <v>15169</v>
      </c>
      <c r="B1670">
        <v>2544</v>
      </c>
      <c r="C1670" t="str">
        <f>VLOOKUP($B1670,Hosts!$A:$M,10,0)</f>
        <v>Within an hour</v>
      </c>
      <c r="D1670" s="70">
        <f>VLOOKUP($B1670,Hosts!$A:$M,11,0)</f>
        <v>1</v>
      </c>
      <c r="E1670" s="70">
        <f>VLOOKUP($B1670,Hosts!$A:$M,12,0)</f>
        <v>1</v>
      </c>
      <c r="F1670" t="str">
        <f>VLOOKUP($B1670,Hosts!$A:$M,13,0)</f>
        <v>No</v>
      </c>
      <c r="G1670" t="str">
        <f>INDEX(Hosts!$A:$M, MATCH(Places!$B1670,Hosts!$A:$A,0), MATCH(Places!G$1,Hosts!$A$1:$M$1,0))</f>
        <v>Within an hour</v>
      </c>
      <c r="H1670" s="70">
        <f>INDEX(Hosts!$A:$M, MATCH(Places!$B1670,Hosts!$A:$A,0), MATCH(Places!H$1,Hosts!$A$1:$M$1,0))</f>
        <v>1</v>
      </c>
      <c r="I1670" s="70">
        <f>INDEX(Hosts!$A:$M, MATCH(Places!$B1670,Hosts!$A:$A,0), MATCH(Places!I$1,Hosts!$A$1:$M$1,0))</f>
        <v>1</v>
      </c>
      <c r="J1670" t="str">
        <f>INDEX(Hosts!$A:$M, MATCH(Places!$B1670,Hosts!$A:$A,0), MATCH(Places!J$1,Hosts!$A$1:$M$1,0))</f>
        <v>No</v>
      </c>
      <c r="K1670">
        <v>16</v>
      </c>
      <c r="L1670" t="str">
        <f>VLOOKUP($K1670,Neighborhoods!$A:$C,2,0)</f>
        <v>Manhattan</v>
      </c>
      <c r="M1670" t="str">
        <f>VLOOKUP($K1670,Neighborhoods!$A:$C,3,0)</f>
        <v>Harlem</v>
      </c>
      <c r="N1670" t="str">
        <f>INDEX(Neighborhoods!$A:$C, MATCH(Places!$K1670,Neighborhoods!$A:$A,0), MATCH(Places!N$1,Neighborhoods!$A$1:$C$1,0))</f>
        <v>Manhattan</v>
      </c>
      <c r="O1670" t="str">
        <f>INDEX(Neighborhoods!$A:$C, MATCH(Places!$K1670,Neighborhoods!$A:$A,0), MATCH(Places!O$1,Neighborhoods!$A$1:$C$1,0))</f>
        <v>Harlem</v>
      </c>
      <c r="P1670" t="s">
        <v>11822</v>
      </c>
      <c r="Q1670" t="str">
        <f t="shared" si="104"/>
        <v>No</v>
      </c>
      <c r="R1670">
        <v>8</v>
      </c>
      <c r="S1670" t="str">
        <f t="shared" si="105"/>
        <v>Large</v>
      </c>
      <c r="T1670" s="50">
        <v>225</v>
      </c>
      <c r="U1670" s="70">
        <f t="shared" si="106"/>
        <v>0.04</v>
      </c>
      <c r="V1670" s="52">
        <v>4.4800000000000004</v>
      </c>
      <c r="W1670" s="52" t="str" cm="1">
        <f t="array" ref="W1670">_xlfn.SWITCH(ROUND(V1670,0),5,"Excellent",4,"Good",3,"Ok","Bad")</f>
        <v>Good</v>
      </c>
      <c r="X1670">
        <v>89</v>
      </c>
      <c r="Y1670" t="str">
        <f t="shared" si="107"/>
        <v>No</v>
      </c>
      <c r="Z1670" s="68">
        <v>42372</v>
      </c>
      <c r="AA1670" s="68">
        <v>43834</v>
      </c>
      <c r="AB1670">
        <v>364</v>
      </c>
      <c r="AC1670" t="s">
        <v>15615</v>
      </c>
    </row>
    <row r="1671" spans="1:29" x14ac:dyDescent="0.3">
      <c r="A1671" t="s">
        <v>13655</v>
      </c>
      <c r="B1671">
        <v>1652</v>
      </c>
      <c r="C1671" t="str">
        <f>VLOOKUP($B1671,Hosts!$A:$M,10,0)</f>
        <v>Within a day</v>
      </c>
      <c r="D1671" s="70">
        <f>VLOOKUP($B1671,Hosts!$A:$M,11,0)</f>
        <v>0.6</v>
      </c>
      <c r="E1671" s="70">
        <f>VLOOKUP($B1671,Hosts!$A:$M,12,0)</f>
        <v>0.95</v>
      </c>
      <c r="F1671" t="str">
        <f>VLOOKUP($B1671,Hosts!$A:$M,13,0)</f>
        <v>No</v>
      </c>
      <c r="G1671" t="str">
        <f>INDEX(Hosts!$A:$M, MATCH(Places!$B1671,Hosts!$A:$A,0), MATCH(Places!G$1,Hosts!$A$1:$M$1,0))</f>
        <v>Within a day</v>
      </c>
      <c r="H1671" s="70">
        <f>INDEX(Hosts!$A:$M, MATCH(Places!$B1671,Hosts!$A:$A,0), MATCH(Places!H$1,Hosts!$A$1:$M$1,0))</f>
        <v>0.6</v>
      </c>
      <c r="I1671" s="70">
        <f>INDEX(Hosts!$A:$M, MATCH(Places!$B1671,Hosts!$A:$A,0), MATCH(Places!I$1,Hosts!$A$1:$M$1,0))</f>
        <v>0.95</v>
      </c>
      <c r="J1671" t="str">
        <f>INDEX(Hosts!$A:$M, MATCH(Places!$B1671,Hosts!$A:$A,0), MATCH(Places!J$1,Hosts!$A$1:$M$1,0))</f>
        <v>No</v>
      </c>
      <c r="K1671">
        <v>14</v>
      </c>
      <c r="L1671" t="str">
        <f>VLOOKUP($K1671,Neighborhoods!$A:$C,2,0)</f>
        <v>Manhattan</v>
      </c>
      <c r="M1671" t="str">
        <f>VLOOKUP($K1671,Neighborhoods!$A:$C,3,0)</f>
        <v>East Harlem</v>
      </c>
      <c r="N1671" t="str">
        <f>INDEX(Neighborhoods!$A:$C, MATCH(Places!$K1671,Neighborhoods!$A:$A,0), MATCH(Places!N$1,Neighborhoods!$A$1:$C$1,0))</f>
        <v>Manhattan</v>
      </c>
      <c r="O1671" t="str">
        <f>INDEX(Neighborhoods!$A:$C, MATCH(Places!$K1671,Neighborhoods!$A:$A,0), MATCH(Places!O$1,Neighborhoods!$A$1:$C$1,0))</f>
        <v>East Harlem</v>
      </c>
      <c r="P1671" t="s">
        <v>11822</v>
      </c>
      <c r="Q1671" t="str">
        <f t="shared" si="104"/>
        <v>No</v>
      </c>
      <c r="R1671">
        <v>6</v>
      </c>
      <c r="S1671" t="str">
        <f t="shared" si="105"/>
        <v>Large</v>
      </c>
      <c r="T1671" s="50">
        <v>300</v>
      </c>
      <c r="U1671" s="70">
        <f t="shared" si="106"/>
        <v>0.04</v>
      </c>
      <c r="V1671" s="52">
        <v>4.59</v>
      </c>
      <c r="W1671" s="52" t="str" cm="1">
        <f t="array" ref="W1671">_xlfn.SWITCH(ROUND(V1671,0),5,"Excellent",4,"Good",3,"Ok","Bad")</f>
        <v>Excellent</v>
      </c>
      <c r="X1671">
        <v>123</v>
      </c>
      <c r="Y1671" t="str">
        <f t="shared" si="107"/>
        <v>No</v>
      </c>
      <c r="Z1671" s="68">
        <v>42521</v>
      </c>
      <c r="AA1671" s="68">
        <v>43906</v>
      </c>
      <c r="AB1671">
        <v>180</v>
      </c>
      <c r="AC1671" t="s">
        <v>15616</v>
      </c>
    </row>
    <row r="1672" spans="1:29" x14ac:dyDescent="0.3">
      <c r="A1672" t="s">
        <v>1256</v>
      </c>
      <c r="B1672">
        <v>2548</v>
      </c>
      <c r="C1672" t="str">
        <f>VLOOKUP($B1672,Hosts!$A:$M,10,0)</f>
        <v>Within a few hours</v>
      </c>
      <c r="D1672" s="70">
        <f>VLOOKUP($B1672,Hosts!$A:$M,11,0)</f>
        <v>1</v>
      </c>
      <c r="E1672" s="70">
        <f>VLOOKUP($B1672,Hosts!$A:$M,12,0)</f>
        <v>0.7</v>
      </c>
      <c r="F1672" t="str">
        <f>VLOOKUP($B1672,Hosts!$A:$M,13,0)</f>
        <v>No</v>
      </c>
      <c r="G1672" t="str">
        <f>INDEX(Hosts!$A:$M, MATCH(Places!$B1672,Hosts!$A:$A,0), MATCH(Places!G$1,Hosts!$A$1:$M$1,0))</f>
        <v>Within a few hours</v>
      </c>
      <c r="H1672" s="70">
        <f>INDEX(Hosts!$A:$M, MATCH(Places!$B1672,Hosts!$A:$A,0), MATCH(Places!H$1,Hosts!$A$1:$M$1,0))</f>
        <v>1</v>
      </c>
      <c r="I1672" s="70">
        <f>INDEX(Hosts!$A:$M, MATCH(Places!$B1672,Hosts!$A:$A,0), MATCH(Places!I$1,Hosts!$A$1:$M$1,0))</f>
        <v>0.7</v>
      </c>
      <c r="J1672" t="str">
        <f>INDEX(Hosts!$A:$M, MATCH(Places!$B1672,Hosts!$A:$A,0), MATCH(Places!J$1,Hosts!$A$1:$M$1,0))</f>
        <v>No</v>
      </c>
      <c r="K1672">
        <v>7</v>
      </c>
      <c r="L1672" t="str">
        <f>VLOOKUP($K1672,Neighborhoods!$A:$C,2,0)</f>
        <v>Brooklyn</v>
      </c>
      <c r="M1672" t="str">
        <f>VLOOKUP($K1672,Neighborhoods!$A:$C,3,0)</f>
        <v>Bedford-Stuyvesant</v>
      </c>
      <c r="N1672" t="str">
        <f>INDEX(Neighborhoods!$A:$C, MATCH(Places!$K1672,Neighborhoods!$A:$A,0), MATCH(Places!N$1,Neighborhoods!$A$1:$C$1,0))</f>
        <v>Brooklyn</v>
      </c>
      <c r="O1672" t="str">
        <f>INDEX(Neighborhoods!$A:$C, MATCH(Places!$K1672,Neighborhoods!$A:$A,0), MATCH(Places!O$1,Neighborhoods!$A$1:$C$1,0))</f>
        <v>Bedford-Stuyvesant</v>
      </c>
      <c r="P1672" t="s">
        <v>11822</v>
      </c>
      <c r="Q1672" t="str">
        <f t="shared" si="104"/>
        <v>No</v>
      </c>
      <c r="R1672">
        <v>16</v>
      </c>
      <c r="S1672" t="str">
        <f t="shared" si="105"/>
        <v>Large</v>
      </c>
      <c r="T1672" s="50">
        <v>396</v>
      </c>
      <c r="U1672" s="70">
        <f t="shared" si="106"/>
        <v>0.04</v>
      </c>
      <c r="V1672" s="52">
        <v>4.5599999999999996</v>
      </c>
      <c r="W1672" s="52" t="str" cm="1">
        <f t="array" ref="W1672">_xlfn.SWITCH(ROUND(V1672,0),5,"Excellent",4,"Good",3,"Ok","Bad")</f>
        <v>Excellent</v>
      </c>
      <c r="X1672">
        <v>27</v>
      </c>
      <c r="Y1672" t="str">
        <f t="shared" si="107"/>
        <v>No</v>
      </c>
      <c r="Z1672" s="68">
        <v>42465</v>
      </c>
      <c r="AA1672" s="68">
        <v>43831</v>
      </c>
      <c r="AB1672">
        <v>365</v>
      </c>
      <c r="AC1672" t="s">
        <v>15615</v>
      </c>
    </row>
    <row r="1673" spans="1:29" x14ac:dyDescent="0.3">
      <c r="A1673" t="s">
        <v>1257</v>
      </c>
      <c r="B1673">
        <v>2547</v>
      </c>
      <c r="C1673" t="str">
        <f>VLOOKUP($B1673,Hosts!$A:$M,10,0)</f>
        <v>Within an hour</v>
      </c>
      <c r="D1673" s="70">
        <f>VLOOKUP($B1673,Hosts!$A:$M,11,0)</f>
        <v>1</v>
      </c>
      <c r="E1673" s="70">
        <f>VLOOKUP($B1673,Hosts!$A:$M,12,0)</f>
        <v>0.97</v>
      </c>
      <c r="F1673" t="str">
        <f>VLOOKUP($B1673,Hosts!$A:$M,13,0)</f>
        <v>No</v>
      </c>
      <c r="G1673" t="str">
        <f>INDEX(Hosts!$A:$M, MATCH(Places!$B1673,Hosts!$A:$A,0), MATCH(Places!G$1,Hosts!$A$1:$M$1,0))</f>
        <v>Within an hour</v>
      </c>
      <c r="H1673" s="70">
        <f>INDEX(Hosts!$A:$M, MATCH(Places!$B1673,Hosts!$A:$A,0), MATCH(Places!H$1,Hosts!$A$1:$M$1,0))</f>
        <v>1</v>
      </c>
      <c r="I1673" s="70">
        <f>INDEX(Hosts!$A:$M, MATCH(Places!$B1673,Hosts!$A:$A,0), MATCH(Places!I$1,Hosts!$A$1:$M$1,0))</f>
        <v>0.97</v>
      </c>
      <c r="J1673" t="str">
        <f>INDEX(Hosts!$A:$M, MATCH(Places!$B1673,Hosts!$A:$A,0), MATCH(Places!J$1,Hosts!$A$1:$M$1,0))</f>
        <v>No</v>
      </c>
      <c r="K1673">
        <v>20</v>
      </c>
      <c r="L1673" t="str">
        <f>VLOOKUP($K1673,Neighborhoods!$A:$C,2,0)</f>
        <v>Manhattan</v>
      </c>
      <c r="M1673" t="str">
        <f>VLOOKUP($K1673,Neighborhoods!$A:$C,3,0)</f>
        <v>Upper West Side</v>
      </c>
      <c r="N1673" t="str">
        <f>INDEX(Neighborhoods!$A:$C, MATCH(Places!$K1673,Neighborhoods!$A:$A,0), MATCH(Places!N$1,Neighborhoods!$A$1:$C$1,0))</f>
        <v>Manhattan</v>
      </c>
      <c r="O1673" t="str">
        <f>INDEX(Neighborhoods!$A:$C, MATCH(Places!$K1673,Neighborhoods!$A:$A,0), MATCH(Places!O$1,Neighborhoods!$A$1:$C$1,0))</f>
        <v>Upper West Side</v>
      </c>
      <c r="P1673" t="s">
        <v>11822</v>
      </c>
      <c r="Q1673" t="str">
        <f t="shared" si="104"/>
        <v>No</v>
      </c>
      <c r="R1673">
        <v>4</v>
      </c>
      <c r="S1673" t="str">
        <f t="shared" si="105"/>
        <v>Medium</v>
      </c>
      <c r="T1673" s="50">
        <v>202</v>
      </c>
      <c r="U1673" s="70">
        <f t="shared" si="106"/>
        <v>0.04</v>
      </c>
      <c r="V1673" s="52">
        <v>4.6399999999999997</v>
      </c>
      <c r="W1673" s="52" t="str" cm="1">
        <f t="array" ref="W1673">_xlfn.SWITCH(ROUND(V1673,0),5,"Excellent",4,"Good",3,"Ok","Bad")</f>
        <v>Excellent</v>
      </c>
      <c r="X1673">
        <v>144</v>
      </c>
      <c r="Y1673" t="str">
        <f t="shared" si="107"/>
        <v>No</v>
      </c>
      <c r="Z1673" s="68">
        <v>42349</v>
      </c>
      <c r="AA1673" s="68">
        <v>44003</v>
      </c>
      <c r="AB1673">
        <v>356</v>
      </c>
      <c r="AC1673" t="s">
        <v>15616</v>
      </c>
    </row>
    <row r="1674" spans="1:29" x14ac:dyDescent="0.3">
      <c r="A1674" t="s">
        <v>1258</v>
      </c>
      <c r="B1674">
        <v>2549</v>
      </c>
      <c r="C1674" t="str">
        <f>VLOOKUP($B1674,Hosts!$A:$M,10,0)</f>
        <v>Within a day</v>
      </c>
      <c r="D1674" s="70">
        <f>VLOOKUP($B1674,Hosts!$A:$M,11,0)</f>
        <v>1</v>
      </c>
      <c r="E1674" s="70">
        <f>VLOOKUP($B1674,Hosts!$A:$M,12,0)</f>
        <v>1</v>
      </c>
      <c r="F1674" t="str">
        <f>VLOOKUP($B1674,Hosts!$A:$M,13,0)</f>
        <v>No</v>
      </c>
      <c r="G1674" t="str">
        <f>INDEX(Hosts!$A:$M, MATCH(Places!$B1674,Hosts!$A:$A,0), MATCH(Places!G$1,Hosts!$A$1:$M$1,0))</f>
        <v>Within a day</v>
      </c>
      <c r="H1674" s="70">
        <f>INDEX(Hosts!$A:$M, MATCH(Places!$B1674,Hosts!$A:$A,0), MATCH(Places!H$1,Hosts!$A$1:$M$1,0))</f>
        <v>1</v>
      </c>
      <c r="I1674" s="70">
        <f>INDEX(Hosts!$A:$M, MATCH(Places!$B1674,Hosts!$A:$A,0), MATCH(Places!I$1,Hosts!$A$1:$M$1,0))</f>
        <v>1</v>
      </c>
      <c r="J1674" t="str">
        <f>INDEX(Hosts!$A:$M, MATCH(Places!$B1674,Hosts!$A:$A,0), MATCH(Places!J$1,Hosts!$A$1:$M$1,0))</f>
        <v>No</v>
      </c>
      <c r="K1674">
        <v>14</v>
      </c>
      <c r="L1674" t="str">
        <f>VLOOKUP($K1674,Neighborhoods!$A:$C,2,0)</f>
        <v>Manhattan</v>
      </c>
      <c r="M1674" t="str">
        <f>VLOOKUP($K1674,Neighborhoods!$A:$C,3,0)</f>
        <v>East Harlem</v>
      </c>
      <c r="N1674" t="str">
        <f>INDEX(Neighborhoods!$A:$C, MATCH(Places!$K1674,Neighborhoods!$A:$A,0), MATCH(Places!N$1,Neighborhoods!$A$1:$C$1,0))</f>
        <v>Manhattan</v>
      </c>
      <c r="O1674" t="str">
        <f>INDEX(Neighborhoods!$A:$C, MATCH(Places!$K1674,Neighborhoods!$A:$A,0), MATCH(Places!O$1,Neighborhoods!$A$1:$C$1,0))</f>
        <v>East Harlem</v>
      </c>
      <c r="P1674" t="s">
        <v>11822</v>
      </c>
      <c r="Q1674" t="str">
        <f t="shared" si="104"/>
        <v>No</v>
      </c>
      <c r="R1674">
        <v>2</v>
      </c>
      <c r="S1674" t="str">
        <f t="shared" si="105"/>
        <v>Small</v>
      </c>
      <c r="T1674" s="50">
        <v>111</v>
      </c>
      <c r="U1674" s="70">
        <f t="shared" si="106"/>
        <v>0.03</v>
      </c>
      <c r="V1674" s="52">
        <v>4.74</v>
      </c>
      <c r="W1674" s="52" t="str" cm="1">
        <f t="array" ref="W1674">_xlfn.SWITCH(ROUND(V1674,0),5,"Excellent",4,"Good",3,"Ok","Bad")</f>
        <v>Excellent</v>
      </c>
      <c r="X1674">
        <v>27</v>
      </c>
      <c r="Y1674" t="str">
        <f t="shared" si="107"/>
        <v>No</v>
      </c>
      <c r="Z1674" s="68">
        <v>42370</v>
      </c>
      <c r="AA1674" s="68">
        <v>43866</v>
      </c>
      <c r="AB1674">
        <v>44</v>
      </c>
      <c r="AC1674" t="s">
        <v>15616</v>
      </c>
    </row>
    <row r="1675" spans="1:29" x14ac:dyDescent="0.3">
      <c r="A1675" t="s">
        <v>15274</v>
      </c>
      <c r="B1675">
        <v>486</v>
      </c>
      <c r="C1675" t="str">
        <f>VLOOKUP($B1675,Hosts!$A:$M,10,0)</f>
        <v>Within an hour</v>
      </c>
      <c r="D1675" s="70">
        <f>VLOOKUP($B1675,Hosts!$A:$M,11,0)</f>
        <v>1</v>
      </c>
      <c r="E1675" s="70">
        <f>VLOOKUP($B1675,Hosts!$A:$M,12,0)</f>
        <v>0.96</v>
      </c>
      <c r="F1675" t="str">
        <f>VLOOKUP($B1675,Hosts!$A:$M,13,0)</f>
        <v>No</v>
      </c>
      <c r="G1675" t="str">
        <f>INDEX(Hosts!$A:$M, MATCH(Places!$B1675,Hosts!$A:$A,0), MATCH(Places!G$1,Hosts!$A$1:$M$1,0))</f>
        <v>Within an hour</v>
      </c>
      <c r="H1675" s="70">
        <f>INDEX(Hosts!$A:$M, MATCH(Places!$B1675,Hosts!$A:$A,0), MATCH(Places!H$1,Hosts!$A$1:$M$1,0))</f>
        <v>1</v>
      </c>
      <c r="I1675" s="70">
        <f>INDEX(Hosts!$A:$M, MATCH(Places!$B1675,Hosts!$A:$A,0), MATCH(Places!I$1,Hosts!$A$1:$M$1,0))</f>
        <v>0.96</v>
      </c>
      <c r="J1675" t="str">
        <f>INDEX(Hosts!$A:$M, MATCH(Places!$B1675,Hosts!$A:$A,0), MATCH(Places!J$1,Hosts!$A$1:$M$1,0))</f>
        <v>No</v>
      </c>
      <c r="K1675">
        <v>17</v>
      </c>
      <c r="L1675" t="str">
        <f>VLOOKUP($K1675,Neighborhoods!$A:$C,2,0)</f>
        <v>Manhattan</v>
      </c>
      <c r="M1675" t="str">
        <f>VLOOKUP($K1675,Neighborhoods!$A:$C,3,0)</f>
        <v>Hell's Kitchen</v>
      </c>
      <c r="N1675" t="str">
        <f>INDEX(Neighborhoods!$A:$C, MATCH(Places!$K1675,Neighborhoods!$A:$A,0), MATCH(Places!N$1,Neighborhoods!$A$1:$C$1,0))</f>
        <v>Manhattan</v>
      </c>
      <c r="O1675" t="str">
        <f>INDEX(Neighborhoods!$A:$C, MATCH(Places!$K1675,Neighborhoods!$A:$A,0), MATCH(Places!O$1,Neighborhoods!$A$1:$C$1,0))</f>
        <v>Hell's Kitchen</v>
      </c>
      <c r="P1675" t="s">
        <v>11822</v>
      </c>
      <c r="Q1675" t="str">
        <f t="shared" si="104"/>
        <v>No</v>
      </c>
      <c r="R1675">
        <v>6</v>
      </c>
      <c r="S1675" t="str">
        <f t="shared" si="105"/>
        <v>Large</v>
      </c>
      <c r="T1675" s="50">
        <v>340</v>
      </c>
      <c r="U1675" s="70">
        <f t="shared" si="106"/>
        <v>0.04</v>
      </c>
      <c r="V1675" s="52">
        <v>4.8099999999999996</v>
      </c>
      <c r="W1675" s="52" t="str" cm="1">
        <f t="array" ref="W1675">_xlfn.SWITCH(ROUND(V1675,0),5,"Excellent",4,"Good",3,"Ok","Bad")</f>
        <v>Excellent</v>
      </c>
      <c r="X1675">
        <v>47</v>
      </c>
      <c r="Y1675" t="str">
        <f t="shared" si="107"/>
        <v>No</v>
      </c>
      <c r="Z1675" s="68">
        <v>42371</v>
      </c>
      <c r="AA1675" s="68">
        <v>43902</v>
      </c>
      <c r="AB1675">
        <v>13</v>
      </c>
      <c r="AC1675" t="s">
        <v>15616</v>
      </c>
    </row>
    <row r="1676" spans="1:29" x14ac:dyDescent="0.3">
      <c r="A1676" t="s">
        <v>1259</v>
      </c>
      <c r="B1676">
        <v>1002</v>
      </c>
      <c r="C1676" t="str">
        <f>VLOOKUP($B1676,Hosts!$A:$M,10,0)</f>
        <v>Within a day</v>
      </c>
      <c r="D1676" s="70">
        <f>VLOOKUP($B1676,Hosts!$A:$M,11,0)</f>
        <v>1</v>
      </c>
      <c r="E1676" s="70">
        <f>VLOOKUP($B1676,Hosts!$A:$M,12,0)</f>
        <v>0.53</v>
      </c>
      <c r="F1676" t="str">
        <f>VLOOKUP($B1676,Hosts!$A:$M,13,0)</f>
        <v>No</v>
      </c>
      <c r="G1676" t="str">
        <f>INDEX(Hosts!$A:$M, MATCH(Places!$B1676,Hosts!$A:$A,0), MATCH(Places!G$1,Hosts!$A$1:$M$1,0))</f>
        <v>Within a day</v>
      </c>
      <c r="H1676" s="70">
        <f>INDEX(Hosts!$A:$M, MATCH(Places!$B1676,Hosts!$A:$A,0), MATCH(Places!H$1,Hosts!$A$1:$M$1,0))</f>
        <v>1</v>
      </c>
      <c r="I1676" s="70">
        <f>INDEX(Hosts!$A:$M, MATCH(Places!$B1676,Hosts!$A:$A,0), MATCH(Places!I$1,Hosts!$A$1:$M$1,0))</f>
        <v>0.53</v>
      </c>
      <c r="J1676" t="str">
        <f>INDEX(Hosts!$A:$M, MATCH(Places!$B1676,Hosts!$A:$A,0), MATCH(Places!J$1,Hosts!$A$1:$M$1,0))</f>
        <v>No</v>
      </c>
      <c r="K1676">
        <v>9</v>
      </c>
      <c r="L1676" t="str">
        <f>VLOOKUP($K1676,Neighborhoods!$A:$C,2,0)</f>
        <v>Brooklyn</v>
      </c>
      <c r="M1676" t="str">
        <f>VLOOKUP($K1676,Neighborhoods!$A:$C,3,0)</f>
        <v>Crown Heights</v>
      </c>
      <c r="N1676" t="str">
        <f>INDEX(Neighborhoods!$A:$C, MATCH(Places!$K1676,Neighborhoods!$A:$A,0), MATCH(Places!N$1,Neighborhoods!$A$1:$C$1,0))</f>
        <v>Brooklyn</v>
      </c>
      <c r="O1676" t="str">
        <f>INDEX(Neighborhoods!$A:$C, MATCH(Places!$K1676,Neighborhoods!$A:$A,0), MATCH(Places!O$1,Neighborhoods!$A$1:$C$1,0))</f>
        <v>Crown Heights</v>
      </c>
      <c r="P1676" t="s">
        <v>11822</v>
      </c>
      <c r="Q1676" t="str">
        <f t="shared" si="104"/>
        <v>No</v>
      </c>
      <c r="R1676">
        <v>4</v>
      </c>
      <c r="S1676" t="str">
        <f t="shared" si="105"/>
        <v>Medium</v>
      </c>
      <c r="T1676" s="50">
        <v>154</v>
      </c>
      <c r="U1676" s="70">
        <f t="shared" si="106"/>
        <v>0.03</v>
      </c>
      <c r="V1676" s="52">
        <v>4.67</v>
      </c>
      <c r="W1676" s="52" t="str" cm="1">
        <f t="array" ref="W1676">_xlfn.SWITCH(ROUND(V1676,0),5,"Excellent",4,"Good",3,"Ok","Bad")</f>
        <v>Excellent</v>
      </c>
      <c r="X1676">
        <v>124</v>
      </c>
      <c r="Y1676" t="str">
        <f t="shared" si="107"/>
        <v>No</v>
      </c>
      <c r="Z1676" s="68">
        <v>42386</v>
      </c>
      <c r="AA1676" s="68">
        <v>43799</v>
      </c>
      <c r="AB1676">
        <v>179</v>
      </c>
      <c r="AC1676" t="s">
        <v>15615</v>
      </c>
    </row>
    <row r="1677" spans="1:29" x14ac:dyDescent="0.3">
      <c r="A1677" t="s">
        <v>14828</v>
      </c>
      <c r="B1677">
        <v>899</v>
      </c>
      <c r="C1677" t="str">
        <f>VLOOKUP($B1677,Hosts!$A:$M,10,0)</f>
        <v>Within an hour</v>
      </c>
      <c r="D1677" s="70">
        <f>VLOOKUP($B1677,Hosts!$A:$M,11,0)</f>
        <v>1</v>
      </c>
      <c r="E1677" s="70">
        <f>VLOOKUP($B1677,Hosts!$A:$M,12,0)</f>
        <v>0.5</v>
      </c>
      <c r="F1677" t="str">
        <f>VLOOKUP($B1677,Hosts!$A:$M,13,0)</f>
        <v>No</v>
      </c>
      <c r="G1677" t="str">
        <f>INDEX(Hosts!$A:$M, MATCH(Places!$B1677,Hosts!$A:$A,0), MATCH(Places!G$1,Hosts!$A$1:$M$1,0))</f>
        <v>Within an hour</v>
      </c>
      <c r="H1677" s="70">
        <f>INDEX(Hosts!$A:$M, MATCH(Places!$B1677,Hosts!$A:$A,0), MATCH(Places!H$1,Hosts!$A$1:$M$1,0))</f>
        <v>1</v>
      </c>
      <c r="I1677" s="70">
        <f>INDEX(Hosts!$A:$M, MATCH(Places!$B1677,Hosts!$A:$A,0), MATCH(Places!I$1,Hosts!$A$1:$M$1,0))</f>
        <v>0.5</v>
      </c>
      <c r="J1677" t="str">
        <f>INDEX(Hosts!$A:$M, MATCH(Places!$B1677,Hosts!$A:$A,0), MATCH(Places!J$1,Hosts!$A$1:$M$1,0))</f>
        <v>No</v>
      </c>
      <c r="K1677">
        <v>16</v>
      </c>
      <c r="L1677" t="str">
        <f>VLOOKUP($K1677,Neighborhoods!$A:$C,2,0)</f>
        <v>Manhattan</v>
      </c>
      <c r="M1677" t="str">
        <f>VLOOKUP($K1677,Neighborhoods!$A:$C,3,0)</f>
        <v>Harlem</v>
      </c>
      <c r="N1677" t="str">
        <f>INDEX(Neighborhoods!$A:$C, MATCH(Places!$K1677,Neighborhoods!$A:$A,0), MATCH(Places!N$1,Neighborhoods!$A$1:$C$1,0))</f>
        <v>Manhattan</v>
      </c>
      <c r="O1677" t="str">
        <f>INDEX(Neighborhoods!$A:$C, MATCH(Places!$K1677,Neighborhoods!$A:$A,0), MATCH(Places!O$1,Neighborhoods!$A$1:$C$1,0))</f>
        <v>Harlem</v>
      </c>
      <c r="P1677" t="s">
        <v>1</v>
      </c>
      <c r="Q1677" t="str">
        <f t="shared" si="104"/>
        <v>Yes</v>
      </c>
      <c r="R1677">
        <v>1</v>
      </c>
      <c r="S1677" t="str">
        <f t="shared" si="105"/>
        <v>Small</v>
      </c>
      <c r="T1677" s="50">
        <v>50</v>
      </c>
      <c r="U1677" s="70">
        <f t="shared" si="106"/>
        <v>0.03</v>
      </c>
      <c r="V1677" s="52">
        <v>4.67</v>
      </c>
      <c r="W1677" s="52" t="str" cm="1">
        <f t="array" ref="W1677">_xlfn.SWITCH(ROUND(V1677,0),5,"Excellent",4,"Good",3,"Ok","Bad")</f>
        <v>Excellent</v>
      </c>
      <c r="X1677">
        <v>12</v>
      </c>
      <c r="Y1677" t="str">
        <f t="shared" si="107"/>
        <v>No</v>
      </c>
      <c r="Z1677" s="68">
        <v>42369</v>
      </c>
      <c r="AA1677" s="68">
        <v>43677</v>
      </c>
      <c r="AB1677">
        <v>365</v>
      </c>
      <c r="AC1677" t="s">
        <v>15615</v>
      </c>
    </row>
    <row r="1678" spans="1:29" x14ac:dyDescent="0.3">
      <c r="A1678" t="s">
        <v>1260</v>
      </c>
      <c r="B1678">
        <v>2553</v>
      </c>
      <c r="C1678" t="str">
        <f>VLOOKUP($B1678,Hosts!$A:$M,10,0)</f>
        <v>Within an hour</v>
      </c>
      <c r="D1678" s="70">
        <f>VLOOKUP($B1678,Hosts!$A:$M,11,0)</f>
        <v>1</v>
      </c>
      <c r="E1678" s="70">
        <f>VLOOKUP($B1678,Hosts!$A:$M,12,0)</f>
        <v>1</v>
      </c>
      <c r="F1678" t="str">
        <f>VLOOKUP($B1678,Hosts!$A:$M,13,0)</f>
        <v>Yes</v>
      </c>
      <c r="G1678" t="str">
        <f>INDEX(Hosts!$A:$M, MATCH(Places!$B1678,Hosts!$A:$A,0), MATCH(Places!G$1,Hosts!$A$1:$M$1,0))</f>
        <v>Within an hour</v>
      </c>
      <c r="H1678" s="70">
        <f>INDEX(Hosts!$A:$M, MATCH(Places!$B1678,Hosts!$A:$A,0), MATCH(Places!H$1,Hosts!$A$1:$M$1,0))</f>
        <v>1</v>
      </c>
      <c r="I1678" s="70">
        <f>INDEX(Hosts!$A:$M, MATCH(Places!$B1678,Hosts!$A:$A,0), MATCH(Places!I$1,Hosts!$A$1:$M$1,0))</f>
        <v>1</v>
      </c>
      <c r="J1678" t="str">
        <f>INDEX(Hosts!$A:$M, MATCH(Places!$B1678,Hosts!$A:$A,0), MATCH(Places!J$1,Hosts!$A$1:$M$1,0))</f>
        <v>Yes</v>
      </c>
      <c r="K1678">
        <v>12</v>
      </c>
      <c r="L1678" t="str">
        <f>VLOOKUP($K1678,Neighborhoods!$A:$C,2,0)</f>
        <v>Brooklyn</v>
      </c>
      <c r="M1678" t="str">
        <f>VLOOKUP($K1678,Neighborhoods!$A:$C,3,0)</f>
        <v>Williamsburg</v>
      </c>
      <c r="N1678" t="str">
        <f>INDEX(Neighborhoods!$A:$C, MATCH(Places!$K1678,Neighborhoods!$A:$A,0), MATCH(Places!N$1,Neighborhoods!$A$1:$C$1,0))</f>
        <v>Brooklyn</v>
      </c>
      <c r="O1678" t="str">
        <f>INDEX(Neighborhoods!$A:$C, MATCH(Places!$K1678,Neighborhoods!$A:$A,0), MATCH(Places!O$1,Neighborhoods!$A$1:$C$1,0))</f>
        <v>Williamsburg</v>
      </c>
      <c r="P1678" t="s">
        <v>11822</v>
      </c>
      <c r="Q1678" t="str">
        <f t="shared" si="104"/>
        <v>No</v>
      </c>
      <c r="R1678">
        <v>4</v>
      </c>
      <c r="S1678" t="str">
        <f t="shared" si="105"/>
        <v>Medium</v>
      </c>
      <c r="T1678" s="50">
        <v>201</v>
      </c>
      <c r="U1678" s="70">
        <f t="shared" si="106"/>
        <v>0.04</v>
      </c>
      <c r="V1678" s="52">
        <v>5</v>
      </c>
      <c r="W1678" s="52" t="str" cm="1">
        <f t="array" ref="W1678">_xlfn.SWITCH(ROUND(V1678,0),5,"Excellent",4,"Good",3,"Ok","Bad")</f>
        <v>Excellent</v>
      </c>
      <c r="X1678">
        <v>115</v>
      </c>
      <c r="Y1678" t="str">
        <f t="shared" si="107"/>
        <v>Yes</v>
      </c>
      <c r="Z1678" s="68">
        <v>42413</v>
      </c>
      <c r="AA1678" s="68">
        <v>43873</v>
      </c>
      <c r="AB1678">
        <v>176</v>
      </c>
      <c r="AC1678" t="s">
        <v>15615</v>
      </c>
    </row>
    <row r="1679" spans="1:29" x14ac:dyDescent="0.3">
      <c r="A1679" t="s">
        <v>1261</v>
      </c>
      <c r="B1679">
        <v>435</v>
      </c>
      <c r="C1679" t="str">
        <f>VLOOKUP($B1679,Hosts!$A:$M,10,0)</f>
        <v>Within a few hours</v>
      </c>
      <c r="D1679" s="70">
        <f>VLOOKUP($B1679,Hosts!$A:$M,11,0)</f>
        <v>1</v>
      </c>
      <c r="E1679" s="70">
        <f>VLOOKUP($B1679,Hosts!$A:$M,12,0)</f>
        <v>0.67</v>
      </c>
      <c r="F1679" t="str">
        <f>VLOOKUP($B1679,Hosts!$A:$M,13,0)</f>
        <v>Yes</v>
      </c>
      <c r="G1679" t="str">
        <f>INDEX(Hosts!$A:$M, MATCH(Places!$B1679,Hosts!$A:$A,0), MATCH(Places!G$1,Hosts!$A$1:$M$1,0))</f>
        <v>Within a few hours</v>
      </c>
      <c r="H1679" s="70">
        <f>INDEX(Hosts!$A:$M, MATCH(Places!$B1679,Hosts!$A:$A,0), MATCH(Places!H$1,Hosts!$A$1:$M$1,0))</f>
        <v>1</v>
      </c>
      <c r="I1679" s="70">
        <f>INDEX(Hosts!$A:$M, MATCH(Places!$B1679,Hosts!$A:$A,0), MATCH(Places!I$1,Hosts!$A$1:$M$1,0))</f>
        <v>0.67</v>
      </c>
      <c r="J1679" t="str">
        <f>INDEX(Hosts!$A:$M, MATCH(Places!$B1679,Hosts!$A:$A,0), MATCH(Places!J$1,Hosts!$A$1:$M$1,0))</f>
        <v>Yes</v>
      </c>
      <c r="K1679">
        <v>12</v>
      </c>
      <c r="L1679" t="str">
        <f>VLOOKUP($K1679,Neighborhoods!$A:$C,2,0)</f>
        <v>Brooklyn</v>
      </c>
      <c r="M1679" t="str">
        <f>VLOOKUP($K1679,Neighborhoods!$A:$C,3,0)</f>
        <v>Williamsburg</v>
      </c>
      <c r="N1679" t="str">
        <f>INDEX(Neighborhoods!$A:$C, MATCH(Places!$K1679,Neighborhoods!$A:$A,0), MATCH(Places!N$1,Neighborhoods!$A$1:$C$1,0))</f>
        <v>Brooklyn</v>
      </c>
      <c r="O1679" t="str">
        <f>INDEX(Neighborhoods!$A:$C, MATCH(Places!$K1679,Neighborhoods!$A:$A,0), MATCH(Places!O$1,Neighborhoods!$A$1:$C$1,0))</f>
        <v>Williamsburg</v>
      </c>
      <c r="P1679" t="s">
        <v>1</v>
      </c>
      <c r="Q1679" t="str">
        <f t="shared" si="104"/>
        <v>Yes</v>
      </c>
      <c r="R1679">
        <v>1</v>
      </c>
      <c r="S1679" t="str">
        <f t="shared" si="105"/>
        <v>Small</v>
      </c>
      <c r="T1679" s="50">
        <v>65</v>
      </c>
      <c r="U1679" s="70">
        <f t="shared" si="106"/>
        <v>0.03</v>
      </c>
      <c r="V1679" s="52">
        <v>4.91</v>
      </c>
      <c r="W1679" s="52" t="str" cm="1">
        <f t="array" ref="W1679">_xlfn.SWITCH(ROUND(V1679,0),5,"Excellent",4,"Good",3,"Ok","Bad")</f>
        <v>Excellent</v>
      </c>
      <c r="X1679">
        <v>23</v>
      </c>
      <c r="Y1679" t="str">
        <f t="shared" si="107"/>
        <v>No</v>
      </c>
      <c r="Z1679" s="68">
        <v>42620</v>
      </c>
      <c r="AA1679" s="68">
        <v>43739</v>
      </c>
      <c r="AB1679">
        <v>349</v>
      </c>
      <c r="AC1679" t="s">
        <v>15615</v>
      </c>
    </row>
    <row r="1680" spans="1:29" x14ac:dyDescent="0.3">
      <c r="A1680" t="s">
        <v>1262</v>
      </c>
      <c r="B1680">
        <v>958</v>
      </c>
      <c r="C1680" t="str">
        <f>VLOOKUP($B1680,Hosts!$A:$M,10,0)</f>
        <v>Within an hour</v>
      </c>
      <c r="D1680" s="70">
        <f>VLOOKUP($B1680,Hosts!$A:$M,11,0)</f>
        <v>1</v>
      </c>
      <c r="E1680" s="70">
        <f>VLOOKUP($B1680,Hosts!$A:$M,12,0)</f>
        <v>0.99</v>
      </c>
      <c r="F1680" t="str">
        <f>VLOOKUP($B1680,Hosts!$A:$M,13,0)</f>
        <v>Yes</v>
      </c>
      <c r="G1680" t="str">
        <f>INDEX(Hosts!$A:$M, MATCH(Places!$B1680,Hosts!$A:$A,0), MATCH(Places!G$1,Hosts!$A$1:$M$1,0))</f>
        <v>Within an hour</v>
      </c>
      <c r="H1680" s="70">
        <f>INDEX(Hosts!$A:$M, MATCH(Places!$B1680,Hosts!$A:$A,0), MATCH(Places!H$1,Hosts!$A$1:$M$1,0))</f>
        <v>1</v>
      </c>
      <c r="I1680" s="70">
        <f>INDEX(Hosts!$A:$M, MATCH(Places!$B1680,Hosts!$A:$A,0), MATCH(Places!I$1,Hosts!$A$1:$M$1,0))</f>
        <v>0.99</v>
      </c>
      <c r="J1680" t="str">
        <f>INDEX(Hosts!$A:$M, MATCH(Places!$B1680,Hosts!$A:$A,0), MATCH(Places!J$1,Hosts!$A$1:$M$1,0))</f>
        <v>Yes</v>
      </c>
      <c r="K1680">
        <v>16</v>
      </c>
      <c r="L1680" t="str">
        <f>VLOOKUP($K1680,Neighborhoods!$A:$C,2,0)</f>
        <v>Manhattan</v>
      </c>
      <c r="M1680" t="str">
        <f>VLOOKUP($K1680,Neighborhoods!$A:$C,3,0)</f>
        <v>Harlem</v>
      </c>
      <c r="N1680" t="str">
        <f>INDEX(Neighborhoods!$A:$C, MATCH(Places!$K1680,Neighborhoods!$A:$A,0), MATCH(Places!N$1,Neighborhoods!$A$1:$C$1,0))</f>
        <v>Manhattan</v>
      </c>
      <c r="O1680" t="str">
        <f>INDEX(Neighborhoods!$A:$C, MATCH(Places!$K1680,Neighborhoods!$A:$A,0), MATCH(Places!O$1,Neighborhoods!$A$1:$C$1,0))</f>
        <v>Harlem</v>
      </c>
      <c r="P1680" t="s">
        <v>11822</v>
      </c>
      <c r="Q1680" t="str">
        <f t="shared" si="104"/>
        <v>No</v>
      </c>
      <c r="R1680">
        <v>5</v>
      </c>
      <c r="S1680" t="str">
        <f t="shared" si="105"/>
        <v>Medium</v>
      </c>
      <c r="T1680" s="50">
        <v>252</v>
      </c>
      <c r="U1680" s="70">
        <f t="shared" si="106"/>
        <v>0.04</v>
      </c>
      <c r="V1680" s="52">
        <v>4.82</v>
      </c>
      <c r="W1680" s="52" t="str" cm="1">
        <f t="array" ref="W1680">_xlfn.SWITCH(ROUND(V1680,0),5,"Excellent",4,"Good",3,"Ok","Bad")</f>
        <v>Excellent</v>
      </c>
      <c r="X1680">
        <v>73</v>
      </c>
      <c r="Y1680" t="str">
        <f t="shared" si="107"/>
        <v>No</v>
      </c>
      <c r="Z1680" s="68">
        <v>42364</v>
      </c>
      <c r="AA1680" s="68">
        <v>43945</v>
      </c>
      <c r="AB1680">
        <v>284</v>
      </c>
      <c r="AC1680" t="s">
        <v>15615</v>
      </c>
    </row>
    <row r="1681" spans="1:29" x14ac:dyDescent="0.3">
      <c r="A1681" t="s">
        <v>1263</v>
      </c>
      <c r="B1681">
        <v>2348</v>
      </c>
      <c r="C1681" t="str">
        <f>VLOOKUP($B1681,Hosts!$A:$M,10,0)</f>
        <v>Within a few hours</v>
      </c>
      <c r="D1681" s="70">
        <f>VLOOKUP($B1681,Hosts!$A:$M,11,0)</f>
        <v>1</v>
      </c>
      <c r="E1681" s="70">
        <f>VLOOKUP($B1681,Hosts!$A:$M,12,0)</f>
        <v>0.89</v>
      </c>
      <c r="F1681" t="str">
        <f>VLOOKUP($B1681,Hosts!$A:$M,13,0)</f>
        <v>Yes</v>
      </c>
      <c r="G1681" t="str">
        <f>INDEX(Hosts!$A:$M, MATCH(Places!$B1681,Hosts!$A:$A,0), MATCH(Places!G$1,Hosts!$A$1:$M$1,0))</f>
        <v>Within a few hours</v>
      </c>
      <c r="H1681" s="70">
        <f>INDEX(Hosts!$A:$M, MATCH(Places!$B1681,Hosts!$A:$A,0), MATCH(Places!H$1,Hosts!$A$1:$M$1,0))</f>
        <v>1</v>
      </c>
      <c r="I1681" s="70">
        <f>INDEX(Hosts!$A:$M, MATCH(Places!$B1681,Hosts!$A:$A,0), MATCH(Places!I$1,Hosts!$A$1:$M$1,0))</f>
        <v>0.89</v>
      </c>
      <c r="J1681" t="str">
        <f>INDEX(Hosts!$A:$M, MATCH(Places!$B1681,Hosts!$A:$A,0), MATCH(Places!J$1,Hosts!$A$1:$M$1,0))</f>
        <v>Yes</v>
      </c>
      <c r="K1681">
        <v>7</v>
      </c>
      <c r="L1681" t="str">
        <f>VLOOKUP($K1681,Neighborhoods!$A:$C,2,0)</f>
        <v>Brooklyn</v>
      </c>
      <c r="M1681" t="str">
        <f>VLOOKUP($K1681,Neighborhoods!$A:$C,3,0)</f>
        <v>Bedford-Stuyvesant</v>
      </c>
      <c r="N1681" t="str">
        <f>INDEX(Neighborhoods!$A:$C, MATCH(Places!$K1681,Neighborhoods!$A:$A,0), MATCH(Places!N$1,Neighborhoods!$A$1:$C$1,0))</f>
        <v>Brooklyn</v>
      </c>
      <c r="O1681" t="str">
        <f>INDEX(Neighborhoods!$A:$C, MATCH(Places!$K1681,Neighborhoods!$A:$A,0), MATCH(Places!O$1,Neighborhoods!$A$1:$C$1,0))</f>
        <v>Bedford-Stuyvesant</v>
      </c>
      <c r="P1681" t="s">
        <v>1</v>
      </c>
      <c r="Q1681" t="str">
        <f t="shared" si="104"/>
        <v>Yes</v>
      </c>
      <c r="R1681">
        <v>4</v>
      </c>
      <c r="S1681" t="str">
        <f t="shared" si="105"/>
        <v>Medium</v>
      </c>
      <c r="T1681" s="50">
        <v>70</v>
      </c>
      <c r="U1681" s="70">
        <f t="shared" si="106"/>
        <v>0.03</v>
      </c>
      <c r="V1681" s="52">
        <v>4.83</v>
      </c>
      <c r="W1681" s="52" t="str" cm="1">
        <f t="array" ref="W1681">_xlfn.SWITCH(ROUND(V1681,0),5,"Excellent",4,"Good",3,"Ok","Bad")</f>
        <v>Excellent</v>
      </c>
      <c r="X1681">
        <v>142</v>
      </c>
      <c r="Y1681" t="str">
        <f t="shared" si="107"/>
        <v>Yes</v>
      </c>
      <c r="Z1681" s="68">
        <v>42364</v>
      </c>
      <c r="AA1681" s="68">
        <v>43890</v>
      </c>
      <c r="AB1681">
        <v>344</v>
      </c>
      <c r="AC1681" t="s">
        <v>15615</v>
      </c>
    </row>
    <row r="1682" spans="1:29" x14ac:dyDescent="0.3">
      <c r="A1682" t="s">
        <v>1264</v>
      </c>
      <c r="B1682">
        <v>2479</v>
      </c>
      <c r="C1682" t="str">
        <f>VLOOKUP($B1682,Hosts!$A:$M,10,0)</f>
        <v>Within a day</v>
      </c>
      <c r="D1682" s="70">
        <f>VLOOKUP($B1682,Hosts!$A:$M,11,0)</f>
        <v>1</v>
      </c>
      <c r="E1682" s="70">
        <f>VLOOKUP($B1682,Hosts!$A:$M,12,0)</f>
        <v>0</v>
      </c>
      <c r="F1682" t="str">
        <f>VLOOKUP($B1682,Hosts!$A:$M,13,0)</f>
        <v>No</v>
      </c>
      <c r="G1682" t="str">
        <f>INDEX(Hosts!$A:$M, MATCH(Places!$B1682,Hosts!$A:$A,0), MATCH(Places!G$1,Hosts!$A$1:$M$1,0))</f>
        <v>Within a day</v>
      </c>
      <c r="H1682" s="70">
        <f>INDEX(Hosts!$A:$M, MATCH(Places!$B1682,Hosts!$A:$A,0), MATCH(Places!H$1,Hosts!$A$1:$M$1,0))</f>
        <v>1</v>
      </c>
      <c r="I1682" s="70">
        <f>INDEX(Hosts!$A:$M, MATCH(Places!$B1682,Hosts!$A:$A,0), MATCH(Places!I$1,Hosts!$A$1:$M$1,0))</f>
        <v>0</v>
      </c>
      <c r="J1682" t="str">
        <f>INDEX(Hosts!$A:$M, MATCH(Places!$B1682,Hosts!$A:$A,0), MATCH(Places!J$1,Hosts!$A$1:$M$1,0))</f>
        <v>No</v>
      </c>
      <c r="K1682">
        <v>15</v>
      </c>
      <c r="L1682" t="str">
        <f>VLOOKUP($K1682,Neighborhoods!$A:$C,2,0)</f>
        <v>Manhattan</v>
      </c>
      <c r="M1682" t="str">
        <f>VLOOKUP($K1682,Neighborhoods!$A:$C,3,0)</f>
        <v>East Village</v>
      </c>
      <c r="N1682" t="str">
        <f>INDEX(Neighborhoods!$A:$C, MATCH(Places!$K1682,Neighborhoods!$A:$A,0), MATCH(Places!N$1,Neighborhoods!$A$1:$C$1,0))</f>
        <v>Manhattan</v>
      </c>
      <c r="O1682" t="str">
        <f>INDEX(Neighborhoods!$A:$C, MATCH(Places!$K1682,Neighborhoods!$A:$A,0), MATCH(Places!O$1,Neighborhoods!$A$1:$C$1,0))</f>
        <v>East Village</v>
      </c>
      <c r="P1682" t="s">
        <v>1</v>
      </c>
      <c r="Q1682" t="str">
        <f t="shared" si="104"/>
        <v>Yes</v>
      </c>
      <c r="R1682">
        <v>2</v>
      </c>
      <c r="S1682" t="str">
        <f t="shared" si="105"/>
        <v>Small</v>
      </c>
      <c r="T1682" s="50">
        <v>75</v>
      </c>
      <c r="U1682" s="70">
        <f t="shared" si="106"/>
        <v>0.03</v>
      </c>
      <c r="V1682" s="52">
        <v>5</v>
      </c>
      <c r="W1682" s="52" t="str" cm="1">
        <f t="array" ref="W1682">_xlfn.SWITCH(ROUND(V1682,0),5,"Excellent",4,"Good",3,"Ok","Bad")</f>
        <v>Excellent</v>
      </c>
      <c r="X1682">
        <v>4</v>
      </c>
      <c r="Y1682" t="str">
        <f t="shared" si="107"/>
        <v>No</v>
      </c>
      <c r="Z1682" s="68">
        <v>42360</v>
      </c>
      <c r="AA1682" s="68">
        <v>42788</v>
      </c>
      <c r="AB1682">
        <v>0</v>
      </c>
      <c r="AC1682" t="s">
        <v>15615</v>
      </c>
    </row>
    <row r="1683" spans="1:29" x14ac:dyDescent="0.3">
      <c r="A1683" t="s">
        <v>1265</v>
      </c>
      <c r="B1683">
        <v>2558</v>
      </c>
      <c r="C1683" t="str">
        <f>VLOOKUP($B1683,Hosts!$A:$M,10,0)</f>
        <v>A few days or more</v>
      </c>
      <c r="D1683" s="70">
        <f>VLOOKUP($B1683,Hosts!$A:$M,11,0)</f>
        <v>0.13</v>
      </c>
      <c r="E1683" s="70">
        <f>VLOOKUP($B1683,Hosts!$A:$M,12,0)</f>
        <v>0.96</v>
      </c>
      <c r="F1683" t="str">
        <f>VLOOKUP($B1683,Hosts!$A:$M,13,0)</f>
        <v>No</v>
      </c>
      <c r="G1683" t="str">
        <f>INDEX(Hosts!$A:$M, MATCH(Places!$B1683,Hosts!$A:$A,0), MATCH(Places!G$1,Hosts!$A$1:$M$1,0))</f>
        <v>A few days or more</v>
      </c>
      <c r="H1683" s="70">
        <f>INDEX(Hosts!$A:$M, MATCH(Places!$B1683,Hosts!$A:$A,0), MATCH(Places!H$1,Hosts!$A$1:$M$1,0))</f>
        <v>0.13</v>
      </c>
      <c r="I1683" s="70">
        <f>INDEX(Hosts!$A:$M, MATCH(Places!$B1683,Hosts!$A:$A,0), MATCH(Places!I$1,Hosts!$A$1:$M$1,0))</f>
        <v>0.96</v>
      </c>
      <c r="J1683" t="str">
        <f>INDEX(Hosts!$A:$M, MATCH(Places!$B1683,Hosts!$A:$A,0), MATCH(Places!J$1,Hosts!$A$1:$M$1,0))</f>
        <v>No</v>
      </c>
      <c r="K1683">
        <v>7</v>
      </c>
      <c r="L1683" t="str">
        <f>VLOOKUP($K1683,Neighborhoods!$A:$C,2,0)</f>
        <v>Brooklyn</v>
      </c>
      <c r="M1683" t="str">
        <f>VLOOKUP($K1683,Neighborhoods!$A:$C,3,0)</f>
        <v>Bedford-Stuyvesant</v>
      </c>
      <c r="N1683" t="str">
        <f>INDEX(Neighborhoods!$A:$C, MATCH(Places!$K1683,Neighborhoods!$A:$A,0), MATCH(Places!N$1,Neighborhoods!$A$1:$C$1,0))</f>
        <v>Brooklyn</v>
      </c>
      <c r="O1683" t="str">
        <f>INDEX(Neighborhoods!$A:$C, MATCH(Places!$K1683,Neighborhoods!$A:$A,0), MATCH(Places!O$1,Neighborhoods!$A$1:$C$1,0))</f>
        <v>Bedford-Stuyvesant</v>
      </c>
      <c r="P1683" t="s">
        <v>11822</v>
      </c>
      <c r="Q1683" t="str">
        <f t="shared" si="104"/>
        <v>No</v>
      </c>
      <c r="R1683">
        <v>2</v>
      </c>
      <c r="S1683" t="str">
        <f t="shared" si="105"/>
        <v>Small</v>
      </c>
      <c r="T1683" s="50">
        <v>85</v>
      </c>
      <c r="U1683" s="70">
        <f t="shared" si="106"/>
        <v>0.03</v>
      </c>
      <c r="V1683" s="52">
        <v>4.21</v>
      </c>
      <c r="W1683" s="52" t="str" cm="1">
        <f t="array" ref="W1683">_xlfn.SWITCH(ROUND(V1683,0),5,"Excellent",4,"Good",3,"Ok","Bad")</f>
        <v>Good</v>
      </c>
      <c r="X1683">
        <v>116</v>
      </c>
      <c r="Y1683" t="str">
        <f t="shared" si="107"/>
        <v>No</v>
      </c>
      <c r="Z1683" s="68">
        <v>42502</v>
      </c>
      <c r="AA1683" s="68">
        <v>43821</v>
      </c>
      <c r="AB1683">
        <v>364</v>
      </c>
      <c r="AC1683" t="s">
        <v>15615</v>
      </c>
    </row>
    <row r="1684" spans="1:29" x14ac:dyDescent="0.3">
      <c r="A1684" t="s">
        <v>1266</v>
      </c>
      <c r="B1684">
        <v>472</v>
      </c>
      <c r="C1684" t="str">
        <f>VLOOKUP($B1684,Hosts!$A:$M,10,0)</f>
        <v>Within a day</v>
      </c>
      <c r="D1684" s="70">
        <f>VLOOKUP($B1684,Hosts!$A:$M,11,0)</f>
        <v>1</v>
      </c>
      <c r="E1684" s="70">
        <f>VLOOKUP($B1684,Hosts!$A:$M,12,0)</f>
        <v>0.6</v>
      </c>
      <c r="F1684" t="str">
        <f>VLOOKUP($B1684,Hosts!$A:$M,13,0)</f>
        <v>Yes</v>
      </c>
      <c r="G1684" t="str">
        <f>INDEX(Hosts!$A:$M, MATCH(Places!$B1684,Hosts!$A:$A,0), MATCH(Places!G$1,Hosts!$A$1:$M$1,0))</f>
        <v>Within a day</v>
      </c>
      <c r="H1684" s="70">
        <f>INDEX(Hosts!$A:$M, MATCH(Places!$B1684,Hosts!$A:$A,0), MATCH(Places!H$1,Hosts!$A$1:$M$1,0))</f>
        <v>1</v>
      </c>
      <c r="I1684" s="70">
        <f>INDEX(Hosts!$A:$M, MATCH(Places!$B1684,Hosts!$A:$A,0), MATCH(Places!I$1,Hosts!$A$1:$M$1,0))</f>
        <v>0.6</v>
      </c>
      <c r="J1684" t="str">
        <f>INDEX(Hosts!$A:$M, MATCH(Places!$B1684,Hosts!$A:$A,0), MATCH(Places!J$1,Hosts!$A$1:$M$1,0))</f>
        <v>Yes</v>
      </c>
      <c r="K1684">
        <v>14</v>
      </c>
      <c r="L1684" t="str">
        <f>VLOOKUP($K1684,Neighborhoods!$A:$C,2,0)</f>
        <v>Manhattan</v>
      </c>
      <c r="M1684" t="str">
        <f>VLOOKUP($K1684,Neighborhoods!$A:$C,3,0)</f>
        <v>East Harlem</v>
      </c>
      <c r="N1684" t="str">
        <f>INDEX(Neighborhoods!$A:$C, MATCH(Places!$K1684,Neighborhoods!$A:$A,0), MATCH(Places!N$1,Neighborhoods!$A$1:$C$1,0))</f>
        <v>Manhattan</v>
      </c>
      <c r="O1684" t="str">
        <f>INDEX(Neighborhoods!$A:$C, MATCH(Places!$K1684,Neighborhoods!$A:$A,0), MATCH(Places!O$1,Neighborhoods!$A$1:$C$1,0))</f>
        <v>East Harlem</v>
      </c>
      <c r="P1684" t="s">
        <v>11822</v>
      </c>
      <c r="Q1684" t="str">
        <f t="shared" si="104"/>
        <v>No</v>
      </c>
      <c r="R1684">
        <v>3</v>
      </c>
      <c r="S1684" t="str">
        <f t="shared" si="105"/>
        <v>Medium</v>
      </c>
      <c r="T1684" s="50">
        <v>185</v>
      </c>
      <c r="U1684" s="70">
        <f t="shared" si="106"/>
        <v>0.03</v>
      </c>
      <c r="V1684" s="52">
        <v>5</v>
      </c>
      <c r="W1684" s="52" t="str" cm="1">
        <f t="array" ref="W1684">_xlfn.SWITCH(ROUND(V1684,0),5,"Excellent",4,"Good",3,"Ok","Bad")</f>
        <v>Excellent</v>
      </c>
      <c r="X1684">
        <v>9</v>
      </c>
      <c r="Y1684" t="str">
        <f t="shared" si="107"/>
        <v>No</v>
      </c>
      <c r="Z1684" s="68">
        <v>42374</v>
      </c>
      <c r="AA1684" s="68">
        <v>43831</v>
      </c>
      <c r="AB1684">
        <v>44</v>
      </c>
      <c r="AC1684" t="s">
        <v>15615</v>
      </c>
    </row>
    <row r="1685" spans="1:29" x14ac:dyDescent="0.3">
      <c r="A1685" t="s">
        <v>1267</v>
      </c>
      <c r="B1685">
        <v>226</v>
      </c>
      <c r="C1685" t="str">
        <f>VLOOKUP($B1685,Hosts!$A:$M,10,0)</f>
        <v>Within an hour</v>
      </c>
      <c r="D1685" s="70">
        <f>VLOOKUP($B1685,Hosts!$A:$M,11,0)</f>
        <v>1</v>
      </c>
      <c r="E1685" s="70">
        <f>VLOOKUP($B1685,Hosts!$A:$M,12,0)</f>
        <v>1</v>
      </c>
      <c r="F1685" t="str">
        <f>VLOOKUP($B1685,Hosts!$A:$M,13,0)</f>
        <v>No</v>
      </c>
      <c r="G1685" t="str">
        <f>INDEX(Hosts!$A:$M, MATCH(Places!$B1685,Hosts!$A:$A,0), MATCH(Places!G$1,Hosts!$A$1:$M$1,0))</f>
        <v>Within an hour</v>
      </c>
      <c r="H1685" s="70">
        <f>INDEX(Hosts!$A:$M, MATCH(Places!$B1685,Hosts!$A:$A,0), MATCH(Places!H$1,Hosts!$A$1:$M$1,0))</f>
        <v>1</v>
      </c>
      <c r="I1685" s="70">
        <f>INDEX(Hosts!$A:$M, MATCH(Places!$B1685,Hosts!$A:$A,0), MATCH(Places!I$1,Hosts!$A$1:$M$1,0))</f>
        <v>1</v>
      </c>
      <c r="J1685" t="str">
        <f>INDEX(Hosts!$A:$M, MATCH(Places!$B1685,Hosts!$A:$A,0), MATCH(Places!J$1,Hosts!$A$1:$M$1,0))</f>
        <v>No</v>
      </c>
      <c r="K1685">
        <v>16</v>
      </c>
      <c r="L1685" t="str">
        <f>VLOOKUP($K1685,Neighborhoods!$A:$C,2,0)</f>
        <v>Manhattan</v>
      </c>
      <c r="M1685" t="str">
        <f>VLOOKUP($K1685,Neighborhoods!$A:$C,3,0)</f>
        <v>Harlem</v>
      </c>
      <c r="N1685" t="str">
        <f>INDEX(Neighborhoods!$A:$C, MATCH(Places!$K1685,Neighborhoods!$A:$A,0), MATCH(Places!N$1,Neighborhoods!$A$1:$C$1,0))</f>
        <v>Manhattan</v>
      </c>
      <c r="O1685" t="str">
        <f>INDEX(Neighborhoods!$A:$C, MATCH(Places!$K1685,Neighborhoods!$A:$A,0), MATCH(Places!O$1,Neighborhoods!$A$1:$C$1,0))</f>
        <v>Harlem</v>
      </c>
      <c r="P1685" t="s">
        <v>11822</v>
      </c>
      <c r="Q1685" t="str">
        <f t="shared" si="104"/>
        <v>No</v>
      </c>
      <c r="R1685">
        <v>10</v>
      </c>
      <c r="S1685" t="str">
        <f t="shared" si="105"/>
        <v>Large</v>
      </c>
      <c r="T1685" s="50">
        <v>195</v>
      </c>
      <c r="U1685" s="70">
        <f t="shared" si="106"/>
        <v>0.03</v>
      </c>
      <c r="V1685" s="52">
        <v>4.5599999999999996</v>
      </c>
      <c r="W1685" s="52" t="str" cm="1">
        <f t="array" ref="W1685">_xlfn.SWITCH(ROUND(V1685,0),5,"Excellent",4,"Good",3,"Ok","Bad")</f>
        <v>Excellent</v>
      </c>
      <c r="X1685">
        <v>55</v>
      </c>
      <c r="Y1685" t="str">
        <f t="shared" si="107"/>
        <v>No</v>
      </c>
      <c r="Z1685" s="68">
        <v>42437</v>
      </c>
      <c r="AA1685" s="68">
        <v>44045</v>
      </c>
      <c r="AB1685">
        <v>353</v>
      </c>
      <c r="AC1685" t="s">
        <v>15616</v>
      </c>
    </row>
    <row r="1686" spans="1:29" x14ac:dyDescent="0.3">
      <c r="A1686" t="s">
        <v>1268</v>
      </c>
      <c r="B1686">
        <v>1980</v>
      </c>
      <c r="C1686" t="str">
        <f>VLOOKUP($B1686,Hosts!$A:$M,10,0)</f>
        <v>Within an hour</v>
      </c>
      <c r="D1686" s="70">
        <f>VLOOKUP($B1686,Hosts!$A:$M,11,0)</f>
        <v>1</v>
      </c>
      <c r="E1686" s="70">
        <f>VLOOKUP($B1686,Hosts!$A:$M,12,0)</f>
        <v>0.6</v>
      </c>
      <c r="F1686" t="str">
        <f>VLOOKUP($B1686,Hosts!$A:$M,13,0)</f>
        <v>No</v>
      </c>
      <c r="G1686" t="str">
        <f>INDEX(Hosts!$A:$M, MATCH(Places!$B1686,Hosts!$A:$A,0), MATCH(Places!G$1,Hosts!$A$1:$M$1,0))</f>
        <v>Within an hour</v>
      </c>
      <c r="H1686" s="70">
        <f>INDEX(Hosts!$A:$M, MATCH(Places!$B1686,Hosts!$A:$A,0), MATCH(Places!H$1,Hosts!$A$1:$M$1,0))</f>
        <v>1</v>
      </c>
      <c r="I1686" s="70">
        <f>INDEX(Hosts!$A:$M, MATCH(Places!$B1686,Hosts!$A:$A,0), MATCH(Places!I$1,Hosts!$A$1:$M$1,0))</f>
        <v>0.6</v>
      </c>
      <c r="J1686" t="str">
        <f>INDEX(Hosts!$A:$M, MATCH(Places!$B1686,Hosts!$A:$A,0), MATCH(Places!J$1,Hosts!$A$1:$M$1,0))</f>
        <v>No</v>
      </c>
      <c r="K1686">
        <v>21</v>
      </c>
      <c r="L1686" t="str">
        <f>VLOOKUP($K1686,Neighborhoods!$A:$C,2,0)</f>
        <v>Queens</v>
      </c>
      <c r="M1686" t="str">
        <f>VLOOKUP($K1686,Neighborhoods!$A:$C,3,0)</f>
        <v>Astoria</v>
      </c>
      <c r="N1686" t="str">
        <f>INDEX(Neighborhoods!$A:$C, MATCH(Places!$K1686,Neighborhoods!$A:$A,0), MATCH(Places!N$1,Neighborhoods!$A$1:$C$1,0))</f>
        <v>Queens</v>
      </c>
      <c r="O1686" t="str">
        <f>INDEX(Neighborhoods!$A:$C, MATCH(Places!$K1686,Neighborhoods!$A:$A,0), MATCH(Places!O$1,Neighborhoods!$A$1:$C$1,0))</f>
        <v>Astoria</v>
      </c>
      <c r="P1686" t="s">
        <v>11822</v>
      </c>
      <c r="Q1686" t="str">
        <f t="shared" si="104"/>
        <v>No</v>
      </c>
      <c r="R1686">
        <v>3</v>
      </c>
      <c r="S1686" t="str">
        <f t="shared" si="105"/>
        <v>Medium</v>
      </c>
      <c r="T1686" s="50">
        <v>100</v>
      </c>
      <c r="U1686" s="70">
        <f t="shared" si="106"/>
        <v>0.03</v>
      </c>
      <c r="V1686" s="52">
        <v>4.6500000000000004</v>
      </c>
      <c r="W1686" s="52" t="str" cm="1">
        <f t="array" ref="W1686">_xlfn.SWITCH(ROUND(V1686,0),5,"Excellent",4,"Good",3,"Ok","Bad")</f>
        <v>Excellent</v>
      </c>
      <c r="X1686">
        <v>55</v>
      </c>
      <c r="Y1686" t="str">
        <f t="shared" si="107"/>
        <v>No</v>
      </c>
      <c r="Z1686" s="68">
        <v>42343</v>
      </c>
      <c r="AA1686" s="68">
        <v>44031</v>
      </c>
      <c r="AB1686">
        <v>351</v>
      </c>
      <c r="AC1686" t="s">
        <v>15615</v>
      </c>
    </row>
    <row r="1687" spans="1:29" x14ac:dyDescent="0.3">
      <c r="A1687" t="s">
        <v>15283</v>
      </c>
      <c r="B1687">
        <v>1297</v>
      </c>
      <c r="C1687" t="str">
        <f>VLOOKUP($B1687,Hosts!$A:$M,10,0)</f>
        <v>Within a day</v>
      </c>
      <c r="D1687" s="70">
        <f>VLOOKUP($B1687,Hosts!$A:$M,11,0)</f>
        <v>1</v>
      </c>
      <c r="E1687" s="70">
        <f>VLOOKUP($B1687,Hosts!$A:$M,12,0)</f>
        <v>0.5</v>
      </c>
      <c r="F1687" t="str">
        <f>VLOOKUP($B1687,Hosts!$A:$M,13,0)</f>
        <v>No</v>
      </c>
      <c r="G1687" t="str">
        <f>INDEX(Hosts!$A:$M, MATCH(Places!$B1687,Hosts!$A:$A,0), MATCH(Places!G$1,Hosts!$A$1:$M$1,0))</f>
        <v>Within a day</v>
      </c>
      <c r="H1687" s="70">
        <f>INDEX(Hosts!$A:$M, MATCH(Places!$B1687,Hosts!$A:$A,0), MATCH(Places!H$1,Hosts!$A$1:$M$1,0))</f>
        <v>1</v>
      </c>
      <c r="I1687" s="70">
        <f>INDEX(Hosts!$A:$M, MATCH(Places!$B1687,Hosts!$A:$A,0), MATCH(Places!I$1,Hosts!$A$1:$M$1,0))</f>
        <v>0.5</v>
      </c>
      <c r="J1687" t="str">
        <f>INDEX(Hosts!$A:$M, MATCH(Places!$B1687,Hosts!$A:$A,0), MATCH(Places!J$1,Hosts!$A$1:$M$1,0))</f>
        <v>No</v>
      </c>
      <c r="K1687">
        <v>9</v>
      </c>
      <c r="L1687" t="str">
        <f>VLOOKUP($K1687,Neighborhoods!$A:$C,2,0)</f>
        <v>Brooklyn</v>
      </c>
      <c r="M1687" t="str">
        <f>VLOOKUP($K1687,Neighborhoods!$A:$C,3,0)</f>
        <v>Crown Heights</v>
      </c>
      <c r="N1687" t="str">
        <f>INDEX(Neighborhoods!$A:$C, MATCH(Places!$K1687,Neighborhoods!$A:$A,0), MATCH(Places!N$1,Neighborhoods!$A$1:$C$1,0))</f>
        <v>Brooklyn</v>
      </c>
      <c r="O1687" t="str">
        <f>INDEX(Neighborhoods!$A:$C, MATCH(Places!$K1687,Neighborhoods!$A:$A,0), MATCH(Places!O$1,Neighborhoods!$A$1:$C$1,0))</f>
        <v>Crown Heights</v>
      </c>
      <c r="P1687" t="s">
        <v>11822</v>
      </c>
      <c r="Q1687" t="str">
        <f t="shared" si="104"/>
        <v>No</v>
      </c>
      <c r="R1687">
        <v>2</v>
      </c>
      <c r="S1687" t="str">
        <f t="shared" si="105"/>
        <v>Small</v>
      </c>
      <c r="T1687" s="50">
        <v>125</v>
      </c>
      <c r="U1687" s="70">
        <f t="shared" si="106"/>
        <v>0.03</v>
      </c>
      <c r="V1687" s="52">
        <v>4.6399999999999997</v>
      </c>
      <c r="W1687" s="52" t="str" cm="1">
        <f t="array" ref="W1687">_xlfn.SWITCH(ROUND(V1687,0),5,"Excellent",4,"Good",3,"Ok","Bad")</f>
        <v>Excellent</v>
      </c>
      <c r="X1687">
        <v>14</v>
      </c>
      <c r="Y1687" t="str">
        <f t="shared" si="107"/>
        <v>No</v>
      </c>
      <c r="Z1687" s="68">
        <v>42463</v>
      </c>
      <c r="AA1687" s="68">
        <v>43804</v>
      </c>
      <c r="AB1687">
        <v>43</v>
      </c>
      <c r="AC1687" t="s">
        <v>15615</v>
      </c>
    </row>
    <row r="1688" spans="1:29" x14ac:dyDescent="0.3">
      <c r="A1688" t="s">
        <v>14942</v>
      </c>
      <c r="B1688">
        <v>208</v>
      </c>
      <c r="C1688" t="str">
        <f>VLOOKUP($B1688,Hosts!$A:$M,10,0)</f>
        <v>Within an hour</v>
      </c>
      <c r="D1688" s="70">
        <f>VLOOKUP($B1688,Hosts!$A:$M,11,0)</f>
        <v>1</v>
      </c>
      <c r="E1688" s="70">
        <f>VLOOKUP($B1688,Hosts!$A:$M,12,0)</f>
        <v>0.92</v>
      </c>
      <c r="F1688" t="str">
        <f>VLOOKUP($B1688,Hosts!$A:$M,13,0)</f>
        <v>Yes</v>
      </c>
      <c r="G1688" t="str">
        <f>INDEX(Hosts!$A:$M, MATCH(Places!$B1688,Hosts!$A:$A,0), MATCH(Places!G$1,Hosts!$A$1:$M$1,0))</f>
        <v>Within an hour</v>
      </c>
      <c r="H1688" s="70">
        <f>INDEX(Hosts!$A:$M, MATCH(Places!$B1688,Hosts!$A:$A,0), MATCH(Places!H$1,Hosts!$A$1:$M$1,0))</f>
        <v>1</v>
      </c>
      <c r="I1688" s="70">
        <f>INDEX(Hosts!$A:$M, MATCH(Places!$B1688,Hosts!$A:$A,0), MATCH(Places!I$1,Hosts!$A$1:$M$1,0))</f>
        <v>0.92</v>
      </c>
      <c r="J1688" t="str">
        <f>INDEX(Hosts!$A:$M, MATCH(Places!$B1688,Hosts!$A:$A,0), MATCH(Places!J$1,Hosts!$A$1:$M$1,0))</f>
        <v>Yes</v>
      </c>
      <c r="K1688">
        <v>21</v>
      </c>
      <c r="L1688" t="str">
        <f>VLOOKUP($K1688,Neighborhoods!$A:$C,2,0)</f>
        <v>Queens</v>
      </c>
      <c r="M1688" t="str">
        <f>VLOOKUP($K1688,Neighborhoods!$A:$C,3,0)</f>
        <v>Astoria</v>
      </c>
      <c r="N1688" t="str">
        <f>INDEX(Neighborhoods!$A:$C, MATCH(Places!$K1688,Neighborhoods!$A:$A,0), MATCH(Places!N$1,Neighborhoods!$A$1:$C$1,0))</f>
        <v>Queens</v>
      </c>
      <c r="O1688" t="str">
        <f>INDEX(Neighborhoods!$A:$C, MATCH(Places!$K1688,Neighborhoods!$A:$A,0), MATCH(Places!O$1,Neighborhoods!$A$1:$C$1,0))</f>
        <v>Astoria</v>
      </c>
      <c r="P1688" t="s">
        <v>1</v>
      </c>
      <c r="Q1688" t="str">
        <f t="shared" si="104"/>
        <v>Yes</v>
      </c>
      <c r="R1688">
        <v>1</v>
      </c>
      <c r="S1688" t="str">
        <f t="shared" si="105"/>
        <v>Small</v>
      </c>
      <c r="T1688" s="50">
        <v>38</v>
      </c>
      <c r="U1688" s="70">
        <f t="shared" si="106"/>
        <v>0.03</v>
      </c>
      <c r="V1688" s="52">
        <v>4.87</v>
      </c>
      <c r="W1688" s="52" t="str" cm="1">
        <f t="array" ref="W1688">_xlfn.SWITCH(ROUND(V1688,0),5,"Excellent",4,"Good",3,"Ok","Bad")</f>
        <v>Excellent</v>
      </c>
      <c r="X1688">
        <v>183</v>
      </c>
      <c r="Y1688" t="str">
        <f t="shared" si="107"/>
        <v>Yes</v>
      </c>
      <c r="Z1688" s="68">
        <v>42455</v>
      </c>
      <c r="AA1688" s="68">
        <v>43879</v>
      </c>
      <c r="AB1688">
        <v>364</v>
      </c>
      <c r="AC1688" t="s">
        <v>15615</v>
      </c>
    </row>
    <row r="1689" spans="1:29" x14ac:dyDescent="0.3">
      <c r="A1689" t="s">
        <v>1269</v>
      </c>
      <c r="B1689">
        <v>776</v>
      </c>
      <c r="C1689" t="str">
        <f>VLOOKUP($B1689,Hosts!$A:$M,10,0)</f>
        <v>Within a few hours</v>
      </c>
      <c r="D1689" s="70">
        <f>VLOOKUP($B1689,Hosts!$A:$M,11,0)</f>
        <v>1</v>
      </c>
      <c r="E1689" s="70">
        <f>VLOOKUP($B1689,Hosts!$A:$M,12,0)</f>
        <v>0.5</v>
      </c>
      <c r="F1689" t="str">
        <f>VLOOKUP($B1689,Hosts!$A:$M,13,0)</f>
        <v>No</v>
      </c>
      <c r="G1689" t="str">
        <f>INDEX(Hosts!$A:$M, MATCH(Places!$B1689,Hosts!$A:$A,0), MATCH(Places!G$1,Hosts!$A$1:$M$1,0))</f>
        <v>Within a few hours</v>
      </c>
      <c r="H1689" s="70">
        <f>INDEX(Hosts!$A:$M, MATCH(Places!$B1689,Hosts!$A:$A,0), MATCH(Places!H$1,Hosts!$A$1:$M$1,0))</f>
        <v>1</v>
      </c>
      <c r="I1689" s="70">
        <f>INDEX(Hosts!$A:$M, MATCH(Places!$B1689,Hosts!$A:$A,0), MATCH(Places!I$1,Hosts!$A$1:$M$1,0))</f>
        <v>0.5</v>
      </c>
      <c r="J1689" t="str">
        <f>INDEX(Hosts!$A:$M, MATCH(Places!$B1689,Hosts!$A:$A,0), MATCH(Places!J$1,Hosts!$A$1:$M$1,0))</f>
        <v>No</v>
      </c>
      <c r="K1689">
        <v>21</v>
      </c>
      <c r="L1689" t="str">
        <f>VLOOKUP($K1689,Neighborhoods!$A:$C,2,0)</f>
        <v>Queens</v>
      </c>
      <c r="M1689" t="str">
        <f>VLOOKUP($K1689,Neighborhoods!$A:$C,3,0)</f>
        <v>Astoria</v>
      </c>
      <c r="N1689" t="str">
        <f>INDEX(Neighborhoods!$A:$C, MATCH(Places!$K1689,Neighborhoods!$A:$A,0), MATCH(Places!N$1,Neighborhoods!$A$1:$C$1,0))</f>
        <v>Queens</v>
      </c>
      <c r="O1689" t="str">
        <f>INDEX(Neighborhoods!$A:$C, MATCH(Places!$K1689,Neighborhoods!$A:$A,0), MATCH(Places!O$1,Neighborhoods!$A$1:$C$1,0))</f>
        <v>Astoria</v>
      </c>
      <c r="P1689" t="s">
        <v>1</v>
      </c>
      <c r="Q1689" t="str">
        <f t="shared" si="104"/>
        <v>Yes</v>
      </c>
      <c r="R1689">
        <v>1</v>
      </c>
      <c r="S1689" t="str">
        <f t="shared" si="105"/>
        <v>Small</v>
      </c>
      <c r="T1689" s="50">
        <v>43</v>
      </c>
      <c r="U1689" s="70">
        <f t="shared" si="106"/>
        <v>0.03</v>
      </c>
      <c r="V1689" s="52">
        <v>5</v>
      </c>
      <c r="W1689" s="52" t="str" cm="1">
        <f t="array" ref="W1689">_xlfn.SWITCH(ROUND(V1689,0),5,"Excellent",4,"Good",3,"Ok","Bad")</f>
        <v>Excellent</v>
      </c>
      <c r="X1689">
        <v>3</v>
      </c>
      <c r="Y1689" t="str">
        <f t="shared" si="107"/>
        <v>No</v>
      </c>
      <c r="Z1689" s="68">
        <v>42474</v>
      </c>
      <c r="AA1689" s="68">
        <v>43411</v>
      </c>
      <c r="AB1689">
        <v>364</v>
      </c>
      <c r="AC1689" t="s">
        <v>15615</v>
      </c>
    </row>
    <row r="1690" spans="1:29" x14ac:dyDescent="0.3">
      <c r="A1690" t="s">
        <v>1270</v>
      </c>
      <c r="B1690">
        <v>2562</v>
      </c>
      <c r="C1690" t="str">
        <f>VLOOKUP($B1690,Hosts!$A:$M,10,0)</f>
        <v>Within an hour</v>
      </c>
      <c r="D1690" s="70">
        <f>VLOOKUP($B1690,Hosts!$A:$M,11,0)</f>
        <v>1</v>
      </c>
      <c r="E1690" s="70">
        <f>VLOOKUP($B1690,Hosts!$A:$M,12,0)</f>
        <v>0.97</v>
      </c>
      <c r="F1690" t="str">
        <f>VLOOKUP($B1690,Hosts!$A:$M,13,0)</f>
        <v>Yes</v>
      </c>
      <c r="G1690" t="str">
        <f>INDEX(Hosts!$A:$M, MATCH(Places!$B1690,Hosts!$A:$A,0), MATCH(Places!G$1,Hosts!$A$1:$M$1,0))</f>
        <v>Within an hour</v>
      </c>
      <c r="H1690" s="70">
        <f>INDEX(Hosts!$A:$M, MATCH(Places!$B1690,Hosts!$A:$A,0), MATCH(Places!H$1,Hosts!$A$1:$M$1,0))</f>
        <v>1</v>
      </c>
      <c r="I1690" s="70">
        <f>INDEX(Hosts!$A:$M, MATCH(Places!$B1690,Hosts!$A:$A,0), MATCH(Places!I$1,Hosts!$A$1:$M$1,0))</f>
        <v>0.97</v>
      </c>
      <c r="J1690" t="str">
        <f>INDEX(Hosts!$A:$M, MATCH(Places!$B1690,Hosts!$A:$A,0), MATCH(Places!J$1,Hosts!$A$1:$M$1,0))</f>
        <v>Yes</v>
      </c>
      <c r="K1690">
        <v>29</v>
      </c>
      <c r="L1690" t="str">
        <f>VLOOKUP($K1690,Neighborhoods!$A:$C,2,0)</f>
        <v>Staten Island</v>
      </c>
      <c r="M1690" t="str">
        <f>VLOOKUP($K1690,Neighborhoods!$A:$C,3,0)</f>
        <v>Stapleton</v>
      </c>
      <c r="N1690" t="str">
        <f>INDEX(Neighborhoods!$A:$C, MATCH(Places!$K1690,Neighborhoods!$A:$A,0), MATCH(Places!N$1,Neighborhoods!$A$1:$C$1,0))</f>
        <v>Staten Island</v>
      </c>
      <c r="O1690" t="str">
        <f>INDEX(Neighborhoods!$A:$C, MATCH(Places!$K1690,Neighborhoods!$A:$A,0), MATCH(Places!O$1,Neighborhoods!$A$1:$C$1,0))</f>
        <v>Stapleton</v>
      </c>
      <c r="P1690" t="s">
        <v>1</v>
      </c>
      <c r="Q1690" t="str">
        <f t="shared" si="104"/>
        <v>Yes</v>
      </c>
      <c r="R1690">
        <v>3</v>
      </c>
      <c r="S1690" t="str">
        <f t="shared" si="105"/>
        <v>Medium</v>
      </c>
      <c r="T1690" s="50">
        <v>49</v>
      </c>
      <c r="U1690" s="70">
        <f t="shared" si="106"/>
        <v>0.03</v>
      </c>
      <c r="V1690" s="52">
        <v>4.9800000000000004</v>
      </c>
      <c r="W1690" s="52" t="str" cm="1">
        <f t="array" ref="W1690">_xlfn.SWITCH(ROUND(V1690,0),5,"Excellent",4,"Good",3,"Ok","Bad")</f>
        <v>Excellent</v>
      </c>
      <c r="X1690">
        <v>135</v>
      </c>
      <c r="Y1690" t="str">
        <f t="shared" si="107"/>
        <v>Yes</v>
      </c>
      <c r="Z1690" s="68">
        <v>42365</v>
      </c>
      <c r="AA1690" s="68">
        <v>43833</v>
      </c>
      <c r="AB1690">
        <v>365</v>
      </c>
      <c r="AC1690" t="s">
        <v>15616</v>
      </c>
    </row>
    <row r="1691" spans="1:29" x14ac:dyDescent="0.3">
      <c r="A1691" t="s">
        <v>15429</v>
      </c>
      <c r="B1691">
        <v>583</v>
      </c>
      <c r="C1691" t="str">
        <f>VLOOKUP($B1691,Hosts!$A:$M,10,0)</f>
        <v>Within a few hours</v>
      </c>
      <c r="D1691" s="70">
        <f>VLOOKUP($B1691,Hosts!$A:$M,11,0)</f>
        <v>1</v>
      </c>
      <c r="E1691" s="70">
        <f>VLOOKUP($B1691,Hosts!$A:$M,12,0)</f>
        <v>1</v>
      </c>
      <c r="F1691" t="str">
        <f>VLOOKUP($B1691,Hosts!$A:$M,13,0)</f>
        <v>No</v>
      </c>
      <c r="G1691" t="str">
        <f>INDEX(Hosts!$A:$M, MATCH(Places!$B1691,Hosts!$A:$A,0), MATCH(Places!G$1,Hosts!$A$1:$M$1,0))</f>
        <v>Within a few hours</v>
      </c>
      <c r="H1691" s="70">
        <f>INDEX(Hosts!$A:$M, MATCH(Places!$B1691,Hosts!$A:$A,0), MATCH(Places!H$1,Hosts!$A$1:$M$1,0))</f>
        <v>1</v>
      </c>
      <c r="I1691" s="70">
        <f>INDEX(Hosts!$A:$M, MATCH(Places!$B1691,Hosts!$A:$A,0), MATCH(Places!I$1,Hosts!$A$1:$M$1,0))</f>
        <v>1</v>
      </c>
      <c r="J1691" t="str">
        <f>INDEX(Hosts!$A:$M, MATCH(Places!$B1691,Hosts!$A:$A,0), MATCH(Places!J$1,Hosts!$A$1:$M$1,0))</f>
        <v>No</v>
      </c>
      <c r="K1691">
        <v>12</v>
      </c>
      <c r="L1691" t="str">
        <f>VLOOKUP($K1691,Neighborhoods!$A:$C,2,0)</f>
        <v>Brooklyn</v>
      </c>
      <c r="M1691" t="str">
        <f>VLOOKUP($K1691,Neighborhoods!$A:$C,3,0)</f>
        <v>Williamsburg</v>
      </c>
      <c r="N1691" t="str">
        <f>INDEX(Neighborhoods!$A:$C, MATCH(Places!$K1691,Neighborhoods!$A:$A,0), MATCH(Places!N$1,Neighborhoods!$A$1:$C$1,0))</f>
        <v>Brooklyn</v>
      </c>
      <c r="O1691" t="str">
        <f>INDEX(Neighborhoods!$A:$C, MATCH(Places!$K1691,Neighborhoods!$A:$A,0), MATCH(Places!O$1,Neighborhoods!$A$1:$C$1,0))</f>
        <v>Williamsburg</v>
      </c>
      <c r="P1691" t="s">
        <v>11822</v>
      </c>
      <c r="Q1691" t="str">
        <f t="shared" si="104"/>
        <v>No</v>
      </c>
      <c r="R1691">
        <v>2</v>
      </c>
      <c r="S1691" t="str">
        <f t="shared" si="105"/>
        <v>Small</v>
      </c>
      <c r="T1691" s="50">
        <v>200</v>
      </c>
      <c r="U1691" s="70">
        <f t="shared" si="106"/>
        <v>0.04</v>
      </c>
      <c r="V1691" s="52">
        <v>5</v>
      </c>
      <c r="W1691" s="52" t="str" cm="1">
        <f t="array" ref="W1691">_xlfn.SWITCH(ROUND(V1691,0),5,"Excellent",4,"Good",3,"Ok","Bad")</f>
        <v>Excellent</v>
      </c>
      <c r="X1691">
        <v>12</v>
      </c>
      <c r="Y1691" t="str">
        <f t="shared" si="107"/>
        <v>No</v>
      </c>
      <c r="Z1691" s="68">
        <v>42666</v>
      </c>
      <c r="AA1691" s="68">
        <v>43804</v>
      </c>
      <c r="AB1691">
        <v>180</v>
      </c>
      <c r="AC1691" t="s">
        <v>15615</v>
      </c>
    </row>
    <row r="1692" spans="1:29" x14ac:dyDescent="0.3">
      <c r="A1692" t="s">
        <v>15570</v>
      </c>
      <c r="B1692">
        <v>387</v>
      </c>
      <c r="C1692" t="str">
        <f>VLOOKUP($B1692,Hosts!$A:$M,10,0)</f>
        <v>Within a few hours</v>
      </c>
      <c r="D1692" s="70">
        <f>VLOOKUP($B1692,Hosts!$A:$M,11,0)</f>
        <v>1</v>
      </c>
      <c r="E1692" s="70">
        <f>VLOOKUP($B1692,Hosts!$A:$M,12,0)</f>
        <v>0.38</v>
      </c>
      <c r="F1692" t="str">
        <f>VLOOKUP($B1692,Hosts!$A:$M,13,0)</f>
        <v>No</v>
      </c>
      <c r="G1692" t="str">
        <f>INDEX(Hosts!$A:$M, MATCH(Places!$B1692,Hosts!$A:$A,0), MATCH(Places!G$1,Hosts!$A$1:$M$1,0))</f>
        <v>Within a few hours</v>
      </c>
      <c r="H1692" s="70">
        <f>INDEX(Hosts!$A:$M, MATCH(Places!$B1692,Hosts!$A:$A,0), MATCH(Places!H$1,Hosts!$A$1:$M$1,0))</f>
        <v>1</v>
      </c>
      <c r="I1692" s="70">
        <f>INDEX(Hosts!$A:$M, MATCH(Places!$B1692,Hosts!$A:$A,0), MATCH(Places!I$1,Hosts!$A$1:$M$1,0))</f>
        <v>0.38</v>
      </c>
      <c r="J1692" t="str">
        <f>INDEX(Hosts!$A:$M, MATCH(Places!$B1692,Hosts!$A:$A,0), MATCH(Places!J$1,Hosts!$A$1:$M$1,0))</f>
        <v>No</v>
      </c>
      <c r="K1692">
        <v>9</v>
      </c>
      <c r="L1692" t="str">
        <f>VLOOKUP($K1692,Neighborhoods!$A:$C,2,0)</f>
        <v>Brooklyn</v>
      </c>
      <c r="M1692" t="str">
        <f>VLOOKUP($K1692,Neighborhoods!$A:$C,3,0)</f>
        <v>Crown Heights</v>
      </c>
      <c r="N1692" t="str">
        <f>INDEX(Neighborhoods!$A:$C, MATCH(Places!$K1692,Neighborhoods!$A:$A,0), MATCH(Places!N$1,Neighborhoods!$A$1:$C$1,0))</f>
        <v>Brooklyn</v>
      </c>
      <c r="O1692" t="str">
        <f>INDEX(Neighborhoods!$A:$C, MATCH(Places!$K1692,Neighborhoods!$A:$A,0), MATCH(Places!O$1,Neighborhoods!$A$1:$C$1,0))</f>
        <v>Crown Heights</v>
      </c>
      <c r="P1692" t="s">
        <v>1</v>
      </c>
      <c r="Q1692" t="str">
        <f t="shared" si="104"/>
        <v>Yes</v>
      </c>
      <c r="R1692">
        <v>1</v>
      </c>
      <c r="S1692" t="str">
        <f t="shared" si="105"/>
        <v>Small</v>
      </c>
      <c r="T1692" s="50">
        <v>70</v>
      </c>
      <c r="U1692" s="70">
        <f t="shared" si="106"/>
        <v>0.03</v>
      </c>
      <c r="V1692" s="52">
        <v>4.9000000000000004</v>
      </c>
      <c r="W1692" s="52" t="str" cm="1">
        <f t="array" ref="W1692">_xlfn.SWITCH(ROUND(V1692,0),5,"Excellent",4,"Good",3,"Ok","Bad")</f>
        <v>Excellent</v>
      </c>
      <c r="X1692">
        <v>20</v>
      </c>
      <c r="Y1692" t="str">
        <f t="shared" si="107"/>
        <v>No</v>
      </c>
      <c r="Z1692" s="68">
        <v>42380</v>
      </c>
      <c r="AA1692" s="68">
        <v>43718</v>
      </c>
      <c r="AB1692">
        <v>365</v>
      </c>
      <c r="AC1692" t="s">
        <v>15615</v>
      </c>
    </row>
    <row r="1693" spans="1:29" x14ac:dyDescent="0.3">
      <c r="A1693" t="s">
        <v>13546</v>
      </c>
      <c r="B1693">
        <v>2219</v>
      </c>
      <c r="C1693" t="str">
        <f>VLOOKUP($B1693,Hosts!$A:$M,10,0)</f>
        <v>Within an hour</v>
      </c>
      <c r="D1693" s="70">
        <f>VLOOKUP($B1693,Hosts!$A:$M,11,0)</f>
        <v>1</v>
      </c>
      <c r="E1693" s="70">
        <f>VLOOKUP($B1693,Hosts!$A:$M,12,0)</f>
        <v>1</v>
      </c>
      <c r="F1693" t="str">
        <f>VLOOKUP($B1693,Hosts!$A:$M,13,0)</f>
        <v>Yes</v>
      </c>
      <c r="G1693" t="str">
        <f>INDEX(Hosts!$A:$M, MATCH(Places!$B1693,Hosts!$A:$A,0), MATCH(Places!G$1,Hosts!$A$1:$M$1,0))</f>
        <v>Within an hour</v>
      </c>
      <c r="H1693" s="70">
        <f>INDEX(Hosts!$A:$M, MATCH(Places!$B1693,Hosts!$A:$A,0), MATCH(Places!H$1,Hosts!$A$1:$M$1,0))</f>
        <v>1</v>
      </c>
      <c r="I1693" s="70">
        <f>INDEX(Hosts!$A:$M, MATCH(Places!$B1693,Hosts!$A:$A,0), MATCH(Places!I$1,Hosts!$A$1:$M$1,0))</f>
        <v>1</v>
      </c>
      <c r="J1693" t="str">
        <f>INDEX(Hosts!$A:$M, MATCH(Places!$B1693,Hosts!$A:$A,0), MATCH(Places!J$1,Hosts!$A$1:$M$1,0))</f>
        <v>Yes</v>
      </c>
      <c r="K1693">
        <v>18</v>
      </c>
      <c r="L1693" t="str">
        <f>VLOOKUP($K1693,Neighborhoods!$A:$C,2,0)</f>
        <v>Manhattan</v>
      </c>
      <c r="M1693" t="str">
        <f>VLOOKUP($K1693,Neighborhoods!$A:$C,3,0)</f>
        <v>Midtown</v>
      </c>
      <c r="N1693" t="str">
        <f>INDEX(Neighborhoods!$A:$C, MATCH(Places!$K1693,Neighborhoods!$A:$A,0), MATCH(Places!N$1,Neighborhoods!$A$1:$C$1,0))</f>
        <v>Manhattan</v>
      </c>
      <c r="O1693" t="str">
        <f>INDEX(Neighborhoods!$A:$C, MATCH(Places!$K1693,Neighborhoods!$A:$A,0), MATCH(Places!O$1,Neighborhoods!$A$1:$C$1,0))</f>
        <v>Midtown</v>
      </c>
      <c r="P1693" t="s">
        <v>1</v>
      </c>
      <c r="Q1693" t="str">
        <f t="shared" si="104"/>
        <v>Yes</v>
      </c>
      <c r="R1693">
        <v>1</v>
      </c>
      <c r="S1693" t="str">
        <f t="shared" si="105"/>
        <v>Small</v>
      </c>
      <c r="T1693" s="50">
        <v>60</v>
      </c>
      <c r="U1693" s="70">
        <f t="shared" si="106"/>
        <v>0.03</v>
      </c>
      <c r="V1693" s="52">
        <v>4.91</v>
      </c>
      <c r="W1693" s="52" t="str" cm="1">
        <f t="array" ref="W1693">_xlfn.SWITCH(ROUND(V1693,0),5,"Excellent",4,"Good",3,"Ok","Bad")</f>
        <v>Excellent</v>
      </c>
      <c r="X1693">
        <v>11</v>
      </c>
      <c r="Y1693" t="str">
        <f t="shared" si="107"/>
        <v>No</v>
      </c>
      <c r="Z1693" s="68">
        <v>43627</v>
      </c>
      <c r="AA1693" s="68">
        <v>43906</v>
      </c>
      <c r="AB1693">
        <v>364</v>
      </c>
      <c r="AC1693" t="s">
        <v>15615</v>
      </c>
    </row>
    <row r="1694" spans="1:29" x14ac:dyDescent="0.3">
      <c r="A1694" t="s">
        <v>13568</v>
      </c>
      <c r="B1694">
        <v>1002</v>
      </c>
      <c r="C1694" t="str">
        <f>VLOOKUP($B1694,Hosts!$A:$M,10,0)</f>
        <v>Within a day</v>
      </c>
      <c r="D1694" s="70">
        <f>VLOOKUP($B1694,Hosts!$A:$M,11,0)</f>
        <v>1</v>
      </c>
      <c r="E1694" s="70">
        <f>VLOOKUP($B1694,Hosts!$A:$M,12,0)</f>
        <v>0.53</v>
      </c>
      <c r="F1694" t="str">
        <f>VLOOKUP($B1694,Hosts!$A:$M,13,0)</f>
        <v>No</v>
      </c>
      <c r="G1694" t="str">
        <f>INDEX(Hosts!$A:$M, MATCH(Places!$B1694,Hosts!$A:$A,0), MATCH(Places!G$1,Hosts!$A$1:$M$1,0))</f>
        <v>Within a day</v>
      </c>
      <c r="H1694" s="70">
        <f>INDEX(Hosts!$A:$M, MATCH(Places!$B1694,Hosts!$A:$A,0), MATCH(Places!H$1,Hosts!$A$1:$M$1,0))</f>
        <v>1</v>
      </c>
      <c r="I1694" s="70">
        <f>INDEX(Hosts!$A:$M, MATCH(Places!$B1694,Hosts!$A:$A,0), MATCH(Places!I$1,Hosts!$A$1:$M$1,0))</f>
        <v>0.53</v>
      </c>
      <c r="J1694" t="str">
        <f>INDEX(Hosts!$A:$M, MATCH(Places!$B1694,Hosts!$A:$A,0), MATCH(Places!J$1,Hosts!$A$1:$M$1,0))</f>
        <v>No</v>
      </c>
      <c r="K1694">
        <v>9</v>
      </c>
      <c r="L1694" t="str">
        <f>VLOOKUP($K1694,Neighborhoods!$A:$C,2,0)</f>
        <v>Brooklyn</v>
      </c>
      <c r="M1694" t="str">
        <f>VLOOKUP($K1694,Neighborhoods!$A:$C,3,0)</f>
        <v>Crown Heights</v>
      </c>
      <c r="N1694" t="str">
        <f>INDEX(Neighborhoods!$A:$C, MATCH(Places!$K1694,Neighborhoods!$A:$A,0), MATCH(Places!N$1,Neighborhoods!$A$1:$C$1,0))</f>
        <v>Brooklyn</v>
      </c>
      <c r="O1694" t="str">
        <f>INDEX(Neighborhoods!$A:$C, MATCH(Places!$K1694,Neighborhoods!$A:$A,0), MATCH(Places!O$1,Neighborhoods!$A$1:$C$1,0))</f>
        <v>Crown Heights</v>
      </c>
      <c r="P1694" t="s">
        <v>16</v>
      </c>
      <c r="Q1694" t="str">
        <f t="shared" si="104"/>
        <v>Yes</v>
      </c>
      <c r="R1694">
        <v>3</v>
      </c>
      <c r="S1694" t="str">
        <f t="shared" si="105"/>
        <v>Medium</v>
      </c>
      <c r="T1694" s="50">
        <v>54</v>
      </c>
      <c r="U1694" s="70">
        <f t="shared" si="106"/>
        <v>0.03</v>
      </c>
      <c r="V1694" s="52">
        <v>4.67</v>
      </c>
      <c r="W1694" s="52" t="str" cm="1">
        <f t="array" ref="W1694">_xlfn.SWITCH(ROUND(V1694,0),5,"Excellent",4,"Good",3,"Ok","Bad")</f>
        <v>Excellent</v>
      </c>
      <c r="X1694">
        <v>12</v>
      </c>
      <c r="Y1694" t="str">
        <f t="shared" si="107"/>
        <v>No</v>
      </c>
      <c r="Z1694" s="68">
        <v>42365</v>
      </c>
      <c r="AA1694" s="68">
        <v>43182</v>
      </c>
      <c r="AB1694">
        <v>0</v>
      </c>
      <c r="AC1694" t="s">
        <v>15615</v>
      </c>
    </row>
    <row r="1695" spans="1:29" x14ac:dyDescent="0.3">
      <c r="A1695" t="s">
        <v>1271</v>
      </c>
      <c r="B1695">
        <v>62</v>
      </c>
      <c r="C1695" t="str">
        <f>VLOOKUP($B1695,Hosts!$A:$M,10,0)</f>
        <v>Within a day</v>
      </c>
      <c r="D1695" s="70">
        <f>VLOOKUP($B1695,Hosts!$A:$M,11,0)</f>
        <v>0.67</v>
      </c>
      <c r="E1695" s="70">
        <f>VLOOKUP($B1695,Hosts!$A:$M,12,0)</f>
        <v>0.32</v>
      </c>
      <c r="F1695" t="str">
        <f>VLOOKUP($B1695,Hosts!$A:$M,13,0)</f>
        <v>Yes</v>
      </c>
      <c r="G1695" t="str">
        <f>INDEX(Hosts!$A:$M, MATCH(Places!$B1695,Hosts!$A:$A,0), MATCH(Places!G$1,Hosts!$A$1:$M$1,0))</f>
        <v>Within a day</v>
      </c>
      <c r="H1695" s="70">
        <f>INDEX(Hosts!$A:$M, MATCH(Places!$B1695,Hosts!$A:$A,0), MATCH(Places!H$1,Hosts!$A$1:$M$1,0))</f>
        <v>0.67</v>
      </c>
      <c r="I1695" s="70">
        <f>INDEX(Hosts!$A:$M, MATCH(Places!$B1695,Hosts!$A:$A,0), MATCH(Places!I$1,Hosts!$A$1:$M$1,0))</f>
        <v>0.32</v>
      </c>
      <c r="J1695" t="str">
        <f>INDEX(Hosts!$A:$M, MATCH(Places!$B1695,Hosts!$A:$A,0), MATCH(Places!J$1,Hosts!$A$1:$M$1,0))</f>
        <v>Yes</v>
      </c>
      <c r="K1695">
        <v>7</v>
      </c>
      <c r="L1695" t="str">
        <f>VLOOKUP($K1695,Neighborhoods!$A:$C,2,0)</f>
        <v>Brooklyn</v>
      </c>
      <c r="M1695" t="str">
        <f>VLOOKUP($K1695,Neighborhoods!$A:$C,3,0)</f>
        <v>Bedford-Stuyvesant</v>
      </c>
      <c r="N1695" t="str">
        <f>INDEX(Neighborhoods!$A:$C, MATCH(Places!$K1695,Neighborhoods!$A:$A,0), MATCH(Places!N$1,Neighborhoods!$A$1:$C$1,0))</f>
        <v>Brooklyn</v>
      </c>
      <c r="O1695" t="str">
        <f>INDEX(Neighborhoods!$A:$C, MATCH(Places!$K1695,Neighborhoods!$A:$A,0), MATCH(Places!O$1,Neighborhoods!$A$1:$C$1,0))</f>
        <v>Bedford-Stuyvesant</v>
      </c>
      <c r="P1695" t="s">
        <v>11822</v>
      </c>
      <c r="Q1695" t="str">
        <f t="shared" si="104"/>
        <v>No</v>
      </c>
      <c r="R1695">
        <v>4</v>
      </c>
      <c r="S1695" t="str">
        <f t="shared" si="105"/>
        <v>Medium</v>
      </c>
      <c r="T1695" s="50">
        <v>400</v>
      </c>
      <c r="U1695" s="70">
        <f t="shared" si="106"/>
        <v>0.04</v>
      </c>
      <c r="V1695" s="52">
        <v>5</v>
      </c>
      <c r="W1695" s="52" t="str" cm="1">
        <f t="array" ref="W1695">_xlfn.SWITCH(ROUND(V1695,0),5,"Excellent",4,"Good",3,"Ok","Bad")</f>
        <v>Excellent</v>
      </c>
      <c r="X1695">
        <v>11</v>
      </c>
      <c r="Y1695" t="str">
        <f t="shared" si="107"/>
        <v>No</v>
      </c>
      <c r="Z1695" s="68">
        <v>42610</v>
      </c>
      <c r="AA1695" s="68">
        <v>43402</v>
      </c>
      <c r="AB1695">
        <v>227</v>
      </c>
      <c r="AC1695" t="s">
        <v>15615</v>
      </c>
    </row>
    <row r="1696" spans="1:29" x14ac:dyDescent="0.3">
      <c r="A1696" t="s">
        <v>1272</v>
      </c>
      <c r="B1696">
        <v>1145</v>
      </c>
      <c r="C1696" t="str">
        <f>VLOOKUP($B1696,Hosts!$A:$M,10,0)</f>
        <v>Within a day</v>
      </c>
      <c r="D1696" s="70">
        <f>VLOOKUP($B1696,Hosts!$A:$M,11,0)</f>
        <v>1</v>
      </c>
      <c r="E1696" s="70">
        <f>VLOOKUP($B1696,Hosts!$A:$M,12,0)</f>
        <v>0.4</v>
      </c>
      <c r="F1696" t="str">
        <f>VLOOKUP($B1696,Hosts!$A:$M,13,0)</f>
        <v>No</v>
      </c>
      <c r="G1696" t="str">
        <f>INDEX(Hosts!$A:$M, MATCH(Places!$B1696,Hosts!$A:$A,0), MATCH(Places!G$1,Hosts!$A$1:$M$1,0))</f>
        <v>Within a day</v>
      </c>
      <c r="H1696" s="70">
        <f>INDEX(Hosts!$A:$M, MATCH(Places!$B1696,Hosts!$A:$A,0), MATCH(Places!H$1,Hosts!$A$1:$M$1,0))</f>
        <v>1</v>
      </c>
      <c r="I1696" s="70">
        <f>INDEX(Hosts!$A:$M, MATCH(Places!$B1696,Hosts!$A:$A,0), MATCH(Places!I$1,Hosts!$A$1:$M$1,0))</f>
        <v>0.4</v>
      </c>
      <c r="J1696" t="str">
        <f>INDEX(Hosts!$A:$M, MATCH(Places!$B1696,Hosts!$A:$A,0), MATCH(Places!J$1,Hosts!$A$1:$M$1,0))</f>
        <v>No</v>
      </c>
      <c r="K1696">
        <v>9</v>
      </c>
      <c r="L1696" t="str">
        <f>VLOOKUP($K1696,Neighborhoods!$A:$C,2,0)</f>
        <v>Brooklyn</v>
      </c>
      <c r="M1696" t="str">
        <f>VLOOKUP($K1696,Neighborhoods!$A:$C,3,0)</f>
        <v>Crown Heights</v>
      </c>
      <c r="N1696" t="str">
        <f>INDEX(Neighborhoods!$A:$C, MATCH(Places!$K1696,Neighborhoods!$A:$A,0), MATCH(Places!N$1,Neighborhoods!$A$1:$C$1,0))</f>
        <v>Brooklyn</v>
      </c>
      <c r="O1696" t="str">
        <f>INDEX(Neighborhoods!$A:$C, MATCH(Places!$K1696,Neighborhoods!$A:$A,0), MATCH(Places!O$1,Neighborhoods!$A$1:$C$1,0))</f>
        <v>Crown Heights</v>
      </c>
      <c r="P1696" t="s">
        <v>1</v>
      </c>
      <c r="Q1696" t="str">
        <f t="shared" si="104"/>
        <v>Yes</v>
      </c>
      <c r="R1696">
        <v>1</v>
      </c>
      <c r="S1696" t="str">
        <f t="shared" si="105"/>
        <v>Small</v>
      </c>
      <c r="T1696" s="50">
        <v>50</v>
      </c>
      <c r="U1696" s="70">
        <f t="shared" si="106"/>
        <v>0.03</v>
      </c>
      <c r="V1696" s="52">
        <v>5</v>
      </c>
      <c r="W1696" s="52" t="str" cm="1">
        <f t="array" ref="W1696">_xlfn.SWITCH(ROUND(V1696,0),5,"Excellent",4,"Good",3,"Ok","Bad")</f>
        <v>Excellent</v>
      </c>
      <c r="X1696">
        <v>12</v>
      </c>
      <c r="Y1696" t="str">
        <f t="shared" si="107"/>
        <v>No</v>
      </c>
      <c r="Z1696" s="68">
        <v>42371</v>
      </c>
      <c r="AA1696" s="68">
        <v>43836</v>
      </c>
      <c r="AB1696">
        <v>0</v>
      </c>
      <c r="AC1696" t="s">
        <v>15615</v>
      </c>
    </row>
    <row r="1697" spans="1:29" x14ac:dyDescent="0.3">
      <c r="A1697" t="s">
        <v>1273</v>
      </c>
      <c r="B1697">
        <v>2393</v>
      </c>
      <c r="C1697" t="str">
        <f>VLOOKUP($B1697,Hosts!$A:$M,10,0)</f>
        <v>Within an hour</v>
      </c>
      <c r="D1697" s="70">
        <f>VLOOKUP($B1697,Hosts!$A:$M,11,0)</f>
        <v>1</v>
      </c>
      <c r="E1697" s="70">
        <f>VLOOKUP($B1697,Hosts!$A:$M,12,0)</f>
        <v>1</v>
      </c>
      <c r="F1697" t="str">
        <f>VLOOKUP($B1697,Hosts!$A:$M,13,0)</f>
        <v>No</v>
      </c>
      <c r="G1697" t="str">
        <f>INDEX(Hosts!$A:$M, MATCH(Places!$B1697,Hosts!$A:$A,0), MATCH(Places!G$1,Hosts!$A$1:$M$1,0))</f>
        <v>Within an hour</v>
      </c>
      <c r="H1697" s="70">
        <f>INDEX(Hosts!$A:$M, MATCH(Places!$B1697,Hosts!$A:$A,0), MATCH(Places!H$1,Hosts!$A$1:$M$1,0))</f>
        <v>1</v>
      </c>
      <c r="I1697" s="70">
        <f>INDEX(Hosts!$A:$M, MATCH(Places!$B1697,Hosts!$A:$A,0), MATCH(Places!I$1,Hosts!$A$1:$M$1,0))</f>
        <v>1</v>
      </c>
      <c r="J1697" t="str">
        <f>INDEX(Hosts!$A:$M, MATCH(Places!$B1697,Hosts!$A:$A,0), MATCH(Places!J$1,Hosts!$A$1:$M$1,0))</f>
        <v>No</v>
      </c>
      <c r="K1697">
        <v>17</v>
      </c>
      <c r="L1697" t="str">
        <f>VLOOKUP($K1697,Neighborhoods!$A:$C,2,0)</f>
        <v>Manhattan</v>
      </c>
      <c r="M1697" t="str">
        <f>VLOOKUP($K1697,Neighborhoods!$A:$C,3,0)</f>
        <v>Hell's Kitchen</v>
      </c>
      <c r="N1697" t="str">
        <f>INDEX(Neighborhoods!$A:$C, MATCH(Places!$K1697,Neighborhoods!$A:$A,0), MATCH(Places!N$1,Neighborhoods!$A$1:$C$1,0))</f>
        <v>Manhattan</v>
      </c>
      <c r="O1697" t="str">
        <f>INDEX(Neighborhoods!$A:$C, MATCH(Places!$K1697,Neighborhoods!$A:$A,0), MATCH(Places!O$1,Neighborhoods!$A$1:$C$1,0))</f>
        <v>Hell's Kitchen</v>
      </c>
      <c r="P1697" t="s">
        <v>11822</v>
      </c>
      <c r="Q1697" t="str">
        <f t="shared" si="104"/>
        <v>No</v>
      </c>
      <c r="R1697">
        <v>6</v>
      </c>
      <c r="S1697" t="str">
        <f t="shared" si="105"/>
        <v>Large</v>
      </c>
      <c r="T1697" s="50">
        <v>179</v>
      </c>
      <c r="U1697" s="70">
        <f t="shared" si="106"/>
        <v>0.03</v>
      </c>
      <c r="V1697" s="52">
        <v>4.8099999999999996</v>
      </c>
      <c r="W1697" s="52" t="str" cm="1">
        <f t="array" ref="W1697">_xlfn.SWITCH(ROUND(V1697,0),5,"Excellent",4,"Good",3,"Ok","Bad")</f>
        <v>Excellent</v>
      </c>
      <c r="X1697">
        <v>326</v>
      </c>
      <c r="Y1697" t="str">
        <f t="shared" si="107"/>
        <v>Yes</v>
      </c>
      <c r="Z1697" s="68">
        <v>42341</v>
      </c>
      <c r="AA1697" s="68">
        <v>43994</v>
      </c>
      <c r="AB1697">
        <v>223</v>
      </c>
      <c r="AC1697" t="s">
        <v>15616</v>
      </c>
    </row>
    <row r="1698" spans="1:29" x14ac:dyDescent="0.3">
      <c r="A1698" t="s">
        <v>1274</v>
      </c>
      <c r="B1698">
        <v>2564</v>
      </c>
      <c r="C1698" t="str">
        <f>VLOOKUP($B1698,Hosts!$A:$M,10,0)</f>
        <v>Within a few hours</v>
      </c>
      <c r="D1698" s="70">
        <f>VLOOKUP($B1698,Hosts!$A:$M,11,0)</f>
        <v>1</v>
      </c>
      <c r="E1698" s="70">
        <f>VLOOKUP($B1698,Hosts!$A:$M,12,0)</f>
        <v>0.95</v>
      </c>
      <c r="F1698" t="str">
        <f>VLOOKUP($B1698,Hosts!$A:$M,13,0)</f>
        <v>Yes</v>
      </c>
      <c r="G1698" t="str">
        <f>INDEX(Hosts!$A:$M, MATCH(Places!$B1698,Hosts!$A:$A,0), MATCH(Places!G$1,Hosts!$A$1:$M$1,0))</f>
        <v>Within a few hours</v>
      </c>
      <c r="H1698" s="70">
        <f>INDEX(Hosts!$A:$M, MATCH(Places!$B1698,Hosts!$A:$A,0), MATCH(Places!H$1,Hosts!$A$1:$M$1,0))</f>
        <v>1</v>
      </c>
      <c r="I1698" s="70">
        <f>INDEX(Hosts!$A:$M, MATCH(Places!$B1698,Hosts!$A:$A,0), MATCH(Places!I$1,Hosts!$A$1:$M$1,0))</f>
        <v>0.95</v>
      </c>
      <c r="J1698" t="str">
        <f>INDEX(Hosts!$A:$M, MATCH(Places!$B1698,Hosts!$A:$A,0), MATCH(Places!J$1,Hosts!$A$1:$M$1,0))</f>
        <v>Yes</v>
      </c>
      <c r="K1698">
        <v>12</v>
      </c>
      <c r="L1698" t="str">
        <f>VLOOKUP($K1698,Neighborhoods!$A:$C,2,0)</f>
        <v>Brooklyn</v>
      </c>
      <c r="M1698" t="str">
        <f>VLOOKUP($K1698,Neighborhoods!$A:$C,3,0)</f>
        <v>Williamsburg</v>
      </c>
      <c r="N1698" t="str">
        <f>INDEX(Neighborhoods!$A:$C, MATCH(Places!$K1698,Neighborhoods!$A:$A,0), MATCH(Places!N$1,Neighborhoods!$A$1:$C$1,0))</f>
        <v>Brooklyn</v>
      </c>
      <c r="O1698" t="str">
        <f>INDEX(Neighborhoods!$A:$C, MATCH(Places!$K1698,Neighborhoods!$A:$A,0), MATCH(Places!O$1,Neighborhoods!$A$1:$C$1,0))</f>
        <v>Williamsburg</v>
      </c>
      <c r="P1698" t="s">
        <v>11822</v>
      </c>
      <c r="Q1698" t="str">
        <f t="shared" si="104"/>
        <v>No</v>
      </c>
      <c r="R1698">
        <v>4</v>
      </c>
      <c r="S1698" t="str">
        <f t="shared" si="105"/>
        <v>Medium</v>
      </c>
      <c r="T1698" s="50">
        <v>125</v>
      </c>
      <c r="U1698" s="70">
        <f t="shared" si="106"/>
        <v>0.03</v>
      </c>
      <c r="V1698" s="52">
        <v>4.99</v>
      </c>
      <c r="W1698" s="52" t="str" cm="1">
        <f t="array" ref="W1698">_xlfn.SWITCH(ROUND(V1698,0),5,"Excellent",4,"Good",3,"Ok","Bad")</f>
        <v>Excellent</v>
      </c>
      <c r="X1698">
        <v>107</v>
      </c>
      <c r="Y1698" t="str">
        <f t="shared" si="107"/>
        <v>Yes</v>
      </c>
      <c r="Z1698" s="68">
        <v>42371</v>
      </c>
      <c r="AA1698" s="68">
        <v>43905</v>
      </c>
      <c r="AB1698">
        <v>318</v>
      </c>
      <c r="AC1698" t="s">
        <v>15615</v>
      </c>
    </row>
    <row r="1699" spans="1:29" x14ac:dyDescent="0.3">
      <c r="A1699" t="s">
        <v>1275</v>
      </c>
      <c r="B1699">
        <v>2562</v>
      </c>
      <c r="C1699" t="str">
        <f>VLOOKUP($B1699,Hosts!$A:$M,10,0)</f>
        <v>Within an hour</v>
      </c>
      <c r="D1699" s="70">
        <f>VLOOKUP($B1699,Hosts!$A:$M,11,0)</f>
        <v>1</v>
      </c>
      <c r="E1699" s="70">
        <f>VLOOKUP($B1699,Hosts!$A:$M,12,0)</f>
        <v>0.97</v>
      </c>
      <c r="F1699" t="str">
        <f>VLOOKUP($B1699,Hosts!$A:$M,13,0)</f>
        <v>Yes</v>
      </c>
      <c r="G1699" t="str">
        <f>INDEX(Hosts!$A:$M, MATCH(Places!$B1699,Hosts!$A:$A,0), MATCH(Places!G$1,Hosts!$A$1:$M$1,0))</f>
        <v>Within an hour</v>
      </c>
      <c r="H1699" s="70">
        <f>INDEX(Hosts!$A:$M, MATCH(Places!$B1699,Hosts!$A:$A,0), MATCH(Places!H$1,Hosts!$A$1:$M$1,0))</f>
        <v>1</v>
      </c>
      <c r="I1699" s="70">
        <f>INDEX(Hosts!$A:$M, MATCH(Places!$B1699,Hosts!$A:$A,0), MATCH(Places!I$1,Hosts!$A$1:$M$1,0))</f>
        <v>0.97</v>
      </c>
      <c r="J1699" t="str">
        <f>INDEX(Hosts!$A:$M, MATCH(Places!$B1699,Hosts!$A:$A,0), MATCH(Places!J$1,Hosts!$A$1:$M$1,0))</f>
        <v>Yes</v>
      </c>
      <c r="K1699">
        <v>30</v>
      </c>
      <c r="L1699" t="str">
        <f>VLOOKUP($K1699,Neighborhoods!$A:$C,2,0)</f>
        <v>Staten Island</v>
      </c>
      <c r="M1699" t="str">
        <f>VLOOKUP($K1699,Neighborhoods!$A:$C,3,0)</f>
        <v>Tompkinsville</v>
      </c>
      <c r="N1699" t="str">
        <f>INDEX(Neighborhoods!$A:$C, MATCH(Places!$K1699,Neighborhoods!$A:$A,0), MATCH(Places!N$1,Neighborhoods!$A$1:$C$1,0))</f>
        <v>Staten Island</v>
      </c>
      <c r="O1699" t="str">
        <f>INDEX(Neighborhoods!$A:$C, MATCH(Places!$K1699,Neighborhoods!$A:$A,0), MATCH(Places!O$1,Neighborhoods!$A$1:$C$1,0))</f>
        <v>Tompkinsville</v>
      </c>
      <c r="P1699" t="s">
        <v>1</v>
      </c>
      <c r="Q1699" t="str">
        <f t="shared" si="104"/>
        <v>Yes</v>
      </c>
      <c r="R1699">
        <v>3</v>
      </c>
      <c r="S1699" t="str">
        <f t="shared" si="105"/>
        <v>Medium</v>
      </c>
      <c r="T1699" s="50">
        <v>59</v>
      </c>
      <c r="U1699" s="70">
        <f t="shared" si="106"/>
        <v>0.03</v>
      </c>
      <c r="V1699" s="52">
        <v>4.9000000000000004</v>
      </c>
      <c r="W1699" s="52" t="str" cm="1">
        <f t="array" ref="W1699">_xlfn.SWITCH(ROUND(V1699,0),5,"Excellent",4,"Good",3,"Ok","Bad")</f>
        <v>Excellent</v>
      </c>
      <c r="X1699">
        <v>180</v>
      </c>
      <c r="Y1699" t="str">
        <f t="shared" si="107"/>
        <v>Yes</v>
      </c>
      <c r="Z1699" s="68">
        <v>42371</v>
      </c>
      <c r="AA1699" s="68">
        <v>43891</v>
      </c>
      <c r="AB1699">
        <v>365</v>
      </c>
      <c r="AC1699" t="s">
        <v>15616</v>
      </c>
    </row>
    <row r="1700" spans="1:29" x14ac:dyDescent="0.3">
      <c r="A1700" t="s">
        <v>1276</v>
      </c>
      <c r="B1700">
        <v>575</v>
      </c>
      <c r="C1700" t="str">
        <f>VLOOKUP($B1700,Hosts!$A:$M,10,0)</f>
        <v>Within an hour</v>
      </c>
      <c r="D1700" s="70">
        <f>VLOOKUP($B1700,Hosts!$A:$M,11,0)</f>
        <v>1</v>
      </c>
      <c r="E1700" s="70">
        <f>VLOOKUP($B1700,Hosts!$A:$M,12,0)</f>
        <v>1</v>
      </c>
      <c r="F1700" t="str">
        <f>VLOOKUP($B1700,Hosts!$A:$M,13,0)</f>
        <v>No</v>
      </c>
      <c r="G1700" t="str">
        <f>INDEX(Hosts!$A:$M, MATCH(Places!$B1700,Hosts!$A:$A,0), MATCH(Places!G$1,Hosts!$A$1:$M$1,0))</f>
        <v>Within an hour</v>
      </c>
      <c r="H1700" s="70">
        <f>INDEX(Hosts!$A:$M, MATCH(Places!$B1700,Hosts!$A:$A,0), MATCH(Places!H$1,Hosts!$A$1:$M$1,0))</f>
        <v>1</v>
      </c>
      <c r="I1700" s="70">
        <f>INDEX(Hosts!$A:$M, MATCH(Places!$B1700,Hosts!$A:$A,0), MATCH(Places!I$1,Hosts!$A$1:$M$1,0))</f>
        <v>1</v>
      </c>
      <c r="J1700" t="str">
        <f>INDEX(Hosts!$A:$M, MATCH(Places!$B1700,Hosts!$A:$A,0), MATCH(Places!J$1,Hosts!$A$1:$M$1,0))</f>
        <v>No</v>
      </c>
      <c r="K1700">
        <v>15</v>
      </c>
      <c r="L1700" t="str">
        <f>VLOOKUP($K1700,Neighborhoods!$A:$C,2,0)</f>
        <v>Manhattan</v>
      </c>
      <c r="M1700" t="str">
        <f>VLOOKUP($K1700,Neighborhoods!$A:$C,3,0)</f>
        <v>East Village</v>
      </c>
      <c r="N1700" t="str">
        <f>INDEX(Neighborhoods!$A:$C, MATCH(Places!$K1700,Neighborhoods!$A:$A,0), MATCH(Places!N$1,Neighborhoods!$A$1:$C$1,0))</f>
        <v>Manhattan</v>
      </c>
      <c r="O1700" t="str">
        <f>INDEX(Neighborhoods!$A:$C, MATCH(Places!$K1700,Neighborhoods!$A:$A,0), MATCH(Places!O$1,Neighborhoods!$A$1:$C$1,0))</f>
        <v>East Village</v>
      </c>
      <c r="P1700" t="s">
        <v>11822</v>
      </c>
      <c r="Q1700" t="str">
        <f t="shared" si="104"/>
        <v>No</v>
      </c>
      <c r="R1700">
        <v>6</v>
      </c>
      <c r="S1700" t="str">
        <f t="shared" si="105"/>
        <v>Large</v>
      </c>
      <c r="T1700" s="50">
        <v>250</v>
      </c>
      <c r="U1700" s="70">
        <f t="shared" si="106"/>
        <v>0.04</v>
      </c>
      <c r="V1700" s="52">
        <v>4.83</v>
      </c>
      <c r="W1700" s="52" t="str" cm="1">
        <f t="array" ref="W1700">_xlfn.SWITCH(ROUND(V1700,0),5,"Excellent",4,"Good",3,"Ok","Bad")</f>
        <v>Excellent</v>
      </c>
      <c r="X1700">
        <v>120</v>
      </c>
      <c r="Y1700" t="str">
        <f t="shared" si="107"/>
        <v>Yes</v>
      </c>
      <c r="Z1700" s="68">
        <v>42343</v>
      </c>
      <c r="AA1700" s="68">
        <v>43907</v>
      </c>
      <c r="AB1700">
        <v>111</v>
      </c>
      <c r="AC1700" t="s">
        <v>15615</v>
      </c>
    </row>
    <row r="1701" spans="1:29" x14ac:dyDescent="0.3">
      <c r="A1701" t="s">
        <v>1277</v>
      </c>
      <c r="B1701">
        <v>2551</v>
      </c>
      <c r="C1701" t="str">
        <f>VLOOKUP($B1701,Hosts!$A:$M,10,0)</f>
        <v>Within a few hours</v>
      </c>
      <c r="D1701" s="70">
        <f>VLOOKUP($B1701,Hosts!$A:$M,11,0)</f>
        <v>1</v>
      </c>
      <c r="E1701" s="70">
        <f>VLOOKUP($B1701,Hosts!$A:$M,12,0)</f>
        <v>0.79</v>
      </c>
      <c r="F1701" t="str">
        <f>VLOOKUP($B1701,Hosts!$A:$M,13,0)</f>
        <v>Yes</v>
      </c>
      <c r="G1701" t="str">
        <f>INDEX(Hosts!$A:$M, MATCH(Places!$B1701,Hosts!$A:$A,0), MATCH(Places!G$1,Hosts!$A$1:$M$1,0))</f>
        <v>Within a few hours</v>
      </c>
      <c r="H1701" s="70">
        <f>INDEX(Hosts!$A:$M, MATCH(Places!$B1701,Hosts!$A:$A,0), MATCH(Places!H$1,Hosts!$A$1:$M$1,0))</f>
        <v>1</v>
      </c>
      <c r="I1701" s="70">
        <f>INDEX(Hosts!$A:$M, MATCH(Places!$B1701,Hosts!$A:$A,0), MATCH(Places!I$1,Hosts!$A$1:$M$1,0))</f>
        <v>0.79</v>
      </c>
      <c r="J1701" t="str">
        <f>INDEX(Hosts!$A:$M, MATCH(Places!$B1701,Hosts!$A:$A,0), MATCH(Places!J$1,Hosts!$A$1:$M$1,0))</f>
        <v>Yes</v>
      </c>
      <c r="K1701">
        <v>7</v>
      </c>
      <c r="L1701" t="str">
        <f>VLOOKUP($K1701,Neighborhoods!$A:$C,2,0)</f>
        <v>Brooklyn</v>
      </c>
      <c r="M1701" t="str">
        <f>VLOOKUP($K1701,Neighborhoods!$A:$C,3,0)</f>
        <v>Bedford-Stuyvesant</v>
      </c>
      <c r="N1701" t="str">
        <f>INDEX(Neighborhoods!$A:$C, MATCH(Places!$K1701,Neighborhoods!$A:$A,0), MATCH(Places!N$1,Neighborhoods!$A$1:$C$1,0))</f>
        <v>Brooklyn</v>
      </c>
      <c r="O1701" t="str">
        <f>INDEX(Neighborhoods!$A:$C, MATCH(Places!$K1701,Neighborhoods!$A:$A,0), MATCH(Places!O$1,Neighborhoods!$A$1:$C$1,0))</f>
        <v>Bedford-Stuyvesant</v>
      </c>
      <c r="P1701" t="s">
        <v>1</v>
      </c>
      <c r="Q1701" t="str">
        <f t="shared" si="104"/>
        <v>Yes</v>
      </c>
      <c r="R1701">
        <v>2</v>
      </c>
      <c r="S1701" t="str">
        <f t="shared" si="105"/>
        <v>Small</v>
      </c>
      <c r="T1701" s="50">
        <v>56</v>
      </c>
      <c r="U1701" s="70">
        <f t="shared" si="106"/>
        <v>0.03</v>
      </c>
      <c r="V1701" s="52">
        <v>5</v>
      </c>
      <c r="W1701" s="52" t="str" cm="1">
        <f t="array" ref="W1701">_xlfn.SWITCH(ROUND(V1701,0),5,"Excellent",4,"Good",3,"Ok","Bad")</f>
        <v>Excellent</v>
      </c>
      <c r="X1701">
        <v>23</v>
      </c>
      <c r="Y1701" t="str">
        <f t="shared" si="107"/>
        <v>No</v>
      </c>
      <c r="Z1701" s="68">
        <v>42584</v>
      </c>
      <c r="AA1701" s="68">
        <v>44038</v>
      </c>
      <c r="AB1701">
        <v>289</v>
      </c>
      <c r="AC1701" t="s">
        <v>15615</v>
      </c>
    </row>
    <row r="1702" spans="1:29" x14ac:dyDescent="0.3">
      <c r="A1702" t="s">
        <v>1278</v>
      </c>
      <c r="B1702">
        <v>897</v>
      </c>
      <c r="C1702" t="str">
        <f>VLOOKUP($B1702,Hosts!$A:$M,10,0)</f>
        <v>Within an hour</v>
      </c>
      <c r="D1702" s="70">
        <f>VLOOKUP($B1702,Hosts!$A:$M,11,0)</f>
        <v>1</v>
      </c>
      <c r="E1702" s="70">
        <f>VLOOKUP($B1702,Hosts!$A:$M,12,0)</f>
        <v>0.33</v>
      </c>
      <c r="F1702" t="str">
        <f>VLOOKUP($B1702,Hosts!$A:$M,13,0)</f>
        <v>No</v>
      </c>
      <c r="G1702" t="str">
        <f>INDEX(Hosts!$A:$M, MATCH(Places!$B1702,Hosts!$A:$A,0), MATCH(Places!G$1,Hosts!$A$1:$M$1,0))</f>
        <v>Within an hour</v>
      </c>
      <c r="H1702" s="70">
        <f>INDEX(Hosts!$A:$M, MATCH(Places!$B1702,Hosts!$A:$A,0), MATCH(Places!H$1,Hosts!$A$1:$M$1,0))</f>
        <v>1</v>
      </c>
      <c r="I1702" s="70">
        <f>INDEX(Hosts!$A:$M, MATCH(Places!$B1702,Hosts!$A:$A,0), MATCH(Places!I$1,Hosts!$A$1:$M$1,0))</f>
        <v>0.33</v>
      </c>
      <c r="J1702" t="str">
        <f>INDEX(Hosts!$A:$M, MATCH(Places!$B1702,Hosts!$A:$A,0), MATCH(Places!J$1,Hosts!$A$1:$M$1,0))</f>
        <v>No</v>
      </c>
      <c r="K1702">
        <v>20</v>
      </c>
      <c r="L1702" t="str">
        <f>VLOOKUP($K1702,Neighborhoods!$A:$C,2,0)</f>
        <v>Manhattan</v>
      </c>
      <c r="M1702" t="str">
        <f>VLOOKUP($K1702,Neighborhoods!$A:$C,3,0)</f>
        <v>Upper West Side</v>
      </c>
      <c r="N1702" t="str">
        <f>INDEX(Neighborhoods!$A:$C, MATCH(Places!$K1702,Neighborhoods!$A:$A,0), MATCH(Places!N$1,Neighborhoods!$A$1:$C$1,0))</f>
        <v>Manhattan</v>
      </c>
      <c r="O1702" t="str">
        <f>INDEX(Neighborhoods!$A:$C, MATCH(Places!$K1702,Neighborhoods!$A:$A,0), MATCH(Places!O$1,Neighborhoods!$A$1:$C$1,0))</f>
        <v>Upper West Side</v>
      </c>
      <c r="P1702" t="s">
        <v>11822</v>
      </c>
      <c r="Q1702" t="str">
        <f t="shared" si="104"/>
        <v>No</v>
      </c>
      <c r="R1702">
        <v>6</v>
      </c>
      <c r="S1702" t="str">
        <f t="shared" si="105"/>
        <v>Large</v>
      </c>
      <c r="T1702" s="50">
        <v>258</v>
      </c>
      <c r="U1702" s="70">
        <f t="shared" si="106"/>
        <v>0.04</v>
      </c>
      <c r="V1702" s="52">
        <v>4.96</v>
      </c>
      <c r="W1702" s="52" t="str" cm="1">
        <f t="array" ref="W1702">_xlfn.SWITCH(ROUND(V1702,0),5,"Excellent",4,"Good",3,"Ok","Bad")</f>
        <v>Excellent</v>
      </c>
      <c r="X1702">
        <v>25</v>
      </c>
      <c r="Y1702" t="str">
        <f t="shared" si="107"/>
        <v>No</v>
      </c>
      <c r="Z1702" s="68">
        <v>42371</v>
      </c>
      <c r="AA1702" s="68">
        <v>43834</v>
      </c>
      <c r="AB1702">
        <v>5</v>
      </c>
      <c r="AC1702" t="s">
        <v>15615</v>
      </c>
    </row>
    <row r="1703" spans="1:29" x14ac:dyDescent="0.3">
      <c r="A1703" t="s">
        <v>1279</v>
      </c>
      <c r="B1703">
        <v>2551</v>
      </c>
      <c r="C1703" t="str">
        <f>VLOOKUP($B1703,Hosts!$A:$M,10,0)</f>
        <v>Within a few hours</v>
      </c>
      <c r="D1703" s="70">
        <f>VLOOKUP($B1703,Hosts!$A:$M,11,0)</f>
        <v>1</v>
      </c>
      <c r="E1703" s="70">
        <f>VLOOKUP($B1703,Hosts!$A:$M,12,0)</f>
        <v>0.79</v>
      </c>
      <c r="F1703" t="str">
        <f>VLOOKUP($B1703,Hosts!$A:$M,13,0)</f>
        <v>Yes</v>
      </c>
      <c r="G1703" t="str">
        <f>INDEX(Hosts!$A:$M, MATCH(Places!$B1703,Hosts!$A:$A,0), MATCH(Places!G$1,Hosts!$A$1:$M$1,0))</f>
        <v>Within a few hours</v>
      </c>
      <c r="H1703" s="70">
        <f>INDEX(Hosts!$A:$M, MATCH(Places!$B1703,Hosts!$A:$A,0), MATCH(Places!H$1,Hosts!$A$1:$M$1,0))</f>
        <v>1</v>
      </c>
      <c r="I1703" s="70">
        <f>INDEX(Hosts!$A:$M, MATCH(Places!$B1703,Hosts!$A:$A,0), MATCH(Places!I$1,Hosts!$A$1:$M$1,0))</f>
        <v>0.79</v>
      </c>
      <c r="J1703" t="str">
        <f>INDEX(Hosts!$A:$M, MATCH(Places!$B1703,Hosts!$A:$A,0), MATCH(Places!J$1,Hosts!$A$1:$M$1,0))</f>
        <v>Yes</v>
      </c>
      <c r="K1703">
        <v>7</v>
      </c>
      <c r="L1703" t="str">
        <f>VLOOKUP($K1703,Neighborhoods!$A:$C,2,0)</f>
        <v>Brooklyn</v>
      </c>
      <c r="M1703" t="str">
        <f>VLOOKUP($K1703,Neighborhoods!$A:$C,3,0)</f>
        <v>Bedford-Stuyvesant</v>
      </c>
      <c r="N1703" t="str">
        <f>INDEX(Neighborhoods!$A:$C, MATCH(Places!$K1703,Neighborhoods!$A:$A,0), MATCH(Places!N$1,Neighborhoods!$A$1:$C$1,0))</f>
        <v>Brooklyn</v>
      </c>
      <c r="O1703" t="str">
        <f>INDEX(Neighborhoods!$A:$C, MATCH(Places!$K1703,Neighborhoods!$A:$A,0), MATCH(Places!O$1,Neighborhoods!$A$1:$C$1,0))</f>
        <v>Bedford-Stuyvesant</v>
      </c>
      <c r="P1703" t="s">
        <v>1</v>
      </c>
      <c r="Q1703" t="str">
        <f t="shared" si="104"/>
        <v>Yes</v>
      </c>
      <c r="R1703">
        <v>1</v>
      </c>
      <c r="S1703" t="str">
        <f t="shared" si="105"/>
        <v>Small</v>
      </c>
      <c r="T1703" s="50">
        <v>52</v>
      </c>
      <c r="U1703" s="70">
        <f t="shared" si="106"/>
        <v>0.03</v>
      </c>
      <c r="V1703" s="52">
        <v>5</v>
      </c>
      <c r="W1703" s="52" t="str" cm="1">
        <f t="array" ref="W1703">_xlfn.SWITCH(ROUND(V1703,0),5,"Excellent",4,"Good",3,"Ok","Bad")</f>
        <v>Excellent</v>
      </c>
      <c r="X1703">
        <v>19</v>
      </c>
      <c r="Y1703" t="str">
        <f t="shared" si="107"/>
        <v>No</v>
      </c>
      <c r="Z1703" s="68">
        <v>42540</v>
      </c>
      <c r="AA1703" s="68">
        <v>44043</v>
      </c>
      <c r="AB1703">
        <v>324</v>
      </c>
      <c r="AC1703" t="s">
        <v>15615</v>
      </c>
    </row>
    <row r="1704" spans="1:29" x14ac:dyDescent="0.3">
      <c r="A1704" t="s">
        <v>15125</v>
      </c>
      <c r="B1704">
        <v>295</v>
      </c>
      <c r="C1704" t="str">
        <f>VLOOKUP($B1704,Hosts!$A:$M,10,0)</f>
        <v>Within an hour</v>
      </c>
      <c r="D1704" s="70">
        <f>VLOOKUP($B1704,Hosts!$A:$M,11,0)</f>
        <v>0.98</v>
      </c>
      <c r="E1704" s="70">
        <f>VLOOKUP($B1704,Hosts!$A:$M,12,0)</f>
        <v>0.93</v>
      </c>
      <c r="F1704" t="str">
        <f>VLOOKUP($B1704,Hosts!$A:$M,13,0)</f>
        <v>Yes</v>
      </c>
      <c r="G1704" t="str">
        <f>INDEX(Hosts!$A:$M, MATCH(Places!$B1704,Hosts!$A:$A,0), MATCH(Places!G$1,Hosts!$A$1:$M$1,0))</f>
        <v>Within an hour</v>
      </c>
      <c r="H1704" s="70">
        <f>INDEX(Hosts!$A:$M, MATCH(Places!$B1704,Hosts!$A:$A,0), MATCH(Places!H$1,Hosts!$A$1:$M$1,0))</f>
        <v>0.98</v>
      </c>
      <c r="I1704" s="70">
        <f>INDEX(Hosts!$A:$M, MATCH(Places!$B1704,Hosts!$A:$A,0), MATCH(Places!I$1,Hosts!$A$1:$M$1,0))</f>
        <v>0.93</v>
      </c>
      <c r="J1704" t="str">
        <f>INDEX(Hosts!$A:$M, MATCH(Places!$B1704,Hosts!$A:$A,0), MATCH(Places!J$1,Hosts!$A$1:$M$1,0))</f>
        <v>Yes</v>
      </c>
      <c r="K1704">
        <v>2</v>
      </c>
      <c r="L1704" t="str">
        <f>VLOOKUP($K1704,Neighborhoods!$A:$C,2,0)</f>
        <v>Bronx</v>
      </c>
      <c r="M1704" t="str">
        <f>VLOOKUP($K1704,Neighborhoods!$A:$C,3,0)</f>
        <v>Concourse</v>
      </c>
      <c r="N1704" t="str">
        <f>INDEX(Neighborhoods!$A:$C, MATCH(Places!$K1704,Neighborhoods!$A:$A,0), MATCH(Places!N$1,Neighborhoods!$A$1:$C$1,0))</f>
        <v>Bronx</v>
      </c>
      <c r="O1704" t="str">
        <f>INDEX(Neighborhoods!$A:$C, MATCH(Places!$K1704,Neighborhoods!$A:$A,0), MATCH(Places!O$1,Neighborhoods!$A$1:$C$1,0))</f>
        <v>Concourse</v>
      </c>
      <c r="P1704" t="s">
        <v>11822</v>
      </c>
      <c r="Q1704" t="str">
        <f t="shared" si="104"/>
        <v>No</v>
      </c>
      <c r="R1704">
        <v>2</v>
      </c>
      <c r="S1704" t="str">
        <f t="shared" si="105"/>
        <v>Small</v>
      </c>
      <c r="T1704" s="50">
        <v>89</v>
      </c>
      <c r="U1704" s="70">
        <f t="shared" si="106"/>
        <v>0.03</v>
      </c>
      <c r="V1704" s="52">
        <v>4.96</v>
      </c>
      <c r="W1704" s="52" t="str" cm="1">
        <f t="array" ref="W1704">_xlfn.SWITCH(ROUND(V1704,0),5,"Excellent",4,"Good",3,"Ok","Bad")</f>
        <v>Excellent</v>
      </c>
      <c r="X1704">
        <v>226</v>
      </c>
      <c r="Y1704" t="str">
        <f t="shared" si="107"/>
        <v>Yes</v>
      </c>
      <c r="Z1704" s="68">
        <v>42380</v>
      </c>
      <c r="AA1704" s="68">
        <v>44058</v>
      </c>
      <c r="AB1704">
        <v>295</v>
      </c>
      <c r="AC1704" t="s">
        <v>15615</v>
      </c>
    </row>
    <row r="1705" spans="1:29" x14ac:dyDescent="0.3">
      <c r="A1705" t="s">
        <v>13162</v>
      </c>
      <c r="B1705">
        <v>2294</v>
      </c>
      <c r="C1705" t="str">
        <f>VLOOKUP($B1705,Hosts!$A:$M,10,0)</f>
        <v>A few days or more</v>
      </c>
      <c r="D1705" s="70">
        <f>VLOOKUP($B1705,Hosts!$A:$M,11,0)</f>
        <v>0</v>
      </c>
      <c r="E1705" s="70">
        <f>VLOOKUP($B1705,Hosts!$A:$M,12,0)</f>
        <v>0</v>
      </c>
      <c r="F1705" t="str">
        <f>VLOOKUP($B1705,Hosts!$A:$M,13,0)</f>
        <v>No</v>
      </c>
      <c r="G1705" t="str">
        <f>INDEX(Hosts!$A:$M, MATCH(Places!$B1705,Hosts!$A:$A,0), MATCH(Places!G$1,Hosts!$A$1:$M$1,0))</f>
        <v>A few days or more</v>
      </c>
      <c r="H1705" s="70">
        <f>INDEX(Hosts!$A:$M, MATCH(Places!$B1705,Hosts!$A:$A,0), MATCH(Places!H$1,Hosts!$A$1:$M$1,0))</f>
        <v>0</v>
      </c>
      <c r="I1705" s="70">
        <f>INDEX(Hosts!$A:$M, MATCH(Places!$B1705,Hosts!$A:$A,0), MATCH(Places!I$1,Hosts!$A$1:$M$1,0))</f>
        <v>0</v>
      </c>
      <c r="J1705" t="str">
        <f>INDEX(Hosts!$A:$M, MATCH(Places!$B1705,Hosts!$A:$A,0), MATCH(Places!J$1,Hosts!$A$1:$M$1,0))</f>
        <v>No</v>
      </c>
      <c r="K1705">
        <v>8</v>
      </c>
      <c r="L1705" t="str">
        <f>VLOOKUP($K1705,Neighborhoods!$A:$C,2,0)</f>
        <v>Brooklyn</v>
      </c>
      <c r="M1705" t="str">
        <f>VLOOKUP($K1705,Neighborhoods!$A:$C,3,0)</f>
        <v>Bushwick</v>
      </c>
      <c r="N1705" t="str">
        <f>INDEX(Neighborhoods!$A:$C, MATCH(Places!$K1705,Neighborhoods!$A:$A,0), MATCH(Places!N$1,Neighborhoods!$A$1:$C$1,0))</f>
        <v>Brooklyn</v>
      </c>
      <c r="O1705" t="str">
        <f>INDEX(Neighborhoods!$A:$C, MATCH(Places!$K1705,Neighborhoods!$A:$A,0), MATCH(Places!O$1,Neighborhoods!$A$1:$C$1,0))</f>
        <v>Bushwick</v>
      </c>
      <c r="P1705" t="s">
        <v>16</v>
      </c>
      <c r="Q1705" t="str">
        <f t="shared" si="104"/>
        <v>Yes</v>
      </c>
      <c r="R1705">
        <v>6</v>
      </c>
      <c r="S1705" t="str">
        <f t="shared" si="105"/>
        <v>Large</v>
      </c>
      <c r="T1705" s="50">
        <v>34</v>
      </c>
      <c r="U1705" s="70">
        <f t="shared" si="106"/>
        <v>0.03</v>
      </c>
      <c r="V1705" s="52">
        <v>5</v>
      </c>
      <c r="W1705" s="52" t="str" cm="1">
        <f t="array" ref="W1705">_xlfn.SWITCH(ROUND(V1705,0),5,"Excellent",4,"Good",3,"Ok","Bad")</f>
        <v>Excellent</v>
      </c>
      <c r="X1705">
        <v>4</v>
      </c>
      <c r="Y1705" t="str">
        <f t="shared" si="107"/>
        <v>No</v>
      </c>
      <c r="Z1705" s="68">
        <v>42541</v>
      </c>
      <c r="AA1705" s="68">
        <v>42646</v>
      </c>
      <c r="AB1705">
        <v>365</v>
      </c>
      <c r="AC1705" t="s">
        <v>15615</v>
      </c>
    </row>
    <row r="1706" spans="1:29" x14ac:dyDescent="0.3">
      <c r="A1706" t="s">
        <v>13351</v>
      </c>
      <c r="B1706">
        <v>2294</v>
      </c>
      <c r="C1706" t="str">
        <f>VLOOKUP($B1706,Hosts!$A:$M,10,0)</f>
        <v>A few days or more</v>
      </c>
      <c r="D1706" s="70">
        <f>VLOOKUP($B1706,Hosts!$A:$M,11,0)</f>
        <v>0</v>
      </c>
      <c r="E1706" s="70">
        <f>VLOOKUP($B1706,Hosts!$A:$M,12,0)</f>
        <v>0</v>
      </c>
      <c r="F1706" t="str">
        <f>VLOOKUP($B1706,Hosts!$A:$M,13,0)</f>
        <v>No</v>
      </c>
      <c r="G1706" t="str">
        <f>INDEX(Hosts!$A:$M, MATCH(Places!$B1706,Hosts!$A:$A,0), MATCH(Places!G$1,Hosts!$A$1:$M$1,0))</f>
        <v>A few days or more</v>
      </c>
      <c r="H1706" s="70">
        <f>INDEX(Hosts!$A:$M, MATCH(Places!$B1706,Hosts!$A:$A,0), MATCH(Places!H$1,Hosts!$A$1:$M$1,0))</f>
        <v>0</v>
      </c>
      <c r="I1706" s="70">
        <f>INDEX(Hosts!$A:$M, MATCH(Places!$B1706,Hosts!$A:$A,0), MATCH(Places!I$1,Hosts!$A$1:$M$1,0))</f>
        <v>0</v>
      </c>
      <c r="J1706" t="str">
        <f>INDEX(Hosts!$A:$M, MATCH(Places!$B1706,Hosts!$A:$A,0), MATCH(Places!J$1,Hosts!$A$1:$M$1,0))</f>
        <v>No</v>
      </c>
      <c r="K1706">
        <v>8</v>
      </c>
      <c r="L1706" t="str">
        <f>VLOOKUP($K1706,Neighborhoods!$A:$C,2,0)</f>
        <v>Brooklyn</v>
      </c>
      <c r="M1706" t="str">
        <f>VLOOKUP($K1706,Neighborhoods!$A:$C,3,0)</f>
        <v>Bushwick</v>
      </c>
      <c r="N1706" t="str">
        <f>INDEX(Neighborhoods!$A:$C, MATCH(Places!$K1706,Neighborhoods!$A:$A,0), MATCH(Places!N$1,Neighborhoods!$A$1:$C$1,0))</f>
        <v>Brooklyn</v>
      </c>
      <c r="O1706" t="str">
        <f>INDEX(Neighborhoods!$A:$C, MATCH(Places!$K1706,Neighborhoods!$A:$A,0), MATCH(Places!O$1,Neighborhoods!$A$1:$C$1,0))</f>
        <v>Bushwick</v>
      </c>
      <c r="P1706" t="s">
        <v>1</v>
      </c>
      <c r="Q1706" t="str">
        <f t="shared" si="104"/>
        <v>Yes</v>
      </c>
      <c r="R1706">
        <v>2</v>
      </c>
      <c r="S1706" t="str">
        <f t="shared" si="105"/>
        <v>Small</v>
      </c>
      <c r="T1706" s="50">
        <v>69</v>
      </c>
      <c r="U1706" s="70">
        <f t="shared" si="106"/>
        <v>0.03</v>
      </c>
      <c r="V1706" s="52">
        <v>4.5999999999999996</v>
      </c>
      <c r="W1706" s="52" t="str" cm="1">
        <f t="array" ref="W1706">_xlfn.SWITCH(ROUND(V1706,0),5,"Excellent",4,"Good",3,"Ok","Bad")</f>
        <v>Excellent</v>
      </c>
      <c r="X1706">
        <v>5</v>
      </c>
      <c r="Y1706" t="str">
        <f t="shared" si="107"/>
        <v>No</v>
      </c>
      <c r="Z1706" s="68">
        <v>42366</v>
      </c>
      <c r="AA1706" s="68">
        <v>42548</v>
      </c>
      <c r="AB1706">
        <v>365</v>
      </c>
      <c r="AC1706" t="s">
        <v>15615</v>
      </c>
    </row>
    <row r="1707" spans="1:29" x14ac:dyDescent="0.3">
      <c r="A1707" t="s">
        <v>1280</v>
      </c>
      <c r="B1707">
        <v>1937</v>
      </c>
      <c r="C1707" t="str">
        <f>VLOOKUP($B1707,Hosts!$A:$M,10,0)</f>
        <v>A few days or more</v>
      </c>
      <c r="D1707" s="70">
        <f>VLOOKUP($B1707,Hosts!$A:$M,11,0)</f>
        <v>0</v>
      </c>
      <c r="E1707" s="70">
        <f>VLOOKUP($B1707,Hosts!$A:$M,12,0)</f>
        <v>0.94</v>
      </c>
      <c r="F1707" t="str">
        <f>VLOOKUP($B1707,Hosts!$A:$M,13,0)</f>
        <v>No</v>
      </c>
      <c r="G1707" t="str">
        <f>INDEX(Hosts!$A:$M, MATCH(Places!$B1707,Hosts!$A:$A,0), MATCH(Places!G$1,Hosts!$A$1:$M$1,0))</f>
        <v>A few days or more</v>
      </c>
      <c r="H1707" s="70">
        <f>INDEX(Hosts!$A:$M, MATCH(Places!$B1707,Hosts!$A:$A,0), MATCH(Places!H$1,Hosts!$A$1:$M$1,0))</f>
        <v>0</v>
      </c>
      <c r="I1707" s="70">
        <f>INDEX(Hosts!$A:$M, MATCH(Places!$B1707,Hosts!$A:$A,0), MATCH(Places!I$1,Hosts!$A$1:$M$1,0))</f>
        <v>0.94</v>
      </c>
      <c r="J1707" t="str">
        <f>INDEX(Hosts!$A:$M, MATCH(Places!$B1707,Hosts!$A:$A,0), MATCH(Places!J$1,Hosts!$A$1:$M$1,0))</f>
        <v>No</v>
      </c>
      <c r="K1707">
        <v>17</v>
      </c>
      <c r="L1707" t="str">
        <f>VLOOKUP($K1707,Neighborhoods!$A:$C,2,0)</f>
        <v>Manhattan</v>
      </c>
      <c r="M1707" t="str">
        <f>VLOOKUP($K1707,Neighborhoods!$A:$C,3,0)</f>
        <v>Hell's Kitchen</v>
      </c>
      <c r="N1707" t="str">
        <f>INDEX(Neighborhoods!$A:$C, MATCH(Places!$K1707,Neighborhoods!$A:$A,0), MATCH(Places!N$1,Neighborhoods!$A$1:$C$1,0))</f>
        <v>Manhattan</v>
      </c>
      <c r="O1707" t="str">
        <f>INDEX(Neighborhoods!$A:$C, MATCH(Places!$K1707,Neighborhoods!$A:$A,0), MATCH(Places!O$1,Neighborhoods!$A$1:$C$1,0))</f>
        <v>Hell's Kitchen</v>
      </c>
      <c r="P1707" t="s">
        <v>1</v>
      </c>
      <c r="Q1707" t="str">
        <f t="shared" si="104"/>
        <v>Yes</v>
      </c>
      <c r="R1707">
        <v>4</v>
      </c>
      <c r="S1707" t="str">
        <f t="shared" si="105"/>
        <v>Medium</v>
      </c>
      <c r="T1707" s="50">
        <v>119</v>
      </c>
      <c r="U1707" s="70">
        <f t="shared" si="106"/>
        <v>0.03</v>
      </c>
      <c r="V1707" s="52">
        <v>4.72</v>
      </c>
      <c r="W1707" s="52" t="str" cm="1">
        <f t="array" ref="W1707">_xlfn.SWITCH(ROUND(V1707,0),5,"Excellent",4,"Good",3,"Ok","Bad")</f>
        <v>Excellent</v>
      </c>
      <c r="X1707">
        <v>69</v>
      </c>
      <c r="Y1707" t="str">
        <f t="shared" si="107"/>
        <v>No</v>
      </c>
      <c r="Z1707" s="68">
        <v>42372</v>
      </c>
      <c r="AA1707" s="68">
        <v>43907</v>
      </c>
      <c r="AB1707">
        <v>270</v>
      </c>
      <c r="AC1707" t="s">
        <v>15615</v>
      </c>
    </row>
    <row r="1708" spans="1:29" x14ac:dyDescent="0.3">
      <c r="A1708" t="s">
        <v>15582</v>
      </c>
      <c r="B1708">
        <v>976</v>
      </c>
      <c r="C1708" t="str">
        <f>VLOOKUP($B1708,Hosts!$A:$M,10,0)</f>
        <v>Within an hour</v>
      </c>
      <c r="D1708" s="70">
        <f>VLOOKUP($B1708,Hosts!$A:$M,11,0)</f>
        <v>1</v>
      </c>
      <c r="E1708" s="70">
        <f>VLOOKUP($B1708,Hosts!$A:$M,12,0)</f>
        <v>0.81</v>
      </c>
      <c r="F1708" t="str">
        <f>VLOOKUP($B1708,Hosts!$A:$M,13,0)</f>
        <v>Yes</v>
      </c>
      <c r="G1708" t="str">
        <f>INDEX(Hosts!$A:$M, MATCH(Places!$B1708,Hosts!$A:$A,0), MATCH(Places!G$1,Hosts!$A$1:$M$1,0))</f>
        <v>Within an hour</v>
      </c>
      <c r="H1708" s="70">
        <f>INDEX(Hosts!$A:$M, MATCH(Places!$B1708,Hosts!$A:$A,0), MATCH(Places!H$1,Hosts!$A$1:$M$1,0))</f>
        <v>1</v>
      </c>
      <c r="I1708" s="70">
        <f>INDEX(Hosts!$A:$M, MATCH(Places!$B1708,Hosts!$A:$A,0), MATCH(Places!I$1,Hosts!$A$1:$M$1,0))</f>
        <v>0.81</v>
      </c>
      <c r="J1708" t="str">
        <f>INDEX(Hosts!$A:$M, MATCH(Places!$B1708,Hosts!$A:$A,0), MATCH(Places!J$1,Hosts!$A$1:$M$1,0))</f>
        <v>Yes</v>
      </c>
      <c r="K1708">
        <v>15</v>
      </c>
      <c r="L1708" t="str">
        <f>VLOOKUP($K1708,Neighborhoods!$A:$C,2,0)</f>
        <v>Manhattan</v>
      </c>
      <c r="M1708" t="str">
        <f>VLOOKUP($K1708,Neighborhoods!$A:$C,3,0)</f>
        <v>East Village</v>
      </c>
      <c r="N1708" t="str">
        <f>INDEX(Neighborhoods!$A:$C, MATCH(Places!$K1708,Neighborhoods!$A:$A,0), MATCH(Places!N$1,Neighborhoods!$A$1:$C$1,0))</f>
        <v>Manhattan</v>
      </c>
      <c r="O1708" t="str">
        <f>INDEX(Neighborhoods!$A:$C, MATCH(Places!$K1708,Neighborhoods!$A:$A,0), MATCH(Places!O$1,Neighborhoods!$A$1:$C$1,0))</f>
        <v>East Village</v>
      </c>
      <c r="P1708" t="s">
        <v>1</v>
      </c>
      <c r="Q1708" t="str">
        <f t="shared" si="104"/>
        <v>Yes</v>
      </c>
      <c r="R1708">
        <v>1</v>
      </c>
      <c r="S1708" t="str">
        <f t="shared" si="105"/>
        <v>Small</v>
      </c>
      <c r="T1708" s="50">
        <v>76</v>
      </c>
      <c r="U1708" s="70">
        <f t="shared" si="106"/>
        <v>0.03</v>
      </c>
      <c r="V1708" s="52">
        <v>4.8</v>
      </c>
      <c r="W1708" s="52" t="str" cm="1">
        <f t="array" ref="W1708">_xlfn.SWITCH(ROUND(V1708,0),5,"Excellent",4,"Good",3,"Ok","Bad")</f>
        <v>Excellent</v>
      </c>
      <c r="X1708">
        <v>10</v>
      </c>
      <c r="Y1708" t="str">
        <f t="shared" si="107"/>
        <v>No</v>
      </c>
      <c r="Z1708" s="68">
        <v>42372</v>
      </c>
      <c r="AA1708" s="68">
        <v>43836</v>
      </c>
      <c r="AB1708">
        <v>226</v>
      </c>
      <c r="AC1708" t="s">
        <v>15615</v>
      </c>
    </row>
    <row r="1709" spans="1:29" x14ac:dyDescent="0.3">
      <c r="A1709" t="s">
        <v>1281</v>
      </c>
      <c r="B1709">
        <v>976</v>
      </c>
      <c r="C1709" t="str">
        <f>VLOOKUP($B1709,Hosts!$A:$M,10,0)</f>
        <v>Within an hour</v>
      </c>
      <c r="D1709" s="70">
        <f>VLOOKUP($B1709,Hosts!$A:$M,11,0)</f>
        <v>1</v>
      </c>
      <c r="E1709" s="70">
        <f>VLOOKUP($B1709,Hosts!$A:$M,12,0)</f>
        <v>0.81</v>
      </c>
      <c r="F1709" t="str">
        <f>VLOOKUP($B1709,Hosts!$A:$M,13,0)</f>
        <v>Yes</v>
      </c>
      <c r="G1709" t="str">
        <f>INDEX(Hosts!$A:$M, MATCH(Places!$B1709,Hosts!$A:$A,0), MATCH(Places!G$1,Hosts!$A$1:$M$1,0))</f>
        <v>Within an hour</v>
      </c>
      <c r="H1709" s="70">
        <f>INDEX(Hosts!$A:$M, MATCH(Places!$B1709,Hosts!$A:$A,0), MATCH(Places!H$1,Hosts!$A$1:$M$1,0))</f>
        <v>1</v>
      </c>
      <c r="I1709" s="70">
        <f>INDEX(Hosts!$A:$M, MATCH(Places!$B1709,Hosts!$A:$A,0), MATCH(Places!I$1,Hosts!$A$1:$M$1,0))</f>
        <v>0.81</v>
      </c>
      <c r="J1709" t="str">
        <f>INDEX(Hosts!$A:$M, MATCH(Places!$B1709,Hosts!$A:$A,0), MATCH(Places!J$1,Hosts!$A$1:$M$1,0))</f>
        <v>Yes</v>
      </c>
      <c r="K1709">
        <v>15</v>
      </c>
      <c r="L1709" t="str">
        <f>VLOOKUP($K1709,Neighborhoods!$A:$C,2,0)</f>
        <v>Manhattan</v>
      </c>
      <c r="M1709" t="str">
        <f>VLOOKUP($K1709,Neighborhoods!$A:$C,3,0)</f>
        <v>East Village</v>
      </c>
      <c r="N1709" t="str">
        <f>INDEX(Neighborhoods!$A:$C, MATCH(Places!$K1709,Neighborhoods!$A:$A,0), MATCH(Places!N$1,Neighborhoods!$A$1:$C$1,0))</f>
        <v>Manhattan</v>
      </c>
      <c r="O1709" t="str">
        <f>INDEX(Neighborhoods!$A:$C, MATCH(Places!$K1709,Neighborhoods!$A:$A,0), MATCH(Places!O$1,Neighborhoods!$A$1:$C$1,0))</f>
        <v>East Village</v>
      </c>
      <c r="P1709" t="s">
        <v>1</v>
      </c>
      <c r="Q1709" t="str">
        <f t="shared" si="104"/>
        <v>Yes</v>
      </c>
      <c r="R1709">
        <v>1</v>
      </c>
      <c r="S1709" t="str">
        <f t="shared" si="105"/>
        <v>Small</v>
      </c>
      <c r="T1709" s="50">
        <v>41</v>
      </c>
      <c r="U1709" s="70">
        <f t="shared" si="106"/>
        <v>0.03</v>
      </c>
      <c r="V1709" s="52">
        <v>4.88</v>
      </c>
      <c r="W1709" s="52" t="str" cm="1">
        <f t="array" ref="W1709">_xlfn.SWITCH(ROUND(V1709,0),5,"Excellent",4,"Good",3,"Ok","Bad")</f>
        <v>Excellent</v>
      </c>
      <c r="X1709">
        <v>34</v>
      </c>
      <c r="Y1709" t="str">
        <f t="shared" si="107"/>
        <v>No</v>
      </c>
      <c r="Z1709" s="68">
        <v>42477</v>
      </c>
      <c r="AA1709" s="68">
        <v>43905</v>
      </c>
      <c r="AB1709">
        <v>244</v>
      </c>
      <c r="AC1709" t="s">
        <v>15615</v>
      </c>
    </row>
    <row r="1710" spans="1:29" x14ac:dyDescent="0.3">
      <c r="A1710" t="s">
        <v>1282</v>
      </c>
      <c r="B1710">
        <v>2570</v>
      </c>
      <c r="C1710" t="str">
        <f>VLOOKUP($B1710,Hosts!$A:$M,10,0)</f>
        <v>A few days or more</v>
      </c>
      <c r="D1710" s="70">
        <f>VLOOKUP($B1710,Hosts!$A:$M,11,0)</f>
        <v>0</v>
      </c>
      <c r="E1710" s="70">
        <f>VLOOKUP($B1710,Hosts!$A:$M,12,0)</f>
        <v>0.4</v>
      </c>
      <c r="F1710" t="str">
        <f>VLOOKUP($B1710,Hosts!$A:$M,13,0)</f>
        <v>No</v>
      </c>
      <c r="G1710" t="str">
        <f>INDEX(Hosts!$A:$M, MATCH(Places!$B1710,Hosts!$A:$A,0), MATCH(Places!G$1,Hosts!$A$1:$M$1,0))</f>
        <v>A few days or more</v>
      </c>
      <c r="H1710" s="70">
        <f>INDEX(Hosts!$A:$M, MATCH(Places!$B1710,Hosts!$A:$A,0), MATCH(Places!H$1,Hosts!$A$1:$M$1,0))</f>
        <v>0</v>
      </c>
      <c r="I1710" s="70">
        <f>INDEX(Hosts!$A:$M, MATCH(Places!$B1710,Hosts!$A:$A,0), MATCH(Places!I$1,Hosts!$A$1:$M$1,0))</f>
        <v>0.4</v>
      </c>
      <c r="J1710" t="str">
        <f>INDEX(Hosts!$A:$M, MATCH(Places!$B1710,Hosts!$A:$A,0), MATCH(Places!J$1,Hosts!$A$1:$M$1,0))</f>
        <v>No</v>
      </c>
      <c r="K1710">
        <v>16</v>
      </c>
      <c r="L1710" t="str">
        <f>VLOOKUP($K1710,Neighborhoods!$A:$C,2,0)</f>
        <v>Manhattan</v>
      </c>
      <c r="M1710" t="str">
        <f>VLOOKUP($K1710,Neighborhoods!$A:$C,3,0)</f>
        <v>Harlem</v>
      </c>
      <c r="N1710" t="str">
        <f>INDEX(Neighborhoods!$A:$C, MATCH(Places!$K1710,Neighborhoods!$A:$A,0), MATCH(Places!N$1,Neighborhoods!$A$1:$C$1,0))</f>
        <v>Manhattan</v>
      </c>
      <c r="O1710" t="str">
        <f>INDEX(Neighborhoods!$A:$C, MATCH(Places!$K1710,Neighborhoods!$A:$A,0), MATCH(Places!O$1,Neighborhoods!$A$1:$C$1,0))</f>
        <v>Harlem</v>
      </c>
      <c r="P1710" t="s">
        <v>1</v>
      </c>
      <c r="Q1710" t="str">
        <f t="shared" si="104"/>
        <v>Yes</v>
      </c>
      <c r="R1710">
        <v>2</v>
      </c>
      <c r="S1710" t="str">
        <f t="shared" si="105"/>
        <v>Small</v>
      </c>
      <c r="T1710" s="50">
        <v>85</v>
      </c>
      <c r="U1710" s="70">
        <f t="shared" si="106"/>
        <v>0.03</v>
      </c>
      <c r="V1710" s="52">
        <v>4.3899999999999997</v>
      </c>
      <c r="W1710" s="52" t="str" cm="1">
        <f t="array" ref="W1710">_xlfn.SWITCH(ROUND(V1710,0),5,"Excellent",4,"Good",3,"Ok","Bad")</f>
        <v>Good</v>
      </c>
      <c r="X1710">
        <v>33</v>
      </c>
      <c r="Y1710" t="str">
        <f t="shared" si="107"/>
        <v>No</v>
      </c>
      <c r="Z1710" s="68">
        <v>42494</v>
      </c>
      <c r="AA1710" s="68">
        <v>43833</v>
      </c>
      <c r="AB1710">
        <v>365</v>
      </c>
      <c r="AC1710" t="s">
        <v>15615</v>
      </c>
    </row>
    <row r="1711" spans="1:29" x14ac:dyDescent="0.3">
      <c r="A1711" t="s">
        <v>1283</v>
      </c>
      <c r="B1711">
        <v>2571</v>
      </c>
      <c r="C1711" t="str">
        <f>VLOOKUP($B1711,Hosts!$A:$M,10,0)</f>
        <v>Within an hour</v>
      </c>
      <c r="D1711" s="70">
        <f>VLOOKUP($B1711,Hosts!$A:$M,11,0)</f>
        <v>0.84</v>
      </c>
      <c r="E1711" s="70">
        <f>VLOOKUP($B1711,Hosts!$A:$M,12,0)</f>
        <v>0.97</v>
      </c>
      <c r="F1711" t="str">
        <f>VLOOKUP($B1711,Hosts!$A:$M,13,0)</f>
        <v>No</v>
      </c>
      <c r="G1711" t="str">
        <f>INDEX(Hosts!$A:$M, MATCH(Places!$B1711,Hosts!$A:$A,0), MATCH(Places!G$1,Hosts!$A$1:$M$1,0))</f>
        <v>Within an hour</v>
      </c>
      <c r="H1711" s="70">
        <f>INDEX(Hosts!$A:$M, MATCH(Places!$B1711,Hosts!$A:$A,0), MATCH(Places!H$1,Hosts!$A$1:$M$1,0))</f>
        <v>0.84</v>
      </c>
      <c r="I1711" s="70">
        <f>INDEX(Hosts!$A:$M, MATCH(Places!$B1711,Hosts!$A:$A,0), MATCH(Places!I$1,Hosts!$A$1:$M$1,0))</f>
        <v>0.97</v>
      </c>
      <c r="J1711" t="str">
        <f>INDEX(Hosts!$A:$M, MATCH(Places!$B1711,Hosts!$A:$A,0), MATCH(Places!J$1,Hosts!$A$1:$M$1,0))</f>
        <v>No</v>
      </c>
      <c r="K1711">
        <v>8</v>
      </c>
      <c r="L1711" t="str">
        <f>VLOOKUP($K1711,Neighborhoods!$A:$C,2,0)</f>
        <v>Brooklyn</v>
      </c>
      <c r="M1711" t="str">
        <f>VLOOKUP($K1711,Neighborhoods!$A:$C,3,0)</f>
        <v>Bushwick</v>
      </c>
      <c r="N1711" t="str">
        <f>INDEX(Neighborhoods!$A:$C, MATCH(Places!$K1711,Neighborhoods!$A:$A,0), MATCH(Places!N$1,Neighborhoods!$A$1:$C$1,0))</f>
        <v>Brooklyn</v>
      </c>
      <c r="O1711" t="str">
        <f>INDEX(Neighborhoods!$A:$C, MATCH(Places!$K1711,Neighborhoods!$A:$A,0), MATCH(Places!O$1,Neighborhoods!$A$1:$C$1,0))</f>
        <v>Bushwick</v>
      </c>
      <c r="P1711" t="s">
        <v>1</v>
      </c>
      <c r="Q1711" t="str">
        <f t="shared" si="104"/>
        <v>Yes</v>
      </c>
      <c r="R1711">
        <v>2</v>
      </c>
      <c r="S1711" t="str">
        <f t="shared" si="105"/>
        <v>Small</v>
      </c>
      <c r="T1711" s="50">
        <v>47</v>
      </c>
      <c r="U1711" s="70">
        <f t="shared" si="106"/>
        <v>0.03</v>
      </c>
      <c r="V1711" s="52">
        <v>4.87</v>
      </c>
      <c r="W1711" s="52" t="str" cm="1">
        <f t="array" ref="W1711">_xlfn.SWITCH(ROUND(V1711,0),5,"Excellent",4,"Good",3,"Ok","Bad")</f>
        <v>Excellent</v>
      </c>
      <c r="X1711">
        <v>276</v>
      </c>
      <c r="Y1711" t="str">
        <f t="shared" si="107"/>
        <v>Yes</v>
      </c>
      <c r="Z1711" s="68">
        <v>42359</v>
      </c>
      <c r="AA1711" s="68">
        <v>43921</v>
      </c>
      <c r="AB1711">
        <v>64</v>
      </c>
      <c r="AC1711" t="s">
        <v>15615</v>
      </c>
    </row>
    <row r="1712" spans="1:29" x14ac:dyDescent="0.3">
      <c r="A1712" t="s">
        <v>1284</v>
      </c>
      <c r="B1712">
        <v>304</v>
      </c>
      <c r="C1712" t="str">
        <f>VLOOKUP($B1712,Hosts!$A:$M,10,0)</f>
        <v>Within a few hours</v>
      </c>
      <c r="D1712" s="70">
        <f>VLOOKUP($B1712,Hosts!$A:$M,11,0)</f>
        <v>1</v>
      </c>
      <c r="E1712" s="70">
        <f>VLOOKUP($B1712,Hosts!$A:$M,12,0)</f>
        <v>0.94</v>
      </c>
      <c r="F1712" t="str">
        <f>VLOOKUP($B1712,Hosts!$A:$M,13,0)</f>
        <v>Yes</v>
      </c>
      <c r="G1712" t="str">
        <f>INDEX(Hosts!$A:$M, MATCH(Places!$B1712,Hosts!$A:$A,0), MATCH(Places!G$1,Hosts!$A$1:$M$1,0))</f>
        <v>Within a few hours</v>
      </c>
      <c r="H1712" s="70">
        <f>INDEX(Hosts!$A:$M, MATCH(Places!$B1712,Hosts!$A:$A,0), MATCH(Places!H$1,Hosts!$A$1:$M$1,0))</f>
        <v>1</v>
      </c>
      <c r="I1712" s="70">
        <f>INDEX(Hosts!$A:$M, MATCH(Places!$B1712,Hosts!$A:$A,0), MATCH(Places!I$1,Hosts!$A$1:$M$1,0))</f>
        <v>0.94</v>
      </c>
      <c r="J1712" t="str">
        <f>INDEX(Hosts!$A:$M, MATCH(Places!$B1712,Hosts!$A:$A,0), MATCH(Places!J$1,Hosts!$A$1:$M$1,0))</f>
        <v>Yes</v>
      </c>
      <c r="K1712">
        <v>7</v>
      </c>
      <c r="L1712" t="str">
        <f>VLOOKUP($K1712,Neighborhoods!$A:$C,2,0)</f>
        <v>Brooklyn</v>
      </c>
      <c r="M1712" t="str">
        <f>VLOOKUP($K1712,Neighborhoods!$A:$C,3,0)</f>
        <v>Bedford-Stuyvesant</v>
      </c>
      <c r="N1712" t="str">
        <f>INDEX(Neighborhoods!$A:$C, MATCH(Places!$K1712,Neighborhoods!$A:$A,0), MATCH(Places!N$1,Neighborhoods!$A$1:$C$1,0))</f>
        <v>Brooklyn</v>
      </c>
      <c r="O1712" t="str">
        <f>INDEX(Neighborhoods!$A:$C, MATCH(Places!$K1712,Neighborhoods!$A:$A,0), MATCH(Places!O$1,Neighborhoods!$A$1:$C$1,0))</f>
        <v>Bedford-Stuyvesant</v>
      </c>
      <c r="P1712" t="s">
        <v>1</v>
      </c>
      <c r="Q1712" t="str">
        <f t="shared" si="104"/>
        <v>Yes</v>
      </c>
      <c r="R1712">
        <v>2</v>
      </c>
      <c r="S1712" t="str">
        <f t="shared" si="105"/>
        <v>Small</v>
      </c>
      <c r="T1712" s="50">
        <v>40</v>
      </c>
      <c r="U1712" s="70">
        <f t="shared" si="106"/>
        <v>0.03</v>
      </c>
      <c r="V1712" s="52">
        <v>4.9000000000000004</v>
      </c>
      <c r="W1712" s="52" t="str" cm="1">
        <f t="array" ref="W1712">_xlfn.SWITCH(ROUND(V1712,0),5,"Excellent",4,"Good",3,"Ok","Bad")</f>
        <v>Excellent</v>
      </c>
      <c r="X1712">
        <v>144</v>
      </c>
      <c r="Y1712" t="str">
        <f t="shared" si="107"/>
        <v>Yes</v>
      </c>
      <c r="Z1712" s="68">
        <v>42382</v>
      </c>
      <c r="AA1712" s="68">
        <v>43907</v>
      </c>
      <c r="AB1712">
        <v>349</v>
      </c>
      <c r="AC1712" t="s">
        <v>15615</v>
      </c>
    </row>
    <row r="1713" spans="1:29" x14ac:dyDescent="0.3">
      <c r="A1713" t="s">
        <v>1285</v>
      </c>
      <c r="B1713">
        <v>1485</v>
      </c>
      <c r="C1713" t="str">
        <f>VLOOKUP($B1713,Hosts!$A:$M,10,0)</f>
        <v>Within an hour</v>
      </c>
      <c r="D1713" s="70">
        <f>VLOOKUP($B1713,Hosts!$A:$M,11,0)</f>
        <v>1</v>
      </c>
      <c r="E1713" s="70">
        <f>VLOOKUP($B1713,Hosts!$A:$M,12,0)</f>
        <v>0.95</v>
      </c>
      <c r="F1713" t="str">
        <f>VLOOKUP($B1713,Hosts!$A:$M,13,0)</f>
        <v>Yes</v>
      </c>
      <c r="G1713" t="str">
        <f>INDEX(Hosts!$A:$M, MATCH(Places!$B1713,Hosts!$A:$A,0), MATCH(Places!G$1,Hosts!$A$1:$M$1,0))</f>
        <v>Within an hour</v>
      </c>
      <c r="H1713" s="70">
        <f>INDEX(Hosts!$A:$M, MATCH(Places!$B1713,Hosts!$A:$A,0), MATCH(Places!H$1,Hosts!$A$1:$M$1,0))</f>
        <v>1</v>
      </c>
      <c r="I1713" s="70">
        <f>INDEX(Hosts!$A:$M, MATCH(Places!$B1713,Hosts!$A:$A,0), MATCH(Places!I$1,Hosts!$A$1:$M$1,0))</f>
        <v>0.95</v>
      </c>
      <c r="J1713" t="str">
        <f>INDEX(Hosts!$A:$M, MATCH(Places!$B1713,Hosts!$A:$A,0), MATCH(Places!J$1,Hosts!$A$1:$M$1,0))</f>
        <v>Yes</v>
      </c>
      <c r="K1713">
        <v>7</v>
      </c>
      <c r="L1713" t="str">
        <f>VLOOKUP($K1713,Neighborhoods!$A:$C,2,0)</f>
        <v>Brooklyn</v>
      </c>
      <c r="M1713" t="str">
        <f>VLOOKUP($K1713,Neighborhoods!$A:$C,3,0)</f>
        <v>Bedford-Stuyvesant</v>
      </c>
      <c r="N1713" t="str">
        <f>INDEX(Neighborhoods!$A:$C, MATCH(Places!$K1713,Neighborhoods!$A:$A,0), MATCH(Places!N$1,Neighborhoods!$A$1:$C$1,0))</f>
        <v>Brooklyn</v>
      </c>
      <c r="O1713" t="str">
        <f>INDEX(Neighborhoods!$A:$C, MATCH(Places!$K1713,Neighborhoods!$A:$A,0), MATCH(Places!O$1,Neighborhoods!$A$1:$C$1,0))</f>
        <v>Bedford-Stuyvesant</v>
      </c>
      <c r="P1713" t="s">
        <v>11822</v>
      </c>
      <c r="Q1713" t="str">
        <f t="shared" si="104"/>
        <v>No</v>
      </c>
      <c r="R1713">
        <v>6</v>
      </c>
      <c r="S1713" t="str">
        <f t="shared" si="105"/>
        <v>Large</v>
      </c>
      <c r="T1713" s="50">
        <v>165</v>
      </c>
      <c r="U1713" s="70">
        <f t="shared" si="106"/>
        <v>0.03</v>
      </c>
      <c r="V1713" s="52">
        <v>4.76</v>
      </c>
      <c r="W1713" s="52" t="str" cm="1">
        <f t="array" ref="W1713">_xlfn.SWITCH(ROUND(V1713,0),5,"Excellent",4,"Good",3,"Ok","Bad")</f>
        <v>Excellent</v>
      </c>
      <c r="X1713">
        <v>49</v>
      </c>
      <c r="Y1713" t="str">
        <f t="shared" si="107"/>
        <v>No</v>
      </c>
      <c r="Z1713" s="68">
        <v>43409</v>
      </c>
      <c r="AA1713" s="68">
        <v>43781</v>
      </c>
      <c r="AB1713">
        <v>271</v>
      </c>
      <c r="AC1713" t="s">
        <v>15615</v>
      </c>
    </row>
    <row r="1714" spans="1:29" x14ac:dyDescent="0.3">
      <c r="A1714" t="s">
        <v>1286</v>
      </c>
      <c r="B1714">
        <v>2566</v>
      </c>
      <c r="C1714" t="str">
        <f>VLOOKUP($B1714,Hosts!$A:$M,10,0)</f>
        <v>Within a day</v>
      </c>
      <c r="D1714" s="70">
        <f>VLOOKUP($B1714,Hosts!$A:$M,11,0)</f>
        <v>1</v>
      </c>
      <c r="E1714" s="70">
        <f>VLOOKUP($B1714,Hosts!$A:$M,12,0)</f>
        <v>0.95</v>
      </c>
      <c r="F1714" t="str">
        <f>VLOOKUP($B1714,Hosts!$A:$M,13,0)</f>
        <v>Yes</v>
      </c>
      <c r="G1714" t="str">
        <f>INDEX(Hosts!$A:$M, MATCH(Places!$B1714,Hosts!$A:$A,0), MATCH(Places!G$1,Hosts!$A$1:$M$1,0))</f>
        <v>Within a day</v>
      </c>
      <c r="H1714" s="70">
        <f>INDEX(Hosts!$A:$M, MATCH(Places!$B1714,Hosts!$A:$A,0), MATCH(Places!H$1,Hosts!$A$1:$M$1,0))</f>
        <v>1</v>
      </c>
      <c r="I1714" s="70">
        <f>INDEX(Hosts!$A:$M, MATCH(Places!$B1714,Hosts!$A:$A,0), MATCH(Places!I$1,Hosts!$A$1:$M$1,0))</f>
        <v>0.95</v>
      </c>
      <c r="J1714" t="str">
        <f>INDEX(Hosts!$A:$M, MATCH(Places!$B1714,Hosts!$A:$A,0), MATCH(Places!J$1,Hosts!$A$1:$M$1,0))</f>
        <v>Yes</v>
      </c>
      <c r="K1714">
        <v>21</v>
      </c>
      <c r="L1714" t="str">
        <f>VLOOKUP($K1714,Neighborhoods!$A:$C,2,0)</f>
        <v>Queens</v>
      </c>
      <c r="M1714" t="str">
        <f>VLOOKUP($K1714,Neighborhoods!$A:$C,3,0)</f>
        <v>Astoria</v>
      </c>
      <c r="N1714" t="str">
        <f>INDEX(Neighborhoods!$A:$C, MATCH(Places!$K1714,Neighborhoods!$A:$A,0), MATCH(Places!N$1,Neighborhoods!$A$1:$C$1,0))</f>
        <v>Queens</v>
      </c>
      <c r="O1714" t="str">
        <f>INDEX(Neighborhoods!$A:$C, MATCH(Places!$K1714,Neighborhoods!$A:$A,0), MATCH(Places!O$1,Neighborhoods!$A$1:$C$1,0))</f>
        <v>Astoria</v>
      </c>
      <c r="P1714" t="s">
        <v>11822</v>
      </c>
      <c r="Q1714" t="str">
        <f t="shared" si="104"/>
        <v>No</v>
      </c>
      <c r="R1714">
        <v>3</v>
      </c>
      <c r="S1714" t="str">
        <f t="shared" si="105"/>
        <v>Medium</v>
      </c>
      <c r="T1714" s="50">
        <v>80</v>
      </c>
      <c r="U1714" s="70">
        <f t="shared" si="106"/>
        <v>0.03</v>
      </c>
      <c r="V1714" s="52">
        <v>4.97</v>
      </c>
      <c r="W1714" s="52" t="str" cm="1">
        <f t="array" ref="W1714">_xlfn.SWITCH(ROUND(V1714,0),5,"Excellent",4,"Good",3,"Ok","Bad")</f>
        <v>Excellent</v>
      </c>
      <c r="X1714">
        <v>122</v>
      </c>
      <c r="Y1714" t="str">
        <f t="shared" si="107"/>
        <v>Yes</v>
      </c>
      <c r="Z1714" s="68">
        <v>42392</v>
      </c>
      <c r="AA1714" s="68">
        <v>43999</v>
      </c>
      <c r="AB1714">
        <v>71</v>
      </c>
      <c r="AC1714" t="s">
        <v>15615</v>
      </c>
    </row>
    <row r="1715" spans="1:29" x14ac:dyDescent="0.3">
      <c r="A1715" t="s">
        <v>1287</v>
      </c>
      <c r="B1715">
        <v>117</v>
      </c>
      <c r="C1715" t="str">
        <f>VLOOKUP($B1715,Hosts!$A:$M,10,0)</f>
        <v>Within an hour</v>
      </c>
      <c r="D1715" s="70">
        <f>VLOOKUP($B1715,Hosts!$A:$M,11,0)</f>
        <v>1</v>
      </c>
      <c r="E1715" s="70">
        <f>VLOOKUP($B1715,Hosts!$A:$M,12,0)</f>
        <v>0.33</v>
      </c>
      <c r="F1715" t="str">
        <f>VLOOKUP($B1715,Hosts!$A:$M,13,0)</f>
        <v>Yes</v>
      </c>
      <c r="G1715" t="str">
        <f>INDEX(Hosts!$A:$M, MATCH(Places!$B1715,Hosts!$A:$A,0), MATCH(Places!G$1,Hosts!$A$1:$M$1,0))</f>
        <v>Within an hour</v>
      </c>
      <c r="H1715" s="70">
        <f>INDEX(Hosts!$A:$M, MATCH(Places!$B1715,Hosts!$A:$A,0), MATCH(Places!H$1,Hosts!$A$1:$M$1,0))</f>
        <v>1</v>
      </c>
      <c r="I1715" s="70">
        <f>INDEX(Hosts!$A:$M, MATCH(Places!$B1715,Hosts!$A:$A,0), MATCH(Places!I$1,Hosts!$A$1:$M$1,0))</f>
        <v>0.33</v>
      </c>
      <c r="J1715" t="str">
        <f>INDEX(Hosts!$A:$M, MATCH(Places!$B1715,Hosts!$A:$A,0), MATCH(Places!J$1,Hosts!$A$1:$M$1,0))</f>
        <v>Yes</v>
      </c>
      <c r="K1715">
        <v>11</v>
      </c>
      <c r="L1715" t="str">
        <f>VLOOKUP($K1715,Neighborhoods!$A:$C,2,0)</f>
        <v>Brooklyn</v>
      </c>
      <c r="M1715" t="str">
        <f>VLOOKUP($K1715,Neighborhoods!$A:$C,3,0)</f>
        <v>Greenpoint</v>
      </c>
      <c r="N1715" t="str">
        <f>INDEX(Neighborhoods!$A:$C, MATCH(Places!$K1715,Neighborhoods!$A:$A,0), MATCH(Places!N$1,Neighborhoods!$A$1:$C$1,0))</f>
        <v>Brooklyn</v>
      </c>
      <c r="O1715" t="str">
        <f>INDEX(Neighborhoods!$A:$C, MATCH(Places!$K1715,Neighborhoods!$A:$A,0), MATCH(Places!O$1,Neighborhoods!$A$1:$C$1,0))</f>
        <v>Greenpoint</v>
      </c>
      <c r="P1715" t="s">
        <v>1</v>
      </c>
      <c r="Q1715" t="str">
        <f t="shared" si="104"/>
        <v>Yes</v>
      </c>
      <c r="R1715">
        <v>1</v>
      </c>
      <c r="S1715" t="str">
        <f t="shared" si="105"/>
        <v>Small</v>
      </c>
      <c r="T1715" s="50">
        <v>50</v>
      </c>
      <c r="U1715" s="70">
        <f t="shared" si="106"/>
        <v>0.03</v>
      </c>
      <c r="V1715" s="52">
        <v>5</v>
      </c>
      <c r="W1715" s="52" t="str" cm="1">
        <f t="array" ref="W1715">_xlfn.SWITCH(ROUND(V1715,0),5,"Excellent",4,"Good",3,"Ok","Bad")</f>
        <v>Excellent</v>
      </c>
      <c r="X1715">
        <v>13</v>
      </c>
      <c r="Y1715" t="str">
        <f t="shared" si="107"/>
        <v>No</v>
      </c>
      <c r="Z1715" s="68">
        <v>42916</v>
      </c>
      <c r="AA1715" s="68">
        <v>43891</v>
      </c>
      <c r="AB1715">
        <v>364</v>
      </c>
      <c r="AC1715" t="s">
        <v>15615</v>
      </c>
    </row>
    <row r="1716" spans="1:29" x14ac:dyDescent="0.3">
      <c r="A1716" t="s">
        <v>15467</v>
      </c>
      <c r="B1716">
        <v>2570</v>
      </c>
      <c r="C1716" t="str">
        <f>VLOOKUP($B1716,Hosts!$A:$M,10,0)</f>
        <v>A few days or more</v>
      </c>
      <c r="D1716" s="70">
        <f>VLOOKUP($B1716,Hosts!$A:$M,11,0)</f>
        <v>0</v>
      </c>
      <c r="E1716" s="70">
        <f>VLOOKUP($B1716,Hosts!$A:$M,12,0)</f>
        <v>0.4</v>
      </c>
      <c r="F1716" t="str">
        <f>VLOOKUP($B1716,Hosts!$A:$M,13,0)</f>
        <v>No</v>
      </c>
      <c r="G1716" t="str">
        <f>INDEX(Hosts!$A:$M, MATCH(Places!$B1716,Hosts!$A:$A,0), MATCH(Places!G$1,Hosts!$A$1:$M$1,0))</f>
        <v>A few days or more</v>
      </c>
      <c r="H1716" s="70">
        <f>INDEX(Hosts!$A:$M, MATCH(Places!$B1716,Hosts!$A:$A,0), MATCH(Places!H$1,Hosts!$A$1:$M$1,0))</f>
        <v>0</v>
      </c>
      <c r="I1716" s="70">
        <f>INDEX(Hosts!$A:$M, MATCH(Places!$B1716,Hosts!$A:$A,0), MATCH(Places!I$1,Hosts!$A$1:$M$1,0))</f>
        <v>0.4</v>
      </c>
      <c r="J1716" t="str">
        <f>INDEX(Hosts!$A:$M, MATCH(Places!$B1716,Hosts!$A:$A,0), MATCH(Places!J$1,Hosts!$A$1:$M$1,0))</f>
        <v>No</v>
      </c>
      <c r="K1716">
        <v>16</v>
      </c>
      <c r="L1716" t="str">
        <f>VLOOKUP($K1716,Neighborhoods!$A:$C,2,0)</f>
        <v>Manhattan</v>
      </c>
      <c r="M1716" t="str">
        <f>VLOOKUP($K1716,Neighborhoods!$A:$C,3,0)</f>
        <v>Harlem</v>
      </c>
      <c r="N1716" t="str">
        <f>INDEX(Neighborhoods!$A:$C, MATCH(Places!$K1716,Neighborhoods!$A:$A,0), MATCH(Places!N$1,Neighborhoods!$A$1:$C$1,0))</f>
        <v>Manhattan</v>
      </c>
      <c r="O1716" t="str">
        <f>INDEX(Neighborhoods!$A:$C, MATCH(Places!$K1716,Neighborhoods!$A:$A,0), MATCH(Places!O$1,Neighborhoods!$A$1:$C$1,0))</f>
        <v>Harlem</v>
      </c>
      <c r="P1716" t="s">
        <v>1</v>
      </c>
      <c r="Q1716" t="str">
        <f t="shared" si="104"/>
        <v>Yes</v>
      </c>
      <c r="R1716">
        <v>2</v>
      </c>
      <c r="S1716" t="str">
        <f t="shared" si="105"/>
        <v>Small</v>
      </c>
      <c r="T1716" s="50">
        <v>88</v>
      </c>
      <c r="U1716" s="70">
        <f t="shared" si="106"/>
        <v>0.03</v>
      </c>
      <c r="V1716" s="52">
        <v>4.5999999999999996</v>
      </c>
      <c r="W1716" s="52" t="str" cm="1">
        <f t="array" ref="W1716">_xlfn.SWITCH(ROUND(V1716,0),5,"Excellent",4,"Good",3,"Ok","Bad")</f>
        <v>Excellent</v>
      </c>
      <c r="X1716">
        <v>5</v>
      </c>
      <c r="Y1716" t="str">
        <f t="shared" si="107"/>
        <v>No</v>
      </c>
      <c r="Z1716" s="68">
        <v>43276</v>
      </c>
      <c r="AA1716" s="68">
        <v>43729</v>
      </c>
      <c r="AB1716">
        <v>365</v>
      </c>
      <c r="AC1716" t="s">
        <v>15615</v>
      </c>
    </row>
    <row r="1717" spans="1:29" x14ac:dyDescent="0.3">
      <c r="A1717" t="s">
        <v>15177</v>
      </c>
      <c r="B1717">
        <v>2346</v>
      </c>
      <c r="C1717" t="str">
        <f>VLOOKUP($B1717,Hosts!$A:$M,10,0)</f>
        <v>Within a few hours</v>
      </c>
      <c r="D1717" s="70">
        <f>VLOOKUP($B1717,Hosts!$A:$M,11,0)</f>
        <v>1</v>
      </c>
      <c r="E1717" s="70">
        <f>VLOOKUP($B1717,Hosts!$A:$M,12,0)</f>
        <v>1</v>
      </c>
      <c r="F1717" t="str">
        <f>VLOOKUP($B1717,Hosts!$A:$M,13,0)</f>
        <v>No</v>
      </c>
      <c r="G1717" t="str">
        <f>INDEX(Hosts!$A:$M, MATCH(Places!$B1717,Hosts!$A:$A,0), MATCH(Places!G$1,Hosts!$A$1:$M$1,0))</f>
        <v>Within a few hours</v>
      </c>
      <c r="H1717" s="70">
        <f>INDEX(Hosts!$A:$M, MATCH(Places!$B1717,Hosts!$A:$A,0), MATCH(Places!H$1,Hosts!$A$1:$M$1,0))</f>
        <v>1</v>
      </c>
      <c r="I1717" s="70">
        <f>INDEX(Hosts!$A:$M, MATCH(Places!$B1717,Hosts!$A:$A,0), MATCH(Places!I$1,Hosts!$A$1:$M$1,0))</f>
        <v>1</v>
      </c>
      <c r="J1717" t="str">
        <f>INDEX(Hosts!$A:$M, MATCH(Places!$B1717,Hosts!$A:$A,0), MATCH(Places!J$1,Hosts!$A$1:$M$1,0))</f>
        <v>No</v>
      </c>
      <c r="K1717">
        <v>10</v>
      </c>
      <c r="L1717" t="str">
        <f>VLOOKUP($K1717,Neighborhoods!$A:$C,2,0)</f>
        <v>Brooklyn</v>
      </c>
      <c r="M1717" t="str">
        <f>VLOOKUP($K1717,Neighborhoods!$A:$C,3,0)</f>
        <v>East Flatbush</v>
      </c>
      <c r="N1717" t="str">
        <f>INDEX(Neighborhoods!$A:$C, MATCH(Places!$K1717,Neighborhoods!$A:$A,0), MATCH(Places!N$1,Neighborhoods!$A$1:$C$1,0))</f>
        <v>Brooklyn</v>
      </c>
      <c r="O1717" t="str">
        <f>INDEX(Neighborhoods!$A:$C, MATCH(Places!$K1717,Neighborhoods!$A:$A,0), MATCH(Places!O$1,Neighborhoods!$A$1:$C$1,0))</f>
        <v>East Flatbush</v>
      </c>
      <c r="P1717" t="s">
        <v>1</v>
      </c>
      <c r="Q1717" t="str">
        <f t="shared" si="104"/>
        <v>Yes</v>
      </c>
      <c r="R1717">
        <v>2</v>
      </c>
      <c r="S1717" t="str">
        <f t="shared" si="105"/>
        <v>Small</v>
      </c>
      <c r="T1717" s="50">
        <v>50</v>
      </c>
      <c r="U1717" s="70">
        <f t="shared" si="106"/>
        <v>0.03</v>
      </c>
      <c r="V1717" s="52">
        <v>4.8099999999999996</v>
      </c>
      <c r="W1717" s="52" t="str" cm="1">
        <f t="array" ref="W1717">_xlfn.SWITCH(ROUND(V1717,0),5,"Excellent",4,"Good",3,"Ok","Bad")</f>
        <v>Excellent</v>
      </c>
      <c r="X1717">
        <v>95</v>
      </c>
      <c r="Y1717" t="str">
        <f t="shared" si="107"/>
        <v>No</v>
      </c>
      <c r="Z1717" s="68">
        <v>42359</v>
      </c>
      <c r="AA1717" s="68">
        <v>43949</v>
      </c>
      <c r="AB1717">
        <v>139</v>
      </c>
      <c r="AC1717" t="s">
        <v>15616</v>
      </c>
    </row>
    <row r="1718" spans="1:29" x14ac:dyDescent="0.3">
      <c r="A1718" t="s">
        <v>1288</v>
      </c>
      <c r="B1718">
        <v>2562</v>
      </c>
      <c r="C1718" t="str">
        <f>VLOOKUP($B1718,Hosts!$A:$M,10,0)</f>
        <v>Within an hour</v>
      </c>
      <c r="D1718" s="70">
        <f>VLOOKUP($B1718,Hosts!$A:$M,11,0)</f>
        <v>1</v>
      </c>
      <c r="E1718" s="70">
        <f>VLOOKUP($B1718,Hosts!$A:$M,12,0)</f>
        <v>0.97</v>
      </c>
      <c r="F1718" t="str">
        <f>VLOOKUP($B1718,Hosts!$A:$M,13,0)</f>
        <v>Yes</v>
      </c>
      <c r="G1718" t="str">
        <f>INDEX(Hosts!$A:$M, MATCH(Places!$B1718,Hosts!$A:$A,0), MATCH(Places!G$1,Hosts!$A$1:$M$1,0))</f>
        <v>Within an hour</v>
      </c>
      <c r="H1718" s="70">
        <f>INDEX(Hosts!$A:$M, MATCH(Places!$B1718,Hosts!$A:$A,0), MATCH(Places!H$1,Hosts!$A$1:$M$1,0))</f>
        <v>1</v>
      </c>
      <c r="I1718" s="70">
        <f>INDEX(Hosts!$A:$M, MATCH(Places!$B1718,Hosts!$A:$A,0), MATCH(Places!I$1,Hosts!$A$1:$M$1,0))</f>
        <v>0.97</v>
      </c>
      <c r="J1718" t="str">
        <f>INDEX(Hosts!$A:$M, MATCH(Places!$B1718,Hosts!$A:$A,0), MATCH(Places!J$1,Hosts!$A$1:$M$1,0))</f>
        <v>Yes</v>
      </c>
      <c r="K1718">
        <v>29</v>
      </c>
      <c r="L1718" t="str">
        <f>VLOOKUP($K1718,Neighborhoods!$A:$C,2,0)</f>
        <v>Staten Island</v>
      </c>
      <c r="M1718" t="str">
        <f>VLOOKUP($K1718,Neighborhoods!$A:$C,3,0)</f>
        <v>Stapleton</v>
      </c>
      <c r="N1718" t="str">
        <f>INDEX(Neighborhoods!$A:$C, MATCH(Places!$K1718,Neighborhoods!$A:$A,0), MATCH(Places!N$1,Neighborhoods!$A$1:$C$1,0))</f>
        <v>Staten Island</v>
      </c>
      <c r="O1718" t="str">
        <f>INDEX(Neighborhoods!$A:$C, MATCH(Places!$K1718,Neighborhoods!$A:$A,0), MATCH(Places!O$1,Neighborhoods!$A$1:$C$1,0))</f>
        <v>Stapleton</v>
      </c>
      <c r="P1718" t="s">
        <v>1</v>
      </c>
      <c r="Q1718" t="str">
        <f t="shared" si="104"/>
        <v>Yes</v>
      </c>
      <c r="R1718">
        <v>3</v>
      </c>
      <c r="S1718" t="str">
        <f t="shared" si="105"/>
        <v>Medium</v>
      </c>
      <c r="T1718" s="50">
        <v>59</v>
      </c>
      <c r="U1718" s="70">
        <f t="shared" si="106"/>
        <v>0.03</v>
      </c>
      <c r="V1718" s="52">
        <v>4.9000000000000004</v>
      </c>
      <c r="W1718" s="52" t="str" cm="1">
        <f t="array" ref="W1718">_xlfn.SWITCH(ROUND(V1718,0),5,"Excellent",4,"Good",3,"Ok","Bad")</f>
        <v>Excellent</v>
      </c>
      <c r="X1718">
        <v>151</v>
      </c>
      <c r="Y1718" t="str">
        <f t="shared" si="107"/>
        <v>Yes</v>
      </c>
      <c r="Z1718" s="68">
        <v>42359</v>
      </c>
      <c r="AA1718" s="68">
        <v>43831</v>
      </c>
      <c r="AB1718">
        <v>365</v>
      </c>
      <c r="AC1718" t="s">
        <v>15616</v>
      </c>
    </row>
    <row r="1719" spans="1:29" x14ac:dyDescent="0.3">
      <c r="A1719" t="s">
        <v>14360</v>
      </c>
      <c r="B1719">
        <v>2185</v>
      </c>
      <c r="C1719" t="str">
        <f>VLOOKUP($B1719,Hosts!$A:$M,10,0)</f>
        <v>Within an hour</v>
      </c>
      <c r="D1719" s="70">
        <f>VLOOKUP($B1719,Hosts!$A:$M,11,0)</f>
        <v>0.99</v>
      </c>
      <c r="E1719" s="70">
        <f>VLOOKUP($B1719,Hosts!$A:$M,12,0)</f>
        <v>0.96</v>
      </c>
      <c r="F1719" t="str">
        <f>VLOOKUP($B1719,Hosts!$A:$M,13,0)</f>
        <v>No</v>
      </c>
      <c r="G1719" t="str">
        <f>INDEX(Hosts!$A:$M, MATCH(Places!$B1719,Hosts!$A:$A,0), MATCH(Places!G$1,Hosts!$A$1:$M$1,0))</f>
        <v>Within an hour</v>
      </c>
      <c r="H1719" s="70">
        <f>INDEX(Hosts!$A:$M, MATCH(Places!$B1719,Hosts!$A:$A,0), MATCH(Places!H$1,Hosts!$A$1:$M$1,0))</f>
        <v>0.99</v>
      </c>
      <c r="I1719" s="70">
        <f>INDEX(Hosts!$A:$M, MATCH(Places!$B1719,Hosts!$A:$A,0), MATCH(Places!I$1,Hosts!$A$1:$M$1,0))</f>
        <v>0.96</v>
      </c>
      <c r="J1719" t="str">
        <f>INDEX(Hosts!$A:$M, MATCH(Places!$B1719,Hosts!$A:$A,0), MATCH(Places!J$1,Hosts!$A$1:$M$1,0))</f>
        <v>No</v>
      </c>
      <c r="K1719">
        <v>17</v>
      </c>
      <c r="L1719" t="str">
        <f>VLOOKUP($K1719,Neighborhoods!$A:$C,2,0)</f>
        <v>Manhattan</v>
      </c>
      <c r="M1719" t="str">
        <f>VLOOKUP($K1719,Neighborhoods!$A:$C,3,0)</f>
        <v>Hell's Kitchen</v>
      </c>
      <c r="N1719" t="str">
        <f>INDEX(Neighborhoods!$A:$C, MATCH(Places!$K1719,Neighborhoods!$A:$A,0), MATCH(Places!N$1,Neighborhoods!$A$1:$C$1,0))</f>
        <v>Manhattan</v>
      </c>
      <c r="O1719" t="str">
        <f>INDEX(Neighborhoods!$A:$C, MATCH(Places!$K1719,Neighborhoods!$A:$A,0), MATCH(Places!O$1,Neighborhoods!$A$1:$C$1,0))</f>
        <v>Hell's Kitchen</v>
      </c>
      <c r="P1719" t="s">
        <v>11822</v>
      </c>
      <c r="Q1719" t="str">
        <f t="shared" si="104"/>
        <v>No</v>
      </c>
      <c r="R1719">
        <v>5</v>
      </c>
      <c r="S1719" t="str">
        <f t="shared" si="105"/>
        <v>Medium</v>
      </c>
      <c r="T1719" s="50">
        <v>306</v>
      </c>
      <c r="U1719" s="70">
        <f t="shared" si="106"/>
        <v>0.04</v>
      </c>
      <c r="V1719" s="52">
        <v>4.33</v>
      </c>
      <c r="W1719" s="52" t="str" cm="1">
        <f t="array" ref="W1719">_xlfn.SWITCH(ROUND(V1719,0),5,"Excellent",4,"Good",3,"Ok","Bad")</f>
        <v>Good</v>
      </c>
      <c r="X1719">
        <v>3</v>
      </c>
      <c r="Y1719" t="str">
        <f t="shared" si="107"/>
        <v>No</v>
      </c>
      <c r="Z1719" s="68">
        <v>42389</v>
      </c>
      <c r="AA1719" s="68">
        <v>43475</v>
      </c>
      <c r="AB1719">
        <v>350</v>
      </c>
      <c r="AC1719" t="s">
        <v>15616</v>
      </c>
    </row>
    <row r="1720" spans="1:29" x14ac:dyDescent="0.3">
      <c r="A1720" t="s">
        <v>14393</v>
      </c>
      <c r="B1720">
        <v>2213</v>
      </c>
      <c r="C1720" t="str">
        <f>VLOOKUP($B1720,Hosts!$A:$M,10,0)</f>
        <v>Within a few hours</v>
      </c>
      <c r="D1720" s="70">
        <f>VLOOKUP($B1720,Hosts!$A:$M,11,0)</f>
        <v>0.9</v>
      </c>
      <c r="E1720" s="70">
        <f>VLOOKUP($B1720,Hosts!$A:$M,12,0)</f>
        <v>1</v>
      </c>
      <c r="F1720" t="str">
        <f>VLOOKUP($B1720,Hosts!$A:$M,13,0)</f>
        <v>No</v>
      </c>
      <c r="G1720" t="str">
        <f>INDEX(Hosts!$A:$M, MATCH(Places!$B1720,Hosts!$A:$A,0), MATCH(Places!G$1,Hosts!$A$1:$M$1,0))</f>
        <v>Within a few hours</v>
      </c>
      <c r="H1720" s="70">
        <f>INDEX(Hosts!$A:$M, MATCH(Places!$B1720,Hosts!$A:$A,0), MATCH(Places!H$1,Hosts!$A$1:$M$1,0))</f>
        <v>0.9</v>
      </c>
      <c r="I1720" s="70">
        <f>INDEX(Hosts!$A:$M, MATCH(Places!$B1720,Hosts!$A:$A,0), MATCH(Places!I$1,Hosts!$A$1:$M$1,0))</f>
        <v>1</v>
      </c>
      <c r="J1720" t="str">
        <f>INDEX(Hosts!$A:$M, MATCH(Places!$B1720,Hosts!$A:$A,0), MATCH(Places!J$1,Hosts!$A$1:$M$1,0))</f>
        <v>No</v>
      </c>
      <c r="K1720">
        <v>24</v>
      </c>
      <c r="L1720" t="str">
        <f>VLOOKUP($K1720,Neighborhoods!$A:$C,2,0)</f>
        <v>Queens</v>
      </c>
      <c r="M1720" t="str">
        <f>VLOOKUP($K1720,Neighborhoods!$A:$C,3,0)</f>
        <v>Long Island City</v>
      </c>
      <c r="N1720" t="str">
        <f>INDEX(Neighborhoods!$A:$C, MATCH(Places!$K1720,Neighborhoods!$A:$A,0), MATCH(Places!N$1,Neighborhoods!$A$1:$C$1,0))</f>
        <v>Queens</v>
      </c>
      <c r="O1720" t="str">
        <f>INDEX(Neighborhoods!$A:$C, MATCH(Places!$K1720,Neighborhoods!$A:$A,0), MATCH(Places!O$1,Neighborhoods!$A$1:$C$1,0))</f>
        <v>Long Island City</v>
      </c>
      <c r="P1720" t="s">
        <v>1</v>
      </c>
      <c r="Q1720" t="str">
        <f t="shared" si="104"/>
        <v>Yes</v>
      </c>
      <c r="R1720">
        <v>2</v>
      </c>
      <c r="S1720" t="str">
        <f t="shared" si="105"/>
        <v>Small</v>
      </c>
      <c r="T1720" s="50">
        <v>60</v>
      </c>
      <c r="U1720" s="70">
        <f t="shared" si="106"/>
        <v>0.03</v>
      </c>
      <c r="V1720" s="52">
        <v>4.8</v>
      </c>
      <c r="W1720" s="52" t="str" cm="1">
        <f t="array" ref="W1720">_xlfn.SWITCH(ROUND(V1720,0),5,"Excellent",4,"Good",3,"Ok","Bad")</f>
        <v>Excellent</v>
      </c>
      <c r="X1720">
        <v>71</v>
      </c>
      <c r="Y1720" t="str">
        <f t="shared" si="107"/>
        <v>No</v>
      </c>
      <c r="Z1720" s="68">
        <v>42367</v>
      </c>
      <c r="AA1720" s="68">
        <v>43835</v>
      </c>
      <c r="AB1720">
        <v>81</v>
      </c>
      <c r="AC1720" t="s">
        <v>15616</v>
      </c>
    </row>
    <row r="1721" spans="1:29" x14ac:dyDescent="0.3">
      <c r="A1721" t="s">
        <v>14797</v>
      </c>
      <c r="B1721">
        <v>2213</v>
      </c>
      <c r="C1721" t="str">
        <f>VLOOKUP($B1721,Hosts!$A:$M,10,0)</f>
        <v>Within a few hours</v>
      </c>
      <c r="D1721" s="70">
        <f>VLOOKUP($B1721,Hosts!$A:$M,11,0)</f>
        <v>0.9</v>
      </c>
      <c r="E1721" s="70">
        <f>VLOOKUP($B1721,Hosts!$A:$M,12,0)</f>
        <v>1</v>
      </c>
      <c r="F1721" t="str">
        <f>VLOOKUP($B1721,Hosts!$A:$M,13,0)</f>
        <v>No</v>
      </c>
      <c r="G1721" t="str">
        <f>INDEX(Hosts!$A:$M, MATCH(Places!$B1721,Hosts!$A:$A,0), MATCH(Places!G$1,Hosts!$A$1:$M$1,0))</f>
        <v>Within a few hours</v>
      </c>
      <c r="H1721" s="70">
        <f>INDEX(Hosts!$A:$M, MATCH(Places!$B1721,Hosts!$A:$A,0), MATCH(Places!H$1,Hosts!$A$1:$M$1,0))</f>
        <v>0.9</v>
      </c>
      <c r="I1721" s="70">
        <f>INDEX(Hosts!$A:$M, MATCH(Places!$B1721,Hosts!$A:$A,0), MATCH(Places!I$1,Hosts!$A$1:$M$1,0))</f>
        <v>1</v>
      </c>
      <c r="J1721" t="str">
        <f>INDEX(Hosts!$A:$M, MATCH(Places!$B1721,Hosts!$A:$A,0), MATCH(Places!J$1,Hosts!$A$1:$M$1,0))</f>
        <v>No</v>
      </c>
      <c r="K1721">
        <v>24</v>
      </c>
      <c r="L1721" t="str">
        <f>VLOOKUP($K1721,Neighborhoods!$A:$C,2,0)</f>
        <v>Queens</v>
      </c>
      <c r="M1721" t="str">
        <f>VLOOKUP($K1721,Neighborhoods!$A:$C,3,0)</f>
        <v>Long Island City</v>
      </c>
      <c r="N1721" t="str">
        <f>INDEX(Neighborhoods!$A:$C, MATCH(Places!$K1721,Neighborhoods!$A:$A,0), MATCH(Places!N$1,Neighborhoods!$A$1:$C$1,0))</f>
        <v>Queens</v>
      </c>
      <c r="O1721" t="str">
        <f>INDEX(Neighborhoods!$A:$C, MATCH(Places!$K1721,Neighborhoods!$A:$A,0), MATCH(Places!O$1,Neighborhoods!$A$1:$C$1,0))</f>
        <v>Long Island City</v>
      </c>
      <c r="P1721" t="s">
        <v>1</v>
      </c>
      <c r="Q1721" t="str">
        <f t="shared" si="104"/>
        <v>Yes</v>
      </c>
      <c r="R1721">
        <v>1</v>
      </c>
      <c r="S1721" t="str">
        <f t="shared" si="105"/>
        <v>Small</v>
      </c>
      <c r="T1721" s="50">
        <v>50</v>
      </c>
      <c r="U1721" s="70">
        <f t="shared" si="106"/>
        <v>0.03</v>
      </c>
      <c r="V1721" s="52">
        <v>4.72</v>
      </c>
      <c r="W1721" s="52" t="str" cm="1">
        <f t="array" ref="W1721">_xlfn.SWITCH(ROUND(V1721,0),5,"Excellent",4,"Good",3,"Ok","Bad")</f>
        <v>Excellent</v>
      </c>
      <c r="X1721">
        <v>130</v>
      </c>
      <c r="Y1721" t="str">
        <f t="shared" si="107"/>
        <v>No</v>
      </c>
      <c r="Z1721" s="68">
        <v>42350</v>
      </c>
      <c r="AA1721" s="68">
        <v>43878</v>
      </c>
      <c r="AB1721">
        <v>68</v>
      </c>
      <c r="AC1721" t="s">
        <v>15615</v>
      </c>
    </row>
    <row r="1722" spans="1:29" x14ac:dyDescent="0.3">
      <c r="A1722" t="s">
        <v>14596</v>
      </c>
      <c r="B1722">
        <v>1439</v>
      </c>
      <c r="C1722" t="str">
        <f>VLOOKUP($B1722,Hosts!$A:$M,10,0)</f>
        <v>Within an hour</v>
      </c>
      <c r="D1722" s="70">
        <f>VLOOKUP($B1722,Hosts!$A:$M,11,0)</f>
        <v>1</v>
      </c>
      <c r="E1722" s="70">
        <f>VLOOKUP($B1722,Hosts!$A:$M,12,0)</f>
        <v>1</v>
      </c>
      <c r="F1722" t="str">
        <f>VLOOKUP($B1722,Hosts!$A:$M,13,0)</f>
        <v>Yes</v>
      </c>
      <c r="G1722" t="str">
        <f>INDEX(Hosts!$A:$M, MATCH(Places!$B1722,Hosts!$A:$A,0), MATCH(Places!G$1,Hosts!$A$1:$M$1,0))</f>
        <v>Within an hour</v>
      </c>
      <c r="H1722" s="70">
        <f>INDEX(Hosts!$A:$M, MATCH(Places!$B1722,Hosts!$A:$A,0), MATCH(Places!H$1,Hosts!$A$1:$M$1,0))</f>
        <v>1</v>
      </c>
      <c r="I1722" s="70">
        <f>INDEX(Hosts!$A:$M, MATCH(Places!$B1722,Hosts!$A:$A,0), MATCH(Places!I$1,Hosts!$A$1:$M$1,0))</f>
        <v>1</v>
      </c>
      <c r="J1722" t="str">
        <f>INDEX(Hosts!$A:$M, MATCH(Places!$B1722,Hosts!$A:$A,0), MATCH(Places!J$1,Hosts!$A$1:$M$1,0))</f>
        <v>Yes</v>
      </c>
      <c r="K1722">
        <v>24</v>
      </c>
      <c r="L1722" t="str">
        <f>VLOOKUP($K1722,Neighborhoods!$A:$C,2,0)</f>
        <v>Queens</v>
      </c>
      <c r="M1722" t="str">
        <f>VLOOKUP($K1722,Neighborhoods!$A:$C,3,0)</f>
        <v>Long Island City</v>
      </c>
      <c r="N1722" t="str">
        <f>INDEX(Neighborhoods!$A:$C, MATCH(Places!$K1722,Neighborhoods!$A:$A,0), MATCH(Places!N$1,Neighborhoods!$A$1:$C$1,0))</f>
        <v>Queens</v>
      </c>
      <c r="O1722" t="str">
        <f>INDEX(Neighborhoods!$A:$C, MATCH(Places!$K1722,Neighborhoods!$A:$A,0), MATCH(Places!O$1,Neighborhoods!$A$1:$C$1,0))</f>
        <v>Long Island City</v>
      </c>
      <c r="P1722" t="s">
        <v>11822</v>
      </c>
      <c r="Q1722" t="str">
        <f t="shared" si="104"/>
        <v>No</v>
      </c>
      <c r="R1722">
        <v>2</v>
      </c>
      <c r="S1722" t="str">
        <f t="shared" si="105"/>
        <v>Small</v>
      </c>
      <c r="T1722" s="50">
        <v>207</v>
      </c>
      <c r="U1722" s="70">
        <f t="shared" si="106"/>
        <v>0.04</v>
      </c>
      <c r="V1722" s="52">
        <v>4.99</v>
      </c>
      <c r="W1722" s="52" t="str" cm="1">
        <f t="array" ref="W1722">_xlfn.SWITCH(ROUND(V1722,0),5,"Excellent",4,"Good",3,"Ok","Bad")</f>
        <v>Excellent</v>
      </c>
      <c r="X1722">
        <v>116</v>
      </c>
      <c r="Y1722" t="str">
        <f t="shared" si="107"/>
        <v>Yes</v>
      </c>
      <c r="Z1722" s="68">
        <v>42370</v>
      </c>
      <c r="AA1722" s="68">
        <v>43907</v>
      </c>
      <c r="AB1722">
        <v>108</v>
      </c>
      <c r="AC1722" t="s">
        <v>15615</v>
      </c>
    </row>
    <row r="1723" spans="1:29" x14ac:dyDescent="0.3">
      <c r="A1723" t="s">
        <v>14022</v>
      </c>
      <c r="B1723">
        <v>2290</v>
      </c>
      <c r="C1723" t="str">
        <f>VLOOKUP($B1723,Hosts!$A:$M,10,0)</f>
        <v>Within a few hours</v>
      </c>
      <c r="D1723" s="70">
        <f>VLOOKUP($B1723,Hosts!$A:$M,11,0)</f>
        <v>0.75</v>
      </c>
      <c r="E1723" s="70">
        <f>VLOOKUP($B1723,Hosts!$A:$M,12,0)</f>
        <v>0.42</v>
      </c>
      <c r="F1723" t="str">
        <f>VLOOKUP($B1723,Hosts!$A:$M,13,0)</f>
        <v>No</v>
      </c>
      <c r="G1723" t="str">
        <f>INDEX(Hosts!$A:$M, MATCH(Places!$B1723,Hosts!$A:$A,0), MATCH(Places!G$1,Hosts!$A$1:$M$1,0))</f>
        <v>Within a few hours</v>
      </c>
      <c r="H1723" s="70">
        <f>INDEX(Hosts!$A:$M, MATCH(Places!$B1723,Hosts!$A:$A,0), MATCH(Places!H$1,Hosts!$A$1:$M$1,0))</f>
        <v>0.75</v>
      </c>
      <c r="I1723" s="70">
        <f>INDEX(Hosts!$A:$M, MATCH(Places!$B1723,Hosts!$A:$A,0), MATCH(Places!I$1,Hosts!$A$1:$M$1,0))</f>
        <v>0.42</v>
      </c>
      <c r="J1723" t="str">
        <f>INDEX(Hosts!$A:$M, MATCH(Places!$B1723,Hosts!$A:$A,0), MATCH(Places!J$1,Hosts!$A$1:$M$1,0))</f>
        <v>No</v>
      </c>
      <c r="K1723">
        <v>10</v>
      </c>
      <c r="L1723" t="str">
        <f>VLOOKUP($K1723,Neighborhoods!$A:$C,2,0)</f>
        <v>Brooklyn</v>
      </c>
      <c r="M1723" t="str">
        <f>VLOOKUP($K1723,Neighborhoods!$A:$C,3,0)</f>
        <v>East Flatbush</v>
      </c>
      <c r="N1723" t="str">
        <f>INDEX(Neighborhoods!$A:$C, MATCH(Places!$K1723,Neighborhoods!$A:$A,0), MATCH(Places!N$1,Neighborhoods!$A$1:$C$1,0))</f>
        <v>Brooklyn</v>
      </c>
      <c r="O1723" t="str">
        <f>INDEX(Neighborhoods!$A:$C, MATCH(Places!$K1723,Neighborhoods!$A:$A,0), MATCH(Places!O$1,Neighborhoods!$A$1:$C$1,0))</f>
        <v>East Flatbush</v>
      </c>
      <c r="P1723" t="s">
        <v>1</v>
      </c>
      <c r="Q1723" t="str">
        <f t="shared" si="104"/>
        <v>Yes</v>
      </c>
      <c r="R1723">
        <v>1</v>
      </c>
      <c r="S1723" t="str">
        <f t="shared" si="105"/>
        <v>Small</v>
      </c>
      <c r="T1723" s="50">
        <v>30</v>
      </c>
      <c r="U1723" s="70">
        <f t="shared" si="106"/>
        <v>0.03</v>
      </c>
      <c r="V1723" s="52">
        <v>4.78</v>
      </c>
      <c r="W1723" s="52" t="str" cm="1">
        <f t="array" ref="W1723">_xlfn.SWITCH(ROUND(V1723,0),5,"Excellent",4,"Good",3,"Ok","Bad")</f>
        <v>Excellent</v>
      </c>
      <c r="X1723">
        <v>9</v>
      </c>
      <c r="Y1723" t="str">
        <f t="shared" si="107"/>
        <v>No</v>
      </c>
      <c r="Z1723" s="68">
        <v>42956</v>
      </c>
      <c r="AA1723" s="68">
        <v>43605</v>
      </c>
      <c r="AB1723">
        <v>357</v>
      </c>
      <c r="AC1723" t="s">
        <v>15615</v>
      </c>
    </row>
    <row r="1724" spans="1:29" x14ac:dyDescent="0.3">
      <c r="A1724" t="s">
        <v>1289</v>
      </c>
      <c r="B1724">
        <v>420</v>
      </c>
      <c r="C1724" t="str">
        <f>VLOOKUP($B1724,Hosts!$A:$M,10,0)</f>
        <v>Within an hour</v>
      </c>
      <c r="D1724" s="70">
        <f>VLOOKUP($B1724,Hosts!$A:$M,11,0)</f>
        <v>1</v>
      </c>
      <c r="E1724" s="70">
        <f>VLOOKUP($B1724,Hosts!$A:$M,12,0)</f>
        <v>1</v>
      </c>
      <c r="F1724" t="str">
        <f>VLOOKUP($B1724,Hosts!$A:$M,13,0)</f>
        <v>Yes</v>
      </c>
      <c r="G1724" t="str">
        <f>INDEX(Hosts!$A:$M, MATCH(Places!$B1724,Hosts!$A:$A,0), MATCH(Places!G$1,Hosts!$A$1:$M$1,0))</f>
        <v>Within an hour</v>
      </c>
      <c r="H1724" s="70">
        <f>INDEX(Hosts!$A:$M, MATCH(Places!$B1724,Hosts!$A:$A,0), MATCH(Places!H$1,Hosts!$A$1:$M$1,0))</f>
        <v>1</v>
      </c>
      <c r="I1724" s="70">
        <f>INDEX(Hosts!$A:$M, MATCH(Places!$B1724,Hosts!$A:$A,0), MATCH(Places!I$1,Hosts!$A$1:$M$1,0))</f>
        <v>1</v>
      </c>
      <c r="J1724" t="str">
        <f>INDEX(Hosts!$A:$M, MATCH(Places!$B1724,Hosts!$A:$A,0), MATCH(Places!J$1,Hosts!$A$1:$M$1,0))</f>
        <v>Yes</v>
      </c>
      <c r="K1724">
        <v>14</v>
      </c>
      <c r="L1724" t="str">
        <f>VLOOKUP($K1724,Neighborhoods!$A:$C,2,0)</f>
        <v>Manhattan</v>
      </c>
      <c r="M1724" t="str">
        <f>VLOOKUP($K1724,Neighborhoods!$A:$C,3,0)</f>
        <v>East Harlem</v>
      </c>
      <c r="N1724" t="str">
        <f>INDEX(Neighborhoods!$A:$C, MATCH(Places!$K1724,Neighborhoods!$A:$A,0), MATCH(Places!N$1,Neighborhoods!$A$1:$C$1,0))</f>
        <v>Manhattan</v>
      </c>
      <c r="O1724" t="str">
        <f>INDEX(Neighborhoods!$A:$C, MATCH(Places!$K1724,Neighborhoods!$A:$A,0), MATCH(Places!O$1,Neighborhoods!$A$1:$C$1,0))</f>
        <v>East Harlem</v>
      </c>
      <c r="P1724" t="s">
        <v>11822</v>
      </c>
      <c r="Q1724" t="str">
        <f t="shared" si="104"/>
        <v>No</v>
      </c>
      <c r="R1724">
        <v>4</v>
      </c>
      <c r="S1724" t="str">
        <f t="shared" si="105"/>
        <v>Medium</v>
      </c>
      <c r="T1724" s="50">
        <v>120</v>
      </c>
      <c r="U1724" s="70">
        <f t="shared" si="106"/>
        <v>0.03</v>
      </c>
      <c r="V1724" s="52">
        <v>4.92</v>
      </c>
      <c r="W1724" s="52" t="str" cm="1">
        <f t="array" ref="W1724">_xlfn.SWITCH(ROUND(V1724,0),5,"Excellent",4,"Good",3,"Ok","Bad")</f>
        <v>Excellent</v>
      </c>
      <c r="X1724">
        <v>26</v>
      </c>
      <c r="Y1724" t="str">
        <f t="shared" si="107"/>
        <v>No</v>
      </c>
      <c r="Z1724" s="68">
        <v>42941</v>
      </c>
      <c r="AA1724" s="68">
        <v>43951</v>
      </c>
      <c r="AB1724">
        <v>0</v>
      </c>
      <c r="AC1724" t="s">
        <v>15615</v>
      </c>
    </row>
    <row r="1725" spans="1:29" x14ac:dyDescent="0.3">
      <c r="A1725" t="s">
        <v>14604</v>
      </c>
      <c r="B1725">
        <v>60</v>
      </c>
      <c r="C1725" t="str">
        <f>VLOOKUP($B1725,Hosts!$A:$M,10,0)</f>
        <v>Within a few hours</v>
      </c>
      <c r="D1725" s="70">
        <f>VLOOKUP($B1725,Hosts!$A:$M,11,0)</f>
        <v>1</v>
      </c>
      <c r="E1725" s="70">
        <f>VLOOKUP($B1725,Hosts!$A:$M,12,0)</f>
        <v>1</v>
      </c>
      <c r="F1725" t="str">
        <f>VLOOKUP($B1725,Hosts!$A:$M,13,0)</f>
        <v>No</v>
      </c>
      <c r="G1725" t="str">
        <f>INDEX(Hosts!$A:$M, MATCH(Places!$B1725,Hosts!$A:$A,0), MATCH(Places!G$1,Hosts!$A$1:$M$1,0))</f>
        <v>Within a few hours</v>
      </c>
      <c r="H1725" s="70">
        <f>INDEX(Hosts!$A:$M, MATCH(Places!$B1725,Hosts!$A:$A,0), MATCH(Places!H$1,Hosts!$A$1:$M$1,0))</f>
        <v>1</v>
      </c>
      <c r="I1725" s="70">
        <f>INDEX(Hosts!$A:$M, MATCH(Places!$B1725,Hosts!$A:$A,0), MATCH(Places!I$1,Hosts!$A$1:$M$1,0))</f>
        <v>1</v>
      </c>
      <c r="J1725" t="str">
        <f>INDEX(Hosts!$A:$M, MATCH(Places!$B1725,Hosts!$A:$A,0), MATCH(Places!J$1,Hosts!$A$1:$M$1,0))</f>
        <v>No</v>
      </c>
      <c r="K1725">
        <v>7</v>
      </c>
      <c r="L1725" t="str">
        <f>VLOOKUP($K1725,Neighborhoods!$A:$C,2,0)</f>
        <v>Brooklyn</v>
      </c>
      <c r="M1725" t="str">
        <f>VLOOKUP($K1725,Neighborhoods!$A:$C,3,0)</f>
        <v>Bedford-Stuyvesant</v>
      </c>
      <c r="N1725" t="str">
        <f>INDEX(Neighborhoods!$A:$C, MATCH(Places!$K1725,Neighborhoods!$A:$A,0), MATCH(Places!N$1,Neighborhoods!$A$1:$C$1,0))</f>
        <v>Brooklyn</v>
      </c>
      <c r="O1725" t="str">
        <f>INDEX(Neighborhoods!$A:$C, MATCH(Places!$K1725,Neighborhoods!$A:$A,0), MATCH(Places!O$1,Neighborhoods!$A$1:$C$1,0))</f>
        <v>Bedford-Stuyvesant</v>
      </c>
      <c r="P1725" t="s">
        <v>11822</v>
      </c>
      <c r="Q1725" t="str">
        <f t="shared" si="104"/>
        <v>No</v>
      </c>
      <c r="R1725">
        <v>4</v>
      </c>
      <c r="S1725" t="str">
        <f t="shared" si="105"/>
        <v>Medium</v>
      </c>
      <c r="T1725" s="50">
        <v>120</v>
      </c>
      <c r="U1725" s="70">
        <f t="shared" si="106"/>
        <v>0.03</v>
      </c>
      <c r="V1725" s="52">
        <v>4.67</v>
      </c>
      <c r="W1725" s="52" t="str" cm="1">
        <f t="array" ref="W1725">_xlfn.SWITCH(ROUND(V1725,0),5,"Excellent",4,"Good",3,"Ok","Bad")</f>
        <v>Excellent</v>
      </c>
      <c r="X1725">
        <v>3</v>
      </c>
      <c r="Y1725" t="str">
        <f t="shared" si="107"/>
        <v>No</v>
      </c>
      <c r="Z1725" s="68">
        <v>42575</v>
      </c>
      <c r="AA1725" s="68">
        <v>42591</v>
      </c>
      <c r="AB1725">
        <v>0</v>
      </c>
      <c r="AC1725" t="s">
        <v>15616</v>
      </c>
    </row>
    <row r="1726" spans="1:29" x14ac:dyDescent="0.3">
      <c r="A1726" t="s">
        <v>1290</v>
      </c>
      <c r="B1726">
        <v>2578</v>
      </c>
      <c r="C1726" t="str">
        <f>VLOOKUP($B1726,Hosts!$A:$M,10,0)</f>
        <v>Within a few hours</v>
      </c>
      <c r="D1726" s="70">
        <f>VLOOKUP($B1726,Hosts!$A:$M,11,0)</f>
        <v>0.9</v>
      </c>
      <c r="E1726" s="70">
        <f>VLOOKUP($B1726,Hosts!$A:$M,12,0)</f>
        <v>0.52</v>
      </c>
      <c r="F1726" t="str">
        <f>VLOOKUP($B1726,Hosts!$A:$M,13,0)</f>
        <v>No</v>
      </c>
      <c r="G1726" t="str">
        <f>INDEX(Hosts!$A:$M, MATCH(Places!$B1726,Hosts!$A:$A,0), MATCH(Places!G$1,Hosts!$A$1:$M$1,0))</f>
        <v>Within a few hours</v>
      </c>
      <c r="H1726" s="70">
        <f>INDEX(Hosts!$A:$M, MATCH(Places!$B1726,Hosts!$A:$A,0), MATCH(Places!H$1,Hosts!$A$1:$M$1,0))</f>
        <v>0.9</v>
      </c>
      <c r="I1726" s="70">
        <f>INDEX(Hosts!$A:$M, MATCH(Places!$B1726,Hosts!$A:$A,0), MATCH(Places!I$1,Hosts!$A$1:$M$1,0))</f>
        <v>0.52</v>
      </c>
      <c r="J1726" t="str">
        <f>INDEX(Hosts!$A:$M, MATCH(Places!$B1726,Hosts!$A:$A,0), MATCH(Places!J$1,Hosts!$A$1:$M$1,0))</f>
        <v>No</v>
      </c>
      <c r="K1726">
        <v>25</v>
      </c>
      <c r="L1726" t="str">
        <f>VLOOKUP($K1726,Neighborhoods!$A:$C,2,0)</f>
        <v>Queens</v>
      </c>
      <c r="M1726" t="str">
        <f>VLOOKUP($K1726,Neighborhoods!$A:$C,3,0)</f>
        <v>Ridgewood</v>
      </c>
      <c r="N1726" t="str">
        <f>INDEX(Neighborhoods!$A:$C, MATCH(Places!$K1726,Neighborhoods!$A:$A,0), MATCH(Places!N$1,Neighborhoods!$A$1:$C$1,0))</f>
        <v>Queens</v>
      </c>
      <c r="O1726" t="str">
        <f>INDEX(Neighborhoods!$A:$C, MATCH(Places!$K1726,Neighborhoods!$A:$A,0), MATCH(Places!O$1,Neighborhoods!$A$1:$C$1,0))</f>
        <v>Ridgewood</v>
      </c>
      <c r="P1726" t="s">
        <v>11822</v>
      </c>
      <c r="Q1726" t="str">
        <f t="shared" si="104"/>
        <v>No</v>
      </c>
      <c r="R1726">
        <v>16</v>
      </c>
      <c r="S1726" t="str">
        <f t="shared" si="105"/>
        <v>Large</v>
      </c>
      <c r="T1726" s="50">
        <v>300</v>
      </c>
      <c r="U1726" s="70">
        <f t="shared" si="106"/>
        <v>0.04</v>
      </c>
      <c r="V1726" s="52">
        <v>4.5</v>
      </c>
      <c r="W1726" s="52" t="str" cm="1">
        <f t="array" ref="W1726">_xlfn.SWITCH(ROUND(V1726,0),5,"Excellent",4,"Good",3,"Ok","Bad")</f>
        <v>Excellent</v>
      </c>
      <c r="X1726">
        <v>8</v>
      </c>
      <c r="Y1726" t="str">
        <f t="shared" si="107"/>
        <v>No</v>
      </c>
      <c r="Z1726" s="68">
        <v>42498</v>
      </c>
      <c r="AA1726" s="68">
        <v>43831</v>
      </c>
      <c r="AB1726">
        <v>365</v>
      </c>
      <c r="AC1726" t="s">
        <v>15615</v>
      </c>
    </row>
    <row r="1727" spans="1:29" x14ac:dyDescent="0.3">
      <c r="A1727" t="s">
        <v>13972</v>
      </c>
      <c r="B1727">
        <v>736</v>
      </c>
      <c r="C1727" t="str">
        <f>VLOOKUP($B1727,Hosts!$A:$M,10,0)</f>
        <v>Within an hour</v>
      </c>
      <c r="D1727" s="70">
        <f>VLOOKUP($B1727,Hosts!$A:$M,11,0)</f>
        <v>1</v>
      </c>
      <c r="E1727" s="70">
        <f>VLOOKUP($B1727,Hosts!$A:$M,12,0)</f>
        <v>1</v>
      </c>
      <c r="F1727" t="str">
        <f>VLOOKUP($B1727,Hosts!$A:$M,13,0)</f>
        <v>Yes</v>
      </c>
      <c r="G1727" t="str">
        <f>INDEX(Hosts!$A:$M, MATCH(Places!$B1727,Hosts!$A:$A,0), MATCH(Places!G$1,Hosts!$A$1:$M$1,0))</f>
        <v>Within an hour</v>
      </c>
      <c r="H1727" s="70">
        <f>INDEX(Hosts!$A:$M, MATCH(Places!$B1727,Hosts!$A:$A,0), MATCH(Places!H$1,Hosts!$A$1:$M$1,0))</f>
        <v>1</v>
      </c>
      <c r="I1727" s="70">
        <f>INDEX(Hosts!$A:$M, MATCH(Places!$B1727,Hosts!$A:$A,0), MATCH(Places!I$1,Hosts!$A$1:$M$1,0))</f>
        <v>1</v>
      </c>
      <c r="J1727" t="str">
        <f>INDEX(Hosts!$A:$M, MATCH(Places!$B1727,Hosts!$A:$A,0), MATCH(Places!J$1,Hosts!$A$1:$M$1,0))</f>
        <v>Yes</v>
      </c>
      <c r="K1727">
        <v>12</v>
      </c>
      <c r="L1727" t="str">
        <f>VLOOKUP($K1727,Neighborhoods!$A:$C,2,0)</f>
        <v>Brooklyn</v>
      </c>
      <c r="M1727" t="str">
        <f>VLOOKUP($K1727,Neighborhoods!$A:$C,3,0)</f>
        <v>Williamsburg</v>
      </c>
      <c r="N1727" t="str">
        <f>INDEX(Neighborhoods!$A:$C, MATCH(Places!$K1727,Neighborhoods!$A:$A,0), MATCH(Places!N$1,Neighborhoods!$A$1:$C$1,0))</f>
        <v>Brooklyn</v>
      </c>
      <c r="O1727" t="str">
        <f>INDEX(Neighborhoods!$A:$C, MATCH(Places!$K1727,Neighborhoods!$A:$A,0), MATCH(Places!O$1,Neighborhoods!$A$1:$C$1,0))</f>
        <v>Williamsburg</v>
      </c>
      <c r="P1727" t="s">
        <v>11822</v>
      </c>
      <c r="Q1727" t="str">
        <f t="shared" si="104"/>
        <v>No</v>
      </c>
      <c r="R1727">
        <v>2</v>
      </c>
      <c r="S1727" t="str">
        <f t="shared" si="105"/>
        <v>Small</v>
      </c>
      <c r="T1727" s="50">
        <v>175</v>
      </c>
      <c r="U1727" s="70">
        <f t="shared" si="106"/>
        <v>0.03</v>
      </c>
      <c r="V1727" s="52">
        <v>4.97</v>
      </c>
      <c r="W1727" s="52" t="str" cm="1">
        <f t="array" ref="W1727">_xlfn.SWITCH(ROUND(V1727,0),5,"Excellent",4,"Good",3,"Ok","Bad")</f>
        <v>Excellent</v>
      </c>
      <c r="X1727">
        <v>148</v>
      </c>
      <c r="Y1727" t="str">
        <f t="shared" si="107"/>
        <v>Yes</v>
      </c>
      <c r="Z1727" s="68">
        <v>42382</v>
      </c>
      <c r="AA1727" s="68">
        <v>44028</v>
      </c>
      <c r="AB1727">
        <v>19</v>
      </c>
      <c r="AC1727" t="s">
        <v>15615</v>
      </c>
    </row>
    <row r="1728" spans="1:29" x14ac:dyDescent="0.3">
      <c r="A1728" t="s">
        <v>13281</v>
      </c>
      <c r="B1728">
        <v>2576</v>
      </c>
      <c r="C1728" t="str">
        <f>VLOOKUP($B1728,Hosts!$A:$M,10,0)</f>
        <v>Within a few hours</v>
      </c>
      <c r="D1728" s="70">
        <f>VLOOKUP($B1728,Hosts!$A:$M,11,0)</f>
        <v>0.93</v>
      </c>
      <c r="E1728" s="70">
        <f>VLOOKUP($B1728,Hosts!$A:$M,12,0)</f>
        <v>0.66</v>
      </c>
      <c r="F1728" t="str">
        <f>VLOOKUP($B1728,Hosts!$A:$M,13,0)</f>
        <v>No</v>
      </c>
      <c r="G1728" t="str">
        <f>INDEX(Hosts!$A:$M, MATCH(Places!$B1728,Hosts!$A:$A,0), MATCH(Places!G$1,Hosts!$A$1:$M$1,0))</f>
        <v>Within a few hours</v>
      </c>
      <c r="H1728" s="70">
        <f>INDEX(Hosts!$A:$M, MATCH(Places!$B1728,Hosts!$A:$A,0), MATCH(Places!H$1,Hosts!$A$1:$M$1,0))</f>
        <v>0.93</v>
      </c>
      <c r="I1728" s="70">
        <f>INDEX(Hosts!$A:$M, MATCH(Places!$B1728,Hosts!$A:$A,0), MATCH(Places!I$1,Hosts!$A$1:$M$1,0))</f>
        <v>0.66</v>
      </c>
      <c r="J1728" t="str">
        <f>INDEX(Hosts!$A:$M, MATCH(Places!$B1728,Hosts!$A:$A,0), MATCH(Places!J$1,Hosts!$A$1:$M$1,0))</f>
        <v>No</v>
      </c>
      <c r="K1728">
        <v>18</v>
      </c>
      <c r="L1728" t="str">
        <f>VLOOKUP($K1728,Neighborhoods!$A:$C,2,0)</f>
        <v>Manhattan</v>
      </c>
      <c r="M1728" t="str">
        <f>VLOOKUP($K1728,Neighborhoods!$A:$C,3,0)</f>
        <v>Midtown</v>
      </c>
      <c r="N1728" t="str">
        <f>INDEX(Neighborhoods!$A:$C, MATCH(Places!$K1728,Neighborhoods!$A:$A,0), MATCH(Places!N$1,Neighborhoods!$A$1:$C$1,0))</f>
        <v>Manhattan</v>
      </c>
      <c r="O1728" t="str">
        <f>INDEX(Neighborhoods!$A:$C, MATCH(Places!$K1728,Neighborhoods!$A:$A,0), MATCH(Places!O$1,Neighborhoods!$A$1:$C$1,0))</f>
        <v>Midtown</v>
      </c>
      <c r="P1728" t="s">
        <v>11822</v>
      </c>
      <c r="Q1728" t="str">
        <f t="shared" si="104"/>
        <v>No</v>
      </c>
      <c r="R1728">
        <v>5</v>
      </c>
      <c r="S1728" t="str">
        <f t="shared" si="105"/>
        <v>Medium</v>
      </c>
      <c r="T1728" s="50">
        <v>150</v>
      </c>
      <c r="U1728" s="70">
        <f t="shared" si="106"/>
        <v>0.03</v>
      </c>
      <c r="V1728" s="52">
        <v>4.5</v>
      </c>
      <c r="W1728" s="52" t="str" cm="1">
        <f t="array" ref="W1728">_xlfn.SWITCH(ROUND(V1728,0),5,"Excellent",4,"Good",3,"Ok","Bad")</f>
        <v>Excellent</v>
      </c>
      <c r="X1728">
        <v>4</v>
      </c>
      <c r="Y1728" t="str">
        <f t="shared" si="107"/>
        <v>No</v>
      </c>
      <c r="Z1728" s="68">
        <v>42594</v>
      </c>
      <c r="AA1728" s="68">
        <v>43174</v>
      </c>
      <c r="AB1728">
        <v>180</v>
      </c>
      <c r="AC1728" t="s">
        <v>15615</v>
      </c>
    </row>
    <row r="1729" spans="1:29" x14ac:dyDescent="0.3">
      <c r="A1729" t="s">
        <v>14772</v>
      </c>
      <c r="B1729">
        <v>2576</v>
      </c>
      <c r="C1729" t="str">
        <f>VLOOKUP($B1729,Hosts!$A:$M,10,0)</f>
        <v>Within a few hours</v>
      </c>
      <c r="D1729" s="70">
        <f>VLOOKUP($B1729,Hosts!$A:$M,11,0)</f>
        <v>0.93</v>
      </c>
      <c r="E1729" s="70">
        <f>VLOOKUP($B1729,Hosts!$A:$M,12,0)</f>
        <v>0.66</v>
      </c>
      <c r="F1729" t="str">
        <f>VLOOKUP($B1729,Hosts!$A:$M,13,0)</f>
        <v>No</v>
      </c>
      <c r="G1729" t="str">
        <f>INDEX(Hosts!$A:$M, MATCH(Places!$B1729,Hosts!$A:$A,0), MATCH(Places!G$1,Hosts!$A$1:$M$1,0))</f>
        <v>Within a few hours</v>
      </c>
      <c r="H1729" s="70">
        <f>INDEX(Hosts!$A:$M, MATCH(Places!$B1729,Hosts!$A:$A,0), MATCH(Places!H$1,Hosts!$A$1:$M$1,0))</f>
        <v>0.93</v>
      </c>
      <c r="I1729" s="70">
        <f>INDEX(Hosts!$A:$M, MATCH(Places!$B1729,Hosts!$A:$A,0), MATCH(Places!I$1,Hosts!$A$1:$M$1,0))</f>
        <v>0.66</v>
      </c>
      <c r="J1729" t="str">
        <f>INDEX(Hosts!$A:$M, MATCH(Places!$B1729,Hosts!$A:$A,0), MATCH(Places!J$1,Hosts!$A$1:$M$1,0))</f>
        <v>No</v>
      </c>
      <c r="K1729">
        <v>18</v>
      </c>
      <c r="L1729" t="str">
        <f>VLOOKUP($K1729,Neighborhoods!$A:$C,2,0)</f>
        <v>Manhattan</v>
      </c>
      <c r="M1729" t="str">
        <f>VLOOKUP($K1729,Neighborhoods!$A:$C,3,0)</f>
        <v>Midtown</v>
      </c>
      <c r="N1729" t="str">
        <f>INDEX(Neighborhoods!$A:$C, MATCH(Places!$K1729,Neighborhoods!$A:$A,0), MATCH(Places!N$1,Neighborhoods!$A$1:$C$1,0))</f>
        <v>Manhattan</v>
      </c>
      <c r="O1729" t="str">
        <f>INDEX(Neighborhoods!$A:$C, MATCH(Places!$K1729,Neighborhoods!$A:$A,0), MATCH(Places!O$1,Neighborhoods!$A$1:$C$1,0))</f>
        <v>Midtown</v>
      </c>
      <c r="P1729" t="s">
        <v>11822</v>
      </c>
      <c r="Q1729" t="str">
        <f t="shared" si="104"/>
        <v>No</v>
      </c>
      <c r="R1729">
        <v>6</v>
      </c>
      <c r="S1729" t="str">
        <f t="shared" si="105"/>
        <v>Large</v>
      </c>
      <c r="T1729" s="50">
        <v>167</v>
      </c>
      <c r="U1729" s="70">
        <f t="shared" si="106"/>
        <v>0.03</v>
      </c>
      <c r="V1729" s="52">
        <v>4.4000000000000004</v>
      </c>
      <c r="W1729" s="52" t="str" cm="1">
        <f t="array" ref="W1729">_xlfn.SWITCH(ROUND(V1729,0),5,"Excellent",4,"Good",3,"Ok","Bad")</f>
        <v>Good</v>
      </c>
      <c r="X1729">
        <v>5</v>
      </c>
      <c r="Y1729" t="str">
        <f t="shared" si="107"/>
        <v>No</v>
      </c>
      <c r="Z1729" s="68">
        <v>42406</v>
      </c>
      <c r="AA1729" s="68">
        <v>43511</v>
      </c>
      <c r="AB1729">
        <v>180</v>
      </c>
      <c r="AC1729" t="s">
        <v>15615</v>
      </c>
    </row>
    <row r="1730" spans="1:29" x14ac:dyDescent="0.3">
      <c r="A1730" t="s">
        <v>1291</v>
      </c>
      <c r="B1730">
        <v>298</v>
      </c>
      <c r="C1730" t="str">
        <f>VLOOKUP($B1730,Hosts!$A:$M,10,0)</f>
        <v>Within an hour</v>
      </c>
      <c r="D1730" s="70">
        <f>VLOOKUP($B1730,Hosts!$A:$M,11,0)</f>
        <v>1</v>
      </c>
      <c r="E1730" s="70">
        <f>VLOOKUP($B1730,Hosts!$A:$M,12,0)</f>
        <v>0.93</v>
      </c>
      <c r="F1730" t="str">
        <f>VLOOKUP($B1730,Hosts!$A:$M,13,0)</f>
        <v>No</v>
      </c>
      <c r="G1730" t="str">
        <f>INDEX(Hosts!$A:$M, MATCH(Places!$B1730,Hosts!$A:$A,0), MATCH(Places!G$1,Hosts!$A$1:$M$1,0))</f>
        <v>Within an hour</v>
      </c>
      <c r="H1730" s="70">
        <f>INDEX(Hosts!$A:$M, MATCH(Places!$B1730,Hosts!$A:$A,0), MATCH(Places!H$1,Hosts!$A$1:$M$1,0))</f>
        <v>1</v>
      </c>
      <c r="I1730" s="70">
        <f>INDEX(Hosts!$A:$M, MATCH(Places!$B1730,Hosts!$A:$A,0), MATCH(Places!I$1,Hosts!$A$1:$M$1,0))</f>
        <v>0.93</v>
      </c>
      <c r="J1730" t="str">
        <f>INDEX(Hosts!$A:$M, MATCH(Places!$B1730,Hosts!$A:$A,0), MATCH(Places!J$1,Hosts!$A$1:$M$1,0))</f>
        <v>No</v>
      </c>
      <c r="K1730">
        <v>7</v>
      </c>
      <c r="L1730" t="str">
        <f>VLOOKUP($K1730,Neighborhoods!$A:$C,2,0)</f>
        <v>Brooklyn</v>
      </c>
      <c r="M1730" t="str">
        <f>VLOOKUP($K1730,Neighborhoods!$A:$C,3,0)</f>
        <v>Bedford-Stuyvesant</v>
      </c>
      <c r="N1730" t="str">
        <f>INDEX(Neighborhoods!$A:$C, MATCH(Places!$K1730,Neighborhoods!$A:$A,0), MATCH(Places!N$1,Neighborhoods!$A$1:$C$1,0))</f>
        <v>Brooklyn</v>
      </c>
      <c r="O1730" t="str">
        <f>INDEX(Neighborhoods!$A:$C, MATCH(Places!$K1730,Neighborhoods!$A:$A,0), MATCH(Places!O$1,Neighborhoods!$A$1:$C$1,0))</f>
        <v>Bedford-Stuyvesant</v>
      </c>
      <c r="P1730" t="s">
        <v>11822</v>
      </c>
      <c r="Q1730" t="str">
        <f t="shared" si="104"/>
        <v>No</v>
      </c>
      <c r="R1730">
        <v>6</v>
      </c>
      <c r="S1730" t="str">
        <f t="shared" si="105"/>
        <v>Large</v>
      </c>
      <c r="T1730" s="50">
        <v>85</v>
      </c>
      <c r="U1730" s="70">
        <f t="shared" si="106"/>
        <v>0.03</v>
      </c>
      <c r="V1730" s="52">
        <v>4.41</v>
      </c>
      <c r="W1730" s="52" t="str" cm="1">
        <f t="array" ref="W1730">_xlfn.SWITCH(ROUND(V1730,0),5,"Excellent",4,"Good",3,"Ok","Bad")</f>
        <v>Good</v>
      </c>
      <c r="X1730">
        <v>162</v>
      </c>
      <c r="Y1730" t="str">
        <f t="shared" si="107"/>
        <v>No</v>
      </c>
      <c r="Z1730" s="68">
        <v>42427</v>
      </c>
      <c r="AA1730" s="68">
        <v>44010</v>
      </c>
      <c r="AB1730">
        <v>86</v>
      </c>
      <c r="AC1730" t="s">
        <v>15615</v>
      </c>
    </row>
    <row r="1731" spans="1:29" x14ac:dyDescent="0.3">
      <c r="A1731" t="s">
        <v>14079</v>
      </c>
      <c r="B1731">
        <v>21</v>
      </c>
      <c r="C1731" t="str">
        <f>VLOOKUP($B1731,Hosts!$A:$M,10,0)</f>
        <v>Within a day</v>
      </c>
      <c r="D1731" s="70">
        <f>VLOOKUP($B1731,Hosts!$A:$M,11,0)</f>
        <v>0.5</v>
      </c>
      <c r="E1731" s="70">
        <f>VLOOKUP($B1731,Hosts!$A:$M,12,0)</f>
        <v>0.33</v>
      </c>
      <c r="F1731" t="str">
        <f>VLOOKUP($B1731,Hosts!$A:$M,13,0)</f>
        <v>No</v>
      </c>
      <c r="G1731" t="str">
        <f>INDEX(Hosts!$A:$M, MATCH(Places!$B1731,Hosts!$A:$A,0), MATCH(Places!G$1,Hosts!$A$1:$M$1,0))</f>
        <v>Within a day</v>
      </c>
      <c r="H1731" s="70">
        <f>INDEX(Hosts!$A:$M, MATCH(Places!$B1731,Hosts!$A:$A,0), MATCH(Places!H$1,Hosts!$A$1:$M$1,0))</f>
        <v>0.5</v>
      </c>
      <c r="I1731" s="70">
        <f>INDEX(Hosts!$A:$M, MATCH(Places!$B1731,Hosts!$A:$A,0), MATCH(Places!I$1,Hosts!$A$1:$M$1,0))</f>
        <v>0.33</v>
      </c>
      <c r="J1731" t="str">
        <f>INDEX(Hosts!$A:$M, MATCH(Places!$B1731,Hosts!$A:$A,0), MATCH(Places!J$1,Hosts!$A$1:$M$1,0))</f>
        <v>No</v>
      </c>
      <c r="K1731">
        <v>7</v>
      </c>
      <c r="L1731" t="str">
        <f>VLOOKUP($K1731,Neighborhoods!$A:$C,2,0)</f>
        <v>Brooklyn</v>
      </c>
      <c r="M1731" t="str">
        <f>VLOOKUP($K1731,Neighborhoods!$A:$C,3,0)</f>
        <v>Bedford-Stuyvesant</v>
      </c>
      <c r="N1731" t="str">
        <f>INDEX(Neighborhoods!$A:$C, MATCH(Places!$K1731,Neighborhoods!$A:$A,0), MATCH(Places!N$1,Neighborhoods!$A$1:$C$1,0))</f>
        <v>Brooklyn</v>
      </c>
      <c r="O1731" t="str">
        <f>INDEX(Neighborhoods!$A:$C, MATCH(Places!$K1731,Neighborhoods!$A:$A,0), MATCH(Places!O$1,Neighborhoods!$A$1:$C$1,0))</f>
        <v>Bedford-Stuyvesant</v>
      </c>
      <c r="P1731" t="s">
        <v>1</v>
      </c>
      <c r="Q1731" t="str">
        <f t="shared" ref="Q1731:Q1794" si="108">IF(OR(P1731="Private room",P1731="Shared room"),"Yes","No")</f>
        <v>Yes</v>
      </c>
      <c r="R1731">
        <v>1</v>
      </c>
      <c r="S1731" t="str">
        <f t="shared" ref="S1731:S1794" si="109">IF(R1731&lt;=2,"Small",IF(R1731&lt;=5,"Medium","Large"))</f>
        <v>Small</v>
      </c>
      <c r="T1731" s="50">
        <v>43</v>
      </c>
      <c r="U1731" s="70">
        <f t="shared" ref="U1731:U1794" si="110">VLOOKUP($T1731,$AF$1:$AG$5,2)</f>
        <v>0.03</v>
      </c>
      <c r="V1731" s="52">
        <v>4.8600000000000003</v>
      </c>
      <c r="W1731" s="52" t="str" cm="1">
        <f t="array" ref="W1731">_xlfn.SWITCH(ROUND(V1731,0),5,"Excellent",4,"Good",3,"Ok","Bad")</f>
        <v>Excellent</v>
      </c>
      <c r="X1731">
        <v>7</v>
      </c>
      <c r="Y1731" t="str">
        <f t="shared" ref="Y1731:Y1794" si="111">IF(AND(V1731&gt;4.8,X1731&gt;100),"Yes","No")</f>
        <v>No</v>
      </c>
      <c r="Z1731" s="68">
        <v>42688</v>
      </c>
      <c r="AA1731" s="68">
        <v>43781</v>
      </c>
      <c r="AB1731">
        <v>365</v>
      </c>
      <c r="AC1731" t="s">
        <v>15615</v>
      </c>
    </row>
    <row r="1732" spans="1:29" x14ac:dyDescent="0.3">
      <c r="A1732" t="s">
        <v>1292</v>
      </c>
      <c r="B1732">
        <v>1489</v>
      </c>
      <c r="C1732" t="str">
        <f>VLOOKUP($B1732,Hosts!$A:$M,10,0)</f>
        <v>Within a day</v>
      </c>
      <c r="D1732" s="70">
        <f>VLOOKUP($B1732,Hosts!$A:$M,11,0)</f>
        <v>0.5</v>
      </c>
      <c r="E1732" s="70">
        <f>VLOOKUP($B1732,Hosts!$A:$M,12,0)</f>
        <v>0.9</v>
      </c>
      <c r="F1732" t="str">
        <f>VLOOKUP($B1732,Hosts!$A:$M,13,0)</f>
        <v>No</v>
      </c>
      <c r="G1732" t="str">
        <f>INDEX(Hosts!$A:$M, MATCH(Places!$B1732,Hosts!$A:$A,0), MATCH(Places!G$1,Hosts!$A$1:$M$1,0))</f>
        <v>Within a day</v>
      </c>
      <c r="H1732" s="70">
        <f>INDEX(Hosts!$A:$M, MATCH(Places!$B1732,Hosts!$A:$A,0), MATCH(Places!H$1,Hosts!$A$1:$M$1,0))</f>
        <v>0.5</v>
      </c>
      <c r="I1732" s="70">
        <f>INDEX(Hosts!$A:$M, MATCH(Places!$B1732,Hosts!$A:$A,0), MATCH(Places!I$1,Hosts!$A$1:$M$1,0))</f>
        <v>0.9</v>
      </c>
      <c r="J1732" t="str">
        <f>INDEX(Hosts!$A:$M, MATCH(Places!$B1732,Hosts!$A:$A,0), MATCH(Places!J$1,Hosts!$A$1:$M$1,0))</f>
        <v>No</v>
      </c>
      <c r="K1732">
        <v>11</v>
      </c>
      <c r="L1732" t="str">
        <f>VLOOKUP($K1732,Neighborhoods!$A:$C,2,0)</f>
        <v>Brooklyn</v>
      </c>
      <c r="M1732" t="str">
        <f>VLOOKUP($K1732,Neighborhoods!$A:$C,3,0)</f>
        <v>Greenpoint</v>
      </c>
      <c r="N1732" t="str">
        <f>INDEX(Neighborhoods!$A:$C, MATCH(Places!$K1732,Neighborhoods!$A:$A,0), MATCH(Places!N$1,Neighborhoods!$A$1:$C$1,0))</f>
        <v>Brooklyn</v>
      </c>
      <c r="O1732" t="str">
        <f>INDEX(Neighborhoods!$A:$C, MATCH(Places!$K1732,Neighborhoods!$A:$A,0), MATCH(Places!O$1,Neighborhoods!$A$1:$C$1,0))</f>
        <v>Greenpoint</v>
      </c>
      <c r="P1732" t="s">
        <v>1</v>
      </c>
      <c r="Q1732" t="str">
        <f t="shared" si="108"/>
        <v>Yes</v>
      </c>
      <c r="R1732">
        <v>1</v>
      </c>
      <c r="S1732" t="str">
        <f t="shared" si="109"/>
        <v>Small</v>
      </c>
      <c r="T1732" s="50">
        <v>51</v>
      </c>
      <c r="U1732" s="70">
        <f t="shared" si="110"/>
        <v>0.03</v>
      </c>
      <c r="V1732" s="52">
        <v>5</v>
      </c>
      <c r="W1732" s="52" t="str" cm="1">
        <f t="array" ref="W1732">_xlfn.SWITCH(ROUND(V1732,0),5,"Excellent",4,"Good",3,"Ok","Bad")</f>
        <v>Excellent</v>
      </c>
      <c r="X1732">
        <v>4</v>
      </c>
      <c r="Y1732" t="str">
        <f t="shared" si="111"/>
        <v>No</v>
      </c>
      <c r="Z1732" s="68">
        <v>42766</v>
      </c>
      <c r="AA1732" s="68">
        <v>43840</v>
      </c>
      <c r="AB1732">
        <v>361</v>
      </c>
      <c r="AC1732" t="s">
        <v>15615</v>
      </c>
    </row>
    <row r="1733" spans="1:29" x14ac:dyDescent="0.3">
      <c r="A1733" t="s">
        <v>1293</v>
      </c>
      <c r="B1733">
        <v>2579</v>
      </c>
      <c r="C1733" t="str">
        <f>VLOOKUP($B1733,Hosts!$A:$M,10,0)</f>
        <v>Within an hour</v>
      </c>
      <c r="D1733" s="70">
        <f>VLOOKUP($B1733,Hosts!$A:$M,11,0)</f>
        <v>1</v>
      </c>
      <c r="E1733" s="70">
        <f>VLOOKUP($B1733,Hosts!$A:$M,12,0)</f>
        <v>1</v>
      </c>
      <c r="F1733" t="str">
        <f>VLOOKUP($B1733,Hosts!$A:$M,13,0)</f>
        <v>Yes</v>
      </c>
      <c r="G1733" t="str">
        <f>INDEX(Hosts!$A:$M, MATCH(Places!$B1733,Hosts!$A:$A,0), MATCH(Places!G$1,Hosts!$A$1:$M$1,0))</f>
        <v>Within an hour</v>
      </c>
      <c r="H1733" s="70">
        <f>INDEX(Hosts!$A:$M, MATCH(Places!$B1733,Hosts!$A:$A,0), MATCH(Places!H$1,Hosts!$A$1:$M$1,0))</f>
        <v>1</v>
      </c>
      <c r="I1733" s="70">
        <f>INDEX(Hosts!$A:$M, MATCH(Places!$B1733,Hosts!$A:$A,0), MATCH(Places!I$1,Hosts!$A$1:$M$1,0))</f>
        <v>1</v>
      </c>
      <c r="J1733" t="str">
        <f>INDEX(Hosts!$A:$M, MATCH(Places!$B1733,Hosts!$A:$A,0), MATCH(Places!J$1,Hosts!$A$1:$M$1,0))</f>
        <v>Yes</v>
      </c>
      <c r="K1733">
        <v>11</v>
      </c>
      <c r="L1733" t="str">
        <f>VLOOKUP($K1733,Neighborhoods!$A:$C,2,0)</f>
        <v>Brooklyn</v>
      </c>
      <c r="M1733" t="str">
        <f>VLOOKUP($K1733,Neighborhoods!$A:$C,3,0)</f>
        <v>Greenpoint</v>
      </c>
      <c r="N1733" t="str">
        <f>INDEX(Neighborhoods!$A:$C, MATCH(Places!$K1733,Neighborhoods!$A:$A,0), MATCH(Places!N$1,Neighborhoods!$A$1:$C$1,0))</f>
        <v>Brooklyn</v>
      </c>
      <c r="O1733" t="str">
        <f>INDEX(Neighborhoods!$A:$C, MATCH(Places!$K1733,Neighborhoods!$A:$A,0), MATCH(Places!O$1,Neighborhoods!$A$1:$C$1,0))</f>
        <v>Greenpoint</v>
      </c>
      <c r="P1733" t="s">
        <v>1</v>
      </c>
      <c r="Q1733" t="str">
        <f t="shared" si="108"/>
        <v>Yes</v>
      </c>
      <c r="R1733">
        <v>2</v>
      </c>
      <c r="S1733" t="str">
        <f t="shared" si="109"/>
        <v>Small</v>
      </c>
      <c r="T1733" s="50">
        <v>80</v>
      </c>
      <c r="U1733" s="70">
        <f t="shared" si="110"/>
        <v>0.03</v>
      </c>
      <c r="V1733" s="52">
        <v>4.83</v>
      </c>
      <c r="W1733" s="52" t="str" cm="1">
        <f t="array" ref="W1733">_xlfn.SWITCH(ROUND(V1733,0),5,"Excellent",4,"Good",3,"Ok","Bad")</f>
        <v>Excellent</v>
      </c>
      <c r="X1733">
        <v>119</v>
      </c>
      <c r="Y1733" t="str">
        <f t="shared" si="111"/>
        <v>Yes</v>
      </c>
      <c r="Z1733" s="68">
        <v>42555</v>
      </c>
      <c r="AA1733" s="68">
        <v>43899</v>
      </c>
      <c r="AB1733">
        <v>199</v>
      </c>
      <c r="AC1733" t="s">
        <v>15616</v>
      </c>
    </row>
    <row r="1734" spans="1:29" x14ac:dyDescent="0.3">
      <c r="A1734" t="s">
        <v>13841</v>
      </c>
      <c r="B1734">
        <v>2393</v>
      </c>
      <c r="C1734" t="str">
        <f>VLOOKUP($B1734,Hosts!$A:$M,10,0)</f>
        <v>Within an hour</v>
      </c>
      <c r="D1734" s="70">
        <f>VLOOKUP($B1734,Hosts!$A:$M,11,0)</f>
        <v>1</v>
      </c>
      <c r="E1734" s="70">
        <f>VLOOKUP($B1734,Hosts!$A:$M,12,0)</f>
        <v>1</v>
      </c>
      <c r="F1734" t="str">
        <f>VLOOKUP($B1734,Hosts!$A:$M,13,0)</f>
        <v>No</v>
      </c>
      <c r="G1734" t="str">
        <f>INDEX(Hosts!$A:$M, MATCH(Places!$B1734,Hosts!$A:$A,0), MATCH(Places!G$1,Hosts!$A$1:$M$1,0))</f>
        <v>Within an hour</v>
      </c>
      <c r="H1734" s="70">
        <f>INDEX(Hosts!$A:$M, MATCH(Places!$B1734,Hosts!$A:$A,0), MATCH(Places!H$1,Hosts!$A$1:$M$1,0))</f>
        <v>1</v>
      </c>
      <c r="I1734" s="70">
        <f>INDEX(Hosts!$A:$M, MATCH(Places!$B1734,Hosts!$A:$A,0), MATCH(Places!I$1,Hosts!$A$1:$M$1,0))</f>
        <v>1</v>
      </c>
      <c r="J1734" t="str">
        <f>INDEX(Hosts!$A:$M, MATCH(Places!$B1734,Hosts!$A:$A,0), MATCH(Places!J$1,Hosts!$A$1:$M$1,0))</f>
        <v>No</v>
      </c>
      <c r="K1734">
        <v>17</v>
      </c>
      <c r="L1734" t="str">
        <f>VLOOKUP($K1734,Neighborhoods!$A:$C,2,0)</f>
        <v>Manhattan</v>
      </c>
      <c r="M1734" t="str">
        <f>VLOOKUP($K1734,Neighborhoods!$A:$C,3,0)</f>
        <v>Hell's Kitchen</v>
      </c>
      <c r="N1734" t="str">
        <f>INDEX(Neighborhoods!$A:$C, MATCH(Places!$K1734,Neighborhoods!$A:$A,0), MATCH(Places!N$1,Neighborhoods!$A$1:$C$1,0))</f>
        <v>Manhattan</v>
      </c>
      <c r="O1734" t="str">
        <f>INDEX(Neighborhoods!$A:$C, MATCH(Places!$K1734,Neighborhoods!$A:$A,0), MATCH(Places!O$1,Neighborhoods!$A$1:$C$1,0))</f>
        <v>Hell's Kitchen</v>
      </c>
      <c r="P1734" t="s">
        <v>1</v>
      </c>
      <c r="Q1734" t="str">
        <f t="shared" si="108"/>
        <v>Yes</v>
      </c>
      <c r="R1734">
        <v>4</v>
      </c>
      <c r="S1734" t="str">
        <f t="shared" si="109"/>
        <v>Medium</v>
      </c>
      <c r="T1734" s="50">
        <v>54</v>
      </c>
      <c r="U1734" s="70">
        <f t="shared" si="110"/>
        <v>0.03</v>
      </c>
      <c r="V1734" s="52">
        <v>4.83</v>
      </c>
      <c r="W1734" s="52" t="str" cm="1">
        <f t="array" ref="W1734">_xlfn.SWITCH(ROUND(V1734,0),5,"Excellent",4,"Good",3,"Ok","Bad")</f>
        <v>Excellent</v>
      </c>
      <c r="X1734">
        <v>6</v>
      </c>
      <c r="Y1734" t="str">
        <f t="shared" si="111"/>
        <v>No</v>
      </c>
      <c r="Z1734" s="68">
        <v>42377</v>
      </c>
      <c r="AA1734" s="68">
        <v>42405</v>
      </c>
      <c r="AB1734">
        <v>11</v>
      </c>
      <c r="AC1734" t="s">
        <v>15616</v>
      </c>
    </row>
    <row r="1735" spans="1:29" x14ac:dyDescent="0.3">
      <c r="A1735" t="s">
        <v>1294</v>
      </c>
      <c r="B1735">
        <v>986</v>
      </c>
      <c r="C1735" t="str">
        <f>VLOOKUP($B1735,Hosts!$A:$M,10,0)</f>
        <v>A few days or more</v>
      </c>
      <c r="D1735" s="70">
        <f>VLOOKUP($B1735,Hosts!$A:$M,11,0)</f>
        <v>0</v>
      </c>
      <c r="E1735" s="70">
        <f>VLOOKUP($B1735,Hosts!$A:$M,12,0)</f>
        <v>0.5</v>
      </c>
      <c r="F1735" t="str">
        <f>VLOOKUP($B1735,Hosts!$A:$M,13,0)</f>
        <v>No</v>
      </c>
      <c r="G1735" t="str">
        <f>INDEX(Hosts!$A:$M, MATCH(Places!$B1735,Hosts!$A:$A,0), MATCH(Places!G$1,Hosts!$A$1:$M$1,0))</f>
        <v>A few days or more</v>
      </c>
      <c r="H1735" s="70">
        <f>INDEX(Hosts!$A:$M, MATCH(Places!$B1735,Hosts!$A:$A,0), MATCH(Places!H$1,Hosts!$A$1:$M$1,0))</f>
        <v>0</v>
      </c>
      <c r="I1735" s="70">
        <f>INDEX(Hosts!$A:$M, MATCH(Places!$B1735,Hosts!$A:$A,0), MATCH(Places!I$1,Hosts!$A$1:$M$1,0))</f>
        <v>0.5</v>
      </c>
      <c r="J1735" t="str">
        <f>INDEX(Hosts!$A:$M, MATCH(Places!$B1735,Hosts!$A:$A,0), MATCH(Places!J$1,Hosts!$A$1:$M$1,0))</f>
        <v>No</v>
      </c>
      <c r="K1735">
        <v>7</v>
      </c>
      <c r="L1735" t="str">
        <f>VLOOKUP($K1735,Neighborhoods!$A:$C,2,0)</f>
        <v>Brooklyn</v>
      </c>
      <c r="M1735" t="str">
        <f>VLOOKUP($K1735,Neighborhoods!$A:$C,3,0)</f>
        <v>Bedford-Stuyvesant</v>
      </c>
      <c r="N1735" t="str">
        <f>INDEX(Neighborhoods!$A:$C, MATCH(Places!$K1735,Neighborhoods!$A:$A,0), MATCH(Places!N$1,Neighborhoods!$A$1:$C$1,0))</f>
        <v>Brooklyn</v>
      </c>
      <c r="O1735" t="str">
        <f>INDEX(Neighborhoods!$A:$C, MATCH(Places!$K1735,Neighborhoods!$A:$A,0), MATCH(Places!O$1,Neighborhoods!$A$1:$C$1,0))</f>
        <v>Bedford-Stuyvesant</v>
      </c>
      <c r="P1735" t="s">
        <v>1</v>
      </c>
      <c r="Q1735" t="str">
        <f t="shared" si="108"/>
        <v>Yes</v>
      </c>
      <c r="R1735">
        <v>1</v>
      </c>
      <c r="S1735" t="str">
        <f t="shared" si="109"/>
        <v>Small</v>
      </c>
      <c r="T1735" s="50">
        <v>40</v>
      </c>
      <c r="U1735" s="70">
        <f t="shared" si="110"/>
        <v>0.03</v>
      </c>
      <c r="V1735" s="52">
        <v>4.8600000000000003</v>
      </c>
      <c r="W1735" s="52" t="str" cm="1">
        <f t="array" ref="W1735">_xlfn.SWITCH(ROUND(V1735,0),5,"Excellent",4,"Good",3,"Ok","Bad")</f>
        <v>Excellent</v>
      </c>
      <c r="X1735">
        <v>7</v>
      </c>
      <c r="Y1735" t="str">
        <f t="shared" si="111"/>
        <v>No</v>
      </c>
      <c r="Z1735" s="68">
        <v>42522</v>
      </c>
      <c r="AA1735" s="68">
        <v>43340</v>
      </c>
      <c r="AB1735">
        <v>0</v>
      </c>
      <c r="AC1735" t="s">
        <v>15615</v>
      </c>
    </row>
    <row r="1736" spans="1:29" x14ac:dyDescent="0.3">
      <c r="A1736" t="s">
        <v>1295</v>
      </c>
      <c r="B1736">
        <v>2297</v>
      </c>
      <c r="C1736" t="str">
        <f>VLOOKUP($B1736,Hosts!$A:$M,10,0)</f>
        <v>Within an hour</v>
      </c>
      <c r="D1736" s="70">
        <f>VLOOKUP($B1736,Hosts!$A:$M,11,0)</f>
        <v>1</v>
      </c>
      <c r="E1736" s="70">
        <f>VLOOKUP($B1736,Hosts!$A:$M,12,0)</f>
        <v>1</v>
      </c>
      <c r="F1736" t="str">
        <f>VLOOKUP($B1736,Hosts!$A:$M,13,0)</f>
        <v>No</v>
      </c>
      <c r="G1736" t="str">
        <f>INDEX(Hosts!$A:$M, MATCH(Places!$B1736,Hosts!$A:$A,0), MATCH(Places!G$1,Hosts!$A$1:$M$1,0))</f>
        <v>Within an hour</v>
      </c>
      <c r="H1736" s="70">
        <f>INDEX(Hosts!$A:$M, MATCH(Places!$B1736,Hosts!$A:$A,0), MATCH(Places!H$1,Hosts!$A$1:$M$1,0))</f>
        <v>1</v>
      </c>
      <c r="I1736" s="70">
        <f>INDEX(Hosts!$A:$M, MATCH(Places!$B1736,Hosts!$A:$A,0), MATCH(Places!I$1,Hosts!$A$1:$M$1,0))</f>
        <v>1</v>
      </c>
      <c r="J1736" t="str">
        <f>INDEX(Hosts!$A:$M, MATCH(Places!$B1736,Hosts!$A:$A,0), MATCH(Places!J$1,Hosts!$A$1:$M$1,0))</f>
        <v>No</v>
      </c>
      <c r="K1736">
        <v>12</v>
      </c>
      <c r="L1736" t="str">
        <f>VLOOKUP($K1736,Neighborhoods!$A:$C,2,0)</f>
        <v>Brooklyn</v>
      </c>
      <c r="M1736" t="str">
        <f>VLOOKUP($K1736,Neighborhoods!$A:$C,3,0)</f>
        <v>Williamsburg</v>
      </c>
      <c r="N1736" t="str">
        <f>INDEX(Neighborhoods!$A:$C, MATCH(Places!$K1736,Neighborhoods!$A:$A,0), MATCH(Places!N$1,Neighborhoods!$A$1:$C$1,0))</f>
        <v>Brooklyn</v>
      </c>
      <c r="O1736" t="str">
        <f>INDEX(Neighborhoods!$A:$C, MATCH(Places!$K1736,Neighborhoods!$A:$A,0), MATCH(Places!O$1,Neighborhoods!$A$1:$C$1,0))</f>
        <v>Williamsburg</v>
      </c>
      <c r="P1736" t="s">
        <v>1</v>
      </c>
      <c r="Q1736" t="str">
        <f t="shared" si="108"/>
        <v>Yes</v>
      </c>
      <c r="R1736">
        <v>1</v>
      </c>
      <c r="S1736" t="str">
        <f t="shared" si="109"/>
        <v>Small</v>
      </c>
      <c r="T1736" s="50">
        <v>105</v>
      </c>
      <c r="U1736" s="70">
        <f t="shared" si="110"/>
        <v>0.03</v>
      </c>
      <c r="V1736" s="52">
        <v>4.7699999999999996</v>
      </c>
      <c r="W1736" s="52" t="str" cm="1">
        <f t="array" ref="W1736">_xlfn.SWITCH(ROUND(V1736,0),5,"Excellent",4,"Good",3,"Ok","Bad")</f>
        <v>Excellent</v>
      </c>
      <c r="X1736">
        <v>13</v>
      </c>
      <c r="Y1736" t="str">
        <f t="shared" si="111"/>
        <v>No</v>
      </c>
      <c r="Z1736" s="68">
        <v>42371</v>
      </c>
      <c r="AA1736" s="68">
        <v>43882</v>
      </c>
      <c r="AB1736">
        <v>365</v>
      </c>
      <c r="AC1736" t="s">
        <v>15616</v>
      </c>
    </row>
    <row r="1737" spans="1:29" x14ac:dyDescent="0.3">
      <c r="A1737" t="s">
        <v>1296</v>
      </c>
      <c r="B1737">
        <v>2581</v>
      </c>
      <c r="C1737" t="str">
        <f>VLOOKUP($B1737,Hosts!$A:$M,10,0)</f>
        <v>Within a day</v>
      </c>
      <c r="D1737" s="70">
        <f>VLOOKUP($B1737,Hosts!$A:$M,11,0)</f>
        <v>0.5</v>
      </c>
      <c r="E1737" s="70">
        <f>VLOOKUP($B1737,Hosts!$A:$M,12,0)</f>
        <v>0.94</v>
      </c>
      <c r="F1737" t="str">
        <f>VLOOKUP($B1737,Hosts!$A:$M,13,0)</f>
        <v>No</v>
      </c>
      <c r="G1737" t="str">
        <f>INDEX(Hosts!$A:$M, MATCH(Places!$B1737,Hosts!$A:$A,0), MATCH(Places!G$1,Hosts!$A$1:$M$1,0))</f>
        <v>Within a day</v>
      </c>
      <c r="H1737" s="70">
        <f>INDEX(Hosts!$A:$M, MATCH(Places!$B1737,Hosts!$A:$A,0), MATCH(Places!H$1,Hosts!$A$1:$M$1,0))</f>
        <v>0.5</v>
      </c>
      <c r="I1737" s="70">
        <f>INDEX(Hosts!$A:$M, MATCH(Places!$B1737,Hosts!$A:$A,0), MATCH(Places!I$1,Hosts!$A$1:$M$1,0))</f>
        <v>0.94</v>
      </c>
      <c r="J1737" t="str">
        <f>INDEX(Hosts!$A:$M, MATCH(Places!$B1737,Hosts!$A:$A,0), MATCH(Places!J$1,Hosts!$A$1:$M$1,0))</f>
        <v>No</v>
      </c>
      <c r="K1737">
        <v>19</v>
      </c>
      <c r="L1737" t="str">
        <f>VLOOKUP($K1737,Neighborhoods!$A:$C,2,0)</f>
        <v>Manhattan</v>
      </c>
      <c r="M1737" t="str">
        <f>VLOOKUP($K1737,Neighborhoods!$A:$C,3,0)</f>
        <v>Upper East Side</v>
      </c>
      <c r="N1737" t="str">
        <f>INDEX(Neighborhoods!$A:$C, MATCH(Places!$K1737,Neighborhoods!$A:$A,0), MATCH(Places!N$1,Neighborhoods!$A$1:$C$1,0))</f>
        <v>Manhattan</v>
      </c>
      <c r="O1737" t="str">
        <f>INDEX(Neighborhoods!$A:$C, MATCH(Places!$K1737,Neighborhoods!$A:$A,0), MATCH(Places!O$1,Neighborhoods!$A$1:$C$1,0))</f>
        <v>Upper East Side</v>
      </c>
      <c r="P1737" t="s">
        <v>11822</v>
      </c>
      <c r="Q1737" t="str">
        <f t="shared" si="108"/>
        <v>No</v>
      </c>
      <c r="R1737">
        <v>4</v>
      </c>
      <c r="S1737" t="str">
        <f t="shared" si="109"/>
        <v>Medium</v>
      </c>
      <c r="T1737" s="50">
        <v>148</v>
      </c>
      <c r="U1737" s="70">
        <f t="shared" si="110"/>
        <v>0.03</v>
      </c>
      <c r="V1737" s="52">
        <v>4.83</v>
      </c>
      <c r="W1737" s="52" t="str" cm="1">
        <f t="array" ref="W1737">_xlfn.SWITCH(ROUND(V1737,0),5,"Excellent",4,"Good",3,"Ok","Bad")</f>
        <v>Excellent</v>
      </c>
      <c r="X1737">
        <v>40</v>
      </c>
      <c r="Y1737" t="str">
        <f t="shared" si="111"/>
        <v>No</v>
      </c>
      <c r="Z1737" s="68">
        <v>42370</v>
      </c>
      <c r="AA1737" s="68">
        <v>43897</v>
      </c>
      <c r="AB1737">
        <v>0</v>
      </c>
      <c r="AC1737" t="s">
        <v>15616</v>
      </c>
    </row>
    <row r="1738" spans="1:29" x14ac:dyDescent="0.3">
      <c r="A1738" t="s">
        <v>1297</v>
      </c>
      <c r="B1738">
        <v>2576</v>
      </c>
      <c r="C1738" t="str">
        <f>VLOOKUP($B1738,Hosts!$A:$M,10,0)</f>
        <v>Within a few hours</v>
      </c>
      <c r="D1738" s="70">
        <f>VLOOKUP($B1738,Hosts!$A:$M,11,0)</f>
        <v>0.93</v>
      </c>
      <c r="E1738" s="70">
        <f>VLOOKUP($B1738,Hosts!$A:$M,12,0)</f>
        <v>0.66</v>
      </c>
      <c r="F1738" t="str">
        <f>VLOOKUP($B1738,Hosts!$A:$M,13,0)</f>
        <v>No</v>
      </c>
      <c r="G1738" t="str">
        <f>INDEX(Hosts!$A:$M, MATCH(Places!$B1738,Hosts!$A:$A,0), MATCH(Places!G$1,Hosts!$A$1:$M$1,0))</f>
        <v>Within a few hours</v>
      </c>
      <c r="H1738" s="70">
        <f>INDEX(Hosts!$A:$M, MATCH(Places!$B1738,Hosts!$A:$A,0), MATCH(Places!H$1,Hosts!$A$1:$M$1,0))</f>
        <v>0.93</v>
      </c>
      <c r="I1738" s="70">
        <f>INDEX(Hosts!$A:$M, MATCH(Places!$B1738,Hosts!$A:$A,0), MATCH(Places!I$1,Hosts!$A$1:$M$1,0))</f>
        <v>0.66</v>
      </c>
      <c r="J1738" t="str">
        <f>INDEX(Hosts!$A:$M, MATCH(Places!$B1738,Hosts!$A:$A,0), MATCH(Places!J$1,Hosts!$A$1:$M$1,0))</f>
        <v>No</v>
      </c>
      <c r="K1738">
        <v>18</v>
      </c>
      <c r="L1738" t="str">
        <f>VLOOKUP($K1738,Neighborhoods!$A:$C,2,0)</f>
        <v>Manhattan</v>
      </c>
      <c r="M1738" t="str">
        <f>VLOOKUP($K1738,Neighborhoods!$A:$C,3,0)</f>
        <v>Midtown</v>
      </c>
      <c r="N1738" t="str">
        <f>INDEX(Neighborhoods!$A:$C, MATCH(Places!$K1738,Neighborhoods!$A:$A,0), MATCH(Places!N$1,Neighborhoods!$A$1:$C$1,0))</f>
        <v>Manhattan</v>
      </c>
      <c r="O1738" t="str">
        <f>INDEX(Neighborhoods!$A:$C, MATCH(Places!$K1738,Neighborhoods!$A:$A,0), MATCH(Places!O$1,Neighborhoods!$A$1:$C$1,0))</f>
        <v>Midtown</v>
      </c>
      <c r="P1738" t="s">
        <v>11822</v>
      </c>
      <c r="Q1738" t="str">
        <f t="shared" si="108"/>
        <v>No</v>
      </c>
      <c r="R1738">
        <v>6</v>
      </c>
      <c r="S1738" t="str">
        <f t="shared" si="109"/>
        <v>Large</v>
      </c>
      <c r="T1738" s="50">
        <v>99</v>
      </c>
      <c r="U1738" s="70">
        <f t="shared" si="110"/>
        <v>0.03</v>
      </c>
      <c r="V1738" s="52">
        <v>3.75</v>
      </c>
      <c r="W1738" s="52" t="str" cm="1">
        <f t="array" ref="W1738">_xlfn.SWITCH(ROUND(V1738,0),5,"Excellent",4,"Good",3,"Ok","Bad")</f>
        <v>Good</v>
      </c>
      <c r="X1738">
        <v>4</v>
      </c>
      <c r="Y1738" t="str">
        <f t="shared" si="111"/>
        <v>No</v>
      </c>
      <c r="Z1738" s="68">
        <v>42660</v>
      </c>
      <c r="AA1738" s="68">
        <v>43742</v>
      </c>
      <c r="AB1738">
        <v>180</v>
      </c>
      <c r="AC1738" t="s">
        <v>15615</v>
      </c>
    </row>
    <row r="1739" spans="1:29" x14ac:dyDescent="0.3">
      <c r="A1739" t="s">
        <v>1298</v>
      </c>
      <c r="B1739">
        <v>2585</v>
      </c>
      <c r="C1739" t="str">
        <f>VLOOKUP($B1739,Hosts!$A:$M,10,0)</f>
        <v>Within a day</v>
      </c>
      <c r="D1739" s="70">
        <f>VLOOKUP($B1739,Hosts!$A:$M,11,0)</f>
        <v>0.67</v>
      </c>
      <c r="E1739" s="70">
        <f>VLOOKUP($B1739,Hosts!$A:$M,12,0)</f>
        <v>0.75</v>
      </c>
      <c r="F1739" t="str">
        <f>VLOOKUP($B1739,Hosts!$A:$M,13,0)</f>
        <v>No</v>
      </c>
      <c r="G1739" t="str">
        <f>INDEX(Hosts!$A:$M, MATCH(Places!$B1739,Hosts!$A:$A,0), MATCH(Places!G$1,Hosts!$A$1:$M$1,0))</f>
        <v>Within a day</v>
      </c>
      <c r="H1739" s="70">
        <f>INDEX(Hosts!$A:$M, MATCH(Places!$B1739,Hosts!$A:$A,0), MATCH(Places!H$1,Hosts!$A$1:$M$1,0))</f>
        <v>0.67</v>
      </c>
      <c r="I1739" s="70">
        <f>INDEX(Hosts!$A:$M, MATCH(Places!$B1739,Hosts!$A:$A,0), MATCH(Places!I$1,Hosts!$A$1:$M$1,0))</f>
        <v>0.75</v>
      </c>
      <c r="J1739" t="str">
        <f>INDEX(Hosts!$A:$M, MATCH(Places!$B1739,Hosts!$A:$A,0), MATCH(Places!J$1,Hosts!$A$1:$M$1,0))</f>
        <v>No</v>
      </c>
      <c r="K1739">
        <v>17</v>
      </c>
      <c r="L1739" t="str">
        <f>VLOOKUP($K1739,Neighborhoods!$A:$C,2,0)</f>
        <v>Manhattan</v>
      </c>
      <c r="M1739" t="str">
        <f>VLOOKUP($K1739,Neighborhoods!$A:$C,3,0)</f>
        <v>Hell's Kitchen</v>
      </c>
      <c r="N1739" t="str">
        <f>INDEX(Neighborhoods!$A:$C, MATCH(Places!$K1739,Neighborhoods!$A:$A,0), MATCH(Places!N$1,Neighborhoods!$A$1:$C$1,0))</f>
        <v>Manhattan</v>
      </c>
      <c r="O1739" t="str">
        <f>INDEX(Neighborhoods!$A:$C, MATCH(Places!$K1739,Neighborhoods!$A:$A,0), MATCH(Places!O$1,Neighborhoods!$A$1:$C$1,0))</f>
        <v>Hell's Kitchen</v>
      </c>
      <c r="P1739" t="s">
        <v>11822</v>
      </c>
      <c r="Q1739" t="str">
        <f t="shared" si="108"/>
        <v>No</v>
      </c>
      <c r="R1739">
        <v>5</v>
      </c>
      <c r="S1739" t="str">
        <f t="shared" si="109"/>
        <v>Medium</v>
      </c>
      <c r="T1739" s="50">
        <v>105</v>
      </c>
      <c r="U1739" s="70">
        <f t="shared" si="110"/>
        <v>0.03</v>
      </c>
      <c r="V1739" s="52">
        <v>4.5999999999999996</v>
      </c>
      <c r="W1739" s="52" t="str" cm="1">
        <f t="array" ref="W1739">_xlfn.SWITCH(ROUND(V1739,0),5,"Excellent",4,"Good",3,"Ok","Bad")</f>
        <v>Excellent</v>
      </c>
      <c r="X1739">
        <v>10</v>
      </c>
      <c r="Y1739" t="str">
        <f t="shared" si="111"/>
        <v>No</v>
      </c>
      <c r="Z1739" s="68">
        <v>42464</v>
      </c>
      <c r="AA1739" s="68">
        <v>43909</v>
      </c>
      <c r="AB1739">
        <v>365</v>
      </c>
      <c r="AC1739" t="s">
        <v>15615</v>
      </c>
    </row>
    <row r="1740" spans="1:29" x14ac:dyDescent="0.3">
      <c r="A1740" t="s">
        <v>14446</v>
      </c>
      <c r="B1740">
        <v>2585</v>
      </c>
      <c r="C1740" t="str">
        <f>VLOOKUP($B1740,Hosts!$A:$M,10,0)</f>
        <v>Within a day</v>
      </c>
      <c r="D1740" s="70">
        <f>VLOOKUP($B1740,Hosts!$A:$M,11,0)</f>
        <v>0.67</v>
      </c>
      <c r="E1740" s="70">
        <f>VLOOKUP($B1740,Hosts!$A:$M,12,0)</f>
        <v>0.75</v>
      </c>
      <c r="F1740" t="str">
        <f>VLOOKUP($B1740,Hosts!$A:$M,13,0)</f>
        <v>No</v>
      </c>
      <c r="G1740" t="str">
        <f>INDEX(Hosts!$A:$M, MATCH(Places!$B1740,Hosts!$A:$A,0), MATCH(Places!G$1,Hosts!$A$1:$M$1,0))</f>
        <v>Within a day</v>
      </c>
      <c r="H1740" s="70">
        <f>INDEX(Hosts!$A:$M, MATCH(Places!$B1740,Hosts!$A:$A,0), MATCH(Places!H$1,Hosts!$A$1:$M$1,0))</f>
        <v>0.67</v>
      </c>
      <c r="I1740" s="70">
        <f>INDEX(Hosts!$A:$M, MATCH(Places!$B1740,Hosts!$A:$A,0), MATCH(Places!I$1,Hosts!$A$1:$M$1,0))</f>
        <v>0.75</v>
      </c>
      <c r="J1740" t="str">
        <f>INDEX(Hosts!$A:$M, MATCH(Places!$B1740,Hosts!$A:$A,0), MATCH(Places!J$1,Hosts!$A$1:$M$1,0))</f>
        <v>No</v>
      </c>
      <c r="K1740">
        <v>17</v>
      </c>
      <c r="L1740" t="str">
        <f>VLOOKUP($K1740,Neighborhoods!$A:$C,2,0)</f>
        <v>Manhattan</v>
      </c>
      <c r="M1740" t="str">
        <f>VLOOKUP($K1740,Neighborhoods!$A:$C,3,0)</f>
        <v>Hell's Kitchen</v>
      </c>
      <c r="N1740" t="str">
        <f>INDEX(Neighborhoods!$A:$C, MATCH(Places!$K1740,Neighborhoods!$A:$A,0), MATCH(Places!N$1,Neighborhoods!$A$1:$C$1,0))</f>
        <v>Manhattan</v>
      </c>
      <c r="O1740" t="str">
        <f>INDEX(Neighborhoods!$A:$C, MATCH(Places!$K1740,Neighborhoods!$A:$A,0), MATCH(Places!O$1,Neighborhoods!$A$1:$C$1,0))</f>
        <v>Hell's Kitchen</v>
      </c>
      <c r="P1740" t="s">
        <v>11822</v>
      </c>
      <c r="Q1740" t="str">
        <f t="shared" si="108"/>
        <v>No</v>
      </c>
      <c r="R1740">
        <v>3</v>
      </c>
      <c r="S1740" t="str">
        <f t="shared" si="109"/>
        <v>Medium</v>
      </c>
      <c r="T1740" s="50">
        <v>90</v>
      </c>
      <c r="U1740" s="70">
        <f t="shared" si="110"/>
        <v>0.03</v>
      </c>
      <c r="V1740" s="52">
        <v>4.5</v>
      </c>
      <c r="W1740" s="52" t="str" cm="1">
        <f t="array" ref="W1740">_xlfn.SWITCH(ROUND(V1740,0),5,"Excellent",4,"Good",3,"Ok","Bad")</f>
        <v>Excellent</v>
      </c>
      <c r="X1740">
        <v>6</v>
      </c>
      <c r="Y1740" t="str">
        <f t="shared" si="111"/>
        <v>No</v>
      </c>
      <c r="Z1740" s="68">
        <v>42842</v>
      </c>
      <c r="AA1740" s="68">
        <v>44028</v>
      </c>
      <c r="AB1740">
        <v>355</v>
      </c>
      <c r="AC1740" t="s">
        <v>15615</v>
      </c>
    </row>
    <row r="1741" spans="1:29" x14ac:dyDescent="0.3">
      <c r="A1741" t="s">
        <v>1299</v>
      </c>
      <c r="B1741">
        <v>1259</v>
      </c>
      <c r="C1741" t="str">
        <f>VLOOKUP($B1741,Hosts!$A:$M,10,0)</f>
        <v>Within a few hours</v>
      </c>
      <c r="D1741" s="70">
        <f>VLOOKUP($B1741,Hosts!$A:$M,11,0)</f>
        <v>0.86</v>
      </c>
      <c r="E1741" s="70">
        <f>VLOOKUP($B1741,Hosts!$A:$M,12,0)</f>
        <v>0.98</v>
      </c>
      <c r="F1741" t="str">
        <f>VLOOKUP($B1741,Hosts!$A:$M,13,0)</f>
        <v>Yes</v>
      </c>
      <c r="G1741" t="str">
        <f>INDEX(Hosts!$A:$M, MATCH(Places!$B1741,Hosts!$A:$A,0), MATCH(Places!G$1,Hosts!$A$1:$M$1,0))</f>
        <v>Within a few hours</v>
      </c>
      <c r="H1741" s="70">
        <f>INDEX(Hosts!$A:$M, MATCH(Places!$B1741,Hosts!$A:$A,0), MATCH(Places!H$1,Hosts!$A$1:$M$1,0))</f>
        <v>0.86</v>
      </c>
      <c r="I1741" s="70">
        <f>INDEX(Hosts!$A:$M, MATCH(Places!$B1741,Hosts!$A:$A,0), MATCH(Places!I$1,Hosts!$A$1:$M$1,0))</f>
        <v>0.98</v>
      </c>
      <c r="J1741" t="str">
        <f>INDEX(Hosts!$A:$M, MATCH(Places!$B1741,Hosts!$A:$A,0), MATCH(Places!J$1,Hosts!$A$1:$M$1,0))</f>
        <v>Yes</v>
      </c>
      <c r="K1741">
        <v>16</v>
      </c>
      <c r="L1741" t="str">
        <f>VLOOKUP($K1741,Neighborhoods!$A:$C,2,0)</f>
        <v>Manhattan</v>
      </c>
      <c r="M1741" t="str">
        <f>VLOOKUP($K1741,Neighborhoods!$A:$C,3,0)</f>
        <v>Harlem</v>
      </c>
      <c r="N1741" t="str">
        <f>INDEX(Neighborhoods!$A:$C, MATCH(Places!$K1741,Neighborhoods!$A:$A,0), MATCH(Places!N$1,Neighborhoods!$A$1:$C$1,0))</f>
        <v>Manhattan</v>
      </c>
      <c r="O1741" t="str">
        <f>INDEX(Neighborhoods!$A:$C, MATCH(Places!$K1741,Neighborhoods!$A:$A,0), MATCH(Places!O$1,Neighborhoods!$A$1:$C$1,0))</f>
        <v>Harlem</v>
      </c>
      <c r="P1741" t="s">
        <v>11822</v>
      </c>
      <c r="Q1741" t="str">
        <f t="shared" si="108"/>
        <v>No</v>
      </c>
      <c r="R1741">
        <v>8</v>
      </c>
      <c r="S1741" t="str">
        <f t="shared" si="109"/>
        <v>Large</v>
      </c>
      <c r="T1741" s="50">
        <v>202</v>
      </c>
      <c r="U1741" s="70">
        <f t="shared" si="110"/>
        <v>0.04</v>
      </c>
      <c r="V1741" s="52">
        <v>4.99</v>
      </c>
      <c r="W1741" s="52" t="str" cm="1">
        <f t="array" ref="W1741">_xlfn.SWITCH(ROUND(V1741,0),5,"Excellent",4,"Good",3,"Ok","Bad")</f>
        <v>Excellent</v>
      </c>
      <c r="X1741">
        <v>98</v>
      </c>
      <c r="Y1741" t="str">
        <f t="shared" si="111"/>
        <v>No</v>
      </c>
      <c r="Z1741" s="68">
        <v>42942</v>
      </c>
      <c r="AA1741" s="68">
        <v>43978</v>
      </c>
      <c r="AB1741">
        <v>362</v>
      </c>
      <c r="AC1741" t="s">
        <v>15615</v>
      </c>
    </row>
    <row r="1742" spans="1:29" x14ac:dyDescent="0.3">
      <c r="A1742" t="s">
        <v>1300</v>
      </c>
      <c r="B1742">
        <v>1496</v>
      </c>
      <c r="C1742" t="str">
        <f>VLOOKUP($B1742,Hosts!$A:$M,10,0)</f>
        <v>Within an hour</v>
      </c>
      <c r="D1742" s="70">
        <f>VLOOKUP($B1742,Hosts!$A:$M,11,0)</f>
        <v>0.81</v>
      </c>
      <c r="E1742" s="70">
        <f>VLOOKUP($B1742,Hosts!$A:$M,12,0)</f>
        <v>0.85</v>
      </c>
      <c r="F1742" t="str">
        <f>VLOOKUP($B1742,Hosts!$A:$M,13,0)</f>
        <v>No</v>
      </c>
      <c r="G1742" t="str">
        <f>INDEX(Hosts!$A:$M, MATCH(Places!$B1742,Hosts!$A:$A,0), MATCH(Places!G$1,Hosts!$A$1:$M$1,0))</f>
        <v>Within an hour</v>
      </c>
      <c r="H1742" s="70">
        <f>INDEX(Hosts!$A:$M, MATCH(Places!$B1742,Hosts!$A:$A,0), MATCH(Places!H$1,Hosts!$A$1:$M$1,0))</f>
        <v>0.81</v>
      </c>
      <c r="I1742" s="70">
        <f>INDEX(Hosts!$A:$M, MATCH(Places!$B1742,Hosts!$A:$A,0), MATCH(Places!I$1,Hosts!$A$1:$M$1,0))</f>
        <v>0.85</v>
      </c>
      <c r="J1742" t="str">
        <f>INDEX(Hosts!$A:$M, MATCH(Places!$B1742,Hosts!$A:$A,0), MATCH(Places!J$1,Hosts!$A$1:$M$1,0))</f>
        <v>No</v>
      </c>
      <c r="K1742">
        <v>19</v>
      </c>
      <c r="L1742" t="str">
        <f>VLOOKUP($K1742,Neighborhoods!$A:$C,2,0)</f>
        <v>Manhattan</v>
      </c>
      <c r="M1742" t="str">
        <f>VLOOKUP($K1742,Neighborhoods!$A:$C,3,0)</f>
        <v>Upper East Side</v>
      </c>
      <c r="N1742" t="str">
        <f>INDEX(Neighborhoods!$A:$C, MATCH(Places!$K1742,Neighborhoods!$A:$A,0), MATCH(Places!N$1,Neighborhoods!$A$1:$C$1,0))</f>
        <v>Manhattan</v>
      </c>
      <c r="O1742" t="str">
        <f>INDEX(Neighborhoods!$A:$C, MATCH(Places!$K1742,Neighborhoods!$A:$A,0), MATCH(Places!O$1,Neighborhoods!$A$1:$C$1,0))</f>
        <v>Upper East Side</v>
      </c>
      <c r="P1742" t="s">
        <v>1</v>
      </c>
      <c r="Q1742" t="str">
        <f t="shared" si="108"/>
        <v>Yes</v>
      </c>
      <c r="R1742">
        <v>2</v>
      </c>
      <c r="S1742" t="str">
        <f t="shared" si="109"/>
        <v>Small</v>
      </c>
      <c r="T1742" s="50">
        <v>60</v>
      </c>
      <c r="U1742" s="70">
        <f t="shared" si="110"/>
        <v>0.03</v>
      </c>
      <c r="V1742" s="52">
        <v>4.59</v>
      </c>
      <c r="W1742" s="52" t="str" cm="1">
        <f t="array" ref="W1742">_xlfn.SWITCH(ROUND(V1742,0),5,"Excellent",4,"Good",3,"Ok","Bad")</f>
        <v>Excellent</v>
      </c>
      <c r="X1742">
        <v>259</v>
      </c>
      <c r="Y1742" t="str">
        <f t="shared" si="111"/>
        <v>No</v>
      </c>
      <c r="Z1742" s="68">
        <v>42366</v>
      </c>
      <c r="AA1742" s="68">
        <v>43951</v>
      </c>
      <c r="AB1742">
        <v>164</v>
      </c>
      <c r="AC1742" t="s">
        <v>15616</v>
      </c>
    </row>
    <row r="1743" spans="1:29" x14ac:dyDescent="0.3">
      <c r="A1743" t="s">
        <v>1301</v>
      </c>
      <c r="B1743">
        <v>2587</v>
      </c>
      <c r="C1743" t="str">
        <f>VLOOKUP($B1743,Hosts!$A:$M,10,0)</f>
        <v>Within an hour</v>
      </c>
      <c r="D1743" s="70">
        <f>VLOOKUP($B1743,Hosts!$A:$M,11,0)</f>
        <v>1</v>
      </c>
      <c r="E1743" s="70">
        <f>VLOOKUP($B1743,Hosts!$A:$M,12,0)</f>
        <v>1</v>
      </c>
      <c r="F1743" t="str">
        <f>VLOOKUP($B1743,Hosts!$A:$M,13,0)</f>
        <v>Yes</v>
      </c>
      <c r="G1743" t="str">
        <f>INDEX(Hosts!$A:$M, MATCH(Places!$B1743,Hosts!$A:$A,0), MATCH(Places!G$1,Hosts!$A$1:$M$1,0))</f>
        <v>Within an hour</v>
      </c>
      <c r="H1743" s="70">
        <f>INDEX(Hosts!$A:$M, MATCH(Places!$B1743,Hosts!$A:$A,0), MATCH(Places!H$1,Hosts!$A$1:$M$1,0))</f>
        <v>1</v>
      </c>
      <c r="I1743" s="70">
        <f>INDEX(Hosts!$A:$M, MATCH(Places!$B1743,Hosts!$A:$A,0), MATCH(Places!I$1,Hosts!$A$1:$M$1,0))</f>
        <v>1</v>
      </c>
      <c r="J1743" t="str">
        <f>INDEX(Hosts!$A:$M, MATCH(Places!$B1743,Hosts!$A:$A,0), MATCH(Places!J$1,Hosts!$A$1:$M$1,0))</f>
        <v>Yes</v>
      </c>
      <c r="K1743">
        <v>26</v>
      </c>
      <c r="L1743" t="str">
        <f>VLOOKUP($K1743,Neighborhoods!$A:$C,2,0)</f>
        <v>Queens</v>
      </c>
      <c r="M1743" t="str">
        <f>VLOOKUP($K1743,Neighborhoods!$A:$C,3,0)</f>
        <v>Sunnyside</v>
      </c>
      <c r="N1743" t="str">
        <f>INDEX(Neighborhoods!$A:$C, MATCH(Places!$K1743,Neighborhoods!$A:$A,0), MATCH(Places!N$1,Neighborhoods!$A$1:$C$1,0))</f>
        <v>Queens</v>
      </c>
      <c r="O1743" t="str">
        <f>INDEX(Neighborhoods!$A:$C, MATCH(Places!$K1743,Neighborhoods!$A:$A,0), MATCH(Places!O$1,Neighborhoods!$A$1:$C$1,0))</f>
        <v>Sunnyside</v>
      </c>
      <c r="P1743" t="s">
        <v>11822</v>
      </c>
      <c r="Q1743" t="str">
        <f t="shared" si="108"/>
        <v>No</v>
      </c>
      <c r="R1743">
        <v>5</v>
      </c>
      <c r="S1743" t="str">
        <f t="shared" si="109"/>
        <v>Medium</v>
      </c>
      <c r="T1743" s="50">
        <v>170</v>
      </c>
      <c r="U1743" s="70">
        <f t="shared" si="110"/>
        <v>0.03</v>
      </c>
      <c r="V1743" s="52">
        <v>4.9800000000000004</v>
      </c>
      <c r="W1743" s="52" t="str" cm="1">
        <f t="array" ref="W1743">_xlfn.SWITCH(ROUND(V1743,0),5,"Excellent",4,"Good",3,"Ok","Bad")</f>
        <v>Excellent</v>
      </c>
      <c r="X1743">
        <v>85</v>
      </c>
      <c r="Y1743" t="str">
        <f t="shared" si="111"/>
        <v>No</v>
      </c>
      <c r="Z1743" s="68">
        <v>42371</v>
      </c>
      <c r="AA1743" s="68">
        <v>43833</v>
      </c>
      <c r="AB1743">
        <v>364</v>
      </c>
      <c r="AC1743" t="s">
        <v>15615</v>
      </c>
    </row>
    <row r="1744" spans="1:29" x14ac:dyDescent="0.3">
      <c r="A1744" t="s">
        <v>14011</v>
      </c>
      <c r="B1744">
        <v>1068</v>
      </c>
      <c r="C1744" t="str">
        <f>VLOOKUP($B1744,Hosts!$A:$M,10,0)</f>
        <v>Within a day</v>
      </c>
      <c r="D1744" s="70">
        <f>VLOOKUP($B1744,Hosts!$A:$M,11,0)</f>
        <v>0.83</v>
      </c>
      <c r="E1744" s="70">
        <f>VLOOKUP($B1744,Hosts!$A:$M,12,0)</f>
        <v>0.31</v>
      </c>
      <c r="F1744" t="str">
        <f>VLOOKUP($B1744,Hosts!$A:$M,13,0)</f>
        <v>No</v>
      </c>
      <c r="G1744" t="str">
        <f>INDEX(Hosts!$A:$M, MATCH(Places!$B1744,Hosts!$A:$A,0), MATCH(Places!G$1,Hosts!$A$1:$M$1,0))</f>
        <v>Within a day</v>
      </c>
      <c r="H1744" s="70">
        <f>INDEX(Hosts!$A:$M, MATCH(Places!$B1744,Hosts!$A:$A,0), MATCH(Places!H$1,Hosts!$A$1:$M$1,0))</f>
        <v>0.83</v>
      </c>
      <c r="I1744" s="70">
        <f>INDEX(Hosts!$A:$M, MATCH(Places!$B1744,Hosts!$A:$A,0), MATCH(Places!I$1,Hosts!$A$1:$M$1,0))</f>
        <v>0.31</v>
      </c>
      <c r="J1744" t="str">
        <f>INDEX(Hosts!$A:$M, MATCH(Places!$B1744,Hosts!$A:$A,0), MATCH(Places!J$1,Hosts!$A$1:$M$1,0))</f>
        <v>No</v>
      </c>
      <c r="K1744">
        <v>7</v>
      </c>
      <c r="L1744" t="str">
        <f>VLOOKUP($K1744,Neighborhoods!$A:$C,2,0)</f>
        <v>Brooklyn</v>
      </c>
      <c r="M1744" t="str">
        <f>VLOOKUP($K1744,Neighborhoods!$A:$C,3,0)</f>
        <v>Bedford-Stuyvesant</v>
      </c>
      <c r="N1744" t="str">
        <f>INDEX(Neighborhoods!$A:$C, MATCH(Places!$K1744,Neighborhoods!$A:$A,0), MATCH(Places!N$1,Neighborhoods!$A$1:$C$1,0))</f>
        <v>Brooklyn</v>
      </c>
      <c r="O1744" t="str">
        <f>INDEX(Neighborhoods!$A:$C, MATCH(Places!$K1744,Neighborhoods!$A:$A,0), MATCH(Places!O$1,Neighborhoods!$A$1:$C$1,0))</f>
        <v>Bedford-Stuyvesant</v>
      </c>
      <c r="P1744" t="s">
        <v>11822</v>
      </c>
      <c r="Q1744" t="str">
        <f t="shared" si="108"/>
        <v>No</v>
      </c>
      <c r="R1744">
        <v>2</v>
      </c>
      <c r="S1744" t="str">
        <f t="shared" si="109"/>
        <v>Small</v>
      </c>
      <c r="T1744" s="50">
        <v>175</v>
      </c>
      <c r="U1744" s="70">
        <f t="shared" si="110"/>
        <v>0.03</v>
      </c>
      <c r="V1744" s="52">
        <v>4.93</v>
      </c>
      <c r="W1744" s="52" t="str" cm="1">
        <f t="array" ref="W1744">_xlfn.SWITCH(ROUND(V1744,0),5,"Excellent",4,"Good",3,"Ok","Bad")</f>
        <v>Excellent</v>
      </c>
      <c r="X1744">
        <v>15</v>
      </c>
      <c r="Y1744" t="str">
        <f t="shared" si="111"/>
        <v>No</v>
      </c>
      <c r="Z1744" s="68">
        <v>43050</v>
      </c>
      <c r="AA1744" s="68">
        <v>43716</v>
      </c>
      <c r="AB1744">
        <v>346</v>
      </c>
      <c r="AC1744" t="s">
        <v>15615</v>
      </c>
    </row>
    <row r="1745" spans="1:29" x14ac:dyDescent="0.3">
      <c r="A1745" t="s">
        <v>13642</v>
      </c>
      <c r="B1745">
        <v>371</v>
      </c>
      <c r="C1745" t="str">
        <f>VLOOKUP($B1745,Hosts!$A:$M,10,0)</f>
        <v>Within a day</v>
      </c>
      <c r="D1745" s="70">
        <f>VLOOKUP($B1745,Hosts!$A:$M,11,0)</f>
        <v>0.5</v>
      </c>
      <c r="E1745" s="70">
        <f>VLOOKUP($B1745,Hosts!$A:$M,12,0)</f>
        <v>0.36</v>
      </c>
      <c r="F1745" t="str">
        <f>VLOOKUP($B1745,Hosts!$A:$M,13,0)</f>
        <v>No</v>
      </c>
      <c r="G1745" t="str">
        <f>INDEX(Hosts!$A:$M, MATCH(Places!$B1745,Hosts!$A:$A,0), MATCH(Places!G$1,Hosts!$A$1:$M$1,0))</f>
        <v>Within a day</v>
      </c>
      <c r="H1745" s="70">
        <f>INDEX(Hosts!$A:$M, MATCH(Places!$B1745,Hosts!$A:$A,0), MATCH(Places!H$1,Hosts!$A$1:$M$1,0))</f>
        <v>0.5</v>
      </c>
      <c r="I1745" s="70">
        <f>INDEX(Hosts!$A:$M, MATCH(Places!$B1745,Hosts!$A:$A,0), MATCH(Places!I$1,Hosts!$A$1:$M$1,0))</f>
        <v>0.36</v>
      </c>
      <c r="J1745" t="str">
        <f>INDEX(Hosts!$A:$M, MATCH(Places!$B1745,Hosts!$A:$A,0), MATCH(Places!J$1,Hosts!$A$1:$M$1,0))</f>
        <v>No</v>
      </c>
      <c r="K1745">
        <v>11</v>
      </c>
      <c r="L1745" t="str">
        <f>VLOOKUP($K1745,Neighborhoods!$A:$C,2,0)</f>
        <v>Brooklyn</v>
      </c>
      <c r="M1745" t="str">
        <f>VLOOKUP($K1745,Neighborhoods!$A:$C,3,0)</f>
        <v>Greenpoint</v>
      </c>
      <c r="N1745" t="str">
        <f>INDEX(Neighborhoods!$A:$C, MATCH(Places!$K1745,Neighborhoods!$A:$A,0), MATCH(Places!N$1,Neighborhoods!$A$1:$C$1,0))</f>
        <v>Brooklyn</v>
      </c>
      <c r="O1745" t="str">
        <f>INDEX(Neighborhoods!$A:$C, MATCH(Places!$K1745,Neighborhoods!$A:$A,0), MATCH(Places!O$1,Neighborhoods!$A$1:$C$1,0))</f>
        <v>Greenpoint</v>
      </c>
      <c r="P1745" t="s">
        <v>1</v>
      </c>
      <c r="Q1745" t="str">
        <f t="shared" si="108"/>
        <v>Yes</v>
      </c>
      <c r="R1745">
        <v>2</v>
      </c>
      <c r="S1745" t="str">
        <f t="shared" si="109"/>
        <v>Small</v>
      </c>
      <c r="T1745" s="50">
        <v>85</v>
      </c>
      <c r="U1745" s="70">
        <f t="shared" si="110"/>
        <v>0.03</v>
      </c>
      <c r="V1745" s="52">
        <v>5</v>
      </c>
      <c r="W1745" s="52" t="str" cm="1">
        <f t="array" ref="W1745">_xlfn.SWITCH(ROUND(V1745,0),5,"Excellent",4,"Good",3,"Ok","Bad")</f>
        <v>Excellent</v>
      </c>
      <c r="X1745">
        <v>20</v>
      </c>
      <c r="Y1745" t="str">
        <f t="shared" si="111"/>
        <v>No</v>
      </c>
      <c r="Z1745" s="68">
        <v>42428</v>
      </c>
      <c r="AA1745" s="68">
        <v>43906</v>
      </c>
      <c r="AB1745">
        <v>122</v>
      </c>
      <c r="AC1745" t="s">
        <v>15615</v>
      </c>
    </row>
    <row r="1746" spans="1:29" x14ac:dyDescent="0.3">
      <c r="A1746" t="s">
        <v>1302</v>
      </c>
      <c r="B1746">
        <v>1674</v>
      </c>
      <c r="C1746" t="str">
        <f>VLOOKUP($B1746,Hosts!$A:$M,10,0)</f>
        <v>Within an hour</v>
      </c>
      <c r="D1746" s="70">
        <f>VLOOKUP($B1746,Hosts!$A:$M,11,0)</f>
        <v>1</v>
      </c>
      <c r="E1746" s="70">
        <f>VLOOKUP($B1746,Hosts!$A:$M,12,0)</f>
        <v>1</v>
      </c>
      <c r="F1746" t="str">
        <f>VLOOKUP($B1746,Hosts!$A:$M,13,0)</f>
        <v>No</v>
      </c>
      <c r="G1746" t="str">
        <f>INDEX(Hosts!$A:$M, MATCH(Places!$B1746,Hosts!$A:$A,0), MATCH(Places!G$1,Hosts!$A$1:$M$1,0))</f>
        <v>Within an hour</v>
      </c>
      <c r="H1746" s="70">
        <f>INDEX(Hosts!$A:$M, MATCH(Places!$B1746,Hosts!$A:$A,0), MATCH(Places!H$1,Hosts!$A$1:$M$1,0))</f>
        <v>1</v>
      </c>
      <c r="I1746" s="70">
        <f>INDEX(Hosts!$A:$M, MATCH(Places!$B1746,Hosts!$A:$A,0), MATCH(Places!I$1,Hosts!$A$1:$M$1,0))</f>
        <v>1</v>
      </c>
      <c r="J1746" t="str">
        <f>INDEX(Hosts!$A:$M, MATCH(Places!$B1746,Hosts!$A:$A,0), MATCH(Places!J$1,Hosts!$A$1:$M$1,0))</f>
        <v>No</v>
      </c>
      <c r="K1746">
        <v>9</v>
      </c>
      <c r="L1746" t="str">
        <f>VLOOKUP($K1746,Neighborhoods!$A:$C,2,0)</f>
        <v>Brooklyn</v>
      </c>
      <c r="M1746" t="str">
        <f>VLOOKUP($K1746,Neighborhoods!$A:$C,3,0)</f>
        <v>Crown Heights</v>
      </c>
      <c r="N1746" t="str">
        <f>INDEX(Neighborhoods!$A:$C, MATCH(Places!$K1746,Neighborhoods!$A:$A,0), MATCH(Places!N$1,Neighborhoods!$A$1:$C$1,0))</f>
        <v>Brooklyn</v>
      </c>
      <c r="O1746" t="str">
        <f>INDEX(Neighborhoods!$A:$C, MATCH(Places!$K1746,Neighborhoods!$A:$A,0), MATCH(Places!O$1,Neighborhoods!$A$1:$C$1,0))</f>
        <v>Crown Heights</v>
      </c>
      <c r="P1746" t="s">
        <v>11822</v>
      </c>
      <c r="Q1746" t="str">
        <f t="shared" si="108"/>
        <v>No</v>
      </c>
      <c r="R1746">
        <v>5</v>
      </c>
      <c r="S1746" t="str">
        <f t="shared" si="109"/>
        <v>Medium</v>
      </c>
      <c r="T1746" s="50">
        <v>128</v>
      </c>
      <c r="U1746" s="70">
        <f t="shared" si="110"/>
        <v>0.03</v>
      </c>
      <c r="V1746" s="52">
        <v>4.97</v>
      </c>
      <c r="W1746" s="52" t="str" cm="1">
        <f t="array" ref="W1746">_xlfn.SWITCH(ROUND(V1746,0),5,"Excellent",4,"Good",3,"Ok","Bad")</f>
        <v>Excellent</v>
      </c>
      <c r="X1746">
        <v>127</v>
      </c>
      <c r="Y1746" t="str">
        <f t="shared" si="111"/>
        <v>Yes</v>
      </c>
      <c r="Z1746" s="68">
        <v>42369</v>
      </c>
      <c r="AA1746" s="68">
        <v>44043</v>
      </c>
      <c r="AB1746">
        <v>74</v>
      </c>
      <c r="AC1746" t="s">
        <v>15615</v>
      </c>
    </row>
    <row r="1747" spans="1:29" x14ac:dyDescent="0.3">
      <c r="A1747" t="s">
        <v>1303</v>
      </c>
      <c r="B1747">
        <v>2574</v>
      </c>
      <c r="C1747" t="str">
        <f>VLOOKUP($B1747,Hosts!$A:$M,10,0)</f>
        <v>A few days or more</v>
      </c>
      <c r="D1747" s="70">
        <f>VLOOKUP($B1747,Hosts!$A:$M,11,0)</f>
        <v>0</v>
      </c>
      <c r="E1747" s="70">
        <f>VLOOKUP($B1747,Hosts!$A:$M,12,0)</f>
        <v>0</v>
      </c>
      <c r="F1747" t="str">
        <f>VLOOKUP($B1747,Hosts!$A:$M,13,0)</f>
        <v>No</v>
      </c>
      <c r="G1747" t="str">
        <f>INDEX(Hosts!$A:$M, MATCH(Places!$B1747,Hosts!$A:$A,0), MATCH(Places!G$1,Hosts!$A$1:$M$1,0))</f>
        <v>A few days or more</v>
      </c>
      <c r="H1747" s="70">
        <f>INDEX(Hosts!$A:$M, MATCH(Places!$B1747,Hosts!$A:$A,0), MATCH(Places!H$1,Hosts!$A$1:$M$1,0))</f>
        <v>0</v>
      </c>
      <c r="I1747" s="70">
        <f>INDEX(Hosts!$A:$M, MATCH(Places!$B1747,Hosts!$A:$A,0), MATCH(Places!I$1,Hosts!$A$1:$M$1,0))</f>
        <v>0</v>
      </c>
      <c r="J1747" t="str">
        <f>INDEX(Hosts!$A:$M, MATCH(Places!$B1747,Hosts!$A:$A,0), MATCH(Places!J$1,Hosts!$A$1:$M$1,0))</f>
        <v>No</v>
      </c>
      <c r="K1747">
        <v>7</v>
      </c>
      <c r="L1747" t="str">
        <f>VLOOKUP($K1747,Neighborhoods!$A:$C,2,0)</f>
        <v>Brooklyn</v>
      </c>
      <c r="M1747" t="str">
        <f>VLOOKUP($K1747,Neighborhoods!$A:$C,3,0)</f>
        <v>Bedford-Stuyvesant</v>
      </c>
      <c r="N1747" t="str">
        <f>INDEX(Neighborhoods!$A:$C, MATCH(Places!$K1747,Neighborhoods!$A:$A,0), MATCH(Places!N$1,Neighborhoods!$A$1:$C$1,0))</f>
        <v>Brooklyn</v>
      </c>
      <c r="O1747" t="str">
        <f>INDEX(Neighborhoods!$A:$C, MATCH(Places!$K1747,Neighborhoods!$A:$A,0), MATCH(Places!O$1,Neighborhoods!$A$1:$C$1,0))</f>
        <v>Bedford-Stuyvesant</v>
      </c>
      <c r="P1747" t="s">
        <v>11822</v>
      </c>
      <c r="Q1747" t="str">
        <f t="shared" si="108"/>
        <v>No</v>
      </c>
      <c r="R1747">
        <v>5</v>
      </c>
      <c r="S1747" t="str">
        <f t="shared" si="109"/>
        <v>Medium</v>
      </c>
      <c r="T1747" s="50">
        <v>89</v>
      </c>
      <c r="U1747" s="70">
        <f t="shared" si="110"/>
        <v>0.03</v>
      </c>
      <c r="V1747" s="52">
        <v>4.5999999999999996</v>
      </c>
      <c r="W1747" s="52" t="str" cm="1">
        <f t="array" ref="W1747">_xlfn.SWITCH(ROUND(V1747,0),5,"Excellent",4,"Good",3,"Ok","Bad")</f>
        <v>Excellent</v>
      </c>
      <c r="X1747">
        <v>10</v>
      </c>
      <c r="Y1747" t="str">
        <f t="shared" si="111"/>
        <v>No</v>
      </c>
      <c r="Z1747" s="68">
        <v>42374</v>
      </c>
      <c r="AA1747" s="68">
        <v>42976</v>
      </c>
      <c r="AB1747">
        <v>360</v>
      </c>
      <c r="AC1747" t="s">
        <v>15615</v>
      </c>
    </row>
    <row r="1748" spans="1:29" x14ac:dyDescent="0.3">
      <c r="A1748" t="s">
        <v>1304</v>
      </c>
      <c r="B1748">
        <v>132</v>
      </c>
      <c r="C1748" t="str">
        <f>VLOOKUP($B1748,Hosts!$A:$M,10,0)</f>
        <v>Within an hour</v>
      </c>
      <c r="D1748" s="70">
        <f>VLOOKUP($B1748,Hosts!$A:$M,11,0)</f>
        <v>1</v>
      </c>
      <c r="E1748" s="70">
        <f>VLOOKUP($B1748,Hosts!$A:$M,12,0)</f>
        <v>0.98</v>
      </c>
      <c r="F1748" t="str">
        <f>VLOOKUP($B1748,Hosts!$A:$M,13,0)</f>
        <v>No</v>
      </c>
      <c r="G1748" t="str">
        <f>INDEX(Hosts!$A:$M, MATCH(Places!$B1748,Hosts!$A:$A,0), MATCH(Places!G$1,Hosts!$A$1:$M$1,0))</f>
        <v>Within an hour</v>
      </c>
      <c r="H1748" s="70">
        <f>INDEX(Hosts!$A:$M, MATCH(Places!$B1748,Hosts!$A:$A,0), MATCH(Places!H$1,Hosts!$A$1:$M$1,0))</f>
        <v>1</v>
      </c>
      <c r="I1748" s="70">
        <f>INDEX(Hosts!$A:$M, MATCH(Places!$B1748,Hosts!$A:$A,0), MATCH(Places!I$1,Hosts!$A$1:$M$1,0))</f>
        <v>0.98</v>
      </c>
      <c r="J1748" t="str">
        <f>INDEX(Hosts!$A:$M, MATCH(Places!$B1748,Hosts!$A:$A,0), MATCH(Places!J$1,Hosts!$A$1:$M$1,0))</f>
        <v>No</v>
      </c>
      <c r="K1748">
        <v>16</v>
      </c>
      <c r="L1748" t="str">
        <f>VLOOKUP($K1748,Neighborhoods!$A:$C,2,0)</f>
        <v>Manhattan</v>
      </c>
      <c r="M1748" t="str">
        <f>VLOOKUP($K1748,Neighborhoods!$A:$C,3,0)</f>
        <v>Harlem</v>
      </c>
      <c r="N1748" t="str">
        <f>INDEX(Neighborhoods!$A:$C, MATCH(Places!$K1748,Neighborhoods!$A:$A,0), MATCH(Places!N$1,Neighborhoods!$A$1:$C$1,0))</f>
        <v>Manhattan</v>
      </c>
      <c r="O1748" t="str">
        <f>INDEX(Neighborhoods!$A:$C, MATCH(Places!$K1748,Neighborhoods!$A:$A,0), MATCH(Places!O$1,Neighborhoods!$A$1:$C$1,0))</f>
        <v>Harlem</v>
      </c>
      <c r="P1748" t="s">
        <v>1</v>
      </c>
      <c r="Q1748" t="str">
        <f t="shared" si="108"/>
        <v>Yes</v>
      </c>
      <c r="R1748">
        <v>2</v>
      </c>
      <c r="S1748" t="str">
        <f t="shared" si="109"/>
        <v>Small</v>
      </c>
      <c r="T1748" s="50">
        <v>55</v>
      </c>
      <c r="U1748" s="70">
        <f t="shared" si="110"/>
        <v>0.03</v>
      </c>
      <c r="V1748" s="52">
        <v>4.8899999999999997</v>
      </c>
      <c r="W1748" s="52" t="str" cm="1">
        <f t="array" ref="W1748">_xlfn.SWITCH(ROUND(V1748,0),5,"Excellent",4,"Good",3,"Ok","Bad")</f>
        <v>Excellent</v>
      </c>
      <c r="X1748">
        <v>263</v>
      </c>
      <c r="Y1748" t="str">
        <f t="shared" si="111"/>
        <v>Yes</v>
      </c>
      <c r="Z1748" s="68">
        <v>42550</v>
      </c>
      <c r="AA1748" s="68">
        <v>43895</v>
      </c>
      <c r="AB1748">
        <v>365</v>
      </c>
      <c r="AC1748" t="s">
        <v>15615</v>
      </c>
    </row>
    <row r="1749" spans="1:29" x14ac:dyDescent="0.3">
      <c r="A1749" t="s">
        <v>1305</v>
      </c>
      <c r="B1749">
        <v>1735</v>
      </c>
      <c r="C1749" t="str">
        <f>VLOOKUP($B1749,Hosts!$A:$M,10,0)</f>
        <v>Within an hour</v>
      </c>
      <c r="D1749" s="70">
        <f>VLOOKUP($B1749,Hosts!$A:$M,11,0)</f>
        <v>1</v>
      </c>
      <c r="E1749" s="70">
        <f>VLOOKUP($B1749,Hosts!$A:$M,12,0)</f>
        <v>0.88</v>
      </c>
      <c r="F1749" t="str">
        <f>VLOOKUP($B1749,Hosts!$A:$M,13,0)</f>
        <v>No</v>
      </c>
      <c r="G1749" t="str">
        <f>INDEX(Hosts!$A:$M, MATCH(Places!$B1749,Hosts!$A:$A,0), MATCH(Places!G$1,Hosts!$A$1:$M$1,0))</f>
        <v>Within an hour</v>
      </c>
      <c r="H1749" s="70">
        <f>INDEX(Hosts!$A:$M, MATCH(Places!$B1749,Hosts!$A:$A,0), MATCH(Places!H$1,Hosts!$A$1:$M$1,0))</f>
        <v>1</v>
      </c>
      <c r="I1749" s="70">
        <f>INDEX(Hosts!$A:$M, MATCH(Places!$B1749,Hosts!$A:$A,0), MATCH(Places!I$1,Hosts!$A$1:$M$1,0))</f>
        <v>0.88</v>
      </c>
      <c r="J1749" t="str">
        <f>INDEX(Hosts!$A:$M, MATCH(Places!$B1749,Hosts!$A:$A,0), MATCH(Places!J$1,Hosts!$A$1:$M$1,0))</f>
        <v>No</v>
      </c>
      <c r="K1749">
        <v>19</v>
      </c>
      <c r="L1749" t="str">
        <f>VLOOKUP($K1749,Neighborhoods!$A:$C,2,0)</f>
        <v>Manhattan</v>
      </c>
      <c r="M1749" t="str">
        <f>VLOOKUP($K1749,Neighborhoods!$A:$C,3,0)</f>
        <v>Upper East Side</v>
      </c>
      <c r="N1749" t="str">
        <f>INDEX(Neighborhoods!$A:$C, MATCH(Places!$K1749,Neighborhoods!$A:$A,0), MATCH(Places!N$1,Neighborhoods!$A$1:$C$1,0))</f>
        <v>Manhattan</v>
      </c>
      <c r="O1749" t="str">
        <f>INDEX(Neighborhoods!$A:$C, MATCH(Places!$K1749,Neighborhoods!$A:$A,0), MATCH(Places!O$1,Neighborhoods!$A$1:$C$1,0))</f>
        <v>Upper East Side</v>
      </c>
      <c r="P1749" t="s">
        <v>11822</v>
      </c>
      <c r="Q1749" t="str">
        <f t="shared" si="108"/>
        <v>No</v>
      </c>
      <c r="R1749">
        <v>4</v>
      </c>
      <c r="S1749" t="str">
        <f t="shared" si="109"/>
        <v>Medium</v>
      </c>
      <c r="T1749" s="50">
        <v>225</v>
      </c>
      <c r="U1749" s="70">
        <f t="shared" si="110"/>
        <v>0.04</v>
      </c>
      <c r="V1749" s="52">
        <v>4.93</v>
      </c>
      <c r="W1749" s="52" t="str" cm="1">
        <f t="array" ref="W1749">_xlfn.SWITCH(ROUND(V1749,0),5,"Excellent",4,"Good",3,"Ok","Bad")</f>
        <v>Excellent</v>
      </c>
      <c r="X1749">
        <v>29</v>
      </c>
      <c r="Y1749" t="str">
        <f t="shared" si="111"/>
        <v>No</v>
      </c>
      <c r="Z1749" s="68">
        <v>42514</v>
      </c>
      <c r="AA1749" s="68">
        <v>43877</v>
      </c>
      <c r="AB1749">
        <v>12</v>
      </c>
      <c r="AC1749" t="s">
        <v>15615</v>
      </c>
    </row>
    <row r="1750" spans="1:29" x14ac:dyDescent="0.3">
      <c r="A1750" t="s">
        <v>1306</v>
      </c>
      <c r="B1750">
        <v>2592</v>
      </c>
      <c r="C1750" t="str">
        <f>VLOOKUP($B1750,Hosts!$A:$M,10,0)</f>
        <v>Within a day</v>
      </c>
      <c r="D1750" s="70">
        <f>VLOOKUP($B1750,Hosts!$A:$M,11,0)</f>
        <v>1</v>
      </c>
      <c r="E1750" s="70">
        <f>VLOOKUP($B1750,Hosts!$A:$M,12,0)</f>
        <v>0.38</v>
      </c>
      <c r="F1750" t="str">
        <f>VLOOKUP($B1750,Hosts!$A:$M,13,0)</f>
        <v>No</v>
      </c>
      <c r="G1750" t="str">
        <f>INDEX(Hosts!$A:$M, MATCH(Places!$B1750,Hosts!$A:$A,0), MATCH(Places!G$1,Hosts!$A$1:$M$1,0))</f>
        <v>Within a day</v>
      </c>
      <c r="H1750" s="70">
        <f>INDEX(Hosts!$A:$M, MATCH(Places!$B1750,Hosts!$A:$A,0), MATCH(Places!H$1,Hosts!$A$1:$M$1,0))</f>
        <v>1</v>
      </c>
      <c r="I1750" s="70">
        <f>INDEX(Hosts!$A:$M, MATCH(Places!$B1750,Hosts!$A:$A,0), MATCH(Places!I$1,Hosts!$A$1:$M$1,0))</f>
        <v>0.38</v>
      </c>
      <c r="J1750" t="str">
        <f>INDEX(Hosts!$A:$M, MATCH(Places!$B1750,Hosts!$A:$A,0), MATCH(Places!J$1,Hosts!$A$1:$M$1,0))</f>
        <v>No</v>
      </c>
      <c r="K1750">
        <v>18</v>
      </c>
      <c r="L1750" t="str">
        <f>VLOOKUP($K1750,Neighborhoods!$A:$C,2,0)</f>
        <v>Manhattan</v>
      </c>
      <c r="M1750" t="str">
        <f>VLOOKUP($K1750,Neighborhoods!$A:$C,3,0)</f>
        <v>Midtown</v>
      </c>
      <c r="N1750" t="str">
        <f>INDEX(Neighborhoods!$A:$C, MATCH(Places!$K1750,Neighborhoods!$A:$A,0), MATCH(Places!N$1,Neighborhoods!$A$1:$C$1,0))</f>
        <v>Manhattan</v>
      </c>
      <c r="O1750" t="str">
        <f>INDEX(Neighborhoods!$A:$C, MATCH(Places!$K1750,Neighborhoods!$A:$A,0), MATCH(Places!O$1,Neighborhoods!$A$1:$C$1,0))</f>
        <v>Midtown</v>
      </c>
      <c r="P1750" t="s">
        <v>1</v>
      </c>
      <c r="Q1750" t="str">
        <f t="shared" si="108"/>
        <v>Yes</v>
      </c>
      <c r="R1750">
        <v>2</v>
      </c>
      <c r="S1750" t="str">
        <f t="shared" si="109"/>
        <v>Small</v>
      </c>
      <c r="T1750" s="50">
        <v>587</v>
      </c>
      <c r="U1750" s="70">
        <f t="shared" si="110"/>
        <v>0.05</v>
      </c>
      <c r="V1750" s="52">
        <v>5</v>
      </c>
      <c r="W1750" s="52" t="str" cm="1">
        <f t="array" ref="W1750">_xlfn.SWITCH(ROUND(V1750,0),5,"Excellent",4,"Good",3,"Ok","Bad")</f>
        <v>Excellent</v>
      </c>
      <c r="X1750">
        <v>17</v>
      </c>
      <c r="Y1750" t="str">
        <f t="shared" si="111"/>
        <v>No</v>
      </c>
      <c r="Z1750" s="68">
        <v>43107</v>
      </c>
      <c r="AA1750" s="68">
        <v>43871</v>
      </c>
      <c r="AB1750">
        <v>362</v>
      </c>
      <c r="AC1750" t="s">
        <v>15615</v>
      </c>
    </row>
    <row r="1751" spans="1:29" x14ac:dyDescent="0.3">
      <c r="A1751" t="s">
        <v>1307</v>
      </c>
      <c r="B1751">
        <v>1174</v>
      </c>
      <c r="C1751" t="str">
        <f>VLOOKUP($B1751,Hosts!$A:$M,10,0)</f>
        <v>Within an hour</v>
      </c>
      <c r="D1751" s="70">
        <f>VLOOKUP($B1751,Hosts!$A:$M,11,0)</f>
        <v>1</v>
      </c>
      <c r="E1751" s="70">
        <f>VLOOKUP($B1751,Hosts!$A:$M,12,0)</f>
        <v>0.98</v>
      </c>
      <c r="F1751" t="str">
        <f>VLOOKUP($B1751,Hosts!$A:$M,13,0)</f>
        <v>Yes</v>
      </c>
      <c r="G1751" t="str">
        <f>INDEX(Hosts!$A:$M, MATCH(Places!$B1751,Hosts!$A:$A,0), MATCH(Places!G$1,Hosts!$A$1:$M$1,0))</f>
        <v>Within an hour</v>
      </c>
      <c r="H1751" s="70">
        <f>INDEX(Hosts!$A:$M, MATCH(Places!$B1751,Hosts!$A:$A,0), MATCH(Places!H$1,Hosts!$A$1:$M$1,0))</f>
        <v>1</v>
      </c>
      <c r="I1751" s="70">
        <f>INDEX(Hosts!$A:$M, MATCH(Places!$B1751,Hosts!$A:$A,0), MATCH(Places!I$1,Hosts!$A$1:$M$1,0))</f>
        <v>0.98</v>
      </c>
      <c r="J1751" t="str">
        <f>INDEX(Hosts!$A:$M, MATCH(Places!$B1751,Hosts!$A:$A,0), MATCH(Places!J$1,Hosts!$A$1:$M$1,0))</f>
        <v>Yes</v>
      </c>
      <c r="K1751">
        <v>13</v>
      </c>
      <c r="L1751" t="str">
        <f>VLOOKUP($K1751,Neighborhoods!$A:$C,2,0)</f>
        <v>Manhattan</v>
      </c>
      <c r="M1751" t="str">
        <f>VLOOKUP($K1751,Neighborhoods!$A:$C,3,0)</f>
        <v>Chelsea</v>
      </c>
      <c r="N1751" t="str">
        <f>INDEX(Neighborhoods!$A:$C, MATCH(Places!$K1751,Neighborhoods!$A:$A,0), MATCH(Places!N$1,Neighborhoods!$A$1:$C$1,0))</f>
        <v>Manhattan</v>
      </c>
      <c r="O1751" t="str">
        <f>INDEX(Neighborhoods!$A:$C, MATCH(Places!$K1751,Neighborhoods!$A:$A,0), MATCH(Places!O$1,Neighborhoods!$A$1:$C$1,0))</f>
        <v>Chelsea</v>
      </c>
      <c r="P1751" t="s">
        <v>11822</v>
      </c>
      <c r="Q1751" t="str">
        <f t="shared" si="108"/>
        <v>No</v>
      </c>
      <c r="R1751">
        <v>2</v>
      </c>
      <c r="S1751" t="str">
        <f t="shared" si="109"/>
        <v>Small</v>
      </c>
      <c r="T1751" s="50">
        <v>93</v>
      </c>
      <c r="U1751" s="70">
        <f t="shared" si="110"/>
        <v>0.03</v>
      </c>
      <c r="V1751" s="52">
        <v>4.76</v>
      </c>
      <c r="W1751" s="52" t="str" cm="1">
        <f t="array" ref="W1751">_xlfn.SWITCH(ROUND(V1751,0),5,"Excellent",4,"Good",3,"Ok","Bad")</f>
        <v>Excellent</v>
      </c>
      <c r="X1751">
        <v>172</v>
      </c>
      <c r="Y1751" t="str">
        <f t="shared" si="111"/>
        <v>No</v>
      </c>
      <c r="Z1751" s="68">
        <v>42372</v>
      </c>
      <c r="AA1751" s="68">
        <v>44025</v>
      </c>
      <c r="AB1751">
        <v>175</v>
      </c>
      <c r="AC1751" t="s">
        <v>15616</v>
      </c>
    </row>
    <row r="1752" spans="1:29" x14ac:dyDescent="0.3">
      <c r="A1752" t="s">
        <v>14253</v>
      </c>
      <c r="B1752">
        <v>2593</v>
      </c>
      <c r="C1752" t="str">
        <f>VLOOKUP($B1752,Hosts!$A:$M,10,0)</f>
        <v>Within an hour</v>
      </c>
      <c r="D1752" s="70">
        <f>VLOOKUP($B1752,Hosts!$A:$M,11,0)</f>
        <v>1</v>
      </c>
      <c r="E1752" s="70">
        <f>VLOOKUP($B1752,Hosts!$A:$M,12,0)</f>
        <v>1</v>
      </c>
      <c r="F1752" t="str">
        <f>VLOOKUP($B1752,Hosts!$A:$M,13,0)</f>
        <v>Yes</v>
      </c>
      <c r="G1752" t="str">
        <f>INDEX(Hosts!$A:$M, MATCH(Places!$B1752,Hosts!$A:$A,0), MATCH(Places!G$1,Hosts!$A$1:$M$1,0))</f>
        <v>Within an hour</v>
      </c>
      <c r="H1752" s="70">
        <f>INDEX(Hosts!$A:$M, MATCH(Places!$B1752,Hosts!$A:$A,0), MATCH(Places!H$1,Hosts!$A$1:$M$1,0))</f>
        <v>1</v>
      </c>
      <c r="I1752" s="70">
        <f>INDEX(Hosts!$A:$M, MATCH(Places!$B1752,Hosts!$A:$A,0), MATCH(Places!I$1,Hosts!$A$1:$M$1,0))</f>
        <v>1</v>
      </c>
      <c r="J1752" t="str">
        <f>INDEX(Hosts!$A:$M, MATCH(Places!$B1752,Hosts!$A:$A,0), MATCH(Places!J$1,Hosts!$A$1:$M$1,0))</f>
        <v>Yes</v>
      </c>
      <c r="K1752">
        <v>11</v>
      </c>
      <c r="L1752" t="str">
        <f>VLOOKUP($K1752,Neighborhoods!$A:$C,2,0)</f>
        <v>Brooklyn</v>
      </c>
      <c r="M1752" t="str">
        <f>VLOOKUP($K1752,Neighborhoods!$A:$C,3,0)</f>
        <v>Greenpoint</v>
      </c>
      <c r="N1752" t="str">
        <f>INDEX(Neighborhoods!$A:$C, MATCH(Places!$K1752,Neighborhoods!$A:$A,0), MATCH(Places!N$1,Neighborhoods!$A$1:$C$1,0))</f>
        <v>Brooklyn</v>
      </c>
      <c r="O1752" t="str">
        <f>INDEX(Neighborhoods!$A:$C, MATCH(Places!$K1752,Neighborhoods!$A:$A,0), MATCH(Places!O$1,Neighborhoods!$A$1:$C$1,0))</f>
        <v>Greenpoint</v>
      </c>
      <c r="P1752" t="s">
        <v>11822</v>
      </c>
      <c r="Q1752" t="str">
        <f t="shared" si="108"/>
        <v>No</v>
      </c>
      <c r="R1752">
        <v>2</v>
      </c>
      <c r="S1752" t="str">
        <f t="shared" si="109"/>
        <v>Small</v>
      </c>
      <c r="T1752" s="50">
        <v>127</v>
      </c>
      <c r="U1752" s="70">
        <f t="shared" si="110"/>
        <v>0.03</v>
      </c>
      <c r="V1752" s="52">
        <v>5</v>
      </c>
      <c r="W1752" s="52" t="str" cm="1">
        <f t="array" ref="W1752">_xlfn.SWITCH(ROUND(V1752,0),5,"Excellent",4,"Good",3,"Ok","Bad")</f>
        <v>Excellent</v>
      </c>
      <c r="X1752">
        <v>28</v>
      </c>
      <c r="Y1752" t="str">
        <f t="shared" si="111"/>
        <v>No</v>
      </c>
      <c r="Z1752" s="68">
        <v>42371</v>
      </c>
      <c r="AA1752" s="68">
        <v>44049</v>
      </c>
      <c r="AB1752">
        <v>10</v>
      </c>
      <c r="AC1752" t="s">
        <v>15615</v>
      </c>
    </row>
    <row r="1753" spans="1:29" x14ac:dyDescent="0.3">
      <c r="A1753" t="s">
        <v>13953</v>
      </c>
      <c r="B1753">
        <v>1973</v>
      </c>
      <c r="C1753" t="str">
        <f>VLOOKUP($B1753,Hosts!$A:$M,10,0)</f>
        <v>Within an hour</v>
      </c>
      <c r="D1753" s="70">
        <f>VLOOKUP($B1753,Hosts!$A:$M,11,0)</f>
        <v>1</v>
      </c>
      <c r="E1753" s="70">
        <f>VLOOKUP($B1753,Hosts!$A:$M,12,0)</f>
        <v>0.68</v>
      </c>
      <c r="F1753" t="str">
        <f>VLOOKUP($B1753,Hosts!$A:$M,13,0)</f>
        <v>No</v>
      </c>
      <c r="G1753" t="str">
        <f>INDEX(Hosts!$A:$M, MATCH(Places!$B1753,Hosts!$A:$A,0), MATCH(Places!G$1,Hosts!$A$1:$M$1,0))</f>
        <v>Within an hour</v>
      </c>
      <c r="H1753" s="70">
        <f>INDEX(Hosts!$A:$M, MATCH(Places!$B1753,Hosts!$A:$A,0), MATCH(Places!H$1,Hosts!$A$1:$M$1,0))</f>
        <v>1</v>
      </c>
      <c r="I1753" s="70">
        <f>INDEX(Hosts!$A:$M, MATCH(Places!$B1753,Hosts!$A:$A,0), MATCH(Places!I$1,Hosts!$A$1:$M$1,0))</f>
        <v>0.68</v>
      </c>
      <c r="J1753" t="str">
        <f>INDEX(Hosts!$A:$M, MATCH(Places!$B1753,Hosts!$A:$A,0), MATCH(Places!J$1,Hosts!$A$1:$M$1,0))</f>
        <v>No</v>
      </c>
      <c r="K1753">
        <v>7</v>
      </c>
      <c r="L1753" t="str">
        <f>VLOOKUP($K1753,Neighborhoods!$A:$C,2,0)</f>
        <v>Brooklyn</v>
      </c>
      <c r="M1753" t="str">
        <f>VLOOKUP($K1753,Neighborhoods!$A:$C,3,0)</f>
        <v>Bedford-Stuyvesant</v>
      </c>
      <c r="N1753" t="str">
        <f>INDEX(Neighborhoods!$A:$C, MATCH(Places!$K1753,Neighborhoods!$A:$A,0), MATCH(Places!N$1,Neighborhoods!$A$1:$C$1,0))</f>
        <v>Brooklyn</v>
      </c>
      <c r="O1753" t="str">
        <f>INDEX(Neighborhoods!$A:$C, MATCH(Places!$K1753,Neighborhoods!$A:$A,0), MATCH(Places!O$1,Neighborhoods!$A$1:$C$1,0))</f>
        <v>Bedford-Stuyvesant</v>
      </c>
      <c r="P1753" t="s">
        <v>11822</v>
      </c>
      <c r="Q1753" t="str">
        <f t="shared" si="108"/>
        <v>No</v>
      </c>
      <c r="R1753">
        <v>8</v>
      </c>
      <c r="S1753" t="str">
        <f t="shared" si="109"/>
        <v>Large</v>
      </c>
      <c r="T1753" s="50">
        <v>599</v>
      </c>
      <c r="U1753" s="70">
        <f t="shared" si="110"/>
        <v>0.05</v>
      </c>
      <c r="V1753" s="52">
        <v>4.9800000000000004</v>
      </c>
      <c r="W1753" s="52" t="str" cm="1">
        <f t="array" ref="W1753">_xlfn.SWITCH(ROUND(V1753,0),5,"Excellent",4,"Good",3,"Ok","Bad")</f>
        <v>Excellent</v>
      </c>
      <c r="X1753">
        <v>54</v>
      </c>
      <c r="Y1753" t="str">
        <f t="shared" si="111"/>
        <v>No</v>
      </c>
      <c r="Z1753" s="68">
        <v>42371</v>
      </c>
      <c r="AA1753" s="68">
        <v>44051</v>
      </c>
      <c r="AB1753">
        <v>0</v>
      </c>
      <c r="AC1753" t="s">
        <v>15615</v>
      </c>
    </row>
    <row r="1754" spans="1:29" x14ac:dyDescent="0.3">
      <c r="A1754" t="s">
        <v>1308</v>
      </c>
      <c r="B1754">
        <v>1006</v>
      </c>
      <c r="C1754" t="str">
        <f>VLOOKUP($B1754,Hosts!$A:$M,10,0)</f>
        <v>Within a few hours</v>
      </c>
      <c r="D1754" s="70">
        <f>VLOOKUP($B1754,Hosts!$A:$M,11,0)</f>
        <v>1</v>
      </c>
      <c r="E1754" s="70">
        <f>VLOOKUP($B1754,Hosts!$A:$M,12,0)</f>
        <v>0.97</v>
      </c>
      <c r="F1754" t="str">
        <f>VLOOKUP($B1754,Hosts!$A:$M,13,0)</f>
        <v>Yes</v>
      </c>
      <c r="G1754" t="str">
        <f>INDEX(Hosts!$A:$M, MATCH(Places!$B1754,Hosts!$A:$A,0), MATCH(Places!G$1,Hosts!$A$1:$M$1,0))</f>
        <v>Within a few hours</v>
      </c>
      <c r="H1754" s="70">
        <f>INDEX(Hosts!$A:$M, MATCH(Places!$B1754,Hosts!$A:$A,0), MATCH(Places!H$1,Hosts!$A$1:$M$1,0))</f>
        <v>1</v>
      </c>
      <c r="I1754" s="70">
        <f>INDEX(Hosts!$A:$M, MATCH(Places!$B1754,Hosts!$A:$A,0), MATCH(Places!I$1,Hosts!$A$1:$M$1,0))</f>
        <v>0.97</v>
      </c>
      <c r="J1754" t="str">
        <f>INDEX(Hosts!$A:$M, MATCH(Places!$B1754,Hosts!$A:$A,0), MATCH(Places!J$1,Hosts!$A$1:$M$1,0))</f>
        <v>Yes</v>
      </c>
      <c r="K1754">
        <v>12</v>
      </c>
      <c r="L1754" t="str">
        <f>VLOOKUP($K1754,Neighborhoods!$A:$C,2,0)</f>
        <v>Brooklyn</v>
      </c>
      <c r="M1754" t="str">
        <f>VLOOKUP($K1754,Neighborhoods!$A:$C,3,0)</f>
        <v>Williamsburg</v>
      </c>
      <c r="N1754" t="str">
        <f>INDEX(Neighborhoods!$A:$C, MATCH(Places!$K1754,Neighborhoods!$A:$A,0), MATCH(Places!N$1,Neighborhoods!$A$1:$C$1,0))</f>
        <v>Brooklyn</v>
      </c>
      <c r="O1754" t="str">
        <f>INDEX(Neighborhoods!$A:$C, MATCH(Places!$K1754,Neighborhoods!$A:$A,0), MATCH(Places!O$1,Neighborhoods!$A$1:$C$1,0))</f>
        <v>Williamsburg</v>
      </c>
      <c r="P1754" t="s">
        <v>11822</v>
      </c>
      <c r="Q1754" t="str">
        <f t="shared" si="108"/>
        <v>No</v>
      </c>
      <c r="R1754">
        <v>7</v>
      </c>
      <c r="S1754" t="str">
        <f t="shared" si="109"/>
        <v>Large</v>
      </c>
      <c r="T1754" s="50">
        <v>486</v>
      </c>
      <c r="U1754" s="70">
        <f t="shared" si="110"/>
        <v>0.04</v>
      </c>
      <c r="V1754" s="52">
        <v>4.99</v>
      </c>
      <c r="W1754" s="52" t="str" cm="1">
        <f t="array" ref="W1754">_xlfn.SWITCH(ROUND(V1754,0),5,"Excellent",4,"Good",3,"Ok","Bad")</f>
        <v>Excellent</v>
      </c>
      <c r="X1754">
        <v>132</v>
      </c>
      <c r="Y1754" t="str">
        <f t="shared" si="111"/>
        <v>Yes</v>
      </c>
      <c r="Z1754" s="68">
        <v>42514</v>
      </c>
      <c r="AA1754" s="68">
        <v>43896</v>
      </c>
      <c r="AB1754">
        <v>131</v>
      </c>
      <c r="AC1754" t="s">
        <v>15615</v>
      </c>
    </row>
    <row r="1755" spans="1:29" x14ac:dyDescent="0.3">
      <c r="A1755" t="s">
        <v>1309</v>
      </c>
      <c r="B1755">
        <v>2523</v>
      </c>
      <c r="C1755" t="str">
        <f>VLOOKUP($B1755,Hosts!$A:$M,10,0)</f>
        <v>Within a day</v>
      </c>
      <c r="D1755" s="70">
        <f>VLOOKUP($B1755,Hosts!$A:$M,11,0)</f>
        <v>0.5</v>
      </c>
      <c r="E1755" s="70">
        <f>VLOOKUP($B1755,Hosts!$A:$M,12,0)</f>
        <v>0.99</v>
      </c>
      <c r="F1755" t="str">
        <f>VLOOKUP($B1755,Hosts!$A:$M,13,0)</f>
        <v>Yes</v>
      </c>
      <c r="G1755" t="str">
        <f>INDEX(Hosts!$A:$M, MATCH(Places!$B1755,Hosts!$A:$A,0), MATCH(Places!G$1,Hosts!$A$1:$M$1,0))</f>
        <v>Within a day</v>
      </c>
      <c r="H1755" s="70">
        <f>INDEX(Hosts!$A:$M, MATCH(Places!$B1755,Hosts!$A:$A,0), MATCH(Places!H$1,Hosts!$A$1:$M$1,0))</f>
        <v>0.5</v>
      </c>
      <c r="I1755" s="70">
        <f>INDEX(Hosts!$A:$M, MATCH(Places!$B1755,Hosts!$A:$A,0), MATCH(Places!I$1,Hosts!$A$1:$M$1,0))</f>
        <v>0.99</v>
      </c>
      <c r="J1755" t="str">
        <f>INDEX(Hosts!$A:$M, MATCH(Places!$B1755,Hosts!$A:$A,0), MATCH(Places!J$1,Hosts!$A$1:$M$1,0))</f>
        <v>Yes</v>
      </c>
      <c r="K1755">
        <v>23</v>
      </c>
      <c r="L1755" t="str">
        <f>VLOOKUP($K1755,Neighborhoods!$A:$C,2,0)</f>
        <v>Queens</v>
      </c>
      <c r="M1755" t="str">
        <f>VLOOKUP($K1755,Neighborhoods!$A:$C,3,0)</f>
        <v>Jamaica</v>
      </c>
      <c r="N1755" t="str">
        <f>INDEX(Neighborhoods!$A:$C, MATCH(Places!$K1755,Neighborhoods!$A:$A,0), MATCH(Places!N$1,Neighborhoods!$A$1:$C$1,0))</f>
        <v>Queens</v>
      </c>
      <c r="O1755" t="str">
        <f>INDEX(Neighborhoods!$A:$C, MATCH(Places!$K1755,Neighborhoods!$A:$A,0), MATCH(Places!O$1,Neighborhoods!$A$1:$C$1,0))</f>
        <v>Jamaica</v>
      </c>
      <c r="P1755" t="s">
        <v>1</v>
      </c>
      <c r="Q1755" t="str">
        <f t="shared" si="108"/>
        <v>Yes</v>
      </c>
      <c r="R1755">
        <v>2</v>
      </c>
      <c r="S1755" t="str">
        <f t="shared" si="109"/>
        <v>Small</v>
      </c>
      <c r="T1755" s="50">
        <v>43</v>
      </c>
      <c r="U1755" s="70">
        <f t="shared" si="110"/>
        <v>0.03</v>
      </c>
      <c r="V1755" s="52">
        <v>4.97</v>
      </c>
      <c r="W1755" s="52" t="str" cm="1">
        <f t="array" ref="W1755">_xlfn.SWITCH(ROUND(V1755,0),5,"Excellent",4,"Good",3,"Ok","Bad")</f>
        <v>Excellent</v>
      </c>
      <c r="X1755">
        <v>648</v>
      </c>
      <c r="Y1755" t="str">
        <f t="shared" si="111"/>
        <v>Yes</v>
      </c>
      <c r="Z1755" s="68">
        <v>42366</v>
      </c>
      <c r="AA1755" s="68">
        <v>43902</v>
      </c>
      <c r="AB1755">
        <v>337</v>
      </c>
      <c r="AC1755" t="s">
        <v>15615</v>
      </c>
    </row>
    <row r="1756" spans="1:29" x14ac:dyDescent="0.3">
      <c r="A1756" t="s">
        <v>1310</v>
      </c>
      <c r="B1756">
        <v>1710</v>
      </c>
      <c r="C1756" t="str">
        <f>VLOOKUP($B1756,Hosts!$A:$M,10,0)</f>
        <v>Within a few hours</v>
      </c>
      <c r="D1756" s="70">
        <f>VLOOKUP($B1756,Hosts!$A:$M,11,0)</f>
        <v>1</v>
      </c>
      <c r="E1756" s="70">
        <f>VLOOKUP($B1756,Hosts!$A:$M,12,0)</f>
        <v>0.98</v>
      </c>
      <c r="F1756" t="str">
        <f>VLOOKUP($B1756,Hosts!$A:$M,13,0)</f>
        <v>No</v>
      </c>
      <c r="G1756" t="str">
        <f>INDEX(Hosts!$A:$M, MATCH(Places!$B1756,Hosts!$A:$A,0), MATCH(Places!G$1,Hosts!$A$1:$M$1,0))</f>
        <v>Within a few hours</v>
      </c>
      <c r="H1756" s="70">
        <f>INDEX(Hosts!$A:$M, MATCH(Places!$B1756,Hosts!$A:$A,0), MATCH(Places!H$1,Hosts!$A$1:$M$1,0))</f>
        <v>1</v>
      </c>
      <c r="I1756" s="70">
        <f>INDEX(Hosts!$A:$M, MATCH(Places!$B1756,Hosts!$A:$A,0), MATCH(Places!I$1,Hosts!$A$1:$M$1,0))</f>
        <v>0.98</v>
      </c>
      <c r="J1756" t="str">
        <f>INDEX(Hosts!$A:$M, MATCH(Places!$B1756,Hosts!$A:$A,0), MATCH(Places!J$1,Hosts!$A$1:$M$1,0))</f>
        <v>No</v>
      </c>
      <c r="K1756">
        <v>7</v>
      </c>
      <c r="L1756" t="str">
        <f>VLOOKUP($K1756,Neighborhoods!$A:$C,2,0)</f>
        <v>Brooklyn</v>
      </c>
      <c r="M1756" t="str">
        <f>VLOOKUP($K1756,Neighborhoods!$A:$C,3,0)</f>
        <v>Bedford-Stuyvesant</v>
      </c>
      <c r="N1756" t="str">
        <f>INDEX(Neighborhoods!$A:$C, MATCH(Places!$K1756,Neighborhoods!$A:$A,0), MATCH(Places!N$1,Neighborhoods!$A$1:$C$1,0))</f>
        <v>Brooklyn</v>
      </c>
      <c r="O1756" t="str">
        <f>INDEX(Neighborhoods!$A:$C, MATCH(Places!$K1756,Neighborhoods!$A:$A,0), MATCH(Places!O$1,Neighborhoods!$A$1:$C$1,0))</f>
        <v>Bedford-Stuyvesant</v>
      </c>
      <c r="P1756" t="s">
        <v>1</v>
      </c>
      <c r="Q1756" t="str">
        <f t="shared" si="108"/>
        <v>Yes</v>
      </c>
      <c r="R1756">
        <v>2</v>
      </c>
      <c r="S1756" t="str">
        <f t="shared" si="109"/>
        <v>Small</v>
      </c>
      <c r="T1756" s="50">
        <v>64</v>
      </c>
      <c r="U1756" s="70">
        <f t="shared" si="110"/>
        <v>0.03</v>
      </c>
      <c r="V1756" s="52">
        <v>4.72</v>
      </c>
      <c r="W1756" s="52" t="str" cm="1">
        <f t="array" ref="W1756">_xlfn.SWITCH(ROUND(V1756,0),5,"Excellent",4,"Good",3,"Ok","Bad")</f>
        <v>Excellent</v>
      </c>
      <c r="X1756">
        <v>74</v>
      </c>
      <c r="Y1756" t="str">
        <f t="shared" si="111"/>
        <v>No</v>
      </c>
      <c r="Z1756" s="68">
        <v>42435</v>
      </c>
      <c r="AA1756" s="68">
        <v>43827</v>
      </c>
      <c r="AB1756">
        <v>180</v>
      </c>
      <c r="AC1756" t="s">
        <v>15615</v>
      </c>
    </row>
    <row r="1757" spans="1:29" x14ac:dyDescent="0.3">
      <c r="A1757" t="s">
        <v>14081</v>
      </c>
      <c r="B1757">
        <v>2515</v>
      </c>
      <c r="C1757" t="str">
        <f>VLOOKUP($B1757,Hosts!$A:$M,10,0)</f>
        <v>Within an hour</v>
      </c>
      <c r="D1757" s="70">
        <f>VLOOKUP($B1757,Hosts!$A:$M,11,0)</f>
        <v>1</v>
      </c>
      <c r="E1757" s="70">
        <f>VLOOKUP($B1757,Hosts!$A:$M,12,0)</f>
        <v>0.8</v>
      </c>
      <c r="F1757" t="str">
        <f>VLOOKUP($B1757,Hosts!$A:$M,13,0)</f>
        <v>No</v>
      </c>
      <c r="G1757" t="str">
        <f>INDEX(Hosts!$A:$M, MATCH(Places!$B1757,Hosts!$A:$A,0), MATCH(Places!G$1,Hosts!$A$1:$M$1,0))</f>
        <v>Within an hour</v>
      </c>
      <c r="H1757" s="70">
        <f>INDEX(Hosts!$A:$M, MATCH(Places!$B1757,Hosts!$A:$A,0), MATCH(Places!H$1,Hosts!$A$1:$M$1,0))</f>
        <v>1</v>
      </c>
      <c r="I1757" s="70">
        <f>INDEX(Hosts!$A:$M, MATCH(Places!$B1757,Hosts!$A:$A,0), MATCH(Places!I$1,Hosts!$A$1:$M$1,0))</f>
        <v>0.8</v>
      </c>
      <c r="J1757" t="str">
        <f>INDEX(Hosts!$A:$M, MATCH(Places!$B1757,Hosts!$A:$A,0), MATCH(Places!J$1,Hosts!$A$1:$M$1,0))</f>
        <v>No</v>
      </c>
      <c r="K1757">
        <v>10</v>
      </c>
      <c r="L1757" t="str">
        <f>VLOOKUP($K1757,Neighborhoods!$A:$C,2,0)</f>
        <v>Brooklyn</v>
      </c>
      <c r="M1757" t="str">
        <f>VLOOKUP($K1757,Neighborhoods!$A:$C,3,0)</f>
        <v>East Flatbush</v>
      </c>
      <c r="N1757" t="str">
        <f>INDEX(Neighborhoods!$A:$C, MATCH(Places!$K1757,Neighborhoods!$A:$A,0), MATCH(Places!N$1,Neighborhoods!$A$1:$C$1,0))</f>
        <v>Brooklyn</v>
      </c>
      <c r="O1757" t="str">
        <f>INDEX(Neighborhoods!$A:$C, MATCH(Places!$K1757,Neighborhoods!$A:$A,0), MATCH(Places!O$1,Neighborhoods!$A$1:$C$1,0))</f>
        <v>East Flatbush</v>
      </c>
      <c r="P1757" t="s">
        <v>11822</v>
      </c>
      <c r="Q1757" t="str">
        <f t="shared" si="108"/>
        <v>No</v>
      </c>
      <c r="R1757">
        <v>10</v>
      </c>
      <c r="S1757" t="str">
        <f t="shared" si="109"/>
        <v>Large</v>
      </c>
      <c r="T1757" s="50">
        <v>185</v>
      </c>
      <c r="U1757" s="70">
        <f t="shared" si="110"/>
        <v>0.03</v>
      </c>
      <c r="V1757" s="52">
        <v>4.8099999999999996</v>
      </c>
      <c r="W1757" s="52" t="str" cm="1">
        <f t="array" ref="W1757">_xlfn.SWITCH(ROUND(V1757,0),5,"Excellent",4,"Good",3,"Ok","Bad")</f>
        <v>Excellent</v>
      </c>
      <c r="X1757">
        <v>256</v>
      </c>
      <c r="Y1757" t="str">
        <f t="shared" si="111"/>
        <v>Yes</v>
      </c>
      <c r="Z1757" s="68">
        <v>42475</v>
      </c>
      <c r="AA1757" s="68">
        <v>44035</v>
      </c>
      <c r="AB1757">
        <v>336</v>
      </c>
      <c r="AC1757" t="s">
        <v>15615</v>
      </c>
    </row>
    <row r="1758" spans="1:29" x14ac:dyDescent="0.3">
      <c r="A1758" t="s">
        <v>1312</v>
      </c>
      <c r="B1758">
        <v>1794</v>
      </c>
      <c r="C1758" t="str">
        <f>VLOOKUP($B1758,Hosts!$A:$M,10,0)</f>
        <v>A few days or more</v>
      </c>
      <c r="D1758" s="70">
        <f>VLOOKUP($B1758,Hosts!$A:$M,11,0)</f>
        <v>0</v>
      </c>
      <c r="E1758" s="70">
        <f>VLOOKUP($B1758,Hosts!$A:$M,12,0)</f>
        <v>0.3</v>
      </c>
      <c r="F1758" t="str">
        <f>VLOOKUP($B1758,Hosts!$A:$M,13,0)</f>
        <v>No</v>
      </c>
      <c r="G1758" t="str">
        <f>INDEX(Hosts!$A:$M, MATCH(Places!$B1758,Hosts!$A:$A,0), MATCH(Places!G$1,Hosts!$A$1:$M$1,0))</f>
        <v>A few days or more</v>
      </c>
      <c r="H1758" s="70">
        <f>INDEX(Hosts!$A:$M, MATCH(Places!$B1758,Hosts!$A:$A,0), MATCH(Places!H$1,Hosts!$A$1:$M$1,0))</f>
        <v>0</v>
      </c>
      <c r="I1758" s="70">
        <f>INDEX(Hosts!$A:$M, MATCH(Places!$B1758,Hosts!$A:$A,0), MATCH(Places!I$1,Hosts!$A$1:$M$1,0))</f>
        <v>0.3</v>
      </c>
      <c r="J1758" t="str">
        <f>INDEX(Hosts!$A:$M, MATCH(Places!$B1758,Hosts!$A:$A,0), MATCH(Places!J$1,Hosts!$A$1:$M$1,0))</f>
        <v>No</v>
      </c>
      <c r="K1758">
        <v>12</v>
      </c>
      <c r="L1758" t="str">
        <f>VLOOKUP($K1758,Neighborhoods!$A:$C,2,0)</f>
        <v>Brooklyn</v>
      </c>
      <c r="M1758" t="str">
        <f>VLOOKUP($K1758,Neighborhoods!$A:$C,3,0)</f>
        <v>Williamsburg</v>
      </c>
      <c r="N1758" t="str">
        <f>INDEX(Neighborhoods!$A:$C, MATCH(Places!$K1758,Neighborhoods!$A:$A,0), MATCH(Places!N$1,Neighborhoods!$A$1:$C$1,0))</f>
        <v>Brooklyn</v>
      </c>
      <c r="O1758" t="str">
        <f>INDEX(Neighborhoods!$A:$C, MATCH(Places!$K1758,Neighborhoods!$A:$A,0), MATCH(Places!O$1,Neighborhoods!$A$1:$C$1,0))</f>
        <v>Williamsburg</v>
      </c>
      <c r="P1758" t="s">
        <v>1</v>
      </c>
      <c r="Q1758" t="str">
        <f t="shared" si="108"/>
        <v>Yes</v>
      </c>
      <c r="R1758">
        <v>3</v>
      </c>
      <c r="S1758" t="str">
        <f t="shared" si="109"/>
        <v>Medium</v>
      </c>
      <c r="T1758" s="50">
        <v>95</v>
      </c>
      <c r="U1758" s="70">
        <f t="shared" si="110"/>
        <v>0.03</v>
      </c>
      <c r="V1758" s="52">
        <v>4.84</v>
      </c>
      <c r="W1758" s="52" t="str" cm="1">
        <f t="array" ref="W1758">_xlfn.SWITCH(ROUND(V1758,0),5,"Excellent",4,"Good",3,"Ok","Bad")</f>
        <v>Excellent</v>
      </c>
      <c r="X1758">
        <v>19</v>
      </c>
      <c r="Y1758" t="str">
        <f t="shared" si="111"/>
        <v>No</v>
      </c>
      <c r="Z1758" s="68">
        <v>42602</v>
      </c>
      <c r="AA1758" s="68">
        <v>43829</v>
      </c>
      <c r="AB1758">
        <v>0</v>
      </c>
      <c r="AC1758" t="s">
        <v>15615</v>
      </c>
    </row>
    <row r="1759" spans="1:29" x14ac:dyDescent="0.3">
      <c r="A1759" t="s">
        <v>15342</v>
      </c>
      <c r="B1759">
        <v>1894</v>
      </c>
      <c r="C1759" t="str">
        <f>VLOOKUP($B1759,Hosts!$A:$M,10,0)</f>
        <v>Within an hour</v>
      </c>
      <c r="D1759" s="70">
        <f>VLOOKUP($B1759,Hosts!$A:$M,11,0)</f>
        <v>1</v>
      </c>
      <c r="E1759" s="70">
        <f>VLOOKUP($B1759,Hosts!$A:$M,12,0)</f>
        <v>0.92</v>
      </c>
      <c r="F1759" t="str">
        <f>VLOOKUP($B1759,Hosts!$A:$M,13,0)</f>
        <v>Yes</v>
      </c>
      <c r="G1759" t="str">
        <f>INDEX(Hosts!$A:$M, MATCH(Places!$B1759,Hosts!$A:$A,0), MATCH(Places!G$1,Hosts!$A$1:$M$1,0))</f>
        <v>Within an hour</v>
      </c>
      <c r="H1759" s="70">
        <f>INDEX(Hosts!$A:$M, MATCH(Places!$B1759,Hosts!$A:$A,0), MATCH(Places!H$1,Hosts!$A$1:$M$1,0))</f>
        <v>1</v>
      </c>
      <c r="I1759" s="70">
        <f>INDEX(Hosts!$A:$M, MATCH(Places!$B1759,Hosts!$A:$A,0), MATCH(Places!I$1,Hosts!$A$1:$M$1,0))</f>
        <v>0.92</v>
      </c>
      <c r="J1759" t="str">
        <f>INDEX(Hosts!$A:$M, MATCH(Places!$B1759,Hosts!$A:$A,0), MATCH(Places!J$1,Hosts!$A$1:$M$1,0))</f>
        <v>Yes</v>
      </c>
      <c r="K1759">
        <v>16</v>
      </c>
      <c r="L1759" t="str">
        <f>VLOOKUP($K1759,Neighborhoods!$A:$C,2,0)</f>
        <v>Manhattan</v>
      </c>
      <c r="M1759" t="str">
        <f>VLOOKUP($K1759,Neighborhoods!$A:$C,3,0)</f>
        <v>Harlem</v>
      </c>
      <c r="N1759" t="str">
        <f>INDEX(Neighborhoods!$A:$C, MATCH(Places!$K1759,Neighborhoods!$A:$A,0), MATCH(Places!N$1,Neighborhoods!$A$1:$C$1,0))</f>
        <v>Manhattan</v>
      </c>
      <c r="O1759" t="str">
        <f>INDEX(Neighborhoods!$A:$C, MATCH(Places!$K1759,Neighborhoods!$A:$A,0), MATCH(Places!O$1,Neighborhoods!$A$1:$C$1,0))</f>
        <v>Harlem</v>
      </c>
      <c r="P1759" t="s">
        <v>11822</v>
      </c>
      <c r="Q1759" t="str">
        <f t="shared" si="108"/>
        <v>No</v>
      </c>
      <c r="R1759">
        <v>6</v>
      </c>
      <c r="S1759" t="str">
        <f t="shared" si="109"/>
        <v>Large</v>
      </c>
      <c r="T1759" s="50">
        <v>185</v>
      </c>
      <c r="U1759" s="70">
        <f t="shared" si="110"/>
        <v>0.03</v>
      </c>
      <c r="V1759" s="52">
        <v>5</v>
      </c>
      <c r="W1759" s="52" t="str" cm="1">
        <f t="array" ref="W1759">_xlfn.SWITCH(ROUND(V1759,0),5,"Excellent",4,"Good",3,"Ok","Bad")</f>
        <v>Excellent</v>
      </c>
      <c r="X1759">
        <v>33</v>
      </c>
      <c r="Y1759" t="str">
        <f t="shared" si="111"/>
        <v>No</v>
      </c>
      <c r="Z1759" s="68">
        <v>43029</v>
      </c>
      <c r="AA1759" s="68">
        <v>43953</v>
      </c>
      <c r="AB1759">
        <v>45</v>
      </c>
      <c r="AC1759" t="s">
        <v>15615</v>
      </c>
    </row>
    <row r="1760" spans="1:29" x14ac:dyDescent="0.3">
      <c r="A1760" t="s">
        <v>13439</v>
      </c>
      <c r="B1760">
        <v>2377</v>
      </c>
      <c r="C1760" t="str">
        <f>VLOOKUP($B1760,Hosts!$A:$M,10,0)</f>
        <v>Within an hour</v>
      </c>
      <c r="D1760" s="70">
        <f>VLOOKUP($B1760,Hosts!$A:$M,11,0)</f>
        <v>1</v>
      </c>
      <c r="E1760" s="70">
        <f>VLOOKUP($B1760,Hosts!$A:$M,12,0)</f>
        <v>1</v>
      </c>
      <c r="F1760" t="str">
        <f>VLOOKUP($B1760,Hosts!$A:$M,13,0)</f>
        <v>Yes</v>
      </c>
      <c r="G1760" t="str">
        <f>INDEX(Hosts!$A:$M, MATCH(Places!$B1760,Hosts!$A:$A,0), MATCH(Places!G$1,Hosts!$A$1:$M$1,0))</f>
        <v>Within an hour</v>
      </c>
      <c r="H1760" s="70">
        <f>INDEX(Hosts!$A:$M, MATCH(Places!$B1760,Hosts!$A:$A,0), MATCH(Places!H$1,Hosts!$A$1:$M$1,0))</f>
        <v>1</v>
      </c>
      <c r="I1760" s="70">
        <f>INDEX(Hosts!$A:$M, MATCH(Places!$B1760,Hosts!$A:$A,0), MATCH(Places!I$1,Hosts!$A$1:$M$1,0))</f>
        <v>1</v>
      </c>
      <c r="J1760" t="str">
        <f>INDEX(Hosts!$A:$M, MATCH(Places!$B1760,Hosts!$A:$A,0), MATCH(Places!J$1,Hosts!$A$1:$M$1,0))</f>
        <v>Yes</v>
      </c>
      <c r="K1760">
        <v>20</v>
      </c>
      <c r="L1760" t="str">
        <f>VLOOKUP($K1760,Neighborhoods!$A:$C,2,0)</f>
        <v>Manhattan</v>
      </c>
      <c r="M1760" t="str">
        <f>VLOOKUP($K1760,Neighborhoods!$A:$C,3,0)</f>
        <v>Upper West Side</v>
      </c>
      <c r="N1760" t="str">
        <f>INDEX(Neighborhoods!$A:$C, MATCH(Places!$K1760,Neighborhoods!$A:$A,0), MATCH(Places!N$1,Neighborhoods!$A$1:$C$1,0))</f>
        <v>Manhattan</v>
      </c>
      <c r="O1760" t="str">
        <f>INDEX(Neighborhoods!$A:$C, MATCH(Places!$K1760,Neighborhoods!$A:$A,0), MATCH(Places!O$1,Neighborhoods!$A$1:$C$1,0))</f>
        <v>Upper West Side</v>
      </c>
      <c r="P1760" t="s">
        <v>11822</v>
      </c>
      <c r="Q1760" t="str">
        <f t="shared" si="108"/>
        <v>No</v>
      </c>
      <c r="R1760">
        <v>2</v>
      </c>
      <c r="S1760" t="str">
        <f t="shared" si="109"/>
        <v>Small</v>
      </c>
      <c r="T1760" s="50">
        <v>220</v>
      </c>
      <c r="U1760" s="70">
        <f t="shared" si="110"/>
        <v>0.04</v>
      </c>
      <c r="V1760" s="52">
        <v>4.99</v>
      </c>
      <c r="W1760" s="52" t="str" cm="1">
        <f t="array" ref="W1760">_xlfn.SWITCH(ROUND(V1760,0),5,"Excellent",4,"Good",3,"Ok","Bad")</f>
        <v>Excellent</v>
      </c>
      <c r="X1760">
        <v>234</v>
      </c>
      <c r="Y1760" t="str">
        <f t="shared" si="111"/>
        <v>Yes</v>
      </c>
      <c r="Z1760" s="68">
        <v>42378</v>
      </c>
      <c r="AA1760" s="68">
        <v>44053</v>
      </c>
      <c r="AB1760">
        <v>338</v>
      </c>
      <c r="AC1760" t="s">
        <v>15615</v>
      </c>
    </row>
    <row r="1761" spans="1:29" x14ac:dyDescent="0.3">
      <c r="A1761" t="s">
        <v>1314</v>
      </c>
      <c r="B1761">
        <v>2599</v>
      </c>
      <c r="C1761" t="str">
        <f>VLOOKUP($B1761,Hosts!$A:$M,10,0)</f>
        <v>Within an hour</v>
      </c>
      <c r="D1761" s="70">
        <f>VLOOKUP($B1761,Hosts!$A:$M,11,0)</f>
        <v>1</v>
      </c>
      <c r="E1761" s="70">
        <f>VLOOKUP($B1761,Hosts!$A:$M,12,0)</f>
        <v>1</v>
      </c>
      <c r="F1761" t="str">
        <f>VLOOKUP($B1761,Hosts!$A:$M,13,0)</f>
        <v>Yes</v>
      </c>
      <c r="G1761" t="str">
        <f>INDEX(Hosts!$A:$M, MATCH(Places!$B1761,Hosts!$A:$A,0), MATCH(Places!G$1,Hosts!$A$1:$M$1,0))</f>
        <v>Within an hour</v>
      </c>
      <c r="H1761" s="70">
        <f>INDEX(Hosts!$A:$M, MATCH(Places!$B1761,Hosts!$A:$A,0), MATCH(Places!H$1,Hosts!$A$1:$M$1,0))</f>
        <v>1</v>
      </c>
      <c r="I1761" s="70">
        <f>INDEX(Hosts!$A:$M, MATCH(Places!$B1761,Hosts!$A:$A,0), MATCH(Places!I$1,Hosts!$A$1:$M$1,0))</f>
        <v>1</v>
      </c>
      <c r="J1761" t="str">
        <f>INDEX(Hosts!$A:$M, MATCH(Places!$B1761,Hosts!$A:$A,0), MATCH(Places!J$1,Hosts!$A$1:$M$1,0))</f>
        <v>Yes</v>
      </c>
      <c r="K1761">
        <v>7</v>
      </c>
      <c r="L1761" t="str">
        <f>VLOOKUP($K1761,Neighborhoods!$A:$C,2,0)</f>
        <v>Brooklyn</v>
      </c>
      <c r="M1761" t="str">
        <f>VLOOKUP($K1761,Neighborhoods!$A:$C,3,0)</f>
        <v>Bedford-Stuyvesant</v>
      </c>
      <c r="N1761" t="str">
        <f>INDEX(Neighborhoods!$A:$C, MATCH(Places!$K1761,Neighborhoods!$A:$A,0), MATCH(Places!N$1,Neighborhoods!$A$1:$C$1,0))</f>
        <v>Brooklyn</v>
      </c>
      <c r="O1761" t="str">
        <f>INDEX(Neighborhoods!$A:$C, MATCH(Places!$K1761,Neighborhoods!$A:$A,0), MATCH(Places!O$1,Neighborhoods!$A$1:$C$1,0))</f>
        <v>Bedford-Stuyvesant</v>
      </c>
      <c r="P1761" t="s">
        <v>11822</v>
      </c>
      <c r="Q1761" t="str">
        <f t="shared" si="108"/>
        <v>No</v>
      </c>
      <c r="R1761">
        <v>2</v>
      </c>
      <c r="S1761" t="str">
        <f t="shared" si="109"/>
        <v>Small</v>
      </c>
      <c r="T1761" s="50">
        <v>105</v>
      </c>
      <c r="U1761" s="70">
        <f t="shared" si="110"/>
        <v>0.03</v>
      </c>
      <c r="V1761" s="52">
        <v>4.9000000000000004</v>
      </c>
      <c r="W1761" s="52" t="str" cm="1">
        <f t="array" ref="W1761">_xlfn.SWITCH(ROUND(V1761,0),5,"Excellent",4,"Good",3,"Ok","Bad")</f>
        <v>Excellent</v>
      </c>
      <c r="X1761">
        <v>167</v>
      </c>
      <c r="Y1761" t="str">
        <f t="shared" si="111"/>
        <v>Yes</v>
      </c>
      <c r="Z1761" s="68">
        <v>42395</v>
      </c>
      <c r="AA1761" s="68">
        <v>44038</v>
      </c>
      <c r="AB1761">
        <v>306</v>
      </c>
      <c r="AC1761" t="s">
        <v>15616</v>
      </c>
    </row>
    <row r="1762" spans="1:29" x14ac:dyDescent="0.3">
      <c r="A1762" t="s">
        <v>1570</v>
      </c>
      <c r="B1762">
        <v>671</v>
      </c>
      <c r="C1762" t="str">
        <f>VLOOKUP($B1762,Hosts!$A:$M,10,0)</f>
        <v>A few days or more</v>
      </c>
      <c r="D1762" s="70">
        <f>VLOOKUP($B1762,Hosts!$A:$M,11,0)</f>
        <v>0</v>
      </c>
      <c r="E1762" s="70">
        <f>VLOOKUP($B1762,Hosts!$A:$M,12,0)</f>
        <v>0</v>
      </c>
      <c r="F1762" t="str">
        <f>VLOOKUP($B1762,Hosts!$A:$M,13,0)</f>
        <v>No</v>
      </c>
      <c r="G1762" t="str">
        <f>INDEX(Hosts!$A:$M, MATCH(Places!$B1762,Hosts!$A:$A,0), MATCH(Places!G$1,Hosts!$A$1:$M$1,0))</f>
        <v>A few days or more</v>
      </c>
      <c r="H1762" s="70">
        <f>INDEX(Hosts!$A:$M, MATCH(Places!$B1762,Hosts!$A:$A,0), MATCH(Places!H$1,Hosts!$A$1:$M$1,0))</f>
        <v>0</v>
      </c>
      <c r="I1762" s="70">
        <f>INDEX(Hosts!$A:$M, MATCH(Places!$B1762,Hosts!$A:$A,0), MATCH(Places!I$1,Hosts!$A$1:$M$1,0))</f>
        <v>0</v>
      </c>
      <c r="J1762" t="str">
        <f>INDEX(Hosts!$A:$M, MATCH(Places!$B1762,Hosts!$A:$A,0), MATCH(Places!J$1,Hosts!$A$1:$M$1,0))</f>
        <v>No</v>
      </c>
      <c r="K1762">
        <v>12</v>
      </c>
      <c r="L1762" t="str">
        <f>VLOOKUP($K1762,Neighborhoods!$A:$C,2,0)</f>
        <v>Brooklyn</v>
      </c>
      <c r="M1762" t="str">
        <f>VLOOKUP($K1762,Neighborhoods!$A:$C,3,0)</f>
        <v>Williamsburg</v>
      </c>
      <c r="N1762" t="str">
        <f>INDEX(Neighborhoods!$A:$C, MATCH(Places!$K1762,Neighborhoods!$A:$A,0), MATCH(Places!N$1,Neighborhoods!$A$1:$C$1,0))</f>
        <v>Brooklyn</v>
      </c>
      <c r="O1762" t="str">
        <f>INDEX(Neighborhoods!$A:$C, MATCH(Places!$K1762,Neighborhoods!$A:$A,0), MATCH(Places!O$1,Neighborhoods!$A$1:$C$1,0))</f>
        <v>Williamsburg</v>
      </c>
      <c r="P1762" t="s">
        <v>11822</v>
      </c>
      <c r="Q1762" t="str">
        <f t="shared" si="108"/>
        <v>No</v>
      </c>
      <c r="R1762">
        <v>4</v>
      </c>
      <c r="S1762" t="str">
        <f t="shared" si="109"/>
        <v>Medium</v>
      </c>
      <c r="T1762" s="50">
        <v>300</v>
      </c>
      <c r="U1762" s="70">
        <f t="shared" si="110"/>
        <v>0.04</v>
      </c>
      <c r="V1762" s="52">
        <v>5</v>
      </c>
      <c r="W1762" s="52" t="str" cm="1">
        <f t="array" ref="W1762">_xlfn.SWITCH(ROUND(V1762,0),5,"Excellent",4,"Good",3,"Ok","Bad")</f>
        <v>Excellent</v>
      </c>
      <c r="X1762">
        <v>4</v>
      </c>
      <c r="Y1762" t="str">
        <f t="shared" si="111"/>
        <v>No</v>
      </c>
      <c r="Z1762" s="68">
        <v>42589</v>
      </c>
      <c r="AA1762" s="68">
        <v>43674</v>
      </c>
      <c r="AB1762">
        <v>364</v>
      </c>
      <c r="AC1762" t="s">
        <v>15615</v>
      </c>
    </row>
    <row r="1763" spans="1:29" x14ac:dyDescent="0.3">
      <c r="A1763" t="s">
        <v>1315</v>
      </c>
      <c r="B1763">
        <v>474</v>
      </c>
      <c r="C1763" t="str">
        <f>VLOOKUP($B1763,Hosts!$A:$M,10,0)</f>
        <v>Within a few hours</v>
      </c>
      <c r="D1763" s="70">
        <f>VLOOKUP($B1763,Hosts!$A:$M,11,0)</f>
        <v>1</v>
      </c>
      <c r="E1763" s="70">
        <f>VLOOKUP($B1763,Hosts!$A:$M,12,0)</f>
        <v>0.56000000000000005</v>
      </c>
      <c r="F1763" t="str">
        <f>VLOOKUP($B1763,Hosts!$A:$M,13,0)</f>
        <v>No</v>
      </c>
      <c r="G1763" t="str">
        <f>INDEX(Hosts!$A:$M, MATCH(Places!$B1763,Hosts!$A:$A,0), MATCH(Places!G$1,Hosts!$A$1:$M$1,0))</f>
        <v>Within a few hours</v>
      </c>
      <c r="H1763" s="70">
        <f>INDEX(Hosts!$A:$M, MATCH(Places!$B1763,Hosts!$A:$A,0), MATCH(Places!H$1,Hosts!$A$1:$M$1,0))</f>
        <v>1</v>
      </c>
      <c r="I1763" s="70">
        <f>INDEX(Hosts!$A:$M, MATCH(Places!$B1763,Hosts!$A:$A,0), MATCH(Places!I$1,Hosts!$A$1:$M$1,0))</f>
        <v>0.56000000000000005</v>
      </c>
      <c r="J1763" t="str">
        <f>INDEX(Hosts!$A:$M, MATCH(Places!$B1763,Hosts!$A:$A,0), MATCH(Places!J$1,Hosts!$A$1:$M$1,0))</f>
        <v>No</v>
      </c>
      <c r="K1763">
        <v>7</v>
      </c>
      <c r="L1763" t="str">
        <f>VLOOKUP($K1763,Neighborhoods!$A:$C,2,0)</f>
        <v>Brooklyn</v>
      </c>
      <c r="M1763" t="str">
        <f>VLOOKUP($K1763,Neighborhoods!$A:$C,3,0)</f>
        <v>Bedford-Stuyvesant</v>
      </c>
      <c r="N1763" t="str">
        <f>INDEX(Neighborhoods!$A:$C, MATCH(Places!$K1763,Neighborhoods!$A:$A,0), MATCH(Places!N$1,Neighborhoods!$A$1:$C$1,0))</f>
        <v>Brooklyn</v>
      </c>
      <c r="O1763" t="str">
        <f>INDEX(Neighborhoods!$A:$C, MATCH(Places!$K1763,Neighborhoods!$A:$A,0), MATCH(Places!O$1,Neighborhoods!$A$1:$C$1,0))</f>
        <v>Bedford-Stuyvesant</v>
      </c>
      <c r="P1763" t="s">
        <v>1</v>
      </c>
      <c r="Q1763" t="str">
        <f t="shared" si="108"/>
        <v>Yes</v>
      </c>
      <c r="R1763">
        <v>1</v>
      </c>
      <c r="S1763" t="str">
        <f t="shared" si="109"/>
        <v>Small</v>
      </c>
      <c r="T1763" s="50">
        <v>40</v>
      </c>
      <c r="U1763" s="70">
        <f t="shared" si="110"/>
        <v>0.03</v>
      </c>
      <c r="V1763" s="52">
        <v>5</v>
      </c>
      <c r="W1763" s="52" t="str" cm="1">
        <f t="array" ref="W1763">_xlfn.SWITCH(ROUND(V1763,0),5,"Excellent",4,"Good",3,"Ok","Bad")</f>
        <v>Excellent</v>
      </c>
      <c r="X1763">
        <v>5</v>
      </c>
      <c r="Y1763" t="str">
        <f t="shared" si="111"/>
        <v>No</v>
      </c>
      <c r="Z1763" s="68">
        <v>42643</v>
      </c>
      <c r="AA1763" s="68">
        <v>43911</v>
      </c>
      <c r="AB1763">
        <v>265</v>
      </c>
      <c r="AC1763" t="s">
        <v>15615</v>
      </c>
    </row>
    <row r="1764" spans="1:29" x14ac:dyDescent="0.3">
      <c r="A1764" t="s">
        <v>1316</v>
      </c>
      <c r="B1764">
        <v>2602</v>
      </c>
      <c r="C1764" t="str">
        <f>VLOOKUP($B1764,Hosts!$A:$M,10,0)</f>
        <v>Within an hour</v>
      </c>
      <c r="D1764" s="70">
        <f>VLOOKUP($B1764,Hosts!$A:$M,11,0)</f>
        <v>1</v>
      </c>
      <c r="E1764" s="70">
        <f>VLOOKUP($B1764,Hosts!$A:$M,12,0)</f>
        <v>1</v>
      </c>
      <c r="F1764" t="str">
        <f>VLOOKUP($B1764,Hosts!$A:$M,13,0)</f>
        <v>No</v>
      </c>
      <c r="G1764" t="str">
        <f>INDEX(Hosts!$A:$M, MATCH(Places!$B1764,Hosts!$A:$A,0), MATCH(Places!G$1,Hosts!$A$1:$M$1,0))</f>
        <v>Within an hour</v>
      </c>
      <c r="H1764" s="70">
        <f>INDEX(Hosts!$A:$M, MATCH(Places!$B1764,Hosts!$A:$A,0), MATCH(Places!H$1,Hosts!$A$1:$M$1,0))</f>
        <v>1</v>
      </c>
      <c r="I1764" s="70">
        <f>INDEX(Hosts!$A:$M, MATCH(Places!$B1764,Hosts!$A:$A,0), MATCH(Places!I$1,Hosts!$A$1:$M$1,0))</f>
        <v>1</v>
      </c>
      <c r="J1764" t="str">
        <f>INDEX(Hosts!$A:$M, MATCH(Places!$B1764,Hosts!$A:$A,0), MATCH(Places!J$1,Hosts!$A$1:$M$1,0))</f>
        <v>No</v>
      </c>
      <c r="K1764">
        <v>14</v>
      </c>
      <c r="L1764" t="str">
        <f>VLOOKUP($K1764,Neighborhoods!$A:$C,2,0)</f>
        <v>Manhattan</v>
      </c>
      <c r="M1764" t="str">
        <f>VLOOKUP($K1764,Neighborhoods!$A:$C,3,0)</f>
        <v>East Harlem</v>
      </c>
      <c r="N1764" t="str">
        <f>INDEX(Neighborhoods!$A:$C, MATCH(Places!$K1764,Neighborhoods!$A:$A,0), MATCH(Places!N$1,Neighborhoods!$A$1:$C$1,0))</f>
        <v>Manhattan</v>
      </c>
      <c r="O1764" t="str">
        <f>INDEX(Neighborhoods!$A:$C, MATCH(Places!$K1764,Neighborhoods!$A:$A,0), MATCH(Places!O$1,Neighborhoods!$A$1:$C$1,0))</f>
        <v>East Harlem</v>
      </c>
      <c r="P1764" t="s">
        <v>11822</v>
      </c>
      <c r="Q1764" t="str">
        <f t="shared" si="108"/>
        <v>No</v>
      </c>
      <c r="R1764">
        <v>3</v>
      </c>
      <c r="S1764" t="str">
        <f t="shared" si="109"/>
        <v>Medium</v>
      </c>
      <c r="T1764" s="50">
        <v>200</v>
      </c>
      <c r="U1764" s="70">
        <f t="shared" si="110"/>
        <v>0.04</v>
      </c>
      <c r="V1764" s="52">
        <v>4.83</v>
      </c>
      <c r="W1764" s="52" t="str" cm="1">
        <f t="array" ref="W1764">_xlfn.SWITCH(ROUND(V1764,0),5,"Excellent",4,"Good",3,"Ok","Bad")</f>
        <v>Excellent</v>
      </c>
      <c r="X1764">
        <v>83</v>
      </c>
      <c r="Y1764" t="str">
        <f t="shared" si="111"/>
        <v>No</v>
      </c>
      <c r="Z1764" s="68">
        <v>42452</v>
      </c>
      <c r="AA1764" s="68">
        <v>44025</v>
      </c>
      <c r="AB1764">
        <v>179</v>
      </c>
      <c r="AC1764" t="s">
        <v>15615</v>
      </c>
    </row>
    <row r="1765" spans="1:29" x14ac:dyDescent="0.3">
      <c r="A1765" t="s">
        <v>13975</v>
      </c>
      <c r="B1765">
        <v>2033</v>
      </c>
      <c r="C1765" t="str">
        <f>VLOOKUP($B1765,Hosts!$A:$M,10,0)</f>
        <v>Within a few hours</v>
      </c>
      <c r="D1765" s="70">
        <f>VLOOKUP($B1765,Hosts!$A:$M,11,0)</f>
        <v>1</v>
      </c>
      <c r="E1765" s="70">
        <f>VLOOKUP($B1765,Hosts!$A:$M,12,0)</f>
        <v>1</v>
      </c>
      <c r="F1765" t="str">
        <f>VLOOKUP($B1765,Hosts!$A:$M,13,0)</f>
        <v>No</v>
      </c>
      <c r="G1765" t="str">
        <f>INDEX(Hosts!$A:$M, MATCH(Places!$B1765,Hosts!$A:$A,0), MATCH(Places!G$1,Hosts!$A$1:$M$1,0))</f>
        <v>Within a few hours</v>
      </c>
      <c r="H1765" s="70">
        <f>INDEX(Hosts!$A:$M, MATCH(Places!$B1765,Hosts!$A:$A,0), MATCH(Places!H$1,Hosts!$A$1:$M$1,0))</f>
        <v>1</v>
      </c>
      <c r="I1765" s="70">
        <f>INDEX(Hosts!$A:$M, MATCH(Places!$B1765,Hosts!$A:$A,0), MATCH(Places!I$1,Hosts!$A$1:$M$1,0))</f>
        <v>1</v>
      </c>
      <c r="J1765" t="str">
        <f>INDEX(Hosts!$A:$M, MATCH(Places!$B1765,Hosts!$A:$A,0), MATCH(Places!J$1,Hosts!$A$1:$M$1,0))</f>
        <v>No</v>
      </c>
      <c r="K1765">
        <v>16</v>
      </c>
      <c r="L1765" t="str">
        <f>VLOOKUP($K1765,Neighborhoods!$A:$C,2,0)</f>
        <v>Manhattan</v>
      </c>
      <c r="M1765" t="str">
        <f>VLOOKUP($K1765,Neighborhoods!$A:$C,3,0)</f>
        <v>Harlem</v>
      </c>
      <c r="N1765" t="str">
        <f>INDEX(Neighborhoods!$A:$C, MATCH(Places!$K1765,Neighborhoods!$A:$A,0), MATCH(Places!N$1,Neighborhoods!$A$1:$C$1,0))</f>
        <v>Manhattan</v>
      </c>
      <c r="O1765" t="str">
        <f>INDEX(Neighborhoods!$A:$C, MATCH(Places!$K1765,Neighborhoods!$A:$A,0), MATCH(Places!O$1,Neighborhoods!$A$1:$C$1,0))</f>
        <v>Harlem</v>
      </c>
      <c r="P1765" t="s">
        <v>1</v>
      </c>
      <c r="Q1765" t="str">
        <f t="shared" si="108"/>
        <v>Yes</v>
      </c>
      <c r="R1765">
        <v>1</v>
      </c>
      <c r="S1765" t="str">
        <f t="shared" si="109"/>
        <v>Small</v>
      </c>
      <c r="T1765" s="50">
        <v>25</v>
      </c>
      <c r="U1765" s="70">
        <f t="shared" si="110"/>
        <v>0.03</v>
      </c>
      <c r="V1765" s="52">
        <v>5</v>
      </c>
      <c r="W1765" s="52" t="str" cm="1">
        <f t="array" ref="W1765">_xlfn.SWITCH(ROUND(V1765,0),5,"Excellent",4,"Good",3,"Ok","Bad")</f>
        <v>Excellent</v>
      </c>
      <c r="X1765">
        <v>3</v>
      </c>
      <c r="Y1765" t="str">
        <f t="shared" si="111"/>
        <v>No</v>
      </c>
      <c r="Z1765" s="68">
        <v>43226</v>
      </c>
      <c r="AA1765" s="68">
        <v>44037</v>
      </c>
      <c r="AB1765">
        <v>0</v>
      </c>
      <c r="AC1765" t="s">
        <v>15615</v>
      </c>
    </row>
    <row r="1766" spans="1:29" x14ac:dyDescent="0.3">
      <c r="A1766" t="s">
        <v>1317</v>
      </c>
      <c r="B1766">
        <v>2058</v>
      </c>
      <c r="C1766" t="str">
        <f>VLOOKUP($B1766,Hosts!$A:$M,10,0)</f>
        <v>Within an hour</v>
      </c>
      <c r="D1766" s="70">
        <f>VLOOKUP($B1766,Hosts!$A:$M,11,0)</f>
        <v>1</v>
      </c>
      <c r="E1766" s="70">
        <f>VLOOKUP($B1766,Hosts!$A:$M,12,0)</f>
        <v>1</v>
      </c>
      <c r="F1766" t="str">
        <f>VLOOKUP($B1766,Hosts!$A:$M,13,0)</f>
        <v>No</v>
      </c>
      <c r="G1766" t="str">
        <f>INDEX(Hosts!$A:$M, MATCH(Places!$B1766,Hosts!$A:$A,0), MATCH(Places!G$1,Hosts!$A$1:$M$1,0))</f>
        <v>Within an hour</v>
      </c>
      <c r="H1766" s="70">
        <f>INDEX(Hosts!$A:$M, MATCH(Places!$B1766,Hosts!$A:$A,0), MATCH(Places!H$1,Hosts!$A$1:$M$1,0))</f>
        <v>1</v>
      </c>
      <c r="I1766" s="70">
        <f>INDEX(Hosts!$A:$M, MATCH(Places!$B1766,Hosts!$A:$A,0), MATCH(Places!I$1,Hosts!$A$1:$M$1,0))</f>
        <v>1</v>
      </c>
      <c r="J1766" t="str">
        <f>INDEX(Hosts!$A:$M, MATCH(Places!$B1766,Hosts!$A:$A,0), MATCH(Places!J$1,Hosts!$A$1:$M$1,0))</f>
        <v>No</v>
      </c>
      <c r="K1766">
        <v>21</v>
      </c>
      <c r="L1766" t="str">
        <f>VLOOKUP($K1766,Neighborhoods!$A:$C,2,0)</f>
        <v>Queens</v>
      </c>
      <c r="M1766" t="str">
        <f>VLOOKUP($K1766,Neighborhoods!$A:$C,3,0)</f>
        <v>Astoria</v>
      </c>
      <c r="N1766" t="str">
        <f>INDEX(Neighborhoods!$A:$C, MATCH(Places!$K1766,Neighborhoods!$A:$A,0), MATCH(Places!N$1,Neighborhoods!$A$1:$C$1,0))</f>
        <v>Queens</v>
      </c>
      <c r="O1766" t="str">
        <f>INDEX(Neighborhoods!$A:$C, MATCH(Places!$K1766,Neighborhoods!$A:$A,0), MATCH(Places!O$1,Neighborhoods!$A$1:$C$1,0))</f>
        <v>Astoria</v>
      </c>
      <c r="P1766" t="s">
        <v>11822</v>
      </c>
      <c r="Q1766" t="str">
        <f t="shared" si="108"/>
        <v>No</v>
      </c>
      <c r="R1766">
        <v>2</v>
      </c>
      <c r="S1766" t="str">
        <f t="shared" si="109"/>
        <v>Small</v>
      </c>
      <c r="T1766" s="50">
        <v>61</v>
      </c>
      <c r="U1766" s="70">
        <f t="shared" si="110"/>
        <v>0.03</v>
      </c>
      <c r="V1766" s="52">
        <v>4.87</v>
      </c>
      <c r="W1766" s="52" t="str" cm="1">
        <f t="array" ref="W1766">_xlfn.SWITCH(ROUND(V1766,0),5,"Excellent",4,"Good",3,"Ok","Bad")</f>
        <v>Excellent</v>
      </c>
      <c r="X1766">
        <v>15</v>
      </c>
      <c r="Y1766" t="str">
        <f t="shared" si="111"/>
        <v>No</v>
      </c>
      <c r="Z1766" s="68">
        <v>42526</v>
      </c>
      <c r="AA1766" s="68">
        <v>43831</v>
      </c>
      <c r="AB1766">
        <v>52</v>
      </c>
      <c r="AC1766" t="s">
        <v>15616</v>
      </c>
    </row>
    <row r="1767" spans="1:29" x14ac:dyDescent="0.3">
      <c r="A1767" t="s">
        <v>15313</v>
      </c>
      <c r="B1767">
        <v>190</v>
      </c>
      <c r="C1767" t="str">
        <f>VLOOKUP($B1767,Hosts!$A:$M,10,0)</f>
        <v>Within an hour</v>
      </c>
      <c r="D1767" s="70">
        <f>VLOOKUP($B1767,Hosts!$A:$M,11,0)</f>
        <v>1</v>
      </c>
      <c r="E1767" s="70">
        <f>VLOOKUP($B1767,Hosts!$A:$M,12,0)</f>
        <v>0.94</v>
      </c>
      <c r="F1767" t="str">
        <f>VLOOKUP($B1767,Hosts!$A:$M,13,0)</f>
        <v>Yes</v>
      </c>
      <c r="G1767" t="str">
        <f>INDEX(Hosts!$A:$M, MATCH(Places!$B1767,Hosts!$A:$A,0), MATCH(Places!G$1,Hosts!$A$1:$M$1,0))</f>
        <v>Within an hour</v>
      </c>
      <c r="H1767" s="70">
        <f>INDEX(Hosts!$A:$M, MATCH(Places!$B1767,Hosts!$A:$A,0), MATCH(Places!H$1,Hosts!$A$1:$M$1,0))</f>
        <v>1</v>
      </c>
      <c r="I1767" s="70">
        <f>INDEX(Hosts!$A:$M, MATCH(Places!$B1767,Hosts!$A:$A,0), MATCH(Places!I$1,Hosts!$A$1:$M$1,0))</f>
        <v>0.94</v>
      </c>
      <c r="J1767" t="str">
        <f>INDEX(Hosts!$A:$M, MATCH(Places!$B1767,Hosts!$A:$A,0), MATCH(Places!J$1,Hosts!$A$1:$M$1,0))</f>
        <v>Yes</v>
      </c>
      <c r="K1767">
        <v>12</v>
      </c>
      <c r="L1767" t="str">
        <f>VLOOKUP($K1767,Neighborhoods!$A:$C,2,0)</f>
        <v>Brooklyn</v>
      </c>
      <c r="M1767" t="str">
        <f>VLOOKUP($K1767,Neighborhoods!$A:$C,3,0)</f>
        <v>Williamsburg</v>
      </c>
      <c r="N1767" t="str">
        <f>INDEX(Neighborhoods!$A:$C, MATCH(Places!$K1767,Neighborhoods!$A:$A,0), MATCH(Places!N$1,Neighborhoods!$A$1:$C$1,0))</f>
        <v>Brooklyn</v>
      </c>
      <c r="O1767" t="str">
        <f>INDEX(Neighborhoods!$A:$C, MATCH(Places!$K1767,Neighborhoods!$A:$A,0), MATCH(Places!O$1,Neighborhoods!$A$1:$C$1,0))</f>
        <v>Williamsburg</v>
      </c>
      <c r="P1767" t="s">
        <v>11822</v>
      </c>
      <c r="Q1767" t="str">
        <f t="shared" si="108"/>
        <v>No</v>
      </c>
      <c r="R1767">
        <v>2</v>
      </c>
      <c r="S1767" t="str">
        <f t="shared" si="109"/>
        <v>Small</v>
      </c>
      <c r="T1767" s="50">
        <v>169</v>
      </c>
      <c r="U1767" s="70">
        <f t="shared" si="110"/>
        <v>0.03</v>
      </c>
      <c r="V1767" s="52">
        <v>4.88</v>
      </c>
      <c r="W1767" s="52" t="str" cm="1">
        <f t="array" ref="W1767">_xlfn.SWITCH(ROUND(V1767,0),5,"Excellent",4,"Good",3,"Ok","Bad")</f>
        <v>Excellent</v>
      </c>
      <c r="X1767">
        <v>77</v>
      </c>
      <c r="Y1767" t="str">
        <f t="shared" si="111"/>
        <v>No</v>
      </c>
      <c r="Z1767" s="68">
        <v>42373</v>
      </c>
      <c r="AA1767" s="68">
        <v>43910</v>
      </c>
      <c r="AB1767">
        <v>260</v>
      </c>
      <c r="AC1767" t="s">
        <v>15615</v>
      </c>
    </row>
    <row r="1768" spans="1:29" x14ac:dyDescent="0.3">
      <c r="A1768" t="s">
        <v>1318</v>
      </c>
      <c r="B1768">
        <v>1010</v>
      </c>
      <c r="C1768" t="str">
        <f>VLOOKUP($B1768,Hosts!$A:$M,10,0)</f>
        <v>Within a few hours</v>
      </c>
      <c r="D1768" s="70">
        <f>VLOOKUP($B1768,Hosts!$A:$M,11,0)</f>
        <v>0.95</v>
      </c>
      <c r="E1768" s="70">
        <f>VLOOKUP($B1768,Hosts!$A:$M,12,0)</f>
        <v>0.85</v>
      </c>
      <c r="F1768" t="str">
        <f>VLOOKUP($B1768,Hosts!$A:$M,13,0)</f>
        <v>No</v>
      </c>
      <c r="G1768" t="str">
        <f>INDEX(Hosts!$A:$M, MATCH(Places!$B1768,Hosts!$A:$A,0), MATCH(Places!G$1,Hosts!$A$1:$M$1,0))</f>
        <v>Within a few hours</v>
      </c>
      <c r="H1768" s="70">
        <f>INDEX(Hosts!$A:$M, MATCH(Places!$B1768,Hosts!$A:$A,0), MATCH(Places!H$1,Hosts!$A$1:$M$1,0))</f>
        <v>0.95</v>
      </c>
      <c r="I1768" s="70">
        <f>INDEX(Hosts!$A:$M, MATCH(Places!$B1768,Hosts!$A:$A,0), MATCH(Places!I$1,Hosts!$A$1:$M$1,0))</f>
        <v>0.85</v>
      </c>
      <c r="J1768" t="str">
        <f>INDEX(Hosts!$A:$M, MATCH(Places!$B1768,Hosts!$A:$A,0), MATCH(Places!J$1,Hosts!$A$1:$M$1,0))</f>
        <v>No</v>
      </c>
      <c r="K1768">
        <v>20</v>
      </c>
      <c r="L1768" t="str">
        <f>VLOOKUP($K1768,Neighborhoods!$A:$C,2,0)</f>
        <v>Manhattan</v>
      </c>
      <c r="M1768" t="str">
        <f>VLOOKUP($K1768,Neighborhoods!$A:$C,3,0)</f>
        <v>Upper West Side</v>
      </c>
      <c r="N1768" t="str">
        <f>INDEX(Neighborhoods!$A:$C, MATCH(Places!$K1768,Neighborhoods!$A:$A,0), MATCH(Places!N$1,Neighborhoods!$A$1:$C$1,0))</f>
        <v>Manhattan</v>
      </c>
      <c r="O1768" t="str">
        <f>INDEX(Neighborhoods!$A:$C, MATCH(Places!$K1768,Neighborhoods!$A:$A,0), MATCH(Places!O$1,Neighborhoods!$A$1:$C$1,0))</f>
        <v>Upper West Side</v>
      </c>
      <c r="P1768" t="s">
        <v>11822</v>
      </c>
      <c r="Q1768" t="str">
        <f t="shared" si="108"/>
        <v>No</v>
      </c>
      <c r="R1768">
        <v>5</v>
      </c>
      <c r="S1768" t="str">
        <f t="shared" si="109"/>
        <v>Medium</v>
      </c>
      <c r="T1768" s="50">
        <v>315</v>
      </c>
      <c r="U1768" s="70">
        <f t="shared" si="110"/>
        <v>0.04</v>
      </c>
      <c r="V1768" s="52">
        <v>4.83</v>
      </c>
      <c r="W1768" s="52" t="str" cm="1">
        <f t="array" ref="W1768">_xlfn.SWITCH(ROUND(V1768,0),5,"Excellent",4,"Good",3,"Ok","Bad")</f>
        <v>Excellent</v>
      </c>
      <c r="X1768">
        <v>94</v>
      </c>
      <c r="Y1768" t="str">
        <f t="shared" si="111"/>
        <v>No</v>
      </c>
      <c r="Z1768" s="68">
        <v>42519</v>
      </c>
      <c r="AA1768" s="68">
        <v>43833</v>
      </c>
      <c r="AB1768">
        <v>269</v>
      </c>
      <c r="AC1768" t="s">
        <v>15615</v>
      </c>
    </row>
    <row r="1769" spans="1:29" x14ac:dyDescent="0.3">
      <c r="A1769" t="s">
        <v>1319</v>
      </c>
      <c r="B1769">
        <v>2606</v>
      </c>
      <c r="C1769" t="str">
        <f>VLOOKUP($B1769,Hosts!$A:$M,10,0)</f>
        <v>Within a day</v>
      </c>
      <c r="D1769" s="70">
        <f>VLOOKUP($B1769,Hosts!$A:$M,11,0)</f>
        <v>1</v>
      </c>
      <c r="E1769" s="70">
        <f>VLOOKUP($B1769,Hosts!$A:$M,12,0)</f>
        <v>1</v>
      </c>
      <c r="F1769" t="str">
        <f>VLOOKUP($B1769,Hosts!$A:$M,13,0)</f>
        <v>Yes</v>
      </c>
      <c r="G1769" t="str">
        <f>INDEX(Hosts!$A:$M, MATCH(Places!$B1769,Hosts!$A:$A,0), MATCH(Places!G$1,Hosts!$A$1:$M$1,0))</f>
        <v>Within a day</v>
      </c>
      <c r="H1769" s="70">
        <f>INDEX(Hosts!$A:$M, MATCH(Places!$B1769,Hosts!$A:$A,0), MATCH(Places!H$1,Hosts!$A$1:$M$1,0))</f>
        <v>1</v>
      </c>
      <c r="I1769" s="70">
        <f>INDEX(Hosts!$A:$M, MATCH(Places!$B1769,Hosts!$A:$A,0), MATCH(Places!I$1,Hosts!$A$1:$M$1,0))</f>
        <v>1</v>
      </c>
      <c r="J1769" t="str">
        <f>INDEX(Hosts!$A:$M, MATCH(Places!$B1769,Hosts!$A:$A,0), MATCH(Places!J$1,Hosts!$A$1:$M$1,0))</f>
        <v>Yes</v>
      </c>
      <c r="K1769">
        <v>12</v>
      </c>
      <c r="L1769" t="str">
        <f>VLOOKUP($K1769,Neighborhoods!$A:$C,2,0)</f>
        <v>Brooklyn</v>
      </c>
      <c r="M1769" t="str">
        <f>VLOOKUP($K1769,Neighborhoods!$A:$C,3,0)</f>
        <v>Williamsburg</v>
      </c>
      <c r="N1769" t="str">
        <f>INDEX(Neighborhoods!$A:$C, MATCH(Places!$K1769,Neighborhoods!$A:$A,0), MATCH(Places!N$1,Neighborhoods!$A$1:$C$1,0))</f>
        <v>Brooklyn</v>
      </c>
      <c r="O1769" t="str">
        <f>INDEX(Neighborhoods!$A:$C, MATCH(Places!$K1769,Neighborhoods!$A:$A,0), MATCH(Places!O$1,Neighborhoods!$A$1:$C$1,0))</f>
        <v>Williamsburg</v>
      </c>
      <c r="P1769" t="s">
        <v>11822</v>
      </c>
      <c r="Q1769" t="str">
        <f t="shared" si="108"/>
        <v>No</v>
      </c>
      <c r="R1769">
        <v>6</v>
      </c>
      <c r="S1769" t="str">
        <f t="shared" si="109"/>
        <v>Large</v>
      </c>
      <c r="T1769" s="50">
        <v>199</v>
      </c>
      <c r="U1769" s="70">
        <f t="shared" si="110"/>
        <v>0.03</v>
      </c>
      <c r="V1769" s="52">
        <v>4.9800000000000004</v>
      </c>
      <c r="W1769" s="52" t="str" cm="1">
        <f t="array" ref="W1769">_xlfn.SWITCH(ROUND(V1769,0),5,"Excellent",4,"Good",3,"Ok","Bad")</f>
        <v>Excellent</v>
      </c>
      <c r="X1769">
        <v>122</v>
      </c>
      <c r="Y1769" t="str">
        <f t="shared" si="111"/>
        <v>Yes</v>
      </c>
      <c r="Z1769" s="68">
        <v>42428</v>
      </c>
      <c r="AA1769" s="68">
        <v>43896</v>
      </c>
      <c r="AB1769">
        <v>262</v>
      </c>
      <c r="AC1769" t="s">
        <v>15615</v>
      </c>
    </row>
    <row r="1770" spans="1:29" x14ac:dyDescent="0.3">
      <c r="A1770" t="s">
        <v>1320</v>
      </c>
      <c r="B1770">
        <v>1951</v>
      </c>
      <c r="C1770" t="str">
        <f>VLOOKUP($B1770,Hosts!$A:$M,10,0)</f>
        <v>Within a day</v>
      </c>
      <c r="D1770" s="70">
        <f>VLOOKUP($B1770,Hosts!$A:$M,11,0)</f>
        <v>1</v>
      </c>
      <c r="E1770" s="70">
        <f>VLOOKUP($B1770,Hosts!$A:$M,12,0)</f>
        <v>0.57999999999999996</v>
      </c>
      <c r="F1770" t="str">
        <f>VLOOKUP($B1770,Hosts!$A:$M,13,0)</f>
        <v>No</v>
      </c>
      <c r="G1770" t="str">
        <f>INDEX(Hosts!$A:$M, MATCH(Places!$B1770,Hosts!$A:$A,0), MATCH(Places!G$1,Hosts!$A$1:$M$1,0))</f>
        <v>Within a day</v>
      </c>
      <c r="H1770" s="70">
        <f>INDEX(Hosts!$A:$M, MATCH(Places!$B1770,Hosts!$A:$A,0), MATCH(Places!H$1,Hosts!$A$1:$M$1,0))</f>
        <v>1</v>
      </c>
      <c r="I1770" s="70">
        <f>INDEX(Hosts!$A:$M, MATCH(Places!$B1770,Hosts!$A:$A,0), MATCH(Places!I$1,Hosts!$A$1:$M$1,0))</f>
        <v>0.57999999999999996</v>
      </c>
      <c r="J1770" t="str">
        <f>INDEX(Hosts!$A:$M, MATCH(Places!$B1770,Hosts!$A:$A,0), MATCH(Places!J$1,Hosts!$A$1:$M$1,0))</f>
        <v>No</v>
      </c>
      <c r="K1770">
        <v>9</v>
      </c>
      <c r="L1770" t="str">
        <f>VLOOKUP($K1770,Neighborhoods!$A:$C,2,0)</f>
        <v>Brooklyn</v>
      </c>
      <c r="M1770" t="str">
        <f>VLOOKUP($K1770,Neighborhoods!$A:$C,3,0)</f>
        <v>Crown Heights</v>
      </c>
      <c r="N1770" t="str">
        <f>INDEX(Neighborhoods!$A:$C, MATCH(Places!$K1770,Neighborhoods!$A:$A,0), MATCH(Places!N$1,Neighborhoods!$A$1:$C$1,0))</f>
        <v>Brooklyn</v>
      </c>
      <c r="O1770" t="str">
        <f>INDEX(Neighborhoods!$A:$C, MATCH(Places!$K1770,Neighborhoods!$A:$A,0), MATCH(Places!O$1,Neighborhoods!$A$1:$C$1,0))</f>
        <v>Crown Heights</v>
      </c>
      <c r="P1770" t="s">
        <v>11822</v>
      </c>
      <c r="Q1770" t="str">
        <f t="shared" si="108"/>
        <v>No</v>
      </c>
      <c r="R1770">
        <v>11</v>
      </c>
      <c r="S1770" t="str">
        <f t="shared" si="109"/>
        <v>Large</v>
      </c>
      <c r="T1770" s="50">
        <v>500</v>
      </c>
      <c r="U1770" s="70">
        <f t="shared" si="110"/>
        <v>0.05</v>
      </c>
      <c r="V1770" s="52">
        <v>4.92</v>
      </c>
      <c r="W1770" s="52" t="str" cm="1">
        <f t="array" ref="W1770">_xlfn.SWITCH(ROUND(V1770,0),5,"Excellent",4,"Good",3,"Ok","Bad")</f>
        <v>Excellent</v>
      </c>
      <c r="X1770">
        <v>102</v>
      </c>
      <c r="Y1770" t="str">
        <f t="shared" si="111"/>
        <v>Yes</v>
      </c>
      <c r="Z1770" s="68">
        <v>42444</v>
      </c>
      <c r="AA1770" s="68">
        <v>43904</v>
      </c>
      <c r="AB1770">
        <v>319</v>
      </c>
      <c r="AC1770" t="s">
        <v>15615</v>
      </c>
    </row>
    <row r="1771" spans="1:29" x14ac:dyDescent="0.3">
      <c r="A1771" t="s">
        <v>13227</v>
      </c>
      <c r="B1771">
        <v>2119</v>
      </c>
      <c r="C1771" t="str">
        <f>VLOOKUP($B1771,Hosts!$A:$M,10,0)</f>
        <v>Within a day</v>
      </c>
      <c r="D1771" s="70">
        <f>VLOOKUP($B1771,Hosts!$A:$M,11,0)</f>
        <v>1</v>
      </c>
      <c r="E1771" s="70">
        <f>VLOOKUP($B1771,Hosts!$A:$M,12,0)</f>
        <v>0.97</v>
      </c>
      <c r="F1771" t="str">
        <f>VLOOKUP($B1771,Hosts!$A:$M,13,0)</f>
        <v>Yes</v>
      </c>
      <c r="G1771" t="str">
        <f>INDEX(Hosts!$A:$M, MATCH(Places!$B1771,Hosts!$A:$A,0), MATCH(Places!G$1,Hosts!$A$1:$M$1,0))</f>
        <v>Within a day</v>
      </c>
      <c r="H1771" s="70">
        <f>INDEX(Hosts!$A:$M, MATCH(Places!$B1771,Hosts!$A:$A,0), MATCH(Places!H$1,Hosts!$A$1:$M$1,0))</f>
        <v>1</v>
      </c>
      <c r="I1771" s="70">
        <f>INDEX(Hosts!$A:$M, MATCH(Places!$B1771,Hosts!$A:$A,0), MATCH(Places!I$1,Hosts!$A$1:$M$1,0))</f>
        <v>0.97</v>
      </c>
      <c r="J1771" t="str">
        <f>INDEX(Hosts!$A:$M, MATCH(Places!$B1771,Hosts!$A:$A,0), MATCH(Places!J$1,Hosts!$A$1:$M$1,0))</f>
        <v>Yes</v>
      </c>
      <c r="K1771">
        <v>26</v>
      </c>
      <c r="L1771" t="str">
        <f>VLOOKUP($K1771,Neighborhoods!$A:$C,2,0)</f>
        <v>Queens</v>
      </c>
      <c r="M1771" t="str">
        <f>VLOOKUP($K1771,Neighborhoods!$A:$C,3,0)</f>
        <v>Sunnyside</v>
      </c>
      <c r="N1771" t="str">
        <f>INDEX(Neighborhoods!$A:$C, MATCH(Places!$K1771,Neighborhoods!$A:$A,0), MATCH(Places!N$1,Neighborhoods!$A$1:$C$1,0))</f>
        <v>Queens</v>
      </c>
      <c r="O1771" t="str">
        <f>INDEX(Neighborhoods!$A:$C, MATCH(Places!$K1771,Neighborhoods!$A:$A,0), MATCH(Places!O$1,Neighborhoods!$A$1:$C$1,0))</f>
        <v>Sunnyside</v>
      </c>
      <c r="P1771" t="s">
        <v>11822</v>
      </c>
      <c r="Q1771" t="str">
        <f t="shared" si="108"/>
        <v>No</v>
      </c>
      <c r="R1771">
        <v>5</v>
      </c>
      <c r="S1771" t="str">
        <f t="shared" si="109"/>
        <v>Medium</v>
      </c>
      <c r="T1771" s="50">
        <v>159</v>
      </c>
      <c r="U1771" s="70">
        <f t="shared" si="110"/>
        <v>0.03</v>
      </c>
      <c r="V1771" s="52">
        <v>4.97</v>
      </c>
      <c r="W1771" s="52" t="str" cm="1">
        <f t="array" ref="W1771">_xlfn.SWITCH(ROUND(V1771,0),5,"Excellent",4,"Good",3,"Ok","Bad")</f>
        <v>Excellent</v>
      </c>
      <c r="X1771">
        <v>217</v>
      </c>
      <c r="Y1771" t="str">
        <f t="shared" si="111"/>
        <v>Yes</v>
      </c>
      <c r="Z1771" s="68">
        <v>42401</v>
      </c>
      <c r="AA1771" s="68">
        <v>44053</v>
      </c>
      <c r="AB1771">
        <v>270</v>
      </c>
      <c r="AC1771" t="s">
        <v>15615</v>
      </c>
    </row>
    <row r="1772" spans="1:29" x14ac:dyDescent="0.3">
      <c r="A1772" t="s">
        <v>14628</v>
      </c>
      <c r="B1772">
        <v>2408</v>
      </c>
      <c r="C1772" t="str">
        <f>VLOOKUP($B1772,Hosts!$A:$M,10,0)</f>
        <v>Within an hour</v>
      </c>
      <c r="D1772" s="70">
        <f>VLOOKUP($B1772,Hosts!$A:$M,11,0)</f>
        <v>1</v>
      </c>
      <c r="E1772" s="70">
        <f>VLOOKUP($B1772,Hosts!$A:$M,12,0)</f>
        <v>0.99</v>
      </c>
      <c r="F1772" t="str">
        <f>VLOOKUP($B1772,Hosts!$A:$M,13,0)</f>
        <v>Yes</v>
      </c>
      <c r="G1772" t="str">
        <f>INDEX(Hosts!$A:$M, MATCH(Places!$B1772,Hosts!$A:$A,0), MATCH(Places!G$1,Hosts!$A$1:$M$1,0))</f>
        <v>Within an hour</v>
      </c>
      <c r="H1772" s="70">
        <f>INDEX(Hosts!$A:$M, MATCH(Places!$B1772,Hosts!$A:$A,0), MATCH(Places!H$1,Hosts!$A$1:$M$1,0))</f>
        <v>1</v>
      </c>
      <c r="I1772" s="70">
        <f>INDEX(Hosts!$A:$M, MATCH(Places!$B1772,Hosts!$A:$A,0), MATCH(Places!I$1,Hosts!$A$1:$M$1,0))</f>
        <v>0.99</v>
      </c>
      <c r="J1772" t="str">
        <f>INDEX(Hosts!$A:$M, MATCH(Places!$B1772,Hosts!$A:$A,0), MATCH(Places!J$1,Hosts!$A$1:$M$1,0))</f>
        <v>Yes</v>
      </c>
      <c r="K1772">
        <v>21</v>
      </c>
      <c r="L1772" t="str">
        <f>VLOOKUP($K1772,Neighborhoods!$A:$C,2,0)</f>
        <v>Queens</v>
      </c>
      <c r="M1772" t="str">
        <f>VLOOKUP($K1772,Neighborhoods!$A:$C,3,0)</f>
        <v>Astoria</v>
      </c>
      <c r="N1772" t="str">
        <f>INDEX(Neighborhoods!$A:$C, MATCH(Places!$K1772,Neighborhoods!$A:$A,0), MATCH(Places!N$1,Neighborhoods!$A$1:$C$1,0))</f>
        <v>Queens</v>
      </c>
      <c r="O1772" t="str">
        <f>INDEX(Neighborhoods!$A:$C, MATCH(Places!$K1772,Neighborhoods!$A:$A,0), MATCH(Places!O$1,Neighborhoods!$A$1:$C$1,0))</f>
        <v>Astoria</v>
      </c>
      <c r="P1772" t="s">
        <v>11822</v>
      </c>
      <c r="Q1772" t="str">
        <f t="shared" si="108"/>
        <v>No</v>
      </c>
      <c r="R1772">
        <v>8</v>
      </c>
      <c r="S1772" t="str">
        <f t="shared" si="109"/>
        <v>Large</v>
      </c>
      <c r="T1772" s="50">
        <v>229</v>
      </c>
      <c r="U1772" s="70">
        <f t="shared" si="110"/>
        <v>0.04</v>
      </c>
      <c r="V1772" s="52">
        <v>4.9800000000000004</v>
      </c>
      <c r="W1772" s="52" t="str" cm="1">
        <f t="array" ref="W1772">_xlfn.SWITCH(ROUND(V1772,0),5,"Excellent",4,"Good",3,"Ok","Bad")</f>
        <v>Excellent</v>
      </c>
      <c r="X1772">
        <v>179</v>
      </c>
      <c r="Y1772" t="str">
        <f t="shared" si="111"/>
        <v>Yes</v>
      </c>
      <c r="Z1772" s="68">
        <v>42371</v>
      </c>
      <c r="AA1772" s="68">
        <v>44046</v>
      </c>
      <c r="AB1772">
        <v>352</v>
      </c>
      <c r="AC1772" t="s">
        <v>15616</v>
      </c>
    </row>
    <row r="1773" spans="1:29" x14ac:dyDescent="0.3">
      <c r="A1773" t="s">
        <v>14244</v>
      </c>
      <c r="B1773">
        <v>1599</v>
      </c>
      <c r="C1773" t="str">
        <f>VLOOKUP($B1773,Hosts!$A:$M,10,0)</f>
        <v>Within an hour</v>
      </c>
      <c r="D1773" s="70">
        <f>VLOOKUP($B1773,Hosts!$A:$M,11,0)</f>
        <v>1</v>
      </c>
      <c r="E1773" s="70">
        <f>VLOOKUP($B1773,Hosts!$A:$M,12,0)</f>
        <v>0.94</v>
      </c>
      <c r="F1773" t="str">
        <f>VLOOKUP($B1773,Hosts!$A:$M,13,0)</f>
        <v>No</v>
      </c>
      <c r="G1773" t="str">
        <f>INDEX(Hosts!$A:$M, MATCH(Places!$B1773,Hosts!$A:$A,0), MATCH(Places!G$1,Hosts!$A$1:$M$1,0))</f>
        <v>Within an hour</v>
      </c>
      <c r="H1773" s="70">
        <f>INDEX(Hosts!$A:$M, MATCH(Places!$B1773,Hosts!$A:$A,0), MATCH(Places!H$1,Hosts!$A$1:$M$1,0))</f>
        <v>1</v>
      </c>
      <c r="I1773" s="70">
        <f>INDEX(Hosts!$A:$M, MATCH(Places!$B1773,Hosts!$A:$A,0), MATCH(Places!I$1,Hosts!$A$1:$M$1,0))</f>
        <v>0.94</v>
      </c>
      <c r="J1773" t="str">
        <f>INDEX(Hosts!$A:$M, MATCH(Places!$B1773,Hosts!$A:$A,0), MATCH(Places!J$1,Hosts!$A$1:$M$1,0))</f>
        <v>No</v>
      </c>
      <c r="K1773">
        <v>8</v>
      </c>
      <c r="L1773" t="str">
        <f>VLOOKUP($K1773,Neighborhoods!$A:$C,2,0)</f>
        <v>Brooklyn</v>
      </c>
      <c r="M1773" t="str">
        <f>VLOOKUP($K1773,Neighborhoods!$A:$C,3,0)</f>
        <v>Bushwick</v>
      </c>
      <c r="N1773" t="str">
        <f>INDEX(Neighborhoods!$A:$C, MATCH(Places!$K1773,Neighborhoods!$A:$A,0), MATCH(Places!N$1,Neighborhoods!$A$1:$C$1,0))</f>
        <v>Brooklyn</v>
      </c>
      <c r="O1773" t="str">
        <f>INDEX(Neighborhoods!$A:$C, MATCH(Places!$K1773,Neighborhoods!$A:$A,0), MATCH(Places!O$1,Neighborhoods!$A$1:$C$1,0))</f>
        <v>Bushwick</v>
      </c>
      <c r="P1773" t="s">
        <v>11822</v>
      </c>
      <c r="Q1773" t="str">
        <f t="shared" si="108"/>
        <v>No</v>
      </c>
      <c r="R1773">
        <v>4</v>
      </c>
      <c r="S1773" t="str">
        <f t="shared" si="109"/>
        <v>Medium</v>
      </c>
      <c r="T1773" s="50">
        <v>120</v>
      </c>
      <c r="U1773" s="70">
        <f t="shared" si="110"/>
        <v>0.03</v>
      </c>
      <c r="V1773" s="52">
        <v>4.9000000000000004</v>
      </c>
      <c r="W1773" s="52" t="str" cm="1">
        <f t="array" ref="W1773">_xlfn.SWITCH(ROUND(V1773,0),5,"Excellent",4,"Good",3,"Ok","Bad")</f>
        <v>Excellent</v>
      </c>
      <c r="X1773">
        <v>98</v>
      </c>
      <c r="Y1773" t="str">
        <f t="shared" si="111"/>
        <v>No</v>
      </c>
      <c r="Z1773" s="68">
        <v>42453</v>
      </c>
      <c r="AA1773" s="68">
        <v>43881</v>
      </c>
      <c r="AB1773">
        <v>312</v>
      </c>
      <c r="AC1773" t="s">
        <v>15615</v>
      </c>
    </row>
    <row r="1774" spans="1:29" x14ac:dyDescent="0.3">
      <c r="A1774" t="s">
        <v>1321</v>
      </c>
      <c r="B1774">
        <v>2608</v>
      </c>
      <c r="C1774" t="str">
        <f>VLOOKUP($B1774,Hosts!$A:$M,10,0)</f>
        <v>Within an hour</v>
      </c>
      <c r="D1774" s="70">
        <f>VLOOKUP($B1774,Hosts!$A:$M,11,0)</f>
        <v>1</v>
      </c>
      <c r="E1774" s="70">
        <f>VLOOKUP($B1774,Hosts!$A:$M,12,0)</f>
        <v>0.95</v>
      </c>
      <c r="F1774" t="str">
        <f>VLOOKUP($B1774,Hosts!$A:$M,13,0)</f>
        <v>Yes</v>
      </c>
      <c r="G1774" t="str">
        <f>INDEX(Hosts!$A:$M, MATCH(Places!$B1774,Hosts!$A:$A,0), MATCH(Places!G$1,Hosts!$A$1:$M$1,0))</f>
        <v>Within an hour</v>
      </c>
      <c r="H1774" s="70">
        <f>INDEX(Hosts!$A:$M, MATCH(Places!$B1774,Hosts!$A:$A,0), MATCH(Places!H$1,Hosts!$A$1:$M$1,0))</f>
        <v>1</v>
      </c>
      <c r="I1774" s="70">
        <f>INDEX(Hosts!$A:$M, MATCH(Places!$B1774,Hosts!$A:$A,0), MATCH(Places!I$1,Hosts!$A$1:$M$1,0))</f>
        <v>0.95</v>
      </c>
      <c r="J1774" t="str">
        <f>INDEX(Hosts!$A:$M, MATCH(Places!$B1774,Hosts!$A:$A,0), MATCH(Places!J$1,Hosts!$A$1:$M$1,0))</f>
        <v>Yes</v>
      </c>
      <c r="K1774">
        <v>9</v>
      </c>
      <c r="L1774" t="str">
        <f>VLOOKUP($K1774,Neighborhoods!$A:$C,2,0)</f>
        <v>Brooklyn</v>
      </c>
      <c r="M1774" t="str">
        <f>VLOOKUP($K1774,Neighborhoods!$A:$C,3,0)</f>
        <v>Crown Heights</v>
      </c>
      <c r="N1774" t="str">
        <f>INDEX(Neighborhoods!$A:$C, MATCH(Places!$K1774,Neighborhoods!$A:$A,0), MATCH(Places!N$1,Neighborhoods!$A$1:$C$1,0))</f>
        <v>Brooklyn</v>
      </c>
      <c r="O1774" t="str">
        <f>INDEX(Neighborhoods!$A:$C, MATCH(Places!$K1774,Neighborhoods!$A:$A,0), MATCH(Places!O$1,Neighborhoods!$A$1:$C$1,0))</f>
        <v>Crown Heights</v>
      </c>
      <c r="P1774" t="s">
        <v>11822</v>
      </c>
      <c r="Q1774" t="str">
        <f t="shared" si="108"/>
        <v>No</v>
      </c>
      <c r="R1774">
        <v>2</v>
      </c>
      <c r="S1774" t="str">
        <f t="shared" si="109"/>
        <v>Small</v>
      </c>
      <c r="T1774" s="50">
        <v>108</v>
      </c>
      <c r="U1774" s="70">
        <f t="shared" si="110"/>
        <v>0.03</v>
      </c>
      <c r="V1774" s="52">
        <v>4.92</v>
      </c>
      <c r="W1774" s="52" t="str" cm="1">
        <f t="array" ref="W1774">_xlfn.SWITCH(ROUND(V1774,0),5,"Excellent",4,"Good",3,"Ok","Bad")</f>
        <v>Excellent</v>
      </c>
      <c r="X1774">
        <v>135</v>
      </c>
      <c r="Y1774" t="str">
        <f t="shared" si="111"/>
        <v>Yes</v>
      </c>
      <c r="Z1774" s="68">
        <v>42481</v>
      </c>
      <c r="AA1774" s="68">
        <v>43983</v>
      </c>
      <c r="AB1774">
        <v>263</v>
      </c>
      <c r="AC1774" t="s">
        <v>15616</v>
      </c>
    </row>
    <row r="1775" spans="1:29" x14ac:dyDescent="0.3">
      <c r="A1775" t="s">
        <v>14874</v>
      </c>
      <c r="B1775">
        <v>2664</v>
      </c>
      <c r="C1775" t="str">
        <f>VLOOKUP($B1775,Hosts!$A:$M,10,0)</f>
        <v>Within a day</v>
      </c>
      <c r="D1775" s="70">
        <f>VLOOKUP($B1775,Hosts!$A:$M,11,0)</f>
        <v>1</v>
      </c>
      <c r="E1775" s="70">
        <f>VLOOKUP($B1775,Hosts!$A:$M,12,0)</f>
        <v>0.64</v>
      </c>
      <c r="F1775" t="str">
        <f>VLOOKUP($B1775,Hosts!$A:$M,13,0)</f>
        <v>Yes</v>
      </c>
      <c r="G1775" t="str">
        <f>INDEX(Hosts!$A:$M, MATCH(Places!$B1775,Hosts!$A:$A,0), MATCH(Places!G$1,Hosts!$A$1:$M$1,0))</f>
        <v>Within a day</v>
      </c>
      <c r="H1775" s="70">
        <f>INDEX(Hosts!$A:$M, MATCH(Places!$B1775,Hosts!$A:$A,0), MATCH(Places!H$1,Hosts!$A$1:$M$1,0))</f>
        <v>1</v>
      </c>
      <c r="I1775" s="70">
        <f>INDEX(Hosts!$A:$M, MATCH(Places!$B1775,Hosts!$A:$A,0), MATCH(Places!I$1,Hosts!$A$1:$M$1,0))</f>
        <v>0.64</v>
      </c>
      <c r="J1775" t="str">
        <f>INDEX(Hosts!$A:$M, MATCH(Places!$B1775,Hosts!$A:$A,0), MATCH(Places!J$1,Hosts!$A$1:$M$1,0))</f>
        <v>Yes</v>
      </c>
      <c r="K1775">
        <v>7</v>
      </c>
      <c r="L1775" t="str">
        <f>VLOOKUP($K1775,Neighborhoods!$A:$C,2,0)</f>
        <v>Brooklyn</v>
      </c>
      <c r="M1775" t="str">
        <f>VLOOKUP($K1775,Neighborhoods!$A:$C,3,0)</f>
        <v>Bedford-Stuyvesant</v>
      </c>
      <c r="N1775" t="str">
        <f>INDEX(Neighborhoods!$A:$C, MATCH(Places!$K1775,Neighborhoods!$A:$A,0), MATCH(Places!N$1,Neighborhoods!$A$1:$C$1,0))</f>
        <v>Brooklyn</v>
      </c>
      <c r="O1775" t="str">
        <f>INDEX(Neighborhoods!$A:$C, MATCH(Places!$K1775,Neighborhoods!$A:$A,0), MATCH(Places!O$1,Neighborhoods!$A$1:$C$1,0))</f>
        <v>Bedford-Stuyvesant</v>
      </c>
      <c r="P1775" t="s">
        <v>1</v>
      </c>
      <c r="Q1775" t="str">
        <f t="shared" si="108"/>
        <v>Yes</v>
      </c>
      <c r="R1775">
        <v>1</v>
      </c>
      <c r="S1775" t="str">
        <f t="shared" si="109"/>
        <v>Small</v>
      </c>
      <c r="T1775" s="50">
        <v>30</v>
      </c>
      <c r="U1775" s="70">
        <f t="shared" si="110"/>
        <v>0.03</v>
      </c>
      <c r="V1775" s="52">
        <v>4.83</v>
      </c>
      <c r="W1775" s="52" t="str" cm="1">
        <f t="array" ref="W1775">_xlfn.SWITCH(ROUND(V1775,0),5,"Excellent",4,"Good",3,"Ok","Bad")</f>
        <v>Excellent</v>
      </c>
      <c r="X1775">
        <v>24</v>
      </c>
      <c r="Y1775" t="str">
        <f t="shared" si="111"/>
        <v>No</v>
      </c>
      <c r="Z1775" s="68">
        <v>42865</v>
      </c>
      <c r="AA1775" s="68">
        <v>43840</v>
      </c>
      <c r="AB1775">
        <v>0</v>
      </c>
      <c r="AC1775" t="s">
        <v>15615</v>
      </c>
    </row>
    <row r="1776" spans="1:29" x14ac:dyDescent="0.3">
      <c r="A1776" t="s">
        <v>1322</v>
      </c>
      <c r="B1776">
        <v>2226</v>
      </c>
      <c r="C1776" t="str">
        <f>VLOOKUP($B1776,Hosts!$A:$M,10,0)</f>
        <v>Within an hour</v>
      </c>
      <c r="D1776" s="70">
        <f>VLOOKUP($B1776,Hosts!$A:$M,11,0)</f>
        <v>1</v>
      </c>
      <c r="E1776" s="70">
        <f>VLOOKUP($B1776,Hosts!$A:$M,12,0)</f>
        <v>0.88</v>
      </c>
      <c r="F1776" t="str">
        <f>VLOOKUP($B1776,Hosts!$A:$M,13,0)</f>
        <v>No</v>
      </c>
      <c r="G1776" t="str">
        <f>INDEX(Hosts!$A:$M, MATCH(Places!$B1776,Hosts!$A:$A,0), MATCH(Places!G$1,Hosts!$A$1:$M$1,0))</f>
        <v>Within an hour</v>
      </c>
      <c r="H1776" s="70">
        <f>INDEX(Hosts!$A:$M, MATCH(Places!$B1776,Hosts!$A:$A,0), MATCH(Places!H$1,Hosts!$A$1:$M$1,0))</f>
        <v>1</v>
      </c>
      <c r="I1776" s="70">
        <f>INDEX(Hosts!$A:$M, MATCH(Places!$B1776,Hosts!$A:$A,0), MATCH(Places!I$1,Hosts!$A$1:$M$1,0))</f>
        <v>0.88</v>
      </c>
      <c r="J1776" t="str">
        <f>INDEX(Hosts!$A:$M, MATCH(Places!$B1776,Hosts!$A:$A,0), MATCH(Places!J$1,Hosts!$A$1:$M$1,0))</f>
        <v>No</v>
      </c>
      <c r="K1776">
        <v>7</v>
      </c>
      <c r="L1776" t="str">
        <f>VLOOKUP($K1776,Neighborhoods!$A:$C,2,0)</f>
        <v>Brooklyn</v>
      </c>
      <c r="M1776" t="str">
        <f>VLOOKUP($K1776,Neighborhoods!$A:$C,3,0)</f>
        <v>Bedford-Stuyvesant</v>
      </c>
      <c r="N1776" t="str">
        <f>INDEX(Neighborhoods!$A:$C, MATCH(Places!$K1776,Neighborhoods!$A:$A,0), MATCH(Places!N$1,Neighborhoods!$A$1:$C$1,0))</f>
        <v>Brooklyn</v>
      </c>
      <c r="O1776" t="str">
        <f>INDEX(Neighborhoods!$A:$C, MATCH(Places!$K1776,Neighborhoods!$A:$A,0), MATCH(Places!O$1,Neighborhoods!$A$1:$C$1,0))</f>
        <v>Bedford-Stuyvesant</v>
      </c>
      <c r="P1776" t="s">
        <v>11822</v>
      </c>
      <c r="Q1776" t="str">
        <f t="shared" si="108"/>
        <v>No</v>
      </c>
      <c r="R1776">
        <v>4</v>
      </c>
      <c r="S1776" t="str">
        <f t="shared" si="109"/>
        <v>Medium</v>
      </c>
      <c r="T1776" s="50">
        <v>105</v>
      </c>
      <c r="U1776" s="70">
        <f t="shared" si="110"/>
        <v>0.03</v>
      </c>
      <c r="V1776" s="52">
        <v>4.74</v>
      </c>
      <c r="W1776" s="52" t="str" cm="1">
        <f t="array" ref="W1776">_xlfn.SWITCH(ROUND(V1776,0),5,"Excellent",4,"Good",3,"Ok","Bad")</f>
        <v>Excellent</v>
      </c>
      <c r="X1776">
        <v>116</v>
      </c>
      <c r="Y1776" t="str">
        <f t="shared" si="111"/>
        <v>No</v>
      </c>
      <c r="Z1776" s="68">
        <v>42451</v>
      </c>
      <c r="AA1776" s="68">
        <v>44052</v>
      </c>
      <c r="AB1776">
        <v>86</v>
      </c>
      <c r="AC1776" t="s">
        <v>15615</v>
      </c>
    </row>
    <row r="1777" spans="1:29" x14ac:dyDescent="0.3">
      <c r="A1777" t="s">
        <v>1323</v>
      </c>
      <c r="B1777">
        <v>2323</v>
      </c>
      <c r="C1777" t="str">
        <f>VLOOKUP($B1777,Hosts!$A:$M,10,0)</f>
        <v>Within a few hours</v>
      </c>
      <c r="D1777" s="70">
        <f>VLOOKUP($B1777,Hosts!$A:$M,11,0)</f>
        <v>1</v>
      </c>
      <c r="E1777" s="70">
        <f>VLOOKUP($B1777,Hosts!$A:$M,12,0)</f>
        <v>1</v>
      </c>
      <c r="F1777" t="str">
        <f>VLOOKUP($B1777,Hosts!$A:$M,13,0)</f>
        <v>No</v>
      </c>
      <c r="G1777" t="str">
        <f>INDEX(Hosts!$A:$M, MATCH(Places!$B1777,Hosts!$A:$A,0), MATCH(Places!G$1,Hosts!$A$1:$M$1,0))</f>
        <v>Within a few hours</v>
      </c>
      <c r="H1777" s="70">
        <f>INDEX(Hosts!$A:$M, MATCH(Places!$B1777,Hosts!$A:$A,0), MATCH(Places!H$1,Hosts!$A$1:$M$1,0))</f>
        <v>1</v>
      </c>
      <c r="I1777" s="70">
        <f>INDEX(Hosts!$A:$M, MATCH(Places!$B1777,Hosts!$A:$A,0), MATCH(Places!I$1,Hosts!$A$1:$M$1,0))</f>
        <v>1</v>
      </c>
      <c r="J1777" t="str">
        <f>INDEX(Hosts!$A:$M, MATCH(Places!$B1777,Hosts!$A:$A,0), MATCH(Places!J$1,Hosts!$A$1:$M$1,0))</f>
        <v>No</v>
      </c>
      <c r="K1777">
        <v>7</v>
      </c>
      <c r="L1777" t="str">
        <f>VLOOKUP($K1777,Neighborhoods!$A:$C,2,0)</f>
        <v>Brooklyn</v>
      </c>
      <c r="M1777" t="str">
        <f>VLOOKUP($K1777,Neighborhoods!$A:$C,3,0)</f>
        <v>Bedford-Stuyvesant</v>
      </c>
      <c r="N1777" t="str">
        <f>INDEX(Neighborhoods!$A:$C, MATCH(Places!$K1777,Neighborhoods!$A:$A,0), MATCH(Places!N$1,Neighborhoods!$A$1:$C$1,0))</f>
        <v>Brooklyn</v>
      </c>
      <c r="O1777" t="str">
        <f>INDEX(Neighborhoods!$A:$C, MATCH(Places!$K1777,Neighborhoods!$A:$A,0), MATCH(Places!O$1,Neighborhoods!$A$1:$C$1,0))</f>
        <v>Bedford-Stuyvesant</v>
      </c>
      <c r="P1777" t="s">
        <v>11822</v>
      </c>
      <c r="Q1777" t="str">
        <f t="shared" si="108"/>
        <v>No</v>
      </c>
      <c r="R1777">
        <v>4</v>
      </c>
      <c r="S1777" t="str">
        <f t="shared" si="109"/>
        <v>Medium</v>
      </c>
      <c r="T1777" s="50">
        <v>56</v>
      </c>
      <c r="U1777" s="70">
        <f t="shared" si="110"/>
        <v>0.03</v>
      </c>
      <c r="V1777" s="52">
        <v>4.6399999999999997</v>
      </c>
      <c r="W1777" s="52" t="str" cm="1">
        <f t="array" ref="W1777">_xlfn.SWITCH(ROUND(V1777,0),5,"Excellent",4,"Good",3,"Ok","Bad")</f>
        <v>Excellent</v>
      </c>
      <c r="X1777">
        <v>39</v>
      </c>
      <c r="Y1777" t="str">
        <f t="shared" si="111"/>
        <v>No</v>
      </c>
      <c r="Z1777" s="68">
        <v>42394</v>
      </c>
      <c r="AA1777" s="68">
        <v>44017</v>
      </c>
      <c r="AB1777">
        <v>0</v>
      </c>
      <c r="AC1777" t="s">
        <v>15615</v>
      </c>
    </row>
    <row r="1778" spans="1:29" x14ac:dyDescent="0.3">
      <c r="A1778" t="s">
        <v>15373</v>
      </c>
      <c r="B1778">
        <v>1052</v>
      </c>
      <c r="C1778" t="str">
        <f>VLOOKUP($B1778,Hosts!$A:$M,10,0)</f>
        <v>Within an hour</v>
      </c>
      <c r="D1778" s="70">
        <f>VLOOKUP($B1778,Hosts!$A:$M,11,0)</f>
        <v>1</v>
      </c>
      <c r="E1778" s="70">
        <f>VLOOKUP($B1778,Hosts!$A:$M,12,0)</f>
        <v>0.96</v>
      </c>
      <c r="F1778" t="str">
        <f>VLOOKUP($B1778,Hosts!$A:$M,13,0)</f>
        <v>No</v>
      </c>
      <c r="G1778" t="str">
        <f>INDEX(Hosts!$A:$M, MATCH(Places!$B1778,Hosts!$A:$A,0), MATCH(Places!G$1,Hosts!$A$1:$M$1,0))</f>
        <v>Within an hour</v>
      </c>
      <c r="H1778" s="70">
        <f>INDEX(Hosts!$A:$M, MATCH(Places!$B1778,Hosts!$A:$A,0), MATCH(Places!H$1,Hosts!$A$1:$M$1,0))</f>
        <v>1</v>
      </c>
      <c r="I1778" s="70">
        <f>INDEX(Hosts!$A:$M, MATCH(Places!$B1778,Hosts!$A:$A,0), MATCH(Places!I$1,Hosts!$A$1:$M$1,0))</f>
        <v>0.96</v>
      </c>
      <c r="J1778" t="str">
        <f>INDEX(Hosts!$A:$M, MATCH(Places!$B1778,Hosts!$A:$A,0), MATCH(Places!J$1,Hosts!$A$1:$M$1,0))</f>
        <v>No</v>
      </c>
      <c r="K1778">
        <v>10</v>
      </c>
      <c r="L1778" t="str">
        <f>VLOOKUP($K1778,Neighborhoods!$A:$C,2,0)</f>
        <v>Brooklyn</v>
      </c>
      <c r="M1778" t="str">
        <f>VLOOKUP($K1778,Neighborhoods!$A:$C,3,0)</f>
        <v>East Flatbush</v>
      </c>
      <c r="N1778" t="str">
        <f>INDEX(Neighborhoods!$A:$C, MATCH(Places!$K1778,Neighborhoods!$A:$A,0), MATCH(Places!N$1,Neighborhoods!$A$1:$C$1,0))</f>
        <v>Brooklyn</v>
      </c>
      <c r="O1778" t="str">
        <f>INDEX(Neighborhoods!$A:$C, MATCH(Places!$K1778,Neighborhoods!$A:$A,0), MATCH(Places!O$1,Neighborhoods!$A$1:$C$1,0))</f>
        <v>East Flatbush</v>
      </c>
      <c r="P1778" t="s">
        <v>11822</v>
      </c>
      <c r="Q1778" t="str">
        <f t="shared" si="108"/>
        <v>No</v>
      </c>
      <c r="R1778">
        <v>2</v>
      </c>
      <c r="S1778" t="str">
        <f t="shared" si="109"/>
        <v>Small</v>
      </c>
      <c r="T1778" s="50">
        <v>95</v>
      </c>
      <c r="U1778" s="70">
        <f t="shared" si="110"/>
        <v>0.03</v>
      </c>
      <c r="V1778" s="52">
        <v>4.75</v>
      </c>
      <c r="W1778" s="52" t="str" cm="1">
        <f t="array" ref="W1778">_xlfn.SWITCH(ROUND(V1778,0),5,"Excellent",4,"Good",3,"Ok","Bad")</f>
        <v>Excellent</v>
      </c>
      <c r="X1778">
        <v>8</v>
      </c>
      <c r="Y1778" t="str">
        <f t="shared" si="111"/>
        <v>No</v>
      </c>
      <c r="Z1778" s="68">
        <v>42415</v>
      </c>
      <c r="AA1778" s="68">
        <v>43982</v>
      </c>
      <c r="AB1778">
        <v>39</v>
      </c>
      <c r="AC1778" t="s">
        <v>15615</v>
      </c>
    </row>
    <row r="1779" spans="1:29" x14ac:dyDescent="0.3">
      <c r="A1779" t="s">
        <v>14036</v>
      </c>
      <c r="B1779">
        <v>1966</v>
      </c>
      <c r="C1779" t="str">
        <f>VLOOKUP($B1779,Hosts!$A:$M,10,0)</f>
        <v>Within an hour</v>
      </c>
      <c r="D1779" s="70">
        <f>VLOOKUP($B1779,Hosts!$A:$M,11,0)</f>
        <v>0.96</v>
      </c>
      <c r="E1779" s="70">
        <f>VLOOKUP($B1779,Hosts!$A:$M,12,0)</f>
        <v>0.92</v>
      </c>
      <c r="F1779" t="str">
        <f>VLOOKUP($B1779,Hosts!$A:$M,13,0)</f>
        <v>No</v>
      </c>
      <c r="G1779" t="str">
        <f>INDEX(Hosts!$A:$M, MATCH(Places!$B1779,Hosts!$A:$A,0), MATCH(Places!G$1,Hosts!$A$1:$M$1,0))</f>
        <v>Within an hour</v>
      </c>
      <c r="H1779" s="70">
        <f>INDEX(Hosts!$A:$M, MATCH(Places!$B1779,Hosts!$A:$A,0), MATCH(Places!H$1,Hosts!$A$1:$M$1,0))</f>
        <v>0.96</v>
      </c>
      <c r="I1779" s="70">
        <f>INDEX(Hosts!$A:$M, MATCH(Places!$B1779,Hosts!$A:$A,0), MATCH(Places!I$1,Hosts!$A$1:$M$1,0))</f>
        <v>0.92</v>
      </c>
      <c r="J1779" t="str">
        <f>INDEX(Hosts!$A:$M, MATCH(Places!$B1779,Hosts!$A:$A,0), MATCH(Places!J$1,Hosts!$A$1:$M$1,0))</f>
        <v>No</v>
      </c>
      <c r="K1779">
        <v>2</v>
      </c>
      <c r="L1779" t="str">
        <f>VLOOKUP($K1779,Neighborhoods!$A:$C,2,0)</f>
        <v>Bronx</v>
      </c>
      <c r="M1779" t="str">
        <f>VLOOKUP($K1779,Neighborhoods!$A:$C,3,0)</f>
        <v>Concourse</v>
      </c>
      <c r="N1779" t="str">
        <f>INDEX(Neighborhoods!$A:$C, MATCH(Places!$K1779,Neighborhoods!$A:$A,0), MATCH(Places!N$1,Neighborhoods!$A$1:$C$1,0))</f>
        <v>Bronx</v>
      </c>
      <c r="O1779" t="str">
        <f>INDEX(Neighborhoods!$A:$C, MATCH(Places!$K1779,Neighborhoods!$A:$A,0), MATCH(Places!O$1,Neighborhoods!$A$1:$C$1,0))</f>
        <v>Concourse</v>
      </c>
      <c r="P1779" t="s">
        <v>1</v>
      </c>
      <c r="Q1779" t="str">
        <f t="shared" si="108"/>
        <v>Yes</v>
      </c>
      <c r="R1779">
        <v>2</v>
      </c>
      <c r="S1779" t="str">
        <f t="shared" si="109"/>
        <v>Small</v>
      </c>
      <c r="T1779" s="50">
        <v>62</v>
      </c>
      <c r="U1779" s="70">
        <f t="shared" si="110"/>
        <v>0.03</v>
      </c>
      <c r="V1779" s="52">
        <v>4.68</v>
      </c>
      <c r="W1779" s="52" t="str" cm="1">
        <f t="array" ref="W1779">_xlfn.SWITCH(ROUND(V1779,0),5,"Excellent",4,"Good",3,"Ok","Bad")</f>
        <v>Excellent</v>
      </c>
      <c r="X1779">
        <v>62</v>
      </c>
      <c r="Y1779" t="str">
        <f t="shared" si="111"/>
        <v>No</v>
      </c>
      <c r="Z1779" s="68">
        <v>42498</v>
      </c>
      <c r="AA1779" s="68">
        <v>43965</v>
      </c>
      <c r="AB1779">
        <v>89</v>
      </c>
      <c r="AC1779" t="s">
        <v>15615</v>
      </c>
    </row>
    <row r="1780" spans="1:29" x14ac:dyDescent="0.3">
      <c r="A1780" t="s">
        <v>1324</v>
      </c>
      <c r="B1780">
        <v>2616</v>
      </c>
      <c r="C1780" t="str">
        <f>VLOOKUP($B1780,Hosts!$A:$M,10,0)</f>
        <v>Within an hour</v>
      </c>
      <c r="D1780" s="70">
        <f>VLOOKUP($B1780,Hosts!$A:$M,11,0)</f>
        <v>1</v>
      </c>
      <c r="E1780" s="70">
        <f>VLOOKUP($B1780,Hosts!$A:$M,12,0)</f>
        <v>0.5</v>
      </c>
      <c r="F1780" t="str">
        <f>VLOOKUP($B1780,Hosts!$A:$M,13,0)</f>
        <v>Yes</v>
      </c>
      <c r="G1780" t="str">
        <f>INDEX(Hosts!$A:$M, MATCH(Places!$B1780,Hosts!$A:$A,0), MATCH(Places!G$1,Hosts!$A$1:$M$1,0))</f>
        <v>Within an hour</v>
      </c>
      <c r="H1780" s="70">
        <f>INDEX(Hosts!$A:$M, MATCH(Places!$B1780,Hosts!$A:$A,0), MATCH(Places!H$1,Hosts!$A$1:$M$1,0))</f>
        <v>1</v>
      </c>
      <c r="I1780" s="70">
        <f>INDEX(Hosts!$A:$M, MATCH(Places!$B1780,Hosts!$A:$A,0), MATCH(Places!I$1,Hosts!$A$1:$M$1,0))</f>
        <v>0.5</v>
      </c>
      <c r="J1780" t="str">
        <f>INDEX(Hosts!$A:$M, MATCH(Places!$B1780,Hosts!$A:$A,0), MATCH(Places!J$1,Hosts!$A$1:$M$1,0))</f>
        <v>Yes</v>
      </c>
      <c r="K1780">
        <v>16</v>
      </c>
      <c r="L1780" t="str">
        <f>VLOOKUP($K1780,Neighborhoods!$A:$C,2,0)</f>
        <v>Manhattan</v>
      </c>
      <c r="M1780" t="str">
        <f>VLOOKUP($K1780,Neighborhoods!$A:$C,3,0)</f>
        <v>Harlem</v>
      </c>
      <c r="N1780" t="str">
        <f>INDEX(Neighborhoods!$A:$C, MATCH(Places!$K1780,Neighborhoods!$A:$A,0), MATCH(Places!N$1,Neighborhoods!$A$1:$C$1,0))</f>
        <v>Manhattan</v>
      </c>
      <c r="O1780" t="str">
        <f>INDEX(Neighborhoods!$A:$C, MATCH(Places!$K1780,Neighborhoods!$A:$A,0), MATCH(Places!O$1,Neighborhoods!$A$1:$C$1,0))</f>
        <v>Harlem</v>
      </c>
      <c r="P1780" t="s">
        <v>1</v>
      </c>
      <c r="Q1780" t="str">
        <f t="shared" si="108"/>
        <v>Yes</v>
      </c>
      <c r="R1780">
        <v>2</v>
      </c>
      <c r="S1780" t="str">
        <f t="shared" si="109"/>
        <v>Small</v>
      </c>
      <c r="T1780" s="50">
        <v>80</v>
      </c>
      <c r="U1780" s="70">
        <f t="shared" si="110"/>
        <v>0.03</v>
      </c>
      <c r="V1780" s="52">
        <v>5</v>
      </c>
      <c r="W1780" s="52" t="str" cm="1">
        <f t="array" ref="W1780">_xlfn.SWITCH(ROUND(V1780,0),5,"Excellent",4,"Good",3,"Ok","Bad")</f>
        <v>Excellent</v>
      </c>
      <c r="X1780">
        <v>38</v>
      </c>
      <c r="Y1780" t="str">
        <f t="shared" si="111"/>
        <v>No</v>
      </c>
      <c r="Z1780" s="68">
        <v>42632</v>
      </c>
      <c r="AA1780" s="68">
        <v>43833</v>
      </c>
      <c r="AB1780">
        <v>365</v>
      </c>
      <c r="AC1780" t="s">
        <v>15615</v>
      </c>
    </row>
    <row r="1781" spans="1:29" x14ac:dyDescent="0.3">
      <c r="A1781" t="s">
        <v>1325</v>
      </c>
      <c r="B1781">
        <v>2005</v>
      </c>
      <c r="C1781" t="str">
        <f>VLOOKUP($B1781,Hosts!$A:$M,10,0)</f>
        <v>Within an hour</v>
      </c>
      <c r="D1781" s="70">
        <f>VLOOKUP($B1781,Hosts!$A:$M,11,0)</f>
        <v>1</v>
      </c>
      <c r="E1781" s="70">
        <f>VLOOKUP($B1781,Hosts!$A:$M,12,0)</f>
        <v>0.87</v>
      </c>
      <c r="F1781" t="str">
        <f>VLOOKUP($B1781,Hosts!$A:$M,13,0)</f>
        <v>Yes</v>
      </c>
      <c r="G1781" t="str">
        <f>INDEX(Hosts!$A:$M, MATCH(Places!$B1781,Hosts!$A:$A,0), MATCH(Places!G$1,Hosts!$A$1:$M$1,0))</f>
        <v>Within an hour</v>
      </c>
      <c r="H1781" s="70">
        <f>INDEX(Hosts!$A:$M, MATCH(Places!$B1781,Hosts!$A:$A,0), MATCH(Places!H$1,Hosts!$A$1:$M$1,0))</f>
        <v>1</v>
      </c>
      <c r="I1781" s="70">
        <f>INDEX(Hosts!$A:$M, MATCH(Places!$B1781,Hosts!$A:$A,0), MATCH(Places!I$1,Hosts!$A$1:$M$1,0))</f>
        <v>0.87</v>
      </c>
      <c r="J1781" t="str">
        <f>INDEX(Hosts!$A:$M, MATCH(Places!$B1781,Hosts!$A:$A,0), MATCH(Places!J$1,Hosts!$A$1:$M$1,0))</f>
        <v>Yes</v>
      </c>
      <c r="K1781">
        <v>19</v>
      </c>
      <c r="L1781" t="str">
        <f>VLOOKUP($K1781,Neighborhoods!$A:$C,2,0)</f>
        <v>Manhattan</v>
      </c>
      <c r="M1781" t="str">
        <f>VLOOKUP($K1781,Neighborhoods!$A:$C,3,0)</f>
        <v>Upper East Side</v>
      </c>
      <c r="N1781" t="str">
        <f>INDEX(Neighborhoods!$A:$C, MATCH(Places!$K1781,Neighborhoods!$A:$A,0), MATCH(Places!N$1,Neighborhoods!$A$1:$C$1,0))</f>
        <v>Manhattan</v>
      </c>
      <c r="O1781" t="str">
        <f>INDEX(Neighborhoods!$A:$C, MATCH(Places!$K1781,Neighborhoods!$A:$A,0), MATCH(Places!O$1,Neighborhoods!$A$1:$C$1,0))</f>
        <v>Upper East Side</v>
      </c>
      <c r="P1781" t="s">
        <v>11822</v>
      </c>
      <c r="Q1781" t="str">
        <f t="shared" si="108"/>
        <v>No</v>
      </c>
      <c r="R1781">
        <v>4</v>
      </c>
      <c r="S1781" t="str">
        <f t="shared" si="109"/>
        <v>Medium</v>
      </c>
      <c r="T1781" s="50">
        <v>110</v>
      </c>
      <c r="U1781" s="70">
        <f t="shared" si="110"/>
        <v>0.03</v>
      </c>
      <c r="V1781" s="52">
        <v>4.5599999999999996</v>
      </c>
      <c r="W1781" s="52" t="str" cm="1">
        <f t="array" ref="W1781">_xlfn.SWITCH(ROUND(V1781,0),5,"Excellent",4,"Good",3,"Ok","Bad")</f>
        <v>Excellent</v>
      </c>
      <c r="X1781">
        <v>9</v>
      </c>
      <c r="Y1781" t="str">
        <f t="shared" si="111"/>
        <v>No</v>
      </c>
      <c r="Z1781" s="68">
        <v>42703</v>
      </c>
      <c r="AA1781" s="68">
        <v>43951</v>
      </c>
      <c r="AB1781">
        <v>365</v>
      </c>
      <c r="AC1781" t="s">
        <v>15615</v>
      </c>
    </row>
    <row r="1782" spans="1:29" x14ac:dyDescent="0.3">
      <c r="A1782" t="s">
        <v>1326</v>
      </c>
      <c r="B1782">
        <v>2199</v>
      </c>
      <c r="C1782" t="str">
        <f>VLOOKUP($B1782,Hosts!$A:$M,10,0)</f>
        <v>Within a day</v>
      </c>
      <c r="D1782" s="70">
        <f>VLOOKUP($B1782,Hosts!$A:$M,11,0)</f>
        <v>0.8</v>
      </c>
      <c r="E1782" s="70">
        <f>VLOOKUP($B1782,Hosts!$A:$M,12,0)</f>
        <v>0.87</v>
      </c>
      <c r="F1782" t="str">
        <f>VLOOKUP($B1782,Hosts!$A:$M,13,0)</f>
        <v>Yes</v>
      </c>
      <c r="G1782" t="str">
        <f>INDEX(Hosts!$A:$M, MATCH(Places!$B1782,Hosts!$A:$A,0), MATCH(Places!G$1,Hosts!$A$1:$M$1,0))</f>
        <v>Within a day</v>
      </c>
      <c r="H1782" s="70">
        <f>INDEX(Hosts!$A:$M, MATCH(Places!$B1782,Hosts!$A:$A,0), MATCH(Places!H$1,Hosts!$A$1:$M$1,0))</f>
        <v>0.8</v>
      </c>
      <c r="I1782" s="70">
        <f>INDEX(Hosts!$A:$M, MATCH(Places!$B1782,Hosts!$A:$A,0), MATCH(Places!I$1,Hosts!$A$1:$M$1,0))</f>
        <v>0.87</v>
      </c>
      <c r="J1782" t="str">
        <f>INDEX(Hosts!$A:$M, MATCH(Places!$B1782,Hosts!$A:$A,0), MATCH(Places!J$1,Hosts!$A$1:$M$1,0))</f>
        <v>Yes</v>
      </c>
      <c r="K1782">
        <v>8</v>
      </c>
      <c r="L1782" t="str">
        <f>VLOOKUP($K1782,Neighborhoods!$A:$C,2,0)</f>
        <v>Brooklyn</v>
      </c>
      <c r="M1782" t="str">
        <f>VLOOKUP($K1782,Neighborhoods!$A:$C,3,0)</f>
        <v>Bushwick</v>
      </c>
      <c r="N1782" t="str">
        <f>INDEX(Neighborhoods!$A:$C, MATCH(Places!$K1782,Neighborhoods!$A:$A,0), MATCH(Places!N$1,Neighborhoods!$A$1:$C$1,0))</f>
        <v>Brooklyn</v>
      </c>
      <c r="O1782" t="str">
        <f>INDEX(Neighborhoods!$A:$C, MATCH(Places!$K1782,Neighborhoods!$A:$A,0), MATCH(Places!O$1,Neighborhoods!$A$1:$C$1,0))</f>
        <v>Bushwick</v>
      </c>
      <c r="P1782" t="s">
        <v>11822</v>
      </c>
      <c r="Q1782" t="str">
        <f t="shared" si="108"/>
        <v>No</v>
      </c>
      <c r="R1782">
        <v>4</v>
      </c>
      <c r="S1782" t="str">
        <f t="shared" si="109"/>
        <v>Medium</v>
      </c>
      <c r="T1782" s="50">
        <v>129</v>
      </c>
      <c r="U1782" s="70">
        <f t="shared" si="110"/>
        <v>0.03</v>
      </c>
      <c r="V1782" s="52">
        <v>4.92</v>
      </c>
      <c r="W1782" s="52" t="str" cm="1">
        <f t="array" ref="W1782">_xlfn.SWITCH(ROUND(V1782,0),5,"Excellent",4,"Good",3,"Ok","Bad")</f>
        <v>Excellent</v>
      </c>
      <c r="X1782">
        <v>133</v>
      </c>
      <c r="Y1782" t="str">
        <f t="shared" si="111"/>
        <v>Yes</v>
      </c>
      <c r="Z1782" s="68">
        <v>42411</v>
      </c>
      <c r="AA1782" s="68">
        <v>43901</v>
      </c>
      <c r="AB1782">
        <v>298</v>
      </c>
      <c r="AC1782" t="s">
        <v>15615</v>
      </c>
    </row>
    <row r="1783" spans="1:29" x14ac:dyDescent="0.3">
      <c r="A1783" t="s">
        <v>1327</v>
      </c>
      <c r="B1783">
        <v>2126</v>
      </c>
      <c r="C1783" t="str">
        <f>VLOOKUP($B1783,Hosts!$A:$M,10,0)</f>
        <v>Within an hour</v>
      </c>
      <c r="D1783" s="70">
        <f>VLOOKUP($B1783,Hosts!$A:$M,11,0)</f>
        <v>0.96</v>
      </c>
      <c r="E1783" s="70">
        <f>VLOOKUP($B1783,Hosts!$A:$M,12,0)</f>
        <v>0.95</v>
      </c>
      <c r="F1783" t="str">
        <f>VLOOKUP($B1783,Hosts!$A:$M,13,0)</f>
        <v>No</v>
      </c>
      <c r="G1783" t="str">
        <f>INDEX(Hosts!$A:$M, MATCH(Places!$B1783,Hosts!$A:$A,0), MATCH(Places!G$1,Hosts!$A$1:$M$1,0))</f>
        <v>Within an hour</v>
      </c>
      <c r="H1783" s="70">
        <f>INDEX(Hosts!$A:$M, MATCH(Places!$B1783,Hosts!$A:$A,0), MATCH(Places!H$1,Hosts!$A$1:$M$1,0))</f>
        <v>0.96</v>
      </c>
      <c r="I1783" s="70">
        <f>INDEX(Hosts!$A:$M, MATCH(Places!$B1783,Hosts!$A:$A,0), MATCH(Places!I$1,Hosts!$A$1:$M$1,0))</f>
        <v>0.95</v>
      </c>
      <c r="J1783" t="str">
        <f>INDEX(Hosts!$A:$M, MATCH(Places!$B1783,Hosts!$A:$A,0), MATCH(Places!J$1,Hosts!$A$1:$M$1,0))</f>
        <v>No</v>
      </c>
      <c r="K1783">
        <v>22</v>
      </c>
      <c r="L1783" t="str">
        <f>VLOOKUP($K1783,Neighborhoods!$A:$C,2,0)</f>
        <v>Queens</v>
      </c>
      <c r="M1783" t="str">
        <f>VLOOKUP($K1783,Neighborhoods!$A:$C,3,0)</f>
        <v>Flushing</v>
      </c>
      <c r="N1783" t="str">
        <f>INDEX(Neighborhoods!$A:$C, MATCH(Places!$K1783,Neighborhoods!$A:$A,0), MATCH(Places!N$1,Neighborhoods!$A$1:$C$1,0))</f>
        <v>Queens</v>
      </c>
      <c r="O1783" t="str">
        <f>INDEX(Neighborhoods!$A:$C, MATCH(Places!$K1783,Neighborhoods!$A:$A,0), MATCH(Places!O$1,Neighborhoods!$A$1:$C$1,0))</f>
        <v>Flushing</v>
      </c>
      <c r="P1783" t="s">
        <v>1</v>
      </c>
      <c r="Q1783" t="str">
        <f t="shared" si="108"/>
        <v>Yes</v>
      </c>
      <c r="R1783">
        <v>2</v>
      </c>
      <c r="S1783" t="str">
        <f t="shared" si="109"/>
        <v>Small</v>
      </c>
      <c r="T1783" s="50">
        <v>58</v>
      </c>
      <c r="U1783" s="70">
        <f t="shared" si="110"/>
        <v>0.03</v>
      </c>
      <c r="V1783" s="52">
        <v>4.72</v>
      </c>
      <c r="W1783" s="52" t="str" cm="1">
        <f t="array" ref="W1783">_xlfn.SWITCH(ROUND(V1783,0),5,"Excellent",4,"Good",3,"Ok","Bad")</f>
        <v>Excellent</v>
      </c>
      <c r="X1783">
        <v>142</v>
      </c>
      <c r="Y1783" t="str">
        <f t="shared" si="111"/>
        <v>No</v>
      </c>
      <c r="Z1783" s="68">
        <v>42446</v>
      </c>
      <c r="AA1783" s="68">
        <v>43994</v>
      </c>
      <c r="AB1783">
        <v>66</v>
      </c>
      <c r="AC1783" t="s">
        <v>15616</v>
      </c>
    </row>
    <row r="1784" spans="1:29" x14ac:dyDescent="0.3">
      <c r="A1784" t="s">
        <v>13660</v>
      </c>
      <c r="B1784">
        <v>2126</v>
      </c>
      <c r="C1784" t="str">
        <f>VLOOKUP($B1784,Hosts!$A:$M,10,0)</f>
        <v>Within an hour</v>
      </c>
      <c r="D1784" s="70">
        <f>VLOOKUP($B1784,Hosts!$A:$M,11,0)</f>
        <v>0.96</v>
      </c>
      <c r="E1784" s="70">
        <f>VLOOKUP($B1784,Hosts!$A:$M,12,0)</f>
        <v>0.95</v>
      </c>
      <c r="F1784" t="str">
        <f>VLOOKUP($B1784,Hosts!$A:$M,13,0)</f>
        <v>No</v>
      </c>
      <c r="G1784" t="str">
        <f>INDEX(Hosts!$A:$M, MATCH(Places!$B1784,Hosts!$A:$A,0), MATCH(Places!G$1,Hosts!$A$1:$M$1,0))</f>
        <v>Within an hour</v>
      </c>
      <c r="H1784" s="70">
        <f>INDEX(Hosts!$A:$M, MATCH(Places!$B1784,Hosts!$A:$A,0), MATCH(Places!H$1,Hosts!$A$1:$M$1,0))</f>
        <v>0.96</v>
      </c>
      <c r="I1784" s="70">
        <f>INDEX(Hosts!$A:$M, MATCH(Places!$B1784,Hosts!$A:$A,0), MATCH(Places!I$1,Hosts!$A$1:$M$1,0))</f>
        <v>0.95</v>
      </c>
      <c r="J1784" t="str">
        <f>INDEX(Hosts!$A:$M, MATCH(Places!$B1784,Hosts!$A:$A,0), MATCH(Places!J$1,Hosts!$A$1:$M$1,0))</f>
        <v>No</v>
      </c>
      <c r="K1784">
        <v>22</v>
      </c>
      <c r="L1784" t="str">
        <f>VLOOKUP($K1784,Neighborhoods!$A:$C,2,0)</f>
        <v>Queens</v>
      </c>
      <c r="M1784" t="str">
        <f>VLOOKUP($K1784,Neighborhoods!$A:$C,3,0)</f>
        <v>Flushing</v>
      </c>
      <c r="N1784" t="str">
        <f>INDEX(Neighborhoods!$A:$C, MATCH(Places!$K1784,Neighborhoods!$A:$A,0), MATCH(Places!N$1,Neighborhoods!$A$1:$C$1,0))</f>
        <v>Queens</v>
      </c>
      <c r="O1784" t="str">
        <f>INDEX(Neighborhoods!$A:$C, MATCH(Places!$K1784,Neighborhoods!$A:$A,0), MATCH(Places!O$1,Neighborhoods!$A$1:$C$1,0))</f>
        <v>Flushing</v>
      </c>
      <c r="P1784" t="s">
        <v>1</v>
      </c>
      <c r="Q1784" t="str">
        <f t="shared" si="108"/>
        <v>Yes</v>
      </c>
      <c r="R1784">
        <v>2</v>
      </c>
      <c r="S1784" t="str">
        <f t="shared" si="109"/>
        <v>Small</v>
      </c>
      <c r="T1784" s="50">
        <v>58</v>
      </c>
      <c r="U1784" s="70">
        <f t="shared" si="110"/>
        <v>0.03</v>
      </c>
      <c r="V1784" s="52">
        <v>4.58</v>
      </c>
      <c r="W1784" s="52" t="str" cm="1">
        <f t="array" ref="W1784">_xlfn.SWITCH(ROUND(V1784,0),5,"Excellent",4,"Good",3,"Ok","Bad")</f>
        <v>Excellent</v>
      </c>
      <c r="X1784">
        <v>103</v>
      </c>
      <c r="Y1784" t="str">
        <f t="shared" si="111"/>
        <v>No</v>
      </c>
      <c r="Z1784" s="68">
        <v>42390</v>
      </c>
      <c r="AA1784" s="68">
        <v>43752</v>
      </c>
      <c r="AB1784">
        <v>86</v>
      </c>
      <c r="AC1784" t="s">
        <v>15615</v>
      </c>
    </row>
    <row r="1785" spans="1:29" x14ac:dyDescent="0.3">
      <c r="A1785" t="s">
        <v>15233</v>
      </c>
      <c r="B1785">
        <v>2619</v>
      </c>
      <c r="C1785" t="str">
        <f>VLOOKUP($B1785,Hosts!$A:$M,10,0)</f>
        <v>Within a few hours</v>
      </c>
      <c r="D1785" s="70">
        <f>VLOOKUP($B1785,Hosts!$A:$M,11,0)</f>
        <v>0.94</v>
      </c>
      <c r="E1785" s="70">
        <f>VLOOKUP($B1785,Hosts!$A:$M,12,0)</f>
        <v>0.78</v>
      </c>
      <c r="F1785" t="str">
        <f>VLOOKUP($B1785,Hosts!$A:$M,13,0)</f>
        <v>Yes</v>
      </c>
      <c r="G1785" t="str">
        <f>INDEX(Hosts!$A:$M, MATCH(Places!$B1785,Hosts!$A:$A,0), MATCH(Places!G$1,Hosts!$A$1:$M$1,0))</f>
        <v>Within a few hours</v>
      </c>
      <c r="H1785" s="70">
        <f>INDEX(Hosts!$A:$M, MATCH(Places!$B1785,Hosts!$A:$A,0), MATCH(Places!H$1,Hosts!$A$1:$M$1,0))</f>
        <v>0.94</v>
      </c>
      <c r="I1785" s="70">
        <f>INDEX(Hosts!$A:$M, MATCH(Places!$B1785,Hosts!$A:$A,0), MATCH(Places!I$1,Hosts!$A$1:$M$1,0))</f>
        <v>0.78</v>
      </c>
      <c r="J1785" t="str">
        <f>INDEX(Hosts!$A:$M, MATCH(Places!$B1785,Hosts!$A:$A,0), MATCH(Places!J$1,Hosts!$A$1:$M$1,0))</f>
        <v>Yes</v>
      </c>
      <c r="K1785">
        <v>7</v>
      </c>
      <c r="L1785" t="str">
        <f>VLOOKUP($K1785,Neighborhoods!$A:$C,2,0)</f>
        <v>Brooklyn</v>
      </c>
      <c r="M1785" t="str">
        <f>VLOOKUP($K1785,Neighborhoods!$A:$C,3,0)</f>
        <v>Bedford-Stuyvesant</v>
      </c>
      <c r="N1785" t="str">
        <f>INDEX(Neighborhoods!$A:$C, MATCH(Places!$K1785,Neighborhoods!$A:$A,0), MATCH(Places!N$1,Neighborhoods!$A$1:$C$1,0))</f>
        <v>Brooklyn</v>
      </c>
      <c r="O1785" t="str">
        <f>INDEX(Neighborhoods!$A:$C, MATCH(Places!$K1785,Neighborhoods!$A:$A,0), MATCH(Places!O$1,Neighborhoods!$A$1:$C$1,0))</f>
        <v>Bedford-Stuyvesant</v>
      </c>
      <c r="P1785" t="s">
        <v>11822</v>
      </c>
      <c r="Q1785" t="str">
        <f t="shared" si="108"/>
        <v>No</v>
      </c>
      <c r="R1785">
        <v>4</v>
      </c>
      <c r="S1785" t="str">
        <f t="shared" si="109"/>
        <v>Medium</v>
      </c>
      <c r="T1785" s="50">
        <v>200</v>
      </c>
      <c r="U1785" s="70">
        <f t="shared" si="110"/>
        <v>0.04</v>
      </c>
      <c r="V1785" s="52">
        <v>4.91</v>
      </c>
      <c r="W1785" s="52" t="str" cm="1">
        <f t="array" ref="W1785">_xlfn.SWITCH(ROUND(V1785,0),5,"Excellent",4,"Good",3,"Ok","Bad")</f>
        <v>Excellent</v>
      </c>
      <c r="X1785">
        <v>244</v>
      </c>
      <c r="Y1785" t="str">
        <f t="shared" si="111"/>
        <v>Yes</v>
      </c>
      <c r="Z1785" s="68">
        <v>42383</v>
      </c>
      <c r="AA1785" s="68">
        <v>44057</v>
      </c>
      <c r="AB1785">
        <v>141</v>
      </c>
      <c r="AC1785" t="s">
        <v>15615</v>
      </c>
    </row>
    <row r="1786" spans="1:29" x14ac:dyDescent="0.3">
      <c r="A1786" t="s">
        <v>1328</v>
      </c>
      <c r="B1786">
        <v>2622</v>
      </c>
      <c r="C1786" t="str">
        <f>VLOOKUP($B1786,Hosts!$A:$M,10,0)</f>
        <v>Within an hour</v>
      </c>
      <c r="D1786" s="70">
        <f>VLOOKUP($B1786,Hosts!$A:$M,11,0)</f>
        <v>1</v>
      </c>
      <c r="E1786" s="70">
        <f>VLOOKUP($B1786,Hosts!$A:$M,12,0)</f>
        <v>0.75</v>
      </c>
      <c r="F1786" t="str">
        <f>VLOOKUP($B1786,Hosts!$A:$M,13,0)</f>
        <v>No</v>
      </c>
      <c r="G1786" t="str">
        <f>INDEX(Hosts!$A:$M, MATCH(Places!$B1786,Hosts!$A:$A,0), MATCH(Places!G$1,Hosts!$A$1:$M$1,0))</f>
        <v>Within an hour</v>
      </c>
      <c r="H1786" s="70">
        <f>INDEX(Hosts!$A:$M, MATCH(Places!$B1786,Hosts!$A:$A,0), MATCH(Places!H$1,Hosts!$A$1:$M$1,0))</f>
        <v>1</v>
      </c>
      <c r="I1786" s="70">
        <f>INDEX(Hosts!$A:$M, MATCH(Places!$B1786,Hosts!$A:$A,0), MATCH(Places!I$1,Hosts!$A$1:$M$1,0))</f>
        <v>0.75</v>
      </c>
      <c r="J1786" t="str">
        <f>INDEX(Hosts!$A:$M, MATCH(Places!$B1786,Hosts!$A:$A,0), MATCH(Places!J$1,Hosts!$A$1:$M$1,0))</f>
        <v>No</v>
      </c>
      <c r="K1786">
        <v>8</v>
      </c>
      <c r="L1786" t="str">
        <f>VLOOKUP($K1786,Neighborhoods!$A:$C,2,0)</f>
        <v>Brooklyn</v>
      </c>
      <c r="M1786" t="str">
        <f>VLOOKUP($K1786,Neighborhoods!$A:$C,3,0)</f>
        <v>Bushwick</v>
      </c>
      <c r="N1786" t="str">
        <f>INDEX(Neighborhoods!$A:$C, MATCH(Places!$K1786,Neighborhoods!$A:$A,0), MATCH(Places!N$1,Neighborhoods!$A$1:$C$1,0))</f>
        <v>Brooklyn</v>
      </c>
      <c r="O1786" t="str">
        <f>INDEX(Neighborhoods!$A:$C, MATCH(Places!$K1786,Neighborhoods!$A:$A,0), MATCH(Places!O$1,Neighborhoods!$A$1:$C$1,0))</f>
        <v>Bushwick</v>
      </c>
      <c r="P1786" t="s">
        <v>11822</v>
      </c>
      <c r="Q1786" t="str">
        <f t="shared" si="108"/>
        <v>No</v>
      </c>
      <c r="R1786">
        <v>2</v>
      </c>
      <c r="S1786" t="str">
        <f t="shared" si="109"/>
        <v>Small</v>
      </c>
      <c r="T1786" s="50">
        <v>100</v>
      </c>
      <c r="U1786" s="70">
        <f t="shared" si="110"/>
        <v>0.03</v>
      </c>
      <c r="V1786" s="52">
        <v>4.8899999999999997</v>
      </c>
      <c r="W1786" s="52" t="str" cm="1">
        <f t="array" ref="W1786">_xlfn.SWITCH(ROUND(V1786,0),5,"Excellent",4,"Good",3,"Ok","Bad")</f>
        <v>Excellent</v>
      </c>
      <c r="X1786">
        <v>18</v>
      </c>
      <c r="Y1786" t="str">
        <f t="shared" si="111"/>
        <v>No</v>
      </c>
      <c r="Z1786" s="68">
        <v>42400</v>
      </c>
      <c r="AA1786" s="68">
        <v>43884</v>
      </c>
      <c r="AB1786">
        <v>0</v>
      </c>
      <c r="AC1786" t="s">
        <v>15615</v>
      </c>
    </row>
    <row r="1787" spans="1:29" x14ac:dyDescent="0.3">
      <c r="A1787" t="s">
        <v>13410</v>
      </c>
      <c r="B1787">
        <v>2303</v>
      </c>
      <c r="C1787" t="str">
        <f>VLOOKUP($B1787,Hosts!$A:$M,10,0)</f>
        <v>Within a few hours</v>
      </c>
      <c r="D1787" s="70">
        <f>VLOOKUP($B1787,Hosts!$A:$M,11,0)</f>
        <v>1</v>
      </c>
      <c r="E1787" s="70">
        <f>VLOOKUP($B1787,Hosts!$A:$M,12,0)</f>
        <v>0.5</v>
      </c>
      <c r="F1787" t="str">
        <f>VLOOKUP($B1787,Hosts!$A:$M,13,0)</f>
        <v>Yes</v>
      </c>
      <c r="G1787" t="str">
        <f>INDEX(Hosts!$A:$M, MATCH(Places!$B1787,Hosts!$A:$A,0), MATCH(Places!G$1,Hosts!$A$1:$M$1,0))</f>
        <v>Within a few hours</v>
      </c>
      <c r="H1787" s="70">
        <f>INDEX(Hosts!$A:$M, MATCH(Places!$B1787,Hosts!$A:$A,0), MATCH(Places!H$1,Hosts!$A$1:$M$1,0))</f>
        <v>1</v>
      </c>
      <c r="I1787" s="70">
        <f>INDEX(Hosts!$A:$M, MATCH(Places!$B1787,Hosts!$A:$A,0), MATCH(Places!I$1,Hosts!$A$1:$M$1,0))</f>
        <v>0.5</v>
      </c>
      <c r="J1787" t="str">
        <f>INDEX(Hosts!$A:$M, MATCH(Places!$B1787,Hosts!$A:$A,0), MATCH(Places!J$1,Hosts!$A$1:$M$1,0))</f>
        <v>Yes</v>
      </c>
      <c r="K1787">
        <v>24</v>
      </c>
      <c r="L1787" t="str">
        <f>VLOOKUP($K1787,Neighborhoods!$A:$C,2,0)</f>
        <v>Queens</v>
      </c>
      <c r="M1787" t="str">
        <f>VLOOKUP($K1787,Neighborhoods!$A:$C,3,0)</f>
        <v>Long Island City</v>
      </c>
      <c r="N1787" t="str">
        <f>INDEX(Neighborhoods!$A:$C, MATCH(Places!$K1787,Neighborhoods!$A:$A,0), MATCH(Places!N$1,Neighborhoods!$A$1:$C$1,0))</f>
        <v>Queens</v>
      </c>
      <c r="O1787" t="str">
        <f>INDEX(Neighborhoods!$A:$C, MATCH(Places!$K1787,Neighborhoods!$A:$A,0), MATCH(Places!O$1,Neighborhoods!$A$1:$C$1,0))</f>
        <v>Long Island City</v>
      </c>
      <c r="P1787" t="s">
        <v>1</v>
      </c>
      <c r="Q1787" t="str">
        <f t="shared" si="108"/>
        <v>Yes</v>
      </c>
      <c r="R1787">
        <v>2</v>
      </c>
      <c r="S1787" t="str">
        <f t="shared" si="109"/>
        <v>Small</v>
      </c>
      <c r="T1787" s="50">
        <v>44</v>
      </c>
      <c r="U1787" s="70">
        <f t="shared" si="110"/>
        <v>0.03</v>
      </c>
      <c r="V1787" s="52">
        <v>4.82</v>
      </c>
      <c r="W1787" s="52" t="str" cm="1">
        <f t="array" ref="W1787">_xlfn.SWITCH(ROUND(V1787,0),5,"Excellent",4,"Good",3,"Ok","Bad")</f>
        <v>Excellent</v>
      </c>
      <c r="X1787">
        <v>44</v>
      </c>
      <c r="Y1787" t="str">
        <f t="shared" si="111"/>
        <v>No</v>
      </c>
      <c r="Z1787" s="68">
        <v>42424</v>
      </c>
      <c r="AA1787" s="68">
        <v>43891</v>
      </c>
      <c r="AB1787">
        <v>3</v>
      </c>
      <c r="AC1787" t="s">
        <v>15615</v>
      </c>
    </row>
    <row r="1788" spans="1:29" x14ac:dyDescent="0.3">
      <c r="A1788" t="s">
        <v>1329</v>
      </c>
      <c r="B1788">
        <v>2623</v>
      </c>
      <c r="C1788" t="str">
        <f>VLOOKUP($B1788,Hosts!$A:$M,10,0)</f>
        <v>Within a day</v>
      </c>
      <c r="D1788" s="70">
        <f>VLOOKUP($B1788,Hosts!$A:$M,11,0)</f>
        <v>1</v>
      </c>
      <c r="E1788" s="70">
        <f>VLOOKUP($B1788,Hosts!$A:$M,12,0)</f>
        <v>1</v>
      </c>
      <c r="F1788" t="str">
        <f>VLOOKUP($B1788,Hosts!$A:$M,13,0)</f>
        <v>Yes</v>
      </c>
      <c r="G1788" t="str">
        <f>INDEX(Hosts!$A:$M, MATCH(Places!$B1788,Hosts!$A:$A,0), MATCH(Places!G$1,Hosts!$A$1:$M$1,0))</f>
        <v>Within a day</v>
      </c>
      <c r="H1788" s="70">
        <f>INDEX(Hosts!$A:$M, MATCH(Places!$B1788,Hosts!$A:$A,0), MATCH(Places!H$1,Hosts!$A$1:$M$1,0))</f>
        <v>1</v>
      </c>
      <c r="I1788" s="70">
        <f>INDEX(Hosts!$A:$M, MATCH(Places!$B1788,Hosts!$A:$A,0), MATCH(Places!I$1,Hosts!$A$1:$M$1,0))</f>
        <v>1</v>
      </c>
      <c r="J1788" t="str">
        <f>INDEX(Hosts!$A:$M, MATCH(Places!$B1788,Hosts!$A:$A,0), MATCH(Places!J$1,Hosts!$A$1:$M$1,0))</f>
        <v>Yes</v>
      </c>
      <c r="K1788">
        <v>12</v>
      </c>
      <c r="L1788" t="str">
        <f>VLOOKUP($K1788,Neighborhoods!$A:$C,2,0)</f>
        <v>Brooklyn</v>
      </c>
      <c r="M1788" t="str">
        <f>VLOOKUP($K1788,Neighborhoods!$A:$C,3,0)</f>
        <v>Williamsburg</v>
      </c>
      <c r="N1788" t="str">
        <f>INDEX(Neighborhoods!$A:$C, MATCH(Places!$K1788,Neighborhoods!$A:$A,0), MATCH(Places!N$1,Neighborhoods!$A$1:$C$1,0))</f>
        <v>Brooklyn</v>
      </c>
      <c r="O1788" t="str">
        <f>INDEX(Neighborhoods!$A:$C, MATCH(Places!$K1788,Neighborhoods!$A:$A,0), MATCH(Places!O$1,Neighborhoods!$A$1:$C$1,0))</f>
        <v>Williamsburg</v>
      </c>
      <c r="P1788" t="s">
        <v>11822</v>
      </c>
      <c r="Q1788" t="str">
        <f t="shared" si="108"/>
        <v>No</v>
      </c>
      <c r="R1788">
        <v>5</v>
      </c>
      <c r="S1788" t="str">
        <f t="shared" si="109"/>
        <v>Medium</v>
      </c>
      <c r="T1788" s="50">
        <v>160</v>
      </c>
      <c r="U1788" s="70">
        <f t="shared" si="110"/>
        <v>0.03</v>
      </c>
      <c r="V1788" s="52">
        <v>4.84</v>
      </c>
      <c r="W1788" s="52" t="str" cm="1">
        <f t="array" ref="W1788">_xlfn.SWITCH(ROUND(V1788,0),5,"Excellent",4,"Good",3,"Ok","Bad")</f>
        <v>Excellent</v>
      </c>
      <c r="X1788">
        <v>82</v>
      </c>
      <c r="Y1788" t="str">
        <f t="shared" si="111"/>
        <v>No</v>
      </c>
      <c r="Z1788" s="68">
        <v>42434</v>
      </c>
      <c r="AA1788" s="68">
        <v>43816</v>
      </c>
      <c r="AB1788">
        <v>8</v>
      </c>
      <c r="AC1788" t="s">
        <v>15616</v>
      </c>
    </row>
    <row r="1789" spans="1:29" x14ac:dyDescent="0.3">
      <c r="A1789" t="s">
        <v>1330</v>
      </c>
      <c r="B1789">
        <v>794</v>
      </c>
      <c r="C1789" t="str">
        <f>VLOOKUP($B1789,Hosts!$A:$M,10,0)</f>
        <v>Within an hour</v>
      </c>
      <c r="D1789" s="70">
        <f>VLOOKUP($B1789,Hosts!$A:$M,11,0)</f>
        <v>1</v>
      </c>
      <c r="E1789" s="70">
        <f>VLOOKUP($B1789,Hosts!$A:$M,12,0)</f>
        <v>0.91</v>
      </c>
      <c r="F1789" t="str">
        <f>VLOOKUP($B1789,Hosts!$A:$M,13,0)</f>
        <v>No</v>
      </c>
      <c r="G1789" t="str">
        <f>INDEX(Hosts!$A:$M, MATCH(Places!$B1789,Hosts!$A:$A,0), MATCH(Places!G$1,Hosts!$A$1:$M$1,0))</f>
        <v>Within an hour</v>
      </c>
      <c r="H1789" s="70">
        <f>INDEX(Hosts!$A:$M, MATCH(Places!$B1789,Hosts!$A:$A,0), MATCH(Places!H$1,Hosts!$A$1:$M$1,0))</f>
        <v>1</v>
      </c>
      <c r="I1789" s="70">
        <f>INDEX(Hosts!$A:$M, MATCH(Places!$B1789,Hosts!$A:$A,0), MATCH(Places!I$1,Hosts!$A$1:$M$1,0))</f>
        <v>0.91</v>
      </c>
      <c r="J1789" t="str">
        <f>INDEX(Hosts!$A:$M, MATCH(Places!$B1789,Hosts!$A:$A,0), MATCH(Places!J$1,Hosts!$A$1:$M$1,0))</f>
        <v>No</v>
      </c>
      <c r="K1789">
        <v>8</v>
      </c>
      <c r="L1789" t="str">
        <f>VLOOKUP($K1789,Neighborhoods!$A:$C,2,0)</f>
        <v>Brooklyn</v>
      </c>
      <c r="M1789" t="str">
        <f>VLOOKUP($K1789,Neighborhoods!$A:$C,3,0)</f>
        <v>Bushwick</v>
      </c>
      <c r="N1789" t="str">
        <f>INDEX(Neighborhoods!$A:$C, MATCH(Places!$K1789,Neighborhoods!$A:$A,0), MATCH(Places!N$1,Neighborhoods!$A$1:$C$1,0))</f>
        <v>Brooklyn</v>
      </c>
      <c r="O1789" t="str">
        <f>INDEX(Neighborhoods!$A:$C, MATCH(Places!$K1789,Neighborhoods!$A:$A,0), MATCH(Places!O$1,Neighborhoods!$A$1:$C$1,0))</f>
        <v>Bushwick</v>
      </c>
      <c r="P1789" t="s">
        <v>11822</v>
      </c>
      <c r="Q1789" t="str">
        <f t="shared" si="108"/>
        <v>No</v>
      </c>
      <c r="R1789">
        <v>3</v>
      </c>
      <c r="S1789" t="str">
        <f t="shared" si="109"/>
        <v>Medium</v>
      </c>
      <c r="T1789" s="50">
        <v>121</v>
      </c>
      <c r="U1789" s="70">
        <f t="shared" si="110"/>
        <v>0.03</v>
      </c>
      <c r="V1789" s="52">
        <v>4.75</v>
      </c>
      <c r="W1789" s="52" t="str" cm="1">
        <f t="array" ref="W1789">_xlfn.SWITCH(ROUND(V1789,0),5,"Excellent",4,"Good",3,"Ok","Bad")</f>
        <v>Excellent</v>
      </c>
      <c r="X1789">
        <v>134</v>
      </c>
      <c r="Y1789" t="str">
        <f t="shared" si="111"/>
        <v>No</v>
      </c>
      <c r="Z1789" s="68">
        <v>42446</v>
      </c>
      <c r="AA1789" s="68">
        <v>44037</v>
      </c>
      <c r="AB1789">
        <v>349</v>
      </c>
      <c r="AC1789" t="s">
        <v>15615</v>
      </c>
    </row>
    <row r="1790" spans="1:29" x14ac:dyDescent="0.3">
      <c r="A1790" t="s">
        <v>13346</v>
      </c>
      <c r="B1790">
        <v>1725</v>
      </c>
      <c r="C1790" t="str">
        <f>VLOOKUP($B1790,Hosts!$A:$M,10,0)</f>
        <v>Within an hour</v>
      </c>
      <c r="D1790" s="70">
        <f>VLOOKUP($B1790,Hosts!$A:$M,11,0)</f>
        <v>1</v>
      </c>
      <c r="E1790" s="70">
        <f>VLOOKUP($B1790,Hosts!$A:$M,12,0)</f>
        <v>0.88</v>
      </c>
      <c r="F1790" t="str">
        <f>VLOOKUP($B1790,Hosts!$A:$M,13,0)</f>
        <v>No</v>
      </c>
      <c r="G1790" t="str">
        <f>INDEX(Hosts!$A:$M, MATCH(Places!$B1790,Hosts!$A:$A,0), MATCH(Places!G$1,Hosts!$A$1:$M$1,0))</f>
        <v>Within an hour</v>
      </c>
      <c r="H1790" s="70">
        <f>INDEX(Hosts!$A:$M, MATCH(Places!$B1790,Hosts!$A:$A,0), MATCH(Places!H$1,Hosts!$A$1:$M$1,0))</f>
        <v>1</v>
      </c>
      <c r="I1790" s="70">
        <f>INDEX(Hosts!$A:$M, MATCH(Places!$B1790,Hosts!$A:$A,0), MATCH(Places!I$1,Hosts!$A$1:$M$1,0))</f>
        <v>0.88</v>
      </c>
      <c r="J1790" t="str">
        <f>INDEX(Hosts!$A:$M, MATCH(Places!$B1790,Hosts!$A:$A,0), MATCH(Places!J$1,Hosts!$A$1:$M$1,0))</f>
        <v>No</v>
      </c>
      <c r="K1790">
        <v>16</v>
      </c>
      <c r="L1790" t="str">
        <f>VLOOKUP($K1790,Neighborhoods!$A:$C,2,0)</f>
        <v>Manhattan</v>
      </c>
      <c r="M1790" t="str">
        <f>VLOOKUP($K1790,Neighborhoods!$A:$C,3,0)</f>
        <v>Harlem</v>
      </c>
      <c r="N1790" t="str">
        <f>INDEX(Neighborhoods!$A:$C, MATCH(Places!$K1790,Neighborhoods!$A:$A,0), MATCH(Places!N$1,Neighborhoods!$A$1:$C$1,0))</f>
        <v>Manhattan</v>
      </c>
      <c r="O1790" t="str">
        <f>INDEX(Neighborhoods!$A:$C, MATCH(Places!$K1790,Neighborhoods!$A:$A,0), MATCH(Places!O$1,Neighborhoods!$A$1:$C$1,0))</f>
        <v>Harlem</v>
      </c>
      <c r="P1790" t="s">
        <v>1</v>
      </c>
      <c r="Q1790" t="str">
        <f t="shared" si="108"/>
        <v>Yes</v>
      </c>
      <c r="R1790">
        <v>2</v>
      </c>
      <c r="S1790" t="str">
        <f t="shared" si="109"/>
        <v>Small</v>
      </c>
      <c r="T1790" s="50">
        <v>77</v>
      </c>
      <c r="U1790" s="70">
        <f t="shared" si="110"/>
        <v>0.03</v>
      </c>
      <c r="V1790" s="52">
        <v>4.9000000000000004</v>
      </c>
      <c r="W1790" s="52" t="str" cm="1">
        <f t="array" ref="W1790">_xlfn.SWITCH(ROUND(V1790,0),5,"Excellent",4,"Good",3,"Ok","Bad")</f>
        <v>Excellent</v>
      </c>
      <c r="X1790">
        <v>81</v>
      </c>
      <c r="Y1790" t="str">
        <f t="shared" si="111"/>
        <v>No</v>
      </c>
      <c r="Z1790" s="68">
        <v>42609</v>
      </c>
      <c r="AA1790" s="68">
        <v>43889</v>
      </c>
      <c r="AB1790">
        <v>35</v>
      </c>
      <c r="AC1790" t="s">
        <v>15615</v>
      </c>
    </row>
    <row r="1791" spans="1:29" x14ac:dyDescent="0.3">
      <c r="A1791" t="s">
        <v>14148</v>
      </c>
      <c r="B1791">
        <v>2629</v>
      </c>
      <c r="C1791" t="str">
        <f>VLOOKUP($B1791,Hosts!$A:$M,10,0)</f>
        <v>Within a day</v>
      </c>
      <c r="D1791" s="70">
        <f>VLOOKUP($B1791,Hosts!$A:$M,11,0)</f>
        <v>0.64</v>
      </c>
      <c r="E1791" s="70">
        <f>VLOOKUP($B1791,Hosts!$A:$M,12,0)</f>
        <v>0.39</v>
      </c>
      <c r="F1791" t="str">
        <f>VLOOKUP($B1791,Hosts!$A:$M,13,0)</f>
        <v>No</v>
      </c>
      <c r="G1791" t="str">
        <f>INDEX(Hosts!$A:$M, MATCH(Places!$B1791,Hosts!$A:$A,0), MATCH(Places!G$1,Hosts!$A$1:$M$1,0))</f>
        <v>Within a day</v>
      </c>
      <c r="H1791" s="70">
        <f>INDEX(Hosts!$A:$M, MATCH(Places!$B1791,Hosts!$A:$A,0), MATCH(Places!H$1,Hosts!$A$1:$M$1,0))</f>
        <v>0.64</v>
      </c>
      <c r="I1791" s="70">
        <f>INDEX(Hosts!$A:$M, MATCH(Places!$B1791,Hosts!$A:$A,0), MATCH(Places!I$1,Hosts!$A$1:$M$1,0))</f>
        <v>0.39</v>
      </c>
      <c r="J1791" t="str">
        <f>INDEX(Hosts!$A:$M, MATCH(Places!$B1791,Hosts!$A:$A,0), MATCH(Places!J$1,Hosts!$A$1:$M$1,0))</f>
        <v>No</v>
      </c>
      <c r="K1791">
        <v>7</v>
      </c>
      <c r="L1791" t="str">
        <f>VLOOKUP($K1791,Neighborhoods!$A:$C,2,0)</f>
        <v>Brooklyn</v>
      </c>
      <c r="M1791" t="str">
        <f>VLOOKUP($K1791,Neighborhoods!$A:$C,3,0)</f>
        <v>Bedford-Stuyvesant</v>
      </c>
      <c r="N1791" t="str">
        <f>INDEX(Neighborhoods!$A:$C, MATCH(Places!$K1791,Neighborhoods!$A:$A,0), MATCH(Places!N$1,Neighborhoods!$A$1:$C$1,0))</f>
        <v>Brooklyn</v>
      </c>
      <c r="O1791" t="str">
        <f>INDEX(Neighborhoods!$A:$C, MATCH(Places!$K1791,Neighborhoods!$A:$A,0), MATCH(Places!O$1,Neighborhoods!$A$1:$C$1,0))</f>
        <v>Bedford-Stuyvesant</v>
      </c>
      <c r="P1791" t="s">
        <v>1</v>
      </c>
      <c r="Q1791" t="str">
        <f t="shared" si="108"/>
        <v>Yes</v>
      </c>
      <c r="R1791">
        <v>1</v>
      </c>
      <c r="S1791" t="str">
        <f t="shared" si="109"/>
        <v>Small</v>
      </c>
      <c r="T1791" s="50">
        <v>35</v>
      </c>
      <c r="U1791" s="70">
        <f t="shared" si="110"/>
        <v>0.03</v>
      </c>
      <c r="V1791" s="52">
        <v>4.75</v>
      </c>
      <c r="W1791" s="52" t="str" cm="1">
        <f t="array" ref="W1791">_xlfn.SWITCH(ROUND(V1791,0),5,"Excellent",4,"Good",3,"Ok","Bad")</f>
        <v>Excellent</v>
      </c>
      <c r="X1791">
        <v>8</v>
      </c>
      <c r="Y1791" t="str">
        <f t="shared" si="111"/>
        <v>No</v>
      </c>
      <c r="Z1791" s="68">
        <v>42442</v>
      </c>
      <c r="AA1791" s="68">
        <v>43831</v>
      </c>
      <c r="AB1791">
        <v>349</v>
      </c>
      <c r="AC1791" t="s">
        <v>15615</v>
      </c>
    </row>
    <row r="1792" spans="1:29" x14ac:dyDescent="0.3">
      <c r="A1792" t="s">
        <v>14492</v>
      </c>
      <c r="B1792">
        <v>354</v>
      </c>
      <c r="C1792" t="str">
        <f>VLOOKUP($B1792,Hosts!$A:$M,10,0)</f>
        <v>Within a day</v>
      </c>
      <c r="D1792" s="70">
        <f>VLOOKUP($B1792,Hosts!$A:$M,11,0)</f>
        <v>0.6</v>
      </c>
      <c r="E1792" s="70">
        <f>VLOOKUP($B1792,Hosts!$A:$M,12,0)</f>
        <v>0.24</v>
      </c>
      <c r="F1792" t="str">
        <f>VLOOKUP($B1792,Hosts!$A:$M,13,0)</f>
        <v>No</v>
      </c>
      <c r="G1792" t="str">
        <f>INDEX(Hosts!$A:$M, MATCH(Places!$B1792,Hosts!$A:$A,0), MATCH(Places!G$1,Hosts!$A$1:$M$1,0))</f>
        <v>Within a day</v>
      </c>
      <c r="H1792" s="70">
        <f>INDEX(Hosts!$A:$M, MATCH(Places!$B1792,Hosts!$A:$A,0), MATCH(Places!H$1,Hosts!$A$1:$M$1,0))</f>
        <v>0.6</v>
      </c>
      <c r="I1792" s="70">
        <f>INDEX(Hosts!$A:$M, MATCH(Places!$B1792,Hosts!$A:$A,0), MATCH(Places!I$1,Hosts!$A$1:$M$1,0))</f>
        <v>0.24</v>
      </c>
      <c r="J1792" t="str">
        <f>INDEX(Hosts!$A:$M, MATCH(Places!$B1792,Hosts!$A:$A,0), MATCH(Places!J$1,Hosts!$A$1:$M$1,0))</f>
        <v>No</v>
      </c>
      <c r="K1792">
        <v>15</v>
      </c>
      <c r="L1792" t="str">
        <f>VLOOKUP($K1792,Neighborhoods!$A:$C,2,0)</f>
        <v>Manhattan</v>
      </c>
      <c r="M1792" t="str">
        <f>VLOOKUP($K1792,Neighborhoods!$A:$C,3,0)</f>
        <v>East Village</v>
      </c>
      <c r="N1792" t="str">
        <f>INDEX(Neighborhoods!$A:$C, MATCH(Places!$K1792,Neighborhoods!$A:$A,0), MATCH(Places!N$1,Neighborhoods!$A$1:$C$1,0))</f>
        <v>Manhattan</v>
      </c>
      <c r="O1792" t="str">
        <f>INDEX(Neighborhoods!$A:$C, MATCH(Places!$K1792,Neighborhoods!$A:$A,0), MATCH(Places!O$1,Neighborhoods!$A$1:$C$1,0))</f>
        <v>East Village</v>
      </c>
      <c r="P1792" t="s">
        <v>11822</v>
      </c>
      <c r="Q1792" t="str">
        <f t="shared" si="108"/>
        <v>No</v>
      </c>
      <c r="R1792">
        <v>3</v>
      </c>
      <c r="S1792" t="str">
        <f t="shared" si="109"/>
        <v>Medium</v>
      </c>
      <c r="T1792" s="50">
        <v>180</v>
      </c>
      <c r="U1792" s="70">
        <f t="shared" si="110"/>
        <v>0.03</v>
      </c>
      <c r="V1792" s="52">
        <v>4.58</v>
      </c>
      <c r="W1792" s="52" t="str" cm="1">
        <f t="array" ref="W1792">_xlfn.SWITCH(ROUND(V1792,0),5,"Excellent",4,"Good",3,"Ok","Bad")</f>
        <v>Excellent</v>
      </c>
      <c r="X1792">
        <v>12</v>
      </c>
      <c r="Y1792" t="str">
        <f t="shared" si="111"/>
        <v>No</v>
      </c>
      <c r="Z1792" s="68">
        <v>42466</v>
      </c>
      <c r="AA1792" s="68">
        <v>43999</v>
      </c>
      <c r="AB1792">
        <v>205</v>
      </c>
      <c r="AC1792" t="s">
        <v>15615</v>
      </c>
    </row>
    <row r="1793" spans="1:29" x14ac:dyDescent="0.3">
      <c r="A1793" t="s">
        <v>1331</v>
      </c>
      <c r="B1793">
        <v>2522</v>
      </c>
      <c r="C1793" t="str">
        <f>VLOOKUP($B1793,Hosts!$A:$M,10,0)</f>
        <v>Within a day</v>
      </c>
      <c r="D1793" s="70">
        <f>VLOOKUP($B1793,Hosts!$A:$M,11,0)</f>
        <v>1</v>
      </c>
      <c r="E1793" s="70">
        <f>VLOOKUP($B1793,Hosts!$A:$M,12,0)</f>
        <v>1</v>
      </c>
      <c r="F1793" t="str">
        <f>VLOOKUP($B1793,Hosts!$A:$M,13,0)</f>
        <v>Yes</v>
      </c>
      <c r="G1793" t="str">
        <f>INDEX(Hosts!$A:$M, MATCH(Places!$B1793,Hosts!$A:$A,0), MATCH(Places!G$1,Hosts!$A$1:$M$1,0))</f>
        <v>Within a day</v>
      </c>
      <c r="H1793" s="70">
        <f>INDEX(Hosts!$A:$M, MATCH(Places!$B1793,Hosts!$A:$A,0), MATCH(Places!H$1,Hosts!$A$1:$M$1,0))</f>
        <v>1</v>
      </c>
      <c r="I1793" s="70">
        <f>INDEX(Hosts!$A:$M, MATCH(Places!$B1793,Hosts!$A:$A,0), MATCH(Places!I$1,Hosts!$A$1:$M$1,0))</f>
        <v>1</v>
      </c>
      <c r="J1793" t="str">
        <f>INDEX(Hosts!$A:$M, MATCH(Places!$B1793,Hosts!$A:$A,0), MATCH(Places!J$1,Hosts!$A$1:$M$1,0))</f>
        <v>Yes</v>
      </c>
      <c r="K1793">
        <v>6</v>
      </c>
      <c r="L1793" t="str">
        <f>VLOOKUP($K1793,Neighborhoods!$A:$C,2,0)</f>
        <v>Bronx</v>
      </c>
      <c r="M1793" t="str">
        <f>VLOOKUP($K1793,Neighborhoods!$A:$C,3,0)</f>
        <v>Wakefield</v>
      </c>
      <c r="N1793" t="str">
        <f>INDEX(Neighborhoods!$A:$C, MATCH(Places!$K1793,Neighborhoods!$A:$A,0), MATCH(Places!N$1,Neighborhoods!$A$1:$C$1,0))</f>
        <v>Bronx</v>
      </c>
      <c r="O1793" t="str">
        <f>INDEX(Neighborhoods!$A:$C, MATCH(Places!$K1793,Neighborhoods!$A:$A,0), MATCH(Places!O$1,Neighborhoods!$A$1:$C$1,0))</f>
        <v>Wakefield</v>
      </c>
      <c r="P1793" t="s">
        <v>11822</v>
      </c>
      <c r="Q1793" t="str">
        <f t="shared" si="108"/>
        <v>No</v>
      </c>
      <c r="R1793">
        <v>4</v>
      </c>
      <c r="S1793" t="str">
        <f t="shared" si="109"/>
        <v>Medium</v>
      </c>
      <c r="T1793" s="50">
        <v>75</v>
      </c>
      <c r="U1793" s="70">
        <f t="shared" si="110"/>
        <v>0.03</v>
      </c>
      <c r="V1793" s="52">
        <v>4.87</v>
      </c>
      <c r="W1793" s="52" t="str" cm="1">
        <f t="array" ref="W1793">_xlfn.SWITCH(ROUND(V1793,0),5,"Excellent",4,"Good",3,"Ok","Bad")</f>
        <v>Excellent</v>
      </c>
      <c r="X1793">
        <v>15</v>
      </c>
      <c r="Y1793" t="str">
        <f t="shared" si="111"/>
        <v>No</v>
      </c>
      <c r="Z1793" s="68">
        <v>42407</v>
      </c>
      <c r="AA1793" s="68">
        <v>44031</v>
      </c>
      <c r="AB1793">
        <v>25</v>
      </c>
      <c r="AC1793" t="s">
        <v>15615</v>
      </c>
    </row>
    <row r="1794" spans="1:29" x14ac:dyDescent="0.3">
      <c r="A1794" t="s">
        <v>1332</v>
      </c>
      <c r="B1794">
        <v>1734</v>
      </c>
      <c r="C1794" t="str">
        <f>VLOOKUP($B1794,Hosts!$A:$M,10,0)</f>
        <v>Within an hour</v>
      </c>
      <c r="D1794" s="70">
        <f>VLOOKUP($B1794,Hosts!$A:$M,11,0)</f>
        <v>1</v>
      </c>
      <c r="E1794" s="70">
        <f>VLOOKUP($B1794,Hosts!$A:$M,12,0)</f>
        <v>1</v>
      </c>
      <c r="F1794" t="str">
        <f>VLOOKUP($B1794,Hosts!$A:$M,13,0)</f>
        <v>No</v>
      </c>
      <c r="G1794" t="str">
        <f>INDEX(Hosts!$A:$M, MATCH(Places!$B1794,Hosts!$A:$A,0), MATCH(Places!G$1,Hosts!$A$1:$M$1,0))</f>
        <v>Within an hour</v>
      </c>
      <c r="H1794" s="70">
        <f>INDEX(Hosts!$A:$M, MATCH(Places!$B1794,Hosts!$A:$A,0), MATCH(Places!H$1,Hosts!$A$1:$M$1,0))</f>
        <v>1</v>
      </c>
      <c r="I1794" s="70">
        <f>INDEX(Hosts!$A:$M, MATCH(Places!$B1794,Hosts!$A:$A,0), MATCH(Places!I$1,Hosts!$A$1:$M$1,0))</f>
        <v>1</v>
      </c>
      <c r="J1794" t="str">
        <f>INDEX(Hosts!$A:$M, MATCH(Places!$B1794,Hosts!$A:$A,0), MATCH(Places!J$1,Hosts!$A$1:$M$1,0))</f>
        <v>No</v>
      </c>
      <c r="K1794">
        <v>13</v>
      </c>
      <c r="L1794" t="str">
        <f>VLOOKUP($K1794,Neighborhoods!$A:$C,2,0)</f>
        <v>Manhattan</v>
      </c>
      <c r="M1794" t="str">
        <f>VLOOKUP($K1794,Neighborhoods!$A:$C,3,0)</f>
        <v>Chelsea</v>
      </c>
      <c r="N1794" t="str">
        <f>INDEX(Neighborhoods!$A:$C, MATCH(Places!$K1794,Neighborhoods!$A:$A,0), MATCH(Places!N$1,Neighborhoods!$A$1:$C$1,0))</f>
        <v>Manhattan</v>
      </c>
      <c r="O1794" t="str">
        <f>INDEX(Neighborhoods!$A:$C, MATCH(Places!$K1794,Neighborhoods!$A:$A,0), MATCH(Places!O$1,Neighborhoods!$A$1:$C$1,0))</f>
        <v>Chelsea</v>
      </c>
      <c r="P1794" t="s">
        <v>1</v>
      </c>
      <c r="Q1794" t="str">
        <f t="shared" si="108"/>
        <v>Yes</v>
      </c>
      <c r="R1794">
        <v>1</v>
      </c>
      <c r="S1794" t="str">
        <f t="shared" si="109"/>
        <v>Small</v>
      </c>
      <c r="T1794" s="50">
        <v>50</v>
      </c>
      <c r="U1794" s="70">
        <f t="shared" si="110"/>
        <v>0.03</v>
      </c>
      <c r="V1794" s="52">
        <v>4.7</v>
      </c>
      <c r="W1794" s="52" t="str" cm="1">
        <f t="array" ref="W1794">_xlfn.SWITCH(ROUND(V1794,0),5,"Excellent",4,"Good",3,"Ok","Bad")</f>
        <v>Excellent</v>
      </c>
      <c r="X1794">
        <v>189</v>
      </c>
      <c r="Y1794" t="str">
        <f t="shared" si="111"/>
        <v>No</v>
      </c>
      <c r="Z1794" s="68">
        <v>42404</v>
      </c>
      <c r="AA1794" s="68">
        <v>44023</v>
      </c>
      <c r="AB1794">
        <v>365</v>
      </c>
      <c r="AC1794" t="s">
        <v>15616</v>
      </c>
    </row>
    <row r="1795" spans="1:29" x14ac:dyDescent="0.3">
      <c r="A1795" t="s">
        <v>1333</v>
      </c>
      <c r="B1795">
        <v>1734</v>
      </c>
      <c r="C1795" t="str">
        <f>VLOOKUP($B1795,Hosts!$A:$M,10,0)</f>
        <v>Within an hour</v>
      </c>
      <c r="D1795" s="70">
        <f>VLOOKUP($B1795,Hosts!$A:$M,11,0)</f>
        <v>1</v>
      </c>
      <c r="E1795" s="70">
        <f>VLOOKUP($B1795,Hosts!$A:$M,12,0)</f>
        <v>1</v>
      </c>
      <c r="F1795" t="str">
        <f>VLOOKUP($B1795,Hosts!$A:$M,13,0)</f>
        <v>No</v>
      </c>
      <c r="G1795" t="str">
        <f>INDEX(Hosts!$A:$M, MATCH(Places!$B1795,Hosts!$A:$A,0), MATCH(Places!G$1,Hosts!$A$1:$M$1,0))</f>
        <v>Within an hour</v>
      </c>
      <c r="H1795" s="70">
        <f>INDEX(Hosts!$A:$M, MATCH(Places!$B1795,Hosts!$A:$A,0), MATCH(Places!H$1,Hosts!$A$1:$M$1,0))</f>
        <v>1</v>
      </c>
      <c r="I1795" s="70">
        <f>INDEX(Hosts!$A:$M, MATCH(Places!$B1795,Hosts!$A:$A,0), MATCH(Places!I$1,Hosts!$A$1:$M$1,0))</f>
        <v>1</v>
      </c>
      <c r="J1795" t="str">
        <f>INDEX(Hosts!$A:$M, MATCH(Places!$B1795,Hosts!$A:$A,0), MATCH(Places!J$1,Hosts!$A$1:$M$1,0))</f>
        <v>No</v>
      </c>
      <c r="K1795">
        <v>13</v>
      </c>
      <c r="L1795" t="str">
        <f>VLOOKUP($K1795,Neighborhoods!$A:$C,2,0)</f>
        <v>Manhattan</v>
      </c>
      <c r="M1795" t="str">
        <f>VLOOKUP($K1795,Neighborhoods!$A:$C,3,0)</f>
        <v>Chelsea</v>
      </c>
      <c r="N1795" t="str">
        <f>INDEX(Neighborhoods!$A:$C, MATCH(Places!$K1795,Neighborhoods!$A:$A,0), MATCH(Places!N$1,Neighborhoods!$A$1:$C$1,0))</f>
        <v>Manhattan</v>
      </c>
      <c r="O1795" t="str">
        <f>INDEX(Neighborhoods!$A:$C, MATCH(Places!$K1795,Neighborhoods!$A:$A,0), MATCH(Places!O$1,Neighborhoods!$A$1:$C$1,0))</f>
        <v>Chelsea</v>
      </c>
      <c r="P1795" t="s">
        <v>1</v>
      </c>
      <c r="Q1795" t="str">
        <f t="shared" ref="Q1795:Q1858" si="112">IF(OR(P1795="Private room",P1795="Shared room"),"Yes","No")</f>
        <v>Yes</v>
      </c>
      <c r="R1795">
        <v>1</v>
      </c>
      <c r="S1795" t="str">
        <f t="shared" ref="S1795:S1858" si="113">IF(R1795&lt;=2,"Small",IF(R1795&lt;=5,"Medium","Large"))</f>
        <v>Small</v>
      </c>
      <c r="T1795" s="50">
        <v>50</v>
      </c>
      <c r="U1795" s="70">
        <f t="shared" ref="U1795:U1858" si="114">VLOOKUP($T1795,$AF$1:$AG$5,2)</f>
        <v>0.03</v>
      </c>
      <c r="V1795" s="52">
        <v>4.72</v>
      </c>
      <c r="W1795" s="52" t="str" cm="1">
        <f t="array" ref="W1795">_xlfn.SWITCH(ROUND(V1795,0),5,"Excellent",4,"Good",3,"Ok","Bad")</f>
        <v>Excellent</v>
      </c>
      <c r="X1795">
        <v>194</v>
      </c>
      <c r="Y1795" t="str">
        <f t="shared" ref="Y1795:Y1858" si="115">IF(AND(V1795&gt;4.8,X1795&gt;100),"Yes","No")</f>
        <v>No</v>
      </c>
      <c r="Z1795" s="68">
        <v>42446</v>
      </c>
      <c r="AA1795" s="68">
        <v>43895</v>
      </c>
      <c r="AB1795">
        <v>365</v>
      </c>
      <c r="AC1795" t="s">
        <v>15616</v>
      </c>
    </row>
    <row r="1796" spans="1:29" x14ac:dyDescent="0.3">
      <c r="A1796" t="s">
        <v>1334</v>
      </c>
      <c r="B1796">
        <v>243</v>
      </c>
      <c r="C1796" t="str">
        <f>VLOOKUP($B1796,Hosts!$A:$M,10,0)</f>
        <v>Within an hour</v>
      </c>
      <c r="D1796" s="70">
        <f>VLOOKUP($B1796,Hosts!$A:$M,11,0)</f>
        <v>1</v>
      </c>
      <c r="E1796" s="70">
        <f>VLOOKUP($B1796,Hosts!$A:$M,12,0)</f>
        <v>1</v>
      </c>
      <c r="F1796" t="str">
        <f>VLOOKUP($B1796,Hosts!$A:$M,13,0)</f>
        <v>Yes</v>
      </c>
      <c r="G1796" t="str">
        <f>INDEX(Hosts!$A:$M, MATCH(Places!$B1796,Hosts!$A:$A,0), MATCH(Places!G$1,Hosts!$A$1:$M$1,0))</f>
        <v>Within an hour</v>
      </c>
      <c r="H1796" s="70">
        <f>INDEX(Hosts!$A:$M, MATCH(Places!$B1796,Hosts!$A:$A,0), MATCH(Places!H$1,Hosts!$A$1:$M$1,0))</f>
        <v>1</v>
      </c>
      <c r="I1796" s="70">
        <f>INDEX(Hosts!$A:$M, MATCH(Places!$B1796,Hosts!$A:$A,0), MATCH(Places!I$1,Hosts!$A$1:$M$1,0))</f>
        <v>1</v>
      </c>
      <c r="J1796" t="str">
        <f>INDEX(Hosts!$A:$M, MATCH(Places!$B1796,Hosts!$A:$A,0), MATCH(Places!J$1,Hosts!$A$1:$M$1,0))</f>
        <v>Yes</v>
      </c>
      <c r="K1796">
        <v>15</v>
      </c>
      <c r="L1796" t="str">
        <f>VLOOKUP($K1796,Neighborhoods!$A:$C,2,0)</f>
        <v>Manhattan</v>
      </c>
      <c r="M1796" t="str">
        <f>VLOOKUP($K1796,Neighborhoods!$A:$C,3,0)</f>
        <v>East Village</v>
      </c>
      <c r="N1796" t="str">
        <f>INDEX(Neighborhoods!$A:$C, MATCH(Places!$K1796,Neighborhoods!$A:$A,0), MATCH(Places!N$1,Neighborhoods!$A$1:$C$1,0))</f>
        <v>Manhattan</v>
      </c>
      <c r="O1796" t="str">
        <f>INDEX(Neighborhoods!$A:$C, MATCH(Places!$K1796,Neighborhoods!$A:$A,0), MATCH(Places!O$1,Neighborhoods!$A$1:$C$1,0))</f>
        <v>East Village</v>
      </c>
      <c r="P1796" t="s">
        <v>11822</v>
      </c>
      <c r="Q1796" t="str">
        <f t="shared" si="112"/>
        <v>No</v>
      </c>
      <c r="R1796">
        <v>2</v>
      </c>
      <c r="S1796" t="str">
        <f t="shared" si="113"/>
        <v>Small</v>
      </c>
      <c r="T1796" s="50">
        <v>220</v>
      </c>
      <c r="U1796" s="70">
        <f t="shared" si="114"/>
        <v>0.04</v>
      </c>
      <c r="V1796" s="52">
        <v>4.9800000000000004</v>
      </c>
      <c r="W1796" s="52" t="str" cm="1">
        <f t="array" ref="W1796">_xlfn.SWITCH(ROUND(V1796,0),5,"Excellent",4,"Good",3,"Ok","Bad")</f>
        <v>Excellent</v>
      </c>
      <c r="X1796">
        <v>65</v>
      </c>
      <c r="Y1796" t="str">
        <f t="shared" si="115"/>
        <v>No</v>
      </c>
      <c r="Z1796" s="68">
        <v>42460</v>
      </c>
      <c r="AA1796" s="68">
        <v>43879</v>
      </c>
      <c r="AB1796">
        <v>337</v>
      </c>
      <c r="AC1796" t="s">
        <v>15615</v>
      </c>
    </row>
    <row r="1797" spans="1:29" x14ac:dyDescent="0.3">
      <c r="A1797" t="s">
        <v>13968</v>
      </c>
      <c r="B1797">
        <v>1010</v>
      </c>
      <c r="C1797" t="str">
        <f>VLOOKUP($B1797,Hosts!$A:$M,10,0)</f>
        <v>Within a few hours</v>
      </c>
      <c r="D1797" s="70">
        <f>VLOOKUP($B1797,Hosts!$A:$M,11,0)</f>
        <v>0.95</v>
      </c>
      <c r="E1797" s="70">
        <f>VLOOKUP($B1797,Hosts!$A:$M,12,0)</f>
        <v>0.85</v>
      </c>
      <c r="F1797" t="str">
        <f>VLOOKUP($B1797,Hosts!$A:$M,13,0)</f>
        <v>No</v>
      </c>
      <c r="G1797" t="str">
        <f>INDEX(Hosts!$A:$M, MATCH(Places!$B1797,Hosts!$A:$A,0), MATCH(Places!G$1,Hosts!$A$1:$M$1,0))</f>
        <v>Within a few hours</v>
      </c>
      <c r="H1797" s="70">
        <f>INDEX(Hosts!$A:$M, MATCH(Places!$B1797,Hosts!$A:$A,0), MATCH(Places!H$1,Hosts!$A$1:$M$1,0))</f>
        <v>0.95</v>
      </c>
      <c r="I1797" s="70">
        <f>INDEX(Hosts!$A:$M, MATCH(Places!$B1797,Hosts!$A:$A,0), MATCH(Places!I$1,Hosts!$A$1:$M$1,0))</f>
        <v>0.85</v>
      </c>
      <c r="J1797" t="str">
        <f>INDEX(Hosts!$A:$M, MATCH(Places!$B1797,Hosts!$A:$A,0), MATCH(Places!J$1,Hosts!$A$1:$M$1,0))</f>
        <v>No</v>
      </c>
      <c r="K1797">
        <v>20</v>
      </c>
      <c r="L1797" t="str">
        <f>VLOOKUP($K1797,Neighborhoods!$A:$C,2,0)</f>
        <v>Manhattan</v>
      </c>
      <c r="M1797" t="str">
        <f>VLOOKUP($K1797,Neighborhoods!$A:$C,3,0)</f>
        <v>Upper West Side</v>
      </c>
      <c r="N1797" t="str">
        <f>INDEX(Neighborhoods!$A:$C, MATCH(Places!$K1797,Neighborhoods!$A:$A,0), MATCH(Places!N$1,Neighborhoods!$A$1:$C$1,0))</f>
        <v>Manhattan</v>
      </c>
      <c r="O1797" t="str">
        <f>INDEX(Neighborhoods!$A:$C, MATCH(Places!$K1797,Neighborhoods!$A:$A,0), MATCH(Places!O$1,Neighborhoods!$A$1:$C$1,0))</f>
        <v>Upper West Side</v>
      </c>
      <c r="P1797" t="s">
        <v>11822</v>
      </c>
      <c r="Q1797" t="str">
        <f t="shared" si="112"/>
        <v>No</v>
      </c>
      <c r="R1797">
        <v>6</v>
      </c>
      <c r="S1797" t="str">
        <f t="shared" si="113"/>
        <v>Large</v>
      </c>
      <c r="T1797" s="50">
        <v>275</v>
      </c>
      <c r="U1797" s="70">
        <f t="shared" si="114"/>
        <v>0.04</v>
      </c>
      <c r="V1797" s="52">
        <v>4.8</v>
      </c>
      <c r="W1797" s="52" t="str" cm="1">
        <f t="array" ref="W1797">_xlfn.SWITCH(ROUND(V1797,0),5,"Excellent",4,"Good",3,"Ok","Bad")</f>
        <v>Excellent</v>
      </c>
      <c r="X1797">
        <v>10</v>
      </c>
      <c r="Y1797" t="str">
        <f t="shared" si="115"/>
        <v>No</v>
      </c>
      <c r="Z1797" s="68">
        <v>42466</v>
      </c>
      <c r="AA1797" s="68">
        <v>43462</v>
      </c>
      <c r="AB1797">
        <v>307</v>
      </c>
      <c r="AC1797" t="s">
        <v>15615</v>
      </c>
    </row>
    <row r="1798" spans="1:29" x14ac:dyDescent="0.3">
      <c r="A1798" t="s">
        <v>1335</v>
      </c>
      <c r="B1798">
        <v>2633</v>
      </c>
      <c r="C1798" t="str">
        <f>VLOOKUP($B1798,Hosts!$A:$M,10,0)</f>
        <v>Within an hour</v>
      </c>
      <c r="D1798" s="70">
        <f>VLOOKUP($B1798,Hosts!$A:$M,11,0)</f>
        <v>0.96</v>
      </c>
      <c r="E1798" s="70">
        <f>VLOOKUP($B1798,Hosts!$A:$M,12,0)</f>
        <v>1</v>
      </c>
      <c r="F1798" t="str">
        <f>VLOOKUP($B1798,Hosts!$A:$M,13,0)</f>
        <v>Yes</v>
      </c>
      <c r="G1798" t="str">
        <f>INDEX(Hosts!$A:$M, MATCH(Places!$B1798,Hosts!$A:$A,0), MATCH(Places!G$1,Hosts!$A$1:$M$1,0))</f>
        <v>Within an hour</v>
      </c>
      <c r="H1798" s="70">
        <f>INDEX(Hosts!$A:$M, MATCH(Places!$B1798,Hosts!$A:$A,0), MATCH(Places!H$1,Hosts!$A$1:$M$1,0))</f>
        <v>0.96</v>
      </c>
      <c r="I1798" s="70">
        <f>INDEX(Hosts!$A:$M, MATCH(Places!$B1798,Hosts!$A:$A,0), MATCH(Places!I$1,Hosts!$A$1:$M$1,0))</f>
        <v>1</v>
      </c>
      <c r="J1798" t="str">
        <f>INDEX(Hosts!$A:$M, MATCH(Places!$B1798,Hosts!$A:$A,0), MATCH(Places!J$1,Hosts!$A$1:$M$1,0))</f>
        <v>Yes</v>
      </c>
      <c r="K1798">
        <v>7</v>
      </c>
      <c r="L1798" t="str">
        <f>VLOOKUP($K1798,Neighborhoods!$A:$C,2,0)</f>
        <v>Brooklyn</v>
      </c>
      <c r="M1798" t="str">
        <f>VLOOKUP($K1798,Neighborhoods!$A:$C,3,0)</f>
        <v>Bedford-Stuyvesant</v>
      </c>
      <c r="N1798" t="str">
        <f>INDEX(Neighborhoods!$A:$C, MATCH(Places!$K1798,Neighborhoods!$A:$A,0), MATCH(Places!N$1,Neighborhoods!$A$1:$C$1,0))</f>
        <v>Brooklyn</v>
      </c>
      <c r="O1798" t="str">
        <f>INDEX(Neighborhoods!$A:$C, MATCH(Places!$K1798,Neighborhoods!$A:$A,0), MATCH(Places!O$1,Neighborhoods!$A$1:$C$1,0))</f>
        <v>Bedford-Stuyvesant</v>
      </c>
      <c r="P1798" t="s">
        <v>11822</v>
      </c>
      <c r="Q1798" t="str">
        <f t="shared" si="112"/>
        <v>No</v>
      </c>
      <c r="R1798">
        <v>5</v>
      </c>
      <c r="S1798" t="str">
        <f t="shared" si="113"/>
        <v>Medium</v>
      </c>
      <c r="T1798" s="50">
        <v>128</v>
      </c>
      <c r="U1798" s="70">
        <f t="shared" si="114"/>
        <v>0.03</v>
      </c>
      <c r="V1798" s="52">
        <v>4.91</v>
      </c>
      <c r="W1798" s="52" t="str" cm="1">
        <f t="array" ref="W1798">_xlfn.SWITCH(ROUND(V1798,0),5,"Excellent",4,"Good",3,"Ok","Bad")</f>
        <v>Excellent</v>
      </c>
      <c r="X1798">
        <v>93</v>
      </c>
      <c r="Y1798" t="str">
        <f t="shared" si="115"/>
        <v>No</v>
      </c>
      <c r="Z1798" s="68">
        <v>42967</v>
      </c>
      <c r="AA1798" s="68">
        <v>44052</v>
      </c>
      <c r="AB1798">
        <v>331</v>
      </c>
      <c r="AC1798" t="s">
        <v>15616</v>
      </c>
    </row>
    <row r="1799" spans="1:29" x14ac:dyDescent="0.3">
      <c r="A1799" t="s">
        <v>1336</v>
      </c>
      <c r="B1799">
        <v>2396</v>
      </c>
      <c r="C1799" t="str">
        <f>VLOOKUP($B1799,Hosts!$A:$M,10,0)</f>
        <v>Within a day</v>
      </c>
      <c r="D1799" s="70">
        <f>VLOOKUP($B1799,Hosts!$A:$M,11,0)</f>
        <v>0.7</v>
      </c>
      <c r="E1799" s="70">
        <f>VLOOKUP($B1799,Hosts!$A:$M,12,0)</f>
        <v>0.54</v>
      </c>
      <c r="F1799" t="str">
        <f>VLOOKUP($B1799,Hosts!$A:$M,13,0)</f>
        <v>No</v>
      </c>
      <c r="G1799" t="str">
        <f>INDEX(Hosts!$A:$M, MATCH(Places!$B1799,Hosts!$A:$A,0), MATCH(Places!G$1,Hosts!$A$1:$M$1,0))</f>
        <v>Within a day</v>
      </c>
      <c r="H1799" s="70">
        <f>INDEX(Hosts!$A:$M, MATCH(Places!$B1799,Hosts!$A:$A,0), MATCH(Places!H$1,Hosts!$A$1:$M$1,0))</f>
        <v>0.7</v>
      </c>
      <c r="I1799" s="70">
        <f>INDEX(Hosts!$A:$M, MATCH(Places!$B1799,Hosts!$A:$A,0), MATCH(Places!I$1,Hosts!$A$1:$M$1,0))</f>
        <v>0.54</v>
      </c>
      <c r="J1799" t="str">
        <f>INDEX(Hosts!$A:$M, MATCH(Places!$B1799,Hosts!$A:$A,0), MATCH(Places!J$1,Hosts!$A$1:$M$1,0))</f>
        <v>No</v>
      </c>
      <c r="K1799">
        <v>16</v>
      </c>
      <c r="L1799" t="str">
        <f>VLOOKUP($K1799,Neighborhoods!$A:$C,2,0)</f>
        <v>Manhattan</v>
      </c>
      <c r="M1799" t="str">
        <f>VLOOKUP($K1799,Neighborhoods!$A:$C,3,0)</f>
        <v>Harlem</v>
      </c>
      <c r="N1799" t="str">
        <f>INDEX(Neighborhoods!$A:$C, MATCH(Places!$K1799,Neighborhoods!$A:$A,0), MATCH(Places!N$1,Neighborhoods!$A$1:$C$1,0))</f>
        <v>Manhattan</v>
      </c>
      <c r="O1799" t="str">
        <f>INDEX(Neighborhoods!$A:$C, MATCH(Places!$K1799,Neighborhoods!$A:$A,0), MATCH(Places!O$1,Neighborhoods!$A$1:$C$1,0))</f>
        <v>Harlem</v>
      </c>
      <c r="P1799" t="s">
        <v>1</v>
      </c>
      <c r="Q1799" t="str">
        <f t="shared" si="112"/>
        <v>Yes</v>
      </c>
      <c r="R1799">
        <v>4</v>
      </c>
      <c r="S1799" t="str">
        <f t="shared" si="113"/>
        <v>Medium</v>
      </c>
      <c r="T1799" s="50">
        <v>46</v>
      </c>
      <c r="U1799" s="70">
        <f t="shared" si="114"/>
        <v>0.03</v>
      </c>
      <c r="V1799" s="52">
        <v>4.67</v>
      </c>
      <c r="W1799" s="52" t="str" cm="1">
        <f t="array" ref="W1799">_xlfn.SWITCH(ROUND(V1799,0),5,"Excellent",4,"Good",3,"Ok","Bad")</f>
        <v>Excellent</v>
      </c>
      <c r="X1799">
        <v>103</v>
      </c>
      <c r="Y1799" t="str">
        <f t="shared" si="115"/>
        <v>No</v>
      </c>
      <c r="Z1799" s="68">
        <v>42594</v>
      </c>
      <c r="AA1799" s="68">
        <v>43850</v>
      </c>
      <c r="AB1799">
        <v>74</v>
      </c>
      <c r="AC1799" t="s">
        <v>15615</v>
      </c>
    </row>
    <row r="1800" spans="1:29" x14ac:dyDescent="0.3">
      <c r="A1800" t="s">
        <v>15363</v>
      </c>
      <c r="B1800">
        <v>1447</v>
      </c>
      <c r="C1800" t="str">
        <f>VLOOKUP($B1800,Hosts!$A:$M,10,0)</f>
        <v>Within an hour</v>
      </c>
      <c r="D1800" s="70">
        <f>VLOOKUP($B1800,Hosts!$A:$M,11,0)</f>
        <v>1</v>
      </c>
      <c r="E1800" s="70">
        <f>VLOOKUP($B1800,Hosts!$A:$M,12,0)</f>
        <v>1</v>
      </c>
      <c r="F1800" t="str">
        <f>VLOOKUP($B1800,Hosts!$A:$M,13,0)</f>
        <v>No</v>
      </c>
      <c r="G1800" t="str">
        <f>INDEX(Hosts!$A:$M, MATCH(Places!$B1800,Hosts!$A:$A,0), MATCH(Places!G$1,Hosts!$A$1:$M$1,0))</f>
        <v>Within an hour</v>
      </c>
      <c r="H1800" s="70">
        <f>INDEX(Hosts!$A:$M, MATCH(Places!$B1800,Hosts!$A:$A,0), MATCH(Places!H$1,Hosts!$A$1:$M$1,0))</f>
        <v>1</v>
      </c>
      <c r="I1800" s="70">
        <f>INDEX(Hosts!$A:$M, MATCH(Places!$B1800,Hosts!$A:$A,0), MATCH(Places!I$1,Hosts!$A$1:$M$1,0))</f>
        <v>1</v>
      </c>
      <c r="J1800" t="str">
        <f>INDEX(Hosts!$A:$M, MATCH(Places!$B1800,Hosts!$A:$A,0), MATCH(Places!J$1,Hosts!$A$1:$M$1,0))</f>
        <v>No</v>
      </c>
      <c r="K1800">
        <v>16</v>
      </c>
      <c r="L1800" t="str">
        <f>VLOOKUP($K1800,Neighborhoods!$A:$C,2,0)</f>
        <v>Manhattan</v>
      </c>
      <c r="M1800" t="str">
        <f>VLOOKUP($K1800,Neighborhoods!$A:$C,3,0)</f>
        <v>Harlem</v>
      </c>
      <c r="N1800" t="str">
        <f>INDEX(Neighborhoods!$A:$C, MATCH(Places!$K1800,Neighborhoods!$A:$A,0), MATCH(Places!N$1,Neighborhoods!$A$1:$C$1,0))</f>
        <v>Manhattan</v>
      </c>
      <c r="O1800" t="str">
        <f>INDEX(Neighborhoods!$A:$C, MATCH(Places!$K1800,Neighborhoods!$A:$A,0), MATCH(Places!O$1,Neighborhoods!$A$1:$C$1,0))</f>
        <v>Harlem</v>
      </c>
      <c r="P1800" t="s">
        <v>11822</v>
      </c>
      <c r="Q1800" t="str">
        <f t="shared" si="112"/>
        <v>No</v>
      </c>
      <c r="R1800">
        <v>2</v>
      </c>
      <c r="S1800" t="str">
        <f t="shared" si="113"/>
        <v>Small</v>
      </c>
      <c r="T1800" s="50">
        <v>113</v>
      </c>
      <c r="U1800" s="70">
        <f t="shared" si="114"/>
        <v>0.03</v>
      </c>
      <c r="V1800" s="52">
        <v>4.6399999999999997</v>
      </c>
      <c r="W1800" s="52" t="str" cm="1">
        <f t="array" ref="W1800">_xlfn.SWITCH(ROUND(V1800,0),5,"Excellent",4,"Good",3,"Ok","Bad")</f>
        <v>Excellent</v>
      </c>
      <c r="X1800">
        <v>77</v>
      </c>
      <c r="Y1800" t="str">
        <f t="shared" si="115"/>
        <v>No</v>
      </c>
      <c r="Z1800" s="68">
        <v>42490</v>
      </c>
      <c r="AA1800" s="68">
        <v>44027</v>
      </c>
      <c r="AB1800">
        <v>186</v>
      </c>
      <c r="AC1800" t="s">
        <v>15616</v>
      </c>
    </row>
    <row r="1801" spans="1:29" x14ac:dyDescent="0.3">
      <c r="A1801" t="s">
        <v>1900</v>
      </c>
      <c r="B1801">
        <v>1494</v>
      </c>
      <c r="C1801" t="str">
        <f>VLOOKUP($B1801,Hosts!$A:$M,10,0)</f>
        <v>Within a few hours</v>
      </c>
      <c r="D1801" s="70">
        <f>VLOOKUP($B1801,Hosts!$A:$M,11,0)</f>
        <v>0.9</v>
      </c>
      <c r="E1801" s="70">
        <f>VLOOKUP($B1801,Hosts!$A:$M,12,0)</f>
        <v>0.85</v>
      </c>
      <c r="F1801" t="str">
        <f>VLOOKUP($B1801,Hosts!$A:$M,13,0)</f>
        <v>No</v>
      </c>
      <c r="G1801" t="str">
        <f>INDEX(Hosts!$A:$M, MATCH(Places!$B1801,Hosts!$A:$A,0), MATCH(Places!G$1,Hosts!$A$1:$M$1,0))</f>
        <v>Within a few hours</v>
      </c>
      <c r="H1801" s="70">
        <f>INDEX(Hosts!$A:$M, MATCH(Places!$B1801,Hosts!$A:$A,0), MATCH(Places!H$1,Hosts!$A$1:$M$1,0))</f>
        <v>0.9</v>
      </c>
      <c r="I1801" s="70">
        <f>INDEX(Hosts!$A:$M, MATCH(Places!$B1801,Hosts!$A:$A,0), MATCH(Places!I$1,Hosts!$A$1:$M$1,0))</f>
        <v>0.85</v>
      </c>
      <c r="J1801" t="str">
        <f>INDEX(Hosts!$A:$M, MATCH(Places!$B1801,Hosts!$A:$A,0), MATCH(Places!J$1,Hosts!$A$1:$M$1,0))</f>
        <v>No</v>
      </c>
      <c r="K1801">
        <v>9</v>
      </c>
      <c r="L1801" t="str">
        <f>VLOOKUP($K1801,Neighborhoods!$A:$C,2,0)</f>
        <v>Brooklyn</v>
      </c>
      <c r="M1801" t="str">
        <f>VLOOKUP($K1801,Neighborhoods!$A:$C,3,0)</f>
        <v>Crown Heights</v>
      </c>
      <c r="N1801" t="str">
        <f>INDEX(Neighborhoods!$A:$C, MATCH(Places!$K1801,Neighborhoods!$A:$A,0), MATCH(Places!N$1,Neighborhoods!$A$1:$C$1,0))</f>
        <v>Brooklyn</v>
      </c>
      <c r="O1801" t="str">
        <f>INDEX(Neighborhoods!$A:$C, MATCH(Places!$K1801,Neighborhoods!$A:$A,0), MATCH(Places!O$1,Neighborhoods!$A$1:$C$1,0))</f>
        <v>Crown Heights</v>
      </c>
      <c r="P1801" t="s">
        <v>1</v>
      </c>
      <c r="Q1801" t="str">
        <f t="shared" si="112"/>
        <v>Yes</v>
      </c>
      <c r="R1801">
        <v>1</v>
      </c>
      <c r="S1801" t="str">
        <f t="shared" si="113"/>
        <v>Small</v>
      </c>
      <c r="T1801" s="50">
        <v>40</v>
      </c>
      <c r="U1801" s="70">
        <f t="shared" si="114"/>
        <v>0.03</v>
      </c>
      <c r="V1801" s="52">
        <v>4.8899999999999997</v>
      </c>
      <c r="W1801" s="52" t="str" cm="1">
        <f t="array" ref="W1801">_xlfn.SWITCH(ROUND(V1801,0),5,"Excellent",4,"Good",3,"Ok","Bad")</f>
        <v>Excellent</v>
      </c>
      <c r="X1801">
        <v>38</v>
      </c>
      <c r="Y1801" t="str">
        <f t="shared" si="115"/>
        <v>No</v>
      </c>
      <c r="Z1801" s="68">
        <v>42820</v>
      </c>
      <c r="AA1801" s="68">
        <v>43905</v>
      </c>
      <c r="AB1801">
        <v>22</v>
      </c>
      <c r="AC1801" t="s">
        <v>15616</v>
      </c>
    </row>
    <row r="1802" spans="1:29" x14ac:dyDescent="0.3">
      <c r="A1802" t="s">
        <v>1337</v>
      </c>
      <c r="B1802">
        <v>905</v>
      </c>
      <c r="C1802" t="str">
        <f>VLOOKUP($B1802,Hosts!$A:$M,10,0)</f>
        <v>Within a few hours</v>
      </c>
      <c r="D1802" s="70">
        <f>VLOOKUP($B1802,Hosts!$A:$M,11,0)</f>
        <v>1</v>
      </c>
      <c r="E1802" s="70">
        <f>VLOOKUP($B1802,Hosts!$A:$M,12,0)</f>
        <v>1</v>
      </c>
      <c r="F1802" t="str">
        <f>VLOOKUP($B1802,Hosts!$A:$M,13,0)</f>
        <v>Yes</v>
      </c>
      <c r="G1802" t="str">
        <f>INDEX(Hosts!$A:$M, MATCH(Places!$B1802,Hosts!$A:$A,0), MATCH(Places!G$1,Hosts!$A$1:$M$1,0))</f>
        <v>Within a few hours</v>
      </c>
      <c r="H1802" s="70">
        <f>INDEX(Hosts!$A:$M, MATCH(Places!$B1802,Hosts!$A:$A,0), MATCH(Places!H$1,Hosts!$A$1:$M$1,0))</f>
        <v>1</v>
      </c>
      <c r="I1802" s="70">
        <f>INDEX(Hosts!$A:$M, MATCH(Places!$B1802,Hosts!$A:$A,0), MATCH(Places!I$1,Hosts!$A$1:$M$1,0))</f>
        <v>1</v>
      </c>
      <c r="J1802" t="str">
        <f>INDEX(Hosts!$A:$M, MATCH(Places!$B1802,Hosts!$A:$A,0), MATCH(Places!J$1,Hosts!$A$1:$M$1,0))</f>
        <v>Yes</v>
      </c>
      <c r="K1802">
        <v>12</v>
      </c>
      <c r="L1802" t="str">
        <f>VLOOKUP($K1802,Neighborhoods!$A:$C,2,0)</f>
        <v>Brooklyn</v>
      </c>
      <c r="M1802" t="str">
        <f>VLOOKUP($K1802,Neighborhoods!$A:$C,3,0)</f>
        <v>Williamsburg</v>
      </c>
      <c r="N1802" t="str">
        <f>INDEX(Neighborhoods!$A:$C, MATCH(Places!$K1802,Neighborhoods!$A:$A,0), MATCH(Places!N$1,Neighborhoods!$A$1:$C$1,0))</f>
        <v>Brooklyn</v>
      </c>
      <c r="O1802" t="str">
        <f>INDEX(Neighborhoods!$A:$C, MATCH(Places!$K1802,Neighborhoods!$A:$A,0), MATCH(Places!O$1,Neighborhoods!$A$1:$C$1,0))</f>
        <v>Williamsburg</v>
      </c>
      <c r="P1802" t="s">
        <v>11822</v>
      </c>
      <c r="Q1802" t="str">
        <f t="shared" si="112"/>
        <v>No</v>
      </c>
      <c r="R1802">
        <v>3</v>
      </c>
      <c r="S1802" t="str">
        <f t="shared" si="113"/>
        <v>Medium</v>
      </c>
      <c r="T1802" s="50">
        <v>132</v>
      </c>
      <c r="U1802" s="70">
        <f t="shared" si="114"/>
        <v>0.03</v>
      </c>
      <c r="V1802" s="52">
        <v>4.76</v>
      </c>
      <c r="W1802" s="52" t="str" cm="1">
        <f t="array" ref="W1802">_xlfn.SWITCH(ROUND(V1802,0),5,"Excellent",4,"Good",3,"Ok","Bad")</f>
        <v>Excellent</v>
      </c>
      <c r="X1802">
        <v>164</v>
      </c>
      <c r="Y1802" t="str">
        <f t="shared" si="115"/>
        <v>No</v>
      </c>
      <c r="Z1802" s="68">
        <v>42472</v>
      </c>
      <c r="AA1802" s="68">
        <v>43904</v>
      </c>
      <c r="AB1802">
        <v>56</v>
      </c>
      <c r="AC1802" t="s">
        <v>15616</v>
      </c>
    </row>
    <row r="1803" spans="1:29" x14ac:dyDescent="0.3">
      <c r="A1803" t="s">
        <v>1338</v>
      </c>
      <c r="B1803">
        <v>2585</v>
      </c>
      <c r="C1803" t="str">
        <f>VLOOKUP($B1803,Hosts!$A:$M,10,0)</f>
        <v>Within a day</v>
      </c>
      <c r="D1803" s="70">
        <f>VLOOKUP($B1803,Hosts!$A:$M,11,0)</f>
        <v>0.67</v>
      </c>
      <c r="E1803" s="70">
        <f>VLOOKUP($B1803,Hosts!$A:$M,12,0)</f>
        <v>0.75</v>
      </c>
      <c r="F1803" t="str">
        <f>VLOOKUP($B1803,Hosts!$A:$M,13,0)</f>
        <v>No</v>
      </c>
      <c r="G1803" t="str">
        <f>INDEX(Hosts!$A:$M, MATCH(Places!$B1803,Hosts!$A:$A,0), MATCH(Places!G$1,Hosts!$A$1:$M$1,0))</f>
        <v>Within a day</v>
      </c>
      <c r="H1803" s="70">
        <f>INDEX(Hosts!$A:$M, MATCH(Places!$B1803,Hosts!$A:$A,0), MATCH(Places!H$1,Hosts!$A$1:$M$1,0))</f>
        <v>0.67</v>
      </c>
      <c r="I1803" s="70">
        <f>INDEX(Hosts!$A:$M, MATCH(Places!$B1803,Hosts!$A:$A,0), MATCH(Places!I$1,Hosts!$A$1:$M$1,0))</f>
        <v>0.75</v>
      </c>
      <c r="J1803" t="str">
        <f>INDEX(Hosts!$A:$M, MATCH(Places!$B1803,Hosts!$A:$A,0), MATCH(Places!J$1,Hosts!$A$1:$M$1,0))</f>
        <v>No</v>
      </c>
      <c r="K1803">
        <v>17</v>
      </c>
      <c r="L1803" t="str">
        <f>VLOOKUP($K1803,Neighborhoods!$A:$C,2,0)</f>
        <v>Manhattan</v>
      </c>
      <c r="M1803" t="str">
        <f>VLOOKUP($K1803,Neighborhoods!$A:$C,3,0)</f>
        <v>Hell's Kitchen</v>
      </c>
      <c r="N1803" t="str">
        <f>INDEX(Neighborhoods!$A:$C, MATCH(Places!$K1803,Neighborhoods!$A:$A,0), MATCH(Places!N$1,Neighborhoods!$A$1:$C$1,0))</f>
        <v>Manhattan</v>
      </c>
      <c r="O1803" t="str">
        <f>INDEX(Neighborhoods!$A:$C, MATCH(Places!$K1803,Neighborhoods!$A:$A,0), MATCH(Places!O$1,Neighborhoods!$A$1:$C$1,0))</f>
        <v>Hell's Kitchen</v>
      </c>
      <c r="P1803" t="s">
        <v>11822</v>
      </c>
      <c r="Q1803" t="str">
        <f t="shared" si="112"/>
        <v>No</v>
      </c>
      <c r="R1803">
        <v>5</v>
      </c>
      <c r="S1803" t="str">
        <f t="shared" si="113"/>
        <v>Medium</v>
      </c>
      <c r="T1803" s="50">
        <v>100</v>
      </c>
      <c r="U1803" s="70">
        <f t="shared" si="114"/>
        <v>0.03</v>
      </c>
      <c r="V1803" s="52">
        <v>5</v>
      </c>
      <c r="W1803" s="52" t="str" cm="1">
        <f t="array" ref="W1803">_xlfn.SWITCH(ROUND(V1803,0),5,"Excellent",4,"Good",3,"Ok","Bad")</f>
        <v>Excellent</v>
      </c>
      <c r="X1803">
        <v>10</v>
      </c>
      <c r="Y1803" t="str">
        <f t="shared" si="115"/>
        <v>No</v>
      </c>
      <c r="Z1803" s="68">
        <v>42490</v>
      </c>
      <c r="AA1803" s="68">
        <v>43902</v>
      </c>
      <c r="AB1803">
        <v>334</v>
      </c>
      <c r="AC1803" t="s">
        <v>15615</v>
      </c>
    </row>
    <row r="1804" spans="1:29" x14ac:dyDescent="0.3">
      <c r="A1804" t="s">
        <v>13277</v>
      </c>
      <c r="B1804">
        <v>1625</v>
      </c>
      <c r="C1804" t="str">
        <f>VLOOKUP($B1804,Hosts!$A:$M,10,0)</f>
        <v>Within a day</v>
      </c>
      <c r="D1804" s="70">
        <f>VLOOKUP($B1804,Hosts!$A:$M,11,0)</f>
        <v>1</v>
      </c>
      <c r="E1804" s="70">
        <f>VLOOKUP($B1804,Hosts!$A:$M,12,0)</f>
        <v>0.91</v>
      </c>
      <c r="F1804" t="str">
        <f>VLOOKUP($B1804,Hosts!$A:$M,13,0)</f>
        <v>Yes</v>
      </c>
      <c r="G1804" t="str">
        <f>INDEX(Hosts!$A:$M, MATCH(Places!$B1804,Hosts!$A:$A,0), MATCH(Places!G$1,Hosts!$A$1:$M$1,0))</f>
        <v>Within a day</v>
      </c>
      <c r="H1804" s="70">
        <f>INDEX(Hosts!$A:$M, MATCH(Places!$B1804,Hosts!$A:$A,0), MATCH(Places!H$1,Hosts!$A$1:$M$1,0))</f>
        <v>1</v>
      </c>
      <c r="I1804" s="70">
        <f>INDEX(Hosts!$A:$M, MATCH(Places!$B1804,Hosts!$A:$A,0), MATCH(Places!I$1,Hosts!$A$1:$M$1,0))</f>
        <v>0.91</v>
      </c>
      <c r="J1804" t="str">
        <f>INDEX(Hosts!$A:$M, MATCH(Places!$B1804,Hosts!$A:$A,0), MATCH(Places!J$1,Hosts!$A$1:$M$1,0))</f>
        <v>Yes</v>
      </c>
      <c r="K1804">
        <v>9</v>
      </c>
      <c r="L1804" t="str">
        <f>VLOOKUP($K1804,Neighborhoods!$A:$C,2,0)</f>
        <v>Brooklyn</v>
      </c>
      <c r="M1804" t="str">
        <f>VLOOKUP($K1804,Neighborhoods!$A:$C,3,0)</f>
        <v>Crown Heights</v>
      </c>
      <c r="N1804" t="str">
        <f>INDEX(Neighborhoods!$A:$C, MATCH(Places!$K1804,Neighborhoods!$A:$A,0), MATCH(Places!N$1,Neighborhoods!$A$1:$C$1,0))</f>
        <v>Brooklyn</v>
      </c>
      <c r="O1804" t="str">
        <f>INDEX(Neighborhoods!$A:$C, MATCH(Places!$K1804,Neighborhoods!$A:$A,0), MATCH(Places!O$1,Neighborhoods!$A$1:$C$1,0))</f>
        <v>Crown Heights</v>
      </c>
      <c r="P1804" t="s">
        <v>11822</v>
      </c>
      <c r="Q1804" t="str">
        <f t="shared" si="112"/>
        <v>No</v>
      </c>
      <c r="R1804">
        <v>6</v>
      </c>
      <c r="S1804" t="str">
        <f t="shared" si="113"/>
        <v>Large</v>
      </c>
      <c r="T1804" s="50">
        <v>219</v>
      </c>
      <c r="U1804" s="70">
        <f t="shared" si="114"/>
        <v>0.04</v>
      </c>
      <c r="V1804" s="52">
        <v>4.91</v>
      </c>
      <c r="W1804" s="52" t="str" cm="1">
        <f t="array" ref="W1804">_xlfn.SWITCH(ROUND(V1804,0),5,"Excellent",4,"Good",3,"Ok","Bad")</f>
        <v>Excellent</v>
      </c>
      <c r="X1804">
        <v>56</v>
      </c>
      <c r="Y1804" t="str">
        <f t="shared" si="115"/>
        <v>No</v>
      </c>
      <c r="Z1804" s="68">
        <v>42461</v>
      </c>
      <c r="AA1804" s="68">
        <v>43892</v>
      </c>
      <c r="AB1804">
        <v>342</v>
      </c>
      <c r="AC1804" t="s">
        <v>15615</v>
      </c>
    </row>
    <row r="1805" spans="1:29" x14ac:dyDescent="0.3">
      <c r="A1805" t="s">
        <v>1339</v>
      </c>
      <c r="B1805">
        <v>2639</v>
      </c>
      <c r="C1805" t="str">
        <f>VLOOKUP($B1805,Hosts!$A:$M,10,0)</f>
        <v>Within a few hours</v>
      </c>
      <c r="D1805" s="70">
        <f>VLOOKUP($B1805,Hosts!$A:$M,11,0)</f>
        <v>1</v>
      </c>
      <c r="E1805" s="70">
        <f>VLOOKUP($B1805,Hosts!$A:$M,12,0)</f>
        <v>0.89</v>
      </c>
      <c r="F1805" t="str">
        <f>VLOOKUP($B1805,Hosts!$A:$M,13,0)</f>
        <v>Yes</v>
      </c>
      <c r="G1805" t="str">
        <f>INDEX(Hosts!$A:$M, MATCH(Places!$B1805,Hosts!$A:$A,0), MATCH(Places!G$1,Hosts!$A$1:$M$1,0))</f>
        <v>Within a few hours</v>
      </c>
      <c r="H1805" s="70">
        <f>INDEX(Hosts!$A:$M, MATCH(Places!$B1805,Hosts!$A:$A,0), MATCH(Places!H$1,Hosts!$A$1:$M$1,0))</f>
        <v>1</v>
      </c>
      <c r="I1805" s="70">
        <f>INDEX(Hosts!$A:$M, MATCH(Places!$B1805,Hosts!$A:$A,0), MATCH(Places!I$1,Hosts!$A$1:$M$1,0))</f>
        <v>0.89</v>
      </c>
      <c r="J1805" t="str">
        <f>INDEX(Hosts!$A:$M, MATCH(Places!$B1805,Hosts!$A:$A,0), MATCH(Places!J$1,Hosts!$A$1:$M$1,0))</f>
        <v>Yes</v>
      </c>
      <c r="K1805">
        <v>20</v>
      </c>
      <c r="L1805" t="str">
        <f>VLOOKUP($K1805,Neighborhoods!$A:$C,2,0)</f>
        <v>Manhattan</v>
      </c>
      <c r="M1805" t="str">
        <f>VLOOKUP($K1805,Neighborhoods!$A:$C,3,0)</f>
        <v>Upper West Side</v>
      </c>
      <c r="N1805" t="str">
        <f>INDEX(Neighborhoods!$A:$C, MATCH(Places!$K1805,Neighborhoods!$A:$A,0), MATCH(Places!N$1,Neighborhoods!$A$1:$C$1,0))</f>
        <v>Manhattan</v>
      </c>
      <c r="O1805" t="str">
        <f>INDEX(Neighborhoods!$A:$C, MATCH(Places!$K1805,Neighborhoods!$A:$A,0), MATCH(Places!O$1,Neighborhoods!$A$1:$C$1,0))</f>
        <v>Upper West Side</v>
      </c>
      <c r="P1805" t="s">
        <v>1</v>
      </c>
      <c r="Q1805" t="str">
        <f t="shared" si="112"/>
        <v>Yes</v>
      </c>
      <c r="R1805">
        <v>2</v>
      </c>
      <c r="S1805" t="str">
        <f t="shared" si="113"/>
        <v>Small</v>
      </c>
      <c r="T1805" s="50">
        <v>100</v>
      </c>
      <c r="U1805" s="70">
        <f t="shared" si="114"/>
        <v>0.03</v>
      </c>
      <c r="V1805" s="52">
        <v>4.99</v>
      </c>
      <c r="W1805" s="52" t="str" cm="1">
        <f t="array" ref="W1805">_xlfn.SWITCH(ROUND(V1805,0),5,"Excellent",4,"Good",3,"Ok","Bad")</f>
        <v>Excellent</v>
      </c>
      <c r="X1805">
        <v>82</v>
      </c>
      <c r="Y1805" t="str">
        <f t="shared" si="115"/>
        <v>No</v>
      </c>
      <c r="Z1805" s="68">
        <v>42396</v>
      </c>
      <c r="AA1805" s="68">
        <v>43908</v>
      </c>
      <c r="AB1805">
        <v>135</v>
      </c>
      <c r="AC1805" t="s">
        <v>15615</v>
      </c>
    </row>
    <row r="1806" spans="1:29" x14ac:dyDescent="0.3">
      <c r="A1806" t="s">
        <v>1340</v>
      </c>
      <c r="B1806">
        <v>2640</v>
      </c>
      <c r="C1806" t="str">
        <f>VLOOKUP($B1806,Hosts!$A:$M,10,0)</f>
        <v>Within a day</v>
      </c>
      <c r="D1806" s="70">
        <f>VLOOKUP($B1806,Hosts!$A:$M,11,0)</f>
        <v>0.5</v>
      </c>
      <c r="E1806" s="70">
        <f>VLOOKUP($B1806,Hosts!$A:$M,12,0)</f>
        <v>0.98</v>
      </c>
      <c r="F1806" t="str">
        <f>VLOOKUP($B1806,Hosts!$A:$M,13,0)</f>
        <v>No</v>
      </c>
      <c r="G1806" t="str">
        <f>INDEX(Hosts!$A:$M, MATCH(Places!$B1806,Hosts!$A:$A,0), MATCH(Places!G$1,Hosts!$A$1:$M$1,0))</f>
        <v>Within a day</v>
      </c>
      <c r="H1806" s="70">
        <f>INDEX(Hosts!$A:$M, MATCH(Places!$B1806,Hosts!$A:$A,0), MATCH(Places!H$1,Hosts!$A$1:$M$1,0))</f>
        <v>0.5</v>
      </c>
      <c r="I1806" s="70">
        <f>INDEX(Hosts!$A:$M, MATCH(Places!$B1806,Hosts!$A:$A,0), MATCH(Places!I$1,Hosts!$A$1:$M$1,0))</f>
        <v>0.98</v>
      </c>
      <c r="J1806" t="str">
        <f>INDEX(Hosts!$A:$M, MATCH(Places!$B1806,Hosts!$A:$A,0), MATCH(Places!J$1,Hosts!$A$1:$M$1,0))</f>
        <v>No</v>
      </c>
      <c r="K1806">
        <v>17</v>
      </c>
      <c r="L1806" t="str">
        <f>VLOOKUP($K1806,Neighborhoods!$A:$C,2,0)</f>
        <v>Manhattan</v>
      </c>
      <c r="M1806" t="str">
        <f>VLOOKUP($K1806,Neighborhoods!$A:$C,3,0)</f>
        <v>Hell's Kitchen</v>
      </c>
      <c r="N1806" t="str">
        <f>INDEX(Neighborhoods!$A:$C, MATCH(Places!$K1806,Neighborhoods!$A:$A,0), MATCH(Places!N$1,Neighborhoods!$A$1:$C$1,0))</f>
        <v>Manhattan</v>
      </c>
      <c r="O1806" t="str">
        <f>INDEX(Neighborhoods!$A:$C, MATCH(Places!$K1806,Neighborhoods!$A:$A,0), MATCH(Places!O$1,Neighborhoods!$A$1:$C$1,0))</f>
        <v>Hell's Kitchen</v>
      </c>
      <c r="P1806" t="s">
        <v>11822</v>
      </c>
      <c r="Q1806" t="str">
        <f t="shared" si="112"/>
        <v>No</v>
      </c>
      <c r="R1806">
        <v>3</v>
      </c>
      <c r="S1806" t="str">
        <f t="shared" si="113"/>
        <v>Medium</v>
      </c>
      <c r="T1806" s="50">
        <v>200</v>
      </c>
      <c r="U1806" s="70">
        <f t="shared" si="114"/>
        <v>0.04</v>
      </c>
      <c r="V1806" s="52">
        <v>4.62</v>
      </c>
      <c r="W1806" s="52" t="str" cm="1">
        <f t="array" ref="W1806">_xlfn.SWITCH(ROUND(V1806,0),5,"Excellent",4,"Good",3,"Ok","Bad")</f>
        <v>Excellent</v>
      </c>
      <c r="X1806">
        <v>240</v>
      </c>
      <c r="Y1806" t="str">
        <f t="shared" si="115"/>
        <v>No</v>
      </c>
      <c r="Z1806" s="68">
        <v>42415</v>
      </c>
      <c r="AA1806" s="68">
        <v>43877</v>
      </c>
      <c r="AB1806">
        <v>362</v>
      </c>
      <c r="AC1806" t="s">
        <v>15616</v>
      </c>
    </row>
    <row r="1807" spans="1:29" x14ac:dyDescent="0.3">
      <c r="A1807" t="s">
        <v>13785</v>
      </c>
      <c r="B1807">
        <v>2492</v>
      </c>
      <c r="C1807" t="str">
        <f>VLOOKUP($B1807,Hosts!$A:$M,10,0)</f>
        <v>Within a day</v>
      </c>
      <c r="D1807" s="70">
        <f>VLOOKUP($B1807,Hosts!$A:$M,11,0)</f>
        <v>1</v>
      </c>
      <c r="E1807" s="70">
        <f>VLOOKUP($B1807,Hosts!$A:$M,12,0)</f>
        <v>0.4</v>
      </c>
      <c r="F1807" t="str">
        <f>VLOOKUP($B1807,Hosts!$A:$M,13,0)</f>
        <v>No</v>
      </c>
      <c r="G1807" t="str">
        <f>INDEX(Hosts!$A:$M, MATCH(Places!$B1807,Hosts!$A:$A,0), MATCH(Places!G$1,Hosts!$A$1:$M$1,0))</f>
        <v>Within a day</v>
      </c>
      <c r="H1807" s="70">
        <f>INDEX(Hosts!$A:$M, MATCH(Places!$B1807,Hosts!$A:$A,0), MATCH(Places!H$1,Hosts!$A$1:$M$1,0))</f>
        <v>1</v>
      </c>
      <c r="I1807" s="70">
        <f>INDEX(Hosts!$A:$M, MATCH(Places!$B1807,Hosts!$A:$A,0), MATCH(Places!I$1,Hosts!$A$1:$M$1,0))</f>
        <v>0.4</v>
      </c>
      <c r="J1807" t="str">
        <f>INDEX(Hosts!$A:$M, MATCH(Places!$B1807,Hosts!$A:$A,0), MATCH(Places!J$1,Hosts!$A$1:$M$1,0))</f>
        <v>No</v>
      </c>
      <c r="K1807">
        <v>19</v>
      </c>
      <c r="L1807" t="str">
        <f>VLOOKUP($K1807,Neighborhoods!$A:$C,2,0)</f>
        <v>Manhattan</v>
      </c>
      <c r="M1807" t="str">
        <f>VLOOKUP($K1807,Neighborhoods!$A:$C,3,0)</f>
        <v>Upper East Side</v>
      </c>
      <c r="N1807" t="str">
        <f>INDEX(Neighborhoods!$A:$C, MATCH(Places!$K1807,Neighborhoods!$A:$A,0), MATCH(Places!N$1,Neighborhoods!$A$1:$C$1,0))</f>
        <v>Manhattan</v>
      </c>
      <c r="O1807" t="str">
        <f>INDEX(Neighborhoods!$A:$C, MATCH(Places!$K1807,Neighborhoods!$A:$A,0), MATCH(Places!O$1,Neighborhoods!$A$1:$C$1,0))</f>
        <v>Upper East Side</v>
      </c>
      <c r="P1807" t="s">
        <v>11822</v>
      </c>
      <c r="Q1807" t="str">
        <f t="shared" si="112"/>
        <v>No</v>
      </c>
      <c r="R1807">
        <v>2</v>
      </c>
      <c r="S1807" t="str">
        <f t="shared" si="113"/>
        <v>Small</v>
      </c>
      <c r="T1807" s="50">
        <v>320</v>
      </c>
      <c r="U1807" s="70">
        <f t="shared" si="114"/>
        <v>0.04</v>
      </c>
      <c r="V1807" s="52">
        <v>4.71</v>
      </c>
      <c r="W1807" s="52" t="str" cm="1">
        <f t="array" ref="W1807">_xlfn.SWITCH(ROUND(V1807,0),5,"Excellent",4,"Good",3,"Ok","Bad")</f>
        <v>Excellent</v>
      </c>
      <c r="X1807">
        <v>7</v>
      </c>
      <c r="Y1807" t="str">
        <f t="shared" si="115"/>
        <v>No</v>
      </c>
      <c r="Z1807" s="68">
        <v>42449</v>
      </c>
      <c r="AA1807" s="68">
        <v>43805</v>
      </c>
      <c r="AB1807">
        <v>178</v>
      </c>
      <c r="AC1807" t="s">
        <v>15615</v>
      </c>
    </row>
    <row r="1808" spans="1:29" x14ac:dyDescent="0.3">
      <c r="A1808" t="s">
        <v>1341</v>
      </c>
      <c r="B1808">
        <v>2646</v>
      </c>
      <c r="C1808" t="str">
        <f>VLOOKUP($B1808,Hosts!$A:$M,10,0)</f>
        <v>Within an hour</v>
      </c>
      <c r="D1808" s="70">
        <f>VLOOKUP($B1808,Hosts!$A:$M,11,0)</f>
        <v>1</v>
      </c>
      <c r="E1808" s="70">
        <f>VLOOKUP($B1808,Hosts!$A:$M,12,0)</f>
        <v>0.88</v>
      </c>
      <c r="F1808" t="str">
        <f>VLOOKUP($B1808,Hosts!$A:$M,13,0)</f>
        <v>Yes</v>
      </c>
      <c r="G1808" t="str">
        <f>INDEX(Hosts!$A:$M, MATCH(Places!$B1808,Hosts!$A:$A,0), MATCH(Places!G$1,Hosts!$A$1:$M$1,0))</f>
        <v>Within an hour</v>
      </c>
      <c r="H1808" s="70">
        <f>INDEX(Hosts!$A:$M, MATCH(Places!$B1808,Hosts!$A:$A,0), MATCH(Places!H$1,Hosts!$A$1:$M$1,0))</f>
        <v>1</v>
      </c>
      <c r="I1808" s="70">
        <f>INDEX(Hosts!$A:$M, MATCH(Places!$B1808,Hosts!$A:$A,0), MATCH(Places!I$1,Hosts!$A$1:$M$1,0))</f>
        <v>0.88</v>
      </c>
      <c r="J1808" t="str">
        <f>INDEX(Hosts!$A:$M, MATCH(Places!$B1808,Hosts!$A:$A,0), MATCH(Places!J$1,Hosts!$A$1:$M$1,0))</f>
        <v>Yes</v>
      </c>
      <c r="K1808">
        <v>8</v>
      </c>
      <c r="L1808" t="str">
        <f>VLOOKUP($K1808,Neighborhoods!$A:$C,2,0)</f>
        <v>Brooklyn</v>
      </c>
      <c r="M1808" t="str">
        <f>VLOOKUP($K1808,Neighborhoods!$A:$C,3,0)</f>
        <v>Bushwick</v>
      </c>
      <c r="N1808" t="str">
        <f>INDEX(Neighborhoods!$A:$C, MATCH(Places!$K1808,Neighborhoods!$A:$A,0), MATCH(Places!N$1,Neighborhoods!$A$1:$C$1,0))</f>
        <v>Brooklyn</v>
      </c>
      <c r="O1808" t="str">
        <f>INDEX(Neighborhoods!$A:$C, MATCH(Places!$K1808,Neighborhoods!$A:$A,0), MATCH(Places!O$1,Neighborhoods!$A$1:$C$1,0))</f>
        <v>Bushwick</v>
      </c>
      <c r="P1808" t="s">
        <v>11822</v>
      </c>
      <c r="Q1808" t="str">
        <f t="shared" si="112"/>
        <v>No</v>
      </c>
      <c r="R1808">
        <v>2</v>
      </c>
      <c r="S1808" t="str">
        <f t="shared" si="113"/>
        <v>Small</v>
      </c>
      <c r="T1808" s="50">
        <v>70</v>
      </c>
      <c r="U1808" s="70">
        <f t="shared" si="114"/>
        <v>0.03</v>
      </c>
      <c r="V1808" s="52">
        <v>4.91</v>
      </c>
      <c r="W1808" s="52" t="str" cm="1">
        <f t="array" ref="W1808">_xlfn.SWITCH(ROUND(V1808,0),5,"Excellent",4,"Good",3,"Ok","Bad")</f>
        <v>Excellent</v>
      </c>
      <c r="X1808">
        <v>229</v>
      </c>
      <c r="Y1808" t="str">
        <f t="shared" si="115"/>
        <v>Yes</v>
      </c>
      <c r="Z1808" s="68">
        <v>42455</v>
      </c>
      <c r="AA1808" s="68">
        <v>44053</v>
      </c>
      <c r="AB1808">
        <v>57</v>
      </c>
      <c r="AC1808" t="s">
        <v>15615</v>
      </c>
    </row>
    <row r="1809" spans="1:29" x14ac:dyDescent="0.3">
      <c r="A1809" t="s">
        <v>1342</v>
      </c>
      <c r="B1809">
        <v>2310</v>
      </c>
      <c r="C1809" t="str">
        <f>VLOOKUP($B1809,Hosts!$A:$M,10,0)</f>
        <v>Within an hour</v>
      </c>
      <c r="D1809" s="70">
        <f>VLOOKUP($B1809,Hosts!$A:$M,11,0)</f>
        <v>1</v>
      </c>
      <c r="E1809" s="70">
        <f>VLOOKUP($B1809,Hosts!$A:$M,12,0)</f>
        <v>0.83</v>
      </c>
      <c r="F1809" t="str">
        <f>VLOOKUP($B1809,Hosts!$A:$M,13,0)</f>
        <v>Yes</v>
      </c>
      <c r="G1809" t="str">
        <f>INDEX(Hosts!$A:$M, MATCH(Places!$B1809,Hosts!$A:$A,0), MATCH(Places!G$1,Hosts!$A$1:$M$1,0))</f>
        <v>Within an hour</v>
      </c>
      <c r="H1809" s="70">
        <f>INDEX(Hosts!$A:$M, MATCH(Places!$B1809,Hosts!$A:$A,0), MATCH(Places!H$1,Hosts!$A$1:$M$1,0))</f>
        <v>1</v>
      </c>
      <c r="I1809" s="70">
        <f>INDEX(Hosts!$A:$M, MATCH(Places!$B1809,Hosts!$A:$A,0), MATCH(Places!I$1,Hosts!$A$1:$M$1,0))</f>
        <v>0.83</v>
      </c>
      <c r="J1809" t="str">
        <f>INDEX(Hosts!$A:$M, MATCH(Places!$B1809,Hosts!$A:$A,0), MATCH(Places!J$1,Hosts!$A$1:$M$1,0))</f>
        <v>Yes</v>
      </c>
      <c r="K1809">
        <v>7</v>
      </c>
      <c r="L1809" t="str">
        <f>VLOOKUP($K1809,Neighborhoods!$A:$C,2,0)</f>
        <v>Brooklyn</v>
      </c>
      <c r="M1809" t="str">
        <f>VLOOKUP($K1809,Neighborhoods!$A:$C,3,0)</f>
        <v>Bedford-Stuyvesant</v>
      </c>
      <c r="N1809" t="str">
        <f>INDEX(Neighborhoods!$A:$C, MATCH(Places!$K1809,Neighborhoods!$A:$A,0), MATCH(Places!N$1,Neighborhoods!$A$1:$C$1,0))</f>
        <v>Brooklyn</v>
      </c>
      <c r="O1809" t="str">
        <f>INDEX(Neighborhoods!$A:$C, MATCH(Places!$K1809,Neighborhoods!$A:$A,0), MATCH(Places!O$1,Neighborhoods!$A$1:$C$1,0))</f>
        <v>Bedford-Stuyvesant</v>
      </c>
      <c r="P1809" t="s">
        <v>11822</v>
      </c>
      <c r="Q1809" t="str">
        <f t="shared" si="112"/>
        <v>No</v>
      </c>
      <c r="R1809">
        <v>5</v>
      </c>
      <c r="S1809" t="str">
        <f t="shared" si="113"/>
        <v>Medium</v>
      </c>
      <c r="T1809" s="50">
        <v>340</v>
      </c>
      <c r="U1809" s="70">
        <f t="shared" si="114"/>
        <v>0.04</v>
      </c>
      <c r="V1809" s="52">
        <v>4.92</v>
      </c>
      <c r="W1809" s="52" t="str" cm="1">
        <f t="array" ref="W1809">_xlfn.SWITCH(ROUND(V1809,0),5,"Excellent",4,"Good",3,"Ok","Bad")</f>
        <v>Excellent</v>
      </c>
      <c r="X1809">
        <v>192</v>
      </c>
      <c r="Y1809" t="str">
        <f t="shared" si="115"/>
        <v>Yes</v>
      </c>
      <c r="Z1809" s="68">
        <v>42405</v>
      </c>
      <c r="AA1809" s="68">
        <v>44048</v>
      </c>
      <c r="AB1809">
        <v>325</v>
      </c>
      <c r="AC1809" t="s">
        <v>15615</v>
      </c>
    </row>
    <row r="1810" spans="1:29" x14ac:dyDescent="0.3">
      <c r="A1810" t="s">
        <v>1343</v>
      </c>
      <c r="B1810">
        <v>1474</v>
      </c>
      <c r="C1810" t="str">
        <f>VLOOKUP($B1810,Hosts!$A:$M,10,0)</f>
        <v>Within an hour</v>
      </c>
      <c r="D1810" s="70">
        <f>VLOOKUP($B1810,Hosts!$A:$M,11,0)</f>
        <v>1</v>
      </c>
      <c r="E1810" s="70">
        <f>VLOOKUP($B1810,Hosts!$A:$M,12,0)</f>
        <v>0.68</v>
      </c>
      <c r="F1810" t="str">
        <f>VLOOKUP($B1810,Hosts!$A:$M,13,0)</f>
        <v>No</v>
      </c>
      <c r="G1810" t="str">
        <f>INDEX(Hosts!$A:$M, MATCH(Places!$B1810,Hosts!$A:$A,0), MATCH(Places!G$1,Hosts!$A$1:$M$1,0))</f>
        <v>Within an hour</v>
      </c>
      <c r="H1810" s="70">
        <f>INDEX(Hosts!$A:$M, MATCH(Places!$B1810,Hosts!$A:$A,0), MATCH(Places!H$1,Hosts!$A$1:$M$1,0))</f>
        <v>1</v>
      </c>
      <c r="I1810" s="70">
        <f>INDEX(Hosts!$A:$M, MATCH(Places!$B1810,Hosts!$A:$A,0), MATCH(Places!I$1,Hosts!$A$1:$M$1,0))</f>
        <v>0.68</v>
      </c>
      <c r="J1810" t="str">
        <f>INDEX(Hosts!$A:$M, MATCH(Places!$B1810,Hosts!$A:$A,0), MATCH(Places!J$1,Hosts!$A$1:$M$1,0))</f>
        <v>No</v>
      </c>
      <c r="K1810">
        <v>19</v>
      </c>
      <c r="L1810" t="str">
        <f>VLOOKUP($K1810,Neighborhoods!$A:$C,2,0)</f>
        <v>Manhattan</v>
      </c>
      <c r="M1810" t="str">
        <f>VLOOKUP($K1810,Neighborhoods!$A:$C,3,0)</f>
        <v>Upper East Side</v>
      </c>
      <c r="N1810" t="str">
        <f>INDEX(Neighborhoods!$A:$C, MATCH(Places!$K1810,Neighborhoods!$A:$A,0), MATCH(Places!N$1,Neighborhoods!$A$1:$C$1,0))</f>
        <v>Manhattan</v>
      </c>
      <c r="O1810" t="str">
        <f>INDEX(Neighborhoods!$A:$C, MATCH(Places!$K1810,Neighborhoods!$A:$A,0), MATCH(Places!O$1,Neighborhoods!$A$1:$C$1,0))</f>
        <v>Upper East Side</v>
      </c>
      <c r="P1810" t="s">
        <v>16</v>
      </c>
      <c r="Q1810" t="str">
        <f t="shared" si="112"/>
        <v>Yes</v>
      </c>
      <c r="R1810">
        <v>1</v>
      </c>
      <c r="S1810" t="str">
        <f t="shared" si="113"/>
        <v>Small</v>
      </c>
      <c r="T1810" s="50">
        <v>40</v>
      </c>
      <c r="U1810" s="70">
        <f t="shared" si="114"/>
        <v>0.03</v>
      </c>
      <c r="V1810" s="52">
        <v>4.7300000000000004</v>
      </c>
      <c r="W1810" s="52" t="str" cm="1">
        <f t="array" ref="W1810">_xlfn.SWITCH(ROUND(V1810,0),5,"Excellent",4,"Good",3,"Ok","Bad")</f>
        <v>Excellent</v>
      </c>
      <c r="X1810">
        <v>67</v>
      </c>
      <c r="Y1810" t="str">
        <f t="shared" si="115"/>
        <v>No</v>
      </c>
      <c r="Z1810" s="68">
        <v>42408</v>
      </c>
      <c r="AA1810" s="68">
        <v>43842</v>
      </c>
      <c r="AB1810">
        <v>174</v>
      </c>
      <c r="AC1810" t="s">
        <v>15615</v>
      </c>
    </row>
    <row r="1811" spans="1:29" x14ac:dyDescent="0.3">
      <c r="A1811" t="s">
        <v>1344</v>
      </c>
      <c r="B1811">
        <v>2582</v>
      </c>
      <c r="C1811" t="str">
        <f>VLOOKUP($B1811,Hosts!$A:$M,10,0)</f>
        <v>Within a day</v>
      </c>
      <c r="D1811" s="70">
        <f>VLOOKUP($B1811,Hosts!$A:$M,11,0)</f>
        <v>1</v>
      </c>
      <c r="E1811" s="70">
        <f>VLOOKUP($B1811,Hosts!$A:$M,12,0)</f>
        <v>0.36</v>
      </c>
      <c r="F1811" t="str">
        <f>VLOOKUP($B1811,Hosts!$A:$M,13,0)</f>
        <v>No</v>
      </c>
      <c r="G1811" t="str">
        <f>INDEX(Hosts!$A:$M, MATCH(Places!$B1811,Hosts!$A:$A,0), MATCH(Places!G$1,Hosts!$A$1:$M$1,0))</f>
        <v>Within a day</v>
      </c>
      <c r="H1811" s="70">
        <f>INDEX(Hosts!$A:$M, MATCH(Places!$B1811,Hosts!$A:$A,0), MATCH(Places!H$1,Hosts!$A$1:$M$1,0))</f>
        <v>1</v>
      </c>
      <c r="I1811" s="70">
        <f>INDEX(Hosts!$A:$M, MATCH(Places!$B1811,Hosts!$A:$A,0), MATCH(Places!I$1,Hosts!$A$1:$M$1,0))</f>
        <v>0.36</v>
      </c>
      <c r="J1811" t="str">
        <f>INDEX(Hosts!$A:$M, MATCH(Places!$B1811,Hosts!$A:$A,0), MATCH(Places!J$1,Hosts!$A$1:$M$1,0))</f>
        <v>No</v>
      </c>
      <c r="K1811">
        <v>10</v>
      </c>
      <c r="L1811" t="str">
        <f>VLOOKUP($K1811,Neighborhoods!$A:$C,2,0)</f>
        <v>Brooklyn</v>
      </c>
      <c r="M1811" t="str">
        <f>VLOOKUP($K1811,Neighborhoods!$A:$C,3,0)</f>
        <v>East Flatbush</v>
      </c>
      <c r="N1811" t="str">
        <f>INDEX(Neighborhoods!$A:$C, MATCH(Places!$K1811,Neighborhoods!$A:$A,0), MATCH(Places!N$1,Neighborhoods!$A$1:$C$1,0))</f>
        <v>Brooklyn</v>
      </c>
      <c r="O1811" t="str">
        <f>INDEX(Neighborhoods!$A:$C, MATCH(Places!$K1811,Neighborhoods!$A:$A,0), MATCH(Places!O$1,Neighborhoods!$A$1:$C$1,0))</f>
        <v>East Flatbush</v>
      </c>
      <c r="P1811" t="s">
        <v>1</v>
      </c>
      <c r="Q1811" t="str">
        <f t="shared" si="112"/>
        <v>Yes</v>
      </c>
      <c r="R1811">
        <v>2</v>
      </c>
      <c r="S1811" t="str">
        <f t="shared" si="113"/>
        <v>Small</v>
      </c>
      <c r="T1811" s="50">
        <v>65</v>
      </c>
      <c r="U1811" s="70">
        <f t="shared" si="114"/>
        <v>0.03</v>
      </c>
      <c r="V1811" s="52">
        <v>4.74</v>
      </c>
      <c r="W1811" s="52" t="str" cm="1">
        <f t="array" ref="W1811">_xlfn.SWITCH(ROUND(V1811,0),5,"Excellent",4,"Good",3,"Ok","Bad")</f>
        <v>Excellent</v>
      </c>
      <c r="X1811">
        <v>65</v>
      </c>
      <c r="Y1811" t="str">
        <f t="shared" si="115"/>
        <v>No</v>
      </c>
      <c r="Z1811" s="68">
        <v>42412</v>
      </c>
      <c r="AA1811" s="68">
        <v>43877</v>
      </c>
      <c r="AB1811">
        <v>289</v>
      </c>
      <c r="AC1811" t="s">
        <v>15615</v>
      </c>
    </row>
    <row r="1812" spans="1:29" x14ac:dyDescent="0.3">
      <c r="A1812" t="s">
        <v>1345</v>
      </c>
      <c r="B1812">
        <v>1101</v>
      </c>
      <c r="C1812" t="str">
        <f>VLOOKUP($B1812,Hosts!$A:$M,10,0)</f>
        <v>Within a few hours</v>
      </c>
      <c r="D1812" s="70">
        <f>VLOOKUP($B1812,Hosts!$A:$M,11,0)</f>
        <v>1</v>
      </c>
      <c r="E1812" s="70">
        <f>VLOOKUP($B1812,Hosts!$A:$M,12,0)</f>
        <v>0.32</v>
      </c>
      <c r="F1812" t="str">
        <f>VLOOKUP($B1812,Hosts!$A:$M,13,0)</f>
        <v>No</v>
      </c>
      <c r="G1812" t="str">
        <f>INDEX(Hosts!$A:$M, MATCH(Places!$B1812,Hosts!$A:$A,0), MATCH(Places!G$1,Hosts!$A$1:$M$1,0))</f>
        <v>Within a few hours</v>
      </c>
      <c r="H1812" s="70">
        <f>INDEX(Hosts!$A:$M, MATCH(Places!$B1812,Hosts!$A:$A,0), MATCH(Places!H$1,Hosts!$A$1:$M$1,0))</f>
        <v>1</v>
      </c>
      <c r="I1812" s="70">
        <f>INDEX(Hosts!$A:$M, MATCH(Places!$B1812,Hosts!$A:$A,0), MATCH(Places!I$1,Hosts!$A$1:$M$1,0))</f>
        <v>0.32</v>
      </c>
      <c r="J1812" t="str">
        <f>INDEX(Hosts!$A:$M, MATCH(Places!$B1812,Hosts!$A:$A,0), MATCH(Places!J$1,Hosts!$A$1:$M$1,0))</f>
        <v>No</v>
      </c>
      <c r="K1812">
        <v>19</v>
      </c>
      <c r="L1812" t="str">
        <f>VLOOKUP($K1812,Neighborhoods!$A:$C,2,0)</f>
        <v>Manhattan</v>
      </c>
      <c r="M1812" t="str">
        <f>VLOOKUP($K1812,Neighborhoods!$A:$C,3,0)</f>
        <v>Upper East Side</v>
      </c>
      <c r="N1812" t="str">
        <f>INDEX(Neighborhoods!$A:$C, MATCH(Places!$K1812,Neighborhoods!$A:$A,0), MATCH(Places!N$1,Neighborhoods!$A$1:$C$1,0))</f>
        <v>Manhattan</v>
      </c>
      <c r="O1812" t="str">
        <f>INDEX(Neighborhoods!$A:$C, MATCH(Places!$K1812,Neighborhoods!$A:$A,0), MATCH(Places!O$1,Neighborhoods!$A$1:$C$1,0))</f>
        <v>Upper East Side</v>
      </c>
      <c r="P1812" t="s">
        <v>11822</v>
      </c>
      <c r="Q1812" t="str">
        <f t="shared" si="112"/>
        <v>No</v>
      </c>
      <c r="R1812">
        <v>4</v>
      </c>
      <c r="S1812" t="str">
        <f t="shared" si="113"/>
        <v>Medium</v>
      </c>
      <c r="T1812" s="50">
        <v>70</v>
      </c>
      <c r="U1812" s="70">
        <f t="shared" si="114"/>
        <v>0.03</v>
      </c>
      <c r="V1812" s="52">
        <v>4.93</v>
      </c>
      <c r="W1812" s="52" t="str" cm="1">
        <f t="array" ref="W1812">_xlfn.SWITCH(ROUND(V1812,0),5,"Excellent",4,"Good",3,"Ok","Bad")</f>
        <v>Excellent</v>
      </c>
      <c r="X1812">
        <v>15</v>
      </c>
      <c r="Y1812" t="str">
        <f t="shared" si="115"/>
        <v>No</v>
      </c>
      <c r="Z1812" s="68">
        <v>42573</v>
      </c>
      <c r="AA1812" s="68">
        <v>43829</v>
      </c>
      <c r="AB1812">
        <v>329</v>
      </c>
      <c r="AC1812" t="s">
        <v>15615</v>
      </c>
    </row>
    <row r="1813" spans="1:29" x14ac:dyDescent="0.3">
      <c r="A1813" t="s">
        <v>1346</v>
      </c>
      <c r="B1813">
        <v>2210</v>
      </c>
      <c r="C1813" t="str">
        <f>VLOOKUP($B1813,Hosts!$A:$M,10,0)</f>
        <v>Within a day</v>
      </c>
      <c r="D1813" s="70">
        <f>VLOOKUP($B1813,Hosts!$A:$M,11,0)</f>
        <v>0.7</v>
      </c>
      <c r="E1813" s="70">
        <f>VLOOKUP($B1813,Hosts!$A:$M,12,0)</f>
        <v>0.93</v>
      </c>
      <c r="F1813" t="str">
        <f>VLOOKUP($B1813,Hosts!$A:$M,13,0)</f>
        <v>No</v>
      </c>
      <c r="G1813" t="str">
        <f>INDEX(Hosts!$A:$M, MATCH(Places!$B1813,Hosts!$A:$A,0), MATCH(Places!G$1,Hosts!$A$1:$M$1,0))</f>
        <v>Within a day</v>
      </c>
      <c r="H1813" s="70">
        <f>INDEX(Hosts!$A:$M, MATCH(Places!$B1813,Hosts!$A:$A,0), MATCH(Places!H$1,Hosts!$A$1:$M$1,0))</f>
        <v>0.7</v>
      </c>
      <c r="I1813" s="70">
        <f>INDEX(Hosts!$A:$M, MATCH(Places!$B1813,Hosts!$A:$A,0), MATCH(Places!I$1,Hosts!$A$1:$M$1,0))</f>
        <v>0.93</v>
      </c>
      <c r="J1813" t="str">
        <f>INDEX(Hosts!$A:$M, MATCH(Places!$B1813,Hosts!$A:$A,0), MATCH(Places!J$1,Hosts!$A$1:$M$1,0))</f>
        <v>No</v>
      </c>
      <c r="K1813">
        <v>9</v>
      </c>
      <c r="L1813" t="str">
        <f>VLOOKUP($K1813,Neighborhoods!$A:$C,2,0)</f>
        <v>Brooklyn</v>
      </c>
      <c r="M1813" t="str">
        <f>VLOOKUP($K1813,Neighborhoods!$A:$C,3,0)</f>
        <v>Crown Heights</v>
      </c>
      <c r="N1813" t="str">
        <f>INDEX(Neighborhoods!$A:$C, MATCH(Places!$K1813,Neighborhoods!$A:$A,0), MATCH(Places!N$1,Neighborhoods!$A$1:$C$1,0))</f>
        <v>Brooklyn</v>
      </c>
      <c r="O1813" t="str">
        <f>INDEX(Neighborhoods!$A:$C, MATCH(Places!$K1813,Neighborhoods!$A:$A,0), MATCH(Places!O$1,Neighborhoods!$A$1:$C$1,0))</f>
        <v>Crown Heights</v>
      </c>
      <c r="P1813" t="s">
        <v>11822</v>
      </c>
      <c r="Q1813" t="str">
        <f t="shared" si="112"/>
        <v>No</v>
      </c>
      <c r="R1813">
        <v>4</v>
      </c>
      <c r="S1813" t="str">
        <f t="shared" si="113"/>
        <v>Medium</v>
      </c>
      <c r="T1813" s="50">
        <v>150</v>
      </c>
      <c r="U1813" s="70">
        <f t="shared" si="114"/>
        <v>0.03</v>
      </c>
      <c r="V1813" s="52">
        <v>4.66</v>
      </c>
      <c r="W1813" s="52" t="str" cm="1">
        <f t="array" ref="W1813">_xlfn.SWITCH(ROUND(V1813,0),5,"Excellent",4,"Good",3,"Ok","Bad")</f>
        <v>Excellent</v>
      </c>
      <c r="X1813">
        <v>144</v>
      </c>
      <c r="Y1813" t="str">
        <f t="shared" si="115"/>
        <v>No</v>
      </c>
      <c r="Z1813" s="68">
        <v>42415</v>
      </c>
      <c r="AA1813" s="68">
        <v>43898</v>
      </c>
      <c r="AB1813">
        <v>350</v>
      </c>
      <c r="AC1813" t="s">
        <v>15615</v>
      </c>
    </row>
    <row r="1814" spans="1:29" x14ac:dyDescent="0.3">
      <c r="A1814" t="s">
        <v>14730</v>
      </c>
      <c r="B1814">
        <v>2623</v>
      </c>
      <c r="C1814" t="str">
        <f>VLOOKUP($B1814,Hosts!$A:$M,10,0)</f>
        <v>Within a day</v>
      </c>
      <c r="D1814" s="70">
        <f>VLOOKUP($B1814,Hosts!$A:$M,11,0)</f>
        <v>1</v>
      </c>
      <c r="E1814" s="70">
        <f>VLOOKUP($B1814,Hosts!$A:$M,12,0)</f>
        <v>1</v>
      </c>
      <c r="F1814" t="str">
        <f>VLOOKUP($B1814,Hosts!$A:$M,13,0)</f>
        <v>Yes</v>
      </c>
      <c r="G1814" t="str">
        <f>INDEX(Hosts!$A:$M, MATCH(Places!$B1814,Hosts!$A:$A,0), MATCH(Places!G$1,Hosts!$A$1:$M$1,0))</f>
        <v>Within a day</v>
      </c>
      <c r="H1814" s="70">
        <f>INDEX(Hosts!$A:$M, MATCH(Places!$B1814,Hosts!$A:$A,0), MATCH(Places!H$1,Hosts!$A$1:$M$1,0))</f>
        <v>1</v>
      </c>
      <c r="I1814" s="70">
        <f>INDEX(Hosts!$A:$M, MATCH(Places!$B1814,Hosts!$A:$A,0), MATCH(Places!I$1,Hosts!$A$1:$M$1,0))</f>
        <v>1</v>
      </c>
      <c r="J1814" t="str">
        <f>INDEX(Hosts!$A:$M, MATCH(Places!$B1814,Hosts!$A:$A,0), MATCH(Places!J$1,Hosts!$A$1:$M$1,0))</f>
        <v>Yes</v>
      </c>
      <c r="K1814">
        <v>12</v>
      </c>
      <c r="L1814" t="str">
        <f>VLOOKUP($K1814,Neighborhoods!$A:$C,2,0)</f>
        <v>Brooklyn</v>
      </c>
      <c r="M1814" t="str">
        <f>VLOOKUP($K1814,Neighborhoods!$A:$C,3,0)</f>
        <v>Williamsburg</v>
      </c>
      <c r="N1814" t="str">
        <f>INDEX(Neighborhoods!$A:$C, MATCH(Places!$K1814,Neighborhoods!$A:$A,0), MATCH(Places!N$1,Neighborhoods!$A$1:$C$1,0))</f>
        <v>Brooklyn</v>
      </c>
      <c r="O1814" t="str">
        <f>INDEX(Neighborhoods!$A:$C, MATCH(Places!$K1814,Neighborhoods!$A:$A,0), MATCH(Places!O$1,Neighborhoods!$A$1:$C$1,0))</f>
        <v>Williamsburg</v>
      </c>
      <c r="P1814" t="s">
        <v>1</v>
      </c>
      <c r="Q1814" t="str">
        <f t="shared" si="112"/>
        <v>Yes</v>
      </c>
      <c r="R1814">
        <v>2</v>
      </c>
      <c r="S1814" t="str">
        <f t="shared" si="113"/>
        <v>Small</v>
      </c>
      <c r="T1814" s="50">
        <v>381</v>
      </c>
      <c r="U1814" s="70">
        <f t="shared" si="114"/>
        <v>0.04</v>
      </c>
      <c r="V1814" s="52">
        <v>5</v>
      </c>
      <c r="W1814" s="52" t="str" cm="1">
        <f t="array" ref="W1814">_xlfn.SWITCH(ROUND(V1814,0),5,"Excellent",4,"Good",3,"Ok","Bad")</f>
        <v>Excellent</v>
      </c>
      <c r="X1814">
        <v>42</v>
      </c>
      <c r="Y1814" t="str">
        <f t="shared" si="115"/>
        <v>No</v>
      </c>
      <c r="Z1814" s="68">
        <v>42408</v>
      </c>
      <c r="AA1814" s="68">
        <v>43530</v>
      </c>
      <c r="AB1814">
        <v>83</v>
      </c>
      <c r="AC1814" t="s">
        <v>15615</v>
      </c>
    </row>
    <row r="1815" spans="1:29" x14ac:dyDescent="0.3">
      <c r="A1815" t="s">
        <v>13414</v>
      </c>
      <c r="B1815">
        <v>2659</v>
      </c>
      <c r="C1815" t="str">
        <f>VLOOKUP($B1815,Hosts!$A:$M,10,0)</f>
        <v>Within a few hours</v>
      </c>
      <c r="D1815" s="70">
        <f>VLOOKUP($B1815,Hosts!$A:$M,11,0)</f>
        <v>1</v>
      </c>
      <c r="E1815" s="70">
        <f>VLOOKUP($B1815,Hosts!$A:$M,12,0)</f>
        <v>1</v>
      </c>
      <c r="F1815" t="str">
        <f>VLOOKUP($B1815,Hosts!$A:$M,13,0)</f>
        <v>Yes</v>
      </c>
      <c r="G1815" t="str">
        <f>INDEX(Hosts!$A:$M, MATCH(Places!$B1815,Hosts!$A:$A,0), MATCH(Places!G$1,Hosts!$A$1:$M$1,0))</f>
        <v>Within a few hours</v>
      </c>
      <c r="H1815" s="70">
        <f>INDEX(Hosts!$A:$M, MATCH(Places!$B1815,Hosts!$A:$A,0), MATCH(Places!H$1,Hosts!$A$1:$M$1,0))</f>
        <v>1</v>
      </c>
      <c r="I1815" s="70">
        <f>INDEX(Hosts!$A:$M, MATCH(Places!$B1815,Hosts!$A:$A,0), MATCH(Places!I$1,Hosts!$A$1:$M$1,0))</f>
        <v>1</v>
      </c>
      <c r="J1815" t="str">
        <f>INDEX(Hosts!$A:$M, MATCH(Places!$B1815,Hosts!$A:$A,0), MATCH(Places!J$1,Hosts!$A$1:$M$1,0))</f>
        <v>Yes</v>
      </c>
      <c r="K1815">
        <v>16</v>
      </c>
      <c r="L1815" t="str">
        <f>VLOOKUP($K1815,Neighborhoods!$A:$C,2,0)</f>
        <v>Manhattan</v>
      </c>
      <c r="M1815" t="str">
        <f>VLOOKUP($K1815,Neighborhoods!$A:$C,3,0)</f>
        <v>Harlem</v>
      </c>
      <c r="N1815" t="str">
        <f>INDEX(Neighborhoods!$A:$C, MATCH(Places!$K1815,Neighborhoods!$A:$A,0), MATCH(Places!N$1,Neighborhoods!$A$1:$C$1,0))</f>
        <v>Manhattan</v>
      </c>
      <c r="O1815" t="str">
        <f>INDEX(Neighborhoods!$A:$C, MATCH(Places!$K1815,Neighborhoods!$A:$A,0), MATCH(Places!O$1,Neighborhoods!$A$1:$C$1,0))</f>
        <v>Harlem</v>
      </c>
      <c r="P1815" t="s">
        <v>1</v>
      </c>
      <c r="Q1815" t="str">
        <f t="shared" si="112"/>
        <v>Yes</v>
      </c>
      <c r="R1815">
        <v>1</v>
      </c>
      <c r="S1815" t="str">
        <f t="shared" si="113"/>
        <v>Small</v>
      </c>
      <c r="T1815" s="50">
        <v>99</v>
      </c>
      <c r="U1815" s="70">
        <f t="shared" si="114"/>
        <v>0.03</v>
      </c>
      <c r="V1815" s="52">
        <v>4.66</v>
      </c>
      <c r="W1815" s="52" t="str" cm="1">
        <f t="array" ref="W1815">_xlfn.SWITCH(ROUND(V1815,0),5,"Excellent",4,"Good",3,"Ok","Bad")</f>
        <v>Excellent</v>
      </c>
      <c r="X1815">
        <v>77</v>
      </c>
      <c r="Y1815" t="str">
        <f t="shared" si="115"/>
        <v>No</v>
      </c>
      <c r="Z1815" s="68">
        <v>42495</v>
      </c>
      <c r="AA1815" s="68">
        <v>43832</v>
      </c>
      <c r="AB1815">
        <v>89</v>
      </c>
      <c r="AC1815" t="s">
        <v>15616</v>
      </c>
    </row>
    <row r="1816" spans="1:29" x14ac:dyDescent="0.3">
      <c r="A1816" t="s">
        <v>1347</v>
      </c>
      <c r="B1816">
        <v>1653</v>
      </c>
      <c r="C1816" t="str">
        <f>VLOOKUP($B1816,Hosts!$A:$M,10,0)</f>
        <v>Within an hour</v>
      </c>
      <c r="D1816" s="70">
        <f>VLOOKUP($B1816,Hosts!$A:$M,11,0)</f>
        <v>0.56999999999999995</v>
      </c>
      <c r="E1816" s="70">
        <f>VLOOKUP($B1816,Hosts!$A:$M,12,0)</f>
        <v>1</v>
      </c>
      <c r="F1816" t="str">
        <f>VLOOKUP($B1816,Hosts!$A:$M,13,0)</f>
        <v>Yes</v>
      </c>
      <c r="G1816" t="str">
        <f>INDEX(Hosts!$A:$M, MATCH(Places!$B1816,Hosts!$A:$A,0), MATCH(Places!G$1,Hosts!$A$1:$M$1,0))</f>
        <v>Within an hour</v>
      </c>
      <c r="H1816" s="70">
        <f>INDEX(Hosts!$A:$M, MATCH(Places!$B1816,Hosts!$A:$A,0), MATCH(Places!H$1,Hosts!$A$1:$M$1,0))</f>
        <v>0.56999999999999995</v>
      </c>
      <c r="I1816" s="70">
        <f>INDEX(Hosts!$A:$M, MATCH(Places!$B1816,Hosts!$A:$A,0), MATCH(Places!I$1,Hosts!$A$1:$M$1,0))</f>
        <v>1</v>
      </c>
      <c r="J1816" t="str">
        <f>INDEX(Hosts!$A:$M, MATCH(Places!$B1816,Hosts!$A:$A,0), MATCH(Places!J$1,Hosts!$A$1:$M$1,0))</f>
        <v>Yes</v>
      </c>
      <c r="K1816">
        <v>12</v>
      </c>
      <c r="L1816" t="str">
        <f>VLOOKUP($K1816,Neighborhoods!$A:$C,2,0)</f>
        <v>Brooklyn</v>
      </c>
      <c r="M1816" t="str">
        <f>VLOOKUP($K1816,Neighborhoods!$A:$C,3,0)</f>
        <v>Williamsburg</v>
      </c>
      <c r="N1816" t="str">
        <f>INDEX(Neighborhoods!$A:$C, MATCH(Places!$K1816,Neighborhoods!$A:$A,0), MATCH(Places!N$1,Neighborhoods!$A$1:$C$1,0))</f>
        <v>Brooklyn</v>
      </c>
      <c r="O1816" t="str">
        <f>INDEX(Neighborhoods!$A:$C, MATCH(Places!$K1816,Neighborhoods!$A:$A,0), MATCH(Places!O$1,Neighborhoods!$A$1:$C$1,0))</f>
        <v>Williamsburg</v>
      </c>
      <c r="P1816" t="s">
        <v>11822</v>
      </c>
      <c r="Q1816" t="str">
        <f t="shared" si="112"/>
        <v>No</v>
      </c>
      <c r="R1816">
        <v>2</v>
      </c>
      <c r="S1816" t="str">
        <f t="shared" si="113"/>
        <v>Small</v>
      </c>
      <c r="T1816" s="50">
        <v>214</v>
      </c>
      <c r="U1816" s="70">
        <f t="shared" si="114"/>
        <v>0.04</v>
      </c>
      <c r="V1816" s="52">
        <v>4.91</v>
      </c>
      <c r="W1816" s="52" t="str" cm="1">
        <f t="array" ref="W1816">_xlfn.SWITCH(ROUND(V1816,0),5,"Excellent",4,"Good",3,"Ok","Bad")</f>
        <v>Excellent</v>
      </c>
      <c r="X1816">
        <v>148</v>
      </c>
      <c r="Y1816" t="str">
        <f t="shared" si="115"/>
        <v>Yes</v>
      </c>
      <c r="Z1816" s="68">
        <v>42482</v>
      </c>
      <c r="AA1816" s="68">
        <v>43890</v>
      </c>
      <c r="AB1816">
        <v>312</v>
      </c>
      <c r="AC1816" t="s">
        <v>15616</v>
      </c>
    </row>
    <row r="1817" spans="1:29" x14ac:dyDescent="0.3">
      <c r="A1817" t="s">
        <v>13535</v>
      </c>
      <c r="B1817">
        <v>2661</v>
      </c>
      <c r="C1817" t="str">
        <f>VLOOKUP($B1817,Hosts!$A:$M,10,0)</f>
        <v>Within a day</v>
      </c>
      <c r="D1817" s="70">
        <f>VLOOKUP($B1817,Hosts!$A:$M,11,0)</f>
        <v>0.67</v>
      </c>
      <c r="E1817" s="70">
        <f>VLOOKUP($B1817,Hosts!$A:$M,12,0)</f>
        <v>0.94</v>
      </c>
      <c r="F1817" t="str">
        <f>VLOOKUP($B1817,Hosts!$A:$M,13,0)</f>
        <v>No</v>
      </c>
      <c r="G1817" t="str">
        <f>INDEX(Hosts!$A:$M, MATCH(Places!$B1817,Hosts!$A:$A,0), MATCH(Places!G$1,Hosts!$A$1:$M$1,0))</f>
        <v>Within a day</v>
      </c>
      <c r="H1817" s="70">
        <f>INDEX(Hosts!$A:$M, MATCH(Places!$B1817,Hosts!$A:$A,0), MATCH(Places!H$1,Hosts!$A$1:$M$1,0))</f>
        <v>0.67</v>
      </c>
      <c r="I1817" s="70">
        <f>INDEX(Hosts!$A:$M, MATCH(Places!$B1817,Hosts!$A:$A,0), MATCH(Places!I$1,Hosts!$A$1:$M$1,0))</f>
        <v>0.94</v>
      </c>
      <c r="J1817" t="str">
        <f>INDEX(Hosts!$A:$M, MATCH(Places!$B1817,Hosts!$A:$A,0), MATCH(Places!J$1,Hosts!$A$1:$M$1,0))</f>
        <v>No</v>
      </c>
      <c r="K1817">
        <v>20</v>
      </c>
      <c r="L1817" t="str">
        <f>VLOOKUP($K1817,Neighborhoods!$A:$C,2,0)</f>
        <v>Manhattan</v>
      </c>
      <c r="M1817" t="str">
        <f>VLOOKUP($K1817,Neighborhoods!$A:$C,3,0)</f>
        <v>Upper West Side</v>
      </c>
      <c r="N1817" t="str">
        <f>INDEX(Neighborhoods!$A:$C, MATCH(Places!$K1817,Neighborhoods!$A:$A,0), MATCH(Places!N$1,Neighborhoods!$A$1:$C$1,0))</f>
        <v>Manhattan</v>
      </c>
      <c r="O1817" t="str">
        <f>INDEX(Neighborhoods!$A:$C, MATCH(Places!$K1817,Neighborhoods!$A:$A,0), MATCH(Places!O$1,Neighborhoods!$A$1:$C$1,0))</f>
        <v>Upper West Side</v>
      </c>
      <c r="P1817" t="s">
        <v>1</v>
      </c>
      <c r="Q1817" t="str">
        <f t="shared" si="112"/>
        <v>Yes</v>
      </c>
      <c r="R1817">
        <v>2</v>
      </c>
      <c r="S1817" t="str">
        <f t="shared" si="113"/>
        <v>Small</v>
      </c>
      <c r="T1817" s="50">
        <v>59</v>
      </c>
      <c r="U1817" s="70">
        <f t="shared" si="114"/>
        <v>0.03</v>
      </c>
      <c r="V1817" s="52">
        <v>4.51</v>
      </c>
      <c r="W1817" s="52" t="str" cm="1">
        <f t="array" ref="W1817">_xlfn.SWITCH(ROUND(V1817,0),5,"Excellent",4,"Good",3,"Ok","Bad")</f>
        <v>Excellent</v>
      </c>
      <c r="X1817">
        <v>235</v>
      </c>
      <c r="Y1817" t="str">
        <f t="shared" si="115"/>
        <v>No</v>
      </c>
      <c r="Z1817" s="68">
        <v>42477</v>
      </c>
      <c r="AA1817" s="68">
        <v>43996</v>
      </c>
      <c r="AB1817">
        <v>365</v>
      </c>
      <c r="AC1817" t="s">
        <v>15616</v>
      </c>
    </row>
    <row r="1818" spans="1:29" x14ac:dyDescent="0.3">
      <c r="A1818" t="s">
        <v>14015</v>
      </c>
      <c r="B1818">
        <v>2077</v>
      </c>
      <c r="C1818" t="str">
        <f>VLOOKUP($B1818,Hosts!$A:$M,10,0)</f>
        <v>Within an hour</v>
      </c>
      <c r="D1818" s="70">
        <f>VLOOKUP($B1818,Hosts!$A:$M,11,0)</f>
        <v>1</v>
      </c>
      <c r="E1818" s="70">
        <f>VLOOKUP($B1818,Hosts!$A:$M,12,0)</f>
        <v>0.94</v>
      </c>
      <c r="F1818" t="str">
        <f>VLOOKUP($B1818,Hosts!$A:$M,13,0)</f>
        <v>Yes</v>
      </c>
      <c r="G1818" t="str">
        <f>INDEX(Hosts!$A:$M, MATCH(Places!$B1818,Hosts!$A:$A,0), MATCH(Places!G$1,Hosts!$A$1:$M$1,0))</f>
        <v>Within an hour</v>
      </c>
      <c r="H1818" s="70">
        <f>INDEX(Hosts!$A:$M, MATCH(Places!$B1818,Hosts!$A:$A,0), MATCH(Places!H$1,Hosts!$A$1:$M$1,0))</f>
        <v>1</v>
      </c>
      <c r="I1818" s="70">
        <f>INDEX(Hosts!$A:$M, MATCH(Places!$B1818,Hosts!$A:$A,0), MATCH(Places!I$1,Hosts!$A$1:$M$1,0))</f>
        <v>0.94</v>
      </c>
      <c r="J1818" t="str">
        <f>INDEX(Hosts!$A:$M, MATCH(Places!$B1818,Hosts!$A:$A,0), MATCH(Places!J$1,Hosts!$A$1:$M$1,0))</f>
        <v>Yes</v>
      </c>
      <c r="K1818">
        <v>16</v>
      </c>
      <c r="L1818" t="str">
        <f>VLOOKUP($K1818,Neighborhoods!$A:$C,2,0)</f>
        <v>Manhattan</v>
      </c>
      <c r="M1818" t="str">
        <f>VLOOKUP($K1818,Neighborhoods!$A:$C,3,0)</f>
        <v>Harlem</v>
      </c>
      <c r="N1818" t="str">
        <f>INDEX(Neighborhoods!$A:$C, MATCH(Places!$K1818,Neighborhoods!$A:$A,0), MATCH(Places!N$1,Neighborhoods!$A$1:$C$1,0))</f>
        <v>Manhattan</v>
      </c>
      <c r="O1818" t="str">
        <f>INDEX(Neighborhoods!$A:$C, MATCH(Places!$K1818,Neighborhoods!$A:$A,0), MATCH(Places!O$1,Neighborhoods!$A$1:$C$1,0))</f>
        <v>Harlem</v>
      </c>
      <c r="P1818" t="s">
        <v>11822</v>
      </c>
      <c r="Q1818" t="str">
        <f t="shared" si="112"/>
        <v>No</v>
      </c>
      <c r="R1818">
        <v>2</v>
      </c>
      <c r="S1818" t="str">
        <f t="shared" si="113"/>
        <v>Small</v>
      </c>
      <c r="T1818" s="50">
        <v>175</v>
      </c>
      <c r="U1818" s="70">
        <f t="shared" si="114"/>
        <v>0.03</v>
      </c>
      <c r="V1818" s="52">
        <v>4.91</v>
      </c>
      <c r="W1818" s="52" t="str" cm="1">
        <f t="array" ref="W1818">_xlfn.SWITCH(ROUND(V1818,0),5,"Excellent",4,"Good",3,"Ok","Bad")</f>
        <v>Excellent</v>
      </c>
      <c r="X1818">
        <v>22</v>
      </c>
      <c r="Y1818" t="str">
        <f t="shared" si="115"/>
        <v>No</v>
      </c>
      <c r="Z1818" s="68">
        <v>43415</v>
      </c>
      <c r="AA1818" s="68">
        <v>44006</v>
      </c>
      <c r="AB1818">
        <v>365</v>
      </c>
      <c r="AC1818" t="s">
        <v>15615</v>
      </c>
    </row>
    <row r="1819" spans="1:29" x14ac:dyDescent="0.3">
      <c r="A1819" t="s">
        <v>1348</v>
      </c>
      <c r="B1819">
        <v>337</v>
      </c>
      <c r="C1819" t="str">
        <f>VLOOKUP($B1819,Hosts!$A:$M,10,0)</f>
        <v>Within a few hours</v>
      </c>
      <c r="D1819" s="70">
        <f>VLOOKUP($B1819,Hosts!$A:$M,11,0)</f>
        <v>1</v>
      </c>
      <c r="E1819" s="70">
        <f>VLOOKUP($B1819,Hosts!$A:$M,12,0)</f>
        <v>0.62</v>
      </c>
      <c r="F1819" t="str">
        <f>VLOOKUP($B1819,Hosts!$A:$M,13,0)</f>
        <v>No</v>
      </c>
      <c r="G1819" t="str">
        <f>INDEX(Hosts!$A:$M, MATCH(Places!$B1819,Hosts!$A:$A,0), MATCH(Places!G$1,Hosts!$A$1:$M$1,0))</f>
        <v>Within a few hours</v>
      </c>
      <c r="H1819" s="70">
        <f>INDEX(Hosts!$A:$M, MATCH(Places!$B1819,Hosts!$A:$A,0), MATCH(Places!H$1,Hosts!$A$1:$M$1,0))</f>
        <v>1</v>
      </c>
      <c r="I1819" s="70">
        <f>INDEX(Hosts!$A:$M, MATCH(Places!$B1819,Hosts!$A:$A,0), MATCH(Places!I$1,Hosts!$A$1:$M$1,0))</f>
        <v>0.62</v>
      </c>
      <c r="J1819" t="str">
        <f>INDEX(Hosts!$A:$M, MATCH(Places!$B1819,Hosts!$A:$A,0), MATCH(Places!J$1,Hosts!$A$1:$M$1,0))</f>
        <v>No</v>
      </c>
      <c r="K1819">
        <v>17</v>
      </c>
      <c r="L1819" t="str">
        <f>VLOOKUP($K1819,Neighborhoods!$A:$C,2,0)</f>
        <v>Manhattan</v>
      </c>
      <c r="M1819" t="str">
        <f>VLOOKUP($K1819,Neighborhoods!$A:$C,3,0)</f>
        <v>Hell's Kitchen</v>
      </c>
      <c r="N1819" t="str">
        <f>INDEX(Neighborhoods!$A:$C, MATCH(Places!$K1819,Neighborhoods!$A:$A,0), MATCH(Places!N$1,Neighborhoods!$A$1:$C$1,0))</f>
        <v>Manhattan</v>
      </c>
      <c r="O1819" t="str">
        <f>INDEX(Neighborhoods!$A:$C, MATCH(Places!$K1819,Neighborhoods!$A:$A,0), MATCH(Places!O$1,Neighborhoods!$A$1:$C$1,0))</f>
        <v>Hell's Kitchen</v>
      </c>
      <c r="P1819" t="s">
        <v>11822</v>
      </c>
      <c r="Q1819" t="str">
        <f t="shared" si="112"/>
        <v>No</v>
      </c>
      <c r="R1819">
        <v>2</v>
      </c>
      <c r="S1819" t="str">
        <f t="shared" si="113"/>
        <v>Small</v>
      </c>
      <c r="T1819" s="50">
        <v>140</v>
      </c>
      <c r="U1819" s="70">
        <f t="shared" si="114"/>
        <v>0.03</v>
      </c>
      <c r="V1819" s="52">
        <v>4.67</v>
      </c>
      <c r="W1819" s="52" t="str" cm="1">
        <f t="array" ref="W1819">_xlfn.SWITCH(ROUND(V1819,0),5,"Excellent",4,"Good",3,"Ok","Bad")</f>
        <v>Excellent</v>
      </c>
      <c r="X1819">
        <v>6</v>
      </c>
      <c r="Y1819" t="str">
        <f t="shared" si="115"/>
        <v>No</v>
      </c>
      <c r="Z1819" s="68">
        <v>42552</v>
      </c>
      <c r="AA1819" s="68">
        <v>43890</v>
      </c>
      <c r="AB1819">
        <v>349</v>
      </c>
      <c r="AC1819" t="s">
        <v>15615</v>
      </c>
    </row>
    <row r="1820" spans="1:29" x14ac:dyDescent="0.3">
      <c r="A1820" t="s">
        <v>15070</v>
      </c>
      <c r="B1820">
        <v>1367</v>
      </c>
      <c r="C1820" t="str">
        <f>VLOOKUP($B1820,Hosts!$A:$M,10,0)</f>
        <v>Within an hour</v>
      </c>
      <c r="D1820" s="70">
        <f>VLOOKUP($B1820,Hosts!$A:$M,11,0)</f>
        <v>1</v>
      </c>
      <c r="E1820" s="70">
        <f>VLOOKUP($B1820,Hosts!$A:$M,12,0)</f>
        <v>1</v>
      </c>
      <c r="F1820" t="str">
        <f>VLOOKUP($B1820,Hosts!$A:$M,13,0)</f>
        <v>Yes</v>
      </c>
      <c r="G1820" t="str">
        <f>INDEX(Hosts!$A:$M, MATCH(Places!$B1820,Hosts!$A:$A,0), MATCH(Places!G$1,Hosts!$A$1:$M$1,0))</f>
        <v>Within an hour</v>
      </c>
      <c r="H1820" s="70">
        <f>INDEX(Hosts!$A:$M, MATCH(Places!$B1820,Hosts!$A:$A,0), MATCH(Places!H$1,Hosts!$A$1:$M$1,0))</f>
        <v>1</v>
      </c>
      <c r="I1820" s="70">
        <f>INDEX(Hosts!$A:$M, MATCH(Places!$B1820,Hosts!$A:$A,0), MATCH(Places!I$1,Hosts!$A$1:$M$1,0))</f>
        <v>1</v>
      </c>
      <c r="J1820" t="str">
        <f>INDEX(Hosts!$A:$M, MATCH(Places!$B1820,Hosts!$A:$A,0), MATCH(Places!J$1,Hosts!$A$1:$M$1,0))</f>
        <v>Yes</v>
      </c>
      <c r="K1820">
        <v>25</v>
      </c>
      <c r="L1820" t="str">
        <f>VLOOKUP($K1820,Neighborhoods!$A:$C,2,0)</f>
        <v>Queens</v>
      </c>
      <c r="M1820" t="str">
        <f>VLOOKUP($K1820,Neighborhoods!$A:$C,3,0)</f>
        <v>Ridgewood</v>
      </c>
      <c r="N1820" t="str">
        <f>INDEX(Neighborhoods!$A:$C, MATCH(Places!$K1820,Neighborhoods!$A:$A,0), MATCH(Places!N$1,Neighborhoods!$A$1:$C$1,0))</f>
        <v>Queens</v>
      </c>
      <c r="O1820" t="str">
        <f>INDEX(Neighborhoods!$A:$C, MATCH(Places!$K1820,Neighborhoods!$A:$A,0), MATCH(Places!O$1,Neighborhoods!$A$1:$C$1,0))</f>
        <v>Ridgewood</v>
      </c>
      <c r="P1820" t="s">
        <v>1</v>
      </c>
      <c r="Q1820" t="str">
        <f t="shared" si="112"/>
        <v>Yes</v>
      </c>
      <c r="R1820">
        <v>2</v>
      </c>
      <c r="S1820" t="str">
        <f t="shared" si="113"/>
        <v>Small</v>
      </c>
      <c r="T1820" s="50">
        <v>69</v>
      </c>
      <c r="U1820" s="70">
        <f t="shared" si="114"/>
        <v>0.03</v>
      </c>
      <c r="V1820" s="52">
        <v>4.99</v>
      </c>
      <c r="W1820" s="52" t="str" cm="1">
        <f t="array" ref="W1820">_xlfn.SWITCH(ROUND(V1820,0),5,"Excellent",4,"Good",3,"Ok","Bad")</f>
        <v>Excellent</v>
      </c>
      <c r="X1820">
        <v>94</v>
      </c>
      <c r="Y1820" t="str">
        <f t="shared" si="115"/>
        <v>No</v>
      </c>
      <c r="Z1820" s="68">
        <v>42983</v>
      </c>
      <c r="AA1820" s="68">
        <v>43891</v>
      </c>
      <c r="AB1820">
        <v>128</v>
      </c>
      <c r="AC1820" t="s">
        <v>15616</v>
      </c>
    </row>
    <row r="1821" spans="1:29" x14ac:dyDescent="0.3">
      <c r="A1821" t="s">
        <v>15001</v>
      </c>
      <c r="B1821">
        <v>2354</v>
      </c>
      <c r="C1821" t="str">
        <f>VLOOKUP($B1821,Hosts!$A:$M,10,0)</f>
        <v>A few days or more</v>
      </c>
      <c r="D1821" s="70">
        <f>VLOOKUP($B1821,Hosts!$A:$M,11,0)</f>
        <v>0</v>
      </c>
      <c r="E1821" s="70">
        <f>VLOOKUP($B1821,Hosts!$A:$M,12,0)</f>
        <v>0.33</v>
      </c>
      <c r="F1821" t="str">
        <f>VLOOKUP($B1821,Hosts!$A:$M,13,0)</f>
        <v>No</v>
      </c>
      <c r="G1821" t="str">
        <f>INDEX(Hosts!$A:$M, MATCH(Places!$B1821,Hosts!$A:$A,0), MATCH(Places!G$1,Hosts!$A$1:$M$1,0))</f>
        <v>A few days or more</v>
      </c>
      <c r="H1821" s="70">
        <f>INDEX(Hosts!$A:$M, MATCH(Places!$B1821,Hosts!$A:$A,0), MATCH(Places!H$1,Hosts!$A$1:$M$1,0))</f>
        <v>0</v>
      </c>
      <c r="I1821" s="70">
        <f>INDEX(Hosts!$A:$M, MATCH(Places!$B1821,Hosts!$A:$A,0), MATCH(Places!I$1,Hosts!$A$1:$M$1,0))</f>
        <v>0.33</v>
      </c>
      <c r="J1821" t="str">
        <f>INDEX(Hosts!$A:$M, MATCH(Places!$B1821,Hosts!$A:$A,0), MATCH(Places!J$1,Hosts!$A$1:$M$1,0))</f>
        <v>No</v>
      </c>
      <c r="K1821">
        <v>10</v>
      </c>
      <c r="L1821" t="str">
        <f>VLOOKUP($K1821,Neighborhoods!$A:$C,2,0)</f>
        <v>Brooklyn</v>
      </c>
      <c r="M1821" t="str">
        <f>VLOOKUP($K1821,Neighborhoods!$A:$C,3,0)</f>
        <v>East Flatbush</v>
      </c>
      <c r="N1821" t="str">
        <f>INDEX(Neighborhoods!$A:$C, MATCH(Places!$K1821,Neighborhoods!$A:$A,0), MATCH(Places!N$1,Neighborhoods!$A$1:$C$1,0))</f>
        <v>Brooklyn</v>
      </c>
      <c r="O1821" t="str">
        <f>INDEX(Neighborhoods!$A:$C, MATCH(Places!$K1821,Neighborhoods!$A:$A,0), MATCH(Places!O$1,Neighborhoods!$A$1:$C$1,0))</f>
        <v>East Flatbush</v>
      </c>
      <c r="P1821" t="s">
        <v>11822</v>
      </c>
      <c r="Q1821" t="str">
        <f t="shared" si="112"/>
        <v>No</v>
      </c>
      <c r="R1821">
        <v>4</v>
      </c>
      <c r="S1821" t="str">
        <f t="shared" si="113"/>
        <v>Medium</v>
      </c>
      <c r="T1821" s="50">
        <v>160</v>
      </c>
      <c r="U1821" s="70">
        <f t="shared" si="114"/>
        <v>0.03</v>
      </c>
      <c r="V1821" s="52">
        <v>4</v>
      </c>
      <c r="W1821" s="52" t="str" cm="1">
        <f t="array" ref="W1821">_xlfn.SWITCH(ROUND(V1821,0),5,"Excellent",4,"Good",3,"Ok","Bad")</f>
        <v>Good</v>
      </c>
      <c r="X1821">
        <v>3</v>
      </c>
      <c r="Y1821" t="str">
        <f t="shared" si="115"/>
        <v>No</v>
      </c>
      <c r="Z1821" s="68">
        <v>42441</v>
      </c>
      <c r="AA1821" s="68">
        <v>43744</v>
      </c>
      <c r="AB1821">
        <v>228</v>
      </c>
      <c r="AC1821" t="s">
        <v>15615</v>
      </c>
    </row>
    <row r="1822" spans="1:29" x14ac:dyDescent="0.3">
      <c r="A1822" t="s">
        <v>1349</v>
      </c>
      <c r="B1822">
        <v>1799</v>
      </c>
      <c r="C1822" t="str">
        <f>VLOOKUP($B1822,Hosts!$A:$M,10,0)</f>
        <v>Within an hour</v>
      </c>
      <c r="D1822" s="70">
        <f>VLOOKUP($B1822,Hosts!$A:$M,11,0)</f>
        <v>0.92</v>
      </c>
      <c r="E1822" s="70">
        <f>VLOOKUP($B1822,Hosts!$A:$M,12,0)</f>
        <v>1</v>
      </c>
      <c r="F1822" t="str">
        <f>VLOOKUP($B1822,Hosts!$A:$M,13,0)</f>
        <v>Yes</v>
      </c>
      <c r="G1822" t="str">
        <f>INDEX(Hosts!$A:$M, MATCH(Places!$B1822,Hosts!$A:$A,0), MATCH(Places!G$1,Hosts!$A$1:$M$1,0))</f>
        <v>Within an hour</v>
      </c>
      <c r="H1822" s="70">
        <f>INDEX(Hosts!$A:$M, MATCH(Places!$B1822,Hosts!$A:$A,0), MATCH(Places!H$1,Hosts!$A$1:$M$1,0))</f>
        <v>0.92</v>
      </c>
      <c r="I1822" s="70">
        <f>INDEX(Hosts!$A:$M, MATCH(Places!$B1822,Hosts!$A:$A,0), MATCH(Places!I$1,Hosts!$A$1:$M$1,0))</f>
        <v>1</v>
      </c>
      <c r="J1822" t="str">
        <f>INDEX(Hosts!$A:$M, MATCH(Places!$B1822,Hosts!$A:$A,0), MATCH(Places!J$1,Hosts!$A$1:$M$1,0))</f>
        <v>Yes</v>
      </c>
      <c r="K1822">
        <v>9</v>
      </c>
      <c r="L1822" t="str">
        <f>VLOOKUP($K1822,Neighborhoods!$A:$C,2,0)</f>
        <v>Brooklyn</v>
      </c>
      <c r="M1822" t="str">
        <f>VLOOKUP($K1822,Neighborhoods!$A:$C,3,0)</f>
        <v>Crown Heights</v>
      </c>
      <c r="N1822" t="str">
        <f>INDEX(Neighborhoods!$A:$C, MATCH(Places!$K1822,Neighborhoods!$A:$A,0), MATCH(Places!N$1,Neighborhoods!$A$1:$C$1,0))</f>
        <v>Brooklyn</v>
      </c>
      <c r="O1822" t="str">
        <f>INDEX(Neighborhoods!$A:$C, MATCH(Places!$K1822,Neighborhoods!$A:$A,0), MATCH(Places!O$1,Neighborhoods!$A$1:$C$1,0))</f>
        <v>Crown Heights</v>
      </c>
      <c r="P1822" t="s">
        <v>11822</v>
      </c>
      <c r="Q1822" t="str">
        <f t="shared" si="112"/>
        <v>No</v>
      </c>
      <c r="R1822">
        <v>6</v>
      </c>
      <c r="S1822" t="str">
        <f t="shared" si="113"/>
        <v>Large</v>
      </c>
      <c r="T1822" s="50">
        <v>126</v>
      </c>
      <c r="U1822" s="70">
        <f t="shared" si="114"/>
        <v>0.03</v>
      </c>
      <c r="V1822" s="52">
        <v>4.8899999999999997</v>
      </c>
      <c r="W1822" s="52" t="str" cm="1">
        <f t="array" ref="W1822">_xlfn.SWITCH(ROUND(V1822,0),5,"Excellent",4,"Good",3,"Ok","Bad")</f>
        <v>Excellent</v>
      </c>
      <c r="X1822">
        <v>27</v>
      </c>
      <c r="Y1822" t="str">
        <f t="shared" si="115"/>
        <v>No</v>
      </c>
      <c r="Z1822" s="68">
        <v>42437</v>
      </c>
      <c r="AA1822" s="68">
        <v>43906</v>
      </c>
      <c r="AB1822">
        <v>87</v>
      </c>
      <c r="AC1822" t="s">
        <v>15616</v>
      </c>
    </row>
    <row r="1823" spans="1:29" x14ac:dyDescent="0.3">
      <c r="A1823" t="s">
        <v>1350</v>
      </c>
      <c r="B1823">
        <v>983</v>
      </c>
      <c r="C1823" t="str">
        <f>VLOOKUP($B1823,Hosts!$A:$M,10,0)</f>
        <v>Within a day</v>
      </c>
      <c r="D1823" s="70">
        <f>VLOOKUP($B1823,Hosts!$A:$M,11,0)</f>
        <v>1</v>
      </c>
      <c r="E1823" s="70">
        <f>VLOOKUP($B1823,Hosts!$A:$M,12,0)</f>
        <v>0.84</v>
      </c>
      <c r="F1823" t="str">
        <f>VLOOKUP($B1823,Hosts!$A:$M,13,0)</f>
        <v>No</v>
      </c>
      <c r="G1823" t="str">
        <f>INDEX(Hosts!$A:$M, MATCH(Places!$B1823,Hosts!$A:$A,0), MATCH(Places!G$1,Hosts!$A$1:$M$1,0))</f>
        <v>Within a day</v>
      </c>
      <c r="H1823" s="70">
        <f>INDEX(Hosts!$A:$M, MATCH(Places!$B1823,Hosts!$A:$A,0), MATCH(Places!H$1,Hosts!$A$1:$M$1,0))</f>
        <v>1</v>
      </c>
      <c r="I1823" s="70">
        <f>INDEX(Hosts!$A:$M, MATCH(Places!$B1823,Hosts!$A:$A,0), MATCH(Places!I$1,Hosts!$A$1:$M$1,0))</f>
        <v>0.84</v>
      </c>
      <c r="J1823" t="str">
        <f>INDEX(Hosts!$A:$M, MATCH(Places!$B1823,Hosts!$A:$A,0), MATCH(Places!J$1,Hosts!$A$1:$M$1,0))</f>
        <v>No</v>
      </c>
      <c r="K1823">
        <v>16</v>
      </c>
      <c r="L1823" t="str">
        <f>VLOOKUP($K1823,Neighborhoods!$A:$C,2,0)</f>
        <v>Manhattan</v>
      </c>
      <c r="M1823" t="str">
        <f>VLOOKUP($K1823,Neighborhoods!$A:$C,3,0)</f>
        <v>Harlem</v>
      </c>
      <c r="N1823" t="str">
        <f>INDEX(Neighborhoods!$A:$C, MATCH(Places!$K1823,Neighborhoods!$A:$A,0), MATCH(Places!N$1,Neighborhoods!$A$1:$C$1,0))</f>
        <v>Manhattan</v>
      </c>
      <c r="O1823" t="str">
        <f>INDEX(Neighborhoods!$A:$C, MATCH(Places!$K1823,Neighborhoods!$A:$A,0), MATCH(Places!O$1,Neighborhoods!$A$1:$C$1,0))</f>
        <v>Harlem</v>
      </c>
      <c r="P1823" t="s">
        <v>1</v>
      </c>
      <c r="Q1823" t="str">
        <f t="shared" si="112"/>
        <v>Yes</v>
      </c>
      <c r="R1823">
        <v>2</v>
      </c>
      <c r="S1823" t="str">
        <f t="shared" si="113"/>
        <v>Small</v>
      </c>
      <c r="T1823" s="50">
        <v>40</v>
      </c>
      <c r="U1823" s="70">
        <f t="shared" si="114"/>
        <v>0.03</v>
      </c>
      <c r="V1823" s="52">
        <v>4.67</v>
      </c>
      <c r="W1823" s="52" t="str" cm="1">
        <f t="array" ref="W1823">_xlfn.SWITCH(ROUND(V1823,0),5,"Excellent",4,"Good",3,"Ok","Bad")</f>
        <v>Excellent</v>
      </c>
      <c r="X1823">
        <v>138</v>
      </c>
      <c r="Y1823" t="str">
        <f t="shared" si="115"/>
        <v>No</v>
      </c>
      <c r="Z1823" s="68">
        <v>42406</v>
      </c>
      <c r="AA1823" s="68">
        <v>43891</v>
      </c>
      <c r="AB1823">
        <v>296</v>
      </c>
      <c r="AC1823" t="s">
        <v>15615</v>
      </c>
    </row>
    <row r="1824" spans="1:29" x14ac:dyDescent="0.3">
      <c r="A1824" t="s">
        <v>1351</v>
      </c>
      <c r="B1824">
        <v>69</v>
      </c>
      <c r="C1824" t="str">
        <f>VLOOKUP($B1824,Hosts!$A:$M,10,0)</f>
        <v>Within a day</v>
      </c>
      <c r="D1824" s="70">
        <f>VLOOKUP($B1824,Hosts!$A:$M,11,0)</f>
        <v>1</v>
      </c>
      <c r="E1824" s="70">
        <f>VLOOKUP($B1824,Hosts!$A:$M,12,0)</f>
        <v>0.17</v>
      </c>
      <c r="F1824" t="str">
        <f>VLOOKUP($B1824,Hosts!$A:$M,13,0)</f>
        <v>Yes</v>
      </c>
      <c r="G1824" t="str">
        <f>INDEX(Hosts!$A:$M, MATCH(Places!$B1824,Hosts!$A:$A,0), MATCH(Places!G$1,Hosts!$A$1:$M$1,0))</f>
        <v>Within a day</v>
      </c>
      <c r="H1824" s="70">
        <f>INDEX(Hosts!$A:$M, MATCH(Places!$B1824,Hosts!$A:$A,0), MATCH(Places!H$1,Hosts!$A$1:$M$1,0))</f>
        <v>1</v>
      </c>
      <c r="I1824" s="70">
        <f>INDEX(Hosts!$A:$M, MATCH(Places!$B1824,Hosts!$A:$A,0), MATCH(Places!I$1,Hosts!$A$1:$M$1,0))</f>
        <v>0.17</v>
      </c>
      <c r="J1824" t="str">
        <f>INDEX(Hosts!$A:$M, MATCH(Places!$B1824,Hosts!$A:$A,0), MATCH(Places!J$1,Hosts!$A$1:$M$1,0))</f>
        <v>Yes</v>
      </c>
      <c r="K1824">
        <v>7</v>
      </c>
      <c r="L1824" t="str">
        <f>VLOOKUP($K1824,Neighborhoods!$A:$C,2,0)</f>
        <v>Brooklyn</v>
      </c>
      <c r="M1824" t="str">
        <f>VLOOKUP($K1824,Neighborhoods!$A:$C,3,0)</f>
        <v>Bedford-Stuyvesant</v>
      </c>
      <c r="N1824" t="str">
        <f>INDEX(Neighborhoods!$A:$C, MATCH(Places!$K1824,Neighborhoods!$A:$A,0), MATCH(Places!N$1,Neighborhoods!$A$1:$C$1,0))</f>
        <v>Brooklyn</v>
      </c>
      <c r="O1824" t="str">
        <f>INDEX(Neighborhoods!$A:$C, MATCH(Places!$K1824,Neighborhoods!$A:$A,0), MATCH(Places!O$1,Neighborhoods!$A$1:$C$1,0))</f>
        <v>Bedford-Stuyvesant</v>
      </c>
      <c r="P1824" t="s">
        <v>11822</v>
      </c>
      <c r="Q1824" t="str">
        <f t="shared" si="112"/>
        <v>No</v>
      </c>
      <c r="R1824">
        <v>1</v>
      </c>
      <c r="S1824" t="str">
        <f t="shared" si="113"/>
        <v>Small</v>
      </c>
      <c r="T1824" s="50">
        <v>93</v>
      </c>
      <c r="U1824" s="70">
        <f t="shared" si="114"/>
        <v>0.03</v>
      </c>
      <c r="V1824" s="52">
        <v>4.93</v>
      </c>
      <c r="W1824" s="52" t="str" cm="1">
        <f t="array" ref="W1824">_xlfn.SWITCH(ROUND(V1824,0),5,"Excellent",4,"Good",3,"Ok","Bad")</f>
        <v>Excellent</v>
      </c>
      <c r="X1824">
        <v>15</v>
      </c>
      <c r="Y1824" t="str">
        <f t="shared" si="115"/>
        <v>No</v>
      </c>
      <c r="Z1824" s="68">
        <v>42852</v>
      </c>
      <c r="AA1824" s="68">
        <v>43871</v>
      </c>
      <c r="AB1824">
        <v>78</v>
      </c>
      <c r="AC1824" t="s">
        <v>15615</v>
      </c>
    </row>
    <row r="1825" spans="1:29" x14ac:dyDescent="0.3">
      <c r="A1825" t="s">
        <v>13710</v>
      </c>
      <c r="B1825">
        <v>2242</v>
      </c>
      <c r="C1825" t="str">
        <f>VLOOKUP($B1825,Hosts!$A:$M,10,0)</f>
        <v>Within an hour</v>
      </c>
      <c r="D1825" s="70">
        <f>VLOOKUP($B1825,Hosts!$A:$M,11,0)</f>
        <v>1</v>
      </c>
      <c r="E1825" s="70">
        <f>VLOOKUP($B1825,Hosts!$A:$M,12,0)</f>
        <v>1</v>
      </c>
      <c r="F1825" t="str">
        <f>VLOOKUP($B1825,Hosts!$A:$M,13,0)</f>
        <v>No</v>
      </c>
      <c r="G1825" t="str">
        <f>INDEX(Hosts!$A:$M, MATCH(Places!$B1825,Hosts!$A:$A,0), MATCH(Places!G$1,Hosts!$A$1:$M$1,0))</f>
        <v>Within an hour</v>
      </c>
      <c r="H1825" s="70">
        <f>INDEX(Hosts!$A:$M, MATCH(Places!$B1825,Hosts!$A:$A,0), MATCH(Places!H$1,Hosts!$A$1:$M$1,0))</f>
        <v>1</v>
      </c>
      <c r="I1825" s="70">
        <f>INDEX(Hosts!$A:$M, MATCH(Places!$B1825,Hosts!$A:$A,0), MATCH(Places!I$1,Hosts!$A$1:$M$1,0))</f>
        <v>1</v>
      </c>
      <c r="J1825" t="str">
        <f>INDEX(Hosts!$A:$M, MATCH(Places!$B1825,Hosts!$A:$A,0), MATCH(Places!J$1,Hosts!$A$1:$M$1,0))</f>
        <v>No</v>
      </c>
      <c r="K1825">
        <v>9</v>
      </c>
      <c r="L1825" t="str">
        <f>VLOOKUP($K1825,Neighborhoods!$A:$C,2,0)</f>
        <v>Brooklyn</v>
      </c>
      <c r="M1825" t="str">
        <f>VLOOKUP($K1825,Neighborhoods!$A:$C,3,0)</f>
        <v>Crown Heights</v>
      </c>
      <c r="N1825" t="str">
        <f>INDEX(Neighborhoods!$A:$C, MATCH(Places!$K1825,Neighborhoods!$A:$A,0), MATCH(Places!N$1,Neighborhoods!$A$1:$C$1,0))</f>
        <v>Brooklyn</v>
      </c>
      <c r="O1825" t="str">
        <f>INDEX(Neighborhoods!$A:$C, MATCH(Places!$K1825,Neighborhoods!$A:$A,0), MATCH(Places!O$1,Neighborhoods!$A$1:$C$1,0))</f>
        <v>Crown Heights</v>
      </c>
      <c r="P1825" t="s">
        <v>1</v>
      </c>
      <c r="Q1825" t="str">
        <f t="shared" si="112"/>
        <v>Yes</v>
      </c>
      <c r="R1825">
        <v>2</v>
      </c>
      <c r="S1825" t="str">
        <f t="shared" si="113"/>
        <v>Small</v>
      </c>
      <c r="T1825" s="50">
        <v>54</v>
      </c>
      <c r="U1825" s="70">
        <f t="shared" si="114"/>
        <v>0.03</v>
      </c>
      <c r="V1825" s="52">
        <v>4.74</v>
      </c>
      <c r="W1825" s="52" t="str" cm="1">
        <f t="array" ref="W1825">_xlfn.SWITCH(ROUND(V1825,0),5,"Excellent",4,"Good",3,"Ok","Bad")</f>
        <v>Excellent</v>
      </c>
      <c r="X1825">
        <v>87</v>
      </c>
      <c r="Y1825" t="str">
        <f t="shared" si="115"/>
        <v>No</v>
      </c>
      <c r="Z1825" s="68">
        <v>42443</v>
      </c>
      <c r="AA1825" s="68">
        <v>44034</v>
      </c>
      <c r="AB1825">
        <v>88</v>
      </c>
      <c r="AC1825" t="s">
        <v>15615</v>
      </c>
    </row>
    <row r="1826" spans="1:29" x14ac:dyDescent="0.3">
      <c r="A1826" t="s">
        <v>13324</v>
      </c>
      <c r="B1826">
        <v>2126</v>
      </c>
      <c r="C1826" t="str">
        <f>VLOOKUP($B1826,Hosts!$A:$M,10,0)</f>
        <v>Within an hour</v>
      </c>
      <c r="D1826" s="70">
        <f>VLOOKUP($B1826,Hosts!$A:$M,11,0)</f>
        <v>0.96</v>
      </c>
      <c r="E1826" s="70">
        <f>VLOOKUP($B1826,Hosts!$A:$M,12,0)</f>
        <v>0.95</v>
      </c>
      <c r="F1826" t="str">
        <f>VLOOKUP($B1826,Hosts!$A:$M,13,0)</f>
        <v>No</v>
      </c>
      <c r="G1826" t="str">
        <f>INDEX(Hosts!$A:$M, MATCH(Places!$B1826,Hosts!$A:$A,0), MATCH(Places!G$1,Hosts!$A$1:$M$1,0))</f>
        <v>Within an hour</v>
      </c>
      <c r="H1826" s="70">
        <f>INDEX(Hosts!$A:$M, MATCH(Places!$B1826,Hosts!$A:$A,0), MATCH(Places!H$1,Hosts!$A$1:$M$1,0))</f>
        <v>0.96</v>
      </c>
      <c r="I1826" s="70">
        <f>INDEX(Hosts!$A:$M, MATCH(Places!$B1826,Hosts!$A:$A,0), MATCH(Places!I$1,Hosts!$A$1:$M$1,0))</f>
        <v>0.95</v>
      </c>
      <c r="J1826" t="str">
        <f>INDEX(Hosts!$A:$M, MATCH(Places!$B1826,Hosts!$A:$A,0), MATCH(Places!J$1,Hosts!$A$1:$M$1,0))</f>
        <v>No</v>
      </c>
      <c r="K1826">
        <v>22</v>
      </c>
      <c r="L1826" t="str">
        <f>VLOOKUP($K1826,Neighborhoods!$A:$C,2,0)</f>
        <v>Queens</v>
      </c>
      <c r="M1826" t="str">
        <f>VLOOKUP($K1826,Neighborhoods!$A:$C,3,0)</f>
        <v>Flushing</v>
      </c>
      <c r="N1826" t="str">
        <f>INDEX(Neighborhoods!$A:$C, MATCH(Places!$K1826,Neighborhoods!$A:$A,0), MATCH(Places!N$1,Neighborhoods!$A$1:$C$1,0))</f>
        <v>Queens</v>
      </c>
      <c r="O1826" t="str">
        <f>INDEX(Neighborhoods!$A:$C, MATCH(Places!$K1826,Neighborhoods!$A:$A,0), MATCH(Places!O$1,Neighborhoods!$A$1:$C$1,0))</f>
        <v>Flushing</v>
      </c>
      <c r="P1826" t="s">
        <v>1</v>
      </c>
      <c r="Q1826" t="str">
        <f t="shared" si="112"/>
        <v>Yes</v>
      </c>
      <c r="R1826">
        <v>2</v>
      </c>
      <c r="S1826" t="str">
        <f t="shared" si="113"/>
        <v>Small</v>
      </c>
      <c r="T1826" s="50">
        <v>68</v>
      </c>
      <c r="U1826" s="70">
        <f t="shared" si="114"/>
        <v>0.03</v>
      </c>
      <c r="V1826" s="52">
        <v>4.43</v>
      </c>
      <c r="W1826" s="52" t="str" cm="1">
        <f t="array" ref="W1826">_xlfn.SWITCH(ROUND(V1826,0),5,"Excellent",4,"Good",3,"Ok","Bad")</f>
        <v>Good</v>
      </c>
      <c r="X1826">
        <v>98</v>
      </c>
      <c r="Y1826" t="str">
        <f t="shared" si="115"/>
        <v>No</v>
      </c>
      <c r="Z1826" s="68">
        <v>43009</v>
      </c>
      <c r="AA1826" s="68">
        <v>43902</v>
      </c>
      <c r="AB1826">
        <v>86</v>
      </c>
      <c r="AC1826" t="s">
        <v>15616</v>
      </c>
    </row>
    <row r="1827" spans="1:29" x14ac:dyDescent="0.3">
      <c r="A1827" t="s">
        <v>1352</v>
      </c>
      <c r="B1827">
        <v>337</v>
      </c>
      <c r="C1827" t="str">
        <f>VLOOKUP($B1827,Hosts!$A:$M,10,0)</f>
        <v>Within a few hours</v>
      </c>
      <c r="D1827" s="70">
        <f>VLOOKUP($B1827,Hosts!$A:$M,11,0)</f>
        <v>1</v>
      </c>
      <c r="E1827" s="70">
        <f>VLOOKUP($B1827,Hosts!$A:$M,12,0)</f>
        <v>0.62</v>
      </c>
      <c r="F1827" t="str">
        <f>VLOOKUP($B1827,Hosts!$A:$M,13,0)</f>
        <v>No</v>
      </c>
      <c r="G1827" t="str">
        <f>INDEX(Hosts!$A:$M, MATCH(Places!$B1827,Hosts!$A:$A,0), MATCH(Places!G$1,Hosts!$A$1:$M$1,0))</f>
        <v>Within a few hours</v>
      </c>
      <c r="H1827" s="70">
        <f>INDEX(Hosts!$A:$M, MATCH(Places!$B1827,Hosts!$A:$A,0), MATCH(Places!H$1,Hosts!$A$1:$M$1,0))</f>
        <v>1</v>
      </c>
      <c r="I1827" s="70">
        <f>INDEX(Hosts!$A:$M, MATCH(Places!$B1827,Hosts!$A:$A,0), MATCH(Places!I$1,Hosts!$A$1:$M$1,0))</f>
        <v>0.62</v>
      </c>
      <c r="J1827" t="str">
        <f>INDEX(Hosts!$A:$M, MATCH(Places!$B1827,Hosts!$A:$A,0), MATCH(Places!J$1,Hosts!$A$1:$M$1,0))</f>
        <v>No</v>
      </c>
      <c r="K1827">
        <v>17</v>
      </c>
      <c r="L1827" t="str">
        <f>VLOOKUP($K1827,Neighborhoods!$A:$C,2,0)</f>
        <v>Manhattan</v>
      </c>
      <c r="M1827" t="str">
        <f>VLOOKUP($K1827,Neighborhoods!$A:$C,3,0)</f>
        <v>Hell's Kitchen</v>
      </c>
      <c r="N1827" t="str">
        <f>INDEX(Neighborhoods!$A:$C, MATCH(Places!$K1827,Neighborhoods!$A:$A,0), MATCH(Places!N$1,Neighborhoods!$A$1:$C$1,0))</f>
        <v>Manhattan</v>
      </c>
      <c r="O1827" t="str">
        <f>INDEX(Neighborhoods!$A:$C, MATCH(Places!$K1827,Neighborhoods!$A:$A,0), MATCH(Places!O$1,Neighborhoods!$A$1:$C$1,0))</f>
        <v>Hell's Kitchen</v>
      </c>
      <c r="P1827" t="s">
        <v>11822</v>
      </c>
      <c r="Q1827" t="str">
        <f t="shared" si="112"/>
        <v>No</v>
      </c>
      <c r="R1827">
        <v>2</v>
      </c>
      <c r="S1827" t="str">
        <f t="shared" si="113"/>
        <v>Small</v>
      </c>
      <c r="T1827" s="50">
        <v>56</v>
      </c>
      <c r="U1827" s="70">
        <f t="shared" si="114"/>
        <v>0.03</v>
      </c>
      <c r="V1827" s="52">
        <v>4.67</v>
      </c>
      <c r="W1827" s="52" t="str" cm="1">
        <f t="array" ref="W1827">_xlfn.SWITCH(ROUND(V1827,0),5,"Excellent",4,"Good",3,"Ok","Bad")</f>
        <v>Excellent</v>
      </c>
      <c r="X1827">
        <v>3</v>
      </c>
      <c r="Y1827" t="str">
        <f t="shared" si="115"/>
        <v>No</v>
      </c>
      <c r="Z1827" s="68">
        <v>42449</v>
      </c>
      <c r="AA1827" s="68">
        <v>43388</v>
      </c>
      <c r="AB1827">
        <v>365</v>
      </c>
      <c r="AC1827" t="s">
        <v>15615</v>
      </c>
    </row>
    <row r="1828" spans="1:29" x14ac:dyDescent="0.3">
      <c r="A1828" t="s">
        <v>1353</v>
      </c>
      <c r="B1828">
        <v>2356</v>
      </c>
      <c r="C1828" t="str">
        <f>VLOOKUP($B1828,Hosts!$A:$M,10,0)</f>
        <v>Within an hour</v>
      </c>
      <c r="D1828" s="70">
        <f>VLOOKUP($B1828,Hosts!$A:$M,11,0)</f>
        <v>1</v>
      </c>
      <c r="E1828" s="70">
        <f>VLOOKUP($B1828,Hosts!$A:$M,12,0)</f>
        <v>0.98</v>
      </c>
      <c r="F1828" t="str">
        <f>VLOOKUP($B1828,Hosts!$A:$M,13,0)</f>
        <v>Yes</v>
      </c>
      <c r="G1828" t="str">
        <f>INDEX(Hosts!$A:$M, MATCH(Places!$B1828,Hosts!$A:$A,0), MATCH(Places!G$1,Hosts!$A$1:$M$1,0))</f>
        <v>Within an hour</v>
      </c>
      <c r="H1828" s="70">
        <f>INDEX(Hosts!$A:$M, MATCH(Places!$B1828,Hosts!$A:$A,0), MATCH(Places!H$1,Hosts!$A$1:$M$1,0))</f>
        <v>1</v>
      </c>
      <c r="I1828" s="70">
        <f>INDEX(Hosts!$A:$M, MATCH(Places!$B1828,Hosts!$A:$A,0), MATCH(Places!I$1,Hosts!$A$1:$M$1,0))</f>
        <v>0.98</v>
      </c>
      <c r="J1828" t="str">
        <f>INDEX(Hosts!$A:$M, MATCH(Places!$B1828,Hosts!$A:$A,0), MATCH(Places!J$1,Hosts!$A$1:$M$1,0))</f>
        <v>Yes</v>
      </c>
      <c r="K1828">
        <v>9</v>
      </c>
      <c r="L1828" t="str">
        <f>VLOOKUP($K1828,Neighborhoods!$A:$C,2,0)</f>
        <v>Brooklyn</v>
      </c>
      <c r="M1828" t="str">
        <f>VLOOKUP($K1828,Neighborhoods!$A:$C,3,0)</f>
        <v>Crown Heights</v>
      </c>
      <c r="N1828" t="str">
        <f>INDEX(Neighborhoods!$A:$C, MATCH(Places!$K1828,Neighborhoods!$A:$A,0), MATCH(Places!N$1,Neighborhoods!$A$1:$C$1,0))</f>
        <v>Brooklyn</v>
      </c>
      <c r="O1828" t="str">
        <f>INDEX(Neighborhoods!$A:$C, MATCH(Places!$K1828,Neighborhoods!$A:$A,0), MATCH(Places!O$1,Neighborhoods!$A$1:$C$1,0))</f>
        <v>Crown Heights</v>
      </c>
      <c r="P1828" t="s">
        <v>1</v>
      </c>
      <c r="Q1828" t="str">
        <f t="shared" si="112"/>
        <v>Yes</v>
      </c>
      <c r="R1828">
        <v>2</v>
      </c>
      <c r="S1828" t="str">
        <f t="shared" si="113"/>
        <v>Small</v>
      </c>
      <c r="T1828" s="50">
        <v>39</v>
      </c>
      <c r="U1828" s="70">
        <f t="shared" si="114"/>
        <v>0.03</v>
      </c>
      <c r="V1828" s="52">
        <v>4.84</v>
      </c>
      <c r="W1828" s="52" t="str" cm="1">
        <f t="array" ref="W1828">_xlfn.SWITCH(ROUND(V1828,0),5,"Excellent",4,"Good",3,"Ok","Bad")</f>
        <v>Excellent</v>
      </c>
      <c r="X1828">
        <v>134</v>
      </c>
      <c r="Y1828" t="str">
        <f t="shared" si="115"/>
        <v>Yes</v>
      </c>
      <c r="Z1828" s="68">
        <v>42489</v>
      </c>
      <c r="AA1828" s="68">
        <v>43876</v>
      </c>
      <c r="AB1828">
        <v>75</v>
      </c>
      <c r="AC1828" t="s">
        <v>15616</v>
      </c>
    </row>
    <row r="1829" spans="1:29" x14ac:dyDescent="0.3">
      <c r="A1829" t="s">
        <v>1354</v>
      </c>
      <c r="B1829">
        <v>1874</v>
      </c>
      <c r="C1829" t="str">
        <f>VLOOKUP($B1829,Hosts!$A:$M,10,0)</f>
        <v>Within an hour</v>
      </c>
      <c r="D1829" s="70">
        <f>VLOOKUP($B1829,Hosts!$A:$M,11,0)</f>
        <v>0.67</v>
      </c>
      <c r="E1829" s="70">
        <f>VLOOKUP($B1829,Hosts!$A:$M,12,0)</f>
        <v>0.33</v>
      </c>
      <c r="F1829" t="str">
        <f>VLOOKUP($B1829,Hosts!$A:$M,13,0)</f>
        <v>No</v>
      </c>
      <c r="G1829" t="str">
        <f>INDEX(Hosts!$A:$M, MATCH(Places!$B1829,Hosts!$A:$A,0), MATCH(Places!G$1,Hosts!$A$1:$M$1,0))</f>
        <v>Within an hour</v>
      </c>
      <c r="H1829" s="70">
        <f>INDEX(Hosts!$A:$M, MATCH(Places!$B1829,Hosts!$A:$A,0), MATCH(Places!H$1,Hosts!$A$1:$M$1,0))</f>
        <v>0.67</v>
      </c>
      <c r="I1829" s="70">
        <f>INDEX(Hosts!$A:$M, MATCH(Places!$B1829,Hosts!$A:$A,0), MATCH(Places!I$1,Hosts!$A$1:$M$1,0))</f>
        <v>0.33</v>
      </c>
      <c r="J1829" t="str">
        <f>INDEX(Hosts!$A:$M, MATCH(Places!$B1829,Hosts!$A:$A,0), MATCH(Places!J$1,Hosts!$A$1:$M$1,0))</f>
        <v>No</v>
      </c>
      <c r="K1829">
        <v>16</v>
      </c>
      <c r="L1829" t="str">
        <f>VLOOKUP($K1829,Neighborhoods!$A:$C,2,0)</f>
        <v>Manhattan</v>
      </c>
      <c r="M1829" t="str">
        <f>VLOOKUP($K1829,Neighborhoods!$A:$C,3,0)</f>
        <v>Harlem</v>
      </c>
      <c r="N1829" t="str">
        <f>INDEX(Neighborhoods!$A:$C, MATCH(Places!$K1829,Neighborhoods!$A:$A,0), MATCH(Places!N$1,Neighborhoods!$A$1:$C$1,0))</f>
        <v>Manhattan</v>
      </c>
      <c r="O1829" t="str">
        <f>INDEX(Neighborhoods!$A:$C, MATCH(Places!$K1829,Neighborhoods!$A:$A,0), MATCH(Places!O$1,Neighborhoods!$A$1:$C$1,0))</f>
        <v>Harlem</v>
      </c>
      <c r="P1829" t="s">
        <v>11822</v>
      </c>
      <c r="Q1829" t="str">
        <f t="shared" si="112"/>
        <v>No</v>
      </c>
      <c r="R1829">
        <v>3</v>
      </c>
      <c r="S1829" t="str">
        <f t="shared" si="113"/>
        <v>Medium</v>
      </c>
      <c r="T1829" s="50">
        <v>110</v>
      </c>
      <c r="U1829" s="70">
        <f t="shared" si="114"/>
        <v>0.03</v>
      </c>
      <c r="V1829" s="52">
        <v>5</v>
      </c>
      <c r="W1829" s="52" t="str" cm="1">
        <f t="array" ref="W1829">_xlfn.SWITCH(ROUND(V1829,0),5,"Excellent",4,"Good",3,"Ok","Bad")</f>
        <v>Excellent</v>
      </c>
      <c r="X1829">
        <v>7</v>
      </c>
      <c r="Y1829" t="str">
        <f t="shared" si="115"/>
        <v>No</v>
      </c>
      <c r="Z1829" s="68">
        <v>42672</v>
      </c>
      <c r="AA1829" s="68">
        <v>43837</v>
      </c>
      <c r="AB1829">
        <v>6</v>
      </c>
      <c r="AC1829" t="s">
        <v>15616</v>
      </c>
    </row>
    <row r="1830" spans="1:29" x14ac:dyDescent="0.3">
      <c r="A1830" t="s">
        <v>1355</v>
      </c>
      <c r="B1830">
        <v>2057</v>
      </c>
      <c r="C1830" t="str">
        <f>VLOOKUP($B1830,Hosts!$A:$M,10,0)</f>
        <v>Within a few hours</v>
      </c>
      <c r="D1830" s="70">
        <f>VLOOKUP($B1830,Hosts!$A:$M,11,0)</f>
        <v>1</v>
      </c>
      <c r="E1830" s="70">
        <f>VLOOKUP($B1830,Hosts!$A:$M,12,0)</f>
        <v>0.98</v>
      </c>
      <c r="F1830" t="str">
        <f>VLOOKUP($B1830,Hosts!$A:$M,13,0)</f>
        <v>Yes</v>
      </c>
      <c r="G1830" t="str">
        <f>INDEX(Hosts!$A:$M, MATCH(Places!$B1830,Hosts!$A:$A,0), MATCH(Places!G$1,Hosts!$A$1:$M$1,0))</f>
        <v>Within a few hours</v>
      </c>
      <c r="H1830" s="70">
        <f>INDEX(Hosts!$A:$M, MATCH(Places!$B1830,Hosts!$A:$A,0), MATCH(Places!H$1,Hosts!$A$1:$M$1,0))</f>
        <v>1</v>
      </c>
      <c r="I1830" s="70">
        <f>INDEX(Hosts!$A:$M, MATCH(Places!$B1830,Hosts!$A:$A,0), MATCH(Places!I$1,Hosts!$A$1:$M$1,0))</f>
        <v>0.98</v>
      </c>
      <c r="J1830" t="str">
        <f>INDEX(Hosts!$A:$M, MATCH(Places!$B1830,Hosts!$A:$A,0), MATCH(Places!J$1,Hosts!$A$1:$M$1,0))</f>
        <v>Yes</v>
      </c>
      <c r="K1830">
        <v>7</v>
      </c>
      <c r="L1830" t="str">
        <f>VLOOKUP($K1830,Neighborhoods!$A:$C,2,0)</f>
        <v>Brooklyn</v>
      </c>
      <c r="M1830" t="str">
        <f>VLOOKUP($K1830,Neighborhoods!$A:$C,3,0)</f>
        <v>Bedford-Stuyvesant</v>
      </c>
      <c r="N1830" t="str">
        <f>INDEX(Neighborhoods!$A:$C, MATCH(Places!$K1830,Neighborhoods!$A:$A,0), MATCH(Places!N$1,Neighborhoods!$A$1:$C$1,0))</f>
        <v>Brooklyn</v>
      </c>
      <c r="O1830" t="str">
        <f>INDEX(Neighborhoods!$A:$C, MATCH(Places!$K1830,Neighborhoods!$A:$A,0), MATCH(Places!O$1,Neighborhoods!$A$1:$C$1,0))</f>
        <v>Bedford-Stuyvesant</v>
      </c>
      <c r="P1830" t="s">
        <v>11822</v>
      </c>
      <c r="Q1830" t="str">
        <f t="shared" si="112"/>
        <v>No</v>
      </c>
      <c r="R1830">
        <v>7</v>
      </c>
      <c r="S1830" t="str">
        <f t="shared" si="113"/>
        <v>Large</v>
      </c>
      <c r="T1830" s="50">
        <v>115</v>
      </c>
      <c r="U1830" s="70">
        <f t="shared" si="114"/>
        <v>0.03</v>
      </c>
      <c r="V1830" s="52">
        <v>4.97</v>
      </c>
      <c r="W1830" s="52" t="str" cm="1">
        <f t="array" ref="W1830">_xlfn.SWITCH(ROUND(V1830,0),5,"Excellent",4,"Good",3,"Ok","Bad")</f>
        <v>Excellent</v>
      </c>
      <c r="X1830">
        <v>148</v>
      </c>
      <c r="Y1830" t="str">
        <f t="shared" si="115"/>
        <v>Yes</v>
      </c>
      <c r="Z1830" s="68">
        <v>42456</v>
      </c>
      <c r="AA1830" s="68">
        <v>43907</v>
      </c>
      <c r="AB1830">
        <v>0</v>
      </c>
      <c r="AC1830" t="s">
        <v>15615</v>
      </c>
    </row>
    <row r="1831" spans="1:29" x14ac:dyDescent="0.3">
      <c r="A1831" t="s">
        <v>1356</v>
      </c>
      <c r="B1831">
        <v>2675</v>
      </c>
      <c r="C1831" t="str">
        <f>VLOOKUP($B1831,Hosts!$A:$M,10,0)</f>
        <v>Within an hour</v>
      </c>
      <c r="D1831" s="70">
        <f>VLOOKUP($B1831,Hosts!$A:$M,11,0)</f>
        <v>1</v>
      </c>
      <c r="E1831" s="70">
        <f>VLOOKUP($B1831,Hosts!$A:$M,12,0)</f>
        <v>0.94</v>
      </c>
      <c r="F1831" t="str">
        <f>VLOOKUP($B1831,Hosts!$A:$M,13,0)</f>
        <v>Yes</v>
      </c>
      <c r="G1831" t="str">
        <f>INDEX(Hosts!$A:$M, MATCH(Places!$B1831,Hosts!$A:$A,0), MATCH(Places!G$1,Hosts!$A$1:$M$1,0))</f>
        <v>Within an hour</v>
      </c>
      <c r="H1831" s="70">
        <f>INDEX(Hosts!$A:$M, MATCH(Places!$B1831,Hosts!$A:$A,0), MATCH(Places!H$1,Hosts!$A$1:$M$1,0))</f>
        <v>1</v>
      </c>
      <c r="I1831" s="70">
        <f>INDEX(Hosts!$A:$M, MATCH(Places!$B1831,Hosts!$A:$A,0), MATCH(Places!I$1,Hosts!$A$1:$M$1,0))</f>
        <v>0.94</v>
      </c>
      <c r="J1831" t="str">
        <f>INDEX(Hosts!$A:$M, MATCH(Places!$B1831,Hosts!$A:$A,0), MATCH(Places!J$1,Hosts!$A$1:$M$1,0))</f>
        <v>Yes</v>
      </c>
      <c r="K1831">
        <v>6</v>
      </c>
      <c r="L1831" t="str">
        <f>VLOOKUP($K1831,Neighborhoods!$A:$C,2,0)</f>
        <v>Bronx</v>
      </c>
      <c r="M1831" t="str">
        <f>VLOOKUP($K1831,Neighborhoods!$A:$C,3,0)</f>
        <v>Wakefield</v>
      </c>
      <c r="N1831" t="str">
        <f>INDEX(Neighborhoods!$A:$C, MATCH(Places!$K1831,Neighborhoods!$A:$A,0), MATCH(Places!N$1,Neighborhoods!$A$1:$C$1,0))</f>
        <v>Bronx</v>
      </c>
      <c r="O1831" t="str">
        <f>INDEX(Neighborhoods!$A:$C, MATCH(Places!$K1831,Neighborhoods!$A:$A,0), MATCH(Places!O$1,Neighborhoods!$A$1:$C$1,0))</f>
        <v>Wakefield</v>
      </c>
      <c r="P1831" t="s">
        <v>11822</v>
      </c>
      <c r="Q1831" t="str">
        <f t="shared" si="112"/>
        <v>No</v>
      </c>
      <c r="R1831">
        <v>3</v>
      </c>
      <c r="S1831" t="str">
        <f t="shared" si="113"/>
        <v>Medium</v>
      </c>
      <c r="T1831" s="50">
        <v>93</v>
      </c>
      <c r="U1831" s="70">
        <f t="shared" si="114"/>
        <v>0.03</v>
      </c>
      <c r="V1831" s="52">
        <v>4.9000000000000004</v>
      </c>
      <c r="W1831" s="52" t="str" cm="1">
        <f t="array" ref="W1831">_xlfn.SWITCH(ROUND(V1831,0),5,"Excellent",4,"Good",3,"Ok","Bad")</f>
        <v>Excellent</v>
      </c>
      <c r="X1831">
        <v>219</v>
      </c>
      <c r="Y1831" t="str">
        <f t="shared" si="115"/>
        <v>Yes</v>
      </c>
      <c r="Z1831" s="68">
        <v>42463</v>
      </c>
      <c r="AA1831" s="68">
        <v>43878</v>
      </c>
      <c r="AB1831">
        <v>0</v>
      </c>
      <c r="AC1831" t="s">
        <v>15615</v>
      </c>
    </row>
    <row r="1832" spans="1:29" x14ac:dyDescent="0.3">
      <c r="A1832" t="s">
        <v>1357</v>
      </c>
      <c r="B1832">
        <v>2489</v>
      </c>
      <c r="C1832" t="str">
        <f>VLOOKUP($B1832,Hosts!$A:$M,10,0)</f>
        <v>Within an hour</v>
      </c>
      <c r="D1832" s="70">
        <f>VLOOKUP($B1832,Hosts!$A:$M,11,0)</f>
        <v>1</v>
      </c>
      <c r="E1832" s="70">
        <f>VLOOKUP($B1832,Hosts!$A:$M,12,0)</f>
        <v>0.8</v>
      </c>
      <c r="F1832" t="str">
        <f>VLOOKUP($B1832,Hosts!$A:$M,13,0)</f>
        <v>Yes</v>
      </c>
      <c r="G1832" t="str">
        <f>INDEX(Hosts!$A:$M, MATCH(Places!$B1832,Hosts!$A:$A,0), MATCH(Places!G$1,Hosts!$A$1:$M$1,0))</f>
        <v>Within an hour</v>
      </c>
      <c r="H1832" s="70">
        <f>INDEX(Hosts!$A:$M, MATCH(Places!$B1832,Hosts!$A:$A,0), MATCH(Places!H$1,Hosts!$A$1:$M$1,0))</f>
        <v>1</v>
      </c>
      <c r="I1832" s="70">
        <f>INDEX(Hosts!$A:$M, MATCH(Places!$B1832,Hosts!$A:$A,0), MATCH(Places!I$1,Hosts!$A$1:$M$1,0))</f>
        <v>0.8</v>
      </c>
      <c r="J1832" t="str">
        <f>INDEX(Hosts!$A:$M, MATCH(Places!$B1832,Hosts!$A:$A,0), MATCH(Places!J$1,Hosts!$A$1:$M$1,0))</f>
        <v>Yes</v>
      </c>
      <c r="K1832">
        <v>7</v>
      </c>
      <c r="L1832" t="str">
        <f>VLOOKUP($K1832,Neighborhoods!$A:$C,2,0)</f>
        <v>Brooklyn</v>
      </c>
      <c r="M1832" t="str">
        <f>VLOOKUP($K1832,Neighborhoods!$A:$C,3,0)</f>
        <v>Bedford-Stuyvesant</v>
      </c>
      <c r="N1832" t="str">
        <f>INDEX(Neighborhoods!$A:$C, MATCH(Places!$K1832,Neighborhoods!$A:$A,0), MATCH(Places!N$1,Neighborhoods!$A$1:$C$1,0))</f>
        <v>Brooklyn</v>
      </c>
      <c r="O1832" t="str">
        <f>INDEX(Neighborhoods!$A:$C, MATCH(Places!$K1832,Neighborhoods!$A:$A,0), MATCH(Places!O$1,Neighborhoods!$A$1:$C$1,0))</f>
        <v>Bedford-Stuyvesant</v>
      </c>
      <c r="P1832" t="s">
        <v>11822</v>
      </c>
      <c r="Q1832" t="str">
        <f t="shared" si="112"/>
        <v>No</v>
      </c>
      <c r="R1832">
        <v>4</v>
      </c>
      <c r="S1832" t="str">
        <f t="shared" si="113"/>
        <v>Medium</v>
      </c>
      <c r="T1832" s="50">
        <v>93</v>
      </c>
      <c r="U1832" s="70">
        <f t="shared" si="114"/>
        <v>0.03</v>
      </c>
      <c r="V1832" s="52">
        <v>4.75</v>
      </c>
      <c r="W1832" s="52" t="str" cm="1">
        <f t="array" ref="W1832">_xlfn.SWITCH(ROUND(V1832,0),5,"Excellent",4,"Good",3,"Ok","Bad")</f>
        <v>Excellent</v>
      </c>
      <c r="X1832">
        <v>102</v>
      </c>
      <c r="Y1832" t="str">
        <f t="shared" si="115"/>
        <v>No</v>
      </c>
      <c r="Z1832" s="68">
        <v>42437</v>
      </c>
      <c r="AA1832" s="68">
        <v>44028</v>
      </c>
      <c r="AB1832">
        <v>336</v>
      </c>
      <c r="AC1832" t="s">
        <v>15615</v>
      </c>
    </row>
    <row r="1833" spans="1:29" x14ac:dyDescent="0.3">
      <c r="A1833" t="s">
        <v>1358</v>
      </c>
      <c r="B1833">
        <v>1011</v>
      </c>
      <c r="C1833" t="str">
        <f>VLOOKUP($B1833,Hosts!$A:$M,10,0)</f>
        <v>Within a few hours</v>
      </c>
      <c r="D1833" s="70">
        <f>VLOOKUP($B1833,Hosts!$A:$M,11,0)</f>
        <v>1</v>
      </c>
      <c r="E1833" s="70">
        <f>VLOOKUP($B1833,Hosts!$A:$M,12,0)</f>
        <v>1</v>
      </c>
      <c r="F1833" t="str">
        <f>VLOOKUP($B1833,Hosts!$A:$M,13,0)</f>
        <v>No</v>
      </c>
      <c r="G1833" t="str">
        <f>INDEX(Hosts!$A:$M, MATCH(Places!$B1833,Hosts!$A:$A,0), MATCH(Places!G$1,Hosts!$A$1:$M$1,0))</f>
        <v>Within a few hours</v>
      </c>
      <c r="H1833" s="70">
        <f>INDEX(Hosts!$A:$M, MATCH(Places!$B1833,Hosts!$A:$A,0), MATCH(Places!H$1,Hosts!$A$1:$M$1,0))</f>
        <v>1</v>
      </c>
      <c r="I1833" s="70">
        <f>INDEX(Hosts!$A:$M, MATCH(Places!$B1833,Hosts!$A:$A,0), MATCH(Places!I$1,Hosts!$A$1:$M$1,0))</f>
        <v>1</v>
      </c>
      <c r="J1833" t="str">
        <f>INDEX(Hosts!$A:$M, MATCH(Places!$B1833,Hosts!$A:$A,0), MATCH(Places!J$1,Hosts!$A$1:$M$1,0))</f>
        <v>No</v>
      </c>
      <c r="K1833">
        <v>18</v>
      </c>
      <c r="L1833" t="str">
        <f>VLOOKUP($K1833,Neighborhoods!$A:$C,2,0)</f>
        <v>Manhattan</v>
      </c>
      <c r="M1833" t="str">
        <f>VLOOKUP($K1833,Neighborhoods!$A:$C,3,0)</f>
        <v>Midtown</v>
      </c>
      <c r="N1833" t="str">
        <f>INDEX(Neighborhoods!$A:$C, MATCH(Places!$K1833,Neighborhoods!$A:$A,0), MATCH(Places!N$1,Neighborhoods!$A$1:$C$1,0))</f>
        <v>Manhattan</v>
      </c>
      <c r="O1833" t="str">
        <f>INDEX(Neighborhoods!$A:$C, MATCH(Places!$K1833,Neighborhoods!$A:$A,0), MATCH(Places!O$1,Neighborhoods!$A$1:$C$1,0))</f>
        <v>Midtown</v>
      </c>
      <c r="P1833" t="s">
        <v>1</v>
      </c>
      <c r="Q1833" t="str">
        <f t="shared" si="112"/>
        <v>Yes</v>
      </c>
      <c r="R1833">
        <v>3</v>
      </c>
      <c r="S1833" t="str">
        <f t="shared" si="113"/>
        <v>Medium</v>
      </c>
      <c r="T1833" s="50">
        <v>68</v>
      </c>
      <c r="U1833" s="70">
        <f t="shared" si="114"/>
        <v>0.03</v>
      </c>
      <c r="V1833" s="52">
        <v>4.83</v>
      </c>
      <c r="W1833" s="52" t="str" cm="1">
        <f t="array" ref="W1833">_xlfn.SWITCH(ROUND(V1833,0),5,"Excellent",4,"Good",3,"Ok","Bad")</f>
        <v>Excellent</v>
      </c>
      <c r="X1833">
        <v>42</v>
      </c>
      <c r="Y1833" t="str">
        <f t="shared" si="115"/>
        <v>No</v>
      </c>
      <c r="Z1833" s="68">
        <v>42714</v>
      </c>
      <c r="AA1833" s="68">
        <v>43900</v>
      </c>
      <c r="AB1833">
        <v>17</v>
      </c>
      <c r="AC1833" t="s">
        <v>15616</v>
      </c>
    </row>
    <row r="1834" spans="1:29" x14ac:dyDescent="0.3">
      <c r="A1834" t="s">
        <v>1359</v>
      </c>
      <c r="B1834">
        <v>2678</v>
      </c>
      <c r="C1834" t="str">
        <f>VLOOKUP($B1834,Hosts!$A:$M,10,0)</f>
        <v>Within an hour</v>
      </c>
      <c r="D1834" s="70">
        <f>VLOOKUP($B1834,Hosts!$A:$M,11,0)</f>
        <v>1</v>
      </c>
      <c r="E1834" s="70">
        <f>VLOOKUP($B1834,Hosts!$A:$M,12,0)</f>
        <v>0.99</v>
      </c>
      <c r="F1834" t="str">
        <f>VLOOKUP($B1834,Hosts!$A:$M,13,0)</f>
        <v>No</v>
      </c>
      <c r="G1834" t="str">
        <f>INDEX(Hosts!$A:$M, MATCH(Places!$B1834,Hosts!$A:$A,0), MATCH(Places!G$1,Hosts!$A$1:$M$1,0))</f>
        <v>Within an hour</v>
      </c>
      <c r="H1834" s="70">
        <f>INDEX(Hosts!$A:$M, MATCH(Places!$B1834,Hosts!$A:$A,0), MATCH(Places!H$1,Hosts!$A$1:$M$1,0))</f>
        <v>1</v>
      </c>
      <c r="I1834" s="70">
        <f>INDEX(Hosts!$A:$M, MATCH(Places!$B1834,Hosts!$A:$A,0), MATCH(Places!I$1,Hosts!$A$1:$M$1,0))</f>
        <v>0.99</v>
      </c>
      <c r="J1834" t="str">
        <f>INDEX(Hosts!$A:$M, MATCH(Places!$B1834,Hosts!$A:$A,0), MATCH(Places!J$1,Hosts!$A$1:$M$1,0))</f>
        <v>No</v>
      </c>
      <c r="K1834">
        <v>26</v>
      </c>
      <c r="L1834" t="str">
        <f>VLOOKUP($K1834,Neighborhoods!$A:$C,2,0)</f>
        <v>Queens</v>
      </c>
      <c r="M1834" t="str">
        <f>VLOOKUP($K1834,Neighborhoods!$A:$C,3,0)</f>
        <v>Sunnyside</v>
      </c>
      <c r="N1834" t="str">
        <f>INDEX(Neighborhoods!$A:$C, MATCH(Places!$K1834,Neighborhoods!$A:$A,0), MATCH(Places!N$1,Neighborhoods!$A$1:$C$1,0))</f>
        <v>Queens</v>
      </c>
      <c r="O1834" t="str">
        <f>INDEX(Neighborhoods!$A:$C, MATCH(Places!$K1834,Neighborhoods!$A:$A,0), MATCH(Places!O$1,Neighborhoods!$A$1:$C$1,0))</f>
        <v>Sunnyside</v>
      </c>
      <c r="P1834" t="s">
        <v>1</v>
      </c>
      <c r="Q1834" t="str">
        <f t="shared" si="112"/>
        <v>Yes</v>
      </c>
      <c r="R1834">
        <v>3</v>
      </c>
      <c r="S1834" t="str">
        <f t="shared" si="113"/>
        <v>Medium</v>
      </c>
      <c r="T1834" s="50">
        <v>84</v>
      </c>
      <c r="U1834" s="70">
        <f t="shared" si="114"/>
        <v>0.03</v>
      </c>
      <c r="V1834" s="52">
        <v>4.8099999999999996</v>
      </c>
      <c r="W1834" s="52" t="str" cm="1">
        <f t="array" ref="W1834">_xlfn.SWITCH(ROUND(V1834,0),5,"Excellent",4,"Good",3,"Ok","Bad")</f>
        <v>Excellent</v>
      </c>
      <c r="X1834">
        <v>26</v>
      </c>
      <c r="Y1834" t="str">
        <f t="shared" si="115"/>
        <v>No</v>
      </c>
      <c r="Z1834" s="68">
        <v>43362</v>
      </c>
      <c r="AA1834" s="68">
        <v>44044</v>
      </c>
      <c r="AB1834">
        <v>321</v>
      </c>
      <c r="AC1834" t="s">
        <v>15616</v>
      </c>
    </row>
    <row r="1835" spans="1:29" x14ac:dyDescent="0.3">
      <c r="A1835" t="s">
        <v>14067</v>
      </c>
      <c r="B1835">
        <v>706</v>
      </c>
      <c r="C1835" t="str">
        <f>VLOOKUP($B1835,Hosts!$A:$M,10,0)</f>
        <v>Within an hour</v>
      </c>
      <c r="D1835" s="70">
        <f>VLOOKUP($B1835,Hosts!$A:$M,11,0)</f>
        <v>1</v>
      </c>
      <c r="E1835" s="70">
        <f>VLOOKUP($B1835,Hosts!$A:$M,12,0)</f>
        <v>0.94</v>
      </c>
      <c r="F1835" t="str">
        <f>VLOOKUP($B1835,Hosts!$A:$M,13,0)</f>
        <v>No</v>
      </c>
      <c r="G1835" t="str">
        <f>INDEX(Hosts!$A:$M, MATCH(Places!$B1835,Hosts!$A:$A,0), MATCH(Places!G$1,Hosts!$A$1:$M$1,0))</f>
        <v>Within an hour</v>
      </c>
      <c r="H1835" s="70">
        <f>INDEX(Hosts!$A:$M, MATCH(Places!$B1835,Hosts!$A:$A,0), MATCH(Places!H$1,Hosts!$A$1:$M$1,0))</f>
        <v>1</v>
      </c>
      <c r="I1835" s="70">
        <f>INDEX(Hosts!$A:$M, MATCH(Places!$B1835,Hosts!$A:$A,0), MATCH(Places!I$1,Hosts!$A$1:$M$1,0))</f>
        <v>0.94</v>
      </c>
      <c r="J1835" t="str">
        <f>INDEX(Hosts!$A:$M, MATCH(Places!$B1835,Hosts!$A:$A,0), MATCH(Places!J$1,Hosts!$A$1:$M$1,0))</f>
        <v>No</v>
      </c>
      <c r="K1835">
        <v>17</v>
      </c>
      <c r="L1835" t="str">
        <f>VLOOKUP($K1835,Neighborhoods!$A:$C,2,0)</f>
        <v>Manhattan</v>
      </c>
      <c r="M1835" t="str">
        <f>VLOOKUP($K1835,Neighborhoods!$A:$C,3,0)</f>
        <v>Hell's Kitchen</v>
      </c>
      <c r="N1835" t="str">
        <f>INDEX(Neighborhoods!$A:$C, MATCH(Places!$K1835,Neighborhoods!$A:$A,0), MATCH(Places!N$1,Neighborhoods!$A$1:$C$1,0))</f>
        <v>Manhattan</v>
      </c>
      <c r="O1835" t="str">
        <f>INDEX(Neighborhoods!$A:$C, MATCH(Places!$K1835,Neighborhoods!$A:$A,0), MATCH(Places!O$1,Neighborhoods!$A$1:$C$1,0))</f>
        <v>Hell's Kitchen</v>
      </c>
      <c r="P1835" t="s">
        <v>11822</v>
      </c>
      <c r="Q1835" t="str">
        <f t="shared" si="112"/>
        <v>No</v>
      </c>
      <c r="R1835">
        <v>2</v>
      </c>
      <c r="S1835" t="str">
        <f t="shared" si="113"/>
        <v>Small</v>
      </c>
      <c r="T1835" s="50">
        <v>130</v>
      </c>
      <c r="U1835" s="70">
        <f t="shared" si="114"/>
        <v>0.03</v>
      </c>
      <c r="V1835" s="52">
        <v>4.78</v>
      </c>
      <c r="W1835" s="52" t="str" cm="1">
        <f t="array" ref="W1835">_xlfn.SWITCH(ROUND(V1835,0),5,"Excellent",4,"Good",3,"Ok","Bad")</f>
        <v>Excellent</v>
      </c>
      <c r="X1835">
        <v>265</v>
      </c>
      <c r="Y1835" t="str">
        <f t="shared" si="115"/>
        <v>No</v>
      </c>
      <c r="Z1835" s="68">
        <v>42600</v>
      </c>
      <c r="AA1835" s="68">
        <v>43997</v>
      </c>
      <c r="AB1835">
        <v>73</v>
      </c>
      <c r="AC1835" t="s">
        <v>15616</v>
      </c>
    </row>
    <row r="1836" spans="1:29" x14ac:dyDescent="0.3">
      <c r="A1836" t="s">
        <v>1360</v>
      </c>
      <c r="B1836">
        <v>1805</v>
      </c>
      <c r="C1836" t="str">
        <f>VLOOKUP($B1836,Hosts!$A:$M,10,0)</f>
        <v>Within a few hours</v>
      </c>
      <c r="D1836" s="70">
        <f>VLOOKUP($B1836,Hosts!$A:$M,11,0)</f>
        <v>0.86</v>
      </c>
      <c r="E1836" s="70">
        <f>VLOOKUP($B1836,Hosts!$A:$M,12,0)</f>
        <v>0.96</v>
      </c>
      <c r="F1836" t="str">
        <f>VLOOKUP($B1836,Hosts!$A:$M,13,0)</f>
        <v>No</v>
      </c>
      <c r="G1836" t="str">
        <f>INDEX(Hosts!$A:$M, MATCH(Places!$B1836,Hosts!$A:$A,0), MATCH(Places!G$1,Hosts!$A$1:$M$1,0))</f>
        <v>Within a few hours</v>
      </c>
      <c r="H1836" s="70">
        <f>INDEX(Hosts!$A:$M, MATCH(Places!$B1836,Hosts!$A:$A,0), MATCH(Places!H$1,Hosts!$A$1:$M$1,0))</f>
        <v>0.86</v>
      </c>
      <c r="I1836" s="70">
        <f>INDEX(Hosts!$A:$M, MATCH(Places!$B1836,Hosts!$A:$A,0), MATCH(Places!I$1,Hosts!$A$1:$M$1,0))</f>
        <v>0.96</v>
      </c>
      <c r="J1836" t="str">
        <f>INDEX(Hosts!$A:$M, MATCH(Places!$B1836,Hosts!$A:$A,0), MATCH(Places!J$1,Hosts!$A$1:$M$1,0))</f>
        <v>No</v>
      </c>
      <c r="K1836">
        <v>7</v>
      </c>
      <c r="L1836" t="str">
        <f>VLOOKUP($K1836,Neighborhoods!$A:$C,2,0)</f>
        <v>Brooklyn</v>
      </c>
      <c r="M1836" t="str">
        <f>VLOOKUP($K1836,Neighborhoods!$A:$C,3,0)</f>
        <v>Bedford-Stuyvesant</v>
      </c>
      <c r="N1836" t="str">
        <f>INDEX(Neighborhoods!$A:$C, MATCH(Places!$K1836,Neighborhoods!$A:$A,0), MATCH(Places!N$1,Neighborhoods!$A$1:$C$1,0))</f>
        <v>Brooklyn</v>
      </c>
      <c r="O1836" t="str">
        <f>INDEX(Neighborhoods!$A:$C, MATCH(Places!$K1836,Neighborhoods!$A:$A,0), MATCH(Places!O$1,Neighborhoods!$A$1:$C$1,0))</f>
        <v>Bedford-Stuyvesant</v>
      </c>
      <c r="P1836" t="s">
        <v>11822</v>
      </c>
      <c r="Q1836" t="str">
        <f t="shared" si="112"/>
        <v>No</v>
      </c>
      <c r="R1836">
        <v>8</v>
      </c>
      <c r="S1836" t="str">
        <f t="shared" si="113"/>
        <v>Large</v>
      </c>
      <c r="T1836" s="50">
        <v>145</v>
      </c>
      <c r="U1836" s="70">
        <f t="shared" si="114"/>
        <v>0.03</v>
      </c>
      <c r="V1836" s="52">
        <v>4.67</v>
      </c>
      <c r="W1836" s="52" t="str" cm="1">
        <f t="array" ref="W1836">_xlfn.SWITCH(ROUND(V1836,0),5,"Excellent",4,"Good",3,"Ok","Bad")</f>
        <v>Excellent</v>
      </c>
      <c r="X1836">
        <v>139</v>
      </c>
      <c r="Y1836" t="str">
        <f t="shared" si="115"/>
        <v>No</v>
      </c>
      <c r="Z1836" s="68">
        <v>42494</v>
      </c>
      <c r="AA1836" s="68">
        <v>43860</v>
      </c>
      <c r="AB1836">
        <v>352</v>
      </c>
      <c r="AC1836" t="s">
        <v>15615</v>
      </c>
    </row>
    <row r="1837" spans="1:29" x14ac:dyDescent="0.3">
      <c r="A1837" t="s">
        <v>1361</v>
      </c>
      <c r="B1837">
        <v>2681</v>
      </c>
      <c r="C1837" t="str">
        <f>VLOOKUP($B1837,Hosts!$A:$M,10,0)</f>
        <v>Within an hour</v>
      </c>
      <c r="D1837" s="70">
        <f>VLOOKUP($B1837,Hosts!$A:$M,11,0)</f>
        <v>1</v>
      </c>
      <c r="E1837" s="70">
        <f>VLOOKUP($B1837,Hosts!$A:$M,12,0)</f>
        <v>1</v>
      </c>
      <c r="F1837" t="str">
        <f>VLOOKUP($B1837,Hosts!$A:$M,13,0)</f>
        <v>No</v>
      </c>
      <c r="G1837" t="str">
        <f>INDEX(Hosts!$A:$M, MATCH(Places!$B1837,Hosts!$A:$A,0), MATCH(Places!G$1,Hosts!$A$1:$M$1,0))</f>
        <v>Within an hour</v>
      </c>
      <c r="H1837" s="70">
        <f>INDEX(Hosts!$A:$M, MATCH(Places!$B1837,Hosts!$A:$A,0), MATCH(Places!H$1,Hosts!$A$1:$M$1,0))</f>
        <v>1</v>
      </c>
      <c r="I1837" s="70">
        <f>INDEX(Hosts!$A:$M, MATCH(Places!$B1837,Hosts!$A:$A,0), MATCH(Places!I$1,Hosts!$A$1:$M$1,0))</f>
        <v>1</v>
      </c>
      <c r="J1837" t="str">
        <f>INDEX(Hosts!$A:$M, MATCH(Places!$B1837,Hosts!$A:$A,0), MATCH(Places!J$1,Hosts!$A$1:$M$1,0))</f>
        <v>No</v>
      </c>
      <c r="K1837">
        <v>12</v>
      </c>
      <c r="L1837" t="str">
        <f>VLOOKUP($K1837,Neighborhoods!$A:$C,2,0)</f>
        <v>Brooklyn</v>
      </c>
      <c r="M1837" t="str">
        <f>VLOOKUP($K1837,Neighborhoods!$A:$C,3,0)</f>
        <v>Williamsburg</v>
      </c>
      <c r="N1837" t="str">
        <f>INDEX(Neighborhoods!$A:$C, MATCH(Places!$K1837,Neighborhoods!$A:$A,0), MATCH(Places!N$1,Neighborhoods!$A$1:$C$1,0))</f>
        <v>Brooklyn</v>
      </c>
      <c r="O1837" t="str">
        <f>INDEX(Neighborhoods!$A:$C, MATCH(Places!$K1837,Neighborhoods!$A:$A,0), MATCH(Places!O$1,Neighborhoods!$A$1:$C$1,0))</f>
        <v>Williamsburg</v>
      </c>
      <c r="P1837" t="s">
        <v>11822</v>
      </c>
      <c r="Q1837" t="str">
        <f t="shared" si="112"/>
        <v>No</v>
      </c>
      <c r="R1837">
        <v>4</v>
      </c>
      <c r="S1837" t="str">
        <f t="shared" si="113"/>
        <v>Medium</v>
      </c>
      <c r="T1837" s="50">
        <v>165</v>
      </c>
      <c r="U1837" s="70">
        <f t="shared" si="114"/>
        <v>0.03</v>
      </c>
      <c r="V1837" s="52">
        <v>4.72</v>
      </c>
      <c r="W1837" s="52" t="str" cm="1">
        <f t="array" ref="W1837">_xlfn.SWITCH(ROUND(V1837,0),5,"Excellent",4,"Good",3,"Ok","Bad")</f>
        <v>Excellent</v>
      </c>
      <c r="X1837">
        <v>241</v>
      </c>
      <c r="Y1837" t="str">
        <f t="shared" si="115"/>
        <v>No</v>
      </c>
      <c r="Z1837" s="68">
        <v>42418</v>
      </c>
      <c r="AA1837" s="68">
        <v>43901</v>
      </c>
      <c r="AB1837">
        <v>235</v>
      </c>
      <c r="AC1837" t="s">
        <v>15615</v>
      </c>
    </row>
    <row r="1838" spans="1:29" x14ac:dyDescent="0.3">
      <c r="A1838" t="s">
        <v>13629</v>
      </c>
      <c r="B1838">
        <v>1962</v>
      </c>
      <c r="C1838" t="str">
        <f>VLOOKUP($B1838,Hosts!$A:$M,10,0)</f>
        <v>Within a few hours</v>
      </c>
      <c r="D1838" s="70">
        <f>VLOOKUP($B1838,Hosts!$A:$M,11,0)</f>
        <v>1</v>
      </c>
      <c r="E1838" s="70">
        <f>VLOOKUP($B1838,Hosts!$A:$M,12,0)</f>
        <v>0.96</v>
      </c>
      <c r="F1838" t="str">
        <f>VLOOKUP($B1838,Hosts!$A:$M,13,0)</f>
        <v>Yes</v>
      </c>
      <c r="G1838" t="str">
        <f>INDEX(Hosts!$A:$M, MATCH(Places!$B1838,Hosts!$A:$A,0), MATCH(Places!G$1,Hosts!$A$1:$M$1,0))</f>
        <v>Within a few hours</v>
      </c>
      <c r="H1838" s="70">
        <f>INDEX(Hosts!$A:$M, MATCH(Places!$B1838,Hosts!$A:$A,0), MATCH(Places!H$1,Hosts!$A$1:$M$1,0))</f>
        <v>1</v>
      </c>
      <c r="I1838" s="70">
        <f>INDEX(Hosts!$A:$M, MATCH(Places!$B1838,Hosts!$A:$A,0), MATCH(Places!I$1,Hosts!$A$1:$M$1,0))</f>
        <v>0.96</v>
      </c>
      <c r="J1838" t="str">
        <f>INDEX(Hosts!$A:$M, MATCH(Places!$B1838,Hosts!$A:$A,0), MATCH(Places!J$1,Hosts!$A$1:$M$1,0))</f>
        <v>Yes</v>
      </c>
      <c r="K1838">
        <v>12</v>
      </c>
      <c r="L1838" t="str">
        <f>VLOOKUP($K1838,Neighborhoods!$A:$C,2,0)</f>
        <v>Brooklyn</v>
      </c>
      <c r="M1838" t="str">
        <f>VLOOKUP($K1838,Neighborhoods!$A:$C,3,0)</f>
        <v>Williamsburg</v>
      </c>
      <c r="N1838" t="str">
        <f>INDEX(Neighborhoods!$A:$C, MATCH(Places!$K1838,Neighborhoods!$A:$A,0), MATCH(Places!N$1,Neighborhoods!$A$1:$C$1,0))</f>
        <v>Brooklyn</v>
      </c>
      <c r="O1838" t="str">
        <f>INDEX(Neighborhoods!$A:$C, MATCH(Places!$K1838,Neighborhoods!$A:$A,0), MATCH(Places!O$1,Neighborhoods!$A$1:$C$1,0))</f>
        <v>Williamsburg</v>
      </c>
      <c r="P1838" t="s">
        <v>11822</v>
      </c>
      <c r="Q1838" t="str">
        <f t="shared" si="112"/>
        <v>No</v>
      </c>
      <c r="R1838">
        <v>2</v>
      </c>
      <c r="S1838" t="str">
        <f t="shared" si="113"/>
        <v>Small</v>
      </c>
      <c r="T1838" s="50">
        <v>150</v>
      </c>
      <c r="U1838" s="70">
        <f t="shared" si="114"/>
        <v>0.03</v>
      </c>
      <c r="V1838" s="52">
        <v>5</v>
      </c>
      <c r="W1838" s="52" t="str" cm="1">
        <f t="array" ref="W1838">_xlfn.SWITCH(ROUND(V1838,0),5,"Excellent",4,"Good",3,"Ok","Bad")</f>
        <v>Excellent</v>
      </c>
      <c r="X1838">
        <v>119</v>
      </c>
      <c r="Y1838" t="str">
        <f t="shared" si="115"/>
        <v>Yes</v>
      </c>
      <c r="Z1838" s="68">
        <v>42717</v>
      </c>
      <c r="AA1838" s="68">
        <v>43968</v>
      </c>
      <c r="AB1838">
        <v>42</v>
      </c>
      <c r="AC1838" t="s">
        <v>15615</v>
      </c>
    </row>
    <row r="1839" spans="1:29" x14ac:dyDescent="0.3">
      <c r="A1839" t="s">
        <v>14516</v>
      </c>
      <c r="B1839">
        <v>908</v>
      </c>
      <c r="C1839" t="str">
        <f>VLOOKUP($B1839,Hosts!$A:$M,10,0)</f>
        <v>Within a few hours</v>
      </c>
      <c r="D1839" s="70">
        <f>VLOOKUP($B1839,Hosts!$A:$M,11,0)</f>
        <v>0.75</v>
      </c>
      <c r="E1839" s="70">
        <f>VLOOKUP($B1839,Hosts!$A:$M,12,0)</f>
        <v>0</v>
      </c>
      <c r="F1839" t="str">
        <f>VLOOKUP($B1839,Hosts!$A:$M,13,0)</f>
        <v>No</v>
      </c>
      <c r="G1839" t="str">
        <f>INDEX(Hosts!$A:$M, MATCH(Places!$B1839,Hosts!$A:$A,0), MATCH(Places!G$1,Hosts!$A$1:$M$1,0))</f>
        <v>Within a few hours</v>
      </c>
      <c r="H1839" s="70">
        <f>INDEX(Hosts!$A:$M, MATCH(Places!$B1839,Hosts!$A:$A,0), MATCH(Places!H$1,Hosts!$A$1:$M$1,0))</f>
        <v>0.75</v>
      </c>
      <c r="I1839" s="70">
        <f>INDEX(Hosts!$A:$M, MATCH(Places!$B1839,Hosts!$A:$A,0), MATCH(Places!I$1,Hosts!$A$1:$M$1,0))</f>
        <v>0</v>
      </c>
      <c r="J1839" t="str">
        <f>INDEX(Hosts!$A:$M, MATCH(Places!$B1839,Hosts!$A:$A,0), MATCH(Places!J$1,Hosts!$A$1:$M$1,0))</f>
        <v>No</v>
      </c>
      <c r="K1839">
        <v>19</v>
      </c>
      <c r="L1839" t="str">
        <f>VLOOKUP($K1839,Neighborhoods!$A:$C,2,0)</f>
        <v>Manhattan</v>
      </c>
      <c r="M1839" t="str">
        <f>VLOOKUP($K1839,Neighborhoods!$A:$C,3,0)</f>
        <v>Upper East Side</v>
      </c>
      <c r="N1839" t="str">
        <f>INDEX(Neighborhoods!$A:$C, MATCH(Places!$K1839,Neighborhoods!$A:$A,0), MATCH(Places!N$1,Neighborhoods!$A$1:$C$1,0))</f>
        <v>Manhattan</v>
      </c>
      <c r="O1839" t="str">
        <f>INDEX(Neighborhoods!$A:$C, MATCH(Places!$K1839,Neighborhoods!$A:$A,0), MATCH(Places!O$1,Neighborhoods!$A$1:$C$1,0))</f>
        <v>Upper East Side</v>
      </c>
      <c r="P1839" t="s">
        <v>16</v>
      </c>
      <c r="Q1839" t="str">
        <f t="shared" si="112"/>
        <v>Yes</v>
      </c>
      <c r="R1839">
        <v>2</v>
      </c>
      <c r="S1839" t="str">
        <f t="shared" si="113"/>
        <v>Small</v>
      </c>
      <c r="T1839" s="50">
        <v>75</v>
      </c>
      <c r="U1839" s="70">
        <f t="shared" si="114"/>
        <v>0.03</v>
      </c>
      <c r="V1839" s="52">
        <v>4.6399999999999997</v>
      </c>
      <c r="W1839" s="52" t="str" cm="1">
        <f t="array" ref="W1839">_xlfn.SWITCH(ROUND(V1839,0),5,"Excellent",4,"Good",3,"Ok","Bad")</f>
        <v>Excellent</v>
      </c>
      <c r="X1839">
        <v>28</v>
      </c>
      <c r="Y1839" t="str">
        <f t="shared" si="115"/>
        <v>No</v>
      </c>
      <c r="Z1839" s="68">
        <v>42479</v>
      </c>
      <c r="AA1839" s="68">
        <v>43584</v>
      </c>
      <c r="AB1839">
        <v>46</v>
      </c>
      <c r="AC1839" t="s">
        <v>15615</v>
      </c>
    </row>
    <row r="1840" spans="1:29" x14ac:dyDescent="0.3">
      <c r="A1840" t="s">
        <v>1362</v>
      </c>
      <c r="B1840">
        <v>2789</v>
      </c>
      <c r="C1840" t="str">
        <f>VLOOKUP($B1840,Hosts!$A:$M,10,0)</f>
        <v>A few days or more</v>
      </c>
      <c r="D1840" s="70">
        <f>VLOOKUP($B1840,Hosts!$A:$M,11,0)</f>
        <v>0</v>
      </c>
      <c r="E1840" s="70">
        <f>VLOOKUP($B1840,Hosts!$A:$M,12,0)</f>
        <v>0.73</v>
      </c>
      <c r="F1840" t="str">
        <f>VLOOKUP($B1840,Hosts!$A:$M,13,0)</f>
        <v>Yes</v>
      </c>
      <c r="G1840" t="str">
        <f>INDEX(Hosts!$A:$M, MATCH(Places!$B1840,Hosts!$A:$A,0), MATCH(Places!G$1,Hosts!$A$1:$M$1,0))</f>
        <v>A few days or more</v>
      </c>
      <c r="H1840" s="70">
        <f>INDEX(Hosts!$A:$M, MATCH(Places!$B1840,Hosts!$A:$A,0), MATCH(Places!H$1,Hosts!$A$1:$M$1,0))</f>
        <v>0</v>
      </c>
      <c r="I1840" s="70">
        <f>INDEX(Hosts!$A:$M, MATCH(Places!$B1840,Hosts!$A:$A,0), MATCH(Places!I$1,Hosts!$A$1:$M$1,0))</f>
        <v>0.73</v>
      </c>
      <c r="J1840" t="str">
        <f>INDEX(Hosts!$A:$M, MATCH(Places!$B1840,Hosts!$A:$A,0), MATCH(Places!J$1,Hosts!$A$1:$M$1,0))</f>
        <v>Yes</v>
      </c>
      <c r="K1840">
        <v>16</v>
      </c>
      <c r="L1840" t="str">
        <f>VLOOKUP($K1840,Neighborhoods!$A:$C,2,0)</f>
        <v>Manhattan</v>
      </c>
      <c r="M1840" t="str">
        <f>VLOOKUP($K1840,Neighborhoods!$A:$C,3,0)</f>
        <v>Harlem</v>
      </c>
      <c r="N1840" t="str">
        <f>INDEX(Neighborhoods!$A:$C, MATCH(Places!$K1840,Neighborhoods!$A:$A,0), MATCH(Places!N$1,Neighborhoods!$A$1:$C$1,0))</f>
        <v>Manhattan</v>
      </c>
      <c r="O1840" t="str">
        <f>INDEX(Neighborhoods!$A:$C, MATCH(Places!$K1840,Neighborhoods!$A:$A,0), MATCH(Places!O$1,Neighborhoods!$A$1:$C$1,0))</f>
        <v>Harlem</v>
      </c>
      <c r="P1840" t="s">
        <v>1</v>
      </c>
      <c r="Q1840" t="str">
        <f t="shared" si="112"/>
        <v>Yes</v>
      </c>
      <c r="R1840">
        <v>2</v>
      </c>
      <c r="S1840" t="str">
        <f t="shared" si="113"/>
        <v>Small</v>
      </c>
      <c r="T1840" s="50">
        <v>66</v>
      </c>
      <c r="U1840" s="70">
        <f t="shared" si="114"/>
        <v>0.03</v>
      </c>
      <c r="V1840" s="52">
        <v>4.68</v>
      </c>
      <c r="W1840" s="52" t="str" cm="1">
        <f t="array" ref="W1840">_xlfn.SWITCH(ROUND(V1840,0),5,"Excellent",4,"Good",3,"Ok","Bad")</f>
        <v>Excellent</v>
      </c>
      <c r="X1840">
        <v>90</v>
      </c>
      <c r="Y1840" t="str">
        <f t="shared" si="115"/>
        <v>No</v>
      </c>
      <c r="Z1840" s="68">
        <v>42717</v>
      </c>
      <c r="AA1840" s="68">
        <v>43897</v>
      </c>
      <c r="AB1840">
        <v>92</v>
      </c>
      <c r="AC1840" t="s">
        <v>15615</v>
      </c>
    </row>
    <row r="1841" spans="1:29" x14ac:dyDescent="0.3">
      <c r="A1841" t="s">
        <v>1363</v>
      </c>
      <c r="B1841">
        <v>541</v>
      </c>
      <c r="C1841" t="str">
        <f>VLOOKUP($B1841,Hosts!$A:$M,10,0)</f>
        <v>Within a day</v>
      </c>
      <c r="D1841" s="70">
        <f>VLOOKUP($B1841,Hosts!$A:$M,11,0)</f>
        <v>1</v>
      </c>
      <c r="E1841" s="70">
        <f>VLOOKUP($B1841,Hosts!$A:$M,12,0)</f>
        <v>1</v>
      </c>
      <c r="F1841" t="str">
        <f>VLOOKUP($B1841,Hosts!$A:$M,13,0)</f>
        <v>No</v>
      </c>
      <c r="G1841" t="str">
        <f>INDEX(Hosts!$A:$M, MATCH(Places!$B1841,Hosts!$A:$A,0), MATCH(Places!G$1,Hosts!$A$1:$M$1,0))</f>
        <v>Within a day</v>
      </c>
      <c r="H1841" s="70">
        <f>INDEX(Hosts!$A:$M, MATCH(Places!$B1841,Hosts!$A:$A,0), MATCH(Places!H$1,Hosts!$A$1:$M$1,0))</f>
        <v>1</v>
      </c>
      <c r="I1841" s="70">
        <f>INDEX(Hosts!$A:$M, MATCH(Places!$B1841,Hosts!$A:$A,0), MATCH(Places!I$1,Hosts!$A$1:$M$1,0))</f>
        <v>1</v>
      </c>
      <c r="J1841" t="str">
        <f>INDEX(Hosts!$A:$M, MATCH(Places!$B1841,Hosts!$A:$A,0), MATCH(Places!J$1,Hosts!$A$1:$M$1,0))</f>
        <v>No</v>
      </c>
      <c r="K1841">
        <v>7</v>
      </c>
      <c r="L1841" t="str">
        <f>VLOOKUP($K1841,Neighborhoods!$A:$C,2,0)</f>
        <v>Brooklyn</v>
      </c>
      <c r="M1841" t="str">
        <f>VLOOKUP($K1841,Neighborhoods!$A:$C,3,0)</f>
        <v>Bedford-Stuyvesant</v>
      </c>
      <c r="N1841" t="str">
        <f>INDEX(Neighborhoods!$A:$C, MATCH(Places!$K1841,Neighborhoods!$A:$A,0), MATCH(Places!N$1,Neighborhoods!$A$1:$C$1,0))</f>
        <v>Brooklyn</v>
      </c>
      <c r="O1841" t="str">
        <f>INDEX(Neighborhoods!$A:$C, MATCH(Places!$K1841,Neighborhoods!$A:$A,0), MATCH(Places!O$1,Neighborhoods!$A$1:$C$1,0))</f>
        <v>Bedford-Stuyvesant</v>
      </c>
      <c r="P1841" t="s">
        <v>11822</v>
      </c>
      <c r="Q1841" t="str">
        <f t="shared" si="112"/>
        <v>No</v>
      </c>
      <c r="R1841">
        <v>6</v>
      </c>
      <c r="S1841" t="str">
        <f t="shared" si="113"/>
        <v>Large</v>
      </c>
      <c r="T1841" s="50">
        <v>195</v>
      </c>
      <c r="U1841" s="70">
        <f t="shared" si="114"/>
        <v>0.03</v>
      </c>
      <c r="V1841" s="52">
        <v>5</v>
      </c>
      <c r="W1841" s="52" t="str" cm="1">
        <f t="array" ref="W1841">_xlfn.SWITCH(ROUND(V1841,0),5,"Excellent",4,"Good",3,"Ok","Bad")</f>
        <v>Excellent</v>
      </c>
      <c r="X1841">
        <v>5</v>
      </c>
      <c r="Y1841" t="str">
        <f t="shared" si="115"/>
        <v>No</v>
      </c>
      <c r="Z1841" s="68">
        <v>42579</v>
      </c>
      <c r="AA1841" s="68">
        <v>43328</v>
      </c>
      <c r="AB1841">
        <v>0</v>
      </c>
      <c r="AC1841" t="s">
        <v>15615</v>
      </c>
    </row>
    <row r="1842" spans="1:29" x14ac:dyDescent="0.3">
      <c r="A1842" t="s">
        <v>15391</v>
      </c>
      <c r="B1842">
        <v>1200</v>
      </c>
      <c r="C1842" t="str">
        <f>VLOOKUP($B1842,Hosts!$A:$M,10,0)</f>
        <v>Within an hour</v>
      </c>
      <c r="D1842" s="70">
        <f>VLOOKUP($B1842,Hosts!$A:$M,11,0)</f>
        <v>1</v>
      </c>
      <c r="E1842" s="70">
        <f>VLOOKUP($B1842,Hosts!$A:$M,12,0)</f>
        <v>1</v>
      </c>
      <c r="F1842" t="str">
        <f>VLOOKUP($B1842,Hosts!$A:$M,13,0)</f>
        <v>Yes</v>
      </c>
      <c r="G1842" t="str">
        <f>INDEX(Hosts!$A:$M, MATCH(Places!$B1842,Hosts!$A:$A,0), MATCH(Places!G$1,Hosts!$A$1:$M$1,0))</f>
        <v>Within an hour</v>
      </c>
      <c r="H1842" s="70">
        <f>INDEX(Hosts!$A:$M, MATCH(Places!$B1842,Hosts!$A:$A,0), MATCH(Places!H$1,Hosts!$A$1:$M$1,0))</f>
        <v>1</v>
      </c>
      <c r="I1842" s="70">
        <f>INDEX(Hosts!$A:$M, MATCH(Places!$B1842,Hosts!$A:$A,0), MATCH(Places!I$1,Hosts!$A$1:$M$1,0))</f>
        <v>1</v>
      </c>
      <c r="J1842" t="str">
        <f>INDEX(Hosts!$A:$M, MATCH(Places!$B1842,Hosts!$A:$A,0), MATCH(Places!J$1,Hosts!$A$1:$M$1,0))</f>
        <v>Yes</v>
      </c>
      <c r="K1842">
        <v>14</v>
      </c>
      <c r="L1842" t="str">
        <f>VLOOKUP($K1842,Neighborhoods!$A:$C,2,0)</f>
        <v>Manhattan</v>
      </c>
      <c r="M1842" t="str">
        <f>VLOOKUP($K1842,Neighborhoods!$A:$C,3,0)</f>
        <v>East Harlem</v>
      </c>
      <c r="N1842" t="str">
        <f>INDEX(Neighborhoods!$A:$C, MATCH(Places!$K1842,Neighborhoods!$A:$A,0), MATCH(Places!N$1,Neighborhoods!$A$1:$C$1,0))</f>
        <v>Manhattan</v>
      </c>
      <c r="O1842" t="str">
        <f>INDEX(Neighborhoods!$A:$C, MATCH(Places!$K1842,Neighborhoods!$A:$A,0), MATCH(Places!O$1,Neighborhoods!$A$1:$C$1,0))</f>
        <v>East Harlem</v>
      </c>
      <c r="P1842" t="s">
        <v>1</v>
      </c>
      <c r="Q1842" t="str">
        <f t="shared" si="112"/>
        <v>Yes</v>
      </c>
      <c r="R1842">
        <v>1</v>
      </c>
      <c r="S1842" t="str">
        <f t="shared" si="113"/>
        <v>Small</v>
      </c>
      <c r="T1842" s="50">
        <v>48</v>
      </c>
      <c r="U1842" s="70">
        <f t="shared" si="114"/>
        <v>0.03</v>
      </c>
      <c r="V1842" s="52">
        <v>5</v>
      </c>
      <c r="W1842" s="52" t="str" cm="1">
        <f t="array" ref="W1842">_xlfn.SWITCH(ROUND(V1842,0),5,"Excellent",4,"Good",3,"Ok","Bad")</f>
        <v>Excellent</v>
      </c>
      <c r="X1842">
        <v>44</v>
      </c>
      <c r="Y1842" t="str">
        <f t="shared" si="115"/>
        <v>No</v>
      </c>
      <c r="Z1842" s="68">
        <v>42679</v>
      </c>
      <c r="AA1842" s="68">
        <v>43835</v>
      </c>
      <c r="AB1842">
        <v>197</v>
      </c>
      <c r="AC1842" t="s">
        <v>15616</v>
      </c>
    </row>
    <row r="1843" spans="1:29" x14ac:dyDescent="0.3">
      <c r="A1843" t="s">
        <v>1364</v>
      </c>
      <c r="B1843">
        <v>1214</v>
      </c>
      <c r="C1843" t="str">
        <f>VLOOKUP($B1843,Hosts!$A:$M,10,0)</f>
        <v>Within a few hours</v>
      </c>
      <c r="D1843" s="70">
        <f>VLOOKUP($B1843,Hosts!$A:$M,11,0)</f>
        <v>0.88</v>
      </c>
      <c r="E1843" s="70">
        <f>VLOOKUP($B1843,Hosts!$A:$M,12,0)</f>
        <v>0.19</v>
      </c>
      <c r="F1843" t="str">
        <f>VLOOKUP($B1843,Hosts!$A:$M,13,0)</f>
        <v>No</v>
      </c>
      <c r="G1843" t="str">
        <f>INDEX(Hosts!$A:$M, MATCH(Places!$B1843,Hosts!$A:$A,0), MATCH(Places!G$1,Hosts!$A$1:$M$1,0))</f>
        <v>Within a few hours</v>
      </c>
      <c r="H1843" s="70">
        <f>INDEX(Hosts!$A:$M, MATCH(Places!$B1843,Hosts!$A:$A,0), MATCH(Places!H$1,Hosts!$A$1:$M$1,0))</f>
        <v>0.88</v>
      </c>
      <c r="I1843" s="70">
        <f>INDEX(Hosts!$A:$M, MATCH(Places!$B1843,Hosts!$A:$A,0), MATCH(Places!I$1,Hosts!$A$1:$M$1,0))</f>
        <v>0.19</v>
      </c>
      <c r="J1843" t="str">
        <f>INDEX(Hosts!$A:$M, MATCH(Places!$B1843,Hosts!$A:$A,0), MATCH(Places!J$1,Hosts!$A$1:$M$1,0))</f>
        <v>No</v>
      </c>
      <c r="K1843">
        <v>12</v>
      </c>
      <c r="L1843" t="str">
        <f>VLOOKUP($K1843,Neighborhoods!$A:$C,2,0)</f>
        <v>Brooklyn</v>
      </c>
      <c r="M1843" t="str">
        <f>VLOOKUP($K1843,Neighborhoods!$A:$C,3,0)</f>
        <v>Williamsburg</v>
      </c>
      <c r="N1843" t="str">
        <f>INDEX(Neighborhoods!$A:$C, MATCH(Places!$K1843,Neighborhoods!$A:$A,0), MATCH(Places!N$1,Neighborhoods!$A$1:$C$1,0))</f>
        <v>Brooklyn</v>
      </c>
      <c r="O1843" t="str">
        <f>INDEX(Neighborhoods!$A:$C, MATCH(Places!$K1843,Neighborhoods!$A:$A,0), MATCH(Places!O$1,Neighborhoods!$A$1:$C$1,0))</f>
        <v>Williamsburg</v>
      </c>
      <c r="P1843" t="s">
        <v>11822</v>
      </c>
      <c r="Q1843" t="str">
        <f t="shared" si="112"/>
        <v>No</v>
      </c>
      <c r="R1843">
        <v>2</v>
      </c>
      <c r="S1843" t="str">
        <f t="shared" si="113"/>
        <v>Small</v>
      </c>
      <c r="T1843" s="50">
        <v>199</v>
      </c>
      <c r="U1843" s="70">
        <f t="shared" si="114"/>
        <v>0.03</v>
      </c>
      <c r="V1843" s="52">
        <v>5</v>
      </c>
      <c r="W1843" s="52" t="str" cm="1">
        <f t="array" ref="W1843">_xlfn.SWITCH(ROUND(V1843,0),5,"Excellent",4,"Good",3,"Ok","Bad")</f>
        <v>Excellent</v>
      </c>
      <c r="X1843">
        <v>56</v>
      </c>
      <c r="Y1843" t="str">
        <f t="shared" si="115"/>
        <v>No</v>
      </c>
      <c r="Z1843" s="68">
        <v>42477</v>
      </c>
      <c r="AA1843" s="68">
        <v>43827</v>
      </c>
      <c r="AB1843">
        <v>355</v>
      </c>
      <c r="AC1843" t="s">
        <v>15615</v>
      </c>
    </row>
    <row r="1844" spans="1:29" x14ac:dyDescent="0.3">
      <c r="A1844" t="s">
        <v>14646</v>
      </c>
      <c r="B1844">
        <v>1948</v>
      </c>
      <c r="C1844" t="str">
        <f>VLOOKUP($B1844,Hosts!$A:$M,10,0)</f>
        <v>Within an hour</v>
      </c>
      <c r="D1844" s="70">
        <f>VLOOKUP($B1844,Hosts!$A:$M,11,0)</f>
        <v>1</v>
      </c>
      <c r="E1844" s="70">
        <f>VLOOKUP($B1844,Hosts!$A:$M,12,0)</f>
        <v>1</v>
      </c>
      <c r="F1844" t="str">
        <f>VLOOKUP($B1844,Hosts!$A:$M,13,0)</f>
        <v>Yes</v>
      </c>
      <c r="G1844" t="str">
        <f>INDEX(Hosts!$A:$M, MATCH(Places!$B1844,Hosts!$A:$A,0), MATCH(Places!G$1,Hosts!$A$1:$M$1,0))</f>
        <v>Within an hour</v>
      </c>
      <c r="H1844" s="70">
        <f>INDEX(Hosts!$A:$M, MATCH(Places!$B1844,Hosts!$A:$A,0), MATCH(Places!H$1,Hosts!$A$1:$M$1,0))</f>
        <v>1</v>
      </c>
      <c r="I1844" s="70">
        <f>INDEX(Hosts!$A:$M, MATCH(Places!$B1844,Hosts!$A:$A,0), MATCH(Places!I$1,Hosts!$A$1:$M$1,0))</f>
        <v>1</v>
      </c>
      <c r="J1844" t="str">
        <f>INDEX(Hosts!$A:$M, MATCH(Places!$B1844,Hosts!$A:$A,0), MATCH(Places!J$1,Hosts!$A$1:$M$1,0))</f>
        <v>Yes</v>
      </c>
      <c r="K1844">
        <v>7</v>
      </c>
      <c r="L1844" t="str">
        <f>VLOOKUP($K1844,Neighborhoods!$A:$C,2,0)</f>
        <v>Brooklyn</v>
      </c>
      <c r="M1844" t="str">
        <f>VLOOKUP($K1844,Neighborhoods!$A:$C,3,0)</f>
        <v>Bedford-Stuyvesant</v>
      </c>
      <c r="N1844" t="str">
        <f>INDEX(Neighborhoods!$A:$C, MATCH(Places!$K1844,Neighborhoods!$A:$A,0), MATCH(Places!N$1,Neighborhoods!$A$1:$C$1,0))</f>
        <v>Brooklyn</v>
      </c>
      <c r="O1844" t="str">
        <f>INDEX(Neighborhoods!$A:$C, MATCH(Places!$K1844,Neighborhoods!$A:$A,0), MATCH(Places!O$1,Neighborhoods!$A$1:$C$1,0))</f>
        <v>Bedford-Stuyvesant</v>
      </c>
      <c r="P1844" t="s">
        <v>1</v>
      </c>
      <c r="Q1844" t="str">
        <f t="shared" si="112"/>
        <v>Yes</v>
      </c>
      <c r="R1844">
        <v>2</v>
      </c>
      <c r="S1844" t="str">
        <f t="shared" si="113"/>
        <v>Small</v>
      </c>
      <c r="T1844" s="50">
        <v>79</v>
      </c>
      <c r="U1844" s="70">
        <f t="shared" si="114"/>
        <v>0.03</v>
      </c>
      <c r="V1844" s="52">
        <v>4.9800000000000004</v>
      </c>
      <c r="W1844" s="52" t="str" cm="1">
        <f t="array" ref="W1844">_xlfn.SWITCH(ROUND(V1844,0),5,"Excellent",4,"Good",3,"Ok","Bad")</f>
        <v>Excellent</v>
      </c>
      <c r="X1844">
        <v>50</v>
      </c>
      <c r="Y1844" t="str">
        <f t="shared" si="115"/>
        <v>No</v>
      </c>
      <c r="Z1844" s="68">
        <v>42477</v>
      </c>
      <c r="AA1844" s="68">
        <v>43906</v>
      </c>
      <c r="AB1844">
        <v>212</v>
      </c>
      <c r="AC1844" t="s">
        <v>15616</v>
      </c>
    </row>
    <row r="1845" spans="1:29" x14ac:dyDescent="0.3">
      <c r="A1845" t="s">
        <v>13567</v>
      </c>
      <c r="B1845">
        <v>1009</v>
      </c>
      <c r="C1845" t="str">
        <f>VLOOKUP($B1845,Hosts!$A:$M,10,0)</f>
        <v>Within a day</v>
      </c>
      <c r="D1845" s="70">
        <f>VLOOKUP($B1845,Hosts!$A:$M,11,0)</f>
        <v>0.9</v>
      </c>
      <c r="E1845" s="70">
        <f>VLOOKUP($B1845,Hosts!$A:$M,12,0)</f>
        <v>1</v>
      </c>
      <c r="F1845" t="str">
        <f>VLOOKUP($B1845,Hosts!$A:$M,13,0)</f>
        <v>Yes</v>
      </c>
      <c r="G1845" t="str">
        <f>INDEX(Hosts!$A:$M, MATCH(Places!$B1845,Hosts!$A:$A,0), MATCH(Places!G$1,Hosts!$A$1:$M$1,0))</f>
        <v>Within a day</v>
      </c>
      <c r="H1845" s="70">
        <f>INDEX(Hosts!$A:$M, MATCH(Places!$B1845,Hosts!$A:$A,0), MATCH(Places!H$1,Hosts!$A$1:$M$1,0))</f>
        <v>0.9</v>
      </c>
      <c r="I1845" s="70">
        <f>INDEX(Hosts!$A:$M, MATCH(Places!$B1845,Hosts!$A:$A,0), MATCH(Places!I$1,Hosts!$A$1:$M$1,0))</f>
        <v>1</v>
      </c>
      <c r="J1845" t="str">
        <f>INDEX(Hosts!$A:$M, MATCH(Places!$B1845,Hosts!$A:$A,0), MATCH(Places!J$1,Hosts!$A$1:$M$1,0))</f>
        <v>Yes</v>
      </c>
      <c r="K1845">
        <v>11</v>
      </c>
      <c r="L1845" t="str">
        <f>VLOOKUP($K1845,Neighborhoods!$A:$C,2,0)</f>
        <v>Brooklyn</v>
      </c>
      <c r="M1845" t="str">
        <f>VLOOKUP($K1845,Neighborhoods!$A:$C,3,0)</f>
        <v>Greenpoint</v>
      </c>
      <c r="N1845" t="str">
        <f>INDEX(Neighborhoods!$A:$C, MATCH(Places!$K1845,Neighborhoods!$A:$A,0), MATCH(Places!N$1,Neighborhoods!$A$1:$C$1,0))</f>
        <v>Brooklyn</v>
      </c>
      <c r="O1845" t="str">
        <f>INDEX(Neighborhoods!$A:$C, MATCH(Places!$K1845,Neighborhoods!$A:$A,0), MATCH(Places!O$1,Neighborhoods!$A$1:$C$1,0))</f>
        <v>Greenpoint</v>
      </c>
      <c r="P1845" t="s">
        <v>11822</v>
      </c>
      <c r="Q1845" t="str">
        <f t="shared" si="112"/>
        <v>No</v>
      </c>
      <c r="R1845">
        <v>8</v>
      </c>
      <c r="S1845" t="str">
        <f t="shared" si="113"/>
        <v>Large</v>
      </c>
      <c r="T1845" s="50">
        <v>200</v>
      </c>
      <c r="U1845" s="70">
        <f t="shared" si="114"/>
        <v>0.04</v>
      </c>
      <c r="V1845" s="52">
        <v>4.99</v>
      </c>
      <c r="W1845" s="52" t="str" cm="1">
        <f t="array" ref="W1845">_xlfn.SWITCH(ROUND(V1845,0),5,"Excellent",4,"Good",3,"Ok","Bad")</f>
        <v>Excellent</v>
      </c>
      <c r="X1845">
        <v>154</v>
      </c>
      <c r="Y1845" t="str">
        <f t="shared" si="115"/>
        <v>Yes</v>
      </c>
      <c r="Z1845" s="68">
        <v>42646</v>
      </c>
      <c r="AA1845" s="68">
        <v>44009</v>
      </c>
      <c r="AB1845">
        <v>158</v>
      </c>
      <c r="AC1845" t="s">
        <v>15615</v>
      </c>
    </row>
    <row r="1846" spans="1:29" x14ac:dyDescent="0.3">
      <c r="A1846" t="s">
        <v>1365</v>
      </c>
      <c r="B1846">
        <v>2580</v>
      </c>
      <c r="C1846" t="str">
        <f>VLOOKUP($B1846,Hosts!$A:$M,10,0)</f>
        <v>Within a few hours</v>
      </c>
      <c r="D1846" s="70">
        <f>VLOOKUP($B1846,Hosts!$A:$M,11,0)</f>
        <v>1</v>
      </c>
      <c r="E1846" s="70">
        <f>VLOOKUP($B1846,Hosts!$A:$M,12,0)</f>
        <v>0.73</v>
      </c>
      <c r="F1846" t="str">
        <f>VLOOKUP($B1846,Hosts!$A:$M,13,0)</f>
        <v>No</v>
      </c>
      <c r="G1846" t="str">
        <f>INDEX(Hosts!$A:$M, MATCH(Places!$B1846,Hosts!$A:$A,0), MATCH(Places!G$1,Hosts!$A$1:$M$1,0))</f>
        <v>Within a few hours</v>
      </c>
      <c r="H1846" s="70">
        <f>INDEX(Hosts!$A:$M, MATCH(Places!$B1846,Hosts!$A:$A,0), MATCH(Places!H$1,Hosts!$A$1:$M$1,0))</f>
        <v>1</v>
      </c>
      <c r="I1846" s="70">
        <f>INDEX(Hosts!$A:$M, MATCH(Places!$B1846,Hosts!$A:$A,0), MATCH(Places!I$1,Hosts!$A$1:$M$1,0))</f>
        <v>0.73</v>
      </c>
      <c r="J1846" t="str">
        <f>INDEX(Hosts!$A:$M, MATCH(Places!$B1846,Hosts!$A:$A,0), MATCH(Places!J$1,Hosts!$A$1:$M$1,0))</f>
        <v>No</v>
      </c>
      <c r="K1846">
        <v>25</v>
      </c>
      <c r="L1846" t="str">
        <f>VLOOKUP($K1846,Neighborhoods!$A:$C,2,0)</f>
        <v>Queens</v>
      </c>
      <c r="M1846" t="str">
        <f>VLOOKUP($K1846,Neighborhoods!$A:$C,3,0)</f>
        <v>Ridgewood</v>
      </c>
      <c r="N1846" t="str">
        <f>INDEX(Neighborhoods!$A:$C, MATCH(Places!$K1846,Neighborhoods!$A:$A,0), MATCH(Places!N$1,Neighborhoods!$A$1:$C$1,0))</f>
        <v>Queens</v>
      </c>
      <c r="O1846" t="str">
        <f>INDEX(Neighborhoods!$A:$C, MATCH(Places!$K1846,Neighborhoods!$A:$A,0), MATCH(Places!O$1,Neighborhoods!$A$1:$C$1,0))</f>
        <v>Ridgewood</v>
      </c>
      <c r="P1846" t="s">
        <v>11822</v>
      </c>
      <c r="Q1846" t="str">
        <f t="shared" si="112"/>
        <v>No</v>
      </c>
      <c r="R1846">
        <v>3</v>
      </c>
      <c r="S1846" t="str">
        <f t="shared" si="113"/>
        <v>Medium</v>
      </c>
      <c r="T1846" s="50">
        <v>128</v>
      </c>
      <c r="U1846" s="70">
        <f t="shared" si="114"/>
        <v>0.03</v>
      </c>
      <c r="V1846" s="52">
        <v>4.96</v>
      </c>
      <c r="W1846" s="52" t="str" cm="1">
        <f t="array" ref="W1846">_xlfn.SWITCH(ROUND(V1846,0),5,"Excellent",4,"Good",3,"Ok","Bad")</f>
        <v>Excellent</v>
      </c>
      <c r="X1846">
        <v>185</v>
      </c>
      <c r="Y1846" t="str">
        <f t="shared" si="115"/>
        <v>Yes</v>
      </c>
      <c r="Z1846" s="68">
        <v>42438</v>
      </c>
      <c r="AA1846" s="68">
        <v>43905</v>
      </c>
      <c r="AB1846">
        <v>347</v>
      </c>
      <c r="AC1846" t="s">
        <v>15615</v>
      </c>
    </row>
    <row r="1847" spans="1:29" x14ac:dyDescent="0.3">
      <c r="A1847" t="s">
        <v>1366</v>
      </c>
      <c r="B1847">
        <v>800</v>
      </c>
      <c r="C1847" t="str">
        <f>VLOOKUP($B1847,Hosts!$A:$M,10,0)</f>
        <v>A few days or more</v>
      </c>
      <c r="D1847" s="70">
        <f>VLOOKUP($B1847,Hosts!$A:$M,11,0)</f>
        <v>0</v>
      </c>
      <c r="E1847" s="70">
        <f>VLOOKUP($B1847,Hosts!$A:$M,12,0)</f>
        <v>1</v>
      </c>
      <c r="F1847" t="str">
        <f>VLOOKUP($B1847,Hosts!$A:$M,13,0)</f>
        <v>No</v>
      </c>
      <c r="G1847" t="str">
        <f>INDEX(Hosts!$A:$M, MATCH(Places!$B1847,Hosts!$A:$A,0), MATCH(Places!G$1,Hosts!$A$1:$M$1,0))</f>
        <v>A few days or more</v>
      </c>
      <c r="H1847" s="70">
        <f>INDEX(Hosts!$A:$M, MATCH(Places!$B1847,Hosts!$A:$A,0), MATCH(Places!H$1,Hosts!$A$1:$M$1,0))</f>
        <v>0</v>
      </c>
      <c r="I1847" s="70">
        <f>INDEX(Hosts!$A:$M, MATCH(Places!$B1847,Hosts!$A:$A,0), MATCH(Places!I$1,Hosts!$A$1:$M$1,0))</f>
        <v>1</v>
      </c>
      <c r="J1847" t="str">
        <f>INDEX(Hosts!$A:$M, MATCH(Places!$B1847,Hosts!$A:$A,0), MATCH(Places!J$1,Hosts!$A$1:$M$1,0))</f>
        <v>No</v>
      </c>
      <c r="K1847">
        <v>15</v>
      </c>
      <c r="L1847" t="str">
        <f>VLOOKUP($K1847,Neighborhoods!$A:$C,2,0)</f>
        <v>Manhattan</v>
      </c>
      <c r="M1847" t="str">
        <f>VLOOKUP($K1847,Neighborhoods!$A:$C,3,0)</f>
        <v>East Village</v>
      </c>
      <c r="N1847" t="str">
        <f>INDEX(Neighborhoods!$A:$C, MATCH(Places!$K1847,Neighborhoods!$A:$A,0), MATCH(Places!N$1,Neighborhoods!$A$1:$C$1,0))</f>
        <v>Manhattan</v>
      </c>
      <c r="O1847" t="str">
        <f>INDEX(Neighborhoods!$A:$C, MATCH(Places!$K1847,Neighborhoods!$A:$A,0), MATCH(Places!O$1,Neighborhoods!$A$1:$C$1,0))</f>
        <v>East Village</v>
      </c>
      <c r="P1847" t="s">
        <v>11822</v>
      </c>
      <c r="Q1847" t="str">
        <f t="shared" si="112"/>
        <v>No</v>
      </c>
      <c r="R1847">
        <v>4</v>
      </c>
      <c r="S1847" t="str">
        <f t="shared" si="113"/>
        <v>Medium</v>
      </c>
      <c r="T1847" s="50">
        <v>189</v>
      </c>
      <c r="U1847" s="70">
        <f t="shared" si="114"/>
        <v>0.03</v>
      </c>
      <c r="V1847" s="52">
        <v>5</v>
      </c>
      <c r="W1847" s="52" t="str" cm="1">
        <f t="array" ref="W1847">_xlfn.SWITCH(ROUND(V1847,0),5,"Excellent",4,"Good",3,"Ok","Bad")</f>
        <v>Excellent</v>
      </c>
      <c r="X1847">
        <v>9</v>
      </c>
      <c r="Y1847" t="str">
        <f t="shared" si="115"/>
        <v>No</v>
      </c>
      <c r="Z1847" s="68">
        <v>43561</v>
      </c>
      <c r="AA1847" s="68">
        <v>43695</v>
      </c>
      <c r="AB1847">
        <v>90</v>
      </c>
      <c r="AC1847" t="s">
        <v>15616</v>
      </c>
    </row>
    <row r="1848" spans="1:29" x14ac:dyDescent="0.3">
      <c r="A1848" t="s">
        <v>1367</v>
      </c>
      <c r="B1848">
        <v>2465</v>
      </c>
      <c r="C1848" t="str">
        <f>VLOOKUP($B1848,Hosts!$A:$M,10,0)</f>
        <v>Within an hour</v>
      </c>
      <c r="D1848" s="70">
        <f>VLOOKUP($B1848,Hosts!$A:$M,11,0)</f>
        <v>1</v>
      </c>
      <c r="E1848" s="70">
        <f>VLOOKUP($B1848,Hosts!$A:$M,12,0)</f>
        <v>1</v>
      </c>
      <c r="F1848" t="str">
        <f>VLOOKUP($B1848,Hosts!$A:$M,13,0)</f>
        <v>Yes</v>
      </c>
      <c r="G1848" t="str">
        <f>INDEX(Hosts!$A:$M, MATCH(Places!$B1848,Hosts!$A:$A,0), MATCH(Places!G$1,Hosts!$A$1:$M$1,0))</f>
        <v>Within an hour</v>
      </c>
      <c r="H1848" s="70">
        <f>INDEX(Hosts!$A:$M, MATCH(Places!$B1848,Hosts!$A:$A,0), MATCH(Places!H$1,Hosts!$A$1:$M$1,0))</f>
        <v>1</v>
      </c>
      <c r="I1848" s="70">
        <f>INDEX(Hosts!$A:$M, MATCH(Places!$B1848,Hosts!$A:$A,0), MATCH(Places!I$1,Hosts!$A$1:$M$1,0))</f>
        <v>1</v>
      </c>
      <c r="J1848" t="str">
        <f>INDEX(Hosts!$A:$M, MATCH(Places!$B1848,Hosts!$A:$A,0), MATCH(Places!J$1,Hosts!$A$1:$M$1,0))</f>
        <v>Yes</v>
      </c>
      <c r="K1848">
        <v>21</v>
      </c>
      <c r="L1848" t="str">
        <f>VLOOKUP($K1848,Neighborhoods!$A:$C,2,0)</f>
        <v>Queens</v>
      </c>
      <c r="M1848" t="str">
        <f>VLOOKUP($K1848,Neighborhoods!$A:$C,3,0)</f>
        <v>Astoria</v>
      </c>
      <c r="N1848" t="str">
        <f>INDEX(Neighborhoods!$A:$C, MATCH(Places!$K1848,Neighborhoods!$A:$A,0), MATCH(Places!N$1,Neighborhoods!$A$1:$C$1,0))</f>
        <v>Queens</v>
      </c>
      <c r="O1848" t="str">
        <f>INDEX(Neighborhoods!$A:$C, MATCH(Places!$K1848,Neighborhoods!$A:$A,0), MATCH(Places!O$1,Neighborhoods!$A$1:$C$1,0))</f>
        <v>Astoria</v>
      </c>
      <c r="P1848" t="s">
        <v>11822</v>
      </c>
      <c r="Q1848" t="str">
        <f t="shared" si="112"/>
        <v>No</v>
      </c>
      <c r="R1848">
        <v>2</v>
      </c>
      <c r="S1848" t="str">
        <f t="shared" si="113"/>
        <v>Small</v>
      </c>
      <c r="T1848" s="50">
        <v>75</v>
      </c>
      <c r="U1848" s="70">
        <f t="shared" si="114"/>
        <v>0.03</v>
      </c>
      <c r="V1848" s="52">
        <v>4.99</v>
      </c>
      <c r="W1848" s="52" t="str" cm="1">
        <f t="array" ref="W1848">_xlfn.SWITCH(ROUND(V1848,0),5,"Excellent",4,"Good",3,"Ok","Bad")</f>
        <v>Excellent</v>
      </c>
      <c r="X1848">
        <v>150</v>
      </c>
      <c r="Y1848" t="str">
        <f t="shared" si="115"/>
        <v>Yes</v>
      </c>
      <c r="Z1848" s="68">
        <v>42612</v>
      </c>
      <c r="AA1848" s="68">
        <v>44032</v>
      </c>
      <c r="AB1848">
        <v>342</v>
      </c>
      <c r="AC1848" t="s">
        <v>15615</v>
      </c>
    </row>
    <row r="1849" spans="1:29" x14ac:dyDescent="0.3">
      <c r="A1849" t="s">
        <v>1368</v>
      </c>
      <c r="B1849">
        <v>938</v>
      </c>
      <c r="C1849" t="str">
        <f>VLOOKUP($B1849,Hosts!$A:$M,10,0)</f>
        <v>Within an hour</v>
      </c>
      <c r="D1849" s="70">
        <f>VLOOKUP($B1849,Hosts!$A:$M,11,0)</f>
        <v>1</v>
      </c>
      <c r="E1849" s="70">
        <f>VLOOKUP($B1849,Hosts!$A:$M,12,0)</f>
        <v>0.9</v>
      </c>
      <c r="F1849" t="str">
        <f>VLOOKUP($B1849,Hosts!$A:$M,13,0)</f>
        <v>No</v>
      </c>
      <c r="G1849" t="str">
        <f>INDEX(Hosts!$A:$M, MATCH(Places!$B1849,Hosts!$A:$A,0), MATCH(Places!G$1,Hosts!$A$1:$M$1,0))</f>
        <v>Within an hour</v>
      </c>
      <c r="H1849" s="70">
        <f>INDEX(Hosts!$A:$M, MATCH(Places!$B1849,Hosts!$A:$A,0), MATCH(Places!H$1,Hosts!$A$1:$M$1,0))</f>
        <v>1</v>
      </c>
      <c r="I1849" s="70">
        <f>INDEX(Hosts!$A:$M, MATCH(Places!$B1849,Hosts!$A:$A,0), MATCH(Places!I$1,Hosts!$A$1:$M$1,0))</f>
        <v>0.9</v>
      </c>
      <c r="J1849" t="str">
        <f>INDEX(Hosts!$A:$M, MATCH(Places!$B1849,Hosts!$A:$A,0), MATCH(Places!J$1,Hosts!$A$1:$M$1,0))</f>
        <v>No</v>
      </c>
      <c r="K1849">
        <v>7</v>
      </c>
      <c r="L1849" t="str">
        <f>VLOOKUP($K1849,Neighborhoods!$A:$C,2,0)</f>
        <v>Brooklyn</v>
      </c>
      <c r="M1849" t="str">
        <f>VLOOKUP($K1849,Neighborhoods!$A:$C,3,0)</f>
        <v>Bedford-Stuyvesant</v>
      </c>
      <c r="N1849" t="str">
        <f>INDEX(Neighborhoods!$A:$C, MATCH(Places!$K1849,Neighborhoods!$A:$A,0), MATCH(Places!N$1,Neighborhoods!$A$1:$C$1,0))</f>
        <v>Brooklyn</v>
      </c>
      <c r="O1849" t="str">
        <f>INDEX(Neighborhoods!$A:$C, MATCH(Places!$K1849,Neighborhoods!$A:$A,0), MATCH(Places!O$1,Neighborhoods!$A$1:$C$1,0))</f>
        <v>Bedford-Stuyvesant</v>
      </c>
      <c r="P1849" t="s">
        <v>11822</v>
      </c>
      <c r="Q1849" t="str">
        <f t="shared" si="112"/>
        <v>No</v>
      </c>
      <c r="R1849">
        <v>5</v>
      </c>
      <c r="S1849" t="str">
        <f t="shared" si="113"/>
        <v>Medium</v>
      </c>
      <c r="T1849" s="50">
        <v>142</v>
      </c>
      <c r="U1849" s="70">
        <f t="shared" si="114"/>
        <v>0.03</v>
      </c>
      <c r="V1849" s="52">
        <v>4.8</v>
      </c>
      <c r="W1849" s="52" t="str" cm="1">
        <f t="array" ref="W1849">_xlfn.SWITCH(ROUND(V1849,0),5,"Excellent",4,"Good",3,"Ok","Bad")</f>
        <v>Excellent</v>
      </c>
      <c r="X1849">
        <v>182</v>
      </c>
      <c r="Y1849" t="str">
        <f t="shared" si="115"/>
        <v>No</v>
      </c>
      <c r="Z1849" s="68">
        <v>42485</v>
      </c>
      <c r="AA1849" s="68">
        <v>43937</v>
      </c>
      <c r="AB1849">
        <v>345</v>
      </c>
      <c r="AC1849" t="s">
        <v>15615</v>
      </c>
    </row>
    <row r="1850" spans="1:29" x14ac:dyDescent="0.3">
      <c r="A1850" t="s">
        <v>15571</v>
      </c>
      <c r="B1850">
        <v>2585</v>
      </c>
      <c r="C1850" t="str">
        <f>VLOOKUP($B1850,Hosts!$A:$M,10,0)</f>
        <v>Within a day</v>
      </c>
      <c r="D1850" s="70">
        <f>VLOOKUP($B1850,Hosts!$A:$M,11,0)</f>
        <v>0.67</v>
      </c>
      <c r="E1850" s="70">
        <f>VLOOKUP($B1850,Hosts!$A:$M,12,0)</f>
        <v>0.75</v>
      </c>
      <c r="F1850" t="str">
        <f>VLOOKUP($B1850,Hosts!$A:$M,13,0)</f>
        <v>No</v>
      </c>
      <c r="G1850" t="str">
        <f>INDEX(Hosts!$A:$M, MATCH(Places!$B1850,Hosts!$A:$A,0), MATCH(Places!G$1,Hosts!$A$1:$M$1,0))</f>
        <v>Within a day</v>
      </c>
      <c r="H1850" s="70">
        <f>INDEX(Hosts!$A:$M, MATCH(Places!$B1850,Hosts!$A:$A,0), MATCH(Places!H$1,Hosts!$A$1:$M$1,0))</f>
        <v>0.67</v>
      </c>
      <c r="I1850" s="70">
        <f>INDEX(Hosts!$A:$M, MATCH(Places!$B1850,Hosts!$A:$A,0), MATCH(Places!I$1,Hosts!$A$1:$M$1,0))</f>
        <v>0.75</v>
      </c>
      <c r="J1850" t="str">
        <f>INDEX(Hosts!$A:$M, MATCH(Places!$B1850,Hosts!$A:$A,0), MATCH(Places!J$1,Hosts!$A$1:$M$1,0))</f>
        <v>No</v>
      </c>
      <c r="K1850">
        <v>17</v>
      </c>
      <c r="L1850" t="str">
        <f>VLOOKUP($K1850,Neighborhoods!$A:$C,2,0)</f>
        <v>Manhattan</v>
      </c>
      <c r="M1850" t="str">
        <f>VLOOKUP($K1850,Neighborhoods!$A:$C,3,0)</f>
        <v>Hell's Kitchen</v>
      </c>
      <c r="N1850" t="str">
        <f>INDEX(Neighborhoods!$A:$C, MATCH(Places!$K1850,Neighborhoods!$A:$A,0), MATCH(Places!N$1,Neighborhoods!$A$1:$C$1,0))</f>
        <v>Manhattan</v>
      </c>
      <c r="O1850" t="str">
        <f>INDEX(Neighborhoods!$A:$C, MATCH(Places!$K1850,Neighborhoods!$A:$A,0), MATCH(Places!O$1,Neighborhoods!$A$1:$C$1,0))</f>
        <v>Hell's Kitchen</v>
      </c>
      <c r="P1850" t="s">
        <v>11822</v>
      </c>
      <c r="Q1850" t="str">
        <f t="shared" si="112"/>
        <v>No</v>
      </c>
      <c r="R1850">
        <v>5</v>
      </c>
      <c r="S1850" t="str">
        <f t="shared" si="113"/>
        <v>Medium</v>
      </c>
      <c r="T1850" s="50">
        <v>93</v>
      </c>
      <c r="U1850" s="70">
        <f t="shared" si="114"/>
        <v>0.03</v>
      </c>
      <c r="V1850" s="52">
        <v>4.8</v>
      </c>
      <c r="W1850" s="52" t="str" cm="1">
        <f t="array" ref="W1850">_xlfn.SWITCH(ROUND(V1850,0),5,"Excellent",4,"Good",3,"Ok","Bad")</f>
        <v>Excellent</v>
      </c>
      <c r="X1850">
        <v>5</v>
      </c>
      <c r="Y1850" t="str">
        <f t="shared" si="115"/>
        <v>No</v>
      </c>
      <c r="Z1850" s="68">
        <v>42470</v>
      </c>
      <c r="AA1850" s="68">
        <v>43532</v>
      </c>
      <c r="AB1850">
        <v>350</v>
      </c>
      <c r="AC1850" t="s">
        <v>15615</v>
      </c>
    </row>
    <row r="1851" spans="1:29" x14ac:dyDescent="0.3">
      <c r="A1851" t="s">
        <v>1369</v>
      </c>
      <c r="B1851">
        <v>2694</v>
      </c>
      <c r="C1851" t="str">
        <f>VLOOKUP($B1851,Hosts!$A:$M,10,0)</f>
        <v>Within an hour</v>
      </c>
      <c r="D1851" s="70">
        <f>VLOOKUP($B1851,Hosts!$A:$M,11,0)</f>
        <v>1</v>
      </c>
      <c r="E1851" s="70">
        <f>VLOOKUP($B1851,Hosts!$A:$M,12,0)</f>
        <v>1</v>
      </c>
      <c r="F1851" t="str">
        <f>VLOOKUP($B1851,Hosts!$A:$M,13,0)</f>
        <v>Yes</v>
      </c>
      <c r="G1851" t="str">
        <f>INDEX(Hosts!$A:$M, MATCH(Places!$B1851,Hosts!$A:$A,0), MATCH(Places!G$1,Hosts!$A$1:$M$1,0))</f>
        <v>Within an hour</v>
      </c>
      <c r="H1851" s="70">
        <f>INDEX(Hosts!$A:$M, MATCH(Places!$B1851,Hosts!$A:$A,0), MATCH(Places!H$1,Hosts!$A$1:$M$1,0))</f>
        <v>1</v>
      </c>
      <c r="I1851" s="70">
        <f>INDEX(Hosts!$A:$M, MATCH(Places!$B1851,Hosts!$A:$A,0), MATCH(Places!I$1,Hosts!$A$1:$M$1,0))</f>
        <v>1</v>
      </c>
      <c r="J1851" t="str">
        <f>INDEX(Hosts!$A:$M, MATCH(Places!$B1851,Hosts!$A:$A,0), MATCH(Places!J$1,Hosts!$A$1:$M$1,0))</f>
        <v>Yes</v>
      </c>
      <c r="K1851">
        <v>16</v>
      </c>
      <c r="L1851" t="str">
        <f>VLOOKUP($K1851,Neighborhoods!$A:$C,2,0)</f>
        <v>Manhattan</v>
      </c>
      <c r="M1851" t="str">
        <f>VLOOKUP($K1851,Neighborhoods!$A:$C,3,0)</f>
        <v>Harlem</v>
      </c>
      <c r="N1851" t="str">
        <f>INDEX(Neighborhoods!$A:$C, MATCH(Places!$K1851,Neighborhoods!$A:$A,0), MATCH(Places!N$1,Neighborhoods!$A$1:$C$1,0))</f>
        <v>Manhattan</v>
      </c>
      <c r="O1851" t="str">
        <f>INDEX(Neighborhoods!$A:$C, MATCH(Places!$K1851,Neighborhoods!$A:$A,0), MATCH(Places!O$1,Neighborhoods!$A$1:$C$1,0))</f>
        <v>Harlem</v>
      </c>
      <c r="P1851" t="s">
        <v>1</v>
      </c>
      <c r="Q1851" t="str">
        <f t="shared" si="112"/>
        <v>Yes</v>
      </c>
      <c r="R1851">
        <v>2</v>
      </c>
      <c r="S1851" t="str">
        <f t="shared" si="113"/>
        <v>Small</v>
      </c>
      <c r="T1851" s="50">
        <v>56</v>
      </c>
      <c r="U1851" s="70">
        <f t="shared" si="114"/>
        <v>0.03</v>
      </c>
      <c r="V1851" s="52">
        <v>4.9800000000000004</v>
      </c>
      <c r="W1851" s="52" t="str" cm="1">
        <f t="array" ref="W1851">_xlfn.SWITCH(ROUND(V1851,0),5,"Excellent",4,"Good",3,"Ok","Bad")</f>
        <v>Excellent</v>
      </c>
      <c r="X1851">
        <v>61</v>
      </c>
      <c r="Y1851" t="str">
        <f t="shared" si="115"/>
        <v>No</v>
      </c>
      <c r="Z1851" s="68">
        <v>42449</v>
      </c>
      <c r="AA1851" s="68">
        <v>43903</v>
      </c>
      <c r="AB1851">
        <v>224</v>
      </c>
      <c r="AC1851" t="s">
        <v>15615</v>
      </c>
    </row>
    <row r="1852" spans="1:29" x14ac:dyDescent="0.3">
      <c r="A1852" t="s">
        <v>1370</v>
      </c>
      <c r="B1852">
        <v>1810</v>
      </c>
      <c r="C1852" t="str">
        <f>VLOOKUP($B1852,Hosts!$A:$M,10,0)</f>
        <v>Within an hour</v>
      </c>
      <c r="D1852" s="70">
        <f>VLOOKUP($B1852,Hosts!$A:$M,11,0)</f>
        <v>1</v>
      </c>
      <c r="E1852" s="70">
        <f>VLOOKUP($B1852,Hosts!$A:$M,12,0)</f>
        <v>0.97</v>
      </c>
      <c r="F1852" t="str">
        <f>VLOOKUP($B1852,Hosts!$A:$M,13,0)</f>
        <v>Yes</v>
      </c>
      <c r="G1852" t="str">
        <f>INDEX(Hosts!$A:$M, MATCH(Places!$B1852,Hosts!$A:$A,0), MATCH(Places!G$1,Hosts!$A$1:$M$1,0))</f>
        <v>Within an hour</v>
      </c>
      <c r="H1852" s="70">
        <f>INDEX(Hosts!$A:$M, MATCH(Places!$B1852,Hosts!$A:$A,0), MATCH(Places!H$1,Hosts!$A$1:$M$1,0))</f>
        <v>1</v>
      </c>
      <c r="I1852" s="70">
        <f>INDEX(Hosts!$A:$M, MATCH(Places!$B1852,Hosts!$A:$A,0), MATCH(Places!I$1,Hosts!$A$1:$M$1,0))</f>
        <v>0.97</v>
      </c>
      <c r="J1852" t="str">
        <f>INDEX(Hosts!$A:$M, MATCH(Places!$B1852,Hosts!$A:$A,0), MATCH(Places!J$1,Hosts!$A$1:$M$1,0))</f>
        <v>Yes</v>
      </c>
      <c r="K1852">
        <v>16</v>
      </c>
      <c r="L1852" t="str">
        <f>VLOOKUP($K1852,Neighborhoods!$A:$C,2,0)</f>
        <v>Manhattan</v>
      </c>
      <c r="M1852" t="str">
        <f>VLOOKUP($K1852,Neighborhoods!$A:$C,3,0)</f>
        <v>Harlem</v>
      </c>
      <c r="N1852" t="str">
        <f>INDEX(Neighborhoods!$A:$C, MATCH(Places!$K1852,Neighborhoods!$A:$A,0), MATCH(Places!N$1,Neighborhoods!$A$1:$C$1,0))</f>
        <v>Manhattan</v>
      </c>
      <c r="O1852" t="str">
        <f>INDEX(Neighborhoods!$A:$C, MATCH(Places!$K1852,Neighborhoods!$A:$A,0), MATCH(Places!O$1,Neighborhoods!$A$1:$C$1,0))</f>
        <v>Harlem</v>
      </c>
      <c r="P1852" t="s">
        <v>11822</v>
      </c>
      <c r="Q1852" t="str">
        <f t="shared" si="112"/>
        <v>No</v>
      </c>
      <c r="R1852">
        <v>5</v>
      </c>
      <c r="S1852" t="str">
        <f t="shared" si="113"/>
        <v>Medium</v>
      </c>
      <c r="T1852" s="50">
        <v>464</v>
      </c>
      <c r="U1852" s="70">
        <f t="shared" si="114"/>
        <v>0.04</v>
      </c>
      <c r="V1852" s="52">
        <v>4.67</v>
      </c>
      <c r="W1852" s="52" t="str" cm="1">
        <f t="array" ref="W1852">_xlfn.SWITCH(ROUND(V1852,0),5,"Excellent",4,"Good",3,"Ok","Bad")</f>
        <v>Excellent</v>
      </c>
      <c r="X1852">
        <v>3</v>
      </c>
      <c r="Y1852" t="str">
        <f t="shared" si="115"/>
        <v>No</v>
      </c>
      <c r="Z1852" s="68">
        <v>43746</v>
      </c>
      <c r="AA1852" s="68">
        <v>43804</v>
      </c>
      <c r="AB1852">
        <v>363</v>
      </c>
      <c r="AC1852" t="s">
        <v>15615</v>
      </c>
    </row>
    <row r="1853" spans="1:29" x14ac:dyDescent="0.3">
      <c r="A1853" t="s">
        <v>1370</v>
      </c>
      <c r="B1853">
        <v>2696</v>
      </c>
      <c r="C1853" t="str">
        <f>VLOOKUP($B1853,Hosts!$A:$M,10,0)</f>
        <v>Within an hour</v>
      </c>
      <c r="D1853" s="70">
        <f>VLOOKUP($B1853,Hosts!$A:$M,11,0)</f>
        <v>1</v>
      </c>
      <c r="E1853" s="70">
        <f>VLOOKUP($B1853,Hosts!$A:$M,12,0)</f>
        <v>0.91</v>
      </c>
      <c r="F1853" t="str">
        <f>VLOOKUP($B1853,Hosts!$A:$M,13,0)</f>
        <v>Yes</v>
      </c>
      <c r="G1853" t="str">
        <f>INDEX(Hosts!$A:$M, MATCH(Places!$B1853,Hosts!$A:$A,0), MATCH(Places!G$1,Hosts!$A$1:$M$1,0))</f>
        <v>Within an hour</v>
      </c>
      <c r="H1853" s="70">
        <f>INDEX(Hosts!$A:$M, MATCH(Places!$B1853,Hosts!$A:$A,0), MATCH(Places!H$1,Hosts!$A$1:$M$1,0))</f>
        <v>1</v>
      </c>
      <c r="I1853" s="70">
        <f>INDEX(Hosts!$A:$M, MATCH(Places!$B1853,Hosts!$A:$A,0), MATCH(Places!I$1,Hosts!$A$1:$M$1,0))</f>
        <v>0.91</v>
      </c>
      <c r="J1853" t="str">
        <f>INDEX(Hosts!$A:$M, MATCH(Places!$B1853,Hosts!$A:$A,0), MATCH(Places!J$1,Hosts!$A$1:$M$1,0))</f>
        <v>Yes</v>
      </c>
      <c r="K1853">
        <v>16</v>
      </c>
      <c r="L1853" t="str">
        <f>VLOOKUP($K1853,Neighborhoods!$A:$C,2,0)</f>
        <v>Manhattan</v>
      </c>
      <c r="M1853" t="str">
        <f>VLOOKUP($K1853,Neighborhoods!$A:$C,3,0)</f>
        <v>Harlem</v>
      </c>
      <c r="N1853" t="str">
        <f>INDEX(Neighborhoods!$A:$C, MATCH(Places!$K1853,Neighborhoods!$A:$A,0), MATCH(Places!N$1,Neighborhoods!$A$1:$C$1,0))</f>
        <v>Manhattan</v>
      </c>
      <c r="O1853" t="str">
        <f>INDEX(Neighborhoods!$A:$C, MATCH(Places!$K1853,Neighborhoods!$A:$A,0), MATCH(Places!O$1,Neighborhoods!$A$1:$C$1,0))</f>
        <v>Harlem</v>
      </c>
      <c r="P1853" t="s">
        <v>11822</v>
      </c>
      <c r="Q1853" t="str">
        <f t="shared" si="112"/>
        <v>No</v>
      </c>
      <c r="R1853">
        <v>5</v>
      </c>
      <c r="S1853" t="str">
        <f t="shared" si="113"/>
        <v>Medium</v>
      </c>
      <c r="T1853" s="50">
        <v>168</v>
      </c>
      <c r="U1853" s="70">
        <f t="shared" si="114"/>
        <v>0.03</v>
      </c>
      <c r="V1853" s="52">
        <v>4.9800000000000004</v>
      </c>
      <c r="W1853" s="52" t="str" cm="1">
        <f t="array" ref="W1853">_xlfn.SWITCH(ROUND(V1853,0),5,"Excellent",4,"Good",3,"Ok","Bad")</f>
        <v>Excellent</v>
      </c>
      <c r="X1853">
        <v>117</v>
      </c>
      <c r="Y1853" t="str">
        <f t="shared" si="115"/>
        <v>Yes</v>
      </c>
      <c r="Z1853" s="68">
        <v>42508</v>
      </c>
      <c r="AA1853" s="68">
        <v>43834</v>
      </c>
      <c r="AB1853">
        <v>88</v>
      </c>
      <c r="AC1853" t="s">
        <v>15615</v>
      </c>
    </row>
    <row r="1854" spans="1:29" x14ac:dyDescent="0.3">
      <c r="A1854" t="s">
        <v>1371</v>
      </c>
      <c r="B1854">
        <v>2117</v>
      </c>
      <c r="C1854" t="str">
        <f>VLOOKUP($B1854,Hosts!$A:$M,10,0)</f>
        <v>Within a few hours</v>
      </c>
      <c r="D1854" s="70">
        <f>VLOOKUP($B1854,Hosts!$A:$M,11,0)</f>
        <v>1</v>
      </c>
      <c r="E1854" s="70">
        <f>VLOOKUP($B1854,Hosts!$A:$M,12,0)</f>
        <v>0.33</v>
      </c>
      <c r="F1854" t="str">
        <f>VLOOKUP($B1854,Hosts!$A:$M,13,0)</f>
        <v>No</v>
      </c>
      <c r="G1854" t="str">
        <f>INDEX(Hosts!$A:$M, MATCH(Places!$B1854,Hosts!$A:$A,0), MATCH(Places!G$1,Hosts!$A$1:$M$1,0))</f>
        <v>Within a few hours</v>
      </c>
      <c r="H1854" s="70">
        <f>INDEX(Hosts!$A:$M, MATCH(Places!$B1854,Hosts!$A:$A,0), MATCH(Places!H$1,Hosts!$A$1:$M$1,0))</f>
        <v>1</v>
      </c>
      <c r="I1854" s="70">
        <f>INDEX(Hosts!$A:$M, MATCH(Places!$B1854,Hosts!$A:$A,0), MATCH(Places!I$1,Hosts!$A$1:$M$1,0))</f>
        <v>0.33</v>
      </c>
      <c r="J1854" t="str">
        <f>INDEX(Hosts!$A:$M, MATCH(Places!$B1854,Hosts!$A:$A,0), MATCH(Places!J$1,Hosts!$A$1:$M$1,0))</f>
        <v>No</v>
      </c>
      <c r="K1854">
        <v>16</v>
      </c>
      <c r="L1854" t="str">
        <f>VLOOKUP($K1854,Neighborhoods!$A:$C,2,0)</f>
        <v>Manhattan</v>
      </c>
      <c r="M1854" t="str">
        <f>VLOOKUP($K1854,Neighborhoods!$A:$C,3,0)</f>
        <v>Harlem</v>
      </c>
      <c r="N1854" t="str">
        <f>INDEX(Neighborhoods!$A:$C, MATCH(Places!$K1854,Neighborhoods!$A:$A,0), MATCH(Places!N$1,Neighborhoods!$A$1:$C$1,0))</f>
        <v>Manhattan</v>
      </c>
      <c r="O1854" t="str">
        <f>INDEX(Neighborhoods!$A:$C, MATCH(Places!$K1854,Neighborhoods!$A:$A,0), MATCH(Places!O$1,Neighborhoods!$A$1:$C$1,0))</f>
        <v>Harlem</v>
      </c>
      <c r="P1854" t="s">
        <v>1</v>
      </c>
      <c r="Q1854" t="str">
        <f t="shared" si="112"/>
        <v>Yes</v>
      </c>
      <c r="R1854">
        <v>1</v>
      </c>
      <c r="S1854" t="str">
        <f t="shared" si="113"/>
        <v>Small</v>
      </c>
      <c r="T1854" s="50">
        <v>60</v>
      </c>
      <c r="U1854" s="70">
        <f t="shared" si="114"/>
        <v>0.03</v>
      </c>
      <c r="V1854" s="52">
        <v>5</v>
      </c>
      <c r="W1854" s="52" t="str" cm="1">
        <f t="array" ref="W1854">_xlfn.SWITCH(ROUND(V1854,0),5,"Excellent",4,"Good",3,"Ok","Bad")</f>
        <v>Excellent</v>
      </c>
      <c r="X1854">
        <v>3</v>
      </c>
      <c r="Y1854" t="str">
        <f t="shared" si="115"/>
        <v>No</v>
      </c>
      <c r="Z1854" s="68">
        <v>43397</v>
      </c>
      <c r="AA1854" s="68">
        <v>43767</v>
      </c>
      <c r="AB1854">
        <v>365</v>
      </c>
      <c r="AC1854" t="s">
        <v>15615</v>
      </c>
    </row>
    <row r="1855" spans="1:29" x14ac:dyDescent="0.3">
      <c r="A1855" t="s">
        <v>1372</v>
      </c>
      <c r="B1855">
        <v>2702</v>
      </c>
      <c r="C1855" t="str">
        <f>VLOOKUP($B1855,Hosts!$A:$M,10,0)</f>
        <v>Within a few hours</v>
      </c>
      <c r="D1855" s="70">
        <f>VLOOKUP($B1855,Hosts!$A:$M,11,0)</f>
        <v>1</v>
      </c>
      <c r="E1855" s="70">
        <f>VLOOKUP($B1855,Hosts!$A:$M,12,0)</f>
        <v>1</v>
      </c>
      <c r="F1855" t="str">
        <f>VLOOKUP($B1855,Hosts!$A:$M,13,0)</f>
        <v>Yes</v>
      </c>
      <c r="G1855" t="str">
        <f>INDEX(Hosts!$A:$M, MATCH(Places!$B1855,Hosts!$A:$A,0), MATCH(Places!G$1,Hosts!$A$1:$M$1,0))</f>
        <v>Within a few hours</v>
      </c>
      <c r="H1855" s="70">
        <f>INDEX(Hosts!$A:$M, MATCH(Places!$B1855,Hosts!$A:$A,0), MATCH(Places!H$1,Hosts!$A$1:$M$1,0))</f>
        <v>1</v>
      </c>
      <c r="I1855" s="70">
        <f>INDEX(Hosts!$A:$M, MATCH(Places!$B1855,Hosts!$A:$A,0), MATCH(Places!I$1,Hosts!$A$1:$M$1,0))</f>
        <v>1</v>
      </c>
      <c r="J1855" t="str">
        <f>INDEX(Hosts!$A:$M, MATCH(Places!$B1855,Hosts!$A:$A,0), MATCH(Places!J$1,Hosts!$A$1:$M$1,0))</f>
        <v>Yes</v>
      </c>
      <c r="K1855">
        <v>20</v>
      </c>
      <c r="L1855" t="str">
        <f>VLOOKUP($K1855,Neighborhoods!$A:$C,2,0)</f>
        <v>Manhattan</v>
      </c>
      <c r="M1855" t="str">
        <f>VLOOKUP($K1855,Neighborhoods!$A:$C,3,0)</f>
        <v>Upper West Side</v>
      </c>
      <c r="N1855" t="str">
        <f>INDEX(Neighborhoods!$A:$C, MATCH(Places!$K1855,Neighborhoods!$A:$A,0), MATCH(Places!N$1,Neighborhoods!$A$1:$C$1,0))</f>
        <v>Manhattan</v>
      </c>
      <c r="O1855" t="str">
        <f>INDEX(Neighborhoods!$A:$C, MATCH(Places!$K1855,Neighborhoods!$A:$A,0), MATCH(Places!O$1,Neighborhoods!$A$1:$C$1,0))</f>
        <v>Upper West Side</v>
      </c>
      <c r="P1855" t="s">
        <v>1</v>
      </c>
      <c r="Q1855" t="str">
        <f t="shared" si="112"/>
        <v>Yes</v>
      </c>
      <c r="R1855">
        <v>2</v>
      </c>
      <c r="S1855" t="str">
        <f t="shared" si="113"/>
        <v>Small</v>
      </c>
      <c r="T1855" s="50">
        <v>300</v>
      </c>
      <c r="U1855" s="70">
        <f t="shared" si="114"/>
        <v>0.04</v>
      </c>
      <c r="V1855" s="52">
        <v>4.99</v>
      </c>
      <c r="W1855" s="52" t="str" cm="1">
        <f t="array" ref="W1855">_xlfn.SWITCH(ROUND(V1855,0),5,"Excellent",4,"Good",3,"Ok","Bad")</f>
        <v>Excellent</v>
      </c>
      <c r="X1855">
        <v>71</v>
      </c>
      <c r="Y1855" t="str">
        <f t="shared" si="115"/>
        <v>No</v>
      </c>
      <c r="Z1855" s="68">
        <v>42428</v>
      </c>
      <c r="AA1855" s="68">
        <v>43905</v>
      </c>
      <c r="AB1855">
        <v>365</v>
      </c>
      <c r="AC1855" t="s">
        <v>15616</v>
      </c>
    </row>
    <row r="1856" spans="1:29" x14ac:dyDescent="0.3">
      <c r="A1856" t="s">
        <v>1373</v>
      </c>
      <c r="B1856">
        <v>2704</v>
      </c>
      <c r="C1856" t="str">
        <f>VLOOKUP($B1856,Hosts!$A:$M,10,0)</f>
        <v>Within an hour</v>
      </c>
      <c r="D1856" s="70">
        <f>VLOOKUP($B1856,Hosts!$A:$M,11,0)</f>
        <v>1</v>
      </c>
      <c r="E1856" s="70">
        <f>VLOOKUP($B1856,Hosts!$A:$M,12,0)</f>
        <v>1</v>
      </c>
      <c r="F1856" t="str">
        <f>VLOOKUP($B1856,Hosts!$A:$M,13,0)</f>
        <v>Yes</v>
      </c>
      <c r="G1856" t="str">
        <f>INDEX(Hosts!$A:$M, MATCH(Places!$B1856,Hosts!$A:$A,0), MATCH(Places!G$1,Hosts!$A$1:$M$1,0))</f>
        <v>Within an hour</v>
      </c>
      <c r="H1856" s="70">
        <f>INDEX(Hosts!$A:$M, MATCH(Places!$B1856,Hosts!$A:$A,0), MATCH(Places!H$1,Hosts!$A$1:$M$1,0))</f>
        <v>1</v>
      </c>
      <c r="I1856" s="70">
        <f>INDEX(Hosts!$A:$M, MATCH(Places!$B1856,Hosts!$A:$A,0), MATCH(Places!I$1,Hosts!$A$1:$M$1,0))</f>
        <v>1</v>
      </c>
      <c r="J1856" t="str">
        <f>INDEX(Hosts!$A:$M, MATCH(Places!$B1856,Hosts!$A:$A,0), MATCH(Places!J$1,Hosts!$A$1:$M$1,0))</f>
        <v>Yes</v>
      </c>
      <c r="K1856">
        <v>16</v>
      </c>
      <c r="L1856" t="str">
        <f>VLOOKUP($K1856,Neighborhoods!$A:$C,2,0)</f>
        <v>Manhattan</v>
      </c>
      <c r="M1856" t="str">
        <f>VLOOKUP($K1856,Neighborhoods!$A:$C,3,0)</f>
        <v>Harlem</v>
      </c>
      <c r="N1856" t="str">
        <f>INDEX(Neighborhoods!$A:$C, MATCH(Places!$K1856,Neighborhoods!$A:$A,0), MATCH(Places!N$1,Neighborhoods!$A$1:$C$1,0))</f>
        <v>Manhattan</v>
      </c>
      <c r="O1856" t="str">
        <f>INDEX(Neighborhoods!$A:$C, MATCH(Places!$K1856,Neighborhoods!$A:$A,0), MATCH(Places!O$1,Neighborhoods!$A$1:$C$1,0))</f>
        <v>Harlem</v>
      </c>
      <c r="P1856" t="s">
        <v>11822</v>
      </c>
      <c r="Q1856" t="str">
        <f t="shared" si="112"/>
        <v>No</v>
      </c>
      <c r="R1856">
        <v>4</v>
      </c>
      <c r="S1856" t="str">
        <f t="shared" si="113"/>
        <v>Medium</v>
      </c>
      <c r="T1856" s="50">
        <v>120</v>
      </c>
      <c r="U1856" s="70">
        <f t="shared" si="114"/>
        <v>0.03</v>
      </c>
      <c r="V1856" s="52">
        <v>4.95</v>
      </c>
      <c r="W1856" s="52" t="str" cm="1">
        <f t="array" ref="W1856">_xlfn.SWITCH(ROUND(V1856,0),5,"Excellent",4,"Good",3,"Ok","Bad")</f>
        <v>Excellent</v>
      </c>
      <c r="X1856">
        <v>84</v>
      </c>
      <c r="Y1856" t="str">
        <f t="shared" si="115"/>
        <v>No</v>
      </c>
      <c r="Z1856" s="68">
        <v>42448</v>
      </c>
      <c r="AA1856" s="68">
        <v>44017</v>
      </c>
      <c r="AB1856">
        <v>260</v>
      </c>
      <c r="AC1856" t="s">
        <v>15616</v>
      </c>
    </row>
    <row r="1857" spans="1:29" x14ac:dyDescent="0.3">
      <c r="A1857" t="s">
        <v>1374</v>
      </c>
      <c r="B1857">
        <v>1146</v>
      </c>
      <c r="C1857" t="str">
        <f>VLOOKUP($B1857,Hosts!$A:$M,10,0)</f>
        <v>Within a day</v>
      </c>
      <c r="D1857" s="70">
        <f>VLOOKUP($B1857,Hosts!$A:$M,11,0)</f>
        <v>0.5</v>
      </c>
      <c r="E1857" s="70">
        <f>VLOOKUP($B1857,Hosts!$A:$M,12,0)</f>
        <v>0.9</v>
      </c>
      <c r="F1857" t="str">
        <f>VLOOKUP($B1857,Hosts!$A:$M,13,0)</f>
        <v>No</v>
      </c>
      <c r="G1857" t="str">
        <f>INDEX(Hosts!$A:$M, MATCH(Places!$B1857,Hosts!$A:$A,0), MATCH(Places!G$1,Hosts!$A$1:$M$1,0))</f>
        <v>Within a day</v>
      </c>
      <c r="H1857" s="70">
        <f>INDEX(Hosts!$A:$M, MATCH(Places!$B1857,Hosts!$A:$A,0), MATCH(Places!H$1,Hosts!$A$1:$M$1,0))</f>
        <v>0.5</v>
      </c>
      <c r="I1857" s="70">
        <f>INDEX(Hosts!$A:$M, MATCH(Places!$B1857,Hosts!$A:$A,0), MATCH(Places!I$1,Hosts!$A$1:$M$1,0))</f>
        <v>0.9</v>
      </c>
      <c r="J1857" t="str">
        <f>INDEX(Hosts!$A:$M, MATCH(Places!$B1857,Hosts!$A:$A,0), MATCH(Places!J$1,Hosts!$A$1:$M$1,0))</f>
        <v>No</v>
      </c>
      <c r="K1857">
        <v>13</v>
      </c>
      <c r="L1857" t="str">
        <f>VLOOKUP($K1857,Neighborhoods!$A:$C,2,0)</f>
        <v>Manhattan</v>
      </c>
      <c r="M1857" t="str">
        <f>VLOOKUP($K1857,Neighborhoods!$A:$C,3,0)</f>
        <v>Chelsea</v>
      </c>
      <c r="N1857" t="str">
        <f>INDEX(Neighborhoods!$A:$C, MATCH(Places!$K1857,Neighborhoods!$A:$A,0), MATCH(Places!N$1,Neighborhoods!$A$1:$C$1,0))</f>
        <v>Manhattan</v>
      </c>
      <c r="O1857" t="str">
        <f>INDEX(Neighborhoods!$A:$C, MATCH(Places!$K1857,Neighborhoods!$A:$A,0), MATCH(Places!O$1,Neighborhoods!$A$1:$C$1,0))</f>
        <v>Chelsea</v>
      </c>
      <c r="P1857" t="s">
        <v>1</v>
      </c>
      <c r="Q1857" t="str">
        <f t="shared" si="112"/>
        <v>Yes</v>
      </c>
      <c r="R1857">
        <v>2</v>
      </c>
      <c r="S1857" t="str">
        <f t="shared" si="113"/>
        <v>Small</v>
      </c>
      <c r="T1857" s="50">
        <v>87</v>
      </c>
      <c r="U1857" s="70">
        <f t="shared" si="114"/>
        <v>0.03</v>
      </c>
      <c r="V1857" s="52">
        <v>4.8</v>
      </c>
      <c r="W1857" s="52" t="str" cm="1">
        <f t="array" ref="W1857">_xlfn.SWITCH(ROUND(V1857,0),5,"Excellent",4,"Good",3,"Ok","Bad")</f>
        <v>Excellent</v>
      </c>
      <c r="X1857">
        <v>25</v>
      </c>
      <c r="Y1857" t="str">
        <f t="shared" si="115"/>
        <v>No</v>
      </c>
      <c r="Z1857" s="68">
        <v>42565</v>
      </c>
      <c r="AA1857" s="68">
        <v>43716</v>
      </c>
      <c r="AB1857">
        <v>27</v>
      </c>
      <c r="AC1857" t="s">
        <v>15615</v>
      </c>
    </row>
    <row r="1858" spans="1:29" x14ac:dyDescent="0.3">
      <c r="A1858" t="s">
        <v>1375</v>
      </c>
      <c r="B1858">
        <v>2018</v>
      </c>
      <c r="C1858" t="str">
        <f>VLOOKUP($B1858,Hosts!$A:$M,10,0)</f>
        <v>Within an hour</v>
      </c>
      <c r="D1858" s="70">
        <f>VLOOKUP($B1858,Hosts!$A:$M,11,0)</f>
        <v>1</v>
      </c>
      <c r="E1858" s="70">
        <f>VLOOKUP($B1858,Hosts!$A:$M,12,0)</f>
        <v>1</v>
      </c>
      <c r="F1858" t="str">
        <f>VLOOKUP($B1858,Hosts!$A:$M,13,0)</f>
        <v>Yes</v>
      </c>
      <c r="G1858" t="str">
        <f>INDEX(Hosts!$A:$M, MATCH(Places!$B1858,Hosts!$A:$A,0), MATCH(Places!G$1,Hosts!$A$1:$M$1,0))</f>
        <v>Within an hour</v>
      </c>
      <c r="H1858" s="70">
        <f>INDEX(Hosts!$A:$M, MATCH(Places!$B1858,Hosts!$A:$A,0), MATCH(Places!H$1,Hosts!$A$1:$M$1,0))</f>
        <v>1</v>
      </c>
      <c r="I1858" s="70">
        <f>INDEX(Hosts!$A:$M, MATCH(Places!$B1858,Hosts!$A:$A,0), MATCH(Places!I$1,Hosts!$A$1:$M$1,0))</f>
        <v>1</v>
      </c>
      <c r="J1858" t="str">
        <f>INDEX(Hosts!$A:$M, MATCH(Places!$B1858,Hosts!$A:$A,0), MATCH(Places!J$1,Hosts!$A$1:$M$1,0))</f>
        <v>Yes</v>
      </c>
      <c r="K1858">
        <v>16</v>
      </c>
      <c r="L1858" t="str">
        <f>VLOOKUP($K1858,Neighborhoods!$A:$C,2,0)</f>
        <v>Manhattan</v>
      </c>
      <c r="M1858" t="str">
        <f>VLOOKUP($K1858,Neighborhoods!$A:$C,3,0)</f>
        <v>Harlem</v>
      </c>
      <c r="N1858" t="str">
        <f>INDEX(Neighborhoods!$A:$C, MATCH(Places!$K1858,Neighborhoods!$A:$A,0), MATCH(Places!N$1,Neighborhoods!$A$1:$C$1,0))</f>
        <v>Manhattan</v>
      </c>
      <c r="O1858" t="str">
        <f>INDEX(Neighborhoods!$A:$C, MATCH(Places!$K1858,Neighborhoods!$A:$A,0), MATCH(Places!O$1,Neighborhoods!$A$1:$C$1,0))</f>
        <v>Harlem</v>
      </c>
      <c r="P1858" t="s">
        <v>11822</v>
      </c>
      <c r="Q1858" t="str">
        <f t="shared" si="112"/>
        <v>No</v>
      </c>
      <c r="R1858">
        <v>5</v>
      </c>
      <c r="S1858" t="str">
        <f t="shared" si="113"/>
        <v>Medium</v>
      </c>
      <c r="T1858" s="50">
        <v>129</v>
      </c>
      <c r="U1858" s="70">
        <f t="shared" si="114"/>
        <v>0.03</v>
      </c>
      <c r="V1858" s="52">
        <v>4.9800000000000004</v>
      </c>
      <c r="W1858" s="52" t="str" cm="1">
        <f t="array" ref="W1858">_xlfn.SWITCH(ROUND(V1858,0),5,"Excellent",4,"Good",3,"Ok","Bad")</f>
        <v>Excellent</v>
      </c>
      <c r="X1858">
        <v>128</v>
      </c>
      <c r="Y1858" t="str">
        <f t="shared" si="115"/>
        <v>Yes</v>
      </c>
      <c r="Z1858" s="68">
        <v>42593</v>
      </c>
      <c r="AA1858" s="68">
        <v>43898</v>
      </c>
      <c r="AB1858">
        <v>296</v>
      </c>
      <c r="AC1858" t="s">
        <v>15616</v>
      </c>
    </row>
    <row r="1859" spans="1:29" x14ac:dyDescent="0.3">
      <c r="A1859" t="s">
        <v>1376</v>
      </c>
      <c r="B1859">
        <v>548</v>
      </c>
      <c r="C1859" t="str">
        <f>VLOOKUP($B1859,Hosts!$A:$M,10,0)</f>
        <v>Within an hour</v>
      </c>
      <c r="D1859" s="70">
        <f>VLOOKUP($B1859,Hosts!$A:$M,11,0)</f>
        <v>1</v>
      </c>
      <c r="E1859" s="70">
        <f>VLOOKUP($B1859,Hosts!$A:$M,12,0)</f>
        <v>0.85</v>
      </c>
      <c r="F1859" t="str">
        <f>VLOOKUP($B1859,Hosts!$A:$M,13,0)</f>
        <v>Yes</v>
      </c>
      <c r="G1859" t="str">
        <f>INDEX(Hosts!$A:$M, MATCH(Places!$B1859,Hosts!$A:$A,0), MATCH(Places!G$1,Hosts!$A$1:$M$1,0))</f>
        <v>Within an hour</v>
      </c>
      <c r="H1859" s="70">
        <f>INDEX(Hosts!$A:$M, MATCH(Places!$B1859,Hosts!$A:$A,0), MATCH(Places!H$1,Hosts!$A$1:$M$1,0))</f>
        <v>1</v>
      </c>
      <c r="I1859" s="70">
        <f>INDEX(Hosts!$A:$M, MATCH(Places!$B1859,Hosts!$A:$A,0), MATCH(Places!I$1,Hosts!$A$1:$M$1,0))</f>
        <v>0.85</v>
      </c>
      <c r="J1859" t="str">
        <f>INDEX(Hosts!$A:$M, MATCH(Places!$B1859,Hosts!$A:$A,0), MATCH(Places!J$1,Hosts!$A$1:$M$1,0))</f>
        <v>Yes</v>
      </c>
      <c r="K1859">
        <v>19</v>
      </c>
      <c r="L1859" t="str">
        <f>VLOOKUP($K1859,Neighborhoods!$A:$C,2,0)</f>
        <v>Manhattan</v>
      </c>
      <c r="M1859" t="str">
        <f>VLOOKUP($K1859,Neighborhoods!$A:$C,3,0)</f>
        <v>Upper East Side</v>
      </c>
      <c r="N1859" t="str">
        <f>INDEX(Neighborhoods!$A:$C, MATCH(Places!$K1859,Neighborhoods!$A:$A,0), MATCH(Places!N$1,Neighborhoods!$A$1:$C$1,0))</f>
        <v>Manhattan</v>
      </c>
      <c r="O1859" t="str">
        <f>INDEX(Neighborhoods!$A:$C, MATCH(Places!$K1859,Neighborhoods!$A:$A,0), MATCH(Places!O$1,Neighborhoods!$A$1:$C$1,0))</f>
        <v>Upper East Side</v>
      </c>
      <c r="P1859" t="s">
        <v>11822</v>
      </c>
      <c r="Q1859" t="str">
        <f t="shared" ref="Q1859:Q1922" si="116">IF(OR(P1859="Private room",P1859="Shared room"),"Yes","No")</f>
        <v>No</v>
      </c>
      <c r="R1859">
        <v>5</v>
      </c>
      <c r="S1859" t="str">
        <f t="shared" ref="S1859:S1922" si="117">IF(R1859&lt;=2,"Small",IF(R1859&lt;=5,"Medium","Large"))</f>
        <v>Medium</v>
      </c>
      <c r="T1859" s="50">
        <v>350</v>
      </c>
      <c r="U1859" s="70">
        <f t="shared" ref="U1859:U1922" si="118">VLOOKUP($T1859,$AF$1:$AG$5,2)</f>
        <v>0.04</v>
      </c>
      <c r="V1859" s="52">
        <v>5</v>
      </c>
      <c r="W1859" s="52" t="str" cm="1">
        <f t="array" ref="W1859">_xlfn.SWITCH(ROUND(V1859,0),5,"Excellent",4,"Good",3,"Ok","Bad")</f>
        <v>Excellent</v>
      </c>
      <c r="X1859">
        <v>3</v>
      </c>
      <c r="Y1859" t="str">
        <f t="shared" ref="Y1859:Y1922" si="119">IF(AND(V1859&gt;4.8,X1859&gt;100),"Yes","No")</f>
        <v>No</v>
      </c>
      <c r="Z1859" s="68">
        <v>42661</v>
      </c>
      <c r="AA1859" s="68">
        <v>43769</v>
      </c>
      <c r="AB1859">
        <v>363</v>
      </c>
      <c r="AC1859" t="s">
        <v>15615</v>
      </c>
    </row>
    <row r="1860" spans="1:29" x14ac:dyDescent="0.3">
      <c r="A1860" t="s">
        <v>1377</v>
      </c>
      <c r="B1860">
        <v>1920</v>
      </c>
      <c r="C1860" t="str">
        <f>VLOOKUP($B1860,Hosts!$A:$M,10,0)</f>
        <v>Within an hour</v>
      </c>
      <c r="D1860" s="70">
        <f>VLOOKUP($B1860,Hosts!$A:$M,11,0)</f>
        <v>1</v>
      </c>
      <c r="E1860" s="70">
        <f>VLOOKUP($B1860,Hosts!$A:$M,12,0)</f>
        <v>0.38</v>
      </c>
      <c r="F1860" t="str">
        <f>VLOOKUP($B1860,Hosts!$A:$M,13,0)</f>
        <v>Yes</v>
      </c>
      <c r="G1860" t="str">
        <f>INDEX(Hosts!$A:$M, MATCH(Places!$B1860,Hosts!$A:$A,0), MATCH(Places!G$1,Hosts!$A$1:$M$1,0))</f>
        <v>Within an hour</v>
      </c>
      <c r="H1860" s="70">
        <f>INDEX(Hosts!$A:$M, MATCH(Places!$B1860,Hosts!$A:$A,0), MATCH(Places!H$1,Hosts!$A$1:$M$1,0))</f>
        <v>1</v>
      </c>
      <c r="I1860" s="70">
        <f>INDEX(Hosts!$A:$M, MATCH(Places!$B1860,Hosts!$A:$A,0), MATCH(Places!I$1,Hosts!$A$1:$M$1,0))</f>
        <v>0.38</v>
      </c>
      <c r="J1860" t="str">
        <f>INDEX(Hosts!$A:$M, MATCH(Places!$B1860,Hosts!$A:$A,0), MATCH(Places!J$1,Hosts!$A$1:$M$1,0))</f>
        <v>Yes</v>
      </c>
      <c r="K1860">
        <v>14</v>
      </c>
      <c r="L1860" t="str">
        <f>VLOOKUP($K1860,Neighborhoods!$A:$C,2,0)</f>
        <v>Manhattan</v>
      </c>
      <c r="M1860" t="str">
        <f>VLOOKUP($K1860,Neighborhoods!$A:$C,3,0)</f>
        <v>East Harlem</v>
      </c>
      <c r="N1860" t="str">
        <f>INDEX(Neighborhoods!$A:$C, MATCH(Places!$K1860,Neighborhoods!$A:$A,0), MATCH(Places!N$1,Neighborhoods!$A$1:$C$1,0))</f>
        <v>Manhattan</v>
      </c>
      <c r="O1860" t="str">
        <f>INDEX(Neighborhoods!$A:$C, MATCH(Places!$K1860,Neighborhoods!$A:$A,0), MATCH(Places!O$1,Neighborhoods!$A$1:$C$1,0))</f>
        <v>East Harlem</v>
      </c>
      <c r="P1860" t="s">
        <v>1</v>
      </c>
      <c r="Q1860" t="str">
        <f t="shared" si="116"/>
        <v>Yes</v>
      </c>
      <c r="R1860">
        <v>1</v>
      </c>
      <c r="S1860" t="str">
        <f t="shared" si="117"/>
        <v>Small</v>
      </c>
      <c r="T1860" s="50">
        <v>50</v>
      </c>
      <c r="U1860" s="70">
        <f t="shared" si="118"/>
        <v>0.03</v>
      </c>
      <c r="V1860" s="52">
        <v>4.9400000000000004</v>
      </c>
      <c r="W1860" s="52" t="str" cm="1">
        <f t="array" ref="W1860">_xlfn.SWITCH(ROUND(V1860,0),5,"Excellent",4,"Good",3,"Ok","Bad")</f>
        <v>Excellent</v>
      </c>
      <c r="X1860">
        <v>18</v>
      </c>
      <c r="Y1860" t="str">
        <f t="shared" si="119"/>
        <v>No</v>
      </c>
      <c r="Z1860" s="68">
        <v>42456</v>
      </c>
      <c r="AA1860" s="68">
        <v>43915</v>
      </c>
      <c r="AB1860">
        <v>341</v>
      </c>
      <c r="AC1860" t="s">
        <v>15615</v>
      </c>
    </row>
    <row r="1861" spans="1:29" x14ac:dyDescent="0.3">
      <c r="A1861" t="s">
        <v>14270</v>
      </c>
      <c r="B1861">
        <v>271</v>
      </c>
      <c r="C1861" t="str">
        <f>VLOOKUP($B1861,Hosts!$A:$M,10,0)</f>
        <v>Within a day</v>
      </c>
      <c r="D1861" s="70">
        <f>VLOOKUP($B1861,Hosts!$A:$M,11,0)</f>
        <v>1</v>
      </c>
      <c r="E1861" s="70">
        <f>VLOOKUP($B1861,Hosts!$A:$M,12,0)</f>
        <v>0.84</v>
      </c>
      <c r="F1861" t="str">
        <f>VLOOKUP($B1861,Hosts!$A:$M,13,0)</f>
        <v>Yes</v>
      </c>
      <c r="G1861" t="str">
        <f>INDEX(Hosts!$A:$M, MATCH(Places!$B1861,Hosts!$A:$A,0), MATCH(Places!G$1,Hosts!$A$1:$M$1,0))</f>
        <v>Within a day</v>
      </c>
      <c r="H1861" s="70">
        <f>INDEX(Hosts!$A:$M, MATCH(Places!$B1861,Hosts!$A:$A,0), MATCH(Places!H$1,Hosts!$A$1:$M$1,0))</f>
        <v>1</v>
      </c>
      <c r="I1861" s="70">
        <f>INDEX(Hosts!$A:$M, MATCH(Places!$B1861,Hosts!$A:$A,0), MATCH(Places!I$1,Hosts!$A$1:$M$1,0))</f>
        <v>0.84</v>
      </c>
      <c r="J1861" t="str">
        <f>INDEX(Hosts!$A:$M, MATCH(Places!$B1861,Hosts!$A:$A,0), MATCH(Places!J$1,Hosts!$A$1:$M$1,0))</f>
        <v>Yes</v>
      </c>
      <c r="K1861">
        <v>10</v>
      </c>
      <c r="L1861" t="str">
        <f>VLOOKUP($K1861,Neighborhoods!$A:$C,2,0)</f>
        <v>Brooklyn</v>
      </c>
      <c r="M1861" t="str">
        <f>VLOOKUP($K1861,Neighborhoods!$A:$C,3,0)</f>
        <v>East Flatbush</v>
      </c>
      <c r="N1861" t="str">
        <f>INDEX(Neighborhoods!$A:$C, MATCH(Places!$K1861,Neighborhoods!$A:$A,0), MATCH(Places!N$1,Neighborhoods!$A$1:$C$1,0))</f>
        <v>Brooklyn</v>
      </c>
      <c r="O1861" t="str">
        <f>INDEX(Neighborhoods!$A:$C, MATCH(Places!$K1861,Neighborhoods!$A:$A,0), MATCH(Places!O$1,Neighborhoods!$A$1:$C$1,0))</f>
        <v>East Flatbush</v>
      </c>
      <c r="P1861" t="s">
        <v>11822</v>
      </c>
      <c r="Q1861" t="str">
        <f t="shared" si="116"/>
        <v>No</v>
      </c>
      <c r="R1861">
        <v>4</v>
      </c>
      <c r="S1861" t="str">
        <f t="shared" si="117"/>
        <v>Medium</v>
      </c>
      <c r="T1861" s="50">
        <v>82</v>
      </c>
      <c r="U1861" s="70">
        <f t="shared" si="118"/>
        <v>0.03</v>
      </c>
      <c r="V1861" s="52">
        <v>4.83</v>
      </c>
      <c r="W1861" s="52" t="str" cm="1">
        <f t="array" ref="W1861">_xlfn.SWITCH(ROUND(V1861,0),5,"Excellent",4,"Good",3,"Ok","Bad")</f>
        <v>Excellent</v>
      </c>
      <c r="X1861">
        <v>244</v>
      </c>
      <c r="Y1861" t="str">
        <f t="shared" si="119"/>
        <v>Yes</v>
      </c>
      <c r="Z1861" s="68">
        <v>42467</v>
      </c>
      <c r="AA1861" s="68">
        <v>43911</v>
      </c>
      <c r="AB1861">
        <v>95</v>
      </c>
      <c r="AC1861" t="s">
        <v>15615</v>
      </c>
    </row>
    <row r="1862" spans="1:29" x14ac:dyDescent="0.3">
      <c r="A1862" t="s">
        <v>14845</v>
      </c>
      <c r="B1862">
        <v>2585</v>
      </c>
      <c r="C1862" t="str">
        <f>VLOOKUP($B1862,Hosts!$A:$M,10,0)</f>
        <v>Within a day</v>
      </c>
      <c r="D1862" s="70">
        <f>VLOOKUP($B1862,Hosts!$A:$M,11,0)</f>
        <v>0.67</v>
      </c>
      <c r="E1862" s="70">
        <f>VLOOKUP($B1862,Hosts!$A:$M,12,0)</f>
        <v>0.75</v>
      </c>
      <c r="F1862" t="str">
        <f>VLOOKUP($B1862,Hosts!$A:$M,13,0)</f>
        <v>No</v>
      </c>
      <c r="G1862" t="str">
        <f>INDEX(Hosts!$A:$M, MATCH(Places!$B1862,Hosts!$A:$A,0), MATCH(Places!G$1,Hosts!$A$1:$M$1,0))</f>
        <v>Within a day</v>
      </c>
      <c r="H1862" s="70">
        <f>INDEX(Hosts!$A:$M, MATCH(Places!$B1862,Hosts!$A:$A,0), MATCH(Places!H$1,Hosts!$A$1:$M$1,0))</f>
        <v>0.67</v>
      </c>
      <c r="I1862" s="70">
        <f>INDEX(Hosts!$A:$M, MATCH(Places!$B1862,Hosts!$A:$A,0), MATCH(Places!I$1,Hosts!$A$1:$M$1,0))</f>
        <v>0.75</v>
      </c>
      <c r="J1862" t="str">
        <f>INDEX(Hosts!$A:$M, MATCH(Places!$B1862,Hosts!$A:$A,0), MATCH(Places!J$1,Hosts!$A$1:$M$1,0))</f>
        <v>No</v>
      </c>
      <c r="K1862">
        <v>17</v>
      </c>
      <c r="L1862" t="str">
        <f>VLOOKUP($K1862,Neighborhoods!$A:$C,2,0)</f>
        <v>Manhattan</v>
      </c>
      <c r="M1862" t="str">
        <f>VLOOKUP($K1862,Neighborhoods!$A:$C,3,0)</f>
        <v>Hell's Kitchen</v>
      </c>
      <c r="N1862" t="str">
        <f>INDEX(Neighborhoods!$A:$C, MATCH(Places!$K1862,Neighborhoods!$A:$A,0), MATCH(Places!N$1,Neighborhoods!$A$1:$C$1,0))</f>
        <v>Manhattan</v>
      </c>
      <c r="O1862" t="str">
        <f>INDEX(Neighborhoods!$A:$C, MATCH(Places!$K1862,Neighborhoods!$A:$A,0), MATCH(Places!O$1,Neighborhoods!$A$1:$C$1,0))</f>
        <v>Hell's Kitchen</v>
      </c>
      <c r="P1862" t="s">
        <v>11822</v>
      </c>
      <c r="Q1862" t="str">
        <f t="shared" si="116"/>
        <v>No</v>
      </c>
      <c r="R1862">
        <v>5</v>
      </c>
      <c r="S1862" t="str">
        <f t="shared" si="117"/>
        <v>Medium</v>
      </c>
      <c r="T1862" s="50">
        <v>110</v>
      </c>
      <c r="U1862" s="70">
        <f t="shared" si="118"/>
        <v>0.03</v>
      </c>
      <c r="V1862" s="52">
        <v>5</v>
      </c>
      <c r="W1862" s="52" t="str" cm="1">
        <f t="array" ref="W1862">_xlfn.SWITCH(ROUND(V1862,0),5,"Excellent",4,"Good",3,"Ok","Bad")</f>
        <v>Excellent</v>
      </c>
      <c r="X1862">
        <v>3</v>
      </c>
      <c r="Y1862" t="str">
        <f t="shared" si="119"/>
        <v>No</v>
      </c>
      <c r="Z1862" s="68">
        <v>42594</v>
      </c>
      <c r="AA1862" s="68">
        <v>43286</v>
      </c>
      <c r="AB1862">
        <v>346</v>
      </c>
      <c r="AC1862" t="s">
        <v>15615</v>
      </c>
    </row>
    <row r="1863" spans="1:29" x14ac:dyDescent="0.3">
      <c r="A1863" t="s">
        <v>1378</v>
      </c>
      <c r="B1863">
        <v>1458</v>
      </c>
      <c r="C1863" t="str">
        <f>VLOOKUP($B1863,Hosts!$A:$M,10,0)</f>
        <v>Within an hour</v>
      </c>
      <c r="D1863" s="70">
        <f>VLOOKUP($B1863,Hosts!$A:$M,11,0)</f>
        <v>1</v>
      </c>
      <c r="E1863" s="70">
        <f>VLOOKUP($B1863,Hosts!$A:$M,12,0)</f>
        <v>1</v>
      </c>
      <c r="F1863" t="str">
        <f>VLOOKUP($B1863,Hosts!$A:$M,13,0)</f>
        <v>Yes</v>
      </c>
      <c r="G1863" t="str">
        <f>INDEX(Hosts!$A:$M, MATCH(Places!$B1863,Hosts!$A:$A,0), MATCH(Places!G$1,Hosts!$A$1:$M$1,0))</f>
        <v>Within an hour</v>
      </c>
      <c r="H1863" s="70">
        <f>INDEX(Hosts!$A:$M, MATCH(Places!$B1863,Hosts!$A:$A,0), MATCH(Places!H$1,Hosts!$A$1:$M$1,0))</f>
        <v>1</v>
      </c>
      <c r="I1863" s="70">
        <f>INDEX(Hosts!$A:$M, MATCH(Places!$B1863,Hosts!$A:$A,0), MATCH(Places!I$1,Hosts!$A$1:$M$1,0))</f>
        <v>1</v>
      </c>
      <c r="J1863" t="str">
        <f>INDEX(Hosts!$A:$M, MATCH(Places!$B1863,Hosts!$A:$A,0), MATCH(Places!J$1,Hosts!$A$1:$M$1,0))</f>
        <v>Yes</v>
      </c>
      <c r="K1863">
        <v>13</v>
      </c>
      <c r="L1863" t="str">
        <f>VLOOKUP($K1863,Neighborhoods!$A:$C,2,0)</f>
        <v>Manhattan</v>
      </c>
      <c r="M1863" t="str">
        <f>VLOOKUP($K1863,Neighborhoods!$A:$C,3,0)</f>
        <v>Chelsea</v>
      </c>
      <c r="N1863" t="str">
        <f>INDEX(Neighborhoods!$A:$C, MATCH(Places!$K1863,Neighborhoods!$A:$A,0), MATCH(Places!N$1,Neighborhoods!$A$1:$C$1,0))</f>
        <v>Manhattan</v>
      </c>
      <c r="O1863" t="str">
        <f>INDEX(Neighborhoods!$A:$C, MATCH(Places!$K1863,Neighborhoods!$A:$A,0), MATCH(Places!O$1,Neighborhoods!$A$1:$C$1,0))</f>
        <v>Chelsea</v>
      </c>
      <c r="P1863" t="s">
        <v>1</v>
      </c>
      <c r="Q1863" t="str">
        <f t="shared" si="116"/>
        <v>Yes</v>
      </c>
      <c r="R1863">
        <v>2</v>
      </c>
      <c r="S1863" t="str">
        <f t="shared" si="117"/>
        <v>Small</v>
      </c>
      <c r="T1863" s="50">
        <v>90</v>
      </c>
      <c r="U1863" s="70">
        <f t="shared" si="118"/>
        <v>0.03</v>
      </c>
      <c r="V1863" s="52">
        <v>4.91</v>
      </c>
      <c r="W1863" s="52" t="str" cm="1">
        <f t="array" ref="W1863">_xlfn.SWITCH(ROUND(V1863,0),5,"Excellent",4,"Good",3,"Ok","Bad")</f>
        <v>Excellent</v>
      </c>
      <c r="X1863">
        <v>64</v>
      </c>
      <c r="Y1863" t="str">
        <f t="shared" si="119"/>
        <v>No</v>
      </c>
      <c r="Z1863" s="68">
        <v>42854</v>
      </c>
      <c r="AA1863" s="68">
        <v>43926</v>
      </c>
      <c r="AB1863">
        <v>42</v>
      </c>
      <c r="AC1863" t="s">
        <v>15615</v>
      </c>
    </row>
    <row r="1864" spans="1:29" x14ac:dyDescent="0.3">
      <c r="A1864" t="s">
        <v>1379</v>
      </c>
      <c r="B1864">
        <v>2712</v>
      </c>
      <c r="C1864" t="str">
        <f>VLOOKUP($B1864,Hosts!$A:$M,10,0)</f>
        <v>Within an hour</v>
      </c>
      <c r="D1864" s="70">
        <f>VLOOKUP($B1864,Hosts!$A:$M,11,0)</f>
        <v>1</v>
      </c>
      <c r="E1864" s="70">
        <f>VLOOKUP($B1864,Hosts!$A:$M,12,0)</f>
        <v>0.79</v>
      </c>
      <c r="F1864" t="str">
        <f>VLOOKUP($B1864,Hosts!$A:$M,13,0)</f>
        <v>No</v>
      </c>
      <c r="G1864" t="str">
        <f>INDEX(Hosts!$A:$M, MATCH(Places!$B1864,Hosts!$A:$A,0), MATCH(Places!G$1,Hosts!$A$1:$M$1,0))</f>
        <v>Within an hour</v>
      </c>
      <c r="H1864" s="70">
        <f>INDEX(Hosts!$A:$M, MATCH(Places!$B1864,Hosts!$A:$A,0), MATCH(Places!H$1,Hosts!$A$1:$M$1,0))</f>
        <v>1</v>
      </c>
      <c r="I1864" s="70">
        <f>INDEX(Hosts!$A:$M, MATCH(Places!$B1864,Hosts!$A:$A,0), MATCH(Places!I$1,Hosts!$A$1:$M$1,0))</f>
        <v>0.79</v>
      </c>
      <c r="J1864" t="str">
        <f>INDEX(Hosts!$A:$M, MATCH(Places!$B1864,Hosts!$A:$A,0), MATCH(Places!J$1,Hosts!$A$1:$M$1,0))</f>
        <v>No</v>
      </c>
      <c r="K1864">
        <v>8</v>
      </c>
      <c r="L1864" t="str">
        <f>VLOOKUP($K1864,Neighborhoods!$A:$C,2,0)</f>
        <v>Brooklyn</v>
      </c>
      <c r="M1864" t="str">
        <f>VLOOKUP($K1864,Neighborhoods!$A:$C,3,0)</f>
        <v>Bushwick</v>
      </c>
      <c r="N1864" t="str">
        <f>INDEX(Neighborhoods!$A:$C, MATCH(Places!$K1864,Neighborhoods!$A:$A,0), MATCH(Places!N$1,Neighborhoods!$A$1:$C$1,0))</f>
        <v>Brooklyn</v>
      </c>
      <c r="O1864" t="str">
        <f>INDEX(Neighborhoods!$A:$C, MATCH(Places!$K1864,Neighborhoods!$A:$A,0), MATCH(Places!O$1,Neighborhoods!$A$1:$C$1,0))</f>
        <v>Bushwick</v>
      </c>
      <c r="P1864" t="s">
        <v>11822</v>
      </c>
      <c r="Q1864" t="str">
        <f t="shared" si="116"/>
        <v>No</v>
      </c>
      <c r="R1864">
        <v>6</v>
      </c>
      <c r="S1864" t="str">
        <f t="shared" si="117"/>
        <v>Large</v>
      </c>
      <c r="T1864" s="50">
        <v>148</v>
      </c>
      <c r="U1864" s="70">
        <f t="shared" si="118"/>
        <v>0.03</v>
      </c>
      <c r="V1864" s="52">
        <v>4.8099999999999996</v>
      </c>
      <c r="W1864" s="52" t="str" cm="1">
        <f t="array" ref="W1864">_xlfn.SWITCH(ROUND(V1864,0),5,"Excellent",4,"Good",3,"Ok","Bad")</f>
        <v>Excellent</v>
      </c>
      <c r="X1864">
        <v>90</v>
      </c>
      <c r="Y1864" t="str">
        <f t="shared" si="119"/>
        <v>No</v>
      </c>
      <c r="Z1864" s="68">
        <v>42479</v>
      </c>
      <c r="AA1864" s="68">
        <v>43834</v>
      </c>
      <c r="AB1864">
        <v>364</v>
      </c>
      <c r="AC1864" t="s">
        <v>15615</v>
      </c>
    </row>
    <row r="1865" spans="1:29" x14ac:dyDescent="0.3">
      <c r="A1865" t="s">
        <v>13793</v>
      </c>
      <c r="B1865">
        <v>2586</v>
      </c>
      <c r="C1865" t="str">
        <f>VLOOKUP($B1865,Hosts!$A:$M,10,0)</f>
        <v>Within a few hours</v>
      </c>
      <c r="D1865" s="70">
        <f>VLOOKUP($B1865,Hosts!$A:$M,11,0)</f>
        <v>1</v>
      </c>
      <c r="E1865" s="70">
        <f>VLOOKUP($B1865,Hosts!$A:$M,12,0)</f>
        <v>0.64</v>
      </c>
      <c r="F1865" t="str">
        <f>VLOOKUP($B1865,Hosts!$A:$M,13,0)</f>
        <v>Yes</v>
      </c>
      <c r="G1865" t="str">
        <f>INDEX(Hosts!$A:$M, MATCH(Places!$B1865,Hosts!$A:$A,0), MATCH(Places!G$1,Hosts!$A$1:$M$1,0))</f>
        <v>Within a few hours</v>
      </c>
      <c r="H1865" s="70">
        <f>INDEX(Hosts!$A:$M, MATCH(Places!$B1865,Hosts!$A:$A,0), MATCH(Places!H$1,Hosts!$A$1:$M$1,0))</f>
        <v>1</v>
      </c>
      <c r="I1865" s="70">
        <f>INDEX(Hosts!$A:$M, MATCH(Places!$B1865,Hosts!$A:$A,0), MATCH(Places!I$1,Hosts!$A$1:$M$1,0))</f>
        <v>0.64</v>
      </c>
      <c r="J1865" t="str">
        <f>INDEX(Hosts!$A:$M, MATCH(Places!$B1865,Hosts!$A:$A,0), MATCH(Places!J$1,Hosts!$A$1:$M$1,0))</f>
        <v>Yes</v>
      </c>
      <c r="K1865">
        <v>9</v>
      </c>
      <c r="L1865" t="str">
        <f>VLOOKUP($K1865,Neighborhoods!$A:$C,2,0)</f>
        <v>Brooklyn</v>
      </c>
      <c r="M1865" t="str">
        <f>VLOOKUP($K1865,Neighborhoods!$A:$C,3,0)</f>
        <v>Crown Heights</v>
      </c>
      <c r="N1865" t="str">
        <f>INDEX(Neighborhoods!$A:$C, MATCH(Places!$K1865,Neighborhoods!$A:$A,0), MATCH(Places!N$1,Neighborhoods!$A$1:$C$1,0))</f>
        <v>Brooklyn</v>
      </c>
      <c r="O1865" t="str">
        <f>INDEX(Neighborhoods!$A:$C, MATCH(Places!$K1865,Neighborhoods!$A:$A,0), MATCH(Places!O$1,Neighborhoods!$A$1:$C$1,0))</f>
        <v>Crown Heights</v>
      </c>
      <c r="P1865" t="s">
        <v>11822</v>
      </c>
      <c r="Q1865" t="str">
        <f t="shared" si="116"/>
        <v>No</v>
      </c>
      <c r="R1865">
        <v>4</v>
      </c>
      <c r="S1865" t="str">
        <f t="shared" si="117"/>
        <v>Medium</v>
      </c>
      <c r="T1865" s="50">
        <v>88</v>
      </c>
      <c r="U1865" s="70">
        <f t="shared" si="118"/>
        <v>0.03</v>
      </c>
      <c r="V1865" s="52">
        <v>4.9800000000000004</v>
      </c>
      <c r="W1865" s="52" t="str" cm="1">
        <f t="array" ref="W1865">_xlfn.SWITCH(ROUND(V1865,0),5,"Excellent",4,"Good",3,"Ok","Bad")</f>
        <v>Excellent</v>
      </c>
      <c r="X1865">
        <v>157</v>
      </c>
      <c r="Y1865" t="str">
        <f t="shared" si="119"/>
        <v>Yes</v>
      </c>
      <c r="Z1865" s="68">
        <v>42449</v>
      </c>
      <c r="AA1865" s="68">
        <v>43997</v>
      </c>
      <c r="AB1865">
        <v>79</v>
      </c>
      <c r="AC1865" t="s">
        <v>15615</v>
      </c>
    </row>
    <row r="1866" spans="1:29" x14ac:dyDescent="0.3">
      <c r="A1866" t="s">
        <v>14438</v>
      </c>
      <c r="B1866">
        <v>2146</v>
      </c>
      <c r="C1866" t="str">
        <f>VLOOKUP($B1866,Hosts!$A:$M,10,0)</f>
        <v>Within a few hours</v>
      </c>
      <c r="D1866" s="70">
        <f>VLOOKUP($B1866,Hosts!$A:$M,11,0)</f>
        <v>1</v>
      </c>
      <c r="E1866" s="70">
        <f>VLOOKUP($B1866,Hosts!$A:$M,12,0)</f>
        <v>0.97</v>
      </c>
      <c r="F1866" t="str">
        <f>VLOOKUP($B1866,Hosts!$A:$M,13,0)</f>
        <v>Yes</v>
      </c>
      <c r="G1866" t="str">
        <f>INDEX(Hosts!$A:$M, MATCH(Places!$B1866,Hosts!$A:$A,0), MATCH(Places!G$1,Hosts!$A$1:$M$1,0))</f>
        <v>Within a few hours</v>
      </c>
      <c r="H1866" s="70">
        <f>INDEX(Hosts!$A:$M, MATCH(Places!$B1866,Hosts!$A:$A,0), MATCH(Places!H$1,Hosts!$A$1:$M$1,0))</f>
        <v>1</v>
      </c>
      <c r="I1866" s="70">
        <f>INDEX(Hosts!$A:$M, MATCH(Places!$B1866,Hosts!$A:$A,0), MATCH(Places!I$1,Hosts!$A$1:$M$1,0))</f>
        <v>0.97</v>
      </c>
      <c r="J1866" t="str">
        <f>INDEX(Hosts!$A:$M, MATCH(Places!$B1866,Hosts!$A:$A,0), MATCH(Places!J$1,Hosts!$A$1:$M$1,0))</f>
        <v>Yes</v>
      </c>
      <c r="K1866">
        <v>12</v>
      </c>
      <c r="L1866" t="str">
        <f>VLOOKUP($K1866,Neighborhoods!$A:$C,2,0)</f>
        <v>Brooklyn</v>
      </c>
      <c r="M1866" t="str">
        <f>VLOOKUP($K1866,Neighborhoods!$A:$C,3,0)</f>
        <v>Williamsburg</v>
      </c>
      <c r="N1866" t="str">
        <f>INDEX(Neighborhoods!$A:$C, MATCH(Places!$K1866,Neighborhoods!$A:$A,0), MATCH(Places!N$1,Neighborhoods!$A$1:$C$1,0))</f>
        <v>Brooklyn</v>
      </c>
      <c r="O1866" t="str">
        <f>INDEX(Neighborhoods!$A:$C, MATCH(Places!$K1866,Neighborhoods!$A:$A,0), MATCH(Places!O$1,Neighborhoods!$A$1:$C$1,0))</f>
        <v>Williamsburg</v>
      </c>
      <c r="P1866" t="s">
        <v>1</v>
      </c>
      <c r="Q1866" t="str">
        <f t="shared" si="116"/>
        <v>Yes</v>
      </c>
      <c r="R1866">
        <v>2</v>
      </c>
      <c r="S1866" t="str">
        <f t="shared" si="117"/>
        <v>Small</v>
      </c>
      <c r="T1866" s="50">
        <v>59</v>
      </c>
      <c r="U1866" s="70">
        <f t="shared" si="118"/>
        <v>0.03</v>
      </c>
      <c r="V1866" s="52">
        <v>4.9800000000000004</v>
      </c>
      <c r="W1866" s="52" t="str" cm="1">
        <f t="array" ref="W1866">_xlfn.SWITCH(ROUND(V1866,0),5,"Excellent",4,"Good",3,"Ok","Bad")</f>
        <v>Excellent</v>
      </c>
      <c r="X1866">
        <v>91</v>
      </c>
      <c r="Y1866" t="str">
        <f t="shared" si="119"/>
        <v>No</v>
      </c>
      <c r="Z1866" s="68">
        <v>42614</v>
      </c>
      <c r="AA1866" s="68">
        <v>43901</v>
      </c>
      <c r="AB1866">
        <v>164</v>
      </c>
      <c r="AC1866" t="s">
        <v>15616</v>
      </c>
    </row>
    <row r="1867" spans="1:29" x14ac:dyDescent="0.3">
      <c r="A1867" t="s">
        <v>1380</v>
      </c>
      <c r="B1867">
        <v>395</v>
      </c>
      <c r="C1867" t="str">
        <f>VLOOKUP($B1867,Hosts!$A:$M,10,0)</f>
        <v>Within a day</v>
      </c>
      <c r="D1867" s="70">
        <f>VLOOKUP($B1867,Hosts!$A:$M,11,0)</f>
        <v>0.5</v>
      </c>
      <c r="E1867" s="70">
        <f>VLOOKUP($B1867,Hosts!$A:$M,12,0)</f>
        <v>0.62</v>
      </c>
      <c r="F1867" t="str">
        <f>VLOOKUP($B1867,Hosts!$A:$M,13,0)</f>
        <v>No</v>
      </c>
      <c r="G1867" t="str">
        <f>INDEX(Hosts!$A:$M, MATCH(Places!$B1867,Hosts!$A:$A,0), MATCH(Places!G$1,Hosts!$A$1:$M$1,0))</f>
        <v>Within a day</v>
      </c>
      <c r="H1867" s="70">
        <f>INDEX(Hosts!$A:$M, MATCH(Places!$B1867,Hosts!$A:$A,0), MATCH(Places!H$1,Hosts!$A$1:$M$1,0))</f>
        <v>0.5</v>
      </c>
      <c r="I1867" s="70">
        <f>INDEX(Hosts!$A:$M, MATCH(Places!$B1867,Hosts!$A:$A,0), MATCH(Places!I$1,Hosts!$A$1:$M$1,0))</f>
        <v>0.62</v>
      </c>
      <c r="J1867" t="str">
        <f>INDEX(Hosts!$A:$M, MATCH(Places!$B1867,Hosts!$A:$A,0), MATCH(Places!J$1,Hosts!$A$1:$M$1,0))</f>
        <v>No</v>
      </c>
      <c r="K1867">
        <v>17</v>
      </c>
      <c r="L1867" t="str">
        <f>VLOOKUP($K1867,Neighborhoods!$A:$C,2,0)</f>
        <v>Manhattan</v>
      </c>
      <c r="M1867" t="str">
        <f>VLOOKUP($K1867,Neighborhoods!$A:$C,3,0)</f>
        <v>Hell's Kitchen</v>
      </c>
      <c r="N1867" t="str">
        <f>INDEX(Neighborhoods!$A:$C, MATCH(Places!$K1867,Neighborhoods!$A:$A,0), MATCH(Places!N$1,Neighborhoods!$A$1:$C$1,0))</f>
        <v>Manhattan</v>
      </c>
      <c r="O1867" t="str">
        <f>INDEX(Neighborhoods!$A:$C, MATCH(Places!$K1867,Neighborhoods!$A:$A,0), MATCH(Places!O$1,Neighborhoods!$A$1:$C$1,0))</f>
        <v>Hell's Kitchen</v>
      </c>
      <c r="P1867" t="s">
        <v>11822</v>
      </c>
      <c r="Q1867" t="str">
        <f t="shared" si="116"/>
        <v>No</v>
      </c>
      <c r="R1867">
        <v>4</v>
      </c>
      <c r="S1867" t="str">
        <f t="shared" si="117"/>
        <v>Medium</v>
      </c>
      <c r="T1867" s="50">
        <v>125</v>
      </c>
      <c r="U1867" s="70">
        <f t="shared" si="118"/>
        <v>0.03</v>
      </c>
      <c r="V1867" s="52">
        <v>4.6100000000000003</v>
      </c>
      <c r="W1867" s="52" t="str" cm="1">
        <f t="array" ref="W1867">_xlfn.SWITCH(ROUND(V1867,0),5,"Excellent",4,"Good",3,"Ok","Bad")</f>
        <v>Excellent</v>
      </c>
      <c r="X1867">
        <v>69</v>
      </c>
      <c r="Y1867" t="str">
        <f t="shared" si="119"/>
        <v>No</v>
      </c>
      <c r="Z1867" s="68">
        <v>42443</v>
      </c>
      <c r="AA1867" s="68">
        <v>43870</v>
      </c>
      <c r="AB1867">
        <v>332</v>
      </c>
      <c r="AC1867" t="s">
        <v>15616</v>
      </c>
    </row>
    <row r="1868" spans="1:29" x14ac:dyDescent="0.3">
      <c r="A1868" t="s">
        <v>1381</v>
      </c>
      <c r="B1868">
        <v>2678</v>
      </c>
      <c r="C1868" t="str">
        <f>VLOOKUP($B1868,Hosts!$A:$M,10,0)</f>
        <v>Within an hour</v>
      </c>
      <c r="D1868" s="70">
        <f>VLOOKUP($B1868,Hosts!$A:$M,11,0)</f>
        <v>1</v>
      </c>
      <c r="E1868" s="70">
        <f>VLOOKUP($B1868,Hosts!$A:$M,12,0)</f>
        <v>0.99</v>
      </c>
      <c r="F1868" t="str">
        <f>VLOOKUP($B1868,Hosts!$A:$M,13,0)</f>
        <v>No</v>
      </c>
      <c r="G1868" t="str">
        <f>INDEX(Hosts!$A:$M, MATCH(Places!$B1868,Hosts!$A:$A,0), MATCH(Places!G$1,Hosts!$A$1:$M$1,0))</f>
        <v>Within an hour</v>
      </c>
      <c r="H1868" s="70">
        <f>INDEX(Hosts!$A:$M, MATCH(Places!$B1868,Hosts!$A:$A,0), MATCH(Places!H$1,Hosts!$A$1:$M$1,0))</f>
        <v>1</v>
      </c>
      <c r="I1868" s="70">
        <f>INDEX(Hosts!$A:$M, MATCH(Places!$B1868,Hosts!$A:$A,0), MATCH(Places!I$1,Hosts!$A$1:$M$1,0))</f>
        <v>0.99</v>
      </c>
      <c r="J1868" t="str">
        <f>INDEX(Hosts!$A:$M, MATCH(Places!$B1868,Hosts!$A:$A,0), MATCH(Places!J$1,Hosts!$A$1:$M$1,0))</f>
        <v>No</v>
      </c>
      <c r="K1868">
        <v>26</v>
      </c>
      <c r="L1868" t="str">
        <f>VLOOKUP($K1868,Neighborhoods!$A:$C,2,0)</f>
        <v>Queens</v>
      </c>
      <c r="M1868" t="str">
        <f>VLOOKUP($K1868,Neighborhoods!$A:$C,3,0)</f>
        <v>Sunnyside</v>
      </c>
      <c r="N1868" t="str">
        <f>INDEX(Neighborhoods!$A:$C, MATCH(Places!$K1868,Neighborhoods!$A:$A,0), MATCH(Places!N$1,Neighborhoods!$A$1:$C$1,0))</f>
        <v>Queens</v>
      </c>
      <c r="O1868" t="str">
        <f>INDEX(Neighborhoods!$A:$C, MATCH(Places!$K1868,Neighborhoods!$A:$A,0), MATCH(Places!O$1,Neighborhoods!$A$1:$C$1,0))</f>
        <v>Sunnyside</v>
      </c>
      <c r="P1868" t="s">
        <v>1</v>
      </c>
      <c r="Q1868" t="str">
        <f t="shared" si="116"/>
        <v>Yes</v>
      </c>
      <c r="R1868">
        <v>2</v>
      </c>
      <c r="S1868" t="str">
        <f t="shared" si="117"/>
        <v>Small</v>
      </c>
      <c r="T1868" s="50">
        <v>43</v>
      </c>
      <c r="U1868" s="70">
        <f t="shared" si="118"/>
        <v>0.03</v>
      </c>
      <c r="V1868" s="52">
        <v>4.67</v>
      </c>
      <c r="W1868" s="52" t="str" cm="1">
        <f t="array" ref="W1868">_xlfn.SWITCH(ROUND(V1868,0),5,"Excellent",4,"Good",3,"Ok","Bad")</f>
        <v>Excellent</v>
      </c>
      <c r="X1868">
        <v>51</v>
      </c>
      <c r="Y1868" t="str">
        <f t="shared" si="119"/>
        <v>No</v>
      </c>
      <c r="Z1868" s="68">
        <v>42563</v>
      </c>
      <c r="AA1868" s="68">
        <v>43940</v>
      </c>
      <c r="AB1868">
        <v>316</v>
      </c>
      <c r="AC1868" t="s">
        <v>15616</v>
      </c>
    </row>
    <row r="1869" spans="1:29" x14ac:dyDescent="0.3">
      <c r="A1869" t="s">
        <v>1382</v>
      </c>
      <c r="B1869">
        <v>652</v>
      </c>
      <c r="C1869" t="str">
        <f>VLOOKUP($B1869,Hosts!$A:$M,10,0)</f>
        <v>Within a few hours</v>
      </c>
      <c r="D1869" s="70">
        <f>VLOOKUP($B1869,Hosts!$A:$M,11,0)</f>
        <v>1</v>
      </c>
      <c r="E1869" s="70">
        <f>VLOOKUP($B1869,Hosts!$A:$M,12,0)</f>
        <v>0.93</v>
      </c>
      <c r="F1869" t="str">
        <f>VLOOKUP($B1869,Hosts!$A:$M,13,0)</f>
        <v>Yes</v>
      </c>
      <c r="G1869" t="str">
        <f>INDEX(Hosts!$A:$M, MATCH(Places!$B1869,Hosts!$A:$A,0), MATCH(Places!G$1,Hosts!$A$1:$M$1,0))</f>
        <v>Within a few hours</v>
      </c>
      <c r="H1869" s="70">
        <f>INDEX(Hosts!$A:$M, MATCH(Places!$B1869,Hosts!$A:$A,0), MATCH(Places!H$1,Hosts!$A$1:$M$1,0))</f>
        <v>1</v>
      </c>
      <c r="I1869" s="70">
        <f>INDEX(Hosts!$A:$M, MATCH(Places!$B1869,Hosts!$A:$A,0), MATCH(Places!I$1,Hosts!$A$1:$M$1,0))</f>
        <v>0.93</v>
      </c>
      <c r="J1869" t="str">
        <f>INDEX(Hosts!$A:$M, MATCH(Places!$B1869,Hosts!$A:$A,0), MATCH(Places!J$1,Hosts!$A$1:$M$1,0))</f>
        <v>Yes</v>
      </c>
      <c r="K1869">
        <v>12</v>
      </c>
      <c r="L1869" t="str">
        <f>VLOOKUP($K1869,Neighborhoods!$A:$C,2,0)</f>
        <v>Brooklyn</v>
      </c>
      <c r="M1869" t="str">
        <f>VLOOKUP($K1869,Neighborhoods!$A:$C,3,0)</f>
        <v>Williamsburg</v>
      </c>
      <c r="N1869" t="str">
        <f>INDEX(Neighborhoods!$A:$C, MATCH(Places!$K1869,Neighborhoods!$A:$A,0), MATCH(Places!N$1,Neighborhoods!$A$1:$C$1,0))</f>
        <v>Brooklyn</v>
      </c>
      <c r="O1869" t="str">
        <f>INDEX(Neighborhoods!$A:$C, MATCH(Places!$K1869,Neighborhoods!$A:$A,0), MATCH(Places!O$1,Neighborhoods!$A$1:$C$1,0))</f>
        <v>Williamsburg</v>
      </c>
      <c r="P1869" t="s">
        <v>11822</v>
      </c>
      <c r="Q1869" t="str">
        <f t="shared" si="116"/>
        <v>No</v>
      </c>
      <c r="R1869">
        <v>2</v>
      </c>
      <c r="S1869" t="str">
        <f t="shared" si="117"/>
        <v>Small</v>
      </c>
      <c r="T1869" s="50">
        <v>200</v>
      </c>
      <c r="U1869" s="70">
        <f t="shared" si="118"/>
        <v>0.04</v>
      </c>
      <c r="V1869" s="52">
        <v>5</v>
      </c>
      <c r="W1869" s="52" t="str" cm="1">
        <f t="array" ref="W1869">_xlfn.SWITCH(ROUND(V1869,0),5,"Excellent",4,"Good",3,"Ok","Bad")</f>
        <v>Excellent</v>
      </c>
      <c r="X1869">
        <v>59</v>
      </c>
      <c r="Y1869" t="str">
        <f t="shared" si="119"/>
        <v>No</v>
      </c>
      <c r="Z1869" s="68">
        <v>42450</v>
      </c>
      <c r="AA1869" s="68">
        <v>43900</v>
      </c>
      <c r="AB1869">
        <v>85</v>
      </c>
      <c r="AC1869" t="s">
        <v>15615</v>
      </c>
    </row>
    <row r="1870" spans="1:29" x14ac:dyDescent="0.3">
      <c r="A1870" t="s">
        <v>1383</v>
      </c>
      <c r="B1870">
        <v>1128</v>
      </c>
      <c r="C1870" t="str">
        <f>VLOOKUP($B1870,Hosts!$A:$M,10,0)</f>
        <v>Within an hour</v>
      </c>
      <c r="D1870" s="70">
        <f>VLOOKUP($B1870,Hosts!$A:$M,11,0)</f>
        <v>1</v>
      </c>
      <c r="E1870" s="70">
        <f>VLOOKUP($B1870,Hosts!$A:$M,12,0)</f>
        <v>0.94</v>
      </c>
      <c r="F1870" t="str">
        <f>VLOOKUP($B1870,Hosts!$A:$M,13,0)</f>
        <v>Yes</v>
      </c>
      <c r="G1870" t="str">
        <f>INDEX(Hosts!$A:$M, MATCH(Places!$B1870,Hosts!$A:$A,0), MATCH(Places!G$1,Hosts!$A$1:$M$1,0))</f>
        <v>Within an hour</v>
      </c>
      <c r="H1870" s="70">
        <f>INDEX(Hosts!$A:$M, MATCH(Places!$B1870,Hosts!$A:$A,0), MATCH(Places!H$1,Hosts!$A$1:$M$1,0))</f>
        <v>1</v>
      </c>
      <c r="I1870" s="70">
        <f>INDEX(Hosts!$A:$M, MATCH(Places!$B1870,Hosts!$A:$A,0), MATCH(Places!I$1,Hosts!$A$1:$M$1,0))</f>
        <v>0.94</v>
      </c>
      <c r="J1870" t="str">
        <f>INDEX(Hosts!$A:$M, MATCH(Places!$B1870,Hosts!$A:$A,0), MATCH(Places!J$1,Hosts!$A$1:$M$1,0))</f>
        <v>Yes</v>
      </c>
      <c r="K1870">
        <v>12</v>
      </c>
      <c r="L1870" t="str">
        <f>VLOOKUP($K1870,Neighborhoods!$A:$C,2,0)</f>
        <v>Brooklyn</v>
      </c>
      <c r="M1870" t="str">
        <f>VLOOKUP($K1870,Neighborhoods!$A:$C,3,0)</f>
        <v>Williamsburg</v>
      </c>
      <c r="N1870" t="str">
        <f>INDEX(Neighborhoods!$A:$C, MATCH(Places!$K1870,Neighborhoods!$A:$A,0), MATCH(Places!N$1,Neighborhoods!$A$1:$C$1,0))</f>
        <v>Brooklyn</v>
      </c>
      <c r="O1870" t="str">
        <f>INDEX(Neighborhoods!$A:$C, MATCH(Places!$K1870,Neighborhoods!$A:$A,0), MATCH(Places!O$1,Neighborhoods!$A$1:$C$1,0))</f>
        <v>Williamsburg</v>
      </c>
      <c r="P1870" t="s">
        <v>11822</v>
      </c>
      <c r="Q1870" t="str">
        <f t="shared" si="116"/>
        <v>No</v>
      </c>
      <c r="R1870">
        <v>2</v>
      </c>
      <c r="S1870" t="str">
        <f t="shared" si="117"/>
        <v>Small</v>
      </c>
      <c r="T1870" s="50">
        <v>206</v>
      </c>
      <c r="U1870" s="70">
        <f t="shared" si="118"/>
        <v>0.04</v>
      </c>
      <c r="V1870" s="52">
        <v>4.99</v>
      </c>
      <c r="W1870" s="52" t="str" cm="1">
        <f t="array" ref="W1870">_xlfn.SWITCH(ROUND(V1870,0),5,"Excellent",4,"Good",3,"Ok","Bad")</f>
        <v>Excellent</v>
      </c>
      <c r="X1870">
        <v>235</v>
      </c>
      <c r="Y1870" t="str">
        <f t="shared" si="119"/>
        <v>Yes</v>
      </c>
      <c r="Z1870" s="68">
        <v>42452</v>
      </c>
      <c r="AA1870" s="68">
        <v>44055</v>
      </c>
      <c r="AB1870">
        <v>346</v>
      </c>
      <c r="AC1870" t="s">
        <v>15615</v>
      </c>
    </row>
    <row r="1871" spans="1:29" x14ac:dyDescent="0.3">
      <c r="A1871" t="s">
        <v>1384</v>
      </c>
      <c r="B1871">
        <v>2701</v>
      </c>
      <c r="C1871" t="str">
        <f>VLOOKUP($B1871,Hosts!$A:$M,10,0)</f>
        <v>Within a few hours</v>
      </c>
      <c r="D1871" s="70">
        <f>VLOOKUP($B1871,Hosts!$A:$M,11,0)</f>
        <v>1</v>
      </c>
      <c r="E1871" s="70">
        <f>VLOOKUP($B1871,Hosts!$A:$M,12,0)</f>
        <v>1</v>
      </c>
      <c r="F1871" t="str">
        <f>VLOOKUP($B1871,Hosts!$A:$M,13,0)</f>
        <v>No</v>
      </c>
      <c r="G1871" t="str">
        <f>INDEX(Hosts!$A:$M, MATCH(Places!$B1871,Hosts!$A:$A,0), MATCH(Places!G$1,Hosts!$A$1:$M$1,0))</f>
        <v>Within a few hours</v>
      </c>
      <c r="H1871" s="70">
        <f>INDEX(Hosts!$A:$M, MATCH(Places!$B1871,Hosts!$A:$A,0), MATCH(Places!H$1,Hosts!$A$1:$M$1,0))</f>
        <v>1</v>
      </c>
      <c r="I1871" s="70">
        <f>INDEX(Hosts!$A:$M, MATCH(Places!$B1871,Hosts!$A:$A,0), MATCH(Places!I$1,Hosts!$A$1:$M$1,0))</f>
        <v>1</v>
      </c>
      <c r="J1871" t="str">
        <f>INDEX(Hosts!$A:$M, MATCH(Places!$B1871,Hosts!$A:$A,0), MATCH(Places!J$1,Hosts!$A$1:$M$1,0))</f>
        <v>No</v>
      </c>
      <c r="K1871">
        <v>16</v>
      </c>
      <c r="L1871" t="str">
        <f>VLOOKUP($K1871,Neighborhoods!$A:$C,2,0)</f>
        <v>Manhattan</v>
      </c>
      <c r="M1871" t="str">
        <f>VLOOKUP($K1871,Neighborhoods!$A:$C,3,0)</f>
        <v>Harlem</v>
      </c>
      <c r="N1871" t="str">
        <f>INDEX(Neighborhoods!$A:$C, MATCH(Places!$K1871,Neighborhoods!$A:$A,0), MATCH(Places!N$1,Neighborhoods!$A$1:$C$1,0))</f>
        <v>Manhattan</v>
      </c>
      <c r="O1871" t="str">
        <f>INDEX(Neighborhoods!$A:$C, MATCH(Places!$K1871,Neighborhoods!$A:$A,0), MATCH(Places!O$1,Neighborhoods!$A$1:$C$1,0))</f>
        <v>Harlem</v>
      </c>
      <c r="P1871" t="s">
        <v>11822</v>
      </c>
      <c r="Q1871" t="str">
        <f t="shared" si="116"/>
        <v>No</v>
      </c>
      <c r="R1871">
        <v>8</v>
      </c>
      <c r="S1871" t="str">
        <f t="shared" si="117"/>
        <v>Large</v>
      </c>
      <c r="T1871" s="50">
        <v>211</v>
      </c>
      <c r="U1871" s="70">
        <f t="shared" si="118"/>
        <v>0.04</v>
      </c>
      <c r="V1871" s="52">
        <v>4.33</v>
      </c>
      <c r="W1871" s="52" t="str" cm="1">
        <f t="array" ref="W1871">_xlfn.SWITCH(ROUND(V1871,0),5,"Excellent",4,"Good",3,"Ok","Bad")</f>
        <v>Good</v>
      </c>
      <c r="X1871">
        <v>80</v>
      </c>
      <c r="Y1871" t="str">
        <f t="shared" si="119"/>
        <v>No</v>
      </c>
      <c r="Z1871" s="68">
        <v>42445</v>
      </c>
      <c r="AA1871" s="68">
        <v>43765</v>
      </c>
      <c r="AB1871">
        <v>364</v>
      </c>
      <c r="AC1871" t="s">
        <v>15615</v>
      </c>
    </row>
    <row r="1872" spans="1:29" x14ac:dyDescent="0.3">
      <c r="A1872" t="s">
        <v>13760</v>
      </c>
      <c r="B1872">
        <v>2284</v>
      </c>
      <c r="C1872" t="str">
        <f>VLOOKUP($B1872,Hosts!$A:$M,10,0)</f>
        <v>Within an hour</v>
      </c>
      <c r="D1872" s="70">
        <f>VLOOKUP($B1872,Hosts!$A:$M,11,0)</f>
        <v>1</v>
      </c>
      <c r="E1872" s="70">
        <f>VLOOKUP($B1872,Hosts!$A:$M,12,0)</f>
        <v>0.73</v>
      </c>
      <c r="F1872" t="str">
        <f>VLOOKUP($B1872,Hosts!$A:$M,13,0)</f>
        <v>No</v>
      </c>
      <c r="G1872" t="str">
        <f>INDEX(Hosts!$A:$M, MATCH(Places!$B1872,Hosts!$A:$A,0), MATCH(Places!G$1,Hosts!$A$1:$M$1,0))</f>
        <v>Within an hour</v>
      </c>
      <c r="H1872" s="70">
        <f>INDEX(Hosts!$A:$M, MATCH(Places!$B1872,Hosts!$A:$A,0), MATCH(Places!H$1,Hosts!$A$1:$M$1,0))</f>
        <v>1</v>
      </c>
      <c r="I1872" s="70">
        <f>INDEX(Hosts!$A:$M, MATCH(Places!$B1872,Hosts!$A:$A,0), MATCH(Places!I$1,Hosts!$A$1:$M$1,0))</f>
        <v>0.73</v>
      </c>
      <c r="J1872" t="str">
        <f>INDEX(Hosts!$A:$M, MATCH(Places!$B1872,Hosts!$A:$A,0), MATCH(Places!J$1,Hosts!$A$1:$M$1,0))</f>
        <v>No</v>
      </c>
      <c r="K1872">
        <v>13</v>
      </c>
      <c r="L1872" t="str">
        <f>VLOOKUP($K1872,Neighborhoods!$A:$C,2,0)</f>
        <v>Manhattan</v>
      </c>
      <c r="M1872" t="str">
        <f>VLOOKUP($K1872,Neighborhoods!$A:$C,3,0)</f>
        <v>Chelsea</v>
      </c>
      <c r="N1872" t="str">
        <f>INDEX(Neighborhoods!$A:$C, MATCH(Places!$K1872,Neighborhoods!$A:$A,0), MATCH(Places!N$1,Neighborhoods!$A$1:$C$1,0))</f>
        <v>Manhattan</v>
      </c>
      <c r="O1872" t="str">
        <f>INDEX(Neighborhoods!$A:$C, MATCH(Places!$K1872,Neighborhoods!$A:$A,0), MATCH(Places!O$1,Neighborhoods!$A$1:$C$1,0))</f>
        <v>Chelsea</v>
      </c>
      <c r="P1872" t="s">
        <v>11822</v>
      </c>
      <c r="Q1872" t="str">
        <f t="shared" si="116"/>
        <v>No</v>
      </c>
      <c r="R1872">
        <v>4</v>
      </c>
      <c r="S1872" t="str">
        <f t="shared" si="117"/>
        <v>Medium</v>
      </c>
      <c r="T1872" s="50">
        <v>200</v>
      </c>
      <c r="U1872" s="70">
        <f t="shared" si="118"/>
        <v>0.04</v>
      </c>
      <c r="V1872" s="52">
        <v>4.75</v>
      </c>
      <c r="W1872" s="52" t="str" cm="1">
        <f t="array" ref="W1872">_xlfn.SWITCH(ROUND(V1872,0),5,"Excellent",4,"Good",3,"Ok","Bad")</f>
        <v>Excellent</v>
      </c>
      <c r="X1872">
        <v>64</v>
      </c>
      <c r="Y1872" t="str">
        <f t="shared" si="119"/>
        <v>No</v>
      </c>
      <c r="Z1872" s="68">
        <v>42442</v>
      </c>
      <c r="AA1872" s="68">
        <v>43905</v>
      </c>
      <c r="AB1872">
        <v>91</v>
      </c>
      <c r="AC1872" t="s">
        <v>15615</v>
      </c>
    </row>
    <row r="1873" spans="1:29" x14ac:dyDescent="0.3">
      <c r="A1873" t="s">
        <v>1385</v>
      </c>
      <c r="B1873">
        <v>88</v>
      </c>
      <c r="C1873" t="str">
        <f>VLOOKUP($B1873,Hosts!$A:$M,10,0)</f>
        <v>Within a few hours</v>
      </c>
      <c r="D1873" s="70">
        <f>VLOOKUP($B1873,Hosts!$A:$M,11,0)</f>
        <v>1</v>
      </c>
      <c r="E1873" s="70">
        <f>VLOOKUP($B1873,Hosts!$A:$M,12,0)</f>
        <v>0.86</v>
      </c>
      <c r="F1873" t="str">
        <f>VLOOKUP($B1873,Hosts!$A:$M,13,0)</f>
        <v>Yes</v>
      </c>
      <c r="G1873" t="str">
        <f>INDEX(Hosts!$A:$M, MATCH(Places!$B1873,Hosts!$A:$A,0), MATCH(Places!G$1,Hosts!$A$1:$M$1,0))</f>
        <v>Within a few hours</v>
      </c>
      <c r="H1873" s="70">
        <f>INDEX(Hosts!$A:$M, MATCH(Places!$B1873,Hosts!$A:$A,0), MATCH(Places!H$1,Hosts!$A$1:$M$1,0))</f>
        <v>1</v>
      </c>
      <c r="I1873" s="70">
        <f>INDEX(Hosts!$A:$M, MATCH(Places!$B1873,Hosts!$A:$A,0), MATCH(Places!I$1,Hosts!$A$1:$M$1,0))</f>
        <v>0.86</v>
      </c>
      <c r="J1873" t="str">
        <f>INDEX(Hosts!$A:$M, MATCH(Places!$B1873,Hosts!$A:$A,0), MATCH(Places!J$1,Hosts!$A$1:$M$1,0))</f>
        <v>Yes</v>
      </c>
      <c r="K1873">
        <v>9</v>
      </c>
      <c r="L1873" t="str">
        <f>VLOOKUP($K1873,Neighborhoods!$A:$C,2,0)</f>
        <v>Brooklyn</v>
      </c>
      <c r="M1873" t="str">
        <f>VLOOKUP($K1873,Neighborhoods!$A:$C,3,0)</f>
        <v>Crown Heights</v>
      </c>
      <c r="N1873" t="str">
        <f>INDEX(Neighborhoods!$A:$C, MATCH(Places!$K1873,Neighborhoods!$A:$A,0), MATCH(Places!N$1,Neighborhoods!$A$1:$C$1,0))</f>
        <v>Brooklyn</v>
      </c>
      <c r="O1873" t="str">
        <f>INDEX(Neighborhoods!$A:$C, MATCH(Places!$K1873,Neighborhoods!$A:$A,0), MATCH(Places!O$1,Neighborhoods!$A$1:$C$1,0))</f>
        <v>Crown Heights</v>
      </c>
      <c r="P1873" t="s">
        <v>1</v>
      </c>
      <c r="Q1873" t="str">
        <f t="shared" si="116"/>
        <v>Yes</v>
      </c>
      <c r="R1873">
        <v>3</v>
      </c>
      <c r="S1873" t="str">
        <f t="shared" si="117"/>
        <v>Medium</v>
      </c>
      <c r="T1873" s="50">
        <v>35</v>
      </c>
      <c r="U1873" s="70">
        <f t="shared" si="118"/>
        <v>0.03</v>
      </c>
      <c r="V1873" s="52">
        <v>4.8899999999999997</v>
      </c>
      <c r="W1873" s="52" t="str" cm="1">
        <f t="array" ref="W1873">_xlfn.SWITCH(ROUND(V1873,0),5,"Excellent",4,"Good",3,"Ok","Bad")</f>
        <v>Excellent</v>
      </c>
      <c r="X1873">
        <v>156</v>
      </c>
      <c r="Y1873" t="str">
        <f t="shared" si="119"/>
        <v>Yes</v>
      </c>
      <c r="Z1873" s="68">
        <v>42452</v>
      </c>
      <c r="AA1873" s="68">
        <v>43814</v>
      </c>
      <c r="AB1873">
        <v>227</v>
      </c>
      <c r="AC1873" t="s">
        <v>15615</v>
      </c>
    </row>
    <row r="1874" spans="1:29" x14ac:dyDescent="0.3">
      <c r="A1874" t="s">
        <v>1386</v>
      </c>
      <c r="B1874">
        <v>1800</v>
      </c>
      <c r="C1874" t="str">
        <f>VLOOKUP($B1874,Hosts!$A:$M,10,0)</f>
        <v>A few days or more</v>
      </c>
      <c r="D1874" s="70">
        <f>VLOOKUP($B1874,Hosts!$A:$M,11,0)</f>
        <v>0</v>
      </c>
      <c r="E1874" s="70">
        <f>VLOOKUP($B1874,Hosts!$A:$M,12,0)</f>
        <v>1</v>
      </c>
      <c r="F1874" t="str">
        <f>VLOOKUP($B1874,Hosts!$A:$M,13,0)</f>
        <v>Yes</v>
      </c>
      <c r="G1874" t="str">
        <f>INDEX(Hosts!$A:$M, MATCH(Places!$B1874,Hosts!$A:$A,0), MATCH(Places!G$1,Hosts!$A$1:$M$1,0))</f>
        <v>A few days or more</v>
      </c>
      <c r="H1874" s="70">
        <f>INDEX(Hosts!$A:$M, MATCH(Places!$B1874,Hosts!$A:$A,0), MATCH(Places!H$1,Hosts!$A$1:$M$1,0))</f>
        <v>0</v>
      </c>
      <c r="I1874" s="70">
        <f>INDEX(Hosts!$A:$M, MATCH(Places!$B1874,Hosts!$A:$A,0), MATCH(Places!I$1,Hosts!$A$1:$M$1,0))</f>
        <v>1</v>
      </c>
      <c r="J1874" t="str">
        <f>INDEX(Hosts!$A:$M, MATCH(Places!$B1874,Hosts!$A:$A,0), MATCH(Places!J$1,Hosts!$A$1:$M$1,0))</f>
        <v>Yes</v>
      </c>
      <c r="K1874">
        <v>16</v>
      </c>
      <c r="L1874" t="str">
        <f>VLOOKUP($K1874,Neighborhoods!$A:$C,2,0)</f>
        <v>Manhattan</v>
      </c>
      <c r="M1874" t="str">
        <f>VLOOKUP($K1874,Neighborhoods!$A:$C,3,0)</f>
        <v>Harlem</v>
      </c>
      <c r="N1874" t="str">
        <f>INDEX(Neighborhoods!$A:$C, MATCH(Places!$K1874,Neighborhoods!$A:$A,0), MATCH(Places!N$1,Neighborhoods!$A$1:$C$1,0))</f>
        <v>Manhattan</v>
      </c>
      <c r="O1874" t="str">
        <f>INDEX(Neighborhoods!$A:$C, MATCH(Places!$K1874,Neighborhoods!$A:$A,0), MATCH(Places!O$1,Neighborhoods!$A$1:$C$1,0))</f>
        <v>Harlem</v>
      </c>
      <c r="P1874" t="s">
        <v>1</v>
      </c>
      <c r="Q1874" t="str">
        <f t="shared" si="116"/>
        <v>Yes</v>
      </c>
      <c r="R1874">
        <v>2</v>
      </c>
      <c r="S1874" t="str">
        <f t="shared" si="117"/>
        <v>Small</v>
      </c>
      <c r="T1874" s="50">
        <v>215</v>
      </c>
      <c r="U1874" s="70">
        <f t="shared" si="118"/>
        <v>0.04</v>
      </c>
      <c r="V1874" s="52">
        <v>4.9000000000000004</v>
      </c>
      <c r="W1874" s="52" t="str" cm="1">
        <f t="array" ref="W1874">_xlfn.SWITCH(ROUND(V1874,0),5,"Excellent",4,"Good",3,"Ok","Bad")</f>
        <v>Excellent</v>
      </c>
      <c r="X1874">
        <v>108</v>
      </c>
      <c r="Y1874" t="str">
        <f t="shared" si="119"/>
        <v>Yes</v>
      </c>
      <c r="Z1874" s="68">
        <v>42521</v>
      </c>
      <c r="AA1874" s="68">
        <v>43831</v>
      </c>
      <c r="AB1874">
        <v>164</v>
      </c>
      <c r="AC1874" t="s">
        <v>15615</v>
      </c>
    </row>
    <row r="1875" spans="1:29" x14ac:dyDescent="0.3">
      <c r="A1875" t="s">
        <v>1387</v>
      </c>
      <c r="B1875">
        <v>2726</v>
      </c>
      <c r="C1875" t="str">
        <f>VLOOKUP($B1875,Hosts!$A:$M,10,0)</f>
        <v>Within a day</v>
      </c>
      <c r="D1875" s="70">
        <f>VLOOKUP($B1875,Hosts!$A:$M,11,0)</f>
        <v>1</v>
      </c>
      <c r="E1875" s="70">
        <f>VLOOKUP($B1875,Hosts!$A:$M,12,0)</f>
        <v>0.53</v>
      </c>
      <c r="F1875" t="str">
        <f>VLOOKUP($B1875,Hosts!$A:$M,13,0)</f>
        <v>Yes</v>
      </c>
      <c r="G1875" t="str">
        <f>INDEX(Hosts!$A:$M, MATCH(Places!$B1875,Hosts!$A:$A,0), MATCH(Places!G$1,Hosts!$A$1:$M$1,0))</f>
        <v>Within a day</v>
      </c>
      <c r="H1875" s="70">
        <f>INDEX(Hosts!$A:$M, MATCH(Places!$B1875,Hosts!$A:$A,0), MATCH(Places!H$1,Hosts!$A$1:$M$1,0))</f>
        <v>1</v>
      </c>
      <c r="I1875" s="70">
        <f>INDEX(Hosts!$A:$M, MATCH(Places!$B1875,Hosts!$A:$A,0), MATCH(Places!I$1,Hosts!$A$1:$M$1,0))</f>
        <v>0.53</v>
      </c>
      <c r="J1875" t="str">
        <f>INDEX(Hosts!$A:$M, MATCH(Places!$B1875,Hosts!$A:$A,0), MATCH(Places!J$1,Hosts!$A$1:$M$1,0))</f>
        <v>Yes</v>
      </c>
      <c r="K1875">
        <v>16</v>
      </c>
      <c r="L1875" t="str">
        <f>VLOOKUP($K1875,Neighborhoods!$A:$C,2,0)</f>
        <v>Manhattan</v>
      </c>
      <c r="M1875" t="str">
        <f>VLOOKUP($K1875,Neighborhoods!$A:$C,3,0)</f>
        <v>Harlem</v>
      </c>
      <c r="N1875" t="str">
        <f>INDEX(Neighborhoods!$A:$C, MATCH(Places!$K1875,Neighborhoods!$A:$A,0), MATCH(Places!N$1,Neighborhoods!$A$1:$C$1,0))</f>
        <v>Manhattan</v>
      </c>
      <c r="O1875" t="str">
        <f>INDEX(Neighborhoods!$A:$C, MATCH(Places!$K1875,Neighborhoods!$A:$A,0), MATCH(Places!O$1,Neighborhoods!$A$1:$C$1,0))</f>
        <v>Harlem</v>
      </c>
      <c r="P1875" t="s">
        <v>11822</v>
      </c>
      <c r="Q1875" t="str">
        <f t="shared" si="116"/>
        <v>No</v>
      </c>
      <c r="R1875">
        <v>3</v>
      </c>
      <c r="S1875" t="str">
        <f t="shared" si="117"/>
        <v>Medium</v>
      </c>
      <c r="T1875" s="50">
        <v>190</v>
      </c>
      <c r="U1875" s="70">
        <f t="shared" si="118"/>
        <v>0.03</v>
      </c>
      <c r="V1875" s="52">
        <v>5</v>
      </c>
      <c r="W1875" s="52" t="str" cm="1">
        <f t="array" ref="W1875">_xlfn.SWITCH(ROUND(V1875,0),5,"Excellent",4,"Good",3,"Ok","Bad")</f>
        <v>Excellent</v>
      </c>
      <c r="X1875">
        <v>56</v>
      </c>
      <c r="Y1875" t="str">
        <f t="shared" si="119"/>
        <v>No</v>
      </c>
      <c r="Z1875" s="68">
        <v>42479</v>
      </c>
      <c r="AA1875" s="68">
        <v>43809</v>
      </c>
      <c r="AB1875">
        <v>365</v>
      </c>
      <c r="AC1875" t="s">
        <v>15615</v>
      </c>
    </row>
    <row r="1876" spans="1:29" x14ac:dyDescent="0.3">
      <c r="A1876" t="s">
        <v>15063</v>
      </c>
      <c r="B1876">
        <v>2727</v>
      </c>
      <c r="C1876" t="str">
        <f>VLOOKUP($B1876,Hosts!$A:$M,10,0)</f>
        <v>Within an hour</v>
      </c>
      <c r="D1876" s="70">
        <f>VLOOKUP($B1876,Hosts!$A:$M,11,0)</f>
        <v>1</v>
      </c>
      <c r="E1876" s="70">
        <f>VLOOKUP($B1876,Hosts!$A:$M,12,0)</f>
        <v>0.5</v>
      </c>
      <c r="F1876" t="str">
        <f>VLOOKUP($B1876,Hosts!$A:$M,13,0)</f>
        <v>No</v>
      </c>
      <c r="G1876" t="str">
        <f>INDEX(Hosts!$A:$M, MATCH(Places!$B1876,Hosts!$A:$A,0), MATCH(Places!G$1,Hosts!$A$1:$M$1,0))</f>
        <v>Within an hour</v>
      </c>
      <c r="H1876" s="70">
        <f>INDEX(Hosts!$A:$M, MATCH(Places!$B1876,Hosts!$A:$A,0), MATCH(Places!H$1,Hosts!$A$1:$M$1,0))</f>
        <v>1</v>
      </c>
      <c r="I1876" s="70">
        <f>INDEX(Hosts!$A:$M, MATCH(Places!$B1876,Hosts!$A:$A,0), MATCH(Places!I$1,Hosts!$A$1:$M$1,0))</f>
        <v>0.5</v>
      </c>
      <c r="J1876" t="str">
        <f>INDEX(Hosts!$A:$M, MATCH(Places!$B1876,Hosts!$A:$A,0), MATCH(Places!J$1,Hosts!$A$1:$M$1,0))</f>
        <v>No</v>
      </c>
      <c r="K1876">
        <v>26</v>
      </c>
      <c r="L1876" t="str">
        <f>VLOOKUP($K1876,Neighborhoods!$A:$C,2,0)</f>
        <v>Queens</v>
      </c>
      <c r="M1876" t="str">
        <f>VLOOKUP($K1876,Neighborhoods!$A:$C,3,0)</f>
        <v>Sunnyside</v>
      </c>
      <c r="N1876" t="str">
        <f>INDEX(Neighborhoods!$A:$C, MATCH(Places!$K1876,Neighborhoods!$A:$A,0), MATCH(Places!N$1,Neighborhoods!$A$1:$C$1,0))</f>
        <v>Queens</v>
      </c>
      <c r="O1876" t="str">
        <f>INDEX(Neighborhoods!$A:$C, MATCH(Places!$K1876,Neighborhoods!$A:$A,0), MATCH(Places!O$1,Neighborhoods!$A$1:$C$1,0))</f>
        <v>Sunnyside</v>
      </c>
      <c r="P1876" t="s">
        <v>11822</v>
      </c>
      <c r="Q1876" t="str">
        <f t="shared" si="116"/>
        <v>No</v>
      </c>
      <c r="R1876">
        <v>7</v>
      </c>
      <c r="S1876" t="str">
        <f t="shared" si="117"/>
        <v>Large</v>
      </c>
      <c r="T1876" s="50">
        <v>99</v>
      </c>
      <c r="U1876" s="70">
        <f t="shared" si="118"/>
        <v>0.03</v>
      </c>
      <c r="V1876" s="52">
        <v>4.91</v>
      </c>
      <c r="W1876" s="52" t="str" cm="1">
        <f t="array" ref="W1876">_xlfn.SWITCH(ROUND(V1876,0),5,"Excellent",4,"Good",3,"Ok","Bad")</f>
        <v>Excellent</v>
      </c>
      <c r="X1876">
        <v>103</v>
      </c>
      <c r="Y1876" t="str">
        <f t="shared" si="119"/>
        <v>Yes</v>
      </c>
      <c r="Z1876" s="68">
        <v>42600</v>
      </c>
      <c r="AA1876" s="68">
        <v>43674</v>
      </c>
      <c r="AB1876">
        <v>87</v>
      </c>
      <c r="AC1876" t="s">
        <v>15615</v>
      </c>
    </row>
    <row r="1877" spans="1:29" x14ac:dyDescent="0.3">
      <c r="A1877" t="s">
        <v>13976</v>
      </c>
      <c r="B1877">
        <v>2560</v>
      </c>
      <c r="C1877" t="str">
        <f>VLOOKUP($B1877,Hosts!$A:$M,10,0)</f>
        <v>Within an hour</v>
      </c>
      <c r="D1877" s="70">
        <f>VLOOKUP($B1877,Hosts!$A:$M,11,0)</f>
        <v>0.8</v>
      </c>
      <c r="E1877" s="70">
        <f>VLOOKUP($B1877,Hosts!$A:$M,12,0)</f>
        <v>0.93</v>
      </c>
      <c r="F1877" t="str">
        <f>VLOOKUP($B1877,Hosts!$A:$M,13,0)</f>
        <v>Yes</v>
      </c>
      <c r="G1877" t="str">
        <f>INDEX(Hosts!$A:$M, MATCH(Places!$B1877,Hosts!$A:$A,0), MATCH(Places!G$1,Hosts!$A$1:$M$1,0))</f>
        <v>Within an hour</v>
      </c>
      <c r="H1877" s="70">
        <f>INDEX(Hosts!$A:$M, MATCH(Places!$B1877,Hosts!$A:$A,0), MATCH(Places!H$1,Hosts!$A$1:$M$1,0))</f>
        <v>0.8</v>
      </c>
      <c r="I1877" s="70">
        <f>INDEX(Hosts!$A:$M, MATCH(Places!$B1877,Hosts!$A:$A,0), MATCH(Places!I$1,Hosts!$A$1:$M$1,0))</f>
        <v>0.93</v>
      </c>
      <c r="J1877" t="str">
        <f>INDEX(Hosts!$A:$M, MATCH(Places!$B1877,Hosts!$A:$A,0), MATCH(Places!J$1,Hosts!$A$1:$M$1,0))</f>
        <v>Yes</v>
      </c>
      <c r="K1877">
        <v>10</v>
      </c>
      <c r="L1877" t="str">
        <f>VLOOKUP($K1877,Neighborhoods!$A:$C,2,0)</f>
        <v>Brooklyn</v>
      </c>
      <c r="M1877" t="str">
        <f>VLOOKUP($K1877,Neighborhoods!$A:$C,3,0)</f>
        <v>East Flatbush</v>
      </c>
      <c r="N1877" t="str">
        <f>INDEX(Neighborhoods!$A:$C, MATCH(Places!$K1877,Neighborhoods!$A:$A,0), MATCH(Places!N$1,Neighborhoods!$A$1:$C$1,0))</f>
        <v>Brooklyn</v>
      </c>
      <c r="O1877" t="str">
        <f>INDEX(Neighborhoods!$A:$C, MATCH(Places!$K1877,Neighborhoods!$A:$A,0), MATCH(Places!O$1,Neighborhoods!$A$1:$C$1,0))</f>
        <v>East Flatbush</v>
      </c>
      <c r="P1877" t="s">
        <v>11822</v>
      </c>
      <c r="Q1877" t="str">
        <f t="shared" si="116"/>
        <v>No</v>
      </c>
      <c r="R1877">
        <v>8</v>
      </c>
      <c r="S1877" t="str">
        <f t="shared" si="117"/>
        <v>Large</v>
      </c>
      <c r="T1877" s="50">
        <v>175</v>
      </c>
      <c r="U1877" s="70">
        <f t="shared" si="118"/>
        <v>0.03</v>
      </c>
      <c r="V1877" s="52">
        <v>4.92</v>
      </c>
      <c r="W1877" s="52" t="str" cm="1">
        <f t="array" ref="W1877">_xlfn.SWITCH(ROUND(V1877,0),5,"Excellent",4,"Good",3,"Ok","Bad")</f>
        <v>Excellent</v>
      </c>
      <c r="X1877">
        <v>13</v>
      </c>
      <c r="Y1877" t="str">
        <f t="shared" si="119"/>
        <v>No</v>
      </c>
      <c r="Z1877" s="68">
        <v>43212</v>
      </c>
      <c r="AA1877" s="68">
        <v>44038</v>
      </c>
      <c r="AB1877">
        <v>68</v>
      </c>
      <c r="AC1877" t="s">
        <v>15615</v>
      </c>
    </row>
    <row r="1878" spans="1:29" x14ac:dyDescent="0.3">
      <c r="A1878" t="s">
        <v>1388</v>
      </c>
      <c r="B1878">
        <v>88</v>
      </c>
      <c r="C1878" t="str">
        <f>VLOOKUP($B1878,Hosts!$A:$M,10,0)</f>
        <v>Within a few hours</v>
      </c>
      <c r="D1878" s="70">
        <f>VLOOKUP($B1878,Hosts!$A:$M,11,0)</f>
        <v>1</v>
      </c>
      <c r="E1878" s="70">
        <f>VLOOKUP($B1878,Hosts!$A:$M,12,0)</f>
        <v>0.86</v>
      </c>
      <c r="F1878" t="str">
        <f>VLOOKUP($B1878,Hosts!$A:$M,13,0)</f>
        <v>Yes</v>
      </c>
      <c r="G1878" t="str">
        <f>INDEX(Hosts!$A:$M, MATCH(Places!$B1878,Hosts!$A:$A,0), MATCH(Places!G$1,Hosts!$A$1:$M$1,0))</f>
        <v>Within a few hours</v>
      </c>
      <c r="H1878" s="70">
        <f>INDEX(Hosts!$A:$M, MATCH(Places!$B1878,Hosts!$A:$A,0), MATCH(Places!H$1,Hosts!$A$1:$M$1,0))</f>
        <v>1</v>
      </c>
      <c r="I1878" s="70">
        <f>INDEX(Hosts!$A:$M, MATCH(Places!$B1878,Hosts!$A:$A,0), MATCH(Places!I$1,Hosts!$A$1:$M$1,0))</f>
        <v>0.86</v>
      </c>
      <c r="J1878" t="str">
        <f>INDEX(Hosts!$A:$M, MATCH(Places!$B1878,Hosts!$A:$A,0), MATCH(Places!J$1,Hosts!$A$1:$M$1,0))</f>
        <v>Yes</v>
      </c>
      <c r="K1878">
        <v>9</v>
      </c>
      <c r="L1878" t="str">
        <f>VLOOKUP($K1878,Neighborhoods!$A:$C,2,0)</f>
        <v>Brooklyn</v>
      </c>
      <c r="M1878" t="str">
        <f>VLOOKUP($K1878,Neighborhoods!$A:$C,3,0)</f>
        <v>Crown Heights</v>
      </c>
      <c r="N1878" t="str">
        <f>INDEX(Neighborhoods!$A:$C, MATCH(Places!$K1878,Neighborhoods!$A:$A,0), MATCH(Places!N$1,Neighborhoods!$A$1:$C$1,0))</f>
        <v>Brooklyn</v>
      </c>
      <c r="O1878" t="str">
        <f>INDEX(Neighborhoods!$A:$C, MATCH(Places!$K1878,Neighborhoods!$A:$A,0), MATCH(Places!O$1,Neighborhoods!$A$1:$C$1,0))</f>
        <v>Crown Heights</v>
      </c>
      <c r="P1878" t="s">
        <v>1</v>
      </c>
      <c r="Q1878" t="str">
        <f t="shared" si="116"/>
        <v>Yes</v>
      </c>
      <c r="R1878">
        <v>2</v>
      </c>
      <c r="S1878" t="str">
        <f t="shared" si="117"/>
        <v>Small</v>
      </c>
      <c r="T1878" s="50">
        <v>37</v>
      </c>
      <c r="U1878" s="70">
        <f t="shared" si="118"/>
        <v>0.03</v>
      </c>
      <c r="V1878" s="52">
        <v>4.8899999999999997</v>
      </c>
      <c r="W1878" s="52" t="str" cm="1">
        <f t="array" ref="W1878">_xlfn.SWITCH(ROUND(V1878,0),5,"Excellent",4,"Good",3,"Ok","Bad")</f>
        <v>Excellent</v>
      </c>
      <c r="X1878">
        <v>175</v>
      </c>
      <c r="Y1878" t="str">
        <f t="shared" si="119"/>
        <v>Yes</v>
      </c>
      <c r="Z1878" s="68">
        <v>42445</v>
      </c>
      <c r="AA1878" s="68">
        <v>43833</v>
      </c>
      <c r="AB1878">
        <v>318</v>
      </c>
      <c r="AC1878" t="s">
        <v>15615</v>
      </c>
    </row>
    <row r="1879" spans="1:29" x14ac:dyDescent="0.3">
      <c r="A1879" t="s">
        <v>1389</v>
      </c>
      <c r="B1879">
        <v>2395</v>
      </c>
      <c r="C1879" t="str">
        <f>VLOOKUP($B1879,Hosts!$A:$M,10,0)</f>
        <v>Within an hour</v>
      </c>
      <c r="D1879" s="70">
        <f>VLOOKUP($B1879,Hosts!$A:$M,11,0)</f>
        <v>0.67</v>
      </c>
      <c r="E1879" s="70">
        <f>VLOOKUP($B1879,Hosts!$A:$M,12,0)</f>
        <v>1</v>
      </c>
      <c r="F1879" t="str">
        <f>VLOOKUP($B1879,Hosts!$A:$M,13,0)</f>
        <v>No</v>
      </c>
      <c r="G1879" t="str">
        <f>INDEX(Hosts!$A:$M, MATCH(Places!$B1879,Hosts!$A:$A,0), MATCH(Places!G$1,Hosts!$A$1:$M$1,0))</f>
        <v>Within an hour</v>
      </c>
      <c r="H1879" s="70">
        <f>INDEX(Hosts!$A:$M, MATCH(Places!$B1879,Hosts!$A:$A,0), MATCH(Places!H$1,Hosts!$A$1:$M$1,0))</f>
        <v>0.67</v>
      </c>
      <c r="I1879" s="70">
        <f>INDEX(Hosts!$A:$M, MATCH(Places!$B1879,Hosts!$A:$A,0), MATCH(Places!I$1,Hosts!$A$1:$M$1,0))</f>
        <v>1</v>
      </c>
      <c r="J1879" t="str">
        <f>INDEX(Hosts!$A:$M, MATCH(Places!$B1879,Hosts!$A:$A,0), MATCH(Places!J$1,Hosts!$A$1:$M$1,0))</f>
        <v>No</v>
      </c>
      <c r="K1879">
        <v>17</v>
      </c>
      <c r="L1879" t="str">
        <f>VLOOKUP($K1879,Neighborhoods!$A:$C,2,0)</f>
        <v>Manhattan</v>
      </c>
      <c r="M1879" t="str">
        <f>VLOOKUP($K1879,Neighborhoods!$A:$C,3,0)</f>
        <v>Hell's Kitchen</v>
      </c>
      <c r="N1879" t="str">
        <f>INDEX(Neighborhoods!$A:$C, MATCH(Places!$K1879,Neighborhoods!$A:$A,0), MATCH(Places!N$1,Neighborhoods!$A$1:$C$1,0))</f>
        <v>Manhattan</v>
      </c>
      <c r="O1879" t="str">
        <f>INDEX(Neighborhoods!$A:$C, MATCH(Places!$K1879,Neighborhoods!$A:$A,0), MATCH(Places!O$1,Neighborhoods!$A$1:$C$1,0))</f>
        <v>Hell's Kitchen</v>
      </c>
      <c r="P1879" t="s">
        <v>11822</v>
      </c>
      <c r="Q1879" t="str">
        <f t="shared" si="116"/>
        <v>No</v>
      </c>
      <c r="R1879">
        <v>4</v>
      </c>
      <c r="S1879" t="str">
        <f t="shared" si="117"/>
        <v>Medium</v>
      </c>
      <c r="T1879" s="50">
        <v>200</v>
      </c>
      <c r="U1879" s="70">
        <f t="shared" si="118"/>
        <v>0.04</v>
      </c>
      <c r="V1879" s="52">
        <v>4.38</v>
      </c>
      <c r="W1879" s="52" t="str" cm="1">
        <f t="array" ref="W1879">_xlfn.SWITCH(ROUND(V1879,0),5,"Excellent",4,"Good",3,"Ok","Bad")</f>
        <v>Good</v>
      </c>
      <c r="X1879">
        <v>130</v>
      </c>
      <c r="Y1879" t="str">
        <f t="shared" si="119"/>
        <v>No</v>
      </c>
      <c r="Z1879" s="68">
        <v>42481</v>
      </c>
      <c r="AA1879" s="68">
        <v>43898</v>
      </c>
      <c r="AB1879">
        <v>334</v>
      </c>
      <c r="AC1879" t="s">
        <v>15616</v>
      </c>
    </row>
    <row r="1880" spans="1:29" x14ac:dyDescent="0.3">
      <c r="A1880" t="s">
        <v>1390</v>
      </c>
      <c r="B1880">
        <v>917</v>
      </c>
      <c r="C1880" t="str">
        <f>VLOOKUP($B1880,Hosts!$A:$M,10,0)</f>
        <v>Within an hour</v>
      </c>
      <c r="D1880" s="70">
        <f>VLOOKUP($B1880,Hosts!$A:$M,11,0)</f>
        <v>1</v>
      </c>
      <c r="E1880" s="70">
        <f>VLOOKUP($B1880,Hosts!$A:$M,12,0)</f>
        <v>0.9</v>
      </c>
      <c r="F1880" t="str">
        <f>VLOOKUP($B1880,Hosts!$A:$M,13,0)</f>
        <v>Yes</v>
      </c>
      <c r="G1880" t="str">
        <f>INDEX(Hosts!$A:$M, MATCH(Places!$B1880,Hosts!$A:$A,0), MATCH(Places!G$1,Hosts!$A$1:$M$1,0))</f>
        <v>Within an hour</v>
      </c>
      <c r="H1880" s="70">
        <f>INDEX(Hosts!$A:$M, MATCH(Places!$B1880,Hosts!$A:$A,0), MATCH(Places!H$1,Hosts!$A$1:$M$1,0))</f>
        <v>1</v>
      </c>
      <c r="I1880" s="70">
        <f>INDEX(Hosts!$A:$M, MATCH(Places!$B1880,Hosts!$A:$A,0), MATCH(Places!I$1,Hosts!$A$1:$M$1,0))</f>
        <v>0.9</v>
      </c>
      <c r="J1880" t="str">
        <f>INDEX(Hosts!$A:$M, MATCH(Places!$B1880,Hosts!$A:$A,0), MATCH(Places!J$1,Hosts!$A$1:$M$1,0))</f>
        <v>Yes</v>
      </c>
      <c r="K1880">
        <v>16</v>
      </c>
      <c r="L1880" t="str">
        <f>VLOOKUP($K1880,Neighborhoods!$A:$C,2,0)</f>
        <v>Manhattan</v>
      </c>
      <c r="M1880" t="str">
        <f>VLOOKUP($K1880,Neighborhoods!$A:$C,3,0)</f>
        <v>Harlem</v>
      </c>
      <c r="N1880" t="str">
        <f>INDEX(Neighborhoods!$A:$C, MATCH(Places!$K1880,Neighborhoods!$A:$A,0), MATCH(Places!N$1,Neighborhoods!$A$1:$C$1,0))</f>
        <v>Manhattan</v>
      </c>
      <c r="O1880" t="str">
        <f>INDEX(Neighborhoods!$A:$C, MATCH(Places!$K1880,Neighborhoods!$A:$A,0), MATCH(Places!O$1,Neighborhoods!$A$1:$C$1,0))</f>
        <v>Harlem</v>
      </c>
      <c r="P1880" t="s">
        <v>11822</v>
      </c>
      <c r="Q1880" t="str">
        <f t="shared" si="116"/>
        <v>No</v>
      </c>
      <c r="R1880">
        <v>6</v>
      </c>
      <c r="S1880" t="str">
        <f t="shared" si="117"/>
        <v>Large</v>
      </c>
      <c r="T1880" s="50">
        <v>450</v>
      </c>
      <c r="U1880" s="70">
        <f t="shared" si="118"/>
        <v>0.04</v>
      </c>
      <c r="V1880" s="52">
        <v>4.78</v>
      </c>
      <c r="W1880" s="52" t="str" cm="1">
        <f t="array" ref="W1880">_xlfn.SWITCH(ROUND(V1880,0),5,"Excellent",4,"Good",3,"Ok","Bad")</f>
        <v>Excellent</v>
      </c>
      <c r="X1880">
        <v>9</v>
      </c>
      <c r="Y1880" t="str">
        <f t="shared" si="119"/>
        <v>No</v>
      </c>
      <c r="Z1880" s="68">
        <v>42570</v>
      </c>
      <c r="AA1880" s="68">
        <v>43697</v>
      </c>
      <c r="AB1880">
        <v>247</v>
      </c>
      <c r="AC1880" t="s">
        <v>15615</v>
      </c>
    </row>
    <row r="1881" spans="1:29" x14ac:dyDescent="0.3">
      <c r="A1881" t="s">
        <v>1391</v>
      </c>
      <c r="B1881">
        <v>2733</v>
      </c>
      <c r="C1881" t="str">
        <f>VLOOKUP($B1881,Hosts!$A:$M,10,0)</f>
        <v>Within an hour</v>
      </c>
      <c r="D1881" s="70">
        <f>VLOOKUP($B1881,Hosts!$A:$M,11,0)</f>
        <v>1</v>
      </c>
      <c r="E1881" s="70">
        <f>VLOOKUP($B1881,Hosts!$A:$M,12,0)</f>
        <v>1</v>
      </c>
      <c r="F1881" t="str">
        <f>VLOOKUP($B1881,Hosts!$A:$M,13,0)</f>
        <v>Yes</v>
      </c>
      <c r="G1881" t="str">
        <f>INDEX(Hosts!$A:$M, MATCH(Places!$B1881,Hosts!$A:$A,0), MATCH(Places!G$1,Hosts!$A$1:$M$1,0))</f>
        <v>Within an hour</v>
      </c>
      <c r="H1881" s="70">
        <f>INDEX(Hosts!$A:$M, MATCH(Places!$B1881,Hosts!$A:$A,0), MATCH(Places!H$1,Hosts!$A$1:$M$1,0))</f>
        <v>1</v>
      </c>
      <c r="I1881" s="70">
        <f>INDEX(Hosts!$A:$M, MATCH(Places!$B1881,Hosts!$A:$A,0), MATCH(Places!I$1,Hosts!$A$1:$M$1,0))</f>
        <v>1</v>
      </c>
      <c r="J1881" t="str">
        <f>INDEX(Hosts!$A:$M, MATCH(Places!$B1881,Hosts!$A:$A,0), MATCH(Places!J$1,Hosts!$A$1:$M$1,0))</f>
        <v>Yes</v>
      </c>
      <c r="K1881">
        <v>9</v>
      </c>
      <c r="L1881" t="str">
        <f>VLOOKUP($K1881,Neighborhoods!$A:$C,2,0)</f>
        <v>Brooklyn</v>
      </c>
      <c r="M1881" t="str">
        <f>VLOOKUP($K1881,Neighborhoods!$A:$C,3,0)</f>
        <v>Crown Heights</v>
      </c>
      <c r="N1881" t="str">
        <f>INDEX(Neighborhoods!$A:$C, MATCH(Places!$K1881,Neighborhoods!$A:$A,0), MATCH(Places!N$1,Neighborhoods!$A$1:$C$1,0))</f>
        <v>Brooklyn</v>
      </c>
      <c r="O1881" t="str">
        <f>INDEX(Neighborhoods!$A:$C, MATCH(Places!$K1881,Neighborhoods!$A:$A,0), MATCH(Places!O$1,Neighborhoods!$A$1:$C$1,0))</f>
        <v>Crown Heights</v>
      </c>
      <c r="P1881" t="s">
        <v>11822</v>
      </c>
      <c r="Q1881" t="str">
        <f t="shared" si="116"/>
        <v>No</v>
      </c>
      <c r="R1881">
        <v>2</v>
      </c>
      <c r="S1881" t="str">
        <f t="shared" si="117"/>
        <v>Small</v>
      </c>
      <c r="T1881" s="50">
        <v>142</v>
      </c>
      <c r="U1881" s="70">
        <f t="shared" si="118"/>
        <v>0.03</v>
      </c>
      <c r="V1881" s="52">
        <v>4.9800000000000004</v>
      </c>
      <c r="W1881" s="52" t="str" cm="1">
        <f t="array" ref="W1881">_xlfn.SWITCH(ROUND(V1881,0),5,"Excellent",4,"Good",3,"Ok","Bad")</f>
        <v>Excellent</v>
      </c>
      <c r="X1881">
        <v>94</v>
      </c>
      <c r="Y1881" t="str">
        <f t="shared" si="119"/>
        <v>No</v>
      </c>
      <c r="Z1881" s="68">
        <v>42477</v>
      </c>
      <c r="AA1881" s="68">
        <v>44016</v>
      </c>
      <c r="AB1881">
        <v>88</v>
      </c>
      <c r="AC1881" t="s">
        <v>15616</v>
      </c>
    </row>
    <row r="1882" spans="1:29" x14ac:dyDescent="0.3">
      <c r="A1882" t="s">
        <v>14821</v>
      </c>
      <c r="B1882">
        <v>2735</v>
      </c>
      <c r="C1882" t="str">
        <f>VLOOKUP($B1882,Hosts!$A:$M,10,0)</f>
        <v>Within a few hours</v>
      </c>
      <c r="D1882" s="70">
        <f>VLOOKUP($B1882,Hosts!$A:$M,11,0)</f>
        <v>1</v>
      </c>
      <c r="E1882" s="70">
        <f>VLOOKUP($B1882,Hosts!$A:$M,12,0)</f>
        <v>1</v>
      </c>
      <c r="F1882" t="str">
        <f>VLOOKUP($B1882,Hosts!$A:$M,13,0)</f>
        <v>No</v>
      </c>
      <c r="G1882" t="str">
        <f>INDEX(Hosts!$A:$M, MATCH(Places!$B1882,Hosts!$A:$A,0), MATCH(Places!G$1,Hosts!$A$1:$M$1,0))</f>
        <v>Within a few hours</v>
      </c>
      <c r="H1882" s="70">
        <f>INDEX(Hosts!$A:$M, MATCH(Places!$B1882,Hosts!$A:$A,0), MATCH(Places!H$1,Hosts!$A$1:$M$1,0))</f>
        <v>1</v>
      </c>
      <c r="I1882" s="70">
        <f>INDEX(Hosts!$A:$M, MATCH(Places!$B1882,Hosts!$A:$A,0), MATCH(Places!I$1,Hosts!$A$1:$M$1,0))</f>
        <v>1</v>
      </c>
      <c r="J1882" t="str">
        <f>INDEX(Hosts!$A:$M, MATCH(Places!$B1882,Hosts!$A:$A,0), MATCH(Places!J$1,Hosts!$A$1:$M$1,0))</f>
        <v>No</v>
      </c>
      <c r="K1882">
        <v>12</v>
      </c>
      <c r="L1882" t="str">
        <f>VLOOKUP($K1882,Neighborhoods!$A:$C,2,0)</f>
        <v>Brooklyn</v>
      </c>
      <c r="M1882" t="str">
        <f>VLOOKUP($K1882,Neighborhoods!$A:$C,3,0)</f>
        <v>Williamsburg</v>
      </c>
      <c r="N1882" t="str">
        <f>INDEX(Neighborhoods!$A:$C, MATCH(Places!$K1882,Neighborhoods!$A:$A,0), MATCH(Places!N$1,Neighborhoods!$A$1:$C$1,0))</f>
        <v>Brooklyn</v>
      </c>
      <c r="O1882" t="str">
        <f>INDEX(Neighborhoods!$A:$C, MATCH(Places!$K1882,Neighborhoods!$A:$A,0), MATCH(Places!O$1,Neighborhoods!$A$1:$C$1,0))</f>
        <v>Williamsburg</v>
      </c>
      <c r="P1882" t="s">
        <v>11822</v>
      </c>
      <c r="Q1882" t="str">
        <f t="shared" si="116"/>
        <v>No</v>
      </c>
      <c r="R1882">
        <v>4</v>
      </c>
      <c r="S1882" t="str">
        <f t="shared" si="117"/>
        <v>Medium</v>
      </c>
      <c r="T1882" s="50">
        <v>157</v>
      </c>
      <c r="U1882" s="70">
        <f t="shared" si="118"/>
        <v>0.03</v>
      </c>
      <c r="V1882" s="52">
        <v>5</v>
      </c>
      <c r="W1882" s="52" t="str" cm="1">
        <f t="array" ref="W1882">_xlfn.SWITCH(ROUND(V1882,0),5,"Excellent",4,"Good",3,"Ok","Bad")</f>
        <v>Excellent</v>
      </c>
      <c r="X1882">
        <v>6</v>
      </c>
      <c r="Y1882" t="str">
        <f t="shared" si="119"/>
        <v>No</v>
      </c>
      <c r="Z1882" s="68">
        <v>42521</v>
      </c>
      <c r="AA1882" s="68">
        <v>43581</v>
      </c>
      <c r="AB1882">
        <v>28</v>
      </c>
      <c r="AC1882" t="s">
        <v>15616</v>
      </c>
    </row>
    <row r="1883" spans="1:29" x14ac:dyDescent="0.3">
      <c r="A1883" t="s">
        <v>15433</v>
      </c>
      <c r="B1883">
        <v>2515</v>
      </c>
      <c r="C1883" t="str">
        <f>VLOOKUP($B1883,Hosts!$A:$M,10,0)</f>
        <v>Within an hour</v>
      </c>
      <c r="D1883" s="70">
        <f>VLOOKUP($B1883,Hosts!$A:$M,11,0)</f>
        <v>1</v>
      </c>
      <c r="E1883" s="70">
        <f>VLOOKUP($B1883,Hosts!$A:$M,12,0)</f>
        <v>0.8</v>
      </c>
      <c r="F1883" t="str">
        <f>VLOOKUP($B1883,Hosts!$A:$M,13,0)</f>
        <v>No</v>
      </c>
      <c r="G1883" t="str">
        <f>INDEX(Hosts!$A:$M, MATCH(Places!$B1883,Hosts!$A:$A,0), MATCH(Places!G$1,Hosts!$A$1:$M$1,0))</f>
        <v>Within an hour</v>
      </c>
      <c r="H1883" s="70">
        <f>INDEX(Hosts!$A:$M, MATCH(Places!$B1883,Hosts!$A:$A,0), MATCH(Places!H$1,Hosts!$A$1:$M$1,0))</f>
        <v>1</v>
      </c>
      <c r="I1883" s="70">
        <f>INDEX(Hosts!$A:$M, MATCH(Places!$B1883,Hosts!$A:$A,0), MATCH(Places!I$1,Hosts!$A$1:$M$1,0))</f>
        <v>0.8</v>
      </c>
      <c r="J1883" t="str">
        <f>INDEX(Hosts!$A:$M, MATCH(Places!$B1883,Hosts!$A:$A,0), MATCH(Places!J$1,Hosts!$A$1:$M$1,0))</f>
        <v>No</v>
      </c>
      <c r="K1883">
        <v>10</v>
      </c>
      <c r="L1883" t="str">
        <f>VLOOKUP($K1883,Neighborhoods!$A:$C,2,0)</f>
        <v>Brooklyn</v>
      </c>
      <c r="M1883" t="str">
        <f>VLOOKUP($K1883,Neighborhoods!$A:$C,3,0)</f>
        <v>East Flatbush</v>
      </c>
      <c r="N1883" t="str">
        <f>INDEX(Neighborhoods!$A:$C, MATCH(Places!$K1883,Neighborhoods!$A:$A,0), MATCH(Places!N$1,Neighborhoods!$A$1:$C$1,0))</f>
        <v>Brooklyn</v>
      </c>
      <c r="O1883" t="str">
        <f>INDEX(Neighborhoods!$A:$C, MATCH(Places!$K1883,Neighborhoods!$A:$A,0), MATCH(Places!O$1,Neighborhoods!$A$1:$C$1,0))</f>
        <v>East Flatbush</v>
      </c>
      <c r="P1883" t="s">
        <v>11822</v>
      </c>
      <c r="Q1883" t="str">
        <f t="shared" si="116"/>
        <v>No</v>
      </c>
      <c r="R1883">
        <v>7</v>
      </c>
      <c r="S1883" t="str">
        <f t="shared" si="117"/>
        <v>Large</v>
      </c>
      <c r="T1883" s="50">
        <v>141</v>
      </c>
      <c r="U1883" s="70">
        <f t="shared" si="118"/>
        <v>0.03</v>
      </c>
      <c r="V1883" s="52">
        <v>4.7300000000000004</v>
      </c>
      <c r="W1883" s="52" t="str" cm="1">
        <f t="array" ref="W1883">_xlfn.SWITCH(ROUND(V1883,0),5,"Excellent",4,"Good",3,"Ok","Bad")</f>
        <v>Excellent</v>
      </c>
      <c r="X1883">
        <v>250</v>
      </c>
      <c r="Y1883" t="str">
        <f t="shared" si="119"/>
        <v>No</v>
      </c>
      <c r="Z1883" s="68">
        <v>42466</v>
      </c>
      <c r="AA1883" s="68">
        <v>44043</v>
      </c>
      <c r="AB1883">
        <v>346</v>
      </c>
      <c r="AC1883" t="s">
        <v>15615</v>
      </c>
    </row>
    <row r="1884" spans="1:29" x14ac:dyDescent="0.3">
      <c r="A1884" t="s">
        <v>1392</v>
      </c>
      <c r="B1884">
        <v>859</v>
      </c>
      <c r="C1884" t="str">
        <f>VLOOKUP($B1884,Hosts!$A:$M,10,0)</f>
        <v>Within a day</v>
      </c>
      <c r="D1884" s="70">
        <f>VLOOKUP($B1884,Hosts!$A:$M,11,0)</f>
        <v>1</v>
      </c>
      <c r="E1884" s="70">
        <f>VLOOKUP($B1884,Hosts!$A:$M,12,0)</f>
        <v>0.93</v>
      </c>
      <c r="F1884" t="str">
        <f>VLOOKUP($B1884,Hosts!$A:$M,13,0)</f>
        <v>Yes</v>
      </c>
      <c r="G1884" t="str">
        <f>INDEX(Hosts!$A:$M, MATCH(Places!$B1884,Hosts!$A:$A,0), MATCH(Places!G$1,Hosts!$A$1:$M$1,0))</f>
        <v>Within a day</v>
      </c>
      <c r="H1884" s="70">
        <f>INDEX(Hosts!$A:$M, MATCH(Places!$B1884,Hosts!$A:$A,0), MATCH(Places!H$1,Hosts!$A$1:$M$1,0))</f>
        <v>1</v>
      </c>
      <c r="I1884" s="70">
        <f>INDEX(Hosts!$A:$M, MATCH(Places!$B1884,Hosts!$A:$A,0), MATCH(Places!I$1,Hosts!$A$1:$M$1,0))</f>
        <v>0.93</v>
      </c>
      <c r="J1884" t="str">
        <f>INDEX(Hosts!$A:$M, MATCH(Places!$B1884,Hosts!$A:$A,0), MATCH(Places!J$1,Hosts!$A$1:$M$1,0))</f>
        <v>Yes</v>
      </c>
      <c r="K1884">
        <v>7</v>
      </c>
      <c r="L1884" t="str">
        <f>VLOOKUP($K1884,Neighborhoods!$A:$C,2,0)</f>
        <v>Brooklyn</v>
      </c>
      <c r="M1884" t="str">
        <f>VLOOKUP($K1884,Neighborhoods!$A:$C,3,0)</f>
        <v>Bedford-Stuyvesant</v>
      </c>
      <c r="N1884" t="str">
        <f>INDEX(Neighborhoods!$A:$C, MATCH(Places!$K1884,Neighborhoods!$A:$A,0), MATCH(Places!N$1,Neighborhoods!$A$1:$C$1,0))</f>
        <v>Brooklyn</v>
      </c>
      <c r="O1884" t="str">
        <f>INDEX(Neighborhoods!$A:$C, MATCH(Places!$K1884,Neighborhoods!$A:$A,0), MATCH(Places!O$1,Neighborhoods!$A$1:$C$1,0))</f>
        <v>Bedford-Stuyvesant</v>
      </c>
      <c r="P1884" t="s">
        <v>11822</v>
      </c>
      <c r="Q1884" t="str">
        <f t="shared" si="116"/>
        <v>No</v>
      </c>
      <c r="R1884">
        <v>3</v>
      </c>
      <c r="S1884" t="str">
        <f t="shared" si="117"/>
        <v>Medium</v>
      </c>
      <c r="T1884" s="50">
        <v>128</v>
      </c>
      <c r="U1884" s="70">
        <f t="shared" si="118"/>
        <v>0.03</v>
      </c>
      <c r="V1884" s="52">
        <v>4.9800000000000004</v>
      </c>
      <c r="W1884" s="52" t="str" cm="1">
        <f t="array" ref="W1884">_xlfn.SWITCH(ROUND(V1884,0),5,"Excellent",4,"Good",3,"Ok","Bad")</f>
        <v>Excellent</v>
      </c>
      <c r="X1884">
        <v>58</v>
      </c>
      <c r="Y1884" t="str">
        <f t="shared" si="119"/>
        <v>No</v>
      </c>
      <c r="Z1884" s="68">
        <v>42483</v>
      </c>
      <c r="AA1884" s="68">
        <v>43988</v>
      </c>
      <c r="AB1884">
        <v>211</v>
      </c>
      <c r="AC1884" t="s">
        <v>15616</v>
      </c>
    </row>
    <row r="1885" spans="1:29" x14ac:dyDescent="0.3">
      <c r="A1885" t="s">
        <v>13640</v>
      </c>
      <c r="B1885">
        <v>81</v>
      </c>
      <c r="C1885" t="str">
        <f>VLOOKUP($B1885,Hosts!$A:$M,10,0)</f>
        <v>Within an hour</v>
      </c>
      <c r="D1885" s="70">
        <f>VLOOKUP($B1885,Hosts!$A:$M,11,0)</f>
        <v>1</v>
      </c>
      <c r="E1885" s="70">
        <f>VLOOKUP($B1885,Hosts!$A:$M,12,0)</f>
        <v>0.9</v>
      </c>
      <c r="F1885" t="str">
        <f>VLOOKUP($B1885,Hosts!$A:$M,13,0)</f>
        <v>No</v>
      </c>
      <c r="G1885" t="str">
        <f>INDEX(Hosts!$A:$M, MATCH(Places!$B1885,Hosts!$A:$A,0), MATCH(Places!G$1,Hosts!$A$1:$M$1,0))</f>
        <v>Within an hour</v>
      </c>
      <c r="H1885" s="70">
        <f>INDEX(Hosts!$A:$M, MATCH(Places!$B1885,Hosts!$A:$A,0), MATCH(Places!H$1,Hosts!$A$1:$M$1,0))</f>
        <v>1</v>
      </c>
      <c r="I1885" s="70">
        <f>INDEX(Hosts!$A:$M, MATCH(Places!$B1885,Hosts!$A:$A,0), MATCH(Places!I$1,Hosts!$A$1:$M$1,0))</f>
        <v>0.9</v>
      </c>
      <c r="J1885" t="str">
        <f>INDEX(Hosts!$A:$M, MATCH(Places!$B1885,Hosts!$A:$A,0), MATCH(Places!J$1,Hosts!$A$1:$M$1,0))</f>
        <v>No</v>
      </c>
      <c r="K1885">
        <v>12</v>
      </c>
      <c r="L1885" t="str">
        <f>VLOOKUP($K1885,Neighborhoods!$A:$C,2,0)</f>
        <v>Brooklyn</v>
      </c>
      <c r="M1885" t="str">
        <f>VLOOKUP($K1885,Neighborhoods!$A:$C,3,0)</f>
        <v>Williamsburg</v>
      </c>
      <c r="N1885" t="str">
        <f>INDEX(Neighborhoods!$A:$C, MATCH(Places!$K1885,Neighborhoods!$A:$A,0), MATCH(Places!N$1,Neighborhoods!$A$1:$C$1,0))</f>
        <v>Brooklyn</v>
      </c>
      <c r="O1885" t="str">
        <f>INDEX(Neighborhoods!$A:$C, MATCH(Places!$K1885,Neighborhoods!$A:$A,0), MATCH(Places!O$1,Neighborhoods!$A$1:$C$1,0))</f>
        <v>Williamsburg</v>
      </c>
      <c r="P1885" t="s">
        <v>11822</v>
      </c>
      <c r="Q1885" t="str">
        <f t="shared" si="116"/>
        <v>No</v>
      </c>
      <c r="R1885">
        <v>1</v>
      </c>
      <c r="S1885" t="str">
        <f t="shared" si="117"/>
        <v>Small</v>
      </c>
      <c r="T1885" s="50">
        <v>175</v>
      </c>
      <c r="U1885" s="70">
        <f t="shared" si="118"/>
        <v>0.03</v>
      </c>
      <c r="V1885" s="52">
        <v>5</v>
      </c>
      <c r="W1885" s="52" t="str" cm="1">
        <f t="array" ref="W1885">_xlfn.SWITCH(ROUND(V1885,0),5,"Excellent",4,"Good",3,"Ok","Bad")</f>
        <v>Excellent</v>
      </c>
      <c r="X1885">
        <v>5</v>
      </c>
      <c r="Y1885" t="str">
        <f t="shared" si="119"/>
        <v>No</v>
      </c>
      <c r="Z1885" s="68">
        <v>42724</v>
      </c>
      <c r="AA1885" s="68">
        <v>43832</v>
      </c>
      <c r="AB1885">
        <v>196</v>
      </c>
      <c r="AC1885" t="s">
        <v>15615</v>
      </c>
    </row>
    <row r="1886" spans="1:29" x14ac:dyDescent="0.3">
      <c r="A1886" t="s">
        <v>14245</v>
      </c>
      <c r="B1886">
        <v>823</v>
      </c>
      <c r="C1886" t="str">
        <f>VLOOKUP($B1886,Hosts!$A:$M,10,0)</f>
        <v>Within an hour</v>
      </c>
      <c r="D1886" s="70">
        <f>VLOOKUP($B1886,Hosts!$A:$M,11,0)</f>
        <v>1</v>
      </c>
      <c r="E1886" s="70">
        <f>VLOOKUP($B1886,Hosts!$A:$M,12,0)</f>
        <v>0.62</v>
      </c>
      <c r="F1886" t="str">
        <f>VLOOKUP($B1886,Hosts!$A:$M,13,0)</f>
        <v>Yes</v>
      </c>
      <c r="G1886" t="str">
        <f>INDEX(Hosts!$A:$M, MATCH(Places!$B1886,Hosts!$A:$A,0), MATCH(Places!G$1,Hosts!$A$1:$M$1,0))</f>
        <v>Within an hour</v>
      </c>
      <c r="H1886" s="70">
        <f>INDEX(Hosts!$A:$M, MATCH(Places!$B1886,Hosts!$A:$A,0), MATCH(Places!H$1,Hosts!$A$1:$M$1,0))</f>
        <v>1</v>
      </c>
      <c r="I1886" s="70">
        <f>INDEX(Hosts!$A:$M, MATCH(Places!$B1886,Hosts!$A:$A,0), MATCH(Places!I$1,Hosts!$A$1:$M$1,0))</f>
        <v>0.62</v>
      </c>
      <c r="J1886" t="str">
        <f>INDEX(Hosts!$A:$M, MATCH(Places!$B1886,Hosts!$A:$A,0), MATCH(Places!J$1,Hosts!$A$1:$M$1,0))</f>
        <v>Yes</v>
      </c>
      <c r="K1886">
        <v>7</v>
      </c>
      <c r="L1886" t="str">
        <f>VLOOKUP($K1886,Neighborhoods!$A:$C,2,0)</f>
        <v>Brooklyn</v>
      </c>
      <c r="M1886" t="str">
        <f>VLOOKUP($K1886,Neighborhoods!$A:$C,3,0)</f>
        <v>Bedford-Stuyvesant</v>
      </c>
      <c r="N1886" t="str">
        <f>INDEX(Neighborhoods!$A:$C, MATCH(Places!$K1886,Neighborhoods!$A:$A,0), MATCH(Places!N$1,Neighborhoods!$A$1:$C$1,0))</f>
        <v>Brooklyn</v>
      </c>
      <c r="O1886" t="str">
        <f>INDEX(Neighborhoods!$A:$C, MATCH(Places!$K1886,Neighborhoods!$A:$A,0), MATCH(Places!O$1,Neighborhoods!$A$1:$C$1,0))</f>
        <v>Bedford-Stuyvesant</v>
      </c>
      <c r="P1886" t="s">
        <v>11822</v>
      </c>
      <c r="Q1886" t="str">
        <f t="shared" si="116"/>
        <v>No</v>
      </c>
      <c r="R1886">
        <v>2</v>
      </c>
      <c r="S1886" t="str">
        <f t="shared" si="117"/>
        <v>Small</v>
      </c>
      <c r="T1886" s="50">
        <v>85</v>
      </c>
      <c r="U1886" s="70">
        <f t="shared" si="118"/>
        <v>0.03</v>
      </c>
      <c r="V1886" s="52">
        <v>4.92</v>
      </c>
      <c r="W1886" s="52" t="str" cm="1">
        <f t="array" ref="W1886">_xlfn.SWITCH(ROUND(V1886,0),5,"Excellent",4,"Good",3,"Ok","Bad")</f>
        <v>Excellent</v>
      </c>
      <c r="X1886">
        <v>132</v>
      </c>
      <c r="Y1886" t="str">
        <f t="shared" si="119"/>
        <v>Yes</v>
      </c>
      <c r="Z1886" s="68">
        <v>42475</v>
      </c>
      <c r="AA1886" s="68">
        <v>44043</v>
      </c>
      <c r="AB1886">
        <v>350</v>
      </c>
      <c r="AC1886" t="s">
        <v>15615</v>
      </c>
    </row>
    <row r="1887" spans="1:29" x14ac:dyDescent="0.3">
      <c r="A1887" t="s">
        <v>1393</v>
      </c>
      <c r="B1887">
        <v>2129</v>
      </c>
      <c r="C1887" t="str">
        <f>VLOOKUP($B1887,Hosts!$A:$M,10,0)</f>
        <v>Within an hour</v>
      </c>
      <c r="D1887" s="70">
        <f>VLOOKUP($B1887,Hosts!$A:$M,11,0)</f>
        <v>1</v>
      </c>
      <c r="E1887" s="70">
        <f>VLOOKUP($B1887,Hosts!$A:$M,12,0)</f>
        <v>0.94</v>
      </c>
      <c r="F1887" t="str">
        <f>VLOOKUP($B1887,Hosts!$A:$M,13,0)</f>
        <v>No</v>
      </c>
      <c r="G1887" t="str">
        <f>INDEX(Hosts!$A:$M, MATCH(Places!$B1887,Hosts!$A:$A,0), MATCH(Places!G$1,Hosts!$A$1:$M$1,0))</f>
        <v>Within an hour</v>
      </c>
      <c r="H1887" s="70">
        <f>INDEX(Hosts!$A:$M, MATCH(Places!$B1887,Hosts!$A:$A,0), MATCH(Places!H$1,Hosts!$A$1:$M$1,0))</f>
        <v>1</v>
      </c>
      <c r="I1887" s="70">
        <f>INDEX(Hosts!$A:$M, MATCH(Places!$B1887,Hosts!$A:$A,0), MATCH(Places!I$1,Hosts!$A$1:$M$1,0))</f>
        <v>0.94</v>
      </c>
      <c r="J1887" t="str">
        <f>INDEX(Hosts!$A:$M, MATCH(Places!$B1887,Hosts!$A:$A,0), MATCH(Places!J$1,Hosts!$A$1:$M$1,0))</f>
        <v>No</v>
      </c>
      <c r="K1887">
        <v>7</v>
      </c>
      <c r="L1887" t="str">
        <f>VLOOKUP($K1887,Neighborhoods!$A:$C,2,0)</f>
        <v>Brooklyn</v>
      </c>
      <c r="M1887" t="str">
        <f>VLOOKUP($K1887,Neighborhoods!$A:$C,3,0)</f>
        <v>Bedford-Stuyvesant</v>
      </c>
      <c r="N1887" t="str">
        <f>INDEX(Neighborhoods!$A:$C, MATCH(Places!$K1887,Neighborhoods!$A:$A,0), MATCH(Places!N$1,Neighborhoods!$A$1:$C$1,0))</f>
        <v>Brooklyn</v>
      </c>
      <c r="O1887" t="str">
        <f>INDEX(Neighborhoods!$A:$C, MATCH(Places!$K1887,Neighborhoods!$A:$A,0), MATCH(Places!O$1,Neighborhoods!$A$1:$C$1,0))</f>
        <v>Bedford-Stuyvesant</v>
      </c>
      <c r="P1887" t="s">
        <v>11822</v>
      </c>
      <c r="Q1887" t="str">
        <f t="shared" si="116"/>
        <v>No</v>
      </c>
      <c r="R1887">
        <v>4</v>
      </c>
      <c r="S1887" t="str">
        <f t="shared" si="117"/>
        <v>Medium</v>
      </c>
      <c r="T1887" s="50">
        <v>151</v>
      </c>
      <c r="U1887" s="70">
        <f t="shared" si="118"/>
        <v>0.03</v>
      </c>
      <c r="V1887" s="52">
        <v>4.57</v>
      </c>
      <c r="W1887" s="52" t="str" cm="1">
        <f t="array" ref="W1887">_xlfn.SWITCH(ROUND(V1887,0),5,"Excellent",4,"Good",3,"Ok","Bad")</f>
        <v>Excellent</v>
      </c>
      <c r="X1887">
        <v>118</v>
      </c>
      <c r="Y1887" t="str">
        <f t="shared" si="119"/>
        <v>No</v>
      </c>
      <c r="Z1887" s="68">
        <v>42465</v>
      </c>
      <c r="AA1887" s="68">
        <v>44035</v>
      </c>
      <c r="AB1887">
        <v>359</v>
      </c>
      <c r="AC1887" t="s">
        <v>15615</v>
      </c>
    </row>
    <row r="1888" spans="1:29" x14ac:dyDescent="0.3">
      <c r="A1888" t="s">
        <v>1394</v>
      </c>
      <c r="B1888">
        <v>88</v>
      </c>
      <c r="C1888" t="str">
        <f>VLOOKUP($B1888,Hosts!$A:$M,10,0)</f>
        <v>Within a few hours</v>
      </c>
      <c r="D1888" s="70">
        <f>VLOOKUP($B1888,Hosts!$A:$M,11,0)</f>
        <v>1</v>
      </c>
      <c r="E1888" s="70">
        <f>VLOOKUP($B1888,Hosts!$A:$M,12,0)</f>
        <v>0.86</v>
      </c>
      <c r="F1888" t="str">
        <f>VLOOKUP($B1888,Hosts!$A:$M,13,0)</f>
        <v>Yes</v>
      </c>
      <c r="G1888" t="str">
        <f>INDEX(Hosts!$A:$M, MATCH(Places!$B1888,Hosts!$A:$A,0), MATCH(Places!G$1,Hosts!$A$1:$M$1,0))</f>
        <v>Within a few hours</v>
      </c>
      <c r="H1888" s="70">
        <f>INDEX(Hosts!$A:$M, MATCH(Places!$B1888,Hosts!$A:$A,0), MATCH(Places!H$1,Hosts!$A$1:$M$1,0))</f>
        <v>1</v>
      </c>
      <c r="I1888" s="70">
        <f>INDEX(Hosts!$A:$M, MATCH(Places!$B1888,Hosts!$A:$A,0), MATCH(Places!I$1,Hosts!$A$1:$M$1,0))</f>
        <v>0.86</v>
      </c>
      <c r="J1888" t="str">
        <f>INDEX(Hosts!$A:$M, MATCH(Places!$B1888,Hosts!$A:$A,0), MATCH(Places!J$1,Hosts!$A$1:$M$1,0))</f>
        <v>Yes</v>
      </c>
      <c r="K1888">
        <v>9</v>
      </c>
      <c r="L1888" t="str">
        <f>VLOOKUP($K1888,Neighborhoods!$A:$C,2,0)</f>
        <v>Brooklyn</v>
      </c>
      <c r="M1888" t="str">
        <f>VLOOKUP($K1888,Neighborhoods!$A:$C,3,0)</f>
        <v>Crown Heights</v>
      </c>
      <c r="N1888" t="str">
        <f>INDEX(Neighborhoods!$A:$C, MATCH(Places!$K1888,Neighborhoods!$A:$A,0), MATCH(Places!N$1,Neighborhoods!$A$1:$C$1,0))</f>
        <v>Brooklyn</v>
      </c>
      <c r="O1888" t="str">
        <f>INDEX(Neighborhoods!$A:$C, MATCH(Places!$K1888,Neighborhoods!$A:$A,0), MATCH(Places!O$1,Neighborhoods!$A$1:$C$1,0))</f>
        <v>Crown Heights</v>
      </c>
      <c r="P1888" t="s">
        <v>1</v>
      </c>
      <c r="Q1888" t="str">
        <f t="shared" si="116"/>
        <v>Yes</v>
      </c>
      <c r="R1888">
        <v>5</v>
      </c>
      <c r="S1888" t="str">
        <f t="shared" si="117"/>
        <v>Medium</v>
      </c>
      <c r="T1888" s="50">
        <v>41</v>
      </c>
      <c r="U1888" s="70">
        <f t="shared" si="118"/>
        <v>0.03</v>
      </c>
      <c r="V1888" s="52">
        <v>4.79</v>
      </c>
      <c r="W1888" s="52" t="str" cm="1">
        <f t="array" ref="W1888">_xlfn.SWITCH(ROUND(V1888,0),5,"Excellent",4,"Good",3,"Ok","Bad")</f>
        <v>Excellent</v>
      </c>
      <c r="X1888">
        <v>128</v>
      </c>
      <c r="Y1888" t="str">
        <f t="shared" si="119"/>
        <v>No</v>
      </c>
      <c r="Z1888" s="68">
        <v>42455</v>
      </c>
      <c r="AA1888" s="68">
        <v>43832</v>
      </c>
      <c r="AB1888">
        <v>1</v>
      </c>
      <c r="AC1888" t="s">
        <v>15615</v>
      </c>
    </row>
    <row r="1889" spans="1:29" x14ac:dyDescent="0.3">
      <c r="A1889" t="s">
        <v>1395</v>
      </c>
      <c r="B1889">
        <v>2738</v>
      </c>
      <c r="C1889" t="str">
        <f>VLOOKUP($B1889,Hosts!$A:$M,10,0)</f>
        <v>Within an hour</v>
      </c>
      <c r="D1889" s="70">
        <f>VLOOKUP($B1889,Hosts!$A:$M,11,0)</f>
        <v>1</v>
      </c>
      <c r="E1889" s="70">
        <f>VLOOKUP($B1889,Hosts!$A:$M,12,0)</f>
        <v>0.98</v>
      </c>
      <c r="F1889" t="str">
        <f>VLOOKUP($B1889,Hosts!$A:$M,13,0)</f>
        <v>Yes</v>
      </c>
      <c r="G1889" t="str">
        <f>INDEX(Hosts!$A:$M, MATCH(Places!$B1889,Hosts!$A:$A,0), MATCH(Places!G$1,Hosts!$A$1:$M$1,0))</f>
        <v>Within an hour</v>
      </c>
      <c r="H1889" s="70">
        <f>INDEX(Hosts!$A:$M, MATCH(Places!$B1889,Hosts!$A:$A,0), MATCH(Places!H$1,Hosts!$A$1:$M$1,0))</f>
        <v>1</v>
      </c>
      <c r="I1889" s="70">
        <f>INDEX(Hosts!$A:$M, MATCH(Places!$B1889,Hosts!$A:$A,0), MATCH(Places!I$1,Hosts!$A$1:$M$1,0))</f>
        <v>0.98</v>
      </c>
      <c r="J1889" t="str">
        <f>INDEX(Hosts!$A:$M, MATCH(Places!$B1889,Hosts!$A:$A,0), MATCH(Places!J$1,Hosts!$A$1:$M$1,0))</f>
        <v>Yes</v>
      </c>
      <c r="K1889">
        <v>14</v>
      </c>
      <c r="L1889" t="str">
        <f>VLOOKUP($K1889,Neighborhoods!$A:$C,2,0)</f>
        <v>Manhattan</v>
      </c>
      <c r="M1889" t="str">
        <f>VLOOKUP($K1889,Neighborhoods!$A:$C,3,0)</f>
        <v>East Harlem</v>
      </c>
      <c r="N1889" t="str">
        <f>INDEX(Neighborhoods!$A:$C, MATCH(Places!$K1889,Neighborhoods!$A:$A,0), MATCH(Places!N$1,Neighborhoods!$A$1:$C$1,0))</f>
        <v>Manhattan</v>
      </c>
      <c r="O1889" t="str">
        <f>INDEX(Neighborhoods!$A:$C, MATCH(Places!$K1889,Neighborhoods!$A:$A,0), MATCH(Places!O$1,Neighborhoods!$A$1:$C$1,0))</f>
        <v>East Harlem</v>
      </c>
      <c r="P1889" t="s">
        <v>1</v>
      </c>
      <c r="Q1889" t="str">
        <f t="shared" si="116"/>
        <v>Yes</v>
      </c>
      <c r="R1889">
        <v>1</v>
      </c>
      <c r="S1889" t="str">
        <f t="shared" si="117"/>
        <v>Small</v>
      </c>
      <c r="T1889" s="50">
        <v>46</v>
      </c>
      <c r="U1889" s="70">
        <f t="shared" si="118"/>
        <v>0.03</v>
      </c>
      <c r="V1889" s="52">
        <v>4.91</v>
      </c>
      <c r="W1889" s="52" t="str" cm="1">
        <f t="array" ref="W1889">_xlfn.SWITCH(ROUND(V1889,0),5,"Excellent",4,"Good",3,"Ok","Bad")</f>
        <v>Excellent</v>
      </c>
      <c r="X1889">
        <v>53</v>
      </c>
      <c r="Y1889" t="str">
        <f t="shared" si="119"/>
        <v>No</v>
      </c>
      <c r="Z1889" s="68">
        <v>42600</v>
      </c>
      <c r="AA1889" s="68">
        <v>43904</v>
      </c>
      <c r="AB1889">
        <v>1</v>
      </c>
      <c r="AC1889" t="s">
        <v>15616</v>
      </c>
    </row>
    <row r="1890" spans="1:29" x14ac:dyDescent="0.3">
      <c r="A1890" t="s">
        <v>1396</v>
      </c>
      <c r="B1890">
        <v>73</v>
      </c>
      <c r="C1890" t="str">
        <f>VLOOKUP($B1890,Hosts!$A:$M,10,0)</f>
        <v>Within an hour</v>
      </c>
      <c r="D1890" s="70">
        <f>VLOOKUP($B1890,Hosts!$A:$M,11,0)</f>
        <v>1</v>
      </c>
      <c r="E1890" s="70">
        <f>VLOOKUP($B1890,Hosts!$A:$M,12,0)</f>
        <v>1</v>
      </c>
      <c r="F1890" t="str">
        <f>VLOOKUP($B1890,Hosts!$A:$M,13,0)</f>
        <v>Yes</v>
      </c>
      <c r="G1890" t="str">
        <f>INDEX(Hosts!$A:$M, MATCH(Places!$B1890,Hosts!$A:$A,0), MATCH(Places!G$1,Hosts!$A$1:$M$1,0))</f>
        <v>Within an hour</v>
      </c>
      <c r="H1890" s="70">
        <f>INDEX(Hosts!$A:$M, MATCH(Places!$B1890,Hosts!$A:$A,0), MATCH(Places!H$1,Hosts!$A$1:$M$1,0))</f>
        <v>1</v>
      </c>
      <c r="I1890" s="70">
        <f>INDEX(Hosts!$A:$M, MATCH(Places!$B1890,Hosts!$A:$A,0), MATCH(Places!I$1,Hosts!$A$1:$M$1,0))</f>
        <v>1</v>
      </c>
      <c r="J1890" t="str">
        <f>INDEX(Hosts!$A:$M, MATCH(Places!$B1890,Hosts!$A:$A,0), MATCH(Places!J$1,Hosts!$A$1:$M$1,0))</f>
        <v>Yes</v>
      </c>
      <c r="K1890">
        <v>16</v>
      </c>
      <c r="L1890" t="str">
        <f>VLOOKUP($K1890,Neighborhoods!$A:$C,2,0)</f>
        <v>Manhattan</v>
      </c>
      <c r="M1890" t="str">
        <f>VLOOKUP($K1890,Neighborhoods!$A:$C,3,0)</f>
        <v>Harlem</v>
      </c>
      <c r="N1890" t="str">
        <f>INDEX(Neighborhoods!$A:$C, MATCH(Places!$K1890,Neighborhoods!$A:$A,0), MATCH(Places!N$1,Neighborhoods!$A$1:$C$1,0))</f>
        <v>Manhattan</v>
      </c>
      <c r="O1890" t="str">
        <f>INDEX(Neighborhoods!$A:$C, MATCH(Places!$K1890,Neighborhoods!$A:$A,0), MATCH(Places!O$1,Neighborhoods!$A$1:$C$1,0))</f>
        <v>Harlem</v>
      </c>
      <c r="P1890" t="s">
        <v>11822</v>
      </c>
      <c r="Q1890" t="str">
        <f t="shared" si="116"/>
        <v>No</v>
      </c>
      <c r="R1890">
        <v>3</v>
      </c>
      <c r="S1890" t="str">
        <f t="shared" si="117"/>
        <v>Medium</v>
      </c>
      <c r="T1890" s="50">
        <v>99</v>
      </c>
      <c r="U1890" s="70">
        <f t="shared" si="118"/>
        <v>0.03</v>
      </c>
      <c r="V1890" s="52">
        <v>5</v>
      </c>
      <c r="W1890" s="52" t="str" cm="1">
        <f t="array" ref="W1890">_xlfn.SWITCH(ROUND(V1890,0),5,"Excellent",4,"Good",3,"Ok","Bad")</f>
        <v>Excellent</v>
      </c>
      <c r="X1890">
        <v>12</v>
      </c>
      <c r="Y1890" t="str">
        <f t="shared" si="119"/>
        <v>No</v>
      </c>
      <c r="Z1890" s="68">
        <v>43007</v>
      </c>
      <c r="AA1890" s="68">
        <v>43971</v>
      </c>
      <c r="AB1890">
        <v>0</v>
      </c>
      <c r="AC1890" t="s">
        <v>15615</v>
      </c>
    </row>
    <row r="1891" spans="1:29" x14ac:dyDescent="0.3">
      <c r="A1891" t="s">
        <v>14029</v>
      </c>
      <c r="B1891">
        <v>2585</v>
      </c>
      <c r="C1891" t="str">
        <f>VLOOKUP($B1891,Hosts!$A:$M,10,0)</f>
        <v>Within a day</v>
      </c>
      <c r="D1891" s="70">
        <f>VLOOKUP($B1891,Hosts!$A:$M,11,0)</f>
        <v>0.67</v>
      </c>
      <c r="E1891" s="70">
        <f>VLOOKUP($B1891,Hosts!$A:$M,12,0)</f>
        <v>0.75</v>
      </c>
      <c r="F1891" t="str">
        <f>VLOOKUP($B1891,Hosts!$A:$M,13,0)</f>
        <v>No</v>
      </c>
      <c r="G1891" t="str">
        <f>INDEX(Hosts!$A:$M, MATCH(Places!$B1891,Hosts!$A:$A,0), MATCH(Places!G$1,Hosts!$A$1:$M$1,0))</f>
        <v>Within a day</v>
      </c>
      <c r="H1891" s="70">
        <f>INDEX(Hosts!$A:$M, MATCH(Places!$B1891,Hosts!$A:$A,0), MATCH(Places!H$1,Hosts!$A$1:$M$1,0))</f>
        <v>0.67</v>
      </c>
      <c r="I1891" s="70">
        <f>INDEX(Hosts!$A:$M, MATCH(Places!$B1891,Hosts!$A:$A,0), MATCH(Places!I$1,Hosts!$A$1:$M$1,0))</f>
        <v>0.75</v>
      </c>
      <c r="J1891" t="str">
        <f>INDEX(Hosts!$A:$M, MATCH(Places!$B1891,Hosts!$A:$A,0), MATCH(Places!J$1,Hosts!$A$1:$M$1,0))</f>
        <v>No</v>
      </c>
      <c r="K1891">
        <v>17</v>
      </c>
      <c r="L1891" t="str">
        <f>VLOOKUP($K1891,Neighborhoods!$A:$C,2,0)</f>
        <v>Manhattan</v>
      </c>
      <c r="M1891" t="str">
        <f>VLOOKUP($K1891,Neighborhoods!$A:$C,3,0)</f>
        <v>Hell's Kitchen</v>
      </c>
      <c r="N1891" t="str">
        <f>INDEX(Neighborhoods!$A:$C, MATCH(Places!$K1891,Neighborhoods!$A:$A,0), MATCH(Places!N$1,Neighborhoods!$A$1:$C$1,0))</f>
        <v>Manhattan</v>
      </c>
      <c r="O1891" t="str">
        <f>INDEX(Neighborhoods!$A:$C, MATCH(Places!$K1891,Neighborhoods!$A:$A,0), MATCH(Places!O$1,Neighborhoods!$A$1:$C$1,0))</f>
        <v>Hell's Kitchen</v>
      </c>
      <c r="P1891" t="s">
        <v>11822</v>
      </c>
      <c r="Q1891" t="str">
        <f t="shared" si="116"/>
        <v>No</v>
      </c>
      <c r="R1891">
        <v>5</v>
      </c>
      <c r="S1891" t="str">
        <f t="shared" si="117"/>
        <v>Medium</v>
      </c>
      <c r="T1891" s="50">
        <v>100</v>
      </c>
      <c r="U1891" s="70">
        <f t="shared" si="118"/>
        <v>0.03</v>
      </c>
      <c r="V1891" s="52">
        <v>4.75</v>
      </c>
      <c r="W1891" s="52" t="str" cm="1">
        <f t="array" ref="W1891">_xlfn.SWITCH(ROUND(V1891,0),5,"Excellent",4,"Good",3,"Ok","Bad")</f>
        <v>Excellent</v>
      </c>
      <c r="X1891">
        <v>8</v>
      </c>
      <c r="Y1891" t="str">
        <f t="shared" si="119"/>
        <v>No</v>
      </c>
      <c r="Z1891" s="68">
        <v>42521</v>
      </c>
      <c r="AA1891" s="68">
        <v>43547</v>
      </c>
      <c r="AB1891">
        <v>334</v>
      </c>
      <c r="AC1891" t="s">
        <v>15615</v>
      </c>
    </row>
    <row r="1892" spans="1:29" x14ac:dyDescent="0.3">
      <c r="A1892" t="s">
        <v>1397</v>
      </c>
      <c r="B1892">
        <v>2738</v>
      </c>
      <c r="C1892" t="str">
        <f>VLOOKUP($B1892,Hosts!$A:$M,10,0)</f>
        <v>Within an hour</v>
      </c>
      <c r="D1892" s="70">
        <f>VLOOKUP($B1892,Hosts!$A:$M,11,0)</f>
        <v>1</v>
      </c>
      <c r="E1892" s="70">
        <f>VLOOKUP($B1892,Hosts!$A:$M,12,0)</f>
        <v>0.98</v>
      </c>
      <c r="F1892" t="str">
        <f>VLOOKUP($B1892,Hosts!$A:$M,13,0)</f>
        <v>Yes</v>
      </c>
      <c r="G1892" t="str">
        <f>INDEX(Hosts!$A:$M, MATCH(Places!$B1892,Hosts!$A:$A,0), MATCH(Places!G$1,Hosts!$A$1:$M$1,0))</f>
        <v>Within an hour</v>
      </c>
      <c r="H1892" s="70">
        <f>INDEX(Hosts!$A:$M, MATCH(Places!$B1892,Hosts!$A:$A,0), MATCH(Places!H$1,Hosts!$A$1:$M$1,0))</f>
        <v>1</v>
      </c>
      <c r="I1892" s="70">
        <f>INDEX(Hosts!$A:$M, MATCH(Places!$B1892,Hosts!$A:$A,0), MATCH(Places!I$1,Hosts!$A$1:$M$1,0))</f>
        <v>0.98</v>
      </c>
      <c r="J1892" t="str">
        <f>INDEX(Hosts!$A:$M, MATCH(Places!$B1892,Hosts!$A:$A,0), MATCH(Places!J$1,Hosts!$A$1:$M$1,0))</f>
        <v>Yes</v>
      </c>
      <c r="K1892">
        <v>14</v>
      </c>
      <c r="L1892" t="str">
        <f>VLOOKUP($K1892,Neighborhoods!$A:$C,2,0)</f>
        <v>Manhattan</v>
      </c>
      <c r="M1892" t="str">
        <f>VLOOKUP($K1892,Neighborhoods!$A:$C,3,0)</f>
        <v>East Harlem</v>
      </c>
      <c r="N1892" t="str">
        <f>INDEX(Neighborhoods!$A:$C, MATCH(Places!$K1892,Neighborhoods!$A:$A,0), MATCH(Places!N$1,Neighborhoods!$A$1:$C$1,0))</f>
        <v>Manhattan</v>
      </c>
      <c r="O1892" t="str">
        <f>INDEX(Neighborhoods!$A:$C, MATCH(Places!$K1892,Neighborhoods!$A:$A,0), MATCH(Places!O$1,Neighborhoods!$A$1:$C$1,0))</f>
        <v>East Harlem</v>
      </c>
      <c r="P1892" t="s">
        <v>1</v>
      </c>
      <c r="Q1892" t="str">
        <f t="shared" si="116"/>
        <v>Yes</v>
      </c>
      <c r="R1892">
        <v>1</v>
      </c>
      <c r="S1892" t="str">
        <f t="shared" si="117"/>
        <v>Small</v>
      </c>
      <c r="T1892" s="50">
        <v>42</v>
      </c>
      <c r="U1892" s="70">
        <f t="shared" si="118"/>
        <v>0.03</v>
      </c>
      <c r="V1892" s="52">
        <v>4.91</v>
      </c>
      <c r="W1892" s="52" t="str" cm="1">
        <f t="array" ref="W1892">_xlfn.SWITCH(ROUND(V1892,0),5,"Excellent",4,"Good",3,"Ok","Bad")</f>
        <v>Excellent</v>
      </c>
      <c r="X1892">
        <v>67</v>
      </c>
      <c r="Y1892" t="str">
        <f t="shared" si="119"/>
        <v>No</v>
      </c>
      <c r="Z1892" s="68">
        <v>42486</v>
      </c>
      <c r="AA1892" s="68">
        <v>43903</v>
      </c>
      <c r="AB1892">
        <v>2</v>
      </c>
      <c r="AC1892" t="s">
        <v>15616</v>
      </c>
    </row>
    <row r="1893" spans="1:29" x14ac:dyDescent="0.3">
      <c r="A1893" t="s">
        <v>15238</v>
      </c>
      <c r="B1893">
        <v>2747</v>
      </c>
      <c r="C1893" t="str">
        <f>VLOOKUP($B1893,Hosts!$A:$M,10,0)</f>
        <v>Within an hour</v>
      </c>
      <c r="D1893" s="70">
        <f>VLOOKUP($B1893,Hosts!$A:$M,11,0)</f>
        <v>1</v>
      </c>
      <c r="E1893" s="70">
        <f>VLOOKUP($B1893,Hosts!$A:$M,12,0)</f>
        <v>1</v>
      </c>
      <c r="F1893" t="str">
        <f>VLOOKUP($B1893,Hosts!$A:$M,13,0)</f>
        <v>Yes</v>
      </c>
      <c r="G1893" t="str">
        <f>INDEX(Hosts!$A:$M, MATCH(Places!$B1893,Hosts!$A:$A,0), MATCH(Places!G$1,Hosts!$A$1:$M$1,0))</f>
        <v>Within an hour</v>
      </c>
      <c r="H1893" s="70">
        <f>INDEX(Hosts!$A:$M, MATCH(Places!$B1893,Hosts!$A:$A,0), MATCH(Places!H$1,Hosts!$A$1:$M$1,0))</f>
        <v>1</v>
      </c>
      <c r="I1893" s="70">
        <f>INDEX(Hosts!$A:$M, MATCH(Places!$B1893,Hosts!$A:$A,0), MATCH(Places!I$1,Hosts!$A$1:$M$1,0))</f>
        <v>1</v>
      </c>
      <c r="J1893" t="str">
        <f>INDEX(Hosts!$A:$M, MATCH(Places!$B1893,Hosts!$A:$A,0), MATCH(Places!J$1,Hosts!$A$1:$M$1,0))</f>
        <v>Yes</v>
      </c>
      <c r="K1893">
        <v>17</v>
      </c>
      <c r="L1893" t="str">
        <f>VLOOKUP($K1893,Neighborhoods!$A:$C,2,0)</f>
        <v>Manhattan</v>
      </c>
      <c r="M1893" t="str">
        <f>VLOOKUP($K1893,Neighborhoods!$A:$C,3,0)</f>
        <v>Hell's Kitchen</v>
      </c>
      <c r="N1893" t="str">
        <f>INDEX(Neighborhoods!$A:$C, MATCH(Places!$K1893,Neighborhoods!$A:$A,0), MATCH(Places!N$1,Neighborhoods!$A$1:$C$1,0))</f>
        <v>Manhattan</v>
      </c>
      <c r="O1893" t="str">
        <f>INDEX(Neighborhoods!$A:$C, MATCH(Places!$K1893,Neighborhoods!$A:$A,0), MATCH(Places!O$1,Neighborhoods!$A$1:$C$1,0))</f>
        <v>Hell's Kitchen</v>
      </c>
      <c r="P1893" t="s">
        <v>11822</v>
      </c>
      <c r="Q1893" t="str">
        <f t="shared" si="116"/>
        <v>No</v>
      </c>
      <c r="R1893">
        <v>2</v>
      </c>
      <c r="S1893" t="str">
        <f t="shared" si="117"/>
        <v>Small</v>
      </c>
      <c r="T1893" s="50">
        <v>500</v>
      </c>
      <c r="U1893" s="70">
        <f t="shared" si="118"/>
        <v>0.05</v>
      </c>
      <c r="V1893" s="52">
        <v>4.91</v>
      </c>
      <c r="W1893" s="52" t="str" cm="1">
        <f t="array" ref="W1893">_xlfn.SWITCH(ROUND(V1893,0),5,"Excellent",4,"Good",3,"Ok","Bad")</f>
        <v>Excellent</v>
      </c>
      <c r="X1893">
        <v>107</v>
      </c>
      <c r="Y1893" t="str">
        <f t="shared" si="119"/>
        <v>Yes</v>
      </c>
      <c r="Z1893" s="68">
        <v>42465</v>
      </c>
      <c r="AA1893" s="68">
        <v>43074</v>
      </c>
      <c r="AB1893">
        <v>365</v>
      </c>
      <c r="AC1893" t="s">
        <v>15615</v>
      </c>
    </row>
    <row r="1894" spans="1:29" x14ac:dyDescent="0.3">
      <c r="A1894" t="s">
        <v>1398</v>
      </c>
      <c r="B1894">
        <v>2317</v>
      </c>
      <c r="C1894" t="str">
        <f>VLOOKUP($B1894,Hosts!$A:$M,10,0)</f>
        <v>Within an hour</v>
      </c>
      <c r="D1894" s="70">
        <f>VLOOKUP($B1894,Hosts!$A:$M,11,0)</f>
        <v>1</v>
      </c>
      <c r="E1894" s="70">
        <f>VLOOKUP($B1894,Hosts!$A:$M,12,0)</f>
        <v>1</v>
      </c>
      <c r="F1894" t="str">
        <f>VLOOKUP($B1894,Hosts!$A:$M,13,0)</f>
        <v>No</v>
      </c>
      <c r="G1894" t="str">
        <f>INDEX(Hosts!$A:$M, MATCH(Places!$B1894,Hosts!$A:$A,0), MATCH(Places!G$1,Hosts!$A$1:$M$1,0))</f>
        <v>Within an hour</v>
      </c>
      <c r="H1894" s="70">
        <f>INDEX(Hosts!$A:$M, MATCH(Places!$B1894,Hosts!$A:$A,0), MATCH(Places!H$1,Hosts!$A$1:$M$1,0))</f>
        <v>1</v>
      </c>
      <c r="I1894" s="70">
        <f>INDEX(Hosts!$A:$M, MATCH(Places!$B1894,Hosts!$A:$A,0), MATCH(Places!I$1,Hosts!$A$1:$M$1,0))</f>
        <v>1</v>
      </c>
      <c r="J1894" t="str">
        <f>INDEX(Hosts!$A:$M, MATCH(Places!$B1894,Hosts!$A:$A,0), MATCH(Places!J$1,Hosts!$A$1:$M$1,0))</f>
        <v>No</v>
      </c>
      <c r="K1894">
        <v>20</v>
      </c>
      <c r="L1894" t="str">
        <f>VLOOKUP($K1894,Neighborhoods!$A:$C,2,0)</f>
        <v>Manhattan</v>
      </c>
      <c r="M1894" t="str">
        <f>VLOOKUP($K1894,Neighborhoods!$A:$C,3,0)</f>
        <v>Upper West Side</v>
      </c>
      <c r="N1894" t="str">
        <f>INDEX(Neighborhoods!$A:$C, MATCH(Places!$K1894,Neighborhoods!$A:$A,0), MATCH(Places!N$1,Neighborhoods!$A$1:$C$1,0))</f>
        <v>Manhattan</v>
      </c>
      <c r="O1894" t="str">
        <f>INDEX(Neighborhoods!$A:$C, MATCH(Places!$K1894,Neighborhoods!$A:$A,0), MATCH(Places!O$1,Neighborhoods!$A$1:$C$1,0))</f>
        <v>Upper West Side</v>
      </c>
      <c r="P1894" t="s">
        <v>11822</v>
      </c>
      <c r="Q1894" t="str">
        <f t="shared" si="116"/>
        <v>No</v>
      </c>
      <c r="R1894">
        <v>4</v>
      </c>
      <c r="S1894" t="str">
        <f t="shared" si="117"/>
        <v>Medium</v>
      </c>
      <c r="T1894" s="50">
        <v>325</v>
      </c>
      <c r="U1894" s="70">
        <f t="shared" si="118"/>
        <v>0.04</v>
      </c>
      <c r="V1894" s="52">
        <v>4.6399999999999997</v>
      </c>
      <c r="W1894" s="52" t="str" cm="1">
        <f t="array" ref="W1894">_xlfn.SWITCH(ROUND(V1894,0),5,"Excellent",4,"Good",3,"Ok","Bad")</f>
        <v>Excellent</v>
      </c>
      <c r="X1894">
        <v>61</v>
      </c>
      <c r="Y1894" t="str">
        <f t="shared" si="119"/>
        <v>No</v>
      </c>
      <c r="Z1894" s="68">
        <v>42506</v>
      </c>
      <c r="AA1894" s="68">
        <v>43835</v>
      </c>
      <c r="AB1894">
        <v>349</v>
      </c>
      <c r="AC1894" t="s">
        <v>15616</v>
      </c>
    </row>
    <row r="1895" spans="1:29" x14ac:dyDescent="0.3">
      <c r="A1895" t="s">
        <v>1399</v>
      </c>
      <c r="B1895">
        <v>2386</v>
      </c>
      <c r="C1895" t="str">
        <f>VLOOKUP($B1895,Hosts!$A:$M,10,0)</f>
        <v>Within an hour</v>
      </c>
      <c r="D1895" s="70">
        <f>VLOOKUP($B1895,Hosts!$A:$M,11,0)</f>
        <v>1</v>
      </c>
      <c r="E1895" s="70">
        <f>VLOOKUP($B1895,Hosts!$A:$M,12,0)</f>
        <v>1</v>
      </c>
      <c r="F1895" t="str">
        <f>VLOOKUP($B1895,Hosts!$A:$M,13,0)</f>
        <v>Yes</v>
      </c>
      <c r="G1895" t="str">
        <f>INDEX(Hosts!$A:$M, MATCH(Places!$B1895,Hosts!$A:$A,0), MATCH(Places!G$1,Hosts!$A$1:$M$1,0))</f>
        <v>Within an hour</v>
      </c>
      <c r="H1895" s="70">
        <f>INDEX(Hosts!$A:$M, MATCH(Places!$B1895,Hosts!$A:$A,0), MATCH(Places!H$1,Hosts!$A$1:$M$1,0))</f>
        <v>1</v>
      </c>
      <c r="I1895" s="70">
        <f>INDEX(Hosts!$A:$M, MATCH(Places!$B1895,Hosts!$A:$A,0), MATCH(Places!I$1,Hosts!$A$1:$M$1,0))</f>
        <v>1</v>
      </c>
      <c r="J1895" t="str">
        <f>INDEX(Hosts!$A:$M, MATCH(Places!$B1895,Hosts!$A:$A,0), MATCH(Places!J$1,Hosts!$A$1:$M$1,0))</f>
        <v>Yes</v>
      </c>
      <c r="K1895">
        <v>9</v>
      </c>
      <c r="L1895" t="str">
        <f>VLOOKUP($K1895,Neighborhoods!$A:$C,2,0)</f>
        <v>Brooklyn</v>
      </c>
      <c r="M1895" t="str">
        <f>VLOOKUP($K1895,Neighborhoods!$A:$C,3,0)</f>
        <v>Crown Heights</v>
      </c>
      <c r="N1895" t="str">
        <f>INDEX(Neighborhoods!$A:$C, MATCH(Places!$K1895,Neighborhoods!$A:$A,0), MATCH(Places!N$1,Neighborhoods!$A$1:$C$1,0))</f>
        <v>Brooklyn</v>
      </c>
      <c r="O1895" t="str">
        <f>INDEX(Neighborhoods!$A:$C, MATCH(Places!$K1895,Neighborhoods!$A:$A,0), MATCH(Places!O$1,Neighborhoods!$A$1:$C$1,0))</f>
        <v>Crown Heights</v>
      </c>
      <c r="P1895" t="s">
        <v>11822</v>
      </c>
      <c r="Q1895" t="str">
        <f t="shared" si="116"/>
        <v>No</v>
      </c>
      <c r="R1895">
        <v>3</v>
      </c>
      <c r="S1895" t="str">
        <f t="shared" si="117"/>
        <v>Medium</v>
      </c>
      <c r="T1895" s="50">
        <v>130</v>
      </c>
      <c r="U1895" s="70">
        <f t="shared" si="118"/>
        <v>0.03</v>
      </c>
      <c r="V1895" s="52">
        <v>4.99</v>
      </c>
      <c r="W1895" s="52" t="str" cm="1">
        <f t="array" ref="W1895">_xlfn.SWITCH(ROUND(V1895,0),5,"Excellent",4,"Good",3,"Ok","Bad")</f>
        <v>Excellent</v>
      </c>
      <c r="X1895">
        <v>82</v>
      </c>
      <c r="Y1895" t="str">
        <f t="shared" si="119"/>
        <v>No</v>
      </c>
      <c r="Z1895" s="68">
        <v>42485</v>
      </c>
      <c r="AA1895" s="68">
        <v>44048</v>
      </c>
      <c r="AB1895">
        <v>257</v>
      </c>
      <c r="AC1895" t="s">
        <v>15615</v>
      </c>
    </row>
    <row r="1896" spans="1:29" x14ac:dyDescent="0.3">
      <c r="A1896" t="s">
        <v>1400</v>
      </c>
      <c r="B1896">
        <v>2751</v>
      </c>
      <c r="C1896" t="str">
        <f>VLOOKUP($B1896,Hosts!$A:$M,10,0)</f>
        <v>Within an hour</v>
      </c>
      <c r="D1896" s="70">
        <f>VLOOKUP($B1896,Hosts!$A:$M,11,0)</f>
        <v>1</v>
      </c>
      <c r="E1896" s="70">
        <f>VLOOKUP($B1896,Hosts!$A:$M,12,0)</f>
        <v>1</v>
      </c>
      <c r="F1896" t="str">
        <f>VLOOKUP($B1896,Hosts!$A:$M,13,0)</f>
        <v>Yes</v>
      </c>
      <c r="G1896" t="str">
        <f>INDEX(Hosts!$A:$M, MATCH(Places!$B1896,Hosts!$A:$A,0), MATCH(Places!G$1,Hosts!$A$1:$M$1,0))</f>
        <v>Within an hour</v>
      </c>
      <c r="H1896" s="70">
        <f>INDEX(Hosts!$A:$M, MATCH(Places!$B1896,Hosts!$A:$A,0), MATCH(Places!H$1,Hosts!$A$1:$M$1,0))</f>
        <v>1</v>
      </c>
      <c r="I1896" s="70">
        <f>INDEX(Hosts!$A:$M, MATCH(Places!$B1896,Hosts!$A:$A,0), MATCH(Places!I$1,Hosts!$A$1:$M$1,0))</f>
        <v>1</v>
      </c>
      <c r="J1896" t="str">
        <f>INDEX(Hosts!$A:$M, MATCH(Places!$B1896,Hosts!$A:$A,0), MATCH(Places!J$1,Hosts!$A$1:$M$1,0))</f>
        <v>Yes</v>
      </c>
      <c r="K1896">
        <v>16</v>
      </c>
      <c r="L1896" t="str">
        <f>VLOOKUP($K1896,Neighborhoods!$A:$C,2,0)</f>
        <v>Manhattan</v>
      </c>
      <c r="M1896" t="str">
        <f>VLOOKUP($K1896,Neighborhoods!$A:$C,3,0)</f>
        <v>Harlem</v>
      </c>
      <c r="N1896" t="str">
        <f>INDEX(Neighborhoods!$A:$C, MATCH(Places!$K1896,Neighborhoods!$A:$A,0), MATCH(Places!N$1,Neighborhoods!$A$1:$C$1,0))</f>
        <v>Manhattan</v>
      </c>
      <c r="O1896" t="str">
        <f>INDEX(Neighborhoods!$A:$C, MATCH(Places!$K1896,Neighborhoods!$A:$A,0), MATCH(Places!O$1,Neighborhoods!$A$1:$C$1,0))</f>
        <v>Harlem</v>
      </c>
      <c r="P1896" t="s">
        <v>1</v>
      </c>
      <c r="Q1896" t="str">
        <f t="shared" si="116"/>
        <v>Yes</v>
      </c>
      <c r="R1896">
        <v>2</v>
      </c>
      <c r="S1896" t="str">
        <f t="shared" si="117"/>
        <v>Small</v>
      </c>
      <c r="T1896" s="50">
        <v>65</v>
      </c>
      <c r="U1896" s="70">
        <f t="shared" si="118"/>
        <v>0.03</v>
      </c>
      <c r="V1896" s="52">
        <v>4.9800000000000004</v>
      </c>
      <c r="W1896" s="52" t="str" cm="1">
        <f t="array" ref="W1896">_xlfn.SWITCH(ROUND(V1896,0),5,"Excellent",4,"Good",3,"Ok","Bad")</f>
        <v>Excellent</v>
      </c>
      <c r="X1896">
        <v>139</v>
      </c>
      <c r="Y1896" t="str">
        <f t="shared" si="119"/>
        <v>Yes</v>
      </c>
      <c r="Z1896" s="68">
        <v>42478</v>
      </c>
      <c r="AA1896" s="68">
        <v>44011</v>
      </c>
      <c r="AB1896">
        <v>329</v>
      </c>
      <c r="AC1896" t="s">
        <v>15616</v>
      </c>
    </row>
    <row r="1897" spans="1:29" x14ac:dyDescent="0.3">
      <c r="A1897" t="s">
        <v>13700</v>
      </c>
      <c r="B1897">
        <v>1822</v>
      </c>
      <c r="C1897" t="str">
        <f>VLOOKUP($B1897,Hosts!$A:$M,10,0)</f>
        <v>Within a day</v>
      </c>
      <c r="D1897" s="70">
        <f>VLOOKUP($B1897,Hosts!$A:$M,11,0)</f>
        <v>1</v>
      </c>
      <c r="E1897" s="70">
        <f>VLOOKUP($B1897,Hosts!$A:$M,12,0)</f>
        <v>1</v>
      </c>
      <c r="F1897" t="str">
        <f>VLOOKUP($B1897,Hosts!$A:$M,13,0)</f>
        <v>No</v>
      </c>
      <c r="G1897" t="str">
        <f>INDEX(Hosts!$A:$M, MATCH(Places!$B1897,Hosts!$A:$A,0), MATCH(Places!G$1,Hosts!$A$1:$M$1,0))</f>
        <v>Within a day</v>
      </c>
      <c r="H1897" s="70">
        <f>INDEX(Hosts!$A:$M, MATCH(Places!$B1897,Hosts!$A:$A,0), MATCH(Places!H$1,Hosts!$A$1:$M$1,0))</f>
        <v>1</v>
      </c>
      <c r="I1897" s="70">
        <f>INDEX(Hosts!$A:$M, MATCH(Places!$B1897,Hosts!$A:$A,0), MATCH(Places!I$1,Hosts!$A$1:$M$1,0))</f>
        <v>1</v>
      </c>
      <c r="J1897" t="str">
        <f>INDEX(Hosts!$A:$M, MATCH(Places!$B1897,Hosts!$A:$A,0), MATCH(Places!J$1,Hosts!$A$1:$M$1,0))</f>
        <v>No</v>
      </c>
      <c r="K1897">
        <v>13</v>
      </c>
      <c r="L1897" t="str">
        <f>VLOOKUP($K1897,Neighborhoods!$A:$C,2,0)</f>
        <v>Manhattan</v>
      </c>
      <c r="M1897" t="str">
        <f>VLOOKUP($K1897,Neighborhoods!$A:$C,3,0)</f>
        <v>Chelsea</v>
      </c>
      <c r="N1897" t="str">
        <f>INDEX(Neighborhoods!$A:$C, MATCH(Places!$K1897,Neighborhoods!$A:$A,0), MATCH(Places!N$1,Neighborhoods!$A$1:$C$1,0))</f>
        <v>Manhattan</v>
      </c>
      <c r="O1897" t="str">
        <f>INDEX(Neighborhoods!$A:$C, MATCH(Places!$K1897,Neighborhoods!$A:$A,0), MATCH(Places!O$1,Neighborhoods!$A$1:$C$1,0))</f>
        <v>Chelsea</v>
      </c>
      <c r="P1897" t="s">
        <v>11822</v>
      </c>
      <c r="Q1897" t="str">
        <f t="shared" si="116"/>
        <v>No</v>
      </c>
      <c r="R1897">
        <v>1</v>
      </c>
      <c r="S1897" t="str">
        <f t="shared" si="117"/>
        <v>Small</v>
      </c>
      <c r="T1897" s="50">
        <v>111</v>
      </c>
      <c r="U1897" s="70">
        <f t="shared" si="118"/>
        <v>0.03</v>
      </c>
      <c r="V1897" s="52">
        <v>4.83</v>
      </c>
      <c r="W1897" s="52" t="str" cm="1">
        <f t="array" ref="W1897">_xlfn.SWITCH(ROUND(V1897,0),5,"Excellent",4,"Good",3,"Ok","Bad")</f>
        <v>Excellent</v>
      </c>
      <c r="X1897">
        <v>12</v>
      </c>
      <c r="Y1897" t="str">
        <f t="shared" si="119"/>
        <v>No</v>
      </c>
      <c r="Z1897" s="68">
        <v>42475</v>
      </c>
      <c r="AA1897" s="68">
        <v>43449</v>
      </c>
      <c r="AB1897">
        <v>59</v>
      </c>
      <c r="AC1897" t="s">
        <v>15615</v>
      </c>
    </row>
    <row r="1898" spans="1:29" x14ac:dyDescent="0.3">
      <c r="A1898" t="s">
        <v>1401</v>
      </c>
      <c r="B1898">
        <v>764</v>
      </c>
      <c r="C1898" t="str">
        <f>VLOOKUP($B1898,Hosts!$A:$M,10,0)</f>
        <v>Within a few hours</v>
      </c>
      <c r="D1898" s="70">
        <f>VLOOKUP($B1898,Hosts!$A:$M,11,0)</f>
        <v>0.7</v>
      </c>
      <c r="E1898" s="70">
        <f>VLOOKUP($B1898,Hosts!$A:$M,12,0)</f>
        <v>0.5</v>
      </c>
      <c r="F1898" t="str">
        <f>VLOOKUP($B1898,Hosts!$A:$M,13,0)</f>
        <v>No</v>
      </c>
      <c r="G1898" t="str">
        <f>INDEX(Hosts!$A:$M, MATCH(Places!$B1898,Hosts!$A:$A,0), MATCH(Places!G$1,Hosts!$A$1:$M$1,0))</f>
        <v>Within a few hours</v>
      </c>
      <c r="H1898" s="70">
        <f>INDEX(Hosts!$A:$M, MATCH(Places!$B1898,Hosts!$A:$A,0), MATCH(Places!H$1,Hosts!$A$1:$M$1,0))</f>
        <v>0.7</v>
      </c>
      <c r="I1898" s="70">
        <f>INDEX(Hosts!$A:$M, MATCH(Places!$B1898,Hosts!$A:$A,0), MATCH(Places!I$1,Hosts!$A$1:$M$1,0))</f>
        <v>0.5</v>
      </c>
      <c r="J1898" t="str">
        <f>INDEX(Hosts!$A:$M, MATCH(Places!$B1898,Hosts!$A:$A,0), MATCH(Places!J$1,Hosts!$A$1:$M$1,0))</f>
        <v>No</v>
      </c>
      <c r="K1898">
        <v>7</v>
      </c>
      <c r="L1898" t="str">
        <f>VLOOKUP($K1898,Neighborhoods!$A:$C,2,0)</f>
        <v>Brooklyn</v>
      </c>
      <c r="M1898" t="str">
        <f>VLOOKUP($K1898,Neighborhoods!$A:$C,3,0)</f>
        <v>Bedford-Stuyvesant</v>
      </c>
      <c r="N1898" t="str">
        <f>INDEX(Neighborhoods!$A:$C, MATCH(Places!$K1898,Neighborhoods!$A:$A,0), MATCH(Places!N$1,Neighborhoods!$A$1:$C$1,0))</f>
        <v>Brooklyn</v>
      </c>
      <c r="O1898" t="str">
        <f>INDEX(Neighborhoods!$A:$C, MATCH(Places!$K1898,Neighborhoods!$A:$A,0), MATCH(Places!O$1,Neighborhoods!$A$1:$C$1,0))</f>
        <v>Bedford-Stuyvesant</v>
      </c>
      <c r="P1898" t="s">
        <v>11822</v>
      </c>
      <c r="Q1898" t="str">
        <f t="shared" si="116"/>
        <v>No</v>
      </c>
      <c r="R1898">
        <v>3</v>
      </c>
      <c r="S1898" t="str">
        <f t="shared" si="117"/>
        <v>Medium</v>
      </c>
      <c r="T1898" s="50">
        <v>99</v>
      </c>
      <c r="U1898" s="70">
        <f t="shared" si="118"/>
        <v>0.03</v>
      </c>
      <c r="V1898" s="52">
        <v>4.83</v>
      </c>
      <c r="W1898" s="52" t="str" cm="1">
        <f t="array" ref="W1898">_xlfn.SWITCH(ROUND(V1898,0),5,"Excellent",4,"Good",3,"Ok","Bad")</f>
        <v>Excellent</v>
      </c>
      <c r="X1898">
        <v>6</v>
      </c>
      <c r="Y1898" t="str">
        <f t="shared" si="119"/>
        <v>No</v>
      </c>
      <c r="Z1898" s="68">
        <v>42492</v>
      </c>
      <c r="AA1898" s="68">
        <v>43616</v>
      </c>
      <c r="AB1898">
        <v>79</v>
      </c>
      <c r="AC1898" t="s">
        <v>15615</v>
      </c>
    </row>
    <row r="1899" spans="1:29" x14ac:dyDescent="0.3">
      <c r="A1899" t="s">
        <v>1402</v>
      </c>
      <c r="B1899">
        <v>2755</v>
      </c>
      <c r="C1899" t="str">
        <f>VLOOKUP($B1899,Hosts!$A:$M,10,0)</f>
        <v>Within a day</v>
      </c>
      <c r="D1899" s="70">
        <f>VLOOKUP($B1899,Hosts!$A:$M,11,0)</f>
        <v>1</v>
      </c>
      <c r="E1899" s="70">
        <f>VLOOKUP($B1899,Hosts!$A:$M,12,0)</f>
        <v>0.95</v>
      </c>
      <c r="F1899" t="str">
        <f>VLOOKUP($B1899,Hosts!$A:$M,13,0)</f>
        <v>Yes</v>
      </c>
      <c r="G1899" t="str">
        <f>INDEX(Hosts!$A:$M, MATCH(Places!$B1899,Hosts!$A:$A,0), MATCH(Places!G$1,Hosts!$A$1:$M$1,0))</f>
        <v>Within a day</v>
      </c>
      <c r="H1899" s="70">
        <f>INDEX(Hosts!$A:$M, MATCH(Places!$B1899,Hosts!$A:$A,0), MATCH(Places!H$1,Hosts!$A$1:$M$1,0))</f>
        <v>1</v>
      </c>
      <c r="I1899" s="70">
        <f>INDEX(Hosts!$A:$M, MATCH(Places!$B1899,Hosts!$A:$A,0), MATCH(Places!I$1,Hosts!$A$1:$M$1,0))</f>
        <v>0.95</v>
      </c>
      <c r="J1899" t="str">
        <f>INDEX(Hosts!$A:$M, MATCH(Places!$B1899,Hosts!$A:$A,0), MATCH(Places!J$1,Hosts!$A$1:$M$1,0))</f>
        <v>Yes</v>
      </c>
      <c r="K1899">
        <v>16</v>
      </c>
      <c r="L1899" t="str">
        <f>VLOOKUP($K1899,Neighborhoods!$A:$C,2,0)</f>
        <v>Manhattan</v>
      </c>
      <c r="M1899" t="str">
        <f>VLOOKUP($K1899,Neighborhoods!$A:$C,3,0)</f>
        <v>Harlem</v>
      </c>
      <c r="N1899" t="str">
        <f>INDEX(Neighborhoods!$A:$C, MATCH(Places!$K1899,Neighborhoods!$A:$A,0), MATCH(Places!N$1,Neighborhoods!$A$1:$C$1,0))</f>
        <v>Manhattan</v>
      </c>
      <c r="O1899" t="str">
        <f>INDEX(Neighborhoods!$A:$C, MATCH(Places!$K1899,Neighborhoods!$A:$A,0), MATCH(Places!O$1,Neighborhoods!$A$1:$C$1,0))</f>
        <v>Harlem</v>
      </c>
      <c r="P1899" t="s">
        <v>1</v>
      </c>
      <c r="Q1899" t="str">
        <f t="shared" si="116"/>
        <v>Yes</v>
      </c>
      <c r="R1899">
        <v>2</v>
      </c>
      <c r="S1899" t="str">
        <f t="shared" si="117"/>
        <v>Small</v>
      </c>
      <c r="T1899" s="50">
        <v>49</v>
      </c>
      <c r="U1899" s="70">
        <f t="shared" si="118"/>
        <v>0.03</v>
      </c>
      <c r="V1899" s="52">
        <v>4.9000000000000004</v>
      </c>
      <c r="W1899" s="52" t="str" cm="1">
        <f t="array" ref="W1899">_xlfn.SWITCH(ROUND(V1899,0),5,"Excellent",4,"Good",3,"Ok","Bad")</f>
        <v>Excellent</v>
      </c>
      <c r="X1899">
        <v>120</v>
      </c>
      <c r="Y1899" t="str">
        <f t="shared" si="119"/>
        <v>Yes</v>
      </c>
      <c r="Z1899" s="68">
        <v>42477</v>
      </c>
      <c r="AA1899" s="68">
        <v>44043</v>
      </c>
      <c r="AB1899">
        <v>44</v>
      </c>
      <c r="AC1899" t="s">
        <v>15615</v>
      </c>
    </row>
    <row r="1900" spans="1:29" x14ac:dyDescent="0.3">
      <c r="A1900" t="s">
        <v>1403</v>
      </c>
      <c r="B1900">
        <v>2756</v>
      </c>
      <c r="C1900" t="str">
        <f>VLOOKUP($B1900,Hosts!$A:$M,10,0)</f>
        <v>Within a few hours</v>
      </c>
      <c r="D1900" s="70">
        <f>VLOOKUP($B1900,Hosts!$A:$M,11,0)</f>
        <v>1</v>
      </c>
      <c r="E1900" s="70">
        <f>VLOOKUP($B1900,Hosts!$A:$M,12,0)</f>
        <v>1</v>
      </c>
      <c r="F1900" t="str">
        <f>VLOOKUP($B1900,Hosts!$A:$M,13,0)</f>
        <v>Yes</v>
      </c>
      <c r="G1900" t="str">
        <f>INDEX(Hosts!$A:$M, MATCH(Places!$B1900,Hosts!$A:$A,0), MATCH(Places!G$1,Hosts!$A$1:$M$1,0))</f>
        <v>Within a few hours</v>
      </c>
      <c r="H1900" s="70">
        <f>INDEX(Hosts!$A:$M, MATCH(Places!$B1900,Hosts!$A:$A,0), MATCH(Places!H$1,Hosts!$A$1:$M$1,0))</f>
        <v>1</v>
      </c>
      <c r="I1900" s="70">
        <f>INDEX(Hosts!$A:$M, MATCH(Places!$B1900,Hosts!$A:$A,0), MATCH(Places!I$1,Hosts!$A$1:$M$1,0))</f>
        <v>1</v>
      </c>
      <c r="J1900" t="str">
        <f>INDEX(Hosts!$A:$M, MATCH(Places!$B1900,Hosts!$A:$A,0), MATCH(Places!J$1,Hosts!$A$1:$M$1,0))</f>
        <v>Yes</v>
      </c>
      <c r="K1900">
        <v>4</v>
      </c>
      <c r="L1900" t="str">
        <f>VLOOKUP($K1900,Neighborhoods!$A:$C,2,0)</f>
        <v>Bronx</v>
      </c>
      <c r="M1900" t="str">
        <f>VLOOKUP($K1900,Neighborhoods!$A:$C,3,0)</f>
        <v>Mott Haven</v>
      </c>
      <c r="N1900" t="str">
        <f>INDEX(Neighborhoods!$A:$C, MATCH(Places!$K1900,Neighborhoods!$A:$A,0), MATCH(Places!N$1,Neighborhoods!$A$1:$C$1,0))</f>
        <v>Bronx</v>
      </c>
      <c r="O1900" t="str">
        <f>INDEX(Neighborhoods!$A:$C, MATCH(Places!$K1900,Neighborhoods!$A:$A,0), MATCH(Places!O$1,Neighborhoods!$A$1:$C$1,0))</f>
        <v>Mott Haven</v>
      </c>
      <c r="P1900" t="s">
        <v>11822</v>
      </c>
      <c r="Q1900" t="str">
        <f t="shared" si="116"/>
        <v>No</v>
      </c>
      <c r="R1900">
        <v>5</v>
      </c>
      <c r="S1900" t="str">
        <f t="shared" si="117"/>
        <v>Medium</v>
      </c>
      <c r="T1900" s="50">
        <v>129</v>
      </c>
      <c r="U1900" s="70">
        <f t="shared" si="118"/>
        <v>0.03</v>
      </c>
      <c r="V1900" s="52">
        <v>4.8899999999999997</v>
      </c>
      <c r="W1900" s="52" t="str" cm="1">
        <f t="array" ref="W1900">_xlfn.SWITCH(ROUND(V1900,0),5,"Excellent",4,"Good",3,"Ok","Bad")</f>
        <v>Excellent</v>
      </c>
      <c r="X1900">
        <v>164</v>
      </c>
      <c r="Y1900" t="str">
        <f t="shared" si="119"/>
        <v>Yes</v>
      </c>
      <c r="Z1900" s="68">
        <v>42470</v>
      </c>
      <c r="AA1900" s="68">
        <v>43910</v>
      </c>
      <c r="AB1900">
        <v>339</v>
      </c>
      <c r="AC1900" t="s">
        <v>15615</v>
      </c>
    </row>
    <row r="1901" spans="1:29" x14ac:dyDescent="0.3">
      <c r="A1901" t="s">
        <v>1404</v>
      </c>
      <c r="B1901">
        <v>1780</v>
      </c>
      <c r="C1901" t="str">
        <f>VLOOKUP($B1901,Hosts!$A:$M,10,0)</f>
        <v>Within an hour</v>
      </c>
      <c r="D1901" s="70">
        <f>VLOOKUP($B1901,Hosts!$A:$M,11,0)</f>
        <v>1</v>
      </c>
      <c r="E1901" s="70">
        <f>VLOOKUP($B1901,Hosts!$A:$M,12,0)</f>
        <v>0.89</v>
      </c>
      <c r="F1901" t="str">
        <f>VLOOKUP($B1901,Hosts!$A:$M,13,0)</f>
        <v>No</v>
      </c>
      <c r="G1901" t="str">
        <f>INDEX(Hosts!$A:$M, MATCH(Places!$B1901,Hosts!$A:$A,0), MATCH(Places!G$1,Hosts!$A$1:$M$1,0))</f>
        <v>Within an hour</v>
      </c>
      <c r="H1901" s="70">
        <f>INDEX(Hosts!$A:$M, MATCH(Places!$B1901,Hosts!$A:$A,0), MATCH(Places!H$1,Hosts!$A$1:$M$1,0))</f>
        <v>1</v>
      </c>
      <c r="I1901" s="70">
        <f>INDEX(Hosts!$A:$M, MATCH(Places!$B1901,Hosts!$A:$A,0), MATCH(Places!I$1,Hosts!$A$1:$M$1,0))</f>
        <v>0.89</v>
      </c>
      <c r="J1901" t="str">
        <f>INDEX(Hosts!$A:$M, MATCH(Places!$B1901,Hosts!$A:$A,0), MATCH(Places!J$1,Hosts!$A$1:$M$1,0))</f>
        <v>No</v>
      </c>
      <c r="K1901">
        <v>18</v>
      </c>
      <c r="L1901" t="str">
        <f>VLOOKUP($K1901,Neighborhoods!$A:$C,2,0)</f>
        <v>Manhattan</v>
      </c>
      <c r="M1901" t="str">
        <f>VLOOKUP($K1901,Neighborhoods!$A:$C,3,0)</f>
        <v>Midtown</v>
      </c>
      <c r="N1901" t="str">
        <f>INDEX(Neighborhoods!$A:$C, MATCH(Places!$K1901,Neighborhoods!$A:$A,0), MATCH(Places!N$1,Neighborhoods!$A$1:$C$1,0))</f>
        <v>Manhattan</v>
      </c>
      <c r="O1901" t="str">
        <f>INDEX(Neighborhoods!$A:$C, MATCH(Places!$K1901,Neighborhoods!$A:$A,0), MATCH(Places!O$1,Neighborhoods!$A$1:$C$1,0))</f>
        <v>Midtown</v>
      </c>
      <c r="P1901" t="s">
        <v>11822</v>
      </c>
      <c r="Q1901" t="str">
        <f t="shared" si="116"/>
        <v>No</v>
      </c>
      <c r="R1901">
        <v>2</v>
      </c>
      <c r="S1901" t="str">
        <f t="shared" si="117"/>
        <v>Small</v>
      </c>
      <c r="T1901" s="50">
        <v>92</v>
      </c>
      <c r="U1901" s="70">
        <f t="shared" si="118"/>
        <v>0.03</v>
      </c>
      <c r="V1901" s="52">
        <v>4.7300000000000004</v>
      </c>
      <c r="W1901" s="52" t="str" cm="1">
        <f t="array" ref="W1901">_xlfn.SWITCH(ROUND(V1901,0),5,"Excellent",4,"Good",3,"Ok","Bad")</f>
        <v>Excellent</v>
      </c>
      <c r="X1901">
        <v>11</v>
      </c>
      <c r="Y1901" t="str">
        <f t="shared" si="119"/>
        <v>No</v>
      </c>
      <c r="Z1901" s="68">
        <v>42527</v>
      </c>
      <c r="AA1901" s="68">
        <v>43813</v>
      </c>
      <c r="AB1901">
        <v>317</v>
      </c>
      <c r="AC1901" t="s">
        <v>15615</v>
      </c>
    </row>
    <row r="1902" spans="1:29" x14ac:dyDescent="0.3">
      <c r="A1902" t="s">
        <v>1405</v>
      </c>
      <c r="B1902">
        <v>1626</v>
      </c>
      <c r="C1902" t="str">
        <f>VLOOKUP($B1902,Hosts!$A:$M,10,0)</f>
        <v>Within an hour</v>
      </c>
      <c r="D1902" s="70">
        <f>VLOOKUP($B1902,Hosts!$A:$M,11,0)</f>
        <v>0.83</v>
      </c>
      <c r="E1902" s="70">
        <f>VLOOKUP($B1902,Hosts!$A:$M,12,0)</f>
        <v>0.9</v>
      </c>
      <c r="F1902" t="str">
        <f>VLOOKUP($B1902,Hosts!$A:$M,13,0)</f>
        <v>No</v>
      </c>
      <c r="G1902" t="str">
        <f>INDEX(Hosts!$A:$M, MATCH(Places!$B1902,Hosts!$A:$A,0), MATCH(Places!G$1,Hosts!$A$1:$M$1,0))</f>
        <v>Within an hour</v>
      </c>
      <c r="H1902" s="70">
        <f>INDEX(Hosts!$A:$M, MATCH(Places!$B1902,Hosts!$A:$A,0), MATCH(Places!H$1,Hosts!$A$1:$M$1,0))</f>
        <v>0.83</v>
      </c>
      <c r="I1902" s="70">
        <f>INDEX(Hosts!$A:$M, MATCH(Places!$B1902,Hosts!$A:$A,0), MATCH(Places!I$1,Hosts!$A$1:$M$1,0))</f>
        <v>0.9</v>
      </c>
      <c r="J1902" t="str">
        <f>INDEX(Hosts!$A:$M, MATCH(Places!$B1902,Hosts!$A:$A,0), MATCH(Places!J$1,Hosts!$A$1:$M$1,0))</f>
        <v>No</v>
      </c>
      <c r="K1902">
        <v>3</v>
      </c>
      <c r="L1902" t="str">
        <f>VLOOKUP($K1902,Neighborhoods!$A:$C,2,0)</f>
        <v>Bronx</v>
      </c>
      <c r="M1902" t="str">
        <f>VLOOKUP($K1902,Neighborhoods!$A:$C,3,0)</f>
        <v>Longwood</v>
      </c>
      <c r="N1902" t="str">
        <f>INDEX(Neighborhoods!$A:$C, MATCH(Places!$K1902,Neighborhoods!$A:$A,0), MATCH(Places!N$1,Neighborhoods!$A$1:$C$1,0))</f>
        <v>Bronx</v>
      </c>
      <c r="O1902" t="str">
        <f>INDEX(Neighborhoods!$A:$C, MATCH(Places!$K1902,Neighborhoods!$A:$A,0), MATCH(Places!O$1,Neighborhoods!$A$1:$C$1,0))</f>
        <v>Longwood</v>
      </c>
      <c r="P1902" t="s">
        <v>1</v>
      </c>
      <c r="Q1902" t="str">
        <f t="shared" si="116"/>
        <v>Yes</v>
      </c>
      <c r="R1902">
        <v>4</v>
      </c>
      <c r="S1902" t="str">
        <f t="shared" si="117"/>
        <v>Medium</v>
      </c>
      <c r="T1902" s="50">
        <v>55</v>
      </c>
      <c r="U1902" s="70">
        <f t="shared" si="118"/>
        <v>0.03</v>
      </c>
      <c r="V1902" s="52">
        <v>4.47</v>
      </c>
      <c r="W1902" s="52" t="str" cm="1">
        <f t="array" ref="W1902">_xlfn.SWITCH(ROUND(V1902,0),5,"Excellent",4,"Good",3,"Ok","Bad")</f>
        <v>Good</v>
      </c>
      <c r="X1902">
        <v>47</v>
      </c>
      <c r="Y1902" t="str">
        <f t="shared" si="119"/>
        <v>No</v>
      </c>
      <c r="Z1902" s="68">
        <v>42498</v>
      </c>
      <c r="AA1902" s="68">
        <v>43595</v>
      </c>
      <c r="AB1902">
        <v>365</v>
      </c>
      <c r="AC1902" t="s">
        <v>15615</v>
      </c>
    </row>
    <row r="1903" spans="1:29" x14ac:dyDescent="0.3">
      <c r="A1903" t="s">
        <v>1406</v>
      </c>
      <c r="B1903">
        <v>1626</v>
      </c>
      <c r="C1903" t="str">
        <f>VLOOKUP($B1903,Hosts!$A:$M,10,0)</f>
        <v>Within an hour</v>
      </c>
      <c r="D1903" s="70">
        <f>VLOOKUP($B1903,Hosts!$A:$M,11,0)</f>
        <v>0.83</v>
      </c>
      <c r="E1903" s="70">
        <f>VLOOKUP($B1903,Hosts!$A:$M,12,0)</f>
        <v>0.9</v>
      </c>
      <c r="F1903" t="str">
        <f>VLOOKUP($B1903,Hosts!$A:$M,13,0)</f>
        <v>No</v>
      </c>
      <c r="G1903" t="str">
        <f>INDEX(Hosts!$A:$M, MATCH(Places!$B1903,Hosts!$A:$A,0), MATCH(Places!G$1,Hosts!$A$1:$M$1,0))</f>
        <v>Within an hour</v>
      </c>
      <c r="H1903" s="70">
        <f>INDEX(Hosts!$A:$M, MATCH(Places!$B1903,Hosts!$A:$A,0), MATCH(Places!H$1,Hosts!$A$1:$M$1,0))</f>
        <v>0.83</v>
      </c>
      <c r="I1903" s="70">
        <f>INDEX(Hosts!$A:$M, MATCH(Places!$B1903,Hosts!$A:$A,0), MATCH(Places!I$1,Hosts!$A$1:$M$1,0))</f>
        <v>0.9</v>
      </c>
      <c r="J1903" t="str">
        <f>INDEX(Hosts!$A:$M, MATCH(Places!$B1903,Hosts!$A:$A,0), MATCH(Places!J$1,Hosts!$A$1:$M$1,0))</f>
        <v>No</v>
      </c>
      <c r="K1903">
        <v>3</v>
      </c>
      <c r="L1903" t="str">
        <f>VLOOKUP($K1903,Neighborhoods!$A:$C,2,0)</f>
        <v>Bronx</v>
      </c>
      <c r="M1903" t="str">
        <f>VLOOKUP($K1903,Neighborhoods!$A:$C,3,0)</f>
        <v>Longwood</v>
      </c>
      <c r="N1903" t="str">
        <f>INDEX(Neighborhoods!$A:$C, MATCH(Places!$K1903,Neighborhoods!$A:$A,0), MATCH(Places!N$1,Neighborhoods!$A$1:$C$1,0))</f>
        <v>Bronx</v>
      </c>
      <c r="O1903" t="str">
        <f>INDEX(Neighborhoods!$A:$C, MATCH(Places!$K1903,Neighborhoods!$A:$A,0), MATCH(Places!O$1,Neighborhoods!$A$1:$C$1,0))</f>
        <v>Longwood</v>
      </c>
      <c r="P1903" t="s">
        <v>1</v>
      </c>
      <c r="Q1903" t="str">
        <f t="shared" si="116"/>
        <v>Yes</v>
      </c>
      <c r="R1903">
        <v>4</v>
      </c>
      <c r="S1903" t="str">
        <f t="shared" si="117"/>
        <v>Medium</v>
      </c>
      <c r="T1903" s="50">
        <v>55</v>
      </c>
      <c r="U1903" s="70">
        <f t="shared" si="118"/>
        <v>0.03</v>
      </c>
      <c r="V1903" s="52">
        <v>4.41</v>
      </c>
      <c r="W1903" s="52" t="str" cm="1">
        <f t="array" ref="W1903">_xlfn.SWITCH(ROUND(V1903,0),5,"Excellent",4,"Good",3,"Ok","Bad")</f>
        <v>Good</v>
      </c>
      <c r="X1903">
        <v>92</v>
      </c>
      <c r="Y1903" t="str">
        <f t="shared" si="119"/>
        <v>No</v>
      </c>
      <c r="Z1903" s="68">
        <v>42478</v>
      </c>
      <c r="AA1903" s="68">
        <v>44037</v>
      </c>
      <c r="AB1903">
        <v>180</v>
      </c>
      <c r="AC1903" t="s">
        <v>15616</v>
      </c>
    </row>
    <row r="1904" spans="1:29" x14ac:dyDescent="0.3">
      <c r="A1904" t="s">
        <v>15512</v>
      </c>
      <c r="B1904">
        <v>2758</v>
      </c>
      <c r="C1904" t="str">
        <f>VLOOKUP($B1904,Hosts!$A:$M,10,0)</f>
        <v>Within a few hours</v>
      </c>
      <c r="D1904" s="70">
        <f>VLOOKUP($B1904,Hosts!$A:$M,11,0)</f>
        <v>1</v>
      </c>
      <c r="E1904" s="70">
        <f>VLOOKUP($B1904,Hosts!$A:$M,12,0)</f>
        <v>1</v>
      </c>
      <c r="F1904" t="str">
        <f>VLOOKUP($B1904,Hosts!$A:$M,13,0)</f>
        <v>Yes</v>
      </c>
      <c r="G1904" t="str">
        <f>INDEX(Hosts!$A:$M, MATCH(Places!$B1904,Hosts!$A:$A,0), MATCH(Places!G$1,Hosts!$A$1:$M$1,0))</f>
        <v>Within a few hours</v>
      </c>
      <c r="H1904" s="70">
        <f>INDEX(Hosts!$A:$M, MATCH(Places!$B1904,Hosts!$A:$A,0), MATCH(Places!H$1,Hosts!$A$1:$M$1,0))</f>
        <v>1</v>
      </c>
      <c r="I1904" s="70">
        <f>INDEX(Hosts!$A:$M, MATCH(Places!$B1904,Hosts!$A:$A,0), MATCH(Places!I$1,Hosts!$A$1:$M$1,0))</f>
        <v>1</v>
      </c>
      <c r="J1904" t="str">
        <f>INDEX(Hosts!$A:$M, MATCH(Places!$B1904,Hosts!$A:$A,0), MATCH(Places!J$1,Hosts!$A$1:$M$1,0))</f>
        <v>Yes</v>
      </c>
      <c r="K1904">
        <v>9</v>
      </c>
      <c r="L1904" t="str">
        <f>VLOOKUP($K1904,Neighborhoods!$A:$C,2,0)</f>
        <v>Brooklyn</v>
      </c>
      <c r="M1904" t="str">
        <f>VLOOKUP($K1904,Neighborhoods!$A:$C,3,0)</f>
        <v>Crown Heights</v>
      </c>
      <c r="N1904" t="str">
        <f>INDEX(Neighborhoods!$A:$C, MATCH(Places!$K1904,Neighborhoods!$A:$A,0), MATCH(Places!N$1,Neighborhoods!$A$1:$C$1,0))</f>
        <v>Brooklyn</v>
      </c>
      <c r="O1904" t="str">
        <f>INDEX(Neighborhoods!$A:$C, MATCH(Places!$K1904,Neighborhoods!$A:$A,0), MATCH(Places!O$1,Neighborhoods!$A$1:$C$1,0))</f>
        <v>Crown Heights</v>
      </c>
      <c r="P1904" t="s">
        <v>1</v>
      </c>
      <c r="Q1904" t="str">
        <f t="shared" si="116"/>
        <v>Yes</v>
      </c>
      <c r="R1904">
        <v>2</v>
      </c>
      <c r="S1904" t="str">
        <f t="shared" si="117"/>
        <v>Small</v>
      </c>
      <c r="T1904" s="50">
        <v>40</v>
      </c>
      <c r="U1904" s="70">
        <f t="shared" si="118"/>
        <v>0.03</v>
      </c>
      <c r="V1904" s="52">
        <v>4.82</v>
      </c>
      <c r="W1904" s="52" t="str" cm="1">
        <f t="array" ref="W1904">_xlfn.SWITCH(ROUND(V1904,0),5,"Excellent",4,"Good",3,"Ok","Bad")</f>
        <v>Excellent</v>
      </c>
      <c r="X1904">
        <v>174</v>
      </c>
      <c r="Y1904" t="str">
        <f t="shared" si="119"/>
        <v>Yes</v>
      </c>
      <c r="Z1904" s="68">
        <v>42491</v>
      </c>
      <c r="AA1904" s="68">
        <v>44038</v>
      </c>
      <c r="AB1904">
        <v>28</v>
      </c>
      <c r="AC1904" t="s">
        <v>15615</v>
      </c>
    </row>
    <row r="1905" spans="1:29" x14ac:dyDescent="0.3">
      <c r="A1905" t="s">
        <v>13543</v>
      </c>
      <c r="B1905">
        <v>58</v>
      </c>
      <c r="C1905" t="str">
        <f>VLOOKUP($B1905,Hosts!$A:$M,10,0)</f>
        <v>Within an hour</v>
      </c>
      <c r="D1905" s="70">
        <f>VLOOKUP($B1905,Hosts!$A:$M,11,0)</f>
        <v>1</v>
      </c>
      <c r="E1905" s="70">
        <f>VLOOKUP($B1905,Hosts!$A:$M,12,0)</f>
        <v>0.8</v>
      </c>
      <c r="F1905" t="str">
        <f>VLOOKUP($B1905,Hosts!$A:$M,13,0)</f>
        <v>No</v>
      </c>
      <c r="G1905" t="str">
        <f>INDEX(Hosts!$A:$M, MATCH(Places!$B1905,Hosts!$A:$A,0), MATCH(Places!G$1,Hosts!$A$1:$M$1,0))</f>
        <v>Within an hour</v>
      </c>
      <c r="H1905" s="70">
        <f>INDEX(Hosts!$A:$M, MATCH(Places!$B1905,Hosts!$A:$A,0), MATCH(Places!H$1,Hosts!$A$1:$M$1,0))</f>
        <v>1</v>
      </c>
      <c r="I1905" s="70">
        <f>INDEX(Hosts!$A:$M, MATCH(Places!$B1905,Hosts!$A:$A,0), MATCH(Places!I$1,Hosts!$A$1:$M$1,0))</f>
        <v>0.8</v>
      </c>
      <c r="J1905" t="str">
        <f>INDEX(Hosts!$A:$M, MATCH(Places!$B1905,Hosts!$A:$A,0), MATCH(Places!J$1,Hosts!$A$1:$M$1,0))</f>
        <v>No</v>
      </c>
      <c r="K1905">
        <v>7</v>
      </c>
      <c r="L1905" t="str">
        <f>VLOOKUP($K1905,Neighborhoods!$A:$C,2,0)</f>
        <v>Brooklyn</v>
      </c>
      <c r="M1905" t="str">
        <f>VLOOKUP($K1905,Neighborhoods!$A:$C,3,0)</f>
        <v>Bedford-Stuyvesant</v>
      </c>
      <c r="N1905" t="str">
        <f>INDEX(Neighborhoods!$A:$C, MATCH(Places!$K1905,Neighborhoods!$A:$A,0), MATCH(Places!N$1,Neighborhoods!$A$1:$C$1,0))</f>
        <v>Brooklyn</v>
      </c>
      <c r="O1905" t="str">
        <f>INDEX(Neighborhoods!$A:$C, MATCH(Places!$K1905,Neighborhoods!$A:$A,0), MATCH(Places!O$1,Neighborhoods!$A$1:$C$1,0))</f>
        <v>Bedford-Stuyvesant</v>
      </c>
      <c r="P1905" t="s">
        <v>11822</v>
      </c>
      <c r="Q1905" t="str">
        <f t="shared" si="116"/>
        <v>No</v>
      </c>
      <c r="R1905">
        <v>4</v>
      </c>
      <c r="S1905" t="str">
        <f t="shared" si="117"/>
        <v>Medium</v>
      </c>
      <c r="T1905" s="50">
        <v>90</v>
      </c>
      <c r="U1905" s="70">
        <f t="shared" si="118"/>
        <v>0.03</v>
      </c>
      <c r="V1905" s="52">
        <v>5</v>
      </c>
      <c r="W1905" s="52" t="str" cm="1">
        <f t="array" ref="W1905">_xlfn.SWITCH(ROUND(V1905,0),5,"Excellent",4,"Good",3,"Ok","Bad")</f>
        <v>Excellent</v>
      </c>
      <c r="X1905">
        <v>16</v>
      </c>
      <c r="Y1905" t="str">
        <f t="shared" si="119"/>
        <v>No</v>
      </c>
      <c r="Z1905" s="68">
        <v>42570</v>
      </c>
      <c r="AA1905" s="68">
        <v>43988</v>
      </c>
      <c r="AB1905">
        <v>0</v>
      </c>
      <c r="AC1905" t="s">
        <v>15615</v>
      </c>
    </row>
    <row r="1906" spans="1:29" x14ac:dyDescent="0.3">
      <c r="A1906" t="s">
        <v>1408</v>
      </c>
      <c r="B1906">
        <v>2762</v>
      </c>
      <c r="C1906" t="str">
        <f>VLOOKUP($B1906,Hosts!$A:$M,10,0)</f>
        <v>Within an hour</v>
      </c>
      <c r="D1906" s="70">
        <f>VLOOKUP($B1906,Hosts!$A:$M,11,0)</f>
        <v>1</v>
      </c>
      <c r="E1906" s="70">
        <f>VLOOKUP($B1906,Hosts!$A:$M,12,0)</f>
        <v>1</v>
      </c>
      <c r="F1906" t="str">
        <f>VLOOKUP($B1906,Hosts!$A:$M,13,0)</f>
        <v>Yes</v>
      </c>
      <c r="G1906" t="str">
        <f>INDEX(Hosts!$A:$M, MATCH(Places!$B1906,Hosts!$A:$A,0), MATCH(Places!G$1,Hosts!$A$1:$M$1,0))</f>
        <v>Within an hour</v>
      </c>
      <c r="H1906" s="70">
        <f>INDEX(Hosts!$A:$M, MATCH(Places!$B1906,Hosts!$A:$A,0), MATCH(Places!H$1,Hosts!$A$1:$M$1,0))</f>
        <v>1</v>
      </c>
      <c r="I1906" s="70">
        <f>INDEX(Hosts!$A:$M, MATCH(Places!$B1906,Hosts!$A:$A,0), MATCH(Places!I$1,Hosts!$A$1:$M$1,0))</f>
        <v>1</v>
      </c>
      <c r="J1906" t="str">
        <f>INDEX(Hosts!$A:$M, MATCH(Places!$B1906,Hosts!$A:$A,0), MATCH(Places!J$1,Hosts!$A$1:$M$1,0))</f>
        <v>Yes</v>
      </c>
      <c r="K1906">
        <v>20</v>
      </c>
      <c r="L1906" t="str">
        <f>VLOOKUP($K1906,Neighborhoods!$A:$C,2,0)</f>
        <v>Manhattan</v>
      </c>
      <c r="M1906" t="str">
        <f>VLOOKUP($K1906,Neighborhoods!$A:$C,3,0)</f>
        <v>Upper West Side</v>
      </c>
      <c r="N1906" t="str">
        <f>INDEX(Neighborhoods!$A:$C, MATCH(Places!$K1906,Neighborhoods!$A:$A,0), MATCH(Places!N$1,Neighborhoods!$A$1:$C$1,0))</f>
        <v>Manhattan</v>
      </c>
      <c r="O1906" t="str">
        <f>INDEX(Neighborhoods!$A:$C, MATCH(Places!$K1906,Neighborhoods!$A:$A,0), MATCH(Places!O$1,Neighborhoods!$A$1:$C$1,0))</f>
        <v>Upper West Side</v>
      </c>
      <c r="P1906" t="s">
        <v>1</v>
      </c>
      <c r="Q1906" t="str">
        <f t="shared" si="116"/>
        <v>Yes</v>
      </c>
      <c r="R1906">
        <v>2</v>
      </c>
      <c r="S1906" t="str">
        <f t="shared" si="117"/>
        <v>Small</v>
      </c>
      <c r="T1906" s="50">
        <v>95</v>
      </c>
      <c r="U1906" s="70">
        <f t="shared" si="118"/>
        <v>0.03</v>
      </c>
      <c r="V1906" s="52">
        <v>4.9000000000000004</v>
      </c>
      <c r="W1906" s="52" t="str" cm="1">
        <f t="array" ref="W1906">_xlfn.SWITCH(ROUND(V1906,0),5,"Excellent",4,"Good",3,"Ok","Bad")</f>
        <v>Excellent</v>
      </c>
      <c r="X1906">
        <v>84</v>
      </c>
      <c r="Y1906" t="str">
        <f t="shared" si="119"/>
        <v>No</v>
      </c>
      <c r="Z1906" s="68">
        <v>43036</v>
      </c>
      <c r="AA1906" s="68">
        <v>43833</v>
      </c>
      <c r="AB1906">
        <v>220</v>
      </c>
      <c r="AC1906" t="s">
        <v>15616</v>
      </c>
    </row>
    <row r="1907" spans="1:29" x14ac:dyDescent="0.3">
      <c r="A1907" t="s">
        <v>1409</v>
      </c>
      <c r="B1907">
        <v>2764</v>
      </c>
      <c r="C1907" t="str">
        <f>VLOOKUP($B1907,Hosts!$A:$M,10,0)</f>
        <v>Within an hour</v>
      </c>
      <c r="D1907" s="70">
        <f>VLOOKUP($B1907,Hosts!$A:$M,11,0)</f>
        <v>1</v>
      </c>
      <c r="E1907" s="70">
        <f>VLOOKUP($B1907,Hosts!$A:$M,12,0)</f>
        <v>1</v>
      </c>
      <c r="F1907" t="str">
        <f>VLOOKUP($B1907,Hosts!$A:$M,13,0)</f>
        <v>Yes</v>
      </c>
      <c r="G1907" t="str">
        <f>INDEX(Hosts!$A:$M, MATCH(Places!$B1907,Hosts!$A:$A,0), MATCH(Places!G$1,Hosts!$A$1:$M$1,0))</f>
        <v>Within an hour</v>
      </c>
      <c r="H1907" s="70">
        <f>INDEX(Hosts!$A:$M, MATCH(Places!$B1907,Hosts!$A:$A,0), MATCH(Places!H$1,Hosts!$A$1:$M$1,0))</f>
        <v>1</v>
      </c>
      <c r="I1907" s="70">
        <f>INDEX(Hosts!$A:$M, MATCH(Places!$B1907,Hosts!$A:$A,0), MATCH(Places!I$1,Hosts!$A$1:$M$1,0))</f>
        <v>1</v>
      </c>
      <c r="J1907" t="str">
        <f>INDEX(Hosts!$A:$M, MATCH(Places!$B1907,Hosts!$A:$A,0), MATCH(Places!J$1,Hosts!$A$1:$M$1,0))</f>
        <v>Yes</v>
      </c>
      <c r="K1907">
        <v>7</v>
      </c>
      <c r="L1907" t="str">
        <f>VLOOKUP($K1907,Neighborhoods!$A:$C,2,0)</f>
        <v>Brooklyn</v>
      </c>
      <c r="M1907" t="str">
        <f>VLOOKUP($K1907,Neighborhoods!$A:$C,3,0)</f>
        <v>Bedford-Stuyvesant</v>
      </c>
      <c r="N1907" t="str">
        <f>INDEX(Neighborhoods!$A:$C, MATCH(Places!$K1907,Neighborhoods!$A:$A,0), MATCH(Places!N$1,Neighborhoods!$A$1:$C$1,0))</f>
        <v>Brooklyn</v>
      </c>
      <c r="O1907" t="str">
        <f>INDEX(Neighborhoods!$A:$C, MATCH(Places!$K1907,Neighborhoods!$A:$A,0), MATCH(Places!O$1,Neighborhoods!$A$1:$C$1,0))</f>
        <v>Bedford-Stuyvesant</v>
      </c>
      <c r="P1907" t="s">
        <v>11822</v>
      </c>
      <c r="Q1907" t="str">
        <f t="shared" si="116"/>
        <v>No</v>
      </c>
      <c r="R1907">
        <v>6</v>
      </c>
      <c r="S1907" t="str">
        <f t="shared" si="117"/>
        <v>Large</v>
      </c>
      <c r="T1907" s="50">
        <v>250</v>
      </c>
      <c r="U1907" s="70">
        <f t="shared" si="118"/>
        <v>0.04</v>
      </c>
      <c r="V1907" s="52">
        <v>4.92</v>
      </c>
      <c r="W1907" s="52" t="str" cm="1">
        <f t="array" ref="W1907">_xlfn.SWITCH(ROUND(V1907,0),5,"Excellent",4,"Good",3,"Ok","Bad")</f>
        <v>Excellent</v>
      </c>
      <c r="X1907">
        <v>145</v>
      </c>
      <c r="Y1907" t="str">
        <f t="shared" si="119"/>
        <v>Yes</v>
      </c>
      <c r="Z1907" s="68">
        <v>42521</v>
      </c>
      <c r="AA1907" s="68">
        <v>43899</v>
      </c>
      <c r="AB1907">
        <v>299</v>
      </c>
      <c r="AC1907" t="s">
        <v>15615</v>
      </c>
    </row>
    <row r="1908" spans="1:29" x14ac:dyDescent="0.3">
      <c r="A1908" t="s">
        <v>14345</v>
      </c>
      <c r="B1908">
        <v>2765</v>
      </c>
      <c r="C1908" t="str">
        <f>VLOOKUP($B1908,Hosts!$A:$M,10,0)</f>
        <v>Within an hour</v>
      </c>
      <c r="D1908" s="70">
        <f>VLOOKUP($B1908,Hosts!$A:$M,11,0)</f>
        <v>1</v>
      </c>
      <c r="E1908" s="70">
        <f>VLOOKUP($B1908,Hosts!$A:$M,12,0)</f>
        <v>0.9</v>
      </c>
      <c r="F1908" t="str">
        <f>VLOOKUP($B1908,Hosts!$A:$M,13,0)</f>
        <v>No</v>
      </c>
      <c r="G1908" t="str">
        <f>INDEX(Hosts!$A:$M, MATCH(Places!$B1908,Hosts!$A:$A,0), MATCH(Places!G$1,Hosts!$A$1:$M$1,0))</f>
        <v>Within an hour</v>
      </c>
      <c r="H1908" s="70">
        <f>INDEX(Hosts!$A:$M, MATCH(Places!$B1908,Hosts!$A:$A,0), MATCH(Places!H$1,Hosts!$A$1:$M$1,0))</f>
        <v>1</v>
      </c>
      <c r="I1908" s="70">
        <f>INDEX(Hosts!$A:$M, MATCH(Places!$B1908,Hosts!$A:$A,0), MATCH(Places!I$1,Hosts!$A$1:$M$1,0))</f>
        <v>0.9</v>
      </c>
      <c r="J1908" t="str">
        <f>INDEX(Hosts!$A:$M, MATCH(Places!$B1908,Hosts!$A:$A,0), MATCH(Places!J$1,Hosts!$A$1:$M$1,0))</f>
        <v>No</v>
      </c>
      <c r="K1908">
        <v>10</v>
      </c>
      <c r="L1908" t="str">
        <f>VLOOKUP($K1908,Neighborhoods!$A:$C,2,0)</f>
        <v>Brooklyn</v>
      </c>
      <c r="M1908" t="str">
        <f>VLOOKUP($K1908,Neighborhoods!$A:$C,3,0)</f>
        <v>East Flatbush</v>
      </c>
      <c r="N1908" t="str">
        <f>INDEX(Neighborhoods!$A:$C, MATCH(Places!$K1908,Neighborhoods!$A:$A,0), MATCH(Places!N$1,Neighborhoods!$A$1:$C$1,0))</f>
        <v>Brooklyn</v>
      </c>
      <c r="O1908" t="str">
        <f>INDEX(Neighborhoods!$A:$C, MATCH(Places!$K1908,Neighborhoods!$A:$A,0), MATCH(Places!O$1,Neighborhoods!$A$1:$C$1,0))</f>
        <v>East Flatbush</v>
      </c>
      <c r="P1908" t="s">
        <v>11822</v>
      </c>
      <c r="Q1908" t="str">
        <f t="shared" si="116"/>
        <v>No</v>
      </c>
      <c r="R1908">
        <v>4</v>
      </c>
      <c r="S1908" t="str">
        <f t="shared" si="117"/>
        <v>Medium</v>
      </c>
      <c r="T1908" s="50">
        <v>229</v>
      </c>
      <c r="U1908" s="70">
        <f t="shared" si="118"/>
        <v>0.04</v>
      </c>
      <c r="V1908" s="52">
        <v>4.8099999999999996</v>
      </c>
      <c r="W1908" s="52" t="str" cm="1">
        <f t="array" ref="W1908">_xlfn.SWITCH(ROUND(V1908,0),5,"Excellent",4,"Good",3,"Ok","Bad")</f>
        <v>Excellent</v>
      </c>
      <c r="X1908">
        <v>54</v>
      </c>
      <c r="Y1908" t="str">
        <f t="shared" si="119"/>
        <v>No</v>
      </c>
      <c r="Z1908" s="68">
        <v>42625</v>
      </c>
      <c r="AA1908" s="68">
        <v>44029</v>
      </c>
      <c r="AB1908">
        <v>329</v>
      </c>
      <c r="AC1908" t="s">
        <v>15615</v>
      </c>
    </row>
    <row r="1909" spans="1:29" x14ac:dyDescent="0.3">
      <c r="A1909" t="s">
        <v>1410</v>
      </c>
      <c r="B1909">
        <v>2724</v>
      </c>
      <c r="C1909" t="str">
        <f>VLOOKUP($B1909,Hosts!$A:$M,10,0)</f>
        <v>Within a few hours</v>
      </c>
      <c r="D1909" s="70">
        <f>VLOOKUP($B1909,Hosts!$A:$M,11,0)</f>
        <v>1</v>
      </c>
      <c r="E1909" s="70">
        <f>VLOOKUP($B1909,Hosts!$A:$M,12,0)</f>
        <v>0.98</v>
      </c>
      <c r="F1909" t="str">
        <f>VLOOKUP($B1909,Hosts!$A:$M,13,0)</f>
        <v>Yes</v>
      </c>
      <c r="G1909" t="str">
        <f>INDEX(Hosts!$A:$M, MATCH(Places!$B1909,Hosts!$A:$A,0), MATCH(Places!G$1,Hosts!$A$1:$M$1,0))</f>
        <v>Within a few hours</v>
      </c>
      <c r="H1909" s="70">
        <f>INDEX(Hosts!$A:$M, MATCH(Places!$B1909,Hosts!$A:$A,0), MATCH(Places!H$1,Hosts!$A$1:$M$1,0))</f>
        <v>1</v>
      </c>
      <c r="I1909" s="70">
        <f>INDEX(Hosts!$A:$M, MATCH(Places!$B1909,Hosts!$A:$A,0), MATCH(Places!I$1,Hosts!$A$1:$M$1,0))</f>
        <v>0.98</v>
      </c>
      <c r="J1909" t="str">
        <f>INDEX(Hosts!$A:$M, MATCH(Places!$B1909,Hosts!$A:$A,0), MATCH(Places!J$1,Hosts!$A$1:$M$1,0))</f>
        <v>Yes</v>
      </c>
      <c r="K1909">
        <v>12</v>
      </c>
      <c r="L1909" t="str">
        <f>VLOOKUP($K1909,Neighborhoods!$A:$C,2,0)</f>
        <v>Brooklyn</v>
      </c>
      <c r="M1909" t="str">
        <f>VLOOKUP($K1909,Neighborhoods!$A:$C,3,0)</f>
        <v>Williamsburg</v>
      </c>
      <c r="N1909" t="str">
        <f>INDEX(Neighborhoods!$A:$C, MATCH(Places!$K1909,Neighborhoods!$A:$A,0), MATCH(Places!N$1,Neighborhoods!$A$1:$C$1,0))</f>
        <v>Brooklyn</v>
      </c>
      <c r="O1909" t="str">
        <f>INDEX(Neighborhoods!$A:$C, MATCH(Places!$K1909,Neighborhoods!$A:$A,0), MATCH(Places!O$1,Neighborhoods!$A$1:$C$1,0))</f>
        <v>Williamsburg</v>
      </c>
      <c r="P1909" t="s">
        <v>1</v>
      </c>
      <c r="Q1909" t="str">
        <f t="shared" si="116"/>
        <v>Yes</v>
      </c>
      <c r="R1909">
        <v>2</v>
      </c>
      <c r="S1909" t="str">
        <f t="shared" si="117"/>
        <v>Small</v>
      </c>
      <c r="T1909" s="50">
        <v>92</v>
      </c>
      <c r="U1909" s="70">
        <f t="shared" si="118"/>
        <v>0.03</v>
      </c>
      <c r="V1909" s="52">
        <v>4.9800000000000004</v>
      </c>
      <c r="W1909" s="52" t="str" cm="1">
        <f t="array" ref="W1909">_xlfn.SWITCH(ROUND(V1909,0),5,"Excellent",4,"Good",3,"Ok","Bad")</f>
        <v>Excellent</v>
      </c>
      <c r="X1909">
        <v>223</v>
      </c>
      <c r="Y1909" t="str">
        <f t="shared" si="119"/>
        <v>Yes</v>
      </c>
      <c r="Z1909" s="68">
        <v>42471</v>
      </c>
      <c r="AA1909" s="68">
        <v>43907</v>
      </c>
      <c r="AB1909">
        <v>47</v>
      </c>
      <c r="AC1909" t="s">
        <v>15615</v>
      </c>
    </row>
    <row r="1910" spans="1:29" x14ac:dyDescent="0.3">
      <c r="A1910" t="s">
        <v>1411</v>
      </c>
      <c r="B1910">
        <v>2767</v>
      </c>
      <c r="C1910" t="str">
        <f>VLOOKUP($B1910,Hosts!$A:$M,10,0)</f>
        <v>Within an hour</v>
      </c>
      <c r="D1910" s="70">
        <f>VLOOKUP($B1910,Hosts!$A:$M,11,0)</f>
        <v>0.97</v>
      </c>
      <c r="E1910" s="70">
        <f>VLOOKUP($B1910,Hosts!$A:$M,12,0)</f>
        <v>0.91</v>
      </c>
      <c r="F1910" t="str">
        <f>VLOOKUP($B1910,Hosts!$A:$M,13,0)</f>
        <v>No</v>
      </c>
      <c r="G1910" t="str">
        <f>INDEX(Hosts!$A:$M, MATCH(Places!$B1910,Hosts!$A:$A,0), MATCH(Places!G$1,Hosts!$A$1:$M$1,0))</f>
        <v>Within an hour</v>
      </c>
      <c r="H1910" s="70">
        <f>INDEX(Hosts!$A:$M, MATCH(Places!$B1910,Hosts!$A:$A,0), MATCH(Places!H$1,Hosts!$A$1:$M$1,0))</f>
        <v>0.97</v>
      </c>
      <c r="I1910" s="70">
        <f>INDEX(Hosts!$A:$M, MATCH(Places!$B1910,Hosts!$A:$A,0), MATCH(Places!I$1,Hosts!$A$1:$M$1,0))</f>
        <v>0.91</v>
      </c>
      <c r="J1910" t="str">
        <f>INDEX(Hosts!$A:$M, MATCH(Places!$B1910,Hosts!$A:$A,0), MATCH(Places!J$1,Hosts!$A$1:$M$1,0))</f>
        <v>No</v>
      </c>
      <c r="K1910">
        <v>22</v>
      </c>
      <c r="L1910" t="str">
        <f>VLOOKUP($K1910,Neighborhoods!$A:$C,2,0)</f>
        <v>Queens</v>
      </c>
      <c r="M1910" t="str">
        <f>VLOOKUP($K1910,Neighborhoods!$A:$C,3,0)</f>
        <v>Flushing</v>
      </c>
      <c r="N1910" t="str">
        <f>INDEX(Neighborhoods!$A:$C, MATCH(Places!$K1910,Neighborhoods!$A:$A,0), MATCH(Places!N$1,Neighborhoods!$A$1:$C$1,0))</f>
        <v>Queens</v>
      </c>
      <c r="O1910" t="str">
        <f>INDEX(Neighborhoods!$A:$C, MATCH(Places!$K1910,Neighborhoods!$A:$A,0), MATCH(Places!O$1,Neighborhoods!$A$1:$C$1,0))</f>
        <v>Flushing</v>
      </c>
      <c r="P1910" t="s">
        <v>1</v>
      </c>
      <c r="Q1910" t="str">
        <f t="shared" si="116"/>
        <v>Yes</v>
      </c>
      <c r="R1910">
        <v>4</v>
      </c>
      <c r="S1910" t="str">
        <f t="shared" si="117"/>
        <v>Medium</v>
      </c>
      <c r="T1910" s="50">
        <v>50</v>
      </c>
      <c r="U1910" s="70">
        <f t="shared" si="118"/>
        <v>0.03</v>
      </c>
      <c r="V1910" s="52">
        <v>4.41</v>
      </c>
      <c r="W1910" s="52" t="str" cm="1">
        <f t="array" ref="W1910">_xlfn.SWITCH(ROUND(V1910,0),5,"Excellent",4,"Good",3,"Ok","Bad")</f>
        <v>Good</v>
      </c>
      <c r="X1910">
        <v>75</v>
      </c>
      <c r="Y1910" t="str">
        <f t="shared" si="119"/>
        <v>No</v>
      </c>
      <c r="Z1910" s="68">
        <v>42487</v>
      </c>
      <c r="AA1910" s="68">
        <v>44015</v>
      </c>
      <c r="AB1910">
        <v>180</v>
      </c>
      <c r="AC1910" t="s">
        <v>15615</v>
      </c>
    </row>
    <row r="1911" spans="1:29" x14ac:dyDescent="0.3">
      <c r="A1911" t="s">
        <v>1412</v>
      </c>
      <c r="B1911">
        <v>2768</v>
      </c>
      <c r="C1911" t="str">
        <f>VLOOKUP($B1911,Hosts!$A:$M,10,0)</f>
        <v>Within a day</v>
      </c>
      <c r="D1911" s="70">
        <f>VLOOKUP($B1911,Hosts!$A:$M,11,0)</f>
        <v>1</v>
      </c>
      <c r="E1911" s="70">
        <f>VLOOKUP($B1911,Hosts!$A:$M,12,0)</f>
        <v>1</v>
      </c>
      <c r="F1911" t="str">
        <f>VLOOKUP($B1911,Hosts!$A:$M,13,0)</f>
        <v>Yes</v>
      </c>
      <c r="G1911" t="str">
        <f>INDEX(Hosts!$A:$M, MATCH(Places!$B1911,Hosts!$A:$A,0), MATCH(Places!G$1,Hosts!$A$1:$M$1,0))</f>
        <v>Within a day</v>
      </c>
      <c r="H1911" s="70">
        <f>INDEX(Hosts!$A:$M, MATCH(Places!$B1911,Hosts!$A:$A,0), MATCH(Places!H$1,Hosts!$A$1:$M$1,0))</f>
        <v>1</v>
      </c>
      <c r="I1911" s="70">
        <f>INDEX(Hosts!$A:$M, MATCH(Places!$B1911,Hosts!$A:$A,0), MATCH(Places!I$1,Hosts!$A$1:$M$1,0))</f>
        <v>1</v>
      </c>
      <c r="J1911" t="str">
        <f>INDEX(Hosts!$A:$M, MATCH(Places!$B1911,Hosts!$A:$A,0), MATCH(Places!J$1,Hosts!$A$1:$M$1,0))</f>
        <v>Yes</v>
      </c>
      <c r="K1911">
        <v>9</v>
      </c>
      <c r="L1911" t="str">
        <f>VLOOKUP($K1911,Neighborhoods!$A:$C,2,0)</f>
        <v>Brooklyn</v>
      </c>
      <c r="M1911" t="str">
        <f>VLOOKUP($K1911,Neighborhoods!$A:$C,3,0)</f>
        <v>Crown Heights</v>
      </c>
      <c r="N1911" t="str">
        <f>INDEX(Neighborhoods!$A:$C, MATCH(Places!$K1911,Neighborhoods!$A:$A,0), MATCH(Places!N$1,Neighborhoods!$A$1:$C$1,0))</f>
        <v>Brooklyn</v>
      </c>
      <c r="O1911" t="str">
        <f>INDEX(Neighborhoods!$A:$C, MATCH(Places!$K1911,Neighborhoods!$A:$A,0), MATCH(Places!O$1,Neighborhoods!$A$1:$C$1,0))</f>
        <v>Crown Heights</v>
      </c>
      <c r="P1911" t="s">
        <v>11822</v>
      </c>
      <c r="Q1911" t="str">
        <f t="shared" si="116"/>
        <v>No</v>
      </c>
      <c r="R1911">
        <v>3</v>
      </c>
      <c r="S1911" t="str">
        <f t="shared" si="117"/>
        <v>Medium</v>
      </c>
      <c r="T1911" s="50">
        <v>85</v>
      </c>
      <c r="U1911" s="70">
        <f t="shared" si="118"/>
        <v>0.03</v>
      </c>
      <c r="V1911" s="52">
        <v>4.8899999999999997</v>
      </c>
      <c r="W1911" s="52" t="str" cm="1">
        <f t="array" ref="W1911">_xlfn.SWITCH(ROUND(V1911,0),5,"Excellent",4,"Good",3,"Ok","Bad")</f>
        <v>Excellent</v>
      </c>
      <c r="X1911">
        <v>102</v>
      </c>
      <c r="Y1911" t="str">
        <f t="shared" si="119"/>
        <v>Yes</v>
      </c>
      <c r="Z1911" s="68">
        <v>42498</v>
      </c>
      <c r="AA1911" s="68">
        <v>43909</v>
      </c>
      <c r="AB1911">
        <v>363</v>
      </c>
      <c r="AC1911" t="s">
        <v>15616</v>
      </c>
    </row>
    <row r="1912" spans="1:29" x14ac:dyDescent="0.3">
      <c r="A1912" t="s">
        <v>1413</v>
      </c>
      <c r="B1912">
        <v>1585</v>
      </c>
      <c r="C1912" t="str">
        <f>VLOOKUP($B1912,Hosts!$A:$M,10,0)</f>
        <v>Within a few hours</v>
      </c>
      <c r="D1912" s="70">
        <f>VLOOKUP($B1912,Hosts!$A:$M,11,0)</f>
        <v>0.92</v>
      </c>
      <c r="E1912" s="70">
        <f>VLOOKUP($B1912,Hosts!$A:$M,12,0)</f>
        <v>0.67</v>
      </c>
      <c r="F1912" t="str">
        <f>VLOOKUP($B1912,Hosts!$A:$M,13,0)</f>
        <v>Yes</v>
      </c>
      <c r="G1912" t="str">
        <f>INDEX(Hosts!$A:$M, MATCH(Places!$B1912,Hosts!$A:$A,0), MATCH(Places!G$1,Hosts!$A$1:$M$1,0))</f>
        <v>Within a few hours</v>
      </c>
      <c r="H1912" s="70">
        <f>INDEX(Hosts!$A:$M, MATCH(Places!$B1912,Hosts!$A:$A,0), MATCH(Places!H$1,Hosts!$A$1:$M$1,0))</f>
        <v>0.92</v>
      </c>
      <c r="I1912" s="70">
        <f>INDEX(Hosts!$A:$M, MATCH(Places!$B1912,Hosts!$A:$A,0), MATCH(Places!I$1,Hosts!$A$1:$M$1,0))</f>
        <v>0.67</v>
      </c>
      <c r="J1912" t="str">
        <f>INDEX(Hosts!$A:$M, MATCH(Places!$B1912,Hosts!$A:$A,0), MATCH(Places!J$1,Hosts!$A$1:$M$1,0))</f>
        <v>Yes</v>
      </c>
      <c r="K1912">
        <v>16</v>
      </c>
      <c r="L1912" t="str">
        <f>VLOOKUP($K1912,Neighborhoods!$A:$C,2,0)</f>
        <v>Manhattan</v>
      </c>
      <c r="M1912" t="str">
        <f>VLOOKUP($K1912,Neighborhoods!$A:$C,3,0)</f>
        <v>Harlem</v>
      </c>
      <c r="N1912" t="str">
        <f>INDEX(Neighborhoods!$A:$C, MATCH(Places!$K1912,Neighborhoods!$A:$A,0), MATCH(Places!N$1,Neighborhoods!$A$1:$C$1,0))</f>
        <v>Manhattan</v>
      </c>
      <c r="O1912" t="str">
        <f>INDEX(Neighborhoods!$A:$C, MATCH(Places!$K1912,Neighborhoods!$A:$A,0), MATCH(Places!O$1,Neighborhoods!$A$1:$C$1,0))</f>
        <v>Harlem</v>
      </c>
      <c r="P1912" t="s">
        <v>11822</v>
      </c>
      <c r="Q1912" t="str">
        <f t="shared" si="116"/>
        <v>No</v>
      </c>
      <c r="R1912">
        <v>2</v>
      </c>
      <c r="S1912" t="str">
        <f t="shared" si="117"/>
        <v>Small</v>
      </c>
      <c r="T1912" s="50">
        <v>128</v>
      </c>
      <c r="U1912" s="70">
        <f t="shared" si="118"/>
        <v>0.03</v>
      </c>
      <c r="V1912" s="52">
        <v>4.99</v>
      </c>
      <c r="W1912" s="52" t="str" cm="1">
        <f t="array" ref="W1912">_xlfn.SWITCH(ROUND(V1912,0),5,"Excellent",4,"Good",3,"Ok","Bad")</f>
        <v>Excellent</v>
      </c>
      <c r="X1912">
        <v>121</v>
      </c>
      <c r="Y1912" t="str">
        <f t="shared" si="119"/>
        <v>Yes</v>
      </c>
      <c r="Z1912" s="68">
        <v>42499</v>
      </c>
      <c r="AA1912" s="68">
        <v>44044</v>
      </c>
      <c r="AB1912">
        <v>365</v>
      </c>
      <c r="AC1912" t="s">
        <v>15615</v>
      </c>
    </row>
    <row r="1913" spans="1:29" x14ac:dyDescent="0.3">
      <c r="A1913" t="s">
        <v>1414</v>
      </c>
      <c r="B1913">
        <v>2313</v>
      </c>
      <c r="C1913" t="str">
        <f>VLOOKUP($B1913,Hosts!$A:$M,10,0)</f>
        <v>Within a few hours</v>
      </c>
      <c r="D1913" s="70">
        <f>VLOOKUP($B1913,Hosts!$A:$M,11,0)</f>
        <v>0.93</v>
      </c>
      <c r="E1913" s="70">
        <f>VLOOKUP($B1913,Hosts!$A:$M,12,0)</f>
        <v>0.71</v>
      </c>
      <c r="F1913" t="str">
        <f>VLOOKUP($B1913,Hosts!$A:$M,13,0)</f>
        <v>No</v>
      </c>
      <c r="G1913" t="str">
        <f>INDEX(Hosts!$A:$M, MATCH(Places!$B1913,Hosts!$A:$A,0), MATCH(Places!G$1,Hosts!$A$1:$M$1,0))</f>
        <v>Within a few hours</v>
      </c>
      <c r="H1913" s="70">
        <f>INDEX(Hosts!$A:$M, MATCH(Places!$B1913,Hosts!$A:$A,0), MATCH(Places!H$1,Hosts!$A$1:$M$1,0))</f>
        <v>0.93</v>
      </c>
      <c r="I1913" s="70">
        <f>INDEX(Hosts!$A:$M, MATCH(Places!$B1913,Hosts!$A:$A,0), MATCH(Places!I$1,Hosts!$A$1:$M$1,0))</f>
        <v>0.71</v>
      </c>
      <c r="J1913" t="str">
        <f>INDEX(Hosts!$A:$M, MATCH(Places!$B1913,Hosts!$A:$A,0), MATCH(Places!J$1,Hosts!$A$1:$M$1,0))</f>
        <v>No</v>
      </c>
      <c r="K1913">
        <v>12</v>
      </c>
      <c r="L1913" t="str">
        <f>VLOOKUP($K1913,Neighborhoods!$A:$C,2,0)</f>
        <v>Brooklyn</v>
      </c>
      <c r="M1913" t="str">
        <f>VLOOKUP($K1913,Neighborhoods!$A:$C,3,0)</f>
        <v>Williamsburg</v>
      </c>
      <c r="N1913" t="str">
        <f>INDEX(Neighborhoods!$A:$C, MATCH(Places!$K1913,Neighborhoods!$A:$A,0), MATCH(Places!N$1,Neighborhoods!$A$1:$C$1,0))</f>
        <v>Brooklyn</v>
      </c>
      <c r="O1913" t="str">
        <f>INDEX(Neighborhoods!$A:$C, MATCH(Places!$K1913,Neighborhoods!$A:$A,0), MATCH(Places!O$1,Neighborhoods!$A$1:$C$1,0))</f>
        <v>Williamsburg</v>
      </c>
      <c r="P1913" t="s">
        <v>11822</v>
      </c>
      <c r="Q1913" t="str">
        <f t="shared" si="116"/>
        <v>No</v>
      </c>
      <c r="R1913">
        <v>3</v>
      </c>
      <c r="S1913" t="str">
        <f t="shared" si="117"/>
        <v>Medium</v>
      </c>
      <c r="T1913" s="50">
        <v>131</v>
      </c>
      <c r="U1913" s="70">
        <f t="shared" si="118"/>
        <v>0.03</v>
      </c>
      <c r="V1913" s="52">
        <v>4.79</v>
      </c>
      <c r="W1913" s="52" t="str" cm="1">
        <f t="array" ref="W1913">_xlfn.SWITCH(ROUND(V1913,0),5,"Excellent",4,"Good",3,"Ok","Bad")</f>
        <v>Excellent</v>
      </c>
      <c r="X1913">
        <v>19</v>
      </c>
      <c r="Y1913" t="str">
        <f t="shared" si="119"/>
        <v>No</v>
      </c>
      <c r="Z1913" s="68">
        <v>42497</v>
      </c>
      <c r="AA1913" s="68">
        <v>43812</v>
      </c>
      <c r="AB1913">
        <v>81</v>
      </c>
      <c r="AC1913" t="s">
        <v>15615</v>
      </c>
    </row>
    <row r="1914" spans="1:29" x14ac:dyDescent="0.3">
      <c r="A1914" t="s">
        <v>1415</v>
      </c>
      <c r="B1914">
        <v>2101</v>
      </c>
      <c r="C1914" t="str">
        <f>VLOOKUP($B1914,Hosts!$A:$M,10,0)</f>
        <v>Within an hour</v>
      </c>
      <c r="D1914" s="70">
        <f>VLOOKUP($B1914,Hosts!$A:$M,11,0)</f>
        <v>1</v>
      </c>
      <c r="E1914" s="70">
        <f>VLOOKUP($B1914,Hosts!$A:$M,12,0)</f>
        <v>0.56999999999999995</v>
      </c>
      <c r="F1914" t="str">
        <f>VLOOKUP($B1914,Hosts!$A:$M,13,0)</f>
        <v>Yes</v>
      </c>
      <c r="G1914" t="str">
        <f>INDEX(Hosts!$A:$M, MATCH(Places!$B1914,Hosts!$A:$A,0), MATCH(Places!G$1,Hosts!$A$1:$M$1,0))</f>
        <v>Within an hour</v>
      </c>
      <c r="H1914" s="70">
        <f>INDEX(Hosts!$A:$M, MATCH(Places!$B1914,Hosts!$A:$A,0), MATCH(Places!H$1,Hosts!$A$1:$M$1,0))</f>
        <v>1</v>
      </c>
      <c r="I1914" s="70">
        <f>INDEX(Hosts!$A:$M, MATCH(Places!$B1914,Hosts!$A:$A,0), MATCH(Places!I$1,Hosts!$A$1:$M$1,0))</f>
        <v>0.56999999999999995</v>
      </c>
      <c r="J1914" t="str">
        <f>INDEX(Hosts!$A:$M, MATCH(Places!$B1914,Hosts!$A:$A,0), MATCH(Places!J$1,Hosts!$A$1:$M$1,0))</f>
        <v>Yes</v>
      </c>
      <c r="K1914">
        <v>18</v>
      </c>
      <c r="L1914" t="str">
        <f>VLOOKUP($K1914,Neighborhoods!$A:$C,2,0)</f>
        <v>Manhattan</v>
      </c>
      <c r="M1914" t="str">
        <f>VLOOKUP($K1914,Neighborhoods!$A:$C,3,0)</f>
        <v>Midtown</v>
      </c>
      <c r="N1914" t="str">
        <f>INDEX(Neighborhoods!$A:$C, MATCH(Places!$K1914,Neighborhoods!$A:$A,0), MATCH(Places!N$1,Neighborhoods!$A$1:$C$1,0))</f>
        <v>Manhattan</v>
      </c>
      <c r="O1914" t="str">
        <f>INDEX(Neighborhoods!$A:$C, MATCH(Places!$K1914,Neighborhoods!$A:$A,0), MATCH(Places!O$1,Neighborhoods!$A$1:$C$1,0))</f>
        <v>Midtown</v>
      </c>
      <c r="P1914" t="s">
        <v>11822</v>
      </c>
      <c r="Q1914" t="str">
        <f t="shared" si="116"/>
        <v>No</v>
      </c>
      <c r="R1914">
        <v>4</v>
      </c>
      <c r="S1914" t="str">
        <f t="shared" si="117"/>
        <v>Medium</v>
      </c>
      <c r="T1914" s="50">
        <v>241.86</v>
      </c>
      <c r="U1914" s="70">
        <f t="shared" si="118"/>
        <v>0.04</v>
      </c>
      <c r="V1914" s="52">
        <v>4.67</v>
      </c>
      <c r="W1914" s="52" t="str" cm="1">
        <f t="array" ref="W1914">_xlfn.SWITCH(ROUND(V1914,0),5,"Excellent",4,"Good",3,"Ok","Bad")</f>
        <v>Excellent</v>
      </c>
      <c r="X1914">
        <v>6</v>
      </c>
      <c r="Y1914" t="str">
        <f t="shared" si="119"/>
        <v>No</v>
      </c>
      <c r="Z1914" s="68">
        <v>42507</v>
      </c>
      <c r="AA1914" s="68">
        <v>43721</v>
      </c>
      <c r="AB1914">
        <v>0</v>
      </c>
      <c r="AC1914" t="s">
        <v>15615</v>
      </c>
    </row>
    <row r="1915" spans="1:29" x14ac:dyDescent="0.3">
      <c r="A1915" t="s">
        <v>1416</v>
      </c>
      <c r="B1915">
        <v>2771</v>
      </c>
      <c r="C1915" t="str">
        <f>VLOOKUP($B1915,Hosts!$A:$M,10,0)</f>
        <v>Within a day</v>
      </c>
      <c r="D1915" s="70">
        <f>VLOOKUP($B1915,Hosts!$A:$M,11,0)</f>
        <v>0.77</v>
      </c>
      <c r="E1915" s="70">
        <f>VLOOKUP($B1915,Hosts!$A:$M,12,0)</f>
        <v>0.93</v>
      </c>
      <c r="F1915" t="str">
        <f>VLOOKUP($B1915,Hosts!$A:$M,13,0)</f>
        <v>No</v>
      </c>
      <c r="G1915" t="str">
        <f>INDEX(Hosts!$A:$M, MATCH(Places!$B1915,Hosts!$A:$A,0), MATCH(Places!G$1,Hosts!$A$1:$M$1,0))</f>
        <v>Within a day</v>
      </c>
      <c r="H1915" s="70">
        <f>INDEX(Hosts!$A:$M, MATCH(Places!$B1915,Hosts!$A:$A,0), MATCH(Places!H$1,Hosts!$A$1:$M$1,0))</f>
        <v>0.77</v>
      </c>
      <c r="I1915" s="70">
        <f>INDEX(Hosts!$A:$M, MATCH(Places!$B1915,Hosts!$A:$A,0), MATCH(Places!I$1,Hosts!$A$1:$M$1,0))</f>
        <v>0.93</v>
      </c>
      <c r="J1915" t="str">
        <f>INDEX(Hosts!$A:$M, MATCH(Places!$B1915,Hosts!$A:$A,0), MATCH(Places!J$1,Hosts!$A$1:$M$1,0))</f>
        <v>No</v>
      </c>
      <c r="K1915">
        <v>17</v>
      </c>
      <c r="L1915" t="str">
        <f>VLOOKUP($K1915,Neighborhoods!$A:$C,2,0)</f>
        <v>Manhattan</v>
      </c>
      <c r="M1915" t="str">
        <f>VLOOKUP($K1915,Neighborhoods!$A:$C,3,0)</f>
        <v>Hell's Kitchen</v>
      </c>
      <c r="N1915" t="str">
        <f>INDEX(Neighborhoods!$A:$C, MATCH(Places!$K1915,Neighborhoods!$A:$A,0), MATCH(Places!N$1,Neighborhoods!$A$1:$C$1,0))</f>
        <v>Manhattan</v>
      </c>
      <c r="O1915" t="str">
        <f>INDEX(Neighborhoods!$A:$C, MATCH(Places!$K1915,Neighborhoods!$A:$A,0), MATCH(Places!O$1,Neighborhoods!$A$1:$C$1,0))</f>
        <v>Hell's Kitchen</v>
      </c>
      <c r="P1915" t="s">
        <v>11822</v>
      </c>
      <c r="Q1915" t="str">
        <f t="shared" si="116"/>
        <v>No</v>
      </c>
      <c r="R1915">
        <v>5</v>
      </c>
      <c r="S1915" t="str">
        <f t="shared" si="117"/>
        <v>Medium</v>
      </c>
      <c r="T1915" s="50">
        <v>239</v>
      </c>
      <c r="U1915" s="70">
        <f t="shared" si="118"/>
        <v>0.04</v>
      </c>
      <c r="V1915" s="52">
        <v>4.72</v>
      </c>
      <c r="W1915" s="52" t="str" cm="1">
        <f t="array" ref="W1915">_xlfn.SWITCH(ROUND(V1915,0),5,"Excellent",4,"Good",3,"Ok","Bad")</f>
        <v>Excellent</v>
      </c>
      <c r="X1915">
        <v>141</v>
      </c>
      <c r="Y1915" t="str">
        <f t="shared" si="119"/>
        <v>No</v>
      </c>
      <c r="Z1915" s="68">
        <v>42478</v>
      </c>
      <c r="AA1915" s="68">
        <v>43910</v>
      </c>
      <c r="AB1915">
        <v>286</v>
      </c>
      <c r="AC1915" t="s">
        <v>15615</v>
      </c>
    </row>
    <row r="1916" spans="1:29" x14ac:dyDescent="0.3">
      <c r="A1916" t="s">
        <v>1417</v>
      </c>
      <c r="B1916">
        <v>2198</v>
      </c>
      <c r="C1916" t="str">
        <f>VLOOKUP($B1916,Hosts!$A:$M,10,0)</f>
        <v>Within a day</v>
      </c>
      <c r="D1916" s="70">
        <f>VLOOKUP($B1916,Hosts!$A:$M,11,0)</f>
        <v>1</v>
      </c>
      <c r="E1916" s="70">
        <f>VLOOKUP($B1916,Hosts!$A:$M,12,0)</f>
        <v>0.94</v>
      </c>
      <c r="F1916" t="str">
        <f>VLOOKUP($B1916,Hosts!$A:$M,13,0)</f>
        <v>Yes</v>
      </c>
      <c r="G1916" t="str">
        <f>INDEX(Hosts!$A:$M, MATCH(Places!$B1916,Hosts!$A:$A,0), MATCH(Places!G$1,Hosts!$A$1:$M$1,0))</f>
        <v>Within a day</v>
      </c>
      <c r="H1916" s="70">
        <f>INDEX(Hosts!$A:$M, MATCH(Places!$B1916,Hosts!$A:$A,0), MATCH(Places!H$1,Hosts!$A$1:$M$1,0))</f>
        <v>1</v>
      </c>
      <c r="I1916" s="70">
        <f>INDEX(Hosts!$A:$M, MATCH(Places!$B1916,Hosts!$A:$A,0), MATCH(Places!I$1,Hosts!$A$1:$M$1,0))</f>
        <v>0.94</v>
      </c>
      <c r="J1916" t="str">
        <f>INDEX(Hosts!$A:$M, MATCH(Places!$B1916,Hosts!$A:$A,0), MATCH(Places!J$1,Hosts!$A$1:$M$1,0))</f>
        <v>Yes</v>
      </c>
      <c r="K1916">
        <v>7</v>
      </c>
      <c r="L1916" t="str">
        <f>VLOOKUP($K1916,Neighborhoods!$A:$C,2,0)</f>
        <v>Brooklyn</v>
      </c>
      <c r="M1916" t="str">
        <f>VLOOKUP($K1916,Neighborhoods!$A:$C,3,0)</f>
        <v>Bedford-Stuyvesant</v>
      </c>
      <c r="N1916" t="str">
        <f>INDEX(Neighborhoods!$A:$C, MATCH(Places!$K1916,Neighborhoods!$A:$A,0), MATCH(Places!N$1,Neighborhoods!$A$1:$C$1,0))</f>
        <v>Brooklyn</v>
      </c>
      <c r="O1916" t="str">
        <f>INDEX(Neighborhoods!$A:$C, MATCH(Places!$K1916,Neighborhoods!$A:$A,0), MATCH(Places!O$1,Neighborhoods!$A$1:$C$1,0))</f>
        <v>Bedford-Stuyvesant</v>
      </c>
      <c r="P1916" t="s">
        <v>1</v>
      </c>
      <c r="Q1916" t="str">
        <f t="shared" si="116"/>
        <v>Yes</v>
      </c>
      <c r="R1916">
        <v>2</v>
      </c>
      <c r="S1916" t="str">
        <f t="shared" si="117"/>
        <v>Small</v>
      </c>
      <c r="T1916" s="50">
        <v>55</v>
      </c>
      <c r="U1916" s="70">
        <f t="shared" si="118"/>
        <v>0.03</v>
      </c>
      <c r="V1916" s="52">
        <v>4.84</v>
      </c>
      <c r="W1916" s="52" t="str" cm="1">
        <f t="array" ref="W1916">_xlfn.SWITCH(ROUND(V1916,0),5,"Excellent",4,"Good",3,"Ok","Bad")</f>
        <v>Excellent</v>
      </c>
      <c r="X1916">
        <v>43</v>
      </c>
      <c r="Y1916" t="str">
        <f t="shared" si="119"/>
        <v>No</v>
      </c>
      <c r="Z1916" s="68">
        <v>42496</v>
      </c>
      <c r="AA1916" s="68">
        <v>43831</v>
      </c>
      <c r="AB1916">
        <v>90</v>
      </c>
      <c r="AC1916" t="s">
        <v>15615</v>
      </c>
    </row>
    <row r="1917" spans="1:29" x14ac:dyDescent="0.3">
      <c r="A1917" t="s">
        <v>1418</v>
      </c>
      <c r="B1917">
        <v>2772</v>
      </c>
      <c r="C1917" t="str">
        <f>VLOOKUP($B1917,Hosts!$A:$M,10,0)</f>
        <v>Within a few hours</v>
      </c>
      <c r="D1917" s="70">
        <f>VLOOKUP($B1917,Hosts!$A:$M,11,0)</f>
        <v>1</v>
      </c>
      <c r="E1917" s="70">
        <f>VLOOKUP($B1917,Hosts!$A:$M,12,0)</f>
        <v>0.28000000000000003</v>
      </c>
      <c r="F1917" t="str">
        <f>VLOOKUP($B1917,Hosts!$A:$M,13,0)</f>
        <v>No</v>
      </c>
      <c r="G1917" t="str">
        <f>INDEX(Hosts!$A:$M, MATCH(Places!$B1917,Hosts!$A:$A,0), MATCH(Places!G$1,Hosts!$A$1:$M$1,0))</f>
        <v>Within a few hours</v>
      </c>
      <c r="H1917" s="70">
        <f>INDEX(Hosts!$A:$M, MATCH(Places!$B1917,Hosts!$A:$A,0), MATCH(Places!H$1,Hosts!$A$1:$M$1,0))</f>
        <v>1</v>
      </c>
      <c r="I1917" s="70">
        <f>INDEX(Hosts!$A:$M, MATCH(Places!$B1917,Hosts!$A:$A,0), MATCH(Places!I$1,Hosts!$A$1:$M$1,0))</f>
        <v>0.28000000000000003</v>
      </c>
      <c r="J1917" t="str">
        <f>INDEX(Hosts!$A:$M, MATCH(Places!$B1917,Hosts!$A:$A,0), MATCH(Places!J$1,Hosts!$A$1:$M$1,0))</f>
        <v>No</v>
      </c>
      <c r="K1917">
        <v>18</v>
      </c>
      <c r="L1917" t="str">
        <f>VLOOKUP($K1917,Neighborhoods!$A:$C,2,0)</f>
        <v>Manhattan</v>
      </c>
      <c r="M1917" t="str">
        <f>VLOOKUP($K1917,Neighborhoods!$A:$C,3,0)</f>
        <v>Midtown</v>
      </c>
      <c r="N1917" t="str">
        <f>INDEX(Neighborhoods!$A:$C, MATCH(Places!$K1917,Neighborhoods!$A:$A,0), MATCH(Places!N$1,Neighborhoods!$A$1:$C$1,0))</f>
        <v>Manhattan</v>
      </c>
      <c r="O1917" t="str">
        <f>INDEX(Neighborhoods!$A:$C, MATCH(Places!$K1917,Neighborhoods!$A:$A,0), MATCH(Places!O$1,Neighborhoods!$A$1:$C$1,0))</f>
        <v>Midtown</v>
      </c>
      <c r="P1917" t="s">
        <v>11822</v>
      </c>
      <c r="Q1917" t="str">
        <f t="shared" si="116"/>
        <v>No</v>
      </c>
      <c r="R1917">
        <v>2</v>
      </c>
      <c r="S1917" t="str">
        <f t="shared" si="117"/>
        <v>Small</v>
      </c>
      <c r="T1917" s="50">
        <v>95</v>
      </c>
      <c r="U1917" s="70">
        <f t="shared" si="118"/>
        <v>0.03</v>
      </c>
      <c r="V1917" s="52">
        <v>4.74</v>
      </c>
      <c r="W1917" s="52" t="str" cm="1">
        <f t="array" ref="W1917">_xlfn.SWITCH(ROUND(V1917,0),5,"Excellent",4,"Good",3,"Ok","Bad")</f>
        <v>Excellent</v>
      </c>
      <c r="X1917">
        <v>157</v>
      </c>
      <c r="Y1917" t="str">
        <f t="shared" si="119"/>
        <v>No</v>
      </c>
      <c r="Z1917" s="68">
        <v>42574</v>
      </c>
      <c r="AA1917" s="68">
        <v>43904</v>
      </c>
      <c r="AB1917">
        <v>243</v>
      </c>
      <c r="AC1917" t="s">
        <v>15615</v>
      </c>
    </row>
    <row r="1918" spans="1:29" x14ac:dyDescent="0.3">
      <c r="A1918" t="s">
        <v>1419</v>
      </c>
      <c r="B1918">
        <v>2767</v>
      </c>
      <c r="C1918" t="str">
        <f>VLOOKUP($B1918,Hosts!$A:$M,10,0)</f>
        <v>Within an hour</v>
      </c>
      <c r="D1918" s="70">
        <f>VLOOKUP($B1918,Hosts!$A:$M,11,0)</f>
        <v>0.97</v>
      </c>
      <c r="E1918" s="70">
        <f>VLOOKUP($B1918,Hosts!$A:$M,12,0)</f>
        <v>0.91</v>
      </c>
      <c r="F1918" t="str">
        <f>VLOOKUP($B1918,Hosts!$A:$M,13,0)</f>
        <v>No</v>
      </c>
      <c r="G1918" t="str">
        <f>INDEX(Hosts!$A:$M, MATCH(Places!$B1918,Hosts!$A:$A,0), MATCH(Places!G$1,Hosts!$A$1:$M$1,0))</f>
        <v>Within an hour</v>
      </c>
      <c r="H1918" s="70">
        <f>INDEX(Hosts!$A:$M, MATCH(Places!$B1918,Hosts!$A:$A,0), MATCH(Places!H$1,Hosts!$A$1:$M$1,0))</f>
        <v>0.97</v>
      </c>
      <c r="I1918" s="70">
        <f>INDEX(Hosts!$A:$M, MATCH(Places!$B1918,Hosts!$A:$A,0), MATCH(Places!I$1,Hosts!$A$1:$M$1,0))</f>
        <v>0.91</v>
      </c>
      <c r="J1918" t="str">
        <f>INDEX(Hosts!$A:$M, MATCH(Places!$B1918,Hosts!$A:$A,0), MATCH(Places!J$1,Hosts!$A$1:$M$1,0))</f>
        <v>No</v>
      </c>
      <c r="K1918">
        <v>22</v>
      </c>
      <c r="L1918" t="str">
        <f>VLOOKUP($K1918,Neighborhoods!$A:$C,2,0)</f>
        <v>Queens</v>
      </c>
      <c r="M1918" t="str">
        <f>VLOOKUP($K1918,Neighborhoods!$A:$C,3,0)</f>
        <v>Flushing</v>
      </c>
      <c r="N1918" t="str">
        <f>INDEX(Neighborhoods!$A:$C, MATCH(Places!$K1918,Neighborhoods!$A:$A,0), MATCH(Places!N$1,Neighborhoods!$A$1:$C$1,0))</f>
        <v>Queens</v>
      </c>
      <c r="O1918" t="str">
        <f>INDEX(Neighborhoods!$A:$C, MATCH(Places!$K1918,Neighborhoods!$A:$A,0), MATCH(Places!O$1,Neighborhoods!$A$1:$C$1,0))</f>
        <v>Flushing</v>
      </c>
      <c r="P1918" t="s">
        <v>1</v>
      </c>
      <c r="Q1918" t="str">
        <f t="shared" si="116"/>
        <v>Yes</v>
      </c>
      <c r="R1918">
        <v>3</v>
      </c>
      <c r="S1918" t="str">
        <f t="shared" si="117"/>
        <v>Medium</v>
      </c>
      <c r="T1918" s="50">
        <v>40</v>
      </c>
      <c r="U1918" s="70">
        <f t="shared" si="118"/>
        <v>0.03</v>
      </c>
      <c r="V1918" s="52">
        <v>4.4000000000000004</v>
      </c>
      <c r="W1918" s="52" t="str" cm="1">
        <f t="array" ref="W1918">_xlfn.SWITCH(ROUND(V1918,0),5,"Excellent",4,"Good",3,"Ok","Bad")</f>
        <v>Good</v>
      </c>
      <c r="X1918">
        <v>86</v>
      </c>
      <c r="Y1918" t="str">
        <f t="shared" si="119"/>
        <v>No</v>
      </c>
      <c r="Z1918" s="68">
        <v>42496</v>
      </c>
      <c r="AA1918" s="68">
        <v>43863</v>
      </c>
      <c r="AB1918">
        <v>180</v>
      </c>
      <c r="AC1918" t="s">
        <v>15615</v>
      </c>
    </row>
    <row r="1919" spans="1:29" x14ac:dyDescent="0.3">
      <c r="A1919" t="s">
        <v>1420</v>
      </c>
      <c r="B1919">
        <v>877</v>
      </c>
      <c r="C1919" t="str">
        <f>VLOOKUP($B1919,Hosts!$A:$M,10,0)</f>
        <v>Within a few hours</v>
      </c>
      <c r="D1919" s="70">
        <f>VLOOKUP($B1919,Hosts!$A:$M,11,0)</f>
        <v>1</v>
      </c>
      <c r="E1919" s="70">
        <f>VLOOKUP($B1919,Hosts!$A:$M,12,0)</f>
        <v>0.75</v>
      </c>
      <c r="F1919" t="str">
        <f>VLOOKUP($B1919,Hosts!$A:$M,13,0)</f>
        <v>No</v>
      </c>
      <c r="G1919" t="str">
        <f>INDEX(Hosts!$A:$M, MATCH(Places!$B1919,Hosts!$A:$A,0), MATCH(Places!G$1,Hosts!$A$1:$M$1,0))</f>
        <v>Within a few hours</v>
      </c>
      <c r="H1919" s="70">
        <f>INDEX(Hosts!$A:$M, MATCH(Places!$B1919,Hosts!$A:$A,0), MATCH(Places!H$1,Hosts!$A$1:$M$1,0))</f>
        <v>1</v>
      </c>
      <c r="I1919" s="70">
        <f>INDEX(Hosts!$A:$M, MATCH(Places!$B1919,Hosts!$A:$A,0), MATCH(Places!I$1,Hosts!$A$1:$M$1,0))</f>
        <v>0.75</v>
      </c>
      <c r="J1919" t="str">
        <f>INDEX(Hosts!$A:$M, MATCH(Places!$B1919,Hosts!$A:$A,0), MATCH(Places!J$1,Hosts!$A$1:$M$1,0))</f>
        <v>No</v>
      </c>
      <c r="K1919">
        <v>12</v>
      </c>
      <c r="L1919" t="str">
        <f>VLOOKUP($K1919,Neighborhoods!$A:$C,2,0)</f>
        <v>Brooklyn</v>
      </c>
      <c r="M1919" t="str">
        <f>VLOOKUP($K1919,Neighborhoods!$A:$C,3,0)</f>
        <v>Williamsburg</v>
      </c>
      <c r="N1919" t="str">
        <f>INDEX(Neighborhoods!$A:$C, MATCH(Places!$K1919,Neighborhoods!$A:$A,0), MATCH(Places!N$1,Neighborhoods!$A$1:$C$1,0))</f>
        <v>Brooklyn</v>
      </c>
      <c r="O1919" t="str">
        <f>INDEX(Neighborhoods!$A:$C, MATCH(Places!$K1919,Neighborhoods!$A:$A,0), MATCH(Places!O$1,Neighborhoods!$A$1:$C$1,0))</f>
        <v>Williamsburg</v>
      </c>
      <c r="P1919" t="s">
        <v>11822</v>
      </c>
      <c r="Q1919" t="str">
        <f t="shared" si="116"/>
        <v>No</v>
      </c>
      <c r="R1919">
        <v>4</v>
      </c>
      <c r="S1919" t="str">
        <f t="shared" si="117"/>
        <v>Medium</v>
      </c>
      <c r="T1919" s="50">
        <v>63</v>
      </c>
      <c r="U1919" s="70">
        <f t="shared" si="118"/>
        <v>0.03</v>
      </c>
      <c r="V1919" s="52">
        <v>4.62</v>
      </c>
      <c r="W1919" s="52" t="str" cm="1">
        <f t="array" ref="W1919">_xlfn.SWITCH(ROUND(V1919,0),5,"Excellent",4,"Good",3,"Ok","Bad")</f>
        <v>Excellent</v>
      </c>
      <c r="X1919">
        <v>55</v>
      </c>
      <c r="Y1919" t="str">
        <f t="shared" si="119"/>
        <v>No</v>
      </c>
      <c r="Z1919" s="68">
        <v>42483</v>
      </c>
      <c r="AA1919" s="68">
        <v>44043</v>
      </c>
      <c r="AB1919">
        <v>313</v>
      </c>
      <c r="AC1919" t="s">
        <v>15615</v>
      </c>
    </row>
    <row r="1920" spans="1:29" x14ac:dyDescent="0.3">
      <c r="A1920" t="s">
        <v>14120</v>
      </c>
      <c r="B1920">
        <v>2746</v>
      </c>
      <c r="C1920" t="str">
        <f>VLOOKUP($B1920,Hosts!$A:$M,10,0)</f>
        <v>Within a few hours</v>
      </c>
      <c r="D1920" s="70">
        <f>VLOOKUP($B1920,Hosts!$A:$M,11,0)</f>
        <v>1</v>
      </c>
      <c r="E1920" s="70">
        <f>VLOOKUP($B1920,Hosts!$A:$M,12,0)</f>
        <v>0.5</v>
      </c>
      <c r="F1920" t="str">
        <f>VLOOKUP($B1920,Hosts!$A:$M,13,0)</f>
        <v>No</v>
      </c>
      <c r="G1920" t="str">
        <f>INDEX(Hosts!$A:$M, MATCH(Places!$B1920,Hosts!$A:$A,0), MATCH(Places!G$1,Hosts!$A$1:$M$1,0))</f>
        <v>Within a few hours</v>
      </c>
      <c r="H1920" s="70">
        <f>INDEX(Hosts!$A:$M, MATCH(Places!$B1920,Hosts!$A:$A,0), MATCH(Places!H$1,Hosts!$A$1:$M$1,0))</f>
        <v>1</v>
      </c>
      <c r="I1920" s="70">
        <f>INDEX(Hosts!$A:$M, MATCH(Places!$B1920,Hosts!$A:$A,0), MATCH(Places!I$1,Hosts!$A$1:$M$1,0))</f>
        <v>0.5</v>
      </c>
      <c r="J1920" t="str">
        <f>INDEX(Hosts!$A:$M, MATCH(Places!$B1920,Hosts!$A:$A,0), MATCH(Places!J$1,Hosts!$A$1:$M$1,0))</f>
        <v>No</v>
      </c>
      <c r="K1920">
        <v>16</v>
      </c>
      <c r="L1920" t="str">
        <f>VLOOKUP($K1920,Neighborhoods!$A:$C,2,0)</f>
        <v>Manhattan</v>
      </c>
      <c r="M1920" t="str">
        <f>VLOOKUP($K1920,Neighborhoods!$A:$C,3,0)</f>
        <v>Harlem</v>
      </c>
      <c r="N1920" t="str">
        <f>INDEX(Neighborhoods!$A:$C, MATCH(Places!$K1920,Neighborhoods!$A:$A,0), MATCH(Places!N$1,Neighborhoods!$A$1:$C$1,0))</f>
        <v>Manhattan</v>
      </c>
      <c r="O1920" t="str">
        <f>INDEX(Neighborhoods!$A:$C, MATCH(Places!$K1920,Neighborhoods!$A:$A,0), MATCH(Places!O$1,Neighborhoods!$A$1:$C$1,0))</f>
        <v>Harlem</v>
      </c>
      <c r="P1920" t="s">
        <v>11822</v>
      </c>
      <c r="Q1920" t="str">
        <f t="shared" si="116"/>
        <v>No</v>
      </c>
      <c r="R1920">
        <v>2</v>
      </c>
      <c r="S1920" t="str">
        <f t="shared" si="117"/>
        <v>Small</v>
      </c>
      <c r="T1920" s="50">
        <v>145</v>
      </c>
      <c r="U1920" s="70">
        <f t="shared" si="118"/>
        <v>0.03</v>
      </c>
      <c r="V1920" s="52">
        <v>4.8600000000000003</v>
      </c>
      <c r="W1920" s="52" t="str" cm="1">
        <f t="array" ref="W1920">_xlfn.SWITCH(ROUND(V1920,0),5,"Excellent",4,"Good",3,"Ok","Bad")</f>
        <v>Excellent</v>
      </c>
      <c r="X1920">
        <v>14</v>
      </c>
      <c r="Y1920" t="str">
        <f t="shared" si="119"/>
        <v>No</v>
      </c>
      <c r="Z1920" s="68">
        <v>42699</v>
      </c>
      <c r="AA1920" s="68">
        <v>43740</v>
      </c>
      <c r="AB1920">
        <v>364</v>
      </c>
      <c r="AC1920" t="s">
        <v>15616</v>
      </c>
    </row>
    <row r="1921" spans="1:29" x14ac:dyDescent="0.3">
      <c r="A1921" t="s">
        <v>1421</v>
      </c>
      <c r="B1921">
        <v>88</v>
      </c>
      <c r="C1921" t="str">
        <f>VLOOKUP($B1921,Hosts!$A:$M,10,0)</f>
        <v>Within a few hours</v>
      </c>
      <c r="D1921" s="70">
        <f>VLOOKUP($B1921,Hosts!$A:$M,11,0)</f>
        <v>1</v>
      </c>
      <c r="E1921" s="70">
        <f>VLOOKUP($B1921,Hosts!$A:$M,12,0)</f>
        <v>0.86</v>
      </c>
      <c r="F1921" t="str">
        <f>VLOOKUP($B1921,Hosts!$A:$M,13,0)</f>
        <v>Yes</v>
      </c>
      <c r="G1921" t="str">
        <f>INDEX(Hosts!$A:$M, MATCH(Places!$B1921,Hosts!$A:$A,0), MATCH(Places!G$1,Hosts!$A$1:$M$1,0))</f>
        <v>Within a few hours</v>
      </c>
      <c r="H1921" s="70">
        <f>INDEX(Hosts!$A:$M, MATCH(Places!$B1921,Hosts!$A:$A,0), MATCH(Places!H$1,Hosts!$A$1:$M$1,0))</f>
        <v>1</v>
      </c>
      <c r="I1921" s="70">
        <f>INDEX(Hosts!$A:$M, MATCH(Places!$B1921,Hosts!$A:$A,0), MATCH(Places!I$1,Hosts!$A$1:$M$1,0))</f>
        <v>0.86</v>
      </c>
      <c r="J1921" t="str">
        <f>INDEX(Hosts!$A:$M, MATCH(Places!$B1921,Hosts!$A:$A,0), MATCH(Places!J$1,Hosts!$A$1:$M$1,0))</f>
        <v>Yes</v>
      </c>
      <c r="K1921">
        <v>9</v>
      </c>
      <c r="L1921" t="str">
        <f>VLOOKUP($K1921,Neighborhoods!$A:$C,2,0)</f>
        <v>Brooklyn</v>
      </c>
      <c r="M1921" t="str">
        <f>VLOOKUP($K1921,Neighborhoods!$A:$C,3,0)</f>
        <v>Crown Heights</v>
      </c>
      <c r="N1921" t="str">
        <f>INDEX(Neighborhoods!$A:$C, MATCH(Places!$K1921,Neighborhoods!$A:$A,0), MATCH(Places!N$1,Neighborhoods!$A$1:$C$1,0))</f>
        <v>Brooklyn</v>
      </c>
      <c r="O1921" t="str">
        <f>INDEX(Neighborhoods!$A:$C, MATCH(Places!$K1921,Neighborhoods!$A:$A,0), MATCH(Places!O$1,Neighborhoods!$A$1:$C$1,0))</f>
        <v>Crown Heights</v>
      </c>
      <c r="P1921" t="s">
        <v>1</v>
      </c>
      <c r="Q1921" t="str">
        <f t="shared" si="116"/>
        <v>Yes</v>
      </c>
      <c r="R1921">
        <v>2</v>
      </c>
      <c r="S1921" t="str">
        <f t="shared" si="117"/>
        <v>Small</v>
      </c>
      <c r="T1921" s="50">
        <v>34</v>
      </c>
      <c r="U1921" s="70">
        <f t="shared" si="118"/>
        <v>0.03</v>
      </c>
      <c r="V1921" s="52">
        <v>4.8899999999999997</v>
      </c>
      <c r="W1921" s="52" t="str" cm="1">
        <f t="array" ref="W1921">_xlfn.SWITCH(ROUND(V1921,0),5,"Excellent",4,"Good",3,"Ok","Bad")</f>
        <v>Excellent</v>
      </c>
      <c r="X1921">
        <v>125</v>
      </c>
      <c r="Y1921" t="str">
        <f t="shared" si="119"/>
        <v>Yes</v>
      </c>
      <c r="Z1921" s="68">
        <v>42485</v>
      </c>
      <c r="AA1921" s="68">
        <v>43851</v>
      </c>
      <c r="AB1921">
        <v>282</v>
      </c>
      <c r="AC1921" t="s">
        <v>15615</v>
      </c>
    </row>
    <row r="1922" spans="1:29" x14ac:dyDescent="0.3">
      <c r="A1922" t="s">
        <v>1422</v>
      </c>
      <c r="B1922">
        <v>2775</v>
      </c>
      <c r="C1922" t="str">
        <f>VLOOKUP($B1922,Hosts!$A:$M,10,0)</f>
        <v>Within a day</v>
      </c>
      <c r="D1922" s="70">
        <f>VLOOKUP($B1922,Hosts!$A:$M,11,0)</f>
        <v>1</v>
      </c>
      <c r="E1922" s="70">
        <f>VLOOKUP($B1922,Hosts!$A:$M,12,0)</f>
        <v>0.8</v>
      </c>
      <c r="F1922" t="str">
        <f>VLOOKUP($B1922,Hosts!$A:$M,13,0)</f>
        <v>No</v>
      </c>
      <c r="G1922" t="str">
        <f>INDEX(Hosts!$A:$M, MATCH(Places!$B1922,Hosts!$A:$A,0), MATCH(Places!G$1,Hosts!$A$1:$M$1,0))</f>
        <v>Within a day</v>
      </c>
      <c r="H1922" s="70">
        <f>INDEX(Hosts!$A:$M, MATCH(Places!$B1922,Hosts!$A:$A,0), MATCH(Places!H$1,Hosts!$A$1:$M$1,0))</f>
        <v>1</v>
      </c>
      <c r="I1922" s="70">
        <f>INDEX(Hosts!$A:$M, MATCH(Places!$B1922,Hosts!$A:$A,0), MATCH(Places!I$1,Hosts!$A$1:$M$1,0))</f>
        <v>0.8</v>
      </c>
      <c r="J1922" t="str">
        <f>INDEX(Hosts!$A:$M, MATCH(Places!$B1922,Hosts!$A:$A,0), MATCH(Places!J$1,Hosts!$A$1:$M$1,0))</f>
        <v>No</v>
      </c>
      <c r="K1922">
        <v>12</v>
      </c>
      <c r="L1922" t="str">
        <f>VLOOKUP($K1922,Neighborhoods!$A:$C,2,0)</f>
        <v>Brooklyn</v>
      </c>
      <c r="M1922" t="str">
        <f>VLOOKUP($K1922,Neighborhoods!$A:$C,3,0)</f>
        <v>Williamsburg</v>
      </c>
      <c r="N1922" t="str">
        <f>INDEX(Neighborhoods!$A:$C, MATCH(Places!$K1922,Neighborhoods!$A:$A,0), MATCH(Places!N$1,Neighborhoods!$A$1:$C$1,0))</f>
        <v>Brooklyn</v>
      </c>
      <c r="O1922" t="str">
        <f>INDEX(Neighborhoods!$A:$C, MATCH(Places!$K1922,Neighborhoods!$A:$A,0), MATCH(Places!O$1,Neighborhoods!$A$1:$C$1,0))</f>
        <v>Williamsburg</v>
      </c>
      <c r="P1922" t="s">
        <v>11822</v>
      </c>
      <c r="Q1922" t="str">
        <f t="shared" si="116"/>
        <v>No</v>
      </c>
      <c r="R1922">
        <v>4</v>
      </c>
      <c r="S1922" t="str">
        <f t="shared" si="117"/>
        <v>Medium</v>
      </c>
      <c r="T1922" s="50">
        <v>325</v>
      </c>
      <c r="U1922" s="70">
        <f t="shared" si="118"/>
        <v>0.04</v>
      </c>
      <c r="V1922" s="52">
        <v>5</v>
      </c>
      <c r="W1922" s="52" t="str" cm="1">
        <f t="array" ref="W1922">_xlfn.SWITCH(ROUND(V1922,0),5,"Excellent",4,"Good",3,"Ok","Bad")</f>
        <v>Excellent</v>
      </c>
      <c r="X1922">
        <v>13</v>
      </c>
      <c r="Y1922" t="str">
        <f t="shared" si="119"/>
        <v>No</v>
      </c>
      <c r="Z1922" s="68">
        <v>42915</v>
      </c>
      <c r="AA1922" s="68">
        <v>43885</v>
      </c>
      <c r="AB1922">
        <v>10</v>
      </c>
      <c r="AC1922" t="s">
        <v>15615</v>
      </c>
    </row>
    <row r="1923" spans="1:29" x14ac:dyDescent="0.3">
      <c r="A1923" t="s">
        <v>1423</v>
      </c>
      <c r="B1923">
        <v>2101</v>
      </c>
      <c r="C1923" t="str">
        <f>VLOOKUP($B1923,Hosts!$A:$M,10,0)</f>
        <v>Within an hour</v>
      </c>
      <c r="D1923" s="70">
        <f>VLOOKUP($B1923,Hosts!$A:$M,11,0)</f>
        <v>1</v>
      </c>
      <c r="E1923" s="70">
        <f>VLOOKUP($B1923,Hosts!$A:$M,12,0)</f>
        <v>0.56999999999999995</v>
      </c>
      <c r="F1923" t="str">
        <f>VLOOKUP($B1923,Hosts!$A:$M,13,0)</f>
        <v>Yes</v>
      </c>
      <c r="G1923" t="str">
        <f>INDEX(Hosts!$A:$M, MATCH(Places!$B1923,Hosts!$A:$A,0), MATCH(Places!G$1,Hosts!$A$1:$M$1,0))</f>
        <v>Within an hour</v>
      </c>
      <c r="H1923" s="70">
        <f>INDEX(Hosts!$A:$M, MATCH(Places!$B1923,Hosts!$A:$A,0), MATCH(Places!H$1,Hosts!$A$1:$M$1,0))</f>
        <v>1</v>
      </c>
      <c r="I1923" s="70">
        <f>INDEX(Hosts!$A:$M, MATCH(Places!$B1923,Hosts!$A:$A,0), MATCH(Places!I$1,Hosts!$A$1:$M$1,0))</f>
        <v>0.56999999999999995</v>
      </c>
      <c r="J1923" t="str">
        <f>INDEX(Hosts!$A:$M, MATCH(Places!$B1923,Hosts!$A:$A,0), MATCH(Places!J$1,Hosts!$A$1:$M$1,0))</f>
        <v>Yes</v>
      </c>
      <c r="K1923">
        <v>18</v>
      </c>
      <c r="L1923" t="str">
        <f>VLOOKUP($K1923,Neighborhoods!$A:$C,2,0)</f>
        <v>Manhattan</v>
      </c>
      <c r="M1923" t="str">
        <f>VLOOKUP($K1923,Neighborhoods!$A:$C,3,0)</f>
        <v>Midtown</v>
      </c>
      <c r="N1923" t="str">
        <f>INDEX(Neighborhoods!$A:$C, MATCH(Places!$K1923,Neighborhoods!$A:$A,0), MATCH(Places!N$1,Neighborhoods!$A$1:$C$1,0))</f>
        <v>Manhattan</v>
      </c>
      <c r="O1923" t="str">
        <f>INDEX(Neighborhoods!$A:$C, MATCH(Places!$K1923,Neighborhoods!$A:$A,0), MATCH(Places!O$1,Neighborhoods!$A$1:$C$1,0))</f>
        <v>Midtown</v>
      </c>
      <c r="P1923" t="s">
        <v>11822</v>
      </c>
      <c r="Q1923" t="str">
        <f t="shared" ref="Q1923:Q1986" si="120">IF(OR(P1923="Private room",P1923="Shared room"),"Yes","No")</f>
        <v>No</v>
      </c>
      <c r="R1923">
        <v>6</v>
      </c>
      <c r="S1923" t="str">
        <f t="shared" ref="S1923:S1986" si="121">IF(R1923&lt;=2,"Small",IF(R1923&lt;=5,"Medium","Large"))</f>
        <v>Large</v>
      </c>
      <c r="T1923" s="50">
        <v>328</v>
      </c>
      <c r="U1923" s="70">
        <f t="shared" ref="U1923:U1986" si="122">VLOOKUP($T1923,$AF$1:$AG$5,2)</f>
        <v>0.04</v>
      </c>
      <c r="V1923" s="52">
        <v>4.6399999999999997</v>
      </c>
      <c r="W1923" s="52" t="str" cm="1">
        <f t="array" ref="W1923">_xlfn.SWITCH(ROUND(V1923,0),5,"Excellent",4,"Good",3,"Ok","Bad")</f>
        <v>Excellent</v>
      </c>
      <c r="X1923">
        <v>14</v>
      </c>
      <c r="Y1923" t="str">
        <f t="shared" ref="Y1923:Y1986" si="123">IF(AND(V1923&gt;4.8,X1923&gt;100),"Yes","No")</f>
        <v>No</v>
      </c>
      <c r="Z1923" s="68">
        <v>42481</v>
      </c>
      <c r="AA1923" s="68">
        <v>43588</v>
      </c>
      <c r="AB1923">
        <v>0</v>
      </c>
      <c r="AC1923" t="s">
        <v>15615</v>
      </c>
    </row>
    <row r="1924" spans="1:29" x14ac:dyDescent="0.3">
      <c r="A1924" t="s">
        <v>1424</v>
      </c>
      <c r="B1924">
        <v>2044</v>
      </c>
      <c r="C1924" t="str">
        <f>VLOOKUP($B1924,Hosts!$A:$M,10,0)</f>
        <v>Within a few hours</v>
      </c>
      <c r="D1924" s="70">
        <f>VLOOKUP($B1924,Hosts!$A:$M,11,0)</f>
        <v>1</v>
      </c>
      <c r="E1924" s="70">
        <f>VLOOKUP($B1924,Hosts!$A:$M,12,0)</f>
        <v>0.32</v>
      </c>
      <c r="F1924" t="str">
        <f>VLOOKUP($B1924,Hosts!$A:$M,13,0)</f>
        <v>No</v>
      </c>
      <c r="G1924" t="str">
        <f>INDEX(Hosts!$A:$M, MATCH(Places!$B1924,Hosts!$A:$A,0), MATCH(Places!G$1,Hosts!$A$1:$M$1,0))</f>
        <v>Within a few hours</v>
      </c>
      <c r="H1924" s="70">
        <f>INDEX(Hosts!$A:$M, MATCH(Places!$B1924,Hosts!$A:$A,0), MATCH(Places!H$1,Hosts!$A$1:$M$1,0))</f>
        <v>1</v>
      </c>
      <c r="I1924" s="70">
        <f>INDEX(Hosts!$A:$M, MATCH(Places!$B1924,Hosts!$A:$A,0), MATCH(Places!I$1,Hosts!$A$1:$M$1,0))</f>
        <v>0.32</v>
      </c>
      <c r="J1924" t="str">
        <f>INDEX(Hosts!$A:$M, MATCH(Places!$B1924,Hosts!$A:$A,0), MATCH(Places!J$1,Hosts!$A$1:$M$1,0))</f>
        <v>No</v>
      </c>
      <c r="K1924">
        <v>19</v>
      </c>
      <c r="L1924" t="str">
        <f>VLOOKUP($K1924,Neighborhoods!$A:$C,2,0)</f>
        <v>Manhattan</v>
      </c>
      <c r="M1924" t="str">
        <f>VLOOKUP($K1924,Neighborhoods!$A:$C,3,0)</f>
        <v>Upper East Side</v>
      </c>
      <c r="N1924" t="str">
        <f>INDEX(Neighborhoods!$A:$C, MATCH(Places!$K1924,Neighborhoods!$A:$A,0), MATCH(Places!N$1,Neighborhoods!$A$1:$C$1,0))</f>
        <v>Manhattan</v>
      </c>
      <c r="O1924" t="str">
        <f>INDEX(Neighborhoods!$A:$C, MATCH(Places!$K1924,Neighborhoods!$A:$A,0), MATCH(Places!O$1,Neighborhoods!$A$1:$C$1,0))</f>
        <v>Upper East Side</v>
      </c>
      <c r="P1924" t="s">
        <v>1</v>
      </c>
      <c r="Q1924" t="str">
        <f t="shared" si="120"/>
        <v>Yes</v>
      </c>
      <c r="R1924">
        <v>1</v>
      </c>
      <c r="S1924" t="str">
        <f t="shared" si="121"/>
        <v>Small</v>
      </c>
      <c r="T1924" s="50">
        <v>70</v>
      </c>
      <c r="U1924" s="70">
        <f t="shared" si="122"/>
        <v>0.03</v>
      </c>
      <c r="V1924" s="52">
        <v>4.75</v>
      </c>
      <c r="W1924" s="52" t="str" cm="1">
        <f t="array" ref="W1924">_xlfn.SWITCH(ROUND(V1924,0),5,"Excellent",4,"Good",3,"Ok","Bad")</f>
        <v>Excellent</v>
      </c>
      <c r="X1924">
        <v>16</v>
      </c>
      <c r="Y1924" t="str">
        <f t="shared" si="123"/>
        <v>No</v>
      </c>
      <c r="Z1924" s="68">
        <v>42503</v>
      </c>
      <c r="AA1924" s="68">
        <v>43908</v>
      </c>
      <c r="AB1924">
        <v>66</v>
      </c>
      <c r="AC1924" t="s">
        <v>15615</v>
      </c>
    </row>
    <row r="1925" spans="1:29" x14ac:dyDescent="0.3">
      <c r="A1925" t="s">
        <v>1425</v>
      </c>
      <c r="B1925">
        <v>2777</v>
      </c>
      <c r="C1925" t="str">
        <f>VLOOKUP($B1925,Hosts!$A:$M,10,0)</f>
        <v>Within an hour</v>
      </c>
      <c r="D1925" s="70">
        <f>VLOOKUP($B1925,Hosts!$A:$M,11,0)</f>
        <v>1</v>
      </c>
      <c r="E1925" s="70">
        <f>VLOOKUP($B1925,Hosts!$A:$M,12,0)</f>
        <v>0.96</v>
      </c>
      <c r="F1925" t="str">
        <f>VLOOKUP($B1925,Hosts!$A:$M,13,0)</f>
        <v>Yes</v>
      </c>
      <c r="G1925" t="str">
        <f>INDEX(Hosts!$A:$M, MATCH(Places!$B1925,Hosts!$A:$A,0), MATCH(Places!G$1,Hosts!$A$1:$M$1,0))</f>
        <v>Within an hour</v>
      </c>
      <c r="H1925" s="70">
        <f>INDEX(Hosts!$A:$M, MATCH(Places!$B1925,Hosts!$A:$A,0), MATCH(Places!H$1,Hosts!$A$1:$M$1,0))</f>
        <v>1</v>
      </c>
      <c r="I1925" s="70">
        <f>INDEX(Hosts!$A:$M, MATCH(Places!$B1925,Hosts!$A:$A,0), MATCH(Places!I$1,Hosts!$A$1:$M$1,0))</f>
        <v>0.96</v>
      </c>
      <c r="J1925" t="str">
        <f>INDEX(Hosts!$A:$M, MATCH(Places!$B1925,Hosts!$A:$A,0), MATCH(Places!J$1,Hosts!$A$1:$M$1,0))</f>
        <v>Yes</v>
      </c>
      <c r="K1925">
        <v>23</v>
      </c>
      <c r="L1925" t="str">
        <f>VLOOKUP($K1925,Neighborhoods!$A:$C,2,0)</f>
        <v>Queens</v>
      </c>
      <c r="M1925" t="str">
        <f>VLOOKUP($K1925,Neighborhoods!$A:$C,3,0)</f>
        <v>Jamaica</v>
      </c>
      <c r="N1925" t="str">
        <f>INDEX(Neighborhoods!$A:$C, MATCH(Places!$K1925,Neighborhoods!$A:$A,0), MATCH(Places!N$1,Neighborhoods!$A$1:$C$1,0))</f>
        <v>Queens</v>
      </c>
      <c r="O1925" t="str">
        <f>INDEX(Neighborhoods!$A:$C, MATCH(Places!$K1925,Neighborhoods!$A:$A,0), MATCH(Places!O$1,Neighborhoods!$A$1:$C$1,0))</f>
        <v>Jamaica</v>
      </c>
      <c r="P1925" t="s">
        <v>11822</v>
      </c>
      <c r="Q1925" t="str">
        <f t="shared" si="120"/>
        <v>No</v>
      </c>
      <c r="R1925">
        <v>4</v>
      </c>
      <c r="S1925" t="str">
        <f t="shared" si="121"/>
        <v>Medium</v>
      </c>
      <c r="T1925" s="50">
        <v>59</v>
      </c>
      <c r="U1925" s="70">
        <f t="shared" si="122"/>
        <v>0.03</v>
      </c>
      <c r="V1925" s="52">
        <v>4.8899999999999997</v>
      </c>
      <c r="W1925" s="52" t="str" cm="1">
        <f t="array" ref="W1925">_xlfn.SWITCH(ROUND(V1925,0),5,"Excellent",4,"Good",3,"Ok","Bad")</f>
        <v>Excellent</v>
      </c>
      <c r="X1925">
        <v>28</v>
      </c>
      <c r="Y1925" t="str">
        <f t="shared" si="123"/>
        <v>No</v>
      </c>
      <c r="Z1925" s="68">
        <v>42506</v>
      </c>
      <c r="AA1925" s="68">
        <v>43885</v>
      </c>
      <c r="AB1925">
        <v>43</v>
      </c>
      <c r="AC1925" t="s">
        <v>15615</v>
      </c>
    </row>
    <row r="1926" spans="1:29" x14ac:dyDescent="0.3">
      <c r="A1926" t="s">
        <v>14232</v>
      </c>
      <c r="B1926">
        <v>2779</v>
      </c>
      <c r="C1926" t="str">
        <f>VLOOKUP($B1926,Hosts!$A:$M,10,0)</f>
        <v>Within an hour</v>
      </c>
      <c r="D1926" s="70">
        <f>VLOOKUP($B1926,Hosts!$A:$M,11,0)</f>
        <v>1</v>
      </c>
      <c r="E1926" s="70">
        <f>VLOOKUP($B1926,Hosts!$A:$M,12,0)</f>
        <v>0.98</v>
      </c>
      <c r="F1926" t="str">
        <f>VLOOKUP($B1926,Hosts!$A:$M,13,0)</f>
        <v>No</v>
      </c>
      <c r="G1926" t="str">
        <f>INDEX(Hosts!$A:$M, MATCH(Places!$B1926,Hosts!$A:$A,0), MATCH(Places!G$1,Hosts!$A$1:$M$1,0))</f>
        <v>Within an hour</v>
      </c>
      <c r="H1926" s="70">
        <f>INDEX(Hosts!$A:$M, MATCH(Places!$B1926,Hosts!$A:$A,0), MATCH(Places!H$1,Hosts!$A$1:$M$1,0))</f>
        <v>1</v>
      </c>
      <c r="I1926" s="70">
        <f>INDEX(Hosts!$A:$M, MATCH(Places!$B1926,Hosts!$A:$A,0), MATCH(Places!I$1,Hosts!$A$1:$M$1,0))</f>
        <v>0.98</v>
      </c>
      <c r="J1926" t="str">
        <f>INDEX(Hosts!$A:$M, MATCH(Places!$B1926,Hosts!$A:$A,0), MATCH(Places!J$1,Hosts!$A$1:$M$1,0))</f>
        <v>No</v>
      </c>
      <c r="K1926">
        <v>25</v>
      </c>
      <c r="L1926" t="str">
        <f>VLOOKUP($K1926,Neighborhoods!$A:$C,2,0)</f>
        <v>Queens</v>
      </c>
      <c r="M1926" t="str">
        <f>VLOOKUP($K1926,Neighborhoods!$A:$C,3,0)</f>
        <v>Ridgewood</v>
      </c>
      <c r="N1926" t="str">
        <f>INDEX(Neighborhoods!$A:$C, MATCH(Places!$K1926,Neighborhoods!$A:$A,0), MATCH(Places!N$1,Neighborhoods!$A$1:$C$1,0))</f>
        <v>Queens</v>
      </c>
      <c r="O1926" t="str">
        <f>INDEX(Neighborhoods!$A:$C, MATCH(Places!$K1926,Neighborhoods!$A:$A,0), MATCH(Places!O$1,Neighborhoods!$A$1:$C$1,0))</f>
        <v>Ridgewood</v>
      </c>
      <c r="P1926" t="s">
        <v>11822</v>
      </c>
      <c r="Q1926" t="str">
        <f t="shared" si="120"/>
        <v>No</v>
      </c>
      <c r="R1926">
        <v>5</v>
      </c>
      <c r="S1926" t="str">
        <f t="shared" si="121"/>
        <v>Medium</v>
      </c>
      <c r="T1926" s="50">
        <v>75</v>
      </c>
      <c r="U1926" s="70">
        <f t="shared" si="122"/>
        <v>0.03</v>
      </c>
      <c r="V1926" s="52">
        <v>4.72</v>
      </c>
      <c r="W1926" s="52" t="str" cm="1">
        <f t="array" ref="W1926">_xlfn.SWITCH(ROUND(V1926,0),5,"Excellent",4,"Good",3,"Ok","Bad")</f>
        <v>Excellent</v>
      </c>
      <c r="X1926">
        <v>61</v>
      </c>
      <c r="Y1926" t="str">
        <f t="shared" si="123"/>
        <v>No</v>
      </c>
      <c r="Z1926" s="68">
        <v>43005</v>
      </c>
      <c r="AA1926" s="68">
        <v>44000</v>
      </c>
      <c r="AB1926">
        <v>9</v>
      </c>
      <c r="AC1926" t="s">
        <v>15615</v>
      </c>
    </row>
    <row r="1927" spans="1:29" x14ac:dyDescent="0.3">
      <c r="A1927" t="s">
        <v>14216</v>
      </c>
      <c r="B1927">
        <v>2164</v>
      </c>
      <c r="C1927" t="str">
        <f>VLOOKUP($B1927,Hosts!$A:$M,10,0)</f>
        <v>Within an hour</v>
      </c>
      <c r="D1927" s="70">
        <f>VLOOKUP($B1927,Hosts!$A:$M,11,0)</f>
        <v>1</v>
      </c>
      <c r="E1927" s="70">
        <f>VLOOKUP($B1927,Hosts!$A:$M,12,0)</f>
        <v>1</v>
      </c>
      <c r="F1927" t="str">
        <f>VLOOKUP($B1927,Hosts!$A:$M,13,0)</f>
        <v>Yes</v>
      </c>
      <c r="G1927" t="str">
        <f>INDEX(Hosts!$A:$M, MATCH(Places!$B1927,Hosts!$A:$A,0), MATCH(Places!G$1,Hosts!$A$1:$M$1,0))</f>
        <v>Within an hour</v>
      </c>
      <c r="H1927" s="70">
        <f>INDEX(Hosts!$A:$M, MATCH(Places!$B1927,Hosts!$A:$A,0), MATCH(Places!H$1,Hosts!$A$1:$M$1,0))</f>
        <v>1</v>
      </c>
      <c r="I1927" s="70">
        <f>INDEX(Hosts!$A:$M, MATCH(Places!$B1927,Hosts!$A:$A,0), MATCH(Places!I$1,Hosts!$A$1:$M$1,0))</f>
        <v>1</v>
      </c>
      <c r="J1927" t="str">
        <f>INDEX(Hosts!$A:$M, MATCH(Places!$B1927,Hosts!$A:$A,0), MATCH(Places!J$1,Hosts!$A$1:$M$1,0))</f>
        <v>Yes</v>
      </c>
      <c r="K1927">
        <v>16</v>
      </c>
      <c r="L1927" t="str">
        <f>VLOOKUP($K1927,Neighborhoods!$A:$C,2,0)</f>
        <v>Manhattan</v>
      </c>
      <c r="M1927" t="str">
        <f>VLOOKUP($K1927,Neighborhoods!$A:$C,3,0)</f>
        <v>Harlem</v>
      </c>
      <c r="N1927" t="str">
        <f>INDEX(Neighborhoods!$A:$C, MATCH(Places!$K1927,Neighborhoods!$A:$A,0), MATCH(Places!N$1,Neighborhoods!$A$1:$C$1,0))</f>
        <v>Manhattan</v>
      </c>
      <c r="O1927" t="str">
        <f>INDEX(Neighborhoods!$A:$C, MATCH(Places!$K1927,Neighborhoods!$A:$A,0), MATCH(Places!O$1,Neighborhoods!$A$1:$C$1,0))</f>
        <v>Harlem</v>
      </c>
      <c r="P1927" t="s">
        <v>1</v>
      </c>
      <c r="Q1927" t="str">
        <f t="shared" si="120"/>
        <v>Yes</v>
      </c>
      <c r="R1927">
        <v>1</v>
      </c>
      <c r="S1927" t="str">
        <f t="shared" si="121"/>
        <v>Small</v>
      </c>
      <c r="T1927" s="50">
        <v>50</v>
      </c>
      <c r="U1927" s="70">
        <f t="shared" si="122"/>
        <v>0.03</v>
      </c>
      <c r="V1927" s="52">
        <v>5</v>
      </c>
      <c r="W1927" s="52" t="str" cm="1">
        <f t="array" ref="W1927">_xlfn.SWITCH(ROUND(V1927,0),5,"Excellent",4,"Good",3,"Ok","Bad")</f>
        <v>Excellent</v>
      </c>
      <c r="X1927">
        <v>9</v>
      </c>
      <c r="Y1927" t="str">
        <f t="shared" si="123"/>
        <v>No</v>
      </c>
      <c r="Z1927" s="68">
        <v>43755</v>
      </c>
      <c r="AA1927" s="68">
        <v>44046</v>
      </c>
      <c r="AB1927">
        <v>90</v>
      </c>
      <c r="AC1927" t="s">
        <v>15615</v>
      </c>
    </row>
    <row r="1928" spans="1:29" x14ac:dyDescent="0.3">
      <c r="A1928" t="s">
        <v>1426</v>
      </c>
      <c r="B1928">
        <v>2781</v>
      </c>
      <c r="C1928" t="str">
        <f>VLOOKUP($B1928,Hosts!$A:$M,10,0)</f>
        <v>Within an hour</v>
      </c>
      <c r="D1928" s="70">
        <f>VLOOKUP($B1928,Hosts!$A:$M,11,0)</f>
        <v>1</v>
      </c>
      <c r="E1928" s="70">
        <f>VLOOKUP($B1928,Hosts!$A:$M,12,0)</f>
        <v>0.99</v>
      </c>
      <c r="F1928" t="str">
        <f>VLOOKUP($B1928,Hosts!$A:$M,13,0)</f>
        <v>No</v>
      </c>
      <c r="G1928" t="str">
        <f>INDEX(Hosts!$A:$M, MATCH(Places!$B1928,Hosts!$A:$A,0), MATCH(Places!G$1,Hosts!$A$1:$M$1,0))</f>
        <v>Within an hour</v>
      </c>
      <c r="H1928" s="70">
        <f>INDEX(Hosts!$A:$M, MATCH(Places!$B1928,Hosts!$A:$A,0), MATCH(Places!H$1,Hosts!$A$1:$M$1,0))</f>
        <v>1</v>
      </c>
      <c r="I1928" s="70">
        <f>INDEX(Hosts!$A:$M, MATCH(Places!$B1928,Hosts!$A:$A,0), MATCH(Places!I$1,Hosts!$A$1:$M$1,0))</f>
        <v>0.99</v>
      </c>
      <c r="J1928" t="str">
        <f>INDEX(Hosts!$A:$M, MATCH(Places!$B1928,Hosts!$A:$A,0), MATCH(Places!J$1,Hosts!$A$1:$M$1,0))</f>
        <v>No</v>
      </c>
      <c r="K1928">
        <v>16</v>
      </c>
      <c r="L1928" t="str">
        <f>VLOOKUP($K1928,Neighborhoods!$A:$C,2,0)</f>
        <v>Manhattan</v>
      </c>
      <c r="M1928" t="str">
        <f>VLOOKUP($K1928,Neighborhoods!$A:$C,3,0)</f>
        <v>Harlem</v>
      </c>
      <c r="N1928" t="str">
        <f>INDEX(Neighborhoods!$A:$C, MATCH(Places!$K1928,Neighborhoods!$A:$A,0), MATCH(Places!N$1,Neighborhoods!$A$1:$C$1,0))</f>
        <v>Manhattan</v>
      </c>
      <c r="O1928" t="str">
        <f>INDEX(Neighborhoods!$A:$C, MATCH(Places!$K1928,Neighborhoods!$A:$A,0), MATCH(Places!O$1,Neighborhoods!$A$1:$C$1,0))</f>
        <v>Harlem</v>
      </c>
      <c r="P1928" t="s">
        <v>11822</v>
      </c>
      <c r="Q1928" t="str">
        <f t="shared" si="120"/>
        <v>No</v>
      </c>
      <c r="R1928">
        <v>3</v>
      </c>
      <c r="S1928" t="str">
        <f t="shared" si="121"/>
        <v>Medium</v>
      </c>
      <c r="T1928" s="50">
        <v>175</v>
      </c>
      <c r="U1928" s="70">
        <f t="shared" si="122"/>
        <v>0.03</v>
      </c>
      <c r="V1928" s="52">
        <v>4.8899999999999997</v>
      </c>
      <c r="W1928" s="52" t="str" cm="1">
        <f t="array" ref="W1928">_xlfn.SWITCH(ROUND(V1928,0),5,"Excellent",4,"Good",3,"Ok","Bad")</f>
        <v>Excellent</v>
      </c>
      <c r="X1928">
        <v>165</v>
      </c>
      <c r="Y1928" t="str">
        <f t="shared" si="123"/>
        <v>Yes</v>
      </c>
      <c r="Z1928" s="68">
        <v>42494</v>
      </c>
      <c r="AA1928" s="68">
        <v>43877</v>
      </c>
      <c r="AB1928">
        <v>365</v>
      </c>
      <c r="AC1928" t="s">
        <v>15615</v>
      </c>
    </row>
    <row r="1929" spans="1:29" x14ac:dyDescent="0.3">
      <c r="A1929" t="s">
        <v>1427</v>
      </c>
      <c r="B1929">
        <v>2585</v>
      </c>
      <c r="C1929" t="str">
        <f>VLOOKUP($B1929,Hosts!$A:$M,10,0)</f>
        <v>Within a day</v>
      </c>
      <c r="D1929" s="70">
        <f>VLOOKUP($B1929,Hosts!$A:$M,11,0)</f>
        <v>0.67</v>
      </c>
      <c r="E1929" s="70">
        <f>VLOOKUP($B1929,Hosts!$A:$M,12,0)</f>
        <v>0.75</v>
      </c>
      <c r="F1929" t="str">
        <f>VLOOKUP($B1929,Hosts!$A:$M,13,0)</f>
        <v>No</v>
      </c>
      <c r="G1929" t="str">
        <f>INDEX(Hosts!$A:$M, MATCH(Places!$B1929,Hosts!$A:$A,0), MATCH(Places!G$1,Hosts!$A$1:$M$1,0))</f>
        <v>Within a day</v>
      </c>
      <c r="H1929" s="70">
        <f>INDEX(Hosts!$A:$M, MATCH(Places!$B1929,Hosts!$A:$A,0), MATCH(Places!H$1,Hosts!$A$1:$M$1,0))</f>
        <v>0.67</v>
      </c>
      <c r="I1929" s="70">
        <f>INDEX(Hosts!$A:$M, MATCH(Places!$B1929,Hosts!$A:$A,0), MATCH(Places!I$1,Hosts!$A$1:$M$1,0))</f>
        <v>0.75</v>
      </c>
      <c r="J1929" t="str">
        <f>INDEX(Hosts!$A:$M, MATCH(Places!$B1929,Hosts!$A:$A,0), MATCH(Places!J$1,Hosts!$A$1:$M$1,0))</f>
        <v>No</v>
      </c>
      <c r="K1929">
        <v>17</v>
      </c>
      <c r="L1929" t="str">
        <f>VLOOKUP($K1929,Neighborhoods!$A:$C,2,0)</f>
        <v>Manhattan</v>
      </c>
      <c r="M1929" t="str">
        <f>VLOOKUP($K1929,Neighborhoods!$A:$C,3,0)</f>
        <v>Hell's Kitchen</v>
      </c>
      <c r="N1929" t="str">
        <f>INDEX(Neighborhoods!$A:$C, MATCH(Places!$K1929,Neighborhoods!$A:$A,0), MATCH(Places!N$1,Neighborhoods!$A$1:$C$1,0))</f>
        <v>Manhattan</v>
      </c>
      <c r="O1929" t="str">
        <f>INDEX(Neighborhoods!$A:$C, MATCH(Places!$K1929,Neighborhoods!$A:$A,0), MATCH(Places!O$1,Neighborhoods!$A$1:$C$1,0))</f>
        <v>Hell's Kitchen</v>
      </c>
      <c r="P1929" t="s">
        <v>11822</v>
      </c>
      <c r="Q1929" t="str">
        <f t="shared" si="120"/>
        <v>No</v>
      </c>
      <c r="R1929">
        <v>4</v>
      </c>
      <c r="S1929" t="str">
        <f t="shared" si="121"/>
        <v>Medium</v>
      </c>
      <c r="T1929" s="50">
        <v>87</v>
      </c>
      <c r="U1929" s="70">
        <f t="shared" si="122"/>
        <v>0.03</v>
      </c>
      <c r="V1929" s="52">
        <v>4.75</v>
      </c>
      <c r="W1929" s="52" t="str" cm="1">
        <f t="array" ref="W1929">_xlfn.SWITCH(ROUND(V1929,0),5,"Excellent",4,"Good",3,"Ok","Bad")</f>
        <v>Excellent</v>
      </c>
      <c r="X1929">
        <v>4</v>
      </c>
      <c r="Y1929" t="str">
        <f t="shared" si="123"/>
        <v>No</v>
      </c>
      <c r="Z1929" s="68">
        <v>42886</v>
      </c>
      <c r="AA1929" s="68">
        <v>43916</v>
      </c>
      <c r="AB1929">
        <v>338</v>
      </c>
      <c r="AC1929" t="s">
        <v>15615</v>
      </c>
    </row>
    <row r="1930" spans="1:29" x14ac:dyDescent="0.3">
      <c r="A1930" t="s">
        <v>1428</v>
      </c>
      <c r="B1930">
        <v>2758</v>
      </c>
      <c r="C1930" t="str">
        <f>VLOOKUP($B1930,Hosts!$A:$M,10,0)</f>
        <v>Within a few hours</v>
      </c>
      <c r="D1930" s="70">
        <f>VLOOKUP($B1930,Hosts!$A:$M,11,0)</f>
        <v>1</v>
      </c>
      <c r="E1930" s="70">
        <f>VLOOKUP($B1930,Hosts!$A:$M,12,0)</f>
        <v>1</v>
      </c>
      <c r="F1930" t="str">
        <f>VLOOKUP($B1930,Hosts!$A:$M,13,0)</f>
        <v>Yes</v>
      </c>
      <c r="G1930" t="str">
        <f>INDEX(Hosts!$A:$M, MATCH(Places!$B1930,Hosts!$A:$A,0), MATCH(Places!G$1,Hosts!$A$1:$M$1,0))</f>
        <v>Within a few hours</v>
      </c>
      <c r="H1930" s="70">
        <f>INDEX(Hosts!$A:$M, MATCH(Places!$B1930,Hosts!$A:$A,0), MATCH(Places!H$1,Hosts!$A$1:$M$1,0))</f>
        <v>1</v>
      </c>
      <c r="I1930" s="70">
        <f>INDEX(Hosts!$A:$M, MATCH(Places!$B1930,Hosts!$A:$A,0), MATCH(Places!I$1,Hosts!$A$1:$M$1,0))</f>
        <v>1</v>
      </c>
      <c r="J1930" t="str">
        <f>INDEX(Hosts!$A:$M, MATCH(Places!$B1930,Hosts!$A:$A,0), MATCH(Places!J$1,Hosts!$A$1:$M$1,0))</f>
        <v>Yes</v>
      </c>
      <c r="K1930">
        <v>9</v>
      </c>
      <c r="L1930" t="str">
        <f>VLOOKUP($K1930,Neighborhoods!$A:$C,2,0)</f>
        <v>Brooklyn</v>
      </c>
      <c r="M1930" t="str">
        <f>VLOOKUP($K1930,Neighborhoods!$A:$C,3,0)</f>
        <v>Crown Heights</v>
      </c>
      <c r="N1930" t="str">
        <f>INDEX(Neighborhoods!$A:$C, MATCH(Places!$K1930,Neighborhoods!$A:$A,0), MATCH(Places!N$1,Neighborhoods!$A$1:$C$1,0))</f>
        <v>Brooklyn</v>
      </c>
      <c r="O1930" t="str">
        <f>INDEX(Neighborhoods!$A:$C, MATCH(Places!$K1930,Neighborhoods!$A:$A,0), MATCH(Places!O$1,Neighborhoods!$A$1:$C$1,0))</f>
        <v>Crown Heights</v>
      </c>
      <c r="P1930" t="s">
        <v>11822</v>
      </c>
      <c r="Q1930" t="str">
        <f t="shared" si="120"/>
        <v>No</v>
      </c>
      <c r="R1930">
        <v>2</v>
      </c>
      <c r="S1930" t="str">
        <f t="shared" si="121"/>
        <v>Small</v>
      </c>
      <c r="T1930" s="50">
        <v>55</v>
      </c>
      <c r="U1930" s="70">
        <f t="shared" si="122"/>
        <v>0.03</v>
      </c>
      <c r="V1930" s="52">
        <v>4.8099999999999996</v>
      </c>
      <c r="W1930" s="52" t="str" cm="1">
        <f t="array" ref="W1930">_xlfn.SWITCH(ROUND(V1930,0),5,"Excellent",4,"Good",3,"Ok","Bad")</f>
        <v>Excellent</v>
      </c>
      <c r="X1930">
        <v>62</v>
      </c>
      <c r="Y1930" t="str">
        <f t="shared" si="123"/>
        <v>No</v>
      </c>
      <c r="Z1930" s="68">
        <v>43544</v>
      </c>
      <c r="AA1930" s="68">
        <v>43938</v>
      </c>
      <c r="AB1930">
        <v>35</v>
      </c>
      <c r="AC1930" t="s">
        <v>15616</v>
      </c>
    </row>
    <row r="1931" spans="1:29" x14ac:dyDescent="0.3">
      <c r="A1931" t="s">
        <v>1429</v>
      </c>
      <c r="B1931">
        <v>204</v>
      </c>
      <c r="C1931" t="str">
        <f>VLOOKUP($B1931,Hosts!$A:$M,10,0)</f>
        <v>Within a day</v>
      </c>
      <c r="D1931" s="70">
        <f>VLOOKUP($B1931,Hosts!$A:$M,11,0)</f>
        <v>1</v>
      </c>
      <c r="E1931" s="70">
        <f>VLOOKUP($B1931,Hosts!$A:$M,12,0)</f>
        <v>1</v>
      </c>
      <c r="F1931" t="str">
        <f>VLOOKUP($B1931,Hosts!$A:$M,13,0)</f>
        <v>Yes</v>
      </c>
      <c r="G1931" t="str">
        <f>INDEX(Hosts!$A:$M, MATCH(Places!$B1931,Hosts!$A:$A,0), MATCH(Places!G$1,Hosts!$A$1:$M$1,0))</f>
        <v>Within a day</v>
      </c>
      <c r="H1931" s="70">
        <f>INDEX(Hosts!$A:$M, MATCH(Places!$B1931,Hosts!$A:$A,0), MATCH(Places!H$1,Hosts!$A$1:$M$1,0))</f>
        <v>1</v>
      </c>
      <c r="I1931" s="70">
        <f>INDEX(Hosts!$A:$M, MATCH(Places!$B1931,Hosts!$A:$A,0), MATCH(Places!I$1,Hosts!$A$1:$M$1,0))</f>
        <v>1</v>
      </c>
      <c r="J1931" t="str">
        <f>INDEX(Hosts!$A:$M, MATCH(Places!$B1931,Hosts!$A:$A,0), MATCH(Places!J$1,Hosts!$A$1:$M$1,0))</f>
        <v>Yes</v>
      </c>
      <c r="K1931">
        <v>7</v>
      </c>
      <c r="L1931" t="str">
        <f>VLOOKUP($K1931,Neighborhoods!$A:$C,2,0)</f>
        <v>Brooklyn</v>
      </c>
      <c r="M1931" t="str">
        <f>VLOOKUP($K1931,Neighborhoods!$A:$C,3,0)</f>
        <v>Bedford-Stuyvesant</v>
      </c>
      <c r="N1931" t="str">
        <f>INDEX(Neighborhoods!$A:$C, MATCH(Places!$K1931,Neighborhoods!$A:$A,0), MATCH(Places!N$1,Neighborhoods!$A$1:$C$1,0))</f>
        <v>Brooklyn</v>
      </c>
      <c r="O1931" t="str">
        <f>INDEX(Neighborhoods!$A:$C, MATCH(Places!$K1931,Neighborhoods!$A:$A,0), MATCH(Places!O$1,Neighborhoods!$A$1:$C$1,0))</f>
        <v>Bedford-Stuyvesant</v>
      </c>
      <c r="P1931" t="s">
        <v>11822</v>
      </c>
      <c r="Q1931" t="str">
        <f t="shared" si="120"/>
        <v>No</v>
      </c>
      <c r="R1931">
        <v>4</v>
      </c>
      <c r="S1931" t="str">
        <f t="shared" si="121"/>
        <v>Medium</v>
      </c>
      <c r="T1931" s="50">
        <v>175</v>
      </c>
      <c r="U1931" s="70">
        <f t="shared" si="122"/>
        <v>0.03</v>
      </c>
      <c r="V1931" s="52">
        <v>4.9000000000000004</v>
      </c>
      <c r="W1931" s="52" t="str" cm="1">
        <f t="array" ref="W1931">_xlfn.SWITCH(ROUND(V1931,0),5,"Excellent",4,"Good",3,"Ok","Bad")</f>
        <v>Excellent</v>
      </c>
      <c r="X1931">
        <v>62</v>
      </c>
      <c r="Y1931" t="str">
        <f t="shared" si="123"/>
        <v>No</v>
      </c>
      <c r="Z1931" s="68">
        <v>42508</v>
      </c>
      <c r="AA1931" s="68">
        <v>43740</v>
      </c>
      <c r="AB1931">
        <v>364</v>
      </c>
      <c r="AC1931" t="s">
        <v>15615</v>
      </c>
    </row>
    <row r="1932" spans="1:29" x14ac:dyDescent="0.3">
      <c r="A1932" t="s">
        <v>1430</v>
      </c>
      <c r="B1932">
        <v>1566</v>
      </c>
      <c r="C1932" t="str">
        <f>VLOOKUP($B1932,Hosts!$A:$M,10,0)</f>
        <v>Within an hour</v>
      </c>
      <c r="D1932" s="70">
        <f>VLOOKUP($B1932,Hosts!$A:$M,11,0)</f>
        <v>1</v>
      </c>
      <c r="E1932" s="70">
        <f>VLOOKUP($B1932,Hosts!$A:$M,12,0)</f>
        <v>0.98</v>
      </c>
      <c r="F1932" t="str">
        <f>VLOOKUP($B1932,Hosts!$A:$M,13,0)</f>
        <v>Yes</v>
      </c>
      <c r="G1932" t="str">
        <f>INDEX(Hosts!$A:$M, MATCH(Places!$B1932,Hosts!$A:$A,0), MATCH(Places!G$1,Hosts!$A$1:$M$1,0))</f>
        <v>Within an hour</v>
      </c>
      <c r="H1932" s="70">
        <f>INDEX(Hosts!$A:$M, MATCH(Places!$B1932,Hosts!$A:$A,0), MATCH(Places!H$1,Hosts!$A$1:$M$1,0))</f>
        <v>1</v>
      </c>
      <c r="I1932" s="70">
        <f>INDEX(Hosts!$A:$M, MATCH(Places!$B1932,Hosts!$A:$A,0), MATCH(Places!I$1,Hosts!$A$1:$M$1,0))</f>
        <v>0.98</v>
      </c>
      <c r="J1932" t="str">
        <f>INDEX(Hosts!$A:$M, MATCH(Places!$B1932,Hosts!$A:$A,0), MATCH(Places!J$1,Hosts!$A$1:$M$1,0))</f>
        <v>Yes</v>
      </c>
      <c r="K1932">
        <v>17</v>
      </c>
      <c r="L1932" t="str">
        <f>VLOOKUP($K1932,Neighborhoods!$A:$C,2,0)</f>
        <v>Manhattan</v>
      </c>
      <c r="M1932" t="str">
        <f>VLOOKUP($K1932,Neighborhoods!$A:$C,3,0)</f>
        <v>Hell's Kitchen</v>
      </c>
      <c r="N1932" t="str">
        <f>INDEX(Neighborhoods!$A:$C, MATCH(Places!$K1932,Neighborhoods!$A:$A,0), MATCH(Places!N$1,Neighborhoods!$A$1:$C$1,0))</f>
        <v>Manhattan</v>
      </c>
      <c r="O1932" t="str">
        <f>INDEX(Neighborhoods!$A:$C, MATCH(Places!$K1932,Neighborhoods!$A:$A,0), MATCH(Places!O$1,Neighborhoods!$A$1:$C$1,0))</f>
        <v>Hell's Kitchen</v>
      </c>
      <c r="P1932" t="s">
        <v>11822</v>
      </c>
      <c r="Q1932" t="str">
        <f t="shared" si="120"/>
        <v>No</v>
      </c>
      <c r="R1932">
        <v>6</v>
      </c>
      <c r="S1932" t="str">
        <f t="shared" si="121"/>
        <v>Large</v>
      </c>
      <c r="T1932" s="50">
        <v>71</v>
      </c>
      <c r="U1932" s="70">
        <f t="shared" si="122"/>
        <v>0.03</v>
      </c>
      <c r="V1932" s="52">
        <v>4.99</v>
      </c>
      <c r="W1932" s="52" t="str" cm="1">
        <f t="array" ref="W1932">_xlfn.SWITCH(ROUND(V1932,0),5,"Excellent",4,"Good",3,"Ok","Bad")</f>
        <v>Excellent</v>
      </c>
      <c r="X1932">
        <v>139</v>
      </c>
      <c r="Y1932" t="str">
        <f t="shared" si="123"/>
        <v>Yes</v>
      </c>
      <c r="Z1932" s="68">
        <v>42501</v>
      </c>
      <c r="AA1932" s="68">
        <v>44031</v>
      </c>
      <c r="AB1932">
        <v>179</v>
      </c>
      <c r="AC1932" t="s">
        <v>15616</v>
      </c>
    </row>
    <row r="1933" spans="1:29" x14ac:dyDescent="0.3">
      <c r="A1933" t="s">
        <v>13751</v>
      </c>
      <c r="B1933">
        <v>1520</v>
      </c>
      <c r="C1933" t="str">
        <f>VLOOKUP($B1933,Hosts!$A:$M,10,0)</f>
        <v>Within a few hours</v>
      </c>
      <c r="D1933" s="70">
        <f>VLOOKUP($B1933,Hosts!$A:$M,11,0)</f>
        <v>1</v>
      </c>
      <c r="E1933" s="70">
        <f>VLOOKUP($B1933,Hosts!$A:$M,12,0)</f>
        <v>0.82</v>
      </c>
      <c r="F1933" t="str">
        <f>VLOOKUP($B1933,Hosts!$A:$M,13,0)</f>
        <v>No</v>
      </c>
      <c r="G1933" t="str">
        <f>INDEX(Hosts!$A:$M, MATCH(Places!$B1933,Hosts!$A:$A,0), MATCH(Places!G$1,Hosts!$A$1:$M$1,0))</f>
        <v>Within a few hours</v>
      </c>
      <c r="H1933" s="70">
        <f>INDEX(Hosts!$A:$M, MATCH(Places!$B1933,Hosts!$A:$A,0), MATCH(Places!H$1,Hosts!$A$1:$M$1,0))</f>
        <v>1</v>
      </c>
      <c r="I1933" s="70">
        <f>INDEX(Hosts!$A:$M, MATCH(Places!$B1933,Hosts!$A:$A,0), MATCH(Places!I$1,Hosts!$A$1:$M$1,0))</f>
        <v>0.82</v>
      </c>
      <c r="J1933" t="str">
        <f>INDEX(Hosts!$A:$M, MATCH(Places!$B1933,Hosts!$A:$A,0), MATCH(Places!J$1,Hosts!$A$1:$M$1,0))</f>
        <v>No</v>
      </c>
      <c r="K1933">
        <v>1</v>
      </c>
      <c r="L1933" t="str">
        <f>VLOOKUP($K1933,Neighborhoods!$A:$C,2,0)</f>
        <v>Bronx</v>
      </c>
      <c r="M1933" t="str">
        <f>VLOOKUP($K1933,Neighborhoods!$A:$C,3,0)</f>
        <v>Allerton</v>
      </c>
      <c r="N1933" t="str">
        <f>INDEX(Neighborhoods!$A:$C, MATCH(Places!$K1933,Neighborhoods!$A:$A,0), MATCH(Places!N$1,Neighborhoods!$A$1:$C$1,0))</f>
        <v>Bronx</v>
      </c>
      <c r="O1933" t="str">
        <f>INDEX(Neighborhoods!$A:$C, MATCH(Places!$K1933,Neighborhoods!$A:$A,0), MATCH(Places!O$1,Neighborhoods!$A$1:$C$1,0))</f>
        <v>Allerton</v>
      </c>
      <c r="P1933" t="s">
        <v>11822</v>
      </c>
      <c r="Q1933" t="str">
        <f t="shared" si="120"/>
        <v>No</v>
      </c>
      <c r="R1933">
        <v>5</v>
      </c>
      <c r="S1933" t="str">
        <f t="shared" si="121"/>
        <v>Medium</v>
      </c>
      <c r="T1933" s="50">
        <v>99</v>
      </c>
      <c r="U1933" s="70">
        <f t="shared" si="122"/>
        <v>0.03</v>
      </c>
      <c r="V1933" s="52">
        <v>4.74</v>
      </c>
      <c r="W1933" s="52" t="str" cm="1">
        <f t="array" ref="W1933">_xlfn.SWITCH(ROUND(V1933,0),5,"Excellent",4,"Good",3,"Ok","Bad")</f>
        <v>Excellent</v>
      </c>
      <c r="X1933">
        <v>43</v>
      </c>
      <c r="Y1933" t="str">
        <f t="shared" si="123"/>
        <v>No</v>
      </c>
      <c r="Z1933" s="68">
        <v>42494</v>
      </c>
      <c r="AA1933" s="68">
        <v>44023</v>
      </c>
      <c r="AB1933">
        <v>259</v>
      </c>
      <c r="AC1933" t="s">
        <v>15615</v>
      </c>
    </row>
    <row r="1934" spans="1:29" x14ac:dyDescent="0.3">
      <c r="A1934" t="s">
        <v>1431</v>
      </c>
      <c r="B1934">
        <v>2101</v>
      </c>
      <c r="C1934" t="str">
        <f>VLOOKUP($B1934,Hosts!$A:$M,10,0)</f>
        <v>Within an hour</v>
      </c>
      <c r="D1934" s="70">
        <f>VLOOKUP($B1934,Hosts!$A:$M,11,0)</f>
        <v>1</v>
      </c>
      <c r="E1934" s="70">
        <f>VLOOKUP($B1934,Hosts!$A:$M,12,0)</f>
        <v>0.56999999999999995</v>
      </c>
      <c r="F1934" t="str">
        <f>VLOOKUP($B1934,Hosts!$A:$M,13,0)</f>
        <v>Yes</v>
      </c>
      <c r="G1934" t="str">
        <f>INDEX(Hosts!$A:$M, MATCH(Places!$B1934,Hosts!$A:$A,0), MATCH(Places!G$1,Hosts!$A$1:$M$1,0))</f>
        <v>Within an hour</v>
      </c>
      <c r="H1934" s="70">
        <f>INDEX(Hosts!$A:$M, MATCH(Places!$B1934,Hosts!$A:$A,0), MATCH(Places!H$1,Hosts!$A$1:$M$1,0))</f>
        <v>1</v>
      </c>
      <c r="I1934" s="70">
        <f>INDEX(Hosts!$A:$M, MATCH(Places!$B1934,Hosts!$A:$A,0), MATCH(Places!I$1,Hosts!$A$1:$M$1,0))</f>
        <v>0.56999999999999995</v>
      </c>
      <c r="J1934" t="str">
        <f>INDEX(Hosts!$A:$M, MATCH(Places!$B1934,Hosts!$A:$A,0), MATCH(Places!J$1,Hosts!$A$1:$M$1,0))</f>
        <v>Yes</v>
      </c>
      <c r="K1934">
        <v>18</v>
      </c>
      <c r="L1934" t="str">
        <f>VLOOKUP($K1934,Neighborhoods!$A:$C,2,0)</f>
        <v>Manhattan</v>
      </c>
      <c r="M1934" t="str">
        <f>VLOOKUP($K1934,Neighborhoods!$A:$C,3,0)</f>
        <v>Midtown</v>
      </c>
      <c r="N1934" t="str">
        <f>INDEX(Neighborhoods!$A:$C, MATCH(Places!$K1934,Neighborhoods!$A:$A,0), MATCH(Places!N$1,Neighborhoods!$A$1:$C$1,0))</f>
        <v>Manhattan</v>
      </c>
      <c r="O1934" t="str">
        <f>INDEX(Neighborhoods!$A:$C, MATCH(Places!$K1934,Neighborhoods!$A:$A,0), MATCH(Places!O$1,Neighborhoods!$A$1:$C$1,0))</f>
        <v>Midtown</v>
      </c>
      <c r="P1934" t="s">
        <v>11822</v>
      </c>
      <c r="Q1934" t="str">
        <f t="shared" si="120"/>
        <v>No</v>
      </c>
      <c r="R1934">
        <v>6</v>
      </c>
      <c r="S1934" t="str">
        <f t="shared" si="121"/>
        <v>Large</v>
      </c>
      <c r="T1934" s="50">
        <v>328</v>
      </c>
      <c r="U1934" s="70">
        <f t="shared" si="122"/>
        <v>0.04</v>
      </c>
      <c r="V1934" s="52">
        <v>4.8</v>
      </c>
      <c r="W1934" s="52" t="str" cm="1">
        <f t="array" ref="W1934">_xlfn.SWITCH(ROUND(V1934,0),5,"Excellent",4,"Good",3,"Ok","Bad")</f>
        <v>Excellent</v>
      </c>
      <c r="X1934">
        <v>5</v>
      </c>
      <c r="Y1934" t="str">
        <f t="shared" si="123"/>
        <v>No</v>
      </c>
      <c r="Z1934" s="68">
        <v>42657</v>
      </c>
      <c r="AA1934" s="68">
        <v>43590</v>
      </c>
      <c r="AB1934">
        <v>0</v>
      </c>
      <c r="AC1934" t="s">
        <v>15615</v>
      </c>
    </row>
    <row r="1935" spans="1:29" x14ac:dyDescent="0.3">
      <c r="A1935" t="s">
        <v>1432</v>
      </c>
      <c r="B1935">
        <v>2571</v>
      </c>
      <c r="C1935" t="str">
        <f>VLOOKUP($B1935,Hosts!$A:$M,10,0)</f>
        <v>Within an hour</v>
      </c>
      <c r="D1935" s="70">
        <f>VLOOKUP($B1935,Hosts!$A:$M,11,0)</f>
        <v>0.84</v>
      </c>
      <c r="E1935" s="70">
        <f>VLOOKUP($B1935,Hosts!$A:$M,12,0)</f>
        <v>0.97</v>
      </c>
      <c r="F1935" t="str">
        <f>VLOOKUP($B1935,Hosts!$A:$M,13,0)</f>
        <v>No</v>
      </c>
      <c r="G1935" t="str">
        <f>INDEX(Hosts!$A:$M, MATCH(Places!$B1935,Hosts!$A:$A,0), MATCH(Places!G$1,Hosts!$A$1:$M$1,0))</f>
        <v>Within an hour</v>
      </c>
      <c r="H1935" s="70">
        <f>INDEX(Hosts!$A:$M, MATCH(Places!$B1935,Hosts!$A:$A,0), MATCH(Places!H$1,Hosts!$A$1:$M$1,0))</f>
        <v>0.84</v>
      </c>
      <c r="I1935" s="70">
        <f>INDEX(Hosts!$A:$M, MATCH(Places!$B1935,Hosts!$A:$A,0), MATCH(Places!I$1,Hosts!$A$1:$M$1,0))</f>
        <v>0.97</v>
      </c>
      <c r="J1935" t="str">
        <f>INDEX(Hosts!$A:$M, MATCH(Places!$B1935,Hosts!$A:$A,0), MATCH(Places!J$1,Hosts!$A$1:$M$1,0))</f>
        <v>No</v>
      </c>
      <c r="K1935">
        <v>8</v>
      </c>
      <c r="L1935" t="str">
        <f>VLOOKUP($K1935,Neighborhoods!$A:$C,2,0)</f>
        <v>Brooklyn</v>
      </c>
      <c r="M1935" t="str">
        <f>VLOOKUP($K1935,Neighborhoods!$A:$C,3,0)</f>
        <v>Bushwick</v>
      </c>
      <c r="N1935" t="str">
        <f>INDEX(Neighborhoods!$A:$C, MATCH(Places!$K1935,Neighborhoods!$A:$A,0), MATCH(Places!N$1,Neighborhoods!$A$1:$C$1,0))</f>
        <v>Brooklyn</v>
      </c>
      <c r="O1935" t="str">
        <f>INDEX(Neighborhoods!$A:$C, MATCH(Places!$K1935,Neighborhoods!$A:$A,0), MATCH(Places!O$1,Neighborhoods!$A$1:$C$1,0))</f>
        <v>Bushwick</v>
      </c>
      <c r="P1935" t="s">
        <v>1</v>
      </c>
      <c r="Q1935" t="str">
        <f t="shared" si="120"/>
        <v>Yes</v>
      </c>
      <c r="R1935">
        <v>2</v>
      </c>
      <c r="S1935" t="str">
        <f t="shared" si="121"/>
        <v>Small</v>
      </c>
      <c r="T1935" s="50">
        <v>46</v>
      </c>
      <c r="U1935" s="70">
        <f t="shared" si="122"/>
        <v>0.03</v>
      </c>
      <c r="V1935" s="52">
        <v>4.51</v>
      </c>
      <c r="W1935" s="52" t="str" cm="1">
        <f t="array" ref="W1935">_xlfn.SWITCH(ROUND(V1935,0),5,"Excellent",4,"Good",3,"Ok","Bad")</f>
        <v>Excellent</v>
      </c>
      <c r="X1935">
        <v>72</v>
      </c>
      <c r="Y1935" t="str">
        <f t="shared" si="123"/>
        <v>No</v>
      </c>
      <c r="Z1935" s="68">
        <v>42505</v>
      </c>
      <c r="AA1935" s="68">
        <v>43260</v>
      </c>
      <c r="AB1935">
        <v>0</v>
      </c>
      <c r="AC1935" t="s">
        <v>15616</v>
      </c>
    </row>
    <row r="1936" spans="1:29" x14ac:dyDescent="0.3">
      <c r="A1936" t="s">
        <v>1433</v>
      </c>
      <c r="B1936">
        <v>2793</v>
      </c>
      <c r="C1936" t="str">
        <f>VLOOKUP($B1936,Hosts!$A:$M,10,0)</f>
        <v>Within a day</v>
      </c>
      <c r="D1936" s="70">
        <f>VLOOKUP($B1936,Hosts!$A:$M,11,0)</f>
        <v>0.9</v>
      </c>
      <c r="E1936" s="70">
        <f>VLOOKUP($B1936,Hosts!$A:$M,12,0)</f>
        <v>0.99</v>
      </c>
      <c r="F1936" t="str">
        <f>VLOOKUP($B1936,Hosts!$A:$M,13,0)</f>
        <v>Yes</v>
      </c>
      <c r="G1936" t="str">
        <f>INDEX(Hosts!$A:$M, MATCH(Places!$B1936,Hosts!$A:$A,0), MATCH(Places!G$1,Hosts!$A$1:$M$1,0))</f>
        <v>Within a day</v>
      </c>
      <c r="H1936" s="70">
        <f>INDEX(Hosts!$A:$M, MATCH(Places!$B1936,Hosts!$A:$A,0), MATCH(Places!H$1,Hosts!$A$1:$M$1,0))</f>
        <v>0.9</v>
      </c>
      <c r="I1936" s="70">
        <f>INDEX(Hosts!$A:$M, MATCH(Places!$B1936,Hosts!$A:$A,0), MATCH(Places!I$1,Hosts!$A$1:$M$1,0))</f>
        <v>0.99</v>
      </c>
      <c r="J1936" t="str">
        <f>INDEX(Hosts!$A:$M, MATCH(Places!$B1936,Hosts!$A:$A,0), MATCH(Places!J$1,Hosts!$A$1:$M$1,0))</f>
        <v>Yes</v>
      </c>
      <c r="K1936">
        <v>19</v>
      </c>
      <c r="L1936" t="str">
        <f>VLOOKUP($K1936,Neighborhoods!$A:$C,2,0)</f>
        <v>Manhattan</v>
      </c>
      <c r="M1936" t="str">
        <f>VLOOKUP($K1936,Neighborhoods!$A:$C,3,0)</f>
        <v>Upper East Side</v>
      </c>
      <c r="N1936" t="str">
        <f>INDEX(Neighborhoods!$A:$C, MATCH(Places!$K1936,Neighborhoods!$A:$A,0), MATCH(Places!N$1,Neighborhoods!$A$1:$C$1,0))</f>
        <v>Manhattan</v>
      </c>
      <c r="O1936" t="str">
        <f>INDEX(Neighborhoods!$A:$C, MATCH(Places!$K1936,Neighborhoods!$A:$A,0), MATCH(Places!O$1,Neighborhoods!$A$1:$C$1,0))</f>
        <v>Upper East Side</v>
      </c>
      <c r="P1936" t="s">
        <v>11822</v>
      </c>
      <c r="Q1936" t="str">
        <f t="shared" si="120"/>
        <v>No</v>
      </c>
      <c r="R1936">
        <v>5</v>
      </c>
      <c r="S1936" t="str">
        <f t="shared" si="121"/>
        <v>Medium</v>
      </c>
      <c r="T1936" s="50">
        <v>399</v>
      </c>
      <c r="U1936" s="70">
        <f t="shared" si="122"/>
        <v>0.04</v>
      </c>
      <c r="V1936" s="52">
        <v>4.99</v>
      </c>
      <c r="W1936" s="52" t="str" cm="1">
        <f t="array" ref="W1936">_xlfn.SWITCH(ROUND(V1936,0),5,"Excellent",4,"Good",3,"Ok","Bad")</f>
        <v>Excellent</v>
      </c>
      <c r="X1936">
        <v>75</v>
      </c>
      <c r="Y1936" t="str">
        <f t="shared" si="123"/>
        <v>No</v>
      </c>
      <c r="Z1936" s="68">
        <v>42536</v>
      </c>
      <c r="AA1936" s="68">
        <v>43994</v>
      </c>
      <c r="AB1936">
        <v>329</v>
      </c>
      <c r="AC1936" t="s">
        <v>15615</v>
      </c>
    </row>
    <row r="1937" spans="1:29" x14ac:dyDescent="0.3">
      <c r="A1937" t="s">
        <v>13184</v>
      </c>
      <c r="B1937">
        <v>1459</v>
      </c>
      <c r="C1937" t="str">
        <f>VLOOKUP($B1937,Hosts!$A:$M,10,0)</f>
        <v>Within an hour</v>
      </c>
      <c r="D1937" s="70">
        <f>VLOOKUP($B1937,Hosts!$A:$M,11,0)</f>
        <v>1</v>
      </c>
      <c r="E1937" s="70">
        <f>VLOOKUP($B1937,Hosts!$A:$M,12,0)</f>
        <v>0.97</v>
      </c>
      <c r="F1937" t="str">
        <f>VLOOKUP($B1937,Hosts!$A:$M,13,0)</f>
        <v>No</v>
      </c>
      <c r="G1937" t="str">
        <f>INDEX(Hosts!$A:$M, MATCH(Places!$B1937,Hosts!$A:$A,0), MATCH(Places!G$1,Hosts!$A$1:$M$1,0))</f>
        <v>Within an hour</v>
      </c>
      <c r="H1937" s="70">
        <f>INDEX(Hosts!$A:$M, MATCH(Places!$B1937,Hosts!$A:$A,0), MATCH(Places!H$1,Hosts!$A$1:$M$1,0))</f>
        <v>1</v>
      </c>
      <c r="I1937" s="70">
        <f>INDEX(Hosts!$A:$M, MATCH(Places!$B1937,Hosts!$A:$A,0), MATCH(Places!I$1,Hosts!$A$1:$M$1,0))</f>
        <v>0.97</v>
      </c>
      <c r="J1937" t="str">
        <f>INDEX(Hosts!$A:$M, MATCH(Places!$B1937,Hosts!$A:$A,0), MATCH(Places!J$1,Hosts!$A$1:$M$1,0))</f>
        <v>No</v>
      </c>
      <c r="K1937">
        <v>16</v>
      </c>
      <c r="L1937" t="str">
        <f>VLOOKUP($K1937,Neighborhoods!$A:$C,2,0)</f>
        <v>Manhattan</v>
      </c>
      <c r="M1937" t="str">
        <f>VLOOKUP($K1937,Neighborhoods!$A:$C,3,0)</f>
        <v>Harlem</v>
      </c>
      <c r="N1937" t="str">
        <f>INDEX(Neighborhoods!$A:$C, MATCH(Places!$K1937,Neighborhoods!$A:$A,0), MATCH(Places!N$1,Neighborhoods!$A$1:$C$1,0))</f>
        <v>Manhattan</v>
      </c>
      <c r="O1937" t="str">
        <f>INDEX(Neighborhoods!$A:$C, MATCH(Places!$K1937,Neighborhoods!$A:$A,0), MATCH(Places!O$1,Neighborhoods!$A$1:$C$1,0))</f>
        <v>Harlem</v>
      </c>
      <c r="P1937" t="s">
        <v>11822</v>
      </c>
      <c r="Q1937" t="str">
        <f t="shared" si="120"/>
        <v>No</v>
      </c>
      <c r="R1937">
        <v>8</v>
      </c>
      <c r="S1937" t="str">
        <f t="shared" si="121"/>
        <v>Large</v>
      </c>
      <c r="T1937" s="50">
        <v>380</v>
      </c>
      <c r="U1937" s="70">
        <f t="shared" si="122"/>
        <v>0.04</v>
      </c>
      <c r="V1937" s="52">
        <v>4.9800000000000004</v>
      </c>
      <c r="W1937" s="52" t="str" cm="1">
        <f t="array" ref="W1937">_xlfn.SWITCH(ROUND(V1937,0),5,"Excellent",4,"Good",3,"Ok","Bad")</f>
        <v>Excellent</v>
      </c>
      <c r="X1937">
        <v>54</v>
      </c>
      <c r="Y1937" t="str">
        <f t="shared" si="123"/>
        <v>No</v>
      </c>
      <c r="Z1937" s="68">
        <v>42520</v>
      </c>
      <c r="AA1937" s="68">
        <v>43971</v>
      </c>
      <c r="AB1937">
        <v>263</v>
      </c>
      <c r="AC1937" t="s">
        <v>15615</v>
      </c>
    </row>
    <row r="1938" spans="1:29" x14ac:dyDescent="0.3">
      <c r="A1938" t="s">
        <v>1434</v>
      </c>
      <c r="B1938">
        <v>1541</v>
      </c>
      <c r="C1938" t="str">
        <f>VLOOKUP($B1938,Hosts!$A:$M,10,0)</f>
        <v>Within a day</v>
      </c>
      <c r="D1938" s="70">
        <f>VLOOKUP($B1938,Hosts!$A:$M,11,0)</f>
        <v>1</v>
      </c>
      <c r="E1938" s="70">
        <f>VLOOKUP($B1938,Hosts!$A:$M,12,0)</f>
        <v>0.92</v>
      </c>
      <c r="F1938" t="str">
        <f>VLOOKUP($B1938,Hosts!$A:$M,13,0)</f>
        <v>Yes</v>
      </c>
      <c r="G1938" t="str">
        <f>INDEX(Hosts!$A:$M, MATCH(Places!$B1938,Hosts!$A:$A,0), MATCH(Places!G$1,Hosts!$A$1:$M$1,0))</f>
        <v>Within a day</v>
      </c>
      <c r="H1938" s="70">
        <f>INDEX(Hosts!$A:$M, MATCH(Places!$B1938,Hosts!$A:$A,0), MATCH(Places!H$1,Hosts!$A$1:$M$1,0))</f>
        <v>1</v>
      </c>
      <c r="I1938" s="70">
        <f>INDEX(Hosts!$A:$M, MATCH(Places!$B1938,Hosts!$A:$A,0), MATCH(Places!I$1,Hosts!$A$1:$M$1,0))</f>
        <v>0.92</v>
      </c>
      <c r="J1938" t="str">
        <f>INDEX(Hosts!$A:$M, MATCH(Places!$B1938,Hosts!$A:$A,0), MATCH(Places!J$1,Hosts!$A$1:$M$1,0))</f>
        <v>Yes</v>
      </c>
      <c r="K1938">
        <v>6</v>
      </c>
      <c r="L1938" t="str">
        <f>VLOOKUP($K1938,Neighborhoods!$A:$C,2,0)</f>
        <v>Bronx</v>
      </c>
      <c r="M1938" t="str">
        <f>VLOOKUP($K1938,Neighborhoods!$A:$C,3,0)</f>
        <v>Wakefield</v>
      </c>
      <c r="N1938" t="str">
        <f>INDEX(Neighborhoods!$A:$C, MATCH(Places!$K1938,Neighborhoods!$A:$A,0), MATCH(Places!N$1,Neighborhoods!$A$1:$C$1,0))</f>
        <v>Bronx</v>
      </c>
      <c r="O1938" t="str">
        <f>INDEX(Neighborhoods!$A:$C, MATCH(Places!$K1938,Neighborhoods!$A:$A,0), MATCH(Places!O$1,Neighborhoods!$A$1:$C$1,0))</f>
        <v>Wakefield</v>
      </c>
      <c r="P1938" t="s">
        <v>11822</v>
      </c>
      <c r="Q1938" t="str">
        <f t="shared" si="120"/>
        <v>No</v>
      </c>
      <c r="R1938">
        <v>2</v>
      </c>
      <c r="S1938" t="str">
        <f t="shared" si="121"/>
        <v>Small</v>
      </c>
      <c r="T1938" s="50">
        <v>99</v>
      </c>
      <c r="U1938" s="70">
        <f t="shared" si="122"/>
        <v>0.03</v>
      </c>
      <c r="V1938" s="52">
        <v>4.83</v>
      </c>
      <c r="W1938" s="52" t="str" cm="1">
        <f t="array" ref="W1938">_xlfn.SWITCH(ROUND(V1938,0),5,"Excellent",4,"Good",3,"Ok","Bad")</f>
        <v>Excellent</v>
      </c>
      <c r="X1938">
        <v>80</v>
      </c>
      <c r="Y1938" t="str">
        <f t="shared" si="123"/>
        <v>No</v>
      </c>
      <c r="Z1938" s="68">
        <v>42508</v>
      </c>
      <c r="AA1938" s="68">
        <v>44042</v>
      </c>
      <c r="AB1938">
        <v>74</v>
      </c>
      <c r="AC1938" t="s">
        <v>15615</v>
      </c>
    </row>
    <row r="1939" spans="1:29" x14ac:dyDescent="0.3">
      <c r="A1939" t="s">
        <v>1435</v>
      </c>
      <c r="B1939">
        <v>2794</v>
      </c>
      <c r="C1939" t="str">
        <f>VLOOKUP($B1939,Hosts!$A:$M,10,0)</f>
        <v>Within an hour</v>
      </c>
      <c r="D1939" s="70">
        <f>VLOOKUP($B1939,Hosts!$A:$M,11,0)</f>
        <v>1</v>
      </c>
      <c r="E1939" s="70">
        <f>VLOOKUP($B1939,Hosts!$A:$M,12,0)</f>
        <v>1</v>
      </c>
      <c r="F1939" t="str">
        <f>VLOOKUP($B1939,Hosts!$A:$M,13,0)</f>
        <v>Yes</v>
      </c>
      <c r="G1939" t="str">
        <f>INDEX(Hosts!$A:$M, MATCH(Places!$B1939,Hosts!$A:$A,0), MATCH(Places!G$1,Hosts!$A$1:$M$1,0))</f>
        <v>Within an hour</v>
      </c>
      <c r="H1939" s="70">
        <f>INDEX(Hosts!$A:$M, MATCH(Places!$B1939,Hosts!$A:$A,0), MATCH(Places!H$1,Hosts!$A$1:$M$1,0))</f>
        <v>1</v>
      </c>
      <c r="I1939" s="70">
        <f>INDEX(Hosts!$A:$M, MATCH(Places!$B1939,Hosts!$A:$A,0), MATCH(Places!I$1,Hosts!$A$1:$M$1,0))</f>
        <v>1</v>
      </c>
      <c r="J1939" t="str">
        <f>INDEX(Hosts!$A:$M, MATCH(Places!$B1939,Hosts!$A:$A,0), MATCH(Places!J$1,Hosts!$A$1:$M$1,0))</f>
        <v>Yes</v>
      </c>
      <c r="K1939">
        <v>14</v>
      </c>
      <c r="L1939" t="str">
        <f>VLOOKUP($K1939,Neighborhoods!$A:$C,2,0)</f>
        <v>Manhattan</v>
      </c>
      <c r="M1939" t="str">
        <f>VLOOKUP($K1939,Neighborhoods!$A:$C,3,0)</f>
        <v>East Harlem</v>
      </c>
      <c r="N1939" t="str">
        <f>INDEX(Neighborhoods!$A:$C, MATCH(Places!$K1939,Neighborhoods!$A:$A,0), MATCH(Places!N$1,Neighborhoods!$A$1:$C$1,0))</f>
        <v>Manhattan</v>
      </c>
      <c r="O1939" t="str">
        <f>INDEX(Neighborhoods!$A:$C, MATCH(Places!$K1939,Neighborhoods!$A:$A,0), MATCH(Places!O$1,Neighborhoods!$A$1:$C$1,0))</f>
        <v>East Harlem</v>
      </c>
      <c r="P1939" t="s">
        <v>1</v>
      </c>
      <c r="Q1939" t="str">
        <f t="shared" si="120"/>
        <v>Yes</v>
      </c>
      <c r="R1939">
        <v>1</v>
      </c>
      <c r="S1939" t="str">
        <f t="shared" si="121"/>
        <v>Small</v>
      </c>
      <c r="T1939" s="50">
        <v>60</v>
      </c>
      <c r="U1939" s="70">
        <f t="shared" si="122"/>
        <v>0.03</v>
      </c>
      <c r="V1939" s="52">
        <v>4.9000000000000004</v>
      </c>
      <c r="W1939" s="52" t="str" cm="1">
        <f t="array" ref="W1939">_xlfn.SWITCH(ROUND(V1939,0),5,"Excellent",4,"Good",3,"Ok","Bad")</f>
        <v>Excellent</v>
      </c>
      <c r="X1939">
        <v>176</v>
      </c>
      <c r="Y1939" t="str">
        <f t="shared" si="123"/>
        <v>Yes</v>
      </c>
      <c r="Z1939" s="68">
        <v>42496</v>
      </c>
      <c r="AA1939" s="68">
        <v>44051</v>
      </c>
      <c r="AB1939">
        <v>175</v>
      </c>
      <c r="AC1939" t="s">
        <v>15616</v>
      </c>
    </row>
    <row r="1940" spans="1:29" x14ac:dyDescent="0.3">
      <c r="A1940" t="s">
        <v>1436</v>
      </c>
      <c r="B1940">
        <v>2797</v>
      </c>
      <c r="C1940" t="str">
        <f>VLOOKUP($B1940,Hosts!$A:$M,10,0)</f>
        <v>Within an hour</v>
      </c>
      <c r="D1940" s="70">
        <f>VLOOKUP($B1940,Hosts!$A:$M,11,0)</f>
        <v>0.97</v>
      </c>
      <c r="E1940" s="70">
        <f>VLOOKUP($B1940,Hosts!$A:$M,12,0)</f>
        <v>1</v>
      </c>
      <c r="F1940" t="str">
        <f>VLOOKUP($B1940,Hosts!$A:$M,13,0)</f>
        <v>Yes</v>
      </c>
      <c r="G1940" t="str">
        <f>INDEX(Hosts!$A:$M, MATCH(Places!$B1940,Hosts!$A:$A,0), MATCH(Places!G$1,Hosts!$A$1:$M$1,0))</f>
        <v>Within an hour</v>
      </c>
      <c r="H1940" s="70">
        <f>INDEX(Hosts!$A:$M, MATCH(Places!$B1940,Hosts!$A:$A,0), MATCH(Places!H$1,Hosts!$A$1:$M$1,0))</f>
        <v>0.97</v>
      </c>
      <c r="I1940" s="70">
        <f>INDEX(Hosts!$A:$M, MATCH(Places!$B1940,Hosts!$A:$A,0), MATCH(Places!I$1,Hosts!$A$1:$M$1,0))</f>
        <v>1</v>
      </c>
      <c r="J1940" t="str">
        <f>INDEX(Hosts!$A:$M, MATCH(Places!$B1940,Hosts!$A:$A,0), MATCH(Places!J$1,Hosts!$A$1:$M$1,0))</f>
        <v>Yes</v>
      </c>
      <c r="K1940">
        <v>22</v>
      </c>
      <c r="L1940" t="str">
        <f>VLOOKUP($K1940,Neighborhoods!$A:$C,2,0)</f>
        <v>Queens</v>
      </c>
      <c r="M1940" t="str">
        <f>VLOOKUP($K1940,Neighborhoods!$A:$C,3,0)</f>
        <v>Flushing</v>
      </c>
      <c r="N1940" t="str">
        <f>INDEX(Neighborhoods!$A:$C, MATCH(Places!$K1940,Neighborhoods!$A:$A,0), MATCH(Places!N$1,Neighborhoods!$A$1:$C$1,0))</f>
        <v>Queens</v>
      </c>
      <c r="O1940" t="str">
        <f>INDEX(Neighborhoods!$A:$C, MATCH(Places!$K1940,Neighborhoods!$A:$A,0), MATCH(Places!O$1,Neighborhoods!$A$1:$C$1,0))</f>
        <v>Flushing</v>
      </c>
      <c r="P1940" t="s">
        <v>1</v>
      </c>
      <c r="Q1940" t="str">
        <f t="shared" si="120"/>
        <v>Yes</v>
      </c>
      <c r="R1940">
        <v>2</v>
      </c>
      <c r="S1940" t="str">
        <f t="shared" si="121"/>
        <v>Small</v>
      </c>
      <c r="T1940" s="50">
        <v>99</v>
      </c>
      <c r="U1940" s="70">
        <f t="shared" si="122"/>
        <v>0.03</v>
      </c>
      <c r="V1940" s="52">
        <v>4.99</v>
      </c>
      <c r="W1940" s="52" t="str" cm="1">
        <f t="array" ref="W1940">_xlfn.SWITCH(ROUND(V1940,0),5,"Excellent",4,"Good",3,"Ok","Bad")</f>
        <v>Excellent</v>
      </c>
      <c r="X1940">
        <v>244</v>
      </c>
      <c r="Y1940" t="str">
        <f t="shared" si="123"/>
        <v>Yes</v>
      </c>
      <c r="Z1940" s="68">
        <v>42505</v>
      </c>
      <c r="AA1940" s="68">
        <v>44056</v>
      </c>
      <c r="AB1940">
        <v>356</v>
      </c>
      <c r="AC1940" t="s">
        <v>15615</v>
      </c>
    </row>
    <row r="1941" spans="1:29" x14ac:dyDescent="0.3">
      <c r="A1941" t="s">
        <v>14701</v>
      </c>
      <c r="B1941">
        <v>1496</v>
      </c>
      <c r="C1941" t="str">
        <f>VLOOKUP($B1941,Hosts!$A:$M,10,0)</f>
        <v>Within an hour</v>
      </c>
      <c r="D1941" s="70">
        <f>VLOOKUP($B1941,Hosts!$A:$M,11,0)</f>
        <v>0.81</v>
      </c>
      <c r="E1941" s="70">
        <f>VLOOKUP($B1941,Hosts!$A:$M,12,0)</f>
        <v>0.85</v>
      </c>
      <c r="F1941" t="str">
        <f>VLOOKUP($B1941,Hosts!$A:$M,13,0)</f>
        <v>No</v>
      </c>
      <c r="G1941" t="str">
        <f>INDEX(Hosts!$A:$M, MATCH(Places!$B1941,Hosts!$A:$A,0), MATCH(Places!G$1,Hosts!$A$1:$M$1,0))</f>
        <v>Within an hour</v>
      </c>
      <c r="H1941" s="70">
        <f>INDEX(Hosts!$A:$M, MATCH(Places!$B1941,Hosts!$A:$A,0), MATCH(Places!H$1,Hosts!$A$1:$M$1,0))</f>
        <v>0.81</v>
      </c>
      <c r="I1941" s="70">
        <f>INDEX(Hosts!$A:$M, MATCH(Places!$B1941,Hosts!$A:$A,0), MATCH(Places!I$1,Hosts!$A$1:$M$1,0))</f>
        <v>0.85</v>
      </c>
      <c r="J1941" t="str">
        <f>INDEX(Hosts!$A:$M, MATCH(Places!$B1941,Hosts!$A:$A,0), MATCH(Places!J$1,Hosts!$A$1:$M$1,0))</f>
        <v>No</v>
      </c>
      <c r="K1941">
        <v>20</v>
      </c>
      <c r="L1941" t="str">
        <f>VLOOKUP($K1941,Neighborhoods!$A:$C,2,0)</f>
        <v>Manhattan</v>
      </c>
      <c r="M1941" t="str">
        <f>VLOOKUP($K1941,Neighborhoods!$A:$C,3,0)</f>
        <v>Upper West Side</v>
      </c>
      <c r="N1941" t="str">
        <f>INDEX(Neighborhoods!$A:$C, MATCH(Places!$K1941,Neighborhoods!$A:$A,0), MATCH(Places!N$1,Neighborhoods!$A$1:$C$1,0))</f>
        <v>Manhattan</v>
      </c>
      <c r="O1941" t="str">
        <f>INDEX(Neighborhoods!$A:$C, MATCH(Places!$K1941,Neighborhoods!$A:$A,0), MATCH(Places!O$1,Neighborhoods!$A$1:$C$1,0))</f>
        <v>Upper West Side</v>
      </c>
      <c r="P1941" t="s">
        <v>11822</v>
      </c>
      <c r="Q1941" t="str">
        <f t="shared" si="120"/>
        <v>No</v>
      </c>
      <c r="R1941">
        <v>5</v>
      </c>
      <c r="S1941" t="str">
        <f t="shared" si="121"/>
        <v>Medium</v>
      </c>
      <c r="T1941" s="50">
        <v>60</v>
      </c>
      <c r="U1941" s="70">
        <f t="shared" si="122"/>
        <v>0.03</v>
      </c>
      <c r="V1941" s="52">
        <v>4.5599999999999996</v>
      </c>
      <c r="W1941" s="52" t="str" cm="1">
        <f t="array" ref="W1941">_xlfn.SWITCH(ROUND(V1941,0),5,"Excellent",4,"Good",3,"Ok","Bad")</f>
        <v>Excellent</v>
      </c>
      <c r="X1941">
        <v>27</v>
      </c>
      <c r="Y1941" t="str">
        <f t="shared" si="123"/>
        <v>No</v>
      </c>
      <c r="Z1941" s="68">
        <v>42497</v>
      </c>
      <c r="AA1941" s="68">
        <v>43890</v>
      </c>
      <c r="AB1941">
        <v>348</v>
      </c>
      <c r="AC1941" t="s">
        <v>15615</v>
      </c>
    </row>
    <row r="1942" spans="1:29" x14ac:dyDescent="0.3">
      <c r="A1942" t="s">
        <v>1437</v>
      </c>
      <c r="B1942">
        <v>1774</v>
      </c>
      <c r="C1942" t="str">
        <f>VLOOKUP($B1942,Hosts!$A:$M,10,0)</f>
        <v>Within an hour</v>
      </c>
      <c r="D1942" s="70">
        <f>VLOOKUP($B1942,Hosts!$A:$M,11,0)</f>
        <v>1</v>
      </c>
      <c r="E1942" s="70">
        <f>VLOOKUP($B1942,Hosts!$A:$M,12,0)</f>
        <v>0.93</v>
      </c>
      <c r="F1942" t="str">
        <f>VLOOKUP($B1942,Hosts!$A:$M,13,0)</f>
        <v>Yes</v>
      </c>
      <c r="G1942" t="str">
        <f>INDEX(Hosts!$A:$M, MATCH(Places!$B1942,Hosts!$A:$A,0), MATCH(Places!G$1,Hosts!$A$1:$M$1,0))</f>
        <v>Within an hour</v>
      </c>
      <c r="H1942" s="70">
        <f>INDEX(Hosts!$A:$M, MATCH(Places!$B1942,Hosts!$A:$A,0), MATCH(Places!H$1,Hosts!$A$1:$M$1,0))</f>
        <v>1</v>
      </c>
      <c r="I1942" s="70">
        <f>INDEX(Hosts!$A:$M, MATCH(Places!$B1942,Hosts!$A:$A,0), MATCH(Places!I$1,Hosts!$A$1:$M$1,0))</f>
        <v>0.93</v>
      </c>
      <c r="J1942" t="str">
        <f>INDEX(Hosts!$A:$M, MATCH(Places!$B1942,Hosts!$A:$A,0), MATCH(Places!J$1,Hosts!$A$1:$M$1,0))</f>
        <v>Yes</v>
      </c>
      <c r="K1942">
        <v>16</v>
      </c>
      <c r="L1942" t="str">
        <f>VLOOKUP($K1942,Neighborhoods!$A:$C,2,0)</f>
        <v>Manhattan</v>
      </c>
      <c r="M1942" t="str">
        <f>VLOOKUP($K1942,Neighborhoods!$A:$C,3,0)</f>
        <v>Harlem</v>
      </c>
      <c r="N1942" t="str">
        <f>INDEX(Neighborhoods!$A:$C, MATCH(Places!$K1942,Neighborhoods!$A:$A,0), MATCH(Places!N$1,Neighborhoods!$A$1:$C$1,0))</f>
        <v>Manhattan</v>
      </c>
      <c r="O1942" t="str">
        <f>INDEX(Neighborhoods!$A:$C, MATCH(Places!$K1942,Neighborhoods!$A:$A,0), MATCH(Places!O$1,Neighborhoods!$A$1:$C$1,0))</f>
        <v>Harlem</v>
      </c>
      <c r="P1942" t="s">
        <v>1</v>
      </c>
      <c r="Q1942" t="str">
        <f t="shared" si="120"/>
        <v>Yes</v>
      </c>
      <c r="R1942">
        <v>1</v>
      </c>
      <c r="S1942" t="str">
        <f t="shared" si="121"/>
        <v>Small</v>
      </c>
      <c r="T1942" s="50">
        <v>55</v>
      </c>
      <c r="U1942" s="70">
        <f t="shared" si="122"/>
        <v>0.03</v>
      </c>
      <c r="V1942" s="52">
        <v>4.91</v>
      </c>
      <c r="W1942" s="52" t="str" cm="1">
        <f t="array" ref="W1942">_xlfn.SWITCH(ROUND(V1942,0),5,"Excellent",4,"Good",3,"Ok","Bad")</f>
        <v>Excellent</v>
      </c>
      <c r="X1942">
        <v>34</v>
      </c>
      <c r="Y1942" t="str">
        <f t="shared" si="123"/>
        <v>No</v>
      </c>
      <c r="Z1942" s="68">
        <v>42570</v>
      </c>
      <c r="AA1942" s="68">
        <v>43899</v>
      </c>
      <c r="AB1942">
        <v>89</v>
      </c>
      <c r="AC1942" t="s">
        <v>15615</v>
      </c>
    </row>
    <row r="1943" spans="1:29" x14ac:dyDescent="0.3">
      <c r="A1943" t="s">
        <v>1438</v>
      </c>
      <c r="B1943">
        <v>1010</v>
      </c>
      <c r="C1943" t="str">
        <f>VLOOKUP($B1943,Hosts!$A:$M,10,0)</f>
        <v>Within a few hours</v>
      </c>
      <c r="D1943" s="70">
        <f>VLOOKUP($B1943,Hosts!$A:$M,11,0)</f>
        <v>0.95</v>
      </c>
      <c r="E1943" s="70">
        <f>VLOOKUP($B1943,Hosts!$A:$M,12,0)</f>
        <v>0.85</v>
      </c>
      <c r="F1943" t="str">
        <f>VLOOKUP($B1943,Hosts!$A:$M,13,0)</f>
        <v>No</v>
      </c>
      <c r="G1943" t="str">
        <f>INDEX(Hosts!$A:$M, MATCH(Places!$B1943,Hosts!$A:$A,0), MATCH(Places!G$1,Hosts!$A$1:$M$1,0))</f>
        <v>Within a few hours</v>
      </c>
      <c r="H1943" s="70">
        <f>INDEX(Hosts!$A:$M, MATCH(Places!$B1943,Hosts!$A:$A,0), MATCH(Places!H$1,Hosts!$A$1:$M$1,0))</f>
        <v>0.95</v>
      </c>
      <c r="I1943" s="70">
        <f>INDEX(Hosts!$A:$M, MATCH(Places!$B1943,Hosts!$A:$A,0), MATCH(Places!I$1,Hosts!$A$1:$M$1,0))</f>
        <v>0.85</v>
      </c>
      <c r="J1943" t="str">
        <f>INDEX(Hosts!$A:$M, MATCH(Places!$B1943,Hosts!$A:$A,0), MATCH(Places!J$1,Hosts!$A$1:$M$1,0))</f>
        <v>No</v>
      </c>
      <c r="K1943">
        <v>20</v>
      </c>
      <c r="L1943" t="str">
        <f>VLOOKUP($K1943,Neighborhoods!$A:$C,2,0)</f>
        <v>Manhattan</v>
      </c>
      <c r="M1943" t="str">
        <f>VLOOKUP($K1943,Neighborhoods!$A:$C,3,0)</f>
        <v>Upper West Side</v>
      </c>
      <c r="N1943" t="str">
        <f>INDEX(Neighborhoods!$A:$C, MATCH(Places!$K1943,Neighborhoods!$A:$A,0), MATCH(Places!N$1,Neighborhoods!$A$1:$C$1,0))</f>
        <v>Manhattan</v>
      </c>
      <c r="O1943" t="str">
        <f>INDEX(Neighborhoods!$A:$C, MATCH(Places!$K1943,Neighborhoods!$A:$A,0), MATCH(Places!O$1,Neighborhoods!$A$1:$C$1,0))</f>
        <v>Upper West Side</v>
      </c>
      <c r="P1943" t="s">
        <v>11822</v>
      </c>
      <c r="Q1943" t="str">
        <f t="shared" si="120"/>
        <v>No</v>
      </c>
      <c r="R1943">
        <v>6</v>
      </c>
      <c r="S1943" t="str">
        <f t="shared" si="121"/>
        <v>Large</v>
      </c>
      <c r="T1943" s="50">
        <v>235</v>
      </c>
      <c r="U1943" s="70">
        <f t="shared" si="122"/>
        <v>0.04</v>
      </c>
      <c r="V1943" s="52">
        <v>4.8</v>
      </c>
      <c r="W1943" s="52" t="str" cm="1">
        <f t="array" ref="W1943">_xlfn.SWITCH(ROUND(V1943,0),5,"Excellent",4,"Good",3,"Ok","Bad")</f>
        <v>Excellent</v>
      </c>
      <c r="X1943">
        <v>5</v>
      </c>
      <c r="Y1943" t="str">
        <f t="shared" si="123"/>
        <v>No</v>
      </c>
      <c r="Z1943" s="68">
        <v>42493</v>
      </c>
      <c r="AA1943" s="68">
        <v>43689</v>
      </c>
      <c r="AB1943">
        <v>310</v>
      </c>
      <c r="AC1943" t="s">
        <v>15615</v>
      </c>
    </row>
    <row r="1944" spans="1:29" x14ac:dyDescent="0.3">
      <c r="A1944" t="s">
        <v>1439</v>
      </c>
      <c r="B1944">
        <v>1010</v>
      </c>
      <c r="C1944" t="str">
        <f>VLOOKUP($B1944,Hosts!$A:$M,10,0)</f>
        <v>Within a few hours</v>
      </c>
      <c r="D1944" s="70">
        <f>VLOOKUP($B1944,Hosts!$A:$M,11,0)</f>
        <v>0.95</v>
      </c>
      <c r="E1944" s="70">
        <f>VLOOKUP($B1944,Hosts!$A:$M,12,0)</f>
        <v>0.85</v>
      </c>
      <c r="F1944" t="str">
        <f>VLOOKUP($B1944,Hosts!$A:$M,13,0)</f>
        <v>No</v>
      </c>
      <c r="G1944" t="str">
        <f>INDEX(Hosts!$A:$M, MATCH(Places!$B1944,Hosts!$A:$A,0), MATCH(Places!G$1,Hosts!$A$1:$M$1,0))</f>
        <v>Within a few hours</v>
      </c>
      <c r="H1944" s="70">
        <f>INDEX(Hosts!$A:$M, MATCH(Places!$B1944,Hosts!$A:$A,0), MATCH(Places!H$1,Hosts!$A$1:$M$1,0))</f>
        <v>0.95</v>
      </c>
      <c r="I1944" s="70">
        <f>INDEX(Hosts!$A:$M, MATCH(Places!$B1944,Hosts!$A:$A,0), MATCH(Places!I$1,Hosts!$A$1:$M$1,0))</f>
        <v>0.85</v>
      </c>
      <c r="J1944" t="str">
        <f>INDEX(Hosts!$A:$M, MATCH(Places!$B1944,Hosts!$A:$A,0), MATCH(Places!J$1,Hosts!$A$1:$M$1,0))</f>
        <v>No</v>
      </c>
      <c r="K1944">
        <v>20</v>
      </c>
      <c r="L1944" t="str">
        <f>VLOOKUP($K1944,Neighborhoods!$A:$C,2,0)</f>
        <v>Manhattan</v>
      </c>
      <c r="M1944" t="str">
        <f>VLOOKUP($K1944,Neighborhoods!$A:$C,3,0)</f>
        <v>Upper West Side</v>
      </c>
      <c r="N1944" t="str">
        <f>INDEX(Neighborhoods!$A:$C, MATCH(Places!$K1944,Neighborhoods!$A:$A,0), MATCH(Places!N$1,Neighborhoods!$A$1:$C$1,0))</f>
        <v>Manhattan</v>
      </c>
      <c r="O1944" t="str">
        <f>INDEX(Neighborhoods!$A:$C, MATCH(Places!$K1944,Neighborhoods!$A:$A,0), MATCH(Places!O$1,Neighborhoods!$A$1:$C$1,0))</f>
        <v>Upper West Side</v>
      </c>
      <c r="P1944" t="s">
        <v>11822</v>
      </c>
      <c r="Q1944" t="str">
        <f t="shared" si="120"/>
        <v>No</v>
      </c>
      <c r="R1944">
        <v>4</v>
      </c>
      <c r="S1944" t="str">
        <f t="shared" si="121"/>
        <v>Medium</v>
      </c>
      <c r="T1944" s="50">
        <v>300</v>
      </c>
      <c r="U1944" s="70">
        <f t="shared" si="122"/>
        <v>0.04</v>
      </c>
      <c r="V1944" s="52">
        <v>4.5999999999999996</v>
      </c>
      <c r="W1944" s="52" t="str" cm="1">
        <f t="array" ref="W1944">_xlfn.SWITCH(ROUND(V1944,0),5,"Excellent",4,"Good",3,"Ok","Bad")</f>
        <v>Excellent</v>
      </c>
      <c r="X1944">
        <v>5</v>
      </c>
      <c r="Y1944" t="str">
        <f t="shared" si="123"/>
        <v>No</v>
      </c>
      <c r="Z1944" s="68">
        <v>42874</v>
      </c>
      <c r="AA1944" s="68">
        <v>43821</v>
      </c>
      <c r="AB1944">
        <v>252</v>
      </c>
      <c r="AC1944" t="s">
        <v>15615</v>
      </c>
    </row>
    <row r="1945" spans="1:29" x14ac:dyDescent="0.3">
      <c r="A1945" t="s">
        <v>1440</v>
      </c>
      <c r="B1945">
        <v>1479</v>
      </c>
      <c r="C1945" t="str">
        <f>VLOOKUP($B1945,Hosts!$A:$M,10,0)</f>
        <v>Within an hour</v>
      </c>
      <c r="D1945" s="70">
        <f>VLOOKUP($B1945,Hosts!$A:$M,11,0)</f>
        <v>1</v>
      </c>
      <c r="E1945" s="70">
        <f>VLOOKUP($B1945,Hosts!$A:$M,12,0)</f>
        <v>0.97</v>
      </c>
      <c r="F1945" t="str">
        <f>VLOOKUP($B1945,Hosts!$A:$M,13,0)</f>
        <v>Yes</v>
      </c>
      <c r="G1945" t="str">
        <f>INDEX(Hosts!$A:$M, MATCH(Places!$B1945,Hosts!$A:$A,0), MATCH(Places!G$1,Hosts!$A$1:$M$1,0))</f>
        <v>Within an hour</v>
      </c>
      <c r="H1945" s="70">
        <f>INDEX(Hosts!$A:$M, MATCH(Places!$B1945,Hosts!$A:$A,0), MATCH(Places!H$1,Hosts!$A$1:$M$1,0))</f>
        <v>1</v>
      </c>
      <c r="I1945" s="70">
        <f>INDEX(Hosts!$A:$M, MATCH(Places!$B1945,Hosts!$A:$A,0), MATCH(Places!I$1,Hosts!$A$1:$M$1,0))</f>
        <v>0.97</v>
      </c>
      <c r="J1945" t="str">
        <f>INDEX(Hosts!$A:$M, MATCH(Places!$B1945,Hosts!$A:$A,0), MATCH(Places!J$1,Hosts!$A$1:$M$1,0))</f>
        <v>Yes</v>
      </c>
      <c r="K1945">
        <v>21</v>
      </c>
      <c r="L1945" t="str">
        <f>VLOOKUP($K1945,Neighborhoods!$A:$C,2,0)</f>
        <v>Queens</v>
      </c>
      <c r="M1945" t="str">
        <f>VLOOKUP($K1945,Neighborhoods!$A:$C,3,0)</f>
        <v>Astoria</v>
      </c>
      <c r="N1945" t="str">
        <f>INDEX(Neighborhoods!$A:$C, MATCH(Places!$K1945,Neighborhoods!$A:$A,0), MATCH(Places!N$1,Neighborhoods!$A$1:$C$1,0))</f>
        <v>Queens</v>
      </c>
      <c r="O1945" t="str">
        <f>INDEX(Neighborhoods!$A:$C, MATCH(Places!$K1945,Neighborhoods!$A:$A,0), MATCH(Places!O$1,Neighborhoods!$A$1:$C$1,0))</f>
        <v>Astoria</v>
      </c>
      <c r="P1945" t="s">
        <v>1</v>
      </c>
      <c r="Q1945" t="str">
        <f t="shared" si="120"/>
        <v>Yes</v>
      </c>
      <c r="R1945">
        <v>2</v>
      </c>
      <c r="S1945" t="str">
        <f t="shared" si="121"/>
        <v>Small</v>
      </c>
      <c r="T1945" s="50">
        <v>68</v>
      </c>
      <c r="U1945" s="70">
        <f t="shared" si="122"/>
        <v>0.03</v>
      </c>
      <c r="V1945" s="52">
        <v>4.8099999999999996</v>
      </c>
      <c r="W1945" s="52" t="str" cm="1">
        <f t="array" ref="W1945">_xlfn.SWITCH(ROUND(V1945,0),5,"Excellent",4,"Good",3,"Ok","Bad")</f>
        <v>Excellent</v>
      </c>
      <c r="X1945">
        <v>32</v>
      </c>
      <c r="Y1945" t="str">
        <f t="shared" si="123"/>
        <v>No</v>
      </c>
      <c r="Z1945" s="68">
        <v>42516</v>
      </c>
      <c r="AA1945" s="68">
        <v>44055</v>
      </c>
      <c r="AB1945">
        <v>274</v>
      </c>
      <c r="AC1945" t="s">
        <v>15615</v>
      </c>
    </row>
    <row r="1946" spans="1:29" x14ac:dyDescent="0.3">
      <c r="A1946" t="s">
        <v>1441</v>
      </c>
      <c r="B1946">
        <v>1420</v>
      </c>
      <c r="C1946" t="str">
        <f>VLOOKUP($B1946,Hosts!$A:$M,10,0)</f>
        <v>Within a day</v>
      </c>
      <c r="D1946" s="70">
        <f>VLOOKUP($B1946,Hosts!$A:$M,11,0)</f>
        <v>0.67</v>
      </c>
      <c r="E1946" s="70">
        <f>VLOOKUP($B1946,Hosts!$A:$M,12,0)</f>
        <v>1</v>
      </c>
      <c r="F1946" t="str">
        <f>VLOOKUP($B1946,Hosts!$A:$M,13,0)</f>
        <v>No</v>
      </c>
      <c r="G1946" t="str">
        <f>INDEX(Hosts!$A:$M, MATCH(Places!$B1946,Hosts!$A:$A,0), MATCH(Places!G$1,Hosts!$A$1:$M$1,0))</f>
        <v>Within a day</v>
      </c>
      <c r="H1946" s="70">
        <f>INDEX(Hosts!$A:$M, MATCH(Places!$B1946,Hosts!$A:$A,0), MATCH(Places!H$1,Hosts!$A$1:$M$1,0))</f>
        <v>0.67</v>
      </c>
      <c r="I1946" s="70">
        <f>INDEX(Hosts!$A:$M, MATCH(Places!$B1946,Hosts!$A:$A,0), MATCH(Places!I$1,Hosts!$A$1:$M$1,0))</f>
        <v>1</v>
      </c>
      <c r="J1946" t="str">
        <f>INDEX(Hosts!$A:$M, MATCH(Places!$B1946,Hosts!$A:$A,0), MATCH(Places!J$1,Hosts!$A$1:$M$1,0))</f>
        <v>No</v>
      </c>
      <c r="K1946">
        <v>14</v>
      </c>
      <c r="L1946" t="str">
        <f>VLOOKUP($K1946,Neighborhoods!$A:$C,2,0)</f>
        <v>Manhattan</v>
      </c>
      <c r="M1946" t="str">
        <f>VLOOKUP($K1946,Neighborhoods!$A:$C,3,0)</f>
        <v>East Harlem</v>
      </c>
      <c r="N1946" t="str">
        <f>INDEX(Neighborhoods!$A:$C, MATCH(Places!$K1946,Neighborhoods!$A:$A,0), MATCH(Places!N$1,Neighborhoods!$A$1:$C$1,0))</f>
        <v>Manhattan</v>
      </c>
      <c r="O1946" t="str">
        <f>INDEX(Neighborhoods!$A:$C, MATCH(Places!$K1946,Neighborhoods!$A:$A,0), MATCH(Places!O$1,Neighborhoods!$A$1:$C$1,0))</f>
        <v>East Harlem</v>
      </c>
      <c r="P1946" t="s">
        <v>1</v>
      </c>
      <c r="Q1946" t="str">
        <f t="shared" si="120"/>
        <v>Yes</v>
      </c>
      <c r="R1946">
        <v>2</v>
      </c>
      <c r="S1946" t="str">
        <f t="shared" si="121"/>
        <v>Small</v>
      </c>
      <c r="T1946" s="50">
        <v>85</v>
      </c>
      <c r="U1946" s="70">
        <f t="shared" si="122"/>
        <v>0.03</v>
      </c>
      <c r="V1946" s="52">
        <v>4.75</v>
      </c>
      <c r="W1946" s="52" t="str" cm="1">
        <f t="array" ref="W1946">_xlfn.SWITCH(ROUND(V1946,0),5,"Excellent",4,"Good",3,"Ok","Bad")</f>
        <v>Excellent</v>
      </c>
      <c r="X1946">
        <v>102</v>
      </c>
      <c r="Y1946" t="str">
        <f t="shared" si="123"/>
        <v>No</v>
      </c>
      <c r="Z1946" s="68">
        <v>42521</v>
      </c>
      <c r="AA1946" s="68">
        <v>43832</v>
      </c>
      <c r="AB1946">
        <v>359</v>
      </c>
      <c r="AC1946" t="s">
        <v>15616</v>
      </c>
    </row>
    <row r="1947" spans="1:29" x14ac:dyDescent="0.3">
      <c r="A1947" t="s">
        <v>1442</v>
      </c>
      <c r="B1947">
        <v>1420</v>
      </c>
      <c r="C1947" t="str">
        <f>VLOOKUP($B1947,Hosts!$A:$M,10,0)</f>
        <v>Within a day</v>
      </c>
      <c r="D1947" s="70">
        <f>VLOOKUP($B1947,Hosts!$A:$M,11,0)</f>
        <v>0.67</v>
      </c>
      <c r="E1947" s="70">
        <f>VLOOKUP($B1947,Hosts!$A:$M,12,0)</f>
        <v>1</v>
      </c>
      <c r="F1947" t="str">
        <f>VLOOKUP($B1947,Hosts!$A:$M,13,0)</f>
        <v>No</v>
      </c>
      <c r="G1947" t="str">
        <f>INDEX(Hosts!$A:$M, MATCH(Places!$B1947,Hosts!$A:$A,0), MATCH(Places!G$1,Hosts!$A$1:$M$1,0))</f>
        <v>Within a day</v>
      </c>
      <c r="H1947" s="70">
        <f>INDEX(Hosts!$A:$M, MATCH(Places!$B1947,Hosts!$A:$A,0), MATCH(Places!H$1,Hosts!$A$1:$M$1,0))</f>
        <v>0.67</v>
      </c>
      <c r="I1947" s="70">
        <f>INDEX(Hosts!$A:$M, MATCH(Places!$B1947,Hosts!$A:$A,0), MATCH(Places!I$1,Hosts!$A$1:$M$1,0))</f>
        <v>1</v>
      </c>
      <c r="J1947" t="str">
        <f>INDEX(Hosts!$A:$M, MATCH(Places!$B1947,Hosts!$A:$A,0), MATCH(Places!J$1,Hosts!$A$1:$M$1,0))</f>
        <v>No</v>
      </c>
      <c r="K1947">
        <v>14</v>
      </c>
      <c r="L1947" t="str">
        <f>VLOOKUP($K1947,Neighborhoods!$A:$C,2,0)</f>
        <v>Manhattan</v>
      </c>
      <c r="M1947" t="str">
        <f>VLOOKUP($K1947,Neighborhoods!$A:$C,3,0)</f>
        <v>East Harlem</v>
      </c>
      <c r="N1947" t="str">
        <f>INDEX(Neighborhoods!$A:$C, MATCH(Places!$K1947,Neighborhoods!$A:$A,0), MATCH(Places!N$1,Neighborhoods!$A$1:$C$1,0))</f>
        <v>Manhattan</v>
      </c>
      <c r="O1947" t="str">
        <f>INDEX(Neighborhoods!$A:$C, MATCH(Places!$K1947,Neighborhoods!$A:$A,0), MATCH(Places!O$1,Neighborhoods!$A$1:$C$1,0))</f>
        <v>East Harlem</v>
      </c>
      <c r="P1947" t="s">
        <v>1</v>
      </c>
      <c r="Q1947" t="str">
        <f t="shared" si="120"/>
        <v>Yes</v>
      </c>
      <c r="R1947">
        <v>2</v>
      </c>
      <c r="S1947" t="str">
        <f t="shared" si="121"/>
        <v>Small</v>
      </c>
      <c r="T1947" s="50">
        <v>85</v>
      </c>
      <c r="U1947" s="70">
        <f t="shared" si="122"/>
        <v>0.03</v>
      </c>
      <c r="V1947" s="52">
        <v>4.82</v>
      </c>
      <c r="W1947" s="52" t="str" cm="1">
        <f t="array" ref="W1947">_xlfn.SWITCH(ROUND(V1947,0),5,"Excellent",4,"Good",3,"Ok","Bad")</f>
        <v>Excellent</v>
      </c>
      <c r="X1947">
        <v>101</v>
      </c>
      <c r="Y1947" t="str">
        <f t="shared" si="123"/>
        <v>Yes</v>
      </c>
      <c r="Z1947" s="68">
        <v>42527</v>
      </c>
      <c r="AA1947" s="68">
        <v>43832</v>
      </c>
      <c r="AB1947">
        <v>360</v>
      </c>
      <c r="AC1947" t="s">
        <v>15616</v>
      </c>
    </row>
    <row r="1948" spans="1:29" x14ac:dyDescent="0.3">
      <c r="A1948" t="s">
        <v>1443</v>
      </c>
      <c r="B1948">
        <v>465</v>
      </c>
      <c r="C1948" t="str">
        <f>VLOOKUP($B1948,Hosts!$A:$M,10,0)</f>
        <v>Within a few hours</v>
      </c>
      <c r="D1948" s="70">
        <f>VLOOKUP($B1948,Hosts!$A:$M,11,0)</f>
        <v>0.85</v>
      </c>
      <c r="E1948" s="70">
        <f>VLOOKUP($B1948,Hosts!$A:$M,12,0)</f>
        <v>0.38</v>
      </c>
      <c r="F1948" t="str">
        <f>VLOOKUP($B1948,Hosts!$A:$M,13,0)</f>
        <v>No</v>
      </c>
      <c r="G1948" t="str">
        <f>INDEX(Hosts!$A:$M, MATCH(Places!$B1948,Hosts!$A:$A,0), MATCH(Places!G$1,Hosts!$A$1:$M$1,0))</f>
        <v>Within a few hours</v>
      </c>
      <c r="H1948" s="70">
        <f>INDEX(Hosts!$A:$M, MATCH(Places!$B1948,Hosts!$A:$A,0), MATCH(Places!H$1,Hosts!$A$1:$M$1,0))</f>
        <v>0.85</v>
      </c>
      <c r="I1948" s="70">
        <f>INDEX(Hosts!$A:$M, MATCH(Places!$B1948,Hosts!$A:$A,0), MATCH(Places!I$1,Hosts!$A$1:$M$1,0))</f>
        <v>0.38</v>
      </c>
      <c r="J1948" t="str">
        <f>INDEX(Hosts!$A:$M, MATCH(Places!$B1948,Hosts!$A:$A,0), MATCH(Places!J$1,Hosts!$A$1:$M$1,0))</f>
        <v>No</v>
      </c>
      <c r="K1948">
        <v>17</v>
      </c>
      <c r="L1948" t="str">
        <f>VLOOKUP($K1948,Neighborhoods!$A:$C,2,0)</f>
        <v>Manhattan</v>
      </c>
      <c r="M1948" t="str">
        <f>VLOOKUP($K1948,Neighborhoods!$A:$C,3,0)</f>
        <v>Hell's Kitchen</v>
      </c>
      <c r="N1948" t="str">
        <f>INDEX(Neighborhoods!$A:$C, MATCH(Places!$K1948,Neighborhoods!$A:$A,0), MATCH(Places!N$1,Neighborhoods!$A$1:$C$1,0))</f>
        <v>Manhattan</v>
      </c>
      <c r="O1948" t="str">
        <f>INDEX(Neighborhoods!$A:$C, MATCH(Places!$K1948,Neighborhoods!$A:$A,0), MATCH(Places!O$1,Neighborhoods!$A$1:$C$1,0))</f>
        <v>Hell's Kitchen</v>
      </c>
      <c r="P1948" t="s">
        <v>11822</v>
      </c>
      <c r="Q1948" t="str">
        <f t="shared" si="120"/>
        <v>No</v>
      </c>
      <c r="R1948">
        <v>3</v>
      </c>
      <c r="S1948" t="str">
        <f t="shared" si="121"/>
        <v>Medium</v>
      </c>
      <c r="T1948" s="50">
        <v>110</v>
      </c>
      <c r="U1948" s="70">
        <f t="shared" si="122"/>
        <v>0.03</v>
      </c>
      <c r="V1948" s="52">
        <v>4.33</v>
      </c>
      <c r="W1948" s="52" t="str" cm="1">
        <f t="array" ref="W1948">_xlfn.SWITCH(ROUND(V1948,0),5,"Excellent",4,"Good",3,"Ok","Bad")</f>
        <v>Good</v>
      </c>
      <c r="X1948">
        <v>3</v>
      </c>
      <c r="Y1948" t="str">
        <f t="shared" si="123"/>
        <v>No</v>
      </c>
      <c r="Z1948" s="68">
        <v>42716</v>
      </c>
      <c r="AA1948" s="68">
        <v>43743</v>
      </c>
      <c r="AB1948">
        <v>365</v>
      </c>
      <c r="AC1948" t="s">
        <v>15615</v>
      </c>
    </row>
    <row r="1949" spans="1:29" x14ac:dyDescent="0.3">
      <c r="A1949" t="s">
        <v>1444</v>
      </c>
      <c r="B1949">
        <v>2794</v>
      </c>
      <c r="C1949" t="str">
        <f>VLOOKUP($B1949,Hosts!$A:$M,10,0)</f>
        <v>Within an hour</v>
      </c>
      <c r="D1949" s="70">
        <f>VLOOKUP($B1949,Hosts!$A:$M,11,0)</f>
        <v>1</v>
      </c>
      <c r="E1949" s="70">
        <f>VLOOKUP($B1949,Hosts!$A:$M,12,0)</f>
        <v>1</v>
      </c>
      <c r="F1949" t="str">
        <f>VLOOKUP($B1949,Hosts!$A:$M,13,0)</f>
        <v>Yes</v>
      </c>
      <c r="G1949" t="str">
        <f>INDEX(Hosts!$A:$M, MATCH(Places!$B1949,Hosts!$A:$A,0), MATCH(Places!G$1,Hosts!$A$1:$M$1,0))</f>
        <v>Within an hour</v>
      </c>
      <c r="H1949" s="70">
        <f>INDEX(Hosts!$A:$M, MATCH(Places!$B1949,Hosts!$A:$A,0), MATCH(Places!H$1,Hosts!$A$1:$M$1,0))</f>
        <v>1</v>
      </c>
      <c r="I1949" s="70">
        <f>INDEX(Hosts!$A:$M, MATCH(Places!$B1949,Hosts!$A:$A,0), MATCH(Places!I$1,Hosts!$A$1:$M$1,0))</f>
        <v>1</v>
      </c>
      <c r="J1949" t="str">
        <f>INDEX(Hosts!$A:$M, MATCH(Places!$B1949,Hosts!$A:$A,0), MATCH(Places!J$1,Hosts!$A$1:$M$1,0))</f>
        <v>Yes</v>
      </c>
      <c r="K1949">
        <v>14</v>
      </c>
      <c r="L1949" t="str">
        <f>VLOOKUP($K1949,Neighborhoods!$A:$C,2,0)</f>
        <v>Manhattan</v>
      </c>
      <c r="M1949" t="str">
        <f>VLOOKUP($K1949,Neighborhoods!$A:$C,3,0)</f>
        <v>East Harlem</v>
      </c>
      <c r="N1949" t="str">
        <f>INDEX(Neighborhoods!$A:$C, MATCH(Places!$K1949,Neighborhoods!$A:$A,0), MATCH(Places!N$1,Neighborhoods!$A$1:$C$1,0))</f>
        <v>Manhattan</v>
      </c>
      <c r="O1949" t="str">
        <f>INDEX(Neighborhoods!$A:$C, MATCH(Places!$K1949,Neighborhoods!$A:$A,0), MATCH(Places!O$1,Neighborhoods!$A$1:$C$1,0))</f>
        <v>East Harlem</v>
      </c>
      <c r="P1949" t="s">
        <v>1</v>
      </c>
      <c r="Q1949" t="str">
        <f t="shared" si="120"/>
        <v>Yes</v>
      </c>
      <c r="R1949">
        <v>2</v>
      </c>
      <c r="S1949" t="str">
        <f t="shared" si="121"/>
        <v>Small</v>
      </c>
      <c r="T1949" s="50">
        <v>60</v>
      </c>
      <c r="U1949" s="70">
        <f t="shared" si="122"/>
        <v>0.03</v>
      </c>
      <c r="V1949" s="52">
        <v>4.75</v>
      </c>
      <c r="W1949" s="52" t="str" cm="1">
        <f t="array" ref="W1949">_xlfn.SWITCH(ROUND(V1949,0),5,"Excellent",4,"Good",3,"Ok","Bad")</f>
        <v>Excellent</v>
      </c>
      <c r="X1949">
        <v>20</v>
      </c>
      <c r="Y1949" t="str">
        <f t="shared" si="123"/>
        <v>No</v>
      </c>
      <c r="Z1949" s="68">
        <v>42513</v>
      </c>
      <c r="AA1949" s="68">
        <v>43516</v>
      </c>
      <c r="AB1949">
        <v>0</v>
      </c>
      <c r="AC1949" t="s">
        <v>15616</v>
      </c>
    </row>
    <row r="1950" spans="1:29" x14ac:dyDescent="0.3">
      <c r="A1950" t="s">
        <v>1445</v>
      </c>
      <c r="B1950">
        <v>2198</v>
      </c>
      <c r="C1950" t="str">
        <f>VLOOKUP($B1950,Hosts!$A:$M,10,0)</f>
        <v>Within a day</v>
      </c>
      <c r="D1950" s="70">
        <f>VLOOKUP($B1950,Hosts!$A:$M,11,0)</f>
        <v>1</v>
      </c>
      <c r="E1950" s="70">
        <f>VLOOKUP($B1950,Hosts!$A:$M,12,0)</f>
        <v>0.94</v>
      </c>
      <c r="F1950" t="str">
        <f>VLOOKUP($B1950,Hosts!$A:$M,13,0)</f>
        <v>Yes</v>
      </c>
      <c r="G1950" t="str">
        <f>INDEX(Hosts!$A:$M, MATCH(Places!$B1950,Hosts!$A:$A,0), MATCH(Places!G$1,Hosts!$A$1:$M$1,0))</f>
        <v>Within a day</v>
      </c>
      <c r="H1950" s="70">
        <f>INDEX(Hosts!$A:$M, MATCH(Places!$B1950,Hosts!$A:$A,0), MATCH(Places!H$1,Hosts!$A$1:$M$1,0))</f>
        <v>1</v>
      </c>
      <c r="I1950" s="70">
        <f>INDEX(Hosts!$A:$M, MATCH(Places!$B1950,Hosts!$A:$A,0), MATCH(Places!I$1,Hosts!$A$1:$M$1,0))</f>
        <v>0.94</v>
      </c>
      <c r="J1950" t="str">
        <f>INDEX(Hosts!$A:$M, MATCH(Places!$B1950,Hosts!$A:$A,0), MATCH(Places!J$1,Hosts!$A$1:$M$1,0))</f>
        <v>Yes</v>
      </c>
      <c r="K1950">
        <v>7</v>
      </c>
      <c r="L1950" t="str">
        <f>VLOOKUP($K1950,Neighborhoods!$A:$C,2,0)</f>
        <v>Brooklyn</v>
      </c>
      <c r="M1950" t="str">
        <f>VLOOKUP($K1950,Neighborhoods!$A:$C,3,0)</f>
        <v>Bedford-Stuyvesant</v>
      </c>
      <c r="N1950" t="str">
        <f>INDEX(Neighborhoods!$A:$C, MATCH(Places!$K1950,Neighborhoods!$A:$A,0), MATCH(Places!N$1,Neighborhoods!$A$1:$C$1,0))</f>
        <v>Brooklyn</v>
      </c>
      <c r="O1950" t="str">
        <f>INDEX(Neighborhoods!$A:$C, MATCH(Places!$K1950,Neighborhoods!$A:$A,0), MATCH(Places!O$1,Neighborhoods!$A$1:$C$1,0))</f>
        <v>Bedford-Stuyvesant</v>
      </c>
      <c r="P1950" t="s">
        <v>1</v>
      </c>
      <c r="Q1950" t="str">
        <f t="shared" si="120"/>
        <v>Yes</v>
      </c>
      <c r="R1950">
        <v>2</v>
      </c>
      <c r="S1950" t="str">
        <f t="shared" si="121"/>
        <v>Small</v>
      </c>
      <c r="T1950" s="50">
        <v>55</v>
      </c>
      <c r="U1950" s="70">
        <f t="shared" si="122"/>
        <v>0.03</v>
      </c>
      <c r="V1950" s="52">
        <v>4.74</v>
      </c>
      <c r="W1950" s="52" t="str" cm="1">
        <f t="array" ref="W1950">_xlfn.SWITCH(ROUND(V1950,0),5,"Excellent",4,"Good",3,"Ok","Bad")</f>
        <v>Excellent</v>
      </c>
      <c r="X1950">
        <v>50</v>
      </c>
      <c r="Y1950" t="str">
        <f t="shared" si="123"/>
        <v>No</v>
      </c>
      <c r="Z1950" s="68">
        <v>42501</v>
      </c>
      <c r="AA1950" s="68">
        <v>43831</v>
      </c>
      <c r="AB1950">
        <v>90</v>
      </c>
      <c r="AC1950" t="s">
        <v>15615</v>
      </c>
    </row>
    <row r="1951" spans="1:29" x14ac:dyDescent="0.3">
      <c r="A1951" t="s">
        <v>15277</v>
      </c>
      <c r="B1951">
        <v>1657</v>
      </c>
      <c r="C1951" t="str">
        <f>VLOOKUP($B1951,Hosts!$A:$M,10,0)</f>
        <v>Within a few hours</v>
      </c>
      <c r="D1951" s="70">
        <f>VLOOKUP($B1951,Hosts!$A:$M,11,0)</f>
        <v>1</v>
      </c>
      <c r="E1951" s="70">
        <f>VLOOKUP($B1951,Hosts!$A:$M,12,0)</f>
        <v>0.82</v>
      </c>
      <c r="F1951" t="str">
        <f>VLOOKUP($B1951,Hosts!$A:$M,13,0)</f>
        <v>Yes</v>
      </c>
      <c r="G1951" t="str">
        <f>INDEX(Hosts!$A:$M, MATCH(Places!$B1951,Hosts!$A:$A,0), MATCH(Places!G$1,Hosts!$A$1:$M$1,0))</f>
        <v>Within a few hours</v>
      </c>
      <c r="H1951" s="70">
        <f>INDEX(Hosts!$A:$M, MATCH(Places!$B1951,Hosts!$A:$A,0), MATCH(Places!H$1,Hosts!$A$1:$M$1,0))</f>
        <v>1</v>
      </c>
      <c r="I1951" s="70">
        <f>INDEX(Hosts!$A:$M, MATCH(Places!$B1951,Hosts!$A:$A,0), MATCH(Places!I$1,Hosts!$A$1:$M$1,0))</f>
        <v>0.82</v>
      </c>
      <c r="J1951" t="str">
        <f>INDEX(Hosts!$A:$M, MATCH(Places!$B1951,Hosts!$A:$A,0), MATCH(Places!J$1,Hosts!$A$1:$M$1,0))</f>
        <v>Yes</v>
      </c>
      <c r="K1951">
        <v>30</v>
      </c>
      <c r="L1951" t="str">
        <f>VLOOKUP($K1951,Neighborhoods!$A:$C,2,0)</f>
        <v>Staten Island</v>
      </c>
      <c r="M1951" t="str">
        <f>VLOOKUP($K1951,Neighborhoods!$A:$C,3,0)</f>
        <v>Tompkinsville</v>
      </c>
      <c r="N1951" t="str">
        <f>INDEX(Neighborhoods!$A:$C, MATCH(Places!$K1951,Neighborhoods!$A:$A,0), MATCH(Places!N$1,Neighborhoods!$A$1:$C$1,0))</f>
        <v>Staten Island</v>
      </c>
      <c r="O1951" t="str">
        <f>INDEX(Neighborhoods!$A:$C, MATCH(Places!$K1951,Neighborhoods!$A:$A,0), MATCH(Places!O$1,Neighborhoods!$A$1:$C$1,0))</f>
        <v>Tompkinsville</v>
      </c>
      <c r="P1951" t="s">
        <v>1</v>
      </c>
      <c r="Q1951" t="str">
        <f t="shared" si="120"/>
        <v>Yes</v>
      </c>
      <c r="R1951">
        <v>1</v>
      </c>
      <c r="S1951" t="str">
        <f t="shared" si="121"/>
        <v>Small</v>
      </c>
      <c r="T1951" s="50">
        <v>38</v>
      </c>
      <c r="U1951" s="70">
        <f t="shared" si="122"/>
        <v>0.03</v>
      </c>
      <c r="V1951" s="52">
        <v>4.88</v>
      </c>
      <c r="W1951" s="52" t="str" cm="1">
        <f t="array" ref="W1951">_xlfn.SWITCH(ROUND(V1951,0),5,"Excellent",4,"Good",3,"Ok","Bad")</f>
        <v>Excellent</v>
      </c>
      <c r="X1951">
        <v>24</v>
      </c>
      <c r="Y1951" t="str">
        <f t="shared" si="123"/>
        <v>No</v>
      </c>
      <c r="Z1951" s="68">
        <v>42552</v>
      </c>
      <c r="AA1951" s="68">
        <v>43831</v>
      </c>
      <c r="AB1951">
        <v>140</v>
      </c>
      <c r="AC1951" t="s">
        <v>15615</v>
      </c>
    </row>
    <row r="1952" spans="1:29" x14ac:dyDescent="0.3">
      <c r="A1952" t="s">
        <v>1446</v>
      </c>
      <c r="B1952">
        <v>2767</v>
      </c>
      <c r="C1952" t="str">
        <f>VLOOKUP($B1952,Hosts!$A:$M,10,0)</f>
        <v>Within an hour</v>
      </c>
      <c r="D1952" s="70">
        <f>VLOOKUP($B1952,Hosts!$A:$M,11,0)</f>
        <v>0.97</v>
      </c>
      <c r="E1952" s="70">
        <f>VLOOKUP($B1952,Hosts!$A:$M,12,0)</f>
        <v>0.91</v>
      </c>
      <c r="F1952" t="str">
        <f>VLOOKUP($B1952,Hosts!$A:$M,13,0)</f>
        <v>No</v>
      </c>
      <c r="G1952" t="str">
        <f>INDEX(Hosts!$A:$M, MATCH(Places!$B1952,Hosts!$A:$A,0), MATCH(Places!G$1,Hosts!$A$1:$M$1,0))</f>
        <v>Within an hour</v>
      </c>
      <c r="H1952" s="70">
        <f>INDEX(Hosts!$A:$M, MATCH(Places!$B1952,Hosts!$A:$A,0), MATCH(Places!H$1,Hosts!$A$1:$M$1,0))</f>
        <v>0.97</v>
      </c>
      <c r="I1952" s="70">
        <f>INDEX(Hosts!$A:$M, MATCH(Places!$B1952,Hosts!$A:$A,0), MATCH(Places!I$1,Hosts!$A$1:$M$1,0))</f>
        <v>0.91</v>
      </c>
      <c r="J1952" t="str">
        <f>INDEX(Hosts!$A:$M, MATCH(Places!$B1952,Hosts!$A:$A,0), MATCH(Places!J$1,Hosts!$A$1:$M$1,0))</f>
        <v>No</v>
      </c>
      <c r="K1952">
        <v>22</v>
      </c>
      <c r="L1952" t="str">
        <f>VLOOKUP($K1952,Neighborhoods!$A:$C,2,0)</f>
        <v>Queens</v>
      </c>
      <c r="M1952" t="str">
        <f>VLOOKUP($K1952,Neighborhoods!$A:$C,3,0)</f>
        <v>Flushing</v>
      </c>
      <c r="N1952" t="str">
        <f>INDEX(Neighborhoods!$A:$C, MATCH(Places!$K1952,Neighborhoods!$A:$A,0), MATCH(Places!N$1,Neighborhoods!$A$1:$C$1,0))</f>
        <v>Queens</v>
      </c>
      <c r="O1952" t="str">
        <f>INDEX(Neighborhoods!$A:$C, MATCH(Places!$K1952,Neighborhoods!$A:$A,0), MATCH(Places!O$1,Neighborhoods!$A$1:$C$1,0))</f>
        <v>Flushing</v>
      </c>
      <c r="P1952" t="s">
        <v>1</v>
      </c>
      <c r="Q1952" t="str">
        <f t="shared" si="120"/>
        <v>Yes</v>
      </c>
      <c r="R1952">
        <v>2</v>
      </c>
      <c r="S1952" t="str">
        <f t="shared" si="121"/>
        <v>Small</v>
      </c>
      <c r="T1952" s="50">
        <v>35</v>
      </c>
      <c r="U1952" s="70">
        <f t="shared" si="122"/>
        <v>0.03</v>
      </c>
      <c r="V1952" s="52">
        <v>4.6500000000000004</v>
      </c>
      <c r="W1952" s="52" t="str" cm="1">
        <f t="array" ref="W1952">_xlfn.SWITCH(ROUND(V1952,0),5,"Excellent",4,"Good",3,"Ok","Bad")</f>
        <v>Excellent</v>
      </c>
      <c r="X1952">
        <v>112</v>
      </c>
      <c r="Y1952" t="str">
        <f t="shared" si="123"/>
        <v>No</v>
      </c>
      <c r="Z1952" s="68">
        <v>42490</v>
      </c>
      <c r="AA1952" s="68">
        <v>43898</v>
      </c>
      <c r="AB1952">
        <v>365</v>
      </c>
      <c r="AC1952" t="s">
        <v>15615</v>
      </c>
    </row>
    <row r="1953" spans="1:29" x14ac:dyDescent="0.3">
      <c r="A1953" t="s">
        <v>1447</v>
      </c>
      <c r="B1953">
        <v>2767</v>
      </c>
      <c r="C1953" t="str">
        <f>VLOOKUP($B1953,Hosts!$A:$M,10,0)</f>
        <v>Within an hour</v>
      </c>
      <c r="D1953" s="70">
        <f>VLOOKUP($B1953,Hosts!$A:$M,11,0)</f>
        <v>0.97</v>
      </c>
      <c r="E1953" s="70">
        <f>VLOOKUP($B1953,Hosts!$A:$M,12,0)</f>
        <v>0.91</v>
      </c>
      <c r="F1953" t="str">
        <f>VLOOKUP($B1953,Hosts!$A:$M,13,0)</f>
        <v>No</v>
      </c>
      <c r="G1953" t="str">
        <f>INDEX(Hosts!$A:$M, MATCH(Places!$B1953,Hosts!$A:$A,0), MATCH(Places!G$1,Hosts!$A$1:$M$1,0))</f>
        <v>Within an hour</v>
      </c>
      <c r="H1953" s="70">
        <f>INDEX(Hosts!$A:$M, MATCH(Places!$B1953,Hosts!$A:$A,0), MATCH(Places!H$1,Hosts!$A$1:$M$1,0))</f>
        <v>0.97</v>
      </c>
      <c r="I1953" s="70">
        <f>INDEX(Hosts!$A:$M, MATCH(Places!$B1953,Hosts!$A:$A,0), MATCH(Places!I$1,Hosts!$A$1:$M$1,0))</f>
        <v>0.91</v>
      </c>
      <c r="J1953" t="str">
        <f>INDEX(Hosts!$A:$M, MATCH(Places!$B1953,Hosts!$A:$A,0), MATCH(Places!J$1,Hosts!$A$1:$M$1,0))</f>
        <v>No</v>
      </c>
      <c r="K1953">
        <v>22</v>
      </c>
      <c r="L1953" t="str">
        <f>VLOOKUP($K1953,Neighborhoods!$A:$C,2,0)</f>
        <v>Queens</v>
      </c>
      <c r="M1953" t="str">
        <f>VLOOKUP($K1953,Neighborhoods!$A:$C,3,0)</f>
        <v>Flushing</v>
      </c>
      <c r="N1953" t="str">
        <f>INDEX(Neighborhoods!$A:$C, MATCH(Places!$K1953,Neighborhoods!$A:$A,0), MATCH(Places!N$1,Neighborhoods!$A$1:$C$1,0))</f>
        <v>Queens</v>
      </c>
      <c r="O1953" t="str">
        <f>INDEX(Neighborhoods!$A:$C, MATCH(Places!$K1953,Neighborhoods!$A:$A,0), MATCH(Places!O$1,Neighborhoods!$A$1:$C$1,0))</f>
        <v>Flushing</v>
      </c>
      <c r="P1953" t="s">
        <v>1</v>
      </c>
      <c r="Q1953" t="str">
        <f t="shared" si="120"/>
        <v>Yes</v>
      </c>
      <c r="R1953">
        <v>2</v>
      </c>
      <c r="S1953" t="str">
        <f t="shared" si="121"/>
        <v>Small</v>
      </c>
      <c r="T1953" s="50">
        <v>35</v>
      </c>
      <c r="U1953" s="70">
        <f t="shared" si="122"/>
        <v>0.03</v>
      </c>
      <c r="V1953" s="52">
        <v>4.5</v>
      </c>
      <c r="W1953" s="52" t="str" cm="1">
        <f t="array" ref="W1953">_xlfn.SWITCH(ROUND(V1953,0),5,"Excellent",4,"Good",3,"Ok","Bad")</f>
        <v>Excellent</v>
      </c>
      <c r="X1953">
        <v>111</v>
      </c>
      <c r="Y1953" t="str">
        <f t="shared" si="123"/>
        <v>No</v>
      </c>
      <c r="Z1953" s="68">
        <v>42537</v>
      </c>
      <c r="AA1953" s="68">
        <v>44032</v>
      </c>
      <c r="AB1953">
        <v>180</v>
      </c>
      <c r="AC1953" t="s">
        <v>15615</v>
      </c>
    </row>
    <row r="1954" spans="1:29" x14ac:dyDescent="0.3">
      <c r="A1954" t="s">
        <v>14429</v>
      </c>
      <c r="B1954">
        <v>2800</v>
      </c>
      <c r="C1954" t="str">
        <f>VLOOKUP($B1954,Hosts!$A:$M,10,0)</f>
        <v>Within an hour</v>
      </c>
      <c r="D1954" s="70">
        <f>VLOOKUP($B1954,Hosts!$A:$M,11,0)</f>
        <v>1</v>
      </c>
      <c r="E1954" s="70">
        <f>VLOOKUP($B1954,Hosts!$A:$M,12,0)</f>
        <v>0.89</v>
      </c>
      <c r="F1954" t="str">
        <f>VLOOKUP($B1954,Hosts!$A:$M,13,0)</f>
        <v>No</v>
      </c>
      <c r="G1954" t="str">
        <f>INDEX(Hosts!$A:$M, MATCH(Places!$B1954,Hosts!$A:$A,0), MATCH(Places!G$1,Hosts!$A$1:$M$1,0))</f>
        <v>Within an hour</v>
      </c>
      <c r="H1954" s="70">
        <f>INDEX(Hosts!$A:$M, MATCH(Places!$B1954,Hosts!$A:$A,0), MATCH(Places!H$1,Hosts!$A$1:$M$1,0))</f>
        <v>1</v>
      </c>
      <c r="I1954" s="70">
        <f>INDEX(Hosts!$A:$M, MATCH(Places!$B1954,Hosts!$A:$A,0), MATCH(Places!I$1,Hosts!$A$1:$M$1,0))</f>
        <v>0.89</v>
      </c>
      <c r="J1954" t="str">
        <f>INDEX(Hosts!$A:$M, MATCH(Places!$B1954,Hosts!$A:$A,0), MATCH(Places!J$1,Hosts!$A$1:$M$1,0))</f>
        <v>No</v>
      </c>
      <c r="K1954">
        <v>7</v>
      </c>
      <c r="L1954" t="str">
        <f>VLOOKUP($K1954,Neighborhoods!$A:$C,2,0)</f>
        <v>Brooklyn</v>
      </c>
      <c r="M1954" t="str">
        <f>VLOOKUP($K1954,Neighborhoods!$A:$C,3,0)</f>
        <v>Bedford-Stuyvesant</v>
      </c>
      <c r="N1954" t="str">
        <f>INDEX(Neighborhoods!$A:$C, MATCH(Places!$K1954,Neighborhoods!$A:$A,0), MATCH(Places!N$1,Neighborhoods!$A$1:$C$1,0))</f>
        <v>Brooklyn</v>
      </c>
      <c r="O1954" t="str">
        <f>INDEX(Neighborhoods!$A:$C, MATCH(Places!$K1954,Neighborhoods!$A:$A,0), MATCH(Places!O$1,Neighborhoods!$A$1:$C$1,0))</f>
        <v>Bedford-Stuyvesant</v>
      </c>
      <c r="P1954" t="s">
        <v>1</v>
      </c>
      <c r="Q1954" t="str">
        <f t="shared" si="120"/>
        <v>Yes</v>
      </c>
      <c r="R1954">
        <v>2</v>
      </c>
      <c r="S1954" t="str">
        <f t="shared" si="121"/>
        <v>Small</v>
      </c>
      <c r="T1954" s="50">
        <v>45</v>
      </c>
      <c r="U1954" s="70">
        <f t="shared" si="122"/>
        <v>0.03</v>
      </c>
      <c r="V1954" s="52">
        <v>4.74</v>
      </c>
      <c r="W1954" s="52" t="str" cm="1">
        <f t="array" ref="W1954">_xlfn.SWITCH(ROUND(V1954,0),5,"Excellent",4,"Good",3,"Ok","Bad")</f>
        <v>Excellent</v>
      </c>
      <c r="X1954">
        <v>39</v>
      </c>
      <c r="Y1954" t="str">
        <f t="shared" si="123"/>
        <v>No</v>
      </c>
      <c r="Z1954" s="68">
        <v>42599</v>
      </c>
      <c r="AA1954" s="68">
        <v>44037</v>
      </c>
      <c r="AB1954">
        <v>261</v>
      </c>
      <c r="AC1954" t="s">
        <v>15615</v>
      </c>
    </row>
    <row r="1955" spans="1:29" x14ac:dyDescent="0.3">
      <c r="A1955" t="s">
        <v>1448</v>
      </c>
      <c r="B1955">
        <v>1780</v>
      </c>
      <c r="C1955" t="str">
        <f>VLOOKUP($B1955,Hosts!$A:$M,10,0)</f>
        <v>Within an hour</v>
      </c>
      <c r="D1955" s="70">
        <f>VLOOKUP($B1955,Hosts!$A:$M,11,0)</f>
        <v>1</v>
      </c>
      <c r="E1955" s="70">
        <f>VLOOKUP($B1955,Hosts!$A:$M,12,0)</f>
        <v>0.89</v>
      </c>
      <c r="F1955" t="str">
        <f>VLOOKUP($B1955,Hosts!$A:$M,13,0)</f>
        <v>No</v>
      </c>
      <c r="G1955" t="str">
        <f>INDEX(Hosts!$A:$M, MATCH(Places!$B1955,Hosts!$A:$A,0), MATCH(Places!G$1,Hosts!$A$1:$M$1,0))</f>
        <v>Within an hour</v>
      </c>
      <c r="H1955" s="70">
        <f>INDEX(Hosts!$A:$M, MATCH(Places!$B1955,Hosts!$A:$A,0), MATCH(Places!H$1,Hosts!$A$1:$M$1,0))</f>
        <v>1</v>
      </c>
      <c r="I1955" s="70">
        <f>INDEX(Hosts!$A:$M, MATCH(Places!$B1955,Hosts!$A:$A,0), MATCH(Places!I$1,Hosts!$A$1:$M$1,0))</f>
        <v>0.89</v>
      </c>
      <c r="J1955" t="str">
        <f>INDEX(Hosts!$A:$M, MATCH(Places!$B1955,Hosts!$A:$A,0), MATCH(Places!J$1,Hosts!$A$1:$M$1,0))</f>
        <v>No</v>
      </c>
      <c r="K1955">
        <v>18</v>
      </c>
      <c r="L1955" t="str">
        <f>VLOOKUP($K1955,Neighborhoods!$A:$C,2,0)</f>
        <v>Manhattan</v>
      </c>
      <c r="M1955" t="str">
        <f>VLOOKUP($K1955,Neighborhoods!$A:$C,3,0)</f>
        <v>Midtown</v>
      </c>
      <c r="N1955" t="str">
        <f>INDEX(Neighborhoods!$A:$C, MATCH(Places!$K1955,Neighborhoods!$A:$A,0), MATCH(Places!N$1,Neighborhoods!$A$1:$C$1,0))</f>
        <v>Manhattan</v>
      </c>
      <c r="O1955" t="str">
        <f>INDEX(Neighborhoods!$A:$C, MATCH(Places!$K1955,Neighborhoods!$A:$A,0), MATCH(Places!O$1,Neighborhoods!$A$1:$C$1,0))</f>
        <v>Midtown</v>
      </c>
      <c r="P1955" t="s">
        <v>11822</v>
      </c>
      <c r="Q1955" t="str">
        <f t="shared" si="120"/>
        <v>No</v>
      </c>
      <c r="R1955">
        <v>4</v>
      </c>
      <c r="S1955" t="str">
        <f t="shared" si="121"/>
        <v>Medium</v>
      </c>
      <c r="T1955" s="50">
        <v>173</v>
      </c>
      <c r="U1955" s="70">
        <f t="shared" si="122"/>
        <v>0.03</v>
      </c>
      <c r="V1955" s="52">
        <v>4.45</v>
      </c>
      <c r="W1955" s="52" t="str" cm="1">
        <f t="array" ref="W1955">_xlfn.SWITCH(ROUND(V1955,0),5,"Excellent",4,"Good",3,"Ok","Bad")</f>
        <v>Good</v>
      </c>
      <c r="X1955">
        <v>11</v>
      </c>
      <c r="Y1955" t="str">
        <f t="shared" si="123"/>
        <v>No</v>
      </c>
      <c r="Z1955" s="68">
        <v>42597</v>
      </c>
      <c r="AA1955" s="68">
        <v>43904</v>
      </c>
      <c r="AB1955">
        <v>365</v>
      </c>
      <c r="AC1955" t="s">
        <v>15616</v>
      </c>
    </row>
    <row r="1956" spans="1:29" x14ac:dyDescent="0.3">
      <c r="A1956" t="s">
        <v>13122</v>
      </c>
      <c r="B1956">
        <v>1988</v>
      </c>
      <c r="C1956" t="str">
        <f>VLOOKUP($B1956,Hosts!$A:$M,10,0)</f>
        <v>Within a day</v>
      </c>
      <c r="D1956" s="70">
        <f>VLOOKUP($B1956,Hosts!$A:$M,11,0)</f>
        <v>1</v>
      </c>
      <c r="E1956" s="70">
        <f>VLOOKUP($B1956,Hosts!$A:$M,12,0)</f>
        <v>0.75</v>
      </c>
      <c r="F1956" t="str">
        <f>VLOOKUP($B1956,Hosts!$A:$M,13,0)</f>
        <v>No</v>
      </c>
      <c r="G1956" t="str">
        <f>INDEX(Hosts!$A:$M, MATCH(Places!$B1956,Hosts!$A:$A,0), MATCH(Places!G$1,Hosts!$A$1:$M$1,0))</f>
        <v>Within a day</v>
      </c>
      <c r="H1956" s="70">
        <f>INDEX(Hosts!$A:$M, MATCH(Places!$B1956,Hosts!$A:$A,0), MATCH(Places!H$1,Hosts!$A$1:$M$1,0))</f>
        <v>1</v>
      </c>
      <c r="I1956" s="70">
        <f>INDEX(Hosts!$A:$M, MATCH(Places!$B1956,Hosts!$A:$A,0), MATCH(Places!I$1,Hosts!$A$1:$M$1,0))</f>
        <v>0.75</v>
      </c>
      <c r="J1956" t="str">
        <f>INDEX(Hosts!$A:$M, MATCH(Places!$B1956,Hosts!$A:$A,0), MATCH(Places!J$1,Hosts!$A$1:$M$1,0))</f>
        <v>No</v>
      </c>
      <c r="K1956">
        <v>11</v>
      </c>
      <c r="L1956" t="str">
        <f>VLOOKUP($K1956,Neighborhoods!$A:$C,2,0)</f>
        <v>Brooklyn</v>
      </c>
      <c r="M1956" t="str">
        <f>VLOOKUP($K1956,Neighborhoods!$A:$C,3,0)</f>
        <v>Greenpoint</v>
      </c>
      <c r="N1956" t="str">
        <f>INDEX(Neighborhoods!$A:$C, MATCH(Places!$K1956,Neighborhoods!$A:$A,0), MATCH(Places!N$1,Neighborhoods!$A$1:$C$1,0))</f>
        <v>Brooklyn</v>
      </c>
      <c r="O1956" t="str">
        <f>INDEX(Neighborhoods!$A:$C, MATCH(Places!$K1956,Neighborhoods!$A:$A,0), MATCH(Places!O$1,Neighborhoods!$A$1:$C$1,0))</f>
        <v>Greenpoint</v>
      </c>
      <c r="P1956" t="s">
        <v>1</v>
      </c>
      <c r="Q1956" t="str">
        <f t="shared" si="120"/>
        <v>Yes</v>
      </c>
      <c r="R1956">
        <v>2</v>
      </c>
      <c r="S1956" t="str">
        <f t="shared" si="121"/>
        <v>Small</v>
      </c>
      <c r="T1956" s="50">
        <v>63</v>
      </c>
      <c r="U1956" s="70">
        <f t="shared" si="122"/>
        <v>0.03</v>
      </c>
      <c r="V1956" s="52">
        <v>4.49</v>
      </c>
      <c r="W1956" s="52" t="str" cm="1">
        <f t="array" ref="W1956">_xlfn.SWITCH(ROUND(V1956,0),5,"Excellent",4,"Good",3,"Ok","Bad")</f>
        <v>Good</v>
      </c>
      <c r="X1956">
        <v>69</v>
      </c>
      <c r="Y1956" t="str">
        <f t="shared" si="123"/>
        <v>No</v>
      </c>
      <c r="Z1956" s="68">
        <v>42508</v>
      </c>
      <c r="AA1956" s="68">
        <v>44008</v>
      </c>
      <c r="AB1956">
        <v>0</v>
      </c>
      <c r="AC1956" t="s">
        <v>15616</v>
      </c>
    </row>
    <row r="1957" spans="1:29" x14ac:dyDescent="0.3">
      <c r="A1957" t="s">
        <v>13668</v>
      </c>
      <c r="B1957">
        <v>2800</v>
      </c>
      <c r="C1957" t="str">
        <f>VLOOKUP($B1957,Hosts!$A:$M,10,0)</f>
        <v>Within an hour</v>
      </c>
      <c r="D1957" s="70">
        <f>VLOOKUP($B1957,Hosts!$A:$M,11,0)</f>
        <v>1</v>
      </c>
      <c r="E1957" s="70">
        <f>VLOOKUP($B1957,Hosts!$A:$M,12,0)</f>
        <v>0.89</v>
      </c>
      <c r="F1957" t="str">
        <f>VLOOKUP($B1957,Hosts!$A:$M,13,0)</f>
        <v>No</v>
      </c>
      <c r="G1957" t="str">
        <f>INDEX(Hosts!$A:$M, MATCH(Places!$B1957,Hosts!$A:$A,0), MATCH(Places!G$1,Hosts!$A$1:$M$1,0))</f>
        <v>Within an hour</v>
      </c>
      <c r="H1957" s="70">
        <f>INDEX(Hosts!$A:$M, MATCH(Places!$B1957,Hosts!$A:$A,0), MATCH(Places!H$1,Hosts!$A$1:$M$1,0))</f>
        <v>1</v>
      </c>
      <c r="I1957" s="70">
        <f>INDEX(Hosts!$A:$M, MATCH(Places!$B1957,Hosts!$A:$A,0), MATCH(Places!I$1,Hosts!$A$1:$M$1,0))</f>
        <v>0.89</v>
      </c>
      <c r="J1957" t="str">
        <f>INDEX(Hosts!$A:$M, MATCH(Places!$B1957,Hosts!$A:$A,0), MATCH(Places!J$1,Hosts!$A$1:$M$1,0))</f>
        <v>No</v>
      </c>
      <c r="K1957">
        <v>7</v>
      </c>
      <c r="L1957" t="str">
        <f>VLOOKUP($K1957,Neighborhoods!$A:$C,2,0)</f>
        <v>Brooklyn</v>
      </c>
      <c r="M1957" t="str">
        <f>VLOOKUP($K1957,Neighborhoods!$A:$C,3,0)</f>
        <v>Bedford-Stuyvesant</v>
      </c>
      <c r="N1957" t="str">
        <f>INDEX(Neighborhoods!$A:$C, MATCH(Places!$K1957,Neighborhoods!$A:$A,0), MATCH(Places!N$1,Neighborhoods!$A$1:$C$1,0))</f>
        <v>Brooklyn</v>
      </c>
      <c r="O1957" t="str">
        <f>INDEX(Neighborhoods!$A:$C, MATCH(Places!$K1957,Neighborhoods!$A:$A,0), MATCH(Places!O$1,Neighborhoods!$A$1:$C$1,0))</f>
        <v>Bedford-Stuyvesant</v>
      </c>
      <c r="P1957" t="s">
        <v>1</v>
      </c>
      <c r="Q1957" t="str">
        <f t="shared" si="120"/>
        <v>Yes</v>
      </c>
      <c r="R1957">
        <v>2</v>
      </c>
      <c r="S1957" t="str">
        <f t="shared" si="121"/>
        <v>Small</v>
      </c>
      <c r="T1957" s="50">
        <v>45</v>
      </c>
      <c r="U1957" s="70">
        <f t="shared" si="122"/>
        <v>0.03</v>
      </c>
      <c r="V1957" s="52">
        <v>4.57</v>
      </c>
      <c r="W1957" s="52" t="str" cm="1">
        <f t="array" ref="W1957">_xlfn.SWITCH(ROUND(V1957,0),5,"Excellent",4,"Good",3,"Ok","Bad")</f>
        <v>Excellent</v>
      </c>
      <c r="X1957">
        <v>49</v>
      </c>
      <c r="Y1957" t="str">
        <f t="shared" si="123"/>
        <v>No</v>
      </c>
      <c r="Z1957" s="68">
        <v>42527</v>
      </c>
      <c r="AA1957" s="68">
        <v>43975</v>
      </c>
      <c r="AB1957">
        <v>264</v>
      </c>
      <c r="AC1957" t="s">
        <v>15615</v>
      </c>
    </row>
    <row r="1958" spans="1:29" x14ac:dyDescent="0.3">
      <c r="A1958" t="s">
        <v>13540</v>
      </c>
      <c r="B1958">
        <v>2697</v>
      </c>
      <c r="C1958" t="str">
        <f>VLOOKUP($B1958,Hosts!$A:$M,10,0)</f>
        <v>Within an hour</v>
      </c>
      <c r="D1958" s="70">
        <f>VLOOKUP($B1958,Hosts!$A:$M,11,0)</f>
        <v>1</v>
      </c>
      <c r="E1958" s="70">
        <f>VLOOKUP($B1958,Hosts!$A:$M,12,0)</f>
        <v>0.98</v>
      </c>
      <c r="F1958" t="str">
        <f>VLOOKUP($B1958,Hosts!$A:$M,13,0)</f>
        <v>No</v>
      </c>
      <c r="G1958" t="str">
        <f>INDEX(Hosts!$A:$M, MATCH(Places!$B1958,Hosts!$A:$A,0), MATCH(Places!G$1,Hosts!$A$1:$M$1,0))</f>
        <v>Within an hour</v>
      </c>
      <c r="H1958" s="70">
        <f>INDEX(Hosts!$A:$M, MATCH(Places!$B1958,Hosts!$A:$A,0), MATCH(Places!H$1,Hosts!$A$1:$M$1,0))</f>
        <v>1</v>
      </c>
      <c r="I1958" s="70">
        <f>INDEX(Hosts!$A:$M, MATCH(Places!$B1958,Hosts!$A:$A,0), MATCH(Places!I$1,Hosts!$A$1:$M$1,0))</f>
        <v>0.98</v>
      </c>
      <c r="J1958" t="str">
        <f>INDEX(Hosts!$A:$M, MATCH(Places!$B1958,Hosts!$A:$A,0), MATCH(Places!J$1,Hosts!$A$1:$M$1,0))</f>
        <v>No</v>
      </c>
      <c r="K1958">
        <v>20</v>
      </c>
      <c r="L1958" t="str">
        <f>VLOOKUP($K1958,Neighborhoods!$A:$C,2,0)</f>
        <v>Manhattan</v>
      </c>
      <c r="M1958" t="str">
        <f>VLOOKUP($K1958,Neighborhoods!$A:$C,3,0)</f>
        <v>Upper West Side</v>
      </c>
      <c r="N1958" t="str">
        <f>INDEX(Neighborhoods!$A:$C, MATCH(Places!$K1958,Neighborhoods!$A:$A,0), MATCH(Places!N$1,Neighborhoods!$A$1:$C$1,0))</f>
        <v>Manhattan</v>
      </c>
      <c r="O1958" t="str">
        <f>INDEX(Neighborhoods!$A:$C, MATCH(Places!$K1958,Neighborhoods!$A:$A,0), MATCH(Places!O$1,Neighborhoods!$A$1:$C$1,0))</f>
        <v>Upper West Side</v>
      </c>
      <c r="P1958" t="s">
        <v>1</v>
      </c>
      <c r="Q1958" t="str">
        <f t="shared" si="120"/>
        <v>Yes</v>
      </c>
      <c r="R1958">
        <v>2</v>
      </c>
      <c r="S1958" t="str">
        <f t="shared" si="121"/>
        <v>Small</v>
      </c>
      <c r="T1958" s="50">
        <v>69</v>
      </c>
      <c r="U1958" s="70">
        <f t="shared" si="122"/>
        <v>0.03</v>
      </c>
      <c r="V1958" s="52">
        <v>4.8600000000000003</v>
      </c>
      <c r="W1958" s="52" t="str" cm="1">
        <f t="array" ref="W1958">_xlfn.SWITCH(ROUND(V1958,0),5,"Excellent",4,"Good",3,"Ok","Bad")</f>
        <v>Excellent</v>
      </c>
      <c r="X1958">
        <v>14</v>
      </c>
      <c r="Y1958" t="str">
        <f t="shared" si="123"/>
        <v>No</v>
      </c>
      <c r="Z1958" s="68">
        <v>43827</v>
      </c>
      <c r="AA1958" s="68">
        <v>43891</v>
      </c>
      <c r="AB1958">
        <v>137</v>
      </c>
      <c r="AC1958" t="s">
        <v>15616</v>
      </c>
    </row>
    <row r="1959" spans="1:29" x14ac:dyDescent="0.3">
      <c r="A1959" t="s">
        <v>13820</v>
      </c>
      <c r="B1959">
        <v>1313</v>
      </c>
      <c r="C1959" t="str">
        <f>VLOOKUP($B1959,Hosts!$A:$M,10,0)</f>
        <v>Within a few hours</v>
      </c>
      <c r="D1959" s="70">
        <f>VLOOKUP($B1959,Hosts!$A:$M,11,0)</f>
        <v>1</v>
      </c>
      <c r="E1959" s="70">
        <f>VLOOKUP($B1959,Hosts!$A:$M,12,0)</f>
        <v>1</v>
      </c>
      <c r="F1959" t="str">
        <f>VLOOKUP($B1959,Hosts!$A:$M,13,0)</f>
        <v>No</v>
      </c>
      <c r="G1959" t="str">
        <f>INDEX(Hosts!$A:$M, MATCH(Places!$B1959,Hosts!$A:$A,0), MATCH(Places!G$1,Hosts!$A$1:$M$1,0))</f>
        <v>Within a few hours</v>
      </c>
      <c r="H1959" s="70">
        <f>INDEX(Hosts!$A:$M, MATCH(Places!$B1959,Hosts!$A:$A,0), MATCH(Places!H$1,Hosts!$A$1:$M$1,0))</f>
        <v>1</v>
      </c>
      <c r="I1959" s="70">
        <f>INDEX(Hosts!$A:$M, MATCH(Places!$B1959,Hosts!$A:$A,0), MATCH(Places!I$1,Hosts!$A$1:$M$1,0))</f>
        <v>1</v>
      </c>
      <c r="J1959" t="str">
        <f>INDEX(Hosts!$A:$M, MATCH(Places!$B1959,Hosts!$A:$A,0), MATCH(Places!J$1,Hosts!$A$1:$M$1,0))</f>
        <v>No</v>
      </c>
      <c r="K1959">
        <v>24</v>
      </c>
      <c r="L1959" t="str">
        <f>VLOOKUP($K1959,Neighborhoods!$A:$C,2,0)</f>
        <v>Queens</v>
      </c>
      <c r="M1959" t="str">
        <f>VLOOKUP($K1959,Neighborhoods!$A:$C,3,0)</f>
        <v>Long Island City</v>
      </c>
      <c r="N1959" t="str">
        <f>INDEX(Neighborhoods!$A:$C, MATCH(Places!$K1959,Neighborhoods!$A:$A,0), MATCH(Places!N$1,Neighborhoods!$A$1:$C$1,0))</f>
        <v>Queens</v>
      </c>
      <c r="O1959" t="str">
        <f>INDEX(Neighborhoods!$A:$C, MATCH(Places!$K1959,Neighborhoods!$A:$A,0), MATCH(Places!O$1,Neighborhoods!$A$1:$C$1,0))</f>
        <v>Long Island City</v>
      </c>
      <c r="P1959" t="s">
        <v>11822</v>
      </c>
      <c r="Q1959" t="str">
        <f t="shared" si="120"/>
        <v>No</v>
      </c>
      <c r="R1959">
        <v>5</v>
      </c>
      <c r="S1959" t="str">
        <f t="shared" si="121"/>
        <v>Medium</v>
      </c>
      <c r="T1959" s="50">
        <v>147</v>
      </c>
      <c r="U1959" s="70">
        <f t="shared" si="122"/>
        <v>0.03</v>
      </c>
      <c r="V1959" s="52">
        <v>5</v>
      </c>
      <c r="W1959" s="52" t="str" cm="1">
        <f t="array" ref="W1959">_xlfn.SWITCH(ROUND(V1959,0),5,"Excellent",4,"Good",3,"Ok","Bad")</f>
        <v>Excellent</v>
      </c>
      <c r="X1959">
        <v>17</v>
      </c>
      <c r="Y1959" t="str">
        <f t="shared" si="123"/>
        <v>No</v>
      </c>
      <c r="Z1959" s="68">
        <v>42536</v>
      </c>
      <c r="AA1959" s="68">
        <v>43450</v>
      </c>
      <c r="AB1959">
        <v>163</v>
      </c>
      <c r="AC1959" t="s">
        <v>15615</v>
      </c>
    </row>
    <row r="1960" spans="1:29" x14ac:dyDescent="0.3">
      <c r="A1960" t="s">
        <v>14117</v>
      </c>
      <c r="B1960">
        <v>508</v>
      </c>
      <c r="C1960" t="str">
        <f>VLOOKUP($B1960,Hosts!$A:$M,10,0)</f>
        <v>Within an hour</v>
      </c>
      <c r="D1960" s="70">
        <f>VLOOKUP($B1960,Hosts!$A:$M,11,0)</f>
        <v>0.91</v>
      </c>
      <c r="E1960" s="70">
        <f>VLOOKUP($B1960,Hosts!$A:$M,12,0)</f>
        <v>0.82</v>
      </c>
      <c r="F1960" t="str">
        <f>VLOOKUP($B1960,Hosts!$A:$M,13,0)</f>
        <v>Yes</v>
      </c>
      <c r="G1960" t="str">
        <f>INDEX(Hosts!$A:$M, MATCH(Places!$B1960,Hosts!$A:$A,0), MATCH(Places!G$1,Hosts!$A$1:$M$1,0))</f>
        <v>Within an hour</v>
      </c>
      <c r="H1960" s="70">
        <f>INDEX(Hosts!$A:$M, MATCH(Places!$B1960,Hosts!$A:$A,0), MATCH(Places!H$1,Hosts!$A$1:$M$1,0))</f>
        <v>0.91</v>
      </c>
      <c r="I1960" s="70">
        <f>INDEX(Hosts!$A:$M, MATCH(Places!$B1960,Hosts!$A:$A,0), MATCH(Places!I$1,Hosts!$A$1:$M$1,0))</f>
        <v>0.82</v>
      </c>
      <c r="J1960" t="str">
        <f>INDEX(Hosts!$A:$M, MATCH(Places!$B1960,Hosts!$A:$A,0), MATCH(Places!J$1,Hosts!$A$1:$M$1,0))</f>
        <v>Yes</v>
      </c>
      <c r="K1960">
        <v>7</v>
      </c>
      <c r="L1960" t="str">
        <f>VLOOKUP($K1960,Neighborhoods!$A:$C,2,0)</f>
        <v>Brooklyn</v>
      </c>
      <c r="M1960" t="str">
        <f>VLOOKUP($K1960,Neighborhoods!$A:$C,3,0)</f>
        <v>Bedford-Stuyvesant</v>
      </c>
      <c r="N1960" t="str">
        <f>INDEX(Neighborhoods!$A:$C, MATCH(Places!$K1960,Neighborhoods!$A:$A,0), MATCH(Places!N$1,Neighborhoods!$A$1:$C$1,0))</f>
        <v>Brooklyn</v>
      </c>
      <c r="O1960" t="str">
        <f>INDEX(Neighborhoods!$A:$C, MATCH(Places!$K1960,Neighborhoods!$A:$A,0), MATCH(Places!O$1,Neighborhoods!$A$1:$C$1,0))</f>
        <v>Bedford-Stuyvesant</v>
      </c>
      <c r="P1960" t="s">
        <v>11822</v>
      </c>
      <c r="Q1960" t="str">
        <f t="shared" si="120"/>
        <v>No</v>
      </c>
      <c r="R1960">
        <v>4</v>
      </c>
      <c r="S1960" t="str">
        <f t="shared" si="121"/>
        <v>Medium</v>
      </c>
      <c r="T1960" s="50">
        <v>235</v>
      </c>
      <c r="U1960" s="70">
        <f t="shared" si="122"/>
        <v>0.04</v>
      </c>
      <c r="V1960" s="52">
        <v>4.84</v>
      </c>
      <c r="W1960" s="52" t="str" cm="1">
        <f t="array" ref="W1960">_xlfn.SWITCH(ROUND(V1960,0),5,"Excellent",4,"Good",3,"Ok","Bad")</f>
        <v>Excellent</v>
      </c>
      <c r="X1960">
        <v>49</v>
      </c>
      <c r="Y1960" t="str">
        <f t="shared" si="123"/>
        <v>No</v>
      </c>
      <c r="Z1960" s="68">
        <v>42495</v>
      </c>
      <c r="AA1960" s="68">
        <v>44020</v>
      </c>
      <c r="AB1960">
        <v>3</v>
      </c>
      <c r="AC1960" t="s">
        <v>15615</v>
      </c>
    </row>
    <row r="1961" spans="1:29" x14ac:dyDescent="0.3">
      <c r="A1961" t="s">
        <v>13207</v>
      </c>
      <c r="B1961">
        <v>2805</v>
      </c>
      <c r="C1961" t="str">
        <f>VLOOKUP($B1961,Hosts!$A:$M,10,0)</f>
        <v>Within an hour</v>
      </c>
      <c r="D1961" s="70">
        <f>VLOOKUP($B1961,Hosts!$A:$M,11,0)</f>
        <v>1</v>
      </c>
      <c r="E1961" s="70">
        <f>VLOOKUP($B1961,Hosts!$A:$M,12,0)</f>
        <v>0.88</v>
      </c>
      <c r="F1961" t="str">
        <f>VLOOKUP($B1961,Hosts!$A:$M,13,0)</f>
        <v>Yes</v>
      </c>
      <c r="G1961" t="str">
        <f>INDEX(Hosts!$A:$M, MATCH(Places!$B1961,Hosts!$A:$A,0), MATCH(Places!G$1,Hosts!$A$1:$M$1,0))</f>
        <v>Within an hour</v>
      </c>
      <c r="H1961" s="70">
        <f>INDEX(Hosts!$A:$M, MATCH(Places!$B1961,Hosts!$A:$A,0), MATCH(Places!H$1,Hosts!$A$1:$M$1,0))</f>
        <v>1</v>
      </c>
      <c r="I1961" s="70">
        <f>INDEX(Hosts!$A:$M, MATCH(Places!$B1961,Hosts!$A:$A,0), MATCH(Places!I$1,Hosts!$A$1:$M$1,0))</f>
        <v>0.88</v>
      </c>
      <c r="J1961" t="str">
        <f>INDEX(Hosts!$A:$M, MATCH(Places!$B1961,Hosts!$A:$A,0), MATCH(Places!J$1,Hosts!$A$1:$M$1,0))</f>
        <v>Yes</v>
      </c>
      <c r="K1961">
        <v>17</v>
      </c>
      <c r="L1961" t="str">
        <f>VLOOKUP($K1961,Neighborhoods!$A:$C,2,0)</f>
        <v>Manhattan</v>
      </c>
      <c r="M1961" t="str">
        <f>VLOOKUP($K1961,Neighborhoods!$A:$C,3,0)</f>
        <v>Hell's Kitchen</v>
      </c>
      <c r="N1961" t="str">
        <f>INDEX(Neighborhoods!$A:$C, MATCH(Places!$K1961,Neighborhoods!$A:$A,0), MATCH(Places!N$1,Neighborhoods!$A$1:$C$1,0))</f>
        <v>Manhattan</v>
      </c>
      <c r="O1961" t="str">
        <f>INDEX(Neighborhoods!$A:$C, MATCH(Places!$K1961,Neighborhoods!$A:$A,0), MATCH(Places!O$1,Neighborhoods!$A$1:$C$1,0))</f>
        <v>Hell's Kitchen</v>
      </c>
      <c r="P1961" t="s">
        <v>11822</v>
      </c>
      <c r="Q1961" t="str">
        <f t="shared" si="120"/>
        <v>No</v>
      </c>
      <c r="R1961">
        <v>10</v>
      </c>
      <c r="S1961" t="str">
        <f t="shared" si="121"/>
        <v>Large</v>
      </c>
      <c r="T1961" s="50">
        <v>775</v>
      </c>
      <c r="U1961" s="70">
        <f t="shared" si="122"/>
        <v>0.05</v>
      </c>
      <c r="V1961" s="52">
        <v>4.88</v>
      </c>
      <c r="W1961" s="52" t="str" cm="1">
        <f t="array" ref="W1961">_xlfn.SWITCH(ROUND(V1961,0),5,"Excellent",4,"Good",3,"Ok","Bad")</f>
        <v>Excellent</v>
      </c>
      <c r="X1961">
        <v>34</v>
      </c>
      <c r="Y1961" t="str">
        <f t="shared" si="123"/>
        <v>No</v>
      </c>
      <c r="Z1961" s="68">
        <v>42636</v>
      </c>
      <c r="AA1961" s="68">
        <v>43863</v>
      </c>
      <c r="AB1961">
        <v>319</v>
      </c>
      <c r="AC1961" t="s">
        <v>15615</v>
      </c>
    </row>
    <row r="1962" spans="1:29" x14ac:dyDescent="0.3">
      <c r="A1962" t="s">
        <v>14237</v>
      </c>
      <c r="B1962">
        <v>2805</v>
      </c>
      <c r="C1962" t="str">
        <f>VLOOKUP($B1962,Hosts!$A:$M,10,0)</f>
        <v>Within an hour</v>
      </c>
      <c r="D1962" s="70">
        <f>VLOOKUP($B1962,Hosts!$A:$M,11,0)</f>
        <v>1</v>
      </c>
      <c r="E1962" s="70">
        <f>VLOOKUP($B1962,Hosts!$A:$M,12,0)</f>
        <v>0.88</v>
      </c>
      <c r="F1962" t="str">
        <f>VLOOKUP($B1962,Hosts!$A:$M,13,0)</f>
        <v>Yes</v>
      </c>
      <c r="G1962" t="str">
        <f>INDEX(Hosts!$A:$M, MATCH(Places!$B1962,Hosts!$A:$A,0), MATCH(Places!G$1,Hosts!$A$1:$M$1,0))</f>
        <v>Within an hour</v>
      </c>
      <c r="H1962" s="70">
        <f>INDEX(Hosts!$A:$M, MATCH(Places!$B1962,Hosts!$A:$A,0), MATCH(Places!H$1,Hosts!$A$1:$M$1,0))</f>
        <v>1</v>
      </c>
      <c r="I1962" s="70">
        <f>INDEX(Hosts!$A:$M, MATCH(Places!$B1962,Hosts!$A:$A,0), MATCH(Places!I$1,Hosts!$A$1:$M$1,0))</f>
        <v>0.88</v>
      </c>
      <c r="J1962" t="str">
        <f>INDEX(Hosts!$A:$M, MATCH(Places!$B1962,Hosts!$A:$A,0), MATCH(Places!J$1,Hosts!$A$1:$M$1,0))</f>
        <v>Yes</v>
      </c>
      <c r="K1962">
        <v>17</v>
      </c>
      <c r="L1962" t="str">
        <f>VLOOKUP($K1962,Neighborhoods!$A:$C,2,0)</f>
        <v>Manhattan</v>
      </c>
      <c r="M1962" t="str">
        <f>VLOOKUP($K1962,Neighborhoods!$A:$C,3,0)</f>
        <v>Hell's Kitchen</v>
      </c>
      <c r="N1962" t="str">
        <f>INDEX(Neighborhoods!$A:$C, MATCH(Places!$K1962,Neighborhoods!$A:$A,0), MATCH(Places!N$1,Neighborhoods!$A$1:$C$1,0))</f>
        <v>Manhattan</v>
      </c>
      <c r="O1962" t="str">
        <f>INDEX(Neighborhoods!$A:$C, MATCH(Places!$K1962,Neighborhoods!$A:$A,0), MATCH(Places!O$1,Neighborhoods!$A$1:$C$1,0))</f>
        <v>Hell's Kitchen</v>
      </c>
      <c r="P1962" t="s">
        <v>11822</v>
      </c>
      <c r="Q1962" t="str">
        <f t="shared" si="120"/>
        <v>No</v>
      </c>
      <c r="R1962">
        <v>10</v>
      </c>
      <c r="S1962" t="str">
        <f t="shared" si="121"/>
        <v>Large</v>
      </c>
      <c r="T1962" s="50">
        <v>775</v>
      </c>
      <c r="U1962" s="70">
        <f t="shared" si="122"/>
        <v>0.05</v>
      </c>
      <c r="V1962" s="52">
        <v>4.8099999999999996</v>
      </c>
      <c r="W1962" s="52" t="str" cm="1">
        <f t="array" ref="W1962">_xlfn.SWITCH(ROUND(V1962,0),5,"Excellent",4,"Good",3,"Ok","Bad")</f>
        <v>Excellent</v>
      </c>
      <c r="X1962">
        <v>31</v>
      </c>
      <c r="Y1962" t="str">
        <f t="shared" si="123"/>
        <v>No</v>
      </c>
      <c r="Z1962" s="68">
        <v>42671</v>
      </c>
      <c r="AA1962" s="68">
        <v>43881</v>
      </c>
      <c r="AB1962">
        <v>320</v>
      </c>
      <c r="AC1962" t="s">
        <v>15615</v>
      </c>
    </row>
    <row r="1963" spans="1:29" x14ac:dyDescent="0.3">
      <c r="A1963" t="s">
        <v>13145</v>
      </c>
      <c r="B1963">
        <v>1085</v>
      </c>
      <c r="C1963" t="str">
        <f>VLOOKUP($B1963,Hosts!$A:$M,10,0)</f>
        <v>Within a day</v>
      </c>
      <c r="D1963" s="70">
        <f>VLOOKUP($B1963,Hosts!$A:$M,11,0)</f>
        <v>0.71</v>
      </c>
      <c r="E1963" s="70">
        <f>VLOOKUP($B1963,Hosts!$A:$M,12,0)</f>
        <v>0</v>
      </c>
      <c r="F1963" t="str">
        <f>VLOOKUP($B1963,Hosts!$A:$M,13,0)</f>
        <v>No</v>
      </c>
      <c r="G1963" t="str">
        <f>INDEX(Hosts!$A:$M, MATCH(Places!$B1963,Hosts!$A:$A,0), MATCH(Places!G$1,Hosts!$A$1:$M$1,0))</f>
        <v>Within a day</v>
      </c>
      <c r="H1963" s="70">
        <f>INDEX(Hosts!$A:$M, MATCH(Places!$B1963,Hosts!$A:$A,0), MATCH(Places!H$1,Hosts!$A$1:$M$1,0))</f>
        <v>0.71</v>
      </c>
      <c r="I1963" s="70">
        <f>INDEX(Hosts!$A:$M, MATCH(Places!$B1963,Hosts!$A:$A,0), MATCH(Places!I$1,Hosts!$A$1:$M$1,0))</f>
        <v>0</v>
      </c>
      <c r="J1963" t="str">
        <f>INDEX(Hosts!$A:$M, MATCH(Places!$B1963,Hosts!$A:$A,0), MATCH(Places!J$1,Hosts!$A$1:$M$1,0))</f>
        <v>No</v>
      </c>
      <c r="K1963">
        <v>16</v>
      </c>
      <c r="L1963" t="str">
        <f>VLOOKUP($K1963,Neighborhoods!$A:$C,2,0)</f>
        <v>Manhattan</v>
      </c>
      <c r="M1963" t="str">
        <f>VLOOKUP($K1963,Neighborhoods!$A:$C,3,0)</f>
        <v>Harlem</v>
      </c>
      <c r="N1963" t="str">
        <f>INDEX(Neighborhoods!$A:$C, MATCH(Places!$K1963,Neighborhoods!$A:$A,0), MATCH(Places!N$1,Neighborhoods!$A$1:$C$1,0))</f>
        <v>Manhattan</v>
      </c>
      <c r="O1963" t="str">
        <f>INDEX(Neighborhoods!$A:$C, MATCH(Places!$K1963,Neighborhoods!$A:$A,0), MATCH(Places!O$1,Neighborhoods!$A$1:$C$1,0))</f>
        <v>Harlem</v>
      </c>
      <c r="P1963" t="s">
        <v>1</v>
      </c>
      <c r="Q1963" t="str">
        <f t="shared" si="120"/>
        <v>Yes</v>
      </c>
      <c r="R1963">
        <v>1</v>
      </c>
      <c r="S1963" t="str">
        <f t="shared" si="121"/>
        <v>Small</v>
      </c>
      <c r="T1963" s="50">
        <v>70</v>
      </c>
      <c r="U1963" s="70">
        <f t="shared" si="122"/>
        <v>0.03</v>
      </c>
      <c r="V1963" s="52">
        <v>4.8899999999999997</v>
      </c>
      <c r="W1963" s="52" t="str" cm="1">
        <f t="array" ref="W1963">_xlfn.SWITCH(ROUND(V1963,0),5,"Excellent",4,"Good",3,"Ok","Bad")</f>
        <v>Excellent</v>
      </c>
      <c r="X1963">
        <v>9</v>
      </c>
      <c r="Y1963" t="str">
        <f t="shared" si="123"/>
        <v>No</v>
      </c>
      <c r="Z1963" s="68">
        <v>42617</v>
      </c>
      <c r="AA1963" s="68">
        <v>42885</v>
      </c>
      <c r="AB1963">
        <v>60</v>
      </c>
      <c r="AC1963" t="s">
        <v>15615</v>
      </c>
    </row>
    <row r="1964" spans="1:29" x14ac:dyDescent="0.3">
      <c r="A1964" t="s">
        <v>1449</v>
      </c>
      <c r="B1964">
        <v>2509</v>
      </c>
      <c r="C1964" t="str">
        <f>VLOOKUP($B1964,Hosts!$A:$M,10,0)</f>
        <v>A few days or more</v>
      </c>
      <c r="D1964" s="70">
        <f>VLOOKUP($B1964,Hosts!$A:$M,11,0)</f>
        <v>0</v>
      </c>
      <c r="E1964" s="70">
        <f>VLOOKUP($B1964,Hosts!$A:$M,12,0)</f>
        <v>0.28999999999999998</v>
      </c>
      <c r="F1964" t="str">
        <f>VLOOKUP($B1964,Hosts!$A:$M,13,0)</f>
        <v>No</v>
      </c>
      <c r="G1964" t="str">
        <f>INDEX(Hosts!$A:$M, MATCH(Places!$B1964,Hosts!$A:$A,0), MATCH(Places!G$1,Hosts!$A$1:$M$1,0))</f>
        <v>A few days or more</v>
      </c>
      <c r="H1964" s="70">
        <f>INDEX(Hosts!$A:$M, MATCH(Places!$B1964,Hosts!$A:$A,0), MATCH(Places!H$1,Hosts!$A$1:$M$1,0))</f>
        <v>0</v>
      </c>
      <c r="I1964" s="70">
        <f>INDEX(Hosts!$A:$M, MATCH(Places!$B1964,Hosts!$A:$A,0), MATCH(Places!I$1,Hosts!$A$1:$M$1,0))</f>
        <v>0.28999999999999998</v>
      </c>
      <c r="J1964" t="str">
        <f>INDEX(Hosts!$A:$M, MATCH(Places!$B1964,Hosts!$A:$A,0), MATCH(Places!J$1,Hosts!$A$1:$M$1,0))</f>
        <v>No</v>
      </c>
      <c r="K1964">
        <v>2</v>
      </c>
      <c r="L1964" t="str">
        <f>VLOOKUP($K1964,Neighborhoods!$A:$C,2,0)</f>
        <v>Bronx</v>
      </c>
      <c r="M1964" t="str">
        <f>VLOOKUP($K1964,Neighborhoods!$A:$C,3,0)</f>
        <v>Concourse</v>
      </c>
      <c r="N1964" t="str">
        <f>INDEX(Neighborhoods!$A:$C, MATCH(Places!$K1964,Neighborhoods!$A:$A,0), MATCH(Places!N$1,Neighborhoods!$A$1:$C$1,0))</f>
        <v>Bronx</v>
      </c>
      <c r="O1964" t="str">
        <f>INDEX(Neighborhoods!$A:$C, MATCH(Places!$K1964,Neighborhoods!$A:$A,0), MATCH(Places!O$1,Neighborhoods!$A$1:$C$1,0))</f>
        <v>Concourse</v>
      </c>
      <c r="P1964" t="s">
        <v>1</v>
      </c>
      <c r="Q1964" t="str">
        <f t="shared" si="120"/>
        <v>Yes</v>
      </c>
      <c r="R1964">
        <v>3</v>
      </c>
      <c r="S1964" t="str">
        <f t="shared" si="121"/>
        <v>Medium</v>
      </c>
      <c r="T1964" s="50">
        <v>49</v>
      </c>
      <c r="U1964" s="70">
        <f t="shared" si="122"/>
        <v>0.03</v>
      </c>
      <c r="V1964" s="52">
        <v>4.6500000000000004</v>
      </c>
      <c r="W1964" s="52" t="str" cm="1">
        <f t="array" ref="W1964">_xlfn.SWITCH(ROUND(V1964,0),5,"Excellent",4,"Good",3,"Ok","Bad")</f>
        <v>Excellent</v>
      </c>
      <c r="X1964">
        <v>34</v>
      </c>
      <c r="Y1964" t="str">
        <f t="shared" si="123"/>
        <v>No</v>
      </c>
      <c r="Z1964" s="68">
        <v>42516</v>
      </c>
      <c r="AA1964" s="68">
        <v>43757</v>
      </c>
      <c r="AB1964">
        <v>364</v>
      </c>
      <c r="AC1964" t="s">
        <v>15615</v>
      </c>
    </row>
    <row r="1965" spans="1:29" x14ac:dyDescent="0.3">
      <c r="A1965" t="s">
        <v>13353</v>
      </c>
      <c r="B1965">
        <v>1944</v>
      </c>
      <c r="C1965" t="str">
        <f>VLOOKUP($B1965,Hosts!$A:$M,10,0)</f>
        <v>Within a few hours</v>
      </c>
      <c r="D1965" s="70">
        <f>VLOOKUP($B1965,Hosts!$A:$M,11,0)</f>
        <v>0.92</v>
      </c>
      <c r="E1965" s="70">
        <f>VLOOKUP($B1965,Hosts!$A:$M,12,0)</f>
        <v>0.85</v>
      </c>
      <c r="F1965" t="str">
        <f>VLOOKUP($B1965,Hosts!$A:$M,13,0)</f>
        <v>No</v>
      </c>
      <c r="G1965" t="str">
        <f>INDEX(Hosts!$A:$M, MATCH(Places!$B1965,Hosts!$A:$A,0), MATCH(Places!G$1,Hosts!$A$1:$M$1,0))</f>
        <v>Within a few hours</v>
      </c>
      <c r="H1965" s="70">
        <f>INDEX(Hosts!$A:$M, MATCH(Places!$B1965,Hosts!$A:$A,0), MATCH(Places!H$1,Hosts!$A$1:$M$1,0))</f>
        <v>0.92</v>
      </c>
      <c r="I1965" s="70">
        <f>INDEX(Hosts!$A:$M, MATCH(Places!$B1965,Hosts!$A:$A,0), MATCH(Places!I$1,Hosts!$A$1:$M$1,0))</f>
        <v>0.85</v>
      </c>
      <c r="J1965" t="str">
        <f>INDEX(Hosts!$A:$M, MATCH(Places!$B1965,Hosts!$A:$A,0), MATCH(Places!J$1,Hosts!$A$1:$M$1,0))</f>
        <v>No</v>
      </c>
      <c r="K1965">
        <v>13</v>
      </c>
      <c r="L1965" t="str">
        <f>VLOOKUP($K1965,Neighborhoods!$A:$C,2,0)</f>
        <v>Manhattan</v>
      </c>
      <c r="M1965" t="str">
        <f>VLOOKUP($K1965,Neighborhoods!$A:$C,3,0)</f>
        <v>Chelsea</v>
      </c>
      <c r="N1965" t="str">
        <f>INDEX(Neighborhoods!$A:$C, MATCH(Places!$K1965,Neighborhoods!$A:$A,0), MATCH(Places!N$1,Neighborhoods!$A$1:$C$1,0))</f>
        <v>Manhattan</v>
      </c>
      <c r="O1965" t="str">
        <f>INDEX(Neighborhoods!$A:$C, MATCH(Places!$K1965,Neighborhoods!$A:$A,0), MATCH(Places!O$1,Neighborhoods!$A$1:$C$1,0))</f>
        <v>Chelsea</v>
      </c>
      <c r="P1965" t="s">
        <v>11822</v>
      </c>
      <c r="Q1965" t="str">
        <f t="shared" si="120"/>
        <v>No</v>
      </c>
      <c r="R1965">
        <v>3</v>
      </c>
      <c r="S1965" t="str">
        <f t="shared" si="121"/>
        <v>Medium</v>
      </c>
      <c r="T1965" s="50">
        <v>259</v>
      </c>
      <c r="U1965" s="70">
        <f t="shared" si="122"/>
        <v>0.04</v>
      </c>
      <c r="V1965" s="52">
        <v>4.8600000000000003</v>
      </c>
      <c r="W1965" s="52" t="str" cm="1">
        <f t="array" ref="W1965">_xlfn.SWITCH(ROUND(V1965,0),5,"Excellent",4,"Good",3,"Ok","Bad")</f>
        <v>Excellent</v>
      </c>
      <c r="X1965">
        <v>7</v>
      </c>
      <c r="Y1965" t="str">
        <f t="shared" si="123"/>
        <v>No</v>
      </c>
      <c r="Z1965" s="68">
        <v>43029</v>
      </c>
      <c r="AA1965" s="68">
        <v>43758</v>
      </c>
      <c r="AB1965">
        <v>364</v>
      </c>
      <c r="AC1965" t="s">
        <v>15615</v>
      </c>
    </row>
    <row r="1966" spans="1:29" x14ac:dyDescent="0.3">
      <c r="A1966" t="s">
        <v>17036</v>
      </c>
      <c r="B1966">
        <v>1944</v>
      </c>
      <c r="C1966" t="str">
        <f>VLOOKUP($B1966,Hosts!$A:$M,10,0)</f>
        <v>Within a few hours</v>
      </c>
      <c r="D1966" s="70">
        <f>VLOOKUP($B1966,Hosts!$A:$M,11,0)</f>
        <v>0.92</v>
      </c>
      <c r="E1966" s="70">
        <f>VLOOKUP($B1966,Hosts!$A:$M,12,0)</f>
        <v>0.85</v>
      </c>
      <c r="F1966" t="str">
        <f>VLOOKUP($B1966,Hosts!$A:$M,13,0)</f>
        <v>No</v>
      </c>
      <c r="G1966" t="str">
        <f>INDEX(Hosts!$A:$M, MATCH(Places!$B1966,Hosts!$A:$A,0), MATCH(Places!G$1,Hosts!$A$1:$M$1,0))</f>
        <v>Within a few hours</v>
      </c>
      <c r="H1966" s="70">
        <f>INDEX(Hosts!$A:$M, MATCH(Places!$B1966,Hosts!$A:$A,0), MATCH(Places!H$1,Hosts!$A$1:$M$1,0))</f>
        <v>0.92</v>
      </c>
      <c r="I1966" s="70">
        <f>INDEX(Hosts!$A:$M, MATCH(Places!$B1966,Hosts!$A:$A,0), MATCH(Places!I$1,Hosts!$A$1:$M$1,0))</f>
        <v>0.85</v>
      </c>
      <c r="J1966" t="str">
        <f>INDEX(Hosts!$A:$M, MATCH(Places!$B1966,Hosts!$A:$A,0), MATCH(Places!J$1,Hosts!$A$1:$M$1,0))</f>
        <v>No</v>
      </c>
      <c r="K1966">
        <v>13</v>
      </c>
      <c r="L1966" t="str">
        <f>VLOOKUP($K1966,Neighborhoods!$A:$C,2,0)</f>
        <v>Manhattan</v>
      </c>
      <c r="M1966" t="str">
        <f>VLOOKUP($K1966,Neighborhoods!$A:$C,3,0)</f>
        <v>Chelsea</v>
      </c>
      <c r="N1966" t="str">
        <f>INDEX(Neighborhoods!$A:$C, MATCH(Places!$K1966,Neighborhoods!$A:$A,0), MATCH(Places!N$1,Neighborhoods!$A$1:$C$1,0))</f>
        <v>Manhattan</v>
      </c>
      <c r="O1966" t="str">
        <f>INDEX(Neighborhoods!$A:$C, MATCH(Places!$K1966,Neighborhoods!$A:$A,0), MATCH(Places!O$1,Neighborhoods!$A$1:$C$1,0))</f>
        <v>Chelsea</v>
      </c>
      <c r="P1966" t="s">
        <v>11822</v>
      </c>
      <c r="Q1966" t="str">
        <f t="shared" si="120"/>
        <v>No</v>
      </c>
      <c r="R1966">
        <v>3</v>
      </c>
      <c r="S1966" t="str">
        <f t="shared" si="121"/>
        <v>Medium</v>
      </c>
      <c r="T1966" s="50">
        <v>259</v>
      </c>
      <c r="U1966" s="70">
        <f t="shared" si="122"/>
        <v>0.04</v>
      </c>
      <c r="V1966" s="52">
        <v>4.75</v>
      </c>
      <c r="W1966" s="52" t="str" cm="1">
        <f t="array" ref="W1966">_xlfn.SWITCH(ROUND(V1966,0),5,"Excellent",4,"Good",3,"Ok","Bad")</f>
        <v>Excellent</v>
      </c>
      <c r="X1966">
        <v>4</v>
      </c>
      <c r="Y1966" t="str">
        <f t="shared" si="123"/>
        <v>No</v>
      </c>
      <c r="Z1966" s="68">
        <v>42762</v>
      </c>
      <c r="AA1966" s="68">
        <v>43791</v>
      </c>
      <c r="AB1966">
        <v>364</v>
      </c>
      <c r="AC1966" t="s">
        <v>15615</v>
      </c>
    </row>
    <row r="1967" spans="1:29" x14ac:dyDescent="0.3">
      <c r="A1967" t="s">
        <v>17037</v>
      </c>
      <c r="B1967">
        <v>1944</v>
      </c>
      <c r="C1967" t="str">
        <f>VLOOKUP($B1967,Hosts!$A:$M,10,0)</f>
        <v>Within a few hours</v>
      </c>
      <c r="D1967" s="70">
        <f>VLOOKUP($B1967,Hosts!$A:$M,11,0)</f>
        <v>0.92</v>
      </c>
      <c r="E1967" s="70">
        <f>VLOOKUP($B1967,Hosts!$A:$M,12,0)</f>
        <v>0.85</v>
      </c>
      <c r="F1967" t="str">
        <f>VLOOKUP($B1967,Hosts!$A:$M,13,0)</f>
        <v>No</v>
      </c>
      <c r="G1967" t="str">
        <f>INDEX(Hosts!$A:$M, MATCH(Places!$B1967,Hosts!$A:$A,0), MATCH(Places!G$1,Hosts!$A$1:$M$1,0))</f>
        <v>Within a few hours</v>
      </c>
      <c r="H1967" s="70">
        <f>INDEX(Hosts!$A:$M, MATCH(Places!$B1967,Hosts!$A:$A,0), MATCH(Places!H$1,Hosts!$A$1:$M$1,0))</f>
        <v>0.92</v>
      </c>
      <c r="I1967" s="70">
        <f>INDEX(Hosts!$A:$M, MATCH(Places!$B1967,Hosts!$A:$A,0), MATCH(Places!I$1,Hosts!$A$1:$M$1,0))</f>
        <v>0.85</v>
      </c>
      <c r="J1967" t="str">
        <f>INDEX(Hosts!$A:$M, MATCH(Places!$B1967,Hosts!$A:$A,0), MATCH(Places!J$1,Hosts!$A$1:$M$1,0))</f>
        <v>No</v>
      </c>
      <c r="K1967">
        <v>13</v>
      </c>
      <c r="L1967" t="str">
        <f>VLOOKUP($K1967,Neighborhoods!$A:$C,2,0)</f>
        <v>Manhattan</v>
      </c>
      <c r="M1967" t="str">
        <f>VLOOKUP($K1967,Neighborhoods!$A:$C,3,0)</f>
        <v>Chelsea</v>
      </c>
      <c r="N1967" t="str">
        <f>INDEX(Neighborhoods!$A:$C, MATCH(Places!$K1967,Neighborhoods!$A:$A,0), MATCH(Places!N$1,Neighborhoods!$A$1:$C$1,0))</f>
        <v>Manhattan</v>
      </c>
      <c r="O1967" t="str">
        <f>INDEX(Neighborhoods!$A:$C, MATCH(Places!$K1967,Neighborhoods!$A:$A,0), MATCH(Places!O$1,Neighborhoods!$A$1:$C$1,0))</f>
        <v>Chelsea</v>
      </c>
      <c r="P1967" t="s">
        <v>11822</v>
      </c>
      <c r="Q1967" t="str">
        <f t="shared" si="120"/>
        <v>No</v>
      </c>
      <c r="R1967">
        <v>3</v>
      </c>
      <c r="S1967" t="str">
        <f t="shared" si="121"/>
        <v>Medium</v>
      </c>
      <c r="T1967" s="50">
        <v>259</v>
      </c>
      <c r="U1967" s="70">
        <f t="shared" si="122"/>
        <v>0.04</v>
      </c>
      <c r="V1967" s="52">
        <v>4.75</v>
      </c>
      <c r="W1967" s="52" t="str" cm="1">
        <f t="array" ref="W1967">_xlfn.SWITCH(ROUND(V1967,0),5,"Excellent",4,"Good",3,"Ok","Bad")</f>
        <v>Excellent</v>
      </c>
      <c r="X1967">
        <v>4</v>
      </c>
      <c r="Y1967" t="str">
        <f t="shared" si="123"/>
        <v>No</v>
      </c>
      <c r="Z1967" s="68">
        <v>42903</v>
      </c>
      <c r="AA1967" s="68">
        <v>43792</v>
      </c>
      <c r="AB1967">
        <v>347</v>
      </c>
      <c r="AC1967" t="s">
        <v>15615</v>
      </c>
    </row>
    <row r="1968" spans="1:29" x14ac:dyDescent="0.3">
      <c r="A1968" t="s">
        <v>1450</v>
      </c>
      <c r="B1968">
        <v>1323</v>
      </c>
      <c r="C1968" t="str">
        <f>VLOOKUP($B1968,Hosts!$A:$M,10,0)</f>
        <v>Within an hour</v>
      </c>
      <c r="D1968" s="70">
        <f>VLOOKUP($B1968,Hosts!$A:$M,11,0)</f>
        <v>0.8</v>
      </c>
      <c r="E1968" s="70">
        <f>VLOOKUP($B1968,Hosts!$A:$M,12,0)</f>
        <v>1</v>
      </c>
      <c r="F1968" t="str">
        <f>VLOOKUP($B1968,Hosts!$A:$M,13,0)</f>
        <v>No</v>
      </c>
      <c r="G1968" t="str">
        <f>INDEX(Hosts!$A:$M, MATCH(Places!$B1968,Hosts!$A:$A,0), MATCH(Places!G$1,Hosts!$A$1:$M$1,0))</f>
        <v>Within an hour</v>
      </c>
      <c r="H1968" s="70">
        <f>INDEX(Hosts!$A:$M, MATCH(Places!$B1968,Hosts!$A:$A,0), MATCH(Places!H$1,Hosts!$A$1:$M$1,0))</f>
        <v>0.8</v>
      </c>
      <c r="I1968" s="70">
        <f>INDEX(Hosts!$A:$M, MATCH(Places!$B1968,Hosts!$A:$A,0), MATCH(Places!I$1,Hosts!$A$1:$M$1,0))</f>
        <v>1</v>
      </c>
      <c r="J1968" t="str">
        <f>INDEX(Hosts!$A:$M, MATCH(Places!$B1968,Hosts!$A:$A,0), MATCH(Places!J$1,Hosts!$A$1:$M$1,0))</f>
        <v>No</v>
      </c>
      <c r="K1968">
        <v>12</v>
      </c>
      <c r="L1968" t="str">
        <f>VLOOKUP($K1968,Neighborhoods!$A:$C,2,0)</f>
        <v>Brooklyn</v>
      </c>
      <c r="M1968" t="str">
        <f>VLOOKUP($K1968,Neighborhoods!$A:$C,3,0)</f>
        <v>Williamsburg</v>
      </c>
      <c r="N1968" t="str">
        <f>INDEX(Neighborhoods!$A:$C, MATCH(Places!$K1968,Neighborhoods!$A:$A,0), MATCH(Places!N$1,Neighborhoods!$A$1:$C$1,0))</f>
        <v>Brooklyn</v>
      </c>
      <c r="O1968" t="str">
        <f>INDEX(Neighborhoods!$A:$C, MATCH(Places!$K1968,Neighborhoods!$A:$A,0), MATCH(Places!O$1,Neighborhoods!$A$1:$C$1,0))</f>
        <v>Williamsburg</v>
      </c>
      <c r="P1968" t="s">
        <v>11822</v>
      </c>
      <c r="Q1968" t="str">
        <f t="shared" si="120"/>
        <v>No</v>
      </c>
      <c r="R1968">
        <v>2</v>
      </c>
      <c r="S1968" t="str">
        <f t="shared" si="121"/>
        <v>Small</v>
      </c>
      <c r="T1968" s="50">
        <v>250</v>
      </c>
      <c r="U1968" s="70">
        <f t="shared" si="122"/>
        <v>0.04</v>
      </c>
      <c r="V1968" s="52">
        <v>4.93</v>
      </c>
      <c r="W1968" s="52" t="str" cm="1">
        <f t="array" ref="W1968">_xlfn.SWITCH(ROUND(V1968,0),5,"Excellent",4,"Good",3,"Ok","Bad")</f>
        <v>Excellent</v>
      </c>
      <c r="X1968">
        <v>14</v>
      </c>
      <c r="Y1968" t="str">
        <f t="shared" si="123"/>
        <v>No</v>
      </c>
      <c r="Z1968" s="68">
        <v>42620</v>
      </c>
      <c r="AA1968" s="68">
        <v>43282</v>
      </c>
      <c r="AB1968">
        <v>0</v>
      </c>
      <c r="AC1968" t="s">
        <v>15615</v>
      </c>
    </row>
    <row r="1969" spans="1:29" x14ac:dyDescent="0.3">
      <c r="A1969" t="s">
        <v>15120</v>
      </c>
      <c r="B1969">
        <v>1897</v>
      </c>
      <c r="C1969" t="str">
        <f>VLOOKUP($B1969,Hosts!$A:$M,10,0)</f>
        <v>Within an hour</v>
      </c>
      <c r="D1969" s="70">
        <f>VLOOKUP($B1969,Hosts!$A:$M,11,0)</f>
        <v>1</v>
      </c>
      <c r="E1969" s="70">
        <f>VLOOKUP($B1969,Hosts!$A:$M,12,0)</f>
        <v>0.9</v>
      </c>
      <c r="F1969" t="str">
        <f>VLOOKUP($B1969,Hosts!$A:$M,13,0)</f>
        <v>No</v>
      </c>
      <c r="G1969" t="str">
        <f>INDEX(Hosts!$A:$M, MATCH(Places!$B1969,Hosts!$A:$A,0), MATCH(Places!G$1,Hosts!$A$1:$M$1,0))</f>
        <v>Within an hour</v>
      </c>
      <c r="H1969" s="70">
        <f>INDEX(Hosts!$A:$M, MATCH(Places!$B1969,Hosts!$A:$A,0), MATCH(Places!H$1,Hosts!$A$1:$M$1,0))</f>
        <v>1</v>
      </c>
      <c r="I1969" s="70">
        <f>INDEX(Hosts!$A:$M, MATCH(Places!$B1969,Hosts!$A:$A,0), MATCH(Places!I$1,Hosts!$A$1:$M$1,0))</f>
        <v>0.9</v>
      </c>
      <c r="J1969" t="str">
        <f>INDEX(Hosts!$A:$M, MATCH(Places!$B1969,Hosts!$A:$A,0), MATCH(Places!J$1,Hosts!$A$1:$M$1,0))</f>
        <v>No</v>
      </c>
      <c r="K1969">
        <v>15</v>
      </c>
      <c r="L1969" t="str">
        <f>VLOOKUP($K1969,Neighborhoods!$A:$C,2,0)</f>
        <v>Manhattan</v>
      </c>
      <c r="M1969" t="str">
        <f>VLOOKUP($K1969,Neighborhoods!$A:$C,3,0)</f>
        <v>East Village</v>
      </c>
      <c r="N1969" t="str">
        <f>INDEX(Neighborhoods!$A:$C, MATCH(Places!$K1969,Neighborhoods!$A:$A,0), MATCH(Places!N$1,Neighborhoods!$A$1:$C$1,0))</f>
        <v>Manhattan</v>
      </c>
      <c r="O1969" t="str">
        <f>INDEX(Neighborhoods!$A:$C, MATCH(Places!$K1969,Neighborhoods!$A:$A,0), MATCH(Places!O$1,Neighborhoods!$A$1:$C$1,0))</f>
        <v>East Village</v>
      </c>
      <c r="P1969" t="s">
        <v>11822</v>
      </c>
      <c r="Q1969" t="str">
        <f t="shared" si="120"/>
        <v>No</v>
      </c>
      <c r="R1969">
        <v>4</v>
      </c>
      <c r="S1969" t="str">
        <f t="shared" si="121"/>
        <v>Medium</v>
      </c>
      <c r="T1969" s="50">
        <v>171</v>
      </c>
      <c r="U1969" s="70">
        <f t="shared" si="122"/>
        <v>0.03</v>
      </c>
      <c r="V1969" s="52">
        <v>4.8099999999999996</v>
      </c>
      <c r="W1969" s="52" t="str" cm="1">
        <f t="array" ref="W1969">_xlfn.SWITCH(ROUND(V1969,0),5,"Excellent",4,"Good",3,"Ok","Bad")</f>
        <v>Excellent</v>
      </c>
      <c r="X1969">
        <v>37</v>
      </c>
      <c r="Y1969" t="str">
        <f t="shared" si="123"/>
        <v>No</v>
      </c>
      <c r="Z1969" s="68">
        <v>42594</v>
      </c>
      <c r="AA1969" s="68">
        <v>43883</v>
      </c>
      <c r="AB1969">
        <v>175</v>
      </c>
      <c r="AC1969" t="s">
        <v>15616</v>
      </c>
    </row>
    <row r="1970" spans="1:29" x14ac:dyDescent="0.3">
      <c r="A1970" t="s">
        <v>1451</v>
      </c>
      <c r="B1970">
        <v>677</v>
      </c>
      <c r="C1970" t="str">
        <f>VLOOKUP($B1970,Hosts!$A:$M,10,0)</f>
        <v>Within a few hours</v>
      </c>
      <c r="D1970" s="70">
        <f>VLOOKUP($B1970,Hosts!$A:$M,11,0)</f>
        <v>1</v>
      </c>
      <c r="E1970" s="70">
        <f>VLOOKUP($B1970,Hosts!$A:$M,12,0)</f>
        <v>1</v>
      </c>
      <c r="F1970" t="str">
        <f>VLOOKUP($B1970,Hosts!$A:$M,13,0)</f>
        <v>Yes</v>
      </c>
      <c r="G1970" t="str">
        <f>INDEX(Hosts!$A:$M, MATCH(Places!$B1970,Hosts!$A:$A,0), MATCH(Places!G$1,Hosts!$A$1:$M$1,0))</f>
        <v>Within a few hours</v>
      </c>
      <c r="H1970" s="70">
        <f>INDEX(Hosts!$A:$M, MATCH(Places!$B1970,Hosts!$A:$A,0), MATCH(Places!H$1,Hosts!$A$1:$M$1,0))</f>
        <v>1</v>
      </c>
      <c r="I1970" s="70">
        <f>INDEX(Hosts!$A:$M, MATCH(Places!$B1970,Hosts!$A:$A,0), MATCH(Places!I$1,Hosts!$A$1:$M$1,0))</f>
        <v>1</v>
      </c>
      <c r="J1970" t="str">
        <f>INDEX(Hosts!$A:$M, MATCH(Places!$B1970,Hosts!$A:$A,0), MATCH(Places!J$1,Hosts!$A$1:$M$1,0))</f>
        <v>Yes</v>
      </c>
      <c r="K1970">
        <v>25</v>
      </c>
      <c r="L1970" t="str">
        <f>VLOOKUP($K1970,Neighborhoods!$A:$C,2,0)</f>
        <v>Queens</v>
      </c>
      <c r="M1970" t="str">
        <f>VLOOKUP($K1970,Neighborhoods!$A:$C,3,0)</f>
        <v>Ridgewood</v>
      </c>
      <c r="N1970" t="str">
        <f>INDEX(Neighborhoods!$A:$C, MATCH(Places!$K1970,Neighborhoods!$A:$A,0), MATCH(Places!N$1,Neighborhoods!$A$1:$C$1,0))</f>
        <v>Queens</v>
      </c>
      <c r="O1970" t="str">
        <f>INDEX(Neighborhoods!$A:$C, MATCH(Places!$K1970,Neighborhoods!$A:$A,0), MATCH(Places!O$1,Neighborhoods!$A$1:$C$1,0))</f>
        <v>Ridgewood</v>
      </c>
      <c r="P1970" t="s">
        <v>11822</v>
      </c>
      <c r="Q1970" t="str">
        <f t="shared" si="120"/>
        <v>No</v>
      </c>
      <c r="R1970">
        <v>4</v>
      </c>
      <c r="S1970" t="str">
        <f t="shared" si="121"/>
        <v>Medium</v>
      </c>
      <c r="T1970" s="50">
        <v>120</v>
      </c>
      <c r="U1970" s="70">
        <f t="shared" si="122"/>
        <v>0.03</v>
      </c>
      <c r="V1970" s="52">
        <v>4.83</v>
      </c>
      <c r="W1970" s="52" t="str" cm="1">
        <f t="array" ref="W1970">_xlfn.SWITCH(ROUND(V1970,0),5,"Excellent",4,"Good",3,"Ok","Bad")</f>
        <v>Excellent</v>
      </c>
      <c r="X1970">
        <v>64</v>
      </c>
      <c r="Y1970" t="str">
        <f t="shared" si="123"/>
        <v>No</v>
      </c>
      <c r="Z1970" s="68">
        <v>42841</v>
      </c>
      <c r="AA1970" s="68">
        <v>44043</v>
      </c>
      <c r="AB1970">
        <v>90</v>
      </c>
      <c r="AC1970" t="s">
        <v>15615</v>
      </c>
    </row>
    <row r="1971" spans="1:29" x14ac:dyDescent="0.3">
      <c r="A1971" t="s">
        <v>13702</v>
      </c>
      <c r="B1971">
        <v>1944</v>
      </c>
      <c r="C1971" t="str">
        <f>VLOOKUP($B1971,Hosts!$A:$M,10,0)</f>
        <v>Within a few hours</v>
      </c>
      <c r="D1971" s="70">
        <f>VLOOKUP($B1971,Hosts!$A:$M,11,0)</f>
        <v>0.92</v>
      </c>
      <c r="E1971" s="70">
        <f>VLOOKUP($B1971,Hosts!$A:$M,12,0)</f>
        <v>0.85</v>
      </c>
      <c r="F1971" t="str">
        <f>VLOOKUP($B1971,Hosts!$A:$M,13,0)</f>
        <v>No</v>
      </c>
      <c r="G1971" t="str">
        <f>INDEX(Hosts!$A:$M, MATCH(Places!$B1971,Hosts!$A:$A,0), MATCH(Places!G$1,Hosts!$A$1:$M$1,0))</f>
        <v>Within a few hours</v>
      </c>
      <c r="H1971" s="70">
        <f>INDEX(Hosts!$A:$M, MATCH(Places!$B1971,Hosts!$A:$A,0), MATCH(Places!H$1,Hosts!$A$1:$M$1,0))</f>
        <v>0.92</v>
      </c>
      <c r="I1971" s="70">
        <f>INDEX(Hosts!$A:$M, MATCH(Places!$B1971,Hosts!$A:$A,0), MATCH(Places!I$1,Hosts!$A$1:$M$1,0))</f>
        <v>0.85</v>
      </c>
      <c r="J1971" t="str">
        <f>INDEX(Hosts!$A:$M, MATCH(Places!$B1971,Hosts!$A:$A,0), MATCH(Places!J$1,Hosts!$A$1:$M$1,0))</f>
        <v>No</v>
      </c>
      <c r="K1971">
        <v>17</v>
      </c>
      <c r="L1971" t="str">
        <f>VLOOKUP($K1971,Neighborhoods!$A:$C,2,0)</f>
        <v>Manhattan</v>
      </c>
      <c r="M1971" t="str">
        <f>VLOOKUP($K1971,Neighborhoods!$A:$C,3,0)</f>
        <v>Hell's Kitchen</v>
      </c>
      <c r="N1971" t="str">
        <f>INDEX(Neighborhoods!$A:$C, MATCH(Places!$K1971,Neighborhoods!$A:$A,0), MATCH(Places!N$1,Neighborhoods!$A$1:$C$1,0))</f>
        <v>Manhattan</v>
      </c>
      <c r="O1971" t="str">
        <f>INDEX(Neighborhoods!$A:$C, MATCH(Places!$K1971,Neighborhoods!$A:$A,0), MATCH(Places!O$1,Neighborhoods!$A$1:$C$1,0))</f>
        <v>Hell's Kitchen</v>
      </c>
      <c r="P1971" t="s">
        <v>11822</v>
      </c>
      <c r="Q1971" t="str">
        <f t="shared" si="120"/>
        <v>No</v>
      </c>
      <c r="R1971">
        <v>3</v>
      </c>
      <c r="S1971" t="str">
        <f t="shared" si="121"/>
        <v>Medium</v>
      </c>
      <c r="T1971" s="50">
        <v>259</v>
      </c>
      <c r="U1971" s="70">
        <f t="shared" si="122"/>
        <v>0.04</v>
      </c>
      <c r="V1971" s="52">
        <v>5</v>
      </c>
      <c r="W1971" s="52" t="str" cm="1">
        <f t="array" ref="W1971">_xlfn.SWITCH(ROUND(V1971,0),5,"Excellent",4,"Good",3,"Ok","Bad")</f>
        <v>Excellent</v>
      </c>
      <c r="X1971">
        <v>3</v>
      </c>
      <c r="Y1971" t="str">
        <f t="shared" si="123"/>
        <v>No</v>
      </c>
      <c r="Z1971" s="68">
        <v>42694</v>
      </c>
      <c r="AA1971" s="68">
        <v>43354</v>
      </c>
      <c r="AB1971">
        <v>364</v>
      </c>
      <c r="AC1971" t="s">
        <v>15615</v>
      </c>
    </row>
    <row r="1972" spans="1:29" x14ac:dyDescent="0.3">
      <c r="A1972" t="s">
        <v>1452</v>
      </c>
      <c r="B1972">
        <v>2683</v>
      </c>
      <c r="C1972" t="str">
        <f>VLOOKUP($B1972,Hosts!$A:$M,10,0)</f>
        <v>Within a few hours</v>
      </c>
      <c r="D1972" s="70">
        <f>VLOOKUP($B1972,Hosts!$A:$M,11,0)</f>
        <v>1</v>
      </c>
      <c r="E1972" s="70">
        <f>VLOOKUP($B1972,Hosts!$A:$M,12,0)</f>
        <v>1</v>
      </c>
      <c r="F1972" t="str">
        <f>VLOOKUP($B1972,Hosts!$A:$M,13,0)</f>
        <v>No</v>
      </c>
      <c r="G1972" t="str">
        <f>INDEX(Hosts!$A:$M, MATCH(Places!$B1972,Hosts!$A:$A,0), MATCH(Places!G$1,Hosts!$A$1:$M$1,0))</f>
        <v>Within a few hours</v>
      </c>
      <c r="H1972" s="70">
        <f>INDEX(Hosts!$A:$M, MATCH(Places!$B1972,Hosts!$A:$A,0), MATCH(Places!H$1,Hosts!$A$1:$M$1,0))</f>
        <v>1</v>
      </c>
      <c r="I1972" s="70">
        <f>INDEX(Hosts!$A:$M, MATCH(Places!$B1972,Hosts!$A:$A,0), MATCH(Places!I$1,Hosts!$A$1:$M$1,0))</f>
        <v>1</v>
      </c>
      <c r="J1972" t="str">
        <f>INDEX(Hosts!$A:$M, MATCH(Places!$B1972,Hosts!$A:$A,0), MATCH(Places!J$1,Hosts!$A$1:$M$1,0))</f>
        <v>No</v>
      </c>
      <c r="K1972">
        <v>16</v>
      </c>
      <c r="L1972" t="str">
        <f>VLOOKUP($K1972,Neighborhoods!$A:$C,2,0)</f>
        <v>Manhattan</v>
      </c>
      <c r="M1972" t="str">
        <f>VLOOKUP($K1972,Neighborhoods!$A:$C,3,0)</f>
        <v>Harlem</v>
      </c>
      <c r="N1972" t="str">
        <f>INDEX(Neighborhoods!$A:$C, MATCH(Places!$K1972,Neighborhoods!$A:$A,0), MATCH(Places!N$1,Neighborhoods!$A$1:$C$1,0))</f>
        <v>Manhattan</v>
      </c>
      <c r="O1972" t="str">
        <f>INDEX(Neighborhoods!$A:$C, MATCH(Places!$K1972,Neighborhoods!$A:$A,0), MATCH(Places!O$1,Neighborhoods!$A$1:$C$1,0))</f>
        <v>Harlem</v>
      </c>
      <c r="P1972" t="s">
        <v>11822</v>
      </c>
      <c r="Q1972" t="str">
        <f t="shared" si="120"/>
        <v>No</v>
      </c>
      <c r="R1972">
        <v>9</v>
      </c>
      <c r="S1972" t="str">
        <f t="shared" si="121"/>
        <v>Large</v>
      </c>
      <c r="T1972" s="50">
        <v>400</v>
      </c>
      <c r="U1972" s="70">
        <f t="shared" si="122"/>
        <v>0.04</v>
      </c>
      <c r="V1972" s="52">
        <v>5</v>
      </c>
      <c r="W1972" s="52" t="str" cm="1">
        <f t="array" ref="W1972">_xlfn.SWITCH(ROUND(V1972,0),5,"Excellent",4,"Good",3,"Ok","Bad")</f>
        <v>Excellent</v>
      </c>
      <c r="X1972">
        <v>59</v>
      </c>
      <c r="Y1972" t="str">
        <f t="shared" si="123"/>
        <v>No</v>
      </c>
      <c r="Z1972" s="68">
        <v>42538</v>
      </c>
      <c r="AA1972" s="68">
        <v>43812</v>
      </c>
      <c r="AB1972">
        <v>14</v>
      </c>
      <c r="AC1972" t="s">
        <v>15616</v>
      </c>
    </row>
    <row r="1973" spans="1:29" x14ac:dyDescent="0.3">
      <c r="A1973" t="s">
        <v>1453</v>
      </c>
      <c r="B1973">
        <v>846</v>
      </c>
      <c r="C1973" t="str">
        <f>VLOOKUP($B1973,Hosts!$A:$M,10,0)</f>
        <v>Within a few hours</v>
      </c>
      <c r="D1973" s="70">
        <f>VLOOKUP($B1973,Hosts!$A:$M,11,0)</f>
        <v>0.9</v>
      </c>
      <c r="E1973" s="70">
        <f>VLOOKUP($B1973,Hosts!$A:$M,12,0)</f>
        <v>0.94</v>
      </c>
      <c r="F1973" t="str">
        <f>VLOOKUP($B1973,Hosts!$A:$M,13,0)</f>
        <v>Yes</v>
      </c>
      <c r="G1973" t="str">
        <f>INDEX(Hosts!$A:$M, MATCH(Places!$B1973,Hosts!$A:$A,0), MATCH(Places!G$1,Hosts!$A$1:$M$1,0))</f>
        <v>Within a few hours</v>
      </c>
      <c r="H1973" s="70">
        <f>INDEX(Hosts!$A:$M, MATCH(Places!$B1973,Hosts!$A:$A,0), MATCH(Places!H$1,Hosts!$A$1:$M$1,0))</f>
        <v>0.9</v>
      </c>
      <c r="I1973" s="70">
        <f>INDEX(Hosts!$A:$M, MATCH(Places!$B1973,Hosts!$A:$A,0), MATCH(Places!I$1,Hosts!$A$1:$M$1,0))</f>
        <v>0.94</v>
      </c>
      <c r="J1973" t="str">
        <f>INDEX(Hosts!$A:$M, MATCH(Places!$B1973,Hosts!$A:$A,0), MATCH(Places!J$1,Hosts!$A$1:$M$1,0))</f>
        <v>Yes</v>
      </c>
      <c r="K1973">
        <v>16</v>
      </c>
      <c r="L1973" t="str">
        <f>VLOOKUP($K1973,Neighborhoods!$A:$C,2,0)</f>
        <v>Manhattan</v>
      </c>
      <c r="M1973" t="str">
        <f>VLOOKUP($K1973,Neighborhoods!$A:$C,3,0)</f>
        <v>Harlem</v>
      </c>
      <c r="N1973" t="str">
        <f>INDEX(Neighborhoods!$A:$C, MATCH(Places!$K1973,Neighborhoods!$A:$A,0), MATCH(Places!N$1,Neighborhoods!$A$1:$C$1,0))</f>
        <v>Manhattan</v>
      </c>
      <c r="O1973" t="str">
        <f>INDEX(Neighborhoods!$A:$C, MATCH(Places!$K1973,Neighborhoods!$A:$A,0), MATCH(Places!O$1,Neighborhoods!$A$1:$C$1,0))</f>
        <v>Harlem</v>
      </c>
      <c r="P1973" t="s">
        <v>11822</v>
      </c>
      <c r="Q1973" t="str">
        <f t="shared" si="120"/>
        <v>No</v>
      </c>
      <c r="R1973">
        <v>2</v>
      </c>
      <c r="S1973" t="str">
        <f t="shared" si="121"/>
        <v>Small</v>
      </c>
      <c r="T1973" s="50">
        <v>140</v>
      </c>
      <c r="U1973" s="70">
        <f t="shared" si="122"/>
        <v>0.03</v>
      </c>
      <c r="V1973" s="52">
        <v>4.93</v>
      </c>
      <c r="W1973" s="52" t="str" cm="1">
        <f t="array" ref="W1973">_xlfn.SWITCH(ROUND(V1973,0),5,"Excellent",4,"Good",3,"Ok","Bad")</f>
        <v>Excellent</v>
      </c>
      <c r="X1973">
        <v>55</v>
      </c>
      <c r="Y1973" t="str">
        <f t="shared" si="123"/>
        <v>No</v>
      </c>
      <c r="Z1973" s="68">
        <v>42534</v>
      </c>
      <c r="AA1973" s="68">
        <v>43968</v>
      </c>
      <c r="AB1973">
        <v>0</v>
      </c>
      <c r="AC1973" t="s">
        <v>15615</v>
      </c>
    </row>
    <row r="1974" spans="1:29" x14ac:dyDescent="0.3">
      <c r="A1974" t="s">
        <v>2423</v>
      </c>
      <c r="B1974">
        <v>2767</v>
      </c>
      <c r="C1974" t="str">
        <f>VLOOKUP($B1974,Hosts!$A:$M,10,0)</f>
        <v>Within an hour</v>
      </c>
      <c r="D1974" s="70">
        <f>VLOOKUP($B1974,Hosts!$A:$M,11,0)</f>
        <v>0.97</v>
      </c>
      <c r="E1974" s="70">
        <f>VLOOKUP($B1974,Hosts!$A:$M,12,0)</f>
        <v>0.91</v>
      </c>
      <c r="F1974" t="str">
        <f>VLOOKUP($B1974,Hosts!$A:$M,13,0)</f>
        <v>No</v>
      </c>
      <c r="G1974" t="str">
        <f>INDEX(Hosts!$A:$M, MATCH(Places!$B1974,Hosts!$A:$A,0), MATCH(Places!G$1,Hosts!$A$1:$M$1,0))</f>
        <v>Within an hour</v>
      </c>
      <c r="H1974" s="70">
        <f>INDEX(Hosts!$A:$M, MATCH(Places!$B1974,Hosts!$A:$A,0), MATCH(Places!H$1,Hosts!$A$1:$M$1,0))</f>
        <v>0.97</v>
      </c>
      <c r="I1974" s="70">
        <f>INDEX(Hosts!$A:$M, MATCH(Places!$B1974,Hosts!$A:$A,0), MATCH(Places!I$1,Hosts!$A$1:$M$1,0))</f>
        <v>0.91</v>
      </c>
      <c r="J1974" t="str">
        <f>INDEX(Hosts!$A:$M, MATCH(Places!$B1974,Hosts!$A:$A,0), MATCH(Places!J$1,Hosts!$A$1:$M$1,0))</f>
        <v>No</v>
      </c>
      <c r="K1974">
        <v>22</v>
      </c>
      <c r="L1974" t="str">
        <f>VLOOKUP($K1974,Neighborhoods!$A:$C,2,0)</f>
        <v>Queens</v>
      </c>
      <c r="M1974" t="str">
        <f>VLOOKUP($K1974,Neighborhoods!$A:$C,3,0)</f>
        <v>Flushing</v>
      </c>
      <c r="N1974" t="str">
        <f>INDEX(Neighborhoods!$A:$C, MATCH(Places!$K1974,Neighborhoods!$A:$A,0), MATCH(Places!N$1,Neighborhoods!$A$1:$C$1,0))</f>
        <v>Queens</v>
      </c>
      <c r="O1974" t="str">
        <f>INDEX(Neighborhoods!$A:$C, MATCH(Places!$K1974,Neighborhoods!$A:$A,0), MATCH(Places!O$1,Neighborhoods!$A$1:$C$1,0))</f>
        <v>Flushing</v>
      </c>
      <c r="P1974" t="s">
        <v>11822</v>
      </c>
      <c r="Q1974" t="str">
        <f t="shared" si="120"/>
        <v>No</v>
      </c>
      <c r="R1974">
        <v>2</v>
      </c>
      <c r="S1974" t="str">
        <f t="shared" si="121"/>
        <v>Small</v>
      </c>
      <c r="T1974" s="50">
        <v>60</v>
      </c>
      <c r="U1974" s="70">
        <f t="shared" si="122"/>
        <v>0.03</v>
      </c>
      <c r="V1974" s="52">
        <v>4.5599999999999996</v>
      </c>
      <c r="W1974" s="52" t="str" cm="1">
        <f t="array" ref="W1974">_xlfn.SWITCH(ROUND(V1974,0),5,"Excellent",4,"Good",3,"Ok","Bad")</f>
        <v>Excellent</v>
      </c>
      <c r="X1974">
        <v>71</v>
      </c>
      <c r="Y1974" t="str">
        <f t="shared" si="123"/>
        <v>No</v>
      </c>
      <c r="Z1974" s="68">
        <v>42522</v>
      </c>
      <c r="AA1974" s="68">
        <v>43800</v>
      </c>
      <c r="AB1974">
        <v>172</v>
      </c>
      <c r="AC1974" t="s">
        <v>15615</v>
      </c>
    </row>
    <row r="1975" spans="1:29" x14ac:dyDescent="0.3">
      <c r="A1975" t="s">
        <v>1454</v>
      </c>
      <c r="B1975">
        <v>2590</v>
      </c>
      <c r="C1975" t="str">
        <f>VLOOKUP($B1975,Hosts!$A:$M,10,0)</f>
        <v>Within an hour</v>
      </c>
      <c r="D1975" s="70">
        <f>VLOOKUP($B1975,Hosts!$A:$M,11,0)</f>
        <v>0.99</v>
      </c>
      <c r="E1975" s="70">
        <f>VLOOKUP($B1975,Hosts!$A:$M,12,0)</f>
        <v>0.94</v>
      </c>
      <c r="F1975" t="str">
        <f>VLOOKUP($B1975,Hosts!$A:$M,13,0)</f>
        <v>Yes</v>
      </c>
      <c r="G1975" t="str">
        <f>INDEX(Hosts!$A:$M, MATCH(Places!$B1975,Hosts!$A:$A,0), MATCH(Places!G$1,Hosts!$A$1:$M$1,0))</f>
        <v>Within an hour</v>
      </c>
      <c r="H1975" s="70">
        <f>INDEX(Hosts!$A:$M, MATCH(Places!$B1975,Hosts!$A:$A,0), MATCH(Places!H$1,Hosts!$A$1:$M$1,0))</f>
        <v>0.99</v>
      </c>
      <c r="I1975" s="70">
        <f>INDEX(Hosts!$A:$M, MATCH(Places!$B1975,Hosts!$A:$A,0), MATCH(Places!I$1,Hosts!$A$1:$M$1,0))</f>
        <v>0.94</v>
      </c>
      <c r="J1975" t="str">
        <f>INDEX(Hosts!$A:$M, MATCH(Places!$B1975,Hosts!$A:$A,0), MATCH(Places!J$1,Hosts!$A$1:$M$1,0))</f>
        <v>Yes</v>
      </c>
      <c r="K1975">
        <v>7</v>
      </c>
      <c r="L1975" t="str">
        <f>VLOOKUP($K1975,Neighborhoods!$A:$C,2,0)</f>
        <v>Brooklyn</v>
      </c>
      <c r="M1975" t="str">
        <f>VLOOKUP($K1975,Neighborhoods!$A:$C,3,0)</f>
        <v>Bedford-Stuyvesant</v>
      </c>
      <c r="N1975" t="str">
        <f>INDEX(Neighborhoods!$A:$C, MATCH(Places!$K1975,Neighborhoods!$A:$A,0), MATCH(Places!N$1,Neighborhoods!$A$1:$C$1,0))</f>
        <v>Brooklyn</v>
      </c>
      <c r="O1975" t="str">
        <f>INDEX(Neighborhoods!$A:$C, MATCH(Places!$K1975,Neighborhoods!$A:$A,0), MATCH(Places!O$1,Neighborhoods!$A$1:$C$1,0))</f>
        <v>Bedford-Stuyvesant</v>
      </c>
      <c r="P1975" t="s">
        <v>11822</v>
      </c>
      <c r="Q1975" t="str">
        <f t="shared" si="120"/>
        <v>No</v>
      </c>
      <c r="R1975">
        <v>5</v>
      </c>
      <c r="S1975" t="str">
        <f t="shared" si="121"/>
        <v>Medium</v>
      </c>
      <c r="T1975" s="50">
        <v>274</v>
      </c>
      <c r="U1975" s="70">
        <f t="shared" si="122"/>
        <v>0.04</v>
      </c>
      <c r="V1975" s="52">
        <v>4.91</v>
      </c>
      <c r="W1975" s="52" t="str" cm="1">
        <f t="array" ref="W1975">_xlfn.SWITCH(ROUND(V1975,0),5,"Excellent",4,"Good",3,"Ok","Bad")</f>
        <v>Excellent</v>
      </c>
      <c r="X1975">
        <v>129</v>
      </c>
      <c r="Y1975" t="str">
        <f t="shared" si="123"/>
        <v>Yes</v>
      </c>
      <c r="Z1975" s="68">
        <v>42505</v>
      </c>
      <c r="AA1975" s="68">
        <v>44041</v>
      </c>
      <c r="AB1975">
        <v>362</v>
      </c>
      <c r="AC1975" t="s">
        <v>15615</v>
      </c>
    </row>
    <row r="1976" spans="1:29" x14ac:dyDescent="0.3">
      <c r="A1976" t="s">
        <v>1455</v>
      </c>
      <c r="B1976">
        <v>430</v>
      </c>
      <c r="C1976" t="str">
        <f>VLOOKUP($B1976,Hosts!$A:$M,10,0)</f>
        <v>Within an hour</v>
      </c>
      <c r="D1976" s="70">
        <f>VLOOKUP($B1976,Hosts!$A:$M,11,0)</f>
        <v>0.87</v>
      </c>
      <c r="E1976" s="70">
        <f>VLOOKUP($B1976,Hosts!$A:$M,12,0)</f>
        <v>0.99</v>
      </c>
      <c r="F1976" t="str">
        <f>VLOOKUP($B1976,Hosts!$A:$M,13,0)</f>
        <v>No</v>
      </c>
      <c r="G1976" t="str">
        <f>INDEX(Hosts!$A:$M, MATCH(Places!$B1976,Hosts!$A:$A,0), MATCH(Places!G$1,Hosts!$A$1:$M$1,0))</f>
        <v>Within an hour</v>
      </c>
      <c r="H1976" s="70">
        <f>INDEX(Hosts!$A:$M, MATCH(Places!$B1976,Hosts!$A:$A,0), MATCH(Places!H$1,Hosts!$A$1:$M$1,0))</f>
        <v>0.87</v>
      </c>
      <c r="I1976" s="70">
        <f>INDEX(Hosts!$A:$M, MATCH(Places!$B1976,Hosts!$A:$A,0), MATCH(Places!I$1,Hosts!$A$1:$M$1,0))</f>
        <v>0.99</v>
      </c>
      <c r="J1976" t="str">
        <f>INDEX(Hosts!$A:$M, MATCH(Places!$B1976,Hosts!$A:$A,0), MATCH(Places!J$1,Hosts!$A$1:$M$1,0))</f>
        <v>No</v>
      </c>
      <c r="K1976">
        <v>8</v>
      </c>
      <c r="L1976" t="str">
        <f>VLOOKUP($K1976,Neighborhoods!$A:$C,2,0)</f>
        <v>Brooklyn</v>
      </c>
      <c r="M1976" t="str">
        <f>VLOOKUP($K1976,Neighborhoods!$A:$C,3,0)</f>
        <v>Bushwick</v>
      </c>
      <c r="N1976" t="str">
        <f>INDEX(Neighborhoods!$A:$C, MATCH(Places!$K1976,Neighborhoods!$A:$A,0), MATCH(Places!N$1,Neighborhoods!$A$1:$C$1,0))</f>
        <v>Brooklyn</v>
      </c>
      <c r="O1976" t="str">
        <f>INDEX(Neighborhoods!$A:$C, MATCH(Places!$K1976,Neighborhoods!$A:$A,0), MATCH(Places!O$1,Neighborhoods!$A$1:$C$1,0))</f>
        <v>Bushwick</v>
      </c>
      <c r="P1976" t="s">
        <v>11822</v>
      </c>
      <c r="Q1976" t="str">
        <f t="shared" si="120"/>
        <v>No</v>
      </c>
      <c r="R1976">
        <v>3</v>
      </c>
      <c r="S1976" t="str">
        <f t="shared" si="121"/>
        <v>Medium</v>
      </c>
      <c r="T1976" s="50">
        <v>134</v>
      </c>
      <c r="U1976" s="70">
        <f t="shared" si="122"/>
        <v>0.03</v>
      </c>
      <c r="V1976" s="52">
        <v>4.51</v>
      </c>
      <c r="W1976" s="52" t="str" cm="1">
        <f t="array" ref="W1976">_xlfn.SWITCH(ROUND(V1976,0),5,"Excellent",4,"Good",3,"Ok","Bad")</f>
        <v>Excellent</v>
      </c>
      <c r="X1976">
        <v>147</v>
      </c>
      <c r="Y1976" t="str">
        <f t="shared" si="123"/>
        <v>No</v>
      </c>
      <c r="Z1976" s="68">
        <v>42521</v>
      </c>
      <c r="AA1976" s="68">
        <v>44009</v>
      </c>
      <c r="AB1976">
        <v>306</v>
      </c>
      <c r="AC1976" t="s">
        <v>15616</v>
      </c>
    </row>
    <row r="1977" spans="1:29" x14ac:dyDescent="0.3">
      <c r="A1977" t="s">
        <v>1456</v>
      </c>
      <c r="B1977">
        <v>2815</v>
      </c>
      <c r="C1977" t="str">
        <f>VLOOKUP($B1977,Hosts!$A:$M,10,0)</f>
        <v>Within an hour</v>
      </c>
      <c r="D1977" s="70">
        <f>VLOOKUP($B1977,Hosts!$A:$M,11,0)</f>
        <v>1</v>
      </c>
      <c r="E1977" s="70">
        <f>VLOOKUP($B1977,Hosts!$A:$M,12,0)</f>
        <v>1</v>
      </c>
      <c r="F1977" t="str">
        <f>VLOOKUP($B1977,Hosts!$A:$M,13,0)</f>
        <v>Yes</v>
      </c>
      <c r="G1977" t="str">
        <f>INDEX(Hosts!$A:$M, MATCH(Places!$B1977,Hosts!$A:$A,0), MATCH(Places!G$1,Hosts!$A$1:$M$1,0))</f>
        <v>Within an hour</v>
      </c>
      <c r="H1977" s="70">
        <f>INDEX(Hosts!$A:$M, MATCH(Places!$B1977,Hosts!$A:$A,0), MATCH(Places!H$1,Hosts!$A$1:$M$1,0))</f>
        <v>1</v>
      </c>
      <c r="I1977" s="70">
        <f>INDEX(Hosts!$A:$M, MATCH(Places!$B1977,Hosts!$A:$A,0), MATCH(Places!I$1,Hosts!$A$1:$M$1,0))</f>
        <v>1</v>
      </c>
      <c r="J1977" t="str">
        <f>INDEX(Hosts!$A:$M, MATCH(Places!$B1977,Hosts!$A:$A,0), MATCH(Places!J$1,Hosts!$A$1:$M$1,0))</f>
        <v>Yes</v>
      </c>
      <c r="K1977">
        <v>8</v>
      </c>
      <c r="L1977" t="str">
        <f>VLOOKUP($K1977,Neighborhoods!$A:$C,2,0)</f>
        <v>Brooklyn</v>
      </c>
      <c r="M1977" t="str">
        <f>VLOOKUP($K1977,Neighborhoods!$A:$C,3,0)</f>
        <v>Bushwick</v>
      </c>
      <c r="N1977" t="str">
        <f>INDEX(Neighborhoods!$A:$C, MATCH(Places!$K1977,Neighborhoods!$A:$A,0), MATCH(Places!N$1,Neighborhoods!$A$1:$C$1,0))</f>
        <v>Brooklyn</v>
      </c>
      <c r="O1977" t="str">
        <f>INDEX(Neighborhoods!$A:$C, MATCH(Places!$K1977,Neighborhoods!$A:$A,0), MATCH(Places!O$1,Neighborhoods!$A$1:$C$1,0))</f>
        <v>Bushwick</v>
      </c>
      <c r="P1977" t="s">
        <v>1</v>
      </c>
      <c r="Q1977" t="str">
        <f t="shared" si="120"/>
        <v>Yes</v>
      </c>
      <c r="R1977">
        <v>2</v>
      </c>
      <c r="S1977" t="str">
        <f t="shared" si="121"/>
        <v>Small</v>
      </c>
      <c r="T1977" s="50">
        <v>89</v>
      </c>
      <c r="U1977" s="70">
        <f t="shared" si="122"/>
        <v>0.03</v>
      </c>
      <c r="V1977" s="52">
        <v>4.99</v>
      </c>
      <c r="W1977" s="52" t="str" cm="1">
        <f t="array" ref="W1977">_xlfn.SWITCH(ROUND(V1977,0),5,"Excellent",4,"Good",3,"Ok","Bad")</f>
        <v>Excellent</v>
      </c>
      <c r="X1977">
        <v>74</v>
      </c>
      <c r="Y1977" t="str">
        <f t="shared" si="123"/>
        <v>No</v>
      </c>
      <c r="Z1977" s="68">
        <v>42531</v>
      </c>
      <c r="AA1977" s="68">
        <v>43989</v>
      </c>
      <c r="AB1977">
        <v>179</v>
      </c>
      <c r="AC1977" t="s">
        <v>15616</v>
      </c>
    </row>
    <row r="1978" spans="1:29" x14ac:dyDescent="0.3">
      <c r="A1978" t="s">
        <v>1457</v>
      </c>
      <c r="B1978">
        <v>2815</v>
      </c>
      <c r="C1978" t="str">
        <f>VLOOKUP($B1978,Hosts!$A:$M,10,0)</f>
        <v>Within an hour</v>
      </c>
      <c r="D1978" s="70">
        <f>VLOOKUP($B1978,Hosts!$A:$M,11,0)</f>
        <v>1</v>
      </c>
      <c r="E1978" s="70">
        <f>VLOOKUP($B1978,Hosts!$A:$M,12,0)</f>
        <v>1</v>
      </c>
      <c r="F1978" t="str">
        <f>VLOOKUP($B1978,Hosts!$A:$M,13,0)</f>
        <v>Yes</v>
      </c>
      <c r="G1978" t="str">
        <f>INDEX(Hosts!$A:$M, MATCH(Places!$B1978,Hosts!$A:$A,0), MATCH(Places!G$1,Hosts!$A$1:$M$1,0))</f>
        <v>Within an hour</v>
      </c>
      <c r="H1978" s="70">
        <f>INDEX(Hosts!$A:$M, MATCH(Places!$B1978,Hosts!$A:$A,0), MATCH(Places!H$1,Hosts!$A$1:$M$1,0))</f>
        <v>1</v>
      </c>
      <c r="I1978" s="70">
        <f>INDEX(Hosts!$A:$M, MATCH(Places!$B1978,Hosts!$A:$A,0), MATCH(Places!I$1,Hosts!$A$1:$M$1,0))</f>
        <v>1</v>
      </c>
      <c r="J1978" t="str">
        <f>INDEX(Hosts!$A:$M, MATCH(Places!$B1978,Hosts!$A:$A,0), MATCH(Places!J$1,Hosts!$A$1:$M$1,0))</f>
        <v>Yes</v>
      </c>
      <c r="K1978">
        <v>8</v>
      </c>
      <c r="L1978" t="str">
        <f>VLOOKUP($K1978,Neighborhoods!$A:$C,2,0)</f>
        <v>Brooklyn</v>
      </c>
      <c r="M1978" t="str">
        <f>VLOOKUP($K1978,Neighborhoods!$A:$C,3,0)</f>
        <v>Bushwick</v>
      </c>
      <c r="N1978" t="str">
        <f>INDEX(Neighborhoods!$A:$C, MATCH(Places!$K1978,Neighborhoods!$A:$A,0), MATCH(Places!N$1,Neighborhoods!$A$1:$C$1,0))</f>
        <v>Brooklyn</v>
      </c>
      <c r="O1978" t="str">
        <f>INDEX(Neighborhoods!$A:$C, MATCH(Places!$K1978,Neighborhoods!$A:$A,0), MATCH(Places!O$1,Neighborhoods!$A$1:$C$1,0))</f>
        <v>Bushwick</v>
      </c>
      <c r="P1978" t="s">
        <v>1</v>
      </c>
      <c r="Q1978" t="str">
        <f t="shared" si="120"/>
        <v>Yes</v>
      </c>
      <c r="R1978">
        <v>2</v>
      </c>
      <c r="S1978" t="str">
        <f t="shared" si="121"/>
        <v>Small</v>
      </c>
      <c r="T1978" s="50">
        <v>75</v>
      </c>
      <c r="U1978" s="70">
        <f t="shared" si="122"/>
        <v>0.03</v>
      </c>
      <c r="V1978" s="52">
        <v>4.91</v>
      </c>
      <c r="W1978" s="52" t="str" cm="1">
        <f t="array" ref="W1978">_xlfn.SWITCH(ROUND(V1978,0),5,"Excellent",4,"Good",3,"Ok","Bad")</f>
        <v>Excellent</v>
      </c>
      <c r="X1978">
        <v>92</v>
      </c>
      <c r="Y1978" t="str">
        <f t="shared" si="123"/>
        <v>No</v>
      </c>
      <c r="Z1978" s="68">
        <v>42526</v>
      </c>
      <c r="AA1978" s="68">
        <v>43825</v>
      </c>
      <c r="AB1978">
        <v>179</v>
      </c>
      <c r="AC1978" t="s">
        <v>15616</v>
      </c>
    </row>
    <row r="1979" spans="1:29" x14ac:dyDescent="0.3">
      <c r="A1979" t="s">
        <v>1458</v>
      </c>
      <c r="B1979">
        <v>281</v>
      </c>
      <c r="C1979" t="str">
        <f>VLOOKUP($B1979,Hosts!$A:$M,10,0)</f>
        <v>Within an hour</v>
      </c>
      <c r="D1979" s="70">
        <f>VLOOKUP($B1979,Hosts!$A:$M,11,0)</f>
        <v>1</v>
      </c>
      <c r="E1979" s="70">
        <f>VLOOKUP($B1979,Hosts!$A:$M,12,0)</f>
        <v>0.67</v>
      </c>
      <c r="F1979" t="str">
        <f>VLOOKUP($B1979,Hosts!$A:$M,13,0)</f>
        <v>Yes</v>
      </c>
      <c r="G1979" t="str">
        <f>INDEX(Hosts!$A:$M, MATCH(Places!$B1979,Hosts!$A:$A,0), MATCH(Places!G$1,Hosts!$A$1:$M$1,0))</f>
        <v>Within an hour</v>
      </c>
      <c r="H1979" s="70">
        <f>INDEX(Hosts!$A:$M, MATCH(Places!$B1979,Hosts!$A:$A,0), MATCH(Places!H$1,Hosts!$A$1:$M$1,0))</f>
        <v>1</v>
      </c>
      <c r="I1979" s="70">
        <f>INDEX(Hosts!$A:$M, MATCH(Places!$B1979,Hosts!$A:$A,0), MATCH(Places!I$1,Hosts!$A$1:$M$1,0))</f>
        <v>0.67</v>
      </c>
      <c r="J1979" t="str">
        <f>INDEX(Hosts!$A:$M, MATCH(Places!$B1979,Hosts!$A:$A,0), MATCH(Places!J$1,Hosts!$A$1:$M$1,0))</f>
        <v>Yes</v>
      </c>
      <c r="K1979">
        <v>7</v>
      </c>
      <c r="L1979" t="str">
        <f>VLOOKUP($K1979,Neighborhoods!$A:$C,2,0)</f>
        <v>Brooklyn</v>
      </c>
      <c r="M1979" t="str">
        <f>VLOOKUP($K1979,Neighborhoods!$A:$C,3,0)</f>
        <v>Bedford-Stuyvesant</v>
      </c>
      <c r="N1979" t="str">
        <f>INDEX(Neighborhoods!$A:$C, MATCH(Places!$K1979,Neighborhoods!$A:$A,0), MATCH(Places!N$1,Neighborhoods!$A$1:$C$1,0))</f>
        <v>Brooklyn</v>
      </c>
      <c r="O1979" t="str">
        <f>INDEX(Neighborhoods!$A:$C, MATCH(Places!$K1979,Neighborhoods!$A:$A,0), MATCH(Places!O$1,Neighborhoods!$A$1:$C$1,0))</f>
        <v>Bedford-Stuyvesant</v>
      </c>
      <c r="P1979" t="s">
        <v>11822</v>
      </c>
      <c r="Q1979" t="str">
        <f t="shared" si="120"/>
        <v>No</v>
      </c>
      <c r="R1979">
        <v>2</v>
      </c>
      <c r="S1979" t="str">
        <f t="shared" si="121"/>
        <v>Small</v>
      </c>
      <c r="T1979" s="50">
        <v>120</v>
      </c>
      <c r="U1979" s="70">
        <f t="shared" si="122"/>
        <v>0.03</v>
      </c>
      <c r="V1979" s="52">
        <v>4.8099999999999996</v>
      </c>
      <c r="W1979" s="52" t="str" cm="1">
        <f t="array" ref="W1979">_xlfn.SWITCH(ROUND(V1979,0),5,"Excellent",4,"Good",3,"Ok","Bad")</f>
        <v>Excellent</v>
      </c>
      <c r="X1979">
        <v>26</v>
      </c>
      <c r="Y1979" t="str">
        <f t="shared" si="123"/>
        <v>No</v>
      </c>
      <c r="Z1979" s="68">
        <v>42631</v>
      </c>
      <c r="AA1979" s="68">
        <v>43982</v>
      </c>
      <c r="AB1979">
        <v>27</v>
      </c>
      <c r="AC1979" t="s">
        <v>15615</v>
      </c>
    </row>
    <row r="1980" spans="1:29" x14ac:dyDescent="0.3">
      <c r="A1980" t="s">
        <v>1459</v>
      </c>
      <c r="B1980">
        <v>1605</v>
      </c>
      <c r="C1980" t="str">
        <f>VLOOKUP($B1980,Hosts!$A:$M,10,0)</f>
        <v>Within an hour</v>
      </c>
      <c r="D1980" s="70">
        <f>VLOOKUP($B1980,Hosts!$A:$M,11,0)</f>
        <v>0.92</v>
      </c>
      <c r="E1980" s="70">
        <f>VLOOKUP($B1980,Hosts!$A:$M,12,0)</f>
        <v>0.84</v>
      </c>
      <c r="F1980" t="str">
        <f>VLOOKUP($B1980,Hosts!$A:$M,13,0)</f>
        <v>No</v>
      </c>
      <c r="G1980" t="str">
        <f>INDEX(Hosts!$A:$M, MATCH(Places!$B1980,Hosts!$A:$A,0), MATCH(Places!G$1,Hosts!$A$1:$M$1,0))</f>
        <v>Within an hour</v>
      </c>
      <c r="H1980" s="70">
        <f>INDEX(Hosts!$A:$M, MATCH(Places!$B1980,Hosts!$A:$A,0), MATCH(Places!H$1,Hosts!$A$1:$M$1,0))</f>
        <v>0.92</v>
      </c>
      <c r="I1980" s="70">
        <f>INDEX(Hosts!$A:$M, MATCH(Places!$B1980,Hosts!$A:$A,0), MATCH(Places!I$1,Hosts!$A$1:$M$1,0))</f>
        <v>0.84</v>
      </c>
      <c r="J1980" t="str">
        <f>INDEX(Hosts!$A:$M, MATCH(Places!$B1980,Hosts!$A:$A,0), MATCH(Places!J$1,Hosts!$A$1:$M$1,0))</f>
        <v>No</v>
      </c>
      <c r="K1980">
        <v>19</v>
      </c>
      <c r="L1980" t="str">
        <f>VLOOKUP($K1980,Neighborhoods!$A:$C,2,0)</f>
        <v>Manhattan</v>
      </c>
      <c r="M1980" t="str">
        <f>VLOOKUP($K1980,Neighborhoods!$A:$C,3,0)</f>
        <v>Upper East Side</v>
      </c>
      <c r="N1980" t="str">
        <f>INDEX(Neighborhoods!$A:$C, MATCH(Places!$K1980,Neighborhoods!$A:$A,0), MATCH(Places!N$1,Neighborhoods!$A$1:$C$1,0))</f>
        <v>Manhattan</v>
      </c>
      <c r="O1980" t="str">
        <f>INDEX(Neighborhoods!$A:$C, MATCH(Places!$K1980,Neighborhoods!$A:$A,0), MATCH(Places!O$1,Neighborhoods!$A$1:$C$1,0))</f>
        <v>Upper East Side</v>
      </c>
      <c r="P1980" t="s">
        <v>11822</v>
      </c>
      <c r="Q1980" t="str">
        <f t="shared" si="120"/>
        <v>No</v>
      </c>
      <c r="R1980">
        <v>3</v>
      </c>
      <c r="S1980" t="str">
        <f t="shared" si="121"/>
        <v>Medium</v>
      </c>
      <c r="T1980" s="50">
        <v>138</v>
      </c>
      <c r="U1980" s="70">
        <f t="shared" si="122"/>
        <v>0.03</v>
      </c>
      <c r="V1980" s="52">
        <v>5</v>
      </c>
      <c r="W1980" s="52" t="str" cm="1">
        <f t="array" ref="W1980">_xlfn.SWITCH(ROUND(V1980,0),5,"Excellent",4,"Good",3,"Ok","Bad")</f>
        <v>Excellent</v>
      </c>
      <c r="X1980">
        <v>3</v>
      </c>
      <c r="Y1980" t="str">
        <f t="shared" si="123"/>
        <v>No</v>
      </c>
      <c r="Z1980" s="68">
        <v>43264</v>
      </c>
      <c r="AA1980" s="68">
        <v>43819</v>
      </c>
      <c r="AB1980">
        <v>365</v>
      </c>
      <c r="AC1980" t="s">
        <v>15615</v>
      </c>
    </row>
    <row r="1981" spans="1:29" x14ac:dyDescent="0.3">
      <c r="A1981" t="s">
        <v>1460</v>
      </c>
      <c r="B1981">
        <v>932</v>
      </c>
      <c r="C1981" t="str">
        <f>VLOOKUP($B1981,Hosts!$A:$M,10,0)</f>
        <v>Within a few hours</v>
      </c>
      <c r="D1981" s="70">
        <f>VLOOKUP($B1981,Hosts!$A:$M,11,0)</f>
        <v>1</v>
      </c>
      <c r="E1981" s="70">
        <f>VLOOKUP($B1981,Hosts!$A:$M,12,0)</f>
        <v>0.5</v>
      </c>
      <c r="F1981" t="str">
        <f>VLOOKUP($B1981,Hosts!$A:$M,13,0)</f>
        <v>No</v>
      </c>
      <c r="G1981" t="str">
        <f>INDEX(Hosts!$A:$M, MATCH(Places!$B1981,Hosts!$A:$A,0), MATCH(Places!G$1,Hosts!$A$1:$M$1,0))</f>
        <v>Within a few hours</v>
      </c>
      <c r="H1981" s="70">
        <f>INDEX(Hosts!$A:$M, MATCH(Places!$B1981,Hosts!$A:$A,0), MATCH(Places!H$1,Hosts!$A$1:$M$1,0))</f>
        <v>1</v>
      </c>
      <c r="I1981" s="70">
        <f>INDEX(Hosts!$A:$M, MATCH(Places!$B1981,Hosts!$A:$A,0), MATCH(Places!I$1,Hosts!$A$1:$M$1,0))</f>
        <v>0.5</v>
      </c>
      <c r="J1981" t="str">
        <f>INDEX(Hosts!$A:$M, MATCH(Places!$B1981,Hosts!$A:$A,0), MATCH(Places!J$1,Hosts!$A$1:$M$1,0))</f>
        <v>No</v>
      </c>
      <c r="K1981">
        <v>25</v>
      </c>
      <c r="L1981" t="str">
        <f>VLOOKUP($K1981,Neighborhoods!$A:$C,2,0)</f>
        <v>Queens</v>
      </c>
      <c r="M1981" t="str">
        <f>VLOOKUP($K1981,Neighborhoods!$A:$C,3,0)</f>
        <v>Ridgewood</v>
      </c>
      <c r="N1981" t="str">
        <f>INDEX(Neighborhoods!$A:$C, MATCH(Places!$K1981,Neighborhoods!$A:$A,0), MATCH(Places!N$1,Neighborhoods!$A$1:$C$1,0))</f>
        <v>Queens</v>
      </c>
      <c r="O1981" t="str">
        <f>INDEX(Neighborhoods!$A:$C, MATCH(Places!$K1981,Neighborhoods!$A:$A,0), MATCH(Places!O$1,Neighborhoods!$A$1:$C$1,0))</f>
        <v>Ridgewood</v>
      </c>
      <c r="P1981" t="s">
        <v>1</v>
      </c>
      <c r="Q1981" t="str">
        <f t="shared" si="120"/>
        <v>Yes</v>
      </c>
      <c r="R1981">
        <v>1</v>
      </c>
      <c r="S1981" t="str">
        <f t="shared" si="121"/>
        <v>Small</v>
      </c>
      <c r="T1981" s="50">
        <v>50</v>
      </c>
      <c r="U1981" s="70">
        <f t="shared" si="122"/>
        <v>0.03</v>
      </c>
      <c r="V1981" s="52">
        <v>5</v>
      </c>
      <c r="W1981" s="52" t="str" cm="1">
        <f t="array" ref="W1981">_xlfn.SWITCH(ROUND(V1981,0),5,"Excellent",4,"Good",3,"Ok","Bad")</f>
        <v>Excellent</v>
      </c>
      <c r="X1981">
        <v>4</v>
      </c>
      <c r="Y1981" t="str">
        <f t="shared" si="123"/>
        <v>No</v>
      </c>
      <c r="Z1981" s="68">
        <v>42857</v>
      </c>
      <c r="AA1981" s="68">
        <v>43302</v>
      </c>
      <c r="AB1981">
        <v>90</v>
      </c>
      <c r="AC1981" t="s">
        <v>15615</v>
      </c>
    </row>
    <row r="1982" spans="1:29" x14ac:dyDescent="0.3">
      <c r="A1982" t="s">
        <v>1461</v>
      </c>
      <c r="B1982">
        <v>1146</v>
      </c>
      <c r="C1982" t="str">
        <f>VLOOKUP($B1982,Hosts!$A:$M,10,0)</f>
        <v>Within a day</v>
      </c>
      <c r="D1982" s="70">
        <f>VLOOKUP($B1982,Hosts!$A:$M,11,0)</f>
        <v>0.5</v>
      </c>
      <c r="E1982" s="70">
        <f>VLOOKUP($B1982,Hosts!$A:$M,12,0)</f>
        <v>0.9</v>
      </c>
      <c r="F1982" t="str">
        <f>VLOOKUP($B1982,Hosts!$A:$M,13,0)</f>
        <v>No</v>
      </c>
      <c r="G1982" t="str">
        <f>INDEX(Hosts!$A:$M, MATCH(Places!$B1982,Hosts!$A:$A,0), MATCH(Places!G$1,Hosts!$A$1:$M$1,0))</f>
        <v>Within a day</v>
      </c>
      <c r="H1982" s="70">
        <f>INDEX(Hosts!$A:$M, MATCH(Places!$B1982,Hosts!$A:$A,0), MATCH(Places!H$1,Hosts!$A$1:$M$1,0))</f>
        <v>0.5</v>
      </c>
      <c r="I1982" s="70">
        <f>INDEX(Hosts!$A:$M, MATCH(Places!$B1982,Hosts!$A:$A,0), MATCH(Places!I$1,Hosts!$A$1:$M$1,0))</f>
        <v>0.9</v>
      </c>
      <c r="J1982" t="str">
        <f>INDEX(Hosts!$A:$M, MATCH(Places!$B1982,Hosts!$A:$A,0), MATCH(Places!J$1,Hosts!$A$1:$M$1,0))</f>
        <v>No</v>
      </c>
      <c r="K1982">
        <v>13</v>
      </c>
      <c r="L1982" t="str">
        <f>VLOOKUP($K1982,Neighborhoods!$A:$C,2,0)</f>
        <v>Manhattan</v>
      </c>
      <c r="M1982" t="str">
        <f>VLOOKUP($K1982,Neighborhoods!$A:$C,3,0)</f>
        <v>Chelsea</v>
      </c>
      <c r="N1982" t="str">
        <f>INDEX(Neighborhoods!$A:$C, MATCH(Places!$K1982,Neighborhoods!$A:$A,0), MATCH(Places!N$1,Neighborhoods!$A$1:$C$1,0))</f>
        <v>Manhattan</v>
      </c>
      <c r="O1982" t="str">
        <f>INDEX(Neighborhoods!$A:$C, MATCH(Places!$K1982,Neighborhoods!$A:$A,0), MATCH(Places!O$1,Neighborhoods!$A$1:$C$1,0))</f>
        <v>Chelsea</v>
      </c>
      <c r="P1982" t="s">
        <v>1</v>
      </c>
      <c r="Q1982" t="str">
        <f t="shared" si="120"/>
        <v>Yes</v>
      </c>
      <c r="R1982">
        <v>1</v>
      </c>
      <c r="S1982" t="str">
        <f t="shared" si="121"/>
        <v>Small</v>
      </c>
      <c r="T1982" s="50">
        <v>106</v>
      </c>
      <c r="U1982" s="70">
        <f t="shared" si="122"/>
        <v>0.03</v>
      </c>
      <c r="V1982" s="52">
        <v>5</v>
      </c>
      <c r="W1982" s="52" t="str" cm="1">
        <f t="array" ref="W1982">_xlfn.SWITCH(ROUND(V1982,0),5,"Excellent",4,"Good",3,"Ok","Bad")</f>
        <v>Excellent</v>
      </c>
      <c r="X1982">
        <v>8</v>
      </c>
      <c r="Y1982" t="str">
        <f t="shared" si="123"/>
        <v>No</v>
      </c>
      <c r="Z1982" s="68">
        <v>42549</v>
      </c>
      <c r="AA1982" s="68">
        <v>43714</v>
      </c>
      <c r="AB1982">
        <v>364</v>
      </c>
      <c r="AC1982" t="s">
        <v>15615</v>
      </c>
    </row>
    <row r="1983" spans="1:29" x14ac:dyDescent="0.3">
      <c r="A1983" t="s">
        <v>1462</v>
      </c>
      <c r="B1983">
        <v>985</v>
      </c>
      <c r="C1983" t="str">
        <f>VLOOKUP($B1983,Hosts!$A:$M,10,0)</f>
        <v>Within an hour</v>
      </c>
      <c r="D1983" s="70">
        <f>VLOOKUP($B1983,Hosts!$A:$M,11,0)</f>
        <v>1</v>
      </c>
      <c r="E1983" s="70">
        <f>VLOOKUP($B1983,Hosts!$A:$M,12,0)</f>
        <v>0.67</v>
      </c>
      <c r="F1983" t="str">
        <f>VLOOKUP($B1983,Hosts!$A:$M,13,0)</f>
        <v>No</v>
      </c>
      <c r="G1983" t="str">
        <f>INDEX(Hosts!$A:$M, MATCH(Places!$B1983,Hosts!$A:$A,0), MATCH(Places!G$1,Hosts!$A$1:$M$1,0))</f>
        <v>Within an hour</v>
      </c>
      <c r="H1983" s="70">
        <f>INDEX(Hosts!$A:$M, MATCH(Places!$B1983,Hosts!$A:$A,0), MATCH(Places!H$1,Hosts!$A$1:$M$1,0))</f>
        <v>1</v>
      </c>
      <c r="I1983" s="70">
        <f>INDEX(Hosts!$A:$M, MATCH(Places!$B1983,Hosts!$A:$A,0), MATCH(Places!I$1,Hosts!$A$1:$M$1,0))</f>
        <v>0.67</v>
      </c>
      <c r="J1983" t="str">
        <f>INDEX(Hosts!$A:$M, MATCH(Places!$B1983,Hosts!$A:$A,0), MATCH(Places!J$1,Hosts!$A$1:$M$1,0))</f>
        <v>No</v>
      </c>
      <c r="K1983">
        <v>16</v>
      </c>
      <c r="L1983" t="str">
        <f>VLOOKUP($K1983,Neighborhoods!$A:$C,2,0)</f>
        <v>Manhattan</v>
      </c>
      <c r="M1983" t="str">
        <f>VLOOKUP($K1983,Neighborhoods!$A:$C,3,0)</f>
        <v>Harlem</v>
      </c>
      <c r="N1983" t="str">
        <f>INDEX(Neighborhoods!$A:$C, MATCH(Places!$K1983,Neighborhoods!$A:$A,0), MATCH(Places!N$1,Neighborhoods!$A$1:$C$1,0))</f>
        <v>Manhattan</v>
      </c>
      <c r="O1983" t="str">
        <f>INDEX(Neighborhoods!$A:$C, MATCH(Places!$K1983,Neighborhoods!$A:$A,0), MATCH(Places!O$1,Neighborhoods!$A$1:$C$1,0))</f>
        <v>Harlem</v>
      </c>
      <c r="P1983" t="s">
        <v>1</v>
      </c>
      <c r="Q1983" t="str">
        <f t="shared" si="120"/>
        <v>Yes</v>
      </c>
      <c r="R1983">
        <v>2</v>
      </c>
      <c r="S1983" t="str">
        <f t="shared" si="121"/>
        <v>Small</v>
      </c>
      <c r="T1983" s="50">
        <v>175</v>
      </c>
      <c r="U1983" s="70">
        <f t="shared" si="122"/>
        <v>0.03</v>
      </c>
      <c r="V1983" s="52">
        <v>4.5</v>
      </c>
      <c r="W1983" s="52" t="str" cm="1">
        <f t="array" ref="W1983">_xlfn.SWITCH(ROUND(V1983,0),5,"Excellent",4,"Good",3,"Ok","Bad")</f>
        <v>Excellent</v>
      </c>
      <c r="X1983">
        <v>4</v>
      </c>
      <c r="Y1983" t="str">
        <f t="shared" si="123"/>
        <v>No</v>
      </c>
      <c r="Z1983" s="68">
        <v>42644</v>
      </c>
      <c r="AA1983" s="68">
        <v>43830</v>
      </c>
      <c r="AB1983">
        <v>365</v>
      </c>
      <c r="AC1983" t="s">
        <v>15615</v>
      </c>
    </row>
    <row r="1984" spans="1:29" x14ac:dyDescent="0.3">
      <c r="A1984" t="s">
        <v>15050</v>
      </c>
      <c r="B1984">
        <v>302</v>
      </c>
      <c r="C1984" t="str">
        <f>VLOOKUP($B1984,Hosts!$A:$M,10,0)</f>
        <v>Within a day</v>
      </c>
      <c r="D1984" s="70">
        <f>VLOOKUP($B1984,Hosts!$A:$M,11,0)</f>
        <v>1</v>
      </c>
      <c r="E1984" s="70">
        <f>VLOOKUP($B1984,Hosts!$A:$M,12,0)</f>
        <v>0.33</v>
      </c>
      <c r="F1984" t="str">
        <f>VLOOKUP($B1984,Hosts!$A:$M,13,0)</f>
        <v>No</v>
      </c>
      <c r="G1984" t="str">
        <f>INDEX(Hosts!$A:$M, MATCH(Places!$B1984,Hosts!$A:$A,0), MATCH(Places!G$1,Hosts!$A$1:$M$1,0))</f>
        <v>Within a day</v>
      </c>
      <c r="H1984" s="70">
        <f>INDEX(Hosts!$A:$M, MATCH(Places!$B1984,Hosts!$A:$A,0), MATCH(Places!H$1,Hosts!$A$1:$M$1,0))</f>
        <v>1</v>
      </c>
      <c r="I1984" s="70">
        <f>INDEX(Hosts!$A:$M, MATCH(Places!$B1984,Hosts!$A:$A,0), MATCH(Places!I$1,Hosts!$A$1:$M$1,0))</f>
        <v>0.33</v>
      </c>
      <c r="J1984" t="str">
        <f>INDEX(Hosts!$A:$M, MATCH(Places!$B1984,Hosts!$A:$A,0), MATCH(Places!J$1,Hosts!$A$1:$M$1,0))</f>
        <v>No</v>
      </c>
      <c r="K1984">
        <v>16</v>
      </c>
      <c r="L1984" t="str">
        <f>VLOOKUP($K1984,Neighborhoods!$A:$C,2,0)</f>
        <v>Manhattan</v>
      </c>
      <c r="M1984" t="str">
        <f>VLOOKUP($K1984,Neighborhoods!$A:$C,3,0)</f>
        <v>Harlem</v>
      </c>
      <c r="N1984" t="str">
        <f>INDEX(Neighborhoods!$A:$C, MATCH(Places!$K1984,Neighborhoods!$A:$A,0), MATCH(Places!N$1,Neighborhoods!$A$1:$C$1,0))</f>
        <v>Manhattan</v>
      </c>
      <c r="O1984" t="str">
        <f>INDEX(Neighborhoods!$A:$C, MATCH(Places!$K1984,Neighborhoods!$A:$A,0), MATCH(Places!O$1,Neighborhoods!$A$1:$C$1,0))</f>
        <v>Harlem</v>
      </c>
      <c r="P1984" t="s">
        <v>11822</v>
      </c>
      <c r="Q1984" t="str">
        <f t="shared" si="120"/>
        <v>No</v>
      </c>
      <c r="R1984">
        <v>5</v>
      </c>
      <c r="S1984" t="str">
        <f t="shared" si="121"/>
        <v>Medium</v>
      </c>
      <c r="T1984" s="50">
        <v>70</v>
      </c>
      <c r="U1984" s="70">
        <f t="shared" si="122"/>
        <v>0.03</v>
      </c>
      <c r="V1984" s="52">
        <v>4.2</v>
      </c>
      <c r="W1984" s="52" t="str" cm="1">
        <f t="array" ref="W1984">_xlfn.SWITCH(ROUND(V1984,0),5,"Excellent",4,"Good",3,"Ok","Bad")</f>
        <v>Good</v>
      </c>
      <c r="X1984">
        <v>5</v>
      </c>
      <c r="Y1984" t="str">
        <f t="shared" si="123"/>
        <v>No</v>
      </c>
      <c r="Z1984" s="68">
        <v>42594</v>
      </c>
      <c r="AA1984" s="68">
        <v>42742</v>
      </c>
      <c r="AB1984">
        <v>167</v>
      </c>
      <c r="AC1984" t="s">
        <v>15615</v>
      </c>
    </row>
    <row r="1985" spans="1:29" x14ac:dyDescent="0.3">
      <c r="A1985" t="s">
        <v>1463</v>
      </c>
      <c r="B1985">
        <v>1978</v>
      </c>
      <c r="C1985" t="str">
        <f>VLOOKUP($B1985,Hosts!$A:$M,10,0)</f>
        <v>Within a few hours</v>
      </c>
      <c r="D1985" s="70">
        <f>VLOOKUP($B1985,Hosts!$A:$M,11,0)</f>
        <v>1</v>
      </c>
      <c r="E1985" s="70">
        <f>VLOOKUP($B1985,Hosts!$A:$M,12,0)</f>
        <v>0.88</v>
      </c>
      <c r="F1985" t="str">
        <f>VLOOKUP($B1985,Hosts!$A:$M,13,0)</f>
        <v>Yes</v>
      </c>
      <c r="G1985" t="str">
        <f>INDEX(Hosts!$A:$M, MATCH(Places!$B1985,Hosts!$A:$A,0), MATCH(Places!G$1,Hosts!$A$1:$M$1,0))</f>
        <v>Within a few hours</v>
      </c>
      <c r="H1985" s="70">
        <f>INDEX(Hosts!$A:$M, MATCH(Places!$B1985,Hosts!$A:$A,0), MATCH(Places!H$1,Hosts!$A$1:$M$1,0))</f>
        <v>1</v>
      </c>
      <c r="I1985" s="70">
        <f>INDEX(Hosts!$A:$M, MATCH(Places!$B1985,Hosts!$A:$A,0), MATCH(Places!I$1,Hosts!$A$1:$M$1,0))</f>
        <v>0.88</v>
      </c>
      <c r="J1985" t="str">
        <f>INDEX(Hosts!$A:$M, MATCH(Places!$B1985,Hosts!$A:$A,0), MATCH(Places!J$1,Hosts!$A$1:$M$1,0))</f>
        <v>Yes</v>
      </c>
      <c r="K1985">
        <v>9</v>
      </c>
      <c r="L1985" t="str">
        <f>VLOOKUP($K1985,Neighborhoods!$A:$C,2,0)</f>
        <v>Brooklyn</v>
      </c>
      <c r="M1985" t="str">
        <f>VLOOKUP($K1985,Neighborhoods!$A:$C,3,0)</f>
        <v>Crown Heights</v>
      </c>
      <c r="N1985" t="str">
        <f>INDEX(Neighborhoods!$A:$C, MATCH(Places!$K1985,Neighborhoods!$A:$A,0), MATCH(Places!N$1,Neighborhoods!$A$1:$C$1,0))</f>
        <v>Brooklyn</v>
      </c>
      <c r="O1985" t="str">
        <f>INDEX(Neighborhoods!$A:$C, MATCH(Places!$K1985,Neighborhoods!$A:$A,0), MATCH(Places!O$1,Neighborhoods!$A$1:$C$1,0))</f>
        <v>Crown Heights</v>
      </c>
      <c r="P1985" t="s">
        <v>1</v>
      </c>
      <c r="Q1985" t="str">
        <f t="shared" si="120"/>
        <v>Yes</v>
      </c>
      <c r="R1985">
        <v>2</v>
      </c>
      <c r="S1985" t="str">
        <f t="shared" si="121"/>
        <v>Small</v>
      </c>
      <c r="T1985" s="50">
        <v>68</v>
      </c>
      <c r="U1985" s="70">
        <f t="shared" si="122"/>
        <v>0.03</v>
      </c>
      <c r="V1985" s="52">
        <v>5</v>
      </c>
      <c r="W1985" s="52" t="str" cm="1">
        <f t="array" ref="W1985">_xlfn.SWITCH(ROUND(V1985,0),5,"Excellent",4,"Good",3,"Ok","Bad")</f>
        <v>Excellent</v>
      </c>
      <c r="X1985">
        <v>32</v>
      </c>
      <c r="Y1985" t="str">
        <f t="shared" si="123"/>
        <v>No</v>
      </c>
      <c r="Z1985" s="68">
        <v>43023</v>
      </c>
      <c r="AA1985" s="68">
        <v>43903</v>
      </c>
      <c r="AB1985">
        <v>38</v>
      </c>
      <c r="AC1985" t="s">
        <v>15615</v>
      </c>
    </row>
    <row r="1986" spans="1:29" x14ac:dyDescent="0.3">
      <c r="A1986" t="s">
        <v>1464</v>
      </c>
      <c r="B1986">
        <v>2822</v>
      </c>
      <c r="C1986" t="str">
        <f>VLOOKUP($B1986,Hosts!$A:$M,10,0)</f>
        <v>Within an hour</v>
      </c>
      <c r="D1986" s="70">
        <f>VLOOKUP($B1986,Hosts!$A:$M,11,0)</f>
        <v>1</v>
      </c>
      <c r="E1986" s="70">
        <f>VLOOKUP($B1986,Hosts!$A:$M,12,0)</f>
        <v>0.97</v>
      </c>
      <c r="F1986" t="str">
        <f>VLOOKUP($B1986,Hosts!$A:$M,13,0)</f>
        <v>Yes</v>
      </c>
      <c r="G1986" t="str">
        <f>INDEX(Hosts!$A:$M, MATCH(Places!$B1986,Hosts!$A:$A,0), MATCH(Places!G$1,Hosts!$A$1:$M$1,0))</f>
        <v>Within an hour</v>
      </c>
      <c r="H1986" s="70">
        <f>INDEX(Hosts!$A:$M, MATCH(Places!$B1986,Hosts!$A:$A,0), MATCH(Places!H$1,Hosts!$A$1:$M$1,0))</f>
        <v>1</v>
      </c>
      <c r="I1986" s="70">
        <f>INDEX(Hosts!$A:$M, MATCH(Places!$B1986,Hosts!$A:$A,0), MATCH(Places!I$1,Hosts!$A$1:$M$1,0))</f>
        <v>0.97</v>
      </c>
      <c r="J1986" t="str">
        <f>INDEX(Hosts!$A:$M, MATCH(Places!$B1986,Hosts!$A:$A,0), MATCH(Places!J$1,Hosts!$A$1:$M$1,0))</f>
        <v>Yes</v>
      </c>
      <c r="K1986">
        <v>13</v>
      </c>
      <c r="L1986" t="str">
        <f>VLOOKUP($K1986,Neighborhoods!$A:$C,2,0)</f>
        <v>Manhattan</v>
      </c>
      <c r="M1986" t="str">
        <f>VLOOKUP($K1986,Neighborhoods!$A:$C,3,0)</f>
        <v>Chelsea</v>
      </c>
      <c r="N1986" t="str">
        <f>INDEX(Neighborhoods!$A:$C, MATCH(Places!$K1986,Neighborhoods!$A:$A,0), MATCH(Places!N$1,Neighborhoods!$A$1:$C$1,0))</f>
        <v>Manhattan</v>
      </c>
      <c r="O1986" t="str">
        <f>INDEX(Neighborhoods!$A:$C, MATCH(Places!$K1986,Neighborhoods!$A:$A,0), MATCH(Places!O$1,Neighborhoods!$A$1:$C$1,0))</f>
        <v>Chelsea</v>
      </c>
      <c r="P1986" t="s">
        <v>11822</v>
      </c>
      <c r="Q1986" t="str">
        <f t="shared" si="120"/>
        <v>No</v>
      </c>
      <c r="R1986">
        <v>2</v>
      </c>
      <c r="S1986" t="str">
        <f t="shared" si="121"/>
        <v>Small</v>
      </c>
      <c r="T1986" s="50">
        <v>200</v>
      </c>
      <c r="U1986" s="70">
        <f t="shared" si="122"/>
        <v>0.04</v>
      </c>
      <c r="V1986" s="52">
        <v>4.97</v>
      </c>
      <c r="W1986" s="52" t="str" cm="1">
        <f t="array" ref="W1986">_xlfn.SWITCH(ROUND(V1986,0),5,"Excellent",4,"Good",3,"Ok","Bad")</f>
        <v>Excellent</v>
      </c>
      <c r="X1986">
        <v>36</v>
      </c>
      <c r="Y1986" t="str">
        <f t="shared" si="123"/>
        <v>No</v>
      </c>
      <c r="Z1986" s="68">
        <v>42512</v>
      </c>
      <c r="AA1986" s="68">
        <v>44019</v>
      </c>
      <c r="AB1986">
        <v>305</v>
      </c>
      <c r="AC1986" t="s">
        <v>15616</v>
      </c>
    </row>
    <row r="1987" spans="1:29" x14ac:dyDescent="0.3">
      <c r="A1987" t="s">
        <v>1465</v>
      </c>
      <c r="B1987">
        <v>2538</v>
      </c>
      <c r="C1987" t="str">
        <f>VLOOKUP($B1987,Hosts!$A:$M,10,0)</f>
        <v>Within an hour</v>
      </c>
      <c r="D1987" s="70">
        <f>VLOOKUP($B1987,Hosts!$A:$M,11,0)</f>
        <v>1</v>
      </c>
      <c r="E1987" s="70">
        <f>VLOOKUP($B1987,Hosts!$A:$M,12,0)</f>
        <v>0.94</v>
      </c>
      <c r="F1987" t="str">
        <f>VLOOKUP($B1987,Hosts!$A:$M,13,0)</f>
        <v>Yes</v>
      </c>
      <c r="G1987" t="str">
        <f>INDEX(Hosts!$A:$M, MATCH(Places!$B1987,Hosts!$A:$A,0), MATCH(Places!G$1,Hosts!$A$1:$M$1,0))</f>
        <v>Within an hour</v>
      </c>
      <c r="H1987" s="70">
        <f>INDEX(Hosts!$A:$M, MATCH(Places!$B1987,Hosts!$A:$A,0), MATCH(Places!H$1,Hosts!$A$1:$M$1,0))</f>
        <v>1</v>
      </c>
      <c r="I1987" s="70">
        <f>INDEX(Hosts!$A:$M, MATCH(Places!$B1987,Hosts!$A:$A,0), MATCH(Places!I$1,Hosts!$A$1:$M$1,0))</f>
        <v>0.94</v>
      </c>
      <c r="J1987" t="str">
        <f>INDEX(Hosts!$A:$M, MATCH(Places!$B1987,Hosts!$A:$A,0), MATCH(Places!J$1,Hosts!$A$1:$M$1,0))</f>
        <v>Yes</v>
      </c>
      <c r="K1987">
        <v>25</v>
      </c>
      <c r="L1987" t="str">
        <f>VLOOKUP($K1987,Neighborhoods!$A:$C,2,0)</f>
        <v>Queens</v>
      </c>
      <c r="M1987" t="str">
        <f>VLOOKUP($K1987,Neighborhoods!$A:$C,3,0)</f>
        <v>Ridgewood</v>
      </c>
      <c r="N1987" t="str">
        <f>INDEX(Neighborhoods!$A:$C, MATCH(Places!$K1987,Neighborhoods!$A:$A,0), MATCH(Places!N$1,Neighborhoods!$A$1:$C$1,0))</f>
        <v>Queens</v>
      </c>
      <c r="O1987" t="str">
        <f>INDEX(Neighborhoods!$A:$C, MATCH(Places!$K1987,Neighborhoods!$A:$A,0), MATCH(Places!O$1,Neighborhoods!$A$1:$C$1,0))</f>
        <v>Ridgewood</v>
      </c>
      <c r="P1987" t="s">
        <v>11822</v>
      </c>
      <c r="Q1987" t="str">
        <f t="shared" ref="Q1987:Q2050" si="124">IF(OR(P1987="Private room",P1987="Shared room"),"Yes","No")</f>
        <v>No</v>
      </c>
      <c r="R1987">
        <v>4</v>
      </c>
      <c r="S1987" t="str">
        <f t="shared" ref="S1987:S2050" si="125">IF(R1987&lt;=2,"Small",IF(R1987&lt;=5,"Medium","Large"))</f>
        <v>Medium</v>
      </c>
      <c r="T1987" s="50">
        <v>130</v>
      </c>
      <c r="U1987" s="70">
        <f t="shared" ref="U1987:U2050" si="126">VLOOKUP($T1987,$AF$1:$AG$5,2)</f>
        <v>0.03</v>
      </c>
      <c r="V1987" s="52">
        <v>4.92</v>
      </c>
      <c r="W1987" s="52" t="str" cm="1">
        <f t="array" ref="W1987">_xlfn.SWITCH(ROUND(V1987,0),5,"Excellent",4,"Good",3,"Ok","Bad")</f>
        <v>Excellent</v>
      </c>
      <c r="X1987">
        <v>159</v>
      </c>
      <c r="Y1987" t="str">
        <f t="shared" ref="Y1987:Y2050" si="127">IF(AND(V1987&gt;4.8,X1987&gt;100),"Yes","No")</f>
        <v>Yes</v>
      </c>
      <c r="Z1987" s="68">
        <v>42515</v>
      </c>
      <c r="AA1987" s="68">
        <v>43885</v>
      </c>
      <c r="AB1987">
        <v>0</v>
      </c>
      <c r="AC1987" t="s">
        <v>15615</v>
      </c>
    </row>
    <row r="1988" spans="1:29" x14ac:dyDescent="0.3">
      <c r="A1988" t="s">
        <v>1466</v>
      </c>
      <c r="B1988">
        <v>2825</v>
      </c>
      <c r="C1988" t="str">
        <f>VLOOKUP($B1988,Hosts!$A:$M,10,0)</f>
        <v>A few days or more</v>
      </c>
      <c r="D1988" s="70">
        <f>VLOOKUP($B1988,Hosts!$A:$M,11,0)</f>
        <v>0.4</v>
      </c>
      <c r="E1988" s="70">
        <f>VLOOKUP($B1988,Hosts!$A:$M,12,0)</f>
        <v>0.95</v>
      </c>
      <c r="F1988" t="str">
        <f>VLOOKUP($B1988,Hosts!$A:$M,13,0)</f>
        <v>No</v>
      </c>
      <c r="G1988" t="str">
        <f>INDEX(Hosts!$A:$M, MATCH(Places!$B1988,Hosts!$A:$A,0), MATCH(Places!G$1,Hosts!$A$1:$M$1,0))</f>
        <v>A few days or more</v>
      </c>
      <c r="H1988" s="70">
        <f>INDEX(Hosts!$A:$M, MATCH(Places!$B1988,Hosts!$A:$A,0), MATCH(Places!H$1,Hosts!$A$1:$M$1,0))</f>
        <v>0.4</v>
      </c>
      <c r="I1988" s="70">
        <f>INDEX(Hosts!$A:$M, MATCH(Places!$B1988,Hosts!$A:$A,0), MATCH(Places!I$1,Hosts!$A$1:$M$1,0))</f>
        <v>0.95</v>
      </c>
      <c r="J1988" t="str">
        <f>INDEX(Hosts!$A:$M, MATCH(Places!$B1988,Hosts!$A:$A,0), MATCH(Places!J$1,Hosts!$A$1:$M$1,0))</f>
        <v>No</v>
      </c>
      <c r="K1988">
        <v>9</v>
      </c>
      <c r="L1988" t="str">
        <f>VLOOKUP($K1988,Neighborhoods!$A:$C,2,0)</f>
        <v>Brooklyn</v>
      </c>
      <c r="M1988" t="str">
        <f>VLOOKUP($K1988,Neighborhoods!$A:$C,3,0)</f>
        <v>Crown Heights</v>
      </c>
      <c r="N1988" t="str">
        <f>INDEX(Neighborhoods!$A:$C, MATCH(Places!$K1988,Neighborhoods!$A:$A,0), MATCH(Places!N$1,Neighborhoods!$A$1:$C$1,0))</f>
        <v>Brooklyn</v>
      </c>
      <c r="O1988" t="str">
        <f>INDEX(Neighborhoods!$A:$C, MATCH(Places!$K1988,Neighborhoods!$A:$A,0), MATCH(Places!O$1,Neighborhoods!$A$1:$C$1,0))</f>
        <v>Crown Heights</v>
      </c>
      <c r="P1988" t="s">
        <v>11822</v>
      </c>
      <c r="Q1988" t="str">
        <f t="shared" si="124"/>
        <v>No</v>
      </c>
      <c r="R1988">
        <v>3</v>
      </c>
      <c r="S1988" t="str">
        <f t="shared" si="125"/>
        <v>Medium</v>
      </c>
      <c r="T1988" s="50">
        <v>125</v>
      </c>
      <c r="U1988" s="70">
        <f t="shared" si="126"/>
        <v>0.03</v>
      </c>
      <c r="V1988" s="52">
        <v>4.7300000000000004</v>
      </c>
      <c r="W1988" s="52" t="str" cm="1">
        <f t="array" ref="W1988">_xlfn.SWITCH(ROUND(V1988,0),5,"Excellent",4,"Good",3,"Ok","Bad")</f>
        <v>Excellent</v>
      </c>
      <c r="X1988">
        <v>83</v>
      </c>
      <c r="Y1988" t="str">
        <f t="shared" si="127"/>
        <v>No</v>
      </c>
      <c r="Z1988" s="68">
        <v>42519</v>
      </c>
      <c r="AA1988" s="68">
        <v>43807</v>
      </c>
      <c r="AB1988">
        <v>179</v>
      </c>
      <c r="AC1988" t="s">
        <v>15615</v>
      </c>
    </row>
    <row r="1989" spans="1:29" x14ac:dyDescent="0.3">
      <c r="A1989" t="s">
        <v>13711</v>
      </c>
      <c r="B1989">
        <v>679</v>
      </c>
      <c r="C1989" t="str">
        <f>VLOOKUP($B1989,Hosts!$A:$M,10,0)</f>
        <v>Within an hour</v>
      </c>
      <c r="D1989" s="70">
        <f>VLOOKUP($B1989,Hosts!$A:$M,11,0)</f>
        <v>0.92</v>
      </c>
      <c r="E1989" s="70">
        <f>VLOOKUP($B1989,Hosts!$A:$M,12,0)</f>
        <v>0.95</v>
      </c>
      <c r="F1989" t="str">
        <f>VLOOKUP($B1989,Hosts!$A:$M,13,0)</f>
        <v>Yes</v>
      </c>
      <c r="G1989" t="str">
        <f>INDEX(Hosts!$A:$M, MATCH(Places!$B1989,Hosts!$A:$A,0), MATCH(Places!G$1,Hosts!$A$1:$M$1,0))</f>
        <v>Within an hour</v>
      </c>
      <c r="H1989" s="70">
        <f>INDEX(Hosts!$A:$M, MATCH(Places!$B1989,Hosts!$A:$A,0), MATCH(Places!H$1,Hosts!$A$1:$M$1,0))</f>
        <v>0.92</v>
      </c>
      <c r="I1989" s="70">
        <f>INDEX(Hosts!$A:$M, MATCH(Places!$B1989,Hosts!$A:$A,0), MATCH(Places!I$1,Hosts!$A$1:$M$1,0))</f>
        <v>0.95</v>
      </c>
      <c r="J1989" t="str">
        <f>INDEX(Hosts!$A:$M, MATCH(Places!$B1989,Hosts!$A:$A,0), MATCH(Places!J$1,Hosts!$A$1:$M$1,0))</f>
        <v>Yes</v>
      </c>
      <c r="K1989">
        <v>12</v>
      </c>
      <c r="L1989" t="str">
        <f>VLOOKUP($K1989,Neighborhoods!$A:$C,2,0)</f>
        <v>Brooklyn</v>
      </c>
      <c r="M1989" t="str">
        <f>VLOOKUP($K1989,Neighborhoods!$A:$C,3,0)</f>
        <v>Williamsburg</v>
      </c>
      <c r="N1989" t="str">
        <f>INDEX(Neighborhoods!$A:$C, MATCH(Places!$K1989,Neighborhoods!$A:$A,0), MATCH(Places!N$1,Neighborhoods!$A$1:$C$1,0))</f>
        <v>Brooklyn</v>
      </c>
      <c r="O1989" t="str">
        <f>INDEX(Neighborhoods!$A:$C, MATCH(Places!$K1989,Neighborhoods!$A:$A,0), MATCH(Places!O$1,Neighborhoods!$A$1:$C$1,0))</f>
        <v>Williamsburg</v>
      </c>
      <c r="P1989" t="s">
        <v>11822</v>
      </c>
      <c r="Q1989" t="str">
        <f t="shared" si="124"/>
        <v>No</v>
      </c>
      <c r="R1989">
        <v>3</v>
      </c>
      <c r="S1989" t="str">
        <f t="shared" si="125"/>
        <v>Medium</v>
      </c>
      <c r="T1989" s="50">
        <v>179</v>
      </c>
      <c r="U1989" s="70">
        <f t="shared" si="126"/>
        <v>0.03</v>
      </c>
      <c r="V1989" s="52">
        <v>4.91</v>
      </c>
      <c r="W1989" s="52" t="str" cm="1">
        <f t="array" ref="W1989">_xlfn.SWITCH(ROUND(V1989,0),5,"Excellent",4,"Good",3,"Ok","Bad")</f>
        <v>Excellent</v>
      </c>
      <c r="X1989">
        <v>161</v>
      </c>
      <c r="Y1989" t="str">
        <f t="shared" si="127"/>
        <v>Yes</v>
      </c>
      <c r="Z1989" s="68">
        <v>42568</v>
      </c>
      <c r="AA1989" s="68">
        <v>44042</v>
      </c>
      <c r="AB1989">
        <v>158</v>
      </c>
      <c r="AC1989" t="s">
        <v>15615</v>
      </c>
    </row>
    <row r="1990" spans="1:29" x14ac:dyDescent="0.3">
      <c r="A1990" t="s">
        <v>1467</v>
      </c>
      <c r="B1990">
        <v>2771</v>
      </c>
      <c r="C1990" t="str">
        <f>VLOOKUP($B1990,Hosts!$A:$M,10,0)</f>
        <v>Within a day</v>
      </c>
      <c r="D1990" s="70">
        <f>VLOOKUP($B1990,Hosts!$A:$M,11,0)</f>
        <v>0.77</v>
      </c>
      <c r="E1990" s="70">
        <f>VLOOKUP($B1990,Hosts!$A:$M,12,0)</f>
        <v>0.93</v>
      </c>
      <c r="F1990" t="str">
        <f>VLOOKUP($B1990,Hosts!$A:$M,13,0)</f>
        <v>No</v>
      </c>
      <c r="G1990" t="str">
        <f>INDEX(Hosts!$A:$M, MATCH(Places!$B1990,Hosts!$A:$A,0), MATCH(Places!G$1,Hosts!$A$1:$M$1,0))</f>
        <v>Within a day</v>
      </c>
      <c r="H1990" s="70">
        <f>INDEX(Hosts!$A:$M, MATCH(Places!$B1990,Hosts!$A:$A,0), MATCH(Places!H$1,Hosts!$A$1:$M$1,0))</f>
        <v>0.77</v>
      </c>
      <c r="I1990" s="70">
        <f>INDEX(Hosts!$A:$M, MATCH(Places!$B1990,Hosts!$A:$A,0), MATCH(Places!I$1,Hosts!$A$1:$M$1,0))</f>
        <v>0.93</v>
      </c>
      <c r="J1990" t="str">
        <f>INDEX(Hosts!$A:$M, MATCH(Places!$B1990,Hosts!$A:$A,0), MATCH(Places!J$1,Hosts!$A$1:$M$1,0))</f>
        <v>No</v>
      </c>
      <c r="K1990">
        <v>17</v>
      </c>
      <c r="L1990" t="str">
        <f>VLOOKUP($K1990,Neighborhoods!$A:$C,2,0)</f>
        <v>Manhattan</v>
      </c>
      <c r="M1990" t="str">
        <f>VLOOKUP($K1990,Neighborhoods!$A:$C,3,0)</f>
        <v>Hell's Kitchen</v>
      </c>
      <c r="N1990" t="str">
        <f>INDEX(Neighborhoods!$A:$C, MATCH(Places!$K1990,Neighborhoods!$A:$A,0), MATCH(Places!N$1,Neighborhoods!$A$1:$C$1,0))</f>
        <v>Manhattan</v>
      </c>
      <c r="O1990" t="str">
        <f>INDEX(Neighborhoods!$A:$C, MATCH(Places!$K1990,Neighborhoods!$A:$A,0), MATCH(Places!O$1,Neighborhoods!$A$1:$C$1,0))</f>
        <v>Hell's Kitchen</v>
      </c>
      <c r="P1990" t="s">
        <v>11822</v>
      </c>
      <c r="Q1990" t="str">
        <f t="shared" si="124"/>
        <v>No</v>
      </c>
      <c r="R1990">
        <v>5</v>
      </c>
      <c r="S1990" t="str">
        <f t="shared" si="125"/>
        <v>Medium</v>
      </c>
      <c r="T1990" s="50">
        <v>175</v>
      </c>
      <c r="U1990" s="70">
        <f t="shared" si="126"/>
        <v>0.03</v>
      </c>
      <c r="V1990" s="52">
        <v>4.74</v>
      </c>
      <c r="W1990" s="52" t="str" cm="1">
        <f t="array" ref="W1990">_xlfn.SWITCH(ROUND(V1990,0),5,"Excellent",4,"Good",3,"Ok","Bad")</f>
        <v>Excellent</v>
      </c>
      <c r="X1990">
        <v>115</v>
      </c>
      <c r="Y1990" t="str">
        <f t="shared" si="127"/>
        <v>No</v>
      </c>
      <c r="Z1990" s="68">
        <v>42514</v>
      </c>
      <c r="AA1990" s="68">
        <v>43997</v>
      </c>
      <c r="AB1990">
        <v>335</v>
      </c>
      <c r="AC1990" t="s">
        <v>15615</v>
      </c>
    </row>
    <row r="1991" spans="1:29" x14ac:dyDescent="0.3">
      <c r="A1991" t="s">
        <v>1468</v>
      </c>
      <c r="B1991">
        <v>2571</v>
      </c>
      <c r="C1991" t="str">
        <f>VLOOKUP($B1991,Hosts!$A:$M,10,0)</f>
        <v>Within an hour</v>
      </c>
      <c r="D1991" s="70">
        <f>VLOOKUP($B1991,Hosts!$A:$M,11,0)</f>
        <v>0.84</v>
      </c>
      <c r="E1991" s="70">
        <f>VLOOKUP($B1991,Hosts!$A:$M,12,0)</f>
        <v>0.97</v>
      </c>
      <c r="F1991" t="str">
        <f>VLOOKUP($B1991,Hosts!$A:$M,13,0)</f>
        <v>No</v>
      </c>
      <c r="G1991" t="str">
        <f>INDEX(Hosts!$A:$M, MATCH(Places!$B1991,Hosts!$A:$A,0), MATCH(Places!G$1,Hosts!$A$1:$M$1,0))</f>
        <v>Within an hour</v>
      </c>
      <c r="H1991" s="70">
        <f>INDEX(Hosts!$A:$M, MATCH(Places!$B1991,Hosts!$A:$A,0), MATCH(Places!H$1,Hosts!$A$1:$M$1,0))</f>
        <v>0.84</v>
      </c>
      <c r="I1991" s="70">
        <f>INDEX(Hosts!$A:$M, MATCH(Places!$B1991,Hosts!$A:$A,0), MATCH(Places!I$1,Hosts!$A$1:$M$1,0))</f>
        <v>0.97</v>
      </c>
      <c r="J1991" t="str">
        <f>INDEX(Hosts!$A:$M, MATCH(Places!$B1991,Hosts!$A:$A,0), MATCH(Places!J$1,Hosts!$A$1:$M$1,0))</f>
        <v>No</v>
      </c>
      <c r="K1991">
        <v>8</v>
      </c>
      <c r="L1991" t="str">
        <f>VLOOKUP($K1991,Neighborhoods!$A:$C,2,0)</f>
        <v>Brooklyn</v>
      </c>
      <c r="M1991" t="str">
        <f>VLOOKUP($K1991,Neighborhoods!$A:$C,3,0)</f>
        <v>Bushwick</v>
      </c>
      <c r="N1991" t="str">
        <f>INDEX(Neighborhoods!$A:$C, MATCH(Places!$K1991,Neighborhoods!$A:$A,0), MATCH(Places!N$1,Neighborhoods!$A$1:$C$1,0))</f>
        <v>Brooklyn</v>
      </c>
      <c r="O1991" t="str">
        <f>INDEX(Neighborhoods!$A:$C, MATCH(Places!$K1991,Neighborhoods!$A:$A,0), MATCH(Places!O$1,Neighborhoods!$A$1:$C$1,0))</f>
        <v>Bushwick</v>
      </c>
      <c r="P1991" t="s">
        <v>1</v>
      </c>
      <c r="Q1991" t="str">
        <f t="shared" si="124"/>
        <v>Yes</v>
      </c>
      <c r="R1991">
        <v>2</v>
      </c>
      <c r="S1991" t="str">
        <f t="shared" si="125"/>
        <v>Small</v>
      </c>
      <c r="T1991" s="50">
        <v>48</v>
      </c>
      <c r="U1991" s="70">
        <f t="shared" si="126"/>
        <v>0.03</v>
      </c>
      <c r="V1991" s="52">
        <v>4.71</v>
      </c>
      <c r="W1991" s="52" t="str" cm="1">
        <f t="array" ref="W1991">_xlfn.SWITCH(ROUND(V1991,0),5,"Excellent",4,"Good",3,"Ok","Bad")</f>
        <v>Excellent</v>
      </c>
      <c r="X1991">
        <v>298</v>
      </c>
      <c r="Y1991" t="str">
        <f t="shared" si="127"/>
        <v>No</v>
      </c>
      <c r="Z1991" s="68">
        <v>42527</v>
      </c>
      <c r="AA1991" s="68">
        <v>44039</v>
      </c>
      <c r="AB1991">
        <v>64</v>
      </c>
      <c r="AC1991" t="s">
        <v>15616</v>
      </c>
    </row>
    <row r="1992" spans="1:29" x14ac:dyDescent="0.3">
      <c r="A1992" t="s">
        <v>1469</v>
      </c>
      <c r="B1992">
        <v>1014</v>
      </c>
      <c r="C1992" t="str">
        <f>VLOOKUP($B1992,Hosts!$A:$M,10,0)</f>
        <v>Within a day</v>
      </c>
      <c r="D1992" s="70">
        <f>VLOOKUP($B1992,Hosts!$A:$M,11,0)</f>
        <v>0.83</v>
      </c>
      <c r="E1992" s="70">
        <f>VLOOKUP($B1992,Hosts!$A:$M,12,0)</f>
        <v>0.28999999999999998</v>
      </c>
      <c r="F1992" t="str">
        <f>VLOOKUP($B1992,Hosts!$A:$M,13,0)</f>
        <v>No</v>
      </c>
      <c r="G1992" t="str">
        <f>INDEX(Hosts!$A:$M, MATCH(Places!$B1992,Hosts!$A:$A,0), MATCH(Places!G$1,Hosts!$A$1:$M$1,0))</f>
        <v>Within a day</v>
      </c>
      <c r="H1992" s="70">
        <f>INDEX(Hosts!$A:$M, MATCH(Places!$B1992,Hosts!$A:$A,0), MATCH(Places!H$1,Hosts!$A$1:$M$1,0))</f>
        <v>0.83</v>
      </c>
      <c r="I1992" s="70">
        <f>INDEX(Hosts!$A:$M, MATCH(Places!$B1992,Hosts!$A:$A,0), MATCH(Places!I$1,Hosts!$A$1:$M$1,0))</f>
        <v>0.28999999999999998</v>
      </c>
      <c r="J1992" t="str">
        <f>INDEX(Hosts!$A:$M, MATCH(Places!$B1992,Hosts!$A:$A,0), MATCH(Places!J$1,Hosts!$A$1:$M$1,0))</f>
        <v>No</v>
      </c>
      <c r="K1992">
        <v>13</v>
      </c>
      <c r="L1992" t="str">
        <f>VLOOKUP($K1992,Neighborhoods!$A:$C,2,0)</f>
        <v>Manhattan</v>
      </c>
      <c r="M1992" t="str">
        <f>VLOOKUP($K1992,Neighborhoods!$A:$C,3,0)</f>
        <v>Chelsea</v>
      </c>
      <c r="N1992" t="str">
        <f>INDEX(Neighborhoods!$A:$C, MATCH(Places!$K1992,Neighborhoods!$A:$A,0), MATCH(Places!N$1,Neighborhoods!$A$1:$C$1,0))</f>
        <v>Manhattan</v>
      </c>
      <c r="O1992" t="str">
        <f>INDEX(Neighborhoods!$A:$C, MATCH(Places!$K1992,Neighborhoods!$A:$A,0), MATCH(Places!O$1,Neighborhoods!$A$1:$C$1,0))</f>
        <v>Chelsea</v>
      </c>
      <c r="P1992" t="s">
        <v>11822</v>
      </c>
      <c r="Q1992" t="str">
        <f t="shared" si="124"/>
        <v>No</v>
      </c>
      <c r="R1992">
        <v>6</v>
      </c>
      <c r="S1992" t="str">
        <f t="shared" si="125"/>
        <v>Large</v>
      </c>
      <c r="T1992" s="50">
        <v>743</v>
      </c>
      <c r="U1992" s="70">
        <f t="shared" si="126"/>
        <v>0.05</v>
      </c>
      <c r="V1992" s="52">
        <v>5</v>
      </c>
      <c r="W1992" s="52" t="str" cm="1">
        <f t="array" ref="W1992">_xlfn.SWITCH(ROUND(V1992,0),5,"Excellent",4,"Good",3,"Ok","Bad")</f>
        <v>Excellent</v>
      </c>
      <c r="X1992">
        <v>13</v>
      </c>
      <c r="Y1992" t="str">
        <f t="shared" si="127"/>
        <v>No</v>
      </c>
      <c r="Z1992" s="68">
        <v>42520</v>
      </c>
      <c r="AA1992" s="68">
        <v>43828</v>
      </c>
      <c r="AB1992">
        <v>2</v>
      </c>
      <c r="AC1992" t="s">
        <v>15615</v>
      </c>
    </row>
    <row r="1993" spans="1:29" x14ac:dyDescent="0.3">
      <c r="A1993" t="s">
        <v>1470</v>
      </c>
      <c r="B1993">
        <v>1383</v>
      </c>
      <c r="C1993" t="str">
        <f>VLOOKUP($B1993,Hosts!$A:$M,10,0)</f>
        <v>Within an hour</v>
      </c>
      <c r="D1993" s="70">
        <f>VLOOKUP($B1993,Hosts!$A:$M,11,0)</f>
        <v>1</v>
      </c>
      <c r="E1993" s="70">
        <f>VLOOKUP($B1993,Hosts!$A:$M,12,0)</f>
        <v>0.99</v>
      </c>
      <c r="F1993" t="str">
        <f>VLOOKUP($B1993,Hosts!$A:$M,13,0)</f>
        <v>Yes</v>
      </c>
      <c r="G1993" t="str">
        <f>INDEX(Hosts!$A:$M, MATCH(Places!$B1993,Hosts!$A:$A,0), MATCH(Places!G$1,Hosts!$A$1:$M$1,0))</f>
        <v>Within an hour</v>
      </c>
      <c r="H1993" s="70">
        <f>INDEX(Hosts!$A:$M, MATCH(Places!$B1993,Hosts!$A:$A,0), MATCH(Places!H$1,Hosts!$A$1:$M$1,0))</f>
        <v>1</v>
      </c>
      <c r="I1993" s="70">
        <f>INDEX(Hosts!$A:$M, MATCH(Places!$B1993,Hosts!$A:$A,0), MATCH(Places!I$1,Hosts!$A$1:$M$1,0))</f>
        <v>0.99</v>
      </c>
      <c r="J1993" t="str">
        <f>INDEX(Hosts!$A:$M, MATCH(Places!$B1993,Hosts!$A:$A,0), MATCH(Places!J$1,Hosts!$A$1:$M$1,0))</f>
        <v>Yes</v>
      </c>
      <c r="K1993">
        <v>26</v>
      </c>
      <c r="L1993" t="str">
        <f>VLOOKUP($K1993,Neighborhoods!$A:$C,2,0)</f>
        <v>Queens</v>
      </c>
      <c r="M1993" t="str">
        <f>VLOOKUP($K1993,Neighborhoods!$A:$C,3,0)</f>
        <v>Sunnyside</v>
      </c>
      <c r="N1993" t="str">
        <f>INDEX(Neighborhoods!$A:$C, MATCH(Places!$K1993,Neighborhoods!$A:$A,0), MATCH(Places!N$1,Neighborhoods!$A$1:$C$1,0))</f>
        <v>Queens</v>
      </c>
      <c r="O1993" t="str">
        <f>INDEX(Neighborhoods!$A:$C, MATCH(Places!$K1993,Neighborhoods!$A:$A,0), MATCH(Places!O$1,Neighborhoods!$A$1:$C$1,0))</f>
        <v>Sunnyside</v>
      </c>
      <c r="P1993" t="s">
        <v>11822</v>
      </c>
      <c r="Q1993" t="str">
        <f t="shared" si="124"/>
        <v>No</v>
      </c>
      <c r="R1993">
        <v>5</v>
      </c>
      <c r="S1993" t="str">
        <f t="shared" si="125"/>
        <v>Medium</v>
      </c>
      <c r="T1993" s="50">
        <v>150</v>
      </c>
      <c r="U1993" s="70">
        <f t="shared" si="126"/>
        <v>0.03</v>
      </c>
      <c r="V1993" s="52">
        <v>4.9800000000000004</v>
      </c>
      <c r="W1993" s="52" t="str" cm="1">
        <f t="array" ref="W1993">_xlfn.SWITCH(ROUND(V1993,0),5,"Excellent",4,"Good",3,"Ok","Bad")</f>
        <v>Excellent</v>
      </c>
      <c r="X1993">
        <v>184</v>
      </c>
      <c r="Y1993" t="str">
        <f t="shared" si="127"/>
        <v>Yes</v>
      </c>
      <c r="Z1993" s="68">
        <v>42593</v>
      </c>
      <c r="AA1993" s="68">
        <v>43905</v>
      </c>
      <c r="AB1993">
        <v>346</v>
      </c>
      <c r="AC1993" t="s">
        <v>15615</v>
      </c>
    </row>
    <row r="1994" spans="1:29" x14ac:dyDescent="0.3">
      <c r="A1994" t="s">
        <v>1471</v>
      </c>
      <c r="B1994">
        <v>2826</v>
      </c>
      <c r="C1994" t="str">
        <f>VLOOKUP($B1994,Hosts!$A:$M,10,0)</f>
        <v>Within a few hours</v>
      </c>
      <c r="D1994" s="70">
        <f>VLOOKUP($B1994,Hosts!$A:$M,11,0)</f>
        <v>1</v>
      </c>
      <c r="E1994" s="70">
        <f>VLOOKUP($B1994,Hosts!$A:$M,12,0)</f>
        <v>0.65</v>
      </c>
      <c r="F1994" t="str">
        <f>VLOOKUP($B1994,Hosts!$A:$M,13,0)</f>
        <v>Yes</v>
      </c>
      <c r="G1994" t="str">
        <f>INDEX(Hosts!$A:$M, MATCH(Places!$B1994,Hosts!$A:$A,0), MATCH(Places!G$1,Hosts!$A$1:$M$1,0))</f>
        <v>Within a few hours</v>
      </c>
      <c r="H1994" s="70">
        <f>INDEX(Hosts!$A:$M, MATCH(Places!$B1994,Hosts!$A:$A,0), MATCH(Places!H$1,Hosts!$A$1:$M$1,0))</f>
        <v>1</v>
      </c>
      <c r="I1994" s="70">
        <f>INDEX(Hosts!$A:$M, MATCH(Places!$B1994,Hosts!$A:$A,0), MATCH(Places!I$1,Hosts!$A$1:$M$1,0))</f>
        <v>0.65</v>
      </c>
      <c r="J1994" t="str">
        <f>INDEX(Hosts!$A:$M, MATCH(Places!$B1994,Hosts!$A:$A,0), MATCH(Places!J$1,Hosts!$A$1:$M$1,0))</f>
        <v>Yes</v>
      </c>
      <c r="K1994">
        <v>9</v>
      </c>
      <c r="L1994" t="str">
        <f>VLOOKUP($K1994,Neighborhoods!$A:$C,2,0)</f>
        <v>Brooklyn</v>
      </c>
      <c r="M1994" t="str">
        <f>VLOOKUP($K1994,Neighborhoods!$A:$C,3,0)</f>
        <v>Crown Heights</v>
      </c>
      <c r="N1994" t="str">
        <f>INDEX(Neighborhoods!$A:$C, MATCH(Places!$K1994,Neighborhoods!$A:$A,0), MATCH(Places!N$1,Neighborhoods!$A$1:$C$1,0))</f>
        <v>Brooklyn</v>
      </c>
      <c r="O1994" t="str">
        <f>INDEX(Neighborhoods!$A:$C, MATCH(Places!$K1994,Neighborhoods!$A:$A,0), MATCH(Places!O$1,Neighborhoods!$A$1:$C$1,0))</f>
        <v>Crown Heights</v>
      </c>
      <c r="P1994" t="s">
        <v>11822</v>
      </c>
      <c r="Q1994" t="str">
        <f t="shared" si="124"/>
        <v>No</v>
      </c>
      <c r="R1994">
        <v>4</v>
      </c>
      <c r="S1994" t="str">
        <f t="shared" si="125"/>
        <v>Medium</v>
      </c>
      <c r="T1994" s="50">
        <v>139</v>
      </c>
      <c r="U1994" s="70">
        <f t="shared" si="126"/>
        <v>0.03</v>
      </c>
      <c r="V1994" s="52">
        <v>4.9800000000000004</v>
      </c>
      <c r="W1994" s="52" t="str" cm="1">
        <f t="array" ref="W1994">_xlfn.SWITCH(ROUND(V1994,0),5,"Excellent",4,"Good",3,"Ok","Bad")</f>
        <v>Excellent</v>
      </c>
      <c r="X1994">
        <v>127</v>
      </c>
      <c r="Y1994" t="str">
        <f t="shared" si="127"/>
        <v>Yes</v>
      </c>
      <c r="Z1994" s="68">
        <v>42511</v>
      </c>
      <c r="AA1994" s="68">
        <v>43968</v>
      </c>
      <c r="AB1994">
        <v>149</v>
      </c>
      <c r="AC1994" t="s">
        <v>15615</v>
      </c>
    </row>
    <row r="1995" spans="1:29" x14ac:dyDescent="0.3">
      <c r="A1995" t="s">
        <v>1472</v>
      </c>
      <c r="B1995">
        <v>441</v>
      </c>
      <c r="C1995" t="str">
        <f>VLOOKUP($B1995,Hosts!$A:$M,10,0)</f>
        <v>Within a day</v>
      </c>
      <c r="D1995" s="70">
        <f>VLOOKUP($B1995,Hosts!$A:$M,11,0)</f>
        <v>1</v>
      </c>
      <c r="E1995" s="70">
        <f>VLOOKUP($B1995,Hosts!$A:$M,12,0)</f>
        <v>0.83</v>
      </c>
      <c r="F1995" t="str">
        <f>VLOOKUP($B1995,Hosts!$A:$M,13,0)</f>
        <v>No</v>
      </c>
      <c r="G1995" t="str">
        <f>INDEX(Hosts!$A:$M, MATCH(Places!$B1995,Hosts!$A:$A,0), MATCH(Places!G$1,Hosts!$A$1:$M$1,0))</f>
        <v>Within a day</v>
      </c>
      <c r="H1995" s="70">
        <f>INDEX(Hosts!$A:$M, MATCH(Places!$B1995,Hosts!$A:$A,0), MATCH(Places!H$1,Hosts!$A$1:$M$1,0))</f>
        <v>1</v>
      </c>
      <c r="I1995" s="70">
        <f>INDEX(Hosts!$A:$M, MATCH(Places!$B1995,Hosts!$A:$A,0), MATCH(Places!I$1,Hosts!$A$1:$M$1,0))</f>
        <v>0.83</v>
      </c>
      <c r="J1995" t="str">
        <f>INDEX(Hosts!$A:$M, MATCH(Places!$B1995,Hosts!$A:$A,0), MATCH(Places!J$1,Hosts!$A$1:$M$1,0))</f>
        <v>No</v>
      </c>
      <c r="K1995">
        <v>12</v>
      </c>
      <c r="L1995" t="str">
        <f>VLOOKUP($K1995,Neighborhoods!$A:$C,2,0)</f>
        <v>Brooklyn</v>
      </c>
      <c r="M1995" t="str">
        <f>VLOOKUP($K1995,Neighborhoods!$A:$C,3,0)</f>
        <v>Williamsburg</v>
      </c>
      <c r="N1995" t="str">
        <f>INDEX(Neighborhoods!$A:$C, MATCH(Places!$K1995,Neighborhoods!$A:$A,0), MATCH(Places!N$1,Neighborhoods!$A$1:$C$1,0))</f>
        <v>Brooklyn</v>
      </c>
      <c r="O1995" t="str">
        <f>INDEX(Neighborhoods!$A:$C, MATCH(Places!$K1995,Neighborhoods!$A:$A,0), MATCH(Places!O$1,Neighborhoods!$A$1:$C$1,0))</f>
        <v>Williamsburg</v>
      </c>
      <c r="P1995" t="s">
        <v>1</v>
      </c>
      <c r="Q1995" t="str">
        <f t="shared" si="124"/>
        <v>Yes</v>
      </c>
      <c r="R1995">
        <v>1</v>
      </c>
      <c r="S1995" t="str">
        <f t="shared" si="125"/>
        <v>Small</v>
      </c>
      <c r="T1995" s="50">
        <v>69</v>
      </c>
      <c r="U1995" s="70">
        <f t="shared" si="126"/>
        <v>0.03</v>
      </c>
      <c r="V1995" s="52">
        <v>5</v>
      </c>
      <c r="W1995" s="52" t="str" cm="1">
        <f t="array" ref="W1995">_xlfn.SWITCH(ROUND(V1995,0),5,"Excellent",4,"Good",3,"Ok","Bad")</f>
        <v>Excellent</v>
      </c>
      <c r="X1995">
        <v>6</v>
      </c>
      <c r="Y1995" t="str">
        <f t="shared" si="127"/>
        <v>No</v>
      </c>
      <c r="Z1995" s="68">
        <v>43020</v>
      </c>
      <c r="AA1995" s="68">
        <v>43906</v>
      </c>
      <c r="AB1995">
        <v>44</v>
      </c>
      <c r="AC1995" t="s">
        <v>15615</v>
      </c>
    </row>
    <row r="1996" spans="1:29" x14ac:dyDescent="0.3">
      <c r="A1996" t="s">
        <v>1473</v>
      </c>
      <c r="B1996">
        <v>1489</v>
      </c>
      <c r="C1996" t="str">
        <f>VLOOKUP($B1996,Hosts!$A:$M,10,0)</f>
        <v>Within a day</v>
      </c>
      <c r="D1996" s="70">
        <f>VLOOKUP($B1996,Hosts!$A:$M,11,0)</f>
        <v>0.5</v>
      </c>
      <c r="E1996" s="70">
        <f>VLOOKUP($B1996,Hosts!$A:$M,12,0)</f>
        <v>0.9</v>
      </c>
      <c r="F1996" t="str">
        <f>VLOOKUP($B1996,Hosts!$A:$M,13,0)</f>
        <v>No</v>
      </c>
      <c r="G1996" t="str">
        <f>INDEX(Hosts!$A:$M, MATCH(Places!$B1996,Hosts!$A:$A,0), MATCH(Places!G$1,Hosts!$A$1:$M$1,0))</f>
        <v>Within a day</v>
      </c>
      <c r="H1996" s="70">
        <f>INDEX(Hosts!$A:$M, MATCH(Places!$B1996,Hosts!$A:$A,0), MATCH(Places!H$1,Hosts!$A$1:$M$1,0))</f>
        <v>0.5</v>
      </c>
      <c r="I1996" s="70">
        <f>INDEX(Hosts!$A:$M, MATCH(Places!$B1996,Hosts!$A:$A,0), MATCH(Places!I$1,Hosts!$A$1:$M$1,0))</f>
        <v>0.9</v>
      </c>
      <c r="J1996" t="str">
        <f>INDEX(Hosts!$A:$M, MATCH(Places!$B1996,Hosts!$A:$A,0), MATCH(Places!J$1,Hosts!$A$1:$M$1,0))</f>
        <v>No</v>
      </c>
      <c r="K1996">
        <v>11</v>
      </c>
      <c r="L1996" t="str">
        <f>VLOOKUP($K1996,Neighborhoods!$A:$C,2,0)</f>
        <v>Brooklyn</v>
      </c>
      <c r="M1996" t="str">
        <f>VLOOKUP($K1996,Neighborhoods!$A:$C,3,0)</f>
        <v>Greenpoint</v>
      </c>
      <c r="N1996" t="str">
        <f>INDEX(Neighborhoods!$A:$C, MATCH(Places!$K1996,Neighborhoods!$A:$A,0), MATCH(Places!N$1,Neighborhoods!$A$1:$C$1,0))</f>
        <v>Brooklyn</v>
      </c>
      <c r="O1996" t="str">
        <f>INDEX(Neighborhoods!$A:$C, MATCH(Places!$K1996,Neighborhoods!$A:$A,0), MATCH(Places!O$1,Neighborhoods!$A$1:$C$1,0))</f>
        <v>Greenpoint</v>
      </c>
      <c r="P1996" t="s">
        <v>11822</v>
      </c>
      <c r="Q1996" t="str">
        <f t="shared" si="124"/>
        <v>No</v>
      </c>
      <c r="R1996">
        <v>5</v>
      </c>
      <c r="S1996" t="str">
        <f t="shared" si="125"/>
        <v>Medium</v>
      </c>
      <c r="T1996" s="50">
        <v>125</v>
      </c>
      <c r="U1996" s="70">
        <f t="shared" si="126"/>
        <v>0.03</v>
      </c>
      <c r="V1996" s="52">
        <v>4.95</v>
      </c>
      <c r="W1996" s="52" t="str" cm="1">
        <f t="array" ref="W1996">_xlfn.SWITCH(ROUND(V1996,0),5,"Excellent",4,"Good",3,"Ok","Bad")</f>
        <v>Excellent</v>
      </c>
      <c r="X1996">
        <v>118</v>
      </c>
      <c r="Y1996" t="str">
        <f t="shared" si="127"/>
        <v>Yes</v>
      </c>
      <c r="Z1996" s="68">
        <v>42537</v>
      </c>
      <c r="AA1996" s="68">
        <v>43886</v>
      </c>
      <c r="AB1996">
        <v>44</v>
      </c>
      <c r="AC1996" t="s">
        <v>15615</v>
      </c>
    </row>
    <row r="1997" spans="1:29" x14ac:dyDescent="0.3">
      <c r="A1997" t="s">
        <v>1474</v>
      </c>
      <c r="B1997">
        <v>2831</v>
      </c>
      <c r="C1997" t="str">
        <f>VLOOKUP($B1997,Hosts!$A:$M,10,0)</f>
        <v>A few days or more</v>
      </c>
      <c r="D1997" s="70">
        <f>VLOOKUP($B1997,Hosts!$A:$M,11,0)</f>
        <v>0</v>
      </c>
      <c r="E1997" s="70">
        <f>VLOOKUP($B1997,Hosts!$A:$M,12,0)</f>
        <v>0.47</v>
      </c>
      <c r="F1997" t="str">
        <f>VLOOKUP($B1997,Hosts!$A:$M,13,0)</f>
        <v>No</v>
      </c>
      <c r="G1997" t="str">
        <f>INDEX(Hosts!$A:$M, MATCH(Places!$B1997,Hosts!$A:$A,0), MATCH(Places!G$1,Hosts!$A$1:$M$1,0))</f>
        <v>A few days or more</v>
      </c>
      <c r="H1997" s="70">
        <f>INDEX(Hosts!$A:$M, MATCH(Places!$B1997,Hosts!$A:$A,0), MATCH(Places!H$1,Hosts!$A$1:$M$1,0))</f>
        <v>0</v>
      </c>
      <c r="I1997" s="70">
        <f>INDEX(Hosts!$A:$M, MATCH(Places!$B1997,Hosts!$A:$A,0), MATCH(Places!I$1,Hosts!$A$1:$M$1,0))</f>
        <v>0.47</v>
      </c>
      <c r="J1997" t="str">
        <f>INDEX(Hosts!$A:$M, MATCH(Places!$B1997,Hosts!$A:$A,0), MATCH(Places!J$1,Hosts!$A$1:$M$1,0))</f>
        <v>No</v>
      </c>
      <c r="K1997">
        <v>19</v>
      </c>
      <c r="L1997" t="str">
        <f>VLOOKUP($K1997,Neighborhoods!$A:$C,2,0)</f>
        <v>Manhattan</v>
      </c>
      <c r="M1997" t="str">
        <f>VLOOKUP($K1997,Neighborhoods!$A:$C,3,0)</f>
        <v>Upper East Side</v>
      </c>
      <c r="N1997" t="str">
        <f>INDEX(Neighborhoods!$A:$C, MATCH(Places!$K1997,Neighborhoods!$A:$A,0), MATCH(Places!N$1,Neighborhoods!$A$1:$C$1,0))</f>
        <v>Manhattan</v>
      </c>
      <c r="O1997" t="str">
        <f>INDEX(Neighborhoods!$A:$C, MATCH(Places!$K1997,Neighborhoods!$A:$A,0), MATCH(Places!O$1,Neighborhoods!$A$1:$C$1,0))</f>
        <v>Upper East Side</v>
      </c>
      <c r="P1997" t="s">
        <v>11822</v>
      </c>
      <c r="Q1997" t="str">
        <f t="shared" si="124"/>
        <v>No</v>
      </c>
      <c r="R1997">
        <v>6</v>
      </c>
      <c r="S1997" t="str">
        <f t="shared" si="125"/>
        <v>Large</v>
      </c>
      <c r="T1997" s="50">
        <v>375</v>
      </c>
      <c r="U1997" s="70">
        <f t="shared" si="126"/>
        <v>0.04</v>
      </c>
      <c r="V1997" s="52">
        <v>4.88</v>
      </c>
      <c r="W1997" s="52" t="str" cm="1">
        <f t="array" ref="W1997">_xlfn.SWITCH(ROUND(V1997,0),5,"Excellent",4,"Good",3,"Ok","Bad")</f>
        <v>Excellent</v>
      </c>
      <c r="X1997">
        <v>8</v>
      </c>
      <c r="Y1997" t="str">
        <f t="shared" si="127"/>
        <v>No</v>
      </c>
      <c r="Z1997" s="68">
        <v>43295</v>
      </c>
      <c r="AA1997" s="68">
        <v>43832</v>
      </c>
      <c r="AB1997">
        <v>168</v>
      </c>
      <c r="AC1997" t="s">
        <v>15615</v>
      </c>
    </row>
    <row r="1998" spans="1:29" x14ac:dyDescent="0.3">
      <c r="A1998" t="s">
        <v>1475</v>
      </c>
      <c r="B1998">
        <v>2827</v>
      </c>
      <c r="C1998" t="str">
        <f>VLOOKUP($B1998,Hosts!$A:$M,10,0)</f>
        <v>Within an hour</v>
      </c>
      <c r="D1998" s="70">
        <f>VLOOKUP($B1998,Hosts!$A:$M,11,0)</f>
        <v>1</v>
      </c>
      <c r="E1998" s="70">
        <f>VLOOKUP($B1998,Hosts!$A:$M,12,0)</f>
        <v>0.97</v>
      </c>
      <c r="F1998" t="str">
        <f>VLOOKUP($B1998,Hosts!$A:$M,13,0)</f>
        <v>No</v>
      </c>
      <c r="G1998" t="str">
        <f>INDEX(Hosts!$A:$M, MATCH(Places!$B1998,Hosts!$A:$A,0), MATCH(Places!G$1,Hosts!$A$1:$M$1,0))</f>
        <v>Within an hour</v>
      </c>
      <c r="H1998" s="70">
        <f>INDEX(Hosts!$A:$M, MATCH(Places!$B1998,Hosts!$A:$A,0), MATCH(Places!H$1,Hosts!$A$1:$M$1,0))</f>
        <v>1</v>
      </c>
      <c r="I1998" s="70">
        <f>INDEX(Hosts!$A:$M, MATCH(Places!$B1998,Hosts!$A:$A,0), MATCH(Places!I$1,Hosts!$A$1:$M$1,0))</f>
        <v>0.97</v>
      </c>
      <c r="J1998" t="str">
        <f>INDEX(Hosts!$A:$M, MATCH(Places!$B1998,Hosts!$A:$A,0), MATCH(Places!J$1,Hosts!$A$1:$M$1,0))</f>
        <v>No</v>
      </c>
      <c r="K1998">
        <v>9</v>
      </c>
      <c r="L1998" t="str">
        <f>VLOOKUP($K1998,Neighborhoods!$A:$C,2,0)</f>
        <v>Brooklyn</v>
      </c>
      <c r="M1998" t="str">
        <f>VLOOKUP($K1998,Neighborhoods!$A:$C,3,0)</f>
        <v>Crown Heights</v>
      </c>
      <c r="N1998" t="str">
        <f>INDEX(Neighborhoods!$A:$C, MATCH(Places!$K1998,Neighborhoods!$A:$A,0), MATCH(Places!N$1,Neighborhoods!$A$1:$C$1,0))</f>
        <v>Brooklyn</v>
      </c>
      <c r="O1998" t="str">
        <f>INDEX(Neighborhoods!$A:$C, MATCH(Places!$K1998,Neighborhoods!$A:$A,0), MATCH(Places!O$1,Neighborhoods!$A$1:$C$1,0))</f>
        <v>Crown Heights</v>
      </c>
      <c r="P1998" t="s">
        <v>1</v>
      </c>
      <c r="Q1998" t="str">
        <f t="shared" si="124"/>
        <v>Yes</v>
      </c>
      <c r="R1998">
        <v>2</v>
      </c>
      <c r="S1998" t="str">
        <f t="shared" si="125"/>
        <v>Small</v>
      </c>
      <c r="T1998" s="50">
        <v>69</v>
      </c>
      <c r="U1998" s="70">
        <f t="shared" si="126"/>
        <v>0.03</v>
      </c>
      <c r="V1998" s="52">
        <v>4.66</v>
      </c>
      <c r="W1998" s="52" t="str" cm="1">
        <f t="array" ref="W1998">_xlfn.SWITCH(ROUND(V1998,0),5,"Excellent",4,"Good",3,"Ok","Bad")</f>
        <v>Excellent</v>
      </c>
      <c r="X1998">
        <v>145</v>
      </c>
      <c r="Y1998" t="str">
        <f t="shared" si="127"/>
        <v>No</v>
      </c>
      <c r="Z1998" s="68">
        <v>42513</v>
      </c>
      <c r="AA1998" s="68">
        <v>43832</v>
      </c>
      <c r="AB1998">
        <v>228</v>
      </c>
      <c r="AC1998" t="s">
        <v>15615</v>
      </c>
    </row>
    <row r="1999" spans="1:29" x14ac:dyDescent="0.3">
      <c r="A1999" t="s">
        <v>1477</v>
      </c>
      <c r="B1999">
        <v>385</v>
      </c>
      <c r="C1999" t="str">
        <f>VLOOKUP($B1999,Hosts!$A:$M,10,0)</f>
        <v>Within a day</v>
      </c>
      <c r="D1999" s="70">
        <f>VLOOKUP($B1999,Hosts!$A:$M,11,0)</f>
        <v>1</v>
      </c>
      <c r="E1999" s="70">
        <f>VLOOKUP($B1999,Hosts!$A:$M,12,0)</f>
        <v>0.67</v>
      </c>
      <c r="F1999" t="str">
        <f>VLOOKUP($B1999,Hosts!$A:$M,13,0)</f>
        <v>No</v>
      </c>
      <c r="G1999" t="str">
        <f>INDEX(Hosts!$A:$M, MATCH(Places!$B1999,Hosts!$A:$A,0), MATCH(Places!G$1,Hosts!$A$1:$M$1,0))</f>
        <v>Within a day</v>
      </c>
      <c r="H1999" s="70">
        <f>INDEX(Hosts!$A:$M, MATCH(Places!$B1999,Hosts!$A:$A,0), MATCH(Places!H$1,Hosts!$A$1:$M$1,0))</f>
        <v>1</v>
      </c>
      <c r="I1999" s="70">
        <f>INDEX(Hosts!$A:$M, MATCH(Places!$B1999,Hosts!$A:$A,0), MATCH(Places!I$1,Hosts!$A$1:$M$1,0))</f>
        <v>0.67</v>
      </c>
      <c r="J1999" t="str">
        <f>INDEX(Hosts!$A:$M, MATCH(Places!$B1999,Hosts!$A:$A,0), MATCH(Places!J$1,Hosts!$A$1:$M$1,0))</f>
        <v>No</v>
      </c>
      <c r="K1999">
        <v>14</v>
      </c>
      <c r="L1999" t="str">
        <f>VLOOKUP($K1999,Neighborhoods!$A:$C,2,0)</f>
        <v>Manhattan</v>
      </c>
      <c r="M1999" t="str">
        <f>VLOOKUP($K1999,Neighborhoods!$A:$C,3,0)</f>
        <v>East Harlem</v>
      </c>
      <c r="N1999" t="str">
        <f>INDEX(Neighborhoods!$A:$C, MATCH(Places!$K1999,Neighborhoods!$A:$A,0), MATCH(Places!N$1,Neighborhoods!$A$1:$C$1,0))</f>
        <v>Manhattan</v>
      </c>
      <c r="O1999" t="str">
        <f>INDEX(Neighborhoods!$A:$C, MATCH(Places!$K1999,Neighborhoods!$A:$A,0), MATCH(Places!O$1,Neighborhoods!$A$1:$C$1,0))</f>
        <v>East Harlem</v>
      </c>
      <c r="P1999" t="s">
        <v>11822</v>
      </c>
      <c r="Q1999" t="str">
        <f t="shared" si="124"/>
        <v>No</v>
      </c>
      <c r="R1999">
        <v>4</v>
      </c>
      <c r="S1999" t="str">
        <f t="shared" si="125"/>
        <v>Medium</v>
      </c>
      <c r="T1999" s="50">
        <v>147</v>
      </c>
      <c r="U1999" s="70">
        <f t="shared" si="126"/>
        <v>0.03</v>
      </c>
      <c r="V1999" s="52">
        <v>4.8099999999999996</v>
      </c>
      <c r="W1999" s="52" t="str" cm="1">
        <f t="array" ref="W1999">_xlfn.SWITCH(ROUND(V1999,0),5,"Excellent",4,"Good",3,"Ok","Bad")</f>
        <v>Excellent</v>
      </c>
      <c r="X1999">
        <v>31</v>
      </c>
      <c r="Y1999" t="str">
        <f t="shared" si="127"/>
        <v>No</v>
      </c>
      <c r="Z1999" s="68">
        <v>42517</v>
      </c>
      <c r="AA1999" s="68">
        <v>43823</v>
      </c>
      <c r="AB1999">
        <v>180</v>
      </c>
      <c r="AC1999" t="s">
        <v>15615</v>
      </c>
    </row>
    <row r="2000" spans="1:29" x14ac:dyDescent="0.3">
      <c r="A2000" t="s">
        <v>14545</v>
      </c>
      <c r="B2000">
        <v>2836</v>
      </c>
      <c r="C2000" t="str">
        <f>VLOOKUP($B2000,Hosts!$A:$M,10,0)</f>
        <v>Within an hour</v>
      </c>
      <c r="D2000" s="70">
        <f>VLOOKUP($B2000,Hosts!$A:$M,11,0)</f>
        <v>0.95</v>
      </c>
      <c r="E2000" s="70">
        <f>VLOOKUP($B2000,Hosts!$A:$M,12,0)</f>
        <v>0.94</v>
      </c>
      <c r="F2000" t="str">
        <f>VLOOKUP($B2000,Hosts!$A:$M,13,0)</f>
        <v>No</v>
      </c>
      <c r="G2000" t="str">
        <f>INDEX(Hosts!$A:$M, MATCH(Places!$B2000,Hosts!$A:$A,0), MATCH(Places!G$1,Hosts!$A$1:$M$1,0))</f>
        <v>Within an hour</v>
      </c>
      <c r="H2000" s="70">
        <f>INDEX(Hosts!$A:$M, MATCH(Places!$B2000,Hosts!$A:$A,0), MATCH(Places!H$1,Hosts!$A$1:$M$1,0))</f>
        <v>0.95</v>
      </c>
      <c r="I2000" s="70">
        <f>INDEX(Hosts!$A:$M, MATCH(Places!$B2000,Hosts!$A:$A,0), MATCH(Places!I$1,Hosts!$A$1:$M$1,0))</f>
        <v>0.94</v>
      </c>
      <c r="J2000" t="str">
        <f>INDEX(Hosts!$A:$M, MATCH(Places!$B2000,Hosts!$A:$A,0), MATCH(Places!J$1,Hosts!$A$1:$M$1,0))</f>
        <v>No</v>
      </c>
      <c r="K2000">
        <v>7</v>
      </c>
      <c r="L2000" t="str">
        <f>VLOOKUP($K2000,Neighborhoods!$A:$C,2,0)</f>
        <v>Brooklyn</v>
      </c>
      <c r="M2000" t="str">
        <f>VLOOKUP($K2000,Neighborhoods!$A:$C,3,0)</f>
        <v>Bedford-Stuyvesant</v>
      </c>
      <c r="N2000" t="str">
        <f>INDEX(Neighborhoods!$A:$C, MATCH(Places!$K2000,Neighborhoods!$A:$A,0), MATCH(Places!N$1,Neighborhoods!$A$1:$C$1,0))</f>
        <v>Brooklyn</v>
      </c>
      <c r="O2000" t="str">
        <f>INDEX(Neighborhoods!$A:$C, MATCH(Places!$K2000,Neighborhoods!$A:$A,0), MATCH(Places!O$1,Neighborhoods!$A$1:$C$1,0))</f>
        <v>Bedford-Stuyvesant</v>
      </c>
      <c r="P2000" t="s">
        <v>1</v>
      </c>
      <c r="Q2000" t="str">
        <f t="shared" si="124"/>
        <v>Yes</v>
      </c>
      <c r="R2000">
        <v>3</v>
      </c>
      <c r="S2000" t="str">
        <f t="shared" si="125"/>
        <v>Medium</v>
      </c>
      <c r="T2000" s="50">
        <v>46</v>
      </c>
      <c r="U2000" s="70">
        <f t="shared" si="126"/>
        <v>0.03</v>
      </c>
      <c r="V2000" s="52">
        <v>4.37</v>
      </c>
      <c r="W2000" s="52" t="str" cm="1">
        <f t="array" ref="W2000">_xlfn.SWITCH(ROUND(V2000,0),5,"Excellent",4,"Good",3,"Ok","Bad")</f>
        <v>Good</v>
      </c>
      <c r="X2000">
        <v>144</v>
      </c>
      <c r="Y2000" t="str">
        <f t="shared" si="127"/>
        <v>No</v>
      </c>
      <c r="Z2000" s="68">
        <v>42521</v>
      </c>
      <c r="AA2000" s="68">
        <v>44004</v>
      </c>
      <c r="AB2000">
        <v>357</v>
      </c>
      <c r="AC2000" t="s">
        <v>15615</v>
      </c>
    </row>
    <row r="2001" spans="1:29" x14ac:dyDescent="0.3">
      <c r="A2001" t="s">
        <v>1478</v>
      </c>
      <c r="B2001">
        <v>2837</v>
      </c>
      <c r="C2001" t="str">
        <f>VLOOKUP($B2001,Hosts!$A:$M,10,0)</f>
        <v>Within a day</v>
      </c>
      <c r="D2001" s="70">
        <f>VLOOKUP($B2001,Hosts!$A:$M,11,0)</f>
        <v>1</v>
      </c>
      <c r="E2001" s="70">
        <f>VLOOKUP($B2001,Hosts!$A:$M,12,0)</f>
        <v>1</v>
      </c>
      <c r="F2001" t="str">
        <f>VLOOKUP($B2001,Hosts!$A:$M,13,0)</f>
        <v>Yes</v>
      </c>
      <c r="G2001" t="str">
        <f>INDEX(Hosts!$A:$M, MATCH(Places!$B2001,Hosts!$A:$A,0), MATCH(Places!G$1,Hosts!$A$1:$M$1,0))</f>
        <v>Within a day</v>
      </c>
      <c r="H2001" s="70">
        <f>INDEX(Hosts!$A:$M, MATCH(Places!$B2001,Hosts!$A:$A,0), MATCH(Places!H$1,Hosts!$A$1:$M$1,0))</f>
        <v>1</v>
      </c>
      <c r="I2001" s="70">
        <f>INDEX(Hosts!$A:$M, MATCH(Places!$B2001,Hosts!$A:$A,0), MATCH(Places!I$1,Hosts!$A$1:$M$1,0))</f>
        <v>1</v>
      </c>
      <c r="J2001" t="str">
        <f>INDEX(Hosts!$A:$M, MATCH(Places!$B2001,Hosts!$A:$A,0), MATCH(Places!J$1,Hosts!$A$1:$M$1,0))</f>
        <v>Yes</v>
      </c>
      <c r="K2001">
        <v>14</v>
      </c>
      <c r="L2001" t="str">
        <f>VLOOKUP($K2001,Neighborhoods!$A:$C,2,0)</f>
        <v>Manhattan</v>
      </c>
      <c r="M2001" t="str">
        <f>VLOOKUP($K2001,Neighborhoods!$A:$C,3,0)</f>
        <v>East Harlem</v>
      </c>
      <c r="N2001" t="str">
        <f>INDEX(Neighborhoods!$A:$C, MATCH(Places!$K2001,Neighborhoods!$A:$A,0), MATCH(Places!N$1,Neighborhoods!$A$1:$C$1,0))</f>
        <v>Manhattan</v>
      </c>
      <c r="O2001" t="str">
        <f>INDEX(Neighborhoods!$A:$C, MATCH(Places!$K2001,Neighborhoods!$A:$A,0), MATCH(Places!O$1,Neighborhoods!$A$1:$C$1,0))</f>
        <v>East Harlem</v>
      </c>
      <c r="P2001" t="s">
        <v>11822</v>
      </c>
      <c r="Q2001" t="str">
        <f t="shared" si="124"/>
        <v>No</v>
      </c>
      <c r="R2001">
        <v>3</v>
      </c>
      <c r="S2001" t="str">
        <f t="shared" si="125"/>
        <v>Medium</v>
      </c>
      <c r="T2001" s="50">
        <v>172</v>
      </c>
      <c r="U2001" s="70">
        <f t="shared" si="126"/>
        <v>0.03</v>
      </c>
      <c r="V2001" s="52">
        <v>4.99</v>
      </c>
      <c r="W2001" s="52" t="str" cm="1">
        <f t="array" ref="W2001">_xlfn.SWITCH(ROUND(V2001,0),5,"Excellent",4,"Good",3,"Ok","Bad")</f>
        <v>Excellent</v>
      </c>
      <c r="X2001">
        <v>67</v>
      </c>
      <c r="Y2001" t="str">
        <f t="shared" si="127"/>
        <v>No</v>
      </c>
      <c r="Z2001" s="68">
        <v>42584</v>
      </c>
      <c r="AA2001" s="68">
        <v>43902</v>
      </c>
      <c r="AB2001">
        <v>228</v>
      </c>
      <c r="AC2001" t="s">
        <v>15615</v>
      </c>
    </row>
    <row r="2002" spans="1:29" x14ac:dyDescent="0.3">
      <c r="A2002" t="s">
        <v>1480</v>
      </c>
      <c r="B2002">
        <v>1844</v>
      </c>
      <c r="C2002" t="str">
        <f>VLOOKUP($B2002,Hosts!$A:$M,10,0)</f>
        <v>Within an hour</v>
      </c>
      <c r="D2002" s="70">
        <f>VLOOKUP($B2002,Hosts!$A:$M,11,0)</f>
        <v>1</v>
      </c>
      <c r="E2002" s="70">
        <f>VLOOKUP($B2002,Hosts!$A:$M,12,0)</f>
        <v>1</v>
      </c>
      <c r="F2002" t="str">
        <f>VLOOKUP($B2002,Hosts!$A:$M,13,0)</f>
        <v>Yes</v>
      </c>
      <c r="G2002" t="str">
        <f>INDEX(Hosts!$A:$M, MATCH(Places!$B2002,Hosts!$A:$A,0), MATCH(Places!G$1,Hosts!$A$1:$M$1,0))</f>
        <v>Within an hour</v>
      </c>
      <c r="H2002" s="70">
        <f>INDEX(Hosts!$A:$M, MATCH(Places!$B2002,Hosts!$A:$A,0), MATCH(Places!H$1,Hosts!$A$1:$M$1,0))</f>
        <v>1</v>
      </c>
      <c r="I2002" s="70">
        <f>INDEX(Hosts!$A:$M, MATCH(Places!$B2002,Hosts!$A:$A,0), MATCH(Places!I$1,Hosts!$A$1:$M$1,0))</f>
        <v>1</v>
      </c>
      <c r="J2002" t="str">
        <f>INDEX(Hosts!$A:$M, MATCH(Places!$B2002,Hosts!$A:$A,0), MATCH(Places!J$1,Hosts!$A$1:$M$1,0))</f>
        <v>Yes</v>
      </c>
      <c r="K2002">
        <v>12</v>
      </c>
      <c r="L2002" t="str">
        <f>VLOOKUP($K2002,Neighborhoods!$A:$C,2,0)</f>
        <v>Brooklyn</v>
      </c>
      <c r="M2002" t="str">
        <f>VLOOKUP($K2002,Neighborhoods!$A:$C,3,0)</f>
        <v>Williamsburg</v>
      </c>
      <c r="N2002" t="str">
        <f>INDEX(Neighborhoods!$A:$C, MATCH(Places!$K2002,Neighborhoods!$A:$A,0), MATCH(Places!N$1,Neighborhoods!$A$1:$C$1,0))</f>
        <v>Brooklyn</v>
      </c>
      <c r="O2002" t="str">
        <f>INDEX(Neighborhoods!$A:$C, MATCH(Places!$K2002,Neighborhoods!$A:$A,0), MATCH(Places!O$1,Neighborhoods!$A$1:$C$1,0))</f>
        <v>Williamsburg</v>
      </c>
      <c r="P2002" t="s">
        <v>11822</v>
      </c>
      <c r="Q2002" t="str">
        <f t="shared" si="124"/>
        <v>No</v>
      </c>
      <c r="R2002">
        <v>2</v>
      </c>
      <c r="S2002" t="str">
        <f t="shared" si="125"/>
        <v>Small</v>
      </c>
      <c r="T2002" s="50">
        <v>150</v>
      </c>
      <c r="U2002" s="70">
        <f t="shared" si="126"/>
        <v>0.03</v>
      </c>
      <c r="V2002" s="52">
        <v>4.9800000000000004</v>
      </c>
      <c r="W2002" s="52" t="str" cm="1">
        <f t="array" ref="W2002">_xlfn.SWITCH(ROUND(V2002,0),5,"Excellent",4,"Good",3,"Ok","Bad")</f>
        <v>Excellent</v>
      </c>
      <c r="X2002">
        <v>126</v>
      </c>
      <c r="Y2002" t="str">
        <f t="shared" si="127"/>
        <v>Yes</v>
      </c>
      <c r="Z2002" s="68">
        <v>42515</v>
      </c>
      <c r="AA2002" s="68">
        <v>43906</v>
      </c>
      <c r="AB2002">
        <v>288</v>
      </c>
      <c r="AC2002" t="s">
        <v>15616</v>
      </c>
    </row>
    <row r="2003" spans="1:29" x14ac:dyDescent="0.3">
      <c r="A2003" t="s">
        <v>1481</v>
      </c>
      <c r="B2003">
        <v>2212</v>
      </c>
      <c r="C2003" t="str">
        <f>VLOOKUP($B2003,Hosts!$A:$M,10,0)</f>
        <v>Within a few hours</v>
      </c>
      <c r="D2003" s="70">
        <f>VLOOKUP($B2003,Hosts!$A:$M,11,0)</f>
        <v>1</v>
      </c>
      <c r="E2003" s="70">
        <f>VLOOKUP($B2003,Hosts!$A:$M,12,0)</f>
        <v>0.81</v>
      </c>
      <c r="F2003" t="str">
        <f>VLOOKUP($B2003,Hosts!$A:$M,13,0)</f>
        <v>Yes</v>
      </c>
      <c r="G2003" t="str">
        <f>INDEX(Hosts!$A:$M, MATCH(Places!$B2003,Hosts!$A:$A,0), MATCH(Places!G$1,Hosts!$A$1:$M$1,0))</f>
        <v>Within a few hours</v>
      </c>
      <c r="H2003" s="70">
        <f>INDEX(Hosts!$A:$M, MATCH(Places!$B2003,Hosts!$A:$A,0), MATCH(Places!H$1,Hosts!$A$1:$M$1,0))</f>
        <v>1</v>
      </c>
      <c r="I2003" s="70">
        <f>INDEX(Hosts!$A:$M, MATCH(Places!$B2003,Hosts!$A:$A,0), MATCH(Places!I$1,Hosts!$A$1:$M$1,0))</f>
        <v>0.81</v>
      </c>
      <c r="J2003" t="str">
        <f>INDEX(Hosts!$A:$M, MATCH(Places!$B2003,Hosts!$A:$A,0), MATCH(Places!J$1,Hosts!$A$1:$M$1,0))</f>
        <v>Yes</v>
      </c>
      <c r="K2003">
        <v>24</v>
      </c>
      <c r="L2003" t="str">
        <f>VLOOKUP($K2003,Neighborhoods!$A:$C,2,0)</f>
        <v>Queens</v>
      </c>
      <c r="M2003" t="str">
        <f>VLOOKUP($K2003,Neighborhoods!$A:$C,3,0)</f>
        <v>Long Island City</v>
      </c>
      <c r="N2003" t="str">
        <f>INDEX(Neighborhoods!$A:$C, MATCH(Places!$K2003,Neighborhoods!$A:$A,0), MATCH(Places!N$1,Neighborhoods!$A$1:$C$1,0))</f>
        <v>Queens</v>
      </c>
      <c r="O2003" t="str">
        <f>INDEX(Neighborhoods!$A:$C, MATCH(Places!$K2003,Neighborhoods!$A:$A,0), MATCH(Places!O$1,Neighborhoods!$A$1:$C$1,0))</f>
        <v>Long Island City</v>
      </c>
      <c r="P2003" t="s">
        <v>11822</v>
      </c>
      <c r="Q2003" t="str">
        <f t="shared" si="124"/>
        <v>No</v>
      </c>
      <c r="R2003">
        <v>4</v>
      </c>
      <c r="S2003" t="str">
        <f t="shared" si="125"/>
        <v>Medium</v>
      </c>
      <c r="T2003" s="50">
        <v>150</v>
      </c>
      <c r="U2003" s="70">
        <f t="shared" si="126"/>
        <v>0.03</v>
      </c>
      <c r="V2003" s="52">
        <v>4.9800000000000004</v>
      </c>
      <c r="W2003" s="52" t="str" cm="1">
        <f t="array" ref="W2003">_xlfn.SWITCH(ROUND(V2003,0),5,"Excellent",4,"Good",3,"Ok","Bad")</f>
        <v>Excellent</v>
      </c>
      <c r="X2003">
        <v>108</v>
      </c>
      <c r="Y2003" t="str">
        <f t="shared" si="127"/>
        <v>Yes</v>
      </c>
      <c r="Z2003" s="68">
        <v>42520</v>
      </c>
      <c r="AA2003" s="68">
        <v>44038</v>
      </c>
      <c r="AB2003">
        <v>119</v>
      </c>
      <c r="AC2003" t="s">
        <v>15615</v>
      </c>
    </row>
    <row r="2004" spans="1:29" x14ac:dyDescent="0.3">
      <c r="A2004" t="s">
        <v>1482</v>
      </c>
      <c r="B2004">
        <v>2636</v>
      </c>
      <c r="C2004" t="str">
        <f>VLOOKUP($B2004,Hosts!$A:$M,10,0)</f>
        <v>Within an hour</v>
      </c>
      <c r="D2004" s="70">
        <f>VLOOKUP($B2004,Hosts!$A:$M,11,0)</f>
        <v>0.75</v>
      </c>
      <c r="E2004" s="70">
        <f>VLOOKUP($B2004,Hosts!$A:$M,12,0)</f>
        <v>0.91</v>
      </c>
      <c r="F2004" t="str">
        <f>VLOOKUP($B2004,Hosts!$A:$M,13,0)</f>
        <v>No</v>
      </c>
      <c r="G2004" t="str">
        <f>INDEX(Hosts!$A:$M, MATCH(Places!$B2004,Hosts!$A:$A,0), MATCH(Places!G$1,Hosts!$A$1:$M$1,0))</f>
        <v>Within an hour</v>
      </c>
      <c r="H2004" s="70">
        <f>INDEX(Hosts!$A:$M, MATCH(Places!$B2004,Hosts!$A:$A,0), MATCH(Places!H$1,Hosts!$A$1:$M$1,0))</f>
        <v>0.75</v>
      </c>
      <c r="I2004" s="70">
        <f>INDEX(Hosts!$A:$M, MATCH(Places!$B2004,Hosts!$A:$A,0), MATCH(Places!I$1,Hosts!$A$1:$M$1,0))</f>
        <v>0.91</v>
      </c>
      <c r="J2004" t="str">
        <f>INDEX(Hosts!$A:$M, MATCH(Places!$B2004,Hosts!$A:$A,0), MATCH(Places!J$1,Hosts!$A$1:$M$1,0))</f>
        <v>No</v>
      </c>
      <c r="K2004">
        <v>17</v>
      </c>
      <c r="L2004" t="str">
        <f>VLOOKUP($K2004,Neighborhoods!$A:$C,2,0)</f>
        <v>Manhattan</v>
      </c>
      <c r="M2004" t="str">
        <f>VLOOKUP($K2004,Neighborhoods!$A:$C,3,0)</f>
        <v>Hell's Kitchen</v>
      </c>
      <c r="N2004" t="str">
        <f>INDEX(Neighborhoods!$A:$C, MATCH(Places!$K2004,Neighborhoods!$A:$A,0), MATCH(Places!N$1,Neighborhoods!$A$1:$C$1,0))</f>
        <v>Manhattan</v>
      </c>
      <c r="O2004" t="str">
        <f>INDEX(Neighborhoods!$A:$C, MATCH(Places!$K2004,Neighborhoods!$A:$A,0), MATCH(Places!O$1,Neighborhoods!$A$1:$C$1,0))</f>
        <v>Hell's Kitchen</v>
      </c>
      <c r="P2004" t="s">
        <v>1</v>
      </c>
      <c r="Q2004" t="str">
        <f t="shared" si="124"/>
        <v>Yes</v>
      </c>
      <c r="R2004">
        <v>1</v>
      </c>
      <c r="S2004" t="str">
        <f t="shared" si="125"/>
        <v>Small</v>
      </c>
      <c r="T2004" s="50">
        <v>75</v>
      </c>
      <c r="U2004" s="70">
        <f t="shared" si="126"/>
        <v>0.03</v>
      </c>
      <c r="V2004" s="52">
        <v>4.96</v>
      </c>
      <c r="W2004" s="52" t="str" cm="1">
        <f t="array" ref="W2004">_xlfn.SWITCH(ROUND(V2004,0),5,"Excellent",4,"Good",3,"Ok","Bad")</f>
        <v>Excellent</v>
      </c>
      <c r="X2004">
        <v>173</v>
      </c>
      <c r="Y2004" t="str">
        <f t="shared" si="127"/>
        <v>Yes</v>
      </c>
      <c r="Z2004" s="68">
        <v>42530</v>
      </c>
      <c r="AA2004" s="68">
        <v>43904</v>
      </c>
      <c r="AB2004">
        <v>227</v>
      </c>
      <c r="AC2004" t="s">
        <v>15615</v>
      </c>
    </row>
    <row r="2005" spans="1:29" x14ac:dyDescent="0.3">
      <c r="A2005" t="s">
        <v>1483</v>
      </c>
      <c r="B2005">
        <v>2823</v>
      </c>
      <c r="C2005" t="str">
        <f>VLOOKUP($B2005,Hosts!$A:$M,10,0)</f>
        <v>Within an hour</v>
      </c>
      <c r="D2005" s="70">
        <f>VLOOKUP($B2005,Hosts!$A:$M,11,0)</f>
        <v>1</v>
      </c>
      <c r="E2005" s="70">
        <f>VLOOKUP($B2005,Hosts!$A:$M,12,0)</f>
        <v>1</v>
      </c>
      <c r="F2005" t="str">
        <f>VLOOKUP($B2005,Hosts!$A:$M,13,0)</f>
        <v>Yes</v>
      </c>
      <c r="G2005" t="str">
        <f>INDEX(Hosts!$A:$M, MATCH(Places!$B2005,Hosts!$A:$A,0), MATCH(Places!G$1,Hosts!$A$1:$M$1,0))</f>
        <v>Within an hour</v>
      </c>
      <c r="H2005" s="70">
        <f>INDEX(Hosts!$A:$M, MATCH(Places!$B2005,Hosts!$A:$A,0), MATCH(Places!H$1,Hosts!$A$1:$M$1,0))</f>
        <v>1</v>
      </c>
      <c r="I2005" s="70">
        <f>INDEX(Hosts!$A:$M, MATCH(Places!$B2005,Hosts!$A:$A,0), MATCH(Places!I$1,Hosts!$A$1:$M$1,0))</f>
        <v>1</v>
      </c>
      <c r="J2005" t="str">
        <f>INDEX(Hosts!$A:$M, MATCH(Places!$B2005,Hosts!$A:$A,0), MATCH(Places!J$1,Hosts!$A$1:$M$1,0))</f>
        <v>Yes</v>
      </c>
      <c r="K2005">
        <v>10</v>
      </c>
      <c r="L2005" t="str">
        <f>VLOOKUP($K2005,Neighborhoods!$A:$C,2,0)</f>
        <v>Brooklyn</v>
      </c>
      <c r="M2005" t="str">
        <f>VLOOKUP($K2005,Neighborhoods!$A:$C,3,0)</f>
        <v>East Flatbush</v>
      </c>
      <c r="N2005" t="str">
        <f>INDEX(Neighborhoods!$A:$C, MATCH(Places!$K2005,Neighborhoods!$A:$A,0), MATCH(Places!N$1,Neighborhoods!$A$1:$C$1,0))</f>
        <v>Brooklyn</v>
      </c>
      <c r="O2005" t="str">
        <f>INDEX(Neighborhoods!$A:$C, MATCH(Places!$K2005,Neighborhoods!$A:$A,0), MATCH(Places!O$1,Neighborhoods!$A$1:$C$1,0))</f>
        <v>East Flatbush</v>
      </c>
      <c r="P2005" t="s">
        <v>1</v>
      </c>
      <c r="Q2005" t="str">
        <f t="shared" si="124"/>
        <v>Yes</v>
      </c>
      <c r="R2005">
        <v>1</v>
      </c>
      <c r="S2005" t="str">
        <f t="shared" si="125"/>
        <v>Small</v>
      </c>
      <c r="T2005" s="50">
        <v>63</v>
      </c>
      <c r="U2005" s="70">
        <f t="shared" si="126"/>
        <v>0.03</v>
      </c>
      <c r="V2005" s="52">
        <v>4.71</v>
      </c>
      <c r="W2005" s="52" t="str" cm="1">
        <f t="array" ref="W2005">_xlfn.SWITCH(ROUND(V2005,0),5,"Excellent",4,"Good",3,"Ok","Bad")</f>
        <v>Excellent</v>
      </c>
      <c r="X2005">
        <v>31</v>
      </c>
      <c r="Y2005" t="str">
        <f t="shared" si="127"/>
        <v>No</v>
      </c>
      <c r="Z2005" s="68">
        <v>42527</v>
      </c>
      <c r="AA2005" s="68">
        <v>43846</v>
      </c>
      <c r="AB2005">
        <v>365</v>
      </c>
      <c r="AC2005" t="s">
        <v>15615</v>
      </c>
    </row>
    <row r="2006" spans="1:29" x14ac:dyDescent="0.3">
      <c r="A2006" t="s">
        <v>1484</v>
      </c>
      <c r="B2006">
        <v>2301</v>
      </c>
      <c r="C2006" t="str">
        <f>VLOOKUP($B2006,Hosts!$A:$M,10,0)</f>
        <v>Within a few hours</v>
      </c>
      <c r="D2006" s="70">
        <f>VLOOKUP($B2006,Hosts!$A:$M,11,0)</f>
        <v>0.75</v>
      </c>
      <c r="E2006" s="70">
        <f>VLOOKUP($B2006,Hosts!$A:$M,12,0)</f>
        <v>0.97</v>
      </c>
      <c r="F2006" t="str">
        <f>VLOOKUP($B2006,Hosts!$A:$M,13,0)</f>
        <v>Yes</v>
      </c>
      <c r="G2006" t="str">
        <f>INDEX(Hosts!$A:$M, MATCH(Places!$B2006,Hosts!$A:$A,0), MATCH(Places!G$1,Hosts!$A$1:$M$1,0))</f>
        <v>Within a few hours</v>
      </c>
      <c r="H2006" s="70">
        <f>INDEX(Hosts!$A:$M, MATCH(Places!$B2006,Hosts!$A:$A,0), MATCH(Places!H$1,Hosts!$A$1:$M$1,0))</f>
        <v>0.75</v>
      </c>
      <c r="I2006" s="70">
        <f>INDEX(Hosts!$A:$M, MATCH(Places!$B2006,Hosts!$A:$A,0), MATCH(Places!I$1,Hosts!$A$1:$M$1,0))</f>
        <v>0.97</v>
      </c>
      <c r="J2006" t="str">
        <f>INDEX(Hosts!$A:$M, MATCH(Places!$B2006,Hosts!$A:$A,0), MATCH(Places!J$1,Hosts!$A$1:$M$1,0))</f>
        <v>Yes</v>
      </c>
      <c r="K2006">
        <v>19</v>
      </c>
      <c r="L2006" t="str">
        <f>VLOOKUP($K2006,Neighborhoods!$A:$C,2,0)</f>
        <v>Manhattan</v>
      </c>
      <c r="M2006" t="str">
        <f>VLOOKUP($K2006,Neighborhoods!$A:$C,3,0)</f>
        <v>Upper East Side</v>
      </c>
      <c r="N2006" t="str">
        <f>INDEX(Neighborhoods!$A:$C, MATCH(Places!$K2006,Neighborhoods!$A:$A,0), MATCH(Places!N$1,Neighborhoods!$A$1:$C$1,0))</f>
        <v>Manhattan</v>
      </c>
      <c r="O2006" t="str">
        <f>INDEX(Neighborhoods!$A:$C, MATCH(Places!$K2006,Neighborhoods!$A:$A,0), MATCH(Places!O$1,Neighborhoods!$A$1:$C$1,0))</f>
        <v>Upper East Side</v>
      </c>
      <c r="P2006" t="s">
        <v>11822</v>
      </c>
      <c r="Q2006" t="str">
        <f t="shared" si="124"/>
        <v>No</v>
      </c>
      <c r="R2006">
        <v>3</v>
      </c>
      <c r="S2006" t="str">
        <f t="shared" si="125"/>
        <v>Medium</v>
      </c>
      <c r="T2006" s="50">
        <v>145</v>
      </c>
      <c r="U2006" s="70">
        <f t="shared" si="126"/>
        <v>0.03</v>
      </c>
      <c r="V2006" s="52">
        <v>4.9000000000000004</v>
      </c>
      <c r="W2006" s="52" t="str" cm="1">
        <f t="array" ref="W2006">_xlfn.SWITCH(ROUND(V2006,0),5,"Excellent",4,"Good",3,"Ok","Bad")</f>
        <v>Excellent</v>
      </c>
      <c r="X2006">
        <v>118</v>
      </c>
      <c r="Y2006" t="str">
        <f t="shared" si="127"/>
        <v>Yes</v>
      </c>
      <c r="Z2006" s="68">
        <v>42534</v>
      </c>
      <c r="AA2006" s="68">
        <v>43884</v>
      </c>
      <c r="AB2006">
        <v>360</v>
      </c>
      <c r="AC2006" t="s">
        <v>15615</v>
      </c>
    </row>
    <row r="2007" spans="1:29" x14ac:dyDescent="0.3">
      <c r="A2007" t="s">
        <v>1485</v>
      </c>
      <c r="B2007">
        <v>2842</v>
      </c>
      <c r="C2007" t="str">
        <f>VLOOKUP($B2007,Hosts!$A:$M,10,0)</f>
        <v>A few days or more</v>
      </c>
      <c r="D2007" s="70">
        <f>VLOOKUP($B2007,Hosts!$A:$M,11,0)</f>
        <v>0</v>
      </c>
      <c r="E2007" s="70">
        <f>VLOOKUP($B2007,Hosts!$A:$M,12,0)</f>
        <v>0.83</v>
      </c>
      <c r="F2007" t="str">
        <f>VLOOKUP($B2007,Hosts!$A:$M,13,0)</f>
        <v>No</v>
      </c>
      <c r="G2007" t="str">
        <f>INDEX(Hosts!$A:$M, MATCH(Places!$B2007,Hosts!$A:$A,0), MATCH(Places!G$1,Hosts!$A$1:$M$1,0))</f>
        <v>A few days or more</v>
      </c>
      <c r="H2007" s="70">
        <f>INDEX(Hosts!$A:$M, MATCH(Places!$B2007,Hosts!$A:$A,0), MATCH(Places!H$1,Hosts!$A$1:$M$1,0))</f>
        <v>0</v>
      </c>
      <c r="I2007" s="70">
        <f>INDEX(Hosts!$A:$M, MATCH(Places!$B2007,Hosts!$A:$A,0), MATCH(Places!I$1,Hosts!$A$1:$M$1,0))</f>
        <v>0.83</v>
      </c>
      <c r="J2007" t="str">
        <f>INDEX(Hosts!$A:$M, MATCH(Places!$B2007,Hosts!$A:$A,0), MATCH(Places!J$1,Hosts!$A$1:$M$1,0))</f>
        <v>No</v>
      </c>
      <c r="K2007">
        <v>9</v>
      </c>
      <c r="L2007" t="str">
        <f>VLOOKUP($K2007,Neighborhoods!$A:$C,2,0)</f>
        <v>Brooklyn</v>
      </c>
      <c r="M2007" t="str">
        <f>VLOOKUP($K2007,Neighborhoods!$A:$C,3,0)</f>
        <v>Crown Heights</v>
      </c>
      <c r="N2007" t="str">
        <f>INDEX(Neighborhoods!$A:$C, MATCH(Places!$K2007,Neighborhoods!$A:$A,0), MATCH(Places!N$1,Neighborhoods!$A$1:$C$1,0))</f>
        <v>Brooklyn</v>
      </c>
      <c r="O2007" t="str">
        <f>INDEX(Neighborhoods!$A:$C, MATCH(Places!$K2007,Neighborhoods!$A:$A,0), MATCH(Places!O$1,Neighborhoods!$A$1:$C$1,0))</f>
        <v>Crown Heights</v>
      </c>
      <c r="P2007" t="s">
        <v>11822</v>
      </c>
      <c r="Q2007" t="str">
        <f t="shared" si="124"/>
        <v>No</v>
      </c>
      <c r="R2007">
        <v>6</v>
      </c>
      <c r="S2007" t="str">
        <f t="shared" si="125"/>
        <v>Large</v>
      </c>
      <c r="T2007" s="50">
        <v>150</v>
      </c>
      <c r="U2007" s="70">
        <f t="shared" si="126"/>
        <v>0.03</v>
      </c>
      <c r="V2007" s="52">
        <v>4.46</v>
      </c>
      <c r="W2007" s="52" t="str" cm="1">
        <f t="array" ref="W2007">_xlfn.SWITCH(ROUND(V2007,0),5,"Excellent",4,"Good",3,"Ok","Bad")</f>
        <v>Good</v>
      </c>
      <c r="X2007">
        <v>168</v>
      </c>
      <c r="Y2007" t="str">
        <f t="shared" si="127"/>
        <v>No</v>
      </c>
      <c r="Z2007" s="68">
        <v>42540</v>
      </c>
      <c r="AA2007" s="68">
        <v>43826</v>
      </c>
      <c r="AB2007">
        <v>361</v>
      </c>
      <c r="AC2007" t="s">
        <v>15615</v>
      </c>
    </row>
    <row r="2008" spans="1:29" x14ac:dyDescent="0.3">
      <c r="A2008" t="s">
        <v>1486</v>
      </c>
      <c r="B2008">
        <v>1010</v>
      </c>
      <c r="C2008" t="str">
        <f>VLOOKUP($B2008,Hosts!$A:$M,10,0)</f>
        <v>Within a few hours</v>
      </c>
      <c r="D2008" s="70">
        <f>VLOOKUP($B2008,Hosts!$A:$M,11,0)</f>
        <v>0.95</v>
      </c>
      <c r="E2008" s="70">
        <f>VLOOKUP($B2008,Hosts!$A:$M,12,0)</f>
        <v>0.85</v>
      </c>
      <c r="F2008" t="str">
        <f>VLOOKUP($B2008,Hosts!$A:$M,13,0)</f>
        <v>No</v>
      </c>
      <c r="G2008" t="str">
        <f>INDEX(Hosts!$A:$M, MATCH(Places!$B2008,Hosts!$A:$A,0), MATCH(Places!G$1,Hosts!$A$1:$M$1,0))</f>
        <v>Within a few hours</v>
      </c>
      <c r="H2008" s="70">
        <f>INDEX(Hosts!$A:$M, MATCH(Places!$B2008,Hosts!$A:$A,0), MATCH(Places!H$1,Hosts!$A$1:$M$1,0))</f>
        <v>0.95</v>
      </c>
      <c r="I2008" s="70">
        <f>INDEX(Hosts!$A:$M, MATCH(Places!$B2008,Hosts!$A:$A,0), MATCH(Places!I$1,Hosts!$A$1:$M$1,0))</f>
        <v>0.85</v>
      </c>
      <c r="J2008" t="str">
        <f>INDEX(Hosts!$A:$M, MATCH(Places!$B2008,Hosts!$A:$A,0), MATCH(Places!J$1,Hosts!$A$1:$M$1,0))</f>
        <v>No</v>
      </c>
      <c r="K2008">
        <v>20</v>
      </c>
      <c r="L2008" t="str">
        <f>VLOOKUP($K2008,Neighborhoods!$A:$C,2,0)</f>
        <v>Manhattan</v>
      </c>
      <c r="M2008" t="str">
        <f>VLOOKUP($K2008,Neighborhoods!$A:$C,3,0)</f>
        <v>Upper West Side</v>
      </c>
      <c r="N2008" t="str">
        <f>INDEX(Neighborhoods!$A:$C, MATCH(Places!$K2008,Neighborhoods!$A:$A,0), MATCH(Places!N$1,Neighborhoods!$A$1:$C$1,0))</f>
        <v>Manhattan</v>
      </c>
      <c r="O2008" t="str">
        <f>INDEX(Neighborhoods!$A:$C, MATCH(Places!$K2008,Neighborhoods!$A:$A,0), MATCH(Places!O$1,Neighborhoods!$A$1:$C$1,0))</f>
        <v>Upper West Side</v>
      </c>
      <c r="P2008" t="s">
        <v>11822</v>
      </c>
      <c r="Q2008" t="str">
        <f t="shared" si="124"/>
        <v>No</v>
      </c>
      <c r="R2008">
        <v>6</v>
      </c>
      <c r="S2008" t="str">
        <f t="shared" si="125"/>
        <v>Large</v>
      </c>
      <c r="T2008" s="50">
        <v>202</v>
      </c>
      <c r="U2008" s="70">
        <f t="shared" si="126"/>
        <v>0.04</v>
      </c>
      <c r="V2008" s="52">
        <v>4.7</v>
      </c>
      <c r="W2008" s="52" t="str" cm="1">
        <f t="array" ref="W2008">_xlfn.SWITCH(ROUND(V2008,0),5,"Excellent",4,"Good",3,"Ok","Bad")</f>
        <v>Excellent</v>
      </c>
      <c r="X2008">
        <v>10</v>
      </c>
      <c r="Y2008" t="str">
        <f t="shared" si="127"/>
        <v>No</v>
      </c>
      <c r="Z2008" s="68">
        <v>42868</v>
      </c>
      <c r="AA2008" s="68">
        <v>43905</v>
      </c>
      <c r="AB2008">
        <v>267</v>
      </c>
      <c r="AC2008" t="s">
        <v>15616</v>
      </c>
    </row>
    <row r="2009" spans="1:29" x14ac:dyDescent="0.3">
      <c r="A2009" t="s">
        <v>1487</v>
      </c>
      <c r="B2009">
        <v>2847</v>
      </c>
      <c r="C2009" t="str">
        <f>VLOOKUP($B2009,Hosts!$A:$M,10,0)</f>
        <v>Within an hour</v>
      </c>
      <c r="D2009" s="70">
        <f>VLOOKUP($B2009,Hosts!$A:$M,11,0)</f>
        <v>1</v>
      </c>
      <c r="E2009" s="70">
        <f>VLOOKUP($B2009,Hosts!$A:$M,12,0)</f>
        <v>1</v>
      </c>
      <c r="F2009" t="str">
        <f>VLOOKUP($B2009,Hosts!$A:$M,13,0)</f>
        <v>No</v>
      </c>
      <c r="G2009" t="str">
        <f>INDEX(Hosts!$A:$M, MATCH(Places!$B2009,Hosts!$A:$A,0), MATCH(Places!G$1,Hosts!$A$1:$M$1,0))</f>
        <v>Within an hour</v>
      </c>
      <c r="H2009" s="70">
        <f>INDEX(Hosts!$A:$M, MATCH(Places!$B2009,Hosts!$A:$A,0), MATCH(Places!H$1,Hosts!$A$1:$M$1,0))</f>
        <v>1</v>
      </c>
      <c r="I2009" s="70">
        <f>INDEX(Hosts!$A:$M, MATCH(Places!$B2009,Hosts!$A:$A,0), MATCH(Places!I$1,Hosts!$A$1:$M$1,0))</f>
        <v>1</v>
      </c>
      <c r="J2009" t="str">
        <f>INDEX(Hosts!$A:$M, MATCH(Places!$B2009,Hosts!$A:$A,0), MATCH(Places!J$1,Hosts!$A$1:$M$1,0))</f>
        <v>No</v>
      </c>
      <c r="K2009">
        <v>15</v>
      </c>
      <c r="L2009" t="str">
        <f>VLOOKUP($K2009,Neighborhoods!$A:$C,2,0)</f>
        <v>Manhattan</v>
      </c>
      <c r="M2009" t="str">
        <f>VLOOKUP($K2009,Neighborhoods!$A:$C,3,0)</f>
        <v>East Village</v>
      </c>
      <c r="N2009" t="str">
        <f>INDEX(Neighborhoods!$A:$C, MATCH(Places!$K2009,Neighborhoods!$A:$A,0), MATCH(Places!N$1,Neighborhoods!$A$1:$C$1,0))</f>
        <v>Manhattan</v>
      </c>
      <c r="O2009" t="str">
        <f>INDEX(Neighborhoods!$A:$C, MATCH(Places!$K2009,Neighborhoods!$A:$A,0), MATCH(Places!O$1,Neighborhoods!$A$1:$C$1,0))</f>
        <v>East Village</v>
      </c>
      <c r="P2009" t="s">
        <v>11822</v>
      </c>
      <c r="Q2009" t="str">
        <f t="shared" si="124"/>
        <v>No</v>
      </c>
      <c r="R2009">
        <v>4</v>
      </c>
      <c r="S2009" t="str">
        <f t="shared" si="125"/>
        <v>Medium</v>
      </c>
      <c r="T2009" s="50">
        <v>180</v>
      </c>
      <c r="U2009" s="70">
        <f t="shared" si="126"/>
        <v>0.03</v>
      </c>
      <c r="V2009" s="52">
        <v>4.8600000000000003</v>
      </c>
      <c r="W2009" s="52" t="str" cm="1">
        <f t="array" ref="W2009">_xlfn.SWITCH(ROUND(V2009,0),5,"Excellent",4,"Good",3,"Ok","Bad")</f>
        <v>Excellent</v>
      </c>
      <c r="X2009">
        <v>7</v>
      </c>
      <c r="Y2009" t="str">
        <f t="shared" si="127"/>
        <v>No</v>
      </c>
      <c r="Z2009" s="68">
        <v>42536</v>
      </c>
      <c r="AA2009" s="68">
        <v>42884</v>
      </c>
      <c r="AB2009">
        <v>0</v>
      </c>
      <c r="AC2009" t="s">
        <v>15616</v>
      </c>
    </row>
    <row r="2010" spans="1:29" x14ac:dyDescent="0.3">
      <c r="A2010" t="s">
        <v>1488</v>
      </c>
      <c r="B2010">
        <v>2202</v>
      </c>
      <c r="C2010" t="str">
        <f>VLOOKUP($B2010,Hosts!$A:$M,10,0)</f>
        <v>Within a few hours</v>
      </c>
      <c r="D2010" s="70">
        <f>VLOOKUP($B2010,Hosts!$A:$M,11,0)</f>
        <v>1</v>
      </c>
      <c r="E2010" s="70">
        <f>VLOOKUP($B2010,Hosts!$A:$M,12,0)</f>
        <v>0.87</v>
      </c>
      <c r="F2010" t="str">
        <f>VLOOKUP($B2010,Hosts!$A:$M,13,0)</f>
        <v>No</v>
      </c>
      <c r="G2010" t="str">
        <f>INDEX(Hosts!$A:$M, MATCH(Places!$B2010,Hosts!$A:$A,0), MATCH(Places!G$1,Hosts!$A$1:$M$1,0))</f>
        <v>Within a few hours</v>
      </c>
      <c r="H2010" s="70">
        <f>INDEX(Hosts!$A:$M, MATCH(Places!$B2010,Hosts!$A:$A,0), MATCH(Places!H$1,Hosts!$A$1:$M$1,0))</f>
        <v>1</v>
      </c>
      <c r="I2010" s="70">
        <f>INDEX(Hosts!$A:$M, MATCH(Places!$B2010,Hosts!$A:$A,0), MATCH(Places!I$1,Hosts!$A$1:$M$1,0))</f>
        <v>0.87</v>
      </c>
      <c r="J2010" t="str">
        <f>INDEX(Hosts!$A:$M, MATCH(Places!$B2010,Hosts!$A:$A,0), MATCH(Places!J$1,Hosts!$A$1:$M$1,0))</f>
        <v>No</v>
      </c>
      <c r="K2010">
        <v>18</v>
      </c>
      <c r="L2010" t="str">
        <f>VLOOKUP($K2010,Neighborhoods!$A:$C,2,0)</f>
        <v>Manhattan</v>
      </c>
      <c r="M2010" t="str">
        <f>VLOOKUP($K2010,Neighborhoods!$A:$C,3,0)</f>
        <v>Midtown</v>
      </c>
      <c r="N2010" t="str">
        <f>INDEX(Neighborhoods!$A:$C, MATCH(Places!$K2010,Neighborhoods!$A:$A,0), MATCH(Places!N$1,Neighborhoods!$A$1:$C$1,0))</f>
        <v>Manhattan</v>
      </c>
      <c r="O2010" t="str">
        <f>INDEX(Neighborhoods!$A:$C, MATCH(Places!$K2010,Neighborhoods!$A:$A,0), MATCH(Places!O$1,Neighborhoods!$A$1:$C$1,0))</f>
        <v>Midtown</v>
      </c>
      <c r="P2010" t="s">
        <v>1</v>
      </c>
      <c r="Q2010" t="str">
        <f t="shared" si="124"/>
        <v>Yes</v>
      </c>
      <c r="R2010">
        <v>2</v>
      </c>
      <c r="S2010" t="str">
        <f t="shared" si="125"/>
        <v>Small</v>
      </c>
      <c r="T2010" s="50">
        <v>35</v>
      </c>
      <c r="U2010" s="70">
        <f t="shared" si="126"/>
        <v>0.03</v>
      </c>
      <c r="V2010" s="52">
        <v>4.5599999999999996</v>
      </c>
      <c r="W2010" s="52" t="str" cm="1">
        <f t="array" ref="W2010">_xlfn.SWITCH(ROUND(V2010,0),5,"Excellent",4,"Good",3,"Ok","Bad")</f>
        <v>Excellent</v>
      </c>
      <c r="X2010">
        <v>231</v>
      </c>
      <c r="Y2010" t="str">
        <f t="shared" si="127"/>
        <v>No</v>
      </c>
      <c r="Z2010" s="68">
        <v>42545</v>
      </c>
      <c r="AA2010" s="68">
        <v>43987</v>
      </c>
      <c r="AB2010">
        <v>2</v>
      </c>
      <c r="AC2010" t="s">
        <v>15615</v>
      </c>
    </row>
    <row r="2011" spans="1:29" x14ac:dyDescent="0.3">
      <c r="A2011" t="s">
        <v>14857</v>
      </c>
      <c r="B2011">
        <v>1838</v>
      </c>
      <c r="C2011" t="str">
        <f>VLOOKUP($B2011,Hosts!$A:$M,10,0)</f>
        <v>Within a few hours</v>
      </c>
      <c r="D2011" s="70">
        <f>VLOOKUP($B2011,Hosts!$A:$M,11,0)</f>
        <v>0.6</v>
      </c>
      <c r="E2011" s="70">
        <f>VLOOKUP($B2011,Hosts!$A:$M,12,0)</f>
        <v>0.71</v>
      </c>
      <c r="F2011" t="str">
        <f>VLOOKUP($B2011,Hosts!$A:$M,13,0)</f>
        <v>No</v>
      </c>
      <c r="G2011" t="str">
        <f>INDEX(Hosts!$A:$M, MATCH(Places!$B2011,Hosts!$A:$A,0), MATCH(Places!G$1,Hosts!$A$1:$M$1,0))</f>
        <v>Within a few hours</v>
      </c>
      <c r="H2011" s="70">
        <f>INDEX(Hosts!$A:$M, MATCH(Places!$B2011,Hosts!$A:$A,0), MATCH(Places!H$1,Hosts!$A$1:$M$1,0))</f>
        <v>0.6</v>
      </c>
      <c r="I2011" s="70">
        <f>INDEX(Hosts!$A:$M, MATCH(Places!$B2011,Hosts!$A:$A,0), MATCH(Places!I$1,Hosts!$A$1:$M$1,0))</f>
        <v>0.71</v>
      </c>
      <c r="J2011" t="str">
        <f>INDEX(Hosts!$A:$M, MATCH(Places!$B2011,Hosts!$A:$A,0), MATCH(Places!J$1,Hosts!$A$1:$M$1,0))</f>
        <v>No</v>
      </c>
      <c r="K2011">
        <v>12</v>
      </c>
      <c r="L2011" t="str">
        <f>VLOOKUP($K2011,Neighborhoods!$A:$C,2,0)</f>
        <v>Brooklyn</v>
      </c>
      <c r="M2011" t="str">
        <f>VLOOKUP($K2011,Neighborhoods!$A:$C,3,0)</f>
        <v>Williamsburg</v>
      </c>
      <c r="N2011" t="str">
        <f>INDEX(Neighborhoods!$A:$C, MATCH(Places!$K2011,Neighborhoods!$A:$A,0), MATCH(Places!N$1,Neighborhoods!$A$1:$C$1,0))</f>
        <v>Brooklyn</v>
      </c>
      <c r="O2011" t="str">
        <f>INDEX(Neighborhoods!$A:$C, MATCH(Places!$K2011,Neighborhoods!$A:$A,0), MATCH(Places!O$1,Neighborhoods!$A$1:$C$1,0))</f>
        <v>Williamsburg</v>
      </c>
      <c r="P2011" t="s">
        <v>11822</v>
      </c>
      <c r="Q2011" t="str">
        <f t="shared" si="124"/>
        <v>No</v>
      </c>
      <c r="R2011">
        <v>4</v>
      </c>
      <c r="S2011" t="str">
        <f t="shared" si="125"/>
        <v>Medium</v>
      </c>
      <c r="T2011" s="50">
        <v>349</v>
      </c>
      <c r="U2011" s="70">
        <f t="shared" si="126"/>
        <v>0.04</v>
      </c>
      <c r="V2011" s="52">
        <v>4.9000000000000004</v>
      </c>
      <c r="W2011" s="52" t="str" cm="1">
        <f t="array" ref="W2011">_xlfn.SWITCH(ROUND(V2011,0),5,"Excellent",4,"Good",3,"Ok","Bad")</f>
        <v>Excellent</v>
      </c>
      <c r="X2011">
        <v>61</v>
      </c>
      <c r="Y2011" t="str">
        <f t="shared" si="127"/>
        <v>No</v>
      </c>
      <c r="Z2011" s="68">
        <v>42542</v>
      </c>
      <c r="AA2011" s="68">
        <v>43898</v>
      </c>
      <c r="AB2011">
        <v>36</v>
      </c>
      <c r="AC2011" t="s">
        <v>15615</v>
      </c>
    </row>
    <row r="2012" spans="1:29" x14ac:dyDescent="0.3">
      <c r="A2012" t="s">
        <v>1489</v>
      </c>
      <c r="B2012">
        <v>2803</v>
      </c>
      <c r="C2012" t="str">
        <f>VLOOKUP($B2012,Hosts!$A:$M,10,0)</f>
        <v>Within an hour</v>
      </c>
      <c r="D2012" s="70">
        <f>VLOOKUP($B2012,Hosts!$A:$M,11,0)</f>
        <v>1</v>
      </c>
      <c r="E2012" s="70">
        <f>VLOOKUP($B2012,Hosts!$A:$M,12,0)</f>
        <v>0.92</v>
      </c>
      <c r="F2012" t="str">
        <f>VLOOKUP($B2012,Hosts!$A:$M,13,0)</f>
        <v>No</v>
      </c>
      <c r="G2012" t="str">
        <f>INDEX(Hosts!$A:$M, MATCH(Places!$B2012,Hosts!$A:$A,0), MATCH(Places!G$1,Hosts!$A$1:$M$1,0))</f>
        <v>Within an hour</v>
      </c>
      <c r="H2012" s="70">
        <f>INDEX(Hosts!$A:$M, MATCH(Places!$B2012,Hosts!$A:$A,0), MATCH(Places!H$1,Hosts!$A$1:$M$1,0))</f>
        <v>1</v>
      </c>
      <c r="I2012" s="70">
        <f>INDEX(Hosts!$A:$M, MATCH(Places!$B2012,Hosts!$A:$A,0), MATCH(Places!I$1,Hosts!$A$1:$M$1,0))</f>
        <v>0.92</v>
      </c>
      <c r="J2012" t="str">
        <f>INDEX(Hosts!$A:$M, MATCH(Places!$B2012,Hosts!$A:$A,0), MATCH(Places!J$1,Hosts!$A$1:$M$1,0))</f>
        <v>No</v>
      </c>
      <c r="K2012">
        <v>14</v>
      </c>
      <c r="L2012" t="str">
        <f>VLOOKUP($K2012,Neighborhoods!$A:$C,2,0)</f>
        <v>Manhattan</v>
      </c>
      <c r="M2012" t="str">
        <f>VLOOKUP($K2012,Neighborhoods!$A:$C,3,0)</f>
        <v>East Harlem</v>
      </c>
      <c r="N2012" t="str">
        <f>INDEX(Neighborhoods!$A:$C, MATCH(Places!$K2012,Neighborhoods!$A:$A,0), MATCH(Places!N$1,Neighborhoods!$A$1:$C$1,0))</f>
        <v>Manhattan</v>
      </c>
      <c r="O2012" t="str">
        <f>INDEX(Neighborhoods!$A:$C, MATCH(Places!$K2012,Neighborhoods!$A:$A,0), MATCH(Places!O$1,Neighborhoods!$A$1:$C$1,0))</f>
        <v>East Harlem</v>
      </c>
      <c r="P2012" t="s">
        <v>11822</v>
      </c>
      <c r="Q2012" t="str">
        <f t="shared" si="124"/>
        <v>No</v>
      </c>
      <c r="R2012">
        <v>4</v>
      </c>
      <c r="S2012" t="str">
        <f t="shared" si="125"/>
        <v>Medium</v>
      </c>
      <c r="T2012" s="50">
        <v>120</v>
      </c>
      <c r="U2012" s="70">
        <f t="shared" si="126"/>
        <v>0.03</v>
      </c>
      <c r="V2012" s="52">
        <v>4.9000000000000004</v>
      </c>
      <c r="W2012" s="52" t="str" cm="1">
        <f t="array" ref="W2012">_xlfn.SWITCH(ROUND(V2012,0),5,"Excellent",4,"Good",3,"Ok","Bad")</f>
        <v>Excellent</v>
      </c>
      <c r="X2012">
        <v>70</v>
      </c>
      <c r="Y2012" t="str">
        <f t="shared" si="127"/>
        <v>No</v>
      </c>
      <c r="Z2012" s="68">
        <v>42525</v>
      </c>
      <c r="AA2012" s="68">
        <v>43833</v>
      </c>
      <c r="AB2012">
        <v>65</v>
      </c>
      <c r="AC2012" t="s">
        <v>15615</v>
      </c>
    </row>
    <row r="2013" spans="1:29" x14ac:dyDescent="0.3">
      <c r="A2013" t="s">
        <v>13872</v>
      </c>
      <c r="B2013">
        <v>1829</v>
      </c>
      <c r="C2013" t="str">
        <f>VLOOKUP($B2013,Hosts!$A:$M,10,0)</f>
        <v>Within an hour</v>
      </c>
      <c r="D2013" s="70">
        <f>VLOOKUP($B2013,Hosts!$A:$M,11,0)</f>
        <v>0.86</v>
      </c>
      <c r="E2013" s="70">
        <f>VLOOKUP($B2013,Hosts!$A:$M,12,0)</f>
        <v>0.93</v>
      </c>
      <c r="F2013" t="str">
        <f>VLOOKUP($B2013,Hosts!$A:$M,13,0)</f>
        <v>Yes</v>
      </c>
      <c r="G2013" t="str">
        <f>INDEX(Hosts!$A:$M, MATCH(Places!$B2013,Hosts!$A:$A,0), MATCH(Places!G$1,Hosts!$A$1:$M$1,0))</f>
        <v>Within an hour</v>
      </c>
      <c r="H2013" s="70">
        <f>INDEX(Hosts!$A:$M, MATCH(Places!$B2013,Hosts!$A:$A,0), MATCH(Places!H$1,Hosts!$A$1:$M$1,0))</f>
        <v>0.86</v>
      </c>
      <c r="I2013" s="70">
        <f>INDEX(Hosts!$A:$M, MATCH(Places!$B2013,Hosts!$A:$A,0), MATCH(Places!I$1,Hosts!$A$1:$M$1,0))</f>
        <v>0.93</v>
      </c>
      <c r="J2013" t="str">
        <f>INDEX(Hosts!$A:$M, MATCH(Places!$B2013,Hosts!$A:$A,0), MATCH(Places!J$1,Hosts!$A$1:$M$1,0))</f>
        <v>Yes</v>
      </c>
      <c r="K2013">
        <v>13</v>
      </c>
      <c r="L2013" t="str">
        <f>VLOOKUP($K2013,Neighborhoods!$A:$C,2,0)</f>
        <v>Manhattan</v>
      </c>
      <c r="M2013" t="str">
        <f>VLOOKUP($K2013,Neighborhoods!$A:$C,3,0)</f>
        <v>Chelsea</v>
      </c>
      <c r="N2013" t="str">
        <f>INDEX(Neighborhoods!$A:$C, MATCH(Places!$K2013,Neighborhoods!$A:$A,0), MATCH(Places!N$1,Neighborhoods!$A$1:$C$1,0))</f>
        <v>Manhattan</v>
      </c>
      <c r="O2013" t="str">
        <f>INDEX(Neighborhoods!$A:$C, MATCH(Places!$K2013,Neighborhoods!$A:$A,0), MATCH(Places!O$1,Neighborhoods!$A$1:$C$1,0))</f>
        <v>Chelsea</v>
      </c>
      <c r="P2013" t="s">
        <v>11822</v>
      </c>
      <c r="Q2013" t="str">
        <f t="shared" si="124"/>
        <v>No</v>
      </c>
      <c r="R2013">
        <v>4</v>
      </c>
      <c r="S2013" t="str">
        <f t="shared" si="125"/>
        <v>Medium</v>
      </c>
      <c r="T2013" s="50">
        <v>299</v>
      </c>
      <c r="U2013" s="70">
        <f t="shared" si="126"/>
        <v>0.04</v>
      </c>
      <c r="V2013" s="52">
        <v>4.9800000000000004</v>
      </c>
      <c r="W2013" s="52" t="str" cm="1">
        <f t="array" ref="W2013">_xlfn.SWITCH(ROUND(V2013,0),5,"Excellent",4,"Good",3,"Ok","Bad")</f>
        <v>Excellent</v>
      </c>
      <c r="X2013">
        <v>57</v>
      </c>
      <c r="Y2013" t="str">
        <f t="shared" si="127"/>
        <v>No</v>
      </c>
      <c r="Z2013" s="68">
        <v>42564</v>
      </c>
      <c r="AA2013" s="68">
        <v>43905</v>
      </c>
      <c r="AB2013">
        <v>254</v>
      </c>
      <c r="AC2013" t="s">
        <v>15615</v>
      </c>
    </row>
    <row r="2014" spans="1:29" x14ac:dyDescent="0.3">
      <c r="A2014" t="s">
        <v>1490</v>
      </c>
      <c r="B2014">
        <v>2851</v>
      </c>
      <c r="C2014" t="str">
        <f>VLOOKUP($B2014,Hosts!$A:$M,10,0)</f>
        <v>Within a few hours</v>
      </c>
      <c r="D2014" s="70">
        <f>VLOOKUP($B2014,Hosts!$A:$M,11,0)</f>
        <v>1</v>
      </c>
      <c r="E2014" s="70">
        <f>VLOOKUP($B2014,Hosts!$A:$M,12,0)</f>
        <v>0.8</v>
      </c>
      <c r="F2014" t="str">
        <f>VLOOKUP($B2014,Hosts!$A:$M,13,0)</f>
        <v>Yes</v>
      </c>
      <c r="G2014" t="str">
        <f>INDEX(Hosts!$A:$M, MATCH(Places!$B2014,Hosts!$A:$A,0), MATCH(Places!G$1,Hosts!$A$1:$M$1,0))</f>
        <v>Within a few hours</v>
      </c>
      <c r="H2014" s="70">
        <f>INDEX(Hosts!$A:$M, MATCH(Places!$B2014,Hosts!$A:$A,0), MATCH(Places!H$1,Hosts!$A$1:$M$1,0))</f>
        <v>1</v>
      </c>
      <c r="I2014" s="70">
        <f>INDEX(Hosts!$A:$M, MATCH(Places!$B2014,Hosts!$A:$A,0), MATCH(Places!I$1,Hosts!$A$1:$M$1,0))</f>
        <v>0.8</v>
      </c>
      <c r="J2014" t="str">
        <f>INDEX(Hosts!$A:$M, MATCH(Places!$B2014,Hosts!$A:$A,0), MATCH(Places!J$1,Hosts!$A$1:$M$1,0))</f>
        <v>Yes</v>
      </c>
      <c r="K2014">
        <v>12</v>
      </c>
      <c r="L2014" t="str">
        <f>VLOOKUP($K2014,Neighborhoods!$A:$C,2,0)</f>
        <v>Brooklyn</v>
      </c>
      <c r="M2014" t="str">
        <f>VLOOKUP($K2014,Neighborhoods!$A:$C,3,0)</f>
        <v>Williamsburg</v>
      </c>
      <c r="N2014" t="str">
        <f>INDEX(Neighborhoods!$A:$C, MATCH(Places!$K2014,Neighborhoods!$A:$A,0), MATCH(Places!N$1,Neighborhoods!$A$1:$C$1,0))</f>
        <v>Brooklyn</v>
      </c>
      <c r="O2014" t="str">
        <f>INDEX(Neighborhoods!$A:$C, MATCH(Places!$K2014,Neighborhoods!$A:$A,0), MATCH(Places!O$1,Neighborhoods!$A$1:$C$1,0))</f>
        <v>Williamsburg</v>
      </c>
      <c r="P2014" t="s">
        <v>1</v>
      </c>
      <c r="Q2014" t="str">
        <f t="shared" si="124"/>
        <v>Yes</v>
      </c>
      <c r="R2014">
        <v>1</v>
      </c>
      <c r="S2014" t="str">
        <f t="shared" si="125"/>
        <v>Small</v>
      </c>
      <c r="T2014" s="50">
        <v>40</v>
      </c>
      <c r="U2014" s="70">
        <f t="shared" si="126"/>
        <v>0.03</v>
      </c>
      <c r="V2014" s="52">
        <v>4.8499999999999996</v>
      </c>
      <c r="W2014" s="52" t="str" cm="1">
        <f t="array" ref="W2014">_xlfn.SWITCH(ROUND(V2014,0),5,"Excellent",4,"Good",3,"Ok","Bad")</f>
        <v>Excellent</v>
      </c>
      <c r="X2014">
        <v>13</v>
      </c>
      <c r="Y2014" t="str">
        <f t="shared" si="127"/>
        <v>No</v>
      </c>
      <c r="Z2014" s="68">
        <v>42579</v>
      </c>
      <c r="AA2014" s="68">
        <v>43770</v>
      </c>
      <c r="AB2014">
        <v>0</v>
      </c>
      <c r="AC2014" t="s">
        <v>15615</v>
      </c>
    </row>
    <row r="2015" spans="1:29" x14ac:dyDescent="0.3">
      <c r="A2015" t="s">
        <v>1491</v>
      </c>
      <c r="B2015">
        <v>2851</v>
      </c>
      <c r="C2015" t="str">
        <f>VLOOKUP($B2015,Hosts!$A:$M,10,0)</f>
        <v>Within a few hours</v>
      </c>
      <c r="D2015" s="70">
        <f>VLOOKUP($B2015,Hosts!$A:$M,11,0)</f>
        <v>1</v>
      </c>
      <c r="E2015" s="70">
        <f>VLOOKUP($B2015,Hosts!$A:$M,12,0)</f>
        <v>0.8</v>
      </c>
      <c r="F2015" t="str">
        <f>VLOOKUP($B2015,Hosts!$A:$M,13,0)</f>
        <v>Yes</v>
      </c>
      <c r="G2015" t="str">
        <f>INDEX(Hosts!$A:$M, MATCH(Places!$B2015,Hosts!$A:$A,0), MATCH(Places!G$1,Hosts!$A$1:$M$1,0))</f>
        <v>Within a few hours</v>
      </c>
      <c r="H2015" s="70">
        <f>INDEX(Hosts!$A:$M, MATCH(Places!$B2015,Hosts!$A:$A,0), MATCH(Places!H$1,Hosts!$A$1:$M$1,0))</f>
        <v>1</v>
      </c>
      <c r="I2015" s="70">
        <f>INDEX(Hosts!$A:$M, MATCH(Places!$B2015,Hosts!$A:$A,0), MATCH(Places!I$1,Hosts!$A$1:$M$1,0))</f>
        <v>0.8</v>
      </c>
      <c r="J2015" t="str">
        <f>INDEX(Hosts!$A:$M, MATCH(Places!$B2015,Hosts!$A:$A,0), MATCH(Places!J$1,Hosts!$A$1:$M$1,0))</f>
        <v>Yes</v>
      </c>
      <c r="K2015">
        <v>12</v>
      </c>
      <c r="L2015" t="str">
        <f>VLOOKUP($K2015,Neighborhoods!$A:$C,2,0)</f>
        <v>Brooklyn</v>
      </c>
      <c r="M2015" t="str">
        <f>VLOOKUP($K2015,Neighborhoods!$A:$C,3,0)</f>
        <v>Williamsburg</v>
      </c>
      <c r="N2015" t="str">
        <f>INDEX(Neighborhoods!$A:$C, MATCH(Places!$K2015,Neighborhoods!$A:$A,0), MATCH(Places!N$1,Neighborhoods!$A$1:$C$1,0))</f>
        <v>Brooklyn</v>
      </c>
      <c r="O2015" t="str">
        <f>INDEX(Neighborhoods!$A:$C, MATCH(Places!$K2015,Neighborhoods!$A:$A,0), MATCH(Places!O$1,Neighborhoods!$A$1:$C$1,0))</f>
        <v>Williamsburg</v>
      </c>
      <c r="P2015" t="s">
        <v>1</v>
      </c>
      <c r="Q2015" t="str">
        <f t="shared" si="124"/>
        <v>Yes</v>
      </c>
      <c r="R2015">
        <v>1</v>
      </c>
      <c r="S2015" t="str">
        <f t="shared" si="125"/>
        <v>Small</v>
      </c>
      <c r="T2015" s="50">
        <v>50</v>
      </c>
      <c r="U2015" s="70">
        <f t="shared" si="126"/>
        <v>0.03</v>
      </c>
      <c r="V2015" s="52">
        <v>4.92</v>
      </c>
      <c r="W2015" s="52" t="str" cm="1">
        <f t="array" ref="W2015">_xlfn.SWITCH(ROUND(V2015,0),5,"Excellent",4,"Good",3,"Ok","Bad")</f>
        <v>Excellent</v>
      </c>
      <c r="X2015">
        <v>13</v>
      </c>
      <c r="Y2015" t="str">
        <f t="shared" si="127"/>
        <v>No</v>
      </c>
      <c r="Z2015" s="68">
        <v>42583</v>
      </c>
      <c r="AA2015" s="68">
        <v>43677</v>
      </c>
      <c r="AB2015">
        <v>32</v>
      </c>
      <c r="AC2015" t="s">
        <v>15615</v>
      </c>
    </row>
    <row r="2016" spans="1:29" x14ac:dyDescent="0.3">
      <c r="A2016" t="s">
        <v>1492</v>
      </c>
      <c r="B2016">
        <v>814</v>
      </c>
      <c r="C2016" t="str">
        <f>VLOOKUP($B2016,Hosts!$A:$M,10,0)</f>
        <v>Within a few hours</v>
      </c>
      <c r="D2016" s="70">
        <f>VLOOKUP($B2016,Hosts!$A:$M,11,0)</f>
        <v>1</v>
      </c>
      <c r="E2016" s="70">
        <f>VLOOKUP($B2016,Hosts!$A:$M,12,0)</f>
        <v>0.3</v>
      </c>
      <c r="F2016" t="str">
        <f>VLOOKUP($B2016,Hosts!$A:$M,13,0)</f>
        <v>Yes</v>
      </c>
      <c r="G2016" t="str">
        <f>INDEX(Hosts!$A:$M, MATCH(Places!$B2016,Hosts!$A:$A,0), MATCH(Places!G$1,Hosts!$A$1:$M$1,0))</f>
        <v>Within a few hours</v>
      </c>
      <c r="H2016" s="70">
        <f>INDEX(Hosts!$A:$M, MATCH(Places!$B2016,Hosts!$A:$A,0), MATCH(Places!H$1,Hosts!$A$1:$M$1,0))</f>
        <v>1</v>
      </c>
      <c r="I2016" s="70">
        <f>INDEX(Hosts!$A:$M, MATCH(Places!$B2016,Hosts!$A:$A,0), MATCH(Places!I$1,Hosts!$A$1:$M$1,0))</f>
        <v>0.3</v>
      </c>
      <c r="J2016" t="str">
        <f>INDEX(Hosts!$A:$M, MATCH(Places!$B2016,Hosts!$A:$A,0), MATCH(Places!J$1,Hosts!$A$1:$M$1,0))</f>
        <v>Yes</v>
      </c>
      <c r="K2016">
        <v>20</v>
      </c>
      <c r="L2016" t="str">
        <f>VLOOKUP($K2016,Neighborhoods!$A:$C,2,0)</f>
        <v>Manhattan</v>
      </c>
      <c r="M2016" t="str">
        <f>VLOOKUP($K2016,Neighborhoods!$A:$C,3,0)</f>
        <v>Upper West Side</v>
      </c>
      <c r="N2016" t="str">
        <f>INDEX(Neighborhoods!$A:$C, MATCH(Places!$K2016,Neighborhoods!$A:$A,0), MATCH(Places!N$1,Neighborhoods!$A$1:$C$1,0))</f>
        <v>Manhattan</v>
      </c>
      <c r="O2016" t="str">
        <f>INDEX(Neighborhoods!$A:$C, MATCH(Places!$K2016,Neighborhoods!$A:$A,0), MATCH(Places!O$1,Neighborhoods!$A$1:$C$1,0))</f>
        <v>Upper West Side</v>
      </c>
      <c r="P2016" t="s">
        <v>11822</v>
      </c>
      <c r="Q2016" t="str">
        <f t="shared" si="124"/>
        <v>No</v>
      </c>
      <c r="R2016">
        <v>4</v>
      </c>
      <c r="S2016" t="str">
        <f t="shared" si="125"/>
        <v>Medium</v>
      </c>
      <c r="T2016" s="50">
        <v>171</v>
      </c>
      <c r="U2016" s="70">
        <f t="shared" si="126"/>
        <v>0.03</v>
      </c>
      <c r="V2016" s="52">
        <v>5</v>
      </c>
      <c r="W2016" s="52" t="str" cm="1">
        <f t="array" ref="W2016">_xlfn.SWITCH(ROUND(V2016,0),5,"Excellent",4,"Good",3,"Ok","Bad")</f>
        <v>Excellent</v>
      </c>
      <c r="X2016">
        <v>3</v>
      </c>
      <c r="Y2016" t="str">
        <f t="shared" si="127"/>
        <v>No</v>
      </c>
      <c r="Z2016" s="68">
        <v>42578</v>
      </c>
      <c r="AA2016" s="68">
        <v>42690</v>
      </c>
      <c r="AB2016">
        <v>197</v>
      </c>
      <c r="AC2016" t="s">
        <v>15615</v>
      </c>
    </row>
    <row r="2017" spans="1:29" x14ac:dyDescent="0.3">
      <c r="A2017" t="s">
        <v>1493</v>
      </c>
      <c r="B2017">
        <v>156</v>
      </c>
      <c r="C2017" t="str">
        <f>VLOOKUP($B2017,Hosts!$A:$M,10,0)</f>
        <v>Within a few hours</v>
      </c>
      <c r="D2017" s="70">
        <f>VLOOKUP($B2017,Hosts!$A:$M,11,0)</f>
        <v>1</v>
      </c>
      <c r="E2017" s="70">
        <f>VLOOKUP($B2017,Hosts!$A:$M,12,0)</f>
        <v>0.97</v>
      </c>
      <c r="F2017" t="str">
        <f>VLOOKUP($B2017,Hosts!$A:$M,13,0)</f>
        <v>Yes</v>
      </c>
      <c r="G2017" t="str">
        <f>INDEX(Hosts!$A:$M, MATCH(Places!$B2017,Hosts!$A:$A,0), MATCH(Places!G$1,Hosts!$A$1:$M$1,0))</f>
        <v>Within a few hours</v>
      </c>
      <c r="H2017" s="70">
        <f>INDEX(Hosts!$A:$M, MATCH(Places!$B2017,Hosts!$A:$A,0), MATCH(Places!H$1,Hosts!$A$1:$M$1,0))</f>
        <v>1</v>
      </c>
      <c r="I2017" s="70">
        <f>INDEX(Hosts!$A:$M, MATCH(Places!$B2017,Hosts!$A:$A,0), MATCH(Places!I$1,Hosts!$A$1:$M$1,0))</f>
        <v>0.97</v>
      </c>
      <c r="J2017" t="str">
        <f>INDEX(Hosts!$A:$M, MATCH(Places!$B2017,Hosts!$A:$A,0), MATCH(Places!J$1,Hosts!$A$1:$M$1,0))</f>
        <v>Yes</v>
      </c>
      <c r="K2017">
        <v>8</v>
      </c>
      <c r="L2017" t="str">
        <f>VLOOKUP($K2017,Neighborhoods!$A:$C,2,0)</f>
        <v>Brooklyn</v>
      </c>
      <c r="M2017" t="str">
        <f>VLOOKUP($K2017,Neighborhoods!$A:$C,3,0)</f>
        <v>Bushwick</v>
      </c>
      <c r="N2017" t="str">
        <f>INDEX(Neighborhoods!$A:$C, MATCH(Places!$K2017,Neighborhoods!$A:$A,0), MATCH(Places!N$1,Neighborhoods!$A$1:$C$1,0))</f>
        <v>Brooklyn</v>
      </c>
      <c r="O2017" t="str">
        <f>INDEX(Neighborhoods!$A:$C, MATCH(Places!$K2017,Neighborhoods!$A:$A,0), MATCH(Places!O$1,Neighborhoods!$A$1:$C$1,0))</f>
        <v>Bushwick</v>
      </c>
      <c r="P2017" t="s">
        <v>1</v>
      </c>
      <c r="Q2017" t="str">
        <f t="shared" si="124"/>
        <v>Yes</v>
      </c>
      <c r="R2017">
        <v>2</v>
      </c>
      <c r="S2017" t="str">
        <f t="shared" si="125"/>
        <v>Small</v>
      </c>
      <c r="T2017" s="50">
        <v>64</v>
      </c>
      <c r="U2017" s="70">
        <f t="shared" si="126"/>
        <v>0.03</v>
      </c>
      <c r="V2017" s="52">
        <v>4.8099999999999996</v>
      </c>
      <c r="W2017" s="52" t="str" cm="1">
        <f t="array" ref="W2017">_xlfn.SWITCH(ROUND(V2017,0),5,"Excellent",4,"Good",3,"Ok","Bad")</f>
        <v>Excellent</v>
      </c>
      <c r="X2017">
        <v>181</v>
      </c>
      <c r="Y2017" t="str">
        <f t="shared" si="127"/>
        <v>Yes</v>
      </c>
      <c r="Z2017" s="68">
        <v>42552</v>
      </c>
      <c r="AA2017" s="68">
        <v>43945</v>
      </c>
      <c r="AB2017">
        <v>365</v>
      </c>
      <c r="AC2017" t="s">
        <v>15615</v>
      </c>
    </row>
    <row r="2018" spans="1:29" x14ac:dyDescent="0.3">
      <c r="A2018" t="s">
        <v>1494</v>
      </c>
      <c r="B2018">
        <v>2855</v>
      </c>
      <c r="C2018" t="str">
        <f>VLOOKUP($B2018,Hosts!$A:$M,10,0)</f>
        <v>Within an hour</v>
      </c>
      <c r="D2018" s="70">
        <f>VLOOKUP($B2018,Hosts!$A:$M,11,0)</f>
        <v>1</v>
      </c>
      <c r="E2018" s="70">
        <f>VLOOKUP($B2018,Hosts!$A:$M,12,0)</f>
        <v>1</v>
      </c>
      <c r="F2018" t="str">
        <f>VLOOKUP($B2018,Hosts!$A:$M,13,0)</f>
        <v>Yes</v>
      </c>
      <c r="G2018" t="str">
        <f>INDEX(Hosts!$A:$M, MATCH(Places!$B2018,Hosts!$A:$A,0), MATCH(Places!G$1,Hosts!$A$1:$M$1,0))</f>
        <v>Within an hour</v>
      </c>
      <c r="H2018" s="70">
        <f>INDEX(Hosts!$A:$M, MATCH(Places!$B2018,Hosts!$A:$A,0), MATCH(Places!H$1,Hosts!$A$1:$M$1,0))</f>
        <v>1</v>
      </c>
      <c r="I2018" s="70">
        <f>INDEX(Hosts!$A:$M, MATCH(Places!$B2018,Hosts!$A:$A,0), MATCH(Places!I$1,Hosts!$A$1:$M$1,0))</f>
        <v>1</v>
      </c>
      <c r="J2018" t="str">
        <f>INDEX(Hosts!$A:$M, MATCH(Places!$B2018,Hosts!$A:$A,0), MATCH(Places!J$1,Hosts!$A$1:$M$1,0))</f>
        <v>Yes</v>
      </c>
      <c r="K2018">
        <v>12</v>
      </c>
      <c r="L2018" t="str">
        <f>VLOOKUP($K2018,Neighborhoods!$A:$C,2,0)</f>
        <v>Brooklyn</v>
      </c>
      <c r="M2018" t="str">
        <f>VLOOKUP($K2018,Neighborhoods!$A:$C,3,0)</f>
        <v>Williamsburg</v>
      </c>
      <c r="N2018" t="str">
        <f>INDEX(Neighborhoods!$A:$C, MATCH(Places!$K2018,Neighborhoods!$A:$A,0), MATCH(Places!N$1,Neighborhoods!$A$1:$C$1,0))</f>
        <v>Brooklyn</v>
      </c>
      <c r="O2018" t="str">
        <f>INDEX(Neighborhoods!$A:$C, MATCH(Places!$K2018,Neighborhoods!$A:$A,0), MATCH(Places!O$1,Neighborhoods!$A$1:$C$1,0))</f>
        <v>Williamsburg</v>
      </c>
      <c r="P2018" t="s">
        <v>1</v>
      </c>
      <c r="Q2018" t="str">
        <f t="shared" si="124"/>
        <v>Yes</v>
      </c>
      <c r="R2018">
        <v>1</v>
      </c>
      <c r="S2018" t="str">
        <f t="shared" si="125"/>
        <v>Small</v>
      </c>
      <c r="T2018" s="50">
        <v>39</v>
      </c>
      <c r="U2018" s="70">
        <f t="shared" si="126"/>
        <v>0.03</v>
      </c>
      <c r="V2018" s="52">
        <v>4.91</v>
      </c>
      <c r="W2018" s="52" t="str" cm="1">
        <f t="array" ref="W2018">_xlfn.SWITCH(ROUND(V2018,0),5,"Excellent",4,"Good",3,"Ok","Bad")</f>
        <v>Excellent</v>
      </c>
      <c r="X2018">
        <v>54</v>
      </c>
      <c r="Y2018" t="str">
        <f t="shared" si="127"/>
        <v>No</v>
      </c>
      <c r="Z2018" s="68">
        <v>43316</v>
      </c>
      <c r="AA2018" s="68">
        <v>44046</v>
      </c>
      <c r="AB2018">
        <v>0</v>
      </c>
      <c r="AC2018" t="s">
        <v>15616</v>
      </c>
    </row>
    <row r="2019" spans="1:29" x14ac:dyDescent="0.3">
      <c r="A2019" t="s">
        <v>2022</v>
      </c>
      <c r="B2019">
        <v>1801</v>
      </c>
      <c r="C2019" t="str">
        <f>VLOOKUP($B2019,Hosts!$A:$M,10,0)</f>
        <v>Within a few hours</v>
      </c>
      <c r="D2019" s="70">
        <f>VLOOKUP($B2019,Hosts!$A:$M,11,0)</f>
        <v>1</v>
      </c>
      <c r="E2019" s="70">
        <f>VLOOKUP($B2019,Hosts!$A:$M,12,0)</f>
        <v>1</v>
      </c>
      <c r="F2019" t="str">
        <f>VLOOKUP($B2019,Hosts!$A:$M,13,0)</f>
        <v>Yes</v>
      </c>
      <c r="G2019" t="str">
        <f>INDEX(Hosts!$A:$M, MATCH(Places!$B2019,Hosts!$A:$A,0), MATCH(Places!G$1,Hosts!$A$1:$M$1,0))</f>
        <v>Within a few hours</v>
      </c>
      <c r="H2019" s="70">
        <f>INDEX(Hosts!$A:$M, MATCH(Places!$B2019,Hosts!$A:$A,0), MATCH(Places!H$1,Hosts!$A$1:$M$1,0))</f>
        <v>1</v>
      </c>
      <c r="I2019" s="70">
        <f>INDEX(Hosts!$A:$M, MATCH(Places!$B2019,Hosts!$A:$A,0), MATCH(Places!I$1,Hosts!$A$1:$M$1,0))</f>
        <v>1</v>
      </c>
      <c r="J2019" t="str">
        <f>INDEX(Hosts!$A:$M, MATCH(Places!$B2019,Hosts!$A:$A,0), MATCH(Places!J$1,Hosts!$A$1:$M$1,0))</f>
        <v>Yes</v>
      </c>
      <c r="K2019">
        <v>14</v>
      </c>
      <c r="L2019" t="str">
        <f>VLOOKUP($K2019,Neighborhoods!$A:$C,2,0)</f>
        <v>Manhattan</v>
      </c>
      <c r="M2019" t="str">
        <f>VLOOKUP($K2019,Neighborhoods!$A:$C,3,0)</f>
        <v>East Harlem</v>
      </c>
      <c r="N2019" t="str">
        <f>INDEX(Neighborhoods!$A:$C, MATCH(Places!$K2019,Neighborhoods!$A:$A,0), MATCH(Places!N$1,Neighborhoods!$A$1:$C$1,0))</f>
        <v>Manhattan</v>
      </c>
      <c r="O2019" t="str">
        <f>INDEX(Neighborhoods!$A:$C, MATCH(Places!$K2019,Neighborhoods!$A:$A,0), MATCH(Places!O$1,Neighborhoods!$A$1:$C$1,0))</f>
        <v>East Harlem</v>
      </c>
      <c r="P2019" t="s">
        <v>1</v>
      </c>
      <c r="Q2019" t="str">
        <f t="shared" si="124"/>
        <v>Yes</v>
      </c>
      <c r="R2019">
        <v>1</v>
      </c>
      <c r="S2019" t="str">
        <f t="shared" si="125"/>
        <v>Small</v>
      </c>
      <c r="T2019" s="50">
        <v>108</v>
      </c>
      <c r="U2019" s="70">
        <f t="shared" si="126"/>
        <v>0.03</v>
      </c>
      <c r="V2019" s="52">
        <v>4.84</v>
      </c>
      <c r="W2019" s="52" t="str" cm="1">
        <f t="array" ref="W2019">_xlfn.SWITCH(ROUND(V2019,0),5,"Excellent",4,"Good",3,"Ok","Bad")</f>
        <v>Excellent</v>
      </c>
      <c r="X2019">
        <v>37</v>
      </c>
      <c r="Y2019" t="str">
        <f t="shared" si="127"/>
        <v>No</v>
      </c>
      <c r="Z2019" s="68">
        <v>42952</v>
      </c>
      <c r="AA2019" s="68">
        <v>43829</v>
      </c>
      <c r="AB2019">
        <v>364</v>
      </c>
      <c r="AC2019" t="s">
        <v>15615</v>
      </c>
    </row>
    <row r="2020" spans="1:29" x14ac:dyDescent="0.3">
      <c r="A2020" t="s">
        <v>13401</v>
      </c>
      <c r="B2020">
        <v>1084</v>
      </c>
      <c r="C2020" t="str">
        <f>VLOOKUP($B2020,Hosts!$A:$M,10,0)</f>
        <v>Within a day</v>
      </c>
      <c r="D2020" s="70">
        <f>VLOOKUP($B2020,Hosts!$A:$M,11,0)</f>
        <v>1</v>
      </c>
      <c r="E2020" s="70">
        <f>VLOOKUP($B2020,Hosts!$A:$M,12,0)</f>
        <v>1</v>
      </c>
      <c r="F2020" t="str">
        <f>VLOOKUP($B2020,Hosts!$A:$M,13,0)</f>
        <v>No</v>
      </c>
      <c r="G2020" t="str">
        <f>INDEX(Hosts!$A:$M, MATCH(Places!$B2020,Hosts!$A:$A,0), MATCH(Places!G$1,Hosts!$A$1:$M$1,0))</f>
        <v>Within a day</v>
      </c>
      <c r="H2020" s="70">
        <f>INDEX(Hosts!$A:$M, MATCH(Places!$B2020,Hosts!$A:$A,0), MATCH(Places!H$1,Hosts!$A$1:$M$1,0))</f>
        <v>1</v>
      </c>
      <c r="I2020" s="70">
        <f>INDEX(Hosts!$A:$M, MATCH(Places!$B2020,Hosts!$A:$A,0), MATCH(Places!I$1,Hosts!$A$1:$M$1,0))</f>
        <v>1</v>
      </c>
      <c r="J2020" t="str">
        <f>INDEX(Hosts!$A:$M, MATCH(Places!$B2020,Hosts!$A:$A,0), MATCH(Places!J$1,Hosts!$A$1:$M$1,0))</f>
        <v>No</v>
      </c>
      <c r="K2020">
        <v>20</v>
      </c>
      <c r="L2020" t="str">
        <f>VLOOKUP($K2020,Neighborhoods!$A:$C,2,0)</f>
        <v>Manhattan</v>
      </c>
      <c r="M2020" t="str">
        <f>VLOOKUP($K2020,Neighborhoods!$A:$C,3,0)</f>
        <v>Upper West Side</v>
      </c>
      <c r="N2020" t="str">
        <f>INDEX(Neighborhoods!$A:$C, MATCH(Places!$K2020,Neighborhoods!$A:$A,0), MATCH(Places!N$1,Neighborhoods!$A$1:$C$1,0))</f>
        <v>Manhattan</v>
      </c>
      <c r="O2020" t="str">
        <f>INDEX(Neighborhoods!$A:$C, MATCH(Places!$K2020,Neighborhoods!$A:$A,0), MATCH(Places!O$1,Neighborhoods!$A$1:$C$1,0))</f>
        <v>Upper West Side</v>
      </c>
      <c r="P2020" t="s">
        <v>11822</v>
      </c>
      <c r="Q2020" t="str">
        <f t="shared" si="124"/>
        <v>No</v>
      </c>
      <c r="R2020">
        <v>4</v>
      </c>
      <c r="S2020" t="str">
        <f t="shared" si="125"/>
        <v>Medium</v>
      </c>
      <c r="T2020" s="50">
        <v>199</v>
      </c>
      <c r="U2020" s="70">
        <f t="shared" si="126"/>
        <v>0.03</v>
      </c>
      <c r="V2020" s="52">
        <v>5</v>
      </c>
      <c r="W2020" s="52" t="str" cm="1">
        <f t="array" ref="W2020">_xlfn.SWITCH(ROUND(V2020,0),5,"Excellent",4,"Good",3,"Ok","Bad")</f>
        <v>Excellent</v>
      </c>
      <c r="X2020">
        <v>7</v>
      </c>
      <c r="Y2020" t="str">
        <f t="shared" si="127"/>
        <v>No</v>
      </c>
      <c r="Z2020" s="68">
        <v>42632</v>
      </c>
      <c r="AA2020" s="68">
        <v>43290</v>
      </c>
      <c r="AB2020">
        <v>365</v>
      </c>
      <c r="AC2020" t="s">
        <v>15616</v>
      </c>
    </row>
    <row r="2021" spans="1:29" x14ac:dyDescent="0.3">
      <c r="A2021" t="s">
        <v>1495</v>
      </c>
      <c r="B2021">
        <v>2862</v>
      </c>
      <c r="C2021" t="str">
        <f>VLOOKUP($B2021,Hosts!$A:$M,10,0)</f>
        <v>Within a few hours</v>
      </c>
      <c r="D2021" s="70">
        <f>VLOOKUP($B2021,Hosts!$A:$M,11,0)</f>
        <v>1</v>
      </c>
      <c r="E2021" s="70">
        <f>VLOOKUP($B2021,Hosts!$A:$M,12,0)</f>
        <v>0.95</v>
      </c>
      <c r="F2021" t="str">
        <f>VLOOKUP($B2021,Hosts!$A:$M,13,0)</f>
        <v>Yes</v>
      </c>
      <c r="G2021" t="str">
        <f>INDEX(Hosts!$A:$M, MATCH(Places!$B2021,Hosts!$A:$A,0), MATCH(Places!G$1,Hosts!$A$1:$M$1,0))</f>
        <v>Within a few hours</v>
      </c>
      <c r="H2021" s="70">
        <f>INDEX(Hosts!$A:$M, MATCH(Places!$B2021,Hosts!$A:$A,0), MATCH(Places!H$1,Hosts!$A$1:$M$1,0))</f>
        <v>1</v>
      </c>
      <c r="I2021" s="70">
        <f>INDEX(Hosts!$A:$M, MATCH(Places!$B2021,Hosts!$A:$A,0), MATCH(Places!I$1,Hosts!$A$1:$M$1,0))</f>
        <v>0.95</v>
      </c>
      <c r="J2021" t="str">
        <f>INDEX(Hosts!$A:$M, MATCH(Places!$B2021,Hosts!$A:$A,0), MATCH(Places!J$1,Hosts!$A$1:$M$1,0))</f>
        <v>Yes</v>
      </c>
      <c r="K2021">
        <v>7</v>
      </c>
      <c r="L2021" t="str">
        <f>VLOOKUP($K2021,Neighborhoods!$A:$C,2,0)</f>
        <v>Brooklyn</v>
      </c>
      <c r="M2021" t="str">
        <f>VLOOKUP($K2021,Neighborhoods!$A:$C,3,0)</f>
        <v>Bedford-Stuyvesant</v>
      </c>
      <c r="N2021" t="str">
        <f>INDEX(Neighborhoods!$A:$C, MATCH(Places!$K2021,Neighborhoods!$A:$A,0), MATCH(Places!N$1,Neighborhoods!$A$1:$C$1,0))</f>
        <v>Brooklyn</v>
      </c>
      <c r="O2021" t="str">
        <f>INDEX(Neighborhoods!$A:$C, MATCH(Places!$K2021,Neighborhoods!$A:$A,0), MATCH(Places!O$1,Neighborhoods!$A$1:$C$1,0))</f>
        <v>Bedford-Stuyvesant</v>
      </c>
      <c r="P2021" t="s">
        <v>1</v>
      </c>
      <c r="Q2021" t="str">
        <f t="shared" si="124"/>
        <v>Yes</v>
      </c>
      <c r="R2021">
        <v>2</v>
      </c>
      <c r="S2021" t="str">
        <f t="shared" si="125"/>
        <v>Small</v>
      </c>
      <c r="T2021" s="50">
        <v>53</v>
      </c>
      <c r="U2021" s="70">
        <f t="shared" si="126"/>
        <v>0.03</v>
      </c>
      <c r="V2021" s="52">
        <v>4.82</v>
      </c>
      <c r="W2021" s="52" t="str" cm="1">
        <f t="array" ref="W2021">_xlfn.SWITCH(ROUND(V2021,0),5,"Excellent",4,"Good",3,"Ok","Bad")</f>
        <v>Excellent</v>
      </c>
      <c r="X2021">
        <v>50</v>
      </c>
      <c r="Y2021" t="str">
        <f t="shared" si="127"/>
        <v>No</v>
      </c>
      <c r="Z2021" s="68">
        <v>42856</v>
      </c>
      <c r="AA2021" s="68">
        <v>43811</v>
      </c>
      <c r="AB2021">
        <v>86</v>
      </c>
      <c r="AC2021" t="s">
        <v>15615</v>
      </c>
    </row>
    <row r="2022" spans="1:29" x14ac:dyDescent="0.3">
      <c r="A2022" t="s">
        <v>1496</v>
      </c>
      <c r="B2022">
        <v>2636</v>
      </c>
      <c r="C2022" t="str">
        <f>VLOOKUP($B2022,Hosts!$A:$M,10,0)</f>
        <v>Within an hour</v>
      </c>
      <c r="D2022" s="70">
        <f>VLOOKUP($B2022,Hosts!$A:$M,11,0)</f>
        <v>0.75</v>
      </c>
      <c r="E2022" s="70">
        <f>VLOOKUP($B2022,Hosts!$A:$M,12,0)</f>
        <v>0.91</v>
      </c>
      <c r="F2022" t="str">
        <f>VLOOKUP($B2022,Hosts!$A:$M,13,0)</f>
        <v>No</v>
      </c>
      <c r="G2022" t="str">
        <f>INDEX(Hosts!$A:$M, MATCH(Places!$B2022,Hosts!$A:$A,0), MATCH(Places!G$1,Hosts!$A$1:$M$1,0))</f>
        <v>Within an hour</v>
      </c>
      <c r="H2022" s="70">
        <f>INDEX(Hosts!$A:$M, MATCH(Places!$B2022,Hosts!$A:$A,0), MATCH(Places!H$1,Hosts!$A$1:$M$1,0))</f>
        <v>0.75</v>
      </c>
      <c r="I2022" s="70">
        <f>INDEX(Hosts!$A:$M, MATCH(Places!$B2022,Hosts!$A:$A,0), MATCH(Places!I$1,Hosts!$A$1:$M$1,0))</f>
        <v>0.91</v>
      </c>
      <c r="J2022" t="str">
        <f>INDEX(Hosts!$A:$M, MATCH(Places!$B2022,Hosts!$A:$A,0), MATCH(Places!J$1,Hosts!$A$1:$M$1,0))</f>
        <v>No</v>
      </c>
      <c r="K2022">
        <v>17</v>
      </c>
      <c r="L2022" t="str">
        <f>VLOOKUP($K2022,Neighborhoods!$A:$C,2,0)</f>
        <v>Manhattan</v>
      </c>
      <c r="M2022" t="str">
        <f>VLOOKUP($K2022,Neighborhoods!$A:$C,3,0)</f>
        <v>Hell's Kitchen</v>
      </c>
      <c r="N2022" t="str">
        <f>INDEX(Neighborhoods!$A:$C, MATCH(Places!$K2022,Neighborhoods!$A:$A,0), MATCH(Places!N$1,Neighborhoods!$A$1:$C$1,0))</f>
        <v>Manhattan</v>
      </c>
      <c r="O2022" t="str">
        <f>INDEX(Neighborhoods!$A:$C, MATCH(Places!$K2022,Neighborhoods!$A:$A,0), MATCH(Places!O$1,Neighborhoods!$A$1:$C$1,0))</f>
        <v>Hell's Kitchen</v>
      </c>
      <c r="P2022" t="s">
        <v>1</v>
      </c>
      <c r="Q2022" t="str">
        <f t="shared" si="124"/>
        <v>Yes</v>
      </c>
      <c r="R2022">
        <v>1</v>
      </c>
      <c r="S2022" t="str">
        <f t="shared" si="125"/>
        <v>Small</v>
      </c>
      <c r="T2022" s="50">
        <v>78</v>
      </c>
      <c r="U2022" s="70">
        <f t="shared" si="126"/>
        <v>0.03</v>
      </c>
      <c r="V2022" s="52">
        <v>4.79</v>
      </c>
      <c r="W2022" s="52" t="str" cm="1">
        <f t="array" ref="W2022">_xlfn.SWITCH(ROUND(V2022,0),5,"Excellent",4,"Good",3,"Ok","Bad")</f>
        <v>Excellent</v>
      </c>
      <c r="X2022">
        <v>38</v>
      </c>
      <c r="Y2022" t="str">
        <f t="shared" si="127"/>
        <v>No</v>
      </c>
      <c r="Z2022" s="68">
        <v>42528</v>
      </c>
      <c r="AA2022" s="68">
        <v>43862</v>
      </c>
      <c r="AB2022">
        <v>2</v>
      </c>
      <c r="AC2022" t="s">
        <v>15615</v>
      </c>
    </row>
    <row r="2023" spans="1:29" x14ac:dyDescent="0.3">
      <c r="A2023" t="s">
        <v>1497</v>
      </c>
      <c r="B2023">
        <v>2278</v>
      </c>
      <c r="C2023" t="str">
        <f>VLOOKUP($B2023,Hosts!$A:$M,10,0)</f>
        <v>A few days or more</v>
      </c>
      <c r="D2023" s="70">
        <f>VLOOKUP($B2023,Hosts!$A:$M,11,0)</f>
        <v>0</v>
      </c>
      <c r="E2023" s="70">
        <f>VLOOKUP($B2023,Hosts!$A:$M,12,0)</f>
        <v>0.36</v>
      </c>
      <c r="F2023" t="str">
        <f>VLOOKUP($B2023,Hosts!$A:$M,13,0)</f>
        <v>No</v>
      </c>
      <c r="G2023" t="str">
        <f>INDEX(Hosts!$A:$M, MATCH(Places!$B2023,Hosts!$A:$A,0), MATCH(Places!G$1,Hosts!$A$1:$M$1,0))</f>
        <v>A few days or more</v>
      </c>
      <c r="H2023" s="70">
        <f>INDEX(Hosts!$A:$M, MATCH(Places!$B2023,Hosts!$A:$A,0), MATCH(Places!H$1,Hosts!$A$1:$M$1,0))</f>
        <v>0</v>
      </c>
      <c r="I2023" s="70">
        <f>INDEX(Hosts!$A:$M, MATCH(Places!$B2023,Hosts!$A:$A,0), MATCH(Places!I$1,Hosts!$A$1:$M$1,0))</f>
        <v>0.36</v>
      </c>
      <c r="J2023" t="str">
        <f>INDEX(Hosts!$A:$M, MATCH(Places!$B2023,Hosts!$A:$A,0), MATCH(Places!J$1,Hosts!$A$1:$M$1,0))</f>
        <v>No</v>
      </c>
      <c r="K2023">
        <v>8</v>
      </c>
      <c r="L2023" t="str">
        <f>VLOOKUP($K2023,Neighborhoods!$A:$C,2,0)</f>
        <v>Brooklyn</v>
      </c>
      <c r="M2023" t="str">
        <f>VLOOKUP($K2023,Neighborhoods!$A:$C,3,0)</f>
        <v>Bushwick</v>
      </c>
      <c r="N2023" t="str">
        <f>INDEX(Neighborhoods!$A:$C, MATCH(Places!$K2023,Neighborhoods!$A:$A,0), MATCH(Places!N$1,Neighborhoods!$A$1:$C$1,0))</f>
        <v>Brooklyn</v>
      </c>
      <c r="O2023" t="str">
        <f>INDEX(Neighborhoods!$A:$C, MATCH(Places!$K2023,Neighborhoods!$A:$A,0), MATCH(Places!O$1,Neighborhoods!$A$1:$C$1,0))</f>
        <v>Bushwick</v>
      </c>
      <c r="P2023" t="s">
        <v>11822</v>
      </c>
      <c r="Q2023" t="str">
        <f t="shared" si="124"/>
        <v>No</v>
      </c>
      <c r="R2023">
        <v>4</v>
      </c>
      <c r="S2023" t="str">
        <f t="shared" si="125"/>
        <v>Medium</v>
      </c>
      <c r="T2023" s="50">
        <v>56</v>
      </c>
      <c r="U2023" s="70">
        <f t="shared" si="126"/>
        <v>0.03</v>
      </c>
      <c r="V2023" s="52">
        <v>4.9000000000000004</v>
      </c>
      <c r="W2023" s="52" t="str" cm="1">
        <f t="array" ref="W2023">_xlfn.SWITCH(ROUND(V2023,0),5,"Excellent",4,"Good",3,"Ok","Bad")</f>
        <v>Excellent</v>
      </c>
      <c r="X2023">
        <v>191</v>
      </c>
      <c r="Y2023" t="str">
        <f t="shared" si="127"/>
        <v>Yes</v>
      </c>
      <c r="Z2023" s="68">
        <v>42544</v>
      </c>
      <c r="AA2023" s="68">
        <v>43904</v>
      </c>
      <c r="AB2023">
        <v>21</v>
      </c>
      <c r="AC2023" t="s">
        <v>15615</v>
      </c>
    </row>
    <row r="2024" spans="1:29" x14ac:dyDescent="0.3">
      <c r="A2024" t="s">
        <v>1498</v>
      </c>
      <c r="B2024">
        <v>2866</v>
      </c>
      <c r="C2024" t="str">
        <f>VLOOKUP($B2024,Hosts!$A:$M,10,0)</f>
        <v>Within an hour</v>
      </c>
      <c r="D2024" s="70">
        <f>VLOOKUP($B2024,Hosts!$A:$M,11,0)</f>
        <v>1</v>
      </c>
      <c r="E2024" s="70">
        <f>VLOOKUP($B2024,Hosts!$A:$M,12,0)</f>
        <v>0.99</v>
      </c>
      <c r="F2024" t="str">
        <f>VLOOKUP($B2024,Hosts!$A:$M,13,0)</f>
        <v>No</v>
      </c>
      <c r="G2024" t="str">
        <f>INDEX(Hosts!$A:$M, MATCH(Places!$B2024,Hosts!$A:$A,0), MATCH(Places!G$1,Hosts!$A$1:$M$1,0))</f>
        <v>Within an hour</v>
      </c>
      <c r="H2024" s="70">
        <f>INDEX(Hosts!$A:$M, MATCH(Places!$B2024,Hosts!$A:$A,0), MATCH(Places!H$1,Hosts!$A$1:$M$1,0))</f>
        <v>1</v>
      </c>
      <c r="I2024" s="70">
        <f>INDEX(Hosts!$A:$M, MATCH(Places!$B2024,Hosts!$A:$A,0), MATCH(Places!I$1,Hosts!$A$1:$M$1,0))</f>
        <v>0.99</v>
      </c>
      <c r="J2024" t="str">
        <f>INDEX(Hosts!$A:$M, MATCH(Places!$B2024,Hosts!$A:$A,0), MATCH(Places!J$1,Hosts!$A$1:$M$1,0))</f>
        <v>No</v>
      </c>
      <c r="K2024">
        <v>5</v>
      </c>
      <c r="L2024" t="str">
        <f>VLOOKUP($K2024,Neighborhoods!$A:$C,2,0)</f>
        <v>Bronx</v>
      </c>
      <c r="M2024" t="str">
        <f>VLOOKUP($K2024,Neighborhoods!$A:$C,3,0)</f>
        <v>Port Morris</v>
      </c>
      <c r="N2024" t="str">
        <f>INDEX(Neighborhoods!$A:$C, MATCH(Places!$K2024,Neighborhoods!$A:$A,0), MATCH(Places!N$1,Neighborhoods!$A$1:$C$1,0))</f>
        <v>Bronx</v>
      </c>
      <c r="O2024" t="str">
        <f>INDEX(Neighborhoods!$A:$C, MATCH(Places!$K2024,Neighborhoods!$A:$A,0), MATCH(Places!O$1,Neighborhoods!$A$1:$C$1,0))</f>
        <v>Port Morris</v>
      </c>
      <c r="P2024" t="s">
        <v>11822</v>
      </c>
      <c r="Q2024" t="str">
        <f t="shared" si="124"/>
        <v>No</v>
      </c>
      <c r="R2024">
        <v>8</v>
      </c>
      <c r="S2024" t="str">
        <f t="shared" si="125"/>
        <v>Large</v>
      </c>
      <c r="T2024" s="50">
        <v>99</v>
      </c>
      <c r="U2024" s="70">
        <f t="shared" si="126"/>
        <v>0.03</v>
      </c>
      <c r="V2024" s="52">
        <v>4.7300000000000004</v>
      </c>
      <c r="W2024" s="52" t="str" cm="1">
        <f t="array" ref="W2024">_xlfn.SWITCH(ROUND(V2024,0),5,"Excellent",4,"Good",3,"Ok","Bad")</f>
        <v>Excellent</v>
      </c>
      <c r="X2024">
        <v>40</v>
      </c>
      <c r="Y2024" t="str">
        <f t="shared" si="127"/>
        <v>No</v>
      </c>
      <c r="Z2024" s="68">
        <v>42603</v>
      </c>
      <c r="AA2024" s="68">
        <v>44052</v>
      </c>
      <c r="AB2024">
        <v>161</v>
      </c>
      <c r="AC2024" t="s">
        <v>15616</v>
      </c>
    </row>
    <row r="2025" spans="1:29" x14ac:dyDescent="0.3">
      <c r="A2025" t="s">
        <v>1499</v>
      </c>
      <c r="B2025">
        <v>2866</v>
      </c>
      <c r="C2025" t="str">
        <f>VLOOKUP($B2025,Hosts!$A:$M,10,0)</f>
        <v>Within an hour</v>
      </c>
      <c r="D2025" s="70">
        <f>VLOOKUP($B2025,Hosts!$A:$M,11,0)</f>
        <v>1</v>
      </c>
      <c r="E2025" s="70">
        <f>VLOOKUP($B2025,Hosts!$A:$M,12,0)</f>
        <v>0.99</v>
      </c>
      <c r="F2025" t="str">
        <f>VLOOKUP($B2025,Hosts!$A:$M,13,0)</f>
        <v>No</v>
      </c>
      <c r="G2025" t="str">
        <f>INDEX(Hosts!$A:$M, MATCH(Places!$B2025,Hosts!$A:$A,0), MATCH(Places!G$1,Hosts!$A$1:$M$1,0))</f>
        <v>Within an hour</v>
      </c>
      <c r="H2025" s="70">
        <f>INDEX(Hosts!$A:$M, MATCH(Places!$B2025,Hosts!$A:$A,0), MATCH(Places!H$1,Hosts!$A$1:$M$1,0))</f>
        <v>1</v>
      </c>
      <c r="I2025" s="70">
        <f>INDEX(Hosts!$A:$M, MATCH(Places!$B2025,Hosts!$A:$A,0), MATCH(Places!I$1,Hosts!$A$1:$M$1,0))</f>
        <v>0.99</v>
      </c>
      <c r="J2025" t="str">
        <f>INDEX(Hosts!$A:$M, MATCH(Places!$B2025,Hosts!$A:$A,0), MATCH(Places!J$1,Hosts!$A$1:$M$1,0))</f>
        <v>No</v>
      </c>
      <c r="K2025">
        <v>5</v>
      </c>
      <c r="L2025" t="str">
        <f>VLOOKUP($K2025,Neighborhoods!$A:$C,2,0)</f>
        <v>Bronx</v>
      </c>
      <c r="M2025" t="str">
        <f>VLOOKUP($K2025,Neighborhoods!$A:$C,3,0)</f>
        <v>Port Morris</v>
      </c>
      <c r="N2025" t="str">
        <f>INDEX(Neighborhoods!$A:$C, MATCH(Places!$K2025,Neighborhoods!$A:$A,0), MATCH(Places!N$1,Neighborhoods!$A$1:$C$1,0))</f>
        <v>Bronx</v>
      </c>
      <c r="O2025" t="str">
        <f>INDEX(Neighborhoods!$A:$C, MATCH(Places!$K2025,Neighborhoods!$A:$A,0), MATCH(Places!O$1,Neighborhoods!$A$1:$C$1,0))</f>
        <v>Port Morris</v>
      </c>
      <c r="P2025" t="s">
        <v>1</v>
      </c>
      <c r="Q2025" t="str">
        <f t="shared" si="124"/>
        <v>Yes</v>
      </c>
      <c r="R2025">
        <v>2</v>
      </c>
      <c r="S2025" t="str">
        <f t="shared" si="125"/>
        <v>Small</v>
      </c>
      <c r="T2025" s="50">
        <v>26</v>
      </c>
      <c r="U2025" s="70">
        <f t="shared" si="126"/>
        <v>0.03</v>
      </c>
      <c r="V2025" s="52">
        <v>4.66</v>
      </c>
      <c r="W2025" s="52" t="str" cm="1">
        <f t="array" ref="W2025">_xlfn.SWITCH(ROUND(V2025,0),5,"Excellent",4,"Good",3,"Ok","Bad")</f>
        <v>Excellent</v>
      </c>
      <c r="X2025">
        <v>79</v>
      </c>
      <c r="Y2025" t="str">
        <f t="shared" si="127"/>
        <v>No</v>
      </c>
      <c r="Z2025" s="68">
        <v>42544</v>
      </c>
      <c r="AA2025" s="68">
        <v>44049</v>
      </c>
      <c r="AB2025">
        <v>167</v>
      </c>
      <c r="AC2025" t="s">
        <v>15616</v>
      </c>
    </row>
    <row r="2026" spans="1:29" x14ac:dyDescent="0.3">
      <c r="A2026" t="s">
        <v>1500</v>
      </c>
      <c r="B2026">
        <v>2866</v>
      </c>
      <c r="C2026" t="str">
        <f>VLOOKUP($B2026,Hosts!$A:$M,10,0)</f>
        <v>Within an hour</v>
      </c>
      <c r="D2026" s="70">
        <f>VLOOKUP($B2026,Hosts!$A:$M,11,0)</f>
        <v>1</v>
      </c>
      <c r="E2026" s="70">
        <f>VLOOKUP($B2026,Hosts!$A:$M,12,0)</f>
        <v>0.99</v>
      </c>
      <c r="F2026" t="str">
        <f>VLOOKUP($B2026,Hosts!$A:$M,13,0)</f>
        <v>No</v>
      </c>
      <c r="G2026" t="str">
        <f>INDEX(Hosts!$A:$M, MATCH(Places!$B2026,Hosts!$A:$A,0), MATCH(Places!G$1,Hosts!$A$1:$M$1,0))</f>
        <v>Within an hour</v>
      </c>
      <c r="H2026" s="70">
        <f>INDEX(Hosts!$A:$M, MATCH(Places!$B2026,Hosts!$A:$A,0), MATCH(Places!H$1,Hosts!$A$1:$M$1,0))</f>
        <v>1</v>
      </c>
      <c r="I2026" s="70">
        <f>INDEX(Hosts!$A:$M, MATCH(Places!$B2026,Hosts!$A:$A,0), MATCH(Places!I$1,Hosts!$A$1:$M$1,0))</f>
        <v>0.99</v>
      </c>
      <c r="J2026" t="str">
        <f>INDEX(Hosts!$A:$M, MATCH(Places!$B2026,Hosts!$A:$A,0), MATCH(Places!J$1,Hosts!$A$1:$M$1,0))</f>
        <v>No</v>
      </c>
      <c r="K2026">
        <v>5</v>
      </c>
      <c r="L2026" t="str">
        <f>VLOOKUP($K2026,Neighborhoods!$A:$C,2,0)</f>
        <v>Bronx</v>
      </c>
      <c r="M2026" t="str">
        <f>VLOOKUP($K2026,Neighborhoods!$A:$C,3,0)</f>
        <v>Port Morris</v>
      </c>
      <c r="N2026" t="str">
        <f>INDEX(Neighborhoods!$A:$C, MATCH(Places!$K2026,Neighborhoods!$A:$A,0), MATCH(Places!N$1,Neighborhoods!$A$1:$C$1,0))</f>
        <v>Bronx</v>
      </c>
      <c r="O2026" t="str">
        <f>INDEX(Neighborhoods!$A:$C, MATCH(Places!$K2026,Neighborhoods!$A:$A,0), MATCH(Places!O$1,Neighborhoods!$A$1:$C$1,0))</f>
        <v>Port Morris</v>
      </c>
      <c r="P2026" t="s">
        <v>1</v>
      </c>
      <c r="Q2026" t="str">
        <f t="shared" si="124"/>
        <v>Yes</v>
      </c>
      <c r="R2026">
        <v>2</v>
      </c>
      <c r="S2026" t="str">
        <f t="shared" si="125"/>
        <v>Small</v>
      </c>
      <c r="T2026" s="50">
        <v>26</v>
      </c>
      <c r="U2026" s="70">
        <f t="shared" si="126"/>
        <v>0.03</v>
      </c>
      <c r="V2026" s="52">
        <v>4.74</v>
      </c>
      <c r="W2026" s="52" t="str" cm="1">
        <f t="array" ref="W2026">_xlfn.SWITCH(ROUND(V2026,0),5,"Excellent",4,"Good",3,"Ok","Bad")</f>
        <v>Excellent</v>
      </c>
      <c r="X2026">
        <v>76</v>
      </c>
      <c r="Y2026" t="str">
        <f t="shared" si="127"/>
        <v>No</v>
      </c>
      <c r="Z2026" s="68">
        <v>42543</v>
      </c>
      <c r="AA2026" s="68">
        <v>44044</v>
      </c>
      <c r="AB2026">
        <v>172</v>
      </c>
      <c r="AC2026" t="s">
        <v>15615</v>
      </c>
    </row>
    <row r="2027" spans="1:29" x14ac:dyDescent="0.3">
      <c r="A2027" t="s">
        <v>1501</v>
      </c>
      <c r="B2027">
        <v>2396</v>
      </c>
      <c r="C2027" t="str">
        <f>VLOOKUP($B2027,Hosts!$A:$M,10,0)</f>
        <v>Within a day</v>
      </c>
      <c r="D2027" s="70">
        <f>VLOOKUP($B2027,Hosts!$A:$M,11,0)</f>
        <v>0.7</v>
      </c>
      <c r="E2027" s="70">
        <f>VLOOKUP($B2027,Hosts!$A:$M,12,0)</f>
        <v>0.54</v>
      </c>
      <c r="F2027" t="str">
        <f>VLOOKUP($B2027,Hosts!$A:$M,13,0)</f>
        <v>No</v>
      </c>
      <c r="G2027" t="str">
        <f>INDEX(Hosts!$A:$M, MATCH(Places!$B2027,Hosts!$A:$A,0), MATCH(Places!G$1,Hosts!$A$1:$M$1,0))</f>
        <v>Within a day</v>
      </c>
      <c r="H2027" s="70">
        <f>INDEX(Hosts!$A:$M, MATCH(Places!$B2027,Hosts!$A:$A,0), MATCH(Places!H$1,Hosts!$A$1:$M$1,0))</f>
        <v>0.7</v>
      </c>
      <c r="I2027" s="70">
        <f>INDEX(Hosts!$A:$M, MATCH(Places!$B2027,Hosts!$A:$A,0), MATCH(Places!I$1,Hosts!$A$1:$M$1,0))</f>
        <v>0.54</v>
      </c>
      <c r="J2027" t="str">
        <f>INDEX(Hosts!$A:$M, MATCH(Places!$B2027,Hosts!$A:$A,0), MATCH(Places!J$1,Hosts!$A$1:$M$1,0))</f>
        <v>No</v>
      </c>
      <c r="K2027">
        <v>16</v>
      </c>
      <c r="L2027" t="str">
        <f>VLOOKUP($K2027,Neighborhoods!$A:$C,2,0)</f>
        <v>Manhattan</v>
      </c>
      <c r="M2027" t="str">
        <f>VLOOKUP($K2027,Neighborhoods!$A:$C,3,0)</f>
        <v>Harlem</v>
      </c>
      <c r="N2027" t="str">
        <f>INDEX(Neighborhoods!$A:$C, MATCH(Places!$K2027,Neighborhoods!$A:$A,0), MATCH(Places!N$1,Neighborhoods!$A$1:$C$1,0))</f>
        <v>Manhattan</v>
      </c>
      <c r="O2027" t="str">
        <f>INDEX(Neighborhoods!$A:$C, MATCH(Places!$K2027,Neighborhoods!$A:$A,0), MATCH(Places!O$1,Neighborhoods!$A$1:$C$1,0))</f>
        <v>Harlem</v>
      </c>
      <c r="P2027" t="s">
        <v>1</v>
      </c>
      <c r="Q2027" t="str">
        <f t="shared" si="124"/>
        <v>Yes</v>
      </c>
      <c r="R2027">
        <v>4</v>
      </c>
      <c r="S2027" t="str">
        <f t="shared" si="125"/>
        <v>Medium</v>
      </c>
      <c r="T2027" s="50">
        <v>46</v>
      </c>
      <c r="U2027" s="70">
        <f t="shared" si="126"/>
        <v>0.03</v>
      </c>
      <c r="V2027" s="52">
        <v>4.43</v>
      </c>
      <c r="W2027" s="52" t="str" cm="1">
        <f t="array" ref="W2027">_xlfn.SWITCH(ROUND(V2027,0),5,"Excellent",4,"Good",3,"Ok","Bad")</f>
        <v>Good</v>
      </c>
      <c r="X2027">
        <v>83</v>
      </c>
      <c r="Y2027" t="str">
        <f t="shared" si="127"/>
        <v>No</v>
      </c>
      <c r="Z2027" s="68">
        <v>42539</v>
      </c>
      <c r="AA2027" s="68">
        <v>43831</v>
      </c>
      <c r="AB2027">
        <v>89</v>
      </c>
      <c r="AC2027" t="s">
        <v>15615</v>
      </c>
    </row>
    <row r="2028" spans="1:29" x14ac:dyDescent="0.3">
      <c r="A2028" t="s">
        <v>14032</v>
      </c>
      <c r="B2028">
        <v>1252</v>
      </c>
      <c r="C2028" t="str">
        <f>VLOOKUP($B2028,Hosts!$A:$M,10,0)</f>
        <v>Within an hour</v>
      </c>
      <c r="D2028" s="70">
        <f>VLOOKUP($B2028,Hosts!$A:$M,11,0)</f>
        <v>1</v>
      </c>
      <c r="E2028" s="70">
        <f>VLOOKUP($B2028,Hosts!$A:$M,12,0)</f>
        <v>0.88</v>
      </c>
      <c r="F2028" t="str">
        <f>VLOOKUP($B2028,Hosts!$A:$M,13,0)</f>
        <v>No</v>
      </c>
      <c r="G2028" t="str">
        <f>INDEX(Hosts!$A:$M, MATCH(Places!$B2028,Hosts!$A:$A,0), MATCH(Places!G$1,Hosts!$A$1:$M$1,0))</f>
        <v>Within an hour</v>
      </c>
      <c r="H2028" s="70">
        <f>INDEX(Hosts!$A:$M, MATCH(Places!$B2028,Hosts!$A:$A,0), MATCH(Places!H$1,Hosts!$A$1:$M$1,0))</f>
        <v>1</v>
      </c>
      <c r="I2028" s="70">
        <f>INDEX(Hosts!$A:$M, MATCH(Places!$B2028,Hosts!$A:$A,0), MATCH(Places!I$1,Hosts!$A$1:$M$1,0))</f>
        <v>0.88</v>
      </c>
      <c r="J2028" t="str">
        <f>INDEX(Hosts!$A:$M, MATCH(Places!$B2028,Hosts!$A:$A,0), MATCH(Places!J$1,Hosts!$A$1:$M$1,0))</f>
        <v>No</v>
      </c>
      <c r="K2028">
        <v>15</v>
      </c>
      <c r="L2028" t="str">
        <f>VLOOKUP($K2028,Neighborhoods!$A:$C,2,0)</f>
        <v>Manhattan</v>
      </c>
      <c r="M2028" t="str">
        <f>VLOOKUP($K2028,Neighborhoods!$A:$C,3,0)</f>
        <v>East Village</v>
      </c>
      <c r="N2028" t="str">
        <f>INDEX(Neighborhoods!$A:$C, MATCH(Places!$K2028,Neighborhoods!$A:$A,0), MATCH(Places!N$1,Neighborhoods!$A$1:$C$1,0))</f>
        <v>Manhattan</v>
      </c>
      <c r="O2028" t="str">
        <f>INDEX(Neighborhoods!$A:$C, MATCH(Places!$K2028,Neighborhoods!$A:$A,0), MATCH(Places!O$1,Neighborhoods!$A$1:$C$1,0))</f>
        <v>East Village</v>
      </c>
      <c r="P2028" t="s">
        <v>11822</v>
      </c>
      <c r="Q2028" t="str">
        <f t="shared" si="124"/>
        <v>No</v>
      </c>
      <c r="R2028">
        <v>2</v>
      </c>
      <c r="S2028" t="str">
        <f t="shared" si="125"/>
        <v>Small</v>
      </c>
      <c r="T2028" s="50">
        <v>89</v>
      </c>
      <c r="U2028" s="70">
        <f t="shared" si="126"/>
        <v>0.03</v>
      </c>
      <c r="V2028" s="52">
        <v>4.9800000000000004</v>
      </c>
      <c r="W2028" s="52" t="str" cm="1">
        <f t="array" ref="W2028">_xlfn.SWITCH(ROUND(V2028,0),5,"Excellent",4,"Good",3,"Ok","Bad")</f>
        <v>Excellent</v>
      </c>
      <c r="X2028">
        <v>44</v>
      </c>
      <c r="Y2028" t="str">
        <f t="shared" si="127"/>
        <v>No</v>
      </c>
      <c r="Z2028" s="68">
        <v>42528</v>
      </c>
      <c r="AA2028" s="68">
        <v>43873</v>
      </c>
      <c r="AB2028">
        <v>171</v>
      </c>
      <c r="AC2028" t="s">
        <v>15615</v>
      </c>
    </row>
    <row r="2029" spans="1:29" x14ac:dyDescent="0.3">
      <c r="A2029" t="s">
        <v>15426</v>
      </c>
      <c r="B2029">
        <v>2836</v>
      </c>
      <c r="C2029" t="str">
        <f>VLOOKUP($B2029,Hosts!$A:$M,10,0)</f>
        <v>Within an hour</v>
      </c>
      <c r="D2029" s="70">
        <f>VLOOKUP($B2029,Hosts!$A:$M,11,0)</f>
        <v>0.95</v>
      </c>
      <c r="E2029" s="70">
        <f>VLOOKUP($B2029,Hosts!$A:$M,12,0)</f>
        <v>0.94</v>
      </c>
      <c r="F2029" t="str">
        <f>VLOOKUP($B2029,Hosts!$A:$M,13,0)</f>
        <v>No</v>
      </c>
      <c r="G2029" t="str">
        <f>INDEX(Hosts!$A:$M, MATCH(Places!$B2029,Hosts!$A:$A,0), MATCH(Places!G$1,Hosts!$A$1:$M$1,0))</f>
        <v>Within an hour</v>
      </c>
      <c r="H2029" s="70">
        <f>INDEX(Hosts!$A:$M, MATCH(Places!$B2029,Hosts!$A:$A,0), MATCH(Places!H$1,Hosts!$A$1:$M$1,0))</f>
        <v>0.95</v>
      </c>
      <c r="I2029" s="70">
        <f>INDEX(Hosts!$A:$M, MATCH(Places!$B2029,Hosts!$A:$A,0), MATCH(Places!I$1,Hosts!$A$1:$M$1,0))</f>
        <v>0.94</v>
      </c>
      <c r="J2029" t="str">
        <f>INDEX(Hosts!$A:$M, MATCH(Places!$B2029,Hosts!$A:$A,0), MATCH(Places!J$1,Hosts!$A$1:$M$1,0))</f>
        <v>No</v>
      </c>
      <c r="K2029">
        <v>7</v>
      </c>
      <c r="L2029" t="str">
        <f>VLOOKUP($K2029,Neighborhoods!$A:$C,2,0)</f>
        <v>Brooklyn</v>
      </c>
      <c r="M2029" t="str">
        <f>VLOOKUP($K2029,Neighborhoods!$A:$C,3,0)</f>
        <v>Bedford-Stuyvesant</v>
      </c>
      <c r="N2029" t="str">
        <f>INDEX(Neighborhoods!$A:$C, MATCH(Places!$K2029,Neighborhoods!$A:$A,0), MATCH(Places!N$1,Neighborhoods!$A$1:$C$1,0))</f>
        <v>Brooklyn</v>
      </c>
      <c r="O2029" t="str">
        <f>INDEX(Neighborhoods!$A:$C, MATCH(Places!$K2029,Neighborhoods!$A:$A,0), MATCH(Places!O$1,Neighborhoods!$A$1:$C$1,0))</f>
        <v>Bedford-Stuyvesant</v>
      </c>
      <c r="P2029" t="s">
        <v>1</v>
      </c>
      <c r="Q2029" t="str">
        <f t="shared" si="124"/>
        <v>Yes</v>
      </c>
      <c r="R2029">
        <v>3</v>
      </c>
      <c r="S2029" t="str">
        <f t="shared" si="125"/>
        <v>Medium</v>
      </c>
      <c r="T2029" s="50">
        <v>45</v>
      </c>
      <c r="U2029" s="70">
        <f t="shared" si="126"/>
        <v>0.03</v>
      </c>
      <c r="V2029" s="52">
        <v>4.1399999999999997</v>
      </c>
      <c r="W2029" s="52" t="str" cm="1">
        <f t="array" ref="W2029">_xlfn.SWITCH(ROUND(V2029,0),5,"Excellent",4,"Good",3,"Ok","Bad")</f>
        <v>Good</v>
      </c>
      <c r="X2029">
        <v>86</v>
      </c>
      <c r="Y2029" t="str">
        <f t="shared" si="127"/>
        <v>No</v>
      </c>
      <c r="Z2029" s="68">
        <v>42549</v>
      </c>
      <c r="AA2029" s="68">
        <v>43663</v>
      </c>
      <c r="AB2029">
        <v>90</v>
      </c>
      <c r="AC2029" t="s">
        <v>15616</v>
      </c>
    </row>
    <row r="2030" spans="1:29" x14ac:dyDescent="0.3">
      <c r="A2030" t="s">
        <v>1502</v>
      </c>
      <c r="B2030">
        <v>2870</v>
      </c>
      <c r="C2030" t="str">
        <f>VLOOKUP($B2030,Hosts!$A:$M,10,0)</f>
        <v>Within an hour</v>
      </c>
      <c r="D2030" s="70">
        <f>VLOOKUP($B2030,Hosts!$A:$M,11,0)</f>
        <v>0.9</v>
      </c>
      <c r="E2030" s="70">
        <f>VLOOKUP($B2030,Hosts!$A:$M,12,0)</f>
        <v>1</v>
      </c>
      <c r="F2030" t="str">
        <f>VLOOKUP($B2030,Hosts!$A:$M,13,0)</f>
        <v>Yes</v>
      </c>
      <c r="G2030" t="str">
        <f>INDEX(Hosts!$A:$M, MATCH(Places!$B2030,Hosts!$A:$A,0), MATCH(Places!G$1,Hosts!$A$1:$M$1,0))</f>
        <v>Within an hour</v>
      </c>
      <c r="H2030" s="70">
        <f>INDEX(Hosts!$A:$M, MATCH(Places!$B2030,Hosts!$A:$A,0), MATCH(Places!H$1,Hosts!$A$1:$M$1,0))</f>
        <v>0.9</v>
      </c>
      <c r="I2030" s="70">
        <f>INDEX(Hosts!$A:$M, MATCH(Places!$B2030,Hosts!$A:$A,0), MATCH(Places!I$1,Hosts!$A$1:$M$1,0))</f>
        <v>1</v>
      </c>
      <c r="J2030" t="str">
        <f>INDEX(Hosts!$A:$M, MATCH(Places!$B2030,Hosts!$A:$A,0), MATCH(Places!J$1,Hosts!$A$1:$M$1,0))</f>
        <v>Yes</v>
      </c>
      <c r="K2030">
        <v>7</v>
      </c>
      <c r="L2030" t="str">
        <f>VLOOKUP($K2030,Neighborhoods!$A:$C,2,0)</f>
        <v>Brooklyn</v>
      </c>
      <c r="M2030" t="str">
        <f>VLOOKUP($K2030,Neighborhoods!$A:$C,3,0)</f>
        <v>Bedford-Stuyvesant</v>
      </c>
      <c r="N2030" t="str">
        <f>INDEX(Neighborhoods!$A:$C, MATCH(Places!$K2030,Neighborhoods!$A:$A,0), MATCH(Places!N$1,Neighborhoods!$A$1:$C$1,0))</f>
        <v>Brooklyn</v>
      </c>
      <c r="O2030" t="str">
        <f>INDEX(Neighborhoods!$A:$C, MATCH(Places!$K2030,Neighborhoods!$A:$A,0), MATCH(Places!O$1,Neighborhoods!$A$1:$C$1,0))</f>
        <v>Bedford-Stuyvesant</v>
      </c>
      <c r="P2030" t="s">
        <v>11822</v>
      </c>
      <c r="Q2030" t="str">
        <f t="shared" si="124"/>
        <v>No</v>
      </c>
      <c r="R2030">
        <v>4</v>
      </c>
      <c r="S2030" t="str">
        <f t="shared" si="125"/>
        <v>Medium</v>
      </c>
      <c r="T2030" s="50">
        <v>199</v>
      </c>
      <c r="U2030" s="70">
        <f t="shared" si="126"/>
        <v>0.03</v>
      </c>
      <c r="V2030" s="52">
        <v>4.9800000000000004</v>
      </c>
      <c r="W2030" s="52" t="str" cm="1">
        <f t="array" ref="W2030">_xlfn.SWITCH(ROUND(V2030,0),5,"Excellent",4,"Good",3,"Ok","Bad")</f>
        <v>Excellent</v>
      </c>
      <c r="X2030">
        <v>121</v>
      </c>
      <c r="Y2030" t="str">
        <f t="shared" si="127"/>
        <v>Yes</v>
      </c>
      <c r="Z2030" s="68">
        <v>42570</v>
      </c>
      <c r="AA2030" s="68">
        <v>43887</v>
      </c>
      <c r="AB2030">
        <v>321</v>
      </c>
      <c r="AC2030" t="s">
        <v>15616</v>
      </c>
    </row>
    <row r="2031" spans="1:29" x14ac:dyDescent="0.3">
      <c r="A2031" t="s">
        <v>1503</v>
      </c>
      <c r="B2031">
        <v>778</v>
      </c>
      <c r="C2031" t="str">
        <f>VLOOKUP($B2031,Hosts!$A:$M,10,0)</f>
        <v>Within a day</v>
      </c>
      <c r="D2031" s="70">
        <f>VLOOKUP($B2031,Hosts!$A:$M,11,0)</f>
        <v>1</v>
      </c>
      <c r="E2031" s="70">
        <f>VLOOKUP($B2031,Hosts!$A:$M,12,0)</f>
        <v>0.67</v>
      </c>
      <c r="F2031" t="str">
        <f>VLOOKUP($B2031,Hosts!$A:$M,13,0)</f>
        <v>No</v>
      </c>
      <c r="G2031" t="str">
        <f>INDEX(Hosts!$A:$M, MATCH(Places!$B2031,Hosts!$A:$A,0), MATCH(Places!G$1,Hosts!$A$1:$M$1,0))</f>
        <v>Within a day</v>
      </c>
      <c r="H2031" s="70">
        <f>INDEX(Hosts!$A:$M, MATCH(Places!$B2031,Hosts!$A:$A,0), MATCH(Places!H$1,Hosts!$A$1:$M$1,0))</f>
        <v>1</v>
      </c>
      <c r="I2031" s="70">
        <f>INDEX(Hosts!$A:$M, MATCH(Places!$B2031,Hosts!$A:$A,0), MATCH(Places!I$1,Hosts!$A$1:$M$1,0))</f>
        <v>0.67</v>
      </c>
      <c r="J2031" t="str">
        <f>INDEX(Hosts!$A:$M, MATCH(Places!$B2031,Hosts!$A:$A,0), MATCH(Places!J$1,Hosts!$A$1:$M$1,0))</f>
        <v>No</v>
      </c>
      <c r="K2031">
        <v>20</v>
      </c>
      <c r="L2031" t="str">
        <f>VLOOKUP($K2031,Neighborhoods!$A:$C,2,0)</f>
        <v>Manhattan</v>
      </c>
      <c r="M2031" t="str">
        <f>VLOOKUP($K2031,Neighborhoods!$A:$C,3,0)</f>
        <v>Upper West Side</v>
      </c>
      <c r="N2031" t="str">
        <f>INDEX(Neighborhoods!$A:$C, MATCH(Places!$K2031,Neighborhoods!$A:$A,0), MATCH(Places!N$1,Neighborhoods!$A$1:$C$1,0))</f>
        <v>Manhattan</v>
      </c>
      <c r="O2031" t="str">
        <f>INDEX(Neighborhoods!$A:$C, MATCH(Places!$K2031,Neighborhoods!$A:$A,0), MATCH(Places!O$1,Neighborhoods!$A$1:$C$1,0))</f>
        <v>Upper West Side</v>
      </c>
      <c r="P2031" t="s">
        <v>11822</v>
      </c>
      <c r="Q2031" t="str">
        <f t="shared" si="124"/>
        <v>No</v>
      </c>
      <c r="R2031">
        <v>2</v>
      </c>
      <c r="S2031" t="str">
        <f t="shared" si="125"/>
        <v>Small</v>
      </c>
      <c r="T2031" s="50">
        <v>170</v>
      </c>
      <c r="U2031" s="70">
        <f t="shared" si="126"/>
        <v>0.03</v>
      </c>
      <c r="V2031" s="52">
        <v>4.75</v>
      </c>
      <c r="W2031" s="52" t="str" cm="1">
        <f t="array" ref="W2031">_xlfn.SWITCH(ROUND(V2031,0),5,"Excellent",4,"Good",3,"Ok","Bad")</f>
        <v>Excellent</v>
      </c>
      <c r="X2031">
        <v>4</v>
      </c>
      <c r="Y2031" t="str">
        <f t="shared" si="127"/>
        <v>No</v>
      </c>
      <c r="Z2031" s="68">
        <v>42669</v>
      </c>
      <c r="AA2031" s="68">
        <v>43624</v>
      </c>
      <c r="AB2031">
        <v>134</v>
      </c>
      <c r="AC2031" t="s">
        <v>15615</v>
      </c>
    </row>
    <row r="2032" spans="1:29" x14ac:dyDescent="0.3">
      <c r="A2032" t="s">
        <v>1504</v>
      </c>
      <c r="B2032">
        <v>2699</v>
      </c>
      <c r="C2032" t="str">
        <f>VLOOKUP($B2032,Hosts!$A:$M,10,0)</f>
        <v>Within a few hours</v>
      </c>
      <c r="D2032" s="70">
        <f>VLOOKUP($B2032,Hosts!$A:$M,11,0)</f>
        <v>1</v>
      </c>
      <c r="E2032" s="70">
        <f>VLOOKUP($B2032,Hosts!$A:$M,12,0)</f>
        <v>0.94</v>
      </c>
      <c r="F2032" t="str">
        <f>VLOOKUP($B2032,Hosts!$A:$M,13,0)</f>
        <v>Yes</v>
      </c>
      <c r="G2032" t="str">
        <f>INDEX(Hosts!$A:$M, MATCH(Places!$B2032,Hosts!$A:$A,0), MATCH(Places!G$1,Hosts!$A$1:$M$1,0))</f>
        <v>Within a few hours</v>
      </c>
      <c r="H2032" s="70">
        <f>INDEX(Hosts!$A:$M, MATCH(Places!$B2032,Hosts!$A:$A,0), MATCH(Places!H$1,Hosts!$A$1:$M$1,0))</f>
        <v>1</v>
      </c>
      <c r="I2032" s="70">
        <f>INDEX(Hosts!$A:$M, MATCH(Places!$B2032,Hosts!$A:$A,0), MATCH(Places!I$1,Hosts!$A$1:$M$1,0))</f>
        <v>0.94</v>
      </c>
      <c r="J2032" t="str">
        <f>INDEX(Hosts!$A:$M, MATCH(Places!$B2032,Hosts!$A:$A,0), MATCH(Places!J$1,Hosts!$A$1:$M$1,0))</f>
        <v>Yes</v>
      </c>
      <c r="K2032">
        <v>20</v>
      </c>
      <c r="L2032" t="str">
        <f>VLOOKUP($K2032,Neighborhoods!$A:$C,2,0)</f>
        <v>Manhattan</v>
      </c>
      <c r="M2032" t="str">
        <f>VLOOKUP($K2032,Neighborhoods!$A:$C,3,0)</f>
        <v>Upper West Side</v>
      </c>
      <c r="N2032" t="str">
        <f>INDEX(Neighborhoods!$A:$C, MATCH(Places!$K2032,Neighborhoods!$A:$A,0), MATCH(Places!N$1,Neighborhoods!$A$1:$C$1,0))</f>
        <v>Manhattan</v>
      </c>
      <c r="O2032" t="str">
        <f>INDEX(Neighborhoods!$A:$C, MATCH(Places!$K2032,Neighborhoods!$A:$A,0), MATCH(Places!O$1,Neighborhoods!$A$1:$C$1,0))</f>
        <v>Upper West Side</v>
      </c>
      <c r="P2032" t="s">
        <v>11822</v>
      </c>
      <c r="Q2032" t="str">
        <f t="shared" si="124"/>
        <v>No</v>
      </c>
      <c r="R2032">
        <v>3</v>
      </c>
      <c r="S2032" t="str">
        <f t="shared" si="125"/>
        <v>Medium</v>
      </c>
      <c r="T2032" s="50">
        <v>250</v>
      </c>
      <c r="U2032" s="70">
        <f t="shared" si="126"/>
        <v>0.04</v>
      </c>
      <c r="V2032" s="52">
        <v>4.99</v>
      </c>
      <c r="W2032" s="52" t="str" cm="1">
        <f t="array" ref="W2032">_xlfn.SWITCH(ROUND(V2032,0),5,"Excellent",4,"Good",3,"Ok","Bad")</f>
        <v>Excellent</v>
      </c>
      <c r="X2032">
        <v>151</v>
      </c>
      <c r="Y2032" t="str">
        <f t="shared" si="127"/>
        <v>Yes</v>
      </c>
      <c r="Z2032" s="68">
        <v>42572</v>
      </c>
      <c r="AA2032" s="68">
        <v>44045</v>
      </c>
      <c r="AB2032">
        <v>238</v>
      </c>
      <c r="AC2032" t="s">
        <v>15615</v>
      </c>
    </row>
    <row r="2033" spans="1:29" x14ac:dyDescent="0.3">
      <c r="A2033" t="s">
        <v>14234</v>
      </c>
      <c r="B2033">
        <v>2491</v>
      </c>
      <c r="C2033" t="str">
        <f>VLOOKUP($B2033,Hosts!$A:$M,10,0)</f>
        <v>Within a few hours</v>
      </c>
      <c r="D2033" s="70">
        <f>VLOOKUP($B2033,Hosts!$A:$M,11,0)</f>
        <v>1</v>
      </c>
      <c r="E2033" s="70">
        <f>VLOOKUP($B2033,Hosts!$A:$M,12,0)</f>
        <v>0.46</v>
      </c>
      <c r="F2033" t="str">
        <f>VLOOKUP($B2033,Hosts!$A:$M,13,0)</f>
        <v>Yes</v>
      </c>
      <c r="G2033" t="str">
        <f>INDEX(Hosts!$A:$M, MATCH(Places!$B2033,Hosts!$A:$A,0), MATCH(Places!G$1,Hosts!$A$1:$M$1,0))</f>
        <v>Within a few hours</v>
      </c>
      <c r="H2033" s="70">
        <f>INDEX(Hosts!$A:$M, MATCH(Places!$B2033,Hosts!$A:$A,0), MATCH(Places!H$1,Hosts!$A$1:$M$1,0))</f>
        <v>1</v>
      </c>
      <c r="I2033" s="70">
        <f>INDEX(Hosts!$A:$M, MATCH(Places!$B2033,Hosts!$A:$A,0), MATCH(Places!I$1,Hosts!$A$1:$M$1,0))</f>
        <v>0.46</v>
      </c>
      <c r="J2033" t="str">
        <f>INDEX(Hosts!$A:$M, MATCH(Places!$B2033,Hosts!$A:$A,0), MATCH(Places!J$1,Hosts!$A$1:$M$1,0))</f>
        <v>Yes</v>
      </c>
      <c r="K2033">
        <v>16</v>
      </c>
      <c r="L2033" t="str">
        <f>VLOOKUP($K2033,Neighborhoods!$A:$C,2,0)</f>
        <v>Manhattan</v>
      </c>
      <c r="M2033" t="str">
        <f>VLOOKUP($K2033,Neighborhoods!$A:$C,3,0)</f>
        <v>Harlem</v>
      </c>
      <c r="N2033" t="str">
        <f>INDEX(Neighborhoods!$A:$C, MATCH(Places!$K2033,Neighborhoods!$A:$A,0), MATCH(Places!N$1,Neighborhoods!$A$1:$C$1,0))</f>
        <v>Manhattan</v>
      </c>
      <c r="O2033" t="str">
        <f>INDEX(Neighborhoods!$A:$C, MATCH(Places!$K2033,Neighborhoods!$A:$A,0), MATCH(Places!O$1,Neighborhoods!$A$1:$C$1,0))</f>
        <v>Harlem</v>
      </c>
      <c r="P2033" t="s">
        <v>11822</v>
      </c>
      <c r="Q2033" t="str">
        <f t="shared" si="124"/>
        <v>No</v>
      </c>
      <c r="R2033">
        <v>3</v>
      </c>
      <c r="S2033" t="str">
        <f t="shared" si="125"/>
        <v>Medium</v>
      </c>
      <c r="T2033" s="50">
        <v>85</v>
      </c>
      <c r="U2033" s="70">
        <f t="shared" si="126"/>
        <v>0.03</v>
      </c>
      <c r="V2033" s="52">
        <v>4.92</v>
      </c>
      <c r="W2033" s="52" t="str" cm="1">
        <f t="array" ref="W2033">_xlfn.SWITCH(ROUND(V2033,0),5,"Excellent",4,"Good",3,"Ok","Bad")</f>
        <v>Excellent</v>
      </c>
      <c r="X2033">
        <v>12</v>
      </c>
      <c r="Y2033" t="str">
        <f t="shared" si="127"/>
        <v>No</v>
      </c>
      <c r="Z2033" s="68">
        <v>42585</v>
      </c>
      <c r="AA2033" s="68">
        <v>44039</v>
      </c>
      <c r="AB2033">
        <v>1</v>
      </c>
      <c r="AC2033" t="s">
        <v>15615</v>
      </c>
    </row>
    <row r="2034" spans="1:29" x14ac:dyDescent="0.3">
      <c r="A2034" t="s">
        <v>1505</v>
      </c>
      <c r="B2034">
        <v>1348</v>
      </c>
      <c r="C2034" t="str">
        <f>VLOOKUP($B2034,Hosts!$A:$M,10,0)</f>
        <v>Within an hour</v>
      </c>
      <c r="D2034" s="70">
        <f>VLOOKUP($B2034,Hosts!$A:$M,11,0)</f>
        <v>1</v>
      </c>
      <c r="E2034" s="70">
        <f>VLOOKUP($B2034,Hosts!$A:$M,12,0)</f>
        <v>0.91</v>
      </c>
      <c r="F2034" t="str">
        <f>VLOOKUP($B2034,Hosts!$A:$M,13,0)</f>
        <v>Yes</v>
      </c>
      <c r="G2034" t="str">
        <f>INDEX(Hosts!$A:$M, MATCH(Places!$B2034,Hosts!$A:$A,0), MATCH(Places!G$1,Hosts!$A$1:$M$1,0))</f>
        <v>Within an hour</v>
      </c>
      <c r="H2034" s="70">
        <f>INDEX(Hosts!$A:$M, MATCH(Places!$B2034,Hosts!$A:$A,0), MATCH(Places!H$1,Hosts!$A$1:$M$1,0))</f>
        <v>1</v>
      </c>
      <c r="I2034" s="70">
        <f>INDEX(Hosts!$A:$M, MATCH(Places!$B2034,Hosts!$A:$A,0), MATCH(Places!I$1,Hosts!$A$1:$M$1,0))</f>
        <v>0.91</v>
      </c>
      <c r="J2034" t="str">
        <f>INDEX(Hosts!$A:$M, MATCH(Places!$B2034,Hosts!$A:$A,0), MATCH(Places!J$1,Hosts!$A$1:$M$1,0))</f>
        <v>Yes</v>
      </c>
      <c r="K2034">
        <v>16</v>
      </c>
      <c r="L2034" t="str">
        <f>VLOOKUP($K2034,Neighborhoods!$A:$C,2,0)</f>
        <v>Manhattan</v>
      </c>
      <c r="M2034" t="str">
        <f>VLOOKUP($K2034,Neighborhoods!$A:$C,3,0)</f>
        <v>Harlem</v>
      </c>
      <c r="N2034" t="str">
        <f>INDEX(Neighborhoods!$A:$C, MATCH(Places!$K2034,Neighborhoods!$A:$A,0), MATCH(Places!N$1,Neighborhoods!$A$1:$C$1,0))</f>
        <v>Manhattan</v>
      </c>
      <c r="O2034" t="str">
        <f>INDEX(Neighborhoods!$A:$C, MATCH(Places!$K2034,Neighborhoods!$A:$A,0), MATCH(Places!O$1,Neighborhoods!$A$1:$C$1,0))</f>
        <v>Harlem</v>
      </c>
      <c r="P2034" t="s">
        <v>11822</v>
      </c>
      <c r="Q2034" t="str">
        <f t="shared" si="124"/>
        <v>No</v>
      </c>
      <c r="R2034">
        <v>4</v>
      </c>
      <c r="S2034" t="str">
        <f t="shared" si="125"/>
        <v>Medium</v>
      </c>
      <c r="T2034" s="50">
        <v>258</v>
      </c>
      <c r="U2034" s="70">
        <f t="shared" si="126"/>
        <v>0.04</v>
      </c>
      <c r="V2034" s="52">
        <v>4.92</v>
      </c>
      <c r="W2034" s="52" t="str" cm="1">
        <f t="array" ref="W2034">_xlfn.SWITCH(ROUND(V2034,0),5,"Excellent",4,"Good",3,"Ok","Bad")</f>
        <v>Excellent</v>
      </c>
      <c r="X2034">
        <v>83</v>
      </c>
      <c r="Y2034" t="str">
        <f t="shared" si="127"/>
        <v>No</v>
      </c>
      <c r="Z2034" s="68">
        <v>42655</v>
      </c>
      <c r="AA2034" s="68">
        <v>44043</v>
      </c>
      <c r="AB2034">
        <v>326</v>
      </c>
      <c r="AC2034" t="s">
        <v>15615</v>
      </c>
    </row>
    <row r="2035" spans="1:29" x14ac:dyDescent="0.3">
      <c r="A2035" t="s">
        <v>1506</v>
      </c>
      <c r="B2035">
        <v>1348</v>
      </c>
      <c r="C2035" t="str">
        <f>VLOOKUP($B2035,Hosts!$A:$M,10,0)</f>
        <v>Within an hour</v>
      </c>
      <c r="D2035" s="70">
        <f>VLOOKUP($B2035,Hosts!$A:$M,11,0)</f>
        <v>1</v>
      </c>
      <c r="E2035" s="70">
        <f>VLOOKUP($B2035,Hosts!$A:$M,12,0)</f>
        <v>0.91</v>
      </c>
      <c r="F2035" t="str">
        <f>VLOOKUP($B2035,Hosts!$A:$M,13,0)</f>
        <v>Yes</v>
      </c>
      <c r="G2035" t="str">
        <f>INDEX(Hosts!$A:$M, MATCH(Places!$B2035,Hosts!$A:$A,0), MATCH(Places!G$1,Hosts!$A$1:$M$1,0))</f>
        <v>Within an hour</v>
      </c>
      <c r="H2035" s="70">
        <f>INDEX(Hosts!$A:$M, MATCH(Places!$B2035,Hosts!$A:$A,0), MATCH(Places!H$1,Hosts!$A$1:$M$1,0))</f>
        <v>1</v>
      </c>
      <c r="I2035" s="70">
        <f>INDEX(Hosts!$A:$M, MATCH(Places!$B2035,Hosts!$A:$A,0), MATCH(Places!I$1,Hosts!$A$1:$M$1,0))</f>
        <v>0.91</v>
      </c>
      <c r="J2035" t="str">
        <f>INDEX(Hosts!$A:$M, MATCH(Places!$B2035,Hosts!$A:$A,0), MATCH(Places!J$1,Hosts!$A$1:$M$1,0))</f>
        <v>Yes</v>
      </c>
      <c r="K2035">
        <v>16</v>
      </c>
      <c r="L2035" t="str">
        <f>VLOOKUP($K2035,Neighborhoods!$A:$C,2,0)</f>
        <v>Manhattan</v>
      </c>
      <c r="M2035" t="str">
        <f>VLOOKUP($K2035,Neighborhoods!$A:$C,3,0)</f>
        <v>Harlem</v>
      </c>
      <c r="N2035" t="str">
        <f>INDEX(Neighborhoods!$A:$C, MATCH(Places!$K2035,Neighborhoods!$A:$A,0), MATCH(Places!N$1,Neighborhoods!$A$1:$C$1,0))</f>
        <v>Manhattan</v>
      </c>
      <c r="O2035" t="str">
        <f>INDEX(Neighborhoods!$A:$C, MATCH(Places!$K2035,Neighborhoods!$A:$A,0), MATCH(Places!O$1,Neighborhoods!$A$1:$C$1,0))</f>
        <v>Harlem</v>
      </c>
      <c r="P2035" t="s">
        <v>11822</v>
      </c>
      <c r="Q2035" t="str">
        <f t="shared" si="124"/>
        <v>No</v>
      </c>
      <c r="R2035">
        <v>6</v>
      </c>
      <c r="S2035" t="str">
        <f t="shared" si="125"/>
        <v>Large</v>
      </c>
      <c r="T2035" s="50">
        <v>200</v>
      </c>
      <c r="U2035" s="70">
        <f t="shared" si="126"/>
        <v>0.04</v>
      </c>
      <c r="V2035" s="52">
        <v>4.92</v>
      </c>
      <c r="W2035" s="52" t="str" cm="1">
        <f t="array" ref="W2035">_xlfn.SWITCH(ROUND(V2035,0),5,"Excellent",4,"Good",3,"Ok","Bad")</f>
        <v>Excellent</v>
      </c>
      <c r="X2035">
        <v>72</v>
      </c>
      <c r="Y2035" t="str">
        <f t="shared" si="127"/>
        <v>No</v>
      </c>
      <c r="Z2035" s="68">
        <v>42591</v>
      </c>
      <c r="AA2035" s="68">
        <v>44045</v>
      </c>
      <c r="AB2035">
        <v>239</v>
      </c>
      <c r="AC2035" t="s">
        <v>15615</v>
      </c>
    </row>
    <row r="2036" spans="1:29" x14ac:dyDescent="0.3">
      <c r="A2036" t="s">
        <v>1507</v>
      </c>
      <c r="B2036">
        <v>569</v>
      </c>
      <c r="C2036" t="str">
        <f>VLOOKUP($B2036,Hosts!$A:$M,10,0)</f>
        <v>Within an hour</v>
      </c>
      <c r="D2036" s="70">
        <f>VLOOKUP($B2036,Hosts!$A:$M,11,0)</f>
        <v>1</v>
      </c>
      <c r="E2036" s="70">
        <f>VLOOKUP($B2036,Hosts!$A:$M,12,0)</f>
        <v>0.91</v>
      </c>
      <c r="F2036" t="str">
        <f>VLOOKUP($B2036,Hosts!$A:$M,13,0)</f>
        <v>Yes</v>
      </c>
      <c r="G2036" t="str">
        <f>INDEX(Hosts!$A:$M, MATCH(Places!$B2036,Hosts!$A:$A,0), MATCH(Places!G$1,Hosts!$A$1:$M$1,0))</f>
        <v>Within an hour</v>
      </c>
      <c r="H2036" s="70">
        <f>INDEX(Hosts!$A:$M, MATCH(Places!$B2036,Hosts!$A:$A,0), MATCH(Places!H$1,Hosts!$A$1:$M$1,0))</f>
        <v>1</v>
      </c>
      <c r="I2036" s="70">
        <f>INDEX(Hosts!$A:$M, MATCH(Places!$B2036,Hosts!$A:$A,0), MATCH(Places!I$1,Hosts!$A$1:$M$1,0))</f>
        <v>0.91</v>
      </c>
      <c r="J2036" t="str">
        <f>INDEX(Hosts!$A:$M, MATCH(Places!$B2036,Hosts!$A:$A,0), MATCH(Places!J$1,Hosts!$A$1:$M$1,0))</f>
        <v>Yes</v>
      </c>
      <c r="K2036">
        <v>8</v>
      </c>
      <c r="L2036" t="str">
        <f>VLOOKUP($K2036,Neighborhoods!$A:$C,2,0)</f>
        <v>Brooklyn</v>
      </c>
      <c r="M2036" t="str">
        <f>VLOOKUP($K2036,Neighborhoods!$A:$C,3,0)</f>
        <v>Bushwick</v>
      </c>
      <c r="N2036" t="str">
        <f>INDEX(Neighborhoods!$A:$C, MATCH(Places!$K2036,Neighborhoods!$A:$A,0), MATCH(Places!N$1,Neighborhoods!$A$1:$C$1,0))</f>
        <v>Brooklyn</v>
      </c>
      <c r="O2036" t="str">
        <f>INDEX(Neighborhoods!$A:$C, MATCH(Places!$K2036,Neighborhoods!$A:$A,0), MATCH(Places!O$1,Neighborhoods!$A$1:$C$1,0))</f>
        <v>Bushwick</v>
      </c>
      <c r="P2036" t="s">
        <v>1</v>
      </c>
      <c r="Q2036" t="str">
        <f t="shared" si="124"/>
        <v>Yes</v>
      </c>
      <c r="R2036">
        <v>2</v>
      </c>
      <c r="S2036" t="str">
        <f t="shared" si="125"/>
        <v>Small</v>
      </c>
      <c r="T2036" s="50">
        <v>65</v>
      </c>
      <c r="U2036" s="70">
        <f t="shared" si="126"/>
        <v>0.03</v>
      </c>
      <c r="V2036" s="52">
        <v>4.92</v>
      </c>
      <c r="W2036" s="52" t="str" cm="1">
        <f t="array" ref="W2036">_xlfn.SWITCH(ROUND(V2036,0),5,"Excellent",4,"Good",3,"Ok","Bad")</f>
        <v>Excellent</v>
      </c>
      <c r="X2036">
        <v>50</v>
      </c>
      <c r="Y2036" t="str">
        <f t="shared" si="127"/>
        <v>No</v>
      </c>
      <c r="Z2036" s="68">
        <v>42902</v>
      </c>
      <c r="AA2036" s="68">
        <v>43850</v>
      </c>
      <c r="AB2036">
        <v>0</v>
      </c>
      <c r="AC2036" t="s">
        <v>15615</v>
      </c>
    </row>
    <row r="2037" spans="1:29" x14ac:dyDescent="0.3">
      <c r="A2037" t="s">
        <v>13949</v>
      </c>
      <c r="B2037">
        <v>2873</v>
      </c>
      <c r="C2037" t="str">
        <f>VLOOKUP($B2037,Hosts!$A:$M,10,0)</f>
        <v>Within a day</v>
      </c>
      <c r="D2037" s="70">
        <f>VLOOKUP($B2037,Hosts!$A:$M,11,0)</f>
        <v>1</v>
      </c>
      <c r="E2037" s="70">
        <f>VLOOKUP($B2037,Hosts!$A:$M,12,0)</f>
        <v>1</v>
      </c>
      <c r="F2037" t="str">
        <f>VLOOKUP($B2037,Hosts!$A:$M,13,0)</f>
        <v>No</v>
      </c>
      <c r="G2037" t="str">
        <f>INDEX(Hosts!$A:$M, MATCH(Places!$B2037,Hosts!$A:$A,0), MATCH(Places!G$1,Hosts!$A$1:$M$1,0))</f>
        <v>Within a day</v>
      </c>
      <c r="H2037" s="70">
        <f>INDEX(Hosts!$A:$M, MATCH(Places!$B2037,Hosts!$A:$A,0), MATCH(Places!H$1,Hosts!$A$1:$M$1,0))</f>
        <v>1</v>
      </c>
      <c r="I2037" s="70">
        <f>INDEX(Hosts!$A:$M, MATCH(Places!$B2037,Hosts!$A:$A,0), MATCH(Places!I$1,Hosts!$A$1:$M$1,0))</f>
        <v>1</v>
      </c>
      <c r="J2037" t="str">
        <f>INDEX(Hosts!$A:$M, MATCH(Places!$B2037,Hosts!$A:$A,0), MATCH(Places!J$1,Hosts!$A$1:$M$1,0))</f>
        <v>No</v>
      </c>
      <c r="K2037">
        <v>21</v>
      </c>
      <c r="L2037" t="str">
        <f>VLOOKUP($K2037,Neighborhoods!$A:$C,2,0)</f>
        <v>Queens</v>
      </c>
      <c r="M2037" t="str">
        <f>VLOOKUP($K2037,Neighborhoods!$A:$C,3,0)</f>
        <v>Astoria</v>
      </c>
      <c r="N2037" t="str">
        <f>INDEX(Neighborhoods!$A:$C, MATCH(Places!$K2037,Neighborhoods!$A:$A,0), MATCH(Places!N$1,Neighborhoods!$A$1:$C$1,0))</f>
        <v>Queens</v>
      </c>
      <c r="O2037" t="str">
        <f>INDEX(Neighborhoods!$A:$C, MATCH(Places!$K2037,Neighborhoods!$A:$A,0), MATCH(Places!O$1,Neighborhoods!$A$1:$C$1,0))</f>
        <v>Astoria</v>
      </c>
      <c r="P2037" t="s">
        <v>11822</v>
      </c>
      <c r="Q2037" t="str">
        <f t="shared" si="124"/>
        <v>No</v>
      </c>
      <c r="R2037">
        <v>4</v>
      </c>
      <c r="S2037" t="str">
        <f t="shared" si="125"/>
        <v>Medium</v>
      </c>
      <c r="T2037" s="50">
        <v>99</v>
      </c>
      <c r="U2037" s="70">
        <f t="shared" si="126"/>
        <v>0.03</v>
      </c>
      <c r="V2037" s="52">
        <v>4.96</v>
      </c>
      <c r="W2037" s="52" t="str" cm="1">
        <f t="array" ref="W2037">_xlfn.SWITCH(ROUND(V2037,0),5,"Excellent",4,"Good",3,"Ok","Bad")</f>
        <v>Excellent</v>
      </c>
      <c r="X2037">
        <v>67</v>
      </c>
      <c r="Y2037" t="str">
        <f t="shared" si="127"/>
        <v>No</v>
      </c>
      <c r="Z2037" s="68">
        <v>42541</v>
      </c>
      <c r="AA2037" s="68">
        <v>43901</v>
      </c>
      <c r="AB2037">
        <v>90</v>
      </c>
      <c r="AC2037" t="s">
        <v>15616</v>
      </c>
    </row>
    <row r="2038" spans="1:29" x14ac:dyDescent="0.3">
      <c r="A2038" t="s">
        <v>1508</v>
      </c>
      <c r="B2038">
        <v>1945</v>
      </c>
      <c r="C2038" t="str">
        <f>VLOOKUP($B2038,Hosts!$A:$M,10,0)</f>
        <v>Within a day</v>
      </c>
      <c r="D2038" s="70">
        <f>VLOOKUP($B2038,Hosts!$A:$M,11,0)</f>
        <v>1</v>
      </c>
      <c r="E2038" s="70">
        <f>VLOOKUP($B2038,Hosts!$A:$M,12,0)</f>
        <v>0.92</v>
      </c>
      <c r="F2038" t="str">
        <f>VLOOKUP($B2038,Hosts!$A:$M,13,0)</f>
        <v>No</v>
      </c>
      <c r="G2038" t="str">
        <f>INDEX(Hosts!$A:$M, MATCH(Places!$B2038,Hosts!$A:$A,0), MATCH(Places!G$1,Hosts!$A$1:$M$1,0))</f>
        <v>Within a day</v>
      </c>
      <c r="H2038" s="70">
        <f>INDEX(Hosts!$A:$M, MATCH(Places!$B2038,Hosts!$A:$A,0), MATCH(Places!H$1,Hosts!$A$1:$M$1,0))</f>
        <v>1</v>
      </c>
      <c r="I2038" s="70">
        <f>INDEX(Hosts!$A:$M, MATCH(Places!$B2038,Hosts!$A:$A,0), MATCH(Places!I$1,Hosts!$A$1:$M$1,0))</f>
        <v>0.92</v>
      </c>
      <c r="J2038" t="str">
        <f>INDEX(Hosts!$A:$M, MATCH(Places!$B2038,Hosts!$A:$A,0), MATCH(Places!J$1,Hosts!$A$1:$M$1,0))</f>
        <v>No</v>
      </c>
      <c r="K2038">
        <v>16</v>
      </c>
      <c r="L2038" t="str">
        <f>VLOOKUP($K2038,Neighborhoods!$A:$C,2,0)</f>
        <v>Manhattan</v>
      </c>
      <c r="M2038" t="str">
        <f>VLOOKUP($K2038,Neighborhoods!$A:$C,3,0)</f>
        <v>Harlem</v>
      </c>
      <c r="N2038" t="str">
        <f>INDEX(Neighborhoods!$A:$C, MATCH(Places!$K2038,Neighborhoods!$A:$A,0), MATCH(Places!N$1,Neighborhoods!$A$1:$C$1,0))</f>
        <v>Manhattan</v>
      </c>
      <c r="O2038" t="str">
        <f>INDEX(Neighborhoods!$A:$C, MATCH(Places!$K2038,Neighborhoods!$A:$A,0), MATCH(Places!O$1,Neighborhoods!$A$1:$C$1,0))</f>
        <v>Harlem</v>
      </c>
      <c r="P2038" t="s">
        <v>11822</v>
      </c>
      <c r="Q2038" t="str">
        <f t="shared" si="124"/>
        <v>No</v>
      </c>
      <c r="R2038">
        <v>4</v>
      </c>
      <c r="S2038" t="str">
        <f t="shared" si="125"/>
        <v>Medium</v>
      </c>
      <c r="T2038" s="50">
        <v>100</v>
      </c>
      <c r="U2038" s="70">
        <f t="shared" si="126"/>
        <v>0.03</v>
      </c>
      <c r="V2038" s="52">
        <v>5</v>
      </c>
      <c r="W2038" s="52" t="str" cm="1">
        <f t="array" ref="W2038">_xlfn.SWITCH(ROUND(V2038,0),5,"Excellent",4,"Good",3,"Ok","Bad")</f>
        <v>Excellent</v>
      </c>
      <c r="X2038">
        <v>5</v>
      </c>
      <c r="Y2038" t="str">
        <f t="shared" si="127"/>
        <v>No</v>
      </c>
      <c r="Z2038" s="68">
        <v>43877</v>
      </c>
      <c r="AA2038" s="68">
        <v>43906</v>
      </c>
      <c r="AB2038">
        <v>141</v>
      </c>
      <c r="AC2038" t="s">
        <v>15615</v>
      </c>
    </row>
    <row r="2039" spans="1:29" x14ac:dyDescent="0.3">
      <c r="A2039" t="s">
        <v>15293</v>
      </c>
      <c r="B2039">
        <v>483</v>
      </c>
      <c r="C2039" t="str">
        <f>VLOOKUP($B2039,Hosts!$A:$M,10,0)</f>
        <v>Within a few hours</v>
      </c>
      <c r="D2039" s="70">
        <f>VLOOKUP($B2039,Hosts!$A:$M,11,0)</f>
        <v>1</v>
      </c>
      <c r="E2039" s="70">
        <f>VLOOKUP($B2039,Hosts!$A:$M,12,0)</f>
        <v>0.96</v>
      </c>
      <c r="F2039" t="str">
        <f>VLOOKUP($B2039,Hosts!$A:$M,13,0)</f>
        <v>Yes</v>
      </c>
      <c r="G2039" t="str">
        <f>INDEX(Hosts!$A:$M, MATCH(Places!$B2039,Hosts!$A:$A,0), MATCH(Places!G$1,Hosts!$A$1:$M$1,0))</f>
        <v>Within a few hours</v>
      </c>
      <c r="H2039" s="70">
        <f>INDEX(Hosts!$A:$M, MATCH(Places!$B2039,Hosts!$A:$A,0), MATCH(Places!H$1,Hosts!$A$1:$M$1,0))</f>
        <v>1</v>
      </c>
      <c r="I2039" s="70">
        <f>INDEX(Hosts!$A:$M, MATCH(Places!$B2039,Hosts!$A:$A,0), MATCH(Places!I$1,Hosts!$A$1:$M$1,0))</f>
        <v>0.96</v>
      </c>
      <c r="J2039" t="str">
        <f>INDEX(Hosts!$A:$M, MATCH(Places!$B2039,Hosts!$A:$A,0), MATCH(Places!J$1,Hosts!$A$1:$M$1,0))</f>
        <v>Yes</v>
      </c>
      <c r="K2039">
        <v>21</v>
      </c>
      <c r="L2039" t="str">
        <f>VLOOKUP($K2039,Neighborhoods!$A:$C,2,0)</f>
        <v>Queens</v>
      </c>
      <c r="M2039" t="str">
        <f>VLOOKUP($K2039,Neighborhoods!$A:$C,3,0)</f>
        <v>Astoria</v>
      </c>
      <c r="N2039" t="str">
        <f>INDEX(Neighborhoods!$A:$C, MATCH(Places!$K2039,Neighborhoods!$A:$A,0), MATCH(Places!N$1,Neighborhoods!$A$1:$C$1,0))</f>
        <v>Queens</v>
      </c>
      <c r="O2039" t="str">
        <f>INDEX(Neighborhoods!$A:$C, MATCH(Places!$K2039,Neighborhoods!$A:$A,0), MATCH(Places!O$1,Neighborhoods!$A$1:$C$1,0))</f>
        <v>Astoria</v>
      </c>
      <c r="P2039" t="s">
        <v>11822</v>
      </c>
      <c r="Q2039" t="str">
        <f t="shared" si="124"/>
        <v>No</v>
      </c>
      <c r="R2039">
        <v>2</v>
      </c>
      <c r="S2039" t="str">
        <f t="shared" si="125"/>
        <v>Small</v>
      </c>
      <c r="T2039" s="50">
        <v>89</v>
      </c>
      <c r="U2039" s="70">
        <f t="shared" si="126"/>
        <v>0.03</v>
      </c>
      <c r="V2039" s="52">
        <v>4.99</v>
      </c>
      <c r="W2039" s="52" t="str" cm="1">
        <f t="array" ref="W2039">_xlfn.SWITCH(ROUND(V2039,0),5,"Excellent",4,"Good",3,"Ok","Bad")</f>
        <v>Excellent</v>
      </c>
      <c r="X2039">
        <v>222</v>
      </c>
      <c r="Y2039" t="str">
        <f t="shared" si="127"/>
        <v>Yes</v>
      </c>
      <c r="Z2039" s="68">
        <v>42604</v>
      </c>
      <c r="AA2039" s="68">
        <v>43899</v>
      </c>
      <c r="AB2039">
        <v>0</v>
      </c>
      <c r="AC2039" t="s">
        <v>15615</v>
      </c>
    </row>
    <row r="2040" spans="1:29" x14ac:dyDescent="0.3">
      <c r="A2040" t="s">
        <v>1509</v>
      </c>
      <c r="B2040">
        <v>1852</v>
      </c>
      <c r="C2040" t="str">
        <f>VLOOKUP($B2040,Hosts!$A:$M,10,0)</f>
        <v>Within an hour</v>
      </c>
      <c r="D2040" s="70">
        <f>VLOOKUP($B2040,Hosts!$A:$M,11,0)</f>
        <v>1</v>
      </c>
      <c r="E2040" s="70">
        <f>VLOOKUP($B2040,Hosts!$A:$M,12,0)</f>
        <v>0.94</v>
      </c>
      <c r="F2040" t="str">
        <f>VLOOKUP($B2040,Hosts!$A:$M,13,0)</f>
        <v>No</v>
      </c>
      <c r="G2040" t="str">
        <f>INDEX(Hosts!$A:$M, MATCH(Places!$B2040,Hosts!$A:$A,0), MATCH(Places!G$1,Hosts!$A$1:$M$1,0))</f>
        <v>Within an hour</v>
      </c>
      <c r="H2040" s="70">
        <f>INDEX(Hosts!$A:$M, MATCH(Places!$B2040,Hosts!$A:$A,0), MATCH(Places!H$1,Hosts!$A$1:$M$1,0))</f>
        <v>1</v>
      </c>
      <c r="I2040" s="70">
        <f>INDEX(Hosts!$A:$M, MATCH(Places!$B2040,Hosts!$A:$A,0), MATCH(Places!I$1,Hosts!$A$1:$M$1,0))</f>
        <v>0.94</v>
      </c>
      <c r="J2040" t="str">
        <f>INDEX(Hosts!$A:$M, MATCH(Places!$B2040,Hosts!$A:$A,0), MATCH(Places!J$1,Hosts!$A$1:$M$1,0))</f>
        <v>No</v>
      </c>
      <c r="K2040">
        <v>26</v>
      </c>
      <c r="L2040" t="str">
        <f>VLOOKUP($K2040,Neighborhoods!$A:$C,2,0)</f>
        <v>Queens</v>
      </c>
      <c r="M2040" t="str">
        <f>VLOOKUP($K2040,Neighborhoods!$A:$C,3,0)</f>
        <v>Sunnyside</v>
      </c>
      <c r="N2040" t="str">
        <f>INDEX(Neighborhoods!$A:$C, MATCH(Places!$K2040,Neighborhoods!$A:$A,0), MATCH(Places!N$1,Neighborhoods!$A$1:$C$1,0))</f>
        <v>Queens</v>
      </c>
      <c r="O2040" t="str">
        <f>INDEX(Neighborhoods!$A:$C, MATCH(Places!$K2040,Neighborhoods!$A:$A,0), MATCH(Places!O$1,Neighborhoods!$A$1:$C$1,0))</f>
        <v>Sunnyside</v>
      </c>
      <c r="P2040" t="s">
        <v>11822</v>
      </c>
      <c r="Q2040" t="str">
        <f t="shared" si="124"/>
        <v>No</v>
      </c>
      <c r="R2040">
        <v>4</v>
      </c>
      <c r="S2040" t="str">
        <f t="shared" si="125"/>
        <v>Medium</v>
      </c>
      <c r="T2040" s="50">
        <v>110</v>
      </c>
      <c r="U2040" s="70">
        <f t="shared" si="126"/>
        <v>0.03</v>
      </c>
      <c r="V2040" s="52">
        <v>5</v>
      </c>
      <c r="W2040" s="52" t="str" cm="1">
        <f t="array" ref="W2040">_xlfn.SWITCH(ROUND(V2040,0),5,"Excellent",4,"Good",3,"Ok","Bad")</f>
        <v>Excellent</v>
      </c>
      <c r="X2040">
        <v>9</v>
      </c>
      <c r="Y2040" t="str">
        <f t="shared" si="127"/>
        <v>No</v>
      </c>
      <c r="Z2040" s="68">
        <v>42557</v>
      </c>
      <c r="AA2040" s="68">
        <v>43831</v>
      </c>
      <c r="AB2040">
        <v>0</v>
      </c>
      <c r="AC2040" t="s">
        <v>15616</v>
      </c>
    </row>
    <row r="2041" spans="1:29" x14ac:dyDescent="0.3">
      <c r="A2041" t="s">
        <v>1510</v>
      </c>
      <c r="B2041">
        <v>1078</v>
      </c>
      <c r="C2041" t="str">
        <f>VLOOKUP($B2041,Hosts!$A:$M,10,0)</f>
        <v>Within a few hours</v>
      </c>
      <c r="D2041" s="70">
        <f>VLOOKUP($B2041,Hosts!$A:$M,11,0)</f>
        <v>1</v>
      </c>
      <c r="E2041" s="70">
        <f>VLOOKUP($B2041,Hosts!$A:$M,12,0)</f>
        <v>0.95</v>
      </c>
      <c r="F2041" t="str">
        <f>VLOOKUP($B2041,Hosts!$A:$M,13,0)</f>
        <v>Yes</v>
      </c>
      <c r="G2041" t="str">
        <f>INDEX(Hosts!$A:$M, MATCH(Places!$B2041,Hosts!$A:$A,0), MATCH(Places!G$1,Hosts!$A$1:$M$1,0))</f>
        <v>Within a few hours</v>
      </c>
      <c r="H2041" s="70">
        <f>INDEX(Hosts!$A:$M, MATCH(Places!$B2041,Hosts!$A:$A,0), MATCH(Places!H$1,Hosts!$A$1:$M$1,0))</f>
        <v>1</v>
      </c>
      <c r="I2041" s="70">
        <f>INDEX(Hosts!$A:$M, MATCH(Places!$B2041,Hosts!$A:$A,0), MATCH(Places!I$1,Hosts!$A$1:$M$1,0))</f>
        <v>0.95</v>
      </c>
      <c r="J2041" t="str">
        <f>INDEX(Hosts!$A:$M, MATCH(Places!$B2041,Hosts!$A:$A,0), MATCH(Places!J$1,Hosts!$A$1:$M$1,0))</f>
        <v>Yes</v>
      </c>
      <c r="K2041">
        <v>7</v>
      </c>
      <c r="L2041" t="str">
        <f>VLOOKUP($K2041,Neighborhoods!$A:$C,2,0)</f>
        <v>Brooklyn</v>
      </c>
      <c r="M2041" t="str">
        <f>VLOOKUP($K2041,Neighborhoods!$A:$C,3,0)</f>
        <v>Bedford-Stuyvesant</v>
      </c>
      <c r="N2041" t="str">
        <f>INDEX(Neighborhoods!$A:$C, MATCH(Places!$K2041,Neighborhoods!$A:$A,0), MATCH(Places!N$1,Neighborhoods!$A$1:$C$1,0))</f>
        <v>Brooklyn</v>
      </c>
      <c r="O2041" t="str">
        <f>INDEX(Neighborhoods!$A:$C, MATCH(Places!$K2041,Neighborhoods!$A:$A,0), MATCH(Places!O$1,Neighborhoods!$A$1:$C$1,0))</f>
        <v>Bedford-Stuyvesant</v>
      </c>
      <c r="P2041" t="s">
        <v>11822</v>
      </c>
      <c r="Q2041" t="str">
        <f t="shared" si="124"/>
        <v>No</v>
      </c>
      <c r="R2041">
        <v>4</v>
      </c>
      <c r="S2041" t="str">
        <f t="shared" si="125"/>
        <v>Medium</v>
      </c>
      <c r="T2041" s="50">
        <v>129</v>
      </c>
      <c r="U2041" s="70">
        <f t="shared" si="126"/>
        <v>0.03</v>
      </c>
      <c r="V2041" s="52">
        <v>4.91</v>
      </c>
      <c r="W2041" s="52" t="str" cm="1">
        <f t="array" ref="W2041">_xlfn.SWITCH(ROUND(V2041,0),5,"Excellent",4,"Good",3,"Ok","Bad")</f>
        <v>Excellent</v>
      </c>
      <c r="X2041">
        <v>183</v>
      </c>
      <c r="Y2041" t="str">
        <f t="shared" si="127"/>
        <v>Yes</v>
      </c>
      <c r="Z2041" s="68">
        <v>42541</v>
      </c>
      <c r="AA2041" s="68">
        <v>44051</v>
      </c>
      <c r="AB2041">
        <v>92</v>
      </c>
      <c r="AC2041" t="s">
        <v>15615</v>
      </c>
    </row>
    <row r="2042" spans="1:29" x14ac:dyDescent="0.3">
      <c r="A2042" t="s">
        <v>1511</v>
      </c>
      <c r="B2042">
        <v>492</v>
      </c>
      <c r="C2042" t="str">
        <f>VLOOKUP($B2042,Hosts!$A:$M,10,0)</f>
        <v>Within an hour</v>
      </c>
      <c r="D2042" s="70">
        <f>VLOOKUP($B2042,Hosts!$A:$M,11,0)</f>
        <v>1</v>
      </c>
      <c r="E2042" s="70">
        <f>VLOOKUP($B2042,Hosts!$A:$M,12,0)</f>
        <v>0.98</v>
      </c>
      <c r="F2042" t="str">
        <f>VLOOKUP($B2042,Hosts!$A:$M,13,0)</f>
        <v>Yes</v>
      </c>
      <c r="G2042" t="str">
        <f>INDEX(Hosts!$A:$M, MATCH(Places!$B2042,Hosts!$A:$A,0), MATCH(Places!G$1,Hosts!$A$1:$M$1,0))</f>
        <v>Within an hour</v>
      </c>
      <c r="H2042" s="70">
        <f>INDEX(Hosts!$A:$M, MATCH(Places!$B2042,Hosts!$A:$A,0), MATCH(Places!H$1,Hosts!$A$1:$M$1,0))</f>
        <v>1</v>
      </c>
      <c r="I2042" s="70">
        <f>INDEX(Hosts!$A:$M, MATCH(Places!$B2042,Hosts!$A:$A,0), MATCH(Places!I$1,Hosts!$A$1:$M$1,0))</f>
        <v>0.98</v>
      </c>
      <c r="J2042" t="str">
        <f>INDEX(Hosts!$A:$M, MATCH(Places!$B2042,Hosts!$A:$A,0), MATCH(Places!J$1,Hosts!$A$1:$M$1,0))</f>
        <v>Yes</v>
      </c>
      <c r="K2042">
        <v>12</v>
      </c>
      <c r="L2042" t="str">
        <f>VLOOKUP($K2042,Neighborhoods!$A:$C,2,0)</f>
        <v>Brooklyn</v>
      </c>
      <c r="M2042" t="str">
        <f>VLOOKUP($K2042,Neighborhoods!$A:$C,3,0)</f>
        <v>Williamsburg</v>
      </c>
      <c r="N2042" t="str">
        <f>INDEX(Neighborhoods!$A:$C, MATCH(Places!$K2042,Neighborhoods!$A:$A,0), MATCH(Places!N$1,Neighborhoods!$A$1:$C$1,0))</f>
        <v>Brooklyn</v>
      </c>
      <c r="O2042" t="str">
        <f>INDEX(Neighborhoods!$A:$C, MATCH(Places!$K2042,Neighborhoods!$A:$A,0), MATCH(Places!O$1,Neighborhoods!$A$1:$C$1,0))</f>
        <v>Williamsburg</v>
      </c>
      <c r="P2042" t="s">
        <v>11822</v>
      </c>
      <c r="Q2042" t="str">
        <f t="shared" si="124"/>
        <v>No</v>
      </c>
      <c r="R2042">
        <v>4</v>
      </c>
      <c r="S2042" t="str">
        <f t="shared" si="125"/>
        <v>Medium</v>
      </c>
      <c r="T2042" s="50">
        <v>165</v>
      </c>
      <c r="U2042" s="70">
        <f t="shared" si="126"/>
        <v>0.03</v>
      </c>
      <c r="V2042" s="52">
        <v>4.9800000000000004</v>
      </c>
      <c r="W2042" s="52" t="str" cm="1">
        <f t="array" ref="W2042">_xlfn.SWITCH(ROUND(V2042,0),5,"Excellent",4,"Good",3,"Ok","Bad")</f>
        <v>Excellent</v>
      </c>
      <c r="X2042">
        <v>123</v>
      </c>
      <c r="Y2042" t="str">
        <f t="shared" si="127"/>
        <v>Yes</v>
      </c>
      <c r="Z2042" s="68">
        <v>42557</v>
      </c>
      <c r="AA2042" s="68">
        <v>43898</v>
      </c>
      <c r="AB2042">
        <v>249</v>
      </c>
      <c r="AC2042" t="s">
        <v>15615</v>
      </c>
    </row>
    <row r="2043" spans="1:29" x14ac:dyDescent="0.3">
      <c r="A2043" t="s">
        <v>1512</v>
      </c>
      <c r="B2043">
        <v>2116</v>
      </c>
      <c r="C2043" t="str">
        <f>VLOOKUP($B2043,Hosts!$A:$M,10,0)</f>
        <v>Within an hour</v>
      </c>
      <c r="D2043" s="70">
        <f>VLOOKUP($B2043,Hosts!$A:$M,11,0)</f>
        <v>1</v>
      </c>
      <c r="E2043" s="70">
        <f>VLOOKUP($B2043,Hosts!$A:$M,12,0)</f>
        <v>0.91</v>
      </c>
      <c r="F2043" t="str">
        <f>VLOOKUP($B2043,Hosts!$A:$M,13,0)</f>
        <v>Yes</v>
      </c>
      <c r="G2043" t="str">
        <f>INDEX(Hosts!$A:$M, MATCH(Places!$B2043,Hosts!$A:$A,0), MATCH(Places!G$1,Hosts!$A$1:$M$1,0))</f>
        <v>Within an hour</v>
      </c>
      <c r="H2043" s="70">
        <f>INDEX(Hosts!$A:$M, MATCH(Places!$B2043,Hosts!$A:$A,0), MATCH(Places!H$1,Hosts!$A$1:$M$1,0))</f>
        <v>1</v>
      </c>
      <c r="I2043" s="70">
        <f>INDEX(Hosts!$A:$M, MATCH(Places!$B2043,Hosts!$A:$A,0), MATCH(Places!I$1,Hosts!$A$1:$M$1,0))</f>
        <v>0.91</v>
      </c>
      <c r="J2043" t="str">
        <f>INDEX(Hosts!$A:$M, MATCH(Places!$B2043,Hosts!$A:$A,0), MATCH(Places!J$1,Hosts!$A$1:$M$1,0))</f>
        <v>Yes</v>
      </c>
      <c r="K2043">
        <v>10</v>
      </c>
      <c r="L2043" t="str">
        <f>VLOOKUP($K2043,Neighborhoods!$A:$C,2,0)</f>
        <v>Brooklyn</v>
      </c>
      <c r="M2043" t="str">
        <f>VLOOKUP($K2043,Neighborhoods!$A:$C,3,0)</f>
        <v>East Flatbush</v>
      </c>
      <c r="N2043" t="str">
        <f>INDEX(Neighborhoods!$A:$C, MATCH(Places!$K2043,Neighborhoods!$A:$A,0), MATCH(Places!N$1,Neighborhoods!$A$1:$C$1,0))</f>
        <v>Brooklyn</v>
      </c>
      <c r="O2043" t="str">
        <f>INDEX(Neighborhoods!$A:$C, MATCH(Places!$K2043,Neighborhoods!$A:$A,0), MATCH(Places!O$1,Neighborhoods!$A$1:$C$1,0))</f>
        <v>East Flatbush</v>
      </c>
      <c r="P2043" t="s">
        <v>11822</v>
      </c>
      <c r="Q2043" t="str">
        <f t="shared" si="124"/>
        <v>No</v>
      </c>
      <c r="R2043">
        <v>4</v>
      </c>
      <c r="S2043" t="str">
        <f t="shared" si="125"/>
        <v>Medium</v>
      </c>
      <c r="T2043" s="50">
        <v>115</v>
      </c>
      <c r="U2043" s="70">
        <f t="shared" si="126"/>
        <v>0.03</v>
      </c>
      <c r="V2043" s="52">
        <v>4.75</v>
      </c>
      <c r="W2043" s="52" t="str" cm="1">
        <f t="array" ref="W2043">_xlfn.SWITCH(ROUND(V2043,0),5,"Excellent",4,"Good",3,"Ok","Bad")</f>
        <v>Excellent</v>
      </c>
      <c r="X2043">
        <v>104</v>
      </c>
      <c r="Y2043" t="str">
        <f t="shared" si="127"/>
        <v>No</v>
      </c>
      <c r="Z2043" s="68">
        <v>42560</v>
      </c>
      <c r="AA2043" s="68">
        <v>43988</v>
      </c>
      <c r="AB2043">
        <v>341</v>
      </c>
      <c r="AC2043" t="s">
        <v>15615</v>
      </c>
    </row>
    <row r="2044" spans="1:29" x14ac:dyDescent="0.3">
      <c r="A2044" t="s">
        <v>13397</v>
      </c>
      <c r="B2044">
        <v>2450</v>
      </c>
      <c r="C2044" t="str">
        <f>VLOOKUP($B2044,Hosts!$A:$M,10,0)</f>
        <v>Within an hour</v>
      </c>
      <c r="D2044" s="70">
        <f>VLOOKUP($B2044,Hosts!$A:$M,11,0)</f>
        <v>1</v>
      </c>
      <c r="E2044" s="70">
        <f>VLOOKUP($B2044,Hosts!$A:$M,12,0)</f>
        <v>0.64</v>
      </c>
      <c r="F2044" t="str">
        <f>VLOOKUP($B2044,Hosts!$A:$M,13,0)</f>
        <v>No</v>
      </c>
      <c r="G2044" t="str">
        <f>INDEX(Hosts!$A:$M, MATCH(Places!$B2044,Hosts!$A:$A,0), MATCH(Places!G$1,Hosts!$A$1:$M$1,0))</f>
        <v>Within an hour</v>
      </c>
      <c r="H2044" s="70">
        <f>INDEX(Hosts!$A:$M, MATCH(Places!$B2044,Hosts!$A:$A,0), MATCH(Places!H$1,Hosts!$A$1:$M$1,0))</f>
        <v>1</v>
      </c>
      <c r="I2044" s="70">
        <f>INDEX(Hosts!$A:$M, MATCH(Places!$B2044,Hosts!$A:$A,0), MATCH(Places!I$1,Hosts!$A$1:$M$1,0))</f>
        <v>0.64</v>
      </c>
      <c r="J2044" t="str">
        <f>INDEX(Hosts!$A:$M, MATCH(Places!$B2044,Hosts!$A:$A,0), MATCH(Places!J$1,Hosts!$A$1:$M$1,0))</f>
        <v>No</v>
      </c>
      <c r="K2044">
        <v>24</v>
      </c>
      <c r="L2044" t="str">
        <f>VLOOKUP($K2044,Neighborhoods!$A:$C,2,0)</f>
        <v>Queens</v>
      </c>
      <c r="M2044" t="str">
        <f>VLOOKUP($K2044,Neighborhoods!$A:$C,3,0)</f>
        <v>Long Island City</v>
      </c>
      <c r="N2044" t="str">
        <f>INDEX(Neighborhoods!$A:$C, MATCH(Places!$K2044,Neighborhoods!$A:$A,0), MATCH(Places!N$1,Neighborhoods!$A$1:$C$1,0))</f>
        <v>Queens</v>
      </c>
      <c r="O2044" t="str">
        <f>INDEX(Neighborhoods!$A:$C, MATCH(Places!$K2044,Neighborhoods!$A:$A,0), MATCH(Places!O$1,Neighborhoods!$A$1:$C$1,0))</f>
        <v>Long Island City</v>
      </c>
      <c r="P2044" t="s">
        <v>11822</v>
      </c>
      <c r="Q2044" t="str">
        <f t="shared" si="124"/>
        <v>No</v>
      </c>
      <c r="R2044">
        <v>5</v>
      </c>
      <c r="S2044" t="str">
        <f t="shared" si="125"/>
        <v>Medium</v>
      </c>
      <c r="T2044" s="50">
        <v>100</v>
      </c>
      <c r="U2044" s="70">
        <f t="shared" si="126"/>
        <v>0.03</v>
      </c>
      <c r="V2044" s="52">
        <v>4.82</v>
      </c>
      <c r="W2044" s="52" t="str" cm="1">
        <f t="array" ref="W2044">_xlfn.SWITCH(ROUND(V2044,0),5,"Excellent",4,"Good",3,"Ok","Bad")</f>
        <v>Excellent</v>
      </c>
      <c r="X2044">
        <v>45</v>
      </c>
      <c r="Y2044" t="str">
        <f t="shared" si="127"/>
        <v>No</v>
      </c>
      <c r="Z2044" s="68">
        <v>42827</v>
      </c>
      <c r="AA2044" s="68">
        <v>43808</v>
      </c>
      <c r="AB2044">
        <v>90</v>
      </c>
      <c r="AC2044" t="s">
        <v>15616</v>
      </c>
    </row>
    <row r="2045" spans="1:29" x14ac:dyDescent="0.3">
      <c r="A2045" t="s">
        <v>1513</v>
      </c>
      <c r="B2045">
        <v>2875</v>
      </c>
      <c r="C2045" t="str">
        <f>VLOOKUP($B2045,Hosts!$A:$M,10,0)</f>
        <v>Within a few hours</v>
      </c>
      <c r="D2045" s="70">
        <f>VLOOKUP($B2045,Hosts!$A:$M,11,0)</f>
        <v>1</v>
      </c>
      <c r="E2045" s="70">
        <f>VLOOKUP($B2045,Hosts!$A:$M,12,0)</f>
        <v>0.79</v>
      </c>
      <c r="F2045" t="str">
        <f>VLOOKUP($B2045,Hosts!$A:$M,13,0)</f>
        <v>Yes</v>
      </c>
      <c r="G2045" t="str">
        <f>INDEX(Hosts!$A:$M, MATCH(Places!$B2045,Hosts!$A:$A,0), MATCH(Places!G$1,Hosts!$A$1:$M$1,0))</f>
        <v>Within a few hours</v>
      </c>
      <c r="H2045" s="70">
        <f>INDEX(Hosts!$A:$M, MATCH(Places!$B2045,Hosts!$A:$A,0), MATCH(Places!H$1,Hosts!$A$1:$M$1,0))</f>
        <v>1</v>
      </c>
      <c r="I2045" s="70">
        <f>INDEX(Hosts!$A:$M, MATCH(Places!$B2045,Hosts!$A:$A,0), MATCH(Places!I$1,Hosts!$A$1:$M$1,0))</f>
        <v>0.79</v>
      </c>
      <c r="J2045" t="str">
        <f>INDEX(Hosts!$A:$M, MATCH(Places!$B2045,Hosts!$A:$A,0), MATCH(Places!J$1,Hosts!$A$1:$M$1,0))</f>
        <v>Yes</v>
      </c>
      <c r="K2045">
        <v>7</v>
      </c>
      <c r="L2045" t="str">
        <f>VLOOKUP($K2045,Neighborhoods!$A:$C,2,0)</f>
        <v>Brooklyn</v>
      </c>
      <c r="M2045" t="str">
        <f>VLOOKUP($K2045,Neighborhoods!$A:$C,3,0)</f>
        <v>Bedford-Stuyvesant</v>
      </c>
      <c r="N2045" t="str">
        <f>INDEX(Neighborhoods!$A:$C, MATCH(Places!$K2045,Neighborhoods!$A:$A,0), MATCH(Places!N$1,Neighborhoods!$A$1:$C$1,0))</f>
        <v>Brooklyn</v>
      </c>
      <c r="O2045" t="str">
        <f>INDEX(Neighborhoods!$A:$C, MATCH(Places!$K2045,Neighborhoods!$A:$A,0), MATCH(Places!O$1,Neighborhoods!$A$1:$C$1,0))</f>
        <v>Bedford-Stuyvesant</v>
      </c>
      <c r="P2045" t="s">
        <v>11822</v>
      </c>
      <c r="Q2045" t="str">
        <f t="shared" si="124"/>
        <v>No</v>
      </c>
      <c r="R2045">
        <v>2</v>
      </c>
      <c r="S2045" t="str">
        <f t="shared" si="125"/>
        <v>Small</v>
      </c>
      <c r="T2045" s="50">
        <v>95</v>
      </c>
      <c r="U2045" s="70">
        <f t="shared" si="126"/>
        <v>0.03</v>
      </c>
      <c r="V2045" s="52">
        <v>4.68</v>
      </c>
      <c r="W2045" s="52" t="str" cm="1">
        <f t="array" ref="W2045">_xlfn.SWITCH(ROUND(V2045,0),5,"Excellent",4,"Good",3,"Ok","Bad")</f>
        <v>Excellent</v>
      </c>
      <c r="X2045">
        <v>22</v>
      </c>
      <c r="Y2045" t="str">
        <f t="shared" si="127"/>
        <v>No</v>
      </c>
      <c r="Z2045" s="68">
        <v>42638</v>
      </c>
      <c r="AA2045" s="68">
        <v>43852</v>
      </c>
      <c r="AB2045">
        <v>180</v>
      </c>
      <c r="AC2045" t="s">
        <v>15615</v>
      </c>
    </row>
    <row r="2046" spans="1:29" x14ac:dyDescent="0.3">
      <c r="A2046" t="s">
        <v>15173</v>
      </c>
      <c r="B2046">
        <v>143</v>
      </c>
      <c r="C2046" t="str">
        <f>VLOOKUP($B2046,Hosts!$A:$M,10,0)</f>
        <v>Within an hour</v>
      </c>
      <c r="D2046" s="70">
        <f>VLOOKUP($B2046,Hosts!$A:$M,11,0)</f>
        <v>1</v>
      </c>
      <c r="E2046" s="70">
        <f>VLOOKUP($B2046,Hosts!$A:$M,12,0)</f>
        <v>0.92</v>
      </c>
      <c r="F2046" t="str">
        <f>VLOOKUP($B2046,Hosts!$A:$M,13,0)</f>
        <v>No</v>
      </c>
      <c r="G2046" t="str">
        <f>INDEX(Hosts!$A:$M, MATCH(Places!$B2046,Hosts!$A:$A,0), MATCH(Places!G$1,Hosts!$A$1:$M$1,0))</f>
        <v>Within an hour</v>
      </c>
      <c r="H2046" s="70">
        <f>INDEX(Hosts!$A:$M, MATCH(Places!$B2046,Hosts!$A:$A,0), MATCH(Places!H$1,Hosts!$A$1:$M$1,0))</f>
        <v>1</v>
      </c>
      <c r="I2046" s="70">
        <f>INDEX(Hosts!$A:$M, MATCH(Places!$B2046,Hosts!$A:$A,0), MATCH(Places!I$1,Hosts!$A$1:$M$1,0))</f>
        <v>0.92</v>
      </c>
      <c r="J2046" t="str">
        <f>INDEX(Hosts!$A:$M, MATCH(Places!$B2046,Hosts!$A:$A,0), MATCH(Places!J$1,Hosts!$A$1:$M$1,0))</f>
        <v>No</v>
      </c>
      <c r="K2046">
        <v>16</v>
      </c>
      <c r="L2046" t="str">
        <f>VLOOKUP($K2046,Neighborhoods!$A:$C,2,0)</f>
        <v>Manhattan</v>
      </c>
      <c r="M2046" t="str">
        <f>VLOOKUP($K2046,Neighborhoods!$A:$C,3,0)</f>
        <v>Harlem</v>
      </c>
      <c r="N2046" t="str">
        <f>INDEX(Neighborhoods!$A:$C, MATCH(Places!$K2046,Neighborhoods!$A:$A,0), MATCH(Places!N$1,Neighborhoods!$A$1:$C$1,0))</f>
        <v>Manhattan</v>
      </c>
      <c r="O2046" t="str">
        <f>INDEX(Neighborhoods!$A:$C, MATCH(Places!$K2046,Neighborhoods!$A:$A,0), MATCH(Places!O$1,Neighborhoods!$A$1:$C$1,0))</f>
        <v>Harlem</v>
      </c>
      <c r="P2046" t="s">
        <v>1</v>
      </c>
      <c r="Q2046" t="str">
        <f t="shared" si="124"/>
        <v>Yes</v>
      </c>
      <c r="R2046">
        <v>1</v>
      </c>
      <c r="S2046" t="str">
        <f t="shared" si="125"/>
        <v>Small</v>
      </c>
      <c r="T2046" s="50">
        <v>40</v>
      </c>
      <c r="U2046" s="70">
        <f t="shared" si="126"/>
        <v>0.03</v>
      </c>
      <c r="V2046" s="52">
        <v>5</v>
      </c>
      <c r="W2046" s="52" t="str" cm="1">
        <f t="array" ref="W2046">_xlfn.SWITCH(ROUND(V2046,0),5,"Excellent",4,"Good",3,"Ok","Bad")</f>
        <v>Excellent</v>
      </c>
      <c r="X2046">
        <v>25</v>
      </c>
      <c r="Y2046" t="str">
        <f t="shared" si="127"/>
        <v>No</v>
      </c>
      <c r="Z2046" s="68">
        <v>42561</v>
      </c>
      <c r="AA2046" s="68">
        <v>43904</v>
      </c>
      <c r="AB2046">
        <v>48</v>
      </c>
      <c r="AC2046" t="s">
        <v>15615</v>
      </c>
    </row>
    <row r="2047" spans="1:29" x14ac:dyDescent="0.3">
      <c r="A2047" t="s">
        <v>14650</v>
      </c>
      <c r="B2047">
        <v>762</v>
      </c>
      <c r="C2047" t="str">
        <f>VLOOKUP($B2047,Hosts!$A:$M,10,0)</f>
        <v>Within an hour</v>
      </c>
      <c r="D2047" s="70">
        <f>VLOOKUP($B2047,Hosts!$A:$M,11,0)</f>
        <v>1</v>
      </c>
      <c r="E2047" s="70">
        <f>VLOOKUP($B2047,Hosts!$A:$M,12,0)</f>
        <v>1</v>
      </c>
      <c r="F2047" t="str">
        <f>VLOOKUP($B2047,Hosts!$A:$M,13,0)</f>
        <v>Yes</v>
      </c>
      <c r="G2047" t="str">
        <f>INDEX(Hosts!$A:$M, MATCH(Places!$B2047,Hosts!$A:$A,0), MATCH(Places!G$1,Hosts!$A$1:$M$1,0))</f>
        <v>Within an hour</v>
      </c>
      <c r="H2047" s="70">
        <f>INDEX(Hosts!$A:$M, MATCH(Places!$B2047,Hosts!$A:$A,0), MATCH(Places!H$1,Hosts!$A$1:$M$1,0))</f>
        <v>1</v>
      </c>
      <c r="I2047" s="70">
        <f>INDEX(Hosts!$A:$M, MATCH(Places!$B2047,Hosts!$A:$A,0), MATCH(Places!I$1,Hosts!$A$1:$M$1,0))</f>
        <v>1</v>
      </c>
      <c r="J2047" t="str">
        <f>INDEX(Hosts!$A:$M, MATCH(Places!$B2047,Hosts!$A:$A,0), MATCH(Places!J$1,Hosts!$A$1:$M$1,0))</f>
        <v>Yes</v>
      </c>
      <c r="K2047">
        <v>30</v>
      </c>
      <c r="L2047" t="str">
        <f>VLOOKUP($K2047,Neighborhoods!$A:$C,2,0)</f>
        <v>Staten Island</v>
      </c>
      <c r="M2047" t="str">
        <f>VLOOKUP($K2047,Neighborhoods!$A:$C,3,0)</f>
        <v>Tompkinsville</v>
      </c>
      <c r="N2047" t="str">
        <f>INDEX(Neighborhoods!$A:$C, MATCH(Places!$K2047,Neighborhoods!$A:$A,0), MATCH(Places!N$1,Neighborhoods!$A$1:$C$1,0))</f>
        <v>Staten Island</v>
      </c>
      <c r="O2047" t="str">
        <f>INDEX(Neighborhoods!$A:$C, MATCH(Places!$K2047,Neighborhoods!$A:$A,0), MATCH(Places!O$1,Neighborhoods!$A$1:$C$1,0))</f>
        <v>Tompkinsville</v>
      </c>
      <c r="P2047" t="s">
        <v>11822</v>
      </c>
      <c r="Q2047" t="str">
        <f t="shared" si="124"/>
        <v>No</v>
      </c>
      <c r="R2047">
        <v>3</v>
      </c>
      <c r="S2047" t="str">
        <f t="shared" si="125"/>
        <v>Medium</v>
      </c>
      <c r="T2047" s="50">
        <v>85</v>
      </c>
      <c r="U2047" s="70">
        <f t="shared" si="126"/>
        <v>0.03</v>
      </c>
      <c r="V2047" s="52">
        <v>4.99</v>
      </c>
      <c r="W2047" s="52" t="str" cm="1">
        <f t="array" ref="W2047">_xlfn.SWITCH(ROUND(V2047,0),5,"Excellent",4,"Good",3,"Ok","Bad")</f>
        <v>Excellent</v>
      </c>
      <c r="X2047">
        <v>167</v>
      </c>
      <c r="Y2047" t="str">
        <f t="shared" si="127"/>
        <v>Yes</v>
      </c>
      <c r="Z2047" s="68">
        <v>42546</v>
      </c>
      <c r="AA2047" s="68">
        <v>44059</v>
      </c>
      <c r="AB2047">
        <v>293</v>
      </c>
      <c r="AC2047" t="s">
        <v>15616</v>
      </c>
    </row>
    <row r="2048" spans="1:29" x14ac:dyDescent="0.3">
      <c r="A2048" t="s">
        <v>1514</v>
      </c>
      <c r="B2048">
        <v>2866</v>
      </c>
      <c r="C2048" t="str">
        <f>VLOOKUP($B2048,Hosts!$A:$M,10,0)</f>
        <v>Within an hour</v>
      </c>
      <c r="D2048" s="70">
        <f>VLOOKUP($B2048,Hosts!$A:$M,11,0)</f>
        <v>1</v>
      </c>
      <c r="E2048" s="70">
        <f>VLOOKUP($B2048,Hosts!$A:$M,12,0)</f>
        <v>0.99</v>
      </c>
      <c r="F2048" t="str">
        <f>VLOOKUP($B2048,Hosts!$A:$M,13,0)</f>
        <v>No</v>
      </c>
      <c r="G2048" t="str">
        <f>INDEX(Hosts!$A:$M, MATCH(Places!$B2048,Hosts!$A:$A,0), MATCH(Places!G$1,Hosts!$A$1:$M$1,0))</f>
        <v>Within an hour</v>
      </c>
      <c r="H2048" s="70">
        <f>INDEX(Hosts!$A:$M, MATCH(Places!$B2048,Hosts!$A:$A,0), MATCH(Places!H$1,Hosts!$A$1:$M$1,0))</f>
        <v>1</v>
      </c>
      <c r="I2048" s="70">
        <f>INDEX(Hosts!$A:$M, MATCH(Places!$B2048,Hosts!$A:$A,0), MATCH(Places!I$1,Hosts!$A$1:$M$1,0))</f>
        <v>0.99</v>
      </c>
      <c r="J2048" t="str">
        <f>INDEX(Hosts!$A:$M, MATCH(Places!$B2048,Hosts!$A:$A,0), MATCH(Places!J$1,Hosts!$A$1:$M$1,0))</f>
        <v>No</v>
      </c>
      <c r="K2048">
        <v>5</v>
      </c>
      <c r="L2048" t="str">
        <f>VLOOKUP($K2048,Neighborhoods!$A:$C,2,0)</f>
        <v>Bronx</v>
      </c>
      <c r="M2048" t="str">
        <f>VLOOKUP($K2048,Neighborhoods!$A:$C,3,0)</f>
        <v>Port Morris</v>
      </c>
      <c r="N2048" t="str">
        <f>INDEX(Neighborhoods!$A:$C, MATCH(Places!$K2048,Neighborhoods!$A:$A,0), MATCH(Places!N$1,Neighborhoods!$A$1:$C$1,0))</f>
        <v>Bronx</v>
      </c>
      <c r="O2048" t="str">
        <f>INDEX(Neighborhoods!$A:$C, MATCH(Places!$K2048,Neighborhoods!$A:$A,0), MATCH(Places!O$1,Neighborhoods!$A$1:$C$1,0))</f>
        <v>Port Morris</v>
      </c>
      <c r="P2048" t="s">
        <v>1</v>
      </c>
      <c r="Q2048" t="str">
        <f t="shared" si="124"/>
        <v>Yes</v>
      </c>
      <c r="R2048">
        <v>2</v>
      </c>
      <c r="S2048" t="str">
        <f t="shared" si="125"/>
        <v>Small</v>
      </c>
      <c r="T2048" s="50">
        <v>31</v>
      </c>
      <c r="U2048" s="70">
        <f t="shared" si="126"/>
        <v>0.03</v>
      </c>
      <c r="V2048" s="52">
        <v>4.88</v>
      </c>
      <c r="W2048" s="52" t="str" cm="1">
        <f t="array" ref="W2048">_xlfn.SWITCH(ROUND(V2048,0),5,"Excellent",4,"Good",3,"Ok","Bad")</f>
        <v>Excellent</v>
      </c>
      <c r="X2048">
        <v>76</v>
      </c>
      <c r="Y2048" t="str">
        <f t="shared" si="127"/>
        <v>No</v>
      </c>
      <c r="Z2048" s="68">
        <v>42576</v>
      </c>
      <c r="AA2048" s="68">
        <v>43968</v>
      </c>
      <c r="AB2048">
        <v>161</v>
      </c>
      <c r="AC2048" t="s">
        <v>15615</v>
      </c>
    </row>
    <row r="2049" spans="1:29" x14ac:dyDescent="0.3">
      <c r="A2049" t="s">
        <v>1515</v>
      </c>
      <c r="B2049">
        <v>2857</v>
      </c>
      <c r="C2049" t="str">
        <f>VLOOKUP($B2049,Hosts!$A:$M,10,0)</f>
        <v>Within a few hours</v>
      </c>
      <c r="D2049" s="70">
        <f>VLOOKUP($B2049,Hosts!$A:$M,11,0)</f>
        <v>1</v>
      </c>
      <c r="E2049" s="70">
        <f>VLOOKUP($B2049,Hosts!$A:$M,12,0)</f>
        <v>0.98</v>
      </c>
      <c r="F2049" t="str">
        <f>VLOOKUP($B2049,Hosts!$A:$M,13,0)</f>
        <v>No</v>
      </c>
      <c r="G2049" t="str">
        <f>INDEX(Hosts!$A:$M, MATCH(Places!$B2049,Hosts!$A:$A,0), MATCH(Places!G$1,Hosts!$A$1:$M$1,0))</f>
        <v>Within a few hours</v>
      </c>
      <c r="H2049" s="70">
        <f>INDEX(Hosts!$A:$M, MATCH(Places!$B2049,Hosts!$A:$A,0), MATCH(Places!H$1,Hosts!$A$1:$M$1,0))</f>
        <v>1</v>
      </c>
      <c r="I2049" s="70">
        <f>INDEX(Hosts!$A:$M, MATCH(Places!$B2049,Hosts!$A:$A,0), MATCH(Places!I$1,Hosts!$A$1:$M$1,0))</f>
        <v>0.98</v>
      </c>
      <c r="J2049" t="str">
        <f>INDEX(Hosts!$A:$M, MATCH(Places!$B2049,Hosts!$A:$A,0), MATCH(Places!J$1,Hosts!$A$1:$M$1,0))</f>
        <v>No</v>
      </c>
      <c r="K2049">
        <v>3</v>
      </c>
      <c r="L2049" t="str">
        <f>VLOOKUP($K2049,Neighborhoods!$A:$C,2,0)</f>
        <v>Bronx</v>
      </c>
      <c r="M2049" t="str">
        <f>VLOOKUP($K2049,Neighborhoods!$A:$C,3,0)</f>
        <v>Longwood</v>
      </c>
      <c r="N2049" t="str">
        <f>INDEX(Neighborhoods!$A:$C, MATCH(Places!$K2049,Neighborhoods!$A:$A,0), MATCH(Places!N$1,Neighborhoods!$A$1:$C$1,0))</f>
        <v>Bronx</v>
      </c>
      <c r="O2049" t="str">
        <f>INDEX(Neighborhoods!$A:$C, MATCH(Places!$K2049,Neighborhoods!$A:$A,0), MATCH(Places!O$1,Neighborhoods!$A$1:$C$1,0))</f>
        <v>Longwood</v>
      </c>
      <c r="P2049" t="s">
        <v>1</v>
      </c>
      <c r="Q2049" t="str">
        <f t="shared" si="124"/>
        <v>Yes</v>
      </c>
      <c r="R2049">
        <v>1</v>
      </c>
      <c r="S2049" t="str">
        <f t="shared" si="125"/>
        <v>Small</v>
      </c>
      <c r="T2049" s="50">
        <v>55</v>
      </c>
      <c r="U2049" s="70">
        <f t="shared" si="126"/>
        <v>0.03</v>
      </c>
      <c r="V2049" s="52">
        <v>4.5999999999999996</v>
      </c>
      <c r="W2049" s="52" t="str" cm="1">
        <f t="array" ref="W2049">_xlfn.SWITCH(ROUND(V2049,0),5,"Excellent",4,"Good",3,"Ok","Bad")</f>
        <v>Excellent</v>
      </c>
      <c r="X2049">
        <v>94</v>
      </c>
      <c r="Y2049" t="str">
        <f t="shared" si="127"/>
        <v>No</v>
      </c>
      <c r="Z2049" s="68">
        <v>42542</v>
      </c>
      <c r="AA2049" s="68">
        <v>43901</v>
      </c>
      <c r="AB2049">
        <v>165</v>
      </c>
      <c r="AC2049" t="s">
        <v>15615</v>
      </c>
    </row>
    <row r="2050" spans="1:29" x14ac:dyDescent="0.3">
      <c r="A2050" t="s">
        <v>1516</v>
      </c>
      <c r="B2050">
        <v>1080</v>
      </c>
      <c r="C2050" t="str">
        <f>VLOOKUP($B2050,Hosts!$A:$M,10,0)</f>
        <v>A few days or more</v>
      </c>
      <c r="D2050" s="70">
        <f>VLOOKUP($B2050,Hosts!$A:$M,11,0)</f>
        <v>0</v>
      </c>
      <c r="E2050" s="70">
        <f>VLOOKUP($B2050,Hosts!$A:$M,12,0)</f>
        <v>0.93</v>
      </c>
      <c r="F2050" t="str">
        <f>VLOOKUP($B2050,Hosts!$A:$M,13,0)</f>
        <v>Yes</v>
      </c>
      <c r="G2050" t="str">
        <f>INDEX(Hosts!$A:$M, MATCH(Places!$B2050,Hosts!$A:$A,0), MATCH(Places!G$1,Hosts!$A$1:$M$1,0))</f>
        <v>A few days or more</v>
      </c>
      <c r="H2050" s="70">
        <f>INDEX(Hosts!$A:$M, MATCH(Places!$B2050,Hosts!$A:$A,0), MATCH(Places!H$1,Hosts!$A$1:$M$1,0))</f>
        <v>0</v>
      </c>
      <c r="I2050" s="70">
        <f>INDEX(Hosts!$A:$M, MATCH(Places!$B2050,Hosts!$A:$A,0), MATCH(Places!I$1,Hosts!$A$1:$M$1,0))</f>
        <v>0.93</v>
      </c>
      <c r="J2050" t="str">
        <f>INDEX(Hosts!$A:$M, MATCH(Places!$B2050,Hosts!$A:$A,0), MATCH(Places!J$1,Hosts!$A$1:$M$1,0))</f>
        <v>Yes</v>
      </c>
      <c r="K2050">
        <v>2</v>
      </c>
      <c r="L2050" t="str">
        <f>VLOOKUP($K2050,Neighborhoods!$A:$C,2,0)</f>
        <v>Bronx</v>
      </c>
      <c r="M2050" t="str">
        <f>VLOOKUP($K2050,Neighborhoods!$A:$C,3,0)</f>
        <v>Concourse</v>
      </c>
      <c r="N2050" t="str">
        <f>INDEX(Neighborhoods!$A:$C, MATCH(Places!$K2050,Neighborhoods!$A:$A,0), MATCH(Places!N$1,Neighborhoods!$A$1:$C$1,0))</f>
        <v>Bronx</v>
      </c>
      <c r="O2050" t="str">
        <f>INDEX(Neighborhoods!$A:$C, MATCH(Places!$K2050,Neighborhoods!$A:$A,0), MATCH(Places!O$1,Neighborhoods!$A$1:$C$1,0))</f>
        <v>Concourse</v>
      </c>
      <c r="P2050" t="s">
        <v>11822</v>
      </c>
      <c r="Q2050" t="str">
        <f t="shared" si="124"/>
        <v>No</v>
      </c>
      <c r="R2050">
        <v>2</v>
      </c>
      <c r="S2050" t="str">
        <f t="shared" si="125"/>
        <v>Small</v>
      </c>
      <c r="T2050" s="50">
        <v>102</v>
      </c>
      <c r="U2050" s="70">
        <f t="shared" si="126"/>
        <v>0.03</v>
      </c>
      <c r="V2050" s="52">
        <v>4.83</v>
      </c>
      <c r="W2050" s="52" t="str" cm="1">
        <f t="array" ref="W2050">_xlfn.SWITCH(ROUND(V2050,0),5,"Excellent",4,"Good",3,"Ok","Bad")</f>
        <v>Excellent</v>
      </c>
      <c r="X2050">
        <v>122</v>
      </c>
      <c r="Y2050" t="str">
        <f t="shared" si="127"/>
        <v>Yes</v>
      </c>
      <c r="Z2050" s="68">
        <v>42579</v>
      </c>
      <c r="AA2050" s="68">
        <v>43890</v>
      </c>
      <c r="AB2050">
        <v>327</v>
      </c>
      <c r="AC2050" t="s">
        <v>15616</v>
      </c>
    </row>
    <row r="2051" spans="1:29" x14ac:dyDescent="0.3">
      <c r="A2051" t="s">
        <v>13263</v>
      </c>
      <c r="B2051">
        <v>1966</v>
      </c>
      <c r="C2051" t="str">
        <f>VLOOKUP($B2051,Hosts!$A:$M,10,0)</f>
        <v>Within an hour</v>
      </c>
      <c r="D2051" s="70">
        <f>VLOOKUP($B2051,Hosts!$A:$M,11,0)</f>
        <v>0.96</v>
      </c>
      <c r="E2051" s="70">
        <f>VLOOKUP($B2051,Hosts!$A:$M,12,0)</f>
        <v>0.92</v>
      </c>
      <c r="F2051" t="str">
        <f>VLOOKUP($B2051,Hosts!$A:$M,13,0)</f>
        <v>No</v>
      </c>
      <c r="G2051" t="str">
        <f>INDEX(Hosts!$A:$M, MATCH(Places!$B2051,Hosts!$A:$A,0), MATCH(Places!G$1,Hosts!$A$1:$M$1,0))</f>
        <v>Within an hour</v>
      </c>
      <c r="H2051" s="70">
        <f>INDEX(Hosts!$A:$M, MATCH(Places!$B2051,Hosts!$A:$A,0), MATCH(Places!H$1,Hosts!$A$1:$M$1,0))</f>
        <v>0.96</v>
      </c>
      <c r="I2051" s="70">
        <f>INDEX(Hosts!$A:$M, MATCH(Places!$B2051,Hosts!$A:$A,0), MATCH(Places!I$1,Hosts!$A$1:$M$1,0))</f>
        <v>0.92</v>
      </c>
      <c r="J2051" t="str">
        <f>INDEX(Hosts!$A:$M, MATCH(Places!$B2051,Hosts!$A:$A,0), MATCH(Places!J$1,Hosts!$A$1:$M$1,0))</f>
        <v>No</v>
      </c>
      <c r="K2051">
        <v>2</v>
      </c>
      <c r="L2051" t="str">
        <f>VLOOKUP($K2051,Neighborhoods!$A:$C,2,0)</f>
        <v>Bronx</v>
      </c>
      <c r="M2051" t="str">
        <f>VLOOKUP($K2051,Neighborhoods!$A:$C,3,0)</f>
        <v>Concourse</v>
      </c>
      <c r="N2051" t="str">
        <f>INDEX(Neighborhoods!$A:$C, MATCH(Places!$K2051,Neighborhoods!$A:$A,0), MATCH(Places!N$1,Neighborhoods!$A$1:$C$1,0))</f>
        <v>Bronx</v>
      </c>
      <c r="O2051" t="str">
        <f>INDEX(Neighborhoods!$A:$C, MATCH(Places!$K2051,Neighborhoods!$A:$A,0), MATCH(Places!O$1,Neighborhoods!$A$1:$C$1,0))</f>
        <v>Concourse</v>
      </c>
      <c r="P2051" t="s">
        <v>11822</v>
      </c>
      <c r="Q2051" t="str">
        <f t="shared" ref="Q2051:Q2114" si="128">IF(OR(P2051="Private room",P2051="Shared room"),"Yes","No")</f>
        <v>No</v>
      </c>
      <c r="R2051">
        <v>4</v>
      </c>
      <c r="S2051" t="str">
        <f t="shared" ref="S2051:S2114" si="129">IF(R2051&lt;=2,"Small",IF(R2051&lt;=5,"Medium","Large"))</f>
        <v>Medium</v>
      </c>
      <c r="T2051" s="50">
        <v>75</v>
      </c>
      <c r="U2051" s="70">
        <f t="shared" ref="U2051:U2114" si="130">VLOOKUP($T2051,$AF$1:$AG$5,2)</f>
        <v>0.03</v>
      </c>
      <c r="V2051" s="52">
        <v>4.8</v>
      </c>
      <c r="W2051" s="52" t="str" cm="1">
        <f t="array" ref="W2051">_xlfn.SWITCH(ROUND(V2051,0),5,"Excellent",4,"Good",3,"Ok","Bad")</f>
        <v>Excellent</v>
      </c>
      <c r="X2051">
        <v>96</v>
      </c>
      <c r="Y2051" t="str">
        <f t="shared" ref="Y2051:Y2114" si="131">IF(AND(V2051&gt;4.8,X2051&gt;100),"Yes","No")</f>
        <v>No</v>
      </c>
      <c r="Z2051" s="68">
        <v>42543</v>
      </c>
      <c r="AA2051" s="68">
        <v>44043</v>
      </c>
      <c r="AB2051">
        <v>303</v>
      </c>
      <c r="AC2051" t="s">
        <v>15615</v>
      </c>
    </row>
    <row r="2052" spans="1:29" x14ac:dyDescent="0.3">
      <c r="A2052" t="s">
        <v>1517</v>
      </c>
      <c r="B2052">
        <v>2092</v>
      </c>
      <c r="C2052" t="str">
        <f>VLOOKUP($B2052,Hosts!$A:$M,10,0)</f>
        <v>Within a few hours</v>
      </c>
      <c r="D2052" s="70">
        <f>VLOOKUP($B2052,Hosts!$A:$M,11,0)</f>
        <v>1</v>
      </c>
      <c r="E2052" s="70">
        <f>VLOOKUP($B2052,Hosts!$A:$M,12,0)</f>
        <v>0.71</v>
      </c>
      <c r="F2052" t="str">
        <f>VLOOKUP($B2052,Hosts!$A:$M,13,0)</f>
        <v>Yes</v>
      </c>
      <c r="G2052" t="str">
        <f>INDEX(Hosts!$A:$M, MATCH(Places!$B2052,Hosts!$A:$A,0), MATCH(Places!G$1,Hosts!$A$1:$M$1,0))</f>
        <v>Within a few hours</v>
      </c>
      <c r="H2052" s="70">
        <f>INDEX(Hosts!$A:$M, MATCH(Places!$B2052,Hosts!$A:$A,0), MATCH(Places!H$1,Hosts!$A$1:$M$1,0))</f>
        <v>1</v>
      </c>
      <c r="I2052" s="70">
        <f>INDEX(Hosts!$A:$M, MATCH(Places!$B2052,Hosts!$A:$A,0), MATCH(Places!I$1,Hosts!$A$1:$M$1,0))</f>
        <v>0.71</v>
      </c>
      <c r="J2052" t="str">
        <f>INDEX(Hosts!$A:$M, MATCH(Places!$B2052,Hosts!$A:$A,0), MATCH(Places!J$1,Hosts!$A$1:$M$1,0))</f>
        <v>Yes</v>
      </c>
      <c r="K2052">
        <v>20</v>
      </c>
      <c r="L2052" t="str">
        <f>VLOOKUP($K2052,Neighborhoods!$A:$C,2,0)</f>
        <v>Manhattan</v>
      </c>
      <c r="M2052" t="str">
        <f>VLOOKUP($K2052,Neighborhoods!$A:$C,3,0)</f>
        <v>Upper West Side</v>
      </c>
      <c r="N2052" t="str">
        <f>INDEX(Neighborhoods!$A:$C, MATCH(Places!$K2052,Neighborhoods!$A:$A,0), MATCH(Places!N$1,Neighborhoods!$A$1:$C$1,0))</f>
        <v>Manhattan</v>
      </c>
      <c r="O2052" t="str">
        <f>INDEX(Neighborhoods!$A:$C, MATCH(Places!$K2052,Neighborhoods!$A:$A,0), MATCH(Places!O$1,Neighborhoods!$A$1:$C$1,0))</f>
        <v>Upper West Side</v>
      </c>
      <c r="P2052" t="s">
        <v>11822</v>
      </c>
      <c r="Q2052" t="str">
        <f t="shared" si="128"/>
        <v>No</v>
      </c>
      <c r="R2052">
        <v>2</v>
      </c>
      <c r="S2052" t="str">
        <f t="shared" si="129"/>
        <v>Small</v>
      </c>
      <c r="T2052" s="50">
        <v>325</v>
      </c>
      <c r="U2052" s="70">
        <f t="shared" si="130"/>
        <v>0.04</v>
      </c>
      <c r="V2052" s="52">
        <v>5</v>
      </c>
      <c r="W2052" s="52" t="str" cm="1">
        <f t="array" ref="W2052">_xlfn.SWITCH(ROUND(V2052,0),5,"Excellent",4,"Good",3,"Ok","Bad")</f>
        <v>Excellent</v>
      </c>
      <c r="X2052">
        <v>9</v>
      </c>
      <c r="Y2052" t="str">
        <f t="shared" si="131"/>
        <v>No</v>
      </c>
      <c r="Z2052" s="68">
        <v>42611</v>
      </c>
      <c r="AA2052" s="68">
        <v>43826</v>
      </c>
      <c r="AB2052">
        <v>178</v>
      </c>
      <c r="AC2052" t="s">
        <v>15615</v>
      </c>
    </row>
    <row r="2053" spans="1:29" x14ac:dyDescent="0.3">
      <c r="A2053" t="s">
        <v>1518</v>
      </c>
      <c r="B2053">
        <v>2879</v>
      </c>
      <c r="C2053" t="str">
        <f>VLOOKUP($B2053,Hosts!$A:$M,10,0)</f>
        <v>Within an hour</v>
      </c>
      <c r="D2053" s="70">
        <f>VLOOKUP($B2053,Hosts!$A:$M,11,0)</f>
        <v>1</v>
      </c>
      <c r="E2053" s="70">
        <f>VLOOKUP($B2053,Hosts!$A:$M,12,0)</f>
        <v>0.92</v>
      </c>
      <c r="F2053" t="str">
        <f>VLOOKUP($B2053,Hosts!$A:$M,13,0)</f>
        <v>Yes</v>
      </c>
      <c r="G2053" t="str">
        <f>INDEX(Hosts!$A:$M, MATCH(Places!$B2053,Hosts!$A:$A,0), MATCH(Places!G$1,Hosts!$A$1:$M$1,0))</f>
        <v>Within an hour</v>
      </c>
      <c r="H2053" s="70">
        <f>INDEX(Hosts!$A:$M, MATCH(Places!$B2053,Hosts!$A:$A,0), MATCH(Places!H$1,Hosts!$A$1:$M$1,0))</f>
        <v>1</v>
      </c>
      <c r="I2053" s="70">
        <f>INDEX(Hosts!$A:$M, MATCH(Places!$B2053,Hosts!$A:$A,0), MATCH(Places!I$1,Hosts!$A$1:$M$1,0))</f>
        <v>0.92</v>
      </c>
      <c r="J2053" t="str">
        <f>INDEX(Hosts!$A:$M, MATCH(Places!$B2053,Hosts!$A:$A,0), MATCH(Places!J$1,Hosts!$A$1:$M$1,0))</f>
        <v>Yes</v>
      </c>
      <c r="K2053">
        <v>24</v>
      </c>
      <c r="L2053" t="str">
        <f>VLOOKUP($K2053,Neighborhoods!$A:$C,2,0)</f>
        <v>Queens</v>
      </c>
      <c r="M2053" t="str">
        <f>VLOOKUP($K2053,Neighborhoods!$A:$C,3,0)</f>
        <v>Long Island City</v>
      </c>
      <c r="N2053" t="str">
        <f>INDEX(Neighborhoods!$A:$C, MATCH(Places!$K2053,Neighborhoods!$A:$A,0), MATCH(Places!N$1,Neighborhoods!$A$1:$C$1,0))</f>
        <v>Queens</v>
      </c>
      <c r="O2053" t="str">
        <f>INDEX(Neighborhoods!$A:$C, MATCH(Places!$K2053,Neighborhoods!$A:$A,0), MATCH(Places!O$1,Neighborhoods!$A$1:$C$1,0))</f>
        <v>Long Island City</v>
      </c>
      <c r="P2053" t="s">
        <v>11822</v>
      </c>
      <c r="Q2053" t="str">
        <f t="shared" si="128"/>
        <v>No</v>
      </c>
      <c r="R2053">
        <v>7</v>
      </c>
      <c r="S2053" t="str">
        <f t="shared" si="129"/>
        <v>Large</v>
      </c>
      <c r="T2053" s="50">
        <v>220</v>
      </c>
      <c r="U2053" s="70">
        <f t="shared" si="130"/>
        <v>0.04</v>
      </c>
      <c r="V2053" s="52">
        <v>4.99</v>
      </c>
      <c r="W2053" s="52" t="str" cm="1">
        <f t="array" ref="W2053">_xlfn.SWITCH(ROUND(V2053,0),5,"Excellent",4,"Good",3,"Ok","Bad")</f>
        <v>Excellent</v>
      </c>
      <c r="X2053">
        <v>146</v>
      </c>
      <c r="Y2053" t="str">
        <f t="shared" si="131"/>
        <v>Yes</v>
      </c>
      <c r="Z2053" s="68">
        <v>42609</v>
      </c>
      <c r="AA2053" s="68">
        <v>43891</v>
      </c>
      <c r="AB2053">
        <v>324</v>
      </c>
      <c r="AC2053" t="s">
        <v>15615</v>
      </c>
    </row>
    <row r="2054" spans="1:29" x14ac:dyDescent="0.3">
      <c r="A2054" t="s">
        <v>1519</v>
      </c>
      <c r="B2054">
        <v>2878</v>
      </c>
      <c r="C2054" t="str">
        <f>VLOOKUP($B2054,Hosts!$A:$M,10,0)</f>
        <v>Within a few hours</v>
      </c>
      <c r="D2054" s="70">
        <f>VLOOKUP($B2054,Hosts!$A:$M,11,0)</f>
        <v>0.94</v>
      </c>
      <c r="E2054" s="70">
        <f>VLOOKUP($B2054,Hosts!$A:$M,12,0)</f>
        <v>0.72</v>
      </c>
      <c r="F2054" t="str">
        <f>VLOOKUP($B2054,Hosts!$A:$M,13,0)</f>
        <v>No</v>
      </c>
      <c r="G2054" t="str">
        <f>INDEX(Hosts!$A:$M, MATCH(Places!$B2054,Hosts!$A:$A,0), MATCH(Places!G$1,Hosts!$A$1:$M$1,0))</f>
        <v>Within a few hours</v>
      </c>
      <c r="H2054" s="70">
        <f>INDEX(Hosts!$A:$M, MATCH(Places!$B2054,Hosts!$A:$A,0), MATCH(Places!H$1,Hosts!$A$1:$M$1,0))</f>
        <v>0.94</v>
      </c>
      <c r="I2054" s="70">
        <f>INDEX(Hosts!$A:$M, MATCH(Places!$B2054,Hosts!$A:$A,0), MATCH(Places!I$1,Hosts!$A$1:$M$1,0))</f>
        <v>0.72</v>
      </c>
      <c r="J2054" t="str">
        <f>INDEX(Hosts!$A:$M, MATCH(Places!$B2054,Hosts!$A:$A,0), MATCH(Places!J$1,Hosts!$A$1:$M$1,0))</f>
        <v>No</v>
      </c>
      <c r="K2054">
        <v>26</v>
      </c>
      <c r="L2054" t="str">
        <f>VLOOKUP($K2054,Neighborhoods!$A:$C,2,0)</f>
        <v>Queens</v>
      </c>
      <c r="M2054" t="str">
        <f>VLOOKUP($K2054,Neighborhoods!$A:$C,3,0)</f>
        <v>Sunnyside</v>
      </c>
      <c r="N2054" t="str">
        <f>INDEX(Neighborhoods!$A:$C, MATCH(Places!$K2054,Neighborhoods!$A:$A,0), MATCH(Places!N$1,Neighborhoods!$A$1:$C$1,0))</f>
        <v>Queens</v>
      </c>
      <c r="O2054" t="str">
        <f>INDEX(Neighborhoods!$A:$C, MATCH(Places!$K2054,Neighborhoods!$A:$A,0), MATCH(Places!O$1,Neighborhoods!$A$1:$C$1,0))</f>
        <v>Sunnyside</v>
      </c>
      <c r="P2054" t="s">
        <v>11822</v>
      </c>
      <c r="Q2054" t="str">
        <f t="shared" si="128"/>
        <v>No</v>
      </c>
      <c r="R2054">
        <v>4</v>
      </c>
      <c r="S2054" t="str">
        <f t="shared" si="129"/>
        <v>Medium</v>
      </c>
      <c r="T2054" s="50">
        <v>156</v>
      </c>
      <c r="U2054" s="70">
        <f t="shared" si="130"/>
        <v>0.03</v>
      </c>
      <c r="V2054" s="52">
        <v>4.78</v>
      </c>
      <c r="W2054" s="52" t="str" cm="1">
        <f t="array" ref="W2054">_xlfn.SWITCH(ROUND(V2054,0),5,"Excellent",4,"Good",3,"Ok","Bad")</f>
        <v>Excellent</v>
      </c>
      <c r="X2054">
        <v>18</v>
      </c>
      <c r="Y2054" t="str">
        <f t="shared" si="131"/>
        <v>No</v>
      </c>
      <c r="Z2054" s="68">
        <v>42576</v>
      </c>
      <c r="AA2054" s="68">
        <v>43685</v>
      </c>
      <c r="AB2054">
        <v>23</v>
      </c>
      <c r="AC2054" t="s">
        <v>15615</v>
      </c>
    </row>
    <row r="2055" spans="1:29" x14ac:dyDescent="0.3">
      <c r="A2055" t="s">
        <v>1520</v>
      </c>
      <c r="B2055">
        <v>525</v>
      </c>
      <c r="C2055" t="str">
        <f>VLOOKUP($B2055,Hosts!$A:$M,10,0)</f>
        <v>Within a day</v>
      </c>
      <c r="D2055" s="70">
        <f>VLOOKUP($B2055,Hosts!$A:$M,11,0)</f>
        <v>0.75</v>
      </c>
      <c r="E2055" s="70">
        <f>VLOOKUP($B2055,Hosts!$A:$M,12,0)</f>
        <v>0.6</v>
      </c>
      <c r="F2055" t="str">
        <f>VLOOKUP($B2055,Hosts!$A:$M,13,0)</f>
        <v>No</v>
      </c>
      <c r="G2055" t="str">
        <f>INDEX(Hosts!$A:$M, MATCH(Places!$B2055,Hosts!$A:$A,0), MATCH(Places!G$1,Hosts!$A$1:$M$1,0))</f>
        <v>Within a day</v>
      </c>
      <c r="H2055" s="70">
        <f>INDEX(Hosts!$A:$M, MATCH(Places!$B2055,Hosts!$A:$A,0), MATCH(Places!H$1,Hosts!$A$1:$M$1,0))</f>
        <v>0.75</v>
      </c>
      <c r="I2055" s="70">
        <f>INDEX(Hosts!$A:$M, MATCH(Places!$B2055,Hosts!$A:$A,0), MATCH(Places!I$1,Hosts!$A$1:$M$1,0))</f>
        <v>0.6</v>
      </c>
      <c r="J2055" t="str">
        <f>INDEX(Hosts!$A:$M, MATCH(Places!$B2055,Hosts!$A:$A,0), MATCH(Places!J$1,Hosts!$A$1:$M$1,0))</f>
        <v>No</v>
      </c>
      <c r="K2055">
        <v>15</v>
      </c>
      <c r="L2055" t="str">
        <f>VLOOKUP($K2055,Neighborhoods!$A:$C,2,0)</f>
        <v>Manhattan</v>
      </c>
      <c r="M2055" t="str">
        <f>VLOOKUP($K2055,Neighborhoods!$A:$C,3,0)</f>
        <v>East Village</v>
      </c>
      <c r="N2055" t="str">
        <f>INDEX(Neighborhoods!$A:$C, MATCH(Places!$K2055,Neighborhoods!$A:$A,0), MATCH(Places!N$1,Neighborhoods!$A$1:$C$1,0))</f>
        <v>Manhattan</v>
      </c>
      <c r="O2055" t="str">
        <f>INDEX(Neighborhoods!$A:$C, MATCH(Places!$K2055,Neighborhoods!$A:$A,0), MATCH(Places!O$1,Neighborhoods!$A$1:$C$1,0))</f>
        <v>East Village</v>
      </c>
      <c r="P2055" t="s">
        <v>11822</v>
      </c>
      <c r="Q2055" t="str">
        <f t="shared" si="128"/>
        <v>No</v>
      </c>
      <c r="R2055">
        <v>2</v>
      </c>
      <c r="S2055" t="str">
        <f t="shared" si="129"/>
        <v>Small</v>
      </c>
      <c r="T2055" s="50">
        <v>95</v>
      </c>
      <c r="U2055" s="70">
        <f t="shared" si="130"/>
        <v>0.03</v>
      </c>
      <c r="V2055" s="52">
        <v>4.91</v>
      </c>
      <c r="W2055" s="52" t="str" cm="1">
        <f t="array" ref="W2055">_xlfn.SWITCH(ROUND(V2055,0),5,"Excellent",4,"Good",3,"Ok","Bad")</f>
        <v>Excellent</v>
      </c>
      <c r="X2055">
        <v>32</v>
      </c>
      <c r="Y2055" t="str">
        <f t="shared" si="131"/>
        <v>No</v>
      </c>
      <c r="Z2055" s="68">
        <v>42568</v>
      </c>
      <c r="AA2055" s="68">
        <v>44013</v>
      </c>
      <c r="AB2055">
        <v>61</v>
      </c>
      <c r="AC2055" t="s">
        <v>15615</v>
      </c>
    </row>
    <row r="2056" spans="1:29" x14ac:dyDescent="0.3">
      <c r="A2056" t="s">
        <v>15580</v>
      </c>
      <c r="B2056">
        <v>2667</v>
      </c>
      <c r="C2056" t="str">
        <f>VLOOKUP($B2056,Hosts!$A:$M,10,0)</f>
        <v>Within an hour</v>
      </c>
      <c r="D2056" s="70">
        <f>VLOOKUP($B2056,Hosts!$A:$M,11,0)</f>
        <v>1</v>
      </c>
      <c r="E2056" s="70">
        <f>VLOOKUP($B2056,Hosts!$A:$M,12,0)</f>
        <v>0.99</v>
      </c>
      <c r="F2056" t="str">
        <f>VLOOKUP($B2056,Hosts!$A:$M,13,0)</f>
        <v>No</v>
      </c>
      <c r="G2056" t="str">
        <f>INDEX(Hosts!$A:$M, MATCH(Places!$B2056,Hosts!$A:$A,0), MATCH(Places!G$1,Hosts!$A$1:$M$1,0))</f>
        <v>Within an hour</v>
      </c>
      <c r="H2056" s="70">
        <f>INDEX(Hosts!$A:$M, MATCH(Places!$B2056,Hosts!$A:$A,0), MATCH(Places!H$1,Hosts!$A$1:$M$1,0))</f>
        <v>1</v>
      </c>
      <c r="I2056" s="70">
        <f>INDEX(Hosts!$A:$M, MATCH(Places!$B2056,Hosts!$A:$A,0), MATCH(Places!I$1,Hosts!$A$1:$M$1,0))</f>
        <v>0.99</v>
      </c>
      <c r="J2056" t="str">
        <f>INDEX(Hosts!$A:$M, MATCH(Places!$B2056,Hosts!$A:$A,0), MATCH(Places!J$1,Hosts!$A$1:$M$1,0))</f>
        <v>No</v>
      </c>
      <c r="K2056">
        <v>7</v>
      </c>
      <c r="L2056" t="str">
        <f>VLOOKUP($K2056,Neighborhoods!$A:$C,2,0)</f>
        <v>Brooklyn</v>
      </c>
      <c r="M2056" t="str">
        <f>VLOOKUP($K2056,Neighborhoods!$A:$C,3,0)</f>
        <v>Bedford-Stuyvesant</v>
      </c>
      <c r="N2056" t="str">
        <f>INDEX(Neighborhoods!$A:$C, MATCH(Places!$K2056,Neighborhoods!$A:$A,0), MATCH(Places!N$1,Neighborhoods!$A$1:$C$1,0))</f>
        <v>Brooklyn</v>
      </c>
      <c r="O2056" t="str">
        <f>INDEX(Neighborhoods!$A:$C, MATCH(Places!$K2056,Neighborhoods!$A:$A,0), MATCH(Places!O$1,Neighborhoods!$A$1:$C$1,0))</f>
        <v>Bedford-Stuyvesant</v>
      </c>
      <c r="P2056" t="s">
        <v>11822</v>
      </c>
      <c r="Q2056" t="str">
        <f t="shared" si="128"/>
        <v>No</v>
      </c>
      <c r="R2056">
        <v>3</v>
      </c>
      <c r="S2056" t="str">
        <f t="shared" si="129"/>
        <v>Medium</v>
      </c>
      <c r="T2056" s="50">
        <v>92</v>
      </c>
      <c r="U2056" s="70">
        <f t="shared" si="130"/>
        <v>0.03</v>
      </c>
      <c r="V2056" s="52">
        <v>4.7300000000000004</v>
      </c>
      <c r="W2056" s="52" t="str" cm="1">
        <f t="array" ref="W2056">_xlfn.SWITCH(ROUND(V2056,0),5,"Excellent",4,"Good",3,"Ok","Bad")</f>
        <v>Excellent</v>
      </c>
      <c r="X2056">
        <v>122</v>
      </c>
      <c r="Y2056" t="str">
        <f t="shared" si="131"/>
        <v>No</v>
      </c>
      <c r="Z2056" s="68">
        <v>42739</v>
      </c>
      <c r="AA2056" s="68">
        <v>43905</v>
      </c>
      <c r="AB2056">
        <v>349</v>
      </c>
      <c r="AC2056" t="s">
        <v>15616</v>
      </c>
    </row>
    <row r="2057" spans="1:29" x14ac:dyDescent="0.3">
      <c r="A2057" t="s">
        <v>1521</v>
      </c>
      <c r="B2057">
        <v>71</v>
      </c>
      <c r="C2057" t="str">
        <f>VLOOKUP($B2057,Hosts!$A:$M,10,0)</f>
        <v>Within an hour</v>
      </c>
      <c r="D2057" s="70">
        <f>VLOOKUP($B2057,Hosts!$A:$M,11,0)</f>
        <v>1</v>
      </c>
      <c r="E2057" s="70">
        <f>VLOOKUP($B2057,Hosts!$A:$M,12,0)</f>
        <v>1</v>
      </c>
      <c r="F2057" t="str">
        <f>VLOOKUP($B2057,Hosts!$A:$M,13,0)</f>
        <v>No</v>
      </c>
      <c r="G2057" t="str">
        <f>INDEX(Hosts!$A:$M, MATCH(Places!$B2057,Hosts!$A:$A,0), MATCH(Places!G$1,Hosts!$A$1:$M$1,0))</f>
        <v>Within an hour</v>
      </c>
      <c r="H2057" s="70">
        <f>INDEX(Hosts!$A:$M, MATCH(Places!$B2057,Hosts!$A:$A,0), MATCH(Places!H$1,Hosts!$A$1:$M$1,0))</f>
        <v>1</v>
      </c>
      <c r="I2057" s="70">
        <f>INDEX(Hosts!$A:$M, MATCH(Places!$B2057,Hosts!$A:$A,0), MATCH(Places!I$1,Hosts!$A$1:$M$1,0))</f>
        <v>1</v>
      </c>
      <c r="J2057" t="str">
        <f>INDEX(Hosts!$A:$M, MATCH(Places!$B2057,Hosts!$A:$A,0), MATCH(Places!J$1,Hosts!$A$1:$M$1,0))</f>
        <v>No</v>
      </c>
      <c r="K2057">
        <v>7</v>
      </c>
      <c r="L2057" t="str">
        <f>VLOOKUP($K2057,Neighborhoods!$A:$C,2,0)</f>
        <v>Brooklyn</v>
      </c>
      <c r="M2057" t="str">
        <f>VLOOKUP($K2057,Neighborhoods!$A:$C,3,0)</f>
        <v>Bedford-Stuyvesant</v>
      </c>
      <c r="N2057" t="str">
        <f>INDEX(Neighborhoods!$A:$C, MATCH(Places!$K2057,Neighborhoods!$A:$A,0), MATCH(Places!N$1,Neighborhoods!$A$1:$C$1,0))</f>
        <v>Brooklyn</v>
      </c>
      <c r="O2057" t="str">
        <f>INDEX(Neighborhoods!$A:$C, MATCH(Places!$K2057,Neighborhoods!$A:$A,0), MATCH(Places!O$1,Neighborhoods!$A$1:$C$1,0))</f>
        <v>Bedford-Stuyvesant</v>
      </c>
      <c r="P2057" t="s">
        <v>11822</v>
      </c>
      <c r="Q2057" t="str">
        <f t="shared" si="128"/>
        <v>No</v>
      </c>
      <c r="R2057">
        <v>2</v>
      </c>
      <c r="S2057" t="str">
        <f t="shared" si="129"/>
        <v>Small</v>
      </c>
      <c r="T2057" s="50">
        <v>76</v>
      </c>
      <c r="U2057" s="70">
        <f t="shared" si="130"/>
        <v>0.03</v>
      </c>
      <c r="V2057" s="52">
        <v>4.74</v>
      </c>
      <c r="W2057" s="52" t="str" cm="1">
        <f t="array" ref="W2057">_xlfn.SWITCH(ROUND(V2057,0),5,"Excellent",4,"Good",3,"Ok","Bad")</f>
        <v>Excellent</v>
      </c>
      <c r="X2057">
        <v>61</v>
      </c>
      <c r="Y2057" t="str">
        <f t="shared" si="131"/>
        <v>No</v>
      </c>
      <c r="Z2057" s="68">
        <v>42662</v>
      </c>
      <c r="AA2057" s="68">
        <v>44047</v>
      </c>
      <c r="AB2057">
        <v>169</v>
      </c>
      <c r="AC2057" t="s">
        <v>15616</v>
      </c>
    </row>
    <row r="2058" spans="1:29" x14ac:dyDescent="0.3">
      <c r="A2058" t="s">
        <v>1522</v>
      </c>
      <c r="B2058">
        <v>2077</v>
      </c>
      <c r="C2058" t="str">
        <f>VLOOKUP($B2058,Hosts!$A:$M,10,0)</f>
        <v>Within an hour</v>
      </c>
      <c r="D2058" s="70">
        <f>VLOOKUP($B2058,Hosts!$A:$M,11,0)</f>
        <v>1</v>
      </c>
      <c r="E2058" s="70">
        <f>VLOOKUP($B2058,Hosts!$A:$M,12,0)</f>
        <v>0.94</v>
      </c>
      <c r="F2058" t="str">
        <f>VLOOKUP($B2058,Hosts!$A:$M,13,0)</f>
        <v>Yes</v>
      </c>
      <c r="G2058" t="str">
        <f>INDEX(Hosts!$A:$M, MATCH(Places!$B2058,Hosts!$A:$A,0), MATCH(Places!G$1,Hosts!$A$1:$M$1,0))</f>
        <v>Within an hour</v>
      </c>
      <c r="H2058" s="70">
        <f>INDEX(Hosts!$A:$M, MATCH(Places!$B2058,Hosts!$A:$A,0), MATCH(Places!H$1,Hosts!$A$1:$M$1,0))</f>
        <v>1</v>
      </c>
      <c r="I2058" s="70">
        <f>INDEX(Hosts!$A:$M, MATCH(Places!$B2058,Hosts!$A:$A,0), MATCH(Places!I$1,Hosts!$A$1:$M$1,0))</f>
        <v>0.94</v>
      </c>
      <c r="J2058" t="str">
        <f>INDEX(Hosts!$A:$M, MATCH(Places!$B2058,Hosts!$A:$A,0), MATCH(Places!J$1,Hosts!$A$1:$M$1,0))</f>
        <v>Yes</v>
      </c>
      <c r="K2058">
        <v>16</v>
      </c>
      <c r="L2058" t="str">
        <f>VLOOKUP($K2058,Neighborhoods!$A:$C,2,0)</f>
        <v>Manhattan</v>
      </c>
      <c r="M2058" t="str">
        <f>VLOOKUP($K2058,Neighborhoods!$A:$C,3,0)</f>
        <v>Harlem</v>
      </c>
      <c r="N2058" t="str">
        <f>INDEX(Neighborhoods!$A:$C, MATCH(Places!$K2058,Neighborhoods!$A:$A,0), MATCH(Places!N$1,Neighborhoods!$A$1:$C$1,0))</f>
        <v>Manhattan</v>
      </c>
      <c r="O2058" t="str">
        <f>INDEX(Neighborhoods!$A:$C, MATCH(Places!$K2058,Neighborhoods!$A:$A,0), MATCH(Places!O$1,Neighborhoods!$A$1:$C$1,0))</f>
        <v>Harlem</v>
      </c>
      <c r="P2058" t="s">
        <v>1</v>
      </c>
      <c r="Q2058" t="str">
        <f t="shared" si="128"/>
        <v>Yes</v>
      </c>
      <c r="R2058">
        <v>2</v>
      </c>
      <c r="S2058" t="str">
        <f t="shared" si="129"/>
        <v>Small</v>
      </c>
      <c r="T2058" s="50">
        <v>85</v>
      </c>
      <c r="U2058" s="70">
        <f t="shared" si="130"/>
        <v>0.03</v>
      </c>
      <c r="V2058" s="52">
        <v>4.9000000000000004</v>
      </c>
      <c r="W2058" s="52" t="str" cm="1">
        <f t="array" ref="W2058">_xlfn.SWITCH(ROUND(V2058,0),5,"Excellent",4,"Good",3,"Ok","Bad")</f>
        <v>Excellent</v>
      </c>
      <c r="X2058">
        <v>21</v>
      </c>
      <c r="Y2058" t="str">
        <f t="shared" si="131"/>
        <v>No</v>
      </c>
      <c r="Z2058" s="68">
        <v>42547</v>
      </c>
      <c r="AA2058" s="68">
        <v>43834</v>
      </c>
      <c r="AB2058">
        <v>89</v>
      </c>
      <c r="AC2058" t="s">
        <v>15615</v>
      </c>
    </row>
    <row r="2059" spans="1:29" x14ac:dyDescent="0.3">
      <c r="A2059" t="s">
        <v>1523</v>
      </c>
      <c r="B2059">
        <v>1670</v>
      </c>
      <c r="C2059" t="str">
        <f>VLOOKUP($B2059,Hosts!$A:$M,10,0)</f>
        <v>Within an hour</v>
      </c>
      <c r="D2059" s="70">
        <f>VLOOKUP($B2059,Hosts!$A:$M,11,0)</f>
        <v>1</v>
      </c>
      <c r="E2059" s="70">
        <f>VLOOKUP($B2059,Hosts!$A:$M,12,0)</f>
        <v>0.99</v>
      </c>
      <c r="F2059" t="str">
        <f>VLOOKUP($B2059,Hosts!$A:$M,13,0)</f>
        <v>Yes</v>
      </c>
      <c r="G2059" t="str">
        <f>INDEX(Hosts!$A:$M, MATCH(Places!$B2059,Hosts!$A:$A,0), MATCH(Places!G$1,Hosts!$A$1:$M$1,0))</f>
        <v>Within an hour</v>
      </c>
      <c r="H2059" s="70">
        <f>INDEX(Hosts!$A:$M, MATCH(Places!$B2059,Hosts!$A:$A,0), MATCH(Places!H$1,Hosts!$A$1:$M$1,0))</f>
        <v>1</v>
      </c>
      <c r="I2059" s="70">
        <f>INDEX(Hosts!$A:$M, MATCH(Places!$B2059,Hosts!$A:$A,0), MATCH(Places!I$1,Hosts!$A$1:$M$1,0))</f>
        <v>0.99</v>
      </c>
      <c r="J2059" t="str">
        <f>INDEX(Hosts!$A:$M, MATCH(Places!$B2059,Hosts!$A:$A,0), MATCH(Places!J$1,Hosts!$A$1:$M$1,0))</f>
        <v>Yes</v>
      </c>
      <c r="K2059">
        <v>12</v>
      </c>
      <c r="L2059" t="str">
        <f>VLOOKUP($K2059,Neighborhoods!$A:$C,2,0)</f>
        <v>Brooklyn</v>
      </c>
      <c r="M2059" t="str">
        <f>VLOOKUP($K2059,Neighborhoods!$A:$C,3,0)</f>
        <v>Williamsburg</v>
      </c>
      <c r="N2059" t="str">
        <f>INDEX(Neighborhoods!$A:$C, MATCH(Places!$K2059,Neighborhoods!$A:$A,0), MATCH(Places!N$1,Neighborhoods!$A$1:$C$1,0))</f>
        <v>Brooklyn</v>
      </c>
      <c r="O2059" t="str">
        <f>INDEX(Neighborhoods!$A:$C, MATCH(Places!$K2059,Neighborhoods!$A:$A,0), MATCH(Places!O$1,Neighborhoods!$A$1:$C$1,0))</f>
        <v>Williamsburg</v>
      </c>
      <c r="P2059" t="s">
        <v>11822</v>
      </c>
      <c r="Q2059" t="str">
        <f t="shared" si="128"/>
        <v>No</v>
      </c>
      <c r="R2059">
        <v>4</v>
      </c>
      <c r="S2059" t="str">
        <f t="shared" si="129"/>
        <v>Medium</v>
      </c>
      <c r="T2059" s="50">
        <v>195</v>
      </c>
      <c r="U2059" s="70">
        <f t="shared" si="130"/>
        <v>0.03</v>
      </c>
      <c r="V2059" s="52">
        <v>5</v>
      </c>
      <c r="W2059" s="52" t="str" cm="1">
        <f t="array" ref="W2059">_xlfn.SWITCH(ROUND(V2059,0),5,"Excellent",4,"Good",3,"Ok","Bad")</f>
        <v>Excellent</v>
      </c>
      <c r="X2059">
        <v>206</v>
      </c>
      <c r="Y2059" t="str">
        <f t="shared" si="131"/>
        <v>Yes</v>
      </c>
      <c r="Z2059" s="68">
        <v>42576</v>
      </c>
      <c r="AA2059" s="68">
        <v>44055</v>
      </c>
      <c r="AB2059">
        <v>297</v>
      </c>
      <c r="AC2059" t="s">
        <v>15615</v>
      </c>
    </row>
    <row r="2060" spans="1:29" x14ac:dyDescent="0.3">
      <c r="A2060" t="s">
        <v>13594</v>
      </c>
      <c r="B2060">
        <v>1215</v>
      </c>
      <c r="C2060" t="str">
        <f>VLOOKUP($B2060,Hosts!$A:$M,10,0)</f>
        <v>A few days or more</v>
      </c>
      <c r="D2060" s="70">
        <f>VLOOKUP($B2060,Hosts!$A:$M,11,0)</f>
        <v>0</v>
      </c>
      <c r="E2060" s="70">
        <f>VLOOKUP($B2060,Hosts!$A:$M,12,0)</f>
        <v>0.95</v>
      </c>
      <c r="F2060" t="str">
        <f>VLOOKUP($B2060,Hosts!$A:$M,13,0)</f>
        <v>Yes</v>
      </c>
      <c r="G2060" t="str">
        <f>INDEX(Hosts!$A:$M, MATCH(Places!$B2060,Hosts!$A:$A,0), MATCH(Places!G$1,Hosts!$A$1:$M$1,0))</f>
        <v>A few days or more</v>
      </c>
      <c r="H2060" s="70">
        <f>INDEX(Hosts!$A:$M, MATCH(Places!$B2060,Hosts!$A:$A,0), MATCH(Places!H$1,Hosts!$A$1:$M$1,0))</f>
        <v>0</v>
      </c>
      <c r="I2060" s="70">
        <f>INDEX(Hosts!$A:$M, MATCH(Places!$B2060,Hosts!$A:$A,0), MATCH(Places!I$1,Hosts!$A$1:$M$1,0))</f>
        <v>0.95</v>
      </c>
      <c r="J2060" t="str">
        <f>INDEX(Hosts!$A:$M, MATCH(Places!$B2060,Hosts!$A:$A,0), MATCH(Places!J$1,Hosts!$A$1:$M$1,0))</f>
        <v>Yes</v>
      </c>
      <c r="K2060">
        <v>16</v>
      </c>
      <c r="L2060" t="str">
        <f>VLOOKUP($K2060,Neighborhoods!$A:$C,2,0)</f>
        <v>Manhattan</v>
      </c>
      <c r="M2060" t="str">
        <f>VLOOKUP($K2060,Neighborhoods!$A:$C,3,0)</f>
        <v>Harlem</v>
      </c>
      <c r="N2060" t="str">
        <f>INDEX(Neighborhoods!$A:$C, MATCH(Places!$K2060,Neighborhoods!$A:$A,0), MATCH(Places!N$1,Neighborhoods!$A$1:$C$1,0))</f>
        <v>Manhattan</v>
      </c>
      <c r="O2060" t="str">
        <f>INDEX(Neighborhoods!$A:$C, MATCH(Places!$K2060,Neighborhoods!$A:$A,0), MATCH(Places!O$1,Neighborhoods!$A$1:$C$1,0))</f>
        <v>Harlem</v>
      </c>
      <c r="P2060" t="s">
        <v>11822</v>
      </c>
      <c r="Q2060" t="str">
        <f t="shared" si="128"/>
        <v>No</v>
      </c>
      <c r="R2060">
        <v>2</v>
      </c>
      <c r="S2060" t="str">
        <f t="shared" si="129"/>
        <v>Small</v>
      </c>
      <c r="T2060" s="50">
        <v>110</v>
      </c>
      <c r="U2060" s="70">
        <f t="shared" si="130"/>
        <v>0.03</v>
      </c>
      <c r="V2060" s="52">
        <v>4.99</v>
      </c>
      <c r="W2060" s="52" t="str" cm="1">
        <f t="array" ref="W2060">_xlfn.SWITCH(ROUND(V2060,0),5,"Excellent",4,"Good",3,"Ok","Bad")</f>
        <v>Excellent</v>
      </c>
      <c r="X2060">
        <v>143</v>
      </c>
      <c r="Y2060" t="str">
        <f t="shared" si="131"/>
        <v>Yes</v>
      </c>
      <c r="Z2060" s="68">
        <v>42542</v>
      </c>
      <c r="AA2060" s="68">
        <v>43831</v>
      </c>
      <c r="AB2060">
        <v>248</v>
      </c>
      <c r="AC2060" t="s">
        <v>15616</v>
      </c>
    </row>
    <row r="2061" spans="1:29" x14ac:dyDescent="0.3">
      <c r="A2061" t="s">
        <v>13681</v>
      </c>
      <c r="B2061">
        <v>1215</v>
      </c>
      <c r="C2061" t="str">
        <f>VLOOKUP($B2061,Hosts!$A:$M,10,0)</f>
        <v>A few days or more</v>
      </c>
      <c r="D2061" s="70">
        <f>VLOOKUP($B2061,Hosts!$A:$M,11,0)</f>
        <v>0</v>
      </c>
      <c r="E2061" s="70">
        <f>VLOOKUP($B2061,Hosts!$A:$M,12,0)</f>
        <v>0.95</v>
      </c>
      <c r="F2061" t="str">
        <f>VLOOKUP($B2061,Hosts!$A:$M,13,0)</f>
        <v>Yes</v>
      </c>
      <c r="G2061" t="str">
        <f>INDEX(Hosts!$A:$M, MATCH(Places!$B2061,Hosts!$A:$A,0), MATCH(Places!G$1,Hosts!$A$1:$M$1,0))</f>
        <v>A few days or more</v>
      </c>
      <c r="H2061" s="70">
        <f>INDEX(Hosts!$A:$M, MATCH(Places!$B2061,Hosts!$A:$A,0), MATCH(Places!H$1,Hosts!$A$1:$M$1,0))</f>
        <v>0</v>
      </c>
      <c r="I2061" s="70">
        <f>INDEX(Hosts!$A:$M, MATCH(Places!$B2061,Hosts!$A:$A,0), MATCH(Places!I$1,Hosts!$A$1:$M$1,0))</f>
        <v>0.95</v>
      </c>
      <c r="J2061" t="str">
        <f>INDEX(Hosts!$A:$M, MATCH(Places!$B2061,Hosts!$A:$A,0), MATCH(Places!J$1,Hosts!$A$1:$M$1,0))</f>
        <v>Yes</v>
      </c>
      <c r="K2061">
        <v>16</v>
      </c>
      <c r="L2061" t="str">
        <f>VLOOKUP($K2061,Neighborhoods!$A:$C,2,0)</f>
        <v>Manhattan</v>
      </c>
      <c r="M2061" t="str">
        <f>VLOOKUP($K2061,Neighborhoods!$A:$C,3,0)</f>
        <v>Harlem</v>
      </c>
      <c r="N2061" t="str">
        <f>INDEX(Neighborhoods!$A:$C, MATCH(Places!$K2061,Neighborhoods!$A:$A,0), MATCH(Places!N$1,Neighborhoods!$A$1:$C$1,0))</f>
        <v>Manhattan</v>
      </c>
      <c r="O2061" t="str">
        <f>INDEX(Neighborhoods!$A:$C, MATCH(Places!$K2061,Neighborhoods!$A:$A,0), MATCH(Places!O$1,Neighborhoods!$A$1:$C$1,0))</f>
        <v>Harlem</v>
      </c>
      <c r="P2061" t="s">
        <v>11822</v>
      </c>
      <c r="Q2061" t="str">
        <f t="shared" si="128"/>
        <v>No</v>
      </c>
      <c r="R2061">
        <v>2</v>
      </c>
      <c r="S2061" t="str">
        <f t="shared" si="129"/>
        <v>Small</v>
      </c>
      <c r="T2061" s="50">
        <v>110</v>
      </c>
      <c r="U2061" s="70">
        <f t="shared" si="130"/>
        <v>0.03</v>
      </c>
      <c r="V2061" s="52">
        <v>4.99</v>
      </c>
      <c r="W2061" s="52" t="str" cm="1">
        <f t="array" ref="W2061">_xlfn.SWITCH(ROUND(V2061,0),5,"Excellent",4,"Good",3,"Ok","Bad")</f>
        <v>Excellent</v>
      </c>
      <c r="X2061">
        <v>145</v>
      </c>
      <c r="Y2061" t="str">
        <f t="shared" si="131"/>
        <v>Yes</v>
      </c>
      <c r="Z2061" s="68">
        <v>42542</v>
      </c>
      <c r="AA2061" s="68">
        <v>43833</v>
      </c>
      <c r="AB2061">
        <v>262</v>
      </c>
      <c r="AC2061" t="s">
        <v>15616</v>
      </c>
    </row>
    <row r="2062" spans="1:29" x14ac:dyDescent="0.3">
      <c r="A2062" t="s">
        <v>1524</v>
      </c>
      <c r="B2062">
        <v>2811</v>
      </c>
      <c r="C2062" t="str">
        <f>VLOOKUP($B2062,Hosts!$A:$M,10,0)</f>
        <v>A few days or more</v>
      </c>
      <c r="D2062" s="70">
        <f>VLOOKUP($B2062,Hosts!$A:$M,11,0)</f>
        <v>0.25</v>
      </c>
      <c r="E2062" s="70">
        <f>VLOOKUP($B2062,Hosts!$A:$M,12,0)</f>
        <v>0.67</v>
      </c>
      <c r="F2062" t="str">
        <f>VLOOKUP($B2062,Hosts!$A:$M,13,0)</f>
        <v>No</v>
      </c>
      <c r="G2062" t="str">
        <f>INDEX(Hosts!$A:$M, MATCH(Places!$B2062,Hosts!$A:$A,0), MATCH(Places!G$1,Hosts!$A$1:$M$1,0))</f>
        <v>A few days or more</v>
      </c>
      <c r="H2062" s="70">
        <f>INDEX(Hosts!$A:$M, MATCH(Places!$B2062,Hosts!$A:$A,0), MATCH(Places!H$1,Hosts!$A$1:$M$1,0))</f>
        <v>0.25</v>
      </c>
      <c r="I2062" s="70">
        <f>INDEX(Hosts!$A:$M, MATCH(Places!$B2062,Hosts!$A:$A,0), MATCH(Places!I$1,Hosts!$A$1:$M$1,0))</f>
        <v>0.67</v>
      </c>
      <c r="J2062" t="str">
        <f>INDEX(Hosts!$A:$M, MATCH(Places!$B2062,Hosts!$A:$A,0), MATCH(Places!J$1,Hosts!$A$1:$M$1,0))</f>
        <v>No</v>
      </c>
      <c r="K2062">
        <v>30</v>
      </c>
      <c r="L2062" t="str">
        <f>VLOOKUP($K2062,Neighborhoods!$A:$C,2,0)</f>
        <v>Staten Island</v>
      </c>
      <c r="M2062" t="str">
        <f>VLOOKUP($K2062,Neighborhoods!$A:$C,3,0)</f>
        <v>Tompkinsville</v>
      </c>
      <c r="N2062" t="str">
        <f>INDEX(Neighborhoods!$A:$C, MATCH(Places!$K2062,Neighborhoods!$A:$A,0), MATCH(Places!N$1,Neighborhoods!$A$1:$C$1,0))</f>
        <v>Staten Island</v>
      </c>
      <c r="O2062" t="str">
        <f>INDEX(Neighborhoods!$A:$C, MATCH(Places!$K2062,Neighborhoods!$A:$A,0), MATCH(Places!O$1,Neighborhoods!$A$1:$C$1,0))</f>
        <v>Tompkinsville</v>
      </c>
      <c r="P2062" t="s">
        <v>11822</v>
      </c>
      <c r="Q2062" t="str">
        <f t="shared" si="128"/>
        <v>No</v>
      </c>
      <c r="R2062">
        <v>4</v>
      </c>
      <c r="S2062" t="str">
        <f t="shared" si="129"/>
        <v>Medium</v>
      </c>
      <c r="T2062" s="50">
        <v>105</v>
      </c>
      <c r="U2062" s="70">
        <f t="shared" si="130"/>
        <v>0.03</v>
      </c>
      <c r="V2062" s="52">
        <v>4.74</v>
      </c>
      <c r="W2062" s="52" t="str" cm="1">
        <f t="array" ref="W2062">_xlfn.SWITCH(ROUND(V2062,0),5,"Excellent",4,"Good",3,"Ok","Bad")</f>
        <v>Excellent</v>
      </c>
      <c r="X2062">
        <v>149</v>
      </c>
      <c r="Y2062" t="str">
        <f t="shared" si="131"/>
        <v>No</v>
      </c>
      <c r="Z2062" s="68">
        <v>42541</v>
      </c>
      <c r="AA2062" s="68">
        <v>43814</v>
      </c>
      <c r="AB2062">
        <v>320</v>
      </c>
      <c r="AC2062" t="s">
        <v>15615</v>
      </c>
    </row>
    <row r="2063" spans="1:29" x14ac:dyDescent="0.3">
      <c r="A2063" t="s">
        <v>1525</v>
      </c>
      <c r="B2063">
        <v>2111</v>
      </c>
      <c r="C2063" t="str">
        <f>VLOOKUP($B2063,Hosts!$A:$M,10,0)</f>
        <v>Within an hour</v>
      </c>
      <c r="D2063" s="70">
        <f>VLOOKUP($B2063,Hosts!$A:$M,11,0)</f>
        <v>1</v>
      </c>
      <c r="E2063" s="70">
        <f>VLOOKUP($B2063,Hosts!$A:$M,12,0)</f>
        <v>0.96</v>
      </c>
      <c r="F2063" t="str">
        <f>VLOOKUP($B2063,Hosts!$A:$M,13,0)</f>
        <v>No</v>
      </c>
      <c r="G2063" t="str">
        <f>INDEX(Hosts!$A:$M, MATCH(Places!$B2063,Hosts!$A:$A,0), MATCH(Places!G$1,Hosts!$A$1:$M$1,0))</f>
        <v>Within an hour</v>
      </c>
      <c r="H2063" s="70">
        <f>INDEX(Hosts!$A:$M, MATCH(Places!$B2063,Hosts!$A:$A,0), MATCH(Places!H$1,Hosts!$A$1:$M$1,0))</f>
        <v>1</v>
      </c>
      <c r="I2063" s="70">
        <f>INDEX(Hosts!$A:$M, MATCH(Places!$B2063,Hosts!$A:$A,0), MATCH(Places!I$1,Hosts!$A$1:$M$1,0))</f>
        <v>0.96</v>
      </c>
      <c r="J2063" t="str">
        <f>INDEX(Hosts!$A:$M, MATCH(Places!$B2063,Hosts!$A:$A,0), MATCH(Places!J$1,Hosts!$A$1:$M$1,0))</f>
        <v>No</v>
      </c>
      <c r="K2063">
        <v>17</v>
      </c>
      <c r="L2063" t="str">
        <f>VLOOKUP($K2063,Neighborhoods!$A:$C,2,0)</f>
        <v>Manhattan</v>
      </c>
      <c r="M2063" t="str">
        <f>VLOOKUP($K2063,Neighborhoods!$A:$C,3,0)</f>
        <v>Hell's Kitchen</v>
      </c>
      <c r="N2063" t="str">
        <f>INDEX(Neighborhoods!$A:$C, MATCH(Places!$K2063,Neighborhoods!$A:$A,0), MATCH(Places!N$1,Neighborhoods!$A$1:$C$1,0))</f>
        <v>Manhattan</v>
      </c>
      <c r="O2063" t="str">
        <f>INDEX(Neighborhoods!$A:$C, MATCH(Places!$K2063,Neighborhoods!$A:$A,0), MATCH(Places!O$1,Neighborhoods!$A$1:$C$1,0))</f>
        <v>Hell's Kitchen</v>
      </c>
      <c r="P2063" t="s">
        <v>11822</v>
      </c>
      <c r="Q2063" t="str">
        <f t="shared" si="128"/>
        <v>No</v>
      </c>
      <c r="R2063">
        <v>5</v>
      </c>
      <c r="S2063" t="str">
        <f t="shared" si="129"/>
        <v>Medium</v>
      </c>
      <c r="T2063" s="50">
        <v>145</v>
      </c>
      <c r="U2063" s="70">
        <f t="shared" si="130"/>
        <v>0.03</v>
      </c>
      <c r="V2063" s="52">
        <v>4.79</v>
      </c>
      <c r="W2063" s="52" t="str" cm="1">
        <f t="array" ref="W2063">_xlfn.SWITCH(ROUND(V2063,0),5,"Excellent",4,"Good",3,"Ok","Bad")</f>
        <v>Excellent</v>
      </c>
      <c r="X2063">
        <v>155</v>
      </c>
      <c r="Y2063" t="str">
        <f t="shared" si="131"/>
        <v>No</v>
      </c>
      <c r="Z2063" s="68">
        <v>42562</v>
      </c>
      <c r="AA2063" s="68">
        <v>44052</v>
      </c>
      <c r="AB2063">
        <v>349</v>
      </c>
      <c r="AC2063" t="s">
        <v>15615</v>
      </c>
    </row>
    <row r="2064" spans="1:29" x14ac:dyDescent="0.3">
      <c r="A2064" t="s">
        <v>1526</v>
      </c>
      <c r="B2064">
        <v>477</v>
      </c>
      <c r="C2064" t="str">
        <f>VLOOKUP($B2064,Hosts!$A:$M,10,0)</f>
        <v>Within a day</v>
      </c>
      <c r="D2064" s="70">
        <f>VLOOKUP($B2064,Hosts!$A:$M,11,0)</f>
        <v>1</v>
      </c>
      <c r="E2064" s="70">
        <f>VLOOKUP($B2064,Hosts!$A:$M,12,0)</f>
        <v>0.92</v>
      </c>
      <c r="F2064" t="str">
        <f>VLOOKUP($B2064,Hosts!$A:$M,13,0)</f>
        <v>Yes</v>
      </c>
      <c r="G2064" t="str">
        <f>INDEX(Hosts!$A:$M, MATCH(Places!$B2064,Hosts!$A:$A,0), MATCH(Places!G$1,Hosts!$A$1:$M$1,0))</f>
        <v>Within a day</v>
      </c>
      <c r="H2064" s="70">
        <f>INDEX(Hosts!$A:$M, MATCH(Places!$B2064,Hosts!$A:$A,0), MATCH(Places!H$1,Hosts!$A$1:$M$1,0))</f>
        <v>1</v>
      </c>
      <c r="I2064" s="70">
        <f>INDEX(Hosts!$A:$M, MATCH(Places!$B2064,Hosts!$A:$A,0), MATCH(Places!I$1,Hosts!$A$1:$M$1,0))</f>
        <v>0.92</v>
      </c>
      <c r="J2064" t="str">
        <f>INDEX(Hosts!$A:$M, MATCH(Places!$B2064,Hosts!$A:$A,0), MATCH(Places!J$1,Hosts!$A$1:$M$1,0))</f>
        <v>Yes</v>
      </c>
      <c r="K2064">
        <v>8</v>
      </c>
      <c r="L2064" t="str">
        <f>VLOOKUP($K2064,Neighborhoods!$A:$C,2,0)</f>
        <v>Brooklyn</v>
      </c>
      <c r="M2064" t="str">
        <f>VLOOKUP($K2064,Neighborhoods!$A:$C,3,0)</f>
        <v>Bushwick</v>
      </c>
      <c r="N2064" t="str">
        <f>INDEX(Neighborhoods!$A:$C, MATCH(Places!$K2064,Neighborhoods!$A:$A,0), MATCH(Places!N$1,Neighborhoods!$A$1:$C$1,0))</f>
        <v>Brooklyn</v>
      </c>
      <c r="O2064" t="str">
        <f>INDEX(Neighborhoods!$A:$C, MATCH(Places!$K2064,Neighborhoods!$A:$A,0), MATCH(Places!O$1,Neighborhoods!$A$1:$C$1,0))</f>
        <v>Bushwick</v>
      </c>
      <c r="P2064" t="s">
        <v>1</v>
      </c>
      <c r="Q2064" t="str">
        <f t="shared" si="128"/>
        <v>Yes</v>
      </c>
      <c r="R2064">
        <v>2</v>
      </c>
      <c r="S2064" t="str">
        <f t="shared" si="129"/>
        <v>Small</v>
      </c>
      <c r="T2064" s="50">
        <v>66</v>
      </c>
      <c r="U2064" s="70">
        <f t="shared" si="130"/>
        <v>0.03</v>
      </c>
      <c r="V2064" s="52">
        <v>4.9800000000000004</v>
      </c>
      <c r="W2064" s="52" t="str" cm="1">
        <f t="array" ref="W2064">_xlfn.SWITCH(ROUND(V2064,0),5,"Excellent",4,"Good",3,"Ok","Bad")</f>
        <v>Excellent</v>
      </c>
      <c r="X2064">
        <v>200</v>
      </c>
      <c r="Y2064" t="str">
        <f t="shared" si="131"/>
        <v>Yes</v>
      </c>
      <c r="Z2064" s="68">
        <v>42542</v>
      </c>
      <c r="AA2064" s="68">
        <v>43908</v>
      </c>
      <c r="AB2064">
        <v>81</v>
      </c>
      <c r="AC2064" t="s">
        <v>15615</v>
      </c>
    </row>
    <row r="2065" spans="1:29" x14ac:dyDescent="0.3">
      <c r="A2065" t="s">
        <v>13493</v>
      </c>
      <c r="B2065">
        <v>2325</v>
      </c>
      <c r="C2065" t="str">
        <f>VLOOKUP($B2065,Hosts!$A:$M,10,0)</f>
        <v>Within an hour</v>
      </c>
      <c r="D2065" s="70">
        <f>VLOOKUP($B2065,Hosts!$A:$M,11,0)</f>
        <v>1</v>
      </c>
      <c r="E2065" s="70">
        <f>VLOOKUP($B2065,Hosts!$A:$M,12,0)</f>
        <v>0.95</v>
      </c>
      <c r="F2065" t="str">
        <f>VLOOKUP($B2065,Hosts!$A:$M,13,0)</f>
        <v>Yes</v>
      </c>
      <c r="G2065" t="str">
        <f>INDEX(Hosts!$A:$M, MATCH(Places!$B2065,Hosts!$A:$A,0), MATCH(Places!G$1,Hosts!$A$1:$M$1,0))</f>
        <v>Within an hour</v>
      </c>
      <c r="H2065" s="70">
        <f>INDEX(Hosts!$A:$M, MATCH(Places!$B2065,Hosts!$A:$A,0), MATCH(Places!H$1,Hosts!$A$1:$M$1,0))</f>
        <v>1</v>
      </c>
      <c r="I2065" s="70">
        <f>INDEX(Hosts!$A:$M, MATCH(Places!$B2065,Hosts!$A:$A,0), MATCH(Places!I$1,Hosts!$A$1:$M$1,0))</f>
        <v>0.95</v>
      </c>
      <c r="J2065" t="str">
        <f>INDEX(Hosts!$A:$M, MATCH(Places!$B2065,Hosts!$A:$A,0), MATCH(Places!J$1,Hosts!$A$1:$M$1,0))</f>
        <v>Yes</v>
      </c>
      <c r="K2065">
        <v>24</v>
      </c>
      <c r="L2065" t="str">
        <f>VLOOKUP($K2065,Neighborhoods!$A:$C,2,0)</f>
        <v>Queens</v>
      </c>
      <c r="M2065" t="str">
        <f>VLOOKUP($K2065,Neighborhoods!$A:$C,3,0)</f>
        <v>Long Island City</v>
      </c>
      <c r="N2065" t="str">
        <f>INDEX(Neighborhoods!$A:$C, MATCH(Places!$K2065,Neighborhoods!$A:$A,0), MATCH(Places!N$1,Neighborhoods!$A$1:$C$1,0))</f>
        <v>Queens</v>
      </c>
      <c r="O2065" t="str">
        <f>INDEX(Neighborhoods!$A:$C, MATCH(Places!$K2065,Neighborhoods!$A:$A,0), MATCH(Places!O$1,Neighborhoods!$A$1:$C$1,0))</f>
        <v>Long Island City</v>
      </c>
      <c r="P2065" t="s">
        <v>1</v>
      </c>
      <c r="Q2065" t="str">
        <f t="shared" si="128"/>
        <v>Yes</v>
      </c>
      <c r="R2065">
        <v>1</v>
      </c>
      <c r="S2065" t="str">
        <f t="shared" si="129"/>
        <v>Small</v>
      </c>
      <c r="T2065" s="50">
        <v>59</v>
      </c>
      <c r="U2065" s="70">
        <f t="shared" si="130"/>
        <v>0.03</v>
      </c>
      <c r="V2065" s="52">
        <v>4.99</v>
      </c>
      <c r="W2065" s="52" t="str" cm="1">
        <f t="array" ref="W2065">_xlfn.SWITCH(ROUND(V2065,0),5,"Excellent",4,"Good",3,"Ok","Bad")</f>
        <v>Excellent</v>
      </c>
      <c r="X2065">
        <v>255</v>
      </c>
      <c r="Y2065" t="str">
        <f t="shared" si="131"/>
        <v>Yes</v>
      </c>
      <c r="Z2065" s="68">
        <v>42541</v>
      </c>
      <c r="AA2065" s="68">
        <v>44055</v>
      </c>
      <c r="AB2065">
        <v>90</v>
      </c>
      <c r="AC2065" t="s">
        <v>15615</v>
      </c>
    </row>
    <row r="2066" spans="1:29" x14ac:dyDescent="0.3">
      <c r="A2066" t="s">
        <v>1527</v>
      </c>
      <c r="B2066">
        <v>2247</v>
      </c>
      <c r="C2066" t="str">
        <f>VLOOKUP($B2066,Hosts!$A:$M,10,0)</f>
        <v>Within an hour</v>
      </c>
      <c r="D2066" s="70">
        <f>VLOOKUP($B2066,Hosts!$A:$M,11,0)</f>
        <v>0.67</v>
      </c>
      <c r="E2066" s="70">
        <f>VLOOKUP($B2066,Hosts!$A:$M,12,0)</f>
        <v>0.97</v>
      </c>
      <c r="F2066" t="str">
        <f>VLOOKUP($B2066,Hosts!$A:$M,13,0)</f>
        <v>No</v>
      </c>
      <c r="G2066" t="str">
        <f>INDEX(Hosts!$A:$M, MATCH(Places!$B2066,Hosts!$A:$A,0), MATCH(Places!G$1,Hosts!$A$1:$M$1,0))</f>
        <v>Within an hour</v>
      </c>
      <c r="H2066" s="70">
        <f>INDEX(Hosts!$A:$M, MATCH(Places!$B2066,Hosts!$A:$A,0), MATCH(Places!H$1,Hosts!$A$1:$M$1,0))</f>
        <v>0.67</v>
      </c>
      <c r="I2066" s="70">
        <f>INDEX(Hosts!$A:$M, MATCH(Places!$B2066,Hosts!$A:$A,0), MATCH(Places!I$1,Hosts!$A$1:$M$1,0))</f>
        <v>0.97</v>
      </c>
      <c r="J2066" t="str">
        <f>INDEX(Hosts!$A:$M, MATCH(Places!$B2066,Hosts!$A:$A,0), MATCH(Places!J$1,Hosts!$A$1:$M$1,0))</f>
        <v>No</v>
      </c>
      <c r="K2066">
        <v>12</v>
      </c>
      <c r="L2066" t="str">
        <f>VLOOKUP($K2066,Neighborhoods!$A:$C,2,0)</f>
        <v>Brooklyn</v>
      </c>
      <c r="M2066" t="str">
        <f>VLOOKUP($K2066,Neighborhoods!$A:$C,3,0)</f>
        <v>Williamsburg</v>
      </c>
      <c r="N2066" t="str">
        <f>INDEX(Neighborhoods!$A:$C, MATCH(Places!$K2066,Neighborhoods!$A:$A,0), MATCH(Places!N$1,Neighborhoods!$A$1:$C$1,0))</f>
        <v>Brooklyn</v>
      </c>
      <c r="O2066" t="str">
        <f>INDEX(Neighborhoods!$A:$C, MATCH(Places!$K2066,Neighborhoods!$A:$A,0), MATCH(Places!O$1,Neighborhoods!$A$1:$C$1,0))</f>
        <v>Williamsburg</v>
      </c>
      <c r="P2066" t="s">
        <v>11822</v>
      </c>
      <c r="Q2066" t="str">
        <f t="shared" si="128"/>
        <v>No</v>
      </c>
      <c r="R2066">
        <v>4</v>
      </c>
      <c r="S2066" t="str">
        <f t="shared" si="129"/>
        <v>Medium</v>
      </c>
      <c r="T2066" s="50">
        <v>210</v>
      </c>
      <c r="U2066" s="70">
        <f t="shared" si="130"/>
        <v>0.04</v>
      </c>
      <c r="V2066" s="52">
        <v>4.5599999999999996</v>
      </c>
      <c r="W2066" s="52" t="str" cm="1">
        <f t="array" ref="W2066">_xlfn.SWITCH(ROUND(V2066,0),5,"Excellent",4,"Good",3,"Ok","Bad")</f>
        <v>Excellent</v>
      </c>
      <c r="X2066">
        <v>9</v>
      </c>
      <c r="Y2066" t="str">
        <f t="shared" si="131"/>
        <v>No</v>
      </c>
      <c r="Z2066" s="68">
        <v>42652</v>
      </c>
      <c r="AA2066" s="68">
        <v>43415</v>
      </c>
      <c r="AB2066">
        <v>338</v>
      </c>
      <c r="AC2066" t="s">
        <v>15615</v>
      </c>
    </row>
    <row r="2067" spans="1:29" x14ac:dyDescent="0.3">
      <c r="A2067" t="s">
        <v>1528</v>
      </c>
      <c r="B2067">
        <v>465</v>
      </c>
      <c r="C2067" t="str">
        <f>VLOOKUP($B2067,Hosts!$A:$M,10,0)</f>
        <v>Within a few hours</v>
      </c>
      <c r="D2067" s="70">
        <f>VLOOKUP($B2067,Hosts!$A:$M,11,0)</f>
        <v>0.85</v>
      </c>
      <c r="E2067" s="70">
        <f>VLOOKUP($B2067,Hosts!$A:$M,12,0)</f>
        <v>0.38</v>
      </c>
      <c r="F2067" t="str">
        <f>VLOOKUP($B2067,Hosts!$A:$M,13,0)</f>
        <v>No</v>
      </c>
      <c r="G2067" t="str">
        <f>INDEX(Hosts!$A:$M, MATCH(Places!$B2067,Hosts!$A:$A,0), MATCH(Places!G$1,Hosts!$A$1:$M$1,0))</f>
        <v>Within a few hours</v>
      </c>
      <c r="H2067" s="70">
        <f>INDEX(Hosts!$A:$M, MATCH(Places!$B2067,Hosts!$A:$A,0), MATCH(Places!H$1,Hosts!$A$1:$M$1,0))</f>
        <v>0.85</v>
      </c>
      <c r="I2067" s="70">
        <f>INDEX(Hosts!$A:$M, MATCH(Places!$B2067,Hosts!$A:$A,0), MATCH(Places!I$1,Hosts!$A$1:$M$1,0))</f>
        <v>0.38</v>
      </c>
      <c r="J2067" t="str">
        <f>INDEX(Hosts!$A:$M, MATCH(Places!$B2067,Hosts!$A:$A,0), MATCH(Places!J$1,Hosts!$A$1:$M$1,0))</f>
        <v>No</v>
      </c>
      <c r="K2067">
        <v>18</v>
      </c>
      <c r="L2067" t="str">
        <f>VLOOKUP($K2067,Neighborhoods!$A:$C,2,0)</f>
        <v>Manhattan</v>
      </c>
      <c r="M2067" t="str">
        <f>VLOOKUP($K2067,Neighborhoods!$A:$C,3,0)</f>
        <v>Midtown</v>
      </c>
      <c r="N2067" t="str">
        <f>INDEX(Neighborhoods!$A:$C, MATCH(Places!$K2067,Neighborhoods!$A:$A,0), MATCH(Places!N$1,Neighborhoods!$A$1:$C$1,0))</f>
        <v>Manhattan</v>
      </c>
      <c r="O2067" t="str">
        <f>INDEX(Neighborhoods!$A:$C, MATCH(Places!$K2067,Neighborhoods!$A:$A,0), MATCH(Places!O$1,Neighborhoods!$A$1:$C$1,0))</f>
        <v>Midtown</v>
      </c>
      <c r="P2067" t="s">
        <v>11822</v>
      </c>
      <c r="Q2067" t="str">
        <f t="shared" si="128"/>
        <v>No</v>
      </c>
      <c r="R2067">
        <v>2</v>
      </c>
      <c r="S2067" t="str">
        <f t="shared" si="129"/>
        <v>Small</v>
      </c>
      <c r="T2067" s="50">
        <v>77</v>
      </c>
      <c r="U2067" s="70">
        <f t="shared" si="130"/>
        <v>0.03</v>
      </c>
      <c r="V2067" s="52">
        <v>4.5999999999999996</v>
      </c>
      <c r="W2067" s="52" t="str" cm="1">
        <f t="array" ref="W2067">_xlfn.SWITCH(ROUND(V2067,0),5,"Excellent",4,"Good",3,"Ok","Bad")</f>
        <v>Excellent</v>
      </c>
      <c r="X2067">
        <v>5</v>
      </c>
      <c r="Y2067" t="str">
        <f t="shared" si="131"/>
        <v>No</v>
      </c>
      <c r="Z2067" s="68">
        <v>42992</v>
      </c>
      <c r="AA2067" s="68">
        <v>43615</v>
      </c>
      <c r="AB2067">
        <v>353</v>
      </c>
      <c r="AC2067" t="s">
        <v>15615</v>
      </c>
    </row>
    <row r="2068" spans="1:29" x14ac:dyDescent="0.3">
      <c r="A2068" t="s">
        <v>1529</v>
      </c>
      <c r="B2068">
        <v>494</v>
      </c>
      <c r="C2068" t="str">
        <f>VLOOKUP($B2068,Hosts!$A:$M,10,0)</f>
        <v>Within an hour</v>
      </c>
      <c r="D2068" s="70">
        <f>VLOOKUP($B2068,Hosts!$A:$M,11,0)</f>
        <v>1</v>
      </c>
      <c r="E2068" s="70">
        <f>VLOOKUP($B2068,Hosts!$A:$M,12,0)</f>
        <v>0.92</v>
      </c>
      <c r="F2068" t="str">
        <f>VLOOKUP($B2068,Hosts!$A:$M,13,0)</f>
        <v>No</v>
      </c>
      <c r="G2068" t="str">
        <f>INDEX(Hosts!$A:$M, MATCH(Places!$B2068,Hosts!$A:$A,0), MATCH(Places!G$1,Hosts!$A$1:$M$1,0))</f>
        <v>Within an hour</v>
      </c>
      <c r="H2068" s="70">
        <f>INDEX(Hosts!$A:$M, MATCH(Places!$B2068,Hosts!$A:$A,0), MATCH(Places!H$1,Hosts!$A$1:$M$1,0))</f>
        <v>1</v>
      </c>
      <c r="I2068" s="70">
        <f>INDEX(Hosts!$A:$M, MATCH(Places!$B2068,Hosts!$A:$A,0), MATCH(Places!I$1,Hosts!$A$1:$M$1,0))</f>
        <v>0.92</v>
      </c>
      <c r="J2068" t="str">
        <f>INDEX(Hosts!$A:$M, MATCH(Places!$B2068,Hosts!$A:$A,0), MATCH(Places!J$1,Hosts!$A$1:$M$1,0))</f>
        <v>No</v>
      </c>
      <c r="K2068">
        <v>12</v>
      </c>
      <c r="L2068" t="str">
        <f>VLOOKUP($K2068,Neighborhoods!$A:$C,2,0)</f>
        <v>Brooklyn</v>
      </c>
      <c r="M2068" t="str">
        <f>VLOOKUP($K2068,Neighborhoods!$A:$C,3,0)</f>
        <v>Williamsburg</v>
      </c>
      <c r="N2068" t="str">
        <f>INDEX(Neighborhoods!$A:$C, MATCH(Places!$K2068,Neighborhoods!$A:$A,0), MATCH(Places!N$1,Neighborhoods!$A$1:$C$1,0))</f>
        <v>Brooklyn</v>
      </c>
      <c r="O2068" t="str">
        <f>INDEX(Neighborhoods!$A:$C, MATCH(Places!$K2068,Neighborhoods!$A:$A,0), MATCH(Places!O$1,Neighborhoods!$A$1:$C$1,0))</f>
        <v>Williamsburg</v>
      </c>
      <c r="P2068" t="s">
        <v>1</v>
      </c>
      <c r="Q2068" t="str">
        <f t="shared" si="128"/>
        <v>Yes</v>
      </c>
      <c r="R2068">
        <v>3</v>
      </c>
      <c r="S2068" t="str">
        <f t="shared" si="129"/>
        <v>Medium</v>
      </c>
      <c r="T2068" s="50">
        <v>109</v>
      </c>
      <c r="U2068" s="70">
        <f t="shared" si="130"/>
        <v>0.03</v>
      </c>
      <c r="V2068" s="52">
        <v>4.97</v>
      </c>
      <c r="W2068" s="52" t="str" cm="1">
        <f t="array" ref="W2068">_xlfn.SWITCH(ROUND(V2068,0),5,"Excellent",4,"Good",3,"Ok","Bad")</f>
        <v>Excellent</v>
      </c>
      <c r="X2068">
        <v>169</v>
      </c>
      <c r="Y2068" t="str">
        <f t="shared" si="131"/>
        <v>Yes</v>
      </c>
      <c r="Z2068" s="68">
        <v>42557</v>
      </c>
      <c r="AA2068" s="68">
        <v>43838</v>
      </c>
      <c r="AB2068">
        <v>30</v>
      </c>
      <c r="AC2068" t="s">
        <v>15616</v>
      </c>
    </row>
    <row r="2069" spans="1:29" x14ac:dyDescent="0.3">
      <c r="A2069" t="s">
        <v>1530</v>
      </c>
      <c r="B2069">
        <v>2885</v>
      </c>
      <c r="C2069" t="str">
        <f>VLOOKUP($B2069,Hosts!$A:$M,10,0)</f>
        <v>Within a few hours</v>
      </c>
      <c r="D2069" s="70">
        <f>VLOOKUP($B2069,Hosts!$A:$M,11,0)</f>
        <v>0.97</v>
      </c>
      <c r="E2069" s="70">
        <f>VLOOKUP($B2069,Hosts!$A:$M,12,0)</f>
        <v>0.97</v>
      </c>
      <c r="F2069" t="str">
        <f>VLOOKUP($B2069,Hosts!$A:$M,13,0)</f>
        <v>No</v>
      </c>
      <c r="G2069" t="str">
        <f>INDEX(Hosts!$A:$M, MATCH(Places!$B2069,Hosts!$A:$A,0), MATCH(Places!G$1,Hosts!$A$1:$M$1,0))</f>
        <v>Within a few hours</v>
      </c>
      <c r="H2069" s="70">
        <f>INDEX(Hosts!$A:$M, MATCH(Places!$B2069,Hosts!$A:$A,0), MATCH(Places!H$1,Hosts!$A$1:$M$1,0))</f>
        <v>0.97</v>
      </c>
      <c r="I2069" s="70">
        <f>INDEX(Hosts!$A:$M, MATCH(Places!$B2069,Hosts!$A:$A,0), MATCH(Places!I$1,Hosts!$A$1:$M$1,0))</f>
        <v>0.97</v>
      </c>
      <c r="J2069" t="str">
        <f>INDEX(Hosts!$A:$M, MATCH(Places!$B2069,Hosts!$A:$A,0), MATCH(Places!J$1,Hosts!$A$1:$M$1,0))</f>
        <v>No</v>
      </c>
      <c r="K2069">
        <v>16</v>
      </c>
      <c r="L2069" t="str">
        <f>VLOOKUP($K2069,Neighborhoods!$A:$C,2,0)</f>
        <v>Manhattan</v>
      </c>
      <c r="M2069" t="str">
        <f>VLOOKUP($K2069,Neighborhoods!$A:$C,3,0)</f>
        <v>Harlem</v>
      </c>
      <c r="N2069" t="str">
        <f>INDEX(Neighborhoods!$A:$C, MATCH(Places!$K2069,Neighborhoods!$A:$A,0), MATCH(Places!N$1,Neighborhoods!$A$1:$C$1,0))</f>
        <v>Manhattan</v>
      </c>
      <c r="O2069" t="str">
        <f>INDEX(Neighborhoods!$A:$C, MATCH(Places!$K2069,Neighborhoods!$A:$A,0), MATCH(Places!O$1,Neighborhoods!$A$1:$C$1,0))</f>
        <v>Harlem</v>
      </c>
      <c r="P2069" t="s">
        <v>11822</v>
      </c>
      <c r="Q2069" t="str">
        <f t="shared" si="128"/>
        <v>No</v>
      </c>
      <c r="R2069">
        <v>4</v>
      </c>
      <c r="S2069" t="str">
        <f t="shared" si="129"/>
        <v>Medium</v>
      </c>
      <c r="T2069" s="50">
        <v>239</v>
      </c>
      <c r="U2069" s="70">
        <f t="shared" si="130"/>
        <v>0.04</v>
      </c>
      <c r="V2069" s="52">
        <v>4.51</v>
      </c>
      <c r="W2069" s="52" t="str" cm="1">
        <f t="array" ref="W2069">_xlfn.SWITCH(ROUND(V2069,0),5,"Excellent",4,"Good",3,"Ok","Bad")</f>
        <v>Excellent</v>
      </c>
      <c r="X2069">
        <v>193</v>
      </c>
      <c r="Y2069" t="str">
        <f t="shared" si="131"/>
        <v>No</v>
      </c>
      <c r="Z2069" s="68">
        <v>42542</v>
      </c>
      <c r="AA2069" s="68">
        <v>44045</v>
      </c>
      <c r="AB2069">
        <v>336</v>
      </c>
      <c r="AC2069" t="s">
        <v>15616</v>
      </c>
    </row>
    <row r="2070" spans="1:29" x14ac:dyDescent="0.3">
      <c r="A2070" t="s">
        <v>1531</v>
      </c>
      <c r="B2070">
        <v>2840</v>
      </c>
      <c r="C2070" t="str">
        <f>VLOOKUP($B2070,Hosts!$A:$M,10,0)</f>
        <v>Within an hour</v>
      </c>
      <c r="D2070" s="70">
        <f>VLOOKUP($B2070,Hosts!$A:$M,11,0)</f>
        <v>1</v>
      </c>
      <c r="E2070" s="70">
        <f>VLOOKUP($B2070,Hosts!$A:$M,12,0)</f>
        <v>0.92</v>
      </c>
      <c r="F2070" t="str">
        <f>VLOOKUP($B2070,Hosts!$A:$M,13,0)</f>
        <v>Yes</v>
      </c>
      <c r="G2070" t="str">
        <f>INDEX(Hosts!$A:$M, MATCH(Places!$B2070,Hosts!$A:$A,0), MATCH(Places!G$1,Hosts!$A$1:$M$1,0))</f>
        <v>Within an hour</v>
      </c>
      <c r="H2070" s="70">
        <f>INDEX(Hosts!$A:$M, MATCH(Places!$B2070,Hosts!$A:$A,0), MATCH(Places!H$1,Hosts!$A$1:$M$1,0))</f>
        <v>1</v>
      </c>
      <c r="I2070" s="70">
        <f>INDEX(Hosts!$A:$M, MATCH(Places!$B2070,Hosts!$A:$A,0), MATCH(Places!I$1,Hosts!$A$1:$M$1,0))</f>
        <v>0.92</v>
      </c>
      <c r="J2070" t="str">
        <f>INDEX(Hosts!$A:$M, MATCH(Places!$B2070,Hosts!$A:$A,0), MATCH(Places!J$1,Hosts!$A$1:$M$1,0))</f>
        <v>Yes</v>
      </c>
      <c r="K2070">
        <v>7</v>
      </c>
      <c r="L2070" t="str">
        <f>VLOOKUP($K2070,Neighborhoods!$A:$C,2,0)</f>
        <v>Brooklyn</v>
      </c>
      <c r="M2070" t="str">
        <f>VLOOKUP($K2070,Neighborhoods!$A:$C,3,0)</f>
        <v>Bedford-Stuyvesant</v>
      </c>
      <c r="N2070" t="str">
        <f>INDEX(Neighborhoods!$A:$C, MATCH(Places!$K2070,Neighborhoods!$A:$A,0), MATCH(Places!N$1,Neighborhoods!$A$1:$C$1,0))</f>
        <v>Brooklyn</v>
      </c>
      <c r="O2070" t="str">
        <f>INDEX(Neighborhoods!$A:$C, MATCH(Places!$K2070,Neighborhoods!$A:$A,0), MATCH(Places!O$1,Neighborhoods!$A$1:$C$1,0))</f>
        <v>Bedford-Stuyvesant</v>
      </c>
      <c r="P2070" t="s">
        <v>11822</v>
      </c>
      <c r="Q2070" t="str">
        <f t="shared" si="128"/>
        <v>No</v>
      </c>
      <c r="R2070">
        <v>6</v>
      </c>
      <c r="S2070" t="str">
        <f t="shared" si="129"/>
        <v>Large</v>
      </c>
      <c r="T2070" s="50">
        <v>150</v>
      </c>
      <c r="U2070" s="70">
        <f t="shared" si="130"/>
        <v>0.03</v>
      </c>
      <c r="V2070" s="52">
        <v>4.99</v>
      </c>
      <c r="W2070" s="52" t="str" cm="1">
        <f t="array" ref="W2070">_xlfn.SWITCH(ROUND(V2070,0),5,"Excellent",4,"Good",3,"Ok","Bad")</f>
        <v>Excellent</v>
      </c>
      <c r="X2070">
        <v>134</v>
      </c>
      <c r="Y2070" t="str">
        <f t="shared" si="131"/>
        <v>Yes</v>
      </c>
      <c r="Z2070" s="68">
        <v>42590</v>
      </c>
      <c r="AA2070" s="68">
        <v>43905</v>
      </c>
      <c r="AB2070">
        <v>60</v>
      </c>
      <c r="AC2070" t="s">
        <v>15615</v>
      </c>
    </row>
    <row r="2071" spans="1:29" x14ac:dyDescent="0.3">
      <c r="A2071" t="s">
        <v>14823</v>
      </c>
      <c r="B2071">
        <v>2886</v>
      </c>
      <c r="C2071" t="str">
        <f>VLOOKUP($B2071,Hosts!$A:$M,10,0)</f>
        <v>Within a few hours</v>
      </c>
      <c r="D2071" s="70">
        <f>VLOOKUP($B2071,Hosts!$A:$M,11,0)</f>
        <v>0.96</v>
      </c>
      <c r="E2071" s="70">
        <f>VLOOKUP($B2071,Hosts!$A:$M,12,0)</f>
        <v>0.92</v>
      </c>
      <c r="F2071" t="str">
        <f>VLOOKUP($B2071,Hosts!$A:$M,13,0)</f>
        <v>No</v>
      </c>
      <c r="G2071" t="str">
        <f>INDEX(Hosts!$A:$M, MATCH(Places!$B2071,Hosts!$A:$A,0), MATCH(Places!G$1,Hosts!$A$1:$M$1,0))</f>
        <v>Within a few hours</v>
      </c>
      <c r="H2071" s="70">
        <f>INDEX(Hosts!$A:$M, MATCH(Places!$B2071,Hosts!$A:$A,0), MATCH(Places!H$1,Hosts!$A$1:$M$1,0))</f>
        <v>0.96</v>
      </c>
      <c r="I2071" s="70">
        <f>INDEX(Hosts!$A:$M, MATCH(Places!$B2071,Hosts!$A:$A,0), MATCH(Places!I$1,Hosts!$A$1:$M$1,0))</f>
        <v>0.92</v>
      </c>
      <c r="J2071" t="str">
        <f>INDEX(Hosts!$A:$M, MATCH(Places!$B2071,Hosts!$A:$A,0), MATCH(Places!J$1,Hosts!$A$1:$M$1,0))</f>
        <v>No</v>
      </c>
      <c r="K2071">
        <v>17</v>
      </c>
      <c r="L2071" t="str">
        <f>VLOOKUP($K2071,Neighborhoods!$A:$C,2,0)</f>
        <v>Manhattan</v>
      </c>
      <c r="M2071" t="str">
        <f>VLOOKUP($K2071,Neighborhoods!$A:$C,3,0)</f>
        <v>Hell's Kitchen</v>
      </c>
      <c r="N2071" t="str">
        <f>INDEX(Neighborhoods!$A:$C, MATCH(Places!$K2071,Neighborhoods!$A:$A,0), MATCH(Places!N$1,Neighborhoods!$A$1:$C$1,0))</f>
        <v>Manhattan</v>
      </c>
      <c r="O2071" t="str">
        <f>INDEX(Neighborhoods!$A:$C, MATCH(Places!$K2071,Neighborhoods!$A:$A,0), MATCH(Places!O$1,Neighborhoods!$A$1:$C$1,0))</f>
        <v>Hell's Kitchen</v>
      </c>
      <c r="P2071" t="s">
        <v>11822</v>
      </c>
      <c r="Q2071" t="str">
        <f t="shared" si="128"/>
        <v>No</v>
      </c>
      <c r="R2071">
        <v>3</v>
      </c>
      <c r="S2071" t="str">
        <f t="shared" si="129"/>
        <v>Medium</v>
      </c>
      <c r="T2071" s="50">
        <v>104</v>
      </c>
      <c r="U2071" s="70">
        <f t="shared" si="130"/>
        <v>0.03</v>
      </c>
      <c r="V2071" s="52">
        <v>4.6500000000000004</v>
      </c>
      <c r="W2071" s="52" t="str" cm="1">
        <f t="array" ref="W2071">_xlfn.SWITCH(ROUND(V2071,0),5,"Excellent",4,"Good",3,"Ok","Bad")</f>
        <v>Excellent</v>
      </c>
      <c r="X2071">
        <v>245</v>
      </c>
      <c r="Y2071" t="str">
        <f t="shared" si="131"/>
        <v>No</v>
      </c>
      <c r="Z2071" s="68">
        <v>42585</v>
      </c>
      <c r="AA2071" s="68">
        <v>44032</v>
      </c>
      <c r="AB2071">
        <v>176</v>
      </c>
      <c r="AC2071" t="s">
        <v>15615</v>
      </c>
    </row>
    <row r="2072" spans="1:29" x14ac:dyDescent="0.3">
      <c r="A2072" t="s">
        <v>1532</v>
      </c>
      <c r="B2072">
        <v>1022</v>
      </c>
      <c r="C2072" t="str">
        <f>VLOOKUP($B2072,Hosts!$A:$M,10,0)</f>
        <v>Within a day</v>
      </c>
      <c r="D2072" s="70">
        <f>VLOOKUP($B2072,Hosts!$A:$M,11,0)</f>
        <v>0.5</v>
      </c>
      <c r="E2072" s="70">
        <f>VLOOKUP($B2072,Hosts!$A:$M,12,0)</f>
        <v>0.67</v>
      </c>
      <c r="F2072" t="str">
        <f>VLOOKUP($B2072,Hosts!$A:$M,13,0)</f>
        <v>No</v>
      </c>
      <c r="G2072" t="str">
        <f>INDEX(Hosts!$A:$M, MATCH(Places!$B2072,Hosts!$A:$A,0), MATCH(Places!G$1,Hosts!$A$1:$M$1,0))</f>
        <v>Within a day</v>
      </c>
      <c r="H2072" s="70">
        <f>INDEX(Hosts!$A:$M, MATCH(Places!$B2072,Hosts!$A:$A,0), MATCH(Places!H$1,Hosts!$A$1:$M$1,0))</f>
        <v>0.5</v>
      </c>
      <c r="I2072" s="70">
        <f>INDEX(Hosts!$A:$M, MATCH(Places!$B2072,Hosts!$A:$A,0), MATCH(Places!I$1,Hosts!$A$1:$M$1,0))</f>
        <v>0.67</v>
      </c>
      <c r="J2072" t="str">
        <f>INDEX(Hosts!$A:$M, MATCH(Places!$B2072,Hosts!$A:$A,0), MATCH(Places!J$1,Hosts!$A$1:$M$1,0))</f>
        <v>No</v>
      </c>
      <c r="K2072">
        <v>12</v>
      </c>
      <c r="L2072" t="str">
        <f>VLOOKUP($K2072,Neighborhoods!$A:$C,2,0)</f>
        <v>Brooklyn</v>
      </c>
      <c r="M2072" t="str">
        <f>VLOOKUP($K2072,Neighborhoods!$A:$C,3,0)</f>
        <v>Williamsburg</v>
      </c>
      <c r="N2072" t="str">
        <f>INDEX(Neighborhoods!$A:$C, MATCH(Places!$K2072,Neighborhoods!$A:$A,0), MATCH(Places!N$1,Neighborhoods!$A$1:$C$1,0))</f>
        <v>Brooklyn</v>
      </c>
      <c r="O2072" t="str">
        <f>INDEX(Neighborhoods!$A:$C, MATCH(Places!$K2072,Neighborhoods!$A:$A,0), MATCH(Places!O$1,Neighborhoods!$A$1:$C$1,0))</f>
        <v>Williamsburg</v>
      </c>
      <c r="P2072" t="s">
        <v>1</v>
      </c>
      <c r="Q2072" t="str">
        <f t="shared" si="128"/>
        <v>Yes</v>
      </c>
      <c r="R2072">
        <v>1</v>
      </c>
      <c r="S2072" t="str">
        <f t="shared" si="129"/>
        <v>Small</v>
      </c>
      <c r="T2072" s="50">
        <v>59</v>
      </c>
      <c r="U2072" s="70">
        <f t="shared" si="130"/>
        <v>0.03</v>
      </c>
      <c r="V2072" s="52">
        <v>4.9000000000000004</v>
      </c>
      <c r="W2072" s="52" t="str" cm="1">
        <f t="array" ref="W2072">_xlfn.SWITCH(ROUND(V2072,0),5,"Excellent",4,"Good",3,"Ok","Bad")</f>
        <v>Excellent</v>
      </c>
      <c r="X2072">
        <v>48</v>
      </c>
      <c r="Y2072" t="str">
        <f t="shared" si="131"/>
        <v>No</v>
      </c>
      <c r="Z2072" s="68">
        <v>42557</v>
      </c>
      <c r="AA2072" s="68">
        <v>43709</v>
      </c>
      <c r="AB2072">
        <v>363</v>
      </c>
      <c r="AC2072" t="s">
        <v>15615</v>
      </c>
    </row>
    <row r="2073" spans="1:29" x14ac:dyDescent="0.3">
      <c r="A2073" t="s">
        <v>1533</v>
      </c>
      <c r="B2073">
        <v>2848</v>
      </c>
      <c r="C2073" t="str">
        <f>VLOOKUP($B2073,Hosts!$A:$M,10,0)</f>
        <v>Within a day</v>
      </c>
      <c r="D2073" s="70">
        <f>VLOOKUP($B2073,Hosts!$A:$M,11,0)</f>
        <v>0.64</v>
      </c>
      <c r="E2073" s="70">
        <f>VLOOKUP($B2073,Hosts!$A:$M,12,0)</f>
        <v>0.91</v>
      </c>
      <c r="F2073" t="str">
        <f>VLOOKUP($B2073,Hosts!$A:$M,13,0)</f>
        <v>No</v>
      </c>
      <c r="G2073" t="str">
        <f>INDEX(Hosts!$A:$M, MATCH(Places!$B2073,Hosts!$A:$A,0), MATCH(Places!G$1,Hosts!$A$1:$M$1,0))</f>
        <v>Within a day</v>
      </c>
      <c r="H2073" s="70">
        <f>INDEX(Hosts!$A:$M, MATCH(Places!$B2073,Hosts!$A:$A,0), MATCH(Places!H$1,Hosts!$A$1:$M$1,0))</f>
        <v>0.64</v>
      </c>
      <c r="I2073" s="70">
        <f>INDEX(Hosts!$A:$M, MATCH(Places!$B2073,Hosts!$A:$A,0), MATCH(Places!I$1,Hosts!$A$1:$M$1,0))</f>
        <v>0.91</v>
      </c>
      <c r="J2073" t="str">
        <f>INDEX(Hosts!$A:$M, MATCH(Places!$B2073,Hosts!$A:$A,0), MATCH(Places!J$1,Hosts!$A$1:$M$1,0))</f>
        <v>No</v>
      </c>
      <c r="K2073">
        <v>14</v>
      </c>
      <c r="L2073" t="str">
        <f>VLOOKUP($K2073,Neighborhoods!$A:$C,2,0)</f>
        <v>Manhattan</v>
      </c>
      <c r="M2073" t="str">
        <f>VLOOKUP($K2073,Neighborhoods!$A:$C,3,0)</f>
        <v>East Harlem</v>
      </c>
      <c r="N2073" t="str">
        <f>INDEX(Neighborhoods!$A:$C, MATCH(Places!$K2073,Neighborhoods!$A:$A,0), MATCH(Places!N$1,Neighborhoods!$A$1:$C$1,0))</f>
        <v>Manhattan</v>
      </c>
      <c r="O2073" t="str">
        <f>INDEX(Neighborhoods!$A:$C, MATCH(Places!$K2073,Neighborhoods!$A:$A,0), MATCH(Places!O$1,Neighborhoods!$A$1:$C$1,0))</f>
        <v>East Harlem</v>
      </c>
      <c r="P2073" t="s">
        <v>11822</v>
      </c>
      <c r="Q2073" t="str">
        <f t="shared" si="128"/>
        <v>No</v>
      </c>
      <c r="R2073">
        <v>6</v>
      </c>
      <c r="S2073" t="str">
        <f t="shared" si="129"/>
        <v>Large</v>
      </c>
      <c r="T2073" s="50">
        <v>200</v>
      </c>
      <c r="U2073" s="70">
        <f t="shared" si="130"/>
        <v>0.04</v>
      </c>
      <c r="V2073" s="52">
        <v>4.7300000000000004</v>
      </c>
      <c r="W2073" s="52" t="str" cm="1">
        <f t="array" ref="W2073">_xlfn.SWITCH(ROUND(V2073,0),5,"Excellent",4,"Good",3,"Ok","Bad")</f>
        <v>Excellent</v>
      </c>
      <c r="X2073">
        <v>30</v>
      </c>
      <c r="Y2073" t="str">
        <f t="shared" si="131"/>
        <v>No</v>
      </c>
      <c r="Z2073" s="68">
        <v>43591</v>
      </c>
      <c r="AA2073" s="68">
        <v>43908</v>
      </c>
      <c r="AB2073">
        <v>353</v>
      </c>
      <c r="AC2073" t="s">
        <v>15615</v>
      </c>
    </row>
    <row r="2074" spans="1:29" x14ac:dyDescent="0.3">
      <c r="A2074" t="s">
        <v>1534</v>
      </c>
      <c r="B2074">
        <v>62</v>
      </c>
      <c r="C2074" t="str">
        <f>VLOOKUP($B2074,Hosts!$A:$M,10,0)</f>
        <v>Within a day</v>
      </c>
      <c r="D2074" s="70">
        <f>VLOOKUP($B2074,Hosts!$A:$M,11,0)</f>
        <v>0.67</v>
      </c>
      <c r="E2074" s="70">
        <f>VLOOKUP($B2074,Hosts!$A:$M,12,0)</f>
        <v>0.32</v>
      </c>
      <c r="F2074" t="str">
        <f>VLOOKUP($B2074,Hosts!$A:$M,13,0)</f>
        <v>Yes</v>
      </c>
      <c r="G2074" t="str">
        <f>INDEX(Hosts!$A:$M, MATCH(Places!$B2074,Hosts!$A:$A,0), MATCH(Places!G$1,Hosts!$A$1:$M$1,0))</f>
        <v>Within a day</v>
      </c>
      <c r="H2074" s="70">
        <f>INDEX(Hosts!$A:$M, MATCH(Places!$B2074,Hosts!$A:$A,0), MATCH(Places!H$1,Hosts!$A$1:$M$1,0))</f>
        <v>0.67</v>
      </c>
      <c r="I2074" s="70">
        <f>INDEX(Hosts!$A:$M, MATCH(Places!$B2074,Hosts!$A:$A,0), MATCH(Places!I$1,Hosts!$A$1:$M$1,0))</f>
        <v>0.32</v>
      </c>
      <c r="J2074" t="str">
        <f>INDEX(Hosts!$A:$M, MATCH(Places!$B2074,Hosts!$A:$A,0), MATCH(Places!J$1,Hosts!$A$1:$M$1,0))</f>
        <v>Yes</v>
      </c>
      <c r="K2074">
        <v>7</v>
      </c>
      <c r="L2074" t="str">
        <f>VLOOKUP($K2074,Neighborhoods!$A:$C,2,0)</f>
        <v>Brooklyn</v>
      </c>
      <c r="M2074" t="str">
        <f>VLOOKUP($K2074,Neighborhoods!$A:$C,3,0)</f>
        <v>Bedford-Stuyvesant</v>
      </c>
      <c r="N2074" t="str">
        <f>INDEX(Neighborhoods!$A:$C, MATCH(Places!$K2074,Neighborhoods!$A:$A,0), MATCH(Places!N$1,Neighborhoods!$A$1:$C$1,0))</f>
        <v>Brooklyn</v>
      </c>
      <c r="O2074" t="str">
        <f>INDEX(Neighborhoods!$A:$C, MATCH(Places!$K2074,Neighborhoods!$A:$A,0), MATCH(Places!O$1,Neighborhoods!$A$1:$C$1,0))</f>
        <v>Bedford-Stuyvesant</v>
      </c>
      <c r="P2074" t="s">
        <v>11822</v>
      </c>
      <c r="Q2074" t="str">
        <f t="shared" si="128"/>
        <v>No</v>
      </c>
      <c r="R2074">
        <v>16</v>
      </c>
      <c r="S2074" t="str">
        <f t="shared" si="129"/>
        <v>Large</v>
      </c>
      <c r="T2074" s="50">
        <v>1000</v>
      </c>
      <c r="U2074" s="70">
        <f t="shared" si="130"/>
        <v>7.0000000000000007E-2</v>
      </c>
      <c r="V2074" s="52">
        <v>4.92</v>
      </c>
      <c r="W2074" s="52" t="str" cm="1">
        <f t="array" ref="W2074">_xlfn.SWITCH(ROUND(V2074,0),5,"Excellent",4,"Good",3,"Ok","Bad")</f>
        <v>Excellent</v>
      </c>
      <c r="X2074">
        <v>12</v>
      </c>
      <c r="Y2074" t="str">
        <f t="shared" si="131"/>
        <v>No</v>
      </c>
      <c r="Z2074" s="68">
        <v>42568</v>
      </c>
      <c r="AA2074" s="68">
        <v>43831</v>
      </c>
      <c r="AB2074">
        <v>76</v>
      </c>
      <c r="AC2074" t="s">
        <v>15615</v>
      </c>
    </row>
    <row r="2075" spans="1:29" x14ac:dyDescent="0.3">
      <c r="A2075" t="s">
        <v>1535</v>
      </c>
      <c r="B2075">
        <v>565</v>
      </c>
      <c r="C2075" t="str">
        <f>VLOOKUP($B2075,Hosts!$A:$M,10,0)</f>
        <v>Within a few hours</v>
      </c>
      <c r="D2075" s="70">
        <f>VLOOKUP($B2075,Hosts!$A:$M,11,0)</f>
        <v>1</v>
      </c>
      <c r="E2075" s="70">
        <f>VLOOKUP($B2075,Hosts!$A:$M,12,0)</f>
        <v>0.9</v>
      </c>
      <c r="F2075" t="str">
        <f>VLOOKUP($B2075,Hosts!$A:$M,13,0)</f>
        <v>Yes</v>
      </c>
      <c r="G2075" t="str">
        <f>INDEX(Hosts!$A:$M, MATCH(Places!$B2075,Hosts!$A:$A,0), MATCH(Places!G$1,Hosts!$A$1:$M$1,0))</f>
        <v>Within a few hours</v>
      </c>
      <c r="H2075" s="70">
        <f>INDEX(Hosts!$A:$M, MATCH(Places!$B2075,Hosts!$A:$A,0), MATCH(Places!H$1,Hosts!$A$1:$M$1,0))</f>
        <v>1</v>
      </c>
      <c r="I2075" s="70">
        <f>INDEX(Hosts!$A:$M, MATCH(Places!$B2075,Hosts!$A:$A,0), MATCH(Places!I$1,Hosts!$A$1:$M$1,0))</f>
        <v>0.9</v>
      </c>
      <c r="J2075" t="str">
        <f>INDEX(Hosts!$A:$M, MATCH(Places!$B2075,Hosts!$A:$A,0), MATCH(Places!J$1,Hosts!$A$1:$M$1,0))</f>
        <v>Yes</v>
      </c>
      <c r="K2075">
        <v>21</v>
      </c>
      <c r="L2075" t="str">
        <f>VLOOKUP($K2075,Neighborhoods!$A:$C,2,0)</f>
        <v>Queens</v>
      </c>
      <c r="M2075" t="str">
        <f>VLOOKUP($K2075,Neighborhoods!$A:$C,3,0)</f>
        <v>Astoria</v>
      </c>
      <c r="N2075" t="str">
        <f>INDEX(Neighborhoods!$A:$C, MATCH(Places!$K2075,Neighborhoods!$A:$A,0), MATCH(Places!N$1,Neighborhoods!$A$1:$C$1,0))</f>
        <v>Queens</v>
      </c>
      <c r="O2075" t="str">
        <f>INDEX(Neighborhoods!$A:$C, MATCH(Places!$K2075,Neighborhoods!$A:$A,0), MATCH(Places!O$1,Neighborhoods!$A$1:$C$1,0))</f>
        <v>Astoria</v>
      </c>
      <c r="P2075" t="s">
        <v>1</v>
      </c>
      <c r="Q2075" t="str">
        <f t="shared" si="128"/>
        <v>Yes</v>
      </c>
      <c r="R2075">
        <v>2</v>
      </c>
      <c r="S2075" t="str">
        <f t="shared" si="129"/>
        <v>Small</v>
      </c>
      <c r="T2075" s="50">
        <v>45</v>
      </c>
      <c r="U2075" s="70">
        <f t="shared" si="130"/>
        <v>0.03</v>
      </c>
      <c r="V2075" s="52">
        <v>4.84</v>
      </c>
      <c r="W2075" s="52" t="str" cm="1">
        <f t="array" ref="W2075">_xlfn.SWITCH(ROUND(V2075,0),5,"Excellent",4,"Good",3,"Ok","Bad")</f>
        <v>Excellent</v>
      </c>
      <c r="X2075">
        <v>55</v>
      </c>
      <c r="Y2075" t="str">
        <f t="shared" si="131"/>
        <v>No</v>
      </c>
      <c r="Z2075" s="68">
        <v>42737</v>
      </c>
      <c r="AA2075" s="68">
        <v>43921</v>
      </c>
      <c r="AB2075">
        <v>360</v>
      </c>
      <c r="AC2075" t="s">
        <v>15615</v>
      </c>
    </row>
    <row r="2076" spans="1:29" x14ac:dyDescent="0.3">
      <c r="A2076" t="s">
        <v>14482</v>
      </c>
      <c r="B2076">
        <v>2725</v>
      </c>
      <c r="C2076" t="str">
        <f>VLOOKUP($B2076,Hosts!$A:$M,10,0)</f>
        <v>Within an hour</v>
      </c>
      <c r="D2076" s="70">
        <f>VLOOKUP($B2076,Hosts!$A:$M,11,0)</f>
        <v>1</v>
      </c>
      <c r="E2076" s="70">
        <f>VLOOKUP($B2076,Hosts!$A:$M,12,0)</f>
        <v>0.95</v>
      </c>
      <c r="F2076" t="str">
        <f>VLOOKUP($B2076,Hosts!$A:$M,13,0)</f>
        <v>No</v>
      </c>
      <c r="G2076" t="str">
        <f>INDEX(Hosts!$A:$M, MATCH(Places!$B2076,Hosts!$A:$A,0), MATCH(Places!G$1,Hosts!$A$1:$M$1,0))</f>
        <v>Within an hour</v>
      </c>
      <c r="H2076" s="70">
        <f>INDEX(Hosts!$A:$M, MATCH(Places!$B2076,Hosts!$A:$A,0), MATCH(Places!H$1,Hosts!$A$1:$M$1,0))</f>
        <v>1</v>
      </c>
      <c r="I2076" s="70">
        <f>INDEX(Hosts!$A:$M, MATCH(Places!$B2076,Hosts!$A:$A,0), MATCH(Places!I$1,Hosts!$A$1:$M$1,0))</f>
        <v>0.95</v>
      </c>
      <c r="J2076" t="str">
        <f>INDEX(Hosts!$A:$M, MATCH(Places!$B2076,Hosts!$A:$A,0), MATCH(Places!J$1,Hosts!$A$1:$M$1,0))</f>
        <v>No</v>
      </c>
      <c r="K2076">
        <v>10</v>
      </c>
      <c r="L2076" t="str">
        <f>VLOOKUP($K2076,Neighborhoods!$A:$C,2,0)</f>
        <v>Brooklyn</v>
      </c>
      <c r="M2076" t="str">
        <f>VLOOKUP($K2076,Neighborhoods!$A:$C,3,0)</f>
        <v>East Flatbush</v>
      </c>
      <c r="N2076" t="str">
        <f>INDEX(Neighborhoods!$A:$C, MATCH(Places!$K2076,Neighborhoods!$A:$A,0), MATCH(Places!N$1,Neighborhoods!$A$1:$C$1,0))</f>
        <v>Brooklyn</v>
      </c>
      <c r="O2076" t="str">
        <f>INDEX(Neighborhoods!$A:$C, MATCH(Places!$K2076,Neighborhoods!$A:$A,0), MATCH(Places!O$1,Neighborhoods!$A$1:$C$1,0))</f>
        <v>East Flatbush</v>
      </c>
      <c r="P2076" t="s">
        <v>11822</v>
      </c>
      <c r="Q2076" t="str">
        <f t="shared" si="128"/>
        <v>No</v>
      </c>
      <c r="R2076">
        <v>6</v>
      </c>
      <c r="S2076" t="str">
        <f t="shared" si="129"/>
        <v>Large</v>
      </c>
      <c r="T2076" s="50">
        <v>250</v>
      </c>
      <c r="U2076" s="70">
        <f t="shared" si="130"/>
        <v>0.04</v>
      </c>
      <c r="V2076" s="52">
        <v>4.83</v>
      </c>
      <c r="W2076" s="52" t="str" cm="1">
        <f t="array" ref="W2076">_xlfn.SWITCH(ROUND(V2076,0),5,"Excellent",4,"Good",3,"Ok","Bad")</f>
        <v>Excellent</v>
      </c>
      <c r="X2076">
        <v>54</v>
      </c>
      <c r="Y2076" t="str">
        <f t="shared" si="131"/>
        <v>No</v>
      </c>
      <c r="Z2076" s="68">
        <v>42631</v>
      </c>
      <c r="AA2076" s="68">
        <v>44052</v>
      </c>
      <c r="AB2076">
        <v>364</v>
      </c>
      <c r="AC2076" t="s">
        <v>15615</v>
      </c>
    </row>
    <row r="2077" spans="1:29" x14ac:dyDescent="0.3">
      <c r="A2077" t="s">
        <v>1536</v>
      </c>
      <c r="B2077">
        <v>640</v>
      </c>
      <c r="C2077" t="str">
        <f>VLOOKUP($B2077,Hosts!$A:$M,10,0)</f>
        <v>Within an hour</v>
      </c>
      <c r="D2077" s="70">
        <f>VLOOKUP($B2077,Hosts!$A:$M,11,0)</f>
        <v>1</v>
      </c>
      <c r="E2077" s="70">
        <f>VLOOKUP($B2077,Hosts!$A:$M,12,0)</f>
        <v>1</v>
      </c>
      <c r="F2077" t="str">
        <f>VLOOKUP($B2077,Hosts!$A:$M,13,0)</f>
        <v>No</v>
      </c>
      <c r="G2077" t="str">
        <f>INDEX(Hosts!$A:$M, MATCH(Places!$B2077,Hosts!$A:$A,0), MATCH(Places!G$1,Hosts!$A$1:$M$1,0))</f>
        <v>Within an hour</v>
      </c>
      <c r="H2077" s="70">
        <f>INDEX(Hosts!$A:$M, MATCH(Places!$B2077,Hosts!$A:$A,0), MATCH(Places!H$1,Hosts!$A$1:$M$1,0))</f>
        <v>1</v>
      </c>
      <c r="I2077" s="70">
        <f>INDEX(Hosts!$A:$M, MATCH(Places!$B2077,Hosts!$A:$A,0), MATCH(Places!I$1,Hosts!$A$1:$M$1,0))</f>
        <v>1</v>
      </c>
      <c r="J2077" t="str">
        <f>INDEX(Hosts!$A:$M, MATCH(Places!$B2077,Hosts!$A:$A,0), MATCH(Places!J$1,Hosts!$A$1:$M$1,0))</f>
        <v>No</v>
      </c>
      <c r="K2077">
        <v>10</v>
      </c>
      <c r="L2077" t="str">
        <f>VLOOKUP($K2077,Neighborhoods!$A:$C,2,0)</f>
        <v>Brooklyn</v>
      </c>
      <c r="M2077" t="str">
        <f>VLOOKUP($K2077,Neighborhoods!$A:$C,3,0)</f>
        <v>East Flatbush</v>
      </c>
      <c r="N2077" t="str">
        <f>INDEX(Neighborhoods!$A:$C, MATCH(Places!$K2077,Neighborhoods!$A:$A,0), MATCH(Places!N$1,Neighborhoods!$A$1:$C$1,0))</f>
        <v>Brooklyn</v>
      </c>
      <c r="O2077" t="str">
        <f>INDEX(Neighborhoods!$A:$C, MATCH(Places!$K2077,Neighborhoods!$A:$A,0), MATCH(Places!O$1,Neighborhoods!$A$1:$C$1,0))</f>
        <v>East Flatbush</v>
      </c>
      <c r="P2077" t="s">
        <v>11822</v>
      </c>
      <c r="Q2077" t="str">
        <f t="shared" si="128"/>
        <v>No</v>
      </c>
      <c r="R2077">
        <v>4</v>
      </c>
      <c r="S2077" t="str">
        <f t="shared" si="129"/>
        <v>Medium</v>
      </c>
      <c r="T2077" s="50">
        <v>91</v>
      </c>
      <c r="U2077" s="70">
        <f t="shared" si="130"/>
        <v>0.03</v>
      </c>
      <c r="V2077" s="52">
        <v>4.84</v>
      </c>
      <c r="W2077" s="52" t="str" cm="1">
        <f t="array" ref="W2077">_xlfn.SWITCH(ROUND(V2077,0),5,"Excellent",4,"Good",3,"Ok","Bad")</f>
        <v>Excellent</v>
      </c>
      <c r="X2077">
        <v>74</v>
      </c>
      <c r="Y2077" t="str">
        <f t="shared" si="131"/>
        <v>No</v>
      </c>
      <c r="Z2077" s="68">
        <v>42555</v>
      </c>
      <c r="AA2077" s="68">
        <v>44045</v>
      </c>
      <c r="AB2077">
        <v>46</v>
      </c>
      <c r="AC2077" t="s">
        <v>15616</v>
      </c>
    </row>
    <row r="2078" spans="1:29" x14ac:dyDescent="0.3">
      <c r="A2078" t="s">
        <v>1537</v>
      </c>
      <c r="B2078">
        <v>2889</v>
      </c>
      <c r="C2078" t="str">
        <f>VLOOKUP($B2078,Hosts!$A:$M,10,0)</f>
        <v>Within a day</v>
      </c>
      <c r="D2078" s="70">
        <f>VLOOKUP($B2078,Hosts!$A:$M,11,0)</f>
        <v>1</v>
      </c>
      <c r="E2078" s="70">
        <f>VLOOKUP($B2078,Hosts!$A:$M,12,0)</f>
        <v>0.5</v>
      </c>
      <c r="F2078" t="str">
        <f>VLOOKUP($B2078,Hosts!$A:$M,13,0)</f>
        <v>No</v>
      </c>
      <c r="G2078" t="str">
        <f>INDEX(Hosts!$A:$M, MATCH(Places!$B2078,Hosts!$A:$A,0), MATCH(Places!G$1,Hosts!$A$1:$M$1,0))</f>
        <v>Within a day</v>
      </c>
      <c r="H2078" s="70">
        <f>INDEX(Hosts!$A:$M, MATCH(Places!$B2078,Hosts!$A:$A,0), MATCH(Places!H$1,Hosts!$A$1:$M$1,0))</f>
        <v>1</v>
      </c>
      <c r="I2078" s="70">
        <f>INDEX(Hosts!$A:$M, MATCH(Places!$B2078,Hosts!$A:$A,0), MATCH(Places!I$1,Hosts!$A$1:$M$1,0))</f>
        <v>0.5</v>
      </c>
      <c r="J2078" t="str">
        <f>INDEX(Hosts!$A:$M, MATCH(Places!$B2078,Hosts!$A:$A,0), MATCH(Places!J$1,Hosts!$A$1:$M$1,0))</f>
        <v>No</v>
      </c>
      <c r="K2078">
        <v>16</v>
      </c>
      <c r="L2078" t="str">
        <f>VLOOKUP($K2078,Neighborhoods!$A:$C,2,0)</f>
        <v>Manhattan</v>
      </c>
      <c r="M2078" t="str">
        <f>VLOOKUP($K2078,Neighborhoods!$A:$C,3,0)</f>
        <v>Harlem</v>
      </c>
      <c r="N2078" t="str">
        <f>INDEX(Neighborhoods!$A:$C, MATCH(Places!$K2078,Neighborhoods!$A:$A,0), MATCH(Places!N$1,Neighborhoods!$A$1:$C$1,0))</f>
        <v>Manhattan</v>
      </c>
      <c r="O2078" t="str">
        <f>INDEX(Neighborhoods!$A:$C, MATCH(Places!$K2078,Neighborhoods!$A:$A,0), MATCH(Places!O$1,Neighborhoods!$A$1:$C$1,0))</f>
        <v>Harlem</v>
      </c>
      <c r="P2078" t="s">
        <v>11822</v>
      </c>
      <c r="Q2078" t="str">
        <f t="shared" si="128"/>
        <v>No</v>
      </c>
      <c r="R2078">
        <v>4</v>
      </c>
      <c r="S2078" t="str">
        <f t="shared" si="129"/>
        <v>Medium</v>
      </c>
      <c r="T2078" s="50">
        <v>89</v>
      </c>
      <c r="U2078" s="70">
        <f t="shared" si="130"/>
        <v>0.03</v>
      </c>
      <c r="V2078" s="52">
        <v>5</v>
      </c>
      <c r="W2078" s="52" t="str" cm="1">
        <f t="array" ref="W2078">_xlfn.SWITCH(ROUND(V2078,0),5,"Excellent",4,"Good",3,"Ok","Bad")</f>
        <v>Excellent</v>
      </c>
      <c r="X2078">
        <v>9</v>
      </c>
      <c r="Y2078" t="str">
        <f t="shared" si="131"/>
        <v>No</v>
      </c>
      <c r="Z2078" s="68">
        <v>42945</v>
      </c>
      <c r="AA2078" s="68">
        <v>43675</v>
      </c>
      <c r="AB2078">
        <v>168</v>
      </c>
      <c r="AC2078" t="s">
        <v>15615</v>
      </c>
    </row>
    <row r="2079" spans="1:29" x14ac:dyDescent="0.3">
      <c r="A2079" t="s">
        <v>1538</v>
      </c>
      <c r="B2079">
        <v>2425</v>
      </c>
      <c r="C2079" t="str">
        <f>VLOOKUP($B2079,Hosts!$A:$M,10,0)</f>
        <v>Within a few hours</v>
      </c>
      <c r="D2079" s="70">
        <f>VLOOKUP($B2079,Hosts!$A:$M,11,0)</f>
        <v>1</v>
      </c>
      <c r="E2079" s="70">
        <f>VLOOKUP($B2079,Hosts!$A:$M,12,0)</f>
        <v>0.86</v>
      </c>
      <c r="F2079" t="str">
        <f>VLOOKUP($B2079,Hosts!$A:$M,13,0)</f>
        <v>Yes</v>
      </c>
      <c r="G2079" t="str">
        <f>INDEX(Hosts!$A:$M, MATCH(Places!$B2079,Hosts!$A:$A,0), MATCH(Places!G$1,Hosts!$A$1:$M$1,0))</f>
        <v>Within a few hours</v>
      </c>
      <c r="H2079" s="70">
        <f>INDEX(Hosts!$A:$M, MATCH(Places!$B2079,Hosts!$A:$A,0), MATCH(Places!H$1,Hosts!$A$1:$M$1,0))</f>
        <v>1</v>
      </c>
      <c r="I2079" s="70">
        <f>INDEX(Hosts!$A:$M, MATCH(Places!$B2079,Hosts!$A:$A,0), MATCH(Places!I$1,Hosts!$A$1:$M$1,0))</f>
        <v>0.86</v>
      </c>
      <c r="J2079" t="str">
        <f>INDEX(Hosts!$A:$M, MATCH(Places!$B2079,Hosts!$A:$A,0), MATCH(Places!J$1,Hosts!$A$1:$M$1,0))</f>
        <v>Yes</v>
      </c>
      <c r="K2079">
        <v>9</v>
      </c>
      <c r="L2079" t="str">
        <f>VLOOKUP($K2079,Neighborhoods!$A:$C,2,0)</f>
        <v>Brooklyn</v>
      </c>
      <c r="M2079" t="str">
        <f>VLOOKUP($K2079,Neighborhoods!$A:$C,3,0)</f>
        <v>Crown Heights</v>
      </c>
      <c r="N2079" t="str">
        <f>INDEX(Neighborhoods!$A:$C, MATCH(Places!$K2079,Neighborhoods!$A:$A,0), MATCH(Places!N$1,Neighborhoods!$A$1:$C$1,0))</f>
        <v>Brooklyn</v>
      </c>
      <c r="O2079" t="str">
        <f>INDEX(Neighborhoods!$A:$C, MATCH(Places!$K2079,Neighborhoods!$A:$A,0), MATCH(Places!O$1,Neighborhoods!$A$1:$C$1,0))</f>
        <v>Crown Heights</v>
      </c>
      <c r="P2079" t="s">
        <v>1</v>
      </c>
      <c r="Q2079" t="str">
        <f t="shared" si="128"/>
        <v>Yes</v>
      </c>
      <c r="R2079">
        <v>3</v>
      </c>
      <c r="S2079" t="str">
        <f t="shared" si="129"/>
        <v>Medium</v>
      </c>
      <c r="T2079" s="50">
        <v>100</v>
      </c>
      <c r="U2079" s="70">
        <f t="shared" si="130"/>
        <v>0.03</v>
      </c>
      <c r="V2079" s="52">
        <v>4.99</v>
      </c>
      <c r="W2079" s="52" t="str" cm="1">
        <f t="array" ref="W2079">_xlfn.SWITCH(ROUND(V2079,0),5,"Excellent",4,"Good",3,"Ok","Bad")</f>
        <v>Excellent</v>
      </c>
      <c r="X2079">
        <v>67</v>
      </c>
      <c r="Y2079" t="str">
        <f t="shared" si="131"/>
        <v>No</v>
      </c>
      <c r="Z2079" s="68">
        <v>42622</v>
      </c>
      <c r="AA2079" s="68">
        <v>43877</v>
      </c>
      <c r="AB2079">
        <v>179</v>
      </c>
      <c r="AC2079" t="s">
        <v>15615</v>
      </c>
    </row>
    <row r="2080" spans="1:29" x14ac:dyDescent="0.3">
      <c r="A2080" t="s">
        <v>1539</v>
      </c>
      <c r="B2080">
        <v>577</v>
      </c>
      <c r="C2080" t="str">
        <f>VLOOKUP($B2080,Hosts!$A:$M,10,0)</f>
        <v>Within a day</v>
      </c>
      <c r="D2080" s="70">
        <f>VLOOKUP($B2080,Hosts!$A:$M,11,0)</f>
        <v>1</v>
      </c>
      <c r="E2080" s="70">
        <f>VLOOKUP($B2080,Hosts!$A:$M,12,0)</f>
        <v>0.94</v>
      </c>
      <c r="F2080" t="str">
        <f>VLOOKUP($B2080,Hosts!$A:$M,13,0)</f>
        <v>Yes</v>
      </c>
      <c r="G2080" t="str">
        <f>INDEX(Hosts!$A:$M, MATCH(Places!$B2080,Hosts!$A:$A,0), MATCH(Places!G$1,Hosts!$A$1:$M$1,0))</f>
        <v>Within a day</v>
      </c>
      <c r="H2080" s="70">
        <f>INDEX(Hosts!$A:$M, MATCH(Places!$B2080,Hosts!$A:$A,0), MATCH(Places!H$1,Hosts!$A$1:$M$1,0))</f>
        <v>1</v>
      </c>
      <c r="I2080" s="70">
        <f>INDEX(Hosts!$A:$M, MATCH(Places!$B2080,Hosts!$A:$A,0), MATCH(Places!I$1,Hosts!$A$1:$M$1,0))</f>
        <v>0.94</v>
      </c>
      <c r="J2080" t="str">
        <f>INDEX(Hosts!$A:$M, MATCH(Places!$B2080,Hosts!$A:$A,0), MATCH(Places!J$1,Hosts!$A$1:$M$1,0))</f>
        <v>Yes</v>
      </c>
      <c r="K2080">
        <v>15</v>
      </c>
      <c r="L2080" t="str">
        <f>VLOOKUP($K2080,Neighborhoods!$A:$C,2,0)</f>
        <v>Manhattan</v>
      </c>
      <c r="M2080" t="str">
        <f>VLOOKUP($K2080,Neighborhoods!$A:$C,3,0)</f>
        <v>East Village</v>
      </c>
      <c r="N2080" t="str">
        <f>INDEX(Neighborhoods!$A:$C, MATCH(Places!$K2080,Neighborhoods!$A:$A,0), MATCH(Places!N$1,Neighborhoods!$A$1:$C$1,0))</f>
        <v>Manhattan</v>
      </c>
      <c r="O2080" t="str">
        <f>INDEX(Neighborhoods!$A:$C, MATCH(Places!$K2080,Neighborhoods!$A:$A,0), MATCH(Places!O$1,Neighborhoods!$A$1:$C$1,0))</f>
        <v>East Village</v>
      </c>
      <c r="P2080" t="s">
        <v>1</v>
      </c>
      <c r="Q2080" t="str">
        <f t="shared" si="128"/>
        <v>Yes</v>
      </c>
      <c r="R2080">
        <v>1</v>
      </c>
      <c r="S2080" t="str">
        <f t="shared" si="129"/>
        <v>Small</v>
      </c>
      <c r="T2080" s="50">
        <v>80</v>
      </c>
      <c r="U2080" s="70">
        <f t="shared" si="130"/>
        <v>0.03</v>
      </c>
      <c r="V2080" s="52">
        <v>4.9800000000000004</v>
      </c>
      <c r="W2080" s="52" t="str" cm="1">
        <f t="array" ref="W2080">_xlfn.SWITCH(ROUND(V2080,0),5,"Excellent",4,"Good",3,"Ok","Bad")</f>
        <v>Excellent</v>
      </c>
      <c r="X2080">
        <v>64</v>
      </c>
      <c r="Y2080" t="str">
        <f t="shared" si="131"/>
        <v>No</v>
      </c>
      <c r="Z2080" s="68">
        <v>42661</v>
      </c>
      <c r="AA2080" s="68">
        <v>43904</v>
      </c>
      <c r="AB2080">
        <v>31</v>
      </c>
      <c r="AC2080" t="s">
        <v>15615</v>
      </c>
    </row>
    <row r="2081" spans="1:29" x14ac:dyDescent="0.3">
      <c r="A2081" t="s">
        <v>1540</v>
      </c>
      <c r="B2081">
        <v>2894</v>
      </c>
      <c r="C2081" t="str">
        <f>VLOOKUP($B2081,Hosts!$A:$M,10,0)</f>
        <v>Within an hour</v>
      </c>
      <c r="D2081" s="70">
        <f>VLOOKUP($B2081,Hosts!$A:$M,11,0)</f>
        <v>1</v>
      </c>
      <c r="E2081" s="70">
        <f>VLOOKUP($B2081,Hosts!$A:$M,12,0)</f>
        <v>0.33</v>
      </c>
      <c r="F2081" t="str">
        <f>VLOOKUP($B2081,Hosts!$A:$M,13,0)</f>
        <v>No</v>
      </c>
      <c r="G2081" t="str">
        <f>INDEX(Hosts!$A:$M, MATCH(Places!$B2081,Hosts!$A:$A,0), MATCH(Places!G$1,Hosts!$A$1:$M$1,0))</f>
        <v>Within an hour</v>
      </c>
      <c r="H2081" s="70">
        <f>INDEX(Hosts!$A:$M, MATCH(Places!$B2081,Hosts!$A:$A,0), MATCH(Places!H$1,Hosts!$A$1:$M$1,0))</f>
        <v>1</v>
      </c>
      <c r="I2081" s="70">
        <f>INDEX(Hosts!$A:$M, MATCH(Places!$B2081,Hosts!$A:$A,0), MATCH(Places!I$1,Hosts!$A$1:$M$1,0))</f>
        <v>0.33</v>
      </c>
      <c r="J2081" t="str">
        <f>INDEX(Hosts!$A:$M, MATCH(Places!$B2081,Hosts!$A:$A,0), MATCH(Places!J$1,Hosts!$A$1:$M$1,0))</f>
        <v>No</v>
      </c>
      <c r="K2081">
        <v>13</v>
      </c>
      <c r="L2081" t="str">
        <f>VLOOKUP($K2081,Neighborhoods!$A:$C,2,0)</f>
        <v>Manhattan</v>
      </c>
      <c r="M2081" t="str">
        <f>VLOOKUP($K2081,Neighborhoods!$A:$C,3,0)</f>
        <v>Chelsea</v>
      </c>
      <c r="N2081" t="str">
        <f>INDEX(Neighborhoods!$A:$C, MATCH(Places!$K2081,Neighborhoods!$A:$A,0), MATCH(Places!N$1,Neighborhoods!$A$1:$C$1,0))</f>
        <v>Manhattan</v>
      </c>
      <c r="O2081" t="str">
        <f>INDEX(Neighborhoods!$A:$C, MATCH(Places!$K2081,Neighborhoods!$A:$A,0), MATCH(Places!O$1,Neighborhoods!$A$1:$C$1,0))</f>
        <v>Chelsea</v>
      </c>
      <c r="P2081" t="s">
        <v>11822</v>
      </c>
      <c r="Q2081" t="str">
        <f t="shared" si="128"/>
        <v>No</v>
      </c>
      <c r="R2081">
        <v>4</v>
      </c>
      <c r="S2081" t="str">
        <f t="shared" si="129"/>
        <v>Medium</v>
      </c>
      <c r="T2081" s="50">
        <v>265</v>
      </c>
      <c r="U2081" s="70">
        <f t="shared" si="130"/>
        <v>0.04</v>
      </c>
      <c r="V2081" s="52">
        <v>4.9800000000000004</v>
      </c>
      <c r="W2081" s="52" t="str" cm="1">
        <f t="array" ref="W2081">_xlfn.SWITCH(ROUND(V2081,0),5,"Excellent",4,"Good",3,"Ok","Bad")</f>
        <v>Excellent</v>
      </c>
      <c r="X2081">
        <v>49</v>
      </c>
      <c r="Y2081" t="str">
        <f t="shared" si="131"/>
        <v>No</v>
      </c>
      <c r="Z2081" s="68">
        <v>42568</v>
      </c>
      <c r="AA2081" s="68">
        <v>43766</v>
      </c>
      <c r="AB2081">
        <v>88</v>
      </c>
      <c r="AC2081" t="s">
        <v>15616</v>
      </c>
    </row>
    <row r="2082" spans="1:29" x14ac:dyDescent="0.3">
      <c r="A2082" t="s">
        <v>14969</v>
      </c>
      <c r="B2082">
        <v>416</v>
      </c>
      <c r="C2082" t="str">
        <f>VLOOKUP($B2082,Hosts!$A:$M,10,0)</f>
        <v>Within a day</v>
      </c>
      <c r="D2082" s="70">
        <f>VLOOKUP($B2082,Hosts!$A:$M,11,0)</f>
        <v>0.67</v>
      </c>
      <c r="E2082" s="70">
        <f>VLOOKUP($B2082,Hosts!$A:$M,12,0)</f>
        <v>1</v>
      </c>
      <c r="F2082" t="str">
        <f>VLOOKUP($B2082,Hosts!$A:$M,13,0)</f>
        <v>No</v>
      </c>
      <c r="G2082" t="str">
        <f>INDEX(Hosts!$A:$M, MATCH(Places!$B2082,Hosts!$A:$A,0), MATCH(Places!G$1,Hosts!$A$1:$M$1,0))</f>
        <v>Within a day</v>
      </c>
      <c r="H2082" s="70">
        <f>INDEX(Hosts!$A:$M, MATCH(Places!$B2082,Hosts!$A:$A,0), MATCH(Places!H$1,Hosts!$A$1:$M$1,0))</f>
        <v>0.67</v>
      </c>
      <c r="I2082" s="70">
        <f>INDEX(Hosts!$A:$M, MATCH(Places!$B2082,Hosts!$A:$A,0), MATCH(Places!I$1,Hosts!$A$1:$M$1,0))</f>
        <v>1</v>
      </c>
      <c r="J2082" t="str">
        <f>INDEX(Hosts!$A:$M, MATCH(Places!$B2082,Hosts!$A:$A,0), MATCH(Places!J$1,Hosts!$A$1:$M$1,0))</f>
        <v>No</v>
      </c>
      <c r="K2082">
        <v>7</v>
      </c>
      <c r="L2082" t="str">
        <f>VLOOKUP($K2082,Neighborhoods!$A:$C,2,0)</f>
        <v>Brooklyn</v>
      </c>
      <c r="M2082" t="str">
        <f>VLOOKUP($K2082,Neighborhoods!$A:$C,3,0)</f>
        <v>Bedford-Stuyvesant</v>
      </c>
      <c r="N2082" t="str">
        <f>INDEX(Neighborhoods!$A:$C, MATCH(Places!$K2082,Neighborhoods!$A:$A,0), MATCH(Places!N$1,Neighborhoods!$A$1:$C$1,0))</f>
        <v>Brooklyn</v>
      </c>
      <c r="O2082" t="str">
        <f>INDEX(Neighborhoods!$A:$C, MATCH(Places!$K2082,Neighborhoods!$A:$A,0), MATCH(Places!O$1,Neighborhoods!$A$1:$C$1,0))</f>
        <v>Bedford-Stuyvesant</v>
      </c>
      <c r="P2082" t="s">
        <v>11822</v>
      </c>
      <c r="Q2082" t="str">
        <f t="shared" si="128"/>
        <v>No</v>
      </c>
      <c r="R2082">
        <v>2</v>
      </c>
      <c r="S2082" t="str">
        <f t="shared" si="129"/>
        <v>Small</v>
      </c>
      <c r="T2082" s="50">
        <v>85</v>
      </c>
      <c r="U2082" s="70">
        <f t="shared" si="130"/>
        <v>0.03</v>
      </c>
      <c r="V2082" s="52">
        <v>5</v>
      </c>
      <c r="W2082" s="52" t="str" cm="1">
        <f t="array" ref="W2082">_xlfn.SWITCH(ROUND(V2082,0),5,"Excellent",4,"Good",3,"Ok","Bad")</f>
        <v>Excellent</v>
      </c>
      <c r="X2082">
        <v>7</v>
      </c>
      <c r="Y2082" t="str">
        <f t="shared" si="131"/>
        <v>No</v>
      </c>
      <c r="Z2082" s="68">
        <v>42594</v>
      </c>
      <c r="AA2082" s="68">
        <v>43578</v>
      </c>
      <c r="AB2082">
        <v>14</v>
      </c>
      <c r="AC2082" t="s">
        <v>15615</v>
      </c>
    </row>
    <row r="2083" spans="1:29" x14ac:dyDescent="0.3">
      <c r="A2083" t="s">
        <v>15064</v>
      </c>
      <c r="B2083">
        <v>2895</v>
      </c>
      <c r="C2083" t="str">
        <f>VLOOKUP($B2083,Hosts!$A:$M,10,0)</f>
        <v>Within a few hours</v>
      </c>
      <c r="D2083" s="70">
        <f>VLOOKUP($B2083,Hosts!$A:$M,11,0)</f>
        <v>1</v>
      </c>
      <c r="E2083" s="70">
        <f>VLOOKUP($B2083,Hosts!$A:$M,12,0)</f>
        <v>0.9</v>
      </c>
      <c r="F2083" t="str">
        <f>VLOOKUP($B2083,Hosts!$A:$M,13,0)</f>
        <v>Yes</v>
      </c>
      <c r="G2083" t="str">
        <f>INDEX(Hosts!$A:$M, MATCH(Places!$B2083,Hosts!$A:$A,0), MATCH(Places!G$1,Hosts!$A$1:$M$1,0))</f>
        <v>Within a few hours</v>
      </c>
      <c r="H2083" s="70">
        <f>INDEX(Hosts!$A:$M, MATCH(Places!$B2083,Hosts!$A:$A,0), MATCH(Places!H$1,Hosts!$A$1:$M$1,0))</f>
        <v>1</v>
      </c>
      <c r="I2083" s="70">
        <f>INDEX(Hosts!$A:$M, MATCH(Places!$B2083,Hosts!$A:$A,0), MATCH(Places!I$1,Hosts!$A$1:$M$1,0))</f>
        <v>0.9</v>
      </c>
      <c r="J2083" t="str">
        <f>INDEX(Hosts!$A:$M, MATCH(Places!$B2083,Hosts!$A:$A,0), MATCH(Places!J$1,Hosts!$A$1:$M$1,0))</f>
        <v>Yes</v>
      </c>
      <c r="K2083">
        <v>7</v>
      </c>
      <c r="L2083" t="str">
        <f>VLOOKUP($K2083,Neighborhoods!$A:$C,2,0)</f>
        <v>Brooklyn</v>
      </c>
      <c r="M2083" t="str">
        <f>VLOOKUP($K2083,Neighborhoods!$A:$C,3,0)</f>
        <v>Bedford-Stuyvesant</v>
      </c>
      <c r="N2083" t="str">
        <f>INDEX(Neighborhoods!$A:$C, MATCH(Places!$K2083,Neighborhoods!$A:$A,0), MATCH(Places!N$1,Neighborhoods!$A$1:$C$1,0))</f>
        <v>Brooklyn</v>
      </c>
      <c r="O2083" t="str">
        <f>INDEX(Neighborhoods!$A:$C, MATCH(Places!$K2083,Neighborhoods!$A:$A,0), MATCH(Places!O$1,Neighborhoods!$A$1:$C$1,0))</f>
        <v>Bedford-Stuyvesant</v>
      </c>
      <c r="P2083" t="s">
        <v>11822</v>
      </c>
      <c r="Q2083" t="str">
        <f t="shared" si="128"/>
        <v>No</v>
      </c>
      <c r="R2083">
        <v>6</v>
      </c>
      <c r="S2083" t="str">
        <f t="shared" si="129"/>
        <v>Large</v>
      </c>
      <c r="T2083" s="50">
        <v>155</v>
      </c>
      <c r="U2083" s="70">
        <f t="shared" si="130"/>
        <v>0.03</v>
      </c>
      <c r="V2083" s="52">
        <v>4.91</v>
      </c>
      <c r="W2083" s="52" t="str" cm="1">
        <f t="array" ref="W2083">_xlfn.SWITCH(ROUND(V2083,0),5,"Excellent",4,"Good",3,"Ok","Bad")</f>
        <v>Excellent</v>
      </c>
      <c r="X2083">
        <v>136</v>
      </c>
      <c r="Y2083" t="str">
        <f t="shared" si="131"/>
        <v>Yes</v>
      </c>
      <c r="Z2083" s="68">
        <v>42553</v>
      </c>
      <c r="AA2083" s="68">
        <v>43908</v>
      </c>
      <c r="AB2083">
        <v>364</v>
      </c>
      <c r="AC2083" t="s">
        <v>15615</v>
      </c>
    </row>
    <row r="2084" spans="1:29" x14ac:dyDescent="0.3">
      <c r="A2084" t="s">
        <v>1541</v>
      </c>
      <c r="B2084">
        <v>2668</v>
      </c>
      <c r="C2084" t="str">
        <f>VLOOKUP($B2084,Hosts!$A:$M,10,0)</f>
        <v>A few days or more</v>
      </c>
      <c r="D2084" s="70">
        <f>VLOOKUP($B2084,Hosts!$A:$M,11,0)</f>
        <v>0</v>
      </c>
      <c r="E2084" s="70">
        <f>VLOOKUP($B2084,Hosts!$A:$M,12,0)</f>
        <v>0.33</v>
      </c>
      <c r="F2084" t="str">
        <f>VLOOKUP($B2084,Hosts!$A:$M,13,0)</f>
        <v>No</v>
      </c>
      <c r="G2084" t="str">
        <f>INDEX(Hosts!$A:$M, MATCH(Places!$B2084,Hosts!$A:$A,0), MATCH(Places!G$1,Hosts!$A$1:$M$1,0))</f>
        <v>A few days or more</v>
      </c>
      <c r="H2084" s="70">
        <f>INDEX(Hosts!$A:$M, MATCH(Places!$B2084,Hosts!$A:$A,0), MATCH(Places!H$1,Hosts!$A$1:$M$1,0))</f>
        <v>0</v>
      </c>
      <c r="I2084" s="70">
        <f>INDEX(Hosts!$A:$M, MATCH(Places!$B2084,Hosts!$A:$A,0), MATCH(Places!I$1,Hosts!$A$1:$M$1,0))</f>
        <v>0.33</v>
      </c>
      <c r="J2084" t="str">
        <f>INDEX(Hosts!$A:$M, MATCH(Places!$B2084,Hosts!$A:$A,0), MATCH(Places!J$1,Hosts!$A$1:$M$1,0))</f>
        <v>No</v>
      </c>
      <c r="K2084">
        <v>8</v>
      </c>
      <c r="L2084" t="str">
        <f>VLOOKUP($K2084,Neighborhoods!$A:$C,2,0)</f>
        <v>Brooklyn</v>
      </c>
      <c r="M2084" t="str">
        <f>VLOOKUP($K2084,Neighborhoods!$A:$C,3,0)</f>
        <v>Bushwick</v>
      </c>
      <c r="N2084" t="str">
        <f>INDEX(Neighborhoods!$A:$C, MATCH(Places!$K2084,Neighborhoods!$A:$A,0), MATCH(Places!N$1,Neighborhoods!$A$1:$C$1,0))</f>
        <v>Brooklyn</v>
      </c>
      <c r="O2084" t="str">
        <f>INDEX(Neighborhoods!$A:$C, MATCH(Places!$K2084,Neighborhoods!$A:$A,0), MATCH(Places!O$1,Neighborhoods!$A$1:$C$1,0))</f>
        <v>Bushwick</v>
      </c>
      <c r="P2084" t="s">
        <v>1</v>
      </c>
      <c r="Q2084" t="str">
        <f t="shared" si="128"/>
        <v>Yes</v>
      </c>
      <c r="R2084">
        <v>4</v>
      </c>
      <c r="S2084" t="str">
        <f t="shared" si="129"/>
        <v>Medium</v>
      </c>
      <c r="T2084" s="50">
        <v>54</v>
      </c>
      <c r="U2084" s="70">
        <f t="shared" si="130"/>
        <v>0.03</v>
      </c>
      <c r="V2084" s="52">
        <v>4.4000000000000004</v>
      </c>
      <c r="W2084" s="52" t="str" cm="1">
        <f t="array" ref="W2084">_xlfn.SWITCH(ROUND(V2084,0),5,"Excellent",4,"Good",3,"Ok","Bad")</f>
        <v>Good</v>
      </c>
      <c r="X2084">
        <v>5</v>
      </c>
      <c r="Y2084" t="str">
        <f t="shared" si="131"/>
        <v>No</v>
      </c>
      <c r="Z2084" s="68">
        <v>42588</v>
      </c>
      <c r="AA2084" s="68">
        <v>43358</v>
      </c>
      <c r="AB2084">
        <v>89</v>
      </c>
      <c r="AC2084" t="s">
        <v>15615</v>
      </c>
    </row>
    <row r="2085" spans="1:29" x14ac:dyDescent="0.3">
      <c r="A2085" t="s">
        <v>15412</v>
      </c>
      <c r="B2085">
        <v>2719</v>
      </c>
      <c r="C2085" t="str">
        <f>VLOOKUP($B2085,Hosts!$A:$M,10,0)</f>
        <v>Within an hour</v>
      </c>
      <c r="D2085" s="70">
        <f>VLOOKUP($B2085,Hosts!$A:$M,11,0)</f>
        <v>1</v>
      </c>
      <c r="E2085" s="70">
        <f>VLOOKUP($B2085,Hosts!$A:$M,12,0)</f>
        <v>1</v>
      </c>
      <c r="F2085" t="str">
        <f>VLOOKUP($B2085,Hosts!$A:$M,13,0)</f>
        <v>No</v>
      </c>
      <c r="G2085" t="str">
        <f>INDEX(Hosts!$A:$M, MATCH(Places!$B2085,Hosts!$A:$A,0), MATCH(Places!G$1,Hosts!$A$1:$M$1,0))</f>
        <v>Within an hour</v>
      </c>
      <c r="H2085" s="70">
        <f>INDEX(Hosts!$A:$M, MATCH(Places!$B2085,Hosts!$A:$A,0), MATCH(Places!H$1,Hosts!$A$1:$M$1,0))</f>
        <v>1</v>
      </c>
      <c r="I2085" s="70">
        <f>INDEX(Hosts!$A:$M, MATCH(Places!$B2085,Hosts!$A:$A,0), MATCH(Places!I$1,Hosts!$A$1:$M$1,0))</f>
        <v>1</v>
      </c>
      <c r="J2085" t="str">
        <f>INDEX(Hosts!$A:$M, MATCH(Places!$B2085,Hosts!$A:$A,0), MATCH(Places!J$1,Hosts!$A$1:$M$1,0))</f>
        <v>No</v>
      </c>
      <c r="K2085">
        <v>7</v>
      </c>
      <c r="L2085" t="str">
        <f>VLOOKUP($K2085,Neighborhoods!$A:$C,2,0)</f>
        <v>Brooklyn</v>
      </c>
      <c r="M2085" t="str">
        <f>VLOOKUP($K2085,Neighborhoods!$A:$C,3,0)</f>
        <v>Bedford-Stuyvesant</v>
      </c>
      <c r="N2085" t="str">
        <f>INDEX(Neighborhoods!$A:$C, MATCH(Places!$K2085,Neighborhoods!$A:$A,0), MATCH(Places!N$1,Neighborhoods!$A$1:$C$1,0))</f>
        <v>Brooklyn</v>
      </c>
      <c r="O2085" t="str">
        <f>INDEX(Neighborhoods!$A:$C, MATCH(Places!$K2085,Neighborhoods!$A:$A,0), MATCH(Places!O$1,Neighborhoods!$A$1:$C$1,0))</f>
        <v>Bedford-Stuyvesant</v>
      </c>
      <c r="P2085" t="s">
        <v>11822</v>
      </c>
      <c r="Q2085" t="str">
        <f t="shared" si="128"/>
        <v>No</v>
      </c>
      <c r="R2085">
        <v>4</v>
      </c>
      <c r="S2085" t="str">
        <f t="shared" si="129"/>
        <v>Medium</v>
      </c>
      <c r="T2085" s="50">
        <v>99</v>
      </c>
      <c r="U2085" s="70">
        <f t="shared" si="130"/>
        <v>0.03</v>
      </c>
      <c r="V2085" s="52">
        <v>5</v>
      </c>
      <c r="W2085" s="52" t="str" cm="1">
        <f t="array" ref="W2085">_xlfn.SWITCH(ROUND(V2085,0),5,"Excellent",4,"Good",3,"Ok","Bad")</f>
        <v>Excellent</v>
      </c>
      <c r="X2085">
        <v>3</v>
      </c>
      <c r="Y2085" t="str">
        <f t="shared" si="131"/>
        <v>No</v>
      </c>
      <c r="Z2085" s="68">
        <v>42578</v>
      </c>
      <c r="AA2085" s="68">
        <v>42908</v>
      </c>
      <c r="AB2085">
        <v>357</v>
      </c>
      <c r="AC2085" t="s">
        <v>15615</v>
      </c>
    </row>
    <row r="2086" spans="1:29" x14ac:dyDescent="0.3">
      <c r="A2086" t="s">
        <v>1542</v>
      </c>
      <c r="B2086">
        <v>608</v>
      </c>
      <c r="C2086" t="str">
        <f>VLOOKUP($B2086,Hosts!$A:$M,10,0)</f>
        <v>Within an hour</v>
      </c>
      <c r="D2086" s="70">
        <f>VLOOKUP($B2086,Hosts!$A:$M,11,0)</f>
        <v>0.89</v>
      </c>
      <c r="E2086" s="70">
        <f>VLOOKUP($B2086,Hosts!$A:$M,12,0)</f>
        <v>0.24</v>
      </c>
      <c r="F2086" t="str">
        <f>VLOOKUP($B2086,Hosts!$A:$M,13,0)</f>
        <v>No</v>
      </c>
      <c r="G2086" t="str">
        <f>INDEX(Hosts!$A:$M, MATCH(Places!$B2086,Hosts!$A:$A,0), MATCH(Places!G$1,Hosts!$A$1:$M$1,0))</f>
        <v>Within an hour</v>
      </c>
      <c r="H2086" s="70">
        <f>INDEX(Hosts!$A:$M, MATCH(Places!$B2086,Hosts!$A:$A,0), MATCH(Places!H$1,Hosts!$A$1:$M$1,0))</f>
        <v>0.89</v>
      </c>
      <c r="I2086" s="70">
        <f>INDEX(Hosts!$A:$M, MATCH(Places!$B2086,Hosts!$A:$A,0), MATCH(Places!I$1,Hosts!$A$1:$M$1,0))</f>
        <v>0.24</v>
      </c>
      <c r="J2086" t="str">
        <f>INDEX(Hosts!$A:$M, MATCH(Places!$B2086,Hosts!$A:$A,0), MATCH(Places!J$1,Hosts!$A$1:$M$1,0))</f>
        <v>No</v>
      </c>
      <c r="K2086">
        <v>15</v>
      </c>
      <c r="L2086" t="str">
        <f>VLOOKUP($K2086,Neighborhoods!$A:$C,2,0)</f>
        <v>Manhattan</v>
      </c>
      <c r="M2086" t="str">
        <f>VLOOKUP($K2086,Neighborhoods!$A:$C,3,0)</f>
        <v>East Village</v>
      </c>
      <c r="N2086" t="str">
        <f>INDEX(Neighborhoods!$A:$C, MATCH(Places!$K2086,Neighborhoods!$A:$A,0), MATCH(Places!N$1,Neighborhoods!$A$1:$C$1,0))</f>
        <v>Manhattan</v>
      </c>
      <c r="O2086" t="str">
        <f>INDEX(Neighborhoods!$A:$C, MATCH(Places!$K2086,Neighborhoods!$A:$A,0), MATCH(Places!O$1,Neighborhoods!$A$1:$C$1,0))</f>
        <v>East Village</v>
      </c>
      <c r="P2086" t="s">
        <v>16</v>
      </c>
      <c r="Q2086" t="str">
        <f t="shared" si="128"/>
        <v>Yes</v>
      </c>
      <c r="R2086">
        <v>3</v>
      </c>
      <c r="S2086" t="str">
        <f t="shared" si="129"/>
        <v>Medium</v>
      </c>
      <c r="T2086" s="50">
        <v>59</v>
      </c>
      <c r="U2086" s="70">
        <f t="shared" si="130"/>
        <v>0.03</v>
      </c>
      <c r="V2086" s="52">
        <v>5</v>
      </c>
      <c r="W2086" s="52" t="str" cm="1">
        <f t="array" ref="W2086">_xlfn.SWITCH(ROUND(V2086,0),5,"Excellent",4,"Good",3,"Ok","Bad")</f>
        <v>Excellent</v>
      </c>
      <c r="X2086">
        <v>10</v>
      </c>
      <c r="Y2086" t="str">
        <f t="shared" si="131"/>
        <v>No</v>
      </c>
      <c r="Z2086" s="68">
        <v>42551</v>
      </c>
      <c r="AA2086" s="68">
        <v>43604</v>
      </c>
      <c r="AB2086">
        <v>0</v>
      </c>
      <c r="AC2086" t="s">
        <v>15615</v>
      </c>
    </row>
    <row r="2087" spans="1:29" x14ac:dyDescent="0.3">
      <c r="A2087" t="s">
        <v>1543</v>
      </c>
      <c r="B2087">
        <v>68</v>
      </c>
      <c r="C2087" t="str">
        <f>VLOOKUP($B2087,Hosts!$A:$M,10,0)</f>
        <v>Within an hour</v>
      </c>
      <c r="D2087" s="70">
        <f>VLOOKUP($B2087,Hosts!$A:$M,11,0)</f>
        <v>1</v>
      </c>
      <c r="E2087" s="70">
        <f>VLOOKUP($B2087,Hosts!$A:$M,12,0)</f>
        <v>0.91</v>
      </c>
      <c r="F2087" t="str">
        <f>VLOOKUP($B2087,Hosts!$A:$M,13,0)</f>
        <v>Yes</v>
      </c>
      <c r="G2087" t="str">
        <f>INDEX(Hosts!$A:$M, MATCH(Places!$B2087,Hosts!$A:$A,0), MATCH(Places!G$1,Hosts!$A$1:$M$1,0))</f>
        <v>Within an hour</v>
      </c>
      <c r="H2087" s="70">
        <f>INDEX(Hosts!$A:$M, MATCH(Places!$B2087,Hosts!$A:$A,0), MATCH(Places!H$1,Hosts!$A$1:$M$1,0))</f>
        <v>1</v>
      </c>
      <c r="I2087" s="70">
        <f>INDEX(Hosts!$A:$M, MATCH(Places!$B2087,Hosts!$A:$A,0), MATCH(Places!I$1,Hosts!$A$1:$M$1,0))</f>
        <v>0.91</v>
      </c>
      <c r="J2087" t="str">
        <f>INDEX(Hosts!$A:$M, MATCH(Places!$B2087,Hosts!$A:$A,0), MATCH(Places!J$1,Hosts!$A$1:$M$1,0))</f>
        <v>Yes</v>
      </c>
      <c r="K2087">
        <v>16</v>
      </c>
      <c r="L2087" t="str">
        <f>VLOOKUP($K2087,Neighborhoods!$A:$C,2,0)</f>
        <v>Manhattan</v>
      </c>
      <c r="M2087" t="str">
        <f>VLOOKUP($K2087,Neighborhoods!$A:$C,3,0)</f>
        <v>Harlem</v>
      </c>
      <c r="N2087" t="str">
        <f>INDEX(Neighborhoods!$A:$C, MATCH(Places!$K2087,Neighborhoods!$A:$A,0), MATCH(Places!N$1,Neighborhoods!$A$1:$C$1,0))</f>
        <v>Manhattan</v>
      </c>
      <c r="O2087" t="str">
        <f>INDEX(Neighborhoods!$A:$C, MATCH(Places!$K2087,Neighborhoods!$A:$A,0), MATCH(Places!O$1,Neighborhoods!$A$1:$C$1,0))</f>
        <v>Harlem</v>
      </c>
      <c r="P2087" t="s">
        <v>11822</v>
      </c>
      <c r="Q2087" t="str">
        <f t="shared" si="128"/>
        <v>No</v>
      </c>
      <c r="R2087">
        <v>2</v>
      </c>
      <c r="S2087" t="str">
        <f t="shared" si="129"/>
        <v>Small</v>
      </c>
      <c r="T2087" s="50">
        <v>155</v>
      </c>
      <c r="U2087" s="70">
        <f t="shared" si="130"/>
        <v>0.03</v>
      </c>
      <c r="V2087" s="52">
        <v>5</v>
      </c>
      <c r="W2087" s="52" t="str" cm="1">
        <f t="array" ref="W2087">_xlfn.SWITCH(ROUND(V2087,0),5,"Excellent",4,"Good",3,"Ok","Bad")</f>
        <v>Excellent</v>
      </c>
      <c r="X2087">
        <v>26</v>
      </c>
      <c r="Y2087" t="str">
        <f t="shared" si="131"/>
        <v>No</v>
      </c>
      <c r="Z2087" s="68">
        <v>42655</v>
      </c>
      <c r="AA2087" s="68">
        <v>43907</v>
      </c>
      <c r="AB2087">
        <v>339</v>
      </c>
      <c r="AC2087" t="s">
        <v>15615</v>
      </c>
    </row>
    <row r="2088" spans="1:29" x14ac:dyDescent="0.3">
      <c r="A2088" t="s">
        <v>1545</v>
      </c>
      <c r="B2088">
        <v>212</v>
      </c>
      <c r="C2088" t="str">
        <f>VLOOKUP($B2088,Hosts!$A:$M,10,0)</f>
        <v>Within a day</v>
      </c>
      <c r="D2088" s="70">
        <f>VLOOKUP($B2088,Hosts!$A:$M,11,0)</f>
        <v>1</v>
      </c>
      <c r="E2088" s="70">
        <f>VLOOKUP($B2088,Hosts!$A:$M,12,0)</f>
        <v>0</v>
      </c>
      <c r="F2088" t="str">
        <f>VLOOKUP($B2088,Hosts!$A:$M,13,0)</f>
        <v>No</v>
      </c>
      <c r="G2088" t="str">
        <f>INDEX(Hosts!$A:$M, MATCH(Places!$B2088,Hosts!$A:$A,0), MATCH(Places!G$1,Hosts!$A$1:$M$1,0))</f>
        <v>Within a day</v>
      </c>
      <c r="H2088" s="70">
        <f>INDEX(Hosts!$A:$M, MATCH(Places!$B2088,Hosts!$A:$A,0), MATCH(Places!H$1,Hosts!$A$1:$M$1,0))</f>
        <v>1</v>
      </c>
      <c r="I2088" s="70">
        <f>INDEX(Hosts!$A:$M, MATCH(Places!$B2088,Hosts!$A:$A,0), MATCH(Places!I$1,Hosts!$A$1:$M$1,0))</f>
        <v>0</v>
      </c>
      <c r="J2088" t="str">
        <f>INDEX(Hosts!$A:$M, MATCH(Places!$B2088,Hosts!$A:$A,0), MATCH(Places!J$1,Hosts!$A$1:$M$1,0))</f>
        <v>No</v>
      </c>
      <c r="K2088">
        <v>15</v>
      </c>
      <c r="L2088" t="str">
        <f>VLOOKUP($K2088,Neighborhoods!$A:$C,2,0)</f>
        <v>Manhattan</v>
      </c>
      <c r="M2088" t="str">
        <f>VLOOKUP($K2088,Neighborhoods!$A:$C,3,0)</f>
        <v>East Village</v>
      </c>
      <c r="N2088" t="str">
        <f>INDEX(Neighborhoods!$A:$C, MATCH(Places!$K2088,Neighborhoods!$A:$A,0), MATCH(Places!N$1,Neighborhoods!$A$1:$C$1,0))</f>
        <v>Manhattan</v>
      </c>
      <c r="O2088" t="str">
        <f>INDEX(Neighborhoods!$A:$C, MATCH(Places!$K2088,Neighborhoods!$A:$A,0), MATCH(Places!O$1,Neighborhoods!$A$1:$C$1,0))</f>
        <v>East Village</v>
      </c>
      <c r="P2088" t="s">
        <v>11822</v>
      </c>
      <c r="Q2088" t="str">
        <f t="shared" si="128"/>
        <v>No</v>
      </c>
      <c r="R2088">
        <v>3</v>
      </c>
      <c r="S2088" t="str">
        <f t="shared" si="129"/>
        <v>Medium</v>
      </c>
      <c r="T2088" s="50">
        <v>250</v>
      </c>
      <c r="U2088" s="70">
        <f t="shared" si="130"/>
        <v>0.04</v>
      </c>
      <c r="V2088" s="52">
        <v>5</v>
      </c>
      <c r="W2088" s="52" t="str" cm="1">
        <f t="array" ref="W2088">_xlfn.SWITCH(ROUND(V2088,0),5,"Excellent",4,"Good",3,"Ok","Bad")</f>
        <v>Excellent</v>
      </c>
      <c r="X2088">
        <v>3</v>
      </c>
      <c r="Y2088" t="str">
        <f t="shared" si="131"/>
        <v>No</v>
      </c>
      <c r="Z2088" s="68">
        <v>42567</v>
      </c>
      <c r="AA2088" s="68">
        <v>42597</v>
      </c>
      <c r="AB2088">
        <v>0</v>
      </c>
      <c r="AC2088" t="s">
        <v>15616</v>
      </c>
    </row>
    <row r="2089" spans="1:29" x14ac:dyDescent="0.3">
      <c r="A2089" t="s">
        <v>1546</v>
      </c>
      <c r="B2089">
        <v>494</v>
      </c>
      <c r="C2089" t="str">
        <f>VLOOKUP($B2089,Hosts!$A:$M,10,0)</f>
        <v>Within an hour</v>
      </c>
      <c r="D2089" s="70">
        <f>VLOOKUP($B2089,Hosts!$A:$M,11,0)</f>
        <v>1</v>
      </c>
      <c r="E2089" s="70">
        <f>VLOOKUP($B2089,Hosts!$A:$M,12,0)</f>
        <v>0.92</v>
      </c>
      <c r="F2089" t="str">
        <f>VLOOKUP($B2089,Hosts!$A:$M,13,0)</f>
        <v>No</v>
      </c>
      <c r="G2089" t="str">
        <f>INDEX(Hosts!$A:$M, MATCH(Places!$B2089,Hosts!$A:$A,0), MATCH(Places!G$1,Hosts!$A$1:$M$1,0))</f>
        <v>Within an hour</v>
      </c>
      <c r="H2089" s="70">
        <f>INDEX(Hosts!$A:$M, MATCH(Places!$B2089,Hosts!$A:$A,0), MATCH(Places!H$1,Hosts!$A$1:$M$1,0))</f>
        <v>1</v>
      </c>
      <c r="I2089" s="70">
        <f>INDEX(Hosts!$A:$M, MATCH(Places!$B2089,Hosts!$A:$A,0), MATCH(Places!I$1,Hosts!$A$1:$M$1,0))</f>
        <v>0.92</v>
      </c>
      <c r="J2089" t="str">
        <f>INDEX(Hosts!$A:$M, MATCH(Places!$B2089,Hosts!$A:$A,0), MATCH(Places!J$1,Hosts!$A$1:$M$1,0))</f>
        <v>No</v>
      </c>
      <c r="K2089">
        <v>12</v>
      </c>
      <c r="L2089" t="str">
        <f>VLOOKUP($K2089,Neighborhoods!$A:$C,2,0)</f>
        <v>Brooklyn</v>
      </c>
      <c r="M2089" t="str">
        <f>VLOOKUP($K2089,Neighborhoods!$A:$C,3,0)</f>
        <v>Williamsburg</v>
      </c>
      <c r="N2089" t="str">
        <f>INDEX(Neighborhoods!$A:$C, MATCH(Places!$K2089,Neighborhoods!$A:$A,0), MATCH(Places!N$1,Neighborhoods!$A$1:$C$1,0))</f>
        <v>Brooklyn</v>
      </c>
      <c r="O2089" t="str">
        <f>INDEX(Neighborhoods!$A:$C, MATCH(Places!$K2089,Neighborhoods!$A:$A,0), MATCH(Places!O$1,Neighborhoods!$A$1:$C$1,0))</f>
        <v>Williamsburg</v>
      </c>
      <c r="P2089" t="s">
        <v>11822</v>
      </c>
      <c r="Q2089" t="str">
        <f t="shared" si="128"/>
        <v>No</v>
      </c>
      <c r="R2089">
        <v>6</v>
      </c>
      <c r="S2089" t="str">
        <f t="shared" si="129"/>
        <v>Large</v>
      </c>
      <c r="T2089" s="50">
        <v>125</v>
      </c>
      <c r="U2089" s="70">
        <f t="shared" si="130"/>
        <v>0.03</v>
      </c>
      <c r="V2089" s="52">
        <v>4.7300000000000004</v>
      </c>
      <c r="W2089" s="52" t="str" cm="1">
        <f t="array" ref="W2089">_xlfn.SWITCH(ROUND(V2089,0),5,"Excellent",4,"Good",3,"Ok","Bad")</f>
        <v>Excellent</v>
      </c>
      <c r="X2089">
        <v>52</v>
      </c>
      <c r="Y2089" t="str">
        <f t="shared" si="131"/>
        <v>No</v>
      </c>
      <c r="Z2089" s="68">
        <v>42600</v>
      </c>
      <c r="AA2089" s="68">
        <v>44019</v>
      </c>
      <c r="AB2089">
        <v>45</v>
      </c>
      <c r="AC2089" t="s">
        <v>15615</v>
      </c>
    </row>
    <row r="2090" spans="1:29" x14ac:dyDescent="0.3">
      <c r="A2090" t="s">
        <v>1547</v>
      </c>
      <c r="B2090">
        <v>2402</v>
      </c>
      <c r="C2090" t="str">
        <f>VLOOKUP($B2090,Hosts!$A:$M,10,0)</f>
        <v>Within a few hours</v>
      </c>
      <c r="D2090" s="70">
        <f>VLOOKUP($B2090,Hosts!$A:$M,11,0)</f>
        <v>1</v>
      </c>
      <c r="E2090" s="70">
        <f>VLOOKUP($B2090,Hosts!$A:$M,12,0)</f>
        <v>0.98</v>
      </c>
      <c r="F2090" t="str">
        <f>VLOOKUP($B2090,Hosts!$A:$M,13,0)</f>
        <v>Yes</v>
      </c>
      <c r="G2090" t="str">
        <f>INDEX(Hosts!$A:$M, MATCH(Places!$B2090,Hosts!$A:$A,0), MATCH(Places!G$1,Hosts!$A$1:$M$1,0))</f>
        <v>Within a few hours</v>
      </c>
      <c r="H2090" s="70">
        <f>INDEX(Hosts!$A:$M, MATCH(Places!$B2090,Hosts!$A:$A,0), MATCH(Places!H$1,Hosts!$A$1:$M$1,0))</f>
        <v>1</v>
      </c>
      <c r="I2090" s="70">
        <f>INDEX(Hosts!$A:$M, MATCH(Places!$B2090,Hosts!$A:$A,0), MATCH(Places!I$1,Hosts!$A$1:$M$1,0))</f>
        <v>0.98</v>
      </c>
      <c r="J2090" t="str">
        <f>INDEX(Hosts!$A:$M, MATCH(Places!$B2090,Hosts!$A:$A,0), MATCH(Places!J$1,Hosts!$A$1:$M$1,0))</f>
        <v>Yes</v>
      </c>
      <c r="K2090">
        <v>7</v>
      </c>
      <c r="L2090" t="str">
        <f>VLOOKUP($K2090,Neighborhoods!$A:$C,2,0)</f>
        <v>Brooklyn</v>
      </c>
      <c r="M2090" t="str">
        <f>VLOOKUP($K2090,Neighborhoods!$A:$C,3,0)</f>
        <v>Bedford-Stuyvesant</v>
      </c>
      <c r="N2090" t="str">
        <f>INDEX(Neighborhoods!$A:$C, MATCH(Places!$K2090,Neighborhoods!$A:$A,0), MATCH(Places!N$1,Neighborhoods!$A$1:$C$1,0))</f>
        <v>Brooklyn</v>
      </c>
      <c r="O2090" t="str">
        <f>INDEX(Neighborhoods!$A:$C, MATCH(Places!$K2090,Neighborhoods!$A:$A,0), MATCH(Places!O$1,Neighborhoods!$A$1:$C$1,0))</f>
        <v>Bedford-Stuyvesant</v>
      </c>
      <c r="P2090" t="s">
        <v>11822</v>
      </c>
      <c r="Q2090" t="str">
        <f t="shared" si="128"/>
        <v>No</v>
      </c>
      <c r="R2090">
        <v>5</v>
      </c>
      <c r="S2090" t="str">
        <f t="shared" si="129"/>
        <v>Medium</v>
      </c>
      <c r="T2090" s="50">
        <v>110</v>
      </c>
      <c r="U2090" s="70">
        <f t="shared" si="130"/>
        <v>0.03</v>
      </c>
      <c r="V2090" s="52">
        <v>4.8899999999999997</v>
      </c>
      <c r="W2090" s="52" t="str" cm="1">
        <f t="array" ref="W2090">_xlfn.SWITCH(ROUND(V2090,0),5,"Excellent",4,"Good",3,"Ok","Bad")</f>
        <v>Excellent</v>
      </c>
      <c r="X2090">
        <v>47</v>
      </c>
      <c r="Y2090" t="str">
        <f t="shared" si="131"/>
        <v>No</v>
      </c>
      <c r="Z2090" s="68">
        <v>43468</v>
      </c>
      <c r="AA2090" s="68">
        <v>44052</v>
      </c>
      <c r="AB2090">
        <v>89</v>
      </c>
      <c r="AC2090" t="s">
        <v>15615</v>
      </c>
    </row>
    <row r="2091" spans="1:29" x14ac:dyDescent="0.3">
      <c r="A2091" t="s">
        <v>1548</v>
      </c>
      <c r="B2091">
        <v>1180</v>
      </c>
      <c r="C2091" t="str">
        <f>VLOOKUP($B2091,Hosts!$A:$M,10,0)</f>
        <v>Within a few hours</v>
      </c>
      <c r="D2091" s="70">
        <f>VLOOKUP($B2091,Hosts!$A:$M,11,0)</f>
        <v>1</v>
      </c>
      <c r="E2091" s="70">
        <f>VLOOKUP($B2091,Hosts!$A:$M,12,0)</f>
        <v>0.86</v>
      </c>
      <c r="F2091" t="str">
        <f>VLOOKUP($B2091,Hosts!$A:$M,13,0)</f>
        <v>Yes</v>
      </c>
      <c r="G2091" t="str">
        <f>INDEX(Hosts!$A:$M, MATCH(Places!$B2091,Hosts!$A:$A,0), MATCH(Places!G$1,Hosts!$A$1:$M$1,0))</f>
        <v>Within a few hours</v>
      </c>
      <c r="H2091" s="70">
        <f>INDEX(Hosts!$A:$M, MATCH(Places!$B2091,Hosts!$A:$A,0), MATCH(Places!H$1,Hosts!$A$1:$M$1,0))</f>
        <v>1</v>
      </c>
      <c r="I2091" s="70">
        <f>INDEX(Hosts!$A:$M, MATCH(Places!$B2091,Hosts!$A:$A,0), MATCH(Places!I$1,Hosts!$A$1:$M$1,0))</f>
        <v>0.86</v>
      </c>
      <c r="J2091" t="str">
        <f>INDEX(Hosts!$A:$M, MATCH(Places!$B2091,Hosts!$A:$A,0), MATCH(Places!J$1,Hosts!$A$1:$M$1,0))</f>
        <v>Yes</v>
      </c>
      <c r="K2091">
        <v>7</v>
      </c>
      <c r="L2091" t="str">
        <f>VLOOKUP($K2091,Neighborhoods!$A:$C,2,0)</f>
        <v>Brooklyn</v>
      </c>
      <c r="M2091" t="str">
        <f>VLOOKUP($K2091,Neighborhoods!$A:$C,3,0)</f>
        <v>Bedford-Stuyvesant</v>
      </c>
      <c r="N2091" t="str">
        <f>INDEX(Neighborhoods!$A:$C, MATCH(Places!$K2091,Neighborhoods!$A:$A,0), MATCH(Places!N$1,Neighborhoods!$A$1:$C$1,0))</f>
        <v>Brooklyn</v>
      </c>
      <c r="O2091" t="str">
        <f>INDEX(Neighborhoods!$A:$C, MATCH(Places!$K2091,Neighborhoods!$A:$A,0), MATCH(Places!O$1,Neighborhoods!$A$1:$C$1,0))</f>
        <v>Bedford-Stuyvesant</v>
      </c>
      <c r="P2091" t="s">
        <v>11822</v>
      </c>
      <c r="Q2091" t="str">
        <f t="shared" si="128"/>
        <v>No</v>
      </c>
      <c r="R2091">
        <v>2</v>
      </c>
      <c r="S2091" t="str">
        <f t="shared" si="129"/>
        <v>Small</v>
      </c>
      <c r="T2091" s="50">
        <v>112</v>
      </c>
      <c r="U2091" s="70">
        <f t="shared" si="130"/>
        <v>0.03</v>
      </c>
      <c r="V2091" s="52">
        <v>4.74</v>
      </c>
      <c r="W2091" s="52" t="str" cm="1">
        <f t="array" ref="W2091">_xlfn.SWITCH(ROUND(V2091,0),5,"Excellent",4,"Good",3,"Ok","Bad")</f>
        <v>Excellent</v>
      </c>
      <c r="X2091">
        <v>144</v>
      </c>
      <c r="Y2091" t="str">
        <f t="shared" si="131"/>
        <v>No</v>
      </c>
      <c r="Z2091" s="68">
        <v>42556</v>
      </c>
      <c r="AA2091" s="68">
        <v>43903</v>
      </c>
      <c r="AB2091">
        <v>342</v>
      </c>
      <c r="AC2091" t="s">
        <v>15615</v>
      </c>
    </row>
    <row r="2092" spans="1:29" x14ac:dyDescent="0.3">
      <c r="A2092" t="s">
        <v>1549</v>
      </c>
      <c r="B2092">
        <v>2767</v>
      </c>
      <c r="C2092" t="str">
        <f>VLOOKUP($B2092,Hosts!$A:$M,10,0)</f>
        <v>Within an hour</v>
      </c>
      <c r="D2092" s="70">
        <f>VLOOKUP($B2092,Hosts!$A:$M,11,0)</f>
        <v>0.97</v>
      </c>
      <c r="E2092" s="70">
        <f>VLOOKUP($B2092,Hosts!$A:$M,12,0)</f>
        <v>0.91</v>
      </c>
      <c r="F2092" t="str">
        <f>VLOOKUP($B2092,Hosts!$A:$M,13,0)</f>
        <v>No</v>
      </c>
      <c r="G2092" t="str">
        <f>INDEX(Hosts!$A:$M, MATCH(Places!$B2092,Hosts!$A:$A,0), MATCH(Places!G$1,Hosts!$A$1:$M$1,0))</f>
        <v>Within an hour</v>
      </c>
      <c r="H2092" s="70">
        <f>INDEX(Hosts!$A:$M, MATCH(Places!$B2092,Hosts!$A:$A,0), MATCH(Places!H$1,Hosts!$A$1:$M$1,0))</f>
        <v>0.97</v>
      </c>
      <c r="I2092" s="70">
        <f>INDEX(Hosts!$A:$M, MATCH(Places!$B2092,Hosts!$A:$A,0), MATCH(Places!I$1,Hosts!$A$1:$M$1,0))</f>
        <v>0.91</v>
      </c>
      <c r="J2092" t="str">
        <f>INDEX(Hosts!$A:$M, MATCH(Places!$B2092,Hosts!$A:$A,0), MATCH(Places!J$1,Hosts!$A$1:$M$1,0))</f>
        <v>No</v>
      </c>
      <c r="K2092">
        <v>22</v>
      </c>
      <c r="L2092" t="str">
        <f>VLOOKUP($K2092,Neighborhoods!$A:$C,2,0)</f>
        <v>Queens</v>
      </c>
      <c r="M2092" t="str">
        <f>VLOOKUP($K2092,Neighborhoods!$A:$C,3,0)</f>
        <v>Flushing</v>
      </c>
      <c r="N2092" t="str">
        <f>INDEX(Neighborhoods!$A:$C, MATCH(Places!$K2092,Neighborhoods!$A:$A,0), MATCH(Places!N$1,Neighborhoods!$A$1:$C$1,0))</f>
        <v>Queens</v>
      </c>
      <c r="O2092" t="str">
        <f>INDEX(Neighborhoods!$A:$C, MATCH(Places!$K2092,Neighborhoods!$A:$A,0), MATCH(Places!O$1,Neighborhoods!$A$1:$C$1,0))</f>
        <v>Flushing</v>
      </c>
      <c r="P2092" t="s">
        <v>1</v>
      </c>
      <c r="Q2092" t="str">
        <f t="shared" si="128"/>
        <v>Yes</v>
      </c>
      <c r="R2092">
        <v>2</v>
      </c>
      <c r="S2092" t="str">
        <f t="shared" si="129"/>
        <v>Small</v>
      </c>
      <c r="T2092" s="50">
        <v>35</v>
      </c>
      <c r="U2092" s="70">
        <f t="shared" si="130"/>
        <v>0.03</v>
      </c>
      <c r="V2092" s="52">
        <v>4.91</v>
      </c>
      <c r="W2092" s="52" t="str" cm="1">
        <f t="array" ref="W2092">_xlfn.SWITCH(ROUND(V2092,0),5,"Excellent",4,"Good",3,"Ok","Bad")</f>
        <v>Excellent</v>
      </c>
      <c r="X2092">
        <v>23</v>
      </c>
      <c r="Y2092" t="str">
        <f t="shared" si="131"/>
        <v>No</v>
      </c>
      <c r="Z2092" s="68">
        <v>42550</v>
      </c>
      <c r="AA2092" s="68">
        <v>44045</v>
      </c>
      <c r="AB2092">
        <v>365</v>
      </c>
      <c r="AC2092" t="s">
        <v>15615</v>
      </c>
    </row>
    <row r="2093" spans="1:29" x14ac:dyDescent="0.3">
      <c r="A2093" t="s">
        <v>1879</v>
      </c>
      <c r="B2093">
        <v>3088</v>
      </c>
      <c r="C2093" t="str">
        <f>VLOOKUP($B2093,Hosts!$A:$M,10,0)</f>
        <v>Within an hour</v>
      </c>
      <c r="D2093" s="70">
        <f>VLOOKUP($B2093,Hosts!$A:$M,11,0)</f>
        <v>1</v>
      </c>
      <c r="E2093" s="70">
        <f>VLOOKUP($B2093,Hosts!$A:$M,12,0)</f>
        <v>0.93</v>
      </c>
      <c r="F2093" t="str">
        <f>VLOOKUP($B2093,Hosts!$A:$M,13,0)</f>
        <v>No</v>
      </c>
      <c r="G2093" t="str">
        <f>INDEX(Hosts!$A:$M, MATCH(Places!$B2093,Hosts!$A:$A,0), MATCH(Places!G$1,Hosts!$A$1:$M$1,0))</f>
        <v>Within an hour</v>
      </c>
      <c r="H2093" s="70">
        <f>INDEX(Hosts!$A:$M, MATCH(Places!$B2093,Hosts!$A:$A,0), MATCH(Places!H$1,Hosts!$A$1:$M$1,0))</f>
        <v>1</v>
      </c>
      <c r="I2093" s="70">
        <f>INDEX(Hosts!$A:$M, MATCH(Places!$B2093,Hosts!$A:$A,0), MATCH(Places!I$1,Hosts!$A$1:$M$1,0))</f>
        <v>0.93</v>
      </c>
      <c r="J2093" t="str">
        <f>INDEX(Hosts!$A:$M, MATCH(Places!$B2093,Hosts!$A:$A,0), MATCH(Places!J$1,Hosts!$A$1:$M$1,0))</f>
        <v>No</v>
      </c>
      <c r="K2093">
        <v>22</v>
      </c>
      <c r="L2093" t="str">
        <f>VLOOKUP($K2093,Neighborhoods!$A:$C,2,0)</f>
        <v>Queens</v>
      </c>
      <c r="M2093" t="str">
        <f>VLOOKUP($K2093,Neighborhoods!$A:$C,3,0)</f>
        <v>Flushing</v>
      </c>
      <c r="N2093" t="str">
        <f>INDEX(Neighborhoods!$A:$C, MATCH(Places!$K2093,Neighborhoods!$A:$A,0), MATCH(Places!N$1,Neighborhoods!$A$1:$C$1,0))</f>
        <v>Queens</v>
      </c>
      <c r="O2093" t="str">
        <f>INDEX(Neighborhoods!$A:$C, MATCH(Places!$K2093,Neighborhoods!$A:$A,0), MATCH(Places!O$1,Neighborhoods!$A$1:$C$1,0))</f>
        <v>Flushing</v>
      </c>
      <c r="P2093" t="s">
        <v>11822</v>
      </c>
      <c r="Q2093" t="str">
        <f t="shared" si="128"/>
        <v>No</v>
      </c>
      <c r="R2093">
        <v>6</v>
      </c>
      <c r="S2093" t="str">
        <f t="shared" si="129"/>
        <v>Large</v>
      </c>
      <c r="T2093" s="50">
        <v>79</v>
      </c>
      <c r="U2093" s="70">
        <f t="shared" si="130"/>
        <v>0.03</v>
      </c>
      <c r="V2093" s="52">
        <v>4.74</v>
      </c>
      <c r="W2093" s="52" t="str" cm="1">
        <f t="array" ref="W2093">_xlfn.SWITCH(ROUND(V2093,0),5,"Excellent",4,"Good",3,"Ok","Bad")</f>
        <v>Excellent</v>
      </c>
      <c r="X2093">
        <v>106</v>
      </c>
      <c r="Y2093" t="str">
        <f t="shared" si="131"/>
        <v>No</v>
      </c>
      <c r="Z2093" s="68">
        <v>42922</v>
      </c>
      <c r="AA2093" s="68">
        <v>44036</v>
      </c>
      <c r="AB2093">
        <v>30</v>
      </c>
      <c r="AC2093" t="s">
        <v>15616</v>
      </c>
    </row>
    <row r="2094" spans="1:29" x14ac:dyDescent="0.3">
      <c r="A2094" t="s">
        <v>1550</v>
      </c>
      <c r="B2094">
        <v>2905</v>
      </c>
      <c r="C2094" t="str">
        <f>VLOOKUP($B2094,Hosts!$A:$M,10,0)</f>
        <v>Within an hour</v>
      </c>
      <c r="D2094" s="70">
        <f>VLOOKUP($B2094,Hosts!$A:$M,11,0)</f>
        <v>1</v>
      </c>
      <c r="E2094" s="70">
        <f>VLOOKUP($B2094,Hosts!$A:$M,12,0)</f>
        <v>0.96</v>
      </c>
      <c r="F2094" t="str">
        <f>VLOOKUP($B2094,Hosts!$A:$M,13,0)</f>
        <v>Yes</v>
      </c>
      <c r="G2094" t="str">
        <f>INDEX(Hosts!$A:$M, MATCH(Places!$B2094,Hosts!$A:$A,0), MATCH(Places!G$1,Hosts!$A$1:$M$1,0))</f>
        <v>Within an hour</v>
      </c>
      <c r="H2094" s="70">
        <f>INDEX(Hosts!$A:$M, MATCH(Places!$B2094,Hosts!$A:$A,0), MATCH(Places!H$1,Hosts!$A$1:$M$1,0))</f>
        <v>1</v>
      </c>
      <c r="I2094" s="70">
        <f>INDEX(Hosts!$A:$M, MATCH(Places!$B2094,Hosts!$A:$A,0), MATCH(Places!I$1,Hosts!$A$1:$M$1,0))</f>
        <v>0.96</v>
      </c>
      <c r="J2094" t="str">
        <f>INDEX(Hosts!$A:$M, MATCH(Places!$B2094,Hosts!$A:$A,0), MATCH(Places!J$1,Hosts!$A$1:$M$1,0))</f>
        <v>Yes</v>
      </c>
      <c r="K2094">
        <v>18</v>
      </c>
      <c r="L2094" t="str">
        <f>VLOOKUP($K2094,Neighborhoods!$A:$C,2,0)</f>
        <v>Manhattan</v>
      </c>
      <c r="M2094" t="str">
        <f>VLOOKUP($K2094,Neighborhoods!$A:$C,3,0)</f>
        <v>Midtown</v>
      </c>
      <c r="N2094" t="str">
        <f>INDEX(Neighborhoods!$A:$C, MATCH(Places!$K2094,Neighborhoods!$A:$A,0), MATCH(Places!N$1,Neighborhoods!$A$1:$C$1,0))</f>
        <v>Manhattan</v>
      </c>
      <c r="O2094" t="str">
        <f>INDEX(Neighborhoods!$A:$C, MATCH(Places!$K2094,Neighborhoods!$A:$A,0), MATCH(Places!O$1,Neighborhoods!$A$1:$C$1,0))</f>
        <v>Midtown</v>
      </c>
      <c r="P2094" t="s">
        <v>11822</v>
      </c>
      <c r="Q2094" t="str">
        <f t="shared" si="128"/>
        <v>No</v>
      </c>
      <c r="R2094">
        <v>2</v>
      </c>
      <c r="S2094" t="str">
        <f t="shared" si="129"/>
        <v>Small</v>
      </c>
      <c r="T2094" s="50">
        <v>86</v>
      </c>
      <c r="U2094" s="70">
        <f t="shared" si="130"/>
        <v>0.03</v>
      </c>
      <c r="V2094" s="52">
        <v>4.9400000000000004</v>
      </c>
      <c r="W2094" s="52" t="str" cm="1">
        <f t="array" ref="W2094">_xlfn.SWITCH(ROUND(V2094,0),5,"Excellent",4,"Good",3,"Ok","Bad")</f>
        <v>Excellent</v>
      </c>
      <c r="X2094">
        <v>18</v>
      </c>
      <c r="Y2094" t="str">
        <f t="shared" si="131"/>
        <v>No</v>
      </c>
      <c r="Z2094" s="68">
        <v>42582</v>
      </c>
      <c r="AA2094" s="68">
        <v>43956</v>
      </c>
      <c r="AB2094">
        <v>60</v>
      </c>
      <c r="AC2094" t="s">
        <v>15615</v>
      </c>
    </row>
    <row r="2095" spans="1:29" x14ac:dyDescent="0.3">
      <c r="A2095" t="s">
        <v>1551</v>
      </c>
      <c r="B2095">
        <v>2767</v>
      </c>
      <c r="C2095" t="str">
        <f>VLOOKUP($B2095,Hosts!$A:$M,10,0)</f>
        <v>Within an hour</v>
      </c>
      <c r="D2095" s="70">
        <f>VLOOKUP($B2095,Hosts!$A:$M,11,0)</f>
        <v>0.97</v>
      </c>
      <c r="E2095" s="70">
        <f>VLOOKUP($B2095,Hosts!$A:$M,12,0)</f>
        <v>0.91</v>
      </c>
      <c r="F2095" t="str">
        <f>VLOOKUP($B2095,Hosts!$A:$M,13,0)</f>
        <v>No</v>
      </c>
      <c r="G2095" t="str">
        <f>INDEX(Hosts!$A:$M, MATCH(Places!$B2095,Hosts!$A:$A,0), MATCH(Places!G$1,Hosts!$A$1:$M$1,0))</f>
        <v>Within an hour</v>
      </c>
      <c r="H2095" s="70">
        <f>INDEX(Hosts!$A:$M, MATCH(Places!$B2095,Hosts!$A:$A,0), MATCH(Places!H$1,Hosts!$A$1:$M$1,0))</f>
        <v>0.97</v>
      </c>
      <c r="I2095" s="70">
        <f>INDEX(Hosts!$A:$M, MATCH(Places!$B2095,Hosts!$A:$A,0), MATCH(Places!I$1,Hosts!$A$1:$M$1,0))</f>
        <v>0.91</v>
      </c>
      <c r="J2095" t="str">
        <f>INDEX(Hosts!$A:$M, MATCH(Places!$B2095,Hosts!$A:$A,0), MATCH(Places!J$1,Hosts!$A$1:$M$1,0))</f>
        <v>No</v>
      </c>
      <c r="K2095">
        <v>22</v>
      </c>
      <c r="L2095" t="str">
        <f>VLOOKUP($K2095,Neighborhoods!$A:$C,2,0)</f>
        <v>Queens</v>
      </c>
      <c r="M2095" t="str">
        <f>VLOOKUP($K2095,Neighborhoods!$A:$C,3,0)</f>
        <v>Flushing</v>
      </c>
      <c r="N2095" t="str">
        <f>INDEX(Neighborhoods!$A:$C, MATCH(Places!$K2095,Neighborhoods!$A:$A,0), MATCH(Places!N$1,Neighborhoods!$A$1:$C$1,0))</f>
        <v>Queens</v>
      </c>
      <c r="O2095" t="str">
        <f>INDEX(Neighborhoods!$A:$C, MATCH(Places!$K2095,Neighborhoods!$A:$A,0), MATCH(Places!O$1,Neighborhoods!$A$1:$C$1,0))</f>
        <v>Flushing</v>
      </c>
      <c r="P2095" t="s">
        <v>1</v>
      </c>
      <c r="Q2095" t="str">
        <f t="shared" si="128"/>
        <v>Yes</v>
      </c>
      <c r="R2095">
        <v>4</v>
      </c>
      <c r="S2095" t="str">
        <f t="shared" si="129"/>
        <v>Medium</v>
      </c>
      <c r="T2095" s="50">
        <v>50</v>
      </c>
      <c r="U2095" s="70">
        <f t="shared" si="130"/>
        <v>0.03</v>
      </c>
      <c r="V2095" s="52">
        <v>4.58</v>
      </c>
      <c r="W2095" s="52" t="str" cm="1">
        <f t="array" ref="W2095">_xlfn.SWITCH(ROUND(V2095,0),5,"Excellent",4,"Good",3,"Ok","Bad")</f>
        <v>Excellent</v>
      </c>
      <c r="X2095">
        <v>88</v>
      </c>
      <c r="Y2095" t="str">
        <f t="shared" si="131"/>
        <v>No</v>
      </c>
      <c r="Z2095" s="68">
        <v>42606</v>
      </c>
      <c r="AA2095" s="68">
        <v>43832</v>
      </c>
      <c r="AB2095">
        <v>180</v>
      </c>
      <c r="AC2095" t="s">
        <v>15615</v>
      </c>
    </row>
    <row r="2096" spans="1:29" x14ac:dyDescent="0.3">
      <c r="A2096" t="s">
        <v>1552</v>
      </c>
      <c r="B2096">
        <v>1854</v>
      </c>
      <c r="C2096" t="str">
        <f>VLOOKUP($B2096,Hosts!$A:$M,10,0)</f>
        <v>Within a day</v>
      </c>
      <c r="D2096" s="70">
        <f>VLOOKUP($B2096,Hosts!$A:$M,11,0)</f>
        <v>0.9</v>
      </c>
      <c r="E2096" s="70">
        <f>VLOOKUP($B2096,Hosts!$A:$M,12,0)</f>
        <v>0.85</v>
      </c>
      <c r="F2096" t="str">
        <f>VLOOKUP($B2096,Hosts!$A:$M,13,0)</f>
        <v>Yes</v>
      </c>
      <c r="G2096" t="str">
        <f>INDEX(Hosts!$A:$M, MATCH(Places!$B2096,Hosts!$A:$A,0), MATCH(Places!G$1,Hosts!$A$1:$M$1,0))</f>
        <v>Within a day</v>
      </c>
      <c r="H2096" s="70">
        <f>INDEX(Hosts!$A:$M, MATCH(Places!$B2096,Hosts!$A:$A,0), MATCH(Places!H$1,Hosts!$A$1:$M$1,0))</f>
        <v>0.9</v>
      </c>
      <c r="I2096" s="70">
        <f>INDEX(Hosts!$A:$M, MATCH(Places!$B2096,Hosts!$A:$A,0), MATCH(Places!I$1,Hosts!$A$1:$M$1,0))</f>
        <v>0.85</v>
      </c>
      <c r="J2096" t="str">
        <f>INDEX(Hosts!$A:$M, MATCH(Places!$B2096,Hosts!$A:$A,0), MATCH(Places!J$1,Hosts!$A$1:$M$1,0))</f>
        <v>Yes</v>
      </c>
      <c r="K2096">
        <v>16</v>
      </c>
      <c r="L2096" t="str">
        <f>VLOOKUP($K2096,Neighborhoods!$A:$C,2,0)</f>
        <v>Manhattan</v>
      </c>
      <c r="M2096" t="str">
        <f>VLOOKUP($K2096,Neighborhoods!$A:$C,3,0)</f>
        <v>Harlem</v>
      </c>
      <c r="N2096" t="str">
        <f>INDEX(Neighborhoods!$A:$C, MATCH(Places!$K2096,Neighborhoods!$A:$A,0), MATCH(Places!N$1,Neighborhoods!$A$1:$C$1,0))</f>
        <v>Manhattan</v>
      </c>
      <c r="O2096" t="str">
        <f>INDEX(Neighborhoods!$A:$C, MATCH(Places!$K2096,Neighborhoods!$A:$A,0), MATCH(Places!O$1,Neighborhoods!$A$1:$C$1,0))</f>
        <v>Harlem</v>
      </c>
      <c r="P2096" t="s">
        <v>11822</v>
      </c>
      <c r="Q2096" t="str">
        <f t="shared" si="128"/>
        <v>No</v>
      </c>
      <c r="R2096">
        <v>5</v>
      </c>
      <c r="S2096" t="str">
        <f t="shared" si="129"/>
        <v>Medium</v>
      </c>
      <c r="T2096" s="50">
        <v>200</v>
      </c>
      <c r="U2096" s="70">
        <f t="shared" si="130"/>
        <v>0.04</v>
      </c>
      <c r="V2096" s="52">
        <v>4.9000000000000004</v>
      </c>
      <c r="W2096" s="52" t="str" cm="1">
        <f t="array" ref="W2096">_xlfn.SWITCH(ROUND(V2096,0),5,"Excellent",4,"Good",3,"Ok","Bad")</f>
        <v>Excellent</v>
      </c>
      <c r="X2096">
        <v>89</v>
      </c>
      <c r="Y2096" t="str">
        <f t="shared" si="131"/>
        <v>No</v>
      </c>
      <c r="Z2096" s="68">
        <v>42564</v>
      </c>
      <c r="AA2096" s="68">
        <v>43867</v>
      </c>
      <c r="AB2096">
        <v>0</v>
      </c>
      <c r="AC2096" t="s">
        <v>15615</v>
      </c>
    </row>
    <row r="2097" spans="1:29" x14ac:dyDescent="0.3">
      <c r="A2097" t="s">
        <v>1553</v>
      </c>
      <c r="B2097">
        <v>2388</v>
      </c>
      <c r="C2097" t="str">
        <f>VLOOKUP($B2097,Hosts!$A:$M,10,0)</f>
        <v>Within a day</v>
      </c>
      <c r="D2097" s="70">
        <f>VLOOKUP($B2097,Hosts!$A:$M,11,0)</f>
        <v>0.88</v>
      </c>
      <c r="E2097" s="70">
        <f>VLOOKUP($B2097,Hosts!$A:$M,12,0)</f>
        <v>0.99</v>
      </c>
      <c r="F2097" t="str">
        <f>VLOOKUP($B2097,Hosts!$A:$M,13,0)</f>
        <v>No</v>
      </c>
      <c r="G2097" t="str">
        <f>INDEX(Hosts!$A:$M, MATCH(Places!$B2097,Hosts!$A:$A,0), MATCH(Places!G$1,Hosts!$A$1:$M$1,0))</f>
        <v>Within a day</v>
      </c>
      <c r="H2097" s="70">
        <f>INDEX(Hosts!$A:$M, MATCH(Places!$B2097,Hosts!$A:$A,0), MATCH(Places!H$1,Hosts!$A$1:$M$1,0))</f>
        <v>0.88</v>
      </c>
      <c r="I2097" s="70">
        <f>INDEX(Hosts!$A:$M, MATCH(Places!$B2097,Hosts!$A:$A,0), MATCH(Places!I$1,Hosts!$A$1:$M$1,0))</f>
        <v>0.99</v>
      </c>
      <c r="J2097" t="str">
        <f>INDEX(Hosts!$A:$M, MATCH(Places!$B2097,Hosts!$A:$A,0), MATCH(Places!J$1,Hosts!$A$1:$M$1,0))</f>
        <v>No</v>
      </c>
      <c r="K2097">
        <v>15</v>
      </c>
      <c r="L2097" t="str">
        <f>VLOOKUP($K2097,Neighborhoods!$A:$C,2,0)</f>
        <v>Manhattan</v>
      </c>
      <c r="M2097" t="str">
        <f>VLOOKUP($K2097,Neighborhoods!$A:$C,3,0)</f>
        <v>East Village</v>
      </c>
      <c r="N2097" t="str">
        <f>INDEX(Neighborhoods!$A:$C, MATCH(Places!$K2097,Neighborhoods!$A:$A,0), MATCH(Places!N$1,Neighborhoods!$A$1:$C$1,0))</f>
        <v>Manhattan</v>
      </c>
      <c r="O2097" t="str">
        <f>INDEX(Neighborhoods!$A:$C, MATCH(Places!$K2097,Neighborhoods!$A:$A,0), MATCH(Places!O$1,Neighborhoods!$A$1:$C$1,0))</f>
        <v>East Village</v>
      </c>
      <c r="P2097" t="s">
        <v>11822</v>
      </c>
      <c r="Q2097" t="str">
        <f t="shared" si="128"/>
        <v>No</v>
      </c>
      <c r="R2097">
        <v>2</v>
      </c>
      <c r="S2097" t="str">
        <f t="shared" si="129"/>
        <v>Small</v>
      </c>
      <c r="T2097" s="50">
        <v>120</v>
      </c>
      <c r="U2097" s="70">
        <f t="shared" si="130"/>
        <v>0.03</v>
      </c>
      <c r="V2097" s="52">
        <v>4.78</v>
      </c>
      <c r="W2097" s="52" t="str" cm="1">
        <f t="array" ref="W2097">_xlfn.SWITCH(ROUND(V2097,0),5,"Excellent",4,"Good",3,"Ok","Bad")</f>
        <v>Excellent</v>
      </c>
      <c r="X2097">
        <v>222</v>
      </c>
      <c r="Y2097" t="str">
        <f t="shared" si="131"/>
        <v>No</v>
      </c>
      <c r="Z2097" s="68">
        <v>42555</v>
      </c>
      <c r="AA2097" s="68">
        <v>43906</v>
      </c>
      <c r="AB2097">
        <v>0</v>
      </c>
      <c r="AC2097" t="s">
        <v>15616</v>
      </c>
    </row>
    <row r="2098" spans="1:29" x14ac:dyDescent="0.3">
      <c r="A2098" t="s">
        <v>1554</v>
      </c>
      <c r="B2098">
        <v>2767</v>
      </c>
      <c r="C2098" t="str">
        <f>VLOOKUP($B2098,Hosts!$A:$M,10,0)</f>
        <v>Within an hour</v>
      </c>
      <c r="D2098" s="70">
        <f>VLOOKUP($B2098,Hosts!$A:$M,11,0)</f>
        <v>0.97</v>
      </c>
      <c r="E2098" s="70">
        <f>VLOOKUP($B2098,Hosts!$A:$M,12,0)</f>
        <v>0.91</v>
      </c>
      <c r="F2098" t="str">
        <f>VLOOKUP($B2098,Hosts!$A:$M,13,0)</f>
        <v>No</v>
      </c>
      <c r="G2098" t="str">
        <f>INDEX(Hosts!$A:$M, MATCH(Places!$B2098,Hosts!$A:$A,0), MATCH(Places!G$1,Hosts!$A$1:$M$1,0))</f>
        <v>Within an hour</v>
      </c>
      <c r="H2098" s="70">
        <f>INDEX(Hosts!$A:$M, MATCH(Places!$B2098,Hosts!$A:$A,0), MATCH(Places!H$1,Hosts!$A$1:$M$1,0))</f>
        <v>0.97</v>
      </c>
      <c r="I2098" s="70">
        <f>INDEX(Hosts!$A:$M, MATCH(Places!$B2098,Hosts!$A:$A,0), MATCH(Places!I$1,Hosts!$A$1:$M$1,0))</f>
        <v>0.91</v>
      </c>
      <c r="J2098" t="str">
        <f>INDEX(Hosts!$A:$M, MATCH(Places!$B2098,Hosts!$A:$A,0), MATCH(Places!J$1,Hosts!$A$1:$M$1,0))</f>
        <v>No</v>
      </c>
      <c r="K2098">
        <v>22</v>
      </c>
      <c r="L2098" t="str">
        <f>VLOOKUP($K2098,Neighborhoods!$A:$C,2,0)</f>
        <v>Queens</v>
      </c>
      <c r="M2098" t="str">
        <f>VLOOKUP($K2098,Neighborhoods!$A:$C,3,0)</f>
        <v>Flushing</v>
      </c>
      <c r="N2098" t="str">
        <f>INDEX(Neighborhoods!$A:$C, MATCH(Places!$K2098,Neighborhoods!$A:$A,0), MATCH(Places!N$1,Neighborhoods!$A$1:$C$1,0))</f>
        <v>Queens</v>
      </c>
      <c r="O2098" t="str">
        <f>INDEX(Neighborhoods!$A:$C, MATCH(Places!$K2098,Neighborhoods!$A:$A,0), MATCH(Places!O$1,Neighborhoods!$A$1:$C$1,0))</f>
        <v>Flushing</v>
      </c>
      <c r="P2098" t="s">
        <v>1</v>
      </c>
      <c r="Q2098" t="str">
        <f t="shared" si="128"/>
        <v>Yes</v>
      </c>
      <c r="R2098">
        <v>4</v>
      </c>
      <c r="S2098" t="str">
        <f t="shared" si="129"/>
        <v>Medium</v>
      </c>
      <c r="T2098" s="50">
        <v>50</v>
      </c>
      <c r="U2098" s="70">
        <f t="shared" si="130"/>
        <v>0.03</v>
      </c>
      <c r="V2098" s="52">
        <v>4.49</v>
      </c>
      <c r="W2098" s="52" t="str" cm="1">
        <f t="array" ref="W2098">_xlfn.SWITCH(ROUND(V2098,0),5,"Excellent",4,"Good",3,"Ok","Bad")</f>
        <v>Good</v>
      </c>
      <c r="X2098">
        <v>47</v>
      </c>
      <c r="Y2098" t="str">
        <f t="shared" si="131"/>
        <v>No</v>
      </c>
      <c r="Z2098" s="68">
        <v>42595</v>
      </c>
      <c r="AA2098" s="68">
        <v>43576</v>
      </c>
      <c r="AB2098">
        <v>180</v>
      </c>
      <c r="AC2098" t="s">
        <v>15615</v>
      </c>
    </row>
    <row r="2099" spans="1:29" x14ac:dyDescent="0.3">
      <c r="A2099" t="s">
        <v>1555</v>
      </c>
      <c r="B2099">
        <v>2767</v>
      </c>
      <c r="C2099" t="str">
        <f>VLOOKUP($B2099,Hosts!$A:$M,10,0)</f>
        <v>Within an hour</v>
      </c>
      <c r="D2099" s="70">
        <f>VLOOKUP($B2099,Hosts!$A:$M,11,0)</f>
        <v>0.97</v>
      </c>
      <c r="E2099" s="70">
        <f>VLOOKUP($B2099,Hosts!$A:$M,12,0)</f>
        <v>0.91</v>
      </c>
      <c r="F2099" t="str">
        <f>VLOOKUP($B2099,Hosts!$A:$M,13,0)</f>
        <v>No</v>
      </c>
      <c r="G2099" t="str">
        <f>INDEX(Hosts!$A:$M, MATCH(Places!$B2099,Hosts!$A:$A,0), MATCH(Places!G$1,Hosts!$A$1:$M$1,0))</f>
        <v>Within an hour</v>
      </c>
      <c r="H2099" s="70">
        <f>INDEX(Hosts!$A:$M, MATCH(Places!$B2099,Hosts!$A:$A,0), MATCH(Places!H$1,Hosts!$A$1:$M$1,0))</f>
        <v>0.97</v>
      </c>
      <c r="I2099" s="70">
        <f>INDEX(Hosts!$A:$M, MATCH(Places!$B2099,Hosts!$A:$A,0), MATCH(Places!I$1,Hosts!$A$1:$M$1,0))</f>
        <v>0.91</v>
      </c>
      <c r="J2099" t="str">
        <f>INDEX(Hosts!$A:$M, MATCH(Places!$B2099,Hosts!$A:$A,0), MATCH(Places!J$1,Hosts!$A$1:$M$1,0))</f>
        <v>No</v>
      </c>
      <c r="K2099">
        <v>22</v>
      </c>
      <c r="L2099" t="str">
        <f>VLOOKUP($K2099,Neighborhoods!$A:$C,2,0)</f>
        <v>Queens</v>
      </c>
      <c r="M2099" t="str">
        <f>VLOOKUP($K2099,Neighborhoods!$A:$C,3,0)</f>
        <v>Flushing</v>
      </c>
      <c r="N2099" t="str">
        <f>INDEX(Neighborhoods!$A:$C, MATCH(Places!$K2099,Neighborhoods!$A:$A,0), MATCH(Places!N$1,Neighborhoods!$A$1:$C$1,0))</f>
        <v>Queens</v>
      </c>
      <c r="O2099" t="str">
        <f>INDEX(Neighborhoods!$A:$C, MATCH(Places!$K2099,Neighborhoods!$A:$A,0), MATCH(Places!O$1,Neighborhoods!$A$1:$C$1,0))</f>
        <v>Flushing</v>
      </c>
      <c r="P2099" t="s">
        <v>1</v>
      </c>
      <c r="Q2099" t="str">
        <f t="shared" si="128"/>
        <v>Yes</v>
      </c>
      <c r="R2099">
        <v>3</v>
      </c>
      <c r="S2099" t="str">
        <f t="shared" si="129"/>
        <v>Medium</v>
      </c>
      <c r="T2099" s="50">
        <v>40</v>
      </c>
      <c r="U2099" s="70">
        <f t="shared" si="130"/>
        <v>0.03</v>
      </c>
      <c r="V2099" s="52">
        <v>4.62</v>
      </c>
      <c r="W2099" s="52" t="str" cm="1">
        <f t="array" ref="W2099">_xlfn.SWITCH(ROUND(V2099,0),5,"Excellent",4,"Good",3,"Ok","Bad")</f>
        <v>Excellent</v>
      </c>
      <c r="X2099">
        <v>61</v>
      </c>
      <c r="Y2099" t="str">
        <f t="shared" si="131"/>
        <v>No</v>
      </c>
      <c r="Z2099" s="68">
        <v>42606</v>
      </c>
      <c r="AA2099" s="68">
        <v>43878</v>
      </c>
      <c r="AB2099">
        <v>180</v>
      </c>
      <c r="AC2099" t="s">
        <v>15615</v>
      </c>
    </row>
    <row r="2100" spans="1:29" x14ac:dyDescent="0.3">
      <c r="A2100" t="s">
        <v>1556</v>
      </c>
      <c r="B2100">
        <v>2767</v>
      </c>
      <c r="C2100" t="str">
        <f>VLOOKUP($B2100,Hosts!$A:$M,10,0)</f>
        <v>Within an hour</v>
      </c>
      <c r="D2100" s="70">
        <f>VLOOKUP($B2100,Hosts!$A:$M,11,0)</f>
        <v>0.97</v>
      </c>
      <c r="E2100" s="70">
        <f>VLOOKUP($B2100,Hosts!$A:$M,12,0)</f>
        <v>0.91</v>
      </c>
      <c r="F2100" t="str">
        <f>VLOOKUP($B2100,Hosts!$A:$M,13,0)</f>
        <v>No</v>
      </c>
      <c r="G2100" t="str">
        <f>INDEX(Hosts!$A:$M, MATCH(Places!$B2100,Hosts!$A:$A,0), MATCH(Places!G$1,Hosts!$A$1:$M$1,0))</f>
        <v>Within an hour</v>
      </c>
      <c r="H2100" s="70">
        <f>INDEX(Hosts!$A:$M, MATCH(Places!$B2100,Hosts!$A:$A,0), MATCH(Places!H$1,Hosts!$A$1:$M$1,0))</f>
        <v>0.97</v>
      </c>
      <c r="I2100" s="70">
        <f>INDEX(Hosts!$A:$M, MATCH(Places!$B2100,Hosts!$A:$A,0), MATCH(Places!I$1,Hosts!$A$1:$M$1,0))</f>
        <v>0.91</v>
      </c>
      <c r="J2100" t="str">
        <f>INDEX(Hosts!$A:$M, MATCH(Places!$B2100,Hosts!$A:$A,0), MATCH(Places!J$1,Hosts!$A$1:$M$1,0))</f>
        <v>No</v>
      </c>
      <c r="K2100">
        <v>22</v>
      </c>
      <c r="L2100" t="str">
        <f>VLOOKUP($K2100,Neighborhoods!$A:$C,2,0)</f>
        <v>Queens</v>
      </c>
      <c r="M2100" t="str">
        <f>VLOOKUP($K2100,Neighborhoods!$A:$C,3,0)</f>
        <v>Flushing</v>
      </c>
      <c r="N2100" t="str">
        <f>INDEX(Neighborhoods!$A:$C, MATCH(Places!$K2100,Neighborhoods!$A:$A,0), MATCH(Places!N$1,Neighborhoods!$A$1:$C$1,0))</f>
        <v>Queens</v>
      </c>
      <c r="O2100" t="str">
        <f>INDEX(Neighborhoods!$A:$C, MATCH(Places!$K2100,Neighborhoods!$A:$A,0), MATCH(Places!O$1,Neighborhoods!$A$1:$C$1,0))</f>
        <v>Flushing</v>
      </c>
      <c r="P2100" t="s">
        <v>1</v>
      </c>
      <c r="Q2100" t="str">
        <f t="shared" si="128"/>
        <v>Yes</v>
      </c>
      <c r="R2100">
        <v>2</v>
      </c>
      <c r="S2100" t="str">
        <f t="shared" si="129"/>
        <v>Small</v>
      </c>
      <c r="T2100" s="50">
        <v>35</v>
      </c>
      <c r="U2100" s="70">
        <f t="shared" si="130"/>
        <v>0.03</v>
      </c>
      <c r="V2100" s="52">
        <v>4.49</v>
      </c>
      <c r="W2100" s="52" t="str" cm="1">
        <f t="array" ref="W2100">_xlfn.SWITCH(ROUND(V2100,0),5,"Excellent",4,"Good",3,"Ok","Bad")</f>
        <v>Good</v>
      </c>
      <c r="X2100">
        <v>65</v>
      </c>
      <c r="Y2100" t="str">
        <f t="shared" si="131"/>
        <v>No</v>
      </c>
      <c r="Z2100" s="68">
        <v>42599</v>
      </c>
      <c r="AA2100" s="68">
        <v>43805</v>
      </c>
      <c r="AB2100">
        <v>180</v>
      </c>
      <c r="AC2100" t="s">
        <v>15615</v>
      </c>
    </row>
    <row r="2101" spans="1:29" x14ac:dyDescent="0.3">
      <c r="A2101" t="s">
        <v>1557</v>
      </c>
      <c r="B2101">
        <v>2767</v>
      </c>
      <c r="C2101" t="str">
        <f>VLOOKUP($B2101,Hosts!$A:$M,10,0)</f>
        <v>Within an hour</v>
      </c>
      <c r="D2101" s="70">
        <f>VLOOKUP($B2101,Hosts!$A:$M,11,0)</f>
        <v>0.97</v>
      </c>
      <c r="E2101" s="70">
        <f>VLOOKUP($B2101,Hosts!$A:$M,12,0)</f>
        <v>0.91</v>
      </c>
      <c r="F2101" t="str">
        <f>VLOOKUP($B2101,Hosts!$A:$M,13,0)</f>
        <v>No</v>
      </c>
      <c r="G2101" t="str">
        <f>INDEX(Hosts!$A:$M, MATCH(Places!$B2101,Hosts!$A:$A,0), MATCH(Places!G$1,Hosts!$A$1:$M$1,0))</f>
        <v>Within an hour</v>
      </c>
      <c r="H2101" s="70">
        <f>INDEX(Hosts!$A:$M, MATCH(Places!$B2101,Hosts!$A:$A,0), MATCH(Places!H$1,Hosts!$A$1:$M$1,0))</f>
        <v>0.97</v>
      </c>
      <c r="I2101" s="70">
        <f>INDEX(Hosts!$A:$M, MATCH(Places!$B2101,Hosts!$A:$A,0), MATCH(Places!I$1,Hosts!$A$1:$M$1,0))</f>
        <v>0.91</v>
      </c>
      <c r="J2101" t="str">
        <f>INDEX(Hosts!$A:$M, MATCH(Places!$B2101,Hosts!$A:$A,0), MATCH(Places!J$1,Hosts!$A$1:$M$1,0))</f>
        <v>No</v>
      </c>
      <c r="K2101">
        <v>22</v>
      </c>
      <c r="L2101" t="str">
        <f>VLOOKUP($K2101,Neighborhoods!$A:$C,2,0)</f>
        <v>Queens</v>
      </c>
      <c r="M2101" t="str">
        <f>VLOOKUP($K2101,Neighborhoods!$A:$C,3,0)</f>
        <v>Flushing</v>
      </c>
      <c r="N2101" t="str">
        <f>INDEX(Neighborhoods!$A:$C, MATCH(Places!$K2101,Neighborhoods!$A:$A,0), MATCH(Places!N$1,Neighborhoods!$A$1:$C$1,0))</f>
        <v>Queens</v>
      </c>
      <c r="O2101" t="str">
        <f>INDEX(Neighborhoods!$A:$C, MATCH(Places!$K2101,Neighborhoods!$A:$A,0), MATCH(Places!O$1,Neighborhoods!$A$1:$C$1,0))</f>
        <v>Flushing</v>
      </c>
      <c r="P2101" t="s">
        <v>1</v>
      </c>
      <c r="Q2101" t="str">
        <f t="shared" si="128"/>
        <v>Yes</v>
      </c>
      <c r="R2101">
        <v>2</v>
      </c>
      <c r="S2101" t="str">
        <f t="shared" si="129"/>
        <v>Small</v>
      </c>
      <c r="T2101" s="50">
        <v>35</v>
      </c>
      <c r="U2101" s="70">
        <f t="shared" si="130"/>
        <v>0.03</v>
      </c>
      <c r="V2101" s="52">
        <v>4.4800000000000004</v>
      </c>
      <c r="W2101" s="52" t="str" cm="1">
        <f t="array" ref="W2101">_xlfn.SWITCH(ROUND(V2101,0),5,"Excellent",4,"Good",3,"Ok","Bad")</f>
        <v>Good</v>
      </c>
      <c r="X2101">
        <v>52</v>
      </c>
      <c r="Y2101" t="str">
        <f t="shared" si="131"/>
        <v>No</v>
      </c>
      <c r="Z2101" s="68">
        <v>42600</v>
      </c>
      <c r="AA2101" s="68">
        <v>43831</v>
      </c>
      <c r="AB2101">
        <v>180</v>
      </c>
      <c r="AC2101" t="s">
        <v>15615</v>
      </c>
    </row>
    <row r="2102" spans="1:29" x14ac:dyDescent="0.3">
      <c r="A2102" t="s">
        <v>1558</v>
      </c>
      <c r="B2102">
        <v>1058</v>
      </c>
      <c r="C2102" t="str">
        <f>VLOOKUP($B2102,Hosts!$A:$M,10,0)</f>
        <v>Within a day</v>
      </c>
      <c r="D2102" s="70">
        <f>VLOOKUP($B2102,Hosts!$A:$M,11,0)</f>
        <v>0.5</v>
      </c>
      <c r="E2102" s="70">
        <f>VLOOKUP($B2102,Hosts!$A:$M,12,0)</f>
        <v>1</v>
      </c>
      <c r="F2102" t="str">
        <f>VLOOKUP($B2102,Hosts!$A:$M,13,0)</f>
        <v>No</v>
      </c>
      <c r="G2102" t="str">
        <f>INDEX(Hosts!$A:$M, MATCH(Places!$B2102,Hosts!$A:$A,0), MATCH(Places!G$1,Hosts!$A$1:$M$1,0))</f>
        <v>Within a day</v>
      </c>
      <c r="H2102" s="70">
        <f>INDEX(Hosts!$A:$M, MATCH(Places!$B2102,Hosts!$A:$A,0), MATCH(Places!H$1,Hosts!$A$1:$M$1,0))</f>
        <v>0.5</v>
      </c>
      <c r="I2102" s="70">
        <f>INDEX(Hosts!$A:$M, MATCH(Places!$B2102,Hosts!$A:$A,0), MATCH(Places!I$1,Hosts!$A$1:$M$1,0))</f>
        <v>1</v>
      </c>
      <c r="J2102" t="str">
        <f>INDEX(Hosts!$A:$M, MATCH(Places!$B2102,Hosts!$A:$A,0), MATCH(Places!J$1,Hosts!$A$1:$M$1,0))</f>
        <v>No</v>
      </c>
      <c r="K2102">
        <v>12</v>
      </c>
      <c r="L2102" t="str">
        <f>VLOOKUP($K2102,Neighborhoods!$A:$C,2,0)</f>
        <v>Brooklyn</v>
      </c>
      <c r="M2102" t="str">
        <f>VLOOKUP($K2102,Neighborhoods!$A:$C,3,0)</f>
        <v>Williamsburg</v>
      </c>
      <c r="N2102" t="str">
        <f>INDEX(Neighborhoods!$A:$C, MATCH(Places!$K2102,Neighborhoods!$A:$A,0), MATCH(Places!N$1,Neighborhoods!$A$1:$C$1,0))</f>
        <v>Brooklyn</v>
      </c>
      <c r="O2102" t="str">
        <f>INDEX(Neighborhoods!$A:$C, MATCH(Places!$K2102,Neighborhoods!$A:$A,0), MATCH(Places!O$1,Neighborhoods!$A$1:$C$1,0))</f>
        <v>Williamsburg</v>
      </c>
      <c r="P2102" t="s">
        <v>11822</v>
      </c>
      <c r="Q2102" t="str">
        <f t="shared" si="128"/>
        <v>No</v>
      </c>
      <c r="R2102">
        <v>2</v>
      </c>
      <c r="S2102" t="str">
        <f t="shared" si="129"/>
        <v>Small</v>
      </c>
      <c r="T2102" s="50">
        <v>75</v>
      </c>
      <c r="U2102" s="70">
        <f t="shared" si="130"/>
        <v>0.03</v>
      </c>
      <c r="V2102" s="52">
        <v>4.51</v>
      </c>
      <c r="W2102" s="52" t="str" cm="1">
        <f t="array" ref="W2102">_xlfn.SWITCH(ROUND(V2102,0),5,"Excellent",4,"Good",3,"Ok","Bad")</f>
        <v>Excellent</v>
      </c>
      <c r="X2102">
        <v>49</v>
      </c>
      <c r="Y2102" t="str">
        <f t="shared" si="131"/>
        <v>No</v>
      </c>
      <c r="Z2102" s="68">
        <v>42701</v>
      </c>
      <c r="AA2102" s="68">
        <v>44031</v>
      </c>
      <c r="AB2102">
        <v>0</v>
      </c>
      <c r="AC2102" t="s">
        <v>15616</v>
      </c>
    </row>
    <row r="2103" spans="1:29" x14ac:dyDescent="0.3">
      <c r="A2103" t="s">
        <v>1559</v>
      </c>
      <c r="B2103">
        <v>1828</v>
      </c>
      <c r="C2103" t="str">
        <f>VLOOKUP($B2103,Hosts!$A:$M,10,0)</f>
        <v>Within an hour</v>
      </c>
      <c r="D2103" s="70">
        <f>VLOOKUP($B2103,Hosts!$A:$M,11,0)</f>
        <v>1</v>
      </c>
      <c r="E2103" s="70">
        <f>VLOOKUP($B2103,Hosts!$A:$M,12,0)</f>
        <v>0.97</v>
      </c>
      <c r="F2103" t="str">
        <f>VLOOKUP($B2103,Hosts!$A:$M,13,0)</f>
        <v>Yes</v>
      </c>
      <c r="G2103" t="str">
        <f>INDEX(Hosts!$A:$M, MATCH(Places!$B2103,Hosts!$A:$A,0), MATCH(Places!G$1,Hosts!$A$1:$M$1,0))</f>
        <v>Within an hour</v>
      </c>
      <c r="H2103" s="70">
        <f>INDEX(Hosts!$A:$M, MATCH(Places!$B2103,Hosts!$A:$A,0), MATCH(Places!H$1,Hosts!$A$1:$M$1,0))</f>
        <v>1</v>
      </c>
      <c r="I2103" s="70">
        <f>INDEX(Hosts!$A:$M, MATCH(Places!$B2103,Hosts!$A:$A,0), MATCH(Places!I$1,Hosts!$A$1:$M$1,0))</f>
        <v>0.97</v>
      </c>
      <c r="J2103" t="str">
        <f>INDEX(Hosts!$A:$M, MATCH(Places!$B2103,Hosts!$A:$A,0), MATCH(Places!J$1,Hosts!$A$1:$M$1,0))</f>
        <v>Yes</v>
      </c>
      <c r="K2103">
        <v>7</v>
      </c>
      <c r="L2103" t="str">
        <f>VLOOKUP($K2103,Neighborhoods!$A:$C,2,0)</f>
        <v>Brooklyn</v>
      </c>
      <c r="M2103" t="str">
        <f>VLOOKUP($K2103,Neighborhoods!$A:$C,3,0)</f>
        <v>Bedford-Stuyvesant</v>
      </c>
      <c r="N2103" t="str">
        <f>INDEX(Neighborhoods!$A:$C, MATCH(Places!$K2103,Neighborhoods!$A:$A,0), MATCH(Places!N$1,Neighborhoods!$A$1:$C$1,0))</f>
        <v>Brooklyn</v>
      </c>
      <c r="O2103" t="str">
        <f>INDEX(Neighborhoods!$A:$C, MATCH(Places!$K2103,Neighborhoods!$A:$A,0), MATCH(Places!O$1,Neighborhoods!$A$1:$C$1,0))</f>
        <v>Bedford-Stuyvesant</v>
      </c>
      <c r="P2103" t="s">
        <v>1</v>
      </c>
      <c r="Q2103" t="str">
        <f t="shared" si="128"/>
        <v>Yes</v>
      </c>
      <c r="R2103">
        <v>2</v>
      </c>
      <c r="S2103" t="str">
        <f t="shared" si="129"/>
        <v>Small</v>
      </c>
      <c r="T2103" s="50">
        <v>43</v>
      </c>
      <c r="U2103" s="70">
        <f t="shared" si="130"/>
        <v>0.03</v>
      </c>
      <c r="V2103" s="52">
        <v>4.91</v>
      </c>
      <c r="W2103" s="52" t="str" cm="1">
        <f t="array" ref="W2103">_xlfn.SWITCH(ROUND(V2103,0),5,"Excellent",4,"Good",3,"Ok","Bad")</f>
        <v>Excellent</v>
      </c>
      <c r="X2103">
        <v>124</v>
      </c>
      <c r="Y2103" t="str">
        <f t="shared" si="131"/>
        <v>Yes</v>
      </c>
      <c r="Z2103" s="68">
        <v>42862</v>
      </c>
      <c r="AA2103" s="68">
        <v>44044</v>
      </c>
      <c r="AB2103">
        <v>330</v>
      </c>
      <c r="AC2103" t="s">
        <v>15616</v>
      </c>
    </row>
    <row r="2104" spans="1:29" x14ac:dyDescent="0.3">
      <c r="A2104" t="s">
        <v>13778</v>
      </c>
      <c r="B2104">
        <v>2322</v>
      </c>
      <c r="C2104" t="str">
        <f>VLOOKUP($B2104,Hosts!$A:$M,10,0)</f>
        <v>Within a few hours</v>
      </c>
      <c r="D2104" s="70">
        <f>VLOOKUP($B2104,Hosts!$A:$M,11,0)</f>
        <v>1</v>
      </c>
      <c r="E2104" s="70">
        <f>VLOOKUP($B2104,Hosts!$A:$M,12,0)</f>
        <v>0.77</v>
      </c>
      <c r="F2104" t="str">
        <f>VLOOKUP($B2104,Hosts!$A:$M,13,0)</f>
        <v>No</v>
      </c>
      <c r="G2104" t="str">
        <f>INDEX(Hosts!$A:$M, MATCH(Places!$B2104,Hosts!$A:$A,0), MATCH(Places!G$1,Hosts!$A$1:$M$1,0))</f>
        <v>Within a few hours</v>
      </c>
      <c r="H2104" s="70">
        <f>INDEX(Hosts!$A:$M, MATCH(Places!$B2104,Hosts!$A:$A,0), MATCH(Places!H$1,Hosts!$A$1:$M$1,0))</f>
        <v>1</v>
      </c>
      <c r="I2104" s="70">
        <f>INDEX(Hosts!$A:$M, MATCH(Places!$B2104,Hosts!$A:$A,0), MATCH(Places!I$1,Hosts!$A$1:$M$1,0))</f>
        <v>0.77</v>
      </c>
      <c r="J2104" t="str">
        <f>INDEX(Hosts!$A:$M, MATCH(Places!$B2104,Hosts!$A:$A,0), MATCH(Places!J$1,Hosts!$A$1:$M$1,0))</f>
        <v>No</v>
      </c>
      <c r="K2104">
        <v>20</v>
      </c>
      <c r="L2104" t="str">
        <f>VLOOKUP($K2104,Neighborhoods!$A:$C,2,0)</f>
        <v>Manhattan</v>
      </c>
      <c r="M2104" t="str">
        <f>VLOOKUP($K2104,Neighborhoods!$A:$C,3,0)</f>
        <v>Upper West Side</v>
      </c>
      <c r="N2104" t="str">
        <f>INDEX(Neighborhoods!$A:$C, MATCH(Places!$K2104,Neighborhoods!$A:$A,0), MATCH(Places!N$1,Neighborhoods!$A$1:$C$1,0))</f>
        <v>Manhattan</v>
      </c>
      <c r="O2104" t="str">
        <f>INDEX(Neighborhoods!$A:$C, MATCH(Places!$K2104,Neighborhoods!$A:$A,0), MATCH(Places!O$1,Neighborhoods!$A$1:$C$1,0))</f>
        <v>Upper West Side</v>
      </c>
      <c r="P2104" t="s">
        <v>1</v>
      </c>
      <c r="Q2104" t="str">
        <f t="shared" si="128"/>
        <v>Yes</v>
      </c>
      <c r="R2104">
        <v>2</v>
      </c>
      <c r="S2104" t="str">
        <f t="shared" si="129"/>
        <v>Small</v>
      </c>
      <c r="T2104" s="50">
        <v>50</v>
      </c>
      <c r="U2104" s="70">
        <f t="shared" si="130"/>
        <v>0.03</v>
      </c>
      <c r="V2104" s="52">
        <v>4.95</v>
      </c>
      <c r="W2104" s="52" t="str" cm="1">
        <f t="array" ref="W2104">_xlfn.SWITCH(ROUND(V2104,0),5,"Excellent",4,"Good",3,"Ok","Bad")</f>
        <v>Excellent</v>
      </c>
      <c r="X2104">
        <v>61</v>
      </c>
      <c r="Y2104" t="str">
        <f t="shared" si="131"/>
        <v>No</v>
      </c>
      <c r="Z2104" s="68">
        <v>42557</v>
      </c>
      <c r="AA2104" s="68">
        <v>43902</v>
      </c>
      <c r="AB2104">
        <v>105</v>
      </c>
      <c r="AC2104" t="s">
        <v>15615</v>
      </c>
    </row>
    <row r="2105" spans="1:29" x14ac:dyDescent="0.3">
      <c r="A2105" t="s">
        <v>1560</v>
      </c>
      <c r="B2105">
        <v>2552</v>
      </c>
      <c r="C2105" t="str">
        <f>VLOOKUP($B2105,Hosts!$A:$M,10,0)</f>
        <v>Within a few hours</v>
      </c>
      <c r="D2105" s="70">
        <f>VLOOKUP($B2105,Hosts!$A:$M,11,0)</f>
        <v>0.75</v>
      </c>
      <c r="E2105" s="70">
        <f>VLOOKUP($B2105,Hosts!$A:$M,12,0)</f>
        <v>0.5</v>
      </c>
      <c r="F2105" t="str">
        <f>VLOOKUP($B2105,Hosts!$A:$M,13,0)</f>
        <v>No</v>
      </c>
      <c r="G2105" t="str">
        <f>INDEX(Hosts!$A:$M, MATCH(Places!$B2105,Hosts!$A:$A,0), MATCH(Places!G$1,Hosts!$A$1:$M$1,0))</f>
        <v>Within a few hours</v>
      </c>
      <c r="H2105" s="70">
        <f>INDEX(Hosts!$A:$M, MATCH(Places!$B2105,Hosts!$A:$A,0), MATCH(Places!H$1,Hosts!$A$1:$M$1,0))</f>
        <v>0.75</v>
      </c>
      <c r="I2105" s="70">
        <f>INDEX(Hosts!$A:$M, MATCH(Places!$B2105,Hosts!$A:$A,0), MATCH(Places!I$1,Hosts!$A$1:$M$1,0))</f>
        <v>0.5</v>
      </c>
      <c r="J2105" t="str">
        <f>INDEX(Hosts!$A:$M, MATCH(Places!$B2105,Hosts!$A:$A,0), MATCH(Places!J$1,Hosts!$A$1:$M$1,0))</f>
        <v>No</v>
      </c>
      <c r="K2105">
        <v>8</v>
      </c>
      <c r="L2105" t="str">
        <f>VLOOKUP($K2105,Neighborhoods!$A:$C,2,0)</f>
        <v>Brooklyn</v>
      </c>
      <c r="M2105" t="str">
        <f>VLOOKUP($K2105,Neighborhoods!$A:$C,3,0)</f>
        <v>Bushwick</v>
      </c>
      <c r="N2105" t="str">
        <f>INDEX(Neighborhoods!$A:$C, MATCH(Places!$K2105,Neighborhoods!$A:$A,0), MATCH(Places!N$1,Neighborhoods!$A$1:$C$1,0))</f>
        <v>Brooklyn</v>
      </c>
      <c r="O2105" t="str">
        <f>INDEX(Neighborhoods!$A:$C, MATCH(Places!$K2105,Neighborhoods!$A:$A,0), MATCH(Places!O$1,Neighborhoods!$A$1:$C$1,0))</f>
        <v>Bushwick</v>
      </c>
      <c r="P2105" t="s">
        <v>1</v>
      </c>
      <c r="Q2105" t="str">
        <f t="shared" si="128"/>
        <v>Yes</v>
      </c>
      <c r="R2105">
        <v>2</v>
      </c>
      <c r="S2105" t="str">
        <f t="shared" si="129"/>
        <v>Small</v>
      </c>
      <c r="T2105" s="50">
        <v>45</v>
      </c>
      <c r="U2105" s="70">
        <f t="shared" si="130"/>
        <v>0.03</v>
      </c>
      <c r="V2105" s="52">
        <v>4.55</v>
      </c>
      <c r="W2105" s="52" t="str" cm="1">
        <f t="array" ref="W2105">_xlfn.SWITCH(ROUND(V2105,0),5,"Excellent",4,"Good",3,"Ok","Bad")</f>
        <v>Excellent</v>
      </c>
      <c r="X2105">
        <v>65</v>
      </c>
      <c r="Y2105" t="str">
        <f t="shared" si="131"/>
        <v>No</v>
      </c>
      <c r="Z2105" s="68">
        <v>42622</v>
      </c>
      <c r="AA2105" s="68">
        <v>43676</v>
      </c>
      <c r="AB2105">
        <v>74</v>
      </c>
      <c r="AC2105" t="s">
        <v>15616</v>
      </c>
    </row>
    <row r="2106" spans="1:29" x14ac:dyDescent="0.3">
      <c r="A2106" t="s">
        <v>1561</v>
      </c>
      <c r="B2106">
        <v>2912</v>
      </c>
      <c r="C2106" t="str">
        <f>VLOOKUP($B2106,Hosts!$A:$M,10,0)</f>
        <v>Within an hour</v>
      </c>
      <c r="D2106" s="70">
        <f>VLOOKUP($B2106,Hosts!$A:$M,11,0)</f>
        <v>1</v>
      </c>
      <c r="E2106" s="70">
        <f>VLOOKUP($B2106,Hosts!$A:$M,12,0)</f>
        <v>0.97</v>
      </c>
      <c r="F2106" t="str">
        <f>VLOOKUP($B2106,Hosts!$A:$M,13,0)</f>
        <v>Yes</v>
      </c>
      <c r="G2106" t="str">
        <f>INDEX(Hosts!$A:$M, MATCH(Places!$B2106,Hosts!$A:$A,0), MATCH(Places!G$1,Hosts!$A$1:$M$1,0))</f>
        <v>Within an hour</v>
      </c>
      <c r="H2106" s="70">
        <f>INDEX(Hosts!$A:$M, MATCH(Places!$B2106,Hosts!$A:$A,0), MATCH(Places!H$1,Hosts!$A$1:$M$1,0))</f>
        <v>1</v>
      </c>
      <c r="I2106" s="70">
        <f>INDEX(Hosts!$A:$M, MATCH(Places!$B2106,Hosts!$A:$A,0), MATCH(Places!I$1,Hosts!$A$1:$M$1,0))</f>
        <v>0.97</v>
      </c>
      <c r="J2106" t="str">
        <f>INDEX(Hosts!$A:$M, MATCH(Places!$B2106,Hosts!$A:$A,0), MATCH(Places!J$1,Hosts!$A$1:$M$1,0))</f>
        <v>Yes</v>
      </c>
      <c r="K2106">
        <v>8</v>
      </c>
      <c r="L2106" t="str">
        <f>VLOOKUP($K2106,Neighborhoods!$A:$C,2,0)</f>
        <v>Brooklyn</v>
      </c>
      <c r="M2106" t="str">
        <f>VLOOKUP($K2106,Neighborhoods!$A:$C,3,0)</f>
        <v>Bushwick</v>
      </c>
      <c r="N2106" t="str">
        <f>INDEX(Neighborhoods!$A:$C, MATCH(Places!$K2106,Neighborhoods!$A:$A,0), MATCH(Places!N$1,Neighborhoods!$A$1:$C$1,0))</f>
        <v>Brooklyn</v>
      </c>
      <c r="O2106" t="str">
        <f>INDEX(Neighborhoods!$A:$C, MATCH(Places!$K2106,Neighborhoods!$A:$A,0), MATCH(Places!O$1,Neighborhoods!$A$1:$C$1,0))</f>
        <v>Bushwick</v>
      </c>
      <c r="P2106" t="s">
        <v>1</v>
      </c>
      <c r="Q2106" t="str">
        <f t="shared" si="128"/>
        <v>Yes</v>
      </c>
      <c r="R2106">
        <v>2</v>
      </c>
      <c r="S2106" t="str">
        <f t="shared" si="129"/>
        <v>Small</v>
      </c>
      <c r="T2106" s="50">
        <v>37</v>
      </c>
      <c r="U2106" s="70">
        <f t="shared" si="130"/>
        <v>0.03</v>
      </c>
      <c r="V2106" s="52">
        <v>4.97</v>
      </c>
      <c r="W2106" s="52" t="str" cm="1">
        <f t="array" ref="W2106">_xlfn.SWITCH(ROUND(V2106,0),5,"Excellent",4,"Good",3,"Ok","Bad")</f>
        <v>Excellent</v>
      </c>
      <c r="X2106">
        <v>143</v>
      </c>
      <c r="Y2106" t="str">
        <f t="shared" si="131"/>
        <v>Yes</v>
      </c>
      <c r="Z2106" s="68">
        <v>42577</v>
      </c>
      <c r="AA2106" s="68">
        <v>44043</v>
      </c>
      <c r="AB2106">
        <v>60</v>
      </c>
      <c r="AC2106" t="s">
        <v>15615</v>
      </c>
    </row>
    <row r="2107" spans="1:29" x14ac:dyDescent="0.3">
      <c r="A2107" t="s">
        <v>1562</v>
      </c>
      <c r="B2107">
        <v>2858</v>
      </c>
      <c r="C2107" t="str">
        <f>VLOOKUP($B2107,Hosts!$A:$M,10,0)</f>
        <v>Within an hour</v>
      </c>
      <c r="D2107" s="70">
        <f>VLOOKUP($B2107,Hosts!$A:$M,11,0)</f>
        <v>0.94</v>
      </c>
      <c r="E2107" s="70">
        <f>VLOOKUP($B2107,Hosts!$A:$M,12,0)</f>
        <v>1</v>
      </c>
      <c r="F2107" t="str">
        <f>VLOOKUP($B2107,Hosts!$A:$M,13,0)</f>
        <v>No</v>
      </c>
      <c r="G2107" t="str">
        <f>INDEX(Hosts!$A:$M, MATCH(Places!$B2107,Hosts!$A:$A,0), MATCH(Places!G$1,Hosts!$A$1:$M$1,0))</f>
        <v>Within an hour</v>
      </c>
      <c r="H2107" s="70">
        <f>INDEX(Hosts!$A:$M, MATCH(Places!$B2107,Hosts!$A:$A,0), MATCH(Places!H$1,Hosts!$A$1:$M$1,0))</f>
        <v>0.94</v>
      </c>
      <c r="I2107" s="70">
        <f>INDEX(Hosts!$A:$M, MATCH(Places!$B2107,Hosts!$A:$A,0), MATCH(Places!I$1,Hosts!$A$1:$M$1,0))</f>
        <v>1</v>
      </c>
      <c r="J2107" t="str">
        <f>INDEX(Hosts!$A:$M, MATCH(Places!$B2107,Hosts!$A:$A,0), MATCH(Places!J$1,Hosts!$A$1:$M$1,0))</f>
        <v>No</v>
      </c>
      <c r="K2107">
        <v>8</v>
      </c>
      <c r="L2107" t="str">
        <f>VLOOKUP($K2107,Neighborhoods!$A:$C,2,0)</f>
        <v>Brooklyn</v>
      </c>
      <c r="M2107" t="str">
        <f>VLOOKUP($K2107,Neighborhoods!$A:$C,3,0)</f>
        <v>Bushwick</v>
      </c>
      <c r="N2107" t="str">
        <f>INDEX(Neighborhoods!$A:$C, MATCH(Places!$K2107,Neighborhoods!$A:$A,0), MATCH(Places!N$1,Neighborhoods!$A$1:$C$1,0))</f>
        <v>Brooklyn</v>
      </c>
      <c r="O2107" t="str">
        <f>INDEX(Neighborhoods!$A:$C, MATCH(Places!$K2107,Neighborhoods!$A:$A,0), MATCH(Places!O$1,Neighborhoods!$A$1:$C$1,0))</f>
        <v>Bushwick</v>
      </c>
      <c r="P2107" t="s">
        <v>11822</v>
      </c>
      <c r="Q2107" t="str">
        <f t="shared" si="128"/>
        <v>No</v>
      </c>
      <c r="R2107">
        <v>3</v>
      </c>
      <c r="S2107" t="str">
        <f t="shared" si="129"/>
        <v>Medium</v>
      </c>
      <c r="T2107" s="50">
        <v>99</v>
      </c>
      <c r="U2107" s="70">
        <f t="shared" si="130"/>
        <v>0.03</v>
      </c>
      <c r="V2107" s="52">
        <v>4.8099999999999996</v>
      </c>
      <c r="W2107" s="52" t="str" cm="1">
        <f t="array" ref="W2107">_xlfn.SWITCH(ROUND(V2107,0),5,"Excellent",4,"Good",3,"Ok","Bad")</f>
        <v>Excellent</v>
      </c>
      <c r="X2107">
        <v>85</v>
      </c>
      <c r="Y2107" t="str">
        <f t="shared" si="131"/>
        <v>No</v>
      </c>
      <c r="Z2107" s="68">
        <v>42582</v>
      </c>
      <c r="AA2107" s="68">
        <v>44045</v>
      </c>
      <c r="AB2107">
        <v>165</v>
      </c>
      <c r="AC2107" t="s">
        <v>15615</v>
      </c>
    </row>
    <row r="2108" spans="1:29" x14ac:dyDescent="0.3">
      <c r="A2108" t="s">
        <v>1563</v>
      </c>
      <c r="B2108">
        <v>2913</v>
      </c>
      <c r="C2108" t="str">
        <f>VLOOKUP($B2108,Hosts!$A:$M,10,0)</f>
        <v>Within a few hours</v>
      </c>
      <c r="D2108" s="70">
        <f>VLOOKUP($B2108,Hosts!$A:$M,11,0)</f>
        <v>1</v>
      </c>
      <c r="E2108" s="70">
        <f>VLOOKUP($B2108,Hosts!$A:$M,12,0)</f>
        <v>0.87</v>
      </c>
      <c r="F2108" t="str">
        <f>VLOOKUP($B2108,Hosts!$A:$M,13,0)</f>
        <v>Yes</v>
      </c>
      <c r="G2108" t="str">
        <f>INDEX(Hosts!$A:$M, MATCH(Places!$B2108,Hosts!$A:$A,0), MATCH(Places!G$1,Hosts!$A$1:$M$1,0))</f>
        <v>Within a few hours</v>
      </c>
      <c r="H2108" s="70">
        <f>INDEX(Hosts!$A:$M, MATCH(Places!$B2108,Hosts!$A:$A,0), MATCH(Places!H$1,Hosts!$A$1:$M$1,0))</f>
        <v>1</v>
      </c>
      <c r="I2108" s="70">
        <f>INDEX(Hosts!$A:$M, MATCH(Places!$B2108,Hosts!$A:$A,0), MATCH(Places!I$1,Hosts!$A$1:$M$1,0))</f>
        <v>0.87</v>
      </c>
      <c r="J2108" t="str">
        <f>INDEX(Hosts!$A:$M, MATCH(Places!$B2108,Hosts!$A:$A,0), MATCH(Places!J$1,Hosts!$A$1:$M$1,0))</f>
        <v>Yes</v>
      </c>
      <c r="K2108">
        <v>7</v>
      </c>
      <c r="L2108" t="str">
        <f>VLOOKUP($K2108,Neighborhoods!$A:$C,2,0)</f>
        <v>Brooklyn</v>
      </c>
      <c r="M2108" t="str">
        <f>VLOOKUP($K2108,Neighborhoods!$A:$C,3,0)</f>
        <v>Bedford-Stuyvesant</v>
      </c>
      <c r="N2108" t="str">
        <f>INDEX(Neighborhoods!$A:$C, MATCH(Places!$K2108,Neighborhoods!$A:$A,0), MATCH(Places!N$1,Neighborhoods!$A$1:$C$1,0))</f>
        <v>Brooklyn</v>
      </c>
      <c r="O2108" t="str">
        <f>INDEX(Neighborhoods!$A:$C, MATCH(Places!$K2108,Neighborhoods!$A:$A,0), MATCH(Places!O$1,Neighborhoods!$A$1:$C$1,0))</f>
        <v>Bedford-Stuyvesant</v>
      </c>
      <c r="P2108" t="s">
        <v>1</v>
      </c>
      <c r="Q2108" t="str">
        <f t="shared" si="128"/>
        <v>Yes</v>
      </c>
      <c r="R2108">
        <v>2</v>
      </c>
      <c r="S2108" t="str">
        <f t="shared" si="129"/>
        <v>Small</v>
      </c>
      <c r="T2108" s="50">
        <v>36</v>
      </c>
      <c r="U2108" s="70">
        <f t="shared" si="130"/>
        <v>0.03</v>
      </c>
      <c r="V2108" s="52">
        <v>4.91</v>
      </c>
      <c r="W2108" s="52" t="str" cm="1">
        <f t="array" ref="W2108">_xlfn.SWITCH(ROUND(V2108,0),5,"Excellent",4,"Good",3,"Ok","Bad")</f>
        <v>Excellent</v>
      </c>
      <c r="X2108">
        <v>106</v>
      </c>
      <c r="Y2108" t="str">
        <f t="shared" si="131"/>
        <v>Yes</v>
      </c>
      <c r="Z2108" s="68">
        <v>42592</v>
      </c>
      <c r="AA2108" s="68">
        <v>44035</v>
      </c>
      <c r="AB2108">
        <v>74</v>
      </c>
      <c r="AC2108" t="s">
        <v>15615</v>
      </c>
    </row>
    <row r="2109" spans="1:29" x14ac:dyDescent="0.3">
      <c r="A2109" t="s">
        <v>1564</v>
      </c>
      <c r="B2109">
        <v>2542</v>
      </c>
      <c r="C2109" t="str">
        <f>VLOOKUP($B2109,Hosts!$A:$M,10,0)</f>
        <v>Within an hour</v>
      </c>
      <c r="D2109" s="70">
        <f>VLOOKUP($B2109,Hosts!$A:$M,11,0)</f>
        <v>1</v>
      </c>
      <c r="E2109" s="70">
        <f>VLOOKUP($B2109,Hosts!$A:$M,12,0)</f>
        <v>1</v>
      </c>
      <c r="F2109" t="str">
        <f>VLOOKUP($B2109,Hosts!$A:$M,13,0)</f>
        <v>No</v>
      </c>
      <c r="G2109" t="str">
        <f>INDEX(Hosts!$A:$M, MATCH(Places!$B2109,Hosts!$A:$A,0), MATCH(Places!G$1,Hosts!$A$1:$M$1,0))</f>
        <v>Within an hour</v>
      </c>
      <c r="H2109" s="70">
        <f>INDEX(Hosts!$A:$M, MATCH(Places!$B2109,Hosts!$A:$A,0), MATCH(Places!H$1,Hosts!$A$1:$M$1,0))</f>
        <v>1</v>
      </c>
      <c r="I2109" s="70">
        <f>INDEX(Hosts!$A:$M, MATCH(Places!$B2109,Hosts!$A:$A,0), MATCH(Places!I$1,Hosts!$A$1:$M$1,0))</f>
        <v>1</v>
      </c>
      <c r="J2109" t="str">
        <f>INDEX(Hosts!$A:$M, MATCH(Places!$B2109,Hosts!$A:$A,0), MATCH(Places!J$1,Hosts!$A$1:$M$1,0))</f>
        <v>No</v>
      </c>
      <c r="K2109">
        <v>25</v>
      </c>
      <c r="L2109" t="str">
        <f>VLOOKUP($K2109,Neighborhoods!$A:$C,2,0)</f>
        <v>Queens</v>
      </c>
      <c r="M2109" t="str">
        <f>VLOOKUP($K2109,Neighborhoods!$A:$C,3,0)</f>
        <v>Ridgewood</v>
      </c>
      <c r="N2109" t="str">
        <f>INDEX(Neighborhoods!$A:$C, MATCH(Places!$K2109,Neighborhoods!$A:$A,0), MATCH(Places!N$1,Neighborhoods!$A$1:$C$1,0))</f>
        <v>Queens</v>
      </c>
      <c r="O2109" t="str">
        <f>INDEX(Neighborhoods!$A:$C, MATCH(Places!$K2109,Neighborhoods!$A:$A,0), MATCH(Places!O$1,Neighborhoods!$A$1:$C$1,0))</f>
        <v>Ridgewood</v>
      </c>
      <c r="P2109" t="s">
        <v>1</v>
      </c>
      <c r="Q2109" t="str">
        <f t="shared" si="128"/>
        <v>Yes</v>
      </c>
      <c r="R2109">
        <v>1</v>
      </c>
      <c r="S2109" t="str">
        <f t="shared" si="129"/>
        <v>Small</v>
      </c>
      <c r="T2109" s="50">
        <v>28</v>
      </c>
      <c r="U2109" s="70">
        <f t="shared" si="130"/>
        <v>0.03</v>
      </c>
      <c r="V2109" s="52">
        <v>4.8600000000000003</v>
      </c>
      <c r="W2109" s="52" t="str" cm="1">
        <f t="array" ref="W2109">_xlfn.SWITCH(ROUND(V2109,0),5,"Excellent",4,"Good",3,"Ok","Bad")</f>
        <v>Excellent</v>
      </c>
      <c r="X2109">
        <v>22</v>
      </c>
      <c r="Y2109" t="str">
        <f t="shared" si="131"/>
        <v>No</v>
      </c>
      <c r="Z2109" s="68">
        <v>42644</v>
      </c>
      <c r="AA2109" s="68">
        <v>44045</v>
      </c>
      <c r="AB2109">
        <v>227</v>
      </c>
      <c r="AC2109" t="s">
        <v>15615</v>
      </c>
    </row>
    <row r="2110" spans="1:29" x14ac:dyDescent="0.3">
      <c r="A2110" t="s">
        <v>14410</v>
      </c>
      <c r="B2110">
        <v>2767</v>
      </c>
      <c r="C2110" t="str">
        <f>VLOOKUP($B2110,Hosts!$A:$M,10,0)</f>
        <v>Within an hour</v>
      </c>
      <c r="D2110" s="70">
        <f>VLOOKUP($B2110,Hosts!$A:$M,11,0)</f>
        <v>0.97</v>
      </c>
      <c r="E2110" s="70">
        <f>VLOOKUP($B2110,Hosts!$A:$M,12,0)</f>
        <v>0.91</v>
      </c>
      <c r="F2110" t="str">
        <f>VLOOKUP($B2110,Hosts!$A:$M,13,0)</f>
        <v>No</v>
      </c>
      <c r="G2110" t="str">
        <f>INDEX(Hosts!$A:$M, MATCH(Places!$B2110,Hosts!$A:$A,0), MATCH(Places!G$1,Hosts!$A$1:$M$1,0))</f>
        <v>Within an hour</v>
      </c>
      <c r="H2110" s="70">
        <f>INDEX(Hosts!$A:$M, MATCH(Places!$B2110,Hosts!$A:$A,0), MATCH(Places!H$1,Hosts!$A$1:$M$1,0))</f>
        <v>0.97</v>
      </c>
      <c r="I2110" s="70">
        <f>INDEX(Hosts!$A:$M, MATCH(Places!$B2110,Hosts!$A:$A,0), MATCH(Places!I$1,Hosts!$A$1:$M$1,0))</f>
        <v>0.91</v>
      </c>
      <c r="J2110" t="str">
        <f>INDEX(Hosts!$A:$M, MATCH(Places!$B2110,Hosts!$A:$A,0), MATCH(Places!J$1,Hosts!$A$1:$M$1,0))</f>
        <v>No</v>
      </c>
      <c r="K2110">
        <v>22</v>
      </c>
      <c r="L2110" t="str">
        <f>VLOOKUP($K2110,Neighborhoods!$A:$C,2,0)</f>
        <v>Queens</v>
      </c>
      <c r="M2110" t="str">
        <f>VLOOKUP($K2110,Neighborhoods!$A:$C,3,0)</f>
        <v>Flushing</v>
      </c>
      <c r="N2110" t="str">
        <f>INDEX(Neighborhoods!$A:$C, MATCH(Places!$K2110,Neighborhoods!$A:$A,0), MATCH(Places!N$1,Neighborhoods!$A$1:$C$1,0))</f>
        <v>Queens</v>
      </c>
      <c r="O2110" t="str">
        <f>INDEX(Neighborhoods!$A:$C, MATCH(Places!$K2110,Neighborhoods!$A:$A,0), MATCH(Places!O$1,Neighborhoods!$A$1:$C$1,0))</f>
        <v>Flushing</v>
      </c>
      <c r="P2110" t="s">
        <v>1</v>
      </c>
      <c r="Q2110" t="str">
        <f t="shared" si="128"/>
        <v>Yes</v>
      </c>
      <c r="R2110">
        <v>2</v>
      </c>
      <c r="S2110" t="str">
        <f t="shared" si="129"/>
        <v>Small</v>
      </c>
      <c r="T2110" s="50">
        <v>35</v>
      </c>
      <c r="U2110" s="70">
        <f t="shared" si="130"/>
        <v>0.03</v>
      </c>
      <c r="V2110" s="52">
        <v>4.96</v>
      </c>
      <c r="W2110" s="52" t="str" cm="1">
        <f t="array" ref="W2110">_xlfn.SWITCH(ROUND(V2110,0),5,"Excellent",4,"Good",3,"Ok","Bad")</f>
        <v>Excellent</v>
      </c>
      <c r="X2110">
        <v>25</v>
      </c>
      <c r="Y2110" t="str">
        <f t="shared" si="131"/>
        <v>No</v>
      </c>
      <c r="Z2110" s="68">
        <v>42981</v>
      </c>
      <c r="AA2110" s="68">
        <v>43881</v>
      </c>
      <c r="AB2110">
        <v>169</v>
      </c>
      <c r="AC2110" t="s">
        <v>15615</v>
      </c>
    </row>
    <row r="2111" spans="1:29" x14ac:dyDescent="0.3">
      <c r="A2111" t="s">
        <v>1565</v>
      </c>
      <c r="B2111">
        <v>4</v>
      </c>
      <c r="C2111" t="str">
        <f>VLOOKUP($B2111,Hosts!$A:$M,10,0)</f>
        <v>Within a few hours</v>
      </c>
      <c r="D2111" s="70">
        <f>VLOOKUP($B2111,Hosts!$A:$M,11,0)</f>
        <v>1</v>
      </c>
      <c r="E2111" s="70">
        <f>VLOOKUP($B2111,Hosts!$A:$M,12,0)</f>
        <v>0.56999999999999995</v>
      </c>
      <c r="F2111" t="str">
        <f>VLOOKUP($B2111,Hosts!$A:$M,13,0)</f>
        <v>No</v>
      </c>
      <c r="G2111" t="str">
        <f>INDEX(Hosts!$A:$M, MATCH(Places!$B2111,Hosts!$A:$A,0), MATCH(Places!G$1,Hosts!$A$1:$M$1,0))</f>
        <v>Within a few hours</v>
      </c>
      <c r="H2111" s="70">
        <f>INDEX(Hosts!$A:$M, MATCH(Places!$B2111,Hosts!$A:$A,0), MATCH(Places!H$1,Hosts!$A$1:$M$1,0))</f>
        <v>1</v>
      </c>
      <c r="I2111" s="70">
        <f>INDEX(Hosts!$A:$M, MATCH(Places!$B2111,Hosts!$A:$A,0), MATCH(Places!I$1,Hosts!$A$1:$M$1,0))</f>
        <v>0.56999999999999995</v>
      </c>
      <c r="J2111" t="str">
        <f>INDEX(Hosts!$A:$M, MATCH(Places!$B2111,Hosts!$A:$A,0), MATCH(Places!J$1,Hosts!$A$1:$M$1,0))</f>
        <v>No</v>
      </c>
      <c r="K2111">
        <v>15</v>
      </c>
      <c r="L2111" t="str">
        <f>VLOOKUP($K2111,Neighborhoods!$A:$C,2,0)</f>
        <v>Manhattan</v>
      </c>
      <c r="M2111" t="str">
        <f>VLOOKUP($K2111,Neighborhoods!$A:$C,3,0)</f>
        <v>East Village</v>
      </c>
      <c r="N2111" t="str">
        <f>INDEX(Neighborhoods!$A:$C, MATCH(Places!$K2111,Neighborhoods!$A:$A,0), MATCH(Places!N$1,Neighborhoods!$A$1:$C$1,0))</f>
        <v>Manhattan</v>
      </c>
      <c r="O2111" t="str">
        <f>INDEX(Neighborhoods!$A:$C, MATCH(Places!$K2111,Neighborhoods!$A:$A,0), MATCH(Places!O$1,Neighborhoods!$A$1:$C$1,0))</f>
        <v>East Village</v>
      </c>
      <c r="P2111" t="s">
        <v>1</v>
      </c>
      <c r="Q2111" t="str">
        <f t="shared" si="128"/>
        <v>Yes</v>
      </c>
      <c r="R2111">
        <v>2</v>
      </c>
      <c r="S2111" t="str">
        <f t="shared" si="129"/>
        <v>Small</v>
      </c>
      <c r="T2111" s="50">
        <v>99</v>
      </c>
      <c r="U2111" s="70">
        <f t="shared" si="130"/>
        <v>0.03</v>
      </c>
      <c r="V2111" s="52">
        <v>4.67</v>
      </c>
      <c r="W2111" s="52" t="str" cm="1">
        <f t="array" ref="W2111">_xlfn.SWITCH(ROUND(V2111,0),5,"Excellent",4,"Good",3,"Ok","Bad")</f>
        <v>Excellent</v>
      </c>
      <c r="X2111">
        <v>12</v>
      </c>
      <c r="Y2111" t="str">
        <f t="shared" si="131"/>
        <v>No</v>
      </c>
      <c r="Z2111" s="68">
        <v>42561</v>
      </c>
      <c r="AA2111" s="68">
        <v>43765</v>
      </c>
      <c r="AB2111">
        <v>365</v>
      </c>
      <c r="AC2111" t="s">
        <v>15615</v>
      </c>
    </row>
    <row r="2112" spans="1:29" x14ac:dyDescent="0.3">
      <c r="A2112" t="s">
        <v>1566</v>
      </c>
      <c r="B2112">
        <v>46</v>
      </c>
      <c r="C2112" t="str">
        <f>VLOOKUP($B2112,Hosts!$A:$M,10,0)</f>
        <v>Within a few hours</v>
      </c>
      <c r="D2112" s="70">
        <f>VLOOKUP($B2112,Hosts!$A:$M,11,0)</f>
        <v>1</v>
      </c>
      <c r="E2112" s="70">
        <f>VLOOKUP($B2112,Hosts!$A:$M,12,0)</f>
        <v>0.95</v>
      </c>
      <c r="F2112" t="str">
        <f>VLOOKUP($B2112,Hosts!$A:$M,13,0)</f>
        <v>Yes</v>
      </c>
      <c r="G2112" t="str">
        <f>INDEX(Hosts!$A:$M, MATCH(Places!$B2112,Hosts!$A:$A,0), MATCH(Places!G$1,Hosts!$A$1:$M$1,0))</f>
        <v>Within a few hours</v>
      </c>
      <c r="H2112" s="70">
        <f>INDEX(Hosts!$A:$M, MATCH(Places!$B2112,Hosts!$A:$A,0), MATCH(Places!H$1,Hosts!$A$1:$M$1,0))</f>
        <v>1</v>
      </c>
      <c r="I2112" s="70">
        <f>INDEX(Hosts!$A:$M, MATCH(Places!$B2112,Hosts!$A:$A,0), MATCH(Places!I$1,Hosts!$A$1:$M$1,0))</f>
        <v>0.95</v>
      </c>
      <c r="J2112" t="str">
        <f>INDEX(Hosts!$A:$M, MATCH(Places!$B2112,Hosts!$A:$A,0), MATCH(Places!J$1,Hosts!$A$1:$M$1,0))</f>
        <v>Yes</v>
      </c>
      <c r="K2112">
        <v>7</v>
      </c>
      <c r="L2112" t="str">
        <f>VLOOKUP($K2112,Neighborhoods!$A:$C,2,0)</f>
        <v>Brooklyn</v>
      </c>
      <c r="M2112" t="str">
        <f>VLOOKUP($K2112,Neighborhoods!$A:$C,3,0)</f>
        <v>Bedford-Stuyvesant</v>
      </c>
      <c r="N2112" t="str">
        <f>INDEX(Neighborhoods!$A:$C, MATCH(Places!$K2112,Neighborhoods!$A:$A,0), MATCH(Places!N$1,Neighborhoods!$A$1:$C$1,0))</f>
        <v>Brooklyn</v>
      </c>
      <c r="O2112" t="str">
        <f>INDEX(Neighborhoods!$A:$C, MATCH(Places!$K2112,Neighborhoods!$A:$A,0), MATCH(Places!O$1,Neighborhoods!$A$1:$C$1,0))</f>
        <v>Bedford-Stuyvesant</v>
      </c>
      <c r="P2112" t="s">
        <v>11822</v>
      </c>
      <c r="Q2112" t="str">
        <f t="shared" si="128"/>
        <v>No</v>
      </c>
      <c r="R2112">
        <v>3</v>
      </c>
      <c r="S2112" t="str">
        <f t="shared" si="129"/>
        <v>Medium</v>
      </c>
      <c r="T2112" s="50">
        <v>108</v>
      </c>
      <c r="U2112" s="70">
        <f t="shared" si="130"/>
        <v>0.03</v>
      </c>
      <c r="V2112" s="52">
        <v>4.92</v>
      </c>
      <c r="W2112" s="52" t="str" cm="1">
        <f t="array" ref="W2112">_xlfn.SWITCH(ROUND(V2112,0),5,"Excellent",4,"Good",3,"Ok","Bad")</f>
        <v>Excellent</v>
      </c>
      <c r="X2112">
        <v>177</v>
      </c>
      <c r="Y2112" t="str">
        <f t="shared" si="131"/>
        <v>Yes</v>
      </c>
      <c r="Z2112" s="68">
        <v>42576</v>
      </c>
      <c r="AA2112" s="68">
        <v>43903</v>
      </c>
      <c r="AB2112">
        <v>129</v>
      </c>
      <c r="AC2112" t="s">
        <v>15615</v>
      </c>
    </row>
    <row r="2113" spans="1:29" x14ac:dyDescent="0.3">
      <c r="A2113" t="s">
        <v>1567</v>
      </c>
      <c r="B2113">
        <v>62</v>
      </c>
      <c r="C2113" t="str">
        <f>VLOOKUP($B2113,Hosts!$A:$M,10,0)</f>
        <v>Within a day</v>
      </c>
      <c r="D2113" s="70">
        <f>VLOOKUP($B2113,Hosts!$A:$M,11,0)</f>
        <v>0.67</v>
      </c>
      <c r="E2113" s="70">
        <f>VLOOKUP($B2113,Hosts!$A:$M,12,0)</f>
        <v>0.32</v>
      </c>
      <c r="F2113" t="str">
        <f>VLOOKUP($B2113,Hosts!$A:$M,13,0)</f>
        <v>Yes</v>
      </c>
      <c r="G2113" t="str">
        <f>INDEX(Hosts!$A:$M, MATCH(Places!$B2113,Hosts!$A:$A,0), MATCH(Places!G$1,Hosts!$A$1:$M$1,0))</f>
        <v>Within a day</v>
      </c>
      <c r="H2113" s="70">
        <f>INDEX(Hosts!$A:$M, MATCH(Places!$B2113,Hosts!$A:$A,0), MATCH(Places!H$1,Hosts!$A$1:$M$1,0))</f>
        <v>0.67</v>
      </c>
      <c r="I2113" s="70">
        <f>INDEX(Hosts!$A:$M, MATCH(Places!$B2113,Hosts!$A:$A,0), MATCH(Places!I$1,Hosts!$A$1:$M$1,0))</f>
        <v>0.32</v>
      </c>
      <c r="J2113" t="str">
        <f>INDEX(Hosts!$A:$M, MATCH(Places!$B2113,Hosts!$A:$A,0), MATCH(Places!J$1,Hosts!$A$1:$M$1,0))</f>
        <v>Yes</v>
      </c>
      <c r="K2113">
        <v>7</v>
      </c>
      <c r="L2113" t="str">
        <f>VLOOKUP($K2113,Neighborhoods!$A:$C,2,0)</f>
        <v>Brooklyn</v>
      </c>
      <c r="M2113" t="str">
        <f>VLOOKUP($K2113,Neighborhoods!$A:$C,3,0)</f>
        <v>Bedford-Stuyvesant</v>
      </c>
      <c r="N2113" t="str">
        <f>INDEX(Neighborhoods!$A:$C, MATCH(Places!$K2113,Neighborhoods!$A:$A,0), MATCH(Places!N$1,Neighborhoods!$A$1:$C$1,0))</f>
        <v>Brooklyn</v>
      </c>
      <c r="O2113" t="str">
        <f>INDEX(Neighborhoods!$A:$C, MATCH(Places!$K2113,Neighborhoods!$A:$A,0), MATCH(Places!O$1,Neighborhoods!$A$1:$C$1,0))</f>
        <v>Bedford-Stuyvesant</v>
      </c>
      <c r="P2113" t="s">
        <v>11822</v>
      </c>
      <c r="Q2113" t="str">
        <f t="shared" si="128"/>
        <v>No</v>
      </c>
      <c r="R2113">
        <v>16</v>
      </c>
      <c r="S2113" t="str">
        <f t="shared" si="129"/>
        <v>Large</v>
      </c>
      <c r="T2113" s="50">
        <v>300</v>
      </c>
      <c r="U2113" s="70">
        <f t="shared" si="130"/>
        <v>0.04</v>
      </c>
      <c r="V2113" s="52">
        <v>4.9800000000000004</v>
      </c>
      <c r="W2113" s="52" t="str" cm="1">
        <f t="array" ref="W2113">_xlfn.SWITCH(ROUND(V2113,0),5,"Excellent",4,"Good",3,"Ok","Bad")</f>
        <v>Excellent</v>
      </c>
      <c r="X2113">
        <v>41</v>
      </c>
      <c r="Y2113" t="str">
        <f t="shared" si="131"/>
        <v>No</v>
      </c>
      <c r="Z2113" s="68">
        <v>42706</v>
      </c>
      <c r="AA2113" s="68">
        <v>43890</v>
      </c>
      <c r="AB2113">
        <v>137</v>
      </c>
      <c r="AC2113" t="s">
        <v>15615</v>
      </c>
    </row>
    <row r="2114" spans="1:29" x14ac:dyDescent="0.3">
      <c r="A2114" t="s">
        <v>13787</v>
      </c>
      <c r="B2114">
        <v>2920</v>
      </c>
      <c r="C2114" t="str">
        <f>VLOOKUP($B2114,Hosts!$A:$M,10,0)</f>
        <v>Within an hour</v>
      </c>
      <c r="D2114" s="70">
        <f>VLOOKUP($B2114,Hosts!$A:$M,11,0)</f>
        <v>1</v>
      </c>
      <c r="E2114" s="70">
        <f>VLOOKUP($B2114,Hosts!$A:$M,12,0)</f>
        <v>0.99</v>
      </c>
      <c r="F2114" t="str">
        <f>VLOOKUP($B2114,Hosts!$A:$M,13,0)</f>
        <v>Yes</v>
      </c>
      <c r="G2114" t="str">
        <f>INDEX(Hosts!$A:$M, MATCH(Places!$B2114,Hosts!$A:$A,0), MATCH(Places!G$1,Hosts!$A$1:$M$1,0))</f>
        <v>Within an hour</v>
      </c>
      <c r="H2114" s="70">
        <f>INDEX(Hosts!$A:$M, MATCH(Places!$B2114,Hosts!$A:$A,0), MATCH(Places!H$1,Hosts!$A$1:$M$1,0))</f>
        <v>1</v>
      </c>
      <c r="I2114" s="70">
        <f>INDEX(Hosts!$A:$M, MATCH(Places!$B2114,Hosts!$A:$A,0), MATCH(Places!I$1,Hosts!$A$1:$M$1,0))</f>
        <v>0.99</v>
      </c>
      <c r="J2114" t="str">
        <f>INDEX(Hosts!$A:$M, MATCH(Places!$B2114,Hosts!$A:$A,0), MATCH(Places!J$1,Hosts!$A$1:$M$1,0))</f>
        <v>Yes</v>
      </c>
      <c r="K2114">
        <v>14</v>
      </c>
      <c r="L2114" t="str">
        <f>VLOOKUP($K2114,Neighborhoods!$A:$C,2,0)</f>
        <v>Manhattan</v>
      </c>
      <c r="M2114" t="str">
        <f>VLOOKUP($K2114,Neighborhoods!$A:$C,3,0)</f>
        <v>East Harlem</v>
      </c>
      <c r="N2114" t="str">
        <f>INDEX(Neighborhoods!$A:$C, MATCH(Places!$K2114,Neighborhoods!$A:$A,0), MATCH(Places!N$1,Neighborhoods!$A$1:$C$1,0))</f>
        <v>Manhattan</v>
      </c>
      <c r="O2114" t="str">
        <f>INDEX(Neighborhoods!$A:$C, MATCH(Places!$K2114,Neighborhoods!$A:$A,0), MATCH(Places!O$1,Neighborhoods!$A$1:$C$1,0))</f>
        <v>East Harlem</v>
      </c>
      <c r="P2114" t="s">
        <v>11822</v>
      </c>
      <c r="Q2114" t="str">
        <f t="shared" si="128"/>
        <v>No</v>
      </c>
      <c r="R2114">
        <v>2</v>
      </c>
      <c r="S2114" t="str">
        <f t="shared" si="129"/>
        <v>Small</v>
      </c>
      <c r="T2114" s="50">
        <v>102</v>
      </c>
      <c r="U2114" s="70">
        <f t="shared" si="130"/>
        <v>0.03</v>
      </c>
      <c r="V2114" s="52">
        <v>4.83</v>
      </c>
      <c r="W2114" s="52" t="str" cm="1">
        <f t="array" ref="W2114">_xlfn.SWITCH(ROUND(V2114,0),5,"Excellent",4,"Good",3,"Ok","Bad")</f>
        <v>Excellent</v>
      </c>
      <c r="X2114">
        <v>248</v>
      </c>
      <c r="Y2114" t="str">
        <f t="shared" si="131"/>
        <v>Yes</v>
      </c>
      <c r="Z2114" s="68">
        <v>42572</v>
      </c>
      <c r="AA2114" s="68">
        <v>44024</v>
      </c>
      <c r="AB2114">
        <v>2</v>
      </c>
      <c r="AC2114" t="s">
        <v>15615</v>
      </c>
    </row>
    <row r="2115" spans="1:29" x14ac:dyDescent="0.3">
      <c r="A2115" t="s">
        <v>1568</v>
      </c>
      <c r="B2115">
        <v>2905</v>
      </c>
      <c r="C2115" t="str">
        <f>VLOOKUP($B2115,Hosts!$A:$M,10,0)</f>
        <v>Within an hour</v>
      </c>
      <c r="D2115" s="70">
        <f>VLOOKUP($B2115,Hosts!$A:$M,11,0)</f>
        <v>1</v>
      </c>
      <c r="E2115" s="70">
        <f>VLOOKUP($B2115,Hosts!$A:$M,12,0)</f>
        <v>0.96</v>
      </c>
      <c r="F2115" t="str">
        <f>VLOOKUP($B2115,Hosts!$A:$M,13,0)</f>
        <v>Yes</v>
      </c>
      <c r="G2115" t="str">
        <f>INDEX(Hosts!$A:$M, MATCH(Places!$B2115,Hosts!$A:$A,0), MATCH(Places!G$1,Hosts!$A$1:$M$1,0))</f>
        <v>Within an hour</v>
      </c>
      <c r="H2115" s="70">
        <f>INDEX(Hosts!$A:$M, MATCH(Places!$B2115,Hosts!$A:$A,0), MATCH(Places!H$1,Hosts!$A$1:$M$1,0))</f>
        <v>1</v>
      </c>
      <c r="I2115" s="70">
        <f>INDEX(Hosts!$A:$M, MATCH(Places!$B2115,Hosts!$A:$A,0), MATCH(Places!I$1,Hosts!$A$1:$M$1,0))</f>
        <v>0.96</v>
      </c>
      <c r="J2115" t="str">
        <f>INDEX(Hosts!$A:$M, MATCH(Places!$B2115,Hosts!$A:$A,0), MATCH(Places!J$1,Hosts!$A$1:$M$1,0))</f>
        <v>Yes</v>
      </c>
      <c r="K2115">
        <v>18</v>
      </c>
      <c r="L2115" t="str">
        <f>VLOOKUP($K2115,Neighborhoods!$A:$C,2,0)</f>
        <v>Manhattan</v>
      </c>
      <c r="M2115" t="str">
        <f>VLOOKUP($K2115,Neighborhoods!$A:$C,3,0)</f>
        <v>Midtown</v>
      </c>
      <c r="N2115" t="str">
        <f>INDEX(Neighborhoods!$A:$C, MATCH(Places!$K2115,Neighborhoods!$A:$A,0), MATCH(Places!N$1,Neighborhoods!$A$1:$C$1,0))</f>
        <v>Manhattan</v>
      </c>
      <c r="O2115" t="str">
        <f>INDEX(Neighborhoods!$A:$C, MATCH(Places!$K2115,Neighborhoods!$A:$A,0), MATCH(Places!O$1,Neighborhoods!$A$1:$C$1,0))</f>
        <v>Midtown</v>
      </c>
      <c r="P2115" t="s">
        <v>11822</v>
      </c>
      <c r="Q2115" t="str">
        <f t="shared" ref="Q2115:Q2178" si="132">IF(OR(P2115="Private room",P2115="Shared room"),"Yes","No")</f>
        <v>No</v>
      </c>
      <c r="R2115">
        <v>2</v>
      </c>
      <c r="S2115" t="str">
        <f t="shared" ref="S2115:S2178" si="133">IF(R2115&lt;=2,"Small",IF(R2115&lt;=5,"Medium","Large"))</f>
        <v>Small</v>
      </c>
      <c r="T2115" s="50">
        <v>96</v>
      </c>
      <c r="U2115" s="70">
        <f t="shared" ref="U2115:U2178" si="134">VLOOKUP($T2115,$AF$1:$AG$5,2)</f>
        <v>0.03</v>
      </c>
      <c r="V2115" s="52">
        <v>4.8</v>
      </c>
      <c r="W2115" s="52" t="str" cm="1">
        <f t="array" ref="W2115">_xlfn.SWITCH(ROUND(V2115,0),5,"Excellent",4,"Good",3,"Ok","Bad")</f>
        <v>Excellent</v>
      </c>
      <c r="X2115">
        <v>15</v>
      </c>
      <c r="Y2115" t="str">
        <f t="shared" ref="Y2115:Y2178" si="135">IF(AND(V2115&gt;4.8,X2115&gt;100),"Yes","No")</f>
        <v>No</v>
      </c>
      <c r="Z2115" s="68">
        <v>42736</v>
      </c>
      <c r="AA2115" s="68">
        <v>44052</v>
      </c>
      <c r="AB2115">
        <v>324</v>
      </c>
      <c r="AC2115" t="s">
        <v>15615</v>
      </c>
    </row>
    <row r="2116" spans="1:29" x14ac:dyDescent="0.3">
      <c r="A2116" t="s">
        <v>1569</v>
      </c>
      <c r="B2116">
        <v>798</v>
      </c>
      <c r="C2116" t="str">
        <f>VLOOKUP($B2116,Hosts!$A:$M,10,0)</f>
        <v>Within a few hours</v>
      </c>
      <c r="D2116" s="70">
        <f>VLOOKUP($B2116,Hosts!$A:$M,11,0)</f>
        <v>1</v>
      </c>
      <c r="E2116" s="70">
        <f>VLOOKUP($B2116,Hosts!$A:$M,12,0)</f>
        <v>1</v>
      </c>
      <c r="F2116" t="str">
        <f>VLOOKUP($B2116,Hosts!$A:$M,13,0)</f>
        <v>No</v>
      </c>
      <c r="G2116" t="str">
        <f>INDEX(Hosts!$A:$M, MATCH(Places!$B2116,Hosts!$A:$A,0), MATCH(Places!G$1,Hosts!$A$1:$M$1,0))</f>
        <v>Within a few hours</v>
      </c>
      <c r="H2116" s="70">
        <f>INDEX(Hosts!$A:$M, MATCH(Places!$B2116,Hosts!$A:$A,0), MATCH(Places!H$1,Hosts!$A$1:$M$1,0))</f>
        <v>1</v>
      </c>
      <c r="I2116" s="70">
        <f>INDEX(Hosts!$A:$M, MATCH(Places!$B2116,Hosts!$A:$A,0), MATCH(Places!I$1,Hosts!$A$1:$M$1,0))</f>
        <v>1</v>
      </c>
      <c r="J2116" t="str">
        <f>INDEX(Hosts!$A:$M, MATCH(Places!$B2116,Hosts!$A:$A,0), MATCH(Places!J$1,Hosts!$A$1:$M$1,0))</f>
        <v>No</v>
      </c>
      <c r="K2116">
        <v>7</v>
      </c>
      <c r="L2116" t="str">
        <f>VLOOKUP($K2116,Neighborhoods!$A:$C,2,0)</f>
        <v>Brooklyn</v>
      </c>
      <c r="M2116" t="str">
        <f>VLOOKUP($K2116,Neighborhoods!$A:$C,3,0)</f>
        <v>Bedford-Stuyvesant</v>
      </c>
      <c r="N2116" t="str">
        <f>INDEX(Neighborhoods!$A:$C, MATCH(Places!$K2116,Neighborhoods!$A:$A,0), MATCH(Places!N$1,Neighborhoods!$A$1:$C$1,0))</f>
        <v>Brooklyn</v>
      </c>
      <c r="O2116" t="str">
        <f>INDEX(Neighborhoods!$A:$C, MATCH(Places!$K2116,Neighborhoods!$A:$A,0), MATCH(Places!O$1,Neighborhoods!$A$1:$C$1,0))</f>
        <v>Bedford-Stuyvesant</v>
      </c>
      <c r="P2116" t="s">
        <v>1</v>
      </c>
      <c r="Q2116" t="str">
        <f t="shared" si="132"/>
        <v>Yes</v>
      </c>
      <c r="R2116">
        <v>2</v>
      </c>
      <c r="S2116" t="str">
        <f t="shared" si="133"/>
        <v>Small</v>
      </c>
      <c r="T2116" s="50">
        <v>51</v>
      </c>
      <c r="U2116" s="70">
        <f t="shared" si="134"/>
        <v>0.03</v>
      </c>
      <c r="V2116" s="52">
        <v>4.7300000000000004</v>
      </c>
      <c r="W2116" s="52" t="str" cm="1">
        <f t="array" ref="W2116">_xlfn.SWITCH(ROUND(V2116,0),5,"Excellent",4,"Good",3,"Ok","Bad")</f>
        <v>Excellent</v>
      </c>
      <c r="X2116">
        <v>107</v>
      </c>
      <c r="Y2116" t="str">
        <f t="shared" si="135"/>
        <v>No</v>
      </c>
      <c r="Z2116" s="68">
        <v>42658</v>
      </c>
      <c r="AA2116" s="68">
        <v>43877</v>
      </c>
      <c r="AB2116">
        <v>154</v>
      </c>
      <c r="AC2116" t="s">
        <v>15616</v>
      </c>
    </row>
    <row r="2117" spans="1:29" x14ac:dyDescent="0.3">
      <c r="A2117" t="s">
        <v>14264</v>
      </c>
      <c r="B2117">
        <v>1280</v>
      </c>
      <c r="C2117" t="str">
        <f>VLOOKUP($B2117,Hosts!$A:$M,10,0)</f>
        <v>Within an hour</v>
      </c>
      <c r="D2117" s="70">
        <f>VLOOKUP($B2117,Hosts!$A:$M,11,0)</f>
        <v>0.98</v>
      </c>
      <c r="E2117" s="70">
        <f>VLOOKUP($B2117,Hosts!$A:$M,12,0)</f>
        <v>0.81</v>
      </c>
      <c r="F2117" t="str">
        <f>VLOOKUP($B2117,Hosts!$A:$M,13,0)</f>
        <v>Yes</v>
      </c>
      <c r="G2117" t="str">
        <f>INDEX(Hosts!$A:$M, MATCH(Places!$B2117,Hosts!$A:$A,0), MATCH(Places!G$1,Hosts!$A$1:$M$1,0))</f>
        <v>Within an hour</v>
      </c>
      <c r="H2117" s="70">
        <f>INDEX(Hosts!$A:$M, MATCH(Places!$B2117,Hosts!$A:$A,0), MATCH(Places!H$1,Hosts!$A$1:$M$1,0))</f>
        <v>0.98</v>
      </c>
      <c r="I2117" s="70">
        <f>INDEX(Hosts!$A:$M, MATCH(Places!$B2117,Hosts!$A:$A,0), MATCH(Places!I$1,Hosts!$A$1:$M$1,0))</f>
        <v>0.81</v>
      </c>
      <c r="J2117" t="str">
        <f>INDEX(Hosts!$A:$M, MATCH(Places!$B2117,Hosts!$A:$A,0), MATCH(Places!J$1,Hosts!$A$1:$M$1,0))</f>
        <v>Yes</v>
      </c>
      <c r="K2117">
        <v>7</v>
      </c>
      <c r="L2117" t="str">
        <f>VLOOKUP($K2117,Neighborhoods!$A:$C,2,0)</f>
        <v>Brooklyn</v>
      </c>
      <c r="M2117" t="str">
        <f>VLOOKUP($K2117,Neighborhoods!$A:$C,3,0)</f>
        <v>Bedford-Stuyvesant</v>
      </c>
      <c r="N2117" t="str">
        <f>INDEX(Neighborhoods!$A:$C, MATCH(Places!$K2117,Neighborhoods!$A:$A,0), MATCH(Places!N$1,Neighborhoods!$A$1:$C$1,0))</f>
        <v>Brooklyn</v>
      </c>
      <c r="O2117" t="str">
        <f>INDEX(Neighborhoods!$A:$C, MATCH(Places!$K2117,Neighborhoods!$A:$A,0), MATCH(Places!O$1,Neighborhoods!$A$1:$C$1,0))</f>
        <v>Bedford-Stuyvesant</v>
      </c>
      <c r="P2117" t="s">
        <v>11822</v>
      </c>
      <c r="Q2117" t="str">
        <f t="shared" si="132"/>
        <v>No</v>
      </c>
      <c r="R2117">
        <v>6</v>
      </c>
      <c r="S2117" t="str">
        <f t="shared" si="133"/>
        <v>Large</v>
      </c>
      <c r="T2117" s="50">
        <v>220</v>
      </c>
      <c r="U2117" s="70">
        <f t="shared" si="134"/>
        <v>0.04</v>
      </c>
      <c r="V2117" s="52">
        <v>4.76</v>
      </c>
      <c r="W2117" s="52" t="str" cm="1">
        <f t="array" ref="W2117">_xlfn.SWITCH(ROUND(V2117,0),5,"Excellent",4,"Good",3,"Ok","Bad")</f>
        <v>Excellent</v>
      </c>
      <c r="X2117">
        <v>384</v>
      </c>
      <c r="Y2117" t="str">
        <f t="shared" si="135"/>
        <v>No</v>
      </c>
      <c r="Z2117" s="68">
        <v>42563</v>
      </c>
      <c r="AA2117" s="68">
        <v>44058</v>
      </c>
      <c r="AB2117">
        <v>134</v>
      </c>
      <c r="AC2117" t="s">
        <v>15615</v>
      </c>
    </row>
    <row r="2118" spans="1:29" x14ac:dyDescent="0.3">
      <c r="A2118" t="s">
        <v>1571</v>
      </c>
      <c r="B2118">
        <v>2947</v>
      </c>
      <c r="C2118" t="str">
        <f>VLOOKUP($B2118,Hosts!$A:$M,10,0)</f>
        <v>Within a few hours</v>
      </c>
      <c r="D2118" s="70">
        <f>VLOOKUP($B2118,Hosts!$A:$M,11,0)</f>
        <v>1</v>
      </c>
      <c r="E2118" s="70">
        <f>VLOOKUP($B2118,Hosts!$A:$M,12,0)</f>
        <v>1</v>
      </c>
      <c r="F2118" t="str">
        <f>VLOOKUP($B2118,Hosts!$A:$M,13,0)</f>
        <v>No</v>
      </c>
      <c r="G2118" t="str">
        <f>INDEX(Hosts!$A:$M, MATCH(Places!$B2118,Hosts!$A:$A,0), MATCH(Places!G$1,Hosts!$A$1:$M$1,0))</f>
        <v>Within a few hours</v>
      </c>
      <c r="H2118" s="70">
        <f>INDEX(Hosts!$A:$M, MATCH(Places!$B2118,Hosts!$A:$A,0), MATCH(Places!H$1,Hosts!$A$1:$M$1,0))</f>
        <v>1</v>
      </c>
      <c r="I2118" s="70">
        <f>INDEX(Hosts!$A:$M, MATCH(Places!$B2118,Hosts!$A:$A,0), MATCH(Places!I$1,Hosts!$A$1:$M$1,0))</f>
        <v>1</v>
      </c>
      <c r="J2118" t="str">
        <f>INDEX(Hosts!$A:$M, MATCH(Places!$B2118,Hosts!$A:$A,0), MATCH(Places!J$1,Hosts!$A$1:$M$1,0))</f>
        <v>No</v>
      </c>
      <c r="K2118">
        <v>2</v>
      </c>
      <c r="L2118" t="str">
        <f>VLOOKUP($K2118,Neighborhoods!$A:$C,2,0)</f>
        <v>Bronx</v>
      </c>
      <c r="M2118" t="str">
        <f>VLOOKUP($K2118,Neighborhoods!$A:$C,3,0)</f>
        <v>Concourse</v>
      </c>
      <c r="N2118" t="str">
        <f>INDEX(Neighborhoods!$A:$C, MATCH(Places!$K2118,Neighborhoods!$A:$A,0), MATCH(Places!N$1,Neighborhoods!$A$1:$C$1,0))</f>
        <v>Bronx</v>
      </c>
      <c r="O2118" t="str">
        <f>INDEX(Neighborhoods!$A:$C, MATCH(Places!$K2118,Neighborhoods!$A:$A,0), MATCH(Places!O$1,Neighborhoods!$A$1:$C$1,0))</f>
        <v>Concourse</v>
      </c>
      <c r="P2118" t="s">
        <v>1</v>
      </c>
      <c r="Q2118" t="str">
        <f t="shared" si="132"/>
        <v>Yes</v>
      </c>
      <c r="R2118">
        <v>2</v>
      </c>
      <c r="S2118" t="str">
        <f t="shared" si="133"/>
        <v>Small</v>
      </c>
      <c r="T2118" s="50">
        <v>60</v>
      </c>
      <c r="U2118" s="70">
        <f t="shared" si="134"/>
        <v>0.03</v>
      </c>
      <c r="V2118" s="52">
        <v>5</v>
      </c>
      <c r="W2118" s="52" t="str" cm="1">
        <f t="array" ref="W2118">_xlfn.SWITCH(ROUND(V2118,0),5,"Excellent",4,"Good",3,"Ok","Bad")</f>
        <v>Excellent</v>
      </c>
      <c r="X2118">
        <v>9</v>
      </c>
      <c r="Y2118" t="str">
        <f t="shared" si="135"/>
        <v>No</v>
      </c>
      <c r="Z2118" s="68">
        <v>42941</v>
      </c>
      <c r="AA2118" s="68">
        <v>43834</v>
      </c>
      <c r="AB2118">
        <v>89</v>
      </c>
      <c r="AC2118" t="s">
        <v>15616</v>
      </c>
    </row>
    <row r="2119" spans="1:29" x14ac:dyDescent="0.3">
      <c r="A2119" t="s">
        <v>14623</v>
      </c>
      <c r="B2119">
        <v>176</v>
      </c>
      <c r="C2119" t="str">
        <f>VLOOKUP($B2119,Hosts!$A:$M,10,0)</f>
        <v>Within an hour</v>
      </c>
      <c r="D2119" s="70">
        <f>VLOOKUP($B2119,Hosts!$A:$M,11,0)</f>
        <v>1</v>
      </c>
      <c r="E2119" s="70">
        <f>VLOOKUP($B2119,Hosts!$A:$M,12,0)</f>
        <v>1</v>
      </c>
      <c r="F2119" t="str">
        <f>VLOOKUP($B2119,Hosts!$A:$M,13,0)</f>
        <v>Yes</v>
      </c>
      <c r="G2119" t="str">
        <f>INDEX(Hosts!$A:$M, MATCH(Places!$B2119,Hosts!$A:$A,0), MATCH(Places!G$1,Hosts!$A$1:$M$1,0))</f>
        <v>Within an hour</v>
      </c>
      <c r="H2119" s="70">
        <f>INDEX(Hosts!$A:$M, MATCH(Places!$B2119,Hosts!$A:$A,0), MATCH(Places!H$1,Hosts!$A$1:$M$1,0))</f>
        <v>1</v>
      </c>
      <c r="I2119" s="70">
        <f>INDEX(Hosts!$A:$M, MATCH(Places!$B2119,Hosts!$A:$A,0), MATCH(Places!I$1,Hosts!$A$1:$M$1,0))</f>
        <v>1</v>
      </c>
      <c r="J2119" t="str">
        <f>INDEX(Hosts!$A:$M, MATCH(Places!$B2119,Hosts!$A:$A,0), MATCH(Places!J$1,Hosts!$A$1:$M$1,0))</f>
        <v>Yes</v>
      </c>
      <c r="K2119">
        <v>16</v>
      </c>
      <c r="L2119" t="str">
        <f>VLOOKUP($K2119,Neighborhoods!$A:$C,2,0)</f>
        <v>Manhattan</v>
      </c>
      <c r="M2119" t="str">
        <f>VLOOKUP($K2119,Neighborhoods!$A:$C,3,0)</f>
        <v>Harlem</v>
      </c>
      <c r="N2119" t="str">
        <f>INDEX(Neighborhoods!$A:$C, MATCH(Places!$K2119,Neighborhoods!$A:$A,0), MATCH(Places!N$1,Neighborhoods!$A$1:$C$1,0))</f>
        <v>Manhattan</v>
      </c>
      <c r="O2119" t="str">
        <f>INDEX(Neighborhoods!$A:$C, MATCH(Places!$K2119,Neighborhoods!$A:$A,0), MATCH(Places!O$1,Neighborhoods!$A$1:$C$1,0))</f>
        <v>Harlem</v>
      </c>
      <c r="P2119" t="s">
        <v>11822</v>
      </c>
      <c r="Q2119" t="str">
        <f t="shared" si="132"/>
        <v>No</v>
      </c>
      <c r="R2119">
        <v>2</v>
      </c>
      <c r="S2119" t="str">
        <f t="shared" si="133"/>
        <v>Small</v>
      </c>
      <c r="T2119" s="50">
        <v>234</v>
      </c>
      <c r="U2119" s="70">
        <f t="shared" si="134"/>
        <v>0.04</v>
      </c>
      <c r="V2119" s="52">
        <v>4.92</v>
      </c>
      <c r="W2119" s="52" t="str" cm="1">
        <f t="array" ref="W2119">_xlfn.SWITCH(ROUND(V2119,0),5,"Excellent",4,"Good",3,"Ok","Bad")</f>
        <v>Excellent</v>
      </c>
      <c r="X2119">
        <v>129</v>
      </c>
      <c r="Y2119" t="str">
        <f t="shared" si="135"/>
        <v>Yes</v>
      </c>
      <c r="Z2119" s="68">
        <v>42615</v>
      </c>
      <c r="AA2119" s="68">
        <v>43939</v>
      </c>
      <c r="AB2119">
        <v>261</v>
      </c>
      <c r="AC2119" t="s">
        <v>15615</v>
      </c>
    </row>
    <row r="2120" spans="1:29" x14ac:dyDescent="0.3">
      <c r="A2120" t="s">
        <v>1572</v>
      </c>
      <c r="B2120">
        <v>1459</v>
      </c>
      <c r="C2120" t="str">
        <f>VLOOKUP($B2120,Hosts!$A:$M,10,0)</f>
        <v>Within an hour</v>
      </c>
      <c r="D2120" s="70">
        <f>VLOOKUP($B2120,Hosts!$A:$M,11,0)</f>
        <v>1</v>
      </c>
      <c r="E2120" s="70">
        <f>VLOOKUP($B2120,Hosts!$A:$M,12,0)</f>
        <v>0.97</v>
      </c>
      <c r="F2120" t="str">
        <f>VLOOKUP($B2120,Hosts!$A:$M,13,0)</f>
        <v>No</v>
      </c>
      <c r="G2120" t="str">
        <f>INDEX(Hosts!$A:$M, MATCH(Places!$B2120,Hosts!$A:$A,0), MATCH(Places!G$1,Hosts!$A$1:$M$1,0))</f>
        <v>Within an hour</v>
      </c>
      <c r="H2120" s="70">
        <f>INDEX(Hosts!$A:$M, MATCH(Places!$B2120,Hosts!$A:$A,0), MATCH(Places!H$1,Hosts!$A$1:$M$1,0))</f>
        <v>1</v>
      </c>
      <c r="I2120" s="70">
        <f>INDEX(Hosts!$A:$M, MATCH(Places!$B2120,Hosts!$A:$A,0), MATCH(Places!I$1,Hosts!$A$1:$M$1,0))</f>
        <v>0.97</v>
      </c>
      <c r="J2120" t="str">
        <f>INDEX(Hosts!$A:$M, MATCH(Places!$B2120,Hosts!$A:$A,0), MATCH(Places!J$1,Hosts!$A$1:$M$1,0))</f>
        <v>No</v>
      </c>
      <c r="K2120">
        <v>16</v>
      </c>
      <c r="L2120" t="str">
        <f>VLOOKUP($K2120,Neighborhoods!$A:$C,2,0)</f>
        <v>Manhattan</v>
      </c>
      <c r="M2120" t="str">
        <f>VLOOKUP($K2120,Neighborhoods!$A:$C,3,0)</f>
        <v>Harlem</v>
      </c>
      <c r="N2120" t="str">
        <f>INDEX(Neighborhoods!$A:$C, MATCH(Places!$K2120,Neighborhoods!$A:$A,0), MATCH(Places!N$1,Neighborhoods!$A$1:$C$1,0))</f>
        <v>Manhattan</v>
      </c>
      <c r="O2120" t="str">
        <f>INDEX(Neighborhoods!$A:$C, MATCH(Places!$K2120,Neighborhoods!$A:$A,0), MATCH(Places!O$1,Neighborhoods!$A$1:$C$1,0))</f>
        <v>Harlem</v>
      </c>
      <c r="P2120" t="s">
        <v>11822</v>
      </c>
      <c r="Q2120" t="str">
        <f t="shared" si="132"/>
        <v>No</v>
      </c>
      <c r="R2120">
        <v>2</v>
      </c>
      <c r="S2120" t="str">
        <f t="shared" si="133"/>
        <v>Small</v>
      </c>
      <c r="T2120" s="50">
        <v>190</v>
      </c>
      <c r="U2120" s="70">
        <f t="shared" si="134"/>
        <v>0.03</v>
      </c>
      <c r="V2120" s="52">
        <v>4.82</v>
      </c>
      <c r="W2120" s="52" t="str" cm="1">
        <f t="array" ref="W2120">_xlfn.SWITCH(ROUND(V2120,0),5,"Excellent",4,"Good",3,"Ok","Bad")</f>
        <v>Excellent</v>
      </c>
      <c r="X2120">
        <v>83</v>
      </c>
      <c r="Y2120" t="str">
        <f t="shared" si="135"/>
        <v>No</v>
      </c>
      <c r="Z2120" s="68">
        <v>42597</v>
      </c>
      <c r="AA2120" s="68">
        <v>44051</v>
      </c>
      <c r="AB2120">
        <v>365</v>
      </c>
      <c r="AC2120" t="s">
        <v>15616</v>
      </c>
    </row>
    <row r="2121" spans="1:29" x14ac:dyDescent="0.3">
      <c r="A2121" t="s">
        <v>1573</v>
      </c>
      <c r="B2121">
        <v>2860</v>
      </c>
      <c r="C2121" t="str">
        <f>VLOOKUP($B2121,Hosts!$A:$M,10,0)</f>
        <v>Within a few hours</v>
      </c>
      <c r="D2121" s="70">
        <f>VLOOKUP($B2121,Hosts!$A:$M,11,0)</f>
        <v>1</v>
      </c>
      <c r="E2121" s="70">
        <f>VLOOKUP($B2121,Hosts!$A:$M,12,0)</f>
        <v>0.8</v>
      </c>
      <c r="F2121" t="str">
        <f>VLOOKUP($B2121,Hosts!$A:$M,13,0)</f>
        <v>Yes</v>
      </c>
      <c r="G2121" t="str">
        <f>INDEX(Hosts!$A:$M, MATCH(Places!$B2121,Hosts!$A:$A,0), MATCH(Places!G$1,Hosts!$A$1:$M$1,0))</f>
        <v>Within a few hours</v>
      </c>
      <c r="H2121" s="70">
        <f>INDEX(Hosts!$A:$M, MATCH(Places!$B2121,Hosts!$A:$A,0), MATCH(Places!H$1,Hosts!$A$1:$M$1,0))</f>
        <v>1</v>
      </c>
      <c r="I2121" s="70">
        <f>INDEX(Hosts!$A:$M, MATCH(Places!$B2121,Hosts!$A:$A,0), MATCH(Places!I$1,Hosts!$A$1:$M$1,0))</f>
        <v>0.8</v>
      </c>
      <c r="J2121" t="str">
        <f>INDEX(Hosts!$A:$M, MATCH(Places!$B2121,Hosts!$A:$A,0), MATCH(Places!J$1,Hosts!$A$1:$M$1,0))</f>
        <v>Yes</v>
      </c>
      <c r="K2121">
        <v>24</v>
      </c>
      <c r="L2121" t="str">
        <f>VLOOKUP($K2121,Neighborhoods!$A:$C,2,0)</f>
        <v>Queens</v>
      </c>
      <c r="M2121" t="str">
        <f>VLOOKUP($K2121,Neighborhoods!$A:$C,3,0)</f>
        <v>Long Island City</v>
      </c>
      <c r="N2121" t="str">
        <f>INDEX(Neighborhoods!$A:$C, MATCH(Places!$K2121,Neighborhoods!$A:$A,0), MATCH(Places!N$1,Neighborhoods!$A$1:$C$1,0))</f>
        <v>Queens</v>
      </c>
      <c r="O2121" t="str">
        <f>INDEX(Neighborhoods!$A:$C, MATCH(Places!$K2121,Neighborhoods!$A:$A,0), MATCH(Places!O$1,Neighborhoods!$A$1:$C$1,0))</f>
        <v>Long Island City</v>
      </c>
      <c r="P2121" t="s">
        <v>1</v>
      </c>
      <c r="Q2121" t="str">
        <f t="shared" si="132"/>
        <v>Yes</v>
      </c>
      <c r="R2121">
        <v>2</v>
      </c>
      <c r="S2121" t="str">
        <f t="shared" si="133"/>
        <v>Small</v>
      </c>
      <c r="T2121" s="50">
        <v>68</v>
      </c>
      <c r="U2121" s="70">
        <f t="shared" si="134"/>
        <v>0.03</v>
      </c>
      <c r="V2121" s="52">
        <v>4.9000000000000004</v>
      </c>
      <c r="W2121" s="52" t="str" cm="1">
        <f t="array" ref="W2121">_xlfn.SWITCH(ROUND(V2121,0),5,"Excellent",4,"Good",3,"Ok","Bad")</f>
        <v>Excellent</v>
      </c>
      <c r="X2121">
        <v>101</v>
      </c>
      <c r="Y2121" t="str">
        <f t="shared" si="135"/>
        <v>Yes</v>
      </c>
      <c r="Z2121" s="68">
        <v>42616</v>
      </c>
      <c r="AA2121" s="68">
        <v>43904</v>
      </c>
      <c r="AB2121">
        <v>179</v>
      </c>
      <c r="AC2121" t="s">
        <v>15615</v>
      </c>
    </row>
    <row r="2122" spans="1:29" x14ac:dyDescent="0.3">
      <c r="A2122" t="s">
        <v>1574</v>
      </c>
      <c r="B2122">
        <v>1734</v>
      </c>
      <c r="C2122" t="str">
        <f>VLOOKUP($B2122,Hosts!$A:$M,10,0)</f>
        <v>Within an hour</v>
      </c>
      <c r="D2122" s="70">
        <f>VLOOKUP($B2122,Hosts!$A:$M,11,0)</f>
        <v>1</v>
      </c>
      <c r="E2122" s="70">
        <f>VLOOKUP($B2122,Hosts!$A:$M,12,0)</f>
        <v>1</v>
      </c>
      <c r="F2122" t="str">
        <f>VLOOKUP($B2122,Hosts!$A:$M,13,0)</f>
        <v>No</v>
      </c>
      <c r="G2122" t="str">
        <f>INDEX(Hosts!$A:$M, MATCH(Places!$B2122,Hosts!$A:$A,0), MATCH(Places!G$1,Hosts!$A$1:$M$1,0))</f>
        <v>Within an hour</v>
      </c>
      <c r="H2122" s="70">
        <f>INDEX(Hosts!$A:$M, MATCH(Places!$B2122,Hosts!$A:$A,0), MATCH(Places!H$1,Hosts!$A$1:$M$1,0))</f>
        <v>1</v>
      </c>
      <c r="I2122" s="70">
        <f>INDEX(Hosts!$A:$M, MATCH(Places!$B2122,Hosts!$A:$A,0), MATCH(Places!I$1,Hosts!$A$1:$M$1,0))</f>
        <v>1</v>
      </c>
      <c r="J2122" t="str">
        <f>INDEX(Hosts!$A:$M, MATCH(Places!$B2122,Hosts!$A:$A,0), MATCH(Places!J$1,Hosts!$A$1:$M$1,0))</f>
        <v>No</v>
      </c>
      <c r="K2122">
        <v>13</v>
      </c>
      <c r="L2122" t="str">
        <f>VLOOKUP($K2122,Neighborhoods!$A:$C,2,0)</f>
        <v>Manhattan</v>
      </c>
      <c r="M2122" t="str">
        <f>VLOOKUP($K2122,Neighborhoods!$A:$C,3,0)</f>
        <v>Chelsea</v>
      </c>
      <c r="N2122" t="str">
        <f>INDEX(Neighborhoods!$A:$C, MATCH(Places!$K2122,Neighborhoods!$A:$A,0), MATCH(Places!N$1,Neighborhoods!$A$1:$C$1,0))</f>
        <v>Manhattan</v>
      </c>
      <c r="O2122" t="str">
        <f>INDEX(Neighborhoods!$A:$C, MATCH(Places!$K2122,Neighborhoods!$A:$A,0), MATCH(Places!O$1,Neighborhoods!$A$1:$C$1,0))</f>
        <v>Chelsea</v>
      </c>
      <c r="P2122" t="s">
        <v>1</v>
      </c>
      <c r="Q2122" t="str">
        <f t="shared" si="132"/>
        <v>Yes</v>
      </c>
      <c r="R2122">
        <v>1</v>
      </c>
      <c r="S2122" t="str">
        <f t="shared" si="133"/>
        <v>Small</v>
      </c>
      <c r="T2122" s="50">
        <v>50</v>
      </c>
      <c r="U2122" s="70">
        <f t="shared" si="134"/>
        <v>0.03</v>
      </c>
      <c r="V2122" s="52">
        <v>4.63</v>
      </c>
      <c r="W2122" s="52" t="str" cm="1">
        <f t="array" ref="W2122">_xlfn.SWITCH(ROUND(V2122,0),5,"Excellent",4,"Good",3,"Ok","Bad")</f>
        <v>Excellent</v>
      </c>
      <c r="X2122">
        <v>76</v>
      </c>
      <c r="Y2122" t="str">
        <f t="shared" si="135"/>
        <v>No</v>
      </c>
      <c r="Z2122" s="68">
        <v>42700</v>
      </c>
      <c r="AA2122" s="68">
        <v>43899</v>
      </c>
      <c r="AB2122">
        <v>365</v>
      </c>
      <c r="AC2122" t="s">
        <v>15616</v>
      </c>
    </row>
    <row r="2123" spans="1:29" x14ac:dyDescent="0.3">
      <c r="A2123" t="s">
        <v>1575</v>
      </c>
      <c r="B2123">
        <v>1734</v>
      </c>
      <c r="C2123" t="str">
        <f>VLOOKUP($B2123,Hosts!$A:$M,10,0)</f>
        <v>Within an hour</v>
      </c>
      <c r="D2123" s="70">
        <f>VLOOKUP($B2123,Hosts!$A:$M,11,0)</f>
        <v>1</v>
      </c>
      <c r="E2123" s="70">
        <f>VLOOKUP($B2123,Hosts!$A:$M,12,0)</f>
        <v>1</v>
      </c>
      <c r="F2123" t="str">
        <f>VLOOKUP($B2123,Hosts!$A:$M,13,0)</f>
        <v>No</v>
      </c>
      <c r="G2123" t="str">
        <f>INDEX(Hosts!$A:$M, MATCH(Places!$B2123,Hosts!$A:$A,0), MATCH(Places!G$1,Hosts!$A$1:$M$1,0))</f>
        <v>Within an hour</v>
      </c>
      <c r="H2123" s="70">
        <f>INDEX(Hosts!$A:$M, MATCH(Places!$B2123,Hosts!$A:$A,0), MATCH(Places!H$1,Hosts!$A$1:$M$1,0))</f>
        <v>1</v>
      </c>
      <c r="I2123" s="70">
        <f>INDEX(Hosts!$A:$M, MATCH(Places!$B2123,Hosts!$A:$A,0), MATCH(Places!I$1,Hosts!$A$1:$M$1,0))</f>
        <v>1</v>
      </c>
      <c r="J2123" t="str">
        <f>INDEX(Hosts!$A:$M, MATCH(Places!$B2123,Hosts!$A:$A,0), MATCH(Places!J$1,Hosts!$A$1:$M$1,0))</f>
        <v>No</v>
      </c>
      <c r="K2123">
        <v>13</v>
      </c>
      <c r="L2123" t="str">
        <f>VLOOKUP($K2123,Neighborhoods!$A:$C,2,0)</f>
        <v>Manhattan</v>
      </c>
      <c r="M2123" t="str">
        <f>VLOOKUP($K2123,Neighborhoods!$A:$C,3,0)</f>
        <v>Chelsea</v>
      </c>
      <c r="N2123" t="str">
        <f>INDEX(Neighborhoods!$A:$C, MATCH(Places!$K2123,Neighborhoods!$A:$A,0), MATCH(Places!N$1,Neighborhoods!$A$1:$C$1,0))</f>
        <v>Manhattan</v>
      </c>
      <c r="O2123" t="str">
        <f>INDEX(Neighborhoods!$A:$C, MATCH(Places!$K2123,Neighborhoods!$A:$A,0), MATCH(Places!O$1,Neighborhoods!$A$1:$C$1,0))</f>
        <v>Chelsea</v>
      </c>
      <c r="P2123" t="s">
        <v>1</v>
      </c>
      <c r="Q2123" t="str">
        <f t="shared" si="132"/>
        <v>Yes</v>
      </c>
      <c r="R2123">
        <v>1</v>
      </c>
      <c r="S2123" t="str">
        <f t="shared" si="133"/>
        <v>Small</v>
      </c>
      <c r="T2123" s="50">
        <v>50</v>
      </c>
      <c r="U2123" s="70">
        <f t="shared" si="134"/>
        <v>0.03</v>
      </c>
      <c r="V2123" s="52">
        <v>4.79</v>
      </c>
      <c r="W2123" s="52" t="str" cm="1">
        <f t="array" ref="W2123">_xlfn.SWITCH(ROUND(V2123,0),5,"Excellent",4,"Good",3,"Ok","Bad")</f>
        <v>Excellent</v>
      </c>
      <c r="X2123">
        <v>104</v>
      </c>
      <c r="Y2123" t="str">
        <f t="shared" si="135"/>
        <v>No</v>
      </c>
      <c r="Z2123" s="68">
        <v>42619</v>
      </c>
      <c r="AA2123" s="68">
        <v>43909</v>
      </c>
      <c r="AB2123">
        <v>365</v>
      </c>
      <c r="AC2123" t="s">
        <v>15616</v>
      </c>
    </row>
    <row r="2124" spans="1:29" x14ac:dyDescent="0.3">
      <c r="A2124" t="s">
        <v>1576</v>
      </c>
      <c r="B2124">
        <v>814</v>
      </c>
      <c r="C2124" t="str">
        <f>VLOOKUP($B2124,Hosts!$A:$M,10,0)</f>
        <v>Within a few hours</v>
      </c>
      <c r="D2124" s="70">
        <f>VLOOKUP($B2124,Hosts!$A:$M,11,0)</f>
        <v>1</v>
      </c>
      <c r="E2124" s="70">
        <f>VLOOKUP($B2124,Hosts!$A:$M,12,0)</f>
        <v>0.3</v>
      </c>
      <c r="F2124" t="str">
        <f>VLOOKUP($B2124,Hosts!$A:$M,13,0)</f>
        <v>Yes</v>
      </c>
      <c r="G2124" t="str">
        <f>INDEX(Hosts!$A:$M, MATCH(Places!$B2124,Hosts!$A:$A,0), MATCH(Places!G$1,Hosts!$A$1:$M$1,0))</f>
        <v>Within a few hours</v>
      </c>
      <c r="H2124" s="70">
        <f>INDEX(Hosts!$A:$M, MATCH(Places!$B2124,Hosts!$A:$A,0), MATCH(Places!H$1,Hosts!$A$1:$M$1,0))</f>
        <v>1</v>
      </c>
      <c r="I2124" s="70">
        <f>INDEX(Hosts!$A:$M, MATCH(Places!$B2124,Hosts!$A:$A,0), MATCH(Places!I$1,Hosts!$A$1:$M$1,0))</f>
        <v>0.3</v>
      </c>
      <c r="J2124" t="str">
        <f>INDEX(Hosts!$A:$M, MATCH(Places!$B2124,Hosts!$A:$A,0), MATCH(Places!J$1,Hosts!$A$1:$M$1,0))</f>
        <v>Yes</v>
      </c>
      <c r="K2124">
        <v>20</v>
      </c>
      <c r="L2124" t="str">
        <f>VLOOKUP($K2124,Neighborhoods!$A:$C,2,0)</f>
        <v>Manhattan</v>
      </c>
      <c r="M2124" t="str">
        <f>VLOOKUP($K2124,Neighborhoods!$A:$C,3,0)</f>
        <v>Upper West Side</v>
      </c>
      <c r="N2124" t="str">
        <f>INDEX(Neighborhoods!$A:$C, MATCH(Places!$K2124,Neighborhoods!$A:$A,0), MATCH(Places!N$1,Neighborhoods!$A$1:$C$1,0))</f>
        <v>Manhattan</v>
      </c>
      <c r="O2124" t="str">
        <f>INDEX(Neighborhoods!$A:$C, MATCH(Places!$K2124,Neighborhoods!$A:$A,0), MATCH(Places!O$1,Neighborhoods!$A$1:$C$1,0))</f>
        <v>Upper West Side</v>
      </c>
      <c r="P2124" t="s">
        <v>11822</v>
      </c>
      <c r="Q2124" t="str">
        <f t="shared" si="132"/>
        <v>No</v>
      </c>
      <c r="R2124">
        <v>3</v>
      </c>
      <c r="S2124" t="str">
        <f t="shared" si="133"/>
        <v>Medium</v>
      </c>
      <c r="T2124" s="50">
        <v>99</v>
      </c>
      <c r="U2124" s="70">
        <f t="shared" si="134"/>
        <v>0.03</v>
      </c>
      <c r="V2124" s="52">
        <v>5</v>
      </c>
      <c r="W2124" s="52" t="str" cm="1">
        <f t="array" ref="W2124">_xlfn.SWITCH(ROUND(V2124,0),5,"Excellent",4,"Good",3,"Ok","Bad")</f>
        <v>Excellent</v>
      </c>
      <c r="X2124">
        <v>18</v>
      </c>
      <c r="Y2124" t="str">
        <f t="shared" si="135"/>
        <v>No</v>
      </c>
      <c r="Z2124" s="68">
        <v>42630</v>
      </c>
      <c r="AA2124" s="68">
        <v>44057</v>
      </c>
      <c r="AB2124">
        <v>335</v>
      </c>
      <c r="AC2124" t="s">
        <v>15615</v>
      </c>
    </row>
    <row r="2125" spans="1:29" x14ac:dyDescent="0.3">
      <c r="A2125" t="s">
        <v>1577</v>
      </c>
      <c r="B2125">
        <v>1901</v>
      </c>
      <c r="C2125" t="str">
        <f>VLOOKUP($B2125,Hosts!$A:$M,10,0)</f>
        <v>Within an hour</v>
      </c>
      <c r="D2125" s="70">
        <f>VLOOKUP($B2125,Hosts!$A:$M,11,0)</f>
        <v>1</v>
      </c>
      <c r="E2125" s="70">
        <f>VLOOKUP($B2125,Hosts!$A:$M,12,0)</f>
        <v>0.93</v>
      </c>
      <c r="F2125" t="str">
        <f>VLOOKUP($B2125,Hosts!$A:$M,13,0)</f>
        <v>No</v>
      </c>
      <c r="G2125" t="str">
        <f>INDEX(Hosts!$A:$M, MATCH(Places!$B2125,Hosts!$A:$A,0), MATCH(Places!G$1,Hosts!$A$1:$M$1,0))</f>
        <v>Within an hour</v>
      </c>
      <c r="H2125" s="70">
        <f>INDEX(Hosts!$A:$M, MATCH(Places!$B2125,Hosts!$A:$A,0), MATCH(Places!H$1,Hosts!$A$1:$M$1,0))</f>
        <v>1</v>
      </c>
      <c r="I2125" s="70">
        <f>INDEX(Hosts!$A:$M, MATCH(Places!$B2125,Hosts!$A:$A,0), MATCH(Places!I$1,Hosts!$A$1:$M$1,0))</f>
        <v>0.93</v>
      </c>
      <c r="J2125" t="str">
        <f>INDEX(Hosts!$A:$M, MATCH(Places!$B2125,Hosts!$A:$A,0), MATCH(Places!J$1,Hosts!$A$1:$M$1,0))</f>
        <v>No</v>
      </c>
      <c r="K2125">
        <v>8</v>
      </c>
      <c r="L2125" t="str">
        <f>VLOOKUP($K2125,Neighborhoods!$A:$C,2,0)</f>
        <v>Brooklyn</v>
      </c>
      <c r="M2125" t="str">
        <f>VLOOKUP($K2125,Neighborhoods!$A:$C,3,0)</f>
        <v>Bushwick</v>
      </c>
      <c r="N2125" t="str">
        <f>INDEX(Neighborhoods!$A:$C, MATCH(Places!$K2125,Neighborhoods!$A:$A,0), MATCH(Places!N$1,Neighborhoods!$A$1:$C$1,0))</f>
        <v>Brooklyn</v>
      </c>
      <c r="O2125" t="str">
        <f>INDEX(Neighborhoods!$A:$C, MATCH(Places!$K2125,Neighborhoods!$A:$A,0), MATCH(Places!O$1,Neighborhoods!$A$1:$C$1,0))</f>
        <v>Bushwick</v>
      </c>
      <c r="P2125" t="s">
        <v>11822</v>
      </c>
      <c r="Q2125" t="str">
        <f t="shared" si="132"/>
        <v>No</v>
      </c>
      <c r="R2125">
        <v>4</v>
      </c>
      <c r="S2125" t="str">
        <f t="shared" si="133"/>
        <v>Medium</v>
      </c>
      <c r="T2125" s="50">
        <v>90</v>
      </c>
      <c r="U2125" s="70">
        <f t="shared" si="134"/>
        <v>0.03</v>
      </c>
      <c r="V2125" s="52">
        <v>4.6500000000000004</v>
      </c>
      <c r="W2125" s="52" t="str" cm="1">
        <f t="array" ref="W2125">_xlfn.SWITCH(ROUND(V2125,0),5,"Excellent",4,"Good",3,"Ok","Bad")</f>
        <v>Excellent</v>
      </c>
      <c r="X2125">
        <v>104</v>
      </c>
      <c r="Y2125" t="str">
        <f t="shared" si="135"/>
        <v>No</v>
      </c>
      <c r="Z2125" s="68">
        <v>42598</v>
      </c>
      <c r="AA2125" s="68">
        <v>44004</v>
      </c>
      <c r="AB2125">
        <v>164</v>
      </c>
      <c r="AC2125" t="s">
        <v>15615</v>
      </c>
    </row>
    <row r="2126" spans="1:29" x14ac:dyDescent="0.3">
      <c r="A2126" t="s">
        <v>1578</v>
      </c>
      <c r="B2126">
        <v>1156</v>
      </c>
      <c r="C2126" t="str">
        <f>VLOOKUP($B2126,Hosts!$A:$M,10,0)</f>
        <v>Within a day</v>
      </c>
      <c r="D2126" s="70">
        <f>VLOOKUP($B2126,Hosts!$A:$M,11,0)</f>
        <v>0.6</v>
      </c>
      <c r="E2126" s="70">
        <f>VLOOKUP($B2126,Hosts!$A:$M,12,0)</f>
        <v>0.94</v>
      </c>
      <c r="F2126" t="str">
        <f>VLOOKUP($B2126,Hosts!$A:$M,13,0)</f>
        <v>No</v>
      </c>
      <c r="G2126" t="str">
        <f>INDEX(Hosts!$A:$M, MATCH(Places!$B2126,Hosts!$A:$A,0), MATCH(Places!G$1,Hosts!$A$1:$M$1,0))</f>
        <v>Within a day</v>
      </c>
      <c r="H2126" s="70">
        <f>INDEX(Hosts!$A:$M, MATCH(Places!$B2126,Hosts!$A:$A,0), MATCH(Places!H$1,Hosts!$A$1:$M$1,0))</f>
        <v>0.6</v>
      </c>
      <c r="I2126" s="70">
        <f>INDEX(Hosts!$A:$M, MATCH(Places!$B2126,Hosts!$A:$A,0), MATCH(Places!I$1,Hosts!$A$1:$M$1,0))</f>
        <v>0.94</v>
      </c>
      <c r="J2126" t="str">
        <f>INDEX(Hosts!$A:$M, MATCH(Places!$B2126,Hosts!$A:$A,0), MATCH(Places!J$1,Hosts!$A$1:$M$1,0))</f>
        <v>No</v>
      </c>
      <c r="K2126">
        <v>20</v>
      </c>
      <c r="L2126" t="str">
        <f>VLOOKUP($K2126,Neighborhoods!$A:$C,2,0)</f>
        <v>Manhattan</v>
      </c>
      <c r="M2126" t="str">
        <f>VLOOKUP($K2126,Neighborhoods!$A:$C,3,0)</f>
        <v>Upper West Side</v>
      </c>
      <c r="N2126" t="str">
        <f>INDEX(Neighborhoods!$A:$C, MATCH(Places!$K2126,Neighborhoods!$A:$A,0), MATCH(Places!N$1,Neighborhoods!$A$1:$C$1,0))</f>
        <v>Manhattan</v>
      </c>
      <c r="O2126" t="str">
        <f>INDEX(Neighborhoods!$A:$C, MATCH(Places!$K2126,Neighborhoods!$A:$A,0), MATCH(Places!O$1,Neighborhoods!$A$1:$C$1,0))</f>
        <v>Upper West Side</v>
      </c>
      <c r="P2126" t="s">
        <v>11822</v>
      </c>
      <c r="Q2126" t="str">
        <f t="shared" si="132"/>
        <v>No</v>
      </c>
      <c r="R2126">
        <v>1</v>
      </c>
      <c r="S2126" t="str">
        <f t="shared" si="133"/>
        <v>Small</v>
      </c>
      <c r="T2126" s="50">
        <v>99</v>
      </c>
      <c r="U2126" s="70">
        <f t="shared" si="134"/>
        <v>0.03</v>
      </c>
      <c r="V2126" s="52">
        <v>4.28</v>
      </c>
      <c r="W2126" s="52" t="str" cm="1">
        <f t="array" ref="W2126">_xlfn.SWITCH(ROUND(V2126,0),5,"Excellent",4,"Good",3,"Ok","Bad")</f>
        <v>Good</v>
      </c>
      <c r="X2126">
        <v>29</v>
      </c>
      <c r="Y2126" t="str">
        <f t="shared" si="135"/>
        <v>No</v>
      </c>
      <c r="Z2126" s="68">
        <v>42588</v>
      </c>
      <c r="AA2126" s="68">
        <v>43820</v>
      </c>
      <c r="AB2126">
        <v>365</v>
      </c>
      <c r="AC2126" t="s">
        <v>15615</v>
      </c>
    </row>
    <row r="2127" spans="1:29" x14ac:dyDescent="0.3">
      <c r="A2127" t="s">
        <v>15262</v>
      </c>
      <c r="B2127">
        <v>2347</v>
      </c>
      <c r="C2127" t="str">
        <f>VLOOKUP($B2127,Hosts!$A:$M,10,0)</f>
        <v>Within an hour</v>
      </c>
      <c r="D2127" s="70">
        <f>VLOOKUP($B2127,Hosts!$A:$M,11,0)</f>
        <v>0.9</v>
      </c>
      <c r="E2127" s="70">
        <f>VLOOKUP($B2127,Hosts!$A:$M,12,0)</f>
        <v>0.96</v>
      </c>
      <c r="F2127" t="str">
        <f>VLOOKUP($B2127,Hosts!$A:$M,13,0)</f>
        <v>No</v>
      </c>
      <c r="G2127" t="str">
        <f>INDEX(Hosts!$A:$M, MATCH(Places!$B2127,Hosts!$A:$A,0), MATCH(Places!G$1,Hosts!$A$1:$M$1,0))</f>
        <v>Within an hour</v>
      </c>
      <c r="H2127" s="70">
        <f>INDEX(Hosts!$A:$M, MATCH(Places!$B2127,Hosts!$A:$A,0), MATCH(Places!H$1,Hosts!$A$1:$M$1,0))</f>
        <v>0.9</v>
      </c>
      <c r="I2127" s="70">
        <f>INDEX(Hosts!$A:$M, MATCH(Places!$B2127,Hosts!$A:$A,0), MATCH(Places!I$1,Hosts!$A$1:$M$1,0))</f>
        <v>0.96</v>
      </c>
      <c r="J2127" t="str">
        <f>INDEX(Hosts!$A:$M, MATCH(Places!$B2127,Hosts!$A:$A,0), MATCH(Places!J$1,Hosts!$A$1:$M$1,0))</f>
        <v>No</v>
      </c>
      <c r="K2127">
        <v>8</v>
      </c>
      <c r="L2127" t="str">
        <f>VLOOKUP($K2127,Neighborhoods!$A:$C,2,0)</f>
        <v>Brooklyn</v>
      </c>
      <c r="M2127" t="str">
        <f>VLOOKUP($K2127,Neighborhoods!$A:$C,3,0)</f>
        <v>Bushwick</v>
      </c>
      <c r="N2127" t="str">
        <f>INDEX(Neighborhoods!$A:$C, MATCH(Places!$K2127,Neighborhoods!$A:$A,0), MATCH(Places!N$1,Neighborhoods!$A$1:$C$1,0))</f>
        <v>Brooklyn</v>
      </c>
      <c r="O2127" t="str">
        <f>INDEX(Neighborhoods!$A:$C, MATCH(Places!$K2127,Neighborhoods!$A:$A,0), MATCH(Places!O$1,Neighborhoods!$A$1:$C$1,0))</f>
        <v>Bushwick</v>
      </c>
      <c r="P2127" t="s">
        <v>1</v>
      </c>
      <c r="Q2127" t="str">
        <f t="shared" si="132"/>
        <v>Yes</v>
      </c>
      <c r="R2127">
        <v>2</v>
      </c>
      <c r="S2127" t="str">
        <f t="shared" si="133"/>
        <v>Small</v>
      </c>
      <c r="T2127" s="50">
        <v>35</v>
      </c>
      <c r="U2127" s="70">
        <f t="shared" si="134"/>
        <v>0.03</v>
      </c>
      <c r="V2127" s="52">
        <v>4.55</v>
      </c>
      <c r="W2127" s="52" t="str" cm="1">
        <f t="array" ref="W2127">_xlfn.SWITCH(ROUND(V2127,0),5,"Excellent",4,"Good",3,"Ok","Bad")</f>
        <v>Excellent</v>
      </c>
      <c r="X2127">
        <v>11</v>
      </c>
      <c r="Y2127" t="str">
        <f t="shared" si="135"/>
        <v>No</v>
      </c>
      <c r="Z2127" s="68">
        <v>42577</v>
      </c>
      <c r="AA2127" s="68">
        <v>42808</v>
      </c>
      <c r="AB2127">
        <v>2</v>
      </c>
      <c r="AC2127" t="s">
        <v>15616</v>
      </c>
    </row>
    <row r="2128" spans="1:29" x14ac:dyDescent="0.3">
      <c r="A2128" t="s">
        <v>1579</v>
      </c>
      <c r="B2128">
        <v>1304</v>
      </c>
      <c r="C2128" t="str">
        <f>VLOOKUP($B2128,Hosts!$A:$M,10,0)</f>
        <v>Within an hour</v>
      </c>
      <c r="D2128" s="70">
        <f>VLOOKUP($B2128,Hosts!$A:$M,11,0)</f>
        <v>0.97</v>
      </c>
      <c r="E2128" s="70">
        <f>VLOOKUP($B2128,Hosts!$A:$M,12,0)</f>
        <v>0.98</v>
      </c>
      <c r="F2128" t="str">
        <f>VLOOKUP($B2128,Hosts!$A:$M,13,0)</f>
        <v>Yes</v>
      </c>
      <c r="G2128" t="str">
        <f>INDEX(Hosts!$A:$M, MATCH(Places!$B2128,Hosts!$A:$A,0), MATCH(Places!G$1,Hosts!$A$1:$M$1,0))</f>
        <v>Within an hour</v>
      </c>
      <c r="H2128" s="70">
        <f>INDEX(Hosts!$A:$M, MATCH(Places!$B2128,Hosts!$A:$A,0), MATCH(Places!H$1,Hosts!$A$1:$M$1,0))</f>
        <v>0.97</v>
      </c>
      <c r="I2128" s="70">
        <f>INDEX(Hosts!$A:$M, MATCH(Places!$B2128,Hosts!$A:$A,0), MATCH(Places!I$1,Hosts!$A$1:$M$1,0))</f>
        <v>0.98</v>
      </c>
      <c r="J2128" t="str">
        <f>INDEX(Hosts!$A:$M, MATCH(Places!$B2128,Hosts!$A:$A,0), MATCH(Places!J$1,Hosts!$A$1:$M$1,0))</f>
        <v>Yes</v>
      </c>
      <c r="K2128">
        <v>16</v>
      </c>
      <c r="L2128" t="str">
        <f>VLOOKUP($K2128,Neighborhoods!$A:$C,2,0)</f>
        <v>Manhattan</v>
      </c>
      <c r="M2128" t="str">
        <f>VLOOKUP($K2128,Neighborhoods!$A:$C,3,0)</f>
        <v>Harlem</v>
      </c>
      <c r="N2128" t="str">
        <f>INDEX(Neighborhoods!$A:$C, MATCH(Places!$K2128,Neighborhoods!$A:$A,0), MATCH(Places!N$1,Neighborhoods!$A$1:$C$1,0))</f>
        <v>Manhattan</v>
      </c>
      <c r="O2128" t="str">
        <f>INDEX(Neighborhoods!$A:$C, MATCH(Places!$K2128,Neighborhoods!$A:$A,0), MATCH(Places!O$1,Neighborhoods!$A$1:$C$1,0))</f>
        <v>Harlem</v>
      </c>
      <c r="P2128" t="s">
        <v>1</v>
      </c>
      <c r="Q2128" t="str">
        <f t="shared" si="132"/>
        <v>Yes</v>
      </c>
      <c r="R2128">
        <v>1</v>
      </c>
      <c r="S2128" t="str">
        <f t="shared" si="133"/>
        <v>Small</v>
      </c>
      <c r="T2128" s="50">
        <v>150</v>
      </c>
      <c r="U2128" s="70">
        <f t="shared" si="134"/>
        <v>0.03</v>
      </c>
      <c r="V2128" s="52">
        <v>4.91</v>
      </c>
      <c r="W2128" s="52" t="str" cm="1">
        <f t="array" ref="W2128">_xlfn.SWITCH(ROUND(V2128,0),5,"Excellent",4,"Good",3,"Ok","Bad")</f>
        <v>Excellent</v>
      </c>
      <c r="X2128">
        <v>176</v>
      </c>
      <c r="Y2128" t="str">
        <f t="shared" si="135"/>
        <v>Yes</v>
      </c>
      <c r="Z2128" s="68">
        <v>42614</v>
      </c>
      <c r="AA2128" s="68">
        <v>43903</v>
      </c>
      <c r="AB2128">
        <v>89</v>
      </c>
      <c r="AC2128" t="s">
        <v>15616</v>
      </c>
    </row>
    <row r="2129" spans="1:29" x14ac:dyDescent="0.3">
      <c r="A2129" t="s">
        <v>14012</v>
      </c>
      <c r="B2129">
        <v>1424</v>
      </c>
      <c r="C2129" t="str">
        <f>VLOOKUP($B2129,Hosts!$A:$M,10,0)</f>
        <v>Within an hour</v>
      </c>
      <c r="D2129" s="70">
        <f>VLOOKUP($B2129,Hosts!$A:$M,11,0)</f>
        <v>1</v>
      </c>
      <c r="E2129" s="70">
        <f>VLOOKUP($B2129,Hosts!$A:$M,12,0)</f>
        <v>0.67</v>
      </c>
      <c r="F2129" t="str">
        <f>VLOOKUP($B2129,Hosts!$A:$M,13,0)</f>
        <v>No</v>
      </c>
      <c r="G2129" t="str">
        <f>INDEX(Hosts!$A:$M, MATCH(Places!$B2129,Hosts!$A:$A,0), MATCH(Places!G$1,Hosts!$A$1:$M$1,0))</f>
        <v>Within an hour</v>
      </c>
      <c r="H2129" s="70">
        <f>INDEX(Hosts!$A:$M, MATCH(Places!$B2129,Hosts!$A:$A,0), MATCH(Places!H$1,Hosts!$A$1:$M$1,0))</f>
        <v>1</v>
      </c>
      <c r="I2129" s="70">
        <f>INDEX(Hosts!$A:$M, MATCH(Places!$B2129,Hosts!$A:$A,0), MATCH(Places!I$1,Hosts!$A$1:$M$1,0))</f>
        <v>0.67</v>
      </c>
      <c r="J2129" t="str">
        <f>INDEX(Hosts!$A:$M, MATCH(Places!$B2129,Hosts!$A:$A,0), MATCH(Places!J$1,Hosts!$A$1:$M$1,0))</f>
        <v>No</v>
      </c>
      <c r="K2129">
        <v>7</v>
      </c>
      <c r="L2129" t="str">
        <f>VLOOKUP($K2129,Neighborhoods!$A:$C,2,0)</f>
        <v>Brooklyn</v>
      </c>
      <c r="M2129" t="str">
        <f>VLOOKUP($K2129,Neighborhoods!$A:$C,3,0)</f>
        <v>Bedford-Stuyvesant</v>
      </c>
      <c r="N2129" t="str">
        <f>INDEX(Neighborhoods!$A:$C, MATCH(Places!$K2129,Neighborhoods!$A:$A,0), MATCH(Places!N$1,Neighborhoods!$A$1:$C$1,0))</f>
        <v>Brooklyn</v>
      </c>
      <c r="O2129" t="str">
        <f>INDEX(Neighborhoods!$A:$C, MATCH(Places!$K2129,Neighborhoods!$A:$A,0), MATCH(Places!O$1,Neighborhoods!$A$1:$C$1,0))</f>
        <v>Bedford-Stuyvesant</v>
      </c>
      <c r="P2129" t="s">
        <v>11822</v>
      </c>
      <c r="Q2129" t="str">
        <f t="shared" si="132"/>
        <v>No</v>
      </c>
      <c r="R2129">
        <v>2</v>
      </c>
      <c r="S2129" t="str">
        <f t="shared" si="133"/>
        <v>Small</v>
      </c>
      <c r="T2129" s="50">
        <v>82</v>
      </c>
      <c r="U2129" s="70">
        <f t="shared" si="134"/>
        <v>0.03</v>
      </c>
      <c r="V2129" s="52">
        <v>4.8</v>
      </c>
      <c r="W2129" s="52" t="str" cm="1">
        <f t="array" ref="W2129">_xlfn.SWITCH(ROUND(V2129,0),5,"Excellent",4,"Good",3,"Ok","Bad")</f>
        <v>Excellent</v>
      </c>
      <c r="X2129">
        <v>10</v>
      </c>
      <c r="Y2129" t="str">
        <f t="shared" si="135"/>
        <v>No</v>
      </c>
      <c r="Z2129" s="68">
        <v>42979</v>
      </c>
      <c r="AA2129" s="68">
        <v>43678</v>
      </c>
      <c r="AB2129">
        <v>364</v>
      </c>
      <c r="AC2129" t="s">
        <v>15616</v>
      </c>
    </row>
    <row r="2130" spans="1:29" x14ac:dyDescent="0.3">
      <c r="A2130" t="s">
        <v>1580</v>
      </c>
      <c r="B2130">
        <v>2905</v>
      </c>
      <c r="C2130" t="str">
        <f>VLOOKUP($B2130,Hosts!$A:$M,10,0)</f>
        <v>Within an hour</v>
      </c>
      <c r="D2130" s="70">
        <f>VLOOKUP($B2130,Hosts!$A:$M,11,0)</f>
        <v>1</v>
      </c>
      <c r="E2130" s="70">
        <f>VLOOKUP($B2130,Hosts!$A:$M,12,0)</f>
        <v>0.96</v>
      </c>
      <c r="F2130" t="str">
        <f>VLOOKUP($B2130,Hosts!$A:$M,13,0)</f>
        <v>Yes</v>
      </c>
      <c r="G2130" t="str">
        <f>INDEX(Hosts!$A:$M, MATCH(Places!$B2130,Hosts!$A:$A,0), MATCH(Places!G$1,Hosts!$A$1:$M$1,0))</f>
        <v>Within an hour</v>
      </c>
      <c r="H2130" s="70">
        <f>INDEX(Hosts!$A:$M, MATCH(Places!$B2130,Hosts!$A:$A,0), MATCH(Places!H$1,Hosts!$A$1:$M$1,0))</f>
        <v>1</v>
      </c>
      <c r="I2130" s="70">
        <f>INDEX(Hosts!$A:$M, MATCH(Places!$B2130,Hosts!$A:$A,0), MATCH(Places!I$1,Hosts!$A$1:$M$1,0))</f>
        <v>0.96</v>
      </c>
      <c r="J2130" t="str">
        <f>INDEX(Hosts!$A:$M, MATCH(Places!$B2130,Hosts!$A:$A,0), MATCH(Places!J$1,Hosts!$A$1:$M$1,0))</f>
        <v>Yes</v>
      </c>
      <c r="K2130">
        <v>18</v>
      </c>
      <c r="L2130" t="str">
        <f>VLOOKUP($K2130,Neighborhoods!$A:$C,2,0)</f>
        <v>Manhattan</v>
      </c>
      <c r="M2130" t="str">
        <f>VLOOKUP($K2130,Neighborhoods!$A:$C,3,0)</f>
        <v>Midtown</v>
      </c>
      <c r="N2130" t="str">
        <f>INDEX(Neighborhoods!$A:$C, MATCH(Places!$K2130,Neighborhoods!$A:$A,0), MATCH(Places!N$1,Neighborhoods!$A$1:$C$1,0))</f>
        <v>Manhattan</v>
      </c>
      <c r="O2130" t="str">
        <f>INDEX(Neighborhoods!$A:$C, MATCH(Places!$K2130,Neighborhoods!$A:$A,0), MATCH(Places!O$1,Neighborhoods!$A$1:$C$1,0))</f>
        <v>Midtown</v>
      </c>
      <c r="P2130" t="s">
        <v>11822</v>
      </c>
      <c r="Q2130" t="str">
        <f t="shared" si="132"/>
        <v>No</v>
      </c>
      <c r="R2130">
        <v>4</v>
      </c>
      <c r="S2130" t="str">
        <f t="shared" si="133"/>
        <v>Medium</v>
      </c>
      <c r="T2130" s="50">
        <v>129</v>
      </c>
      <c r="U2130" s="70">
        <f t="shared" si="134"/>
        <v>0.03</v>
      </c>
      <c r="V2130" s="52">
        <v>5</v>
      </c>
      <c r="W2130" s="52" t="str" cm="1">
        <f t="array" ref="W2130">_xlfn.SWITCH(ROUND(V2130,0),5,"Excellent",4,"Good",3,"Ok","Bad")</f>
        <v>Excellent</v>
      </c>
      <c r="X2130">
        <v>10</v>
      </c>
      <c r="Y2130" t="str">
        <f t="shared" si="135"/>
        <v>No</v>
      </c>
      <c r="Z2130" s="68">
        <v>42715</v>
      </c>
      <c r="AA2130" s="68">
        <v>44049</v>
      </c>
      <c r="AB2130">
        <v>42</v>
      </c>
      <c r="AC2130" t="s">
        <v>15616</v>
      </c>
    </row>
    <row r="2131" spans="1:29" x14ac:dyDescent="0.3">
      <c r="A2131" t="s">
        <v>1581</v>
      </c>
      <c r="B2131">
        <v>88</v>
      </c>
      <c r="C2131" t="str">
        <f>VLOOKUP($B2131,Hosts!$A:$M,10,0)</f>
        <v>Within a few hours</v>
      </c>
      <c r="D2131" s="70">
        <f>VLOOKUP($B2131,Hosts!$A:$M,11,0)</f>
        <v>1</v>
      </c>
      <c r="E2131" s="70">
        <f>VLOOKUP($B2131,Hosts!$A:$M,12,0)</f>
        <v>0.86</v>
      </c>
      <c r="F2131" t="str">
        <f>VLOOKUP($B2131,Hosts!$A:$M,13,0)</f>
        <v>Yes</v>
      </c>
      <c r="G2131" t="str">
        <f>INDEX(Hosts!$A:$M, MATCH(Places!$B2131,Hosts!$A:$A,0), MATCH(Places!G$1,Hosts!$A$1:$M$1,0))</f>
        <v>Within a few hours</v>
      </c>
      <c r="H2131" s="70">
        <f>INDEX(Hosts!$A:$M, MATCH(Places!$B2131,Hosts!$A:$A,0), MATCH(Places!H$1,Hosts!$A$1:$M$1,0))</f>
        <v>1</v>
      </c>
      <c r="I2131" s="70">
        <f>INDEX(Hosts!$A:$M, MATCH(Places!$B2131,Hosts!$A:$A,0), MATCH(Places!I$1,Hosts!$A$1:$M$1,0))</f>
        <v>0.86</v>
      </c>
      <c r="J2131" t="str">
        <f>INDEX(Hosts!$A:$M, MATCH(Places!$B2131,Hosts!$A:$A,0), MATCH(Places!J$1,Hosts!$A$1:$M$1,0))</f>
        <v>Yes</v>
      </c>
      <c r="K2131">
        <v>9</v>
      </c>
      <c r="L2131" t="str">
        <f>VLOOKUP($K2131,Neighborhoods!$A:$C,2,0)</f>
        <v>Brooklyn</v>
      </c>
      <c r="M2131" t="str">
        <f>VLOOKUP($K2131,Neighborhoods!$A:$C,3,0)</f>
        <v>Crown Heights</v>
      </c>
      <c r="N2131" t="str">
        <f>INDEX(Neighborhoods!$A:$C, MATCH(Places!$K2131,Neighborhoods!$A:$A,0), MATCH(Places!N$1,Neighborhoods!$A$1:$C$1,0))</f>
        <v>Brooklyn</v>
      </c>
      <c r="O2131" t="str">
        <f>INDEX(Neighborhoods!$A:$C, MATCH(Places!$K2131,Neighborhoods!$A:$A,0), MATCH(Places!O$1,Neighborhoods!$A$1:$C$1,0))</f>
        <v>Crown Heights</v>
      </c>
      <c r="P2131" t="s">
        <v>1</v>
      </c>
      <c r="Q2131" t="str">
        <f t="shared" si="132"/>
        <v>Yes</v>
      </c>
      <c r="R2131">
        <v>6</v>
      </c>
      <c r="S2131" t="str">
        <f t="shared" si="133"/>
        <v>Large</v>
      </c>
      <c r="T2131" s="50">
        <v>48</v>
      </c>
      <c r="U2131" s="70">
        <f t="shared" si="134"/>
        <v>0.03</v>
      </c>
      <c r="V2131" s="52">
        <v>4.8899999999999997</v>
      </c>
      <c r="W2131" s="52" t="str" cm="1">
        <f t="array" ref="W2131">_xlfn.SWITCH(ROUND(V2131,0),5,"Excellent",4,"Good",3,"Ok","Bad")</f>
        <v>Excellent</v>
      </c>
      <c r="X2131">
        <v>100</v>
      </c>
      <c r="Y2131" t="str">
        <f t="shared" si="135"/>
        <v>No</v>
      </c>
      <c r="Z2131" s="68">
        <v>42576</v>
      </c>
      <c r="AA2131" s="68">
        <v>43833</v>
      </c>
      <c r="AB2131">
        <v>365</v>
      </c>
      <c r="AC2131" t="s">
        <v>15615</v>
      </c>
    </row>
    <row r="2132" spans="1:29" x14ac:dyDescent="0.3">
      <c r="A2132" t="s">
        <v>13814</v>
      </c>
      <c r="B2132">
        <v>2126</v>
      </c>
      <c r="C2132" t="str">
        <f>VLOOKUP($B2132,Hosts!$A:$M,10,0)</f>
        <v>Within an hour</v>
      </c>
      <c r="D2132" s="70">
        <f>VLOOKUP($B2132,Hosts!$A:$M,11,0)</f>
        <v>0.96</v>
      </c>
      <c r="E2132" s="70">
        <f>VLOOKUP($B2132,Hosts!$A:$M,12,0)</f>
        <v>0.95</v>
      </c>
      <c r="F2132" t="str">
        <f>VLOOKUP($B2132,Hosts!$A:$M,13,0)</f>
        <v>No</v>
      </c>
      <c r="G2132" t="str">
        <f>INDEX(Hosts!$A:$M, MATCH(Places!$B2132,Hosts!$A:$A,0), MATCH(Places!G$1,Hosts!$A$1:$M$1,0))</f>
        <v>Within an hour</v>
      </c>
      <c r="H2132" s="70">
        <f>INDEX(Hosts!$A:$M, MATCH(Places!$B2132,Hosts!$A:$A,0), MATCH(Places!H$1,Hosts!$A$1:$M$1,0))</f>
        <v>0.96</v>
      </c>
      <c r="I2132" s="70">
        <f>INDEX(Hosts!$A:$M, MATCH(Places!$B2132,Hosts!$A:$A,0), MATCH(Places!I$1,Hosts!$A$1:$M$1,0))</f>
        <v>0.95</v>
      </c>
      <c r="J2132" t="str">
        <f>INDEX(Hosts!$A:$M, MATCH(Places!$B2132,Hosts!$A:$A,0), MATCH(Places!J$1,Hosts!$A$1:$M$1,0))</f>
        <v>No</v>
      </c>
      <c r="K2132">
        <v>22</v>
      </c>
      <c r="L2132" t="str">
        <f>VLOOKUP($K2132,Neighborhoods!$A:$C,2,0)</f>
        <v>Queens</v>
      </c>
      <c r="M2132" t="str">
        <f>VLOOKUP($K2132,Neighborhoods!$A:$C,3,0)</f>
        <v>Flushing</v>
      </c>
      <c r="N2132" t="str">
        <f>INDEX(Neighborhoods!$A:$C, MATCH(Places!$K2132,Neighborhoods!$A:$A,0), MATCH(Places!N$1,Neighborhoods!$A$1:$C$1,0))</f>
        <v>Queens</v>
      </c>
      <c r="O2132" t="str">
        <f>INDEX(Neighborhoods!$A:$C, MATCH(Places!$K2132,Neighborhoods!$A:$A,0), MATCH(Places!O$1,Neighborhoods!$A$1:$C$1,0))</f>
        <v>Flushing</v>
      </c>
      <c r="P2132" t="s">
        <v>1</v>
      </c>
      <c r="Q2132" t="str">
        <f t="shared" si="132"/>
        <v>Yes</v>
      </c>
      <c r="R2132">
        <v>2</v>
      </c>
      <c r="S2132" t="str">
        <f t="shared" si="133"/>
        <v>Small</v>
      </c>
      <c r="T2132" s="50">
        <v>58</v>
      </c>
      <c r="U2132" s="70">
        <f t="shared" si="134"/>
        <v>0.03</v>
      </c>
      <c r="V2132" s="52">
        <v>4.66</v>
      </c>
      <c r="W2132" s="52" t="str" cm="1">
        <f t="array" ref="W2132">_xlfn.SWITCH(ROUND(V2132,0),5,"Excellent",4,"Good",3,"Ok","Bad")</f>
        <v>Excellent</v>
      </c>
      <c r="X2132">
        <v>70</v>
      </c>
      <c r="Y2132" t="str">
        <f t="shared" si="135"/>
        <v>No</v>
      </c>
      <c r="Z2132" s="68">
        <v>42585</v>
      </c>
      <c r="AA2132" s="68">
        <v>43828</v>
      </c>
      <c r="AB2132">
        <v>75</v>
      </c>
      <c r="AC2132" t="s">
        <v>15615</v>
      </c>
    </row>
    <row r="2133" spans="1:29" x14ac:dyDescent="0.3">
      <c r="A2133" t="s">
        <v>1582</v>
      </c>
      <c r="B2133">
        <v>2926</v>
      </c>
      <c r="C2133" t="str">
        <f>VLOOKUP($B2133,Hosts!$A:$M,10,0)</f>
        <v>Within an hour</v>
      </c>
      <c r="D2133" s="70">
        <f>VLOOKUP($B2133,Hosts!$A:$M,11,0)</f>
        <v>1</v>
      </c>
      <c r="E2133" s="70">
        <f>VLOOKUP($B2133,Hosts!$A:$M,12,0)</f>
        <v>1</v>
      </c>
      <c r="F2133" t="str">
        <f>VLOOKUP($B2133,Hosts!$A:$M,13,0)</f>
        <v>Yes</v>
      </c>
      <c r="G2133" t="str">
        <f>INDEX(Hosts!$A:$M, MATCH(Places!$B2133,Hosts!$A:$A,0), MATCH(Places!G$1,Hosts!$A$1:$M$1,0))</f>
        <v>Within an hour</v>
      </c>
      <c r="H2133" s="70">
        <f>INDEX(Hosts!$A:$M, MATCH(Places!$B2133,Hosts!$A:$A,0), MATCH(Places!H$1,Hosts!$A$1:$M$1,0))</f>
        <v>1</v>
      </c>
      <c r="I2133" s="70">
        <f>INDEX(Hosts!$A:$M, MATCH(Places!$B2133,Hosts!$A:$A,0), MATCH(Places!I$1,Hosts!$A$1:$M$1,0))</f>
        <v>1</v>
      </c>
      <c r="J2133" t="str">
        <f>INDEX(Hosts!$A:$M, MATCH(Places!$B2133,Hosts!$A:$A,0), MATCH(Places!J$1,Hosts!$A$1:$M$1,0))</f>
        <v>Yes</v>
      </c>
      <c r="K2133">
        <v>9</v>
      </c>
      <c r="L2133" t="str">
        <f>VLOOKUP($K2133,Neighborhoods!$A:$C,2,0)</f>
        <v>Brooklyn</v>
      </c>
      <c r="M2133" t="str">
        <f>VLOOKUP($K2133,Neighborhoods!$A:$C,3,0)</f>
        <v>Crown Heights</v>
      </c>
      <c r="N2133" t="str">
        <f>INDEX(Neighborhoods!$A:$C, MATCH(Places!$K2133,Neighborhoods!$A:$A,0), MATCH(Places!N$1,Neighborhoods!$A$1:$C$1,0))</f>
        <v>Brooklyn</v>
      </c>
      <c r="O2133" t="str">
        <f>INDEX(Neighborhoods!$A:$C, MATCH(Places!$K2133,Neighborhoods!$A:$A,0), MATCH(Places!O$1,Neighborhoods!$A$1:$C$1,0))</f>
        <v>Crown Heights</v>
      </c>
      <c r="P2133" t="s">
        <v>1</v>
      </c>
      <c r="Q2133" t="str">
        <f t="shared" si="132"/>
        <v>Yes</v>
      </c>
      <c r="R2133">
        <v>2</v>
      </c>
      <c r="S2133" t="str">
        <f t="shared" si="133"/>
        <v>Small</v>
      </c>
      <c r="T2133" s="50">
        <v>56</v>
      </c>
      <c r="U2133" s="70">
        <f t="shared" si="134"/>
        <v>0.03</v>
      </c>
      <c r="V2133" s="52">
        <v>4.92</v>
      </c>
      <c r="W2133" s="52" t="str" cm="1">
        <f t="array" ref="W2133">_xlfn.SWITCH(ROUND(V2133,0),5,"Excellent",4,"Good",3,"Ok","Bad")</f>
        <v>Excellent</v>
      </c>
      <c r="X2133">
        <v>193</v>
      </c>
      <c r="Y2133" t="str">
        <f t="shared" si="135"/>
        <v>Yes</v>
      </c>
      <c r="Z2133" s="68">
        <v>42597</v>
      </c>
      <c r="AA2133" s="68">
        <v>43913</v>
      </c>
      <c r="AB2133">
        <v>151</v>
      </c>
      <c r="AC2133" t="s">
        <v>15616</v>
      </c>
    </row>
    <row r="2134" spans="1:29" x14ac:dyDescent="0.3">
      <c r="A2134" t="s">
        <v>14661</v>
      </c>
      <c r="B2134">
        <v>772</v>
      </c>
      <c r="C2134" t="str">
        <f>VLOOKUP($B2134,Hosts!$A:$M,10,0)</f>
        <v>Within an hour</v>
      </c>
      <c r="D2134" s="70">
        <f>VLOOKUP($B2134,Hosts!$A:$M,11,0)</f>
        <v>1</v>
      </c>
      <c r="E2134" s="70">
        <f>VLOOKUP($B2134,Hosts!$A:$M,12,0)</f>
        <v>0.97</v>
      </c>
      <c r="F2134" t="str">
        <f>VLOOKUP($B2134,Hosts!$A:$M,13,0)</f>
        <v>Yes</v>
      </c>
      <c r="G2134" t="str">
        <f>INDEX(Hosts!$A:$M, MATCH(Places!$B2134,Hosts!$A:$A,0), MATCH(Places!G$1,Hosts!$A$1:$M$1,0))</f>
        <v>Within an hour</v>
      </c>
      <c r="H2134" s="70">
        <f>INDEX(Hosts!$A:$M, MATCH(Places!$B2134,Hosts!$A:$A,0), MATCH(Places!H$1,Hosts!$A$1:$M$1,0))</f>
        <v>1</v>
      </c>
      <c r="I2134" s="70">
        <f>INDEX(Hosts!$A:$M, MATCH(Places!$B2134,Hosts!$A:$A,0), MATCH(Places!I$1,Hosts!$A$1:$M$1,0))</f>
        <v>0.97</v>
      </c>
      <c r="J2134" t="str">
        <f>INDEX(Hosts!$A:$M, MATCH(Places!$B2134,Hosts!$A:$A,0), MATCH(Places!J$1,Hosts!$A$1:$M$1,0))</f>
        <v>Yes</v>
      </c>
      <c r="K2134">
        <v>19</v>
      </c>
      <c r="L2134" t="str">
        <f>VLOOKUP($K2134,Neighborhoods!$A:$C,2,0)</f>
        <v>Manhattan</v>
      </c>
      <c r="M2134" t="str">
        <f>VLOOKUP($K2134,Neighborhoods!$A:$C,3,0)</f>
        <v>Upper East Side</v>
      </c>
      <c r="N2134" t="str">
        <f>INDEX(Neighborhoods!$A:$C, MATCH(Places!$K2134,Neighborhoods!$A:$A,0), MATCH(Places!N$1,Neighborhoods!$A$1:$C$1,0))</f>
        <v>Manhattan</v>
      </c>
      <c r="O2134" t="str">
        <f>INDEX(Neighborhoods!$A:$C, MATCH(Places!$K2134,Neighborhoods!$A:$A,0), MATCH(Places!O$1,Neighborhoods!$A$1:$C$1,0))</f>
        <v>Upper East Side</v>
      </c>
      <c r="P2134" t="s">
        <v>11822</v>
      </c>
      <c r="Q2134" t="str">
        <f t="shared" si="132"/>
        <v>No</v>
      </c>
      <c r="R2134">
        <v>2</v>
      </c>
      <c r="S2134" t="str">
        <f t="shared" si="133"/>
        <v>Small</v>
      </c>
      <c r="T2134" s="50">
        <v>198</v>
      </c>
      <c r="U2134" s="70">
        <f t="shared" si="134"/>
        <v>0.03</v>
      </c>
      <c r="V2134" s="52">
        <v>4.9800000000000004</v>
      </c>
      <c r="W2134" s="52" t="str" cm="1">
        <f t="array" ref="W2134">_xlfn.SWITCH(ROUND(V2134,0),5,"Excellent",4,"Good",3,"Ok","Bad")</f>
        <v>Excellent</v>
      </c>
      <c r="X2134">
        <v>125</v>
      </c>
      <c r="Y2134" t="str">
        <f t="shared" si="135"/>
        <v>Yes</v>
      </c>
      <c r="Z2134" s="68">
        <v>42614</v>
      </c>
      <c r="AA2134" s="68">
        <v>44053</v>
      </c>
      <c r="AB2134">
        <v>35</v>
      </c>
      <c r="AC2134" t="s">
        <v>15615</v>
      </c>
    </row>
    <row r="2135" spans="1:29" x14ac:dyDescent="0.3">
      <c r="A2135" t="s">
        <v>1583</v>
      </c>
      <c r="B2135">
        <v>2465</v>
      </c>
      <c r="C2135" t="str">
        <f>VLOOKUP($B2135,Hosts!$A:$M,10,0)</f>
        <v>Within an hour</v>
      </c>
      <c r="D2135" s="70">
        <f>VLOOKUP($B2135,Hosts!$A:$M,11,0)</f>
        <v>1</v>
      </c>
      <c r="E2135" s="70">
        <f>VLOOKUP($B2135,Hosts!$A:$M,12,0)</f>
        <v>1</v>
      </c>
      <c r="F2135" t="str">
        <f>VLOOKUP($B2135,Hosts!$A:$M,13,0)</f>
        <v>Yes</v>
      </c>
      <c r="G2135" t="str">
        <f>INDEX(Hosts!$A:$M, MATCH(Places!$B2135,Hosts!$A:$A,0), MATCH(Places!G$1,Hosts!$A$1:$M$1,0))</f>
        <v>Within an hour</v>
      </c>
      <c r="H2135" s="70">
        <f>INDEX(Hosts!$A:$M, MATCH(Places!$B2135,Hosts!$A:$A,0), MATCH(Places!H$1,Hosts!$A$1:$M$1,0))</f>
        <v>1</v>
      </c>
      <c r="I2135" s="70">
        <f>INDEX(Hosts!$A:$M, MATCH(Places!$B2135,Hosts!$A:$A,0), MATCH(Places!I$1,Hosts!$A$1:$M$1,0))</f>
        <v>1</v>
      </c>
      <c r="J2135" t="str">
        <f>INDEX(Hosts!$A:$M, MATCH(Places!$B2135,Hosts!$A:$A,0), MATCH(Places!J$1,Hosts!$A$1:$M$1,0))</f>
        <v>Yes</v>
      </c>
      <c r="K2135">
        <v>21</v>
      </c>
      <c r="L2135" t="str">
        <f>VLOOKUP($K2135,Neighborhoods!$A:$C,2,0)</f>
        <v>Queens</v>
      </c>
      <c r="M2135" t="str">
        <f>VLOOKUP($K2135,Neighborhoods!$A:$C,3,0)</f>
        <v>Astoria</v>
      </c>
      <c r="N2135" t="str">
        <f>INDEX(Neighborhoods!$A:$C, MATCH(Places!$K2135,Neighborhoods!$A:$A,0), MATCH(Places!N$1,Neighborhoods!$A$1:$C$1,0))</f>
        <v>Queens</v>
      </c>
      <c r="O2135" t="str">
        <f>INDEX(Neighborhoods!$A:$C, MATCH(Places!$K2135,Neighborhoods!$A:$A,0), MATCH(Places!O$1,Neighborhoods!$A$1:$C$1,0))</f>
        <v>Astoria</v>
      </c>
      <c r="P2135" t="s">
        <v>11822</v>
      </c>
      <c r="Q2135" t="str">
        <f t="shared" si="132"/>
        <v>No</v>
      </c>
      <c r="R2135">
        <v>4</v>
      </c>
      <c r="S2135" t="str">
        <f t="shared" si="133"/>
        <v>Medium</v>
      </c>
      <c r="T2135" s="50">
        <v>233</v>
      </c>
      <c r="U2135" s="70">
        <f t="shared" si="134"/>
        <v>0.04</v>
      </c>
      <c r="V2135" s="52">
        <v>5</v>
      </c>
      <c r="W2135" s="52" t="str" cm="1">
        <f t="array" ref="W2135">_xlfn.SWITCH(ROUND(V2135,0),5,"Excellent",4,"Good",3,"Ok","Bad")</f>
        <v>Excellent</v>
      </c>
      <c r="X2135">
        <v>175</v>
      </c>
      <c r="Y2135" t="str">
        <f t="shared" si="135"/>
        <v>Yes</v>
      </c>
      <c r="Z2135" s="68">
        <v>42590</v>
      </c>
      <c r="AA2135" s="68">
        <v>43906</v>
      </c>
      <c r="AB2135">
        <v>273</v>
      </c>
      <c r="AC2135" t="s">
        <v>15615</v>
      </c>
    </row>
    <row r="2136" spans="1:29" x14ac:dyDescent="0.3">
      <c r="A2136" t="s">
        <v>1584</v>
      </c>
      <c r="B2136">
        <v>2714</v>
      </c>
      <c r="C2136" t="str">
        <f>VLOOKUP($B2136,Hosts!$A:$M,10,0)</f>
        <v>Within a few hours</v>
      </c>
      <c r="D2136" s="70">
        <f>VLOOKUP($B2136,Hosts!$A:$M,11,0)</f>
        <v>1</v>
      </c>
      <c r="E2136" s="70">
        <f>VLOOKUP($B2136,Hosts!$A:$M,12,0)</f>
        <v>1</v>
      </c>
      <c r="F2136" t="str">
        <f>VLOOKUP($B2136,Hosts!$A:$M,13,0)</f>
        <v>Yes</v>
      </c>
      <c r="G2136" t="str">
        <f>INDEX(Hosts!$A:$M, MATCH(Places!$B2136,Hosts!$A:$A,0), MATCH(Places!G$1,Hosts!$A$1:$M$1,0))</f>
        <v>Within a few hours</v>
      </c>
      <c r="H2136" s="70">
        <f>INDEX(Hosts!$A:$M, MATCH(Places!$B2136,Hosts!$A:$A,0), MATCH(Places!H$1,Hosts!$A$1:$M$1,0))</f>
        <v>1</v>
      </c>
      <c r="I2136" s="70">
        <f>INDEX(Hosts!$A:$M, MATCH(Places!$B2136,Hosts!$A:$A,0), MATCH(Places!I$1,Hosts!$A$1:$M$1,0))</f>
        <v>1</v>
      </c>
      <c r="J2136" t="str">
        <f>INDEX(Hosts!$A:$M, MATCH(Places!$B2136,Hosts!$A:$A,0), MATCH(Places!J$1,Hosts!$A$1:$M$1,0))</f>
        <v>Yes</v>
      </c>
      <c r="K2136">
        <v>16</v>
      </c>
      <c r="L2136" t="str">
        <f>VLOOKUP($K2136,Neighborhoods!$A:$C,2,0)</f>
        <v>Manhattan</v>
      </c>
      <c r="M2136" t="str">
        <f>VLOOKUP($K2136,Neighborhoods!$A:$C,3,0)</f>
        <v>Harlem</v>
      </c>
      <c r="N2136" t="str">
        <f>INDEX(Neighborhoods!$A:$C, MATCH(Places!$K2136,Neighborhoods!$A:$A,0), MATCH(Places!N$1,Neighborhoods!$A$1:$C$1,0))</f>
        <v>Manhattan</v>
      </c>
      <c r="O2136" t="str">
        <f>INDEX(Neighborhoods!$A:$C, MATCH(Places!$K2136,Neighborhoods!$A:$A,0), MATCH(Places!O$1,Neighborhoods!$A$1:$C$1,0))</f>
        <v>Harlem</v>
      </c>
      <c r="P2136" t="s">
        <v>11822</v>
      </c>
      <c r="Q2136" t="str">
        <f t="shared" si="132"/>
        <v>No</v>
      </c>
      <c r="R2136">
        <v>7</v>
      </c>
      <c r="S2136" t="str">
        <f t="shared" si="133"/>
        <v>Large</v>
      </c>
      <c r="T2136" s="50">
        <v>450</v>
      </c>
      <c r="U2136" s="70">
        <f t="shared" si="134"/>
        <v>0.04</v>
      </c>
      <c r="V2136" s="52">
        <v>4.99</v>
      </c>
      <c r="W2136" s="52" t="str" cm="1">
        <f t="array" ref="W2136">_xlfn.SWITCH(ROUND(V2136,0),5,"Excellent",4,"Good",3,"Ok","Bad")</f>
        <v>Excellent</v>
      </c>
      <c r="X2136">
        <v>112</v>
      </c>
      <c r="Y2136" t="str">
        <f t="shared" si="135"/>
        <v>Yes</v>
      </c>
      <c r="Z2136" s="68">
        <v>42592</v>
      </c>
      <c r="AA2136" s="68">
        <v>43877</v>
      </c>
      <c r="AB2136">
        <v>304</v>
      </c>
      <c r="AC2136" t="s">
        <v>15615</v>
      </c>
    </row>
    <row r="2137" spans="1:29" x14ac:dyDescent="0.3">
      <c r="A2137" t="s">
        <v>13956</v>
      </c>
      <c r="B2137">
        <v>1253</v>
      </c>
      <c r="C2137" t="str">
        <f>VLOOKUP($B2137,Hosts!$A:$M,10,0)</f>
        <v>Within an hour</v>
      </c>
      <c r="D2137" s="70">
        <f>VLOOKUP($B2137,Hosts!$A:$M,11,0)</f>
        <v>1</v>
      </c>
      <c r="E2137" s="70">
        <f>VLOOKUP($B2137,Hosts!$A:$M,12,0)</f>
        <v>0.79</v>
      </c>
      <c r="F2137" t="str">
        <f>VLOOKUP($B2137,Hosts!$A:$M,13,0)</f>
        <v>Yes</v>
      </c>
      <c r="G2137" t="str">
        <f>INDEX(Hosts!$A:$M, MATCH(Places!$B2137,Hosts!$A:$A,0), MATCH(Places!G$1,Hosts!$A$1:$M$1,0))</f>
        <v>Within an hour</v>
      </c>
      <c r="H2137" s="70">
        <f>INDEX(Hosts!$A:$M, MATCH(Places!$B2137,Hosts!$A:$A,0), MATCH(Places!H$1,Hosts!$A$1:$M$1,0))</f>
        <v>1</v>
      </c>
      <c r="I2137" s="70">
        <f>INDEX(Hosts!$A:$M, MATCH(Places!$B2137,Hosts!$A:$A,0), MATCH(Places!I$1,Hosts!$A$1:$M$1,0))</f>
        <v>0.79</v>
      </c>
      <c r="J2137" t="str">
        <f>INDEX(Hosts!$A:$M, MATCH(Places!$B2137,Hosts!$A:$A,0), MATCH(Places!J$1,Hosts!$A$1:$M$1,0))</f>
        <v>Yes</v>
      </c>
      <c r="K2137">
        <v>7</v>
      </c>
      <c r="L2137" t="str">
        <f>VLOOKUP($K2137,Neighborhoods!$A:$C,2,0)</f>
        <v>Brooklyn</v>
      </c>
      <c r="M2137" t="str">
        <f>VLOOKUP($K2137,Neighborhoods!$A:$C,3,0)</f>
        <v>Bedford-Stuyvesant</v>
      </c>
      <c r="N2137" t="str">
        <f>INDEX(Neighborhoods!$A:$C, MATCH(Places!$K2137,Neighborhoods!$A:$A,0), MATCH(Places!N$1,Neighborhoods!$A$1:$C$1,0))</f>
        <v>Brooklyn</v>
      </c>
      <c r="O2137" t="str">
        <f>INDEX(Neighborhoods!$A:$C, MATCH(Places!$K2137,Neighborhoods!$A:$A,0), MATCH(Places!O$1,Neighborhoods!$A$1:$C$1,0))</f>
        <v>Bedford-Stuyvesant</v>
      </c>
      <c r="P2137" t="s">
        <v>1</v>
      </c>
      <c r="Q2137" t="str">
        <f t="shared" si="132"/>
        <v>Yes</v>
      </c>
      <c r="R2137">
        <v>2</v>
      </c>
      <c r="S2137" t="str">
        <f t="shared" si="133"/>
        <v>Small</v>
      </c>
      <c r="T2137" s="50">
        <v>45</v>
      </c>
      <c r="U2137" s="70">
        <f t="shared" si="134"/>
        <v>0.03</v>
      </c>
      <c r="V2137" s="52">
        <v>4.68</v>
      </c>
      <c r="W2137" s="52" t="str" cm="1">
        <f t="array" ref="W2137">_xlfn.SWITCH(ROUND(V2137,0),5,"Excellent",4,"Good",3,"Ok","Bad")</f>
        <v>Excellent</v>
      </c>
      <c r="X2137">
        <v>28</v>
      </c>
      <c r="Y2137" t="str">
        <f t="shared" si="135"/>
        <v>No</v>
      </c>
      <c r="Z2137" s="68">
        <v>42612</v>
      </c>
      <c r="AA2137" s="68">
        <v>43832</v>
      </c>
      <c r="AB2137">
        <v>89</v>
      </c>
      <c r="AC2137" t="s">
        <v>15615</v>
      </c>
    </row>
    <row r="2138" spans="1:29" x14ac:dyDescent="0.3">
      <c r="A2138" t="s">
        <v>14043</v>
      </c>
      <c r="B2138">
        <v>1526</v>
      </c>
      <c r="C2138" t="str">
        <f>VLOOKUP($B2138,Hosts!$A:$M,10,0)</f>
        <v>A few days or more</v>
      </c>
      <c r="D2138" s="70">
        <f>VLOOKUP($B2138,Hosts!$A:$M,11,0)</f>
        <v>0.33</v>
      </c>
      <c r="E2138" s="70">
        <f>VLOOKUP($B2138,Hosts!$A:$M,12,0)</f>
        <v>0</v>
      </c>
      <c r="F2138" t="str">
        <f>VLOOKUP($B2138,Hosts!$A:$M,13,0)</f>
        <v>No</v>
      </c>
      <c r="G2138" t="str">
        <f>INDEX(Hosts!$A:$M, MATCH(Places!$B2138,Hosts!$A:$A,0), MATCH(Places!G$1,Hosts!$A$1:$M$1,0))</f>
        <v>A few days or more</v>
      </c>
      <c r="H2138" s="70">
        <f>INDEX(Hosts!$A:$M, MATCH(Places!$B2138,Hosts!$A:$A,0), MATCH(Places!H$1,Hosts!$A$1:$M$1,0))</f>
        <v>0.33</v>
      </c>
      <c r="I2138" s="70">
        <f>INDEX(Hosts!$A:$M, MATCH(Places!$B2138,Hosts!$A:$A,0), MATCH(Places!I$1,Hosts!$A$1:$M$1,0))</f>
        <v>0</v>
      </c>
      <c r="J2138" t="str">
        <f>INDEX(Hosts!$A:$M, MATCH(Places!$B2138,Hosts!$A:$A,0), MATCH(Places!J$1,Hosts!$A$1:$M$1,0))</f>
        <v>No</v>
      </c>
      <c r="K2138">
        <v>26</v>
      </c>
      <c r="L2138" t="str">
        <f>VLOOKUP($K2138,Neighborhoods!$A:$C,2,0)</f>
        <v>Queens</v>
      </c>
      <c r="M2138" t="str">
        <f>VLOOKUP($K2138,Neighborhoods!$A:$C,3,0)</f>
        <v>Sunnyside</v>
      </c>
      <c r="N2138" t="str">
        <f>INDEX(Neighborhoods!$A:$C, MATCH(Places!$K2138,Neighborhoods!$A:$A,0), MATCH(Places!N$1,Neighborhoods!$A$1:$C$1,0))</f>
        <v>Queens</v>
      </c>
      <c r="O2138" t="str">
        <f>INDEX(Neighborhoods!$A:$C, MATCH(Places!$K2138,Neighborhoods!$A:$A,0), MATCH(Places!O$1,Neighborhoods!$A$1:$C$1,0))</f>
        <v>Sunnyside</v>
      </c>
      <c r="P2138" t="s">
        <v>11822</v>
      </c>
      <c r="Q2138" t="str">
        <f t="shared" si="132"/>
        <v>No</v>
      </c>
      <c r="R2138">
        <v>2</v>
      </c>
      <c r="S2138" t="str">
        <f t="shared" si="133"/>
        <v>Small</v>
      </c>
      <c r="T2138" s="50">
        <v>96</v>
      </c>
      <c r="U2138" s="70">
        <f t="shared" si="134"/>
        <v>0.03</v>
      </c>
      <c r="V2138" s="52">
        <v>5</v>
      </c>
      <c r="W2138" s="52" t="str" cm="1">
        <f t="array" ref="W2138">_xlfn.SWITCH(ROUND(V2138,0),5,"Excellent",4,"Good",3,"Ok","Bad")</f>
        <v>Excellent</v>
      </c>
      <c r="X2138">
        <v>3</v>
      </c>
      <c r="Y2138" t="str">
        <f t="shared" si="135"/>
        <v>No</v>
      </c>
      <c r="Z2138" s="68">
        <v>42982</v>
      </c>
      <c r="AA2138" s="68">
        <v>43065</v>
      </c>
      <c r="AB2138">
        <v>320</v>
      </c>
      <c r="AC2138" t="s">
        <v>15615</v>
      </c>
    </row>
    <row r="2139" spans="1:29" x14ac:dyDescent="0.3">
      <c r="A2139" t="s">
        <v>1585</v>
      </c>
      <c r="B2139">
        <v>2927</v>
      </c>
      <c r="C2139" t="str">
        <f>VLOOKUP($B2139,Hosts!$A:$M,10,0)</f>
        <v>Within a day</v>
      </c>
      <c r="D2139" s="70">
        <f>VLOOKUP($B2139,Hosts!$A:$M,11,0)</f>
        <v>1</v>
      </c>
      <c r="E2139" s="70">
        <f>VLOOKUP($B2139,Hosts!$A:$M,12,0)</f>
        <v>0.9</v>
      </c>
      <c r="F2139" t="str">
        <f>VLOOKUP($B2139,Hosts!$A:$M,13,0)</f>
        <v>Yes</v>
      </c>
      <c r="G2139" t="str">
        <f>INDEX(Hosts!$A:$M, MATCH(Places!$B2139,Hosts!$A:$A,0), MATCH(Places!G$1,Hosts!$A$1:$M$1,0))</f>
        <v>Within a day</v>
      </c>
      <c r="H2139" s="70">
        <f>INDEX(Hosts!$A:$M, MATCH(Places!$B2139,Hosts!$A:$A,0), MATCH(Places!H$1,Hosts!$A$1:$M$1,0))</f>
        <v>1</v>
      </c>
      <c r="I2139" s="70">
        <f>INDEX(Hosts!$A:$M, MATCH(Places!$B2139,Hosts!$A:$A,0), MATCH(Places!I$1,Hosts!$A$1:$M$1,0))</f>
        <v>0.9</v>
      </c>
      <c r="J2139" t="str">
        <f>INDEX(Hosts!$A:$M, MATCH(Places!$B2139,Hosts!$A:$A,0), MATCH(Places!J$1,Hosts!$A$1:$M$1,0))</f>
        <v>Yes</v>
      </c>
      <c r="K2139">
        <v>10</v>
      </c>
      <c r="L2139" t="str">
        <f>VLOOKUP($K2139,Neighborhoods!$A:$C,2,0)</f>
        <v>Brooklyn</v>
      </c>
      <c r="M2139" t="str">
        <f>VLOOKUP($K2139,Neighborhoods!$A:$C,3,0)</f>
        <v>East Flatbush</v>
      </c>
      <c r="N2139" t="str">
        <f>INDEX(Neighborhoods!$A:$C, MATCH(Places!$K2139,Neighborhoods!$A:$A,0), MATCH(Places!N$1,Neighborhoods!$A$1:$C$1,0))</f>
        <v>Brooklyn</v>
      </c>
      <c r="O2139" t="str">
        <f>INDEX(Neighborhoods!$A:$C, MATCH(Places!$K2139,Neighborhoods!$A:$A,0), MATCH(Places!O$1,Neighborhoods!$A$1:$C$1,0))</f>
        <v>East Flatbush</v>
      </c>
      <c r="P2139" t="s">
        <v>1</v>
      </c>
      <c r="Q2139" t="str">
        <f t="shared" si="132"/>
        <v>Yes</v>
      </c>
      <c r="R2139">
        <v>2</v>
      </c>
      <c r="S2139" t="str">
        <f t="shared" si="133"/>
        <v>Small</v>
      </c>
      <c r="T2139" s="50">
        <v>60</v>
      </c>
      <c r="U2139" s="70">
        <f t="shared" si="134"/>
        <v>0.03</v>
      </c>
      <c r="V2139" s="52">
        <v>4.84</v>
      </c>
      <c r="W2139" s="52" t="str" cm="1">
        <f t="array" ref="W2139">_xlfn.SWITCH(ROUND(V2139,0),5,"Excellent",4,"Good",3,"Ok","Bad")</f>
        <v>Excellent</v>
      </c>
      <c r="X2139">
        <v>61</v>
      </c>
      <c r="Y2139" t="str">
        <f t="shared" si="135"/>
        <v>No</v>
      </c>
      <c r="Z2139" s="68">
        <v>42736</v>
      </c>
      <c r="AA2139" s="68">
        <v>43897</v>
      </c>
      <c r="AB2139">
        <v>225</v>
      </c>
      <c r="AC2139" t="s">
        <v>15615</v>
      </c>
    </row>
    <row r="2140" spans="1:29" x14ac:dyDescent="0.3">
      <c r="A2140" t="s">
        <v>1586</v>
      </c>
      <c r="B2140">
        <v>2923</v>
      </c>
      <c r="C2140" t="str">
        <f>VLOOKUP($B2140,Hosts!$A:$M,10,0)</f>
        <v>Within an hour</v>
      </c>
      <c r="D2140" s="70">
        <f>VLOOKUP($B2140,Hosts!$A:$M,11,0)</f>
        <v>1</v>
      </c>
      <c r="E2140" s="70">
        <f>VLOOKUP($B2140,Hosts!$A:$M,12,0)</f>
        <v>1</v>
      </c>
      <c r="F2140" t="str">
        <f>VLOOKUP($B2140,Hosts!$A:$M,13,0)</f>
        <v>Yes</v>
      </c>
      <c r="G2140" t="str">
        <f>INDEX(Hosts!$A:$M, MATCH(Places!$B2140,Hosts!$A:$A,0), MATCH(Places!G$1,Hosts!$A$1:$M$1,0))</f>
        <v>Within an hour</v>
      </c>
      <c r="H2140" s="70">
        <f>INDEX(Hosts!$A:$M, MATCH(Places!$B2140,Hosts!$A:$A,0), MATCH(Places!H$1,Hosts!$A$1:$M$1,0))</f>
        <v>1</v>
      </c>
      <c r="I2140" s="70">
        <f>INDEX(Hosts!$A:$M, MATCH(Places!$B2140,Hosts!$A:$A,0), MATCH(Places!I$1,Hosts!$A$1:$M$1,0))</f>
        <v>1</v>
      </c>
      <c r="J2140" t="str">
        <f>INDEX(Hosts!$A:$M, MATCH(Places!$B2140,Hosts!$A:$A,0), MATCH(Places!J$1,Hosts!$A$1:$M$1,0))</f>
        <v>Yes</v>
      </c>
      <c r="K2140">
        <v>10</v>
      </c>
      <c r="L2140" t="str">
        <f>VLOOKUP($K2140,Neighborhoods!$A:$C,2,0)</f>
        <v>Brooklyn</v>
      </c>
      <c r="M2140" t="str">
        <f>VLOOKUP($K2140,Neighborhoods!$A:$C,3,0)</f>
        <v>East Flatbush</v>
      </c>
      <c r="N2140" t="str">
        <f>INDEX(Neighborhoods!$A:$C, MATCH(Places!$K2140,Neighborhoods!$A:$A,0), MATCH(Places!N$1,Neighborhoods!$A$1:$C$1,0))</f>
        <v>Brooklyn</v>
      </c>
      <c r="O2140" t="str">
        <f>INDEX(Neighborhoods!$A:$C, MATCH(Places!$K2140,Neighborhoods!$A:$A,0), MATCH(Places!O$1,Neighborhoods!$A$1:$C$1,0))</f>
        <v>East Flatbush</v>
      </c>
      <c r="P2140" t="s">
        <v>1</v>
      </c>
      <c r="Q2140" t="str">
        <f t="shared" si="132"/>
        <v>Yes</v>
      </c>
      <c r="R2140">
        <v>1</v>
      </c>
      <c r="S2140" t="str">
        <f t="shared" si="133"/>
        <v>Small</v>
      </c>
      <c r="T2140" s="50">
        <v>42</v>
      </c>
      <c r="U2140" s="70">
        <f t="shared" si="134"/>
        <v>0.03</v>
      </c>
      <c r="V2140" s="52">
        <v>4.82</v>
      </c>
      <c r="W2140" s="52" t="str" cm="1">
        <f t="array" ref="W2140">_xlfn.SWITCH(ROUND(V2140,0),5,"Excellent",4,"Good",3,"Ok","Bad")</f>
        <v>Excellent</v>
      </c>
      <c r="X2140">
        <v>11</v>
      </c>
      <c r="Y2140" t="str">
        <f t="shared" si="135"/>
        <v>No</v>
      </c>
      <c r="Z2140" s="68">
        <v>42694</v>
      </c>
      <c r="AA2140" s="68">
        <v>43914</v>
      </c>
      <c r="AB2140">
        <v>238</v>
      </c>
      <c r="AC2140" t="s">
        <v>15616</v>
      </c>
    </row>
    <row r="2141" spans="1:29" x14ac:dyDescent="0.3">
      <c r="A2141" t="s">
        <v>14405</v>
      </c>
      <c r="B2141">
        <v>2930</v>
      </c>
      <c r="C2141" t="str">
        <f>VLOOKUP($B2141,Hosts!$A:$M,10,0)</f>
        <v>Within an hour</v>
      </c>
      <c r="D2141" s="70">
        <f>VLOOKUP($B2141,Hosts!$A:$M,11,0)</f>
        <v>1</v>
      </c>
      <c r="E2141" s="70">
        <f>VLOOKUP($B2141,Hosts!$A:$M,12,0)</f>
        <v>1</v>
      </c>
      <c r="F2141" t="str">
        <f>VLOOKUP($B2141,Hosts!$A:$M,13,0)</f>
        <v>No</v>
      </c>
      <c r="G2141" t="str">
        <f>INDEX(Hosts!$A:$M, MATCH(Places!$B2141,Hosts!$A:$A,0), MATCH(Places!G$1,Hosts!$A$1:$M$1,0))</f>
        <v>Within an hour</v>
      </c>
      <c r="H2141" s="70">
        <f>INDEX(Hosts!$A:$M, MATCH(Places!$B2141,Hosts!$A:$A,0), MATCH(Places!H$1,Hosts!$A$1:$M$1,0))</f>
        <v>1</v>
      </c>
      <c r="I2141" s="70">
        <f>INDEX(Hosts!$A:$M, MATCH(Places!$B2141,Hosts!$A:$A,0), MATCH(Places!I$1,Hosts!$A$1:$M$1,0))</f>
        <v>1</v>
      </c>
      <c r="J2141" t="str">
        <f>INDEX(Hosts!$A:$M, MATCH(Places!$B2141,Hosts!$A:$A,0), MATCH(Places!J$1,Hosts!$A$1:$M$1,0))</f>
        <v>No</v>
      </c>
      <c r="K2141">
        <v>12</v>
      </c>
      <c r="L2141" t="str">
        <f>VLOOKUP($K2141,Neighborhoods!$A:$C,2,0)</f>
        <v>Brooklyn</v>
      </c>
      <c r="M2141" t="str">
        <f>VLOOKUP($K2141,Neighborhoods!$A:$C,3,0)</f>
        <v>Williamsburg</v>
      </c>
      <c r="N2141" t="str">
        <f>INDEX(Neighborhoods!$A:$C, MATCH(Places!$K2141,Neighborhoods!$A:$A,0), MATCH(Places!N$1,Neighborhoods!$A$1:$C$1,0))</f>
        <v>Brooklyn</v>
      </c>
      <c r="O2141" t="str">
        <f>INDEX(Neighborhoods!$A:$C, MATCH(Places!$K2141,Neighborhoods!$A:$A,0), MATCH(Places!O$1,Neighborhoods!$A$1:$C$1,0))</f>
        <v>Williamsburg</v>
      </c>
      <c r="P2141" t="s">
        <v>1</v>
      </c>
      <c r="Q2141" t="str">
        <f t="shared" si="132"/>
        <v>Yes</v>
      </c>
      <c r="R2141">
        <v>2</v>
      </c>
      <c r="S2141" t="str">
        <f t="shared" si="133"/>
        <v>Small</v>
      </c>
      <c r="T2141" s="50">
        <v>54</v>
      </c>
      <c r="U2141" s="70">
        <f t="shared" si="134"/>
        <v>0.03</v>
      </c>
      <c r="V2141" s="52">
        <v>4.82</v>
      </c>
      <c r="W2141" s="52" t="str" cm="1">
        <f t="array" ref="W2141">_xlfn.SWITCH(ROUND(V2141,0),5,"Excellent",4,"Good",3,"Ok","Bad")</f>
        <v>Excellent</v>
      </c>
      <c r="X2141">
        <v>11</v>
      </c>
      <c r="Y2141" t="str">
        <f t="shared" si="135"/>
        <v>No</v>
      </c>
      <c r="Z2141" s="68">
        <v>42602</v>
      </c>
      <c r="AA2141" s="68">
        <v>43360</v>
      </c>
      <c r="AB2141">
        <v>0</v>
      </c>
      <c r="AC2141" t="s">
        <v>15615</v>
      </c>
    </row>
    <row r="2142" spans="1:29" x14ac:dyDescent="0.3">
      <c r="A2142" t="s">
        <v>1588</v>
      </c>
      <c r="B2142">
        <v>596</v>
      </c>
      <c r="C2142" t="str">
        <f>VLOOKUP($B2142,Hosts!$A:$M,10,0)</f>
        <v>Within an hour</v>
      </c>
      <c r="D2142" s="70">
        <f>VLOOKUP($B2142,Hosts!$A:$M,11,0)</f>
        <v>1</v>
      </c>
      <c r="E2142" s="70">
        <f>VLOOKUP($B2142,Hosts!$A:$M,12,0)</f>
        <v>0.97</v>
      </c>
      <c r="F2142" t="str">
        <f>VLOOKUP($B2142,Hosts!$A:$M,13,0)</f>
        <v>No</v>
      </c>
      <c r="G2142" t="str">
        <f>INDEX(Hosts!$A:$M, MATCH(Places!$B2142,Hosts!$A:$A,0), MATCH(Places!G$1,Hosts!$A$1:$M$1,0))</f>
        <v>Within an hour</v>
      </c>
      <c r="H2142" s="70">
        <f>INDEX(Hosts!$A:$M, MATCH(Places!$B2142,Hosts!$A:$A,0), MATCH(Places!H$1,Hosts!$A$1:$M$1,0))</f>
        <v>1</v>
      </c>
      <c r="I2142" s="70">
        <f>INDEX(Hosts!$A:$M, MATCH(Places!$B2142,Hosts!$A:$A,0), MATCH(Places!I$1,Hosts!$A$1:$M$1,0))</f>
        <v>0.97</v>
      </c>
      <c r="J2142" t="str">
        <f>INDEX(Hosts!$A:$M, MATCH(Places!$B2142,Hosts!$A:$A,0), MATCH(Places!J$1,Hosts!$A$1:$M$1,0))</f>
        <v>No</v>
      </c>
      <c r="K2142">
        <v>15</v>
      </c>
      <c r="L2142" t="str">
        <f>VLOOKUP($K2142,Neighborhoods!$A:$C,2,0)</f>
        <v>Manhattan</v>
      </c>
      <c r="M2142" t="str">
        <f>VLOOKUP($K2142,Neighborhoods!$A:$C,3,0)</f>
        <v>East Village</v>
      </c>
      <c r="N2142" t="str">
        <f>INDEX(Neighborhoods!$A:$C, MATCH(Places!$K2142,Neighborhoods!$A:$A,0), MATCH(Places!N$1,Neighborhoods!$A$1:$C$1,0))</f>
        <v>Manhattan</v>
      </c>
      <c r="O2142" t="str">
        <f>INDEX(Neighborhoods!$A:$C, MATCH(Places!$K2142,Neighborhoods!$A:$A,0), MATCH(Places!O$1,Neighborhoods!$A$1:$C$1,0))</f>
        <v>East Village</v>
      </c>
      <c r="P2142" t="s">
        <v>11822</v>
      </c>
      <c r="Q2142" t="str">
        <f t="shared" si="132"/>
        <v>No</v>
      </c>
      <c r="R2142">
        <v>6</v>
      </c>
      <c r="S2142" t="str">
        <f t="shared" si="133"/>
        <v>Large</v>
      </c>
      <c r="T2142" s="50">
        <v>200</v>
      </c>
      <c r="U2142" s="70">
        <f t="shared" si="134"/>
        <v>0.04</v>
      </c>
      <c r="V2142" s="52">
        <v>4.67</v>
      </c>
      <c r="W2142" s="52" t="str" cm="1">
        <f t="array" ref="W2142">_xlfn.SWITCH(ROUND(V2142,0),5,"Excellent",4,"Good",3,"Ok","Bad")</f>
        <v>Excellent</v>
      </c>
      <c r="X2142">
        <v>6</v>
      </c>
      <c r="Y2142" t="str">
        <f t="shared" si="135"/>
        <v>No</v>
      </c>
      <c r="Z2142" s="68">
        <v>43018</v>
      </c>
      <c r="AA2142" s="68">
        <v>43384</v>
      </c>
      <c r="AB2142">
        <v>34</v>
      </c>
      <c r="AC2142" t="s">
        <v>15615</v>
      </c>
    </row>
    <row r="2143" spans="1:29" x14ac:dyDescent="0.3">
      <c r="A2143" t="s">
        <v>1589</v>
      </c>
      <c r="B2143">
        <v>2935</v>
      </c>
      <c r="C2143" t="str">
        <f>VLOOKUP($B2143,Hosts!$A:$M,10,0)</f>
        <v>Within an hour</v>
      </c>
      <c r="D2143" s="70">
        <f>VLOOKUP($B2143,Hosts!$A:$M,11,0)</f>
        <v>0.97</v>
      </c>
      <c r="E2143" s="70">
        <f>VLOOKUP($B2143,Hosts!$A:$M,12,0)</f>
        <v>0.88</v>
      </c>
      <c r="F2143" t="str">
        <f>VLOOKUP($B2143,Hosts!$A:$M,13,0)</f>
        <v>Yes</v>
      </c>
      <c r="G2143" t="str">
        <f>INDEX(Hosts!$A:$M, MATCH(Places!$B2143,Hosts!$A:$A,0), MATCH(Places!G$1,Hosts!$A$1:$M$1,0))</f>
        <v>Within an hour</v>
      </c>
      <c r="H2143" s="70">
        <f>INDEX(Hosts!$A:$M, MATCH(Places!$B2143,Hosts!$A:$A,0), MATCH(Places!H$1,Hosts!$A$1:$M$1,0))</f>
        <v>0.97</v>
      </c>
      <c r="I2143" s="70">
        <f>INDEX(Hosts!$A:$M, MATCH(Places!$B2143,Hosts!$A:$A,0), MATCH(Places!I$1,Hosts!$A$1:$M$1,0))</f>
        <v>0.88</v>
      </c>
      <c r="J2143" t="str">
        <f>INDEX(Hosts!$A:$M, MATCH(Places!$B2143,Hosts!$A:$A,0), MATCH(Places!J$1,Hosts!$A$1:$M$1,0))</f>
        <v>Yes</v>
      </c>
      <c r="K2143">
        <v>9</v>
      </c>
      <c r="L2143" t="str">
        <f>VLOOKUP($K2143,Neighborhoods!$A:$C,2,0)</f>
        <v>Brooklyn</v>
      </c>
      <c r="M2143" t="str">
        <f>VLOOKUP($K2143,Neighborhoods!$A:$C,3,0)</f>
        <v>Crown Heights</v>
      </c>
      <c r="N2143" t="str">
        <f>INDEX(Neighborhoods!$A:$C, MATCH(Places!$K2143,Neighborhoods!$A:$A,0), MATCH(Places!N$1,Neighborhoods!$A$1:$C$1,0))</f>
        <v>Brooklyn</v>
      </c>
      <c r="O2143" t="str">
        <f>INDEX(Neighborhoods!$A:$C, MATCH(Places!$K2143,Neighborhoods!$A:$A,0), MATCH(Places!O$1,Neighborhoods!$A$1:$C$1,0))</f>
        <v>Crown Heights</v>
      </c>
      <c r="P2143" t="s">
        <v>11822</v>
      </c>
      <c r="Q2143" t="str">
        <f t="shared" si="132"/>
        <v>No</v>
      </c>
      <c r="R2143">
        <v>5</v>
      </c>
      <c r="S2143" t="str">
        <f t="shared" si="133"/>
        <v>Medium</v>
      </c>
      <c r="T2143" s="50">
        <v>120</v>
      </c>
      <c r="U2143" s="70">
        <f t="shared" si="134"/>
        <v>0.03</v>
      </c>
      <c r="V2143" s="52">
        <v>4.82</v>
      </c>
      <c r="W2143" s="52" t="str" cm="1">
        <f t="array" ref="W2143">_xlfn.SWITCH(ROUND(V2143,0),5,"Excellent",4,"Good",3,"Ok","Bad")</f>
        <v>Excellent</v>
      </c>
      <c r="X2143">
        <v>167</v>
      </c>
      <c r="Y2143" t="str">
        <f t="shared" si="135"/>
        <v>Yes</v>
      </c>
      <c r="Z2143" s="68">
        <v>42580</v>
      </c>
      <c r="AA2143" s="68">
        <v>44025</v>
      </c>
      <c r="AB2143">
        <v>267</v>
      </c>
      <c r="AC2143" t="s">
        <v>15615</v>
      </c>
    </row>
    <row r="2144" spans="1:29" x14ac:dyDescent="0.3">
      <c r="A2144" t="s">
        <v>13563</v>
      </c>
      <c r="B2144">
        <v>2876</v>
      </c>
      <c r="C2144" t="str">
        <f>VLOOKUP($B2144,Hosts!$A:$M,10,0)</f>
        <v>Within a day</v>
      </c>
      <c r="D2144" s="70">
        <f>VLOOKUP($B2144,Hosts!$A:$M,11,0)</f>
        <v>1</v>
      </c>
      <c r="E2144" s="70">
        <f>VLOOKUP($B2144,Hosts!$A:$M,12,0)</f>
        <v>0.55000000000000004</v>
      </c>
      <c r="F2144" t="str">
        <f>VLOOKUP($B2144,Hosts!$A:$M,13,0)</f>
        <v>Yes</v>
      </c>
      <c r="G2144" t="str">
        <f>INDEX(Hosts!$A:$M, MATCH(Places!$B2144,Hosts!$A:$A,0), MATCH(Places!G$1,Hosts!$A$1:$M$1,0))</f>
        <v>Within a day</v>
      </c>
      <c r="H2144" s="70">
        <f>INDEX(Hosts!$A:$M, MATCH(Places!$B2144,Hosts!$A:$A,0), MATCH(Places!H$1,Hosts!$A$1:$M$1,0))</f>
        <v>1</v>
      </c>
      <c r="I2144" s="70">
        <f>INDEX(Hosts!$A:$M, MATCH(Places!$B2144,Hosts!$A:$A,0), MATCH(Places!I$1,Hosts!$A$1:$M$1,0))</f>
        <v>0.55000000000000004</v>
      </c>
      <c r="J2144" t="str">
        <f>INDEX(Hosts!$A:$M, MATCH(Places!$B2144,Hosts!$A:$A,0), MATCH(Places!J$1,Hosts!$A$1:$M$1,0))</f>
        <v>Yes</v>
      </c>
      <c r="K2144">
        <v>20</v>
      </c>
      <c r="L2144" t="str">
        <f>VLOOKUP($K2144,Neighborhoods!$A:$C,2,0)</f>
        <v>Manhattan</v>
      </c>
      <c r="M2144" t="str">
        <f>VLOOKUP($K2144,Neighborhoods!$A:$C,3,0)</f>
        <v>Upper West Side</v>
      </c>
      <c r="N2144" t="str">
        <f>INDEX(Neighborhoods!$A:$C, MATCH(Places!$K2144,Neighborhoods!$A:$A,0), MATCH(Places!N$1,Neighborhoods!$A$1:$C$1,0))</f>
        <v>Manhattan</v>
      </c>
      <c r="O2144" t="str">
        <f>INDEX(Neighborhoods!$A:$C, MATCH(Places!$K2144,Neighborhoods!$A:$A,0), MATCH(Places!O$1,Neighborhoods!$A$1:$C$1,0))</f>
        <v>Upper West Side</v>
      </c>
      <c r="P2144" t="s">
        <v>11822</v>
      </c>
      <c r="Q2144" t="str">
        <f t="shared" si="132"/>
        <v>No</v>
      </c>
      <c r="R2144">
        <v>5</v>
      </c>
      <c r="S2144" t="str">
        <f t="shared" si="133"/>
        <v>Medium</v>
      </c>
      <c r="T2144" s="50">
        <v>265</v>
      </c>
      <c r="U2144" s="70">
        <f t="shared" si="134"/>
        <v>0.04</v>
      </c>
      <c r="V2144" s="52">
        <v>4.9000000000000004</v>
      </c>
      <c r="W2144" s="52" t="str" cm="1">
        <f t="array" ref="W2144">_xlfn.SWITCH(ROUND(V2144,0),5,"Excellent",4,"Good",3,"Ok","Bad")</f>
        <v>Excellent</v>
      </c>
      <c r="X2144">
        <v>20</v>
      </c>
      <c r="Y2144" t="str">
        <f t="shared" si="135"/>
        <v>No</v>
      </c>
      <c r="Z2144" s="68">
        <v>42596</v>
      </c>
      <c r="AA2144" s="68">
        <v>43716</v>
      </c>
      <c r="AB2144">
        <v>179</v>
      </c>
      <c r="AC2144" t="s">
        <v>15615</v>
      </c>
    </row>
    <row r="2145" spans="1:29" x14ac:dyDescent="0.3">
      <c r="A2145" t="s">
        <v>1590</v>
      </c>
      <c r="B2145">
        <v>976</v>
      </c>
      <c r="C2145" t="str">
        <f>VLOOKUP($B2145,Hosts!$A:$M,10,0)</f>
        <v>Within an hour</v>
      </c>
      <c r="D2145" s="70">
        <f>VLOOKUP($B2145,Hosts!$A:$M,11,0)</f>
        <v>1</v>
      </c>
      <c r="E2145" s="70">
        <f>VLOOKUP($B2145,Hosts!$A:$M,12,0)</f>
        <v>0.81</v>
      </c>
      <c r="F2145" t="str">
        <f>VLOOKUP($B2145,Hosts!$A:$M,13,0)</f>
        <v>Yes</v>
      </c>
      <c r="G2145" t="str">
        <f>INDEX(Hosts!$A:$M, MATCH(Places!$B2145,Hosts!$A:$A,0), MATCH(Places!G$1,Hosts!$A$1:$M$1,0))</f>
        <v>Within an hour</v>
      </c>
      <c r="H2145" s="70">
        <f>INDEX(Hosts!$A:$M, MATCH(Places!$B2145,Hosts!$A:$A,0), MATCH(Places!H$1,Hosts!$A$1:$M$1,0))</f>
        <v>1</v>
      </c>
      <c r="I2145" s="70">
        <f>INDEX(Hosts!$A:$M, MATCH(Places!$B2145,Hosts!$A:$A,0), MATCH(Places!I$1,Hosts!$A$1:$M$1,0))</f>
        <v>0.81</v>
      </c>
      <c r="J2145" t="str">
        <f>INDEX(Hosts!$A:$M, MATCH(Places!$B2145,Hosts!$A:$A,0), MATCH(Places!J$1,Hosts!$A$1:$M$1,0))</f>
        <v>Yes</v>
      </c>
      <c r="K2145">
        <v>15</v>
      </c>
      <c r="L2145" t="str">
        <f>VLOOKUP($K2145,Neighborhoods!$A:$C,2,0)</f>
        <v>Manhattan</v>
      </c>
      <c r="M2145" t="str">
        <f>VLOOKUP($K2145,Neighborhoods!$A:$C,3,0)</f>
        <v>East Village</v>
      </c>
      <c r="N2145" t="str">
        <f>INDEX(Neighborhoods!$A:$C, MATCH(Places!$K2145,Neighborhoods!$A:$A,0), MATCH(Places!N$1,Neighborhoods!$A$1:$C$1,0))</f>
        <v>Manhattan</v>
      </c>
      <c r="O2145" t="str">
        <f>INDEX(Neighborhoods!$A:$C, MATCH(Places!$K2145,Neighborhoods!$A:$A,0), MATCH(Places!O$1,Neighborhoods!$A$1:$C$1,0))</f>
        <v>East Village</v>
      </c>
      <c r="P2145" t="s">
        <v>1</v>
      </c>
      <c r="Q2145" t="str">
        <f t="shared" si="132"/>
        <v>Yes</v>
      </c>
      <c r="R2145">
        <v>1</v>
      </c>
      <c r="S2145" t="str">
        <f t="shared" si="133"/>
        <v>Small</v>
      </c>
      <c r="T2145" s="50">
        <v>49</v>
      </c>
      <c r="U2145" s="70">
        <f t="shared" si="134"/>
        <v>0.03</v>
      </c>
      <c r="V2145" s="52">
        <v>5</v>
      </c>
      <c r="W2145" s="52" t="str" cm="1">
        <f t="array" ref="W2145">_xlfn.SWITCH(ROUND(V2145,0),5,"Excellent",4,"Good",3,"Ok","Bad")</f>
        <v>Excellent</v>
      </c>
      <c r="X2145">
        <v>4</v>
      </c>
      <c r="Y2145" t="str">
        <f t="shared" si="135"/>
        <v>No</v>
      </c>
      <c r="Z2145" s="68">
        <v>42990</v>
      </c>
      <c r="AA2145" s="68">
        <v>43832</v>
      </c>
      <c r="AB2145">
        <v>257</v>
      </c>
      <c r="AC2145" t="s">
        <v>15615</v>
      </c>
    </row>
    <row r="2146" spans="1:29" x14ac:dyDescent="0.3">
      <c r="A2146" t="s">
        <v>14740</v>
      </c>
      <c r="B2146">
        <v>2414</v>
      </c>
      <c r="C2146" t="str">
        <f>VLOOKUP($B2146,Hosts!$A:$M,10,0)</f>
        <v>Within a few hours</v>
      </c>
      <c r="D2146" s="70">
        <f>VLOOKUP($B2146,Hosts!$A:$M,11,0)</f>
        <v>0.7</v>
      </c>
      <c r="E2146" s="70">
        <f>VLOOKUP($B2146,Hosts!$A:$M,12,0)</f>
        <v>0.75</v>
      </c>
      <c r="F2146" t="str">
        <f>VLOOKUP($B2146,Hosts!$A:$M,13,0)</f>
        <v>No</v>
      </c>
      <c r="G2146" t="str">
        <f>INDEX(Hosts!$A:$M, MATCH(Places!$B2146,Hosts!$A:$A,0), MATCH(Places!G$1,Hosts!$A$1:$M$1,0))</f>
        <v>Within a few hours</v>
      </c>
      <c r="H2146" s="70">
        <f>INDEX(Hosts!$A:$M, MATCH(Places!$B2146,Hosts!$A:$A,0), MATCH(Places!H$1,Hosts!$A$1:$M$1,0))</f>
        <v>0.7</v>
      </c>
      <c r="I2146" s="70">
        <f>INDEX(Hosts!$A:$M, MATCH(Places!$B2146,Hosts!$A:$A,0), MATCH(Places!I$1,Hosts!$A$1:$M$1,0))</f>
        <v>0.75</v>
      </c>
      <c r="J2146" t="str">
        <f>INDEX(Hosts!$A:$M, MATCH(Places!$B2146,Hosts!$A:$A,0), MATCH(Places!J$1,Hosts!$A$1:$M$1,0))</f>
        <v>No</v>
      </c>
      <c r="K2146">
        <v>7</v>
      </c>
      <c r="L2146" t="str">
        <f>VLOOKUP($K2146,Neighborhoods!$A:$C,2,0)</f>
        <v>Brooklyn</v>
      </c>
      <c r="M2146" t="str">
        <f>VLOOKUP($K2146,Neighborhoods!$A:$C,3,0)</f>
        <v>Bedford-Stuyvesant</v>
      </c>
      <c r="N2146" t="str">
        <f>INDEX(Neighborhoods!$A:$C, MATCH(Places!$K2146,Neighborhoods!$A:$A,0), MATCH(Places!N$1,Neighborhoods!$A$1:$C$1,0))</f>
        <v>Brooklyn</v>
      </c>
      <c r="O2146" t="str">
        <f>INDEX(Neighborhoods!$A:$C, MATCH(Places!$K2146,Neighborhoods!$A:$A,0), MATCH(Places!O$1,Neighborhoods!$A$1:$C$1,0))</f>
        <v>Bedford-Stuyvesant</v>
      </c>
      <c r="P2146" t="s">
        <v>11822</v>
      </c>
      <c r="Q2146" t="str">
        <f t="shared" si="132"/>
        <v>No</v>
      </c>
      <c r="R2146">
        <v>4</v>
      </c>
      <c r="S2146" t="str">
        <f t="shared" si="133"/>
        <v>Medium</v>
      </c>
      <c r="T2146" s="50">
        <v>279</v>
      </c>
      <c r="U2146" s="70">
        <f t="shared" si="134"/>
        <v>0.04</v>
      </c>
      <c r="V2146" s="52">
        <v>4.58</v>
      </c>
      <c r="W2146" s="52" t="str" cm="1">
        <f t="array" ref="W2146">_xlfn.SWITCH(ROUND(V2146,0),5,"Excellent",4,"Good",3,"Ok","Bad")</f>
        <v>Excellent</v>
      </c>
      <c r="X2146">
        <v>124</v>
      </c>
      <c r="Y2146" t="str">
        <f t="shared" si="135"/>
        <v>No</v>
      </c>
      <c r="Z2146" s="68">
        <v>42579</v>
      </c>
      <c r="AA2146" s="68">
        <v>43841</v>
      </c>
      <c r="AB2146">
        <v>300</v>
      </c>
      <c r="AC2146" t="s">
        <v>15615</v>
      </c>
    </row>
    <row r="2147" spans="1:29" x14ac:dyDescent="0.3">
      <c r="A2147" t="s">
        <v>1591</v>
      </c>
      <c r="B2147">
        <v>1015</v>
      </c>
      <c r="C2147" t="str">
        <f>VLOOKUP($B2147,Hosts!$A:$M,10,0)</f>
        <v>Within an hour</v>
      </c>
      <c r="D2147" s="70">
        <f>VLOOKUP($B2147,Hosts!$A:$M,11,0)</f>
        <v>1</v>
      </c>
      <c r="E2147" s="70">
        <f>VLOOKUP($B2147,Hosts!$A:$M,12,0)</f>
        <v>1</v>
      </c>
      <c r="F2147" t="str">
        <f>VLOOKUP($B2147,Hosts!$A:$M,13,0)</f>
        <v>No</v>
      </c>
      <c r="G2147" t="str">
        <f>INDEX(Hosts!$A:$M, MATCH(Places!$B2147,Hosts!$A:$A,0), MATCH(Places!G$1,Hosts!$A$1:$M$1,0))</f>
        <v>Within an hour</v>
      </c>
      <c r="H2147" s="70">
        <f>INDEX(Hosts!$A:$M, MATCH(Places!$B2147,Hosts!$A:$A,0), MATCH(Places!H$1,Hosts!$A$1:$M$1,0))</f>
        <v>1</v>
      </c>
      <c r="I2147" s="70">
        <f>INDEX(Hosts!$A:$M, MATCH(Places!$B2147,Hosts!$A:$A,0), MATCH(Places!I$1,Hosts!$A$1:$M$1,0))</f>
        <v>1</v>
      </c>
      <c r="J2147" t="str">
        <f>INDEX(Hosts!$A:$M, MATCH(Places!$B2147,Hosts!$A:$A,0), MATCH(Places!J$1,Hosts!$A$1:$M$1,0))</f>
        <v>No</v>
      </c>
      <c r="K2147">
        <v>16</v>
      </c>
      <c r="L2147" t="str">
        <f>VLOOKUP($K2147,Neighborhoods!$A:$C,2,0)</f>
        <v>Manhattan</v>
      </c>
      <c r="M2147" t="str">
        <f>VLOOKUP($K2147,Neighborhoods!$A:$C,3,0)</f>
        <v>Harlem</v>
      </c>
      <c r="N2147" t="str">
        <f>INDEX(Neighborhoods!$A:$C, MATCH(Places!$K2147,Neighborhoods!$A:$A,0), MATCH(Places!N$1,Neighborhoods!$A$1:$C$1,0))</f>
        <v>Manhattan</v>
      </c>
      <c r="O2147" t="str">
        <f>INDEX(Neighborhoods!$A:$C, MATCH(Places!$K2147,Neighborhoods!$A:$A,0), MATCH(Places!O$1,Neighborhoods!$A$1:$C$1,0))</f>
        <v>Harlem</v>
      </c>
      <c r="P2147" t="s">
        <v>11822</v>
      </c>
      <c r="Q2147" t="str">
        <f t="shared" si="132"/>
        <v>No</v>
      </c>
      <c r="R2147">
        <v>4</v>
      </c>
      <c r="S2147" t="str">
        <f t="shared" si="133"/>
        <v>Medium</v>
      </c>
      <c r="T2147" s="50">
        <v>149</v>
      </c>
      <c r="U2147" s="70">
        <f t="shared" si="134"/>
        <v>0.03</v>
      </c>
      <c r="V2147" s="52">
        <v>4.75</v>
      </c>
      <c r="W2147" s="52" t="str" cm="1">
        <f t="array" ref="W2147">_xlfn.SWITCH(ROUND(V2147,0),5,"Excellent",4,"Good",3,"Ok","Bad")</f>
        <v>Excellent</v>
      </c>
      <c r="X2147">
        <v>173</v>
      </c>
      <c r="Y2147" t="str">
        <f t="shared" si="135"/>
        <v>No</v>
      </c>
      <c r="Z2147" s="68">
        <v>42596</v>
      </c>
      <c r="AA2147" s="68">
        <v>43906</v>
      </c>
      <c r="AB2147">
        <v>181</v>
      </c>
      <c r="AC2147" t="s">
        <v>15616</v>
      </c>
    </row>
    <row r="2148" spans="1:29" x14ac:dyDescent="0.3">
      <c r="A2148" t="s">
        <v>1592</v>
      </c>
      <c r="B2148">
        <v>738</v>
      </c>
      <c r="C2148" t="str">
        <f>VLOOKUP($B2148,Hosts!$A:$M,10,0)</f>
        <v>Within a few hours</v>
      </c>
      <c r="D2148" s="70">
        <f>VLOOKUP($B2148,Hosts!$A:$M,11,0)</f>
        <v>1</v>
      </c>
      <c r="E2148" s="70">
        <f>VLOOKUP($B2148,Hosts!$A:$M,12,0)</f>
        <v>0.91</v>
      </c>
      <c r="F2148" t="str">
        <f>VLOOKUP($B2148,Hosts!$A:$M,13,0)</f>
        <v>Yes</v>
      </c>
      <c r="G2148" t="str">
        <f>INDEX(Hosts!$A:$M, MATCH(Places!$B2148,Hosts!$A:$A,0), MATCH(Places!G$1,Hosts!$A$1:$M$1,0))</f>
        <v>Within a few hours</v>
      </c>
      <c r="H2148" s="70">
        <f>INDEX(Hosts!$A:$M, MATCH(Places!$B2148,Hosts!$A:$A,0), MATCH(Places!H$1,Hosts!$A$1:$M$1,0))</f>
        <v>1</v>
      </c>
      <c r="I2148" s="70">
        <f>INDEX(Hosts!$A:$M, MATCH(Places!$B2148,Hosts!$A:$A,0), MATCH(Places!I$1,Hosts!$A$1:$M$1,0))</f>
        <v>0.91</v>
      </c>
      <c r="J2148" t="str">
        <f>INDEX(Hosts!$A:$M, MATCH(Places!$B2148,Hosts!$A:$A,0), MATCH(Places!J$1,Hosts!$A$1:$M$1,0))</f>
        <v>Yes</v>
      </c>
      <c r="K2148">
        <v>8</v>
      </c>
      <c r="L2148" t="str">
        <f>VLOOKUP($K2148,Neighborhoods!$A:$C,2,0)</f>
        <v>Brooklyn</v>
      </c>
      <c r="M2148" t="str">
        <f>VLOOKUP($K2148,Neighborhoods!$A:$C,3,0)</f>
        <v>Bushwick</v>
      </c>
      <c r="N2148" t="str">
        <f>INDEX(Neighborhoods!$A:$C, MATCH(Places!$K2148,Neighborhoods!$A:$A,0), MATCH(Places!N$1,Neighborhoods!$A$1:$C$1,0))</f>
        <v>Brooklyn</v>
      </c>
      <c r="O2148" t="str">
        <f>INDEX(Neighborhoods!$A:$C, MATCH(Places!$K2148,Neighborhoods!$A:$A,0), MATCH(Places!O$1,Neighborhoods!$A$1:$C$1,0))</f>
        <v>Bushwick</v>
      </c>
      <c r="P2148" t="s">
        <v>1</v>
      </c>
      <c r="Q2148" t="str">
        <f t="shared" si="132"/>
        <v>Yes</v>
      </c>
      <c r="R2148">
        <v>1</v>
      </c>
      <c r="S2148" t="str">
        <f t="shared" si="133"/>
        <v>Small</v>
      </c>
      <c r="T2148" s="50">
        <v>50</v>
      </c>
      <c r="U2148" s="70">
        <f t="shared" si="134"/>
        <v>0.03</v>
      </c>
      <c r="V2148" s="52">
        <v>4.83</v>
      </c>
      <c r="W2148" s="52" t="str" cm="1">
        <f t="array" ref="W2148">_xlfn.SWITCH(ROUND(V2148,0),5,"Excellent",4,"Good",3,"Ok","Bad")</f>
        <v>Excellent</v>
      </c>
      <c r="X2148">
        <v>6</v>
      </c>
      <c r="Y2148" t="str">
        <f t="shared" si="135"/>
        <v>No</v>
      </c>
      <c r="Z2148" s="68">
        <v>42644</v>
      </c>
      <c r="AA2148" s="68">
        <v>43724</v>
      </c>
      <c r="AB2148">
        <v>365</v>
      </c>
      <c r="AC2148" t="s">
        <v>15616</v>
      </c>
    </row>
    <row r="2149" spans="1:29" x14ac:dyDescent="0.3">
      <c r="A2149" t="s">
        <v>1593</v>
      </c>
      <c r="B2149">
        <v>731</v>
      </c>
      <c r="C2149" t="str">
        <f>VLOOKUP($B2149,Hosts!$A:$M,10,0)</f>
        <v>Within an hour</v>
      </c>
      <c r="D2149" s="70">
        <f>VLOOKUP($B2149,Hosts!$A:$M,11,0)</f>
        <v>1</v>
      </c>
      <c r="E2149" s="70">
        <f>VLOOKUP($B2149,Hosts!$A:$M,12,0)</f>
        <v>0.94</v>
      </c>
      <c r="F2149" t="str">
        <f>VLOOKUP($B2149,Hosts!$A:$M,13,0)</f>
        <v>No</v>
      </c>
      <c r="G2149" t="str">
        <f>INDEX(Hosts!$A:$M, MATCH(Places!$B2149,Hosts!$A:$A,0), MATCH(Places!G$1,Hosts!$A$1:$M$1,0))</f>
        <v>Within an hour</v>
      </c>
      <c r="H2149" s="70">
        <f>INDEX(Hosts!$A:$M, MATCH(Places!$B2149,Hosts!$A:$A,0), MATCH(Places!H$1,Hosts!$A$1:$M$1,0))</f>
        <v>1</v>
      </c>
      <c r="I2149" s="70">
        <f>INDEX(Hosts!$A:$M, MATCH(Places!$B2149,Hosts!$A:$A,0), MATCH(Places!I$1,Hosts!$A$1:$M$1,0))</f>
        <v>0.94</v>
      </c>
      <c r="J2149" t="str">
        <f>INDEX(Hosts!$A:$M, MATCH(Places!$B2149,Hosts!$A:$A,0), MATCH(Places!J$1,Hosts!$A$1:$M$1,0))</f>
        <v>No</v>
      </c>
      <c r="K2149">
        <v>15</v>
      </c>
      <c r="L2149" t="str">
        <f>VLOOKUP($K2149,Neighborhoods!$A:$C,2,0)</f>
        <v>Manhattan</v>
      </c>
      <c r="M2149" t="str">
        <f>VLOOKUP($K2149,Neighborhoods!$A:$C,3,0)</f>
        <v>East Village</v>
      </c>
      <c r="N2149" t="str">
        <f>INDEX(Neighborhoods!$A:$C, MATCH(Places!$K2149,Neighborhoods!$A:$A,0), MATCH(Places!N$1,Neighborhoods!$A$1:$C$1,0))</f>
        <v>Manhattan</v>
      </c>
      <c r="O2149" t="str">
        <f>INDEX(Neighborhoods!$A:$C, MATCH(Places!$K2149,Neighborhoods!$A:$A,0), MATCH(Places!O$1,Neighborhoods!$A$1:$C$1,0))</f>
        <v>East Village</v>
      </c>
      <c r="P2149" t="s">
        <v>11822</v>
      </c>
      <c r="Q2149" t="str">
        <f t="shared" si="132"/>
        <v>No</v>
      </c>
      <c r="R2149">
        <v>4</v>
      </c>
      <c r="S2149" t="str">
        <f t="shared" si="133"/>
        <v>Medium</v>
      </c>
      <c r="T2149" s="50">
        <v>325</v>
      </c>
      <c r="U2149" s="70">
        <f t="shared" si="134"/>
        <v>0.04</v>
      </c>
      <c r="V2149" s="52">
        <v>4.83</v>
      </c>
      <c r="W2149" s="52" t="str" cm="1">
        <f t="array" ref="W2149">_xlfn.SWITCH(ROUND(V2149,0),5,"Excellent",4,"Good",3,"Ok","Bad")</f>
        <v>Excellent</v>
      </c>
      <c r="X2149">
        <v>12</v>
      </c>
      <c r="Y2149" t="str">
        <f t="shared" si="135"/>
        <v>No</v>
      </c>
      <c r="Z2149" s="68">
        <v>43194</v>
      </c>
      <c r="AA2149" s="68">
        <v>43610</v>
      </c>
      <c r="AB2149">
        <v>363</v>
      </c>
      <c r="AC2149" t="s">
        <v>15615</v>
      </c>
    </row>
    <row r="2150" spans="1:29" x14ac:dyDescent="0.3">
      <c r="A2150" t="s">
        <v>620</v>
      </c>
      <c r="B2150">
        <v>2357</v>
      </c>
      <c r="C2150" t="str">
        <f>VLOOKUP($B2150,Hosts!$A:$M,10,0)</f>
        <v>Within an hour</v>
      </c>
      <c r="D2150" s="70">
        <f>VLOOKUP($B2150,Hosts!$A:$M,11,0)</f>
        <v>1</v>
      </c>
      <c r="E2150" s="70">
        <f>VLOOKUP($B2150,Hosts!$A:$M,12,0)</f>
        <v>0.95</v>
      </c>
      <c r="F2150" t="str">
        <f>VLOOKUP($B2150,Hosts!$A:$M,13,0)</f>
        <v>No</v>
      </c>
      <c r="G2150" t="str">
        <f>INDEX(Hosts!$A:$M, MATCH(Places!$B2150,Hosts!$A:$A,0), MATCH(Places!G$1,Hosts!$A$1:$M$1,0))</f>
        <v>Within an hour</v>
      </c>
      <c r="H2150" s="70">
        <f>INDEX(Hosts!$A:$M, MATCH(Places!$B2150,Hosts!$A:$A,0), MATCH(Places!H$1,Hosts!$A$1:$M$1,0))</f>
        <v>1</v>
      </c>
      <c r="I2150" s="70">
        <f>INDEX(Hosts!$A:$M, MATCH(Places!$B2150,Hosts!$A:$A,0), MATCH(Places!I$1,Hosts!$A$1:$M$1,0))</f>
        <v>0.95</v>
      </c>
      <c r="J2150" t="str">
        <f>INDEX(Hosts!$A:$M, MATCH(Places!$B2150,Hosts!$A:$A,0), MATCH(Places!J$1,Hosts!$A$1:$M$1,0))</f>
        <v>No</v>
      </c>
      <c r="K2150">
        <v>23</v>
      </c>
      <c r="L2150" t="str">
        <f>VLOOKUP($K2150,Neighborhoods!$A:$C,2,0)</f>
        <v>Queens</v>
      </c>
      <c r="M2150" t="str">
        <f>VLOOKUP($K2150,Neighborhoods!$A:$C,3,0)</f>
        <v>Jamaica</v>
      </c>
      <c r="N2150" t="str">
        <f>INDEX(Neighborhoods!$A:$C, MATCH(Places!$K2150,Neighborhoods!$A:$A,0), MATCH(Places!N$1,Neighborhoods!$A$1:$C$1,0))</f>
        <v>Queens</v>
      </c>
      <c r="O2150" t="str">
        <f>INDEX(Neighborhoods!$A:$C, MATCH(Places!$K2150,Neighborhoods!$A:$A,0), MATCH(Places!O$1,Neighborhoods!$A$1:$C$1,0))</f>
        <v>Jamaica</v>
      </c>
      <c r="P2150" t="s">
        <v>1</v>
      </c>
      <c r="Q2150" t="str">
        <f t="shared" si="132"/>
        <v>Yes</v>
      </c>
      <c r="R2150">
        <v>1</v>
      </c>
      <c r="S2150" t="str">
        <f t="shared" si="133"/>
        <v>Small</v>
      </c>
      <c r="T2150" s="50">
        <v>35</v>
      </c>
      <c r="U2150" s="70">
        <f t="shared" si="134"/>
        <v>0.03</v>
      </c>
      <c r="V2150" s="52">
        <v>4.71</v>
      </c>
      <c r="W2150" s="52" t="str" cm="1">
        <f t="array" ref="W2150">_xlfn.SWITCH(ROUND(V2150,0),5,"Excellent",4,"Good",3,"Ok","Bad")</f>
        <v>Excellent</v>
      </c>
      <c r="X2150">
        <v>7</v>
      </c>
      <c r="Y2150" t="str">
        <f t="shared" si="135"/>
        <v>No</v>
      </c>
      <c r="Z2150" s="68">
        <v>43101</v>
      </c>
      <c r="AA2150" s="68">
        <v>43883</v>
      </c>
      <c r="AB2150">
        <v>289</v>
      </c>
      <c r="AC2150" t="s">
        <v>15615</v>
      </c>
    </row>
    <row r="2151" spans="1:29" x14ac:dyDescent="0.3">
      <c r="A2151" t="s">
        <v>1594</v>
      </c>
      <c r="B2151">
        <v>1738</v>
      </c>
      <c r="C2151" t="str">
        <f>VLOOKUP($B2151,Hosts!$A:$M,10,0)</f>
        <v>Within a day</v>
      </c>
      <c r="D2151" s="70">
        <f>VLOOKUP($B2151,Hosts!$A:$M,11,0)</f>
        <v>0.67</v>
      </c>
      <c r="E2151" s="70">
        <f>VLOOKUP($B2151,Hosts!$A:$M,12,0)</f>
        <v>0</v>
      </c>
      <c r="F2151" t="str">
        <f>VLOOKUP($B2151,Hosts!$A:$M,13,0)</f>
        <v>No</v>
      </c>
      <c r="G2151" t="str">
        <f>INDEX(Hosts!$A:$M, MATCH(Places!$B2151,Hosts!$A:$A,0), MATCH(Places!G$1,Hosts!$A$1:$M$1,0))</f>
        <v>Within a day</v>
      </c>
      <c r="H2151" s="70">
        <f>INDEX(Hosts!$A:$M, MATCH(Places!$B2151,Hosts!$A:$A,0), MATCH(Places!H$1,Hosts!$A$1:$M$1,0))</f>
        <v>0.67</v>
      </c>
      <c r="I2151" s="70">
        <f>INDEX(Hosts!$A:$M, MATCH(Places!$B2151,Hosts!$A:$A,0), MATCH(Places!I$1,Hosts!$A$1:$M$1,0))</f>
        <v>0</v>
      </c>
      <c r="J2151" t="str">
        <f>INDEX(Hosts!$A:$M, MATCH(Places!$B2151,Hosts!$A:$A,0), MATCH(Places!J$1,Hosts!$A$1:$M$1,0))</f>
        <v>No</v>
      </c>
      <c r="K2151">
        <v>19</v>
      </c>
      <c r="L2151" t="str">
        <f>VLOOKUP($K2151,Neighborhoods!$A:$C,2,0)</f>
        <v>Manhattan</v>
      </c>
      <c r="M2151" t="str">
        <f>VLOOKUP($K2151,Neighborhoods!$A:$C,3,0)</f>
        <v>Upper East Side</v>
      </c>
      <c r="N2151" t="str">
        <f>INDEX(Neighborhoods!$A:$C, MATCH(Places!$K2151,Neighborhoods!$A:$A,0), MATCH(Places!N$1,Neighborhoods!$A$1:$C$1,0))</f>
        <v>Manhattan</v>
      </c>
      <c r="O2151" t="str">
        <f>INDEX(Neighborhoods!$A:$C, MATCH(Places!$K2151,Neighborhoods!$A:$A,0), MATCH(Places!O$1,Neighborhoods!$A$1:$C$1,0))</f>
        <v>Upper East Side</v>
      </c>
      <c r="P2151" t="s">
        <v>11822</v>
      </c>
      <c r="Q2151" t="str">
        <f t="shared" si="132"/>
        <v>No</v>
      </c>
      <c r="R2151">
        <v>2</v>
      </c>
      <c r="S2151" t="str">
        <f t="shared" si="133"/>
        <v>Small</v>
      </c>
      <c r="T2151" s="50">
        <v>122</v>
      </c>
      <c r="U2151" s="70">
        <f t="shared" si="134"/>
        <v>0.03</v>
      </c>
      <c r="V2151" s="52">
        <v>4.91</v>
      </c>
      <c r="W2151" s="52" t="str" cm="1">
        <f t="array" ref="W2151">_xlfn.SWITCH(ROUND(V2151,0),5,"Excellent",4,"Good",3,"Ok","Bad")</f>
        <v>Excellent</v>
      </c>
      <c r="X2151">
        <v>47</v>
      </c>
      <c r="Y2151" t="str">
        <f t="shared" si="135"/>
        <v>No</v>
      </c>
      <c r="Z2151" s="68">
        <v>42822</v>
      </c>
      <c r="AA2151" s="68">
        <v>43445</v>
      </c>
      <c r="AB2151">
        <v>365</v>
      </c>
      <c r="AC2151" t="s">
        <v>15615</v>
      </c>
    </row>
    <row r="2152" spans="1:29" x14ac:dyDescent="0.3">
      <c r="A2152" t="s">
        <v>1595</v>
      </c>
      <c r="B2152">
        <v>519</v>
      </c>
      <c r="C2152" t="str">
        <f>VLOOKUP($B2152,Hosts!$A:$M,10,0)</f>
        <v>Within a few hours</v>
      </c>
      <c r="D2152" s="70">
        <f>VLOOKUP($B2152,Hosts!$A:$M,11,0)</f>
        <v>0.7</v>
      </c>
      <c r="E2152" s="70">
        <f>VLOOKUP($B2152,Hosts!$A:$M,12,0)</f>
        <v>0.86</v>
      </c>
      <c r="F2152" t="str">
        <f>VLOOKUP($B2152,Hosts!$A:$M,13,0)</f>
        <v>No</v>
      </c>
      <c r="G2152" t="str">
        <f>INDEX(Hosts!$A:$M, MATCH(Places!$B2152,Hosts!$A:$A,0), MATCH(Places!G$1,Hosts!$A$1:$M$1,0))</f>
        <v>Within a few hours</v>
      </c>
      <c r="H2152" s="70">
        <f>INDEX(Hosts!$A:$M, MATCH(Places!$B2152,Hosts!$A:$A,0), MATCH(Places!H$1,Hosts!$A$1:$M$1,0))</f>
        <v>0.7</v>
      </c>
      <c r="I2152" s="70">
        <f>INDEX(Hosts!$A:$M, MATCH(Places!$B2152,Hosts!$A:$A,0), MATCH(Places!I$1,Hosts!$A$1:$M$1,0))</f>
        <v>0.86</v>
      </c>
      <c r="J2152" t="str">
        <f>INDEX(Hosts!$A:$M, MATCH(Places!$B2152,Hosts!$A:$A,0), MATCH(Places!J$1,Hosts!$A$1:$M$1,0))</f>
        <v>No</v>
      </c>
      <c r="K2152">
        <v>8</v>
      </c>
      <c r="L2152" t="str">
        <f>VLOOKUP($K2152,Neighborhoods!$A:$C,2,0)</f>
        <v>Brooklyn</v>
      </c>
      <c r="M2152" t="str">
        <f>VLOOKUP($K2152,Neighborhoods!$A:$C,3,0)</f>
        <v>Bushwick</v>
      </c>
      <c r="N2152" t="str">
        <f>INDEX(Neighborhoods!$A:$C, MATCH(Places!$K2152,Neighborhoods!$A:$A,0), MATCH(Places!N$1,Neighborhoods!$A$1:$C$1,0))</f>
        <v>Brooklyn</v>
      </c>
      <c r="O2152" t="str">
        <f>INDEX(Neighborhoods!$A:$C, MATCH(Places!$K2152,Neighborhoods!$A:$A,0), MATCH(Places!O$1,Neighborhoods!$A$1:$C$1,0))</f>
        <v>Bushwick</v>
      </c>
      <c r="P2152" t="s">
        <v>11822</v>
      </c>
      <c r="Q2152" t="str">
        <f t="shared" si="132"/>
        <v>No</v>
      </c>
      <c r="R2152">
        <v>4</v>
      </c>
      <c r="S2152" t="str">
        <f t="shared" si="133"/>
        <v>Medium</v>
      </c>
      <c r="T2152" s="50">
        <v>86</v>
      </c>
      <c r="U2152" s="70">
        <f t="shared" si="134"/>
        <v>0.03</v>
      </c>
      <c r="V2152" s="52">
        <v>4.4000000000000004</v>
      </c>
      <c r="W2152" s="52" t="str" cm="1">
        <f t="array" ref="W2152">_xlfn.SWITCH(ROUND(V2152,0),5,"Excellent",4,"Good",3,"Ok","Bad")</f>
        <v>Good</v>
      </c>
      <c r="X2152">
        <v>87</v>
      </c>
      <c r="Y2152" t="str">
        <f t="shared" si="135"/>
        <v>No</v>
      </c>
      <c r="Z2152" s="68">
        <v>42591</v>
      </c>
      <c r="AA2152" s="68">
        <v>43831</v>
      </c>
      <c r="AB2152">
        <v>319</v>
      </c>
      <c r="AC2152" t="s">
        <v>15615</v>
      </c>
    </row>
    <row r="2153" spans="1:29" x14ac:dyDescent="0.3">
      <c r="A2153" t="s">
        <v>1596</v>
      </c>
      <c r="B2153">
        <v>2608</v>
      </c>
      <c r="C2153" t="str">
        <f>VLOOKUP($B2153,Hosts!$A:$M,10,0)</f>
        <v>Within an hour</v>
      </c>
      <c r="D2153" s="70">
        <f>VLOOKUP($B2153,Hosts!$A:$M,11,0)</f>
        <v>1</v>
      </c>
      <c r="E2153" s="70">
        <f>VLOOKUP($B2153,Hosts!$A:$M,12,0)</f>
        <v>0.95</v>
      </c>
      <c r="F2153" t="str">
        <f>VLOOKUP($B2153,Hosts!$A:$M,13,0)</f>
        <v>Yes</v>
      </c>
      <c r="G2153" t="str">
        <f>INDEX(Hosts!$A:$M, MATCH(Places!$B2153,Hosts!$A:$A,0), MATCH(Places!G$1,Hosts!$A$1:$M$1,0))</f>
        <v>Within an hour</v>
      </c>
      <c r="H2153" s="70">
        <f>INDEX(Hosts!$A:$M, MATCH(Places!$B2153,Hosts!$A:$A,0), MATCH(Places!H$1,Hosts!$A$1:$M$1,0))</f>
        <v>1</v>
      </c>
      <c r="I2153" s="70">
        <f>INDEX(Hosts!$A:$M, MATCH(Places!$B2153,Hosts!$A:$A,0), MATCH(Places!I$1,Hosts!$A$1:$M$1,0))</f>
        <v>0.95</v>
      </c>
      <c r="J2153" t="str">
        <f>INDEX(Hosts!$A:$M, MATCH(Places!$B2153,Hosts!$A:$A,0), MATCH(Places!J$1,Hosts!$A$1:$M$1,0))</f>
        <v>Yes</v>
      </c>
      <c r="K2153">
        <v>10</v>
      </c>
      <c r="L2153" t="str">
        <f>VLOOKUP($K2153,Neighborhoods!$A:$C,2,0)</f>
        <v>Brooklyn</v>
      </c>
      <c r="M2153" t="str">
        <f>VLOOKUP($K2153,Neighborhoods!$A:$C,3,0)</f>
        <v>East Flatbush</v>
      </c>
      <c r="N2153" t="str">
        <f>INDEX(Neighborhoods!$A:$C, MATCH(Places!$K2153,Neighborhoods!$A:$A,0), MATCH(Places!N$1,Neighborhoods!$A$1:$C$1,0))</f>
        <v>Brooklyn</v>
      </c>
      <c r="O2153" t="str">
        <f>INDEX(Neighborhoods!$A:$C, MATCH(Places!$K2153,Neighborhoods!$A:$A,0), MATCH(Places!O$1,Neighborhoods!$A$1:$C$1,0))</f>
        <v>East Flatbush</v>
      </c>
      <c r="P2153" t="s">
        <v>1</v>
      </c>
      <c r="Q2153" t="str">
        <f t="shared" si="132"/>
        <v>Yes</v>
      </c>
      <c r="R2153">
        <v>2</v>
      </c>
      <c r="S2153" t="str">
        <f t="shared" si="133"/>
        <v>Small</v>
      </c>
      <c r="T2153" s="50">
        <v>79</v>
      </c>
      <c r="U2153" s="70">
        <f t="shared" si="134"/>
        <v>0.03</v>
      </c>
      <c r="V2153" s="52">
        <v>4.93</v>
      </c>
      <c r="W2153" s="52" t="str" cm="1">
        <f t="array" ref="W2153">_xlfn.SWITCH(ROUND(V2153,0),5,"Excellent",4,"Good",3,"Ok","Bad")</f>
        <v>Excellent</v>
      </c>
      <c r="X2153">
        <v>29</v>
      </c>
      <c r="Y2153" t="str">
        <f t="shared" si="135"/>
        <v>No</v>
      </c>
      <c r="Z2153" s="68">
        <v>42645</v>
      </c>
      <c r="AA2153" s="68">
        <v>43892</v>
      </c>
      <c r="AB2153">
        <v>320</v>
      </c>
      <c r="AC2153" t="s">
        <v>15615</v>
      </c>
    </row>
    <row r="2154" spans="1:29" x14ac:dyDescent="0.3">
      <c r="A2154" t="s">
        <v>1597</v>
      </c>
      <c r="B2154">
        <v>2464</v>
      </c>
      <c r="C2154" t="str">
        <f>VLOOKUP($B2154,Hosts!$A:$M,10,0)</f>
        <v>A few days or more</v>
      </c>
      <c r="D2154" s="70">
        <f>VLOOKUP($B2154,Hosts!$A:$M,11,0)</f>
        <v>0</v>
      </c>
      <c r="E2154" s="70">
        <f>VLOOKUP($B2154,Hosts!$A:$M,12,0)</f>
        <v>0.5</v>
      </c>
      <c r="F2154" t="str">
        <f>VLOOKUP($B2154,Hosts!$A:$M,13,0)</f>
        <v>No</v>
      </c>
      <c r="G2154" t="str">
        <f>INDEX(Hosts!$A:$M, MATCH(Places!$B2154,Hosts!$A:$A,0), MATCH(Places!G$1,Hosts!$A$1:$M$1,0))</f>
        <v>A few days or more</v>
      </c>
      <c r="H2154" s="70">
        <f>INDEX(Hosts!$A:$M, MATCH(Places!$B2154,Hosts!$A:$A,0), MATCH(Places!H$1,Hosts!$A$1:$M$1,0))</f>
        <v>0</v>
      </c>
      <c r="I2154" s="70">
        <f>INDEX(Hosts!$A:$M, MATCH(Places!$B2154,Hosts!$A:$A,0), MATCH(Places!I$1,Hosts!$A$1:$M$1,0))</f>
        <v>0.5</v>
      </c>
      <c r="J2154" t="str">
        <f>INDEX(Hosts!$A:$M, MATCH(Places!$B2154,Hosts!$A:$A,0), MATCH(Places!J$1,Hosts!$A$1:$M$1,0))</f>
        <v>No</v>
      </c>
      <c r="K2154">
        <v>11</v>
      </c>
      <c r="L2154" t="str">
        <f>VLOOKUP($K2154,Neighborhoods!$A:$C,2,0)</f>
        <v>Brooklyn</v>
      </c>
      <c r="M2154" t="str">
        <f>VLOOKUP($K2154,Neighborhoods!$A:$C,3,0)</f>
        <v>Greenpoint</v>
      </c>
      <c r="N2154" t="str">
        <f>INDEX(Neighborhoods!$A:$C, MATCH(Places!$K2154,Neighborhoods!$A:$A,0), MATCH(Places!N$1,Neighborhoods!$A$1:$C$1,0))</f>
        <v>Brooklyn</v>
      </c>
      <c r="O2154" t="str">
        <f>INDEX(Neighborhoods!$A:$C, MATCH(Places!$K2154,Neighborhoods!$A:$A,0), MATCH(Places!O$1,Neighborhoods!$A$1:$C$1,0))</f>
        <v>Greenpoint</v>
      </c>
      <c r="P2154" t="s">
        <v>11822</v>
      </c>
      <c r="Q2154" t="str">
        <f t="shared" si="132"/>
        <v>No</v>
      </c>
      <c r="R2154">
        <v>5</v>
      </c>
      <c r="S2154" t="str">
        <f t="shared" si="133"/>
        <v>Medium</v>
      </c>
      <c r="T2154" s="50">
        <v>160</v>
      </c>
      <c r="U2154" s="70">
        <f t="shared" si="134"/>
        <v>0.03</v>
      </c>
      <c r="V2154" s="52">
        <v>4.59</v>
      </c>
      <c r="W2154" s="52" t="str" cm="1">
        <f t="array" ref="W2154">_xlfn.SWITCH(ROUND(V2154,0),5,"Excellent",4,"Good",3,"Ok","Bad")</f>
        <v>Excellent</v>
      </c>
      <c r="X2154">
        <v>69</v>
      </c>
      <c r="Y2154" t="str">
        <f t="shared" si="135"/>
        <v>No</v>
      </c>
      <c r="Z2154" s="68">
        <v>42604</v>
      </c>
      <c r="AA2154" s="68">
        <v>43832</v>
      </c>
      <c r="AB2154">
        <v>364</v>
      </c>
      <c r="AC2154" t="s">
        <v>15615</v>
      </c>
    </row>
    <row r="2155" spans="1:29" x14ac:dyDescent="0.3">
      <c r="A2155" t="s">
        <v>14703</v>
      </c>
      <c r="B2155">
        <v>2166</v>
      </c>
      <c r="C2155" t="str">
        <f>VLOOKUP($B2155,Hosts!$A:$M,10,0)</f>
        <v>Within a few hours</v>
      </c>
      <c r="D2155" s="70">
        <f>VLOOKUP($B2155,Hosts!$A:$M,11,0)</f>
        <v>1</v>
      </c>
      <c r="E2155" s="70">
        <f>VLOOKUP($B2155,Hosts!$A:$M,12,0)</f>
        <v>0.82</v>
      </c>
      <c r="F2155" t="str">
        <f>VLOOKUP($B2155,Hosts!$A:$M,13,0)</f>
        <v>Yes</v>
      </c>
      <c r="G2155" t="str">
        <f>INDEX(Hosts!$A:$M, MATCH(Places!$B2155,Hosts!$A:$A,0), MATCH(Places!G$1,Hosts!$A$1:$M$1,0))</f>
        <v>Within a few hours</v>
      </c>
      <c r="H2155" s="70">
        <f>INDEX(Hosts!$A:$M, MATCH(Places!$B2155,Hosts!$A:$A,0), MATCH(Places!H$1,Hosts!$A$1:$M$1,0))</f>
        <v>1</v>
      </c>
      <c r="I2155" s="70">
        <f>INDEX(Hosts!$A:$M, MATCH(Places!$B2155,Hosts!$A:$A,0), MATCH(Places!I$1,Hosts!$A$1:$M$1,0))</f>
        <v>0.82</v>
      </c>
      <c r="J2155" t="str">
        <f>INDEX(Hosts!$A:$M, MATCH(Places!$B2155,Hosts!$A:$A,0), MATCH(Places!J$1,Hosts!$A$1:$M$1,0))</f>
        <v>Yes</v>
      </c>
      <c r="K2155">
        <v>12</v>
      </c>
      <c r="L2155" t="str">
        <f>VLOOKUP($K2155,Neighborhoods!$A:$C,2,0)</f>
        <v>Brooklyn</v>
      </c>
      <c r="M2155" t="str">
        <f>VLOOKUP($K2155,Neighborhoods!$A:$C,3,0)</f>
        <v>Williamsburg</v>
      </c>
      <c r="N2155" t="str">
        <f>INDEX(Neighborhoods!$A:$C, MATCH(Places!$K2155,Neighborhoods!$A:$A,0), MATCH(Places!N$1,Neighborhoods!$A$1:$C$1,0))</f>
        <v>Brooklyn</v>
      </c>
      <c r="O2155" t="str">
        <f>INDEX(Neighborhoods!$A:$C, MATCH(Places!$K2155,Neighborhoods!$A:$A,0), MATCH(Places!O$1,Neighborhoods!$A$1:$C$1,0))</f>
        <v>Williamsburg</v>
      </c>
      <c r="P2155" t="s">
        <v>1</v>
      </c>
      <c r="Q2155" t="str">
        <f t="shared" si="132"/>
        <v>Yes</v>
      </c>
      <c r="R2155">
        <v>1</v>
      </c>
      <c r="S2155" t="str">
        <f t="shared" si="133"/>
        <v>Small</v>
      </c>
      <c r="T2155" s="50">
        <v>66</v>
      </c>
      <c r="U2155" s="70">
        <f t="shared" si="134"/>
        <v>0.03</v>
      </c>
      <c r="V2155" s="52">
        <v>4.99</v>
      </c>
      <c r="W2155" s="52" t="str" cm="1">
        <f t="array" ref="W2155">_xlfn.SWITCH(ROUND(V2155,0),5,"Excellent",4,"Good",3,"Ok","Bad")</f>
        <v>Excellent</v>
      </c>
      <c r="X2155">
        <v>74</v>
      </c>
      <c r="Y2155" t="str">
        <f t="shared" si="135"/>
        <v>No</v>
      </c>
      <c r="Z2155" s="68">
        <v>42608</v>
      </c>
      <c r="AA2155" s="68">
        <v>44056</v>
      </c>
      <c r="AB2155">
        <v>67</v>
      </c>
      <c r="AC2155" t="s">
        <v>15615</v>
      </c>
    </row>
    <row r="2156" spans="1:29" x14ac:dyDescent="0.3">
      <c r="A2156" t="s">
        <v>1598</v>
      </c>
      <c r="B2156">
        <v>2645</v>
      </c>
      <c r="C2156" t="str">
        <f>VLOOKUP($B2156,Hosts!$A:$M,10,0)</f>
        <v>Within a day</v>
      </c>
      <c r="D2156" s="70">
        <f>VLOOKUP($B2156,Hosts!$A:$M,11,0)</f>
        <v>1</v>
      </c>
      <c r="E2156" s="70">
        <f>VLOOKUP($B2156,Hosts!$A:$M,12,0)</f>
        <v>0.47</v>
      </c>
      <c r="F2156" t="str">
        <f>VLOOKUP($B2156,Hosts!$A:$M,13,0)</f>
        <v>Yes</v>
      </c>
      <c r="G2156" t="str">
        <f>INDEX(Hosts!$A:$M, MATCH(Places!$B2156,Hosts!$A:$A,0), MATCH(Places!G$1,Hosts!$A$1:$M$1,0))</f>
        <v>Within a day</v>
      </c>
      <c r="H2156" s="70">
        <f>INDEX(Hosts!$A:$M, MATCH(Places!$B2156,Hosts!$A:$A,0), MATCH(Places!H$1,Hosts!$A$1:$M$1,0))</f>
        <v>1</v>
      </c>
      <c r="I2156" s="70">
        <f>INDEX(Hosts!$A:$M, MATCH(Places!$B2156,Hosts!$A:$A,0), MATCH(Places!I$1,Hosts!$A$1:$M$1,0))</f>
        <v>0.47</v>
      </c>
      <c r="J2156" t="str">
        <f>INDEX(Hosts!$A:$M, MATCH(Places!$B2156,Hosts!$A:$A,0), MATCH(Places!J$1,Hosts!$A$1:$M$1,0))</f>
        <v>Yes</v>
      </c>
      <c r="K2156">
        <v>14</v>
      </c>
      <c r="L2156" t="str">
        <f>VLOOKUP($K2156,Neighborhoods!$A:$C,2,0)</f>
        <v>Manhattan</v>
      </c>
      <c r="M2156" t="str">
        <f>VLOOKUP($K2156,Neighborhoods!$A:$C,3,0)</f>
        <v>East Harlem</v>
      </c>
      <c r="N2156" t="str">
        <f>INDEX(Neighborhoods!$A:$C, MATCH(Places!$K2156,Neighborhoods!$A:$A,0), MATCH(Places!N$1,Neighborhoods!$A$1:$C$1,0))</f>
        <v>Manhattan</v>
      </c>
      <c r="O2156" t="str">
        <f>INDEX(Neighborhoods!$A:$C, MATCH(Places!$K2156,Neighborhoods!$A:$A,0), MATCH(Places!O$1,Neighborhoods!$A$1:$C$1,0))</f>
        <v>East Harlem</v>
      </c>
      <c r="P2156" t="s">
        <v>11822</v>
      </c>
      <c r="Q2156" t="str">
        <f t="shared" si="132"/>
        <v>No</v>
      </c>
      <c r="R2156">
        <v>4</v>
      </c>
      <c r="S2156" t="str">
        <f t="shared" si="133"/>
        <v>Medium</v>
      </c>
      <c r="T2156" s="50">
        <v>250</v>
      </c>
      <c r="U2156" s="70">
        <f t="shared" si="134"/>
        <v>0.04</v>
      </c>
      <c r="V2156" s="52">
        <v>4.75</v>
      </c>
      <c r="W2156" s="52" t="str" cm="1">
        <f t="array" ref="W2156">_xlfn.SWITCH(ROUND(V2156,0),5,"Excellent",4,"Good",3,"Ok","Bad")</f>
        <v>Excellent</v>
      </c>
      <c r="X2156">
        <v>55</v>
      </c>
      <c r="Y2156" t="str">
        <f t="shared" si="135"/>
        <v>No</v>
      </c>
      <c r="Z2156" s="68">
        <v>42618</v>
      </c>
      <c r="AA2156" s="68">
        <v>43807</v>
      </c>
      <c r="AB2156">
        <v>169</v>
      </c>
      <c r="AC2156" t="s">
        <v>15615</v>
      </c>
    </row>
    <row r="2157" spans="1:29" x14ac:dyDescent="0.3">
      <c r="A2157" t="s">
        <v>13556</v>
      </c>
      <c r="B2157">
        <v>2225</v>
      </c>
      <c r="C2157" t="str">
        <f>VLOOKUP($B2157,Hosts!$A:$M,10,0)</f>
        <v>Within a few hours</v>
      </c>
      <c r="D2157" s="70">
        <f>VLOOKUP($B2157,Hosts!$A:$M,11,0)</f>
        <v>1</v>
      </c>
      <c r="E2157" s="70">
        <f>VLOOKUP($B2157,Hosts!$A:$M,12,0)</f>
        <v>0</v>
      </c>
      <c r="F2157" t="str">
        <f>VLOOKUP($B2157,Hosts!$A:$M,13,0)</f>
        <v>No</v>
      </c>
      <c r="G2157" t="str">
        <f>INDEX(Hosts!$A:$M, MATCH(Places!$B2157,Hosts!$A:$A,0), MATCH(Places!G$1,Hosts!$A$1:$M$1,0))</f>
        <v>Within a few hours</v>
      </c>
      <c r="H2157" s="70">
        <f>INDEX(Hosts!$A:$M, MATCH(Places!$B2157,Hosts!$A:$A,0), MATCH(Places!H$1,Hosts!$A$1:$M$1,0))</f>
        <v>1</v>
      </c>
      <c r="I2157" s="70">
        <f>INDEX(Hosts!$A:$M, MATCH(Places!$B2157,Hosts!$A:$A,0), MATCH(Places!I$1,Hosts!$A$1:$M$1,0))</f>
        <v>0</v>
      </c>
      <c r="J2157" t="str">
        <f>INDEX(Hosts!$A:$M, MATCH(Places!$B2157,Hosts!$A:$A,0), MATCH(Places!J$1,Hosts!$A$1:$M$1,0))</f>
        <v>No</v>
      </c>
      <c r="K2157">
        <v>26</v>
      </c>
      <c r="L2157" t="str">
        <f>VLOOKUP($K2157,Neighborhoods!$A:$C,2,0)</f>
        <v>Queens</v>
      </c>
      <c r="M2157" t="str">
        <f>VLOOKUP($K2157,Neighborhoods!$A:$C,3,0)</f>
        <v>Sunnyside</v>
      </c>
      <c r="N2157" t="str">
        <f>INDEX(Neighborhoods!$A:$C, MATCH(Places!$K2157,Neighborhoods!$A:$A,0), MATCH(Places!N$1,Neighborhoods!$A$1:$C$1,0))</f>
        <v>Queens</v>
      </c>
      <c r="O2157" t="str">
        <f>INDEX(Neighborhoods!$A:$C, MATCH(Places!$K2157,Neighborhoods!$A:$A,0), MATCH(Places!O$1,Neighborhoods!$A$1:$C$1,0))</f>
        <v>Sunnyside</v>
      </c>
      <c r="P2157" t="s">
        <v>1</v>
      </c>
      <c r="Q2157" t="str">
        <f t="shared" si="132"/>
        <v>Yes</v>
      </c>
      <c r="R2157">
        <v>2</v>
      </c>
      <c r="S2157" t="str">
        <f t="shared" si="133"/>
        <v>Small</v>
      </c>
      <c r="T2157" s="50">
        <v>57</v>
      </c>
      <c r="U2157" s="70">
        <f t="shared" si="134"/>
        <v>0.03</v>
      </c>
      <c r="V2157" s="52">
        <v>4.8600000000000003</v>
      </c>
      <c r="W2157" s="52" t="str" cm="1">
        <f t="array" ref="W2157">_xlfn.SWITCH(ROUND(V2157,0),5,"Excellent",4,"Good",3,"Ok","Bad")</f>
        <v>Excellent</v>
      </c>
      <c r="X2157">
        <v>7</v>
      </c>
      <c r="Y2157" t="str">
        <f t="shared" si="135"/>
        <v>No</v>
      </c>
      <c r="Z2157" s="68">
        <v>42737</v>
      </c>
      <c r="AA2157" s="68">
        <v>43131</v>
      </c>
      <c r="AB2157">
        <v>75</v>
      </c>
      <c r="AC2157" t="s">
        <v>15616</v>
      </c>
    </row>
    <row r="2158" spans="1:29" x14ac:dyDescent="0.3">
      <c r="A2158" t="s">
        <v>14499</v>
      </c>
      <c r="B2158">
        <v>2335</v>
      </c>
      <c r="C2158" t="str">
        <f>VLOOKUP($B2158,Hosts!$A:$M,10,0)</f>
        <v>A few days or more</v>
      </c>
      <c r="D2158" s="70">
        <f>VLOOKUP($B2158,Hosts!$A:$M,11,0)</f>
        <v>0</v>
      </c>
      <c r="E2158" s="70">
        <f>VLOOKUP($B2158,Hosts!$A:$M,12,0)</f>
        <v>0.5</v>
      </c>
      <c r="F2158" t="str">
        <f>VLOOKUP($B2158,Hosts!$A:$M,13,0)</f>
        <v>No</v>
      </c>
      <c r="G2158" t="str">
        <f>INDEX(Hosts!$A:$M, MATCH(Places!$B2158,Hosts!$A:$A,0), MATCH(Places!G$1,Hosts!$A$1:$M$1,0))</f>
        <v>A few days or more</v>
      </c>
      <c r="H2158" s="70">
        <f>INDEX(Hosts!$A:$M, MATCH(Places!$B2158,Hosts!$A:$A,0), MATCH(Places!H$1,Hosts!$A$1:$M$1,0))</f>
        <v>0</v>
      </c>
      <c r="I2158" s="70">
        <f>INDEX(Hosts!$A:$M, MATCH(Places!$B2158,Hosts!$A:$A,0), MATCH(Places!I$1,Hosts!$A$1:$M$1,0))</f>
        <v>0.5</v>
      </c>
      <c r="J2158" t="str">
        <f>INDEX(Hosts!$A:$M, MATCH(Places!$B2158,Hosts!$A:$A,0), MATCH(Places!J$1,Hosts!$A$1:$M$1,0))</f>
        <v>No</v>
      </c>
      <c r="K2158">
        <v>16</v>
      </c>
      <c r="L2158" t="str">
        <f>VLOOKUP($K2158,Neighborhoods!$A:$C,2,0)</f>
        <v>Manhattan</v>
      </c>
      <c r="M2158" t="str">
        <f>VLOOKUP($K2158,Neighborhoods!$A:$C,3,0)</f>
        <v>Harlem</v>
      </c>
      <c r="N2158" t="str">
        <f>INDEX(Neighborhoods!$A:$C, MATCH(Places!$K2158,Neighborhoods!$A:$A,0), MATCH(Places!N$1,Neighborhoods!$A$1:$C$1,0))</f>
        <v>Manhattan</v>
      </c>
      <c r="O2158" t="str">
        <f>INDEX(Neighborhoods!$A:$C, MATCH(Places!$K2158,Neighborhoods!$A:$A,0), MATCH(Places!O$1,Neighborhoods!$A$1:$C$1,0))</f>
        <v>Harlem</v>
      </c>
      <c r="P2158" t="s">
        <v>1</v>
      </c>
      <c r="Q2158" t="str">
        <f t="shared" si="132"/>
        <v>Yes</v>
      </c>
      <c r="R2158">
        <v>2</v>
      </c>
      <c r="S2158" t="str">
        <f t="shared" si="133"/>
        <v>Small</v>
      </c>
      <c r="T2158" s="50">
        <v>60</v>
      </c>
      <c r="U2158" s="70">
        <f t="shared" si="134"/>
        <v>0.03</v>
      </c>
      <c r="V2158" s="52">
        <v>4.8899999999999997</v>
      </c>
      <c r="W2158" s="52" t="str" cm="1">
        <f t="array" ref="W2158">_xlfn.SWITCH(ROUND(V2158,0),5,"Excellent",4,"Good",3,"Ok","Bad")</f>
        <v>Excellent</v>
      </c>
      <c r="X2158">
        <v>37</v>
      </c>
      <c r="Y2158" t="str">
        <f t="shared" si="135"/>
        <v>No</v>
      </c>
      <c r="Z2158" s="68">
        <v>42614</v>
      </c>
      <c r="AA2158" s="68">
        <v>43676</v>
      </c>
      <c r="AB2158">
        <v>363</v>
      </c>
      <c r="AC2158" t="s">
        <v>15615</v>
      </c>
    </row>
    <row r="2159" spans="1:29" x14ac:dyDescent="0.3">
      <c r="A2159" t="s">
        <v>1599</v>
      </c>
      <c r="B2159">
        <v>636</v>
      </c>
      <c r="C2159" t="str">
        <f>VLOOKUP($B2159,Hosts!$A:$M,10,0)</f>
        <v>Within an hour</v>
      </c>
      <c r="D2159" s="70">
        <f>VLOOKUP($B2159,Hosts!$A:$M,11,0)</f>
        <v>1</v>
      </c>
      <c r="E2159" s="70">
        <f>VLOOKUP($B2159,Hosts!$A:$M,12,0)</f>
        <v>1</v>
      </c>
      <c r="F2159" t="str">
        <f>VLOOKUP($B2159,Hosts!$A:$M,13,0)</f>
        <v>No</v>
      </c>
      <c r="G2159" t="str">
        <f>INDEX(Hosts!$A:$M, MATCH(Places!$B2159,Hosts!$A:$A,0), MATCH(Places!G$1,Hosts!$A$1:$M$1,0))</f>
        <v>Within an hour</v>
      </c>
      <c r="H2159" s="70">
        <f>INDEX(Hosts!$A:$M, MATCH(Places!$B2159,Hosts!$A:$A,0), MATCH(Places!H$1,Hosts!$A$1:$M$1,0))</f>
        <v>1</v>
      </c>
      <c r="I2159" s="70">
        <f>INDEX(Hosts!$A:$M, MATCH(Places!$B2159,Hosts!$A:$A,0), MATCH(Places!I$1,Hosts!$A$1:$M$1,0))</f>
        <v>1</v>
      </c>
      <c r="J2159" t="str">
        <f>INDEX(Hosts!$A:$M, MATCH(Places!$B2159,Hosts!$A:$A,0), MATCH(Places!J$1,Hosts!$A$1:$M$1,0))</f>
        <v>No</v>
      </c>
      <c r="K2159">
        <v>12</v>
      </c>
      <c r="L2159" t="str">
        <f>VLOOKUP($K2159,Neighborhoods!$A:$C,2,0)</f>
        <v>Brooklyn</v>
      </c>
      <c r="M2159" t="str">
        <f>VLOOKUP($K2159,Neighborhoods!$A:$C,3,0)</f>
        <v>Williamsburg</v>
      </c>
      <c r="N2159" t="str">
        <f>INDEX(Neighborhoods!$A:$C, MATCH(Places!$K2159,Neighborhoods!$A:$A,0), MATCH(Places!N$1,Neighborhoods!$A$1:$C$1,0))</f>
        <v>Brooklyn</v>
      </c>
      <c r="O2159" t="str">
        <f>INDEX(Neighborhoods!$A:$C, MATCH(Places!$K2159,Neighborhoods!$A:$A,0), MATCH(Places!O$1,Neighborhoods!$A$1:$C$1,0))</f>
        <v>Williamsburg</v>
      </c>
      <c r="P2159" t="s">
        <v>11822</v>
      </c>
      <c r="Q2159" t="str">
        <f t="shared" si="132"/>
        <v>No</v>
      </c>
      <c r="R2159">
        <v>8</v>
      </c>
      <c r="S2159" t="str">
        <f t="shared" si="133"/>
        <v>Large</v>
      </c>
      <c r="T2159" s="50">
        <v>339</v>
      </c>
      <c r="U2159" s="70">
        <f t="shared" si="134"/>
        <v>0.04</v>
      </c>
      <c r="V2159" s="52">
        <v>4.8</v>
      </c>
      <c r="W2159" s="52" t="str" cm="1">
        <f t="array" ref="W2159">_xlfn.SWITCH(ROUND(V2159,0),5,"Excellent",4,"Good",3,"Ok","Bad")</f>
        <v>Excellent</v>
      </c>
      <c r="X2159">
        <v>109</v>
      </c>
      <c r="Y2159" t="str">
        <f t="shared" si="135"/>
        <v>No</v>
      </c>
      <c r="Z2159" s="68">
        <v>42590</v>
      </c>
      <c r="AA2159" s="68">
        <v>44007</v>
      </c>
      <c r="AB2159">
        <v>103</v>
      </c>
      <c r="AC2159" t="s">
        <v>15616</v>
      </c>
    </row>
    <row r="2160" spans="1:29" x14ac:dyDescent="0.3">
      <c r="A2160" t="s">
        <v>14451</v>
      </c>
      <c r="B2160">
        <v>98</v>
      </c>
      <c r="C2160" t="str">
        <f>VLOOKUP($B2160,Hosts!$A:$M,10,0)</f>
        <v>Within a few hours</v>
      </c>
      <c r="D2160" s="70">
        <f>VLOOKUP($B2160,Hosts!$A:$M,11,0)</f>
        <v>1</v>
      </c>
      <c r="E2160" s="70">
        <f>VLOOKUP($B2160,Hosts!$A:$M,12,0)</f>
        <v>0.92</v>
      </c>
      <c r="F2160" t="str">
        <f>VLOOKUP($B2160,Hosts!$A:$M,13,0)</f>
        <v>Yes</v>
      </c>
      <c r="G2160" t="str">
        <f>INDEX(Hosts!$A:$M, MATCH(Places!$B2160,Hosts!$A:$A,0), MATCH(Places!G$1,Hosts!$A$1:$M$1,0))</f>
        <v>Within a few hours</v>
      </c>
      <c r="H2160" s="70">
        <f>INDEX(Hosts!$A:$M, MATCH(Places!$B2160,Hosts!$A:$A,0), MATCH(Places!H$1,Hosts!$A$1:$M$1,0))</f>
        <v>1</v>
      </c>
      <c r="I2160" s="70">
        <f>INDEX(Hosts!$A:$M, MATCH(Places!$B2160,Hosts!$A:$A,0), MATCH(Places!I$1,Hosts!$A$1:$M$1,0))</f>
        <v>0.92</v>
      </c>
      <c r="J2160" t="str">
        <f>INDEX(Hosts!$A:$M, MATCH(Places!$B2160,Hosts!$A:$A,0), MATCH(Places!J$1,Hosts!$A$1:$M$1,0))</f>
        <v>Yes</v>
      </c>
      <c r="K2160">
        <v>8</v>
      </c>
      <c r="L2160" t="str">
        <f>VLOOKUP($K2160,Neighborhoods!$A:$C,2,0)</f>
        <v>Brooklyn</v>
      </c>
      <c r="M2160" t="str">
        <f>VLOOKUP($K2160,Neighborhoods!$A:$C,3,0)</f>
        <v>Bushwick</v>
      </c>
      <c r="N2160" t="str">
        <f>INDEX(Neighborhoods!$A:$C, MATCH(Places!$K2160,Neighborhoods!$A:$A,0), MATCH(Places!N$1,Neighborhoods!$A$1:$C$1,0))</f>
        <v>Brooklyn</v>
      </c>
      <c r="O2160" t="str">
        <f>INDEX(Neighborhoods!$A:$C, MATCH(Places!$K2160,Neighborhoods!$A:$A,0), MATCH(Places!O$1,Neighborhoods!$A$1:$C$1,0))</f>
        <v>Bushwick</v>
      </c>
      <c r="P2160" t="s">
        <v>11822</v>
      </c>
      <c r="Q2160" t="str">
        <f t="shared" si="132"/>
        <v>No</v>
      </c>
      <c r="R2160">
        <v>5</v>
      </c>
      <c r="S2160" t="str">
        <f t="shared" si="133"/>
        <v>Medium</v>
      </c>
      <c r="T2160" s="50">
        <v>131</v>
      </c>
      <c r="U2160" s="70">
        <f t="shared" si="134"/>
        <v>0.03</v>
      </c>
      <c r="V2160" s="52">
        <v>4.91</v>
      </c>
      <c r="W2160" s="52" t="str" cm="1">
        <f t="array" ref="W2160">_xlfn.SWITCH(ROUND(V2160,0),5,"Excellent",4,"Good",3,"Ok","Bad")</f>
        <v>Excellent</v>
      </c>
      <c r="X2160">
        <v>141</v>
      </c>
      <c r="Y2160" t="str">
        <f t="shared" si="135"/>
        <v>Yes</v>
      </c>
      <c r="Z2160" s="68">
        <v>42940</v>
      </c>
      <c r="AA2160" s="68">
        <v>43913</v>
      </c>
      <c r="AB2160">
        <v>110</v>
      </c>
      <c r="AC2160" t="s">
        <v>15615</v>
      </c>
    </row>
    <row r="2161" spans="1:29" x14ac:dyDescent="0.3">
      <c r="A2161" t="s">
        <v>1600</v>
      </c>
      <c r="B2161">
        <v>2084</v>
      </c>
      <c r="C2161" t="str">
        <f>VLOOKUP($B2161,Hosts!$A:$M,10,0)</f>
        <v>Within an hour</v>
      </c>
      <c r="D2161" s="70">
        <f>VLOOKUP($B2161,Hosts!$A:$M,11,0)</f>
        <v>0.79</v>
      </c>
      <c r="E2161" s="70">
        <f>VLOOKUP($B2161,Hosts!$A:$M,12,0)</f>
        <v>1</v>
      </c>
      <c r="F2161" t="str">
        <f>VLOOKUP($B2161,Hosts!$A:$M,13,0)</f>
        <v>Yes</v>
      </c>
      <c r="G2161" t="str">
        <f>INDEX(Hosts!$A:$M, MATCH(Places!$B2161,Hosts!$A:$A,0), MATCH(Places!G$1,Hosts!$A$1:$M$1,0))</f>
        <v>Within an hour</v>
      </c>
      <c r="H2161" s="70">
        <f>INDEX(Hosts!$A:$M, MATCH(Places!$B2161,Hosts!$A:$A,0), MATCH(Places!H$1,Hosts!$A$1:$M$1,0))</f>
        <v>0.79</v>
      </c>
      <c r="I2161" s="70">
        <f>INDEX(Hosts!$A:$M, MATCH(Places!$B2161,Hosts!$A:$A,0), MATCH(Places!I$1,Hosts!$A$1:$M$1,0))</f>
        <v>1</v>
      </c>
      <c r="J2161" t="str">
        <f>INDEX(Hosts!$A:$M, MATCH(Places!$B2161,Hosts!$A:$A,0), MATCH(Places!J$1,Hosts!$A$1:$M$1,0))</f>
        <v>Yes</v>
      </c>
      <c r="K2161">
        <v>24</v>
      </c>
      <c r="L2161" t="str">
        <f>VLOOKUP($K2161,Neighborhoods!$A:$C,2,0)</f>
        <v>Queens</v>
      </c>
      <c r="M2161" t="str">
        <f>VLOOKUP($K2161,Neighborhoods!$A:$C,3,0)</f>
        <v>Long Island City</v>
      </c>
      <c r="N2161" t="str">
        <f>INDEX(Neighborhoods!$A:$C, MATCH(Places!$K2161,Neighborhoods!$A:$A,0), MATCH(Places!N$1,Neighborhoods!$A$1:$C$1,0))</f>
        <v>Queens</v>
      </c>
      <c r="O2161" t="str">
        <f>INDEX(Neighborhoods!$A:$C, MATCH(Places!$K2161,Neighborhoods!$A:$A,0), MATCH(Places!O$1,Neighborhoods!$A$1:$C$1,0))</f>
        <v>Long Island City</v>
      </c>
      <c r="P2161" t="s">
        <v>1</v>
      </c>
      <c r="Q2161" t="str">
        <f t="shared" si="132"/>
        <v>Yes</v>
      </c>
      <c r="R2161">
        <v>2</v>
      </c>
      <c r="S2161" t="str">
        <f t="shared" si="133"/>
        <v>Small</v>
      </c>
      <c r="T2161" s="50">
        <v>68</v>
      </c>
      <c r="U2161" s="70">
        <f t="shared" si="134"/>
        <v>0.03</v>
      </c>
      <c r="V2161" s="52">
        <v>4.8899999999999997</v>
      </c>
      <c r="W2161" s="52" t="str" cm="1">
        <f t="array" ref="W2161">_xlfn.SWITCH(ROUND(V2161,0),5,"Excellent",4,"Good",3,"Ok","Bad")</f>
        <v>Excellent</v>
      </c>
      <c r="X2161">
        <v>141</v>
      </c>
      <c r="Y2161" t="str">
        <f t="shared" si="135"/>
        <v>Yes</v>
      </c>
      <c r="Z2161" s="68">
        <v>42584</v>
      </c>
      <c r="AA2161" s="68">
        <v>44025</v>
      </c>
      <c r="AB2161">
        <v>15</v>
      </c>
      <c r="AC2161" t="s">
        <v>15616</v>
      </c>
    </row>
    <row r="2162" spans="1:29" x14ac:dyDescent="0.3">
      <c r="A2162" t="s">
        <v>1601</v>
      </c>
      <c r="B2162">
        <v>782</v>
      </c>
      <c r="C2162" t="str">
        <f>VLOOKUP($B2162,Hosts!$A:$M,10,0)</f>
        <v>Within an hour</v>
      </c>
      <c r="D2162" s="70">
        <f>VLOOKUP($B2162,Hosts!$A:$M,11,0)</f>
        <v>1</v>
      </c>
      <c r="E2162" s="70">
        <f>VLOOKUP($B2162,Hosts!$A:$M,12,0)</f>
        <v>1</v>
      </c>
      <c r="F2162" t="str">
        <f>VLOOKUP($B2162,Hosts!$A:$M,13,0)</f>
        <v>Yes</v>
      </c>
      <c r="G2162" t="str">
        <f>INDEX(Hosts!$A:$M, MATCH(Places!$B2162,Hosts!$A:$A,0), MATCH(Places!G$1,Hosts!$A$1:$M$1,0))</f>
        <v>Within an hour</v>
      </c>
      <c r="H2162" s="70">
        <f>INDEX(Hosts!$A:$M, MATCH(Places!$B2162,Hosts!$A:$A,0), MATCH(Places!H$1,Hosts!$A$1:$M$1,0))</f>
        <v>1</v>
      </c>
      <c r="I2162" s="70">
        <f>INDEX(Hosts!$A:$M, MATCH(Places!$B2162,Hosts!$A:$A,0), MATCH(Places!I$1,Hosts!$A$1:$M$1,0))</f>
        <v>1</v>
      </c>
      <c r="J2162" t="str">
        <f>INDEX(Hosts!$A:$M, MATCH(Places!$B2162,Hosts!$A:$A,0), MATCH(Places!J$1,Hosts!$A$1:$M$1,0))</f>
        <v>Yes</v>
      </c>
      <c r="K2162">
        <v>7</v>
      </c>
      <c r="L2162" t="str">
        <f>VLOOKUP($K2162,Neighborhoods!$A:$C,2,0)</f>
        <v>Brooklyn</v>
      </c>
      <c r="M2162" t="str">
        <f>VLOOKUP($K2162,Neighborhoods!$A:$C,3,0)</f>
        <v>Bedford-Stuyvesant</v>
      </c>
      <c r="N2162" t="str">
        <f>INDEX(Neighborhoods!$A:$C, MATCH(Places!$K2162,Neighborhoods!$A:$A,0), MATCH(Places!N$1,Neighborhoods!$A$1:$C$1,0))</f>
        <v>Brooklyn</v>
      </c>
      <c r="O2162" t="str">
        <f>INDEX(Neighborhoods!$A:$C, MATCH(Places!$K2162,Neighborhoods!$A:$A,0), MATCH(Places!O$1,Neighborhoods!$A$1:$C$1,0))</f>
        <v>Bedford-Stuyvesant</v>
      </c>
      <c r="P2162" t="s">
        <v>16</v>
      </c>
      <c r="Q2162" t="str">
        <f t="shared" si="132"/>
        <v>Yes</v>
      </c>
      <c r="R2162">
        <v>1</v>
      </c>
      <c r="S2162" t="str">
        <f t="shared" si="133"/>
        <v>Small</v>
      </c>
      <c r="T2162" s="50">
        <v>52</v>
      </c>
      <c r="U2162" s="70">
        <f t="shared" si="134"/>
        <v>0.03</v>
      </c>
      <c r="V2162" s="52">
        <v>4.3</v>
      </c>
      <c r="W2162" s="52" t="str" cm="1">
        <f t="array" ref="W2162">_xlfn.SWITCH(ROUND(V2162,0),5,"Excellent",4,"Good",3,"Ok","Bad")</f>
        <v>Good</v>
      </c>
      <c r="X2162">
        <v>10</v>
      </c>
      <c r="Y2162" t="str">
        <f t="shared" si="135"/>
        <v>No</v>
      </c>
      <c r="Z2162" s="68">
        <v>42606</v>
      </c>
      <c r="AA2162" s="68">
        <v>43035</v>
      </c>
      <c r="AB2162">
        <v>365</v>
      </c>
      <c r="AC2162" t="s">
        <v>15616</v>
      </c>
    </row>
    <row r="2163" spans="1:29" x14ac:dyDescent="0.3">
      <c r="A2163" t="s">
        <v>1602</v>
      </c>
      <c r="B2163">
        <v>2358</v>
      </c>
      <c r="C2163" t="str">
        <f>VLOOKUP($B2163,Hosts!$A:$M,10,0)</f>
        <v>Within an hour</v>
      </c>
      <c r="D2163" s="70">
        <f>VLOOKUP($B2163,Hosts!$A:$M,11,0)</f>
        <v>1</v>
      </c>
      <c r="E2163" s="70">
        <f>VLOOKUP($B2163,Hosts!$A:$M,12,0)</f>
        <v>0.95</v>
      </c>
      <c r="F2163" t="str">
        <f>VLOOKUP($B2163,Hosts!$A:$M,13,0)</f>
        <v>Yes</v>
      </c>
      <c r="G2163" t="str">
        <f>INDEX(Hosts!$A:$M, MATCH(Places!$B2163,Hosts!$A:$A,0), MATCH(Places!G$1,Hosts!$A$1:$M$1,0))</f>
        <v>Within an hour</v>
      </c>
      <c r="H2163" s="70">
        <f>INDEX(Hosts!$A:$M, MATCH(Places!$B2163,Hosts!$A:$A,0), MATCH(Places!H$1,Hosts!$A$1:$M$1,0))</f>
        <v>1</v>
      </c>
      <c r="I2163" s="70">
        <f>INDEX(Hosts!$A:$M, MATCH(Places!$B2163,Hosts!$A:$A,0), MATCH(Places!I$1,Hosts!$A$1:$M$1,0))</f>
        <v>0.95</v>
      </c>
      <c r="J2163" t="str">
        <f>INDEX(Hosts!$A:$M, MATCH(Places!$B2163,Hosts!$A:$A,0), MATCH(Places!J$1,Hosts!$A$1:$M$1,0))</f>
        <v>Yes</v>
      </c>
      <c r="K2163">
        <v>19</v>
      </c>
      <c r="L2163" t="str">
        <f>VLOOKUP($K2163,Neighborhoods!$A:$C,2,0)</f>
        <v>Manhattan</v>
      </c>
      <c r="M2163" t="str">
        <f>VLOOKUP($K2163,Neighborhoods!$A:$C,3,0)</f>
        <v>Upper East Side</v>
      </c>
      <c r="N2163" t="str">
        <f>INDEX(Neighborhoods!$A:$C, MATCH(Places!$K2163,Neighborhoods!$A:$A,0), MATCH(Places!N$1,Neighborhoods!$A$1:$C$1,0))</f>
        <v>Manhattan</v>
      </c>
      <c r="O2163" t="str">
        <f>INDEX(Neighborhoods!$A:$C, MATCH(Places!$K2163,Neighborhoods!$A:$A,0), MATCH(Places!O$1,Neighborhoods!$A$1:$C$1,0))</f>
        <v>Upper East Side</v>
      </c>
      <c r="P2163" t="s">
        <v>11822</v>
      </c>
      <c r="Q2163" t="str">
        <f t="shared" si="132"/>
        <v>No</v>
      </c>
      <c r="R2163">
        <v>2</v>
      </c>
      <c r="S2163" t="str">
        <f t="shared" si="133"/>
        <v>Small</v>
      </c>
      <c r="T2163" s="50">
        <v>161</v>
      </c>
      <c r="U2163" s="70">
        <f t="shared" si="134"/>
        <v>0.03</v>
      </c>
      <c r="V2163" s="52">
        <v>4.92</v>
      </c>
      <c r="W2163" s="52" t="str" cm="1">
        <f t="array" ref="W2163">_xlfn.SWITCH(ROUND(V2163,0),5,"Excellent",4,"Good",3,"Ok","Bad")</f>
        <v>Excellent</v>
      </c>
      <c r="X2163">
        <v>153</v>
      </c>
      <c r="Y2163" t="str">
        <f t="shared" si="135"/>
        <v>Yes</v>
      </c>
      <c r="Z2163" s="68">
        <v>42635</v>
      </c>
      <c r="AA2163" s="68">
        <v>43901</v>
      </c>
      <c r="AB2163">
        <v>321</v>
      </c>
      <c r="AC2163" t="s">
        <v>15615</v>
      </c>
    </row>
    <row r="2164" spans="1:29" x14ac:dyDescent="0.3">
      <c r="A2164" t="s">
        <v>13208</v>
      </c>
      <c r="B2164">
        <v>2946</v>
      </c>
      <c r="C2164" t="str">
        <f>VLOOKUP($B2164,Hosts!$A:$M,10,0)</f>
        <v>Within an hour</v>
      </c>
      <c r="D2164" s="70">
        <f>VLOOKUP($B2164,Hosts!$A:$M,11,0)</f>
        <v>1</v>
      </c>
      <c r="E2164" s="70">
        <f>VLOOKUP($B2164,Hosts!$A:$M,12,0)</f>
        <v>1</v>
      </c>
      <c r="F2164" t="str">
        <f>VLOOKUP($B2164,Hosts!$A:$M,13,0)</f>
        <v>Yes</v>
      </c>
      <c r="G2164" t="str">
        <f>INDEX(Hosts!$A:$M, MATCH(Places!$B2164,Hosts!$A:$A,0), MATCH(Places!G$1,Hosts!$A$1:$M$1,0))</f>
        <v>Within an hour</v>
      </c>
      <c r="H2164" s="70">
        <f>INDEX(Hosts!$A:$M, MATCH(Places!$B2164,Hosts!$A:$A,0), MATCH(Places!H$1,Hosts!$A$1:$M$1,0))</f>
        <v>1</v>
      </c>
      <c r="I2164" s="70">
        <f>INDEX(Hosts!$A:$M, MATCH(Places!$B2164,Hosts!$A:$A,0), MATCH(Places!I$1,Hosts!$A$1:$M$1,0))</f>
        <v>1</v>
      </c>
      <c r="J2164" t="str">
        <f>INDEX(Hosts!$A:$M, MATCH(Places!$B2164,Hosts!$A:$A,0), MATCH(Places!J$1,Hosts!$A$1:$M$1,0))</f>
        <v>Yes</v>
      </c>
      <c r="K2164">
        <v>17</v>
      </c>
      <c r="L2164" t="str">
        <f>VLOOKUP($K2164,Neighborhoods!$A:$C,2,0)</f>
        <v>Manhattan</v>
      </c>
      <c r="M2164" t="str">
        <f>VLOOKUP($K2164,Neighborhoods!$A:$C,3,0)</f>
        <v>Hell's Kitchen</v>
      </c>
      <c r="N2164" t="str">
        <f>INDEX(Neighborhoods!$A:$C, MATCH(Places!$K2164,Neighborhoods!$A:$A,0), MATCH(Places!N$1,Neighborhoods!$A$1:$C$1,0))</f>
        <v>Manhattan</v>
      </c>
      <c r="O2164" t="str">
        <f>INDEX(Neighborhoods!$A:$C, MATCH(Places!$K2164,Neighborhoods!$A:$A,0), MATCH(Places!O$1,Neighborhoods!$A$1:$C$1,0))</f>
        <v>Hell's Kitchen</v>
      </c>
      <c r="P2164" t="s">
        <v>1</v>
      </c>
      <c r="Q2164" t="str">
        <f t="shared" si="132"/>
        <v>Yes</v>
      </c>
      <c r="R2164">
        <v>2</v>
      </c>
      <c r="S2164" t="str">
        <f t="shared" si="133"/>
        <v>Small</v>
      </c>
      <c r="T2164" s="50">
        <v>212</v>
      </c>
      <c r="U2164" s="70">
        <f t="shared" si="134"/>
        <v>0.04</v>
      </c>
      <c r="V2164" s="52">
        <v>4.82</v>
      </c>
      <c r="W2164" s="52" t="str" cm="1">
        <f t="array" ref="W2164">_xlfn.SWITCH(ROUND(V2164,0),5,"Excellent",4,"Good",3,"Ok","Bad")</f>
        <v>Excellent</v>
      </c>
      <c r="X2164">
        <v>45</v>
      </c>
      <c r="Y2164" t="str">
        <f t="shared" si="135"/>
        <v>No</v>
      </c>
      <c r="Z2164" s="68">
        <v>42991</v>
      </c>
      <c r="AA2164" s="68">
        <v>43832</v>
      </c>
      <c r="AB2164">
        <v>352</v>
      </c>
      <c r="AC2164" t="s">
        <v>15615</v>
      </c>
    </row>
    <row r="2165" spans="1:29" x14ac:dyDescent="0.3">
      <c r="A2165" t="s">
        <v>1603</v>
      </c>
      <c r="B2165">
        <v>2943</v>
      </c>
      <c r="C2165" t="str">
        <f>VLOOKUP($B2165,Hosts!$A:$M,10,0)</f>
        <v>Within an hour</v>
      </c>
      <c r="D2165" s="70">
        <f>VLOOKUP($B2165,Hosts!$A:$M,11,0)</f>
        <v>1</v>
      </c>
      <c r="E2165" s="70">
        <f>VLOOKUP($B2165,Hosts!$A:$M,12,0)</f>
        <v>1</v>
      </c>
      <c r="F2165" t="str">
        <f>VLOOKUP($B2165,Hosts!$A:$M,13,0)</f>
        <v>No</v>
      </c>
      <c r="G2165" t="str">
        <f>INDEX(Hosts!$A:$M, MATCH(Places!$B2165,Hosts!$A:$A,0), MATCH(Places!G$1,Hosts!$A$1:$M$1,0))</f>
        <v>Within an hour</v>
      </c>
      <c r="H2165" s="70">
        <f>INDEX(Hosts!$A:$M, MATCH(Places!$B2165,Hosts!$A:$A,0), MATCH(Places!H$1,Hosts!$A$1:$M$1,0))</f>
        <v>1</v>
      </c>
      <c r="I2165" s="70">
        <f>INDEX(Hosts!$A:$M, MATCH(Places!$B2165,Hosts!$A:$A,0), MATCH(Places!I$1,Hosts!$A$1:$M$1,0))</f>
        <v>1</v>
      </c>
      <c r="J2165" t="str">
        <f>INDEX(Hosts!$A:$M, MATCH(Places!$B2165,Hosts!$A:$A,0), MATCH(Places!J$1,Hosts!$A$1:$M$1,0))</f>
        <v>No</v>
      </c>
      <c r="K2165">
        <v>12</v>
      </c>
      <c r="L2165" t="str">
        <f>VLOOKUP($K2165,Neighborhoods!$A:$C,2,0)</f>
        <v>Brooklyn</v>
      </c>
      <c r="M2165" t="str">
        <f>VLOOKUP($K2165,Neighborhoods!$A:$C,3,0)</f>
        <v>Williamsburg</v>
      </c>
      <c r="N2165" t="str">
        <f>INDEX(Neighborhoods!$A:$C, MATCH(Places!$K2165,Neighborhoods!$A:$A,0), MATCH(Places!N$1,Neighborhoods!$A$1:$C$1,0))</f>
        <v>Brooklyn</v>
      </c>
      <c r="O2165" t="str">
        <f>INDEX(Neighborhoods!$A:$C, MATCH(Places!$K2165,Neighborhoods!$A:$A,0), MATCH(Places!O$1,Neighborhoods!$A$1:$C$1,0))</f>
        <v>Williamsburg</v>
      </c>
      <c r="P2165" t="s">
        <v>11822</v>
      </c>
      <c r="Q2165" t="str">
        <f t="shared" si="132"/>
        <v>No</v>
      </c>
      <c r="R2165">
        <v>7</v>
      </c>
      <c r="S2165" t="str">
        <f t="shared" si="133"/>
        <v>Large</v>
      </c>
      <c r="T2165" s="50">
        <v>104</v>
      </c>
      <c r="U2165" s="70">
        <f t="shared" si="134"/>
        <v>0.03</v>
      </c>
      <c r="V2165" s="52">
        <v>4.66</v>
      </c>
      <c r="W2165" s="52" t="str" cm="1">
        <f t="array" ref="W2165">_xlfn.SWITCH(ROUND(V2165,0),5,"Excellent",4,"Good",3,"Ok","Bad")</f>
        <v>Excellent</v>
      </c>
      <c r="X2165">
        <v>151</v>
      </c>
      <c r="Y2165" t="str">
        <f t="shared" si="135"/>
        <v>No</v>
      </c>
      <c r="Z2165" s="68">
        <v>42623</v>
      </c>
      <c r="AA2165" s="68">
        <v>43898</v>
      </c>
      <c r="AB2165">
        <v>322</v>
      </c>
      <c r="AC2165" t="s">
        <v>15616</v>
      </c>
    </row>
    <row r="2166" spans="1:29" x14ac:dyDescent="0.3">
      <c r="A2166" t="s">
        <v>1604</v>
      </c>
      <c r="B2166">
        <v>2950</v>
      </c>
      <c r="C2166" t="str">
        <f>VLOOKUP($B2166,Hosts!$A:$M,10,0)</f>
        <v>A few days or more</v>
      </c>
      <c r="D2166" s="70">
        <f>VLOOKUP($B2166,Hosts!$A:$M,11,0)</f>
        <v>0</v>
      </c>
      <c r="E2166" s="70">
        <f>VLOOKUP($B2166,Hosts!$A:$M,12,0)</f>
        <v>0.47</v>
      </c>
      <c r="F2166" t="str">
        <f>VLOOKUP($B2166,Hosts!$A:$M,13,0)</f>
        <v>No</v>
      </c>
      <c r="G2166" t="str">
        <f>INDEX(Hosts!$A:$M, MATCH(Places!$B2166,Hosts!$A:$A,0), MATCH(Places!G$1,Hosts!$A$1:$M$1,0))</f>
        <v>A few days or more</v>
      </c>
      <c r="H2166" s="70">
        <f>INDEX(Hosts!$A:$M, MATCH(Places!$B2166,Hosts!$A:$A,0), MATCH(Places!H$1,Hosts!$A$1:$M$1,0))</f>
        <v>0</v>
      </c>
      <c r="I2166" s="70">
        <f>INDEX(Hosts!$A:$M, MATCH(Places!$B2166,Hosts!$A:$A,0), MATCH(Places!I$1,Hosts!$A$1:$M$1,0))</f>
        <v>0.47</v>
      </c>
      <c r="J2166" t="str">
        <f>INDEX(Hosts!$A:$M, MATCH(Places!$B2166,Hosts!$A:$A,0), MATCH(Places!J$1,Hosts!$A$1:$M$1,0))</f>
        <v>No</v>
      </c>
      <c r="K2166">
        <v>23</v>
      </c>
      <c r="L2166" t="str">
        <f>VLOOKUP($K2166,Neighborhoods!$A:$C,2,0)</f>
        <v>Queens</v>
      </c>
      <c r="M2166" t="str">
        <f>VLOOKUP($K2166,Neighborhoods!$A:$C,3,0)</f>
        <v>Jamaica</v>
      </c>
      <c r="N2166" t="str">
        <f>INDEX(Neighborhoods!$A:$C, MATCH(Places!$K2166,Neighborhoods!$A:$A,0), MATCH(Places!N$1,Neighborhoods!$A$1:$C$1,0))</f>
        <v>Queens</v>
      </c>
      <c r="O2166" t="str">
        <f>INDEX(Neighborhoods!$A:$C, MATCH(Places!$K2166,Neighborhoods!$A:$A,0), MATCH(Places!O$1,Neighborhoods!$A$1:$C$1,0))</f>
        <v>Jamaica</v>
      </c>
      <c r="P2166" t="s">
        <v>11822</v>
      </c>
      <c r="Q2166" t="str">
        <f t="shared" si="132"/>
        <v>No</v>
      </c>
      <c r="R2166">
        <v>3</v>
      </c>
      <c r="S2166" t="str">
        <f t="shared" si="133"/>
        <v>Medium</v>
      </c>
      <c r="T2166" s="50">
        <v>108</v>
      </c>
      <c r="U2166" s="70">
        <f t="shared" si="134"/>
        <v>0.03</v>
      </c>
      <c r="V2166" s="52">
        <v>4.66</v>
      </c>
      <c r="W2166" s="52" t="str" cm="1">
        <f t="array" ref="W2166">_xlfn.SWITCH(ROUND(V2166,0),5,"Excellent",4,"Good",3,"Ok","Bad")</f>
        <v>Excellent</v>
      </c>
      <c r="X2166">
        <v>38</v>
      </c>
      <c r="Y2166" t="str">
        <f t="shared" si="135"/>
        <v>No</v>
      </c>
      <c r="Z2166" s="68">
        <v>42603</v>
      </c>
      <c r="AA2166" s="68">
        <v>43765</v>
      </c>
      <c r="AB2166">
        <v>289</v>
      </c>
      <c r="AC2166" t="s">
        <v>15615</v>
      </c>
    </row>
    <row r="2167" spans="1:29" x14ac:dyDescent="0.3">
      <c r="A2167" t="s">
        <v>15158</v>
      </c>
      <c r="B2167">
        <v>2482</v>
      </c>
      <c r="C2167" t="str">
        <f>VLOOKUP($B2167,Hosts!$A:$M,10,0)</f>
        <v>Within a day</v>
      </c>
      <c r="D2167" s="70">
        <f>VLOOKUP($B2167,Hosts!$A:$M,11,0)</f>
        <v>1</v>
      </c>
      <c r="E2167" s="70">
        <f>VLOOKUP($B2167,Hosts!$A:$M,12,0)</f>
        <v>0.65</v>
      </c>
      <c r="F2167" t="str">
        <f>VLOOKUP($B2167,Hosts!$A:$M,13,0)</f>
        <v>No</v>
      </c>
      <c r="G2167" t="str">
        <f>INDEX(Hosts!$A:$M, MATCH(Places!$B2167,Hosts!$A:$A,0), MATCH(Places!G$1,Hosts!$A$1:$M$1,0))</f>
        <v>Within a day</v>
      </c>
      <c r="H2167" s="70">
        <f>INDEX(Hosts!$A:$M, MATCH(Places!$B2167,Hosts!$A:$A,0), MATCH(Places!H$1,Hosts!$A$1:$M$1,0))</f>
        <v>1</v>
      </c>
      <c r="I2167" s="70">
        <f>INDEX(Hosts!$A:$M, MATCH(Places!$B2167,Hosts!$A:$A,0), MATCH(Places!I$1,Hosts!$A$1:$M$1,0))</f>
        <v>0.65</v>
      </c>
      <c r="J2167" t="str">
        <f>INDEX(Hosts!$A:$M, MATCH(Places!$B2167,Hosts!$A:$A,0), MATCH(Places!J$1,Hosts!$A$1:$M$1,0))</f>
        <v>No</v>
      </c>
      <c r="K2167">
        <v>12</v>
      </c>
      <c r="L2167" t="str">
        <f>VLOOKUP($K2167,Neighborhoods!$A:$C,2,0)</f>
        <v>Brooklyn</v>
      </c>
      <c r="M2167" t="str">
        <f>VLOOKUP($K2167,Neighborhoods!$A:$C,3,0)</f>
        <v>Williamsburg</v>
      </c>
      <c r="N2167" t="str">
        <f>INDEX(Neighborhoods!$A:$C, MATCH(Places!$K2167,Neighborhoods!$A:$A,0), MATCH(Places!N$1,Neighborhoods!$A$1:$C$1,0))</f>
        <v>Brooklyn</v>
      </c>
      <c r="O2167" t="str">
        <f>INDEX(Neighborhoods!$A:$C, MATCH(Places!$K2167,Neighborhoods!$A:$A,0), MATCH(Places!O$1,Neighborhoods!$A$1:$C$1,0))</f>
        <v>Williamsburg</v>
      </c>
      <c r="P2167" t="s">
        <v>1</v>
      </c>
      <c r="Q2167" t="str">
        <f t="shared" si="132"/>
        <v>Yes</v>
      </c>
      <c r="R2167">
        <v>1</v>
      </c>
      <c r="S2167" t="str">
        <f t="shared" si="133"/>
        <v>Small</v>
      </c>
      <c r="T2167" s="50">
        <v>78</v>
      </c>
      <c r="U2167" s="70">
        <f t="shared" si="134"/>
        <v>0.03</v>
      </c>
      <c r="V2167" s="52">
        <v>4.7699999999999996</v>
      </c>
      <c r="W2167" s="52" t="str" cm="1">
        <f t="array" ref="W2167">_xlfn.SWITCH(ROUND(V2167,0),5,"Excellent",4,"Good",3,"Ok","Bad")</f>
        <v>Excellent</v>
      </c>
      <c r="X2167">
        <v>13</v>
      </c>
      <c r="Y2167" t="str">
        <f t="shared" si="135"/>
        <v>No</v>
      </c>
      <c r="Z2167" s="68">
        <v>42629</v>
      </c>
      <c r="AA2167" s="68">
        <v>43660</v>
      </c>
      <c r="AB2167">
        <v>365</v>
      </c>
      <c r="AC2167" t="s">
        <v>15615</v>
      </c>
    </row>
    <row r="2168" spans="1:29" x14ac:dyDescent="0.3">
      <c r="A2168" t="s">
        <v>1605</v>
      </c>
      <c r="B2168">
        <v>2496</v>
      </c>
      <c r="C2168" t="str">
        <f>VLOOKUP($B2168,Hosts!$A:$M,10,0)</f>
        <v>Within a day</v>
      </c>
      <c r="D2168" s="70">
        <f>VLOOKUP($B2168,Hosts!$A:$M,11,0)</f>
        <v>0.6</v>
      </c>
      <c r="E2168" s="70">
        <f>VLOOKUP($B2168,Hosts!$A:$M,12,0)</f>
        <v>0.44</v>
      </c>
      <c r="F2168" t="str">
        <f>VLOOKUP($B2168,Hosts!$A:$M,13,0)</f>
        <v>No</v>
      </c>
      <c r="G2168" t="str">
        <f>INDEX(Hosts!$A:$M, MATCH(Places!$B2168,Hosts!$A:$A,0), MATCH(Places!G$1,Hosts!$A$1:$M$1,0))</f>
        <v>Within a day</v>
      </c>
      <c r="H2168" s="70">
        <f>INDEX(Hosts!$A:$M, MATCH(Places!$B2168,Hosts!$A:$A,0), MATCH(Places!H$1,Hosts!$A$1:$M$1,0))</f>
        <v>0.6</v>
      </c>
      <c r="I2168" s="70">
        <f>INDEX(Hosts!$A:$M, MATCH(Places!$B2168,Hosts!$A:$A,0), MATCH(Places!I$1,Hosts!$A$1:$M$1,0))</f>
        <v>0.44</v>
      </c>
      <c r="J2168" t="str">
        <f>INDEX(Hosts!$A:$M, MATCH(Places!$B2168,Hosts!$A:$A,0), MATCH(Places!J$1,Hosts!$A$1:$M$1,0))</f>
        <v>No</v>
      </c>
      <c r="K2168">
        <v>20</v>
      </c>
      <c r="L2168" t="str">
        <f>VLOOKUP($K2168,Neighborhoods!$A:$C,2,0)</f>
        <v>Manhattan</v>
      </c>
      <c r="M2168" t="str">
        <f>VLOOKUP($K2168,Neighborhoods!$A:$C,3,0)</f>
        <v>Upper West Side</v>
      </c>
      <c r="N2168" t="str">
        <f>INDEX(Neighborhoods!$A:$C, MATCH(Places!$K2168,Neighborhoods!$A:$A,0), MATCH(Places!N$1,Neighborhoods!$A$1:$C$1,0))</f>
        <v>Manhattan</v>
      </c>
      <c r="O2168" t="str">
        <f>INDEX(Neighborhoods!$A:$C, MATCH(Places!$K2168,Neighborhoods!$A:$A,0), MATCH(Places!O$1,Neighborhoods!$A$1:$C$1,0))</f>
        <v>Upper West Side</v>
      </c>
      <c r="P2168" t="s">
        <v>11822</v>
      </c>
      <c r="Q2168" t="str">
        <f t="shared" si="132"/>
        <v>No</v>
      </c>
      <c r="R2168">
        <v>5</v>
      </c>
      <c r="S2168" t="str">
        <f t="shared" si="133"/>
        <v>Medium</v>
      </c>
      <c r="T2168" s="50">
        <v>220</v>
      </c>
      <c r="U2168" s="70">
        <f t="shared" si="134"/>
        <v>0.04</v>
      </c>
      <c r="V2168" s="52">
        <v>4.88</v>
      </c>
      <c r="W2168" s="52" t="str" cm="1">
        <f t="array" ref="W2168">_xlfn.SWITCH(ROUND(V2168,0),5,"Excellent",4,"Good",3,"Ok","Bad")</f>
        <v>Excellent</v>
      </c>
      <c r="X2168">
        <v>8</v>
      </c>
      <c r="Y2168" t="str">
        <f t="shared" si="135"/>
        <v>No</v>
      </c>
      <c r="Z2168" s="68">
        <v>42586</v>
      </c>
      <c r="AA2168" s="68">
        <v>43310</v>
      </c>
      <c r="AB2168">
        <v>331</v>
      </c>
      <c r="AC2168" t="s">
        <v>15615</v>
      </c>
    </row>
    <row r="2169" spans="1:29" x14ac:dyDescent="0.3">
      <c r="A2169" t="s">
        <v>15311</v>
      </c>
      <c r="B2169">
        <v>2750</v>
      </c>
      <c r="C2169" t="str">
        <f>VLOOKUP($B2169,Hosts!$A:$M,10,0)</f>
        <v>Within an hour</v>
      </c>
      <c r="D2169" s="70">
        <f>VLOOKUP($B2169,Hosts!$A:$M,11,0)</f>
        <v>1</v>
      </c>
      <c r="E2169" s="70">
        <f>VLOOKUP($B2169,Hosts!$A:$M,12,0)</f>
        <v>0.7</v>
      </c>
      <c r="F2169" t="str">
        <f>VLOOKUP($B2169,Hosts!$A:$M,13,0)</f>
        <v>Yes</v>
      </c>
      <c r="G2169" t="str">
        <f>INDEX(Hosts!$A:$M, MATCH(Places!$B2169,Hosts!$A:$A,0), MATCH(Places!G$1,Hosts!$A$1:$M$1,0))</f>
        <v>Within an hour</v>
      </c>
      <c r="H2169" s="70">
        <f>INDEX(Hosts!$A:$M, MATCH(Places!$B2169,Hosts!$A:$A,0), MATCH(Places!H$1,Hosts!$A$1:$M$1,0))</f>
        <v>1</v>
      </c>
      <c r="I2169" s="70">
        <f>INDEX(Hosts!$A:$M, MATCH(Places!$B2169,Hosts!$A:$A,0), MATCH(Places!I$1,Hosts!$A$1:$M$1,0))</f>
        <v>0.7</v>
      </c>
      <c r="J2169" t="str">
        <f>INDEX(Hosts!$A:$M, MATCH(Places!$B2169,Hosts!$A:$A,0), MATCH(Places!J$1,Hosts!$A$1:$M$1,0))</f>
        <v>Yes</v>
      </c>
      <c r="K2169">
        <v>8</v>
      </c>
      <c r="L2169" t="str">
        <f>VLOOKUP($K2169,Neighborhoods!$A:$C,2,0)</f>
        <v>Brooklyn</v>
      </c>
      <c r="M2169" t="str">
        <f>VLOOKUP($K2169,Neighborhoods!$A:$C,3,0)</f>
        <v>Bushwick</v>
      </c>
      <c r="N2169" t="str">
        <f>INDEX(Neighborhoods!$A:$C, MATCH(Places!$K2169,Neighborhoods!$A:$A,0), MATCH(Places!N$1,Neighborhoods!$A$1:$C$1,0))</f>
        <v>Brooklyn</v>
      </c>
      <c r="O2169" t="str">
        <f>INDEX(Neighborhoods!$A:$C, MATCH(Places!$K2169,Neighborhoods!$A:$A,0), MATCH(Places!O$1,Neighborhoods!$A$1:$C$1,0))</f>
        <v>Bushwick</v>
      </c>
      <c r="P2169" t="s">
        <v>11822</v>
      </c>
      <c r="Q2169" t="str">
        <f t="shared" si="132"/>
        <v>No</v>
      </c>
      <c r="R2169">
        <v>2</v>
      </c>
      <c r="S2169" t="str">
        <f t="shared" si="133"/>
        <v>Small</v>
      </c>
      <c r="T2169" s="50">
        <v>127</v>
      </c>
      <c r="U2169" s="70">
        <f t="shared" si="134"/>
        <v>0.03</v>
      </c>
      <c r="V2169" s="52">
        <v>4.8499999999999996</v>
      </c>
      <c r="W2169" s="52" t="str" cm="1">
        <f t="array" ref="W2169">_xlfn.SWITCH(ROUND(V2169,0),5,"Excellent",4,"Good",3,"Ok","Bad")</f>
        <v>Excellent</v>
      </c>
      <c r="X2169">
        <v>13</v>
      </c>
      <c r="Y2169" t="str">
        <f t="shared" si="135"/>
        <v>No</v>
      </c>
      <c r="Z2169" s="68">
        <v>43661</v>
      </c>
      <c r="AA2169" s="68">
        <v>44054</v>
      </c>
      <c r="AB2169">
        <v>180</v>
      </c>
      <c r="AC2169" t="s">
        <v>15615</v>
      </c>
    </row>
    <row r="2170" spans="1:29" x14ac:dyDescent="0.3">
      <c r="A2170" t="s">
        <v>15503</v>
      </c>
      <c r="B2170">
        <v>2790</v>
      </c>
      <c r="C2170" t="str">
        <f>VLOOKUP($B2170,Hosts!$A:$M,10,0)</f>
        <v>Within a day</v>
      </c>
      <c r="D2170" s="70">
        <f>VLOOKUP($B2170,Hosts!$A:$M,11,0)</f>
        <v>1</v>
      </c>
      <c r="E2170" s="70">
        <f>VLOOKUP($B2170,Hosts!$A:$M,12,0)</f>
        <v>0.96</v>
      </c>
      <c r="F2170" t="str">
        <f>VLOOKUP($B2170,Hosts!$A:$M,13,0)</f>
        <v>No</v>
      </c>
      <c r="G2170" t="str">
        <f>INDEX(Hosts!$A:$M, MATCH(Places!$B2170,Hosts!$A:$A,0), MATCH(Places!G$1,Hosts!$A$1:$M$1,0))</f>
        <v>Within a day</v>
      </c>
      <c r="H2170" s="70">
        <f>INDEX(Hosts!$A:$M, MATCH(Places!$B2170,Hosts!$A:$A,0), MATCH(Places!H$1,Hosts!$A$1:$M$1,0))</f>
        <v>1</v>
      </c>
      <c r="I2170" s="70">
        <f>INDEX(Hosts!$A:$M, MATCH(Places!$B2170,Hosts!$A:$A,0), MATCH(Places!I$1,Hosts!$A$1:$M$1,0))</f>
        <v>0.96</v>
      </c>
      <c r="J2170" t="str">
        <f>INDEX(Hosts!$A:$M, MATCH(Places!$B2170,Hosts!$A:$A,0), MATCH(Places!J$1,Hosts!$A$1:$M$1,0))</f>
        <v>No</v>
      </c>
      <c r="K2170">
        <v>7</v>
      </c>
      <c r="L2170" t="str">
        <f>VLOOKUP($K2170,Neighborhoods!$A:$C,2,0)</f>
        <v>Brooklyn</v>
      </c>
      <c r="M2170" t="str">
        <f>VLOOKUP($K2170,Neighborhoods!$A:$C,3,0)</f>
        <v>Bedford-Stuyvesant</v>
      </c>
      <c r="N2170" t="str">
        <f>INDEX(Neighborhoods!$A:$C, MATCH(Places!$K2170,Neighborhoods!$A:$A,0), MATCH(Places!N$1,Neighborhoods!$A$1:$C$1,0))</f>
        <v>Brooklyn</v>
      </c>
      <c r="O2170" t="str">
        <f>INDEX(Neighborhoods!$A:$C, MATCH(Places!$K2170,Neighborhoods!$A:$A,0), MATCH(Places!O$1,Neighborhoods!$A$1:$C$1,0))</f>
        <v>Bedford-Stuyvesant</v>
      </c>
      <c r="P2170" t="s">
        <v>1</v>
      </c>
      <c r="Q2170" t="str">
        <f t="shared" si="132"/>
        <v>Yes</v>
      </c>
      <c r="R2170">
        <v>2</v>
      </c>
      <c r="S2170" t="str">
        <f t="shared" si="133"/>
        <v>Small</v>
      </c>
      <c r="T2170" s="50">
        <v>45</v>
      </c>
      <c r="U2170" s="70">
        <f t="shared" si="134"/>
        <v>0.03</v>
      </c>
      <c r="V2170" s="52">
        <v>4.5</v>
      </c>
      <c r="W2170" s="52" t="str" cm="1">
        <f t="array" ref="W2170">_xlfn.SWITCH(ROUND(V2170,0),5,"Excellent",4,"Good",3,"Ok","Bad")</f>
        <v>Excellent</v>
      </c>
      <c r="X2170">
        <v>12</v>
      </c>
      <c r="Y2170" t="str">
        <f t="shared" si="135"/>
        <v>No</v>
      </c>
      <c r="Z2170" s="68">
        <v>42634</v>
      </c>
      <c r="AA2170" s="68">
        <v>43885</v>
      </c>
      <c r="AB2170">
        <v>208</v>
      </c>
      <c r="AC2170" t="s">
        <v>15615</v>
      </c>
    </row>
    <row r="2171" spans="1:29" x14ac:dyDescent="0.3">
      <c r="A2171" t="s">
        <v>1606</v>
      </c>
      <c r="B2171">
        <v>2026</v>
      </c>
      <c r="C2171" t="str">
        <f>VLOOKUP($B2171,Hosts!$A:$M,10,0)</f>
        <v>Within an hour</v>
      </c>
      <c r="D2171" s="70">
        <f>VLOOKUP($B2171,Hosts!$A:$M,11,0)</f>
        <v>1</v>
      </c>
      <c r="E2171" s="70">
        <f>VLOOKUP($B2171,Hosts!$A:$M,12,0)</f>
        <v>1</v>
      </c>
      <c r="F2171" t="str">
        <f>VLOOKUP($B2171,Hosts!$A:$M,13,0)</f>
        <v>Yes</v>
      </c>
      <c r="G2171" t="str">
        <f>INDEX(Hosts!$A:$M, MATCH(Places!$B2171,Hosts!$A:$A,0), MATCH(Places!G$1,Hosts!$A$1:$M$1,0))</f>
        <v>Within an hour</v>
      </c>
      <c r="H2171" s="70">
        <f>INDEX(Hosts!$A:$M, MATCH(Places!$B2171,Hosts!$A:$A,0), MATCH(Places!H$1,Hosts!$A$1:$M$1,0))</f>
        <v>1</v>
      </c>
      <c r="I2171" s="70">
        <f>INDEX(Hosts!$A:$M, MATCH(Places!$B2171,Hosts!$A:$A,0), MATCH(Places!I$1,Hosts!$A$1:$M$1,0))</f>
        <v>1</v>
      </c>
      <c r="J2171" t="str">
        <f>INDEX(Hosts!$A:$M, MATCH(Places!$B2171,Hosts!$A:$A,0), MATCH(Places!J$1,Hosts!$A$1:$M$1,0))</f>
        <v>Yes</v>
      </c>
      <c r="K2171">
        <v>16</v>
      </c>
      <c r="L2171" t="str">
        <f>VLOOKUP($K2171,Neighborhoods!$A:$C,2,0)</f>
        <v>Manhattan</v>
      </c>
      <c r="M2171" t="str">
        <f>VLOOKUP($K2171,Neighborhoods!$A:$C,3,0)</f>
        <v>Harlem</v>
      </c>
      <c r="N2171" t="str">
        <f>INDEX(Neighborhoods!$A:$C, MATCH(Places!$K2171,Neighborhoods!$A:$A,0), MATCH(Places!N$1,Neighborhoods!$A$1:$C$1,0))</f>
        <v>Manhattan</v>
      </c>
      <c r="O2171" t="str">
        <f>INDEX(Neighborhoods!$A:$C, MATCH(Places!$K2171,Neighborhoods!$A:$A,0), MATCH(Places!O$1,Neighborhoods!$A$1:$C$1,0))</f>
        <v>Harlem</v>
      </c>
      <c r="P2171" t="s">
        <v>11822</v>
      </c>
      <c r="Q2171" t="str">
        <f t="shared" si="132"/>
        <v>No</v>
      </c>
      <c r="R2171">
        <v>2</v>
      </c>
      <c r="S2171" t="str">
        <f t="shared" si="133"/>
        <v>Small</v>
      </c>
      <c r="T2171" s="50">
        <v>83</v>
      </c>
      <c r="U2171" s="70">
        <f t="shared" si="134"/>
        <v>0.03</v>
      </c>
      <c r="V2171" s="52">
        <v>5</v>
      </c>
      <c r="W2171" s="52" t="str" cm="1">
        <f t="array" ref="W2171">_xlfn.SWITCH(ROUND(V2171,0),5,"Excellent",4,"Good",3,"Ok","Bad")</f>
        <v>Excellent</v>
      </c>
      <c r="X2171">
        <v>16</v>
      </c>
      <c r="Y2171" t="str">
        <f t="shared" si="135"/>
        <v>No</v>
      </c>
      <c r="Z2171" s="68">
        <v>42630</v>
      </c>
      <c r="AA2171" s="68">
        <v>43909</v>
      </c>
      <c r="AB2171">
        <v>45</v>
      </c>
      <c r="AC2171" t="s">
        <v>15615</v>
      </c>
    </row>
    <row r="2172" spans="1:29" x14ac:dyDescent="0.3">
      <c r="A2172" t="s">
        <v>1607</v>
      </c>
      <c r="B2172">
        <v>1670</v>
      </c>
      <c r="C2172" t="str">
        <f>VLOOKUP($B2172,Hosts!$A:$M,10,0)</f>
        <v>Within an hour</v>
      </c>
      <c r="D2172" s="70">
        <f>VLOOKUP($B2172,Hosts!$A:$M,11,0)</f>
        <v>1</v>
      </c>
      <c r="E2172" s="70">
        <f>VLOOKUP($B2172,Hosts!$A:$M,12,0)</f>
        <v>0.99</v>
      </c>
      <c r="F2172" t="str">
        <f>VLOOKUP($B2172,Hosts!$A:$M,13,0)</f>
        <v>Yes</v>
      </c>
      <c r="G2172" t="str">
        <f>INDEX(Hosts!$A:$M, MATCH(Places!$B2172,Hosts!$A:$A,0), MATCH(Places!G$1,Hosts!$A$1:$M$1,0))</f>
        <v>Within an hour</v>
      </c>
      <c r="H2172" s="70">
        <f>INDEX(Hosts!$A:$M, MATCH(Places!$B2172,Hosts!$A:$A,0), MATCH(Places!H$1,Hosts!$A$1:$M$1,0))</f>
        <v>1</v>
      </c>
      <c r="I2172" s="70">
        <f>INDEX(Hosts!$A:$M, MATCH(Places!$B2172,Hosts!$A:$A,0), MATCH(Places!I$1,Hosts!$A$1:$M$1,0))</f>
        <v>0.99</v>
      </c>
      <c r="J2172" t="str">
        <f>INDEX(Hosts!$A:$M, MATCH(Places!$B2172,Hosts!$A:$A,0), MATCH(Places!J$1,Hosts!$A$1:$M$1,0))</f>
        <v>Yes</v>
      </c>
      <c r="K2172">
        <v>12</v>
      </c>
      <c r="L2172" t="str">
        <f>VLOOKUP($K2172,Neighborhoods!$A:$C,2,0)</f>
        <v>Brooklyn</v>
      </c>
      <c r="M2172" t="str">
        <f>VLOOKUP($K2172,Neighborhoods!$A:$C,3,0)</f>
        <v>Williamsburg</v>
      </c>
      <c r="N2172" t="str">
        <f>INDEX(Neighborhoods!$A:$C, MATCH(Places!$K2172,Neighborhoods!$A:$A,0), MATCH(Places!N$1,Neighborhoods!$A$1:$C$1,0))</f>
        <v>Brooklyn</v>
      </c>
      <c r="O2172" t="str">
        <f>INDEX(Neighborhoods!$A:$C, MATCH(Places!$K2172,Neighborhoods!$A:$A,0), MATCH(Places!O$1,Neighborhoods!$A$1:$C$1,0))</f>
        <v>Williamsburg</v>
      </c>
      <c r="P2172" t="s">
        <v>11822</v>
      </c>
      <c r="Q2172" t="str">
        <f t="shared" si="132"/>
        <v>No</v>
      </c>
      <c r="R2172">
        <v>2</v>
      </c>
      <c r="S2172" t="str">
        <f t="shared" si="133"/>
        <v>Small</v>
      </c>
      <c r="T2172" s="50">
        <v>249</v>
      </c>
      <c r="U2172" s="70">
        <f t="shared" si="134"/>
        <v>0.04</v>
      </c>
      <c r="V2172" s="52">
        <v>4.99</v>
      </c>
      <c r="W2172" s="52" t="str" cm="1">
        <f t="array" ref="W2172">_xlfn.SWITCH(ROUND(V2172,0),5,"Excellent",4,"Good",3,"Ok","Bad")</f>
        <v>Excellent</v>
      </c>
      <c r="X2172">
        <v>123</v>
      </c>
      <c r="Y2172" t="str">
        <f t="shared" si="135"/>
        <v>Yes</v>
      </c>
      <c r="Z2172" s="68">
        <v>42619</v>
      </c>
      <c r="AA2172" s="68">
        <v>43970</v>
      </c>
      <c r="AB2172">
        <v>317</v>
      </c>
      <c r="AC2172" t="s">
        <v>15615</v>
      </c>
    </row>
    <row r="2173" spans="1:29" x14ac:dyDescent="0.3">
      <c r="A2173" t="s">
        <v>13821</v>
      </c>
      <c r="B2173">
        <v>641</v>
      </c>
      <c r="C2173" t="str">
        <f>VLOOKUP($B2173,Hosts!$A:$M,10,0)</f>
        <v>Within a few hours</v>
      </c>
      <c r="D2173" s="70">
        <f>VLOOKUP($B2173,Hosts!$A:$M,11,0)</f>
        <v>1</v>
      </c>
      <c r="E2173" s="70">
        <f>VLOOKUP($B2173,Hosts!$A:$M,12,0)</f>
        <v>0.98</v>
      </c>
      <c r="F2173" t="str">
        <f>VLOOKUP($B2173,Hosts!$A:$M,13,0)</f>
        <v>Yes</v>
      </c>
      <c r="G2173" t="str">
        <f>INDEX(Hosts!$A:$M, MATCH(Places!$B2173,Hosts!$A:$A,0), MATCH(Places!G$1,Hosts!$A$1:$M$1,0))</f>
        <v>Within a few hours</v>
      </c>
      <c r="H2173" s="70">
        <f>INDEX(Hosts!$A:$M, MATCH(Places!$B2173,Hosts!$A:$A,0), MATCH(Places!H$1,Hosts!$A$1:$M$1,0))</f>
        <v>1</v>
      </c>
      <c r="I2173" s="70">
        <f>INDEX(Hosts!$A:$M, MATCH(Places!$B2173,Hosts!$A:$A,0), MATCH(Places!I$1,Hosts!$A$1:$M$1,0))</f>
        <v>0.98</v>
      </c>
      <c r="J2173" t="str">
        <f>INDEX(Hosts!$A:$M, MATCH(Places!$B2173,Hosts!$A:$A,0), MATCH(Places!J$1,Hosts!$A$1:$M$1,0))</f>
        <v>Yes</v>
      </c>
      <c r="K2173">
        <v>21</v>
      </c>
      <c r="L2173" t="str">
        <f>VLOOKUP($K2173,Neighborhoods!$A:$C,2,0)</f>
        <v>Queens</v>
      </c>
      <c r="M2173" t="str">
        <f>VLOOKUP($K2173,Neighborhoods!$A:$C,3,0)</f>
        <v>Astoria</v>
      </c>
      <c r="N2173" t="str">
        <f>INDEX(Neighborhoods!$A:$C, MATCH(Places!$K2173,Neighborhoods!$A:$A,0), MATCH(Places!N$1,Neighborhoods!$A$1:$C$1,0))</f>
        <v>Queens</v>
      </c>
      <c r="O2173" t="str">
        <f>INDEX(Neighborhoods!$A:$C, MATCH(Places!$K2173,Neighborhoods!$A:$A,0), MATCH(Places!O$1,Neighborhoods!$A$1:$C$1,0))</f>
        <v>Astoria</v>
      </c>
      <c r="P2173" t="s">
        <v>11822</v>
      </c>
      <c r="Q2173" t="str">
        <f t="shared" si="132"/>
        <v>No</v>
      </c>
      <c r="R2173">
        <v>4</v>
      </c>
      <c r="S2173" t="str">
        <f t="shared" si="133"/>
        <v>Medium</v>
      </c>
      <c r="T2173" s="50">
        <v>139</v>
      </c>
      <c r="U2173" s="70">
        <f t="shared" si="134"/>
        <v>0.03</v>
      </c>
      <c r="V2173" s="52">
        <v>4.99</v>
      </c>
      <c r="W2173" s="52" t="str" cm="1">
        <f t="array" ref="W2173">_xlfn.SWITCH(ROUND(V2173,0),5,"Excellent",4,"Good",3,"Ok","Bad")</f>
        <v>Excellent</v>
      </c>
      <c r="X2173">
        <v>163</v>
      </c>
      <c r="Y2173" t="str">
        <f t="shared" si="135"/>
        <v>Yes</v>
      </c>
      <c r="Z2173" s="68">
        <v>42603</v>
      </c>
      <c r="AA2173" s="68">
        <v>43901</v>
      </c>
      <c r="AB2173">
        <v>336</v>
      </c>
      <c r="AC2173" t="s">
        <v>15615</v>
      </c>
    </row>
    <row r="2174" spans="1:29" x14ac:dyDescent="0.3">
      <c r="A2174" t="s">
        <v>15153</v>
      </c>
      <c r="B2174">
        <v>29</v>
      </c>
      <c r="C2174" t="str">
        <f>VLOOKUP($B2174,Hosts!$A:$M,10,0)</f>
        <v>Within an hour</v>
      </c>
      <c r="D2174" s="70">
        <f>VLOOKUP($B2174,Hosts!$A:$M,11,0)</f>
        <v>1</v>
      </c>
      <c r="E2174" s="70">
        <f>VLOOKUP($B2174,Hosts!$A:$M,12,0)</f>
        <v>0.97</v>
      </c>
      <c r="F2174" t="str">
        <f>VLOOKUP($B2174,Hosts!$A:$M,13,0)</f>
        <v>Yes</v>
      </c>
      <c r="G2174" t="str">
        <f>INDEX(Hosts!$A:$M, MATCH(Places!$B2174,Hosts!$A:$A,0), MATCH(Places!G$1,Hosts!$A$1:$M$1,0))</f>
        <v>Within an hour</v>
      </c>
      <c r="H2174" s="70">
        <f>INDEX(Hosts!$A:$M, MATCH(Places!$B2174,Hosts!$A:$A,0), MATCH(Places!H$1,Hosts!$A$1:$M$1,0))</f>
        <v>1</v>
      </c>
      <c r="I2174" s="70">
        <f>INDEX(Hosts!$A:$M, MATCH(Places!$B2174,Hosts!$A:$A,0), MATCH(Places!I$1,Hosts!$A$1:$M$1,0))</f>
        <v>0.97</v>
      </c>
      <c r="J2174" t="str">
        <f>INDEX(Hosts!$A:$M, MATCH(Places!$B2174,Hosts!$A:$A,0), MATCH(Places!J$1,Hosts!$A$1:$M$1,0))</f>
        <v>Yes</v>
      </c>
      <c r="K2174">
        <v>9</v>
      </c>
      <c r="L2174" t="str">
        <f>VLOOKUP($K2174,Neighborhoods!$A:$C,2,0)</f>
        <v>Brooklyn</v>
      </c>
      <c r="M2174" t="str">
        <f>VLOOKUP($K2174,Neighborhoods!$A:$C,3,0)</f>
        <v>Crown Heights</v>
      </c>
      <c r="N2174" t="str">
        <f>INDEX(Neighborhoods!$A:$C, MATCH(Places!$K2174,Neighborhoods!$A:$A,0), MATCH(Places!N$1,Neighborhoods!$A$1:$C$1,0))</f>
        <v>Brooklyn</v>
      </c>
      <c r="O2174" t="str">
        <f>INDEX(Neighborhoods!$A:$C, MATCH(Places!$K2174,Neighborhoods!$A:$A,0), MATCH(Places!O$1,Neighborhoods!$A$1:$C$1,0))</f>
        <v>Crown Heights</v>
      </c>
      <c r="P2174" t="s">
        <v>16</v>
      </c>
      <c r="Q2174" t="str">
        <f t="shared" si="132"/>
        <v>Yes</v>
      </c>
      <c r="R2174">
        <v>1</v>
      </c>
      <c r="S2174" t="str">
        <f t="shared" si="133"/>
        <v>Small</v>
      </c>
      <c r="T2174" s="50">
        <v>48</v>
      </c>
      <c r="U2174" s="70">
        <f t="shared" si="134"/>
        <v>0.03</v>
      </c>
      <c r="V2174" s="52">
        <v>4.97</v>
      </c>
      <c r="W2174" s="52" t="str" cm="1">
        <f t="array" ref="W2174">_xlfn.SWITCH(ROUND(V2174,0),5,"Excellent",4,"Good",3,"Ok","Bad")</f>
        <v>Excellent</v>
      </c>
      <c r="X2174">
        <v>74</v>
      </c>
      <c r="Y2174" t="str">
        <f t="shared" si="135"/>
        <v>No</v>
      </c>
      <c r="Z2174" s="68">
        <v>42587</v>
      </c>
      <c r="AA2174" s="68">
        <v>43891</v>
      </c>
      <c r="AB2174">
        <v>6</v>
      </c>
      <c r="AC2174" t="s">
        <v>15615</v>
      </c>
    </row>
    <row r="2175" spans="1:29" x14ac:dyDescent="0.3">
      <c r="A2175" t="s">
        <v>1609</v>
      </c>
      <c r="B2175">
        <v>814</v>
      </c>
      <c r="C2175" t="str">
        <f>VLOOKUP($B2175,Hosts!$A:$M,10,0)</f>
        <v>Within a few hours</v>
      </c>
      <c r="D2175" s="70">
        <f>VLOOKUP($B2175,Hosts!$A:$M,11,0)</f>
        <v>1</v>
      </c>
      <c r="E2175" s="70">
        <f>VLOOKUP($B2175,Hosts!$A:$M,12,0)</f>
        <v>0.3</v>
      </c>
      <c r="F2175" t="str">
        <f>VLOOKUP($B2175,Hosts!$A:$M,13,0)</f>
        <v>Yes</v>
      </c>
      <c r="G2175" t="str">
        <f>INDEX(Hosts!$A:$M, MATCH(Places!$B2175,Hosts!$A:$A,0), MATCH(Places!G$1,Hosts!$A$1:$M$1,0))</f>
        <v>Within a few hours</v>
      </c>
      <c r="H2175" s="70">
        <f>INDEX(Hosts!$A:$M, MATCH(Places!$B2175,Hosts!$A:$A,0), MATCH(Places!H$1,Hosts!$A$1:$M$1,0))</f>
        <v>1</v>
      </c>
      <c r="I2175" s="70">
        <f>INDEX(Hosts!$A:$M, MATCH(Places!$B2175,Hosts!$A:$A,0), MATCH(Places!I$1,Hosts!$A$1:$M$1,0))</f>
        <v>0.3</v>
      </c>
      <c r="J2175" t="str">
        <f>INDEX(Hosts!$A:$M, MATCH(Places!$B2175,Hosts!$A:$A,0), MATCH(Places!J$1,Hosts!$A$1:$M$1,0))</f>
        <v>Yes</v>
      </c>
      <c r="K2175">
        <v>20</v>
      </c>
      <c r="L2175" t="str">
        <f>VLOOKUP($K2175,Neighborhoods!$A:$C,2,0)</f>
        <v>Manhattan</v>
      </c>
      <c r="M2175" t="str">
        <f>VLOOKUP($K2175,Neighborhoods!$A:$C,3,0)</f>
        <v>Upper West Side</v>
      </c>
      <c r="N2175" t="str">
        <f>INDEX(Neighborhoods!$A:$C, MATCH(Places!$K2175,Neighborhoods!$A:$A,0), MATCH(Places!N$1,Neighborhoods!$A$1:$C$1,0))</f>
        <v>Manhattan</v>
      </c>
      <c r="O2175" t="str">
        <f>INDEX(Neighborhoods!$A:$C, MATCH(Places!$K2175,Neighborhoods!$A:$A,0), MATCH(Places!O$1,Neighborhoods!$A$1:$C$1,0))</f>
        <v>Upper West Side</v>
      </c>
      <c r="P2175" t="s">
        <v>11822</v>
      </c>
      <c r="Q2175" t="str">
        <f t="shared" si="132"/>
        <v>No</v>
      </c>
      <c r="R2175">
        <v>4</v>
      </c>
      <c r="S2175" t="str">
        <f t="shared" si="133"/>
        <v>Medium</v>
      </c>
      <c r="T2175" s="50">
        <v>174</v>
      </c>
      <c r="U2175" s="70">
        <f t="shared" si="134"/>
        <v>0.03</v>
      </c>
      <c r="V2175" s="52">
        <v>4.87</v>
      </c>
      <c r="W2175" s="52" t="str" cm="1">
        <f t="array" ref="W2175">_xlfn.SWITCH(ROUND(V2175,0),5,"Excellent",4,"Good",3,"Ok","Bad")</f>
        <v>Excellent</v>
      </c>
      <c r="X2175">
        <v>15</v>
      </c>
      <c r="Y2175" t="str">
        <f t="shared" si="135"/>
        <v>No</v>
      </c>
      <c r="Z2175" s="68">
        <v>42672</v>
      </c>
      <c r="AA2175" s="68">
        <v>43870</v>
      </c>
      <c r="AB2175">
        <v>277</v>
      </c>
      <c r="AC2175" t="s">
        <v>15615</v>
      </c>
    </row>
    <row r="2176" spans="1:29" x14ac:dyDescent="0.3">
      <c r="A2176" t="s">
        <v>1610</v>
      </c>
      <c r="B2176">
        <v>2953</v>
      </c>
      <c r="C2176" t="str">
        <f>VLOOKUP($B2176,Hosts!$A:$M,10,0)</f>
        <v>Within an hour</v>
      </c>
      <c r="D2176" s="70">
        <f>VLOOKUP($B2176,Hosts!$A:$M,11,0)</f>
        <v>1</v>
      </c>
      <c r="E2176" s="70">
        <f>VLOOKUP($B2176,Hosts!$A:$M,12,0)</f>
        <v>0.99</v>
      </c>
      <c r="F2176" t="str">
        <f>VLOOKUP($B2176,Hosts!$A:$M,13,0)</f>
        <v>No</v>
      </c>
      <c r="G2176" t="str">
        <f>INDEX(Hosts!$A:$M, MATCH(Places!$B2176,Hosts!$A:$A,0), MATCH(Places!G$1,Hosts!$A$1:$M$1,0))</f>
        <v>Within an hour</v>
      </c>
      <c r="H2176" s="70">
        <f>INDEX(Hosts!$A:$M, MATCH(Places!$B2176,Hosts!$A:$A,0), MATCH(Places!H$1,Hosts!$A$1:$M$1,0))</f>
        <v>1</v>
      </c>
      <c r="I2176" s="70">
        <f>INDEX(Hosts!$A:$M, MATCH(Places!$B2176,Hosts!$A:$A,0), MATCH(Places!I$1,Hosts!$A$1:$M$1,0))</f>
        <v>0.99</v>
      </c>
      <c r="J2176" t="str">
        <f>INDEX(Hosts!$A:$M, MATCH(Places!$B2176,Hosts!$A:$A,0), MATCH(Places!J$1,Hosts!$A$1:$M$1,0))</f>
        <v>No</v>
      </c>
      <c r="K2176">
        <v>7</v>
      </c>
      <c r="L2176" t="str">
        <f>VLOOKUP($K2176,Neighborhoods!$A:$C,2,0)</f>
        <v>Brooklyn</v>
      </c>
      <c r="M2176" t="str">
        <f>VLOOKUP($K2176,Neighborhoods!$A:$C,3,0)</f>
        <v>Bedford-Stuyvesant</v>
      </c>
      <c r="N2176" t="str">
        <f>INDEX(Neighborhoods!$A:$C, MATCH(Places!$K2176,Neighborhoods!$A:$A,0), MATCH(Places!N$1,Neighborhoods!$A$1:$C$1,0))</f>
        <v>Brooklyn</v>
      </c>
      <c r="O2176" t="str">
        <f>INDEX(Neighborhoods!$A:$C, MATCH(Places!$K2176,Neighborhoods!$A:$A,0), MATCH(Places!O$1,Neighborhoods!$A$1:$C$1,0))</f>
        <v>Bedford-Stuyvesant</v>
      </c>
      <c r="P2176" t="s">
        <v>1</v>
      </c>
      <c r="Q2176" t="str">
        <f t="shared" si="132"/>
        <v>Yes</v>
      </c>
      <c r="R2176">
        <v>4</v>
      </c>
      <c r="S2176" t="str">
        <f t="shared" si="133"/>
        <v>Medium</v>
      </c>
      <c r="T2176" s="50">
        <v>83</v>
      </c>
      <c r="U2176" s="70">
        <f t="shared" si="134"/>
        <v>0.03</v>
      </c>
      <c r="V2176" s="52">
        <v>4.96</v>
      </c>
      <c r="W2176" s="52" t="str" cm="1">
        <f t="array" ref="W2176">_xlfn.SWITCH(ROUND(V2176,0),5,"Excellent",4,"Good",3,"Ok","Bad")</f>
        <v>Excellent</v>
      </c>
      <c r="X2176">
        <v>138</v>
      </c>
      <c r="Y2176" t="str">
        <f t="shared" si="135"/>
        <v>Yes</v>
      </c>
      <c r="Z2176" s="68">
        <v>42701</v>
      </c>
      <c r="AA2176" s="68">
        <v>44046</v>
      </c>
      <c r="AB2176">
        <v>365</v>
      </c>
      <c r="AC2176" t="s">
        <v>15615</v>
      </c>
    </row>
    <row r="2177" spans="1:29" x14ac:dyDescent="0.3">
      <c r="A2177" t="s">
        <v>13746</v>
      </c>
      <c r="B2177">
        <v>1406</v>
      </c>
      <c r="C2177" t="str">
        <f>VLOOKUP($B2177,Hosts!$A:$M,10,0)</f>
        <v>Within an hour</v>
      </c>
      <c r="D2177" s="70">
        <f>VLOOKUP($B2177,Hosts!$A:$M,11,0)</f>
        <v>0.88</v>
      </c>
      <c r="E2177" s="70">
        <f>VLOOKUP($B2177,Hosts!$A:$M,12,0)</f>
        <v>0.98</v>
      </c>
      <c r="F2177" t="str">
        <f>VLOOKUP($B2177,Hosts!$A:$M,13,0)</f>
        <v>Yes</v>
      </c>
      <c r="G2177" t="str">
        <f>INDEX(Hosts!$A:$M, MATCH(Places!$B2177,Hosts!$A:$A,0), MATCH(Places!G$1,Hosts!$A$1:$M$1,0))</f>
        <v>Within an hour</v>
      </c>
      <c r="H2177" s="70">
        <f>INDEX(Hosts!$A:$M, MATCH(Places!$B2177,Hosts!$A:$A,0), MATCH(Places!H$1,Hosts!$A$1:$M$1,0))</f>
        <v>0.88</v>
      </c>
      <c r="I2177" s="70">
        <f>INDEX(Hosts!$A:$M, MATCH(Places!$B2177,Hosts!$A:$A,0), MATCH(Places!I$1,Hosts!$A$1:$M$1,0))</f>
        <v>0.98</v>
      </c>
      <c r="J2177" t="str">
        <f>INDEX(Hosts!$A:$M, MATCH(Places!$B2177,Hosts!$A:$A,0), MATCH(Places!J$1,Hosts!$A$1:$M$1,0))</f>
        <v>Yes</v>
      </c>
      <c r="K2177">
        <v>12</v>
      </c>
      <c r="L2177" t="str">
        <f>VLOOKUP($K2177,Neighborhoods!$A:$C,2,0)</f>
        <v>Brooklyn</v>
      </c>
      <c r="M2177" t="str">
        <f>VLOOKUP($K2177,Neighborhoods!$A:$C,3,0)</f>
        <v>Williamsburg</v>
      </c>
      <c r="N2177" t="str">
        <f>INDEX(Neighborhoods!$A:$C, MATCH(Places!$K2177,Neighborhoods!$A:$A,0), MATCH(Places!N$1,Neighborhoods!$A$1:$C$1,0))</f>
        <v>Brooklyn</v>
      </c>
      <c r="O2177" t="str">
        <f>INDEX(Neighborhoods!$A:$C, MATCH(Places!$K2177,Neighborhoods!$A:$A,0), MATCH(Places!O$1,Neighborhoods!$A$1:$C$1,0))</f>
        <v>Williamsburg</v>
      </c>
      <c r="P2177" t="s">
        <v>1</v>
      </c>
      <c r="Q2177" t="str">
        <f t="shared" si="132"/>
        <v>Yes</v>
      </c>
      <c r="R2177">
        <v>2</v>
      </c>
      <c r="S2177" t="str">
        <f t="shared" si="133"/>
        <v>Small</v>
      </c>
      <c r="T2177" s="50">
        <v>80</v>
      </c>
      <c r="U2177" s="70">
        <f t="shared" si="134"/>
        <v>0.03</v>
      </c>
      <c r="V2177" s="52">
        <v>4.99</v>
      </c>
      <c r="W2177" s="52" t="str" cm="1">
        <f t="array" ref="W2177">_xlfn.SWITCH(ROUND(V2177,0),5,"Excellent",4,"Good",3,"Ok","Bad")</f>
        <v>Excellent</v>
      </c>
      <c r="X2177">
        <v>74</v>
      </c>
      <c r="Y2177" t="str">
        <f t="shared" si="135"/>
        <v>No</v>
      </c>
      <c r="Z2177" s="68">
        <v>42604</v>
      </c>
      <c r="AA2177" s="68">
        <v>43903</v>
      </c>
      <c r="AB2177">
        <v>134</v>
      </c>
      <c r="AC2177" t="s">
        <v>15615</v>
      </c>
    </row>
    <row r="2178" spans="1:29" x14ac:dyDescent="0.3">
      <c r="A2178" t="s">
        <v>14527</v>
      </c>
      <c r="B2178">
        <v>642</v>
      </c>
      <c r="C2178" t="str">
        <f>VLOOKUP($B2178,Hosts!$A:$M,10,0)</f>
        <v>Within an hour</v>
      </c>
      <c r="D2178" s="70">
        <f>VLOOKUP($B2178,Hosts!$A:$M,11,0)</f>
        <v>1</v>
      </c>
      <c r="E2178" s="70">
        <f>VLOOKUP($B2178,Hosts!$A:$M,12,0)</f>
        <v>0.83</v>
      </c>
      <c r="F2178" t="str">
        <f>VLOOKUP($B2178,Hosts!$A:$M,13,0)</f>
        <v>No</v>
      </c>
      <c r="G2178" t="str">
        <f>INDEX(Hosts!$A:$M, MATCH(Places!$B2178,Hosts!$A:$A,0), MATCH(Places!G$1,Hosts!$A$1:$M$1,0))</f>
        <v>Within an hour</v>
      </c>
      <c r="H2178" s="70">
        <f>INDEX(Hosts!$A:$M, MATCH(Places!$B2178,Hosts!$A:$A,0), MATCH(Places!H$1,Hosts!$A$1:$M$1,0))</f>
        <v>1</v>
      </c>
      <c r="I2178" s="70">
        <f>INDEX(Hosts!$A:$M, MATCH(Places!$B2178,Hosts!$A:$A,0), MATCH(Places!I$1,Hosts!$A$1:$M$1,0))</f>
        <v>0.83</v>
      </c>
      <c r="J2178" t="str">
        <f>INDEX(Hosts!$A:$M, MATCH(Places!$B2178,Hosts!$A:$A,0), MATCH(Places!J$1,Hosts!$A$1:$M$1,0))</f>
        <v>No</v>
      </c>
      <c r="K2178">
        <v>8</v>
      </c>
      <c r="L2178" t="str">
        <f>VLOOKUP($K2178,Neighborhoods!$A:$C,2,0)</f>
        <v>Brooklyn</v>
      </c>
      <c r="M2178" t="str">
        <f>VLOOKUP($K2178,Neighborhoods!$A:$C,3,0)</f>
        <v>Bushwick</v>
      </c>
      <c r="N2178" t="str">
        <f>INDEX(Neighborhoods!$A:$C, MATCH(Places!$K2178,Neighborhoods!$A:$A,0), MATCH(Places!N$1,Neighborhoods!$A$1:$C$1,0))</f>
        <v>Brooklyn</v>
      </c>
      <c r="O2178" t="str">
        <f>INDEX(Neighborhoods!$A:$C, MATCH(Places!$K2178,Neighborhoods!$A:$A,0), MATCH(Places!O$1,Neighborhoods!$A$1:$C$1,0))</f>
        <v>Bushwick</v>
      </c>
      <c r="P2178" t="s">
        <v>11822</v>
      </c>
      <c r="Q2178" t="str">
        <f t="shared" si="132"/>
        <v>No</v>
      </c>
      <c r="R2178">
        <v>5</v>
      </c>
      <c r="S2178" t="str">
        <f t="shared" si="133"/>
        <v>Medium</v>
      </c>
      <c r="T2178" s="50">
        <v>24</v>
      </c>
      <c r="U2178" s="70">
        <f t="shared" si="134"/>
        <v>0.03</v>
      </c>
      <c r="V2178" s="52">
        <v>4.8899999999999997</v>
      </c>
      <c r="W2178" s="52" t="str" cm="1">
        <f t="array" ref="W2178">_xlfn.SWITCH(ROUND(V2178,0),5,"Excellent",4,"Good",3,"Ok","Bad")</f>
        <v>Excellent</v>
      </c>
      <c r="X2178">
        <v>115</v>
      </c>
      <c r="Y2178" t="str">
        <f t="shared" si="135"/>
        <v>Yes</v>
      </c>
      <c r="Z2178" s="68">
        <v>42589</v>
      </c>
      <c r="AA2178" s="68">
        <v>43905</v>
      </c>
      <c r="AB2178">
        <v>0</v>
      </c>
      <c r="AC2178" t="s">
        <v>15615</v>
      </c>
    </row>
    <row r="2179" spans="1:29" x14ac:dyDescent="0.3">
      <c r="A2179" t="s">
        <v>1611</v>
      </c>
      <c r="B2179">
        <v>642</v>
      </c>
      <c r="C2179" t="str">
        <f>VLOOKUP($B2179,Hosts!$A:$M,10,0)</f>
        <v>Within an hour</v>
      </c>
      <c r="D2179" s="70">
        <f>VLOOKUP($B2179,Hosts!$A:$M,11,0)</f>
        <v>1</v>
      </c>
      <c r="E2179" s="70">
        <f>VLOOKUP($B2179,Hosts!$A:$M,12,0)</f>
        <v>0.83</v>
      </c>
      <c r="F2179" t="str">
        <f>VLOOKUP($B2179,Hosts!$A:$M,13,0)</f>
        <v>No</v>
      </c>
      <c r="G2179" t="str">
        <f>INDEX(Hosts!$A:$M, MATCH(Places!$B2179,Hosts!$A:$A,0), MATCH(Places!G$1,Hosts!$A$1:$M$1,0))</f>
        <v>Within an hour</v>
      </c>
      <c r="H2179" s="70">
        <f>INDEX(Hosts!$A:$M, MATCH(Places!$B2179,Hosts!$A:$A,0), MATCH(Places!H$1,Hosts!$A$1:$M$1,0))</f>
        <v>1</v>
      </c>
      <c r="I2179" s="70">
        <f>INDEX(Hosts!$A:$M, MATCH(Places!$B2179,Hosts!$A:$A,0), MATCH(Places!I$1,Hosts!$A$1:$M$1,0))</f>
        <v>0.83</v>
      </c>
      <c r="J2179" t="str">
        <f>INDEX(Hosts!$A:$M, MATCH(Places!$B2179,Hosts!$A:$A,0), MATCH(Places!J$1,Hosts!$A$1:$M$1,0))</f>
        <v>No</v>
      </c>
      <c r="K2179">
        <v>7</v>
      </c>
      <c r="L2179" t="str">
        <f>VLOOKUP($K2179,Neighborhoods!$A:$C,2,0)</f>
        <v>Brooklyn</v>
      </c>
      <c r="M2179" t="str">
        <f>VLOOKUP($K2179,Neighborhoods!$A:$C,3,0)</f>
        <v>Bedford-Stuyvesant</v>
      </c>
      <c r="N2179" t="str">
        <f>INDEX(Neighborhoods!$A:$C, MATCH(Places!$K2179,Neighborhoods!$A:$A,0), MATCH(Places!N$1,Neighborhoods!$A$1:$C$1,0))</f>
        <v>Brooklyn</v>
      </c>
      <c r="O2179" t="str">
        <f>INDEX(Neighborhoods!$A:$C, MATCH(Places!$K2179,Neighborhoods!$A:$A,0), MATCH(Places!O$1,Neighborhoods!$A$1:$C$1,0))</f>
        <v>Bedford-Stuyvesant</v>
      </c>
      <c r="P2179" t="s">
        <v>1</v>
      </c>
      <c r="Q2179" t="str">
        <f t="shared" ref="Q2179:Q2242" si="136">IF(OR(P2179="Private room",P2179="Shared room"),"Yes","No")</f>
        <v>Yes</v>
      </c>
      <c r="R2179">
        <v>1</v>
      </c>
      <c r="S2179" t="str">
        <f t="shared" ref="S2179:S2242" si="137">IF(R2179&lt;=2,"Small",IF(R2179&lt;=5,"Medium","Large"))</f>
        <v>Small</v>
      </c>
      <c r="T2179" s="50">
        <v>35</v>
      </c>
      <c r="U2179" s="70">
        <f t="shared" ref="U2179:U2242" si="138">VLOOKUP($T2179,$AF$1:$AG$5,2)</f>
        <v>0.03</v>
      </c>
      <c r="V2179" s="52">
        <v>4.7</v>
      </c>
      <c r="W2179" s="52" t="str" cm="1">
        <f t="array" ref="W2179">_xlfn.SWITCH(ROUND(V2179,0),5,"Excellent",4,"Good",3,"Ok","Bad")</f>
        <v>Excellent</v>
      </c>
      <c r="X2179">
        <v>70</v>
      </c>
      <c r="Y2179" t="str">
        <f t="shared" ref="Y2179:Y2242" si="139">IF(AND(V2179&gt;4.8,X2179&gt;100),"Yes","No")</f>
        <v>No</v>
      </c>
      <c r="Z2179" s="68">
        <v>42595</v>
      </c>
      <c r="AA2179" s="68">
        <v>43791</v>
      </c>
      <c r="AB2179">
        <v>89</v>
      </c>
      <c r="AC2179" t="s">
        <v>15615</v>
      </c>
    </row>
    <row r="2180" spans="1:29" x14ac:dyDescent="0.3">
      <c r="A2180" t="s">
        <v>1612</v>
      </c>
      <c r="B2180">
        <v>2688</v>
      </c>
      <c r="C2180" t="str">
        <f>VLOOKUP($B2180,Hosts!$A:$M,10,0)</f>
        <v>Within a day</v>
      </c>
      <c r="D2180" s="70">
        <f>VLOOKUP($B2180,Hosts!$A:$M,11,0)</f>
        <v>1</v>
      </c>
      <c r="E2180" s="70">
        <f>VLOOKUP($B2180,Hosts!$A:$M,12,0)</f>
        <v>0.95</v>
      </c>
      <c r="F2180" t="str">
        <f>VLOOKUP($B2180,Hosts!$A:$M,13,0)</f>
        <v>Yes</v>
      </c>
      <c r="G2180" t="str">
        <f>INDEX(Hosts!$A:$M, MATCH(Places!$B2180,Hosts!$A:$A,0), MATCH(Places!G$1,Hosts!$A$1:$M$1,0))</f>
        <v>Within a day</v>
      </c>
      <c r="H2180" s="70">
        <f>INDEX(Hosts!$A:$M, MATCH(Places!$B2180,Hosts!$A:$A,0), MATCH(Places!H$1,Hosts!$A$1:$M$1,0))</f>
        <v>1</v>
      </c>
      <c r="I2180" s="70">
        <f>INDEX(Hosts!$A:$M, MATCH(Places!$B2180,Hosts!$A:$A,0), MATCH(Places!I$1,Hosts!$A$1:$M$1,0))</f>
        <v>0.95</v>
      </c>
      <c r="J2180" t="str">
        <f>INDEX(Hosts!$A:$M, MATCH(Places!$B2180,Hosts!$A:$A,0), MATCH(Places!J$1,Hosts!$A$1:$M$1,0))</f>
        <v>Yes</v>
      </c>
      <c r="K2180">
        <v>12</v>
      </c>
      <c r="L2180" t="str">
        <f>VLOOKUP($K2180,Neighborhoods!$A:$C,2,0)</f>
        <v>Brooklyn</v>
      </c>
      <c r="M2180" t="str">
        <f>VLOOKUP($K2180,Neighborhoods!$A:$C,3,0)</f>
        <v>Williamsburg</v>
      </c>
      <c r="N2180" t="str">
        <f>INDEX(Neighborhoods!$A:$C, MATCH(Places!$K2180,Neighborhoods!$A:$A,0), MATCH(Places!N$1,Neighborhoods!$A$1:$C$1,0))</f>
        <v>Brooklyn</v>
      </c>
      <c r="O2180" t="str">
        <f>INDEX(Neighborhoods!$A:$C, MATCH(Places!$K2180,Neighborhoods!$A:$A,0), MATCH(Places!O$1,Neighborhoods!$A$1:$C$1,0))</f>
        <v>Williamsburg</v>
      </c>
      <c r="P2180" t="s">
        <v>11822</v>
      </c>
      <c r="Q2180" t="str">
        <f t="shared" si="136"/>
        <v>No</v>
      </c>
      <c r="R2180">
        <v>2</v>
      </c>
      <c r="S2180" t="str">
        <f t="shared" si="137"/>
        <v>Small</v>
      </c>
      <c r="T2180" s="50">
        <v>147</v>
      </c>
      <c r="U2180" s="70">
        <f t="shared" si="138"/>
        <v>0.03</v>
      </c>
      <c r="V2180" s="52">
        <v>4.9800000000000004</v>
      </c>
      <c r="W2180" s="52" t="str" cm="1">
        <f t="array" ref="W2180">_xlfn.SWITCH(ROUND(V2180,0),5,"Excellent",4,"Good",3,"Ok","Bad")</f>
        <v>Excellent</v>
      </c>
      <c r="X2180">
        <v>60</v>
      </c>
      <c r="Y2180" t="str">
        <f t="shared" si="139"/>
        <v>No</v>
      </c>
      <c r="Z2180" s="68">
        <v>42605</v>
      </c>
      <c r="AA2180" s="68">
        <v>43893</v>
      </c>
      <c r="AB2180">
        <v>0</v>
      </c>
      <c r="AC2180" t="s">
        <v>15615</v>
      </c>
    </row>
    <row r="2181" spans="1:29" x14ac:dyDescent="0.3">
      <c r="A2181" t="s">
        <v>1613</v>
      </c>
      <c r="B2181">
        <v>1858</v>
      </c>
      <c r="C2181" t="str">
        <f>VLOOKUP($B2181,Hosts!$A:$M,10,0)</f>
        <v>Within an hour</v>
      </c>
      <c r="D2181" s="70">
        <f>VLOOKUP($B2181,Hosts!$A:$M,11,0)</f>
        <v>0.75</v>
      </c>
      <c r="E2181" s="70">
        <f>VLOOKUP($B2181,Hosts!$A:$M,12,0)</f>
        <v>0.43</v>
      </c>
      <c r="F2181" t="str">
        <f>VLOOKUP($B2181,Hosts!$A:$M,13,0)</f>
        <v>No</v>
      </c>
      <c r="G2181" t="str">
        <f>INDEX(Hosts!$A:$M, MATCH(Places!$B2181,Hosts!$A:$A,0), MATCH(Places!G$1,Hosts!$A$1:$M$1,0))</f>
        <v>Within an hour</v>
      </c>
      <c r="H2181" s="70">
        <f>INDEX(Hosts!$A:$M, MATCH(Places!$B2181,Hosts!$A:$A,0), MATCH(Places!H$1,Hosts!$A$1:$M$1,0))</f>
        <v>0.75</v>
      </c>
      <c r="I2181" s="70">
        <f>INDEX(Hosts!$A:$M, MATCH(Places!$B2181,Hosts!$A:$A,0), MATCH(Places!I$1,Hosts!$A$1:$M$1,0))</f>
        <v>0.43</v>
      </c>
      <c r="J2181" t="str">
        <f>INDEX(Hosts!$A:$M, MATCH(Places!$B2181,Hosts!$A:$A,0), MATCH(Places!J$1,Hosts!$A$1:$M$1,0))</f>
        <v>No</v>
      </c>
      <c r="K2181">
        <v>8</v>
      </c>
      <c r="L2181" t="str">
        <f>VLOOKUP($K2181,Neighborhoods!$A:$C,2,0)</f>
        <v>Brooklyn</v>
      </c>
      <c r="M2181" t="str">
        <f>VLOOKUP($K2181,Neighborhoods!$A:$C,3,0)</f>
        <v>Bushwick</v>
      </c>
      <c r="N2181" t="str">
        <f>INDEX(Neighborhoods!$A:$C, MATCH(Places!$K2181,Neighborhoods!$A:$A,0), MATCH(Places!N$1,Neighborhoods!$A$1:$C$1,0))</f>
        <v>Brooklyn</v>
      </c>
      <c r="O2181" t="str">
        <f>INDEX(Neighborhoods!$A:$C, MATCH(Places!$K2181,Neighborhoods!$A:$A,0), MATCH(Places!O$1,Neighborhoods!$A$1:$C$1,0))</f>
        <v>Bushwick</v>
      </c>
      <c r="P2181" t="s">
        <v>1</v>
      </c>
      <c r="Q2181" t="str">
        <f t="shared" si="136"/>
        <v>Yes</v>
      </c>
      <c r="R2181">
        <v>2</v>
      </c>
      <c r="S2181" t="str">
        <f t="shared" si="137"/>
        <v>Small</v>
      </c>
      <c r="T2181" s="50">
        <v>45</v>
      </c>
      <c r="U2181" s="70">
        <f t="shared" si="138"/>
        <v>0.03</v>
      </c>
      <c r="V2181" s="52">
        <v>4.9800000000000004</v>
      </c>
      <c r="W2181" s="52" t="str" cm="1">
        <f t="array" ref="W2181">_xlfn.SWITCH(ROUND(V2181,0),5,"Excellent",4,"Good",3,"Ok","Bad")</f>
        <v>Excellent</v>
      </c>
      <c r="X2181">
        <v>112</v>
      </c>
      <c r="Y2181" t="str">
        <f t="shared" si="139"/>
        <v>Yes</v>
      </c>
      <c r="Z2181" s="68">
        <v>42607</v>
      </c>
      <c r="AA2181" s="68">
        <v>43905</v>
      </c>
      <c r="AB2181">
        <v>30</v>
      </c>
      <c r="AC2181" t="s">
        <v>15615</v>
      </c>
    </row>
    <row r="2182" spans="1:29" x14ac:dyDescent="0.3">
      <c r="A2182" t="s">
        <v>1614</v>
      </c>
      <c r="B2182">
        <v>1572</v>
      </c>
      <c r="C2182" t="str">
        <f>VLOOKUP($B2182,Hosts!$A:$M,10,0)</f>
        <v>Within a few hours</v>
      </c>
      <c r="D2182" s="70">
        <f>VLOOKUP($B2182,Hosts!$A:$M,11,0)</f>
        <v>1</v>
      </c>
      <c r="E2182" s="70">
        <f>VLOOKUP($B2182,Hosts!$A:$M,12,0)</f>
        <v>1</v>
      </c>
      <c r="F2182" t="str">
        <f>VLOOKUP($B2182,Hosts!$A:$M,13,0)</f>
        <v>Yes</v>
      </c>
      <c r="G2182" t="str">
        <f>INDEX(Hosts!$A:$M, MATCH(Places!$B2182,Hosts!$A:$A,0), MATCH(Places!G$1,Hosts!$A$1:$M$1,0))</f>
        <v>Within a few hours</v>
      </c>
      <c r="H2182" s="70">
        <f>INDEX(Hosts!$A:$M, MATCH(Places!$B2182,Hosts!$A:$A,0), MATCH(Places!H$1,Hosts!$A$1:$M$1,0))</f>
        <v>1</v>
      </c>
      <c r="I2182" s="70">
        <f>INDEX(Hosts!$A:$M, MATCH(Places!$B2182,Hosts!$A:$A,0), MATCH(Places!I$1,Hosts!$A$1:$M$1,0))</f>
        <v>1</v>
      </c>
      <c r="J2182" t="str">
        <f>INDEX(Hosts!$A:$M, MATCH(Places!$B2182,Hosts!$A:$A,0), MATCH(Places!J$1,Hosts!$A$1:$M$1,0))</f>
        <v>Yes</v>
      </c>
      <c r="K2182">
        <v>7</v>
      </c>
      <c r="L2182" t="str">
        <f>VLOOKUP($K2182,Neighborhoods!$A:$C,2,0)</f>
        <v>Brooklyn</v>
      </c>
      <c r="M2182" t="str">
        <f>VLOOKUP($K2182,Neighborhoods!$A:$C,3,0)</f>
        <v>Bedford-Stuyvesant</v>
      </c>
      <c r="N2182" t="str">
        <f>INDEX(Neighborhoods!$A:$C, MATCH(Places!$K2182,Neighborhoods!$A:$A,0), MATCH(Places!N$1,Neighborhoods!$A$1:$C$1,0))</f>
        <v>Brooklyn</v>
      </c>
      <c r="O2182" t="str">
        <f>INDEX(Neighborhoods!$A:$C, MATCH(Places!$K2182,Neighborhoods!$A:$A,0), MATCH(Places!O$1,Neighborhoods!$A$1:$C$1,0))</f>
        <v>Bedford-Stuyvesant</v>
      </c>
      <c r="P2182" t="s">
        <v>1</v>
      </c>
      <c r="Q2182" t="str">
        <f t="shared" si="136"/>
        <v>Yes</v>
      </c>
      <c r="R2182">
        <v>2</v>
      </c>
      <c r="S2182" t="str">
        <f t="shared" si="137"/>
        <v>Small</v>
      </c>
      <c r="T2182" s="50">
        <v>55</v>
      </c>
      <c r="U2182" s="70">
        <f t="shared" si="138"/>
        <v>0.03</v>
      </c>
      <c r="V2182" s="52">
        <v>4.92</v>
      </c>
      <c r="W2182" s="52" t="str" cm="1">
        <f t="array" ref="W2182">_xlfn.SWITCH(ROUND(V2182,0),5,"Excellent",4,"Good",3,"Ok","Bad")</f>
        <v>Excellent</v>
      </c>
      <c r="X2182">
        <v>119</v>
      </c>
      <c r="Y2182" t="str">
        <f t="shared" si="139"/>
        <v>Yes</v>
      </c>
      <c r="Z2182" s="68">
        <v>42596</v>
      </c>
      <c r="AA2182" s="68">
        <v>43908</v>
      </c>
      <c r="AB2182">
        <v>25</v>
      </c>
      <c r="AC2182" t="s">
        <v>15615</v>
      </c>
    </row>
    <row r="2183" spans="1:29" x14ac:dyDescent="0.3">
      <c r="A2183" t="s">
        <v>15223</v>
      </c>
      <c r="B2183">
        <v>205</v>
      </c>
      <c r="C2183" t="str">
        <f>VLOOKUP($B2183,Hosts!$A:$M,10,0)</f>
        <v>Within an hour</v>
      </c>
      <c r="D2183" s="70">
        <f>VLOOKUP($B2183,Hosts!$A:$M,11,0)</f>
        <v>1</v>
      </c>
      <c r="E2183" s="70">
        <f>VLOOKUP($B2183,Hosts!$A:$M,12,0)</f>
        <v>0.88</v>
      </c>
      <c r="F2183" t="str">
        <f>VLOOKUP($B2183,Hosts!$A:$M,13,0)</f>
        <v>Yes</v>
      </c>
      <c r="G2183" t="str">
        <f>INDEX(Hosts!$A:$M, MATCH(Places!$B2183,Hosts!$A:$A,0), MATCH(Places!G$1,Hosts!$A$1:$M$1,0))</f>
        <v>Within an hour</v>
      </c>
      <c r="H2183" s="70">
        <f>INDEX(Hosts!$A:$M, MATCH(Places!$B2183,Hosts!$A:$A,0), MATCH(Places!H$1,Hosts!$A$1:$M$1,0))</f>
        <v>1</v>
      </c>
      <c r="I2183" s="70">
        <f>INDEX(Hosts!$A:$M, MATCH(Places!$B2183,Hosts!$A:$A,0), MATCH(Places!I$1,Hosts!$A$1:$M$1,0))</f>
        <v>0.88</v>
      </c>
      <c r="J2183" t="str">
        <f>INDEX(Hosts!$A:$M, MATCH(Places!$B2183,Hosts!$A:$A,0), MATCH(Places!J$1,Hosts!$A$1:$M$1,0))</f>
        <v>Yes</v>
      </c>
      <c r="K2183">
        <v>16</v>
      </c>
      <c r="L2183" t="str">
        <f>VLOOKUP($K2183,Neighborhoods!$A:$C,2,0)</f>
        <v>Manhattan</v>
      </c>
      <c r="M2183" t="str">
        <f>VLOOKUP($K2183,Neighborhoods!$A:$C,3,0)</f>
        <v>Harlem</v>
      </c>
      <c r="N2183" t="str">
        <f>INDEX(Neighborhoods!$A:$C, MATCH(Places!$K2183,Neighborhoods!$A:$A,0), MATCH(Places!N$1,Neighborhoods!$A$1:$C$1,0))</f>
        <v>Manhattan</v>
      </c>
      <c r="O2183" t="str">
        <f>INDEX(Neighborhoods!$A:$C, MATCH(Places!$K2183,Neighborhoods!$A:$A,0), MATCH(Places!O$1,Neighborhoods!$A$1:$C$1,0))</f>
        <v>Harlem</v>
      </c>
      <c r="P2183" t="s">
        <v>11822</v>
      </c>
      <c r="Q2183" t="str">
        <f t="shared" si="136"/>
        <v>No</v>
      </c>
      <c r="R2183">
        <v>4</v>
      </c>
      <c r="S2183" t="str">
        <f t="shared" si="137"/>
        <v>Medium</v>
      </c>
      <c r="T2183" s="50">
        <v>125</v>
      </c>
      <c r="U2183" s="70">
        <f t="shared" si="138"/>
        <v>0.03</v>
      </c>
      <c r="V2183" s="52">
        <v>4.9000000000000004</v>
      </c>
      <c r="W2183" s="52" t="str" cm="1">
        <f t="array" ref="W2183">_xlfn.SWITCH(ROUND(V2183,0),5,"Excellent",4,"Good",3,"Ok","Bad")</f>
        <v>Excellent</v>
      </c>
      <c r="X2183">
        <v>31</v>
      </c>
      <c r="Y2183" t="str">
        <f t="shared" si="139"/>
        <v>No</v>
      </c>
      <c r="Z2183" s="68">
        <v>42618</v>
      </c>
      <c r="AA2183" s="68">
        <v>43739</v>
      </c>
      <c r="AB2183">
        <v>0</v>
      </c>
      <c r="AC2183" t="s">
        <v>15616</v>
      </c>
    </row>
    <row r="2184" spans="1:29" x14ac:dyDescent="0.3">
      <c r="A2184" t="s">
        <v>1615</v>
      </c>
      <c r="B2184">
        <v>2820</v>
      </c>
      <c r="C2184" t="str">
        <f>VLOOKUP($B2184,Hosts!$A:$M,10,0)</f>
        <v>Within a day</v>
      </c>
      <c r="D2184" s="70">
        <f>VLOOKUP($B2184,Hosts!$A:$M,11,0)</f>
        <v>1</v>
      </c>
      <c r="E2184" s="70">
        <f>VLOOKUP($B2184,Hosts!$A:$M,12,0)</f>
        <v>1</v>
      </c>
      <c r="F2184" t="str">
        <f>VLOOKUP($B2184,Hosts!$A:$M,13,0)</f>
        <v>Yes</v>
      </c>
      <c r="G2184" t="str">
        <f>INDEX(Hosts!$A:$M, MATCH(Places!$B2184,Hosts!$A:$A,0), MATCH(Places!G$1,Hosts!$A$1:$M$1,0))</f>
        <v>Within a day</v>
      </c>
      <c r="H2184" s="70">
        <f>INDEX(Hosts!$A:$M, MATCH(Places!$B2184,Hosts!$A:$A,0), MATCH(Places!H$1,Hosts!$A$1:$M$1,0))</f>
        <v>1</v>
      </c>
      <c r="I2184" s="70">
        <f>INDEX(Hosts!$A:$M, MATCH(Places!$B2184,Hosts!$A:$A,0), MATCH(Places!I$1,Hosts!$A$1:$M$1,0))</f>
        <v>1</v>
      </c>
      <c r="J2184" t="str">
        <f>INDEX(Hosts!$A:$M, MATCH(Places!$B2184,Hosts!$A:$A,0), MATCH(Places!J$1,Hosts!$A$1:$M$1,0))</f>
        <v>Yes</v>
      </c>
      <c r="K2184">
        <v>22</v>
      </c>
      <c r="L2184" t="str">
        <f>VLOOKUP($K2184,Neighborhoods!$A:$C,2,0)</f>
        <v>Queens</v>
      </c>
      <c r="M2184" t="str">
        <f>VLOOKUP($K2184,Neighborhoods!$A:$C,3,0)</f>
        <v>Flushing</v>
      </c>
      <c r="N2184" t="str">
        <f>INDEX(Neighborhoods!$A:$C, MATCH(Places!$K2184,Neighborhoods!$A:$A,0), MATCH(Places!N$1,Neighborhoods!$A$1:$C$1,0))</f>
        <v>Queens</v>
      </c>
      <c r="O2184" t="str">
        <f>INDEX(Neighborhoods!$A:$C, MATCH(Places!$K2184,Neighborhoods!$A:$A,0), MATCH(Places!O$1,Neighborhoods!$A$1:$C$1,0))</f>
        <v>Flushing</v>
      </c>
      <c r="P2184" t="s">
        <v>1</v>
      </c>
      <c r="Q2184" t="str">
        <f t="shared" si="136"/>
        <v>Yes</v>
      </c>
      <c r="R2184">
        <v>2</v>
      </c>
      <c r="S2184" t="str">
        <f t="shared" si="137"/>
        <v>Small</v>
      </c>
      <c r="T2184" s="50">
        <v>40</v>
      </c>
      <c r="U2184" s="70">
        <f t="shared" si="138"/>
        <v>0.03</v>
      </c>
      <c r="V2184" s="52">
        <v>4.9000000000000004</v>
      </c>
      <c r="W2184" s="52" t="str" cm="1">
        <f t="array" ref="W2184">_xlfn.SWITCH(ROUND(V2184,0),5,"Excellent",4,"Good",3,"Ok","Bad")</f>
        <v>Excellent</v>
      </c>
      <c r="X2184">
        <v>20</v>
      </c>
      <c r="Y2184" t="str">
        <f t="shared" si="139"/>
        <v>No</v>
      </c>
      <c r="Z2184" s="68">
        <v>42619</v>
      </c>
      <c r="AA2184" s="68">
        <v>43823</v>
      </c>
      <c r="AB2184">
        <v>289</v>
      </c>
      <c r="AC2184" t="s">
        <v>15616</v>
      </c>
    </row>
    <row r="2185" spans="1:29" x14ac:dyDescent="0.3">
      <c r="A2185" t="s">
        <v>1616</v>
      </c>
      <c r="B2185">
        <v>309</v>
      </c>
      <c r="C2185" t="str">
        <f>VLOOKUP($B2185,Hosts!$A:$M,10,0)</f>
        <v>Within an hour</v>
      </c>
      <c r="D2185" s="70">
        <f>VLOOKUP($B2185,Hosts!$A:$M,11,0)</f>
        <v>1</v>
      </c>
      <c r="E2185" s="70">
        <f>VLOOKUP($B2185,Hosts!$A:$M,12,0)</f>
        <v>1</v>
      </c>
      <c r="F2185" t="str">
        <f>VLOOKUP($B2185,Hosts!$A:$M,13,0)</f>
        <v>No</v>
      </c>
      <c r="G2185" t="str">
        <f>INDEX(Hosts!$A:$M, MATCH(Places!$B2185,Hosts!$A:$A,0), MATCH(Places!G$1,Hosts!$A$1:$M$1,0))</f>
        <v>Within an hour</v>
      </c>
      <c r="H2185" s="70">
        <f>INDEX(Hosts!$A:$M, MATCH(Places!$B2185,Hosts!$A:$A,0), MATCH(Places!H$1,Hosts!$A$1:$M$1,0))</f>
        <v>1</v>
      </c>
      <c r="I2185" s="70">
        <f>INDEX(Hosts!$A:$M, MATCH(Places!$B2185,Hosts!$A:$A,0), MATCH(Places!I$1,Hosts!$A$1:$M$1,0))</f>
        <v>1</v>
      </c>
      <c r="J2185" t="str">
        <f>INDEX(Hosts!$A:$M, MATCH(Places!$B2185,Hosts!$A:$A,0), MATCH(Places!J$1,Hosts!$A$1:$M$1,0))</f>
        <v>No</v>
      </c>
      <c r="K2185">
        <v>18</v>
      </c>
      <c r="L2185" t="str">
        <f>VLOOKUP($K2185,Neighborhoods!$A:$C,2,0)</f>
        <v>Manhattan</v>
      </c>
      <c r="M2185" t="str">
        <f>VLOOKUP($K2185,Neighborhoods!$A:$C,3,0)</f>
        <v>Midtown</v>
      </c>
      <c r="N2185" t="str">
        <f>INDEX(Neighborhoods!$A:$C, MATCH(Places!$K2185,Neighborhoods!$A:$A,0), MATCH(Places!N$1,Neighborhoods!$A$1:$C$1,0))</f>
        <v>Manhattan</v>
      </c>
      <c r="O2185" t="str">
        <f>INDEX(Neighborhoods!$A:$C, MATCH(Places!$K2185,Neighborhoods!$A:$A,0), MATCH(Places!O$1,Neighborhoods!$A$1:$C$1,0))</f>
        <v>Midtown</v>
      </c>
      <c r="P2185" t="s">
        <v>11822</v>
      </c>
      <c r="Q2185" t="str">
        <f t="shared" si="136"/>
        <v>No</v>
      </c>
      <c r="R2185">
        <v>3</v>
      </c>
      <c r="S2185" t="str">
        <f t="shared" si="137"/>
        <v>Medium</v>
      </c>
      <c r="T2185" s="50">
        <v>2500</v>
      </c>
      <c r="U2185" s="70">
        <f t="shared" si="138"/>
        <v>7.0000000000000007E-2</v>
      </c>
      <c r="V2185" s="52">
        <v>5</v>
      </c>
      <c r="W2185" s="52" t="str" cm="1">
        <f t="array" ref="W2185">_xlfn.SWITCH(ROUND(V2185,0),5,"Excellent",4,"Good",3,"Ok","Bad")</f>
        <v>Excellent</v>
      </c>
      <c r="X2185">
        <v>4</v>
      </c>
      <c r="Y2185" t="str">
        <f t="shared" si="139"/>
        <v>No</v>
      </c>
      <c r="Z2185" s="68">
        <v>42735</v>
      </c>
      <c r="AA2185" s="68">
        <v>42842</v>
      </c>
      <c r="AB2185">
        <v>364</v>
      </c>
      <c r="AC2185" t="s">
        <v>15615</v>
      </c>
    </row>
    <row r="2186" spans="1:29" x14ac:dyDescent="0.3">
      <c r="A2186" t="s">
        <v>1617</v>
      </c>
      <c r="B2186">
        <v>693</v>
      </c>
      <c r="C2186" t="str">
        <f>VLOOKUP($B2186,Hosts!$A:$M,10,0)</f>
        <v>Within a few hours</v>
      </c>
      <c r="D2186" s="70">
        <f>VLOOKUP($B2186,Hosts!$A:$M,11,0)</f>
        <v>1</v>
      </c>
      <c r="E2186" s="70">
        <f>VLOOKUP($B2186,Hosts!$A:$M,12,0)</f>
        <v>0.71</v>
      </c>
      <c r="F2186" t="str">
        <f>VLOOKUP($B2186,Hosts!$A:$M,13,0)</f>
        <v>Yes</v>
      </c>
      <c r="G2186" t="str">
        <f>INDEX(Hosts!$A:$M, MATCH(Places!$B2186,Hosts!$A:$A,0), MATCH(Places!G$1,Hosts!$A$1:$M$1,0))</f>
        <v>Within a few hours</v>
      </c>
      <c r="H2186" s="70">
        <f>INDEX(Hosts!$A:$M, MATCH(Places!$B2186,Hosts!$A:$A,0), MATCH(Places!H$1,Hosts!$A$1:$M$1,0))</f>
        <v>1</v>
      </c>
      <c r="I2186" s="70">
        <f>INDEX(Hosts!$A:$M, MATCH(Places!$B2186,Hosts!$A:$A,0), MATCH(Places!I$1,Hosts!$A$1:$M$1,0))</f>
        <v>0.71</v>
      </c>
      <c r="J2186" t="str">
        <f>INDEX(Hosts!$A:$M, MATCH(Places!$B2186,Hosts!$A:$A,0), MATCH(Places!J$1,Hosts!$A$1:$M$1,0))</f>
        <v>Yes</v>
      </c>
      <c r="K2186">
        <v>12</v>
      </c>
      <c r="L2186" t="str">
        <f>VLOOKUP($K2186,Neighborhoods!$A:$C,2,0)</f>
        <v>Brooklyn</v>
      </c>
      <c r="M2186" t="str">
        <f>VLOOKUP($K2186,Neighborhoods!$A:$C,3,0)</f>
        <v>Williamsburg</v>
      </c>
      <c r="N2186" t="str">
        <f>INDEX(Neighborhoods!$A:$C, MATCH(Places!$K2186,Neighborhoods!$A:$A,0), MATCH(Places!N$1,Neighborhoods!$A$1:$C$1,0))</f>
        <v>Brooklyn</v>
      </c>
      <c r="O2186" t="str">
        <f>INDEX(Neighborhoods!$A:$C, MATCH(Places!$K2186,Neighborhoods!$A:$A,0), MATCH(Places!O$1,Neighborhoods!$A$1:$C$1,0))</f>
        <v>Williamsburg</v>
      </c>
      <c r="P2186" t="s">
        <v>11822</v>
      </c>
      <c r="Q2186" t="str">
        <f t="shared" si="136"/>
        <v>No</v>
      </c>
      <c r="R2186">
        <v>4</v>
      </c>
      <c r="S2186" t="str">
        <f t="shared" si="137"/>
        <v>Medium</v>
      </c>
      <c r="T2186" s="50">
        <v>229</v>
      </c>
      <c r="U2186" s="70">
        <f t="shared" si="138"/>
        <v>0.04</v>
      </c>
      <c r="V2186" s="52">
        <v>4.5999999999999996</v>
      </c>
      <c r="W2186" s="52" t="str" cm="1">
        <f t="array" ref="W2186">_xlfn.SWITCH(ROUND(V2186,0),5,"Excellent",4,"Good",3,"Ok","Bad")</f>
        <v>Excellent</v>
      </c>
      <c r="X2186">
        <v>75</v>
      </c>
      <c r="Y2186" t="str">
        <f t="shared" si="139"/>
        <v>No</v>
      </c>
      <c r="Z2186" s="68">
        <v>42695</v>
      </c>
      <c r="AA2186" s="68">
        <v>43863</v>
      </c>
      <c r="AB2186">
        <v>43</v>
      </c>
      <c r="AC2186" t="s">
        <v>15615</v>
      </c>
    </row>
    <row r="2187" spans="1:29" x14ac:dyDescent="0.3">
      <c r="A2187" t="s">
        <v>1618</v>
      </c>
      <c r="B2187">
        <v>1322</v>
      </c>
      <c r="C2187" t="str">
        <f>VLOOKUP($B2187,Hosts!$A:$M,10,0)</f>
        <v>Within an hour</v>
      </c>
      <c r="D2187" s="70">
        <f>VLOOKUP($B2187,Hosts!$A:$M,11,0)</f>
        <v>0.9</v>
      </c>
      <c r="E2187" s="70">
        <f>VLOOKUP($B2187,Hosts!$A:$M,12,0)</f>
        <v>0.96</v>
      </c>
      <c r="F2187" t="str">
        <f>VLOOKUP($B2187,Hosts!$A:$M,13,0)</f>
        <v>No</v>
      </c>
      <c r="G2187" t="str">
        <f>INDEX(Hosts!$A:$M, MATCH(Places!$B2187,Hosts!$A:$A,0), MATCH(Places!G$1,Hosts!$A$1:$M$1,0))</f>
        <v>Within an hour</v>
      </c>
      <c r="H2187" s="70">
        <f>INDEX(Hosts!$A:$M, MATCH(Places!$B2187,Hosts!$A:$A,0), MATCH(Places!H$1,Hosts!$A$1:$M$1,0))</f>
        <v>0.9</v>
      </c>
      <c r="I2187" s="70">
        <f>INDEX(Hosts!$A:$M, MATCH(Places!$B2187,Hosts!$A:$A,0), MATCH(Places!I$1,Hosts!$A$1:$M$1,0))</f>
        <v>0.96</v>
      </c>
      <c r="J2187" t="str">
        <f>INDEX(Hosts!$A:$M, MATCH(Places!$B2187,Hosts!$A:$A,0), MATCH(Places!J$1,Hosts!$A$1:$M$1,0))</f>
        <v>No</v>
      </c>
      <c r="K2187">
        <v>16</v>
      </c>
      <c r="L2187" t="str">
        <f>VLOOKUP($K2187,Neighborhoods!$A:$C,2,0)</f>
        <v>Manhattan</v>
      </c>
      <c r="M2187" t="str">
        <f>VLOOKUP($K2187,Neighborhoods!$A:$C,3,0)</f>
        <v>Harlem</v>
      </c>
      <c r="N2187" t="str">
        <f>INDEX(Neighborhoods!$A:$C, MATCH(Places!$K2187,Neighborhoods!$A:$A,0), MATCH(Places!N$1,Neighborhoods!$A$1:$C$1,0))</f>
        <v>Manhattan</v>
      </c>
      <c r="O2187" t="str">
        <f>INDEX(Neighborhoods!$A:$C, MATCH(Places!$K2187,Neighborhoods!$A:$A,0), MATCH(Places!O$1,Neighborhoods!$A$1:$C$1,0))</f>
        <v>Harlem</v>
      </c>
      <c r="P2187" t="s">
        <v>1</v>
      </c>
      <c r="Q2187" t="str">
        <f t="shared" si="136"/>
        <v>Yes</v>
      </c>
      <c r="R2187">
        <v>2</v>
      </c>
      <c r="S2187" t="str">
        <f t="shared" si="137"/>
        <v>Small</v>
      </c>
      <c r="T2187" s="50">
        <v>49</v>
      </c>
      <c r="U2187" s="70">
        <f t="shared" si="138"/>
        <v>0.03</v>
      </c>
      <c r="V2187" s="52">
        <v>4.74</v>
      </c>
      <c r="W2187" s="52" t="str" cm="1">
        <f t="array" ref="W2187">_xlfn.SWITCH(ROUND(V2187,0),5,"Excellent",4,"Good",3,"Ok","Bad")</f>
        <v>Excellent</v>
      </c>
      <c r="X2187">
        <v>107</v>
      </c>
      <c r="Y2187" t="str">
        <f t="shared" si="139"/>
        <v>No</v>
      </c>
      <c r="Z2187" s="68">
        <v>42596</v>
      </c>
      <c r="AA2187" s="68">
        <v>43892</v>
      </c>
      <c r="AB2187">
        <v>57</v>
      </c>
      <c r="AC2187" t="s">
        <v>15615</v>
      </c>
    </row>
    <row r="2188" spans="1:29" x14ac:dyDescent="0.3">
      <c r="A2188" t="s">
        <v>1619</v>
      </c>
      <c r="B2188">
        <v>2958</v>
      </c>
      <c r="C2188" t="str">
        <f>VLOOKUP($B2188,Hosts!$A:$M,10,0)</f>
        <v>Within a few hours</v>
      </c>
      <c r="D2188" s="70">
        <f>VLOOKUP($B2188,Hosts!$A:$M,11,0)</f>
        <v>0.92</v>
      </c>
      <c r="E2188" s="70">
        <f>VLOOKUP($B2188,Hosts!$A:$M,12,0)</f>
        <v>0.9</v>
      </c>
      <c r="F2188" t="str">
        <f>VLOOKUP($B2188,Hosts!$A:$M,13,0)</f>
        <v>Yes</v>
      </c>
      <c r="G2188" t="str">
        <f>INDEX(Hosts!$A:$M, MATCH(Places!$B2188,Hosts!$A:$A,0), MATCH(Places!G$1,Hosts!$A$1:$M$1,0))</f>
        <v>Within a few hours</v>
      </c>
      <c r="H2188" s="70">
        <f>INDEX(Hosts!$A:$M, MATCH(Places!$B2188,Hosts!$A:$A,0), MATCH(Places!H$1,Hosts!$A$1:$M$1,0))</f>
        <v>0.92</v>
      </c>
      <c r="I2188" s="70">
        <f>INDEX(Hosts!$A:$M, MATCH(Places!$B2188,Hosts!$A:$A,0), MATCH(Places!I$1,Hosts!$A$1:$M$1,0))</f>
        <v>0.9</v>
      </c>
      <c r="J2188" t="str">
        <f>INDEX(Hosts!$A:$M, MATCH(Places!$B2188,Hosts!$A:$A,0), MATCH(Places!J$1,Hosts!$A$1:$M$1,0))</f>
        <v>Yes</v>
      </c>
      <c r="K2188">
        <v>11</v>
      </c>
      <c r="L2188" t="str">
        <f>VLOOKUP($K2188,Neighborhoods!$A:$C,2,0)</f>
        <v>Brooklyn</v>
      </c>
      <c r="M2188" t="str">
        <f>VLOOKUP($K2188,Neighborhoods!$A:$C,3,0)</f>
        <v>Greenpoint</v>
      </c>
      <c r="N2188" t="str">
        <f>INDEX(Neighborhoods!$A:$C, MATCH(Places!$K2188,Neighborhoods!$A:$A,0), MATCH(Places!N$1,Neighborhoods!$A$1:$C$1,0))</f>
        <v>Brooklyn</v>
      </c>
      <c r="O2188" t="str">
        <f>INDEX(Neighborhoods!$A:$C, MATCH(Places!$K2188,Neighborhoods!$A:$A,0), MATCH(Places!O$1,Neighborhoods!$A$1:$C$1,0))</f>
        <v>Greenpoint</v>
      </c>
      <c r="P2188" t="s">
        <v>11822</v>
      </c>
      <c r="Q2188" t="str">
        <f t="shared" si="136"/>
        <v>No</v>
      </c>
      <c r="R2188">
        <v>4</v>
      </c>
      <c r="S2188" t="str">
        <f t="shared" si="137"/>
        <v>Medium</v>
      </c>
      <c r="T2188" s="50">
        <v>128</v>
      </c>
      <c r="U2188" s="70">
        <f t="shared" si="138"/>
        <v>0.03</v>
      </c>
      <c r="V2188" s="52">
        <v>4.75</v>
      </c>
      <c r="W2188" s="52" t="str" cm="1">
        <f t="array" ref="W2188">_xlfn.SWITCH(ROUND(V2188,0),5,"Excellent",4,"Good",3,"Ok","Bad")</f>
        <v>Excellent</v>
      </c>
      <c r="X2188">
        <v>4</v>
      </c>
      <c r="Y2188" t="str">
        <f t="shared" si="139"/>
        <v>No</v>
      </c>
      <c r="Z2188" s="68">
        <v>42629</v>
      </c>
      <c r="AA2188" s="68">
        <v>42954</v>
      </c>
      <c r="AB2188">
        <v>107</v>
      </c>
      <c r="AC2188" t="s">
        <v>15615</v>
      </c>
    </row>
    <row r="2189" spans="1:29" x14ac:dyDescent="0.3">
      <c r="A2189" t="s">
        <v>13206</v>
      </c>
      <c r="B2189">
        <v>2179</v>
      </c>
      <c r="C2189" t="str">
        <f>VLOOKUP($B2189,Hosts!$A:$M,10,0)</f>
        <v>Within an hour</v>
      </c>
      <c r="D2189" s="70">
        <f>VLOOKUP($B2189,Hosts!$A:$M,11,0)</f>
        <v>1</v>
      </c>
      <c r="E2189" s="70">
        <f>VLOOKUP($B2189,Hosts!$A:$M,12,0)</f>
        <v>0.7</v>
      </c>
      <c r="F2189" t="str">
        <f>VLOOKUP($B2189,Hosts!$A:$M,13,0)</f>
        <v>Yes</v>
      </c>
      <c r="G2189" t="str">
        <f>INDEX(Hosts!$A:$M, MATCH(Places!$B2189,Hosts!$A:$A,0), MATCH(Places!G$1,Hosts!$A$1:$M$1,0))</f>
        <v>Within an hour</v>
      </c>
      <c r="H2189" s="70">
        <f>INDEX(Hosts!$A:$M, MATCH(Places!$B2189,Hosts!$A:$A,0), MATCH(Places!H$1,Hosts!$A$1:$M$1,0))</f>
        <v>1</v>
      </c>
      <c r="I2189" s="70">
        <f>INDEX(Hosts!$A:$M, MATCH(Places!$B2189,Hosts!$A:$A,0), MATCH(Places!I$1,Hosts!$A$1:$M$1,0))</f>
        <v>0.7</v>
      </c>
      <c r="J2189" t="str">
        <f>INDEX(Hosts!$A:$M, MATCH(Places!$B2189,Hosts!$A:$A,0), MATCH(Places!J$1,Hosts!$A$1:$M$1,0))</f>
        <v>Yes</v>
      </c>
      <c r="K2189">
        <v>9</v>
      </c>
      <c r="L2189" t="str">
        <f>VLOOKUP($K2189,Neighborhoods!$A:$C,2,0)</f>
        <v>Brooklyn</v>
      </c>
      <c r="M2189" t="str">
        <f>VLOOKUP($K2189,Neighborhoods!$A:$C,3,0)</f>
        <v>Crown Heights</v>
      </c>
      <c r="N2189" t="str">
        <f>INDEX(Neighborhoods!$A:$C, MATCH(Places!$K2189,Neighborhoods!$A:$A,0), MATCH(Places!N$1,Neighborhoods!$A$1:$C$1,0))</f>
        <v>Brooklyn</v>
      </c>
      <c r="O2189" t="str">
        <f>INDEX(Neighborhoods!$A:$C, MATCH(Places!$K2189,Neighborhoods!$A:$A,0), MATCH(Places!O$1,Neighborhoods!$A$1:$C$1,0))</f>
        <v>Crown Heights</v>
      </c>
      <c r="P2189" t="s">
        <v>11822</v>
      </c>
      <c r="Q2189" t="str">
        <f t="shared" si="136"/>
        <v>No</v>
      </c>
      <c r="R2189">
        <v>2</v>
      </c>
      <c r="S2189" t="str">
        <f t="shared" si="137"/>
        <v>Small</v>
      </c>
      <c r="T2189" s="50">
        <v>170</v>
      </c>
      <c r="U2189" s="70">
        <f t="shared" si="138"/>
        <v>0.03</v>
      </c>
      <c r="V2189" s="52">
        <v>4.92</v>
      </c>
      <c r="W2189" s="52" t="str" cm="1">
        <f t="array" ref="W2189">_xlfn.SWITCH(ROUND(V2189,0),5,"Excellent",4,"Good",3,"Ok","Bad")</f>
        <v>Excellent</v>
      </c>
      <c r="X2189">
        <v>79</v>
      </c>
      <c r="Y2189" t="str">
        <f t="shared" si="139"/>
        <v>No</v>
      </c>
      <c r="Z2189" s="68">
        <v>42611</v>
      </c>
      <c r="AA2189" s="68">
        <v>43828</v>
      </c>
      <c r="AB2189">
        <v>88</v>
      </c>
      <c r="AC2189" t="s">
        <v>15615</v>
      </c>
    </row>
    <row r="2190" spans="1:29" x14ac:dyDescent="0.3">
      <c r="A2190" t="s">
        <v>1620</v>
      </c>
      <c r="B2190">
        <v>1335</v>
      </c>
      <c r="C2190" t="str">
        <f>VLOOKUP($B2190,Hosts!$A:$M,10,0)</f>
        <v>Within an hour</v>
      </c>
      <c r="D2190" s="70">
        <f>VLOOKUP($B2190,Hosts!$A:$M,11,0)</f>
        <v>0.96</v>
      </c>
      <c r="E2190" s="70">
        <f>VLOOKUP($B2190,Hosts!$A:$M,12,0)</f>
        <v>0.98</v>
      </c>
      <c r="F2190" t="str">
        <f>VLOOKUP($B2190,Hosts!$A:$M,13,0)</f>
        <v>Yes</v>
      </c>
      <c r="G2190" t="str">
        <f>INDEX(Hosts!$A:$M, MATCH(Places!$B2190,Hosts!$A:$A,0), MATCH(Places!G$1,Hosts!$A$1:$M$1,0))</f>
        <v>Within an hour</v>
      </c>
      <c r="H2190" s="70">
        <f>INDEX(Hosts!$A:$M, MATCH(Places!$B2190,Hosts!$A:$A,0), MATCH(Places!H$1,Hosts!$A$1:$M$1,0))</f>
        <v>0.96</v>
      </c>
      <c r="I2190" s="70">
        <f>INDEX(Hosts!$A:$M, MATCH(Places!$B2190,Hosts!$A:$A,0), MATCH(Places!I$1,Hosts!$A$1:$M$1,0))</f>
        <v>0.98</v>
      </c>
      <c r="J2190" t="str">
        <f>INDEX(Hosts!$A:$M, MATCH(Places!$B2190,Hosts!$A:$A,0), MATCH(Places!J$1,Hosts!$A$1:$M$1,0))</f>
        <v>Yes</v>
      </c>
      <c r="K2190">
        <v>7</v>
      </c>
      <c r="L2190" t="str">
        <f>VLOOKUP($K2190,Neighborhoods!$A:$C,2,0)</f>
        <v>Brooklyn</v>
      </c>
      <c r="M2190" t="str">
        <f>VLOOKUP($K2190,Neighborhoods!$A:$C,3,0)</f>
        <v>Bedford-Stuyvesant</v>
      </c>
      <c r="N2190" t="str">
        <f>INDEX(Neighborhoods!$A:$C, MATCH(Places!$K2190,Neighborhoods!$A:$A,0), MATCH(Places!N$1,Neighborhoods!$A$1:$C$1,0))</f>
        <v>Brooklyn</v>
      </c>
      <c r="O2190" t="str">
        <f>INDEX(Neighborhoods!$A:$C, MATCH(Places!$K2190,Neighborhoods!$A:$A,0), MATCH(Places!O$1,Neighborhoods!$A$1:$C$1,0))</f>
        <v>Bedford-Stuyvesant</v>
      </c>
      <c r="P2190" t="s">
        <v>11822</v>
      </c>
      <c r="Q2190" t="str">
        <f t="shared" si="136"/>
        <v>No</v>
      </c>
      <c r="R2190">
        <v>6</v>
      </c>
      <c r="S2190" t="str">
        <f t="shared" si="137"/>
        <v>Large</v>
      </c>
      <c r="T2190" s="50">
        <v>73</v>
      </c>
      <c r="U2190" s="70">
        <f t="shared" si="138"/>
        <v>0.03</v>
      </c>
      <c r="V2190" s="52">
        <v>4.95</v>
      </c>
      <c r="W2190" s="52" t="str" cm="1">
        <f t="array" ref="W2190">_xlfn.SWITCH(ROUND(V2190,0),5,"Excellent",4,"Good",3,"Ok","Bad")</f>
        <v>Excellent</v>
      </c>
      <c r="X2190">
        <v>193</v>
      </c>
      <c r="Y2190" t="str">
        <f t="shared" si="139"/>
        <v>Yes</v>
      </c>
      <c r="Z2190" s="68">
        <v>42633</v>
      </c>
      <c r="AA2190" s="68">
        <v>44058</v>
      </c>
      <c r="AB2190">
        <v>361</v>
      </c>
      <c r="AC2190" t="s">
        <v>15616</v>
      </c>
    </row>
    <row r="2191" spans="1:29" x14ac:dyDescent="0.3">
      <c r="A2191" t="s">
        <v>1621</v>
      </c>
      <c r="B2191">
        <v>2959</v>
      </c>
      <c r="C2191" t="str">
        <f>VLOOKUP($B2191,Hosts!$A:$M,10,0)</f>
        <v>Within an hour</v>
      </c>
      <c r="D2191" s="70">
        <f>VLOOKUP($B2191,Hosts!$A:$M,11,0)</f>
        <v>1</v>
      </c>
      <c r="E2191" s="70">
        <f>VLOOKUP($B2191,Hosts!$A:$M,12,0)</f>
        <v>1</v>
      </c>
      <c r="F2191" t="str">
        <f>VLOOKUP($B2191,Hosts!$A:$M,13,0)</f>
        <v>Yes</v>
      </c>
      <c r="G2191" t="str">
        <f>INDEX(Hosts!$A:$M, MATCH(Places!$B2191,Hosts!$A:$A,0), MATCH(Places!G$1,Hosts!$A$1:$M$1,0))</f>
        <v>Within an hour</v>
      </c>
      <c r="H2191" s="70">
        <f>INDEX(Hosts!$A:$M, MATCH(Places!$B2191,Hosts!$A:$A,0), MATCH(Places!H$1,Hosts!$A$1:$M$1,0))</f>
        <v>1</v>
      </c>
      <c r="I2191" s="70">
        <f>INDEX(Hosts!$A:$M, MATCH(Places!$B2191,Hosts!$A:$A,0), MATCH(Places!I$1,Hosts!$A$1:$M$1,0))</f>
        <v>1</v>
      </c>
      <c r="J2191" t="str">
        <f>INDEX(Hosts!$A:$M, MATCH(Places!$B2191,Hosts!$A:$A,0), MATCH(Places!J$1,Hosts!$A$1:$M$1,0))</f>
        <v>Yes</v>
      </c>
      <c r="K2191">
        <v>19</v>
      </c>
      <c r="L2191" t="str">
        <f>VLOOKUP($K2191,Neighborhoods!$A:$C,2,0)</f>
        <v>Manhattan</v>
      </c>
      <c r="M2191" t="str">
        <f>VLOOKUP($K2191,Neighborhoods!$A:$C,3,0)</f>
        <v>Upper East Side</v>
      </c>
      <c r="N2191" t="str">
        <f>INDEX(Neighborhoods!$A:$C, MATCH(Places!$K2191,Neighborhoods!$A:$A,0), MATCH(Places!N$1,Neighborhoods!$A$1:$C$1,0))</f>
        <v>Manhattan</v>
      </c>
      <c r="O2191" t="str">
        <f>INDEX(Neighborhoods!$A:$C, MATCH(Places!$K2191,Neighborhoods!$A:$A,0), MATCH(Places!O$1,Neighborhoods!$A$1:$C$1,0))</f>
        <v>Upper East Side</v>
      </c>
      <c r="P2191" t="s">
        <v>11822</v>
      </c>
      <c r="Q2191" t="str">
        <f t="shared" si="136"/>
        <v>No</v>
      </c>
      <c r="R2191">
        <v>5</v>
      </c>
      <c r="S2191" t="str">
        <f t="shared" si="137"/>
        <v>Medium</v>
      </c>
      <c r="T2191" s="50">
        <v>795</v>
      </c>
      <c r="U2191" s="70">
        <f t="shared" si="138"/>
        <v>0.05</v>
      </c>
      <c r="V2191" s="52">
        <v>5</v>
      </c>
      <c r="W2191" s="52" t="str" cm="1">
        <f t="array" ref="W2191">_xlfn.SWITCH(ROUND(V2191,0),5,"Excellent",4,"Good",3,"Ok","Bad")</f>
        <v>Excellent</v>
      </c>
      <c r="X2191">
        <v>37</v>
      </c>
      <c r="Y2191" t="str">
        <f t="shared" si="139"/>
        <v>No</v>
      </c>
      <c r="Z2191" s="68">
        <v>42678</v>
      </c>
      <c r="AA2191" s="68">
        <v>43898</v>
      </c>
      <c r="AB2191">
        <v>357</v>
      </c>
      <c r="AC2191" t="s">
        <v>15615</v>
      </c>
    </row>
    <row r="2192" spans="1:29" x14ac:dyDescent="0.3">
      <c r="A2192" t="s">
        <v>1622</v>
      </c>
      <c r="B2192">
        <v>2961</v>
      </c>
      <c r="C2192" t="str">
        <f>VLOOKUP($B2192,Hosts!$A:$M,10,0)</f>
        <v>Within an hour</v>
      </c>
      <c r="D2192" s="70">
        <f>VLOOKUP($B2192,Hosts!$A:$M,11,0)</f>
        <v>1</v>
      </c>
      <c r="E2192" s="70">
        <f>VLOOKUP($B2192,Hosts!$A:$M,12,0)</f>
        <v>0.94</v>
      </c>
      <c r="F2192" t="str">
        <f>VLOOKUP($B2192,Hosts!$A:$M,13,0)</f>
        <v>No</v>
      </c>
      <c r="G2192" t="str">
        <f>INDEX(Hosts!$A:$M, MATCH(Places!$B2192,Hosts!$A:$A,0), MATCH(Places!G$1,Hosts!$A$1:$M$1,0))</f>
        <v>Within an hour</v>
      </c>
      <c r="H2192" s="70">
        <f>INDEX(Hosts!$A:$M, MATCH(Places!$B2192,Hosts!$A:$A,0), MATCH(Places!H$1,Hosts!$A$1:$M$1,0))</f>
        <v>1</v>
      </c>
      <c r="I2192" s="70">
        <f>INDEX(Hosts!$A:$M, MATCH(Places!$B2192,Hosts!$A:$A,0), MATCH(Places!I$1,Hosts!$A$1:$M$1,0))</f>
        <v>0.94</v>
      </c>
      <c r="J2192" t="str">
        <f>INDEX(Hosts!$A:$M, MATCH(Places!$B2192,Hosts!$A:$A,0), MATCH(Places!J$1,Hosts!$A$1:$M$1,0))</f>
        <v>No</v>
      </c>
      <c r="K2192">
        <v>14</v>
      </c>
      <c r="L2192" t="str">
        <f>VLOOKUP($K2192,Neighborhoods!$A:$C,2,0)</f>
        <v>Manhattan</v>
      </c>
      <c r="M2192" t="str">
        <f>VLOOKUP($K2192,Neighborhoods!$A:$C,3,0)</f>
        <v>East Harlem</v>
      </c>
      <c r="N2192" t="str">
        <f>INDEX(Neighborhoods!$A:$C, MATCH(Places!$K2192,Neighborhoods!$A:$A,0), MATCH(Places!N$1,Neighborhoods!$A$1:$C$1,0))</f>
        <v>Manhattan</v>
      </c>
      <c r="O2192" t="str">
        <f>INDEX(Neighborhoods!$A:$C, MATCH(Places!$K2192,Neighborhoods!$A:$A,0), MATCH(Places!O$1,Neighborhoods!$A$1:$C$1,0))</f>
        <v>East Harlem</v>
      </c>
      <c r="P2192" t="s">
        <v>11822</v>
      </c>
      <c r="Q2192" t="str">
        <f t="shared" si="136"/>
        <v>No</v>
      </c>
      <c r="R2192">
        <v>6</v>
      </c>
      <c r="S2192" t="str">
        <f t="shared" si="137"/>
        <v>Large</v>
      </c>
      <c r="T2192" s="50">
        <v>315</v>
      </c>
      <c r="U2192" s="70">
        <f t="shared" si="138"/>
        <v>0.04</v>
      </c>
      <c r="V2192" s="52">
        <v>4.58</v>
      </c>
      <c r="W2192" s="52" t="str" cm="1">
        <f t="array" ref="W2192">_xlfn.SWITCH(ROUND(V2192,0),5,"Excellent",4,"Good",3,"Ok","Bad")</f>
        <v>Excellent</v>
      </c>
      <c r="X2192">
        <v>99</v>
      </c>
      <c r="Y2192" t="str">
        <f t="shared" si="139"/>
        <v>No</v>
      </c>
      <c r="Z2192" s="68">
        <v>42595</v>
      </c>
      <c r="AA2192" s="68">
        <v>43877</v>
      </c>
      <c r="AB2192">
        <v>358</v>
      </c>
      <c r="AC2192" t="s">
        <v>15615</v>
      </c>
    </row>
    <row r="2193" spans="1:29" x14ac:dyDescent="0.3">
      <c r="A2193" t="s">
        <v>1623</v>
      </c>
      <c r="B2193">
        <v>385</v>
      </c>
      <c r="C2193" t="str">
        <f>VLOOKUP($B2193,Hosts!$A:$M,10,0)</f>
        <v>Within a day</v>
      </c>
      <c r="D2193" s="70">
        <f>VLOOKUP($B2193,Hosts!$A:$M,11,0)</f>
        <v>1</v>
      </c>
      <c r="E2193" s="70">
        <f>VLOOKUP($B2193,Hosts!$A:$M,12,0)</f>
        <v>0.67</v>
      </c>
      <c r="F2193" t="str">
        <f>VLOOKUP($B2193,Hosts!$A:$M,13,0)</f>
        <v>No</v>
      </c>
      <c r="G2193" t="str">
        <f>INDEX(Hosts!$A:$M, MATCH(Places!$B2193,Hosts!$A:$A,0), MATCH(Places!G$1,Hosts!$A$1:$M$1,0))</f>
        <v>Within a day</v>
      </c>
      <c r="H2193" s="70">
        <f>INDEX(Hosts!$A:$M, MATCH(Places!$B2193,Hosts!$A:$A,0), MATCH(Places!H$1,Hosts!$A$1:$M$1,0))</f>
        <v>1</v>
      </c>
      <c r="I2193" s="70">
        <f>INDEX(Hosts!$A:$M, MATCH(Places!$B2193,Hosts!$A:$A,0), MATCH(Places!I$1,Hosts!$A$1:$M$1,0))</f>
        <v>0.67</v>
      </c>
      <c r="J2193" t="str">
        <f>INDEX(Hosts!$A:$M, MATCH(Places!$B2193,Hosts!$A:$A,0), MATCH(Places!J$1,Hosts!$A$1:$M$1,0))</f>
        <v>No</v>
      </c>
      <c r="K2193">
        <v>14</v>
      </c>
      <c r="L2193" t="str">
        <f>VLOOKUP($K2193,Neighborhoods!$A:$C,2,0)</f>
        <v>Manhattan</v>
      </c>
      <c r="M2193" t="str">
        <f>VLOOKUP($K2193,Neighborhoods!$A:$C,3,0)</f>
        <v>East Harlem</v>
      </c>
      <c r="N2193" t="str">
        <f>INDEX(Neighborhoods!$A:$C, MATCH(Places!$K2193,Neighborhoods!$A:$A,0), MATCH(Places!N$1,Neighborhoods!$A$1:$C$1,0))</f>
        <v>Manhattan</v>
      </c>
      <c r="O2193" t="str">
        <f>INDEX(Neighborhoods!$A:$C, MATCH(Places!$K2193,Neighborhoods!$A:$A,0), MATCH(Places!O$1,Neighborhoods!$A$1:$C$1,0))</f>
        <v>East Harlem</v>
      </c>
      <c r="P2193" t="s">
        <v>11822</v>
      </c>
      <c r="Q2193" t="str">
        <f t="shared" si="136"/>
        <v>No</v>
      </c>
      <c r="R2193">
        <v>4</v>
      </c>
      <c r="S2193" t="str">
        <f t="shared" si="137"/>
        <v>Medium</v>
      </c>
      <c r="T2193" s="50">
        <v>147</v>
      </c>
      <c r="U2193" s="70">
        <f t="shared" si="138"/>
        <v>0.03</v>
      </c>
      <c r="V2193" s="52">
        <v>4.63</v>
      </c>
      <c r="W2193" s="52" t="str" cm="1">
        <f t="array" ref="W2193">_xlfn.SWITCH(ROUND(V2193,0),5,"Excellent",4,"Good",3,"Ok","Bad")</f>
        <v>Excellent</v>
      </c>
      <c r="X2193">
        <v>46</v>
      </c>
      <c r="Y2193" t="str">
        <f t="shared" si="139"/>
        <v>No</v>
      </c>
      <c r="Z2193" s="68">
        <v>42618</v>
      </c>
      <c r="AA2193" s="68">
        <v>43835</v>
      </c>
      <c r="AB2193">
        <v>180</v>
      </c>
      <c r="AC2193" t="s">
        <v>15615</v>
      </c>
    </row>
    <row r="2194" spans="1:29" x14ac:dyDescent="0.3">
      <c r="A2194" t="s">
        <v>1624</v>
      </c>
      <c r="B2194">
        <v>320</v>
      </c>
      <c r="C2194" t="str">
        <f>VLOOKUP($B2194,Hosts!$A:$M,10,0)</f>
        <v>Within a day</v>
      </c>
      <c r="D2194" s="70">
        <f>VLOOKUP($B2194,Hosts!$A:$M,11,0)</f>
        <v>1</v>
      </c>
      <c r="E2194" s="70">
        <f>VLOOKUP($B2194,Hosts!$A:$M,12,0)</f>
        <v>0.71</v>
      </c>
      <c r="F2194" t="str">
        <f>VLOOKUP($B2194,Hosts!$A:$M,13,0)</f>
        <v>Yes</v>
      </c>
      <c r="G2194" t="str">
        <f>INDEX(Hosts!$A:$M, MATCH(Places!$B2194,Hosts!$A:$A,0), MATCH(Places!G$1,Hosts!$A$1:$M$1,0))</f>
        <v>Within a day</v>
      </c>
      <c r="H2194" s="70">
        <f>INDEX(Hosts!$A:$M, MATCH(Places!$B2194,Hosts!$A:$A,0), MATCH(Places!H$1,Hosts!$A$1:$M$1,0))</f>
        <v>1</v>
      </c>
      <c r="I2194" s="70">
        <f>INDEX(Hosts!$A:$M, MATCH(Places!$B2194,Hosts!$A:$A,0), MATCH(Places!I$1,Hosts!$A$1:$M$1,0))</f>
        <v>0.71</v>
      </c>
      <c r="J2194" t="str">
        <f>INDEX(Hosts!$A:$M, MATCH(Places!$B2194,Hosts!$A:$A,0), MATCH(Places!J$1,Hosts!$A$1:$M$1,0))</f>
        <v>Yes</v>
      </c>
      <c r="K2194">
        <v>15</v>
      </c>
      <c r="L2194" t="str">
        <f>VLOOKUP($K2194,Neighborhoods!$A:$C,2,0)</f>
        <v>Manhattan</v>
      </c>
      <c r="M2194" t="str">
        <f>VLOOKUP($K2194,Neighborhoods!$A:$C,3,0)</f>
        <v>East Village</v>
      </c>
      <c r="N2194" t="str">
        <f>INDEX(Neighborhoods!$A:$C, MATCH(Places!$K2194,Neighborhoods!$A:$A,0), MATCH(Places!N$1,Neighborhoods!$A$1:$C$1,0))</f>
        <v>Manhattan</v>
      </c>
      <c r="O2194" t="str">
        <f>INDEX(Neighborhoods!$A:$C, MATCH(Places!$K2194,Neighborhoods!$A:$A,0), MATCH(Places!O$1,Neighborhoods!$A$1:$C$1,0))</f>
        <v>East Village</v>
      </c>
      <c r="P2194" t="s">
        <v>11822</v>
      </c>
      <c r="Q2194" t="str">
        <f t="shared" si="136"/>
        <v>No</v>
      </c>
      <c r="R2194">
        <v>2</v>
      </c>
      <c r="S2194" t="str">
        <f t="shared" si="137"/>
        <v>Small</v>
      </c>
      <c r="T2194" s="50">
        <v>97</v>
      </c>
      <c r="U2194" s="70">
        <f t="shared" si="138"/>
        <v>0.03</v>
      </c>
      <c r="V2194" s="52">
        <v>4.92</v>
      </c>
      <c r="W2194" s="52" t="str" cm="1">
        <f t="array" ref="W2194">_xlfn.SWITCH(ROUND(V2194,0),5,"Excellent",4,"Good",3,"Ok","Bad")</f>
        <v>Excellent</v>
      </c>
      <c r="X2194">
        <v>36</v>
      </c>
      <c r="Y2194" t="str">
        <f t="shared" si="139"/>
        <v>No</v>
      </c>
      <c r="Z2194" s="68">
        <v>42618</v>
      </c>
      <c r="AA2194" s="68">
        <v>44026</v>
      </c>
      <c r="AB2194">
        <v>135</v>
      </c>
      <c r="AC2194" t="s">
        <v>15615</v>
      </c>
    </row>
    <row r="2195" spans="1:29" x14ac:dyDescent="0.3">
      <c r="A2195" t="s">
        <v>1625</v>
      </c>
      <c r="B2195">
        <v>2962</v>
      </c>
      <c r="C2195" t="str">
        <f>VLOOKUP($B2195,Hosts!$A:$M,10,0)</f>
        <v>Within an hour</v>
      </c>
      <c r="D2195" s="70">
        <f>VLOOKUP($B2195,Hosts!$A:$M,11,0)</f>
        <v>1</v>
      </c>
      <c r="E2195" s="70">
        <f>VLOOKUP($B2195,Hosts!$A:$M,12,0)</f>
        <v>1</v>
      </c>
      <c r="F2195" t="str">
        <f>VLOOKUP($B2195,Hosts!$A:$M,13,0)</f>
        <v>No</v>
      </c>
      <c r="G2195" t="str">
        <f>INDEX(Hosts!$A:$M, MATCH(Places!$B2195,Hosts!$A:$A,0), MATCH(Places!G$1,Hosts!$A$1:$M$1,0))</f>
        <v>Within an hour</v>
      </c>
      <c r="H2195" s="70">
        <f>INDEX(Hosts!$A:$M, MATCH(Places!$B2195,Hosts!$A:$A,0), MATCH(Places!H$1,Hosts!$A$1:$M$1,0))</f>
        <v>1</v>
      </c>
      <c r="I2195" s="70">
        <f>INDEX(Hosts!$A:$M, MATCH(Places!$B2195,Hosts!$A:$A,0), MATCH(Places!I$1,Hosts!$A$1:$M$1,0))</f>
        <v>1</v>
      </c>
      <c r="J2195" t="str">
        <f>INDEX(Hosts!$A:$M, MATCH(Places!$B2195,Hosts!$A:$A,0), MATCH(Places!J$1,Hosts!$A$1:$M$1,0))</f>
        <v>No</v>
      </c>
      <c r="K2195">
        <v>7</v>
      </c>
      <c r="L2195" t="str">
        <f>VLOOKUP($K2195,Neighborhoods!$A:$C,2,0)</f>
        <v>Brooklyn</v>
      </c>
      <c r="M2195" t="str">
        <f>VLOOKUP($K2195,Neighborhoods!$A:$C,3,0)</f>
        <v>Bedford-Stuyvesant</v>
      </c>
      <c r="N2195" t="str">
        <f>INDEX(Neighborhoods!$A:$C, MATCH(Places!$K2195,Neighborhoods!$A:$A,0), MATCH(Places!N$1,Neighborhoods!$A$1:$C$1,0))</f>
        <v>Brooklyn</v>
      </c>
      <c r="O2195" t="str">
        <f>INDEX(Neighborhoods!$A:$C, MATCH(Places!$K2195,Neighborhoods!$A:$A,0), MATCH(Places!O$1,Neighborhoods!$A$1:$C$1,0))</f>
        <v>Bedford-Stuyvesant</v>
      </c>
      <c r="P2195" t="s">
        <v>11822</v>
      </c>
      <c r="Q2195" t="str">
        <f t="shared" si="136"/>
        <v>No</v>
      </c>
      <c r="R2195">
        <v>4</v>
      </c>
      <c r="S2195" t="str">
        <f t="shared" si="137"/>
        <v>Medium</v>
      </c>
      <c r="T2195" s="50">
        <v>185</v>
      </c>
      <c r="U2195" s="70">
        <f t="shared" si="138"/>
        <v>0.03</v>
      </c>
      <c r="V2195" s="52">
        <v>4.8099999999999996</v>
      </c>
      <c r="W2195" s="52" t="str" cm="1">
        <f t="array" ref="W2195">_xlfn.SWITCH(ROUND(V2195,0),5,"Excellent",4,"Good",3,"Ok","Bad")</f>
        <v>Excellent</v>
      </c>
      <c r="X2195">
        <v>74</v>
      </c>
      <c r="Y2195" t="str">
        <f t="shared" si="139"/>
        <v>No</v>
      </c>
      <c r="Z2195" s="68">
        <v>42616</v>
      </c>
      <c r="AA2195" s="68">
        <v>43905</v>
      </c>
      <c r="AB2195">
        <v>196</v>
      </c>
      <c r="AC2195" t="s">
        <v>15616</v>
      </c>
    </row>
    <row r="2196" spans="1:29" x14ac:dyDescent="0.3">
      <c r="A2196" t="s">
        <v>13587</v>
      </c>
      <c r="B2196">
        <v>2347</v>
      </c>
      <c r="C2196" t="str">
        <f>VLOOKUP($B2196,Hosts!$A:$M,10,0)</f>
        <v>Within an hour</v>
      </c>
      <c r="D2196" s="70">
        <f>VLOOKUP($B2196,Hosts!$A:$M,11,0)</f>
        <v>0.9</v>
      </c>
      <c r="E2196" s="70">
        <f>VLOOKUP($B2196,Hosts!$A:$M,12,0)</f>
        <v>0.96</v>
      </c>
      <c r="F2196" t="str">
        <f>VLOOKUP($B2196,Hosts!$A:$M,13,0)</f>
        <v>No</v>
      </c>
      <c r="G2196" t="str">
        <f>INDEX(Hosts!$A:$M, MATCH(Places!$B2196,Hosts!$A:$A,0), MATCH(Places!G$1,Hosts!$A$1:$M$1,0))</f>
        <v>Within an hour</v>
      </c>
      <c r="H2196" s="70">
        <f>INDEX(Hosts!$A:$M, MATCH(Places!$B2196,Hosts!$A:$A,0), MATCH(Places!H$1,Hosts!$A$1:$M$1,0))</f>
        <v>0.9</v>
      </c>
      <c r="I2196" s="70">
        <f>INDEX(Hosts!$A:$M, MATCH(Places!$B2196,Hosts!$A:$A,0), MATCH(Places!I$1,Hosts!$A$1:$M$1,0))</f>
        <v>0.96</v>
      </c>
      <c r="J2196" t="str">
        <f>INDEX(Hosts!$A:$M, MATCH(Places!$B2196,Hosts!$A:$A,0), MATCH(Places!J$1,Hosts!$A$1:$M$1,0))</f>
        <v>No</v>
      </c>
      <c r="K2196">
        <v>8</v>
      </c>
      <c r="L2196" t="str">
        <f>VLOOKUP($K2196,Neighborhoods!$A:$C,2,0)</f>
        <v>Brooklyn</v>
      </c>
      <c r="M2196" t="str">
        <f>VLOOKUP($K2196,Neighborhoods!$A:$C,3,0)</f>
        <v>Bushwick</v>
      </c>
      <c r="N2196" t="str">
        <f>INDEX(Neighborhoods!$A:$C, MATCH(Places!$K2196,Neighborhoods!$A:$A,0), MATCH(Places!N$1,Neighborhoods!$A$1:$C$1,0))</f>
        <v>Brooklyn</v>
      </c>
      <c r="O2196" t="str">
        <f>INDEX(Neighborhoods!$A:$C, MATCH(Places!$K2196,Neighborhoods!$A:$A,0), MATCH(Places!O$1,Neighborhoods!$A$1:$C$1,0))</f>
        <v>Bushwick</v>
      </c>
      <c r="P2196" t="s">
        <v>1</v>
      </c>
      <c r="Q2196" t="str">
        <f t="shared" si="136"/>
        <v>Yes</v>
      </c>
      <c r="R2196">
        <v>2</v>
      </c>
      <c r="S2196" t="str">
        <f t="shared" si="137"/>
        <v>Small</v>
      </c>
      <c r="T2196" s="50">
        <v>35</v>
      </c>
      <c r="U2196" s="70">
        <f t="shared" si="138"/>
        <v>0.03</v>
      </c>
      <c r="V2196" s="52">
        <v>4.33</v>
      </c>
      <c r="W2196" s="52" t="str" cm="1">
        <f t="array" ref="W2196">_xlfn.SWITCH(ROUND(V2196,0),5,"Excellent",4,"Good",3,"Ok","Bad")</f>
        <v>Good</v>
      </c>
      <c r="X2196">
        <v>27</v>
      </c>
      <c r="Y2196" t="str">
        <f t="shared" si="139"/>
        <v>No</v>
      </c>
      <c r="Z2196" s="68">
        <v>42601</v>
      </c>
      <c r="AA2196" s="68">
        <v>43921</v>
      </c>
      <c r="AB2196">
        <v>109</v>
      </c>
      <c r="AC2196" t="s">
        <v>15616</v>
      </c>
    </row>
    <row r="2197" spans="1:29" x14ac:dyDescent="0.3">
      <c r="A2197" t="s">
        <v>1626</v>
      </c>
      <c r="B2197">
        <v>2530</v>
      </c>
      <c r="C2197" t="str">
        <f>VLOOKUP($B2197,Hosts!$A:$M,10,0)</f>
        <v>A few days or more</v>
      </c>
      <c r="D2197" s="70">
        <f>VLOOKUP($B2197,Hosts!$A:$M,11,0)</f>
        <v>0.2</v>
      </c>
      <c r="E2197" s="70">
        <f>VLOOKUP($B2197,Hosts!$A:$M,12,0)</f>
        <v>0.4</v>
      </c>
      <c r="F2197" t="str">
        <f>VLOOKUP($B2197,Hosts!$A:$M,13,0)</f>
        <v>No</v>
      </c>
      <c r="G2197" t="str">
        <f>INDEX(Hosts!$A:$M, MATCH(Places!$B2197,Hosts!$A:$A,0), MATCH(Places!G$1,Hosts!$A$1:$M$1,0))</f>
        <v>A few days or more</v>
      </c>
      <c r="H2197" s="70">
        <f>INDEX(Hosts!$A:$M, MATCH(Places!$B2197,Hosts!$A:$A,0), MATCH(Places!H$1,Hosts!$A$1:$M$1,0))</f>
        <v>0.2</v>
      </c>
      <c r="I2197" s="70">
        <f>INDEX(Hosts!$A:$M, MATCH(Places!$B2197,Hosts!$A:$A,0), MATCH(Places!I$1,Hosts!$A$1:$M$1,0))</f>
        <v>0.4</v>
      </c>
      <c r="J2197" t="str">
        <f>INDEX(Hosts!$A:$M, MATCH(Places!$B2197,Hosts!$A:$A,0), MATCH(Places!J$1,Hosts!$A$1:$M$1,0))</f>
        <v>No</v>
      </c>
      <c r="K2197">
        <v>20</v>
      </c>
      <c r="L2197" t="str">
        <f>VLOOKUP($K2197,Neighborhoods!$A:$C,2,0)</f>
        <v>Manhattan</v>
      </c>
      <c r="M2197" t="str">
        <f>VLOOKUP($K2197,Neighborhoods!$A:$C,3,0)</f>
        <v>Upper West Side</v>
      </c>
      <c r="N2197" t="str">
        <f>INDEX(Neighborhoods!$A:$C, MATCH(Places!$K2197,Neighborhoods!$A:$A,0), MATCH(Places!N$1,Neighborhoods!$A$1:$C$1,0))</f>
        <v>Manhattan</v>
      </c>
      <c r="O2197" t="str">
        <f>INDEX(Neighborhoods!$A:$C, MATCH(Places!$K2197,Neighborhoods!$A:$A,0), MATCH(Places!O$1,Neighborhoods!$A$1:$C$1,0))</f>
        <v>Upper West Side</v>
      </c>
      <c r="P2197" t="s">
        <v>11822</v>
      </c>
      <c r="Q2197" t="str">
        <f t="shared" si="136"/>
        <v>No</v>
      </c>
      <c r="R2197">
        <v>5</v>
      </c>
      <c r="S2197" t="str">
        <f t="shared" si="137"/>
        <v>Medium</v>
      </c>
      <c r="T2197" s="50">
        <v>318</v>
      </c>
      <c r="U2197" s="70">
        <f t="shared" si="138"/>
        <v>0.04</v>
      </c>
      <c r="V2197" s="52">
        <v>4.92</v>
      </c>
      <c r="W2197" s="52" t="str" cm="1">
        <f t="array" ref="W2197">_xlfn.SWITCH(ROUND(V2197,0),5,"Excellent",4,"Good",3,"Ok","Bad")</f>
        <v>Excellent</v>
      </c>
      <c r="X2197">
        <v>50</v>
      </c>
      <c r="Y2197" t="str">
        <f t="shared" si="139"/>
        <v>No</v>
      </c>
      <c r="Z2197" s="68">
        <v>42610</v>
      </c>
      <c r="AA2197" s="68">
        <v>43828</v>
      </c>
      <c r="AB2197">
        <v>36</v>
      </c>
      <c r="AC2197" t="s">
        <v>15615</v>
      </c>
    </row>
    <row r="2198" spans="1:29" x14ac:dyDescent="0.3">
      <c r="A2198" t="s">
        <v>14069</v>
      </c>
      <c r="B2198">
        <v>2896</v>
      </c>
      <c r="C2198" t="str">
        <f>VLOOKUP($B2198,Hosts!$A:$M,10,0)</f>
        <v>Within a day</v>
      </c>
      <c r="D2198" s="70">
        <f>VLOOKUP($B2198,Hosts!$A:$M,11,0)</f>
        <v>1</v>
      </c>
      <c r="E2198" s="70">
        <f>VLOOKUP($B2198,Hosts!$A:$M,12,0)</f>
        <v>0.33</v>
      </c>
      <c r="F2198" t="str">
        <f>VLOOKUP($B2198,Hosts!$A:$M,13,0)</f>
        <v>No</v>
      </c>
      <c r="G2198" t="str">
        <f>INDEX(Hosts!$A:$M, MATCH(Places!$B2198,Hosts!$A:$A,0), MATCH(Places!G$1,Hosts!$A$1:$M$1,0))</f>
        <v>Within a day</v>
      </c>
      <c r="H2198" s="70">
        <f>INDEX(Hosts!$A:$M, MATCH(Places!$B2198,Hosts!$A:$A,0), MATCH(Places!H$1,Hosts!$A$1:$M$1,0))</f>
        <v>1</v>
      </c>
      <c r="I2198" s="70">
        <f>INDEX(Hosts!$A:$M, MATCH(Places!$B2198,Hosts!$A:$A,0), MATCH(Places!I$1,Hosts!$A$1:$M$1,0))</f>
        <v>0.33</v>
      </c>
      <c r="J2198" t="str">
        <f>INDEX(Hosts!$A:$M, MATCH(Places!$B2198,Hosts!$A:$A,0), MATCH(Places!J$1,Hosts!$A$1:$M$1,0))</f>
        <v>No</v>
      </c>
      <c r="K2198">
        <v>20</v>
      </c>
      <c r="L2198" t="str">
        <f>VLOOKUP($K2198,Neighborhoods!$A:$C,2,0)</f>
        <v>Manhattan</v>
      </c>
      <c r="M2198" t="str">
        <f>VLOOKUP($K2198,Neighborhoods!$A:$C,3,0)</f>
        <v>Upper West Side</v>
      </c>
      <c r="N2198" t="str">
        <f>INDEX(Neighborhoods!$A:$C, MATCH(Places!$K2198,Neighborhoods!$A:$A,0), MATCH(Places!N$1,Neighborhoods!$A$1:$C$1,0))</f>
        <v>Manhattan</v>
      </c>
      <c r="O2198" t="str">
        <f>INDEX(Neighborhoods!$A:$C, MATCH(Places!$K2198,Neighborhoods!$A:$A,0), MATCH(Places!O$1,Neighborhoods!$A$1:$C$1,0))</f>
        <v>Upper West Side</v>
      </c>
      <c r="P2198" t="s">
        <v>1</v>
      </c>
      <c r="Q2198" t="str">
        <f t="shared" si="136"/>
        <v>Yes</v>
      </c>
      <c r="R2198">
        <v>1</v>
      </c>
      <c r="S2198" t="str">
        <f t="shared" si="137"/>
        <v>Small</v>
      </c>
      <c r="T2198" s="50">
        <v>50</v>
      </c>
      <c r="U2198" s="70">
        <f t="shared" si="138"/>
        <v>0.03</v>
      </c>
      <c r="V2198" s="52">
        <v>4.91</v>
      </c>
      <c r="W2198" s="52" t="str" cm="1">
        <f t="array" ref="W2198">_xlfn.SWITCH(ROUND(V2198,0),5,"Excellent",4,"Good",3,"Ok","Bad")</f>
        <v>Excellent</v>
      </c>
      <c r="X2198">
        <v>11</v>
      </c>
      <c r="Y2198" t="str">
        <f t="shared" si="139"/>
        <v>No</v>
      </c>
      <c r="Z2198" s="68">
        <v>42610</v>
      </c>
      <c r="AA2198" s="68">
        <v>43591</v>
      </c>
      <c r="AB2198">
        <v>228</v>
      </c>
      <c r="AC2198" t="s">
        <v>15615</v>
      </c>
    </row>
    <row r="2199" spans="1:29" x14ac:dyDescent="0.3">
      <c r="A2199" t="s">
        <v>15192</v>
      </c>
      <c r="B2199">
        <v>240</v>
      </c>
      <c r="C2199" t="str">
        <f>VLOOKUP($B2199,Hosts!$A:$M,10,0)</f>
        <v>Within a day</v>
      </c>
      <c r="D2199" s="70">
        <f>VLOOKUP($B2199,Hosts!$A:$M,11,0)</f>
        <v>1</v>
      </c>
      <c r="E2199" s="70">
        <f>VLOOKUP($B2199,Hosts!$A:$M,12,0)</f>
        <v>0.8</v>
      </c>
      <c r="F2199" t="str">
        <f>VLOOKUP($B2199,Hosts!$A:$M,13,0)</f>
        <v>Yes</v>
      </c>
      <c r="G2199" t="str">
        <f>INDEX(Hosts!$A:$M, MATCH(Places!$B2199,Hosts!$A:$A,0), MATCH(Places!G$1,Hosts!$A$1:$M$1,0))</f>
        <v>Within a day</v>
      </c>
      <c r="H2199" s="70">
        <f>INDEX(Hosts!$A:$M, MATCH(Places!$B2199,Hosts!$A:$A,0), MATCH(Places!H$1,Hosts!$A$1:$M$1,0))</f>
        <v>1</v>
      </c>
      <c r="I2199" s="70">
        <f>INDEX(Hosts!$A:$M, MATCH(Places!$B2199,Hosts!$A:$A,0), MATCH(Places!I$1,Hosts!$A$1:$M$1,0))</f>
        <v>0.8</v>
      </c>
      <c r="J2199" t="str">
        <f>INDEX(Hosts!$A:$M, MATCH(Places!$B2199,Hosts!$A:$A,0), MATCH(Places!J$1,Hosts!$A$1:$M$1,0))</f>
        <v>Yes</v>
      </c>
      <c r="K2199">
        <v>7</v>
      </c>
      <c r="L2199" t="str">
        <f>VLOOKUP($K2199,Neighborhoods!$A:$C,2,0)</f>
        <v>Brooklyn</v>
      </c>
      <c r="M2199" t="str">
        <f>VLOOKUP($K2199,Neighborhoods!$A:$C,3,0)</f>
        <v>Bedford-Stuyvesant</v>
      </c>
      <c r="N2199" t="str">
        <f>INDEX(Neighborhoods!$A:$C, MATCH(Places!$K2199,Neighborhoods!$A:$A,0), MATCH(Places!N$1,Neighborhoods!$A$1:$C$1,0))</f>
        <v>Brooklyn</v>
      </c>
      <c r="O2199" t="str">
        <f>INDEX(Neighborhoods!$A:$C, MATCH(Places!$K2199,Neighborhoods!$A:$A,0), MATCH(Places!O$1,Neighborhoods!$A$1:$C$1,0))</f>
        <v>Bedford-Stuyvesant</v>
      </c>
      <c r="P2199" t="s">
        <v>1</v>
      </c>
      <c r="Q2199" t="str">
        <f t="shared" si="136"/>
        <v>Yes</v>
      </c>
      <c r="R2199">
        <v>2</v>
      </c>
      <c r="S2199" t="str">
        <f t="shared" si="137"/>
        <v>Small</v>
      </c>
      <c r="T2199" s="50">
        <v>50</v>
      </c>
      <c r="U2199" s="70">
        <f t="shared" si="138"/>
        <v>0.03</v>
      </c>
      <c r="V2199" s="52">
        <v>5</v>
      </c>
      <c r="W2199" s="52" t="str" cm="1">
        <f t="array" ref="W2199">_xlfn.SWITCH(ROUND(V2199,0),5,"Excellent",4,"Good",3,"Ok","Bad")</f>
        <v>Excellent</v>
      </c>
      <c r="X2199">
        <v>5</v>
      </c>
      <c r="Y2199" t="str">
        <f t="shared" si="139"/>
        <v>No</v>
      </c>
      <c r="Z2199" s="68">
        <v>42859</v>
      </c>
      <c r="AA2199" s="68">
        <v>43286</v>
      </c>
      <c r="AB2199">
        <v>246</v>
      </c>
      <c r="AC2199" t="s">
        <v>15615</v>
      </c>
    </row>
    <row r="2200" spans="1:29" x14ac:dyDescent="0.3">
      <c r="A2200" t="s">
        <v>15330</v>
      </c>
      <c r="B2200">
        <v>973</v>
      </c>
      <c r="C2200" t="str">
        <f>VLOOKUP($B2200,Hosts!$A:$M,10,0)</f>
        <v>Within an hour</v>
      </c>
      <c r="D2200" s="70">
        <f>VLOOKUP($B2200,Hosts!$A:$M,11,0)</f>
        <v>1</v>
      </c>
      <c r="E2200" s="70">
        <f>VLOOKUP($B2200,Hosts!$A:$M,12,0)</f>
        <v>1</v>
      </c>
      <c r="F2200" t="str">
        <f>VLOOKUP($B2200,Hosts!$A:$M,13,0)</f>
        <v>Yes</v>
      </c>
      <c r="G2200" t="str">
        <f>INDEX(Hosts!$A:$M, MATCH(Places!$B2200,Hosts!$A:$A,0), MATCH(Places!G$1,Hosts!$A$1:$M$1,0))</f>
        <v>Within an hour</v>
      </c>
      <c r="H2200" s="70">
        <f>INDEX(Hosts!$A:$M, MATCH(Places!$B2200,Hosts!$A:$A,0), MATCH(Places!H$1,Hosts!$A$1:$M$1,0))</f>
        <v>1</v>
      </c>
      <c r="I2200" s="70">
        <f>INDEX(Hosts!$A:$M, MATCH(Places!$B2200,Hosts!$A:$A,0), MATCH(Places!I$1,Hosts!$A$1:$M$1,0))</f>
        <v>1</v>
      </c>
      <c r="J2200" t="str">
        <f>INDEX(Hosts!$A:$M, MATCH(Places!$B2200,Hosts!$A:$A,0), MATCH(Places!J$1,Hosts!$A$1:$M$1,0))</f>
        <v>Yes</v>
      </c>
      <c r="K2200">
        <v>12</v>
      </c>
      <c r="L2200" t="str">
        <f>VLOOKUP($K2200,Neighborhoods!$A:$C,2,0)</f>
        <v>Brooklyn</v>
      </c>
      <c r="M2200" t="str">
        <f>VLOOKUP($K2200,Neighborhoods!$A:$C,3,0)</f>
        <v>Williamsburg</v>
      </c>
      <c r="N2200" t="str">
        <f>INDEX(Neighborhoods!$A:$C, MATCH(Places!$K2200,Neighborhoods!$A:$A,0), MATCH(Places!N$1,Neighborhoods!$A$1:$C$1,0))</f>
        <v>Brooklyn</v>
      </c>
      <c r="O2200" t="str">
        <f>INDEX(Neighborhoods!$A:$C, MATCH(Places!$K2200,Neighborhoods!$A:$A,0), MATCH(Places!O$1,Neighborhoods!$A$1:$C$1,0))</f>
        <v>Williamsburg</v>
      </c>
      <c r="P2200" t="s">
        <v>1</v>
      </c>
      <c r="Q2200" t="str">
        <f t="shared" si="136"/>
        <v>Yes</v>
      </c>
      <c r="R2200">
        <v>2</v>
      </c>
      <c r="S2200" t="str">
        <f t="shared" si="137"/>
        <v>Small</v>
      </c>
      <c r="T2200" s="50">
        <v>79</v>
      </c>
      <c r="U2200" s="70">
        <f t="shared" si="138"/>
        <v>0.03</v>
      </c>
      <c r="V2200" s="52">
        <v>4.87</v>
      </c>
      <c r="W2200" s="52" t="str" cm="1">
        <f t="array" ref="W2200">_xlfn.SWITCH(ROUND(V2200,0),5,"Excellent",4,"Good",3,"Ok","Bad")</f>
        <v>Excellent</v>
      </c>
      <c r="X2200">
        <v>234</v>
      </c>
      <c r="Y2200" t="str">
        <f t="shared" si="139"/>
        <v>Yes</v>
      </c>
      <c r="Z2200" s="68">
        <v>42622</v>
      </c>
      <c r="AA2200" s="68">
        <v>44011</v>
      </c>
      <c r="AB2200">
        <v>249</v>
      </c>
      <c r="AC2200" t="s">
        <v>15615</v>
      </c>
    </row>
    <row r="2201" spans="1:29" x14ac:dyDescent="0.3">
      <c r="A2201" t="s">
        <v>1627</v>
      </c>
      <c r="B2201">
        <v>2912</v>
      </c>
      <c r="C2201" t="str">
        <f>VLOOKUP($B2201,Hosts!$A:$M,10,0)</f>
        <v>Within an hour</v>
      </c>
      <c r="D2201" s="70">
        <f>VLOOKUP($B2201,Hosts!$A:$M,11,0)</f>
        <v>1</v>
      </c>
      <c r="E2201" s="70">
        <f>VLOOKUP($B2201,Hosts!$A:$M,12,0)</f>
        <v>0.97</v>
      </c>
      <c r="F2201" t="str">
        <f>VLOOKUP($B2201,Hosts!$A:$M,13,0)</f>
        <v>Yes</v>
      </c>
      <c r="G2201" t="str">
        <f>INDEX(Hosts!$A:$M, MATCH(Places!$B2201,Hosts!$A:$A,0), MATCH(Places!G$1,Hosts!$A$1:$M$1,0))</f>
        <v>Within an hour</v>
      </c>
      <c r="H2201" s="70">
        <f>INDEX(Hosts!$A:$M, MATCH(Places!$B2201,Hosts!$A:$A,0), MATCH(Places!H$1,Hosts!$A$1:$M$1,0))</f>
        <v>1</v>
      </c>
      <c r="I2201" s="70">
        <f>INDEX(Hosts!$A:$M, MATCH(Places!$B2201,Hosts!$A:$A,0), MATCH(Places!I$1,Hosts!$A$1:$M$1,0))</f>
        <v>0.97</v>
      </c>
      <c r="J2201" t="str">
        <f>INDEX(Hosts!$A:$M, MATCH(Places!$B2201,Hosts!$A:$A,0), MATCH(Places!J$1,Hosts!$A$1:$M$1,0))</f>
        <v>Yes</v>
      </c>
      <c r="K2201">
        <v>8</v>
      </c>
      <c r="L2201" t="str">
        <f>VLOOKUP($K2201,Neighborhoods!$A:$C,2,0)</f>
        <v>Brooklyn</v>
      </c>
      <c r="M2201" t="str">
        <f>VLOOKUP($K2201,Neighborhoods!$A:$C,3,0)</f>
        <v>Bushwick</v>
      </c>
      <c r="N2201" t="str">
        <f>INDEX(Neighborhoods!$A:$C, MATCH(Places!$K2201,Neighborhoods!$A:$A,0), MATCH(Places!N$1,Neighborhoods!$A$1:$C$1,0))</f>
        <v>Brooklyn</v>
      </c>
      <c r="O2201" t="str">
        <f>INDEX(Neighborhoods!$A:$C, MATCH(Places!$K2201,Neighborhoods!$A:$A,0), MATCH(Places!O$1,Neighborhoods!$A$1:$C$1,0))</f>
        <v>Bushwick</v>
      </c>
      <c r="P2201" t="s">
        <v>1</v>
      </c>
      <c r="Q2201" t="str">
        <f t="shared" si="136"/>
        <v>Yes</v>
      </c>
      <c r="R2201">
        <v>2</v>
      </c>
      <c r="S2201" t="str">
        <f t="shared" si="137"/>
        <v>Small</v>
      </c>
      <c r="T2201" s="50">
        <v>39</v>
      </c>
      <c r="U2201" s="70">
        <f t="shared" si="138"/>
        <v>0.03</v>
      </c>
      <c r="V2201" s="52">
        <v>4.68</v>
      </c>
      <c r="W2201" s="52" t="str" cm="1">
        <f t="array" ref="W2201">_xlfn.SWITCH(ROUND(V2201,0),5,"Excellent",4,"Good",3,"Ok","Bad")</f>
        <v>Excellent</v>
      </c>
      <c r="X2201">
        <v>97</v>
      </c>
      <c r="Y2201" t="str">
        <f t="shared" si="139"/>
        <v>No</v>
      </c>
      <c r="Z2201" s="68">
        <v>42607</v>
      </c>
      <c r="AA2201" s="68">
        <v>43891</v>
      </c>
      <c r="AB2201">
        <v>49</v>
      </c>
      <c r="AC2201" t="s">
        <v>15615</v>
      </c>
    </row>
    <row r="2202" spans="1:29" x14ac:dyDescent="0.3">
      <c r="A2202" t="s">
        <v>15493</v>
      </c>
      <c r="B2202">
        <v>2455</v>
      </c>
      <c r="C2202" t="str">
        <f>VLOOKUP($B2202,Hosts!$A:$M,10,0)</f>
        <v>Within a day</v>
      </c>
      <c r="D2202" s="70">
        <f>VLOOKUP($B2202,Hosts!$A:$M,11,0)</f>
        <v>1</v>
      </c>
      <c r="E2202" s="70">
        <f>VLOOKUP($B2202,Hosts!$A:$M,12,0)</f>
        <v>0.56999999999999995</v>
      </c>
      <c r="F2202" t="str">
        <f>VLOOKUP($B2202,Hosts!$A:$M,13,0)</f>
        <v>No</v>
      </c>
      <c r="G2202" t="str">
        <f>INDEX(Hosts!$A:$M, MATCH(Places!$B2202,Hosts!$A:$A,0), MATCH(Places!G$1,Hosts!$A$1:$M$1,0))</f>
        <v>Within a day</v>
      </c>
      <c r="H2202" s="70">
        <f>INDEX(Hosts!$A:$M, MATCH(Places!$B2202,Hosts!$A:$A,0), MATCH(Places!H$1,Hosts!$A$1:$M$1,0))</f>
        <v>1</v>
      </c>
      <c r="I2202" s="70">
        <f>INDEX(Hosts!$A:$M, MATCH(Places!$B2202,Hosts!$A:$A,0), MATCH(Places!I$1,Hosts!$A$1:$M$1,0))</f>
        <v>0.56999999999999995</v>
      </c>
      <c r="J2202" t="str">
        <f>INDEX(Hosts!$A:$M, MATCH(Places!$B2202,Hosts!$A:$A,0), MATCH(Places!J$1,Hosts!$A$1:$M$1,0))</f>
        <v>No</v>
      </c>
      <c r="K2202">
        <v>12</v>
      </c>
      <c r="L2202" t="str">
        <f>VLOOKUP($K2202,Neighborhoods!$A:$C,2,0)</f>
        <v>Brooklyn</v>
      </c>
      <c r="M2202" t="str">
        <f>VLOOKUP($K2202,Neighborhoods!$A:$C,3,0)</f>
        <v>Williamsburg</v>
      </c>
      <c r="N2202" t="str">
        <f>INDEX(Neighborhoods!$A:$C, MATCH(Places!$K2202,Neighborhoods!$A:$A,0), MATCH(Places!N$1,Neighborhoods!$A$1:$C$1,0))</f>
        <v>Brooklyn</v>
      </c>
      <c r="O2202" t="str">
        <f>INDEX(Neighborhoods!$A:$C, MATCH(Places!$K2202,Neighborhoods!$A:$A,0), MATCH(Places!O$1,Neighborhoods!$A$1:$C$1,0))</f>
        <v>Williamsburg</v>
      </c>
      <c r="P2202" t="s">
        <v>1</v>
      </c>
      <c r="Q2202" t="str">
        <f t="shared" si="136"/>
        <v>Yes</v>
      </c>
      <c r="R2202">
        <v>1</v>
      </c>
      <c r="S2202" t="str">
        <f t="shared" si="137"/>
        <v>Small</v>
      </c>
      <c r="T2202" s="50">
        <v>50</v>
      </c>
      <c r="U2202" s="70">
        <f t="shared" si="138"/>
        <v>0.03</v>
      </c>
      <c r="V2202" s="52">
        <v>4.88</v>
      </c>
      <c r="W2202" s="52" t="str" cm="1">
        <f t="array" ref="W2202">_xlfn.SWITCH(ROUND(V2202,0),5,"Excellent",4,"Good",3,"Ok","Bad")</f>
        <v>Excellent</v>
      </c>
      <c r="X2202">
        <v>16</v>
      </c>
      <c r="Y2202" t="str">
        <f t="shared" si="139"/>
        <v>No</v>
      </c>
      <c r="Z2202" s="68">
        <v>42628</v>
      </c>
      <c r="AA2202" s="68">
        <v>43800</v>
      </c>
      <c r="AB2202">
        <v>16</v>
      </c>
      <c r="AC2202" t="s">
        <v>15615</v>
      </c>
    </row>
    <row r="2203" spans="1:29" x14ac:dyDescent="0.3">
      <c r="A2203" t="s">
        <v>14088</v>
      </c>
      <c r="B2203">
        <v>2381</v>
      </c>
      <c r="C2203" t="str">
        <f>VLOOKUP($B2203,Hosts!$A:$M,10,0)</f>
        <v>Within an hour</v>
      </c>
      <c r="D2203" s="70">
        <f>VLOOKUP($B2203,Hosts!$A:$M,11,0)</f>
        <v>0.96</v>
      </c>
      <c r="E2203" s="70">
        <f>VLOOKUP($B2203,Hosts!$A:$M,12,0)</f>
        <v>0.96</v>
      </c>
      <c r="F2203" t="str">
        <f>VLOOKUP($B2203,Hosts!$A:$M,13,0)</f>
        <v>No</v>
      </c>
      <c r="G2203" t="str">
        <f>INDEX(Hosts!$A:$M, MATCH(Places!$B2203,Hosts!$A:$A,0), MATCH(Places!G$1,Hosts!$A$1:$M$1,0))</f>
        <v>Within an hour</v>
      </c>
      <c r="H2203" s="70">
        <f>INDEX(Hosts!$A:$M, MATCH(Places!$B2203,Hosts!$A:$A,0), MATCH(Places!H$1,Hosts!$A$1:$M$1,0))</f>
        <v>0.96</v>
      </c>
      <c r="I2203" s="70">
        <f>INDEX(Hosts!$A:$M, MATCH(Places!$B2203,Hosts!$A:$A,0), MATCH(Places!I$1,Hosts!$A$1:$M$1,0))</f>
        <v>0.96</v>
      </c>
      <c r="J2203" t="str">
        <f>INDEX(Hosts!$A:$M, MATCH(Places!$B2203,Hosts!$A:$A,0), MATCH(Places!J$1,Hosts!$A$1:$M$1,0))</f>
        <v>No</v>
      </c>
      <c r="K2203">
        <v>22</v>
      </c>
      <c r="L2203" t="str">
        <f>VLOOKUP($K2203,Neighborhoods!$A:$C,2,0)</f>
        <v>Queens</v>
      </c>
      <c r="M2203" t="str">
        <f>VLOOKUP($K2203,Neighborhoods!$A:$C,3,0)</f>
        <v>Flushing</v>
      </c>
      <c r="N2203" t="str">
        <f>INDEX(Neighborhoods!$A:$C, MATCH(Places!$K2203,Neighborhoods!$A:$A,0), MATCH(Places!N$1,Neighborhoods!$A$1:$C$1,0))</f>
        <v>Queens</v>
      </c>
      <c r="O2203" t="str">
        <f>INDEX(Neighborhoods!$A:$C, MATCH(Places!$K2203,Neighborhoods!$A:$A,0), MATCH(Places!O$1,Neighborhoods!$A$1:$C$1,0))</f>
        <v>Flushing</v>
      </c>
      <c r="P2203" t="s">
        <v>11822</v>
      </c>
      <c r="Q2203" t="str">
        <f t="shared" si="136"/>
        <v>No</v>
      </c>
      <c r="R2203">
        <v>6</v>
      </c>
      <c r="S2203" t="str">
        <f t="shared" si="137"/>
        <v>Large</v>
      </c>
      <c r="T2203" s="50">
        <v>173</v>
      </c>
      <c r="U2203" s="70">
        <f t="shared" si="138"/>
        <v>0.03</v>
      </c>
      <c r="V2203" s="52">
        <v>4.53</v>
      </c>
      <c r="W2203" s="52" t="str" cm="1">
        <f t="array" ref="W2203">_xlfn.SWITCH(ROUND(V2203,0),5,"Excellent",4,"Good",3,"Ok","Bad")</f>
        <v>Excellent</v>
      </c>
      <c r="X2203">
        <v>210</v>
      </c>
      <c r="Y2203" t="str">
        <f t="shared" si="139"/>
        <v>No</v>
      </c>
      <c r="Z2203" s="68">
        <v>42614</v>
      </c>
      <c r="AA2203" s="68">
        <v>44037</v>
      </c>
      <c r="AB2203">
        <v>269</v>
      </c>
      <c r="AC2203" t="s">
        <v>15615</v>
      </c>
    </row>
    <row r="2204" spans="1:29" x14ac:dyDescent="0.3">
      <c r="A2204" t="s">
        <v>1628</v>
      </c>
      <c r="B2204">
        <v>2343</v>
      </c>
      <c r="C2204" t="str">
        <f>VLOOKUP($B2204,Hosts!$A:$M,10,0)</f>
        <v>Within an hour</v>
      </c>
      <c r="D2204" s="70">
        <f>VLOOKUP($B2204,Hosts!$A:$M,11,0)</f>
        <v>1</v>
      </c>
      <c r="E2204" s="70">
        <f>VLOOKUP($B2204,Hosts!$A:$M,12,0)</f>
        <v>0.98</v>
      </c>
      <c r="F2204" t="str">
        <f>VLOOKUP($B2204,Hosts!$A:$M,13,0)</f>
        <v>Yes</v>
      </c>
      <c r="G2204" t="str">
        <f>INDEX(Hosts!$A:$M, MATCH(Places!$B2204,Hosts!$A:$A,0), MATCH(Places!G$1,Hosts!$A$1:$M$1,0))</f>
        <v>Within an hour</v>
      </c>
      <c r="H2204" s="70">
        <f>INDEX(Hosts!$A:$M, MATCH(Places!$B2204,Hosts!$A:$A,0), MATCH(Places!H$1,Hosts!$A$1:$M$1,0))</f>
        <v>1</v>
      </c>
      <c r="I2204" s="70">
        <f>INDEX(Hosts!$A:$M, MATCH(Places!$B2204,Hosts!$A:$A,0), MATCH(Places!I$1,Hosts!$A$1:$M$1,0))</f>
        <v>0.98</v>
      </c>
      <c r="J2204" t="str">
        <f>INDEX(Hosts!$A:$M, MATCH(Places!$B2204,Hosts!$A:$A,0), MATCH(Places!J$1,Hosts!$A$1:$M$1,0))</f>
        <v>Yes</v>
      </c>
      <c r="K2204">
        <v>26</v>
      </c>
      <c r="L2204" t="str">
        <f>VLOOKUP($K2204,Neighborhoods!$A:$C,2,0)</f>
        <v>Queens</v>
      </c>
      <c r="M2204" t="str">
        <f>VLOOKUP($K2204,Neighborhoods!$A:$C,3,0)</f>
        <v>Sunnyside</v>
      </c>
      <c r="N2204" t="str">
        <f>INDEX(Neighborhoods!$A:$C, MATCH(Places!$K2204,Neighborhoods!$A:$A,0), MATCH(Places!N$1,Neighborhoods!$A$1:$C$1,0))</f>
        <v>Queens</v>
      </c>
      <c r="O2204" t="str">
        <f>INDEX(Neighborhoods!$A:$C, MATCH(Places!$K2204,Neighborhoods!$A:$A,0), MATCH(Places!O$1,Neighborhoods!$A$1:$C$1,0))</f>
        <v>Sunnyside</v>
      </c>
      <c r="P2204" t="s">
        <v>11822</v>
      </c>
      <c r="Q2204" t="str">
        <f t="shared" si="136"/>
        <v>No</v>
      </c>
      <c r="R2204">
        <v>3</v>
      </c>
      <c r="S2204" t="str">
        <f t="shared" si="137"/>
        <v>Medium</v>
      </c>
      <c r="T2204" s="50">
        <v>85</v>
      </c>
      <c r="U2204" s="70">
        <f t="shared" si="138"/>
        <v>0.03</v>
      </c>
      <c r="V2204" s="52">
        <v>4.9800000000000004</v>
      </c>
      <c r="W2204" s="52" t="str" cm="1">
        <f t="array" ref="W2204">_xlfn.SWITCH(ROUND(V2204,0),5,"Excellent",4,"Good",3,"Ok","Bad")</f>
        <v>Excellent</v>
      </c>
      <c r="X2204">
        <v>155</v>
      </c>
      <c r="Y2204" t="str">
        <f t="shared" si="139"/>
        <v>Yes</v>
      </c>
      <c r="Z2204" s="68">
        <v>42618</v>
      </c>
      <c r="AA2204" s="68">
        <v>44031</v>
      </c>
      <c r="AB2204">
        <v>292</v>
      </c>
      <c r="AC2204" t="s">
        <v>15616</v>
      </c>
    </row>
    <row r="2205" spans="1:29" x14ac:dyDescent="0.3">
      <c r="A2205" t="s">
        <v>1629</v>
      </c>
      <c r="B2205">
        <v>1960</v>
      </c>
      <c r="C2205" t="str">
        <f>VLOOKUP($B2205,Hosts!$A:$M,10,0)</f>
        <v>Within an hour</v>
      </c>
      <c r="D2205" s="70">
        <f>VLOOKUP($B2205,Hosts!$A:$M,11,0)</f>
        <v>1</v>
      </c>
      <c r="E2205" s="70">
        <f>VLOOKUP($B2205,Hosts!$A:$M,12,0)</f>
        <v>1</v>
      </c>
      <c r="F2205" t="str">
        <f>VLOOKUP($B2205,Hosts!$A:$M,13,0)</f>
        <v>Yes</v>
      </c>
      <c r="G2205" t="str">
        <f>INDEX(Hosts!$A:$M, MATCH(Places!$B2205,Hosts!$A:$A,0), MATCH(Places!G$1,Hosts!$A$1:$M$1,0))</f>
        <v>Within an hour</v>
      </c>
      <c r="H2205" s="70">
        <f>INDEX(Hosts!$A:$M, MATCH(Places!$B2205,Hosts!$A:$A,0), MATCH(Places!H$1,Hosts!$A$1:$M$1,0))</f>
        <v>1</v>
      </c>
      <c r="I2205" s="70">
        <f>INDEX(Hosts!$A:$M, MATCH(Places!$B2205,Hosts!$A:$A,0), MATCH(Places!I$1,Hosts!$A$1:$M$1,0))</f>
        <v>1</v>
      </c>
      <c r="J2205" t="str">
        <f>INDEX(Hosts!$A:$M, MATCH(Places!$B2205,Hosts!$A:$A,0), MATCH(Places!J$1,Hosts!$A$1:$M$1,0))</f>
        <v>Yes</v>
      </c>
      <c r="K2205">
        <v>12</v>
      </c>
      <c r="L2205" t="str">
        <f>VLOOKUP($K2205,Neighborhoods!$A:$C,2,0)</f>
        <v>Brooklyn</v>
      </c>
      <c r="M2205" t="str">
        <f>VLOOKUP($K2205,Neighborhoods!$A:$C,3,0)</f>
        <v>Williamsburg</v>
      </c>
      <c r="N2205" t="str">
        <f>INDEX(Neighborhoods!$A:$C, MATCH(Places!$K2205,Neighborhoods!$A:$A,0), MATCH(Places!N$1,Neighborhoods!$A$1:$C$1,0))</f>
        <v>Brooklyn</v>
      </c>
      <c r="O2205" t="str">
        <f>INDEX(Neighborhoods!$A:$C, MATCH(Places!$K2205,Neighborhoods!$A:$A,0), MATCH(Places!O$1,Neighborhoods!$A$1:$C$1,0))</f>
        <v>Williamsburg</v>
      </c>
      <c r="P2205" t="s">
        <v>11822</v>
      </c>
      <c r="Q2205" t="str">
        <f t="shared" si="136"/>
        <v>No</v>
      </c>
      <c r="R2205">
        <v>6</v>
      </c>
      <c r="S2205" t="str">
        <f t="shared" si="137"/>
        <v>Large</v>
      </c>
      <c r="T2205" s="50">
        <v>250</v>
      </c>
      <c r="U2205" s="70">
        <f t="shared" si="138"/>
        <v>0.04</v>
      </c>
      <c r="V2205" s="52">
        <v>4.9000000000000004</v>
      </c>
      <c r="W2205" s="52" t="str" cm="1">
        <f t="array" ref="W2205">_xlfn.SWITCH(ROUND(V2205,0),5,"Excellent",4,"Good",3,"Ok","Bad")</f>
        <v>Excellent</v>
      </c>
      <c r="X2205">
        <v>98</v>
      </c>
      <c r="Y2205" t="str">
        <f t="shared" si="139"/>
        <v>No</v>
      </c>
      <c r="Z2205" s="68">
        <v>42625</v>
      </c>
      <c r="AA2205" s="68">
        <v>44040</v>
      </c>
      <c r="AB2205">
        <v>330</v>
      </c>
      <c r="AC2205" t="s">
        <v>15616</v>
      </c>
    </row>
    <row r="2206" spans="1:29" x14ac:dyDescent="0.3">
      <c r="A2206" t="s">
        <v>1630</v>
      </c>
      <c r="B2206">
        <v>2742</v>
      </c>
      <c r="C2206" t="str">
        <f>VLOOKUP($B2206,Hosts!$A:$M,10,0)</f>
        <v>Within an hour</v>
      </c>
      <c r="D2206" s="70">
        <f>VLOOKUP($B2206,Hosts!$A:$M,11,0)</f>
        <v>0.81</v>
      </c>
      <c r="E2206" s="70">
        <f>VLOOKUP($B2206,Hosts!$A:$M,12,0)</f>
        <v>1</v>
      </c>
      <c r="F2206" t="str">
        <f>VLOOKUP($B2206,Hosts!$A:$M,13,0)</f>
        <v>No</v>
      </c>
      <c r="G2206" t="str">
        <f>INDEX(Hosts!$A:$M, MATCH(Places!$B2206,Hosts!$A:$A,0), MATCH(Places!G$1,Hosts!$A$1:$M$1,0))</f>
        <v>Within an hour</v>
      </c>
      <c r="H2206" s="70">
        <f>INDEX(Hosts!$A:$M, MATCH(Places!$B2206,Hosts!$A:$A,0), MATCH(Places!H$1,Hosts!$A$1:$M$1,0))</f>
        <v>0.81</v>
      </c>
      <c r="I2206" s="70">
        <f>INDEX(Hosts!$A:$M, MATCH(Places!$B2206,Hosts!$A:$A,0), MATCH(Places!I$1,Hosts!$A$1:$M$1,0))</f>
        <v>1</v>
      </c>
      <c r="J2206" t="str">
        <f>INDEX(Hosts!$A:$M, MATCH(Places!$B2206,Hosts!$A:$A,0), MATCH(Places!J$1,Hosts!$A$1:$M$1,0))</f>
        <v>No</v>
      </c>
      <c r="K2206">
        <v>18</v>
      </c>
      <c r="L2206" t="str">
        <f>VLOOKUP($K2206,Neighborhoods!$A:$C,2,0)</f>
        <v>Manhattan</v>
      </c>
      <c r="M2206" t="str">
        <f>VLOOKUP($K2206,Neighborhoods!$A:$C,3,0)</f>
        <v>Midtown</v>
      </c>
      <c r="N2206" t="str">
        <f>INDEX(Neighborhoods!$A:$C, MATCH(Places!$K2206,Neighborhoods!$A:$A,0), MATCH(Places!N$1,Neighborhoods!$A$1:$C$1,0))</f>
        <v>Manhattan</v>
      </c>
      <c r="O2206" t="str">
        <f>INDEX(Neighborhoods!$A:$C, MATCH(Places!$K2206,Neighborhoods!$A:$A,0), MATCH(Places!O$1,Neighborhoods!$A$1:$C$1,0))</f>
        <v>Midtown</v>
      </c>
      <c r="P2206" t="s">
        <v>11822</v>
      </c>
      <c r="Q2206" t="str">
        <f t="shared" si="136"/>
        <v>No</v>
      </c>
      <c r="R2206">
        <v>6</v>
      </c>
      <c r="S2206" t="str">
        <f t="shared" si="137"/>
        <v>Large</v>
      </c>
      <c r="T2206" s="50">
        <v>536</v>
      </c>
      <c r="U2206" s="70">
        <f t="shared" si="138"/>
        <v>0.05</v>
      </c>
      <c r="V2206" s="52">
        <v>4.91</v>
      </c>
      <c r="W2206" s="52" t="str" cm="1">
        <f t="array" ref="W2206">_xlfn.SWITCH(ROUND(V2206,0),5,"Excellent",4,"Good",3,"Ok","Bad")</f>
        <v>Excellent</v>
      </c>
      <c r="X2206">
        <v>23</v>
      </c>
      <c r="Y2206" t="str">
        <f t="shared" si="139"/>
        <v>No</v>
      </c>
      <c r="Z2206" s="68">
        <v>42858</v>
      </c>
      <c r="AA2206" s="68">
        <v>43600</v>
      </c>
      <c r="AB2206">
        <v>346</v>
      </c>
      <c r="AC2206" t="s">
        <v>15616</v>
      </c>
    </row>
    <row r="2207" spans="1:29" x14ac:dyDescent="0.3">
      <c r="A2207" t="s">
        <v>1631</v>
      </c>
      <c r="B2207">
        <v>457</v>
      </c>
      <c r="C2207" t="str">
        <f>VLOOKUP($B2207,Hosts!$A:$M,10,0)</f>
        <v>Within an hour</v>
      </c>
      <c r="D2207" s="70">
        <f>VLOOKUP($B2207,Hosts!$A:$M,11,0)</f>
        <v>1</v>
      </c>
      <c r="E2207" s="70">
        <f>VLOOKUP($B2207,Hosts!$A:$M,12,0)</f>
        <v>1</v>
      </c>
      <c r="F2207" t="str">
        <f>VLOOKUP($B2207,Hosts!$A:$M,13,0)</f>
        <v>Yes</v>
      </c>
      <c r="G2207" t="str">
        <f>INDEX(Hosts!$A:$M, MATCH(Places!$B2207,Hosts!$A:$A,0), MATCH(Places!G$1,Hosts!$A$1:$M$1,0))</f>
        <v>Within an hour</v>
      </c>
      <c r="H2207" s="70">
        <f>INDEX(Hosts!$A:$M, MATCH(Places!$B2207,Hosts!$A:$A,0), MATCH(Places!H$1,Hosts!$A$1:$M$1,0))</f>
        <v>1</v>
      </c>
      <c r="I2207" s="70">
        <f>INDEX(Hosts!$A:$M, MATCH(Places!$B2207,Hosts!$A:$A,0), MATCH(Places!I$1,Hosts!$A$1:$M$1,0))</f>
        <v>1</v>
      </c>
      <c r="J2207" t="str">
        <f>INDEX(Hosts!$A:$M, MATCH(Places!$B2207,Hosts!$A:$A,0), MATCH(Places!J$1,Hosts!$A$1:$M$1,0))</f>
        <v>Yes</v>
      </c>
      <c r="K2207">
        <v>7</v>
      </c>
      <c r="L2207" t="str">
        <f>VLOOKUP($K2207,Neighborhoods!$A:$C,2,0)</f>
        <v>Brooklyn</v>
      </c>
      <c r="M2207" t="str">
        <f>VLOOKUP($K2207,Neighborhoods!$A:$C,3,0)</f>
        <v>Bedford-Stuyvesant</v>
      </c>
      <c r="N2207" t="str">
        <f>INDEX(Neighborhoods!$A:$C, MATCH(Places!$K2207,Neighborhoods!$A:$A,0), MATCH(Places!N$1,Neighborhoods!$A$1:$C$1,0))</f>
        <v>Brooklyn</v>
      </c>
      <c r="O2207" t="str">
        <f>INDEX(Neighborhoods!$A:$C, MATCH(Places!$K2207,Neighborhoods!$A:$A,0), MATCH(Places!O$1,Neighborhoods!$A$1:$C$1,0))</f>
        <v>Bedford-Stuyvesant</v>
      </c>
      <c r="P2207" t="s">
        <v>11822</v>
      </c>
      <c r="Q2207" t="str">
        <f t="shared" si="136"/>
        <v>No</v>
      </c>
      <c r="R2207">
        <v>5</v>
      </c>
      <c r="S2207" t="str">
        <f t="shared" si="137"/>
        <v>Medium</v>
      </c>
      <c r="T2207" s="50">
        <v>165</v>
      </c>
      <c r="U2207" s="70">
        <f t="shared" si="138"/>
        <v>0.03</v>
      </c>
      <c r="V2207" s="52">
        <v>4.82</v>
      </c>
      <c r="W2207" s="52" t="str" cm="1">
        <f t="array" ref="W2207">_xlfn.SWITCH(ROUND(V2207,0),5,"Excellent",4,"Good",3,"Ok","Bad")</f>
        <v>Excellent</v>
      </c>
      <c r="X2207">
        <v>113</v>
      </c>
      <c r="Y2207" t="str">
        <f t="shared" si="139"/>
        <v>Yes</v>
      </c>
      <c r="Z2207" s="68">
        <v>42631</v>
      </c>
      <c r="AA2207" s="68">
        <v>43980</v>
      </c>
      <c r="AB2207">
        <v>114</v>
      </c>
      <c r="AC2207" t="s">
        <v>15616</v>
      </c>
    </row>
    <row r="2208" spans="1:29" x14ac:dyDescent="0.3">
      <c r="A2208" t="s">
        <v>1632</v>
      </c>
      <c r="B2208">
        <v>2005</v>
      </c>
      <c r="C2208" t="str">
        <f>VLOOKUP($B2208,Hosts!$A:$M,10,0)</f>
        <v>Within an hour</v>
      </c>
      <c r="D2208" s="70">
        <f>VLOOKUP($B2208,Hosts!$A:$M,11,0)</f>
        <v>1</v>
      </c>
      <c r="E2208" s="70">
        <f>VLOOKUP($B2208,Hosts!$A:$M,12,0)</f>
        <v>0.87</v>
      </c>
      <c r="F2208" t="str">
        <f>VLOOKUP($B2208,Hosts!$A:$M,13,0)</f>
        <v>Yes</v>
      </c>
      <c r="G2208" t="str">
        <f>INDEX(Hosts!$A:$M, MATCH(Places!$B2208,Hosts!$A:$A,0), MATCH(Places!G$1,Hosts!$A$1:$M$1,0))</f>
        <v>Within an hour</v>
      </c>
      <c r="H2208" s="70">
        <f>INDEX(Hosts!$A:$M, MATCH(Places!$B2208,Hosts!$A:$A,0), MATCH(Places!H$1,Hosts!$A$1:$M$1,0))</f>
        <v>1</v>
      </c>
      <c r="I2208" s="70">
        <f>INDEX(Hosts!$A:$M, MATCH(Places!$B2208,Hosts!$A:$A,0), MATCH(Places!I$1,Hosts!$A$1:$M$1,0))</f>
        <v>0.87</v>
      </c>
      <c r="J2208" t="str">
        <f>INDEX(Hosts!$A:$M, MATCH(Places!$B2208,Hosts!$A:$A,0), MATCH(Places!J$1,Hosts!$A$1:$M$1,0))</f>
        <v>Yes</v>
      </c>
      <c r="K2208">
        <v>19</v>
      </c>
      <c r="L2208" t="str">
        <f>VLOOKUP($K2208,Neighborhoods!$A:$C,2,0)</f>
        <v>Manhattan</v>
      </c>
      <c r="M2208" t="str">
        <f>VLOOKUP($K2208,Neighborhoods!$A:$C,3,0)</f>
        <v>Upper East Side</v>
      </c>
      <c r="N2208" t="str">
        <f>INDEX(Neighborhoods!$A:$C, MATCH(Places!$K2208,Neighborhoods!$A:$A,0), MATCH(Places!N$1,Neighborhoods!$A$1:$C$1,0))</f>
        <v>Manhattan</v>
      </c>
      <c r="O2208" t="str">
        <f>INDEX(Neighborhoods!$A:$C, MATCH(Places!$K2208,Neighborhoods!$A:$A,0), MATCH(Places!O$1,Neighborhoods!$A$1:$C$1,0))</f>
        <v>Upper East Side</v>
      </c>
      <c r="P2208" t="s">
        <v>11822</v>
      </c>
      <c r="Q2208" t="str">
        <f t="shared" si="136"/>
        <v>No</v>
      </c>
      <c r="R2208">
        <v>5</v>
      </c>
      <c r="S2208" t="str">
        <f t="shared" si="137"/>
        <v>Medium</v>
      </c>
      <c r="T2208" s="50">
        <v>99</v>
      </c>
      <c r="U2208" s="70">
        <f t="shared" si="138"/>
        <v>0.03</v>
      </c>
      <c r="V2208" s="52">
        <v>4.75</v>
      </c>
      <c r="W2208" s="52" t="str" cm="1">
        <f t="array" ref="W2208">_xlfn.SWITCH(ROUND(V2208,0),5,"Excellent",4,"Good",3,"Ok","Bad")</f>
        <v>Excellent</v>
      </c>
      <c r="X2208">
        <v>4</v>
      </c>
      <c r="Y2208" t="str">
        <f t="shared" si="139"/>
        <v>No</v>
      </c>
      <c r="Z2208" s="68">
        <v>42798</v>
      </c>
      <c r="AA2208" s="68">
        <v>43316</v>
      </c>
      <c r="AB2208">
        <v>365</v>
      </c>
      <c r="AC2208" t="s">
        <v>15615</v>
      </c>
    </row>
    <row r="2209" spans="1:29" x14ac:dyDescent="0.3">
      <c r="A2209" t="s">
        <v>1633</v>
      </c>
      <c r="B2209">
        <v>2976</v>
      </c>
      <c r="C2209" t="str">
        <f>VLOOKUP($B2209,Hosts!$A:$M,10,0)</f>
        <v>Within a few hours</v>
      </c>
      <c r="D2209" s="70">
        <f>VLOOKUP($B2209,Hosts!$A:$M,11,0)</f>
        <v>1</v>
      </c>
      <c r="E2209" s="70">
        <f>VLOOKUP($B2209,Hosts!$A:$M,12,0)</f>
        <v>0.75</v>
      </c>
      <c r="F2209" t="str">
        <f>VLOOKUP($B2209,Hosts!$A:$M,13,0)</f>
        <v>No</v>
      </c>
      <c r="G2209" t="str">
        <f>INDEX(Hosts!$A:$M, MATCH(Places!$B2209,Hosts!$A:$A,0), MATCH(Places!G$1,Hosts!$A$1:$M$1,0))</f>
        <v>Within a few hours</v>
      </c>
      <c r="H2209" s="70">
        <f>INDEX(Hosts!$A:$M, MATCH(Places!$B2209,Hosts!$A:$A,0), MATCH(Places!H$1,Hosts!$A$1:$M$1,0))</f>
        <v>1</v>
      </c>
      <c r="I2209" s="70">
        <f>INDEX(Hosts!$A:$M, MATCH(Places!$B2209,Hosts!$A:$A,0), MATCH(Places!I$1,Hosts!$A$1:$M$1,0))</f>
        <v>0.75</v>
      </c>
      <c r="J2209" t="str">
        <f>INDEX(Hosts!$A:$M, MATCH(Places!$B2209,Hosts!$A:$A,0), MATCH(Places!J$1,Hosts!$A$1:$M$1,0))</f>
        <v>No</v>
      </c>
      <c r="K2209">
        <v>22</v>
      </c>
      <c r="L2209" t="str">
        <f>VLOOKUP($K2209,Neighborhoods!$A:$C,2,0)</f>
        <v>Queens</v>
      </c>
      <c r="M2209" t="str">
        <f>VLOOKUP($K2209,Neighborhoods!$A:$C,3,0)</f>
        <v>Flushing</v>
      </c>
      <c r="N2209" t="str">
        <f>INDEX(Neighborhoods!$A:$C, MATCH(Places!$K2209,Neighborhoods!$A:$A,0), MATCH(Places!N$1,Neighborhoods!$A$1:$C$1,0))</f>
        <v>Queens</v>
      </c>
      <c r="O2209" t="str">
        <f>INDEX(Neighborhoods!$A:$C, MATCH(Places!$K2209,Neighborhoods!$A:$A,0), MATCH(Places!O$1,Neighborhoods!$A$1:$C$1,0))</f>
        <v>Flushing</v>
      </c>
      <c r="P2209" t="s">
        <v>1</v>
      </c>
      <c r="Q2209" t="str">
        <f t="shared" si="136"/>
        <v>Yes</v>
      </c>
      <c r="R2209">
        <v>4</v>
      </c>
      <c r="S2209" t="str">
        <f t="shared" si="137"/>
        <v>Medium</v>
      </c>
      <c r="T2209" s="50">
        <v>56</v>
      </c>
      <c r="U2209" s="70">
        <f t="shared" si="138"/>
        <v>0.03</v>
      </c>
      <c r="V2209" s="52">
        <v>4.9800000000000004</v>
      </c>
      <c r="W2209" s="52" t="str" cm="1">
        <f t="array" ref="W2209">_xlfn.SWITCH(ROUND(V2209,0),5,"Excellent",4,"Good",3,"Ok","Bad")</f>
        <v>Excellent</v>
      </c>
      <c r="X2209">
        <v>46</v>
      </c>
      <c r="Y2209" t="str">
        <f t="shared" si="139"/>
        <v>No</v>
      </c>
      <c r="Z2209" s="68">
        <v>42632</v>
      </c>
      <c r="AA2209" s="68">
        <v>43891</v>
      </c>
      <c r="AB2209">
        <v>365</v>
      </c>
      <c r="AC2209" t="s">
        <v>15616</v>
      </c>
    </row>
    <row r="2210" spans="1:29" x14ac:dyDescent="0.3">
      <c r="A2210" t="s">
        <v>13592</v>
      </c>
      <c r="B2210">
        <v>2973</v>
      </c>
      <c r="C2210" t="str">
        <f>VLOOKUP($B2210,Hosts!$A:$M,10,0)</f>
        <v>Within an hour</v>
      </c>
      <c r="D2210" s="70">
        <f>VLOOKUP($B2210,Hosts!$A:$M,11,0)</f>
        <v>1</v>
      </c>
      <c r="E2210" s="70">
        <f>VLOOKUP($B2210,Hosts!$A:$M,12,0)</f>
        <v>0.97</v>
      </c>
      <c r="F2210" t="str">
        <f>VLOOKUP($B2210,Hosts!$A:$M,13,0)</f>
        <v>Yes</v>
      </c>
      <c r="G2210" t="str">
        <f>INDEX(Hosts!$A:$M, MATCH(Places!$B2210,Hosts!$A:$A,0), MATCH(Places!G$1,Hosts!$A$1:$M$1,0))</f>
        <v>Within an hour</v>
      </c>
      <c r="H2210" s="70">
        <f>INDEX(Hosts!$A:$M, MATCH(Places!$B2210,Hosts!$A:$A,0), MATCH(Places!H$1,Hosts!$A$1:$M$1,0))</f>
        <v>1</v>
      </c>
      <c r="I2210" s="70">
        <f>INDEX(Hosts!$A:$M, MATCH(Places!$B2210,Hosts!$A:$A,0), MATCH(Places!I$1,Hosts!$A$1:$M$1,0))</f>
        <v>0.97</v>
      </c>
      <c r="J2210" t="str">
        <f>INDEX(Hosts!$A:$M, MATCH(Places!$B2210,Hosts!$A:$A,0), MATCH(Places!J$1,Hosts!$A$1:$M$1,0))</f>
        <v>Yes</v>
      </c>
      <c r="K2210">
        <v>7</v>
      </c>
      <c r="L2210" t="str">
        <f>VLOOKUP($K2210,Neighborhoods!$A:$C,2,0)</f>
        <v>Brooklyn</v>
      </c>
      <c r="M2210" t="str">
        <f>VLOOKUP($K2210,Neighborhoods!$A:$C,3,0)</f>
        <v>Bedford-Stuyvesant</v>
      </c>
      <c r="N2210" t="str">
        <f>INDEX(Neighborhoods!$A:$C, MATCH(Places!$K2210,Neighborhoods!$A:$A,0), MATCH(Places!N$1,Neighborhoods!$A$1:$C$1,0))</f>
        <v>Brooklyn</v>
      </c>
      <c r="O2210" t="str">
        <f>INDEX(Neighborhoods!$A:$C, MATCH(Places!$K2210,Neighborhoods!$A:$A,0), MATCH(Places!O$1,Neighborhoods!$A$1:$C$1,0))</f>
        <v>Bedford-Stuyvesant</v>
      </c>
      <c r="P2210" t="s">
        <v>1</v>
      </c>
      <c r="Q2210" t="str">
        <f t="shared" si="136"/>
        <v>Yes</v>
      </c>
      <c r="R2210">
        <v>1</v>
      </c>
      <c r="S2210" t="str">
        <f t="shared" si="137"/>
        <v>Small</v>
      </c>
      <c r="T2210" s="50">
        <v>56</v>
      </c>
      <c r="U2210" s="70">
        <f t="shared" si="138"/>
        <v>0.03</v>
      </c>
      <c r="V2210" s="52">
        <v>4.99</v>
      </c>
      <c r="W2210" s="52" t="str" cm="1">
        <f t="array" ref="W2210">_xlfn.SWITCH(ROUND(V2210,0),5,"Excellent",4,"Good",3,"Ok","Bad")</f>
        <v>Excellent</v>
      </c>
      <c r="X2210">
        <v>195</v>
      </c>
      <c r="Y2210" t="str">
        <f t="shared" si="139"/>
        <v>Yes</v>
      </c>
      <c r="Z2210" s="68">
        <v>42610</v>
      </c>
      <c r="AA2210" s="68">
        <v>44058</v>
      </c>
      <c r="AB2210">
        <v>154</v>
      </c>
      <c r="AC2210" t="s">
        <v>15616</v>
      </c>
    </row>
    <row r="2211" spans="1:29" x14ac:dyDescent="0.3">
      <c r="A2211" t="s">
        <v>15301</v>
      </c>
      <c r="B2211">
        <v>2488</v>
      </c>
      <c r="C2211" t="str">
        <f>VLOOKUP($B2211,Hosts!$A:$M,10,0)</f>
        <v>Within an hour</v>
      </c>
      <c r="D2211" s="70">
        <f>VLOOKUP($B2211,Hosts!$A:$M,11,0)</f>
        <v>1</v>
      </c>
      <c r="E2211" s="70">
        <f>VLOOKUP($B2211,Hosts!$A:$M,12,0)</f>
        <v>0.89</v>
      </c>
      <c r="F2211" t="str">
        <f>VLOOKUP($B2211,Hosts!$A:$M,13,0)</f>
        <v>No</v>
      </c>
      <c r="G2211" t="str">
        <f>INDEX(Hosts!$A:$M, MATCH(Places!$B2211,Hosts!$A:$A,0), MATCH(Places!G$1,Hosts!$A$1:$M$1,0))</f>
        <v>Within an hour</v>
      </c>
      <c r="H2211" s="70">
        <f>INDEX(Hosts!$A:$M, MATCH(Places!$B2211,Hosts!$A:$A,0), MATCH(Places!H$1,Hosts!$A$1:$M$1,0))</f>
        <v>1</v>
      </c>
      <c r="I2211" s="70">
        <f>INDEX(Hosts!$A:$M, MATCH(Places!$B2211,Hosts!$A:$A,0), MATCH(Places!I$1,Hosts!$A$1:$M$1,0))</f>
        <v>0.89</v>
      </c>
      <c r="J2211" t="str">
        <f>INDEX(Hosts!$A:$M, MATCH(Places!$B2211,Hosts!$A:$A,0), MATCH(Places!J$1,Hosts!$A$1:$M$1,0))</f>
        <v>No</v>
      </c>
      <c r="K2211">
        <v>22</v>
      </c>
      <c r="L2211" t="str">
        <f>VLOOKUP($K2211,Neighborhoods!$A:$C,2,0)</f>
        <v>Queens</v>
      </c>
      <c r="M2211" t="str">
        <f>VLOOKUP($K2211,Neighborhoods!$A:$C,3,0)</f>
        <v>Flushing</v>
      </c>
      <c r="N2211" t="str">
        <f>INDEX(Neighborhoods!$A:$C, MATCH(Places!$K2211,Neighborhoods!$A:$A,0), MATCH(Places!N$1,Neighborhoods!$A$1:$C$1,0))</f>
        <v>Queens</v>
      </c>
      <c r="O2211" t="str">
        <f>INDEX(Neighborhoods!$A:$C, MATCH(Places!$K2211,Neighborhoods!$A:$A,0), MATCH(Places!O$1,Neighborhoods!$A$1:$C$1,0))</f>
        <v>Flushing</v>
      </c>
      <c r="P2211" t="s">
        <v>1</v>
      </c>
      <c r="Q2211" t="str">
        <f t="shared" si="136"/>
        <v>Yes</v>
      </c>
      <c r="R2211">
        <v>2</v>
      </c>
      <c r="S2211" t="str">
        <f t="shared" si="137"/>
        <v>Small</v>
      </c>
      <c r="T2211" s="50">
        <v>58</v>
      </c>
      <c r="U2211" s="70">
        <f t="shared" si="138"/>
        <v>0.03</v>
      </c>
      <c r="V2211" s="52">
        <v>4.57</v>
      </c>
      <c r="W2211" s="52" t="str" cm="1">
        <f t="array" ref="W2211">_xlfn.SWITCH(ROUND(V2211,0),5,"Excellent",4,"Good",3,"Ok","Bad")</f>
        <v>Excellent</v>
      </c>
      <c r="X2211">
        <v>37</v>
      </c>
      <c r="Y2211" t="str">
        <f t="shared" si="139"/>
        <v>No</v>
      </c>
      <c r="Z2211" s="68">
        <v>42636</v>
      </c>
      <c r="AA2211" s="68">
        <v>44024</v>
      </c>
      <c r="AB2211">
        <v>88</v>
      </c>
      <c r="AC2211" t="s">
        <v>15615</v>
      </c>
    </row>
    <row r="2212" spans="1:29" x14ac:dyDescent="0.3">
      <c r="A2212" t="s">
        <v>1634</v>
      </c>
      <c r="B2212">
        <v>522</v>
      </c>
      <c r="C2212" t="str">
        <f>VLOOKUP($B2212,Hosts!$A:$M,10,0)</f>
        <v>Within a few hours</v>
      </c>
      <c r="D2212" s="70">
        <f>VLOOKUP($B2212,Hosts!$A:$M,11,0)</f>
        <v>0.7</v>
      </c>
      <c r="E2212" s="70">
        <f>VLOOKUP($B2212,Hosts!$A:$M,12,0)</f>
        <v>0.56000000000000005</v>
      </c>
      <c r="F2212" t="str">
        <f>VLOOKUP($B2212,Hosts!$A:$M,13,0)</f>
        <v>No</v>
      </c>
      <c r="G2212" t="str">
        <f>INDEX(Hosts!$A:$M, MATCH(Places!$B2212,Hosts!$A:$A,0), MATCH(Places!G$1,Hosts!$A$1:$M$1,0))</f>
        <v>Within a few hours</v>
      </c>
      <c r="H2212" s="70">
        <f>INDEX(Hosts!$A:$M, MATCH(Places!$B2212,Hosts!$A:$A,0), MATCH(Places!H$1,Hosts!$A$1:$M$1,0))</f>
        <v>0.7</v>
      </c>
      <c r="I2212" s="70">
        <f>INDEX(Hosts!$A:$M, MATCH(Places!$B2212,Hosts!$A:$A,0), MATCH(Places!I$1,Hosts!$A$1:$M$1,0))</f>
        <v>0.56000000000000005</v>
      </c>
      <c r="J2212" t="str">
        <f>INDEX(Hosts!$A:$M, MATCH(Places!$B2212,Hosts!$A:$A,0), MATCH(Places!J$1,Hosts!$A$1:$M$1,0))</f>
        <v>No</v>
      </c>
      <c r="K2212">
        <v>24</v>
      </c>
      <c r="L2212" t="str">
        <f>VLOOKUP($K2212,Neighborhoods!$A:$C,2,0)</f>
        <v>Queens</v>
      </c>
      <c r="M2212" t="str">
        <f>VLOOKUP($K2212,Neighborhoods!$A:$C,3,0)</f>
        <v>Long Island City</v>
      </c>
      <c r="N2212" t="str">
        <f>INDEX(Neighborhoods!$A:$C, MATCH(Places!$K2212,Neighborhoods!$A:$A,0), MATCH(Places!N$1,Neighborhoods!$A$1:$C$1,0))</f>
        <v>Queens</v>
      </c>
      <c r="O2212" t="str">
        <f>INDEX(Neighborhoods!$A:$C, MATCH(Places!$K2212,Neighborhoods!$A:$A,0), MATCH(Places!O$1,Neighborhoods!$A$1:$C$1,0))</f>
        <v>Long Island City</v>
      </c>
      <c r="P2212" t="s">
        <v>1</v>
      </c>
      <c r="Q2212" t="str">
        <f t="shared" si="136"/>
        <v>Yes</v>
      </c>
      <c r="R2212">
        <v>2</v>
      </c>
      <c r="S2212" t="str">
        <f t="shared" si="137"/>
        <v>Small</v>
      </c>
      <c r="T2212" s="50">
        <v>75</v>
      </c>
      <c r="U2212" s="70">
        <f t="shared" si="138"/>
        <v>0.03</v>
      </c>
      <c r="V2212" s="52">
        <v>4.6500000000000004</v>
      </c>
      <c r="W2212" s="52" t="str" cm="1">
        <f t="array" ref="W2212">_xlfn.SWITCH(ROUND(V2212,0),5,"Excellent",4,"Good",3,"Ok","Bad")</f>
        <v>Excellent</v>
      </c>
      <c r="X2212">
        <v>107</v>
      </c>
      <c r="Y2212" t="str">
        <f t="shared" si="139"/>
        <v>No</v>
      </c>
      <c r="Z2212" s="68">
        <v>42673</v>
      </c>
      <c r="AA2212" s="68">
        <v>43824</v>
      </c>
      <c r="AB2212">
        <v>364</v>
      </c>
      <c r="AC2212" t="s">
        <v>15615</v>
      </c>
    </row>
    <row r="2213" spans="1:29" x14ac:dyDescent="0.3">
      <c r="A2213" t="s">
        <v>13412</v>
      </c>
      <c r="B2213">
        <v>2978</v>
      </c>
      <c r="C2213" t="str">
        <f>VLOOKUP($B2213,Hosts!$A:$M,10,0)</f>
        <v>Within a day</v>
      </c>
      <c r="D2213" s="70">
        <f>VLOOKUP($B2213,Hosts!$A:$M,11,0)</f>
        <v>0.87</v>
      </c>
      <c r="E2213" s="70">
        <f>VLOOKUP($B2213,Hosts!$A:$M,12,0)</f>
        <v>0.87</v>
      </c>
      <c r="F2213" t="str">
        <f>VLOOKUP($B2213,Hosts!$A:$M,13,0)</f>
        <v>Yes</v>
      </c>
      <c r="G2213" t="str">
        <f>INDEX(Hosts!$A:$M, MATCH(Places!$B2213,Hosts!$A:$A,0), MATCH(Places!G$1,Hosts!$A$1:$M$1,0))</f>
        <v>Within a day</v>
      </c>
      <c r="H2213" s="70">
        <f>INDEX(Hosts!$A:$M, MATCH(Places!$B2213,Hosts!$A:$A,0), MATCH(Places!H$1,Hosts!$A$1:$M$1,0))</f>
        <v>0.87</v>
      </c>
      <c r="I2213" s="70">
        <f>INDEX(Hosts!$A:$M, MATCH(Places!$B2213,Hosts!$A:$A,0), MATCH(Places!I$1,Hosts!$A$1:$M$1,0))</f>
        <v>0.87</v>
      </c>
      <c r="J2213" t="str">
        <f>INDEX(Hosts!$A:$M, MATCH(Places!$B2213,Hosts!$A:$A,0), MATCH(Places!J$1,Hosts!$A$1:$M$1,0))</f>
        <v>Yes</v>
      </c>
      <c r="K2213">
        <v>7</v>
      </c>
      <c r="L2213" t="str">
        <f>VLOOKUP($K2213,Neighborhoods!$A:$C,2,0)</f>
        <v>Brooklyn</v>
      </c>
      <c r="M2213" t="str">
        <f>VLOOKUP($K2213,Neighborhoods!$A:$C,3,0)</f>
        <v>Bedford-Stuyvesant</v>
      </c>
      <c r="N2213" t="str">
        <f>INDEX(Neighborhoods!$A:$C, MATCH(Places!$K2213,Neighborhoods!$A:$A,0), MATCH(Places!N$1,Neighborhoods!$A$1:$C$1,0))</f>
        <v>Brooklyn</v>
      </c>
      <c r="O2213" t="str">
        <f>INDEX(Neighborhoods!$A:$C, MATCH(Places!$K2213,Neighborhoods!$A:$A,0), MATCH(Places!O$1,Neighborhoods!$A$1:$C$1,0))</f>
        <v>Bedford-Stuyvesant</v>
      </c>
      <c r="P2213" t="s">
        <v>11822</v>
      </c>
      <c r="Q2213" t="str">
        <f t="shared" si="136"/>
        <v>No</v>
      </c>
      <c r="R2213">
        <v>4</v>
      </c>
      <c r="S2213" t="str">
        <f t="shared" si="137"/>
        <v>Medium</v>
      </c>
      <c r="T2213" s="50">
        <v>87</v>
      </c>
      <c r="U2213" s="70">
        <f t="shared" si="138"/>
        <v>0.03</v>
      </c>
      <c r="V2213" s="52">
        <v>4.82</v>
      </c>
      <c r="W2213" s="52" t="str" cm="1">
        <f t="array" ref="W2213">_xlfn.SWITCH(ROUND(V2213,0),5,"Excellent",4,"Good",3,"Ok","Bad")</f>
        <v>Excellent</v>
      </c>
      <c r="X2213">
        <v>172</v>
      </c>
      <c r="Y2213" t="str">
        <f t="shared" si="139"/>
        <v>Yes</v>
      </c>
      <c r="Z2213" s="68">
        <v>42615</v>
      </c>
      <c r="AA2213" s="68">
        <v>44050</v>
      </c>
      <c r="AB2213">
        <v>123</v>
      </c>
      <c r="AC2213" t="s">
        <v>15615</v>
      </c>
    </row>
    <row r="2214" spans="1:29" x14ac:dyDescent="0.3">
      <c r="A2214" t="s">
        <v>1635</v>
      </c>
      <c r="B2214">
        <v>2963</v>
      </c>
      <c r="C2214" t="str">
        <f>VLOOKUP($B2214,Hosts!$A:$M,10,0)</f>
        <v>Within an hour</v>
      </c>
      <c r="D2214" s="70">
        <f>VLOOKUP($B2214,Hosts!$A:$M,11,0)</f>
        <v>1</v>
      </c>
      <c r="E2214" s="70">
        <f>VLOOKUP($B2214,Hosts!$A:$M,12,0)</f>
        <v>0.98</v>
      </c>
      <c r="F2214" t="str">
        <f>VLOOKUP($B2214,Hosts!$A:$M,13,0)</f>
        <v>No</v>
      </c>
      <c r="G2214" t="str">
        <f>INDEX(Hosts!$A:$M, MATCH(Places!$B2214,Hosts!$A:$A,0), MATCH(Places!G$1,Hosts!$A$1:$M$1,0))</f>
        <v>Within an hour</v>
      </c>
      <c r="H2214" s="70">
        <f>INDEX(Hosts!$A:$M, MATCH(Places!$B2214,Hosts!$A:$A,0), MATCH(Places!H$1,Hosts!$A$1:$M$1,0))</f>
        <v>1</v>
      </c>
      <c r="I2214" s="70">
        <f>INDEX(Hosts!$A:$M, MATCH(Places!$B2214,Hosts!$A:$A,0), MATCH(Places!I$1,Hosts!$A$1:$M$1,0))</f>
        <v>0.98</v>
      </c>
      <c r="J2214" t="str">
        <f>INDEX(Hosts!$A:$M, MATCH(Places!$B2214,Hosts!$A:$A,0), MATCH(Places!J$1,Hosts!$A$1:$M$1,0))</f>
        <v>No</v>
      </c>
      <c r="K2214">
        <v>7</v>
      </c>
      <c r="L2214" t="str">
        <f>VLOOKUP($K2214,Neighborhoods!$A:$C,2,0)</f>
        <v>Brooklyn</v>
      </c>
      <c r="M2214" t="str">
        <f>VLOOKUP($K2214,Neighborhoods!$A:$C,3,0)</f>
        <v>Bedford-Stuyvesant</v>
      </c>
      <c r="N2214" t="str">
        <f>INDEX(Neighborhoods!$A:$C, MATCH(Places!$K2214,Neighborhoods!$A:$A,0), MATCH(Places!N$1,Neighborhoods!$A$1:$C$1,0))</f>
        <v>Brooklyn</v>
      </c>
      <c r="O2214" t="str">
        <f>INDEX(Neighborhoods!$A:$C, MATCH(Places!$K2214,Neighborhoods!$A:$A,0), MATCH(Places!O$1,Neighborhoods!$A$1:$C$1,0))</f>
        <v>Bedford-Stuyvesant</v>
      </c>
      <c r="P2214" t="s">
        <v>1</v>
      </c>
      <c r="Q2214" t="str">
        <f t="shared" si="136"/>
        <v>Yes</v>
      </c>
      <c r="R2214">
        <v>2</v>
      </c>
      <c r="S2214" t="str">
        <f t="shared" si="137"/>
        <v>Small</v>
      </c>
      <c r="T2214" s="50">
        <v>33</v>
      </c>
      <c r="U2214" s="70">
        <f t="shared" si="138"/>
        <v>0.03</v>
      </c>
      <c r="V2214" s="52">
        <v>4.68</v>
      </c>
      <c r="W2214" s="52" t="str" cm="1">
        <f t="array" ref="W2214">_xlfn.SWITCH(ROUND(V2214,0),5,"Excellent",4,"Good",3,"Ok","Bad")</f>
        <v>Excellent</v>
      </c>
      <c r="X2214">
        <v>90</v>
      </c>
      <c r="Y2214" t="str">
        <f t="shared" si="139"/>
        <v>No</v>
      </c>
      <c r="Z2214" s="68">
        <v>42659</v>
      </c>
      <c r="AA2214" s="68">
        <v>44013</v>
      </c>
      <c r="AB2214">
        <v>97</v>
      </c>
      <c r="AC2214" t="s">
        <v>15616</v>
      </c>
    </row>
    <row r="2215" spans="1:29" x14ac:dyDescent="0.3">
      <c r="A2215" t="s">
        <v>1635</v>
      </c>
      <c r="B2215">
        <v>2963</v>
      </c>
      <c r="C2215" t="str">
        <f>VLOOKUP($B2215,Hosts!$A:$M,10,0)</f>
        <v>Within an hour</v>
      </c>
      <c r="D2215" s="70">
        <f>VLOOKUP($B2215,Hosts!$A:$M,11,0)</f>
        <v>1</v>
      </c>
      <c r="E2215" s="70">
        <f>VLOOKUP($B2215,Hosts!$A:$M,12,0)</f>
        <v>0.98</v>
      </c>
      <c r="F2215" t="str">
        <f>VLOOKUP($B2215,Hosts!$A:$M,13,0)</f>
        <v>No</v>
      </c>
      <c r="G2215" t="str">
        <f>INDEX(Hosts!$A:$M, MATCH(Places!$B2215,Hosts!$A:$A,0), MATCH(Places!G$1,Hosts!$A$1:$M$1,0))</f>
        <v>Within an hour</v>
      </c>
      <c r="H2215" s="70">
        <f>INDEX(Hosts!$A:$M, MATCH(Places!$B2215,Hosts!$A:$A,0), MATCH(Places!H$1,Hosts!$A$1:$M$1,0))</f>
        <v>1</v>
      </c>
      <c r="I2215" s="70">
        <f>INDEX(Hosts!$A:$M, MATCH(Places!$B2215,Hosts!$A:$A,0), MATCH(Places!I$1,Hosts!$A$1:$M$1,0))</f>
        <v>0.98</v>
      </c>
      <c r="J2215" t="str">
        <f>INDEX(Hosts!$A:$M, MATCH(Places!$B2215,Hosts!$A:$A,0), MATCH(Places!J$1,Hosts!$A$1:$M$1,0))</f>
        <v>No</v>
      </c>
      <c r="K2215">
        <v>7</v>
      </c>
      <c r="L2215" t="str">
        <f>VLOOKUP($K2215,Neighborhoods!$A:$C,2,0)</f>
        <v>Brooklyn</v>
      </c>
      <c r="M2215" t="str">
        <f>VLOOKUP($K2215,Neighborhoods!$A:$C,3,0)</f>
        <v>Bedford-Stuyvesant</v>
      </c>
      <c r="N2215" t="str">
        <f>INDEX(Neighborhoods!$A:$C, MATCH(Places!$K2215,Neighborhoods!$A:$A,0), MATCH(Places!N$1,Neighborhoods!$A$1:$C$1,0))</f>
        <v>Brooklyn</v>
      </c>
      <c r="O2215" t="str">
        <f>INDEX(Neighborhoods!$A:$C, MATCH(Places!$K2215,Neighborhoods!$A:$A,0), MATCH(Places!O$1,Neighborhoods!$A$1:$C$1,0))</f>
        <v>Bedford-Stuyvesant</v>
      </c>
      <c r="P2215" t="s">
        <v>1</v>
      </c>
      <c r="Q2215" t="str">
        <f t="shared" si="136"/>
        <v>Yes</v>
      </c>
      <c r="R2215">
        <v>2</v>
      </c>
      <c r="S2215" t="str">
        <f t="shared" si="137"/>
        <v>Small</v>
      </c>
      <c r="T2215" s="50">
        <v>34</v>
      </c>
      <c r="U2215" s="70">
        <f t="shared" si="138"/>
        <v>0.03</v>
      </c>
      <c r="V2215" s="52">
        <v>4.75</v>
      </c>
      <c r="W2215" s="52" t="str" cm="1">
        <f t="array" ref="W2215">_xlfn.SWITCH(ROUND(V2215,0),5,"Excellent",4,"Good",3,"Ok","Bad")</f>
        <v>Excellent</v>
      </c>
      <c r="X2215">
        <v>103</v>
      </c>
      <c r="Y2215" t="str">
        <f t="shared" si="139"/>
        <v>No</v>
      </c>
      <c r="Z2215" s="68">
        <v>42613</v>
      </c>
      <c r="AA2215" s="68">
        <v>43913</v>
      </c>
      <c r="AB2215">
        <v>294</v>
      </c>
      <c r="AC2215" t="s">
        <v>15616</v>
      </c>
    </row>
    <row r="2216" spans="1:29" x14ac:dyDescent="0.3">
      <c r="A2216" t="s">
        <v>14986</v>
      </c>
      <c r="B2216">
        <v>1052</v>
      </c>
      <c r="C2216" t="str">
        <f>VLOOKUP($B2216,Hosts!$A:$M,10,0)</f>
        <v>Within an hour</v>
      </c>
      <c r="D2216" s="70">
        <f>VLOOKUP($B2216,Hosts!$A:$M,11,0)</f>
        <v>1</v>
      </c>
      <c r="E2216" s="70">
        <f>VLOOKUP($B2216,Hosts!$A:$M,12,0)</f>
        <v>0.96</v>
      </c>
      <c r="F2216" t="str">
        <f>VLOOKUP($B2216,Hosts!$A:$M,13,0)</f>
        <v>No</v>
      </c>
      <c r="G2216" t="str">
        <f>INDEX(Hosts!$A:$M, MATCH(Places!$B2216,Hosts!$A:$A,0), MATCH(Places!G$1,Hosts!$A$1:$M$1,0))</f>
        <v>Within an hour</v>
      </c>
      <c r="H2216" s="70">
        <f>INDEX(Hosts!$A:$M, MATCH(Places!$B2216,Hosts!$A:$A,0), MATCH(Places!H$1,Hosts!$A$1:$M$1,0))</f>
        <v>1</v>
      </c>
      <c r="I2216" s="70">
        <f>INDEX(Hosts!$A:$M, MATCH(Places!$B2216,Hosts!$A:$A,0), MATCH(Places!I$1,Hosts!$A$1:$M$1,0))</f>
        <v>0.96</v>
      </c>
      <c r="J2216" t="str">
        <f>INDEX(Hosts!$A:$M, MATCH(Places!$B2216,Hosts!$A:$A,0), MATCH(Places!J$1,Hosts!$A$1:$M$1,0))</f>
        <v>No</v>
      </c>
      <c r="K2216">
        <v>10</v>
      </c>
      <c r="L2216" t="str">
        <f>VLOOKUP($K2216,Neighborhoods!$A:$C,2,0)</f>
        <v>Brooklyn</v>
      </c>
      <c r="M2216" t="str">
        <f>VLOOKUP($K2216,Neighborhoods!$A:$C,3,0)</f>
        <v>East Flatbush</v>
      </c>
      <c r="N2216" t="str">
        <f>INDEX(Neighborhoods!$A:$C, MATCH(Places!$K2216,Neighborhoods!$A:$A,0), MATCH(Places!N$1,Neighborhoods!$A$1:$C$1,0))</f>
        <v>Brooklyn</v>
      </c>
      <c r="O2216" t="str">
        <f>INDEX(Neighborhoods!$A:$C, MATCH(Places!$K2216,Neighborhoods!$A:$A,0), MATCH(Places!O$1,Neighborhoods!$A$1:$C$1,0))</f>
        <v>East Flatbush</v>
      </c>
      <c r="P2216" t="s">
        <v>1</v>
      </c>
      <c r="Q2216" t="str">
        <f t="shared" si="136"/>
        <v>Yes</v>
      </c>
      <c r="R2216">
        <v>1</v>
      </c>
      <c r="S2216" t="str">
        <f t="shared" si="137"/>
        <v>Small</v>
      </c>
      <c r="T2216" s="50">
        <v>33</v>
      </c>
      <c r="U2216" s="70">
        <f t="shared" si="138"/>
        <v>0.03</v>
      </c>
      <c r="V2216" s="52">
        <v>5</v>
      </c>
      <c r="W2216" s="52" t="str" cm="1">
        <f t="array" ref="W2216">_xlfn.SWITCH(ROUND(V2216,0),5,"Excellent",4,"Good",3,"Ok","Bad")</f>
        <v>Excellent</v>
      </c>
      <c r="X2216">
        <v>13</v>
      </c>
      <c r="Y2216" t="str">
        <f t="shared" si="139"/>
        <v>No</v>
      </c>
      <c r="Z2216" s="68">
        <v>42983</v>
      </c>
      <c r="AA2216" s="68">
        <v>43934</v>
      </c>
      <c r="AB2216">
        <v>60</v>
      </c>
      <c r="AC2216" t="s">
        <v>15615</v>
      </c>
    </row>
    <row r="2217" spans="1:29" x14ac:dyDescent="0.3">
      <c r="A2217" t="s">
        <v>1636</v>
      </c>
      <c r="B2217">
        <v>2981</v>
      </c>
      <c r="C2217" t="str">
        <f>VLOOKUP($B2217,Hosts!$A:$M,10,0)</f>
        <v>A few days or more</v>
      </c>
      <c r="D2217" s="70">
        <f>VLOOKUP($B2217,Hosts!$A:$M,11,0)</f>
        <v>0.25</v>
      </c>
      <c r="E2217" s="70">
        <f>VLOOKUP($B2217,Hosts!$A:$M,12,0)</f>
        <v>0.44</v>
      </c>
      <c r="F2217" t="str">
        <f>VLOOKUP($B2217,Hosts!$A:$M,13,0)</f>
        <v>No</v>
      </c>
      <c r="G2217" t="str">
        <f>INDEX(Hosts!$A:$M, MATCH(Places!$B2217,Hosts!$A:$A,0), MATCH(Places!G$1,Hosts!$A$1:$M$1,0))</f>
        <v>A few days or more</v>
      </c>
      <c r="H2217" s="70">
        <f>INDEX(Hosts!$A:$M, MATCH(Places!$B2217,Hosts!$A:$A,0), MATCH(Places!H$1,Hosts!$A$1:$M$1,0))</f>
        <v>0.25</v>
      </c>
      <c r="I2217" s="70">
        <f>INDEX(Hosts!$A:$M, MATCH(Places!$B2217,Hosts!$A:$A,0), MATCH(Places!I$1,Hosts!$A$1:$M$1,0))</f>
        <v>0.44</v>
      </c>
      <c r="J2217" t="str">
        <f>INDEX(Hosts!$A:$M, MATCH(Places!$B2217,Hosts!$A:$A,0), MATCH(Places!J$1,Hosts!$A$1:$M$1,0))</f>
        <v>No</v>
      </c>
      <c r="K2217">
        <v>7</v>
      </c>
      <c r="L2217" t="str">
        <f>VLOOKUP($K2217,Neighborhoods!$A:$C,2,0)</f>
        <v>Brooklyn</v>
      </c>
      <c r="M2217" t="str">
        <f>VLOOKUP($K2217,Neighborhoods!$A:$C,3,0)</f>
        <v>Bedford-Stuyvesant</v>
      </c>
      <c r="N2217" t="str">
        <f>INDEX(Neighborhoods!$A:$C, MATCH(Places!$K2217,Neighborhoods!$A:$A,0), MATCH(Places!N$1,Neighborhoods!$A$1:$C$1,0))</f>
        <v>Brooklyn</v>
      </c>
      <c r="O2217" t="str">
        <f>INDEX(Neighborhoods!$A:$C, MATCH(Places!$K2217,Neighborhoods!$A:$A,0), MATCH(Places!O$1,Neighborhoods!$A$1:$C$1,0))</f>
        <v>Bedford-Stuyvesant</v>
      </c>
      <c r="P2217" t="s">
        <v>11822</v>
      </c>
      <c r="Q2217" t="str">
        <f t="shared" si="136"/>
        <v>No</v>
      </c>
      <c r="R2217">
        <v>6</v>
      </c>
      <c r="S2217" t="str">
        <f t="shared" si="137"/>
        <v>Large</v>
      </c>
      <c r="T2217" s="50">
        <v>163</v>
      </c>
      <c r="U2217" s="70">
        <f t="shared" si="138"/>
        <v>0.03</v>
      </c>
      <c r="V2217" s="52">
        <v>4.84</v>
      </c>
      <c r="W2217" s="52" t="str" cm="1">
        <f t="array" ref="W2217">_xlfn.SWITCH(ROUND(V2217,0),5,"Excellent",4,"Good",3,"Ok","Bad")</f>
        <v>Excellent</v>
      </c>
      <c r="X2217">
        <v>43</v>
      </c>
      <c r="Y2217" t="str">
        <f t="shared" si="139"/>
        <v>No</v>
      </c>
      <c r="Z2217" s="68">
        <v>42738</v>
      </c>
      <c r="AA2217" s="68">
        <v>43834</v>
      </c>
      <c r="AB2217">
        <v>221</v>
      </c>
      <c r="AC2217" t="s">
        <v>15615</v>
      </c>
    </row>
    <row r="2218" spans="1:29" x14ac:dyDescent="0.3">
      <c r="A2218" t="s">
        <v>1637</v>
      </c>
      <c r="B2218">
        <v>309</v>
      </c>
      <c r="C2218" t="str">
        <f>VLOOKUP($B2218,Hosts!$A:$M,10,0)</f>
        <v>Within an hour</v>
      </c>
      <c r="D2218" s="70">
        <f>VLOOKUP($B2218,Hosts!$A:$M,11,0)</f>
        <v>1</v>
      </c>
      <c r="E2218" s="70">
        <f>VLOOKUP($B2218,Hosts!$A:$M,12,0)</f>
        <v>1</v>
      </c>
      <c r="F2218" t="str">
        <f>VLOOKUP($B2218,Hosts!$A:$M,13,0)</f>
        <v>No</v>
      </c>
      <c r="G2218" t="str">
        <f>INDEX(Hosts!$A:$M, MATCH(Places!$B2218,Hosts!$A:$A,0), MATCH(Places!G$1,Hosts!$A$1:$M$1,0))</f>
        <v>Within an hour</v>
      </c>
      <c r="H2218" s="70">
        <f>INDEX(Hosts!$A:$M, MATCH(Places!$B2218,Hosts!$A:$A,0), MATCH(Places!H$1,Hosts!$A$1:$M$1,0))</f>
        <v>1</v>
      </c>
      <c r="I2218" s="70">
        <f>INDEX(Hosts!$A:$M, MATCH(Places!$B2218,Hosts!$A:$A,0), MATCH(Places!I$1,Hosts!$A$1:$M$1,0))</f>
        <v>1</v>
      </c>
      <c r="J2218" t="str">
        <f>INDEX(Hosts!$A:$M, MATCH(Places!$B2218,Hosts!$A:$A,0), MATCH(Places!J$1,Hosts!$A$1:$M$1,0))</f>
        <v>No</v>
      </c>
      <c r="K2218">
        <v>20</v>
      </c>
      <c r="L2218" t="str">
        <f>VLOOKUP($K2218,Neighborhoods!$A:$C,2,0)</f>
        <v>Manhattan</v>
      </c>
      <c r="M2218" t="str">
        <f>VLOOKUP($K2218,Neighborhoods!$A:$C,3,0)</f>
        <v>Upper West Side</v>
      </c>
      <c r="N2218" t="str">
        <f>INDEX(Neighborhoods!$A:$C, MATCH(Places!$K2218,Neighborhoods!$A:$A,0), MATCH(Places!N$1,Neighborhoods!$A$1:$C$1,0))</f>
        <v>Manhattan</v>
      </c>
      <c r="O2218" t="str">
        <f>INDEX(Neighborhoods!$A:$C, MATCH(Places!$K2218,Neighborhoods!$A:$A,0), MATCH(Places!O$1,Neighborhoods!$A$1:$C$1,0))</f>
        <v>Upper West Side</v>
      </c>
      <c r="P2218" t="s">
        <v>11822</v>
      </c>
      <c r="Q2218" t="str">
        <f t="shared" si="136"/>
        <v>No</v>
      </c>
      <c r="R2218">
        <v>9</v>
      </c>
      <c r="S2218" t="str">
        <f t="shared" si="137"/>
        <v>Large</v>
      </c>
      <c r="T2218" s="50">
        <v>3000</v>
      </c>
      <c r="U2218" s="70">
        <f t="shared" si="138"/>
        <v>7.0000000000000007E-2</v>
      </c>
      <c r="V2218" s="52">
        <v>4.88</v>
      </c>
      <c r="W2218" s="52" t="str" cm="1">
        <f t="array" ref="W2218">_xlfn.SWITCH(ROUND(V2218,0),5,"Excellent",4,"Good",3,"Ok","Bad")</f>
        <v>Excellent</v>
      </c>
      <c r="X2218">
        <v>8</v>
      </c>
      <c r="Y2218" t="str">
        <f t="shared" si="139"/>
        <v>No</v>
      </c>
      <c r="Z2218" s="68">
        <v>42645</v>
      </c>
      <c r="AA2218" s="68">
        <v>42714</v>
      </c>
      <c r="AB2218">
        <v>365</v>
      </c>
      <c r="AC2218" t="s">
        <v>15615</v>
      </c>
    </row>
    <row r="2219" spans="1:29" x14ac:dyDescent="0.3">
      <c r="A2219" t="s">
        <v>1638</v>
      </c>
      <c r="B2219">
        <v>2983</v>
      </c>
      <c r="C2219" t="str">
        <f>VLOOKUP($B2219,Hosts!$A:$M,10,0)</f>
        <v>Within an hour</v>
      </c>
      <c r="D2219" s="70">
        <f>VLOOKUP($B2219,Hosts!$A:$M,11,0)</f>
        <v>1</v>
      </c>
      <c r="E2219" s="70">
        <f>VLOOKUP($B2219,Hosts!$A:$M,12,0)</f>
        <v>0.67</v>
      </c>
      <c r="F2219" t="str">
        <f>VLOOKUP($B2219,Hosts!$A:$M,13,0)</f>
        <v>No</v>
      </c>
      <c r="G2219" t="str">
        <f>INDEX(Hosts!$A:$M, MATCH(Places!$B2219,Hosts!$A:$A,0), MATCH(Places!G$1,Hosts!$A$1:$M$1,0))</f>
        <v>Within an hour</v>
      </c>
      <c r="H2219" s="70">
        <f>INDEX(Hosts!$A:$M, MATCH(Places!$B2219,Hosts!$A:$A,0), MATCH(Places!H$1,Hosts!$A$1:$M$1,0))</f>
        <v>1</v>
      </c>
      <c r="I2219" s="70">
        <f>INDEX(Hosts!$A:$M, MATCH(Places!$B2219,Hosts!$A:$A,0), MATCH(Places!I$1,Hosts!$A$1:$M$1,0))</f>
        <v>0.67</v>
      </c>
      <c r="J2219" t="str">
        <f>INDEX(Hosts!$A:$M, MATCH(Places!$B2219,Hosts!$A:$A,0), MATCH(Places!J$1,Hosts!$A$1:$M$1,0))</f>
        <v>No</v>
      </c>
      <c r="K2219">
        <v>16</v>
      </c>
      <c r="L2219" t="str">
        <f>VLOOKUP($K2219,Neighborhoods!$A:$C,2,0)</f>
        <v>Manhattan</v>
      </c>
      <c r="M2219" t="str">
        <f>VLOOKUP($K2219,Neighborhoods!$A:$C,3,0)</f>
        <v>Harlem</v>
      </c>
      <c r="N2219" t="str">
        <f>INDEX(Neighborhoods!$A:$C, MATCH(Places!$K2219,Neighborhoods!$A:$A,0), MATCH(Places!N$1,Neighborhoods!$A$1:$C$1,0))</f>
        <v>Manhattan</v>
      </c>
      <c r="O2219" t="str">
        <f>INDEX(Neighborhoods!$A:$C, MATCH(Places!$K2219,Neighborhoods!$A:$A,0), MATCH(Places!O$1,Neighborhoods!$A$1:$C$1,0))</f>
        <v>Harlem</v>
      </c>
      <c r="P2219" t="s">
        <v>1</v>
      </c>
      <c r="Q2219" t="str">
        <f t="shared" si="136"/>
        <v>Yes</v>
      </c>
      <c r="R2219">
        <v>1</v>
      </c>
      <c r="S2219" t="str">
        <f t="shared" si="137"/>
        <v>Small</v>
      </c>
      <c r="T2219" s="50">
        <v>40</v>
      </c>
      <c r="U2219" s="70">
        <f t="shared" si="138"/>
        <v>0.03</v>
      </c>
      <c r="V2219" s="52">
        <v>4.58</v>
      </c>
      <c r="W2219" s="52" t="str" cm="1">
        <f t="array" ref="W2219">_xlfn.SWITCH(ROUND(V2219,0),5,"Excellent",4,"Good",3,"Ok","Bad")</f>
        <v>Excellent</v>
      </c>
      <c r="X2219">
        <v>31</v>
      </c>
      <c r="Y2219" t="str">
        <f t="shared" si="139"/>
        <v>No</v>
      </c>
      <c r="Z2219" s="68">
        <v>42654</v>
      </c>
      <c r="AA2219" s="68">
        <v>43922</v>
      </c>
      <c r="AB2219">
        <v>299</v>
      </c>
      <c r="AC2219" t="s">
        <v>15615</v>
      </c>
    </row>
    <row r="2220" spans="1:29" x14ac:dyDescent="0.3">
      <c r="A2220" t="s">
        <v>14598</v>
      </c>
      <c r="B2220">
        <v>2185</v>
      </c>
      <c r="C2220" t="str">
        <f>VLOOKUP($B2220,Hosts!$A:$M,10,0)</f>
        <v>Within an hour</v>
      </c>
      <c r="D2220" s="70">
        <f>VLOOKUP($B2220,Hosts!$A:$M,11,0)</f>
        <v>0.99</v>
      </c>
      <c r="E2220" s="70">
        <f>VLOOKUP($B2220,Hosts!$A:$M,12,0)</f>
        <v>0.96</v>
      </c>
      <c r="F2220" t="str">
        <f>VLOOKUP($B2220,Hosts!$A:$M,13,0)</f>
        <v>No</v>
      </c>
      <c r="G2220" t="str">
        <f>INDEX(Hosts!$A:$M, MATCH(Places!$B2220,Hosts!$A:$A,0), MATCH(Places!G$1,Hosts!$A$1:$M$1,0))</f>
        <v>Within an hour</v>
      </c>
      <c r="H2220" s="70">
        <f>INDEX(Hosts!$A:$M, MATCH(Places!$B2220,Hosts!$A:$A,0), MATCH(Places!H$1,Hosts!$A$1:$M$1,0))</f>
        <v>0.99</v>
      </c>
      <c r="I2220" s="70">
        <f>INDEX(Hosts!$A:$M, MATCH(Places!$B2220,Hosts!$A:$A,0), MATCH(Places!I$1,Hosts!$A$1:$M$1,0))</f>
        <v>0.96</v>
      </c>
      <c r="J2220" t="str">
        <f>INDEX(Hosts!$A:$M, MATCH(Places!$B2220,Hosts!$A:$A,0), MATCH(Places!J$1,Hosts!$A$1:$M$1,0))</f>
        <v>No</v>
      </c>
      <c r="K2220">
        <v>17</v>
      </c>
      <c r="L2220" t="str">
        <f>VLOOKUP($K2220,Neighborhoods!$A:$C,2,0)</f>
        <v>Manhattan</v>
      </c>
      <c r="M2220" t="str">
        <f>VLOOKUP($K2220,Neighborhoods!$A:$C,3,0)</f>
        <v>Hell's Kitchen</v>
      </c>
      <c r="N2220" t="str">
        <f>INDEX(Neighborhoods!$A:$C, MATCH(Places!$K2220,Neighborhoods!$A:$A,0), MATCH(Places!N$1,Neighborhoods!$A$1:$C$1,0))</f>
        <v>Manhattan</v>
      </c>
      <c r="O2220" t="str">
        <f>INDEX(Neighborhoods!$A:$C, MATCH(Places!$K2220,Neighborhoods!$A:$A,0), MATCH(Places!O$1,Neighborhoods!$A$1:$C$1,0))</f>
        <v>Hell's Kitchen</v>
      </c>
      <c r="P2220" t="s">
        <v>11822</v>
      </c>
      <c r="Q2220" t="str">
        <f t="shared" si="136"/>
        <v>No</v>
      </c>
      <c r="R2220">
        <v>5</v>
      </c>
      <c r="S2220" t="str">
        <f t="shared" si="137"/>
        <v>Medium</v>
      </c>
      <c r="T2220" s="50">
        <v>349</v>
      </c>
      <c r="U2220" s="70">
        <f t="shared" si="138"/>
        <v>0.04</v>
      </c>
      <c r="V2220" s="52">
        <v>5</v>
      </c>
      <c r="W2220" s="52" t="str" cm="1">
        <f t="array" ref="W2220">_xlfn.SWITCH(ROUND(V2220,0),5,"Excellent",4,"Good",3,"Ok","Bad")</f>
        <v>Excellent</v>
      </c>
      <c r="X2220">
        <v>3</v>
      </c>
      <c r="Y2220" t="str">
        <f t="shared" si="139"/>
        <v>No</v>
      </c>
      <c r="Z2220" s="68">
        <v>42736</v>
      </c>
      <c r="AA2220" s="68">
        <v>43419</v>
      </c>
      <c r="AB2220">
        <v>0</v>
      </c>
      <c r="AC2220" t="s">
        <v>15616</v>
      </c>
    </row>
    <row r="2221" spans="1:29" x14ac:dyDescent="0.3">
      <c r="A2221" t="s">
        <v>13788</v>
      </c>
      <c r="B2221">
        <v>341</v>
      </c>
      <c r="C2221" t="str">
        <f>VLOOKUP($B2221,Hosts!$A:$M,10,0)</f>
        <v>Within a few hours</v>
      </c>
      <c r="D2221" s="70">
        <f>VLOOKUP($B2221,Hosts!$A:$M,11,0)</f>
        <v>1</v>
      </c>
      <c r="E2221" s="70">
        <f>VLOOKUP($B2221,Hosts!$A:$M,12,0)</f>
        <v>1</v>
      </c>
      <c r="F2221" t="str">
        <f>VLOOKUP($B2221,Hosts!$A:$M,13,0)</f>
        <v>No</v>
      </c>
      <c r="G2221" t="str">
        <f>INDEX(Hosts!$A:$M, MATCH(Places!$B2221,Hosts!$A:$A,0), MATCH(Places!G$1,Hosts!$A$1:$M$1,0))</f>
        <v>Within a few hours</v>
      </c>
      <c r="H2221" s="70">
        <f>INDEX(Hosts!$A:$M, MATCH(Places!$B2221,Hosts!$A:$A,0), MATCH(Places!H$1,Hosts!$A$1:$M$1,0))</f>
        <v>1</v>
      </c>
      <c r="I2221" s="70">
        <f>INDEX(Hosts!$A:$M, MATCH(Places!$B2221,Hosts!$A:$A,0), MATCH(Places!I$1,Hosts!$A$1:$M$1,0))</f>
        <v>1</v>
      </c>
      <c r="J2221" t="str">
        <f>INDEX(Hosts!$A:$M, MATCH(Places!$B2221,Hosts!$A:$A,0), MATCH(Places!J$1,Hosts!$A$1:$M$1,0))</f>
        <v>No</v>
      </c>
      <c r="K2221">
        <v>11</v>
      </c>
      <c r="L2221" t="str">
        <f>VLOOKUP($K2221,Neighborhoods!$A:$C,2,0)</f>
        <v>Brooklyn</v>
      </c>
      <c r="M2221" t="str">
        <f>VLOOKUP($K2221,Neighborhoods!$A:$C,3,0)</f>
        <v>Greenpoint</v>
      </c>
      <c r="N2221" t="str">
        <f>INDEX(Neighborhoods!$A:$C, MATCH(Places!$K2221,Neighborhoods!$A:$A,0), MATCH(Places!N$1,Neighborhoods!$A$1:$C$1,0))</f>
        <v>Brooklyn</v>
      </c>
      <c r="O2221" t="str">
        <f>INDEX(Neighborhoods!$A:$C, MATCH(Places!$K2221,Neighborhoods!$A:$A,0), MATCH(Places!O$1,Neighborhoods!$A$1:$C$1,0))</f>
        <v>Greenpoint</v>
      </c>
      <c r="P2221" t="s">
        <v>1</v>
      </c>
      <c r="Q2221" t="str">
        <f t="shared" si="136"/>
        <v>Yes</v>
      </c>
      <c r="R2221">
        <v>1</v>
      </c>
      <c r="S2221" t="str">
        <f t="shared" si="137"/>
        <v>Small</v>
      </c>
      <c r="T2221" s="50">
        <v>45</v>
      </c>
      <c r="U2221" s="70">
        <f t="shared" si="138"/>
        <v>0.03</v>
      </c>
      <c r="V2221" s="52">
        <v>4.78</v>
      </c>
      <c r="W2221" s="52" t="str" cm="1">
        <f t="array" ref="W2221">_xlfn.SWITCH(ROUND(V2221,0),5,"Excellent",4,"Good",3,"Ok","Bad")</f>
        <v>Excellent</v>
      </c>
      <c r="X2221">
        <v>9</v>
      </c>
      <c r="Y2221" t="str">
        <f t="shared" si="139"/>
        <v>No</v>
      </c>
      <c r="Z2221" s="68">
        <v>42634</v>
      </c>
      <c r="AA2221" s="68">
        <v>43831</v>
      </c>
      <c r="AB2221">
        <v>0</v>
      </c>
      <c r="AC2221" t="s">
        <v>15615</v>
      </c>
    </row>
    <row r="2222" spans="1:29" x14ac:dyDescent="0.3">
      <c r="A2222" t="s">
        <v>14826</v>
      </c>
      <c r="B2222">
        <v>4057</v>
      </c>
      <c r="C2222" t="str">
        <f>VLOOKUP($B2222,Hosts!$A:$M,10,0)</f>
        <v>Within an hour</v>
      </c>
      <c r="D2222" s="70">
        <f>VLOOKUP($B2222,Hosts!$A:$M,11,0)</f>
        <v>1</v>
      </c>
      <c r="E2222" s="70">
        <f>VLOOKUP($B2222,Hosts!$A:$M,12,0)</f>
        <v>1</v>
      </c>
      <c r="F2222" t="str">
        <f>VLOOKUP($B2222,Hosts!$A:$M,13,0)</f>
        <v>No</v>
      </c>
      <c r="G2222" t="str">
        <f>INDEX(Hosts!$A:$M, MATCH(Places!$B2222,Hosts!$A:$A,0), MATCH(Places!G$1,Hosts!$A$1:$M$1,0))</f>
        <v>Within an hour</v>
      </c>
      <c r="H2222" s="70">
        <f>INDEX(Hosts!$A:$M, MATCH(Places!$B2222,Hosts!$A:$A,0), MATCH(Places!H$1,Hosts!$A$1:$M$1,0))</f>
        <v>1</v>
      </c>
      <c r="I2222" s="70">
        <f>INDEX(Hosts!$A:$M, MATCH(Places!$B2222,Hosts!$A:$A,0), MATCH(Places!I$1,Hosts!$A$1:$M$1,0))</f>
        <v>1</v>
      </c>
      <c r="J2222" t="str">
        <f>INDEX(Hosts!$A:$M, MATCH(Places!$B2222,Hosts!$A:$A,0), MATCH(Places!J$1,Hosts!$A$1:$M$1,0))</f>
        <v>No</v>
      </c>
      <c r="K2222">
        <v>14</v>
      </c>
      <c r="L2222" t="str">
        <f>VLOOKUP($K2222,Neighborhoods!$A:$C,2,0)</f>
        <v>Manhattan</v>
      </c>
      <c r="M2222" t="str">
        <f>VLOOKUP($K2222,Neighborhoods!$A:$C,3,0)</f>
        <v>East Harlem</v>
      </c>
      <c r="N2222" t="str">
        <f>INDEX(Neighborhoods!$A:$C, MATCH(Places!$K2222,Neighborhoods!$A:$A,0), MATCH(Places!N$1,Neighborhoods!$A$1:$C$1,0))</f>
        <v>Manhattan</v>
      </c>
      <c r="O2222" t="str">
        <f>INDEX(Neighborhoods!$A:$C, MATCH(Places!$K2222,Neighborhoods!$A:$A,0), MATCH(Places!O$1,Neighborhoods!$A$1:$C$1,0))</f>
        <v>East Harlem</v>
      </c>
      <c r="P2222" t="s">
        <v>11822</v>
      </c>
      <c r="Q2222" t="str">
        <f t="shared" si="136"/>
        <v>No</v>
      </c>
      <c r="R2222">
        <v>4</v>
      </c>
      <c r="S2222" t="str">
        <f t="shared" si="137"/>
        <v>Medium</v>
      </c>
      <c r="T2222" s="50">
        <v>90</v>
      </c>
      <c r="U2222" s="70">
        <f t="shared" si="138"/>
        <v>0.03</v>
      </c>
      <c r="V2222" s="52">
        <v>4.67</v>
      </c>
      <c r="W2222" s="52" t="str" cm="1">
        <f t="array" ref="W2222">_xlfn.SWITCH(ROUND(V2222,0),5,"Excellent",4,"Good",3,"Ok","Bad")</f>
        <v>Excellent</v>
      </c>
      <c r="X2222">
        <v>6</v>
      </c>
      <c r="Y2222" t="str">
        <f t="shared" si="139"/>
        <v>No</v>
      </c>
      <c r="Z2222" s="68">
        <v>42610</v>
      </c>
      <c r="AA2222" s="68">
        <v>44045</v>
      </c>
      <c r="AB2222">
        <v>122</v>
      </c>
      <c r="AC2222" t="s">
        <v>15616</v>
      </c>
    </row>
    <row r="2223" spans="1:29" x14ac:dyDescent="0.3">
      <c r="A2223" t="s">
        <v>1639</v>
      </c>
      <c r="B2223">
        <v>2080</v>
      </c>
      <c r="C2223" t="str">
        <f>VLOOKUP($B2223,Hosts!$A:$M,10,0)</f>
        <v>Within a few hours</v>
      </c>
      <c r="D2223" s="70">
        <f>VLOOKUP($B2223,Hosts!$A:$M,11,0)</f>
        <v>1</v>
      </c>
      <c r="E2223" s="70">
        <f>VLOOKUP($B2223,Hosts!$A:$M,12,0)</f>
        <v>0.96</v>
      </c>
      <c r="F2223" t="str">
        <f>VLOOKUP($B2223,Hosts!$A:$M,13,0)</f>
        <v>Yes</v>
      </c>
      <c r="G2223" t="str">
        <f>INDEX(Hosts!$A:$M, MATCH(Places!$B2223,Hosts!$A:$A,0), MATCH(Places!G$1,Hosts!$A$1:$M$1,0))</f>
        <v>Within a few hours</v>
      </c>
      <c r="H2223" s="70">
        <f>INDEX(Hosts!$A:$M, MATCH(Places!$B2223,Hosts!$A:$A,0), MATCH(Places!H$1,Hosts!$A$1:$M$1,0))</f>
        <v>1</v>
      </c>
      <c r="I2223" s="70">
        <f>INDEX(Hosts!$A:$M, MATCH(Places!$B2223,Hosts!$A:$A,0), MATCH(Places!I$1,Hosts!$A$1:$M$1,0))</f>
        <v>0.96</v>
      </c>
      <c r="J2223" t="str">
        <f>INDEX(Hosts!$A:$M, MATCH(Places!$B2223,Hosts!$A:$A,0), MATCH(Places!J$1,Hosts!$A$1:$M$1,0))</f>
        <v>Yes</v>
      </c>
      <c r="K2223">
        <v>16</v>
      </c>
      <c r="L2223" t="str">
        <f>VLOOKUP($K2223,Neighborhoods!$A:$C,2,0)</f>
        <v>Manhattan</v>
      </c>
      <c r="M2223" t="str">
        <f>VLOOKUP($K2223,Neighborhoods!$A:$C,3,0)</f>
        <v>Harlem</v>
      </c>
      <c r="N2223" t="str">
        <f>INDEX(Neighborhoods!$A:$C, MATCH(Places!$K2223,Neighborhoods!$A:$A,0), MATCH(Places!N$1,Neighborhoods!$A$1:$C$1,0))</f>
        <v>Manhattan</v>
      </c>
      <c r="O2223" t="str">
        <f>INDEX(Neighborhoods!$A:$C, MATCH(Places!$K2223,Neighborhoods!$A:$A,0), MATCH(Places!O$1,Neighborhoods!$A$1:$C$1,0))</f>
        <v>Harlem</v>
      </c>
      <c r="P2223" t="s">
        <v>1</v>
      </c>
      <c r="Q2223" t="str">
        <f t="shared" si="136"/>
        <v>Yes</v>
      </c>
      <c r="R2223">
        <v>2</v>
      </c>
      <c r="S2223" t="str">
        <f t="shared" si="137"/>
        <v>Small</v>
      </c>
      <c r="T2223" s="50">
        <v>105</v>
      </c>
      <c r="U2223" s="70">
        <f t="shared" si="138"/>
        <v>0.03</v>
      </c>
      <c r="V2223" s="52">
        <v>4.9000000000000004</v>
      </c>
      <c r="W2223" s="52" t="str" cm="1">
        <f t="array" ref="W2223">_xlfn.SWITCH(ROUND(V2223,0),5,"Excellent",4,"Good",3,"Ok","Bad")</f>
        <v>Excellent</v>
      </c>
      <c r="X2223">
        <v>120</v>
      </c>
      <c r="Y2223" t="str">
        <f t="shared" si="139"/>
        <v>Yes</v>
      </c>
      <c r="Z2223" s="68">
        <v>42618</v>
      </c>
      <c r="AA2223" s="68">
        <v>43850</v>
      </c>
      <c r="AB2223">
        <v>101</v>
      </c>
      <c r="AC2223" t="s">
        <v>15615</v>
      </c>
    </row>
    <row r="2224" spans="1:29" x14ac:dyDescent="0.3">
      <c r="A2224" t="s">
        <v>1640</v>
      </c>
      <c r="B2224">
        <v>2555</v>
      </c>
      <c r="C2224" t="str">
        <f>VLOOKUP($B2224,Hosts!$A:$M,10,0)</f>
        <v>Within a day</v>
      </c>
      <c r="D2224" s="70">
        <f>VLOOKUP($B2224,Hosts!$A:$M,11,0)</f>
        <v>1</v>
      </c>
      <c r="E2224" s="70">
        <f>VLOOKUP($B2224,Hosts!$A:$M,12,0)</f>
        <v>0.86</v>
      </c>
      <c r="F2224" t="str">
        <f>VLOOKUP($B2224,Hosts!$A:$M,13,0)</f>
        <v>Yes</v>
      </c>
      <c r="G2224" t="str">
        <f>INDEX(Hosts!$A:$M, MATCH(Places!$B2224,Hosts!$A:$A,0), MATCH(Places!G$1,Hosts!$A$1:$M$1,0))</f>
        <v>Within a day</v>
      </c>
      <c r="H2224" s="70">
        <f>INDEX(Hosts!$A:$M, MATCH(Places!$B2224,Hosts!$A:$A,0), MATCH(Places!H$1,Hosts!$A$1:$M$1,0))</f>
        <v>1</v>
      </c>
      <c r="I2224" s="70">
        <f>INDEX(Hosts!$A:$M, MATCH(Places!$B2224,Hosts!$A:$A,0), MATCH(Places!I$1,Hosts!$A$1:$M$1,0))</f>
        <v>0.86</v>
      </c>
      <c r="J2224" t="str">
        <f>INDEX(Hosts!$A:$M, MATCH(Places!$B2224,Hosts!$A:$A,0), MATCH(Places!J$1,Hosts!$A$1:$M$1,0))</f>
        <v>Yes</v>
      </c>
      <c r="K2224">
        <v>12</v>
      </c>
      <c r="L2224" t="str">
        <f>VLOOKUP($K2224,Neighborhoods!$A:$C,2,0)</f>
        <v>Brooklyn</v>
      </c>
      <c r="M2224" t="str">
        <f>VLOOKUP($K2224,Neighborhoods!$A:$C,3,0)</f>
        <v>Williamsburg</v>
      </c>
      <c r="N2224" t="str">
        <f>INDEX(Neighborhoods!$A:$C, MATCH(Places!$K2224,Neighborhoods!$A:$A,0), MATCH(Places!N$1,Neighborhoods!$A$1:$C$1,0))</f>
        <v>Brooklyn</v>
      </c>
      <c r="O2224" t="str">
        <f>INDEX(Neighborhoods!$A:$C, MATCH(Places!$K2224,Neighborhoods!$A:$A,0), MATCH(Places!O$1,Neighborhoods!$A$1:$C$1,0))</f>
        <v>Williamsburg</v>
      </c>
      <c r="P2224" t="s">
        <v>11822</v>
      </c>
      <c r="Q2224" t="str">
        <f t="shared" si="136"/>
        <v>No</v>
      </c>
      <c r="R2224">
        <v>3</v>
      </c>
      <c r="S2224" t="str">
        <f t="shared" si="137"/>
        <v>Medium</v>
      </c>
      <c r="T2224" s="50">
        <v>90</v>
      </c>
      <c r="U2224" s="70">
        <f t="shared" si="138"/>
        <v>0.03</v>
      </c>
      <c r="V2224" s="52">
        <v>4.7699999999999996</v>
      </c>
      <c r="W2224" s="52" t="str" cm="1">
        <f t="array" ref="W2224">_xlfn.SWITCH(ROUND(V2224,0),5,"Excellent",4,"Good",3,"Ok","Bad")</f>
        <v>Excellent</v>
      </c>
      <c r="X2224">
        <v>13</v>
      </c>
      <c r="Y2224" t="str">
        <f t="shared" si="139"/>
        <v>No</v>
      </c>
      <c r="Z2224" s="68">
        <v>42677</v>
      </c>
      <c r="AA2224" s="68">
        <v>43877</v>
      </c>
      <c r="AB2224">
        <v>179</v>
      </c>
      <c r="AC2224" t="s">
        <v>15615</v>
      </c>
    </row>
    <row r="2225" spans="1:29" x14ac:dyDescent="0.3">
      <c r="A2225" t="s">
        <v>14776</v>
      </c>
      <c r="B2225">
        <v>751</v>
      </c>
      <c r="C2225" t="str">
        <f>VLOOKUP($B2225,Hosts!$A:$M,10,0)</f>
        <v>Within a day</v>
      </c>
      <c r="D2225" s="70">
        <f>VLOOKUP($B2225,Hosts!$A:$M,11,0)</f>
        <v>1</v>
      </c>
      <c r="E2225" s="70">
        <f>VLOOKUP($B2225,Hosts!$A:$M,12,0)</f>
        <v>0.71</v>
      </c>
      <c r="F2225" t="str">
        <f>VLOOKUP($B2225,Hosts!$A:$M,13,0)</f>
        <v>Yes</v>
      </c>
      <c r="G2225" t="str">
        <f>INDEX(Hosts!$A:$M, MATCH(Places!$B2225,Hosts!$A:$A,0), MATCH(Places!G$1,Hosts!$A$1:$M$1,0))</f>
        <v>Within a day</v>
      </c>
      <c r="H2225" s="70">
        <f>INDEX(Hosts!$A:$M, MATCH(Places!$B2225,Hosts!$A:$A,0), MATCH(Places!H$1,Hosts!$A$1:$M$1,0))</f>
        <v>1</v>
      </c>
      <c r="I2225" s="70">
        <f>INDEX(Hosts!$A:$M, MATCH(Places!$B2225,Hosts!$A:$A,0), MATCH(Places!I$1,Hosts!$A$1:$M$1,0))</f>
        <v>0.71</v>
      </c>
      <c r="J2225" t="str">
        <f>INDEX(Hosts!$A:$M, MATCH(Places!$B2225,Hosts!$A:$A,0), MATCH(Places!J$1,Hosts!$A$1:$M$1,0))</f>
        <v>Yes</v>
      </c>
      <c r="K2225">
        <v>8</v>
      </c>
      <c r="L2225" t="str">
        <f>VLOOKUP($K2225,Neighborhoods!$A:$C,2,0)</f>
        <v>Brooklyn</v>
      </c>
      <c r="M2225" t="str">
        <f>VLOOKUP($K2225,Neighborhoods!$A:$C,3,0)</f>
        <v>Bushwick</v>
      </c>
      <c r="N2225" t="str">
        <f>INDEX(Neighborhoods!$A:$C, MATCH(Places!$K2225,Neighborhoods!$A:$A,0), MATCH(Places!N$1,Neighborhoods!$A$1:$C$1,0))</f>
        <v>Brooklyn</v>
      </c>
      <c r="O2225" t="str">
        <f>INDEX(Neighborhoods!$A:$C, MATCH(Places!$K2225,Neighborhoods!$A:$A,0), MATCH(Places!O$1,Neighborhoods!$A$1:$C$1,0))</f>
        <v>Bushwick</v>
      </c>
      <c r="P2225" t="s">
        <v>11822</v>
      </c>
      <c r="Q2225" t="str">
        <f t="shared" si="136"/>
        <v>No</v>
      </c>
      <c r="R2225">
        <v>2</v>
      </c>
      <c r="S2225" t="str">
        <f t="shared" si="137"/>
        <v>Small</v>
      </c>
      <c r="T2225" s="50">
        <v>75</v>
      </c>
      <c r="U2225" s="70">
        <f t="shared" si="138"/>
        <v>0.03</v>
      </c>
      <c r="V2225" s="52">
        <v>5</v>
      </c>
      <c r="W2225" s="52" t="str" cm="1">
        <f t="array" ref="W2225">_xlfn.SWITCH(ROUND(V2225,0),5,"Excellent",4,"Good",3,"Ok","Bad")</f>
        <v>Excellent</v>
      </c>
      <c r="X2225">
        <v>21</v>
      </c>
      <c r="Y2225" t="str">
        <f t="shared" si="139"/>
        <v>No</v>
      </c>
      <c r="Z2225" s="68">
        <v>42615</v>
      </c>
      <c r="AA2225" s="68">
        <v>43826</v>
      </c>
      <c r="AB2225">
        <v>7</v>
      </c>
      <c r="AC2225" t="s">
        <v>15616</v>
      </c>
    </row>
    <row r="2226" spans="1:29" x14ac:dyDescent="0.3">
      <c r="A2226" t="s">
        <v>1641</v>
      </c>
      <c r="B2226">
        <v>2457</v>
      </c>
      <c r="C2226" t="str">
        <f>VLOOKUP($B2226,Hosts!$A:$M,10,0)</f>
        <v>Within a few hours</v>
      </c>
      <c r="D2226" s="70">
        <f>VLOOKUP($B2226,Hosts!$A:$M,11,0)</f>
        <v>0.78</v>
      </c>
      <c r="E2226" s="70">
        <f>VLOOKUP($B2226,Hosts!$A:$M,12,0)</f>
        <v>0.96</v>
      </c>
      <c r="F2226" t="str">
        <f>VLOOKUP($B2226,Hosts!$A:$M,13,0)</f>
        <v>Yes</v>
      </c>
      <c r="G2226" t="str">
        <f>INDEX(Hosts!$A:$M, MATCH(Places!$B2226,Hosts!$A:$A,0), MATCH(Places!G$1,Hosts!$A$1:$M$1,0))</f>
        <v>Within a few hours</v>
      </c>
      <c r="H2226" s="70">
        <f>INDEX(Hosts!$A:$M, MATCH(Places!$B2226,Hosts!$A:$A,0), MATCH(Places!H$1,Hosts!$A$1:$M$1,0))</f>
        <v>0.78</v>
      </c>
      <c r="I2226" s="70">
        <f>INDEX(Hosts!$A:$M, MATCH(Places!$B2226,Hosts!$A:$A,0), MATCH(Places!I$1,Hosts!$A$1:$M$1,0))</f>
        <v>0.96</v>
      </c>
      <c r="J2226" t="str">
        <f>INDEX(Hosts!$A:$M, MATCH(Places!$B2226,Hosts!$A:$A,0), MATCH(Places!J$1,Hosts!$A$1:$M$1,0))</f>
        <v>Yes</v>
      </c>
      <c r="K2226">
        <v>7</v>
      </c>
      <c r="L2226" t="str">
        <f>VLOOKUP($K2226,Neighborhoods!$A:$C,2,0)</f>
        <v>Brooklyn</v>
      </c>
      <c r="M2226" t="str">
        <f>VLOOKUP($K2226,Neighborhoods!$A:$C,3,0)</f>
        <v>Bedford-Stuyvesant</v>
      </c>
      <c r="N2226" t="str">
        <f>INDEX(Neighborhoods!$A:$C, MATCH(Places!$K2226,Neighborhoods!$A:$A,0), MATCH(Places!N$1,Neighborhoods!$A$1:$C$1,0))</f>
        <v>Brooklyn</v>
      </c>
      <c r="O2226" t="str">
        <f>INDEX(Neighborhoods!$A:$C, MATCH(Places!$K2226,Neighborhoods!$A:$A,0), MATCH(Places!O$1,Neighborhoods!$A$1:$C$1,0))</f>
        <v>Bedford-Stuyvesant</v>
      </c>
      <c r="P2226" t="s">
        <v>11822</v>
      </c>
      <c r="Q2226" t="str">
        <f t="shared" si="136"/>
        <v>No</v>
      </c>
      <c r="R2226">
        <v>4</v>
      </c>
      <c r="S2226" t="str">
        <f t="shared" si="137"/>
        <v>Medium</v>
      </c>
      <c r="T2226" s="50">
        <v>189</v>
      </c>
      <c r="U2226" s="70">
        <f t="shared" si="138"/>
        <v>0.03</v>
      </c>
      <c r="V2226" s="52">
        <v>5</v>
      </c>
      <c r="W2226" s="52" t="str" cm="1">
        <f t="array" ref="W2226">_xlfn.SWITCH(ROUND(V2226,0),5,"Excellent",4,"Good",3,"Ok","Bad")</f>
        <v>Excellent</v>
      </c>
      <c r="X2226">
        <v>137</v>
      </c>
      <c r="Y2226" t="str">
        <f t="shared" si="139"/>
        <v>Yes</v>
      </c>
      <c r="Z2226" s="68">
        <v>42617</v>
      </c>
      <c r="AA2226" s="68">
        <v>43958</v>
      </c>
      <c r="AB2226">
        <v>235</v>
      </c>
      <c r="AC2226" t="s">
        <v>15615</v>
      </c>
    </row>
    <row r="2227" spans="1:29" x14ac:dyDescent="0.3">
      <c r="A2227" t="s">
        <v>1642</v>
      </c>
      <c r="B2227">
        <v>2555</v>
      </c>
      <c r="C2227" t="str">
        <f>VLOOKUP($B2227,Hosts!$A:$M,10,0)</f>
        <v>Within a day</v>
      </c>
      <c r="D2227" s="70">
        <f>VLOOKUP($B2227,Hosts!$A:$M,11,0)</f>
        <v>1</v>
      </c>
      <c r="E2227" s="70">
        <f>VLOOKUP($B2227,Hosts!$A:$M,12,0)</f>
        <v>0.86</v>
      </c>
      <c r="F2227" t="str">
        <f>VLOOKUP($B2227,Hosts!$A:$M,13,0)</f>
        <v>Yes</v>
      </c>
      <c r="G2227" t="str">
        <f>INDEX(Hosts!$A:$M, MATCH(Places!$B2227,Hosts!$A:$A,0), MATCH(Places!G$1,Hosts!$A$1:$M$1,0))</f>
        <v>Within a day</v>
      </c>
      <c r="H2227" s="70">
        <f>INDEX(Hosts!$A:$M, MATCH(Places!$B2227,Hosts!$A:$A,0), MATCH(Places!H$1,Hosts!$A$1:$M$1,0))</f>
        <v>1</v>
      </c>
      <c r="I2227" s="70">
        <f>INDEX(Hosts!$A:$M, MATCH(Places!$B2227,Hosts!$A:$A,0), MATCH(Places!I$1,Hosts!$A$1:$M$1,0))</f>
        <v>0.86</v>
      </c>
      <c r="J2227" t="str">
        <f>INDEX(Hosts!$A:$M, MATCH(Places!$B2227,Hosts!$A:$A,0), MATCH(Places!J$1,Hosts!$A$1:$M$1,0))</f>
        <v>Yes</v>
      </c>
      <c r="K2227">
        <v>11</v>
      </c>
      <c r="L2227" t="str">
        <f>VLOOKUP($K2227,Neighborhoods!$A:$C,2,0)</f>
        <v>Brooklyn</v>
      </c>
      <c r="M2227" t="str">
        <f>VLOOKUP($K2227,Neighborhoods!$A:$C,3,0)</f>
        <v>Greenpoint</v>
      </c>
      <c r="N2227" t="str">
        <f>INDEX(Neighborhoods!$A:$C, MATCH(Places!$K2227,Neighborhoods!$A:$A,0), MATCH(Places!N$1,Neighborhoods!$A$1:$C$1,0))</f>
        <v>Brooklyn</v>
      </c>
      <c r="O2227" t="str">
        <f>INDEX(Neighborhoods!$A:$C, MATCH(Places!$K2227,Neighborhoods!$A:$A,0), MATCH(Places!O$1,Neighborhoods!$A$1:$C$1,0))</f>
        <v>Greenpoint</v>
      </c>
      <c r="P2227" t="s">
        <v>11822</v>
      </c>
      <c r="Q2227" t="str">
        <f t="shared" si="136"/>
        <v>No</v>
      </c>
      <c r="R2227">
        <v>4</v>
      </c>
      <c r="S2227" t="str">
        <f t="shared" si="137"/>
        <v>Medium</v>
      </c>
      <c r="T2227" s="50">
        <v>109</v>
      </c>
      <c r="U2227" s="70">
        <f t="shared" si="138"/>
        <v>0.03</v>
      </c>
      <c r="V2227" s="52">
        <v>5</v>
      </c>
      <c r="W2227" s="52" t="str" cm="1">
        <f t="array" ref="W2227">_xlfn.SWITCH(ROUND(V2227,0),5,"Excellent",4,"Good",3,"Ok","Bad")</f>
        <v>Excellent</v>
      </c>
      <c r="X2227">
        <v>8</v>
      </c>
      <c r="Y2227" t="str">
        <f t="shared" si="139"/>
        <v>No</v>
      </c>
      <c r="Z2227" s="68">
        <v>42766</v>
      </c>
      <c r="AA2227" s="68">
        <v>43982</v>
      </c>
      <c r="AB2227">
        <v>179</v>
      </c>
      <c r="AC2227" t="s">
        <v>15615</v>
      </c>
    </row>
    <row r="2228" spans="1:29" x14ac:dyDescent="0.3">
      <c r="A2228" t="s">
        <v>1643</v>
      </c>
      <c r="B2228">
        <v>2536</v>
      </c>
      <c r="C2228" t="str">
        <f>VLOOKUP($B2228,Hosts!$A:$M,10,0)</f>
        <v>Within an hour</v>
      </c>
      <c r="D2228" s="70">
        <f>VLOOKUP($B2228,Hosts!$A:$M,11,0)</f>
        <v>1</v>
      </c>
      <c r="E2228" s="70">
        <f>VLOOKUP($B2228,Hosts!$A:$M,12,0)</f>
        <v>0.98</v>
      </c>
      <c r="F2228" t="str">
        <f>VLOOKUP($B2228,Hosts!$A:$M,13,0)</f>
        <v>Yes</v>
      </c>
      <c r="G2228" t="str">
        <f>INDEX(Hosts!$A:$M, MATCH(Places!$B2228,Hosts!$A:$A,0), MATCH(Places!G$1,Hosts!$A$1:$M$1,0))</f>
        <v>Within an hour</v>
      </c>
      <c r="H2228" s="70">
        <f>INDEX(Hosts!$A:$M, MATCH(Places!$B2228,Hosts!$A:$A,0), MATCH(Places!H$1,Hosts!$A$1:$M$1,0))</f>
        <v>1</v>
      </c>
      <c r="I2228" s="70">
        <f>INDEX(Hosts!$A:$M, MATCH(Places!$B2228,Hosts!$A:$A,0), MATCH(Places!I$1,Hosts!$A$1:$M$1,0))</f>
        <v>0.98</v>
      </c>
      <c r="J2228" t="str">
        <f>INDEX(Hosts!$A:$M, MATCH(Places!$B2228,Hosts!$A:$A,0), MATCH(Places!J$1,Hosts!$A$1:$M$1,0))</f>
        <v>Yes</v>
      </c>
      <c r="K2228">
        <v>22</v>
      </c>
      <c r="L2228" t="str">
        <f>VLOOKUP($K2228,Neighborhoods!$A:$C,2,0)</f>
        <v>Queens</v>
      </c>
      <c r="M2228" t="str">
        <f>VLOOKUP($K2228,Neighborhoods!$A:$C,3,0)</f>
        <v>Flushing</v>
      </c>
      <c r="N2228" t="str">
        <f>INDEX(Neighborhoods!$A:$C, MATCH(Places!$K2228,Neighborhoods!$A:$A,0), MATCH(Places!N$1,Neighborhoods!$A$1:$C$1,0))</f>
        <v>Queens</v>
      </c>
      <c r="O2228" t="str">
        <f>INDEX(Neighborhoods!$A:$C, MATCH(Places!$K2228,Neighborhoods!$A:$A,0), MATCH(Places!O$1,Neighborhoods!$A$1:$C$1,0))</f>
        <v>Flushing</v>
      </c>
      <c r="P2228" t="s">
        <v>11822</v>
      </c>
      <c r="Q2228" t="str">
        <f t="shared" si="136"/>
        <v>No</v>
      </c>
      <c r="R2228">
        <v>4</v>
      </c>
      <c r="S2228" t="str">
        <f t="shared" si="137"/>
        <v>Medium</v>
      </c>
      <c r="T2228" s="50">
        <v>112</v>
      </c>
      <c r="U2228" s="70">
        <f t="shared" si="138"/>
        <v>0.03</v>
      </c>
      <c r="V2228" s="52">
        <v>4.8099999999999996</v>
      </c>
      <c r="W2228" s="52" t="str" cm="1">
        <f t="array" ref="W2228">_xlfn.SWITCH(ROUND(V2228,0),5,"Excellent",4,"Good",3,"Ok","Bad")</f>
        <v>Excellent</v>
      </c>
      <c r="X2228">
        <v>252</v>
      </c>
      <c r="Y2228" t="str">
        <f t="shared" si="139"/>
        <v>Yes</v>
      </c>
      <c r="Z2228" s="68">
        <v>42639</v>
      </c>
      <c r="AA2228" s="68">
        <v>44050</v>
      </c>
      <c r="AB2228">
        <v>361</v>
      </c>
      <c r="AC2228" t="s">
        <v>15615</v>
      </c>
    </row>
    <row r="2229" spans="1:29" x14ac:dyDescent="0.3">
      <c r="A2229" t="s">
        <v>1644</v>
      </c>
      <c r="B2229">
        <v>1437</v>
      </c>
      <c r="C2229" t="str">
        <f>VLOOKUP($B2229,Hosts!$A:$M,10,0)</f>
        <v>Within an hour</v>
      </c>
      <c r="D2229" s="70">
        <f>VLOOKUP($B2229,Hosts!$A:$M,11,0)</f>
        <v>1</v>
      </c>
      <c r="E2229" s="70">
        <f>VLOOKUP($B2229,Hosts!$A:$M,12,0)</f>
        <v>0.75</v>
      </c>
      <c r="F2229" t="str">
        <f>VLOOKUP($B2229,Hosts!$A:$M,13,0)</f>
        <v>No</v>
      </c>
      <c r="G2229" t="str">
        <f>INDEX(Hosts!$A:$M, MATCH(Places!$B2229,Hosts!$A:$A,0), MATCH(Places!G$1,Hosts!$A$1:$M$1,0))</f>
        <v>Within an hour</v>
      </c>
      <c r="H2229" s="70">
        <f>INDEX(Hosts!$A:$M, MATCH(Places!$B2229,Hosts!$A:$A,0), MATCH(Places!H$1,Hosts!$A$1:$M$1,0))</f>
        <v>1</v>
      </c>
      <c r="I2229" s="70">
        <f>INDEX(Hosts!$A:$M, MATCH(Places!$B2229,Hosts!$A:$A,0), MATCH(Places!I$1,Hosts!$A$1:$M$1,0))</f>
        <v>0.75</v>
      </c>
      <c r="J2229" t="str">
        <f>INDEX(Hosts!$A:$M, MATCH(Places!$B2229,Hosts!$A:$A,0), MATCH(Places!J$1,Hosts!$A$1:$M$1,0))</f>
        <v>No</v>
      </c>
      <c r="K2229">
        <v>7</v>
      </c>
      <c r="L2229" t="str">
        <f>VLOOKUP($K2229,Neighborhoods!$A:$C,2,0)</f>
        <v>Brooklyn</v>
      </c>
      <c r="M2229" t="str">
        <f>VLOOKUP($K2229,Neighborhoods!$A:$C,3,0)</f>
        <v>Bedford-Stuyvesant</v>
      </c>
      <c r="N2229" t="str">
        <f>INDEX(Neighborhoods!$A:$C, MATCH(Places!$K2229,Neighborhoods!$A:$A,0), MATCH(Places!N$1,Neighborhoods!$A$1:$C$1,0))</f>
        <v>Brooklyn</v>
      </c>
      <c r="O2229" t="str">
        <f>INDEX(Neighborhoods!$A:$C, MATCH(Places!$K2229,Neighborhoods!$A:$A,0), MATCH(Places!O$1,Neighborhoods!$A$1:$C$1,0))</f>
        <v>Bedford-Stuyvesant</v>
      </c>
      <c r="P2229" t="s">
        <v>11822</v>
      </c>
      <c r="Q2229" t="str">
        <f t="shared" si="136"/>
        <v>No</v>
      </c>
      <c r="R2229">
        <v>10</v>
      </c>
      <c r="S2229" t="str">
        <f t="shared" si="137"/>
        <v>Large</v>
      </c>
      <c r="T2229" s="50">
        <v>675</v>
      </c>
      <c r="U2229" s="70">
        <f t="shared" si="138"/>
        <v>0.05</v>
      </c>
      <c r="V2229" s="52">
        <v>4</v>
      </c>
      <c r="W2229" s="52" t="str" cm="1">
        <f t="array" ref="W2229">_xlfn.SWITCH(ROUND(V2229,0),5,"Excellent",4,"Good",3,"Ok","Bad")</f>
        <v>Good</v>
      </c>
      <c r="X2229">
        <v>8</v>
      </c>
      <c r="Y2229" t="str">
        <f t="shared" si="139"/>
        <v>No</v>
      </c>
      <c r="Z2229" s="68">
        <v>42699</v>
      </c>
      <c r="AA2229" s="68">
        <v>43740</v>
      </c>
      <c r="AB2229">
        <v>179</v>
      </c>
      <c r="AC2229" t="s">
        <v>15615</v>
      </c>
    </row>
    <row r="2230" spans="1:29" x14ac:dyDescent="0.3">
      <c r="A2230" t="s">
        <v>1645</v>
      </c>
      <c r="B2230">
        <v>2986</v>
      </c>
      <c r="C2230" t="str">
        <f>VLOOKUP($B2230,Hosts!$A:$M,10,0)</f>
        <v>Within an hour</v>
      </c>
      <c r="D2230" s="70">
        <f>VLOOKUP($B2230,Hosts!$A:$M,11,0)</f>
        <v>1</v>
      </c>
      <c r="E2230" s="70">
        <f>VLOOKUP($B2230,Hosts!$A:$M,12,0)</f>
        <v>0.97</v>
      </c>
      <c r="F2230" t="str">
        <f>VLOOKUP($B2230,Hosts!$A:$M,13,0)</f>
        <v>Yes</v>
      </c>
      <c r="G2230" t="str">
        <f>INDEX(Hosts!$A:$M, MATCH(Places!$B2230,Hosts!$A:$A,0), MATCH(Places!G$1,Hosts!$A$1:$M$1,0))</f>
        <v>Within an hour</v>
      </c>
      <c r="H2230" s="70">
        <f>INDEX(Hosts!$A:$M, MATCH(Places!$B2230,Hosts!$A:$A,0), MATCH(Places!H$1,Hosts!$A$1:$M$1,0))</f>
        <v>1</v>
      </c>
      <c r="I2230" s="70">
        <f>INDEX(Hosts!$A:$M, MATCH(Places!$B2230,Hosts!$A:$A,0), MATCH(Places!I$1,Hosts!$A$1:$M$1,0))</f>
        <v>0.97</v>
      </c>
      <c r="J2230" t="str">
        <f>INDEX(Hosts!$A:$M, MATCH(Places!$B2230,Hosts!$A:$A,0), MATCH(Places!J$1,Hosts!$A$1:$M$1,0))</f>
        <v>Yes</v>
      </c>
      <c r="K2230">
        <v>7</v>
      </c>
      <c r="L2230" t="str">
        <f>VLOOKUP($K2230,Neighborhoods!$A:$C,2,0)</f>
        <v>Brooklyn</v>
      </c>
      <c r="M2230" t="str">
        <f>VLOOKUP($K2230,Neighborhoods!$A:$C,3,0)</f>
        <v>Bedford-Stuyvesant</v>
      </c>
      <c r="N2230" t="str">
        <f>INDEX(Neighborhoods!$A:$C, MATCH(Places!$K2230,Neighborhoods!$A:$A,0), MATCH(Places!N$1,Neighborhoods!$A$1:$C$1,0))</f>
        <v>Brooklyn</v>
      </c>
      <c r="O2230" t="str">
        <f>INDEX(Neighborhoods!$A:$C, MATCH(Places!$K2230,Neighborhoods!$A:$A,0), MATCH(Places!O$1,Neighborhoods!$A$1:$C$1,0))</f>
        <v>Bedford-Stuyvesant</v>
      </c>
      <c r="P2230" t="s">
        <v>11822</v>
      </c>
      <c r="Q2230" t="str">
        <f t="shared" si="136"/>
        <v>No</v>
      </c>
      <c r="R2230">
        <v>5</v>
      </c>
      <c r="S2230" t="str">
        <f t="shared" si="137"/>
        <v>Medium</v>
      </c>
      <c r="T2230" s="50">
        <v>170</v>
      </c>
      <c r="U2230" s="70">
        <f t="shared" si="138"/>
        <v>0.03</v>
      </c>
      <c r="V2230" s="52">
        <v>4.99</v>
      </c>
      <c r="W2230" s="52" t="str" cm="1">
        <f t="array" ref="W2230">_xlfn.SWITCH(ROUND(V2230,0),5,"Excellent",4,"Good",3,"Ok","Bad")</f>
        <v>Excellent</v>
      </c>
      <c r="X2230">
        <v>160</v>
      </c>
      <c r="Y2230" t="str">
        <f t="shared" si="139"/>
        <v>Yes</v>
      </c>
      <c r="Z2230" s="68">
        <v>42696</v>
      </c>
      <c r="AA2230" s="68">
        <v>43905</v>
      </c>
      <c r="AB2230">
        <v>365</v>
      </c>
      <c r="AC2230" t="s">
        <v>15616</v>
      </c>
    </row>
    <row r="2231" spans="1:29" x14ac:dyDescent="0.3">
      <c r="A2231" t="s">
        <v>1646</v>
      </c>
      <c r="B2231">
        <v>2594</v>
      </c>
      <c r="C2231" t="str">
        <f>VLOOKUP($B2231,Hosts!$A:$M,10,0)</f>
        <v>Within an hour</v>
      </c>
      <c r="D2231" s="70">
        <f>VLOOKUP($B2231,Hosts!$A:$M,11,0)</f>
        <v>1</v>
      </c>
      <c r="E2231" s="70">
        <f>VLOOKUP($B2231,Hosts!$A:$M,12,0)</f>
        <v>0.33</v>
      </c>
      <c r="F2231" t="str">
        <f>VLOOKUP($B2231,Hosts!$A:$M,13,0)</f>
        <v>No</v>
      </c>
      <c r="G2231" t="str">
        <f>INDEX(Hosts!$A:$M, MATCH(Places!$B2231,Hosts!$A:$A,0), MATCH(Places!G$1,Hosts!$A$1:$M$1,0))</f>
        <v>Within an hour</v>
      </c>
      <c r="H2231" s="70">
        <f>INDEX(Hosts!$A:$M, MATCH(Places!$B2231,Hosts!$A:$A,0), MATCH(Places!H$1,Hosts!$A$1:$M$1,0))</f>
        <v>1</v>
      </c>
      <c r="I2231" s="70">
        <f>INDEX(Hosts!$A:$M, MATCH(Places!$B2231,Hosts!$A:$A,0), MATCH(Places!I$1,Hosts!$A$1:$M$1,0))</f>
        <v>0.33</v>
      </c>
      <c r="J2231" t="str">
        <f>INDEX(Hosts!$A:$M, MATCH(Places!$B2231,Hosts!$A:$A,0), MATCH(Places!J$1,Hosts!$A$1:$M$1,0))</f>
        <v>No</v>
      </c>
      <c r="K2231">
        <v>14</v>
      </c>
      <c r="L2231" t="str">
        <f>VLOOKUP($K2231,Neighborhoods!$A:$C,2,0)</f>
        <v>Manhattan</v>
      </c>
      <c r="M2231" t="str">
        <f>VLOOKUP($K2231,Neighborhoods!$A:$C,3,0)</f>
        <v>East Harlem</v>
      </c>
      <c r="N2231" t="str">
        <f>INDEX(Neighborhoods!$A:$C, MATCH(Places!$K2231,Neighborhoods!$A:$A,0), MATCH(Places!N$1,Neighborhoods!$A$1:$C$1,0))</f>
        <v>Manhattan</v>
      </c>
      <c r="O2231" t="str">
        <f>INDEX(Neighborhoods!$A:$C, MATCH(Places!$K2231,Neighborhoods!$A:$A,0), MATCH(Places!O$1,Neighborhoods!$A$1:$C$1,0))</f>
        <v>East Harlem</v>
      </c>
      <c r="P2231" t="s">
        <v>11822</v>
      </c>
      <c r="Q2231" t="str">
        <f t="shared" si="136"/>
        <v>No</v>
      </c>
      <c r="R2231">
        <v>3</v>
      </c>
      <c r="S2231" t="str">
        <f t="shared" si="137"/>
        <v>Medium</v>
      </c>
      <c r="T2231" s="50">
        <v>106</v>
      </c>
      <c r="U2231" s="70">
        <f t="shared" si="138"/>
        <v>0.03</v>
      </c>
      <c r="V2231" s="52">
        <v>4.7</v>
      </c>
      <c r="W2231" s="52" t="str" cm="1">
        <f t="array" ref="W2231">_xlfn.SWITCH(ROUND(V2231,0),5,"Excellent",4,"Good",3,"Ok","Bad")</f>
        <v>Excellent</v>
      </c>
      <c r="X2231">
        <v>10</v>
      </c>
      <c r="Y2231" t="str">
        <f t="shared" si="139"/>
        <v>No</v>
      </c>
      <c r="Z2231" s="68">
        <v>42636</v>
      </c>
      <c r="AA2231" s="68">
        <v>43738</v>
      </c>
      <c r="AB2231">
        <v>56</v>
      </c>
      <c r="AC2231" t="s">
        <v>15615</v>
      </c>
    </row>
    <row r="2232" spans="1:29" x14ac:dyDescent="0.3">
      <c r="A2232" t="s">
        <v>14246</v>
      </c>
      <c r="B2232">
        <v>2126</v>
      </c>
      <c r="C2232" t="str">
        <f>VLOOKUP($B2232,Hosts!$A:$M,10,0)</f>
        <v>Within an hour</v>
      </c>
      <c r="D2232" s="70">
        <f>VLOOKUP($B2232,Hosts!$A:$M,11,0)</f>
        <v>0.96</v>
      </c>
      <c r="E2232" s="70">
        <f>VLOOKUP($B2232,Hosts!$A:$M,12,0)</f>
        <v>0.95</v>
      </c>
      <c r="F2232" t="str">
        <f>VLOOKUP($B2232,Hosts!$A:$M,13,0)</f>
        <v>No</v>
      </c>
      <c r="G2232" t="str">
        <f>INDEX(Hosts!$A:$M, MATCH(Places!$B2232,Hosts!$A:$A,0), MATCH(Places!G$1,Hosts!$A$1:$M$1,0))</f>
        <v>Within an hour</v>
      </c>
      <c r="H2232" s="70">
        <f>INDEX(Hosts!$A:$M, MATCH(Places!$B2232,Hosts!$A:$A,0), MATCH(Places!H$1,Hosts!$A$1:$M$1,0))</f>
        <v>0.96</v>
      </c>
      <c r="I2232" s="70">
        <f>INDEX(Hosts!$A:$M, MATCH(Places!$B2232,Hosts!$A:$A,0), MATCH(Places!I$1,Hosts!$A$1:$M$1,0))</f>
        <v>0.95</v>
      </c>
      <c r="J2232" t="str">
        <f>INDEX(Hosts!$A:$M, MATCH(Places!$B2232,Hosts!$A:$A,0), MATCH(Places!J$1,Hosts!$A$1:$M$1,0))</f>
        <v>No</v>
      </c>
      <c r="K2232">
        <v>22</v>
      </c>
      <c r="L2232" t="str">
        <f>VLOOKUP($K2232,Neighborhoods!$A:$C,2,0)</f>
        <v>Queens</v>
      </c>
      <c r="M2232" t="str">
        <f>VLOOKUP($K2232,Neighborhoods!$A:$C,3,0)</f>
        <v>Flushing</v>
      </c>
      <c r="N2232" t="str">
        <f>INDEX(Neighborhoods!$A:$C, MATCH(Places!$K2232,Neighborhoods!$A:$A,0), MATCH(Places!N$1,Neighborhoods!$A$1:$C$1,0))</f>
        <v>Queens</v>
      </c>
      <c r="O2232" t="str">
        <f>INDEX(Neighborhoods!$A:$C, MATCH(Places!$K2232,Neighborhoods!$A:$A,0), MATCH(Places!O$1,Neighborhoods!$A$1:$C$1,0))</f>
        <v>Flushing</v>
      </c>
      <c r="P2232" t="s">
        <v>1</v>
      </c>
      <c r="Q2232" t="str">
        <f t="shared" si="136"/>
        <v>Yes</v>
      </c>
      <c r="R2232">
        <v>2</v>
      </c>
      <c r="S2232" t="str">
        <f t="shared" si="137"/>
        <v>Small</v>
      </c>
      <c r="T2232" s="50">
        <v>58</v>
      </c>
      <c r="U2232" s="70">
        <f t="shared" si="138"/>
        <v>0.03</v>
      </c>
      <c r="V2232" s="52">
        <v>4.7300000000000004</v>
      </c>
      <c r="W2232" s="52" t="str" cm="1">
        <f t="array" ref="W2232">_xlfn.SWITCH(ROUND(V2232,0),5,"Excellent",4,"Good",3,"Ok","Bad")</f>
        <v>Excellent</v>
      </c>
      <c r="X2232">
        <v>64</v>
      </c>
      <c r="Y2232" t="str">
        <f t="shared" si="139"/>
        <v>No</v>
      </c>
      <c r="Z2232" s="68">
        <v>42615</v>
      </c>
      <c r="AA2232" s="68">
        <v>44042</v>
      </c>
      <c r="AB2232">
        <v>90</v>
      </c>
      <c r="AC2232" t="s">
        <v>15615</v>
      </c>
    </row>
    <row r="2233" spans="1:29" x14ac:dyDescent="0.3">
      <c r="A2233" t="s">
        <v>1647</v>
      </c>
      <c r="B2233">
        <v>1354</v>
      </c>
      <c r="C2233" t="str">
        <f>VLOOKUP($B2233,Hosts!$A:$M,10,0)</f>
        <v>Within an hour</v>
      </c>
      <c r="D2233" s="70">
        <f>VLOOKUP($B2233,Hosts!$A:$M,11,0)</f>
        <v>1</v>
      </c>
      <c r="E2233" s="70">
        <f>VLOOKUP($B2233,Hosts!$A:$M,12,0)</f>
        <v>0.5</v>
      </c>
      <c r="F2233" t="str">
        <f>VLOOKUP($B2233,Hosts!$A:$M,13,0)</f>
        <v>Yes</v>
      </c>
      <c r="G2233" t="str">
        <f>INDEX(Hosts!$A:$M, MATCH(Places!$B2233,Hosts!$A:$A,0), MATCH(Places!G$1,Hosts!$A$1:$M$1,0))</f>
        <v>Within an hour</v>
      </c>
      <c r="H2233" s="70">
        <f>INDEX(Hosts!$A:$M, MATCH(Places!$B2233,Hosts!$A:$A,0), MATCH(Places!H$1,Hosts!$A$1:$M$1,0))</f>
        <v>1</v>
      </c>
      <c r="I2233" s="70">
        <f>INDEX(Hosts!$A:$M, MATCH(Places!$B2233,Hosts!$A:$A,0), MATCH(Places!I$1,Hosts!$A$1:$M$1,0))</f>
        <v>0.5</v>
      </c>
      <c r="J2233" t="str">
        <f>INDEX(Hosts!$A:$M, MATCH(Places!$B2233,Hosts!$A:$A,0), MATCH(Places!J$1,Hosts!$A$1:$M$1,0))</f>
        <v>Yes</v>
      </c>
      <c r="K2233">
        <v>16</v>
      </c>
      <c r="L2233" t="str">
        <f>VLOOKUP($K2233,Neighborhoods!$A:$C,2,0)</f>
        <v>Manhattan</v>
      </c>
      <c r="M2233" t="str">
        <f>VLOOKUP($K2233,Neighborhoods!$A:$C,3,0)</f>
        <v>Harlem</v>
      </c>
      <c r="N2233" t="str">
        <f>INDEX(Neighborhoods!$A:$C, MATCH(Places!$K2233,Neighborhoods!$A:$A,0), MATCH(Places!N$1,Neighborhoods!$A$1:$C$1,0))</f>
        <v>Manhattan</v>
      </c>
      <c r="O2233" t="str">
        <f>INDEX(Neighborhoods!$A:$C, MATCH(Places!$K2233,Neighborhoods!$A:$A,0), MATCH(Places!O$1,Neighborhoods!$A$1:$C$1,0))</f>
        <v>Harlem</v>
      </c>
      <c r="P2233" t="s">
        <v>1</v>
      </c>
      <c r="Q2233" t="str">
        <f t="shared" si="136"/>
        <v>Yes</v>
      </c>
      <c r="R2233">
        <v>2</v>
      </c>
      <c r="S2233" t="str">
        <f t="shared" si="137"/>
        <v>Small</v>
      </c>
      <c r="T2233" s="50">
        <v>71</v>
      </c>
      <c r="U2233" s="70">
        <f t="shared" si="138"/>
        <v>0.03</v>
      </c>
      <c r="V2233" s="52">
        <v>5</v>
      </c>
      <c r="W2233" s="52" t="str" cm="1">
        <f t="array" ref="W2233">_xlfn.SWITCH(ROUND(V2233,0),5,"Excellent",4,"Good",3,"Ok","Bad")</f>
        <v>Excellent</v>
      </c>
      <c r="X2233">
        <v>6</v>
      </c>
      <c r="Y2233" t="str">
        <f t="shared" si="139"/>
        <v>No</v>
      </c>
      <c r="Z2233" s="68">
        <v>42644</v>
      </c>
      <c r="AA2233" s="68">
        <v>42998</v>
      </c>
      <c r="AB2233">
        <v>249</v>
      </c>
      <c r="AC2233" t="s">
        <v>15615</v>
      </c>
    </row>
    <row r="2234" spans="1:29" x14ac:dyDescent="0.3">
      <c r="A2234" t="s">
        <v>1648</v>
      </c>
      <c r="B2234">
        <v>2397</v>
      </c>
      <c r="C2234" t="str">
        <f>VLOOKUP($B2234,Hosts!$A:$M,10,0)</f>
        <v>Within a few hours</v>
      </c>
      <c r="D2234" s="70">
        <f>VLOOKUP($B2234,Hosts!$A:$M,11,0)</f>
        <v>0.8</v>
      </c>
      <c r="E2234" s="70">
        <f>VLOOKUP($B2234,Hosts!$A:$M,12,0)</f>
        <v>0.97</v>
      </c>
      <c r="F2234" t="str">
        <f>VLOOKUP($B2234,Hosts!$A:$M,13,0)</f>
        <v>Yes</v>
      </c>
      <c r="G2234" t="str">
        <f>INDEX(Hosts!$A:$M, MATCH(Places!$B2234,Hosts!$A:$A,0), MATCH(Places!G$1,Hosts!$A$1:$M$1,0))</f>
        <v>Within a few hours</v>
      </c>
      <c r="H2234" s="70">
        <f>INDEX(Hosts!$A:$M, MATCH(Places!$B2234,Hosts!$A:$A,0), MATCH(Places!H$1,Hosts!$A$1:$M$1,0))</f>
        <v>0.8</v>
      </c>
      <c r="I2234" s="70">
        <f>INDEX(Hosts!$A:$M, MATCH(Places!$B2234,Hosts!$A:$A,0), MATCH(Places!I$1,Hosts!$A$1:$M$1,0))</f>
        <v>0.97</v>
      </c>
      <c r="J2234" t="str">
        <f>INDEX(Hosts!$A:$M, MATCH(Places!$B2234,Hosts!$A:$A,0), MATCH(Places!J$1,Hosts!$A$1:$M$1,0))</f>
        <v>Yes</v>
      </c>
      <c r="K2234">
        <v>7</v>
      </c>
      <c r="L2234" t="str">
        <f>VLOOKUP($K2234,Neighborhoods!$A:$C,2,0)</f>
        <v>Brooklyn</v>
      </c>
      <c r="M2234" t="str">
        <f>VLOOKUP($K2234,Neighborhoods!$A:$C,3,0)</f>
        <v>Bedford-Stuyvesant</v>
      </c>
      <c r="N2234" t="str">
        <f>INDEX(Neighborhoods!$A:$C, MATCH(Places!$K2234,Neighborhoods!$A:$A,0), MATCH(Places!N$1,Neighborhoods!$A$1:$C$1,0))</f>
        <v>Brooklyn</v>
      </c>
      <c r="O2234" t="str">
        <f>INDEX(Neighborhoods!$A:$C, MATCH(Places!$K2234,Neighborhoods!$A:$A,0), MATCH(Places!O$1,Neighborhoods!$A$1:$C$1,0))</f>
        <v>Bedford-Stuyvesant</v>
      </c>
      <c r="P2234" t="s">
        <v>11822</v>
      </c>
      <c r="Q2234" t="str">
        <f t="shared" si="136"/>
        <v>No</v>
      </c>
      <c r="R2234">
        <v>5</v>
      </c>
      <c r="S2234" t="str">
        <f t="shared" si="137"/>
        <v>Medium</v>
      </c>
      <c r="T2234" s="50">
        <v>95</v>
      </c>
      <c r="U2234" s="70">
        <f t="shared" si="138"/>
        <v>0.03</v>
      </c>
      <c r="V2234" s="52">
        <v>4.93</v>
      </c>
      <c r="W2234" s="52" t="str" cm="1">
        <f t="array" ref="W2234">_xlfn.SWITCH(ROUND(V2234,0),5,"Excellent",4,"Good",3,"Ok","Bad")</f>
        <v>Excellent</v>
      </c>
      <c r="X2234">
        <v>28</v>
      </c>
      <c r="Y2234" t="str">
        <f t="shared" si="139"/>
        <v>No</v>
      </c>
      <c r="Z2234" s="68">
        <v>43582</v>
      </c>
      <c r="AA2234" s="68">
        <v>43868</v>
      </c>
      <c r="AB2234">
        <v>318</v>
      </c>
      <c r="AC2234" t="s">
        <v>15616</v>
      </c>
    </row>
    <row r="2235" spans="1:29" x14ac:dyDescent="0.3">
      <c r="A2235" t="s">
        <v>14647</v>
      </c>
      <c r="B2235">
        <v>7</v>
      </c>
      <c r="C2235" t="str">
        <f>VLOOKUP($B2235,Hosts!$A:$M,10,0)</f>
        <v>Within an hour</v>
      </c>
      <c r="D2235" s="70">
        <f>VLOOKUP($B2235,Hosts!$A:$M,11,0)</f>
        <v>1</v>
      </c>
      <c r="E2235" s="70">
        <f>VLOOKUP($B2235,Hosts!$A:$M,12,0)</f>
        <v>1</v>
      </c>
      <c r="F2235" t="str">
        <f>VLOOKUP($B2235,Hosts!$A:$M,13,0)</f>
        <v>No</v>
      </c>
      <c r="G2235" t="str">
        <f>INDEX(Hosts!$A:$M, MATCH(Places!$B2235,Hosts!$A:$A,0), MATCH(Places!G$1,Hosts!$A$1:$M$1,0))</f>
        <v>Within an hour</v>
      </c>
      <c r="H2235" s="70">
        <f>INDEX(Hosts!$A:$M, MATCH(Places!$B2235,Hosts!$A:$A,0), MATCH(Places!H$1,Hosts!$A$1:$M$1,0))</f>
        <v>1</v>
      </c>
      <c r="I2235" s="70">
        <f>INDEX(Hosts!$A:$M, MATCH(Places!$B2235,Hosts!$A:$A,0), MATCH(Places!I$1,Hosts!$A$1:$M$1,0))</f>
        <v>1</v>
      </c>
      <c r="J2235" t="str">
        <f>INDEX(Hosts!$A:$M, MATCH(Places!$B2235,Hosts!$A:$A,0), MATCH(Places!J$1,Hosts!$A$1:$M$1,0))</f>
        <v>No</v>
      </c>
      <c r="K2235">
        <v>20</v>
      </c>
      <c r="L2235" t="str">
        <f>VLOOKUP($K2235,Neighborhoods!$A:$C,2,0)</f>
        <v>Manhattan</v>
      </c>
      <c r="M2235" t="str">
        <f>VLOOKUP($K2235,Neighborhoods!$A:$C,3,0)</f>
        <v>Upper West Side</v>
      </c>
      <c r="N2235" t="str">
        <f>INDEX(Neighborhoods!$A:$C, MATCH(Places!$K2235,Neighborhoods!$A:$A,0), MATCH(Places!N$1,Neighborhoods!$A$1:$C$1,0))</f>
        <v>Manhattan</v>
      </c>
      <c r="O2235" t="str">
        <f>INDEX(Neighborhoods!$A:$C, MATCH(Places!$K2235,Neighborhoods!$A:$A,0), MATCH(Places!O$1,Neighborhoods!$A$1:$C$1,0))</f>
        <v>Upper West Side</v>
      </c>
      <c r="P2235" t="s">
        <v>11822</v>
      </c>
      <c r="Q2235" t="str">
        <f t="shared" si="136"/>
        <v>No</v>
      </c>
      <c r="R2235">
        <v>2</v>
      </c>
      <c r="S2235" t="str">
        <f t="shared" si="137"/>
        <v>Small</v>
      </c>
      <c r="T2235" s="50">
        <v>140</v>
      </c>
      <c r="U2235" s="70">
        <f t="shared" si="138"/>
        <v>0.03</v>
      </c>
      <c r="V2235" s="52">
        <v>5</v>
      </c>
      <c r="W2235" s="52" t="str" cm="1">
        <f t="array" ref="W2235">_xlfn.SWITCH(ROUND(V2235,0),5,"Excellent",4,"Good",3,"Ok","Bad")</f>
        <v>Excellent</v>
      </c>
      <c r="X2235">
        <v>5</v>
      </c>
      <c r="Y2235" t="str">
        <f t="shared" si="139"/>
        <v>No</v>
      </c>
      <c r="Z2235" s="68">
        <v>42639</v>
      </c>
      <c r="AA2235" s="68">
        <v>42737</v>
      </c>
      <c r="AB2235">
        <v>89</v>
      </c>
      <c r="AC2235" t="s">
        <v>15615</v>
      </c>
    </row>
    <row r="2236" spans="1:29" x14ac:dyDescent="0.3">
      <c r="A2236" t="s">
        <v>1649</v>
      </c>
      <c r="B2236">
        <v>2028</v>
      </c>
      <c r="C2236" t="str">
        <f>VLOOKUP($B2236,Hosts!$A:$M,10,0)</f>
        <v>Within an hour</v>
      </c>
      <c r="D2236" s="70">
        <f>VLOOKUP($B2236,Hosts!$A:$M,11,0)</f>
        <v>1</v>
      </c>
      <c r="E2236" s="70">
        <f>VLOOKUP($B2236,Hosts!$A:$M,12,0)</f>
        <v>0.98</v>
      </c>
      <c r="F2236" t="str">
        <f>VLOOKUP($B2236,Hosts!$A:$M,13,0)</f>
        <v>No</v>
      </c>
      <c r="G2236" t="str">
        <f>INDEX(Hosts!$A:$M, MATCH(Places!$B2236,Hosts!$A:$A,0), MATCH(Places!G$1,Hosts!$A$1:$M$1,0))</f>
        <v>Within an hour</v>
      </c>
      <c r="H2236" s="70">
        <f>INDEX(Hosts!$A:$M, MATCH(Places!$B2236,Hosts!$A:$A,0), MATCH(Places!H$1,Hosts!$A$1:$M$1,0))</f>
        <v>1</v>
      </c>
      <c r="I2236" s="70">
        <f>INDEX(Hosts!$A:$M, MATCH(Places!$B2236,Hosts!$A:$A,0), MATCH(Places!I$1,Hosts!$A$1:$M$1,0))</f>
        <v>0.98</v>
      </c>
      <c r="J2236" t="str">
        <f>INDEX(Hosts!$A:$M, MATCH(Places!$B2236,Hosts!$A:$A,0), MATCH(Places!J$1,Hosts!$A$1:$M$1,0))</f>
        <v>No</v>
      </c>
      <c r="K2236">
        <v>7</v>
      </c>
      <c r="L2236" t="str">
        <f>VLOOKUP($K2236,Neighborhoods!$A:$C,2,0)</f>
        <v>Brooklyn</v>
      </c>
      <c r="M2236" t="str">
        <f>VLOOKUP($K2236,Neighborhoods!$A:$C,3,0)</f>
        <v>Bedford-Stuyvesant</v>
      </c>
      <c r="N2236" t="str">
        <f>INDEX(Neighborhoods!$A:$C, MATCH(Places!$K2236,Neighborhoods!$A:$A,0), MATCH(Places!N$1,Neighborhoods!$A$1:$C$1,0))</f>
        <v>Brooklyn</v>
      </c>
      <c r="O2236" t="str">
        <f>INDEX(Neighborhoods!$A:$C, MATCH(Places!$K2236,Neighborhoods!$A:$A,0), MATCH(Places!O$1,Neighborhoods!$A$1:$C$1,0))</f>
        <v>Bedford-Stuyvesant</v>
      </c>
      <c r="P2236" t="s">
        <v>1</v>
      </c>
      <c r="Q2236" t="str">
        <f t="shared" si="136"/>
        <v>Yes</v>
      </c>
      <c r="R2236">
        <v>1</v>
      </c>
      <c r="S2236" t="str">
        <f t="shared" si="137"/>
        <v>Small</v>
      </c>
      <c r="T2236" s="50">
        <v>50</v>
      </c>
      <c r="U2236" s="70">
        <f t="shared" si="138"/>
        <v>0.03</v>
      </c>
      <c r="V2236" s="52">
        <v>4.75</v>
      </c>
      <c r="W2236" s="52" t="str" cm="1">
        <f t="array" ref="W2236">_xlfn.SWITCH(ROUND(V2236,0),5,"Excellent",4,"Good",3,"Ok","Bad")</f>
        <v>Excellent</v>
      </c>
      <c r="X2236">
        <v>108</v>
      </c>
      <c r="Y2236" t="str">
        <f t="shared" si="139"/>
        <v>No</v>
      </c>
      <c r="Z2236" s="68">
        <v>42651</v>
      </c>
      <c r="AA2236" s="68">
        <v>44051</v>
      </c>
      <c r="AB2236">
        <v>346</v>
      </c>
      <c r="AC2236" t="s">
        <v>15616</v>
      </c>
    </row>
    <row r="2237" spans="1:29" x14ac:dyDescent="0.3">
      <c r="A2237" t="s">
        <v>1650</v>
      </c>
      <c r="B2237">
        <v>2705</v>
      </c>
      <c r="C2237" t="str">
        <f>VLOOKUP($B2237,Hosts!$A:$M,10,0)</f>
        <v>Within an hour</v>
      </c>
      <c r="D2237" s="70">
        <f>VLOOKUP($B2237,Hosts!$A:$M,11,0)</f>
        <v>1</v>
      </c>
      <c r="E2237" s="70">
        <f>VLOOKUP($B2237,Hosts!$A:$M,12,0)</f>
        <v>0.89</v>
      </c>
      <c r="F2237" t="str">
        <f>VLOOKUP($B2237,Hosts!$A:$M,13,0)</f>
        <v>No</v>
      </c>
      <c r="G2237" t="str">
        <f>INDEX(Hosts!$A:$M, MATCH(Places!$B2237,Hosts!$A:$A,0), MATCH(Places!G$1,Hosts!$A$1:$M$1,0))</f>
        <v>Within an hour</v>
      </c>
      <c r="H2237" s="70">
        <f>INDEX(Hosts!$A:$M, MATCH(Places!$B2237,Hosts!$A:$A,0), MATCH(Places!H$1,Hosts!$A$1:$M$1,0))</f>
        <v>1</v>
      </c>
      <c r="I2237" s="70">
        <f>INDEX(Hosts!$A:$M, MATCH(Places!$B2237,Hosts!$A:$A,0), MATCH(Places!I$1,Hosts!$A$1:$M$1,0))</f>
        <v>0.89</v>
      </c>
      <c r="J2237" t="str">
        <f>INDEX(Hosts!$A:$M, MATCH(Places!$B2237,Hosts!$A:$A,0), MATCH(Places!J$1,Hosts!$A$1:$M$1,0))</f>
        <v>No</v>
      </c>
      <c r="K2237">
        <v>11</v>
      </c>
      <c r="L2237" t="str">
        <f>VLOOKUP($K2237,Neighborhoods!$A:$C,2,0)</f>
        <v>Brooklyn</v>
      </c>
      <c r="M2237" t="str">
        <f>VLOOKUP($K2237,Neighborhoods!$A:$C,3,0)</f>
        <v>Greenpoint</v>
      </c>
      <c r="N2237" t="str">
        <f>INDEX(Neighborhoods!$A:$C, MATCH(Places!$K2237,Neighborhoods!$A:$A,0), MATCH(Places!N$1,Neighborhoods!$A$1:$C$1,0))</f>
        <v>Brooklyn</v>
      </c>
      <c r="O2237" t="str">
        <f>INDEX(Neighborhoods!$A:$C, MATCH(Places!$K2237,Neighborhoods!$A:$A,0), MATCH(Places!O$1,Neighborhoods!$A$1:$C$1,0))</f>
        <v>Greenpoint</v>
      </c>
      <c r="P2237" t="s">
        <v>1</v>
      </c>
      <c r="Q2237" t="str">
        <f t="shared" si="136"/>
        <v>Yes</v>
      </c>
      <c r="R2237">
        <v>1</v>
      </c>
      <c r="S2237" t="str">
        <f t="shared" si="137"/>
        <v>Small</v>
      </c>
      <c r="T2237" s="50">
        <v>55</v>
      </c>
      <c r="U2237" s="70">
        <f t="shared" si="138"/>
        <v>0.03</v>
      </c>
      <c r="V2237" s="52">
        <v>4.9800000000000004</v>
      </c>
      <c r="W2237" s="52" t="str" cm="1">
        <f t="array" ref="W2237">_xlfn.SWITCH(ROUND(V2237,0),5,"Excellent",4,"Good",3,"Ok","Bad")</f>
        <v>Excellent</v>
      </c>
      <c r="X2237">
        <v>189</v>
      </c>
      <c r="Y2237" t="str">
        <f t="shared" si="139"/>
        <v>Yes</v>
      </c>
      <c r="Z2237" s="68">
        <v>42625</v>
      </c>
      <c r="AA2237" s="68">
        <v>43852</v>
      </c>
      <c r="AB2237">
        <v>74</v>
      </c>
      <c r="AC2237" t="s">
        <v>15616</v>
      </c>
    </row>
    <row r="2238" spans="1:29" x14ac:dyDescent="0.3">
      <c r="A2238" t="s">
        <v>1651</v>
      </c>
      <c r="B2238">
        <v>1693</v>
      </c>
      <c r="C2238" t="str">
        <f>VLOOKUP($B2238,Hosts!$A:$M,10,0)</f>
        <v>Within an hour</v>
      </c>
      <c r="D2238" s="70">
        <f>VLOOKUP($B2238,Hosts!$A:$M,11,0)</f>
        <v>1</v>
      </c>
      <c r="E2238" s="70">
        <f>VLOOKUP($B2238,Hosts!$A:$M,12,0)</f>
        <v>1</v>
      </c>
      <c r="F2238" t="str">
        <f>VLOOKUP($B2238,Hosts!$A:$M,13,0)</f>
        <v>No</v>
      </c>
      <c r="G2238" t="str">
        <f>INDEX(Hosts!$A:$M, MATCH(Places!$B2238,Hosts!$A:$A,0), MATCH(Places!G$1,Hosts!$A$1:$M$1,0))</f>
        <v>Within an hour</v>
      </c>
      <c r="H2238" s="70">
        <f>INDEX(Hosts!$A:$M, MATCH(Places!$B2238,Hosts!$A:$A,0), MATCH(Places!H$1,Hosts!$A$1:$M$1,0))</f>
        <v>1</v>
      </c>
      <c r="I2238" s="70">
        <f>INDEX(Hosts!$A:$M, MATCH(Places!$B2238,Hosts!$A:$A,0), MATCH(Places!I$1,Hosts!$A$1:$M$1,0))</f>
        <v>1</v>
      </c>
      <c r="J2238" t="str">
        <f>INDEX(Hosts!$A:$M, MATCH(Places!$B2238,Hosts!$A:$A,0), MATCH(Places!J$1,Hosts!$A$1:$M$1,0))</f>
        <v>No</v>
      </c>
      <c r="K2238">
        <v>7</v>
      </c>
      <c r="L2238" t="str">
        <f>VLOOKUP($K2238,Neighborhoods!$A:$C,2,0)</f>
        <v>Brooklyn</v>
      </c>
      <c r="M2238" t="str">
        <f>VLOOKUP($K2238,Neighborhoods!$A:$C,3,0)</f>
        <v>Bedford-Stuyvesant</v>
      </c>
      <c r="N2238" t="str">
        <f>INDEX(Neighborhoods!$A:$C, MATCH(Places!$K2238,Neighborhoods!$A:$A,0), MATCH(Places!N$1,Neighborhoods!$A$1:$C$1,0))</f>
        <v>Brooklyn</v>
      </c>
      <c r="O2238" t="str">
        <f>INDEX(Neighborhoods!$A:$C, MATCH(Places!$K2238,Neighborhoods!$A:$A,0), MATCH(Places!O$1,Neighborhoods!$A$1:$C$1,0))</f>
        <v>Bedford-Stuyvesant</v>
      </c>
      <c r="P2238" t="s">
        <v>11822</v>
      </c>
      <c r="Q2238" t="str">
        <f t="shared" si="136"/>
        <v>No</v>
      </c>
      <c r="R2238">
        <v>4</v>
      </c>
      <c r="S2238" t="str">
        <f t="shared" si="137"/>
        <v>Medium</v>
      </c>
      <c r="T2238" s="50">
        <v>275</v>
      </c>
      <c r="U2238" s="70">
        <f t="shared" si="138"/>
        <v>0.04</v>
      </c>
      <c r="V2238" s="52">
        <v>4.71</v>
      </c>
      <c r="W2238" s="52" t="str" cm="1">
        <f t="array" ref="W2238">_xlfn.SWITCH(ROUND(V2238,0),5,"Excellent",4,"Good",3,"Ok","Bad")</f>
        <v>Excellent</v>
      </c>
      <c r="X2238">
        <v>7</v>
      </c>
      <c r="Y2238" t="str">
        <f t="shared" si="139"/>
        <v>No</v>
      </c>
      <c r="Z2238" s="68">
        <v>43382</v>
      </c>
      <c r="AA2238" s="68">
        <v>43833</v>
      </c>
      <c r="AB2238">
        <v>0</v>
      </c>
      <c r="AC2238" t="s">
        <v>15615</v>
      </c>
    </row>
    <row r="2239" spans="1:29" x14ac:dyDescent="0.3">
      <c r="A2239" t="s">
        <v>1652</v>
      </c>
      <c r="B2239">
        <v>3002</v>
      </c>
      <c r="C2239" t="str">
        <f>VLOOKUP($B2239,Hosts!$A:$M,10,0)</f>
        <v>Within an hour</v>
      </c>
      <c r="D2239" s="70">
        <f>VLOOKUP($B2239,Hosts!$A:$M,11,0)</f>
        <v>1</v>
      </c>
      <c r="E2239" s="70">
        <f>VLOOKUP($B2239,Hosts!$A:$M,12,0)</f>
        <v>0.98</v>
      </c>
      <c r="F2239" t="str">
        <f>VLOOKUP($B2239,Hosts!$A:$M,13,0)</f>
        <v>Yes</v>
      </c>
      <c r="G2239" t="str">
        <f>INDEX(Hosts!$A:$M, MATCH(Places!$B2239,Hosts!$A:$A,0), MATCH(Places!G$1,Hosts!$A$1:$M$1,0))</f>
        <v>Within an hour</v>
      </c>
      <c r="H2239" s="70">
        <f>INDEX(Hosts!$A:$M, MATCH(Places!$B2239,Hosts!$A:$A,0), MATCH(Places!H$1,Hosts!$A$1:$M$1,0))</f>
        <v>1</v>
      </c>
      <c r="I2239" s="70">
        <f>INDEX(Hosts!$A:$M, MATCH(Places!$B2239,Hosts!$A:$A,0), MATCH(Places!I$1,Hosts!$A$1:$M$1,0))</f>
        <v>0.98</v>
      </c>
      <c r="J2239" t="str">
        <f>INDEX(Hosts!$A:$M, MATCH(Places!$B2239,Hosts!$A:$A,0), MATCH(Places!J$1,Hosts!$A$1:$M$1,0))</f>
        <v>Yes</v>
      </c>
      <c r="K2239">
        <v>7</v>
      </c>
      <c r="L2239" t="str">
        <f>VLOOKUP($K2239,Neighborhoods!$A:$C,2,0)</f>
        <v>Brooklyn</v>
      </c>
      <c r="M2239" t="str">
        <f>VLOOKUP($K2239,Neighborhoods!$A:$C,3,0)</f>
        <v>Bedford-Stuyvesant</v>
      </c>
      <c r="N2239" t="str">
        <f>INDEX(Neighborhoods!$A:$C, MATCH(Places!$K2239,Neighborhoods!$A:$A,0), MATCH(Places!N$1,Neighborhoods!$A$1:$C$1,0))</f>
        <v>Brooklyn</v>
      </c>
      <c r="O2239" t="str">
        <f>INDEX(Neighborhoods!$A:$C, MATCH(Places!$K2239,Neighborhoods!$A:$A,0), MATCH(Places!O$1,Neighborhoods!$A$1:$C$1,0))</f>
        <v>Bedford-Stuyvesant</v>
      </c>
      <c r="P2239" t="s">
        <v>11822</v>
      </c>
      <c r="Q2239" t="str">
        <f t="shared" si="136"/>
        <v>No</v>
      </c>
      <c r="R2239">
        <v>6</v>
      </c>
      <c r="S2239" t="str">
        <f t="shared" si="137"/>
        <v>Large</v>
      </c>
      <c r="T2239" s="50">
        <v>192</v>
      </c>
      <c r="U2239" s="70">
        <f t="shared" si="138"/>
        <v>0.03</v>
      </c>
      <c r="V2239" s="52">
        <v>4.91</v>
      </c>
      <c r="W2239" s="52" t="str" cm="1">
        <f t="array" ref="W2239">_xlfn.SWITCH(ROUND(V2239,0),5,"Excellent",4,"Good",3,"Ok","Bad")</f>
        <v>Excellent</v>
      </c>
      <c r="X2239">
        <v>70</v>
      </c>
      <c r="Y2239" t="str">
        <f t="shared" si="139"/>
        <v>No</v>
      </c>
      <c r="Z2239" s="68">
        <v>42632</v>
      </c>
      <c r="AA2239" s="68">
        <v>44045</v>
      </c>
      <c r="AB2239">
        <v>67</v>
      </c>
      <c r="AC2239" t="s">
        <v>15615</v>
      </c>
    </row>
    <row r="2240" spans="1:29" x14ac:dyDescent="0.3">
      <c r="A2240" t="s">
        <v>14215</v>
      </c>
      <c r="B2240">
        <v>414</v>
      </c>
      <c r="C2240" t="str">
        <f>VLOOKUP($B2240,Hosts!$A:$M,10,0)</f>
        <v>A few days or more</v>
      </c>
      <c r="D2240" s="70">
        <f>VLOOKUP($B2240,Hosts!$A:$M,11,0)</f>
        <v>0.33</v>
      </c>
      <c r="E2240" s="70">
        <f>VLOOKUP($B2240,Hosts!$A:$M,12,0)</f>
        <v>0.85</v>
      </c>
      <c r="F2240" t="str">
        <f>VLOOKUP($B2240,Hosts!$A:$M,13,0)</f>
        <v>No</v>
      </c>
      <c r="G2240" t="str">
        <f>INDEX(Hosts!$A:$M, MATCH(Places!$B2240,Hosts!$A:$A,0), MATCH(Places!G$1,Hosts!$A$1:$M$1,0))</f>
        <v>A few days or more</v>
      </c>
      <c r="H2240" s="70">
        <f>INDEX(Hosts!$A:$M, MATCH(Places!$B2240,Hosts!$A:$A,0), MATCH(Places!H$1,Hosts!$A$1:$M$1,0))</f>
        <v>0.33</v>
      </c>
      <c r="I2240" s="70">
        <f>INDEX(Hosts!$A:$M, MATCH(Places!$B2240,Hosts!$A:$A,0), MATCH(Places!I$1,Hosts!$A$1:$M$1,0))</f>
        <v>0.85</v>
      </c>
      <c r="J2240" t="str">
        <f>INDEX(Hosts!$A:$M, MATCH(Places!$B2240,Hosts!$A:$A,0), MATCH(Places!J$1,Hosts!$A$1:$M$1,0))</f>
        <v>No</v>
      </c>
      <c r="K2240">
        <v>7</v>
      </c>
      <c r="L2240" t="str">
        <f>VLOOKUP($K2240,Neighborhoods!$A:$C,2,0)</f>
        <v>Brooklyn</v>
      </c>
      <c r="M2240" t="str">
        <f>VLOOKUP($K2240,Neighborhoods!$A:$C,3,0)</f>
        <v>Bedford-Stuyvesant</v>
      </c>
      <c r="N2240" t="str">
        <f>INDEX(Neighborhoods!$A:$C, MATCH(Places!$K2240,Neighborhoods!$A:$A,0), MATCH(Places!N$1,Neighborhoods!$A$1:$C$1,0))</f>
        <v>Brooklyn</v>
      </c>
      <c r="O2240" t="str">
        <f>INDEX(Neighborhoods!$A:$C, MATCH(Places!$K2240,Neighborhoods!$A:$A,0), MATCH(Places!O$1,Neighborhoods!$A$1:$C$1,0))</f>
        <v>Bedford-Stuyvesant</v>
      </c>
      <c r="P2240" t="s">
        <v>1</v>
      </c>
      <c r="Q2240" t="str">
        <f t="shared" si="136"/>
        <v>Yes</v>
      </c>
      <c r="R2240">
        <v>2</v>
      </c>
      <c r="S2240" t="str">
        <f t="shared" si="137"/>
        <v>Small</v>
      </c>
      <c r="T2240" s="50">
        <v>52</v>
      </c>
      <c r="U2240" s="70">
        <f t="shared" si="138"/>
        <v>0.03</v>
      </c>
      <c r="V2240" s="52">
        <v>4.75</v>
      </c>
      <c r="W2240" s="52" t="str" cm="1">
        <f t="array" ref="W2240">_xlfn.SWITCH(ROUND(V2240,0),5,"Excellent",4,"Good",3,"Ok","Bad")</f>
        <v>Excellent</v>
      </c>
      <c r="X2240">
        <v>16</v>
      </c>
      <c r="Y2240" t="str">
        <f t="shared" si="139"/>
        <v>No</v>
      </c>
      <c r="Z2240" s="68">
        <v>42633</v>
      </c>
      <c r="AA2240" s="68">
        <v>43897</v>
      </c>
      <c r="AB2240">
        <v>117</v>
      </c>
      <c r="AC2240" t="s">
        <v>15616</v>
      </c>
    </row>
    <row r="2241" spans="1:29" x14ac:dyDescent="0.3">
      <c r="A2241" t="s">
        <v>1653</v>
      </c>
      <c r="B2241">
        <v>612</v>
      </c>
      <c r="C2241" t="str">
        <f>VLOOKUP($B2241,Hosts!$A:$M,10,0)</f>
        <v>Within a day</v>
      </c>
      <c r="D2241" s="70">
        <f>VLOOKUP($B2241,Hosts!$A:$M,11,0)</f>
        <v>1</v>
      </c>
      <c r="E2241" s="70">
        <f>VLOOKUP($B2241,Hosts!$A:$M,12,0)</f>
        <v>0.43</v>
      </c>
      <c r="F2241" t="str">
        <f>VLOOKUP($B2241,Hosts!$A:$M,13,0)</f>
        <v>No</v>
      </c>
      <c r="G2241" t="str">
        <f>INDEX(Hosts!$A:$M, MATCH(Places!$B2241,Hosts!$A:$A,0), MATCH(Places!G$1,Hosts!$A$1:$M$1,0))</f>
        <v>Within a day</v>
      </c>
      <c r="H2241" s="70">
        <f>INDEX(Hosts!$A:$M, MATCH(Places!$B2241,Hosts!$A:$A,0), MATCH(Places!H$1,Hosts!$A$1:$M$1,0))</f>
        <v>1</v>
      </c>
      <c r="I2241" s="70">
        <f>INDEX(Hosts!$A:$M, MATCH(Places!$B2241,Hosts!$A:$A,0), MATCH(Places!I$1,Hosts!$A$1:$M$1,0))</f>
        <v>0.43</v>
      </c>
      <c r="J2241" t="str">
        <f>INDEX(Hosts!$A:$M, MATCH(Places!$B2241,Hosts!$A:$A,0), MATCH(Places!J$1,Hosts!$A$1:$M$1,0))</f>
        <v>No</v>
      </c>
      <c r="K2241">
        <v>8</v>
      </c>
      <c r="L2241" t="str">
        <f>VLOOKUP($K2241,Neighborhoods!$A:$C,2,0)</f>
        <v>Brooklyn</v>
      </c>
      <c r="M2241" t="str">
        <f>VLOOKUP($K2241,Neighborhoods!$A:$C,3,0)</f>
        <v>Bushwick</v>
      </c>
      <c r="N2241" t="str">
        <f>INDEX(Neighborhoods!$A:$C, MATCH(Places!$K2241,Neighborhoods!$A:$A,0), MATCH(Places!N$1,Neighborhoods!$A$1:$C$1,0))</f>
        <v>Brooklyn</v>
      </c>
      <c r="O2241" t="str">
        <f>INDEX(Neighborhoods!$A:$C, MATCH(Places!$K2241,Neighborhoods!$A:$A,0), MATCH(Places!O$1,Neighborhoods!$A$1:$C$1,0))</f>
        <v>Bushwick</v>
      </c>
      <c r="P2241" t="s">
        <v>11822</v>
      </c>
      <c r="Q2241" t="str">
        <f t="shared" si="136"/>
        <v>No</v>
      </c>
      <c r="R2241">
        <v>2</v>
      </c>
      <c r="S2241" t="str">
        <f t="shared" si="137"/>
        <v>Small</v>
      </c>
      <c r="T2241" s="50">
        <v>120</v>
      </c>
      <c r="U2241" s="70">
        <f t="shared" si="138"/>
        <v>0.03</v>
      </c>
      <c r="V2241" s="52">
        <v>4.71</v>
      </c>
      <c r="W2241" s="52" t="str" cm="1">
        <f t="array" ref="W2241">_xlfn.SWITCH(ROUND(V2241,0),5,"Excellent",4,"Good",3,"Ok","Bad")</f>
        <v>Excellent</v>
      </c>
      <c r="X2241">
        <v>28</v>
      </c>
      <c r="Y2241" t="str">
        <f t="shared" si="139"/>
        <v>No</v>
      </c>
      <c r="Z2241" s="68">
        <v>42639</v>
      </c>
      <c r="AA2241" s="68">
        <v>43821</v>
      </c>
      <c r="AB2241">
        <v>263</v>
      </c>
      <c r="AC2241" t="s">
        <v>15615</v>
      </c>
    </row>
    <row r="2242" spans="1:29" x14ac:dyDescent="0.3">
      <c r="A2242" t="s">
        <v>1654</v>
      </c>
      <c r="B2242">
        <v>940</v>
      </c>
      <c r="C2242" t="str">
        <f>VLOOKUP($B2242,Hosts!$A:$M,10,0)</f>
        <v>Within a day</v>
      </c>
      <c r="D2242" s="70">
        <f>VLOOKUP($B2242,Hosts!$A:$M,11,0)</f>
        <v>0.67</v>
      </c>
      <c r="E2242" s="70">
        <f>VLOOKUP($B2242,Hosts!$A:$M,12,0)</f>
        <v>0.86</v>
      </c>
      <c r="F2242" t="str">
        <f>VLOOKUP($B2242,Hosts!$A:$M,13,0)</f>
        <v>No</v>
      </c>
      <c r="G2242" t="str">
        <f>INDEX(Hosts!$A:$M, MATCH(Places!$B2242,Hosts!$A:$A,0), MATCH(Places!G$1,Hosts!$A$1:$M$1,0))</f>
        <v>Within a day</v>
      </c>
      <c r="H2242" s="70">
        <f>INDEX(Hosts!$A:$M, MATCH(Places!$B2242,Hosts!$A:$A,0), MATCH(Places!H$1,Hosts!$A$1:$M$1,0))</f>
        <v>0.67</v>
      </c>
      <c r="I2242" s="70">
        <f>INDEX(Hosts!$A:$M, MATCH(Places!$B2242,Hosts!$A:$A,0), MATCH(Places!I$1,Hosts!$A$1:$M$1,0))</f>
        <v>0.86</v>
      </c>
      <c r="J2242" t="str">
        <f>INDEX(Hosts!$A:$M, MATCH(Places!$B2242,Hosts!$A:$A,0), MATCH(Places!J$1,Hosts!$A$1:$M$1,0))</f>
        <v>No</v>
      </c>
      <c r="K2242">
        <v>16</v>
      </c>
      <c r="L2242" t="str">
        <f>VLOOKUP($K2242,Neighborhoods!$A:$C,2,0)</f>
        <v>Manhattan</v>
      </c>
      <c r="M2242" t="str">
        <f>VLOOKUP($K2242,Neighborhoods!$A:$C,3,0)</f>
        <v>Harlem</v>
      </c>
      <c r="N2242" t="str">
        <f>INDEX(Neighborhoods!$A:$C, MATCH(Places!$K2242,Neighborhoods!$A:$A,0), MATCH(Places!N$1,Neighborhoods!$A$1:$C$1,0))</f>
        <v>Manhattan</v>
      </c>
      <c r="O2242" t="str">
        <f>INDEX(Neighborhoods!$A:$C, MATCH(Places!$K2242,Neighborhoods!$A:$A,0), MATCH(Places!O$1,Neighborhoods!$A$1:$C$1,0))</f>
        <v>Harlem</v>
      </c>
      <c r="P2242" t="s">
        <v>11822</v>
      </c>
      <c r="Q2242" t="str">
        <f t="shared" si="136"/>
        <v>No</v>
      </c>
      <c r="R2242">
        <v>4</v>
      </c>
      <c r="S2242" t="str">
        <f t="shared" si="137"/>
        <v>Medium</v>
      </c>
      <c r="T2242" s="50">
        <v>200</v>
      </c>
      <c r="U2242" s="70">
        <f t="shared" si="138"/>
        <v>0.04</v>
      </c>
      <c r="V2242" s="52">
        <v>4.7300000000000004</v>
      </c>
      <c r="W2242" s="52" t="str" cm="1">
        <f t="array" ref="W2242">_xlfn.SWITCH(ROUND(V2242,0),5,"Excellent",4,"Good",3,"Ok","Bad")</f>
        <v>Excellent</v>
      </c>
      <c r="X2242">
        <v>15</v>
      </c>
      <c r="Y2242" t="str">
        <f t="shared" si="139"/>
        <v>No</v>
      </c>
      <c r="Z2242" s="68">
        <v>43663</v>
      </c>
      <c r="AA2242" s="68">
        <v>43898</v>
      </c>
      <c r="AB2242">
        <v>74</v>
      </c>
      <c r="AC2242" t="s">
        <v>15615</v>
      </c>
    </row>
    <row r="2243" spans="1:29" x14ac:dyDescent="0.3">
      <c r="A2243" t="s">
        <v>1655</v>
      </c>
      <c r="B2243">
        <v>2028</v>
      </c>
      <c r="C2243" t="str">
        <f>VLOOKUP($B2243,Hosts!$A:$M,10,0)</f>
        <v>Within an hour</v>
      </c>
      <c r="D2243" s="70">
        <f>VLOOKUP($B2243,Hosts!$A:$M,11,0)</f>
        <v>1</v>
      </c>
      <c r="E2243" s="70">
        <f>VLOOKUP($B2243,Hosts!$A:$M,12,0)</f>
        <v>0.98</v>
      </c>
      <c r="F2243" t="str">
        <f>VLOOKUP($B2243,Hosts!$A:$M,13,0)</f>
        <v>No</v>
      </c>
      <c r="G2243" t="str">
        <f>INDEX(Hosts!$A:$M, MATCH(Places!$B2243,Hosts!$A:$A,0), MATCH(Places!G$1,Hosts!$A$1:$M$1,0))</f>
        <v>Within an hour</v>
      </c>
      <c r="H2243" s="70">
        <f>INDEX(Hosts!$A:$M, MATCH(Places!$B2243,Hosts!$A:$A,0), MATCH(Places!H$1,Hosts!$A$1:$M$1,0))</f>
        <v>1</v>
      </c>
      <c r="I2243" s="70">
        <f>INDEX(Hosts!$A:$M, MATCH(Places!$B2243,Hosts!$A:$A,0), MATCH(Places!I$1,Hosts!$A$1:$M$1,0))</f>
        <v>0.98</v>
      </c>
      <c r="J2243" t="str">
        <f>INDEX(Hosts!$A:$M, MATCH(Places!$B2243,Hosts!$A:$A,0), MATCH(Places!J$1,Hosts!$A$1:$M$1,0))</f>
        <v>No</v>
      </c>
      <c r="K2243">
        <v>7</v>
      </c>
      <c r="L2243" t="str">
        <f>VLOOKUP($K2243,Neighborhoods!$A:$C,2,0)</f>
        <v>Brooklyn</v>
      </c>
      <c r="M2243" t="str">
        <f>VLOOKUP($K2243,Neighborhoods!$A:$C,3,0)</f>
        <v>Bedford-Stuyvesant</v>
      </c>
      <c r="N2243" t="str">
        <f>INDEX(Neighborhoods!$A:$C, MATCH(Places!$K2243,Neighborhoods!$A:$A,0), MATCH(Places!N$1,Neighborhoods!$A$1:$C$1,0))</f>
        <v>Brooklyn</v>
      </c>
      <c r="O2243" t="str">
        <f>INDEX(Neighborhoods!$A:$C, MATCH(Places!$K2243,Neighborhoods!$A:$A,0), MATCH(Places!O$1,Neighborhoods!$A$1:$C$1,0))</f>
        <v>Bedford-Stuyvesant</v>
      </c>
      <c r="P2243" t="s">
        <v>1</v>
      </c>
      <c r="Q2243" t="str">
        <f t="shared" ref="Q2243:Q2306" si="140">IF(OR(P2243="Private room",P2243="Shared room"),"Yes","No")</f>
        <v>Yes</v>
      </c>
      <c r="R2243">
        <v>1</v>
      </c>
      <c r="S2243" t="str">
        <f t="shared" ref="S2243:S2306" si="141">IF(R2243&lt;=2,"Small",IF(R2243&lt;=5,"Medium","Large"))</f>
        <v>Small</v>
      </c>
      <c r="T2243" s="50">
        <v>50</v>
      </c>
      <c r="U2243" s="70">
        <f t="shared" ref="U2243:U2306" si="142">VLOOKUP($T2243,$AF$1:$AG$5,2)</f>
        <v>0.03</v>
      </c>
      <c r="V2243" s="52">
        <v>4.9800000000000004</v>
      </c>
      <c r="W2243" s="52" t="str" cm="1">
        <f t="array" ref="W2243">_xlfn.SWITCH(ROUND(V2243,0),5,"Excellent",4,"Good",3,"Ok","Bad")</f>
        <v>Excellent</v>
      </c>
      <c r="X2243">
        <v>85</v>
      </c>
      <c r="Y2243" t="str">
        <f t="shared" ref="Y2243:Y2306" si="143">IF(AND(V2243&gt;4.8,X2243&gt;100),"Yes","No")</f>
        <v>No</v>
      </c>
      <c r="Z2243" s="68">
        <v>42664</v>
      </c>
      <c r="AA2243" s="68">
        <v>44036</v>
      </c>
      <c r="AB2243">
        <v>335</v>
      </c>
      <c r="AC2243" t="s">
        <v>15616</v>
      </c>
    </row>
    <row r="2244" spans="1:29" x14ac:dyDescent="0.3">
      <c r="A2244" t="s">
        <v>14311</v>
      </c>
      <c r="B2244">
        <v>2709</v>
      </c>
      <c r="C2244" t="str">
        <f>VLOOKUP($B2244,Hosts!$A:$M,10,0)</f>
        <v>Within an hour</v>
      </c>
      <c r="D2244" s="70">
        <f>VLOOKUP($B2244,Hosts!$A:$M,11,0)</f>
        <v>1</v>
      </c>
      <c r="E2244" s="70">
        <f>VLOOKUP($B2244,Hosts!$A:$M,12,0)</f>
        <v>1</v>
      </c>
      <c r="F2244" t="str">
        <f>VLOOKUP($B2244,Hosts!$A:$M,13,0)</f>
        <v>Yes</v>
      </c>
      <c r="G2244" t="str">
        <f>INDEX(Hosts!$A:$M, MATCH(Places!$B2244,Hosts!$A:$A,0), MATCH(Places!G$1,Hosts!$A$1:$M$1,0))</f>
        <v>Within an hour</v>
      </c>
      <c r="H2244" s="70">
        <f>INDEX(Hosts!$A:$M, MATCH(Places!$B2244,Hosts!$A:$A,0), MATCH(Places!H$1,Hosts!$A$1:$M$1,0))</f>
        <v>1</v>
      </c>
      <c r="I2244" s="70">
        <f>INDEX(Hosts!$A:$M, MATCH(Places!$B2244,Hosts!$A:$A,0), MATCH(Places!I$1,Hosts!$A$1:$M$1,0))</f>
        <v>1</v>
      </c>
      <c r="J2244" t="str">
        <f>INDEX(Hosts!$A:$M, MATCH(Places!$B2244,Hosts!$A:$A,0), MATCH(Places!J$1,Hosts!$A$1:$M$1,0))</f>
        <v>Yes</v>
      </c>
      <c r="K2244">
        <v>20</v>
      </c>
      <c r="L2244" t="str">
        <f>VLOOKUP($K2244,Neighborhoods!$A:$C,2,0)</f>
        <v>Manhattan</v>
      </c>
      <c r="M2244" t="str">
        <f>VLOOKUP($K2244,Neighborhoods!$A:$C,3,0)</f>
        <v>Upper West Side</v>
      </c>
      <c r="N2244" t="str">
        <f>INDEX(Neighborhoods!$A:$C, MATCH(Places!$K2244,Neighborhoods!$A:$A,0), MATCH(Places!N$1,Neighborhoods!$A$1:$C$1,0))</f>
        <v>Manhattan</v>
      </c>
      <c r="O2244" t="str">
        <f>INDEX(Neighborhoods!$A:$C, MATCH(Places!$K2244,Neighborhoods!$A:$A,0), MATCH(Places!O$1,Neighborhoods!$A$1:$C$1,0))</f>
        <v>Upper West Side</v>
      </c>
      <c r="P2244" t="s">
        <v>1</v>
      </c>
      <c r="Q2244" t="str">
        <f t="shared" si="140"/>
        <v>Yes</v>
      </c>
      <c r="R2244">
        <v>1</v>
      </c>
      <c r="S2244" t="str">
        <f t="shared" si="141"/>
        <v>Small</v>
      </c>
      <c r="T2244" s="50">
        <v>80</v>
      </c>
      <c r="U2244" s="70">
        <f t="shared" si="142"/>
        <v>0.03</v>
      </c>
      <c r="V2244" s="52">
        <v>5</v>
      </c>
      <c r="W2244" s="52" t="str" cm="1">
        <f t="array" ref="W2244">_xlfn.SWITCH(ROUND(V2244,0),5,"Excellent",4,"Good",3,"Ok","Bad")</f>
        <v>Excellent</v>
      </c>
      <c r="X2244">
        <v>3</v>
      </c>
      <c r="Y2244" t="str">
        <f t="shared" si="143"/>
        <v>No</v>
      </c>
      <c r="Z2244" s="68">
        <v>42695</v>
      </c>
      <c r="AA2244" s="68">
        <v>42973</v>
      </c>
      <c r="AB2244">
        <v>363</v>
      </c>
      <c r="AC2244" t="s">
        <v>15615</v>
      </c>
    </row>
    <row r="2245" spans="1:29" x14ac:dyDescent="0.3">
      <c r="A2245" t="s">
        <v>1656</v>
      </c>
      <c r="B2245">
        <v>1448</v>
      </c>
      <c r="C2245" t="str">
        <f>VLOOKUP($B2245,Hosts!$A:$M,10,0)</f>
        <v>Within a few hours</v>
      </c>
      <c r="D2245" s="70">
        <f>VLOOKUP($B2245,Hosts!$A:$M,11,0)</f>
        <v>1</v>
      </c>
      <c r="E2245" s="70">
        <f>VLOOKUP($B2245,Hosts!$A:$M,12,0)</f>
        <v>0.72</v>
      </c>
      <c r="F2245" t="str">
        <f>VLOOKUP($B2245,Hosts!$A:$M,13,0)</f>
        <v>Yes</v>
      </c>
      <c r="G2245" t="str">
        <f>INDEX(Hosts!$A:$M, MATCH(Places!$B2245,Hosts!$A:$A,0), MATCH(Places!G$1,Hosts!$A$1:$M$1,0))</f>
        <v>Within a few hours</v>
      </c>
      <c r="H2245" s="70">
        <f>INDEX(Hosts!$A:$M, MATCH(Places!$B2245,Hosts!$A:$A,0), MATCH(Places!H$1,Hosts!$A$1:$M$1,0))</f>
        <v>1</v>
      </c>
      <c r="I2245" s="70">
        <f>INDEX(Hosts!$A:$M, MATCH(Places!$B2245,Hosts!$A:$A,0), MATCH(Places!I$1,Hosts!$A$1:$M$1,0))</f>
        <v>0.72</v>
      </c>
      <c r="J2245" t="str">
        <f>INDEX(Hosts!$A:$M, MATCH(Places!$B2245,Hosts!$A:$A,0), MATCH(Places!J$1,Hosts!$A$1:$M$1,0))</f>
        <v>Yes</v>
      </c>
      <c r="K2245">
        <v>21</v>
      </c>
      <c r="L2245" t="str">
        <f>VLOOKUP($K2245,Neighborhoods!$A:$C,2,0)</f>
        <v>Queens</v>
      </c>
      <c r="M2245" t="str">
        <f>VLOOKUP($K2245,Neighborhoods!$A:$C,3,0)</f>
        <v>Astoria</v>
      </c>
      <c r="N2245" t="str">
        <f>INDEX(Neighborhoods!$A:$C, MATCH(Places!$K2245,Neighborhoods!$A:$A,0), MATCH(Places!N$1,Neighborhoods!$A$1:$C$1,0))</f>
        <v>Queens</v>
      </c>
      <c r="O2245" t="str">
        <f>INDEX(Neighborhoods!$A:$C, MATCH(Places!$K2245,Neighborhoods!$A:$A,0), MATCH(Places!O$1,Neighborhoods!$A$1:$C$1,0))</f>
        <v>Astoria</v>
      </c>
      <c r="P2245" t="s">
        <v>11822</v>
      </c>
      <c r="Q2245" t="str">
        <f t="shared" si="140"/>
        <v>No</v>
      </c>
      <c r="R2245">
        <v>3</v>
      </c>
      <c r="S2245" t="str">
        <f t="shared" si="141"/>
        <v>Medium</v>
      </c>
      <c r="T2245" s="50">
        <v>116</v>
      </c>
      <c r="U2245" s="70">
        <f t="shared" si="142"/>
        <v>0.03</v>
      </c>
      <c r="V2245" s="52">
        <v>5</v>
      </c>
      <c r="W2245" s="52" t="str" cm="1">
        <f t="array" ref="W2245">_xlfn.SWITCH(ROUND(V2245,0),5,"Excellent",4,"Good",3,"Ok","Bad")</f>
        <v>Excellent</v>
      </c>
      <c r="X2245">
        <v>58</v>
      </c>
      <c r="Y2245" t="str">
        <f t="shared" si="143"/>
        <v>No</v>
      </c>
      <c r="Z2245" s="68">
        <v>42632</v>
      </c>
      <c r="AA2245" s="68">
        <v>43837</v>
      </c>
      <c r="AB2245">
        <v>360</v>
      </c>
      <c r="AC2245" t="s">
        <v>15615</v>
      </c>
    </row>
    <row r="2246" spans="1:29" x14ac:dyDescent="0.3">
      <c r="A2246" t="s">
        <v>13136</v>
      </c>
      <c r="B2246">
        <v>3000</v>
      </c>
      <c r="C2246" t="str">
        <f>VLOOKUP($B2246,Hosts!$A:$M,10,0)</f>
        <v>A few days or more</v>
      </c>
      <c r="D2246" s="70">
        <f>VLOOKUP($B2246,Hosts!$A:$M,11,0)</f>
        <v>0</v>
      </c>
      <c r="E2246" s="70">
        <f>VLOOKUP($B2246,Hosts!$A:$M,12,0)</f>
        <v>0.91</v>
      </c>
      <c r="F2246" t="str">
        <f>VLOOKUP($B2246,Hosts!$A:$M,13,0)</f>
        <v>No</v>
      </c>
      <c r="G2246" t="str">
        <f>INDEX(Hosts!$A:$M, MATCH(Places!$B2246,Hosts!$A:$A,0), MATCH(Places!G$1,Hosts!$A$1:$M$1,0))</f>
        <v>A few days or more</v>
      </c>
      <c r="H2246" s="70">
        <f>INDEX(Hosts!$A:$M, MATCH(Places!$B2246,Hosts!$A:$A,0), MATCH(Places!H$1,Hosts!$A$1:$M$1,0))</f>
        <v>0</v>
      </c>
      <c r="I2246" s="70">
        <f>INDEX(Hosts!$A:$M, MATCH(Places!$B2246,Hosts!$A:$A,0), MATCH(Places!I$1,Hosts!$A$1:$M$1,0))</f>
        <v>0.91</v>
      </c>
      <c r="J2246" t="str">
        <f>INDEX(Hosts!$A:$M, MATCH(Places!$B2246,Hosts!$A:$A,0), MATCH(Places!J$1,Hosts!$A$1:$M$1,0))</f>
        <v>No</v>
      </c>
      <c r="K2246">
        <v>14</v>
      </c>
      <c r="L2246" t="str">
        <f>VLOOKUP($K2246,Neighborhoods!$A:$C,2,0)</f>
        <v>Manhattan</v>
      </c>
      <c r="M2246" t="str">
        <f>VLOOKUP($K2246,Neighborhoods!$A:$C,3,0)</f>
        <v>East Harlem</v>
      </c>
      <c r="N2246" t="str">
        <f>INDEX(Neighborhoods!$A:$C, MATCH(Places!$K2246,Neighborhoods!$A:$A,0), MATCH(Places!N$1,Neighborhoods!$A$1:$C$1,0))</f>
        <v>Manhattan</v>
      </c>
      <c r="O2246" t="str">
        <f>INDEX(Neighborhoods!$A:$C, MATCH(Places!$K2246,Neighborhoods!$A:$A,0), MATCH(Places!O$1,Neighborhoods!$A$1:$C$1,0))</f>
        <v>East Harlem</v>
      </c>
      <c r="P2246" t="s">
        <v>11822</v>
      </c>
      <c r="Q2246" t="str">
        <f t="shared" si="140"/>
        <v>No</v>
      </c>
      <c r="R2246">
        <v>3</v>
      </c>
      <c r="S2246" t="str">
        <f t="shared" si="141"/>
        <v>Medium</v>
      </c>
      <c r="T2246" s="50">
        <v>112</v>
      </c>
      <c r="U2246" s="70">
        <f t="shared" si="142"/>
        <v>0.03</v>
      </c>
      <c r="V2246" s="52">
        <v>5</v>
      </c>
      <c r="W2246" s="52" t="str" cm="1">
        <f t="array" ref="W2246">_xlfn.SWITCH(ROUND(V2246,0),5,"Excellent",4,"Good",3,"Ok","Bad")</f>
        <v>Excellent</v>
      </c>
      <c r="X2246">
        <v>6</v>
      </c>
      <c r="Y2246" t="str">
        <f t="shared" si="143"/>
        <v>No</v>
      </c>
      <c r="Z2246" s="68">
        <v>43811</v>
      </c>
      <c r="AA2246" s="68">
        <v>43899</v>
      </c>
      <c r="AB2246">
        <v>41</v>
      </c>
      <c r="AC2246" t="s">
        <v>15615</v>
      </c>
    </row>
    <row r="2247" spans="1:29" x14ac:dyDescent="0.3">
      <c r="A2247" t="s">
        <v>15520</v>
      </c>
      <c r="B2247">
        <v>2999</v>
      </c>
      <c r="C2247" t="str">
        <f>VLOOKUP($B2247,Hosts!$A:$M,10,0)</f>
        <v>Within a few hours</v>
      </c>
      <c r="D2247" s="70">
        <f>VLOOKUP($B2247,Hosts!$A:$M,11,0)</f>
        <v>0.93</v>
      </c>
      <c r="E2247" s="70">
        <f>VLOOKUP($B2247,Hosts!$A:$M,12,0)</f>
        <v>0.83</v>
      </c>
      <c r="F2247" t="str">
        <f>VLOOKUP($B2247,Hosts!$A:$M,13,0)</f>
        <v>No</v>
      </c>
      <c r="G2247" t="str">
        <f>INDEX(Hosts!$A:$M, MATCH(Places!$B2247,Hosts!$A:$A,0), MATCH(Places!G$1,Hosts!$A$1:$M$1,0))</f>
        <v>Within a few hours</v>
      </c>
      <c r="H2247" s="70">
        <f>INDEX(Hosts!$A:$M, MATCH(Places!$B2247,Hosts!$A:$A,0), MATCH(Places!H$1,Hosts!$A$1:$M$1,0))</f>
        <v>0.93</v>
      </c>
      <c r="I2247" s="70">
        <f>INDEX(Hosts!$A:$M, MATCH(Places!$B2247,Hosts!$A:$A,0), MATCH(Places!I$1,Hosts!$A$1:$M$1,0))</f>
        <v>0.83</v>
      </c>
      <c r="J2247" t="str">
        <f>INDEX(Hosts!$A:$M, MATCH(Places!$B2247,Hosts!$A:$A,0), MATCH(Places!J$1,Hosts!$A$1:$M$1,0))</f>
        <v>No</v>
      </c>
      <c r="K2247">
        <v>12</v>
      </c>
      <c r="L2247" t="str">
        <f>VLOOKUP($K2247,Neighborhoods!$A:$C,2,0)</f>
        <v>Brooklyn</v>
      </c>
      <c r="M2247" t="str">
        <f>VLOOKUP($K2247,Neighborhoods!$A:$C,3,0)</f>
        <v>Williamsburg</v>
      </c>
      <c r="N2247" t="str">
        <f>INDEX(Neighborhoods!$A:$C, MATCH(Places!$K2247,Neighborhoods!$A:$A,0), MATCH(Places!N$1,Neighborhoods!$A$1:$C$1,0))</f>
        <v>Brooklyn</v>
      </c>
      <c r="O2247" t="str">
        <f>INDEX(Neighborhoods!$A:$C, MATCH(Places!$K2247,Neighborhoods!$A:$A,0), MATCH(Places!O$1,Neighborhoods!$A$1:$C$1,0))</f>
        <v>Williamsburg</v>
      </c>
      <c r="P2247" t="s">
        <v>11822</v>
      </c>
      <c r="Q2247" t="str">
        <f t="shared" si="140"/>
        <v>No</v>
      </c>
      <c r="R2247">
        <v>5</v>
      </c>
      <c r="S2247" t="str">
        <f t="shared" si="141"/>
        <v>Medium</v>
      </c>
      <c r="T2247" s="50">
        <v>82</v>
      </c>
      <c r="U2247" s="70">
        <f t="shared" si="142"/>
        <v>0.03</v>
      </c>
      <c r="V2247" s="52">
        <v>4.88</v>
      </c>
      <c r="W2247" s="52" t="str" cm="1">
        <f t="array" ref="W2247">_xlfn.SWITCH(ROUND(V2247,0),5,"Excellent",4,"Good",3,"Ok","Bad")</f>
        <v>Excellent</v>
      </c>
      <c r="X2247">
        <v>234</v>
      </c>
      <c r="Y2247" t="str">
        <f t="shared" si="143"/>
        <v>Yes</v>
      </c>
      <c r="Z2247" s="68">
        <v>42627</v>
      </c>
      <c r="AA2247" s="68">
        <v>44046</v>
      </c>
      <c r="AB2247">
        <v>127</v>
      </c>
      <c r="AC2247" t="s">
        <v>15615</v>
      </c>
    </row>
    <row r="2248" spans="1:29" x14ac:dyDescent="0.3">
      <c r="A2248" t="s">
        <v>1657</v>
      </c>
      <c r="B2248">
        <v>1082</v>
      </c>
      <c r="C2248" t="str">
        <f>VLOOKUP($B2248,Hosts!$A:$M,10,0)</f>
        <v>Within an hour</v>
      </c>
      <c r="D2248" s="70">
        <f>VLOOKUP($B2248,Hosts!$A:$M,11,0)</f>
        <v>1</v>
      </c>
      <c r="E2248" s="70">
        <f>VLOOKUP($B2248,Hosts!$A:$M,12,0)</f>
        <v>1</v>
      </c>
      <c r="F2248" t="str">
        <f>VLOOKUP($B2248,Hosts!$A:$M,13,0)</f>
        <v>Yes</v>
      </c>
      <c r="G2248" t="str">
        <f>INDEX(Hosts!$A:$M, MATCH(Places!$B2248,Hosts!$A:$A,0), MATCH(Places!G$1,Hosts!$A$1:$M$1,0))</f>
        <v>Within an hour</v>
      </c>
      <c r="H2248" s="70">
        <f>INDEX(Hosts!$A:$M, MATCH(Places!$B2248,Hosts!$A:$A,0), MATCH(Places!H$1,Hosts!$A$1:$M$1,0))</f>
        <v>1</v>
      </c>
      <c r="I2248" s="70">
        <f>INDEX(Hosts!$A:$M, MATCH(Places!$B2248,Hosts!$A:$A,0), MATCH(Places!I$1,Hosts!$A$1:$M$1,0))</f>
        <v>1</v>
      </c>
      <c r="J2248" t="str">
        <f>INDEX(Hosts!$A:$M, MATCH(Places!$B2248,Hosts!$A:$A,0), MATCH(Places!J$1,Hosts!$A$1:$M$1,0))</f>
        <v>Yes</v>
      </c>
      <c r="K2248">
        <v>9</v>
      </c>
      <c r="L2248" t="str">
        <f>VLOOKUP($K2248,Neighborhoods!$A:$C,2,0)</f>
        <v>Brooklyn</v>
      </c>
      <c r="M2248" t="str">
        <f>VLOOKUP($K2248,Neighborhoods!$A:$C,3,0)</f>
        <v>Crown Heights</v>
      </c>
      <c r="N2248" t="str">
        <f>INDEX(Neighborhoods!$A:$C, MATCH(Places!$K2248,Neighborhoods!$A:$A,0), MATCH(Places!N$1,Neighborhoods!$A$1:$C$1,0))</f>
        <v>Brooklyn</v>
      </c>
      <c r="O2248" t="str">
        <f>INDEX(Neighborhoods!$A:$C, MATCH(Places!$K2248,Neighborhoods!$A:$A,0), MATCH(Places!O$1,Neighborhoods!$A$1:$C$1,0))</f>
        <v>Crown Heights</v>
      </c>
      <c r="P2248" t="s">
        <v>11822</v>
      </c>
      <c r="Q2248" t="str">
        <f t="shared" si="140"/>
        <v>No</v>
      </c>
      <c r="R2248">
        <v>6</v>
      </c>
      <c r="S2248" t="str">
        <f t="shared" si="141"/>
        <v>Large</v>
      </c>
      <c r="T2248" s="50">
        <v>84</v>
      </c>
      <c r="U2248" s="70">
        <f t="shared" si="142"/>
        <v>0.03</v>
      </c>
      <c r="V2248" s="52">
        <v>4.8899999999999997</v>
      </c>
      <c r="W2248" s="52" t="str" cm="1">
        <f t="array" ref="W2248">_xlfn.SWITCH(ROUND(V2248,0),5,"Excellent",4,"Good",3,"Ok","Bad")</f>
        <v>Excellent</v>
      </c>
      <c r="X2248">
        <v>178</v>
      </c>
      <c r="Y2248" t="str">
        <f t="shared" si="143"/>
        <v>Yes</v>
      </c>
      <c r="Z2248" s="68">
        <v>42646</v>
      </c>
      <c r="AA2248" s="68">
        <v>43996</v>
      </c>
      <c r="AB2248">
        <v>20</v>
      </c>
      <c r="AC2248" t="s">
        <v>15616</v>
      </c>
    </row>
    <row r="2249" spans="1:29" x14ac:dyDescent="0.3">
      <c r="A2249" t="s">
        <v>1658</v>
      </c>
      <c r="B2249">
        <v>1289</v>
      </c>
      <c r="C2249" t="str">
        <f>VLOOKUP($B2249,Hosts!$A:$M,10,0)</f>
        <v>Within a day</v>
      </c>
      <c r="D2249" s="70">
        <f>VLOOKUP($B2249,Hosts!$A:$M,11,0)</f>
        <v>1</v>
      </c>
      <c r="E2249" s="70">
        <f>VLOOKUP($B2249,Hosts!$A:$M,12,0)</f>
        <v>0.89</v>
      </c>
      <c r="F2249" t="str">
        <f>VLOOKUP($B2249,Hosts!$A:$M,13,0)</f>
        <v>Yes</v>
      </c>
      <c r="G2249" t="str">
        <f>INDEX(Hosts!$A:$M, MATCH(Places!$B2249,Hosts!$A:$A,0), MATCH(Places!G$1,Hosts!$A$1:$M$1,0))</f>
        <v>Within a day</v>
      </c>
      <c r="H2249" s="70">
        <f>INDEX(Hosts!$A:$M, MATCH(Places!$B2249,Hosts!$A:$A,0), MATCH(Places!H$1,Hosts!$A$1:$M$1,0))</f>
        <v>1</v>
      </c>
      <c r="I2249" s="70">
        <f>INDEX(Hosts!$A:$M, MATCH(Places!$B2249,Hosts!$A:$A,0), MATCH(Places!I$1,Hosts!$A$1:$M$1,0))</f>
        <v>0.89</v>
      </c>
      <c r="J2249" t="str">
        <f>INDEX(Hosts!$A:$M, MATCH(Places!$B2249,Hosts!$A:$A,0), MATCH(Places!J$1,Hosts!$A$1:$M$1,0))</f>
        <v>Yes</v>
      </c>
      <c r="K2249">
        <v>14</v>
      </c>
      <c r="L2249" t="str">
        <f>VLOOKUP($K2249,Neighborhoods!$A:$C,2,0)</f>
        <v>Manhattan</v>
      </c>
      <c r="M2249" t="str">
        <f>VLOOKUP($K2249,Neighborhoods!$A:$C,3,0)</f>
        <v>East Harlem</v>
      </c>
      <c r="N2249" t="str">
        <f>INDEX(Neighborhoods!$A:$C, MATCH(Places!$K2249,Neighborhoods!$A:$A,0), MATCH(Places!N$1,Neighborhoods!$A$1:$C$1,0))</f>
        <v>Manhattan</v>
      </c>
      <c r="O2249" t="str">
        <f>INDEX(Neighborhoods!$A:$C, MATCH(Places!$K2249,Neighborhoods!$A:$A,0), MATCH(Places!O$1,Neighborhoods!$A$1:$C$1,0))</f>
        <v>East Harlem</v>
      </c>
      <c r="P2249" t="s">
        <v>1</v>
      </c>
      <c r="Q2249" t="str">
        <f t="shared" si="140"/>
        <v>Yes</v>
      </c>
      <c r="R2249">
        <v>1</v>
      </c>
      <c r="S2249" t="str">
        <f t="shared" si="141"/>
        <v>Small</v>
      </c>
      <c r="T2249" s="50">
        <v>47</v>
      </c>
      <c r="U2249" s="70">
        <f t="shared" si="142"/>
        <v>0.03</v>
      </c>
      <c r="V2249" s="52">
        <v>4.9000000000000004</v>
      </c>
      <c r="W2249" s="52" t="str" cm="1">
        <f t="array" ref="W2249">_xlfn.SWITCH(ROUND(V2249,0),5,"Excellent",4,"Good",3,"Ok","Bad")</f>
        <v>Excellent</v>
      </c>
      <c r="X2249">
        <v>10</v>
      </c>
      <c r="Y2249" t="str">
        <f t="shared" si="143"/>
        <v>No</v>
      </c>
      <c r="Z2249" s="68">
        <v>42639</v>
      </c>
      <c r="AA2249" s="68">
        <v>43791</v>
      </c>
      <c r="AB2249">
        <v>302</v>
      </c>
      <c r="AC2249" t="s">
        <v>15615</v>
      </c>
    </row>
    <row r="2250" spans="1:29" x14ac:dyDescent="0.3">
      <c r="A2250" t="s">
        <v>1659</v>
      </c>
      <c r="B2250">
        <v>2934</v>
      </c>
      <c r="C2250" t="str">
        <f>VLOOKUP($B2250,Hosts!$A:$M,10,0)</f>
        <v>Within an hour</v>
      </c>
      <c r="D2250" s="70">
        <f>VLOOKUP($B2250,Hosts!$A:$M,11,0)</f>
        <v>0.9</v>
      </c>
      <c r="E2250" s="70">
        <f>VLOOKUP($B2250,Hosts!$A:$M,12,0)</f>
        <v>1</v>
      </c>
      <c r="F2250" t="str">
        <f>VLOOKUP($B2250,Hosts!$A:$M,13,0)</f>
        <v>No</v>
      </c>
      <c r="G2250" t="str">
        <f>INDEX(Hosts!$A:$M, MATCH(Places!$B2250,Hosts!$A:$A,0), MATCH(Places!G$1,Hosts!$A$1:$M$1,0))</f>
        <v>Within an hour</v>
      </c>
      <c r="H2250" s="70">
        <f>INDEX(Hosts!$A:$M, MATCH(Places!$B2250,Hosts!$A:$A,0), MATCH(Places!H$1,Hosts!$A$1:$M$1,0))</f>
        <v>0.9</v>
      </c>
      <c r="I2250" s="70">
        <f>INDEX(Hosts!$A:$M, MATCH(Places!$B2250,Hosts!$A:$A,0), MATCH(Places!I$1,Hosts!$A$1:$M$1,0))</f>
        <v>1</v>
      </c>
      <c r="J2250" t="str">
        <f>INDEX(Hosts!$A:$M, MATCH(Places!$B2250,Hosts!$A:$A,0), MATCH(Places!J$1,Hosts!$A$1:$M$1,0))</f>
        <v>No</v>
      </c>
      <c r="K2250">
        <v>26</v>
      </c>
      <c r="L2250" t="str">
        <f>VLOOKUP($K2250,Neighborhoods!$A:$C,2,0)</f>
        <v>Queens</v>
      </c>
      <c r="M2250" t="str">
        <f>VLOOKUP($K2250,Neighborhoods!$A:$C,3,0)</f>
        <v>Sunnyside</v>
      </c>
      <c r="N2250" t="str">
        <f>INDEX(Neighborhoods!$A:$C, MATCH(Places!$K2250,Neighborhoods!$A:$A,0), MATCH(Places!N$1,Neighborhoods!$A$1:$C$1,0))</f>
        <v>Queens</v>
      </c>
      <c r="O2250" t="str">
        <f>INDEX(Neighborhoods!$A:$C, MATCH(Places!$K2250,Neighborhoods!$A:$A,0), MATCH(Places!O$1,Neighborhoods!$A$1:$C$1,0))</f>
        <v>Sunnyside</v>
      </c>
      <c r="P2250" t="s">
        <v>1</v>
      </c>
      <c r="Q2250" t="str">
        <f t="shared" si="140"/>
        <v>Yes</v>
      </c>
      <c r="R2250">
        <v>2</v>
      </c>
      <c r="S2250" t="str">
        <f t="shared" si="141"/>
        <v>Small</v>
      </c>
      <c r="T2250" s="50">
        <v>55</v>
      </c>
      <c r="U2250" s="70">
        <f t="shared" si="142"/>
        <v>0.03</v>
      </c>
      <c r="V2250" s="52">
        <v>4.5599999999999996</v>
      </c>
      <c r="W2250" s="52" t="str" cm="1">
        <f t="array" ref="W2250">_xlfn.SWITCH(ROUND(V2250,0),5,"Excellent",4,"Good",3,"Ok","Bad")</f>
        <v>Excellent</v>
      </c>
      <c r="X2250">
        <v>239</v>
      </c>
      <c r="Y2250" t="str">
        <f t="shared" si="143"/>
        <v>No</v>
      </c>
      <c r="Z2250" s="68">
        <v>42632</v>
      </c>
      <c r="AA2250" s="68">
        <v>44003</v>
      </c>
      <c r="AB2250">
        <v>46</v>
      </c>
      <c r="AC2250" t="s">
        <v>15616</v>
      </c>
    </row>
    <row r="2251" spans="1:29" x14ac:dyDescent="0.3">
      <c r="A2251" t="s">
        <v>1660</v>
      </c>
      <c r="B2251">
        <v>2934</v>
      </c>
      <c r="C2251" t="str">
        <f>VLOOKUP($B2251,Hosts!$A:$M,10,0)</f>
        <v>Within an hour</v>
      </c>
      <c r="D2251" s="70">
        <f>VLOOKUP($B2251,Hosts!$A:$M,11,0)</f>
        <v>0.9</v>
      </c>
      <c r="E2251" s="70">
        <f>VLOOKUP($B2251,Hosts!$A:$M,12,0)</f>
        <v>1</v>
      </c>
      <c r="F2251" t="str">
        <f>VLOOKUP($B2251,Hosts!$A:$M,13,0)</f>
        <v>No</v>
      </c>
      <c r="G2251" t="str">
        <f>INDEX(Hosts!$A:$M, MATCH(Places!$B2251,Hosts!$A:$A,0), MATCH(Places!G$1,Hosts!$A$1:$M$1,0))</f>
        <v>Within an hour</v>
      </c>
      <c r="H2251" s="70">
        <f>INDEX(Hosts!$A:$M, MATCH(Places!$B2251,Hosts!$A:$A,0), MATCH(Places!H$1,Hosts!$A$1:$M$1,0))</f>
        <v>0.9</v>
      </c>
      <c r="I2251" s="70">
        <f>INDEX(Hosts!$A:$M, MATCH(Places!$B2251,Hosts!$A:$A,0), MATCH(Places!I$1,Hosts!$A$1:$M$1,0))</f>
        <v>1</v>
      </c>
      <c r="J2251" t="str">
        <f>INDEX(Hosts!$A:$M, MATCH(Places!$B2251,Hosts!$A:$A,0), MATCH(Places!J$1,Hosts!$A$1:$M$1,0))</f>
        <v>No</v>
      </c>
      <c r="K2251">
        <v>26</v>
      </c>
      <c r="L2251" t="str">
        <f>VLOOKUP($K2251,Neighborhoods!$A:$C,2,0)</f>
        <v>Queens</v>
      </c>
      <c r="M2251" t="str">
        <f>VLOOKUP($K2251,Neighborhoods!$A:$C,3,0)</f>
        <v>Sunnyside</v>
      </c>
      <c r="N2251" t="str">
        <f>INDEX(Neighborhoods!$A:$C, MATCH(Places!$K2251,Neighborhoods!$A:$A,0), MATCH(Places!N$1,Neighborhoods!$A$1:$C$1,0))</f>
        <v>Queens</v>
      </c>
      <c r="O2251" t="str">
        <f>INDEX(Neighborhoods!$A:$C, MATCH(Places!$K2251,Neighborhoods!$A:$A,0), MATCH(Places!O$1,Neighborhoods!$A$1:$C$1,0))</f>
        <v>Sunnyside</v>
      </c>
      <c r="P2251" t="s">
        <v>1</v>
      </c>
      <c r="Q2251" t="str">
        <f t="shared" si="140"/>
        <v>Yes</v>
      </c>
      <c r="R2251">
        <v>2</v>
      </c>
      <c r="S2251" t="str">
        <f t="shared" si="141"/>
        <v>Small</v>
      </c>
      <c r="T2251" s="50">
        <v>45</v>
      </c>
      <c r="U2251" s="70">
        <f t="shared" si="142"/>
        <v>0.03</v>
      </c>
      <c r="V2251" s="52">
        <v>4.5599999999999996</v>
      </c>
      <c r="W2251" s="52" t="str" cm="1">
        <f t="array" ref="W2251">_xlfn.SWITCH(ROUND(V2251,0),5,"Excellent",4,"Good",3,"Ok","Bad")</f>
        <v>Excellent</v>
      </c>
      <c r="X2251">
        <v>213</v>
      </c>
      <c r="Y2251" t="str">
        <f t="shared" si="143"/>
        <v>No</v>
      </c>
      <c r="Z2251" s="68">
        <v>42632</v>
      </c>
      <c r="AA2251" s="68">
        <v>44011</v>
      </c>
      <c r="AB2251">
        <v>46</v>
      </c>
      <c r="AC2251" t="s">
        <v>15616</v>
      </c>
    </row>
    <row r="2252" spans="1:29" x14ac:dyDescent="0.3">
      <c r="A2252" t="s">
        <v>1661</v>
      </c>
      <c r="B2252">
        <v>2934</v>
      </c>
      <c r="C2252" t="str">
        <f>VLOOKUP($B2252,Hosts!$A:$M,10,0)</f>
        <v>Within an hour</v>
      </c>
      <c r="D2252" s="70">
        <f>VLOOKUP($B2252,Hosts!$A:$M,11,0)</f>
        <v>0.9</v>
      </c>
      <c r="E2252" s="70">
        <f>VLOOKUP($B2252,Hosts!$A:$M,12,0)</f>
        <v>1</v>
      </c>
      <c r="F2252" t="str">
        <f>VLOOKUP($B2252,Hosts!$A:$M,13,0)</f>
        <v>No</v>
      </c>
      <c r="G2252" t="str">
        <f>INDEX(Hosts!$A:$M, MATCH(Places!$B2252,Hosts!$A:$A,0), MATCH(Places!G$1,Hosts!$A$1:$M$1,0))</f>
        <v>Within an hour</v>
      </c>
      <c r="H2252" s="70">
        <f>INDEX(Hosts!$A:$M, MATCH(Places!$B2252,Hosts!$A:$A,0), MATCH(Places!H$1,Hosts!$A$1:$M$1,0))</f>
        <v>0.9</v>
      </c>
      <c r="I2252" s="70">
        <f>INDEX(Hosts!$A:$M, MATCH(Places!$B2252,Hosts!$A:$A,0), MATCH(Places!I$1,Hosts!$A$1:$M$1,0))</f>
        <v>1</v>
      </c>
      <c r="J2252" t="str">
        <f>INDEX(Hosts!$A:$M, MATCH(Places!$B2252,Hosts!$A:$A,0), MATCH(Places!J$1,Hosts!$A$1:$M$1,0))</f>
        <v>No</v>
      </c>
      <c r="K2252">
        <v>26</v>
      </c>
      <c r="L2252" t="str">
        <f>VLOOKUP($K2252,Neighborhoods!$A:$C,2,0)</f>
        <v>Queens</v>
      </c>
      <c r="M2252" t="str">
        <f>VLOOKUP($K2252,Neighborhoods!$A:$C,3,0)</f>
        <v>Sunnyside</v>
      </c>
      <c r="N2252" t="str">
        <f>INDEX(Neighborhoods!$A:$C, MATCH(Places!$K2252,Neighborhoods!$A:$A,0), MATCH(Places!N$1,Neighborhoods!$A$1:$C$1,0))</f>
        <v>Queens</v>
      </c>
      <c r="O2252" t="str">
        <f>INDEX(Neighborhoods!$A:$C, MATCH(Places!$K2252,Neighborhoods!$A:$A,0), MATCH(Places!O$1,Neighborhoods!$A$1:$C$1,0))</f>
        <v>Sunnyside</v>
      </c>
      <c r="P2252" t="s">
        <v>1</v>
      </c>
      <c r="Q2252" t="str">
        <f t="shared" si="140"/>
        <v>Yes</v>
      </c>
      <c r="R2252">
        <v>2</v>
      </c>
      <c r="S2252" t="str">
        <f t="shared" si="141"/>
        <v>Small</v>
      </c>
      <c r="T2252" s="50">
        <v>45</v>
      </c>
      <c r="U2252" s="70">
        <f t="shared" si="142"/>
        <v>0.03</v>
      </c>
      <c r="V2252" s="52">
        <v>4.63</v>
      </c>
      <c r="W2252" s="52" t="str" cm="1">
        <f t="array" ref="W2252">_xlfn.SWITCH(ROUND(V2252,0),5,"Excellent",4,"Good",3,"Ok","Bad")</f>
        <v>Excellent</v>
      </c>
      <c r="X2252">
        <v>189</v>
      </c>
      <c r="Y2252" t="str">
        <f t="shared" si="143"/>
        <v>No</v>
      </c>
      <c r="Z2252" s="68">
        <v>42645</v>
      </c>
      <c r="AA2252" s="68">
        <v>44012</v>
      </c>
      <c r="AB2252">
        <v>45</v>
      </c>
      <c r="AC2252" t="s">
        <v>15616</v>
      </c>
    </row>
    <row r="2253" spans="1:29" x14ac:dyDescent="0.3">
      <c r="A2253" t="s">
        <v>13385</v>
      </c>
      <c r="B2253">
        <v>1349</v>
      </c>
      <c r="C2253" t="str">
        <f>VLOOKUP($B2253,Hosts!$A:$M,10,0)</f>
        <v>Within an hour</v>
      </c>
      <c r="D2253" s="70">
        <f>VLOOKUP($B2253,Hosts!$A:$M,11,0)</f>
        <v>1</v>
      </c>
      <c r="E2253" s="70">
        <f>VLOOKUP($B2253,Hosts!$A:$M,12,0)</f>
        <v>0.98</v>
      </c>
      <c r="F2253" t="str">
        <f>VLOOKUP($B2253,Hosts!$A:$M,13,0)</f>
        <v>No</v>
      </c>
      <c r="G2253" t="str">
        <f>INDEX(Hosts!$A:$M, MATCH(Places!$B2253,Hosts!$A:$A,0), MATCH(Places!G$1,Hosts!$A$1:$M$1,0))</f>
        <v>Within an hour</v>
      </c>
      <c r="H2253" s="70">
        <f>INDEX(Hosts!$A:$M, MATCH(Places!$B2253,Hosts!$A:$A,0), MATCH(Places!H$1,Hosts!$A$1:$M$1,0))</f>
        <v>1</v>
      </c>
      <c r="I2253" s="70">
        <f>INDEX(Hosts!$A:$M, MATCH(Places!$B2253,Hosts!$A:$A,0), MATCH(Places!I$1,Hosts!$A$1:$M$1,0))</f>
        <v>0.98</v>
      </c>
      <c r="J2253" t="str">
        <f>INDEX(Hosts!$A:$M, MATCH(Places!$B2253,Hosts!$A:$A,0), MATCH(Places!J$1,Hosts!$A$1:$M$1,0))</f>
        <v>No</v>
      </c>
      <c r="K2253">
        <v>7</v>
      </c>
      <c r="L2253" t="str">
        <f>VLOOKUP($K2253,Neighborhoods!$A:$C,2,0)</f>
        <v>Brooklyn</v>
      </c>
      <c r="M2253" t="str">
        <f>VLOOKUP($K2253,Neighborhoods!$A:$C,3,0)</f>
        <v>Bedford-Stuyvesant</v>
      </c>
      <c r="N2253" t="str">
        <f>INDEX(Neighborhoods!$A:$C, MATCH(Places!$K2253,Neighborhoods!$A:$A,0), MATCH(Places!N$1,Neighborhoods!$A$1:$C$1,0))</f>
        <v>Brooklyn</v>
      </c>
      <c r="O2253" t="str">
        <f>INDEX(Neighborhoods!$A:$C, MATCH(Places!$K2253,Neighborhoods!$A:$A,0), MATCH(Places!O$1,Neighborhoods!$A$1:$C$1,0))</f>
        <v>Bedford-Stuyvesant</v>
      </c>
      <c r="P2253" t="s">
        <v>1</v>
      </c>
      <c r="Q2253" t="str">
        <f t="shared" si="140"/>
        <v>Yes</v>
      </c>
      <c r="R2253">
        <v>3</v>
      </c>
      <c r="S2253" t="str">
        <f t="shared" si="141"/>
        <v>Medium</v>
      </c>
      <c r="T2253" s="50">
        <v>65</v>
      </c>
      <c r="U2253" s="70">
        <f t="shared" si="142"/>
        <v>0.03</v>
      </c>
      <c r="V2253" s="52">
        <v>4.75</v>
      </c>
      <c r="W2253" s="52" t="str" cm="1">
        <f t="array" ref="W2253">_xlfn.SWITCH(ROUND(V2253,0),5,"Excellent",4,"Good",3,"Ok","Bad")</f>
        <v>Excellent</v>
      </c>
      <c r="X2253">
        <v>65</v>
      </c>
      <c r="Y2253" t="str">
        <f t="shared" si="143"/>
        <v>No</v>
      </c>
      <c r="Z2253" s="68">
        <v>42672</v>
      </c>
      <c r="AA2253" s="68">
        <v>43904</v>
      </c>
      <c r="AB2253">
        <v>176</v>
      </c>
      <c r="AC2253" t="s">
        <v>15616</v>
      </c>
    </row>
    <row r="2254" spans="1:29" x14ac:dyDescent="0.3">
      <c r="A2254" t="s">
        <v>1662</v>
      </c>
      <c r="B2254">
        <v>3007</v>
      </c>
      <c r="C2254" t="str">
        <f>VLOOKUP($B2254,Hosts!$A:$M,10,0)</f>
        <v>Within an hour</v>
      </c>
      <c r="D2254" s="70">
        <f>VLOOKUP($B2254,Hosts!$A:$M,11,0)</f>
        <v>0.88</v>
      </c>
      <c r="E2254" s="70">
        <f>VLOOKUP($B2254,Hosts!$A:$M,12,0)</f>
        <v>0.81</v>
      </c>
      <c r="F2254" t="str">
        <f>VLOOKUP($B2254,Hosts!$A:$M,13,0)</f>
        <v>No</v>
      </c>
      <c r="G2254" t="str">
        <f>INDEX(Hosts!$A:$M, MATCH(Places!$B2254,Hosts!$A:$A,0), MATCH(Places!G$1,Hosts!$A$1:$M$1,0))</f>
        <v>Within an hour</v>
      </c>
      <c r="H2254" s="70">
        <f>INDEX(Hosts!$A:$M, MATCH(Places!$B2254,Hosts!$A:$A,0), MATCH(Places!H$1,Hosts!$A$1:$M$1,0))</f>
        <v>0.88</v>
      </c>
      <c r="I2254" s="70">
        <f>INDEX(Hosts!$A:$M, MATCH(Places!$B2254,Hosts!$A:$A,0), MATCH(Places!I$1,Hosts!$A$1:$M$1,0))</f>
        <v>0.81</v>
      </c>
      <c r="J2254" t="str">
        <f>INDEX(Hosts!$A:$M, MATCH(Places!$B2254,Hosts!$A:$A,0), MATCH(Places!J$1,Hosts!$A$1:$M$1,0))</f>
        <v>No</v>
      </c>
      <c r="K2254">
        <v>15</v>
      </c>
      <c r="L2254" t="str">
        <f>VLOOKUP($K2254,Neighborhoods!$A:$C,2,0)</f>
        <v>Manhattan</v>
      </c>
      <c r="M2254" t="str">
        <f>VLOOKUP($K2254,Neighborhoods!$A:$C,3,0)</f>
        <v>East Village</v>
      </c>
      <c r="N2254" t="str">
        <f>INDEX(Neighborhoods!$A:$C, MATCH(Places!$K2254,Neighborhoods!$A:$A,0), MATCH(Places!N$1,Neighborhoods!$A$1:$C$1,0))</f>
        <v>Manhattan</v>
      </c>
      <c r="O2254" t="str">
        <f>INDEX(Neighborhoods!$A:$C, MATCH(Places!$K2254,Neighborhoods!$A:$A,0), MATCH(Places!O$1,Neighborhoods!$A$1:$C$1,0))</f>
        <v>East Village</v>
      </c>
      <c r="P2254" t="s">
        <v>11822</v>
      </c>
      <c r="Q2254" t="str">
        <f t="shared" si="140"/>
        <v>No</v>
      </c>
      <c r="R2254">
        <v>4</v>
      </c>
      <c r="S2254" t="str">
        <f t="shared" si="141"/>
        <v>Medium</v>
      </c>
      <c r="T2254" s="50">
        <v>120</v>
      </c>
      <c r="U2254" s="70">
        <f t="shared" si="142"/>
        <v>0.03</v>
      </c>
      <c r="V2254" s="52">
        <v>4.38</v>
      </c>
      <c r="W2254" s="52" t="str" cm="1">
        <f t="array" ref="W2254">_xlfn.SWITCH(ROUND(V2254,0),5,"Excellent",4,"Good",3,"Ok","Bad")</f>
        <v>Good</v>
      </c>
      <c r="X2254">
        <v>53</v>
      </c>
      <c r="Y2254" t="str">
        <f t="shared" si="143"/>
        <v>No</v>
      </c>
      <c r="Z2254" s="68">
        <v>42660</v>
      </c>
      <c r="AA2254" s="68">
        <v>43901</v>
      </c>
      <c r="AB2254">
        <v>15</v>
      </c>
      <c r="AC2254" t="s">
        <v>15615</v>
      </c>
    </row>
    <row r="2255" spans="1:29" x14ac:dyDescent="0.3">
      <c r="A2255" t="s">
        <v>14283</v>
      </c>
      <c r="B2255">
        <v>2585</v>
      </c>
      <c r="C2255" t="str">
        <f>VLOOKUP($B2255,Hosts!$A:$M,10,0)</f>
        <v>Within a day</v>
      </c>
      <c r="D2255" s="70">
        <f>VLOOKUP($B2255,Hosts!$A:$M,11,0)</f>
        <v>0.67</v>
      </c>
      <c r="E2255" s="70">
        <f>VLOOKUP($B2255,Hosts!$A:$M,12,0)</f>
        <v>0.75</v>
      </c>
      <c r="F2255" t="str">
        <f>VLOOKUP($B2255,Hosts!$A:$M,13,0)</f>
        <v>No</v>
      </c>
      <c r="G2255" t="str">
        <f>INDEX(Hosts!$A:$M, MATCH(Places!$B2255,Hosts!$A:$A,0), MATCH(Places!G$1,Hosts!$A$1:$M$1,0))</f>
        <v>Within a day</v>
      </c>
      <c r="H2255" s="70">
        <f>INDEX(Hosts!$A:$M, MATCH(Places!$B2255,Hosts!$A:$A,0), MATCH(Places!H$1,Hosts!$A$1:$M$1,0))</f>
        <v>0.67</v>
      </c>
      <c r="I2255" s="70">
        <f>INDEX(Hosts!$A:$M, MATCH(Places!$B2255,Hosts!$A:$A,0), MATCH(Places!I$1,Hosts!$A$1:$M$1,0))</f>
        <v>0.75</v>
      </c>
      <c r="J2255" t="str">
        <f>INDEX(Hosts!$A:$M, MATCH(Places!$B2255,Hosts!$A:$A,0), MATCH(Places!J$1,Hosts!$A$1:$M$1,0))</f>
        <v>No</v>
      </c>
      <c r="K2255">
        <v>17</v>
      </c>
      <c r="L2255" t="str">
        <f>VLOOKUP($K2255,Neighborhoods!$A:$C,2,0)</f>
        <v>Manhattan</v>
      </c>
      <c r="M2255" t="str">
        <f>VLOOKUP($K2255,Neighborhoods!$A:$C,3,0)</f>
        <v>Hell's Kitchen</v>
      </c>
      <c r="N2255" t="str">
        <f>INDEX(Neighborhoods!$A:$C, MATCH(Places!$K2255,Neighborhoods!$A:$A,0), MATCH(Places!N$1,Neighborhoods!$A$1:$C$1,0))</f>
        <v>Manhattan</v>
      </c>
      <c r="O2255" t="str">
        <f>INDEX(Neighborhoods!$A:$C, MATCH(Places!$K2255,Neighborhoods!$A:$A,0), MATCH(Places!O$1,Neighborhoods!$A$1:$C$1,0))</f>
        <v>Hell's Kitchen</v>
      </c>
      <c r="P2255" t="s">
        <v>11822</v>
      </c>
      <c r="Q2255" t="str">
        <f t="shared" si="140"/>
        <v>No</v>
      </c>
      <c r="R2255">
        <v>5</v>
      </c>
      <c r="S2255" t="str">
        <f t="shared" si="141"/>
        <v>Medium</v>
      </c>
      <c r="T2255" s="50">
        <v>200</v>
      </c>
      <c r="U2255" s="70">
        <f t="shared" si="142"/>
        <v>0.04</v>
      </c>
      <c r="V2255" s="52">
        <v>5</v>
      </c>
      <c r="W2255" s="52" t="str" cm="1">
        <f t="array" ref="W2255">_xlfn.SWITCH(ROUND(V2255,0),5,"Excellent",4,"Good",3,"Ok","Bad")</f>
        <v>Excellent</v>
      </c>
      <c r="X2255">
        <v>3</v>
      </c>
      <c r="Y2255" t="str">
        <f t="shared" si="143"/>
        <v>No</v>
      </c>
      <c r="Z2255" s="68">
        <v>42868</v>
      </c>
      <c r="AA2255" s="68">
        <v>43724</v>
      </c>
      <c r="AB2255">
        <v>196</v>
      </c>
      <c r="AC2255" t="s">
        <v>15615</v>
      </c>
    </row>
    <row r="2256" spans="1:29" x14ac:dyDescent="0.3">
      <c r="A2256" t="s">
        <v>15265</v>
      </c>
      <c r="B2256">
        <v>2493</v>
      </c>
      <c r="C2256" t="str">
        <f>VLOOKUP($B2256,Hosts!$A:$M,10,0)</f>
        <v>Within an hour</v>
      </c>
      <c r="D2256" s="70">
        <f>VLOOKUP($B2256,Hosts!$A:$M,11,0)</f>
        <v>1</v>
      </c>
      <c r="E2256" s="70">
        <f>VLOOKUP($B2256,Hosts!$A:$M,12,0)</f>
        <v>1</v>
      </c>
      <c r="F2256" t="str">
        <f>VLOOKUP($B2256,Hosts!$A:$M,13,0)</f>
        <v>Yes</v>
      </c>
      <c r="G2256" t="str">
        <f>INDEX(Hosts!$A:$M, MATCH(Places!$B2256,Hosts!$A:$A,0), MATCH(Places!G$1,Hosts!$A$1:$M$1,0))</f>
        <v>Within an hour</v>
      </c>
      <c r="H2256" s="70">
        <f>INDEX(Hosts!$A:$M, MATCH(Places!$B2256,Hosts!$A:$A,0), MATCH(Places!H$1,Hosts!$A$1:$M$1,0))</f>
        <v>1</v>
      </c>
      <c r="I2256" s="70">
        <f>INDEX(Hosts!$A:$M, MATCH(Places!$B2256,Hosts!$A:$A,0), MATCH(Places!I$1,Hosts!$A$1:$M$1,0))</f>
        <v>1</v>
      </c>
      <c r="J2256" t="str">
        <f>INDEX(Hosts!$A:$M, MATCH(Places!$B2256,Hosts!$A:$A,0), MATCH(Places!J$1,Hosts!$A$1:$M$1,0))</f>
        <v>Yes</v>
      </c>
      <c r="K2256">
        <v>16</v>
      </c>
      <c r="L2256" t="str">
        <f>VLOOKUP($K2256,Neighborhoods!$A:$C,2,0)</f>
        <v>Manhattan</v>
      </c>
      <c r="M2256" t="str">
        <f>VLOOKUP($K2256,Neighborhoods!$A:$C,3,0)</f>
        <v>Harlem</v>
      </c>
      <c r="N2256" t="str">
        <f>INDEX(Neighborhoods!$A:$C, MATCH(Places!$K2256,Neighborhoods!$A:$A,0), MATCH(Places!N$1,Neighborhoods!$A$1:$C$1,0))</f>
        <v>Manhattan</v>
      </c>
      <c r="O2256" t="str">
        <f>INDEX(Neighborhoods!$A:$C, MATCH(Places!$K2256,Neighborhoods!$A:$A,0), MATCH(Places!O$1,Neighborhoods!$A$1:$C$1,0))</f>
        <v>Harlem</v>
      </c>
      <c r="P2256" t="s">
        <v>1</v>
      </c>
      <c r="Q2256" t="str">
        <f t="shared" si="140"/>
        <v>Yes</v>
      </c>
      <c r="R2256">
        <v>2</v>
      </c>
      <c r="S2256" t="str">
        <f t="shared" si="141"/>
        <v>Small</v>
      </c>
      <c r="T2256" s="50">
        <v>67</v>
      </c>
      <c r="U2256" s="70">
        <f t="shared" si="142"/>
        <v>0.03</v>
      </c>
      <c r="V2256" s="52">
        <v>4.91</v>
      </c>
      <c r="W2256" s="52" t="str" cm="1">
        <f t="array" ref="W2256">_xlfn.SWITCH(ROUND(V2256,0),5,"Excellent",4,"Good",3,"Ok","Bad")</f>
        <v>Excellent</v>
      </c>
      <c r="X2256">
        <v>122</v>
      </c>
      <c r="Y2256" t="str">
        <f t="shared" si="143"/>
        <v>Yes</v>
      </c>
      <c r="Z2256" s="68">
        <v>42653</v>
      </c>
      <c r="AA2256" s="68">
        <v>43907</v>
      </c>
      <c r="AB2256">
        <v>347</v>
      </c>
      <c r="AC2256" t="s">
        <v>15615</v>
      </c>
    </row>
    <row r="2257" spans="1:29" x14ac:dyDescent="0.3">
      <c r="A2257" t="s">
        <v>13952</v>
      </c>
      <c r="B2257">
        <v>1095</v>
      </c>
      <c r="C2257" t="str">
        <f>VLOOKUP($B2257,Hosts!$A:$M,10,0)</f>
        <v>Within an hour</v>
      </c>
      <c r="D2257" s="70">
        <f>VLOOKUP($B2257,Hosts!$A:$M,11,0)</f>
        <v>1</v>
      </c>
      <c r="E2257" s="70">
        <f>VLOOKUP($B2257,Hosts!$A:$M,12,0)</f>
        <v>0.73</v>
      </c>
      <c r="F2257" t="str">
        <f>VLOOKUP($B2257,Hosts!$A:$M,13,0)</f>
        <v>No</v>
      </c>
      <c r="G2257" t="str">
        <f>INDEX(Hosts!$A:$M, MATCH(Places!$B2257,Hosts!$A:$A,0), MATCH(Places!G$1,Hosts!$A$1:$M$1,0))</f>
        <v>Within an hour</v>
      </c>
      <c r="H2257" s="70">
        <f>INDEX(Hosts!$A:$M, MATCH(Places!$B2257,Hosts!$A:$A,0), MATCH(Places!H$1,Hosts!$A$1:$M$1,0))</f>
        <v>1</v>
      </c>
      <c r="I2257" s="70">
        <f>INDEX(Hosts!$A:$M, MATCH(Places!$B2257,Hosts!$A:$A,0), MATCH(Places!I$1,Hosts!$A$1:$M$1,0))</f>
        <v>0.73</v>
      </c>
      <c r="J2257" t="str">
        <f>INDEX(Hosts!$A:$M, MATCH(Places!$B2257,Hosts!$A:$A,0), MATCH(Places!J$1,Hosts!$A$1:$M$1,0))</f>
        <v>No</v>
      </c>
      <c r="K2257">
        <v>19</v>
      </c>
      <c r="L2257" t="str">
        <f>VLOOKUP($K2257,Neighborhoods!$A:$C,2,0)</f>
        <v>Manhattan</v>
      </c>
      <c r="M2257" t="str">
        <f>VLOOKUP($K2257,Neighborhoods!$A:$C,3,0)</f>
        <v>Upper East Side</v>
      </c>
      <c r="N2257" t="str">
        <f>INDEX(Neighborhoods!$A:$C, MATCH(Places!$K2257,Neighborhoods!$A:$A,0), MATCH(Places!N$1,Neighborhoods!$A$1:$C$1,0))</f>
        <v>Manhattan</v>
      </c>
      <c r="O2257" t="str">
        <f>INDEX(Neighborhoods!$A:$C, MATCH(Places!$K2257,Neighborhoods!$A:$A,0), MATCH(Places!O$1,Neighborhoods!$A$1:$C$1,0))</f>
        <v>Upper East Side</v>
      </c>
      <c r="P2257" t="s">
        <v>11822</v>
      </c>
      <c r="Q2257" t="str">
        <f t="shared" si="140"/>
        <v>No</v>
      </c>
      <c r="R2257">
        <v>4</v>
      </c>
      <c r="S2257" t="str">
        <f t="shared" si="141"/>
        <v>Medium</v>
      </c>
      <c r="T2257" s="50">
        <v>132</v>
      </c>
      <c r="U2257" s="70">
        <f t="shared" si="142"/>
        <v>0.03</v>
      </c>
      <c r="V2257" s="52">
        <v>4.84</v>
      </c>
      <c r="W2257" s="52" t="str" cm="1">
        <f t="array" ref="W2257">_xlfn.SWITCH(ROUND(V2257,0),5,"Excellent",4,"Good",3,"Ok","Bad")</f>
        <v>Excellent</v>
      </c>
      <c r="X2257">
        <v>149</v>
      </c>
      <c r="Y2257" t="str">
        <f t="shared" si="143"/>
        <v>Yes</v>
      </c>
      <c r="Z2257" s="68">
        <v>42646</v>
      </c>
      <c r="AA2257" s="68">
        <v>43732</v>
      </c>
      <c r="AB2257">
        <v>350</v>
      </c>
      <c r="AC2257" t="s">
        <v>15615</v>
      </c>
    </row>
    <row r="2258" spans="1:29" x14ac:dyDescent="0.3">
      <c r="A2258" t="s">
        <v>1663</v>
      </c>
      <c r="B2258">
        <v>2987</v>
      </c>
      <c r="C2258" t="str">
        <f>VLOOKUP($B2258,Hosts!$A:$M,10,0)</f>
        <v>Within a few hours</v>
      </c>
      <c r="D2258" s="70">
        <f>VLOOKUP($B2258,Hosts!$A:$M,11,0)</f>
        <v>1</v>
      </c>
      <c r="E2258" s="70">
        <f>VLOOKUP($B2258,Hosts!$A:$M,12,0)</f>
        <v>0.99</v>
      </c>
      <c r="F2258" t="str">
        <f>VLOOKUP($B2258,Hosts!$A:$M,13,0)</f>
        <v>No</v>
      </c>
      <c r="G2258" t="str">
        <f>INDEX(Hosts!$A:$M, MATCH(Places!$B2258,Hosts!$A:$A,0), MATCH(Places!G$1,Hosts!$A$1:$M$1,0))</f>
        <v>Within a few hours</v>
      </c>
      <c r="H2258" s="70">
        <f>INDEX(Hosts!$A:$M, MATCH(Places!$B2258,Hosts!$A:$A,0), MATCH(Places!H$1,Hosts!$A$1:$M$1,0))</f>
        <v>1</v>
      </c>
      <c r="I2258" s="70">
        <f>INDEX(Hosts!$A:$M, MATCH(Places!$B2258,Hosts!$A:$A,0), MATCH(Places!I$1,Hosts!$A$1:$M$1,0))</f>
        <v>0.99</v>
      </c>
      <c r="J2258" t="str">
        <f>INDEX(Hosts!$A:$M, MATCH(Places!$B2258,Hosts!$A:$A,0), MATCH(Places!J$1,Hosts!$A$1:$M$1,0))</f>
        <v>No</v>
      </c>
      <c r="K2258">
        <v>31</v>
      </c>
      <c r="L2258" t="str">
        <f>VLOOKUP($K2258,Neighborhoods!$A:$C,2,0)</f>
        <v>Staten Island</v>
      </c>
      <c r="M2258" t="str">
        <f>VLOOKUP($K2258,Neighborhoods!$A:$C,3,0)</f>
        <v>West Brighton</v>
      </c>
      <c r="N2258" t="str">
        <f>INDEX(Neighborhoods!$A:$C, MATCH(Places!$K2258,Neighborhoods!$A:$A,0), MATCH(Places!N$1,Neighborhoods!$A$1:$C$1,0))</f>
        <v>Staten Island</v>
      </c>
      <c r="O2258" t="str">
        <f>INDEX(Neighborhoods!$A:$C, MATCH(Places!$K2258,Neighborhoods!$A:$A,0), MATCH(Places!O$1,Neighborhoods!$A$1:$C$1,0))</f>
        <v>West Brighton</v>
      </c>
      <c r="P2258" t="s">
        <v>1</v>
      </c>
      <c r="Q2258" t="str">
        <f t="shared" si="140"/>
        <v>Yes</v>
      </c>
      <c r="R2258">
        <v>4</v>
      </c>
      <c r="S2258" t="str">
        <f t="shared" si="141"/>
        <v>Medium</v>
      </c>
      <c r="T2258" s="50">
        <v>89</v>
      </c>
      <c r="U2258" s="70">
        <f t="shared" si="142"/>
        <v>0.03</v>
      </c>
      <c r="V2258" s="52">
        <v>4.58</v>
      </c>
      <c r="W2258" s="52" t="str" cm="1">
        <f t="array" ref="W2258">_xlfn.SWITCH(ROUND(V2258,0),5,"Excellent",4,"Good",3,"Ok","Bad")</f>
        <v>Excellent</v>
      </c>
      <c r="X2258">
        <v>62</v>
      </c>
      <c r="Y2258" t="str">
        <f t="shared" si="143"/>
        <v>No</v>
      </c>
      <c r="Z2258" s="68">
        <v>42725</v>
      </c>
      <c r="AA2258" s="68">
        <v>43829</v>
      </c>
      <c r="AB2258">
        <v>365</v>
      </c>
      <c r="AC2258" t="s">
        <v>15616</v>
      </c>
    </row>
    <row r="2259" spans="1:29" x14ac:dyDescent="0.3">
      <c r="A2259" t="s">
        <v>1664</v>
      </c>
      <c r="B2259">
        <v>1780</v>
      </c>
      <c r="C2259" t="str">
        <f>VLOOKUP($B2259,Hosts!$A:$M,10,0)</f>
        <v>Within an hour</v>
      </c>
      <c r="D2259" s="70">
        <f>VLOOKUP($B2259,Hosts!$A:$M,11,0)</f>
        <v>1</v>
      </c>
      <c r="E2259" s="70">
        <f>VLOOKUP($B2259,Hosts!$A:$M,12,0)</f>
        <v>0.89</v>
      </c>
      <c r="F2259" t="str">
        <f>VLOOKUP($B2259,Hosts!$A:$M,13,0)</f>
        <v>No</v>
      </c>
      <c r="G2259" t="str">
        <f>INDEX(Hosts!$A:$M, MATCH(Places!$B2259,Hosts!$A:$A,0), MATCH(Places!G$1,Hosts!$A$1:$M$1,0))</f>
        <v>Within an hour</v>
      </c>
      <c r="H2259" s="70">
        <f>INDEX(Hosts!$A:$M, MATCH(Places!$B2259,Hosts!$A:$A,0), MATCH(Places!H$1,Hosts!$A$1:$M$1,0))</f>
        <v>1</v>
      </c>
      <c r="I2259" s="70">
        <f>INDEX(Hosts!$A:$M, MATCH(Places!$B2259,Hosts!$A:$A,0), MATCH(Places!I$1,Hosts!$A$1:$M$1,0))</f>
        <v>0.89</v>
      </c>
      <c r="J2259" t="str">
        <f>INDEX(Hosts!$A:$M, MATCH(Places!$B2259,Hosts!$A:$A,0), MATCH(Places!J$1,Hosts!$A$1:$M$1,0))</f>
        <v>No</v>
      </c>
      <c r="K2259">
        <v>18</v>
      </c>
      <c r="L2259" t="str">
        <f>VLOOKUP($K2259,Neighborhoods!$A:$C,2,0)</f>
        <v>Manhattan</v>
      </c>
      <c r="M2259" t="str">
        <f>VLOOKUP($K2259,Neighborhoods!$A:$C,3,0)</f>
        <v>Midtown</v>
      </c>
      <c r="N2259" t="str">
        <f>INDEX(Neighborhoods!$A:$C, MATCH(Places!$K2259,Neighborhoods!$A:$A,0), MATCH(Places!N$1,Neighborhoods!$A$1:$C$1,0))</f>
        <v>Manhattan</v>
      </c>
      <c r="O2259" t="str">
        <f>INDEX(Neighborhoods!$A:$C, MATCH(Places!$K2259,Neighborhoods!$A:$A,0), MATCH(Places!O$1,Neighborhoods!$A$1:$C$1,0))</f>
        <v>Midtown</v>
      </c>
      <c r="P2259" t="s">
        <v>11822</v>
      </c>
      <c r="Q2259" t="str">
        <f t="shared" si="140"/>
        <v>No</v>
      </c>
      <c r="R2259">
        <v>6</v>
      </c>
      <c r="S2259" t="str">
        <f t="shared" si="141"/>
        <v>Large</v>
      </c>
      <c r="T2259" s="50">
        <v>169</v>
      </c>
      <c r="U2259" s="70">
        <f t="shared" si="142"/>
        <v>0.03</v>
      </c>
      <c r="V2259" s="52">
        <v>4.57</v>
      </c>
      <c r="W2259" s="52" t="str" cm="1">
        <f t="array" ref="W2259">_xlfn.SWITCH(ROUND(V2259,0),5,"Excellent",4,"Good",3,"Ok","Bad")</f>
        <v>Excellent</v>
      </c>
      <c r="X2259">
        <v>7</v>
      </c>
      <c r="Y2259" t="str">
        <f t="shared" si="143"/>
        <v>No</v>
      </c>
      <c r="Z2259" s="68">
        <v>42704</v>
      </c>
      <c r="AA2259" s="68">
        <v>43897</v>
      </c>
      <c r="AB2259">
        <v>364</v>
      </c>
      <c r="AC2259" t="s">
        <v>15615</v>
      </c>
    </row>
    <row r="2260" spans="1:29" x14ac:dyDescent="0.3">
      <c r="A2260" t="s">
        <v>1665</v>
      </c>
      <c r="B2260">
        <v>2074</v>
      </c>
      <c r="C2260" t="str">
        <f>VLOOKUP($B2260,Hosts!$A:$M,10,0)</f>
        <v>Within a few hours</v>
      </c>
      <c r="D2260" s="70">
        <f>VLOOKUP($B2260,Hosts!$A:$M,11,0)</f>
        <v>1</v>
      </c>
      <c r="E2260" s="70">
        <f>VLOOKUP($B2260,Hosts!$A:$M,12,0)</f>
        <v>1</v>
      </c>
      <c r="F2260" t="str">
        <f>VLOOKUP($B2260,Hosts!$A:$M,13,0)</f>
        <v>No</v>
      </c>
      <c r="G2260" t="str">
        <f>INDEX(Hosts!$A:$M, MATCH(Places!$B2260,Hosts!$A:$A,0), MATCH(Places!G$1,Hosts!$A$1:$M$1,0))</f>
        <v>Within a few hours</v>
      </c>
      <c r="H2260" s="70">
        <f>INDEX(Hosts!$A:$M, MATCH(Places!$B2260,Hosts!$A:$A,0), MATCH(Places!H$1,Hosts!$A$1:$M$1,0))</f>
        <v>1</v>
      </c>
      <c r="I2260" s="70">
        <f>INDEX(Hosts!$A:$M, MATCH(Places!$B2260,Hosts!$A:$A,0), MATCH(Places!I$1,Hosts!$A$1:$M$1,0))</f>
        <v>1</v>
      </c>
      <c r="J2260" t="str">
        <f>INDEX(Hosts!$A:$M, MATCH(Places!$B2260,Hosts!$A:$A,0), MATCH(Places!J$1,Hosts!$A$1:$M$1,0))</f>
        <v>No</v>
      </c>
      <c r="K2260">
        <v>7</v>
      </c>
      <c r="L2260" t="str">
        <f>VLOOKUP($K2260,Neighborhoods!$A:$C,2,0)</f>
        <v>Brooklyn</v>
      </c>
      <c r="M2260" t="str">
        <f>VLOOKUP($K2260,Neighborhoods!$A:$C,3,0)</f>
        <v>Bedford-Stuyvesant</v>
      </c>
      <c r="N2260" t="str">
        <f>INDEX(Neighborhoods!$A:$C, MATCH(Places!$K2260,Neighborhoods!$A:$A,0), MATCH(Places!N$1,Neighborhoods!$A$1:$C$1,0))</f>
        <v>Brooklyn</v>
      </c>
      <c r="O2260" t="str">
        <f>INDEX(Neighborhoods!$A:$C, MATCH(Places!$K2260,Neighborhoods!$A:$A,0), MATCH(Places!O$1,Neighborhoods!$A$1:$C$1,0))</f>
        <v>Bedford-Stuyvesant</v>
      </c>
      <c r="P2260" t="s">
        <v>11822</v>
      </c>
      <c r="Q2260" t="str">
        <f t="shared" si="140"/>
        <v>No</v>
      </c>
      <c r="R2260">
        <v>4</v>
      </c>
      <c r="S2260" t="str">
        <f t="shared" si="141"/>
        <v>Medium</v>
      </c>
      <c r="T2260" s="50">
        <v>190</v>
      </c>
      <c r="U2260" s="70">
        <f t="shared" si="142"/>
        <v>0.03</v>
      </c>
      <c r="V2260" s="52">
        <v>4.99</v>
      </c>
      <c r="W2260" s="52" t="str" cm="1">
        <f t="array" ref="W2260">_xlfn.SWITCH(ROUND(V2260,0),5,"Excellent",4,"Good",3,"Ok","Bad")</f>
        <v>Excellent</v>
      </c>
      <c r="X2260">
        <v>78</v>
      </c>
      <c r="Y2260" t="str">
        <f t="shared" si="143"/>
        <v>No</v>
      </c>
      <c r="Z2260" s="68">
        <v>42668</v>
      </c>
      <c r="AA2260" s="68">
        <v>43906</v>
      </c>
      <c r="AB2260">
        <v>315</v>
      </c>
      <c r="AC2260" t="s">
        <v>15615</v>
      </c>
    </row>
    <row r="2261" spans="1:29" x14ac:dyDescent="0.3">
      <c r="A2261" t="s">
        <v>1666</v>
      </c>
      <c r="B2261">
        <v>2897</v>
      </c>
      <c r="C2261" t="str">
        <f>VLOOKUP($B2261,Hosts!$A:$M,10,0)</f>
        <v>Within a day</v>
      </c>
      <c r="D2261" s="70">
        <f>VLOOKUP($B2261,Hosts!$A:$M,11,0)</f>
        <v>1</v>
      </c>
      <c r="E2261" s="70">
        <f>VLOOKUP($B2261,Hosts!$A:$M,12,0)</f>
        <v>1</v>
      </c>
      <c r="F2261" t="str">
        <f>VLOOKUP($B2261,Hosts!$A:$M,13,0)</f>
        <v>Yes</v>
      </c>
      <c r="G2261" t="str">
        <f>INDEX(Hosts!$A:$M, MATCH(Places!$B2261,Hosts!$A:$A,0), MATCH(Places!G$1,Hosts!$A$1:$M$1,0))</f>
        <v>Within a day</v>
      </c>
      <c r="H2261" s="70">
        <f>INDEX(Hosts!$A:$M, MATCH(Places!$B2261,Hosts!$A:$A,0), MATCH(Places!H$1,Hosts!$A$1:$M$1,0))</f>
        <v>1</v>
      </c>
      <c r="I2261" s="70">
        <f>INDEX(Hosts!$A:$M, MATCH(Places!$B2261,Hosts!$A:$A,0), MATCH(Places!I$1,Hosts!$A$1:$M$1,0))</f>
        <v>1</v>
      </c>
      <c r="J2261" t="str">
        <f>INDEX(Hosts!$A:$M, MATCH(Places!$B2261,Hosts!$A:$A,0), MATCH(Places!J$1,Hosts!$A$1:$M$1,0))</f>
        <v>Yes</v>
      </c>
      <c r="K2261">
        <v>16</v>
      </c>
      <c r="L2261" t="str">
        <f>VLOOKUP($K2261,Neighborhoods!$A:$C,2,0)</f>
        <v>Manhattan</v>
      </c>
      <c r="M2261" t="str">
        <f>VLOOKUP($K2261,Neighborhoods!$A:$C,3,0)</f>
        <v>Harlem</v>
      </c>
      <c r="N2261" t="str">
        <f>INDEX(Neighborhoods!$A:$C, MATCH(Places!$K2261,Neighborhoods!$A:$A,0), MATCH(Places!N$1,Neighborhoods!$A$1:$C$1,0))</f>
        <v>Manhattan</v>
      </c>
      <c r="O2261" t="str">
        <f>INDEX(Neighborhoods!$A:$C, MATCH(Places!$K2261,Neighborhoods!$A:$A,0), MATCH(Places!O$1,Neighborhoods!$A$1:$C$1,0))</f>
        <v>Harlem</v>
      </c>
      <c r="P2261" t="s">
        <v>11822</v>
      </c>
      <c r="Q2261" t="str">
        <f t="shared" si="140"/>
        <v>No</v>
      </c>
      <c r="R2261">
        <v>10</v>
      </c>
      <c r="S2261" t="str">
        <f t="shared" si="141"/>
        <v>Large</v>
      </c>
      <c r="T2261" s="50">
        <v>350</v>
      </c>
      <c r="U2261" s="70">
        <f t="shared" si="142"/>
        <v>0.04</v>
      </c>
      <c r="V2261" s="52">
        <v>4.9800000000000004</v>
      </c>
      <c r="W2261" s="52" t="str" cm="1">
        <f t="array" ref="W2261">_xlfn.SWITCH(ROUND(V2261,0),5,"Excellent",4,"Good",3,"Ok","Bad")</f>
        <v>Excellent</v>
      </c>
      <c r="X2261">
        <v>92</v>
      </c>
      <c r="Y2261" t="str">
        <f t="shared" si="143"/>
        <v>No</v>
      </c>
      <c r="Z2261" s="68">
        <v>42645</v>
      </c>
      <c r="AA2261" s="68">
        <v>43900</v>
      </c>
      <c r="AB2261">
        <v>236</v>
      </c>
      <c r="AC2261" t="s">
        <v>15615</v>
      </c>
    </row>
    <row r="2262" spans="1:29" x14ac:dyDescent="0.3">
      <c r="A2262" t="s">
        <v>1667</v>
      </c>
      <c r="B2262">
        <v>3012</v>
      </c>
      <c r="C2262" t="str">
        <f>VLOOKUP($B2262,Hosts!$A:$M,10,0)</f>
        <v>Within a day</v>
      </c>
      <c r="D2262" s="70">
        <f>VLOOKUP($B2262,Hosts!$A:$M,11,0)</f>
        <v>1</v>
      </c>
      <c r="E2262" s="70">
        <f>VLOOKUP($B2262,Hosts!$A:$M,12,0)</f>
        <v>1</v>
      </c>
      <c r="F2262" t="str">
        <f>VLOOKUP($B2262,Hosts!$A:$M,13,0)</f>
        <v>No</v>
      </c>
      <c r="G2262" t="str">
        <f>INDEX(Hosts!$A:$M, MATCH(Places!$B2262,Hosts!$A:$A,0), MATCH(Places!G$1,Hosts!$A$1:$M$1,0))</f>
        <v>Within a day</v>
      </c>
      <c r="H2262" s="70">
        <f>INDEX(Hosts!$A:$M, MATCH(Places!$B2262,Hosts!$A:$A,0), MATCH(Places!H$1,Hosts!$A$1:$M$1,0))</f>
        <v>1</v>
      </c>
      <c r="I2262" s="70">
        <f>INDEX(Hosts!$A:$M, MATCH(Places!$B2262,Hosts!$A:$A,0), MATCH(Places!I$1,Hosts!$A$1:$M$1,0))</f>
        <v>1</v>
      </c>
      <c r="J2262" t="str">
        <f>INDEX(Hosts!$A:$M, MATCH(Places!$B2262,Hosts!$A:$A,0), MATCH(Places!J$1,Hosts!$A$1:$M$1,0))</f>
        <v>No</v>
      </c>
      <c r="K2262">
        <v>7</v>
      </c>
      <c r="L2262" t="str">
        <f>VLOOKUP($K2262,Neighborhoods!$A:$C,2,0)</f>
        <v>Brooklyn</v>
      </c>
      <c r="M2262" t="str">
        <f>VLOOKUP($K2262,Neighborhoods!$A:$C,3,0)</f>
        <v>Bedford-Stuyvesant</v>
      </c>
      <c r="N2262" t="str">
        <f>INDEX(Neighborhoods!$A:$C, MATCH(Places!$K2262,Neighborhoods!$A:$A,0), MATCH(Places!N$1,Neighborhoods!$A$1:$C$1,0))</f>
        <v>Brooklyn</v>
      </c>
      <c r="O2262" t="str">
        <f>INDEX(Neighborhoods!$A:$C, MATCH(Places!$K2262,Neighborhoods!$A:$A,0), MATCH(Places!O$1,Neighborhoods!$A$1:$C$1,0))</f>
        <v>Bedford-Stuyvesant</v>
      </c>
      <c r="P2262" t="s">
        <v>11822</v>
      </c>
      <c r="Q2262" t="str">
        <f t="shared" si="140"/>
        <v>No</v>
      </c>
      <c r="R2262">
        <v>6</v>
      </c>
      <c r="S2262" t="str">
        <f t="shared" si="141"/>
        <v>Large</v>
      </c>
      <c r="T2262" s="50">
        <v>155</v>
      </c>
      <c r="U2262" s="70">
        <f t="shared" si="142"/>
        <v>0.03</v>
      </c>
      <c r="V2262" s="52">
        <v>4.6500000000000004</v>
      </c>
      <c r="W2262" s="52" t="str" cm="1">
        <f t="array" ref="W2262">_xlfn.SWITCH(ROUND(V2262,0),5,"Excellent",4,"Good",3,"Ok","Bad")</f>
        <v>Excellent</v>
      </c>
      <c r="X2262">
        <v>81</v>
      </c>
      <c r="Y2262" t="str">
        <f t="shared" si="143"/>
        <v>No</v>
      </c>
      <c r="Z2262" s="68">
        <v>42673</v>
      </c>
      <c r="AA2262" s="68">
        <v>43920</v>
      </c>
      <c r="AB2262">
        <v>243</v>
      </c>
      <c r="AC2262" t="s">
        <v>15616</v>
      </c>
    </row>
    <row r="2263" spans="1:29" x14ac:dyDescent="0.3">
      <c r="A2263" t="s">
        <v>1668</v>
      </c>
      <c r="B2263">
        <v>2952</v>
      </c>
      <c r="C2263" t="str">
        <f>VLOOKUP($B2263,Hosts!$A:$M,10,0)</f>
        <v>Within an hour</v>
      </c>
      <c r="D2263" s="70">
        <f>VLOOKUP($B2263,Hosts!$A:$M,11,0)</f>
        <v>1</v>
      </c>
      <c r="E2263" s="70">
        <f>VLOOKUP($B2263,Hosts!$A:$M,12,0)</f>
        <v>1</v>
      </c>
      <c r="F2263" t="str">
        <f>VLOOKUP($B2263,Hosts!$A:$M,13,0)</f>
        <v>Yes</v>
      </c>
      <c r="G2263" t="str">
        <f>INDEX(Hosts!$A:$M, MATCH(Places!$B2263,Hosts!$A:$A,0), MATCH(Places!G$1,Hosts!$A$1:$M$1,0))</f>
        <v>Within an hour</v>
      </c>
      <c r="H2263" s="70">
        <f>INDEX(Hosts!$A:$M, MATCH(Places!$B2263,Hosts!$A:$A,0), MATCH(Places!H$1,Hosts!$A$1:$M$1,0))</f>
        <v>1</v>
      </c>
      <c r="I2263" s="70">
        <f>INDEX(Hosts!$A:$M, MATCH(Places!$B2263,Hosts!$A:$A,0), MATCH(Places!I$1,Hosts!$A$1:$M$1,0))</f>
        <v>1</v>
      </c>
      <c r="J2263" t="str">
        <f>INDEX(Hosts!$A:$M, MATCH(Places!$B2263,Hosts!$A:$A,0), MATCH(Places!J$1,Hosts!$A$1:$M$1,0))</f>
        <v>Yes</v>
      </c>
      <c r="K2263">
        <v>17</v>
      </c>
      <c r="L2263" t="str">
        <f>VLOOKUP($K2263,Neighborhoods!$A:$C,2,0)</f>
        <v>Manhattan</v>
      </c>
      <c r="M2263" t="str">
        <f>VLOOKUP($K2263,Neighborhoods!$A:$C,3,0)</f>
        <v>Hell's Kitchen</v>
      </c>
      <c r="N2263" t="str">
        <f>INDEX(Neighborhoods!$A:$C, MATCH(Places!$K2263,Neighborhoods!$A:$A,0), MATCH(Places!N$1,Neighborhoods!$A$1:$C$1,0))</f>
        <v>Manhattan</v>
      </c>
      <c r="O2263" t="str">
        <f>INDEX(Neighborhoods!$A:$C, MATCH(Places!$K2263,Neighborhoods!$A:$A,0), MATCH(Places!O$1,Neighborhoods!$A$1:$C$1,0))</f>
        <v>Hell's Kitchen</v>
      </c>
      <c r="P2263" t="s">
        <v>11822</v>
      </c>
      <c r="Q2263" t="str">
        <f t="shared" si="140"/>
        <v>No</v>
      </c>
      <c r="R2263">
        <v>3</v>
      </c>
      <c r="S2263" t="str">
        <f t="shared" si="141"/>
        <v>Medium</v>
      </c>
      <c r="T2263" s="50">
        <v>95</v>
      </c>
      <c r="U2263" s="70">
        <f t="shared" si="142"/>
        <v>0.03</v>
      </c>
      <c r="V2263" s="52">
        <v>4.99</v>
      </c>
      <c r="W2263" s="52" t="str" cm="1">
        <f t="array" ref="W2263">_xlfn.SWITCH(ROUND(V2263,0),5,"Excellent",4,"Good",3,"Ok","Bad")</f>
        <v>Excellent</v>
      </c>
      <c r="X2263">
        <v>226</v>
      </c>
      <c r="Y2263" t="str">
        <f t="shared" si="143"/>
        <v>Yes</v>
      </c>
      <c r="Z2263" s="68">
        <v>42633</v>
      </c>
      <c r="AA2263" s="68">
        <v>44050</v>
      </c>
      <c r="AB2263">
        <v>159</v>
      </c>
      <c r="AC2263" t="s">
        <v>15616</v>
      </c>
    </row>
    <row r="2264" spans="1:29" x14ac:dyDescent="0.3">
      <c r="A2264" t="s">
        <v>1669</v>
      </c>
      <c r="B2264">
        <v>1965</v>
      </c>
      <c r="C2264" t="str">
        <f>VLOOKUP($B2264,Hosts!$A:$M,10,0)</f>
        <v>A few days or more</v>
      </c>
      <c r="D2264" s="70">
        <f>VLOOKUP($B2264,Hosts!$A:$M,11,0)</f>
        <v>0</v>
      </c>
      <c r="E2264" s="70">
        <f>VLOOKUP($B2264,Hosts!$A:$M,12,0)</f>
        <v>0.69</v>
      </c>
      <c r="F2264" t="str">
        <f>VLOOKUP($B2264,Hosts!$A:$M,13,0)</f>
        <v>No</v>
      </c>
      <c r="G2264" t="str">
        <f>INDEX(Hosts!$A:$M, MATCH(Places!$B2264,Hosts!$A:$A,0), MATCH(Places!G$1,Hosts!$A$1:$M$1,0))</f>
        <v>A few days or more</v>
      </c>
      <c r="H2264" s="70">
        <f>INDEX(Hosts!$A:$M, MATCH(Places!$B2264,Hosts!$A:$A,0), MATCH(Places!H$1,Hosts!$A$1:$M$1,0))</f>
        <v>0</v>
      </c>
      <c r="I2264" s="70">
        <f>INDEX(Hosts!$A:$M, MATCH(Places!$B2264,Hosts!$A:$A,0), MATCH(Places!I$1,Hosts!$A$1:$M$1,0))</f>
        <v>0.69</v>
      </c>
      <c r="J2264" t="str">
        <f>INDEX(Hosts!$A:$M, MATCH(Places!$B2264,Hosts!$A:$A,0), MATCH(Places!J$1,Hosts!$A$1:$M$1,0))</f>
        <v>No</v>
      </c>
      <c r="K2264">
        <v>15</v>
      </c>
      <c r="L2264" t="str">
        <f>VLOOKUP($K2264,Neighborhoods!$A:$C,2,0)</f>
        <v>Manhattan</v>
      </c>
      <c r="M2264" t="str">
        <f>VLOOKUP($K2264,Neighborhoods!$A:$C,3,0)</f>
        <v>East Village</v>
      </c>
      <c r="N2264" t="str">
        <f>INDEX(Neighborhoods!$A:$C, MATCH(Places!$K2264,Neighborhoods!$A:$A,0), MATCH(Places!N$1,Neighborhoods!$A$1:$C$1,0))</f>
        <v>Manhattan</v>
      </c>
      <c r="O2264" t="str">
        <f>INDEX(Neighborhoods!$A:$C, MATCH(Places!$K2264,Neighborhoods!$A:$A,0), MATCH(Places!O$1,Neighborhoods!$A$1:$C$1,0))</f>
        <v>East Village</v>
      </c>
      <c r="P2264" t="s">
        <v>1</v>
      </c>
      <c r="Q2264" t="str">
        <f t="shared" si="140"/>
        <v>Yes</v>
      </c>
      <c r="R2264">
        <v>2</v>
      </c>
      <c r="S2264" t="str">
        <f t="shared" si="141"/>
        <v>Small</v>
      </c>
      <c r="T2264" s="50">
        <v>100</v>
      </c>
      <c r="U2264" s="70">
        <f t="shared" si="142"/>
        <v>0.03</v>
      </c>
      <c r="V2264" s="52">
        <v>4.83</v>
      </c>
      <c r="W2264" s="52" t="str" cm="1">
        <f t="array" ref="W2264">_xlfn.SWITCH(ROUND(V2264,0),5,"Excellent",4,"Good",3,"Ok","Bad")</f>
        <v>Excellent</v>
      </c>
      <c r="X2264">
        <v>90</v>
      </c>
      <c r="Y2264" t="str">
        <f t="shared" si="143"/>
        <v>No</v>
      </c>
      <c r="Z2264" s="68">
        <v>42646</v>
      </c>
      <c r="AA2264" s="68">
        <v>43887</v>
      </c>
      <c r="AB2264">
        <v>360</v>
      </c>
      <c r="AC2264" t="s">
        <v>15615</v>
      </c>
    </row>
    <row r="2265" spans="1:29" x14ac:dyDescent="0.3">
      <c r="A2265" t="s">
        <v>13839</v>
      </c>
      <c r="B2265">
        <v>1215</v>
      </c>
      <c r="C2265" t="str">
        <f>VLOOKUP($B2265,Hosts!$A:$M,10,0)</f>
        <v>A few days or more</v>
      </c>
      <c r="D2265" s="70">
        <f>VLOOKUP($B2265,Hosts!$A:$M,11,0)</f>
        <v>0</v>
      </c>
      <c r="E2265" s="70">
        <f>VLOOKUP($B2265,Hosts!$A:$M,12,0)</f>
        <v>0.95</v>
      </c>
      <c r="F2265" t="str">
        <f>VLOOKUP($B2265,Hosts!$A:$M,13,0)</f>
        <v>Yes</v>
      </c>
      <c r="G2265" t="str">
        <f>INDEX(Hosts!$A:$M, MATCH(Places!$B2265,Hosts!$A:$A,0), MATCH(Places!G$1,Hosts!$A$1:$M$1,0))</f>
        <v>A few days or more</v>
      </c>
      <c r="H2265" s="70">
        <f>INDEX(Hosts!$A:$M, MATCH(Places!$B2265,Hosts!$A:$A,0), MATCH(Places!H$1,Hosts!$A$1:$M$1,0))</f>
        <v>0</v>
      </c>
      <c r="I2265" s="70">
        <f>INDEX(Hosts!$A:$M, MATCH(Places!$B2265,Hosts!$A:$A,0), MATCH(Places!I$1,Hosts!$A$1:$M$1,0))</f>
        <v>0.95</v>
      </c>
      <c r="J2265" t="str">
        <f>INDEX(Hosts!$A:$M, MATCH(Places!$B2265,Hosts!$A:$A,0), MATCH(Places!J$1,Hosts!$A$1:$M$1,0))</f>
        <v>Yes</v>
      </c>
      <c r="K2265">
        <v>16</v>
      </c>
      <c r="L2265" t="str">
        <f>VLOOKUP($K2265,Neighborhoods!$A:$C,2,0)</f>
        <v>Manhattan</v>
      </c>
      <c r="M2265" t="str">
        <f>VLOOKUP($K2265,Neighborhoods!$A:$C,3,0)</f>
        <v>Harlem</v>
      </c>
      <c r="N2265" t="str">
        <f>INDEX(Neighborhoods!$A:$C, MATCH(Places!$K2265,Neighborhoods!$A:$A,0), MATCH(Places!N$1,Neighborhoods!$A$1:$C$1,0))</f>
        <v>Manhattan</v>
      </c>
      <c r="O2265" t="str">
        <f>INDEX(Neighborhoods!$A:$C, MATCH(Places!$K2265,Neighborhoods!$A:$A,0), MATCH(Places!O$1,Neighborhoods!$A$1:$C$1,0))</f>
        <v>Harlem</v>
      </c>
      <c r="P2265" t="s">
        <v>11822</v>
      </c>
      <c r="Q2265" t="str">
        <f t="shared" si="140"/>
        <v>No</v>
      </c>
      <c r="R2265">
        <v>4</v>
      </c>
      <c r="S2265" t="str">
        <f t="shared" si="141"/>
        <v>Medium</v>
      </c>
      <c r="T2265" s="50">
        <v>175</v>
      </c>
      <c r="U2265" s="70">
        <f t="shared" si="142"/>
        <v>0.03</v>
      </c>
      <c r="V2265" s="52">
        <v>4.92</v>
      </c>
      <c r="W2265" s="52" t="str" cm="1">
        <f t="array" ref="W2265">_xlfn.SWITCH(ROUND(V2265,0),5,"Excellent",4,"Good",3,"Ok","Bad")</f>
        <v>Excellent</v>
      </c>
      <c r="X2265">
        <v>121</v>
      </c>
      <c r="Y2265" t="str">
        <f t="shared" si="143"/>
        <v>Yes</v>
      </c>
      <c r="Z2265" s="68">
        <v>42650</v>
      </c>
      <c r="AA2265" s="68">
        <v>43832</v>
      </c>
      <c r="AB2265">
        <v>250</v>
      </c>
      <c r="AC2265" t="s">
        <v>15616</v>
      </c>
    </row>
    <row r="2266" spans="1:29" x14ac:dyDescent="0.3">
      <c r="A2266" t="s">
        <v>1670</v>
      </c>
      <c r="B2266">
        <v>363</v>
      </c>
      <c r="C2266" t="str">
        <f>VLOOKUP($B2266,Hosts!$A:$M,10,0)</f>
        <v>Within an hour</v>
      </c>
      <c r="D2266" s="70">
        <f>VLOOKUP($B2266,Hosts!$A:$M,11,0)</f>
        <v>1</v>
      </c>
      <c r="E2266" s="70">
        <f>VLOOKUP($B2266,Hosts!$A:$M,12,0)</f>
        <v>0.99</v>
      </c>
      <c r="F2266" t="str">
        <f>VLOOKUP($B2266,Hosts!$A:$M,13,0)</f>
        <v>Yes</v>
      </c>
      <c r="G2266" t="str">
        <f>INDEX(Hosts!$A:$M, MATCH(Places!$B2266,Hosts!$A:$A,0), MATCH(Places!G$1,Hosts!$A$1:$M$1,0))</f>
        <v>Within an hour</v>
      </c>
      <c r="H2266" s="70">
        <f>INDEX(Hosts!$A:$M, MATCH(Places!$B2266,Hosts!$A:$A,0), MATCH(Places!H$1,Hosts!$A$1:$M$1,0))</f>
        <v>1</v>
      </c>
      <c r="I2266" s="70">
        <f>INDEX(Hosts!$A:$M, MATCH(Places!$B2266,Hosts!$A:$A,0), MATCH(Places!I$1,Hosts!$A$1:$M$1,0))</f>
        <v>0.99</v>
      </c>
      <c r="J2266" t="str">
        <f>INDEX(Hosts!$A:$M, MATCH(Places!$B2266,Hosts!$A:$A,0), MATCH(Places!J$1,Hosts!$A$1:$M$1,0))</f>
        <v>Yes</v>
      </c>
      <c r="K2266">
        <v>11</v>
      </c>
      <c r="L2266" t="str">
        <f>VLOOKUP($K2266,Neighborhoods!$A:$C,2,0)</f>
        <v>Brooklyn</v>
      </c>
      <c r="M2266" t="str">
        <f>VLOOKUP($K2266,Neighborhoods!$A:$C,3,0)</f>
        <v>Greenpoint</v>
      </c>
      <c r="N2266" t="str">
        <f>INDEX(Neighborhoods!$A:$C, MATCH(Places!$K2266,Neighborhoods!$A:$A,0), MATCH(Places!N$1,Neighborhoods!$A$1:$C$1,0))</f>
        <v>Brooklyn</v>
      </c>
      <c r="O2266" t="str">
        <f>INDEX(Neighborhoods!$A:$C, MATCH(Places!$K2266,Neighborhoods!$A:$A,0), MATCH(Places!O$1,Neighborhoods!$A$1:$C$1,0))</f>
        <v>Greenpoint</v>
      </c>
      <c r="P2266" t="s">
        <v>1</v>
      </c>
      <c r="Q2266" t="str">
        <f t="shared" si="140"/>
        <v>Yes</v>
      </c>
      <c r="R2266">
        <v>2</v>
      </c>
      <c r="S2266" t="str">
        <f t="shared" si="141"/>
        <v>Small</v>
      </c>
      <c r="T2266" s="50">
        <v>130</v>
      </c>
      <c r="U2266" s="70">
        <f t="shared" si="142"/>
        <v>0.03</v>
      </c>
      <c r="V2266" s="52">
        <v>5</v>
      </c>
      <c r="W2266" s="52" t="str" cm="1">
        <f t="array" ref="W2266">_xlfn.SWITCH(ROUND(V2266,0),5,"Excellent",4,"Good",3,"Ok","Bad")</f>
        <v>Excellent</v>
      </c>
      <c r="X2266">
        <v>136</v>
      </c>
      <c r="Y2266" t="str">
        <f t="shared" si="143"/>
        <v>Yes</v>
      </c>
      <c r="Z2266" s="68">
        <v>42680</v>
      </c>
      <c r="AA2266" s="68">
        <v>43880</v>
      </c>
      <c r="AB2266">
        <v>178</v>
      </c>
      <c r="AC2266" t="s">
        <v>15615</v>
      </c>
    </row>
    <row r="2267" spans="1:29" x14ac:dyDescent="0.3">
      <c r="A2267" t="s">
        <v>1671</v>
      </c>
      <c r="B2267">
        <v>2447</v>
      </c>
      <c r="C2267" t="str">
        <f>VLOOKUP($B2267,Hosts!$A:$M,10,0)</f>
        <v>Within a few hours</v>
      </c>
      <c r="D2267" s="70">
        <f>VLOOKUP($B2267,Hosts!$A:$M,11,0)</f>
        <v>1</v>
      </c>
      <c r="E2267" s="70">
        <f>VLOOKUP($B2267,Hosts!$A:$M,12,0)</f>
        <v>1</v>
      </c>
      <c r="F2267" t="str">
        <f>VLOOKUP($B2267,Hosts!$A:$M,13,0)</f>
        <v>No</v>
      </c>
      <c r="G2267" t="str">
        <f>INDEX(Hosts!$A:$M, MATCH(Places!$B2267,Hosts!$A:$A,0), MATCH(Places!G$1,Hosts!$A$1:$M$1,0))</f>
        <v>Within a few hours</v>
      </c>
      <c r="H2267" s="70">
        <f>INDEX(Hosts!$A:$M, MATCH(Places!$B2267,Hosts!$A:$A,0), MATCH(Places!H$1,Hosts!$A$1:$M$1,0))</f>
        <v>1</v>
      </c>
      <c r="I2267" s="70">
        <f>INDEX(Hosts!$A:$M, MATCH(Places!$B2267,Hosts!$A:$A,0), MATCH(Places!I$1,Hosts!$A$1:$M$1,0))</f>
        <v>1</v>
      </c>
      <c r="J2267" t="str">
        <f>INDEX(Hosts!$A:$M, MATCH(Places!$B2267,Hosts!$A:$A,0), MATCH(Places!J$1,Hosts!$A$1:$M$1,0))</f>
        <v>No</v>
      </c>
      <c r="K2267">
        <v>9</v>
      </c>
      <c r="L2267" t="str">
        <f>VLOOKUP($K2267,Neighborhoods!$A:$C,2,0)</f>
        <v>Brooklyn</v>
      </c>
      <c r="M2267" t="str">
        <f>VLOOKUP($K2267,Neighborhoods!$A:$C,3,0)</f>
        <v>Crown Heights</v>
      </c>
      <c r="N2267" t="str">
        <f>INDEX(Neighborhoods!$A:$C, MATCH(Places!$K2267,Neighborhoods!$A:$A,0), MATCH(Places!N$1,Neighborhoods!$A$1:$C$1,0))</f>
        <v>Brooklyn</v>
      </c>
      <c r="O2267" t="str">
        <f>INDEX(Neighborhoods!$A:$C, MATCH(Places!$K2267,Neighborhoods!$A:$A,0), MATCH(Places!O$1,Neighborhoods!$A$1:$C$1,0))</f>
        <v>Crown Heights</v>
      </c>
      <c r="P2267" t="s">
        <v>11822</v>
      </c>
      <c r="Q2267" t="str">
        <f t="shared" si="140"/>
        <v>No</v>
      </c>
      <c r="R2267">
        <v>2</v>
      </c>
      <c r="S2267" t="str">
        <f t="shared" si="141"/>
        <v>Small</v>
      </c>
      <c r="T2267" s="50">
        <v>120</v>
      </c>
      <c r="U2267" s="70">
        <f t="shared" si="142"/>
        <v>0.03</v>
      </c>
      <c r="V2267" s="52">
        <v>4.67</v>
      </c>
      <c r="W2267" s="52" t="str" cm="1">
        <f t="array" ref="W2267">_xlfn.SWITCH(ROUND(V2267,0),5,"Excellent",4,"Good",3,"Ok","Bad")</f>
        <v>Excellent</v>
      </c>
      <c r="X2267">
        <v>3</v>
      </c>
      <c r="Y2267" t="str">
        <f t="shared" si="143"/>
        <v>No</v>
      </c>
      <c r="Z2267" s="68">
        <v>42643</v>
      </c>
      <c r="AA2267" s="68">
        <v>42664</v>
      </c>
      <c r="AB2267">
        <v>0</v>
      </c>
      <c r="AC2267" t="s">
        <v>15616</v>
      </c>
    </row>
    <row r="2268" spans="1:29" x14ac:dyDescent="0.3">
      <c r="A2268" t="s">
        <v>1672</v>
      </c>
      <c r="B2268">
        <v>3018</v>
      </c>
      <c r="C2268" t="str">
        <f>VLOOKUP($B2268,Hosts!$A:$M,10,0)</f>
        <v>Within an hour</v>
      </c>
      <c r="D2268" s="70">
        <f>VLOOKUP($B2268,Hosts!$A:$M,11,0)</f>
        <v>1</v>
      </c>
      <c r="E2268" s="70">
        <f>VLOOKUP($B2268,Hosts!$A:$M,12,0)</f>
        <v>0.97</v>
      </c>
      <c r="F2268" t="str">
        <f>VLOOKUP($B2268,Hosts!$A:$M,13,0)</f>
        <v>Yes</v>
      </c>
      <c r="G2268" t="str">
        <f>INDEX(Hosts!$A:$M, MATCH(Places!$B2268,Hosts!$A:$A,0), MATCH(Places!G$1,Hosts!$A$1:$M$1,0))</f>
        <v>Within an hour</v>
      </c>
      <c r="H2268" s="70">
        <f>INDEX(Hosts!$A:$M, MATCH(Places!$B2268,Hosts!$A:$A,0), MATCH(Places!H$1,Hosts!$A$1:$M$1,0))</f>
        <v>1</v>
      </c>
      <c r="I2268" s="70">
        <f>INDEX(Hosts!$A:$M, MATCH(Places!$B2268,Hosts!$A:$A,0), MATCH(Places!I$1,Hosts!$A$1:$M$1,0))</f>
        <v>0.97</v>
      </c>
      <c r="J2268" t="str">
        <f>INDEX(Hosts!$A:$M, MATCH(Places!$B2268,Hosts!$A:$A,0), MATCH(Places!J$1,Hosts!$A$1:$M$1,0))</f>
        <v>Yes</v>
      </c>
      <c r="K2268">
        <v>28</v>
      </c>
      <c r="L2268" t="str">
        <f>VLOOKUP($K2268,Neighborhoods!$A:$C,2,0)</f>
        <v>Staten Island</v>
      </c>
      <c r="M2268" t="str">
        <f>VLOOKUP($K2268,Neighborhoods!$A:$C,3,0)</f>
        <v>St. George</v>
      </c>
      <c r="N2268" t="str">
        <f>INDEX(Neighborhoods!$A:$C, MATCH(Places!$K2268,Neighborhoods!$A:$A,0), MATCH(Places!N$1,Neighborhoods!$A$1:$C$1,0))</f>
        <v>Staten Island</v>
      </c>
      <c r="O2268" t="str">
        <f>INDEX(Neighborhoods!$A:$C, MATCH(Places!$K2268,Neighborhoods!$A:$A,0), MATCH(Places!O$1,Neighborhoods!$A$1:$C$1,0))</f>
        <v>St. George</v>
      </c>
      <c r="P2268" t="s">
        <v>11822</v>
      </c>
      <c r="Q2268" t="str">
        <f t="shared" si="140"/>
        <v>No</v>
      </c>
      <c r="R2268">
        <v>6</v>
      </c>
      <c r="S2268" t="str">
        <f t="shared" si="141"/>
        <v>Large</v>
      </c>
      <c r="T2268" s="50">
        <v>140</v>
      </c>
      <c r="U2268" s="70">
        <f t="shared" si="142"/>
        <v>0.03</v>
      </c>
      <c r="V2268" s="52">
        <v>5</v>
      </c>
      <c r="W2268" s="52" t="str" cm="1">
        <f t="array" ref="W2268">_xlfn.SWITCH(ROUND(V2268,0),5,"Excellent",4,"Good",3,"Ok","Bad")</f>
        <v>Excellent</v>
      </c>
      <c r="X2268">
        <v>29</v>
      </c>
      <c r="Y2268" t="str">
        <f t="shared" si="143"/>
        <v>No</v>
      </c>
      <c r="Z2268" s="68">
        <v>42771</v>
      </c>
      <c r="AA2268" s="68">
        <v>43831</v>
      </c>
      <c r="AB2268">
        <v>342</v>
      </c>
      <c r="AC2268" t="s">
        <v>15616</v>
      </c>
    </row>
    <row r="2269" spans="1:29" x14ac:dyDescent="0.3">
      <c r="A2269" t="s">
        <v>1673</v>
      </c>
      <c r="B2269">
        <v>3020</v>
      </c>
      <c r="C2269" t="str">
        <f>VLOOKUP($B2269,Hosts!$A:$M,10,0)</f>
        <v>Within a day</v>
      </c>
      <c r="D2269" s="70">
        <f>VLOOKUP($B2269,Hosts!$A:$M,11,0)</f>
        <v>0.55000000000000004</v>
      </c>
      <c r="E2269" s="70">
        <f>VLOOKUP($B2269,Hosts!$A:$M,12,0)</f>
        <v>0</v>
      </c>
      <c r="F2269" t="str">
        <f>VLOOKUP($B2269,Hosts!$A:$M,13,0)</f>
        <v>No</v>
      </c>
      <c r="G2269" t="str">
        <f>INDEX(Hosts!$A:$M, MATCH(Places!$B2269,Hosts!$A:$A,0), MATCH(Places!G$1,Hosts!$A$1:$M$1,0))</f>
        <v>Within a day</v>
      </c>
      <c r="H2269" s="70">
        <f>INDEX(Hosts!$A:$M, MATCH(Places!$B2269,Hosts!$A:$A,0), MATCH(Places!H$1,Hosts!$A$1:$M$1,0))</f>
        <v>0.55000000000000004</v>
      </c>
      <c r="I2269" s="70">
        <f>INDEX(Hosts!$A:$M, MATCH(Places!$B2269,Hosts!$A:$A,0), MATCH(Places!I$1,Hosts!$A$1:$M$1,0))</f>
        <v>0</v>
      </c>
      <c r="J2269" t="str">
        <f>INDEX(Hosts!$A:$M, MATCH(Places!$B2269,Hosts!$A:$A,0), MATCH(Places!J$1,Hosts!$A$1:$M$1,0))</f>
        <v>No</v>
      </c>
      <c r="K2269">
        <v>15</v>
      </c>
      <c r="L2269" t="str">
        <f>VLOOKUP($K2269,Neighborhoods!$A:$C,2,0)</f>
        <v>Manhattan</v>
      </c>
      <c r="M2269" t="str">
        <f>VLOOKUP($K2269,Neighborhoods!$A:$C,3,0)</f>
        <v>East Village</v>
      </c>
      <c r="N2269" t="str">
        <f>INDEX(Neighborhoods!$A:$C, MATCH(Places!$K2269,Neighborhoods!$A:$A,0), MATCH(Places!N$1,Neighborhoods!$A$1:$C$1,0))</f>
        <v>Manhattan</v>
      </c>
      <c r="O2269" t="str">
        <f>INDEX(Neighborhoods!$A:$C, MATCH(Places!$K2269,Neighborhoods!$A:$A,0), MATCH(Places!O$1,Neighborhoods!$A$1:$C$1,0))</f>
        <v>East Village</v>
      </c>
      <c r="P2269" t="s">
        <v>11822</v>
      </c>
      <c r="Q2269" t="str">
        <f t="shared" si="140"/>
        <v>No</v>
      </c>
      <c r="R2269">
        <v>2</v>
      </c>
      <c r="S2269" t="str">
        <f t="shared" si="141"/>
        <v>Small</v>
      </c>
      <c r="T2269" s="50">
        <v>115</v>
      </c>
      <c r="U2269" s="70">
        <f t="shared" si="142"/>
        <v>0.03</v>
      </c>
      <c r="V2269" s="52">
        <v>5</v>
      </c>
      <c r="W2269" s="52" t="str" cm="1">
        <f t="array" ref="W2269">_xlfn.SWITCH(ROUND(V2269,0),5,"Excellent",4,"Good",3,"Ok","Bad")</f>
        <v>Excellent</v>
      </c>
      <c r="X2269">
        <v>4</v>
      </c>
      <c r="Y2269" t="str">
        <f t="shared" si="143"/>
        <v>No</v>
      </c>
      <c r="Z2269" s="68">
        <v>42720</v>
      </c>
      <c r="AA2269" s="68">
        <v>43054</v>
      </c>
      <c r="AB2269">
        <v>3</v>
      </c>
      <c r="AC2269" t="s">
        <v>15615</v>
      </c>
    </row>
    <row r="2270" spans="1:29" x14ac:dyDescent="0.3">
      <c r="A2270" t="s">
        <v>1674</v>
      </c>
      <c r="B2270">
        <v>2742</v>
      </c>
      <c r="C2270" t="str">
        <f>VLOOKUP($B2270,Hosts!$A:$M,10,0)</f>
        <v>Within an hour</v>
      </c>
      <c r="D2270" s="70">
        <f>VLOOKUP($B2270,Hosts!$A:$M,11,0)</f>
        <v>0.81</v>
      </c>
      <c r="E2270" s="70">
        <f>VLOOKUP($B2270,Hosts!$A:$M,12,0)</f>
        <v>1</v>
      </c>
      <c r="F2270" t="str">
        <f>VLOOKUP($B2270,Hosts!$A:$M,13,0)</f>
        <v>No</v>
      </c>
      <c r="G2270" t="str">
        <f>INDEX(Hosts!$A:$M, MATCH(Places!$B2270,Hosts!$A:$A,0), MATCH(Places!G$1,Hosts!$A$1:$M$1,0))</f>
        <v>Within an hour</v>
      </c>
      <c r="H2270" s="70">
        <f>INDEX(Hosts!$A:$M, MATCH(Places!$B2270,Hosts!$A:$A,0), MATCH(Places!H$1,Hosts!$A$1:$M$1,0))</f>
        <v>0.81</v>
      </c>
      <c r="I2270" s="70">
        <f>INDEX(Hosts!$A:$M, MATCH(Places!$B2270,Hosts!$A:$A,0), MATCH(Places!I$1,Hosts!$A$1:$M$1,0))</f>
        <v>1</v>
      </c>
      <c r="J2270" t="str">
        <f>INDEX(Hosts!$A:$M, MATCH(Places!$B2270,Hosts!$A:$A,0), MATCH(Places!J$1,Hosts!$A$1:$M$1,0))</f>
        <v>No</v>
      </c>
      <c r="K2270">
        <v>18</v>
      </c>
      <c r="L2270" t="str">
        <f>VLOOKUP($K2270,Neighborhoods!$A:$C,2,0)</f>
        <v>Manhattan</v>
      </c>
      <c r="M2270" t="str">
        <f>VLOOKUP($K2270,Neighborhoods!$A:$C,3,0)</f>
        <v>Midtown</v>
      </c>
      <c r="N2270" t="str">
        <f>INDEX(Neighborhoods!$A:$C, MATCH(Places!$K2270,Neighborhoods!$A:$A,0), MATCH(Places!N$1,Neighborhoods!$A$1:$C$1,0))</f>
        <v>Manhattan</v>
      </c>
      <c r="O2270" t="str">
        <f>INDEX(Neighborhoods!$A:$C, MATCH(Places!$K2270,Neighborhoods!$A:$A,0), MATCH(Places!O$1,Neighborhoods!$A$1:$C$1,0))</f>
        <v>Midtown</v>
      </c>
      <c r="P2270" t="s">
        <v>11822</v>
      </c>
      <c r="Q2270" t="str">
        <f t="shared" si="140"/>
        <v>No</v>
      </c>
      <c r="R2270">
        <v>4</v>
      </c>
      <c r="S2270" t="str">
        <f t="shared" si="141"/>
        <v>Medium</v>
      </c>
      <c r="T2270" s="50">
        <v>412</v>
      </c>
      <c r="U2270" s="70">
        <f t="shared" si="142"/>
        <v>0.04</v>
      </c>
      <c r="V2270" s="52">
        <v>4.67</v>
      </c>
      <c r="W2270" s="52" t="str" cm="1">
        <f t="array" ref="W2270">_xlfn.SWITCH(ROUND(V2270,0),5,"Excellent",4,"Good",3,"Ok","Bad")</f>
        <v>Excellent</v>
      </c>
      <c r="X2270">
        <v>3</v>
      </c>
      <c r="Y2270" t="str">
        <f t="shared" si="143"/>
        <v>No</v>
      </c>
      <c r="Z2270" s="68">
        <v>42712</v>
      </c>
      <c r="AA2270" s="68">
        <v>43451</v>
      </c>
      <c r="AB2270">
        <v>354</v>
      </c>
      <c r="AC2270" t="s">
        <v>15616</v>
      </c>
    </row>
    <row r="2271" spans="1:29" x14ac:dyDescent="0.3">
      <c r="A2271" t="s">
        <v>1675</v>
      </c>
      <c r="B2271">
        <v>3021</v>
      </c>
      <c r="C2271" t="str">
        <f>VLOOKUP($B2271,Hosts!$A:$M,10,0)</f>
        <v>Within a few hours</v>
      </c>
      <c r="D2271" s="70">
        <f>VLOOKUP($B2271,Hosts!$A:$M,11,0)</f>
        <v>1</v>
      </c>
      <c r="E2271" s="70">
        <f>VLOOKUP($B2271,Hosts!$A:$M,12,0)</f>
        <v>0.94</v>
      </c>
      <c r="F2271" t="str">
        <f>VLOOKUP($B2271,Hosts!$A:$M,13,0)</f>
        <v>No</v>
      </c>
      <c r="G2271" t="str">
        <f>INDEX(Hosts!$A:$M, MATCH(Places!$B2271,Hosts!$A:$A,0), MATCH(Places!G$1,Hosts!$A$1:$M$1,0))</f>
        <v>Within a few hours</v>
      </c>
      <c r="H2271" s="70">
        <f>INDEX(Hosts!$A:$M, MATCH(Places!$B2271,Hosts!$A:$A,0), MATCH(Places!H$1,Hosts!$A$1:$M$1,0))</f>
        <v>1</v>
      </c>
      <c r="I2271" s="70">
        <f>INDEX(Hosts!$A:$M, MATCH(Places!$B2271,Hosts!$A:$A,0), MATCH(Places!I$1,Hosts!$A$1:$M$1,0))</f>
        <v>0.94</v>
      </c>
      <c r="J2271" t="str">
        <f>INDEX(Hosts!$A:$M, MATCH(Places!$B2271,Hosts!$A:$A,0), MATCH(Places!J$1,Hosts!$A$1:$M$1,0))</f>
        <v>No</v>
      </c>
      <c r="K2271">
        <v>10</v>
      </c>
      <c r="L2271" t="str">
        <f>VLOOKUP($K2271,Neighborhoods!$A:$C,2,0)</f>
        <v>Brooklyn</v>
      </c>
      <c r="M2271" t="str">
        <f>VLOOKUP($K2271,Neighborhoods!$A:$C,3,0)</f>
        <v>East Flatbush</v>
      </c>
      <c r="N2271" t="str">
        <f>INDEX(Neighborhoods!$A:$C, MATCH(Places!$K2271,Neighborhoods!$A:$A,0), MATCH(Places!N$1,Neighborhoods!$A$1:$C$1,0))</f>
        <v>Brooklyn</v>
      </c>
      <c r="O2271" t="str">
        <f>INDEX(Neighborhoods!$A:$C, MATCH(Places!$K2271,Neighborhoods!$A:$A,0), MATCH(Places!O$1,Neighborhoods!$A$1:$C$1,0))</f>
        <v>East Flatbush</v>
      </c>
      <c r="P2271" t="s">
        <v>11822</v>
      </c>
      <c r="Q2271" t="str">
        <f t="shared" si="140"/>
        <v>No</v>
      </c>
      <c r="R2271">
        <v>8</v>
      </c>
      <c r="S2271" t="str">
        <f t="shared" si="141"/>
        <v>Large</v>
      </c>
      <c r="T2271" s="50">
        <v>210</v>
      </c>
      <c r="U2271" s="70">
        <f t="shared" si="142"/>
        <v>0.04</v>
      </c>
      <c r="V2271" s="52">
        <v>4.63</v>
      </c>
      <c r="W2271" s="52" t="str" cm="1">
        <f t="array" ref="W2271">_xlfn.SWITCH(ROUND(V2271,0),5,"Excellent",4,"Good",3,"Ok","Bad")</f>
        <v>Excellent</v>
      </c>
      <c r="X2271">
        <v>81</v>
      </c>
      <c r="Y2271" t="str">
        <f t="shared" si="143"/>
        <v>No</v>
      </c>
      <c r="Z2271" s="68">
        <v>42701</v>
      </c>
      <c r="AA2271" s="68">
        <v>44038</v>
      </c>
      <c r="AB2271">
        <v>177</v>
      </c>
      <c r="AC2271" t="s">
        <v>15615</v>
      </c>
    </row>
    <row r="2272" spans="1:29" x14ac:dyDescent="0.3">
      <c r="A2272" t="s">
        <v>1676</v>
      </c>
      <c r="B2272">
        <v>3018</v>
      </c>
      <c r="C2272" t="str">
        <f>VLOOKUP($B2272,Hosts!$A:$M,10,0)</f>
        <v>Within an hour</v>
      </c>
      <c r="D2272" s="70">
        <f>VLOOKUP($B2272,Hosts!$A:$M,11,0)</f>
        <v>1</v>
      </c>
      <c r="E2272" s="70">
        <f>VLOOKUP($B2272,Hosts!$A:$M,12,0)</f>
        <v>0.97</v>
      </c>
      <c r="F2272" t="str">
        <f>VLOOKUP($B2272,Hosts!$A:$M,13,0)</f>
        <v>Yes</v>
      </c>
      <c r="G2272" t="str">
        <f>INDEX(Hosts!$A:$M, MATCH(Places!$B2272,Hosts!$A:$A,0), MATCH(Places!G$1,Hosts!$A$1:$M$1,0))</f>
        <v>Within an hour</v>
      </c>
      <c r="H2272" s="70">
        <f>INDEX(Hosts!$A:$M, MATCH(Places!$B2272,Hosts!$A:$A,0), MATCH(Places!H$1,Hosts!$A$1:$M$1,0))</f>
        <v>1</v>
      </c>
      <c r="I2272" s="70">
        <f>INDEX(Hosts!$A:$M, MATCH(Places!$B2272,Hosts!$A:$A,0), MATCH(Places!I$1,Hosts!$A$1:$M$1,0))</f>
        <v>0.97</v>
      </c>
      <c r="J2272" t="str">
        <f>INDEX(Hosts!$A:$M, MATCH(Places!$B2272,Hosts!$A:$A,0), MATCH(Places!J$1,Hosts!$A$1:$M$1,0))</f>
        <v>Yes</v>
      </c>
      <c r="K2272">
        <v>28</v>
      </c>
      <c r="L2272" t="str">
        <f>VLOOKUP($K2272,Neighborhoods!$A:$C,2,0)</f>
        <v>Staten Island</v>
      </c>
      <c r="M2272" t="str">
        <f>VLOOKUP($K2272,Neighborhoods!$A:$C,3,0)</f>
        <v>St. George</v>
      </c>
      <c r="N2272" t="str">
        <f>INDEX(Neighborhoods!$A:$C, MATCH(Places!$K2272,Neighborhoods!$A:$A,0), MATCH(Places!N$1,Neighborhoods!$A$1:$C$1,0))</f>
        <v>Staten Island</v>
      </c>
      <c r="O2272" t="str">
        <f>INDEX(Neighborhoods!$A:$C, MATCH(Places!$K2272,Neighborhoods!$A:$A,0), MATCH(Places!O$1,Neighborhoods!$A$1:$C$1,0))</f>
        <v>St. George</v>
      </c>
      <c r="P2272" t="s">
        <v>1</v>
      </c>
      <c r="Q2272" t="str">
        <f t="shared" si="140"/>
        <v>Yes</v>
      </c>
      <c r="R2272">
        <v>4</v>
      </c>
      <c r="S2272" t="str">
        <f t="shared" si="141"/>
        <v>Medium</v>
      </c>
      <c r="T2272" s="50">
        <v>100</v>
      </c>
      <c r="U2272" s="70">
        <f t="shared" si="142"/>
        <v>0.03</v>
      </c>
      <c r="V2272" s="52">
        <v>5</v>
      </c>
      <c r="W2272" s="52" t="str" cm="1">
        <f t="array" ref="W2272">_xlfn.SWITCH(ROUND(V2272,0),5,"Excellent",4,"Good",3,"Ok","Bad")</f>
        <v>Excellent</v>
      </c>
      <c r="X2272">
        <v>23</v>
      </c>
      <c r="Y2272" t="str">
        <f t="shared" si="143"/>
        <v>No</v>
      </c>
      <c r="Z2272" s="68">
        <v>42699</v>
      </c>
      <c r="AA2272" s="68">
        <v>43829</v>
      </c>
      <c r="AB2272">
        <v>343</v>
      </c>
      <c r="AC2272" t="s">
        <v>15615</v>
      </c>
    </row>
    <row r="2273" spans="1:29" x14ac:dyDescent="0.3">
      <c r="A2273" t="s">
        <v>14337</v>
      </c>
      <c r="B2273">
        <v>417</v>
      </c>
      <c r="C2273" t="str">
        <f>VLOOKUP($B2273,Hosts!$A:$M,10,0)</f>
        <v>A few days or more</v>
      </c>
      <c r="D2273" s="70">
        <f>VLOOKUP($B2273,Hosts!$A:$M,11,0)</f>
        <v>0.25</v>
      </c>
      <c r="E2273" s="70">
        <f>VLOOKUP($B2273,Hosts!$A:$M,12,0)</f>
        <v>0.27</v>
      </c>
      <c r="F2273" t="str">
        <f>VLOOKUP($B2273,Hosts!$A:$M,13,0)</f>
        <v>No</v>
      </c>
      <c r="G2273" t="str">
        <f>INDEX(Hosts!$A:$M, MATCH(Places!$B2273,Hosts!$A:$A,0), MATCH(Places!G$1,Hosts!$A$1:$M$1,0))</f>
        <v>A few days or more</v>
      </c>
      <c r="H2273" s="70">
        <f>INDEX(Hosts!$A:$M, MATCH(Places!$B2273,Hosts!$A:$A,0), MATCH(Places!H$1,Hosts!$A$1:$M$1,0))</f>
        <v>0.25</v>
      </c>
      <c r="I2273" s="70">
        <f>INDEX(Hosts!$A:$M, MATCH(Places!$B2273,Hosts!$A:$A,0), MATCH(Places!I$1,Hosts!$A$1:$M$1,0))</f>
        <v>0.27</v>
      </c>
      <c r="J2273" t="str">
        <f>INDEX(Hosts!$A:$M, MATCH(Places!$B2273,Hosts!$A:$A,0), MATCH(Places!J$1,Hosts!$A$1:$M$1,0))</f>
        <v>No</v>
      </c>
      <c r="K2273">
        <v>20</v>
      </c>
      <c r="L2273" t="str">
        <f>VLOOKUP($K2273,Neighborhoods!$A:$C,2,0)</f>
        <v>Manhattan</v>
      </c>
      <c r="M2273" t="str">
        <f>VLOOKUP($K2273,Neighborhoods!$A:$C,3,0)</f>
        <v>Upper West Side</v>
      </c>
      <c r="N2273" t="str">
        <f>INDEX(Neighborhoods!$A:$C, MATCH(Places!$K2273,Neighborhoods!$A:$A,0), MATCH(Places!N$1,Neighborhoods!$A$1:$C$1,0))</f>
        <v>Manhattan</v>
      </c>
      <c r="O2273" t="str">
        <f>INDEX(Neighborhoods!$A:$C, MATCH(Places!$K2273,Neighborhoods!$A:$A,0), MATCH(Places!O$1,Neighborhoods!$A$1:$C$1,0))</f>
        <v>Upper West Side</v>
      </c>
      <c r="P2273" t="s">
        <v>11822</v>
      </c>
      <c r="Q2273" t="str">
        <f t="shared" si="140"/>
        <v>No</v>
      </c>
      <c r="R2273">
        <v>4</v>
      </c>
      <c r="S2273" t="str">
        <f t="shared" si="141"/>
        <v>Medium</v>
      </c>
      <c r="T2273" s="50">
        <v>199</v>
      </c>
      <c r="U2273" s="70">
        <f t="shared" si="142"/>
        <v>0.03</v>
      </c>
      <c r="V2273" s="52">
        <v>5</v>
      </c>
      <c r="W2273" s="52" t="str" cm="1">
        <f t="array" ref="W2273">_xlfn.SWITCH(ROUND(V2273,0),5,"Excellent",4,"Good",3,"Ok","Bad")</f>
        <v>Excellent</v>
      </c>
      <c r="X2273">
        <v>9</v>
      </c>
      <c r="Y2273" t="str">
        <f t="shared" si="143"/>
        <v>No</v>
      </c>
      <c r="Z2273" s="68">
        <v>42671</v>
      </c>
      <c r="AA2273" s="68">
        <v>43832</v>
      </c>
      <c r="AB2273">
        <v>62</v>
      </c>
      <c r="AC2273" t="s">
        <v>15615</v>
      </c>
    </row>
    <row r="2274" spans="1:29" x14ac:dyDescent="0.3">
      <c r="A2274" t="s">
        <v>14922</v>
      </c>
      <c r="B2274">
        <v>2264</v>
      </c>
      <c r="C2274" t="str">
        <f>VLOOKUP($B2274,Hosts!$A:$M,10,0)</f>
        <v>Within an hour</v>
      </c>
      <c r="D2274" s="70">
        <f>VLOOKUP($B2274,Hosts!$A:$M,11,0)</f>
        <v>0.98</v>
      </c>
      <c r="E2274" s="70">
        <f>VLOOKUP($B2274,Hosts!$A:$M,12,0)</f>
        <v>0.96</v>
      </c>
      <c r="F2274" t="str">
        <f>VLOOKUP($B2274,Hosts!$A:$M,13,0)</f>
        <v>Yes</v>
      </c>
      <c r="G2274" t="str">
        <f>INDEX(Hosts!$A:$M, MATCH(Places!$B2274,Hosts!$A:$A,0), MATCH(Places!G$1,Hosts!$A$1:$M$1,0))</f>
        <v>Within an hour</v>
      </c>
      <c r="H2274" s="70">
        <f>INDEX(Hosts!$A:$M, MATCH(Places!$B2274,Hosts!$A:$A,0), MATCH(Places!H$1,Hosts!$A$1:$M$1,0))</f>
        <v>0.98</v>
      </c>
      <c r="I2274" s="70">
        <f>INDEX(Hosts!$A:$M, MATCH(Places!$B2274,Hosts!$A:$A,0), MATCH(Places!I$1,Hosts!$A$1:$M$1,0))</f>
        <v>0.96</v>
      </c>
      <c r="J2274" t="str">
        <f>INDEX(Hosts!$A:$M, MATCH(Places!$B2274,Hosts!$A:$A,0), MATCH(Places!J$1,Hosts!$A$1:$M$1,0))</f>
        <v>Yes</v>
      </c>
      <c r="K2274">
        <v>8</v>
      </c>
      <c r="L2274" t="str">
        <f>VLOOKUP($K2274,Neighborhoods!$A:$C,2,0)</f>
        <v>Brooklyn</v>
      </c>
      <c r="M2274" t="str">
        <f>VLOOKUP($K2274,Neighborhoods!$A:$C,3,0)</f>
        <v>Bushwick</v>
      </c>
      <c r="N2274" t="str">
        <f>INDEX(Neighborhoods!$A:$C, MATCH(Places!$K2274,Neighborhoods!$A:$A,0), MATCH(Places!N$1,Neighborhoods!$A$1:$C$1,0))</f>
        <v>Brooklyn</v>
      </c>
      <c r="O2274" t="str">
        <f>INDEX(Neighborhoods!$A:$C, MATCH(Places!$K2274,Neighborhoods!$A:$A,0), MATCH(Places!O$1,Neighborhoods!$A$1:$C$1,0))</f>
        <v>Bushwick</v>
      </c>
      <c r="P2274" t="s">
        <v>11822</v>
      </c>
      <c r="Q2274" t="str">
        <f t="shared" si="140"/>
        <v>No</v>
      </c>
      <c r="R2274">
        <v>2</v>
      </c>
      <c r="S2274" t="str">
        <f t="shared" si="141"/>
        <v>Small</v>
      </c>
      <c r="T2274" s="50">
        <v>70</v>
      </c>
      <c r="U2274" s="70">
        <f t="shared" si="142"/>
        <v>0.03</v>
      </c>
      <c r="V2274" s="52">
        <v>4.96</v>
      </c>
      <c r="W2274" s="52" t="str" cm="1">
        <f t="array" ref="W2274">_xlfn.SWITCH(ROUND(V2274,0),5,"Excellent",4,"Good",3,"Ok","Bad")</f>
        <v>Excellent</v>
      </c>
      <c r="X2274">
        <v>131</v>
      </c>
      <c r="Y2274" t="str">
        <f t="shared" si="143"/>
        <v>Yes</v>
      </c>
      <c r="Z2274" s="68">
        <v>42652</v>
      </c>
      <c r="AA2274" s="68">
        <v>44004</v>
      </c>
      <c r="AB2274">
        <v>281</v>
      </c>
      <c r="AC2274" t="s">
        <v>15615</v>
      </c>
    </row>
    <row r="2275" spans="1:29" x14ac:dyDescent="0.3">
      <c r="A2275" t="s">
        <v>13290</v>
      </c>
      <c r="B2275">
        <v>2145</v>
      </c>
      <c r="C2275" t="str">
        <f>VLOOKUP($B2275,Hosts!$A:$M,10,0)</f>
        <v>Within a few hours</v>
      </c>
      <c r="D2275" s="70">
        <f>VLOOKUP($B2275,Hosts!$A:$M,11,0)</f>
        <v>1</v>
      </c>
      <c r="E2275" s="70">
        <f>VLOOKUP($B2275,Hosts!$A:$M,12,0)</f>
        <v>0.33</v>
      </c>
      <c r="F2275" t="str">
        <f>VLOOKUP($B2275,Hosts!$A:$M,13,0)</f>
        <v>No</v>
      </c>
      <c r="G2275" t="str">
        <f>INDEX(Hosts!$A:$M, MATCH(Places!$B2275,Hosts!$A:$A,0), MATCH(Places!G$1,Hosts!$A$1:$M$1,0))</f>
        <v>Within a few hours</v>
      </c>
      <c r="H2275" s="70">
        <f>INDEX(Hosts!$A:$M, MATCH(Places!$B2275,Hosts!$A:$A,0), MATCH(Places!H$1,Hosts!$A$1:$M$1,0))</f>
        <v>1</v>
      </c>
      <c r="I2275" s="70">
        <f>INDEX(Hosts!$A:$M, MATCH(Places!$B2275,Hosts!$A:$A,0), MATCH(Places!I$1,Hosts!$A$1:$M$1,0))</f>
        <v>0.33</v>
      </c>
      <c r="J2275" t="str">
        <f>INDEX(Hosts!$A:$M, MATCH(Places!$B2275,Hosts!$A:$A,0), MATCH(Places!J$1,Hosts!$A$1:$M$1,0))</f>
        <v>No</v>
      </c>
      <c r="K2275">
        <v>7</v>
      </c>
      <c r="L2275" t="str">
        <f>VLOOKUP($K2275,Neighborhoods!$A:$C,2,0)</f>
        <v>Brooklyn</v>
      </c>
      <c r="M2275" t="str">
        <f>VLOOKUP($K2275,Neighborhoods!$A:$C,3,0)</f>
        <v>Bedford-Stuyvesant</v>
      </c>
      <c r="N2275" t="str">
        <f>INDEX(Neighborhoods!$A:$C, MATCH(Places!$K2275,Neighborhoods!$A:$A,0), MATCH(Places!N$1,Neighborhoods!$A$1:$C$1,0))</f>
        <v>Brooklyn</v>
      </c>
      <c r="O2275" t="str">
        <f>INDEX(Neighborhoods!$A:$C, MATCH(Places!$K2275,Neighborhoods!$A:$A,0), MATCH(Places!O$1,Neighborhoods!$A$1:$C$1,0))</f>
        <v>Bedford-Stuyvesant</v>
      </c>
      <c r="P2275" t="s">
        <v>1</v>
      </c>
      <c r="Q2275" t="str">
        <f t="shared" si="140"/>
        <v>Yes</v>
      </c>
      <c r="R2275">
        <v>2</v>
      </c>
      <c r="S2275" t="str">
        <f t="shared" si="141"/>
        <v>Small</v>
      </c>
      <c r="T2275" s="50">
        <v>41</v>
      </c>
      <c r="U2275" s="70">
        <f t="shared" si="142"/>
        <v>0.03</v>
      </c>
      <c r="V2275" s="52">
        <v>5</v>
      </c>
      <c r="W2275" s="52" t="str" cm="1">
        <f t="array" ref="W2275">_xlfn.SWITCH(ROUND(V2275,0),5,"Excellent",4,"Good",3,"Ok","Bad")</f>
        <v>Excellent</v>
      </c>
      <c r="X2275">
        <v>5</v>
      </c>
      <c r="Y2275" t="str">
        <f t="shared" si="143"/>
        <v>No</v>
      </c>
      <c r="Z2275" s="68">
        <v>42687</v>
      </c>
      <c r="AA2275" s="68">
        <v>43100</v>
      </c>
      <c r="AB2275">
        <v>0</v>
      </c>
      <c r="AC2275" t="s">
        <v>15615</v>
      </c>
    </row>
    <row r="2276" spans="1:29" x14ac:dyDescent="0.3">
      <c r="A2276" t="s">
        <v>14813</v>
      </c>
      <c r="B2276">
        <v>2732</v>
      </c>
      <c r="C2276" t="str">
        <f>VLOOKUP($B2276,Hosts!$A:$M,10,0)</f>
        <v>Within a day</v>
      </c>
      <c r="D2276" s="70">
        <f>VLOOKUP($B2276,Hosts!$A:$M,11,0)</f>
        <v>0.5</v>
      </c>
      <c r="E2276" s="70">
        <f>VLOOKUP($B2276,Hosts!$A:$M,12,0)</f>
        <v>1</v>
      </c>
      <c r="F2276" t="str">
        <f>VLOOKUP($B2276,Hosts!$A:$M,13,0)</f>
        <v>No</v>
      </c>
      <c r="G2276" t="str">
        <f>INDEX(Hosts!$A:$M, MATCH(Places!$B2276,Hosts!$A:$A,0), MATCH(Places!G$1,Hosts!$A$1:$M$1,0))</f>
        <v>Within a day</v>
      </c>
      <c r="H2276" s="70">
        <f>INDEX(Hosts!$A:$M, MATCH(Places!$B2276,Hosts!$A:$A,0), MATCH(Places!H$1,Hosts!$A$1:$M$1,0))</f>
        <v>0.5</v>
      </c>
      <c r="I2276" s="70">
        <f>INDEX(Hosts!$A:$M, MATCH(Places!$B2276,Hosts!$A:$A,0), MATCH(Places!I$1,Hosts!$A$1:$M$1,0))</f>
        <v>1</v>
      </c>
      <c r="J2276" t="str">
        <f>INDEX(Hosts!$A:$M, MATCH(Places!$B2276,Hosts!$A:$A,0), MATCH(Places!J$1,Hosts!$A$1:$M$1,0))</f>
        <v>No</v>
      </c>
      <c r="K2276">
        <v>25</v>
      </c>
      <c r="L2276" t="str">
        <f>VLOOKUP($K2276,Neighborhoods!$A:$C,2,0)</f>
        <v>Queens</v>
      </c>
      <c r="M2276" t="str">
        <f>VLOOKUP($K2276,Neighborhoods!$A:$C,3,0)</f>
        <v>Ridgewood</v>
      </c>
      <c r="N2276" t="str">
        <f>INDEX(Neighborhoods!$A:$C, MATCH(Places!$K2276,Neighborhoods!$A:$A,0), MATCH(Places!N$1,Neighborhoods!$A$1:$C$1,0))</f>
        <v>Queens</v>
      </c>
      <c r="O2276" t="str">
        <f>INDEX(Neighborhoods!$A:$C, MATCH(Places!$K2276,Neighborhoods!$A:$A,0), MATCH(Places!O$1,Neighborhoods!$A$1:$C$1,0))</f>
        <v>Ridgewood</v>
      </c>
      <c r="P2276" t="s">
        <v>1</v>
      </c>
      <c r="Q2276" t="str">
        <f t="shared" si="140"/>
        <v>Yes</v>
      </c>
      <c r="R2276">
        <v>2</v>
      </c>
      <c r="S2276" t="str">
        <f t="shared" si="141"/>
        <v>Small</v>
      </c>
      <c r="T2276" s="50">
        <v>30</v>
      </c>
      <c r="U2276" s="70">
        <f t="shared" si="142"/>
        <v>0.03</v>
      </c>
      <c r="V2276" s="52">
        <v>4.21</v>
      </c>
      <c r="W2276" s="52" t="str" cm="1">
        <f t="array" ref="W2276">_xlfn.SWITCH(ROUND(V2276,0),5,"Excellent",4,"Good",3,"Ok","Bad")</f>
        <v>Good</v>
      </c>
      <c r="X2276">
        <v>28</v>
      </c>
      <c r="Y2276" t="str">
        <f t="shared" si="143"/>
        <v>No</v>
      </c>
      <c r="Z2276" s="68">
        <v>42690</v>
      </c>
      <c r="AA2276" s="68">
        <v>44008</v>
      </c>
      <c r="AB2276">
        <v>331</v>
      </c>
      <c r="AC2276" t="s">
        <v>15616</v>
      </c>
    </row>
    <row r="2277" spans="1:29" x14ac:dyDescent="0.3">
      <c r="A2277" t="s">
        <v>1677</v>
      </c>
      <c r="B2277">
        <v>2568</v>
      </c>
      <c r="C2277" t="str">
        <f>VLOOKUP($B2277,Hosts!$A:$M,10,0)</f>
        <v>A few days or more</v>
      </c>
      <c r="D2277" s="70">
        <f>VLOOKUP($B2277,Hosts!$A:$M,11,0)</f>
        <v>0.33</v>
      </c>
      <c r="E2277" s="70">
        <f>VLOOKUP($B2277,Hosts!$A:$M,12,0)</f>
        <v>0.65</v>
      </c>
      <c r="F2277" t="str">
        <f>VLOOKUP($B2277,Hosts!$A:$M,13,0)</f>
        <v>No</v>
      </c>
      <c r="G2277" t="str">
        <f>INDEX(Hosts!$A:$M, MATCH(Places!$B2277,Hosts!$A:$A,0), MATCH(Places!G$1,Hosts!$A$1:$M$1,0))</f>
        <v>A few days or more</v>
      </c>
      <c r="H2277" s="70">
        <f>INDEX(Hosts!$A:$M, MATCH(Places!$B2277,Hosts!$A:$A,0), MATCH(Places!H$1,Hosts!$A$1:$M$1,0))</f>
        <v>0.33</v>
      </c>
      <c r="I2277" s="70">
        <f>INDEX(Hosts!$A:$M, MATCH(Places!$B2277,Hosts!$A:$A,0), MATCH(Places!I$1,Hosts!$A$1:$M$1,0))</f>
        <v>0.65</v>
      </c>
      <c r="J2277" t="str">
        <f>INDEX(Hosts!$A:$M, MATCH(Places!$B2277,Hosts!$A:$A,0), MATCH(Places!J$1,Hosts!$A$1:$M$1,0))</f>
        <v>No</v>
      </c>
      <c r="K2277">
        <v>9</v>
      </c>
      <c r="L2277" t="str">
        <f>VLOOKUP($K2277,Neighborhoods!$A:$C,2,0)</f>
        <v>Brooklyn</v>
      </c>
      <c r="M2277" t="str">
        <f>VLOOKUP($K2277,Neighborhoods!$A:$C,3,0)</f>
        <v>Crown Heights</v>
      </c>
      <c r="N2277" t="str">
        <f>INDEX(Neighborhoods!$A:$C, MATCH(Places!$K2277,Neighborhoods!$A:$A,0), MATCH(Places!N$1,Neighborhoods!$A$1:$C$1,0))</f>
        <v>Brooklyn</v>
      </c>
      <c r="O2277" t="str">
        <f>INDEX(Neighborhoods!$A:$C, MATCH(Places!$K2277,Neighborhoods!$A:$A,0), MATCH(Places!O$1,Neighborhoods!$A$1:$C$1,0))</f>
        <v>Crown Heights</v>
      </c>
      <c r="P2277" t="s">
        <v>1</v>
      </c>
      <c r="Q2277" t="str">
        <f t="shared" si="140"/>
        <v>Yes</v>
      </c>
      <c r="R2277">
        <v>2</v>
      </c>
      <c r="S2277" t="str">
        <f t="shared" si="141"/>
        <v>Small</v>
      </c>
      <c r="T2277" s="50">
        <v>65</v>
      </c>
      <c r="U2277" s="70">
        <f t="shared" si="142"/>
        <v>0.03</v>
      </c>
      <c r="V2277" s="52">
        <v>5</v>
      </c>
      <c r="W2277" s="52" t="str" cm="1">
        <f t="array" ref="W2277">_xlfn.SWITCH(ROUND(V2277,0),5,"Excellent",4,"Good",3,"Ok","Bad")</f>
        <v>Excellent</v>
      </c>
      <c r="X2277">
        <v>3</v>
      </c>
      <c r="Y2277" t="str">
        <f t="shared" si="143"/>
        <v>No</v>
      </c>
      <c r="Z2277" s="68">
        <v>43459</v>
      </c>
      <c r="AA2277" s="68">
        <v>43900</v>
      </c>
      <c r="AB2277">
        <v>2</v>
      </c>
      <c r="AC2277" t="s">
        <v>15616</v>
      </c>
    </row>
    <row r="2278" spans="1:29" x14ac:dyDescent="0.3">
      <c r="A2278" t="s">
        <v>14562</v>
      </c>
      <c r="B2278">
        <v>3016</v>
      </c>
      <c r="C2278" t="str">
        <f>VLOOKUP($B2278,Hosts!$A:$M,10,0)</f>
        <v>Within a day</v>
      </c>
      <c r="D2278" s="70">
        <f>VLOOKUP($B2278,Hosts!$A:$M,11,0)</f>
        <v>0.5</v>
      </c>
      <c r="E2278" s="70">
        <f>VLOOKUP($B2278,Hosts!$A:$M,12,0)</f>
        <v>1</v>
      </c>
      <c r="F2278" t="str">
        <f>VLOOKUP($B2278,Hosts!$A:$M,13,0)</f>
        <v>No</v>
      </c>
      <c r="G2278" t="str">
        <f>INDEX(Hosts!$A:$M, MATCH(Places!$B2278,Hosts!$A:$A,0), MATCH(Places!G$1,Hosts!$A$1:$M$1,0))</f>
        <v>Within a day</v>
      </c>
      <c r="H2278" s="70">
        <f>INDEX(Hosts!$A:$M, MATCH(Places!$B2278,Hosts!$A:$A,0), MATCH(Places!H$1,Hosts!$A$1:$M$1,0))</f>
        <v>0.5</v>
      </c>
      <c r="I2278" s="70">
        <f>INDEX(Hosts!$A:$M, MATCH(Places!$B2278,Hosts!$A:$A,0), MATCH(Places!I$1,Hosts!$A$1:$M$1,0))</f>
        <v>1</v>
      </c>
      <c r="J2278" t="str">
        <f>INDEX(Hosts!$A:$M, MATCH(Places!$B2278,Hosts!$A:$A,0), MATCH(Places!J$1,Hosts!$A$1:$M$1,0))</f>
        <v>No</v>
      </c>
      <c r="K2278">
        <v>16</v>
      </c>
      <c r="L2278" t="str">
        <f>VLOOKUP($K2278,Neighborhoods!$A:$C,2,0)</f>
        <v>Manhattan</v>
      </c>
      <c r="M2278" t="str">
        <f>VLOOKUP($K2278,Neighborhoods!$A:$C,3,0)</f>
        <v>Harlem</v>
      </c>
      <c r="N2278" t="str">
        <f>INDEX(Neighborhoods!$A:$C, MATCH(Places!$K2278,Neighborhoods!$A:$A,0), MATCH(Places!N$1,Neighborhoods!$A$1:$C$1,0))</f>
        <v>Manhattan</v>
      </c>
      <c r="O2278" t="str">
        <f>INDEX(Neighborhoods!$A:$C, MATCH(Places!$K2278,Neighborhoods!$A:$A,0), MATCH(Places!O$1,Neighborhoods!$A$1:$C$1,0))</f>
        <v>Harlem</v>
      </c>
      <c r="P2278" t="s">
        <v>11822</v>
      </c>
      <c r="Q2278" t="str">
        <f t="shared" si="140"/>
        <v>No</v>
      </c>
      <c r="R2278">
        <v>12</v>
      </c>
      <c r="S2278" t="str">
        <f t="shared" si="141"/>
        <v>Large</v>
      </c>
      <c r="T2278" s="50">
        <v>350</v>
      </c>
      <c r="U2278" s="70">
        <f t="shared" si="142"/>
        <v>0.04</v>
      </c>
      <c r="V2278" s="52">
        <v>4.43</v>
      </c>
      <c r="W2278" s="52" t="str" cm="1">
        <f t="array" ref="W2278">_xlfn.SWITCH(ROUND(V2278,0),5,"Excellent",4,"Good",3,"Ok","Bad")</f>
        <v>Good</v>
      </c>
      <c r="X2278">
        <v>79</v>
      </c>
      <c r="Y2278" t="str">
        <f t="shared" si="143"/>
        <v>No</v>
      </c>
      <c r="Z2278" s="68">
        <v>42680</v>
      </c>
      <c r="AA2278" s="68">
        <v>43744</v>
      </c>
      <c r="AB2278">
        <v>363</v>
      </c>
      <c r="AC2278" t="s">
        <v>15616</v>
      </c>
    </row>
    <row r="2279" spans="1:29" x14ac:dyDescent="0.3">
      <c r="A2279" t="s">
        <v>1678</v>
      </c>
      <c r="B2279">
        <v>1551</v>
      </c>
      <c r="C2279" t="str">
        <f>VLOOKUP($B2279,Hosts!$A:$M,10,0)</f>
        <v>Within a day</v>
      </c>
      <c r="D2279" s="70">
        <f>VLOOKUP($B2279,Hosts!$A:$M,11,0)</f>
        <v>1</v>
      </c>
      <c r="E2279" s="70">
        <f>VLOOKUP($B2279,Hosts!$A:$M,12,0)</f>
        <v>0.21</v>
      </c>
      <c r="F2279" t="str">
        <f>VLOOKUP($B2279,Hosts!$A:$M,13,0)</f>
        <v>No</v>
      </c>
      <c r="G2279" t="str">
        <f>INDEX(Hosts!$A:$M, MATCH(Places!$B2279,Hosts!$A:$A,0), MATCH(Places!G$1,Hosts!$A$1:$M$1,0))</f>
        <v>Within a day</v>
      </c>
      <c r="H2279" s="70">
        <f>INDEX(Hosts!$A:$M, MATCH(Places!$B2279,Hosts!$A:$A,0), MATCH(Places!H$1,Hosts!$A$1:$M$1,0))</f>
        <v>1</v>
      </c>
      <c r="I2279" s="70">
        <f>INDEX(Hosts!$A:$M, MATCH(Places!$B2279,Hosts!$A:$A,0), MATCH(Places!I$1,Hosts!$A$1:$M$1,0))</f>
        <v>0.21</v>
      </c>
      <c r="J2279" t="str">
        <f>INDEX(Hosts!$A:$M, MATCH(Places!$B2279,Hosts!$A:$A,0), MATCH(Places!J$1,Hosts!$A$1:$M$1,0))</f>
        <v>No</v>
      </c>
      <c r="K2279">
        <v>19</v>
      </c>
      <c r="L2279" t="str">
        <f>VLOOKUP($K2279,Neighborhoods!$A:$C,2,0)</f>
        <v>Manhattan</v>
      </c>
      <c r="M2279" t="str">
        <f>VLOOKUP($K2279,Neighborhoods!$A:$C,3,0)</f>
        <v>Upper East Side</v>
      </c>
      <c r="N2279" t="str">
        <f>INDEX(Neighborhoods!$A:$C, MATCH(Places!$K2279,Neighborhoods!$A:$A,0), MATCH(Places!N$1,Neighborhoods!$A$1:$C$1,0))</f>
        <v>Manhattan</v>
      </c>
      <c r="O2279" t="str">
        <f>INDEX(Neighborhoods!$A:$C, MATCH(Places!$K2279,Neighborhoods!$A:$A,0), MATCH(Places!O$1,Neighborhoods!$A$1:$C$1,0))</f>
        <v>Upper East Side</v>
      </c>
      <c r="P2279" t="s">
        <v>11822</v>
      </c>
      <c r="Q2279" t="str">
        <f t="shared" si="140"/>
        <v>No</v>
      </c>
      <c r="R2279">
        <v>5</v>
      </c>
      <c r="S2279" t="str">
        <f t="shared" si="141"/>
        <v>Medium</v>
      </c>
      <c r="T2279" s="50">
        <v>425</v>
      </c>
      <c r="U2279" s="70">
        <f t="shared" si="142"/>
        <v>0.04</v>
      </c>
      <c r="V2279" s="52">
        <v>4.95</v>
      </c>
      <c r="W2279" s="52" t="str" cm="1">
        <f t="array" ref="W2279">_xlfn.SWITCH(ROUND(V2279,0),5,"Excellent",4,"Good",3,"Ok","Bad")</f>
        <v>Excellent</v>
      </c>
      <c r="X2279">
        <v>21</v>
      </c>
      <c r="Y2279" t="str">
        <f t="shared" si="143"/>
        <v>No</v>
      </c>
      <c r="Z2279" s="68">
        <v>42722</v>
      </c>
      <c r="AA2279" s="68">
        <v>43833</v>
      </c>
      <c r="AB2279">
        <v>179</v>
      </c>
      <c r="AC2279" t="s">
        <v>15615</v>
      </c>
    </row>
    <row r="2280" spans="1:29" x14ac:dyDescent="0.3">
      <c r="A2280" t="s">
        <v>1679</v>
      </c>
      <c r="B2280">
        <v>3018</v>
      </c>
      <c r="C2280" t="str">
        <f>VLOOKUP($B2280,Hosts!$A:$M,10,0)</f>
        <v>Within an hour</v>
      </c>
      <c r="D2280" s="70">
        <f>VLOOKUP($B2280,Hosts!$A:$M,11,0)</f>
        <v>1</v>
      </c>
      <c r="E2280" s="70">
        <f>VLOOKUP($B2280,Hosts!$A:$M,12,0)</f>
        <v>0.97</v>
      </c>
      <c r="F2280" t="str">
        <f>VLOOKUP($B2280,Hosts!$A:$M,13,0)</f>
        <v>Yes</v>
      </c>
      <c r="G2280" t="str">
        <f>INDEX(Hosts!$A:$M, MATCH(Places!$B2280,Hosts!$A:$A,0), MATCH(Places!G$1,Hosts!$A$1:$M$1,0))</f>
        <v>Within an hour</v>
      </c>
      <c r="H2280" s="70">
        <f>INDEX(Hosts!$A:$M, MATCH(Places!$B2280,Hosts!$A:$A,0), MATCH(Places!H$1,Hosts!$A$1:$M$1,0))</f>
        <v>1</v>
      </c>
      <c r="I2280" s="70">
        <f>INDEX(Hosts!$A:$M, MATCH(Places!$B2280,Hosts!$A:$A,0), MATCH(Places!I$1,Hosts!$A$1:$M$1,0))</f>
        <v>0.97</v>
      </c>
      <c r="J2280" t="str">
        <f>INDEX(Hosts!$A:$M, MATCH(Places!$B2280,Hosts!$A:$A,0), MATCH(Places!J$1,Hosts!$A$1:$M$1,0))</f>
        <v>Yes</v>
      </c>
      <c r="K2280">
        <v>28</v>
      </c>
      <c r="L2280" t="str">
        <f>VLOOKUP($K2280,Neighborhoods!$A:$C,2,0)</f>
        <v>Staten Island</v>
      </c>
      <c r="M2280" t="str">
        <f>VLOOKUP($K2280,Neighborhoods!$A:$C,3,0)</f>
        <v>St. George</v>
      </c>
      <c r="N2280" t="str">
        <f>INDEX(Neighborhoods!$A:$C, MATCH(Places!$K2280,Neighborhoods!$A:$A,0), MATCH(Places!N$1,Neighborhoods!$A$1:$C$1,0))</f>
        <v>Staten Island</v>
      </c>
      <c r="O2280" t="str">
        <f>INDEX(Neighborhoods!$A:$C, MATCH(Places!$K2280,Neighborhoods!$A:$A,0), MATCH(Places!O$1,Neighborhoods!$A$1:$C$1,0))</f>
        <v>St. George</v>
      </c>
      <c r="P2280" t="s">
        <v>1</v>
      </c>
      <c r="Q2280" t="str">
        <f t="shared" si="140"/>
        <v>Yes</v>
      </c>
      <c r="R2280">
        <v>2</v>
      </c>
      <c r="S2280" t="str">
        <f t="shared" si="141"/>
        <v>Small</v>
      </c>
      <c r="T2280" s="50">
        <v>50</v>
      </c>
      <c r="U2280" s="70">
        <f t="shared" si="142"/>
        <v>0.03</v>
      </c>
      <c r="V2280" s="52">
        <v>4.99</v>
      </c>
      <c r="W2280" s="52" t="str" cm="1">
        <f t="array" ref="W2280">_xlfn.SWITCH(ROUND(V2280,0),5,"Excellent",4,"Good",3,"Ok","Bad")</f>
        <v>Excellent</v>
      </c>
      <c r="X2280">
        <v>75</v>
      </c>
      <c r="Y2280" t="str">
        <f t="shared" si="143"/>
        <v>No</v>
      </c>
      <c r="Z2280" s="68">
        <v>42680</v>
      </c>
      <c r="AA2280" s="68">
        <v>43906</v>
      </c>
      <c r="AB2280">
        <v>343</v>
      </c>
      <c r="AC2280" t="s">
        <v>15616</v>
      </c>
    </row>
    <row r="2281" spans="1:29" x14ac:dyDescent="0.3">
      <c r="A2281" t="s">
        <v>1680</v>
      </c>
      <c r="B2281">
        <v>2084</v>
      </c>
      <c r="C2281" t="str">
        <f>VLOOKUP($B2281,Hosts!$A:$M,10,0)</f>
        <v>Within an hour</v>
      </c>
      <c r="D2281" s="70">
        <f>VLOOKUP($B2281,Hosts!$A:$M,11,0)</f>
        <v>0.79</v>
      </c>
      <c r="E2281" s="70">
        <f>VLOOKUP($B2281,Hosts!$A:$M,12,0)</f>
        <v>1</v>
      </c>
      <c r="F2281" t="str">
        <f>VLOOKUP($B2281,Hosts!$A:$M,13,0)</f>
        <v>Yes</v>
      </c>
      <c r="G2281" t="str">
        <f>INDEX(Hosts!$A:$M, MATCH(Places!$B2281,Hosts!$A:$A,0), MATCH(Places!G$1,Hosts!$A$1:$M$1,0))</f>
        <v>Within an hour</v>
      </c>
      <c r="H2281" s="70">
        <f>INDEX(Hosts!$A:$M, MATCH(Places!$B2281,Hosts!$A:$A,0), MATCH(Places!H$1,Hosts!$A$1:$M$1,0))</f>
        <v>0.79</v>
      </c>
      <c r="I2281" s="70">
        <f>INDEX(Hosts!$A:$M, MATCH(Places!$B2281,Hosts!$A:$A,0), MATCH(Places!I$1,Hosts!$A$1:$M$1,0))</f>
        <v>1</v>
      </c>
      <c r="J2281" t="str">
        <f>INDEX(Hosts!$A:$M, MATCH(Places!$B2281,Hosts!$A:$A,0), MATCH(Places!J$1,Hosts!$A$1:$M$1,0))</f>
        <v>Yes</v>
      </c>
      <c r="K2281">
        <v>21</v>
      </c>
      <c r="L2281" t="str">
        <f>VLOOKUP($K2281,Neighborhoods!$A:$C,2,0)</f>
        <v>Queens</v>
      </c>
      <c r="M2281" t="str">
        <f>VLOOKUP($K2281,Neighborhoods!$A:$C,3,0)</f>
        <v>Astoria</v>
      </c>
      <c r="N2281" t="str">
        <f>INDEX(Neighborhoods!$A:$C, MATCH(Places!$K2281,Neighborhoods!$A:$A,0), MATCH(Places!N$1,Neighborhoods!$A$1:$C$1,0))</f>
        <v>Queens</v>
      </c>
      <c r="O2281" t="str">
        <f>INDEX(Neighborhoods!$A:$C, MATCH(Places!$K2281,Neighborhoods!$A:$A,0), MATCH(Places!O$1,Neighborhoods!$A$1:$C$1,0))</f>
        <v>Astoria</v>
      </c>
      <c r="P2281" t="s">
        <v>1</v>
      </c>
      <c r="Q2281" t="str">
        <f t="shared" si="140"/>
        <v>Yes</v>
      </c>
      <c r="R2281">
        <v>2</v>
      </c>
      <c r="S2281" t="str">
        <f t="shared" si="141"/>
        <v>Small</v>
      </c>
      <c r="T2281" s="50">
        <v>68</v>
      </c>
      <c r="U2281" s="70">
        <f t="shared" si="142"/>
        <v>0.03</v>
      </c>
      <c r="V2281" s="52">
        <v>4.87</v>
      </c>
      <c r="W2281" s="52" t="str" cm="1">
        <f t="array" ref="W2281">_xlfn.SWITCH(ROUND(V2281,0),5,"Excellent",4,"Good",3,"Ok","Bad")</f>
        <v>Excellent</v>
      </c>
      <c r="X2281">
        <v>150</v>
      </c>
      <c r="Y2281" t="str">
        <f t="shared" si="143"/>
        <v>Yes</v>
      </c>
      <c r="Z2281" s="68">
        <v>42644</v>
      </c>
      <c r="AA2281" s="68">
        <v>44031</v>
      </c>
      <c r="AB2281">
        <v>15</v>
      </c>
      <c r="AC2281" t="s">
        <v>15616</v>
      </c>
    </row>
    <row r="2282" spans="1:29" x14ac:dyDescent="0.3">
      <c r="A2282" t="s">
        <v>1681</v>
      </c>
      <c r="B2282">
        <v>309</v>
      </c>
      <c r="C2282" t="str">
        <f>VLOOKUP($B2282,Hosts!$A:$M,10,0)</f>
        <v>Within an hour</v>
      </c>
      <c r="D2282" s="70">
        <f>VLOOKUP($B2282,Hosts!$A:$M,11,0)</f>
        <v>1</v>
      </c>
      <c r="E2282" s="70">
        <f>VLOOKUP($B2282,Hosts!$A:$M,12,0)</f>
        <v>1</v>
      </c>
      <c r="F2282" t="str">
        <f>VLOOKUP($B2282,Hosts!$A:$M,13,0)</f>
        <v>No</v>
      </c>
      <c r="G2282" t="str">
        <f>INDEX(Hosts!$A:$M, MATCH(Places!$B2282,Hosts!$A:$A,0), MATCH(Places!G$1,Hosts!$A$1:$M$1,0))</f>
        <v>Within an hour</v>
      </c>
      <c r="H2282" s="70">
        <f>INDEX(Hosts!$A:$M, MATCH(Places!$B2282,Hosts!$A:$A,0), MATCH(Places!H$1,Hosts!$A$1:$M$1,0))</f>
        <v>1</v>
      </c>
      <c r="I2282" s="70">
        <f>INDEX(Hosts!$A:$M, MATCH(Places!$B2282,Hosts!$A:$A,0), MATCH(Places!I$1,Hosts!$A$1:$M$1,0))</f>
        <v>1</v>
      </c>
      <c r="J2282" t="str">
        <f>INDEX(Hosts!$A:$M, MATCH(Places!$B2282,Hosts!$A:$A,0), MATCH(Places!J$1,Hosts!$A$1:$M$1,0))</f>
        <v>No</v>
      </c>
      <c r="K2282">
        <v>20</v>
      </c>
      <c r="L2282" t="str">
        <f>VLOOKUP($K2282,Neighborhoods!$A:$C,2,0)</f>
        <v>Manhattan</v>
      </c>
      <c r="M2282" t="str">
        <f>VLOOKUP($K2282,Neighborhoods!$A:$C,3,0)</f>
        <v>Upper West Side</v>
      </c>
      <c r="N2282" t="str">
        <f>INDEX(Neighborhoods!$A:$C, MATCH(Places!$K2282,Neighborhoods!$A:$A,0), MATCH(Places!N$1,Neighborhoods!$A$1:$C$1,0))</f>
        <v>Manhattan</v>
      </c>
      <c r="O2282" t="str">
        <f>INDEX(Neighborhoods!$A:$C, MATCH(Places!$K2282,Neighborhoods!$A:$A,0), MATCH(Places!O$1,Neighborhoods!$A$1:$C$1,0))</f>
        <v>Upper West Side</v>
      </c>
      <c r="P2282" t="s">
        <v>11822</v>
      </c>
      <c r="Q2282" t="str">
        <f t="shared" si="140"/>
        <v>No</v>
      </c>
      <c r="R2282">
        <v>3</v>
      </c>
      <c r="S2282" t="str">
        <f t="shared" si="141"/>
        <v>Medium</v>
      </c>
      <c r="T2282" s="50">
        <v>1000</v>
      </c>
      <c r="U2282" s="70">
        <f t="shared" si="142"/>
        <v>7.0000000000000007E-2</v>
      </c>
      <c r="V2282" s="52">
        <v>4.88</v>
      </c>
      <c r="W2282" s="52" t="str" cm="1">
        <f t="array" ref="W2282">_xlfn.SWITCH(ROUND(V2282,0),5,"Excellent",4,"Good",3,"Ok","Bad")</f>
        <v>Excellent</v>
      </c>
      <c r="X2282">
        <v>17</v>
      </c>
      <c r="Y2282" t="str">
        <f t="shared" si="143"/>
        <v>No</v>
      </c>
      <c r="Z2282" s="68">
        <v>42648</v>
      </c>
      <c r="AA2282" s="68">
        <v>42841</v>
      </c>
      <c r="AB2282">
        <v>365</v>
      </c>
      <c r="AC2282" t="s">
        <v>15615</v>
      </c>
    </row>
    <row r="2283" spans="1:29" x14ac:dyDescent="0.3">
      <c r="A2283" t="s">
        <v>15612</v>
      </c>
      <c r="B2283">
        <v>1356</v>
      </c>
      <c r="C2283" t="str">
        <f>VLOOKUP($B2283,Hosts!$A:$M,10,0)</f>
        <v>Within an hour</v>
      </c>
      <c r="D2283" s="70">
        <f>VLOOKUP($B2283,Hosts!$A:$M,11,0)</f>
        <v>1</v>
      </c>
      <c r="E2283" s="70">
        <f>VLOOKUP($B2283,Hosts!$A:$M,12,0)</f>
        <v>0.54</v>
      </c>
      <c r="F2283" t="str">
        <f>VLOOKUP($B2283,Hosts!$A:$M,13,0)</f>
        <v>Yes</v>
      </c>
      <c r="G2283" t="str">
        <f>INDEX(Hosts!$A:$M, MATCH(Places!$B2283,Hosts!$A:$A,0), MATCH(Places!G$1,Hosts!$A$1:$M$1,0))</f>
        <v>Within an hour</v>
      </c>
      <c r="H2283" s="70">
        <f>INDEX(Hosts!$A:$M, MATCH(Places!$B2283,Hosts!$A:$A,0), MATCH(Places!H$1,Hosts!$A$1:$M$1,0))</f>
        <v>1</v>
      </c>
      <c r="I2283" s="70">
        <f>INDEX(Hosts!$A:$M, MATCH(Places!$B2283,Hosts!$A:$A,0), MATCH(Places!I$1,Hosts!$A$1:$M$1,0))</f>
        <v>0.54</v>
      </c>
      <c r="J2283" t="str">
        <f>INDEX(Hosts!$A:$M, MATCH(Places!$B2283,Hosts!$A:$A,0), MATCH(Places!J$1,Hosts!$A$1:$M$1,0))</f>
        <v>Yes</v>
      </c>
      <c r="K2283">
        <v>8</v>
      </c>
      <c r="L2283" t="str">
        <f>VLOOKUP($K2283,Neighborhoods!$A:$C,2,0)</f>
        <v>Brooklyn</v>
      </c>
      <c r="M2283" t="str">
        <f>VLOOKUP($K2283,Neighborhoods!$A:$C,3,0)</f>
        <v>Bushwick</v>
      </c>
      <c r="N2283" t="str">
        <f>INDEX(Neighborhoods!$A:$C, MATCH(Places!$K2283,Neighborhoods!$A:$A,0), MATCH(Places!N$1,Neighborhoods!$A$1:$C$1,0))</f>
        <v>Brooklyn</v>
      </c>
      <c r="O2283" t="str">
        <f>INDEX(Neighborhoods!$A:$C, MATCH(Places!$K2283,Neighborhoods!$A:$A,0), MATCH(Places!O$1,Neighborhoods!$A$1:$C$1,0))</f>
        <v>Bushwick</v>
      </c>
      <c r="P2283" t="s">
        <v>11822</v>
      </c>
      <c r="Q2283" t="str">
        <f t="shared" si="140"/>
        <v>No</v>
      </c>
      <c r="R2283">
        <v>16</v>
      </c>
      <c r="S2283" t="str">
        <f t="shared" si="141"/>
        <v>Large</v>
      </c>
      <c r="T2283" s="50">
        <v>1143</v>
      </c>
      <c r="U2283" s="70">
        <f t="shared" si="142"/>
        <v>7.0000000000000007E-2</v>
      </c>
      <c r="V2283" s="52">
        <v>4.83</v>
      </c>
      <c r="W2283" s="52" t="str" cm="1">
        <f t="array" ref="W2283">_xlfn.SWITCH(ROUND(V2283,0),5,"Excellent",4,"Good",3,"Ok","Bad")</f>
        <v>Excellent</v>
      </c>
      <c r="X2283">
        <v>180</v>
      </c>
      <c r="Y2283" t="str">
        <f t="shared" si="143"/>
        <v>Yes</v>
      </c>
      <c r="Z2283" s="68">
        <v>42700</v>
      </c>
      <c r="AA2283" s="68">
        <v>44052</v>
      </c>
      <c r="AB2283">
        <v>346</v>
      </c>
      <c r="AC2283" t="s">
        <v>15615</v>
      </c>
    </row>
    <row r="2284" spans="1:29" x14ac:dyDescent="0.3">
      <c r="A2284" t="s">
        <v>1682</v>
      </c>
      <c r="B2284">
        <v>456</v>
      </c>
      <c r="C2284" t="str">
        <f>VLOOKUP($B2284,Hosts!$A:$M,10,0)</f>
        <v>Within an hour</v>
      </c>
      <c r="D2284" s="70">
        <f>VLOOKUP($B2284,Hosts!$A:$M,11,0)</f>
        <v>1</v>
      </c>
      <c r="E2284" s="70">
        <f>VLOOKUP($B2284,Hosts!$A:$M,12,0)</f>
        <v>1</v>
      </c>
      <c r="F2284" t="str">
        <f>VLOOKUP($B2284,Hosts!$A:$M,13,0)</f>
        <v>Yes</v>
      </c>
      <c r="G2284" t="str">
        <f>INDEX(Hosts!$A:$M, MATCH(Places!$B2284,Hosts!$A:$A,0), MATCH(Places!G$1,Hosts!$A$1:$M$1,0))</f>
        <v>Within an hour</v>
      </c>
      <c r="H2284" s="70">
        <f>INDEX(Hosts!$A:$M, MATCH(Places!$B2284,Hosts!$A:$A,0), MATCH(Places!H$1,Hosts!$A$1:$M$1,0))</f>
        <v>1</v>
      </c>
      <c r="I2284" s="70">
        <f>INDEX(Hosts!$A:$M, MATCH(Places!$B2284,Hosts!$A:$A,0), MATCH(Places!I$1,Hosts!$A$1:$M$1,0))</f>
        <v>1</v>
      </c>
      <c r="J2284" t="str">
        <f>INDEX(Hosts!$A:$M, MATCH(Places!$B2284,Hosts!$A:$A,0), MATCH(Places!J$1,Hosts!$A$1:$M$1,0))</f>
        <v>Yes</v>
      </c>
      <c r="K2284">
        <v>7</v>
      </c>
      <c r="L2284" t="str">
        <f>VLOOKUP($K2284,Neighborhoods!$A:$C,2,0)</f>
        <v>Brooklyn</v>
      </c>
      <c r="M2284" t="str">
        <f>VLOOKUP($K2284,Neighborhoods!$A:$C,3,0)</f>
        <v>Bedford-Stuyvesant</v>
      </c>
      <c r="N2284" t="str">
        <f>INDEX(Neighborhoods!$A:$C, MATCH(Places!$K2284,Neighborhoods!$A:$A,0), MATCH(Places!N$1,Neighborhoods!$A$1:$C$1,0))</f>
        <v>Brooklyn</v>
      </c>
      <c r="O2284" t="str">
        <f>INDEX(Neighborhoods!$A:$C, MATCH(Places!$K2284,Neighborhoods!$A:$A,0), MATCH(Places!O$1,Neighborhoods!$A$1:$C$1,0))</f>
        <v>Bedford-Stuyvesant</v>
      </c>
      <c r="P2284" t="s">
        <v>11822</v>
      </c>
      <c r="Q2284" t="str">
        <f t="shared" si="140"/>
        <v>No</v>
      </c>
      <c r="R2284">
        <v>2</v>
      </c>
      <c r="S2284" t="str">
        <f t="shared" si="141"/>
        <v>Small</v>
      </c>
      <c r="T2284" s="50">
        <v>169</v>
      </c>
      <c r="U2284" s="70">
        <f t="shared" si="142"/>
        <v>0.03</v>
      </c>
      <c r="V2284" s="52">
        <v>4.92</v>
      </c>
      <c r="W2284" s="52" t="str" cm="1">
        <f t="array" ref="W2284">_xlfn.SWITCH(ROUND(V2284,0),5,"Excellent",4,"Good",3,"Ok","Bad")</f>
        <v>Excellent</v>
      </c>
      <c r="X2284">
        <v>62</v>
      </c>
      <c r="Y2284" t="str">
        <f t="shared" si="143"/>
        <v>No</v>
      </c>
      <c r="Z2284" s="68">
        <v>42737</v>
      </c>
      <c r="AA2284" s="68">
        <v>44048</v>
      </c>
      <c r="AB2284">
        <v>365</v>
      </c>
      <c r="AC2284" t="s">
        <v>15615</v>
      </c>
    </row>
    <row r="2285" spans="1:29" x14ac:dyDescent="0.3">
      <c r="A2285" t="s">
        <v>1683</v>
      </c>
      <c r="B2285">
        <v>1250</v>
      </c>
      <c r="C2285" t="str">
        <f>VLOOKUP($B2285,Hosts!$A:$M,10,0)</f>
        <v>Within an hour</v>
      </c>
      <c r="D2285" s="70">
        <f>VLOOKUP($B2285,Hosts!$A:$M,11,0)</f>
        <v>1</v>
      </c>
      <c r="E2285" s="70">
        <f>VLOOKUP($B2285,Hosts!$A:$M,12,0)</f>
        <v>0.94</v>
      </c>
      <c r="F2285" t="str">
        <f>VLOOKUP($B2285,Hosts!$A:$M,13,0)</f>
        <v>No</v>
      </c>
      <c r="G2285" t="str">
        <f>INDEX(Hosts!$A:$M, MATCH(Places!$B2285,Hosts!$A:$A,0), MATCH(Places!G$1,Hosts!$A$1:$M$1,0))</f>
        <v>Within an hour</v>
      </c>
      <c r="H2285" s="70">
        <f>INDEX(Hosts!$A:$M, MATCH(Places!$B2285,Hosts!$A:$A,0), MATCH(Places!H$1,Hosts!$A$1:$M$1,0))</f>
        <v>1</v>
      </c>
      <c r="I2285" s="70">
        <f>INDEX(Hosts!$A:$M, MATCH(Places!$B2285,Hosts!$A:$A,0), MATCH(Places!I$1,Hosts!$A$1:$M$1,0))</f>
        <v>0.94</v>
      </c>
      <c r="J2285" t="str">
        <f>INDEX(Hosts!$A:$M, MATCH(Places!$B2285,Hosts!$A:$A,0), MATCH(Places!J$1,Hosts!$A$1:$M$1,0))</f>
        <v>No</v>
      </c>
      <c r="K2285">
        <v>20</v>
      </c>
      <c r="L2285" t="str">
        <f>VLOOKUP($K2285,Neighborhoods!$A:$C,2,0)</f>
        <v>Manhattan</v>
      </c>
      <c r="M2285" t="str">
        <f>VLOOKUP($K2285,Neighborhoods!$A:$C,3,0)</f>
        <v>Upper West Side</v>
      </c>
      <c r="N2285" t="str">
        <f>INDEX(Neighborhoods!$A:$C, MATCH(Places!$K2285,Neighborhoods!$A:$A,0), MATCH(Places!N$1,Neighborhoods!$A$1:$C$1,0))</f>
        <v>Manhattan</v>
      </c>
      <c r="O2285" t="str">
        <f>INDEX(Neighborhoods!$A:$C, MATCH(Places!$K2285,Neighborhoods!$A:$A,0), MATCH(Places!O$1,Neighborhoods!$A$1:$C$1,0))</f>
        <v>Upper West Side</v>
      </c>
      <c r="P2285" t="s">
        <v>1</v>
      </c>
      <c r="Q2285" t="str">
        <f t="shared" si="140"/>
        <v>Yes</v>
      </c>
      <c r="R2285">
        <v>3</v>
      </c>
      <c r="S2285" t="str">
        <f t="shared" si="141"/>
        <v>Medium</v>
      </c>
      <c r="T2285" s="50">
        <v>115</v>
      </c>
      <c r="U2285" s="70">
        <f t="shared" si="142"/>
        <v>0.03</v>
      </c>
      <c r="V2285" s="52">
        <v>4.6500000000000004</v>
      </c>
      <c r="W2285" s="52" t="str" cm="1">
        <f t="array" ref="W2285">_xlfn.SWITCH(ROUND(V2285,0),5,"Excellent",4,"Good",3,"Ok","Bad")</f>
        <v>Excellent</v>
      </c>
      <c r="X2285">
        <v>77</v>
      </c>
      <c r="Y2285" t="str">
        <f t="shared" si="143"/>
        <v>No</v>
      </c>
      <c r="Z2285" s="68">
        <v>42809</v>
      </c>
      <c r="AA2285" s="68">
        <v>43809</v>
      </c>
      <c r="AB2285">
        <v>320</v>
      </c>
      <c r="AC2285" t="s">
        <v>15616</v>
      </c>
    </row>
    <row r="2286" spans="1:29" x14ac:dyDescent="0.3">
      <c r="A2286" t="s">
        <v>15047</v>
      </c>
      <c r="B2286">
        <v>3026</v>
      </c>
      <c r="C2286" t="str">
        <f>VLOOKUP($B2286,Hosts!$A:$M,10,0)</f>
        <v>Within a few hours</v>
      </c>
      <c r="D2286" s="70">
        <f>VLOOKUP($B2286,Hosts!$A:$M,11,0)</f>
        <v>1</v>
      </c>
      <c r="E2286" s="70">
        <f>VLOOKUP($B2286,Hosts!$A:$M,12,0)</f>
        <v>0.91</v>
      </c>
      <c r="F2286" t="str">
        <f>VLOOKUP($B2286,Hosts!$A:$M,13,0)</f>
        <v>No</v>
      </c>
      <c r="G2286" t="str">
        <f>INDEX(Hosts!$A:$M, MATCH(Places!$B2286,Hosts!$A:$A,0), MATCH(Places!G$1,Hosts!$A$1:$M$1,0))</f>
        <v>Within a few hours</v>
      </c>
      <c r="H2286" s="70">
        <f>INDEX(Hosts!$A:$M, MATCH(Places!$B2286,Hosts!$A:$A,0), MATCH(Places!H$1,Hosts!$A$1:$M$1,0))</f>
        <v>1</v>
      </c>
      <c r="I2286" s="70">
        <f>INDEX(Hosts!$A:$M, MATCH(Places!$B2286,Hosts!$A:$A,0), MATCH(Places!I$1,Hosts!$A$1:$M$1,0))</f>
        <v>0.91</v>
      </c>
      <c r="J2286" t="str">
        <f>INDEX(Hosts!$A:$M, MATCH(Places!$B2286,Hosts!$A:$A,0), MATCH(Places!J$1,Hosts!$A$1:$M$1,0))</f>
        <v>No</v>
      </c>
      <c r="K2286">
        <v>8</v>
      </c>
      <c r="L2286" t="str">
        <f>VLOOKUP($K2286,Neighborhoods!$A:$C,2,0)</f>
        <v>Brooklyn</v>
      </c>
      <c r="M2286" t="str">
        <f>VLOOKUP($K2286,Neighborhoods!$A:$C,3,0)</f>
        <v>Bushwick</v>
      </c>
      <c r="N2286" t="str">
        <f>INDEX(Neighborhoods!$A:$C, MATCH(Places!$K2286,Neighborhoods!$A:$A,0), MATCH(Places!N$1,Neighborhoods!$A$1:$C$1,0))</f>
        <v>Brooklyn</v>
      </c>
      <c r="O2286" t="str">
        <f>INDEX(Neighborhoods!$A:$C, MATCH(Places!$K2286,Neighborhoods!$A:$A,0), MATCH(Places!O$1,Neighborhoods!$A$1:$C$1,0))</f>
        <v>Bushwick</v>
      </c>
      <c r="P2286" t="s">
        <v>11822</v>
      </c>
      <c r="Q2286" t="str">
        <f t="shared" si="140"/>
        <v>No</v>
      </c>
      <c r="R2286">
        <v>5</v>
      </c>
      <c r="S2286" t="str">
        <f t="shared" si="141"/>
        <v>Medium</v>
      </c>
      <c r="T2286" s="50">
        <v>150</v>
      </c>
      <c r="U2286" s="70">
        <f t="shared" si="142"/>
        <v>0.03</v>
      </c>
      <c r="V2286" s="52">
        <v>4.8899999999999997</v>
      </c>
      <c r="W2286" s="52" t="str" cm="1">
        <f t="array" ref="W2286">_xlfn.SWITCH(ROUND(V2286,0),5,"Excellent",4,"Good",3,"Ok","Bad")</f>
        <v>Excellent</v>
      </c>
      <c r="X2286">
        <v>143</v>
      </c>
      <c r="Y2286" t="str">
        <f t="shared" si="143"/>
        <v>Yes</v>
      </c>
      <c r="Z2286" s="68">
        <v>42681</v>
      </c>
      <c r="AA2286" s="68">
        <v>44015</v>
      </c>
      <c r="AB2286">
        <v>125</v>
      </c>
      <c r="AC2286" t="s">
        <v>15615</v>
      </c>
    </row>
    <row r="2287" spans="1:29" x14ac:dyDescent="0.3">
      <c r="A2287" t="s">
        <v>1684</v>
      </c>
      <c r="B2287">
        <v>3027</v>
      </c>
      <c r="C2287" t="str">
        <f>VLOOKUP($B2287,Hosts!$A:$M,10,0)</f>
        <v>Within a few hours</v>
      </c>
      <c r="D2287" s="70">
        <f>VLOOKUP($B2287,Hosts!$A:$M,11,0)</f>
        <v>1</v>
      </c>
      <c r="E2287" s="70">
        <f>VLOOKUP($B2287,Hosts!$A:$M,12,0)</f>
        <v>0.86</v>
      </c>
      <c r="F2287" t="str">
        <f>VLOOKUP($B2287,Hosts!$A:$M,13,0)</f>
        <v>Yes</v>
      </c>
      <c r="G2287" t="str">
        <f>INDEX(Hosts!$A:$M, MATCH(Places!$B2287,Hosts!$A:$A,0), MATCH(Places!G$1,Hosts!$A$1:$M$1,0))</f>
        <v>Within a few hours</v>
      </c>
      <c r="H2287" s="70">
        <f>INDEX(Hosts!$A:$M, MATCH(Places!$B2287,Hosts!$A:$A,0), MATCH(Places!H$1,Hosts!$A$1:$M$1,0))</f>
        <v>1</v>
      </c>
      <c r="I2287" s="70">
        <f>INDEX(Hosts!$A:$M, MATCH(Places!$B2287,Hosts!$A:$A,0), MATCH(Places!I$1,Hosts!$A$1:$M$1,0))</f>
        <v>0.86</v>
      </c>
      <c r="J2287" t="str">
        <f>INDEX(Hosts!$A:$M, MATCH(Places!$B2287,Hosts!$A:$A,0), MATCH(Places!J$1,Hosts!$A$1:$M$1,0))</f>
        <v>Yes</v>
      </c>
      <c r="K2287">
        <v>8</v>
      </c>
      <c r="L2287" t="str">
        <f>VLOOKUP($K2287,Neighborhoods!$A:$C,2,0)</f>
        <v>Brooklyn</v>
      </c>
      <c r="M2287" t="str">
        <f>VLOOKUP($K2287,Neighborhoods!$A:$C,3,0)</f>
        <v>Bushwick</v>
      </c>
      <c r="N2287" t="str">
        <f>INDEX(Neighborhoods!$A:$C, MATCH(Places!$K2287,Neighborhoods!$A:$A,0), MATCH(Places!N$1,Neighborhoods!$A$1:$C$1,0))</f>
        <v>Brooklyn</v>
      </c>
      <c r="O2287" t="str">
        <f>INDEX(Neighborhoods!$A:$C, MATCH(Places!$K2287,Neighborhoods!$A:$A,0), MATCH(Places!O$1,Neighborhoods!$A$1:$C$1,0))</f>
        <v>Bushwick</v>
      </c>
      <c r="P2287" t="s">
        <v>11822</v>
      </c>
      <c r="Q2287" t="str">
        <f t="shared" si="140"/>
        <v>No</v>
      </c>
      <c r="R2287">
        <v>5</v>
      </c>
      <c r="S2287" t="str">
        <f t="shared" si="141"/>
        <v>Medium</v>
      </c>
      <c r="T2287" s="50">
        <v>150</v>
      </c>
      <c r="U2287" s="70">
        <f t="shared" si="142"/>
        <v>0.03</v>
      </c>
      <c r="V2287" s="52">
        <v>4.93</v>
      </c>
      <c r="W2287" s="52" t="str" cm="1">
        <f t="array" ref="W2287">_xlfn.SWITCH(ROUND(V2287,0),5,"Excellent",4,"Good",3,"Ok","Bad")</f>
        <v>Excellent</v>
      </c>
      <c r="X2287">
        <v>80</v>
      </c>
      <c r="Y2287" t="str">
        <f t="shared" si="143"/>
        <v>No</v>
      </c>
      <c r="Z2287" s="68">
        <v>42714</v>
      </c>
      <c r="AA2287" s="68">
        <v>43857</v>
      </c>
      <c r="AB2287">
        <v>347</v>
      </c>
      <c r="AC2287" t="s">
        <v>15615</v>
      </c>
    </row>
    <row r="2288" spans="1:29" x14ac:dyDescent="0.3">
      <c r="A2288" t="s">
        <v>1685</v>
      </c>
      <c r="B2288">
        <v>742</v>
      </c>
      <c r="C2288" t="str">
        <f>VLOOKUP($B2288,Hosts!$A:$M,10,0)</f>
        <v>Within a day</v>
      </c>
      <c r="D2288" s="70">
        <f>VLOOKUP($B2288,Hosts!$A:$M,11,0)</f>
        <v>0.8</v>
      </c>
      <c r="E2288" s="70">
        <f>VLOOKUP($B2288,Hosts!$A:$M,12,0)</f>
        <v>0.5</v>
      </c>
      <c r="F2288" t="str">
        <f>VLOOKUP($B2288,Hosts!$A:$M,13,0)</f>
        <v>No</v>
      </c>
      <c r="G2288" t="str">
        <f>INDEX(Hosts!$A:$M, MATCH(Places!$B2288,Hosts!$A:$A,0), MATCH(Places!G$1,Hosts!$A$1:$M$1,0))</f>
        <v>Within a day</v>
      </c>
      <c r="H2288" s="70">
        <f>INDEX(Hosts!$A:$M, MATCH(Places!$B2288,Hosts!$A:$A,0), MATCH(Places!H$1,Hosts!$A$1:$M$1,0))</f>
        <v>0.8</v>
      </c>
      <c r="I2288" s="70">
        <f>INDEX(Hosts!$A:$M, MATCH(Places!$B2288,Hosts!$A:$A,0), MATCH(Places!I$1,Hosts!$A$1:$M$1,0))</f>
        <v>0.5</v>
      </c>
      <c r="J2288" t="str">
        <f>INDEX(Hosts!$A:$M, MATCH(Places!$B2288,Hosts!$A:$A,0), MATCH(Places!J$1,Hosts!$A$1:$M$1,0))</f>
        <v>No</v>
      </c>
      <c r="K2288">
        <v>12</v>
      </c>
      <c r="L2288" t="str">
        <f>VLOOKUP($K2288,Neighborhoods!$A:$C,2,0)</f>
        <v>Brooklyn</v>
      </c>
      <c r="M2288" t="str">
        <f>VLOOKUP($K2288,Neighborhoods!$A:$C,3,0)</f>
        <v>Williamsburg</v>
      </c>
      <c r="N2288" t="str">
        <f>INDEX(Neighborhoods!$A:$C, MATCH(Places!$K2288,Neighborhoods!$A:$A,0), MATCH(Places!N$1,Neighborhoods!$A$1:$C$1,0))</f>
        <v>Brooklyn</v>
      </c>
      <c r="O2288" t="str">
        <f>INDEX(Neighborhoods!$A:$C, MATCH(Places!$K2288,Neighborhoods!$A:$A,0), MATCH(Places!O$1,Neighborhoods!$A$1:$C$1,0))</f>
        <v>Williamsburg</v>
      </c>
      <c r="P2288" t="s">
        <v>11822</v>
      </c>
      <c r="Q2288" t="str">
        <f t="shared" si="140"/>
        <v>No</v>
      </c>
      <c r="R2288">
        <v>6</v>
      </c>
      <c r="S2288" t="str">
        <f t="shared" si="141"/>
        <v>Large</v>
      </c>
      <c r="T2288" s="50">
        <v>475</v>
      </c>
      <c r="U2288" s="70">
        <f t="shared" si="142"/>
        <v>0.04</v>
      </c>
      <c r="V2288" s="52">
        <v>4.8600000000000003</v>
      </c>
      <c r="W2288" s="52" t="str" cm="1">
        <f t="array" ref="W2288">_xlfn.SWITCH(ROUND(V2288,0),5,"Excellent",4,"Good",3,"Ok","Bad")</f>
        <v>Excellent</v>
      </c>
      <c r="X2288">
        <v>7</v>
      </c>
      <c r="Y2288" t="str">
        <f t="shared" si="143"/>
        <v>No</v>
      </c>
      <c r="Z2288" s="68">
        <v>42737</v>
      </c>
      <c r="AA2288" s="68">
        <v>44043</v>
      </c>
      <c r="AB2288">
        <v>152</v>
      </c>
      <c r="AC2288" t="s">
        <v>15615</v>
      </c>
    </row>
    <row r="2289" spans="1:29" x14ac:dyDescent="0.3">
      <c r="A2289" t="s">
        <v>1686</v>
      </c>
      <c r="B2289">
        <v>3028</v>
      </c>
      <c r="C2289" t="str">
        <f>VLOOKUP($B2289,Hosts!$A:$M,10,0)</f>
        <v>Within a few hours</v>
      </c>
      <c r="D2289" s="70">
        <f>VLOOKUP($B2289,Hosts!$A:$M,11,0)</f>
        <v>1</v>
      </c>
      <c r="E2289" s="70">
        <f>VLOOKUP($B2289,Hosts!$A:$M,12,0)</f>
        <v>0.98</v>
      </c>
      <c r="F2289" t="str">
        <f>VLOOKUP($B2289,Hosts!$A:$M,13,0)</f>
        <v>Yes</v>
      </c>
      <c r="G2289" t="str">
        <f>INDEX(Hosts!$A:$M, MATCH(Places!$B2289,Hosts!$A:$A,0), MATCH(Places!G$1,Hosts!$A$1:$M$1,0))</f>
        <v>Within a few hours</v>
      </c>
      <c r="H2289" s="70">
        <f>INDEX(Hosts!$A:$M, MATCH(Places!$B2289,Hosts!$A:$A,0), MATCH(Places!H$1,Hosts!$A$1:$M$1,0))</f>
        <v>1</v>
      </c>
      <c r="I2289" s="70">
        <f>INDEX(Hosts!$A:$M, MATCH(Places!$B2289,Hosts!$A:$A,0), MATCH(Places!I$1,Hosts!$A$1:$M$1,0))</f>
        <v>0.98</v>
      </c>
      <c r="J2289" t="str">
        <f>INDEX(Hosts!$A:$M, MATCH(Places!$B2289,Hosts!$A:$A,0), MATCH(Places!J$1,Hosts!$A$1:$M$1,0))</f>
        <v>Yes</v>
      </c>
      <c r="K2289">
        <v>9</v>
      </c>
      <c r="L2289" t="str">
        <f>VLOOKUP($K2289,Neighborhoods!$A:$C,2,0)</f>
        <v>Brooklyn</v>
      </c>
      <c r="M2289" t="str">
        <f>VLOOKUP($K2289,Neighborhoods!$A:$C,3,0)</f>
        <v>Crown Heights</v>
      </c>
      <c r="N2289" t="str">
        <f>INDEX(Neighborhoods!$A:$C, MATCH(Places!$K2289,Neighborhoods!$A:$A,0), MATCH(Places!N$1,Neighborhoods!$A$1:$C$1,0))</f>
        <v>Brooklyn</v>
      </c>
      <c r="O2289" t="str">
        <f>INDEX(Neighborhoods!$A:$C, MATCH(Places!$K2289,Neighborhoods!$A:$A,0), MATCH(Places!O$1,Neighborhoods!$A$1:$C$1,0))</f>
        <v>Crown Heights</v>
      </c>
      <c r="P2289" t="s">
        <v>11822</v>
      </c>
      <c r="Q2289" t="str">
        <f t="shared" si="140"/>
        <v>No</v>
      </c>
      <c r="R2289">
        <v>4</v>
      </c>
      <c r="S2289" t="str">
        <f t="shared" si="141"/>
        <v>Medium</v>
      </c>
      <c r="T2289" s="50">
        <v>195</v>
      </c>
      <c r="U2289" s="70">
        <f t="shared" si="142"/>
        <v>0.03</v>
      </c>
      <c r="V2289" s="52">
        <v>4.99</v>
      </c>
      <c r="W2289" s="52" t="str" cm="1">
        <f t="array" ref="W2289">_xlfn.SWITCH(ROUND(V2289,0),5,"Excellent",4,"Good",3,"Ok","Bad")</f>
        <v>Excellent</v>
      </c>
      <c r="X2289">
        <v>180</v>
      </c>
      <c r="Y2289" t="str">
        <f t="shared" si="143"/>
        <v>Yes</v>
      </c>
      <c r="Z2289" s="68">
        <v>42666</v>
      </c>
      <c r="AA2289" s="68">
        <v>44051</v>
      </c>
      <c r="AB2289">
        <v>251</v>
      </c>
      <c r="AC2289" t="s">
        <v>15615</v>
      </c>
    </row>
    <row r="2290" spans="1:29" x14ac:dyDescent="0.3">
      <c r="A2290" t="s">
        <v>1687</v>
      </c>
      <c r="B2290">
        <v>2538</v>
      </c>
      <c r="C2290" t="str">
        <f>VLOOKUP($B2290,Hosts!$A:$M,10,0)</f>
        <v>Within an hour</v>
      </c>
      <c r="D2290" s="70">
        <f>VLOOKUP($B2290,Hosts!$A:$M,11,0)</f>
        <v>1</v>
      </c>
      <c r="E2290" s="70">
        <f>VLOOKUP($B2290,Hosts!$A:$M,12,0)</f>
        <v>0.94</v>
      </c>
      <c r="F2290" t="str">
        <f>VLOOKUP($B2290,Hosts!$A:$M,13,0)</f>
        <v>Yes</v>
      </c>
      <c r="G2290" t="str">
        <f>INDEX(Hosts!$A:$M, MATCH(Places!$B2290,Hosts!$A:$A,0), MATCH(Places!G$1,Hosts!$A$1:$M$1,0))</f>
        <v>Within an hour</v>
      </c>
      <c r="H2290" s="70">
        <f>INDEX(Hosts!$A:$M, MATCH(Places!$B2290,Hosts!$A:$A,0), MATCH(Places!H$1,Hosts!$A$1:$M$1,0))</f>
        <v>1</v>
      </c>
      <c r="I2290" s="70">
        <f>INDEX(Hosts!$A:$M, MATCH(Places!$B2290,Hosts!$A:$A,0), MATCH(Places!I$1,Hosts!$A$1:$M$1,0))</f>
        <v>0.94</v>
      </c>
      <c r="J2290" t="str">
        <f>INDEX(Hosts!$A:$M, MATCH(Places!$B2290,Hosts!$A:$A,0), MATCH(Places!J$1,Hosts!$A$1:$M$1,0))</f>
        <v>Yes</v>
      </c>
      <c r="K2290">
        <v>25</v>
      </c>
      <c r="L2290" t="str">
        <f>VLOOKUP($K2290,Neighborhoods!$A:$C,2,0)</f>
        <v>Queens</v>
      </c>
      <c r="M2290" t="str">
        <f>VLOOKUP($K2290,Neighborhoods!$A:$C,3,0)</f>
        <v>Ridgewood</v>
      </c>
      <c r="N2290" t="str">
        <f>INDEX(Neighborhoods!$A:$C, MATCH(Places!$K2290,Neighborhoods!$A:$A,0), MATCH(Places!N$1,Neighborhoods!$A$1:$C$1,0))</f>
        <v>Queens</v>
      </c>
      <c r="O2290" t="str">
        <f>INDEX(Neighborhoods!$A:$C, MATCH(Places!$K2290,Neighborhoods!$A:$A,0), MATCH(Places!O$1,Neighborhoods!$A$1:$C$1,0))</f>
        <v>Ridgewood</v>
      </c>
      <c r="P2290" t="s">
        <v>11822</v>
      </c>
      <c r="Q2290" t="str">
        <f t="shared" si="140"/>
        <v>No</v>
      </c>
      <c r="R2290">
        <v>4</v>
      </c>
      <c r="S2290" t="str">
        <f t="shared" si="141"/>
        <v>Medium</v>
      </c>
      <c r="T2290" s="50">
        <v>135</v>
      </c>
      <c r="U2290" s="70">
        <f t="shared" si="142"/>
        <v>0.03</v>
      </c>
      <c r="V2290" s="52">
        <v>4.99</v>
      </c>
      <c r="W2290" s="52" t="str" cm="1">
        <f t="array" ref="W2290">_xlfn.SWITCH(ROUND(V2290,0),5,"Excellent",4,"Good",3,"Ok","Bad")</f>
        <v>Excellent</v>
      </c>
      <c r="X2290">
        <v>120</v>
      </c>
      <c r="Y2290" t="str">
        <f t="shared" si="143"/>
        <v>Yes</v>
      </c>
      <c r="Z2290" s="68">
        <v>42682</v>
      </c>
      <c r="AA2290" s="68">
        <v>43885</v>
      </c>
      <c r="AB2290">
        <v>43</v>
      </c>
      <c r="AC2290" t="s">
        <v>15615</v>
      </c>
    </row>
    <row r="2291" spans="1:29" x14ac:dyDescent="0.3">
      <c r="A2291" t="s">
        <v>1688</v>
      </c>
      <c r="B2291">
        <v>1250</v>
      </c>
      <c r="C2291" t="str">
        <f>VLOOKUP($B2291,Hosts!$A:$M,10,0)</f>
        <v>Within an hour</v>
      </c>
      <c r="D2291" s="70">
        <f>VLOOKUP($B2291,Hosts!$A:$M,11,0)</f>
        <v>1</v>
      </c>
      <c r="E2291" s="70">
        <f>VLOOKUP($B2291,Hosts!$A:$M,12,0)</f>
        <v>0.94</v>
      </c>
      <c r="F2291" t="str">
        <f>VLOOKUP($B2291,Hosts!$A:$M,13,0)</f>
        <v>No</v>
      </c>
      <c r="G2291" t="str">
        <f>INDEX(Hosts!$A:$M, MATCH(Places!$B2291,Hosts!$A:$A,0), MATCH(Places!G$1,Hosts!$A$1:$M$1,0))</f>
        <v>Within an hour</v>
      </c>
      <c r="H2291" s="70">
        <f>INDEX(Hosts!$A:$M, MATCH(Places!$B2291,Hosts!$A:$A,0), MATCH(Places!H$1,Hosts!$A$1:$M$1,0))</f>
        <v>1</v>
      </c>
      <c r="I2291" s="70">
        <f>INDEX(Hosts!$A:$M, MATCH(Places!$B2291,Hosts!$A:$A,0), MATCH(Places!I$1,Hosts!$A$1:$M$1,0))</f>
        <v>0.94</v>
      </c>
      <c r="J2291" t="str">
        <f>INDEX(Hosts!$A:$M, MATCH(Places!$B2291,Hosts!$A:$A,0), MATCH(Places!J$1,Hosts!$A$1:$M$1,0))</f>
        <v>No</v>
      </c>
      <c r="K2291">
        <v>20</v>
      </c>
      <c r="L2291" t="str">
        <f>VLOOKUP($K2291,Neighborhoods!$A:$C,2,0)</f>
        <v>Manhattan</v>
      </c>
      <c r="M2291" t="str">
        <f>VLOOKUP($K2291,Neighborhoods!$A:$C,3,0)</f>
        <v>Upper West Side</v>
      </c>
      <c r="N2291" t="str">
        <f>INDEX(Neighborhoods!$A:$C, MATCH(Places!$K2291,Neighborhoods!$A:$A,0), MATCH(Places!N$1,Neighborhoods!$A$1:$C$1,0))</f>
        <v>Manhattan</v>
      </c>
      <c r="O2291" t="str">
        <f>INDEX(Neighborhoods!$A:$C, MATCH(Places!$K2291,Neighborhoods!$A:$A,0), MATCH(Places!O$1,Neighborhoods!$A$1:$C$1,0))</f>
        <v>Upper West Side</v>
      </c>
      <c r="P2291" t="s">
        <v>11822</v>
      </c>
      <c r="Q2291" t="str">
        <f t="shared" si="140"/>
        <v>No</v>
      </c>
      <c r="R2291">
        <v>6</v>
      </c>
      <c r="S2291" t="str">
        <f t="shared" si="141"/>
        <v>Large</v>
      </c>
      <c r="T2291" s="50">
        <v>143</v>
      </c>
      <c r="U2291" s="70">
        <f t="shared" si="142"/>
        <v>0.03</v>
      </c>
      <c r="V2291" s="52">
        <v>4.63</v>
      </c>
      <c r="W2291" s="52" t="str" cm="1">
        <f t="array" ref="W2291">_xlfn.SWITCH(ROUND(V2291,0),5,"Excellent",4,"Good",3,"Ok","Bad")</f>
        <v>Excellent</v>
      </c>
      <c r="X2291">
        <v>72</v>
      </c>
      <c r="Y2291" t="str">
        <f t="shared" si="143"/>
        <v>No</v>
      </c>
      <c r="Z2291" s="68">
        <v>42876</v>
      </c>
      <c r="AA2291" s="68">
        <v>43886</v>
      </c>
      <c r="AB2291">
        <v>364</v>
      </c>
      <c r="AC2291" t="s">
        <v>15616</v>
      </c>
    </row>
    <row r="2292" spans="1:29" x14ac:dyDescent="0.3">
      <c r="A2292" t="s">
        <v>14994</v>
      </c>
      <c r="B2292">
        <v>2349</v>
      </c>
      <c r="C2292" t="str">
        <f>VLOOKUP($B2292,Hosts!$A:$M,10,0)</f>
        <v>Within a day</v>
      </c>
      <c r="D2292" s="70">
        <f>VLOOKUP($B2292,Hosts!$A:$M,11,0)</f>
        <v>0.8</v>
      </c>
      <c r="E2292" s="70">
        <f>VLOOKUP($B2292,Hosts!$A:$M,12,0)</f>
        <v>0.78</v>
      </c>
      <c r="F2292" t="str">
        <f>VLOOKUP($B2292,Hosts!$A:$M,13,0)</f>
        <v>No</v>
      </c>
      <c r="G2292" t="str">
        <f>INDEX(Hosts!$A:$M, MATCH(Places!$B2292,Hosts!$A:$A,0), MATCH(Places!G$1,Hosts!$A$1:$M$1,0))</f>
        <v>Within a day</v>
      </c>
      <c r="H2292" s="70">
        <f>INDEX(Hosts!$A:$M, MATCH(Places!$B2292,Hosts!$A:$A,0), MATCH(Places!H$1,Hosts!$A$1:$M$1,0))</f>
        <v>0.8</v>
      </c>
      <c r="I2292" s="70">
        <f>INDEX(Hosts!$A:$M, MATCH(Places!$B2292,Hosts!$A:$A,0), MATCH(Places!I$1,Hosts!$A$1:$M$1,0))</f>
        <v>0.78</v>
      </c>
      <c r="J2292" t="str">
        <f>INDEX(Hosts!$A:$M, MATCH(Places!$B2292,Hosts!$A:$A,0), MATCH(Places!J$1,Hosts!$A$1:$M$1,0))</f>
        <v>No</v>
      </c>
      <c r="K2292">
        <v>17</v>
      </c>
      <c r="L2292" t="str">
        <f>VLOOKUP($K2292,Neighborhoods!$A:$C,2,0)</f>
        <v>Manhattan</v>
      </c>
      <c r="M2292" t="str">
        <f>VLOOKUP($K2292,Neighborhoods!$A:$C,3,0)</f>
        <v>Hell's Kitchen</v>
      </c>
      <c r="N2292" t="str">
        <f>INDEX(Neighborhoods!$A:$C, MATCH(Places!$K2292,Neighborhoods!$A:$A,0), MATCH(Places!N$1,Neighborhoods!$A$1:$C$1,0))</f>
        <v>Manhattan</v>
      </c>
      <c r="O2292" t="str">
        <f>INDEX(Neighborhoods!$A:$C, MATCH(Places!$K2292,Neighborhoods!$A:$A,0), MATCH(Places!O$1,Neighborhoods!$A$1:$C$1,0))</f>
        <v>Hell's Kitchen</v>
      </c>
      <c r="P2292" t="s">
        <v>1</v>
      </c>
      <c r="Q2292" t="str">
        <f t="shared" si="140"/>
        <v>Yes</v>
      </c>
      <c r="R2292">
        <v>2</v>
      </c>
      <c r="S2292" t="str">
        <f t="shared" si="141"/>
        <v>Small</v>
      </c>
      <c r="T2292" s="50">
        <v>69</v>
      </c>
      <c r="U2292" s="70">
        <f t="shared" si="142"/>
        <v>0.03</v>
      </c>
      <c r="V2292" s="52">
        <v>4.66</v>
      </c>
      <c r="W2292" s="52" t="str" cm="1">
        <f t="array" ref="W2292">_xlfn.SWITCH(ROUND(V2292,0),5,"Excellent",4,"Good",3,"Ok","Bad")</f>
        <v>Excellent</v>
      </c>
      <c r="X2292">
        <v>50</v>
      </c>
      <c r="Y2292" t="str">
        <f t="shared" si="143"/>
        <v>No</v>
      </c>
      <c r="Z2292" s="68">
        <v>42665</v>
      </c>
      <c r="AA2292" s="68">
        <v>43802</v>
      </c>
      <c r="AB2292">
        <v>90</v>
      </c>
      <c r="AC2292" t="s">
        <v>15615</v>
      </c>
    </row>
    <row r="2293" spans="1:29" x14ac:dyDescent="0.3">
      <c r="A2293" t="s">
        <v>1689</v>
      </c>
      <c r="B2293">
        <v>3030</v>
      </c>
      <c r="C2293" t="str">
        <f>VLOOKUP($B2293,Hosts!$A:$M,10,0)</f>
        <v>Within an hour</v>
      </c>
      <c r="D2293" s="70">
        <f>VLOOKUP($B2293,Hosts!$A:$M,11,0)</f>
        <v>1</v>
      </c>
      <c r="E2293" s="70">
        <f>VLOOKUP($B2293,Hosts!$A:$M,12,0)</f>
        <v>0.97</v>
      </c>
      <c r="F2293" t="str">
        <f>VLOOKUP($B2293,Hosts!$A:$M,13,0)</f>
        <v>Yes</v>
      </c>
      <c r="G2293" t="str">
        <f>INDEX(Hosts!$A:$M, MATCH(Places!$B2293,Hosts!$A:$A,0), MATCH(Places!G$1,Hosts!$A$1:$M$1,0))</f>
        <v>Within an hour</v>
      </c>
      <c r="H2293" s="70">
        <f>INDEX(Hosts!$A:$M, MATCH(Places!$B2293,Hosts!$A:$A,0), MATCH(Places!H$1,Hosts!$A$1:$M$1,0))</f>
        <v>1</v>
      </c>
      <c r="I2293" s="70">
        <f>INDEX(Hosts!$A:$M, MATCH(Places!$B2293,Hosts!$A:$A,0), MATCH(Places!I$1,Hosts!$A$1:$M$1,0))</f>
        <v>0.97</v>
      </c>
      <c r="J2293" t="str">
        <f>INDEX(Hosts!$A:$M, MATCH(Places!$B2293,Hosts!$A:$A,0), MATCH(Places!J$1,Hosts!$A$1:$M$1,0))</f>
        <v>Yes</v>
      </c>
      <c r="K2293">
        <v>4</v>
      </c>
      <c r="L2293" t="str">
        <f>VLOOKUP($K2293,Neighborhoods!$A:$C,2,0)</f>
        <v>Bronx</v>
      </c>
      <c r="M2293" t="str">
        <f>VLOOKUP($K2293,Neighborhoods!$A:$C,3,0)</f>
        <v>Mott Haven</v>
      </c>
      <c r="N2293" t="str">
        <f>INDEX(Neighborhoods!$A:$C, MATCH(Places!$K2293,Neighborhoods!$A:$A,0), MATCH(Places!N$1,Neighborhoods!$A$1:$C$1,0))</f>
        <v>Bronx</v>
      </c>
      <c r="O2293" t="str">
        <f>INDEX(Neighborhoods!$A:$C, MATCH(Places!$K2293,Neighborhoods!$A:$A,0), MATCH(Places!O$1,Neighborhoods!$A$1:$C$1,0))</f>
        <v>Mott Haven</v>
      </c>
      <c r="P2293" t="s">
        <v>11822</v>
      </c>
      <c r="Q2293" t="str">
        <f t="shared" si="140"/>
        <v>No</v>
      </c>
      <c r="R2293">
        <v>2</v>
      </c>
      <c r="S2293" t="str">
        <f t="shared" si="141"/>
        <v>Small</v>
      </c>
      <c r="T2293" s="50">
        <v>100</v>
      </c>
      <c r="U2293" s="70">
        <f t="shared" si="142"/>
        <v>0.03</v>
      </c>
      <c r="V2293" s="52">
        <v>4.99</v>
      </c>
      <c r="W2293" s="52" t="str" cm="1">
        <f t="array" ref="W2293">_xlfn.SWITCH(ROUND(V2293,0),5,"Excellent",4,"Good",3,"Ok","Bad")</f>
        <v>Excellent</v>
      </c>
      <c r="X2293">
        <v>213</v>
      </c>
      <c r="Y2293" t="str">
        <f t="shared" si="143"/>
        <v>Yes</v>
      </c>
      <c r="Z2293" s="68">
        <v>42666</v>
      </c>
      <c r="AA2293" s="68">
        <v>44038</v>
      </c>
      <c r="AB2293">
        <v>178</v>
      </c>
      <c r="AC2293" t="s">
        <v>15615</v>
      </c>
    </row>
    <row r="2294" spans="1:29" x14ac:dyDescent="0.3">
      <c r="A2294" t="s">
        <v>1690</v>
      </c>
      <c r="B2294">
        <v>1335</v>
      </c>
      <c r="C2294" t="str">
        <f>VLOOKUP($B2294,Hosts!$A:$M,10,0)</f>
        <v>Within an hour</v>
      </c>
      <c r="D2294" s="70">
        <f>VLOOKUP($B2294,Hosts!$A:$M,11,0)</f>
        <v>0.96</v>
      </c>
      <c r="E2294" s="70">
        <f>VLOOKUP($B2294,Hosts!$A:$M,12,0)</f>
        <v>0.98</v>
      </c>
      <c r="F2294" t="str">
        <f>VLOOKUP($B2294,Hosts!$A:$M,13,0)</f>
        <v>Yes</v>
      </c>
      <c r="G2294" t="str">
        <f>INDEX(Hosts!$A:$M, MATCH(Places!$B2294,Hosts!$A:$A,0), MATCH(Places!G$1,Hosts!$A$1:$M$1,0))</f>
        <v>Within an hour</v>
      </c>
      <c r="H2294" s="70">
        <f>INDEX(Hosts!$A:$M, MATCH(Places!$B2294,Hosts!$A:$A,0), MATCH(Places!H$1,Hosts!$A$1:$M$1,0))</f>
        <v>0.96</v>
      </c>
      <c r="I2294" s="70">
        <f>INDEX(Hosts!$A:$M, MATCH(Places!$B2294,Hosts!$A:$A,0), MATCH(Places!I$1,Hosts!$A$1:$M$1,0))</f>
        <v>0.98</v>
      </c>
      <c r="J2294" t="str">
        <f>INDEX(Hosts!$A:$M, MATCH(Places!$B2294,Hosts!$A:$A,0), MATCH(Places!J$1,Hosts!$A$1:$M$1,0))</f>
        <v>Yes</v>
      </c>
      <c r="K2294">
        <v>7</v>
      </c>
      <c r="L2294" t="str">
        <f>VLOOKUP($K2294,Neighborhoods!$A:$C,2,0)</f>
        <v>Brooklyn</v>
      </c>
      <c r="M2294" t="str">
        <f>VLOOKUP($K2294,Neighborhoods!$A:$C,3,0)</f>
        <v>Bedford-Stuyvesant</v>
      </c>
      <c r="N2294" t="str">
        <f>INDEX(Neighborhoods!$A:$C, MATCH(Places!$K2294,Neighborhoods!$A:$A,0), MATCH(Places!N$1,Neighborhoods!$A$1:$C$1,0))</f>
        <v>Brooklyn</v>
      </c>
      <c r="O2294" t="str">
        <f>INDEX(Neighborhoods!$A:$C, MATCH(Places!$K2294,Neighborhoods!$A:$A,0), MATCH(Places!O$1,Neighborhoods!$A$1:$C$1,0))</f>
        <v>Bedford-Stuyvesant</v>
      </c>
      <c r="P2294" t="s">
        <v>11822</v>
      </c>
      <c r="Q2294" t="str">
        <f t="shared" si="140"/>
        <v>No</v>
      </c>
      <c r="R2294">
        <v>6</v>
      </c>
      <c r="S2294" t="str">
        <f t="shared" si="141"/>
        <v>Large</v>
      </c>
      <c r="T2294" s="50">
        <v>65</v>
      </c>
      <c r="U2294" s="70">
        <f t="shared" si="142"/>
        <v>0.03</v>
      </c>
      <c r="V2294" s="52">
        <v>4.57</v>
      </c>
      <c r="W2294" s="52" t="str" cm="1">
        <f t="array" ref="W2294">_xlfn.SWITCH(ROUND(V2294,0),5,"Excellent",4,"Good",3,"Ok","Bad")</f>
        <v>Excellent</v>
      </c>
      <c r="X2294">
        <v>49</v>
      </c>
      <c r="Y2294" t="str">
        <f t="shared" si="143"/>
        <v>No</v>
      </c>
      <c r="Z2294" s="68">
        <v>43277</v>
      </c>
      <c r="AA2294" s="68">
        <v>44053</v>
      </c>
      <c r="AB2294">
        <v>346</v>
      </c>
      <c r="AC2294" t="s">
        <v>15615</v>
      </c>
    </row>
    <row r="2295" spans="1:29" x14ac:dyDescent="0.3">
      <c r="A2295" t="s">
        <v>1691</v>
      </c>
      <c r="B2295">
        <v>2328</v>
      </c>
      <c r="C2295" t="str">
        <f>VLOOKUP($B2295,Hosts!$A:$M,10,0)</f>
        <v>Within an hour</v>
      </c>
      <c r="D2295" s="70">
        <f>VLOOKUP($B2295,Hosts!$A:$M,11,0)</f>
        <v>1</v>
      </c>
      <c r="E2295" s="70">
        <f>VLOOKUP($B2295,Hosts!$A:$M,12,0)</f>
        <v>1</v>
      </c>
      <c r="F2295" t="str">
        <f>VLOOKUP($B2295,Hosts!$A:$M,13,0)</f>
        <v>No</v>
      </c>
      <c r="G2295" t="str">
        <f>INDEX(Hosts!$A:$M, MATCH(Places!$B2295,Hosts!$A:$A,0), MATCH(Places!G$1,Hosts!$A$1:$M$1,0))</f>
        <v>Within an hour</v>
      </c>
      <c r="H2295" s="70">
        <f>INDEX(Hosts!$A:$M, MATCH(Places!$B2295,Hosts!$A:$A,0), MATCH(Places!H$1,Hosts!$A$1:$M$1,0))</f>
        <v>1</v>
      </c>
      <c r="I2295" s="70">
        <f>INDEX(Hosts!$A:$M, MATCH(Places!$B2295,Hosts!$A:$A,0), MATCH(Places!I$1,Hosts!$A$1:$M$1,0))</f>
        <v>1</v>
      </c>
      <c r="J2295" t="str">
        <f>INDEX(Hosts!$A:$M, MATCH(Places!$B2295,Hosts!$A:$A,0), MATCH(Places!J$1,Hosts!$A$1:$M$1,0))</f>
        <v>No</v>
      </c>
      <c r="K2295">
        <v>8</v>
      </c>
      <c r="L2295" t="str">
        <f>VLOOKUP($K2295,Neighborhoods!$A:$C,2,0)</f>
        <v>Brooklyn</v>
      </c>
      <c r="M2295" t="str">
        <f>VLOOKUP($K2295,Neighborhoods!$A:$C,3,0)</f>
        <v>Bushwick</v>
      </c>
      <c r="N2295" t="str">
        <f>INDEX(Neighborhoods!$A:$C, MATCH(Places!$K2295,Neighborhoods!$A:$A,0), MATCH(Places!N$1,Neighborhoods!$A$1:$C$1,0))</f>
        <v>Brooklyn</v>
      </c>
      <c r="O2295" t="str">
        <f>INDEX(Neighborhoods!$A:$C, MATCH(Places!$K2295,Neighborhoods!$A:$A,0), MATCH(Places!O$1,Neighborhoods!$A$1:$C$1,0))</f>
        <v>Bushwick</v>
      </c>
      <c r="P2295" t="s">
        <v>11822</v>
      </c>
      <c r="Q2295" t="str">
        <f t="shared" si="140"/>
        <v>No</v>
      </c>
      <c r="R2295">
        <v>3</v>
      </c>
      <c r="S2295" t="str">
        <f t="shared" si="141"/>
        <v>Medium</v>
      </c>
      <c r="T2295" s="50">
        <v>95</v>
      </c>
      <c r="U2295" s="70">
        <f t="shared" si="142"/>
        <v>0.03</v>
      </c>
      <c r="V2295" s="52">
        <v>4.6399999999999997</v>
      </c>
      <c r="W2295" s="52" t="str" cm="1">
        <f t="array" ref="W2295">_xlfn.SWITCH(ROUND(V2295,0),5,"Excellent",4,"Good",3,"Ok","Bad")</f>
        <v>Excellent</v>
      </c>
      <c r="X2295">
        <v>94</v>
      </c>
      <c r="Y2295" t="str">
        <f t="shared" si="143"/>
        <v>No</v>
      </c>
      <c r="Z2295" s="68">
        <v>42674</v>
      </c>
      <c r="AA2295" s="68">
        <v>44016</v>
      </c>
      <c r="AB2295">
        <v>217</v>
      </c>
      <c r="AC2295" t="s">
        <v>15616</v>
      </c>
    </row>
    <row r="2296" spans="1:29" x14ac:dyDescent="0.3">
      <c r="A2296" t="s">
        <v>1692</v>
      </c>
      <c r="B2296">
        <v>2869</v>
      </c>
      <c r="C2296" t="str">
        <f>VLOOKUP($B2296,Hosts!$A:$M,10,0)</f>
        <v>Within an hour</v>
      </c>
      <c r="D2296" s="70">
        <f>VLOOKUP($B2296,Hosts!$A:$M,11,0)</f>
        <v>1</v>
      </c>
      <c r="E2296" s="70">
        <f>VLOOKUP($B2296,Hosts!$A:$M,12,0)</f>
        <v>1</v>
      </c>
      <c r="F2296" t="str">
        <f>VLOOKUP($B2296,Hosts!$A:$M,13,0)</f>
        <v>Yes</v>
      </c>
      <c r="G2296" t="str">
        <f>INDEX(Hosts!$A:$M, MATCH(Places!$B2296,Hosts!$A:$A,0), MATCH(Places!G$1,Hosts!$A$1:$M$1,0))</f>
        <v>Within an hour</v>
      </c>
      <c r="H2296" s="70">
        <f>INDEX(Hosts!$A:$M, MATCH(Places!$B2296,Hosts!$A:$A,0), MATCH(Places!H$1,Hosts!$A$1:$M$1,0))</f>
        <v>1</v>
      </c>
      <c r="I2296" s="70">
        <f>INDEX(Hosts!$A:$M, MATCH(Places!$B2296,Hosts!$A:$A,0), MATCH(Places!I$1,Hosts!$A$1:$M$1,0))</f>
        <v>1</v>
      </c>
      <c r="J2296" t="str">
        <f>INDEX(Hosts!$A:$M, MATCH(Places!$B2296,Hosts!$A:$A,0), MATCH(Places!J$1,Hosts!$A$1:$M$1,0))</f>
        <v>Yes</v>
      </c>
      <c r="K2296">
        <v>26</v>
      </c>
      <c r="L2296" t="str">
        <f>VLOOKUP($K2296,Neighborhoods!$A:$C,2,0)</f>
        <v>Queens</v>
      </c>
      <c r="M2296" t="str">
        <f>VLOOKUP($K2296,Neighborhoods!$A:$C,3,0)</f>
        <v>Sunnyside</v>
      </c>
      <c r="N2296" t="str">
        <f>INDEX(Neighborhoods!$A:$C, MATCH(Places!$K2296,Neighborhoods!$A:$A,0), MATCH(Places!N$1,Neighborhoods!$A$1:$C$1,0))</f>
        <v>Queens</v>
      </c>
      <c r="O2296" t="str">
        <f>INDEX(Neighborhoods!$A:$C, MATCH(Places!$K2296,Neighborhoods!$A:$A,0), MATCH(Places!O$1,Neighborhoods!$A$1:$C$1,0))</f>
        <v>Sunnyside</v>
      </c>
      <c r="P2296" t="s">
        <v>1</v>
      </c>
      <c r="Q2296" t="str">
        <f t="shared" si="140"/>
        <v>Yes</v>
      </c>
      <c r="R2296">
        <v>1</v>
      </c>
      <c r="S2296" t="str">
        <f t="shared" si="141"/>
        <v>Small</v>
      </c>
      <c r="T2296" s="50">
        <v>74</v>
      </c>
      <c r="U2296" s="70">
        <f t="shared" si="142"/>
        <v>0.03</v>
      </c>
      <c r="V2296" s="52">
        <v>5</v>
      </c>
      <c r="W2296" s="52" t="str" cm="1">
        <f t="array" ref="W2296">_xlfn.SWITCH(ROUND(V2296,0),5,"Excellent",4,"Good",3,"Ok","Bad")</f>
        <v>Excellent</v>
      </c>
      <c r="X2296">
        <v>17</v>
      </c>
      <c r="Y2296" t="str">
        <f t="shared" si="143"/>
        <v>No</v>
      </c>
      <c r="Z2296" s="68">
        <v>43102</v>
      </c>
      <c r="AA2296" s="68">
        <v>43809</v>
      </c>
      <c r="AB2296">
        <v>365</v>
      </c>
      <c r="AC2296" t="s">
        <v>15615</v>
      </c>
    </row>
    <row r="2297" spans="1:29" x14ac:dyDescent="0.3">
      <c r="A2297" t="s">
        <v>1693</v>
      </c>
      <c r="B2297">
        <v>2869</v>
      </c>
      <c r="C2297" t="str">
        <f>VLOOKUP($B2297,Hosts!$A:$M,10,0)</f>
        <v>Within an hour</v>
      </c>
      <c r="D2297" s="70">
        <f>VLOOKUP($B2297,Hosts!$A:$M,11,0)</f>
        <v>1</v>
      </c>
      <c r="E2297" s="70">
        <f>VLOOKUP($B2297,Hosts!$A:$M,12,0)</f>
        <v>1</v>
      </c>
      <c r="F2297" t="str">
        <f>VLOOKUP($B2297,Hosts!$A:$M,13,0)</f>
        <v>Yes</v>
      </c>
      <c r="G2297" t="str">
        <f>INDEX(Hosts!$A:$M, MATCH(Places!$B2297,Hosts!$A:$A,0), MATCH(Places!G$1,Hosts!$A$1:$M$1,0))</f>
        <v>Within an hour</v>
      </c>
      <c r="H2297" s="70">
        <f>INDEX(Hosts!$A:$M, MATCH(Places!$B2297,Hosts!$A:$A,0), MATCH(Places!H$1,Hosts!$A$1:$M$1,0))</f>
        <v>1</v>
      </c>
      <c r="I2297" s="70">
        <f>INDEX(Hosts!$A:$M, MATCH(Places!$B2297,Hosts!$A:$A,0), MATCH(Places!I$1,Hosts!$A$1:$M$1,0))</f>
        <v>1</v>
      </c>
      <c r="J2297" t="str">
        <f>INDEX(Hosts!$A:$M, MATCH(Places!$B2297,Hosts!$A:$A,0), MATCH(Places!J$1,Hosts!$A$1:$M$1,0))</f>
        <v>Yes</v>
      </c>
      <c r="K2297">
        <v>26</v>
      </c>
      <c r="L2297" t="str">
        <f>VLOOKUP($K2297,Neighborhoods!$A:$C,2,0)</f>
        <v>Queens</v>
      </c>
      <c r="M2297" t="str">
        <f>VLOOKUP($K2297,Neighborhoods!$A:$C,3,0)</f>
        <v>Sunnyside</v>
      </c>
      <c r="N2297" t="str">
        <f>INDEX(Neighborhoods!$A:$C, MATCH(Places!$K2297,Neighborhoods!$A:$A,0), MATCH(Places!N$1,Neighborhoods!$A$1:$C$1,0))</f>
        <v>Queens</v>
      </c>
      <c r="O2297" t="str">
        <f>INDEX(Neighborhoods!$A:$C, MATCH(Places!$K2297,Neighborhoods!$A:$A,0), MATCH(Places!O$1,Neighborhoods!$A$1:$C$1,0))</f>
        <v>Sunnyside</v>
      </c>
      <c r="P2297" t="s">
        <v>1</v>
      </c>
      <c r="Q2297" t="str">
        <f t="shared" si="140"/>
        <v>Yes</v>
      </c>
      <c r="R2297">
        <v>2</v>
      </c>
      <c r="S2297" t="str">
        <f t="shared" si="141"/>
        <v>Small</v>
      </c>
      <c r="T2297" s="50">
        <v>106</v>
      </c>
      <c r="U2297" s="70">
        <f t="shared" si="142"/>
        <v>0.03</v>
      </c>
      <c r="V2297" s="52">
        <v>4.9800000000000004</v>
      </c>
      <c r="W2297" s="52" t="str" cm="1">
        <f t="array" ref="W2297">_xlfn.SWITCH(ROUND(V2297,0),5,"Excellent",4,"Good",3,"Ok","Bad")</f>
        <v>Excellent</v>
      </c>
      <c r="X2297">
        <v>41</v>
      </c>
      <c r="Y2297" t="str">
        <f t="shared" si="143"/>
        <v>No</v>
      </c>
      <c r="Z2297" s="68">
        <v>42736</v>
      </c>
      <c r="AA2297" s="68">
        <v>44031</v>
      </c>
      <c r="AB2297">
        <v>365</v>
      </c>
      <c r="AC2297" t="s">
        <v>15615</v>
      </c>
    </row>
    <row r="2298" spans="1:29" x14ac:dyDescent="0.3">
      <c r="A2298" t="s">
        <v>1694</v>
      </c>
      <c r="B2298">
        <v>2869</v>
      </c>
      <c r="C2298" t="str">
        <f>VLOOKUP($B2298,Hosts!$A:$M,10,0)</f>
        <v>Within an hour</v>
      </c>
      <c r="D2298" s="70">
        <f>VLOOKUP($B2298,Hosts!$A:$M,11,0)</f>
        <v>1</v>
      </c>
      <c r="E2298" s="70">
        <f>VLOOKUP($B2298,Hosts!$A:$M,12,0)</f>
        <v>1</v>
      </c>
      <c r="F2298" t="str">
        <f>VLOOKUP($B2298,Hosts!$A:$M,13,0)</f>
        <v>Yes</v>
      </c>
      <c r="G2298" t="str">
        <f>INDEX(Hosts!$A:$M, MATCH(Places!$B2298,Hosts!$A:$A,0), MATCH(Places!G$1,Hosts!$A$1:$M$1,0))</f>
        <v>Within an hour</v>
      </c>
      <c r="H2298" s="70">
        <f>INDEX(Hosts!$A:$M, MATCH(Places!$B2298,Hosts!$A:$A,0), MATCH(Places!H$1,Hosts!$A$1:$M$1,0))</f>
        <v>1</v>
      </c>
      <c r="I2298" s="70">
        <f>INDEX(Hosts!$A:$M, MATCH(Places!$B2298,Hosts!$A:$A,0), MATCH(Places!I$1,Hosts!$A$1:$M$1,0))</f>
        <v>1</v>
      </c>
      <c r="J2298" t="str">
        <f>INDEX(Hosts!$A:$M, MATCH(Places!$B2298,Hosts!$A:$A,0), MATCH(Places!J$1,Hosts!$A$1:$M$1,0))</f>
        <v>Yes</v>
      </c>
      <c r="K2298">
        <v>26</v>
      </c>
      <c r="L2298" t="str">
        <f>VLOOKUP($K2298,Neighborhoods!$A:$C,2,0)</f>
        <v>Queens</v>
      </c>
      <c r="M2298" t="str">
        <f>VLOOKUP($K2298,Neighborhoods!$A:$C,3,0)</f>
        <v>Sunnyside</v>
      </c>
      <c r="N2298" t="str">
        <f>INDEX(Neighborhoods!$A:$C, MATCH(Places!$K2298,Neighborhoods!$A:$A,0), MATCH(Places!N$1,Neighborhoods!$A$1:$C$1,0))</f>
        <v>Queens</v>
      </c>
      <c r="O2298" t="str">
        <f>INDEX(Neighborhoods!$A:$C, MATCH(Places!$K2298,Neighborhoods!$A:$A,0), MATCH(Places!O$1,Neighborhoods!$A$1:$C$1,0))</f>
        <v>Sunnyside</v>
      </c>
      <c r="P2298" t="s">
        <v>1</v>
      </c>
      <c r="Q2298" t="str">
        <f t="shared" si="140"/>
        <v>Yes</v>
      </c>
      <c r="R2298">
        <v>2</v>
      </c>
      <c r="S2298" t="str">
        <f t="shared" si="141"/>
        <v>Small</v>
      </c>
      <c r="T2298" s="50">
        <v>111</v>
      </c>
      <c r="U2298" s="70">
        <f t="shared" si="142"/>
        <v>0.03</v>
      </c>
      <c r="V2298" s="52">
        <v>4.8899999999999997</v>
      </c>
      <c r="W2298" s="52" t="str" cm="1">
        <f t="array" ref="W2298">_xlfn.SWITCH(ROUND(V2298,0),5,"Excellent",4,"Good",3,"Ok","Bad")</f>
        <v>Excellent</v>
      </c>
      <c r="X2298">
        <v>9</v>
      </c>
      <c r="Y2298" t="str">
        <f t="shared" si="143"/>
        <v>No</v>
      </c>
      <c r="Z2298" s="68">
        <v>43159</v>
      </c>
      <c r="AA2298" s="68">
        <v>43808</v>
      </c>
      <c r="AB2298">
        <v>180</v>
      </c>
      <c r="AC2298" t="s">
        <v>15615</v>
      </c>
    </row>
    <row r="2299" spans="1:29" x14ac:dyDescent="0.3">
      <c r="A2299" t="s">
        <v>1695</v>
      </c>
      <c r="B2299">
        <v>1376</v>
      </c>
      <c r="C2299" t="str">
        <f>VLOOKUP($B2299,Hosts!$A:$M,10,0)</f>
        <v>Within an hour</v>
      </c>
      <c r="D2299" s="70">
        <f>VLOOKUP($B2299,Hosts!$A:$M,11,0)</f>
        <v>1</v>
      </c>
      <c r="E2299" s="70">
        <f>VLOOKUP($B2299,Hosts!$A:$M,12,0)</f>
        <v>0.62</v>
      </c>
      <c r="F2299" t="str">
        <f>VLOOKUP($B2299,Hosts!$A:$M,13,0)</f>
        <v>No</v>
      </c>
      <c r="G2299" t="str">
        <f>INDEX(Hosts!$A:$M, MATCH(Places!$B2299,Hosts!$A:$A,0), MATCH(Places!G$1,Hosts!$A$1:$M$1,0))</f>
        <v>Within an hour</v>
      </c>
      <c r="H2299" s="70">
        <f>INDEX(Hosts!$A:$M, MATCH(Places!$B2299,Hosts!$A:$A,0), MATCH(Places!H$1,Hosts!$A$1:$M$1,0))</f>
        <v>1</v>
      </c>
      <c r="I2299" s="70">
        <f>INDEX(Hosts!$A:$M, MATCH(Places!$B2299,Hosts!$A:$A,0), MATCH(Places!I$1,Hosts!$A$1:$M$1,0))</f>
        <v>0.62</v>
      </c>
      <c r="J2299" t="str">
        <f>INDEX(Hosts!$A:$M, MATCH(Places!$B2299,Hosts!$A:$A,0), MATCH(Places!J$1,Hosts!$A$1:$M$1,0))</f>
        <v>No</v>
      </c>
      <c r="K2299">
        <v>14</v>
      </c>
      <c r="L2299" t="str">
        <f>VLOOKUP($K2299,Neighborhoods!$A:$C,2,0)</f>
        <v>Manhattan</v>
      </c>
      <c r="M2299" t="str">
        <f>VLOOKUP($K2299,Neighborhoods!$A:$C,3,0)</f>
        <v>East Harlem</v>
      </c>
      <c r="N2299" t="str">
        <f>INDEX(Neighborhoods!$A:$C, MATCH(Places!$K2299,Neighborhoods!$A:$A,0), MATCH(Places!N$1,Neighborhoods!$A$1:$C$1,0))</f>
        <v>Manhattan</v>
      </c>
      <c r="O2299" t="str">
        <f>INDEX(Neighborhoods!$A:$C, MATCH(Places!$K2299,Neighborhoods!$A:$A,0), MATCH(Places!O$1,Neighborhoods!$A$1:$C$1,0))</f>
        <v>East Harlem</v>
      </c>
      <c r="P2299" t="s">
        <v>11822</v>
      </c>
      <c r="Q2299" t="str">
        <f t="shared" si="140"/>
        <v>No</v>
      </c>
      <c r="R2299">
        <v>6</v>
      </c>
      <c r="S2299" t="str">
        <f t="shared" si="141"/>
        <v>Large</v>
      </c>
      <c r="T2299" s="50">
        <v>50</v>
      </c>
      <c r="U2299" s="70">
        <f t="shared" si="142"/>
        <v>0.03</v>
      </c>
      <c r="V2299" s="52">
        <v>4.3600000000000003</v>
      </c>
      <c r="W2299" s="52" t="str" cm="1">
        <f t="array" ref="W2299">_xlfn.SWITCH(ROUND(V2299,0),5,"Excellent",4,"Good",3,"Ok","Bad")</f>
        <v>Good</v>
      </c>
      <c r="X2299">
        <v>14</v>
      </c>
      <c r="Y2299" t="str">
        <f t="shared" si="143"/>
        <v>No</v>
      </c>
      <c r="Z2299" s="68">
        <v>42702</v>
      </c>
      <c r="AA2299" s="68">
        <v>43936</v>
      </c>
      <c r="AB2299">
        <v>365</v>
      </c>
      <c r="AC2299" t="s">
        <v>15615</v>
      </c>
    </row>
    <row r="2300" spans="1:29" x14ac:dyDescent="0.3">
      <c r="A2300" t="s">
        <v>1696</v>
      </c>
      <c r="B2300">
        <v>2610</v>
      </c>
      <c r="C2300" t="str">
        <f>VLOOKUP($B2300,Hosts!$A:$M,10,0)</f>
        <v>Within an hour</v>
      </c>
      <c r="D2300" s="70">
        <f>VLOOKUP($B2300,Hosts!$A:$M,11,0)</f>
        <v>1</v>
      </c>
      <c r="E2300" s="70">
        <f>VLOOKUP($B2300,Hosts!$A:$M,12,0)</f>
        <v>0.63</v>
      </c>
      <c r="F2300" t="str">
        <f>VLOOKUP($B2300,Hosts!$A:$M,13,0)</f>
        <v>No</v>
      </c>
      <c r="G2300" t="str">
        <f>INDEX(Hosts!$A:$M, MATCH(Places!$B2300,Hosts!$A:$A,0), MATCH(Places!G$1,Hosts!$A$1:$M$1,0))</f>
        <v>Within an hour</v>
      </c>
      <c r="H2300" s="70">
        <f>INDEX(Hosts!$A:$M, MATCH(Places!$B2300,Hosts!$A:$A,0), MATCH(Places!H$1,Hosts!$A$1:$M$1,0))</f>
        <v>1</v>
      </c>
      <c r="I2300" s="70">
        <f>INDEX(Hosts!$A:$M, MATCH(Places!$B2300,Hosts!$A:$A,0), MATCH(Places!I$1,Hosts!$A$1:$M$1,0))</f>
        <v>0.63</v>
      </c>
      <c r="J2300" t="str">
        <f>INDEX(Hosts!$A:$M, MATCH(Places!$B2300,Hosts!$A:$A,0), MATCH(Places!J$1,Hosts!$A$1:$M$1,0))</f>
        <v>No</v>
      </c>
      <c r="K2300">
        <v>18</v>
      </c>
      <c r="L2300" t="str">
        <f>VLOOKUP($K2300,Neighborhoods!$A:$C,2,0)</f>
        <v>Manhattan</v>
      </c>
      <c r="M2300" t="str">
        <f>VLOOKUP($K2300,Neighborhoods!$A:$C,3,0)</f>
        <v>Midtown</v>
      </c>
      <c r="N2300" t="str">
        <f>INDEX(Neighborhoods!$A:$C, MATCH(Places!$K2300,Neighborhoods!$A:$A,0), MATCH(Places!N$1,Neighborhoods!$A$1:$C$1,0))</f>
        <v>Manhattan</v>
      </c>
      <c r="O2300" t="str">
        <f>INDEX(Neighborhoods!$A:$C, MATCH(Places!$K2300,Neighborhoods!$A:$A,0), MATCH(Places!O$1,Neighborhoods!$A$1:$C$1,0))</f>
        <v>Midtown</v>
      </c>
      <c r="P2300" t="s">
        <v>11822</v>
      </c>
      <c r="Q2300" t="str">
        <f t="shared" si="140"/>
        <v>No</v>
      </c>
      <c r="R2300">
        <v>3</v>
      </c>
      <c r="S2300" t="str">
        <f t="shared" si="141"/>
        <v>Medium</v>
      </c>
      <c r="T2300" s="50">
        <v>115</v>
      </c>
      <c r="U2300" s="70">
        <f t="shared" si="142"/>
        <v>0.03</v>
      </c>
      <c r="V2300" s="52">
        <v>5</v>
      </c>
      <c r="W2300" s="52" t="str" cm="1">
        <f t="array" ref="W2300">_xlfn.SWITCH(ROUND(V2300,0),5,"Excellent",4,"Good",3,"Ok","Bad")</f>
        <v>Excellent</v>
      </c>
      <c r="X2300">
        <v>4</v>
      </c>
      <c r="Y2300" t="str">
        <f t="shared" si="143"/>
        <v>No</v>
      </c>
      <c r="Z2300" s="68">
        <v>42726</v>
      </c>
      <c r="AA2300" s="68">
        <v>43764</v>
      </c>
      <c r="AB2300">
        <v>0</v>
      </c>
      <c r="AC2300" t="s">
        <v>15615</v>
      </c>
    </row>
    <row r="2301" spans="1:29" x14ac:dyDescent="0.3">
      <c r="A2301" t="s">
        <v>1697</v>
      </c>
      <c r="B2301">
        <v>1112</v>
      </c>
      <c r="C2301" t="str">
        <f>VLOOKUP($B2301,Hosts!$A:$M,10,0)</f>
        <v>Within a few hours</v>
      </c>
      <c r="D2301" s="70">
        <f>VLOOKUP($B2301,Hosts!$A:$M,11,0)</f>
        <v>0.7</v>
      </c>
      <c r="E2301" s="70">
        <f>VLOOKUP($B2301,Hosts!$A:$M,12,0)</f>
        <v>0.71</v>
      </c>
      <c r="F2301" t="str">
        <f>VLOOKUP($B2301,Hosts!$A:$M,13,0)</f>
        <v>No</v>
      </c>
      <c r="G2301" t="str">
        <f>INDEX(Hosts!$A:$M, MATCH(Places!$B2301,Hosts!$A:$A,0), MATCH(Places!G$1,Hosts!$A$1:$M$1,0))</f>
        <v>Within a few hours</v>
      </c>
      <c r="H2301" s="70">
        <f>INDEX(Hosts!$A:$M, MATCH(Places!$B2301,Hosts!$A:$A,0), MATCH(Places!H$1,Hosts!$A$1:$M$1,0))</f>
        <v>0.7</v>
      </c>
      <c r="I2301" s="70">
        <f>INDEX(Hosts!$A:$M, MATCH(Places!$B2301,Hosts!$A:$A,0), MATCH(Places!I$1,Hosts!$A$1:$M$1,0))</f>
        <v>0.71</v>
      </c>
      <c r="J2301" t="str">
        <f>INDEX(Hosts!$A:$M, MATCH(Places!$B2301,Hosts!$A:$A,0), MATCH(Places!J$1,Hosts!$A$1:$M$1,0))</f>
        <v>No</v>
      </c>
      <c r="K2301">
        <v>9</v>
      </c>
      <c r="L2301" t="str">
        <f>VLOOKUP($K2301,Neighborhoods!$A:$C,2,0)</f>
        <v>Brooklyn</v>
      </c>
      <c r="M2301" t="str">
        <f>VLOOKUP($K2301,Neighborhoods!$A:$C,3,0)</f>
        <v>Crown Heights</v>
      </c>
      <c r="N2301" t="str">
        <f>INDEX(Neighborhoods!$A:$C, MATCH(Places!$K2301,Neighborhoods!$A:$A,0), MATCH(Places!N$1,Neighborhoods!$A$1:$C$1,0))</f>
        <v>Brooklyn</v>
      </c>
      <c r="O2301" t="str">
        <f>INDEX(Neighborhoods!$A:$C, MATCH(Places!$K2301,Neighborhoods!$A:$A,0), MATCH(Places!O$1,Neighborhoods!$A$1:$C$1,0))</f>
        <v>Crown Heights</v>
      </c>
      <c r="P2301" t="s">
        <v>11822</v>
      </c>
      <c r="Q2301" t="str">
        <f t="shared" si="140"/>
        <v>No</v>
      </c>
      <c r="R2301">
        <v>6</v>
      </c>
      <c r="S2301" t="str">
        <f t="shared" si="141"/>
        <v>Large</v>
      </c>
      <c r="T2301" s="50">
        <v>90</v>
      </c>
      <c r="U2301" s="70">
        <f t="shared" si="142"/>
        <v>0.03</v>
      </c>
      <c r="V2301" s="52">
        <v>5</v>
      </c>
      <c r="W2301" s="52" t="str" cm="1">
        <f t="array" ref="W2301">_xlfn.SWITCH(ROUND(V2301,0),5,"Excellent",4,"Good",3,"Ok","Bad")</f>
        <v>Excellent</v>
      </c>
      <c r="X2301">
        <v>5</v>
      </c>
      <c r="Y2301" t="str">
        <f t="shared" si="143"/>
        <v>No</v>
      </c>
      <c r="Z2301" s="68">
        <v>42695</v>
      </c>
      <c r="AA2301" s="68">
        <v>43901</v>
      </c>
      <c r="AB2301">
        <v>343</v>
      </c>
      <c r="AC2301" t="s">
        <v>15615</v>
      </c>
    </row>
    <row r="2302" spans="1:29" x14ac:dyDescent="0.3">
      <c r="A2302" t="s">
        <v>1698</v>
      </c>
      <c r="B2302">
        <v>2385</v>
      </c>
      <c r="C2302" t="str">
        <f>VLOOKUP($B2302,Hosts!$A:$M,10,0)</f>
        <v>Within an hour</v>
      </c>
      <c r="D2302" s="70">
        <f>VLOOKUP($B2302,Hosts!$A:$M,11,0)</f>
        <v>1</v>
      </c>
      <c r="E2302" s="70">
        <f>VLOOKUP($B2302,Hosts!$A:$M,12,0)</f>
        <v>1</v>
      </c>
      <c r="F2302" t="str">
        <f>VLOOKUP($B2302,Hosts!$A:$M,13,0)</f>
        <v>No</v>
      </c>
      <c r="G2302" t="str">
        <f>INDEX(Hosts!$A:$M, MATCH(Places!$B2302,Hosts!$A:$A,0), MATCH(Places!G$1,Hosts!$A$1:$M$1,0))</f>
        <v>Within an hour</v>
      </c>
      <c r="H2302" s="70">
        <f>INDEX(Hosts!$A:$M, MATCH(Places!$B2302,Hosts!$A:$A,0), MATCH(Places!H$1,Hosts!$A$1:$M$1,0))</f>
        <v>1</v>
      </c>
      <c r="I2302" s="70">
        <f>INDEX(Hosts!$A:$M, MATCH(Places!$B2302,Hosts!$A:$A,0), MATCH(Places!I$1,Hosts!$A$1:$M$1,0))</f>
        <v>1</v>
      </c>
      <c r="J2302" t="str">
        <f>INDEX(Hosts!$A:$M, MATCH(Places!$B2302,Hosts!$A:$A,0), MATCH(Places!J$1,Hosts!$A$1:$M$1,0))</f>
        <v>No</v>
      </c>
      <c r="K2302">
        <v>8</v>
      </c>
      <c r="L2302" t="str">
        <f>VLOOKUP($K2302,Neighborhoods!$A:$C,2,0)</f>
        <v>Brooklyn</v>
      </c>
      <c r="M2302" t="str">
        <f>VLOOKUP($K2302,Neighborhoods!$A:$C,3,0)</f>
        <v>Bushwick</v>
      </c>
      <c r="N2302" t="str">
        <f>INDEX(Neighborhoods!$A:$C, MATCH(Places!$K2302,Neighborhoods!$A:$A,0), MATCH(Places!N$1,Neighborhoods!$A$1:$C$1,0))</f>
        <v>Brooklyn</v>
      </c>
      <c r="O2302" t="str">
        <f>INDEX(Neighborhoods!$A:$C, MATCH(Places!$K2302,Neighborhoods!$A:$A,0), MATCH(Places!O$1,Neighborhoods!$A$1:$C$1,0))</f>
        <v>Bushwick</v>
      </c>
      <c r="P2302" t="s">
        <v>1</v>
      </c>
      <c r="Q2302" t="str">
        <f t="shared" si="140"/>
        <v>Yes</v>
      </c>
      <c r="R2302">
        <v>2</v>
      </c>
      <c r="S2302" t="str">
        <f t="shared" si="141"/>
        <v>Small</v>
      </c>
      <c r="T2302" s="50">
        <v>63</v>
      </c>
      <c r="U2302" s="70">
        <f t="shared" si="142"/>
        <v>0.03</v>
      </c>
      <c r="V2302" s="52">
        <v>4.67</v>
      </c>
      <c r="W2302" s="52" t="str" cm="1">
        <f t="array" ref="W2302">_xlfn.SWITCH(ROUND(V2302,0),5,"Excellent",4,"Good",3,"Ok","Bad")</f>
        <v>Excellent</v>
      </c>
      <c r="X2302">
        <v>21</v>
      </c>
      <c r="Y2302" t="str">
        <f t="shared" si="143"/>
        <v>No</v>
      </c>
      <c r="Z2302" s="68">
        <v>42662</v>
      </c>
      <c r="AA2302" s="68">
        <v>43908</v>
      </c>
      <c r="AB2302">
        <v>180</v>
      </c>
      <c r="AC2302" t="s">
        <v>15616</v>
      </c>
    </row>
    <row r="2303" spans="1:29" x14ac:dyDescent="0.3">
      <c r="A2303" t="s">
        <v>14902</v>
      </c>
      <c r="B2303">
        <v>3015</v>
      </c>
      <c r="C2303" t="str">
        <f>VLOOKUP($B2303,Hosts!$A:$M,10,0)</f>
        <v>Within an hour</v>
      </c>
      <c r="D2303" s="70">
        <f>VLOOKUP($B2303,Hosts!$A:$M,11,0)</f>
        <v>1</v>
      </c>
      <c r="E2303" s="70">
        <f>VLOOKUP($B2303,Hosts!$A:$M,12,0)</f>
        <v>1</v>
      </c>
      <c r="F2303" t="str">
        <f>VLOOKUP($B2303,Hosts!$A:$M,13,0)</f>
        <v>No</v>
      </c>
      <c r="G2303" t="str">
        <f>INDEX(Hosts!$A:$M, MATCH(Places!$B2303,Hosts!$A:$A,0), MATCH(Places!G$1,Hosts!$A$1:$M$1,0))</f>
        <v>Within an hour</v>
      </c>
      <c r="H2303" s="70">
        <f>INDEX(Hosts!$A:$M, MATCH(Places!$B2303,Hosts!$A:$A,0), MATCH(Places!H$1,Hosts!$A$1:$M$1,0))</f>
        <v>1</v>
      </c>
      <c r="I2303" s="70">
        <f>INDEX(Hosts!$A:$M, MATCH(Places!$B2303,Hosts!$A:$A,0), MATCH(Places!I$1,Hosts!$A$1:$M$1,0))</f>
        <v>1</v>
      </c>
      <c r="J2303" t="str">
        <f>INDEX(Hosts!$A:$M, MATCH(Places!$B2303,Hosts!$A:$A,0), MATCH(Places!J$1,Hosts!$A$1:$M$1,0))</f>
        <v>No</v>
      </c>
      <c r="K2303">
        <v>7</v>
      </c>
      <c r="L2303" t="str">
        <f>VLOOKUP($K2303,Neighborhoods!$A:$C,2,0)</f>
        <v>Brooklyn</v>
      </c>
      <c r="M2303" t="str">
        <f>VLOOKUP($K2303,Neighborhoods!$A:$C,3,0)</f>
        <v>Bedford-Stuyvesant</v>
      </c>
      <c r="N2303" t="str">
        <f>INDEX(Neighborhoods!$A:$C, MATCH(Places!$K2303,Neighborhoods!$A:$A,0), MATCH(Places!N$1,Neighborhoods!$A$1:$C$1,0))</f>
        <v>Brooklyn</v>
      </c>
      <c r="O2303" t="str">
        <f>INDEX(Neighborhoods!$A:$C, MATCH(Places!$K2303,Neighborhoods!$A:$A,0), MATCH(Places!O$1,Neighborhoods!$A$1:$C$1,0))</f>
        <v>Bedford-Stuyvesant</v>
      </c>
      <c r="P2303" t="s">
        <v>11822</v>
      </c>
      <c r="Q2303" t="str">
        <f t="shared" si="140"/>
        <v>No</v>
      </c>
      <c r="R2303">
        <v>6</v>
      </c>
      <c r="S2303" t="str">
        <f t="shared" si="141"/>
        <v>Large</v>
      </c>
      <c r="T2303" s="50">
        <v>138.13999999999999</v>
      </c>
      <c r="U2303" s="70">
        <f t="shared" si="142"/>
        <v>0.03</v>
      </c>
      <c r="V2303" s="52">
        <v>4.6500000000000004</v>
      </c>
      <c r="W2303" s="52" t="str" cm="1">
        <f t="array" ref="W2303">_xlfn.SWITCH(ROUND(V2303,0),5,"Excellent",4,"Good",3,"Ok","Bad")</f>
        <v>Excellent</v>
      </c>
      <c r="X2303">
        <v>133</v>
      </c>
      <c r="Y2303" t="str">
        <f t="shared" si="143"/>
        <v>No</v>
      </c>
      <c r="Z2303" s="68">
        <v>42736</v>
      </c>
      <c r="AA2303" s="68">
        <v>44031</v>
      </c>
      <c r="AB2303">
        <v>257</v>
      </c>
      <c r="AC2303" t="s">
        <v>15616</v>
      </c>
    </row>
    <row r="2304" spans="1:29" x14ac:dyDescent="0.3">
      <c r="A2304" t="s">
        <v>1699</v>
      </c>
      <c r="B2304">
        <v>3036</v>
      </c>
      <c r="C2304" t="str">
        <f>VLOOKUP($B2304,Hosts!$A:$M,10,0)</f>
        <v>Within an hour</v>
      </c>
      <c r="D2304" s="70">
        <f>VLOOKUP($B2304,Hosts!$A:$M,11,0)</f>
        <v>1</v>
      </c>
      <c r="E2304" s="70">
        <f>VLOOKUP($B2304,Hosts!$A:$M,12,0)</f>
        <v>0.97</v>
      </c>
      <c r="F2304" t="str">
        <f>VLOOKUP($B2304,Hosts!$A:$M,13,0)</f>
        <v>No</v>
      </c>
      <c r="G2304" t="str">
        <f>INDEX(Hosts!$A:$M, MATCH(Places!$B2304,Hosts!$A:$A,0), MATCH(Places!G$1,Hosts!$A$1:$M$1,0))</f>
        <v>Within an hour</v>
      </c>
      <c r="H2304" s="70">
        <f>INDEX(Hosts!$A:$M, MATCH(Places!$B2304,Hosts!$A:$A,0), MATCH(Places!H$1,Hosts!$A$1:$M$1,0))</f>
        <v>1</v>
      </c>
      <c r="I2304" s="70">
        <f>INDEX(Hosts!$A:$M, MATCH(Places!$B2304,Hosts!$A:$A,0), MATCH(Places!I$1,Hosts!$A$1:$M$1,0))</f>
        <v>0.97</v>
      </c>
      <c r="J2304" t="str">
        <f>INDEX(Hosts!$A:$M, MATCH(Places!$B2304,Hosts!$A:$A,0), MATCH(Places!J$1,Hosts!$A$1:$M$1,0))</f>
        <v>No</v>
      </c>
      <c r="K2304">
        <v>20</v>
      </c>
      <c r="L2304" t="str">
        <f>VLOOKUP($K2304,Neighborhoods!$A:$C,2,0)</f>
        <v>Manhattan</v>
      </c>
      <c r="M2304" t="str">
        <f>VLOOKUP($K2304,Neighborhoods!$A:$C,3,0)</f>
        <v>Upper West Side</v>
      </c>
      <c r="N2304" t="str">
        <f>INDEX(Neighborhoods!$A:$C, MATCH(Places!$K2304,Neighborhoods!$A:$A,0), MATCH(Places!N$1,Neighborhoods!$A$1:$C$1,0))</f>
        <v>Manhattan</v>
      </c>
      <c r="O2304" t="str">
        <f>INDEX(Neighborhoods!$A:$C, MATCH(Places!$K2304,Neighborhoods!$A:$A,0), MATCH(Places!O$1,Neighborhoods!$A$1:$C$1,0))</f>
        <v>Upper West Side</v>
      </c>
      <c r="P2304" t="s">
        <v>11822</v>
      </c>
      <c r="Q2304" t="str">
        <f t="shared" si="140"/>
        <v>No</v>
      </c>
      <c r="R2304">
        <v>5</v>
      </c>
      <c r="S2304" t="str">
        <f t="shared" si="141"/>
        <v>Medium</v>
      </c>
      <c r="T2304" s="50">
        <v>99</v>
      </c>
      <c r="U2304" s="70">
        <f t="shared" si="142"/>
        <v>0.03</v>
      </c>
      <c r="V2304" s="52">
        <v>4.9000000000000004</v>
      </c>
      <c r="W2304" s="52" t="str" cm="1">
        <f t="array" ref="W2304">_xlfn.SWITCH(ROUND(V2304,0),5,"Excellent",4,"Good",3,"Ok","Bad")</f>
        <v>Excellent</v>
      </c>
      <c r="X2304">
        <v>83</v>
      </c>
      <c r="Y2304" t="str">
        <f t="shared" si="143"/>
        <v>No</v>
      </c>
      <c r="Z2304" s="68">
        <v>42717</v>
      </c>
      <c r="AA2304" s="68">
        <v>43995</v>
      </c>
      <c r="AB2304">
        <v>138</v>
      </c>
      <c r="AC2304" t="s">
        <v>15616</v>
      </c>
    </row>
    <row r="2305" spans="1:29" x14ac:dyDescent="0.3">
      <c r="A2305" t="s">
        <v>1700</v>
      </c>
      <c r="B2305">
        <v>2618</v>
      </c>
      <c r="C2305" t="str">
        <f>VLOOKUP($B2305,Hosts!$A:$M,10,0)</f>
        <v>Within a day</v>
      </c>
      <c r="D2305" s="70">
        <f>VLOOKUP($B2305,Hosts!$A:$M,11,0)</f>
        <v>1</v>
      </c>
      <c r="E2305" s="70">
        <f>VLOOKUP($B2305,Hosts!$A:$M,12,0)</f>
        <v>1</v>
      </c>
      <c r="F2305" t="str">
        <f>VLOOKUP($B2305,Hosts!$A:$M,13,0)</f>
        <v>Yes</v>
      </c>
      <c r="G2305" t="str">
        <f>INDEX(Hosts!$A:$M, MATCH(Places!$B2305,Hosts!$A:$A,0), MATCH(Places!G$1,Hosts!$A$1:$M$1,0))</f>
        <v>Within a day</v>
      </c>
      <c r="H2305" s="70">
        <f>INDEX(Hosts!$A:$M, MATCH(Places!$B2305,Hosts!$A:$A,0), MATCH(Places!H$1,Hosts!$A$1:$M$1,0))</f>
        <v>1</v>
      </c>
      <c r="I2305" s="70">
        <f>INDEX(Hosts!$A:$M, MATCH(Places!$B2305,Hosts!$A:$A,0), MATCH(Places!I$1,Hosts!$A$1:$M$1,0))</f>
        <v>1</v>
      </c>
      <c r="J2305" t="str">
        <f>INDEX(Hosts!$A:$M, MATCH(Places!$B2305,Hosts!$A:$A,0), MATCH(Places!J$1,Hosts!$A$1:$M$1,0))</f>
        <v>Yes</v>
      </c>
      <c r="K2305">
        <v>14</v>
      </c>
      <c r="L2305" t="str">
        <f>VLOOKUP($K2305,Neighborhoods!$A:$C,2,0)</f>
        <v>Manhattan</v>
      </c>
      <c r="M2305" t="str">
        <f>VLOOKUP($K2305,Neighborhoods!$A:$C,3,0)</f>
        <v>East Harlem</v>
      </c>
      <c r="N2305" t="str">
        <f>INDEX(Neighborhoods!$A:$C, MATCH(Places!$K2305,Neighborhoods!$A:$A,0), MATCH(Places!N$1,Neighborhoods!$A$1:$C$1,0))</f>
        <v>Manhattan</v>
      </c>
      <c r="O2305" t="str">
        <f>INDEX(Neighborhoods!$A:$C, MATCH(Places!$K2305,Neighborhoods!$A:$A,0), MATCH(Places!O$1,Neighborhoods!$A$1:$C$1,0))</f>
        <v>East Harlem</v>
      </c>
      <c r="P2305" t="s">
        <v>11822</v>
      </c>
      <c r="Q2305" t="str">
        <f t="shared" si="140"/>
        <v>No</v>
      </c>
      <c r="R2305">
        <v>5</v>
      </c>
      <c r="S2305" t="str">
        <f t="shared" si="141"/>
        <v>Medium</v>
      </c>
      <c r="T2305" s="50">
        <v>222</v>
      </c>
      <c r="U2305" s="70">
        <f t="shared" si="142"/>
        <v>0.04</v>
      </c>
      <c r="V2305" s="52">
        <v>4.92</v>
      </c>
      <c r="W2305" s="52" t="str" cm="1">
        <f t="array" ref="W2305">_xlfn.SWITCH(ROUND(V2305,0),5,"Excellent",4,"Good",3,"Ok","Bad")</f>
        <v>Excellent</v>
      </c>
      <c r="X2305">
        <v>77</v>
      </c>
      <c r="Y2305" t="str">
        <f t="shared" si="143"/>
        <v>No</v>
      </c>
      <c r="Z2305" s="68">
        <v>42835</v>
      </c>
      <c r="AA2305" s="68">
        <v>43883</v>
      </c>
      <c r="AB2305">
        <v>255</v>
      </c>
      <c r="AC2305" t="s">
        <v>15615</v>
      </c>
    </row>
    <row r="2306" spans="1:29" x14ac:dyDescent="0.3">
      <c r="A2306" t="s">
        <v>1701</v>
      </c>
      <c r="B2306">
        <v>1150</v>
      </c>
      <c r="C2306" t="str">
        <f>VLOOKUP($B2306,Hosts!$A:$M,10,0)</f>
        <v>Within a few hours</v>
      </c>
      <c r="D2306" s="70">
        <f>VLOOKUP($B2306,Hosts!$A:$M,11,0)</f>
        <v>1</v>
      </c>
      <c r="E2306" s="70">
        <f>VLOOKUP($B2306,Hosts!$A:$M,12,0)</f>
        <v>1</v>
      </c>
      <c r="F2306" t="str">
        <f>VLOOKUP($B2306,Hosts!$A:$M,13,0)</f>
        <v>No</v>
      </c>
      <c r="G2306" t="str">
        <f>INDEX(Hosts!$A:$M, MATCH(Places!$B2306,Hosts!$A:$A,0), MATCH(Places!G$1,Hosts!$A$1:$M$1,0))</f>
        <v>Within a few hours</v>
      </c>
      <c r="H2306" s="70">
        <f>INDEX(Hosts!$A:$M, MATCH(Places!$B2306,Hosts!$A:$A,0), MATCH(Places!H$1,Hosts!$A$1:$M$1,0))</f>
        <v>1</v>
      </c>
      <c r="I2306" s="70">
        <f>INDEX(Hosts!$A:$M, MATCH(Places!$B2306,Hosts!$A:$A,0), MATCH(Places!I$1,Hosts!$A$1:$M$1,0))</f>
        <v>1</v>
      </c>
      <c r="J2306" t="str">
        <f>INDEX(Hosts!$A:$M, MATCH(Places!$B2306,Hosts!$A:$A,0), MATCH(Places!J$1,Hosts!$A$1:$M$1,0))</f>
        <v>No</v>
      </c>
      <c r="K2306">
        <v>12</v>
      </c>
      <c r="L2306" t="str">
        <f>VLOOKUP($K2306,Neighborhoods!$A:$C,2,0)</f>
        <v>Brooklyn</v>
      </c>
      <c r="M2306" t="str">
        <f>VLOOKUP($K2306,Neighborhoods!$A:$C,3,0)</f>
        <v>Williamsburg</v>
      </c>
      <c r="N2306" t="str">
        <f>INDEX(Neighborhoods!$A:$C, MATCH(Places!$K2306,Neighborhoods!$A:$A,0), MATCH(Places!N$1,Neighborhoods!$A$1:$C$1,0))</f>
        <v>Brooklyn</v>
      </c>
      <c r="O2306" t="str">
        <f>INDEX(Neighborhoods!$A:$C, MATCH(Places!$K2306,Neighborhoods!$A:$A,0), MATCH(Places!O$1,Neighborhoods!$A$1:$C$1,0))</f>
        <v>Williamsburg</v>
      </c>
      <c r="P2306" t="s">
        <v>11822</v>
      </c>
      <c r="Q2306" t="str">
        <f t="shared" si="140"/>
        <v>No</v>
      </c>
      <c r="R2306">
        <v>3</v>
      </c>
      <c r="S2306" t="str">
        <f t="shared" si="141"/>
        <v>Medium</v>
      </c>
      <c r="T2306" s="50">
        <v>190</v>
      </c>
      <c r="U2306" s="70">
        <f t="shared" si="142"/>
        <v>0.03</v>
      </c>
      <c r="V2306" s="52">
        <v>4.8</v>
      </c>
      <c r="W2306" s="52" t="str" cm="1">
        <f t="array" ref="W2306">_xlfn.SWITCH(ROUND(V2306,0),5,"Excellent",4,"Good",3,"Ok","Bad")</f>
        <v>Excellent</v>
      </c>
      <c r="X2306">
        <v>20</v>
      </c>
      <c r="Y2306" t="str">
        <f t="shared" si="143"/>
        <v>No</v>
      </c>
      <c r="Z2306" s="68">
        <v>42704</v>
      </c>
      <c r="AA2306" s="68">
        <v>43795</v>
      </c>
      <c r="AB2306">
        <v>84</v>
      </c>
      <c r="AC2306" t="s">
        <v>15615</v>
      </c>
    </row>
    <row r="2307" spans="1:29" x14ac:dyDescent="0.3">
      <c r="A2307" t="s">
        <v>1702</v>
      </c>
      <c r="B2307">
        <v>3040</v>
      </c>
      <c r="C2307" t="str">
        <f>VLOOKUP($B2307,Hosts!$A:$M,10,0)</f>
        <v>A few days or more</v>
      </c>
      <c r="D2307" s="70">
        <f>VLOOKUP($B2307,Hosts!$A:$M,11,0)</f>
        <v>0</v>
      </c>
      <c r="E2307" s="70">
        <f>VLOOKUP($B2307,Hosts!$A:$M,12,0)</f>
        <v>0.67</v>
      </c>
      <c r="F2307" t="str">
        <f>VLOOKUP($B2307,Hosts!$A:$M,13,0)</f>
        <v>No</v>
      </c>
      <c r="G2307" t="str">
        <f>INDEX(Hosts!$A:$M, MATCH(Places!$B2307,Hosts!$A:$A,0), MATCH(Places!G$1,Hosts!$A$1:$M$1,0))</f>
        <v>A few days or more</v>
      </c>
      <c r="H2307" s="70">
        <f>INDEX(Hosts!$A:$M, MATCH(Places!$B2307,Hosts!$A:$A,0), MATCH(Places!H$1,Hosts!$A$1:$M$1,0))</f>
        <v>0</v>
      </c>
      <c r="I2307" s="70">
        <f>INDEX(Hosts!$A:$M, MATCH(Places!$B2307,Hosts!$A:$A,0), MATCH(Places!I$1,Hosts!$A$1:$M$1,0))</f>
        <v>0.67</v>
      </c>
      <c r="J2307" t="str">
        <f>INDEX(Hosts!$A:$M, MATCH(Places!$B2307,Hosts!$A:$A,0), MATCH(Places!J$1,Hosts!$A$1:$M$1,0))</f>
        <v>No</v>
      </c>
      <c r="K2307">
        <v>7</v>
      </c>
      <c r="L2307" t="str">
        <f>VLOOKUP($K2307,Neighborhoods!$A:$C,2,0)</f>
        <v>Brooklyn</v>
      </c>
      <c r="M2307" t="str">
        <f>VLOOKUP($K2307,Neighborhoods!$A:$C,3,0)</f>
        <v>Bedford-Stuyvesant</v>
      </c>
      <c r="N2307" t="str">
        <f>INDEX(Neighborhoods!$A:$C, MATCH(Places!$K2307,Neighborhoods!$A:$A,0), MATCH(Places!N$1,Neighborhoods!$A$1:$C$1,0))</f>
        <v>Brooklyn</v>
      </c>
      <c r="O2307" t="str">
        <f>INDEX(Neighborhoods!$A:$C, MATCH(Places!$K2307,Neighborhoods!$A:$A,0), MATCH(Places!O$1,Neighborhoods!$A$1:$C$1,0))</f>
        <v>Bedford-Stuyvesant</v>
      </c>
      <c r="P2307" t="s">
        <v>11822</v>
      </c>
      <c r="Q2307" t="str">
        <f t="shared" ref="Q2307:Q2370" si="144">IF(OR(P2307="Private room",P2307="Shared room"),"Yes","No")</f>
        <v>No</v>
      </c>
      <c r="R2307">
        <v>6</v>
      </c>
      <c r="S2307" t="str">
        <f t="shared" ref="S2307:S2370" si="145">IF(R2307&lt;=2,"Small",IF(R2307&lt;=5,"Medium","Large"))</f>
        <v>Large</v>
      </c>
      <c r="T2307" s="50">
        <v>180</v>
      </c>
      <c r="U2307" s="70">
        <f t="shared" ref="U2307:U2370" si="146">VLOOKUP($T2307,$AF$1:$AG$5,2)</f>
        <v>0.03</v>
      </c>
      <c r="V2307" s="52">
        <v>4.82</v>
      </c>
      <c r="W2307" s="52" t="str" cm="1">
        <f t="array" ref="W2307">_xlfn.SWITCH(ROUND(V2307,0),5,"Excellent",4,"Good",3,"Ok","Bad")</f>
        <v>Excellent</v>
      </c>
      <c r="X2307">
        <v>82</v>
      </c>
      <c r="Y2307" t="str">
        <f t="shared" ref="Y2307:Y2370" si="147">IF(AND(V2307&gt;4.8,X2307&gt;100),"Yes","No")</f>
        <v>No</v>
      </c>
      <c r="Z2307" s="68">
        <v>42662</v>
      </c>
      <c r="AA2307" s="68">
        <v>43863</v>
      </c>
      <c r="AB2307">
        <v>83</v>
      </c>
      <c r="AC2307" t="s">
        <v>15615</v>
      </c>
    </row>
    <row r="2308" spans="1:29" x14ac:dyDescent="0.3">
      <c r="A2308" t="s">
        <v>1703</v>
      </c>
      <c r="B2308">
        <v>3042</v>
      </c>
      <c r="C2308" t="str">
        <f>VLOOKUP($B2308,Hosts!$A:$M,10,0)</f>
        <v>Within an hour</v>
      </c>
      <c r="D2308" s="70">
        <f>VLOOKUP($B2308,Hosts!$A:$M,11,0)</f>
        <v>0.67</v>
      </c>
      <c r="E2308" s="70">
        <f>VLOOKUP($B2308,Hosts!$A:$M,12,0)</f>
        <v>1</v>
      </c>
      <c r="F2308" t="str">
        <f>VLOOKUP($B2308,Hosts!$A:$M,13,0)</f>
        <v>No</v>
      </c>
      <c r="G2308" t="str">
        <f>INDEX(Hosts!$A:$M, MATCH(Places!$B2308,Hosts!$A:$A,0), MATCH(Places!G$1,Hosts!$A$1:$M$1,0))</f>
        <v>Within an hour</v>
      </c>
      <c r="H2308" s="70">
        <f>INDEX(Hosts!$A:$M, MATCH(Places!$B2308,Hosts!$A:$A,0), MATCH(Places!H$1,Hosts!$A$1:$M$1,0))</f>
        <v>0.67</v>
      </c>
      <c r="I2308" s="70">
        <f>INDEX(Hosts!$A:$M, MATCH(Places!$B2308,Hosts!$A:$A,0), MATCH(Places!I$1,Hosts!$A$1:$M$1,0))</f>
        <v>1</v>
      </c>
      <c r="J2308" t="str">
        <f>INDEX(Hosts!$A:$M, MATCH(Places!$B2308,Hosts!$A:$A,0), MATCH(Places!J$1,Hosts!$A$1:$M$1,0))</f>
        <v>No</v>
      </c>
      <c r="K2308">
        <v>7</v>
      </c>
      <c r="L2308" t="str">
        <f>VLOOKUP($K2308,Neighborhoods!$A:$C,2,0)</f>
        <v>Brooklyn</v>
      </c>
      <c r="M2308" t="str">
        <f>VLOOKUP($K2308,Neighborhoods!$A:$C,3,0)</f>
        <v>Bedford-Stuyvesant</v>
      </c>
      <c r="N2308" t="str">
        <f>INDEX(Neighborhoods!$A:$C, MATCH(Places!$K2308,Neighborhoods!$A:$A,0), MATCH(Places!N$1,Neighborhoods!$A$1:$C$1,0))</f>
        <v>Brooklyn</v>
      </c>
      <c r="O2308" t="str">
        <f>INDEX(Neighborhoods!$A:$C, MATCH(Places!$K2308,Neighborhoods!$A:$A,0), MATCH(Places!O$1,Neighborhoods!$A$1:$C$1,0))</f>
        <v>Bedford-Stuyvesant</v>
      </c>
      <c r="P2308" t="s">
        <v>11822</v>
      </c>
      <c r="Q2308" t="str">
        <f t="shared" si="144"/>
        <v>No</v>
      </c>
      <c r="R2308">
        <v>3</v>
      </c>
      <c r="S2308" t="str">
        <f t="shared" si="145"/>
        <v>Medium</v>
      </c>
      <c r="T2308" s="50">
        <v>93</v>
      </c>
      <c r="U2308" s="70">
        <f t="shared" si="146"/>
        <v>0.03</v>
      </c>
      <c r="V2308" s="52">
        <v>4.66</v>
      </c>
      <c r="W2308" s="52" t="str" cm="1">
        <f t="array" ref="W2308">_xlfn.SWITCH(ROUND(V2308,0),5,"Excellent",4,"Good",3,"Ok","Bad")</f>
        <v>Excellent</v>
      </c>
      <c r="X2308">
        <v>103</v>
      </c>
      <c r="Y2308" t="str">
        <f t="shared" si="147"/>
        <v>No</v>
      </c>
      <c r="Z2308" s="68">
        <v>42800</v>
      </c>
      <c r="AA2308" s="68">
        <v>43900</v>
      </c>
      <c r="AB2308">
        <v>348</v>
      </c>
      <c r="AC2308" t="s">
        <v>15615</v>
      </c>
    </row>
    <row r="2309" spans="1:29" x14ac:dyDescent="0.3">
      <c r="A2309" t="s">
        <v>14443</v>
      </c>
      <c r="B2309">
        <v>2411</v>
      </c>
      <c r="C2309" t="str">
        <f>VLOOKUP($B2309,Hosts!$A:$M,10,0)</f>
        <v>Within a day</v>
      </c>
      <c r="D2309" s="70">
        <f>VLOOKUP($B2309,Hosts!$A:$M,11,0)</f>
        <v>1</v>
      </c>
      <c r="E2309" s="70">
        <f>VLOOKUP($B2309,Hosts!$A:$M,12,0)</f>
        <v>0.4</v>
      </c>
      <c r="F2309" t="str">
        <f>VLOOKUP($B2309,Hosts!$A:$M,13,0)</f>
        <v>No</v>
      </c>
      <c r="G2309" t="str">
        <f>INDEX(Hosts!$A:$M, MATCH(Places!$B2309,Hosts!$A:$A,0), MATCH(Places!G$1,Hosts!$A$1:$M$1,0))</f>
        <v>Within a day</v>
      </c>
      <c r="H2309" s="70">
        <f>INDEX(Hosts!$A:$M, MATCH(Places!$B2309,Hosts!$A:$A,0), MATCH(Places!H$1,Hosts!$A$1:$M$1,0))</f>
        <v>1</v>
      </c>
      <c r="I2309" s="70">
        <f>INDEX(Hosts!$A:$M, MATCH(Places!$B2309,Hosts!$A:$A,0), MATCH(Places!I$1,Hosts!$A$1:$M$1,0))</f>
        <v>0.4</v>
      </c>
      <c r="J2309" t="str">
        <f>INDEX(Hosts!$A:$M, MATCH(Places!$B2309,Hosts!$A:$A,0), MATCH(Places!J$1,Hosts!$A$1:$M$1,0))</f>
        <v>No</v>
      </c>
      <c r="K2309">
        <v>12</v>
      </c>
      <c r="L2309" t="str">
        <f>VLOOKUP($K2309,Neighborhoods!$A:$C,2,0)</f>
        <v>Brooklyn</v>
      </c>
      <c r="M2309" t="str">
        <f>VLOOKUP($K2309,Neighborhoods!$A:$C,3,0)</f>
        <v>Williamsburg</v>
      </c>
      <c r="N2309" t="str">
        <f>INDEX(Neighborhoods!$A:$C, MATCH(Places!$K2309,Neighborhoods!$A:$A,0), MATCH(Places!N$1,Neighborhoods!$A$1:$C$1,0))</f>
        <v>Brooklyn</v>
      </c>
      <c r="O2309" t="str">
        <f>INDEX(Neighborhoods!$A:$C, MATCH(Places!$K2309,Neighborhoods!$A:$A,0), MATCH(Places!O$1,Neighborhoods!$A$1:$C$1,0))</f>
        <v>Williamsburg</v>
      </c>
      <c r="P2309" t="s">
        <v>11822</v>
      </c>
      <c r="Q2309" t="str">
        <f t="shared" si="144"/>
        <v>No</v>
      </c>
      <c r="R2309">
        <v>3</v>
      </c>
      <c r="S2309" t="str">
        <f t="shared" si="145"/>
        <v>Medium</v>
      </c>
      <c r="T2309" s="50">
        <v>435</v>
      </c>
      <c r="U2309" s="70">
        <f t="shared" si="146"/>
        <v>0.04</v>
      </c>
      <c r="V2309" s="52">
        <v>5</v>
      </c>
      <c r="W2309" s="52" t="str" cm="1">
        <f t="array" ref="W2309">_xlfn.SWITCH(ROUND(V2309,0),5,"Excellent",4,"Good",3,"Ok","Bad")</f>
        <v>Excellent</v>
      </c>
      <c r="X2309">
        <v>15</v>
      </c>
      <c r="Y2309" t="str">
        <f t="shared" si="147"/>
        <v>No</v>
      </c>
      <c r="Z2309" s="68">
        <v>42701</v>
      </c>
      <c r="AA2309" s="68">
        <v>43688</v>
      </c>
      <c r="AB2309">
        <v>27</v>
      </c>
      <c r="AC2309" t="s">
        <v>15615</v>
      </c>
    </row>
    <row r="2310" spans="1:29" x14ac:dyDescent="0.3">
      <c r="A2310" t="s">
        <v>14638</v>
      </c>
      <c r="B2310">
        <v>1159</v>
      </c>
      <c r="C2310" t="str">
        <f>VLOOKUP($B2310,Hosts!$A:$M,10,0)</f>
        <v>Within a few hours</v>
      </c>
      <c r="D2310" s="70">
        <f>VLOOKUP($B2310,Hosts!$A:$M,11,0)</f>
        <v>1</v>
      </c>
      <c r="E2310" s="70">
        <f>VLOOKUP($B2310,Hosts!$A:$M,12,0)</f>
        <v>0.74</v>
      </c>
      <c r="F2310" t="str">
        <f>VLOOKUP($B2310,Hosts!$A:$M,13,0)</f>
        <v>No</v>
      </c>
      <c r="G2310" t="str">
        <f>INDEX(Hosts!$A:$M, MATCH(Places!$B2310,Hosts!$A:$A,0), MATCH(Places!G$1,Hosts!$A$1:$M$1,0))</f>
        <v>Within a few hours</v>
      </c>
      <c r="H2310" s="70">
        <f>INDEX(Hosts!$A:$M, MATCH(Places!$B2310,Hosts!$A:$A,0), MATCH(Places!H$1,Hosts!$A$1:$M$1,0))</f>
        <v>1</v>
      </c>
      <c r="I2310" s="70">
        <f>INDEX(Hosts!$A:$M, MATCH(Places!$B2310,Hosts!$A:$A,0), MATCH(Places!I$1,Hosts!$A$1:$M$1,0))</f>
        <v>0.74</v>
      </c>
      <c r="J2310" t="str">
        <f>INDEX(Hosts!$A:$M, MATCH(Places!$B2310,Hosts!$A:$A,0), MATCH(Places!J$1,Hosts!$A$1:$M$1,0))</f>
        <v>No</v>
      </c>
      <c r="K2310">
        <v>24</v>
      </c>
      <c r="L2310" t="str">
        <f>VLOOKUP($K2310,Neighborhoods!$A:$C,2,0)</f>
        <v>Queens</v>
      </c>
      <c r="M2310" t="str">
        <f>VLOOKUP($K2310,Neighborhoods!$A:$C,3,0)</f>
        <v>Long Island City</v>
      </c>
      <c r="N2310" t="str">
        <f>INDEX(Neighborhoods!$A:$C, MATCH(Places!$K2310,Neighborhoods!$A:$A,0), MATCH(Places!N$1,Neighborhoods!$A$1:$C$1,0))</f>
        <v>Queens</v>
      </c>
      <c r="O2310" t="str">
        <f>INDEX(Neighborhoods!$A:$C, MATCH(Places!$K2310,Neighborhoods!$A:$A,0), MATCH(Places!O$1,Neighborhoods!$A$1:$C$1,0))</f>
        <v>Long Island City</v>
      </c>
      <c r="P2310" t="s">
        <v>11822</v>
      </c>
      <c r="Q2310" t="str">
        <f t="shared" si="144"/>
        <v>No</v>
      </c>
      <c r="R2310">
        <v>5</v>
      </c>
      <c r="S2310" t="str">
        <f t="shared" si="145"/>
        <v>Medium</v>
      </c>
      <c r="T2310" s="50">
        <v>90</v>
      </c>
      <c r="U2310" s="70">
        <f t="shared" si="146"/>
        <v>0.03</v>
      </c>
      <c r="V2310" s="52">
        <v>4.8</v>
      </c>
      <c r="W2310" s="52" t="str" cm="1">
        <f t="array" ref="W2310">_xlfn.SWITCH(ROUND(V2310,0),5,"Excellent",4,"Good",3,"Ok","Bad")</f>
        <v>Excellent</v>
      </c>
      <c r="X2310">
        <v>59</v>
      </c>
      <c r="Y2310" t="str">
        <f t="shared" si="147"/>
        <v>No</v>
      </c>
      <c r="Z2310" s="68">
        <v>42700</v>
      </c>
      <c r="AA2310" s="68">
        <v>43882</v>
      </c>
      <c r="AB2310">
        <v>128</v>
      </c>
      <c r="AC2310" t="s">
        <v>15615</v>
      </c>
    </row>
    <row r="2311" spans="1:29" x14ac:dyDescent="0.3">
      <c r="A2311" t="s">
        <v>1704</v>
      </c>
      <c r="B2311">
        <v>1761</v>
      </c>
      <c r="C2311" t="str">
        <f>VLOOKUP($B2311,Hosts!$A:$M,10,0)</f>
        <v>Within a day</v>
      </c>
      <c r="D2311" s="70">
        <f>VLOOKUP($B2311,Hosts!$A:$M,11,0)</f>
        <v>0.86</v>
      </c>
      <c r="E2311" s="70">
        <f>VLOOKUP($B2311,Hosts!$A:$M,12,0)</f>
        <v>1</v>
      </c>
      <c r="F2311" t="str">
        <f>VLOOKUP($B2311,Hosts!$A:$M,13,0)</f>
        <v>No</v>
      </c>
      <c r="G2311" t="str">
        <f>INDEX(Hosts!$A:$M, MATCH(Places!$B2311,Hosts!$A:$A,0), MATCH(Places!G$1,Hosts!$A$1:$M$1,0))</f>
        <v>Within a day</v>
      </c>
      <c r="H2311" s="70">
        <f>INDEX(Hosts!$A:$M, MATCH(Places!$B2311,Hosts!$A:$A,0), MATCH(Places!H$1,Hosts!$A$1:$M$1,0))</f>
        <v>0.86</v>
      </c>
      <c r="I2311" s="70">
        <f>INDEX(Hosts!$A:$M, MATCH(Places!$B2311,Hosts!$A:$A,0), MATCH(Places!I$1,Hosts!$A$1:$M$1,0))</f>
        <v>1</v>
      </c>
      <c r="J2311" t="str">
        <f>INDEX(Hosts!$A:$M, MATCH(Places!$B2311,Hosts!$A:$A,0), MATCH(Places!J$1,Hosts!$A$1:$M$1,0))</f>
        <v>No</v>
      </c>
      <c r="K2311">
        <v>12</v>
      </c>
      <c r="L2311" t="str">
        <f>VLOOKUP($K2311,Neighborhoods!$A:$C,2,0)</f>
        <v>Brooklyn</v>
      </c>
      <c r="M2311" t="str">
        <f>VLOOKUP($K2311,Neighborhoods!$A:$C,3,0)</f>
        <v>Williamsburg</v>
      </c>
      <c r="N2311" t="str">
        <f>INDEX(Neighborhoods!$A:$C, MATCH(Places!$K2311,Neighborhoods!$A:$A,0), MATCH(Places!N$1,Neighborhoods!$A$1:$C$1,0))</f>
        <v>Brooklyn</v>
      </c>
      <c r="O2311" t="str">
        <f>INDEX(Neighborhoods!$A:$C, MATCH(Places!$K2311,Neighborhoods!$A:$A,0), MATCH(Places!O$1,Neighborhoods!$A$1:$C$1,0))</f>
        <v>Williamsburg</v>
      </c>
      <c r="P2311" t="s">
        <v>11822</v>
      </c>
      <c r="Q2311" t="str">
        <f t="shared" si="144"/>
        <v>No</v>
      </c>
      <c r="R2311">
        <v>2</v>
      </c>
      <c r="S2311" t="str">
        <f t="shared" si="145"/>
        <v>Small</v>
      </c>
      <c r="T2311" s="50">
        <v>91</v>
      </c>
      <c r="U2311" s="70">
        <f t="shared" si="146"/>
        <v>0.03</v>
      </c>
      <c r="V2311" s="52">
        <v>5</v>
      </c>
      <c r="W2311" s="52" t="str" cm="1">
        <f t="array" ref="W2311">_xlfn.SWITCH(ROUND(V2311,0),5,"Excellent",4,"Good",3,"Ok","Bad")</f>
        <v>Excellent</v>
      </c>
      <c r="X2311">
        <v>12</v>
      </c>
      <c r="Y2311" t="str">
        <f t="shared" si="147"/>
        <v>No</v>
      </c>
      <c r="Z2311" s="68">
        <v>42710</v>
      </c>
      <c r="AA2311" s="68">
        <v>44053</v>
      </c>
      <c r="AB2311">
        <v>3</v>
      </c>
      <c r="AC2311" t="s">
        <v>15615</v>
      </c>
    </row>
    <row r="2312" spans="1:29" x14ac:dyDescent="0.3">
      <c r="A2312" t="s">
        <v>1705</v>
      </c>
      <c r="B2312">
        <v>542</v>
      </c>
      <c r="C2312" t="str">
        <f>VLOOKUP($B2312,Hosts!$A:$M,10,0)</f>
        <v>Within a few hours</v>
      </c>
      <c r="D2312" s="70">
        <f>VLOOKUP($B2312,Hosts!$A:$M,11,0)</f>
        <v>1</v>
      </c>
      <c r="E2312" s="70">
        <f>VLOOKUP($B2312,Hosts!$A:$M,12,0)</f>
        <v>0.91</v>
      </c>
      <c r="F2312" t="str">
        <f>VLOOKUP($B2312,Hosts!$A:$M,13,0)</f>
        <v>Yes</v>
      </c>
      <c r="G2312" t="str">
        <f>INDEX(Hosts!$A:$M, MATCH(Places!$B2312,Hosts!$A:$A,0), MATCH(Places!G$1,Hosts!$A$1:$M$1,0))</f>
        <v>Within a few hours</v>
      </c>
      <c r="H2312" s="70">
        <f>INDEX(Hosts!$A:$M, MATCH(Places!$B2312,Hosts!$A:$A,0), MATCH(Places!H$1,Hosts!$A$1:$M$1,0))</f>
        <v>1</v>
      </c>
      <c r="I2312" s="70">
        <f>INDEX(Hosts!$A:$M, MATCH(Places!$B2312,Hosts!$A:$A,0), MATCH(Places!I$1,Hosts!$A$1:$M$1,0))</f>
        <v>0.91</v>
      </c>
      <c r="J2312" t="str">
        <f>INDEX(Hosts!$A:$M, MATCH(Places!$B2312,Hosts!$A:$A,0), MATCH(Places!J$1,Hosts!$A$1:$M$1,0))</f>
        <v>Yes</v>
      </c>
      <c r="K2312">
        <v>7</v>
      </c>
      <c r="L2312" t="str">
        <f>VLOOKUP($K2312,Neighborhoods!$A:$C,2,0)</f>
        <v>Brooklyn</v>
      </c>
      <c r="M2312" t="str">
        <f>VLOOKUP($K2312,Neighborhoods!$A:$C,3,0)</f>
        <v>Bedford-Stuyvesant</v>
      </c>
      <c r="N2312" t="str">
        <f>INDEX(Neighborhoods!$A:$C, MATCH(Places!$K2312,Neighborhoods!$A:$A,0), MATCH(Places!N$1,Neighborhoods!$A$1:$C$1,0))</f>
        <v>Brooklyn</v>
      </c>
      <c r="O2312" t="str">
        <f>INDEX(Neighborhoods!$A:$C, MATCH(Places!$K2312,Neighborhoods!$A:$A,0), MATCH(Places!O$1,Neighborhoods!$A$1:$C$1,0))</f>
        <v>Bedford-Stuyvesant</v>
      </c>
      <c r="P2312" t="s">
        <v>11822</v>
      </c>
      <c r="Q2312" t="str">
        <f t="shared" si="144"/>
        <v>No</v>
      </c>
      <c r="R2312">
        <v>3</v>
      </c>
      <c r="S2312" t="str">
        <f t="shared" si="145"/>
        <v>Medium</v>
      </c>
      <c r="T2312" s="50">
        <v>165</v>
      </c>
      <c r="U2312" s="70">
        <f t="shared" si="146"/>
        <v>0.03</v>
      </c>
      <c r="V2312" s="52">
        <v>4.92</v>
      </c>
      <c r="W2312" s="52" t="str" cm="1">
        <f t="array" ref="W2312">_xlfn.SWITCH(ROUND(V2312,0),5,"Excellent",4,"Good",3,"Ok","Bad")</f>
        <v>Excellent</v>
      </c>
      <c r="X2312">
        <v>59</v>
      </c>
      <c r="Y2312" t="str">
        <f t="shared" si="147"/>
        <v>No</v>
      </c>
      <c r="Z2312" s="68">
        <v>42884</v>
      </c>
      <c r="AA2312" s="68">
        <v>43829</v>
      </c>
      <c r="AB2312">
        <v>165</v>
      </c>
      <c r="AC2312" t="s">
        <v>15615</v>
      </c>
    </row>
    <row r="2313" spans="1:29" x14ac:dyDescent="0.3">
      <c r="A2313" t="s">
        <v>15043</v>
      </c>
      <c r="B2313">
        <v>2800</v>
      </c>
      <c r="C2313" t="str">
        <f>VLOOKUP($B2313,Hosts!$A:$M,10,0)</f>
        <v>Within an hour</v>
      </c>
      <c r="D2313" s="70">
        <f>VLOOKUP($B2313,Hosts!$A:$M,11,0)</f>
        <v>1</v>
      </c>
      <c r="E2313" s="70">
        <f>VLOOKUP($B2313,Hosts!$A:$M,12,0)</f>
        <v>0.89</v>
      </c>
      <c r="F2313" t="str">
        <f>VLOOKUP($B2313,Hosts!$A:$M,13,0)</f>
        <v>No</v>
      </c>
      <c r="G2313" t="str">
        <f>INDEX(Hosts!$A:$M, MATCH(Places!$B2313,Hosts!$A:$A,0), MATCH(Places!G$1,Hosts!$A$1:$M$1,0))</f>
        <v>Within an hour</v>
      </c>
      <c r="H2313" s="70">
        <f>INDEX(Hosts!$A:$M, MATCH(Places!$B2313,Hosts!$A:$A,0), MATCH(Places!H$1,Hosts!$A$1:$M$1,0))</f>
        <v>1</v>
      </c>
      <c r="I2313" s="70">
        <f>INDEX(Hosts!$A:$M, MATCH(Places!$B2313,Hosts!$A:$A,0), MATCH(Places!I$1,Hosts!$A$1:$M$1,0))</f>
        <v>0.89</v>
      </c>
      <c r="J2313" t="str">
        <f>INDEX(Hosts!$A:$M, MATCH(Places!$B2313,Hosts!$A:$A,0), MATCH(Places!J$1,Hosts!$A$1:$M$1,0))</f>
        <v>No</v>
      </c>
      <c r="K2313">
        <v>7</v>
      </c>
      <c r="L2313" t="str">
        <f>VLOOKUP($K2313,Neighborhoods!$A:$C,2,0)</f>
        <v>Brooklyn</v>
      </c>
      <c r="M2313" t="str">
        <f>VLOOKUP($K2313,Neighborhoods!$A:$C,3,0)</f>
        <v>Bedford-Stuyvesant</v>
      </c>
      <c r="N2313" t="str">
        <f>INDEX(Neighborhoods!$A:$C, MATCH(Places!$K2313,Neighborhoods!$A:$A,0), MATCH(Places!N$1,Neighborhoods!$A$1:$C$1,0))</f>
        <v>Brooklyn</v>
      </c>
      <c r="O2313" t="str">
        <f>INDEX(Neighborhoods!$A:$C, MATCH(Places!$K2313,Neighborhoods!$A:$A,0), MATCH(Places!O$1,Neighborhoods!$A$1:$C$1,0))</f>
        <v>Bedford-Stuyvesant</v>
      </c>
      <c r="P2313" t="s">
        <v>1</v>
      </c>
      <c r="Q2313" t="str">
        <f t="shared" si="144"/>
        <v>Yes</v>
      </c>
      <c r="R2313">
        <v>2</v>
      </c>
      <c r="S2313" t="str">
        <f t="shared" si="145"/>
        <v>Small</v>
      </c>
      <c r="T2313" s="50">
        <v>43</v>
      </c>
      <c r="U2313" s="70">
        <f t="shared" si="146"/>
        <v>0.03</v>
      </c>
      <c r="V2313" s="52">
        <v>4.7300000000000004</v>
      </c>
      <c r="W2313" s="52" t="str" cm="1">
        <f t="array" ref="W2313">_xlfn.SWITCH(ROUND(V2313,0),5,"Excellent",4,"Good",3,"Ok","Bad")</f>
        <v>Excellent</v>
      </c>
      <c r="X2313">
        <v>41</v>
      </c>
      <c r="Y2313" t="str">
        <f t="shared" si="147"/>
        <v>No</v>
      </c>
      <c r="Z2313" s="68">
        <v>42695</v>
      </c>
      <c r="AA2313" s="68">
        <v>44040</v>
      </c>
      <c r="AB2313">
        <v>249</v>
      </c>
      <c r="AC2313" t="s">
        <v>15615</v>
      </c>
    </row>
    <row r="2314" spans="1:29" x14ac:dyDescent="0.3">
      <c r="A2314" t="s">
        <v>1706</v>
      </c>
      <c r="B2314">
        <v>3010</v>
      </c>
      <c r="C2314" t="str">
        <f>VLOOKUP($B2314,Hosts!$A:$M,10,0)</f>
        <v>Within an hour</v>
      </c>
      <c r="D2314" s="70">
        <f>VLOOKUP($B2314,Hosts!$A:$M,11,0)</f>
        <v>1</v>
      </c>
      <c r="E2314" s="70">
        <f>VLOOKUP($B2314,Hosts!$A:$M,12,0)</f>
        <v>1</v>
      </c>
      <c r="F2314" t="str">
        <f>VLOOKUP($B2314,Hosts!$A:$M,13,0)</f>
        <v>Yes</v>
      </c>
      <c r="G2314" t="str">
        <f>INDEX(Hosts!$A:$M, MATCH(Places!$B2314,Hosts!$A:$A,0), MATCH(Places!G$1,Hosts!$A$1:$M$1,0))</f>
        <v>Within an hour</v>
      </c>
      <c r="H2314" s="70">
        <f>INDEX(Hosts!$A:$M, MATCH(Places!$B2314,Hosts!$A:$A,0), MATCH(Places!H$1,Hosts!$A$1:$M$1,0))</f>
        <v>1</v>
      </c>
      <c r="I2314" s="70">
        <f>INDEX(Hosts!$A:$M, MATCH(Places!$B2314,Hosts!$A:$A,0), MATCH(Places!I$1,Hosts!$A$1:$M$1,0))</f>
        <v>1</v>
      </c>
      <c r="J2314" t="str">
        <f>INDEX(Hosts!$A:$M, MATCH(Places!$B2314,Hosts!$A:$A,0), MATCH(Places!J$1,Hosts!$A$1:$M$1,0))</f>
        <v>Yes</v>
      </c>
      <c r="K2314">
        <v>20</v>
      </c>
      <c r="L2314" t="str">
        <f>VLOOKUP($K2314,Neighborhoods!$A:$C,2,0)</f>
        <v>Manhattan</v>
      </c>
      <c r="M2314" t="str">
        <f>VLOOKUP($K2314,Neighborhoods!$A:$C,3,0)</f>
        <v>Upper West Side</v>
      </c>
      <c r="N2314" t="str">
        <f>INDEX(Neighborhoods!$A:$C, MATCH(Places!$K2314,Neighborhoods!$A:$A,0), MATCH(Places!N$1,Neighborhoods!$A$1:$C$1,0))</f>
        <v>Manhattan</v>
      </c>
      <c r="O2314" t="str">
        <f>INDEX(Neighborhoods!$A:$C, MATCH(Places!$K2314,Neighborhoods!$A:$A,0), MATCH(Places!O$1,Neighborhoods!$A$1:$C$1,0))</f>
        <v>Upper West Side</v>
      </c>
      <c r="P2314" t="s">
        <v>11822</v>
      </c>
      <c r="Q2314" t="str">
        <f t="shared" si="144"/>
        <v>No</v>
      </c>
      <c r="R2314">
        <v>3</v>
      </c>
      <c r="S2314" t="str">
        <f t="shared" si="145"/>
        <v>Medium</v>
      </c>
      <c r="T2314" s="50">
        <v>212</v>
      </c>
      <c r="U2314" s="70">
        <f t="shared" si="146"/>
        <v>0.04</v>
      </c>
      <c r="V2314" s="52">
        <v>4.9000000000000004</v>
      </c>
      <c r="W2314" s="52" t="str" cm="1">
        <f t="array" ref="W2314">_xlfn.SWITCH(ROUND(V2314,0),5,"Excellent",4,"Good",3,"Ok","Bad")</f>
        <v>Excellent</v>
      </c>
      <c r="X2314">
        <v>191</v>
      </c>
      <c r="Y2314" t="str">
        <f t="shared" si="147"/>
        <v>Yes</v>
      </c>
      <c r="Z2314" s="68">
        <v>42708</v>
      </c>
      <c r="AA2314" s="68">
        <v>43901</v>
      </c>
      <c r="AB2314">
        <v>348</v>
      </c>
      <c r="AC2314" t="s">
        <v>15616</v>
      </c>
    </row>
    <row r="2315" spans="1:29" x14ac:dyDescent="0.3">
      <c r="A2315" t="s">
        <v>1707</v>
      </c>
      <c r="B2315">
        <v>2609</v>
      </c>
      <c r="C2315" t="str">
        <f>VLOOKUP($B2315,Hosts!$A:$M,10,0)</f>
        <v>Within a day</v>
      </c>
      <c r="D2315" s="70">
        <f>VLOOKUP($B2315,Hosts!$A:$M,11,0)</f>
        <v>1</v>
      </c>
      <c r="E2315" s="70">
        <f>VLOOKUP($B2315,Hosts!$A:$M,12,0)</f>
        <v>1</v>
      </c>
      <c r="F2315" t="str">
        <f>VLOOKUP($B2315,Hosts!$A:$M,13,0)</f>
        <v>No</v>
      </c>
      <c r="G2315" t="str">
        <f>INDEX(Hosts!$A:$M, MATCH(Places!$B2315,Hosts!$A:$A,0), MATCH(Places!G$1,Hosts!$A$1:$M$1,0))</f>
        <v>Within a day</v>
      </c>
      <c r="H2315" s="70">
        <f>INDEX(Hosts!$A:$M, MATCH(Places!$B2315,Hosts!$A:$A,0), MATCH(Places!H$1,Hosts!$A$1:$M$1,0))</f>
        <v>1</v>
      </c>
      <c r="I2315" s="70">
        <f>INDEX(Hosts!$A:$M, MATCH(Places!$B2315,Hosts!$A:$A,0), MATCH(Places!I$1,Hosts!$A$1:$M$1,0))</f>
        <v>1</v>
      </c>
      <c r="J2315" t="str">
        <f>INDEX(Hosts!$A:$M, MATCH(Places!$B2315,Hosts!$A:$A,0), MATCH(Places!J$1,Hosts!$A$1:$M$1,0))</f>
        <v>No</v>
      </c>
      <c r="K2315">
        <v>9</v>
      </c>
      <c r="L2315" t="str">
        <f>VLOOKUP($K2315,Neighborhoods!$A:$C,2,0)</f>
        <v>Brooklyn</v>
      </c>
      <c r="M2315" t="str">
        <f>VLOOKUP($K2315,Neighborhoods!$A:$C,3,0)</f>
        <v>Crown Heights</v>
      </c>
      <c r="N2315" t="str">
        <f>INDEX(Neighborhoods!$A:$C, MATCH(Places!$K2315,Neighborhoods!$A:$A,0), MATCH(Places!N$1,Neighborhoods!$A$1:$C$1,0))</f>
        <v>Brooklyn</v>
      </c>
      <c r="O2315" t="str">
        <f>INDEX(Neighborhoods!$A:$C, MATCH(Places!$K2315,Neighborhoods!$A:$A,0), MATCH(Places!O$1,Neighborhoods!$A$1:$C$1,0))</f>
        <v>Crown Heights</v>
      </c>
      <c r="P2315" t="s">
        <v>1</v>
      </c>
      <c r="Q2315" t="str">
        <f t="shared" si="144"/>
        <v>Yes</v>
      </c>
      <c r="R2315">
        <v>1</v>
      </c>
      <c r="S2315" t="str">
        <f t="shared" si="145"/>
        <v>Small</v>
      </c>
      <c r="T2315" s="50">
        <v>35</v>
      </c>
      <c r="U2315" s="70">
        <f t="shared" si="146"/>
        <v>0.03</v>
      </c>
      <c r="V2315" s="52">
        <v>4.83</v>
      </c>
      <c r="W2315" s="52" t="str" cm="1">
        <f t="array" ref="W2315">_xlfn.SWITCH(ROUND(V2315,0),5,"Excellent",4,"Good",3,"Ok","Bad")</f>
        <v>Excellent</v>
      </c>
      <c r="X2315">
        <v>6</v>
      </c>
      <c r="Y2315" t="str">
        <f t="shared" si="147"/>
        <v>No</v>
      </c>
      <c r="Z2315" s="68">
        <v>43288</v>
      </c>
      <c r="AA2315" s="68">
        <v>43823</v>
      </c>
      <c r="AB2315">
        <v>88</v>
      </c>
      <c r="AC2315" t="s">
        <v>15615</v>
      </c>
    </row>
    <row r="2316" spans="1:29" x14ac:dyDescent="0.3">
      <c r="A2316" t="s">
        <v>1708</v>
      </c>
      <c r="B2316">
        <v>1804</v>
      </c>
      <c r="C2316" t="str">
        <f>VLOOKUP($B2316,Hosts!$A:$M,10,0)</f>
        <v>Within an hour</v>
      </c>
      <c r="D2316" s="70">
        <f>VLOOKUP($B2316,Hosts!$A:$M,11,0)</f>
        <v>1</v>
      </c>
      <c r="E2316" s="70">
        <f>VLOOKUP($B2316,Hosts!$A:$M,12,0)</f>
        <v>1</v>
      </c>
      <c r="F2316" t="str">
        <f>VLOOKUP($B2316,Hosts!$A:$M,13,0)</f>
        <v>Yes</v>
      </c>
      <c r="G2316" t="str">
        <f>INDEX(Hosts!$A:$M, MATCH(Places!$B2316,Hosts!$A:$A,0), MATCH(Places!G$1,Hosts!$A$1:$M$1,0))</f>
        <v>Within an hour</v>
      </c>
      <c r="H2316" s="70">
        <f>INDEX(Hosts!$A:$M, MATCH(Places!$B2316,Hosts!$A:$A,0), MATCH(Places!H$1,Hosts!$A$1:$M$1,0))</f>
        <v>1</v>
      </c>
      <c r="I2316" s="70">
        <f>INDEX(Hosts!$A:$M, MATCH(Places!$B2316,Hosts!$A:$A,0), MATCH(Places!I$1,Hosts!$A$1:$M$1,0))</f>
        <v>1</v>
      </c>
      <c r="J2316" t="str">
        <f>INDEX(Hosts!$A:$M, MATCH(Places!$B2316,Hosts!$A:$A,0), MATCH(Places!J$1,Hosts!$A$1:$M$1,0))</f>
        <v>Yes</v>
      </c>
      <c r="K2316">
        <v>12</v>
      </c>
      <c r="L2316" t="str">
        <f>VLOOKUP($K2316,Neighborhoods!$A:$C,2,0)</f>
        <v>Brooklyn</v>
      </c>
      <c r="M2316" t="str">
        <f>VLOOKUP($K2316,Neighborhoods!$A:$C,3,0)</f>
        <v>Williamsburg</v>
      </c>
      <c r="N2316" t="str">
        <f>INDEX(Neighborhoods!$A:$C, MATCH(Places!$K2316,Neighborhoods!$A:$A,0), MATCH(Places!N$1,Neighborhoods!$A$1:$C$1,0))</f>
        <v>Brooklyn</v>
      </c>
      <c r="O2316" t="str">
        <f>INDEX(Neighborhoods!$A:$C, MATCH(Places!$K2316,Neighborhoods!$A:$A,0), MATCH(Places!O$1,Neighborhoods!$A$1:$C$1,0))</f>
        <v>Williamsburg</v>
      </c>
      <c r="P2316" t="s">
        <v>11822</v>
      </c>
      <c r="Q2316" t="str">
        <f t="shared" si="144"/>
        <v>No</v>
      </c>
      <c r="R2316">
        <v>2</v>
      </c>
      <c r="S2316" t="str">
        <f t="shared" si="145"/>
        <v>Small</v>
      </c>
      <c r="T2316" s="50">
        <v>140</v>
      </c>
      <c r="U2316" s="70">
        <f t="shared" si="146"/>
        <v>0.03</v>
      </c>
      <c r="V2316" s="52">
        <v>5</v>
      </c>
      <c r="W2316" s="52" t="str" cm="1">
        <f t="array" ref="W2316">_xlfn.SWITCH(ROUND(V2316,0),5,"Excellent",4,"Good",3,"Ok","Bad")</f>
        <v>Excellent</v>
      </c>
      <c r="X2316">
        <v>15</v>
      </c>
      <c r="Y2316" t="str">
        <f t="shared" si="147"/>
        <v>No</v>
      </c>
      <c r="Z2316" s="68">
        <v>43268</v>
      </c>
      <c r="AA2316" s="68">
        <v>43863</v>
      </c>
      <c r="AB2316">
        <v>0</v>
      </c>
      <c r="AC2316" t="s">
        <v>15615</v>
      </c>
    </row>
    <row r="2317" spans="1:29" x14ac:dyDescent="0.3">
      <c r="A2317" t="s">
        <v>15266</v>
      </c>
      <c r="B2317">
        <v>2903</v>
      </c>
      <c r="C2317" t="str">
        <f>VLOOKUP($B2317,Hosts!$A:$M,10,0)</f>
        <v>Within a day</v>
      </c>
      <c r="D2317" s="70">
        <f>VLOOKUP($B2317,Hosts!$A:$M,11,0)</f>
        <v>0.91</v>
      </c>
      <c r="E2317" s="70">
        <f>VLOOKUP($B2317,Hosts!$A:$M,12,0)</f>
        <v>0.6</v>
      </c>
      <c r="F2317" t="str">
        <f>VLOOKUP($B2317,Hosts!$A:$M,13,0)</f>
        <v>No</v>
      </c>
      <c r="G2317" t="str">
        <f>INDEX(Hosts!$A:$M, MATCH(Places!$B2317,Hosts!$A:$A,0), MATCH(Places!G$1,Hosts!$A$1:$M$1,0))</f>
        <v>Within a day</v>
      </c>
      <c r="H2317" s="70">
        <f>INDEX(Hosts!$A:$M, MATCH(Places!$B2317,Hosts!$A:$A,0), MATCH(Places!H$1,Hosts!$A$1:$M$1,0))</f>
        <v>0.91</v>
      </c>
      <c r="I2317" s="70">
        <f>INDEX(Hosts!$A:$M, MATCH(Places!$B2317,Hosts!$A:$A,0), MATCH(Places!I$1,Hosts!$A$1:$M$1,0))</f>
        <v>0.6</v>
      </c>
      <c r="J2317" t="str">
        <f>INDEX(Hosts!$A:$M, MATCH(Places!$B2317,Hosts!$A:$A,0), MATCH(Places!J$1,Hosts!$A$1:$M$1,0))</f>
        <v>No</v>
      </c>
      <c r="K2317">
        <v>19</v>
      </c>
      <c r="L2317" t="str">
        <f>VLOOKUP($K2317,Neighborhoods!$A:$C,2,0)</f>
        <v>Manhattan</v>
      </c>
      <c r="M2317" t="str">
        <f>VLOOKUP($K2317,Neighborhoods!$A:$C,3,0)</f>
        <v>Upper East Side</v>
      </c>
      <c r="N2317" t="str">
        <f>INDEX(Neighborhoods!$A:$C, MATCH(Places!$K2317,Neighborhoods!$A:$A,0), MATCH(Places!N$1,Neighborhoods!$A$1:$C$1,0))</f>
        <v>Manhattan</v>
      </c>
      <c r="O2317" t="str">
        <f>INDEX(Neighborhoods!$A:$C, MATCH(Places!$K2317,Neighborhoods!$A:$A,0), MATCH(Places!O$1,Neighborhoods!$A$1:$C$1,0))</f>
        <v>Upper East Side</v>
      </c>
      <c r="P2317" t="s">
        <v>11822</v>
      </c>
      <c r="Q2317" t="str">
        <f t="shared" si="144"/>
        <v>No</v>
      </c>
      <c r="R2317">
        <v>2</v>
      </c>
      <c r="S2317" t="str">
        <f t="shared" si="145"/>
        <v>Small</v>
      </c>
      <c r="T2317" s="50">
        <v>150</v>
      </c>
      <c r="U2317" s="70">
        <f t="shared" si="146"/>
        <v>0.03</v>
      </c>
      <c r="V2317" s="52">
        <v>4.17</v>
      </c>
      <c r="W2317" s="52" t="str" cm="1">
        <f t="array" ref="W2317">_xlfn.SWITCH(ROUND(V2317,0),5,"Excellent",4,"Good",3,"Ok","Bad")</f>
        <v>Good</v>
      </c>
      <c r="X2317">
        <v>6</v>
      </c>
      <c r="Y2317" t="str">
        <f t="shared" si="147"/>
        <v>No</v>
      </c>
      <c r="Z2317" s="68">
        <v>43008</v>
      </c>
      <c r="AA2317" s="68">
        <v>43968</v>
      </c>
      <c r="AB2317">
        <v>365</v>
      </c>
      <c r="AC2317" t="s">
        <v>15615</v>
      </c>
    </row>
    <row r="2318" spans="1:29" x14ac:dyDescent="0.3">
      <c r="A2318" t="s">
        <v>1709</v>
      </c>
      <c r="B2318">
        <v>2722</v>
      </c>
      <c r="C2318" t="str">
        <f>VLOOKUP($B2318,Hosts!$A:$M,10,0)</f>
        <v>Within a day</v>
      </c>
      <c r="D2318" s="70">
        <f>VLOOKUP($B2318,Hosts!$A:$M,11,0)</f>
        <v>1</v>
      </c>
      <c r="E2318" s="70">
        <f>VLOOKUP($B2318,Hosts!$A:$M,12,0)</f>
        <v>1</v>
      </c>
      <c r="F2318" t="str">
        <f>VLOOKUP($B2318,Hosts!$A:$M,13,0)</f>
        <v>No</v>
      </c>
      <c r="G2318" t="str">
        <f>INDEX(Hosts!$A:$M, MATCH(Places!$B2318,Hosts!$A:$A,0), MATCH(Places!G$1,Hosts!$A$1:$M$1,0))</f>
        <v>Within a day</v>
      </c>
      <c r="H2318" s="70">
        <f>INDEX(Hosts!$A:$M, MATCH(Places!$B2318,Hosts!$A:$A,0), MATCH(Places!H$1,Hosts!$A$1:$M$1,0))</f>
        <v>1</v>
      </c>
      <c r="I2318" s="70">
        <f>INDEX(Hosts!$A:$M, MATCH(Places!$B2318,Hosts!$A:$A,0), MATCH(Places!I$1,Hosts!$A$1:$M$1,0))</f>
        <v>1</v>
      </c>
      <c r="J2318" t="str">
        <f>INDEX(Hosts!$A:$M, MATCH(Places!$B2318,Hosts!$A:$A,0), MATCH(Places!J$1,Hosts!$A$1:$M$1,0))</f>
        <v>No</v>
      </c>
      <c r="K2318">
        <v>7</v>
      </c>
      <c r="L2318" t="str">
        <f>VLOOKUP($K2318,Neighborhoods!$A:$C,2,0)</f>
        <v>Brooklyn</v>
      </c>
      <c r="M2318" t="str">
        <f>VLOOKUP($K2318,Neighborhoods!$A:$C,3,0)</f>
        <v>Bedford-Stuyvesant</v>
      </c>
      <c r="N2318" t="str">
        <f>INDEX(Neighborhoods!$A:$C, MATCH(Places!$K2318,Neighborhoods!$A:$A,0), MATCH(Places!N$1,Neighborhoods!$A$1:$C$1,0))</f>
        <v>Brooklyn</v>
      </c>
      <c r="O2318" t="str">
        <f>INDEX(Neighborhoods!$A:$C, MATCH(Places!$K2318,Neighborhoods!$A:$A,0), MATCH(Places!O$1,Neighborhoods!$A$1:$C$1,0))</f>
        <v>Bedford-Stuyvesant</v>
      </c>
      <c r="P2318" t="s">
        <v>11822</v>
      </c>
      <c r="Q2318" t="str">
        <f t="shared" si="144"/>
        <v>No</v>
      </c>
      <c r="R2318">
        <v>6</v>
      </c>
      <c r="S2318" t="str">
        <f t="shared" si="145"/>
        <v>Large</v>
      </c>
      <c r="T2318" s="50">
        <v>116</v>
      </c>
      <c r="U2318" s="70">
        <f t="shared" si="146"/>
        <v>0.03</v>
      </c>
      <c r="V2318" s="52">
        <v>4.91</v>
      </c>
      <c r="W2318" s="52" t="str" cm="1">
        <f t="array" ref="W2318">_xlfn.SWITCH(ROUND(V2318,0),5,"Excellent",4,"Good",3,"Ok","Bad")</f>
        <v>Excellent</v>
      </c>
      <c r="X2318">
        <v>111</v>
      </c>
      <c r="Y2318" t="str">
        <f t="shared" si="147"/>
        <v>Yes</v>
      </c>
      <c r="Z2318" s="68">
        <v>42680</v>
      </c>
      <c r="AA2318" s="68">
        <v>43826</v>
      </c>
      <c r="AB2318">
        <v>170</v>
      </c>
      <c r="AC2318" t="s">
        <v>15615</v>
      </c>
    </row>
    <row r="2319" spans="1:29" x14ac:dyDescent="0.3">
      <c r="A2319" t="s">
        <v>14666</v>
      </c>
      <c r="B2319">
        <v>2378</v>
      </c>
      <c r="C2319" t="str">
        <f>VLOOKUP($B2319,Hosts!$A:$M,10,0)</f>
        <v>Within a few hours</v>
      </c>
      <c r="D2319" s="70">
        <f>VLOOKUP($B2319,Hosts!$A:$M,11,0)</f>
        <v>0.8</v>
      </c>
      <c r="E2319" s="70">
        <f>VLOOKUP($B2319,Hosts!$A:$M,12,0)</f>
        <v>0.67</v>
      </c>
      <c r="F2319" t="str">
        <f>VLOOKUP($B2319,Hosts!$A:$M,13,0)</f>
        <v>No</v>
      </c>
      <c r="G2319" t="str">
        <f>INDEX(Hosts!$A:$M, MATCH(Places!$B2319,Hosts!$A:$A,0), MATCH(Places!G$1,Hosts!$A$1:$M$1,0))</f>
        <v>Within a few hours</v>
      </c>
      <c r="H2319" s="70">
        <f>INDEX(Hosts!$A:$M, MATCH(Places!$B2319,Hosts!$A:$A,0), MATCH(Places!H$1,Hosts!$A$1:$M$1,0))</f>
        <v>0.8</v>
      </c>
      <c r="I2319" s="70">
        <f>INDEX(Hosts!$A:$M, MATCH(Places!$B2319,Hosts!$A:$A,0), MATCH(Places!I$1,Hosts!$A$1:$M$1,0))</f>
        <v>0.67</v>
      </c>
      <c r="J2319" t="str">
        <f>INDEX(Hosts!$A:$M, MATCH(Places!$B2319,Hosts!$A:$A,0), MATCH(Places!J$1,Hosts!$A$1:$M$1,0))</f>
        <v>No</v>
      </c>
      <c r="K2319">
        <v>22</v>
      </c>
      <c r="L2319" t="str">
        <f>VLOOKUP($K2319,Neighborhoods!$A:$C,2,0)</f>
        <v>Queens</v>
      </c>
      <c r="M2319" t="str">
        <f>VLOOKUP($K2319,Neighborhoods!$A:$C,3,0)</f>
        <v>Flushing</v>
      </c>
      <c r="N2319" t="str">
        <f>INDEX(Neighborhoods!$A:$C, MATCH(Places!$K2319,Neighborhoods!$A:$A,0), MATCH(Places!N$1,Neighborhoods!$A$1:$C$1,0))</f>
        <v>Queens</v>
      </c>
      <c r="O2319" t="str">
        <f>INDEX(Neighborhoods!$A:$C, MATCH(Places!$K2319,Neighborhoods!$A:$A,0), MATCH(Places!O$1,Neighborhoods!$A$1:$C$1,0))</f>
        <v>Flushing</v>
      </c>
      <c r="P2319" t="s">
        <v>1</v>
      </c>
      <c r="Q2319" t="str">
        <f t="shared" si="144"/>
        <v>Yes</v>
      </c>
      <c r="R2319">
        <v>2</v>
      </c>
      <c r="S2319" t="str">
        <f t="shared" si="145"/>
        <v>Small</v>
      </c>
      <c r="T2319" s="50">
        <v>33</v>
      </c>
      <c r="U2319" s="70">
        <f t="shared" si="146"/>
        <v>0.03</v>
      </c>
      <c r="V2319" s="52">
        <v>4.32</v>
      </c>
      <c r="W2319" s="52" t="str" cm="1">
        <f t="array" ref="W2319">_xlfn.SWITCH(ROUND(V2319,0),5,"Excellent",4,"Good",3,"Ok","Bad")</f>
        <v>Good</v>
      </c>
      <c r="X2319">
        <v>19</v>
      </c>
      <c r="Y2319" t="str">
        <f t="shared" si="147"/>
        <v>No</v>
      </c>
      <c r="Z2319" s="68">
        <v>42673</v>
      </c>
      <c r="AA2319" s="68">
        <v>43976</v>
      </c>
      <c r="AB2319">
        <v>242</v>
      </c>
      <c r="AC2319" t="s">
        <v>15615</v>
      </c>
    </row>
    <row r="2320" spans="1:29" x14ac:dyDescent="0.3">
      <c r="A2320" t="s">
        <v>14898</v>
      </c>
      <c r="B2320">
        <v>2793</v>
      </c>
      <c r="C2320" t="str">
        <f>VLOOKUP($B2320,Hosts!$A:$M,10,0)</f>
        <v>Within a day</v>
      </c>
      <c r="D2320" s="70">
        <f>VLOOKUP($B2320,Hosts!$A:$M,11,0)</f>
        <v>0.9</v>
      </c>
      <c r="E2320" s="70">
        <f>VLOOKUP($B2320,Hosts!$A:$M,12,0)</f>
        <v>0.99</v>
      </c>
      <c r="F2320" t="str">
        <f>VLOOKUP($B2320,Hosts!$A:$M,13,0)</f>
        <v>Yes</v>
      </c>
      <c r="G2320" t="str">
        <f>INDEX(Hosts!$A:$M, MATCH(Places!$B2320,Hosts!$A:$A,0), MATCH(Places!G$1,Hosts!$A$1:$M$1,0))</f>
        <v>Within a day</v>
      </c>
      <c r="H2320" s="70">
        <f>INDEX(Hosts!$A:$M, MATCH(Places!$B2320,Hosts!$A:$A,0), MATCH(Places!H$1,Hosts!$A$1:$M$1,0))</f>
        <v>0.9</v>
      </c>
      <c r="I2320" s="70">
        <f>INDEX(Hosts!$A:$M, MATCH(Places!$B2320,Hosts!$A:$A,0), MATCH(Places!I$1,Hosts!$A$1:$M$1,0))</f>
        <v>0.99</v>
      </c>
      <c r="J2320" t="str">
        <f>INDEX(Hosts!$A:$M, MATCH(Places!$B2320,Hosts!$A:$A,0), MATCH(Places!J$1,Hosts!$A$1:$M$1,0))</f>
        <v>Yes</v>
      </c>
      <c r="K2320">
        <v>19</v>
      </c>
      <c r="L2320" t="str">
        <f>VLOOKUP($K2320,Neighborhoods!$A:$C,2,0)</f>
        <v>Manhattan</v>
      </c>
      <c r="M2320" t="str">
        <f>VLOOKUP($K2320,Neighborhoods!$A:$C,3,0)</f>
        <v>Upper East Side</v>
      </c>
      <c r="N2320" t="str">
        <f>INDEX(Neighborhoods!$A:$C, MATCH(Places!$K2320,Neighborhoods!$A:$A,0), MATCH(Places!N$1,Neighborhoods!$A$1:$C$1,0))</f>
        <v>Manhattan</v>
      </c>
      <c r="O2320" t="str">
        <f>INDEX(Neighborhoods!$A:$C, MATCH(Places!$K2320,Neighborhoods!$A:$A,0), MATCH(Places!O$1,Neighborhoods!$A$1:$C$1,0))</f>
        <v>Upper East Side</v>
      </c>
      <c r="P2320" t="s">
        <v>11822</v>
      </c>
      <c r="Q2320" t="str">
        <f t="shared" si="144"/>
        <v>No</v>
      </c>
      <c r="R2320">
        <v>3</v>
      </c>
      <c r="S2320" t="str">
        <f t="shared" si="145"/>
        <v>Medium</v>
      </c>
      <c r="T2320" s="50">
        <v>249</v>
      </c>
      <c r="U2320" s="70">
        <f t="shared" si="146"/>
        <v>0.04</v>
      </c>
      <c r="V2320" s="52">
        <v>4.92</v>
      </c>
      <c r="W2320" s="52" t="str" cm="1">
        <f t="array" ref="W2320">_xlfn.SWITCH(ROUND(V2320,0),5,"Excellent",4,"Good",3,"Ok","Bad")</f>
        <v>Excellent</v>
      </c>
      <c r="X2320">
        <v>85</v>
      </c>
      <c r="Y2320" t="str">
        <f t="shared" si="147"/>
        <v>No</v>
      </c>
      <c r="Z2320" s="68">
        <v>42711</v>
      </c>
      <c r="AA2320" s="68">
        <v>43901</v>
      </c>
      <c r="AB2320">
        <v>330</v>
      </c>
      <c r="AC2320" t="s">
        <v>15615</v>
      </c>
    </row>
    <row r="2321" spans="1:29" x14ac:dyDescent="0.3">
      <c r="A2321" t="s">
        <v>1710</v>
      </c>
      <c r="B2321">
        <v>1300</v>
      </c>
      <c r="C2321" t="str">
        <f>VLOOKUP($B2321,Hosts!$A:$M,10,0)</f>
        <v>Within a day</v>
      </c>
      <c r="D2321" s="70">
        <f>VLOOKUP($B2321,Hosts!$A:$M,11,0)</f>
        <v>1</v>
      </c>
      <c r="E2321" s="70">
        <f>VLOOKUP($B2321,Hosts!$A:$M,12,0)</f>
        <v>0.33</v>
      </c>
      <c r="F2321" t="str">
        <f>VLOOKUP($B2321,Hosts!$A:$M,13,0)</f>
        <v>No</v>
      </c>
      <c r="G2321" t="str">
        <f>INDEX(Hosts!$A:$M, MATCH(Places!$B2321,Hosts!$A:$A,0), MATCH(Places!G$1,Hosts!$A$1:$M$1,0))</f>
        <v>Within a day</v>
      </c>
      <c r="H2321" s="70">
        <f>INDEX(Hosts!$A:$M, MATCH(Places!$B2321,Hosts!$A:$A,0), MATCH(Places!H$1,Hosts!$A$1:$M$1,0))</f>
        <v>1</v>
      </c>
      <c r="I2321" s="70">
        <f>INDEX(Hosts!$A:$M, MATCH(Places!$B2321,Hosts!$A:$A,0), MATCH(Places!I$1,Hosts!$A$1:$M$1,0))</f>
        <v>0.33</v>
      </c>
      <c r="J2321" t="str">
        <f>INDEX(Hosts!$A:$M, MATCH(Places!$B2321,Hosts!$A:$A,0), MATCH(Places!J$1,Hosts!$A$1:$M$1,0))</f>
        <v>No</v>
      </c>
      <c r="K2321">
        <v>25</v>
      </c>
      <c r="L2321" t="str">
        <f>VLOOKUP($K2321,Neighborhoods!$A:$C,2,0)</f>
        <v>Queens</v>
      </c>
      <c r="M2321" t="str">
        <f>VLOOKUP($K2321,Neighborhoods!$A:$C,3,0)</f>
        <v>Ridgewood</v>
      </c>
      <c r="N2321" t="str">
        <f>INDEX(Neighborhoods!$A:$C, MATCH(Places!$K2321,Neighborhoods!$A:$A,0), MATCH(Places!N$1,Neighborhoods!$A$1:$C$1,0))</f>
        <v>Queens</v>
      </c>
      <c r="O2321" t="str">
        <f>INDEX(Neighborhoods!$A:$C, MATCH(Places!$K2321,Neighborhoods!$A:$A,0), MATCH(Places!O$1,Neighborhoods!$A$1:$C$1,0))</f>
        <v>Ridgewood</v>
      </c>
      <c r="P2321" t="s">
        <v>11822</v>
      </c>
      <c r="Q2321" t="str">
        <f t="shared" si="144"/>
        <v>No</v>
      </c>
      <c r="R2321">
        <v>4</v>
      </c>
      <c r="S2321" t="str">
        <f t="shared" si="145"/>
        <v>Medium</v>
      </c>
      <c r="T2321" s="50">
        <v>81</v>
      </c>
      <c r="U2321" s="70">
        <f t="shared" si="146"/>
        <v>0.03</v>
      </c>
      <c r="V2321" s="52">
        <v>4.82</v>
      </c>
      <c r="W2321" s="52" t="str" cm="1">
        <f t="array" ref="W2321">_xlfn.SWITCH(ROUND(V2321,0),5,"Excellent",4,"Good",3,"Ok","Bad")</f>
        <v>Excellent</v>
      </c>
      <c r="X2321">
        <v>11</v>
      </c>
      <c r="Y2321" t="str">
        <f t="shared" si="147"/>
        <v>No</v>
      </c>
      <c r="Z2321" s="68">
        <v>42974</v>
      </c>
      <c r="AA2321" s="68">
        <v>43690</v>
      </c>
      <c r="AB2321">
        <v>0</v>
      </c>
      <c r="AC2321" t="s">
        <v>15615</v>
      </c>
    </row>
    <row r="2322" spans="1:29" x14ac:dyDescent="0.3">
      <c r="A2322" t="s">
        <v>1711</v>
      </c>
      <c r="B2322">
        <v>1961</v>
      </c>
      <c r="C2322" t="str">
        <f>VLOOKUP($B2322,Hosts!$A:$M,10,0)</f>
        <v>Within a day</v>
      </c>
      <c r="D2322" s="70">
        <f>VLOOKUP($B2322,Hosts!$A:$M,11,0)</f>
        <v>0.56999999999999995</v>
      </c>
      <c r="E2322" s="70">
        <f>VLOOKUP($B2322,Hosts!$A:$M,12,0)</f>
        <v>0.86</v>
      </c>
      <c r="F2322" t="str">
        <f>VLOOKUP($B2322,Hosts!$A:$M,13,0)</f>
        <v>No</v>
      </c>
      <c r="G2322" t="str">
        <f>INDEX(Hosts!$A:$M, MATCH(Places!$B2322,Hosts!$A:$A,0), MATCH(Places!G$1,Hosts!$A$1:$M$1,0))</f>
        <v>Within a day</v>
      </c>
      <c r="H2322" s="70">
        <f>INDEX(Hosts!$A:$M, MATCH(Places!$B2322,Hosts!$A:$A,0), MATCH(Places!H$1,Hosts!$A$1:$M$1,0))</f>
        <v>0.56999999999999995</v>
      </c>
      <c r="I2322" s="70">
        <f>INDEX(Hosts!$A:$M, MATCH(Places!$B2322,Hosts!$A:$A,0), MATCH(Places!I$1,Hosts!$A$1:$M$1,0))</f>
        <v>0.86</v>
      </c>
      <c r="J2322" t="str">
        <f>INDEX(Hosts!$A:$M, MATCH(Places!$B2322,Hosts!$A:$A,0), MATCH(Places!J$1,Hosts!$A$1:$M$1,0))</f>
        <v>No</v>
      </c>
      <c r="K2322">
        <v>12</v>
      </c>
      <c r="L2322" t="str">
        <f>VLOOKUP($K2322,Neighborhoods!$A:$C,2,0)</f>
        <v>Brooklyn</v>
      </c>
      <c r="M2322" t="str">
        <f>VLOOKUP($K2322,Neighborhoods!$A:$C,3,0)</f>
        <v>Williamsburg</v>
      </c>
      <c r="N2322" t="str">
        <f>INDEX(Neighborhoods!$A:$C, MATCH(Places!$K2322,Neighborhoods!$A:$A,0), MATCH(Places!N$1,Neighborhoods!$A$1:$C$1,0))</f>
        <v>Brooklyn</v>
      </c>
      <c r="O2322" t="str">
        <f>INDEX(Neighborhoods!$A:$C, MATCH(Places!$K2322,Neighborhoods!$A:$A,0), MATCH(Places!O$1,Neighborhoods!$A$1:$C$1,0))</f>
        <v>Williamsburg</v>
      </c>
      <c r="P2322" t="s">
        <v>1</v>
      </c>
      <c r="Q2322" t="str">
        <f t="shared" si="144"/>
        <v>Yes</v>
      </c>
      <c r="R2322">
        <v>2</v>
      </c>
      <c r="S2322" t="str">
        <f t="shared" si="145"/>
        <v>Small</v>
      </c>
      <c r="T2322" s="50">
        <v>75</v>
      </c>
      <c r="U2322" s="70">
        <f t="shared" si="146"/>
        <v>0.03</v>
      </c>
      <c r="V2322" s="52">
        <v>4.83</v>
      </c>
      <c r="W2322" s="52" t="str" cm="1">
        <f t="array" ref="W2322">_xlfn.SWITCH(ROUND(V2322,0),5,"Excellent",4,"Good",3,"Ok","Bad")</f>
        <v>Excellent</v>
      </c>
      <c r="X2322">
        <v>90</v>
      </c>
      <c r="Y2322" t="str">
        <f t="shared" si="147"/>
        <v>No</v>
      </c>
      <c r="Z2322" s="68">
        <v>42708</v>
      </c>
      <c r="AA2322" s="68">
        <v>43877</v>
      </c>
      <c r="AB2322">
        <v>347</v>
      </c>
      <c r="AC2322" t="s">
        <v>15615</v>
      </c>
    </row>
    <row r="2323" spans="1:29" x14ac:dyDescent="0.3">
      <c r="A2323" t="s">
        <v>1712</v>
      </c>
      <c r="B2323">
        <v>413</v>
      </c>
      <c r="C2323" t="str">
        <f>VLOOKUP($B2323,Hosts!$A:$M,10,0)</f>
        <v>Within an hour</v>
      </c>
      <c r="D2323" s="70">
        <f>VLOOKUP($B2323,Hosts!$A:$M,11,0)</f>
        <v>1</v>
      </c>
      <c r="E2323" s="70">
        <f>VLOOKUP($B2323,Hosts!$A:$M,12,0)</f>
        <v>0.99</v>
      </c>
      <c r="F2323" t="str">
        <f>VLOOKUP($B2323,Hosts!$A:$M,13,0)</f>
        <v>No</v>
      </c>
      <c r="G2323" t="str">
        <f>INDEX(Hosts!$A:$M, MATCH(Places!$B2323,Hosts!$A:$A,0), MATCH(Places!G$1,Hosts!$A$1:$M$1,0))</f>
        <v>Within an hour</v>
      </c>
      <c r="H2323" s="70">
        <f>INDEX(Hosts!$A:$M, MATCH(Places!$B2323,Hosts!$A:$A,0), MATCH(Places!H$1,Hosts!$A$1:$M$1,0))</f>
        <v>1</v>
      </c>
      <c r="I2323" s="70">
        <f>INDEX(Hosts!$A:$M, MATCH(Places!$B2323,Hosts!$A:$A,0), MATCH(Places!I$1,Hosts!$A$1:$M$1,0))</f>
        <v>0.99</v>
      </c>
      <c r="J2323" t="str">
        <f>INDEX(Hosts!$A:$M, MATCH(Places!$B2323,Hosts!$A:$A,0), MATCH(Places!J$1,Hosts!$A$1:$M$1,0))</f>
        <v>No</v>
      </c>
      <c r="K2323">
        <v>12</v>
      </c>
      <c r="L2323" t="str">
        <f>VLOOKUP($K2323,Neighborhoods!$A:$C,2,0)</f>
        <v>Brooklyn</v>
      </c>
      <c r="M2323" t="str">
        <f>VLOOKUP($K2323,Neighborhoods!$A:$C,3,0)</f>
        <v>Williamsburg</v>
      </c>
      <c r="N2323" t="str">
        <f>INDEX(Neighborhoods!$A:$C, MATCH(Places!$K2323,Neighborhoods!$A:$A,0), MATCH(Places!N$1,Neighborhoods!$A$1:$C$1,0))</f>
        <v>Brooklyn</v>
      </c>
      <c r="O2323" t="str">
        <f>INDEX(Neighborhoods!$A:$C, MATCH(Places!$K2323,Neighborhoods!$A:$A,0), MATCH(Places!O$1,Neighborhoods!$A$1:$C$1,0))</f>
        <v>Williamsburg</v>
      </c>
      <c r="P2323" t="s">
        <v>1</v>
      </c>
      <c r="Q2323" t="str">
        <f t="shared" si="144"/>
        <v>Yes</v>
      </c>
      <c r="R2323">
        <v>2</v>
      </c>
      <c r="S2323" t="str">
        <f t="shared" si="145"/>
        <v>Small</v>
      </c>
      <c r="T2323" s="50">
        <v>48</v>
      </c>
      <c r="U2323" s="70">
        <f t="shared" si="146"/>
        <v>0.03</v>
      </c>
      <c r="V2323" s="52">
        <v>4.82</v>
      </c>
      <c r="W2323" s="52" t="str" cm="1">
        <f t="array" ref="W2323">_xlfn.SWITCH(ROUND(V2323,0),5,"Excellent",4,"Good",3,"Ok","Bad")</f>
        <v>Excellent</v>
      </c>
      <c r="X2323">
        <v>295</v>
      </c>
      <c r="Y2323" t="str">
        <f t="shared" si="147"/>
        <v>Yes</v>
      </c>
      <c r="Z2323" s="68">
        <v>42674</v>
      </c>
      <c r="AA2323" s="68">
        <v>44046</v>
      </c>
      <c r="AB2323">
        <v>362</v>
      </c>
      <c r="AC2323" t="s">
        <v>15616</v>
      </c>
    </row>
    <row r="2324" spans="1:29" x14ac:dyDescent="0.3">
      <c r="A2324" t="s">
        <v>1713</v>
      </c>
      <c r="B2324">
        <v>413</v>
      </c>
      <c r="C2324" t="str">
        <f>VLOOKUP($B2324,Hosts!$A:$M,10,0)</f>
        <v>Within an hour</v>
      </c>
      <c r="D2324" s="70">
        <f>VLOOKUP($B2324,Hosts!$A:$M,11,0)</f>
        <v>1</v>
      </c>
      <c r="E2324" s="70">
        <f>VLOOKUP($B2324,Hosts!$A:$M,12,0)</f>
        <v>0.99</v>
      </c>
      <c r="F2324" t="str">
        <f>VLOOKUP($B2324,Hosts!$A:$M,13,0)</f>
        <v>No</v>
      </c>
      <c r="G2324" t="str">
        <f>INDEX(Hosts!$A:$M, MATCH(Places!$B2324,Hosts!$A:$A,0), MATCH(Places!G$1,Hosts!$A$1:$M$1,0))</f>
        <v>Within an hour</v>
      </c>
      <c r="H2324" s="70">
        <f>INDEX(Hosts!$A:$M, MATCH(Places!$B2324,Hosts!$A:$A,0), MATCH(Places!H$1,Hosts!$A$1:$M$1,0))</f>
        <v>1</v>
      </c>
      <c r="I2324" s="70">
        <f>INDEX(Hosts!$A:$M, MATCH(Places!$B2324,Hosts!$A:$A,0), MATCH(Places!I$1,Hosts!$A$1:$M$1,0))</f>
        <v>0.99</v>
      </c>
      <c r="J2324" t="str">
        <f>INDEX(Hosts!$A:$M, MATCH(Places!$B2324,Hosts!$A:$A,0), MATCH(Places!J$1,Hosts!$A$1:$M$1,0))</f>
        <v>No</v>
      </c>
      <c r="K2324">
        <v>12</v>
      </c>
      <c r="L2324" t="str">
        <f>VLOOKUP($K2324,Neighborhoods!$A:$C,2,0)</f>
        <v>Brooklyn</v>
      </c>
      <c r="M2324" t="str">
        <f>VLOOKUP($K2324,Neighborhoods!$A:$C,3,0)</f>
        <v>Williamsburg</v>
      </c>
      <c r="N2324" t="str">
        <f>INDEX(Neighborhoods!$A:$C, MATCH(Places!$K2324,Neighborhoods!$A:$A,0), MATCH(Places!N$1,Neighborhoods!$A$1:$C$1,0))</f>
        <v>Brooklyn</v>
      </c>
      <c r="O2324" t="str">
        <f>INDEX(Neighborhoods!$A:$C, MATCH(Places!$K2324,Neighborhoods!$A:$A,0), MATCH(Places!O$1,Neighborhoods!$A$1:$C$1,0))</f>
        <v>Williamsburg</v>
      </c>
      <c r="P2324" t="s">
        <v>1</v>
      </c>
      <c r="Q2324" t="str">
        <f t="shared" si="144"/>
        <v>Yes</v>
      </c>
      <c r="R2324">
        <v>2</v>
      </c>
      <c r="S2324" t="str">
        <f t="shared" si="145"/>
        <v>Small</v>
      </c>
      <c r="T2324" s="50">
        <v>81</v>
      </c>
      <c r="U2324" s="70">
        <f t="shared" si="146"/>
        <v>0.03</v>
      </c>
      <c r="V2324" s="52">
        <v>4.95</v>
      </c>
      <c r="W2324" s="52" t="str" cm="1">
        <f t="array" ref="W2324">_xlfn.SWITCH(ROUND(V2324,0),5,"Excellent",4,"Good",3,"Ok","Bad")</f>
        <v>Excellent</v>
      </c>
      <c r="X2324">
        <v>300</v>
      </c>
      <c r="Y2324" t="str">
        <f t="shared" si="147"/>
        <v>Yes</v>
      </c>
      <c r="Z2324" s="68">
        <v>42671</v>
      </c>
      <c r="AA2324" s="68">
        <v>44020</v>
      </c>
      <c r="AB2324">
        <v>351</v>
      </c>
      <c r="AC2324" t="s">
        <v>15616</v>
      </c>
    </row>
    <row r="2325" spans="1:29" x14ac:dyDescent="0.3">
      <c r="A2325" t="s">
        <v>13342</v>
      </c>
      <c r="B2325">
        <v>1863</v>
      </c>
      <c r="C2325" t="str">
        <f>VLOOKUP($B2325,Hosts!$A:$M,10,0)</f>
        <v>Within a few hours</v>
      </c>
      <c r="D2325" s="70">
        <f>VLOOKUP($B2325,Hosts!$A:$M,11,0)</f>
        <v>1</v>
      </c>
      <c r="E2325" s="70">
        <f>VLOOKUP($B2325,Hosts!$A:$M,12,0)</f>
        <v>0.88</v>
      </c>
      <c r="F2325" t="str">
        <f>VLOOKUP($B2325,Hosts!$A:$M,13,0)</f>
        <v>Yes</v>
      </c>
      <c r="G2325" t="str">
        <f>INDEX(Hosts!$A:$M, MATCH(Places!$B2325,Hosts!$A:$A,0), MATCH(Places!G$1,Hosts!$A$1:$M$1,0))</f>
        <v>Within a few hours</v>
      </c>
      <c r="H2325" s="70">
        <f>INDEX(Hosts!$A:$M, MATCH(Places!$B2325,Hosts!$A:$A,0), MATCH(Places!H$1,Hosts!$A$1:$M$1,0))</f>
        <v>1</v>
      </c>
      <c r="I2325" s="70">
        <f>INDEX(Hosts!$A:$M, MATCH(Places!$B2325,Hosts!$A:$A,0), MATCH(Places!I$1,Hosts!$A$1:$M$1,0))</f>
        <v>0.88</v>
      </c>
      <c r="J2325" t="str">
        <f>INDEX(Hosts!$A:$M, MATCH(Places!$B2325,Hosts!$A:$A,0), MATCH(Places!J$1,Hosts!$A$1:$M$1,0))</f>
        <v>Yes</v>
      </c>
      <c r="K2325">
        <v>16</v>
      </c>
      <c r="L2325" t="str">
        <f>VLOOKUP($K2325,Neighborhoods!$A:$C,2,0)</f>
        <v>Manhattan</v>
      </c>
      <c r="M2325" t="str">
        <f>VLOOKUP($K2325,Neighborhoods!$A:$C,3,0)</f>
        <v>Harlem</v>
      </c>
      <c r="N2325" t="str">
        <f>INDEX(Neighborhoods!$A:$C, MATCH(Places!$K2325,Neighborhoods!$A:$A,0), MATCH(Places!N$1,Neighborhoods!$A$1:$C$1,0))</f>
        <v>Manhattan</v>
      </c>
      <c r="O2325" t="str">
        <f>INDEX(Neighborhoods!$A:$C, MATCH(Places!$K2325,Neighborhoods!$A:$A,0), MATCH(Places!O$1,Neighborhoods!$A$1:$C$1,0))</f>
        <v>Harlem</v>
      </c>
      <c r="P2325" t="s">
        <v>11822</v>
      </c>
      <c r="Q2325" t="str">
        <f t="shared" si="144"/>
        <v>No</v>
      </c>
      <c r="R2325">
        <v>4</v>
      </c>
      <c r="S2325" t="str">
        <f t="shared" si="145"/>
        <v>Medium</v>
      </c>
      <c r="T2325" s="50">
        <v>119</v>
      </c>
      <c r="U2325" s="70">
        <f t="shared" si="146"/>
        <v>0.03</v>
      </c>
      <c r="V2325" s="52">
        <v>4.88</v>
      </c>
      <c r="W2325" s="52" t="str" cm="1">
        <f t="array" ref="W2325">_xlfn.SWITCH(ROUND(V2325,0),5,"Excellent",4,"Good",3,"Ok","Bad")</f>
        <v>Excellent</v>
      </c>
      <c r="X2325">
        <v>34</v>
      </c>
      <c r="Y2325" t="str">
        <f t="shared" si="147"/>
        <v>No</v>
      </c>
      <c r="Z2325" s="68">
        <v>42701</v>
      </c>
      <c r="AA2325" s="68">
        <v>44048</v>
      </c>
      <c r="AB2325">
        <v>15</v>
      </c>
      <c r="AC2325" t="s">
        <v>15615</v>
      </c>
    </row>
    <row r="2326" spans="1:29" x14ac:dyDescent="0.3">
      <c r="A2326" t="s">
        <v>1714</v>
      </c>
      <c r="B2326">
        <v>2891</v>
      </c>
      <c r="C2326" t="str">
        <f>VLOOKUP($B2326,Hosts!$A:$M,10,0)</f>
        <v>Within an hour</v>
      </c>
      <c r="D2326" s="70">
        <f>VLOOKUP($B2326,Hosts!$A:$M,11,0)</f>
        <v>1</v>
      </c>
      <c r="E2326" s="70">
        <f>VLOOKUP($B2326,Hosts!$A:$M,12,0)</f>
        <v>0.88</v>
      </c>
      <c r="F2326" t="str">
        <f>VLOOKUP($B2326,Hosts!$A:$M,13,0)</f>
        <v>Yes</v>
      </c>
      <c r="G2326" t="str">
        <f>INDEX(Hosts!$A:$M, MATCH(Places!$B2326,Hosts!$A:$A,0), MATCH(Places!G$1,Hosts!$A$1:$M$1,0))</f>
        <v>Within an hour</v>
      </c>
      <c r="H2326" s="70">
        <f>INDEX(Hosts!$A:$M, MATCH(Places!$B2326,Hosts!$A:$A,0), MATCH(Places!H$1,Hosts!$A$1:$M$1,0))</f>
        <v>1</v>
      </c>
      <c r="I2326" s="70">
        <f>INDEX(Hosts!$A:$M, MATCH(Places!$B2326,Hosts!$A:$A,0), MATCH(Places!I$1,Hosts!$A$1:$M$1,0))</f>
        <v>0.88</v>
      </c>
      <c r="J2326" t="str">
        <f>INDEX(Hosts!$A:$M, MATCH(Places!$B2326,Hosts!$A:$A,0), MATCH(Places!J$1,Hosts!$A$1:$M$1,0))</f>
        <v>Yes</v>
      </c>
      <c r="K2326">
        <v>19</v>
      </c>
      <c r="L2326" t="str">
        <f>VLOOKUP($K2326,Neighborhoods!$A:$C,2,0)</f>
        <v>Manhattan</v>
      </c>
      <c r="M2326" t="str">
        <f>VLOOKUP($K2326,Neighborhoods!$A:$C,3,0)</f>
        <v>Upper East Side</v>
      </c>
      <c r="N2326" t="str">
        <f>INDEX(Neighborhoods!$A:$C, MATCH(Places!$K2326,Neighborhoods!$A:$A,0), MATCH(Places!N$1,Neighborhoods!$A$1:$C$1,0))</f>
        <v>Manhattan</v>
      </c>
      <c r="O2326" t="str">
        <f>INDEX(Neighborhoods!$A:$C, MATCH(Places!$K2326,Neighborhoods!$A:$A,0), MATCH(Places!O$1,Neighborhoods!$A$1:$C$1,0))</f>
        <v>Upper East Side</v>
      </c>
      <c r="P2326" t="s">
        <v>11822</v>
      </c>
      <c r="Q2326" t="str">
        <f t="shared" si="144"/>
        <v>No</v>
      </c>
      <c r="R2326">
        <v>6</v>
      </c>
      <c r="S2326" t="str">
        <f t="shared" si="145"/>
        <v>Large</v>
      </c>
      <c r="T2326" s="50">
        <v>317</v>
      </c>
      <c r="U2326" s="70">
        <f t="shared" si="146"/>
        <v>0.04</v>
      </c>
      <c r="V2326" s="52">
        <v>4.82</v>
      </c>
      <c r="W2326" s="52" t="str" cm="1">
        <f t="array" ref="W2326">_xlfn.SWITCH(ROUND(V2326,0),5,"Excellent",4,"Good",3,"Ok","Bad")</f>
        <v>Excellent</v>
      </c>
      <c r="X2326">
        <v>72</v>
      </c>
      <c r="Y2326" t="str">
        <f t="shared" si="147"/>
        <v>No</v>
      </c>
      <c r="Z2326" s="68">
        <v>42681</v>
      </c>
      <c r="AA2326" s="68">
        <v>43832</v>
      </c>
      <c r="AB2326">
        <v>345</v>
      </c>
      <c r="AC2326" t="s">
        <v>15616</v>
      </c>
    </row>
    <row r="2327" spans="1:29" x14ac:dyDescent="0.3">
      <c r="A2327" t="s">
        <v>1715</v>
      </c>
      <c r="B2327">
        <v>3048</v>
      </c>
      <c r="C2327" t="str">
        <f>VLOOKUP($B2327,Hosts!$A:$M,10,0)</f>
        <v>Within an hour</v>
      </c>
      <c r="D2327" s="70">
        <f>VLOOKUP($B2327,Hosts!$A:$M,11,0)</f>
        <v>1</v>
      </c>
      <c r="E2327" s="70">
        <f>VLOOKUP($B2327,Hosts!$A:$M,12,0)</f>
        <v>1</v>
      </c>
      <c r="F2327" t="str">
        <f>VLOOKUP($B2327,Hosts!$A:$M,13,0)</f>
        <v>Yes</v>
      </c>
      <c r="G2327" t="str">
        <f>INDEX(Hosts!$A:$M, MATCH(Places!$B2327,Hosts!$A:$A,0), MATCH(Places!G$1,Hosts!$A$1:$M$1,0))</f>
        <v>Within an hour</v>
      </c>
      <c r="H2327" s="70">
        <f>INDEX(Hosts!$A:$M, MATCH(Places!$B2327,Hosts!$A:$A,0), MATCH(Places!H$1,Hosts!$A$1:$M$1,0))</f>
        <v>1</v>
      </c>
      <c r="I2327" s="70">
        <f>INDEX(Hosts!$A:$M, MATCH(Places!$B2327,Hosts!$A:$A,0), MATCH(Places!I$1,Hosts!$A$1:$M$1,0))</f>
        <v>1</v>
      </c>
      <c r="J2327" t="str">
        <f>INDEX(Hosts!$A:$M, MATCH(Places!$B2327,Hosts!$A:$A,0), MATCH(Places!J$1,Hosts!$A$1:$M$1,0))</f>
        <v>Yes</v>
      </c>
      <c r="K2327">
        <v>7</v>
      </c>
      <c r="L2327" t="str">
        <f>VLOOKUP($K2327,Neighborhoods!$A:$C,2,0)</f>
        <v>Brooklyn</v>
      </c>
      <c r="M2327" t="str">
        <f>VLOOKUP($K2327,Neighborhoods!$A:$C,3,0)</f>
        <v>Bedford-Stuyvesant</v>
      </c>
      <c r="N2327" t="str">
        <f>INDEX(Neighborhoods!$A:$C, MATCH(Places!$K2327,Neighborhoods!$A:$A,0), MATCH(Places!N$1,Neighborhoods!$A$1:$C$1,0))</f>
        <v>Brooklyn</v>
      </c>
      <c r="O2327" t="str">
        <f>INDEX(Neighborhoods!$A:$C, MATCH(Places!$K2327,Neighborhoods!$A:$A,0), MATCH(Places!O$1,Neighborhoods!$A$1:$C$1,0))</f>
        <v>Bedford-Stuyvesant</v>
      </c>
      <c r="P2327" t="s">
        <v>11822</v>
      </c>
      <c r="Q2327" t="str">
        <f t="shared" si="144"/>
        <v>No</v>
      </c>
      <c r="R2327">
        <v>8</v>
      </c>
      <c r="S2327" t="str">
        <f t="shared" si="145"/>
        <v>Large</v>
      </c>
      <c r="T2327" s="50">
        <v>182</v>
      </c>
      <c r="U2327" s="70">
        <f t="shared" si="146"/>
        <v>0.03</v>
      </c>
      <c r="V2327" s="52">
        <v>4.84</v>
      </c>
      <c r="W2327" s="52" t="str" cm="1">
        <f t="array" ref="W2327">_xlfn.SWITCH(ROUND(V2327,0),5,"Excellent",4,"Good",3,"Ok","Bad")</f>
        <v>Excellent</v>
      </c>
      <c r="X2327">
        <v>102</v>
      </c>
      <c r="Y2327" t="str">
        <f t="shared" si="147"/>
        <v>Yes</v>
      </c>
      <c r="Z2327" s="68">
        <v>42701</v>
      </c>
      <c r="AA2327" s="68">
        <v>44031</v>
      </c>
      <c r="AB2327">
        <v>365</v>
      </c>
      <c r="AC2327" t="s">
        <v>15615</v>
      </c>
    </row>
    <row r="2328" spans="1:29" x14ac:dyDescent="0.3">
      <c r="A2328" t="s">
        <v>13429</v>
      </c>
      <c r="B2328">
        <v>1260</v>
      </c>
      <c r="C2328" t="str">
        <f>VLOOKUP($B2328,Hosts!$A:$M,10,0)</f>
        <v>Within an hour</v>
      </c>
      <c r="D2328" s="70">
        <f>VLOOKUP($B2328,Hosts!$A:$M,11,0)</f>
        <v>1</v>
      </c>
      <c r="E2328" s="70">
        <f>VLOOKUP($B2328,Hosts!$A:$M,12,0)</f>
        <v>0.5</v>
      </c>
      <c r="F2328" t="str">
        <f>VLOOKUP($B2328,Hosts!$A:$M,13,0)</f>
        <v>No</v>
      </c>
      <c r="G2328" t="str">
        <f>INDEX(Hosts!$A:$M, MATCH(Places!$B2328,Hosts!$A:$A,0), MATCH(Places!G$1,Hosts!$A$1:$M$1,0))</f>
        <v>Within an hour</v>
      </c>
      <c r="H2328" s="70">
        <f>INDEX(Hosts!$A:$M, MATCH(Places!$B2328,Hosts!$A:$A,0), MATCH(Places!H$1,Hosts!$A$1:$M$1,0))</f>
        <v>1</v>
      </c>
      <c r="I2328" s="70">
        <f>INDEX(Hosts!$A:$M, MATCH(Places!$B2328,Hosts!$A:$A,0), MATCH(Places!I$1,Hosts!$A$1:$M$1,0))</f>
        <v>0.5</v>
      </c>
      <c r="J2328" t="str">
        <f>INDEX(Hosts!$A:$M, MATCH(Places!$B2328,Hosts!$A:$A,0), MATCH(Places!J$1,Hosts!$A$1:$M$1,0))</f>
        <v>No</v>
      </c>
      <c r="K2328">
        <v>7</v>
      </c>
      <c r="L2328" t="str">
        <f>VLOOKUP($K2328,Neighborhoods!$A:$C,2,0)</f>
        <v>Brooklyn</v>
      </c>
      <c r="M2328" t="str">
        <f>VLOOKUP($K2328,Neighborhoods!$A:$C,3,0)</f>
        <v>Bedford-Stuyvesant</v>
      </c>
      <c r="N2328" t="str">
        <f>INDEX(Neighborhoods!$A:$C, MATCH(Places!$K2328,Neighborhoods!$A:$A,0), MATCH(Places!N$1,Neighborhoods!$A$1:$C$1,0))</f>
        <v>Brooklyn</v>
      </c>
      <c r="O2328" t="str">
        <f>INDEX(Neighborhoods!$A:$C, MATCH(Places!$K2328,Neighborhoods!$A:$A,0), MATCH(Places!O$1,Neighborhoods!$A$1:$C$1,0))</f>
        <v>Bedford-Stuyvesant</v>
      </c>
      <c r="P2328" t="s">
        <v>1</v>
      </c>
      <c r="Q2328" t="str">
        <f t="shared" si="144"/>
        <v>Yes</v>
      </c>
      <c r="R2328">
        <v>1</v>
      </c>
      <c r="S2328" t="str">
        <f t="shared" si="145"/>
        <v>Small</v>
      </c>
      <c r="T2328" s="50">
        <v>69</v>
      </c>
      <c r="U2328" s="70">
        <f t="shared" si="146"/>
        <v>0.03</v>
      </c>
      <c r="V2328" s="52">
        <v>4.78</v>
      </c>
      <c r="W2328" s="52" t="str" cm="1">
        <f t="array" ref="W2328">_xlfn.SWITCH(ROUND(V2328,0),5,"Excellent",4,"Good",3,"Ok","Bad")</f>
        <v>Excellent</v>
      </c>
      <c r="X2328">
        <v>9</v>
      </c>
      <c r="Y2328" t="str">
        <f t="shared" si="147"/>
        <v>No</v>
      </c>
      <c r="Z2328" s="68">
        <v>42681</v>
      </c>
      <c r="AA2328" s="68">
        <v>43611</v>
      </c>
      <c r="AB2328">
        <v>132</v>
      </c>
      <c r="AC2328" t="s">
        <v>15615</v>
      </c>
    </row>
    <row r="2329" spans="1:29" x14ac:dyDescent="0.3">
      <c r="A2329" t="s">
        <v>1716</v>
      </c>
      <c r="B2329">
        <v>2279</v>
      </c>
      <c r="C2329" t="str">
        <f>VLOOKUP($B2329,Hosts!$A:$M,10,0)</f>
        <v>Within a day</v>
      </c>
      <c r="D2329" s="70">
        <f>VLOOKUP($B2329,Hosts!$A:$M,11,0)</f>
        <v>1</v>
      </c>
      <c r="E2329" s="70">
        <f>VLOOKUP($B2329,Hosts!$A:$M,12,0)</f>
        <v>0.31</v>
      </c>
      <c r="F2329" t="str">
        <f>VLOOKUP($B2329,Hosts!$A:$M,13,0)</f>
        <v>No</v>
      </c>
      <c r="G2329" t="str">
        <f>INDEX(Hosts!$A:$M, MATCH(Places!$B2329,Hosts!$A:$A,0), MATCH(Places!G$1,Hosts!$A$1:$M$1,0))</f>
        <v>Within a day</v>
      </c>
      <c r="H2329" s="70">
        <f>INDEX(Hosts!$A:$M, MATCH(Places!$B2329,Hosts!$A:$A,0), MATCH(Places!H$1,Hosts!$A$1:$M$1,0))</f>
        <v>1</v>
      </c>
      <c r="I2329" s="70">
        <f>INDEX(Hosts!$A:$M, MATCH(Places!$B2329,Hosts!$A:$A,0), MATCH(Places!I$1,Hosts!$A$1:$M$1,0))</f>
        <v>0.31</v>
      </c>
      <c r="J2329" t="str">
        <f>INDEX(Hosts!$A:$M, MATCH(Places!$B2329,Hosts!$A:$A,0), MATCH(Places!J$1,Hosts!$A$1:$M$1,0))</f>
        <v>No</v>
      </c>
      <c r="K2329">
        <v>7</v>
      </c>
      <c r="L2329" t="str">
        <f>VLOOKUP($K2329,Neighborhoods!$A:$C,2,0)</f>
        <v>Brooklyn</v>
      </c>
      <c r="M2329" t="str">
        <f>VLOOKUP($K2329,Neighborhoods!$A:$C,3,0)</f>
        <v>Bedford-Stuyvesant</v>
      </c>
      <c r="N2329" t="str">
        <f>INDEX(Neighborhoods!$A:$C, MATCH(Places!$K2329,Neighborhoods!$A:$A,0), MATCH(Places!N$1,Neighborhoods!$A$1:$C$1,0))</f>
        <v>Brooklyn</v>
      </c>
      <c r="O2329" t="str">
        <f>INDEX(Neighborhoods!$A:$C, MATCH(Places!$K2329,Neighborhoods!$A:$A,0), MATCH(Places!O$1,Neighborhoods!$A$1:$C$1,0))</f>
        <v>Bedford-Stuyvesant</v>
      </c>
      <c r="P2329" t="s">
        <v>11822</v>
      </c>
      <c r="Q2329" t="str">
        <f t="shared" si="144"/>
        <v>No</v>
      </c>
      <c r="R2329">
        <v>2</v>
      </c>
      <c r="S2329" t="str">
        <f t="shared" si="145"/>
        <v>Small</v>
      </c>
      <c r="T2329" s="50">
        <v>95</v>
      </c>
      <c r="U2329" s="70">
        <f t="shared" si="146"/>
        <v>0.03</v>
      </c>
      <c r="V2329" s="52">
        <v>4.74</v>
      </c>
      <c r="W2329" s="52" t="str" cm="1">
        <f t="array" ref="W2329">_xlfn.SWITCH(ROUND(V2329,0),5,"Excellent",4,"Good",3,"Ok","Bad")</f>
        <v>Excellent</v>
      </c>
      <c r="X2329">
        <v>27</v>
      </c>
      <c r="Y2329" t="str">
        <f t="shared" si="147"/>
        <v>No</v>
      </c>
      <c r="Z2329" s="68">
        <v>43324</v>
      </c>
      <c r="AA2329" s="68">
        <v>44041</v>
      </c>
      <c r="AB2329">
        <v>19</v>
      </c>
      <c r="AC2329" t="s">
        <v>15615</v>
      </c>
    </row>
    <row r="2330" spans="1:29" x14ac:dyDescent="0.3">
      <c r="A2330" t="s">
        <v>1717</v>
      </c>
      <c r="B2330">
        <v>3051</v>
      </c>
      <c r="C2330" t="str">
        <f>VLOOKUP($B2330,Hosts!$A:$M,10,0)</f>
        <v>A few days or more</v>
      </c>
      <c r="D2330" s="70">
        <f>VLOOKUP($B2330,Hosts!$A:$M,11,0)</f>
        <v>0</v>
      </c>
      <c r="E2330" s="70">
        <f>VLOOKUP($B2330,Hosts!$A:$M,12,0)</f>
        <v>1</v>
      </c>
      <c r="F2330" t="str">
        <f>VLOOKUP($B2330,Hosts!$A:$M,13,0)</f>
        <v>No</v>
      </c>
      <c r="G2330" t="str">
        <f>INDEX(Hosts!$A:$M, MATCH(Places!$B2330,Hosts!$A:$A,0), MATCH(Places!G$1,Hosts!$A$1:$M$1,0))</f>
        <v>A few days or more</v>
      </c>
      <c r="H2330" s="70">
        <f>INDEX(Hosts!$A:$M, MATCH(Places!$B2330,Hosts!$A:$A,0), MATCH(Places!H$1,Hosts!$A$1:$M$1,0))</f>
        <v>0</v>
      </c>
      <c r="I2330" s="70">
        <f>INDEX(Hosts!$A:$M, MATCH(Places!$B2330,Hosts!$A:$A,0), MATCH(Places!I$1,Hosts!$A$1:$M$1,0))</f>
        <v>1</v>
      </c>
      <c r="J2330" t="str">
        <f>INDEX(Hosts!$A:$M, MATCH(Places!$B2330,Hosts!$A:$A,0), MATCH(Places!J$1,Hosts!$A$1:$M$1,0))</f>
        <v>No</v>
      </c>
      <c r="K2330">
        <v>14</v>
      </c>
      <c r="L2330" t="str">
        <f>VLOOKUP($K2330,Neighborhoods!$A:$C,2,0)</f>
        <v>Manhattan</v>
      </c>
      <c r="M2330" t="str">
        <f>VLOOKUP($K2330,Neighborhoods!$A:$C,3,0)</f>
        <v>East Harlem</v>
      </c>
      <c r="N2330" t="str">
        <f>INDEX(Neighborhoods!$A:$C, MATCH(Places!$K2330,Neighborhoods!$A:$A,0), MATCH(Places!N$1,Neighborhoods!$A$1:$C$1,0))</f>
        <v>Manhattan</v>
      </c>
      <c r="O2330" t="str">
        <f>INDEX(Neighborhoods!$A:$C, MATCH(Places!$K2330,Neighborhoods!$A:$A,0), MATCH(Places!O$1,Neighborhoods!$A$1:$C$1,0))</f>
        <v>East Harlem</v>
      </c>
      <c r="P2330" t="s">
        <v>1</v>
      </c>
      <c r="Q2330" t="str">
        <f t="shared" si="144"/>
        <v>Yes</v>
      </c>
      <c r="R2330">
        <v>2</v>
      </c>
      <c r="S2330" t="str">
        <f t="shared" si="145"/>
        <v>Small</v>
      </c>
      <c r="T2330" s="50">
        <v>57</v>
      </c>
      <c r="U2330" s="70">
        <f t="shared" si="146"/>
        <v>0.03</v>
      </c>
      <c r="V2330" s="52">
        <v>4.5999999999999996</v>
      </c>
      <c r="W2330" s="52" t="str" cm="1">
        <f t="array" ref="W2330">_xlfn.SWITCH(ROUND(V2330,0),5,"Excellent",4,"Good",3,"Ok","Bad")</f>
        <v>Excellent</v>
      </c>
      <c r="X2330">
        <v>20</v>
      </c>
      <c r="Y2330" t="str">
        <f t="shared" si="147"/>
        <v>No</v>
      </c>
      <c r="Z2330" s="68">
        <v>42745</v>
      </c>
      <c r="AA2330" s="68">
        <v>43261</v>
      </c>
      <c r="AB2330">
        <v>0</v>
      </c>
      <c r="AC2330" t="s">
        <v>15615</v>
      </c>
    </row>
    <row r="2331" spans="1:29" x14ac:dyDescent="0.3">
      <c r="A2331" t="s">
        <v>13986</v>
      </c>
      <c r="B2331">
        <v>728</v>
      </c>
      <c r="C2331" t="str">
        <f>VLOOKUP($B2331,Hosts!$A:$M,10,0)</f>
        <v>Within a few hours</v>
      </c>
      <c r="D2331" s="70">
        <f>VLOOKUP($B2331,Hosts!$A:$M,11,0)</f>
        <v>1</v>
      </c>
      <c r="E2331" s="70">
        <f>VLOOKUP($B2331,Hosts!$A:$M,12,0)</f>
        <v>0.94</v>
      </c>
      <c r="F2331" t="str">
        <f>VLOOKUP($B2331,Hosts!$A:$M,13,0)</f>
        <v>Yes</v>
      </c>
      <c r="G2331" t="str">
        <f>INDEX(Hosts!$A:$M, MATCH(Places!$B2331,Hosts!$A:$A,0), MATCH(Places!G$1,Hosts!$A$1:$M$1,0))</f>
        <v>Within a few hours</v>
      </c>
      <c r="H2331" s="70">
        <f>INDEX(Hosts!$A:$M, MATCH(Places!$B2331,Hosts!$A:$A,0), MATCH(Places!H$1,Hosts!$A$1:$M$1,0))</f>
        <v>1</v>
      </c>
      <c r="I2331" s="70">
        <f>INDEX(Hosts!$A:$M, MATCH(Places!$B2331,Hosts!$A:$A,0), MATCH(Places!I$1,Hosts!$A$1:$M$1,0))</f>
        <v>0.94</v>
      </c>
      <c r="J2331" t="str">
        <f>INDEX(Hosts!$A:$M, MATCH(Places!$B2331,Hosts!$A:$A,0), MATCH(Places!J$1,Hosts!$A$1:$M$1,0))</f>
        <v>Yes</v>
      </c>
      <c r="K2331">
        <v>14</v>
      </c>
      <c r="L2331" t="str">
        <f>VLOOKUP($K2331,Neighborhoods!$A:$C,2,0)</f>
        <v>Manhattan</v>
      </c>
      <c r="M2331" t="str">
        <f>VLOOKUP($K2331,Neighborhoods!$A:$C,3,0)</f>
        <v>East Harlem</v>
      </c>
      <c r="N2331" t="str">
        <f>INDEX(Neighborhoods!$A:$C, MATCH(Places!$K2331,Neighborhoods!$A:$A,0), MATCH(Places!N$1,Neighborhoods!$A$1:$C$1,0))</f>
        <v>Manhattan</v>
      </c>
      <c r="O2331" t="str">
        <f>INDEX(Neighborhoods!$A:$C, MATCH(Places!$K2331,Neighborhoods!$A:$A,0), MATCH(Places!O$1,Neighborhoods!$A$1:$C$1,0))</f>
        <v>East Harlem</v>
      </c>
      <c r="P2331" t="s">
        <v>1</v>
      </c>
      <c r="Q2331" t="str">
        <f t="shared" si="144"/>
        <v>Yes</v>
      </c>
      <c r="R2331">
        <v>2</v>
      </c>
      <c r="S2331" t="str">
        <f t="shared" si="145"/>
        <v>Small</v>
      </c>
      <c r="T2331" s="50">
        <v>90</v>
      </c>
      <c r="U2331" s="70">
        <f t="shared" si="146"/>
        <v>0.03</v>
      </c>
      <c r="V2331" s="52">
        <v>4.76</v>
      </c>
      <c r="W2331" s="52" t="str" cm="1">
        <f t="array" ref="W2331">_xlfn.SWITCH(ROUND(V2331,0),5,"Excellent",4,"Good",3,"Ok","Bad")</f>
        <v>Excellent</v>
      </c>
      <c r="X2331">
        <v>74</v>
      </c>
      <c r="Y2331" t="str">
        <f t="shared" si="147"/>
        <v>No</v>
      </c>
      <c r="Z2331" s="68">
        <v>42784</v>
      </c>
      <c r="AA2331" s="68">
        <v>43989</v>
      </c>
      <c r="AB2331">
        <v>179</v>
      </c>
      <c r="AC2331" t="s">
        <v>15615</v>
      </c>
    </row>
    <row r="2332" spans="1:29" x14ac:dyDescent="0.3">
      <c r="A2332" t="s">
        <v>15592</v>
      </c>
      <c r="B2332">
        <v>3052</v>
      </c>
      <c r="C2332" t="str">
        <f>VLOOKUP($B2332,Hosts!$A:$M,10,0)</f>
        <v>Within an hour</v>
      </c>
      <c r="D2332" s="70">
        <f>VLOOKUP($B2332,Hosts!$A:$M,11,0)</f>
        <v>1</v>
      </c>
      <c r="E2332" s="70">
        <f>VLOOKUP($B2332,Hosts!$A:$M,12,0)</f>
        <v>0.97</v>
      </c>
      <c r="F2332" t="str">
        <f>VLOOKUP($B2332,Hosts!$A:$M,13,0)</f>
        <v>Yes</v>
      </c>
      <c r="G2332" t="str">
        <f>INDEX(Hosts!$A:$M, MATCH(Places!$B2332,Hosts!$A:$A,0), MATCH(Places!G$1,Hosts!$A$1:$M$1,0))</f>
        <v>Within an hour</v>
      </c>
      <c r="H2332" s="70">
        <f>INDEX(Hosts!$A:$M, MATCH(Places!$B2332,Hosts!$A:$A,0), MATCH(Places!H$1,Hosts!$A$1:$M$1,0))</f>
        <v>1</v>
      </c>
      <c r="I2332" s="70">
        <f>INDEX(Hosts!$A:$M, MATCH(Places!$B2332,Hosts!$A:$A,0), MATCH(Places!I$1,Hosts!$A$1:$M$1,0))</f>
        <v>0.97</v>
      </c>
      <c r="J2332" t="str">
        <f>INDEX(Hosts!$A:$M, MATCH(Places!$B2332,Hosts!$A:$A,0), MATCH(Places!J$1,Hosts!$A$1:$M$1,0))</f>
        <v>Yes</v>
      </c>
      <c r="K2332">
        <v>7</v>
      </c>
      <c r="L2332" t="str">
        <f>VLOOKUP($K2332,Neighborhoods!$A:$C,2,0)</f>
        <v>Brooklyn</v>
      </c>
      <c r="M2332" t="str">
        <f>VLOOKUP($K2332,Neighborhoods!$A:$C,3,0)</f>
        <v>Bedford-Stuyvesant</v>
      </c>
      <c r="N2332" t="str">
        <f>INDEX(Neighborhoods!$A:$C, MATCH(Places!$K2332,Neighborhoods!$A:$A,0), MATCH(Places!N$1,Neighborhoods!$A$1:$C$1,0))</f>
        <v>Brooklyn</v>
      </c>
      <c r="O2332" t="str">
        <f>INDEX(Neighborhoods!$A:$C, MATCH(Places!$K2332,Neighborhoods!$A:$A,0), MATCH(Places!O$1,Neighborhoods!$A$1:$C$1,0))</f>
        <v>Bedford-Stuyvesant</v>
      </c>
      <c r="P2332" t="s">
        <v>1</v>
      </c>
      <c r="Q2332" t="str">
        <f t="shared" si="144"/>
        <v>Yes</v>
      </c>
      <c r="R2332">
        <v>2</v>
      </c>
      <c r="S2332" t="str">
        <f t="shared" si="145"/>
        <v>Small</v>
      </c>
      <c r="T2332" s="50">
        <v>55</v>
      </c>
      <c r="U2332" s="70">
        <f t="shared" si="146"/>
        <v>0.03</v>
      </c>
      <c r="V2332" s="52">
        <v>4.8899999999999997</v>
      </c>
      <c r="W2332" s="52" t="str" cm="1">
        <f t="array" ref="W2332">_xlfn.SWITCH(ROUND(V2332,0),5,"Excellent",4,"Good",3,"Ok","Bad")</f>
        <v>Excellent</v>
      </c>
      <c r="X2332">
        <v>232</v>
      </c>
      <c r="Y2332" t="str">
        <f t="shared" si="147"/>
        <v>Yes</v>
      </c>
      <c r="Z2332" s="68">
        <v>42682</v>
      </c>
      <c r="AA2332" s="68">
        <v>44038</v>
      </c>
      <c r="AB2332">
        <v>46</v>
      </c>
      <c r="AC2332" t="s">
        <v>15615</v>
      </c>
    </row>
    <row r="2333" spans="1:29" x14ac:dyDescent="0.3">
      <c r="A2333" t="s">
        <v>15319</v>
      </c>
      <c r="B2333">
        <v>3052</v>
      </c>
      <c r="C2333" t="str">
        <f>VLOOKUP($B2333,Hosts!$A:$M,10,0)</f>
        <v>Within an hour</v>
      </c>
      <c r="D2333" s="70">
        <f>VLOOKUP($B2333,Hosts!$A:$M,11,0)</f>
        <v>1</v>
      </c>
      <c r="E2333" s="70">
        <f>VLOOKUP($B2333,Hosts!$A:$M,12,0)</f>
        <v>0.97</v>
      </c>
      <c r="F2333" t="str">
        <f>VLOOKUP($B2333,Hosts!$A:$M,13,0)</f>
        <v>Yes</v>
      </c>
      <c r="G2333" t="str">
        <f>INDEX(Hosts!$A:$M, MATCH(Places!$B2333,Hosts!$A:$A,0), MATCH(Places!G$1,Hosts!$A$1:$M$1,0))</f>
        <v>Within an hour</v>
      </c>
      <c r="H2333" s="70">
        <f>INDEX(Hosts!$A:$M, MATCH(Places!$B2333,Hosts!$A:$A,0), MATCH(Places!H$1,Hosts!$A$1:$M$1,0))</f>
        <v>1</v>
      </c>
      <c r="I2333" s="70">
        <f>INDEX(Hosts!$A:$M, MATCH(Places!$B2333,Hosts!$A:$A,0), MATCH(Places!I$1,Hosts!$A$1:$M$1,0))</f>
        <v>0.97</v>
      </c>
      <c r="J2333" t="str">
        <f>INDEX(Hosts!$A:$M, MATCH(Places!$B2333,Hosts!$A:$A,0), MATCH(Places!J$1,Hosts!$A$1:$M$1,0))</f>
        <v>Yes</v>
      </c>
      <c r="K2333">
        <v>7</v>
      </c>
      <c r="L2333" t="str">
        <f>VLOOKUP($K2333,Neighborhoods!$A:$C,2,0)</f>
        <v>Brooklyn</v>
      </c>
      <c r="M2333" t="str">
        <f>VLOOKUP($K2333,Neighborhoods!$A:$C,3,0)</f>
        <v>Bedford-Stuyvesant</v>
      </c>
      <c r="N2333" t="str">
        <f>INDEX(Neighborhoods!$A:$C, MATCH(Places!$K2333,Neighborhoods!$A:$A,0), MATCH(Places!N$1,Neighborhoods!$A$1:$C$1,0))</f>
        <v>Brooklyn</v>
      </c>
      <c r="O2333" t="str">
        <f>INDEX(Neighborhoods!$A:$C, MATCH(Places!$K2333,Neighborhoods!$A:$A,0), MATCH(Places!O$1,Neighborhoods!$A$1:$C$1,0))</f>
        <v>Bedford-Stuyvesant</v>
      </c>
      <c r="P2333" t="s">
        <v>1</v>
      </c>
      <c r="Q2333" t="str">
        <f t="shared" si="144"/>
        <v>Yes</v>
      </c>
      <c r="R2333">
        <v>2</v>
      </c>
      <c r="S2333" t="str">
        <f t="shared" si="145"/>
        <v>Small</v>
      </c>
      <c r="T2333" s="50">
        <v>55</v>
      </c>
      <c r="U2333" s="70">
        <f t="shared" si="146"/>
        <v>0.03</v>
      </c>
      <c r="V2333" s="52">
        <v>4.97</v>
      </c>
      <c r="W2333" s="52" t="str" cm="1">
        <f t="array" ref="W2333">_xlfn.SWITCH(ROUND(V2333,0),5,"Excellent",4,"Good",3,"Ok","Bad")</f>
        <v>Excellent</v>
      </c>
      <c r="X2333">
        <v>206</v>
      </c>
      <c r="Y2333" t="str">
        <f t="shared" si="147"/>
        <v>Yes</v>
      </c>
      <c r="Z2333" s="68">
        <v>42681</v>
      </c>
      <c r="AA2333" s="68">
        <v>44044</v>
      </c>
      <c r="AB2333">
        <v>45</v>
      </c>
      <c r="AC2333" t="s">
        <v>15615</v>
      </c>
    </row>
    <row r="2334" spans="1:29" x14ac:dyDescent="0.3">
      <c r="A2334" t="s">
        <v>1718</v>
      </c>
      <c r="B2334">
        <v>1512</v>
      </c>
      <c r="C2334" t="str">
        <f>VLOOKUP($B2334,Hosts!$A:$M,10,0)</f>
        <v>Within a few hours</v>
      </c>
      <c r="D2334" s="70">
        <f>VLOOKUP($B2334,Hosts!$A:$M,11,0)</f>
        <v>1</v>
      </c>
      <c r="E2334" s="70">
        <f>VLOOKUP($B2334,Hosts!$A:$M,12,0)</f>
        <v>0.86</v>
      </c>
      <c r="F2334" t="str">
        <f>VLOOKUP($B2334,Hosts!$A:$M,13,0)</f>
        <v>Yes</v>
      </c>
      <c r="G2334" t="str">
        <f>INDEX(Hosts!$A:$M, MATCH(Places!$B2334,Hosts!$A:$A,0), MATCH(Places!G$1,Hosts!$A$1:$M$1,0))</f>
        <v>Within a few hours</v>
      </c>
      <c r="H2334" s="70">
        <f>INDEX(Hosts!$A:$M, MATCH(Places!$B2334,Hosts!$A:$A,0), MATCH(Places!H$1,Hosts!$A$1:$M$1,0))</f>
        <v>1</v>
      </c>
      <c r="I2334" s="70">
        <f>INDEX(Hosts!$A:$M, MATCH(Places!$B2334,Hosts!$A:$A,0), MATCH(Places!I$1,Hosts!$A$1:$M$1,0))</f>
        <v>0.86</v>
      </c>
      <c r="J2334" t="str">
        <f>INDEX(Hosts!$A:$M, MATCH(Places!$B2334,Hosts!$A:$A,0), MATCH(Places!J$1,Hosts!$A$1:$M$1,0))</f>
        <v>Yes</v>
      </c>
      <c r="K2334">
        <v>8</v>
      </c>
      <c r="L2334" t="str">
        <f>VLOOKUP($K2334,Neighborhoods!$A:$C,2,0)</f>
        <v>Brooklyn</v>
      </c>
      <c r="M2334" t="str">
        <f>VLOOKUP($K2334,Neighborhoods!$A:$C,3,0)</f>
        <v>Bushwick</v>
      </c>
      <c r="N2334" t="str">
        <f>INDEX(Neighborhoods!$A:$C, MATCH(Places!$K2334,Neighborhoods!$A:$A,0), MATCH(Places!N$1,Neighborhoods!$A$1:$C$1,0))</f>
        <v>Brooklyn</v>
      </c>
      <c r="O2334" t="str">
        <f>INDEX(Neighborhoods!$A:$C, MATCH(Places!$K2334,Neighborhoods!$A:$A,0), MATCH(Places!O$1,Neighborhoods!$A$1:$C$1,0))</f>
        <v>Bushwick</v>
      </c>
      <c r="P2334" t="s">
        <v>1</v>
      </c>
      <c r="Q2334" t="str">
        <f t="shared" si="144"/>
        <v>Yes</v>
      </c>
      <c r="R2334">
        <v>2</v>
      </c>
      <c r="S2334" t="str">
        <f t="shared" si="145"/>
        <v>Small</v>
      </c>
      <c r="T2334" s="50">
        <v>65</v>
      </c>
      <c r="U2334" s="70">
        <f t="shared" si="146"/>
        <v>0.03</v>
      </c>
      <c r="V2334" s="52">
        <v>4.9000000000000004</v>
      </c>
      <c r="W2334" s="52" t="str" cm="1">
        <f t="array" ref="W2334">_xlfn.SWITCH(ROUND(V2334,0),5,"Excellent",4,"Good",3,"Ok","Bad")</f>
        <v>Excellent</v>
      </c>
      <c r="X2334">
        <v>105</v>
      </c>
      <c r="Y2334" t="str">
        <f t="shared" si="147"/>
        <v>Yes</v>
      </c>
      <c r="Z2334" s="68">
        <v>42673</v>
      </c>
      <c r="AA2334" s="68">
        <v>43899</v>
      </c>
      <c r="AB2334">
        <v>235</v>
      </c>
      <c r="AC2334" t="s">
        <v>15615</v>
      </c>
    </row>
    <row r="2335" spans="1:29" x14ac:dyDescent="0.3">
      <c r="A2335" t="s">
        <v>1719</v>
      </c>
      <c r="B2335">
        <v>1017</v>
      </c>
      <c r="C2335" t="str">
        <f>VLOOKUP($B2335,Hosts!$A:$M,10,0)</f>
        <v>Within an hour</v>
      </c>
      <c r="D2335" s="70">
        <f>VLOOKUP($B2335,Hosts!$A:$M,11,0)</f>
        <v>1</v>
      </c>
      <c r="E2335" s="70">
        <f>VLOOKUP($B2335,Hosts!$A:$M,12,0)</f>
        <v>0.89</v>
      </c>
      <c r="F2335" t="str">
        <f>VLOOKUP($B2335,Hosts!$A:$M,13,0)</f>
        <v>Yes</v>
      </c>
      <c r="G2335" t="str">
        <f>INDEX(Hosts!$A:$M, MATCH(Places!$B2335,Hosts!$A:$A,0), MATCH(Places!G$1,Hosts!$A$1:$M$1,0))</f>
        <v>Within an hour</v>
      </c>
      <c r="H2335" s="70">
        <f>INDEX(Hosts!$A:$M, MATCH(Places!$B2335,Hosts!$A:$A,0), MATCH(Places!H$1,Hosts!$A$1:$M$1,0))</f>
        <v>1</v>
      </c>
      <c r="I2335" s="70">
        <f>INDEX(Hosts!$A:$M, MATCH(Places!$B2335,Hosts!$A:$A,0), MATCH(Places!I$1,Hosts!$A$1:$M$1,0))</f>
        <v>0.89</v>
      </c>
      <c r="J2335" t="str">
        <f>INDEX(Hosts!$A:$M, MATCH(Places!$B2335,Hosts!$A:$A,0), MATCH(Places!J$1,Hosts!$A$1:$M$1,0))</f>
        <v>Yes</v>
      </c>
      <c r="K2335">
        <v>7</v>
      </c>
      <c r="L2335" t="str">
        <f>VLOOKUP($K2335,Neighborhoods!$A:$C,2,0)</f>
        <v>Brooklyn</v>
      </c>
      <c r="M2335" t="str">
        <f>VLOOKUP($K2335,Neighborhoods!$A:$C,3,0)</f>
        <v>Bedford-Stuyvesant</v>
      </c>
      <c r="N2335" t="str">
        <f>INDEX(Neighborhoods!$A:$C, MATCH(Places!$K2335,Neighborhoods!$A:$A,0), MATCH(Places!N$1,Neighborhoods!$A$1:$C$1,0))</f>
        <v>Brooklyn</v>
      </c>
      <c r="O2335" t="str">
        <f>INDEX(Neighborhoods!$A:$C, MATCH(Places!$K2335,Neighborhoods!$A:$A,0), MATCH(Places!O$1,Neighborhoods!$A$1:$C$1,0))</f>
        <v>Bedford-Stuyvesant</v>
      </c>
      <c r="P2335" t="s">
        <v>11822</v>
      </c>
      <c r="Q2335" t="str">
        <f t="shared" si="144"/>
        <v>No</v>
      </c>
      <c r="R2335">
        <v>8</v>
      </c>
      <c r="S2335" t="str">
        <f t="shared" si="145"/>
        <v>Large</v>
      </c>
      <c r="T2335" s="50">
        <v>405</v>
      </c>
      <c r="U2335" s="70">
        <f t="shared" si="146"/>
        <v>0.04</v>
      </c>
      <c r="V2335" s="52">
        <v>5</v>
      </c>
      <c r="W2335" s="52" t="str" cm="1">
        <f t="array" ref="W2335">_xlfn.SWITCH(ROUND(V2335,0),5,"Excellent",4,"Good",3,"Ok","Bad")</f>
        <v>Excellent</v>
      </c>
      <c r="X2335">
        <v>98</v>
      </c>
      <c r="Y2335" t="str">
        <f t="shared" si="147"/>
        <v>No</v>
      </c>
      <c r="Z2335" s="68">
        <v>42709</v>
      </c>
      <c r="AA2335" s="68">
        <v>43831</v>
      </c>
      <c r="AB2335">
        <v>322</v>
      </c>
      <c r="AC2335" t="s">
        <v>15615</v>
      </c>
    </row>
    <row r="2336" spans="1:29" x14ac:dyDescent="0.3">
      <c r="A2336" t="s">
        <v>14685</v>
      </c>
      <c r="B2336">
        <v>3054</v>
      </c>
      <c r="C2336" t="str">
        <f>VLOOKUP($B2336,Hosts!$A:$M,10,0)</f>
        <v>Within an hour</v>
      </c>
      <c r="D2336" s="70">
        <f>VLOOKUP($B2336,Hosts!$A:$M,11,0)</f>
        <v>1</v>
      </c>
      <c r="E2336" s="70">
        <f>VLOOKUP($B2336,Hosts!$A:$M,12,0)</f>
        <v>0.88</v>
      </c>
      <c r="F2336" t="str">
        <f>VLOOKUP($B2336,Hosts!$A:$M,13,0)</f>
        <v>Yes</v>
      </c>
      <c r="G2336" t="str">
        <f>INDEX(Hosts!$A:$M, MATCH(Places!$B2336,Hosts!$A:$A,0), MATCH(Places!G$1,Hosts!$A$1:$M$1,0))</f>
        <v>Within an hour</v>
      </c>
      <c r="H2336" s="70">
        <f>INDEX(Hosts!$A:$M, MATCH(Places!$B2336,Hosts!$A:$A,0), MATCH(Places!H$1,Hosts!$A$1:$M$1,0))</f>
        <v>1</v>
      </c>
      <c r="I2336" s="70">
        <f>INDEX(Hosts!$A:$M, MATCH(Places!$B2336,Hosts!$A:$A,0), MATCH(Places!I$1,Hosts!$A$1:$M$1,0))</f>
        <v>0.88</v>
      </c>
      <c r="J2336" t="str">
        <f>INDEX(Hosts!$A:$M, MATCH(Places!$B2336,Hosts!$A:$A,0), MATCH(Places!J$1,Hosts!$A$1:$M$1,0))</f>
        <v>Yes</v>
      </c>
      <c r="K2336">
        <v>12</v>
      </c>
      <c r="L2336" t="str">
        <f>VLOOKUP($K2336,Neighborhoods!$A:$C,2,0)</f>
        <v>Brooklyn</v>
      </c>
      <c r="M2336" t="str">
        <f>VLOOKUP($K2336,Neighborhoods!$A:$C,3,0)</f>
        <v>Williamsburg</v>
      </c>
      <c r="N2336" t="str">
        <f>INDEX(Neighborhoods!$A:$C, MATCH(Places!$K2336,Neighborhoods!$A:$A,0), MATCH(Places!N$1,Neighborhoods!$A$1:$C$1,0))</f>
        <v>Brooklyn</v>
      </c>
      <c r="O2336" t="str">
        <f>INDEX(Neighborhoods!$A:$C, MATCH(Places!$K2336,Neighborhoods!$A:$A,0), MATCH(Places!O$1,Neighborhoods!$A$1:$C$1,0))</f>
        <v>Williamsburg</v>
      </c>
      <c r="P2336" t="s">
        <v>11822</v>
      </c>
      <c r="Q2336" t="str">
        <f t="shared" si="144"/>
        <v>No</v>
      </c>
      <c r="R2336">
        <v>3</v>
      </c>
      <c r="S2336" t="str">
        <f t="shared" si="145"/>
        <v>Medium</v>
      </c>
      <c r="T2336" s="50">
        <v>98</v>
      </c>
      <c r="U2336" s="70">
        <f t="shared" si="146"/>
        <v>0.03</v>
      </c>
      <c r="V2336" s="52">
        <v>5</v>
      </c>
      <c r="W2336" s="52" t="str" cm="1">
        <f t="array" ref="W2336">_xlfn.SWITCH(ROUND(V2336,0),5,"Excellent",4,"Good",3,"Ok","Bad")</f>
        <v>Excellent</v>
      </c>
      <c r="X2336">
        <v>10</v>
      </c>
      <c r="Y2336" t="str">
        <f t="shared" si="147"/>
        <v>No</v>
      </c>
      <c r="Z2336" s="68">
        <v>42855</v>
      </c>
      <c r="AA2336" s="68">
        <v>43825</v>
      </c>
      <c r="AB2336">
        <v>16</v>
      </c>
      <c r="AC2336" t="s">
        <v>15615</v>
      </c>
    </row>
    <row r="2337" spans="1:29" x14ac:dyDescent="0.3">
      <c r="A2337" t="s">
        <v>14841</v>
      </c>
      <c r="B2337">
        <v>1560</v>
      </c>
      <c r="C2337" t="str">
        <f>VLOOKUP($B2337,Hosts!$A:$M,10,0)</f>
        <v>Within an hour</v>
      </c>
      <c r="D2337" s="70">
        <f>VLOOKUP($B2337,Hosts!$A:$M,11,0)</f>
        <v>1</v>
      </c>
      <c r="E2337" s="70">
        <f>VLOOKUP($B2337,Hosts!$A:$M,12,0)</f>
        <v>1</v>
      </c>
      <c r="F2337" t="str">
        <f>VLOOKUP($B2337,Hosts!$A:$M,13,0)</f>
        <v>No</v>
      </c>
      <c r="G2337" t="str">
        <f>INDEX(Hosts!$A:$M, MATCH(Places!$B2337,Hosts!$A:$A,0), MATCH(Places!G$1,Hosts!$A$1:$M$1,0))</f>
        <v>Within an hour</v>
      </c>
      <c r="H2337" s="70">
        <f>INDEX(Hosts!$A:$M, MATCH(Places!$B2337,Hosts!$A:$A,0), MATCH(Places!H$1,Hosts!$A$1:$M$1,0))</f>
        <v>1</v>
      </c>
      <c r="I2337" s="70">
        <f>INDEX(Hosts!$A:$M, MATCH(Places!$B2337,Hosts!$A:$A,0), MATCH(Places!I$1,Hosts!$A$1:$M$1,0))</f>
        <v>1</v>
      </c>
      <c r="J2337" t="str">
        <f>INDEX(Hosts!$A:$M, MATCH(Places!$B2337,Hosts!$A:$A,0), MATCH(Places!J$1,Hosts!$A$1:$M$1,0))</f>
        <v>No</v>
      </c>
      <c r="K2337">
        <v>20</v>
      </c>
      <c r="L2337" t="str">
        <f>VLOOKUP($K2337,Neighborhoods!$A:$C,2,0)</f>
        <v>Manhattan</v>
      </c>
      <c r="M2337" t="str">
        <f>VLOOKUP($K2337,Neighborhoods!$A:$C,3,0)</f>
        <v>Upper West Side</v>
      </c>
      <c r="N2337" t="str">
        <f>INDEX(Neighborhoods!$A:$C, MATCH(Places!$K2337,Neighborhoods!$A:$A,0), MATCH(Places!N$1,Neighborhoods!$A$1:$C$1,0))</f>
        <v>Manhattan</v>
      </c>
      <c r="O2337" t="str">
        <f>INDEX(Neighborhoods!$A:$C, MATCH(Places!$K2337,Neighborhoods!$A:$A,0), MATCH(Places!O$1,Neighborhoods!$A$1:$C$1,0))</f>
        <v>Upper West Side</v>
      </c>
      <c r="P2337" t="s">
        <v>1</v>
      </c>
      <c r="Q2337" t="str">
        <f t="shared" si="144"/>
        <v>Yes</v>
      </c>
      <c r="R2337">
        <v>2</v>
      </c>
      <c r="S2337" t="str">
        <f t="shared" si="145"/>
        <v>Small</v>
      </c>
      <c r="T2337" s="50">
        <v>120</v>
      </c>
      <c r="U2337" s="70">
        <f t="shared" si="146"/>
        <v>0.03</v>
      </c>
      <c r="V2337" s="52">
        <v>4.53</v>
      </c>
      <c r="W2337" s="52" t="str" cm="1">
        <f t="array" ref="W2337">_xlfn.SWITCH(ROUND(V2337,0),5,"Excellent",4,"Good",3,"Ok","Bad")</f>
        <v>Excellent</v>
      </c>
      <c r="X2337">
        <v>32</v>
      </c>
      <c r="Y2337" t="str">
        <f t="shared" si="147"/>
        <v>No</v>
      </c>
      <c r="Z2337" s="68">
        <v>42680</v>
      </c>
      <c r="AA2337" s="68">
        <v>43899</v>
      </c>
      <c r="AB2337">
        <v>365</v>
      </c>
      <c r="AC2337" t="s">
        <v>15616</v>
      </c>
    </row>
    <row r="2338" spans="1:29" x14ac:dyDescent="0.3">
      <c r="A2338" t="s">
        <v>15025</v>
      </c>
      <c r="B2338">
        <v>2956</v>
      </c>
      <c r="C2338" t="str">
        <f>VLOOKUP($B2338,Hosts!$A:$M,10,0)</f>
        <v>Within an hour</v>
      </c>
      <c r="D2338" s="70">
        <f>VLOOKUP($B2338,Hosts!$A:$M,11,0)</f>
        <v>1</v>
      </c>
      <c r="E2338" s="70">
        <f>VLOOKUP($B2338,Hosts!$A:$M,12,0)</f>
        <v>0.67</v>
      </c>
      <c r="F2338" t="str">
        <f>VLOOKUP($B2338,Hosts!$A:$M,13,0)</f>
        <v>No</v>
      </c>
      <c r="G2338" t="str">
        <f>INDEX(Hosts!$A:$M, MATCH(Places!$B2338,Hosts!$A:$A,0), MATCH(Places!G$1,Hosts!$A$1:$M$1,0))</f>
        <v>Within an hour</v>
      </c>
      <c r="H2338" s="70">
        <f>INDEX(Hosts!$A:$M, MATCH(Places!$B2338,Hosts!$A:$A,0), MATCH(Places!H$1,Hosts!$A$1:$M$1,0))</f>
        <v>1</v>
      </c>
      <c r="I2338" s="70">
        <f>INDEX(Hosts!$A:$M, MATCH(Places!$B2338,Hosts!$A:$A,0), MATCH(Places!I$1,Hosts!$A$1:$M$1,0))</f>
        <v>0.67</v>
      </c>
      <c r="J2338" t="str">
        <f>INDEX(Hosts!$A:$M, MATCH(Places!$B2338,Hosts!$A:$A,0), MATCH(Places!J$1,Hosts!$A$1:$M$1,0))</f>
        <v>No</v>
      </c>
      <c r="K2338">
        <v>12</v>
      </c>
      <c r="L2338" t="str">
        <f>VLOOKUP($K2338,Neighborhoods!$A:$C,2,0)</f>
        <v>Brooklyn</v>
      </c>
      <c r="M2338" t="str">
        <f>VLOOKUP($K2338,Neighborhoods!$A:$C,3,0)</f>
        <v>Williamsburg</v>
      </c>
      <c r="N2338" t="str">
        <f>INDEX(Neighborhoods!$A:$C, MATCH(Places!$K2338,Neighborhoods!$A:$A,0), MATCH(Places!N$1,Neighborhoods!$A$1:$C$1,0))</f>
        <v>Brooklyn</v>
      </c>
      <c r="O2338" t="str">
        <f>INDEX(Neighborhoods!$A:$C, MATCH(Places!$K2338,Neighborhoods!$A:$A,0), MATCH(Places!O$1,Neighborhoods!$A$1:$C$1,0))</f>
        <v>Williamsburg</v>
      </c>
      <c r="P2338" t="s">
        <v>11822</v>
      </c>
      <c r="Q2338" t="str">
        <f t="shared" si="144"/>
        <v>No</v>
      </c>
      <c r="R2338">
        <v>2</v>
      </c>
      <c r="S2338" t="str">
        <f t="shared" si="145"/>
        <v>Small</v>
      </c>
      <c r="T2338" s="50">
        <v>130</v>
      </c>
      <c r="U2338" s="70">
        <f t="shared" si="146"/>
        <v>0.03</v>
      </c>
      <c r="V2338" s="52">
        <v>5</v>
      </c>
      <c r="W2338" s="52" t="str" cm="1">
        <f t="array" ref="W2338">_xlfn.SWITCH(ROUND(V2338,0),5,"Excellent",4,"Good",3,"Ok","Bad")</f>
        <v>Excellent</v>
      </c>
      <c r="X2338">
        <v>12</v>
      </c>
      <c r="Y2338" t="str">
        <f t="shared" si="147"/>
        <v>No</v>
      </c>
      <c r="Z2338" s="68">
        <v>42737</v>
      </c>
      <c r="AA2338" s="68">
        <v>44040</v>
      </c>
      <c r="AB2338">
        <v>0</v>
      </c>
      <c r="AC2338" t="s">
        <v>15615</v>
      </c>
    </row>
    <row r="2339" spans="1:29" x14ac:dyDescent="0.3">
      <c r="A2339" t="s">
        <v>1720</v>
      </c>
      <c r="B2339">
        <v>35</v>
      </c>
      <c r="C2339" t="str">
        <f>VLOOKUP($B2339,Hosts!$A:$M,10,0)</f>
        <v>Within a few hours</v>
      </c>
      <c r="D2339" s="70">
        <f>VLOOKUP($B2339,Hosts!$A:$M,11,0)</f>
        <v>1</v>
      </c>
      <c r="E2339" s="70">
        <f>VLOOKUP($B2339,Hosts!$A:$M,12,0)</f>
        <v>0.98</v>
      </c>
      <c r="F2339" t="str">
        <f>VLOOKUP($B2339,Hosts!$A:$M,13,0)</f>
        <v>Yes</v>
      </c>
      <c r="G2339" t="str">
        <f>INDEX(Hosts!$A:$M, MATCH(Places!$B2339,Hosts!$A:$A,0), MATCH(Places!G$1,Hosts!$A$1:$M$1,0))</f>
        <v>Within a few hours</v>
      </c>
      <c r="H2339" s="70">
        <f>INDEX(Hosts!$A:$M, MATCH(Places!$B2339,Hosts!$A:$A,0), MATCH(Places!H$1,Hosts!$A$1:$M$1,0))</f>
        <v>1</v>
      </c>
      <c r="I2339" s="70">
        <f>INDEX(Hosts!$A:$M, MATCH(Places!$B2339,Hosts!$A:$A,0), MATCH(Places!I$1,Hosts!$A$1:$M$1,0))</f>
        <v>0.98</v>
      </c>
      <c r="J2339" t="str">
        <f>INDEX(Hosts!$A:$M, MATCH(Places!$B2339,Hosts!$A:$A,0), MATCH(Places!J$1,Hosts!$A$1:$M$1,0))</f>
        <v>Yes</v>
      </c>
      <c r="K2339">
        <v>7</v>
      </c>
      <c r="L2339" t="str">
        <f>VLOOKUP($K2339,Neighborhoods!$A:$C,2,0)</f>
        <v>Brooklyn</v>
      </c>
      <c r="M2339" t="str">
        <f>VLOOKUP($K2339,Neighborhoods!$A:$C,3,0)</f>
        <v>Bedford-Stuyvesant</v>
      </c>
      <c r="N2339" t="str">
        <f>INDEX(Neighborhoods!$A:$C, MATCH(Places!$K2339,Neighborhoods!$A:$A,0), MATCH(Places!N$1,Neighborhoods!$A$1:$C$1,0))</f>
        <v>Brooklyn</v>
      </c>
      <c r="O2339" t="str">
        <f>INDEX(Neighborhoods!$A:$C, MATCH(Places!$K2339,Neighborhoods!$A:$A,0), MATCH(Places!O$1,Neighborhoods!$A$1:$C$1,0))</f>
        <v>Bedford-Stuyvesant</v>
      </c>
      <c r="P2339" t="s">
        <v>11822</v>
      </c>
      <c r="Q2339" t="str">
        <f t="shared" si="144"/>
        <v>No</v>
      </c>
      <c r="R2339">
        <v>7</v>
      </c>
      <c r="S2339" t="str">
        <f t="shared" si="145"/>
        <v>Large</v>
      </c>
      <c r="T2339" s="50">
        <v>150</v>
      </c>
      <c r="U2339" s="70">
        <f t="shared" si="146"/>
        <v>0.03</v>
      </c>
      <c r="V2339" s="52">
        <v>4.9800000000000004</v>
      </c>
      <c r="W2339" s="52" t="str" cm="1">
        <f t="array" ref="W2339">_xlfn.SWITCH(ROUND(V2339,0),5,"Excellent",4,"Good",3,"Ok","Bad")</f>
        <v>Excellent</v>
      </c>
      <c r="X2339">
        <v>177</v>
      </c>
      <c r="Y2339" t="str">
        <f t="shared" si="147"/>
        <v>Yes</v>
      </c>
      <c r="Z2339" s="68">
        <v>42685</v>
      </c>
      <c r="AA2339" s="68">
        <v>43878</v>
      </c>
      <c r="AB2339">
        <v>350</v>
      </c>
      <c r="AC2339" t="s">
        <v>15616</v>
      </c>
    </row>
    <row r="2340" spans="1:29" x14ac:dyDescent="0.3">
      <c r="A2340" t="s">
        <v>1721</v>
      </c>
      <c r="B2340">
        <v>3057</v>
      </c>
      <c r="C2340" t="str">
        <f>VLOOKUP($B2340,Hosts!$A:$M,10,0)</f>
        <v>Within an hour</v>
      </c>
      <c r="D2340" s="70">
        <f>VLOOKUP($B2340,Hosts!$A:$M,11,0)</f>
        <v>0.91</v>
      </c>
      <c r="E2340" s="70">
        <f>VLOOKUP($B2340,Hosts!$A:$M,12,0)</f>
        <v>0.87</v>
      </c>
      <c r="F2340" t="str">
        <f>VLOOKUP($B2340,Hosts!$A:$M,13,0)</f>
        <v>Yes</v>
      </c>
      <c r="G2340" t="str">
        <f>INDEX(Hosts!$A:$M, MATCH(Places!$B2340,Hosts!$A:$A,0), MATCH(Places!G$1,Hosts!$A$1:$M$1,0))</f>
        <v>Within an hour</v>
      </c>
      <c r="H2340" s="70">
        <f>INDEX(Hosts!$A:$M, MATCH(Places!$B2340,Hosts!$A:$A,0), MATCH(Places!H$1,Hosts!$A$1:$M$1,0))</f>
        <v>0.91</v>
      </c>
      <c r="I2340" s="70">
        <f>INDEX(Hosts!$A:$M, MATCH(Places!$B2340,Hosts!$A:$A,0), MATCH(Places!I$1,Hosts!$A$1:$M$1,0))</f>
        <v>0.87</v>
      </c>
      <c r="J2340" t="str">
        <f>INDEX(Hosts!$A:$M, MATCH(Places!$B2340,Hosts!$A:$A,0), MATCH(Places!J$1,Hosts!$A$1:$M$1,0))</f>
        <v>Yes</v>
      </c>
      <c r="K2340">
        <v>9</v>
      </c>
      <c r="L2340" t="str">
        <f>VLOOKUP($K2340,Neighborhoods!$A:$C,2,0)</f>
        <v>Brooklyn</v>
      </c>
      <c r="M2340" t="str">
        <f>VLOOKUP($K2340,Neighborhoods!$A:$C,3,0)</f>
        <v>Crown Heights</v>
      </c>
      <c r="N2340" t="str">
        <f>INDEX(Neighborhoods!$A:$C, MATCH(Places!$K2340,Neighborhoods!$A:$A,0), MATCH(Places!N$1,Neighborhoods!$A$1:$C$1,0))</f>
        <v>Brooklyn</v>
      </c>
      <c r="O2340" t="str">
        <f>INDEX(Neighborhoods!$A:$C, MATCH(Places!$K2340,Neighborhoods!$A:$A,0), MATCH(Places!O$1,Neighborhoods!$A$1:$C$1,0))</f>
        <v>Crown Heights</v>
      </c>
      <c r="P2340" t="s">
        <v>11822</v>
      </c>
      <c r="Q2340" t="str">
        <f t="shared" si="144"/>
        <v>No</v>
      </c>
      <c r="R2340">
        <v>4</v>
      </c>
      <c r="S2340" t="str">
        <f t="shared" si="145"/>
        <v>Medium</v>
      </c>
      <c r="T2340" s="50">
        <v>139</v>
      </c>
      <c r="U2340" s="70">
        <f t="shared" si="146"/>
        <v>0.03</v>
      </c>
      <c r="V2340" s="52">
        <v>4.82</v>
      </c>
      <c r="W2340" s="52" t="str" cm="1">
        <f t="array" ref="W2340">_xlfn.SWITCH(ROUND(V2340,0),5,"Excellent",4,"Good",3,"Ok","Bad")</f>
        <v>Excellent</v>
      </c>
      <c r="X2340">
        <v>272</v>
      </c>
      <c r="Y2340" t="str">
        <f t="shared" si="147"/>
        <v>Yes</v>
      </c>
      <c r="Z2340" s="68">
        <v>42680</v>
      </c>
      <c r="AA2340" s="68">
        <v>44052</v>
      </c>
      <c r="AB2340">
        <v>364</v>
      </c>
      <c r="AC2340" t="s">
        <v>15615</v>
      </c>
    </row>
    <row r="2341" spans="1:29" x14ac:dyDescent="0.3">
      <c r="A2341" t="s">
        <v>1722</v>
      </c>
      <c r="B2341">
        <v>2265</v>
      </c>
      <c r="C2341" t="str">
        <f>VLOOKUP($B2341,Hosts!$A:$M,10,0)</f>
        <v>Within a few hours</v>
      </c>
      <c r="D2341" s="70">
        <f>VLOOKUP($B2341,Hosts!$A:$M,11,0)</f>
        <v>1</v>
      </c>
      <c r="E2341" s="70">
        <f>VLOOKUP($B2341,Hosts!$A:$M,12,0)</f>
        <v>1</v>
      </c>
      <c r="F2341" t="str">
        <f>VLOOKUP($B2341,Hosts!$A:$M,13,0)</f>
        <v>Yes</v>
      </c>
      <c r="G2341" t="str">
        <f>INDEX(Hosts!$A:$M, MATCH(Places!$B2341,Hosts!$A:$A,0), MATCH(Places!G$1,Hosts!$A$1:$M$1,0))</f>
        <v>Within a few hours</v>
      </c>
      <c r="H2341" s="70">
        <f>INDEX(Hosts!$A:$M, MATCH(Places!$B2341,Hosts!$A:$A,0), MATCH(Places!H$1,Hosts!$A$1:$M$1,0))</f>
        <v>1</v>
      </c>
      <c r="I2341" s="70">
        <f>INDEX(Hosts!$A:$M, MATCH(Places!$B2341,Hosts!$A:$A,0), MATCH(Places!I$1,Hosts!$A$1:$M$1,0))</f>
        <v>1</v>
      </c>
      <c r="J2341" t="str">
        <f>INDEX(Hosts!$A:$M, MATCH(Places!$B2341,Hosts!$A:$A,0), MATCH(Places!J$1,Hosts!$A$1:$M$1,0))</f>
        <v>Yes</v>
      </c>
      <c r="K2341">
        <v>9</v>
      </c>
      <c r="L2341" t="str">
        <f>VLOOKUP($K2341,Neighborhoods!$A:$C,2,0)</f>
        <v>Brooklyn</v>
      </c>
      <c r="M2341" t="str">
        <f>VLOOKUP($K2341,Neighborhoods!$A:$C,3,0)</f>
        <v>Crown Heights</v>
      </c>
      <c r="N2341" t="str">
        <f>INDEX(Neighborhoods!$A:$C, MATCH(Places!$K2341,Neighborhoods!$A:$A,0), MATCH(Places!N$1,Neighborhoods!$A$1:$C$1,0))</f>
        <v>Brooklyn</v>
      </c>
      <c r="O2341" t="str">
        <f>INDEX(Neighborhoods!$A:$C, MATCH(Places!$K2341,Neighborhoods!$A:$A,0), MATCH(Places!O$1,Neighborhoods!$A$1:$C$1,0))</f>
        <v>Crown Heights</v>
      </c>
      <c r="P2341" t="s">
        <v>11822</v>
      </c>
      <c r="Q2341" t="str">
        <f t="shared" si="144"/>
        <v>No</v>
      </c>
      <c r="R2341">
        <v>2</v>
      </c>
      <c r="S2341" t="str">
        <f t="shared" si="145"/>
        <v>Small</v>
      </c>
      <c r="T2341" s="50">
        <v>70</v>
      </c>
      <c r="U2341" s="70">
        <f t="shared" si="146"/>
        <v>0.03</v>
      </c>
      <c r="V2341" s="52">
        <v>4.7</v>
      </c>
      <c r="W2341" s="52" t="str" cm="1">
        <f t="array" ref="W2341">_xlfn.SWITCH(ROUND(V2341,0),5,"Excellent",4,"Good",3,"Ok","Bad")</f>
        <v>Excellent</v>
      </c>
      <c r="X2341">
        <v>10</v>
      </c>
      <c r="Y2341" t="str">
        <f t="shared" si="147"/>
        <v>No</v>
      </c>
      <c r="Z2341" s="68">
        <v>42681</v>
      </c>
      <c r="AA2341" s="68">
        <v>43951</v>
      </c>
      <c r="AB2341">
        <v>306</v>
      </c>
      <c r="AC2341" t="s">
        <v>15616</v>
      </c>
    </row>
    <row r="2342" spans="1:29" x14ac:dyDescent="0.3">
      <c r="A2342" t="s">
        <v>13178</v>
      </c>
      <c r="B2342">
        <v>3058</v>
      </c>
      <c r="C2342" t="str">
        <f>VLOOKUP($B2342,Hosts!$A:$M,10,0)</f>
        <v>Within a day</v>
      </c>
      <c r="D2342" s="70">
        <f>VLOOKUP($B2342,Hosts!$A:$M,11,0)</f>
        <v>0.67</v>
      </c>
      <c r="E2342" s="70">
        <f>VLOOKUP($B2342,Hosts!$A:$M,12,0)</f>
        <v>0</v>
      </c>
      <c r="F2342" t="str">
        <f>VLOOKUP($B2342,Hosts!$A:$M,13,0)</f>
        <v>No</v>
      </c>
      <c r="G2342" t="str">
        <f>INDEX(Hosts!$A:$M, MATCH(Places!$B2342,Hosts!$A:$A,0), MATCH(Places!G$1,Hosts!$A$1:$M$1,0))</f>
        <v>Within a day</v>
      </c>
      <c r="H2342" s="70">
        <f>INDEX(Hosts!$A:$M, MATCH(Places!$B2342,Hosts!$A:$A,0), MATCH(Places!H$1,Hosts!$A$1:$M$1,0))</f>
        <v>0.67</v>
      </c>
      <c r="I2342" s="70">
        <f>INDEX(Hosts!$A:$M, MATCH(Places!$B2342,Hosts!$A:$A,0), MATCH(Places!I$1,Hosts!$A$1:$M$1,0))</f>
        <v>0</v>
      </c>
      <c r="J2342" t="str">
        <f>INDEX(Hosts!$A:$M, MATCH(Places!$B2342,Hosts!$A:$A,0), MATCH(Places!J$1,Hosts!$A$1:$M$1,0))</f>
        <v>No</v>
      </c>
      <c r="K2342">
        <v>25</v>
      </c>
      <c r="L2342" t="str">
        <f>VLOOKUP($K2342,Neighborhoods!$A:$C,2,0)</f>
        <v>Queens</v>
      </c>
      <c r="M2342" t="str">
        <f>VLOOKUP($K2342,Neighborhoods!$A:$C,3,0)</f>
        <v>Ridgewood</v>
      </c>
      <c r="N2342" t="str">
        <f>INDEX(Neighborhoods!$A:$C, MATCH(Places!$K2342,Neighborhoods!$A:$A,0), MATCH(Places!N$1,Neighborhoods!$A$1:$C$1,0))</f>
        <v>Queens</v>
      </c>
      <c r="O2342" t="str">
        <f>INDEX(Neighborhoods!$A:$C, MATCH(Places!$K2342,Neighborhoods!$A:$A,0), MATCH(Places!O$1,Neighborhoods!$A$1:$C$1,0))</f>
        <v>Ridgewood</v>
      </c>
      <c r="P2342" t="s">
        <v>1</v>
      </c>
      <c r="Q2342" t="str">
        <f t="shared" si="144"/>
        <v>Yes</v>
      </c>
      <c r="R2342">
        <v>2</v>
      </c>
      <c r="S2342" t="str">
        <f t="shared" si="145"/>
        <v>Small</v>
      </c>
      <c r="T2342" s="50">
        <v>55</v>
      </c>
      <c r="U2342" s="70">
        <f t="shared" si="146"/>
        <v>0.03</v>
      </c>
      <c r="V2342" s="52">
        <v>4.33</v>
      </c>
      <c r="W2342" s="52" t="str" cm="1">
        <f t="array" ref="W2342">_xlfn.SWITCH(ROUND(V2342,0),5,"Excellent",4,"Good",3,"Ok","Bad")</f>
        <v>Good</v>
      </c>
      <c r="X2342">
        <v>9</v>
      </c>
      <c r="Y2342" t="str">
        <f t="shared" si="147"/>
        <v>No</v>
      </c>
      <c r="Z2342" s="68">
        <v>42738</v>
      </c>
      <c r="AA2342" s="68">
        <v>42884</v>
      </c>
      <c r="AB2342">
        <v>0</v>
      </c>
      <c r="AC2342" t="s">
        <v>15615</v>
      </c>
    </row>
    <row r="2343" spans="1:29" x14ac:dyDescent="0.3">
      <c r="A2343" t="s">
        <v>1723</v>
      </c>
      <c r="B2343">
        <v>3052</v>
      </c>
      <c r="C2343" t="str">
        <f>VLOOKUP($B2343,Hosts!$A:$M,10,0)</f>
        <v>Within an hour</v>
      </c>
      <c r="D2343" s="70">
        <f>VLOOKUP($B2343,Hosts!$A:$M,11,0)</f>
        <v>1</v>
      </c>
      <c r="E2343" s="70">
        <f>VLOOKUP($B2343,Hosts!$A:$M,12,0)</f>
        <v>0.97</v>
      </c>
      <c r="F2343" t="str">
        <f>VLOOKUP($B2343,Hosts!$A:$M,13,0)</f>
        <v>Yes</v>
      </c>
      <c r="G2343" t="str">
        <f>INDEX(Hosts!$A:$M, MATCH(Places!$B2343,Hosts!$A:$A,0), MATCH(Places!G$1,Hosts!$A$1:$M$1,0))</f>
        <v>Within an hour</v>
      </c>
      <c r="H2343" s="70">
        <f>INDEX(Hosts!$A:$M, MATCH(Places!$B2343,Hosts!$A:$A,0), MATCH(Places!H$1,Hosts!$A$1:$M$1,0))</f>
        <v>1</v>
      </c>
      <c r="I2343" s="70">
        <f>INDEX(Hosts!$A:$M, MATCH(Places!$B2343,Hosts!$A:$A,0), MATCH(Places!I$1,Hosts!$A$1:$M$1,0))</f>
        <v>0.97</v>
      </c>
      <c r="J2343" t="str">
        <f>INDEX(Hosts!$A:$M, MATCH(Places!$B2343,Hosts!$A:$A,0), MATCH(Places!J$1,Hosts!$A$1:$M$1,0))</f>
        <v>Yes</v>
      </c>
      <c r="K2343">
        <v>12</v>
      </c>
      <c r="L2343" t="str">
        <f>VLOOKUP($K2343,Neighborhoods!$A:$C,2,0)</f>
        <v>Brooklyn</v>
      </c>
      <c r="M2343" t="str">
        <f>VLOOKUP($K2343,Neighborhoods!$A:$C,3,0)</f>
        <v>Williamsburg</v>
      </c>
      <c r="N2343" t="str">
        <f>INDEX(Neighborhoods!$A:$C, MATCH(Places!$K2343,Neighborhoods!$A:$A,0), MATCH(Places!N$1,Neighborhoods!$A$1:$C$1,0))</f>
        <v>Brooklyn</v>
      </c>
      <c r="O2343" t="str">
        <f>INDEX(Neighborhoods!$A:$C, MATCH(Places!$K2343,Neighborhoods!$A:$A,0), MATCH(Places!O$1,Neighborhoods!$A$1:$C$1,0))</f>
        <v>Williamsburg</v>
      </c>
      <c r="P2343" t="s">
        <v>1</v>
      </c>
      <c r="Q2343" t="str">
        <f t="shared" si="144"/>
        <v>Yes</v>
      </c>
      <c r="R2343">
        <v>2</v>
      </c>
      <c r="S2343" t="str">
        <f t="shared" si="145"/>
        <v>Small</v>
      </c>
      <c r="T2343" s="50">
        <v>55</v>
      </c>
      <c r="U2343" s="70">
        <f t="shared" si="146"/>
        <v>0.03</v>
      </c>
      <c r="V2343" s="52">
        <v>4.96</v>
      </c>
      <c r="W2343" s="52" t="str" cm="1">
        <f t="array" ref="W2343">_xlfn.SWITCH(ROUND(V2343,0),5,"Excellent",4,"Good",3,"Ok","Bad")</f>
        <v>Excellent</v>
      </c>
      <c r="X2343">
        <v>203</v>
      </c>
      <c r="Y2343" t="str">
        <f t="shared" si="147"/>
        <v>Yes</v>
      </c>
      <c r="Z2343" s="68">
        <v>42681</v>
      </c>
      <c r="AA2343" s="68">
        <v>44044</v>
      </c>
      <c r="AB2343">
        <v>32</v>
      </c>
      <c r="AC2343" t="s">
        <v>15615</v>
      </c>
    </row>
    <row r="2344" spans="1:29" x14ac:dyDescent="0.3">
      <c r="A2344" t="s">
        <v>1724</v>
      </c>
      <c r="B2344">
        <v>1387</v>
      </c>
      <c r="C2344" t="str">
        <f>VLOOKUP($B2344,Hosts!$A:$M,10,0)</f>
        <v>Within a day</v>
      </c>
      <c r="D2344" s="70">
        <f>VLOOKUP($B2344,Hosts!$A:$M,11,0)</f>
        <v>1</v>
      </c>
      <c r="E2344" s="70">
        <f>VLOOKUP($B2344,Hosts!$A:$M,12,0)</f>
        <v>1</v>
      </c>
      <c r="F2344" t="str">
        <f>VLOOKUP($B2344,Hosts!$A:$M,13,0)</f>
        <v>Yes</v>
      </c>
      <c r="G2344" t="str">
        <f>INDEX(Hosts!$A:$M, MATCH(Places!$B2344,Hosts!$A:$A,0), MATCH(Places!G$1,Hosts!$A$1:$M$1,0))</f>
        <v>Within a day</v>
      </c>
      <c r="H2344" s="70">
        <f>INDEX(Hosts!$A:$M, MATCH(Places!$B2344,Hosts!$A:$A,0), MATCH(Places!H$1,Hosts!$A$1:$M$1,0))</f>
        <v>1</v>
      </c>
      <c r="I2344" s="70">
        <f>INDEX(Hosts!$A:$M, MATCH(Places!$B2344,Hosts!$A:$A,0), MATCH(Places!I$1,Hosts!$A$1:$M$1,0))</f>
        <v>1</v>
      </c>
      <c r="J2344" t="str">
        <f>INDEX(Hosts!$A:$M, MATCH(Places!$B2344,Hosts!$A:$A,0), MATCH(Places!J$1,Hosts!$A$1:$M$1,0))</f>
        <v>Yes</v>
      </c>
      <c r="K2344">
        <v>8</v>
      </c>
      <c r="L2344" t="str">
        <f>VLOOKUP($K2344,Neighborhoods!$A:$C,2,0)</f>
        <v>Brooklyn</v>
      </c>
      <c r="M2344" t="str">
        <f>VLOOKUP($K2344,Neighborhoods!$A:$C,3,0)</f>
        <v>Bushwick</v>
      </c>
      <c r="N2344" t="str">
        <f>INDEX(Neighborhoods!$A:$C, MATCH(Places!$K2344,Neighborhoods!$A:$A,0), MATCH(Places!N$1,Neighborhoods!$A$1:$C$1,0))</f>
        <v>Brooklyn</v>
      </c>
      <c r="O2344" t="str">
        <f>INDEX(Neighborhoods!$A:$C, MATCH(Places!$K2344,Neighborhoods!$A:$A,0), MATCH(Places!O$1,Neighborhoods!$A$1:$C$1,0))</f>
        <v>Bushwick</v>
      </c>
      <c r="P2344" t="s">
        <v>1</v>
      </c>
      <c r="Q2344" t="str">
        <f t="shared" si="144"/>
        <v>Yes</v>
      </c>
      <c r="R2344">
        <v>1</v>
      </c>
      <c r="S2344" t="str">
        <f t="shared" si="145"/>
        <v>Small</v>
      </c>
      <c r="T2344" s="50">
        <v>50</v>
      </c>
      <c r="U2344" s="70">
        <f t="shared" si="146"/>
        <v>0.03</v>
      </c>
      <c r="V2344" s="52">
        <v>4.9000000000000004</v>
      </c>
      <c r="W2344" s="52" t="str" cm="1">
        <f t="array" ref="W2344">_xlfn.SWITCH(ROUND(V2344,0),5,"Excellent",4,"Good",3,"Ok","Bad")</f>
        <v>Excellent</v>
      </c>
      <c r="X2344">
        <v>104</v>
      </c>
      <c r="Y2344" t="str">
        <f t="shared" si="147"/>
        <v>Yes</v>
      </c>
      <c r="Z2344" s="68">
        <v>42737</v>
      </c>
      <c r="AA2344" s="68">
        <v>43899</v>
      </c>
      <c r="AB2344">
        <v>0</v>
      </c>
      <c r="AC2344" t="s">
        <v>15616</v>
      </c>
    </row>
    <row r="2345" spans="1:29" x14ac:dyDescent="0.3">
      <c r="A2345" t="s">
        <v>1725</v>
      </c>
      <c r="B2345">
        <v>3062</v>
      </c>
      <c r="C2345" t="str">
        <f>VLOOKUP($B2345,Hosts!$A:$M,10,0)</f>
        <v>Within an hour</v>
      </c>
      <c r="D2345" s="70">
        <f>VLOOKUP($B2345,Hosts!$A:$M,11,0)</f>
        <v>1</v>
      </c>
      <c r="E2345" s="70">
        <f>VLOOKUP($B2345,Hosts!$A:$M,12,0)</f>
        <v>1</v>
      </c>
      <c r="F2345" t="str">
        <f>VLOOKUP($B2345,Hosts!$A:$M,13,0)</f>
        <v>Yes</v>
      </c>
      <c r="G2345" t="str">
        <f>INDEX(Hosts!$A:$M, MATCH(Places!$B2345,Hosts!$A:$A,0), MATCH(Places!G$1,Hosts!$A$1:$M$1,0))</f>
        <v>Within an hour</v>
      </c>
      <c r="H2345" s="70">
        <f>INDEX(Hosts!$A:$M, MATCH(Places!$B2345,Hosts!$A:$A,0), MATCH(Places!H$1,Hosts!$A$1:$M$1,0))</f>
        <v>1</v>
      </c>
      <c r="I2345" s="70">
        <f>INDEX(Hosts!$A:$M, MATCH(Places!$B2345,Hosts!$A:$A,0), MATCH(Places!I$1,Hosts!$A$1:$M$1,0))</f>
        <v>1</v>
      </c>
      <c r="J2345" t="str">
        <f>INDEX(Hosts!$A:$M, MATCH(Places!$B2345,Hosts!$A:$A,0), MATCH(Places!J$1,Hosts!$A$1:$M$1,0))</f>
        <v>Yes</v>
      </c>
      <c r="K2345">
        <v>16</v>
      </c>
      <c r="L2345" t="str">
        <f>VLOOKUP($K2345,Neighborhoods!$A:$C,2,0)</f>
        <v>Manhattan</v>
      </c>
      <c r="M2345" t="str">
        <f>VLOOKUP($K2345,Neighborhoods!$A:$C,3,0)</f>
        <v>Harlem</v>
      </c>
      <c r="N2345" t="str">
        <f>INDEX(Neighborhoods!$A:$C, MATCH(Places!$K2345,Neighborhoods!$A:$A,0), MATCH(Places!N$1,Neighborhoods!$A$1:$C$1,0))</f>
        <v>Manhattan</v>
      </c>
      <c r="O2345" t="str">
        <f>INDEX(Neighborhoods!$A:$C, MATCH(Places!$K2345,Neighborhoods!$A:$A,0), MATCH(Places!O$1,Neighborhoods!$A$1:$C$1,0))</f>
        <v>Harlem</v>
      </c>
      <c r="P2345" t="s">
        <v>1</v>
      </c>
      <c r="Q2345" t="str">
        <f t="shared" si="144"/>
        <v>Yes</v>
      </c>
      <c r="R2345">
        <v>2</v>
      </c>
      <c r="S2345" t="str">
        <f t="shared" si="145"/>
        <v>Small</v>
      </c>
      <c r="T2345" s="50">
        <v>67</v>
      </c>
      <c r="U2345" s="70">
        <f t="shared" si="146"/>
        <v>0.03</v>
      </c>
      <c r="V2345" s="52">
        <v>4.9800000000000004</v>
      </c>
      <c r="W2345" s="52" t="str" cm="1">
        <f t="array" ref="W2345">_xlfn.SWITCH(ROUND(V2345,0),5,"Excellent",4,"Good",3,"Ok","Bad")</f>
        <v>Excellent</v>
      </c>
      <c r="X2345">
        <v>186</v>
      </c>
      <c r="Y2345" t="str">
        <f t="shared" si="147"/>
        <v>Yes</v>
      </c>
      <c r="Z2345" s="68">
        <v>42687</v>
      </c>
      <c r="AA2345" s="68">
        <v>43904</v>
      </c>
      <c r="AB2345">
        <v>204</v>
      </c>
      <c r="AC2345" t="s">
        <v>15616</v>
      </c>
    </row>
    <row r="2346" spans="1:29" x14ac:dyDescent="0.3">
      <c r="A2346" t="s">
        <v>1726</v>
      </c>
      <c r="B2346">
        <v>2192</v>
      </c>
      <c r="C2346" t="str">
        <f>VLOOKUP($B2346,Hosts!$A:$M,10,0)</f>
        <v>Within a few hours</v>
      </c>
      <c r="D2346" s="70">
        <f>VLOOKUP($B2346,Hosts!$A:$M,11,0)</f>
        <v>1</v>
      </c>
      <c r="E2346" s="70">
        <f>VLOOKUP($B2346,Hosts!$A:$M,12,0)</f>
        <v>0.78</v>
      </c>
      <c r="F2346" t="str">
        <f>VLOOKUP($B2346,Hosts!$A:$M,13,0)</f>
        <v>Yes</v>
      </c>
      <c r="G2346" t="str">
        <f>INDEX(Hosts!$A:$M, MATCH(Places!$B2346,Hosts!$A:$A,0), MATCH(Places!G$1,Hosts!$A$1:$M$1,0))</f>
        <v>Within a few hours</v>
      </c>
      <c r="H2346" s="70">
        <f>INDEX(Hosts!$A:$M, MATCH(Places!$B2346,Hosts!$A:$A,0), MATCH(Places!H$1,Hosts!$A$1:$M$1,0))</f>
        <v>1</v>
      </c>
      <c r="I2346" s="70">
        <f>INDEX(Hosts!$A:$M, MATCH(Places!$B2346,Hosts!$A:$A,0), MATCH(Places!I$1,Hosts!$A$1:$M$1,0))</f>
        <v>0.78</v>
      </c>
      <c r="J2346" t="str">
        <f>INDEX(Hosts!$A:$M, MATCH(Places!$B2346,Hosts!$A:$A,0), MATCH(Places!J$1,Hosts!$A$1:$M$1,0))</f>
        <v>Yes</v>
      </c>
      <c r="K2346">
        <v>8</v>
      </c>
      <c r="L2346" t="str">
        <f>VLOOKUP($K2346,Neighborhoods!$A:$C,2,0)</f>
        <v>Brooklyn</v>
      </c>
      <c r="M2346" t="str">
        <f>VLOOKUP($K2346,Neighborhoods!$A:$C,3,0)</f>
        <v>Bushwick</v>
      </c>
      <c r="N2346" t="str">
        <f>INDEX(Neighborhoods!$A:$C, MATCH(Places!$K2346,Neighborhoods!$A:$A,0), MATCH(Places!N$1,Neighborhoods!$A$1:$C$1,0))</f>
        <v>Brooklyn</v>
      </c>
      <c r="O2346" t="str">
        <f>INDEX(Neighborhoods!$A:$C, MATCH(Places!$K2346,Neighborhoods!$A:$A,0), MATCH(Places!O$1,Neighborhoods!$A$1:$C$1,0))</f>
        <v>Bushwick</v>
      </c>
      <c r="P2346" t="s">
        <v>11822</v>
      </c>
      <c r="Q2346" t="str">
        <f t="shared" si="144"/>
        <v>No</v>
      </c>
      <c r="R2346">
        <v>4</v>
      </c>
      <c r="S2346" t="str">
        <f t="shared" si="145"/>
        <v>Medium</v>
      </c>
      <c r="T2346" s="50">
        <v>99</v>
      </c>
      <c r="U2346" s="70">
        <f t="shared" si="146"/>
        <v>0.03</v>
      </c>
      <c r="V2346" s="52">
        <v>4.9000000000000004</v>
      </c>
      <c r="W2346" s="52" t="str" cm="1">
        <f t="array" ref="W2346">_xlfn.SWITCH(ROUND(V2346,0),5,"Excellent",4,"Good",3,"Ok","Bad")</f>
        <v>Excellent</v>
      </c>
      <c r="X2346">
        <v>147</v>
      </c>
      <c r="Y2346" t="str">
        <f t="shared" si="147"/>
        <v>Yes</v>
      </c>
      <c r="Z2346" s="68">
        <v>42693</v>
      </c>
      <c r="AA2346" s="68">
        <v>43899</v>
      </c>
      <c r="AB2346">
        <v>173</v>
      </c>
      <c r="AC2346" t="s">
        <v>15615</v>
      </c>
    </row>
    <row r="2347" spans="1:29" x14ac:dyDescent="0.3">
      <c r="A2347" t="s">
        <v>1727</v>
      </c>
      <c r="B2347">
        <v>3063</v>
      </c>
      <c r="C2347" t="str">
        <f>VLOOKUP($B2347,Hosts!$A:$M,10,0)</f>
        <v>Within an hour</v>
      </c>
      <c r="D2347" s="70">
        <f>VLOOKUP($B2347,Hosts!$A:$M,11,0)</f>
        <v>1</v>
      </c>
      <c r="E2347" s="70">
        <f>VLOOKUP($B2347,Hosts!$A:$M,12,0)</f>
        <v>0.99</v>
      </c>
      <c r="F2347" t="str">
        <f>VLOOKUP($B2347,Hosts!$A:$M,13,0)</f>
        <v>No</v>
      </c>
      <c r="G2347" t="str">
        <f>INDEX(Hosts!$A:$M, MATCH(Places!$B2347,Hosts!$A:$A,0), MATCH(Places!G$1,Hosts!$A$1:$M$1,0))</f>
        <v>Within an hour</v>
      </c>
      <c r="H2347" s="70">
        <f>INDEX(Hosts!$A:$M, MATCH(Places!$B2347,Hosts!$A:$A,0), MATCH(Places!H$1,Hosts!$A$1:$M$1,0))</f>
        <v>1</v>
      </c>
      <c r="I2347" s="70">
        <f>INDEX(Hosts!$A:$M, MATCH(Places!$B2347,Hosts!$A:$A,0), MATCH(Places!I$1,Hosts!$A$1:$M$1,0))</f>
        <v>0.99</v>
      </c>
      <c r="J2347" t="str">
        <f>INDEX(Hosts!$A:$M, MATCH(Places!$B2347,Hosts!$A:$A,0), MATCH(Places!J$1,Hosts!$A$1:$M$1,0))</f>
        <v>No</v>
      </c>
      <c r="K2347">
        <v>8</v>
      </c>
      <c r="L2347" t="str">
        <f>VLOOKUP($K2347,Neighborhoods!$A:$C,2,0)</f>
        <v>Brooklyn</v>
      </c>
      <c r="M2347" t="str">
        <f>VLOOKUP($K2347,Neighborhoods!$A:$C,3,0)</f>
        <v>Bushwick</v>
      </c>
      <c r="N2347" t="str">
        <f>INDEX(Neighborhoods!$A:$C, MATCH(Places!$K2347,Neighborhoods!$A:$A,0), MATCH(Places!N$1,Neighborhoods!$A$1:$C$1,0))</f>
        <v>Brooklyn</v>
      </c>
      <c r="O2347" t="str">
        <f>INDEX(Neighborhoods!$A:$C, MATCH(Places!$K2347,Neighborhoods!$A:$A,0), MATCH(Places!O$1,Neighborhoods!$A$1:$C$1,0))</f>
        <v>Bushwick</v>
      </c>
      <c r="P2347" t="s">
        <v>1</v>
      </c>
      <c r="Q2347" t="str">
        <f t="shared" si="144"/>
        <v>Yes</v>
      </c>
      <c r="R2347">
        <v>1</v>
      </c>
      <c r="S2347" t="str">
        <f t="shared" si="145"/>
        <v>Small</v>
      </c>
      <c r="T2347" s="50">
        <v>45</v>
      </c>
      <c r="U2347" s="70">
        <f t="shared" si="146"/>
        <v>0.03</v>
      </c>
      <c r="V2347" s="52">
        <v>4.57</v>
      </c>
      <c r="W2347" s="52" t="str" cm="1">
        <f t="array" ref="W2347">_xlfn.SWITCH(ROUND(V2347,0),5,"Excellent",4,"Good",3,"Ok","Bad")</f>
        <v>Excellent</v>
      </c>
      <c r="X2347">
        <v>125</v>
      </c>
      <c r="Y2347" t="str">
        <f t="shared" si="147"/>
        <v>No</v>
      </c>
      <c r="Z2347" s="68">
        <v>42680</v>
      </c>
      <c r="AA2347" s="68">
        <v>44038</v>
      </c>
      <c r="AB2347">
        <v>319</v>
      </c>
      <c r="AC2347" t="s">
        <v>15616</v>
      </c>
    </row>
    <row r="2348" spans="1:29" x14ac:dyDescent="0.3">
      <c r="A2348" t="s">
        <v>14802</v>
      </c>
      <c r="B2348">
        <v>899</v>
      </c>
      <c r="C2348" t="str">
        <f>VLOOKUP($B2348,Hosts!$A:$M,10,0)</f>
        <v>Within an hour</v>
      </c>
      <c r="D2348" s="70">
        <f>VLOOKUP($B2348,Hosts!$A:$M,11,0)</f>
        <v>1</v>
      </c>
      <c r="E2348" s="70">
        <f>VLOOKUP($B2348,Hosts!$A:$M,12,0)</f>
        <v>0.5</v>
      </c>
      <c r="F2348" t="str">
        <f>VLOOKUP($B2348,Hosts!$A:$M,13,0)</f>
        <v>No</v>
      </c>
      <c r="G2348" t="str">
        <f>INDEX(Hosts!$A:$M, MATCH(Places!$B2348,Hosts!$A:$A,0), MATCH(Places!G$1,Hosts!$A$1:$M$1,0))</f>
        <v>Within an hour</v>
      </c>
      <c r="H2348" s="70">
        <f>INDEX(Hosts!$A:$M, MATCH(Places!$B2348,Hosts!$A:$A,0), MATCH(Places!H$1,Hosts!$A$1:$M$1,0))</f>
        <v>1</v>
      </c>
      <c r="I2348" s="70">
        <f>INDEX(Hosts!$A:$M, MATCH(Places!$B2348,Hosts!$A:$A,0), MATCH(Places!I$1,Hosts!$A$1:$M$1,0))</f>
        <v>0.5</v>
      </c>
      <c r="J2348" t="str">
        <f>INDEX(Hosts!$A:$M, MATCH(Places!$B2348,Hosts!$A:$A,0), MATCH(Places!J$1,Hosts!$A$1:$M$1,0))</f>
        <v>No</v>
      </c>
      <c r="K2348">
        <v>16</v>
      </c>
      <c r="L2348" t="str">
        <f>VLOOKUP($K2348,Neighborhoods!$A:$C,2,0)</f>
        <v>Manhattan</v>
      </c>
      <c r="M2348" t="str">
        <f>VLOOKUP($K2348,Neighborhoods!$A:$C,3,0)</f>
        <v>Harlem</v>
      </c>
      <c r="N2348" t="str">
        <f>INDEX(Neighborhoods!$A:$C, MATCH(Places!$K2348,Neighborhoods!$A:$A,0), MATCH(Places!N$1,Neighborhoods!$A$1:$C$1,0))</f>
        <v>Manhattan</v>
      </c>
      <c r="O2348" t="str">
        <f>INDEX(Neighborhoods!$A:$C, MATCH(Places!$K2348,Neighborhoods!$A:$A,0), MATCH(Places!O$1,Neighborhoods!$A$1:$C$1,0))</f>
        <v>Harlem</v>
      </c>
      <c r="P2348" t="s">
        <v>1</v>
      </c>
      <c r="Q2348" t="str">
        <f t="shared" si="144"/>
        <v>Yes</v>
      </c>
      <c r="R2348">
        <v>1</v>
      </c>
      <c r="S2348" t="str">
        <f t="shared" si="145"/>
        <v>Small</v>
      </c>
      <c r="T2348" s="50">
        <v>45</v>
      </c>
      <c r="U2348" s="70">
        <f t="shared" si="146"/>
        <v>0.03</v>
      </c>
      <c r="V2348" s="52">
        <v>4.67</v>
      </c>
      <c r="W2348" s="52" t="str" cm="1">
        <f t="array" ref="W2348">_xlfn.SWITCH(ROUND(V2348,0),5,"Excellent",4,"Good",3,"Ok","Bad")</f>
        <v>Excellent</v>
      </c>
      <c r="X2348">
        <v>6</v>
      </c>
      <c r="Y2348" t="str">
        <f t="shared" si="147"/>
        <v>No</v>
      </c>
      <c r="Z2348" s="68">
        <v>42824</v>
      </c>
      <c r="AA2348" s="68">
        <v>43920</v>
      </c>
      <c r="AB2348">
        <v>365</v>
      </c>
      <c r="AC2348" t="s">
        <v>15615</v>
      </c>
    </row>
    <row r="2349" spans="1:29" x14ac:dyDescent="0.3">
      <c r="A2349" t="s">
        <v>1728</v>
      </c>
      <c r="B2349">
        <v>3064</v>
      </c>
      <c r="C2349" t="str">
        <f>VLOOKUP($B2349,Hosts!$A:$M,10,0)</f>
        <v>Within a day</v>
      </c>
      <c r="D2349" s="70">
        <f>VLOOKUP($B2349,Hosts!$A:$M,11,0)</f>
        <v>0.8</v>
      </c>
      <c r="E2349" s="70">
        <f>VLOOKUP($B2349,Hosts!$A:$M,12,0)</f>
        <v>0.98</v>
      </c>
      <c r="F2349" t="str">
        <f>VLOOKUP($B2349,Hosts!$A:$M,13,0)</f>
        <v>No</v>
      </c>
      <c r="G2349" t="str">
        <f>INDEX(Hosts!$A:$M, MATCH(Places!$B2349,Hosts!$A:$A,0), MATCH(Places!G$1,Hosts!$A$1:$M$1,0))</f>
        <v>Within a day</v>
      </c>
      <c r="H2349" s="70">
        <f>INDEX(Hosts!$A:$M, MATCH(Places!$B2349,Hosts!$A:$A,0), MATCH(Places!H$1,Hosts!$A$1:$M$1,0))</f>
        <v>0.8</v>
      </c>
      <c r="I2349" s="70">
        <f>INDEX(Hosts!$A:$M, MATCH(Places!$B2349,Hosts!$A:$A,0), MATCH(Places!I$1,Hosts!$A$1:$M$1,0))</f>
        <v>0.98</v>
      </c>
      <c r="J2349" t="str">
        <f>INDEX(Hosts!$A:$M, MATCH(Places!$B2349,Hosts!$A:$A,0), MATCH(Places!J$1,Hosts!$A$1:$M$1,0))</f>
        <v>No</v>
      </c>
      <c r="K2349">
        <v>7</v>
      </c>
      <c r="L2349" t="str">
        <f>VLOOKUP($K2349,Neighborhoods!$A:$C,2,0)</f>
        <v>Brooklyn</v>
      </c>
      <c r="M2349" t="str">
        <f>VLOOKUP($K2349,Neighborhoods!$A:$C,3,0)</f>
        <v>Bedford-Stuyvesant</v>
      </c>
      <c r="N2349" t="str">
        <f>INDEX(Neighborhoods!$A:$C, MATCH(Places!$K2349,Neighborhoods!$A:$A,0), MATCH(Places!N$1,Neighborhoods!$A$1:$C$1,0))</f>
        <v>Brooklyn</v>
      </c>
      <c r="O2349" t="str">
        <f>INDEX(Neighborhoods!$A:$C, MATCH(Places!$K2349,Neighborhoods!$A:$A,0), MATCH(Places!O$1,Neighborhoods!$A$1:$C$1,0))</f>
        <v>Bedford-Stuyvesant</v>
      </c>
      <c r="P2349" t="s">
        <v>11822</v>
      </c>
      <c r="Q2349" t="str">
        <f t="shared" si="144"/>
        <v>No</v>
      </c>
      <c r="R2349">
        <v>3</v>
      </c>
      <c r="S2349" t="str">
        <f t="shared" si="145"/>
        <v>Medium</v>
      </c>
      <c r="T2349" s="50">
        <v>142</v>
      </c>
      <c r="U2349" s="70">
        <f t="shared" si="146"/>
        <v>0.03</v>
      </c>
      <c r="V2349" s="52">
        <v>4.59</v>
      </c>
      <c r="W2349" s="52" t="str" cm="1">
        <f t="array" ref="W2349">_xlfn.SWITCH(ROUND(V2349,0),5,"Excellent",4,"Good",3,"Ok","Bad")</f>
        <v>Excellent</v>
      </c>
      <c r="X2349">
        <v>160</v>
      </c>
      <c r="Y2349" t="str">
        <f t="shared" si="147"/>
        <v>No</v>
      </c>
      <c r="Z2349" s="68">
        <v>42694</v>
      </c>
      <c r="AA2349" s="68">
        <v>43902</v>
      </c>
      <c r="AB2349">
        <v>74</v>
      </c>
      <c r="AC2349" t="s">
        <v>15615</v>
      </c>
    </row>
    <row r="2350" spans="1:29" x14ac:dyDescent="0.3">
      <c r="A2350" t="s">
        <v>1729</v>
      </c>
      <c r="B2350">
        <v>3063</v>
      </c>
      <c r="C2350" t="str">
        <f>VLOOKUP($B2350,Hosts!$A:$M,10,0)</f>
        <v>Within an hour</v>
      </c>
      <c r="D2350" s="70">
        <f>VLOOKUP($B2350,Hosts!$A:$M,11,0)</f>
        <v>1</v>
      </c>
      <c r="E2350" s="70">
        <f>VLOOKUP($B2350,Hosts!$A:$M,12,0)</f>
        <v>0.99</v>
      </c>
      <c r="F2350" t="str">
        <f>VLOOKUP($B2350,Hosts!$A:$M,13,0)</f>
        <v>No</v>
      </c>
      <c r="G2350" t="str">
        <f>INDEX(Hosts!$A:$M, MATCH(Places!$B2350,Hosts!$A:$A,0), MATCH(Places!G$1,Hosts!$A$1:$M$1,0))</f>
        <v>Within an hour</v>
      </c>
      <c r="H2350" s="70">
        <f>INDEX(Hosts!$A:$M, MATCH(Places!$B2350,Hosts!$A:$A,0), MATCH(Places!H$1,Hosts!$A$1:$M$1,0))</f>
        <v>1</v>
      </c>
      <c r="I2350" s="70">
        <f>INDEX(Hosts!$A:$M, MATCH(Places!$B2350,Hosts!$A:$A,0), MATCH(Places!I$1,Hosts!$A$1:$M$1,0))</f>
        <v>0.99</v>
      </c>
      <c r="J2350" t="str">
        <f>INDEX(Hosts!$A:$M, MATCH(Places!$B2350,Hosts!$A:$A,0), MATCH(Places!J$1,Hosts!$A$1:$M$1,0))</f>
        <v>No</v>
      </c>
      <c r="K2350">
        <v>8</v>
      </c>
      <c r="L2350" t="str">
        <f>VLOOKUP($K2350,Neighborhoods!$A:$C,2,0)</f>
        <v>Brooklyn</v>
      </c>
      <c r="M2350" t="str">
        <f>VLOOKUP($K2350,Neighborhoods!$A:$C,3,0)</f>
        <v>Bushwick</v>
      </c>
      <c r="N2350" t="str">
        <f>INDEX(Neighborhoods!$A:$C, MATCH(Places!$K2350,Neighborhoods!$A:$A,0), MATCH(Places!N$1,Neighborhoods!$A$1:$C$1,0))</f>
        <v>Brooklyn</v>
      </c>
      <c r="O2350" t="str">
        <f>INDEX(Neighborhoods!$A:$C, MATCH(Places!$K2350,Neighborhoods!$A:$A,0), MATCH(Places!O$1,Neighborhoods!$A$1:$C$1,0))</f>
        <v>Bushwick</v>
      </c>
      <c r="P2350" t="s">
        <v>1</v>
      </c>
      <c r="Q2350" t="str">
        <f t="shared" si="144"/>
        <v>Yes</v>
      </c>
      <c r="R2350">
        <v>2</v>
      </c>
      <c r="S2350" t="str">
        <f t="shared" si="145"/>
        <v>Small</v>
      </c>
      <c r="T2350" s="50">
        <v>40</v>
      </c>
      <c r="U2350" s="70">
        <f t="shared" si="146"/>
        <v>0.03</v>
      </c>
      <c r="V2350" s="52">
        <v>4.45</v>
      </c>
      <c r="W2350" s="52" t="str" cm="1">
        <f t="array" ref="W2350">_xlfn.SWITCH(ROUND(V2350,0),5,"Excellent",4,"Good",3,"Ok","Bad")</f>
        <v>Good</v>
      </c>
      <c r="X2350">
        <v>51</v>
      </c>
      <c r="Y2350" t="str">
        <f t="shared" si="147"/>
        <v>No</v>
      </c>
      <c r="Z2350" s="68">
        <v>42722</v>
      </c>
      <c r="AA2350" s="68">
        <v>44038</v>
      </c>
      <c r="AB2350">
        <v>364</v>
      </c>
      <c r="AC2350" t="s">
        <v>15616</v>
      </c>
    </row>
    <row r="2351" spans="1:29" x14ac:dyDescent="0.3">
      <c r="A2351" t="s">
        <v>1730</v>
      </c>
      <c r="B2351">
        <v>3065</v>
      </c>
      <c r="C2351" t="str">
        <f>VLOOKUP($B2351,Hosts!$A:$M,10,0)</f>
        <v>Within an hour</v>
      </c>
      <c r="D2351" s="70">
        <f>VLOOKUP($B2351,Hosts!$A:$M,11,0)</f>
        <v>1</v>
      </c>
      <c r="E2351" s="70">
        <f>VLOOKUP($B2351,Hosts!$A:$M,12,0)</f>
        <v>1</v>
      </c>
      <c r="F2351" t="str">
        <f>VLOOKUP($B2351,Hosts!$A:$M,13,0)</f>
        <v>Yes</v>
      </c>
      <c r="G2351" t="str">
        <f>INDEX(Hosts!$A:$M, MATCH(Places!$B2351,Hosts!$A:$A,0), MATCH(Places!G$1,Hosts!$A$1:$M$1,0))</f>
        <v>Within an hour</v>
      </c>
      <c r="H2351" s="70">
        <f>INDEX(Hosts!$A:$M, MATCH(Places!$B2351,Hosts!$A:$A,0), MATCH(Places!H$1,Hosts!$A$1:$M$1,0))</f>
        <v>1</v>
      </c>
      <c r="I2351" s="70">
        <f>INDEX(Hosts!$A:$M, MATCH(Places!$B2351,Hosts!$A:$A,0), MATCH(Places!I$1,Hosts!$A$1:$M$1,0))</f>
        <v>1</v>
      </c>
      <c r="J2351" t="str">
        <f>INDEX(Hosts!$A:$M, MATCH(Places!$B2351,Hosts!$A:$A,0), MATCH(Places!J$1,Hosts!$A$1:$M$1,0))</f>
        <v>Yes</v>
      </c>
      <c r="K2351">
        <v>7</v>
      </c>
      <c r="L2351" t="str">
        <f>VLOOKUP($K2351,Neighborhoods!$A:$C,2,0)</f>
        <v>Brooklyn</v>
      </c>
      <c r="M2351" t="str">
        <f>VLOOKUP($K2351,Neighborhoods!$A:$C,3,0)</f>
        <v>Bedford-Stuyvesant</v>
      </c>
      <c r="N2351" t="str">
        <f>INDEX(Neighborhoods!$A:$C, MATCH(Places!$K2351,Neighborhoods!$A:$A,0), MATCH(Places!N$1,Neighborhoods!$A$1:$C$1,0))</f>
        <v>Brooklyn</v>
      </c>
      <c r="O2351" t="str">
        <f>INDEX(Neighborhoods!$A:$C, MATCH(Places!$K2351,Neighborhoods!$A:$A,0), MATCH(Places!O$1,Neighborhoods!$A$1:$C$1,0))</f>
        <v>Bedford-Stuyvesant</v>
      </c>
      <c r="P2351" t="s">
        <v>11822</v>
      </c>
      <c r="Q2351" t="str">
        <f t="shared" si="144"/>
        <v>No</v>
      </c>
      <c r="R2351">
        <v>5</v>
      </c>
      <c r="S2351" t="str">
        <f t="shared" si="145"/>
        <v>Medium</v>
      </c>
      <c r="T2351" s="50">
        <v>300</v>
      </c>
      <c r="U2351" s="70">
        <f t="shared" si="146"/>
        <v>0.04</v>
      </c>
      <c r="V2351" s="52">
        <v>4.75</v>
      </c>
      <c r="W2351" s="52" t="str" cm="1">
        <f t="array" ref="W2351">_xlfn.SWITCH(ROUND(V2351,0),5,"Excellent",4,"Good",3,"Ok","Bad")</f>
        <v>Excellent</v>
      </c>
      <c r="X2351">
        <v>44</v>
      </c>
      <c r="Y2351" t="str">
        <f t="shared" si="147"/>
        <v>No</v>
      </c>
      <c r="Z2351" s="68">
        <v>42739</v>
      </c>
      <c r="AA2351" s="68">
        <v>43832</v>
      </c>
      <c r="AB2351">
        <v>180</v>
      </c>
      <c r="AC2351" t="s">
        <v>15615</v>
      </c>
    </row>
    <row r="2352" spans="1:29" x14ac:dyDescent="0.3">
      <c r="A2352" t="s">
        <v>1731</v>
      </c>
      <c r="B2352">
        <v>2102</v>
      </c>
      <c r="C2352" t="str">
        <f>VLOOKUP($B2352,Hosts!$A:$M,10,0)</f>
        <v>Within a few hours</v>
      </c>
      <c r="D2352" s="70">
        <f>VLOOKUP($B2352,Hosts!$A:$M,11,0)</f>
        <v>1</v>
      </c>
      <c r="E2352" s="70">
        <f>VLOOKUP($B2352,Hosts!$A:$M,12,0)</f>
        <v>0.24</v>
      </c>
      <c r="F2352" t="str">
        <f>VLOOKUP($B2352,Hosts!$A:$M,13,0)</f>
        <v>Yes</v>
      </c>
      <c r="G2352" t="str">
        <f>INDEX(Hosts!$A:$M, MATCH(Places!$B2352,Hosts!$A:$A,0), MATCH(Places!G$1,Hosts!$A$1:$M$1,0))</f>
        <v>Within a few hours</v>
      </c>
      <c r="H2352" s="70">
        <f>INDEX(Hosts!$A:$M, MATCH(Places!$B2352,Hosts!$A:$A,0), MATCH(Places!H$1,Hosts!$A$1:$M$1,0))</f>
        <v>1</v>
      </c>
      <c r="I2352" s="70">
        <f>INDEX(Hosts!$A:$M, MATCH(Places!$B2352,Hosts!$A:$A,0), MATCH(Places!I$1,Hosts!$A$1:$M$1,0))</f>
        <v>0.24</v>
      </c>
      <c r="J2352" t="str">
        <f>INDEX(Hosts!$A:$M, MATCH(Places!$B2352,Hosts!$A:$A,0), MATCH(Places!J$1,Hosts!$A$1:$M$1,0))</f>
        <v>Yes</v>
      </c>
      <c r="K2352">
        <v>18</v>
      </c>
      <c r="L2352" t="str">
        <f>VLOOKUP($K2352,Neighborhoods!$A:$C,2,0)</f>
        <v>Manhattan</v>
      </c>
      <c r="M2352" t="str">
        <f>VLOOKUP($K2352,Neighborhoods!$A:$C,3,0)</f>
        <v>Midtown</v>
      </c>
      <c r="N2352" t="str">
        <f>INDEX(Neighborhoods!$A:$C, MATCH(Places!$K2352,Neighborhoods!$A:$A,0), MATCH(Places!N$1,Neighborhoods!$A$1:$C$1,0))</f>
        <v>Manhattan</v>
      </c>
      <c r="O2352" t="str">
        <f>INDEX(Neighborhoods!$A:$C, MATCH(Places!$K2352,Neighborhoods!$A:$A,0), MATCH(Places!O$1,Neighborhoods!$A$1:$C$1,0))</f>
        <v>Midtown</v>
      </c>
      <c r="P2352" t="s">
        <v>11822</v>
      </c>
      <c r="Q2352" t="str">
        <f t="shared" si="144"/>
        <v>No</v>
      </c>
      <c r="R2352">
        <v>6</v>
      </c>
      <c r="S2352" t="str">
        <f t="shared" si="145"/>
        <v>Large</v>
      </c>
      <c r="T2352" s="50">
        <v>1499</v>
      </c>
      <c r="U2352" s="70">
        <f t="shared" si="146"/>
        <v>7.0000000000000007E-2</v>
      </c>
      <c r="V2352" s="52">
        <v>5</v>
      </c>
      <c r="W2352" s="52" t="str" cm="1">
        <f t="array" ref="W2352">_xlfn.SWITCH(ROUND(V2352,0),5,"Excellent",4,"Good",3,"Ok","Bad")</f>
        <v>Excellent</v>
      </c>
      <c r="X2352">
        <v>5</v>
      </c>
      <c r="Y2352" t="str">
        <f t="shared" si="147"/>
        <v>No</v>
      </c>
      <c r="Z2352" s="68">
        <v>43418</v>
      </c>
      <c r="AA2352" s="68">
        <v>43828</v>
      </c>
      <c r="AB2352">
        <v>312</v>
      </c>
      <c r="AC2352" t="s">
        <v>15615</v>
      </c>
    </row>
    <row r="2353" spans="1:29" x14ac:dyDescent="0.3">
      <c r="A2353" t="s">
        <v>1732</v>
      </c>
      <c r="B2353">
        <v>2102</v>
      </c>
      <c r="C2353" t="str">
        <f>VLOOKUP($B2353,Hosts!$A:$M,10,0)</f>
        <v>Within a few hours</v>
      </c>
      <c r="D2353" s="70">
        <f>VLOOKUP($B2353,Hosts!$A:$M,11,0)</f>
        <v>1</v>
      </c>
      <c r="E2353" s="70">
        <f>VLOOKUP($B2353,Hosts!$A:$M,12,0)</f>
        <v>0.24</v>
      </c>
      <c r="F2353" t="str">
        <f>VLOOKUP($B2353,Hosts!$A:$M,13,0)</f>
        <v>Yes</v>
      </c>
      <c r="G2353" t="str">
        <f>INDEX(Hosts!$A:$M, MATCH(Places!$B2353,Hosts!$A:$A,0), MATCH(Places!G$1,Hosts!$A$1:$M$1,0))</f>
        <v>Within a few hours</v>
      </c>
      <c r="H2353" s="70">
        <f>INDEX(Hosts!$A:$M, MATCH(Places!$B2353,Hosts!$A:$A,0), MATCH(Places!H$1,Hosts!$A$1:$M$1,0))</f>
        <v>1</v>
      </c>
      <c r="I2353" s="70">
        <f>INDEX(Hosts!$A:$M, MATCH(Places!$B2353,Hosts!$A:$A,0), MATCH(Places!I$1,Hosts!$A$1:$M$1,0))</f>
        <v>0.24</v>
      </c>
      <c r="J2353" t="str">
        <f>INDEX(Hosts!$A:$M, MATCH(Places!$B2353,Hosts!$A:$A,0), MATCH(Places!J$1,Hosts!$A$1:$M$1,0))</f>
        <v>Yes</v>
      </c>
      <c r="K2353">
        <v>18</v>
      </c>
      <c r="L2353" t="str">
        <f>VLOOKUP($K2353,Neighborhoods!$A:$C,2,0)</f>
        <v>Manhattan</v>
      </c>
      <c r="M2353" t="str">
        <f>VLOOKUP($K2353,Neighborhoods!$A:$C,3,0)</f>
        <v>Midtown</v>
      </c>
      <c r="N2353" t="str">
        <f>INDEX(Neighborhoods!$A:$C, MATCH(Places!$K2353,Neighborhoods!$A:$A,0), MATCH(Places!N$1,Neighborhoods!$A$1:$C$1,0))</f>
        <v>Manhattan</v>
      </c>
      <c r="O2353" t="str">
        <f>INDEX(Neighborhoods!$A:$C, MATCH(Places!$K2353,Neighborhoods!$A:$A,0), MATCH(Places!O$1,Neighborhoods!$A$1:$C$1,0))</f>
        <v>Midtown</v>
      </c>
      <c r="P2353" t="s">
        <v>11822</v>
      </c>
      <c r="Q2353" t="str">
        <f t="shared" si="144"/>
        <v>No</v>
      </c>
      <c r="R2353">
        <v>4</v>
      </c>
      <c r="S2353" t="str">
        <f t="shared" si="145"/>
        <v>Medium</v>
      </c>
      <c r="T2353" s="50">
        <v>749</v>
      </c>
      <c r="U2353" s="70">
        <f t="shared" si="146"/>
        <v>0.05</v>
      </c>
      <c r="V2353" s="52">
        <v>5</v>
      </c>
      <c r="W2353" s="52" t="str" cm="1">
        <f t="array" ref="W2353">_xlfn.SWITCH(ROUND(V2353,0),5,"Excellent",4,"Good",3,"Ok","Bad")</f>
        <v>Excellent</v>
      </c>
      <c r="X2353">
        <v>12</v>
      </c>
      <c r="Y2353" t="str">
        <f t="shared" si="147"/>
        <v>No</v>
      </c>
      <c r="Z2353" s="68">
        <v>42722</v>
      </c>
      <c r="AA2353" s="68">
        <v>43607</v>
      </c>
      <c r="AB2353">
        <v>312</v>
      </c>
      <c r="AC2353" t="s">
        <v>15615</v>
      </c>
    </row>
    <row r="2354" spans="1:29" x14ac:dyDescent="0.3">
      <c r="A2354" t="s">
        <v>1733</v>
      </c>
      <c r="B2354">
        <v>1328</v>
      </c>
      <c r="C2354" t="str">
        <f>VLOOKUP($B2354,Hosts!$A:$M,10,0)</f>
        <v>Within a day</v>
      </c>
      <c r="D2354" s="70">
        <f>VLOOKUP($B2354,Hosts!$A:$M,11,0)</f>
        <v>0.56000000000000005</v>
      </c>
      <c r="E2354" s="70">
        <f>VLOOKUP($B2354,Hosts!$A:$M,12,0)</f>
        <v>0.99</v>
      </c>
      <c r="F2354" t="str">
        <f>VLOOKUP($B2354,Hosts!$A:$M,13,0)</f>
        <v>No</v>
      </c>
      <c r="G2354" t="str">
        <f>INDEX(Hosts!$A:$M, MATCH(Places!$B2354,Hosts!$A:$A,0), MATCH(Places!G$1,Hosts!$A$1:$M$1,0))</f>
        <v>Within a day</v>
      </c>
      <c r="H2354" s="70">
        <f>INDEX(Hosts!$A:$M, MATCH(Places!$B2354,Hosts!$A:$A,0), MATCH(Places!H$1,Hosts!$A$1:$M$1,0))</f>
        <v>0.56000000000000005</v>
      </c>
      <c r="I2354" s="70">
        <f>INDEX(Hosts!$A:$M, MATCH(Places!$B2354,Hosts!$A:$A,0), MATCH(Places!I$1,Hosts!$A$1:$M$1,0))</f>
        <v>0.99</v>
      </c>
      <c r="J2354" t="str">
        <f>INDEX(Hosts!$A:$M, MATCH(Places!$B2354,Hosts!$A:$A,0), MATCH(Places!J$1,Hosts!$A$1:$M$1,0))</f>
        <v>No</v>
      </c>
      <c r="K2354">
        <v>16</v>
      </c>
      <c r="L2354" t="str">
        <f>VLOOKUP($K2354,Neighborhoods!$A:$C,2,0)</f>
        <v>Manhattan</v>
      </c>
      <c r="M2354" t="str">
        <f>VLOOKUP($K2354,Neighborhoods!$A:$C,3,0)</f>
        <v>Harlem</v>
      </c>
      <c r="N2354" t="str">
        <f>INDEX(Neighborhoods!$A:$C, MATCH(Places!$K2354,Neighborhoods!$A:$A,0), MATCH(Places!N$1,Neighborhoods!$A$1:$C$1,0))</f>
        <v>Manhattan</v>
      </c>
      <c r="O2354" t="str">
        <f>INDEX(Neighborhoods!$A:$C, MATCH(Places!$K2354,Neighborhoods!$A:$A,0), MATCH(Places!O$1,Neighborhoods!$A$1:$C$1,0))</f>
        <v>Harlem</v>
      </c>
      <c r="P2354" t="s">
        <v>1</v>
      </c>
      <c r="Q2354" t="str">
        <f t="shared" si="144"/>
        <v>Yes</v>
      </c>
      <c r="R2354">
        <v>4</v>
      </c>
      <c r="S2354" t="str">
        <f t="shared" si="145"/>
        <v>Medium</v>
      </c>
      <c r="T2354" s="50">
        <v>166</v>
      </c>
      <c r="U2354" s="70">
        <f t="shared" si="146"/>
        <v>0.03</v>
      </c>
      <c r="V2354" s="52">
        <v>4.7300000000000004</v>
      </c>
      <c r="W2354" s="52" t="str" cm="1">
        <f t="array" ref="W2354">_xlfn.SWITCH(ROUND(V2354,0),5,"Excellent",4,"Good",3,"Ok","Bad")</f>
        <v>Excellent</v>
      </c>
      <c r="X2354">
        <v>186</v>
      </c>
      <c r="Y2354" t="str">
        <f t="shared" si="147"/>
        <v>No</v>
      </c>
      <c r="Z2354" s="68">
        <v>42765</v>
      </c>
      <c r="AA2354" s="68">
        <v>43903</v>
      </c>
      <c r="AB2354">
        <v>5</v>
      </c>
      <c r="AC2354" t="s">
        <v>15615</v>
      </c>
    </row>
    <row r="2355" spans="1:29" x14ac:dyDescent="0.3">
      <c r="A2355" t="s">
        <v>1734</v>
      </c>
      <c r="B2355">
        <v>3038</v>
      </c>
      <c r="C2355" t="str">
        <f>VLOOKUP($B2355,Hosts!$A:$M,10,0)</f>
        <v>Within an hour</v>
      </c>
      <c r="D2355" s="70">
        <f>VLOOKUP($B2355,Hosts!$A:$M,11,0)</f>
        <v>1</v>
      </c>
      <c r="E2355" s="70">
        <f>VLOOKUP($B2355,Hosts!$A:$M,12,0)</f>
        <v>1</v>
      </c>
      <c r="F2355" t="str">
        <f>VLOOKUP($B2355,Hosts!$A:$M,13,0)</f>
        <v>Yes</v>
      </c>
      <c r="G2355" t="str">
        <f>INDEX(Hosts!$A:$M, MATCH(Places!$B2355,Hosts!$A:$A,0), MATCH(Places!G$1,Hosts!$A$1:$M$1,0))</f>
        <v>Within an hour</v>
      </c>
      <c r="H2355" s="70">
        <f>INDEX(Hosts!$A:$M, MATCH(Places!$B2355,Hosts!$A:$A,0), MATCH(Places!H$1,Hosts!$A$1:$M$1,0))</f>
        <v>1</v>
      </c>
      <c r="I2355" s="70">
        <f>INDEX(Hosts!$A:$M, MATCH(Places!$B2355,Hosts!$A:$A,0), MATCH(Places!I$1,Hosts!$A$1:$M$1,0))</f>
        <v>1</v>
      </c>
      <c r="J2355" t="str">
        <f>INDEX(Hosts!$A:$M, MATCH(Places!$B2355,Hosts!$A:$A,0), MATCH(Places!J$1,Hosts!$A$1:$M$1,0))</f>
        <v>Yes</v>
      </c>
      <c r="K2355">
        <v>15</v>
      </c>
      <c r="L2355" t="str">
        <f>VLOOKUP($K2355,Neighborhoods!$A:$C,2,0)</f>
        <v>Manhattan</v>
      </c>
      <c r="M2355" t="str">
        <f>VLOOKUP($K2355,Neighborhoods!$A:$C,3,0)</f>
        <v>East Village</v>
      </c>
      <c r="N2355" t="str">
        <f>INDEX(Neighborhoods!$A:$C, MATCH(Places!$K2355,Neighborhoods!$A:$A,0), MATCH(Places!N$1,Neighborhoods!$A$1:$C$1,0))</f>
        <v>Manhattan</v>
      </c>
      <c r="O2355" t="str">
        <f>INDEX(Neighborhoods!$A:$C, MATCH(Places!$K2355,Neighborhoods!$A:$A,0), MATCH(Places!O$1,Neighborhoods!$A$1:$C$1,0))</f>
        <v>East Village</v>
      </c>
      <c r="P2355" t="s">
        <v>1</v>
      </c>
      <c r="Q2355" t="str">
        <f t="shared" si="144"/>
        <v>Yes</v>
      </c>
      <c r="R2355">
        <v>2</v>
      </c>
      <c r="S2355" t="str">
        <f t="shared" si="145"/>
        <v>Small</v>
      </c>
      <c r="T2355" s="50">
        <v>70</v>
      </c>
      <c r="U2355" s="70">
        <f t="shared" si="146"/>
        <v>0.03</v>
      </c>
      <c r="V2355" s="52">
        <v>4.8099999999999996</v>
      </c>
      <c r="W2355" s="52" t="str" cm="1">
        <f t="array" ref="W2355">_xlfn.SWITCH(ROUND(V2355,0),5,"Excellent",4,"Good",3,"Ok","Bad")</f>
        <v>Excellent</v>
      </c>
      <c r="X2355">
        <v>231</v>
      </c>
      <c r="Y2355" t="str">
        <f t="shared" si="147"/>
        <v>Yes</v>
      </c>
      <c r="Z2355" s="68">
        <v>42683</v>
      </c>
      <c r="AA2355" s="68">
        <v>43831</v>
      </c>
      <c r="AB2355">
        <v>365</v>
      </c>
      <c r="AC2355" t="s">
        <v>15616</v>
      </c>
    </row>
    <row r="2356" spans="1:29" x14ac:dyDescent="0.3">
      <c r="A2356" t="s">
        <v>1735</v>
      </c>
      <c r="B2356">
        <v>393</v>
      </c>
      <c r="C2356" t="str">
        <f>VLOOKUP($B2356,Hosts!$A:$M,10,0)</f>
        <v>Within a few hours</v>
      </c>
      <c r="D2356" s="70">
        <f>VLOOKUP($B2356,Hosts!$A:$M,11,0)</f>
        <v>1</v>
      </c>
      <c r="E2356" s="70">
        <f>VLOOKUP($B2356,Hosts!$A:$M,12,0)</f>
        <v>1</v>
      </c>
      <c r="F2356" t="str">
        <f>VLOOKUP($B2356,Hosts!$A:$M,13,0)</f>
        <v>Yes</v>
      </c>
      <c r="G2356" t="str">
        <f>INDEX(Hosts!$A:$M, MATCH(Places!$B2356,Hosts!$A:$A,0), MATCH(Places!G$1,Hosts!$A$1:$M$1,0))</f>
        <v>Within a few hours</v>
      </c>
      <c r="H2356" s="70">
        <f>INDEX(Hosts!$A:$M, MATCH(Places!$B2356,Hosts!$A:$A,0), MATCH(Places!H$1,Hosts!$A$1:$M$1,0))</f>
        <v>1</v>
      </c>
      <c r="I2356" s="70">
        <f>INDEX(Hosts!$A:$M, MATCH(Places!$B2356,Hosts!$A:$A,0), MATCH(Places!I$1,Hosts!$A$1:$M$1,0))</f>
        <v>1</v>
      </c>
      <c r="J2356" t="str">
        <f>INDEX(Hosts!$A:$M, MATCH(Places!$B2356,Hosts!$A:$A,0), MATCH(Places!J$1,Hosts!$A$1:$M$1,0))</f>
        <v>Yes</v>
      </c>
      <c r="K2356">
        <v>12</v>
      </c>
      <c r="L2356" t="str">
        <f>VLOOKUP($K2356,Neighborhoods!$A:$C,2,0)</f>
        <v>Brooklyn</v>
      </c>
      <c r="M2356" t="str">
        <f>VLOOKUP($K2356,Neighborhoods!$A:$C,3,0)</f>
        <v>Williamsburg</v>
      </c>
      <c r="N2356" t="str">
        <f>INDEX(Neighborhoods!$A:$C, MATCH(Places!$K2356,Neighborhoods!$A:$A,0), MATCH(Places!N$1,Neighborhoods!$A$1:$C$1,0))</f>
        <v>Brooklyn</v>
      </c>
      <c r="O2356" t="str">
        <f>INDEX(Neighborhoods!$A:$C, MATCH(Places!$K2356,Neighborhoods!$A:$A,0), MATCH(Places!O$1,Neighborhoods!$A$1:$C$1,0))</f>
        <v>Williamsburg</v>
      </c>
      <c r="P2356" t="s">
        <v>1</v>
      </c>
      <c r="Q2356" t="str">
        <f t="shared" si="144"/>
        <v>Yes</v>
      </c>
      <c r="R2356">
        <v>2</v>
      </c>
      <c r="S2356" t="str">
        <f t="shared" si="145"/>
        <v>Small</v>
      </c>
      <c r="T2356" s="50">
        <v>56</v>
      </c>
      <c r="U2356" s="70">
        <f t="shared" si="146"/>
        <v>0.03</v>
      </c>
      <c r="V2356" s="52">
        <v>5</v>
      </c>
      <c r="W2356" s="52" t="str" cm="1">
        <f t="array" ref="W2356">_xlfn.SWITCH(ROUND(V2356,0),5,"Excellent",4,"Good",3,"Ok","Bad")</f>
        <v>Excellent</v>
      </c>
      <c r="X2356">
        <v>32</v>
      </c>
      <c r="Y2356" t="str">
        <f t="shared" si="147"/>
        <v>No</v>
      </c>
      <c r="Z2356" s="68">
        <v>42686</v>
      </c>
      <c r="AA2356" s="68">
        <v>43809</v>
      </c>
      <c r="AB2356">
        <v>63</v>
      </c>
      <c r="AC2356" t="s">
        <v>15615</v>
      </c>
    </row>
    <row r="2357" spans="1:29" x14ac:dyDescent="0.3">
      <c r="A2357" t="s">
        <v>1736</v>
      </c>
      <c r="B2357">
        <v>3066</v>
      </c>
      <c r="C2357" t="str">
        <f>VLOOKUP($B2357,Hosts!$A:$M,10,0)</f>
        <v>Within an hour</v>
      </c>
      <c r="D2357" s="70">
        <f>VLOOKUP($B2357,Hosts!$A:$M,11,0)</f>
        <v>1</v>
      </c>
      <c r="E2357" s="70">
        <f>VLOOKUP($B2357,Hosts!$A:$M,12,0)</f>
        <v>0.98</v>
      </c>
      <c r="F2357" t="str">
        <f>VLOOKUP($B2357,Hosts!$A:$M,13,0)</f>
        <v>Yes</v>
      </c>
      <c r="G2357" t="str">
        <f>INDEX(Hosts!$A:$M, MATCH(Places!$B2357,Hosts!$A:$A,0), MATCH(Places!G$1,Hosts!$A$1:$M$1,0))</f>
        <v>Within an hour</v>
      </c>
      <c r="H2357" s="70">
        <f>INDEX(Hosts!$A:$M, MATCH(Places!$B2357,Hosts!$A:$A,0), MATCH(Places!H$1,Hosts!$A$1:$M$1,0))</f>
        <v>1</v>
      </c>
      <c r="I2357" s="70">
        <f>INDEX(Hosts!$A:$M, MATCH(Places!$B2357,Hosts!$A:$A,0), MATCH(Places!I$1,Hosts!$A$1:$M$1,0))</f>
        <v>0.98</v>
      </c>
      <c r="J2357" t="str">
        <f>INDEX(Hosts!$A:$M, MATCH(Places!$B2357,Hosts!$A:$A,0), MATCH(Places!J$1,Hosts!$A$1:$M$1,0))</f>
        <v>Yes</v>
      </c>
      <c r="K2357">
        <v>21</v>
      </c>
      <c r="L2357" t="str">
        <f>VLOOKUP($K2357,Neighborhoods!$A:$C,2,0)</f>
        <v>Queens</v>
      </c>
      <c r="M2357" t="str">
        <f>VLOOKUP($K2357,Neighborhoods!$A:$C,3,0)</f>
        <v>Astoria</v>
      </c>
      <c r="N2357" t="str">
        <f>INDEX(Neighborhoods!$A:$C, MATCH(Places!$K2357,Neighborhoods!$A:$A,0), MATCH(Places!N$1,Neighborhoods!$A$1:$C$1,0))</f>
        <v>Queens</v>
      </c>
      <c r="O2357" t="str">
        <f>INDEX(Neighborhoods!$A:$C, MATCH(Places!$K2357,Neighborhoods!$A:$A,0), MATCH(Places!O$1,Neighborhoods!$A$1:$C$1,0))</f>
        <v>Astoria</v>
      </c>
      <c r="P2357" t="s">
        <v>11822</v>
      </c>
      <c r="Q2357" t="str">
        <f t="shared" si="144"/>
        <v>No</v>
      </c>
      <c r="R2357">
        <v>3</v>
      </c>
      <c r="S2357" t="str">
        <f t="shared" si="145"/>
        <v>Medium</v>
      </c>
      <c r="T2357" s="50">
        <v>74</v>
      </c>
      <c r="U2357" s="70">
        <f t="shared" si="146"/>
        <v>0.03</v>
      </c>
      <c r="V2357" s="52">
        <v>4.9800000000000004</v>
      </c>
      <c r="W2357" s="52" t="str" cm="1">
        <f t="array" ref="W2357">_xlfn.SWITCH(ROUND(V2357,0),5,"Excellent",4,"Good",3,"Ok","Bad")</f>
        <v>Excellent</v>
      </c>
      <c r="X2357">
        <v>167</v>
      </c>
      <c r="Y2357" t="str">
        <f t="shared" si="147"/>
        <v>Yes</v>
      </c>
      <c r="Z2357" s="68">
        <v>42701</v>
      </c>
      <c r="AA2357" s="68">
        <v>44048</v>
      </c>
      <c r="AB2357">
        <v>40</v>
      </c>
      <c r="AC2357" t="s">
        <v>15615</v>
      </c>
    </row>
    <row r="2358" spans="1:29" x14ac:dyDescent="0.3">
      <c r="A2358" t="s">
        <v>13969</v>
      </c>
      <c r="B2358">
        <v>1086</v>
      </c>
      <c r="C2358" t="str">
        <f>VLOOKUP($B2358,Hosts!$A:$M,10,0)</f>
        <v>Within an hour</v>
      </c>
      <c r="D2358" s="70">
        <f>VLOOKUP($B2358,Hosts!$A:$M,11,0)</f>
        <v>1</v>
      </c>
      <c r="E2358" s="70">
        <f>VLOOKUP($B2358,Hosts!$A:$M,12,0)</f>
        <v>1</v>
      </c>
      <c r="F2358" t="str">
        <f>VLOOKUP($B2358,Hosts!$A:$M,13,0)</f>
        <v>Yes</v>
      </c>
      <c r="G2358" t="str">
        <f>INDEX(Hosts!$A:$M, MATCH(Places!$B2358,Hosts!$A:$A,0), MATCH(Places!G$1,Hosts!$A$1:$M$1,0))</f>
        <v>Within an hour</v>
      </c>
      <c r="H2358" s="70">
        <f>INDEX(Hosts!$A:$M, MATCH(Places!$B2358,Hosts!$A:$A,0), MATCH(Places!H$1,Hosts!$A$1:$M$1,0))</f>
        <v>1</v>
      </c>
      <c r="I2358" s="70">
        <f>INDEX(Hosts!$A:$M, MATCH(Places!$B2358,Hosts!$A:$A,0), MATCH(Places!I$1,Hosts!$A$1:$M$1,0))</f>
        <v>1</v>
      </c>
      <c r="J2358" t="str">
        <f>INDEX(Hosts!$A:$M, MATCH(Places!$B2358,Hosts!$A:$A,0), MATCH(Places!J$1,Hosts!$A$1:$M$1,0))</f>
        <v>Yes</v>
      </c>
      <c r="K2358">
        <v>22</v>
      </c>
      <c r="L2358" t="str">
        <f>VLOOKUP($K2358,Neighborhoods!$A:$C,2,0)</f>
        <v>Queens</v>
      </c>
      <c r="M2358" t="str">
        <f>VLOOKUP($K2358,Neighborhoods!$A:$C,3,0)</f>
        <v>Flushing</v>
      </c>
      <c r="N2358" t="str">
        <f>INDEX(Neighborhoods!$A:$C, MATCH(Places!$K2358,Neighborhoods!$A:$A,0), MATCH(Places!N$1,Neighborhoods!$A$1:$C$1,0))</f>
        <v>Queens</v>
      </c>
      <c r="O2358" t="str">
        <f>INDEX(Neighborhoods!$A:$C, MATCH(Places!$K2358,Neighborhoods!$A:$A,0), MATCH(Places!O$1,Neighborhoods!$A$1:$C$1,0))</f>
        <v>Flushing</v>
      </c>
      <c r="P2358" t="s">
        <v>11822</v>
      </c>
      <c r="Q2358" t="str">
        <f t="shared" si="144"/>
        <v>No</v>
      </c>
      <c r="R2358">
        <v>4</v>
      </c>
      <c r="S2358" t="str">
        <f t="shared" si="145"/>
        <v>Medium</v>
      </c>
      <c r="T2358" s="50">
        <v>85</v>
      </c>
      <c r="U2358" s="70">
        <f t="shared" si="146"/>
        <v>0.03</v>
      </c>
      <c r="V2358" s="52">
        <v>4.75</v>
      </c>
      <c r="W2358" s="52" t="str" cm="1">
        <f t="array" ref="W2358">_xlfn.SWITCH(ROUND(V2358,0),5,"Excellent",4,"Good",3,"Ok","Bad")</f>
        <v>Excellent</v>
      </c>
      <c r="X2358">
        <v>4</v>
      </c>
      <c r="Y2358" t="str">
        <f t="shared" si="147"/>
        <v>No</v>
      </c>
      <c r="Z2358" s="68">
        <v>43118</v>
      </c>
      <c r="AA2358" s="68">
        <v>43625</v>
      </c>
      <c r="AB2358">
        <v>137</v>
      </c>
      <c r="AC2358" t="s">
        <v>15616</v>
      </c>
    </row>
    <row r="2359" spans="1:29" x14ac:dyDescent="0.3">
      <c r="A2359" t="s">
        <v>1737</v>
      </c>
      <c r="B2359">
        <v>592</v>
      </c>
      <c r="C2359" t="str">
        <f>VLOOKUP($B2359,Hosts!$A:$M,10,0)</f>
        <v>Within a day</v>
      </c>
      <c r="D2359" s="70">
        <f>VLOOKUP($B2359,Hosts!$A:$M,11,0)</f>
        <v>0.8</v>
      </c>
      <c r="E2359" s="70">
        <f>VLOOKUP($B2359,Hosts!$A:$M,12,0)</f>
        <v>0.44</v>
      </c>
      <c r="F2359" t="str">
        <f>VLOOKUP($B2359,Hosts!$A:$M,13,0)</f>
        <v>No</v>
      </c>
      <c r="G2359" t="str">
        <f>INDEX(Hosts!$A:$M, MATCH(Places!$B2359,Hosts!$A:$A,0), MATCH(Places!G$1,Hosts!$A$1:$M$1,0))</f>
        <v>Within a day</v>
      </c>
      <c r="H2359" s="70">
        <f>INDEX(Hosts!$A:$M, MATCH(Places!$B2359,Hosts!$A:$A,0), MATCH(Places!H$1,Hosts!$A$1:$M$1,0))</f>
        <v>0.8</v>
      </c>
      <c r="I2359" s="70">
        <f>INDEX(Hosts!$A:$M, MATCH(Places!$B2359,Hosts!$A:$A,0), MATCH(Places!I$1,Hosts!$A$1:$M$1,0))</f>
        <v>0.44</v>
      </c>
      <c r="J2359" t="str">
        <f>INDEX(Hosts!$A:$M, MATCH(Places!$B2359,Hosts!$A:$A,0), MATCH(Places!J$1,Hosts!$A$1:$M$1,0))</f>
        <v>No</v>
      </c>
      <c r="K2359">
        <v>14</v>
      </c>
      <c r="L2359" t="str">
        <f>VLOOKUP($K2359,Neighborhoods!$A:$C,2,0)</f>
        <v>Manhattan</v>
      </c>
      <c r="M2359" t="str">
        <f>VLOOKUP($K2359,Neighborhoods!$A:$C,3,0)</f>
        <v>East Harlem</v>
      </c>
      <c r="N2359" t="str">
        <f>INDEX(Neighborhoods!$A:$C, MATCH(Places!$K2359,Neighborhoods!$A:$A,0), MATCH(Places!N$1,Neighborhoods!$A$1:$C$1,0))</f>
        <v>Manhattan</v>
      </c>
      <c r="O2359" t="str">
        <f>INDEX(Neighborhoods!$A:$C, MATCH(Places!$K2359,Neighborhoods!$A:$A,0), MATCH(Places!O$1,Neighborhoods!$A$1:$C$1,0))</f>
        <v>East Harlem</v>
      </c>
      <c r="P2359" t="s">
        <v>11822</v>
      </c>
      <c r="Q2359" t="str">
        <f t="shared" si="144"/>
        <v>No</v>
      </c>
      <c r="R2359">
        <v>5</v>
      </c>
      <c r="S2359" t="str">
        <f t="shared" si="145"/>
        <v>Medium</v>
      </c>
      <c r="T2359" s="50">
        <v>250</v>
      </c>
      <c r="U2359" s="70">
        <f t="shared" si="146"/>
        <v>0.04</v>
      </c>
      <c r="V2359" s="52">
        <v>4.43</v>
      </c>
      <c r="W2359" s="52" t="str" cm="1">
        <f t="array" ref="W2359">_xlfn.SWITCH(ROUND(V2359,0),5,"Excellent",4,"Good",3,"Ok","Bad")</f>
        <v>Good</v>
      </c>
      <c r="X2359">
        <v>7</v>
      </c>
      <c r="Y2359" t="str">
        <f t="shared" si="147"/>
        <v>No</v>
      </c>
      <c r="Z2359" s="68">
        <v>42818</v>
      </c>
      <c r="AA2359" s="68">
        <v>44031</v>
      </c>
      <c r="AB2359">
        <v>0</v>
      </c>
      <c r="AC2359" t="s">
        <v>15615</v>
      </c>
    </row>
    <row r="2360" spans="1:29" x14ac:dyDescent="0.3">
      <c r="A2360" t="s">
        <v>1738</v>
      </c>
      <c r="B2360">
        <v>3068</v>
      </c>
      <c r="C2360" t="str">
        <f>VLOOKUP($B2360,Hosts!$A:$M,10,0)</f>
        <v>Within an hour</v>
      </c>
      <c r="D2360" s="70">
        <f>VLOOKUP($B2360,Hosts!$A:$M,11,0)</f>
        <v>1</v>
      </c>
      <c r="E2360" s="70">
        <f>VLOOKUP($B2360,Hosts!$A:$M,12,0)</f>
        <v>0.99</v>
      </c>
      <c r="F2360" t="str">
        <f>VLOOKUP($B2360,Hosts!$A:$M,13,0)</f>
        <v>No</v>
      </c>
      <c r="G2360" t="str">
        <f>INDEX(Hosts!$A:$M, MATCH(Places!$B2360,Hosts!$A:$A,0), MATCH(Places!G$1,Hosts!$A$1:$M$1,0))</f>
        <v>Within an hour</v>
      </c>
      <c r="H2360" s="70">
        <f>INDEX(Hosts!$A:$M, MATCH(Places!$B2360,Hosts!$A:$A,0), MATCH(Places!H$1,Hosts!$A$1:$M$1,0))</f>
        <v>1</v>
      </c>
      <c r="I2360" s="70">
        <f>INDEX(Hosts!$A:$M, MATCH(Places!$B2360,Hosts!$A:$A,0), MATCH(Places!I$1,Hosts!$A$1:$M$1,0))</f>
        <v>0.99</v>
      </c>
      <c r="J2360" t="str">
        <f>INDEX(Hosts!$A:$M, MATCH(Places!$B2360,Hosts!$A:$A,0), MATCH(Places!J$1,Hosts!$A$1:$M$1,0))</f>
        <v>No</v>
      </c>
      <c r="K2360">
        <v>7</v>
      </c>
      <c r="L2360" t="str">
        <f>VLOOKUP($K2360,Neighborhoods!$A:$C,2,0)</f>
        <v>Brooklyn</v>
      </c>
      <c r="M2360" t="str">
        <f>VLOOKUP($K2360,Neighborhoods!$A:$C,3,0)</f>
        <v>Bedford-Stuyvesant</v>
      </c>
      <c r="N2360" t="str">
        <f>INDEX(Neighborhoods!$A:$C, MATCH(Places!$K2360,Neighborhoods!$A:$A,0), MATCH(Places!N$1,Neighborhoods!$A$1:$C$1,0))</f>
        <v>Brooklyn</v>
      </c>
      <c r="O2360" t="str">
        <f>INDEX(Neighborhoods!$A:$C, MATCH(Places!$K2360,Neighborhoods!$A:$A,0), MATCH(Places!O$1,Neighborhoods!$A$1:$C$1,0))</f>
        <v>Bedford-Stuyvesant</v>
      </c>
      <c r="P2360" t="s">
        <v>11822</v>
      </c>
      <c r="Q2360" t="str">
        <f t="shared" si="144"/>
        <v>No</v>
      </c>
      <c r="R2360">
        <v>7</v>
      </c>
      <c r="S2360" t="str">
        <f t="shared" si="145"/>
        <v>Large</v>
      </c>
      <c r="T2360" s="50">
        <v>43</v>
      </c>
      <c r="U2360" s="70">
        <f t="shared" si="146"/>
        <v>0.03</v>
      </c>
      <c r="V2360" s="52">
        <v>4.5599999999999996</v>
      </c>
      <c r="W2360" s="52" t="str" cm="1">
        <f t="array" ref="W2360">_xlfn.SWITCH(ROUND(V2360,0),5,"Excellent",4,"Good",3,"Ok","Bad")</f>
        <v>Excellent</v>
      </c>
      <c r="X2360">
        <v>84</v>
      </c>
      <c r="Y2360" t="str">
        <f t="shared" si="147"/>
        <v>No</v>
      </c>
      <c r="Z2360" s="68">
        <v>42715</v>
      </c>
      <c r="AA2360" s="68">
        <v>44052</v>
      </c>
      <c r="AB2360">
        <v>59</v>
      </c>
      <c r="AC2360" t="s">
        <v>15616</v>
      </c>
    </row>
    <row r="2361" spans="1:29" x14ac:dyDescent="0.3">
      <c r="A2361" t="s">
        <v>1739</v>
      </c>
      <c r="B2361">
        <v>619</v>
      </c>
      <c r="C2361" t="str">
        <f>VLOOKUP($B2361,Hosts!$A:$M,10,0)</f>
        <v>Within an hour</v>
      </c>
      <c r="D2361" s="70">
        <f>VLOOKUP($B2361,Hosts!$A:$M,11,0)</f>
        <v>1</v>
      </c>
      <c r="E2361" s="70">
        <f>VLOOKUP($B2361,Hosts!$A:$M,12,0)</f>
        <v>1</v>
      </c>
      <c r="F2361" t="str">
        <f>VLOOKUP($B2361,Hosts!$A:$M,13,0)</f>
        <v>Yes</v>
      </c>
      <c r="G2361" t="str">
        <f>INDEX(Hosts!$A:$M, MATCH(Places!$B2361,Hosts!$A:$A,0), MATCH(Places!G$1,Hosts!$A$1:$M$1,0))</f>
        <v>Within an hour</v>
      </c>
      <c r="H2361" s="70">
        <f>INDEX(Hosts!$A:$M, MATCH(Places!$B2361,Hosts!$A:$A,0), MATCH(Places!H$1,Hosts!$A$1:$M$1,0))</f>
        <v>1</v>
      </c>
      <c r="I2361" s="70">
        <f>INDEX(Hosts!$A:$M, MATCH(Places!$B2361,Hosts!$A:$A,0), MATCH(Places!I$1,Hosts!$A$1:$M$1,0))</f>
        <v>1</v>
      </c>
      <c r="J2361" t="str">
        <f>INDEX(Hosts!$A:$M, MATCH(Places!$B2361,Hosts!$A:$A,0), MATCH(Places!J$1,Hosts!$A$1:$M$1,0))</f>
        <v>Yes</v>
      </c>
      <c r="K2361">
        <v>16</v>
      </c>
      <c r="L2361" t="str">
        <f>VLOOKUP($K2361,Neighborhoods!$A:$C,2,0)</f>
        <v>Manhattan</v>
      </c>
      <c r="M2361" t="str">
        <f>VLOOKUP($K2361,Neighborhoods!$A:$C,3,0)</f>
        <v>Harlem</v>
      </c>
      <c r="N2361" t="str">
        <f>INDEX(Neighborhoods!$A:$C, MATCH(Places!$K2361,Neighborhoods!$A:$A,0), MATCH(Places!N$1,Neighborhoods!$A$1:$C$1,0))</f>
        <v>Manhattan</v>
      </c>
      <c r="O2361" t="str">
        <f>INDEX(Neighborhoods!$A:$C, MATCH(Places!$K2361,Neighborhoods!$A:$A,0), MATCH(Places!O$1,Neighborhoods!$A$1:$C$1,0))</f>
        <v>Harlem</v>
      </c>
      <c r="P2361" t="s">
        <v>11822</v>
      </c>
      <c r="Q2361" t="str">
        <f t="shared" si="144"/>
        <v>No</v>
      </c>
      <c r="R2361">
        <v>4</v>
      </c>
      <c r="S2361" t="str">
        <f t="shared" si="145"/>
        <v>Medium</v>
      </c>
      <c r="T2361" s="50">
        <v>203</v>
      </c>
      <c r="U2361" s="70">
        <f t="shared" si="146"/>
        <v>0.04</v>
      </c>
      <c r="V2361" s="52">
        <v>4.8</v>
      </c>
      <c r="W2361" s="52" t="str" cm="1">
        <f t="array" ref="W2361">_xlfn.SWITCH(ROUND(V2361,0),5,"Excellent",4,"Good",3,"Ok","Bad")</f>
        <v>Excellent</v>
      </c>
      <c r="X2361">
        <v>15</v>
      </c>
      <c r="Y2361" t="str">
        <f t="shared" si="147"/>
        <v>No</v>
      </c>
      <c r="Z2361" s="68">
        <v>42722</v>
      </c>
      <c r="AA2361" s="68">
        <v>43828</v>
      </c>
      <c r="AB2361">
        <v>0</v>
      </c>
      <c r="AC2361" t="s">
        <v>15615</v>
      </c>
    </row>
    <row r="2362" spans="1:29" x14ac:dyDescent="0.3">
      <c r="A2362" t="s">
        <v>14441</v>
      </c>
      <c r="B2362">
        <v>1868</v>
      </c>
      <c r="C2362" t="str">
        <f>VLOOKUP($B2362,Hosts!$A:$M,10,0)</f>
        <v>Within a day</v>
      </c>
      <c r="D2362" s="70">
        <f>VLOOKUP($B2362,Hosts!$A:$M,11,0)</f>
        <v>0.5</v>
      </c>
      <c r="E2362" s="70">
        <f>VLOOKUP($B2362,Hosts!$A:$M,12,0)</f>
        <v>0.5</v>
      </c>
      <c r="F2362" t="str">
        <f>VLOOKUP($B2362,Hosts!$A:$M,13,0)</f>
        <v>No</v>
      </c>
      <c r="G2362" t="str">
        <f>INDEX(Hosts!$A:$M, MATCH(Places!$B2362,Hosts!$A:$A,0), MATCH(Places!G$1,Hosts!$A$1:$M$1,0))</f>
        <v>Within a day</v>
      </c>
      <c r="H2362" s="70">
        <f>INDEX(Hosts!$A:$M, MATCH(Places!$B2362,Hosts!$A:$A,0), MATCH(Places!H$1,Hosts!$A$1:$M$1,0))</f>
        <v>0.5</v>
      </c>
      <c r="I2362" s="70">
        <f>INDEX(Hosts!$A:$M, MATCH(Places!$B2362,Hosts!$A:$A,0), MATCH(Places!I$1,Hosts!$A$1:$M$1,0))</f>
        <v>0.5</v>
      </c>
      <c r="J2362" t="str">
        <f>INDEX(Hosts!$A:$M, MATCH(Places!$B2362,Hosts!$A:$A,0), MATCH(Places!J$1,Hosts!$A$1:$M$1,0))</f>
        <v>No</v>
      </c>
      <c r="K2362">
        <v>12</v>
      </c>
      <c r="L2362" t="str">
        <f>VLOOKUP($K2362,Neighborhoods!$A:$C,2,0)</f>
        <v>Brooklyn</v>
      </c>
      <c r="M2362" t="str">
        <f>VLOOKUP($K2362,Neighborhoods!$A:$C,3,0)</f>
        <v>Williamsburg</v>
      </c>
      <c r="N2362" t="str">
        <f>INDEX(Neighborhoods!$A:$C, MATCH(Places!$K2362,Neighborhoods!$A:$A,0), MATCH(Places!N$1,Neighborhoods!$A$1:$C$1,0))</f>
        <v>Brooklyn</v>
      </c>
      <c r="O2362" t="str">
        <f>INDEX(Neighborhoods!$A:$C, MATCH(Places!$K2362,Neighborhoods!$A:$A,0), MATCH(Places!O$1,Neighborhoods!$A$1:$C$1,0))</f>
        <v>Williamsburg</v>
      </c>
      <c r="P2362" t="s">
        <v>1</v>
      </c>
      <c r="Q2362" t="str">
        <f t="shared" si="144"/>
        <v>Yes</v>
      </c>
      <c r="R2362">
        <v>2</v>
      </c>
      <c r="S2362" t="str">
        <f t="shared" si="145"/>
        <v>Small</v>
      </c>
      <c r="T2362" s="50">
        <v>74</v>
      </c>
      <c r="U2362" s="70">
        <f t="shared" si="146"/>
        <v>0.03</v>
      </c>
      <c r="V2362" s="52">
        <v>4.5</v>
      </c>
      <c r="W2362" s="52" t="str" cm="1">
        <f t="array" ref="W2362">_xlfn.SWITCH(ROUND(V2362,0),5,"Excellent",4,"Good",3,"Ok","Bad")</f>
        <v>Excellent</v>
      </c>
      <c r="X2362">
        <v>14</v>
      </c>
      <c r="Y2362" t="str">
        <f t="shared" si="147"/>
        <v>No</v>
      </c>
      <c r="Z2362" s="68">
        <v>42687</v>
      </c>
      <c r="AA2362" s="68">
        <v>42757</v>
      </c>
      <c r="AB2362">
        <v>0</v>
      </c>
      <c r="AC2362" t="s">
        <v>15616</v>
      </c>
    </row>
    <row r="2363" spans="1:29" x14ac:dyDescent="0.3">
      <c r="A2363" t="s">
        <v>15029</v>
      </c>
      <c r="B2363">
        <v>230</v>
      </c>
      <c r="C2363" t="str">
        <f>VLOOKUP($B2363,Hosts!$A:$M,10,0)</f>
        <v>Within an hour</v>
      </c>
      <c r="D2363" s="70">
        <f>VLOOKUP($B2363,Hosts!$A:$M,11,0)</f>
        <v>0.9</v>
      </c>
      <c r="E2363" s="70">
        <f>VLOOKUP($B2363,Hosts!$A:$M,12,0)</f>
        <v>0.78</v>
      </c>
      <c r="F2363" t="str">
        <f>VLOOKUP($B2363,Hosts!$A:$M,13,0)</f>
        <v>Yes</v>
      </c>
      <c r="G2363" t="str">
        <f>INDEX(Hosts!$A:$M, MATCH(Places!$B2363,Hosts!$A:$A,0), MATCH(Places!G$1,Hosts!$A$1:$M$1,0))</f>
        <v>Within an hour</v>
      </c>
      <c r="H2363" s="70">
        <f>INDEX(Hosts!$A:$M, MATCH(Places!$B2363,Hosts!$A:$A,0), MATCH(Places!H$1,Hosts!$A$1:$M$1,0))</f>
        <v>0.9</v>
      </c>
      <c r="I2363" s="70">
        <f>INDEX(Hosts!$A:$M, MATCH(Places!$B2363,Hosts!$A:$A,0), MATCH(Places!I$1,Hosts!$A$1:$M$1,0))</f>
        <v>0.78</v>
      </c>
      <c r="J2363" t="str">
        <f>INDEX(Hosts!$A:$M, MATCH(Places!$B2363,Hosts!$A:$A,0), MATCH(Places!J$1,Hosts!$A$1:$M$1,0))</f>
        <v>Yes</v>
      </c>
      <c r="K2363">
        <v>13</v>
      </c>
      <c r="L2363" t="str">
        <f>VLOOKUP($K2363,Neighborhoods!$A:$C,2,0)</f>
        <v>Manhattan</v>
      </c>
      <c r="M2363" t="str">
        <f>VLOOKUP($K2363,Neighborhoods!$A:$C,3,0)</f>
        <v>Chelsea</v>
      </c>
      <c r="N2363" t="str">
        <f>INDEX(Neighborhoods!$A:$C, MATCH(Places!$K2363,Neighborhoods!$A:$A,0), MATCH(Places!N$1,Neighborhoods!$A$1:$C$1,0))</f>
        <v>Manhattan</v>
      </c>
      <c r="O2363" t="str">
        <f>INDEX(Neighborhoods!$A:$C, MATCH(Places!$K2363,Neighborhoods!$A:$A,0), MATCH(Places!O$1,Neighborhoods!$A$1:$C$1,0))</f>
        <v>Chelsea</v>
      </c>
      <c r="P2363" t="s">
        <v>11822</v>
      </c>
      <c r="Q2363" t="str">
        <f t="shared" si="144"/>
        <v>No</v>
      </c>
      <c r="R2363">
        <v>4</v>
      </c>
      <c r="S2363" t="str">
        <f t="shared" si="145"/>
        <v>Medium</v>
      </c>
      <c r="T2363" s="50">
        <v>125</v>
      </c>
      <c r="U2363" s="70">
        <f t="shared" si="146"/>
        <v>0.03</v>
      </c>
      <c r="V2363" s="52">
        <v>4.84</v>
      </c>
      <c r="W2363" s="52" t="str" cm="1">
        <f t="array" ref="W2363">_xlfn.SWITCH(ROUND(V2363,0),5,"Excellent",4,"Good",3,"Ok","Bad")</f>
        <v>Excellent</v>
      </c>
      <c r="X2363">
        <v>50</v>
      </c>
      <c r="Y2363" t="str">
        <f t="shared" si="147"/>
        <v>No</v>
      </c>
      <c r="Z2363" s="68">
        <v>42723</v>
      </c>
      <c r="AA2363" s="68">
        <v>44033</v>
      </c>
      <c r="AB2363">
        <v>124</v>
      </c>
      <c r="AC2363" t="s">
        <v>15615</v>
      </c>
    </row>
    <row r="2364" spans="1:29" x14ac:dyDescent="0.3">
      <c r="A2364" t="s">
        <v>1740</v>
      </c>
      <c r="B2364">
        <v>3069</v>
      </c>
      <c r="C2364" t="str">
        <f>VLOOKUP($B2364,Hosts!$A:$M,10,0)</f>
        <v>Within a day</v>
      </c>
      <c r="D2364" s="70">
        <f>VLOOKUP($B2364,Hosts!$A:$M,11,0)</f>
        <v>0.7</v>
      </c>
      <c r="E2364" s="70">
        <f>VLOOKUP($B2364,Hosts!$A:$M,12,0)</f>
        <v>0.95</v>
      </c>
      <c r="F2364" t="str">
        <f>VLOOKUP($B2364,Hosts!$A:$M,13,0)</f>
        <v>Yes</v>
      </c>
      <c r="G2364" t="str">
        <f>INDEX(Hosts!$A:$M, MATCH(Places!$B2364,Hosts!$A:$A,0), MATCH(Places!G$1,Hosts!$A$1:$M$1,0))</f>
        <v>Within a day</v>
      </c>
      <c r="H2364" s="70">
        <f>INDEX(Hosts!$A:$M, MATCH(Places!$B2364,Hosts!$A:$A,0), MATCH(Places!H$1,Hosts!$A$1:$M$1,0))</f>
        <v>0.7</v>
      </c>
      <c r="I2364" s="70">
        <f>INDEX(Hosts!$A:$M, MATCH(Places!$B2364,Hosts!$A:$A,0), MATCH(Places!I$1,Hosts!$A$1:$M$1,0))</f>
        <v>0.95</v>
      </c>
      <c r="J2364" t="str">
        <f>INDEX(Hosts!$A:$M, MATCH(Places!$B2364,Hosts!$A:$A,0), MATCH(Places!J$1,Hosts!$A$1:$M$1,0))</f>
        <v>Yes</v>
      </c>
      <c r="K2364">
        <v>12</v>
      </c>
      <c r="L2364" t="str">
        <f>VLOOKUP($K2364,Neighborhoods!$A:$C,2,0)</f>
        <v>Brooklyn</v>
      </c>
      <c r="M2364" t="str">
        <f>VLOOKUP($K2364,Neighborhoods!$A:$C,3,0)</f>
        <v>Williamsburg</v>
      </c>
      <c r="N2364" t="str">
        <f>INDEX(Neighborhoods!$A:$C, MATCH(Places!$K2364,Neighborhoods!$A:$A,0), MATCH(Places!N$1,Neighborhoods!$A$1:$C$1,0))</f>
        <v>Brooklyn</v>
      </c>
      <c r="O2364" t="str">
        <f>INDEX(Neighborhoods!$A:$C, MATCH(Places!$K2364,Neighborhoods!$A:$A,0), MATCH(Places!O$1,Neighborhoods!$A$1:$C$1,0))</f>
        <v>Williamsburg</v>
      </c>
      <c r="P2364" t="s">
        <v>11822</v>
      </c>
      <c r="Q2364" t="str">
        <f t="shared" si="144"/>
        <v>No</v>
      </c>
      <c r="R2364">
        <v>3</v>
      </c>
      <c r="S2364" t="str">
        <f t="shared" si="145"/>
        <v>Medium</v>
      </c>
      <c r="T2364" s="50">
        <v>183</v>
      </c>
      <c r="U2364" s="70">
        <f t="shared" si="146"/>
        <v>0.03</v>
      </c>
      <c r="V2364" s="52">
        <v>4.92</v>
      </c>
      <c r="W2364" s="52" t="str" cm="1">
        <f t="array" ref="W2364">_xlfn.SWITCH(ROUND(V2364,0),5,"Excellent",4,"Good",3,"Ok","Bad")</f>
        <v>Excellent</v>
      </c>
      <c r="X2364">
        <v>63</v>
      </c>
      <c r="Y2364" t="str">
        <f t="shared" si="147"/>
        <v>No</v>
      </c>
      <c r="Z2364" s="68">
        <v>42710</v>
      </c>
      <c r="AA2364" s="68">
        <v>44025</v>
      </c>
      <c r="AB2364">
        <v>2</v>
      </c>
      <c r="AC2364" t="s">
        <v>15615</v>
      </c>
    </row>
    <row r="2365" spans="1:29" x14ac:dyDescent="0.3">
      <c r="A2365" t="s">
        <v>14397</v>
      </c>
      <c r="B2365">
        <v>1957</v>
      </c>
      <c r="C2365" t="str">
        <f>VLOOKUP($B2365,Hosts!$A:$M,10,0)</f>
        <v>Within an hour</v>
      </c>
      <c r="D2365" s="70">
        <f>VLOOKUP($B2365,Hosts!$A:$M,11,0)</f>
        <v>0.8</v>
      </c>
      <c r="E2365" s="70">
        <f>VLOOKUP($B2365,Hosts!$A:$M,12,0)</f>
        <v>0.56000000000000005</v>
      </c>
      <c r="F2365" t="str">
        <f>VLOOKUP($B2365,Hosts!$A:$M,13,0)</f>
        <v>Yes</v>
      </c>
      <c r="G2365" t="str">
        <f>INDEX(Hosts!$A:$M, MATCH(Places!$B2365,Hosts!$A:$A,0), MATCH(Places!G$1,Hosts!$A$1:$M$1,0))</f>
        <v>Within an hour</v>
      </c>
      <c r="H2365" s="70">
        <f>INDEX(Hosts!$A:$M, MATCH(Places!$B2365,Hosts!$A:$A,0), MATCH(Places!H$1,Hosts!$A$1:$M$1,0))</f>
        <v>0.8</v>
      </c>
      <c r="I2365" s="70">
        <f>INDEX(Hosts!$A:$M, MATCH(Places!$B2365,Hosts!$A:$A,0), MATCH(Places!I$1,Hosts!$A$1:$M$1,0))</f>
        <v>0.56000000000000005</v>
      </c>
      <c r="J2365" t="str">
        <f>INDEX(Hosts!$A:$M, MATCH(Places!$B2365,Hosts!$A:$A,0), MATCH(Places!J$1,Hosts!$A$1:$M$1,0))</f>
        <v>Yes</v>
      </c>
      <c r="K2365">
        <v>12</v>
      </c>
      <c r="L2365" t="str">
        <f>VLOOKUP($K2365,Neighborhoods!$A:$C,2,0)</f>
        <v>Brooklyn</v>
      </c>
      <c r="M2365" t="str">
        <f>VLOOKUP($K2365,Neighborhoods!$A:$C,3,0)</f>
        <v>Williamsburg</v>
      </c>
      <c r="N2365" t="str">
        <f>INDEX(Neighborhoods!$A:$C, MATCH(Places!$K2365,Neighborhoods!$A:$A,0), MATCH(Places!N$1,Neighborhoods!$A$1:$C$1,0))</f>
        <v>Brooklyn</v>
      </c>
      <c r="O2365" t="str">
        <f>INDEX(Neighborhoods!$A:$C, MATCH(Places!$K2365,Neighborhoods!$A:$A,0), MATCH(Places!O$1,Neighborhoods!$A$1:$C$1,0))</f>
        <v>Williamsburg</v>
      </c>
      <c r="P2365" t="s">
        <v>1</v>
      </c>
      <c r="Q2365" t="str">
        <f t="shared" si="144"/>
        <v>Yes</v>
      </c>
      <c r="R2365">
        <v>1</v>
      </c>
      <c r="S2365" t="str">
        <f t="shared" si="145"/>
        <v>Small</v>
      </c>
      <c r="T2365" s="50">
        <v>36</v>
      </c>
      <c r="U2365" s="70">
        <f t="shared" si="146"/>
        <v>0.03</v>
      </c>
      <c r="V2365" s="52">
        <v>4.78</v>
      </c>
      <c r="W2365" s="52" t="str" cm="1">
        <f t="array" ref="W2365">_xlfn.SWITCH(ROUND(V2365,0),5,"Excellent",4,"Good",3,"Ok","Bad")</f>
        <v>Excellent</v>
      </c>
      <c r="X2365">
        <v>18</v>
      </c>
      <c r="Y2365" t="str">
        <f t="shared" si="147"/>
        <v>No</v>
      </c>
      <c r="Z2365" s="68">
        <v>42996</v>
      </c>
      <c r="AA2365" s="68">
        <v>43874</v>
      </c>
      <c r="AB2365">
        <v>5</v>
      </c>
      <c r="AC2365" t="s">
        <v>15615</v>
      </c>
    </row>
    <row r="2366" spans="1:29" x14ac:dyDescent="0.3">
      <c r="A2366" t="s">
        <v>1741</v>
      </c>
      <c r="B2366">
        <v>156</v>
      </c>
      <c r="C2366" t="str">
        <f>VLOOKUP($B2366,Hosts!$A:$M,10,0)</f>
        <v>Within a few hours</v>
      </c>
      <c r="D2366" s="70">
        <f>VLOOKUP($B2366,Hosts!$A:$M,11,0)</f>
        <v>1</v>
      </c>
      <c r="E2366" s="70">
        <f>VLOOKUP($B2366,Hosts!$A:$M,12,0)</f>
        <v>0.97</v>
      </c>
      <c r="F2366" t="str">
        <f>VLOOKUP($B2366,Hosts!$A:$M,13,0)</f>
        <v>Yes</v>
      </c>
      <c r="G2366" t="str">
        <f>INDEX(Hosts!$A:$M, MATCH(Places!$B2366,Hosts!$A:$A,0), MATCH(Places!G$1,Hosts!$A$1:$M$1,0))</f>
        <v>Within a few hours</v>
      </c>
      <c r="H2366" s="70">
        <f>INDEX(Hosts!$A:$M, MATCH(Places!$B2366,Hosts!$A:$A,0), MATCH(Places!H$1,Hosts!$A$1:$M$1,0))</f>
        <v>1</v>
      </c>
      <c r="I2366" s="70">
        <f>INDEX(Hosts!$A:$M, MATCH(Places!$B2366,Hosts!$A:$A,0), MATCH(Places!I$1,Hosts!$A$1:$M$1,0))</f>
        <v>0.97</v>
      </c>
      <c r="J2366" t="str">
        <f>INDEX(Hosts!$A:$M, MATCH(Places!$B2366,Hosts!$A:$A,0), MATCH(Places!J$1,Hosts!$A$1:$M$1,0))</f>
        <v>Yes</v>
      </c>
      <c r="K2366">
        <v>8</v>
      </c>
      <c r="L2366" t="str">
        <f>VLOOKUP($K2366,Neighborhoods!$A:$C,2,0)</f>
        <v>Brooklyn</v>
      </c>
      <c r="M2366" t="str">
        <f>VLOOKUP($K2366,Neighborhoods!$A:$C,3,0)</f>
        <v>Bushwick</v>
      </c>
      <c r="N2366" t="str">
        <f>INDEX(Neighborhoods!$A:$C, MATCH(Places!$K2366,Neighborhoods!$A:$A,0), MATCH(Places!N$1,Neighborhoods!$A$1:$C$1,0))</f>
        <v>Brooklyn</v>
      </c>
      <c r="O2366" t="str">
        <f>INDEX(Neighborhoods!$A:$C, MATCH(Places!$K2366,Neighborhoods!$A:$A,0), MATCH(Places!O$1,Neighborhoods!$A$1:$C$1,0))</f>
        <v>Bushwick</v>
      </c>
      <c r="P2366" t="s">
        <v>1</v>
      </c>
      <c r="Q2366" t="str">
        <f t="shared" si="144"/>
        <v>Yes</v>
      </c>
      <c r="R2366">
        <v>1</v>
      </c>
      <c r="S2366" t="str">
        <f t="shared" si="145"/>
        <v>Small</v>
      </c>
      <c r="T2366" s="50">
        <v>48</v>
      </c>
      <c r="U2366" s="70">
        <f t="shared" si="146"/>
        <v>0.03</v>
      </c>
      <c r="V2366" s="52">
        <v>4.95</v>
      </c>
      <c r="W2366" s="52" t="str" cm="1">
        <f t="array" ref="W2366">_xlfn.SWITCH(ROUND(V2366,0),5,"Excellent",4,"Good",3,"Ok","Bad")</f>
        <v>Excellent</v>
      </c>
      <c r="X2366">
        <v>123</v>
      </c>
      <c r="Y2366" t="str">
        <f t="shared" si="147"/>
        <v>Yes</v>
      </c>
      <c r="Z2366" s="68">
        <v>42692</v>
      </c>
      <c r="AA2366" s="68">
        <v>43927</v>
      </c>
      <c r="AB2366">
        <v>365</v>
      </c>
      <c r="AC2366" t="s">
        <v>15615</v>
      </c>
    </row>
    <row r="2367" spans="1:29" x14ac:dyDescent="0.3">
      <c r="A2367" t="s">
        <v>14378</v>
      </c>
      <c r="B2367">
        <v>544</v>
      </c>
      <c r="C2367" t="str">
        <f>VLOOKUP($B2367,Hosts!$A:$M,10,0)</f>
        <v>Within a day</v>
      </c>
      <c r="D2367" s="70">
        <f>VLOOKUP($B2367,Hosts!$A:$M,11,0)</f>
        <v>0.8</v>
      </c>
      <c r="E2367" s="70">
        <f>VLOOKUP($B2367,Hosts!$A:$M,12,0)</f>
        <v>0.65</v>
      </c>
      <c r="F2367" t="str">
        <f>VLOOKUP($B2367,Hosts!$A:$M,13,0)</f>
        <v>No</v>
      </c>
      <c r="G2367" t="str">
        <f>INDEX(Hosts!$A:$M, MATCH(Places!$B2367,Hosts!$A:$A,0), MATCH(Places!G$1,Hosts!$A$1:$M$1,0))</f>
        <v>Within a day</v>
      </c>
      <c r="H2367" s="70">
        <f>INDEX(Hosts!$A:$M, MATCH(Places!$B2367,Hosts!$A:$A,0), MATCH(Places!H$1,Hosts!$A$1:$M$1,0))</f>
        <v>0.8</v>
      </c>
      <c r="I2367" s="70">
        <f>INDEX(Hosts!$A:$M, MATCH(Places!$B2367,Hosts!$A:$A,0), MATCH(Places!I$1,Hosts!$A$1:$M$1,0))</f>
        <v>0.65</v>
      </c>
      <c r="J2367" t="str">
        <f>INDEX(Hosts!$A:$M, MATCH(Places!$B2367,Hosts!$A:$A,0), MATCH(Places!J$1,Hosts!$A$1:$M$1,0))</f>
        <v>No</v>
      </c>
      <c r="K2367">
        <v>15</v>
      </c>
      <c r="L2367" t="str">
        <f>VLOOKUP($K2367,Neighborhoods!$A:$C,2,0)</f>
        <v>Manhattan</v>
      </c>
      <c r="M2367" t="str">
        <f>VLOOKUP($K2367,Neighborhoods!$A:$C,3,0)</f>
        <v>East Village</v>
      </c>
      <c r="N2367" t="str">
        <f>INDEX(Neighborhoods!$A:$C, MATCH(Places!$K2367,Neighborhoods!$A:$A,0), MATCH(Places!N$1,Neighborhoods!$A$1:$C$1,0))</f>
        <v>Manhattan</v>
      </c>
      <c r="O2367" t="str">
        <f>INDEX(Neighborhoods!$A:$C, MATCH(Places!$K2367,Neighborhoods!$A:$A,0), MATCH(Places!O$1,Neighborhoods!$A$1:$C$1,0))</f>
        <v>East Village</v>
      </c>
      <c r="P2367" t="s">
        <v>1</v>
      </c>
      <c r="Q2367" t="str">
        <f t="shared" si="144"/>
        <v>Yes</v>
      </c>
      <c r="R2367">
        <v>2</v>
      </c>
      <c r="S2367" t="str">
        <f t="shared" si="145"/>
        <v>Small</v>
      </c>
      <c r="T2367" s="50">
        <v>67</v>
      </c>
      <c r="U2367" s="70">
        <f t="shared" si="146"/>
        <v>0.03</v>
      </c>
      <c r="V2367" s="52">
        <v>4.25</v>
      </c>
      <c r="W2367" s="52" t="str" cm="1">
        <f t="array" ref="W2367">_xlfn.SWITCH(ROUND(V2367,0),5,"Excellent",4,"Good",3,"Ok","Bad")</f>
        <v>Good</v>
      </c>
      <c r="X2367">
        <v>63</v>
      </c>
      <c r="Y2367" t="str">
        <f t="shared" si="147"/>
        <v>No</v>
      </c>
      <c r="Z2367" s="68">
        <v>42704</v>
      </c>
      <c r="AA2367" s="68">
        <v>43898</v>
      </c>
      <c r="AB2367">
        <v>86</v>
      </c>
      <c r="AC2367" t="s">
        <v>15616</v>
      </c>
    </row>
    <row r="2368" spans="1:29" x14ac:dyDescent="0.3">
      <c r="A2368" t="s">
        <v>15028</v>
      </c>
      <c r="B2368">
        <v>3071</v>
      </c>
      <c r="C2368" t="str">
        <f>VLOOKUP($B2368,Hosts!$A:$M,10,0)</f>
        <v>Within an hour</v>
      </c>
      <c r="D2368" s="70">
        <f>VLOOKUP($B2368,Hosts!$A:$M,11,0)</f>
        <v>0.93</v>
      </c>
      <c r="E2368" s="70">
        <f>VLOOKUP($B2368,Hosts!$A:$M,12,0)</f>
        <v>0.99</v>
      </c>
      <c r="F2368" t="str">
        <f>VLOOKUP($B2368,Hosts!$A:$M,13,0)</f>
        <v>No</v>
      </c>
      <c r="G2368" t="str">
        <f>INDEX(Hosts!$A:$M, MATCH(Places!$B2368,Hosts!$A:$A,0), MATCH(Places!G$1,Hosts!$A$1:$M$1,0))</f>
        <v>Within an hour</v>
      </c>
      <c r="H2368" s="70">
        <f>INDEX(Hosts!$A:$M, MATCH(Places!$B2368,Hosts!$A:$A,0), MATCH(Places!H$1,Hosts!$A$1:$M$1,0))</f>
        <v>0.93</v>
      </c>
      <c r="I2368" s="70">
        <f>INDEX(Hosts!$A:$M, MATCH(Places!$B2368,Hosts!$A:$A,0), MATCH(Places!I$1,Hosts!$A$1:$M$1,0))</f>
        <v>0.99</v>
      </c>
      <c r="J2368" t="str">
        <f>INDEX(Hosts!$A:$M, MATCH(Places!$B2368,Hosts!$A:$A,0), MATCH(Places!J$1,Hosts!$A$1:$M$1,0))</f>
        <v>No</v>
      </c>
      <c r="K2368">
        <v>21</v>
      </c>
      <c r="L2368" t="str">
        <f>VLOOKUP($K2368,Neighborhoods!$A:$C,2,0)</f>
        <v>Queens</v>
      </c>
      <c r="M2368" t="str">
        <f>VLOOKUP($K2368,Neighborhoods!$A:$C,3,0)</f>
        <v>Astoria</v>
      </c>
      <c r="N2368" t="str">
        <f>INDEX(Neighborhoods!$A:$C, MATCH(Places!$K2368,Neighborhoods!$A:$A,0), MATCH(Places!N$1,Neighborhoods!$A$1:$C$1,0))</f>
        <v>Queens</v>
      </c>
      <c r="O2368" t="str">
        <f>INDEX(Neighborhoods!$A:$C, MATCH(Places!$K2368,Neighborhoods!$A:$A,0), MATCH(Places!O$1,Neighborhoods!$A$1:$C$1,0))</f>
        <v>Astoria</v>
      </c>
      <c r="P2368" t="s">
        <v>1</v>
      </c>
      <c r="Q2368" t="str">
        <f t="shared" si="144"/>
        <v>Yes</v>
      </c>
      <c r="R2368">
        <v>2</v>
      </c>
      <c r="S2368" t="str">
        <f t="shared" si="145"/>
        <v>Small</v>
      </c>
      <c r="T2368" s="50">
        <v>69</v>
      </c>
      <c r="U2368" s="70">
        <f t="shared" si="146"/>
        <v>0.03</v>
      </c>
      <c r="V2368" s="52">
        <v>4.7300000000000004</v>
      </c>
      <c r="W2368" s="52" t="str" cm="1">
        <f t="array" ref="W2368">_xlfn.SWITCH(ROUND(V2368,0),5,"Excellent",4,"Good",3,"Ok","Bad")</f>
        <v>Excellent</v>
      </c>
      <c r="X2368">
        <v>108</v>
      </c>
      <c r="Y2368" t="str">
        <f t="shared" si="147"/>
        <v>No</v>
      </c>
      <c r="Z2368" s="68">
        <v>42710</v>
      </c>
      <c r="AA2368" s="68">
        <v>44044</v>
      </c>
      <c r="AB2368">
        <v>12</v>
      </c>
      <c r="AC2368" t="s">
        <v>15616</v>
      </c>
    </row>
    <row r="2369" spans="1:29" x14ac:dyDescent="0.3">
      <c r="A2369" t="s">
        <v>1742</v>
      </c>
      <c r="B2369">
        <v>2507</v>
      </c>
      <c r="C2369" t="str">
        <f>VLOOKUP($B2369,Hosts!$A:$M,10,0)</f>
        <v>Within a few hours</v>
      </c>
      <c r="D2369" s="70">
        <f>VLOOKUP($B2369,Hosts!$A:$M,11,0)</f>
        <v>1</v>
      </c>
      <c r="E2369" s="70">
        <f>VLOOKUP($B2369,Hosts!$A:$M,12,0)</f>
        <v>1</v>
      </c>
      <c r="F2369" t="str">
        <f>VLOOKUP($B2369,Hosts!$A:$M,13,0)</f>
        <v>Yes</v>
      </c>
      <c r="G2369" t="str">
        <f>INDEX(Hosts!$A:$M, MATCH(Places!$B2369,Hosts!$A:$A,0), MATCH(Places!G$1,Hosts!$A$1:$M$1,0))</f>
        <v>Within a few hours</v>
      </c>
      <c r="H2369" s="70">
        <f>INDEX(Hosts!$A:$M, MATCH(Places!$B2369,Hosts!$A:$A,0), MATCH(Places!H$1,Hosts!$A$1:$M$1,0))</f>
        <v>1</v>
      </c>
      <c r="I2369" s="70">
        <f>INDEX(Hosts!$A:$M, MATCH(Places!$B2369,Hosts!$A:$A,0), MATCH(Places!I$1,Hosts!$A$1:$M$1,0))</f>
        <v>1</v>
      </c>
      <c r="J2369" t="str">
        <f>INDEX(Hosts!$A:$M, MATCH(Places!$B2369,Hosts!$A:$A,0), MATCH(Places!J$1,Hosts!$A$1:$M$1,0))</f>
        <v>Yes</v>
      </c>
      <c r="K2369">
        <v>12</v>
      </c>
      <c r="L2369" t="str">
        <f>VLOOKUP($K2369,Neighborhoods!$A:$C,2,0)</f>
        <v>Brooklyn</v>
      </c>
      <c r="M2369" t="str">
        <f>VLOOKUP($K2369,Neighborhoods!$A:$C,3,0)</f>
        <v>Williamsburg</v>
      </c>
      <c r="N2369" t="str">
        <f>INDEX(Neighborhoods!$A:$C, MATCH(Places!$K2369,Neighborhoods!$A:$A,0), MATCH(Places!N$1,Neighborhoods!$A$1:$C$1,0))</f>
        <v>Brooklyn</v>
      </c>
      <c r="O2369" t="str">
        <f>INDEX(Neighborhoods!$A:$C, MATCH(Places!$K2369,Neighborhoods!$A:$A,0), MATCH(Places!O$1,Neighborhoods!$A$1:$C$1,0))</f>
        <v>Williamsburg</v>
      </c>
      <c r="P2369" t="s">
        <v>1</v>
      </c>
      <c r="Q2369" t="str">
        <f t="shared" si="144"/>
        <v>Yes</v>
      </c>
      <c r="R2369">
        <v>2</v>
      </c>
      <c r="S2369" t="str">
        <f t="shared" si="145"/>
        <v>Small</v>
      </c>
      <c r="T2369" s="50">
        <v>75</v>
      </c>
      <c r="U2369" s="70">
        <f t="shared" si="146"/>
        <v>0.03</v>
      </c>
      <c r="V2369" s="52">
        <v>4.99</v>
      </c>
      <c r="W2369" s="52" t="str" cm="1">
        <f t="array" ref="W2369">_xlfn.SWITCH(ROUND(V2369,0),5,"Excellent",4,"Good",3,"Ok","Bad")</f>
        <v>Excellent</v>
      </c>
      <c r="X2369">
        <v>104</v>
      </c>
      <c r="Y2369" t="str">
        <f t="shared" si="147"/>
        <v>Yes</v>
      </c>
      <c r="Z2369" s="68">
        <v>42709</v>
      </c>
      <c r="AA2369" s="68">
        <v>43905</v>
      </c>
      <c r="AB2369">
        <v>269</v>
      </c>
      <c r="AC2369" t="s">
        <v>15615</v>
      </c>
    </row>
    <row r="2370" spans="1:29" x14ac:dyDescent="0.3">
      <c r="A2370" t="s">
        <v>14589</v>
      </c>
      <c r="B2370">
        <v>2887</v>
      </c>
      <c r="C2370" t="str">
        <f>VLOOKUP($B2370,Hosts!$A:$M,10,0)</f>
        <v>Within an hour</v>
      </c>
      <c r="D2370" s="70">
        <f>VLOOKUP($B2370,Hosts!$A:$M,11,0)</f>
        <v>1</v>
      </c>
      <c r="E2370" s="70">
        <f>VLOOKUP($B2370,Hosts!$A:$M,12,0)</f>
        <v>1</v>
      </c>
      <c r="F2370" t="str">
        <f>VLOOKUP($B2370,Hosts!$A:$M,13,0)</f>
        <v>Yes</v>
      </c>
      <c r="G2370" t="str">
        <f>INDEX(Hosts!$A:$M, MATCH(Places!$B2370,Hosts!$A:$A,0), MATCH(Places!G$1,Hosts!$A$1:$M$1,0))</f>
        <v>Within an hour</v>
      </c>
      <c r="H2370" s="70">
        <f>INDEX(Hosts!$A:$M, MATCH(Places!$B2370,Hosts!$A:$A,0), MATCH(Places!H$1,Hosts!$A$1:$M$1,0))</f>
        <v>1</v>
      </c>
      <c r="I2370" s="70">
        <f>INDEX(Hosts!$A:$M, MATCH(Places!$B2370,Hosts!$A:$A,0), MATCH(Places!I$1,Hosts!$A$1:$M$1,0))</f>
        <v>1</v>
      </c>
      <c r="J2370" t="str">
        <f>INDEX(Hosts!$A:$M, MATCH(Places!$B2370,Hosts!$A:$A,0), MATCH(Places!J$1,Hosts!$A$1:$M$1,0))</f>
        <v>Yes</v>
      </c>
      <c r="K2370">
        <v>21</v>
      </c>
      <c r="L2370" t="str">
        <f>VLOOKUP($K2370,Neighborhoods!$A:$C,2,0)</f>
        <v>Queens</v>
      </c>
      <c r="M2370" t="str">
        <f>VLOOKUP($K2370,Neighborhoods!$A:$C,3,0)</f>
        <v>Astoria</v>
      </c>
      <c r="N2370" t="str">
        <f>INDEX(Neighborhoods!$A:$C, MATCH(Places!$K2370,Neighborhoods!$A:$A,0), MATCH(Places!N$1,Neighborhoods!$A$1:$C$1,0))</f>
        <v>Queens</v>
      </c>
      <c r="O2370" t="str">
        <f>INDEX(Neighborhoods!$A:$C, MATCH(Places!$K2370,Neighborhoods!$A:$A,0), MATCH(Places!O$1,Neighborhoods!$A$1:$C$1,0))</f>
        <v>Astoria</v>
      </c>
      <c r="P2370" t="s">
        <v>11822</v>
      </c>
      <c r="Q2370" t="str">
        <f t="shared" si="144"/>
        <v>No</v>
      </c>
      <c r="R2370">
        <v>4</v>
      </c>
      <c r="S2370" t="str">
        <f t="shared" si="145"/>
        <v>Medium</v>
      </c>
      <c r="T2370" s="50">
        <v>92</v>
      </c>
      <c r="U2370" s="70">
        <f t="shared" si="146"/>
        <v>0.03</v>
      </c>
      <c r="V2370" s="52">
        <v>4.99</v>
      </c>
      <c r="W2370" s="52" t="str" cm="1">
        <f t="array" ref="W2370">_xlfn.SWITCH(ROUND(V2370,0),5,"Excellent",4,"Good",3,"Ok","Bad")</f>
        <v>Excellent</v>
      </c>
      <c r="X2370">
        <v>102</v>
      </c>
      <c r="Y2370" t="str">
        <f t="shared" si="147"/>
        <v>Yes</v>
      </c>
      <c r="Z2370" s="68">
        <v>42801</v>
      </c>
      <c r="AA2370" s="68">
        <v>44041</v>
      </c>
      <c r="AB2370">
        <v>86</v>
      </c>
      <c r="AC2370" t="s">
        <v>15616</v>
      </c>
    </row>
    <row r="2371" spans="1:29" x14ac:dyDescent="0.3">
      <c r="A2371" t="s">
        <v>1743</v>
      </c>
      <c r="B2371">
        <v>2953</v>
      </c>
      <c r="C2371" t="str">
        <f>VLOOKUP($B2371,Hosts!$A:$M,10,0)</f>
        <v>Within an hour</v>
      </c>
      <c r="D2371" s="70">
        <f>VLOOKUP($B2371,Hosts!$A:$M,11,0)</f>
        <v>1</v>
      </c>
      <c r="E2371" s="70">
        <f>VLOOKUP($B2371,Hosts!$A:$M,12,0)</f>
        <v>0.99</v>
      </c>
      <c r="F2371" t="str">
        <f>VLOOKUP($B2371,Hosts!$A:$M,13,0)</f>
        <v>No</v>
      </c>
      <c r="G2371" t="str">
        <f>INDEX(Hosts!$A:$M, MATCH(Places!$B2371,Hosts!$A:$A,0), MATCH(Places!G$1,Hosts!$A$1:$M$1,0))</f>
        <v>Within an hour</v>
      </c>
      <c r="H2371" s="70">
        <f>INDEX(Hosts!$A:$M, MATCH(Places!$B2371,Hosts!$A:$A,0), MATCH(Places!H$1,Hosts!$A$1:$M$1,0))</f>
        <v>1</v>
      </c>
      <c r="I2371" s="70">
        <f>INDEX(Hosts!$A:$M, MATCH(Places!$B2371,Hosts!$A:$A,0), MATCH(Places!I$1,Hosts!$A$1:$M$1,0))</f>
        <v>0.99</v>
      </c>
      <c r="J2371" t="str">
        <f>INDEX(Hosts!$A:$M, MATCH(Places!$B2371,Hosts!$A:$A,0), MATCH(Places!J$1,Hosts!$A$1:$M$1,0))</f>
        <v>No</v>
      </c>
      <c r="K2371">
        <v>7</v>
      </c>
      <c r="L2371" t="str">
        <f>VLOOKUP($K2371,Neighborhoods!$A:$C,2,0)</f>
        <v>Brooklyn</v>
      </c>
      <c r="M2371" t="str">
        <f>VLOOKUP($K2371,Neighborhoods!$A:$C,3,0)</f>
        <v>Bedford-Stuyvesant</v>
      </c>
      <c r="N2371" t="str">
        <f>INDEX(Neighborhoods!$A:$C, MATCH(Places!$K2371,Neighborhoods!$A:$A,0), MATCH(Places!N$1,Neighborhoods!$A$1:$C$1,0))</f>
        <v>Brooklyn</v>
      </c>
      <c r="O2371" t="str">
        <f>INDEX(Neighborhoods!$A:$C, MATCH(Places!$K2371,Neighborhoods!$A:$A,0), MATCH(Places!O$1,Neighborhoods!$A$1:$C$1,0))</f>
        <v>Bedford-Stuyvesant</v>
      </c>
      <c r="P2371" t="s">
        <v>1</v>
      </c>
      <c r="Q2371" t="str">
        <f t="shared" ref="Q2371:Q2434" si="148">IF(OR(P2371="Private room",P2371="Shared room"),"Yes","No")</f>
        <v>Yes</v>
      </c>
      <c r="R2371">
        <v>2</v>
      </c>
      <c r="S2371" t="str">
        <f t="shared" ref="S2371:S2434" si="149">IF(R2371&lt;=2,"Small",IF(R2371&lt;=5,"Medium","Large"))</f>
        <v>Small</v>
      </c>
      <c r="T2371" s="50">
        <v>70</v>
      </c>
      <c r="U2371" s="70">
        <f t="shared" ref="U2371:U2434" si="150">VLOOKUP($T2371,$AF$1:$AG$5,2)</f>
        <v>0.03</v>
      </c>
      <c r="V2371" s="52">
        <v>4.8899999999999997</v>
      </c>
      <c r="W2371" s="52" t="str" cm="1">
        <f t="array" ref="W2371">_xlfn.SWITCH(ROUND(V2371,0),5,"Excellent",4,"Good",3,"Ok","Bad")</f>
        <v>Excellent</v>
      </c>
      <c r="X2371">
        <v>62</v>
      </c>
      <c r="Y2371" t="str">
        <f t="shared" ref="Y2371:Y2434" si="151">IF(AND(V2371&gt;4.8,X2371&gt;100),"Yes","No")</f>
        <v>No</v>
      </c>
      <c r="Z2371" s="68">
        <v>42736</v>
      </c>
      <c r="AA2371" s="68">
        <v>43890</v>
      </c>
      <c r="AB2371">
        <v>365</v>
      </c>
      <c r="AC2371" t="s">
        <v>15615</v>
      </c>
    </row>
    <row r="2372" spans="1:29" x14ac:dyDescent="0.3">
      <c r="A2372" t="s">
        <v>1744</v>
      </c>
      <c r="B2372">
        <v>2953</v>
      </c>
      <c r="C2372" t="str">
        <f>VLOOKUP($B2372,Hosts!$A:$M,10,0)</f>
        <v>Within an hour</v>
      </c>
      <c r="D2372" s="70">
        <f>VLOOKUP($B2372,Hosts!$A:$M,11,0)</f>
        <v>1</v>
      </c>
      <c r="E2372" s="70">
        <f>VLOOKUP($B2372,Hosts!$A:$M,12,0)</f>
        <v>0.99</v>
      </c>
      <c r="F2372" t="str">
        <f>VLOOKUP($B2372,Hosts!$A:$M,13,0)</f>
        <v>No</v>
      </c>
      <c r="G2372" t="str">
        <f>INDEX(Hosts!$A:$M, MATCH(Places!$B2372,Hosts!$A:$A,0), MATCH(Places!G$1,Hosts!$A$1:$M$1,0))</f>
        <v>Within an hour</v>
      </c>
      <c r="H2372" s="70">
        <f>INDEX(Hosts!$A:$M, MATCH(Places!$B2372,Hosts!$A:$A,0), MATCH(Places!H$1,Hosts!$A$1:$M$1,0))</f>
        <v>1</v>
      </c>
      <c r="I2372" s="70">
        <f>INDEX(Hosts!$A:$M, MATCH(Places!$B2372,Hosts!$A:$A,0), MATCH(Places!I$1,Hosts!$A$1:$M$1,0))</f>
        <v>0.99</v>
      </c>
      <c r="J2372" t="str">
        <f>INDEX(Hosts!$A:$M, MATCH(Places!$B2372,Hosts!$A:$A,0), MATCH(Places!J$1,Hosts!$A$1:$M$1,0))</f>
        <v>No</v>
      </c>
      <c r="K2372">
        <v>7</v>
      </c>
      <c r="L2372" t="str">
        <f>VLOOKUP($K2372,Neighborhoods!$A:$C,2,0)</f>
        <v>Brooklyn</v>
      </c>
      <c r="M2372" t="str">
        <f>VLOOKUP($K2372,Neighborhoods!$A:$C,3,0)</f>
        <v>Bedford-Stuyvesant</v>
      </c>
      <c r="N2372" t="str">
        <f>INDEX(Neighborhoods!$A:$C, MATCH(Places!$K2372,Neighborhoods!$A:$A,0), MATCH(Places!N$1,Neighborhoods!$A$1:$C$1,0))</f>
        <v>Brooklyn</v>
      </c>
      <c r="O2372" t="str">
        <f>INDEX(Neighborhoods!$A:$C, MATCH(Places!$K2372,Neighborhoods!$A:$A,0), MATCH(Places!O$1,Neighborhoods!$A$1:$C$1,0))</f>
        <v>Bedford-Stuyvesant</v>
      </c>
      <c r="P2372" t="s">
        <v>1</v>
      </c>
      <c r="Q2372" t="str">
        <f t="shared" si="148"/>
        <v>Yes</v>
      </c>
      <c r="R2372">
        <v>1</v>
      </c>
      <c r="S2372" t="str">
        <f t="shared" si="149"/>
        <v>Small</v>
      </c>
      <c r="T2372" s="50">
        <v>50</v>
      </c>
      <c r="U2372" s="70">
        <f t="shared" si="150"/>
        <v>0.03</v>
      </c>
      <c r="V2372" s="52">
        <v>4.8899999999999997</v>
      </c>
      <c r="W2372" s="52" t="str" cm="1">
        <f t="array" ref="W2372">_xlfn.SWITCH(ROUND(V2372,0),5,"Excellent",4,"Good",3,"Ok","Bad")</f>
        <v>Excellent</v>
      </c>
      <c r="X2372">
        <v>75</v>
      </c>
      <c r="Y2372" t="str">
        <f t="shared" si="151"/>
        <v>No</v>
      </c>
      <c r="Z2372" s="68">
        <v>42738</v>
      </c>
      <c r="AA2372" s="68">
        <v>44024</v>
      </c>
      <c r="AB2372">
        <v>364</v>
      </c>
      <c r="AC2372" t="s">
        <v>15615</v>
      </c>
    </row>
    <row r="2373" spans="1:29" x14ac:dyDescent="0.3">
      <c r="A2373" t="s">
        <v>1745</v>
      </c>
      <c r="B2373">
        <v>2932</v>
      </c>
      <c r="C2373" t="str">
        <f>VLOOKUP($B2373,Hosts!$A:$M,10,0)</f>
        <v>Within a day</v>
      </c>
      <c r="D2373" s="70">
        <f>VLOOKUP($B2373,Hosts!$A:$M,11,0)</f>
        <v>1</v>
      </c>
      <c r="E2373" s="70">
        <f>VLOOKUP($B2373,Hosts!$A:$M,12,0)</f>
        <v>0.5</v>
      </c>
      <c r="F2373" t="str">
        <f>VLOOKUP($B2373,Hosts!$A:$M,13,0)</f>
        <v>No</v>
      </c>
      <c r="G2373" t="str">
        <f>INDEX(Hosts!$A:$M, MATCH(Places!$B2373,Hosts!$A:$A,0), MATCH(Places!G$1,Hosts!$A$1:$M$1,0))</f>
        <v>Within a day</v>
      </c>
      <c r="H2373" s="70">
        <f>INDEX(Hosts!$A:$M, MATCH(Places!$B2373,Hosts!$A:$A,0), MATCH(Places!H$1,Hosts!$A$1:$M$1,0))</f>
        <v>1</v>
      </c>
      <c r="I2373" s="70">
        <f>INDEX(Hosts!$A:$M, MATCH(Places!$B2373,Hosts!$A:$A,0), MATCH(Places!I$1,Hosts!$A$1:$M$1,0))</f>
        <v>0.5</v>
      </c>
      <c r="J2373" t="str">
        <f>INDEX(Hosts!$A:$M, MATCH(Places!$B2373,Hosts!$A:$A,0), MATCH(Places!J$1,Hosts!$A$1:$M$1,0))</f>
        <v>No</v>
      </c>
      <c r="K2373">
        <v>7</v>
      </c>
      <c r="L2373" t="str">
        <f>VLOOKUP($K2373,Neighborhoods!$A:$C,2,0)</f>
        <v>Brooklyn</v>
      </c>
      <c r="M2373" t="str">
        <f>VLOOKUP($K2373,Neighborhoods!$A:$C,3,0)</f>
        <v>Bedford-Stuyvesant</v>
      </c>
      <c r="N2373" t="str">
        <f>INDEX(Neighborhoods!$A:$C, MATCH(Places!$K2373,Neighborhoods!$A:$A,0), MATCH(Places!N$1,Neighborhoods!$A$1:$C$1,0))</f>
        <v>Brooklyn</v>
      </c>
      <c r="O2373" t="str">
        <f>INDEX(Neighborhoods!$A:$C, MATCH(Places!$K2373,Neighborhoods!$A:$A,0), MATCH(Places!O$1,Neighborhoods!$A$1:$C$1,0))</f>
        <v>Bedford-Stuyvesant</v>
      </c>
      <c r="P2373" t="s">
        <v>11822</v>
      </c>
      <c r="Q2373" t="str">
        <f t="shared" si="148"/>
        <v>No</v>
      </c>
      <c r="R2373">
        <v>4</v>
      </c>
      <c r="S2373" t="str">
        <f t="shared" si="149"/>
        <v>Medium</v>
      </c>
      <c r="T2373" s="50">
        <v>169</v>
      </c>
      <c r="U2373" s="70">
        <f t="shared" si="150"/>
        <v>0.03</v>
      </c>
      <c r="V2373" s="52">
        <v>4.92</v>
      </c>
      <c r="W2373" s="52" t="str" cm="1">
        <f t="array" ref="W2373">_xlfn.SWITCH(ROUND(V2373,0),5,"Excellent",4,"Good",3,"Ok","Bad")</f>
        <v>Excellent</v>
      </c>
      <c r="X2373">
        <v>87</v>
      </c>
      <c r="Y2373" t="str">
        <f t="shared" si="151"/>
        <v>No</v>
      </c>
      <c r="Z2373" s="68">
        <v>42736</v>
      </c>
      <c r="AA2373" s="68">
        <v>43742</v>
      </c>
      <c r="AB2373">
        <v>103</v>
      </c>
      <c r="AC2373" t="s">
        <v>15615</v>
      </c>
    </row>
    <row r="2374" spans="1:29" x14ac:dyDescent="0.3">
      <c r="A2374" t="s">
        <v>1746</v>
      </c>
      <c r="B2374">
        <v>832</v>
      </c>
      <c r="C2374" t="str">
        <f>VLOOKUP($B2374,Hosts!$A:$M,10,0)</f>
        <v>Within a day</v>
      </c>
      <c r="D2374" s="70">
        <f>VLOOKUP($B2374,Hosts!$A:$M,11,0)</f>
        <v>1</v>
      </c>
      <c r="E2374" s="70">
        <f>VLOOKUP($B2374,Hosts!$A:$M,12,0)</f>
        <v>0.75</v>
      </c>
      <c r="F2374" t="str">
        <f>VLOOKUP($B2374,Hosts!$A:$M,13,0)</f>
        <v>No</v>
      </c>
      <c r="G2374" t="str">
        <f>INDEX(Hosts!$A:$M, MATCH(Places!$B2374,Hosts!$A:$A,0), MATCH(Places!G$1,Hosts!$A$1:$M$1,0))</f>
        <v>Within a day</v>
      </c>
      <c r="H2374" s="70">
        <f>INDEX(Hosts!$A:$M, MATCH(Places!$B2374,Hosts!$A:$A,0), MATCH(Places!H$1,Hosts!$A$1:$M$1,0))</f>
        <v>1</v>
      </c>
      <c r="I2374" s="70">
        <f>INDEX(Hosts!$A:$M, MATCH(Places!$B2374,Hosts!$A:$A,0), MATCH(Places!I$1,Hosts!$A$1:$M$1,0))</f>
        <v>0.75</v>
      </c>
      <c r="J2374" t="str">
        <f>INDEX(Hosts!$A:$M, MATCH(Places!$B2374,Hosts!$A:$A,0), MATCH(Places!J$1,Hosts!$A$1:$M$1,0))</f>
        <v>No</v>
      </c>
      <c r="K2374">
        <v>8</v>
      </c>
      <c r="L2374" t="str">
        <f>VLOOKUP($K2374,Neighborhoods!$A:$C,2,0)</f>
        <v>Brooklyn</v>
      </c>
      <c r="M2374" t="str">
        <f>VLOOKUP($K2374,Neighborhoods!$A:$C,3,0)</f>
        <v>Bushwick</v>
      </c>
      <c r="N2374" t="str">
        <f>INDEX(Neighborhoods!$A:$C, MATCH(Places!$K2374,Neighborhoods!$A:$A,0), MATCH(Places!N$1,Neighborhoods!$A$1:$C$1,0))</f>
        <v>Brooklyn</v>
      </c>
      <c r="O2374" t="str">
        <f>INDEX(Neighborhoods!$A:$C, MATCH(Places!$K2374,Neighborhoods!$A:$A,0), MATCH(Places!O$1,Neighborhoods!$A$1:$C$1,0))</f>
        <v>Bushwick</v>
      </c>
      <c r="P2374" t="s">
        <v>1</v>
      </c>
      <c r="Q2374" t="str">
        <f t="shared" si="148"/>
        <v>Yes</v>
      </c>
      <c r="R2374">
        <v>2</v>
      </c>
      <c r="S2374" t="str">
        <f t="shared" si="149"/>
        <v>Small</v>
      </c>
      <c r="T2374" s="50">
        <v>45</v>
      </c>
      <c r="U2374" s="70">
        <f t="shared" si="150"/>
        <v>0.03</v>
      </c>
      <c r="V2374" s="52">
        <v>4.93</v>
      </c>
      <c r="W2374" s="52" t="str" cm="1">
        <f t="array" ref="W2374">_xlfn.SWITCH(ROUND(V2374,0),5,"Excellent",4,"Good",3,"Ok","Bad")</f>
        <v>Excellent</v>
      </c>
      <c r="X2374">
        <v>27</v>
      </c>
      <c r="Y2374" t="str">
        <f t="shared" si="151"/>
        <v>No</v>
      </c>
      <c r="Z2374" s="68">
        <v>42794</v>
      </c>
      <c r="AA2374" s="68">
        <v>44024</v>
      </c>
      <c r="AB2374">
        <v>15</v>
      </c>
      <c r="AC2374" t="s">
        <v>15615</v>
      </c>
    </row>
    <row r="2375" spans="1:29" x14ac:dyDescent="0.3">
      <c r="A2375" t="s">
        <v>1747</v>
      </c>
      <c r="B2375">
        <v>1989</v>
      </c>
      <c r="C2375" t="str">
        <f>VLOOKUP($B2375,Hosts!$A:$M,10,0)</f>
        <v>Within a day</v>
      </c>
      <c r="D2375" s="70">
        <f>VLOOKUP($B2375,Hosts!$A:$M,11,0)</f>
        <v>1</v>
      </c>
      <c r="E2375" s="70">
        <f>VLOOKUP($B2375,Hosts!$A:$M,12,0)</f>
        <v>0.98</v>
      </c>
      <c r="F2375" t="str">
        <f>VLOOKUP($B2375,Hosts!$A:$M,13,0)</f>
        <v>Yes</v>
      </c>
      <c r="G2375" t="str">
        <f>INDEX(Hosts!$A:$M, MATCH(Places!$B2375,Hosts!$A:$A,0), MATCH(Places!G$1,Hosts!$A$1:$M$1,0))</f>
        <v>Within a day</v>
      </c>
      <c r="H2375" s="70">
        <f>INDEX(Hosts!$A:$M, MATCH(Places!$B2375,Hosts!$A:$A,0), MATCH(Places!H$1,Hosts!$A$1:$M$1,0))</f>
        <v>1</v>
      </c>
      <c r="I2375" s="70">
        <f>INDEX(Hosts!$A:$M, MATCH(Places!$B2375,Hosts!$A:$A,0), MATCH(Places!I$1,Hosts!$A$1:$M$1,0))</f>
        <v>0.98</v>
      </c>
      <c r="J2375" t="str">
        <f>INDEX(Hosts!$A:$M, MATCH(Places!$B2375,Hosts!$A:$A,0), MATCH(Places!J$1,Hosts!$A$1:$M$1,0))</f>
        <v>Yes</v>
      </c>
      <c r="K2375">
        <v>7</v>
      </c>
      <c r="L2375" t="str">
        <f>VLOOKUP($K2375,Neighborhoods!$A:$C,2,0)</f>
        <v>Brooklyn</v>
      </c>
      <c r="M2375" t="str">
        <f>VLOOKUP($K2375,Neighborhoods!$A:$C,3,0)</f>
        <v>Bedford-Stuyvesant</v>
      </c>
      <c r="N2375" t="str">
        <f>INDEX(Neighborhoods!$A:$C, MATCH(Places!$K2375,Neighborhoods!$A:$A,0), MATCH(Places!N$1,Neighborhoods!$A$1:$C$1,0))</f>
        <v>Brooklyn</v>
      </c>
      <c r="O2375" t="str">
        <f>INDEX(Neighborhoods!$A:$C, MATCH(Places!$K2375,Neighborhoods!$A:$A,0), MATCH(Places!O$1,Neighborhoods!$A$1:$C$1,0))</f>
        <v>Bedford-Stuyvesant</v>
      </c>
      <c r="P2375" t="s">
        <v>11822</v>
      </c>
      <c r="Q2375" t="str">
        <f t="shared" si="148"/>
        <v>No</v>
      </c>
      <c r="R2375">
        <v>6</v>
      </c>
      <c r="S2375" t="str">
        <f t="shared" si="149"/>
        <v>Large</v>
      </c>
      <c r="T2375" s="50">
        <v>120</v>
      </c>
      <c r="U2375" s="70">
        <f t="shared" si="150"/>
        <v>0.03</v>
      </c>
      <c r="V2375" s="52">
        <v>4.9000000000000004</v>
      </c>
      <c r="W2375" s="52" t="str" cm="1">
        <f t="array" ref="W2375">_xlfn.SWITCH(ROUND(V2375,0),5,"Excellent",4,"Good",3,"Ok","Bad")</f>
        <v>Excellent</v>
      </c>
      <c r="X2375">
        <v>151</v>
      </c>
      <c r="Y2375" t="str">
        <f t="shared" si="151"/>
        <v>Yes</v>
      </c>
      <c r="Z2375" s="68">
        <v>42731</v>
      </c>
      <c r="AA2375" s="68">
        <v>43904</v>
      </c>
      <c r="AB2375">
        <v>73</v>
      </c>
      <c r="AC2375" t="s">
        <v>15616</v>
      </c>
    </row>
    <row r="2376" spans="1:29" x14ac:dyDescent="0.3">
      <c r="A2376" t="s">
        <v>1748</v>
      </c>
      <c r="B2376">
        <v>2859</v>
      </c>
      <c r="C2376" t="str">
        <f>VLOOKUP($B2376,Hosts!$A:$M,10,0)</f>
        <v>Within a few hours</v>
      </c>
      <c r="D2376" s="70">
        <f>VLOOKUP($B2376,Hosts!$A:$M,11,0)</f>
        <v>1</v>
      </c>
      <c r="E2376" s="70">
        <f>VLOOKUP($B2376,Hosts!$A:$M,12,0)</f>
        <v>0.67</v>
      </c>
      <c r="F2376" t="str">
        <f>VLOOKUP($B2376,Hosts!$A:$M,13,0)</f>
        <v>No</v>
      </c>
      <c r="G2376" t="str">
        <f>INDEX(Hosts!$A:$M, MATCH(Places!$B2376,Hosts!$A:$A,0), MATCH(Places!G$1,Hosts!$A$1:$M$1,0))</f>
        <v>Within a few hours</v>
      </c>
      <c r="H2376" s="70">
        <f>INDEX(Hosts!$A:$M, MATCH(Places!$B2376,Hosts!$A:$A,0), MATCH(Places!H$1,Hosts!$A$1:$M$1,0))</f>
        <v>1</v>
      </c>
      <c r="I2376" s="70">
        <f>INDEX(Hosts!$A:$M, MATCH(Places!$B2376,Hosts!$A:$A,0), MATCH(Places!I$1,Hosts!$A$1:$M$1,0))</f>
        <v>0.67</v>
      </c>
      <c r="J2376" t="str">
        <f>INDEX(Hosts!$A:$M, MATCH(Places!$B2376,Hosts!$A:$A,0), MATCH(Places!J$1,Hosts!$A$1:$M$1,0))</f>
        <v>No</v>
      </c>
      <c r="K2376">
        <v>16</v>
      </c>
      <c r="L2376" t="str">
        <f>VLOOKUP($K2376,Neighborhoods!$A:$C,2,0)</f>
        <v>Manhattan</v>
      </c>
      <c r="M2376" t="str">
        <f>VLOOKUP($K2376,Neighborhoods!$A:$C,3,0)</f>
        <v>Harlem</v>
      </c>
      <c r="N2376" t="str">
        <f>INDEX(Neighborhoods!$A:$C, MATCH(Places!$K2376,Neighborhoods!$A:$A,0), MATCH(Places!N$1,Neighborhoods!$A$1:$C$1,0))</f>
        <v>Manhattan</v>
      </c>
      <c r="O2376" t="str">
        <f>INDEX(Neighborhoods!$A:$C, MATCH(Places!$K2376,Neighborhoods!$A:$A,0), MATCH(Places!O$1,Neighborhoods!$A$1:$C$1,0))</f>
        <v>Harlem</v>
      </c>
      <c r="P2376" t="s">
        <v>1</v>
      </c>
      <c r="Q2376" t="str">
        <f t="shared" si="148"/>
        <v>Yes</v>
      </c>
      <c r="R2376">
        <v>1</v>
      </c>
      <c r="S2376" t="str">
        <f t="shared" si="149"/>
        <v>Small</v>
      </c>
      <c r="T2376" s="50">
        <v>27</v>
      </c>
      <c r="U2376" s="70">
        <f t="shared" si="150"/>
        <v>0.03</v>
      </c>
      <c r="V2376" s="52">
        <v>5</v>
      </c>
      <c r="W2376" s="52" t="str" cm="1">
        <f t="array" ref="W2376">_xlfn.SWITCH(ROUND(V2376,0),5,"Excellent",4,"Good",3,"Ok","Bad")</f>
        <v>Excellent</v>
      </c>
      <c r="X2376">
        <v>6</v>
      </c>
      <c r="Y2376" t="str">
        <f t="shared" si="151"/>
        <v>No</v>
      </c>
      <c r="Z2376" s="68">
        <v>42737</v>
      </c>
      <c r="AA2376" s="68">
        <v>43836</v>
      </c>
      <c r="AB2376">
        <v>62</v>
      </c>
      <c r="AC2376" t="s">
        <v>15615</v>
      </c>
    </row>
    <row r="2377" spans="1:29" x14ac:dyDescent="0.3">
      <c r="A2377" t="s">
        <v>14817</v>
      </c>
      <c r="B2377">
        <v>3076</v>
      </c>
      <c r="C2377" t="str">
        <f>VLOOKUP($B2377,Hosts!$A:$M,10,0)</f>
        <v>Within a day</v>
      </c>
      <c r="D2377" s="70">
        <f>VLOOKUP($B2377,Hosts!$A:$M,11,0)</f>
        <v>1</v>
      </c>
      <c r="E2377" s="70">
        <f>VLOOKUP($B2377,Hosts!$A:$M,12,0)</f>
        <v>1</v>
      </c>
      <c r="F2377" t="str">
        <f>VLOOKUP($B2377,Hosts!$A:$M,13,0)</f>
        <v>No</v>
      </c>
      <c r="G2377" t="str">
        <f>INDEX(Hosts!$A:$M, MATCH(Places!$B2377,Hosts!$A:$A,0), MATCH(Places!G$1,Hosts!$A$1:$M$1,0))</f>
        <v>Within a day</v>
      </c>
      <c r="H2377" s="70">
        <f>INDEX(Hosts!$A:$M, MATCH(Places!$B2377,Hosts!$A:$A,0), MATCH(Places!H$1,Hosts!$A$1:$M$1,0))</f>
        <v>1</v>
      </c>
      <c r="I2377" s="70">
        <f>INDEX(Hosts!$A:$M, MATCH(Places!$B2377,Hosts!$A:$A,0), MATCH(Places!I$1,Hosts!$A$1:$M$1,0))</f>
        <v>1</v>
      </c>
      <c r="J2377" t="str">
        <f>INDEX(Hosts!$A:$M, MATCH(Places!$B2377,Hosts!$A:$A,0), MATCH(Places!J$1,Hosts!$A$1:$M$1,0))</f>
        <v>No</v>
      </c>
      <c r="K2377">
        <v>11</v>
      </c>
      <c r="L2377" t="str">
        <f>VLOOKUP($K2377,Neighborhoods!$A:$C,2,0)</f>
        <v>Brooklyn</v>
      </c>
      <c r="M2377" t="str">
        <f>VLOOKUP($K2377,Neighborhoods!$A:$C,3,0)</f>
        <v>Greenpoint</v>
      </c>
      <c r="N2377" t="str">
        <f>INDEX(Neighborhoods!$A:$C, MATCH(Places!$K2377,Neighborhoods!$A:$A,0), MATCH(Places!N$1,Neighborhoods!$A$1:$C$1,0))</f>
        <v>Brooklyn</v>
      </c>
      <c r="O2377" t="str">
        <f>INDEX(Neighborhoods!$A:$C, MATCH(Places!$K2377,Neighborhoods!$A:$A,0), MATCH(Places!O$1,Neighborhoods!$A$1:$C$1,0))</f>
        <v>Greenpoint</v>
      </c>
      <c r="P2377" t="s">
        <v>11822</v>
      </c>
      <c r="Q2377" t="str">
        <f t="shared" si="148"/>
        <v>No</v>
      </c>
      <c r="R2377">
        <v>2</v>
      </c>
      <c r="S2377" t="str">
        <f t="shared" si="149"/>
        <v>Small</v>
      </c>
      <c r="T2377" s="50">
        <v>78</v>
      </c>
      <c r="U2377" s="70">
        <f t="shared" si="150"/>
        <v>0.03</v>
      </c>
      <c r="V2377" s="52">
        <v>4.91</v>
      </c>
      <c r="W2377" s="52" t="str" cm="1">
        <f t="array" ref="W2377">_xlfn.SWITCH(ROUND(V2377,0),5,"Excellent",4,"Good",3,"Ok","Bad")</f>
        <v>Excellent</v>
      </c>
      <c r="X2377">
        <v>23</v>
      </c>
      <c r="Y2377" t="str">
        <f t="shared" si="151"/>
        <v>No</v>
      </c>
      <c r="Z2377" s="68">
        <v>42708</v>
      </c>
      <c r="AA2377" s="68">
        <v>43831</v>
      </c>
      <c r="AB2377">
        <v>0</v>
      </c>
      <c r="AC2377" t="s">
        <v>15615</v>
      </c>
    </row>
    <row r="2378" spans="1:29" x14ac:dyDescent="0.3">
      <c r="A2378" t="s">
        <v>1749</v>
      </c>
      <c r="B2378">
        <v>501</v>
      </c>
      <c r="C2378" t="str">
        <f>VLOOKUP($B2378,Hosts!$A:$M,10,0)</f>
        <v>Within a day</v>
      </c>
      <c r="D2378" s="70">
        <f>VLOOKUP($B2378,Hosts!$A:$M,11,0)</f>
        <v>1</v>
      </c>
      <c r="E2378" s="70">
        <f>VLOOKUP($B2378,Hosts!$A:$M,12,0)</f>
        <v>1</v>
      </c>
      <c r="F2378" t="str">
        <f>VLOOKUP($B2378,Hosts!$A:$M,13,0)</f>
        <v>No</v>
      </c>
      <c r="G2378" t="str">
        <f>INDEX(Hosts!$A:$M, MATCH(Places!$B2378,Hosts!$A:$A,0), MATCH(Places!G$1,Hosts!$A$1:$M$1,0))</f>
        <v>Within a day</v>
      </c>
      <c r="H2378" s="70">
        <f>INDEX(Hosts!$A:$M, MATCH(Places!$B2378,Hosts!$A:$A,0), MATCH(Places!H$1,Hosts!$A$1:$M$1,0))</f>
        <v>1</v>
      </c>
      <c r="I2378" s="70">
        <f>INDEX(Hosts!$A:$M, MATCH(Places!$B2378,Hosts!$A:$A,0), MATCH(Places!I$1,Hosts!$A$1:$M$1,0))</f>
        <v>1</v>
      </c>
      <c r="J2378" t="str">
        <f>INDEX(Hosts!$A:$M, MATCH(Places!$B2378,Hosts!$A:$A,0), MATCH(Places!J$1,Hosts!$A$1:$M$1,0))</f>
        <v>No</v>
      </c>
      <c r="K2378">
        <v>11</v>
      </c>
      <c r="L2378" t="str">
        <f>VLOOKUP($K2378,Neighborhoods!$A:$C,2,0)</f>
        <v>Brooklyn</v>
      </c>
      <c r="M2378" t="str">
        <f>VLOOKUP($K2378,Neighborhoods!$A:$C,3,0)</f>
        <v>Greenpoint</v>
      </c>
      <c r="N2378" t="str">
        <f>INDEX(Neighborhoods!$A:$C, MATCH(Places!$K2378,Neighborhoods!$A:$A,0), MATCH(Places!N$1,Neighborhoods!$A$1:$C$1,0))</f>
        <v>Brooklyn</v>
      </c>
      <c r="O2378" t="str">
        <f>INDEX(Neighborhoods!$A:$C, MATCH(Places!$K2378,Neighborhoods!$A:$A,0), MATCH(Places!O$1,Neighborhoods!$A$1:$C$1,0))</f>
        <v>Greenpoint</v>
      </c>
      <c r="P2378" t="s">
        <v>11822</v>
      </c>
      <c r="Q2378" t="str">
        <f t="shared" si="148"/>
        <v>No</v>
      </c>
      <c r="R2378">
        <v>2</v>
      </c>
      <c r="S2378" t="str">
        <f t="shared" si="149"/>
        <v>Small</v>
      </c>
      <c r="T2378" s="50">
        <v>100</v>
      </c>
      <c r="U2378" s="70">
        <f t="shared" si="150"/>
        <v>0.03</v>
      </c>
      <c r="V2378" s="52">
        <v>5</v>
      </c>
      <c r="W2378" s="52" t="str" cm="1">
        <f t="array" ref="W2378">_xlfn.SWITCH(ROUND(V2378,0),5,"Excellent",4,"Good",3,"Ok","Bad")</f>
        <v>Excellent</v>
      </c>
      <c r="X2378">
        <v>22</v>
      </c>
      <c r="Y2378" t="str">
        <f t="shared" si="151"/>
        <v>No</v>
      </c>
      <c r="Z2378" s="68">
        <v>43058</v>
      </c>
      <c r="AA2378" s="68">
        <v>43899</v>
      </c>
      <c r="AB2378">
        <v>0</v>
      </c>
      <c r="AC2378" t="s">
        <v>15616</v>
      </c>
    </row>
    <row r="2379" spans="1:29" x14ac:dyDescent="0.3">
      <c r="A2379" t="s">
        <v>1750</v>
      </c>
      <c r="B2379">
        <v>1606</v>
      </c>
      <c r="C2379" t="str">
        <f>VLOOKUP($B2379,Hosts!$A:$M,10,0)</f>
        <v>Within a day</v>
      </c>
      <c r="D2379" s="70">
        <f>VLOOKUP($B2379,Hosts!$A:$M,11,0)</f>
        <v>1</v>
      </c>
      <c r="E2379" s="70">
        <f>VLOOKUP($B2379,Hosts!$A:$M,12,0)</f>
        <v>1</v>
      </c>
      <c r="F2379" t="str">
        <f>VLOOKUP($B2379,Hosts!$A:$M,13,0)</f>
        <v>Yes</v>
      </c>
      <c r="G2379" t="str">
        <f>INDEX(Hosts!$A:$M, MATCH(Places!$B2379,Hosts!$A:$A,0), MATCH(Places!G$1,Hosts!$A$1:$M$1,0))</f>
        <v>Within a day</v>
      </c>
      <c r="H2379" s="70">
        <f>INDEX(Hosts!$A:$M, MATCH(Places!$B2379,Hosts!$A:$A,0), MATCH(Places!H$1,Hosts!$A$1:$M$1,0))</f>
        <v>1</v>
      </c>
      <c r="I2379" s="70">
        <f>INDEX(Hosts!$A:$M, MATCH(Places!$B2379,Hosts!$A:$A,0), MATCH(Places!I$1,Hosts!$A$1:$M$1,0))</f>
        <v>1</v>
      </c>
      <c r="J2379" t="str">
        <f>INDEX(Hosts!$A:$M, MATCH(Places!$B2379,Hosts!$A:$A,0), MATCH(Places!J$1,Hosts!$A$1:$M$1,0))</f>
        <v>Yes</v>
      </c>
      <c r="K2379">
        <v>12</v>
      </c>
      <c r="L2379" t="str">
        <f>VLOOKUP($K2379,Neighborhoods!$A:$C,2,0)</f>
        <v>Brooklyn</v>
      </c>
      <c r="M2379" t="str">
        <f>VLOOKUP($K2379,Neighborhoods!$A:$C,3,0)</f>
        <v>Williamsburg</v>
      </c>
      <c r="N2379" t="str">
        <f>INDEX(Neighborhoods!$A:$C, MATCH(Places!$K2379,Neighborhoods!$A:$A,0), MATCH(Places!N$1,Neighborhoods!$A$1:$C$1,0))</f>
        <v>Brooklyn</v>
      </c>
      <c r="O2379" t="str">
        <f>INDEX(Neighborhoods!$A:$C, MATCH(Places!$K2379,Neighborhoods!$A:$A,0), MATCH(Places!O$1,Neighborhoods!$A$1:$C$1,0))</f>
        <v>Williamsburg</v>
      </c>
      <c r="P2379" t="s">
        <v>1</v>
      </c>
      <c r="Q2379" t="str">
        <f t="shared" si="148"/>
        <v>Yes</v>
      </c>
      <c r="R2379">
        <v>1</v>
      </c>
      <c r="S2379" t="str">
        <f t="shared" si="149"/>
        <v>Small</v>
      </c>
      <c r="T2379" s="50">
        <v>44</v>
      </c>
      <c r="U2379" s="70">
        <f t="shared" si="150"/>
        <v>0.03</v>
      </c>
      <c r="V2379" s="52">
        <v>4.9000000000000004</v>
      </c>
      <c r="W2379" s="52" t="str" cm="1">
        <f t="array" ref="W2379">_xlfn.SWITCH(ROUND(V2379,0),5,"Excellent",4,"Good",3,"Ok","Bad")</f>
        <v>Excellent</v>
      </c>
      <c r="X2379">
        <v>92</v>
      </c>
      <c r="Y2379" t="str">
        <f t="shared" si="151"/>
        <v>No</v>
      </c>
      <c r="Z2379" s="68">
        <v>42723</v>
      </c>
      <c r="AA2379" s="68">
        <v>43890</v>
      </c>
      <c r="AB2379">
        <v>14</v>
      </c>
      <c r="AC2379" t="s">
        <v>15615</v>
      </c>
    </row>
    <row r="2380" spans="1:29" x14ac:dyDescent="0.3">
      <c r="A2380" t="s">
        <v>1751</v>
      </c>
      <c r="B2380">
        <v>2948</v>
      </c>
      <c r="C2380" t="str">
        <f>VLOOKUP($B2380,Hosts!$A:$M,10,0)</f>
        <v>Within an hour</v>
      </c>
      <c r="D2380" s="70">
        <f>VLOOKUP($B2380,Hosts!$A:$M,11,0)</f>
        <v>1</v>
      </c>
      <c r="E2380" s="70">
        <f>VLOOKUP($B2380,Hosts!$A:$M,12,0)</f>
        <v>0.67</v>
      </c>
      <c r="F2380" t="str">
        <f>VLOOKUP($B2380,Hosts!$A:$M,13,0)</f>
        <v>Yes</v>
      </c>
      <c r="G2380" t="str">
        <f>INDEX(Hosts!$A:$M, MATCH(Places!$B2380,Hosts!$A:$A,0), MATCH(Places!G$1,Hosts!$A$1:$M$1,0))</f>
        <v>Within an hour</v>
      </c>
      <c r="H2380" s="70">
        <f>INDEX(Hosts!$A:$M, MATCH(Places!$B2380,Hosts!$A:$A,0), MATCH(Places!H$1,Hosts!$A$1:$M$1,0))</f>
        <v>1</v>
      </c>
      <c r="I2380" s="70">
        <f>INDEX(Hosts!$A:$M, MATCH(Places!$B2380,Hosts!$A:$A,0), MATCH(Places!I$1,Hosts!$A$1:$M$1,0))</f>
        <v>0.67</v>
      </c>
      <c r="J2380" t="str">
        <f>INDEX(Hosts!$A:$M, MATCH(Places!$B2380,Hosts!$A:$A,0), MATCH(Places!J$1,Hosts!$A$1:$M$1,0))</f>
        <v>Yes</v>
      </c>
      <c r="K2380">
        <v>23</v>
      </c>
      <c r="L2380" t="str">
        <f>VLOOKUP($K2380,Neighborhoods!$A:$C,2,0)</f>
        <v>Queens</v>
      </c>
      <c r="M2380" t="str">
        <f>VLOOKUP($K2380,Neighborhoods!$A:$C,3,0)</f>
        <v>Jamaica</v>
      </c>
      <c r="N2380" t="str">
        <f>INDEX(Neighborhoods!$A:$C, MATCH(Places!$K2380,Neighborhoods!$A:$A,0), MATCH(Places!N$1,Neighborhoods!$A$1:$C$1,0))</f>
        <v>Queens</v>
      </c>
      <c r="O2380" t="str">
        <f>INDEX(Neighborhoods!$A:$C, MATCH(Places!$K2380,Neighborhoods!$A:$A,0), MATCH(Places!O$1,Neighborhoods!$A$1:$C$1,0))</f>
        <v>Jamaica</v>
      </c>
      <c r="P2380" t="s">
        <v>1</v>
      </c>
      <c r="Q2380" t="str">
        <f t="shared" si="148"/>
        <v>Yes</v>
      </c>
      <c r="R2380">
        <v>2</v>
      </c>
      <c r="S2380" t="str">
        <f t="shared" si="149"/>
        <v>Small</v>
      </c>
      <c r="T2380" s="50">
        <v>102</v>
      </c>
      <c r="U2380" s="70">
        <f t="shared" si="150"/>
        <v>0.03</v>
      </c>
      <c r="V2380" s="52">
        <v>4.92</v>
      </c>
      <c r="W2380" s="52" t="str" cm="1">
        <f t="array" ref="W2380">_xlfn.SWITCH(ROUND(V2380,0),5,"Excellent",4,"Good",3,"Ok","Bad")</f>
        <v>Excellent</v>
      </c>
      <c r="X2380">
        <v>25</v>
      </c>
      <c r="Y2380" t="str">
        <f t="shared" si="151"/>
        <v>No</v>
      </c>
      <c r="Z2380" s="68">
        <v>43428</v>
      </c>
      <c r="AA2380" s="68">
        <v>43832</v>
      </c>
      <c r="AB2380">
        <v>364</v>
      </c>
      <c r="AC2380" t="s">
        <v>15615</v>
      </c>
    </row>
    <row r="2381" spans="1:29" x14ac:dyDescent="0.3">
      <c r="A2381" t="s">
        <v>1752</v>
      </c>
      <c r="B2381">
        <v>2927</v>
      </c>
      <c r="C2381" t="str">
        <f>VLOOKUP($B2381,Hosts!$A:$M,10,0)</f>
        <v>Within a day</v>
      </c>
      <c r="D2381" s="70">
        <f>VLOOKUP($B2381,Hosts!$A:$M,11,0)</f>
        <v>1</v>
      </c>
      <c r="E2381" s="70">
        <f>VLOOKUP($B2381,Hosts!$A:$M,12,0)</f>
        <v>0.9</v>
      </c>
      <c r="F2381" t="str">
        <f>VLOOKUP($B2381,Hosts!$A:$M,13,0)</f>
        <v>Yes</v>
      </c>
      <c r="G2381" t="str">
        <f>INDEX(Hosts!$A:$M, MATCH(Places!$B2381,Hosts!$A:$A,0), MATCH(Places!G$1,Hosts!$A$1:$M$1,0))</f>
        <v>Within a day</v>
      </c>
      <c r="H2381" s="70">
        <f>INDEX(Hosts!$A:$M, MATCH(Places!$B2381,Hosts!$A:$A,0), MATCH(Places!H$1,Hosts!$A$1:$M$1,0))</f>
        <v>1</v>
      </c>
      <c r="I2381" s="70">
        <f>INDEX(Hosts!$A:$M, MATCH(Places!$B2381,Hosts!$A:$A,0), MATCH(Places!I$1,Hosts!$A$1:$M$1,0))</f>
        <v>0.9</v>
      </c>
      <c r="J2381" t="str">
        <f>INDEX(Hosts!$A:$M, MATCH(Places!$B2381,Hosts!$A:$A,0), MATCH(Places!J$1,Hosts!$A$1:$M$1,0))</f>
        <v>Yes</v>
      </c>
      <c r="K2381">
        <v>10</v>
      </c>
      <c r="L2381" t="str">
        <f>VLOOKUP($K2381,Neighborhoods!$A:$C,2,0)</f>
        <v>Brooklyn</v>
      </c>
      <c r="M2381" t="str">
        <f>VLOOKUP($K2381,Neighborhoods!$A:$C,3,0)</f>
        <v>East Flatbush</v>
      </c>
      <c r="N2381" t="str">
        <f>INDEX(Neighborhoods!$A:$C, MATCH(Places!$K2381,Neighborhoods!$A:$A,0), MATCH(Places!N$1,Neighborhoods!$A$1:$C$1,0))</f>
        <v>Brooklyn</v>
      </c>
      <c r="O2381" t="str">
        <f>INDEX(Neighborhoods!$A:$C, MATCH(Places!$K2381,Neighborhoods!$A:$A,0), MATCH(Places!O$1,Neighborhoods!$A$1:$C$1,0))</f>
        <v>East Flatbush</v>
      </c>
      <c r="P2381" t="s">
        <v>16</v>
      </c>
      <c r="Q2381" t="str">
        <f t="shared" si="148"/>
        <v>Yes</v>
      </c>
      <c r="R2381">
        <v>3</v>
      </c>
      <c r="S2381" t="str">
        <f t="shared" si="149"/>
        <v>Medium</v>
      </c>
      <c r="T2381" s="50">
        <v>60</v>
      </c>
      <c r="U2381" s="70">
        <f t="shared" si="150"/>
        <v>0.03</v>
      </c>
      <c r="V2381" s="52">
        <v>4.68</v>
      </c>
      <c r="W2381" s="52" t="str" cm="1">
        <f t="array" ref="W2381">_xlfn.SWITCH(ROUND(V2381,0),5,"Excellent",4,"Good",3,"Ok","Bad")</f>
        <v>Excellent</v>
      </c>
      <c r="X2381">
        <v>40</v>
      </c>
      <c r="Y2381" t="str">
        <f t="shared" si="151"/>
        <v>No</v>
      </c>
      <c r="Z2381" s="68">
        <v>42722</v>
      </c>
      <c r="AA2381" s="68">
        <v>43832</v>
      </c>
      <c r="AB2381">
        <v>224</v>
      </c>
      <c r="AC2381" t="s">
        <v>15615</v>
      </c>
    </row>
    <row r="2382" spans="1:29" x14ac:dyDescent="0.3">
      <c r="A2382" t="s">
        <v>1753</v>
      </c>
      <c r="B2382">
        <v>2614</v>
      </c>
      <c r="C2382" t="str">
        <f>VLOOKUP($B2382,Hosts!$A:$M,10,0)</f>
        <v>Within a day</v>
      </c>
      <c r="D2382" s="70">
        <f>VLOOKUP($B2382,Hosts!$A:$M,11,0)</f>
        <v>0.5</v>
      </c>
      <c r="E2382" s="70">
        <f>VLOOKUP($B2382,Hosts!$A:$M,12,0)</f>
        <v>0.67</v>
      </c>
      <c r="F2382" t="str">
        <f>VLOOKUP($B2382,Hosts!$A:$M,13,0)</f>
        <v>No</v>
      </c>
      <c r="G2382" t="str">
        <f>INDEX(Hosts!$A:$M, MATCH(Places!$B2382,Hosts!$A:$A,0), MATCH(Places!G$1,Hosts!$A$1:$M$1,0))</f>
        <v>Within a day</v>
      </c>
      <c r="H2382" s="70">
        <f>INDEX(Hosts!$A:$M, MATCH(Places!$B2382,Hosts!$A:$A,0), MATCH(Places!H$1,Hosts!$A$1:$M$1,0))</f>
        <v>0.5</v>
      </c>
      <c r="I2382" s="70">
        <f>INDEX(Hosts!$A:$M, MATCH(Places!$B2382,Hosts!$A:$A,0), MATCH(Places!I$1,Hosts!$A$1:$M$1,0))</f>
        <v>0.67</v>
      </c>
      <c r="J2382" t="str">
        <f>INDEX(Hosts!$A:$M, MATCH(Places!$B2382,Hosts!$A:$A,0), MATCH(Places!J$1,Hosts!$A$1:$M$1,0))</f>
        <v>No</v>
      </c>
      <c r="K2382">
        <v>20</v>
      </c>
      <c r="L2382" t="str">
        <f>VLOOKUP($K2382,Neighborhoods!$A:$C,2,0)</f>
        <v>Manhattan</v>
      </c>
      <c r="M2382" t="str">
        <f>VLOOKUP($K2382,Neighborhoods!$A:$C,3,0)</f>
        <v>Upper West Side</v>
      </c>
      <c r="N2382" t="str">
        <f>INDEX(Neighborhoods!$A:$C, MATCH(Places!$K2382,Neighborhoods!$A:$A,0), MATCH(Places!N$1,Neighborhoods!$A$1:$C$1,0))</f>
        <v>Manhattan</v>
      </c>
      <c r="O2382" t="str">
        <f>INDEX(Neighborhoods!$A:$C, MATCH(Places!$K2382,Neighborhoods!$A:$A,0), MATCH(Places!O$1,Neighborhoods!$A$1:$C$1,0))</f>
        <v>Upper West Side</v>
      </c>
      <c r="P2382" t="s">
        <v>11822</v>
      </c>
      <c r="Q2382" t="str">
        <f t="shared" si="148"/>
        <v>No</v>
      </c>
      <c r="R2382">
        <v>1</v>
      </c>
      <c r="S2382" t="str">
        <f t="shared" si="149"/>
        <v>Small</v>
      </c>
      <c r="T2382" s="50">
        <v>175</v>
      </c>
      <c r="U2382" s="70">
        <f t="shared" si="150"/>
        <v>0.03</v>
      </c>
      <c r="V2382" s="52">
        <v>4.75</v>
      </c>
      <c r="W2382" s="52" t="str" cm="1">
        <f t="array" ref="W2382">_xlfn.SWITCH(ROUND(V2382,0),5,"Excellent",4,"Good",3,"Ok","Bad")</f>
        <v>Excellent</v>
      </c>
      <c r="X2382">
        <v>4</v>
      </c>
      <c r="Y2382" t="str">
        <f t="shared" si="151"/>
        <v>No</v>
      </c>
      <c r="Z2382" s="68">
        <v>42770</v>
      </c>
      <c r="AA2382" s="68">
        <v>43109</v>
      </c>
      <c r="AB2382">
        <v>180</v>
      </c>
      <c r="AC2382" t="s">
        <v>15615</v>
      </c>
    </row>
    <row r="2383" spans="1:29" x14ac:dyDescent="0.3">
      <c r="A2383" t="s">
        <v>1754</v>
      </c>
      <c r="B2383">
        <v>3080</v>
      </c>
      <c r="C2383" t="str">
        <f>VLOOKUP($B2383,Hosts!$A:$M,10,0)</f>
        <v>Within a few hours</v>
      </c>
      <c r="D2383" s="70">
        <f>VLOOKUP($B2383,Hosts!$A:$M,11,0)</f>
        <v>0.84</v>
      </c>
      <c r="E2383" s="70">
        <f>VLOOKUP($B2383,Hosts!$A:$M,12,0)</f>
        <v>0.85</v>
      </c>
      <c r="F2383" t="str">
        <f>VLOOKUP($B2383,Hosts!$A:$M,13,0)</f>
        <v>No</v>
      </c>
      <c r="G2383" t="str">
        <f>INDEX(Hosts!$A:$M, MATCH(Places!$B2383,Hosts!$A:$A,0), MATCH(Places!G$1,Hosts!$A$1:$M$1,0))</f>
        <v>Within a few hours</v>
      </c>
      <c r="H2383" s="70">
        <f>INDEX(Hosts!$A:$M, MATCH(Places!$B2383,Hosts!$A:$A,0), MATCH(Places!H$1,Hosts!$A$1:$M$1,0))</f>
        <v>0.84</v>
      </c>
      <c r="I2383" s="70">
        <f>INDEX(Hosts!$A:$M, MATCH(Places!$B2383,Hosts!$A:$A,0), MATCH(Places!I$1,Hosts!$A$1:$M$1,0))</f>
        <v>0.85</v>
      </c>
      <c r="J2383" t="str">
        <f>INDEX(Hosts!$A:$M, MATCH(Places!$B2383,Hosts!$A:$A,0), MATCH(Places!J$1,Hosts!$A$1:$M$1,0))</f>
        <v>No</v>
      </c>
      <c r="K2383">
        <v>7</v>
      </c>
      <c r="L2383" t="str">
        <f>VLOOKUP($K2383,Neighborhoods!$A:$C,2,0)</f>
        <v>Brooklyn</v>
      </c>
      <c r="M2383" t="str">
        <f>VLOOKUP($K2383,Neighborhoods!$A:$C,3,0)</f>
        <v>Bedford-Stuyvesant</v>
      </c>
      <c r="N2383" t="str">
        <f>INDEX(Neighborhoods!$A:$C, MATCH(Places!$K2383,Neighborhoods!$A:$A,0), MATCH(Places!N$1,Neighborhoods!$A$1:$C$1,0))</f>
        <v>Brooklyn</v>
      </c>
      <c r="O2383" t="str">
        <f>INDEX(Neighborhoods!$A:$C, MATCH(Places!$K2383,Neighborhoods!$A:$A,0), MATCH(Places!O$1,Neighborhoods!$A$1:$C$1,0))</f>
        <v>Bedford-Stuyvesant</v>
      </c>
      <c r="P2383" t="s">
        <v>11822</v>
      </c>
      <c r="Q2383" t="str">
        <f t="shared" si="148"/>
        <v>No</v>
      </c>
      <c r="R2383">
        <v>4</v>
      </c>
      <c r="S2383" t="str">
        <f t="shared" si="149"/>
        <v>Medium</v>
      </c>
      <c r="T2383" s="50">
        <v>120</v>
      </c>
      <c r="U2383" s="70">
        <f t="shared" si="150"/>
        <v>0.03</v>
      </c>
      <c r="V2383" s="52">
        <v>4.68</v>
      </c>
      <c r="W2383" s="52" t="str" cm="1">
        <f t="array" ref="W2383">_xlfn.SWITCH(ROUND(V2383,0),5,"Excellent",4,"Good",3,"Ok","Bad")</f>
        <v>Excellent</v>
      </c>
      <c r="X2383">
        <v>257</v>
      </c>
      <c r="Y2383" t="str">
        <f t="shared" si="151"/>
        <v>No</v>
      </c>
      <c r="Z2383" s="68">
        <v>42729</v>
      </c>
      <c r="AA2383" s="68">
        <v>43906</v>
      </c>
      <c r="AB2383">
        <v>47</v>
      </c>
      <c r="AC2383" t="s">
        <v>15615</v>
      </c>
    </row>
    <row r="2384" spans="1:29" x14ac:dyDescent="0.3">
      <c r="A2384" t="s">
        <v>1755</v>
      </c>
      <c r="B2384">
        <v>2925</v>
      </c>
      <c r="C2384" t="str">
        <f>VLOOKUP($B2384,Hosts!$A:$M,10,0)</f>
        <v>Within an hour</v>
      </c>
      <c r="D2384" s="70">
        <f>VLOOKUP($B2384,Hosts!$A:$M,11,0)</f>
        <v>1</v>
      </c>
      <c r="E2384" s="70">
        <f>VLOOKUP($B2384,Hosts!$A:$M,12,0)</f>
        <v>0.98</v>
      </c>
      <c r="F2384" t="str">
        <f>VLOOKUP($B2384,Hosts!$A:$M,13,0)</f>
        <v>No</v>
      </c>
      <c r="G2384" t="str">
        <f>INDEX(Hosts!$A:$M, MATCH(Places!$B2384,Hosts!$A:$A,0), MATCH(Places!G$1,Hosts!$A$1:$M$1,0))</f>
        <v>Within an hour</v>
      </c>
      <c r="H2384" s="70">
        <f>INDEX(Hosts!$A:$M, MATCH(Places!$B2384,Hosts!$A:$A,0), MATCH(Places!H$1,Hosts!$A$1:$M$1,0))</f>
        <v>1</v>
      </c>
      <c r="I2384" s="70">
        <f>INDEX(Hosts!$A:$M, MATCH(Places!$B2384,Hosts!$A:$A,0), MATCH(Places!I$1,Hosts!$A$1:$M$1,0))</f>
        <v>0.98</v>
      </c>
      <c r="J2384" t="str">
        <f>INDEX(Hosts!$A:$M, MATCH(Places!$B2384,Hosts!$A:$A,0), MATCH(Places!J$1,Hosts!$A$1:$M$1,0))</f>
        <v>No</v>
      </c>
      <c r="K2384">
        <v>16</v>
      </c>
      <c r="L2384" t="str">
        <f>VLOOKUP($K2384,Neighborhoods!$A:$C,2,0)</f>
        <v>Manhattan</v>
      </c>
      <c r="M2384" t="str">
        <f>VLOOKUP($K2384,Neighborhoods!$A:$C,3,0)</f>
        <v>Harlem</v>
      </c>
      <c r="N2384" t="str">
        <f>INDEX(Neighborhoods!$A:$C, MATCH(Places!$K2384,Neighborhoods!$A:$A,0), MATCH(Places!N$1,Neighborhoods!$A$1:$C$1,0))</f>
        <v>Manhattan</v>
      </c>
      <c r="O2384" t="str">
        <f>INDEX(Neighborhoods!$A:$C, MATCH(Places!$K2384,Neighborhoods!$A:$A,0), MATCH(Places!O$1,Neighborhoods!$A$1:$C$1,0))</f>
        <v>Harlem</v>
      </c>
      <c r="P2384" t="s">
        <v>11822</v>
      </c>
      <c r="Q2384" t="str">
        <f t="shared" si="148"/>
        <v>No</v>
      </c>
      <c r="R2384">
        <v>3</v>
      </c>
      <c r="S2384" t="str">
        <f t="shared" si="149"/>
        <v>Medium</v>
      </c>
      <c r="T2384" s="50">
        <v>150</v>
      </c>
      <c r="U2384" s="70">
        <f t="shared" si="150"/>
        <v>0.03</v>
      </c>
      <c r="V2384" s="52">
        <v>4.82</v>
      </c>
      <c r="W2384" s="52" t="str" cm="1">
        <f t="array" ref="W2384">_xlfn.SWITCH(ROUND(V2384,0),5,"Excellent",4,"Good",3,"Ok","Bad")</f>
        <v>Excellent</v>
      </c>
      <c r="X2384">
        <v>67</v>
      </c>
      <c r="Y2384" t="str">
        <f t="shared" si="151"/>
        <v>No</v>
      </c>
      <c r="Z2384" s="68">
        <v>42867</v>
      </c>
      <c r="AA2384" s="68">
        <v>43902</v>
      </c>
      <c r="AB2384">
        <v>350</v>
      </c>
      <c r="AC2384" t="s">
        <v>15615</v>
      </c>
    </row>
    <row r="2385" spans="1:29" x14ac:dyDescent="0.3">
      <c r="A2385" t="s">
        <v>1756</v>
      </c>
      <c r="B2385">
        <v>29</v>
      </c>
      <c r="C2385" t="str">
        <f>VLOOKUP($B2385,Hosts!$A:$M,10,0)</f>
        <v>Within an hour</v>
      </c>
      <c r="D2385" s="70">
        <f>VLOOKUP($B2385,Hosts!$A:$M,11,0)</f>
        <v>1</v>
      </c>
      <c r="E2385" s="70">
        <f>VLOOKUP($B2385,Hosts!$A:$M,12,0)</f>
        <v>0.97</v>
      </c>
      <c r="F2385" t="str">
        <f>VLOOKUP($B2385,Hosts!$A:$M,13,0)</f>
        <v>Yes</v>
      </c>
      <c r="G2385" t="str">
        <f>INDEX(Hosts!$A:$M, MATCH(Places!$B2385,Hosts!$A:$A,0), MATCH(Places!G$1,Hosts!$A$1:$M$1,0))</f>
        <v>Within an hour</v>
      </c>
      <c r="H2385" s="70">
        <f>INDEX(Hosts!$A:$M, MATCH(Places!$B2385,Hosts!$A:$A,0), MATCH(Places!H$1,Hosts!$A$1:$M$1,0))</f>
        <v>1</v>
      </c>
      <c r="I2385" s="70">
        <f>INDEX(Hosts!$A:$M, MATCH(Places!$B2385,Hosts!$A:$A,0), MATCH(Places!I$1,Hosts!$A$1:$M$1,0))</f>
        <v>0.97</v>
      </c>
      <c r="J2385" t="str">
        <f>INDEX(Hosts!$A:$M, MATCH(Places!$B2385,Hosts!$A:$A,0), MATCH(Places!J$1,Hosts!$A$1:$M$1,0))</f>
        <v>Yes</v>
      </c>
      <c r="K2385">
        <v>9</v>
      </c>
      <c r="L2385" t="str">
        <f>VLOOKUP($K2385,Neighborhoods!$A:$C,2,0)</f>
        <v>Brooklyn</v>
      </c>
      <c r="M2385" t="str">
        <f>VLOOKUP($K2385,Neighborhoods!$A:$C,3,0)</f>
        <v>Crown Heights</v>
      </c>
      <c r="N2385" t="str">
        <f>INDEX(Neighborhoods!$A:$C, MATCH(Places!$K2385,Neighborhoods!$A:$A,0), MATCH(Places!N$1,Neighborhoods!$A$1:$C$1,0))</f>
        <v>Brooklyn</v>
      </c>
      <c r="O2385" t="str">
        <f>INDEX(Neighborhoods!$A:$C, MATCH(Places!$K2385,Neighborhoods!$A:$A,0), MATCH(Places!O$1,Neighborhoods!$A$1:$C$1,0))</f>
        <v>Crown Heights</v>
      </c>
      <c r="P2385" t="s">
        <v>11822</v>
      </c>
      <c r="Q2385" t="str">
        <f t="shared" si="148"/>
        <v>No</v>
      </c>
      <c r="R2385">
        <v>3</v>
      </c>
      <c r="S2385" t="str">
        <f t="shared" si="149"/>
        <v>Medium</v>
      </c>
      <c r="T2385" s="50">
        <v>135</v>
      </c>
      <c r="U2385" s="70">
        <f t="shared" si="150"/>
        <v>0.03</v>
      </c>
      <c r="V2385" s="52">
        <v>4.6399999999999997</v>
      </c>
      <c r="W2385" s="52" t="str" cm="1">
        <f t="array" ref="W2385">_xlfn.SWITCH(ROUND(V2385,0),5,"Excellent",4,"Good",3,"Ok","Bad")</f>
        <v>Excellent</v>
      </c>
      <c r="X2385">
        <v>11</v>
      </c>
      <c r="Y2385" t="str">
        <f t="shared" si="151"/>
        <v>No</v>
      </c>
      <c r="Z2385" s="68">
        <v>42827</v>
      </c>
      <c r="AA2385" s="68">
        <v>43834</v>
      </c>
      <c r="AB2385">
        <v>0</v>
      </c>
      <c r="AC2385" t="s">
        <v>15615</v>
      </c>
    </row>
    <row r="2386" spans="1:29" x14ac:dyDescent="0.3">
      <c r="A2386" t="s">
        <v>1757</v>
      </c>
      <c r="B2386">
        <v>3083</v>
      </c>
      <c r="C2386" t="str">
        <f>VLOOKUP($B2386,Hosts!$A:$M,10,0)</f>
        <v>Within a few hours</v>
      </c>
      <c r="D2386" s="70">
        <f>VLOOKUP($B2386,Hosts!$A:$M,11,0)</f>
        <v>1</v>
      </c>
      <c r="E2386" s="70">
        <f>VLOOKUP($B2386,Hosts!$A:$M,12,0)</f>
        <v>0.43</v>
      </c>
      <c r="F2386" t="str">
        <f>VLOOKUP($B2386,Hosts!$A:$M,13,0)</f>
        <v>Yes</v>
      </c>
      <c r="G2386" t="str">
        <f>INDEX(Hosts!$A:$M, MATCH(Places!$B2386,Hosts!$A:$A,0), MATCH(Places!G$1,Hosts!$A$1:$M$1,0))</f>
        <v>Within a few hours</v>
      </c>
      <c r="H2386" s="70">
        <f>INDEX(Hosts!$A:$M, MATCH(Places!$B2386,Hosts!$A:$A,0), MATCH(Places!H$1,Hosts!$A$1:$M$1,0))</f>
        <v>1</v>
      </c>
      <c r="I2386" s="70">
        <f>INDEX(Hosts!$A:$M, MATCH(Places!$B2386,Hosts!$A:$A,0), MATCH(Places!I$1,Hosts!$A$1:$M$1,0))</f>
        <v>0.43</v>
      </c>
      <c r="J2386" t="str">
        <f>INDEX(Hosts!$A:$M, MATCH(Places!$B2386,Hosts!$A:$A,0), MATCH(Places!J$1,Hosts!$A$1:$M$1,0))</f>
        <v>Yes</v>
      </c>
      <c r="K2386">
        <v>21</v>
      </c>
      <c r="L2386" t="str">
        <f>VLOOKUP($K2386,Neighborhoods!$A:$C,2,0)</f>
        <v>Queens</v>
      </c>
      <c r="M2386" t="str">
        <f>VLOOKUP($K2386,Neighborhoods!$A:$C,3,0)</f>
        <v>Astoria</v>
      </c>
      <c r="N2386" t="str">
        <f>INDEX(Neighborhoods!$A:$C, MATCH(Places!$K2386,Neighborhoods!$A:$A,0), MATCH(Places!N$1,Neighborhoods!$A$1:$C$1,0))</f>
        <v>Queens</v>
      </c>
      <c r="O2386" t="str">
        <f>INDEX(Neighborhoods!$A:$C, MATCH(Places!$K2386,Neighborhoods!$A:$A,0), MATCH(Places!O$1,Neighborhoods!$A$1:$C$1,0))</f>
        <v>Astoria</v>
      </c>
      <c r="P2386" t="s">
        <v>1</v>
      </c>
      <c r="Q2386" t="str">
        <f t="shared" si="148"/>
        <v>Yes</v>
      </c>
      <c r="R2386">
        <v>2</v>
      </c>
      <c r="S2386" t="str">
        <f t="shared" si="149"/>
        <v>Small</v>
      </c>
      <c r="T2386" s="50">
        <v>73</v>
      </c>
      <c r="U2386" s="70">
        <f t="shared" si="150"/>
        <v>0.03</v>
      </c>
      <c r="V2386" s="52">
        <v>4.99</v>
      </c>
      <c r="W2386" s="52" t="str" cm="1">
        <f t="array" ref="W2386">_xlfn.SWITCH(ROUND(V2386,0),5,"Excellent",4,"Good",3,"Ok","Bad")</f>
        <v>Excellent</v>
      </c>
      <c r="X2386">
        <v>68</v>
      </c>
      <c r="Y2386" t="str">
        <f t="shared" si="151"/>
        <v>No</v>
      </c>
      <c r="Z2386" s="68">
        <v>42739</v>
      </c>
      <c r="AA2386" s="68">
        <v>43805</v>
      </c>
      <c r="AB2386">
        <v>364</v>
      </c>
      <c r="AC2386" t="s">
        <v>15615</v>
      </c>
    </row>
    <row r="2387" spans="1:29" x14ac:dyDescent="0.3">
      <c r="A2387" t="s">
        <v>1758</v>
      </c>
      <c r="B2387">
        <v>2893</v>
      </c>
      <c r="C2387" t="str">
        <f>VLOOKUP($B2387,Hosts!$A:$M,10,0)</f>
        <v>Within an hour</v>
      </c>
      <c r="D2387" s="70">
        <f>VLOOKUP($B2387,Hosts!$A:$M,11,0)</f>
        <v>1</v>
      </c>
      <c r="E2387" s="70">
        <f>VLOOKUP($B2387,Hosts!$A:$M,12,0)</f>
        <v>1</v>
      </c>
      <c r="F2387" t="str">
        <f>VLOOKUP($B2387,Hosts!$A:$M,13,0)</f>
        <v>No</v>
      </c>
      <c r="G2387" t="str">
        <f>INDEX(Hosts!$A:$M, MATCH(Places!$B2387,Hosts!$A:$A,0), MATCH(Places!G$1,Hosts!$A$1:$M$1,0))</f>
        <v>Within an hour</v>
      </c>
      <c r="H2387" s="70">
        <f>INDEX(Hosts!$A:$M, MATCH(Places!$B2387,Hosts!$A:$A,0), MATCH(Places!H$1,Hosts!$A$1:$M$1,0))</f>
        <v>1</v>
      </c>
      <c r="I2387" s="70">
        <f>INDEX(Hosts!$A:$M, MATCH(Places!$B2387,Hosts!$A:$A,0), MATCH(Places!I$1,Hosts!$A$1:$M$1,0))</f>
        <v>1</v>
      </c>
      <c r="J2387" t="str">
        <f>INDEX(Hosts!$A:$M, MATCH(Places!$B2387,Hosts!$A:$A,0), MATCH(Places!J$1,Hosts!$A$1:$M$1,0))</f>
        <v>No</v>
      </c>
      <c r="K2387">
        <v>13</v>
      </c>
      <c r="L2387" t="str">
        <f>VLOOKUP($K2387,Neighborhoods!$A:$C,2,0)</f>
        <v>Manhattan</v>
      </c>
      <c r="M2387" t="str">
        <f>VLOOKUP($K2387,Neighborhoods!$A:$C,3,0)</f>
        <v>Chelsea</v>
      </c>
      <c r="N2387" t="str">
        <f>INDEX(Neighborhoods!$A:$C, MATCH(Places!$K2387,Neighborhoods!$A:$A,0), MATCH(Places!N$1,Neighborhoods!$A$1:$C$1,0))</f>
        <v>Manhattan</v>
      </c>
      <c r="O2387" t="str">
        <f>INDEX(Neighborhoods!$A:$C, MATCH(Places!$K2387,Neighborhoods!$A:$A,0), MATCH(Places!O$1,Neighborhoods!$A$1:$C$1,0))</f>
        <v>Chelsea</v>
      </c>
      <c r="P2387" t="s">
        <v>11822</v>
      </c>
      <c r="Q2387" t="str">
        <f t="shared" si="148"/>
        <v>No</v>
      </c>
      <c r="R2387">
        <v>5</v>
      </c>
      <c r="S2387" t="str">
        <f t="shared" si="149"/>
        <v>Medium</v>
      </c>
      <c r="T2387" s="50">
        <v>119</v>
      </c>
      <c r="U2387" s="70">
        <f t="shared" si="150"/>
        <v>0.03</v>
      </c>
      <c r="V2387" s="52">
        <v>4.45</v>
      </c>
      <c r="W2387" s="52" t="str" cm="1">
        <f t="array" ref="W2387">_xlfn.SWITCH(ROUND(V2387,0),5,"Excellent",4,"Good",3,"Ok","Bad")</f>
        <v>Good</v>
      </c>
      <c r="X2387">
        <v>53</v>
      </c>
      <c r="Y2387" t="str">
        <f t="shared" si="151"/>
        <v>No</v>
      </c>
      <c r="Z2387" s="68">
        <v>42946</v>
      </c>
      <c r="AA2387" s="68">
        <v>44026</v>
      </c>
      <c r="AB2387">
        <v>350</v>
      </c>
      <c r="AC2387" t="s">
        <v>15616</v>
      </c>
    </row>
    <row r="2388" spans="1:29" x14ac:dyDescent="0.3">
      <c r="A2388" t="s">
        <v>15597</v>
      </c>
      <c r="B2388">
        <v>865</v>
      </c>
      <c r="C2388" t="str">
        <f>VLOOKUP($B2388,Hosts!$A:$M,10,0)</f>
        <v>Within a day</v>
      </c>
      <c r="D2388" s="70">
        <f>VLOOKUP($B2388,Hosts!$A:$M,11,0)</f>
        <v>1</v>
      </c>
      <c r="E2388" s="70">
        <f>VLOOKUP($B2388,Hosts!$A:$M,12,0)</f>
        <v>0.42</v>
      </c>
      <c r="F2388" t="str">
        <f>VLOOKUP($B2388,Hosts!$A:$M,13,0)</f>
        <v>No</v>
      </c>
      <c r="G2388" t="str">
        <f>INDEX(Hosts!$A:$M, MATCH(Places!$B2388,Hosts!$A:$A,0), MATCH(Places!G$1,Hosts!$A$1:$M$1,0))</f>
        <v>Within a day</v>
      </c>
      <c r="H2388" s="70">
        <f>INDEX(Hosts!$A:$M, MATCH(Places!$B2388,Hosts!$A:$A,0), MATCH(Places!H$1,Hosts!$A$1:$M$1,0))</f>
        <v>1</v>
      </c>
      <c r="I2388" s="70">
        <f>INDEX(Hosts!$A:$M, MATCH(Places!$B2388,Hosts!$A:$A,0), MATCH(Places!I$1,Hosts!$A$1:$M$1,0))</f>
        <v>0.42</v>
      </c>
      <c r="J2388" t="str">
        <f>INDEX(Hosts!$A:$M, MATCH(Places!$B2388,Hosts!$A:$A,0), MATCH(Places!J$1,Hosts!$A$1:$M$1,0))</f>
        <v>No</v>
      </c>
      <c r="K2388">
        <v>11</v>
      </c>
      <c r="L2388" t="str">
        <f>VLOOKUP($K2388,Neighborhoods!$A:$C,2,0)</f>
        <v>Brooklyn</v>
      </c>
      <c r="M2388" t="str">
        <f>VLOOKUP($K2388,Neighborhoods!$A:$C,3,0)</f>
        <v>Greenpoint</v>
      </c>
      <c r="N2388" t="str">
        <f>INDEX(Neighborhoods!$A:$C, MATCH(Places!$K2388,Neighborhoods!$A:$A,0), MATCH(Places!N$1,Neighborhoods!$A$1:$C$1,0))</f>
        <v>Brooklyn</v>
      </c>
      <c r="O2388" t="str">
        <f>INDEX(Neighborhoods!$A:$C, MATCH(Places!$K2388,Neighborhoods!$A:$A,0), MATCH(Places!O$1,Neighborhoods!$A$1:$C$1,0))</f>
        <v>Greenpoint</v>
      </c>
      <c r="P2388" t="s">
        <v>1</v>
      </c>
      <c r="Q2388" t="str">
        <f t="shared" si="148"/>
        <v>Yes</v>
      </c>
      <c r="R2388">
        <v>1</v>
      </c>
      <c r="S2388" t="str">
        <f t="shared" si="149"/>
        <v>Small</v>
      </c>
      <c r="T2388" s="50">
        <v>54</v>
      </c>
      <c r="U2388" s="70">
        <f t="shared" si="150"/>
        <v>0.03</v>
      </c>
      <c r="V2388" s="52">
        <v>4.8899999999999997</v>
      </c>
      <c r="W2388" s="52" t="str" cm="1">
        <f t="array" ref="W2388">_xlfn.SWITCH(ROUND(V2388,0),5,"Excellent",4,"Good",3,"Ok","Bad")</f>
        <v>Excellent</v>
      </c>
      <c r="X2388">
        <v>9</v>
      </c>
      <c r="Y2388" t="str">
        <f t="shared" si="151"/>
        <v>No</v>
      </c>
      <c r="Z2388" s="68">
        <v>42886</v>
      </c>
      <c r="AA2388" s="68">
        <v>43769</v>
      </c>
      <c r="AB2388">
        <v>365</v>
      </c>
      <c r="AC2388" t="s">
        <v>15615</v>
      </c>
    </row>
    <row r="2389" spans="1:29" x14ac:dyDescent="0.3">
      <c r="A2389" t="s">
        <v>15567</v>
      </c>
      <c r="B2389">
        <v>1981</v>
      </c>
      <c r="C2389" t="str">
        <f>VLOOKUP($B2389,Hosts!$A:$M,10,0)</f>
        <v>Within an hour</v>
      </c>
      <c r="D2389" s="70">
        <f>VLOOKUP($B2389,Hosts!$A:$M,11,0)</f>
        <v>1</v>
      </c>
      <c r="E2389" s="70">
        <f>VLOOKUP($B2389,Hosts!$A:$M,12,0)</f>
        <v>0.75</v>
      </c>
      <c r="F2389" t="str">
        <f>VLOOKUP($B2389,Hosts!$A:$M,13,0)</f>
        <v>No</v>
      </c>
      <c r="G2389" t="str">
        <f>INDEX(Hosts!$A:$M, MATCH(Places!$B2389,Hosts!$A:$A,0), MATCH(Places!G$1,Hosts!$A$1:$M$1,0))</f>
        <v>Within an hour</v>
      </c>
      <c r="H2389" s="70">
        <f>INDEX(Hosts!$A:$M, MATCH(Places!$B2389,Hosts!$A:$A,0), MATCH(Places!H$1,Hosts!$A$1:$M$1,0))</f>
        <v>1</v>
      </c>
      <c r="I2389" s="70">
        <f>INDEX(Hosts!$A:$M, MATCH(Places!$B2389,Hosts!$A:$A,0), MATCH(Places!I$1,Hosts!$A$1:$M$1,0))</f>
        <v>0.75</v>
      </c>
      <c r="J2389" t="str">
        <f>INDEX(Hosts!$A:$M, MATCH(Places!$B2389,Hosts!$A:$A,0), MATCH(Places!J$1,Hosts!$A$1:$M$1,0))</f>
        <v>No</v>
      </c>
      <c r="K2389">
        <v>12</v>
      </c>
      <c r="L2389" t="str">
        <f>VLOOKUP($K2389,Neighborhoods!$A:$C,2,0)</f>
        <v>Brooklyn</v>
      </c>
      <c r="M2389" t="str">
        <f>VLOOKUP($K2389,Neighborhoods!$A:$C,3,0)</f>
        <v>Williamsburg</v>
      </c>
      <c r="N2389" t="str">
        <f>INDEX(Neighborhoods!$A:$C, MATCH(Places!$K2389,Neighborhoods!$A:$A,0), MATCH(Places!N$1,Neighborhoods!$A$1:$C$1,0))</f>
        <v>Brooklyn</v>
      </c>
      <c r="O2389" t="str">
        <f>INDEX(Neighborhoods!$A:$C, MATCH(Places!$K2389,Neighborhoods!$A:$A,0), MATCH(Places!O$1,Neighborhoods!$A$1:$C$1,0))</f>
        <v>Williamsburg</v>
      </c>
      <c r="P2389" t="s">
        <v>1</v>
      </c>
      <c r="Q2389" t="str">
        <f t="shared" si="148"/>
        <v>Yes</v>
      </c>
      <c r="R2389">
        <v>1</v>
      </c>
      <c r="S2389" t="str">
        <f t="shared" si="149"/>
        <v>Small</v>
      </c>
      <c r="T2389" s="50">
        <v>45</v>
      </c>
      <c r="U2389" s="70">
        <f t="shared" si="150"/>
        <v>0.03</v>
      </c>
      <c r="V2389" s="52">
        <v>4.63</v>
      </c>
      <c r="W2389" s="52" t="str" cm="1">
        <f t="array" ref="W2389">_xlfn.SWITCH(ROUND(V2389,0),5,"Excellent",4,"Good",3,"Ok","Bad")</f>
        <v>Excellent</v>
      </c>
      <c r="X2389">
        <v>8</v>
      </c>
      <c r="Y2389" t="str">
        <f t="shared" si="151"/>
        <v>No</v>
      </c>
      <c r="Z2389" s="68">
        <v>43527</v>
      </c>
      <c r="AA2389" s="68">
        <v>43678</v>
      </c>
      <c r="AB2389">
        <v>0</v>
      </c>
      <c r="AC2389" t="s">
        <v>15615</v>
      </c>
    </row>
    <row r="2390" spans="1:29" x14ac:dyDescent="0.3">
      <c r="A2390" t="s">
        <v>1759</v>
      </c>
      <c r="B2390">
        <v>990</v>
      </c>
      <c r="C2390" t="str">
        <f>VLOOKUP($B2390,Hosts!$A:$M,10,0)</f>
        <v>Within an hour</v>
      </c>
      <c r="D2390" s="70">
        <f>VLOOKUP($B2390,Hosts!$A:$M,11,0)</f>
        <v>1</v>
      </c>
      <c r="E2390" s="70">
        <f>VLOOKUP($B2390,Hosts!$A:$M,12,0)</f>
        <v>1</v>
      </c>
      <c r="F2390" t="str">
        <f>VLOOKUP($B2390,Hosts!$A:$M,13,0)</f>
        <v>Yes</v>
      </c>
      <c r="G2390" t="str">
        <f>INDEX(Hosts!$A:$M, MATCH(Places!$B2390,Hosts!$A:$A,0), MATCH(Places!G$1,Hosts!$A$1:$M$1,0))</f>
        <v>Within an hour</v>
      </c>
      <c r="H2390" s="70">
        <f>INDEX(Hosts!$A:$M, MATCH(Places!$B2390,Hosts!$A:$A,0), MATCH(Places!H$1,Hosts!$A$1:$M$1,0))</f>
        <v>1</v>
      </c>
      <c r="I2390" s="70">
        <f>INDEX(Hosts!$A:$M, MATCH(Places!$B2390,Hosts!$A:$A,0), MATCH(Places!I$1,Hosts!$A$1:$M$1,0))</f>
        <v>1</v>
      </c>
      <c r="J2390" t="str">
        <f>INDEX(Hosts!$A:$M, MATCH(Places!$B2390,Hosts!$A:$A,0), MATCH(Places!J$1,Hosts!$A$1:$M$1,0))</f>
        <v>Yes</v>
      </c>
      <c r="K2390">
        <v>12</v>
      </c>
      <c r="L2390" t="str">
        <f>VLOOKUP($K2390,Neighborhoods!$A:$C,2,0)</f>
        <v>Brooklyn</v>
      </c>
      <c r="M2390" t="str">
        <f>VLOOKUP($K2390,Neighborhoods!$A:$C,3,0)</f>
        <v>Williamsburg</v>
      </c>
      <c r="N2390" t="str">
        <f>INDEX(Neighborhoods!$A:$C, MATCH(Places!$K2390,Neighborhoods!$A:$A,0), MATCH(Places!N$1,Neighborhoods!$A$1:$C$1,0))</f>
        <v>Brooklyn</v>
      </c>
      <c r="O2390" t="str">
        <f>INDEX(Neighborhoods!$A:$C, MATCH(Places!$K2390,Neighborhoods!$A:$A,0), MATCH(Places!O$1,Neighborhoods!$A$1:$C$1,0))</f>
        <v>Williamsburg</v>
      </c>
      <c r="P2390" t="s">
        <v>1</v>
      </c>
      <c r="Q2390" t="str">
        <f t="shared" si="148"/>
        <v>Yes</v>
      </c>
      <c r="R2390">
        <v>2</v>
      </c>
      <c r="S2390" t="str">
        <f t="shared" si="149"/>
        <v>Small</v>
      </c>
      <c r="T2390" s="50">
        <v>78</v>
      </c>
      <c r="U2390" s="70">
        <f t="shared" si="150"/>
        <v>0.03</v>
      </c>
      <c r="V2390" s="52">
        <v>4.9000000000000004</v>
      </c>
      <c r="W2390" s="52" t="str" cm="1">
        <f t="array" ref="W2390">_xlfn.SWITCH(ROUND(V2390,0),5,"Excellent",4,"Good",3,"Ok","Bad")</f>
        <v>Excellent</v>
      </c>
      <c r="X2390">
        <v>99</v>
      </c>
      <c r="Y2390" t="str">
        <f t="shared" si="151"/>
        <v>No</v>
      </c>
      <c r="Z2390" s="68">
        <v>42734</v>
      </c>
      <c r="AA2390" s="68">
        <v>43891</v>
      </c>
      <c r="AB2390">
        <v>0</v>
      </c>
      <c r="AC2390" t="s">
        <v>15616</v>
      </c>
    </row>
    <row r="2391" spans="1:29" x14ac:dyDescent="0.3">
      <c r="A2391" t="s">
        <v>1760</v>
      </c>
      <c r="B2391">
        <v>2844</v>
      </c>
      <c r="C2391" t="str">
        <f>VLOOKUP($B2391,Hosts!$A:$M,10,0)</f>
        <v>Within an hour</v>
      </c>
      <c r="D2391" s="70">
        <f>VLOOKUP($B2391,Hosts!$A:$M,11,0)</f>
        <v>1</v>
      </c>
      <c r="E2391" s="70">
        <f>VLOOKUP($B2391,Hosts!$A:$M,12,0)</f>
        <v>0.67</v>
      </c>
      <c r="F2391" t="str">
        <f>VLOOKUP($B2391,Hosts!$A:$M,13,0)</f>
        <v>No</v>
      </c>
      <c r="G2391" t="str">
        <f>INDEX(Hosts!$A:$M, MATCH(Places!$B2391,Hosts!$A:$A,0), MATCH(Places!G$1,Hosts!$A$1:$M$1,0))</f>
        <v>Within an hour</v>
      </c>
      <c r="H2391" s="70">
        <f>INDEX(Hosts!$A:$M, MATCH(Places!$B2391,Hosts!$A:$A,0), MATCH(Places!H$1,Hosts!$A$1:$M$1,0))</f>
        <v>1</v>
      </c>
      <c r="I2391" s="70">
        <f>INDEX(Hosts!$A:$M, MATCH(Places!$B2391,Hosts!$A:$A,0), MATCH(Places!I$1,Hosts!$A$1:$M$1,0))</f>
        <v>0.67</v>
      </c>
      <c r="J2391" t="str">
        <f>INDEX(Hosts!$A:$M, MATCH(Places!$B2391,Hosts!$A:$A,0), MATCH(Places!J$1,Hosts!$A$1:$M$1,0))</f>
        <v>No</v>
      </c>
      <c r="K2391">
        <v>7</v>
      </c>
      <c r="L2391" t="str">
        <f>VLOOKUP($K2391,Neighborhoods!$A:$C,2,0)</f>
        <v>Brooklyn</v>
      </c>
      <c r="M2391" t="str">
        <f>VLOOKUP($K2391,Neighborhoods!$A:$C,3,0)</f>
        <v>Bedford-Stuyvesant</v>
      </c>
      <c r="N2391" t="str">
        <f>INDEX(Neighborhoods!$A:$C, MATCH(Places!$K2391,Neighborhoods!$A:$A,0), MATCH(Places!N$1,Neighborhoods!$A$1:$C$1,0))</f>
        <v>Brooklyn</v>
      </c>
      <c r="O2391" t="str">
        <f>INDEX(Neighborhoods!$A:$C, MATCH(Places!$K2391,Neighborhoods!$A:$A,0), MATCH(Places!O$1,Neighborhoods!$A$1:$C$1,0))</f>
        <v>Bedford-Stuyvesant</v>
      </c>
      <c r="P2391" t="s">
        <v>1</v>
      </c>
      <c r="Q2391" t="str">
        <f t="shared" si="148"/>
        <v>Yes</v>
      </c>
      <c r="R2391">
        <v>2</v>
      </c>
      <c r="S2391" t="str">
        <f t="shared" si="149"/>
        <v>Small</v>
      </c>
      <c r="T2391" s="50">
        <v>54</v>
      </c>
      <c r="U2391" s="70">
        <f t="shared" si="150"/>
        <v>0.03</v>
      </c>
      <c r="V2391" s="52">
        <v>4.42</v>
      </c>
      <c r="W2391" s="52" t="str" cm="1">
        <f t="array" ref="W2391">_xlfn.SWITCH(ROUND(V2391,0),5,"Excellent",4,"Good",3,"Ok","Bad")</f>
        <v>Good</v>
      </c>
      <c r="X2391">
        <v>43</v>
      </c>
      <c r="Y2391" t="str">
        <f t="shared" si="151"/>
        <v>No</v>
      </c>
      <c r="Z2391" s="68">
        <v>42715</v>
      </c>
      <c r="AA2391" s="68">
        <v>43882</v>
      </c>
      <c r="AB2391">
        <v>0</v>
      </c>
      <c r="AC2391" t="s">
        <v>15615</v>
      </c>
    </row>
    <row r="2392" spans="1:29" x14ac:dyDescent="0.3">
      <c r="A2392" t="s">
        <v>1761</v>
      </c>
      <c r="B2392">
        <v>2835</v>
      </c>
      <c r="C2392" t="str">
        <f>VLOOKUP($B2392,Hosts!$A:$M,10,0)</f>
        <v>Within an hour</v>
      </c>
      <c r="D2392" s="70">
        <f>VLOOKUP($B2392,Hosts!$A:$M,11,0)</f>
        <v>1</v>
      </c>
      <c r="E2392" s="70">
        <f>VLOOKUP($B2392,Hosts!$A:$M,12,0)</f>
        <v>1</v>
      </c>
      <c r="F2392" t="str">
        <f>VLOOKUP($B2392,Hosts!$A:$M,13,0)</f>
        <v>Yes</v>
      </c>
      <c r="G2392" t="str">
        <f>INDEX(Hosts!$A:$M, MATCH(Places!$B2392,Hosts!$A:$A,0), MATCH(Places!G$1,Hosts!$A$1:$M$1,0))</f>
        <v>Within an hour</v>
      </c>
      <c r="H2392" s="70">
        <f>INDEX(Hosts!$A:$M, MATCH(Places!$B2392,Hosts!$A:$A,0), MATCH(Places!H$1,Hosts!$A$1:$M$1,0))</f>
        <v>1</v>
      </c>
      <c r="I2392" s="70">
        <f>INDEX(Hosts!$A:$M, MATCH(Places!$B2392,Hosts!$A:$A,0), MATCH(Places!I$1,Hosts!$A$1:$M$1,0))</f>
        <v>1</v>
      </c>
      <c r="J2392" t="str">
        <f>INDEX(Hosts!$A:$M, MATCH(Places!$B2392,Hosts!$A:$A,0), MATCH(Places!J$1,Hosts!$A$1:$M$1,0))</f>
        <v>Yes</v>
      </c>
      <c r="K2392">
        <v>16</v>
      </c>
      <c r="L2392" t="str">
        <f>VLOOKUP($K2392,Neighborhoods!$A:$C,2,0)</f>
        <v>Manhattan</v>
      </c>
      <c r="M2392" t="str">
        <f>VLOOKUP($K2392,Neighborhoods!$A:$C,3,0)</f>
        <v>Harlem</v>
      </c>
      <c r="N2392" t="str">
        <f>INDEX(Neighborhoods!$A:$C, MATCH(Places!$K2392,Neighborhoods!$A:$A,0), MATCH(Places!N$1,Neighborhoods!$A$1:$C$1,0))</f>
        <v>Manhattan</v>
      </c>
      <c r="O2392" t="str">
        <f>INDEX(Neighborhoods!$A:$C, MATCH(Places!$K2392,Neighborhoods!$A:$A,0), MATCH(Places!O$1,Neighborhoods!$A$1:$C$1,0))</f>
        <v>Harlem</v>
      </c>
      <c r="P2392" t="s">
        <v>11822</v>
      </c>
      <c r="Q2392" t="str">
        <f t="shared" si="148"/>
        <v>No</v>
      </c>
      <c r="R2392">
        <v>2</v>
      </c>
      <c r="S2392" t="str">
        <f t="shared" si="149"/>
        <v>Small</v>
      </c>
      <c r="T2392" s="50">
        <v>99</v>
      </c>
      <c r="U2392" s="70">
        <f t="shared" si="150"/>
        <v>0.03</v>
      </c>
      <c r="V2392" s="52">
        <v>4.92</v>
      </c>
      <c r="W2392" s="52" t="str" cm="1">
        <f t="array" ref="W2392">_xlfn.SWITCH(ROUND(V2392,0),5,"Excellent",4,"Good",3,"Ok","Bad")</f>
        <v>Excellent</v>
      </c>
      <c r="X2392">
        <v>25</v>
      </c>
      <c r="Y2392" t="str">
        <f t="shared" si="151"/>
        <v>No</v>
      </c>
      <c r="Z2392" s="68">
        <v>42729</v>
      </c>
      <c r="AA2392" s="68">
        <v>43826</v>
      </c>
      <c r="AB2392">
        <v>0</v>
      </c>
      <c r="AC2392" t="s">
        <v>15615</v>
      </c>
    </row>
    <row r="2393" spans="1:29" x14ac:dyDescent="0.3">
      <c r="A2393" t="s">
        <v>1762</v>
      </c>
      <c r="B2393">
        <v>3062</v>
      </c>
      <c r="C2393" t="str">
        <f>VLOOKUP($B2393,Hosts!$A:$M,10,0)</f>
        <v>Within an hour</v>
      </c>
      <c r="D2393" s="70">
        <f>VLOOKUP($B2393,Hosts!$A:$M,11,0)</f>
        <v>1</v>
      </c>
      <c r="E2393" s="70">
        <f>VLOOKUP($B2393,Hosts!$A:$M,12,0)</f>
        <v>1</v>
      </c>
      <c r="F2393" t="str">
        <f>VLOOKUP($B2393,Hosts!$A:$M,13,0)</f>
        <v>Yes</v>
      </c>
      <c r="G2393" t="str">
        <f>INDEX(Hosts!$A:$M, MATCH(Places!$B2393,Hosts!$A:$A,0), MATCH(Places!G$1,Hosts!$A$1:$M$1,0))</f>
        <v>Within an hour</v>
      </c>
      <c r="H2393" s="70">
        <f>INDEX(Hosts!$A:$M, MATCH(Places!$B2393,Hosts!$A:$A,0), MATCH(Places!H$1,Hosts!$A$1:$M$1,0))</f>
        <v>1</v>
      </c>
      <c r="I2393" s="70">
        <f>INDEX(Hosts!$A:$M, MATCH(Places!$B2393,Hosts!$A:$A,0), MATCH(Places!I$1,Hosts!$A$1:$M$1,0))</f>
        <v>1</v>
      </c>
      <c r="J2393" t="str">
        <f>INDEX(Hosts!$A:$M, MATCH(Places!$B2393,Hosts!$A:$A,0), MATCH(Places!J$1,Hosts!$A$1:$M$1,0))</f>
        <v>Yes</v>
      </c>
      <c r="K2393">
        <v>16</v>
      </c>
      <c r="L2393" t="str">
        <f>VLOOKUP($K2393,Neighborhoods!$A:$C,2,0)</f>
        <v>Manhattan</v>
      </c>
      <c r="M2393" t="str">
        <f>VLOOKUP($K2393,Neighborhoods!$A:$C,3,0)</f>
        <v>Harlem</v>
      </c>
      <c r="N2393" t="str">
        <f>INDEX(Neighborhoods!$A:$C, MATCH(Places!$K2393,Neighborhoods!$A:$A,0), MATCH(Places!N$1,Neighborhoods!$A$1:$C$1,0))</f>
        <v>Manhattan</v>
      </c>
      <c r="O2393" t="str">
        <f>INDEX(Neighborhoods!$A:$C, MATCH(Places!$K2393,Neighborhoods!$A:$A,0), MATCH(Places!O$1,Neighborhoods!$A$1:$C$1,0))</f>
        <v>Harlem</v>
      </c>
      <c r="P2393" t="s">
        <v>1</v>
      </c>
      <c r="Q2393" t="str">
        <f t="shared" si="148"/>
        <v>Yes</v>
      </c>
      <c r="R2393">
        <v>2</v>
      </c>
      <c r="S2393" t="str">
        <f t="shared" si="149"/>
        <v>Small</v>
      </c>
      <c r="T2393" s="50">
        <v>68</v>
      </c>
      <c r="U2393" s="70">
        <f t="shared" si="150"/>
        <v>0.03</v>
      </c>
      <c r="V2393" s="52">
        <v>4.99</v>
      </c>
      <c r="W2393" s="52" t="str" cm="1">
        <f t="array" ref="W2393">_xlfn.SWITCH(ROUND(V2393,0),5,"Excellent",4,"Good",3,"Ok","Bad")</f>
        <v>Excellent</v>
      </c>
      <c r="X2393">
        <v>159</v>
      </c>
      <c r="Y2393" t="str">
        <f t="shared" si="151"/>
        <v>Yes</v>
      </c>
      <c r="Z2393" s="68">
        <v>42712</v>
      </c>
      <c r="AA2393" s="68">
        <v>43901</v>
      </c>
      <c r="AB2393">
        <v>239</v>
      </c>
      <c r="AC2393" t="s">
        <v>15616</v>
      </c>
    </row>
    <row r="2394" spans="1:29" x14ac:dyDescent="0.3">
      <c r="A2394" t="s">
        <v>1763</v>
      </c>
      <c r="B2394">
        <v>2992</v>
      </c>
      <c r="C2394" t="str">
        <f>VLOOKUP($B2394,Hosts!$A:$M,10,0)</f>
        <v>Within a few hours</v>
      </c>
      <c r="D2394" s="70">
        <f>VLOOKUP($B2394,Hosts!$A:$M,11,0)</f>
        <v>0.96</v>
      </c>
      <c r="E2394" s="70">
        <f>VLOOKUP($B2394,Hosts!$A:$M,12,0)</f>
        <v>0.65</v>
      </c>
      <c r="F2394" t="str">
        <f>VLOOKUP($B2394,Hosts!$A:$M,13,0)</f>
        <v>No</v>
      </c>
      <c r="G2394" t="str">
        <f>INDEX(Hosts!$A:$M, MATCH(Places!$B2394,Hosts!$A:$A,0), MATCH(Places!G$1,Hosts!$A$1:$M$1,0))</f>
        <v>Within a few hours</v>
      </c>
      <c r="H2394" s="70">
        <f>INDEX(Hosts!$A:$M, MATCH(Places!$B2394,Hosts!$A:$A,0), MATCH(Places!H$1,Hosts!$A$1:$M$1,0))</f>
        <v>0.96</v>
      </c>
      <c r="I2394" s="70">
        <f>INDEX(Hosts!$A:$M, MATCH(Places!$B2394,Hosts!$A:$A,0), MATCH(Places!I$1,Hosts!$A$1:$M$1,0))</f>
        <v>0.65</v>
      </c>
      <c r="J2394" t="str">
        <f>INDEX(Hosts!$A:$M, MATCH(Places!$B2394,Hosts!$A:$A,0), MATCH(Places!J$1,Hosts!$A$1:$M$1,0))</f>
        <v>No</v>
      </c>
      <c r="K2394">
        <v>18</v>
      </c>
      <c r="L2394" t="str">
        <f>VLOOKUP($K2394,Neighborhoods!$A:$C,2,0)</f>
        <v>Manhattan</v>
      </c>
      <c r="M2394" t="str">
        <f>VLOOKUP($K2394,Neighborhoods!$A:$C,3,0)</f>
        <v>Midtown</v>
      </c>
      <c r="N2394" t="str">
        <f>INDEX(Neighborhoods!$A:$C, MATCH(Places!$K2394,Neighborhoods!$A:$A,0), MATCH(Places!N$1,Neighborhoods!$A$1:$C$1,0))</f>
        <v>Manhattan</v>
      </c>
      <c r="O2394" t="str">
        <f>INDEX(Neighborhoods!$A:$C, MATCH(Places!$K2394,Neighborhoods!$A:$A,0), MATCH(Places!O$1,Neighborhoods!$A$1:$C$1,0))</f>
        <v>Midtown</v>
      </c>
      <c r="P2394" t="s">
        <v>11822</v>
      </c>
      <c r="Q2394" t="str">
        <f t="shared" si="148"/>
        <v>No</v>
      </c>
      <c r="R2394">
        <v>2</v>
      </c>
      <c r="S2394" t="str">
        <f t="shared" si="149"/>
        <v>Small</v>
      </c>
      <c r="T2394" s="50">
        <v>1200</v>
      </c>
      <c r="U2394" s="70">
        <f t="shared" si="150"/>
        <v>7.0000000000000007E-2</v>
      </c>
      <c r="V2394" s="52">
        <v>4.91</v>
      </c>
      <c r="W2394" s="52" t="str" cm="1">
        <f t="array" ref="W2394">_xlfn.SWITCH(ROUND(V2394,0),5,"Excellent",4,"Good",3,"Ok","Bad")</f>
        <v>Excellent</v>
      </c>
      <c r="X2394">
        <v>58</v>
      </c>
      <c r="Y2394" t="str">
        <f t="shared" si="151"/>
        <v>No</v>
      </c>
      <c r="Z2394" s="68">
        <v>42995</v>
      </c>
      <c r="AA2394" s="68">
        <v>44051</v>
      </c>
      <c r="AB2394">
        <v>361</v>
      </c>
      <c r="AC2394" t="s">
        <v>15615</v>
      </c>
    </row>
    <row r="2395" spans="1:29" x14ac:dyDescent="0.3">
      <c r="A2395" t="s">
        <v>1764</v>
      </c>
      <c r="B2395">
        <v>413</v>
      </c>
      <c r="C2395" t="str">
        <f>VLOOKUP($B2395,Hosts!$A:$M,10,0)</f>
        <v>Within an hour</v>
      </c>
      <c r="D2395" s="70">
        <f>VLOOKUP($B2395,Hosts!$A:$M,11,0)</f>
        <v>1</v>
      </c>
      <c r="E2395" s="70">
        <f>VLOOKUP($B2395,Hosts!$A:$M,12,0)</f>
        <v>0.99</v>
      </c>
      <c r="F2395" t="str">
        <f>VLOOKUP($B2395,Hosts!$A:$M,13,0)</f>
        <v>No</v>
      </c>
      <c r="G2395" t="str">
        <f>INDEX(Hosts!$A:$M, MATCH(Places!$B2395,Hosts!$A:$A,0), MATCH(Places!G$1,Hosts!$A$1:$M$1,0))</f>
        <v>Within an hour</v>
      </c>
      <c r="H2395" s="70">
        <f>INDEX(Hosts!$A:$M, MATCH(Places!$B2395,Hosts!$A:$A,0), MATCH(Places!H$1,Hosts!$A$1:$M$1,0))</f>
        <v>1</v>
      </c>
      <c r="I2395" s="70">
        <f>INDEX(Hosts!$A:$M, MATCH(Places!$B2395,Hosts!$A:$A,0), MATCH(Places!I$1,Hosts!$A$1:$M$1,0))</f>
        <v>0.99</v>
      </c>
      <c r="J2395" t="str">
        <f>INDEX(Hosts!$A:$M, MATCH(Places!$B2395,Hosts!$A:$A,0), MATCH(Places!J$1,Hosts!$A$1:$M$1,0))</f>
        <v>No</v>
      </c>
      <c r="K2395">
        <v>12</v>
      </c>
      <c r="L2395" t="str">
        <f>VLOOKUP($K2395,Neighborhoods!$A:$C,2,0)</f>
        <v>Brooklyn</v>
      </c>
      <c r="M2395" t="str">
        <f>VLOOKUP($K2395,Neighborhoods!$A:$C,3,0)</f>
        <v>Williamsburg</v>
      </c>
      <c r="N2395" t="str">
        <f>INDEX(Neighborhoods!$A:$C, MATCH(Places!$K2395,Neighborhoods!$A:$A,0), MATCH(Places!N$1,Neighborhoods!$A$1:$C$1,0))</f>
        <v>Brooklyn</v>
      </c>
      <c r="O2395" t="str">
        <f>INDEX(Neighborhoods!$A:$C, MATCH(Places!$K2395,Neighborhoods!$A:$A,0), MATCH(Places!O$1,Neighborhoods!$A$1:$C$1,0))</f>
        <v>Williamsburg</v>
      </c>
      <c r="P2395" t="s">
        <v>1</v>
      </c>
      <c r="Q2395" t="str">
        <f t="shared" si="148"/>
        <v>Yes</v>
      </c>
      <c r="R2395">
        <v>2</v>
      </c>
      <c r="S2395" t="str">
        <f t="shared" si="149"/>
        <v>Small</v>
      </c>
      <c r="T2395" s="50">
        <v>47</v>
      </c>
      <c r="U2395" s="70">
        <f t="shared" si="150"/>
        <v>0.03</v>
      </c>
      <c r="V2395" s="52">
        <v>4.8899999999999997</v>
      </c>
      <c r="W2395" s="52" t="str" cm="1">
        <f t="array" ref="W2395">_xlfn.SWITCH(ROUND(V2395,0),5,"Excellent",4,"Good",3,"Ok","Bad")</f>
        <v>Excellent</v>
      </c>
      <c r="X2395">
        <v>295</v>
      </c>
      <c r="Y2395" t="str">
        <f t="shared" si="151"/>
        <v>Yes</v>
      </c>
      <c r="Z2395" s="68">
        <v>42707</v>
      </c>
      <c r="AA2395" s="68">
        <v>44036</v>
      </c>
      <c r="AB2395">
        <v>363</v>
      </c>
      <c r="AC2395" t="s">
        <v>15616</v>
      </c>
    </row>
    <row r="2396" spans="1:29" x14ac:dyDescent="0.3">
      <c r="A2396" t="s">
        <v>15435</v>
      </c>
      <c r="B2396">
        <v>3071</v>
      </c>
      <c r="C2396" t="str">
        <f>VLOOKUP($B2396,Hosts!$A:$M,10,0)</f>
        <v>Within an hour</v>
      </c>
      <c r="D2396" s="70">
        <f>VLOOKUP($B2396,Hosts!$A:$M,11,0)</f>
        <v>0.93</v>
      </c>
      <c r="E2396" s="70">
        <f>VLOOKUP($B2396,Hosts!$A:$M,12,0)</f>
        <v>0.99</v>
      </c>
      <c r="F2396" t="str">
        <f>VLOOKUP($B2396,Hosts!$A:$M,13,0)</f>
        <v>No</v>
      </c>
      <c r="G2396" t="str">
        <f>INDEX(Hosts!$A:$M, MATCH(Places!$B2396,Hosts!$A:$A,0), MATCH(Places!G$1,Hosts!$A$1:$M$1,0))</f>
        <v>Within an hour</v>
      </c>
      <c r="H2396" s="70">
        <f>INDEX(Hosts!$A:$M, MATCH(Places!$B2396,Hosts!$A:$A,0), MATCH(Places!H$1,Hosts!$A$1:$M$1,0))</f>
        <v>0.93</v>
      </c>
      <c r="I2396" s="70">
        <f>INDEX(Hosts!$A:$M, MATCH(Places!$B2396,Hosts!$A:$A,0), MATCH(Places!I$1,Hosts!$A$1:$M$1,0))</f>
        <v>0.99</v>
      </c>
      <c r="J2396" t="str">
        <f>INDEX(Hosts!$A:$M, MATCH(Places!$B2396,Hosts!$A:$A,0), MATCH(Places!J$1,Hosts!$A$1:$M$1,0))</f>
        <v>No</v>
      </c>
      <c r="K2396">
        <v>24</v>
      </c>
      <c r="L2396" t="str">
        <f>VLOOKUP($K2396,Neighborhoods!$A:$C,2,0)</f>
        <v>Queens</v>
      </c>
      <c r="M2396" t="str">
        <f>VLOOKUP($K2396,Neighborhoods!$A:$C,3,0)</f>
        <v>Long Island City</v>
      </c>
      <c r="N2396" t="str">
        <f>INDEX(Neighborhoods!$A:$C, MATCH(Places!$K2396,Neighborhoods!$A:$A,0), MATCH(Places!N$1,Neighborhoods!$A$1:$C$1,0))</f>
        <v>Queens</v>
      </c>
      <c r="O2396" t="str">
        <f>INDEX(Neighborhoods!$A:$C, MATCH(Places!$K2396,Neighborhoods!$A:$A,0), MATCH(Places!O$1,Neighborhoods!$A$1:$C$1,0))</f>
        <v>Long Island City</v>
      </c>
      <c r="P2396" t="s">
        <v>1</v>
      </c>
      <c r="Q2396" t="str">
        <f t="shared" si="148"/>
        <v>Yes</v>
      </c>
      <c r="R2396">
        <v>2</v>
      </c>
      <c r="S2396" t="str">
        <f t="shared" si="149"/>
        <v>Small</v>
      </c>
      <c r="T2396" s="50">
        <v>65</v>
      </c>
      <c r="U2396" s="70">
        <f t="shared" si="150"/>
        <v>0.03</v>
      </c>
      <c r="V2396" s="52">
        <v>4.51</v>
      </c>
      <c r="W2396" s="52" t="str" cm="1">
        <f t="array" ref="W2396">_xlfn.SWITCH(ROUND(V2396,0),5,"Excellent",4,"Good",3,"Ok","Bad")</f>
        <v>Excellent</v>
      </c>
      <c r="X2396">
        <v>100</v>
      </c>
      <c r="Y2396" t="str">
        <f t="shared" si="151"/>
        <v>No</v>
      </c>
      <c r="Z2396" s="68">
        <v>42712</v>
      </c>
      <c r="AA2396" s="68">
        <v>44036</v>
      </c>
      <c r="AB2396">
        <v>15</v>
      </c>
      <c r="AC2396" t="s">
        <v>15616</v>
      </c>
    </row>
    <row r="2397" spans="1:29" x14ac:dyDescent="0.3">
      <c r="A2397" t="s">
        <v>14134</v>
      </c>
      <c r="B2397">
        <v>3071</v>
      </c>
      <c r="C2397" t="str">
        <f>VLOOKUP($B2397,Hosts!$A:$M,10,0)</f>
        <v>Within an hour</v>
      </c>
      <c r="D2397" s="70">
        <f>VLOOKUP($B2397,Hosts!$A:$M,11,0)</f>
        <v>0.93</v>
      </c>
      <c r="E2397" s="70">
        <f>VLOOKUP($B2397,Hosts!$A:$M,12,0)</f>
        <v>0.99</v>
      </c>
      <c r="F2397" t="str">
        <f>VLOOKUP($B2397,Hosts!$A:$M,13,0)</f>
        <v>No</v>
      </c>
      <c r="G2397" t="str">
        <f>INDEX(Hosts!$A:$M, MATCH(Places!$B2397,Hosts!$A:$A,0), MATCH(Places!G$1,Hosts!$A$1:$M$1,0))</f>
        <v>Within an hour</v>
      </c>
      <c r="H2397" s="70">
        <f>INDEX(Hosts!$A:$M, MATCH(Places!$B2397,Hosts!$A:$A,0), MATCH(Places!H$1,Hosts!$A$1:$M$1,0))</f>
        <v>0.93</v>
      </c>
      <c r="I2397" s="70">
        <f>INDEX(Hosts!$A:$M, MATCH(Places!$B2397,Hosts!$A:$A,0), MATCH(Places!I$1,Hosts!$A$1:$M$1,0))</f>
        <v>0.99</v>
      </c>
      <c r="J2397" t="str">
        <f>INDEX(Hosts!$A:$M, MATCH(Places!$B2397,Hosts!$A:$A,0), MATCH(Places!J$1,Hosts!$A$1:$M$1,0))</f>
        <v>No</v>
      </c>
      <c r="K2397">
        <v>21</v>
      </c>
      <c r="L2397" t="str">
        <f>VLOOKUP($K2397,Neighborhoods!$A:$C,2,0)</f>
        <v>Queens</v>
      </c>
      <c r="M2397" t="str">
        <f>VLOOKUP($K2397,Neighborhoods!$A:$C,3,0)</f>
        <v>Astoria</v>
      </c>
      <c r="N2397" t="str">
        <f>INDEX(Neighborhoods!$A:$C, MATCH(Places!$K2397,Neighborhoods!$A:$A,0), MATCH(Places!N$1,Neighborhoods!$A$1:$C$1,0))</f>
        <v>Queens</v>
      </c>
      <c r="O2397" t="str">
        <f>INDEX(Neighborhoods!$A:$C, MATCH(Places!$K2397,Neighborhoods!$A:$A,0), MATCH(Places!O$1,Neighborhoods!$A$1:$C$1,0))</f>
        <v>Astoria</v>
      </c>
      <c r="P2397" t="s">
        <v>1</v>
      </c>
      <c r="Q2397" t="str">
        <f t="shared" si="148"/>
        <v>Yes</v>
      </c>
      <c r="R2397">
        <v>2</v>
      </c>
      <c r="S2397" t="str">
        <f t="shared" si="149"/>
        <v>Small</v>
      </c>
      <c r="T2397" s="50">
        <v>65</v>
      </c>
      <c r="U2397" s="70">
        <f t="shared" si="150"/>
        <v>0.03</v>
      </c>
      <c r="V2397" s="52">
        <v>4.43</v>
      </c>
      <c r="W2397" s="52" t="str" cm="1">
        <f t="array" ref="W2397">_xlfn.SWITCH(ROUND(V2397,0),5,"Excellent",4,"Good",3,"Ok","Bad")</f>
        <v>Good</v>
      </c>
      <c r="X2397">
        <v>79</v>
      </c>
      <c r="Y2397" t="str">
        <f t="shared" si="151"/>
        <v>No</v>
      </c>
      <c r="Z2397" s="68">
        <v>42708</v>
      </c>
      <c r="AA2397" s="68">
        <v>44030</v>
      </c>
      <c r="AB2397">
        <v>15</v>
      </c>
      <c r="AC2397" t="s">
        <v>15616</v>
      </c>
    </row>
    <row r="2398" spans="1:29" x14ac:dyDescent="0.3">
      <c r="A2398" t="s">
        <v>1765</v>
      </c>
      <c r="B2398">
        <v>2229</v>
      </c>
      <c r="C2398" t="str">
        <f>VLOOKUP($B2398,Hosts!$A:$M,10,0)</f>
        <v>Within an hour</v>
      </c>
      <c r="D2398" s="70">
        <f>VLOOKUP($B2398,Hosts!$A:$M,11,0)</f>
        <v>0.93</v>
      </c>
      <c r="E2398" s="70">
        <f>VLOOKUP($B2398,Hosts!$A:$M,12,0)</f>
        <v>0.99</v>
      </c>
      <c r="F2398" t="str">
        <f>VLOOKUP($B2398,Hosts!$A:$M,13,0)</f>
        <v>No</v>
      </c>
      <c r="G2398" t="str">
        <f>INDEX(Hosts!$A:$M, MATCH(Places!$B2398,Hosts!$A:$A,0), MATCH(Places!G$1,Hosts!$A$1:$M$1,0))</f>
        <v>Within an hour</v>
      </c>
      <c r="H2398" s="70">
        <f>INDEX(Hosts!$A:$M, MATCH(Places!$B2398,Hosts!$A:$A,0), MATCH(Places!H$1,Hosts!$A$1:$M$1,0))</f>
        <v>0.93</v>
      </c>
      <c r="I2398" s="70">
        <f>INDEX(Hosts!$A:$M, MATCH(Places!$B2398,Hosts!$A:$A,0), MATCH(Places!I$1,Hosts!$A$1:$M$1,0))</f>
        <v>0.99</v>
      </c>
      <c r="J2398" t="str">
        <f>INDEX(Hosts!$A:$M, MATCH(Places!$B2398,Hosts!$A:$A,0), MATCH(Places!J$1,Hosts!$A$1:$M$1,0))</f>
        <v>No</v>
      </c>
      <c r="K2398">
        <v>13</v>
      </c>
      <c r="L2398" t="str">
        <f>VLOOKUP($K2398,Neighborhoods!$A:$C,2,0)</f>
        <v>Manhattan</v>
      </c>
      <c r="M2398" t="str">
        <f>VLOOKUP($K2398,Neighborhoods!$A:$C,3,0)</f>
        <v>Chelsea</v>
      </c>
      <c r="N2398" t="str">
        <f>INDEX(Neighborhoods!$A:$C, MATCH(Places!$K2398,Neighborhoods!$A:$A,0), MATCH(Places!N$1,Neighborhoods!$A$1:$C$1,0))</f>
        <v>Manhattan</v>
      </c>
      <c r="O2398" t="str">
        <f>INDEX(Neighborhoods!$A:$C, MATCH(Places!$K2398,Neighborhoods!$A:$A,0), MATCH(Places!O$1,Neighborhoods!$A$1:$C$1,0))</f>
        <v>Chelsea</v>
      </c>
      <c r="P2398" t="s">
        <v>11822</v>
      </c>
      <c r="Q2398" t="str">
        <f t="shared" si="148"/>
        <v>No</v>
      </c>
      <c r="R2398">
        <v>6</v>
      </c>
      <c r="S2398" t="str">
        <f t="shared" si="149"/>
        <v>Large</v>
      </c>
      <c r="T2398" s="50">
        <v>120</v>
      </c>
      <c r="U2398" s="70">
        <f t="shared" si="150"/>
        <v>0.03</v>
      </c>
      <c r="V2398" s="52">
        <v>4.7300000000000004</v>
      </c>
      <c r="W2398" s="52" t="str" cm="1">
        <f t="array" ref="W2398">_xlfn.SWITCH(ROUND(V2398,0),5,"Excellent",4,"Good",3,"Ok","Bad")</f>
        <v>Excellent</v>
      </c>
      <c r="X2398">
        <v>162</v>
      </c>
      <c r="Y2398" t="str">
        <f t="shared" si="151"/>
        <v>No</v>
      </c>
      <c r="Z2398" s="68">
        <v>42711</v>
      </c>
      <c r="AA2398" s="68">
        <v>44012</v>
      </c>
      <c r="AB2398">
        <v>352</v>
      </c>
      <c r="AC2398" t="s">
        <v>15615</v>
      </c>
    </row>
    <row r="2399" spans="1:29" x14ac:dyDescent="0.3">
      <c r="A2399" t="s">
        <v>1766</v>
      </c>
      <c r="B2399">
        <v>2403</v>
      </c>
      <c r="C2399" t="str">
        <f>VLOOKUP($B2399,Hosts!$A:$M,10,0)</f>
        <v>Within a few hours</v>
      </c>
      <c r="D2399" s="70">
        <f>VLOOKUP($B2399,Hosts!$A:$M,11,0)</f>
        <v>1</v>
      </c>
      <c r="E2399" s="70">
        <f>VLOOKUP($B2399,Hosts!$A:$M,12,0)</f>
        <v>0.67</v>
      </c>
      <c r="F2399" t="str">
        <f>VLOOKUP($B2399,Hosts!$A:$M,13,0)</f>
        <v>Yes</v>
      </c>
      <c r="G2399" t="str">
        <f>INDEX(Hosts!$A:$M, MATCH(Places!$B2399,Hosts!$A:$A,0), MATCH(Places!G$1,Hosts!$A$1:$M$1,0))</f>
        <v>Within a few hours</v>
      </c>
      <c r="H2399" s="70">
        <f>INDEX(Hosts!$A:$M, MATCH(Places!$B2399,Hosts!$A:$A,0), MATCH(Places!H$1,Hosts!$A$1:$M$1,0))</f>
        <v>1</v>
      </c>
      <c r="I2399" s="70">
        <f>INDEX(Hosts!$A:$M, MATCH(Places!$B2399,Hosts!$A:$A,0), MATCH(Places!I$1,Hosts!$A$1:$M$1,0))</f>
        <v>0.67</v>
      </c>
      <c r="J2399" t="str">
        <f>INDEX(Hosts!$A:$M, MATCH(Places!$B2399,Hosts!$A:$A,0), MATCH(Places!J$1,Hosts!$A$1:$M$1,0))</f>
        <v>Yes</v>
      </c>
      <c r="K2399">
        <v>7</v>
      </c>
      <c r="L2399" t="str">
        <f>VLOOKUP($K2399,Neighborhoods!$A:$C,2,0)</f>
        <v>Brooklyn</v>
      </c>
      <c r="M2399" t="str">
        <f>VLOOKUP($K2399,Neighborhoods!$A:$C,3,0)</f>
        <v>Bedford-Stuyvesant</v>
      </c>
      <c r="N2399" t="str">
        <f>INDEX(Neighborhoods!$A:$C, MATCH(Places!$K2399,Neighborhoods!$A:$A,0), MATCH(Places!N$1,Neighborhoods!$A$1:$C$1,0))</f>
        <v>Brooklyn</v>
      </c>
      <c r="O2399" t="str">
        <f>INDEX(Neighborhoods!$A:$C, MATCH(Places!$K2399,Neighborhoods!$A:$A,0), MATCH(Places!O$1,Neighborhoods!$A$1:$C$1,0))</f>
        <v>Bedford-Stuyvesant</v>
      </c>
      <c r="P2399" t="s">
        <v>1</v>
      </c>
      <c r="Q2399" t="str">
        <f t="shared" si="148"/>
        <v>Yes</v>
      </c>
      <c r="R2399">
        <v>1</v>
      </c>
      <c r="S2399" t="str">
        <f t="shared" si="149"/>
        <v>Small</v>
      </c>
      <c r="T2399" s="50">
        <v>50</v>
      </c>
      <c r="U2399" s="70">
        <f t="shared" si="150"/>
        <v>0.03</v>
      </c>
      <c r="V2399" s="52">
        <v>5</v>
      </c>
      <c r="W2399" s="52" t="str" cm="1">
        <f t="array" ref="W2399">_xlfn.SWITCH(ROUND(V2399,0),5,"Excellent",4,"Good",3,"Ok","Bad")</f>
        <v>Excellent</v>
      </c>
      <c r="X2399">
        <v>16</v>
      </c>
      <c r="Y2399" t="str">
        <f t="shared" si="151"/>
        <v>No</v>
      </c>
      <c r="Z2399" s="68">
        <v>42721</v>
      </c>
      <c r="AA2399" s="68">
        <v>44044</v>
      </c>
      <c r="AB2399">
        <v>91</v>
      </c>
      <c r="AC2399" t="s">
        <v>15615</v>
      </c>
    </row>
    <row r="2400" spans="1:29" x14ac:dyDescent="0.3">
      <c r="A2400" t="s">
        <v>14692</v>
      </c>
      <c r="B2400">
        <v>61</v>
      </c>
      <c r="C2400" t="str">
        <f>VLOOKUP($B2400,Hosts!$A:$M,10,0)</f>
        <v>Within an hour</v>
      </c>
      <c r="D2400" s="70">
        <f>VLOOKUP($B2400,Hosts!$A:$M,11,0)</f>
        <v>1</v>
      </c>
      <c r="E2400" s="70">
        <f>VLOOKUP($B2400,Hosts!$A:$M,12,0)</f>
        <v>0.83</v>
      </c>
      <c r="F2400" t="str">
        <f>VLOOKUP($B2400,Hosts!$A:$M,13,0)</f>
        <v>Yes</v>
      </c>
      <c r="G2400" t="str">
        <f>INDEX(Hosts!$A:$M, MATCH(Places!$B2400,Hosts!$A:$A,0), MATCH(Places!G$1,Hosts!$A$1:$M$1,0))</f>
        <v>Within an hour</v>
      </c>
      <c r="H2400" s="70">
        <f>INDEX(Hosts!$A:$M, MATCH(Places!$B2400,Hosts!$A:$A,0), MATCH(Places!H$1,Hosts!$A$1:$M$1,0))</f>
        <v>1</v>
      </c>
      <c r="I2400" s="70">
        <f>INDEX(Hosts!$A:$M, MATCH(Places!$B2400,Hosts!$A:$A,0), MATCH(Places!I$1,Hosts!$A$1:$M$1,0))</f>
        <v>0.83</v>
      </c>
      <c r="J2400" t="str">
        <f>INDEX(Hosts!$A:$M, MATCH(Places!$B2400,Hosts!$A:$A,0), MATCH(Places!J$1,Hosts!$A$1:$M$1,0))</f>
        <v>Yes</v>
      </c>
      <c r="K2400">
        <v>7</v>
      </c>
      <c r="L2400" t="str">
        <f>VLOOKUP($K2400,Neighborhoods!$A:$C,2,0)</f>
        <v>Brooklyn</v>
      </c>
      <c r="M2400" t="str">
        <f>VLOOKUP($K2400,Neighborhoods!$A:$C,3,0)</f>
        <v>Bedford-Stuyvesant</v>
      </c>
      <c r="N2400" t="str">
        <f>INDEX(Neighborhoods!$A:$C, MATCH(Places!$K2400,Neighborhoods!$A:$A,0), MATCH(Places!N$1,Neighborhoods!$A$1:$C$1,0))</f>
        <v>Brooklyn</v>
      </c>
      <c r="O2400" t="str">
        <f>INDEX(Neighborhoods!$A:$C, MATCH(Places!$K2400,Neighborhoods!$A:$A,0), MATCH(Places!O$1,Neighborhoods!$A$1:$C$1,0))</f>
        <v>Bedford-Stuyvesant</v>
      </c>
      <c r="P2400" t="s">
        <v>11822</v>
      </c>
      <c r="Q2400" t="str">
        <f t="shared" si="148"/>
        <v>No</v>
      </c>
      <c r="R2400">
        <v>2</v>
      </c>
      <c r="S2400" t="str">
        <f t="shared" si="149"/>
        <v>Small</v>
      </c>
      <c r="T2400" s="50">
        <v>99</v>
      </c>
      <c r="U2400" s="70">
        <f t="shared" si="150"/>
        <v>0.03</v>
      </c>
      <c r="V2400" s="52">
        <v>4.75</v>
      </c>
      <c r="W2400" s="52" t="str" cm="1">
        <f t="array" ref="W2400">_xlfn.SWITCH(ROUND(V2400,0),5,"Excellent",4,"Good",3,"Ok","Bad")</f>
        <v>Excellent</v>
      </c>
      <c r="X2400">
        <v>71</v>
      </c>
      <c r="Y2400" t="str">
        <f t="shared" si="151"/>
        <v>No</v>
      </c>
      <c r="Z2400" s="68">
        <v>43163</v>
      </c>
      <c r="AA2400" s="68">
        <v>43890</v>
      </c>
      <c r="AB2400">
        <v>29</v>
      </c>
      <c r="AC2400" t="s">
        <v>15615</v>
      </c>
    </row>
    <row r="2401" spans="1:29" x14ac:dyDescent="0.3">
      <c r="A2401" t="s">
        <v>13469</v>
      </c>
      <c r="B2401">
        <v>3071</v>
      </c>
      <c r="C2401" t="str">
        <f>VLOOKUP($B2401,Hosts!$A:$M,10,0)</f>
        <v>Within an hour</v>
      </c>
      <c r="D2401" s="70">
        <f>VLOOKUP($B2401,Hosts!$A:$M,11,0)</f>
        <v>0.93</v>
      </c>
      <c r="E2401" s="70">
        <f>VLOOKUP($B2401,Hosts!$A:$M,12,0)</f>
        <v>0.99</v>
      </c>
      <c r="F2401" t="str">
        <f>VLOOKUP($B2401,Hosts!$A:$M,13,0)</f>
        <v>No</v>
      </c>
      <c r="G2401" t="str">
        <f>INDEX(Hosts!$A:$M, MATCH(Places!$B2401,Hosts!$A:$A,0), MATCH(Places!G$1,Hosts!$A$1:$M$1,0))</f>
        <v>Within an hour</v>
      </c>
      <c r="H2401" s="70">
        <f>INDEX(Hosts!$A:$M, MATCH(Places!$B2401,Hosts!$A:$A,0), MATCH(Places!H$1,Hosts!$A$1:$M$1,0))</f>
        <v>0.93</v>
      </c>
      <c r="I2401" s="70">
        <f>INDEX(Hosts!$A:$M, MATCH(Places!$B2401,Hosts!$A:$A,0), MATCH(Places!I$1,Hosts!$A$1:$M$1,0))</f>
        <v>0.99</v>
      </c>
      <c r="J2401" t="str">
        <f>INDEX(Hosts!$A:$M, MATCH(Places!$B2401,Hosts!$A:$A,0), MATCH(Places!J$1,Hosts!$A$1:$M$1,0))</f>
        <v>No</v>
      </c>
      <c r="K2401">
        <v>21</v>
      </c>
      <c r="L2401" t="str">
        <f>VLOOKUP($K2401,Neighborhoods!$A:$C,2,0)</f>
        <v>Queens</v>
      </c>
      <c r="M2401" t="str">
        <f>VLOOKUP($K2401,Neighborhoods!$A:$C,3,0)</f>
        <v>Astoria</v>
      </c>
      <c r="N2401" t="str">
        <f>INDEX(Neighborhoods!$A:$C, MATCH(Places!$K2401,Neighborhoods!$A:$A,0), MATCH(Places!N$1,Neighborhoods!$A$1:$C$1,0))</f>
        <v>Queens</v>
      </c>
      <c r="O2401" t="str">
        <f>INDEX(Neighborhoods!$A:$C, MATCH(Places!$K2401,Neighborhoods!$A:$A,0), MATCH(Places!O$1,Neighborhoods!$A$1:$C$1,0))</f>
        <v>Astoria</v>
      </c>
      <c r="P2401" t="s">
        <v>1</v>
      </c>
      <c r="Q2401" t="str">
        <f t="shared" si="148"/>
        <v>Yes</v>
      </c>
      <c r="R2401">
        <v>2</v>
      </c>
      <c r="S2401" t="str">
        <f t="shared" si="149"/>
        <v>Small</v>
      </c>
      <c r="T2401" s="50">
        <v>68</v>
      </c>
      <c r="U2401" s="70">
        <f t="shared" si="150"/>
        <v>0.03</v>
      </c>
      <c r="V2401" s="52">
        <v>4.66</v>
      </c>
      <c r="W2401" s="52" t="str" cm="1">
        <f t="array" ref="W2401">_xlfn.SWITCH(ROUND(V2401,0),5,"Excellent",4,"Good",3,"Ok","Bad")</f>
        <v>Excellent</v>
      </c>
      <c r="X2401">
        <v>132</v>
      </c>
      <c r="Y2401" t="str">
        <f t="shared" si="151"/>
        <v>No</v>
      </c>
      <c r="Z2401" s="68">
        <v>42710</v>
      </c>
      <c r="AA2401" s="68">
        <v>44028</v>
      </c>
      <c r="AB2401">
        <v>14</v>
      </c>
      <c r="AC2401" t="s">
        <v>15616</v>
      </c>
    </row>
    <row r="2402" spans="1:29" x14ac:dyDescent="0.3">
      <c r="A2402" t="s">
        <v>1767</v>
      </c>
      <c r="B2402">
        <v>2686</v>
      </c>
      <c r="C2402" t="str">
        <f>VLOOKUP($B2402,Hosts!$A:$M,10,0)</f>
        <v>Within an hour</v>
      </c>
      <c r="D2402" s="70">
        <f>VLOOKUP($B2402,Hosts!$A:$M,11,0)</f>
        <v>1</v>
      </c>
      <c r="E2402" s="70">
        <f>VLOOKUP($B2402,Hosts!$A:$M,12,0)</f>
        <v>0.68</v>
      </c>
      <c r="F2402" t="str">
        <f>VLOOKUP($B2402,Hosts!$A:$M,13,0)</f>
        <v>No</v>
      </c>
      <c r="G2402" t="str">
        <f>INDEX(Hosts!$A:$M, MATCH(Places!$B2402,Hosts!$A:$A,0), MATCH(Places!G$1,Hosts!$A$1:$M$1,0))</f>
        <v>Within an hour</v>
      </c>
      <c r="H2402" s="70">
        <f>INDEX(Hosts!$A:$M, MATCH(Places!$B2402,Hosts!$A:$A,0), MATCH(Places!H$1,Hosts!$A$1:$M$1,0))</f>
        <v>1</v>
      </c>
      <c r="I2402" s="70">
        <f>INDEX(Hosts!$A:$M, MATCH(Places!$B2402,Hosts!$A:$A,0), MATCH(Places!I$1,Hosts!$A$1:$M$1,0))</f>
        <v>0.68</v>
      </c>
      <c r="J2402" t="str">
        <f>INDEX(Hosts!$A:$M, MATCH(Places!$B2402,Hosts!$A:$A,0), MATCH(Places!J$1,Hosts!$A$1:$M$1,0))</f>
        <v>No</v>
      </c>
      <c r="K2402">
        <v>12</v>
      </c>
      <c r="L2402" t="str">
        <f>VLOOKUP($K2402,Neighborhoods!$A:$C,2,0)</f>
        <v>Brooklyn</v>
      </c>
      <c r="M2402" t="str">
        <f>VLOOKUP($K2402,Neighborhoods!$A:$C,3,0)</f>
        <v>Williamsburg</v>
      </c>
      <c r="N2402" t="str">
        <f>INDEX(Neighborhoods!$A:$C, MATCH(Places!$K2402,Neighborhoods!$A:$A,0), MATCH(Places!N$1,Neighborhoods!$A$1:$C$1,0))</f>
        <v>Brooklyn</v>
      </c>
      <c r="O2402" t="str">
        <f>INDEX(Neighborhoods!$A:$C, MATCH(Places!$K2402,Neighborhoods!$A:$A,0), MATCH(Places!O$1,Neighborhoods!$A$1:$C$1,0))</f>
        <v>Williamsburg</v>
      </c>
      <c r="P2402" t="s">
        <v>11822</v>
      </c>
      <c r="Q2402" t="str">
        <f t="shared" si="148"/>
        <v>No</v>
      </c>
      <c r="R2402">
        <v>3</v>
      </c>
      <c r="S2402" t="str">
        <f t="shared" si="149"/>
        <v>Medium</v>
      </c>
      <c r="T2402" s="50">
        <v>138</v>
      </c>
      <c r="U2402" s="70">
        <f t="shared" si="150"/>
        <v>0.03</v>
      </c>
      <c r="V2402" s="52">
        <v>5</v>
      </c>
      <c r="W2402" s="52" t="str" cm="1">
        <f t="array" ref="W2402">_xlfn.SWITCH(ROUND(V2402,0),5,"Excellent",4,"Good",3,"Ok","Bad")</f>
        <v>Excellent</v>
      </c>
      <c r="X2402">
        <v>38</v>
      </c>
      <c r="Y2402" t="str">
        <f t="shared" si="151"/>
        <v>No</v>
      </c>
      <c r="Z2402" s="68">
        <v>42715</v>
      </c>
      <c r="AA2402" s="68">
        <v>43912</v>
      </c>
      <c r="AB2402">
        <v>78</v>
      </c>
      <c r="AC2402" t="s">
        <v>15615</v>
      </c>
    </row>
    <row r="2403" spans="1:29" x14ac:dyDescent="0.3">
      <c r="A2403" t="s">
        <v>13608</v>
      </c>
      <c r="B2403">
        <v>1591</v>
      </c>
      <c r="C2403" t="str">
        <f>VLOOKUP($B2403,Hosts!$A:$M,10,0)</f>
        <v>A few days or more</v>
      </c>
      <c r="D2403" s="70">
        <f>VLOOKUP($B2403,Hosts!$A:$M,11,0)</f>
        <v>0</v>
      </c>
      <c r="E2403" s="70">
        <f>VLOOKUP($B2403,Hosts!$A:$M,12,0)</f>
        <v>0.32</v>
      </c>
      <c r="F2403" t="str">
        <f>VLOOKUP($B2403,Hosts!$A:$M,13,0)</f>
        <v>No</v>
      </c>
      <c r="G2403" t="str">
        <f>INDEX(Hosts!$A:$M, MATCH(Places!$B2403,Hosts!$A:$A,0), MATCH(Places!G$1,Hosts!$A$1:$M$1,0))</f>
        <v>A few days or more</v>
      </c>
      <c r="H2403" s="70">
        <f>INDEX(Hosts!$A:$M, MATCH(Places!$B2403,Hosts!$A:$A,0), MATCH(Places!H$1,Hosts!$A$1:$M$1,0))</f>
        <v>0</v>
      </c>
      <c r="I2403" s="70">
        <f>INDEX(Hosts!$A:$M, MATCH(Places!$B2403,Hosts!$A:$A,0), MATCH(Places!I$1,Hosts!$A$1:$M$1,0))</f>
        <v>0.32</v>
      </c>
      <c r="J2403" t="str">
        <f>INDEX(Hosts!$A:$M, MATCH(Places!$B2403,Hosts!$A:$A,0), MATCH(Places!J$1,Hosts!$A$1:$M$1,0))</f>
        <v>No</v>
      </c>
      <c r="K2403">
        <v>20</v>
      </c>
      <c r="L2403" t="str">
        <f>VLOOKUP($K2403,Neighborhoods!$A:$C,2,0)</f>
        <v>Manhattan</v>
      </c>
      <c r="M2403" t="str">
        <f>VLOOKUP($K2403,Neighborhoods!$A:$C,3,0)</f>
        <v>Upper West Side</v>
      </c>
      <c r="N2403" t="str">
        <f>INDEX(Neighborhoods!$A:$C, MATCH(Places!$K2403,Neighborhoods!$A:$A,0), MATCH(Places!N$1,Neighborhoods!$A$1:$C$1,0))</f>
        <v>Manhattan</v>
      </c>
      <c r="O2403" t="str">
        <f>INDEX(Neighborhoods!$A:$C, MATCH(Places!$K2403,Neighborhoods!$A:$A,0), MATCH(Places!O$1,Neighborhoods!$A$1:$C$1,0))</f>
        <v>Upper West Side</v>
      </c>
      <c r="P2403" t="s">
        <v>11822</v>
      </c>
      <c r="Q2403" t="str">
        <f t="shared" si="148"/>
        <v>No</v>
      </c>
      <c r="R2403">
        <v>3</v>
      </c>
      <c r="S2403" t="str">
        <f t="shared" si="149"/>
        <v>Medium</v>
      </c>
      <c r="T2403" s="50">
        <v>153</v>
      </c>
      <c r="U2403" s="70">
        <f t="shared" si="150"/>
        <v>0.03</v>
      </c>
      <c r="V2403" s="52">
        <v>4.66</v>
      </c>
      <c r="W2403" s="52" t="str" cm="1">
        <f t="array" ref="W2403">_xlfn.SWITCH(ROUND(V2403,0),5,"Excellent",4,"Good",3,"Ok","Bad")</f>
        <v>Excellent</v>
      </c>
      <c r="X2403">
        <v>50</v>
      </c>
      <c r="Y2403" t="str">
        <f t="shared" si="151"/>
        <v>No</v>
      </c>
      <c r="Z2403" s="68">
        <v>42832</v>
      </c>
      <c r="AA2403" s="68">
        <v>43884</v>
      </c>
      <c r="AB2403">
        <v>169</v>
      </c>
      <c r="AC2403" t="s">
        <v>15615</v>
      </c>
    </row>
    <row r="2404" spans="1:29" x14ac:dyDescent="0.3">
      <c r="A2404" t="s">
        <v>13150</v>
      </c>
      <c r="B2404">
        <v>379</v>
      </c>
      <c r="C2404" t="str">
        <f>VLOOKUP($B2404,Hosts!$A:$M,10,0)</f>
        <v>Within a day</v>
      </c>
      <c r="D2404" s="70">
        <f>VLOOKUP($B2404,Hosts!$A:$M,11,0)</f>
        <v>0.86</v>
      </c>
      <c r="E2404" s="70">
        <f>VLOOKUP($B2404,Hosts!$A:$M,12,0)</f>
        <v>0.96</v>
      </c>
      <c r="F2404" t="str">
        <f>VLOOKUP($B2404,Hosts!$A:$M,13,0)</f>
        <v>Yes</v>
      </c>
      <c r="G2404" t="str">
        <f>INDEX(Hosts!$A:$M, MATCH(Places!$B2404,Hosts!$A:$A,0), MATCH(Places!G$1,Hosts!$A$1:$M$1,0))</f>
        <v>Within a day</v>
      </c>
      <c r="H2404" s="70">
        <f>INDEX(Hosts!$A:$M, MATCH(Places!$B2404,Hosts!$A:$A,0), MATCH(Places!H$1,Hosts!$A$1:$M$1,0))</f>
        <v>0.86</v>
      </c>
      <c r="I2404" s="70">
        <f>INDEX(Hosts!$A:$M, MATCH(Places!$B2404,Hosts!$A:$A,0), MATCH(Places!I$1,Hosts!$A$1:$M$1,0))</f>
        <v>0.96</v>
      </c>
      <c r="J2404" t="str">
        <f>INDEX(Hosts!$A:$M, MATCH(Places!$B2404,Hosts!$A:$A,0), MATCH(Places!J$1,Hosts!$A$1:$M$1,0))</f>
        <v>Yes</v>
      </c>
      <c r="K2404">
        <v>9</v>
      </c>
      <c r="L2404" t="str">
        <f>VLOOKUP($K2404,Neighborhoods!$A:$C,2,0)</f>
        <v>Brooklyn</v>
      </c>
      <c r="M2404" t="str">
        <f>VLOOKUP($K2404,Neighborhoods!$A:$C,3,0)</f>
        <v>Crown Heights</v>
      </c>
      <c r="N2404" t="str">
        <f>INDEX(Neighborhoods!$A:$C, MATCH(Places!$K2404,Neighborhoods!$A:$A,0), MATCH(Places!N$1,Neighborhoods!$A$1:$C$1,0))</f>
        <v>Brooklyn</v>
      </c>
      <c r="O2404" t="str">
        <f>INDEX(Neighborhoods!$A:$C, MATCH(Places!$K2404,Neighborhoods!$A:$A,0), MATCH(Places!O$1,Neighborhoods!$A$1:$C$1,0))</f>
        <v>Crown Heights</v>
      </c>
      <c r="P2404" t="s">
        <v>11822</v>
      </c>
      <c r="Q2404" t="str">
        <f t="shared" si="148"/>
        <v>No</v>
      </c>
      <c r="R2404">
        <v>3</v>
      </c>
      <c r="S2404" t="str">
        <f t="shared" si="149"/>
        <v>Medium</v>
      </c>
      <c r="T2404" s="50">
        <v>135</v>
      </c>
      <c r="U2404" s="70">
        <f t="shared" si="150"/>
        <v>0.03</v>
      </c>
      <c r="V2404" s="52">
        <v>4.9000000000000004</v>
      </c>
      <c r="W2404" s="52" t="str" cm="1">
        <f t="array" ref="W2404">_xlfn.SWITCH(ROUND(V2404,0),5,"Excellent",4,"Good",3,"Ok","Bad")</f>
        <v>Excellent</v>
      </c>
      <c r="X2404">
        <v>104</v>
      </c>
      <c r="Y2404" t="str">
        <f t="shared" si="151"/>
        <v>Yes</v>
      </c>
      <c r="Z2404" s="68">
        <v>42789</v>
      </c>
      <c r="AA2404" s="68">
        <v>44010</v>
      </c>
      <c r="AB2404">
        <v>178</v>
      </c>
      <c r="AC2404" t="s">
        <v>15615</v>
      </c>
    </row>
    <row r="2405" spans="1:29" x14ac:dyDescent="0.3">
      <c r="A2405" t="s">
        <v>13817</v>
      </c>
      <c r="B2405">
        <v>3079</v>
      </c>
      <c r="C2405" t="str">
        <f>VLOOKUP($B2405,Hosts!$A:$M,10,0)</f>
        <v>Within a few hours</v>
      </c>
      <c r="D2405" s="70">
        <f>VLOOKUP($B2405,Hosts!$A:$M,11,0)</f>
        <v>0.67</v>
      </c>
      <c r="E2405" s="70">
        <f>VLOOKUP($B2405,Hosts!$A:$M,12,0)</f>
        <v>0.56000000000000005</v>
      </c>
      <c r="F2405" t="str">
        <f>VLOOKUP($B2405,Hosts!$A:$M,13,0)</f>
        <v>No</v>
      </c>
      <c r="G2405" t="str">
        <f>INDEX(Hosts!$A:$M, MATCH(Places!$B2405,Hosts!$A:$A,0), MATCH(Places!G$1,Hosts!$A$1:$M$1,0))</f>
        <v>Within a few hours</v>
      </c>
      <c r="H2405" s="70">
        <f>INDEX(Hosts!$A:$M, MATCH(Places!$B2405,Hosts!$A:$A,0), MATCH(Places!H$1,Hosts!$A$1:$M$1,0))</f>
        <v>0.67</v>
      </c>
      <c r="I2405" s="70">
        <f>INDEX(Hosts!$A:$M, MATCH(Places!$B2405,Hosts!$A:$A,0), MATCH(Places!I$1,Hosts!$A$1:$M$1,0))</f>
        <v>0.56000000000000005</v>
      </c>
      <c r="J2405" t="str">
        <f>INDEX(Hosts!$A:$M, MATCH(Places!$B2405,Hosts!$A:$A,0), MATCH(Places!J$1,Hosts!$A$1:$M$1,0))</f>
        <v>No</v>
      </c>
      <c r="K2405">
        <v>20</v>
      </c>
      <c r="L2405" t="str">
        <f>VLOOKUP($K2405,Neighborhoods!$A:$C,2,0)</f>
        <v>Manhattan</v>
      </c>
      <c r="M2405" t="str">
        <f>VLOOKUP($K2405,Neighborhoods!$A:$C,3,0)</f>
        <v>Upper West Side</v>
      </c>
      <c r="N2405" t="str">
        <f>INDEX(Neighborhoods!$A:$C, MATCH(Places!$K2405,Neighborhoods!$A:$A,0), MATCH(Places!N$1,Neighborhoods!$A$1:$C$1,0))</f>
        <v>Manhattan</v>
      </c>
      <c r="O2405" t="str">
        <f>INDEX(Neighborhoods!$A:$C, MATCH(Places!$K2405,Neighborhoods!$A:$A,0), MATCH(Places!O$1,Neighborhoods!$A$1:$C$1,0))</f>
        <v>Upper West Side</v>
      </c>
      <c r="P2405" t="s">
        <v>11822</v>
      </c>
      <c r="Q2405" t="str">
        <f t="shared" si="148"/>
        <v>No</v>
      </c>
      <c r="R2405">
        <v>1</v>
      </c>
      <c r="S2405" t="str">
        <f t="shared" si="149"/>
        <v>Small</v>
      </c>
      <c r="T2405" s="50">
        <v>99</v>
      </c>
      <c r="U2405" s="70">
        <f t="shared" si="150"/>
        <v>0.03</v>
      </c>
      <c r="V2405" s="52">
        <v>5</v>
      </c>
      <c r="W2405" s="52" t="str" cm="1">
        <f t="array" ref="W2405">_xlfn.SWITCH(ROUND(V2405,0),5,"Excellent",4,"Good",3,"Ok","Bad")</f>
        <v>Excellent</v>
      </c>
      <c r="X2405">
        <v>8</v>
      </c>
      <c r="Y2405" t="str">
        <f t="shared" si="151"/>
        <v>No</v>
      </c>
      <c r="Z2405" s="68">
        <v>43274</v>
      </c>
      <c r="AA2405" s="68">
        <v>43807</v>
      </c>
      <c r="AB2405">
        <v>363</v>
      </c>
      <c r="AC2405" t="s">
        <v>15615</v>
      </c>
    </row>
    <row r="2406" spans="1:29" x14ac:dyDescent="0.3">
      <c r="A2406" t="s">
        <v>1768</v>
      </c>
      <c r="B2406">
        <v>3078</v>
      </c>
      <c r="C2406" t="str">
        <f>VLOOKUP($B2406,Hosts!$A:$M,10,0)</f>
        <v>A few days or more</v>
      </c>
      <c r="D2406" s="70">
        <f>VLOOKUP($B2406,Hosts!$A:$M,11,0)</f>
        <v>0.13</v>
      </c>
      <c r="E2406" s="70">
        <f>VLOOKUP($B2406,Hosts!$A:$M,12,0)</f>
        <v>0</v>
      </c>
      <c r="F2406" t="str">
        <f>VLOOKUP($B2406,Hosts!$A:$M,13,0)</f>
        <v>No</v>
      </c>
      <c r="G2406" t="str">
        <f>INDEX(Hosts!$A:$M, MATCH(Places!$B2406,Hosts!$A:$A,0), MATCH(Places!G$1,Hosts!$A$1:$M$1,0))</f>
        <v>A few days or more</v>
      </c>
      <c r="H2406" s="70">
        <f>INDEX(Hosts!$A:$M, MATCH(Places!$B2406,Hosts!$A:$A,0), MATCH(Places!H$1,Hosts!$A$1:$M$1,0))</f>
        <v>0.13</v>
      </c>
      <c r="I2406" s="70">
        <f>INDEX(Hosts!$A:$M, MATCH(Places!$B2406,Hosts!$A:$A,0), MATCH(Places!I$1,Hosts!$A$1:$M$1,0))</f>
        <v>0</v>
      </c>
      <c r="J2406" t="str">
        <f>INDEX(Hosts!$A:$M, MATCH(Places!$B2406,Hosts!$A:$A,0), MATCH(Places!J$1,Hosts!$A$1:$M$1,0))</f>
        <v>No</v>
      </c>
      <c r="K2406">
        <v>10</v>
      </c>
      <c r="L2406" t="str">
        <f>VLOOKUP($K2406,Neighborhoods!$A:$C,2,0)</f>
        <v>Brooklyn</v>
      </c>
      <c r="M2406" t="str">
        <f>VLOOKUP($K2406,Neighborhoods!$A:$C,3,0)</f>
        <v>East Flatbush</v>
      </c>
      <c r="N2406" t="str">
        <f>INDEX(Neighborhoods!$A:$C, MATCH(Places!$K2406,Neighborhoods!$A:$A,0), MATCH(Places!N$1,Neighborhoods!$A$1:$C$1,0))</f>
        <v>Brooklyn</v>
      </c>
      <c r="O2406" t="str">
        <f>INDEX(Neighborhoods!$A:$C, MATCH(Places!$K2406,Neighborhoods!$A:$A,0), MATCH(Places!O$1,Neighborhoods!$A$1:$C$1,0))</f>
        <v>East Flatbush</v>
      </c>
      <c r="P2406" t="s">
        <v>1</v>
      </c>
      <c r="Q2406" t="str">
        <f t="shared" si="148"/>
        <v>Yes</v>
      </c>
      <c r="R2406">
        <v>2</v>
      </c>
      <c r="S2406" t="str">
        <f t="shared" si="149"/>
        <v>Small</v>
      </c>
      <c r="T2406" s="50">
        <v>49</v>
      </c>
      <c r="U2406" s="70">
        <f t="shared" si="150"/>
        <v>0.03</v>
      </c>
      <c r="V2406" s="52">
        <v>4</v>
      </c>
      <c r="W2406" s="52" t="str" cm="1">
        <f t="array" ref="W2406">_xlfn.SWITCH(ROUND(V2406,0),5,"Excellent",4,"Good",3,"Ok","Bad")</f>
        <v>Good</v>
      </c>
      <c r="X2406">
        <v>3</v>
      </c>
      <c r="Y2406" t="str">
        <f t="shared" si="151"/>
        <v>No</v>
      </c>
      <c r="Z2406" s="68">
        <v>43555</v>
      </c>
      <c r="AA2406" s="68">
        <v>43661</v>
      </c>
      <c r="AB2406">
        <v>90</v>
      </c>
      <c r="AC2406" t="s">
        <v>15615</v>
      </c>
    </row>
    <row r="2407" spans="1:29" x14ac:dyDescent="0.3">
      <c r="A2407" t="s">
        <v>1769</v>
      </c>
      <c r="B2407">
        <v>2634</v>
      </c>
      <c r="C2407" t="str">
        <f>VLOOKUP($B2407,Hosts!$A:$M,10,0)</f>
        <v>Within a day</v>
      </c>
      <c r="D2407" s="70">
        <f>VLOOKUP($B2407,Hosts!$A:$M,11,0)</f>
        <v>1</v>
      </c>
      <c r="E2407" s="70">
        <f>VLOOKUP($B2407,Hosts!$A:$M,12,0)</f>
        <v>0</v>
      </c>
      <c r="F2407" t="str">
        <f>VLOOKUP($B2407,Hosts!$A:$M,13,0)</f>
        <v>No</v>
      </c>
      <c r="G2407" t="str">
        <f>INDEX(Hosts!$A:$M, MATCH(Places!$B2407,Hosts!$A:$A,0), MATCH(Places!G$1,Hosts!$A$1:$M$1,0))</f>
        <v>Within a day</v>
      </c>
      <c r="H2407" s="70">
        <f>INDEX(Hosts!$A:$M, MATCH(Places!$B2407,Hosts!$A:$A,0), MATCH(Places!H$1,Hosts!$A$1:$M$1,0))</f>
        <v>1</v>
      </c>
      <c r="I2407" s="70">
        <f>INDEX(Hosts!$A:$M, MATCH(Places!$B2407,Hosts!$A:$A,0), MATCH(Places!I$1,Hosts!$A$1:$M$1,0))</f>
        <v>0</v>
      </c>
      <c r="J2407" t="str">
        <f>INDEX(Hosts!$A:$M, MATCH(Places!$B2407,Hosts!$A:$A,0), MATCH(Places!J$1,Hosts!$A$1:$M$1,0))</f>
        <v>No</v>
      </c>
      <c r="K2407">
        <v>9</v>
      </c>
      <c r="L2407" t="str">
        <f>VLOOKUP($K2407,Neighborhoods!$A:$C,2,0)</f>
        <v>Brooklyn</v>
      </c>
      <c r="M2407" t="str">
        <f>VLOOKUP($K2407,Neighborhoods!$A:$C,3,0)</f>
        <v>Crown Heights</v>
      </c>
      <c r="N2407" t="str">
        <f>INDEX(Neighborhoods!$A:$C, MATCH(Places!$K2407,Neighborhoods!$A:$A,0), MATCH(Places!N$1,Neighborhoods!$A$1:$C$1,0))</f>
        <v>Brooklyn</v>
      </c>
      <c r="O2407" t="str">
        <f>INDEX(Neighborhoods!$A:$C, MATCH(Places!$K2407,Neighborhoods!$A:$A,0), MATCH(Places!O$1,Neighborhoods!$A$1:$C$1,0))</f>
        <v>Crown Heights</v>
      </c>
      <c r="P2407" t="s">
        <v>11822</v>
      </c>
      <c r="Q2407" t="str">
        <f t="shared" si="148"/>
        <v>No</v>
      </c>
      <c r="R2407">
        <v>8</v>
      </c>
      <c r="S2407" t="str">
        <f t="shared" si="149"/>
        <v>Large</v>
      </c>
      <c r="T2407" s="50">
        <v>300</v>
      </c>
      <c r="U2407" s="70">
        <f t="shared" si="150"/>
        <v>0.04</v>
      </c>
      <c r="V2407" s="52">
        <v>4.91</v>
      </c>
      <c r="W2407" s="52" t="str" cm="1">
        <f t="array" ref="W2407">_xlfn.SWITCH(ROUND(V2407,0),5,"Excellent",4,"Good",3,"Ok","Bad")</f>
        <v>Excellent</v>
      </c>
      <c r="X2407">
        <v>11</v>
      </c>
      <c r="Y2407" t="str">
        <f t="shared" si="151"/>
        <v>No</v>
      </c>
      <c r="Z2407" s="68">
        <v>42786</v>
      </c>
      <c r="AA2407" s="68">
        <v>43467</v>
      </c>
      <c r="AB2407">
        <v>44</v>
      </c>
      <c r="AC2407" t="s">
        <v>15615</v>
      </c>
    </row>
    <row r="2408" spans="1:29" x14ac:dyDescent="0.3">
      <c r="A2408" t="s">
        <v>1770</v>
      </c>
      <c r="B2408">
        <v>3033</v>
      </c>
      <c r="C2408" t="str">
        <f>VLOOKUP($B2408,Hosts!$A:$M,10,0)</f>
        <v>Within an hour</v>
      </c>
      <c r="D2408" s="70">
        <f>VLOOKUP($B2408,Hosts!$A:$M,11,0)</f>
        <v>1</v>
      </c>
      <c r="E2408" s="70">
        <f>VLOOKUP($B2408,Hosts!$A:$M,12,0)</f>
        <v>0.86</v>
      </c>
      <c r="F2408" t="str">
        <f>VLOOKUP($B2408,Hosts!$A:$M,13,0)</f>
        <v>No</v>
      </c>
      <c r="G2408" t="str">
        <f>INDEX(Hosts!$A:$M, MATCH(Places!$B2408,Hosts!$A:$A,0), MATCH(Places!G$1,Hosts!$A$1:$M$1,0))</f>
        <v>Within an hour</v>
      </c>
      <c r="H2408" s="70">
        <f>INDEX(Hosts!$A:$M, MATCH(Places!$B2408,Hosts!$A:$A,0), MATCH(Places!H$1,Hosts!$A$1:$M$1,0))</f>
        <v>1</v>
      </c>
      <c r="I2408" s="70">
        <f>INDEX(Hosts!$A:$M, MATCH(Places!$B2408,Hosts!$A:$A,0), MATCH(Places!I$1,Hosts!$A$1:$M$1,0))</f>
        <v>0.86</v>
      </c>
      <c r="J2408" t="str">
        <f>INDEX(Hosts!$A:$M, MATCH(Places!$B2408,Hosts!$A:$A,0), MATCH(Places!J$1,Hosts!$A$1:$M$1,0))</f>
        <v>No</v>
      </c>
      <c r="K2408">
        <v>7</v>
      </c>
      <c r="L2408" t="str">
        <f>VLOOKUP($K2408,Neighborhoods!$A:$C,2,0)</f>
        <v>Brooklyn</v>
      </c>
      <c r="M2408" t="str">
        <f>VLOOKUP($K2408,Neighborhoods!$A:$C,3,0)</f>
        <v>Bedford-Stuyvesant</v>
      </c>
      <c r="N2408" t="str">
        <f>INDEX(Neighborhoods!$A:$C, MATCH(Places!$K2408,Neighborhoods!$A:$A,0), MATCH(Places!N$1,Neighborhoods!$A$1:$C$1,0))</f>
        <v>Brooklyn</v>
      </c>
      <c r="O2408" t="str">
        <f>INDEX(Neighborhoods!$A:$C, MATCH(Places!$K2408,Neighborhoods!$A:$A,0), MATCH(Places!O$1,Neighborhoods!$A$1:$C$1,0))</f>
        <v>Bedford-Stuyvesant</v>
      </c>
      <c r="P2408" t="s">
        <v>11822</v>
      </c>
      <c r="Q2408" t="str">
        <f t="shared" si="148"/>
        <v>No</v>
      </c>
      <c r="R2408">
        <v>6</v>
      </c>
      <c r="S2408" t="str">
        <f t="shared" si="149"/>
        <v>Large</v>
      </c>
      <c r="T2408" s="50">
        <v>101</v>
      </c>
      <c r="U2408" s="70">
        <f t="shared" si="150"/>
        <v>0.03</v>
      </c>
      <c r="V2408" s="52">
        <v>4.46</v>
      </c>
      <c r="W2408" s="52" t="str" cm="1">
        <f t="array" ref="W2408">_xlfn.SWITCH(ROUND(V2408,0),5,"Excellent",4,"Good",3,"Ok","Bad")</f>
        <v>Good</v>
      </c>
      <c r="X2408">
        <v>74</v>
      </c>
      <c r="Y2408" t="str">
        <f t="shared" si="151"/>
        <v>No</v>
      </c>
      <c r="Z2408" s="68">
        <v>42733</v>
      </c>
      <c r="AA2408" s="68">
        <v>43898</v>
      </c>
      <c r="AB2408">
        <v>166</v>
      </c>
      <c r="AC2408" t="s">
        <v>15615</v>
      </c>
    </row>
    <row r="2409" spans="1:29" x14ac:dyDescent="0.3">
      <c r="A2409" t="s">
        <v>1771</v>
      </c>
      <c r="B2409">
        <v>2987</v>
      </c>
      <c r="C2409" t="str">
        <f>VLOOKUP($B2409,Hosts!$A:$M,10,0)</f>
        <v>Within a few hours</v>
      </c>
      <c r="D2409" s="70">
        <f>VLOOKUP($B2409,Hosts!$A:$M,11,0)</f>
        <v>1</v>
      </c>
      <c r="E2409" s="70">
        <f>VLOOKUP($B2409,Hosts!$A:$M,12,0)</f>
        <v>0.99</v>
      </c>
      <c r="F2409" t="str">
        <f>VLOOKUP($B2409,Hosts!$A:$M,13,0)</f>
        <v>No</v>
      </c>
      <c r="G2409" t="str">
        <f>INDEX(Hosts!$A:$M, MATCH(Places!$B2409,Hosts!$A:$A,0), MATCH(Places!G$1,Hosts!$A$1:$M$1,0))</f>
        <v>Within a few hours</v>
      </c>
      <c r="H2409" s="70">
        <f>INDEX(Hosts!$A:$M, MATCH(Places!$B2409,Hosts!$A:$A,0), MATCH(Places!H$1,Hosts!$A$1:$M$1,0))</f>
        <v>1</v>
      </c>
      <c r="I2409" s="70">
        <f>INDEX(Hosts!$A:$M, MATCH(Places!$B2409,Hosts!$A:$A,0), MATCH(Places!I$1,Hosts!$A$1:$M$1,0))</f>
        <v>0.99</v>
      </c>
      <c r="J2409" t="str">
        <f>INDEX(Hosts!$A:$M, MATCH(Places!$B2409,Hosts!$A:$A,0), MATCH(Places!J$1,Hosts!$A$1:$M$1,0))</f>
        <v>No</v>
      </c>
      <c r="K2409">
        <v>31</v>
      </c>
      <c r="L2409" t="str">
        <f>VLOOKUP($K2409,Neighborhoods!$A:$C,2,0)</f>
        <v>Staten Island</v>
      </c>
      <c r="M2409" t="str">
        <f>VLOOKUP($K2409,Neighborhoods!$A:$C,3,0)</f>
        <v>West Brighton</v>
      </c>
      <c r="N2409" t="str">
        <f>INDEX(Neighborhoods!$A:$C, MATCH(Places!$K2409,Neighborhoods!$A:$A,0), MATCH(Places!N$1,Neighborhoods!$A$1:$C$1,0))</f>
        <v>Staten Island</v>
      </c>
      <c r="O2409" t="str">
        <f>INDEX(Neighborhoods!$A:$C, MATCH(Places!$K2409,Neighborhoods!$A:$A,0), MATCH(Places!O$1,Neighborhoods!$A$1:$C$1,0))</f>
        <v>West Brighton</v>
      </c>
      <c r="P2409" t="s">
        <v>1</v>
      </c>
      <c r="Q2409" t="str">
        <f t="shared" si="148"/>
        <v>Yes</v>
      </c>
      <c r="R2409">
        <v>2</v>
      </c>
      <c r="S2409" t="str">
        <f t="shared" si="149"/>
        <v>Small</v>
      </c>
      <c r="T2409" s="50">
        <v>65</v>
      </c>
      <c r="U2409" s="70">
        <f t="shared" si="150"/>
        <v>0.03</v>
      </c>
      <c r="V2409" s="52">
        <v>4.71</v>
      </c>
      <c r="W2409" s="52" t="str" cm="1">
        <f t="array" ref="W2409">_xlfn.SWITCH(ROUND(V2409,0),5,"Excellent",4,"Good",3,"Ok","Bad")</f>
        <v>Excellent</v>
      </c>
      <c r="X2409">
        <v>42</v>
      </c>
      <c r="Y2409" t="str">
        <f t="shared" si="151"/>
        <v>No</v>
      </c>
      <c r="Z2409" s="68">
        <v>42715</v>
      </c>
      <c r="AA2409" s="68">
        <v>44042</v>
      </c>
      <c r="AB2409">
        <v>90</v>
      </c>
      <c r="AC2409" t="s">
        <v>15616</v>
      </c>
    </row>
    <row r="2410" spans="1:29" x14ac:dyDescent="0.3">
      <c r="A2410" t="s">
        <v>1772</v>
      </c>
      <c r="B2410">
        <v>2987</v>
      </c>
      <c r="C2410" t="str">
        <f>VLOOKUP($B2410,Hosts!$A:$M,10,0)</f>
        <v>Within a few hours</v>
      </c>
      <c r="D2410" s="70">
        <f>VLOOKUP($B2410,Hosts!$A:$M,11,0)</f>
        <v>1</v>
      </c>
      <c r="E2410" s="70">
        <f>VLOOKUP($B2410,Hosts!$A:$M,12,0)</f>
        <v>0.99</v>
      </c>
      <c r="F2410" t="str">
        <f>VLOOKUP($B2410,Hosts!$A:$M,13,0)</f>
        <v>No</v>
      </c>
      <c r="G2410" t="str">
        <f>INDEX(Hosts!$A:$M, MATCH(Places!$B2410,Hosts!$A:$A,0), MATCH(Places!G$1,Hosts!$A$1:$M$1,0))</f>
        <v>Within a few hours</v>
      </c>
      <c r="H2410" s="70">
        <f>INDEX(Hosts!$A:$M, MATCH(Places!$B2410,Hosts!$A:$A,0), MATCH(Places!H$1,Hosts!$A$1:$M$1,0))</f>
        <v>1</v>
      </c>
      <c r="I2410" s="70">
        <f>INDEX(Hosts!$A:$M, MATCH(Places!$B2410,Hosts!$A:$A,0), MATCH(Places!I$1,Hosts!$A$1:$M$1,0))</f>
        <v>0.99</v>
      </c>
      <c r="J2410" t="str">
        <f>INDEX(Hosts!$A:$M, MATCH(Places!$B2410,Hosts!$A:$A,0), MATCH(Places!J$1,Hosts!$A$1:$M$1,0))</f>
        <v>No</v>
      </c>
      <c r="K2410">
        <v>31</v>
      </c>
      <c r="L2410" t="str">
        <f>VLOOKUP($K2410,Neighborhoods!$A:$C,2,0)</f>
        <v>Staten Island</v>
      </c>
      <c r="M2410" t="str">
        <f>VLOOKUP($K2410,Neighborhoods!$A:$C,3,0)</f>
        <v>West Brighton</v>
      </c>
      <c r="N2410" t="str">
        <f>INDEX(Neighborhoods!$A:$C, MATCH(Places!$K2410,Neighborhoods!$A:$A,0), MATCH(Places!N$1,Neighborhoods!$A$1:$C$1,0))</f>
        <v>Staten Island</v>
      </c>
      <c r="O2410" t="str">
        <f>INDEX(Neighborhoods!$A:$C, MATCH(Places!$K2410,Neighborhoods!$A:$A,0), MATCH(Places!O$1,Neighborhoods!$A$1:$C$1,0))</f>
        <v>West Brighton</v>
      </c>
      <c r="P2410" t="s">
        <v>1</v>
      </c>
      <c r="Q2410" t="str">
        <f t="shared" si="148"/>
        <v>Yes</v>
      </c>
      <c r="R2410">
        <v>2</v>
      </c>
      <c r="S2410" t="str">
        <f t="shared" si="149"/>
        <v>Small</v>
      </c>
      <c r="T2410" s="50">
        <v>65</v>
      </c>
      <c r="U2410" s="70">
        <f t="shared" si="150"/>
        <v>0.03</v>
      </c>
      <c r="V2410" s="52">
        <v>4.59</v>
      </c>
      <c r="W2410" s="52" t="str" cm="1">
        <f t="array" ref="W2410">_xlfn.SWITCH(ROUND(V2410,0),5,"Excellent",4,"Good",3,"Ok","Bad")</f>
        <v>Excellent</v>
      </c>
      <c r="X2410">
        <v>82</v>
      </c>
      <c r="Y2410" t="str">
        <f t="shared" si="151"/>
        <v>No</v>
      </c>
      <c r="Z2410" s="68">
        <v>42716</v>
      </c>
      <c r="AA2410" s="68">
        <v>44022</v>
      </c>
      <c r="AB2410">
        <v>365</v>
      </c>
      <c r="AC2410" t="s">
        <v>15616</v>
      </c>
    </row>
    <row r="2411" spans="1:29" x14ac:dyDescent="0.3">
      <c r="A2411" t="s">
        <v>14225</v>
      </c>
      <c r="B2411">
        <v>1958</v>
      </c>
      <c r="C2411" t="str">
        <f>VLOOKUP($B2411,Hosts!$A:$M,10,0)</f>
        <v>Within an hour</v>
      </c>
      <c r="D2411" s="70">
        <f>VLOOKUP($B2411,Hosts!$A:$M,11,0)</f>
        <v>0.67</v>
      </c>
      <c r="E2411" s="70">
        <f>VLOOKUP($B2411,Hosts!$A:$M,12,0)</f>
        <v>1</v>
      </c>
      <c r="F2411" t="str">
        <f>VLOOKUP($B2411,Hosts!$A:$M,13,0)</f>
        <v>No</v>
      </c>
      <c r="G2411" t="str">
        <f>INDEX(Hosts!$A:$M, MATCH(Places!$B2411,Hosts!$A:$A,0), MATCH(Places!G$1,Hosts!$A$1:$M$1,0))</f>
        <v>Within an hour</v>
      </c>
      <c r="H2411" s="70">
        <f>INDEX(Hosts!$A:$M, MATCH(Places!$B2411,Hosts!$A:$A,0), MATCH(Places!H$1,Hosts!$A$1:$M$1,0))</f>
        <v>0.67</v>
      </c>
      <c r="I2411" s="70">
        <f>INDEX(Hosts!$A:$M, MATCH(Places!$B2411,Hosts!$A:$A,0), MATCH(Places!I$1,Hosts!$A$1:$M$1,0))</f>
        <v>1</v>
      </c>
      <c r="J2411" t="str">
        <f>INDEX(Hosts!$A:$M, MATCH(Places!$B2411,Hosts!$A:$A,0), MATCH(Places!J$1,Hosts!$A$1:$M$1,0))</f>
        <v>No</v>
      </c>
      <c r="K2411">
        <v>12</v>
      </c>
      <c r="L2411" t="str">
        <f>VLOOKUP($K2411,Neighborhoods!$A:$C,2,0)</f>
        <v>Brooklyn</v>
      </c>
      <c r="M2411" t="str">
        <f>VLOOKUP($K2411,Neighborhoods!$A:$C,3,0)</f>
        <v>Williamsburg</v>
      </c>
      <c r="N2411" t="str">
        <f>INDEX(Neighborhoods!$A:$C, MATCH(Places!$K2411,Neighborhoods!$A:$A,0), MATCH(Places!N$1,Neighborhoods!$A$1:$C$1,0))</f>
        <v>Brooklyn</v>
      </c>
      <c r="O2411" t="str">
        <f>INDEX(Neighborhoods!$A:$C, MATCH(Places!$K2411,Neighborhoods!$A:$A,0), MATCH(Places!O$1,Neighborhoods!$A$1:$C$1,0))</f>
        <v>Williamsburg</v>
      </c>
      <c r="P2411" t="s">
        <v>1</v>
      </c>
      <c r="Q2411" t="str">
        <f t="shared" si="148"/>
        <v>Yes</v>
      </c>
      <c r="R2411">
        <v>2</v>
      </c>
      <c r="S2411" t="str">
        <f t="shared" si="149"/>
        <v>Small</v>
      </c>
      <c r="T2411" s="50">
        <v>100</v>
      </c>
      <c r="U2411" s="70">
        <f t="shared" si="150"/>
        <v>0.03</v>
      </c>
      <c r="V2411" s="52">
        <v>4.8</v>
      </c>
      <c r="W2411" s="52" t="str" cm="1">
        <f t="array" ref="W2411">_xlfn.SWITCH(ROUND(V2411,0),5,"Excellent",4,"Good",3,"Ok","Bad")</f>
        <v>Excellent</v>
      </c>
      <c r="X2411">
        <v>71</v>
      </c>
      <c r="Y2411" t="str">
        <f t="shared" si="151"/>
        <v>No</v>
      </c>
      <c r="Z2411" s="68">
        <v>42737</v>
      </c>
      <c r="AA2411" s="68">
        <v>43900</v>
      </c>
      <c r="AB2411">
        <v>180</v>
      </c>
      <c r="AC2411" t="s">
        <v>15615</v>
      </c>
    </row>
    <row r="2412" spans="1:29" x14ac:dyDescent="0.3">
      <c r="A2412" t="s">
        <v>13533</v>
      </c>
      <c r="B2412">
        <v>1321</v>
      </c>
      <c r="C2412" t="str">
        <f>VLOOKUP($B2412,Hosts!$A:$M,10,0)</f>
        <v>Within an hour</v>
      </c>
      <c r="D2412" s="70">
        <f>VLOOKUP($B2412,Hosts!$A:$M,11,0)</f>
        <v>1</v>
      </c>
      <c r="E2412" s="70">
        <f>VLOOKUP($B2412,Hosts!$A:$M,12,0)</f>
        <v>0.56000000000000005</v>
      </c>
      <c r="F2412" t="str">
        <f>VLOOKUP($B2412,Hosts!$A:$M,13,0)</f>
        <v>No</v>
      </c>
      <c r="G2412" t="str">
        <f>INDEX(Hosts!$A:$M, MATCH(Places!$B2412,Hosts!$A:$A,0), MATCH(Places!G$1,Hosts!$A$1:$M$1,0))</f>
        <v>Within an hour</v>
      </c>
      <c r="H2412" s="70">
        <f>INDEX(Hosts!$A:$M, MATCH(Places!$B2412,Hosts!$A:$A,0), MATCH(Places!H$1,Hosts!$A$1:$M$1,0))</f>
        <v>1</v>
      </c>
      <c r="I2412" s="70">
        <f>INDEX(Hosts!$A:$M, MATCH(Places!$B2412,Hosts!$A:$A,0), MATCH(Places!I$1,Hosts!$A$1:$M$1,0))</f>
        <v>0.56000000000000005</v>
      </c>
      <c r="J2412" t="str">
        <f>INDEX(Hosts!$A:$M, MATCH(Places!$B2412,Hosts!$A:$A,0), MATCH(Places!J$1,Hosts!$A$1:$M$1,0))</f>
        <v>No</v>
      </c>
      <c r="K2412">
        <v>15</v>
      </c>
      <c r="L2412" t="str">
        <f>VLOOKUP($K2412,Neighborhoods!$A:$C,2,0)</f>
        <v>Manhattan</v>
      </c>
      <c r="M2412" t="str">
        <f>VLOOKUP($K2412,Neighborhoods!$A:$C,3,0)</f>
        <v>East Village</v>
      </c>
      <c r="N2412" t="str">
        <f>INDEX(Neighborhoods!$A:$C, MATCH(Places!$K2412,Neighborhoods!$A:$A,0), MATCH(Places!N$1,Neighborhoods!$A$1:$C$1,0))</f>
        <v>Manhattan</v>
      </c>
      <c r="O2412" t="str">
        <f>INDEX(Neighborhoods!$A:$C, MATCH(Places!$K2412,Neighborhoods!$A:$A,0), MATCH(Places!O$1,Neighborhoods!$A$1:$C$1,0))</f>
        <v>East Village</v>
      </c>
      <c r="P2412" t="s">
        <v>11822</v>
      </c>
      <c r="Q2412" t="str">
        <f t="shared" si="148"/>
        <v>No</v>
      </c>
      <c r="R2412">
        <v>2</v>
      </c>
      <c r="S2412" t="str">
        <f t="shared" si="149"/>
        <v>Small</v>
      </c>
      <c r="T2412" s="50">
        <v>190</v>
      </c>
      <c r="U2412" s="70">
        <f t="shared" si="150"/>
        <v>0.03</v>
      </c>
      <c r="V2412" s="52">
        <v>5</v>
      </c>
      <c r="W2412" s="52" t="str" cm="1">
        <f t="array" ref="W2412">_xlfn.SWITCH(ROUND(V2412,0),5,"Excellent",4,"Good",3,"Ok","Bad")</f>
        <v>Excellent</v>
      </c>
      <c r="X2412">
        <v>41</v>
      </c>
      <c r="Y2412" t="str">
        <f t="shared" si="151"/>
        <v>No</v>
      </c>
      <c r="Z2412" s="68">
        <v>42736</v>
      </c>
      <c r="AA2412" s="68">
        <v>43822</v>
      </c>
      <c r="AB2412">
        <v>1</v>
      </c>
      <c r="AC2412" t="s">
        <v>15615</v>
      </c>
    </row>
    <row r="2413" spans="1:29" x14ac:dyDescent="0.3">
      <c r="A2413" t="s">
        <v>1773</v>
      </c>
      <c r="B2413">
        <v>919</v>
      </c>
      <c r="C2413" t="str">
        <f>VLOOKUP($B2413,Hosts!$A:$M,10,0)</f>
        <v>Within a few hours</v>
      </c>
      <c r="D2413" s="70">
        <f>VLOOKUP($B2413,Hosts!$A:$M,11,0)</f>
        <v>0.98</v>
      </c>
      <c r="E2413" s="70">
        <f>VLOOKUP($B2413,Hosts!$A:$M,12,0)</f>
        <v>0.99</v>
      </c>
      <c r="F2413" t="str">
        <f>VLOOKUP($B2413,Hosts!$A:$M,13,0)</f>
        <v>No</v>
      </c>
      <c r="G2413" t="str">
        <f>INDEX(Hosts!$A:$M, MATCH(Places!$B2413,Hosts!$A:$A,0), MATCH(Places!G$1,Hosts!$A$1:$M$1,0))</f>
        <v>Within a few hours</v>
      </c>
      <c r="H2413" s="70">
        <f>INDEX(Hosts!$A:$M, MATCH(Places!$B2413,Hosts!$A:$A,0), MATCH(Places!H$1,Hosts!$A$1:$M$1,0))</f>
        <v>0.98</v>
      </c>
      <c r="I2413" s="70">
        <f>INDEX(Hosts!$A:$M, MATCH(Places!$B2413,Hosts!$A:$A,0), MATCH(Places!I$1,Hosts!$A$1:$M$1,0))</f>
        <v>0.99</v>
      </c>
      <c r="J2413" t="str">
        <f>INDEX(Hosts!$A:$M, MATCH(Places!$B2413,Hosts!$A:$A,0), MATCH(Places!J$1,Hosts!$A$1:$M$1,0))</f>
        <v>No</v>
      </c>
      <c r="K2413">
        <v>7</v>
      </c>
      <c r="L2413" t="str">
        <f>VLOOKUP($K2413,Neighborhoods!$A:$C,2,0)</f>
        <v>Brooklyn</v>
      </c>
      <c r="M2413" t="str">
        <f>VLOOKUP($K2413,Neighborhoods!$A:$C,3,0)</f>
        <v>Bedford-Stuyvesant</v>
      </c>
      <c r="N2413" t="str">
        <f>INDEX(Neighborhoods!$A:$C, MATCH(Places!$K2413,Neighborhoods!$A:$A,0), MATCH(Places!N$1,Neighborhoods!$A$1:$C$1,0))</f>
        <v>Brooklyn</v>
      </c>
      <c r="O2413" t="str">
        <f>INDEX(Neighborhoods!$A:$C, MATCH(Places!$K2413,Neighborhoods!$A:$A,0), MATCH(Places!O$1,Neighborhoods!$A$1:$C$1,0))</f>
        <v>Bedford-Stuyvesant</v>
      </c>
      <c r="P2413" t="s">
        <v>1</v>
      </c>
      <c r="Q2413" t="str">
        <f t="shared" si="148"/>
        <v>Yes</v>
      </c>
      <c r="R2413">
        <v>1</v>
      </c>
      <c r="S2413" t="str">
        <f t="shared" si="149"/>
        <v>Small</v>
      </c>
      <c r="T2413" s="50">
        <v>80</v>
      </c>
      <c r="U2413" s="70">
        <f t="shared" si="150"/>
        <v>0.03</v>
      </c>
      <c r="V2413" s="52">
        <v>4.33</v>
      </c>
      <c r="W2413" s="52" t="str" cm="1">
        <f t="array" ref="W2413">_xlfn.SWITCH(ROUND(V2413,0),5,"Excellent",4,"Good",3,"Ok","Bad")</f>
        <v>Good</v>
      </c>
      <c r="X2413">
        <v>15</v>
      </c>
      <c r="Y2413" t="str">
        <f t="shared" si="151"/>
        <v>No</v>
      </c>
      <c r="Z2413" s="68">
        <v>42714</v>
      </c>
      <c r="AA2413" s="68">
        <v>43524</v>
      </c>
      <c r="AB2413">
        <v>226</v>
      </c>
      <c r="AC2413" t="s">
        <v>15616</v>
      </c>
    </row>
    <row r="2414" spans="1:29" x14ac:dyDescent="0.3">
      <c r="A2414" t="s">
        <v>14233</v>
      </c>
      <c r="B2414">
        <v>2258</v>
      </c>
      <c r="C2414" t="str">
        <f>VLOOKUP($B2414,Hosts!$A:$M,10,0)</f>
        <v>Within an hour</v>
      </c>
      <c r="D2414" s="70">
        <f>VLOOKUP($B2414,Hosts!$A:$M,11,0)</f>
        <v>1</v>
      </c>
      <c r="E2414" s="70">
        <f>VLOOKUP($B2414,Hosts!$A:$M,12,0)</f>
        <v>0.86</v>
      </c>
      <c r="F2414" t="str">
        <f>VLOOKUP($B2414,Hosts!$A:$M,13,0)</f>
        <v>Yes</v>
      </c>
      <c r="G2414" t="str">
        <f>INDEX(Hosts!$A:$M, MATCH(Places!$B2414,Hosts!$A:$A,0), MATCH(Places!G$1,Hosts!$A$1:$M$1,0))</f>
        <v>Within an hour</v>
      </c>
      <c r="H2414" s="70">
        <f>INDEX(Hosts!$A:$M, MATCH(Places!$B2414,Hosts!$A:$A,0), MATCH(Places!H$1,Hosts!$A$1:$M$1,0))</f>
        <v>1</v>
      </c>
      <c r="I2414" s="70">
        <f>INDEX(Hosts!$A:$M, MATCH(Places!$B2414,Hosts!$A:$A,0), MATCH(Places!I$1,Hosts!$A$1:$M$1,0))</f>
        <v>0.86</v>
      </c>
      <c r="J2414" t="str">
        <f>INDEX(Hosts!$A:$M, MATCH(Places!$B2414,Hosts!$A:$A,0), MATCH(Places!J$1,Hosts!$A$1:$M$1,0))</f>
        <v>Yes</v>
      </c>
      <c r="K2414">
        <v>11</v>
      </c>
      <c r="L2414" t="str">
        <f>VLOOKUP($K2414,Neighborhoods!$A:$C,2,0)</f>
        <v>Brooklyn</v>
      </c>
      <c r="M2414" t="str">
        <f>VLOOKUP($K2414,Neighborhoods!$A:$C,3,0)</f>
        <v>Greenpoint</v>
      </c>
      <c r="N2414" t="str">
        <f>INDEX(Neighborhoods!$A:$C, MATCH(Places!$K2414,Neighborhoods!$A:$A,0), MATCH(Places!N$1,Neighborhoods!$A$1:$C$1,0))</f>
        <v>Brooklyn</v>
      </c>
      <c r="O2414" t="str">
        <f>INDEX(Neighborhoods!$A:$C, MATCH(Places!$K2414,Neighborhoods!$A:$A,0), MATCH(Places!O$1,Neighborhoods!$A$1:$C$1,0))</f>
        <v>Greenpoint</v>
      </c>
      <c r="P2414" t="s">
        <v>1</v>
      </c>
      <c r="Q2414" t="str">
        <f t="shared" si="148"/>
        <v>Yes</v>
      </c>
      <c r="R2414">
        <v>2</v>
      </c>
      <c r="S2414" t="str">
        <f t="shared" si="149"/>
        <v>Small</v>
      </c>
      <c r="T2414" s="50">
        <v>180</v>
      </c>
      <c r="U2414" s="70">
        <f t="shared" si="150"/>
        <v>0.03</v>
      </c>
      <c r="V2414" s="52">
        <v>5</v>
      </c>
      <c r="W2414" s="52" t="str" cm="1">
        <f t="array" ref="W2414">_xlfn.SWITCH(ROUND(V2414,0),5,"Excellent",4,"Good",3,"Ok","Bad")</f>
        <v>Excellent</v>
      </c>
      <c r="X2414">
        <v>15</v>
      </c>
      <c r="Y2414" t="str">
        <f t="shared" si="151"/>
        <v>No</v>
      </c>
      <c r="Z2414" s="68">
        <v>43715</v>
      </c>
      <c r="AA2414" s="68">
        <v>43883</v>
      </c>
      <c r="AB2414">
        <v>179</v>
      </c>
      <c r="AC2414" t="s">
        <v>15615</v>
      </c>
    </row>
    <row r="2415" spans="1:29" x14ac:dyDescent="0.3">
      <c r="A2415" t="s">
        <v>1774</v>
      </c>
      <c r="B2415">
        <v>879</v>
      </c>
      <c r="C2415" t="str">
        <f>VLOOKUP($B2415,Hosts!$A:$M,10,0)</f>
        <v>Within an hour</v>
      </c>
      <c r="D2415" s="70">
        <f>VLOOKUP($B2415,Hosts!$A:$M,11,0)</f>
        <v>1</v>
      </c>
      <c r="E2415" s="70">
        <f>VLOOKUP($B2415,Hosts!$A:$M,12,0)</f>
        <v>1</v>
      </c>
      <c r="F2415" t="str">
        <f>VLOOKUP($B2415,Hosts!$A:$M,13,0)</f>
        <v>Yes</v>
      </c>
      <c r="G2415" t="str">
        <f>INDEX(Hosts!$A:$M, MATCH(Places!$B2415,Hosts!$A:$A,0), MATCH(Places!G$1,Hosts!$A$1:$M$1,0))</f>
        <v>Within an hour</v>
      </c>
      <c r="H2415" s="70">
        <f>INDEX(Hosts!$A:$M, MATCH(Places!$B2415,Hosts!$A:$A,0), MATCH(Places!H$1,Hosts!$A$1:$M$1,0))</f>
        <v>1</v>
      </c>
      <c r="I2415" s="70">
        <f>INDEX(Hosts!$A:$M, MATCH(Places!$B2415,Hosts!$A:$A,0), MATCH(Places!I$1,Hosts!$A$1:$M$1,0))</f>
        <v>1</v>
      </c>
      <c r="J2415" t="str">
        <f>INDEX(Hosts!$A:$M, MATCH(Places!$B2415,Hosts!$A:$A,0), MATCH(Places!J$1,Hosts!$A$1:$M$1,0))</f>
        <v>Yes</v>
      </c>
      <c r="K2415">
        <v>12</v>
      </c>
      <c r="L2415" t="str">
        <f>VLOOKUP($K2415,Neighborhoods!$A:$C,2,0)</f>
        <v>Brooklyn</v>
      </c>
      <c r="M2415" t="str">
        <f>VLOOKUP($K2415,Neighborhoods!$A:$C,3,0)</f>
        <v>Williamsburg</v>
      </c>
      <c r="N2415" t="str">
        <f>INDEX(Neighborhoods!$A:$C, MATCH(Places!$K2415,Neighborhoods!$A:$A,0), MATCH(Places!N$1,Neighborhoods!$A$1:$C$1,0))</f>
        <v>Brooklyn</v>
      </c>
      <c r="O2415" t="str">
        <f>INDEX(Neighborhoods!$A:$C, MATCH(Places!$K2415,Neighborhoods!$A:$A,0), MATCH(Places!O$1,Neighborhoods!$A$1:$C$1,0))</f>
        <v>Williamsburg</v>
      </c>
      <c r="P2415" t="s">
        <v>11822</v>
      </c>
      <c r="Q2415" t="str">
        <f t="shared" si="148"/>
        <v>No</v>
      </c>
      <c r="R2415">
        <v>2</v>
      </c>
      <c r="S2415" t="str">
        <f t="shared" si="149"/>
        <v>Small</v>
      </c>
      <c r="T2415" s="50">
        <v>150</v>
      </c>
      <c r="U2415" s="70">
        <f t="shared" si="150"/>
        <v>0.03</v>
      </c>
      <c r="V2415" s="52">
        <v>4.7699999999999996</v>
      </c>
      <c r="W2415" s="52" t="str" cm="1">
        <f t="array" ref="W2415">_xlfn.SWITCH(ROUND(V2415,0),5,"Excellent",4,"Good",3,"Ok","Bad")</f>
        <v>Excellent</v>
      </c>
      <c r="X2415">
        <v>93</v>
      </c>
      <c r="Y2415" t="str">
        <f t="shared" si="151"/>
        <v>No</v>
      </c>
      <c r="Z2415" s="68">
        <v>42719</v>
      </c>
      <c r="AA2415" s="68">
        <v>44020</v>
      </c>
      <c r="AB2415">
        <v>335</v>
      </c>
      <c r="AC2415" t="s">
        <v>15615</v>
      </c>
    </row>
    <row r="2416" spans="1:29" x14ac:dyDescent="0.3">
      <c r="A2416" t="s">
        <v>14558</v>
      </c>
      <c r="B2416">
        <v>2</v>
      </c>
      <c r="C2416" t="str">
        <f>VLOOKUP($B2416,Hosts!$A:$M,10,0)</f>
        <v>Within a day</v>
      </c>
      <c r="D2416" s="70">
        <f>VLOOKUP($B2416,Hosts!$A:$M,11,0)</f>
        <v>1</v>
      </c>
      <c r="E2416" s="70">
        <f>VLOOKUP($B2416,Hosts!$A:$M,12,0)</f>
        <v>0.57999999999999996</v>
      </c>
      <c r="F2416" t="str">
        <f>VLOOKUP($B2416,Hosts!$A:$M,13,0)</f>
        <v>No</v>
      </c>
      <c r="G2416" t="str">
        <f>INDEX(Hosts!$A:$M, MATCH(Places!$B2416,Hosts!$A:$A,0), MATCH(Places!G$1,Hosts!$A$1:$M$1,0))</f>
        <v>Within a day</v>
      </c>
      <c r="H2416" s="70">
        <f>INDEX(Hosts!$A:$M, MATCH(Places!$B2416,Hosts!$A:$A,0), MATCH(Places!H$1,Hosts!$A$1:$M$1,0))</f>
        <v>1</v>
      </c>
      <c r="I2416" s="70">
        <f>INDEX(Hosts!$A:$M, MATCH(Places!$B2416,Hosts!$A:$A,0), MATCH(Places!I$1,Hosts!$A$1:$M$1,0))</f>
        <v>0.57999999999999996</v>
      </c>
      <c r="J2416" t="str">
        <f>INDEX(Hosts!$A:$M, MATCH(Places!$B2416,Hosts!$A:$A,0), MATCH(Places!J$1,Hosts!$A$1:$M$1,0))</f>
        <v>No</v>
      </c>
      <c r="K2416">
        <v>19</v>
      </c>
      <c r="L2416" t="str">
        <f>VLOOKUP($K2416,Neighborhoods!$A:$C,2,0)</f>
        <v>Manhattan</v>
      </c>
      <c r="M2416" t="str">
        <f>VLOOKUP($K2416,Neighborhoods!$A:$C,3,0)</f>
        <v>Upper East Side</v>
      </c>
      <c r="N2416" t="str">
        <f>INDEX(Neighborhoods!$A:$C, MATCH(Places!$K2416,Neighborhoods!$A:$A,0), MATCH(Places!N$1,Neighborhoods!$A$1:$C$1,0))</f>
        <v>Manhattan</v>
      </c>
      <c r="O2416" t="str">
        <f>INDEX(Neighborhoods!$A:$C, MATCH(Places!$K2416,Neighborhoods!$A:$A,0), MATCH(Places!O$1,Neighborhoods!$A$1:$C$1,0))</f>
        <v>Upper East Side</v>
      </c>
      <c r="P2416" t="s">
        <v>1</v>
      </c>
      <c r="Q2416" t="str">
        <f t="shared" si="148"/>
        <v>Yes</v>
      </c>
      <c r="R2416">
        <v>1</v>
      </c>
      <c r="S2416" t="str">
        <f t="shared" si="149"/>
        <v>Small</v>
      </c>
      <c r="T2416" s="50">
        <v>95</v>
      </c>
      <c r="U2416" s="70">
        <f t="shared" si="150"/>
        <v>0.03</v>
      </c>
      <c r="V2416" s="52">
        <v>4.75</v>
      </c>
      <c r="W2416" s="52" t="str" cm="1">
        <f t="array" ref="W2416">_xlfn.SWITCH(ROUND(V2416,0),5,"Excellent",4,"Good",3,"Ok","Bad")</f>
        <v>Excellent</v>
      </c>
      <c r="X2416">
        <v>8</v>
      </c>
      <c r="Y2416" t="str">
        <f t="shared" si="151"/>
        <v>No</v>
      </c>
      <c r="Z2416" s="68">
        <v>42740</v>
      </c>
      <c r="AA2416" s="68">
        <v>43907</v>
      </c>
      <c r="AB2416">
        <v>360</v>
      </c>
      <c r="AC2416" t="s">
        <v>15615</v>
      </c>
    </row>
    <row r="2417" spans="1:29" x14ac:dyDescent="0.3">
      <c r="A2417" t="s">
        <v>1775</v>
      </c>
      <c r="B2417">
        <v>2391</v>
      </c>
      <c r="C2417" t="str">
        <f>VLOOKUP($B2417,Hosts!$A:$M,10,0)</f>
        <v>Within an hour</v>
      </c>
      <c r="D2417" s="70">
        <f>VLOOKUP($B2417,Hosts!$A:$M,11,0)</f>
        <v>0.89</v>
      </c>
      <c r="E2417" s="70">
        <f>VLOOKUP($B2417,Hosts!$A:$M,12,0)</f>
        <v>0.91</v>
      </c>
      <c r="F2417" t="str">
        <f>VLOOKUP($B2417,Hosts!$A:$M,13,0)</f>
        <v>No</v>
      </c>
      <c r="G2417" t="str">
        <f>INDEX(Hosts!$A:$M, MATCH(Places!$B2417,Hosts!$A:$A,0), MATCH(Places!G$1,Hosts!$A$1:$M$1,0))</f>
        <v>Within an hour</v>
      </c>
      <c r="H2417" s="70">
        <f>INDEX(Hosts!$A:$M, MATCH(Places!$B2417,Hosts!$A:$A,0), MATCH(Places!H$1,Hosts!$A$1:$M$1,0))</f>
        <v>0.89</v>
      </c>
      <c r="I2417" s="70">
        <f>INDEX(Hosts!$A:$M, MATCH(Places!$B2417,Hosts!$A:$A,0), MATCH(Places!I$1,Hosts!$A$1:$M$1,0))</f>
        <v>0.91</v>
      </c>
      <c r="J2417" t="str">
        <f>INDEX(Hosts!$A:$M, MATCH(Places!$B2417,Hosts!$A:$A,0), MATCH(Places!J$1,Hosts!$A$1:$M$1,0))</f>
        <v>No</v>
      </c>
      <c r="K2417">
        <v>9</v>
      </c>
      <c r="L2417" t="str">
        <f>VLOOKUP($K2417,Neighborhoods!$A:$C,2,0)</f>
        <v>Brooklyn</v>
      </c>
      <c r="M2417" t="str">
        <f>VLOOKUP($K2417,Neighborhoods!$A:$C,3,0)</f>
        <v>Crown Heights</v>
      </c>
      <c r="N2417" t="str">
        <f>INDEX(Neighborhoods!$A:$C, MATCH(Places!$K2417,Neighborhoods!$A:$A,0), MATCH(Places!N$1,Neighborhoods!$A$1:$C$1,0))</f>
        <v>Brooklyn</v>
      </c>
      <c r="O2417" t="str">
        <f>INDEX(Neighborhoods!$A:$C, MATCH(Places!$K2417,Neighborhoods!$A:$A,0), MATCH(Places!O$1,Neighborhoods!$A$1:$C$1,0))</f>
        <v>Crown Heights</v>
      </c>
      <c r="P2417" t="s">
        <v>1</v>
      </c>
      <c r="Q2417" t="str">
        <f t="shared" si="148"/>
        <v>Yes</v>
      </c>
      <c r="R2417">
        <v>3</v>
      </c>
      <c r="S2417" t="str">
        <f t="shared" si="149"/>
        <v>Medium</v>
      </c>
      <c r="T2417" s="50">
        <v>22</v>
      </c>
      <c r="U2417" s="70">
        <f t="shared" si="150"/>
        <v>0.03</v>
      </c>
      <c r="V2417" s="52">
        <v>4.55</v>
      </c>
      <c r="W2417" s="52" t="str" cm="1">
        <f t="array" ref="W2417">_xlfn.SWITCH(ROUND(V2417,0),5,"Excellent",4,"Good",3,"Ok","Bad")</f>
        <v>Excellent</v>
      </c>
      <c r="X2417">
        <v>51</v>
      </c>
      <c r="Y2417" t="str">
        <f t="shared" si="151"/>
        <v>No</v>
      </c>
      <c r="Z2417" s="68">
        <v>42737</v>
      </c>
      <c r="AA2417" s="68">
        <v>43844</v>
      </c>
      <c r="AB2417">
        <v>1</v>
      </c>
      <c r="AC2417" t="s">
        <v>15616</v>
      </c>
    </row>
    <row r="2418" spans="1:29" x14ac:dyDescent="0.3">
      <c r="A2418" t="s">
        <v>1776</v>
      </c>
      <c r="B2418">
        <v>1833</v>
      </c>
      <c r="C2418" t="str">
        <f>VLOOKUP($B2418,Hosts!$A:$M,10,0)</f>
        <v>Within a day</v>
      </c>
      <c r="D2418" s="70">
        <f>VLOOKUP($B2418,Hosts!$A:$M,11,0)</f>
        <v>1</v>
      </c>
      <c r="E2418" s="70">
        <f>VLOOKUP($B2418,Hosts!$A:$M,12,0)</f>
        <v>0.81</v>
      </c>
      <c r="F2418" t="str">
        <f>VLOOKUP($B2418,Hosts!$A:$M,13,0)</f>
        <v>Yes</v>
      </c>
      <c r="G2418" t="str">
        <f>INDEX(Hosts!$A:$M, MATCH(Places!$B2418,Hosts!$A:$A,0), MATCH(Places!G$1,Hosts!$A$1:$M$1,0))</f>
        <v>Within a day</v>
      </c>
      <c r="H2418" s="70">
        <f>INDEX(Hosts!$A:$M, MATCH(Places!$B2418,Hosts!$A:$A,0), MATCH(Places!H$1,Hosts!$A$1:$M$1,0))</f>
        <v>1</v>
      </c>
      <c r="I2418" s="70">
        <f>INDEX(Hosts!$A:$M, MATCH(Places!$B2418,Hosts!$A:$A,0), MATCH(Places!I$1,Hosts!$A$1:$M$1,0))</f>
        <v>0.81</v>
      </c>
      <c r="J2418" t="str">
        <f>INDEX(Hosts!$A:$M, MATCH(Places!$B2418,Hosts!$A:$A,0), MATCH(Places!J$1,Hosts!$A$1:$M$1,0))</f>
        <v>Yes</v>
      </c>
      <c r="K2418">
        <v>7</v>
      </c>
      <c r="L2418" t="str">
        <f>VLOOKUP($K2418,Neighborhoods!$A:$C,2,0)</f>
        <v>Brooklyn</v>
      </c>
      <c r="M2418" t="str">
        <f>VLOOKUP($K2418,Neighborhoods!$A:$C,3,0)</f>
        <v>Bedford-Stuyvesant</v>
      </c>
      <c r="N2418" t="str">
        <f>INDEX(Neighborhoods!$A:$C, MATCH(Places!$K2418,Neighborhoods!$A:$A,0), MATCH(Places!N$1,Neighborhoods!$A$1:$C$1,0))</f>
        <v>Brooklyn</v>
      </c>
      <c r="O2418" t="str">
        <f>INDEX(Neighborhoods!$A:$C, MATCH(Places!$K2418,Neighborhoods!$A:$A,0), MATCH(Places!O$1,Neighborhoods!$A$1:$C$1,0))</f>
        <v>Bedford-Stuyvesant</v>
      </c>
      <c r="P2418" t="s">
        <v>11822</v>
      </c>
      <c r="Q2418" t="str">
        <f t="shared" si="148"/>
        <v>No</v>
      </c>
      <c r="R2418">
        <v>2</v>
      </c>
      <c r="S2418" t="str">
        <f t="shared" si="149"/>
        <v>Small</v>
      </c>
      <c r="T2418" s="50">
        <v>103</v>
      </c>
      <c r="U2418" s="70">
        <f t="shared" si="150"/>
        <v>0.03</v>
      </c>
      <c r="V2418" s="52">
        <v>4.91</v>
      </c>
      <c r="W2418" s="52" t="str" cm="1">
        <f t="array" ref="W2418">_xlfn.SWITCH(ROUND(V2418,0),5,"Excellent",4,"Good",3,"Ok","Bad")</f>
        <v>Excellent</v>
      </c>
      <c r="X2418">
        <v>67</v>
      </c>
      <c r="Y2418" t="str">
        <f t="shared" si="151"/>
        <v>No</v>
      </c>
      <c r="Z2418" s="68">
        <v>42743</v>
      </c>
      <c r="AA2418" s="68">
        <v>43807</v>
      </c>
      <c r="AB2418">
        <v>153</v>
      </c>
      <c r="AC2418" t="s">
        <v>15615</v>
      </c>
    </row>
    <row r="2419" spans="1:29" x14ac:dyDescent="0.3">
      <c r="A2419" t="s">
        <v>1777</v>
      </c>
      <c r="B2419">
        <v>2252</v>
      </c>
      <c r="C2419" t="str">
        <f>VLOOKUP($B2419,Hosts!$A:$M,10,0)</f>
        <v>Within an hour</v>
      </c>
      <c r="D2419" s="70">
        <f>VLOOKUP($B2419,Hosts!$A:$M,11,0)</f>
        <v>1</v>
      </c>
      <c r="E2419" s="70">
        <f>VLOOKUP($B2419,Hosts!$A:$M,12,0)</f>
        <v>0.99</v>
      </c>
      <c r="F2419" t="str">
        <f>VLOOKUP($B2419,Hosts!$A:$M,13,0)</f>
        <v>Yes</v>
      </c>
      <c r="G2419" t="str">
        <f>INDEX(Hosts!$A:$M, MATCH(Places!$B2419,Hosts!$A:$A,0), MATCH(Places!G$1,Hosts!$A$1:$M$1,0))</f>
        <v>Within an hour</v>
      </c>
      <c r="H2419" s="70">
        <f>INDEX(Hosts!$A:$M, MATCH(Places!$B2419,Hosts!$A:$A,0), MATCH(Places!H$1,Hosts!$A$1:$M$1,0))</f>
        <v>1</v>
      </c>
      <c r="I2419" s="70">
        <f>INDEX(Hosts!$A:$M, MATCH(Places!$B2419,Hosts!$A:$A,0), MATCH(Places!I$1,Hosts!$A$1:$M$1,0))</f>
        <v>0.99</v>
      </c>
      <c r="J2419" t="str">
        <f>INDEX(Hosts!$A:$M, MATCH(Places!$B2419,Hosts!$A:$A,0), MATCH(Places!J$1,Hosts!$A$1:$M$1,0))</f>
        <v>Yes</v>
      </c>
      <c r="K2419">
        <v>19</v>
      </c>
      <c r="L2419" t="str">
        <f>VLOOKUP($K2419,Neighborhoods!$A:$C,2,0)</f>
        <v>Manhattan</v>
      </c>
      <c r="M2419" t="str">
        <f>VLOOKUP($K2419,Neighborhoods!$A:$C,3,0)</f>
        <v>Upper East Side</v>
      </c>
      <c r="N2419" t="str">
        <f>INDEX(Neighborhoods!$A:$C, MATCH(Places!$K2419,Neighborhoods!$A:$A,0), MATCH(Places!N$1,Neighborhoods!$A$1:$C$1,0))</f>
        <v>Manhattan</v>
      </c>
      <c r="O2419" t="str">
        <f>INDEX(Neighborhoods!$A:$C, MATCH(Places!$K2419,Neighborhoods!$A:$A,0), MATCH(Places!O$1,Neighborhoods!$A$1:$C$1,0))</f>
        <v>Upper East Side</v>
      </c>
      <c r="P2419" t="s">
        <v>11822</v>
      </c>
      <c r="Q2419" t="str">
        <f t="shared" si="148"/>
        <v>No</v>
      </c>
      <c r="R2419">
        <v>3</v>
      </c>
      <c r="S2419" t="str">
        <f t="shared" si="149"/>
        <v>Medium</v>
      </c>
      <c r="T2419" s="50">
        <v>250</v>
      </c>
      <c r="U2419" s="70">
        <f t="shared" si="150"/>
        <v>0.04</v>
      </c>
      <c r="V2419" s="52">
        <v>4.9800000000000004</v>
      </c>
      <c r="W2419" s="52" t="str" cm="1">
        <f t="array" ref="W2419">_xlfn.SWITCH(ROUND(V2419,0),5,"Excellent",4,"Good",3,"Ok","Bad")</f>
        <v>Excellent</v>
      </c>
      <c r="X2419">
        <v>50</v>
      </c>
      <c r="Y2419" t="str">
        <f t="shared" si="151"/>
        <v>No</v>
      </c>
      <c r="Z2419" s="68">
        <v>42742</v>
      </c>
      <c r="AA2419" s="68">
        <v>44005</v>
      </c>
      <c r="AB2419">
        <v>0</v>
      </c>
      <c r="AC2419" t="s">
        <v>15615</v>
      </c>
    </row>
    <row r="2420" spans="1:29" x14ac:dyDescent="0.3">
      <c r="A2420" t="s">
        <v>1778</v>
      </c>
      <c r="B2420">
        <v>3101</v>
      </c>
      <c r="C2420" t="str">
        <f>VLOOKUP($B2420,Hosts!$A:$M,10,0)</f>
        <v>Within a few hours</v>
      </c>
      <c r="D2420" s="70">
        <f>VLOOKUP($B2420,Hosts!$A:$M,11,0)</f>
        <v>1</v>
      </c>
      <c r="E2420" s="70">
        <f>VLOOKUP($B2420,Hosts!$A:$M,12,0)</f>
        <v>0.38</v>
      </c>
      <c r="F2420" t="str">
        <f>VLOOKUP($B2420,Hosts!$A:$M,13,0)</f>
        <v>No</v>
      </c>
      <c r="G2420" t="str">
        <f>INDEX(Hosts!$A:$M, MATCH(Places!$B2420,Hosts!$A:$A,0), MATCH(Places!G$1,Hosts!$A$1:$M$1,0))</f>
        <v>Within a few hours</v>
      </c>
      <c r="H2420" s="70">
        <f>INDEX(Hosts!$A:$M, MATCH(Places!$B2420,Hosts!$A:$A,0), MATCH(Places!H$1,Hosts!$A$1:$M$1,0))</f>
        <v>1</v>
      </c>
      <c r="I2420" s="70">
        <f>INDEX(Hosts!$A:$M, MATCH(Places!$B2420,Hosts!$A:$A,0), MATCH(Places!I$1,Hosts!$A$1:$M$1,0))</f>
        <v>0.38</v>
      </c>
      <c r="J2420" t="str">
        <f>INDEX(Hosts!$A:$M, MATCH(Places!$B2420,Hosts!$A:$A,0), MATCH(Places!J$1,Hosts!$A$1:$M$1,0))</f>
        <v>No</v>
      </c>
      <c r="K2420">
        <v>16</v>
      </c>
      <c r="L2420" t="str">
        <f>VLOOKUP($K2420,Neighborhoods!$A:$C,2,0)</f>
        <v>Manhattan</v>
      </c>
      <c r="M2420" t="str">
        <f>VLOOKUP($K2420,Neighborhoods!$A:$C,3,0)</f>
        <v>Harlem</v>
      </c>
      <c r="N2420" t="str">
        <f>INDEX(Neighborhoods!$A:$C, MATCH(Places!$K2420,Neighborhoods!$A:$A,0), MATCH(Places!N$1,Neighborhoods!$A$1:$C$1,0))</f>
        <v>Manhattan</v>
      </c>
      <c r="O2420" t="str">
        <f>INDEX(Neighborhoods!$A:$C, MATCH(Places!$K2420,Neighborhoods!$A:$A,0), MATCH(Places!O$1,Neighborhoods!$A$1:$C$1,0))</f>
        <v>Harlem</v>
      </c>
      <c r="P2420" t="s">
        <v>1</v>
      </c>
      <c r="Q2420" t="str">
        <f t="shared" si="148"/>
        <v>Yes</v>
      </c>
      <c r="R2420">
        <v>4</v>
      </c>
      <c r="S2420" t="str">
        <f t="shared" si="149"/>
        <v>Medium</v>
      </c>
      <c r="T2420" s="50">
        <v>152</v>
      </c>
      <c r="U2420" s="70">
        <f t="shared" si="150"/>
        <v>0.03</v>
      </c>
      <c r="V2420" s="52">
        <v>5</v>
      </c>
      <c r="W2420" s="52" t="str" cm="1">
        <f t="array" ref="W2420">_xlfn.SWITCH(ROUND(V2420,0),5,"Excellent",4,"Good",3,"Ok","Bad")</f>
        <v>Excellent</v>
      </c>
      <c r="X2420">
        <v>31</v>
      </c>
      <c r="Y2420" t="str">
        <f t="shared" si="151"/>
        <v>No</v>
      </c>
      <c r="Z2420" s="68">
        <v>42895</v>
      </c>
      <c r="AA2420" s="68">
        <v>43658</v>
      </c>
      <c r="AB2420">
        <v>87</v>
      </c>
      <c r="AC2420" t="s">
        <v>15615</v>
      </c>
    </row>
    <row r="2421" spans="1:29" x14ac:dyDescent="0.3">
      <c r="A2421" t="s">
        <v>1779</v>
      </c>
      <c r="B2421">
        <v>2694</v>
      </c>
      <c r="C2421" t="str">
        <f>VLOOKUP($B2421,Hosts!$A:$M,10,0)</f>
        <v>Within an hour</v>
      </c>
      <c r="D2421" s="70">
        <f>VLOOKUP($B2421,Hosts!$A:$M,11,0)</f>
        <v>1</v>
      </c>
      <c r="E2421" s="70">
        <f>VLOOKUP($B2421,Hosts!$A:$M,12,0)</f>
        <v>1</v>
      </c>
      <c r="F2421" t="str">
        <f>VLOOKUP($B2421,Hosts!$A:$M,13,0)</f>
        <v>Yes</v>
      </c>
      <c r="G2421" t="str">
        <f>INDEX(Hosts!$A:$M, MATCH(Places!$B2421,Hosts!$A:$A,0), MATCH(Places!G$1,Hosts!$A$1:$M$1,0))</f>
        <v>Within an hour</v>
      </c>
      <c r="H2421" s="70">
        <f>INDEX(Hosts!$A:$M, MATCH(Places!$B2421,Hosts!$A:$A,0), MATCH(Places!H$1,Hosts!$A$1:$M$1,0))</f>
        <v>1</v>
      </c>
      <c r="I2421" s="70">
        <f>INDEX(Hosts!$A:$M, MATCH(Places!$B2421,Hosts!$A:$A,0), MATCH(Places!I$1,Hosts!$A$1:$M$1,0))</f>
        <v>1</v>
      </c>
      <c r="J2421" t="str">
        <f>INDEX(Hosts!$A:$M, MATCH(Places!$B2421,Hosts!$A:$A,0), MATCH(Places!J$1,Hosts!$A$1:$M$1,0))</f>
        <v>Yes</v>
      </c>
      <c r="K2421">
        <v>16</v>
      </c>
      <c r="L2421" t="str">
        <f>VLOOKUP($K2421,Neighborhoods!$A:$C,2,0)</f>
        <v>Manhattan</v>
      </c>
      <c r="M2421" t="str">
        <f>VLOOKUP($K2421,Neighborhoods!$A:$C,3,0)</f>
        <v>Harlem</v>
      </c>
      <c r="N2421" t="str">
        <f>INDEX(Neighborhoods!$A:$C, MATCH(Places!$K2421,Neighborhoods!$A:$A,0), MATCH(Places!N$1,Neighborhoods!$A$1:$C$1,0))</f>
        <v>Manhattan</v>
      </c>
      <c r="O2421" t="str">
        <f>INDEX(Neighborhoods!$A:$C, MATCH(Places!$K2421,Neighborhoods!$A:$A,0), MATCH(Places!O$1,Neighborhoods!$A$1:$C$1,0))</f>
        <v>Harlem</v>
      </c>
      <c r="P2421" t="s">
        <v>1</v>
      </c>
      <c r="Q2421" t="str">
        <f t="shared" si="148"/>
        <v>Yes</v>
      </c>
      <c r="R2421">
        <v>2</v>
      </c>
      <c r="S2421" t="str">
        <f t="shared" si="149"/>
        <v>Small</v>
      </c>
      <c r="T2421" s="50">
        <v>50</v>
      </c>
      <c r="U2421" s="70">
        <f t="shared" si="150"/>
        <v>0.03</v>
      </c>
      <c r="V2421" s="52">
        <v>4.93</v>
      </c>
      <c r="W2421" s="52" t="str" cm="1">
        <f t="array" ref="W2421">_xlfn.SWITCH(ROUND(V2421,0),5,"Excellent",4,"Good",3,"Ok","Bad")</f>
        <v>Excellent</v>
      </c>
      <c r="X2421">
        <v>14</v>
      </c>
      <c r="Y2421" t="str">
        <f t="shared" si="151"/>
        <v>No</v>
      </c>
      <c r="Z2421" s="68">
        <v>43073</v>
      </c>
      <c r="AA2421" s="68">
        <v>43688</v>
      </c>
      <c r="AB2421">
        <v>142</v>
      </c>
      <c r="AC2421" t="s">
        <v>15615</v>
      </c>
    </row>
    <row r="2422" spans="1:29" x14ac:dyDescent="0.3">
      <c r="A2422" t="s">
        <v>1780</v>
      </c>
      <c r="B2422">
        <v>1184</v>
      </c>
      <c r="C2422" t="str">
        <f>VLOOKUP($B2422,Hosts!$A:$M,10,0)</f>
        <v>Within an hour</v>
      </c>
      <c r="D2422" s="70">
        <f>VLOOKUP($B2422,Hosts!$A:$M,11,0)</f>
        <v>1</v>
      </c>
      <c r="E2422" s="70">
        <f>VLOOKUP($B2422,Hosts!$A:$M,12,0)</f>
        <v>0.2</v>
      </c>
      <c r="F2422" t="str">
        <f>VLOOKUP($B2422,Hosts!$A:$M,13,0)</f>
        <v>No</v>
      </c>
      <c r="G2422" t="str">
        <f>INDEX(Hosts!$A:$M, MATCH(Places!$B2422,Hosts!$A:$A,0), MATCH(Places!G$1,Hosts!$A$1:$M$1,0))</f>
        <v>Within an hour</v>
      </c>
      <c r="H2422" s="70">
        <f>INDEX(Hosts!$A:$M, MATCH(Places!$B2422,Hosts!$A:$A,0), MATCH(Places!H$1,Hosts!$A$1:$M$1,0))</f>
        <v>1</v>
      </c>
      <c r="I2422" s="70">
        <f>INDEX(Hosts!$A:$M, MATCH(Places!$B2422,Hosts!$A:$A,0), MATCH(Places!I$1,Hosts!$A$1:$M$1,0))</f>
        <v>0.2</v>
      </c>
      <c r="J2422" t="str">
        <f>INDEX(Hosts!$A:$M, MATCH(Places!$B2422,Hosts!$A:$A,0), MATCH(Places!J$1,Hosts!$A$1:$M$1,0))</f>
        <v>No</v>
      </c>
      <c r="K2422">
        <v>12</v>
      </c>
      <c r="L2422" t="str">
        <f>VLOOKUP($K2422,Neighborhoods!$A:$C,2,0)</f>
        <v>Brooklyn</v>
      </c>
      <c r="M2422" t="str">
        <f>VLOOKUP($K2422,Neighborhoods!$A:$C,3,0)</f>
        <v>Williamsburg</v>
      </c>
      <c r="N2422" t="str">
        <f>INDEX(Neighborhoods!$A:$C, MATCH(Places!$K2422,Neighborhoods!$A:$A,0), MATCH(Places!N$1,Neighborhoods!$A$1:$C$1,0))</f>
        <v>Brooklyn</v>
      </c>
      <c r="O2422" t="str">
        <f>INDEX(Neighborhoods!$A:$C, MATCH(Places!$K2422,Neighborhoods!$A:$A,0), MATCH(Places!O$1,Neighborhoods!$A$1:$C$1,0))</f>
        <v>Williamsburg</v>
      </c>
      <c r="P2422" t="s">
        <v>1</v>
      </c>
      <c r="Q2422" t="str">
        <f t="shared" si="148"/>
        <v>Yes</v>
      </c>
      <c r="R2422">
        <v>1</v>
      </c>
      <c r="S2422" t="str">
        <f t="shared" si="149"/>
        <v>Small</v>
      </c>
      <c r="T2422" s="50">
        <v>87</v>
      </c>
      <c r="U2422" s="70">
        <f t="shared" si="150"/>
        <v>0.03</v>
      </c>
      <c r="V2422" s="52">
        <v>4.88</v>
      </c>
      <c r="W2422" s="52" t="str" cm="1">
        <f t="array" ref="W2422">_xlfn.SWITCH(ROUND(V2422,0),5,"Excellent",4,"Good",3,"Ok","Bad")</f>
        <v>Excellent</v>
      </c>
      <c r="X2422">
        <v>8</v>
      </c>
      <c r="Y2422" t="str">
        <f t="shared" si="151"/>
        <v>No</v>
      </c>
      <c r="Z2422" s="68">
        <v>42737</v>
      </c>
      <c r="AA2422" s="68">
        <v>43908</v>
      </c>
      <c r="AB2422">
        <v>89</v>
      </c>
      <c r="AC2422" t="s">
        <v>15615</v>
      </c>
    </row>
    <row r="2423" spans="1:29" x14ac:dyDescent="0.3">
      <c r="A2423" t="s">
        <v>15115</v>
      </c>
      <c r="B2423">
        <v>743</v>
      </c>
      <c r="C2423" t="str">
        <f>VLOOKUP($B2423,Hosts!$A:$M,10,0)</f>
        <v>Within an hour</v>
      </c>
      <c r="D2423" s="70">
        <f>VLOOKUP($B2423,Hosts!$A:$M,11,0)</f>
        <v>1</v>
      </c>
      <c r="E2423" s="70">
        <f>VLOOKUP($B2423,Hosts!$A:$M,12,0)</f>
        <v>1</v>
      </c>
      <c r="F2423" t="str">
        <f>VLOOKUP($B2423,Hosts!$A:$M,13,0)</f>
        <v>No</v>
      </c>
      <c r="G2423" t="str">
        <f>INDEX(Hosts!$A:$M, MATCH(Places!$B2423,Hosts!$A:$A,0), MATCH(Places!G$1,Hosts!$A$1:$M$1,0))</f>
        <v>Within an hour</v>
      </c>
      <c r="H2423" s="70">
        <f>INDEX(Hosts!$A:$M, MATCH(Places!$B2423,Hosts!$A:$A,0), MATCH(Places!H$1,Hosts!$A$1:$M$1,0))</f>
        <v>1</v>
      </c>
      <c r="I2423" s="70">
        <f>INDEX(Hosts!$A:$M, MATCH(Places!$B2423,Hosts!$A:$A,0), MATCH(Places!I$1,Hosts!$A$1:$M$1,0))</f>
        <v>1</v>
      </c>
      <c r="J2423" t="str">
        <f>INDEX(Hosts!$A:$M, MATCH(Places!$B2423,Hosts!$A:$A,0), MATCH(Places!J$1,Hosts!$A$1:$M$1,0))</f>
        <v>No</v>
      </c>
      <c r="K2423">
        <v>18</v>
      </c>
      <c r="L2423" t="str">
        <f>VLOOKUP($K2423,Neighborhoods!$A:$C,2,0)</f>
        <v>Manhattan</v>
      </c>
      <c r="M2423" t="str">
        <f>VLOOKUP($K2423,Neighborhoods!$A:$C,3,0)</f>
        <v>Midtown</v>
      </c>
      <c r="N2423" t="str">
        <f>INDEX(Neighborhoods!$A:$C, MATCH(Places!$K2423,Neighborhoods!$A:$A,0), MATCH(Places!N$1,Neighborhoods!$A$1:$C$1,0))</f>
        <v>Manhattan</v>
      </c>
      <c r="O2423" t="str">
        <f>INDEX(Neighborhoods!$A:$C, MATCH(Places!$K2423,Neighborhoods!$A:$A,0), MATCH(Places!O$1,Neighborhoods!$A$1:$C$1,0))</f>
        <v>Midtown</v>
      </c>
      <c r="P2423" t="s">
        <v>11822</v>
      </c>
      <c r="Q2423" t="str">
        <f t="shared" si="148"/>
        <v>No</v>
      </c>
      <c r="R2423">
        <v>2</v>
      </c>
      <c r="S2423" t="str">
        <f t="shared" si="149"/>
        <v>Small</v>
      </c>
      <c r="T2423" s="50">
        <v>103</v>
      </c>
      <c r="U2423" s="70">
        <f t="shared" si="150"/>
        <v>0.03</v>
      </c>
      <c r="V2423" s="52">
        <v>5</v>
      </c>
      <c r="W2423" s="52" t="str" cm="1">
        <f t="array" ref="W2423">_xlfn.SWITCH(ROUND(V2423,0),5,"Excellent",4,"Good",3,"Ok","Bad")</f>
        <v>Excellent</v>
      </c>
      <c r="X2423">
        <v>4</v>
      </c>
      <c r="Y2423" t="str">
        <f t="shared" si="151"/>
        <v>No</v>
      </c>
      <c r="Z2423" s="68">
        <v>43151</v>
      </c>
      <c r="AA2423" s="68">
        <v>43773</v>
      </c>
      <c r="AB2423">
        <v>89</v>
      </c>
      <c r="AC2423" t="s">
        <v>15616</v>
      </c>
    </row>
    <row r="2424" spans="1:29" x14ac:dyDescent="0.3">
      <c r="A2424" t="s">
        <v>1781</v>
      </c>
      <c r="B2424">
        <v>3103</v>
      </c>
      <c r="C2424" t="str">
        <f>VLOOKUP($B2424,Hosts!$A:$M,10,0)</f>
        <v>Within an hour</v>
      </c>
      <c r="D2424" s="70">
        <f>VLOOKUP($B2424,Hosts!$A:$M,11,0)</f>
        <v>0.7</v>
      </c>
      <c r="E2424" s="70">
        <f>VLOOKUP($B2424,Hosts!$A:$M,12,0)</f>
        <v>0.88</v>
      </c>
      <c r="F2424" t="str">
        <f>VLOOKUP($B2424,Hosts!$A:$M,13,0)</f>
        <v>Yes</v>
      </c>
      <c r="G2424" t="str">
        <f>INDEX(Hosts!$A:$M, MATCH(Places!$B2424,Hosts!$A:$A,0), MATCH(Places!G$1,Hosts!$A$1:$M$1,0))</f>
        <v>Within an hour</v>
      </c>
      <c r="H2424" s="70">
        <f>INDEX(Hosts!$A:$M, MATCH(Places!$B2424,Hosts!$A:$A,0), MATCH(Places!H$1,Hosts!$A$1:$M$1,0))</f>
        <v>0.7</v>
      </c>
      <c r="I2424" s="70">
        <f>INDEX(Hosts!$A:$M, MATCH(Places!$B2424,Hosts!$A:$A,0), MATCH(Places!I$1,Hosts!$A$1:$M$1,0))</f>
        <v>0.88</v>
      </c>
      <c r="J2424" t="str">
        <f>INDEX(Hosts!$A:$M, MATCH(Places!$B2424,Hosts!$A:$A,0), MATCH(Places!J$1,Hosts!$A$1:$M$1,0))</f>
        <v>Yes</v>
      </c>
      <c r="K2424">
        <v>7</v>
      </c>
      <c r="L2424" t="str">
        <f>VLOOKUP($K2424,Neighborhoods!$A:$C,2,0)</f>
        <v>Brooklyn</v>
      </c>
      <c r="M2424" t="str">
        <f>VLOOKUP($K2424,Neighborhoods!$A:$C,3,0)</f>
        <v>Bedford-Stuyvesant</v>
      </c>
      <c r="N2424" t="str">
        <f>INDEX(Neighborhoods!$A:$C, MATCH(Places!$K2424,Neighborhoods!$A:$A,0), MATCH(Places!N$1,Neighborhoods!$A$1:$C$1,0))</f>
        <v>Brooklyn</v>
      </c>
      <c r="O2424" t="str">
        <f>INDEX(Neighborhoods!$A:$C, MATCH(Places!$K2424,Neighborhoods!$A:$A,0), MATCH(Places!O$1,Neighborhoods!$A$1:$C$1,0))</f>
        <v>Bedford-Stuyvesant</v>
      </c>
      <c r="P2424" t="s">
        <v>11822</v>
      </c>
      <c r="Q2424" t="str">
        <f t="shared" si="148"/>
        <v>No</v>
      </c>
      <c r="R2424">
        <v>5</v>
      </c>
      <c r="S2424" t="str">
        <f t="shared" si="149"/>
        <v>Medium</v>
      </c>
      <c r="T2424" s="50">
        <v>99</v>
      </c>
      <c r="U2424" s="70">
        <f t="shared" si="150"/>
        <v>0.03</v>
      </c>
      <c r="V2424" s="52">
        <v>4.91</v>
      </c>
      <c r="W2424" s="52" t="str" cm="1">
        <f t="array" ref="W2424">_xlfn.SWITCH(ROUND(V2424,0),5,"Excellent",4,"Good",3,"Ok","Bad")</f>
        <v>Excellent</v>
      </c>
      <c r="X2424">
        <v>207</v>
      </c>
      <c r="Y2424" t="str">
        <f t="shared" si="151"/>
        <v>Yes</v>
      </c>
      <c r="Z2424" s="68">
        <v>42731</v>
      </c>
      <c r="AA2424" s="68">
        <v>43904</v>
      </c>
      <c r="AB2424">
        <v>45</v>
      </c>
      <c r="AC2424" t="s">
        <v>15615</v>
      </c>
    </row>
    <row r="2425" spans="1:29" x14ac:dyDescent="0.3">
      <c r="A2425" t="s">
        <v>1782</v>
      </c>
      <c r="B2425">
        <v>3100</v>
      </c>
      <c r="C2425" t="str">
        <f>VLOOKUP($B2425,Hosts!$A:$M,10,0)</f>
        <v>Within an hour</v>
      </c>
      <c r="D2425" s="70">
        <f>VLOOKUP($B2425,Hosts!$A:$M,11,0)</f>
        <v>1</v>
      </c>
      <c r="E2425" s="70">
        <f>VLOOKUP($B2425,Hosts!$A:$M,12,0)</f>
        <v>0.97</v>
      </c>
      <c r="F2425" t="str">
        <f>VLOOKUP($B2425,Hosts!$A:$M,13,0)</f>
        <v>No</v>
      </c>
      <c r="G2425" t="str">
        <f>INDEX(Hosts!$A:$M, MATCH(Places!$B2425,Hosts!$A:$A,0), MATCH(Places!G$1,Hosts!$A$1:$M$1,0))</f>
        <v>Within an hour</v>
      </c>
      <c r="H2425" s="70">
        <f>INDEX(Hosts!$A:$M, MATCH(Places!$B2425,Hosts!$A:$A,0), MATCH(Places!H$1,Hosts!$A$1:$M$1,0))</f>
        <v>1</v>
      </c>
      <c r="I2425" s="70">
        <f>INDEX(Hosts!$A:$M, MATCH(Places!$B2425,Hosts!$A:$A,0), MATCH(Places!I$1,Hosts!$A$1:$M$1,0))</f>
        <v>0.97</v>
      </c>
      <c r="J2425" t="str">
        <f>INDEX(Hosts!$A:$M, MATCH(Places!$B2425,Hosts!$A:$A,0), MATCH(Places!J$1,Hosts!$A$1:$M$1,0))</f>
        <v>No</v>
      </c>
      <c r="K2425">
        <v>9</v>
      </c>
      <c r="L2425" t="str">
        <f>VLOOKUP($K2425,Neighborhoods!$A:$C,2,0)</f>
        <v>Brooklyn</v>
      </c>
      <c r="M2425" t="str">
        <f>VLOOKUP($K2425,Neighborhoods!$A:$C,3,0)</f>
        <v>Crown Heights</v>
      </c>
      <c r="N2425" t="str">
        <f>INDEX(Neighborhoods!$A:$C, MATCH(Places!$K2425,Neighborhoods!$A:$A,0), MATCH(Places!N$1,Neighborhoods!$A$1:$C$1,0))</f>
        <v>Brooklyn</v>
      </c>
      <c r="O2425" t="str">
        <f>INDEX(Neighborhoods!$A:$C, MATCH(Places!$K2425,Neighborhoods!$A:$A,0), MATCH(Places!O$1,Neighborhoods!$A$1:$C$1,0))</f>
        <v>Crown Heights</v>
      </c>
      <c r="P2425" t="s">
        <v>1</v>
      </c>
      <c r="Q2425" t="str">
        <f t="shared" si="148"/>
        <v>Yes</v>
      </c>
      <c r="R2425">
        <v>4</v>
      </c>
      <c r="S2425" t="str">
        <f t="shared" si="149"/>
        <v>Medium</v>
      </c>
      <c r="T2425" s="50">
        <v>45</v>
      </c>
      <c r="U2425" s="70">
        <f t="shared" si="150"/>
        <v>0.03</v>
      </c>
      <c r="V2425" s="52">
        <v>4.8899999999999997</v>
      </c>
      <c r="W2425" s="52" t="str" cm="1">
        <f t="array" ref="W2425">_xlfn.SWITCH(ROUND(V2425,0),5,"Excellent",4,"Good",3,"Ok","Bad")</f>
        <v>Excellent</v>
      </c>
      <c r="X2425">
        <v>61</v>
      </c>
      <c r="Y2425" t="str">
        <f t="shared" si="151"/>
        <v>No</v>
      </c>
      <c r="Z2425" s="68">
        <v>42943</v>
      </c>
      <c r="AA2425" s="68">
        <v>44044</v>
      </c>
      <c r="AB2425">
        <v>329</v>
      </c>
      <c r="AC2425" t="s">
        <v>15615</v>
      </c>
    </row>
    <row r="2426" spans="1:29" x14ac:dyDescent="0.3">
      <c r="A2426" t="s">
        <v>1783</v>
      </c>
      <c r="B2426">
        <v>3102</v>
      </c>
      <c r="C2426" t="str">
        <f>VLOOKUP($B2426,Hosts!$A:$M,10,0)</f>
        <v>Within a few hours</v>
      </c>
      <c r="D2426" s="70">
        <f>VLOOKUP($B2426,Hosts!$A:$M,11,0)</f>
        <v>1</v>
      </c>
      <c r="E2426" s="70">
        <f>VLOOKUP($B2426,Hosts!$A:$M,12,0)</f>
        <v>0.98</v>
      </c>
      <c r="F2426" t="str">
        <f>VLOOKUP($B2426,Hosts!$A:$M,13,0)</f>
        <v>No</v>
      </c>
      <c r="G2426" t="str">
        <f>INDEX(Hosts!$A:$M, MATCH(Places!$B2426,Hosts!$A:$A,0), MATCH(Places!G$1,Hosts!$A$1:$M$1,0))</f>
        <v>Within a few hours</v>
      </c>
      <c r="H2426" s="70">
        <f>INDEX(Hosts!$A:$M, MATCH(Places!$B2426,Hosts!$A:$A,0), MATCH(Places!H$1,Hosts!$A$1:$M$1,0))</f>
        <v>1</v>
      </c>
      <c r="I2426" s="70">
        <f>INDEX(Hosts!$A:$M, MATCH(Places!$B2426,Hosts!$A:$A,0), MATCH(Places!I$1,Hosts!$A$1:$M$1,0))</f>
        <v>0.98</v>
      </c>
      <c r="J2426" t="str">
        <f>INDEX(Hosts!$A:$M, MATCH(Places!$B2426,Hosts!$A:$A,0), MATCH(Places!J$1,Hosts!$A$1:$M$1,0))</f>
        <v>No</v>
      </c>
      <c r="K2426">
        <v>16</v>
      </c>
      <c r="L2426" t="str">
        <f>VLOOKUP($K2426,Neighborhoods!$A:$C,2,0)</f>
        <v>Manhattan</v>
      </c>
      <c r="M2426" t="str">
        <f>VLOOKUP($K2426,Neighborhoods!$A:$C,3,0)</f>
        <v>Harlem</v>
      </c>
      <c r="N2426" t="str">
        <f>INDEX(Neighborhoods!$A:$C, MATCH(Places!$K2426,Neighborhoods!$A:$A,0), MATCH(Places!N$1,Neighborhoods!$A$1:$C$1,0))</f>
        <v>Manhattan</v>
      </c>
      <c r="O2426" t="str">
        <f>INDEX(Neighborhoods!$A:$C, MATCH(Places!$K2426,Neighborhoods!$A:$A,0), MATCH(Places!O$1,Neighborhoods!$A$1:$C$1,0))</f>
        <v>Harlem</v>
      </c>
      <c r="P2426" t="s">
        <v>1</v>
      </c>
      <c r="Q2426" t="str">
        <f t="shared" si="148"/>
        <v>Yes</v>
      </c>
      <c r="R2426">
        <v>2</v>
      </c>
      <c r="S2426" t="str">
        <f t="shared" si="149"/>
        <v>Small</v>
      </c>
      <c r="T2426" s="50">
        <v>40</v>
      </c>
      <c r="U2426" s="70">
        <f t="shared" si="150"/>
        <v>0.03</v>
      </c>
      <c r="V2426" s="52">
        <v>4.96</v>
      </c>
      <c r="W2426" s="52" t="str" cm="1">
        <f t="array" ref="W2426">_xlfn.SWITCH(ROUND(V2426,0),5,"Excellent",4,"Good",3,"Ok","Bad")</f>
        <v>Excellent</v>
      </c>
      <c r="X2426">
        <v>150</v>
      </c>
      <c r="Y2426" t="str">
        <f t="shared" si="151"/>
        <v>Yes</v>
      </c>
      <c r="Z2426" s="68">
        <v>42721</v>
      </c>
      <c r="AA2426" s="68">
        <v>43927</v>
      </c>
      <c r="AB2426">
        <v>203</v>
      </c>
      <c r="AC2426" t="s">
        <v>15615</v>
      </c>
    </row>
    <row r="2427" spans="1:29" x14ac:dyDescent="0.3">
      <c r="A2427" t="s">
        <v>13826</v>
      </c>
      <c r="B2427">
        <v>3097</v>
      </c>
      <c r="C2427" t="str">
        <f>VLOOKUP($B2427,Hosts!$A:$M,10,0)</f>
        <v>Within an hour</v>
      </c>
      <c r="D2427" s="70">
        <f>VLOOKUP($B2427,Hosts!$A:$M,11,0)</f>
        <v>1</v>
      </c>
      <c r="E2427" s="70">
        <f>VLOOKUP($B2427,Hosts!$A:$M,12,0)</f>
        <v>0.91</v>
      </c>
      <c r="F2427" t="str">
        <f>VLOOKUP($B2427,Hosts!$A:$M,13,0)</f>
        <v>Yes</v>
      </c>
      <c r="G2427" t="str">
        <f>INDEX(Hosts!$A:$M, MATCH(Places!$B2427,Hosts!$A:$A,0), MATCH(Places!G$1,Hosts!$A$1:$M$1,0))</f>
        <v>Within an hour</v>
      </c>
      <c r="H2427" s="70">
        <f>INDEX(Hosts!$A:$M, MATCH(Places!$B2427,Hosts!$A:$A,0), MATCH(Places!H$1,Hosts!$A$1:$M$1,0))</f>
        <v>1</v>
      </c>
      <c r="I2427" s="70">
        <f>INDEX(Hosts!$A:$M, MATCH(Places!$B2427,Hosts!$A:$A,0), MATCH(Places!I$1,Hosts!$A$1:$M$1,0))</f>
        <v>0.91</v>
      </c>
      <c r="J2427" t="str">
        <f>INDEX(Hosts!$A:$M, MATCH(Places!$B2427,Hosts!$A:$A,0), MATCH(Places!J$1,Hosts!$A$1:$M$1,0))</f>
        <v>Yes</v>
      </c>
      <c r="K2427">
        <v>25</v>
      </c>
      <c r="L2427" t="str">
        <f>VLOOKUP($K2427,Neighborhoods!$A:$C,2,0)</f>
        <v>Queens</v>
      </c>
      <c r="M2427" t="str">
        <f>VLOOKUP($K2427,Neighborhoods!$A:$C,3,0)</f>
        <v>Ridgewood</v>
      </c>
      <c r="N2427" t="str">
        <f>INDEX(Neighborhoods!$A:$C, MATCH(Places!$K2427,Neighborhoods!$A:$A,0), MATCH(Places!N$1,Neighborhoods!$A$1:$C$1,0))</f>
        <v>Queens</v>
      </c>
      <c r="O2427" t="str">
        <f>INDEX(Neighborhoods!$A:$C, MATCH(Places!$K2427,Neighborhoods!$A:$A,0), MATCH(Places!O$1,Neighborhoods!$A$1:$C$1,0))</f>
        <v>Ridgewood</v>
      </c>
      <c r="P2427" t="s">
        <v>11822</v>
      </c>
      <c r="Q2427" t="str">
        <f t="shared" si="148"/>
        <v>No</v>
      </c>
      <c r="R2427">
        <v>2</v>
      </c>
      <c r="S2427" t="str">
        <f t="shared" si="149"/>
        <v>Small</v>
      </c>
      <c r="T2427" s="50">
        <v>82</v>
      </c>
      <c r="U2427" s="70">
        <f t="shared" si="150"/>
        <v>0.03</v>
      </c>
      <c r="V2427" s="52">
        <v>4.88</v>
      </c>
      <c r="W2427" s="52" t="str" cm="1">
        <f t="array" ref="W2427">_xlfn.SWITCH(ROUND(V2427,0),5,"Excellent",4,"Good",3,"Ok","Bad")</f>
        <v>Excellent</v>
      </c>
      <c r="X2427">
        <v>101</v>
      </c>
      <c r="Y2427" t="str">
        <f t="shared" si="151"/>
        <v>Yes</v>
      </c>
      <c r="Z2427" s="68">
        <v>43228</v>
      </c>
      <c r="AA2427" s="68">
        <v>44006</v>
      </c>
      <c r="AB2427">
        <v>85</v>
      </c>
      <c r="AC2427" t="s">
        <v>15615</v>
      </c>
    </row>
    <row r="2428" spans="1:29" x14ac:dyDescent="0.3">
      <c r="A2428" t="s">
        <v>15044</v>
      </c>
      <c r="B2428">
        <v>2614</v>
      </c>
      <c r="C2428" t="str">
        <f>VLOOKUP($B2428,Hosts!$A:$M,10,0)</f>
        <v>Within a day</v>
      </c>
      <c r="D2428" s="70">
        <f>VLOOKUP($B2428,Hosts!$A:$M,11,0)</f>
        <v>0.5</v>
      </c>
      <c r="E2428" s="70">
        <f>VLOOKUP($B2428,Hosts!$A:$M,12,0)</f>
        <v>0.67</v>
      </c>
      <c r="F2428" t="str">
        <f>VLOOKUP($B2428,Hosts!$A:$M,13,0)</f>
        <v>No</v>
      </c>
      <c r="G2428" t="str">
        <f>INDEX(Hosts!$A:$M, MATCH(Places!$B2428,Hosts!$A:$A,0), MATCH(Places!G$1,Hosts!$A$1:$M$1,0))</f>
        <v>Within a day</v>
      </c>
      <c r="H2428" s="70">
        <f>INDEX(Hosts!$A:$M, MATCH(Places!$B2428,Hosts!$A:$A,0), MATCH(Places!H$1,Hosts!$A$1:$M$1,0))</f>
        <v>0.5</v>
      </c>
      <c r="I2428" s="70">
        <f>INDEX(Hosts!$A:$M, MATCH(Places!$B2428,Hosts!$A:$A,0), MATCH(Places!I$1,Hosts!$A$1:$M$1,0))</f>
        <v>0.67</v>
      </c>
      <c r="J2428" t="str">
        <f>INDEX(Hosts!$A:$M, MATCH(Places!$B2428,Hosts!$A:$A,0), MATCH(Places!J$1,Hosts!$A$1:$M$1,0))</f>
        <v>No</v>
      </c>
      <c r="K2428">
        <v>18</v>
      </c>
      <c r="L2428" t="str">
        <f>VLOOKUP($K2428,Neighborhoods!$A:$C,2,0)</f>
        <v>Manhattan</v>
      </c>
      <c r="M2428" t="str">
        <f>VLOOKUP($K2428,Neighborhoods!$A:$C,3,0)</f>
        <v>Midtown</v>
      </c>
      <c r="N2428" t="str">
        <f>INDEX(Neighborhoods!$A:$C, MATCH(Places!$K2428,Neighborhoods!$A:$A,0), MATCH(Places!N$1,Neighborhoods!$A$1:$C$1,0))</f>
        <v>Manhattan</v>
      </c>
      <c r="O2428" t="str">
        <f>INDEX(Neighborhoods!$A:$C, MATCH(Places!$K2428,Neighborhoods!$A:$A,0), MATCH(Places!O$1,Neighborhoods!$A$1:$C$1,0))</f>
        <v>Midtown</v>
      </c>
      <c r="P2428" t="s">
        <v>11822</v>
      </c>
      <c r="Q2428" t="str">
        <f t="shared" si="148"/>
        <v>No</v>
      </c>
      <c r="R2428">
        <v>2</v>
      </c>
      <c r="S2428" t="str">
        <f t="shared" si="149"/>
        <v>Small</v>
      </c>
      <c r="T2428" s="50">
        <v>190</v>
      </c>
      <c r="U2428" s="70">
        <f t="shared" si="150"/>
        <v>0.03</v>
      </c>
      <c r="V2428" s="52">
        <v>5</v>
      </c>
      <c r="W2428" s="52" t="str" cm="1">
        <f t="array" ref="W2428">_xlfn.SWITCH(ROUND(V2428,0),5,"Excellent",4,"Good",3,"Ok","Bad")</f>
        <v>Excellent</v>
      </c>
      <c r="X2428">
        <v>4</v>
      </c>
      <c r="Y2428" t="str">
        <f t="shared" si="151"/>
        <v>No</v>
      </c>
      <c r="Z2428" s="68">
        <v>42905</v>
      </c>
      <c r="AA2428" s="68">
        <v>43771</v>
      </c>
      <c r="AB2428">
        <v>365</v>
      </c>
      <c r="AC2428" t="s">
        <v>15615</v>
      </c>
    </row>
    <row r="2429" spans="1:29" x14ac:dyDescent="0.3">
      <c r="A2429" t="s">
        <v>1784</v>
      </c>
      <c r="B2429">
        <v>3031</v>
      </c>
      <c r="C2429" t="str">
        <f>VLOOKUP($B2429,Hosts!$A:$M,10,0)</f>
        <v>Within an hour</v>
      </c>
      <c r="D2429" s="70">
        <f>VLOOKUP($B2429,Hosts!$A:$M,11,0)</f>
        <v>1</v>
      </c>
      <c r="E2429" s="70">
        <f>VLOOKUP($B2429,Hosts!$A:$M,12,0)</f>
        <v>1</v>
      </c>
      <c r="F2429" t="str">
        <f>VLOOKUP($B2429,Hosts!$A:$M,13,0)</f>
        <v>No</v>
      </c>
      <c r="G2429" t="str">
        <f>INDEX(Hosts!$A:$M, MATCH(Places!$B2429,Hosts!$A:$A,0), MATCH(Places!G$1,Hosts!$A$1:$M$1,0))</f>
        <v>Within an hour</v>
      </c>
      <c r="H2429" s="70">
        <f>INDEX(Hosts!$A:$M, MATCH(Places!$B2429,Hosts!$A:$A,0), MATCH(Places!H$1,Hosts!$A$1:$M$1,0))</f>
        <v>1</v>
      </c>
      <c r="I2429" s="70">
        <f>INDEX(Hosts!$A:$M, MATCH(Places!$B2429,Hosts!$A:$A,0), MATCH(Places!I$1,Hosts!$A$1:$M$1,0))</f>
        <v>1</v>
      </c>
      <c r="J2429" t="str">
        <f>INDEX(Hosts!$A:$M, MATCH(Places!$B2429,Hosts!$A:$A,0), MATCH(Places!J$1,Hosts!$A$1:$M$1,0))</f>
        <v>No</v>
      </c>
      <c r="K2429">
        <v>14</v>
      </c>
      <c r="L2429" t="str">
        <f>VLOOKUP($K2429,Neighborhoods!$A:$C,2,0)</f>
        <v>Manhattan</v>
      </c>
      <c r="M2429" t="str">
        <f>VLOOKUP($K2429,Neighborhoods!$A:$C,3,0)</f>
        <v>East Harlem</v>
      </c>
      <c r="N2429" t="str">
        <f>INDEX(Neighborhoods!$A:$C, MATCH(Places!$K2429,Neighborhoods!$A:$A,0), MATCH(Places!N$1,Neighborhoods!$A$1:$C$1,0))</f>
        <v>Manhattan</v>
      </c>
      <c r="O2429" t="str">
        <f>INDEX(Neighborhoods!$A:$C, MATCH(Places!$K2429,Neighborhoods!$A:$A,0), MATCH(Places!O$1,Neighborhoods!$A$1:$C$1,0))</f>
        <v>East Harlem</v>
      </c>
      <c r="P2429" t="s">
        <v>11822</v>
      </c>
      <c r="Q2429" t="str">
        <f t="shared" si="148"/>
        <v>No</v>
      </c>
      <c r="R2429">
        <v>4</v>
      </c>
      <c r="S2429" t="str">
        <f t="shared" si="149"/>
        <v>Medium</v>
      </c>
      <c r="T2429" s="50">
        <v>105</v>
      </c>
      <c r="U2429" s="70">
        <f t="shared" si="150"/>
        <v>0.03</v>
      </c>
      <c r="V2429" s="52">
        <v>4.67</v>
      </c>
      <c r="W2429" s="52" t="str" cm="1">
        <f t="array" ref="W2429">_xlfn.SWITCH(ROUND(V2429,0),5,"Excellent",4,"Good",3,"Ok","Bad")</f>
        <v>Excellent</v>
      </c>
      <c r="X2429">
        <v>24</v>
      </c>
      <c r="Y2429" t="str">
        <f t="shared" si="151"/>
        <v>No</v>
      </c>
      <c r="Z2429" s="68">
        <v>42736</v>
      </c>
      <c r="AA2429" s="68">
        <v>43850</v>
      </c>
      <c r="AB2429">
        <v>22</v>
      </c>
      <c r="AC2429" t="s">
        <v>15615</v>
      </c>
    </row>
    <row r="2430" spans="1:29" x14ac:dyDescent="0.3">
      <c r="A2430" t="s">
        <v>1785</v>
      </c>
      <c r="B2430">
        <v>3104</v>
      </c>
      <c r="C2430" t="str">
        <f>VLOOKUP($B2430,Hosts!$A:$M,10,0)</f>
        <v>Within an hour</v>
      </c>
      <c r="D2430" s="70">
        <f>VLOOKUP($B2430,Hosts!$A:$M,11,0)</f>
        <v>0.97</v>
      </c>
      <c r="E2430" s="70">
        <f>VLOOKUP($B2430,Hosts!$A:$M,12,0)</f>
        <v>0.99</v>
      </c>
      <c r="F2430" t="str">
        <f>VLOOKUP($B2430,Hosts!$A:$M,13,0)</f>
        <v>No</v>
      </c>
      <c r="G2430" t="str">
        <f>INDEX(Hosts!$A:$M, MATCH(Places!$B2430,Hosts!$A:$A,0), MATCH(Places!G$1,Hosts!$A$1:$M$1,0))</f>
        <v>Within an hour</v>
      </c>
      <c r="H2430" s="70">
        <f>INDEX(Hosts!$A:$M, MATCH(Places!$B2430,Hosts!$A:$A,0), MATCH(Places!H$1,Hosts!$A$1:$M$1,0))</f>
        <v>0.97</v>
      </c>
      <c r="I2430" s="70">
        <f>INDEX(Hosts!$A:$M, MATCH(Places!$B2430,Hosts!$A:$A,0), MATCH(Places!I$1,Hosts!$A$1:$M$1,0))</f>
        <v>0.99</v>
      </c>
      <c r="J2430" t="str">
        <f>INDEX(Hosts!$A:$M, MATCH(Places!$B2430,Hosts!$A:$A,0), MATCH(Places!J$1,Hosts!$A$1:$M$1,0))</f>
        <v>No</v>
      </c>
      <c r="K2430">
        <v>14</v>
      </c>
      <c r="L2430" t="str">
        <f>VLOOKUP($K2430,Neighborhoods!$A:$C,2,0)</f>
        <v>Manhattan</v>
      </c>
      <c r="M2430" t="str">
        <f>VLOOKUP($K2430,Neighborhoods!$A:$C,3,0)</f>
        <v>East Harlem</v>
      </c>
      <c r="N2430" t="str">
        <f>INDEX(Neighborhoods!$A:$C, MATCH(Places!$K2430,Neighborhoods!$A:$A,0), MATCH(Places!N$1,Neighborhoods!$A$1:$C$1,0))</f>
        <v>Manhattan</v>
      </c>
      <c r="O2430" t="str">
        <f>INDEX(Neighborhoods!$A:$C, MATCH(Places!$K2430,Neighborhoods!$A:$A,0), MATCH(Places!O$1,Neighborhoods!$A$1:$C$1,0))</f>
        <v>East Harlem</v>
      </c>
      <c r="P2430" t="s">
        <v>11822</v>
      </c>
      <c r="Q2430" t="str">
        <f t="shared" si="148"/>
        <v>No</v>
      </c>
      <c r="R2430">
        <v>2</v>
      </c>
      <c r="S2430" t="str">
        <f t="shared" si="149"/>
        <v>Small</v>
      </c>
      <c r="T2430" s="50">
        <v>88</v>
      </c>
      <c r="U2430" s="70">
        <f t="shared" si="150"/>
        <v>0.03</v>
      </c>
      <c r="V2430" s="52">
        <v>4.67</v>
      </c>
      <c r="W2430" s="52" t="str" cm="1">
        <f t="array" ref="W2430">_xlfn.SWITCH(ROUND(V2430,0),5,"Excellent",4,"Good",3,"Ok","Bad")</f>
        <v>Excellent</v>
      </c>
      <c r="X2430">
        <v>189</v>
      </c>
      <c r="Y2430" t="str">
        <f t="shared" si="151"/>
        <v>No</v>
      </c>
      <c r="Z2430" s="68">
        <v>42732</v>
      </c>
      <c r="AA2430" s="68">
        <v>44056</v>
      </c>
      <c r="AB2430">
        <v>164</v>
      </c>
      <c r="AC2430" t="s">
        <v>15615</v>
      </c>
    </row>
    <row r="2431" spans="1:29" x14ac:dyDescent="0.3">
      <c r="A2431" t="s">
        <v>1786</v>
      </c>
      <c r="B2431">
        <v>2996</v>
      </c>
      <c r="C2431" t="str">
        <f>VLOOKUP($B2431,Hosts!$A:$M,10,0)</f>
        <v>Within a few hours</v>
      </c>
      <c r="D2431" s="70">
        <f>VLOOKUP($B2431,Hosts!$A:$M,11,0)</f>
        <v>0.89</v>
      </c>
      <c r="E2431" s="70">
        <f>VLOOKUP($B2431,Hosts!$A:$M,12,0)</f>
        <v>0.89</v>
      </c>
      <c r="F2431" t="str">
        <f>VLOOKUP($B2431,Hosts!$A:$M,13,0)</f>
        <v>No</v>
      </c>
      <c r="G2431" t="str">
        <f>INDEX(Hosts!$A:$M, MATCH(Places!$B2431,Hosts!$A:$A,0), MATCH(Places!G$1,Hosts!$A$1:$M$1,0))</f>
        <v>Within a few hours</v>
      </c>
      <c r="H2431" s="70">
        <f>INDEX(Hosts!$A:$M, MATCH(Places!$B2431,Hosts!$A:$A,0), MATCH(Places!H$1,Hosts!$A$1:$M$1,0))</f>
        <v>0.89</v>
      </c>
      <c r="I2431" s="70">
        <f>INDEX(Hosts!$A:$M, MATCH(Places!$B2431,Hosts!$A:$A,0), MATCH(Places!I$1,Hosts!$A$1:$M$1,0))</f>
        <v>0.89</v>
      </c>
      <c r="J2431" t="str">
        <f>INDEX(Hosts!$A:$M, MATCH(Places!$B2431,Hosts!$A:$A,0), MATCH(Places!J$1,Hosts!$A$1:$M$1,0))</f>
        <v>No</v>
      </c>
      <c r="K2431">
        <v>2</v>
      </c>
      <c r="L2431" t="str">
        <f>VLOOKUP($K2431,Neighborhoods!$A:$C,2,0)</f>
        <v>Bronx</v>
      </c>
      <c r="M2431" t="str">
        <f>VLOOKUP($K2431,Neighborhoods!$A:$C,3,0)</f>
        <v>Concourse</v>
      </c>
      <c r="N2431" t="str">
        <f>INDEX(Neighborhoods!$A:$C, MATCH(Places!$K2431,Neighborhoods!$A:$A,0), MATCH(Places!N$1,Neighborhoods!$A$1:$C$1,0))</f>
        <v>Bronx</v>
      </c>
      <c r="O2431" t="str">
        <f>INDEX(Neighborhoods!$A:$C, MATCH(Places!$K2431,Neighborhoods!$A:$A,0), MATCH(Places!O$1,Neighborhoods!$A$1:$C$1,0))</f>
        <v>Concourse</v>
      </c>
      <c r="P2431" t="s">
        <v>1</v>
      </c>
      <c r="Q2431" t="str">
        <f t="shared" si="148"/>
        <v>Yes</v>
      </c>
      <c r="R2431">
        <v>2</v>
      </c>
      <c r="S2431" t="str">
        <f t="shared" si="149"/>
        <v>Small</v>
      </c>
      <c r="T2431" s="50">
        <v>45</v>
      </c>
      <c r="U2431" s="70">
        <f t="shared" si="150"/>
        <v>0.03</v>
      </c>
      <c r="V2431" s="52">
        <v>4.6500000000000004</v>
      </c>
      <c r="W2431" s="52" t="str" cm="1">
        <f t="array" ref="W2431">_xlfn.SWITCH(ROUND(V2431,0),5,"Excellent",4,"Good",3,"Ok","Bad")</f>
        <v>Excellent</v>
      </c>
      <c r="X2431">
        <v>96</v>
      </c>
      <c r="Y2431" t="str">
        <f t="shared" si="151"/>
        <v>No</v>
      </c>
      <c r="Z2431" s="68">
        <v>42737</v>
      </c>
      <c r="AA2431" s="68">
        <v>43961</v>
      </c>
      <c r="AB2431">
        <v>177</v>
      </c>
      <c r="AC2431" t="s">
        <v>15615</v>
      </c>
    </row>
    <row r="2432" spans="1:29" x14ac:dyDescent="0.3">
      <c r="A2432" t="s">
        <v>14706</v>
      </c>
      <c r="B2432">
        <v>2598</v>
      </c>
      <c r="C2432" t="str">
        <f>VLOOKUP($B2432,Hosts!$A:$M,10,0)</f>
        <v>Within an hour</v>
      </c>
      <c r="D2432" s="70">
        <f>VLOOKUP($B2432,Hosts!$A:$M,11,0)</f>
        <v>1</v>
      </c>
      <c r="E2432" s="70">
        <f>VLOOKUP($B2432,Hosts!$A:$M,12,0)</f>
        <v>0.98</v>
      </c>
      <c r="F2432" t="str">
        <f>VLOOKUP($B2432,Hosts!$A:$M,13,0)</f>
        <v>Yes</v>
      </c>
      <c r="G2432" t="str">
        <f>INDEX(Hosts!$A:$M, MATCH(Places!$B2432,Hosts!$A:$A,0), MATCH(Places!G$1,Hosts!$A$1:$M$1,0))</f>
        <v>Within an hour</v>
      </c>
      <c r="H2432" s="70">
        <f>INDEX(Hosts!$A:$M, MATCH(Places!$B2432,Hosts!$A:$A,0), MATCH(Places!H$1,Hosts!$A$1:$M$1,0))</f>
        <v>1</v>
      </c>
      <c r="I2432" s="70">
        <f>INDEX(Hosts!$A:$M, MATCH(Places!$B2432,Hosts!$A:$A,0), MATCH(Places!I$1,Hosts!$A$1:$M$1,0))</f>
        <v>0.98</v>
      </c>
      <c r="J2432" t="str">
        <f>INDEX(Hosts!$A:$M, MATCH(Places!$B2432,Hosts!$A:$A,0), MATCH(Places!J$1,Hosts!$A$1:$M$1,0))</f>
        <v>Yes</v>
      </c>
      <c r="K2432">
        <v>14</v>
      </c>
      <c r="L2432" t="str">
        <f>VLOOKUP($K2432,Neighborhoods!$A:$C,2,0)</f>
        <v>Manhattan</v>
      </c>
      <c r="M2432" t="str">
        <f>VLOOKUP($K2432,Neighborhoods!$A:$C,3,0)</f>
        <v>East Harlem</v>
      </c>
      <c r="N2432" t="str">
        <f>INDEX(Neighborhoods!$A:$C, MATCH(Places!$K2432,Neighborhoods!$A:$A,0), MATCH(Places!N$1,Neighborhoods!$A$1:$C$1,0))</f>
        <v>Manhattan</v>
      </c>
      <c r="O2432" t="str">
        <f>INDEX(Neighborhoods!$A:$C, MATCH(Places!$K2432,Neighborhoods!$A:$A,0), MATCH(Places!O$1,Neighborhoods!$A$1:$C$1,0))</f>
        <v>East Harlem</v>
      </c>
      <c r="P2432" t="s">
        <v>1</v>
      </c>
      <c r="Q2432" t="str">
        <f t="shared" si="148"/>
        <v>Yes</v>
      </c>
      <c r="R2432">
        <v>2</v>
      </c>
      <c r="S2432" t="str">
        <f t="shared" si="149"/>
        <v>Small</v>
      </c>
      <c r="T2432" s="50">
        <v>55</v>
      </c>
      <c r="U2432" s="70">
        <f t="shared" si="150"/>
        <v>0.03</v>
      </c>
      <c r="V2432" s="52">
        <v>4.97</v>
      </c>
      <c r="W2432" s="52" t="str" cm="1">
        <f t="array" ref="W2432">_xlfn.SWITCH(ROUND(V2432,0),5,"Excellent",4,"Good",3,"Ok","Bad")</f>
        <v>Excellent</v>
      </c>
      <c r="X2432">
        <v>182</v>
      </c>
      <c r="Y2432" t="str">
        <f t="shared" si="151"/>
        <v>Yes</v>
      </c>
      <c r="Z2432" s="68">
        <v>42876</v>
      </c>
      <c r="AA2432" s="68">
        <v>44037</v>
      </c>
      <c r="AB2432">
        <v>98</v>
      </c>
      <c r="AC2432" t="s">
        <v>15616</v>
      </c>
    </row>
    <row r="2433" spans="1:29" x14ac:dyDescent="0.3">
      <c r="A2433" t="s">
        <v>1787</v>
      </c>
      <c r="B2433">
        <v>3105</v>
      </c>
      <c r="C2433" t="str">
        <f>VLOOKUP($B2433,Hosts!$A:$M,10,0)</f>
        <v>Within an hour</v>
      </c>
      <c r="D2433" s="70">
        <f>VLOOKUP($B2433,Hosts!$A:$M,11,0)</f>
        <v>0.8</v>
      </c>
      <c r="E2433" s="70">
        <f>VLOOKUP($B2433,Hosts!$A:$M,12,0)</f>
        <v>0.81</v>
      </c>
      <c r="F2433" t="str">
        <f>VLOOKUP($B2433,Hosts!$A:$M,13,0)</f>
        <v>Yes</v>
      </c>
      <c r="G2433" t="str">
        <f>INDEX(Hosts!$A:$M, MATCH(Places!$B2433,Hosts!$A:$A,0), MATCH(Places!G$1,Hosts!$A$1:$M$1,0))</f>
        <v>Within an hour</v>
      </c>
      <c r="H2433" s="70">
        <f>INDEX(Hosts!$A:$M, MATCH(Places!$B2433,Hosts!$A:$A,0), MATCH(Places!H$1,Hosts!$A$1:$M$1,0))</f>
        <v>0.8</v>
      </c>
      <c r="I2433" s="70">
        <f>INDEX(Hosts!$A:$M, MATCH(Places!$B2433,Hosts!$A:$A,0), MATCH(Places!I$1,Hosts!$A$1:$M$1,0))</f>
        <v>0.81</v>
      </c>
      <c r="J2433" t="str">
        <f>INDEX(Hosts!$A:$M, MATCH(Places!$B2433,Hosts!$A:$A,0), MATCH(Places!J$1,Hosts!$A$1:$M$1,0))</f>
        <v>Yes</v>
      </c>
      <c r="K2433">
        <v>12</v>
      </c>
      <c r="L2433" t="str">
        <f>VLOOKUP($K2433,Neighborhoods!$A:$C,2,0)</f>
        <v>Brooklyn</v>
      </c>
      <c r="M2433" t="str">
        <f>VLOOKUP($K2433,Neighborhoods!$A:$C,3,0)</f>
        <v>Williamsburg</v>
      </c>
      <c r="N2433" t="str">
        <f>INDEX(Neighborhoods!$A:$C, MATCH(Places!$K2433,Neighborhoods!$A:$A,0), MATCH(Places!N$1,Neighborhoods!$A$1:$C$1,0))</f>
        <v>Brooklyn</v>
      </c>
      <c r="O2433" t="str">
        <f>INDEX(Neighborhoods!$A:$C, MATCH(Places!$K2433,Neighborhoods!$A:$A,0), MATCH(Places!O$1,Neighborhoods!$A$1:$C$1,0))</f>
        <v>Williamsburg</v>
      </c>
      <c r="P2433" t="s">
        <v>11822</v>
      </c>
      <c r="Q2433" t="str">
        <f t="shared" si="148"/>
        <v>No</v>
      </c>
      <c r="R2433">
        <v>5</v>
      </c>
      <c r="S2433" t="str">
        <f t="shared" si="149"/>
        <v>Medium</v>
      </c>
      <c r="T2433" s="50">
        <v>176</v>
      </c>
      <c r="U2433" s="70">
        <f t="shared" si="150"/>
        <v>0.03</v>
      </c>
      <c r="V2433" s="52">
        <v>4.99</v>
      </c>
      <c r="W2433" s="52" t="str" cm="1">
        <f t="array" ref="W2433">_xlfn.SWITCH(ROUND(V2433,0),5,"Excellent",4,"Good",3,"Ok","Bad")</f>
        <v>Excellent</v>
      </c>
      <c r="X2433">
        <v>174</v>
      </c>
      <c r="Y2433" t="str">
        <f t="shared" si="151"/>
        <v>Yes</v>
      </c>
      <c r="Z2433" s="68">
        <v>42735</v>
      </c>
      <c r="AA2433" s="68">
        <v>44045</v>
      </c>
      <c r="AB2433">
        <v>362</v>
      </c>
      <c r="AC2433" t="s">
        <v>15615</v>
      </c>
    </row>
    <row r="2434" spans="1:29" x14ac:dyDescent="0.3">
      <c r="A2434" t="s">
        <v>13286</v>
      </c>
      <c r="B2434">
        <v>871</v>
      </c>
      <c r="C2434" t="str">
        <f>VLOOKUP($B2434,Hosts!$A:$M,10,0)</f>
        <v>Within a few hours</v>
      </c>
      <c r="D2434" s="70">
        <f>VLOOKUP($B2434,Hosts!$A:$M,11,0)</f>
        <v>0.84</v>
      </c>
      <c r="E2434" s="70">
        <f>VLOOKUP($B2434,Hosts!$A:$M,12,0)</f>
        <v>0.99</v>
      </c>
      <c r="F2434" t="str">
        <f>VLOOKUP($B2434,Hosts!$A:$M,13,0)</f>
        <v>Yes</v>
      </c>
      <c r="G2434" t="str">
        <f>INDEX(Hosts!$A:$M, MATCH(Places!$B2434,Hosts!$A:$A,0), MATCH(Places!G$1,Hosts!$A$1:$M$1,0))</f>
        <v>Within a few hours</v>
      </c>
      <c r="H2434" s="70">
        <f>INDEX(Hosts!$A:$M, MATCH(Places!$B2434,Hosts!$A:$A,0), MATCH(Places!H$1,Hosts!$A$1:$M$1,0))</f>
        <v>0.84</v>
      </c>
      <c r="I2434" s="70">
        <f>INDEX(Hosts!$A:$M, MATCH(Places!$B2434,Hosts!$A:$A,0), MATCH(Places!I$1,Hosts!$A$1:$M$1,0))</f>
        <v>0.99</v>
      </c>
      <c r="J2434" t="str">
        <f>INDEX(Hosts!$A:$M, MATCH(Places!$B2434,Hosts!$A:$A,0), MATCH(Places!J$1,Hosts!$A$1:$M$1,0))</f>
        <v>Yes</v>
      </c>
      <c r="K2434">
        <v>13</v>
      </c>
      <c r="L2434" t="str">
        <f>VLOOKUP($K2434,Neighborhoods!$A:$C,2,0)</f>
        <v>Manhattan</v>
      </c>
      <c r="M2434" t="str">
        <f>VLOOKUP($K2434,Neighborhoods!$A:$C,3,0)</f>
        <v>Chelsea</v>
      </c>
      <c r="N2434" t="str">
        <f>INDEX(Neighborhoods!$A:$C, MATCH(Places!$K2434,Neighborhoods!$A:$A,0), MATCH(Places!N$1,Neighborhoods!$A$1:$C$1,0))</f>
        <v>Manhattan</v>
      </c>
      <c r="O2434" t="str">
        <f>INDEX(Neighborhoods!$A:$C, MATCH(Places!$K2434,Neighborhoods!$A:$A,0), MATCH(Places!O$1,Neighborhoods!$A$1:$C$1,0))</f>
        <v>Chelsea</v>
      </c>
      <c r="P2434" t="s">
        <v>1</v>
      </c>
      <c r="Q2434" t="str">
        <f t="shared" si="148"/>
        <v>Yes</v>
      </c>
      <c r="R2434">
        <v>1</v>
      </c>
      <c r="S2434" t="str">
        <f t="shared" si="149"/>
        <v>Small</v>
      </c>
      <c r="T2434" s="50">
        <v>85</v>
      </c>
      <c r="U2434" s="70">
        <f t="shared" si="150"/>
        <v>0.03</v>
      </c>
      <c r="V2434" s="52">
        <v>4.9800000000000004</v>
      </c>
      <c r="W2434" s="52" t="str" cm="1">
        <f t="array" ref="W2434">_xlfn.SWITCH(ROUND(V2434,0),5,"Excellent",4,"Good",3,"Ok","Bad")</f>
        <v>Excellent</v>
      </c>
      <c r="X2434">
        <v>134</v>
      </c>
      <c r="Y2434" t="str">
        <f t="shared" si="151"/>
        <v>Yes</v>
      </c>
      <c r="Z2434" s="68">
        <v>43086</v>
      </c>
      <c r="AA2434" s="68">
        <v>43899</v>
      </c>
      <c r="AB2434">
        <v>129</v>
      </c>
      <c r="AC2434" t="s">
        <v>15615</v>
      </c>
    </row>
    <row r="2435" spans="1:29" x14ac:dyDescent="0.3">
      <c r="A2435" t="s">
        <v>15099</v>
      </c>
      <c r="B2435">
        <v>1432</v>
      </c>
      <c r="C2435" t="str">
        <f>VLOOKUP($B2435,Hosts!$A:$M,10,0)</f>
        <v>Within a few hours</v>
      </c>
      <c r="D2435" s="70">
        <f>VLOOKUP($B2435,Hosts!$A:$M,11,0)</f>
        <v>1</v>
      </c>
      <c r="E2435" s="70">
        <f>VLOOKUP($B2435,Hosts!$A:$M,12,0)</f>
        <v>1</v>
      </c>
      <c r="F2435" t="str">
        <f>VLOOKUP($B2435,Hosts!$A:$M,13,0)</f>
        <v>No</v>
      </c>
      <c r="G2435" t="str">
        <f>INDEX(Hosts!$A:$M, MATCH(Places!$B2435,Hosts!$A:$A,0), MATCH(Places!G$1,Hosts!$A$1:$M$1,0))</f>
        <v>Within a few hours</v>
      </c>
      <c r="H2435" s="70">
        <f>INDEX(Hosts!$A:$M, MATCH(Places!$B2435,Hosts!$A:$A,0), MATCH(Places!H$1,Hosts!$A$1:$M$1,0))</f>
        <v>1</v>
      </c>
      <c r="I2435" s="70">
        <f>INDEX(Hosts!$A:$M, MATCH(Places!$B2435,Hosts!$A:$A,0), MATCH(Places!I$1,Hosts!$A$1:$M$1,0))</f>
        <v>1</v>
      </c>
      <c r="J2435" t="str">
        <f>INDEX(Hosts!$A:$M, MATCH(Places!$B2435,Hosts!$A:$A,0), MATCH(Places!J$1,Hosts!$A$1:$M$1,0))</f>
        <v>No</v>
      </c>
      <c r="K2435">
        <v>3</v>
      </c>
      <c r="L2435" t="str">
        <f>VLOOKUP($K2435,Neighborhoods!$A:$C,2,0)</f>
        <v>Bronx</v>
      </c>
      <c r="M2435" t="str">
        <f>VLOOKUP($K2435,Neighborhoods!$A:$C,3,0)</f>
        <v>Longwood</v>
      </c>
      <c r="N2435" t="str">
        <f>INDEX(Neighborhoods!$A:$C, MATCH(Places!$K2435,Neighborhoods!$A:$A,0), MATCH(Places!N$1,Neighborhoods!$A$1:$C$1,0))</f>
        <v>Bronx</v>
      </c>
      <c r="O2435" t="str">
        <f>INDEX(Neighborhoods!$A:$C, MATCH(Places!$K2435,Neighborhoods!$A:$A,0), MATCH(Places!O$1,Neighborhoods!$A$1:$C$1,0))</f>
        <v>Longwood</v>
      </c>
      <c r="P2435" t="s">
        <v>1</v>
      </c>
      <c r="Q2435" t="str">
        <f t="shared" ref="Q2435:Q2498" si="152">IF(OR(P2435="Private room",P2435="Shared room"),"Yes","No")</f>
        <v>Yes</v>
      </c>
      <c r="R2435">
        <v>4</v>
      </c>
      <c r="S2435" t="str">
        <f t="shared" ref="S2435:S2498" si="153">IF(R2435&lt;=2,"Small",IF(R2435&lt;=5,"Medium","Large"))</f>
        <v>Medium</v>
      </c>
      <c r="T2435" s="50">
        <v>65</v>
      </c>
      <c r="U2435" s="70">
        <f t="shared" ref="U2435:U2498" si="154">VLOOKUP($T2435,$AF$1:$AG$5,2)</f>
        <v>0.03</v>
      </c>
      <c r="V2435" s="52">
        <v>4.8099999999999996</v>
      </c>
      <c r="W2435" s="52" t="str" cm="1">
        <f t="array" ref="W2435">_xlfn.SWITCH(ROUND(V2435,0),5,"Excellent",4,"Good",3,"Ok","Bad")</f>
        <v>Excellent</v>
      </c>
      <c r="X2435">
        <v>79</v>
      </c>
      <c r="Y2435" t="str">
        <f t="shared" ref="Y2435:Y2498" si="155">IF(AND(V2435&gt;4.8,X2435&gt;100),"Yes","No")</f>
        <v>No</v>
      </c>
      <c r="Z2435" s="68">
        <v>42813</v>
      </c>
      <c r="AA2435" s="68">
        <v>43836</v>
      </c>
      <c r="AB2435">
        <v>0</v>
      </c>
      <c r="AC2435" t="s">
        <v>15615</v>
      </c>
    </row>
    <row r="2436" spans="1:29" x14ac:dyDescent="0.3">
      <c r="A2436" t="s">
        <v>1788</v>
      </c>
      <c r="B2436">
        <v>139</v>
      </c>
      <c r="C2436" t="str">
        <f>VLOOKUP($B2436,Hosts!$A:$M,10,0)</f>
        <v>Within a few hours</v>
      </c>
      <c r="D2436" s="70">
        <f>VLOOKUP($B2436,Hosts!$A:$M,11,0)</f>
        <v>1</v>
      </c>
      <c r="E2436" s="70">
        <f>VLOOKUP($B2436,Hosts!$A:$M,12,0)</f>
        <v>0.78</v>
      </c>
      <c r="F2436" t="str">
        <f>VLOOKUP($B2436,Hosts!$A:$M,13,0)</f>
        <v>No</v>
      </c>
      <c r="G2436" t="str">
        <f>INDEX(Hosts!$A:$M, MATCH(Places!$B2436,Hosts!$A:$A,0), MATCH(Places!G$1,Hosts!$A$1:$M$1,0))</f>
        <v>Within a few hours</v>
      </c>
      <c r="H2436" s="70">
        <f>INDEX(Hosts!$A:$M, MATCH(Places!$B2436,Hosts!$A:$A,0), MATCH(Places!H$1,Hosts!$A$1:$M$1,0))</f>
        <v>1</v>
      </c>
      <c r="I2436" s="70">
        <f>INDEX(Hosts!$A:$M, MATCH(Places!$B2436,Hosts!$A:$A,0), MATCH(Places!I$1,Hosts!$A$1:$M$1,0))</f>
        <v>0.78</v>
      </c>
      <c r="J2436" t="str">
        <f>INDEX(Hosts!$A:$M, MATCH(Places!$B2436,Hosts!$A:$A,0), MATCH(Places!J$1,Hosts!$A$1:$M$1,0))</f>
        <v>No</v>
      </c>
      <c r="K2436">
        <v>7</v>
      </c>
      <c r="L2436" t="str">
        <f>VLOOKUP($K2436,Neighborhoods!$A:$C,2,0)</f>
        <v>Brooklyn</v>
      </c>
      <c r="M2436" t="str">
        <f>VLOOKUP($K2436,Neighborhoods!$A:$C,3,0)</f>
        <v>Bedford-Stuyvesant</v>
      </c>
      <c r="N2436" t="str">
        <f>INDEX(Neighborhoods!$A:$C, MATCH(Places!$K2436,Neighborhoods!$A:$A,0), MATCH(Places!N$1,Neighborhoods!$A$1:$C$1,0))</f>
        <v>Brooklyn</v>
      </c>
      <c r="O2436" t="str">
        <f>INDEX(Neighborhoods!$A:$C, MATCH(Places!$K2436,Neighborhoods!$A:$A,0), MATCH(Places!O$1,Neighborhoods!$A$1:$C$1,0))</f>
        <v>Bedford-Stuyvesant</v>
      </c>
      <c r="P2436" t="s">
        <v>11822</v>
      </c>
      <c r="Q2436" t="str">
        <f t="shared" si="152"/>
        <v>No</v>
      </c>
      <c r="R2436">
        <v>10</v>
      </c>
      <c r="S2436" t="str">
        <f t="shared" si="153"/>
        <v>Large</v>
      </c>
      <c r="T2436" s="50">
        <v>428</v>
      </c>
      <c r="U2436" s="70">
        <f t="shared" si="154"/>
        <v>0.04</v>
      </c>
      <c r="V2436" s="52">
        <v>4.75</v>
      </c>
      <c r="W2436" s="52" t="str" cm="1">
        <f t="array" ref="W2436">_xlfn.SWITCH(ROUND(V2436,0),5,"Excellent",4,"Good",3,"Ok","Bad")</f>
        <v>Excellent</v>
      </c>
      <c r="X2436">
        <v>44</v>
      </c>
      <c r="Y2436" t="str">
        <f t="shared" si="155"/>
        <v>No</v>
      </c>
      <c r="Z2436" s="68">
        <v>42751</v>
      </c>
      <c r="AA2436" s="68">
        <v>44045</v>
      </c>
      <c r="AB2436">
        <v>361</v>
      </c>
      <c r="AC2436" t="s">
        <v>15615</v>
      </c>
    </row>
    <row r="2437" spans="1:29" x14ac:dyDescent="0.3">
      <c r="A2437" t="s">
        <v>15229</v>
      </c>
      <c r="B2437">
        <v>847</v>
      </c>
      <c r="C2437" t="str">
        <f>VLOOKUP($B2437,Hosts!$A:$M,10,0)</f>
        <v>Within a day</v>
      </c>
      <c r="D2437" s="70">
        <f>VLOOKUP($B2437,Hosts!$A:$M,11,0)</f>
        <v>0.67</v>
      </c>
      <c r="E2437" s="70">
        <f>VLOOKUP($B2437,Hosts!$A:$M,12,0)</f>
        <v>1</v>
      </c>
      <c r="F2437" t="str">
        <f>VLOOKUP($B2437,Hosts!$A:$M,13,0)</f>
        <v>No</v>
      </c>
      <c r="G2437" t="str">
        <f>INDEX(Hosts!$A:$M, MATCH(Places!$B2437,Hosts!$A:$A,0), MATCH(Places!G$1,Hosts!$A$1:$M$1,0))</f>
        <v>Within a day</v>
      </c>
      <c r="H2437" s="70">
        <f>INDEX(Hosts!$A:$M, MATCH(Places!$B2437,Hosts!$A:$A,0), MATCH(Places!H$1,Hosts!$A$1:$M$1,0))</f>
        <v>0.67</v>
      </c>
      <c r="I2437" s="70">
        <f>INDEX(Hosts!$A:$M, MATCH(Places!$B2437,Hosts!$A:$A,0), MATCH(Places!I$1,Hosts!$A$1:$M$1,0))</f>
        <v>1</v>
      </c>
      <c r="J2437" t="str">
        <f>INDEX(Hosts!$A:$M, MATCH(Places!$B2437,Hosts!$A:$A,0), MATCH(Places!J$1,Hosts!$A$1:$M$1,0))</f>
        <v>No</v>
      </c>
      <c r="K2437">
        <v>7</v>
      </c>
      <c r="L2437" t="str">
        <f>VLOOKUP($K2437,Neighborhoods!$A:$C,2,0)</f>
        <v>Brooklyn</v>
      </c>
      <c r="M2437" t="str">
        <f>VLOOKUP($K2437,Neighborhoods!$A:$C,3,0)</f>
        <v>Bedford-Stuyvesant</v>
      </c>
      <c r="N2437" t="str">
        <f>INDEX(Neighborhoods!$A:$C, MATCH(Places!$K2437,Neighborhoods!$A:$A,0), MATCH(Places!N$1,Neighborhoods!$A$1:$C$1,0))</f>
        <v>Brooklyn</v>
      </c>
      <c r="O2437" t="str">
        <f>INDEX(Neighborhoods!$A:$C, MATCH(Places!$K2437,Neighborhoods!$A:$A,0), MATCH(Places!O$1,Neighborhoods!$A$1:$C$1,0))</f>
        <v>Bedford-Stuyvesant</v>
      </c>
      <c r="P2437" t="s">
        <v>1</v>
      </c>
      <c r="Q2437" t="str">
        <f t="shared" si="152"/>
        <v>Yes</v>
      </c>
      <c r="R2437">
        <v>3</v>
      </c>
      <c r="S2437" t="str">
        <f t="shared" si="153"/>
        <v>Medium</v>
      </c>
      <c r="T2437" s="50">
        <v>45</v>
      </c>
      <c r="U2437" s="70">
        <f t="shared" si="154"/>
        <v>0.03</v>
      </c>
      <c r="V2437" s="52">
        <v>4.75</v>
      </c>
      <c r="W2437" s="52" t="str" cm="1">
        <f t="array" ref="W2437">_xlfn.SWITCH(ROUND(V2437,0),5,"Excellent",4,"Good",3,"Ok","Bad")</f>
        <v>Excellent</v>
      </c>
      <c r="X2437">
        <v>16</v>
      </c>
      <c r="Y2437" t="str">
        <f t="shared" si="155"/>
        <v>No</v>
      </c>
      <c r="Z2437" s="68">
        <v>42731</v>
      </c>
      <c r="AA2437" s="68">
        <v>43483</v>
      </c>
      <c r="AB2437">
        <v>1</v>
      </c>
      <c r="AC2437" t="s">
        <v>15615</v>
      </c>
    </row>
    <row r="2438" spans="1:29" x14ac:dyDescent="0.3">
      <c r="A2438" t="s">
        <v>1789</v>
      </c>
      <c r="B2438">
        <v>2819</v>
      </c>
      <c r="C2438" t="str">
        <f>VLOOKUP($B2438,Hosts!$A:$M,10,0)</f>
        <v>Within a day</v>
      </c>
      <c r="D2438" s="70">
        <f>VLOOKUP($B2438,Hosts!$A:$M,11,0)</f>
        <v>0.6</v>
      </c>
      <c r="E2438" s="70">
        <f>VLOOKUP($B2438,Hosts!$A:$M,12,0)</f>
        <v>0.98</v>
      </c>
      <c r="F2438" t="str">
        <f>VLOOKUP($B2438,Hosts!$A:$M,13,0)</f>
        <v>No</v>
      </c>
      <c r="G2438" t="str">
        <f>INDEX(Hosts!$A:$M, MATCH(Places!$B2438,Hosts!$A:$A,0), MATCH(Places!G$1,Hosts!$A$1:$M$1,0))</f>
        <v>Within a day</v>
      </c>
      <c r="H2438" s="70">
        <f>INDEX(Hosts!$A:$M, MATCH(Places!$B2438,Hosts!$A:$A,0), MATCH(Places!H$1,Hosts!$A$1:$M$1,0))</f>
        <v>0.6</v>
      </c>
      <c r="I2438" s="70">
        <f>INDEX(Hosts!$A:$M, MATCH(Places!$B2438,Hosts!$A:$A,0), MATCH(Places!I$1,Hosts!$A$1:$M$1,0))</f>
        <v>0.98</v>
      </c>
      <c r="J2438" t="str">
        <f>INDEX(Hosts!$A:$M, MATCH(Places!$B2438,Hosts!$A:$A,0), MATCH(Places!J$1,Hosts!$A$1:$M$1,0))</f>
        <v>No</v>
      </c>
      <c r="K2438">
        <v>25</v>
      </c>
      <c r="L2438" t="str">
        <f>VLOOKUP($K2438,Neighborhoods!$A:$C,2,0)</f>
        <v>Queens</v>
      </c>
      <c r="M2438" t="str">
        <f>VLOOKUP($K2438,Neighborhoods!$A:$C,3,0)</f>
        <v>Ridgewood</v>
      </c>
      <c r="N2438" t="str">
        <f>INDEX(Neighborhoods!$A:$C, MATCH(Places!$K2438,Neighborhoods!$A:$A,0), MATCH(Places!N$1,Neighborhoods!$A$1:$C$1,0))</f>
        <v>Queens</v>
      </c>
      <c r="O2438" t="str">
        <f>INDEX(Neighborhoods!$A:$C, MATCH(Places!$K2438,Neighborhoods!$A:$A,0), MATCH(Places!O$1,Neighborhoods!$A$1:$C$1,0))</f>
        <v>Ridgewood</v>
      </c>
      <c r="P2438" t="s">
        <v>11822</v>
      </c>
      <c r="Q2438" t="str">
        <f t="shared" si="152"/>
        <v>No</v>
      </c>
      <c r="R2438">
        <v>6</v>
      </c>
      <c r="S2438" t="str">
        <f t="shared" si="153"/>
        <v>Large</v>
      </c>
      <c r="T2438" s="50">
        <v>70</v>
      </c>
      <c r="U2438" s="70">
        <f t="shared" si="154"/>
        <v>0.03</v>
      </c>
      <c r="V2438" s="52">
        <v>4.7300000000000004</v>
      </c>
      <c r="W2438" s="52" t="str" cm="1">
        <f t="array" ref="W2438">_xlfn.SWITCH(ROUND(V2438,0),5,"Excellent",4,"Good",3,"Ok","Bad")</f>
        <v>Excellent</v>
      </c>
      <c r="X2438">
        <v>109</v>
      </c>
      <c r="Y2438" t="str">
        <f t="shared" si="155"/>
        <v>No</v>
      </c>
      <c r="Z2438" s="68">
        <v>42734</v>
      </c>
      <c r="AA2438" s="68">
        <v>43833</v>
      </c>
      <c r="AB2438">
        <v>0</v>
      </c>
      <c r="AC2438" t="s">
        <v>15616</v>
      </c>
    </row>
    <row r="2439" spans="1:29" x14ac:dyDescent="0.3">
      <c r="A2439" t="s">
        <v>1790</v>
      </c>
      <c r="B2439">
        <v>1681</v>
      </c>
      <c r="C2439" t="str">
        <f>VLOOKUP($B2439,Hosts!$A:$M,10,0)</f>
        <v>Within a few hours</v>
      </c>
      <c r="D2439" s="70">
        <f>VLOOKUP($B2439,Hosts!$A:$M,11,0)</f>
        <v>1</v>
      </c>
      <c r="E2439" s="70">
        <f>VLOOKUP($B2439,Hosts!$A:$M,12,0)</f>
        <v>1</v>
      </c>
      <c r="F2439" t="str">
        <f>VLOOKUP($B2439,Hosts!$A:$M,13,0)</f>
        <v>No</v>
      </c>
      <c r="G2439" t="str">
        <f>INDEX(Hosts!$A:$M, MATCH(Places!$B2439,Hosts!$A:$A,0), MATCH(Places!G$1,Hosts!$A$1:$M$1,0))</f>
        <v>Within a few hours</v>
      </c>
      <c r="H2439" s="70">
        <f>INDEX(Hosts!$A:$M, MATCH(Places!$B2439,Hosts!$A:$A,0), MATCH(Places!H$1,Hosts!$A$1:$M$1,0))</f>
        <v>1</v>
      </c>
      <c r="I2439" s="70">
        <f>INDEX(Hosts!$A:$M, MATCH(Places!$B2439,Hosts!$A:$A,0), MATCH(Places!I$1,Hosts!$A$1:$M$1,0))</f>
        <v>1</v>
      </c>
      <c r="J2439" t="str">
        <f>INDEX(Hosts!$A:$M, MATCH(Places!$B2439,Hosts!$A:$A,0), MATCH(Places!J$1,Hosts!$A$1:$M$1,0))</f>
        <v>No</v>
      </c>
      <c r="K2439">
        <v>11</v>
      </c>
      <c r="L2439" t="str">
        <f>VLOOKUP($K2439,Neighborhoods!$A:$C,2,0)</f>
        <v>Brooklyn</v>
      </c>
      <c r="M2439" t="str">
        <f>VLOOKUP($K2439,Neighborhoods!$A:$C,3,0)</f>
        <v>Greenpoint</v>
      </c>
      <c r="N2439" t="str">
        <f>INDEX(Neighborhoods!$A:$C, MATCH(Places!$K2439,Neighborhoods!$A:$A,0), MATCH(Places!N$1,Neighborhoods!$A$1:$C$1,0))</f>
        <v>Brooklyn</v>
      </c>
      <c r="O2439" t="str">
        <f>INDEX(Neighborhoods!$A:$C, MATCH(Places!$K2439,Neighborhoods!$A:$A,0), MATCH(Places!O$1,Neighborhoods!$A$1:$C$1,0))</f>
        <v>Greenpoint</v>
      </c>
      <c r="P2439" t="s">
        <v>11822</v>
      </c>
      <c r="Q2439" t="str">
        <f t="shared" si="152"/>
        <v>No</v>
      </c>
      <c r="R2439">
        <v>2</v>
      </c>
      <c r="S2439" t="str">
        <f t="shared" si="153"/>
        <v>Small</v>
      </c>
      <c r="T2439" s="50">
        <v>75</v>
      </c>
      <c r="U2439" s="70">
        <f t="shared" si="154"/>
        <v>0.03</v>
      </c>
      <c r="V2439" s="52">
        <v>4.83</v>
      </c>
      <c r="W2439" s="52" t="str" cm="1">
        <f t="array" ref="W2439">_xlfn.SWITCH(ROUND(V2439,0),5,"Excellent",4,"Good",3,"Ok","Bad")</f>
        <v>Excellent</v>
      </c>
      <c r="X2439">
        <v>69</v>
      </c>
      <c r="Y2439" t="str">
        <f t="shared" si="155"/>
        <v>No</v>
      </c>
      <c r="Z2439" s="68">
        <v>42737</v>
      </c>
      <c r="AA2439" s="68">
        <v>43629</v>
      </c>
      <c r="AB2439">
        <v>77</v>
      </c>
      <c r="AC2439" t="s">
        <v>15615</v>
      </c>
    </row>
    <row r="2440" spans="1:29" x14ac:dyDescent="0.3">
      <c r="A2440" t="s">
        <v>13804</v>
      </c>
      <c r="B2440">
        <v>3106</v>
      </c>
      <c r="C2440" t="str">
        <f>VLOOKUP($B2440,Hosts!$A:$M,10,0)</f>
        <v>A few days or more</v>
      </c>
      <c r="D2440" s="70">
        <f>VLOOKUP($B2440,Hosts!$A:$M,11,0)</f>
        <v>0</v>
      </c>
      <c r="E2440" s="70">
        <f>VLOOKUP($B2440,Hosts!$A:$M,12,0)</f>
        <v>1</v>
      </c>
      <c r="F2440" t="str">
        <f>VLOOKUP($B2440,Hosts!$A:$M,13,0)</f>
        <v>No</v>
      </c>
      <c r="G2440" t="str">
        <f>INDEX(Hosts!$A:$M, MATCH(Places!$B2440,Hosts!$A:$A,0), MATCH(Places!G$1,Hosts!$A$1:$M$1,0))</f>
        <v>A few days or more</v>
      </c>
      <c r="H2440" s="70">
        <f>INDEX(Hosts!$A:$M, MATCH(Places!$B2440,Hosts!$A:$A,0), MATCH(Places!H$1,Hosts!$A$1:$M$1,0))</f>
        <v>0</v>
      </c>
      <c r="I2440" s="70">
        <f>INDEX(Hosts!$A:$M, MATCH(Places!$B2440,Hosts!$A:$A,0), MATCH(Places!I$1,Hosts!$A$1:$M$1,0))</f>
        <v>1</v>
      </c>
      <c r="J2440" t="str">
        <f>INDEX(Hosts!$A:$M, MATCH(Places!$B2440,Hosts!$A:$A,0), MATCH(Places!J$1,Hosts!$A$1:$M$1,0))</f>
        <v>No</v>
      </c>
      <c r="K2440">
        <v>7</v>
      </c>
      <c r="L2440" t="str">
        <f>VLOOKUP($K2440,Neighborhoods!$A:$C,2,0)</f>
        <v>Brooklyn</v>
      </c>
      <c r="M2440" t="str">
        <f>VLOOKUP($K2440,Neighborhoods!$A:$C,3,0)</f>
        <v>Bedford-Stuyvesant</v>
      </c>
      <c r="N2440" t="str">
        <f>INDEX(Neighborhoods!$A:$C, MATCH(Places!$K2440,Neighborhoods!$A:$A,0), MATCH(Places!N$1,Neighborhoods!$A$1:$C$1,0))</f>
        <v>Brooklyn</v>
      </c>
      <c r="O2440" t="str">
        <f>INDEX(Neighborhoods!$A:$C, MATCH(Places!$K2440,Neighborhoods!$A:$A,0), MATCH(Places!O$1,Neighborhoods!$A$1:$C$1,0))</f>
        <v>Bedford-Stuyvesant</v>
      </c>
      <c r="P2440" t="s">
        <v>11822</v>
      </c>
      <c r="Q2440" t="str">
        <f t="shared" si="152"/>
        <v>No</v>
      </c>
      <c r="R2440">
        <v>4</v>
      </c>
      <c r="S2440" t="str">
        <f t="shared" si="153"/>
        <v>Medium</v>
      </c>
      <c r="T2440" s="50">
        <v>200</v>
      </c>
      <c r="U2440" s="70">
        <f t="shared" si="154"/>
        <v>0.04</v>
      </c>
      <c r="V2440" s="52">
        <v>4.66</v>
      </c>
      <c r="W2440" s="52" t="str" cm="1">
        <f t="array" ref="W2440">_xlfn.SWITCH(ROUND(V2440,0),5,"Excellent",4,"Good",3,"Ok","Bad")</f>
        <v>Excellent</v>
      </c>
      <c r="X2440">
        <v>85</v>
      </c>
      <c r="Y2440" t="str">
        <f t="shared" si="155"/>
        <v>No</v>
      </c>
      <c r="Z2440" s="68">
        <v>42779</v>
      </c>
      <c r="AA2440" s="68">
        <v>43772</v>
      </c>
      <c r="AB2440">
        <v>365</v>
      </c>
      <c r="AC2440" t="s">
        <v>15616</v>
      </c>
    </row>
    <row r="2441" spans="1:29" x14ac:dyDescent="0.3">
      <c r="A2441" t="s">
        <v>15060</v>
      </c>
      <c r="B2441">
        <v>832</v>
      </c>
      <c r="C2441" t="str">
        <f>VLOOKUP($B2441,Hosts!$A:$M,10,0)</f>
        <v>Within a day</v>
      </c>
      <c r="D2441" s="70">
        <f>VLOOKUP($B2441,Hosts!$A:$M,11,0)</f>
        <v>1</v>
      </c>
      <c r="E2441" s="70">
        <f>VLOOKUP($B2441,Hosts!$A:$M,12,0)</f>
        <v>0.75</v>
      </c>
      <c r="F2441" t="str">
        <f>VLOOKUP($B2441,Hosts!$A:$M,13,0)</f>
        <v>No</v>
      </c>
      <c r="G2441" t="str">
        <f>INDEX(Hosts!$A:$M, MATCH(Places!$B2441,Hosts!$A:$A,0), MATCH(Places!G$1,Hosts!$A$1:$M$1,0))</f>
        <v>Within a day</v>
      </c>
      <c r="H2441" s="70">
        <f>INDEX(Hosts!$A:$M, MATCH(Places!$B2441,Hosts!$A:$A,0), MATCH(Places!H$1,Hosts!$A$1:$M$1,0))</f>
        <v>1</v>
      </c>
      <c r="I2441" s="70">
        <f>INDEX(Hosts!$A:$M, MATCH(Places!$B2441,Hosts!$A:$A,0), MATCH(Places!I$1,Hosts!$A$1:$M$1,0))</f>
        <v>0.75</v>
      </c>
      <c r="J2441" t="str">
        <f>INDEX(Hosts!$A:$M, MATCH(Places!$B2441,Hosts!$A:$A,0), MATCH(Places!J$1,Hosts!$A$1:$M$1,0))</f>
        <v>No</v>
      </c>
      <c r="K2441">
        <v>8</v>
      </c>
      <c r="L2441" t="str">
        <f>VLOOKUP($K2441,Neighborhoods!$A:$C,2,0)</f>
        <v>Brooklyn</v>
      </c>
      <c r="M2441" t="str">
        <f>VLOOKUP($K2441,Neighborhoods!$A:$C,3,0)</f>
        <v>Bushwick</v>
      </c>
      <c r="N2441" t="str">
        <f>INDEX(Neighborhoods!$A:$C, MATCH(Places!$K2441,Neighborhoods!$A:$A,0), MATCH(Places!N$1,Neighborhoods!$A$1:$C$1,0))</f>
        <v>Brooklyn</v>
      </c>
      <c r="O2441" t="str">
        <f>INDEX(Neighborhoods!$A:$C, MATCH(Places!$K2441,Neighborhoods!$A:$A,0), MATCH(Places!O$1,Neighborhoods!$A$1:$C$1,0))</f>
        <v>Bushwick</v>
      </c>
      <c r="P2441" t="s">
        <v>1</v>
      </c>
      <c r="Q2441" t="str">
        <f t="shared" si="152"/>
        <v>Yes</v>
      </c>
      <c r="R2441">
        <v>1</v>
      </c>
      <c r="S2441" t="str">
        <f t="shared" si="153"/>
        <v>Small</v>
      </c>
      <c r="T2441" s="50">
        <v>40</v>
      </c>
      <c r="U2441" s="70">
        <f t="shared" si="154"/>
        <v>0.03</v>
      </c>
      <c r="V2441" s="52">
        <v>4.8899999999999997</v>
      </c>
      <c r="W2441" s="52" t="str" cm="1">
        <f t="array" ref="W2441">_xlfn.SWITCH(ROUND(V2441,0),5,"Excellent",4,"Good",3,"Ok","Bad")</f>
        <v>Excellent</v>
      </c>
      <c r="X2441">
        <v>9</v>
      </c>
      <c r="Y2441" t="str">
        <f t="shared" si="155"/>
        <v>No</v>
      </c>
      <c r="Z2441" s="68">
        <v>42771</v>
      </c>
      <c r="AA2441" s="68">
        <v>43834</v>
      </c>
      <c r="AB2441">
        <v>0</v>
      </c>
      <c r="AC2441" t="s">
        <v>15615</v>
      </c>
    </row>
    <row r="2442" spans="1:29" x14ac:dyDescent="0.3">
      <c r="A2442" t="s">
        <v>1791</v>
      </c>
      <c r="B2442">
        <v>1138</v>
      </c>
      <c r="C2442" t="str">
        <f>VLOOKUP($B2442,Hosts!$A:$M,10,0)</f>
        <v>Within an hour</v>
      </c>
      <c r="D2442" s="70">
        <f>VLOOKUP($B2442,Hosts!$A:$M,11,0)</f>
        <v>1</v>
      </c>
      <c r="E2442" s="70">
        <f>VLOOKUP($B2442,Hosts!$A:$M,12,0)</f>
        <v>1</v>
      </c>
      <c r="F2442" t="str">
        <f>VLOOKUP($B2442,Hosts!$A:$M,13,0)</f>
        <v>Yes</v>
      </c>
      <c r="G2442" t="str">
        <f>INDEX(Hosts!$A:$M, MATCH(Places!$B2442,Hosts!$A:$A,0), MATCH(Places!G$1,Hosts!$A$1:$M$1,0))</f>
        <v>Within an hour</v>
      </c>
      <c r="H2442" s="70">
        <f>INDEX(Hosts!$A:$M, MATCH(Places!$B2442,Hosts!$A:$A,0), MATCH(Places!H$1,Hosts!$A$1:$M$1,0))</f>
        <v>1</v>
      </c>
      <c r="I2442" s="70">
        <f>INDEX(Hosts!$A:$M, MATCH(Places!$B2442,Hosts!$A:$A,0), MATCH(Places!I$1,Hosts!$A$1:$M$1,0))</f>
        <v>1</v>
      </c>
      <c r="J2442" t="str">
        <f>INDEX(Hosts!$A:$M, MATCH(Places!$B2442,Hosts!$A:$A,0), MATCH(Places!J$1,Hosts!$A$1:$M$1,0))</f>
        <v>Yes</v>
      </c>
      <c r="K2442">
        <v>12</v>
      </c>
      <c r="L2442" t="str">
        <f>VLOOKUP($K2442,Neighborhoods!$A:$C,2,0)</f>
        <v>Brooklyn</v>
      </c>
      <c r="M2442" t="str">
        <f>VLOOKUP($K2442,Neighborhoods!$A:$C,3,0)</f>
        <v>Williamsburg</v>
      </c>
      <c r="N2442" t="str">
        <f>INDEX(Neighborhoods!$A:$C, MATCH(Places!$K2442,Neighborhoods!$A:$A,0), MATCH(Places!N$1,Neighborhoods!$A$1:$C$1,0))</f>
        <v>Brooklyn</v>
      </c>
      <c r="O2442" t="str">
        <f>INDEX(Neighborhoods!$A:$C, MATCH(Places!$K2442,Neighborhoods!$A:$A,0), MATCH(Places!O$1,Neighborhoods!$A$1:$C$1,0))</f>
        <v>Williamsburg</v>
      </c>
      <c r="P2442" t="s">
        <v>1</v>
      </c>
      <c r="Q2442" t="str">
        <f t="shared" si="152"/>
        <v>Yes</v>
      </c>
      <c r="R2442">
        <v>2</v>
      </c>
      <c r="S2442" t="str">
        <f t="shared" si="153"/>
        <v>Small</v>
      </c>
      <c r="T2442" s="50">
        <v>101</v>
      </c>
      <c r="U2442" s="70">
        <f t="shared" si="154"/>
        <v>0.03</v>
      </c>
      <c r="V2442" s="52">
        <v>5</v>
      </c>
      <c r="W2442" s="52" t="str" cm="1">
        <f t="array" ref="W2442">_xlfn.SWITCH(ROUND(V2442,0),5,"Excellent",4,"Good",3,"Ok","Bad")</f>
        <v>Excellent</v>
      </c>
      <c r="X2442">
        <v>30</v>
      </c>
      <c r="Y2442" t="str">
        <f t="shared" si="155"/>
        <v>No</v>
      </c>
      <c r="Z2442" s="68">
        <v>42723</v>
      </c>
      <c r="AA2442" s="68">
        <v>43906</v>
      </c>
      <c r="AB2442">
        <v>0</v>
      </c>
      <c r="AC2442" t="s">
        <v>15615</v>
      </c>
    </row>
    <row r="2443" spans="1:29" x14ac:dyDescent="0.3">
      <c r="A2443" t="s">
        <v>13519</v>
      </c>
      <c r="B2443">
        <v>2957</v>
      </c>
      <c r="C2443" t="str">
        <f>VLOOKUP($B2443,Hosts!$A:$M,10,0)</f>
        <v>Within an hour</v>
      </c>
      <c r="D2443" s="70">
        <f>VLOOKUP($B2443,Hosts!$A:$M,11,0)</f>
        <v>0.91</v>
      </c>
      <c r="E2443" s="70">
        <f>VLOOKUP($B2443,Hosts!$A:$M,12,0)</f>
        <v>0.93</v>
      </c>
      <c r="F2443" t="str">
        <f>VLOOKUP($B2443,Hosts!$A:$M,13,0)</f>
        <v>Yes</v>
      </c>
      <c r="G2443" t="str">
        <f>INDEX(Hosts!$A:$M, MATCH(Places!$B2443,Hosts!$A:$A,0), MATCH(Places!G$1,Hosts!$A$1:$M$1,0))</f>
        <v>Within an hour</v>
      </c>
      <c r="H2443" s="70">
        <f>INDEX(Hosts!$A:$M, MATCH(Places!$B2443,Hosts!$A:$A,0), MATCH(Places!H$1,Hosts!$A$1:$M$1,0))</f>
        <v>0.91</v>
      </c>
      <c r="I2443" s="70">
        <f>INDEX(Hosts!$A:$M, MATCH(Places!$B2443,Hosts!$A:$A,0), MATCH(Places!I$1,Hosts!$A$1:$M$1,0))</f>
        <v>0.93</v>
      </c>
      <c r="J2443" t="str">
        <f>INDEX(Hosts!$A:$M, MATCH(Places!$B2443,Hosts!$A:$A,0), MATCH(Places!J$1,Hosts!$A$1:$M$1,0))</f>
        <v>Yes</v>
      </c>
      <c r="K2443">
        <v>8</v>
      </c>
      <c r="L2443" t="str">
        <f>VLOOKUP($K2443,Neighborhoods!$A:$C,2,0)</f>
        <v>Brooklyn</v>
      </c>
      <c r="M2443" t="str">
        <f>VLOOKUP($K2443,Neighborhoods!$A:$C,3,0)</f>
        <v>Bushwick</v>
      </c>
      <c r="N2443" t="str">
        <f>INDEX(Neighborhoods!$A:$C, MATCH(Places!$K2443,Neighborhoods!$A:$A,0), MATCH(Places!N$1,Neighborhoods!$A$1:$C$1,0))</f>
        <v>Brooklyn</v>
      </c>
      <c r="O2443" t="str">
        <f>INDEX(Neighborhoods!$A:$C, MATCH(Places!$K2443,Neighborhoods!$A:$A,0), MATCH(Places!O$1,Neighborhoods!$A$1:$C$1,0))</f>
        <v>Bushwick</v>
      </c>
      <c r="P2443" t="s">
        <v>11822</v>
      </c>
      <c r="Q2443" t="str">
        <f t="shared" si="152"/>
        <v>No</v>
      </c>
      <c r="R2443">
        <v>4</v>
      </c>
      <c r="S2443" t="str">
        <f t="shared" si="153"/>
        <v>Medium</v>
      </c>
      <c r="T2443" s="50">
        <v>115</v>
      </c>
      <c r="U2443" s="70">
        <f t="shared" si="154"/>
        <v>0.03</v>
      </c>
      <c r="V2443" s="52">
        <v>4.91</v>
      </c>
      <c r="W2443" s="52" t="str" cm="1">
        <f t="array" ref="W2443">_xlfn.SWITCH(ROUND(V2443,0),5,"Excellent",4,"Good",3,"Ok","Bad")</f>
        <v>Excellent</v>
      </c>
      <c r="X2443">
        <v>89</v>
      </c>
      <c r="Y2443" t="str">
        <f t="shared" si="155"/>
        <v>No</v>
      </c>
      <c r="Z2443" s="68">
        <v>42778</v>
      </c>
      <c r="AA2443" s="68">
        <v>44045</v>
      </c>
      <c r="AB2443">
        <v>250</v>
      </c>
      <c r="AC2443" t="s">
        <v>15615</v>
      </c>
    </row>
    <row r="2444" spans="1:29" x14ac:dyDescent="0.3">
      <c r="A2444" t="s">
        <v>1792</v>
      </c>
      <c r="B2444">
        <v>1889</v>
      </c>
      <c r="C2444" t="str">
        <f>VLOOKUP($B2444,Hosts!$A:$M,10,0)</f>
        <v>Within a few hours</v>
      </c>
      <c r="D2444" s="70">
        <f>VLOOKUP($B2444,Hosts!$A:$M,11,0)</f>
        <v>1</v>
      </c>
      <c r="E2444" s="70">
        <f>VLOOKUP($B2444,Hosts!$A:$M,12,0)</f>
        <v>0.24</v>
      </c>
      <c r="F2444" t="str">
        <f>VLOOKUP($B2444,Hosts!$A:$M,13,0)</f>
        <v>No</v>
      </c>
      <c r="G2444" t="str">
        <f>INDEX(Hosts!$A:$M, MATCH(Places!$B2444,Hosts!$A:$A,0), MATCH(Places!G$1,Hosts!$A$1:$M$1,0))</f>
        <v>Within a few hours</v>
      </c>
      <c r="H2444" s="70">
        <f>INDEX(Hosts!$A:$M, MATCH(Places!$B2444,Hosts!$A:$A,0), MATCH(Places!H$1,Hosts!$A$1:$M$1,0))</f>
        <v>1</v>
      </c>
      <c r="I2444" s="70">
        <f>INDEX(Hosts!$A:$M, MATCH(Places!$B2444,Hosts!$A:$A,0), MATCH(Places!I$1,Hosts!$A$1:$M$1,0))</f>
        <v>0.24</v>
      </c>
      <c r="J2444" t="str">
        <f>INDEX(Hosts!$A:$M, MATCH(Places!$B2444,Hosts!$A:$A,0), MATCH(Places!J$1,Hosts!$A$1:$M$1,0))</f>
        <v>No</v>
      </c>
      <c r="K2444">
        <v>9</v>
      </c>
      <c r="L2444" t="str">
        <f>VLOOKUP($K2444,Neighborhoods!$A:$C,2,0)</f>
        <v>Brooklyn</v>
      </c>
      <c r="M2444" t="str">
        <f>VLOOKUP($K2444,Neighborhoods!$A:$C,3,0)</f>
        <v>Crown Heights</v>
      </c>
      <c r="N2444" t="str">
        <f>INDEX(Neighborhoods!$A:$C, MATCH(Places!$K2444,Neighborhoods!$A:$A,0), MATCH(Places!N$1,Neighborhoods!$A$1:$C$1,0))</f>
        <v>Brooklyn</v>
      </c>
      <c r="O2444" t="str">
        <f>INDEX(Neighborhoods!$A:$C, MATCH(Places!$K2444,Neighborhoods!$A:$A,0), MATCH(Places!O$1,Neighborhoods!$A$1:$C$1,0))</f>
        <v>Crown Heights</v>
      </c>
      <c r="P2444" t="s">
        <v>1</v>
      </c>
      <c r="Q2444" t="str">
        <f t="shared" si="152"/>
        <v>Yes</v>
      </c>
      <c r="R2444">
        <v>2</v>
      </c>
      <c r="S2444" t="str">
        <f t="shared" si="153"/>
        <v>Small</v>
      </c>
      <c r="T2444" s="50">
        <v>42</v>
      </c>
      <c r="U2444" s="70">
        <f t="shared" si="154"/>
        <v>0.03</v>
      </c>
      <c r="V2444" s="52">
        <v>5</v>
      </c>
      <c r="W2444" s="52" t="str" cm="1">
        <f t="array" ref="W2444">_xlfn.SWITCH(ROUND(V2444,0),5,"Excellent",4,"Good",3,"Ok","Bad")</f>
        <v>Excellent</v>
      </c>
      <c r="X2444">
        <v>9</v>
      </c>
      <c r="Y2444" t="str">
        <f t="shared" si="155"/>
        <v>No</v>
      </c>
      <c r="Z2444" s="68">
        <v>42736</v>
      </c>
      <c r="AA2444" s="68">
        <v>43823</v>
      </c>
      <c r="AB2444">
        <v>89</v>
      </c>
      <c r="AC2444" t="s">
        <v>15615</v>
      </c>
    </row>
    <row r="2445" spans="1:29" x14ac:dyDescent="0.3">
      <c r="A2445" t="s">
        <v>1793</v>
      </c>
      <c r="B2445">
        <v>3080</v>
      </c>
      <c r="C2445" t="str">
        <f>VLOOKUP($B2445,Hosts!$A:$M,10,0)</f>
        <v>Within a few hours</v>
      </c>
      <c r="D2445" s="70">
        <f>VLOOKUP($B2445,Hosts!$A:$M,11,0)</f>
        <v>0.84</v>
      </c>
      <c r="E2445" s="70">
        <f>VLOOKUP($B2445,Hosts!$A:$M,12,0)</f>
        <v>0.85</v>
      </c>
      <c r="F2445" t="str">
        <f>VLOOKUP($B2445,Hosts!$A:$M,13,0)</f>
        <v>No</v>
      </c>
      <c r="G2445" t="str">
        <f>INDEX(Hosts!$A:$M, MATCH(Places!$B2445,Hosts!$A:$A,0), MATCH(Places!G$1,Hosts!$A$1:$M$1,0))</f>
        <v>Within a few hours</v>
      </c>
      <c r="H2445" s="70">
        <f>INDEX(Hosts!$A:$M, MATCH(Places!$B2445,Hosts!$A:$A,0), MATCH(Places!H$1,Hosts!$A$1:$M$1,0))</f>
        <v>0.84</v>
      </c>
      <c r="I2445" s="70">
        <f>INDEX(Hosts!$A:$M, MATCH(Places!$B2445,Hosts!$A:$A,0), MATCH(Places!I$1,Hosts!$A$1:$M$1,0))</f>
        <v>0.85</v>
      </c>
      <c r="J2445" t="str">
        <f>INDEX(Hosts!$A:$M, MATCH(Places!$B2445,Hosts!$A:$A,0), MATCH(Places!J$1,Hosts!$A$1:$M$1,0))</f>
        <v>No</v>
      </c>
      <c r="K2445">
        <v>7</v>
      </c>
      <c r="L2445" t="str">
        <f>VLOOKUP($K2445,Neighborhoods!$A:$C,2,0)</f>
        <v>Brooklyn</v>
      </c>
      <c r="M2445" t="str">
        <f>VLOOKUP($K2445,Neighborhoods!$A:$C,3,0)</f>
        <v>Bedford-Stuyvesant</v>
      </c>
      <c r="N2445" t="str">
        <f>INDEX(Neighborhoods!$A:$C, MATCH(Places!$K2445,Neighborhoods!$A:$A,0), MATCH(Places!N$1,Neighborhoods!$A$1:$C$1,0))</f>
        <v>Brooklyn</v>
      </c>
      <c r="O2445" t="str">
        <f>INDEX(Neighborhoods!$A:$C, MATCH(Places!$K2445,Neighborhoods!$A:$A,0), MATCH(Places!O$1,Neighborhoods!$A$1:$C$1,0))</f>
        <v>Bedford-Stuyvesant</v>
      </c>
      <c r="P2445" t="s">
        <v>11822</v>
      </c>
      <c r="Q2445" t="str">
        <f t="shared" si="152"/>
        <v>No</v>
      </c>
      <c r="R2445">
        <v>2</v>
      </c>
      <c r="S2445" t="str">
        <f t="shared" si="153"/>
        <v>Small</v>
      </c>
      <c r="T2445" s="50">
        <v>200</v>
      </c>
      <c r="U2445" s="70">
        <f t="shared" si="154"/>
        <v>0.04</v>
      </c>
      <c r="V2445" s="52">
        <v>4.8600000000000003</v>
      </c>
      <c r="W2445" s="52" t="str" cm="1">
        <f t="array" ref="W2445">_xlfn.SWITCH(ROUND(V2445,0),5,"Excellent",4,"Good",3,"Ok","Bad")</f>
        <v>Excellent</v>
      </c>
      <c r="X2445">
        <v>7</v>
      </c>
      <c r="Y2445" t="str">
        <f t="shared" si="155"/>
        <v>No</v>
      </c>
      <c r="Z2445" s="68">
        <v>42786</v>
      </c>
      <c r="AA2445" s="68">
        <v>43002</v>
      </c>
      <c r="AB2445">
        <v>47</v>
      </c>
      <c r="AC2445" t="s">
        <v>15615</v>
      </c>
    </row>
    <row r="2446" spans="1:29" x14ac:dyDescent="0.3">
      <c r="A2446" t="s">
        <v>1794</v>
      </c>
      <c r="B2446">
        <v>506</v>
      </c>
      <c r="C2446" t="str">
        <f>VLOOKUP($B2446,Hosts!$A:$M,10,0)</f>
        <v>Within a few hours</v>
      </c>
      <c r="D2446" s="70">
        <f>VLOOKUP($B2446,Hosts!$A:$M,11,0)</f>
        <v>1</v>
      </c>
      <c r="E2446" s="70">
        <f>VLOOKUP($B2446,Hosts!$A:$M,12,0)</f>
        <v>0.82</v>
      </c>
      <c r="F2446" t="str">
        <f>VLOOKUP($B2446,Hosts!$A:$M,13,0)</f>
        <v>No</v>
      </c>
      <c r="G2446" t="str">
        <f>INDEX(Hosts!$A:$M, MATCH(Places!$B2446,Hosts!$A:$A,0), MATCH(Places!G$1,Hosts!$A$1:$M$1,0))</f>
        <v>Within a few hours</v>
      </c>
      <c r="H2446" s="70">
        <f>INDEX(Hosts!$A:$M, MATCH(Places!$B2446,Hosts!$A:$A,0), MATCH(Places!H$1,Hosts!$A$1:$M$1,0))</f>
        <v>1</v>
      </c>
      <c r="I2446" s="70">
        <f>INDEX(Hosts!$A:$M, MATCH(Places!$B2446,Hosts!$A:$A,0), MATCH(Places!I$1,Hosts!$A$1:$M$1,0))</f>
        <v>0.82</v>
      </c>
      <c r="J2446" t="str">
        <f>INDEX(Hosts!$A:$M, MATCH(Places!$B2446,Hosts!$A:$A,0), MATCH(Places!J$1,Hosts!$A$1:$M$1,0))</f>
        <v>No</v>
      </c>
      <c r="K2446">
        <v>12</v>
      </c>
      <c r="L2446" t="str">
        <f>VLOOKUP($K2446,Neighborhoods!$A:$C,2,0)</f>
        <v>Brooklyn</v>
      </c>
      <c r="M2446" t="str">
        <f>VLOOKUP($K2446,Neighborhoods!$A:$C,3,0)</f>
        <v>Williamsburg</v>
      </c>
      <c r="N2446" t="str">
        <f>INDEX(Neighborhoods!$A:$C, MATCH(Places!$K2446,Neighborhoods!$A:$A,0), MATCH(Places!N$1,Neighborhoods!$A$1:$C$1,0))</f>
        <v>Brooklyn</v>
      </c>
      <c r="O2446" t="str">
        <f>INDEX(Neighborhoods!$A:$C, MATCH(Places!$K2446,Neighborhoods!$A:$A,0), MATCH(Places!O$1,Neighborhoods!$A$1:$C$1,0))</f>
        <v>Williamsburg</v>
      </c>
      <c r="P2446" t="s">
        <v>11822</v>
      </c>
      <c r="Q2446" t="str">
        <f t="shared" si="152"/>
        <v>No</v>
      </c>
      <c r="R2446">
        <v>3</v>
      </c>
      <c r="S2446" t="str">
        <f t="shared" si="153"/>
        <v>Medium</v>
      </c>
      <c r="T2446" s="50">
        <v>120</v>
      </c>
      <c r="U2446" s="70">
        <f t="shared" si="154"/>
        <v>0.03</v>
      </c>
      <c r="V2446" s="52">
        <v>4.78</v>
      </c>
      <c r="W2446" s="52" t="str" cm="1">
        <f t="array" ref="W2446">_xlfn.SWITCH(ROUND(V2446,0),5,"Excellent",4,"Good",3,"Ok","Bad")</f>
        <v>Excellent</v>
      </c>
      <c r="X2446">
        <v>51</v>
      </c>
      <c r="Y2446" t="str">
        <f t="shared" si="155"/>
        <v>No</v>
      </c>
      <c r="Z2446" s="68">
        <v>42785</v>
      </c>
      <c r="AA2446" s="68">
        <v>44038</v>
      </c>
      <c r="AB2446">
        <v>188</v>
      </c>
      <c r="AC2446" t="s">
        <v>15615</v>
      </c>
    </row>
    <row r="2447" spans="1:29" x14ac:dyDescent="0.3">
      <c r="A2447" t="s">
        <v>1795</v>
      </c>
      <c r="B2447">
        <v>379</v>
      </c>
      <c r="C2447" t="str">
        <f>VLOOKUP($B2447,Hosts!$A:$M,10,0)</f>
        <v>Within a day</v>
      </c>
      <c r="D2447" s="70">
        <f>VLOOKUP($B2447,Hosts!$A:$M,11,0)</f>
        <v>0.86</v>
      </c>
      <c r="E2447" s="70">
        <f>VLOOKUP($B2447,Hosts!$A:$M,12,0)</f>
        <v>0.96</v>
      </c>
      <c r="F2447" t="str">
        <f>VLOOKUP($B2447,Hosts!$A:$M,13,0)</f>
        <v>Yes</v>
      </c>
      <c r="G2447" t="str">
        <f>INDEX(Hosts!$A:$M, MATCH(Places!$B2447,Hosts!$A:$A,0), MATCH(Places!G$1,Hosts!$A$1:$M$1,0))</f>
        <v>Within a day</v>
      </c>
      <c r="H2447" s="70">
        <f>INDEX(Hosts!$A:$M, MATCH(Places!$B2447,Hosts!$A:$A,0), MATCH(Places!H$1,Hosts!$A$1:$M$1,0))</f>
        <v>0.86</v>
      </c>
      <c r="I2447" s="70">
        <f>INDEX(Hosts!$A:$M, MATCH(Places!$B2447,Hosts!$A:$A,0), MATCH(Places!I$1,Hosts!$A$1:$M$1,0))</f>
        <v>0.96</v>
      </c>
      <c r="J2447" t="str">
        <f>INDEX(Hosts!$A:$M, MATCH(Places!$B2447,Hosts!$A:$A,0), MATCH(Places!J$1,Hosts!$A$1:$M$1,0))</f>
        <v>Yes</v>
      </c>
      <c r="K2447">
        <v>9</v>
      </c>
      <c r="L2447" t="str">
        <f>VLOOKUP($K2447,Neighborhoods!$A:$C,2,0)</f>
        <v>Brooklyn</v>
      </c>
      <c r="M2447" t="str">
        <f>VLOOKUP($K2447,Neighborhoods!$A:$C,3,0)</f>
        <v>Crown Heights</v>
      </c>
      <c r="N2447" t="str">
        <f>INDEX(Neighborhoods!$A:$C, MATCH(Places!$K2447,Neighborhoods!$A:$A,0), MATCH(Places!N$1,Neighborhoods!$A$1:$C$1,0))</f>
        <v>Brooklyn</v>
      </c>
      <c r="O2447" t="str">
        <f>INDEX(Neighborhoods!$A:$C, MATCH(Places!$K2447,Neighborhoods!$A:$A,0), MATCH(Places!O$1,Neighborhoods!$A$1:$C$1,0))</f>
        <v>Crown Heights</v>
      </c>
      <c r="P2447" t="s">
        <v>11822</v>
      </c>
      <c r="Q2447" t="str">
        <f t="shared" si="152"/>
        <v>No</v>
      </c>
      <c r="R2447">
        <v>7</v>
      </c>
      <c r="S2447" t="str">
        <f t="shared" si="153"/>
        <v>Large</v>
      </c>
      <c r="T2447" s="50">
        <v>382</v>
      </c>
      <c r="U2447" s="70">
        <f t="shared" si="154"/>
        <v>0.04</v>
      </c>
      <c r="V2447" s="52">
        <v>5</v>
      </c>
      <c r="W2447" s="52" t="str" cm="1">
        <f t="array" ref="W2447">_xlfn.SWITCH(ROUND(V2447,0),5,"Excellent",4,"Good",3,"Ok","Bad")</f>
        <v>Excellent</v>
      </c>
      <c r="X2447">
        <v>4</v>
      </c>
      <c r="Y2447" t="str">
        <f t="shared" si="155"/>
        <v>No</v>
      </c>
      <c r="Z2447" s="68">
        <v>42930</v>
      </c>
      <c r="AA2447" s="68">
        <v>43689</v>
      </c>
      <c r="AB2447">
        <v>0</v>
      </c>
      <c r="AC2447" t="s">
        <v>15615</v>
      </c>
    </row>
    <row r="2448" spans="1:29" x14ac:dyDescent="0.3">
      <c r="A2448" t="s">
        <v>15087</v>
      </c>
      <c r="B2448">
        <v>1816</v>
      </c>
      <c r="C2448" t="str">
        <f>VLOOKUP($B2448,Hosts!$A:$M,10,0)</f>
        <v>Within an hour</v>
      </c>
      <c r="D2448" s="70">
        <f>VLOOKUP($B2448,Hosts!$A:$M,11,0)</f>
        <v>0.7</v>
      </c>
      <c r="E2448" s="70">
        <f>VLOOKUP($B2448,Hosts!$A:$M,12,0)</f>
        <v>0.99</v>
      </c>
      <c r="F2448" t="str">
        <f>VLOOKUP($B2448,Hosts!$A:$M,13,0)</f>
        <v>No</v>
      </c>
      <c r="G2448" t="str">
        <f>INDEX(Hosts!$A:$M, MATCH(Places!$B2448,Hosts!$A:$A,0), MATCH(Places!G$1,Hosts!$A$1:$M$1,0))</f>
        <v>Within an hour</v>
      </c>
      <c r="H2448" s="70">
        <f>INDEX(Hosts!$A:$M, MATCH(Places!$B2448,Hosts!$A:$A,0), MATCH(Places!H$1,Hosts!$A$1:$M$1,0))</f>
        <v>0.7</v>
      </c>
      <c r="I2448" s="70">
        <f>INDEX(Hosts!$A:$M, MATCH(Places!$B2448,Hosts!$A:$A,0), MATCH(Places!I$1,Hosts!$A$1:$M$1,0))</f>
        <v>0.99</v>
      </c>
      <c r="J2448" t="str">
        <f>INDEX(Hosts!$A:$M, MATCH(Places!$B2448,Hosts!$A:$A,0), MATCH(Places!J$1,Hosts!$A$1:$M$1,0))</f>
        <v>No</v>
      </c>
      <c r="K2448">
        <v>17</v>
      </c>
      <c r="L2448" t="str">
        <f>VLOOKUP($K2448,Neighborhoods!$A:$C,2,0)</f>
        <v>Manhattan</v>
      </c>
      <c r="M2448" t="str">
        <f>VLOOKUP($K2448,Neighborhoods!$A:$C,3,0)</f>
        <v>Hell's Kitchen</v>
      </c>
      <c r="N2448" t="str">
        <f>INDEX(Neighborhoods!$A:$C, MATCH(Places!$K2448,Neighborhoods!$A:$A,0), MATCH(Places!N$1,Neighborhoods!$A$1:$C$1,0))</f>
        <v>Manhattan</v>
      </c>
      <c r="O2448" t="str">
        <f>INDEX(Neighborhoods!$A:$C, MATCH(Places!$K2448,Neighborhoods!$A:$A,0), MATCH(Places!O$1,Neighborhoods!$A$1:$C$1,0))</f>
        <v>Hell's Kitchen</v>
      </c>
      <c r="P2448" t="s">
        <v>1</v>
      </c>
      <c r="Q2448" t="str">
        <f t="shared" si="152"/>
        <v>Yes</v>
      </c>
      <c r="R2448">
        <v>2</v>
      </c>
      <c r="S2448" t="str">
        <f t="shared" si="153"/>
        <v>Small</v>
      </c>
      <c r="T2448" s="50">
        <v>70</v>
      </c>
      <c r="U2448" s="70">
        <f t="shared" si="154"/>
        <v>0.03</v>
      </c>
      <c r="V2448" s="52">
        <v>4.38</v>
      </c>
      <c r="W2448" s="52" t="str" cm="1">
        <f t="array" ref="W2448">_xlfn.SWITCH(ROUND(V2448,0),5,"Excellent",4,"Good",3,"Ok","Bad")</f>
        <v>Good</v>
      </c>
      <c r="X2448">
        <v>110</v>
      </c>
      <c r="Y2448" t="str">
        <f t="shared" si="155"/>
        <v>No</v>
      </c>
      <c r="Z2448" s="68">
        <v>42981</v>
      </c>
      <c r="AA2448" s="68">
        <v>43900</v>
      </c>
      <c r="AB2448">
        <v>0</v>
      </c>
      <c r="AC2448" t="s">
        <v>15615</v>
      </c>
    </row>
    <row r="2449" spans="1:29" x14ac:dyDescent="0.3">
      <c r="A2449" t="s">
        <v>1796</v>
      </c>
      <c r="B2449">
        <v>3109</v>
      </c>
      <c r="C2449" t="str">
        <f>VLOOKUP($B2449,Hosts!$A:$M,10,0)</f>
        <v>Within an hour</v>
      </c>
      <c r="D2449" s="70">
        <f>VLOOKUP($B2449,Hosts!$A:$M,11,0)</f>
        <v>1</v>
      </c>
      <c r="E2449" s="70">
        <f>VLOOKUP($B2449,Hosts!$A:$M,12,0)</f>
        <v>0.77</v>
      </c>
      <c r="F2449" t="str">
        <f>VLOOKUP($B2449,Hosts!$A:$M,13,0)</f>
        <v>No</v>
      </c>
      <c r="G2449" t="str">
        <f>INDEX(Hosts!$A:$M, MATCH(Places!$B2449,Hosts!$A:$A,0), MATCH(Places!G$1,Hosts!$A$1:$M$1,0))</f>
        <v>Within an hour</v>
      </c>
      <c r="H2449" s="70">
        <f>INDEX(Hosts!$A:$M, MATCH(Places!$B2449,Hosts!$A:$A,0), MATCH(Places!H$1,Hosts!$A$1:$M$1,0))</f>
        <v>1</v>
      </c>
      <c r="I2449" s="70">
        <f>INDEX(Hosts!$A:$M, MATCH(Places!$B2449,Hosts!$A:$A,0), MATCH(Places!I$1,Hosts!$A$1:$M$1,0))</f>
        <v>0.77</v>
      </c>
      <c r="J2449" t="str">
        <f>INDEX(Hosts!$A:$M, MATCH(Places!$B2449,Hosts!$A:$A,0), MATCH(Places!J$1,Hosts!$A$1:$M$1,0))</f>
        <v>No</v>
      </c>
      <c r="K2449">
        <v>20</v>
      </c>
      <c r="L2449" t="str">
        <f>VLOOKUP($K2449,Neighborhoods!$A:$C,2,0)</f>
        <v>Manhattan</v>
      </c>
      <c r="M2449" t="str">
        <f>VLOOKUP($K2449,Neighborhoods!$A:$C,3,0)</f>
        <v>Upper West Side</v>
      </c>
      <c r="N2449" t="str">
        <f>INDEX(Neighborhoods!$A:$C, MATCH(Places!$K2449,Neighborhoods!$A:$A,0), MATCH(Places!N$1,Neighborhoods!$A$1:$C$1,0))</f>
        <v>Manhattan</v>
      </c>
      <c r="O2449" t="str">
        <f>INDEX(Neighborhoods!$A:$C, MATCH(Places!$K2449,Neighborhoods!$A:$A,0), MATCH(Places!O$1,Neighborhoods!$A$1:$C$1,0))</f>
        <v>Upper West Side</v>
      </c>
      <c r="P2449" t="s">
        <v>11822</v>
      </c>
      <c r="Q2449" t="str">
        <f t="shared" si="152"/>
        <v>No</v>
      </c>
      <c r="R2449">
        <v>4</v>
      </c>
      <c r="S2449" t="str">
        <f t="shared" si="153"/>
        <v>Medium</v>
      </c>
      <c r="T2449" s="50">
        <v>214</v>
      </c>
      <c r="U2449" s="70">
        <f t="shared" si="154"/>
        <v>0.04</v>
      </c>
      <c r="V2449" s="52">
        <v>4.8499999999999996</v>
      </c>
      <c r="W2449" s="52" t="str" cm="1">
        <f t="array" ref="W2449">_xlfn.SWITCH(ROUND(V2449,0),5,"Excellent",4,"Good",3,"Ok","Bad")</f>
        <v>Excellent</v>
      </c>
      <c r="X2449">
        <v>13</v>
      </c>
      <c r="Y2449" t="str">
        <f t="shared" si="155"/>
        <v>No</v>
      </c>
      <c r="Z2449" s="68">
        <v>43143</v>
      </c>
      <c r="AA2449" s="68">
        <v>43798</v>
      </c>
      <c r="AB2449">
        <v>93</v>
      </c>
      <c r="AC2449" t="s">
        <v>15615</v>
      </c>
    </row>
    <row r="2450" spans="1:29" x14ac:dyDescent="0.3">
      <c r="A2450" t="s">
        <v>1797</v>
      </c>
      <c r="B2450">
        <v>1826</v>
      </c>
      <c r="C2450" t="str">
        <f>VLOOKUP($B2450,Hosts!$A:$M,10,0)</f>
        <v>Within a few hours</v>
      </c>
      <c r="D2450" s="70">
        <f>VLOOKUP($B2450,Hosts!$A:$M,11,0)</f>
        <v>1</v>
      </c>
      <c r="E2450" s="70">
        <f>VLOOKUP($B2450,Hosts!$A:$M,12,0)</f>
        <v>1</v>
      </c>
      <c r="F2450" t="str">
        <f>VLOOKUP($B2450,Hosts!$A:$M,13,0)</f>
        <v>No</v>
      </c>
      <c r="G2450" t="str">
        <f>INDEX(Hosts!$A:$M, MATCH(Places!$B2450,Hosts!$A:$A,0), MATCH(Places!G$1,Hosts!$A$1:$M$1,0))</f>
        <v>Within a few hours</v>
      </c>
      <c r="H2450" s="70">
        <f>INDEX(Hosts!$A:$M, MATCH(Places!$B2450,Hosts!$A:$A,0), MATCH(Places!H$1,Hosts!$A$1:$M$1,0))</f>
        <v>1</v>
      </c>
      <c r="I2450" s="70">
        <f>INDEX(Hosts!$A:$M, MATCH(Places!$B2450,Hosts!$A:$A,0), MATCH(Places!I$1,Hosts!$A$1:$M$1,0))</f>
        <v>1</v>
      </c>
      <c r="J2450" t="str">
        <f>INDEX(Hosts!$A:$M, MATCH(Places!$B2450,Hosts!$A:$A,0), MATCH(Places!J$1,Hosts!$A$1:$M$1,0))</f>
        <v>No</v>
      </c>
      <c r="K2450">
        <v>17</v>
      </c>
      <c r="L2450" t="str">
        <f>VLOOKUP($K2450,Neighborhoods!$A:$C,2,0)</f>
        <v>Manhattan</v>
      </c>
      <c r="M2450" t="str">
        <f>VLOOKUP($K2450,Neighborhoods!$A:$C,3,0)</f>
        <v>Hell's Kitchen</v>
      </c>
      <c r="N2450" t="str">
        <f>INDEX(Neighborhoods!$A:$C, MATCH(Places!$K2450,Neighborhoods!$A:$A,0), MATCH(Places!N$1,Neighborhoods!$A$1:$C$1,0))</f>
        <v>Manhattan</v>
      </c>
      <c r="O2450" t="str">
        <f>INDEX(Neighborhoods!$A:$C, MATCH(Places!$K2450,Neighborhoods!$A:$A,0), MATCH(Places!O$1,Neighborhoods!$A$1:$C$1,0))</f>
        <v>Hell's Kitchen</v>
      </c>
      <c r="P2450" t="s">
        <v>1</v>
      </c>
      <c r="Q2450" t="str">
        <f t="shared" si="152"/>
        <v>Yes</v>
      </c>
      <c r="R2450">
        <v>2</v>
      </c>
      <c r="S2450" t="str">
        <f t="shared" si="153"/>
        <v>Small</v>
      </c>
      <c r="T2450" s="50">
        <v>119</v>
      </c>
      <c r="U2450" s="70">
        <f t="shared" si="154"/>
        <v>0.03</v>
      </c>
      <c r="V2450" s="52">
        <v>5</v>
      </c>
      <c r="W2450" s="52" t="str" cm="1">
        <f t="array" ref="W2450">_xlfn.SWITCH(ROUND(V2450,0),5,"Excellent",4,"Good",3,"Ok","Bad")</f>
        <v>Excellent</v>
      </c>
      <c r="X2450">
        <v>11</v>
      </c>
      <c r="Y2450" t="str">
        <f t="shared" si="155"/>
        <v>No</v>
      </c>
      <c r="Z2450" s="68">
        <v>42751</v>
      </c>
      <c r="AA2450" s="68">
        <v>43028</v>
      </c>
      <c r="AB2450">
        <v>0</v>
      </c>
      <c r="AC2450" t="s">
        <v>15615</v>
      </c>
    </row>
    <row r="2451" spans="1:29" x14ac:dyDescent="0.3">
      <c r="A2451" t="s">
        <v>13302</v>
      </c>
      <c r="B2451">
        <v>642</v>
      </c>
      <c r="C2451" t="str">
        <f>VLOOKUP($B2451,Hosts!$A:$M,10,0)</f>
        <v>Within an hour</v>
      </c>
      <c r="D2451" s="70">
        <f>VLOOKUP($B2451,Hosts!$A:$M,11,0)</f>
        <v>1</v>
      </c>
      <c r="E2451" s="70">
        <f>VLOOKUP($B2451,Hosts!$A:$M,12,0)</f>
        <v>0.83</v>
      </c>
      <c r="F2451" t="str">
        <f>VLOOKUP($B2451,Hosts!$A:$M,13,0)</f>
        <v>No</v>
      </c>
      <c r="G2451" t="str">
        <f>INDEX(Hosts!$A:$M, MATCH(Places!$B2451,Hosts!$A:$A,0), MATCH(Places!G$1,Hosts!$A$1:$M$1,0))</f>
        <v>Within an hour</v>
      </c>
      <c r="H2451" s="70">
        <f>INDEX(Hosts!$A:$M, MATCH(Places!$B2451,Hosts!$A:$A,0), MATCH(Places!H$1,Hosts!$A$1:$M$1,0))</f>
        <v>1</v>
      </c>
      <c r="I2451" s="70">
        <f>INDEX(Hosts!$A:$M, MATCH(Places!$B2451,Hosts!$A:$A,0), MATCH(Places!I$1,Hosts!$A$1:$M$1,0))</f>
        <v>0.83</v>
      </c>
      <c r="J2451" t="str">
        <f>INDEX(Hosts!$A:$M, MATCH(Places!$B2451,Hosts!$A:$A,0), MATCH(Places!J$1,Hosts!$A$1:$M$1,0))</f>
        <v>No</v>
      </c>
      <c r="K2451">
        <v>7</v>
      </c>
      <c r="L2451" t="str">
        <f>VLOOKUP($K2451,Neighborhoods!$A:$C,2,0)</f>
        <v>Brooklyn</v>
      </c>
      <c r="M2451" t="str">
        <f>VLOOKUP($K2451,Neighborhoods!$A:$C,3,0)</f>
        <v>Bedford-Stuyvesant</v>
      </c>
      <c r="N2451" t="str">
        <f>INDEX(Neighborhoods!$A:$C, MATCH(Places!$K2451,Neighborhoods!$A:$A,0), MATCH(Places!N$1,Neighborhoods!$A$1:$C$1,0))</f>
        <v>Brooklyn</v>
      </c>
      <c r="O2451" t="str">
        <f>INDEX(Neighborhoods!$A:$C, MATCH(Places!$K2451,Neighborhoods!$A:$A,0), MATCH(Places!O$1,Neighborhoods!$A$1:$C$1,0))</f>
        <v>Bedford-Stuyvesant</v>
      </c>
      <c r="P2451" t="s">
        <v>11822</v>
      </c>
      <c r="Q2451" t="str">
        <f t="shared" si="152"/>
        <v>No</v>
      </c>
      <c r="R2451">
        <v>2</v>
      </c>
      <c r="S2451" t="str">
        <f t="shared" si="153"/>
        <v>Small</v>
      </c>
      <c r="T2451" s="50">
        <v>47</v>
      </c>
      <c r="U2451" s="70">
        <f t="shared" si="154"/>
        <v>0.03</v>
      </c>
      <c r="V2451" s="52">
        <v>4.38</v>
      </c>
      <c r="W2451" s="52" t="str" cm="1">
        <f t="array" ref="W2451">_xlfn.SWITCH(ROUND(V2451,0),5,"Excellent",4,"Good",3,"Ok","Bad")</f>
        <v>Good</v>
      </c>
      <c r="X2451">
        <v>52</v>
      </c>
      <c r="Y2451" t="str">
        <f t="shared" si="155"/>
        <v>No</v>
      </c>
      <c r="Z2451" s="68">
        <v>42732</v>
      </c>
      <c r="AA2451" s="68">
        <v>43912</v>
      </c>
      <c r="AB2451">
        <v>0</v>
      </c>
      <c r="AC2451" t="s">
        <v>15616</v>
      </c>
    </row>
    <row r="2452" spans="1:29" x14ac:dyDescent="0.3">
      <c r="A2452" t="s">
        <v>15035</v>
      </c>
      <c r="B2452">
        <v>1958</v>
      </c>
      <c r="C2452" t="str">
        <f>VLOOKUP($B2452,Hosts!$A:$M,10,0)</f>
        <v>Within an hour</v>
      </c>
      <c r="D2452" s="70">
        <f>VLOOKUP($B2452,Hosts!$A:$M,11,0)</f>
        <v>0.67</v>
      </c>
      <c r="E2452" s="70">
        <f>VLOOKUP($B2452,Hosts!$A:$M,12,0)</f>
        <v>1</v>
      </c>
      <c r="F2452" t="str">
        <f>VLOOKUP($B2452,Hosts!$A:$M,13,0)</f>
        <v>No</v>
      </c>
      <c r="G2452" t="str">
        <f>INDEX(Hosts!$A:$M, MATCH(Places!$B2452,Hosts!$A:$A,0), MATCH(Places!G$1,Hosts!$A$1:$M$1,0))</f>
        <v>Within an hour</v>
      </c>
      <c r="H2452" s="70">
        <f>INDEX(Hosts!$A:$M, MATCH(Places!$B2452,Hosts!$A:$A,0), MATCH(Places!H$1,Hosts!$A$1:$M$1,0))</f>
        <v>0.67</v>
      </c>
      <c r="I2452" s="70">
        <f>INDEX(Hosts!$A:$M, MATCH(Places!$B2452,Hosts!$A:$A,0), MATCH(Places!I$1,Hosts!$A$1:$M$1,0))</f>
        <v>1</v>
      </c>
      <c r="J2452" t="str">
        <f>INDEX(Hosts!$A:$M, MATCH(Places!$B2452,Hosts!$A:$A,0), MATCH(Places!J$1,Hosts!$A$1:$M$1,0))</f>
        <v>No</v>
      </c>
      <c r="K2452">
        <v>12</v>
      </c>
      <c r="L2452" t="str">
        <f>VLOOKUP($K2452,Neighborhoods!$A:$C,2,0)</f>
        <v>Brooklyn</v>
      </c>
      <c r="M2452" t="str">
        <f>VLOOKUP($K2452,Neighborhoods!$A:$C,3,0)</f>
        <v>Williamsburg</v>
      </c>
      <c r="N2452" t="str">
        <f>INDEX(Neighborhoods!$A:$C, MATCH(Places!$K2452,Neighborhoods!$A:$A,0), MATCH(Places!N$1,Neighborhoods!$A$1:$C$1,0))</f>
        <v>Brooklyn</v>
      </c>
      <c r="O2452" t="str">
        <f>INDEX(Neighborhoods!$A:$C, MATCH(Places!$K2452,Neighborhoods!$A:$A,0), MATCH(Places!O$1,Neighborhoods!$A$1:$C$1,0))</f>
        <v>Williamsburg</v>
      </c>
      <c r="P2452" t="s">
        <v>11822</v>
      </c>
      <c r="Q2452" t="str">
        <f t="shared" si="152"/>
        <v>No</v>
      </c>
      <c r="R2452">
        <v>5</v>
      </c>
      <c r="S2452" t="str">
        <f t="shared" si="153"/>
        <v>Medium</v>
      </c>
      <c r="T2452" s="50">
        <v>180</v>
      </c>
      <c r="U2452" s="70">
        <f t="shared" si="154"/>
        <v>0.03</v>
      </c>
      <c r="V2452" s="52">
        <v>4.71</v>
      </c>
      <c r="W2452" s="52" t="str" cm="1">
        <f t="array" ref="W2452">_xlfn.SWITCH(ROUND(V2452,0),5,"Excellent",4,"Good",3,"Ok","Bad")</f>
        <v>Excellent</v>
      </c>
      <c r="X2452">
        <v>21</v>
      </c>
      <c r="Y2452" t="str">
        <f t="shared" si="155"/>
        <v>No</v>
      </c>
      <c r="Z2452" s="68">
        <v>42740</v>
      </c>
      <c r="AA2452" s="68">
        <v>43598</v>
      </c>
      <c r="AB2452">
        <v>90</v>
      </c>
      <c r="AC2452" t="s">
        <v>15615</v>
      </c>
    </row>
    <row r="2453" spans="1:29" x14ac:dyDescent="0.3">
      <c r="A2453" t="s">
        <v>13685</v>
      </c>
      <c r="B2453">
        <v>1556</v>
      </c>
      <c r="C2453" t="str">
        <f>VLOOKUP($B2453,Hosts!$A:$M,10,0)</f>
        <v>Within a few hours</v>
      </c>
      <c r="D2453" s="70">
        <f>VLOOKUP($B2453,Hosts!$A:$M,11,0)</f>
        <v>1</v>
      </c>
      <c r="E2453" s="70">
        <f>VLOOKUP($B2453,Hosts!$A:$M,12,0)</f>
        <v>1</v>
      </c>
      <c r="F2453" t="str">
        <f>VLOOKUP($B2453,Hosts!$A:$M,13,0)</f>
        <v>No</v>
      </c>
      <c r="G2453" t="str">
        <f>INDEX(Hosts!$A:$M, MATCH(Places!$B2453,Hosts!$A:$A,0), MATCH(Places!G$1,Hosts!$A$1:$M$1,0))</f>
        <v>Within a few hours</v>
      </c>
      <c r="H2453" s="70">
        <f>INDEX(Hosts!$A:$M, MATCH(Places!$B2453,Hosts!$A:$A,0), MATCH(Places!H$1,Hosts!$A$1:$M$1,0))</f>
        <v>1</v>
      </c>
      <c r="I2453" s="70">
        <f>INDEX(Hosts!$A:$M, MATCH(Places!$B2453,Hosts!$A:$A,0), MATCH(Places!I$1,Hosts!$A$1:$M$1,0))</f>
        <v>1</v>
      </c>
      <c r="J2453" t="str">
        <f>INDEX(Hosts!$A:$M, MATCH(Places!$B2453,Hosts!$A:$A,0), MATCH(Places!J$1,Hosts!$A$1:$M$1,0))</f>
        <v>No</v>
      </c>
      <c r="K2453">
        <v>14</v>
      </c>
      <c r="L2453" t="str">
        <f>VLOOKUP($K2453,Neighborhoods!$A:$C,2,0)</f>
        <v>Manhattan</v>
      </c>
      <c r="M2453" t="str">
        <f>VLOOKUP($K2453,Neighborhoods!$A:$C,3,0)</f>
        <v>East Harlem</v>
      </c>
      <c r="N2453" t="str">
        <f>INDEX(Neighborhoods!$A:$C, MATCH(Places!$K2453,Neighborhoods!$A:$A,0), MATCH(Places!N$1,Neighborhoods!$A$1:$C$1,0))</f>
        <v>Manhattan</v>
      </c>
      <c r="O2453" t="str">
        <f>INDEX(Neighborhoods!$A:$C, MATCH(Places!$K2453,Neighborhoods!$A:$A,0), MATCH(Places!O$1,Neighborhoods!$A$1:$C$1,0))</f>
        <v>East Harlem</v>
      </c>
      <c r="P2453" t="s">
        <v>11822</v>
      </c>
      <c r="Q2453" t="str">
        <f t="shared" si="152"/>
        <v>No</v>
      </c>
      <c r="R2453">
        <v>6</v>
      </c>
      <c r="S2453" t="str">
        <f t="shared" si="153"/>
        <v>Large</v>
      </c>
      <c r="T2453" s="50">
        <v>200</v>
      </c>
      <c r="U2453" s="70">
        <f t="shared" si="154"/>
        <v>0.04</v>
      </c>
      <c r="V2453" s="52">
        <v>4.8</v>
      </c>
      <c r="W2453" s="52" t="str" cm="1">
        <f t="array" ref="W2453">_xlfn.SWITCH(ROUND(V2453,0),5,"Excellent",4,"Good",3,"Ok","Bad")</f>
        <v>Excellent</v>
      </c>
      <c r="X2453">
        <v>5</v>
      </c>
      <c r="Y2453" t="str">
        <f t="shared" si="155"/>
        <v>No</v>
      </c>
      <c r="Z2453" s="68">
        <v>43246</v>
      </c>
      <c r="AA2453" s="68">
        <v>43771</v>
      </c>
      <c r="AB2453">
        <v>319</v>
      </c>
      <c r="AC2453" t="s">
        <v>15615</v>
      </c>
    </row>
    <row r="2454" spans="1:29" x14ac:dyDescent="0.3">
      <c r="A2454" t="s">
        <v>1798</v>
      </c>
      <c r="B2454">
        <v>3041</v>
      </c>
      <c r="C2454" t="str">
        <f>VLOOKUP($B2454,Hosts!$A:$M,10,0)</f>
        <v>Within a day</v>
      </c>
      <c r="D2454" s="70">
        <f>VLOOKUP($B2454,Hosts!$A:$M,11,0)</f>
        <v>1</v>
      </c>
      <c r="E2454" s="70">
        <f>VLOOKUP($B2454,Hosts!$A:$M,12,0)</f>
        <v>0.98</v>
      </c>
      <c r="F2454" t="str">
        <f>VLOOKUP($B2454,Hosts!$A:$M,13,0)</f>
        <v>No</v>
      </c>
      <c r="G2454" t="str">
        <f>INDEX(Hosts!$A:$M, MATCH(Places!$B2454,Hosts!$A:$A,0), MATCH(Places!G$1,Hosts!$A$1:$M$1,0))</f>
        <v>Within a day</v>
      </c>
      <c r="H2454" s="70">
        <f>INDEX(Hosts!$A:$M, MATCH(Places!$B2454,Hosts!$A:$A,0), MATCH(Places!H$1,Hosts!$A$1:$M$1,0))</f>
        <v>1</v>
      </c>
      <c r="I2454" s="70">
        <f>INDEX(Hosts!$A:$M, MATCH(Places!$B2454,Hosts!$A:$A,0), MATCH(Places!I$1,Hosts!$A$1:$M$1,0))</f>
        <v>0.98</v>
      </c>
      <c r="J2454" t="str">
        <f>INDEX(Hosts!$A:$M, MATCH(Places!$B2454,Hosts!$A:$A,0), MATCH(Places!J$1,Hosts!$A$1:$M$1,0))</f>
        <v>No</v>
      </c>
      <c r="K2454">
        <v>24</v>
      </c>
      <c r="L2454" t="str">
        <f>VLOOKUP($K2454,Neighborhoods!$A:$C,2,0)</f>
        <v>Queens</v>
      </c>
      <c r="M2454" t="str">
        <f>VLOOKUP($K2454,Neighborhoods!$A:$C,3,0)</f>
        <v>Long Island City</v>
      </c>
      <c r="N2454" t="str">
        <f>INDEX(Neighborhoods!$A:$C, MATCH(Places!$K2454,Neighborhoods!$A:$A,0), MATCH(Places!N$1,Neighborhoods!$A$1:$C$1,0))</f>
        <v>Queens</v>
      </c>
      <c r="O2454" t="str">
        <f>INDEX(Neighborhoods!$A:$C, MATCH(Places!$K2454,Neighborhoods!$A:$A,0), MATCH(Places!O$1,Neighborhoods!$A$1:$C$1,0))</f>
        <v>Long Island City</v>
      </c>
      <c r="P2454" t="s">
        <v>1</v>
      </c>
      <c r="Q2454" t="str">
        <f t="shared" si="152"/>
        <v>Yes</v>
      </c>
      <c r="R2454">
        <v>4</v>
      </c>
      <c r="S2454" t="str">
        <f t="shared" si="153"/>
        <v>Medium</v>
      </c>
      <c r="T2454" s="50">
        <v>68.430000000000007</v>
      </c>
      <c r="U2454" s="70">
        <f t="shared" si="154"/>
        <v>0.03</v>
      </c>
      <c r="V2454" s="52">
        <v>4.97</v>
      </c>
      <c r="W2454" s="52" t="str" cm="1">
        <f t="array" ref="W2454">_xlfn.SWITCH(ROUND(V2454,0),5,"Excellent",4,"Good",3,"Ok","Bad")</f>
        <v>Excellent</v>
      </c>
      <c r="X2454">
        <v>77</v>
      </c>
      <c r="Y2454" t="str">
        <f t="shared" si="155"/>
        <v>No</v>
      </c>
      <c r="Z2454" s="68">
        <v>43280</v>
      </c>
      <c r="AA2454" s="68">
        <v>43899</v>
      </c>
      <c r="AB2454">
        <v>90</v>
      </c>
      <c r="AC2454" t="s">
        <v>15615</v>
      </c>
    </row>
    <row r="2455" spans="1:29" x14ac:dyDescent="0.3">
      <c r="A2455" t="s">
        <v>13970</v>
      </c>
      <c r="B2455">
        <v>201</v>
      </c>
      <c r="C2455" t="str">
        <f>VLOOKUP($B2455,Hosts!$A:$M,10,0)</f>
        <v>Within an hour</v>
      </c>
      <c r="D2455" s="70">
        <f>VLOOKUP($B2455,Hosts!$A:$M,11,0)</f>
        <v>1</v>
      </c>
      <c r="E2455" s="70">
        <f>VLOOKUP($B2455,Hosts!$A:$M,12,0)</f>
        <v>0.94</v>
      </c>
      <c r="F2455" t="str">
        <f>VLOOKUP($B2455,Hosts!$A:$M,13,0)</f>
        <v>No</v>
      </c>
      <c r="G2455" t="str">
        <f>INDEX(Hosts!$A:$M, MATCH(Places!$B2455,Hosts!$A:$A,0), MATCH(Places!G$1,Hosts!$A$1:$M$1,0))</f>
        <v>Within an hour</v>
      </c>
      <c r="H2455" s="70">
        <f>INDEX(Hosts!$A:$M, MATCH(Places!$B2455,Hosts!$A:$A,0), MATCH(Places!H$1,Hosts!$A$1:$M$1,0))</f>
        <v>1</v>
      </c>
      <c r="I2455" s="70">
        <f>INDEX(Hosts!$A:$M, MATCH(Places!$B2455,Hosts!$A:$A,0), MATCH(Places!I$1,Hosts!$A$1:$M$1,0))</f>
        <v>0.94</v>
      </c>
      <c r="J2455" t="str">
        <f>INDEX(Hosts!$A:$M, MATCH(Places!$B2455,Hosts!$A:$A,0), MATCH(Places!J$1,Hosts!$A$1:$M$1,0))</f>
        <v>No</v>
      </c>
      <c r="K2455">
        <v>12</v>
      </c>
      <c r="L2455" t="str">
        <f>VLOOKUP($K2455,Neighborhoods!$A:$C,2,0)</f>
        <v>Brooklyn</v>
      </c>
      <c r="M2455" t="str">
        <f>VLOOKUP($K2455,Neighborhoods!$A:$C,3,0)</f>
        <v>Williamsburg</v>
      </c>
      <c r="N2455" t="str">
        <f>INDEX(Neighborhoods!$A:$C, MATCH(Places!$K2455,Neighborhoods!$A:$A,0), MATCH(Places!N$1,Neighborhoods!$A$1:$C$1,0))</f>
        <v>Brooklyn</v>
      </c>
      <c r="O2455" t="str">
        <f>INDEX(Neighborhoods!$A:$C, MATCH(Places!$K2455,Neighborhoods!$A:$A,0), MATCH(Places!O$1,Neighborhoods!$A$1:$C$1,0))</f>
        <v>Williamsburg</v>
      </c>
      <c r="P2455" t="s">
        <v>11822</v>
      </c>
      <c r="Q2455" t="str">
        <f t="shared" si="152"/>
        <v>No</v>
      </c>
      <c r="R2455">
        <v>6</v>
      </c>
      <c r="S2455" t="str">
        <f t="shared" si="153"/>
        <v>Large</v>
      </c>
      <c r="T2455" s="50">
        <v>200</v>
      </c>
      <c r="U2455" s="70">
        <f t="shared" si="154"/>
        <v>0.04</v>
      </c>
      <c r="V2455" s="52">
        <v>5</v>
      </c>
      <c r="W2455" s="52" t="str" cm="1">
        <f t="array" ref="W2455">_xlfn.SWITCH(ROUND(V2455,0),5,"Excellent",4,"Good",3,"Ok","Bad")</f>
        <v>Excellent</v>
      </c>
      <c r="X2455">
        <v>4</v>
      </c>
      <c r="Y2455" t="str">
        <f t="shared" si="155"/>
        <v>No</v>
      </c>
      <c r="Z2455" s="68">
        <v>42975</v>
      </c>
      <c r="AA2455" s="68">
        <v>43988</v>
      </c>
      <c r="AB2455">
        <v>67</v>
      </c>
      <c r="AC2455" t="s">
        <v>15616</v>
      </c>
    </row>
    <row r="2456" spans="1:29" x14ac:dyDescent="0.3">
      <c r="A2456" t="s">
        <v>1799</v>
      </c>
      <c r="B2456">
        <v>2391</v>
      </c>
      <c r="C2456" t="str">
        <f>VLOOKUP($B2456,Hosts!$A:$M,10,0)</f>
        <v>Within an hour</v>
      </c>
      <c r="D2456" s="70">
        <f>VLOOKUP($B2456,Hosts!$A:$M,11,0)</f>
        <v>0.89</v>
      </c>
      <c r="E2456" s="70">
        <f>VLOOKUP($B2456,Hosts!$A:$M,12,0)</f>
        <v>0.91</v>
      </c>
      <c r="F2456" t="str">
        <f>VLOOKUP($B2456,Hosts!$A:$M,13,0)</f>
        <v>No</v>
      </c>
      <c r="G2456" t="str">
        <f>INDEX(Hosts!$A:$M, MATCH(Places!$B2456,Hosts!$A:$A,0), MATCH(Places!G$1,Hosts!$A$1:$M$1,0))</f>
        <v>Within an hour</v>
      </c>
      <c r="H2456" s="70">
        <f>INDEX(Hosts!$A:$M, MATCH(Places!$B2456,Hosts!$A:$A,0), MATCH(Places!H$1,Hosts!$A$1:$M$1,0))</f>
        <v>0.89</v>
      </c>
      <c r="I2456" s="70">
        <f>INDEX(Hosts!$A:$M, MATCH(Places!$B2456,Hosts!$A:$A,0), MATCH(Places!I$1,Hosts!$A$1:$M$1,0))</f>
        <v>0.91</v>
      </c>
      <c r="J2456" t="str">
        <f>INDEX(Hosts!$A:$M, MATCH(Places!$B2456,Hosts!$A:$A,0), MATCH(Places!J$1,Hosts!$A$1:$M$1,0))</f>
        <v>No</v>
      </c>
      <c r="K2456">
        <v>9</v>
      </c>
      <c r="L2456" t="str">
        <f>VLOOKUP($K2456,Neighborhoods!$A:$C,2,0)</f>
        <v>Brooklyn</v>
      </c>
      <c r="M2456" t="str">
        <f>VLOOKUP($K2456,Neighborhoods!$A:$C,3,0)</f>
        <v>Crown Heights</v>
      </c>
      <c r="N2456" t="str">
        <f>INDEX(Neighborhoods!$A:$C, MATCH(Places!$K2456,Neighborhoods!$A:$A,0), MATCH(Places!N$1,Neighborhoods!$A$1:$C$1,0))</f>
        <v>Brooklyn</v>
      </c>
      <c r="O2456" t="str">
        <f>INDEX(Neighborhoods!$A:$C, MATCH(Places!$K2456,Neighborhoods!$A:$A,0), MATCH(Places!O$1,Neighborhoods!$A$1:$C$1,0))</f>
        <v>Crown Heights</v>
      </c>
      <c r="P2456" t="s">
        <v>1</v>
      </c>
      <c r="Q2456" t="str">
        <f t="shared" si="152"/>
        <v>Yes</v>
      </c>
      <c r="R2456">
        <v>2</v>
      </c>
      <c r="S2456" t="str">
        <f t="shared" si="153"/>
        <v>Small</v>
      </c>
      <c r="T2456" s="50">
        <v>32</v>
      </c>
      <c r="U2456" s="70">
        <f t="shared" si="154"/>
        <v>0.03</v>
      </c>
      <c r="V2456" s="52">
        <v>4.47</v>
      </c>
      <c r="W2456" s="52" t="str" cm="1">
        <f t="array" ref="W2456">_xlfn.SWITCH(ROUND(V2456,0),5,"Excellent",4,"Good",3,"Ok","Bad")</f>
        <v>Good</v>
      </c>
      <c r="X2456">
        <v>38</v>
      </c>
      <c r="Y2456" t="str">
        <f t="shared" si="155"/>
        <v>No</v>
      </c>
      <c r="Z2456" s="68">
        <v>42806</v>
      </c>
      <c r="AA2456" s="68">
        <v>43869</v>
      </c>
      <c r="AB2456">
        <v>0</v>
      </c>
      <c r="AC2456" t="s">
        <v>15615</v>
      </c>
    </row>
    <row r="2457" spans="1:29" x14ac:dyDescent="0.3">
      <c r="A2457" t="s">
        <v>13453</v>
      </c>
      <c r="B2457">
        <v>2576</v>
      </c>
      <c r="C2457" t="str">
        <f>VLOOKUP($B2457,Hosts!$A:$M,10,0)</f>
        <v>Within a few hours</v>
      </c>
      <c r="D2457" s="70">
        <f>VLOOKUP($B2457,Hosts!$A:$M,11,0)</f>
        <v>0.93</v>
      </c>
      <c r="E2457" s="70">
        <f>VLOOKUP($B2457,Hosts!$A:$M,12,0)</f>
        <v>0.66</v>
      </c>
      <c r="F2457" t="str">
        <f>VLOOKUP($B2457,Hosts!$A:$M,13,0)</f>
        <v>No</v>
      </c>
      <c r="G2457" t="str">
        <f>INDEX(Hosts!$A:$M, MATCH(Places!$B2457,Hosts!$A:$A,0), MATCH(Places!G$1,Hosts!$A$1:$M$1,0))</f>
        <v>Within a few hours</v>
      </c>
      <c r="H2457" s="70">
        <f>INDEX(Hosts!$A:$M, MATCH(Places!$B2457,Hosts!$A:$A,0), MATCH(Places!H$1,Hosts!$A$1:$M$1,0))</f>
        <v>0.93</v>
      </c>
      <c r="I2457" s="70">
        <f>INDEX(Hosts!$A:$M, MATCH(Places!$B2457,Hosts!$A:$A,0), MATCH(Places!I$1,Hosts!$A$1:$M$1,0))</f>
        <v>0.66</v>
      </c>
      <c r="J2457" t="str">
        <f>INDEX(Hosts!$A:$M, MATCH(Places!$B2457,Hosts!$A:$A,0), MATCH(Places!J$1,Hosts!$A$1:$M$1,0))</f>
        <v>No</v>
      </c>
      <c r="K2457">
        <v>18</v>
      </c>
      <c r="L2457" t="str">
        <f>VLOOKUP($K2457,Neighborhoods!$A:$C,2,0)</f>
        <v>Manhattan</v>
      </c>
      <c r="M2457" t="str">
        <f>VLOOKUP($K2457,Neighborhoods!$A:$C,3,0)</f>
        <v>Midtown</v>
      </c>
      <c r="N2457" t="str">
        <f>INDEX(Neighborhoods!$A:$C, MATCH(Places!$K2457,Neighborhoods!$A:$A,0), MATCH(Places!N$1,Neighborhoods!$A$1:$C$1,0))</f>
        <v>Manhattan</v>
      </c>
      <c r="O2457" t="str">
        <f>INDEX(Neighborhoods!$A:$C, MATCH(Places!$K2457,Neighborhoods!$A:$A,0), MATCH(Places!O$1,Neighborhoods!$A$1:$C$1,0))</f>
        <v>Midtown</v>
      </c>
      <c r="P2457" t="s">
        <v>11822</v>
      </c>
      <c r="Q2457" t="str">
        <f t="shared" si="152"/>
        <v>No</v>
      </c>
      <c r="R2457">
        <v>3</v>
      </c>
      <c r="S2457" t="str">
        <f t="shared" si="153"/>
        <v>Medium</v>
      </c>
      <c r="T2457" s="50">
        <v>63</v>
      </c>
      <c r="U2457" s="70">
        <f t="shared" si="154"/>
        <v>0.03</v>
      </c>
      <c r="V2457" s="52">
        <v>4.29</v>
      </c>
      <c r="W2457" s="52" t="str" cm="1">
        <f t="array" ref="W2457">_xlfn.SWITCH(ROUND(V2457,0),5,"Excellent",4,"Good",3,"Ok","Bad")</f>
        <v>Good</v>
      </c>
      <c r="X2457">
        <v>7</v>
      </c>
      <c r="Y2457" t="str">
        <f t="shared" si="155"/>
        <v>No</v>
      </c>
      <c r="Z2457" s="68">
        <v>43114</v>
      </c>
      <c r="AA2457" s="68">
        <v>43921</v>
      </c>
      <c r="AB2457">
        <v>173</v>
      </c>
      <c r="AC2457" t="s">
        <v>15615</v>
      </c>
    </row>
    <row r="2458" spans="1:29" x14ac:dyDescent="0.3">
      <c r="A2458" t="s">
        <v>1800</v>
      </c>
      <c r="B2458">
        <v>1310</v>
      </c>
      <c r="C2458" t="str">
        <f>VLOOKUP($B2458,Hosts!$A:$M,10,0)</f>
        <v>Within an hour</v>
      </c>
      <c r="D2458" s="70">
        <f>VLOOKUP($B2458,Hosts!$A:$M,11,0)</f>
        <v>1</v>
      </c>
      <c r="E2458" s="70">
        <f>VLOOKUP($B2458,Hosts!$A:$M,12,0)</f>
        <v>1</v>
      </c>
      <c r="F2458" t="str">
        <f>VLOOKUP($B2458,Hosts!$A:$M,13,0)</f>
        <v>No</v>
      </c>
      <c r="G2458" t="str">
        <f>INDEX(Hosts!$A:$M, MATCH(Places!$B2458,Hosts!$A:$A,0), MATCH(Places!G$1,Hosts!$A$1:$M$1,0))</f>
        <v>Within an hour</v>
      </c>
      <c r="H2458" s="70">
        <f>INDEX(Hosts!$A:$M, MATCH(Places!$B2458,Hosts!$A:$A,0), MATCH(Places!H$1,Hosts!$A$1:$M$1,0))</f>
        <v>1</v>
      </c>
      <c r="I2458" s="70">
        <f>INDEX(Hosts!$A:$M, MATCH(Places!$B2458,Hosts!$A:$A,0), MATCH(Places!I$1,Hosts!$A$1:$M$1,0))</f>
        <v>1</v>
      </c>
      <c r="J2458" t="str">
        <f>INDEX(Hosts!$A:$M, MATCH(Places!$B2458,Hosts!$A:$A,0), MATCH(Places!J$1,Hosts!$A$1:$M$1,0))</f>
        <v>No</v>
      </c>
      <c r="K2458">
        <v>14</v>
      </c>
      <c r="L2458" t="str">
        <f>VLOOKUP($K2458,Neighborhoods!$A:$C,2,0)</f>
        <v>Manhattan</v>
      </c>
      <c r="M2458" t="str">
        <f>VLOOKUP($K2458,Neighborhoods!$A:$C,3,0)</f>
        <v>East Harlem</v>
      </c>
      <c r="N2458" t="str">
        <f>INDEX(Neighborhoods!$A:$C, MATCH(Places!$K2458,Neighborhoods!$A:$A,0), MATCH(Places!N$1,Neighborhoods!$A$1:$C$1,0))</f>
        <v>Manhattan</v>
      </c>
      <c r="O2458" t="str">
        <f>INDEX(Neighborhoods!$A:$C, MATCH(Places!$K2458,Neighborhoods!$A:$A,0), MATCH(Places!O$1,Neighborhoods!$A$1:$C$1,0))</f>
        <v>East Harlem</v>
      </c>
      <c r="P2458" t="s">
        <v>1</v>
      </c>
      <c r="Q2458" t="str">
        <f t="shared" si="152"/>
        <v>Yes</v>
      </c>
      <c r="R2458">
        <v>1</v>
      </c>
      <c r="S2458" t="str">
        <f t="shared" si="153"/>
        <v>Small</v>
      </c>
      <c r="T2458" s="50">
        <v>47</v>
      </c>
      <c r="U2458" s="70">
        <f t="shared" si="154"/>
        <v>0.03</v>
      </c>
      <c r="V2458" s="52">
        <v>4.67</v>
      </c>
      <c r="W2458" s="52" t="str" cm="1">
        <f t="array" ref="W2458">_xlfn.SWITCH(ROUND(V2458,0),5,"Excellent",4,"Good",3,"Ok","Bad")</f>
        <v>Excellent</v>
      </c>
      <c r="X2458">
        <v>39</v>
      </c>
      <c r="Y2458" t="str">
        <f t="shared" si="155"/>
        <v>No</v>
      </c>
      <c r="Z2458" s="68">
        <v>42752</v>
      </c>
      <c r="AA2458" s="68">
        <v>43904</v>
      </c>
      <c r="AB2458">
        <v>89</v>
      </c>
      <c r="AC2458" t="s">
        <v>15616</v>
      </c>
    </row>
    <row r="2459" spans="1:29" x14ac:dyDescent="0.3">
      <c r="A2459" t="s">
        <v>1801</v>
      </c>
      <c r="B2459">
        <v>2749</v>
      </c>
      <c r="C2459" t="str">
        <f>VLOOKUP($B2459,Hosts!$A:$M,10,0)</f>
        <v>Within an hour</v>
      </c>
      <c r="D2459" s="70">
        <f>VLOOKUP($B2459,Hosts!$A:$M,11,0)</f>
        <v>1</v>
      </c>
      <c r="E2459" s="70">
        <f>VLOOKUP($B2459,Hosts!$A:$M,12,0)</f>
        <v>1</v>
      </c>
      <c r="F2459" t="str">
        <f>VLOOKUP($B2459,Hosts!$A:$M,13,0)</f>
        <v>Yes</v>
      </c>
      <c r="G2459" t="str">
        <f>INDEX(Hosts!$A:$M, MATCH(Places!$B2459,Hosts!$A:$A,0), MATCH(Places!G$1,Hosts!$A$1:$M$1,0))</f>
        <v>Within an hour</v>
      </c>
      <c r="H2459" s="70">
        <f>INDEX(Hosts!$A:$M, MATCH(Places!$B2459,Hosts!$A:$A,0), MATCH(Places!H$1,Hosts!$A$1:$M$1,0))</f>
        <v>1</v>
      </c>
      <c r="I2459" s="70">
        <f>INDEX(Hosts!$A:$M, MATCH(Places!$B2459,Hosts!$A:$A,0), MATCH(Places!I$1,Hosts!$A$1:$M$1,0))</f>
        <v>1</v>
      </c>
      <c r="J2459" t="str">
        <f>INDEX(Hosts!$A:$M, MATCH(Places!$B2459,Hosts!$A:$A,0), MATCH(Places!J$1,Hosts!$A$1:$M$1,0))</f>
        <v>Yes</v>
      </c>
      <c r="K2459">
        <v>16</v>
      </c>
      <c r="L2459" t="str">
        <f>VLOOKUP($K2459,Neighborhoods!$A:$C,2,0)</f>
        <v>Manhattan</v>
      </c>
      <c r="M2459" t="str">
        <f>VLOOKUP($K2459,Neighborhoods!$A:$C,3,0)</f>
        <v>Harlem</v>
      </c>
      <c r="N2459" t="str">
        <f>INDEX(Neighborhoods!$A:$C, MATCH(Places!$K2459,Neighborhoods!$A:$A,0), MATCH(Places!N$1,Neighborhoods!$A$1:$C$1,0))</f>
        <v>Manhattan</v>
      </c>
      <c r="O2459" t="str">
        <f>INDEX(Neighborhoods!$A:$C, MATCH(Places!$K2459,Neighborhoods!$A:$A,0), MATCH(Places!O$1,Neighborhoods!$A$1:$C$1,0))</f>
        <v>Harlem</v>
      </c>
      <c r="P2459" t="s">
        <v>1</v>
      </c>
      <c r="Q2459" t="str">
        <f t="shared" si="152"/>
        <v>Yes</v>
      </c>
      <c r="R2459">
        <v>3</v>
      </c>
      <c r="S2459" t="str">
        <f t="shared" si="153"/>
        <v>Medium</v>
      </c>
      <c r="T2459" s="50">
        <v>68</v>
      </c>
      <c r="U2459" s="70">
        <f t="shared" si="154"/>
        <v>0.03</v>
      </c>
      <c r="V2459" s="52">
        <v>4.74</v>
      </c>
      <c r="W2459" s="52" t="str" cm="1">
        <f t="array" ref="W2459">_xlfn.SWITCH(ROUND(V2459,0),5,"Excellent",4,"Good",3,"Ok","Bad")</f>
        <v>Excellent</v>
      </c>
      <c r="X2459">
        <v>356</v>
      </c>
      <c r="Y2459" t="str">
        <f t="shared" si="155"/>
        <v>No</v>
      </c>
      <c r="Z2459" s="68">
        <v>42737</v>
      </c>
      <c r="AA2459" s="68">
        <v>44052</v>
      </c>
      <c r="AB2459">
        <v>89</v>
      </c>
      <c r="AC2459" t="s">
        <v>15616</v>
      </c>
    </row>
    <row r="2460" spans="1:29" x14ac:dyDescent="0.3">
      <c r="A2460" t="s">
        <v>1802</v>
      </c>
      <c r="B2460">
        <v>1268</v>
      </c>
      <c r="C2460" t="str">
        <f>VLOOKUP($B2460,Hosts!$A:$M,10,0)</f>
        <v>Within an hour</v>
      </c>
      <c r="D2460" s="70">
        <f>VLOOKUP($B2460,Hosts!$A:$M,11,0)</f>
        <v>0.9</v>
      </c>
      <c r="E2460" s="70">
        <f>VLOOKUP($B2460,Hosts!$A:$M,12,0)</f>
        <v>0.83</v>
      </c>
      <c r="F2460" t="str">
        <f>VLOOKUP($B2460,Hosts!$A:$M,13,0)</f>
        <v>Yes</v>
      </c>
      <c r="G2460" t="str">
        <f>INDEX(Hosts!$A:$M, MATCH(Places!$B2460,Hosts!$A:$A,0), MATCH(Places!G$1,Hosts!$A$1:$M$1,0))</f>
        <v>Within an hour</v>
      </c>
      <c r="H2460" s="70">
        <f>INDEX(Hosts!$A:$M, MATCH(Places!$B2460,Hosts!$A:$A,0), MATCH(Places!H$1,Hosts!$A$1:$M$1,0))</f>
        <v>0.9</v>
      </c>
      <c r="I2460" s="70">
        <f>INDEX(Hosts!$A:$M, MATCH(Places!$B2460,Hosts!$A:$A,0), MATCH(Places!I$1,Hosts!$A$1:$M$1,0))</f>
        <v>0.83</v>
      </c>
      <c r="J2460" t="str">
        <f>INDEX(Hosts!$A:$M, MATCH(Places!$B2460,Hosts!$A:$A,0), MATCH(Places!J$1,Hosts!$A$1:$M$1,0))</f>
        <v>Yes</v>
      </c>
      <c r="K2460">
        <v>12</v>
      </c>
      <c r="L2460" t="str">
        <f>VLOOKUP($K2460,Neighborhoods!$A:$C,2,0)</f>
        <v>Brooklyn</v>
      </c>
      <c r="M2460" t="str">
        <f>VLOOKUP($K2460,Neighborhoods!$A:$C,3,0)</f>
        <v>Williamsburg</v>
      </c>
      <c r="N2460" t="str">
        <f>INDEX(Neighborhoods!$A:$C, MATCH(Places!$K2460,Neighborhoods!$A:$A,0), MATCH(Places!N$1,Neighborhoods!$A$1:$C$1,0))</f>
        <v>Brooklyn</v>
      </c>
      <c r="O2460" t="str">
        <f>INDEX(Neighborhoods!$A:$C, MATCH(Places!$K2460,Neighborhoods!$A:$A,0), MATCH(Places!O$1,Neighborhoods!$A$1:$C$1,0))</f>
        <v>Williamsburg</v>
      </c>
      <c r="P2460" t="s">
        <v>11822</v>
      </c>
      <c r="Q2460" t="str">
        <f t="shared" si="152"/>
        <v>No</v>
      </c>
      <c r="R2460">
        <v>4</v>
      </c>
      <c r="S2460" t="str">
        <f t="shared" si="153"/>
        <v>Medium</v>
      </c>
      <c r="T2460" s="50">
        <v>130</v>
      </c>
      <c r="U2460" s="70">
        <f t="shared" si="154"/>
        <v>0.03</v>
      </c>
      <c r="V2460" s="52">
        <v>4.82</v>
      </c>
      <c r="W2460" s="52" t="str" cm="1">
        <f t="array" ref="W2460">_xlfn.SWITCH(ROUND(V2460,0),5,"Excellent",4,"Good",3,"Ok","Bad")</f>
        <v>Excellent</v>
      </c>
      <c r="X2460">
        <v>50</v>
      </c>
      <c r="Y2460" t="str">
        <f t="shared" si="155"/>
        <v>No</v>
      </c>
      <c r="Z2460" s="68">
        <v>42738</v>
      </c>
      <c r="AA2460" s="68">
        <v>44044</v>
      </c>
      <c r="AB2460">
        <v>92</v>
      </c>
      <c r="AC2460" t="s">
        <v>15615</v>
      </c>
    </row>
    <row r="2461" spans="1:29" x14ac:dyDescent="0.3">
      <c r="A2461" t="s">
        <v>14842</v>
      </c>
      <c r="B2461">
        <v>3113</v>
      </c>
      <c r="C2461" t="str">
        <f>VLOOKUP($B2461,Hosts!$A:$M,10,0)</f>
        <v>Within an hour</v>
      </c>
      <c r="D2461" s="70">
        <f>VLOOKUP($B2461,Hosts!$A:$M,11,0)</f>
        <v>1</v>
      </c>
      <c r="E2461" s="70">
        <f>VLOOKUP($B2461,Hosts!$A:$M,12,0)</f>
        <v>0.89</v>
      </c>
      <c r="F2461" t="str">
        <f>VLOOKUP($B2461,Hosts!$A:$M,13,0)</f>
        <v>Yes</v>
      </c>
      <c r="G2461" t="str">
        <f>INDEX(Hosts!$A:$M, MATCH(Places!$B2461,Hosts!$A:$A,0), MATCH(Places!G$1,Hosts!$A$1:$M$1,0))</f>
        <v>Within an hour</v>
      </c>
      <c r="H2461" s="70">
        <f>INDEX(Hosts!$A:$M, MATCH(Places!$B2461,Hosts!$A:$A,0), MATCH(Places!H$1,Hosts!$A$1:$M$1,0))</f>
        <v>1</v>
      </c>
      <c r="I2461" s="70">
        <f>INDEX(Hosts!$A:$M, MATCH(Places!$B2461,Hosts!$A:$A,0), MATCH(Places!I$1,Hosts!$A$1:$M$1,0))</f>
        <v>0.89</v>
      </c>
      <c r="J2461" t="str">
        <f>INDEX(Hosts!$A:$M, MATCH(Places!$B2461,Hosts!$A:$A,0), MATCH(Places!J$1,Hosts!$A$1:$M$1,0))</f>
        <v>Yes</v>
      </c>
      <c r="K2461">
        <v>7</v>
      </c>
      <c r="L2461" t="str">
        <f>VLOOKUP($K2461,Neighborhoods!$A:$C,2,0)</f>
        <v>Brooklyn</v>
      </c>
      <c r="M2461" t="str">
        <f>VLOOKUP($K2461,Neighborhoods!$A:$C,3,0)</f>
        <v>Bedford-Stuyvesant</v>
      </c>
      <c r="N2461" t="str">
        <f>INDEX(Neighborhoods!$A:$C, MATCH(Places!$K2461,Neighborhoods!$A:$A,0), MATCH(Places!N$1,Neighborhoods!$A$1:$C$1,0))</f>
        <v>Brooklyn</v>
      </c>
      <c r="O2461" t="str">
        <f>INDEX(Neighborhoods!$A:$C, MATCH(Places!$K2461,Neighborhoods!$A:$A,0), MATCH(Places!O$1,Neighborhoods!$A$1:$C$1,0))</f>
        <v>Bedford-Stuyvesant</v>
      </c>
      <c r="P2461" t="s">
        <v>11822</v>
      </c>
      <c r="Q2461" t="str">
        <f t="shared" si="152"/>
        <v>No</v>
      </c>
      <c r="R2461">
        <v>5</v>
      </c>
      <c r="S2461" t="str">
        <f t="shared" si="153"/>
        <v>Medium</v>
      </c>
      <c r="T2461" s="50">
        <v>256</v>
      </c>
      <c r="U2461" s="70">
        <f t="shared" si="154"/>
        <v>0.04</v>
      </c>
      <c r="V2461" s="52">
        <v>4.9000000000000004</v>
      </c>
      <c r="W2461" s="52" t="str" cm="1">
        <f t="array" ref="W2461">_xlfn.SWITCH(ROUND(V2461,0),5,"Excellent",4,"Good",3,"Ok","Bad")</f>
        <v>Excellent</v>
      </c>
      <c r="X2461">
        <v>67</v>
      </c>
      <c r="Y2461" t="str">
        <f t="shared" si="155"/>
        <v>No</v>
      </c>
      <c r="Z2461" s="68">
        <v>43247</v>
      </c>
      <c r="AA2461" s="68">
        <v>43898</v>
      </c>
      <c r="AB2461">
        <v>0</v>
      </c>
      <c r="AC2461" t="s">
        <v>15615</v>
      </c>
    </row>
    <row r="2462" spans="1:29" x14ac:dyDescent="0.3">
      <c r="A2462" t="s">
        <v>1803</v>
      </c>
      <c r="B2462">
        <v>389</v>
      </c>
      <c r="C2462" t="str">
        <f>VLOOKUP($B2462,Hosts!$A:$M,10,0)</f>
        <v>Within an hour</v>
      </c>
      <c r="D2462" s="70">
        <f>VLOOKUP($B2462,Hosts!$A:$M,11,0)</f>
        <v>1</v>
      </c>
      <c r="E2462" s="70">
        <f>VLOOKUP($B2462,Hosts!$A:$M,12,0)</f>
        <v>1</v>
      </c>
      <c r="F2462" t="str">
        <f>VLOOKUP($B2462,Hosts!$A:$M,13,0)</f>
        <v>Yes</v>
      </c>
      <c r="G2462" t="str">
        <f>INDEX(Hosts!$A:$M, MATCH(Places!$B2462,Hosts!$A:$A,0), MATCH(Places!G$1,Hosts!$A$1:$M$1,0))</f>
        <v>Within an hour</v>
      </c>
      <c r="H2462" s="70">
        <f>INDEX(Hosts!$A:$M, MATCH(Places!$B2462,Hosts!$A:$A,0), MATCH(Places!H$1,Hosts!$A$1:$M$1,0))</f>
        <v>1</v>
      </c>
      <c r="I2462" s="70">
        <f>INDEX(Hosts!$A:$M, MATCH(Places!$B2462,Hosts!$A:$A,0), MATCH(Places!I$1,Hosts!$A$1:$M$1,0))</f>
        <v>1</v>
      </c>
      <c r="J2462" t="str">
        <f>INDEX(Hosts!$A:$M, MATCH(Places!$B2462,Hosts!$A:$A,0), MATCH(Places!J$1,Hosts!$A$1:$M$1,0))</f>
        <v>Yes</v>
      </c>
      <c r="K2462">
        <v>16</v>
      </c>
      <c r="L2462" t="str">
        <f>VLOOKUP($K2462,Neighborhoods!$A:$C,2,0)</f>
        <v>Manhattan</v>
      </c>
      <c r="M2462" t="str">
        <f>VLOOKUP($K2462,Neighborhoods!$A:$C,3,0)</f>
        <v>Harlem</v>
      </c>
      <c r="N2462" t="str">
        <f>INDEX(Neighborhoods!$A:$C, MATCH(Places!$K2462,Neighborhoods!$A:$A,0), MATCH(Places!N$1,Neighborhoods!$A$1:$C$1,0))</f>
        <v>Manhattan</v>
      </c>
      <c r="O2462" t="str">
        <f>INDEX(Neighborhoods!$A:$C, MATCH(Places!$K2462,Neighborhoods!$A:$A,0), MATCH(Places!O$1,Neighborhoods!$A$1:$C$1,0))</f>
        <v>Harlem</v>
      </c>
      <c r="P2462" t="s">
        <v>1</v>
      </c>
      <c r="Q2462" t="str">
        <f t="shared" si="152"/>
        <v>Yes</v>
      </c>
      <c r="R2462">
        <v>2</v>
      </c>
      <c r="S2462" t="str">
        <f t="shared" si="153"/>
        <v>Small</v>
      </c>
      <c r="T2462" s="50">
        <v>120</v>
      </c>
      <c r="U2462" s="70">
        <f t="shared" si="154"/>
        <v>0.03</v>
      </c>
      <c r="V2462" s="52">
        <v>4.9000000000000004</v>
      </c>
      <c r="W2462" s="52" t="str" cm="1">
        <f t="array" ref="W2462">_xlfn.SWITCH(ROUND(V2462,0),5,"Excellent",4,"Good",3,"Ok","Bad")</f>
        <v>Excellent</v>
      </c>
      <c r="X2462">
        <v>148</v>
      </c>
      <c r="Y2462" t="str">
        <f t="shared" si="155"/>
        <v>Yes</v>
      </c>
      <c r="Z2462" s="68">
        <v>42800</v>
      </c>
      <c r="AA2462" s="68">
        <v>44017</v>
      </c>
      <c r="AB2462">
        <v>90</v>
      </c>
      <c r="AC2462" t="s">
        <v>15616</v>
      </c>
    </row>
    <row r="2463" spans="1:29" x14ac:dyDescent="0.3">
      <c r="A2463" t="s">
        <v>15566</v>
      </c>
      <c r="B2463">
        <v>2093</v>
      </c>
      <c r="C2463" t="str">
        <f>VLOOKUP($B2463,Hosts!$A:$M,10,0)</f>
        <v>Within an hour</v>
      </c>
      <c r="D2463" s="70">
        <f>VLOOKUP($B2463,Hosts!$A:$M,11,0)</f>
        <v>1</v>
      </c>
      <c r="E2463" s="70">
        <f>VLOOKUP($B2463,Hosts!$A:$M,12,0)</f>
        <v>0.98</v>
      </c>
      <c r="F2463" t="str">
        <f>VLOOKUP($B2463,Hosts!$A:$M,13,0)</f>
        <v>No</v>
      </c>
      <c r="G2463" t="str">
        <f>INDEX(Hosts!$A:$M, MATCH(Places!$B2463,Hosts!$A:$A,0), MATCH(Places!G$1,Hosts!$A$1:$M$1,0))</f>
        <v>Within an hour</v>
      </c>
      <c r="H2463" s="70">
        <f>INDEX(Hosts!$A:$M, MATCH(Places!$B2463,Hosts!$A:$A,0), MATCH(Places!H$1,Hosts!$A$1:$M$1,0))</f>
        <v>1</v>
      </c>
      <c r="I2463" s="70">
        <f>INDEX(Hosts!$A:$M, MATCH(Places!$B2463,Hosts!$A:$A,0), MATCH(Places!I$1,Hosts!$A$1:$M$1,0))</f>
        <v>0.98</v>
      </c>
      <c r="J2463" t="str">
        <f>INDEX(Hosts!$A:$M, MATCH(Places!$B2463,Hosts!$A:$A,0), MATCH(Places!J$1,Hosts!$A$1:$M$1,0))</f>
        <v>No</v>
      </c>
      <c r="K2463">
        <v>16</v>
      </c>
      <c r="L2463" t="str">
        <f>VLOOKUP($K2463,Neighborhoods!$A:$C,2,0)</f>
        <v>Manhattan</v>
      </c>
      <c r="M2463" t="str">
        <f>VLOOKUP($K2463,Neighborhoods!$A:$C,3,0)</f>
        <v>Harlem</v>
      </c>
      <c r="N2463" t="str">
        <f>INDEX(Neighborhoods!$A:$C, MATCH(Places!$K2463,Neighborhoods!$A:$A,0), MATCH(Places!N$1,Neighborhoods!$A$1:$C$1,0))</f>
        <v>Manhattan</v>
      </c>
      <c r="O2463" t="str">
        <f>INDEX(Neighborhoods!$A:$C, MATCH(Places!$K2463,Neighborhoods!$A:$A,0), MATCH(Places!O$1,Neighborhoods!$A$1:$C$1,0))</f>
        <v>Harlem</v>
      </c>
      <c r="P2463" t="s">
        <v>1</v>
      </c>
      <c r="Q2463" t="str">
        <f t="shared" si="152"/>
        <v>Yes</v>
      </c>
      <c r="R2463">
        <v>2</v>
      </c>
      <c r="S2463" t="str">
        <f t="shared" si="153"/>
        <v>Small</v>
      </c>
      <c r="T2463" s="50">
        <v>47</v>
      </c>
      <c r="U2463" s="70">
        <f t="shared" si="154"/>
        <v>0.03</v>
      </c>
      <c r="V2463" s="52">
        <v>4.75</v>
      </c>
      <c r="W2463" s="52" t="str" cm="1">
        <f t="array" ref="W2463">_xlfn.SWITCH(ROUND(V2463,0),5,"Excellent",4,"Good",3,"Ok","Bad")</f>
        <v>Excellent</v>
      </c>
      <c r="X2463">
        <v>95</v>
      </c>
      <c r="Y2463" t="str">
        <f t="shared" si="155"/>
        <v>No</v>
      </c>
      <c r="Z2463" s="68">
        <v>42813</v>
      </c>
      <c r="AA2463" s="68">
        <v>43894</v>
      </c>
      <c r="AB2463">
        <v>90</v>
      </c>
      <c r="AC2463" t="s">
        <v>15616</v>
      </c>
    </row>
    <row r="2464" spans="1:29" x14ac:dyDescent="0.3">
      <c r="A2464" t="s">
        <v>1804</v>
      </c>
      <c r="B2464">
        <v>986</v>
      </c>
      <c r="C2464" t="str">
        <f>VLOOKUP($B2464,Hosts!$A:$M,10,0)</f>
        <v>A few days or more</v>
      </c>
      <c r="D2464" s="70">
        <f>VLOOKUP($B2464,Hosts!$A:$M,11,0)</f>
        <v>0</v>
      </c>
      <c r="E2464" s="70">
        <f>VLOOKUP($B2464,Hosts!$A:$M,12,0)</f>
        <v>0.5</v>
      </c>
      <c r="F2464" t="str">
        <f>VLOOKUP($B2464,Hosts!$A:$M,13,0)</f>
        <v>No</v>
      </c>
      <c r="G2464" t="str">
        <f>INDEX(Hosts!$A:$M, MATCH(Places!$B2464,Hosts!$A:$A,0), MATCH(Places!G$1,Hosts!$A$1:$M$1,0))</f>
        <v>A few days or more</v>
      </c>
      <c r="H2464" s="70">
        <f>INDEX(Hosts!$A:$M, MATCH(Places!$B2464,Hosts!$A:$A,0), MATCH(Places!H$1,Hosts!$A$1:$M$1,0))</f>
        <v>0</v>
      </c>
      <c r="I2464" s="70">
        <f>INDEX(Hosts!$A:$M, MATCH(Places!$B2464,Hosts!$A:$A,0), MATCH(Places!I$1,Hosts!$A$1:$M$1,0))</f>
        <v>0.5</v>
      </c>
      <c r="J2464" t="str">
        <f>INDEX(Hosts!$A:$M, MATCH(Places!$B2464,Hosts!$A:$A,0), MATCH(Places!J$1,Hosts!$A$1:$M$1,0))</f>
        <v>No</v>
      </c>
      <c r="K2464">
        <v>7</v>
      </c>
      <c r="L2464" t="str">
        <f>VLOOKUP($K2464,Neighborhoods!$A:$C,2,0)</f>
        <v>Brooklyn</v>
      </c>
      <c r="M2464" t="str">
        <f>VLOOKUP($K2464,Neighborhoods!$A:$C,3,0)</f>
        <v>Bedford-Stuyvesant</v>
      </c>
      <c r="N2464" t="str">
        <f>INDEX(Neighborhoods!$A:$C, MATCH(Places!$K2464,Neighborhoods!$A:$A,0), MATCH(Places!N$1,Neighborhoods!$A$1:$C$1,0))</f>
        <v>Brooklyn</v>
      </c>
      <c r="O2464" t="str">
        <f>INDEX(Neighborhoods!$A:$C, MATCH(Places!$K2464,Neighborhoods!$A:$A,0), MATCH(Places!O$1,Neighborhoods!$A$1:$C$1,0))</f>
        <v>Bedford-Stuyvesant</v>
      </c>
      <c r="P2464" t="s">
        <v>1</v>
      </c>
      <c r="Q2464" t="str">
        <f t="shared" si="152"/>
        <v>Yes</v>
      </c>
      <c r="R2464">
        <v>1</v>
      </c>
      <c r="S2464" t="str">
        <f t="shared" si="153"/>
        <v>Small</v>
      </c>
      <c r="T2464" s="50">
        <v>33</v>
      </c>
      <c r="U2464" s="70">
        <f t="shared" si="154"/>
        <v>0.03</v>
      </c>
      <c r="V2464" s="52">
        <v>4.53</v>
      </c>
      <c r="W2464" s="52" t="str" cm="1">
        <f t="array" ref="W2464">_xlfn.SWITCH(ROUND(V2464,0),5,"Excellent",4,"Good",3,"Ok","Bad")</f>
        <v>Excellent</v>
      </c>
      <c r="X2464">
        <v>15</v>
      </c>
      <c r="Y2464" t="str">
        <f t="shared" si="155"/>
        <v>No</v>
      </c>
      <c r="Z2464" s="68">
        <v>42785</v>
      </c>
      <c r="AA2464" s="68">
        <v>43766</v>
      </c>
      <c r="AB2464">
        <v>364</v>
      </c>
      <c r="AC2464" t="s">
        <v>15615</v>
      </c>
    </row>
    <row r="2465" spans="1:29" x14ac:dyDescent="0.3">
      <c r="A2465" t="s">
        <v>1805</v>
      </c>
      <c r="B2465">
        <v>3116</v>
      </c>
      <c r="C2465" t="str">
        <f>VLOOKUP($B2465,Hosts!$A:$M,10,0)</f>
        <v>Within an hour</v>
      </c>
      <c r="D2465" s="70">
        <f>VLOOKUP($B2465,Hosts!$A:$M,11,0)</f>
        <v>1</v>
      </c>
      <c r="E2465" s="70">
        <f>VLOOKUP($B2465,Hosts!$A:$M,12,0)</f>
        <v>1</v>
      </c>
      <c r="F2465" t="str">
        <f>VLOOKUP($B2465,Hosts!$A:$M,13,0)</f>
        <v>No</v>
      </c>
      <c r="G2465" t="str">
        <f>INDEX(Hosts!$A:$M, MATCH(Places!$B2465,Hosts!$A:$A,0), MATCH(Places!G$1,Hosts!$A$1:$M$1,0))</f>
        <v>Within an hour</v>
      </c>
      <c r="H2465" s="70">
        <f>INDEX(Hosts!$A:$M, MATCH(Places!$B2465,Hosts!$A:$A,0), MATCH(Places!H$1,Hosts!$A$1:$M$1,0))</f>
        <v>1</v>
      </c>
      <c r="I2465" s="70">
        <f>INDEX(Hosts!$A:$M, MATCH(Places!$B2465,Hosts!$A:$A,0), MATCH(Places!I$1,Hosts!$A$1:$M$1,0))</f>
        <v>1</v>
      </c>
      <c r="J2465" t="str">
        <f>INDEX(Hosts!$A:$M, MATCH(Places!$B2465,Hosts!$A:$A,0), MATCH(Places!J$1,Hosts!$A$1:$M$1,0))</f>
        <v>No</v>
      </c>
      <c r="K2465">
        <v>26</v>
      </c>
      <c r="L2465" t="str">
        <f>VLOOKUP($K2465,Neighborhoods!$A:$C,2,0)</f>
        <v>Queens</v>
      </c>
      <c r="M2465" t="str">
        <f>VLOOKUP($K2465,Neighborhoods!$A:$C,3,0)</f>
        <v>Sunnyside</v>
      </c>
      <c r="N2465" t="str">
        <f>INDEX(Neighborhoods!$A:$C, MATCH(Places!$K2465,Neighborhoods!$A:$A,0), MATCH(Places!N$1,Neighborhoods!$A$1:$C$1,0))</f>
        <v>Queens</v>
      </c>
      <c r="O2465" t="str">
        <f>INDEX(Neighborhoods!$A:$C, MATCH(Places!$K2465,Neighborhoods!$A:$A,0), MATCH(Places!O$1,Neighborhoods!$A$1:$C$1,0))</f>
        <v>Sunnyside</v>
      </c>
      <c r="P2465" t="s">
        <v>11822</v>
      </c>
      <c r="Q2465" t="str">
        <f t="shared" si="152"/>
        <v>No</v>
      </c>
      <c r="R2465">
        <v>4</v>
      </c>
      <c r="S2465" t="str">
        <f t="shared" si="153"/>
        <v>Medium</v>
      </c>
      <c r="T2465" s="50">
        <v>69</v>
      </c>
      <c r="U2465" s="70">
        <f t="shared" si="154"/>
        <v>0.03</v>
      </c>
      <c r="V2465" s="52">
        <v>4.83</v>
      </c>
      <c r="W2465" s="52" t="str" cm="1">
        <f t="array" ref="W2465">_xlfn.SWITCH(ROUND(V2465,0),5,"Excellent",4,"Good",3,"Ok","Bad")</f>
        <v>Excellent</v>
      </c>
      <c r="X2465">
        <v>128</v>
      </c>
      <c r="Y2465" t="str">
        <f t="shared" si="155"/>
        <v>Yes</v>
      </c>
      <c r="Z2465" s="68">
        <v>42769</v>
      </c>
      <c r="AA2465" s="68">
        <v>44029</v>
      </c>
      <c r="AB2465">
        <v>1</v>
      </c>
      <c r="AC2465" t="s">
        <v>15616</v>
      </c>
    </row>
    <row r="2466" spans="1:29" x14ac:dyDescent="0.3">
      <c r="A2466" t="s">
        <v>1806</v>
      </c>
      <c r="B2466">
        <v>28</v>
      </c>
      <c r="C2466" t="str">
        <f>VLOOKUP($B2466,Hosts!$A:$M,10,0)</f>
        <v>Within a few hours</v>
      </c>
      <c r="D2466" s="70">
        <f>VLOOKUP($B2466,Hosts!$A:$M,11,0)</f>
        <v>1</v>
      </c>
      <c r="E2466" s="70">
        <f>VLOOKUP($B2466,Hosts!$A:$M,12,0)</f>
        <v>1</v>
      </c>
      <c r="F2466" t="str">
        <f>VLOOKUP($B2466,Hosts!$A:$M,13,0)</f>
        <v>Yes</v>
      </c>
      <c r="G2466" t="str">
        <f>INDEX(Hosts!$A:$M, MATCH(Places!$B2466,Hosts!$A:$A,0), MATCH(Places!G$1,Hosts!$A$1:$M$1,0))</f>
        <v>Within a few hours</v>
      </c>
      <c r="H2466" s="70">
        <f>INDEX(Hosts!$A:$M, MATCH(Places!$B2466,Hosts!$A:$A,0), MATCH(Places!H$1,Hosts!$A$1:$M$1,0))</f>
        <v>1</v>
      </c>
      <c r="I2466" s="70">
        <f>INDEX(Hosts!$A:$M, MATCH(Places!$B2466,Hosts!$A:$A,0), MATCH(Places!I$1,Hosts!$A$1:$M$1,0))</f>
        <v>1</v>
      </c>
      <c r="J2466" t="str">
        <f>INDEX(Hosts!$A:$M, MATCH(Places!$B2466,Hosts!$A:$A,0), MATCH(Places!J$1,Hosts!$A$1:$M$1,0))</f>
        <v>Yes</v>
      </c>
      <c r="K2466">
        <v>8</v>
      </c>
      <c r="L2466" t="str">
        <f>VLOOKUP($K2466,Neighborhoods!$A:$C,2,0)</f>
        <v>Brooklyn</v>
      </c>
      <c r="M2466" t="str">
        <f>VLOOKUP($K2466,Neighborhoods!$A:$C,3,0)</f>
        <v>Bushwick</v>
      </c>
      <c r="N2466" t="str">
        <f>INDEX(Neighborhoods!$A:$C, MATCH(Places!$K2466,Neighborhoods!$A:$A,0), MATCH(Places!N$1,Neighborhoods!$A$1:$C$1,0))</f>
        <v>Brooklyn</v>
      </c>
      <c r="O2466" t="str">
        <f>INDEX(Neighborhoods!$A:$C, MATCH(Places!$K2466,Neighborhoods!$A:$A,0), MATCH(Places!O$1,Neighborhoods!$A$1:$C$1,0))</f>
        <v>Bushwick</v>
      </c>
      <c r="P2466" t="s">
        <v>1</v>
      </c>
      <c r="Q2466" t="str">
        <f t="shared" si="152"/>
        <v>Yes</v>
      </c>
      <c r="R2466">
        <v>1</v>
      </c>
      <c r="S2466" t="str">
        <f t="shared" si="153"/>
        <v>Small</v>
      </c>
      <c r="T2466" s="50">
        <v>58</v>
      </c>
      <c r="U2466" s="70">
        <f t="shared" si="154"/>
        <v>0.03</v>
      </c>
      <c r="V2466" s="52">
        <v>4.9800000000000004</v>
      </c>
      <c r="W2466" s="52" t="str" cm="1">
        <f t="array" ref="W2466">_xlfn.SWITCH(ROUND(V2466,0),5,"Excellent",4,"Good",3,"Ok","Bad")</f>
        <v>Excellent</v>
      </c>
      <c r="X2466">
        <v>123</v>
      </c>
      <c r="Y2466" t="str">
        <f t="shared" si="155"/>
        <v>Yes</v>
      </c>
      <c r="Z2466" s="68">
        <v>42874</v>
      </c>
      <c r="AA2466" s="68">
        <v>43893</v>
      </c>
      <c r="AB2466">
        <v>364</v>
      </c>
      <c r="AC2466" t="s">
        <v>15615</v>
      </c>
    </row>
    <row r="2467" spans="1:29" x14ac:dyDescent="0.3">
      <c r="A2467" t="s">
        <v>14613</v>
      </c>
      <c r="B2467">
        <v>1720</v>
      </c>
      <c r="C2467" t="str">
        <f>VLOOKUP($B2467,Hosts!$A:$M,10,0)</f>
        <v>Within an hour</v>
      </c>
      <c r="D2467" s="70">
        <f>VLOOKUP($B2467,Hosts!$A:$M,11,0)</f>
        <v>1</v>
      </c>
      <c r="E2467" s="70">
        <f>VLOOKUP($B2467,Hosts!$A:$M,12,0)</f>
        <v>1</v>
      </c>
      <c r="F2467" t="str">
        <f>VLOOKUP($B2467,Hosts!$A:$M,13,0)</f>
        <v>Yes</v>
      </c>
      <c r="G2467" t="str">
        <f>INDEX(Hosts!$A:$M, MATCH(Places!$B2467,Hosts!$A:$A,0), MATCH(Places!G$1,Hosts!$A$1:$M$1,0))</f>
        <v>Within an hour</v>
      </c>
      <c r="H2467" s="70">
        <f>INDEX(Hosts!$A:$M, MATCH(Places!$B2467,Hosts!$A:$A,0), MATCH(Places!H$1,Hosts!$A$1:$M$1,0))</f>
        <v>1</v>
      </c>
      <c r="I2467" s="70">
        <f>INDEX(Hosts!$A:$M, MATCH(Places!$B2467,Hosts!$A:$A,0), MATCH(Places!I$1,Hosts!$A$1:$M$1,0))</f>
        <v>1</v>
      </c>
      <c r="J2467" t="str">
        <f>INDEX(Hosts!$A:$M, MATCH(Places!$B2467,Hosts!$A:$A,0), MATCH(Places!J$1,Hosts!$A$1:$M$1,0))</f>
        <v>Yes</v>
      </c>
      <c r="K2467">
        <v>7</v>
      </c>
      <c r="L2467" t="str">
        <f>VLOOKUP($K2467,Neighborhoods!$A:$C,2,0)</f>
        <v>Brooklyn</v>
      </c>
      <c r="M2467" t="str">
        <f>VLOOKUP($K2467,Neighborhoods!$A:$C,3,0)</f>
        <v>Bedford-Stuyvesant</v>
      </c>
      <c r="N2467" t="str">
        <f>INDEX(Neighborhoods!$A:$C, MATCH(Places!$K2467,Neighborhoods!$A:$A,0), MATCH(Places!N$1,Neighborhoods!$A$1:$C$1,0))</f>
        <v>Brooklyn</v>
      </c>
      <c r="O2467" t="str">
        <f>INDEX(Neighborhoods!$A:$C, MATCH(Places!$K2467,Neighborhoods!$A:$A,0), MATCH(Places!O$1,Neighborhoods!$A$1:$C$1,0))</f>
        <v>Bedford-Stuyvesant</v>
      </c>
      <c r="P2467" t="s">
        <v>11822</v>
      </c>
      <c r="Q2467" t="str">
        <f t="shared" si="152"/>
        <v>No</v>
      </c>
      <c r="R2467">
        <v>4</v>
      </c>
      <c r="S2467" t="str">
        <f t="shared" si="153"/>
        <v>Medium</v>
      </c>
      <c r="T2467" s="50">
        <v>113</v>
      </c>
      <c r="U2467" s="70">
        <f t="shared" si="154"/>
        <v>0.03</v>
      </c>
      <c r="V2467" s="52">
        <v>4.91</v>
      </c>
      <c r="W2467" s="52" t="str" cm="1">
        <f t="array" ref="W2467">_xlfn.SWITCH(ROUND(V2467,0),5,"Excellent",4,"Good",3,"Ok","Bad")</f>
        <v>Excellent</v>
      </c>
      <c r="X2467">
        <v>161</v>
      </c>
      <c r="Y2467" t="str">
        <f t="shared" si="155"/>
        <v>Yes</v>
      </c>
      <c r="Z2467" s="68">
        <v>42754</v>
      </c>
      <c r="AA2467" s="68">
        <v>44039</v>
      </c>
      <c r="AB2467">
        <v>10</v>
      </c>
      <c r="AC2467" t="s">
        <v>15616</v>
      </c>
    </row>
    <row r="2468" spans="1:29" x14ac:dyDescent="0.3">
      <c r="A2468" t="s">
        <v>1807</v>
      </c>
      <c r="B2468">
        <v>1154</v>
      </c>
      <c r="C2468" t="str">
        <f>VLOOKUP($B2468,Hosts!$A:$M,10,0)</f>
        <v>Within a day</v>
      </c>
      <c r="D2468" s="70">
        <f>VLOOKUP($B2468,Hosts!$A:$M,11,0)</f>
        <v>1</v>
      </c>
      <c r="E2468" s="70">
        <f>VLOOKUP($B2468,Hosts!$A:$M,12,0)</f>
        <v>0.56999999999999995</v>
      </c>
      <c r="F2468" t="str">
        <f>VLOOKUP($B2468,Hosts!$A:$M,13,0)</f>
        <v>No</v>
      </c>
      <c r="G2468" t="str">
        <f>INDEX(Hosts!$A:$M, MATCH(Places!$B2468,Hosts!$A:$A,0), MATCH(Places!G$1,Hosts!$A$1:$M$1,0))</f>
        <v>Within a day</v>
      </c>
      <c r="H2468" s="70">
        <f>INDEX(Hosts!$A:$M, MATCH(Places!$B2468,Hosts!$A:$A,0), MATCH(Places!H$1,Hosts!$A$1:$M$1,0))</f>
        <v>1</v>
      </c>
      <c r="I2468" s="70">
        <f>INDEX(Hosts!$A:$M, MATCH(Places!$B2468,Hosts!$A:$A,0), MATCH(Places!I$1,Hosts!$A$1:$M$1,0))</f>
        <v>0.56999999999999995</v>
      </c>
      <c r="J2468" t="str">
        <f>INDEX(Hosts!$A:$M, MATCH(Places!$B2468,Hosts!$A:$A,0), MATCH(Places!J$1,Hosts!$A$1:$M$1,0))</f>
        <v>No</v>
      </c>
      <c r="K2468">
        <v>11</v>
      </c>
      <c r="L2468" t="str">
        <f>VLOOKUP($K2468,Neighborhoods!$A:$C,2,0)</f>
        <v>Brooklyn</v>
      </c>
      <c r="M2468" t="str">
        <f>VLOOKUP($K2468,Neighborhoods!$A:$C,3,0)</f>
        <v>Greenpoint</v>
      </c>
      <c r="N2468" t="str">
        <f>INDEX(Neighborhoods!$A:$C, MATCH(Places!$K2468,Neighborhoods!$A:$A,0), MATCH(Places!N$1,Neighborhoods!$A$1:$C$1,0))</f>
        <v>Brooklyn</v>
      </c>
      <c r="O2468" t="str">
        <f>INDEX(Neighborhoods!$A:$C, MATCH(Places!$K2468,Neighborhoods!$A:$A,0), MATCH(Places!O$1,Neighborhoods!$A$1:$C$1,0))</f>
        <v>Greenpoint</v>
      </c>
      <c r="P2468" t="s">
        <v>11822</v>
      </c>
      <c r="Q2468" t="str">
        <f t="shared" si="152"/>
        <v>No</v>
      </c>
      <c r="R2468">
        <v>3</v>
      </c>
      <c r="S2468" t="str">
        <f t="shared" si="153"/>
        <v>Medium</v>
      </c>
      <c r="T2468" s="50">
        <v>132</v>
      </c>
      <c r="U2468" s="70">
        <f t="shared" si="154"/>
        <v>0.03</v>
      </c>
      <c r="V2468" s="52">
        <v>4.74</v>
      </c>
      <c r="W2468" s="52" t="str" cm="1">
        <f t="array" ref="W2468">_xlfn.SWITCH(ROUND(V2468,0),5,"Excellent",4,"Good",3,"Ok","Bad")</f>
        <v>Excellent</v>
      </c>
      <c r="X2468">
        <v>34</v>
      </c>
      <c r="Y2468" t="str">
        <f t="shared" si="155"/>
        <v>No</v>
      </c>
      <c r="Z2468" s="68">
        <v>42756</v>
      </c>
      <c r="AA2468" s="68">
        <v>43770</v>
      </c>
      <c r="AB2468">
        <v>213</v>
      </c>
      <c r="AC2468" t="s">
        <v>15615</v>
      </c>
    </row>
    <row r="2469" spans="1:29" x14ac:dyDescent="0.3">
      <c r="A2469" t="s">
        <v>1808</v>
      </c>
      <c r="B2469">
        <v>3117</v>
      </c>
      <c r="C2469" t="str">
        <f>VLOOKUP($B2469,Hosts!$A:$M,10,0)</f>
        <v>Within a day</v>
      </c>
      <c r="D2469" s="70">
        <f>VLOOKUP($B2469,Hosts!$A:$M,11,0)</f>
        <v>1</v>
      </c>
      <c r="E2469" s="70">
        <f>VLOOKUP($B2469,Hosts!$A:$M,12,0)</f>
        <v>0.97</v>
      </c>
      <c r="F2469" t="str">
        <f>VLOOKUP($B2469,Hosts!$A:$M,13,0)</f>
        <v>Yes</v>
      </c>
      <c r="G2469" t="str">
        <f>INDEX(Hosts!$A:$M, MATCH(Places!$B2469,Hosts!$A:$A,0), MATCH(Places!G$1,Hosts!$A$1:$M$1,0))</f>
        <v>Within a day</v>
      </c>
      <c r="H2469" s="70">
        <f>INDEX(Hosts!$A:$M, MATCH(Places!$B2469,Hosts!$A:$A,0), MATCH(Places!H$1,Hosts!$A$1:$M$1,0))</f>
        <v>1</v>
      </c>
      <c r="I2469" s="70">
        <f>INDEX(Hosts!$A:$M, MATCH(Places!$B2469,Hosts!$A:$A,0), MATCH(Places!I$1,Hosts!$A$1:$M$1,0))</f>
        <v>0.97</v>
      </c>
      <c r="J2469" t="str">
        <f>INDEX(Hosts!$A:$M, MATCH(Places!$B2469,Hosts!$A:$A,0), MATCH(Places!J$1,Hosts!$A$1:$M$1,0))</f>
        <v>Yes</v>
      </c>
      <c r="K2469">
        <v>7</v>
      </c>
      <c r="L2469" t="str">
        <f>VLOOKUP($K2469,Neighborhoods!$A:$C,2,0)</f>
        <v>Brooklyn</v>
      </c>
      <c r="M2469" t="str">
        <f>VLOOKUP($K2469,Neighborhoods!$A:$C,3,0)</f>
        <v>Bedford-Stuyvesant</v>
      </c>
      <c r="N2469" t="str">
        <f>INDEX(Neighborhoods!$A:$C, MATCH(Places!$K2469,Neighborhoods!$A:$A,0), MATCH(Places!N$1,Neighborhoods!$A$1:$C$1,0))</f>
        <v>Brooklyn</v>
      </c>
      <c r="O2469" t="str">
        <f>INDEX(Neighborhoods!$A:$C, MATCH(Places!$K2469,Neighborhoods!$A:$A,0), MATCH(Places!O$1,Neighborhoods!$A$1:$C$1,0))</f>
        <v>Bedford-Stuyvesant</v>
      </c>
      <c r="P2469" t="s">
        <v>11822</v>
      </c>
      <c r="Q2469" t="str">
        <f t="shared" si="152"/>
        <v>No</v>
      </c>
      <c r="R2469">
        <v>4</v>
      </c>
      <c r="S2469" t="str">
        <f t="shared" si="153"/>
        <v>Medium</v>
      </c>
      <c r="T2469" s="50">
        <v>135</v>
      </c>
      <c r="U2469" s="70">
        <f t="shared" si="154"/>
        <v>0.03</v>
      </c>
      <c r="V2469" s="52">
        <v>4.99</v>
      </c>
      <c r="W2469" s="52" t="str" cm="1">
        <f t="array" ref="W2469">_xlfn.SWITCH(ROUND(V2469,0),5,"Excellent",4,"Good",3,"Ok","Bad")</f>
        <v>Excellent</v>
      </c>
      <c r="X2469">
        <v>138</v>
      </c>
      <c r="Y2469" t="str">
        <f t="shared" si="155"/>
        <v>Yes</v>
      </c>
      <c r="Z2469" s="68">
        <v>42749</v>
      </c>
      <c r="AA2469" s="68">
        <v>43905</v>
      </c>
      <c r="AB2469">
        <v>262</v>
      </c>
      <c r="AC2469" t="s">
        <v>15615</v>
      </c>
    </row>
    <row r="2470" spans="1:29" x14ac:dyDescent="0.3">
      <c r="A2470" t="s">
        <v>1809</v>
      </c>
      <c r="B2470">
        <v>624</v>
      </c>
      <c r="C2470" t="str">
        <f>VLOOKUP($B2470,Hosts!$A:$M,10,0)</f>
        <v>Within an hour</v>
      </c>
      <c r="D2470" s="70">
        <f>VLOOKUP($B2470,Hosts!$A:$M,11,0)</f>
        <v>1</v>
      </c>
      <c r="E2470" s="70">
        <f>VLOOKUP($B2470,Hosts!$A:$M,12,0)</f>
        <v>0.96</v>
      </c>
      <c r="F2470" t="str">
        <f>VLOOKUP($B2470,Hosts!$A:$M,13,0)</f>
        <v>No</v>
      </c>
      <c r="G2470" t="str">
        <f>INDEX(Hosts!$A:$M, MATCH(Places!$B2470,Hosts!$A:$A,0), MATCH(Places!G$1,Hosts!$A$1:$M$1,0))</f>
        <v>Within an hour</v>
      </c>
      <c r="H2470" s="70">
        <f>INDEX(Hosts!$A:$M, MATCH(Places!$B2470,Hosts!$A:$A,0), MATCH(Places!H$1,Hosts!$A$1:$M$1,0))</f>
        <v>1</v>
      </c>
      <c r="I2470" s="70">
        <f>INDEX(Hosts!$A:$M, MATCH(Places!$B2470,Hosts!$A:$A,0), MATCH(Places!I$1,Hosts!$A$1:$M$1,0))</f>
        <v>0.96</v>
      </c>
      <c r="J2470" t="str">
        <f>INDEX(Hosts!$A:$M, MATCH(Places!$B2470,Hosts!$A:$A,0), MATCH(Places!J$1,Hosts!$A$1:$M$1,0))</f>
        <v>No</v>
      </c>
      <c r="K2470">
        <v>14</v>
      </c>
      <c r="L2470" t="str">
        <f>VLOOKUP($K2470,Neighborhoods!$A:$C,2,0)</f>
        <v>Manhattan</v>
      </c>
      <c r="M2470" t="str">
        <f>VLOOKUP($K2470,Neighborhoods!$A:$C,3,0)</f>
        <v>East Harlem</v>
      </c>
      <c r="N2470" t="str">
        <f>INDEX(Neighborhoods!$A:$C, MATCH(Places!$K2470,Neighborhoods!$A:$A,0), MATCH(Places!N$1,Neighborhoods!$A$1:$C$1,0))</f>
        <v>Manhattan</v>
      </c>
      <c r="O2470" t="str">
        <f>INDEX(Neighborhoods!$A:$C, MATCH(Places!$K2470,Neighborhoods!$A:$A,0), MATCH(Places!O$1,Neighborhoods!$A$1:$C$1,0))</f>
        <v>East Harlem</v>
      </c>
      <c r="P2470" t="s">
        <v>1</v>
      </c>
      <c r="Q2470" t="str">
        <f t="shared" si="152"/>
        <v>Yes</v>
      </c>
      <c r="R2470">
        <v>2</v>
      </c>
      <c r="S2470" t="str">
        <f t="shared" si="153"/>
        <v>Small</v>
      </c>
      <c r="T2470" s="50">
        <v>46</v>
      </c>
      <c r="U2470" s="70">
        <f t="shared" si="154"/>
        <v>0.03</v>
      </c>
      <c r="V2470" s="52">
        <v>4.83</v>
      </c>
      <c r="W2470" s="52" t="str" cm="1">
        <f t="array" ref="W2470">_xlfn.SWITCH(ROUND(V2470,0),5,"Excellent",4,"Good",3,"Ok","Bad")</f>
        <v>Excellent</v>
      </c>
      <c r="X2470">
        <v>180</v>
      </c>
      <c r="Y2470" t="str">
        <f t="shared" si="155"/>
        <v>Yes</v>
      </c>
      <c r="Z2470" s="68">
        <v>42760</v>
      </c>
      <c r="AA2470" s="68">
        <v>43983</v>
      </c>
      <c r="AB2470">
        <v>63</v>
      </c>
      <c r="AC2470" t="s">
        <v>15615</v>
      </c>
    </row>
    <row r="2471" spans="1:29" x14ac:dyDescent="0.3">
      <c r="A2471" t="s">
        <v>1810</v>
      </c>
      <c r="B2471">
        <v>3118</v>
      </c>
      <c r="C2471" t="str">
        <f>VLOOKUP($B2471,Hosts!$A:$M,10,0)</f>
        <v>Within a few hours</v>
      </c>
      <c r="D2471" s="70">
        <f>VLOOKUP($B2471,Hosts!$A:$M,11,0)</f>
        <v>1</v>
      </c>
      <c r="E2471" s="70">
        <f>VLOOKUP($B2471,Hosts!$A:$M,12,0)</f>
        <v>0.5</v>
      </c>
      <c r="F2471" t="str">
        <f>VLOOKUP($B2471,Hosts!$A:$M,13,0)</f>
        <v>No</v>
      </c>
      <c r="G2471" t="str">
        <f>INDEX(Hosts!$A:$M, MATCH(Places!$B2471,Hosts!$A:$A,0), MATCH(Places!G$1,Hosts!$A$1:$M$1,0))</f>
        <v>Within a few hours</v>
      </c>
      <c r="H2471" s="70">
        <f>INDEX(Hosts!$A:$M, MATCH(Places!$B2471,Hosts!$A:$A,0), MATCH(Places!H$1,Hosts!$A$1:$M$1,0))</f>
        <v>1</v>
      </c>
      <c r="I2471" s="70">
        <f>INDEX(Hosts!$A:$M, MATCH(Places!$B2471,Hosts!$A:$A,0), MATCH(Places!I$1,Hosts!$A$1:$M$1,0))</f>
        <v>0.5</v>
      </c>
      <c r="J2471" t="str">
        <f>INDEX(Hosts!$A:$M, MATCH(Places!$B2471,Hosts!$A:$A,0), MATCH(Places!J$1,Hosts!$A$1:$M$1,0))</f>
        <v>No</v>
      </c>
      <c r="K2471">
        <v>10</v>
      </c>
      <c r="L2471" t="str">
        <f>VLOOKUP($K2471,Neighborhoods!$A:$C,2,0)</f>
        <v>Brooklyn</v>
      </c>
      <c r="M2471" t="str">
        <f>VLOOKUP($K2471,Neighborhoods!$A:$C,3,0)</f>
        <v>East Flatbush</v>
      </c>
      <c r="N2471" t="str">
        <f>INDEX(Neighborhoods!$A:$C, MATCH(Places!$K2471,Neighborhoods!$A:$A,0), MATCH(Places!N$1,Neighborhoods!$A$1:$C$1,0))</f>
        <v>Brooklyn</v>
      </c>
      <c r="O2471" t="str">
        <f>INDEX(Neighborhoods!$A:$C, MATCH(Places!$K2471,Neighborhoods!$A:$A,0), MATCH(Places!O$1,Neighborhoods!$A$1:$C$1,0))</f>
        <v>East Flatbush</v>
      </c>
      <c r="P2471" t="s">
        <v>1</v>
      </c>
      <c r="Q2471" t="str">
        <f t="shared" si="152"/>
        <v>Yes</v>
      </c>
      <c r="R2471">
        <v>1</v>
      </c>
      <c r="S2471" t="str">
        <f t="shared" si="153"/>
        <v>Small</v>
      </c>
      <c r="T2471" s="50">
        <v>50</v>
      </c>
      <c r="U2471" s="70">
        <f t="shared" si="154"/>
        <v>0.03</v>
      </c>
      <c r="V2471" s="52">
        <v>4.5999999999999996</v>
      </c>
      <c r="W2471" s="52" t="str" cm="1">
        <f t="array" ref="W2471">_xlfn.SWITCH(ROUND(V2471,0),5,"Excellent",4,"Good",3,"Ok","Bad")</f>
        <v>Excellent</v>
      </c>
      <c r="X2471">
        <v>10</v>
      </c>
      <c r="Y2471" t="str">
        <f t="shared" si="155"/>
        <v>No</v>
      </c>
      <c r="Z2471" s="68">
        <v>42752</v>
      </c>
      <c r="AA2471" s="68">
        <v>43905</v>
      </c>
      <c r="AB2471">
        <v>350</v>
      </c>
      <c r="AC2471" t="s">
        <v>15615</v>
      </c>
    </row>
    <row r="2472" spans="1:29" x14ac:dyDescent="0.3">
      <c r="A2472" t="s">
        <v>1811</v>
      </c>
      <c r="B2472">
        <v>3120</v>
      </c>
      <c r="C2472" t="str">
        <f>VLOOKUP($B2472,Hosts!$A:$M,10,0)</f>
        <v>Within a few hours</v>
      </c>
      <c r="D2472" s="70">
        <f>VLOOKUP($B2472,Hosts!$A:$M,11,0)</f>
        <v>1</v>
      </c>
      <c r="E2472" s="70">
        <f>VLOOKUP($B2472,Hosts!$A:$M,12,0)</f>
        <v>0.86</v>
      </c>
      <c r="F2472" t="str">
        <f>VLOOKUP($B2472,Hosts!$A:$M,13,0)</f>
        <v>No</v>
      </c>
      <c r="G2472" t="str">
        <f>INDEX(Hosts!$A:$M, MATCH(Places!$B2472,Hosts!$A:$A,0), MATCH(Places!G$1,Hosts!$A$1:$M$1,0))</f>
        <v>Within a few hours</v>
      </c>
      <c r="H2472" s="70">
        <f>INDEX(Hosts!$A:$M, MATCH(Places!$B2472,Hosts!$A:$A,0), MATCH(Places!H$1,Hosts!$A$1:$M$1,0))</f>
        <v>1</v>
      </c>
      <c r="I2472" s="70">
        <f>INDEX(Hosts!$A:$M, MATCH(Places!$B2472,Hosts!$A:$A,0), MATCH(Places!I$1,Hosts!$A$1:$M$1,0))</f>
        <v>0.86</v>
      </c>
      <c r="J2472" t="str">
        <f>INDEX(Hosts!$A:$M, MATCH(Places!$B2472,Hosts!$A:$A,0), MATCH(Places!J$1,Hosts!$A$1:$M$1,0))</f>
        <v>No</v>
      </c>
      <c r="K2472">
        <v>12</v>
      </c>
      <c r="L2472" t="str">
        <f>VLOOKUP($K2472,Neighborhoods!$A:$C,2,0)</f>
        <v>Brooklyn</v>
      </c>
      <c r="M2472" t="str">
        <f>VLOOKUP($K2472,Neighborhoods!$A:$C,3,0)</f>
        <v>Williamsburg</v>
      </c>
      <c r="N2472" t="str">
        <f>INDEX(Neighborhoods!$A:$C, MATCH(Places!$K2472,Neighborhoods!$A:$A,0), MATCH(Places!N$1,Neighborhoods!$A$1:$C$1,0))</f>
        <v>Brooklyn</v>
      </c>
      <c r="O2472" t="str">
        <f>INDEX(Neighborhoods!$A:$C, MATCH(Places!$K2472,Neighborhoods!$A:$A,0), MATCH(Places!O$1,Neighborhoods!$A$1:$C$1,0))</f>
        <v>Williamsburg</v>
      </c>
      <c r="P2472" t="s">
        <v>1</v>
      </c>
      <c r="Q2472" t="str">
        <f t="shared" si="152"/>
        <v>Yes</v>
      </c>
      <c r="R2472">
        <v>2</v>
      </c>
      <c r="S2472" t="str">
        <f t="shared" si="153"/>
        <v>Small</v>
      </c>
      <c r="T2472" s="50">
        <v>60</v>
      </c>
      <c r="U2472" s="70">
        <f t="shared" si="154"/>
        <v>0.03</v>
      </c>
      <c r="V2472" s="52">
        <v>4.9000000000000004</v>
      </c>
      <c r="W2472" s="52" t="str" cm="1">
        <f t="array" ref="W2472">_xlfn.SWITCH(ROUND(V2472,0),5,"Excellent",4,"Good",3,"Ok","Bad")</f>
        <v>Excellent</v>
      </c>
      <c r="X2472">
        <v>20</v>
      </c>
      <c r="Y2472" t="str">
        <f t="shared" si="155"/>
        <v>No</v>
      </c>
      <c r="Z2472" s="68">
        <v>42746</v>
      </c>
      <c r="AA2472" s="68">
        <v>43833</v>
      </c>
      <c r="AB2472">
        <v>0</v>
      </c>
      <c r="AC2472" t="s">
        <v>15616</v>
      </c>
    </row>
    <row r="2473" spans="1:29" x14ac:dyDescent="0.3">
      <c r="A2473" t="s">
        <v>15461</v>
      </c>
      <c r="B2473">
        <v>3125</v>
      </c>
      <c r="C2473" t="str">
        <f>VLOOKUP($B2473,Hosts!$A:$M,10,0)</f>
        <v>Within an hour</v>
      </c>
      <c r="D2473" s="70">
        <f>VLOOKUP($B2473,Hosts!$A:$M,11,0)</f>
        <v>1</v>
      </c>
      <c r="E2473" s="70">
        <f>VLOOKUP($B2473,Hosts!$A:$M,12,0)</f>
        <v>1</v>
      </c>
      <c r="F2473" t="str">
        <f>VLOOKUP($B2473,Hosts!$A:$M,13,0)</f>
        <v>No</v>
      </c>
      <c r="G2473" t="str">
        <f>INDEX(Hosts!$A:$M, MATCH(Places!$B2473,Hosts!$A:$A,0), MATCH(Places!G$1,Hosts!$A$1:$M$1,0))</f>
        <v>Within an hour</v>
      </c>
      <c r="H2473" s="70">
        <f>INDEX(Hosts!$A:$M, MATCH(Places!$B2473,Hosts!$A:$A,0), MATCH(Places!H$1,Hosts!$A$1:$M$1,0))</f>
        <v>1</v>
      </c>
      <c r="I2473" s="70">
        <f>INDEX(Hosts!$A:$M, MATCH(Places!$B2473,Hosts!$A:$A,0), MATCH(Places!I$1,Hosts!$A$1:$M$1,0))</f>
        <v>1</v>
      </c>
      <c r="J2473" t="str">
        <f>INDEX(Hosts!$A:$M, MATCH(Places!$B2473,Hosts!$A:$A,0), MATCH(Places!J$1,Hosts!$A$1:$M$1,0))</f>
        <v>No</v>
      </c>
      <c r="K2473">
        <v>7</v>
      </c>
      <c r="L2473" t="str">
        <f>VLOOKUP($K2473,Neighborhoods!$A:$C,2,0)</f>
        <v>Brooklyn</v>
      </c>
      <c r="M2473" t="str">
        <f>VLOOKUP($K2473,Neighborhoods!$A:$C,3,0)</f>
        <v>Bedford-Stuyvesant</v>
      </c>
      <c r="N2473" t="str">
        <f>INDEX(Neighborhoods!$A:$C, MATCH(Places!$K2473,Neighborhoods!$A:$A,0), MATCH(Places!N$1,Neighborhoods!$A$1:$C$1,0))</f>
        <v>Brooklyn</v>
      </c>
      <c r="O2473" t="str">
        <f>INDEX(Neighborhoods!$A:$C, MATCH(Places!$K2473,Neighborhoods!$A:$A,0), MATCH(Places!O$1,Neighborhoods!$A$1:$C$1,0))</f>
        <v>Bedford-Stuyvesant</v>
      </c>
      <c r="P2473" t="s">
        <v>1</v>
      </c>
      <c r="Q2473" t="str">
        <f t="shared" si="152"/>
        <v>Yes</v>
      </c>
      <c r="R2473">
        <v>2</v>
      </c>
      <c r="S2473" t="str">
        <f t="shared" si="153"/>
        <v>Small</v>
      </c>
      <c r="T2473" s="50">
        <v>44</v>
      </c>
      <c r="U2473" s="70">
        <f t="shared" si="154"/>
        <v>0.03</v>
      </c>
      <c r="V2473" s="52">
        <v>4.88</v>
      </c>
      <c r="W2473" s="52" t="str" cm="1">
        <f t="array" ref="W2473">_xlfn.SWITCH(ROUND(V2473,0),5,"Excellent",4,"Good",3,"Ok","Bad")</f>
        <v>Excellent</v>
      </c>
      <c r="X2473">
        <v>129</v>
      </c>
      <c r="Y2473" t="str">
        <f t="shared" si="155"/>
        <v>Yes</v>
      </c>
      <c r="Z2473" s="68">
        <v>42786</v>
      </c>
      <c r="AA2473" s="68">
        <v>44055</v>
      </c>
      <c r="AB2473">
        <v>1</v>
      </c>
      <c r="AC2473" t="s">
        <v>15616</v>
      </c>
    </row>
    <row r="2474" spans="1:29" x14ac:dyDescent="0.3">
      <c r="A2474" t="s">
        <v>1812</v>
      </c>
      <c r="B2474">
        <v>2687</v>
      </c>
      <c r="C2474" t="str">
        <f>VLOOKUP($B2474,Hosts!$A:$M,10,0)</f>
        <v>Within an hour</v>
      </c>
      <c r="D2474" s="70">
        <f>VLOOKUP($B2474,Hosts!$A:$M,11,0)</f>
        <v>1</v>
      </c>
      <c r="E2474" s="70">
        <f>VLOOKUP($B2474,Hosts!$A:$M,12,0)</f>
        <v>0.96</v>
      </c>
      <c r="F2474" t="str">
        <f>VLOOKUP($B2474,Hosts!$A:$M,13,0)</f>
        <v>No</v>
      </c>
      <c r="G2474" t="str">
        <f>INDEX(Hosts!$A:$M, MATCH(Places!$B2474,Hosts!$A:$A,0), MATCH(Places!G$1,Hosts!$A$1:$M$1,0))</f>
        <v>Within an hour</v>
      </c>
      <c r="H2474" s="70">
        <f>INDEX(Hosts!$A:$M, MATCH(Places!$B2474,Hosts!$A:$A,0), MATCH(Places!H$1,Hosts!$A$1:$M$1,0))</f>
        <v>1</v>
      </c>
      <c r="I2474" s="70">
        <f>INDEX(Hosts!$A:$M, MATCH(Places!$B2474,Hosts!$A:$A,0), MATCH(Places!I$1,Hosts!$A$1:$M$1,0))</f>
        <v>0.96</v>
      </c>
      <c r="J2474" t="str">
        <f>INDEX(Hosts!$A:$M, MATCH(Places!$B2474,Hosts!$A:$A,0), MATCH(Places!J$1,Hosts!$A$1:$M$1,0))</f>
        <v>No</v>
      </c>
      <c r="K2474">
        <v>13</v>
      </c>
      <c r="L2474" t="str">
        <f>VLOOKUP($K2474,Neighborhoods!$A:$C,2,0)</f>
        <v>Manhattan</v>
      </c>
      <c r="M2474" t="str">
        <f>VLOOKUP($K2474,Neighborhoods!$A:$C,3,0)</f>
        <v>Chelsea</v>
      </c>
      <c r="N2474" t="str">
        <f>INDEX(Neighborhoods!$A:$C, MATCH(Places!$K2474,Neighborhoods!$A:$A,0), MATCH(Places!N$1,Neighborhoods!$A$1:$C$1,0))</f>
        <v>Manhattan</v>
      </c>
      <c r="O2474" t="str">
        <f>INDEX(Neighborhoods!$A:$C, MATCH(Places!$K2474,Neighborhoods!$A:$A,0), MATCH(Places!O$1,Neighborhoods!$A$1:$C$1,0))</f>
        <v>Chelsea</v>
      </c>
      <c r="P2474" t="s">
        <v>11822</v>
      </c>
      <c r="Q2474" t="str">
        <f t="shared" si="152"/>
        <v>No</v>
      </c>
      <c r="R2474">
        <v>3</v>
      </c>
      <c r="S2474" t="str">
        <f t="shared" si="153"/>
        <v>Medium</v>
      </c>
      <c r="T2474" s="50">
        <v>136</v>
      </c>
      <c r="U2474" s="70">
        <f t="shared" si="154"/>
        <v>0.03</v>
      </c>
      <c r="V2474" s="52">
        <v>4.76</v>
      </c>
      <c r="W2474" s="52" t="str" cm="1">
        <f t="array" ref="W2474">_xlfn.SWITCH(ROUND(V2474,0),5,"Excellent",4,"Good",3,"Ok","Bad")</f>
        <v>Excellent</v>
      </c>
      <c r="X2474">
        <v>125</v>
      </c>
      <c r="Y2474" t="str">
        <f t="shared" si="155"/>
        <v>No</v>
      </c>
      <c r="Z2474" s="68">
        <v>42758</v>
      </c>
      <c r="AA2474" s="68">
        <v>44052</v>
      </c>
      <c r="AB2474">
        <v>324</v>
      </c>
      <c r="AC2474" t="s">
        <v>15615</v>
      </c>
    </row>
    <row r="2475" spans="1:29" x14ac:dyDescent="0.3">
      <c r="A2475" t="s">
        <v>1813</v>
      </c>
      <c r="B2475">
        <v>3127</v>
      </c>
      <c r="C2475" t="str">
        <f>VLOOKUP($B2475,Hosts!$A:$M,10,0)</f>
        <v>Within an hour</v>
      </c>
      <c r="D2475" s="70">
        <f>VLOOKUP($B2475,Hosts!$A:$M,11,0)</f>
        <v>1</v>
      </c>
      <c r="E2475" s="70">
        <f>VLOOKUP($B2475,Hosts!$A:$M,12,0)</f>
        <v>1</v>
      </c>
      <c r="F2475" t="str">
        <f>VLOOKUP($B2475,Hosts!$A:$M,13,0)</f>
        <v>Yes</v>
      </c>
      <c r="G2475" t="str">
        <f>INDEX(Hosts!$A:$M, MATCH(Places!$B2475,Hosts!$A:$A,0), MATCH(Places!G$1,Hosts!$A$1:$M$1,0))</f>
        <v>Within an hour</v>
      </c>
      <c r="H2475" s="70">
        <f>INDEX(Hosts!$A:$M, MATCH(Places!$B2475,Hosts!$A:$A,0), MATCH(Places!H$1,Hosts!$A$1:$M$1,0))</f>
        <v>1</v>
      </c>
      <c r="I2475" s="70">
        <f>INDEX(Hosts!$A:$M, MATCH(Places!$B2475,Hosts!$A:$A,0), MATCH(Places!I$1,Hosts!$A$1:$M$1,0))</f>
        <v>1</v>
      </c>
      <c r="J2475" t="str">
        <f>INDEX(Hosts!$A:$M, MATCH(Places!$B2475,Hosts!$A:$A,0), MATCH(Places!J$1,Hosts!$A$1:$M$1,0))</f>
        <v>Yes</v>
      </c>
      <c r="K2475">
        <v>16</v>
      </c>
      <c r="L2475" t="str">
        <f>VLOOKUP($K2475,Neighborhoods!$A:$C,2,0)</f>
        <v>Manhattan</v>
      </c>
      <c r="M2475" t="str">
        <f>VLOOKUP($K2475,Neighborhoods!$A:$C,3,0)</f>
        <v>Harlem</v>
      </c>
      <c r="N2475" t="str">
        <f>INDEX(Neighborhoods!$A:$C, MATCH(Places!$K2475,Neighborhoods!$A:$A,0), MATCH(Places!N$1,Neighborhoods!$A$1:$C$1,0))</f>
        <v>Manhattan</v>
      </c>
      <c r="O2475" t="str">
        <f>INDEX(Neighborhoods!$A:$C, MATCH(Places!$K2475,Neighborhoods!$A:$A,0), MATCH(Places!O$1,Neighborhoods!$A$1:$C$1,0))</f>
        <v>Harlem</v>
      </c>
      <c r="P2475" t="s">
        <v>11822</v>
      </c>
      <c r="Q2475" t="str">
        <f t="shared" si="152"/>
        <v>No</v>
      </c>
      <c r="R2475">
        <v>4</v>
      </c>
      <c r="S2475" t="str">
        <f t="shared" si="153"/>
        <v>Medium</v>
      </c>
      <c r="T2475" s="50">
        <v>160</v>
      </c>
      <c r="U2475" s="70">
        <f t="shared" si="154"/>
        <v>0.03</v>
      </c>
      <c r="V2475" s="52">
        <v>4.92</v>
      </c>
      <c r="W2475" s="52" t="str" cm="1">
        <f t="array" ref="W2475">_xlfn.SWITCH(ROUND(V2475,0),5,"Excellent",4,"Good",3,"Ok","Bad")</f>
        <v>Excellent</v>
      </c>
      <c r="X2475">
        <v>74</v>
      </c>
      <c r="Y2475" t="str">
        <f t="shared" si="155"/>
        <v>No</v>
      </c>
      <c r="Z2475" s="68">
        <v>42821</v>
      </c>
      <c r="AA2475" s="68">
        <v>44033</v>
      </c>
      <c r="AB2475">
        <v>332</v>
      </c>
      <c r="AC2475" t="s">
        <v>15616</v>
      </c>
    </row>
    <row r="2476" spans="1:29" x14ac:dyDescent="0.3">
      <c r="A2476" t="s">
        <v>1814</v>
      </c>
      <c r="B2476">
        <v>566</v>
      </c>
      <c r="C2476" t="str">
        <f>VLOOKUP($B2476,Hosts!$A:$M,10,0)</f>
        <v>Within an hour</v>
      </c>
      <c r="D2476" s="70">
        <f>VLOOKUP($B2476,Hosts!$A:$M,11,0)</f>
        <v>1</v>
      </c>
      <c r="E2476" s="70">
        <f>VLOOKUP($B2476,Hosts!$A:$M,12,0)</f>
        <v>0.9</v>
      </c>
      <c r="F2476" t="str">
        <f>VLOOKUP($B2476,Hosts!$A:$M,13,0)</f>
        <v>No</v>
      </c>
      <c r="G2476" t="str">
        <f>INDEX(Hosts!$A:$M, MATCH(Places!$B2476,Hosts!$A:$A,0), MATCH(Places!G$1,Hosts!$A$1:$M$1,0))</f>
        <v>Within an hour</v>
      </c>
      <c r="H2476" s="70">
        <f>INDEX(Hosts!$A:$M, MATCH(Places!$B2476,Hosts!$A:$A,0), MATCH(Places!H$1,Hosts!$A$1:$M$1,0))</f>
        <v>1</v>
      </c>
      <c r="I2476" s="70">
        <f>INDEX(Hosts!$A:$M, MATCH(Places!$B2476,Hosts!$A:$A,0), MATCH(Places!I$1,Hosts!$A$1:$M$1,0))</f>
        <v>0.9</v>
      </c>
      <c r="J2476" t="str">
        <f>INDEX(Hosts!$A:$M, MATCH(Places!$B2476,Hosts!$A:$A,0), MATCH(Places!J$1,Hosts!$A$1:$M$1,0))</f>
        <v>No</v>
      </c>
      <c r="K2476">
        <v>10</v>
      </c>
      <c r="L2476" t="str">
        <f>VLOOKUP($K2476,Neighborhoods!$A:$C,2,0)</f>
        <v>Brooklyn</v>
      </c>
      <c r="M2476" t="str">
        <f>VLOOKUP($K2476,Neighborhoods!$A:$C,3,0)</f>
        <v>East Flatbush</v>
      </c>
      <c r="N2476" t="str">
        <f>INDEX(Neighborhoods!$A:$C, MATCH(Places!$K2476,Neighborhoods!$A:$A,0), MATCH(Places!N$1,Neighborhoods!$A$1:$C$1,0))</f>
        <v>Brooklyn</v>
      </c>
      <c r="O2476" t="str">
        <f>INDEX(Neighborhoods!$A:$C, MATCH(Places!$K2476,Neighborhoods!$A:$A,0), MATCH(Places!O$1,Neighborhoods!$A$1:$C$1,0))</f>
        <v>East Flatbush</v>
      </c>
      <c r="P2476" t="s">
        <v>1</v>
      </c>
      <c r="Q2476" t="str">
        <f t="shared" si="152"/>
        <v>Yes</v>
      </c>
      <c r="R2476">
        <v>2</v>
      </c>
      <c r="S2476" t="str">
        <f t="shared" si="153"/>
        <v>Small</v>
      </c>
      <c r="T2476" s="50">
        <v>45</v>
      </c>
      <c r="U2476" s="70">
        <f t="shared" si="154"/>
        <v>0.03</v>
      </c>
      <c r="V2476" s="52">
        <v>4.4800000000000004</v>
      </c>
      <c r="W2476" s="52" t="str" cm="1">
        <f t="array" ref="W2476">_xlfn.SWITCH(ROUND(V2476,0),5,"Excellent",4,"Good",3,"Ok","Bad")</f>
        <v>Good</v>
      </c>
      <c r="X2476">
        <v>31</v>
      </c>
      <c r="Y2476" t="str">
        <f t="shared" si="155"/>
        <v>No</v>
      </c>
      <c r="Z2476" s="68">
        <v>42780</v>
      </c>
      <c r="AA2476" s="68">
        <v>44041</v>
      </c>
      <c r="AB2476">
        <v>2</v>
      </c>
      <c r="AC2476" t="s">
        <v>15615</v>
      </c>
    </row>
    <row r="2477" spans="1:29" x14ac:dyDescent="0.3">
      <c r="A2477" t="s">
        <v>14782</v>
      </c>
      <c r="B2477">
        <v>476</v>
      </c>
      <c r="C2477" t="str">
        <f>VLOOKUP($B2477,Hosts!$A:$M,10,0)</f>
        <v>Within a few hours</v>
      </c>
      <c r="D2477" s="70">
        <f>VLOOKUP($B2477,Hosts!$A:$M,11,0)</f>
        <v>1</v>
      </c>
      <c r="E2477" s="70">
        <f>VLOOKUP($B2477,Hosts!$A:$M,12,0)</f>
        <v>0.86</v>
      </c>
      <c r="F2477" t="str">
        <f>VLOOKUP($B2477,Hosts!$A:$M,13,0)</f>
        <v>No</v>
      </c>
      <c r="G2477" t="str">
        <f>INDEX(Hosts!$A:$M, MATCH(Places!$B2477,Hosts!$A:$A,0), MATCH(Places!G$1,Hosts!$A$1:$M$1,0))</f>
        <v>Within a few hours</v>
      </c>
      <c r="H2477" s="70">
        <f>INDEX(Hosts!$A:$M, MATCH(Places!$B2477,Hosts!$A:$A,0), MATCH(Places!H$1,Hosts!$A$1:$M$1,0))</f>
        <v>1</v>
      </c>
      <c r="I2477" s="70">
        <f>INDEX(Hosts!$A:$M, MATCH(Places!$B2477,Hosts!$A:$A,0), MATCH(Places!I$1,Hosts!$A$1:$M$1,0))</f>
        <v>0.86</v>
      </c>
      <c r="J2477" t="str">
        <f>INDEX(Hosts!$A:$M, MATCH(Places!$B2477,Hosts!$A:$A,0), MATCH(Places!J$1,Hosts!$A$1:$M$1,0))</f>
        <v>No</v>
      </c>
      <c r="K2477">
        <v>12</v>
      </c>
      <c r="L2477" t="str">
        <f>VLOOKUP($K2477,Neighborhoods!$A:$C,2,0)</f>
        <v>Brooklyn</v>
      </c>
      <c r="M2477" t="str">
        <f>VLOOKUP($K2477,Neighborhoods!$A:$C,3,0)</f>
        <v>Williamsburg</v>
      </c>
      <c r="N2477" t="str">
        <f>INDEX(Neighborhoods!$A:$C, MATCH(Places!$K2477,Neighborhoods!$A:$A,0), MATCH(Places!N$1,Neighborhoods!$A$1:$C$1,0))</f>
        <v>Brooklyn</v>
      </c>
      <c r="O2477" t="str">
        <f>INDEX(Neighborhoods!$A:$C, MATCH(Places!$K2477,Neighborhoods!$A:$A,0), MATCH(Places!O$1,Neighborhoods!$A$1:$C$1,0))</f>
        <v>Williamsburg</v>
      </c>
      <c r="P2477" t="s">
        <v>1</v>
      </c>
      <c r="Q2477" t="str">
        <f t="shared" si="152"/>
        <v>Yes</v>
      </c>
      <c r="R2477">
        <v>1</v>
      </c>
      <c r="S2477" t="str">
        <f t="shared" si="153"/>
        <v>Small</v>
      </c>
      <c r="T2477" s="50">
        <v>60</v>
      </c>
      <c r="U2477" s="70">
        <f t="shared" si="154"/>
        <v>0.03</v>
      </c>
      <c r="V2477" s="52">
        <v>5</v>
      </c>
      <c r="W2477" s="52" t="str" cm="1">
        <f t="array" ref="W2477">_xlfn.SWITCH(ROUND(V2477,0),5,"Excellent",4,"Good",3,"Ok","Bad")</f>
        <v>Excellent</v>
      </c>
      <c r="X2477">
        <v>5</v>
      </c>
      <c r="Y2477" t="str">
        <f t="shared" si="155"/>
        <v>No</v>
      </c>
      <c r="Z2477" s="68">
        <v>42971</v>
      </c>
      <c r="AA2477" s="68">
        <v>43990</v>
      </c>
      <c r="AB2477">
        <v>0</v>
      </c>
      <c r="AC2477" t="s">
        <v>15615</v>
      </c>
    </row>
    <row r="2478" spans="1:29" x14ac:dyDescent="0.3">
      <c r="A2478" t="s">
        <v>13992</v>
      </c>
      <c r="B2478">
        <v>881</v>
      </c>
      <c r="C2478" t="str">
        <f>VLOOKUP($B2478,Hosts!$A:$M,10,0)</f>
        <v>Within a few hours</v>
      </c>
      <c r="D2478" s="70">
        <f>VLOOKUP($B2478,Hosts!$A:$M,11,0)</f>
        <v>1</v>
      </c>
      <c r="E2478" s="70">
        <f>VLOOKUP($B2478,Hosts!$A:$M,12,0)</f>
        <v>0.97</v>
      </c>
      <c r="F2478" t="str">
        <f>VLOOKUP($B2478,Hosts!$A:$M,13,0)</f>
        <v>Yes</v>
      </c>
      <c r="G2478" t="str">
        <f>INDEX(Hosts!$A:$M, MATCH(Places!$B2478,Hosts!$A:$A,0), MATCH(Places!G$1,Hosts!$A$1:$M$1,0))</f>
        <v>Within a few hours</v>
      </c>
      <c r="H2478" s="70">
        <f>INDEX(Hosts!$A:$M, MATCH(Places!$B2478,Hosts!$A:$A,0), MATCH(Places!H$1,Hosts!$A$1:$M$1,0))</f>
        <v>1</v>
      </c>
      <c r="I2478" s="70">
        <f>INDEX(Hosts!$A:$M, MATCH(Places!$B2478,Hosts!$A:$A,0), MATCH(Places!I$1,Hosts!$A$1:$M$1,0))</f>
        <v>0.97</v>
      </c>
      <c r="J2478" t="str">
        <f>INDEX(Hosts!$A:$M, MATCH(Places!$B2478,Hosts!$A:$A,0), MATCH(Places!J$1,Hosts!$A$1:$M$1,0))</f>
        <v>Yes</v>
      </c>
      <c r="K2478">
        <v>12</v>
      </c>
      <c r="L2478" t="str">
        <f>VLOOKUP($K2478,Neighborhoods!$A:$C,2,0)</f>
        <v>Brooklyn</v>
      </c>
      <c r="M2478" t="str">
        <f>VLOOKUP($K2478,Neighborhoods!$A:$C,3,0)</f>
        <v>Williamsburg</v>
      </c>
      <c r="N2478" t="str">
        <f>INDEX(Neighborhoods!$A:$C, MATCH(Places!$K2478,Neighborhoods!$A:$A,0), MATCH(Places!N$1,Neighborhoods!$A$1:$C$1,0))</f>
        <v>Brooklyn</v>
      </c>
      <c r="O2478" t="str">
        <f>INDEX(Neighborhoods!$A:$C, MATCH(Places!$K2478,Neighborhoods!$A:$A,0), MATCH(Places!O$1,Neighborhoods!$A$1:$C$1,0))</f>
        <v>Williamsburg</v>
      </c>
      <c r="P2478" t="s">
        <v>1</v>
      </c>
      <c r="Q2478" t="str">
        <f t="shared" si="152"/>
        <v>Yes</v>
      </c>
      <c r="R2478">
        <v>2</v>
      </c>
      <c r="S2478" t="str">
        <f t="shared" si="153"/>
        <v>Small</v>
      </c>
      <c r="T2478" s="50">
        <v>69</v>
      </c>
      <c r="U2478" s="70">
        <f t="shared" si="154"/>
        <v>0.03</v>
      </c>
      <c r="V2478" s="52">
        <v>4.99</v>
      </c>
      <c r="W2478" s="52" t="str" cm="1">
        <f t="array" ref="W2478">_xlfn.SWITCH(ROUND(V2478,0),5,"Excellent",4,"Good",3,"Ok","Bad")</f>
        <v>Excellent</v>
      </c>
      <c r="X2478">
        <v>82</v>
      </c>
      <c r="Y2478" t="str">
        <f t="shared" si="155"/>
        <v>No</v>
      </c>
      <c r="Z2478" s="68">
        <v>42749</v>
      </c>
      <c r="AA2478" s="68">
        <v>43833</v>
      </c>
      <c r="AB2478">
        <v>0</v>
      </c>
      <c r="AC2478" t="s">
        <v>15615</v>
      </c>
    </row>
    <row r="2479" spans="1:29" x14ac:dyDescent="0.3">
      <c r="A2479" t="s">
        <v>1815</v>
      </c>
      <c r="B2479">
        <v>3099</v>
      </c>
      <c r="C2479" t="str">
        <f>VLOOKUP($B2479,Hosts!$A:$M,10,0)</f>
        <v>Within an hour</v>
      </c>
      <c r="D2479" s="70">
        <f>VLOOKUP($B2479,Hosts!$A:$M,11,0)</f>
        <v>1</v>
      </c>
      <c r="E2479" s="70">
        <f>VLOOKUP($B2479,Hosts!$A:$M,12,0)</f>
        <v>0.38</v>
      </c>
      <c r="F2479" t="str">
        <f>VLOOKUP($B2479,Hosts!$A:$M,13,0)</f>
        <v>No</v>
      </c>
      <c r="G2479" t="str">
        <f>INDEX(Hosts!$A:$M, MATCH(Places!$B2479,Hosts!$A:$A,0), MATCH(Places!G$1,Hosts!$A$1:$M$1,0))</f>
        <v>Within an hour</v>
      </c>
      <c r="H2479" s="70">
        <f>INDEX(Hosts!$A:$M, MATCH(Places!$B2479,Hosts!$A:$A,0), MATCH(Places!H$1,Hosts!$A$1:$M$1,0))</f>
        <v>1</v>
      </c>
      <c r="I2479" s="70">
        <f>INDEX(Hosts!$A:$M, MATCH(Places!$B2479,Hosts!$A:$A,0), MATCH(Places!I$1,Hosts!$A$1:$M$1,0))</f>
        <v>0.38</v>
      </c>
      <c r="J2479" t="str">
        <f>INDEX(Hosts!$A:$M, MATCH(Places!$B2479,Hosts!$A:$A,0), MATCH(Places!J$1,Hosts!$A$1:$M$1,0))</f>
        <v>No</v>
      </c>
      <c r="K2479">
        <v>20</v>
      </c>
      <c r="L2479" t="str">
        <f>VLOOKUP($K2479,Neighborhoods!$A:$C,2,0)</f>
        <v>Manhattan</v>
      </c>
      <c r="M2479" t="str">
        <f>VLOOKUP($K2479,Neighborhoods!$A:$C,3,0)</f>
        <v>Upper West Side</v>
      </c>
      <c r="N2479" t="str">
        <f>INDEX(Neighborhoods!$A:$C, MATCH(Places!$K2479,Neighborhoods!$A:$A,0), MATCH(Places!N$1,Neighborhoods!$A$1:$C$1,0))</f>
        <v>Manhattan</v>
      </c>
      <c r="O2479" t="str">
        <f>INDEX(Neighborhoods!$A:$C, MATCH(Places!$K2479,Neighborhoods!$A:$A,0), MATCH(Places!O$1,Neighborhoods!$A$1:$C$1,0))</f>
        <v>Upper West Side</v>
      </c>
      <c r="P2479" t="s">
        <v>11822</v>
      </c>
      <c r="Q2479" t="str">
        <f t="shared" si="152"/>
        <v>No</v>
      </c>
      <c r="R2479">
        <v>3</v>
      </c>
      <c r="S2479" t="str">
        <f t="shared" si="153"/>
        <v>Medium</v>
      </c>
      <c r="T2479" s="50">
        <v>125</v>
      </c>
      <c r="U2479" s="70">
        <f t="shared" si="154"/>
        <v>0.03</v>
      </c>
      <c r="V2479" s="52">
        <v>4.67</v>
      </c>
      <c r="W2479" s="52" t="str" cm="1">
        <f t="array" ref="W2479">_xlfn.SWITCH(ROUND(V2479,0),5,"Excellent",4,"Good",3,"Ok","Bad")</f>
        <v>Excellent</v>
      </c>
      <c r="X2479">
        <v>3</v>
      </c>
      <c r="Y2479" t="str">
        <f t="shared" si="155"/>
        <v>No</v>
      </c>
      <c r="Z2479" s="68">
        <v>42855</v>
      </c>
      <c r="AA2479" s="68">
        <v>43799</v>
      </c>
      <c r="AB2479">
        <v>0</v>
      </c>
      <c r="AC2479" t="s">
        <v>15615</v>
      </c>
    </row>
    <row r="2480" spans="1:29" x14ac:dyDescent="0.3">
      <c r="A2480" t="s">
        <v>1816</v>
      </c>
      <c r="B2480">
        <v>2799</v>
      </c>
      <c r="C2480" t="str">
        <f>VLOOKUP($B2480,Hosts!$A:$M,10,0)</f>
        <v>Within an hour</v>
      </c>
      <c r="D2480" s="70">
        <f>VLOOKUP($B2480,Hosts!$A:$M,11,0)</f>
        <v>1</v>
      </c>
      <c r="E2480" s="70">
        <f>VLOOKUP($B2480,Hosts!$A:$M,12,0)</f>
        <v>0.98</v>
      </c>
      <c r="F2480" t="str">
        <f>VLOOKUP($B2480,Hosts!$A:$M,13,0)</f>
        <v>No</v>
      </c>
      <c r="G2480" t="str">
        <f>INDEX(Hosts!$A:$M, MATCH(Places!$B2480,Hosts!$A:$A,0), MATCH(Places!G$1,Hosts!$A$1:$M$1,0))</f>
        <v>Within an hour</v>
      </c>
      <c r="H2480" s="70">
        <f>INDEX(Hosts!$A:$M, MATCH(Places!$B2480,Hosts!$A:$A,0), MATCH(Places!H$1,Hosts!$A$1:$M$1,0))</f>
        <v>1</v>
      </c>
      <c r="I2480" s="70">
        <f>INDEX(Hosts!$A:$M, MATCH(Places!$B2480,Hosts!$A:$A,0), MATCH(Places!I$1,Hosts!$A$1:$M$1,0))</f>
        <v>0.98</v>
      </c>
      <c r="J2480" t="str">
        <f>INDEX(Hosts!$A:$M, MATCH(Places!$B2480,Hosts!$A:$A,0), MATCH(Places!J$1,Hosts!$A$1:$M$1,0))</f>
        <v>No</v>
      </c>
      <c r="K2480">
        <v>14</v>
      </c>
      <c r="L2480" t="str">
        <f>VLOOKUP($K2480,Neighborhoods!$A:$C,2,0)</f>
        <v>Manhattan</v>
      </c>
      <c r="M2480" t="str">
        <f>VLOOKUP($K2480,Neighborhoods!$A:$C,3,0)</f>
        <v>East Harlem</v>
      </c>
      <c r="N2480" t="str">
        <f>INDEX(Neighborhoods!$A:$C, MATCH(Places!$K2480,Neighborhoods!$A:$A,0), MATCH(Places!N$1,Neighborhoods!$A$1:$C$1,0))</f>
        <v>Manhattan</v>
      </c>
      <c r="O2480" t="str">
        <f>INDEX(Neighborhoods!$A:$C, MATCH(Places!$K2480,Neighborhoods!$A:$A,0), MATCH(Places!O$1,Neighborhoods!$A$1:$C$1,0))</f>
        <v>East Harlem</v>
      </c>
      <c r="P2480" t="s">
        <v>1</v>
      </c>
      <c r="Q2480" t="str">
        <f t="shared" si="152"/>
        <v>Yes</v>
      </c>
      <c r="R2480">
        <v>2</v>
      </c>
      <c r="S2480" t="str">
        <f t="shared" si="153"/>
        <v>Small</v>
      </c>
      <c r="T2480" s="50">
        <v>43</v>
      </c>
      <c r="U2480" s="70">
        <f t="shared" si="154"/>
        <v>0.03</v>
      </c>
      <c r="V2480" s="52">
        <v>4.17</v>
      </c>
      <c r="W2480" s="52" t="str" cm="1">
        <f t="array" ref="W2480">_xlfn.SWITCH(ROUND(V2480,0),5,"Excellent",4,"Good",3,"Ok","Bad")</f>
        <v>Good</v>
      </c>
      <c r="X2480">
        <v>140</v>
      </c>
      <c r="Y2480" t="str">
        <f t="shared" si="155"/>
        <v>No</v>
      </c>
      <c r="Z2480" s="68">
        <v>42748</v>
      </c>
      <c r="AA2480" s="68">
        <v>44045</v>
      </c>
      <c r="AB2480">
        <v>24</v>
      </c>
      <c r="AC2480" t="s">
        <v>15615</v>
      </c>
    </row>
    <row r="2481" spans="1:29" x14ac:dyDescent="0.3">
      <c r="A2481" t="s">
        <v>1817</v>
      </c>
      <c r="B2481">
        <v>2799</v>
      </c>
      <c r="C2481" t="str">
        <f>VLOOKUP($B2481,Hosts!$A:$M,10,0)</f>
        <v>Within an hour</v>
      </c>
      <c r="D2481" s="70">
        <f>VLOOKUP($B2481,Hosts!$A:$M,11,0)</f>
        <v>1</v>
      </c>
      <c r="E2481" s="70">
        <f>VLOOKUP($B2481,Hosts!$A:$M,12,0)</f>
        <v>0.98</v>
      </c>
      <c r="F2481" t="str">
        <f>VLOOKUP($B2481,Hosts!$A:$M,13,0)</f>
        <v>No</v>
      </c>
      <c r="G2481" t="str">
        <f>INDEX(Hosts!$A:$M, MATCH(Places!$B2481,Hosts!$A:$A,0), MATCH(Places!G$1,Hosts!$A$1:$M$1,0))</f>
        <v>Within an hour</v>
      </c>
      <c r="H2481" s="70">
        <f>INDEX(Hosts!$A:$M, MATCH(Places!$B2481,Hosts!$A:$A,0), MATCH(Places!H$1,Hosts!$A$1:$M$1,0))</f>
        <v>1</v>
      </c>
      <c r="I2481" s="70">
        <f>INDEX(Hosts!$A:$M, MATCH(Places!$B2481,Hosts!$A:$A,0), MATCH(Places!I$1,Hosts!$A$1:$M$1,0))</f>
        <v>0.98</v>
      </c>
      <c r="J2481" t="str">
        <f>INDEX(Hosts!$A:$M, MATCH(Places!$B2481,Hosts!$A:$A,0), MATCH(Places!J$1,Hosts!$A$1:$M$1,0))</f>
        <v>No</v>
      </c>
      <c r="K2481">
        <v>14</v>
      </c>
      <c r="L2481" t="str">
        <f>VLOOKUP($K2481,Neighborhoods!$A:$C,2,0)</f>
        <v>Manhattan</v>
      </c>
      <c r="M2481" t="str">
        <f>VLOOKUP($K2481,Neighborhoods!$A:$C,3,0)</f>
        <v>East Harlem</v>
      </c>
      <c r="N2481" t="str">
        <f>INDEX(Neighborhoods!$A:$C, MATCH(Places!$K2481,Neighborhoods!$A:$A,0), MATCH(Places!N$1,Neighborhoods!$A$1:$C$1,0))</f>
        <v>Manhattan</v>
      </c>
      <c r="O2481" t="str">
        <f>INDEX(Neighborhoods!$A:$C, MATCH(Places!$K2481,Neighborhoods!$A:$A,0), MATCH(Places!O$1,Neighborhoods!$A$1:$C$1,0))</f>
        <v>East Harlem</v>
      </c>
      <c r="P2481" t="s">
        <v>1</v>
      </c>
      <c r="Q2481" t="str">
        <f t="shared" si="152"/>
        <v>Yes</v>
      </c>
      <c r="R2481">
        <v>2</v>
      </c>
      <c r="S2481" t="str">
        <f t="shared" si="153"/>
        <v>Small</v>
      </c>
      <c r="T2481" s="50">
        <v>33</v>
      </c>
      <c r="U2481" s="70">
        <f t="shared" si="154"/>
        <v>0.03</v>
      </c>
      <c r="V2481" s="52">
        <v>4.16</v>
      </c>
      <c r="W2481" s="52" t="str" cm="1">
        <f t="array" ref="W2481">_xlfn.SWITCH(ROUND(V2481,0),5,"Excellent",4,"Good",3,"Ok","Bad")</f>
        <v>Good</v>
      </c>
      <c r="X2481">
        <v>141</v>
      </c>
      <c r="Y2481" t="str">
        <f t="shared" si="155"/>
        <v>No</v>
      </c>
      <c r="Z2481" s="68">
        <v>42751</v>
      </c>
      <c r="AA2481" s="68">
        <v>43967</v>
      </c>
      <c r="AB2481">
        <v>0</v>
      </c>
      <c r="AC2481" t="s">
        <v>15615</v>
      </c>
    </row>
    <row r="2482" spans="1:29" x14ac:dyDescent="0.3">
      <c r="A2482" t="s">
        <v>1818</v>
      </c>
      <c r="B2482">
        <v>2460</v>
      </c>
      <c r="C2482" t="str">
        <f>VLOOKUP($B2482,Hosts!$A:$M,10,0)</f>
        <v>Within an hour</v>
      </c>
      <c r="D2482" s="70">
        <f>VLOOKUP($B2482,Hosts!$A:$M,11,0)</f>
        <v>1</v>
      </c>
      <c r="E2482" s="70">
        <f>VLOOKUP($B2482,Hosts!$A:$M,12,0)</f>
        <v>0.99</v>
      </c>
      <c r="F2482" t="str">
        <f>VLOOKUP($B2482,Hosts!$A:$M,13,0)</f>
        <v>No</v>
      </c>
      <c r="G2482" t="str">
        <f>INDEX(Hosts!$A:$M, MATCH(Places!$B2482,Hosts!$A:$A,0), MATCH(Places!G$1,Hosts!$A$1:$M$1,0))</f>
        <v>Within an hour</v>
      </c>
      <c r="H2482" s="70">
        <f>INDEX(Hosts!$A:$M, MATCH(Places!$B2482,Hosts!$A:$A,0), MATCH(Places!H$1,Hosts!$A$1:$M$1,0))</f>
        <v>1</v>
      </c>
      <c r="I2482" s="70">
        <f>INDEX(Hosts!$A:$M, MATCH(Places!$B2482,Hosts!$A:$A,0), MATCH(Places!I$1,Hosts!$A$1:$M$1,0))</f>
        <v>0.99</v>
      </c>
      <c r="J2482" t="str">
        <f>INDEX(Hosts!$A:$M, MATCH(Places!$B2482,Hosts!$A:$A,0), MATCH(Places!J$1,Hosts!$A$1:$M$1,0))</f>
        <v>No</v>
      </c>
      <c r="K2482">
        <v>10</v>
      </c>
      <c r="L2482" t="str">
        <f>VLOOKUP($K2482,Neighborhoods!$A:$C,2,0)</f>
        <v>Brooklyn</v>
      </c>
      <c r="M2482" t="str">
        <f>VLOOKUP($K2482,Neighborhoods!$A:$C,3,0)</f>
        <v>East Flatbush</v>
      </c>
      <c r="N2482" t="str">
        <f>INDEX(Neighborhoods!$A:$C, MATCH(Places!$K2482,Neighborhoods!$A:$A,0), MATCH(Places!N$1,Neighborhoods!$A$1:$C$1,0))</f>
        <v>Brooklyn</v>
      </c>
      <c r="O2482" t="str">
        <f>INDEX(Neighborhoods!$A:$C, MATCH(Places!$K2482,Neighborhoods!$A:$A,0), MATCH(Places!O$1,Neighborhoods!$A$1:$C$1,0))</f>
        <v>East Flatbush</v>
      </c>
      <c r="P2482" t="s">
        <v>11822</v>
      </c>
      <c r="Q2482" t="str">
        <f t="shared" si="152"/>
        <v>No</v>
      </c>
      <c r="R2482">
        <v>4</v>
      </c>
      <c r="S2482" t="str">
        <f t="shared" si="153"/>
        <v>Medium</v>
      </c>
      <c r="T2482" s="50">
        <v>75</v>
      </c>
      <c r="U2482" s="70">
        <f t="shared" si="154"/>
        <v>0.03</v>
      </c>
      <c r="V2482" s="52">
        <v>4.8899999999999997</v>
      </c>
      <c r="W2482" s="52" t="str" cm="1">
        <f t="array" ref="W2482">_xlfn.SWITCH(ROUND(V2482,0),5,"Excellent",4,"Good",3,"Ok","Bad")</f>
        <v>Excellent</v>
      </c>
      <c r="X2482">
        <v>110</v>
      </c>
      <c r="Y2482" t="str">
        <f t="shared" si="155"/>
        <v>Yes</v>
      </c>
      <c r="Z2482" s="68">
        <v>43125</v>
      </c>
      <c r="AA2482" s="68">
        <v>44037</v>
      </c>
      <c r="AB2482">
        <v>346</v>
      </c>
      <c r="AC2482" t="s">
        <v>15615</v>
      </c>
    </row>
    <row r="2483" spans="1:29" x14ac:dyDescent="0.3">
      <c r="A2483" t="s">
        <v>1819</v>
      </c>
      <c r="B2483">
        <v>2749</v>
      </c>
      <c r="C2483" t="str">
        <f>VLOOKUP($B2483,Hosts!$A:$M,10,0)</f>
        <v>Within an hour</v>
      </c>
      <c r="D2483" s="70">
        <f>VLOOKUP($B2483,Hosts!$A:$M,11,0)</f>
        <v>1</v>
      </c>
      <c r="E2483" s="70">
        <f>VLOOKUP($B2483,Hosts!$A:$M,12,0)</f>
        <v>1</v>
      </c>
      <c r="F2483" t="str">
        <f>VLOOKUP($B2483,Hosts!$A:$M,13,0)</f>
        <v>Yes</v>
      </c>
      <c r="G2483" t="str">
        <f>INDEX(Hosts!$A:$M, MATCH(Places!$B2483,Hosts!$A:$A,0), MATCH(Places!G$1,Hosts!$A$1:$M$1,0))</f>
        <v>Within an hour</v>
      </c>
      <c r="H2483" s="70">
        <f>INDEX(Hosts!$A:$M, MATCH(Places!$B2483,Hosts!$A:$A,0), MATCH(Places!H$1,Hosts!$A$1:$M$1,0))</f>
        <v>1</v>
      </c>
      <c r="I2483" s="70">
        <f>INDEX(Hosts!$A:$M, MATCH(Places!$B2483,Hosts!$A:$A,0), MATCH(Places!I$1,Hosts!$A$1:$M$1,0))</f>
        <v>1</v>
      </c>
      <c r="J2483" t="str">
        <f>INDEX(Hosts!$A:$M, MATCH(Places!$B2483,Hosts!$A:$A,0), MATCH(Places!J$1,Hosts!$A$1:$M$1,0))</f>
        <v>Yes</v>
      </c>
      <c r="K2483">
        <v>16</v>
      </c>
      <c r="L2483" t="str">
        <f>VLOOKUP($K2483,Neighborhoods!$A:$C,2,0)</f>
        <v>Manhattan</v>
      </c>
      <c r="M2483" t="str">
        <f>VLOOKUP($K2483,Neighborhoods!$A:$C,3,0)</f>
        <v>Harlem</v>
      </c>
      <c r="N2483" t="str">
        <f>INDEX(Neighborhoods!$A:$C, MATCH(Places!$K2483,Neighborhoods!$A:$A,0), MATCH(Places!N$1,Neighborhoods!$A$1:$C$1,0))</f>
        <v>Manhattan</v>
      </c>
      <c r="O2483" t="str">
        <f>INDEX(Neighborhoods!$A:$C, MATCH(Places!$K2483,Neighborhoods!$A:$A,0), MATCH(Places!O$1,Neighborhoods!$A$1:$C$1,0))</f>
        <v>Harlem</v>
      </c>
      <c r="P2483" t="s">
        <v>1</v>
      </c>
      <c r="Q2483" t="str">
        <f t="shared" si="152"/>
        <v>Yes</v>
      </c>
      <c r="R2483">
        <v>1</v>
      </c>
      <c r="S2483" t="str">
        <f t="shared" si="153"/>
        <v>Small</v>
      </c>
      <c r="T2483" s="50">
        <v>69</v>
      </c>
      <c r="U2483" s="70">
        <f t="shared" si="154"/>
        <v>0.03</v>
      </c>
      <c r="V2483" s="52">
        <v>4.96</v>
      </c>
      <c r="W2483" s="52" t="str" cm="1">
        <f t="array" ref="W2483">_xlfn.SWITCH(ROUND(V2483,0),5,"Excellent",4,"Good",3,"Ok","Bad")</f>
        <v>Excellent</v>
      </c>
      <c r="X2483">
        <v>310</v>
      </c>
      <c r="Y2483" t="str">
        <f t="shared" si="155"/>
        <v>Yes</v>
      </c>
      <c r="Z2483" s="68">
        <v>42780</v>
      </c>
      <c r="AA2483" s="68">
        <v>43940</v>
      </c>
      <c r="AB2483">
        <v>89</v>
      </c>
      <c r="AC2483" t="s">
        <v>15616</v>
      </c>
    </row>
    <row r="2484" spans="1:29" x14ac:dyDescent="0.3">
      <c r="A2484" t="s">
        <v>1820</v>
      </c>
      <c r="B2484">
        <v>3122</v>
      </c>
      <c r="C2484" t="str">
        <f>VLOOKUP($B2484,Hosts!$A:$M,10,0)</f>
        <v>Within a day</v>
      </c>
      <c r="D2484" s="70">
        <f>VLOOKUP($B2484,Hosts!$A:$M,11,0)</f>
        <v>1</v>
      </c>
      <c r="E2484" s="70">
        <f>VLOOKUP($B2484,Hosts!$A:$M,12,0)</f>
        <v>1</v>
      </c>
      <c r="F2484" t="str">
        <f>VLOOKUP($B2484,Hosts!$A:$M,13,0)</f>
        <v>Yes</v>
      </c>
      <c r="G2484" t="str">
        <f>INDEX(Hosts!$A:$M, MATCH(Places!$B2484,Hosts!$A:$A,0), MATCH(Places!G$1,Hosts!$A$1:$M$1,0))</f>
        <v>Within a day</v>
      </c>
      <c r="H2484" s="70">
        <f>INDEX(Hosts!$A:$M, MATCH(Places!$B2484,Hosts!$A:$A,0), MATCH(Places!H$1,Hosts!$A$1:$M$1,0))</f>
        <v>1</v>
      </c>
      <c r="I2484" s="70">
        <f>INDEX(Hosts!$A:$M, MATCH(Places!$B2484,Hosts!$A:$A,0), MATCH(Places!I$1,Hosts!$A$1:$M$1,0))</f>
        <v>1</v>
      </c>
      <c r="J2484" t="str">
        <f>INDEX(Hosts!$A:$M, MATCH(Places!$B2484,Hosts!$A:$A,0), MATCH(Places!J$1,Hosts!$A$1:$M$1,0))</f>
        <v>Yes</v>
      </c>
      <c r="K2484">
        <v>7</v>
      </c>
      <c r="L2484" t="str">
        <f>VLOOKUP($K2484,Neighborhoods!$A:$C,2,0)</f>
        <v>Brooklyn</v>
      </c>
      <c r="M2484" t="str">
        <f>VLOOKUP($K2484,Neighborhoods!$A:$C,3,0)</f>
        <v>Bedford-Stuyvesant</v>
      </c>
      <c r="N2484" t="str">
        <f>INDEX(Neighborhoods!$A:$C, MATCH(Places!$K2484,Neighborhoods!$A:$A,0), MATCH(Places!N$1,Neighborhoods!$A$1:$C$1,0))</f>
        <v>Brooklyn</v>
      </c>
      <c r="O2484" t="str">
        <f>INDEX(Neighborhoods!$A:$C, MATCH(Places!$K2484,Neighborhoods!$A:$A,0), MATCH(Places!O$1,Neighborhoods!$A$1:$C$1,0))</f>
        <v>Bedford-Stuyvesant</v>
      </c>
      <c r="P2484" t="s">
        <v>11822</v>
      </c>
      <c r="Q2484" t="str">
        <f t="shared" si="152"/>
        <v>No</v>
      </c>
      <c r="R2484">
        <v>6</v>
      </c>
      <c r="S2484" t="str">
        <f t="shared" si="153"/>
        <v>Large</v>
      </c>
      <c r="T2484" s="50">
        <v>250</v>
      </c>
      <c r="U2484" s="70">
        <f t="shared" si="154"/>
        <v>0.04</v>
      </c>
      <c r="V2484" s="52">
        <v>4.93</v>
      </c>
      <c r="W2484" s="52" t="str" cm="1">
        <f t="array" ref="W2484">_xlfn.SWITCH(ROUND(V2484,0),5,"Excellent",4,"Good",3,"Ok","Bad")</f>
        <v>Excellent</v>
      </c>
      <c r="X2484">
        <v>74</v>
      </c>
      <c r="Y2484" t="str">
        <f t="shared" si="155"/>
        <v>No</v>
      </c>
      <c r="Z2484" s="68">
        <v>42836</v>
      </c>
      <c r="AA2484" s="68">
        <v>43833</v>
      </c>
      <c r="AB2484">
        <v>359</v>
      </c>
      <c r="AC2484" t="s">
        <v>15615</v>
      </c>
    </row>
    <row r="2485" spans="1:29" x14ac:dyDescent="0.3">
      <c r="A2485" t="s">
        <v>14198</v>
      </c>
      <c r="B2485">
        <v>1349</v>
      </c>
      <c r="C2485" t="str">
        <f>VLOOKUP($B2485,Hosts!$A:$M,10,0)</f>
        <v>Within an hour</v>
      </c>
      <c r="D2485" s="70">
        <f>VLOOKUP($B2485,Hosts!$A:$M,11,0)</f>
        <v>1</v>
      </c>
      <c r="E2485" s="70">
        <f>VLOOKUP($B2485,Hosts!$A:$M,12,0)</f>
        <v>0.98</v>
      </c>
      <c r="F2485" t="str">
        <f>VLOOKUP($B2485,Hosts!$A:$M,13,0)</f>
        <v>No</v>
      </c>
      <c r="G2485" t="str">
        <f>INDEX(Hosts!$A:$M, MATCH(Places!$B2485,Hosts!$A:$A,0), MATCH(Places!G$1,Hosts!$A$1:$M$1,0))</f>
        <v>Within an hour</v>
      </c>
      <c r="H2485" s="70">
        <f>INDEX(Hosts!$A:$M, MATCH(Places!$B2485,Hosts!$A:$A,0), MATCH(Places!H$1,Hosts!$A$1:$M$1,0))</f>
        <v>1</v>
      </c>
      <c r="I2485" s="70">
        <f>INDEX(Hosts!$A:$M, MATCH(Places!$B2485,Hosts!$A:$A,0), MATCH(Places!I$1,Hosts!$A$1:$M$1,0))</f>
        <v>0.98</v>
      </c>
      <c r="J2485" t="str">
        <f>INDEX(Hosts!$A:$M, MATCH(Places!$B2485,Hosts!$A:$A,0), MATCH(Places!J$1,Hosts!$A$1:$M$1,0))</f>
        <v>No</v>
      </c>
      <c r="K2485">
        <v>7</v>
      </c>
      <c r="L2485" t="str">
        <f>VLOOKUP($K2485,Neighborhoods!$A:$C,2,0)</f>
        <v>Brooklyn</v>
      </c>
      <c r="M2485" t="str">
        <f>VLOOKUP($K2485,Neighborhoods!$A:$C,3,0)</f>
        <v>Bedford-Stuyvesant</v>
      </c>
      <c r="N2485" t="str">
        <f>INDEX(Neighborhoods!$A:$C, MATCH(Places!$K2485,Neighborhoods!$A:$A,0), MATCH(Places!N$1,Neighborhoods!$A$1:$C$1,0))</f>
        <v>Brooklyn</v>
      </c>
      <c r="O2485" t="str">
        <f>INDEX(Neighborhoods!$A:$C, MATCH(Places!$K2485,Neighborhoods!$A:$A,0), MATCH(Places!O$1,Neighborhoods!$A$1:$C$1,0))</f>
        <v>Bedford-Stuyvesant</v>
      </c>
      <c r="P2485" t="s">
        <v>1</v>
      </c>
      <c r="Q2485" t="str">
        <f t="shared" si="152"/>
        <v>Yes</v>
      </c>
      <c r="R2485">
        <v>2</v>
      </c>
      <c r="S2485" t="str">
        <f t="shared" si="153"/>
        <v>Small</v>
      </c>
      <c r="T2485" s="50">
        <v>65</v>
      </c>
      <c r="U2485" s="70">
        <f t="shared" si="154"/>
        <v>0.03</v>
      </c>
      <c r="V2485" s="52">
        <v>4.7300000000000004</v>
      </c>
      <c r="W2485" s="52" t="str" cm="1">
        <f t="array" ref="W2485">_xlfn.SWITCH(ROUND(V2485,0),5,"Excellent",4,"Good",3,"Ok","Bad")</f>
        <v>Excellent</v>
      </c>
      <c r="X2485">
        <v>45</v>
      </c>
      <c r="Y2485" t="str">
        <f t="shared" si="155"/>
        <v>No</v>
      </c>
      <c r="Z2485" s="68">
        <v>42880</v>
      </c>
      <c r="AA2485" s="68">
        <v>44031</v>
      </c>
      <c r="AB2485">
        <v>193</v>
      </c>
      <c r="AC2485" t="s">
        <v>15616</v>
      </c>
    </row>
    <row r="2486" spans="1:29" x14ac:dyDescent="0.3">
      <c r="A2486" t="s">
        <v>1821</v>
      </c>
      <c r="B2486">
        <v>1224</v>
      </c>
      <c r="C2486" t="str">
        <f>VLOOKUP($B2486,Hosts!$A:$M,10,0)</f>
        <v>Within a few hours</v>
      </c>
      <c r="D2486" s="70">
        <f>VLOOKUP($B2486,Hosts!$A:$M,11,0)</f>
        <v>0.73</v>
      </c>
      <c r="E2486" s="70">
        <f>VLOOKUP($B2486,Hosts!$A:$M,12,0)</f>
        <v>0.88</v>
      </c>
      <c r="F2486" t="str">
        <f>VLOOKUP($B2486,Hosts!$A:$M,13,0)</f>
        <v>Yes</v>
      </c>
      <c r="G2486" t="str">
        <f>INDEX(Hosts!$A:$M, MATCH(Places!$B2486,Hosts!$A:$A,0), MATCH(Places!G$1,Hosts!$A$1:$M$1,0))</f>
        <v>Within a few hours</v>
      </c>
      <c r="H2486" s="70">
        <f>INDEX(Hosts!$A:$M, MATCH(Places!$B2486,Hosts!$A:$A,0), MATCH(Places!H$1,Hosts!$A$1:$M$1,0))</f>
        <v>0.73</v>
      </c>
      <c r="I2486" s="70">
        <f>INDEX(Hosts!$A:$M, MATCH(Places!$B2486,Hosts!$A:$A,0), MATCH(Places!I$1,Hosts!$A$1:$M$1,0))</f>
        <v>0.88</v>
      </c>
      <c r="J2486" t="str">
        <f>INDEX(Hosts!$A:$M, MATCH(Places!$B2486,Hosts!$A:$A,0), MATCH(Places!J$1,Hosts!$A$1:$M$1,0))</f>
        <v>Yes</v>
      </c>
      <c r="K2486">
        <v>14</v>
      </c>
      <c r="L2486" t="str">
        <f>VLOOKUP($K2486,Neighborhoods!$A:$C,2,0)</f>
        <v>Manhattan</v>
      </c>
      <c r="M2486" t="str">
        <f>VLOOKUP($K2486,Neighborhoods!$A:$C,3,0)</f>
        <v>East Harlem</v>
      </c>
      <c r="N2486" t="str">
        <f>INDEX(Neighborhoods!$A:$C, MATCH(Places!$K2486,Neighborhoods!$A:$A,0), MATCH(Places!N$1,Neighborhoods!$A$1:$C$1,0))</f>
        <v>Manhattan</v>
      </c>
      <c r="O2486" t="str">
        <f>INDEX(Neighborhoods!$A:$C, MATCH(Places!$K2486,Neighborhoods!$A:$A,0), MATCH(Places!O$1,Neighborhoods!$A$1:$C$1,0))</f>
        <v>East Harlem</v>
      </c>
      <c r="P2486" t="s">
        <v>11822</v>
      </c>
      <c r="Q2486" t="str">
        <f t="shared" si="152"/>
        <v>No</v>
      </c>
      <c r="R2486">
        <v>2</v>
      </c>
      <c r="S2486" t="str">
        <f t="shared" si="153"/>
        <v>Small</v>
      </c>
      <c r="T2486" s="50">
        <v>119</v>
      </c>
      <c r="U2486" s="70">
        <f t="shared" si="154"/>
        <v>0.03</v>
      </c>
      <c r="V2486" s="52">
        <v>4.83</v>
      </c>
      <c r="W2486" s="52" t="str" cm="1">
        <f t="array" ref="W2486">_xlfn.SWITCH(ROUND(V2486,0),5,"Excellent",4,"Good",3,"Ok","Bad")</f>
        <v>Excellent</v>
      </c>
      <c r="X2486">
        <v>46</v>
      </c>
      <c r="Y2486" t="str">
        <f t="shared" si="155"/>
        <v>No</v>
      </c>
      <c r="Z2486" s="68">
        <v>42771</v>
      </c>
      <c r="AA2486" s="68">
        <v>44025</v>
      </c>
      <c r="AB2486">
        <v>86</v>
      </c>
      <c r="AC2486" t="s">
        <v>15616</v>
      </c>
    </row>
    <row r="2487" spans="1:29" x14ac:dyDescent="0.3">
      <c r="A2487" t="s">
        <v>14278</v>
      </c>
      <c r="B2487">
        <v>3131</v>
      </c>
      <c r="C2487" t="str">
        <f>VLOOKUP($B2487,Hosts!$A:$M,10,0)</f>
        <v>Within a few hours</v>
      </c>
      <c r="D2487" s="70">
        <f>VLOOKUP($B2487,Hosts!$A:$M,11,0)</f>
        <v>1</v>
      </c>
      <c r="E2487" s="70">
        <f>VLOOKUP($B2487,Hosts!$A:$M,12,0)</f>
        <v>1</v>
      </c>
      <c r="F2487" t="str">
        <f>VLOOKUP($B2487,Hosts!$A:$M,13,0)</f>
        <v>Yes</v>
      </c>
      <c r="G2487" t="str">
        <f>INDEX(Hosts!$A:$M, MATCH(Places!$B2487,Hosts!$A:$A,0), MATCH(Places!G$1,Hosts!$A$1:$M$1,0))</f>
        <v>Within a few hours</v>
      </c>
      <c r="H2487" s="70">
        <f>INDEX(Hosts!$A:$M, MATCH(Places!$B2487,Hosts!$A:$A,0), MATCH(Places!H$1,Hosts!$A$1:$M$1,0))</f>
        <v>1</v>
      </c>
      <c r="I2487" s="70">
        <f>INDEX(Hosts!$A:$M, MATCH(Places!$B2487,Hosts!$A:$A,0), MATCH(Places!I$1,Hosts!$A$1:$M$1,0))</f>
        <v>1</v>
      </c>
      <c r="J2487" t="str">
        <f>INDEX(Hosts!$A:$M, MATCH(Places!$B2487,Hosts!$A:$A,0), MATCH(Places!J$1,Hosts!$A$1:$M$1,0))</f>
        <v>Yes</v>
      </c>
      <c r="K2487">
        <v>8</v>
      </c>
      <c r="L2487" t="str">
        <f>VLOOKUP($K2487,Neighborhoods!$A:$C,2,0)</f>
        <v>Brooklyn</v>
      </c>
      <c r="M2487" t="str">
        <f>VLOOKUP($K2487,Neighborhoods!$A:$C,3,0)</f>
        <v>Bushwick</v>
      </c>
      <c r="N2487" t="str">
        <f>INDEX(Neighborhoods!$A:$C, MATCH(Places!$K2487,Neighborhoods!$A:$A,0), MATCH(Places!N$1,Neighborhoods!$A$1:$C$1,0))</f>
        <v>Brooklyn</v>
      </c>
      <c r="O2487" t="str">
        <f>INDEX(Neighborhoods!$A:$C, MATCH(Places!$K2487,Neighborhoods!$A:$A,0), MATCH(Places!O$1,Neighborhoods!$A$1:$C$1,0))</f>
        <v>Bushwick</v>
      </c>
      <c r="P2487" t="s">
        <v>11822</v>
      </c>
      <c r="Q2487" t="str">
        <f t="shared" si="152"/>
        <v>No</v>
      </c>
      <c r="R2487">
        <v>6</v>
      </c>
      <c r="S2487" t="str">
        <f t="shared" si="153"/>
        <v>Large</v>
      </c>
      <c r="T2487" s="50">
        <v>165</v>
      </c>
      <c r="U2487" s="70">
        <f t="shared" si="154"/>
        <v>0.03</v>
      </c>
      <c r="V2487" s="52">
        <v>4.91</v>
      </c>
      <c r="W2487" s="52" t="str" cm="1">
        <f t="array" ref="W2487">_xlfn.SWITCH(ROUND(V2487,0),5,"Excellent",4,"Good",3,"Ok","Bad")</f>
        <v>Excellent</v>
      </c>
      <c r="X2487">
        <v>94</v>
      </c>
      <c r="Y2487" t="str">
        <f t="shared" si="155"/>
        <v>No</v>
      </c>
      <c r="Z2487" s="68">
        <v>42781</v>
      </c>
      <c r="AA2487" s="68">
        <v>43898</v>
      </c>
      <c r="AB2487">
        <v>40</v>
      </c>
      <c r="AC2487" t="s">
        <v>15615</v>
      </c>
    </row>
    <row r="2488" spans="1:29" x14ac:dyDescent="0.3">
      <c r="A2488" t="s">
        <v>1822</v>
      </c>
      <c r="B2488">
        <v>1710</v>
      </c>
      <c r="C2488" t="str">
        <f>VLOOKUP($B2488,Hosts!$A:$M,10,0)</f>
        <v>Within a few hours</v>
      </c>
      <c r="D2488" s="70">
        <f>VLOOKUP($B2488,Hosts!$A:$M,11,0)</f>
        <v>1</v>
      </c>
      <c r="E2488" s="70">
        <f>VLOOKUP($B2488,Hosts!$A:$M,12,0)</f>
        <v>0.98</v>
      </c>
      <c r="F2488" t="str">
        <f>VLOOKUP($B2488,Hosts!$A:$M,13,0)</f>
        <v>No</v>
      </c>
      <c r="G2488" t="str">
        <f>INDEX(Hosts!$A:$M, MATCH(Places!$B2488,Hosts!$A:$A,0), MATCH(Places!G$1,Hosts!$A$1:$M$1,0))</f>
        <v>Within a few hours</v>
      </c>
      <c r="H2488" s="70">
        <f>INDEX(Hosts!$A:$M, MATCH(Places!$B2488,Hosts!$A:$A,0), MATCH(Places!H$1,Hosts!$A$1:$M$1,0))</f>
        <v>1</v>
      </c>
      <c r="I2488" s="70">
        <f>INDEX(Hosts!$A:$M, MATCH(Places!$B2488,Hosts!$A:$A,0), MATCH(Places!I$1,Hosts!$A$1:$M$1,0))</f>
        <v>0.98</v>
      </c>
      <c r="J2488" t="str">
        <f>INDEX(Hosts!$A:$M, MATCH(Places!$B2488,Hosts!$A:$A,0), MATCH(Places!J$1,Hosts!$A$1:$M$1,0))</f>
        <v>No</v>
      </c>
      <c r="K2488">
        <v>7</v>
      </c>
      <c r="L2488" t="str">
        <f>VLOOKUP($K2488,Neighborhoods!$A:$C,2,0)</f>
        <v>Brooklyn</v>
      </c>
      <c r="M2488" t="str">
        <f>VLOOKUP($K2488,Neighborhoods!$A:$C,3,0)</f>
        <v>Bedford-Stuyvesant</v>
      </c>
      <c r="N2488" t="str">
        <f>INDEX(Neighborhoods!$A:$C, MATCH(Places!$K2488,Neighborhoods!$A:$A,0), MATCH(Places!N$1,Neighborhoods!$A$1:$C$1,0))</f>
        <v>Brooklyn</v>
      </c>
      <c r="O2488" t="str">
        <f>INDEX(Neighborhoods!$A:$C, MATCH(Places!$K2488,Neighborhoods!$A:$A,0), MATCH(Places!O$1,Neighborhoods!$A$1:$C$1,0))</f>
        <v>Bedford-Stuyvesant</v>
      </c>
      <c r="P2488" t="s">
        <v>1</v>
      </c>
      <c r="Q2488" t="str">
        <f t="shared" si="152"/>
        <v>Yes</v>
      </c>
      <c r="R2488">
        <v>2</v>
      </c>
      <c r="S2488" t="str">
        <f t="shared" si="153"/>
        <v>Small</v>
      </c>
      <c r="T2488" s="50">
        <v>73</v>
      </c>
      <c r="U2488" s="70">
        <f t="shared" si="154"/>
        <v>0.03</v>
      </c>
      <c r="V2488" s="52">
        <v>4.7699999999999996</v>
      </c>
      <c r="W2488" s="52" t="str" cm="1">
        <f t="array" ref="W2488">_xlfn.SWITCH(ROUND(V2488,0),5,"Excellent",4,"Good",3,"Ok","Bad")</f>
        <v>Excellent</v>
      </c>
      <c r="X2488">
        <v>26</v>
      </c>
      <c r="Y2488" t="str">
        <f t="shared" si="155"/>
        <v>No</v>
      </c>
      <c r="Z2488" s="68">
        <v>42758</v>
      </c>
      <c r="AA2488" s="68">
        <v>43905</v>
      </c>
      <c r="AB2488">
        <v>90</v>
      </c>
      <c r="AC2488" t="s">
        <v>15615</v>
      </c>
    </row>
    <row r="2489" spans="1:29" x14ac:dyDescent="0.3">
      <c r="A2489" t="s">
        <v>1823</v>
      </c>
      <c r="B2489">
        <v>2674</v>
      </c>
      <c r="C2489" t="str">
        <f>VLOOKUP($B2489,Hosts!$A:$M,10,0)</f>
        <v>Within a day</v>
      </c>
      <c r="D2489" s="70">
        <f>VLOOKUP($B2489,Hosts!$A:$M,11,0)</f>
        <v>1</v>
      </c>
      <c r="E2489" s="70">
        <f>VLOOKUP($B2489,Hosts!$A:$M,12,0)</f>
        <v>1</v>
      </c>
      <c r="F2489" t="str">
        <f>VLOOKUP($B2489,Hosts!$A:$M,13,0)</f>
        <v>Yes</v>
      </c>
      <c r="G2489" t="str">
        <f>INDEX(Hosts!$A:$M, MATCH(Places!$B2489,Hosts!$A:$A,0), MATCH(Places!G$1,Hosts!$A$1:$M$1,0))</f>
        <v>Within a day</v>
      </c>
      <c r="H2489" s="70">
        <f>INDEX(Hosts!$A:$M, MATCH(Places!$B2489,Hosts!$A:$A,0), MATCH(Places!H$1,Hosts!$A$1:$M$1,0))</f>
        <v>1</v>
      </c>
      <c r="I2489" s="70">
        <f>INDEX(Hosts!$A:$M, MATCH(Places!$B2489,Hosts!$A:$A,0), MATCH(Places!I$1,Hosts!$A$1:$M$1,0))</f>
        <v>1</v>
      </c>
      <c r="J2489" t="str">
        <f>INDEX(Hosts!$A:$M, MATCH(Places!$B2489,Hosts!$A:$A,0), MATCH(Places!J$1,Hosts!$A$1:$M$1,0))</f>
        <v>Yes</v>
      </c>
      <c r="K2489">
        <v>18</v>
      </c>
      <c r="L2489" t="str">
        <f>VLOOKUP($K2489,Neighborhoods!$A:$C,2,0)</f>
        <v>Manhattan</v>
      </c>
      <c r="M2489" t="str">
        <f>VLOOKUP($K2489,Neighborhoods!$A:$C,3,0)</f>
        <v>Midtown</v>
      </c>
      <c r="N2489" t="str">
        <f>INDEX(Neighborhoods!$A:$C, MATCH(Places!$K2489,Neighborhoods!$A:$A,0), MATCH(Places!N$1,Neighborhoods!$A$1:$C$1,0))</f>
        <v>Manhattan</v>
      </c>
      <c r="O2489" t="str">
        <f>INDEX(Neighborhoods!$A:$C, MATCH(Places!$K2489,Neighborhoods!$A:$A,0), MATCH(Places!O$1,Neighborhoods!$A$1:$C$1,0))</f>
        <v>Midtown</v>
      </c>
      <c r="P2489" t="s">
        <v>11822</v>
      </c>
      <c r="Q2489" t="str">
        <f t="shared" si="152"/>
        <v>No</v>
      </c>
      <c r="R2489">
        <v>2</v>
      </c>
      <c r="S2489" t="str">
        <f t="shared" si="153"/>
        <v>Small</v>
      </c>
      <c r="T2489" s="50">
        <v>88</v>
      </c>
      <c r="U2489" s="70">
        <f t="shared" si="154"/>
        <v>0.03</v>
      </c>
      <c r="V2489" s="52">
        <v>4.9800000000000004</v>
      </c>
      <c r="W2489" s="52" t="str" cm="1">
        <f t="array" ref="W2489">_xlfn.SWITCH(ROUND(V2489,0),5,"Excellent",4,"Good",3,"Ok","Bad")</f>
        <v>Excellent</v>
      </c>
      <c r="X2489">
        <v>64</v>
      </c>
      <c r="Y2489" t="str">
        <f t="shared" si="155"/>
        <v>No</v>
      </c>
      <c r="Z2489" s="68">
        <v>42769</v>
      </c>
      <c r="AA2489" s="68">
        <v>43835</v>
      </c>
      <c r="AB2489">
        <v>0</v>
      </c>
      <c r="AC2489" t="s">
        <v>15615</v>
      </c>
    </row>
    <row r="2490" spans="1:29" x14ac:dyDescent="0.3">
      <c r="A2490" t="s">
        <v>13947</v>
      </c>
      <c r="B2490">
        <v>1113</v>
      </c>
      <c r="C2490" t="str">
        <f>VLOOKUP($B2490,Hosts!$A:$M,10,0)</f>
        <v>Within a day</v>
      </c>
      <c r="D2490" s="70">
        <f>VLOOKUP($B2490,Hosts!$A:$M,11,0)</f>
        <v>0.5</v>
      </c>
      <c r="E2490" s="70">
        <f>VLOOKUP($B2490,Hosts!$A:$M,12,0)</f>
        <v>0.26</v>
      </c>
      <c r="F2490" t="str">
        <f>VLOOKUP($B2490,Hosts!$A:$M,13,0)</f>
        <v>No</v>
      </c>
      <c r="G2490" t="str">
        <f>INDEX(Hosts!$A:$M, MATCH(Places!$B2490,Hosts!$A:$A,0), MATCH(Places!G$1,Hosts!$A$1:$M$1,0))</f>
        <v>Within a day</v>
      </c>
      <c r="H2490" s="70">
        <f>INDEX(Hosts!$A:$M, MATCH(Places!$B2490,Hosts!$A:$A,0), MATCH(Places!H$1,Hosts!$A$1:$M$1,0))</f>
        <v>0.5</v>
      </c>
      <c r="I2490" s="70">
        <f>INDEX(Hosts!$A:$M, MATCH(Places!$B2490,Hosts!$A:$A,0), MATCH(Places!I$1,Hosts!$A$1:$M$1,0))</f>
        <v>0.26</v>
      </c>
      <c r="J2490" t="str">
        <f>INDEX(Hosts!$A:$M, MATCH(Places!$B2490,Hosts!$A:$A,0), MATCH(Places!J$1,Hosts!$A$1:$M$1,0))</f>
        <v>No</v>
      </c>
      <c r="K2490">
        <v>16</v>
      </c>
      <c r="L2490" t="str">
        <f>VLOOKUP($K2490,Neighborhoods!$A:$C,2,0)</f>
        <v>Manhattan</v>
      </c>
      <c r="M2490" t="str">
        <f>VLOOKUP($K2490,Neighborhoods!$A:$C,3,0)</f>
        <v>Harlem</v>
      </c>
      <c r="N2490" t="str">
        <f>INDEX(Neighborhoods!$A:$C, MATCH(Places!$K2490,Neighborhoods!$A:$A,0), MATCH(Places!N$1,Neighborhoods!$A$1:$C$1,0))</f>
        <v>Manhattan</v>
      </c>
      <c r="O2490" t="str">
        <f>INDEX(Neighborhoods!$A:$C, MATCH(Places!$K2490,Neighborhoods!$A:$A,0), MATCH(Places!O$1,Neighborhoods!$A$1:$C$1,0))</f>
        <v>Harlem</v>
      </c>
      <c r="P2490" t="s">
        <v>11822</v>
      </c>
      <c r="Q2490" t="str">
        <f t="shared" si="152"/>
        <v>No</v>
      </c>
      <c r="R2490">
        <v>4</v>
      </c>
      <c r="S2490" t="str">
        <f t="shared" si="153"/>
        <v>Medium</v>
      </c>
      <c r="T2490" s="50">
        <v>120</v>
      </c>
      <c r="U2490" s="70">
        <f t="shared" si="154"/>
        <v>0.03</v>
      </c>
      <c r="V2490" s="52">
        <v>5</v>
      </c>
      <c r="W2490" s="52" t="str" cm="1">
        <f t="array" ref="W2490">_xlfn.SWITCH(ROUND(V2490,0),5,"Excellent",4,"Good",3,"Ok","Bad")</f>
        <v>Excellent</v>
      </c>
      <c r="X2490">
        <v>3</v>
      </c>
      <c r="Y2490" t="str">
        <f t="shared" si="155"/>
        <v>No</v>
      </c>
      <c r="Z2490" s="68">
        <v>43282</v>
      </c>
      <c r="AA2490" s="68">
        <v>43738</v>
      </c>
      <c r="AB2490">
        <v>85</v>
      </c>
      <c r="AC2490" t="s">
        <v>15616</v>
      </c>
    </row>
    <row r="2491" spans="1:29" x14ac:dyDescent="0.3">
      <c r="A2491" t="s">
        <v>1824</v>
      </c>
      <c r="B2491">
        <v>566</v>
      </c>
      <c r="C2491" t="str">
        <f>VLOOKUP($B2491,Hosts!$A:$M,10,0)</f>
        <v>Within an hour</v>
      </c>
      <c r="D2491" s="70">
        <f>VLOOKUP($B2491,Hosts!$A:$M,11,0)</f>
        <v>1</v>
      </c>
      <c r="E2491" s="70">
        <f>VLOOKUP($B2491,Hosts!$A:$M,12,0)</f>
        <v>0.9</v>
      </c>
      <c r="F2491" t="str">
        <f>VLOOKUP($B2491,Hosts!$A:$M,13,0)</f>
        <v>No</v>
      </c>
      <c r="G2491" t="str">
        <f>INDEX(Hosts!$A:$M, MATCH(Places!$B2491,Hosts!$A:$A,0), MATCH(Places!G$1,Hosts!$A$1:$M$1,0))</f>
        <v>Within an hour</v>
      </c>
      <c r="H2491" s="70">
        <f>INDEX(Hosts!$A:$M, MATCH(Places!$B2491,Hosts!$A:$A,0), MATCH(Places!H$1,Hosts!$A$1:$M$1,0))</f>
        <v>1</v>
      </c>
      <c r="I2491" s="70">
        <f>INDEX(Hosts!$A:$M, MATCH(Places!$B2491,Hosts!$A:$A,0), MATCH(Places!I$1,Hosts!$A$1:$M$1,0))</f>
        <v>0.9</v>
      </c>
      <c r="J2491" t="str">
        <f>INDEX(Hosts!$A:$M, MATCH(Places!$B2491,Hosts!$A:$A,0), MATCH(Places!J$1,Hosts!$A$1:$M$1,0))</f>
        <v>No</v>
      </c>
      <c r="K2491">
        <v>10</v>
      </c>
      <c r="L2491" t="str">
        <f>VLOOKUP($K2491,Neighborhoods!$A:$C,2,0)</f>
        <v>Brooklyn</v>
      </c>
      <c r="M2491" t="str">
        <f>VLOOKUP($K2491,Neighborhoods!$A:$C,3,0)</f>
        <v>East Flatbush</v>
      </c>
      <c r="N2491" t="str">
        <f>INDEX(Neighborhoods!$A:$C, MATCH(Places!$K2491,Neighborhoods!$A:$A,0), MATCH(Places!N$1,Neighborhoods!$A$1:$C$1,0))</f>
        <v>Brooklyn</v>
      </c>
      <c r="O2491" t="str">
        <f>INDEX(Neighborhoods!$A:$C, MATCH(Places!$K2491,Neighborhoods!$A:$A,0), MATCH(Places!O$1,Neighborhoods!$A$1:$C$1,0))</f>
        <v>East Flatbush</v>
      </c>
      <c r="P2491" t="s">
        <v>1</v>
      </c>
      <c r="Q2491" t="str">
        <f t="shared" si="152"/>
        <v>Yes</v>
      </c>
      <c r="R2491">
        <v>1</v>
      </c>
      <c r="S2491" t="str">
        <f t="shared" si="153"/>
        <v>Small</v>
      </c>
      <c r="T2491" s="50">
        <v>34</v>
      </c>
      <c r="U2491" s="70">
        <f t="shared" si="154"/>
        <v>0.03</v>
      </c>
      <c r="V2491" s="52">
        <v>4.6399999999999997</v>
      </c>
      <c r="W2491" s="52" t="str" cm="1">
        <f t="array" ref="W2491">_xlfn.SWITCH(ROUND(V2491,0),5,"Excellent",4,"Good",3,"Ok","Bad")</f>
        <v>Excellent</v>
      </c>
      <c r="X2491">
        <v>11</v>
      </c>
      <c r="Y2491" t="str">
        <f t="shared" si="155"/>
        <v>No</v>
      </c>
      <c r="Z2491" s="68">
        <v>42775</v>
      </c>
      <c r="AA2491" s="68">
        <v>44030</v>
      </c>
      <c r="AB2491">
        <v>41</v>
      </c>
      <c r="AC2491" t="s">
        <v>15615</v>
      </c>
    </row>
    <row r="2492" spans="1:29" x14ac:dyDescent="0.3">
      <c r="A2492" t="s">
        <v>1825</v>
      </c>
      <c r="B2492">
        <v>1211</v>
      </c>
      <c r="C2492" t="str">
        <f>VLOOKUP($B2492,Hosts!$A:$M,10,0)</f>
        <v>Within an hour</v>
      </c>
      <c r="D2492" s="70">
        <f>VLOOKUP($B2492,Hosts!$A:$M,11,0)</f>
        <v>0.83</v>
      </c>
      <c r="E2492" s="70">
        <f>VLOOKUP($B2492,Hosts!$A:$M,12,0)</f>
        <v>0.98</v>
      </c>
      <c r="F2492" t="str">
        <f>VLOOKUP($B2492,Hosts!$A:$M,13,0)</f>
        <v>No</v>
      </c>
      <c r="G2492" t="str">
        <f>INDEX(Hosts!$A:$M, MATCH(Places!$B2492,Hosts!$A:$A,0), MATCH(Places!G$1,Hosts!$A$1:$M$1,0))</f>
        <v>Within an hour</v>
      </c>
      <c r="H2492" s="70">
        <f>INDEX(Hosts!$A:$M, MATCH(Places!$B2492,Hosts!$A:$A,0), MATCH(Places!H$1,Hosts!$A$1:$M$1,0))</f>
        <v>0.83</v>
      </c>
      <c r="I2492" s="70">
        <f>INDEX(Hosts!$A:$M, MATCH(Places!$B2492,Hosts!$A:$A,0), MATCH(Places!I$1,Hosts!$A$1:$M$1,0))</f>
        <v>0.98</v>
      </c>
      <c r="J2492" t="str">
        <f>INDEX(Hosts!$A:$M, MATCH(Places!$B2492,Hosts!$A:$A,0), MATCH(Places!J$1,Hosts!$A$1:$M$1,0))</f>
        <v>No</v>
      </c>
      <c r="K2492">
        <v>14</v>
      </c>
      <c r="L2492" t="str">
        <f>VLOOKUP($K2492,Neighborhoods!$A:$C,2,0)</f>
        <v>Manhattan</v>
      </c>
      <c r="M2492" t="str">
        <f>VLOOKUP($K2492,Neighborhoods!$A:$C,3,0)</f>
        <v>East Harlem</v>
      </c>
      <c r="N2492" t="str">
        <f>INDEX(Neighborhoods!$A:$C, MATCH(Places!$K2492,Neighborhoods!$A:$A,0), MATCH(Places!N$1,Neighborhoods!$A$1:$C$1,0))</f>
        <v>Manhattan</v>
      </c>
      <c r="O2492" t="str">
        <f>INDEX(Neighborhoods!$A:$C, MATCH(Places!$K2492,Neighborhoods!$A:$A,0), MATCH(Places!O$1,Neighborhoods!$A$1:$C$1,0))</f>
        <v>East Harlem</v>
      </c>
      <c r="P2492" t="s">
        <v>1</v>
      </c>
      <c r="Q2492" t="str">
        <f t="shared" si="152"/>
        <v>Yes</v>
      </c>
      <c r="R2492">
        <v>2</v>
      </c>
      <c r="S2492" t="str">
        <f t="shared" si="153"/>
        <v>Small</v>
      </c>
      <c r="T2492" s="50">
        <v>38</v>
      </c>
      <c r="U2492" s="70">
        <f t="shared" si="154"/>
        <v>0.03</v>
      </c>
      <c r="V2492" s="52">
        <v>4.46</v>
      </c>
      <c r="W2492" s="52" t="str" cm="1">
        <f t="array" ref="W2492">_xlfn.SWITCH(ROUND(V2492,0),5,"Excellent",4,"Good",3,"Ok","Bad")</f>
        <v>Good</v>
      </c>
      <c r="X2492">
        <v>142</v>
      </c>
      <c r="Y2492" t="str">
        <f t="shared" si="155"/>
        <v>No</v>
      </c>
      <c r="Z2492" s="68">
        <v>42758</v>
      </c>
      <c r="AA2492" s="68">
        <v>43933</v>
      </c>
      <c r="AB2492">
        <v>3</v>
      </c>
      <c r="AC2492" t="s">
        <v>15616</v>
      </c>
    </row>
    <row r="2493" spans="1:29" x14ac:dyDescent="0.3">
      <c r="A2493" t="s">
        <v>1826</v>
      </c>
      <c r="B2493">
        <v>1211</v>
      </c>
      <c r="C2493" t="str">
        <f>VLOOKUP($B2493,Hosts!$A:$M,10,0)</f>
        <v>Within an hour</v>
      </c>
      <c r="D2493" s="70">
        <f>VLOOKUP($B2493,Hosts!$A:$M,11,0)</f>
        <v>0.83</v>
      </c>
      <c r="E2493" s="70">
        <f>VLOOKUP($B2493,Hosts!$A:$M,12,0)</f>
        <v>0.98</v>
      </c>
      <c r="F2493" t="str">
        <f>VLOOKUP($B2493,Hosts!$A:$M,13,0)</f>
        <v>No</v>
      </c>
      <c r="G2493" t="str">
        <f>INDEX(Hosts!$A:$M, MATCH(Places!$B2493,Hosts!$A:$A,0), MATCH(Places!G$1,Hosts!$A$1:$M$1,0))</f>
        <v>Within an hour</v>
      </c>
      <c r="H2493" s="70">
        <f>INDEX(Hosts!$A:$M, MATCH(Places!$B2493,Hosts!$A:$A,0), MATCH(Places!H$1,Hosts!$A$1:$M$1,0))</f>
        <v>0.83</v>
      </c>
      <c r="I2493" s="70">
        <f>INDEX(Hosts!$A:$M, MATCH(Places!$B2493,Hosts!$A:$A,0), MATCH(Places!I$1,Hosts!$A$1:$M$1,0))</f>
        <v>0.98</v>
      </c>
      <c r="J2493" t="str">
        <f>INDEX(Hosts!$A:$M, MATCH(Places!$B2493,Hosts!$A:$A,0), MATCH(Places!J$1,Hosts!$A$1:$M$1,0))</f>
        <v>No</v>
      </c>
      <c r="K2493">
        <v>14</v>
      </c>
      <c r="L2493" t="str">
        <f>VLOOKUP($K2493,Neighborhoods!$A:$C,2,0)</f>
        <v>Manhattan</v>
      </c>
      <c r="M2493" t="str">
        <f>VLOOKUP($K2493,Neighborhoods!$A:$C,3,0)</f>
        <v>East Harlem</v>
      </c>
      <c r="N2493" t="str">
        <f>INDEX(Neighborhoods!$A:$C, MATCH(Places!$K2493,Neighborhoods!$A:$A,0), MATCH(Places!N$1,Neighborhoods!$A$1:$C$1,0))</f>
        <v>Manhattan</v>
      </c>
      <c r="O2493" t="str">
        <f>INDEX(Neighborhoods!$A:$C, MATCH(Places!$K2493,Neighborhoods!$A:$A,0), MATCH(Places!O$1,Neighborhoods!$A$1:$C$1,0))</f>
        <v>East Harlem</v>
      </c>
      <c r="P2493" t="s">
        <v>1</v>
      </c>
      <c r="Q2493" t="str">
        <f t="shared" si="152"/>
        <v>Yes</v>
      </c>
      <c r="R2493">
        <v>2</v>
      </c>
      <c r="S2493" t="str">
        <f t="shared" si="153"/>
        <v>Small</v>
      </c>
      <c r="T2493" s="50">
        <v>69</v>
      </c>
      <c r="U2493" s="70">
        <f t="shared" si="154"/>
        <v>0.03</v>
      </c>
      <c r="V2493" s="52">
        <v>4.37</v>
      </c>
      <c r="W2493" s="52" t="str" cm="1">
        <f t="array" ref="W2493">_xlfn.SWITCH(ROUND(V2493,0),5,"Excellent",4,"Good",3,"Ok","Bad")</f>
        <v>Good</v>
      </c>
      <c r="X2493">
        <v>134</v>
      </c>
      <c r="Y2493" t="str">
        <f t="shared" si="155"/>
        <v>No</v>
      </c>
      <c r="Z2493" s="68">
        <v>42764</v>
      </c>
      <c r="AA2493" s="68">
        <v>43920</v>
      </c>
      <c r="AB2493">
        <v>3</v>
      </c>
      <c r="AC2493" t="s">
        <v>15615</v>
      </c>
    </row>
    <row r="2494" spans="1:29" x14ac:dyDescent="0.3">
      <c r="A2494" t="s">
        <v>1827</v>
      </c>
      <c r="B2494">
        <v>2072</v>
      </c>
      <c r="C2494" t="str">
        <f>VLOOKUP($B2494,Hosts!$A:$M,10,0)</f>
        <v>Within an hour</v>
      </c>
      <c r="D2494" s="70">
        <f>VLOOKUP($B2494,Hosts!$A:$M,11,0)</f>
        <v>1</v>
      </c>
      <c r="E2494" s="70">
        <f>VLOOKUP($B2494,Hosts!$A:$M,12,0)</f>
        <v>0.89</v>
      </c>
      <c r="F2494" t="str">
        <f>VLOOKUP($B2494,Hosts!$A:$M,13,0)</f>
        <v>Yes</v>
      </c>
      <c r="G2494" t="str">
        <f>INDEX(Hosts!$A:$M, MATCH(Places!$B2494,Hosts!$A:$A,0), MATCH(Places!G$1,Hosts!$A$1:$M$1,0))</f>
        <v>Within an hour</v>
      </c>
      <c r="H2494" s="70">
        <f>INDEX(Hosts!$A:$M, MATCH(Places!$B2494,Hosts!$A:$A,0), MATCH(Places!H$1,Hosts!$A$1:$M$1,0))</f>
        <v>1</v>
      </c>
      <c r="I2494" s="70">
        <f>INDEX(Hosts!$A:$M, MATCH(Places!$B2494,Hosts!$A:$A,0), MATCH(Places!I$1,Hosts!$A$1:$M$1,0))</f>
        <v>0.89</v>
      </c>
      <c r="J2494" t="str">
        <f>INDEX(Hosts!$A:$M, MATCH(Places!$B2494,Hosts!$A:$A,0), MATCH(Places!J$1,Hosts!$A$1:$M$1,0))</f>
        <v>Yes</v>
      </c>
      <c r="K2494">
        <v>12</v>
      </c>
      <c r="L2494" t="str">
        <f>VLOOKUP($K2494,Neighborhoods!$A:$C,2,0)</f>
        <v>Brooklyn</v>
      </c>
      <c r="M2494" t="str">
        <f>VLOOKUP($K2494,Neighborhoods!$A:$C,3,0)</f>
        <v>Williamsburg</v>
      </c>
      <c r="N2494" t="str">
        <f>INDEX(Neighborhoods!$A:$C, MATCH(Places!$K2494,Neighborhoods!$A:$A,0), MATCH(Places!N$1,Neighborhoods!$A$1:$C$1,0))</f>
        <v>Brooklyn</v>
      </c>
      <c r="O2494" t="str">
        <f>INDEX(Neighborhoods!$A:$C, MATCH(Places!$K2494,Neighborhoods!$A:$A,0), MATCH(Places!O$1,Neighborhoods!$A$1:$C$1,0))</f>
        <v>Williamsburg</v>
      </c>
      <c r="P2494" t="s">
        <v>11822</v>
      </c>
      <c r="Q2494" t="str">
        <f t="shared" si="152"/>
        <v>No</v>
      </c>
      <c r="R2494">
        <v>4</v>
      </c>
      <c r="S2494" t="str">
        <f t="shared" si="153"/>
        <v>Medium</v>
      </c>
      <c r="T2494" s="50">
        <v>183</v>
      </c>
      <c r="U2494" s="70">
        <f t="shared" si="154"/>
        <v>0.03</v>
      </c>
      <c r="V2494" s="52">
        <v>4.91</v>
      </c>
      <c r="W2494" s="52" t="str" cm="1">
        <f t="array" ref="W2494">_xlfn.SWITCH(ROUND(V2494,0),5,"Excellent",4,"Good",3,"Ok","Bad")</f>
        <v>Excellent</v>
      </c>
      <c r="X2494">
        <v>32</v>
      </c>
      <c r="Y2494" t="str">
        <f t="shared" si="155"/>
        <v>No</v>
      </c>
      <c r="Z2494" s="68">
        <v>42987</v>
      </c>
      <c r="AA2494" s="68">
        <v>43810</v>
      </c>
      <c r="AB2494">
        <v>363</v>
      </c>
      <c r="AC2494" t="s">
        <v>15615</v>
      </c>
    </row>
    <row r="2495" spans="1:29" x14ac:dyDescent="0.3">
      <c r="A2495" t="s">
        <v>14382</v>
      </c>
      <c r="B2495">
        <v>1684</v>
      </c>
      <c r="C2495" t="str">
        <f>VLOOKUP($B2495,Hosts!$A:$M,10,0)</f>
        <v>Within an hour</v>
      </c>
      <c r="D2495" s="70">
        <f>VLOOKUP($B2495,Hosts!$A:$M,11,0)</f>
        <v>1</v>
      </c>
      <c r="E2495" s="70">
        <f>VLOOKUP($B2495,Hosts!$A:$M,12,0)</f>
        <v>0.75</v>
      </c>
      <c r="F2495" t="str">
        <f>VLOOKUP($B2495,Hosts!$A:$M,13,0)</f>
        <v>No</v>
      </c>
      <c r="G2495" t="str">
        <f>INDEX(Hosts!$A:$M, MATCH(Places!$B2495,Hosts!$A:$A,0), MATCH(Places!G$1,Hosts!$A$1:$M$1,0))</f>
        <v>Within an hour</v>
      </c>
      <c r="H2495" s="70">
        <f>INDEX(Hosts!$A:$M, MATCH(Places!$B2495,Hosts!$A:$A,0), MATCH(Places!H$1,Hosts!$A$1:$M$1,0))</f>
        <v>1</v>
      </c>
      <c r="I2495" s="70">
        <f>INDEX(Hosts!$A:$M, MATCH(Places!$B2495,Hosts!$A:$A,0), MATCH(Places!I$1,Hosts!$A$1:$M$1,0))</f>
        <v>0.75</v>
      </c>
      <c r="J2495" t="str">
        <f>INDEX(Hosts!$A:$M, MATCH(Places!$B2495,Hosts!$A:$A,0), MATCH(Places!J$1,Hosts!$A$1:$M$1,0))</f>
        <v>No</v>
      </c>
      <c r="K2495">
        <v>10</v>
      </c>
      <c r="L2495" t="str">
        <f>VLOOKUP($K2495,Neighborhoods!$A:$C,2,0)</f>
        <v>Brooklyn</v>
      </c>
      <c r="M2495" t="str">
        <f>VLOOKUP($K2495,Neighborhoods!$A:$C,3,0)</f>
        <v>East Flatbush</v>
      </c>
      <c r="N2495" t="str">
        <f>INDEX(Neighborhoods!$A:$C, MATCH(Places!$K2495,Neighborhoods!$A:$A,0), MATCH(Places!N$1,Neighborhoods!$A$1:$C$1,0))</f>
        <v>Brooklyn</v>
      </c>
      <c r="O2495" t="str">
        <f>INDEX(Neighborhoods!$A:$C, MATCH(Places!$K2495,Neighborhoods!$A:$A,0), MATCH(Places!O$1,Neighborhoods!$A$1:$C$1,0))</f>
        <v>East Flatbush</v>
      </c>
      <c r="P2495" t="s">
        <v>1</v>
      </c>
      <c r="Q2495" t="str">
        <f t="shared" si="152"/>
        <v>Yes</v>
      </c>
      <c r="R2495">
        <v>1</v>
      </c>
      <c r="S2495" t="str">
        <f t="shared" si="153"/>
        <v>Small</v>
      </c>
      <c r="T2495" s="50">
        <v>35</v>
      </c>
      <c r="U2495" s="70">
        <f t="shared" si="154"/>
        <v>0.03</v>
      </c>
      <c r="V2495" s="52">
        <v>4.83</v>
      </c>
      <c r="W2495" s="52" t="str" cm="1">
        <f t="array" ref="W2495">_xlfn.SWITCH(ROUND(V2495,0),5,"Excellent",4,"Good",3,"Ok","Bad")</f>
        <v>Excellent</v>
      </c>
      <c r="X2495">
        <v>23</v>
      </c>
      <c r="Y2495" t="str">
        <f t="shared" si="155"/>
        <v>No</v>
      </c>
      <c r="Z2495" s="68">
        <v>42795</v>
      </c>
      <c r="AA2495" s="68">
        <v>44015</v>
      </c>
      <c r="AB2495">
        <v>251</v>
      </c>
      <c r="AC2495" t="s">
        <v>15616</v>
      </c>
    </row>
    <row r="2496" spans="1:29" x14ac:dyDescent="0.3">
      <c r="A2496" t="s">
        <v>1828</v>
      </c>
      <c r="B2496">
        <v>3063</v>
      </c>
      <c r="C2496" t="str">
        <f>VLOOKUP($B2496,Hosts!$A:$M,10,0)</f>
        <v>Within an hour</v>
      </c>
      <c r="D2496" s="70">
        <f>VLOOKUP($B2496,Hosts!$A:$M,11,0)</f>
        <v>1</v>
      </c>
      <c r="E2496" s="70">
        <f>VLOOKUP($B2496,Hosts!$A:$M,12,0)</f>
        <v>0.99</v>
      </c>
      <c r="F2496" t="str">
        <f>VLOOKUP($B2496,Hosts!$A:$M,13,0)</f>
        <v>No</v>
      </c>
      <c r="G2496" t="str">
        <f>INDEX(Hosts!$A:$M, MATCH(Places!$B2496,Hosts!$A:$A,0), MATCH(Places!G$1,Hosts!$A$1:$M$1,0))</f>
        <v>Within an hour</v>
      </c>
      <c r="H2496" s="70">
        <f>INDEX(Hosts!$A:$M, MATCH(Places!$B2496,Hosts!$A:$A,0), MATCH(Places!H$1,Hosts!$A$1:$M$1,0))</f>
        <v>1</v>
      </c>
      <c r="I2496" s="70">
        <f>INDEX(Hosts!$A:$M, MATCH(Places!$B2496,Hosts!$A:$A,0), MATCH(Places!I$1,Hosts!$A$1:$M$1,0))</f>
        <v>0.99</v>
      </c>
      <c r="J2496" t="str">
        <f>INDEX(Hosts!$A:$M, MATCH(Places!$B2496,Hosts!$A:$A,0), MATCH(Places!J$1,Hosts!$A$1:$M$1,0))</f>
        <v>No</v>
      </c>
      <c r="K2496">
        <v>8</v>
      </c>
      <c r="L2496" t="str">
        <f>VLOOKUP($K2496,Neighborhoods!$A:$C,2,0)</f>
        <v>Brooklyn</v>
      </c>
      <c r="M2496" t="str">
        <f>VLOOKUP($K2496,Neighborhoods!$A:$C,3,0)</f>
        <v>Bushwick</v>
      </c>
      <c r="N2496" t="str">
        <f>INDEX(Neighborhoods!$A:$C, MATCH(Places!$K2496,Neighborhoods!$A:$A,0), MATCH(Places!N$1,Neighborhoods!$A$1:$C$1,0))</f>
        <v>Brooklyn</v>
      </c>
      <c r="O2496" t="str">
        <f>INDEX(Neighborhoods!$A:$C, MATCH(Places!$K2496,Neighborhoods!$A:$A,0), MATCH(Places!O$1,Neighborhoods!$A$1:$C$1,0))</f>
        <v>Bushwick</v>
      </c>
      <c r="P2496" t="s">
        <v>1</v>
      </c>
      <c r="Q2496" t="str">
        <f t="shared" si="152"/>
        <v>Yes</v>
      </c>
      <c r="R2496">
        <v>3</v>
      </c>
      <c r="S2496" t="str">
        <f t="shared" si="153"/>
        <v>Medium</v>
      </c>
      <c r="T2496" s="50">
        <v>55</v>
      </c>
      <c r="U2496" s="70">
        <f t="shared" si="154"/>
        <v>0.03</v>
      </c>
      <c r="V2496" s="52">
        <v>4.58</v>
      </c>
      <c r="W2496" s="52" t="str" cm="1">
        <f t="array" ref="W2496">_xlfn.SWITCH(ROUND(V2496,0),5,"Excellent",4,"Good",3,"Ok","Bad")</f>
        <v>Excellent</v>
      </c>
      <c r="X2496">
        <v>64</v>
      </c>
      <c r="Y2496" t="str">
        <f t="shared" si="155"/>
        <v>No</v>
      </c>
      <c r="Z2496" s="68">
        <v>42788</v>
      </c>
      <c r="AA2496" s="68">
        <v>43828</v>
      </c>
      <c r="AB2496">
        <v>179</v>
      </c>
      <c r="AC2496" t="s">
        <v>15616</v>
      </c>
    </row>
    <row r="2497" spans="1:29" x14ac:dyDescent="0.3">
      <c r="A2497" t="s">
        <v>15537</v>
      </c>
      <c r="B2497">
        <v>394</v>
      </c>
      <c r="C2497" t="str">
        <f>VLOOKUP($B2497,Hosts!$A:$M,10,0)</f>
        <v>Within an hour</v>
      </c>
      <c r="D2497" s="70">
        <f>VLOOKUP($B2497,Hosts!$A:$M,11,0)</f>
        <v>1</v>
      </c>
      <c r="E2497" s="70">
        <f>VLOOKUP($B2497,Hosts!$A:$M,12,0)</f>
        <v>0.68</v>
      </c>
      <c r="F2497" t="str">
        <f>VLOOKUP($B2497,Hosts!$A:$M,13,0)</f>
        <v>Yes</v>
      </c>
      <c r="G2497" t="str">
        <f>INDEX(Hosts!$A:$M, MATCH(Places!$B2497,Hosts!$A:$A,0), MATCH(Places!G$1,Hosts!$A$1:$M$1,0))</f>
        <v>Within an hour</v>
      </c>
      <c r="H2497" s="70">
        <f>INDEX(Hosts!$A:$M, MATCH(Places!$B2497,Hosts!$A:$A,0), MATCH(Places!H$1,Hosts!$A$1:$M$1,0))</f>
        <v>1</v>
      </c>
      <c r="I2497" s="70">
        <f>INDEX(Hosts!$A:$M, MATCH(Places!$B2497,Hosts!$A:$A,0), MATCH(Places!I$1,Hosts!$A$1:$M$1,0))</f>
        <v>0.68</v>
      </c>
      <c r="J2497" t="str">
        <f>INDEX(Hosts!$A:$M, MATCH(Places!$B2497,Hosts!$A:$A,0), MATCH(Places!J$1,Hosts!$A$1:$M$1,0))</f>
        <v>Yes</v>
      </c>
      <c r="K2497">
        <v>16</v>
      </c>
      <c r="L2497" t="str">
        <f>VLOOKUP($K2497,Neighborhoods!$A:$C,2,0)</f>
        <v>Manhattan</v>
      </c>
      <c r="M2497" t="str">
        <f>VLOOKUP($K2497,Neighborhoods!$A:$C,3,0)</f>
        <v>Harlem</v>
      </c>
      <c r="N2497" t="str">
        <f>INDEX(Neighborhoods!$A:$C, MATCH(Places!$K2497,Neighborhoods!$A:$A,0), MATCH(Places!N$1,Neighborhoods!$A$1:$C$1,0))</f>
        <v>Manhattan</v>
      </c>
      <c r="O2497" t="str">
        <f>INDEX(Neighborhoods!$A:$C, MATCH(Places!$K2497,Neighborhoods!$A:$A,0), MATCH(Places!O$1,Neighborhoods!$A$1:$C$1,0))</f>
        <v>Harlem</v>
      </c>
      <c r="P2497" t="s">
        <v>1</v>
      </c>
      <c r="Q2497" t="str">
        <f t="shared" si="152"/>
        <v>Yes</v>
      </c>
      <c r="R2497">
        <v>2</v>
      </c>
      <c r="S2497" t="str">
        <f t="shared" si="153"/>
        <v>Small</v>
      </c>
      <c r="T2497" s="50">
        <v>297</v>
      </c>
      <c r="U2497" s="70">
        <f t="shared" si="154"/>
        <v>0.04</v>
      </c>
      <c r="V2497" s="52">
        <v>5</v>
      </c>
      <c r="W2497" s="52" t="str" cm="1">
        <f t="array" ref="W2497">_xlfn.SWITCH(ROUND(V2497,0),5,"Excellent",4,"Good",3,"Ok","Bad")</f>
        <v>Excellent</v>
      </c>
      <c r="X2497">
        <v>16</v>
      </c>
      <c r="Y2497" t="str">
        <f t="shared" si="155"/>
        <v>No</v>
      </c>
      <c r="Z2497" s="68">
        <v>42941</v>
      </c>
      <c r="AA2497" s="68">
        <v>43958</v>
      </c>
      <c r="AB2497">
        <v>364</v>
      </c>
      <c r="AC2497" t="s">
        <v>15615</v>
      </c>
    </row>
    <row r="2498" spans="1:29" x14ac:dyDescent="0.3">
      <c r="A2498" t="s">
        <v>1829</v>
      </c>
      <c r="B2498">
        <v>2527</v>
      </c>
      <c r="C2498" t="str">
        <f>VLOOKUP($B2498,Hosts!$A:$M,10,0)</f>
        <v>Within an hour</v>
      </c>
      <c r="D2498" s="70">
        <f>VLOOKUP($B2498,Hosts!$A:$M,11,0)</f>
        <v>1</v>
      </c>
      <c r="E2498" s="70">
        <f>VLOOKUP($B2498,Hosts!$A:$M,12,0)</f>
        <v>1</v>
      </c>
      <c r="F2498" t="str">
        <f>VLOOKUP($B2498,Hosts!$A:$M,13,0)</f>
        <v>Yes</v>
      </c>
      <c r="G2498" t="str">
        <f>INDEX(Hosts!$A:$M, MATCH(Places!$B2498,Hosts!$A:$A,0), MATCH(Places!G$1,Hosts!$A$1:$M$1,0))</f>
        <v>Within an hour</v>
      </c>
      <c r="H2498" s="70">
        <f>INDEX(Hosts!$A:$M, MATCH(Places!$B2498,Hosts!$A:$A,0), MATCH(Places!H$1,Hosts!$A$1:$M$1,0))</f>
        <v>1</v>
      </c>
      <c r="I2498" s="70">
        <f>INDEX(Hosts!$A:$M, MATCH(Places!$B2498,Hosts!$A:$A,0), MATCH(Places!I$1,Hosts!$A$1:$M$1,0))</f>
        <v>1</v>
      </c>
      <c r="J2498" t="str">
        <f>INDEX(Hosts!$A:$M, MATCH(Places!$B2498,Hosts!$A:$A,0), MATCH(Places!J$1,Hosts!$A$1:$M$1,0))</f>
        <v>Yes</v>
      </c>
      <c r="K2498">
        <v>16</v>
      </c>
      <c r="L2498" t="str">
        <f>VLOOKUP($K2498,Neighborhoods!$A:$C,2,0)</f>
        <v>Manhattan</v>
      </c>
      <c r="M2498" t="str">
        <f>VLOOKUP($K2498,Neighborhoods!$A:$C,3,0)</f>
        <v>Harlem</v>
      </c>
      <c r="N2498" t="str">
        <f>INDEX(Neighborhoods!$A:$C, MATCH(Places!$K2498,Neighborhoods!$A:$A,0), MATCH(Places!N$1,Neighborhoods!$A$1:$C$1,0))</f>
        <v>Manhattan</v>
      </c>
      <c r="O2498" t="str">
        <f>INDEX(Neighborhoods!$A:$C, MATCH(Places!$K2498,Neighborhoods!$A:$A,0), MATCH(Places!O$1,Neighborhoods!$A$1:$C$1,0))</f>
        <v>Harlem</v>
      </c>
      <c r="P2498" t="s">
        <v>1</v>
      </c>
      <c r="Q2498" t="str">
        <f t="shared" si="152"/>
        <v>Yes</v>
      </c>
      <c r="R2498">
        <v>1</v>
      </c>
      <c r="S2498" t="str">
        <f t="shared" si="153"/>
        <v>Small</v>
      </c>
      <c r="T2498" s="50">
        <v>60</v>
      </c>
      <c r="U2498" s="70">
        <f t="shared" si="154"/>
        <v>0.03</v>
      </c>
      <c r="V2498" s="52">
        <v>4.92</v>
      </c>
      <c r="W2498" s="52" t="str" cm="1">
        <f t="array" ref="W2498">_xlfn.SWITCH(ROUND(V2498,0),5,"Excellent",4,"Good",3,"Ok","Bad")</f>
        <v>Excellent</v>
      </c>
      <c r="X2498">
        <v>13</v>
      </c>
      <c r="Y2498" t="str">
        <f t="shared" si="155"/>
        <v>No</v>
      </c>
      <c r="Z2498" s="68">
        <v>43234</v>
      </c>
      <c r="AA2498" s="68">
        <v>43806</v>
      </c>
      <c r="AB2498">
        <v>0</v>
      </c>
      <c r="AC2498" t="s">
        <v>15615</v>
      </c>
    </row>
    <row r="2499" spans="1:29" x14ac:dyDescent="0.3">
      <c r="A2499" t="s">
        <v>1830</v>
      </c>
      <c r="B2499">
        <v>211</v>
      </c>
      <c r="C2499" t="str">
        <f>VLOOKUP($B2499,Hosts!$A:$M,10,0)</f>
        <v>Within an hour</v>
      </c>
      <c r="D2499" s="70">
        <f>VLOOKUP($B2499,Hosts!$A:$M,11,0)</f>
        <v>1</v>
      </c>
      <c r="E2499" s="70">
        <f>VLOOKUP($B2499,Hosts!$A:$M,12,0)</f>
        <v>1</v>
      </c>
      <c r="F2499" t="str">
        <f>VLOOKUP($B2499,Hosts!$A:$M,13,0)</f>
        <v>Yes</v>
      </c>
      <c r="G2499" t="str">
        <f>INDEX(Hosts!$A:$M, MATCH(Places!$B2499,Hosts!$A:$A,0), MATCH(Places!G$1,Hosts!$A$1:$M$1,0))</f>
        <v>Within an hour</v>
      </c>
      <c r="H2499" s="70">
        <f>INDEX(Hosts!$A:$M, MATCH(Places!$B2499,Hosts!$A:$A,0), MATCH(Places!H$1,Hosts!$A$1:$M$1,0))</f>
        <v>1</v>
      </c>
      <c r="I2499" s="70">
        <f>INDEX(Hosts!$A:$M, MATCH(Places!$B2499,Hosts!$A:$A,0), MATCH(Places!I$1,Hosts!$A$1:$M$1,0))</f>
        <v>1</v>
      </c>
      <c r="J2499" t="str">
        <f>INDEX(Hosts!$A:$M, MATCH(Places!$B2499,Hosts!$A:$A,0), MATCH(Places!J$1,Hosts!$A$1:$M$1,0))</f>
        <v>Yes</v>
      </c>
      <c r="K2499">
        <v>20</v>
      </c>
      <c r="L2499" t="str">
        <f>VLOOKUP($K2499,Neighborhoods!$A:$C,2,0)</f>
        <v>Manhattan</v>
      </c>
      <c r="M2499" t="str">
        <f>VLOOKUP($K2499,Neighborhoods!$A:$C,3,0)</f>
        <v>Upper West Side</v>
      </c>
      <c r="N2499" t="str">
        <f>INDEX(Neighborhoods!$A:$C, MATCH(Places!$K2499,Neighborhoods!$A:$A,0), MATCH(Places!N$1,Neighborhoods!$A$1:$C$1,0))</f>
        <v>Manhattan</v>
      </c>
      <c r="O2499" t="str">
        <f>INDEX(Neighborhoods!$A:$C, MATCH(Places!$K2499,Neighborhoods!$A:$A,0), MATCH(Places!O$1,Neighborhoods!$A$1:$C$1,0))</f>
        <v>Upper West Side</v>
      </c>
      <c r="P2499" t="s">
        <v>11822</v>
      </c>
      <c r="Q2499" t="str">
        <f t="shared" ref="Q2499:Q2562" si="156">IF(OR(P2499="Private room",P2499="Shared room"),"Yes","No")</f>
        <v>No</v>
      </c>
      <c r="R2499">
        <v>6</v>
      </c>
      <c r="S2499" t="str">
        <f t="shared" ref="S2499:S2562" si="157">IF(R2499&lt;=2,"Small",IF(R2499&lt;=5,"Medium","Large"))</f>
        <v>Large</v>
      </c>
      <c r="T2499" s="50">
        <v>995</v>
      </c>
      <c r="U2499" s="70">
        <f t="shared" ref="U2499:U2562" si="158">VLOOKUP($T2499,$AF$1:$AG$5,2)</f>
        <v>0.05</v>
      </c>
      <c r="V2499" s="52">
        <v>4.92</v>
      </c>
      <c r="W2499" s="52" t="str" cm="1">
        <f t="array" ref="W2499">_xlfn.SWITCH(ROUND(V2499,0),5,"Excellent",4,"Good",3,"Ok","Bad")</f>
        <v>Excellent</v>
      </c>
      <c r="X2499">
        <v>26</v>
      </c>
      <c r="Y2499" t="str">
        <f t="shared" ref="Y2499:Y2562" si="159">IF(AND(V2499&gt;4.8,X2499&gt;100),"Yes","No")</f>
        <v>No</v>
      </c>
      <c r="Z2499" s="68">
        <v>42839</v>
      </c>
      <c r="AA2499" s="68">
        <v>44031</v>
      </c>
      <c r="AB2499">
        <v>364</v>
      </c>
      <c r="AC2499" t="s">
        <v>15616</v>
      </c>
    </row>
    <row r="2500" spans="1:29" x14ac:dyDescent="0.3">
      <c r="A2500" t="s">
        <v>13434</v>
      </c>
      <c r="B2500">
        <v>158</v>
      </c>
      <c r="C2500" t="str">
        <f>VLOOKUP($B2500,Hosts!$A:$M,10,0)</f>
        <v>Within an hour</v>
      </c>
      <c r="D2500" s="70">
        <f>VLOOKUP($B2500,Hosts!$A:$M,11,0)</f>
        <v>1</v>
      </c>
      <c r="E2500" s="70">
        <f>VLOOKUP($B2500,Hosts!$A:$M,12,0)</f>
        <v>0.87</v>
      </c>
      <c r="F2500" t="str">
        <f>VLOOKUP($B2500,Hosts!$A:$M,13,0)</f>
        <v>Yes</v>
      </c>
      <c r="G2500" t="str">
        <f>INDEX(Hosts!$A:$M, MATCH(Places!$B2500,Hosts!$A:$A,0), MATCH(Places!G$1,Hosts!$A$1:$M$1,0))</f>
        <v>Within an hour</v>
      </c>
      <c r="H2500" s="70">
        <f>INDEX(Hosts!$A:$M, MATCH(Places!$B2500,Hosts!$A:$A,0), MATCH(Places!H$1,Hosts!$A$1:$M$1,0))</f>
        <v>1</v>
      </c>
      <c r="I2500" s="70">
        <f>INDEX(Hosts!$A:$M, MATCH(Places!$B2500,Hosts!$A:$A,0), MATCH(Places!I$1,Hosts!$A$1:$M$1,0))</f>
        <v>0.87</v>
      </c>
      <c r="J2500" t="str">
        <f>INDEX(Hosts!$A:$M, MATCH(Places!$B2500,Hosts!$A:$A,0), MATCH(Places!J$1,Hosts!$A$1:$M$1,0))</f>
        <v>Yes</v>
      </c>
      <c r="K2500">
        <v>12</v>
      </c>
      <c r="L2500" t="str">
        <f>VLOOKUP($K2500,Neighborhoods!$A:$C,2,0)</f>
        <v>Brooklyn</v>
      </c>
      <c r="M2500" t="str">
        <f>VLOOKUP($K2500,Neighborhoods!$A:$C,3,0)</f>
        <v>Williamsburg</v>
      </c>
      <c r="N2500" t="str">
        <f>INDEX(Neighborhoods!$A:$C, MATCH(Places!$K2500,Neighborhoods!$A:$A,0), MATCH(Places!N$1,Neighborhoods!$A$1:$C$1,0))</f>
        <v>Brooklyn</v>
      </c>
      <c r="O2500" t="str">
        <f>INDEX(Neighborhoods!$A:$C, MATCH(Places!$K2500,Neighborhoods!$A:$A,0), MATCH(Places!O$1,Neighborhoods!$A$1:$C$1,0))</f>
        <v>Williamsburg</v>
      </c>
      <c r="P2500" t="s">
        <v>1</v>
      </c>
      <c r="Q2500" t="str">
        <f t="shared" si="156"/>
        <v>Yes</v>
      </c>
      <c r="R2500">
        <v>2</v>
      </c>
      <c r="S2500" t="str">
        <f t="shared" si="157"/>
        <v>Small</v>
      </c>
      <c r="T2500" s="50">
        <v>73</v>
      </c>
      <c r="U2500" s="70">
        <f t="shared" si="158"/>
        <v>0.03</v>
      </c>
      <c r="V2500" s="52">
        <v>4.8099999999999996</v>
      </c>
      <c r="W2500" s="52" t="str" cm="1">
        <f t="array" ref="W2500">_xlfn.SWITCH(ROUND(V2500,0),5,"Excellent",4,"Good",3,"Ok","Bad")</f>
        <v>Excellent</v>
      </c>
      <c r="X2500">
        <v>37</v>
      </c>
      <c r="Y2500" t="str">
        <f t="shared" si="159"/>
        <v>No</v>
      </c>
      <c r="Z2500" s="68">
        <v>42780</v>
      </c>
      <c r="AA2500" s="68">
        <v>44018</v>
      </c>
      <c r="AB2500">
        <v>0</v>
      </c>
      <c r="AC2500" t="s">
        <v>15615</v>
      </c>
    </row>
    <row r="2501" spans="1:29" x14ac:dyDescent="0.3">
      <c r="A2501" t="s">
        <v>1831</v>
      </c>
      <c r="B2501">
        <v>850</v>
      </c>
      <c r="C2501" t="str">
        <f>VLOOKUP($B2501,Hosts!$A:$M,10,0)</f>
        <v>Within an hour</v>
      </c>
      <c r="D2501" s="70">
        <f>VLOOKUP($B2501,Hosts!$A:$M,11,0)</f>
        <v>1</v>
      </c>
      <c r="E2501" s="70">
        <f>VLOOKUP($B2501,Hosts!$A:$M,12,0)</f>
        <v>0.8</v>
      </c>
      <c r="F2501" t="str">
        <f>VLOOKUP($B2501,Hosts!$A:$M,13,0)</f>
        <v>Yes</v>
      </c>
      <c r="G2501" t="str">
        <f>INDEX(Hosts!$A:$M, MATCH(Places!$B2501,Hosts!$A:$A,0), MATCH(Places!G$1,Hosts!$A$1:$M$1,0))</f>
        <v>Within an hour</v>
      </c>
      <c r="H2501" s="70">
        <f>INDEX(Hosts!$A:$M, MATCH(Places!$B2501,Hosts!$A:$A,0), MATCH(Places!H$1,Hosts!$A$1:$M$1,0))</f>
        <v>1</v>
      </c>
      <c r="I2501" s="70">
        <f>INDEX(Hosts!$A:$M, MATCH(Places!$B2501,Hosts!$A:$A,0), MATCH(Places!I$1,Hosts!$A$1:$M$1,0))</f>
        <v>0.8</v>
      </c>
      <c r="J2501" t="str">
        <f>INDEX(Hosts!$A:$M, MATCH(Places!$B2501,Hosts!$A:$A,0), MATCH(Places!J$1,Hosts!$A$1:$M$1,0))</f>
        <v>Yes</v>
      </c>
      <c r="K2501">
        <v>17</v>
      </c>
      <c r="L2501" t="str">
        <f>VLOOKUP($K2501,Neighborhoods!$A:$C,2,0)</f>
        <v>Manhattan</v>
      </c>
      <c r="M2501" t="str">
        <f>VLOOKUP($K2501,Neighborhoods!$A:$C,3,0)</f>
        <v>Hell's Kitchen</v>
      </c>
      <c r="N2501" t="str">
        <f>INDEX(Neighborhoods!$A:$C, MATCH(Places!$K2501,Neighborhoods!$A:$A,0), MATCH(Places!N$1,Neighborhoods!$A$1:$C$1,0))</f>
        <v>Manhattan</v>
      </c>
      <c r="O2501" t="str">
        <f>INDEX(Neighborhoods!$A:$C, MATCH(Places!$K2501,Neighborhoods!$A:$A,0), MATCH(Places!O$1,Neighborhoods!$A$1:$C$1,0))</f>
        <v>Hell's Kitchen</v>
      </c>
      <c r="P2501" t="s">
        <v>11822</v>
      </c>
      <c r="Q2501" t="str">
        <f t="shared" si="156"/>
        <v>No</v>
      </c>
      <c r="R2501">
        <v>2</v>
      </c>
      <c r="S2501" t="str">
        <f t="shared" si="157"/>
        <v>Small</v>
      </c>
      <c r="T2501" s="50">
        <v>102</v>
      </c>
      <c r="U2501" s="70">
        <f t="shared" si="158"/>
        <v>0.03</v>
      </c>
      <c r="V2501" s="52">
        <v>4.91</v>
      </c>
      <c r="W2501" s="52" t="str" cm="1">
        <f t="array" ref="W2501">_xlfn.SWITCH(ROUND(V2501,0),5,"Excellent",4,"Good",3,"Ok","Bad")</f>
        <v>Excellent</v>
      </c>
      <c r="X2501">
        <v>11</v>
      </c>
      <c r="Y2501" t="str">
        <f t="shared" si="159"/>
        <v>No</v>
      </c>
      <c r="Z2501" s="68">
        <v>42848</v>
      </c>
      <c r="AA2501" s="68">
        <v>44037</v>
      </c>
      <c r="AB2501">
        <v>320</v>
      </c>
      <c r="AC2501" t="s">
        <v>15615</v>
      </c>
    </row>
    <row r="2502" spans="1:29" x14ac:dyDescent="0.3">
      <c r="A2502" t="s">
        <v>1832</v>
      </c>
      <c r="B2502">
        <v>763</v>
      </c>
      <c r="C2502" t="str">
        <f>VLOOKUP($B2502,Hosts!$A:$M,10,0)</f>
        <v>Within an hour</v>
      </c>
      <c r="D2502" s="70">
        <f>VLOOKUP($B2502,Hosts!$A:$M,11,0)</f>
        <v>1</v>
      </c>
      <c r="E2502" s="70">
        <f>VLOOKUP($B2502,Hosts!$A:$M,12,0)</f>
        <v>0.99</v>
      </c>
      <c r="F2502" t="str">
        <f>VLOOKUP($B2502,Hosts!$A:$M,13,0)</f>
        <v>No</v>
      </c>
      <c r="G2502" t="str">
        <f>INDEX(Hosts!$A:$M, MATCH(Places!$B2502,Hosts!$A:$A,0), MATCH(Places!G$1,Hosts!$A$1:$M$1,0))</f>
        <v>Within an hour</v>
      </c>
      <c r="H2502" s="70">
        <f>INDEX(Hosts!$A:$M, MATCH(Places!$B2502,Hosts!$A:$A,0), MATCH(Places!H$1,Hosts!$A$1:$M$1,0))</f>
        <v>1</v>
      </c>
      <c r="I2502" s="70">
        <f>INDEX(Hosts!$A:$M, MATCH(Places!$B2502,Hosts!$A:$A,0), MATCH(Places!I$1,Hosts!$A$1:$M$1,0))</f>
        <v>0.99</v>
      </c>
      <c r="J2502" t="str">
        <f>INDEX(Hosts!$A:$M, MATCH(Places!$B2502,Hosts!$A:$A,0), MATCH(Places!J$1,Hosts!$A$1:$M$1,0))</f>
        <v>No</v>
      </c>
      <c r="K2502">
        <v>26</v>
      </c>
      <c r="L2502" t="str">
        <f>VLOOKUP($K2502,Neighborhoods!$A:$C,2,0)</f>
        <v>Queens</v>
      </c>
      <c r="M2502" t="str">
        <f>VLOOKUP($K2502,Neighborhoods!$A:$C,3,0)</f>
        <v>Sunnyside</v>
      </c>
      <c r="N2502" t="str">
        <f>INDEX(Neighborhoods!$A:$C, MATCH(Places!$K2502,Neighborhoods!$A:$A,0), MATCH(Places!N$1,Neighborhoods!$A$1:$C$1,0))</f>
        <v>Queens</v>
      </c>
      <c r="O2502" t="str">
        <f>INDEX(Neighborhoods!$A:$C, MATCH(Places!$K2502,Neighborhoods!$A:$A,0), MATCH(Places!O$1,Neighborhoods!$A$1:$C$1,0))</f>
        <v>Sunnyside</v>
      </c>
      <c r="P2502" t="s">
        <v>1</v>
      </c>
      <c r="Q2502" t="str">
        <f t="shared" si="156"/>
        <v>Yes</v>
      </c>
      <c r="R2502">
        <v>2</v>
      </c>
      <c r="S2502" t="str">
        <f t="shared" si="157"/>
        <v>Small</v>
      </c>
      <c r="T2502" s="50">
        <v>49</v>
      </c>
      <c r="U2502" s="70">
        <f t="shared" si="158"/>
        <v>0.03</v>
      </c>
      <c r="V2502" s="52">
        <v>4.45</v>
      </c>
      <c r="W2502" s="52" t="str" cm="1">
        <f t="array" ref="W2502">_xlfn.SWITCH(ROUND(V2502,0),5,"Excellent",4,"Good",3,"Ok","Bad")</f>
        <v>Good</v>
      </c>
      <c r="X2502">
        <v>58</v>
      </c>
      <c r="Y2502" t="str">
        <f t="shared" si="159"/>
        <v>No</v>
      </c>
      <c r="Z2502" s="68">
        <v>42780</v>
      </c>
      <c r="AA2502" s="68">
        <v>43907</v>
      </c>
      <c r="AB2502">
        <v>365</v>
      </c>
      <c r="AC2502" t="s">
        <v>15615</v>
      </c>
    </row>
    <row r="2503" spans="1:29" x14ac:dyDescent="0.3">
      <c r="A2503" t="s">
        <v>14714</v>
      </c>
      <c r="B2503">
        <v>3160</v>
      </c>
      <c r="C2503" t="str">
        <f>VLOOKUP($B2503,Hosts!$A:$M,10,0)</f>
        <v>Within a few hours</v>
      </c>
      <c r="D2503" s="70">
        <f>VLOOKUP($B2503,Hosts!$A:$M,11,0)</f>
        <v>0.83</v>
      </c>
      <c r="E2503" s="70">
        <f>VLOOKUP($B2503,Hosts!$A:$M,12,0)</f>
        <v>1</v>
      </c>
      <c r="F2503" t="str">
        <f>VLOOKUP($B2503,Hosts!$A:$M,13,0)</f>
        <v>No</v>
      </c>
      <c r="G2503" t="str">
        <f>INDEX(Hosts!$A:$M, MATCH(Places!$B2503,Hosts!$A:$A,0), MATCH(Places!G$1,Hosts!$A$1:$M$1,0))</f>
        <v>Within a few hours</v>
      </c>
      <c r="H2503" s="70">
        <f>INDEX(Hosts!$A:$M, MATCH(Places!$B2503,Hosts!$A:$A,0), MATCH(Places!H$1,Hosts!$A$1:$M$1,0))</f>
        <v>0.83</v>
      </c>
      <c r="I2503" s="70">
        <f>INDEX(Hosts!$A:$M, MATCH(Places!$B2503,Hosts!$A:$A,0), MATCH(Places!I$1,Hosts!$A$1:$M$1,0))</f>
        <v>1</v>
      </c>
      <c r="J2503" t="str">
        <f>INDEX(Hosts!$A:$M, MATCH(Places!$B2503,Hosts!$A:$A,0), MATCH(Places!J$1,Hosts!$A$1:$M$1,0))</f>
        <v>No</v>
      </c>
      <c r="K2503">
        <v>16</v>
      </c>
      <c r="L2503" t="str">
        <f>VLOOKUP($K2503,Neighborhoods!$A:$C,2,0)</f>
        <v>Manhattan</v>
      </c>
      <c r="M2503" t="str">
        <f>VLOOKUP($K2503,Neighborhoods!$A:$C,3,0)</f>
        <v>Harlem</v>
      </c>
      <c r="N2503" t="str">
        <f>INDEX(Neighborhoods!$A:$C, MATCH(Places!$K2503,Neighborhoods!$A:$A,0), MATCH(Places!N$1,Neighborhoods!$A$1:$C$1,0))</f>
        <v>Manhattan</v>
      </c>
      <c r="O2503" t="str">
        <f>INDEX(Neighborhoods!$A:$C, MATCH(Places!$K2503,Neighborhoods!$A:$A,0), MATCH(Places!O$1,Neighborhoods!$A$1:$C$1,0))</f>
        <v>Harlem</v>
      </c>
      <c r="P2503" t="s">
        <v>11822</v>
      </c>
      <c r="Q2503" t="str">
        <f t="shared" si="156"/>
        <v>No</v>
      </c>
      <c r="R2503">
        <v>4</v>
      </c>
      <c r="S2503" t="str">
        <f t="shared" si="157"/>
        <v>Medium</v>
      </c>
      <c r="T2503" s="50">
        <v>300</v>
      </c>
      <c r="U2503" s="70">
        <f t="shared" si="158"/>
        <v>0.04</v>
      </c>
      <c r="V2503" s="52">
        <v>4.8899999999999997</v>
      </c>
      <c r="W2503" s="52" t="str" cm="1">
        <f t="array" ref="W2503">_xlfn.SWITCH(ROUND(V2503,0),5,"Excellent",4,"Good",3,"Ok","Bad")</f>
        <v>Excellent</v>
      </c>
      <c r="X2503">
        <v>27</v>
      </c>
      <c r="Y2503" t="str">
        <f t="shared" si="159"/>
        <v>No</v>
      </c>
      <c r="Z2503" s="68">
        <v>42836</v>
      </c>
      <c r="AA2503" s="68">
        <v>43831</v>
      </c>
      <c r="AB2503">
        <v>358</v>
      </c>
      <c r="AC2503" t="s">
        <v>15615</v>
      </c>
    </row>
    <row r="2504" spans="1:29" x14ac:dyDescent="0.3">
      <c r="A2504" t="s">
        <v>1833</v>
      </c>
      <c r="B2504">
        <v>2090</v>
      </c>
      <c r="C2504" t="str">
        <f>VLOOKUP($B2504,Hosts!$A:$M,10,0)</f>
        <v>Within a few hours</v>
      </c>
      <c r="D2504" s="70">
        <f>VLOOKUP($B2504,Hosts!$A:$M,11,0)</f>
        <v>1</v>
      </c>
      <c r="E2504" s="70">
        <f>VLOOKUP($B2504,Hosts!$A:$M,12,0)</f>
        <v>0.86</v>
      </c>
      <c r="F2504" t="str">
        <f>VLOOKUP($B2504,Hosts!$A:$M,13,0)</f>
        <v>Yes</v>
      </c>
      <c r="G2504" t="str">
        <f>INDEX(Hosts!$A:$M, MATCH(Places!$B2504,Hosts!$A:$A,0), MATCH(Places!G$1,Hosts!$A$1:$M$1,0))</f>
        <v>Within a few hours</v>
      </c>
      <c r="H2504" s="70">
        <f>INDEX(Hosts!$A:$M, MATCH(Places!$B2504,Hosts!$A:$A,0), MATCH(Places!H$1,Hosts!$A$1:$M$1,0))</f>
        <v>1</v>
      </c>
      <c r="I2504" s="70">
        <f>INDEX(Hosts!$A:$M, MATCH(Places!$B2504,Hosts!$A:$A,0), MATCH(Places!I$1,Hosts!$A$1:$M$1,0))</f>
        <v>0.86</v>
      </c>
      <c r="J2504" t="str">
        <f>INDEX(Hosts!$A:$M, MATCH(Places!$B2504,Hosts!$A:$A,0), MATCH(Places!J$1,Hosts!$A$1:$M$1,0))</f>
        <v>Yes</v>
      </c>
      <c r="K2504">
        <v>29</v>
      </c>
      <c r="L2504" t="str">
        <f>VLOOKUP($K2504,Neighborhoods!$A:$C,2,0)</f>
        <v>Staten Island</v>
      </c>
      <c r="M2504" t="str">
        <f>VLOOKUP($K2504,Neighborhoods!$A:$C,3,0)</f>
        <v>Stapleton</v>
      </c>
      <c r="N2504" t="str">
        <f>INDEX(Neighborhoods!$A:$C, MATCH(Places!$K2504,Neighborhoods!$A:$A,0), MATCH(Places!N$1,Neighborhoods!$A$1:$C$1,0))</f>
        <v>Staten Island</v>
      </c>
      <c r="O2504" t="str">
        <f>INDEX(Neighborhoods!$A:$C, MATCH(Places!$K2504,Neighborhoods!$A:$A,0), MATCH(Places!O$1,Neighborhoods!$A$1:$C$1,0))</f>
        <v>Stapleton</v>
      </c>
      <c r="P2504" t="s">
        <v>11822</v>
      </c>
      <c r="Q2504" t="str">
        <f t="shared" si="156"/>
        <v>No</v>
      </c>
      <c r="R2504">
        <v>3</v>
      </c>
      <c r="S2504" t="str">
        <f t="shared" si="157"/>
        <v>Medium</v>
      </c>
      <c r="T2504" s="50">
        <v>62</v>
      </c>
      <c r="U2504" s="70">
        <f t="shared" si="158"/>
        <v>0.03</v>
      </c>
      <c r="V2504" s="52">
        <v>4.9000000000000004</v>
      </c>
      <c r="W2504" s="52" t="str" cm="1">
        <f t="array" ref="W2504">_xlfn.SWITCH(ROUND(V2504,0),5,"Excellent",4,"Good",3,"Ok","Bad")</f>
        <v>Excellent</v>
      </c>
      <c r="X2504">
        <v>124</v>
      </c>
      <c r="Y2504" t="str">
        <f t="shared" si="159"/>
        <v>Yes</v>
      </c>
      <c r="Z2504" s="68">
        <v>42778</v>
      </c>
      <c r="AA2504" s="68">
        <v>43963</v>
      </c>
      <c r="AB2504">
        <v>0</v>
      </c>
      <c r="AC2504" t="s">
        <v>15615</v>
      </c>
    </row>
    <row r="2505" spans="1:29" x14ac:dyDescent="0.3">
      <c r="A2505" t="s">
        <v>1834</v>
      </c>
      <c r="B2505">
        <v>120</v>
      </c>
      <c r="C2505" t="str">
        <f>VLOOKUP($B2505,Hosts!$A:$M,10,0)</f>
        <v>Within a few hours</v>
      </c>
      <c r="D2505" s="70">
        <f>VLOOKUP($B2505,Hosts!$A:$M,11,0)</f>
        <v>1</v>
      </c>
      <c r="E2505" s="70">
        <f>VLOOKUP($B2505,Hosts!$A:$M,12,0)</f>
        <v>0.94</v>
      </c>
      <c r="F2505" t="str">
        <f>VLOOKUP($B2505,Hosts!$A:$M,13,0)</f>
        <v>Yes</v>
      </c>
      <c r="G2505" t="str">
        <f>INDEX(Hosts!$A:$M, MATCH(Places!$B2505,Hosts!$A:$A,0), MATCH(Places!G$1,Hosts!$A$1:$M$1,0))</f>
        <v>Within a few hours</v>
      </c>
      <c r="H2505" s="70">
        <f>INDEX(Hosts!$A:$M, MATCH(Places!$B2505,Hosts!$A:$A,0), MATCH(Places!H$1,Hosts!$A$1:$M$1,0))</f>
        <v>1</v>
      </c>
      <c r="I2505" s="70">
        <f>INDEX(Hosts!$A:$M, MATCH(Places!$B2505,Hosts!$A:$A,0), MATCH(Places!I$1,Hosts!$A$1:$M$1,0))</f>
        <v>0.94</v>
      </c>
      <c r="J2505" t="str">
        <f>INDEX(Hosts!$A:$M, MATCH(Places!$B2505,Hosts!$A:$A,0), MATCH(Places!J$1,Hosts!$A$1:$M$1,0))</f>
        <v>Yes</v>
      </c>
      <c r="K2505">
        <v>7</v>
      </c>
      <c r="L2505" t="str">
        <f>VLOOKUP($K2505,Neighborhoods!$A:$C,2,0)</f>
        <v>Brooklyn</v>
      </c>
      <c r="M2505" t="str">
        <f>VLOOKUP($K2505,Neighborhoods!$A:$C,3,0)</f>
        <v>Bedford-Stuyvesant</v>
      </c>
      <c r="N2505" t="str">
        <f>INDEX(Neighborhoods!$A:$C, MATCH(Places!$K2505,Neighborhoods!$A:$A,0), MATCH(Places!N$1,Neighborhoods!$A$1:$C$1,0))</f>
        <v>Brooklyn</v>
      </c>
      <c r="O2505" t="str">
        <f>INDEX(Neighborhoods!$A:$C, MATCH(Places!$K2505,Neighborhoods!$A:$A,0), MATCH(Places!O$1,Neighborhoods!$A$1:$C$1,0))</f>
        <v>Bedford-Stuyvesant</v>
      </c>
      <c r="P2505" t="s">
        <v>11822</v>
      </c>
      <c r="Q2505" t="str">
        <f t="shared" si="156"/>
        <v>No</v>
      </c>
      <c r="R2505">
        <v>2</v>
      </c>
      <c r="S2505" t="str">
        <f t="shared" si="157"/>
        <v>Small</v>
      </c>
      <c r="T2505" s="50">
        <v>114</v>
      </c>
      <c r="U2505" s="70">
        <f t="shared" si="158"/>
        <v>0.03</v>
      </c>
      <c r="V2505" s="52">
        <v>4.93</v>
      </c>
      <c r="W2505" s="52" t="str" cm="1">
        <f t="array" ref="W2505">_xlfn.SWITCH(ROUND(V2505,0),5,"Excellent",4,"Good",3,"Ok","Bad")</f>
        <v>Excellent</v>
      </c>
      <c r="X2505">
        <v>42</v>
      </c>
      <c r="Y2505" t="str">
        <f t="shared" si="159"/>
        <v>No</v>
      </c>
      <c r="Z2505" s="68">
        <v>42855</v>
      </c>
      <c r="AA2505" s="68">
        <v>44024</v>
      </c>
      <c r="AB2505">
        <v>79</v>
      </c>
      <c r="AC2505" t="s">
        <v>15615</v>
      </c>
    </row>
    <row r="2506" spans="1:29" x14ac:dyDescent="0.3">
      <c r="A2506" t="s">
        <v>1835</v>
      </c>
      <c r="B2506">
        <v>2711</v>
      </c>
      <c r="C2506" t="str">
        <f>VLOOKUP($B2506,Hosts!$A:$M,10,0)</f>
        <v>Within a few hours</v>
      </c>
      <c r="D2506" s="70">
        <f>VLOOKUP($B2506,Hosts!$A:$M,11,0)</f>
        <v>1</v>
      </c>
      <c r="E2506" s="70">
        <f>VLOOKUP($B2506,Hosts!$A:$M,12,0)</f>
        <v>0.8</v>
      </c>
      <c r="F2506" t="str">
        <f>VLOOKUP($B2506,Hosts!$A:$M,13,0)</f>
        <v>Yes</v>
      </c>
      <c r="G2506" t="str">
        <f>INDEX(Hosts!$A:$M, MATCH(Places!$B2506,Hosts!$A:$A,0), MATCH(Places!G$1,Hosts!$A$1:$M$1,0))</f>
        <v>Within a few hours</v>
      </c>
      <c r="H2506" s="70">
        <f>INDEX(Hosts!$A:$M, MATCH(Places!$B2506,Hosts!$A:$A,0), MATCH(Places!H$1,Hosts!$A$1:$M$1,0))</f>
        <v>1</v>
      </c>
      <c r="I2506" s="70">
        <f>INDEX(Hosts!$A:$M, MATCH(Places!$B2506,Hosts!$A:$A,0), MATCH(Places!I$1,Hosts!$A$1:$M$1,0))</f>
        <v>0.8</v>
      </c>
      <c r="J2506" t="str">
        <f>INDEX(Hosts!$A:$M, MATCH(Places!$B2506,Hosts!$A:$A,0), MATCH(Places!J$1,Hosts!$A$1:$M$1,0))</f>
        <v>Yes</v>
      </c>
      <c r="K2506">
        <v>7</v>
      </c>
      <c r="L2506" t="str">
        <f>VLOOKUP($K2506,Neighborhoods!$A:$C,2,0)</f>
        <v>Brooklyn</v>
      </c>
      <c r="M2506" t="str">
        <f>VLOOKUP($K2506,Neighborhoods!$A:$C,3,0)</f>
        <v>Bedford-Stuyvesant</v>
      </c>
      <c r="N2506" t="str">
        <f>INDEX(Neighborhoods!$A:$C, MATCH(Places!$K2506,Neighborhoods!$A:$A,0), MATCH(Places!N$1,Neighborhoods!$A$1:$C$1,0))</f>
        <v>Brooklyn</v>
      </c>
      <c r="O2506" t="str">
        <f>INDEX(Neighborhoods!$A:$C, MATCH(Places!$K2506,Neighborhoods!$A:$A,0), MATCH(Places!O$1,Neighborhoods!$A$1:$C$1,0))</f>
        <v>Bedford-Stuyvesant</v>
      </c>
      <c r="P2506" t="s">
        <v>11822</v>
      </c>
      <c r="Q2506" t="str">
        <f t="shared" si="156"/>
        <v>No</v>
      </c>
      <c r="R2506">
        <v>2</v>
      </c>
      <c r="S2506" t="str">
        <f t="shared" si="157"/>
        <v>Small</v>
      </c>
      <c r="T2506" s="50">
        <v>125</v>
      </c>
      <c r="U2506" s="70">
        <f t="shared" si="158"/>
        <v>0.03</v>
      </c>
      <c r="V2506" s="52">
        <v>4.93</v>
      </c>
      <c r="W2506" s="52" t="str" cm="1">
        <f t="array" ref="W2506">_xlfn.SWITCH(ROUND(V2506,0),5,"Excellent",4,"Good",3,"Ok","Bad")</f>
        <v>Excellent</v>
      </c>
      <c r="X2506">
        <v>14</v>
      </c>
      <c r="Y2506" t="str">
        <f t="shared" si="159"/>
        <v>No</v>
      </c>
      <c r="Z2506" s="68">
        <v>43355</v>
      </c>
      <c r="AA2506" s="68">
        <v>43929</v>
      </c>
      <c r="AB2506">
        <v>44</v>
      </c>
      <c r="AC2506" t="s">
        <v>15615</v>
      </c>
    </row>
    <row r="2507" spans="1:29" x14ac:dyDescent="0.3">
      <c r="A2507" t="s">
        <v>1836</v>
      </c>
      <c r="B2507">
        <v>3138</v>
      </c>
      <c r="C2507" t="str">
        <f>VLOOKUP($B2507,Hosts!$A:$M,10,0)</f>
        <v>Within an hour</v>
      </c>
      <c r="D2507" s="70">
        <f>VLOOKUP($B2507,Hosts!$A:$M,11,0)</f>
        <v>1</v>
      </c>
      <c r="E2507" s="70">
        <f>VLOOKUP($B2507,Hosts!$A:$M,12,0)</f>
        <v>1</v>
      </c>
      <c r="F2507" t="str">
        <f>VLOOKUP($B2507,Hosts!$A:$M,13,0)</f>
        <v>Yes</v>
      </c>
      <c r="G2507" t="str">
        <f>INDEX(Hosts!$A:$M, MATCH(Places!$B2507,Hosts!$A:$A,0), MATCH(Places!G$1,Hosts!$A$1:$M$1,0))</f>
        <v>Within an hour</v>
      </c>
      <c r="H2507" s="70">
        <f>INDEX(Hosts!$A:$M, MATCH(Places!$B2507,Hosts!$A:$A,0), MATCH(Places!H$1,Hosts!$A$1:$M$1,0))</f>
        <v>1</v>
      </c>
      <c r="I2507" s="70">
        <f>INDEX(Hosts!$A:$M, MATCH(Places!$B2507,Hosts!$A:$A,0), MATCH(Places!I$1,Hosts!$A$1:$M$1,0))</f>
        <v>1</v>
      </c>
      <c r="J2507" t="str">
        <f>INDEX(Hosts!$A:$M, MATCH(Places!$B2507,Hosts!$A:$A,0), MATCH(Places!J$1,Hosts!$A$1:$M$1,0))</f>
        <v>Yes</v>
      </c>
      <c r="K2507">
        <v>19</v>
      </c>
      <c r="L2507" t="str">
        <f>VLOOKUP($K2507,Neighborhoods!$A:$C,2,0)</f>
        <v>Manhattan</v>
      </c>
      <c r="M2507" t="str">
        <f>VLOOKUP($K2507,Neighborhoods!$A:$C,3,0)</f>
        <v>Upper East Side</v>
      </c>
      <c r="N2507" t="str">
        <f>INDEX(Neighborhoods!$A:$C, MATCH(Places!$K2507,Neighborhoods!$A:$A,0), MATCH(Places!N$1,Neighborhoods!$A$1:$C$1,0))</f>
        <v>Manhattan</v>
      </c>
      <c r="O2507" t="str">
        <f>INDEX(Neighborhoods!$A:$C, MATCH(Places!$K2507,Neighborhoods!$A:$A,0), MATCH(Places!O$1,Neighborhoods!$A$1:$C$1,0))</f>
        <v>Upper East Side</v>
      </c>
      <c r="P2507" t="s">
        <v>11822</v>
      </c>
      <c r="Q2507" t="str">
        <f t="shared" si="156"/>
        <v>No</v>
      </c>
      <c r="R2507">
        <v>3</v>
      </c>
      <c r="S2507" t="str">
        <f t="shared" si="157"/>
        <v>Medium</v>
      </c>
      <c r="T2507" s="50">
        <v>99</v>
      </c>
      <c r="U2507" s="70">
        <f t="shared" si="158"/>
        <v>0.03</v>
      </c>
      <c r="V2507" s="52">
        <v>5</v>
      </c>
      <c r="W2507" s="52" t="str" cm="1">
        <f t="array" ref="W2507">_xlfn.SWITCH(ROUND(V2507,0),5,"Excellent",4,"Good",3,"Ok","Bad")</f>
        <v>Excellent</v>
      </c>
      <c r="X2507">
        <v>31</v>
      </c>
      <c r="Y2507" t="str">
        <f t="shared" si="159"/>
        <v>No</v>
      </c>
      <c r="Z2507" s="68">
        <v>43134</v>
      </c>
      <c r="AA2507" s="68">
        <v>44043</v>
      </c>
      <c r="AB2507">
        <v>0</v>
      </c>
      <c r="AC2507" t="s">
        <v>15616</v>
      </c>
    </row>
    <row r="2508" spans="1:29" x14ac:dyDescent="0.3">
      <c r="A2508" t="s">
        <v>14920</v>
      </c>
      <c r="B2508">
        <v>709</v>
      </c>
      <c r="C2508" t="str">
        <f>VLOOKUP($B2508,Hosts!$A:$M,10,0)</f>
        <v>Within an hour</v>
      </c>
      <c r="D2508" s="70">
        <f>VLOOKUP($B2508,Hosts!$A:$M,11,0)</f>
        <v>1</v>
      </c>
      <c r="E2508" s="70">
        <f>VLOOKUP($B2508,Hosts!$A:$M,12,0)</f>
        <v>1</v>
      </c>
      <c r="F2508" t="str">
        <f>VLOOKUP($B2508,Hosts!$A:$M,13,0)</f>
        <v>No</v>
      </c>
      <c r="G2508" t="str">
        <f>INDEX(Hosts!$A:$M, MATCH(Places!$B2508,Hosts!$A:$A,0), MATCH(Places!G$1,Hosts!$A$1:$M$1,0))</f>
        <v>Within an hour</v>
      </c>
      <c r="H2508" s="70">
        <f>INDEX(Hosts!$A:$M, MATCH(Places!$B2508,Hosts!$A:$A,0), MATCH(Places!H$1,Hosts!$A$1:$M$1,0))</f>
        <v>1</v>
      </c>
      <c r="I2508" s="70">
        <f>INDEX(Hosts!$A:$M, MATCH(Places!$B2508,Hosts!$A:$A,0), MATCH(Places!I$1,Hosts!$A$1:$M$1,0))</f>
        <v>1</v>
      </c>
      <c r="J2508" t="str">
        <f>INDEX(Hosts!$A:$M, MATCH(Places!$B2508,Hosts!$A:$A,0), MATCH(Places!J$1,Hosts!$A$1:$M$1,0))</f>
        <v>No</v>
      </c>
      <c r="K2508">
        <v>11</v>
      </c>
      <c r="L2508" t="str">
        <f>VLOOKUP($K2508,Neighborhoods!$A:$C,2,0)</f>
        <v>Brooklyn</v>
      </c>
      <c r="M2508" t="str">
        <f>VLOOKUP($K2508,Neighborhoods!$A:$C,3,0)</f>
        <v>Greenpoint</v>
      </c>
      <c r="N2508" t="str">
        <f>INDEX(Neighborhoods!$A:$C, MATCH(Places!$K2508,Neighborhoods!$A:$A,0), MATCH(Places!N$1,Neighborhoods!$A$1:$C$1,0))</f>
        <v>Brooklyn</v>
      </c>
      <c r="O2508" t="str">
        <f>INDEX(Neighborhoods!$A:$C, MATCH(Places!$K2508,Neighborhoods!$A:$A,0), MATCH(Places!O$1,Neighborhoods!$A$1:$C$1,0))</f>
        <v>Greenpoint</v>
      </c>
      <c r="P2508" t="s">
        <v>1</v>
      </c>
      <c r="Q2508" t="str">
        <f t="shared" si="156"/>
        <v>Yes</v>
      </c>
      <c r="R2508">
        <v>2</v>
      </c>
      <c r="S2508" t="str">
        <f t="shared" si="157"/>
        <v>Small</v>
      </c>
      <c r="T2508" s="50">
        <v>58</v>
      </c>
      <c r="U2508" s="70">
        <f t="shared" si="158"/>
        <v>0.03</v>
      </c>
      <c r="V2508" s="52">
        <v>4.87</v>
      </c>
      <c r="W2508" s="52" t="str" cm="1">
        <f t="array" ref="W2508">_xlfn.SWITCH(ROUND(V2508,0),5,"Excellent",4,"Good",3,"Ok","Bad")</f>
        <v>Excellent</v>
      </c>
      <c r="X2508">
        <v>195</v>
      </c>
      <c r="Y2508" t="str">
        <f t="shared" si="159"/>
        <v>Yes</v>
      </c>
      <c r="Z2508" s="68">
        <v>42761</v>
      </c>
      <c r="AA2508" s="68">
        <v>43921</v>
      </c>
      <c r="AB2508">
        <v>117</v>
      </c>
      <c r="AC2508" t="s">
        <v>15616</v>
      </c>
    </row>
    <row r="2509" spans="1:29" x14ac:dyDescent="0.3">
      <c r="A2509" t="s">
        <v>1837</v>
      </c>
      <c r="B2509">
        <v>775</v>
      </c>
      <c r="C2509" t="str">
        <f>VLOOKUP($B2509,Hosts!$A:$M,10,0)</f>
        <v>Within a few hours</v>
      </c>
      <c r="D2509" s="70">
        <f>VLOOKUP($B2509,Hosts!$A:$M,11,0)</f>
        <v>1</v>
      </c>
      <c r="E2509" s="70">
        <f>VLOOKUP($B2509,Hosts!$A:$M,12,0)</f>
        <v>0.95</v>
      </c>
      <c r="F2509" t="str">
        <f>VLOOKUP($B2509,Hosts!$A:$M,13,0)</f>
        <v>No</v>
      </c>
      <c r="G2509" t="str">
        <f>INDEX(Hosts!$A:$M, MATCH(Places!$B2509,Hosts!$A:$A,0), MATCH(Places!G$1,Hosts!$A$1:$M$1,0))</f>
        <v>Within a few hours</v>
      </c>
      <c r="H2509" s="70">
        <f>INDEX(Hosts!$A:$M, MATCH(Places!$B2509,Hosts!$A:$A,0), MATCH(Places!H$1,Hosts!$A$1:$M$1,0))</f>
        <v>1</v>
      </c>
      <c r="I2509" s="70">
        <f>INDEX(Hosts!$A:$M, MATCH(Places!$B2509,Hosts!$A:$A,0), MATCH(Places!I$1,Hosts!$A$1:$M$1,0))</f>
        <v>0.95</v>
      </c>
      <c r="J2509" t="str">
        <f>INDEX(Hosts!$A:$M, MATCH(Places!$B2509,Hosts!$A:$A,0), MATCH(Places!J$1,Hosts!$A$1:$M$1,0))</f>
        <v>No</v>
      </c>
      <c r="K2509">
        <v>16</v>
      </c>
      <c r="L2509" t="str">
        <f>VLOOKUP($K2509,Neighborhoods!$A:$C,2,0)</f>
        <v>Manhattan</v>
      </c>
      <c r="M2509" t="str">
        <f>VLOOKUP($K2509,Neighborhoods!$A:$C,3,0)</f>
        <v>Harlem</v>
      </c>
      <c r="N2509" t="str">
        <f>INDEX(Neighborhoods!$A:$C, MATCH(Places!$K2509,Neighborhoods!$A:$A,0), MATCH(Places!N$1,Neighborhoods!$A$1:$C$1,0))</f>
        <v>Manhattan</v>
      </c>
      <c r="O2509" t="str">
        <f>INDEX(Neighborhoods!$A:$C, MATCH(Places!$K2509,Neighborhoods!$A:$A,0), MATCH(Places!O$1,Neighborhoods!$A$1:$C$1,0))</f>
        <v>Harlem</v>
      </c>
      <c r="P2509" t="s">
        <v>1</v>
      </c>
      <c r="Q2509" t="str">
        <f t="shared" si="156"/>
        <v>Yes</v>
      </c>
      <c r="R2509">
        <v>2</v>
      </c>
      <c r="S2509" t="str">
        <f t="shared" si="157"/>
        <v>Small</v>
      </c>
      <c r="T2509" s="50">
        <v>125</v>
      </c>
      <c r="U2509" s="70">
        <f t="shared" si="158"/>
        <v>0.03</v>
      </c>
      <c r="V2509" s="52">
        <v>4.9400000000000004</v>
      </c>
      <c r="W2509" s="52" t="str" cm="1">
        <f t="array" ref="W2509">_xlfn.SWITCH(ROUND(V2509,0),5,"Excellent",4,"Good",3,"Ok","Bad")</f>
        <v>Excellent</v>
      </c>
      <c r="X2509">
        <v>72</v>
      </c>
      <c r="Y2509" t="str">
        <f t="shared" si="159"/>
        <v>No</v>
      </c>
      <c r="Z2509" s="68">
        <v>42771</v>
      </c>
      <c r="AA2509" s="68">
        <v>43855</v>
      </c>
      <c r="AB2509">
        <v>344</v>
      </c>
      <c r="AC2509" t="s">
        <v>15616</v>
      </c>
    </row>
    <row r="2510" spans="1:29" x14ac:dyDescent="0.3">
      <c r="A2510" t="s">
        <v>14832</v>
      </c>
      <c r="B2510">
        <v>1514</v>
      </c>
      <c r="C2510" t="str">
        <f>VLOOKUP($B2510,Hosts!$A:$M,10,0)</f>
        <v>Within an hour</v>
      </c>
      <c r="D2510" s="70">
        <f>VLOOKUP($B2510,Hosts!$A:$M,11,0)</f>
        <v>1</v>
      </c>
      <c r="E2510" s="70">
        <f>VLOOKUP($B2510,Hosts!$A:$M,12,0)</f>
        <v>0.83</v>
      </c>
      <c r="F2510" t="str">
        <f>VLOOKUP($B2510,Hosts!$A:$M,13,0)</f>
        <v>No</v>
      </c>
      <c r="G2510" t="str">
        <f>INDEX(Hosts!$A:$M, MATCH(Places!$B2510,Hosts!$A:$A,0), MATCH(Places!G$1,Hosts!$A$1:$M$1,0))</f>
        <v>Within an hour</v>
      </c>
      <c r="H2510" s="70">
        <f>INDEX(Hosts!$A:$M, MATCH(Places!$B2510,Hosts!$A:$A,0), MATCH(Places!H$1,Hosts!$A$1:$M$1,0))</f>
        <v>1</v>
      </c>
      <c r="I2510" s="70">
        <f>INDEX(Hosts!$A:$M, MATCH(Places!$B2510,Hosts!$A:$A,0), MATCH(Places!I$1,Hosts!$A$1:$M$1,0))</f>
        <v>0.83</v>
      </c>
      <c r="J2510" t="str">
        <f>INDEX(Hosts!$A:$M, MATCH(Places!$B2510,Hosts!$A:$A,0), MATCH(Places!J$1,Hosts!$A$1:$M$1,0))</f>
        <v>No</v>
      </c>
      <c r="K2510">
        <v>7</v>
      </c>
      <c r="L2510" t="str">
        <f>VLOOKUP($K2510,Neighborhoods!$A:$C,2,0)</f>
        <v>Brooklyn</v>
      </c>
      <c r="M2510" t="str">
        <f>VLOOKUP($K2510,Neighborhoods!$A:$C,3,0)</f>
        <v>Bedford-Stuyvesant</v>
      </c>
      <c r="N2510" t="str">
        <f>INDEX(Neighborhoods!$A:$C, MATCH(Places!$K2510,Neighborhoods!$A:$A,0), MATCH(Places!N$1,Neighborhoods!$A$1:$C$1,0))</f>
        <v>Brooklyn</v>
      </c>
      <c r="O2510" t="str">
        <f>INDEX(Neighborhoods!$A:$C, MATCH(Places!$K2510,Neighborhoods!$A:$A,0), MATCH(Places!O$1,Neighborhoods!$A$1:$C$1,0))</f>
        <v>Bedford-Stuyvesant</v>
      </c>
      <c r="P2510" t="s">
        <v>11822</v>
      </c>
      <c r="Q2510" t="str">
        <f t="shared" si="156"/>
        <v>No</v>
      </c>
      <c r="R2510">
        <v>4</v>
      </c>
      <c r="S2510" t="str">
        <f t="shared" si="157"/>
        <v>Medium</v>
      </c>
      <c r="T2510" s="50">
        <v>150</v>
      </c>
      <c r="U2510" s="70">
        <f t="shared" si="158"/>
        <v>0.03</v>
      </c>
      <c r="V2510" s="52">
        <v>4.95</v>
      </c>
      <c r="W2510" s="52" t="str" cm="1">
        <f t="array" ref="W2510">_xlfn.SWITCH(ROUND(V2510,0),5,"Excellent",4,"Good",3,"Ok","Bad")</f>
        <v>Excellent</v>
      </c>
      <c r="X2510">
        <v>20</v>
      </c>
      <c r="Y2510" t="str">
        <f t="shared" si="159"/>
        <v>No</v>
      </c>
      <c r="Z2510" s="68">
        <v>42835</v>
      </c>
      <c r="AA2510" s="68">
        <v>44053</v>
      </c>
      <c r="AB2510">
        <v>15</v>
      </c>
      <c r="AC2510" t="s">
        <v>15615</v>
      </c>
    </row>
    <row r="2511" spans="1:29" x14ac:dyDescent="0.3">
      <c r="A2511" t="s">
        <v>14039</v>
      </c>
      <c r="B2511">
        <v>1496</v>
      </c>
      <c r="C2511" t="str">
        <f>VLOOKUP($B2511,Hosts!$A:$M,10,0)</f>
        <v>Within an hour</v>
      </c>
      <c r="D2511" s="70">
        <f>VLOOKUP($B2511,Hosts!$A:$M,11,0)</f>
        <v>0.81</v>
      </c>
      <c r="E2511" s="70">
        <f>VLOOKUP($B2511,Hosts!$A:$M,12,0)</f>
        <v>0.85</v>
      </c>
      <c r="F2511" t="str">
        <f>VLOOKUP($B2511,Hosts!$A:$M,13,0)</f>
        <v>No</v>
      </c>
      <c r="G2511" t="str">
        <f>INDEX(Hosts!$A:$M, MATCH(Places!$B2511,Hosts!$A:$A,0), MATCH(Places!G$1,Hosts!$A$1:$M$1,0))</f>
        <v>Within an hour</v>
      </c>
      <c r="H2511" s="70">
        <f>INDEX(Hosts!$A:$M, MATCH(Places!$B2511,Hosts!$A:$A,0), MATCH(Places!H$1,Hosts!$A$1:$M$1,0))</f>
        <v>0.81</v>
      </c>
      <c r="I2511" s="70">
        <f>INDEX(Hosts!$A:$M, MATCH(Places!$B2511,Hosts!$A:$A,0), MATCH(Places!I$1,Hosts!$A$1:$M$1,0))</f>
        <v>0.85</v>
      </c>
      <c r="J2511" t="str">
        <f>INDEX(Hosts!$A:$M, MATCH(Places!$B2511,Hosts!$A:$A,0), MATCH(Places!J$1,Hosts!$A$1:$M$1,0))</f>
        <v>No</v>
      </c>
      <c r="K2511">
        <v>20</v>
      </c>
      <c r="L2511" t="str">
        <f>VLOOKUP($K2511,Neighborhoods!$A:$C,2,0)</f>
        <v>Manhattan</v>
      </c>
      <c r="M2511" t="str">
        <f>VLOOKUP($K2511,Neighborhoods!$A:$C,3,0)</f>
        <v>Upper West Side</v>
      </c>
      <c r="N2511" t="str">
        <f>INDEX(Neighborhoods!$A:$C, MATCH(Places!$K2511,Neighborhoods!$A:$A,0), MATCH(Places!N$1,Neighborhoods!$A$1:$C$1,0))</f>
        <v>Manhattan</v>
      </c>
      <c r="O2511" t="str">
        <f>INDEX(Neighborhoods!$A:$C, MATCH(Places!$K2511,Neighborhoods!$A:$A,0), MATCH(Places!O$1,Neighborhoods!$A$1:$C$1,0))</f>
        <v>Upper West Side</v>
      </c>
      <c r="P2511" t="s">
        <v>1</v>
      </c>
      <c r="Q2511" t="str">
        <f t="shared" si="156"/>
        <v>Yes</v>
      </c>
      <c r="R2511">
        <v>1</v>
      </c>
      <c r="S2511" t="str">
        <f t="shared" si="157"/>
        <v>Small</v>
      </c>
      <c r="T2511" s="50">
        <v>38</v>
      </c>
      <c r="U2511" s="70">
        <f t="shared" si="158"/>
        <v>0.03</v>
      </c>
      <c r="V2511" s="52">
        <v>4.5</v>
      </c>
      <c r="W2511" s="52" t="str" cm="1">
        <f t="array" ref="W2511">_xlfn.SWITCH(ROUND(V2511,0),5,"Excellent",4,"Good",3,"Ok","Bad")</f>
        <v>Excellent</v>
      </c>
      <c r="X2511">
        <v>6</v>
      </c>
      <c r="Y2511" t="str">
        <f t="shared" si="159"/>
        <v>No</v>
      </c>
      <c r="Z2511" s="68">
        <v>42833</v>
      </c>
      <c r="AA2511" s="68">
        <v>43739</v>
      </c>
      <c r="AB2511">
        <v>363</v>
      </c>
      <c r="AC2511" t="s">
        <v>15615</v>
      </c>
    </row>
    <row r="2512" spans="1:29" x14ac:dyDescent="0.3">
      <c r="A2512" t="s">
        <v>13797</v>
      </c>
      <c r="B2512">
        <v>1766</v>
      </c>
      <c r="C2512" t="str">
        <f>VLOOKUP($B2512,Hosts!$A:$M,10,0)</f>
        <v>Within a few hours</v>
      </c>
      <c r="D2512" s="70">
        <f>VLOOKUP($B2512,Hosts!$A:$M,11,0)</f>
        <v>1</v>
      </c>
      <c r="E2512" s="70">
        <f>VLOOKUP($B2512,Hosts!$A:$M,12,0)</f>
        <v>0.63</v>
      </c>
      <c r="F2512" t="str">
        <f>VLOOKUP($B2512,Hosts!$A:$M,13,0)</f>
        <v>No</v>
      </c>
      <c r="G2512" t="str">
        <f>INDEX(Hosts!$A:$M, MATCH(Places!$B2512,Hosts!$A:$A,0), MATCH(Places!G$1,Hosts!$A$1:$M$1,0))</f>
        <v>Within a few hours</v>
      </c>
      <c r="H2512" s="70">
        <f>INDEX(Hosts!$A:$M, MATCH(Places!$B2512,Hosts!$A:$A,0), MATCH(Places!H$1,Hosts!$A$1:$M$1,0))</f>
        <v>1</v>
      </c>
      <c r="I2512" s="70">
        <f>INDEX(Hosts!$A:$M, MATCH(Places!$B2512,Hosts!$A:$A,0), MATCH(Places!I$1,Hosts!$A$1:$M$1,0))</f>
        <v>0.63</v>
      </c>
      <c r="J2512" t="str">
        <f>INDEX(Hosts!$A:$M, MATCH(Places!$B2512,Hosts!$A:$A,0), MATCH(Places!J$1,Hosts!$A$1:$M$1,0))</f>
        <v>No</v>
      </c>
      <c r="K2512">
        <v>12</v>
      </c>
      <c r="L2512" t="str">
        <f>VLOOKUP($K2512,Neighborhoods!$A:$C,2,0)</f>
        <v>Brooklyn</v>
      </c>
      <c r="M2512" t="str">
        <f>VLOOKUP($K2512,Neighborhoods!$A:$C,3,0)</f>
        <v>Williamsburg</v>
      </c>
      <c r="N2512" t="str">
        <f>INDEX(Neighborhoods!$A:$C, MATCH(Places!$K2512,Neighborhoods!$A:$A,0), MATCH(Places!N$1,Neighborhoods!$A$1:$C$1,0))</f>
        <v>Brooklyn</v>
      </c>
      <c r="O2512" t="str">
        <f>INDEX(Neighborhoods!$A:$C, MATCH(Places!$K2512,Neighborhoods!$A:$A,0), MATCH(Places!O$1,Neighborhoods!$A$1:$C$1,0))</f>
        <v>Williamsburg</v>
      </c>
      <c r="P2512" t="s">
        <v>1</v>
      </c>
      <c r="Q2512" t="str">
        <f t="shared" si="156"/>
        <v>Yes</v>
      </c>
      <c r="R2512">
        <v>1</v>
      </c>
      <c r="S2512" t="str">
        <f t="shared" si="157"/>
        <v>Small</v>
      </c>
      <c r="T2512" s="50">
        <v>100</v>
      </c>
      <c r="U2512" s="70">
        <f t="shared" si="158"/>
        <v>0.03</v>
      </c>
      <c r="V2512" s="52">
        <v>5</v>
      </c>
      <c r="W2512" s="52" t="str" cm="1">
        <f t="array" ref="W2512">_xlfn.SWITCH(ROUND(V2512,0),5,"Excellent",4,"Good",3,"Ok","Bad")</f>
        <v>Excellent</v>
      </c>
      <c r="X2512">
        <v>15</v>
      </c>
      <c r="Y2512" t="str">
        <f t="shared" si="159"/>
        <v>No</v>
      </c>
      <c r="Z2512" s="68">
        <v>42904</v>
      </c>
      <c r="AA2512" s="68">
        <v>43990</v>
      </c>
      <c r="AB2512">
        <v>271</v>
      </c>
      <c r="AC2512" t="s">
        <v>15615</v>
      </c>
    </row>
    <row r="2513" spans="1:29" x14ac:dyDescent="0.3">
      <c r="A2513" t="s">
        <v>13191</v>
      </c>
      <c r="B2513">
        <v>1657</v>
      </c>
      <c r="C2513" t="str">
        <f>VLOOKUP($B2513,Hosts!$A:$M,10,0)</f>
        <v>Within a few hours</v>
      </c>
      <c r="D2513" s="70">
        <f>VLOOKUP($B2513,Hosts!$A:$M,11,0)</f>
        <v>1</v>
      </c>
      <c r="E2513" s="70">
        <f>VLOOKUP($B2513,Hosts!$A:$M,12,0)</f>
        <v>0.82</v>
      </c>
      <c r="F2513" t="str">
        <f>VLOOKUP($B2513,Hosts!$A:$M,13,0)</f>
        <v>Yes</v>
      </c>
      <c r="G2513" t="str">
        <f>INDEX(Hosts!$A:$M, MATCH(Places!$B2513,Hosts!$A:$A,0), MATCH(Places!G$1,Hosts!$A$1:$M$1,0))</f>
        <v>Within a few hours</v>
      </c>
      <c r="H2513" s="70">
        <f>INDEX(Hosts!$A:$M, MATCH(Places!$B2513,Hosts!$A:$A,0), MATCH(Places!H$1,Hosts!$A$1:$M$1,0))</f>
        <v>1</v>
      </c>
      <c r="I2513" s="70">
        <f>INDEX(Hosts!$A:$M, MATCH(Places!$B2513,Hosts!$A:$A,0), MATCH(Places!I$1,Hosts!$A$1:$M$1,0))</f>
        <v>0.82</v>
      </c>
      <c r="J2513" t="str">
        <f>INDEX(Hosts!$A:$M, MATCH(Places!$B2513,Hosts!$A:$A,0), MATCH(Places!J$1,Hosts!$A$1:$M$1,0))</f>
        <v>Yes</v>
      </c>
      <c r="K2513">
        <v>30</v>
      </c>
      <c r="L2513" t="str">
        <f>VLOOKUP($K2513,Neighborhoods!$A:$C,2,0)</f>
        <v>Staten Island</v>
      </c>
      <c r="M2513" t="str">
        <f>VLOOKUP($K2513,Neighborhoods!$A:$C,3,0)</f>
        <v>Tompkinsville</v>
      </c>
      <c r="N2513" t="str">
        <f>INDEX(Neighborhoods!$A:$C, MATCH(Places!$K2513,Neighborhoods!$A:$A,0), MATCH(Places!N$1,Neighborhoods!$A$1:$C$1,0))</f>
        <v>Staten Island</v>
      </c>
      <c r="O2513" t="str">
        <f>INDEX(Neighborhoods!$A:$C, MATCH(Places!$K2513,Neighborhoods!$A:$A,0), MATCH(Places!O$1,Neighborhoods!$A$1:$C$1,0))</f>
        <v>Tompkinsville</v>
      </c>
      <c r="P2513" t="s">
        <v>1</v>
      </c>
      <c r="Q2513" t="str">
        <f t="shared" si="156"/>
        <v>Yes</v>
      </c>
      <c r="R2513">
        <v>2</v>
      </c>
      <c r="S2513" t="str">
        <f t="shared" si="157"/>
        <v>Small</v>
      </c>
      <c r="T2513" s="50">
        <v>48</v>
      </c>
      <c r="U2513" s="70">
        <f t="shared" si="158"/>
        <v>0.03</v>
      </c>
      <c r="V2513" s="52">
        <v>4.93</v>
      </c>
      <c r="W2513" s="52" t="str" cm="1">
        <f t="array" ref="W2513">_xlfn.SWITCH(ROUND(V2513,0),5,"Excellent",4,"Good",3,"Ok","Bad")</f>
        <v>Excellent</v>
      </c>
      <c r="X2513">
        <v>15</v>
      </c>
      <c r="Y2513" t="str">
        <f t="shared" si="159"/>
        <v>No</v>
      </c>
      <c r="Z2513" s="68">
        <v>42785</v>
      </c>
      <c r="AA2513" s="68">
        <v>44045</v>
      </c>
      <c r="AB2513">
        <v>73</v>
      </c>
      <c r="AC2513" t="s">
        <v>15615</v>
      </c>
    </row>
    <row r="2514" spans="1:29" x14ac:dyDescent="0.3">
      <c r="A2514" t="s">
        <v>1838</v>
      </c>
      <c r="B2514">
        <v>3141</v>
      </c>
      <c r="C2514" t="str">
        <f>VLOOKUP($B2514,Hosts!$A:$M,10,0)</f>
        <v>Within an hour</v>
      </c>
      <c r="D2514" s="70">
        <f>VLOOKUP($B2514,Hosts!$A:$M,11,0)</f>
        <v>0.97</v>
      </c>
      <c r="E2514" s="70">
        <f>VLOOKUP($B2514,Hosts!$A:$M,12,0)</f>
        <v>1</v>
      </c>
      <c r="F2514" t="str">
        <f>VLOOKUP($B2514,Hosts!$A:$M,13,0)</f>
        <v>No</v>
      </c>
      <c r="G2514" t="str">
        <f>INDEX(Hosts!$A:$M, MATCH(Places!$B2514,Hosts!$A:$A,0), MATCH(Places!G$1,Hosts!$A$1:$M$1,0))</f>
        <v>Within an hour</v>
      </c>
      <c r="H2514" s="70">
        <f>INDEX(Hosts!$A:$M, MATCH(Places!$B2514,Hosts!$A:$A,0), MATCH(Places!H$1,Hosts!$A$1:$M$1,0))</f>
        <v>0.97</v>
      </c>
      <c r="I2514" s="70">
        <f>INDEX(Hosts!$A:$M, MATCH(Places!$B2514,Hosts!$A:$A,0), MATCH(Places!I$1,Hosts!$A$1:$M$1,0))</f>
        <v>1</v>
      </c>
      <c r="J2514" t="str">
        <f>INDEX(Hosts!$A:$M, MATCH(Places!$B2514,Hosts!$A:$A,0), MATCH(Places!J$1,Hosts!$A$1:$M$1,0))</f>
        <v>No</v>
      </c>
      <c r="K2514">
        <v>19</v>
      </c>
      <c r="L2514" t="str">
        <f>VLOOKUP($K2514,Neighborhoods!$A:$C,2,0)</f>
        <v>Manhattan</v>
      </c>
      <c r="M2514" t="str">
        <f>VLOOKUP($K2514,Neighborhoods!$A:$C,3,0)</f>
        <v>Upper East Side</v>
      </c>
      <c r="N2514" t="str">
        <f>INDEX(Neighborhoods!$A:$C, MATCH(Places!$K2514,Neighborhoods!$A:$A,0), MATCH(Places!N$1,Neighborhoods!$A$1:$C$1,0))</f>
        <v>Manhattan</v>
      </c>
      <c r="O2514" t="str">
        <f>INDEX(Neighborhoods!$A:$C, MATCH(Places!$K2514,Neighborhoods!$A:$A,0), MATCH(Places!O$1,Neighborhoods!$A$1:$C$1,0))</f>
        <v>Upper East Side</v>
      </c>
      <c r="P2514" t="s">
        <v>11822</v>
      </c>
      <c r="Q2514" t="str">
        <f t="shared" si="156"/>
        <v>No</v>
      </c>
      <c r="R2514">
        <v>3</v>
      </c>
      <c r="S2514" t="str">
        <f t="shared" si="157"/>
        <v>Medium</v>
      </c>
      <c r="T2514" s="50">
        <v>131</v>
      </c>
      <c r="U2514" s="70">
        <f t="shared" si="158"/>
        <v>0.03</v>
      </c>
      <c r="V2514" s="52">
        <v>4.43</v>
      </c>
      <c r="W2514" s="52" t="str" cm="1">
        <f t="array" ref="W2514">_xlfn.SWITCH(ROUND(V2514,0),5,"Excellent",4,"Good",3,"Ok","Bad")</f>
        <v>Good</v>
      </c>
      <c r="X2514">
        <v>7</v>
      </c>
      <c r="Y2514" t="str">
        <f t="shared" si="159"/>
        <v>No</v>
      </c>
      <c r="Z2514" s="68">
        <v>43131</v>
      </c>
      <c r="AA2514" s="68">
        <v>43857</v>
      </c>
      <c r="AB2514">
        <v>364</v>
      </c>
      <c r="AC2514" t="s">
        <v>15616</v>
      </c>
    </row>
    <row r="2515" spans="1:29" x14ac:dyDescent="0.3">
      <c r="A2515" t="s">
        <v>1839</v>
      </c>
      <c r="B2515">
        <v>3141</v>
      </c>
      <c r="C2515" t="str">
        <f>VLOOKUP($B2515,Hosts!$A:$M,10,0)</f>
        <v>Within an hour</v>
      </c>
      <c r="D2515" s="70">
        <f>VLOOKUP($B2515,Hosts!$A:$M,11,0)</f>
        <v>0.97</v>
      </c>
      <c r="E2515" s="70">
        <f>VLOOKUP($B2515,Hosts!$A:$M,12,0)</f>
        <v>1</v>
      </c>
      <c r="F2515" t="str">
        <f>VLOOKUP($B2515,Hosts!$A:$M,13,0)</f>
        <v>No</v>
      </c>
      <c r="G2515" t="str">
        <f>INDEX(Hosts!$A:$M, MATCH(Places!$B2515,Hosts!$A:$A,0), MATCH(Places!G$1,Hosts!$A$1:$M$1,0))</f>
        <v>Within an hour</v>
      </c>
      <c r="H2515" s="70">
        <f>INDEX(Hosts!$A:$M, MATCH(Places!$B2515,Hosts!$A:$A,0), MATCH(Places!H$1,Hosts!$A$1:$M$1,0))</f>
        <v>0.97</v>
      </c>
      <c r="I2515" s="70">
        <f>INDEX(Hosts!$A:$M, MATCH(Places!$B2515,Hosts!$A:$A,0), MATCH(Places!I$1,Hosts!$A$1:$M$1,0))</f>
        <v>1</v>
      </c>
      <c r="J2515" t="str">
        <f>INDEX(Hosts!$A:$M, MATCH(Places!$B2515,Hosts!$A:$A,0), MATCH(Places!J$1,Hosts!$A$1:$M$1,0))</f>
        <v>No</v>
      </c>
      <c r="K2515">
        <v>19</v>
      </c>
      <c r="L2515" t="str">
        <f>VLOOKUP($K2515,Neighborhoods!$A:$C,2,0)</f>
        <v>Manhattan</v>
      </c>
      <c r="M2515" t="str">
        <f>VLOOKUP($K2515,Neighborhoods!$A:$C,3,0)</f>
        <v>Upper East Side</v>
      </c>
      <c r="N2515" t="str">
        <f>INDEX(Neighborhoods!$A:$C, MATCH(Places!$K2515,Neighborhoods!$A:$A,0), MATCH(Places!N$1,Neighborhoods!$A$1:$C$1,0))</f>
        <v>Manhattan</v>
      </c>
      <c r="O2515" t="str">
        <f>INDEX(Neighborhoods!$A:$C, MATCH(Places!$K2515,Neighborhoods!$A:$A,0), MATCH(Places!O$1,Neighborhoods!$A$1:$C$1,0))</f>
        <v>Upper East Side</v>
      </c>
      <c r="P2515" t="s">
        <v>11822</v>
      </c>
      <c r="Q2515" t="str">
        <f t="shared" si="156"/>
        <v>No</v>
      </c>
      <c r="R2515">
        <v>5</v>
      </c>
      <c r="S2515" t="str">
        <f t="shared" si="157"/>
        <v>Medium</v>
      </c>
      <c r="T2515" s="50">
        <v>155</v>
      </c>
      <c r="U2515" s="70">
        <f t="shared" si="158"/>
        <v>0.03</v>
      </c>
      <c r="V2515" s="52">
        <v>3.92</v>
      </c>
      <c r="W2515" s="52" t="str" cm="1">
        <f t="array" ref="W2515">_xlfn.SWITCH(ROUND(V2515,0),5,"Excellent",4,"Good",3,"Ok","Bad")</f>
        <v>Good</v>
      </c>
      <c r="X2515">
        <v>13</v>
      </c>
      <c r="Y2515" t="str">
        <f t="shared" si="159"/>
        <v>No</v>
      </c>
      <c r="Z2515" s="68">
        <v>42843</v>
      </c>
      <c r="AA2515" s="68">
        <v>44029</v>
      </c>
      <c r="AB2515">
        <v>349</v>
      </c>
      <c r="AC2515" t="s">
        <v>15616</v>
      </c>
    </row>
    <row r="2516" spans="1:29" x14ac:dyDescent="0.3">
      <c r="A2516" t="s">
        <v>1840</v>
      </c>
      <c r="B2516">
        <v>1108</v>
      </c>
      <c r="C2516" t="str">
        <f>VLOOKUP($B2516,Hosts!$A:$M,10,0)</f>
        <v>Within a day</v>
      </c>
      <c r="D2516" s="70">
        <f>VLOOKUP($B2516,Hosts!$A:$M,11,0)</f>
        <v>1</v>
      </c>
      <c r="E2516" s="70">
        <f>VLOOKUP($B2516,Hosts!$A:$M,12,0)</f>
        <v>0.83</v>
      </c>
      <c r="F2516" t="str">
        <f>VLOOKUP($B2516,Hosts!$A:$M,13,0)</f>
        <v>No</v>
      </c>
      <c r="G2516" t="str">
        <f>INDEX(Hosts!$A:$M, MATCH(Places!$B2516,Hosts!$A:$A,0), MATCH(Places!G$1,Hosts!$A$1:$M$1,0))</f>
        <v>Within a day</v>
      </c>
      <c r="H2516" s="70">
        <f>INDEX(Hosts!$A:$M, MATCH(Places!$B2516,Hosts!$A:$A,0), MATCH(Places!H$1,Hosts!$A$1:$M$1,0))</f>
        <v>1</v>
      </c>
      <c r="I2516" s="70">
        <f>INDEX(Hosts!$A:$M, MATCH(Places!$B2516,Hosts!$A:$A,0), MATCH(Places!I$1,Hosts!$A$1:$M$1,0))</f>
        <v>0.83</v>
      </c>
      <c r="J2516" t="str">
        <f>INDEX(Hosts!$A:$M, MATCH(Places!$B2516,Hosts!$A:$A,0), MATCH(Places!J$1,Hosts!$A$1:$M$1,0))</f>
        <v>No</v>
      </c>
      <c r="K2516">
        <v>12</v>
      </c>
      <c r="L2516" t="str">
        <f>VLOOKUP($K2516,Neighborhoods!$A:$C,2,0)</f>
        <v>Brooklyn</v>
      </c>
      <c r="M2516" t="str">
        <f>VLOOKUP($K2516,Neighborhoods!$A:$C,3,0)</f>
        <v>Williamsburg</v>
      </c>
      <c r="N2516" t="str">
        <f>INDEX(Neighborhoods!$A:$C, MATCH(Places!$K2516,Neighborhoods!$A:$A,0), MATCH(Places!N$1,Neighborhoods!$A$1:$C$1,0))</f>
        <v>Brooklyn</v>
      </c>
      <c r="O2516" t="str">
        <f>INDEX(Neighborhoods!$A:$C, MATCH(Places!$K2516,Neighborhoods!$A:$A,0), MATCH(Places!O$1,Neighborhoods!$A$1:$C$1,0))</f>
        <v>Williamsburg</v>
      </c>
      <c r="P2516" t="s">
        <v>1</v>
      </c>
      <c r="Q2516" t="str">
        <f t="shared" si="156"/>
        <v>Yes</v>
      </c>
      <c r="R2516">
        <v>2</v>
      </c>
      <c r="S2516" t="str">
        <f t="shared" si="157"/>
        <v>Small</v>
      </c>
      <c r="T2516" s="50">
        <v>42</v>
      </c>
      <c r="U2516" s="70">
        <f t="shared" si="158"/>
        <v>0.03</v>
      </c>
      <c r="V2516" s="52">
        <v>5</v>
      </c>
      <c r="W2516" s="52" t="str" cm="1">
        <f t="array" ref="W2516">_xlfn.SWITCH(ROUND(V2516,0),5,"Excellent",4,"Good",3,"Ok","Bad")</f>
        <v>Excellent</v>
      </c>
      <c r="X2516">
        <v>35</v>
      </c>
      <c r="Y2516" t="str">
        <f t="shared" si="159"/>
        <v>No</v>
      </c>
      <c r="Z2516" s="68">
        <v>42773</v>
      </c>
      <c r="AA2516" s="68">
        <v>43825</v>
      </c>
      <c r="AB2516">
        <v>0</v>
      </c>
      <c r="AC2516" t="s">
        <v>15615</v>
      </c>
    </row>
    <row r="2517" spans="1:29" x14ac:dyDescent="0.3">
      <c r="A2517" t="s">
        <v>1841</v>
      </c>
      <c r="B2517">
        <v>3142</v>
      </c>
      <c r="C2517" t="str">
        <f>VLOOKUP($B2517,Hosts!$A:$M,10,0)</f>
        <v>Within an hour</v>
      </c>
      <c r="D2517" s="70">
        <f>VLOOKUP($B2517,Hosts!$A:$M,11,0)</f>
        <v>1</v>
      </c>
      <c r="E2517" s="70">
        <f>VLOOKUP($B2517,Hosts!$A:$M,12,0)</f>
        <v>0.93</v>
      </c>
      <c r="F2517" t="str">
        <f>VLOOKUP($B2517,Hosts!$A:$M,13,0)</f>
        <v>No</v>
      </c>
      <c r="G2517" t="str">
        <f>INDEX(Hosts!$A:$M, MATCH(Places!$B2517,Hosts!$A:$A,0), MATCH(Places!G$1,Hosts!$A$1:$M$1,0))</f>
        <v>Within an hour</v>
      </c>
      <c r="H2517" s="70">
        <f>INDEX(Hosts!$A:$M, MATCH(Places!$B2517,Hosts!$A:$A,0), MATCH(Places!H$1,Hosts!$A$1:$M$1,0))</f>
        <v>1</v>
      </c>
      <c r="I2517" s="70">
        <f>INDEX(Hosts!$A:$M, MATCH(Places!$B2517,Hosts!$A:$A,0), MATCH(Places!I$1,Hosts!$A$1:$M$1,0))</f>
        <v>0.93</v>
      </c>
      <c r="J2517" t="str">
        <f>INDEX(Hosts!$A:$M, MATCH(Places!$B2517,Hosts!$A:$A,0), MATCH(Places!J$1,Hosts!$A$1:$M$1,0))</f>
        <v>No</v>
      </c>
      <c r="K2517">
        <v>11</v>
      </c>
      <c r="L2517" t="str">
        <f>VLOOKUP($K2517,Neighborhoods!$A:$C,2,0)</f>
        <v>Brooklyn</v>
      </c>
      <c r="M2517" t="str">
        <f>VLOOKUP($K2517,Neighborhoods!$A:$C,3,0)</f>
        <v>Greenpoint</v>
      </c>
      <c r="N2517" t="str">
        <f>INDEX(Neighborhoods!$A:$C, MATCH(Places!$K2517,Neighborhoods!$A:$A,0), MATCH(Places!N$1,Neighborhoods!$A$1:$C$1,0))</f>
        <v>Brooklyn</v>
      </c>
      <c r="O2517" t="str">
        <f>INDEX(Neighborhoods!$A:$C, MATCH(Places!$K2517,Neighborhoods!$A:$A,0), MATCH(Places!O$1,Neighborhoods!$A$1:$C$1,0))</f>
        <v>Greenpoint</v>
      </c>
      <c r="P2517" t="s">
        <v>1</v>
      </c>
      <c r="Q2517" t="str">
        <f t="shared" si="156"/>
        <v>Yes</v>
      </c>
      <c r="R2517">
        <v>2</v>
      </c>
      <c r="S2517" t="str">
        <f t="shared" si="157"/>
        <v>Small</v>
      </c>
      <c r="T2517" s="50">
        <v>64</v>
      </c>
      <c r="U2517" s="70">
        <f t="shared" si="158"/>
        <v>0.03</v>
      </c>
      <c r="V2517" s="52">
        <v>4.84</v>
      </c>
      <c r="W2517" s="52" t="str" cm="1">
        <f t="array" ref="W2517">_xlfn.SWITCH(ROUND(V2517,0),5,"Excellent",4,"Good",3,"Ok","Bad")</f>
        <v>Excellent</v>
      </c>
      <c r="X2517">
        <v>75</v>
      </c>
      <c r="Y2517" t="str">
        <f t="shared" si="159"/>
        <v>No</v>
      </c>
      <c r="Z2517" s="68">
        <v>42798</v>
      </c>
      <c r="AA2517" s="68">
        <v>43879</v>
      </c>
      <c r="AB2517">
        <v>38</v>
      </c>
      <c r="AC2517" t="s">
        <v>15616</v>
      </c>
    </row>
    <row r="2518" spans="1:29" x14ac:dyDescent="0.3">
      <c r="A2518" t="s">
        <v>1842</v>
      </c>
      <c r="B2518">
        <v>1328</v>
      </c>
      <c r="C2518" t="str">
        <f>VLOOKUP($B2518,Hosts!$A:$M,10,0)</f>
        <v>Within a day</v>
      </c>
      <c r="D2518" s="70">
        <f>VLOOKUP($B2518,Hosts!$A:$M,11,0)</f>
        <v>0.56000000000000005</v>
      </c>
      <c r="E2518" s="70">
        <f>VLOOKUP($B2518,Hosts!$A:$M,12,0)</f>
        <v>0.99</v>
      </c>
      <c r="F2518" t="str">
        <f>VLOOKUP($B2518,Hosts!$A:$M,13,0)</f>
        <v>No</v>
      </c>
      <c r="G2518" t="str">
        <f>INDEX(Hosts!$A:$M, MATCH(Places!$B2518,Hosts!$A:$A,0), MATCH(Places!G$1,Hosts!$A$1:$M$1,0))</f>
        <v>Within a day</v>
      </c>
      <c r="H2518" s="70">
        <f>INDEX(Hosts!$A:$M, MATCH(Places!$B2518,Hosts!$A:$A,0), MATCH(Places!H$1,Hosts!$A$1:$M$1,0))</f>
        <v>0.56000000000000005</v>
      </c>
      <c r="I2518" s="70">
        <f>INDEX(Hosts!$A:$M, MATCH(Places!$B2518,Hosts!$A:$A,0), MATCH(Places!I$1,Hosts!$A$1:$M$1,0))</f>
        <v>0.99</v>
      </c>
      <c r="J2518" t="str">
        <f>INDEX(Hosts!$A:$M, MATCH(Places!$B2518,Hosts!$A:$A,0), MATCH(Places!J$1,Hosts!$A$1:$M$1,0))</f>
        <v>No</v>
      </c>
      <c r="K2518">
        <v>16</v>
      </c>
      <c r="L2518" t="str">
        <f>VLOOKUP($K2518,Neighborhoods!$A:$C,2,0)</f>
        <v>Manhattan</v>
      </c>
      <c r="M2518" t="str">
        <f>VLOOKUP($K2518,Neighborhoods!$A:$C,3,0)</f>
        <v>Harlem</v>
      </c>
      <c r="N2518" t="str">
        <f>INDEX(Neighborhoods!$A:$C, MATCH(Places!$K2518,Neighborhoods!$A:$A,0), MATCH(Places!N$1,Neighborhoods!$A$1:$C$1,0))</f>
        <v>Manhattan</v>
      </c>
      <c r="O2518" t="str">
        <f>INDEX(Neighborhoods!$A:$C, MATCH(Places!$K2518,Neighborhoods!$A:$A,0), MATCH(Places!O$1,Neighborhoods!$A$1:$C$1,0))</f>
        <v>Harlem</v>
      </c>
      <c r="P2518" t="s">
        <v>1</v>
      </c>
      <c r="Q2518" t="str">
        <f t="shared" si="156"/>
        <v>Yes</v>
      </c>
      <c r="R2518">
        <v>3</v>
      </c>
      <c r="S2518" t="str">
        <f t="shared" si="157"/>
        <v>Medium</v>
      </c>
      <c r="T2518" s="50">
        <v>120</v>
      </c>
      <c r="U2518" s="70">
        <f t="shared" si="158"/>
        <v>0.03</v>
      </c>
      <c r="V2518" s="52">
        <v>4.5599999999999996</v>
      </c>
      <c r="W2518" s="52" t="str" cm="1">
        <f t="array" ref="W2518">_xlfn.SWITCH(ROUND(V2518,0),5,"Excellent",4,"Good",3,"Ok","Bad")</f>
        <v>Excellent</v>
      </c>
      <c r="X2518">
        <v>125</v>
      </c>
      <c r="Y2518" t="str">
        <f t="shared" si="159"/>
        <v>No</v>
      </c>
      <c r="Z2518" s="68">
        <v>42929</v>
      </c>
      <c r="AA2518" s="68">
        <v>43896</v>
      </c>
      <c r="AB2518">
        <v>0</v>
      </c>
      <c r="AC2518" t="s">
        <v>15615</v>
      </c>
    </row>
    <row r="2519" spans="1:29" x14ac:dyDescent="0.3">
      <c r="A2519" t="s">
        <v>14025</v>
      </c>
      <c r="B2519">
        <v>566</v>
      </c>
      <c r="C2519" t="str">
        <f>VLOOKUP($B2519,Hosts!$A:$M,10,0)</f>
        <v>Within an hour</v>
      </c>
      <c r="D2519" s="70">
        <f>VLOOKUP($B2519,Hosts!$A:$M,11,0)</f>
        <v>1</v>
      </c>
      <c r="E2519" s="70">
        <f>VLOOKUP($B2519,Hosts!$A:$M,12,0)</f>
        <v>0.9</v>
      </c>
      <c r="F2519" t="str">
        <f>VLOOKUP($B2519,Hosts!$A:$M,13,0)</f>
        <v>No</v>
      </c>
      <c r="G2519" t="str">
        <f>INDEX(Hosts!$A:$M, MATCH(Places!$B2519,Hosts!$A:$A,0), MATCH(Places!G$1,Hosts!$A$1:$M$1,0))</f>
        <v>Within an hour</v>
      </c>
      <c r="H2519" s="70">
        <f>INDEX(Hosts!$A:$M, MATCH(Places!$B2519,Hosts!$A:$A,0), MATCH(Places!H$1,Hosts!$A$1:$M$1,0))</f>
        <v>1</v>
      </c>
      <c r="I2519" s="70">
        <f>INDEX(Hosts!$A:$M, MATCH(Places!$B2519,Hosts!$A:$A,0), MATCH(Places!I$1,Hosts!$A$1:$M$1,0))</f>
        <v>0.9</v>
      </c>
      <c r="J2519" t="str">
        <f>INDEX(Hosts!$A:$M, MATCH(Places!$B2519,Hosts!$A:$A,0), MATCH(Places!J$1,Hosts!$A$1:$M$1,0))</f>
        <v>No</v>
      </c>
      <c r="K2519">
        <v>10</v>
      </c>
      <c r="L2519" t="str">
        <f>VLOOKUP($K2519,Neighborhoods!$A:$C,2,0)</f>
        <v>Brooklyn</v>
      </c>
      <c r="M2519" t="str">
        <f>VLOOKUP($K2519,Neighborhoods!$A:$C,3,0)</f>
        <v>East Flatbush</v>
      </c>
      <c r="N2519" t="str">
        <f>INDEX(Neighborhoods!$A:$C, MATCH(Places!$K2519,Neighborhoods!$A:$A,0), MATCH(Places!N$1,Neighborhoods!$A$1:$C$1,0))</f>
        <v>Brooklyn</v>
      </c>
      <c r="O2519" t="str">
        <f>INDEX(Neighborhoods!$A:$C, MATCH(Places!$K2519,Neighborhoods!$A:$A,0), MATCH(Places!O$1,Neighborhoods!$A$1:$C$1,0))</f>
        <v>East Flatbush</v>
      </c>
      <c r="P2519" t="s">
        <v>1</v>
      </c>
      <c r="Q2519" t="str">
        <f t="shared" si="156"/>
        <v>Yes</v>
      </c>
      <c r="R2519">
        <v>1</v>
      </c>
      <c r="S2519" t="str">
        <f t="shared" si="157"/>
        <v>Small</v>
      </c>
      <c r="T2519" s="50">
        <v>38</v>
      </c>
      <c r="U2519" s="70">
        <f t="shared" si="158"/>
        <v>0.03</v>
      </c>
      <c r="V2519" s="52">
        <v>4.71</v>
      </c>
      <c r="W2519" s="52" t="str" cm="1">
        <f t="array" ref="W2519">_xlfn.SWITCH(ROUND(V2519,0),5,"Excellent",4,"Good",3,"Ok","Bad")</f>
        <v>Excellent</v>
      </c>
      <c r="X2519">
        <v>14</v>
      </c>
      <c r="Y2519" t="str">
        <f t="shared" si="159"/>
        <v>No</v>
      </c>
      <c r="Z2519" s="68">
        <v>42793</v>
      </c>
      <c r="AA2519" s="68">
        <v>43964</v>
      </c>
      <c r="AB2519">
        <v>0</v>
      </c>
      <c r="AC2519" t="s">
        <v>15615</v>
      </c>
    </row>
    <row r="2520" spans="1:29" x14ac:dyDescent="0.3">
      <c r="A2520" t="s">
        <v>1843</v>
      </c>
      <c r="B2520">
        <v>2420</v>
      </c>
      <c r="C2520" t="str">
        <f>VLOOKUP($B2520,Hosts!$A:$M,10,0)</f>
        <v>Within an hour</v>
      </c>
      <c r="D2520" s="70">
        <f>VLOOKUP($B2520,Hosts!$A:$M,11,0)</f>
        <v>1</v>
      </c>
      <c r="E2520" s="70">
        <f>VLOOKUP($B2520,Hosts!$A:$M,12,0)</f>
        <v>0.99</v>
      </c>
      <c r="F2520" t="str">
        <f>VLOOKUP($B2520,Hosts!$A:$M,13,0)</f>
        <v>No</v>
      </c>
      <c r="G2520" t="str">
        <f>INDEX(Hosts!$A:$M, MATCH(Places!$B2520,Hosts!$A:$A,0), MATCH(Places!G$1,Hosts!$A$1:$M$1,0))</f>
        <v>Within an hour</v>
      </c>
      <c r="H2520" s="70">
        <f>INDEX(Hosts!$A:$M, MATCH(Places!$B2520,Hosts!$A:$A,0), MATCH(Places!H$1,Hosts!$A$1:$M$1,0))</f>
        <v>1</v>
      </c>
      <c r="I2520" s="70">
        <f>INDEX(Hosts!$A:$M, MATCH(Places!$B2520,Hosts!$A:$A,0), MATCH(Places!I$1,Hosts!$A$1:$M$1,0))</f>
        <v>0.99</v>
      </c>
      <c r="J2520" t="str">
        <f>INDEX(Hosts!$A:$M, MATCH(Places!$B2520,Hosts!$A:$A,0), MATCH(Places!J$1,Hosts!$A$1:$M$1,0))</f>
        <v>No</v>
      </c>
      <c r="K2520">
        <v>27</v>
      </c>
      <c r="L2520" t="str">
        <f>VLOOKUP($K2520,Neighborhoods!$A:$C,2,0)</f>
        <v>Staten Island</v>
      </c>
      <c r="M2520" t="str">
        <f>VLOOKUP($K2520,Neighborhoods!$A:$C,3,0)</f>
        <v>Arrochar</v>
      </c>
      <c r="N2520" t="str">
        <f>INDEX(Neighborhoods!$A:$C, MATCH(Places!$K2520,Neighborhoods!$A:$A,0), MATCH(Places!N$1,Neighborhoods!$A$1:$C$1,0))</f>
        <v>Staten Island</v>
      </c>
      <c r="O2520" t="str">
        <f>INDEX(Neighborhoods!$A:$C, MATCH(Places!$K2520,Neighborhoods!$A:$A,0), MATCH(Places!O$1,Neighborhoods!$A$1:$C$1,0))</f>
        <v>Arrochar</v>
      </c>
      <c r="P2520" t="s">
        <v>11822</v>
      </c>
      <c r="Q2520" t="str">
        <f t="shared" si="156"/>
        <v>No</v>
      </c>
      <c r="R2520">
        <v>5</v>
      </c>
      <c r="S2520" t="str">
        <f t="shared" si="157"/>
        <v>Medium</v>
      </c>
      <c r="T2520" s="50">
        <v>84</v>
      </c>
      <c r="U2520" s="70">
        <f t="shared" si="158"/>
        <v>0.03</v>
      </c>
      <c r="V2520" s="52">
        <v>4.9800000000000004</v>
      </c>
      <c r="W2520" s="52" t="str" cm="1">
        <f t="array" ref="W2520">_xlfn.SWITCH(ROUND(V2520,0),5,"Excellent",4,"Good",3,"Ok","Bad")</f>
        <v>Excellent</v>
      </c>
      <c r="X2520">
        <v>59</v>
      </c>
      <c r="Y2520" t="str">
        <f t="shared" si="159"/>
        <v>No</v>
      </c>
      <c r="Z2520" s="68">
        <v>42832</v>
      </c>
      <c r="AA2520" s="68">
        <v>44029</v>
      </c>
      <c r="AB2520">
        <v>8</v>
      </c>
      <c r="AC2520" t="s">
        <v>15615</v>
      </c>
    </row>
    <row r="2521" spans="1:29" x14ac:dyDescent="0.3">
      <c r="A2521" t="s">
        <v>1844</v>
      </c>
      <c r="B2521">
        <v>1387</v>
      </c>
      <c r="C2521" t="str">
        <f>VLOOKUP($B2521,Hosts!$A:$M,10,0)</f>
        <v>Within a day</v>
      </c>
      <c r="D2521" s="70">
        <f>VLOOKUP($B2521,Hosts!$A:$M,11,0)</f>
        <v>1</v>
      </c>
      <c r="E2521" s="70">
        <f>VLOOKUP($B2521,Hosts!$A:$M,12,0)</f>
        <v>1</v>
      </c>
      <c r="F2521" t="str">
        <f>VLOOKUP($B2521,Hosts!$A:$M,13,0)</f>
        <v>Yes</v>
      </c>
      <c r="G2521" t="str">
        <f>INDEX(Hosts!$A:$M, MATCH(Places!$B2521,Hosts!$A:$A,0), MATCH(Places!G$1,Hosts!$A$1:$M$1,0))</f>
        <v>Within a day</v>
      </c>
      <c r="H2521" s="70">
        <f>INDEX(Hosts!$A:$M, MATCH(Places!$B2521,Hosts!$A:$A,0), MATCH(Places!H$1,Hosts!$A$1:$M$1,0))</f>
        <v>1</v>
      </c>
      <c r="I2521" s="70">
        <f>INDEX(Hosts!$A:$M, MATCH(Places!$B2521,Hosts!$A:$A,0), MATCH(Places!I$1,Hosts!$A$1:$M$1,0))</f>
        <v>1</v>
      </c>
      <c r="J2521" t="str">
        <f>INDEX(Hosts!$A:$M, MATCH(Places!$B2521,Hosts!$A:$A,0), MATCH(Places!J$1,Hosts!$A$1:$M$1,0))</f>
        <v>Yes</v>
      </c>
      <c r="K2521">
        <v>8</v>
      </c>
      <c r="L2521" t="str">
        <f>VLOOKUP($K2521,Neighborhoods!$A:$C,2,0)</f>
        <v>Brooklyn</v>
      </c>
      <c r="M2521" t="str">
        <f>VLOOKUP($K2521,Neighborhoods!$A:$C,3,0)</f>
        <v>Bushwick</v>
      </c>
      <c r="N2521" t="str">
        <f>INDEX(Neighborhoods!$A:$C, MATCH(Places!$K2521,Neighborhoods!$A:$A,0), MATCH(Places!N$1,Neighborhoods!$A$1:$C$1,0))</f>
        <v>Brooklyn</v>
      </c>
      <c r="O2521" t="str">
        <f>INDEX(Neighborhoods!$A:$C, MATCH(Places!$K2521,Neighborhoods!$A:$A,0), MATCH(Places!O$1,Neighborhoods!$A$1:$C$1,0))</f>
        <v>Bushwick</v>
      </c>
      <c r="P2521" t="s">
        <v>1</v>
      </c>
      <c r="Q2521" t="str">
        <f t="shared" si="156"/>
        <v>Yes</v>
      </c>
      <c r="R2521">
        <v>1</v>
      </c>
      <c r="S2521" t="str">
        <f t="shared" si="157"/>
        <v>Small</v>
      </c>
      <c r="T2521" s="50">
        <v>40</v>
      </c>
      <c r="U2521" s="70">
        <f t="shared" si="158"/>
        <v>0.03</v>
      </c>
      <c r="V2521" s="52">
        <v>4.8899999999999997</v>
      </c>
      <c r="W2521" s="52" t="str" cm="1">
        <f t="array" ref="W2521">_xlfn.SWITCH(ROUND(V2521,0),5,"Excellent",4,"Good",3,"Ok","Bad")</f>
        <v>Excellent</v>
      </c>
      <c r="X2521">
        <v>64</v>
      </c>
      <c r="Y2521" t="str">
        <f t="shared" si="159"/>
        <v>No</v>
      </c>
      <c r="Z2521" s="68">
        <v>42841</v>
      </c>
      <c r="AA2521" s="68">
        <v>43736</v>
      </c>
      <c r="AB2521">
        <v>0</v>
      </c>
      <c r="AC2521" t="s">
        <v>15615</v>
      </c>
    </row>
    <row r="2522" spans="1:29" x14ac:dyDescent="0.3">
      <c r="A2522" t="s">
        <v>1845</v>
      </c>
      <c r="B2522">
        <v>775</v>
      </c>
      <c r="C2522" t="str">
        <f>VLOOKUP($B2522,Hosts!$A:$M,10,0)</f>
        <v>Within a few hours</v>
      </c>
      <c r="D2522" s="70">
        <f>VLOOKUP($B2522,Hosts!$A:$M,11,0)</f>
        <v>1</v>
      </c>
      <c r="E2522" s="70">
        <f>VLOOKUP($B2522,Hosts!$A:$M,12,0)</f>
        <v>0.95</v>
      </c>
      <c r="F2522" t="str">
        <f>VLOOKUP($B2522,Hosts!$A:$M,13,0)</f>
        <v>No</v>
      </c>
      <c r="G2522" t="str">
        <f>INDEX(Hosts!$A:$M, MATCH(Places!$B2522,Hosts!$A:$A,0), MATCH(Places!G$1,Hosts!$A$1:$M$1,0))</f>
        <v>Within a few hours</v>
      </c>
      <c r="H2522" s="70">
        <f>INDEX(Hosts!$A:$M, MATCH(Places!$B2522,Hosts!$A:$A,0), MATCH(Places!H$1,Hosts!$A$1:$M$1,0))</f>
        <v>1</v>
      </c>
      <c r="I2522" s="70">
        <f>INDEX(Hosts!$A:$M, MATCH(Places!$B2522,Hosts!$A:$A,0), MATCH(Places!I$1,Hosts!$A$1:$M$1,0))</f>
        <v>0.95</v>
      </c>
      <c r="J2522" t="str">
        <f>INDEX(Hosts!$A:$M, MATCH(Places!$B2522,Hosts!$A:$A,0), MATCH(Places!J$1,Hosts!$A$1:$M$1,0))</f>
        <v>No</v>
      </c>
      <c r="K2522">
        <v>16</v>
      </c>
      <c r="L2522" t="str">
        <f>VLOOKUP($K2522,Neighborhoods!$A:$C,2,0)</f>
        <v>Manhattan</v>
      </c>
      <c r="M2522" t="str">
        <f>VLOOKUP($K2522,Neighborhoods!$A:$C,3,0)</f>
        <v>Harlem</v>
      </c>
      <c r="N2522" t="str">
        <f>INDEX(Neighborhoods!$A:$C, MATCH(Places!$K2522,Neighborhoods!$A:$A,0), MATCH(Places!N$1,Neighborhoods!$A$1:$C$1,0))</f>
        <v>Manhattan</v>
      </c>
      <c r="O2522" t="str">
        <f>INDEX(Neighborhoods!$A:$C, MATCH(Places!$K2522,Neighborhoods!$A:$A,0), MATCH(Places!O$1,Neighborhoods!$A$1:$C$1,0))</f>
        <v>Harlem</v>
      </c>
      <c r="P2522" t="s">
        <v>1</v>
      </c>
      <c r="Q2522" t="str">
        <f t="shared" si="156"/>
        <v>Yes</v>
      </c>
      <c r="R2522">
        <v>2</v>
      </c>
      <c r="S2522" t="str">
        <f t="shared" si="157"/>
        <v>Small</v>
      </c>
      <c r="T2522" s="50">
        <v>125</v>
      </c>
      <c r="U2522" s="70">
        <f t="shared" si="158"/>
        <v>0.03</v>
      </c>
      <c r="V2522" s="52">
        <v>4.83</v>
      </c>
      <c r="W2522" s="52" t="str" cm="1">
        <f t="array" ref="W2522">_xlfn.SWITCH(ROUND(V2522,0),5,"Excellent",4,"Good",3,"Ok","Bad")</f>
        <v>Excellent</v>
      </c>
      <c r="X2522">
        <v>35</v>
      </c>
      <c r="Y2522" t="str">
        <f t="shared" si="159"/>
        <v>No</v>
      </c>
      <c r="Z2522" s="68">
        <v>42808</v>
      </c>
      <c r="AA2522" s="68">
        <v>43905</v>
      </c>
      <c r="AB2522">
        <v>345</v>
      </c>
      <c r="AC2522" t="s">
        <v>15616</v>
      </c>
    </row>
    <row r="2523" spans="1:29" x14ac:dyDescent="0.3">
      <c r="A2523" t="s">
        <v>1846</v>
      </c>
      <c r="B2523">
        <v>3147</v>
      </c>
      <c r="C2523" t="str">
        <f>VLOOKUP($B2523,Hosts!$A:$M,10,0)</f>
        <v>Within an hour</v>
      </c>
      <c r="D2523" s="70">
        <f>VLOOKUP($B2523,Hosts!$A:$M,11,0)</f>
        <v>1</v>
      </c>
      <c r="E2523" s="70">
        <f>VLOOKUP($B2523,Hosts!$A:$M,12,0)</f>
        <v>1</v>
      </c>
      <c r="F2523" t="str">
        <f>VLOOKUP($B2523,Hosts!$A:$M,13,0)</f>
        <v>Yes</v>
      </c>
      <c r="G2523" t="str">
        <f>INDEX(Hosts!$A:$M, MATCH(Places!$B2523,Hosts!$A:$A,0), MATCH(Places!G$1,Hosts!$A$1:$M$1,0))</f>
        <v>Within an hour</v>
      </c>
      <c r="H2523" s="70">
        <f>INDEX(Hosts!$A:$M, MATCH(Places!$B2523,Hosts!$A:$A,0), MATCH(Places!H$1,Hosts!$A$1:$M$1,0))</f>
        <v>1</v>
      </c>
      <c r="I2523" s="70">
        <f>INDEX(Hosts!$A:$M, MATCH(Places!$B2523,Hosts!$A:$A,0), MATCH(Places!I$1,Hosts!$A$1:$M$1,0))</f>
        <v>1</v>
      </c>
      <c r="J2523" t="str">
        <f>INDEX(Hosts!$A:$M, MATCH(Places!$B2523,Hosts!$A:$A,0), MATCH(Places!J$1,Hosts!$A$1:$M$1,0))</f>
        <v>Yes</v>
      </c>
      <c r="K2523">
        <v>14</v>
      </c>
      <c r="L2523" t="str">
        <f>VLOOKUP($K2523,Neighborhoods!$A:$C,2,0)</f>
        <v>Manhattan</v>
      </c>
      <c r="M2523" t="str">
        <f>VLOOKUP($K2523,Neighborhoods!$A:$C,3,0)</f>
        <v>East Harlem</v>
      </c>
      <c r="N2523" t="str">
        <f>INDEX(Neighborhoods!$A:$C, MATCH(Places!$K2523,Neighborhoods!$A:$A,0), MATCH(Places!N$1,Neighborhoods!$A$1:$C$1,0))</f>
        <v>Manhattan</v>
      </c>
      <c r="O2523" t="str">
        <f>INDEX(Neighborhoods!$A:$C, MATCH(Places!$K2523,Neighborhoods!$A:$A,0), MATCH(Places!O$1,Neighborhoods!$A$1:$C$1,0))</f>
        <v>East Harlem</v>
      </c>
      <c r="P2523" t="s">
        <v>11822</v>
      </c>
      <c r="Q2523" t="str">
        <f t="shared" si="156"/>
        <v>No</v>
      </c>
      <c r="R2523">
        <v>4</v>
      </c>
      <c r="S2523" t="str">
        <f t="shared" si="157"/>
        <v>Medium</v>
      </c>
      <c r="T2523" s="50">
        <v>112</v>
      </c>
      <c r="U2523" s="70">
        <f t="shared" si="158"/>
        <v>0.03</v>
      </c>
      <c r="V2523" s="52">
        <v>4.92</v>
      </c>
      <c r="W2523" s="52" t="str" cm="1">
        <f t="array" ref="W2523">_xlfn.SWITCH(ROUND(V2523,0),5,"Excellent",4,"Good",3,"Ok","Bad")</f>
        <v>Excellent</v>
      </c>
      <c r="X2523">
        <v>119</v>
      </c>
      <c r="Y2523" t="str">
        <f t="shared" si="159"/>
        <v>Yes</v>
      </c>
      <c r="Z2523" s="68">
        <v>42793</v>
      </c>
      <c r="AA2523" s="68">
        <v>44046</v>
      </c>
      <c r="AB2523">
        <v>163</v>
      </c>
      <c r="AC2523" t="s">
        <v>15616</v>
      </c>
    </row>
    <row r="2524" spans="1:29" x14ac:dyDescent="0.3">
      <c r="A2524" t="s">
        <v>1848</v>
      </c>
      <c r="B2524">
        <v>156</v>
      </c>
      <c r="C2524" t="str">
        <f>VLOOKUP($B2524,Hosts!$A:$M,10,0)</f>
        <v>Within a few hours</v>
      </c>
      <c r="D2524" s="70">
        <f>VLOOKUP($B2524,Hosts!$A:$M,11,0)</f>
        <v>1</v>
      </c>
      <c r="E2524" s="70">
        <f>VLOOKUP($B2524,Hosts!$A:$M,12,0)</f>
        <v>0.97</v>
      </c>
      <c r="F2524" t="str">
        <f>VLOOKUP($B2524,Hosts!$A:$M,13,0)</f>
        <v>Yes</v>
      </c>
      <c r="G2524" t="str">
        <f>INDEX(Hosts!$A:$M, MATCH(Places!$B2524,Hosts!$A:$A,0), MATCH(Places!G$1,Hosts!$A$1:$M$1,0))</f>
        <v>Within a few hours</v>
      </c>
      <c r="H2524" s="70">
        <f>INDEX(Hosts!$A:$M, MATCH(Places!$B2524,Hosts!$A:$A,0), MATCH(Places!H$1,Hosts!$A$1:$M$1,0))</f>
        <v>1</v>
      </c>
      <c r="I2524" s="70">
        <f>INDEX(Hosts!$A:$M, MATCH(Places!$B2524,Hosts!$A:$A,0), MATCH(Places!I$1,Hosts!$A$1:$M$1,0))</f>
        <v>0.97</v>
      </c>
      <c r="J2524" t="str">
        <f>INDEX(Hosts!$A:$M, MATCH(Places!$B2524,Hosts!$A:$A,0), MATCH(Places!J$1,Hosts!$A$1:$M$1,0))</f>
        <v>Yes</v>
      </c>
      <c r="K2524">
        <v>8</v>
      </c>
      <c r="L2524" t="str">
        <f>VLOOKUP($K2524,Neighborhoods!$A:$C,2,0)</f>
        <v>Brooklyn</v>
      </c>
      <c r="M2524" t="str">
        <f>VLOOKUP($K2524,Neighborhoods!$A:$C,3,0)</f>
        <v>Bushwick</v>
      </c>
      <c r="N2524" t="str">
        <f>INDEX(Neighborhoods!$A:$C, MATCH(Places!$K2524,Neighborhoods!$A:$A,0), MATCH(Places!N$1,Neighborhoods!$A$1:$C$1,0))</f>
        <v>Brooklyn</v>
      </c>
      <c r="O2524" t="str">
        <f>INDEX(Neighborhoods!$A:$C, MATCH(Places!$K2524,Neighborhoods!$A:$A,0), MATCH(Places!O$1,Neighborhoods!$A$1:$C$1,0))</f>
        <v>Bushwick</v>
      </c>
      <c r="P2524" t="s">
        <v>1</v>
      </c>
      <c r="Q2524" t="str">
        <f t="shared" si="156"/>
        <v>Yes</v>
      </c>
      <c r="R2524">
        <v>1</v>
      </c>
      <c r="S2524" t="str">
        <f t="shared" si="157"/>
        <v>Small</v>
      </c>
      <c r="T2524" s="50">
        <v>48</v>
      </c>
      <c r="U2524" s="70">
        <f t="shared" si="158"/>
        <v>0.03</v>
      </c>
      <c r="V2524" s="52">
        <v>4.96</v>
      </c>
      <c r="W2524" s="52" t="str" cm="1">
        <f t="array" ref="W2524">_xlfn.SWITCH(ROUND(V2524,0),5,"Excellent",4,"Good",3,"Ok","Bad")</f>
        <v>Excellent</v>
      </c>
      <c r="X2524">
        <v>120</v>
      </c>
      <c r="Y2524" t="str">
        <f t="shared" si="159"/>
        <v>Yes</v>
      </c>
      <c r="Z2524" s="68">
        <v>42781</v>
      </c>
      <c r="AA2524" s="68">
        <v>43950</v>
      </c>
      <c r="AB2524">
        <v>365</v>
      </c>
      <c r="AC2524" t="s">
        <v>15615</v>
      </c>
    </row>
    <row r="2525" spans="1:29" x14ac:dyDescent="0.3">
      <c r="A2525" t="s">
        <v>1849</v>
      </c>
      <c r="B2525">
        <v>1576</v>
      </c>
      <c r="C2525" t="str">
        <f>VLOOKUP($B2525,Hosts!$A:$M,10,0)</f>
        <v>Within a day</v>
      </c>
      <c r="D2525" s="70">
        <f>VLOOKUP($B2525,Hosts!$A:$M,11,0)</f>
        <v>0.75</v>
      </c>
      <c r="E2525" s="70">
        <f>VLOOKUP($B2525,Hosts!$A:$M,12,0)</f>
        <v>0.68</v>
      </c>
      <c r="F2525" t="str">
        <f>VLOOKUP($B2525,Hosts!$A:$M,13,0)</f>
        <v>Yes</v>
      </c>
      <c r="G2525" t="str">
        <f>INDEX(Hosts!$A:$M, MATCH(Places!$B2525,Hosts!$A:$A,0), MATCH(Places!G$1,Hosts!$A$1:$M$1,0))</f>
        <v>Within a day</v>
      </c>
      <c r="H2525" s="70">
        <f>INDEX(Hosts!$A:$M, MATCH(Places!$B2525,Hosts!$A:$A,0), MATCH(Places!H$1,Hosts!$A$1:$M$1,0))</f>
        <v>0.75</v>
      </c>
      <c r="I2525" s="70">
        <f>INDEX(Hosts!$A:$M, MATCH(Places!$B2525,Hosts!$A:$A,0), MATCH(Places!I$1,Hosts!$A$1:$M$1,0))</f>
        <v>0.68</v>
      </c>
      <c r="J2525" t="str">
        <f>INDEX(Hosts!$A:$M, MATCH(Places!$B2525,Hosts!$A:$A,0), MATCH(Places!J$1,Hosts!$A$1:$M$1,0))</f>
        <v>Yes</v>
      </c>
      <c r="K2525">
        <v>12</v>
      </c>
      <c r="L2525" t="str">
        <f>VLOOKUP($K2525,Neighborhoods!$A:$C,2,0)</f>
        <v>Brooklyn</v>
      </c>
      <c r="M2525" t="str">
        <f>VLOOKUP($K2525,Neighborhoods!$A:$C,3,0)</f>
        <v>Williamsburg</v>
      </c>
      <c r="N2525" t="str">
        <f>INDEX(Neighborhoods!$A:$C, MATCH(Places!$K2525,Neighborhoods!$A:$A,0), MATCH(Places!N$1,Neighborhoods!$A$1:$C$1,0))</f>
        <v>Brooklyn</v>
      </c>
      <c r="O2525" t="str">
        <f>INDEX(Neighborhoods!$A:$C, MATCH(Places!$K2525,Neighborhoods!$A:$A,0), MATCH(Places!O$1,Neighborhoods!$A$1:$C$1,0))</f>
        <v>Williamsburg</v>
      </c>
      <c r="P2525" t="s">
        <v>11822</v>
      </c>
      <c r="Q2525" t="str">
        <f t="shared" si="156"/>
        <v>No</v>
      </c>
      <c r="R2525">
        <v>4</v>
      </c>
      <c r="S2525" t="str">
        <f t="shared" si="157"/>
        <v>Medium</v>
      </c>
      <c r="T2525" s="50">
        <v>250</v>
      </c>
      <c r="U2525" s="70">
        <f t="shared" si="158"/>
        <v>0.04</v>
      </c>
      <c r="V2525" s="52">
        <v>4.9800000000000004</v>
      </c>
      <c r="W2525" s="52" t="str" cm="1">
        <f t="array" ref="W2525">_xlfn.SWITCH(ROUND(V2525,0),5,"Excellent",4,"Good",3,"Ok","Bad")</f>
        <v>Excellent</v>
      </c>
      <c r="X2525">
        <v>47</v>
      </c>
      <c r="Y2525" t="str">
        <f t="shared" si="159"/>
        <v>No</v>
      </c>
      <c r="Z2525" s="68">
        <v>42792</v>
      </c>
      <c r="AA2525" s="68">
        <v>43877</v>
      </c>
      <c r="AB2525">
        <v>156</v>
      </c>
      <c r="AC2525" t="s">
        <v>15615</v>
      </c>
    </row>
    <row r="2526" spans="1:29" x14ac:dyDescent="0.3">
      <c r="A2526" t="s">
        <v>13209</v>
      </c>
      <c r="B2526">
        <v>2916</v>
      </c>
      <c r="C2526" t="str">
        <f>VLOOKUP($B2526,Hosts!$A:$M,10,0)</f>
        <v>Within an hour</v>
      </c>
      <c r="D2526" s="70">
        <f>VLOOKUP($B2526,Hosts!$A:$M,11,0)</f>
        <v>1</v>
      </c>
      <c r="E2526" s="70">
        <f>VLOOKUP($B2526,Hosts!$A:$M,12,0)</f>
        <v>0.67</v>
      </c>
      <c r="F2526" t="str">
        <f>VLOOKUP($B2526,Hosts!$A:$M,13,0)</f>
        <v>No</v>
      </c>
      <c r="G2526" t="str">
        <f>INDEX(Hosts!$A:$M, MATCH(Places!$B2526,Hosts!$A:$A,0), MATCH(Places!G$1,Hosts!$A$1:$M$1,0))</f>
        <v>Within an hour</v>
      </c>
      <c r="H2526" s="70">
        <f>INDEX(Hosts!$A:$M, MATCH(Places!$B2526,Hosts!$A:$A,0), MATCH(Places!H$1,Hosts!$A$1:$M$1,0))</f>
        <v>1</v>
      </c>
      <c r="I2526" s="70">
        <f>INDEX(Hosts!$A:$M, MATCH(Places!$B2526,Hosts!$A:$A,0), MATCH(Places!I$1,Hosts!$A$1:$M$1,0))</f>
        <v>0.67</v>
      </c>
      <c r="J2526" t="str">
        <f>INDEX(Hosts!$A:$M, MATCH(Places!$B2526,Hosts!$A:$A,0), MATCH(Places!J$1,Hosts!$A$1:$M$1,0))</f>
        <v>No</v>
      </c>
      <c r="K2526">
        <v>21</v>
      </c>
      <c r="L2526" t="str">
        <f>VLOOKUP($K2526,Neighborhoods!$A:$C,2,0)</f>
        <v>Queens</v>
      </c>
      <c r="M2526" t="str">
        <f>VLOOKUP($K2526,Neighborhoods!$A:$C,3,0)</f>
        <v>Astoria</v>
      </c>
      <c r="N2526" t="str">
        <f>INDEX(Neighborhoods!$A:$C, MATCH(Places!$K2526,Neighborhoods!$A:$A,0), MATCH(Places!N$1,Neighborhoods!$A$1:$C$1,0))</f>
        <v>Queens</v>
      </c>
      <c r="O2526" t="str">
        <f>INDEX(Neighborhoods!$A:$C, MATCH(Places!$K2526,Neighborhoods!$A:$A,0), MATCH(Places!O$1,Neighborhoods!$A$1:$C$1,0))</f>
        <v>Astoria</v>
      </c>
      <c r="P2526" t="s">
        <v>1</v>
      </c>
      <c r="Q2526" t="str">
        <f t="shared" si="156"/>
        <v>Yes</v>
      </c>
      <c r="R2526">
        <v>2</v>
      </c>
      <c r="S2526" t="str">
        <f t="shared" si="157"/>
        <v>Small</v>
      </c>
      <c r="T2526" s="50">
        <v>200</v>
      </c>
      <c r="U2526" s="70">
        <f t="shared" si="158"/>
        <v>0.04</v>
      </c>
      <c r="V2526" s="52">
        <v>4.7699999999999996</v>
      </c>
      <c r="W2526" s="52" t="str" cm="1">
        <f t="array" ref="W2526">_xlfn.SWITCH(ROUND(V2526,0),5,"Excellent",4,"Good",3,"Ok","Bad")</f>
        <v>Excellent</v>
      </c>
      <c r="X2526">
        <v>22</v>
      </c>
      <c r="Y2526" t="str">
        <f t="shared" si="159"/>
        <v>No</v>
      </c>
      <c r="Z2526" s="68">
        <v>42786</v>
      </c>
      <c r="AA2526" s="68">
        <v>43747</v>
      </c>
      <c r="AB2526">
        <v>350</v>
      </c>
      <c r="AC2526" t="s">
        <v>15615</v>
      </c>
    </row>
    <row r="2527" spans="1:29" x14ac:dyDescent="0.3">
      <c r="A2527" t="s">
        <v>1850</v>
      </c>
      <c r="B2527">
        <v>3141</v>
      </c>
      <c r="C2527" t="str">
        <f>VLOOKUP($B2527,Hosts!$A:$M,10,0)</f>
        <v>Within an hour</v>
      </c>
      <c r="D2527" s="70">
        <f>VLOOKUP($B2527,Hosts!$A:$M,11,0)</f>
        <v>0.97</v>
      </c>
      <c r="E2527" s="70">
        <f>VLOOKUP($B2527,Hosts!$A:$M,12,0)</f>
        <v>1</v>
      </c>
      <c r="F2527" t="str">
        <f>VLOOKUP($B2527,Hosts!$A:$M,13,0)</f>
        <v>No</v>
      </c>
      <c r="G2527" t="str">
        <f>INDEX(Hosts!$A:$M, MATCH(Places!$B2527,Hosts!$A:$A,0), MATCH(Places!G$1,Hosts!$A$1:$M$1,0))</f>
        <v>Within an hour</v>
      </c>
      <c r="H2527" s="70">
        <f>INDEX(Hosts!$A:$M, MATCH(Places!$B2527,Hosts!$A:$A,0), MATCH(Places!H$1,Hosts!$A$1:$M$1,0))</f>
        <v>0.97</v>
      </c>
      <c r="I2527" s="70">
        <f>INDEX(Hosts!$A:$M, MATCH(Places!$B2527,Hosts!$A:$A,0), MATCH(Places!I$1,Hosts!$A$1:$M$1,0))</f>
        <v>1</v>
      </c>
      <c r="J2527" t="str">
        <f>INDEX(Hosts!$A:$M, MATCH(Places!$B2527,Hosts!$A:$A,0), MATCH(Places!J$1,Hosts!$A$1:$M$1,0))</f>
        <v>No</v>
      </c>
      <c r="K2527">
        <v>19</v>
      </c>
      <c r="L2527" t="str">
        <f>VLOOKUP($K2527,Neighborhoods!$A:$C,2,0)</f>
        <v>Manhattan</v>
      </c>
      <c r="M2527" t="str">
        <f>VLOOKUP($K2527,Neighborhoods!$A:$C,3,0)</f>
        <v>Upper East Side</v>
      </c>
      <c r="N2527" t="str">
        <f>INDEX(Neighborhoods!$A:$C, MATCH(Places!$K2527,Neighborhoods!$A:$A,0), MATCH(Places!N$1,Neighborhoods!$A$1:$C$1,0))</f>
        <v>Manhattan</v>
      </c>
      <c r="O2527" t="str">
        <f>INDEX(Neighborhoods!$A:$C, MATCH(Places!$K2527,Neighborhoods!$A:$A,0), MATCH(Places!O$1,Neighborhoods!$A$1:$C$1,0))</f>
        <v>Upper East Side</v>
      </c>
      <c r="P2527" t="s">
        <v>11822</v>
      </c>
      <c r="Q2527" t="str">
        <f t="shared" si="156"/>
        <v>No</v>
      </c>
      <c r="R2527">
        <v>5</v>
      </c>
      <c r="S2527" t="str">
        <f t="shared" si="157"/>
        <v>Medium</v>
      </c>
      <c r="T2527" s="50">
        <v>155</v>
      </c>
      <c r="U2527" s="70">
        <f t="shared" si="158"/>
        <v>0.03</v>
      </c>
      <c r="V2527" s="52">
        <v>4.46</v>
      </c>
      <c r="W2527" s="52" t="str" cm="1">
        <f t="array" ref="W2527">_xlfn.SWITCH(ROUND(V2527,0),5,"Excellent",4,"Good",3,"Ok","Bad")</f>
        <v>Good</v>
      </c>
      <c r="X2527">
        <v>13</v>
      </c>
      <c r="Y2527" t="str">
        <f t="shared" si="159"/>
        <v>No</v>
      </c>
      <c r="Z2527" s="68">
        <v>43114</v>
      </c>
      <c r="AA2527" s="68">
        <v>43923</v>
      </c>
      <c r="AB2527">
        <v>349</v>
      </c>
      <c r="AC2527" t="s">
        <v>15616</v>
      </c>
    </row>
    <row r="2528" spans="1:29" x14ac:dyDescent="0.3">
      <c r="A2528" t="s">
        <v>1851</v>
      </c>
      <c r="B2528">
        <v>2391</v>
      </c>
      <c r="C2528" t="str">
        <f>VLOOKUP($B2528,Hosts!$A:$M,10,0)</f>
        <v>Within an hour</v>
      </c>
      <c r="D2528" s="70">
        <f>VLOOKUP($B2528,Hosts!$A:$M,11,0)</f>
        <v>0.89</v>
      </c>
      <c r="E2528" s="70">
        <f>VLOOKUP($B2528,Hosts!$A:$M,12,0)</f>
        <v>0.91</v>
      </c>
      <c r="F2528" t="str">
        <f>VLOOKUP($B2528,Hosts!$A:$M,13,0)</f>
        <v>No</v>
      </c>
      <c r="G2528" t="str">
        <f>INDEX(Hosts!$A:$M, MATCH(Places!$B2528,Hosts!$A:$A,0), MATCH(Places!G$1,Hosts!$A$1:$M$1,0))</f>
        <v>Within an hour</v>
      </c>
      <c r="H2528" s="70">
        <f>INDEX(Hosts!$A:$M, MATCH(Places!$B2528,Hosts!$A:$A,0), MATCH(Places!H$1,Hosts!$A$1:$M$1,0))</f>
        <v>0.89</v>
      </c>
      <c r="I2528" s="70">
        <f>INDEX(Hosts!$A:$M, MATCH(Places!$B2528,Hosts!$A:$A,0), MATCH(Places!I$1,Hosts!$A$1:$M$1,0))</f>
        <v>0.91</v>
      </c>
      <c r="J2528" t="str">
        <f>INDEX(Hosts!$A:$M, MATCH(Places!$B2528,Hosts!$A:$A,0), MATCH(Places!J$1,Hosts!$A$1:$M$1,0))</f>
        <v>No</v>
      </c>
      <c r="K2528">
        <v>9</v>
      </c>
      <c r="L2528" t="str">
        <f>VLOOKUP($K2528,Neighborhoods!$A:$C,2,0)</f>
        <v>Brooklyn</v>
      </c>
      <c r="M2528" t="str">
        <f>VLOOKUP($K2528,Neighborhoods!$A:$C,3,0)</f>
        <v>Crown Heights</v>
      </c>
      <c r="N2528" t="str">
        <f>INDEX(Neighborhoods!$A:$C, MATCH(Places!$K2528,Neighborhoods!$A:$A,0), MATCH(Places!N$1,Neighborhoods!$A$1:$C$1,0))</f>
        <v>Brooklyn</v>
      </c>
      <c r="O2528" t="str">
        <f>INDEX(Neighborhoods!$A:$C, MATCH(Places!$K2528,Neighborhoods!$A:$A,0), MATCH(Places!O$1,Neighborhoods!$A$1:$C$1,0))</f>
        <v>Crown Heights</v>
      </c>
      <c r="P2528" t="s">
        <v>1</v>
      </c>
      <c r="Q2528" t="str">
        <f t="shared" si="156"/>
        <v>Yes</v>
      </c>
      <c r="R2528">
        <v>2</v>
      </c>
      <c r="S2528" t="str">
        <f t="shared" si="157"/>
        <v>Small</v>
      </c>
      <c r="T2528" s="50">
        <v>21</v>
      </c>
      <c r="U2528" s="70">
        <f t="shared" si="158"/>
        <v>0.03</v>
      </c>
      <c r="V2528" s="52">
        <v>3.83</v>
      </c>
      <c r="W2528" s="52" t="str" cm="1">
        <f t="array" ref="W2528">_xlfn.SWITCH(ROUND(V2528,0),5,"Excellent",4,"Good",3,"Ok","Bad")</f>
        <v>Good</v>
      </c>
      <c r="X2528">
        <v>18</v>
      </c>
      <c r="Y2528" t="str">
        <f t="shared" si="159"/>
        <v>No</v>
      </c>
      <c r="Z2528" s="68">
        <v>42802</v>
      </c>
      <c r="AA2528" s="68">
        <v>43255</v>
      </c>
      <c r="AB2528">
        <v>0</v>
      </c>
      <c r="AC2528" t="s">
        <v>15615</v>
      </c>
    </row>
    <row r="2529" spans="1:29" x14ac:dyDescent="0.3">
      <c r="A2529" t="s">
        <v>14757</v>
      </c>
      <c r="B2529">
        <v>1299</v>
      </c>
      <c r="C2529" t="str">
        <f>VLOOKUP($B2529,Hosts!$A:$M,10,0)</f>
        <v>Within a few hours</v>
      </c>
      <c r="D2529" s="70">
        <f>VLOOKUP($B2529,Hosts!$A:$M,11,0)</f>
        <v>1</v>
      </c>
      <c r="E2529" s="70">
        <f>VLOOKUP($B2529,Hosts!$A:$M,12,0)</f>
        <v>0.79</v>
      </c>
      <c r="F2529" t="str">
        <f>VLOOKUP($B2529,Hosts!$A:$M,13,0)</f>
        <v>Yes</v>
      </c>
      <c r="G2529" t="str">
        <f>INDEX(Hosts!$A:$M, MATCH(Places!$B2529,Hosts!$A:$A,0), MATCH(Places!G$1,Hosts!$A$1:$M$1,0))</f>
        <v>Within a few hours</v>
      </c>
      <c r="H2529" s="70">
        <f>INDEX(Hosts!$A:$M, MATCH(Places!$B2529,Hosts!$A:$A,0), MATCH(Places!H$1,Hosts!$A$1:$M$1,0))</f>
        <v>1</v>
      </c>
      <c r="I2529" s="70">
        <f>INDEX(Hosts!$A:$M, MATCH(Places!$B2529,Hosts!$A:$A,0), MATCH(Places!I$1,Hosts!$A$1:$M$1,0))</f>
        <v>0.79</v>
      </c>
      <c r="J2529" t="str">
        <f>INDEX(Hosts!$A:$M, MATCH(Places!$B2529,Hosts!$A:$A,0), MATCH(Places!J$1,Hosts!$A$1:$M$1,0))</f>
        <v>Yes</v>
      </c>
      <c r="K2529">
        <v>2</v>
      </c>
      <c r="L2529" t="str">
        <f>VLOOKUP($K2529,Neighborhoods!$A:$C,2,0)</f>
        <v>Bronx</v>
      </c>
      <c r="M2529" t="str">
        <f>VLOOKUP($K2529,Neighborhoods!$A:$C,3,0)</f>
        <v>Concourse</v>
      </c>
      <c r="N2529" t="str">
        <f>INDEX(Neighborhoods!$A:$C, MATCH(Places!$K2529,Neighborhoods!$A:$A,0), MATCH(Places!N$1,Neighborhoods!$A$1:$C$1,0))</f>
        <v>Bronx</v>
      </c>
      <c r="O2529" t="str">
        <f>INDEX(Neighborhoods!$A:$C, MATCH(Places!$K2529,Neighborhoods!$A:$A,0), MATCH(Places!O$1,Neighborhoods!$A$1:$C$1,0))</f>
        <v>Concourse</v>
      </c>
      <c r="P2529" t="s">
        <v>1</v>
      </c>
      <c r="Q2529" t="str">
        <f t="shared" si="156"/>
        <v>Yes</v>
      </c>
      <c r="R2529">
        <v>2</v>
      </c>
      <c r="S2529" t="str">
        <f t="shared" si="157"/>
        <v>Small</v>
      </c>
      <c r="T2529" s="50">
        <v>60</v>
      </c>
      <c r="U2529" s="70">
        <f t="shared" si="158"/>
        <v>0.03</v>
      </c>
      <c r="V2529" s="52">
        <v>4.8099999999999996</v>
      </c>
      <c r="W2529" s="52" t="str" cm="1">
        <f t="array" ref="W2529">_xlfn.SWITCH(ROUND(V2529,0),5,"Excellent",4,"Good",3,"Ok","Bad")</f>
        <v>Excellent</v>
      </c>
      <c r="X2529">
        <v>16</v>
      </c>
      <c r="Y2529" t="str">
        <f t="shared" si="159"/>
        <v>No</v>
      </c>
      <c r="Z2529" s="68">
        <v>42871</v>
      </c>
      <c r="AA2529" s="68">
        <v>44004</v>
      </c>
      <c r="AB2529">
        <v>365</v>
      </c>
      <c r="AC2529" t="s">
        <v>15615</v>
      </c>
    </row>
    <row r="2530" spans="1:29" x14ac:dyDescent="0.3">
      <c r="A2530" t="s">
        <v>1852</v>
      </c>
      <c r="B2530">
        <v>3135</v>
      </c>
      <c r="C2530" t="str">
        <f>VLOOKUP($B2530,Hosts!$A:$M,10,0)</f>
        <v>Within an hour</v>
      </c>
      <c r="D2530" s="70">
        <f>VLOOKUP($B2530,Hosts!$A:$M,11,0)</f>
        <v>1</v>
      </c>
      <c r="E2530" s="70">
        <f>VLOOKUP($B2530,Hosts!$A:$M,12,0)</f>
        <v>0.89</v>
      </c>
      <c r="F2530" t="str">
        <f>VLOOKUP($B2530,Hosts!$A:$M,13,0)</f>
        <v>No</v>
      </c>
      <c r="G2530" t="str">
        <f>INDEX(Hosts!$A:$M, MATCH(Places!$B2530,Hosts!$A:$A,0), MATCH(Places!G$1,Hosts!$A$1:$M$1,0))</f>
        <v>Within an hour</v>
      </c>
      <c r="H2530" s="70">
        <f>INDEX(Hosts!$A:$M, MATCH(Places!$B2530,Hosts!$A:$A,0), MATCH(Places!H$1,Hosts!$A$1:$M$1,0))</f>
        <v>1</v>
      </c>
      <c r="I2530" s="70">
        <f>INDEX(Hosts!$A:$M, MATCH(Places!$B2530,Hosts!$A:$A,0), MATCH(Places!I$1,Hosts!$A$1:$M$1,0))</f>
        <v>0.89</v>
      </c>
      <c r="J2530" t="str">
        <f>INDEX(Hosts!$A:$M, MATCH(Places!$B2530,Hosts!$A:$A,0), MATCH(Places!J$1,Hosts!$A$1:$M$1,0))</f>
        <v>No</v>
      </c>
      <c r="K2530">
        <v>8</v>
      </c>
      <c r="L2530" t="str">
        <f>VLOOKUP($K2530,Neighborhoods!$A:$C,2,0)</f>
        <v>Brooklyn</v>
      </c>
      <c r="M2530" t="str">
        <f>VLOOKUP($K2530,Neighborhoods!$A:$C,3,0)</f>
        <v>Bushwick</v>
      </c>
      <c r="N2530" t="str">
        <f>INDEX(Neighborhoods!$A:$C, MATCH(Places!$K2530,Neighborhoods!$A:$A,0), MATCH(Places!N$1,Neighborhoods!$A$1:$C$1,0))</f>
        <v>Brooklyn</v>
      </c>
      <c r="O2530" t="str">
        <f>INDEX(Neighborhoods!$A:$C, MATCH(Places!$K2530,Neighborhoods!$A:$A,0), MATCH(Places!O$1,Neighborhoods!$A$1:$C$1,0))</f>
        <v>Bushwick</v>
      </c>
      <c r="P2530" t="s">
        <v>1</v>
      </c>
      <c r="Q2530" t="str">
        <f t="shared" si="156"/>
        <v>Yes</v>
      </c>
      <c r="R2530">
        <v>2</v>
      </c>
      <c r="S2530" t="str">
        <f t="shared" si="157"/>
        <v>Small</v>
      </c>
      <c r="T2530" s="50">
        <v>51</v>
      </c>
      <c r="U2530" s="70">
        <f t="shared" si="158"/>
        <v>0.03</v>
      </c>
      <c r="V2530" s="52">
        <v>4.6500000000000004</v>
      </c>
      <c r="W2530" s="52" t="str" cm="1">
        <f t="array" ref="W2530">_xlfn.SWITCH(ROUND(V2530,0),5,"Excellent",4,"Good",3,"Ok","Bad")</f>
        <v>Excellent</v>
      </c>
      <c r="X2530">
        <v>113</v>
      </c>
      <c r="Y2530" t="str">
        <f t="shared" si="159"/>
        <v>No</v>
      </c>
      <c r="Z2530" s="68">
        <v>42804</v>
      </c>
      <c r="AA2530" s="68">
        <v>44019</v>
      </c>
      <c r="AB2530">
        <v>49</v>
      </c>
      <c r="AC2530" t="s">
        <v>15616</v>
      </c>
    </row>
    <row r="2531" spans="1:29" x14ac:dyDescent="0.3">
      <c r="A2531" t="s">
        <v>1853</v>
      </c>
      <c r="B2531">
        <v>2531</v>
      </c>
      <c r="C2531" t="str">
        <f>VLOOKUP($B2531,Hosts!$A:$M,10,0)</f>
        <v>Within an hour</v>
      </c>
      <c r="D2531" s="70">
        <f>VLOOKUP($B2531,Hosts!$A:$M,11,0)</f>
        <v>1</v>
      </c>
      <c r="E2531" s="70">
        <f>VLOOKUP($B2531,Hosts!$A:$M,12,0)</f>
        <v>0.99</v>
      </c>
      <c r="F2531" t="str">
        <f>VLOOKUP($B2531,Hosts!$A:$M,13,0)</f>
        <v>Yes</v>
      </c>
      <c r="G2531" t="str">
        <f>INDEX(Hosts!$A:$M, MATCH(Places!$B2531,Hosts!$A:$A,0), MATCH(Places!G$1,Hosts!$A$1:$M$1,0))</f>
        <v>Within an hour</v>
      </c>
      <c r="H2531" s="70">
        <f>INDEX(Hosts!$A:$M, MATCH(Places!$B2531,Hosts!$A:$A,0), MATCH(Places!H$1,Hosts!$A$1:$M$1,0))</f>
        <v>1</v>
      </c>
      <c r="I2531" s="70">
        <f>INDEX(Hosts!$A:$M, MATCH(Places!$B2531,Hosts!$A:$A,0), MATCH(Places!I$1,Hosts!$A$1:$M$1,0))</f>
        <v>0.99</v>
      </c>
      <c r="J2531" t="str">
        <f>INDEX(Hosts!$A:$M, MATCH(Places!$B2531,Hosts!$A:$A,0), MATCH(Places!J$1,Hosts!$A$1:$M$1,0))</f>
        <v>Yes</v>
      </c>
      <c r="K2531">
        <v>9</v>
      </c>
      <c r="L2531" t="str">
        <f>VLOOKUP($K2531,Neighborhoods!$A:$C,2,0)</f>
        <v>Brooklyn</v>
      </c>
      <c r="M2531" t="str">
        <f>VLOOKUP($K2531,Neighborhoods!$A:$C,3,0)</f>
        <v>Crown Heights</v>
      </c>
      <c r="N2531" t="str">
        <f>INDEX(Neighborhoods!$A:$C, MATCH(Places!$K2531,Neighborhoods!$A:$A,0), MATCH(Places!N$1,Neighborhoods!$A$1:$C$1,0))</f>
        <v>Brooklyn</v>
      </c>
      <c r="O2531" t="str">
        <f>INDEX(Neighborhoods!$A:$C, MATCH(Places!$K2531,Neighborhoods!$A:$A,0), MATCH(Places!O$1,Neighborhoods!$A$1:$C$1,0))</f>
        <v>Crown Heights</v>
      </c>
      <c r="P2531" t="s">
        <v>1</v>
      </c>
      <c r="Q2531" t="str">
        <f t="shared" si="156"/>
        <v>Yes</v>
      </c>
      <c r="R2531">
        <v>2</v>
      </c>
      <c r="S2531" t="str">
        <f t="shared" si="157"/>
        <v>Small</v>
      </c>
      <c r="T2531" s="50">
        <v>78</v>
      </c>
      <c r="U2531" s="70">
        <f t="shared" si="158"/>
        <v>0.03</v>
      </c>
      <c r="V2531" s="52">
        <v>4.83</v>
      </c>
      <c r="W2531" s="52" t="str" cm="1">
        <f t="array" ref="W2531">_xlfn.SWITCH(ROUND(V2531,0),5,"Excellent",4,"Good",3,"Ok","Bad")</f>
        <v>Excellent</v>
      </c>
      <c r="X2531">
        <v>310</v>
      </c>
      <c r="Y2531" t="str">
        <f t="shared" si="159"/>
        <v>Yes</v>
      </c>
      <c r="Z2531" s="68">
        <v>42827</v>
      </c>
      <c r="AA2531" s="68">
        <v>44050</v>
      </c>
      <c r="AB2531">
        <v>161</v>
      </c>
      <c r="AC2531" t="s">
        <v>15616</v>
      </c>
    </row>
    <row r="2532" spans="1:29" x14ac:dyDescent="0.3">
      <c r="A2532" t="s">
        <v>1854</v>
      </c>
      <c r="B2532">
        <v>3148</v>
      </c>
      <c r="C2532" t="str">
        <f>VLOOKUP($B2532,Hosts!$A:$M,10,0)</f>
        <v>Within a few hours</v>
      </c>
      <c r="D2532" s="70">
        <f>VLOOKUP($B2532,Hosts!$A:$M,11,0)</f>
        <v>0.9</v>
      </c>
      <c r="E2532" s="70">
        <f>VLOOKUP($B2532,Hosts!$A:$M,12,0)</f>
        <v>1</v>
      </c>
      <c r="F2532" t="str">
        <f>VLOOKUP($B2532,Hosts!$A:$M,13,0)</f>
        <v>Yes</v>
      </c>
      <c r="G2532" t="str">
        <f>INDEX(Hosts!$A:$M, MATCH(Places!$B2532,Hosts!$A:$A,0), MATCH(Places!G$1,Hosts!$A$1:$M$1,0))</f>
        <v>Within a few hours</v>
      </c>
      <c r="H2532" s="70">
        <f>INDEX(Hosts!$A:$M, MATCH(Places!$B2532,Hosts!$A:$A,0), MATCH(Places!H$1,Hosts!$A$1:$M$1,0))</f>
        <v>0.9</v>
      </c>
      <c r="I2532" s="70">
        <f>INDEX(Hosts!$A:$M, MATCH(Places!$B2532,Hosts!$A:$A,0), MATCH(Places!I$1,Hosts!$A$1:$M$1,0))</f>
        <v>1</v>
      </c>
      <c r="J2532" t="str">
        <f>INDEX(Hosts!$A:$M, MATCH(Places!$B2532,Hosts!$A:$A,0), MATCH(Places!J$1,Hosts!$A$1:$M$1,0))</f>
        <v>Yes</v>
      </c>
      <c r="K2532">
        <v>28</v>
      </c>
      <c r="L2532" t="str">
        <f>VLOOKUP($K2532,Neighborhoods!$A:$C,2,0)</f>
        <v>Staten Island</v>
      </c>
      <c r="M2532" t="str">
        <f>VLOOKUP($K2532,Neighborhoods!$A:$C,3,0)</f>
        <v>St. George</v>
      </c>
      <c r="N2532" t="str">
        <f>INDEX(Neighborhoods!$A:$C, MATCH(Places!$K2532,Neighborhoods!$A:$A,0), MATCH(Places!N$1,Neighborhoods!$A$1:$C$1,0))</f>
        <v>Staten Island</v>
      </c>
      <c r="O2532" t="str">
        <f>INDEX(Neighborhoods!$A:$C, MATCH(Places!$K2532,Neighborhoods!$A:$A,0), MATCH(Places!O$1,Neighborhoods!$A$1:$C$1,0))</f>
        <v>St. George</v>
      </c>
      <c r="P2532" t="s">
        <v>11822</v>
      </c>
      <c r="Q2532" t="str">
        <f t="shared" si="156"/>
        <v>No</v>
      </c>
      <c r="R2532">
        <v>6</v>
      </c>
      <c r="S2532" t="str">
        <f t="shared" si="157"/>
        <v>Large</v>
      </c>
      <c r="T2532" s="50">
        <v>150</v>
      </c>
      <c r="U2532" s="70">
        <f t="shared" si="158"/>
        <v>0.03</v>
      </c>
      <c r="V2532" s="52">
        <v>4.9000000000000004</v>
      </c>
      <c r="W2532" s="52" t="str" cm="1">
        <f t="array" ref="W2532">_xlfn.SWITCH(ROUND(V2532,0),5,"Excellent",4,"Good",3,"Ok","Bad")</f>
        <v>Excellent</v>
      </c>
      <c r="X2532">
        <v>78</v>
      </c>
      <c r="Y2532" t="str">
        <f t="shared" si="159"/>
        <v>No</v>
      </c>
      <c r="Z2532" s="68">
        <v>42856</v>
      </c>
      <c r="AA2532" s="68">
        <v>43877</v>
      </c>
      <c r="AB2532">
        <v>150</v>
      </c>
      <c r="AC2532" t="s">
        <v>15616</v>
      </c>
    </row>
    <row r="2533" spans="1:29" x14ac:dyDescent="0.3">
      <c r="A2533" t="s">
        <v>1855</v>
      </c>
      <c r="B2533">
        <v>775</v>
      </c>
      <c r="C2533" t="str">
        <f>VLOOKUP($B2533,Hosts!$A:$M,10,0)</f>
        <v>Within a few hours</v>
      </c>
      <c r="D2533" s="70">
        <f>VLOOKUP($B2533,Hosts!$A:$M,11,0)</f>
        <v>1</v>
      </c>
      <c r="E2533" s="70">
        <f>VLOOKUP($B2533,Hosts!$A:$M,12,0)</f>
        <v>0.95</v>
      </c>
      <c r="F2533" t="str">
        <f>VLOOKUP($B2533,Hosts!$A:$M,13,0)</f>
        <v>No</v>
      </c>
      <c r="G2533" t="str">
        <f>INDEX(Hosts!$A:$M, MATCH(Places!$B2533,Hosts!$A:$A,0), MATCH(Places!G$1,Hosts!$A$1:$M$1,0))</f>
        <v>Within a few hours</v>
      </c>
      <c r="H2533" s="70">
        <f>INDEX(Hosts!$A:$M, MATCH(Places!$B2533,Hosts!$A:$A,0), MATCH(Places!H$1,Hosts!$A$1:$M$1,0))</f>
        <v>1</v>
      </c>
      <c r="I2533" s="70">
        <f>INDEX(Hosts!$A:$M, MATCH(Places!$B2533,Hosts!$A:$A,0), MATCH(Places!I$1,Hosts!$A$1:$M$1,0))</f>
        <v>0.95</v>
      </c>
      <c r="J2533" t="str">
        <f>INDEX(Hosts!$A:$M, MATCH(Places!$B2533,Hosts!$A:$A,0), MATCH(Places!J$1,Hosts!$A$1:$M$1,0))</f>
        <v>No</v>
      </c>
      <c r="K2533">
        <v>16</v>
      </c>
      <c r="L2533" t="str">
        <f>VLOOKUP($K2533,Neighborhoods!$A:$C,2,0)</f>
        <v>Manhattan</v>
      </c>
      <c r="M2533" t="str">
        <f>VLOOKUP($K2533,Neighborhoods!$A:$C,3,0)</f>
        <v>Harlem</v>
      </c>
      <c r="N2533" t="str">
        <f>INDEX(Neighborhoods!$A:$C, MATCH(Places!$K2533,Neighborhoods!$A:$A,0), MATCH(Places!N$1,Neighborhoods!$A$1:$C$1,0))</f>
        <v>Manhattan</v>
      </c>
      <c r="O2533" t="str">
        <f>INDEX(Neighborhoods!$A:$C, MATCH(Places!$K2533,Neighborhoods!$A:$A,0), MATCH(Places!O$1,Neighborhoods!$A$1:$C$1,0))</f>
        <v>Harlem</v>
      </c>
      <c r="P2533" t="s">
        <v>1</v>
      </c>
      <c r="Q2533" t="str">
        <f t="shared" si="156"/>
        <v>Yes</v>
      </c>
      <c r="R2533">
        <v>2</v>
      </c>
      <c r="S2533" t="str">
        <f t="shared" si="157"/>
        <v>Small</v>
      </c>
      <c r="T2533" s="50">
        <v>125</v>
      </c>
      <c r="U2533" s="70">
        <f t="shared" si="158"/>
        <v>0.03</v>
      </c>
      <c r="V2533" s="52">
        <v>4.97</v>
      </c>
      <c r="W2533" s="52" t="str" cm="1">
        <f t="array" ref="W2533">_xlfn.SWITCH(ROUND(V2533,0),5,"Excellent",4,"Good",3,"Ok","Bad")</f>
        <v>Excellent</v>
      </c>
      <c r="X2533">
        <v>70</v>
      </c>
      <c r="Y2533" t="str">
        <f t="shared" si="159"/>
        <v>No</v>
      </c>
      <c r="Z2533" s="68">
        <v>42786</v>
      </c>
      <c r="AA2533" s="68">
        <v>43907</v>
      </c>
      <c r="AB2533">
        <v>342</v>
      </c>
      <c r="AC2533" t="s">
        <v>15616</v>
      </c>
    </row>
    <row r="2534" spans="1:29" x14ac:dyDescent="0.3">
      <c r="A2534" t="s">
        <v>14657</v>
      </c>
      <c r="B2534">
        <v>3009</v>
      </c>
      <c r="C2534" t="str">
        <f>VLOOKUP($B2534,Hosts!$A:$M,10,0)</f>
        <v>Within an hour</v>
      </c>
      <c r="D2534" s="70">
        <f>VLOOKUP($B2534,Hosts!$A:$M,11,0)</f>
        <v>1</v>
      </c>
      <c r="E2534" s="70">
        <f>VLOOKUP($B2534,Hosts!$A:$M,12,0)</f>
        <v>0.94</v>
      </c>
      <c r="F2534" t="str">
        <f>VLOOKUP($B2534,Hosts!$A:$M,13,0)</f>
        <v>No</v>
      </c>
      <c r="G2534" t="str">
        <f>INDEX(Hosts!$A:$M, MATCH(Places!$B2534,Hosts!$A:$A,0), MATCH(Places!G$1,Hosts!$A$1:$M$1,0))</f>
        <v>Within an hour</v>
      </c>
      <c r="H2534" s="70">
        <f>INDEX(Hosts!$A:$M, MATCH(Places!$B2534,Hosts!$A:$A,0), MATCH(Places!H$1,Hosts!$A$1:$M$1,0))</f>
        <v>1</v>
      </c>
      <c r="I2534" s="70">
        <f>INDEX(Hosts!$A:$M, MATCH(Places!$B2534,Hosts!$A:$A,0), MATCH(Places!I$1,Hosts!$A$1:$M$1,0))</f>
        <v>0.94</v>
      </c>
      <c r="J2534" t="str">
        <f>INDEX(Hosts!$A:$M, MATCH(Places!$B2534,Hosts!$A:$A,0), MATCH(Places!J$1,Hosts!$A$1:$M$1,0))</f>
        <v>No</v>
      </c>
      <c r="K2534">
        <v>9</v>
      </c>
      <c r="L2534" t="str">
        <f>VLOOKUP($K2534,Neighborhoods!$A:$C,2,0)</f>
        <v>Brooklyn</v>
      </c>
      <c r="M2534" t="str">
        <f>VLOOKUP($K2534,Neighborhoods!$A:$C,3,0)</f>
        <v>Crown Heights</v>
      </c>
      <c r="N2534" t="str">
        <f>INDEX(Neighborhoods!$A:$C, MATCH(Places!$K2534,Neighborhoods!$A:$A,0), MATCH(Places!N$1,Neighborhoods!$A$1:$C$1,0))</f>
        <v>Brooklyn</v>
      </c>
      <c r="O2534" t="str">
        <f>INDEX(Neighborhoods!$A:$C, MATCH(Places!$K2534,Neighborhoods!$A:$A,0), MATCH(Places!O$1,Neighborhoods!$A$1:$C$1,0))</f>
        <v>Crown Heights</v>
      </c>
      <c r="P2534" t="s">
        <v>11822</v>
      </c>
      <c r="Q2534" t="str">
        <f t="shared" si="156"/>
        <v>No</v>
      </c>
      <c r="R2534">
        <v>3</v>
      </c>
      <c r="S2534" t="str">
        <f t="shared" si="157"/>
        <v>Medium</v>
      </c>
      <c r="T2534" s="50">
        <v>140</v>
      </c>
      <c r="U2534" s="70">
        <f t="shared" si="158"/>
        <v>0.03</v>
      </c>
      <c r="V2534" s="52">
        <v>4.6500000000000004</v>
      </c>
      <c r="W2534" s="52" t="str" cm="1">
        <f t="array" ref="W2534">_xlfn.SWITCH(ROUND(V2534,0),5,"Excellent",4,"Good",3,"Ok","Bad")</f>
        <v>Excellent</v>
      </c>
      <c r="X2534">
        <v>26</v>
      </c>
      <c r="Y2534" t="str">
        <f t="shared" si="159"/>
        <v>No</v>
      </c>
      <c r="Z2534" s="68">
        <v>42829</v>
      </c>
      <c r="AA2534" s="68">
        <v>43809</v>
      </c>
      <c r="AB2534">
        <v>263</v>
      </c>
      <c r="AC2534" t="s">
        <v>15616</v>
      </c>
    </row>
    <row r="2535" spans="1:29" x14ac:dyDescent="0.3">
      <c r="A2535" t="s">
        <v>14230</v>
      </c>
      <c r="B2535">
        <v>3009</v>
      </c>
      <c r="C2535" t="str">
        <f>VLOOKUP($B2535,Hosts!$A:$M,10,0)</f>
        <v>Within an hour</v>
      </c>
      <c r="D2535" s="70">
        <f>VLOOKUP($B2535,Hosts!$A:$M,11,0)</f>
        <v>1</v>
      </c>
      <c r="E2535" s="70">
        <f>VLOOKUP($B2535,Hosts!$A:$M,12,0)</f>
        <v>0.94</v>
      </c>
      <c r="F2535" t="str">
        <f>VLOOKUP($B2535,Hosts!$A:$M,13,0)</f>
        <v>No</v>
      </c>
      <c r="G2535" t="str">
        <f>INDEX(Hosts!$A:$M, MATCH(Places!$B2535,Hosts!$A:$A,0), MATCH(Places!G$1,Hosts!$A$1:$M$1,0))</f>
        <v>Within an hour</v>
      </c>
      <c r="H2535" s="70">
        <f>INDEX(Hosts!$A:$M, MATCH(Places!$B2535,Hosts!$A:$A,0), MATCH(Places!H$1,Hosts!$A$1:$M$1,0))</f>
        <v>1</v>
      </c>
      <c r="I2535" s="70">
        <f>INDEX(Hosts!$A:$M, MATCH(Places!$B2535,Hosts!$A:$A,0), MATCH(Places!I$1,Hosts!$A$1:$M$1,0))</f>
        <v>0.94</v>
      </c>
      <c r="J2535" t="str">
        <f>INDEX(Hosts!$A:$M, MATCH(Places!$B2535,Hosts!$A:$A,0), MATCH(Places!J$1,Hosts!$A$1:$M$1,0))</f>
        <v>No</v>
      </c>
      <c r="K2535">
        <v>9</v>
      </c>
      <c r="L2535" t="str">
        <f>VLOOKUP($K2535,Neighborhoods!$A:$C,2,0)</f>
        <v>Brooklyn</v>
      </c>
      <c r="M2535" t="str">
        <f>VLOOKUP($K2535,Neighborhoods!$A:$C,3,0)</f>
        <v>Crown Heights</v>
      </c>
      <c r="N2535" t="str">
        <f>INDEX(Neighborhoods!$A:$C, MATCH(Places!$K2535,Neighborhoods!$A:$A,0), MATCH(Places!N$1,Neighborhoods!$A$1:$C$1,0))</f>
        <v>Brooklyn</v>
      </c>
      <c r="O2535" t="str">
        <f>INDEX(Neighborhoods!$A:$C, MATCH(Places!$K2535,Neighborhoods!$A:$A,0), MATCH(Places!O$1,Neighborhoods!$A$1:$C$1,0))</f>
        <v>Crown Heights</v>
      </c>
      <c r="P2535" t="s">
        <v>11822</v>
      </c>
      <c r="Q2535" t="str">
        <f t="shared" si="156"/>
        <v>No</v>
      </c>
      <c r="R2535">
        <v>3</v>
      </c>
      <c r="S2535" t="str">
        <f t="shared" si="157"/>
        <v>Medium</v>
      </c>
      <c r="T2535" s="50">
        <v>140</v>
      </c>
      <c r="U2535" s="70">
        <f t="shared" si="158"/>
        <v>0.03</v>
      </c>
      <c r="V2535" s="52">
        <v>4.7699999999999996</v>
      </c>
      <c r="W2535" s="52" t="str" cm="1">
        <f t="array" ref="W2535">_xlfn.SWITCH(ROUND(V2535,0),5,"Excellent",4,"Good",3,"Ok","Bad")</f>
        <v>Excellent</v>
      </c>
      <c r="X2535">
        <v>35</v>
      </c>
      <c r="Y2535" t="str">
        <f t="shared" si="159"/>
        <v>No</v>
      </c>
      <c r="Z2535" s="68">
        <v>42846</v>
      </c>
      <c r="AA2535" s="68">
        <v>44008</v>
      </c>
      <c r="AB2535">
        <v>339</v>
      </c>
      <c r="AC2535" t="s">
        <v>15616</v>
      </c>
    </row>
    <row r="2536" spans="1:29" x14ac:dyDescent="0.3">
      <c r="A2536" t="s">
        <v>15491</v>
      </c>
      <c r="B2536">
        <v>1337</v>
      </c>
      <c r="C2536" t="str">
        <f>VLOOKUP($B2536,Hosts!$A:$M,10,0)</f>
        <v>Within an hour</v>
      </c>
      <c r="D2536" s="70">
        <f>VLOOKUP($B2536,Hosts!$A:$M,11,0)</f>
        <v>0.92</v>
      </c>
      <c r="E2536" s="70">
        <f>VLOOKUP($B2536,Hosts!$A:$M,12,0)</f>
        <v>1</v>
      </c>
      <c r="F2536" t="str">
        <f>VLOOKUP($B2536,Hosts!$A:$M,13,0)</f>
        <v>Yes</v>
      </c>
      <c r="G2536" t="str">
        <f>INDEX(Hosts!$A:$M, MATCH(Places!$B2536,Hosts!$A:$A,0), MATCH(Places!G$1,Hosts!$A$1:$M$1,0))</f>
        <v>Within an hour</v>
      </c>
      <c r="H2536" s="70">
        <f>INDEX(Hosts!$A:$M, MATCH(Places!$B2536,Hosts!$A:$A,0), MATCH(Places!H$1,Hosts!$A$1:$M$1,0))</f>
        <v>0.92</v>
      </c>
      <c r="I2536" s="70">
        <f>INDEX(Hosts!$A:$M, MATCH(Places!$B2536,Hosts!$A:$A,0), MATCH(Places!I$1,Hosts!$A$1:$M$1,0))</f>
        <v>1</v>
      </c>
      <c r="J2536" t="str">
        <f>INDEX(Hosts!$A:$M, MATCH(Places!$B2536,Hosts!$A:$A,0), MATCH(Places!J$1,Hosts!$A$1:$M$1,0))</f>
        <v>Yes</v>
      </c>
      <c r="K2536">
        <v>11</v>
      </c>
      <c r="L2536" t="str">
        <f>VLOOKUP($K2536,Neighborhoods!$A:$C,2,0)</f>
        <v>Brooklyn</v>
      </c>
      <c r="M2536" t="str">
        <f>VLOOKUP($K2536,Neighborhoods!$A:$C,3,0)</f>
        <v>Greenpoint</v>
      </c>
      <c r="N2536" t="str">
        <f>INDEX(Neighborhoods!$A:$C, MATCH(Places!$K2536,Neighborhoods!$A:$A,0), MATCH(Places!N$1,Neighborhoods!$A$1:$C$1,0))</f>
        <v>Brooklyn</v>
      </c>
      <c r="O2536" t="str">
        <f>INDEX(Neighborhoods!$A:$C, MATCH(Places!$K2536,Neighborhoods!$A:$A,0), MATCH(Places!O$1,Neighborhoods!$A$1:$C$1,0))</f>
        <v>Greenpoint</v>
      </c>
      <c r="P2536" t="s">
        <v>11822</v>
      </c>
      <c r="Q2536" t="str">
        <f t="shared" si="156"/>
        <v>No</v>
      </c>
      <c r="R2536">
        <v>6</v>
      </c>
      <c r="S2536" t="str">
        <f t="shared" si="157"/>
        <v>Large</v>
      </c>
      <c r="T2536" s="50">
        <v>155</v>
      </c>
      <c r="U2536" s="70">
        <f t="shared" si="158"/>
        <v>0.03</v>
      </c>
      <c r="V2536" s="52">
        <v>4.9800000000000004</v>
      </c>
      <c r="W2536" s="52" t="str" cm="1">
        <f t="array" ref="W2536">_xlfn.SWITCH(ROUND(V2536,0),5,"Excellent",4,"Good",3,"Ok","Bad")</f>
        <v>Excellent</v>
      </c>
      <c r="X2536">
        <v>127</v>
      </c>
      <c r="Y2536" t="str">
        <f t="shared" si="159"/>
        <v>Yes</v>
      </c>
      <c r="Z2536" s="68">
        <v>42841</v>
      </c>
      <c r="AA2536" s="68">
        <v>44046</v>
      </c>
      <c r="AB2536">
        <v>287</v>
      </c>
      <c r="AC2536" t="s">
        <v>15615</v>
      </c>
    </row>
    <row r="2537" spans="1:29" x14ac:dyDescent="0.3">
      <c r="A2537" t="s">
        <v>1856</v>
      </c>
      <c r="B2537">
        <v>802</v>
      </c>
      <c r="C2537" t="str">
        <f>VLOOKUP($B2537,Hosts!$A:$M,10,0)</f>
        <v>Within an hour</v>
      </c>
      <c r="D2537" s="70">
        <f>VLOOKUP($B2537,Hosts!$A:$M,11,0)</f>
        <v>1</v>
      </c>
      <c r="E2537" s="70">
        <f>VLOOKUP($B2537,Hosts!$A:$M,12,0)</f>
        <v>0.25</v>
      </c>
      <c r="F2537" t="str">
        <f>VLOOKUP($B2537,Hosts!$A:$M,13,0)</f>
        <v>No</v>
      </c>
      <c r="G2537" t="str">
        <f>INDEX(Hosts!$A:$M, MATCH(Places!$B2537,Hosts!$A:$A,0), MATCH(Places!G$1,Hosts!$A$1:$M$1,0))</f>
        <v>Within an hour</v>
      </c>
      <c r="H2537" s="70">
        <f>INDEX(Hosts!$A:$M, MATCH(Places!$B2537,Hosts!$A:$A,0), MATCH(Places!H$1,Hosts!$A$1:$M$1,0))</f>
        <v>1</v>
      </c>
      <c r="I2537" s="70">
        <f>INDEX(Hosts!$A:$M, MATCH(Places!$B2537,Hosts!$A:$A,0), MATCH(Places!I$1,Hosts!$A$1:$M$1,0))</f>
        <v>0.25</v>
      </c>
      <c r="J2537" t="str">
        <f>INDEX(Hosts!$A:$M, MATCH(Places!$B2537,Hosts!$A:$A,0), MATCH(Places!J$1,Hosts!$A$1:$M$1,0))</f>
        <v>No</v>
      </c>
      <c r="K2537">
        <v>15</v>
      </c>
      <c r="L2537" t="str">
        <f>VLOOKUP($K2537,Neighborhoods!$A:$C,2,0)</f>
        <v>Manhattan</v>
      </c>
      <c r="M2537" t="str">
        <f>VLOOKUP($K2537,Neighborhoods!$A:$C,3,0)</f>
        <v>East Village</v>
      </c>
      <c r="N2537" t="str">
        <f>INDEX(Neighborhoods!$A:$C, MATCH(Places!$K2537,Neighborhoods!$A:$A,0), MATCH(Places!N$1,Neighborhoods!$A$1:$C$1,0))</f>
        <v>Manhattan</v>
      </c>
      <c r="O2537" t="str">
        <f>INDEX(Neighborhoods!$A:$C, MATCH(Places!$K2537,Neighborhoods!$A:$A,0), MATCH(Places!O$1,Neighborhoods!$A$1:$C$1,0))</f>
        <v>East Village</v>
      </c>
      <c r="P2537" t="s">
        <v>11822</v>
      </c>
      <c r="Q2537" t="str">
        <f t="shared" si="156"/>
        <v>No</v>
      </c>
      <c r="R2537">
        <v>2</v>
      </c>
      <c r="S2537" t="str">
        <f t="shared" si="157"/>
        <v>Small</v>
      </c>
      <c r="T2537" s="50">
        <v>85</v>
      </c>
      <c r="U2537" s="70">
        <f t="shared" si="158"/>
        <v>0.03</v>
      </c>
      <c r="V2537" s="52">
        <v>4.8899999999999997</v>
      </c>
      <c r="W2537" s="52" t="str" cm="1">
        <f t="array" ref="W2537">_xlfn.SWITCH(ROUND(V2537,0),5,"Excellent",4,"Good",3,"Ok","Bad")</f>
        <v>Excellent</v>
      </c>
      <c r="X2537">
        <v>28</v>
      </c>
      <c r="Y2537" t="str">
        <f t="shared" si="159"/>
        <v>No</v>
      </c>
      <c r="Z2537" s="68">
        <v>42837</v>
      </c>
      <c r="AA2537" s="68">
        <v>43585</v>
      </c>
      <c r="AB2537">
        <v>46</v>
      </c>
      <c r="AC2537" t="s">
        <v>15615</v>
      </c>
    </row>
    <row r="2538" spans="1:29" x14ac:dyDescent="0.3">
      <c r="A2538" t="s">
        <v>1857</v>
      </c>
      <c r="B2538">
        <v>449</v>
      </c>
      <c r="C2538" t="str">
        <f>VLOOKUP($B2538,Hosts!$A:$M,10,0)</f>
        <v>Within a few hours</v>
      </c>
      <c r="D2538" s="70">
        <f>VLOOKUP($B2538,Hosts!$A:$M,11,0)</f>
        <v>1</v>
      </c>
      <c r="E2538" s="70">
        <f>VLOOKUP($B2538,Hosts!$A:$M,12,0)</f>
        <v>0.79</v>
      </c>
      <c r="F2538" t="str">
        <f>VLOOKUP($B2538,Hosts!$A:$M,13,0)</f>
        <v>Yes</v>
      </c>
      <c r="G2538" t="str">
        <f>INDEX(Hosts!$A:$M, MATCH(Places!$B2538,Hosts!$A:$A,0), MATCH(Places!G$1,Hosts!$A$1:$M$1,0))</f>
        <v>Within a few hours</v>
      </c>
      <c r="H2538" s="70">
        <f>INDEX(Hosts!$A:$M, MATCH(Places!$B2538,Hosts!$A:$A,0), MATCH(Places!H$1,Hosts!$A$1:$M$1,0))</f>
        <v>1</v>
      </c>
      <c r="I2538" s="70">
        <f>INDEX(Hosts!$A:$M, MATCH(Places!$B2538,Hosts!$A:$A,0), MATCH(Places!I$1,Hosts!$A$1:$M$1,0))</f>
        <v>0.79</v>
      </c>
      <c r="J2538" t="str">
        <f>INDEX(Hosts!$A:$M, MATCH(Places!$B2538,Hosts!$A:$A,0), MATCH(Places!J$1,Hosts!$A$1:$M$1,0))</f>
        <v>Yes</v>
      </c>
      <c r="K2538">
        <v>8</v>
      </c>
      <c r="L2538" t="str">
        <f>VLOOKUP($K2538,Neighborhoods!$A:$C,2,0)</f>
        <v>Brooklyn</v>
      </c>
      <c r="M2538" t="str">
        <f>VLOOKUP($K2538,Neighborhoods!$A:$C,3,0)</f>
        <v>Bushwick</v>
      </c>
      <c r="N2538" t="str">
        <f>INDEX(Neighborhoods!$A:$C, MATCH(Places!$K2538,Neighborhoods!$A:$A,0), MATCH(Places!N$1,Neighborhoods!$A$1:$C$1,0))</f>
        <v>Brooklyn</v>
      </c>
      <c r="O2538" t="str">
        <f>INDEX(Neighborhoods!$A:$C, MATCH(Places!$K2538,Neighborhoods!$A:$A,0), MATCH(Places!O$1,Neighborhoods!$A$1:$C$1,0))</f>
        <v>Bushwick</v>
      </c>
      <c r="P2538" t="s">
        <v>1</v>
      </c>
      <c r="Q2538" t="str">
        <f t="shared" si="156"/>
        <v>Yes</v>
      </c>
      <c r="R2538">
        <v>2</v>
      </c>
      <c r="S2538" t="str">
        <f t="shared" si="157"/>
        <v>Small</v>
      </c>
      <c r="T2538" s="50">
        <v>100</v>
      </c>
      <c r="U2538" s="70">
        <f t="shared" si="158"/>
        <v>0.03</v>
      </c>
      <c r="V2538" s="52">
        <v>4.97</v>
      </c>
      <c r="W2538" s="52" t="str" cm="1">
        <f t="array" ref="W2538">_xlfn.SWITCH(ROUND(V2538,0),5,"Excellent",4,"Good",3,"Ok","Bad")</f>
        <v>Excellent</v>
      </c>
      <c r="X2538">
        <v>231</v>
      </c>
      <c r="Y2538" t="str">
        <f t="shared" si="159"/>
        <v>Yes</v>
      </c>
      <c r="Z2538" s="68">
        <v>42785</v>
      </c>
      <c r="AA2538" s="68">
        <v>43900</v>
      </c>
      <c r="AB2538">
        <v>18</v>
      </c>
      <c r="AC2538" t="s">
        <v>15615</v>
      </c>
    </row>
    <row r="2539" spans="1:29" x14ac:dyDescent="0.3">
      <c r="A2539" t="s">
        <v>13321</v>
      </c>
      <c r="B2539">
        <v>2243</v>
      </c>
      <c r="C2539" t="str">
        <f>VLOOKUP($B2539,Hosts!$A:$M,10,0)</f>
        <v>Within an hour</v>
      </c>
      <c r="D2539" s="70">
        <f>VLOOKUP($B2539,Hosts!$A:$M,11,0)</f>
        <v>1</v>
      </c>
      <c r="E2539" s="70">
        <f>VLOOKUP($B2539,Hosts!$A:$M,12,0)</f>
        <v>0.77</v>
      </c>
      <c r="F2539" t="str">
        <f>VLOOKUP($B2539,Hosts!$A:$M,13,0)</f>
        <v>Yes</v>
      </c>
      <c r="G2539" t="str">
        <f>INDEX(Hosts!$A:$M, MATCH(Places!$B2539,Hosts!$A:$A,0), MATCH(Places!G$1,Hosts!$A$1:$M$1,0))</f>
        <v>Within an hour</v>
      </c>
      <c r="H2539" s="70">
        <f>INDEX(Hosts!$A:$M, MATCH(Places!$B2539,Hosts!$A:$A,0), MATCH(Places!H$1,Hosts!$A$1:$M$1,0))</f>
        <v>1</v>
      </c>
      <c r="I2539" s="70">
        <f>INDEX(Hosts!$A:$M, MATCH(Places!$B2539,Hosts!$A:$A,0), MATCH(Places!I$1,Hosts!$A$1:$M$1,0))</f>
        <v>0.77</v>
      </c>
      <c r="J2539" t="str">
        <f>INDEX(Hosts!$A:$M, MATCH(Places!$B2539,Hosts!$A:$A,0), MATCH(Places!J$1,Hosts!$A$1:$M$1,0))</f>
        <v>Yes</v>
      </c>
      <c r="K2539">
        <v>12</v>
      </c>
      <c r="L2539" t="str">
        <f>VLOOKUP($K2539,Neighborhoods!$A:$C,2,0)</f>
        <v>Brooklyn</v>
      </c>
      <c r="M2539" t="str">
        <f>VLOOKUP($K2539,Neighborhoods!$A:$C,3,0)</f>
        <v>Williamsburg</v>
      </c>
      <c r="N2539" t="str">
        <f>INDEX(Neighborhoods!$A:$C, MATCH(Places!$K2539,Neighborhoods!$A:$A,0), MATCH(Places!N$1,Neighborhoods!$A$1:$C$1,0))</f>
        <v>Brooklyn</v>
      </c>
      <c r="O2539" t="str">
        <f>INDEX(Neighborhoods!$A:$C, MATCH(Places!$K2539,Neighborhoods!$A:$A,0), MATCH(Places!O$1,Neighborhoods!$A$1:$C$1,0))</f>
        <v>Williamsburg</v>
      </c>
      <c r="P2539" t="s">
        <v>11822</v>
      </c>
      <c r="Q2539" t="str">
        <f t="shared" si="156"/>
        <v>No</v>
      </c>
      <c r="R2539">
        <v>4</v>
      </c>
      <c r="S2539" t="str">
        <f t="shared" si="157"/>
        <v>Medium</v>
      </c>
      <c r="T2539" s="50">
        <v>143</v>
      </c>
      <c r="U2539" s="70">
        <f t="shared" si="158"/>
        <v>0.03</v>
      </c>
      <c r="V2539" s="52">
        <v>5</v>
      </c>
      <c r="W2539" s="52" t="str" cm="1">
        <f t="array" ref="W2539">_xlfn.SWITCH(ROUND(V2539,0),5,"Excellent",4,"Good",3,"Ok","Bad")</f>
        <v>Excellent</v>
      </c>
      <c r="X2539">
        <v>38</v>
      </c>
      <c r="Y2539" t="str">
        <f t="shared" si="159"/>
        <v>No</v>
      </c>
      <c r="Z2539" s="68">
        <v>43150</v>
      </c>
      <c r="AA2539" s="68">
        <v>43883</v>
      </c>
      <c r="AB2539">
        <v>0</v>
      </c>
      <c r="AC2539" t="s">
        <v>15615</v>
      </c>
    </row>
    <row r="2540" spans="1:29" x14ac:dyDescent="0.3">
      <c r="A2540" t="s">
        <v>13505</v>
      </c>
      <c r="B2540">
        <v>970</v>
      </c>
      <c r="C2540" t="str">
        <f>VLOOKUP($B2540,Hosts!$A:$M,10,0)</f>
        <v>Within a day</v>
      </c>
      <c r="D2540" s="70">
        <f>VLOOKUP($B2540,Hosts!$A:$M,11,0)</f>
        <v>0.5</v>
      </c>
      <c r="E2540" s="70">
        <f>VLOOKUP($B2540,Hosts!$A:$M,12,0)</f>
        <v>0.44</v>
      </c>
      <c r="F2540" t="str">
        <f>VLOOKUP($B2540,Hosts!$A:$M,13,0)</f>
        <v>No</v>
      </c>
      <c r="G2540" t="str">
        <f>INDEX(Hosts!$A:$M, MATCH(Places!$B2540,Hosts!$A:$A,0), MATCH(Places!G$1,Hosts!$A$1:$M$1,0))</f>
        <v>Within a day</v>
      </c>
      <c r="H2540" s="70">
        <f>INDEX(Hosts!$A:$M, MATCH(Places!$B2540,Hosts!$A:$A,0), MATCH(Places!H$1,Hosts!$A$1:$M$1,0))</f>
        <v>0.5</v>
      </c>
      <c r="I2540" s="70">
        <f>INDEX(Hosts!$A:$M, MATCH(Places!$B2540,Hosts!$A:$A,0), MATCH(Places!I$1,Hosts!$A$1:$M$1,0))</f>
        <v>0.44</v>
      </c>
      <c r="J2540" t="str">
        <f>INDEX(Hosts!$A:$M, MATCH(Places!$B2540,Hosts!$A:$A,0), MATCH(Places!J$1,Hosts!$A$1:$M$1,0))</f>
        <v>No</v>
      </c>
      <c r="K2540">
        <v>21</v>
      </c>
      <c r="L2540" t="str">
        <f>VLOOKUP($K2540,Neighborhoods!$A:$C,2,0)</f>
        <v>Queens</v>
      </c>
      <c r="M2540" t="str">
        <f>VLOOKUP($K2540,Neighborhoods!$A:$C,3,0)</f>
        <v>Astoria</v>
      </c>
      <c r="N2540" t="str">
        <f>INDEX(Neighborhoods!$A:$C, MATCH(Places!$K2540,Neighborhoods!$A:$A,0), MATCH(Places!N$1,Neighborhoods!$A$1:$C$1,0))</f>
        <v>Queens</v>
      </c>
      <c r="O2540" t="str">
        <f>INDEX(Neighborhoods!$A:$C, MATCH(Places!$K2540,Neighborhoods!$A:$A,0), MATCH(Places!O$1,Neighborhoods!$A$1:$C$1,0))</f>
        <v>Astoria</v>
      </c>
      <c r="P2540" t="s">
        <v>11822</v>
      </c>
      <c r="Q2540" t="str">
        <f t="shared" si="156"/>
        <v>No</v>
      </c>
      <c r="R2540">
        <v>2</v>
      </c>
      <c r="S2540" t="str">
        <f t="shared" si="157"/>
        <v>Small</v>
      </c>
      <c r="T2540" s="50">
        <v>79</v>
      </c>
      <c r="U2540" s="70">
        <f t="shared" si="158"/>
        <v>0.03</v>
      </c>
      <c r="V2540" s="52">
        <v>4.72</v>
      </c>
      <c r="W2540" s="52" t="str" cm="1">
        <f t="array" ref="W2540">_xlfn.SWITCH(ROUND(V2540,0),5,"Excellent",4,"Good",3,"Ok","Bad")</f>
        <v>Excellent</v>
      </c>
      <c r="X2540">
        <v>18</v>
      </c>
      <c r="Y2540" t="str">
        <f t="shared" si="159"/>
        <v>No</v>
      </c>
      <c r="Z2540" s="68">
        <v>42788</v>
      </c>
      <c r="AA2540" s="68">
        <v>43780</v>
      </c>
      <c r="AB2540">
        <v>45</v>
      </c>
      <c r="AC2540" t="s">
        <v>15615</v>
      </c>
    </row>
    <row r="2541" spans="1:29" x14ac:dyDescent="0.3">
      <c r="A2541" t="s">
        <v>13665</v>
      </c>
      <c r="B2541">
        <v>610</v>
      </c>
      <c r="C2541" t="str">
        <f>VLOOKUP($B2541,Hosts!$A:$M,10,0)</f>
        <v>Within an hour</v>
      </c>
      <c r="D2541" s="70">
        <f>VLOOKUP($B2541,Hosts!$A:$M,11,0)</f>
        <v>1</v>
      </c>
      <c r="E2541" s="70">
        <f>VLOOKUP($B2541,Hosts!$A:$M,12,0)</f>
        <v>0.67</v>
      </c>
      <c r="F2541" t="str">
        <f>VLOOKUP($B2541,Hosts!$A:$M,13,0)</f>
        <v>No</v>
      </c>
      <c r="G2541" t="str">
        <f>INDEX(Hosts!$A:$M, MATCH(Places!$B2541,Hosts!$A:$A,0), MATCH(Places!G$1,Hosts!$A$1:$M$1,0))</f>
        <v>Within an hour</v>
      </c>
      <c r="H2541" s="70">
        <f>INDEX(Hosts!$A:$M, MATCH(Places!$B2541,Hosts!$A:$A,0), MATCH(Places!H$1,Hosts!$A$1:$M$1,0))</f>
        <v>1</v>
      </c>
      <c r="I2541" s="70">
        <f>INDEX(Hosts!$A:$M, MATCH(Places!$B2541,Hosts!$A:$A,0), MATCH(Places!I$1,Hosts!$A$1:$M$1,0))</f>
        <v>0.67</v>
      </c>
      <c r="J2541" t="str">
        <f>INDEX(Hosts!$A:$M, MATCH(Places!$B2541,Hosts!$A:$A,0), MATCH(Places!J$1,Hosts!$A$1:$M$1,0))</f>
        <v>No</v>
      </c>
      <c r="K2541">
        <v>10</v>
      </c>
      <c r="L2541" t="str">
        <f>VLOOKUP($K2541,Neighborhoods!$A:$C,2,0)</f>
        <v>Brooklyn</v>
      </c>
      <c r="M2541" t="str">
        <f>VLOOKUP($K2541,Neighborhoods!$A:$C,3,0)</f>
        <v>East Flatbush</v>
      </c>
      <c r="N2541" t="str">
        <f>INDEX(Neighborhoods!$A:$C, MATCH(Places!$K2541,Neighborhoods!$A:$A,0), MATCH(Places!N$1,Neighborhoods!$A$1:$C$1,0))</f>
        <v>Brooklyn</v>
      </c>
      <c r="O2541" t="str">
        <f>INDEX(Neighborhoods!$A:$C, MATCH(Places!$K2541,Neighborhoods!$A:$A,0), MATCH(Places!O$1,Neighborhoods!$A$1:$C$1,0))</f>
        <v>East Flatbush</v>
      </c>
      <c r="P2541" t="s">
        <v>1</v>
      </c>
      <c r="Q2541" t="str">
        <f t="shared" si="156"/>
        <v>Yes</v>
      </c>
      <c r="R2541">
        <v>2</v>
      </c>
      <c r="S2541" t="str">
        <f t="shared" si="157"/>
        <v>Small</v>
      </c>
      <c r="T2541" s="50">
        <v>180</v>
      </c>
      <c r="U2541" s="70">
        <f t="shared" si="158"/>
        <v>0.03</v>
      </c>
      <c r="V2541" s="52">
        <v>4.1399999999999997</v>
      </c>
      <c r="W2541" s="52" t="str" cm="1">
        <f t="array" ref="W2541">_xlfn.SWITCH(ROUND(V2541,0),5,"Excellent",4,"Good",3,"Ok","Bad")</f>
        <v>Good</v>
      </c>
      <c r="X2541">
        <v>7</v>
      </c>
      <c r="Y2541" t="str">
        <f t="shared" si="159"/>
        <v>No</v>
      </c>
      <c r="Z2541" s="68">
        <v>42895</v>
      </c>
      <c r="AA2541" s="68">
        <v>43047</v>
      </c>
      <c r="AB2541">
        <v>179</v>
      </c>
      <c r="AC2541" t="s">
        <v>15615</v>
      </c>
    </row>
    <row r="2542" spans="1:29" x14ac:dyDescent="0.3">
      <c r="A2542" t="s">
        <v>1859</v>
      </c>
      <c r="B2542">
        <v>449</v>
      </c>
      <c r="C2542" t="str">
        <f>VLOOKUP($B2542,Hosts!$A:$M,10,0)</f>
        <v>Within a few hours</v>
      </c>
      <c r="D2542" s="70">
        <f>VLOOKUP($B2542,Hosts!$A:$M,11,0)</f>
        <v>1</v>
      </c>
      <c r="E2542" s="70">
        <f>VLOOKUP($B2542,Hosts!$A:$M,12,0)</f>
        <v>0.79</v>
      </c>
      <c r="F2542" t="str">
        <f>VLOOKUP($B2542,Hosts!$A:$M,13,0)</f>
        <v>Yes</v>
      </c>
      <c r="G2542" t="str">
        <f>INDEX(Hosts!$A:$M, MATCH(Places!$B2542,Hosts!$A:$A,0), MATCH(Places!G$1,Hosts!$A$1:$M$1,0))</f>
        <v>Within a few hours</v>
      </c>
      <c r="H2542" s="70">
        <f>INDEX(Hosts!$A:$M, MATCH(Places!$B2542,Hosts!$A:$A,0), MATCH(Places!H$1,Hosts!$A$1:$M$1,0))</f>
        <v>1</v>
      </c>
      <c r="I2542" s="70">
        <f>INDEX(Hosts!$A:$M, MATCH(Places!$B2542,Hosts!$A:$A,0), MATCH(Places!I$1,Hosts!$A$1:$M$1,0))</f>
        <v>0.79</v>
      </c>
      <c r="J2542" t="str">
        <f>INDEX(Hosts!$A:$M, MATCH(Places!$B2542,Hosts!$A:$A,0), MATCH(Places!J$1,Hosts!$A$1:$M$1,0))</f>
        <v>Yes</v>
      </c>
      <c r="K2542">
        <v>8</v>
      </c>
      <c r="L2542" t="str">
        <f>VLOOKUP($K2542,Neighborhoods!$A:$C,2,0)</f>
        <v>Brooklyn</v>
      </c>
      <c r="M2542" t="str">
        <f>VLOOKUP($K2542,Neighborhoods!$A:$C,3,0)</f>
        <v>Bushwick</v>
      </c>
      <c r="N2542" t="str">
        <f>INDEX(Neighborhoods!$A:$C, MATCH(Places!$K2542,Neighborhoods!$A:$A,0), MATCH(Places!N$1,Neighborhoods!$A$1:$C$1,0))</f>
        <v>Brooklyn</v>
      </c>
      <c r="O2542" t="str">
        <f>INDEX(Neighborhoods!$A:$C, MATCH(Places!$K2542,Neighborhoods!$A:$A,0), MATCH(Places!O$1,Neighborhoods!$A$1:$C$1,0))</f>
        <v>Bushwick</v>
      </c>
      <c r="P2542" t="s">
        <v>1</v>
      </c>
      <c r="Q2542" t="str">
        <f t="shared" si="156"/>
        <v>Yes</v>
      </c>
      <c r="R2542">
        <v>1</v>
      </c>
      <c r="S2542" t="str">
        <f t="shared" si="157"/>
        <v>Small</v>
      </c>
      <c r="T2542" s="50">
        <v>73</v>
      </c>
      <c r="U2542" s="70">
        <f t="shared" si="158"/>
        <v>0.03</v>
      </c>
      <c r="V2542" s="52">
        <v>4.91</v>
      </c>
      <c r="W2542" s="52" t="str" cm="1">
        <f t="array" ref="W2542">_xlfn.SWITCH(ROUND(V2542,0),5,"Excellent",4,"Good",3,"Ok","Bad")</f>
        <v>Excellent</v>
      </c>
      <c r="X2542">
        <v>231</v>
      </c>
      <c r="Y2542" t="str">
        <f t="shared" si="159"/>
        <v>Yes</v>
      </c>
      <c r="Z2542" s="68">
        <v>42790</v>
      </c>
      <c r="AA2542" s="68">
        <v>43898</v>
      </c>
      <c r="AB2542">
        <v>18</v>
      </c>
      <c r="AC2542" t="s">
        <v>15615</v>
      </c>
    </row>
    <row r="2543" spans="1:29" x14ac:dyDescent="0.3">
      <c r="A2543" t="s">
        <v>15438</v>
      </c>
      <c r="B2543">
        <v>2501</v>
      </c>
      <c r="C2543" t="str">
        <f>VLOOKUP($B2543,Hosts!$A:$M,10,0)</f>
        <v>Within an hour</v>
      </c>
      <c r="D2543" s="70">
        <f>VLOOKUP($B2543,Hosts!$A:$M,11,0)</f>
        <v>1</v>
      </c>
      <c r="E2543" s="70">
        <f>VLOOKUP($B2543,Hosts!$A:$M,12,0)</f>
        <v>1</v>
      </c>
      <c r="F2543" t="str">
        <f>VLOOKUP($B2543,Hosts!$A:$M,13,0)</f>
        <v>No</v>
      </c>
      <c r="G2543" t="str">
        <f>INDEX(Hosts!$A:$M, MATCH(Places!$B2543,Hosts!$A:$A,0), MATCH(Places!G$1,Hosts!$A$1:$M$1,0))</f>
        <v>Within an hour</v>
      </c>
      <c r="H2543" s="70">
        <f>INDEX(Hosts!$A:$M, MATCH(Places!$B2543,Hosts!$A:$A,0), MATCH(Places!H$1,Hosts!$A$1:$M$1,0))</f>
        <v>1</v>
      </c>
      <c r="I2543" s="70">
        <f>INDEX(Hosts!$A:$M, MATCH(Places!$B2543,Hosts!$A:$A,0), MATCH(Places!I$1,Hosts!$A$1:$M$1,0))</f>
        <v>1</v>
      </c>
      <c r="J2543" t="str">
        <f>INDEX(Hosts!$A:$M, MATCH(Places!$B2543,Hosts!$A:$A,0), MATCH(Places!J$1,Hosts!$A$1:$M$1,0))</f>
        <v>No</v>
      </c>
      <c r="K2543">
        <v>9</v>
      </c>
      <c r="L2543" t="str">
        <f>VLOOKUP($K2543,Neighborhoods!$A:$C,2,0)</f>
        <v>Brooklyn</v>
      </c>
      <c r="M2543" t="str">
        <f>VLOOKUP($K2543,Neighborhoods!$A:$C,3,0)</f>
        <v>Crown Heights</v>
      </c>
      <c r="N2543" t="str">
        <f>INDEX(Neighborhoods!$A:$C, MATCH(Places!$K2543,Neighborhoods!$A:$A,0), MATCH(Places!N$1,Neighborhoods!$A$1:$C$1,0))</f>
        <v>Brooklyn</v>
      </c>
      <c r="O2543" t="str">
        <f>INDEX(Neighborhoods!$A:$C, MATCH(Places!$K2543,Neighborhoods!$A:$A,0), MATCH(Places!O$1,Neighborhoods!$A$1:$C$1,0))</f>
        <v>Crown Heights</v>
      </c>
      <c r="P2543" t="s">
        <v>1</v>
      </c>
      <c r="Q2543" t="str">
        <f t="shared" si="156"/>
        <v>Yes</v>
      </c>
      <c r="R2543">
        <v>2</v>
      </c>
      <c r="S2543" t="str">
        <f t="shared" si="157"/>
        <v>Small</v>
      </c>
      <c r="T2543" s="50">
        <v>80</v>
      </c>
      <c r="U2543" s="70">
        <f t="shared" si="158"/>
        <v>0.03</v>
      </c>
      <c r="V2543" s="52">
        <v>4.88</v>
      </c>
      <c r="W2543" s="52" t="str" cm="1">
        <f t="array" ref="W2543">_xlfn.SWITCH(ROUND(V2543,0),5,"Excellent",4,"Good",3,"Ok","Bad")</f>
        <v>Excellent</v>
      </c>
      <c r="X2543">
        <v>8</v>
      </c>
      <c r="Y2543" t="str">
        <f t="shared" si="159"/>
        <v>No</v>
      </c>
      <c r="Z2543" s="68">
        <v>42803</v>
      </c>
      <c r="AA2543" s="68">
        <v>43698</v>
      </c>
      <c r="AB2543">
        <v>364</v>
      </c>
      <c r="AC2543" t="s">
        <v>15616</v>
      </c>
    </row>
    <row r="2544" spans="1:29" x14ac:dyDescent="0.3">
      <c r="A2544" t="s">
        <v>1860</v>
      </c>
      <c r="B2544">
        <v>3159</v>
      </c>
      <c r="C2544" t="str">
        <f>VLOOKUP($B2544,Hosts!$A:$M,10,0)</f>
        <v>Within an hour</v>
      </c>
      <c r="D2544" s="70">
        <f>VLOOKUP($B2544,Hosts!$A:$M,11,0)</f>
        <v>1</v>
      </c>
      <c r="E2544" s="70">
        <f>VLOOKUP($B2544,Hosts!$A:$M,12,0)</f>
        <v>0.93</v>
      </c>
      <c r="F2544" t="str">
        <f>VLOOKUP($B2544,Hosts!$A:$M,13,0)</f>
        <v>No</v>
      </c>
      <c r="G2544" t="str">
        <f>INDEX(Hosts!$A:$M, MATCH(Places!$B2544,Hosts!$A:$A,0), MATCH(Places!G$1,Hosts!$A$1:$M$1,0))</f>
        <v>Within an hour</v>
      </c>
      <c r="H2544" s="70">
        <f>INDEX(Hosts!$A:$M, MATCH(Places!$B2544,Hosts!$A:$A,0), MATCH(Places!H$1,Hosts!$A$1:$M$1,0))</f>
        <v>1</v>
      </c>
      <c r="I2544" s="70">
        <f>INDEX(Hosts!$A:$M, MATCH(Places!$B2544,Hosts!$A:$A,0), MATCH(Places!I$1,Hosts!$A$1:$M$1,0))</f>
        <v>0.93</v>
      </c>
      <c r="J2544" t="str">
        <f>INDEX(Hosts!$A:$M, MATCH(Places!$B2544,Hosts!$A:$A,0), MATCH(Places!J$1,Hosts!$A$1:$M$1,0))</f>
        <v>No</v>
      </c>
      <c r="K2544">
        <v>16</v>
      </c>
      <c r="L2544" t="str">
        <f>VLOOKUP($K2544,Neighborhoods!$A:$C,2,0)</f>
        <v>Manhattan</v>
      </c>
      <c r="M2544" t="str">
        <f>VLOOKUP($K2544,Neighborhoods!$A:$C,3,0)</f>
        <v>Harlem</v>
      </c>
      <c r="N2544" t="str">
        <f>INDEX(Neighborhoods!$A:$C, MATCH(Places!$K2544,Neighborhoods!$A:$A,0), MATCH(Places!N$1,Neighborhoods!$A$1:$C$1,0))</f>
        <v>Manhattan</v>
      </c>
      <c r="O2544" t="str">
        <f>INDEX(Neighborhoods!$A:$C, MATCH(Places!$K2544,Neighborhoods!$A:$A,0), MATCH(Places!O$1,Neighborhoods!$A$1:$C$1,0))</f>
        <v>Harlem</v>
      </c>
      <c r="P2544" t="s">
        <v>11822</v>
      </c>
      <c r="Q2544" t="str">
        <f t="shared" si="156"/>
        <v>No</v>
      </c>
      <c r="R2544">
        <v>5</v>
      </c>
      <c r="S2544" t="str">
        <f t="shared" si="157"/>
        <v>Medium</v>
      </c>
      <c r="T2544" s="50">
        <v>67</v>
      </c>
      <c r="U2544" s="70">
        <f t="shared" si="158"/>
        <v>0.03</v>
      </c>
      <c r="V2544" s="52">
        <v>4.9800000000000004</v>
      </c>
      <c r="W2544" s="52" t="str" cm="1">
        <f t="array" ref="W2544">_xlfn.SWITCH(ROUND(V2544,0),5,"Excellent",4,"Good",3,"Ok","Bad")</f>
        <v>Excellent</v>
      </c>
      <c r="X2544">
        <v>191</v>
      </c>
      <c r="Y2544" t="str">
        <f t="shared" si="159"/>
        <v>Yes</v>
      </c>
      <c r="Z2544" s="68">
        <v>42785</v>
      </c>
      <c r="AA2544" s="68">
        <v>44053</v>
      </c>
      <c r="AB2544">
        <v>155</v>
      </c>
      <c r="AC2544" t="s">
        <v>15615</v>
      </c>
    </row>
    <row r="2545" spans="1:29" x14ac:dyDescent="0.3">
      <c r="A2545" t="s">
        <v>1861</v>
      </c>
      <c r="B2545">
        <v>3157</v>
      </c>
      <c r="C2545" t="str">
        <f>VLOOKUP($B2545,Hosts!$A:$M,10,0)</f>
        <v>Within an hour</v>
      </c>
      <c r="D2545" s="70">
        <f>VLOOKUP($B2545,Hosts!$A:$M,11,0)</f>
        <v>1</v>
      </c>
      <c r="E2545" s="70">
        <f>VLOOKUP($B2545,Hosts!$A:$M,12,0)</f>
        <v>0.97</v>
      </c>
      <c r="F2545" t="str">
        <f>VLOOKUP($B2545,Hosts!$A:$M,13,0)</f>
        <v>Yes</v>
      </c>
      <c r="G2545" t="str">
        <f>INDEX(Hosts!$A:$M, MATCH(Places!$B2545,Hosts!$A:$A,0), MATCH(Places!G$1,Hosts!$A$1:$M$1,0))</f>
        <v>Within an hour</v>
      </c>
      <c r="H2545" s="70">
        <f>INDEX(Hosts!$A:$M, MATCH(Places!$B2545,Hosts!$A:$A,0), MATCH(Places!H$1,Hosts!$A$1:$M$1,0))</f>
        <v>1</v>
      </c>
      <c r="I2545" s="70">
        <f>INDEX(Hosts!$A:$M, MATCH(Places!$B2545,Hosts!$A:$A,0), MATCH(Places!I$1,Hosts!$A$1:$M$1,0))</f>
        <v>0.97</v>
      </c>
      <c r="J2545" t="str">
        <f>INDEX(Hosts!$A:$M, MATCH(Places!$B2545,Hosts!$A:$A,0), MATCH(Places!J$1,Hosts!$A$1:$M$1,0))</f>
        <v>Yes</v>
      </c>
      <c r="K2545">
        <v>12</v>
      </c>
      <c r="L2545" t="str">
        <f>VLOOKUP($K2545,Neighborhoods!$A:$C,2,0)</f>
        <v>Brooklyn</v>
      </c>
      <c r="M2545" t="str">
        <f>VLOOKUP($K2545,Neighborhoods!$A:$C,3,0)</f>
        <v>Williamsburg</v>
      </c>
      <c r="N2545" t="str">
        <f>INDEX(Neighborhoods!$A:$C, MATCH(Places!$K2545,Neighborhoods!$A:$A,0), MATCH(Places!N$1,Neighborhoods!$A$1:$C$1,0))</f>
        <v>Brooklyn</v>
      </c>
      <c r="O2545" t="str">
        <f>INDEX(Neighborhoods!$A:$C, MATCH(Places!$K2545,Neighborhoods!$A:$A,0), MATCH(Places!O$1,Neighborhoods!$A$1:$C$1,0))</f>
        <v>Williamsburg</v>
      </c>
      <c r="P2545" t="s">
        <v>1</v>
      </c>
      <c r="Q2545" t="str">
        <f t="shared" si="156"/>
        <v>Yes</v>
      </c>
      <c r="R2545">
        <v>2</v>
      </c>
      <c r="S2545" t="str">
        <f t="shared" si="157"/>
        <v>Small</v>
      </c>
      <c r="T2545" s="50">
        <v>94</v>
      </c>
      <c r="U2545" s="70">
        <f t="shared" si="158"/>
        <v>0.03</v>
      </c>
      <c r="V2545" s="52">
        <v>4.97</v>
      </c>
      <c r="W2545" s="52" t="str" cm="1">
        <f t="array" ref="W2545">_xlfn.SWITCH(ROUND(V2545,0),5,"Excellent",4,"Good",3,"Ok","Bad")</f>
        <v>Excellent</v>
      </c>
      <c r="X2545">
        <v>79</v>
      </c>
      <c r="Y2545" t="str">
        <f t="shared" si="159"/>
        <v>No</v>
      </c>
      <c r="Z2545" s="68">
        <v>42835</v>
      </c>
      <c r="AA2545" s="68">
        <v>43905</v>
      </c>
      <c r="AB2545">
        <v>364</v>
      </c>
      <c r="AC2545" t="s">
        <v>15615</v>
      </c>
    </row>
    <row r="2546" spans="1:29" x14ac:dyDescent="0.3">
      <c r="A2546" t="s">
        <v>1862</v>
      </c>
      <c r="B2546">
        <v>1457</v>
      </c>
      <c r="C2546" t="str">
        <f>VLOOKUP($B2546,Hosts!$A:$M,10,0)</f>
        <v>Within a few hours</v>
      </c>
      <c r="D2546" s="70">
        <f>VLOOKUP($B2546,Hosts!$A:$M,11,0)</f>
        <v>1</v>
      </c>
      <c r="E2546" s="70">
        <f>VLOOKUP($B2546,Hosts!$A:$M,12,0)</f>
        <v>0.97</v>
      </c>
      <c r="F2546" t="str">
        <f>VLOOKUP($B2546,Hosts!$A:$M,13,0)</f>
        <v>Yes</v>
      </c>
      <c r="G2546" t="str">
        <f>INDEX(Hosts!$A:$M, MATCH(Places!$B2546,Hosts!$A:$A,0), MATCH(Places!G$1,Hosts!$A$1:$M$1,0))</f>
        <v>Within a few hours</v>
      </c>
      <c r="H2546" s="70">
        <f>INDEX(Hosts!$A:$M, MATCH(Places!$B2546,Hosts!$A:$A,0), MATCH(Places!H$1,Hosts!$A$1:$M$1,0))</f>
        <v>1</v>
      </c>
      <c r="I2546" s="70">
        <f>INDEX(Hosts!$A:$M, MATCH(Places!$B2546,Hosts!$A:$A,0), MATCH(Places!I$1,Hosts!$A$1:$M$1,0))</f>
        <v>0.97</v>
      </c>
      <c r="J2546" t="str">
        <f>INDEX(Hosts!$A:$M, MATCH(Places!$B2546,Hosts!$A:$A,0), MATCH(Places!J$1,Hosts!$A$1:$M$1,0))</f>
        <v>Yes</v>
      </c>
      <c r="K2546">
        <v>12</v>
      </c>
      <c r="L2546" t="str">
        <f>VLOOKUP($K2546,Neighborhoods!$A:$C,2,0)</f>
        <v>Brooklyn</v>
      </c>
      <c r="M2546" t="str">
        <f>VLOOKUP($K2546,Neighborhoods!$A:$C,3,0)</f>
        <v>Williamsburg</v>
      </c>
      <c r="N2546" t="str">
        <f>INDEX(Neighborhoods!$A:$C, MATCH(Places!$K2546,Neighborhoods!$A:$A,0), MATCH(Places!N$1,Neighborhoods!$A$1:$C$1,0))</f>
        <v>Brooklyn</v>
      </c>
      <c r="O2546" t="str">
        <f>INDEX(Neighborhoods!$A:$C, MATCH(Places!$K2546,Neighborhoods!$A:$A,0), MATCH(Places!O$1,Neighborhoods!$A$1:$C$1,0))</f>
        <v>Williamsburg</v>
      </c>
      <c r="P2546" t="s">
        <v>11822</v>
      </c>
      <c r="Q2546" t="str">
        <f t="shared" si="156"/>
        <v>No</v>
      </c>
      <c r="R2546">
        <v>2</v>
      </c>
      <c r="S2546" t="str">
        <f t="shared" si="157"/>
        <v>Small</v>
      </c>
      <c r="T2546" s="50">
        <v>154</v>
      </c>
      <c r="U2546" s="70">
        <f t="shared" si="158"/>
        <v>0.03</v>
      </c>
      <c r="V2546" s="52">
        <v>4.9000000000000004</v>
      </c>
      <c r="W2546" s="52" t="str" cm="1">
        <f t="array" ref="W2546">_xlfn.SWITCH(ROUND(V2546,0),5,"Excellent",4,"Good",3,"Ok","Bad")</f>
        <v>Excellent</v>
      </c>
      <c r="X2546">
        <v>103</v>
      </c>
      <c r="Y2546" t="str">
        <f t="shared" si="159"/>
        <v>Yes</v>
      </c>
      <c r="Z2546" s="68">
        <v>42828</v>
      </c>
      <c r="AA2546" s="68">
        <v>44018</v>
      </c>
      <c r="AB2546">
        <v>363</v>
      </c>
      <c r="AC2546" t="s">
        <v>15616</v>
      </c>
    </row>
    <row r="2547" spans="1:29" x14ac:dyDescent="0.3">
      <c r="A2547" t="s">
        <v>13298</v>
      </c>
      <c r="B2547">
        <v>2427</v>
      </c>
      <c r="C2547" t="str">
        <f>VLOOKUP($B2547,Hosts!$A:$M,10,0)</f>
        <v>Within an hour</v>
      </c>
      <c r="D2547" s="70">
        <f>VLOOKUP($B2547,Hosts!$A:$M,11,0)</f>
        <v>1</v>
      </c>
      <c r="E2547" s="70">
        <f>VLOOKUP($B2547,Hosts!$A:$M,12,0)</f>
        <v>0.97</v>
      </c>
      <c r="F2547" t="str">
        <f>VLOOKUP($B2547,Hosts!$A:$M,13,0)</f>
        <v>No</v>
      </c>
      <c r="G2547" t="str">
        <f>INDEX(Hosts!$A:$M, MATCH(Places!$B2547,Hosts!$A:$A,0), MATCH(Places!G$1,Hosts!$A$1:$M$1,0))</f>
        <v>Within an hour</v>
      </c>
      <c r="H2547" s="70">
        <f>INDEX(Hosts!$A:$M, MATCH(Places!$B2547,Hosts!$A:$A,0), MATCH(Places!H$1,Hosts!$A$1:$M$1,0))</f>
        <v>1</v>
      </c>
      <c r="I2547" s="70">
        <f>INDEX(Hosts!$A:$M, MATCH(Places!$B2547,Hosts!$A:$A,0), MATCH(Places!I$1,Hosts!$A$1:$M$1,0))</f>
        <v>0.97</v>
      </c>
      <c r="J2547" t="str">
        <f>INDEX(Hosts!$A:$M, MATCH(Places!$B2547,Hosts!$A:$A,0), MATCH(Places!J$1,Hosts!$A$1:$M$1,0))</f>
        <v>No</v>
      </c>
      <c r="K2547">
        <v>13</v>
      </c>
      <c r="L2547" t="str">
        <f>VLOOKUP($K2547,Neighborhoods!$A:$C,2,0)</f>
        <v>Manhattan</v>
      </c>
      <c r="M2547" t="str">
        <f>VLOOKUP($K2547,Neighborhoods!$A:$C,3,0)</f>
        <v>Chelsea</v>
      </c>
      <c r="N2547" t="str">
        <f>INDEX(Neighborhoods!$A:$C, MATCH(Places!$K2547,Neighborhoods!$A:$A,0), MATCH(Places!N$1,Neighborhoods!$A$1:$C$1,0))</f>
        <v>Manhattan</v>
      </c>
      <c r="O2547" t="str">
        <f>INDEX(Neighborhoods!$A:$C, MATCH(Places!$K2547,Neighborhoods!$A:$A,0), MATCH(Places!O$1,Neighborhoods!$A$1:$C$1,0))</f>
        <v>Chelsea</v>
      </c>
      <c r="P2547" t="s">
        <v>1</v>
      </c>
      <c r="Q2547" t="str">
        <f t="shared" si="156"/>
        <v>Yes</v>
      </c>
      <c r="R2547">
        <v>2</v>
      </c>
      <c r="S2547" t="str">
        <f t="shared" si="157"/>
        <v>Small</v>
      </c>
      <c r="T2547" s="50">
        <v>109</v>
      </c>
      <c r="U2547" s="70">
        <f t="shared" si="158"/>
        <v>0.03</v>
      </c>
      <c r="V2547" s="52">
        <v>4.75</v>
      </c>
      <c r="W2547" s="52" t="str" cm="1">
        <f t="array" ref="W2547">_xlfn.SWITCH(ROUND(V2547,0),5,"Excellent",4,"Good",3,"Ok","Bad")</f>
        <v>Excellent</v>
      </c>
      <c r="X2547">
        <v>106</v>
      </c>
      <c r="Y2547" t="str">
        <f t="shared" si="159"/>
        <v>No</v>
      </c>
      <c r="Z2547" s="68">
        <v>42810</v>
      </c>
      <c r="AA2547" s="68">
        <v>44042</v>
      </c>
      <c r="AB2547">
        <v>155</v>
      </c>
      <c r="AC2547" t="s">
        <v>15616</v>
      </c>
    </row>
    <row r="2548" spans="1:29" x14ac:dyDescent="0.3">
      <c r="A2548" t="s">
        <v>1863</v>
      </c>
      <c r="B2548">
        <v>2401</v>
      </c>
      <c r="C2548" t="str">
        <f>VLOOKUP($B2548,Hosts!$A:$M,10,0)</f>
        <v>Within a few hours</v>
      </c>
      <c r="D2548" s="70">
        <f>VLOOKUP($B2548,Hosts!$A:$M,11,0)</f>
        <v>1</v>
      </c>
      <c r="E2548" s="70">
        <f>VLOOKUP($B2548,Hosts!$A:$M,12,0)</f>
        <v>0.86</v>
      </c>
      <c r="F2548" t="str">
        <f>VLOOKUP($B2548,Hosts!$A:$M,13,0)</f>
        <v>No</v>
      </c>
      <c r="G2548" t="str">
        <f>INDEX(Hosts!$A:$M, MATCH(Places!$B2548,Hosts!$A:$A,0), MATCH(Places!G$1,Hosts!$A$1:$M$1,0))</f>
        <v>Within a few hours</v>
      </c>
      <c r="H2548" s="70">
        <f>INDEX(Hosts!$A:$M, MATCH(Places!$B2548,Hosts!$A:$A,0), MATCH(Places!H$1,Hosts!$A$1:$M$1,0))</f>
        <v>1</v>
      </c>
      <c r="I2548" s="70">
        <f>INDEX(Hosts!$A:$M, MATCH(Places!$B2548,Hosts!$A:$A,0), MATCH(Places!I$1,Hosts!$A$1:$M$1,0))</f>
        <v>0.86</v>
      </c>
      <c r="J2548" t="str">
        <f>INDEX(Hosts!$A:$M, MATCH(Places!$B2548,Hosts!$A:$A,0), MATCH(Places!J$1,Hosts!$A$1:$M$1,0))</f>
        <v>No</v>
      </c>
      <c r="K2548">
        <v>15</v>
      </c>
      <c r="L2548" t="str">
        <f>VLOOKUP($K2548,Neighborhoods!$A:$C,2,0)</f>
        <v>Manhattan</v>
      </c>
      <c r="M2548" t="str">
        <f>VLOOKUP($K2548,Neighborhoods!$A:$C,3,0)</f>
        <v>East Village</v>
      </c>
      <c r="N2548" t="str">
        <f>INDEX(Neighborhoods!$A:$C, MATCH(Places!$K2548,Neighborhoods!$A:$A,0), MATCH(Places!N$1,Neighborhoods!$A$1:$C$1,0))</f>
        <v>Manhattan</v>
      </c>
      <c r="O2548" t="str">
        <f>INDEX(Neighborhoods!$A:$C, MATCH(Places!$K2548,Neighborhoods!$A:$A,0), MATCH(Places!O$1,Neighborhoods!$A$1:$C$1,0))</f>
        <v>East Village</v>
      </c>
      <c r="P2548" t="s">
        <v>11822</v>
      </c>
      <c r="Q2548" t="str">
        <f t="shared" si="156"/>
        <v>No</v>
      </c>
      <c r="R2548">
        <v>2</v>
      </c>
      <c r="S2548" t="str">
        <f t="shared" si="157"/>
        <v>Small</v>
      </c>
      <c r="T2548" s="50">
        <v>160</v>
      </c>
      <c r="U2548" s="70">
        <f t="shared" si="158"/>
        <v>0.03</v>
      </c>
      <c r="V2548" s="52">
        <v>4.97</v>
      </c>
      <c r="W2548" s="52" t="str" cm="1">
        <f t="array" ref="W2548">_xlfn.SWITCH(ROUND(V2548,0),5,"Excellent",4,"Good",3,"Ok","Bad")</f>
        <v>Excellent</v>
      </c>
      <c r="X2548">
        <v>36</v>
      </c>
      <c r="Y2548" t="str">
        <f t="shared" si="159"/>
        <v>No</v>
      </c>
      <c r="Z2548" s="68">
        <v>42796</v>
      </c>
      <c r="AA2548" s="68">
        <v>43836</v>
      </c>
      <c r="AB2548">
        <v>210</v>
      </c>
      <c r="AC2548" t="s">
        <v>15615</v>
      </c>
    </row>
    <row r="2549" spans="1:29" x14ac:dyDescent="0.3">
      <c r="A2549" t="s">
        <v>1864</v>
      </c>
      <c r="B2549">
        <v>237</v>
      </c>
      <c r="C2549" t="str">
        <f>VLOOKUP($B2549,Hosts!$A:$M,10,0)</f>
        <v>Within a day</v>
      </c>
      <c r="D2549" s="70">
        <f>VLOOKUP($B2549,Hosts!$A:$M,11,0)</f>
        <v>1</v>
      </c>
      <c r="E2549" s="70">
        <f>VLOOKUP($B2549,Hosts!$A:$M,12,0)</f>
        <v>1</v>
      </c>
      <c r="F2549" t="str">
        <f>VLOOKUP($B2549,Hosts!$A:$M,13,0)</f>
        <v>No</v>
      </c>
      <c r="G2549" t="str">
        <f>INDEX(Hosts!$A:$M, MATCH(Places!$B2549,Hosts!$A:$A,0), MATCH(Places!G$1,Hosts!$A$1:$M$1,0))</f>
        <v>Within a day</v>
      </c>
      <c r="H2549" s="70">
        <f>INDEX(Hosts!$A:$M, MATCH(Places!$B2549,Hosts!$A:$A,0), MATCH(Places!H$1,Hosts!$A$1:$M$1,0))</f>
        <v>1</v>
      </c>
      <c r="I2549" s="70">
        <f>INDEX(Hosts!$A:$M, MATCH(Places!$B2549,Hosts!$A:$A,0), MATCH(Places!I$1,Hosts!$A$1:$M$1,0))</f>
        <v>1</v>
      </c>
      <c r="J2549" t="str">
        <f>INDEX(Hosts!$A:$M, MATCH(Places!$B2549,Hosts!$A:$A,0), MATCH(Places!J$1,Hosts!$A$1:$M$1,0))</f>
        <v>No</v>
      </c>
      <c r="K2549">
        <v>13</v>
      </c>
      <c r="L2549" t="str">
        <f>VLOOKUP($K2549,Neighborhoods!$A:$C,2,0)</f>
        <v>Manhattan</v>
      </c>
      <c r="M2549" t="str">
        <f>VLOOKUP($K2549,Neighborhoods!$A:$C,3,0)</f>
        <v>Chelsea</v>
      </c>
      <c r="N2549" t="str">
        <f>INDEX(Neighborhoods!$A:$C, MATCH(Places!$K2549,Neighborhoods!$A:$A,0), MATCH(Places!N$1,Neighborhoods!$A$1:$C$1,0))</f>
        <v>Manhattan</v>
      </c>
      <c r="O2549" t="str">
        <f>INDEX(Neighborhoods!$A:$C, MATCH(Places!$K2549,Neighborhoods!$A:$A,0), MATCH(Places!O$1,Neighborhoods!$A$1:$C$1,0))</f>
        <v>Chelsea</v>
      </c>
      <c r="P2549" t="s">
        <v>1</v>
      </c>
      <c r="Q2549" t="str">
        <f t="shared" si="156"/>
        <v>Yes</v>
      </c>
      <c r="R2549">
        <v>5</v>
      </c>
      <c r="S2549" t="str">
        <f t="shared" si="157"/>
        <v>Medium</v>
      </c>
      <c r="T2549" s="50">
        <v>289</v>
      </c>
      <c r="U2549" s="70">
        <f t="shared" si="158"/>
        <v>0.04</v>
      </c>
      <c r="V2549" s="52">
        <v>4.6399999999999997</v>
      </c>
      <c r="W2549" s="52" t="str" cm="1">
        <f t="array" ref="W2549">_xlfn.SWITCH(ROUND(V2549,0),5,"Excellent",4,"Good",3,"Ok","Bad")</f>
        <v>Excellent</v>
      </c>
      <c r="X2549">
        <v>165</v>
      </c>
      <c r="Y2549" t="str">
        <f t="shared" si="159"/>
        <v>No</v>
      </c>
      <c r="Z2549" s="68">
        <v>42806</v>
      </c>
      <c r="AA2549" s="68">
        <v>43904</v>
      </c>
      <c r="AB2549">
        <v>0</v>
      </c>
      <c r="AC2549" t="s">
        <v>15615</v>
      </c>
    </row>
    <row r="2550" spans="1:29" x14ac:dyDescent="0.3">
      <c r="A2550" t="s">
        <v>1865</v>
      </c>
      <c r="B2550">
        <v>2236</v>
      </c>
      <c r="C2550" t="str">
        <f>VLOOKUP($B2550,Hosts!$A:$M,10,0)</f>
        <v>Within a day</v>
      </c>
      <c r="D2550" s="70">
        <f>VLOOKUP($B2550,Hosts!$A:$M,11,0)</f>
        <v>1</v>
      </c>
      <c r="E2550" s="70">
        <f>VLOOKUP($B2550,Hosts!$A:$M,12,0)</f>
        <v>1</v>
      </c>
      <c r="F2550" t="str">
        <f>VLOOKUP($B2550,Hosts!$A:$M,13,0)</f>
        <v>No</v>
      </c>
      <c r="G2550" t="str">
        <f>INDEX(Hosts!$A:$M, MATCH(Places!$B2550,Hosts!$A:$A,0), MATCH(Places!G$1,Hosts!$A$1:$M$1,0))</f>
        <v>Within a day</v>
      </c>
      <c r="H2550" s="70">
        <f>INDEX(Hosts!$A:$M, MATCH(Places!$B2550,Hosts!$A:$A,0), MATCH(Places!H$1,Hosts!$A$1:$M$1,0))</f>
        <v>1</v>
      </c>
      <c r="I2550" s="70">
        <f>INDEX(Hosts!$A:$M, MATCH(Places!$B2550,Hosts!$A:$A,0), MATCH(Places!I$1,Hosts!$A$1:$M$1,0))</f>
        <v>1</v>
      </c>
      <c r="J2550" t="str">
        <f>INDEX(Hosts!$A:$M, MATCH(Places!$B2550,Hosts!$A:$A,0), MATCH(Places!J$1,Hosts!$A$1:$M$1,0))</f>
        <v>No</v>
      </c>
      <c r="K2550">
        <v>12</v>
      </c>
      <c r="L2550" t="str">
        <f>VLOOKUP($K2550,Neighborhoods!$A:$C,2,0)</f>
        <v>Brooklyn</v>
      </c>
      <c r="M2550" t="str">
        <f>VLOOKUP($K2550,Neighborhoods!$A:$C,3,0)</f>
        <v>Williamsburg</v>
      </c>
      <c r="N2550" t="str">
        <f>INDEX(Neighborhoods!$A:$C, MATCH(Places!$K2550,Neighborhoods!$A:$A,0), MATCH(Places!N$1,Neighborhoods!$A$1:$C$1,0))</f>
        <v>Brooklyn</v>
      </c>
      <c r="O2550" t="str">
        <f>INDEX(Neighborhoods!$A:$C, MATCH(Places!$K2550,Neighborhoods!$A:$A,0), MATCH(Places!O$1,Neighborhoods!$A$1:$C$1,0))</f>
        <v>Williamsburg</v>
      </c>
      <c r="P2550" t="s">
        <v>1</v>
      </c>
      <c r="Q2550" t="str">
        <f t="shared" si="156"/>
        <v>Yes</v>
      </c>
      <c r="R2550">
        <v>2</v>
      </c>
      <c r="S2550" t="str">
        <f t="shared" si="157"/>
        <v>Small</v>
      </c>
      <c r="T2550" s="50">
        <v>88</v>
      </c>
      <c r="U2550" s="70">
        <f t="shared" si="158"/>
        <v>0.03</v>
      </c>
      <c r="V2550" s="52">
        <v>4.8899999999999997</v>
      </c>
      <c r="W2550" s="52" t="str" cm="1">
        <f t="array" ref="W2550">_xlfn.SWITCH(ROUND(V2550,0),5,"Excellent",4,"Good",3,"Ok","Bad")</f>
        <v>Excellent</v>
      </c>
      <c r="X2550">
        <v>65</v>
      </c>
      <c r="Y2550" t="str">
        <f t="shared" si="159"/>
        <v>No</v>
      </c>
      <c r="Z2550" s="68">
        <v>42801</v>
      </c>
      <c r="AA2550" s="68">
        <v>43894</v>
      </c>
      <c r="AB2550">
        <v>348</v>
      </c>
      <c r="AC2550" t="s">
        <v>15615</v>
      </c>
    </row>
    <row r="2551" spans="1:29" x14ac:dyDescent="0.3">
      <c r="A2551" t="s">
        <v>1866</v>
      </c>
      <c r="B2551">
        <v>1376</v>
      </c>
      <c r="C2551" t="str">
        <f>VLOOKUP($B2551,Hosts!$A:$M,10,0)</f>
        <v>Within an hour</v>
      </c>
      <c r="D2551" s="70">
        <f>VLOOKUP($B2551,Hosts!$A:$M,11,0)</f>
        <v>1</v>
      </c>
      <c r="E2551" s="70">
        <f>VLOOKUP($B2551,Hosts!$A:$M,12,0)</f>
        <v>0.62</v>
      </c>
      <c r="F2551" t="str">
        <f>VLOOKUP($B2551,Hosts!$A:$M,13,0)</f>
        <v>No</v>
      </c>
      <c r="G2551" t="str">
        <f>INDEX(Hosts!$A:$M, MATCH(Places!$B2551,Hosts!$A:$A,0), MATCH(Places!G$1,Hosts!$A$1:$M$1,0))</f>
        <v>Within an hour</v>
      </c>
      <c r="H2551" s="70">
        <f>INDEX(Hosts!$A:$M, MATCH(Places!$B2551,Hosts!$A:$A,0), MATCH(Places!H$1,Hosts!$A$1:$M$1,0))</f>
        <v>1</v>
      </c>
      <c r="I2551" s="70">
        <f>INDEX(Hosts!$A:$M, MATCH(Places!$B2551,Hosts!$A:$A,0), MATCH(Places!I$1,Hosts!$A$1:$M$1,0))</f>
        <v>0.62</v>
      </c>
      <c r="J2551" t="str">
        <f>INDEX(Hosts!$A:$M, MATCH(Places!$B2551,Hosts!$A:$A,0), MATCH(Places!J$1,Hosts!$A$1:$M$1,0))</f>
        <v>No</v>
      </c>
      <c r="K2551">
        <v>20</v>
      </c>
      <c r="L2551" t="str">
        <f>VLOOKUP($K2551,Neighborhoods!$A:$C,2,0)</f>
        <v>Manhattan</v>
      </c>
      <c r="M2551" t="str">
        <f>VLOOKUP($K2551,Neighborhoods!$A:$C,3,0)</f>
        <v>Upper West Side</v>
      </c>
      <c r="N2551" t="str">
        <f>INDEX(Neighborhoods!$A:$C, MATCH(Places!$K2551,Neighborhoods!$A:$A,0), MATCH(Places!N$1,Neighborhoods!$A$1:$C$1,0))</f>
        <v>Manhattan</v>
      </c>
      <c r="O2551" t="str">
        <f>INDEX(Neighborhoods!$A:$C, MATCH(Places!$K2551,Neighborhoods!$A:$A,0), MATCH(Places!O$1,Neighborhoods!$A$1:$C$1,0))</f>
        <v>Upper West Side</v>
      </c>
      <c r="P2551" t="s">
        <v>11822</v>
      </c>
      <c r="Q2551" t="str">
        <f t="shared" si="156"/>
        <v>No</v>
      </c>
      <c r="R2551">
        <v>4</v>
      </c>
      <c r="S2551" t="str">
        <f t="shared" si="157"/>
        <v>Medium</v>
      </c>
      <c r="T2551" s="50">
        <v>55</v>
      </c>
      <c r="U2551" s="70">
        <f t="shared" si="158"/>
        <v>0.03</v>
      </c>
      <c r="V2551" s="52">
        <v>5</v>
      </c>
      <c r="W2551" s="52" t="str" cm="1">
        <f t="array" ref="W2551">_xlfn.SWITCH(ROUND(V2551,0),5,"Excellent",4,"Good",3,"Ok","Bad")</f>
        <v>Excellent</v>
      </c>
      <c r="X2551">
        <v>7</v>
      </c>
      <c r="Y2551" t="str">
        <f t="shared" si="159"/>
        <v>No</v>
      </c>
      <c r="Z2551" s="68">
        <v>42932</v>
      </c>
      <c r="AA2551" s="68">
        <v>43821</v>
      </c>
      <c r="AB2551">
        <v>336</v>
      </c>
      <c r="AC2551" t="s">
        <v>15615</v>
      </c>
    </row>
    <row r="2552" spans="1:29" x14ac:dyDescent="0.3">
      <c r="A2552" t="s">
        <v>14164</v>
      </c>
      <c r="B2552">
        <v>3009</v>
      </c>
      <c r="C2552" t="str">
        <f>VLOOKUP($B2552,Hosts!$A:$M,10,0)</f>
        <v>Within an hour</v>
      </c>
      <c r="D2552" s="70">
        <f>VLOOKUP($B2552,Hosts!$A:$M,11,0)</f>
        <v>1</v>
      </c>
      <c r="E2552" s="70">
        <f>VLOOKUP($B2552,Hosts!$A:$M,12,0)</f>
        <v>0.94</v>
      </c>
      <c r="F2552" t="str">
        <f>VLOOKUP($B2552,Hosts!$A:$M,13,0)</f>
        <v>No</v>
      </c>
      <c r="G2552" t="str">
        <f>INDEX(Hosts!$A:$M, MATCH(Places!$B2552,Hosts!$A:$A,0), MATCH(Places!G$1,Hosts!$A$1:$M$1,0))</f>
        <v>Within an hour</v>
      </c>
      <c r="H2552" s="70">
        <f>INDEX(Hosts!$A:$M, MATCH(Places!$B2552,Hosts!$A:$A,0), MATCH(Places!H$1,Hosts!$A$1:$M$1,0))</f>
        <v>1</v>
      </c>
      <c r="I2552" s="70">
        <f>INDEX(Hosts!$A:$M, MATCH(Places!$B2552,Hosts!$A:$A,0), MATCH(Places!I$1,Hosts!$A$1:$M$1,0))</f>
        <v>0.94</v>
      </c>
      <c r="J2552" t="str">
        <f>INDEX(Hosts!$A:$M, MATCH(Places!$B2552,Hosts!$A:$A,0), MATCH(Places!J$1,Hosts!$A$1:$M$1,0))</f>
        <v>No</v>
      </c>
      <c r="K2552">
        <v>9</v>
      </c>
      <c r="L2552" t="str">
        <f>VLOOKUP($K2552,Neighborhoods!$A:$C,2,0)</f>
        <v>Brooklyn</v>
      </c>
      <c r="M2552" t="str">
        <f>VLOOKUP($K2552,Neighborhoods!$A:$C,3,0)</f>
        <v>Crown Heights</v>
      </c>
      <c r="N2552" t="str">
        <f>INDEX(Neighborhoods!$A:$C, MATCH(Places!$K2552,Neighborhoods!$A:$A,0), MATCH(Places!N$1,Neighborhoods!$A$1:$C$1,0))</f>
        <v>Brooklyn</v>
      </c>
      <c r="O2552" t="str">
        <f>INDEX(Neighborhoods!$A:$C, MATCH(Places!$K2552,Neighborhoods!$A:$A,0), MATCH(Places!O$1,Neighborhoods!$A$1:$C$1,0))</f>
        <v>Crown Heights</v>
      </c>
      <c r="P2552" t="s">
        <v>11822</v>
      </c>
      <c r="Q2552" t="str">
        <f t="shared" si="156"/>
        <v>No</v>
      </c>
      <c r="R2552">
        <v>6</v>
      </c>
      <c r="S2552" t="str">
        <f t="shared" si="157"/>
        <v>Large</v>
      </c>
      <c r="T2552" s="50">
        <v>199</v>
      </c>
      <c r="U2552" s="70">
        <f t="shared" si="158"/>
        <v>0.03</v>
      </c>
      <c r="V2552" s="52">
        <v>4.49</v>
      </c>
      <c r="W2552" s="52" t="str" cm="1">
        <f t="array" ref="W2552">_xlfn.SWITCH(ROUND(V2552,0),5,"Excellent",4,"Good",3,"Ok","Bad")</f>
        <v>Good</v>
      </c>
      <c r="X2552">
        <v>37</v>
      </c>
      <c r="Y2552" t="str">
        <f t="shared" si="159"/>
        <v>No</v>
      </c>
      <c r="Z2552" s="68">
        <v>42841</v>
      </c>
      <c r="AA2552" s="68">
        <v>43767</v>
      </c>
      <c r="AB2552">
        <v>351</v>
      </c>
      <c r="AC2552" t="s">
        <v>15616</v>
      </c>
    </row>
    <row r="2553" spans="1:29" x14ac:dyDescent="0.3">
      <c r="A2553" t="s">
        <v>13860</v>
      </c>
      <c r="B2553">
        <v>394</v>
      </c>
      <c r="C2553" t="str">
        <f>VLOOKUP($B2553,Hosts!$A:$M,10,0)</f>
        <v>Within an hour</v>
      </c>
      <c r="D2553" s="70">
        <f>VLOOKUP($B2553,Hosts!$A:$M,11,0)</f>
        <v>1</v>
      </c>
      <c r="E2553" s="70">
        <f>VLOOKUP($B2553,Hosts!$A:$M,12,0)</f>
        <v>0.68</v>
      </c>
      <c r="F2553" t="str">
        <f>VLOOKUP($B2553,Hosts!$A:$M,13,0)</f>
        <v>Yes</v>
      </c>
      <c r="G2553" t="str">
        <f>INDEX(Hosts!$A:$M, MATCH(Places!$B2553,Hosts!$A:$A,0), MATCH(Places!G$1,Hosts!$A$1:$M$1,0))</f>
        <v>Within an hour</v>
      </c>
      <c r="H2553" s="70">
        <f>INDEX(Hosts!$A:$M, MATCH(Places!$B2553,Hosts!$A:$A,0), MATCH(Places!H$1,Hosts!$A$1:$M$1,0))</f>
        <v>1</v>
      </c>
      <c r="I2553" s="70">
        <f>INDEX(Hosts!$A:$M, MATCH(Places!$B2553,Hosts!$A:$A,0), MATCH(Places!I$1,Hosts!$A$1:$M$1,0))</f>
        <v>0.68</v>
      </c>
      <c r="J2553" t="str">
        <f>INDEX(Hosts!$A:$M, MATCH(Places!$B2553,Hosts!$A:$A,0), MATCH(Places!J$1,Hosts!$A$1:$M$1,0))</f>
        <v>Yes</v>
      </c>
      <c r="K2553">
        <v>16</v>
      </c>
      <c r="L2553" t="str">
        <f>VLOOKUP($K2553,Neighborhoods!$A:$C,2,0)</f>
        <v>Manhattan</v>
      </c>
      <c r="M2553" t="str">
        <f>VLOOKUP($K2553,Neighborhoods!$A:$C,3,0)</f>
        <v>Harlem</v>
      </c>
      <c r="N2553" t="str">
        <f>INDEX(Neighborhoods!$A:$C, MATCH(Places!$K2553,Neighborhoods!$A:$A,0), MATCH(Places!N$1,Neighborhoods!$A$1:$C$1,0))</f>
        <v>Manhattan</v>
      </c>
      <c r="O2553" t="str">
        <f>INDEX(Neighborhoods!$A:$C, MATCH(Places!$K2553,Neighborhoods!$A:$A,0), MATCH(Places!O$1,Neighborhoods!$A$1:$C$1,0))</f>
        <v>Harlem</v>
      </c>
      <c r="P2553" t="s">
        <v>1</v>
      </c>
      <c r="Q2553" t="str">
        <f t="shared" si="156"/>
        <v>Yes</v>
      </c>
      <c r="R2553">
        <v>3</v>
      </c>
      <c r="S2553" t="str">
        <f t="shared" si="157"/>
        <v>Medium</v>
      </c>
      <c r="T2553" s="50">
        <v>247</v>
      </c>
      <c r="U2553" s="70">
        <f t="shared" si="158"/>
        <v>0.04</v>
      </c>
      <c r="V2553" s="52">
        <v>5</v>
      </c>
      <c r="W2553" s="52" t="str" cm="1">
        <f t="array" ref="W2553">_xlfn.SWITCH(ROUND(V2553,0),5,"Excellent",4,"Good",3,"Ok","Bad")</f>
        <v>Excellent</v>
      </c>
      <c r="X2553">
        <v>18</v>
      </c>
      <c r="Y2553" t="str">
        <f t="shared" si="159"/>
        <v>No</v>
      </c>
      <c r="Z2553" s="68">
        <v>42862</v>
      </c>
      <c r="AA2553" s="68">
        <v>43832</v>
      </c>
      <c r="AB2553">
        <v>358</v>
      </c>
      <c r="AC2553" t="s">
        <v>15615</v>
      </c>
    </row>
    <row r="2554" spans="1:29" x14ac:dyDescent="0.3">
      <c r="A2554" t="s">
        <v>1867</v>
      </c>
      <c r="B2554">
        <v>394</v>
      </c>
      <c r="C2554" t="str">
        <f>VLOOKUP($B2554,Hosts!$A:$M,10,0)</f>
        <v>Within an hour</v>
      </c>
      <c r="D2554" s="70">
        <f>VLOOKUP($B2554,Hosts!$A:$M,11,0)</f>
        <v>1</v>
      </c>
      <c r="E2554" s="70">
        <f>VLOOKUP($B2554,Hosts!$A:$M,12,0)</f>
        <v>0.68</v>
      </c>
      <c r="F2554" t="str">
        <f>VLOOKUP($B2554,Hosts!$A:$M,13,0)</f>
        <v>Yes</v>
      </c>
      <c r="G2554" t="str">
        <f>INDEX(Hosts!$A:$M, MATCH(Places!$B2554,Hosts!$A:$A,0), MATCH(Places!G$1,Hosts!$A$1:$M$1,0))</f>
        <v>Within an hour</v>
      </c>
      <c r="H2554" s="70">
        <f>INDEX(Hosts!$A:$M, MATCH(Places!$B2554,Hosts!$A:$A,0), MATCH(Places!H$1,Hosts!$A$1:$M$1,0))</f>
        <v>1</v>
      </c>
      <c r="I2554" s="70">
        <f>INDEX(Hosts!$A:$M, MATCH(Places!$B2554,Hosts!$A:$A,0), MATCH(Places!I$1,Hosts!$A$1:$M$1,0))</f>
        <v>0.68</v>
      </c>
      <c r="J2554" t="str">
        <f>INDEX(Hosts!$A:$M, MATCH(Places!$B2554,Hosts!$A:$A,0), MATCH(Places!J$1,Hosts!$A$1:$M$1,0))</f>
        <v>Yes</v>
      </c>
      <c r="K2554">
        <v>16</v>
      </c>
      <c r="L2554" t="str">
        <f>VLOOKUP($K2554,Neighborhoods!$A:$C,2,0)</f>
        <v>Manhattan</v>
      </c>
      <c r="M2554" t="str">
        <f>VLOOKUP($K2554,Neighborhoods!$A:$C,3,0)</f>
        <v>Harlem</v>
      </c>
      <c r="N2554" t="str">
        <f>INDEX(Neighborhoods!$A:$C, MATCH(Places!$K2554,Neighborhoods!$A:$A,0), MATCH(Places!N$1,Neighborhoods!$A$1:$C$1,0))</f>
        <v>Manhattan</v>
      </c>
      <c r="O2554" t="str">
        <f>INDEX(Neighborhoods!$A:$C, MATCH(Places!$K2554,Neighborhoods!$A:$A,0), MATCH(Places!O$1,Neighborhoods!$A$1:$C$1,0))</f>
        <v>Harlem</v>
      </c>
      <c r="P2554" t="s">
        <v>1</v>
      </c>
      <c r="Q2554" t="str">
        <f t="shared" si="156"/>
        <v>Yes</v>
      </c>
      <c r="R2554">
        <v>3</v>
      </c>
      <c r="S2554" t="str">
        <f t="shared" si="157"/>
        <v>Medium</v>
      </c>
      <c r="T2554" s="50">
        <v>249</v>
      </c>
      <c r="U2554" s="70">
        <f t="shared" si="158"/>
        <v>0.04</v>
      </c>
      <c r="V2554" s="52">
        <v>4.92</v>
      </c>
      <c r="W2554" s="52" t="str" cm="1">
        <f t="array" ref="W2554">_xlfn.SWITCH(ROUND(V2554,0),5,"Excellent",4,"Good",3,"Ok","Bad")</f>
        <v>Excellent</v>
      </c>
      <c r="X2554">
        <v>13</v>
      </c>
      <c r="Y2554" t="str">
        <f t="shared" si="159"/>
        <v>No</v>
      </c>
      <c r="Z2554" s="68">
        <v>43021</v>
      </c>
      <c r="AA2554" s="68">
        <v>43376</v>
      </c>
      <c r="AB2554">
        <v>363</v>
      </c>
      <c r="AC2554" t="s">
        <v>15615</v>
      </c>
    </row>
    <row r="2555" spans="1:29" x14ac:dyDescent="0.3">
      <c r="A2555" t="s">
        <v>15547</v>
      </c>
      <c r="B2555">
        <v>394</v>
      </c>
      <c r="C2555" t="str">
        <f>VLOOKUP($B2555,Hosts!$A:$M,10,0)</f>
        <v>Within an hour</v>
      </c>
      <c r="D2555" s="70">
        <f>VLOOKUP($B2555,Hosts!$A:$M,11,0)</f>
        <v>1</v>
      </c>
      <c r="E2555" s="70">
        <f>VLOOKUP($B2555,Hosts!$A:$M,12,0)</f>
        <v>0.68</v>
      </c>
      <c r="F2555" t="str">
        <f>VLOOKUP($B2555,Hosts!$A:$M,13,0)</f>
        <v>Yes</v>
      </c>
      <c r="G2555" t="str">
        <f>INDEX(Hosts!$A:$M, MATCH(Places!$B2555,Hosts!$A:$A,0), MATCH(Places!G$1,Hosts!$A$1:$M$1,0))</f>
        <v>Within an hour</v>
      </c>
      <c r="H2555" s="70">
        <f>INDEX(Hosts!$A:$M, MATCH(Places!$B2555,Hosts!$A:$A,0), MATCH(Places!H$1,Hosts!$A$1:$M$1,0))</f>
        <v>1</v>
      </c>
      <c r="I2555" s="70">
        <f>INDEX(Hosts!$A:$M, MATCH(Places!$B2555,Hosts!$A:$A,0), MATCH(Places!I$1,Hosts!$A$1:$M$1,0))</f>
        <v>0.68</v>
      </c>
      <c r="J2555" t="str">
        <f>INDEX(Hosts!$A:$M, MATCH(Places!$B2555,Hosts!$A:$A,0), MATCH(Places!J$1,Hosts!$A$1:$M$1,0))</f>
        <v>Yes</v>
      </c>
      <c r="K2555">
        <v>16</v>
      </c>
      <c r="L2555" t="str">
        <f>VLOOKUP($K2555,Neighborhoods!$A:$C,2,0)</f>
        <v>Manhattan</v>
      </c>
      <c r="M2555" t="str">
        <f>VLOOKUP($K2555,Neighborhoods!$A:$C,3,0)</f>
        <v>Harlem</v>
      </c>
      <c r="N2555" t="str">
        <f>INDEX(Neighborhoods!$A:$C, MATCH(Places!$K2555,Neighborhoods!$A:$A,0), MATCH(Places!N$1,Neighborhoods!$A$1:$C$1,0))</f>
        <v>Manhattan</v>
      </c>
      <c r="O2555" t="str">
        <f>INDEX(Neighborhoods!$A:$C, MATCH(Places!$K2555,Neighborhoods!$A:$A,0), MATCH(Places!O$1,Neighborhoods!$A$1:$C$1,0))</f>
        <v>Harlem</v>
      </c>
      <c r="P2555" t="s">
        <v>1</v>
      </c>
      <c r="Q2555" t="str">
        <f t="shared" si="156"/>
        <v>Yes</v>
      </c>
      <c r="R2555">
        <v>3</v>
      </c>
      <c r="S2555" t="str">
        <f t="shared" si="157"/>
        <v>Medium</v>
      </c>
      <c r="T2555" s="50">
        <v>269</v>
      </c>
      <c r="U2555" s="70">
        <f t="shared" si="158"/>
        <v>0.04</v>
      </c>
      <c r="V2555" s="52">
        <v>5</v>
      </c>
      <c r="W2555" s="52" t="str" cm="1">
        <f t="array" ref="W2555">_xlfn.SWITCH(ROUND(V2555,0),5,"Excellent",4,"Good",3,"Ok","Bad")</f>
        <v>Excellent</v>
      </c>
      <c r="X2555">
        <v>35</v>
      </c>
      <c r="Y2555" t="str">
        <f t="shared" si="159"/>
        <v>No</v>
      </c>
      <c r="Z2555" s="68">
        <v>42873</v>
      </c>
      <c r="AA2555" s="68">
        <v>43835</v>
      </c>
      <c r="AB2555">
        <v>269</v>
      </c>
      <c r="AC2555" t="s">
        <v>15615</v>
      </c>
    </row>
    <row r="2556" spans="1:29" x14ac:dyDescent="0.3">
      <c r="A2556" t="s">
        <v>1868</v>
      </c>
      <c r="B2556">
        <v>3166</v>
      </c>
      <c r="C2556" t="str">
        <f>VLOOKUP($B2556,Hosts!$A:$M,10,0)</f>
        <v>Within a day</v>
      </c>
      <c r="D2556" s="70">
        <f>VLOOKUP($B2556,Hosts!$A:$M,11,0)</f>
        <v>1</v>
      </c>
      <c r="E2556" s="70">
        <f>VLOOKUP($B2556,Hosts!$A:$M,12,0)</f>
        <v>0.91</v>
      </c>
      <c r="F2556" t="str">
        <f>VLOOKUP($B2556,Hosts!$A:$M,13,0)</f>
        <v>Yes</v>
      </c>
      <c r="G2556" t="str">
        <f>INDEX(Hosts!$A:$M, MATCH(Places!$B2556,Hosts!$A:$A,0), MATCH(Places!G$1,Hosts!$A$1:$M$1,0))</f>
        <v>Within a day</v>
      </c>
      <c r="H2556" s="70">
        <f>INDEX(Hosts!$A:$M, MATCH(Places!$B2556,Hosts!$A:$A,0), MATCH(Places!H$1,Hosts!$A$1:$M$1,0))</f>
        <v>1</v>
      </c>
      <c r="I2556" s="70">
        <f>INDEX(Hosts!$A:$M, MATCH(Places!$B2556,Hosts!$A:$A,0), MATCH(Places!I$1,Hosts!$A$1:$M$1,0))</f>
        <v>0.91</v>
      </c>
      <c r="J2556" t="str">
        <f>INDEX(Hosts!$A:$M, MATCH(Places!$B2556,Hosts!$A:$A,0), MATCH(Places!J$1,Hosts!$A$1:$M$1,0))</f>
        <v>Yes</v>
      </c>
      <c r="K2556">
        <v>11</v>
      </c>
      <c r="L2556" t="str">
        <f>VLOOKUP($K2556,Neighborhoods!$A:$C,2,0)</f>
        <v>Brooklyn</v>
      </c>
      <c r="M2556" t="str">
        <f>VLOOKUP($K2556,Neighborhoods!$A:$C,3,0)</f>
        <v>Greenpoint</v>
      </c>
      <c r="N2556" t="str">
        <f>INDEX(Neighborhoods!$A:$C, MATCH(Places!$K2556,Neighborhoods!$A:$A,0), MATCH(Places!N$1,Neighborhoods!$A$1:$C$1,0))</f>
        <v>Brooklyn</v>
      </c>
      <c r="O2556" t="str">
        <f>INDEX(Neighborhoods!$A:$C, MATCH(Places!$K2556,Neighborhoods!$A:$A,0), MATCH(Places!O$1,Neighborhoods!$A$1:$C$1,0))</f>
        <v>Greenpoint</v>
      </c>
      <c r="P2556" t="s">
        <v>11822</v>
      </c>
      <c r="Q2556" t="str">
        <f t="shared" si="156"/>
        <v>No</v>
      </c>
      <c r="R2556">
        <v>2</v>
      </c>
      <c r="S2556" t="str">
        <f t="shared" si="157"/>
        <v>Small</v>
      </c>
      <c r="T2556" s="50">
        <v>80</v>
      </c>
      <c r="U2556" s="70">
        <f t="shared" si="158"/>
        <v>0.03</v>
      </c>
      <c r="V2556" s="52">
        <v>4.97</v>
      </c>
      <c r="W2556" s="52" t="str" cm="1">
        <f t="array" ref="W2556">_xlfn.SWITCH(ROUND(V2556,0),5,"Excellent",4,"Good",3,"Ok","Bad")</f>
        <v>Excellent</v>
      </c>
      <c r="X2556">
        <v>196</v>
      </c>
      <c r="Y2556" t="str">
        <f t="shared" si="159"/>
        <v>Yes</v>
      </c>
      <c r="Z2556" s="68">
        <v>42803</v>
      </c>
      <c r="AA2556" s="68">
        <v>43876</v>
      </c>
      <c r="AB2556">
        <v>289</v>
      </c>
      <c r="AC2556" t="s">
        <v>15616</v>
      </c>
    </row>
    <row r="2557" spans="1:29" x14ac:dyDescent="0.3">
      <c r="A2557" t="s">
        <v>1869</v>
      </c>
      <c r="B2557">
        <v>1676</v>
      </c>
      <c r="C2557" t="str">
        <f>VLOOKUP($B2557,Hosts!$A:$M,10,0)</f>
        <v>Within an hour</v>
      </c>
      <c r="D2557" s="70">
        <f>VLOOKUP($B2557,Hosts!$A:$M,11,0)</f>
        <v>1</v>
      </c>
      <c r="E2557" s="70">
        <f>VLOOKUP($B2557,Hosts!$A:$M,12,0)</f>
        <v>0.88</v>
      </c>
      <c r="F2557" t="str">
        <f>VLOOKUP($B2557,Hosts!$A:$M,13,0)</f>
        <v>Yes</v>
      </c>
      <c r="G2557" t="str">
        <f>INDEX(Hosts!$A:$M, MATCH(Places!$B2557,Hosts!$A:$A,0), MATCH(Places!G$1,Hosts!$A$1:$M$1,0))</f>
        <v>Within an hour</v>
      </c>
      <c r="H2557" s="70">
        <f>INDEX(Hosts!$A:$M, MATCH(Places!$B2557,Hosts!$A:$A,0), MATCH(Places!H$1,Hosts!$A$1:$M$1,0))</f>
        <v>1</v>
      </c>
      <c r="I2557" s="70">
        <f>INDEX(Hosts!$A:$M, MATCH(Places!$B2557,Hosts!$A:$A,0), MATCH(Places!I$1,Hosts!$A$1:$M$1,0))</f>
        <v>0.88</v>
      </c>
      <c r="J2557" t="str">
        <f>INDEX(Hosts!$A:$M, MATCH(Places!$B2557,Hosts!$A:$A,0), MATCH(Places!J$1,Hosts!$A$1:$M$1,0))</f>
        <v>Yes</v>
      </c>
      <c r="K2557">
        <v>20</v>
      </c>
      <c r="L2557" t="str">
        <f>VLOOKUP($K2557,Neighborhoods!$A:$C,2,0)</f>
        <v>Manhattan</v>
      </c>
      <c r="M2557" t="str">
        <f>VLOOKUP($K2557,Neighborhoods!$A:$C,3,0)</f>
        <v>Upper West Side</v>
      </c>
      <c r="N2557" t="str">
        <f>INDEX(Neighborhoods!$A:$C, MATCH(Places!$K2557,Neighborhoods!$A:$A,0), MATCH(Places!N$1,Neighborhoods!$A$1:$C$1,0))</f>
        <v>Manhattan</v>
      </c>
      <c r="O2557" t="str">
        <f>INDEX(Neighborhoods!$A:$C, MATCH(Places!$K2557,Neighborhoods!$A:$A,0), MATCH(Places!O$1,Neighborhoods!$A$1:$C$1,0))</f>
        <v>Upper West Side</v>
      </c>
      <c r="P2557" t="s">
        <v>11822</v>
      </c>
      <c r="Q2557" t="str">
        <f t="shared" si="156"/>
        <v>No</v>
      </c>
      <c r="R2557">
        <v>3</v>
      </c>
      <c r="S2557" t="str">
        <f t="shared" si="157"/>
        <v>Medium</v>
      </c>
      <c r="T2557" s="50">
        <v>140</v>
      </c>
      <c r="U2557" s="70">
        <f t="shared" si="158"/>
        <v>0.03</v>
      </c>
      <c r="V2557" s="52">
        <v>5</v>
      </c>
      <c r="W2557" s="52" t="str" cm="1">
        <f t="array" ref="W2557">_xlfn.SWITCH(ROUND(V2557,0),5,"Excellent",4,"Good",3,"Ok","Bad")</f>
        <v>Excellent</v>
      </c>
      <c r="X2557">
        <v>6</v>
      </c>
      <c r="Y2557" t="str">
        <f t="shared" si="159"/>
        <v>No</v>
      </c>
      <c r="Z2557" s="68">
        <v>42906</v>
      </c>
      <c r="AA2557" s="68">
        <v>43921</v>
      </c>
      <c r="AB2557">
        <v>365</v>
      </c>
      <c r="AC2557" t="s">
        <v>15615</v>
      </c>
    </row>
    <row r="2558" spans="1:29" x14ac:dyDescent="0.3">
      <c r="A2558" t="s">
        <v>1870</v>
      </c>
      <c r="B2558">
        <v>3167</v>
      </c>
      <c r="C2558" t="str">
        <f>VLOOKUP($B2558,Hosts!$A:$M,10,0)</f>
        <v>Within an hour</v>
      </c>
      <c r="D2558" s="70">
        <f>VLOOKUP($B2558,Hosts!$A:$M,11,0)</f>
        <v>1</v>
      </c>
      <c r="E2558" s="70">
        <f>VLOOKUP($B2558,Hosts!$A:$M,12,0)</f>
        <v>0.86</v>
      </c>
      <c r="F2558" t="str">
        <f>VLOOKUP($B2558,Hosts!$A:$M,13,0)</f>
        <v>No</v>
      </c>
      <c r="G2558" t="str">
        <f>INDEX(Hosts!$A:$M, MATCH(Places!$B2558,Hosts!$A:$A,0), MATCH(Places!G$1,Hosts!$A$1:$M$1,0))</f>
        <v>Within an hour</v>
      </c>
      <c r="H2558" s="70">
        <f>INDEX(Hosts!$A:$M, MATCH(Places!$B2558,Hosts!$A:$A,0), MATCH(Places!H$1,Hosts!$A$1:$M$1,0))</f>
        <v>1</v>
      </c>
      <c r="I2558" s="70">
        <f>INDEX(Hosts!$A:$M, MATCH(Places!$B2558,Hosts!$A:$A,0), MATCH(Places!I$1,Hosts!$A$1:$M$1,0))</f>
        <v>0.86</v>
      </c>
      <c r="J2558" t="str">
        <f>INDEX(Hosts!$A:$M, MATCH(Places!$B2558,Hosts!$A:$A,0), MATCH(Places!J$1,Hosts!$A$1:$M$1,0))</f>
        <v>No</v>
      </c>
      <c r="K2558">
        <v>12</v>
      </c>
      <c r="L2558" t="str">
        <f>VLOOKUP($K2558,Neighborhoods!$A:$C,2,0)</f>
        <v>Brooklyn</v>
      </c>
      <c r="M2558" t="str">
        <f>VLOOKUP($K2558,Neighborhoods!$A:$C,3,0)</f>
        <v>Williamsburg</v>
      </c>
      <c r="N2558" t="str">
        <f>INDEX(Neighborhoods!$A:$C, MATCH(Places!$K2558,Neighborhoods!$A:$A,0), MATCH(Places!N$1,Neighborhoods!$A$1:$C$1,0))</f>
        <v>Brooklyn</v>
      </c>
      <c r="O2558" t="str">
        <f>INDEX(Neighborhoods!$A:$C, MATCH(Places!$K2558,Neighborhoods!$A:$A,0), MATCH(Places!O$1,Neighborhoods!$A$1:$C$1,0))</f>
        <v>Williamsburg</v>
      </c>
      <c r="P2558" t="s">
        <v>11822</v>
      </c>
      <c r="Q2558" t="str">
        <f t="shared" si="156"/>
        <v>No</v>
      </c>
      <c r="R2558">
        <v>2</v>
      </c>
      <c r="S2558" t="str">
        <f t="shared" si="157"/>
        <v>Small</v>
      </c>
      <c r="T2558" s="50">
        <v>130</v>
      </c>
      <c r="U2558" s="70">
        <f t="shared" si="158"/>
        <v>0.03</v>
      </c>
      <c r="V2558" s="52">
        <v>4.83</v>
      </c>
      <c r="W2558" s="52" t="str" cm="1">
        <f t="array" ref="W2558">_xlfn.SWITCH(ROUND(V2558,0),5,"Excellent",4,"Good",3,"Ok","Bad")</f>
        <v>Excellent</v>
      </c>
      <c r="X2558">
        <v>6</v>
      </c>
      <c r="Y2558" t="str">
        <f t="shared" si="159"/>
        <v>No</v>
      </c>
      <c r="Z2558" s="68">
        <v>42914</v>
      </c>
      <c r="AA2558" s="68">
        <v>43907</v>
      </c>
      <c r="AB2558">
        <v>363</v>
      </c>
      <c r="AC2558" t="s">
        <v>15615</v>
      </c>
    </row>
    <row r="2559" spans="1:29" x14ac:dyDescent="0.3">
      <c r="A2559" t="s">
        <v>14471</v>
      </c>
      <c r="B2559">
        <v>2991</v>
      </c>
      <c r="C2559" t="str">
        <f>VLOOKUP($B2559,Hosts!$A:$M,10,0)</f>
        <v>Within a few hours</v>
      </c>
      <c r="D2559" s="70">
        <f>VLOOKUP($B2559,Hosts!$A:$M,11,0)</f>
        <v>1</v>
      </c>
      <c r="E2559" s="70">
        <f>VLOOKUP($B2559,Hosts!$A:$M,12,0)</f>
        <v>0</v>
      </c>
      <c r="F2559" t="str">
        <f>VLOOKUP($B2559,Hosts!$A:$M,13,0)</f>
        <v>No</v>
      </c>
      <c r="G2559" t="str">
        <f>INDEX(Hosts!$A:$M, MATCH(Places!$B2559,Hosts!$A:$A,0), MATCH(Places!G$1,Hosts!$A$1:$M$1,0))</f>
        <v>Within a few hours</v>
      </c>
      <c r="H2559" s="70">
        <f>INDEX(Hosts!$A:$M, MATCH(Places!$B2559,Hosts!$A:$A,0), MATCH(Places!H$1,Hosts!$A$1:$M$1,0))</f>
        <v>1</v>
      </c>
      <c r="I2559" s="70">
        <f>INDEX(Hosts!$A:$M, MATCH(Places!$B2559,Hosts!$A:$A,0), MATCH(Places!I$1,Hosts!$A$1:$M$1,0))</f>
        <v>0</v>
      </c>
      <c r="J2559" t="str">
        <f>INDEX(Hosts!$A:$M, MATCH(Places!$B2559,Hosts!$A:$A,0), MATCH(Places!J$1,Hosts!$A$1:$M$1,0))</f>
        <v>No</v>
      </c>
      <c r="K2559">
        <v>15</v>
      </c>
      <c r="L2559" t="str">
        <f>VLOOKUP($K2559,Neighborhoods!$A:$C,2,0)</f>
        <v>Manhattan</v>
      </c>
      <c r="M2559" t="str">
        <f>VLOOKUP($K2559,Neighborhoods!$A:$C,3,0)</f>
        <v>East Village</v>
      </c>
      <c r="N2559" t="str">
        <f>INDEX(Neighborhoods!$A:$C, MATCH(Places!$K2559,Neighborhoods!$A:$A,0), MATCH(Places!N$1,Neighborhoods!$A$1:$C$1,0))</f>
        <v>Manhattan</v>
      </c>
      <c r="O2559" t="str">
        <f>INDEX(Neighborhoods!$A:$C, MATCH(Places!$K2559,Neighborhoods!$A:$A,0), MATCH(Places!O$1,Neighborhoods!$A$1:$C$1,0))</f>
        <v>East Village</v>
      </c>
      <c r="P2559" t="s">
        <v>1</v>
      </c>
      <c r="Q2559" t="str">
        <f t="shared" si="156"/>
        <v>Yes</v>
      </c>
      <c r="R2559">
        <v>1</v>
      </c>
      <c r="S2559" t="str">
        <f t="shared" si="157"/>
        <v>Small</v>
      </c>
      <c r="T2559" s="50">
        <v>100</v>
      </c>
      <c r="U2559" s="70">
        <f t="shared" si="158"/>
        <v>0.03</v>
      </c>
      <c r="V2559" s="52">
        <v>4.78</v>
      </c>
      <c r="W2559" s="52" t="str" cm="1">
        <f t="array" ref="W2559">_xlfn.SWITCH(ROUND(V2559,0),5,"Excellent",4,"Good",3,"Ok","Bad")</f>
        <v>Excellent</v>
      </c>
      <c r="X2559">
        <v>27</v>
      </c>
      <c r="Y2559" t="str">
        <f t="shared" si="159"/>
        <v>No</v>
      </c>
      <c r="Z2559" s="68">
        <v>42795</v>
      </c>
      <c r="AA2559" s="68">
        <v>42886</v>
      </c>
      <c r="AB2559">
        <v>365</v>
      </c>
      <c r="AC2559" t="s">
        <v>15615</v>
      </c>
    </row>
    <row r="2560" spans="1:29" x14ac:dyDescent="0.3">
      <c r="A2560" t="s">
        <v>14582</v>
      </c>
      <c r="B2560">
        <v>566</v>
      </c>
      <c r="C2560" t="str">
        <f>VLOOKUP($B2560,Hosts!$A:$M,10,0)</f>
        <v>Within an hour</v>
      </c>
      <c r="D2560" s="70">
        <f>VLOOKUP($B2560,Hosts!$A:$M,11,0)</f>
        <v>1</v>
      </c>
      <c r="E2560" s="70">
        <f>VLOOKUP($B2560,Hosts!$A:$M,12,0)</f>
        <v>0.9</v>
      </c>
      <c r="F2560" t="str">
        <f>VLOOKUP($B2560,Hosts!$A:$M,13,0)</f>
        <v>No</v>
      </c>
      <c r="G2560" t="str">
        <f>INDEX(Hosts!$A:$M, MATCH(Places!$B2560,Hosts!$A:$A,0), MATCH(Places!G$1,Hosts!$A$1:$M$1,0))</f>
        <v>Within an hour</v>
      </c>
      <c r="H2560" s="70">
        <f>INDEX(Hosts!$A:$M, MATCH(Places!$B2560,Hosts!$A:$A,0), MATCH(Places!H$1,Hosts!$A$1:$M$1,0))</f>
        <v>1</v>
      </c>
      <c r="I2560" s="70">
        <f>INDEX(Hosts!$A:$M, MATCH(Places!$B2560,Hosts!$A:$A,0), MATCH(Places!I$1,Hosts!$A$1:$M$1,0))</f>
        <v>0.9</v>
      </c>
      <c r="J2560" t="str">
        <f>INDEX(Hosts!$A:$M, MATCH(Places!$B2560,Hosts!$A:$A,0), MATCH(Places!J$1,Hosts!$A$1:$M$1,0))</f>
        <v>No</v>
      </c>
      <c r="K2560">
        <v>10</v>
      </c>
      <c r="L2560" t="str">
        <f>VLOOKUP($K2560,Neighborhoods!$A:$C,2,0)</f>
        <v>Brooklyn</v>
      </c>
      <c r="M2560" t="str">
        <f>VLOOKUP($K2560,Neighborhoods!$A:$C,3,0)</f>
        <v>East Flatbush</v>
      </c>
      <c r="N2560" t="str">
        <f>INDEX(Neighborhoods!$A:$C, MATCH(Places!$K2560,Neighborhoods!$A:$A,0), MATCH(Places!N$1,Neighborhoods!$A$1:$C$1,0))</f>
        <v>Brooklyn</v>
      </c>
      <c r="O2560" t="str">
        <f>INDEX(Neighborhoods!$A:$C, MATCH(Places!$K2560,Neighborhoods!$A:$A,0), MATCH(Places!O$1,Neighborhoods!$A$1:$C$1,0))</f>
        <v>East Flatbush</v>
      </c>
      <c r="P2560" t="s">
        <v>1</v>
      </c>
      <c r="Q2560" t="str">
        <f t="shared" si="156"/>
        <v>Yes</v>
      </c>
      <c r="R2560">
        <v>2</v>
      </c>
      <c r="S2560" t="str">
        <f t="shared" si="157"/>
        <v>Small</v>
      </c>
      <c r="T2560" s="50">
        <v>36</v>
      </c>
      <c r="U2560" s="70">
        <f t="shared" si="158"/>
        <v>0.03</v>
      </c>
      <c r="V2560" s="52">
        <v>4.71</v>
      </c>
      <c r="W2560" s="52" t="str" cm="1">
        <f t="array" ref="W2560">_xlfn.SWITCH(ROUND(V2560,0),5,"Excellent",4,"Good",3,"Ok","Bad")</f>
        <v>Excellent</v>
      </c>
      <c r="X2560">
        <v>14</v>
      </c>
      <c r="Y2560" t="str">
        <f t="shared" si="159"/>
        <v>No</v>
      </c>
      <c r="Z2560" s="68">
        <v>42810</v>
      </c>
      <c r="AA2560" s="68">
        <v>43890</v>
      </c>
      <c r="AB2560">
        <v>1</v>
      </c>
      <c r="AC2560" t="s">
        <v>15615</v>
      </c>
    </row>
    <row r="2561" spans="1:29" x14ac:dyDescent="0.3">
      <c r="A2561" t="s">
        <v>1871</v>
      </c>
      <c r="B2561">
        <v>3168</v>
      </c>
      <c r="C2561" t="str">
        <f>VLOOKUP($B2561,Hosts!$A:$M,10,0)</f>
        <v>Within an hour</v>
      </c>
      <c r="D2561" s="70">
        <f>VLOOKUP($B2561,Hosts!$A:$M,11,0)</f>
        <v>1</v>
      </c>
      <c r="E2561" s="70">
        <f>VLOOKUP($B2561,Hosts!$A:$M,12,0)</f>
        <v>0.92</v>
      </c>
      <c r="F2561" t="str">
        <f>VLOOKUP($B2561,Hosts!$A:$M,13,0)</f>
        <v>Yes</v>
      </c>
      <c r="G2561" t="str">
        <f>INDEX(Hosts!$A:$M, MATCH(Places!$B2561,Hosts!$A:$A,0), MATCH(Places!G$1,Hosts!$A$1:$M$1,0))</f>
        <v>Within an hour</v>
      </c>
      <c r="H2561" s="70">
        <f>INDEX(Hosts!$A:$M, MATCH(Places!$B2561,Hosts!$A:$A,0), MATCH(Places!H$1,Hosts!$A$1:$M$1,0))</f>
        <v>1</v>
      </c>
      <c r="I2561" s="70">
        <f>INDEX(Hosts!$A:$M, MATCH(Places!$B2561,Hosts!$A:$A,0), MATCH(Places!I$1,Hosts!$A$1:$M$1,0))</f>
        <v>0.92</v>
      </c>
      <c r="J2561" t="str">
        <f>INDEX(Hosts!$A:$M, MATCH(Places!$B2561,Hosts!$A:$A,0), MATCH(Places!J$1,Hosts!$A$1:$M$1,0))</f>
        <v>Yes</v>
      </c>
      <c r="K2561">
        <v>8</v>
      </c>
      <c r="L2561" t="str">
        <f>VLOOKUP($K2561,Neighborhoods!$A:$C,2,0)</f>
        <v>Brooklyn</v>
      </c>
      <c r="M2561" t="str">
        <f>VLOOKUP($K2561,Neighborhoods!$A:$C,3,0)</f>
        <v>Bushwick</v>
      </c>
      <c r="N2561" t="str">
        <f>INDEX(Neighborhoods!$A:$C, MATCH(Places!$K2561,Neighborhoods!$A:$A,0), MATCH(Places!N$1,Neighborhoods!$A$1:$C$1,0))</f>
        <v>Brooklyn</v>
      </c>
      <c r="O2561" t="str">
        <f>INDEX(Neighborhoods!$A:$C, MATCH(Places!$K2561,Neighborhoods!$A:$A,0), MATCH(Places!O$1,Neighborhoods!$A$1:$C$1,0))</f>
        <v>Bushwick</v>
      </c>
      <c r="P2561" t="s">
        <v>1</v>
      </c>
      <c r="Q2561" t="str">
        <f t="shared" si="156"/>
        <v>Yes</v>
      </c>
      <c r="R2561">
        <v>2</v>
      </c>
      <c r="S2561" t="str">
        <f t="shared" si="157"/>
        <v>Small</v>
      </c>
      <c r="T2561" s="50">
        <v>84</v>
      </c>
      <c r="U2561" s="70">
        <f t="shared" si="158"/>
        <v>0.03</v>
      </c>
      <c r="V2561" s="52">
        <v>5</v>
      </c>
      <c r="W2561" s="52" t="str" cm="1">
        <f t="array" ref="W2561">_xlfn.SWITCH(ROUND(V2561,0),5,"Excellent",4,"Good",3,"Ok","Bad")</f>
        <v>Excellent</v>
      </c>
      <c r="X2561">
        <v>20</v>
      </c>
      <c r="Y2561" t="str">
        <f t="shared" si="159"/>
        <v>No</v>
      </c>
      <c r="Z2561" s="68">
        <v>43226</v>
      </c>
      <c r="AA2561" s="68">
        <v>43817</v>
      </c>
      <c r="AB2561">
        <v>74</v>
      </c>
      <c r="AC2561" t="s">
        <v>15616</v>
      </c>
    </row>
    <row r="2562" spans="1:29" x14ac:dyDescent="0.3">
      <c r="A2562" t="s">
        <v>1872</v>
      </c>
      <c r="B2562">
        <v>3159</v>
      </c>
      <c r="C2562" t="str">
        <f>VLOOKUP($B2562,Hosts!$A:$M,10,0)</f>
        <v>Within an hour</v>
      </c>
      <c r="D2562" s="70">
        <f>VLOOKUP($B2562,Hosts!$A:$M,11,0)</f>
        <v>1</v>
      </c>
      <c r="E2562" s="70">
        <f>VLOOKUP($B2562,Hosts!$A:$M,12,0)</f>
        <v>0.93</v>
      </c>
      <c r="F2562" t="str">
        <f>VLOOKUP($B2562,Hosts!$A:$M,13,0)</f>
        <v>No</v>
      </c>
      <c r="G2562" t="str">
        <f>INDEX(Hosts!$A:$M, MATCH(Places!$B2562,Hosts!$A:$A,0), MATCH(Places!G$1,Hosts!$A$1:$M$1,0))</f>
        <v>Within an hour</v>
      </c>
      <c r="H2562" s="70">
        <f>INDEX(Hosts!$A:$M, MATCH(Places!$B2562,Hosts!$A:$A,0), MATCH(Places!H$1,Hosts!$A$1:$M$1,0))</f>
        <v>1</v>
      </c>
      <c r="I2562" s="70">
        <f>INDEX(Hosts!$A:$M, MATCH(Places!$B2562,Hosts!$A:$A,0), MATCH(Places!I$1,Hosts!$A$1:$M$1,0))</f>
        <v>0.93</v>
      </c>
      <c r="J2562" t="str">
        <f>INDEX(Hosts!$A:$M, MATCH(Places!$B2562,Hosts!$A:$A,0), MATCH(Places!J$1,Hosts!$A$1:$M$1,0))</f>
        <v>No</v>
      </c>
      <c r="K2562">
        <v>16</v>
      </c>
      <c r="L2562" t="str">
        <f>VLOOKUP($K2562,Neighborhoods!$A:$C,2,0)</f>
        <v>Manhattan</v>
      </c>
      <c r="M2562" t="str">
        <f>VLOOKUP($K2562,Neighborhoods!$A:$C,3,0)</f>
        <v>Harlem</v>
      </c>
      <c r="N2562" t="str">
        <f>INDEX(Neighborhoods!$A:$C, MATCH(Places!$K2562,Neighborhoods!$A:$A,0), MATCH(Places!N$1,Neighborhoods!$A$1:$C$1,0))</f>
        <v>Manhattan</v>
      </c>
      <c r="O2562" t="str">
        <f>INDEX(Neighborhoods!$A:$C, MATCH(Places!$K2562,Neighborhoods!$A:$A,0), MATCH(Places!O$1,Neighborhoods!$A$1:$C$1,0))</f>
        <v>Harlem</v>
      </c>
      <c r="P2562" t="s">
        <v>11822</v>
      </c>
      <c r="Q2562" t="str">
        <f t="shared" si="156"/>
        <v>No</v>
      </c>
      <c r="R2562">
        <v>7</v>
      </c>
      <c r="S2562" t="str">
        <f t="shared" si="157"/>
        <v>Large</v>
      </c>
      <c r="T2562" s="50">
        <v>85</v>
      </c>
      <c r="U2562" s="70">
        <f t="shared" si="158"/>
        <v>0.03</v>
      </c>
      <c r="V2562" s="52">
        <v>4.7699999999999996</v>
      </c>
      <c r="W2562" s="52" t="str" cm="1">
        <f t="array" ref="W2562">_xlfn.SWITCH(ROUND(V2562,0),5,"Excellent",4,"Good",3,"Ok","Bad")</f>
        <v>Excellent</v>
      </c>
      <c r="X2562">
        <v>188</v>
      </c>
      <c r="Y2562" t="str">
        <f t="shared" si="159"/>
        <v>No</v>
      </c>
      <c r="Z2562" s="68">
        <v>42798</v>
      </c>
      <c r="AA2562" s="68">
        <v>44038</v>
      </c>
      <c r="AB2562">
        <v>158</v>
      </c>
      <c r="AC2562" t="s">
        <v>15615</v>
      </c>
    </row>
    <row r="2563" spans="1:29" x14ac:dyDescent="0.3">
      <c r="A2563" t="s">
        <v>1873</v>
      </c>
      <c r="B2563">
        <v>1565</v>
      </c>
      <c r="C2563" t="str">
        <f>VLOOKUP($B2563,Hosts!$A:$M,10,0)</f>
        <v>Within a few hours</v>
      </c>
      <c r="D2563" s="70">
        <f>VLOOKUP($B2563,Hosts!$A:$M,11,0)</f>
        <v>0.69</v>
      </c>
      <c r="E2563" s="70">
        <f>VLOOKUP($B2563,Hosts!$A:$M,12,0)</f>
        <v>0.99</v>
      </c>
      <c r="F2563" t="str">
        <f>VLOOKUP($B2563,Hosts!$A:$M,13,0)</f>
        <v>No</v>
      </c>
      <c r="G2563" t="str">
        <f>INDEX(Hosts!$A:$M, MATCH(Places!$B2563,Hosts!$A:$A,0), MATCH(Places!G$1,Hosts!$A$1:$M$1,0))</f>
        <v>Within a few hours</v>
      </c>
      <c r="H2563" s="70">
        <f>INDEX(Hosts!$A:$M, MATCH(Places!$B2563,Hosts!$A:$A,0), MATCH(Places!H$1,Hosts!$A$1:$M$1,0))</f>
        <v>0.69</v>
      </c>
      <c r="I2563" s="70">
        <f>INDEX(Hosts!$A:$M, MATCH(Places!$B2563,Hosts!$A:$A,0), MATCH(Places!I$1,Hosts!$A$1:$M$1,0))</f>
        <v>0.99</v>
      </c>
      <c r="J2563" t="str">
        <f>INDEX(Hosts!$A:$M, MATCH(Places!$B2563,Hosts!$A:$A,0), MATCH(Places!J$1,Hosts!$A$1:$M$1,0))</f>
        <v>No</v>
      </c>
      <c r="K2563">
        <v>15</v>
      </c>
      <c r="L2563" t="str">
        <f>VLOOKUP($K2563,Neighborhoods!$A:$C,2,0)</f>
        <v>Manhattan</v>
      </c>
      <c r="M2563" t="str">
        <f>VLOOKUP($K2563,Neighborhoods!$A:$C,3,0)</f>
        <v>East Village</v>
      </c>
      <c r="N2563" t="str">
        <f>INDEX(Neighborhoods!$A:$C, MATCH(Places!$K2563,Neighborhoods!$A:$A,0), MATCH(Places!N$1,Neighborhoods!$A$1:$C$1,0))</f>
        <v>Manhattan</v>
      </c>
      <c r="O2563" t="str">
        <f>INDEX(Neighborhoods!$A:$C, MATCH(Places!$K2563,Neighborhoods!$A:$A,0), MATCH(Places!O$1,Neighborhoods!$A$1:$C$1,0))</f>
        <v>East Village</v>
      </c>
      <c r="P2563" t="s">
        <v>1</v>
      </c>
      <c r="Q2563" t="str">
        <f t="shared" ref="Q2563:Q2626" si="160">IF(OR(P2563="Private room",P2563="Shared room"),"Yes","No")</f>
        <v>Yes</v>
      </c>
      <c r="R2563">
        <v>2</v>
      </c>
      <c r="S2563" t="str">
        <f t="shared" ref="S2563:S2626" si="161">IF(R2563&lt;=2,"Small",IF(R2563&lt;=5,"Medium","Large"))</f>
        <v>Small</v>
      </c>
      <c r="T2563" s="50">
        <v>52</v>
      </c>
      <c r="U2563" s="70">
        <f t="shared" ref="U2563:U2626" si="162">VLOOKUP($T2563,$AF$1:$AG$5,2)</f>
        <v>0.03</v>
      </c>
      <c r="V2563" s="52">
        <v>4.66</v>
      </c>
      <c r="W2563" s="52" t="str" cm="1">
        <f t="array" ref="W2563">_xlfn.SWITCH(ROUND(V2563,0),5,"Excellent",4,"Good",3,"Ok","Bad")</f>
        <v>Excellent</v>
      </c>
      <c r="X2563">
        <v>176</v>
      </c>
      <c r="Y2563" t="str">
        <f t="shared" ref="Y2563:Y2626" si="163">IF(AND(V2563&gt;4.8,X2563&gt;100),"Yes","No")</f>
        <v>No</v>
      </c>
      <c r="Z2563" s="68">
        <v>42798</v>
      </c>
      <c r="AA2563" s="68">
        <v>43869</v>
      </c>
      <c r="AB2563">
        <v>354</v>
      </c>
      <c r="AC2563" t="s">
        <v>15616</v>
      </c>
    </row>
    <row r="2564" spans="1:29" x14ac:dyDescent="0.3">
      <c r="A2564" t="s">
        <v>1874</v>
      </c>
      <c r="B2564">
        <v>1314</v>
      </c>
      <c r="C2564" t="str">
        <f>VLOOKUP($B2564,Hosts!$A:$M,10,0)</f>
        <v>Within an hour</v>
      </c>
      <c r="D2564" s="70">
        <f>VLOOKUP($B2564,Hosts!$A:$M,11,0)</f>
        <v>1</v>
      </c>
      <c r="E2564" s="70">
        <f>VLOOKUP($B2564,Hosts!$A:$M,12,0)</f>
        <v>0.99</v>
      </c>
      <c r="F2564" t="str">
        <f>VLOOKUP($B2564,Hosts!$A:$M,13,0)</f>
        <v>No</v>
      </c>
      <c r="G2564" t="str">
        <f>INDEX(Hosts!$A:$M, MATCH(Places!$B2564,Hosts!$A:$A,0), MATCH(Places!G$1,Hosts!$A$1:$M$1,0))</f>
        <v>Within an hour</v>
      </c>
      <c r="H2564" s="70">
        <f>INDEX(Hosts!$A:$M, MATCH(Places!$B2564,Hosts!$A:$A,0), MATCH(Places!H$1,Hosts!$A$1:$M$1,0))</f>
        <v>1</v>
      </c>
      <c r="I2564" s="70">
        <f>INDEX(Hosts!$A:$M, MATCH(Places!$B2564,Hosts!$A:$A,0), MATCH(Places!I$1,Hosts!$A$1:$M$1,0))</f>
        <v>0.99</v>
      </c>
      <c r="J2564" t="str">
        <f>INDEX(Hosts!$A:$M, MATCH(Places!$B2564,Hosts!$A:$A,0), MATCH(Places!J$1,Hosts!$A$1:$M$1,0))</f>
        <v>No</v>
      </c>
      <c r="K2564">
        <v>11</v>
      </c>
      <c r="L2564" t="str">
        <f>VLOOKUP($K2564,Neighborhoods!$A:$C,2,0)</f>
        <v>Brooklyn</v>
      </c>
      <c r="M2564" t="str">
        <f>VLOOKUP($K2564,Neighborhoods!$A:$C,3,0)</f>
        <v>Greenpoint</v>
      </c>
      <c r="N2564" t="str">
        <f>INDEX(Neighborhoods!$A:$C, MATCH(Places!$K2564,Neighborhoods!$A:$A,0), MATCH(Places!N$1,Neighborhoods!$A$1:$C$1,0))</f>
        <v>Brooklyn</v>
      </c>
      <c r="O2564" t="str">
        <f>INDEX(Neighborhoods!$A:$C, MATCH(Places!$K2564,Neighborhoods!$A:$A,0), MATCH(Places!O$1,Neighborhoods!$A$1:$C$1,0))</f>
        <v>Greenpoint</v>
      </c>
      <c r="P2564" t="s">
        <v>11822</v>
      </c>
      <c r="Q2564" t="str">
        <f t="shared" si="160"/>
        <v>No</v>
      </c>
      <c r="R2564">
        <v>4</v>
      </c>
      <c r="S2564" t="str">
        <f t="shared" si="161"/>
        <v>Medium</v>
      </c>
      <c r="T2564" s="50">
        <v>114</v>
      </c>
      <c r="U2564" s="70">
        <f t="shared" si="162"/>
        <v>0.03</v>
      </c>
      <c r="V2564" s="52">
        <v>4.91</v>
      </c>
      <c r="W2564" s="52" t="str" cm="1">
        <f t="array" ref="W2564">_xlfn.SWITCH(ROUND(V2564,0),5,"Excellent",4,"Good",3,"Ok","Bad")</f>
        <v>Excellent</v>
      </c>
      <c r="X2564">
        <v>150</v>
      </c>
      <c r="Y2564" t="str">
        <f t="shared" si="163"/>
        <v>Yes</v>
      </c>
      <c r="Z2564" s="68">
        <v>42845</v>
      </c>
      <c r="AA2564" s="68">
        <v>44051</v>
      </c>
      <c r="AB2564">
        <v>9</v>
      </c>
      <c r="AC2564" t="s">
        <v>15616</v>
      </c>
    </row>
    <row r="2565" spans="1:29" x14ac:dyDescent="0.3">
      <c r="A2565" t="s">
        <v>1875</v>
      </c>
      <c r="B2565">
        <v>2759</v>
      </c>
      <c r="C2565" t="str">
        <f>VLOOKUP($B2565,Hosts!$A:$M,10,0)</f>
        <v>Within an hour</v>
      </c>
      <c r="D2565" s="70">
        <f>VLOOKUP($B2565,Hosts!$A:$M,11,0)</f>
        <v>1</v>
      </c>
      <c r="E2565" s="70">
        <f>VLOOKUP($B2565,Hosts!$A:$M,12,0)</f>
        <v>0.97</v>
      </c>
      <c r="F2565" t="str">
        <f>VLOOKUP($B2565,Hosts!$A:$M,13,0)</f>
        <v>Yes</v>
      </c>
      <c r="G2565" t="str">
        <f>INDEX(Hosts!$A:$M, MATCH(Places!$B2565,Hosts!$A:$A,0), MATCH(Places!G$1,Hosts!$A$1:$M$1,0))</f>
        <v>Within an hour</v>
      </c>
      <c r="H2565" s="70">
        <f>INDEX(Hosts!$A:$M, MATCH(Places!$B2565,Hosts!$A:$A,0), MATCH(Places!H$1,Hosts!$A$1:$M$1,0))</f>
        <v>1</v>
      </c>
      <c r="I2565" s="70">
        <f>INDEX(Hosts!$A:$M, MATCH(Places!$B2565,Hosts!$A:$A,0), MATCH(Places!I$1,Hosts!$A$1:$M$1,0))</f>
        <v>0.97</v>
      </c>
      <c r="J2565" t="str">
        <f>INDEX(Hosts!$A:$M, MATCH(Places!$B2565,Hosts!$A:$A,0), MATCH(Places!J$1,Hosts!$A$1:$M$1,0))</f>
        <v>Yes</v>
      </c>
      <c r="K2565">
        <v>19</v>
      </c>
      <c r="L2565" t="str">
        <f>VLOOKUP($K2565,Neighborhoods!$A:$C,2,0)</f>
        <v>Manhattan</v>
      </c>
      <c r="M2565" t="str">
        <f>VLOOKUP($K2565,Neighborhoods!$A:$C,3,0)</f>
        <v>Upper East Side</v>
      </c>
      <c r="N2565" t="str">
        <f>INDEX(Neighborhoods!$A:$C, MATCH(Places!$K2565,Neighborhoods!$A:$A,0), MATCH(Places!N$1,Neighborhoods!$A$1:$C$1,0))</f>
        <v>Manhattan</v>
      </c>
      <c r="O2565" t="str">
        <f>INDEX(Neighborhoods!$A:$C, MATCH(Places!$K2565,Neighborhoods!$A:$A,0), MATCH(Places!O$1,Neighborhoods!$A$1:$C$1,0))</f>
        <v>Upper East Side</v>
      </c>
      <c r="P2565" t="s">
        <v>11822</v>
      </c>
      <c r="Q2565" t="str">
        <f t="shared" si="160"/>
        <v>No</v>
      </c>
      <c r="R2565">
        <v>4</v>
      </c>
      <c r="S2565" t="str">
        <f t="shared" si="161"/>
        <v>Medium</v>
      </c>
      <c r="T2565" s="50">
        <v>100</v>
      </c>
      <c r="U2565" s="70">
        <f t="shared" si="162"/>
        <v>0.03</v>
      </c>
      <c r="V2565" s="52">
        <v>4.82</v>
      </c>
      <c r="W2565" s="52" t="str" cm="1">
        <f t="array" ref="W2565">_xlfn.SWITCH(ROUND(V2565,0),5,"Excellent",4,"Good",3,"Ok","Bad")</f>
        <v>Excellent</v>
      </c>
      <c r="X2565">
        <v>22</v>
      </c>
      <c r="Y2565" t="str">
        <f t="shared" si="163"/>
        <v>No</v>
      </c>
      <c r="Z2565" s="68">
        <v>43764</v>
      </c>
      <c r="AA2565" s="68">
        <v>44022</v>
      </c>
      <c r="AB2565">
        <v>227</v>
      </c>
      <c r="AC2565" t="s">
        <v>15616</v>
      </c>
    </row>
    <row r="2566" spans="1:29" x14ac:dyDescent="0.3">
      <c r="A2566" t="s">
        <v>1876</v>
      </c>
      <c r="B2566">
        <v>1780</v>
      </c>
      <c r="C2566" t="str">
        <f>VLOOKUP($B2566,Hosts!$A:$M,10,0)</f>
        <v>Within an hour</v>
      </c>
      <c r="D2566" s="70">
        <f>VLOOKUP($B2566,Hosts!$A:$M,11,0)</f>
        <v>1</v>
      </c>
      <c r="E2566" s="70">
        <f>VLOOKUP($B2566,Hosts!$A:$M,12,0)</f>
        <v>0.89</v>
      </c>
      <c r="F2566" t="str">
        <f>VLOOKUP($B2566,Hosts!$A:$M,13,0)</f>
        <v>No</v>
      </c>
      <c r="G2566" t="str">
        <f>INDEX(Hosts!$A:$M, MATCH(Places!$B2566,Hosts!$A:$A,0), MATCH(Places!G$1,Hosts!$A$1:$M$1,0))</f>
        <v>Within an hour</v>
      </c>
      <c r="H2566" s="70">
        <f>INDEX(Hosts!$A:$M, MATCH(Places!$B2566,Hosts!$A:$A,0), MATCH(Places!H$1,Hosts!$A$1:$M$1,0))</f>
        <v>1</v>
      </c>
      <c r="I2566" s="70">
        <f>INDEX(Hosts!$A:$M, MATCH(Places!$B2566,Hosts!$A:$A,0), MATCH(Places!I$1,Hosts!$A$1:$M$1,0))</f>
        <v>0.89</v>
      </c>
      <c r="J2566" t="str">
        <f>INDEX(Hosts!$A:$M, MATCH(Places!$B2566,Hosts!$A:$A,0), MATCH(Places!J$1,Hosts!$A$1:$M$1,0))</f>
        <v>No</v>
      </c>
      <c r="K2566">
        <v>18</v>
      </c>
      <c r="L2566" t="str">
        <f>VLOOKUP($K2566,Neighborhoods!$A:$C,2,0)</f>
        <v>Manhattan</v>
      </c>
      <c r="M2566" t="str">
        <f>VLOOKUP($K2566,Neighborhoods!$A:$C,3,0)</f>
        <v>Midtown</v>
      </c>
      <c r="N2566" t="str">
        <f>INDEX(Neighborhoods!$A:$C, MATCH(Places!$K2566,Neighborhoods!$A:$A,0), MATCH(Places!N$1,Neighborhoods!$A$1:$C$1,0))</f>
        <v>Manhattan</v>
      </c>
      <c r="O2566" t="str">
        <f>INDEX(Neighborhoods!$A:$C, MATCH(Places!$K2566,Neighborhoods!$A:$A,0), MATCH(Places!O$1,Neighborhoods!$A$1:$C$1,0))</f>
        <v>Midtown</v>
      </c>
      <c r="P2566" t="s">
        <v>11822</v>
      </c>
      <c r="Q2566" t="str">
        <f t="shared" si="160"/>
        <v>No</v>
      </c>
      <c r="R2566">
        <v>6</v>
      </c>
      <c r="S2566" t="str">
        <f t="shared" si="161"/>
        <v>Large</v>
      </c>
      <c r="T2566" s="50">
        <v>169</v>
      </c>
      <c r="U2566" s="70">
        <f t="shared" si="162"/>
        <v>0.03</v>
      </c>
      <c r="V2566" s="52">
        <v>4</v>
      </c>
      <c r="W2566" s="52" t="str" cm="1">
        <f t="array" ref="W2566">_xlfn.SWITCH(ROUND(V2566,0),5,"Excellent",4,"Good",3,"Ok","Bad")</f>
        <v>Good</v>
      </c>
      <c r="X2566">
        <v>9</v>
      </c>
      <c r="Y2566" t="str">
        <f t="shared" si="163"/>
        <v>No</v>
      </c>
      <c r="Z2566" s="68">
        <v>42886</v>
      </c>
      <c r="AA2566" s="68">
        <v>43897</v>
      </c>
      <c r="AB2566">
        <v>365</v>
      </c>
      <c r="AC2566" t="s">
        <v>15616</v>
      </c>
    </row>
    <row r="2567" spans="1:29" x14ac:dyDescent="0.3">
      <c r="A2567" t="s">
        <v>1877</v>
      </c>
      <c r="B2567">
        <v>1780</v>
      </c>
      <c r="C2567" t="str">
        <f>VLOOKUP($B2567,Hosts!$A:$M,10,0)</f>
        <v>Within an hour</v>
      </c>
      <c r="D2567" s="70">
        <f>VLOOKUP($B2567,Hosts!$A:$M,11,0)</f>
        <v>1</v>
      </c>
      <c r="E2567" s="70">
        <f>VLOOKUP($B2567,Hosts!$A:$M,12,0)</f>
        <v>0.89</v>
      </c>
      <c r="F2567" t="str">
        <f>VLOOKUP($B2567,Hosts!$A:$M,13,0)</f>
        <v>No</v>
      </c>
      <c r="G2567" t="str">
        <f>INDEX(Hosts!$A:$M, MATCH(Places!$B2567,Hosts!$A:$A,0), MATCH(Places!G$1,Hosts!$A$1:$M$1,0))</f>
        <v>Within an hour</v>
      </c>
      <c r="H2567" s="70">
        <f>INDEX(Hosts!$A:$M, MATCH(Places!$B2567,Hosts!$A:$A,0), MATCH(Places!H$1,Hosts!$A$1:$M$1,0))</f>
        <v>1</v>
      </c>
      <c r="I2567" s="70">
        <f>INDEX(Hosts!$A:$M, MATCH(Places!$B2567,Hosts!$A:$A,0), MATCH(Places!I$1,Hosts!$A$1:$M$1,0))</f>
        <v>0.89</v>
      </c>
      <c r="J2567" t="str">
        <f>INDEX(Hosts!$A:$M, MATCH(Places!$B2567,Hosts!$A:$A,0), MATCH(Places!J$1,Hosts!$A$1:$M$1,0))</f>
        <v>No</v>
      </c>
      <c r="K2567">
        <v>18</v>
      </c>
      <c r="L2567" t="str">
        <f>VLOOKUP($K2567,Neighborhoods!$A:$C,2,0)</f>
        <v>Manhattan</v>
      </c>
      <c r="M2567" t="str">
        <f>VLOOKUP($K2567,Neighborhoods!$A:$C,3,0)</f>
        <v>Midtown</v>
      </c>
      <c r="N2567" t="str">
        <f>INDEX(Neighborhoods!$A:$C, MATCH(Places!$K2567,Neighborhoods!$A:$A,0), MATCH(Places!N$1,Neighborhoods!$A$1:$C$1,0))</f>
        <v>Manhattan</v>
      </c>
      <c r="O2567" t="str">
        <f>INDEX(Neighborhoods!$A:$C, MATCH(Places!$K2567,Neighborhoods!$A:$A,0), MATCH(Places!O$1,Neighborhoods!$A$1:$C$1,0))</f>
        <v>Midtown</v>
      </c>
      <c r="P2567" t="s">
        <v>11822</v>
      </c>
      <c r="Q2567" t="str">
        <f t="shared" si="160"/>
        <v>No</v>
      </c>
      <c r="R2567">
        <v>6</v>
      </c>
      <c r="S2567" t="str">
        <f t="shared" si="161"/>
        <v>Large</v>
      </c>
      <c r="T2567" s="50">
        <v>171</v>
      </c>
      <c r="U2567" s="70">
        <f t="shared" si="162"/>
        <v>0.03</v>
      </c>
      <c r="V2567" s="52">
        <v>4.17</v>
      </c>
      <c r="W2567" s="52" t="str" cm="1">
        <f t="array" ref="W2567">_xlfn.SWITCH(ROUND(V2567,0),5,"Excellent",4,"Good",3,"Ok","Bad")</f>
        <v>Good</v>
      </c>
      <c r="X2567">
        <v>6</v>
      </c>
      <c r="Y2567" t="str">
        <f t="shared" si="163"/>
        <v>No</v>
      </c>
      <c r="Z2567" s="68">
        <v>42873</v>
      </c>
      <c r="AA2567" s="68">
        <v>43961</v>
      </c>
      <c r="AB2567">
        <v>364</v>
      </c>
      <c r="AC2567" t="s">
        <v>15615</v>
      </c>
    </row>
    <row r="2568" spans="1:29" x14ac:dyDescent="0.3">
      <c r="A2568" t="s">
        <v>1878</v>
      </c>
      <c r="B2568">
        <v>2663</v>
      </c>
      <c r="C2568" t="str">
        <f>VLOOKUP($B2568,Hosts!$A:$M,10,0)</f>
        <v>Within a day</v>
      </c>
      <c r="D2568" s="70">
        <f>VLOOKUP($B2568,Hosts!$A:$M,11,0)</f>
        <v>0.75</v>
      </c>
      <c r="E2568" s="70">
        <f>VLOOKUP($B2568,Hosts!$A:$M,12,0)</f>
        <v>0.67</v>
      </c>
      <c r="F2568" t="str">
        <f>VLOOKUP($B2568,Hosts!$A:$M,13,0)</f>
        <v>No</v>
      </c>
      <c r="G2568" t="str">
        <f>INDEX(Hosts!$A:$M, MATCH(Places!$B2568,Hosts!$A:$A,0), MATCH(Places!G$1,Hosts!$A$1:$M$1,0))</f>
        <v>Within a day</v>
      </c>
      <c r="H2568" s="70">
        <f>INDEX(Hosts!$A:$M, MATCH(Places!$B2568,Hosts!$A:$A,0), MATCH(Places!H$1,Hosts!$A$1:$M$1,0))</f>
        <v>0.75</v>
      </c>
      <c r="I2568" s="70">
        <f>INDEX(Hosts!$A:$M, MATCH(Places!$B2568,Hosts!$A:$A,0), MATCH(Places!I$1,Hosts!$A$1:$M$1,0))</f>
        <v>0.67</v>
      </c>
      <c r="J2568" t="str">
        <f>INDEX(Hosts!$A:$M, MATCH(Places!$B2568,Hosts!$A:$A,0), MATCH(Places!J$1,Hosts!$A$1:$M$1,0))</f>
        <v>No</v>
      </c>
      <c r="K2568">
        <v>12</v>
      </c>
      <c r="L2568" t="str">
        <f>VLOOKUP($K2568,Neighborhoods!$A:$C,2,0)</f>
        <v>Brooklyn</v>
      </c>
      <c r="M2568" t="str">
        <f>VLOOKUP($K2568,Neighborhoods!$A:$C,3,0)</f>
        <v>Williamsburg</v>
      </c>
      <c r="N2568" t="str">
        <f>INDEX(Neighborhoods!$A:$C, MATCH(Places!$K2568,Neighborhoods!$A:$A,0), MATCH(Places!N$1,Neighborhoods!$A$1:$C$1,0))</f>
        <v>Brooklyn</v>
      </c>
      <c r="O2568" t="str">
        <f>INDEX(Neighborhoods!$A:$C, MATCH(Places!$K2568,Neighborhoods!$A:$A,0), MATCH(Places!O$1,Neighborhoods!$A$1:$C$1,0))</f>
        <v>Williamsburg</v>
      </c>
      <c r="P2568" t="s">
        <v>11822</v>
      </c>
      <c r="Q2568" t="str">
        <f t="shared" si="160"/>
        <v>No</v>
      </c>
      <c r="R2568">
        <v>2</v>
      </c>
      <c r="S2568" t="str">
        <f t="shared" si="161"/>
        <v>Small</v>
      </c>
      <c r="T2568" s="50">
        <v>90</v>
      </c>
      <c r="U2568" s="70">
        <f t="shared" si="162"/>
        <v>0.03</v>
      </c>
      <c r="V2568" s="52">
        <v>4.92</v>
      </c>
      <c r="W2568" s="52" t="str" cm="1">
        <f t="array" ref="W2568">_xlfn.SWITCH(ROUND(V2568,0),5,"Excellent",4,"Good",3,"Ok","Bad")</f>
        <v>Excellent</v>
      </c>
      <c r="X2568">
        <v>24</v>
      </c>
      <c r="Y2568" t="str">
        <f t="shared" si="163"/>
        <v>No</v>
      </c>
      <c r="Z2568" s="68">
        <v>42813</v>
      </c>
      <c r="AA2568" s="68">
        <v>43915</v>
      </c>
      <c r="AB2568">
        <v>6</v>
      </c>
      <c r="AC2568" t="s">
        <v>15615</v>
      </c>
    </row>
    <row r="2569" spans="1:29" x14ac:dyDescent="0.3">
      <c r="A2569" t="s">
        <v>15340</v>
      </c>
      <c r="B2569">
        <v>3144</v>
      </c>
      <c r="C2569" t="str">
        <f>VLOOKUP($B2569,Hosts!$A:$M,10,0)</f>
        <v>Within a few hours</v>
      </c>
      <c r="D2569" s="70">
        <f>VLOOKUP($B2569,Hosts!$A:$M,11,0)</f>
        <v>0.9</v>
      </c>
      <c r="E2569" s="70">
        <f>VLOOKUP($B2569,Hosts!$A:$M,12,0)</f>
        <v>0.97</v>
      </c>
      <c r="F2569" t="str">
        <f>VLOOKUP($B2569,Hosts!$A:$M,13,0)</f>
        <v>No</v>
      </c>
      <c r="G2569" t="str">
        <f>INDEX(Hosts!$A:$M, MATCH(Places!$B2569,Hosts!$A:$A,0), MATCH(Places!G$1,Hosts!$A$1:$M$1,0))</f>
        <v>Within a few hours</v>
      </c>
      <c r="H2569" s="70">
        <f>INDEX(Hosts!$A:$M, MATCH(Places!$B2569,Hosts!$A:$A,0), MATCH(Places!H$1,Hosts!$A$1:$M$1,0))</f>
        <v>0.9</v>
      </c>
      <c r="I2569" s="70">
        <f>INDEX(Hosts!$A:$M, MATCH(Places!$B2569,Hosts!$A:$A,0), MATCH(Places!I$1,Hosts!$A$1:$M$1,0))</f>
        <v>0.97</v>
      </c>
      <c r="J2569" t="str">
        <f>INDEX(Hosts!$A:$M, MATCH(Places!$B2569,Hosts!$A:$A,0), MATCH(Places!J$1,Hosts!$A$1:$M$1,0))</f>
        <v>No</v>
      </c>
      <c r="K2569">
        <v>12</v>
      </c>
      <c r="L2569" t="str">
        <f>VLOOKUP($K2569,Neighborhoods!$A:$C,2,0)</f>
        <v>Brooklyn</v>
      </c>
      <c r="M2569" t="str">
        <f>VLOOKUP($K2569,Neighborhoods!$A:$C,3,0)</f>
        <v>Williamsburg</v>
      </c>
      <c r="N2569" t="str">
        <f>INDEX(Neighborhoods!$A:$C, MATCH(Places!$K2569,Neighborhoods!$A:$A,0), MATCH(Places!N$1,Neighborhoods!$A$1:$C$1,0))</f>
        <v>Brooklyn</v>
      </c>
      <c r="O2569" t="str">
        <f>INDEX(Neighborhoods!$A:$C, MATCH(Places!$K2569,Neighborhoods!$A:$A,0), MATCH(Places!O$1,Neighborhoods!$A$1:$C$1,0))</f>
        <v>Williamsburg</v>
      </c>
      <c r="P2569" t="s">
        <v>11822</v>
      </c>
      <c r="Q2569" t="str">
        <f t="shared" si="160"/>
        <v>No</v>
      </c>
      <c r="R2569">
        <v>6</v>
      </c>
      <c r="S2569" t="str">
        <f t="shared" si="161"/>
        <v>Large</v>
      </c>
      <c r="T2569" s="50">
        <v>265</v>
      </c>
      <c r="U2569" s="70">
        <f t="shared" si="162"/>
        <v>0.04</v>
      </c>
      <c r="V2569" s="52">
        <v>4.7300000000000004</v>
      </c>
      <c r="W2569" s="52" t="str" cm="1">
        <f t="array" ref="W2569">_xlfn.SWITCH(ROUND(V2569,0),5,"Excellent",4,"Good",3,"Ok","Bad")</f>
        <v>Excellent</v>
      </c>
      <c r="X2569">
        <v>103</v>
      </c>
      <c r="Y2569" t="str">
        <f t="shared" si="163"/>
        <v>No</v>
      </c>
      <c r="Z2569" s="68">
        <v>42806</v>
      </c>
      <c r="AA2569" s="68">
        <v>44040</v>
      </c>
      <c r="AB2569">
        <v>324</v>
      </c>
      <c r="AC2569" t="s">
        <v>15615</v>
      </c>
    </row>
    <row r="2570" spans="1:29" x14ac:dyDescent="0.3">
      <c r="A2570" t="s">
        <v>13917</v>
      </c>
      <c r="B2570">
        <v>3170</v>
      </c>
      <c r="C2570" t="str">
        <f>VLOOKUP($B2570,Hosts!$A:$M,10,0)</f>
        <v>Within an hour</v>
      </c>
      <c r="D2570" s="70">
        <f>VLOOKUP($B2570,Hosts!$A:$M,11,0)</f>
        <v>1</v>
      </c>
      <c r="E2570" s="70">
        <f>VLOOKUP($B2570,Hosts!$A:$M,12,0)</f>
        <v>0.93</v>
      </c>
      <c r="F2570" t="str">
        <f>VLOOKUP($B2570,Hosts!$A:$M,13,0)</f>
        <v>Yes</v>
      </c>
      <c r="G2570" t="str">
        <f>INDEX(Hosts!$A:$M, MATCH(Places!$B2570,Hosts!$A:$A,0), MATCH(Places!G$1,Hosts!$A$1:$M$1,0))</f>
        <v>Within an hour</v>
      </c>
      <c r="H2570" s="70">
        <f>INDEX(Hosts!$A:$M, MATCH(Places!$B2570,Hosts!$A:$A,0), MATCH(Places!H$1,Hosts!$A$1:$M$1,0))</f>
        <v>1</v>
      </c>
      <c r="I2570" s="70">
        <f>INDEX(Hosts!$A:$M, MATCH(Places!$B2570,Hosts!$A:$A,0), MATCH(Places!I$1,Hosts!$A$1:$M$1,0))</f>
        <v>0.93</v>
      </c>
      <c r="J2570" t="str">
        <f>INDEX(Hosts!$A:$M, MATCH(Places!$B2570,Hosts!$A:$A,0), MATCH(Places!J$1,Hosts!$A$1:$M$1,0))</f>
        <v>Yes</v>
      </c>
      <c r="K2570">
        <v>7</v>
      </c>
      <c r="L2570" t="str">
        <f>VLOOKUP($K2570,Neighborhoods!$A:$C,2,0)</f>
        <v>Brooklyn</v>
      </c>
      <c r="M2570" t="str">
        <f>VLOOKUP($K2570,Neighborhoods!$A:$C,3,0)</f>
        <v>Bedford-Stuyvesant</v>
      </c>
      <c r="N2570" t="str">
        <f>INDEX(Neighborhoods!$A:$C, MATCH(Places!$K2570,Neighborhoods!$A:$A,0), MATCH(Places!N$1,Neighborhoods!$A$1:$C$1,0))</f>
        <v>Brooklyn</v>
      </c>
      <c r="O2570" t="str">
        <f>INDEX(Neighborhoods!$A:$C, MATCH(Places!$K2570,Neighborhoods!$A:$A,0), MATCH(Places!O$1,Neighborhoods!$A$1:$C$1,0))</f>
        <v>Bedford-Stuyvesant</v>
      </c>
      <c r="P2570" t="s">
        <v>11822</v>
      </c>
      <c r="Q2570" t="str">
        <f t="shared" si="160"/>
        <v>No</v>
      </c>
      <c r="R2570">
        <v>6</v>
      </c>
      <c r="S2570" t="str">
        <f t="shared" si="161"/>
        <v>Large</v>
      </c>
      <c r="T2570" s="50">
        <v>140</v>
      </c>
      <c r="U2570" s="70">
        <f t="shared" si="162"/>
        <v>0.03</v>
      </c>
      <c r="V2570" s="52">
        <v>5</v>
      </c>
      <c r="W2570" s="52" t="str" cm="1">
        <f t="array" ref="W2570">_xlfn.SWITCH(ROUND(V2570,0),5,"Excellent",4,"Good",3,"Ok","Bad")</f>
        <v>Excellent</v>
      </c>
      <c r="X2570">
        <v>176</v>
      </c>
      <c r="Y2570" t="str">
        <f t="shared" si="163"/>
        <v>Yes</v>
      </c>
      <c r="Z2570" s="68">
        <v>42903</v>
      </c>
      <c r="AA2570" s="68">
        <v>44017</v>
      </c>
      <c r="AB2570">
        <v>3</v>
      </c>
      <c r="AC2570" t="s">
        <v>15615</v>
      </c>
    </row>
    <row r="2571" spans="1:29" x14ac:dyDescent="0.3">
      <c r="A2571" t="s">
        <v>1880</v>
      </c>
      <c r="B2571">
        <v>1202</v>
      </c>
      <c r="C2571" t="str">
        <f>VLOOKUP($B2571,Hosts!$A:$M,10,0)</f>
        <v>Within an hour</v>
      </c>
      <c r="D2571" s="70">
        <f>VLOOKUP($B2571,Hosts!$A:$M,11,0)</f>
        <v>1</v>
      </c>
      <c r="E2571" s="70">
        <f>VLOOKUP($B2571,Hosts!$A:$M,12,0)</f>
        <v>1</v>
      </c>
      <c r="F2571" t="str">
        <f>VLOOKUP($B2571,Hosts!$A:$M,13,0)</f>
        <v>Yes</v>
      </c>
      <c r="G2571" t="str">
        <f>INDEX(Hosts!$A:$M, MATCH(Places!$B2571,Hosts!$A:$A,0), MATCH(Places!G$1,Hosts!$A$1:$M$1,0))</f>
        <v>Within an hour</v>
      </c>
      <c r="H2571" s="70">
        <f>INDEX(Hosts!$A:$M, MATCH(Places!$B2571,Hosts!$A:$A,0), MATCH(Places!H$1,Hosts!$A$1:$M$1,0))</f>
        <v>1</v>
      </c>
      <c r="I2571" s="70">
        <f>INDEX(Hosts!$A:$M, MATCH(Places!$B2571,Hosts!$A:$A,0), MATCH(Places!I$1,Hosts!$A$1:$M$1,0))</f>
        <v>1</v>
      </c>
      <c r="J2571" t="str">
        <f>INDEX(Hosts!$A:$M, MATCH(Places!$B2571,Hosts!$A:$A,0), MATCH(Places!J$1,Hosts!$A$1:$M$1,0))</f>
        <v>Yes</v>
      </c>
      <c r="K2571">
        <v>19</v>
      </c>
      <c r="L2571" t="str">
        <f>VLOOKUP($K2571,Neighborhoods!$A:$C,2,0)</f>
        <v>Manhattan</v>
      </c>
      <c r="M2571" t="str">
        <f>VLOOKUP($K2571,Neighborhoods!$A:$C,3,0)</f>
        <v>Upper East Side</v>
      </c>
      <c r="N2571" t="str">
        <f>INDEX(Neighborhoods!$A:$C, MATCH(Places!$K2571,Neighborhoods!$A:$A,0), MATCH(Places!N$1,Neighborhoods!$A$1:$C$1,0))</f>
        <v>Manhattan</v>
      </c>
      <c r="O2571" t="str">
        <f>INDEX(Neighborhoods!$A:$C, MATCH(Places!$K2571,Neighborhoods!$A:$A,0), MATCH(Places!O$1,Neighborhoods!$A$1:$C$1,0))</f>
        <v>Upper East Side</v>
      </c>
      <c r="P2571" t="s">
        <v>11822</v>
      </c>
      <c r="Q2571" t="str">
        <f t="shared" si="160"/>
        <v>No</v>
      </c>
      <c r="R2571">
        <v>2</v>
      </c>
      <c r="S2571" t="str">
        <f t="shared" si="161"/>
        <v>Small</v>
      </c>
      <c r="T2571" s="50">
        <v>143</v>
      </c>
      <c r="U2571" s="70">
        <f t="shared" si="162"/>
        <v>0.03</v>
      </c>
      <c r="V2571" s="52">
        <v>4.97</v>
      </c>
      <c r="W2571" s="52" t="str" cm="1">
        <f t="array" ref="W2571">_xlfn.SWITCH(ROUND(V2571,0),5,"Excellent",4,"Good",3,"Ok","Bad")</f>
        <v>Excellent</v>
      </c>
      <c r="X2571">
        <v>31</v>
      </c>
      <c r="Y2571" t="str">
        <f t="shared" si="163"/>
        <v>No</v>
      </c>
      <c r="Z2571" s="68">
        <v>42803</v>
      </c>
      <c r="AA2571" s="68">
        <v>43792</v>
      </c>
      <c r="AB2571">
        <v>81</v>
      </c>
      <c r="AC2571" t="s">
        <v>15615</v>
      </c>
    </row>
    <row r="2572" spans="1:29" x14ac:dyDescent="0.3">
      <c r="A2572" t="s">
        <v>14511</v>
      </c>
      <c r="B2572">
        <v>520</v>
      </c>
      <c r="C2572" t="str">
        <f>VLOOKUP($B2572,Hosts!$A:$M,10,0)</f>
        <v>Within a few hours</v>
      </c>
      <c r="D2572" s="70">
        <f>VLOOKUP($B2572,Hosts!$A:$M,11,0)</f>
        <v>1</v>
      </c>
      <c r="E2572" s="70">
        <f>VLOOKUP($B2572,Hosts!$A:$M,12,0)</f>
        <v>0.88</v>
      </c>
      <c r="F2572" t="str">
        <f>VLOOKUP($B2572,Hosts!$A:$M,13,0)</f>
        <v>No</v>
      </c>
      <c r="G2572" t="str">
        <f>INDEX(Hosts!$A:$M, MATCH(Places!$B2572,Hosts!$A:$A,0), MATCH(Places!G$1,Hosts!$A$1:$M$1,0))</f>
        <v>Within a few hours</v>
      </c>
      <c r="H2572" s="70">
        <f>INDEX(Hosts!$A:$M, MATCH(Places!$B2572,Hosts!$A:$A,0), MATCH(Places!H$1,Hosts!$A$1:$M$1,0))</f>
        <v>1</v>
      </c>
      <c r="I2572" s="70">
        <f>INDEX(Hosts!$A:$M, MATCH(Places!$B2572,Hosts!$A:$A,0), MATCH(Places!I$1,Hosts!$A$1:$M$1,0))</f>
        <v>0.88</v>
      </c>
      <c r="J2572" t="str">
        <f>INDEX(Hosts!$A:$M, MATCH(Places!$B2572,Hosts!$A:$A,0), MATCH(Places!J$1,Hosts!$A$1:$M$1,0))</f>
        <v>No</v>
      </c>
      <c r="K2572">
        <v>7</v>
      </c>
      <c r="L2572" t="str">
        <f>VLOOKUP($K2572,Neighborhoods!$A:$C,2,0)</f>
        <v>Brooklyn</v>
      </c>
      <c r="M2572" t="str">
        <f>VLOOKUP($K2572,Neighborhoods!$A:$C,3,0)</f>
        <v>Bedford-Stuyvesant</v>
      </c>
      <c r="N2572" t="str">
        <f>INDEX(Neighborhoods!$A:$C, MATCH(Places!$K2572,Neighborhoods!$A:$A,0), MATCH(Places!N$1,Neighborhoods!$A$1:$C$1,0))</f>
        <v>Brooklyn</v>
      </c>
      <c r="O2572" t="str">
        <f>INDEX(Neighborhoods!$A:$C, MATCH(Places!$K2572,Neighborhoods!$A:$A,0), MATCH(Places!O$1,Neighborhoods!$A$1:$C$1,0))</f>
        <v>Bedford-Stuyvesant</v>
      </c>
      <c r="P2572" t="s">
        <v>11822</v>
      </c>
      <c r="Q2572" t="str">
        <f t="shared" si="160"/>
        <v>No</v>
      </c>
      <c r="R2572">
        <v>2</v>
      </c>
      <c r="S2572" t="str">
        <f t="shared" si="161"/>
        <v>Small</v>
      </c>
      <c r="T2572" s="50">
        <v>78</v>
      </c>
      <c r="U2572" s="70">
        <f t="shared" si="162"/>
        <v>0.03</v>
      </c>
      <c r="V2572" s="52">
        <v>4.74</v>
      </c>
      <c r="W2572" s="52" t="str" cm="1">
        <f t="array" ref="W2572">_xlfn.SWITCH(ROUND(V2572,0),5,"Excellent",4,"Good",3,"Ok","Bad")</f>
        <v>Excellent</v>
      </c>
      <c r="X2572">
        <v>39</v>
      </c>
      <c r="Y2572" t="str">
        <f t="shared" si="163"/>
        <v>No</v>
      </c>
      <c r="Z2572" s="68">
        <v>42830</v>
      </c>
      <c r="AA2572" s="68">
        <v>43905</v>
      </c>
      <c r="AB2572">
        <v>0</v>
      </c>
      <c r="AC2572" t="s">
        <v>15615</v>
      </c>
    </row>
    <row r="2573" spans="1:29" x14ac:dyDescent="0.3">
      <c r="A2573" t="s">
        <v>1881</v>
      </c>
      <c r="B2573">
        <v>1565</v>
      </c>
      <c r="C2573" t="str">
        <f>VLOOKUP($B2573,Hosts!$A:$M,10,0)</f>
        <v>Within a few hours</v>
      </c>
      <c r="D2573" s="70">
        <f>VLOOKUP($B2573,Hosts!$A:$M,11,0)</f>
        <v>0.69</v>
      </c>
      <c r="E2573" s="70">
        <f>VLOOKUP($B2573,Hosts!$A:$M,12,0)</f>
        <v>0.99</v>
      </c>
      <c r="F2573" t="str">
        <f>VLOOKUP($B2573,Hosts!$A:$M,13,0)</f>
        <v>No</v>
      </c>
      <c r="G2573" t="str">
        <f>INDEX(Hosts!$A:$M, MATCH(Places!$B2573,Hosts!$A:$A,0), MATCH(Places!G$1,Hosts!$A$1:$M$1,0))</f>
        <v>Within a few hours</v>
      </c>
      <c r="H2573" s="70">
        <f>INDEX(Hosts!$A:$M, MATCH(Places!$B2573,Hosts!$A:$A,0), MATCH(Places!H$1,Hosts!$A$1:$M$1,0))</f>
        <v>0.69</v>
      </c>
      <c r="I2573" s="70">
        <f>INDEX(Hosts!$A:$M, MATCH(Places!$B2573,Hosts!$A:$A,0), MATCH(Places!I$1,Hosts!$A$1:$M$1,0))</f>
        <v>0.99</v>
      </c>
      <c r="J2573" t="str">
        <f>INDEX(Hosts!$A:$M, MATCH(Places!$B2573,Hosts!$A:$A,0), MATCH(Places!J$1,Hosts!$A$1:$M$1,0))</f>
        <v>No</v>
      </c>
      <c r="K2573">
        <v>15</v>
      </c>
      <c r="L2573" t="str">
        <f>VLOOKUP($K2573,Neighborhoods!$A:$C,2,0)</f>
        <v>Manhattan</v>
      </c>
      <c r="M2573" t="str">
        <f>VLOOKUP($K2573,Neighborhoods!$A:$C,3,0)</f>
        <v>East Village</v>
      </c>
      <c r="N2573" t="str">
        <f>INDEX(Neighborhoods!$A:$C, MATCH(Places!$K2573,Neighborhoods!$A:$A,0), MATCH(Places!N$1,Neighborhoods!$A$1:$C$1,0))</f>
        <v>Manhattan</v>
      </c>
      <c r="O2573" t="str">
        <f>INDEX(Neighborhoods!$A:$C, MATCH(Places!$K2573,Neighborhoods!$A:$A,0), MATCH(Places!O$1,Neighborhoods!$A$1:$C$1,0))</f>
        <v>East Village</v>
      </c>
      <c r="P2573" t="s">
        <v>1</v>
      </c>
      <c r="Q2573" t="str">
        <f t="shared" si="160"/>
        <v>Yes</v>
      </c>
      <c r="R2573">
        <v>2</v>
      </c>
      <c r="S2573" t="str">
        <f t="shared" si="161"/>
        <v>Small</v>
      </c>
      <c r="T2573" s="50">
        <v>60</v>
      </c>
      <c r="U2573" s="70">
        <f t="shared" si="162"/>
        <v>0.03</v>
      </c>
      <c r="V2573" s="52">
        <v>4.82</v>
      </c>
      <c r="W2573" s="52" t="str" cm="1">
        <f t="array" ref="W2573">_xlfn.SWITCH(ROUND(V2573,0),5,"Excellent",4,"Good",3,"Ok","Bad")</f>
        <v>Excellent</v>
      </c>
      <c r="X2573">
        <v>137</v>
      </c>
      <c r="Y2573" t="str">
        <f t="shared" si="163"/>
        <v>Yes</v>
      </c>
      <c r="Z2573" s="68">
        <v>42799</v>
      </c>
      <c r="AA2573" s="68">
        <v>43840</v>
      </c>
      <c r="AB2573">
        <v>354</v>
      </c>
      <c r="AC2573" t="s">
        <v>15616</v>
      </c>
    </row>
    <row r="2574" spans="1:29" x14ac:dyDescent="0.3">
      <c r="A2574" t="s">
        <v>1882</v>
      </c>
      <c r="B2574">
        <v>1010</v>
      </c>
      <c r="C2574" t="str">
        <f>VLOOKUP($B2574,Hosts!$A:$M,10,0)</f>
        <v>Within a few hours</v>
      </c>
      <c r="D2574" s="70">
        <f>VLOOKUP($B2574,Hosts!$A:$M,11,0)</f>
        <v>0.95</v>
      </c>
      <c r="E2574" s="70">
        <f>VLOOKUP($B2574,Hosts!$A:$M,12,0)</f>
        <v>0.85</v>
      </c>
      <c r="F2574" t="str">
        <f>VLOOKUP($B2574,Hosts!$A:$M,13,0)</f>
        <v>No</v>
      </c>
      <c r="G2574" t="str">
        <f>INDEX(Hosts!$A:$M, MATCH(Places!$B2574,Hosts!$A:$A,0), MATCH(Places!G$1,Hosts!$A$1:$M$1,0))</f>
        <v>Within a few hours</v>
      </c>
      <c r="H2574" s="70">
        <f>INDEX(Hosts!$A:$M, MATCH(Places!$B2574,Hosts!$A:$A,0), MATCH(Places!H$1,Hosts!$A$1:$M$1,0))</f>
        <v>0.95</v>
      </c>
      <c r="I2574" s="70">
        <f>INDEX(Hosts!$A:$M, MATCH(Places!$B2574,Hosts!$A:$A,0), MATCH(Places!I$1,Hosts!$A$1:$M$1,0))</f>
        <v>0.85</v>
      </c>
      <c r="J2574" t="str">
        <f>INDEX(Hosts!$A:$M, MATCH(Places!$B2574,Hosts!$A:$A,0), MATCH(Places!J$1,Hosts!$A$1:$M$1,0))</f>
        <v>No</v>
      </c>
      <c r="K2574">
        <v>20</v>
      </c>
      <c r="L2574" t="str">
        <f>VLOOKUP($K2574,Neighborhoods!$A:$C,2,0)</f>
        <v>Manhattan</v>
      </c>
      <c r="M2574" t="str">
        <f>VLOOKUP($K2574,Neighborhoods!$A:$C,3,0)</f>
        <v>Upper West Side</v>
      </c>
      <c r="N2574" t="str">
        <f>INDEX(Neighborhoods!$A:$C, MATCH(Places!$K2574,Neighborhoods!$A:$A,0), MATCH(Places!N$1,Neighborhoods!$A$1:$C$1,0))</f>
        <v>Manhattan</v>
      </c>
      <c r="O2574" t="str">
        <f>INDEX(Neighborhoods!$A:$C, MATCH(Places!$K2574,Neighborhoods!$A:$A,0), MATCH(Places!O$1,Neighborhoods!$A$1:$C$1,0))</f>
        <v>Upper West Side</v>
      </c>
      <c r="P2574" t="s">
        <v>11822</v>
      </c>
      <c r="Q2574" t="str">
        <f t="shared" si="160"/>
        <v>No</v>
      </c>
      <c r="R2574">
        <v>3</v>
      </c>
      <c r="S2574" t="str">
        <f t="shared" si="161"/>
        <v>Medium</v>
      </c>
      <c r="T2574" s="50">
        <v>130</v>
      </c>
      <c r="U2574" s="70">
        <f t="shared" si="162"/>
        <v>0.03</v>
      </c>
      <c r="V2574" s="52">
        <v>4.33</v>
      </c>
      <c r="W2574" s="52" t="str" cm="1">
        <f t="array" ref="W2574">_xlfn.SWITCH(ROUND(V2574,0),5,"Excellent",4,"Good",3,"Ok","Bad")</f>
        <v>Good</v>
      </c>
      <c r="X2574">
        <v>6</v>
      </c>
      <c r="Y2574" t="str">
        <f t="shared" si="163"/>
        <v>No</v>
      </c>
      <c r="Z2574" s="68">
        <v>42918</v>
      </c>
      <c r="AA2574" s="68">
        <v>43922</v>
      </c>
      <c r="AB2574">
        <v>212</v>
      </c>
      <c r="AC2574" t="s">
        <v>15616</v>
      </c>
    </row>
    <row r="2575" spans="1:29" x14ac:dyDescent="0.3">
      <c r="A2575" t="s">
        <v>13329</v>
      </c>
      <c r="B2575">
        <v>1037</v>
      </c>
      <c r="C2575" t="str">
        <f>VLOOKUP($B2575,Hosts!$A:$M,10,0)</f>
        <v>Within a day</v>
      </c>
      <c r="D2575" s="70">
        <f>VLOOKUP($B2575,Hosts!$A:$M,11,0)</f>
        <v>1</v>
      </c>
      <c r="E2575" s="70">
        <f>VLOOKUP($B2575,Hosts!$A:$M,12,0)</f>
        <v>0.62</v>
      </c>
      <c r="F2575" t="str">
        <f>VLOOKUP($B2575,Hosts!$A:$M,13,0)</f>
        <v>No</v>
      </c>
      <c r="G2575" t="str">
        <f>INDEX(Hosts!$A:$M, MATCH(Places!$B2575,Hosts!$A:$A,0), MATCH(Places!G$1,Hosts!$A$1:$M$1,0))</f>
        <v>Within a day</v>
      </c>
      <c r="H2575" s="70">
        <f>INDEX(Hosts!$A:$M, MATCH(Places!$B2575,Hosts!$A:$A,0), MATCH(Places!H$1,Hosts!$A$1:$M$1,0))</f>
        <v>1</v>
      </c>
      <c r="I2575" s="70">
        <f>INDEX(Hosts!$A:$M, MATCH(Places!$B2575,Hosts!$A:$A,0), MATCH(Places!I$1,Hosts!$A$1:$M$1,0))</f>
        <v>0.62</v>
      </c>
      <c r="J2575" t="str">
        <f>INDEX(Hosts!$A:$M, MATCH(Places!$B2575,Hosts!$A:$A,0), MATCH(Places!J$1,Hosts!$A$1:$M$1,0))</f>
        <v>No</v>
      </c>
      <c r="K2575">
        <v>16</v>
      </c>
      <c r="L2575" t="str">
        <f>VLOOKUP($K2575,Neighborhoods!$A:$C,2,0)</f>
        <v>Manhattan</v>
      </c>
      <c r="M2575" t="str">
        <f>VLOOKUP($K2575,Neighborhoods!$A:$C,3,0)</f>
        <v>Harlem</v>
      </c>
      <c r="N2575" t="str">
        <f>INDEX(Neighborhoods!$A:$C, MATCH(Places!$K2575,Neighborhoods!$A:$A,0), MATCH(Places!N$1,Neighborhoods!$A$1:$C$1,0))</f>
        <v>Manhattan</v>
      </c>
      <c r="O2575" t="str">
        <f>INDEX(Neighborhoods!$A:$C, MATCH(Places!$K2575,Neighborhoods!$A:$A,0), MATCH(Places!O$1,Neighborhoods!$A$1:$C$1,0))</f>
        <v>Harlem</v>
      </c>
      <c r="P2575" t="s">
        <v>1</v>
      </c>
      <c r="Q2575" t="str">
        <f t="shared" si="160"/>
        <v>Yes</v>
      </c>
      <c r="R2575">
        <v>1</v>
      </c>
      <c r="S2575" t="str">
        <f t="shared" si="161"/>
        <v>Small</v>
      </c>
      <c r="T2575" s="50">
        <v>33</v>
      </c>
      <c r="U2575" s="70">
        <f t="shared" si="162"/>
        <v>0.03</v>
      </c>
      <c r="V2575" s="52">
        <v>4.91</v>
      </c>
      <c r="W2575" s="52" t="str" cm="1">
        <f t="array" ref="W2575">_xlfn.SWITCH(ROUND(V2575,0),5,"Excellent",4,"Good",3,"Ok","Bad")</f>
        <v>Excellent</v>
      </c>
      <c r="X2575">
        <v>22</v>
      </c>
      <c r="Y2575" t="str">
        <f t="shared" si="163"/>
        <v>No</v>
      </c>
      <c r="Z2575" s="68">
        <v>42811</v>
      </c>
      <c r="AA2575" s="68">
        <v>43877</v>
      </c>
      <c r="AB2575">
        <v>30</v>
      </c>
      <c r="AC2575" t="s">
        <v>15615</v>
      </c>
    </row>
    <row r="2576" spans="1:29" x14ac:dyDescent="0.3">
      <c r="A2576" t="s">
        <v>1883</v>
      </c>
      <c r="B2576">
        <v>2905</v>
      </c>
      <c r="C2576" t="str">
        <f>VLOOKUP($B2576,Hosts!$A:$M,10,0)</f>
        <v>Within an hour</v>
      </c>
      <c r="D2576" s="70">
        <f>VLOOKUP($B2576,Hosts!$A:$M,11,0)</f>
        <v>1</v>
      </c>
      <c r="E2576" s="70">
        <f>VLOOKUP($B2576,Hosts!$A:$M,12,0)</f>
        <v>0.96</v>
      </c>
      <c r="F2576" t="str">
        <f>VLOOKUP($B2576,Hosts!$A:$M,13,0)</f>
        <v>Yes</v>
      </c>
      <c r="G2576" t="str">
        <f>INDEX(Hosts!$A:$M, MATCH(Places!$B2576,Hosts!$A:$A,0), MATCH(Places!G$1,Hosts!$A$1:$M$1,0))</f>
        <v>Within an hour</v>
      </c>
      <c r="H2576" s="70">
        <f>INDEX(Hosts!$A:$M, MATCH(Places!$B2576,Hosts!$A:$A,0), MATCH(Places!H$1,Hosts!$A$1:$M$1,0))</f>
        <v>1</v>
      </c>
      <c r="I2576" s="70">
        <f>INDEX(Hosts!$A:$M, MATCH(Places!$B2576,Hosts!$A:$A,0), MATCH(Places!I$1,Hosts!$A$1:$M$1,0))</f>
        <v>0.96</v>
      </c>
      <c r="J2576" t="str">
        <f>INDEX(Hosts!$A:$M, MATCH(Places!$B2576,Hosts!$A:$A,0), MATCH(Places!J$1,Hosts!$A$1:$M$1,0))</f>
        <v>Yes</v>
      </c>
      <c r="K2576">
        <v>18</v>
      </c>
      <c r="L2576" t="str">
        <f>VLOOKUP($K2576,Neighborhoods!$A:$C,2,0)</f>
        <v>Manhattan</v>
      </c>
      <c r="M2576" t="str">
        <f>VLOOKUP($K2576,Neighborhoods!$A:$C,3,0)</f>
        <v>Midtown</v>
      </c>
      <c r="N2576" t="str">
        <f>INDEX(Neighborhoods!$A:$C, MATCH(Places!$K2576,Neighborhoods!$A:$A,0), MATCH(Places!N$1,Neighborhoods!$A$1:$C$1,0))</f>
        <v>Manhattan</v>
      </c>
      <c r="O2576" t="str">
        <f>INDEX(Neighborhoods!$A:$C, MATCH(Places!$K2576,Neighborhoods!$A:$A,0), MATCH(Places!O$1,Neighborhoods!$A$1:$C$1,0))</f>
        <v>Midtown</v>
      </c>
      <c r="P2576" t="s">
        <v>11822</v>
      </c>
      <c r="Q2576" t="str">
        <f t="shared" si="160"/>
        <v>No</v>
      </c>
      <c r="R2576">
        <v>2</v>
      </c>
      <c r="S2576" t="str">
        <f t="shared" si="161"/>
        <v>Small</v>
      </c>
      <c r="T2576" s="50">
        <v>89</v>
      </c>
      <c r="U2576" s="70">
        <f t="shared" si="162"/>
        <v>0.03</v>
      </c>
      <c r="V2576" s="52">
        <v>5</v>
      </c>
      <c r="W2576" s="52" t="str" cm="1">
        <f t="array" ref="W2576">_xlfn.SWITCH(ROUND(V2576,0),5,"Excellent",4,"Good",3,"Ok","Bad")</f>
        <v>Excellent</v>
      </c>
      <c r="X2576">
        <v>11</v>
      </c>
      <c r="Y2576" t="str">
        <f t="shared" si="163"/>
        <v>No</v>
      </c>
      <c r="Z2576" s="68">
        <v>43127</v>
      </c>
      <c r="AA2576" s="68">
        <v>44031</v>
      </c>
      <c r="AB2576">
        <v>9</v>
      </c>
      <c r="AC2576" t="s">
        <v>15616</v>
      </c>
    </row>
    <row r="2577" spans="1:29" x14ac:dyDescent="0.3">
      <c r="A2577" t="s">
        <v>13204</v>
      </c>
      <c r="B2577">
        <v>1661</v>
      </c>
      <c r="C2577" t="str">
        <f>VLOOKUP($B2577,Hosts!$A:$M,10,0)</f>
        <v>Within a day</v>
      </c>
      <c r="D2577" s="70">
        <f>VLOOKUP($B2577,Hosts!$A:$M,11,0)</f>
        <v>0.88</v>
      </c>
      <c r="E2577" s="70">
        <f>VLOOKUP($B2577,Hosts!$A:$M,12,0)</f>
        <v>0.83</v>
      </c>
      <c r="F2577" t="str">
        <f>VLOOKUP($B2577,Hosts!$A:$M,13,0)</f>
        <v>No</v>
      </c>
      <c r="G2577" t="str">
        <f>INDEX(Hosts!$A:$M, MATCH(Places!$B2577,Hosts!$A:$A,0), MATCH(Places!G$1,Hosts!$A$1:$M$1,0))</f>
        <v>Within a day</v>
      </c>
      <c r="H2577" s="70">
        <f>INDEX(Hosts!$A:$M, MATCH(Places!$B2577,Hosts!$A:$A,0), MATCH(Places!H$1,Hosts!$A$1:$M$1,0))</f>
        <v>0.88</v>
      </c>
      <c r="I2577" s="70">
        <f>INDEX(Hosts!$A:$M, MATCH(Places!$B2577,Hosts!$A:$A,0), MATCH(Places!I$1,Hosts!$A$1:$M$1,0))</f>
        <v>0.83</v>
      </c>
      <c r="J2577" t="str">
        <f>INDEX(Hosts!$A:$M, MATCH(Places!$B2577,Hosts!$A:$A,0), MATCH(Places!J$1,Hosts!$A$1:$M$1,0))</f>
        <v>No</v>
      </c>
      <c r="K2577">
        <v>7</v>
      </c>
      <c r="L2577" t="str">
        <f>VLOOKUP($K2577,Neighborhoods!$A:$C,2,0)</f>
        <v>Brooklyn</v>
      </c>
      <c r="M2577" t="str">
        <f>VLOOKUP($K2577,Neighborhoods!$A:$C,3,0)</f>
        <v>Bedford-Stuyvesant</v>
      </c>
      <c r="N2577" t="str">
        <f>INDEX(Neighborhoods!$A:$C, MATCH(Places!$K2577,Neighborhoods!$A:$A,0), MATCH(Places!N$1,Neighborhoods!$A$1:$C$1,0))</f>
        <v>Brooklyn</v>
      </c>
      <c r="O2577" t="str">
        <f>INDEX(Neighborhoods!$A:$C, MATCH(Places!$K2577,Neighborhoods!$A:$A,0), MATCH(Places!O$1,Neighborhoods!$A$1:$C$1,0))</f>
        <v>Bedford-Stuyvesant</v>
      </c>
      <c r="P2577" t="s">
        <v>1</v>
      </c>
      <c r="Q2577" t="str">
        <f t="shared" si="160"/>
        <v>Yes</v>
      </c>
      <c r="R2577">
        <v>2</v>
      </c>
      <c r="S2577" t="str">
        <f t="shared" si="161"/>
        <v>Small</v>
      </c>
      <c r="T2577" s="50">
        <v>45</v>
      </c>
      <c r="U2577" s="70">
        <f t="shared" si="162"/>
        <v>0.03</v>
      </c>
      <c r="V2577" s="52">
        <v>4.8899999999999997</v>
      </c>
      <c r="W2577" s="52" t="str" cm="1">
        <f t="array" ref="W2577">_xlfn.SWITCH(ROUND(V2577,0),5,"Excellent",4,"Good",3,"Ok","Bad")</f>
        <v>Excellent</v>
      </c>
      <c r="X2577">
        <v>28</v>
      </c>
      <c r="Y2577" t="str">
        <f t="shared" si="163"/>
        <v>No</v>
      </c>
      <c r="Z2577" s="68">
        <v>42807</v>
      </c>
      <c r="AA2577" s="68">
        <v>43827</v>
      </c>
      <c r="AB2577">
        <v>0</v>
      </c>
      <c r="AC2577" t="s">
        <v>15615</v>
      </c>
    </row>
    <row r="2578" spans="1:29" x14ac:dyDescent="0.3">
      <c r="A2578" t="s">
        <v>14379</v>
      </c>
      <c r="B2578">
        <v>3172</v>
      </c>
      <c r="C2578" t="str">
        <f>VLOOKUP($B2578,Hosts!$A:$M,10,0)</f>
        <v>Within a day</v>
      </c>
      <c r="D2578" s="70">
        <f>VLOOKUP($B2578,Hosts!$A:$M,11,0)</f>
        <v>1</v>
      </c>
      <c r="E2578" s="70">
        <f>VLOOKUP($B2578,Hosts!$A:$M,12,0)</f>
        <v>0.94</v>
      </c>
      <c r="F2578" t="str">
        <f>VLOOKUP($B2578,Hosts!$A:$M,13,0)</f>
        <v>No</v>
      </c>
      <c r="G2578" t="str">
        <f>INDEX(Hosts!$A:$M, MATCH(Places!$B2578,Hosts!$A:$A,0), MATCH(Places!G$1,Hosts!$A$1:$M$1,0))</f>
        <v>Within a day</v>
      </c>
      <c r="H2578" s="70">
        <f>INDEX(Hosts!$A:$M, MATCH(Places!$B2578,Hosts!$A:$A,0), MATCH(Places!H$1,Hosts!$A$1:$M$1,0))</f>
        <v>1</v>
      </c>
      <c r="I2578" s="70">
        <f>INDEX(Hosts!$A:$M, MATCH(Places!$B2578,Hosts!$A:$A,0), MATCH(Places!I$1,Hosts!$A$1:$M$1,0))</f>
        <v>0.94</v>
      </c>
      <c r="J2578" t="str">
        <f>INDEX(Hosts!$A:$M, MATCH(Places!$B2578,Hosts!$A:$A,0), MATCH(Places!J$1,Hosts!$A$1:$M$1,0))</f>
        <v>No</v>
      </c>
      <c r="K2578">
        <v>8</v>
      </c>
      <c r="L2578" t="str">
        <f>VLOOKUP($K2578,Neighborhoods!$A:$C,2,0)</f>
        <v>Brooklyn</v>
      </c>
      <c r="M2578" t="str">
        <f>VLOOKUP($K2578,Neighborhoods!$A:$C,3,0)</f>
        <v>Bushwick</v>
      </c>
      <c r="N2578" t="str">
        <f>INDEX(Neighborhoods!$A:$C, MATCH(Places!$K2578,Neighborhoods!$A:$A,0), MATCH(Places!N$1,Neighborhoods!$A$1:$C$1,0))</f>
        <v>Brooklyn</v>
      </c>
      <c r="O2578" t="str">
        <f>INDEX(Neighborhoods!$A:$C, MATCH(Places!$K2578,Neighborhoods!$A:$A,0), MATCH(Places!O$1,Neighborhoods!$A$1:$C$1,0))</f>
        <v>Bushwick</v>
      </c>
      <c r="P2578" t="s">
        <v>1</v>
      </c>
      <c r="Q2578" t="str">
        <f t="shared" si="160"/>
        <v>Yes</v>
      </c>
      <c r="R2578">
        <v>2</v>
      </c>
      <c r="S2578" t="str">
        <f t="shared" si="161"/>
        <v>Small</v>
      </c>
      <c r="T2578" s="50">
        <v>49</v>
      </c>
      <c r="U2578" s="70">
        <f t="shared" si="162"/>
        <v>0.03</v>
      </c>
      <c r="V2578" s="52">
        <v>3.71</v>
      </c>
      <c r="W2578" s="52" t="str" cm="1">
        <f t="array" ref="W2578">_xlfn.SWITCH(ROUND(V2578,0),5,"Excellent",4,"Good",3,"Ok","Bad")</f>
        <v>Good</v>
      </c>
      <c r="X2578">
        <v>7</v>
      </c>
      <c r="Y2578" t="str">
        <f t="shared" si="163"/>
        <v>No</v>
      </c>
      <c r="Z2578" s="68">
        <v>42813</v>
      </c>
      <c r="AA2578" s="68">
        <v>43784</v>
      </c>
      <c r="AB2578">
        <v>365</v>
      </c>
      <c r="AC2578" t="s">
        <v>15616</v>
      </c>
    </row>
    <row r="2579" spans="1:29" x14ac:dyDescent="0.3">
      <c r="A2579" t="s">
        <v>14131</v>
      </c>
      <c r="B2579">
        <v>3172</v>
      </c>
      <c r="C2579" t="str">
        <f>VLOOKUP($B2579,Hosts!$A:$M,10,0)</f>
        <v>Within a day</v>
      </c>
      <c r="D2579" s="70">
        <f>VLOOKUP($B2579,Hosts!$A:$M,11,0)</f>
        <v>1</v>
      </c>
      <c r="E2579" s="70">
        <f>VLOOKUP($B2579,Hosts!$A:$M,12,0)</f>
        <v>0.94</v>
      </c>
      <c r="F2579" t="str">
        <f>VLOOKUP($B2579,Hosts!$A:$M,13,0)</f>
        <v>No</v>
      </c>
      <c r="G2579" t="str">
        <f>INDEX(Hosts!$A:$M, MATCH(Places!$B2579,Hosts!$A:$A,0), MATCH(Places!G$1,Hosts!$A$1:$M$1,0))</f>
        <v>Within a day</v>
      </c>
      <c r="H2579" s="70">
        <f>INDEX(Hosts!$A:$M, MATCH(Places!$B2579,Hosts!$A:$A,0), MATCH(Places!H$1,Hosts!$A$1:$M$1,0))</f>
        <v>1</v>
      </c>
      <c r="I2579" s="70">
        <f>INDEX(Hosts!$A:$M, MATCH(Places!$B2579,Hosts!$A:$A,0), MATCH(Places!I$1,Hosts!$A$1:$M$1,0))</f>
        <v>0.94</v>
      </c>
      <c r="J2579" t="str">
        <f>INDEX(Hosts!$A:$M, MATCH(Places!$B2579,Hosts!$A:$A,0), MATCH(Places!J$1,Hosts!$A$1:$M$1,0))</f>
        <v>No</v>
      </c>
      <c r="K2579">
        <v>8</v>
      </c>
      <c r="L2579" t="str">
        <f>VLOOKUP($K2579,Neighborhoods!$A:$C,2,0)</f>
        <v>Brooklyn</v>
      </c>
      <c r="M2579" t="str">
        <f>VLOOKUP($K2579,Neighborhoods!$A:$C,3,0)</f>
        <v>Bushwick</v>
      </c>
      <c r="N2579" t="str">
        <f>INDEX(Neighborhoods!$A:$C, MATCH(Places!$K2579,Neighborhoods!$A:$A,0), MATCH(Places!N$1,Neighborhoods!$A$1:$C$1,0))</f>
        <v>Brooklyn</v>
      </c>
      <c r="O2579" t="str">
        <f>INDEX(Neighborhoods!$A:$C, MATCH(Places!$K2579,Neighborhoods!$A:$A,0), MATCH(Places!O$1,Neighborhoods!$A$1:$C$1,0))</f>
        <v>Bushwick</v>
      </c>
      <c r="P2579" t="s">
        <v>1</v>
      </c>
      <c r="Q2579" t="str">
        <f t="shared" si="160"/>
        <v>Yes</v>
      </c>
      <c r="R2579">
        <v>6</v>
      </c>
      <c r="S2579" t="str">
        <f t="shared" si="161"/>
        <v>Large</v>
      </c>
      <c r="T2579" s="50">
        <v>49</v>
      </c>
      <c r="U2579" s="70">
        <f t="shared" si="162"/>
        <v>0.03</v>
      </c>
      <c r="V2579" s="52">
        <v>4.13</v>
      </c>
      <c r="W2579" s="52" t="str" cm="1">
        <f t="array" ref="W2579">_xlfn.SWITCH(ROUND(V2579,0),5,"Excellent",4,"Good",3,"Ok","Bad")</f>
        <v>Good</v>
      </c>
      <c r="X2579">
        <v>39</v>
      </c>
      <c r="Y2579" t="str">
        <f t="shared" si="163"/>
        <v>No</v>
      </c>
      <c r="Z2579" s="68">
        <v>42814</v>
      </c>
      <c r="AA2579" s="68">
        <v>43907</v>
      </c>
      <c r="AB2579">
        <v>356</v>
      </c>
      <c r="AC2579" t="s">
        <v>15615</v>
      </c>
    </row>
    <row r="2580" spans="1:29" x14ac:dyDescent="0.3">
      <c r="A2580" t="s">
        <v>1884</v>
      </c>
      <c r="B2580">
        <v>1622</v>
      </c>
      <c r="C2580" t="str">
        <f>VLOOKUP($B2580,Hosts!$A:$M,10,0)</f>
        <v>Within a few hours</v>
      </c>
      <c r="D2580" s="70">
        <f>VLOOKUP($B2580,Hosts!$A:$M,11,0)</f>
        <v>0.8</v>
      </c>
      <c r="E2580" s="70">
        <f>VLOOKUP($B2580,Hosts!$A:$M,12,0)</f>
        <v>0.88</v>
      </c>
      <c r="F2580" t="str">
        <f>VLOOKUP($B2580,Hosts!$A:$M,13,0)</f>
        <v>Yes</v>
      </c>
      <c r="G2580" t="str">
        <f>INDEX(Hosts!$A:$M, MATCH(Places!$B2580,Hosts!$A:$A,0), MATCH(Places!G$1,Hosts!$A$1:$M$1,0))</f>
        <v>Within a few hours</v>
      </c>
      <c r="H2580" s="70">
        <f>INDEX(Hosts!$A:$M, MATCH(Places!$B2580,Hosts!$A:$A,0), MATCH(Places!H$1,Hosts!$A$1:$M$1,0))</f>
        <v>0.8</v>
      </c>
      <c r="I2580" s="70">
        <f>INDEX(Hosts!$A:$M, MATCH(Places!$B2580,Hosts!$A:$A,0), MATCH(Places!I$1,Hosts!$A$1:$M$1,0))</f>
        <v>0.88</v>
      </c>
      <c r="J2580" t="str">
        <f>INDEX(Hosts!$A:$M, MATCH(Places!$B2580,Hosts!$A:$A,0), MATCH(Places!J$1,Hosts!$A$1:$M$1,0))</f>
        <v>Yes</v>
      </c>
      <c r="K2580">
        <v>26</v>
      </c>
      <c r="L2580" t="str">
        <f>VLOOKUP($K2580,Neighborhoods!$A:$C,2,0)</f>
        <v>Queens</v>
      </c>
      <c r="M2580" t="str">
        <f>VLOOKUP($K2580,Neighborhoods!$A:$C,3,0)</f>
        <v>Sunnyside</v>
      </c>
      <c r="N2580" t="str">
        <f>INDEX(Neighborhoods!$A:$C, MATCH(Places!$K2580,Neighborhoods!$A:$A,0), MATCH(Places!N$1,Neighborhoods!$A$1:$C$1,0))</f>
        <v>Queens</v>
      </c>
      <c r="O2580" t="str">
        <f>INDEX(Neighborhoods!$A:$C, MATCH(Places!$K2580,Neighborhoods!$A:$A,0), MATCH(Places!O$1,Neighborhoods!$A$1:$C$1,0))</f>
        <v>Sunnyside</v>
      </c>
      <c r="P2580" t="s">
        <v>11822</v>
      </c>
      <c r="Q2580" t="str">
        <f t="shared" si="160"/>
        <v>No</v>
      </c>
      <c r="R2580">
        <v>2</v>
      </c>
      <c r="S2580" t="str">
        <f t="shared" si="161"/>
        <v>Small</v>
      </c>
      <c r="T2580" s="50">
        <v>60</v>
      </c>
      <c r="U2580" s="70">
        <f t="shared" si="162"/>
        <v>0.03</v>
      </c>
      <c r="V2580" s="52">
        <v>5</v>
      </c>
      <c r="W2580" s="52" t="str" cm="1">
        <f t="array" ref="W2580">_xlfn.SWITCH(ROUND(V2580,0),5,"Excellent",4,"Good",3,"Ok","Bad")</f>
        <v>Excellent</v>
      </c>
      <c r="X2580">
        <v>8</v>
      </c>
      <c r="Y2580" t="str">
        <f t="shared" si="163"/>
        <v>No</v>
      </c>
      <c r="Z2580" s="68">
        <v>42834</v>
      </c>
      <c r="AA2580" s="68">
        <v>43917</v>
      </c>
      <c r="AB2580">
        <v>115</v>
      </c>
      <c r="AC2580" t="s">
        <v>15615</v>
      </c>
    </row>
    <row r="2581" spans="1:29" x14ac:dyDescent="0.3">
      <c r="A2581" t="s">
        <v>1885</v>
      </c>
      <c r="B2581">
        <v>1496</v>
      </c>
      <c r="C2581" t="str">
        <f>VLOOKUP($B2581,Hosts!$A:$M,10,0)</f>
        <v>Within an hour</v>
      </c>
      <c r="D2581" s="70">
        <f>VLOOKUP($B2581,Hosts!$A:$M,11,0)</f>
        <v>0.81</v>
      </c>
      <c r="E2581" s="70">
        <f>VLOOKUP($B2581,Hosts!$A:$M,12,0)</f>
        <v>0.85</v>
      </c>
      <c r="F2581" t="str">
        <f>VLOOKUP($B2581,Hosts!$A:$M,13,0)</f>
        <v>No</v>
      </c>
      <c r="G2581" t="str">
        <f>INDEX(Hosts!$A:$M, MATCH(Places!$B2581,Hosts!$A:$A,0), MATCH(Places!G$1,Hosts!$A$1:$M$1,0))</f>
        <v>Within an hour</v>
      </c>
      <c r="H2581" s="70">
        <f>INDEX(Hosts!$A:$M, MATCH(Places!$B2581,Hosts!$A:$A,0), MATCH(Places!H$1,Hosts!$A$1:$M$1,0))</f>
        <v>0.81</v>
      </c>
      <c r="I2581" s="70">
        <f>INDEX(Hosts!$A:$M, MATCH(Places!$B2581,Hosts!$A:$A,0), MATCH(Places!I$1,Hosts!$A$1:$M$1,0))</f>
        <v>0.85</v>
      </c>
      <c r="J2581" t="str">
        <f>INDEX(Hosts!$A:$M, MATCH(Places!$B2581,Hosts!$A:$A,0), MATCH(Places!J$1,Hosts!$A$1:$M$1,0))</f>
        <v>No</v>
      </c>
      <c r="K2581">
        <v>19</v>
      </c>
      <c r="L2581" t="str">
        <f>VLOOKUP($K2581,Neighborhoods!$A:$C,2,0)</f>
        <v>Manhattan</v>
      </c>
      <c r="M2581" t="str">
        <f>VLOOKUP($K2581,Neighborhoods!$A:$C,3,0)</f>
        <v>Upper East Side</v>
      </c>
      <c r="N2581" t="str">
        <f>INDEX(Neighborhoods!$A:$C, MATCH(Places!$K2581,Neighborhoods!$A:$A,0), MATCH(Places!N$1,Neighborhoods!$A$1:$C$1,0))</f>
        <v>Manhattan</v>
      </c>
      <c r="O2581" t="str">
        <f>INDEX(Neighborhoods!$A:$C, MATCH(Places!$K2581,Neighborhoods!$A:$A,0), MATCH(Places!O$1,Neighborhoods!$A$1:$C$1,0))</f>
        <v>Upper East Side</v>
      </c>
      <c r="P2581" t="s">
        <v>1</v>
      </c>
      <c r="Q2581" t="str">
        <f t="shared" si="160"/>
        <v>Yes</v>
      </c>
      <c r="R2581">
        <v>1</v>
      </c>
      <c r="S2581" t="str">
        <f t="shared" si="161"/>
        <v>Small</v>
      </c>
      <c r="T2581" s="50">
        <v>49</v>
      </c>
      <c r="U2581" s="70">
        <f t="shared" si="162"/>
        <v>0.03</v>
      </c>
      <c r="V2581" s="52">
        <v>4</v>
      </c>
      <c r="W2581" s="52" t="str" cm="1">
        <f t="array" ref="W2581">_xlfn.SWITCH(ROUND(V2581,0),5,"Excellent",4,"Good",3,"Ok","Bad")</f>
        <v>Good</v>
      </c>
      <c r="X2581">
        <v>5</v>
      </c>
      <c r="Y2581" t="str">
        <f t="shared" si="163"/>
        <v>No</v>
      </c>
      <c r="Z2581" s="68">
        <v>43252</v>
      </c>
      <c r="AA2581" s="68">
        <v>43708</v>
      </c>
      <c r="AB2581">
        <v>349</v>
      </c>
      <c r="AC2581" t="s">
        <v>15615</v>
      </c>
    </row>
    <row r="2582" spans="1:29" x14ac:dyDescent="0.3">
      <c r="A2582" t="s">
        <v>1886</v>
      </c>
      <c r="B2582">
        <v>3090</v>
      </c>
      <c r="C2582" t="str">
        <f>VLOOKUP($B2582,Hosts!$A:$M,10,0)</f>
        <v>Within an hour</v>
      </c>
      <c r="D2582" s="70">
        <f>VLOOKUP($B2582,Hosts!$A:$M,11,0)</f>
        <v>1</v>
      </c>
      <c r="E2582" s="70">
        <f>VLOOKUP($B2582,Hosts!$A:$M,12,0)</f>
        <v>1</v>
      </c>
      <c r="F2582" t="str">
        <f>VLOOKUP($B2582,Hosts!$A:$M,13,0)</f>
        <v>Yes</v>
      </c>
      <c r="G2582" t="str">
        <f>INDEX(Hosts!$A:$M, MATCH(Places!$B2582,Hosts!$A:$A,0), MATCH(Places!G$1,Hosts!$A$1:$M$1,0))</f>
        <v>Within an hour</v>
      </c>
      <c r="H2582" s="70">
        <f>INDEX(Hosts!$A:$M, MATCH(Places!$B2582,Hosts!$A:$A,0), MATCH(Places!H$1,Hosts!$A$1:$M$1,0))</f>
        <v>1</v>
      </c>
      <c r="I2582" s="70">
        <f>INDEX(Hosts!$A:$M, MATCH(Places!$B2582,Hosts!$A:$A,0), MATCH(Places!I$1,Hosts!$A$1:$M$1,0))</f>
        <v>1</v>
      </c>
      <c r="J2582" t="str">
        <f>INDEX(Hosts!$A:$M, MATCH(Places!$B2582,Hosts!$A:$A,0), MATCH(Places!J$1,Hosts!$A$1:$M$1,0))</f>
        <v>Yes</v>
      </c>
      <c r="K2582">
        <v>24</v>
      </c>
      <c r="L2582" t="str">
        <f>VLOOKUP($K2582,Neighborhoods!$A:$C,2,0)</f>
        <v>Queens</v>
      </c>
      <c r="M2582" t="str">
        <f>VLOOKUP($K2582,Neighborhoods!$A:$C,3,0)</f>
        <v>Long Island City</v>
      </c>
      <c r="N2582" t="str">
        <f>INDEX(Neighborhoods!$A:$C, MATCH(Places!$K2582,Neighborhoods!$A:$A,0), MATCH(Places!N$1,Neighborhoods!$A$1:$C$1,0))</f>
        <v>Queens</v>
      </c>
      <c r="O2582" t="str">
        <f>INDEX(Neighborhoods!$A:$C, MATCH(Places!$K2582,Neighborhoods!$A:$A,0), MATCH(Places!O$1,Neighborhoods!$A$1:$C$1,0))</f>
        <v>Long Island City</v>
      </c>
      <c r="P2582" t="s">
        <v>1</v>
      </c>
      <c r="Q2582" t="str">
        <f t="shared" si="160"/>
        <v>Yes</v>
      </c>
      <c r="R2582">
        <v>2</v>
      </c>
      <c r="S2582" t="str">
        <f t="shared" si="161"/>
        <v>Small</v>
      </c>
      <c r="T2582" s="50">
        <v>48</v>
      </c>
      <c r="U2582" s="70">
        <f t="shared" si="162"/>
        <v>0.03</v>
      </c>
      <c r="V2582" s="52">
        <v>4.83</v>
      </c>
      <c r="W2582" s="52" t="str" cm="1">
        <f t="array" ref="W2582">_xlfn.SWITCH(ROUND(V2582,0),5,"Excellent",4,"Good",3,"Ok","Bad")</f>
        <v>Excellent</v>
      </c>
      <c r="X2582">
        <v>24</v>
      </c>
      <c r="Y2582" t="str">
        <f t="shared" si="163"/>
        <v>No</v>
      </c>
      <c r="Z2582" s="68">
        <v>42821</v>
      </c>
      <c r="AA2582" s="68">
        <v>44003</v>
      </c>
      <c r="AB2582">
        <v>180</v>
      </c>
      <c r="AC2582" t="s">
        <v>15616</v>
      </c>
    </row>
    <row r="2583" spans="1:29" x14ac:dyDescent="0.3">
      <c r="A2583" t="s">
        <v>1887</v>
      </c>
      <c r="B2583">
        <v>3161</v>
      </c>
      <c r="C2583" t="str">
        <f>VLOOKUP($B2583,Hosts!$A:$M,10,0)</f>
        <v>Within an hour</v>
      </c>
      <c r="D2583" s="70">
        <f>VLOOKUP($B2583,Hosts!$A:$M,11,0)</f>
        <v>1</v>
      </c>
      <c r="E2583" s="70">
        <f>VLOOKUP($B2583,Hosts!$A:$M,12,0)</f>
        <v>0.97</v>
      </c>
      <c r="F2583" t="str">
        <f>VLOOKUP($B2583,Hosts!$A:$M,13,0)</f>
        <v>No</v>
      </c>
      <c r="G2583" t="str">
        <f>INDEX(Hosts!$A:$M, MATCH(Places!$B2583,Hosts!$A:$A,0), MATCH(Places!G$1,Hosts!$A$1:$M$1,0))</f>
        <v>Within an hour</v>
      </c>
      <c r="H2583" s="70">
        <f>INDEX(Hosts!$A:$M, MATCH(Places!$B2583,Hosts!$A:$A,0), MATCH(Places!H$1,Hosts!$A$1:$M$1,0))</f>
        <v>1</v>
      </c>
      <c r="I2583" s="70">
        <f>INDEX(Hosts!$A:$M, MATCH(Places!$B2583,Hosts!$A:$A,0), MATCH(Places!I$1,Hosts!$A$1:$M$1,0))</f>
        <v>0.97</v>
      </c>
      <c r="J2583" t="str">
        <f>INDEX(Hosts!$A:$M, MATCH(Places!$B2583,Hosts!$A:$A,0), MATCH(Places!J$1,Hosts!$A$1:$M$1,0))</f>
        <v>No</v>
      </c>
      <c r="K2583">
        <v>21</v>
      </c>
      <c r="L2583" t="str">
        <f>VLOOKUP($K2583,Neighborhoods!$A:$C,2,0)</f>
        <v>Queens</v>
      </c>
      <c r="M2583" t="str">
        <f>VLOOKUP($K2583,Neighborhoods!$A:$C,3,0)</f>
        <v>Astoria</v>
      </c>
      <c r="N2583" t="str">
        <f>INDEX(Neighborhoods!$A:$C, MATCH(Places!$K2583,Neighborhoods!$A:$A,0), MATCH(Places!N$1,Neighborhoods!$A$1:$C$1,0))</f>
        <v>Queens</v>
      </c>
      <c r="O2583" t="str">
        <f>INDEX(Neighborhoods!$A:$C, MATCH(Places!$K2583,Neighborhoods!$A:$A,0), MATCH(Places!O$1,Neighborhoods!$A$1:$C$1,0))</f>
        <v>Astoria</v>
      </c>
      <c r="P2583" t="s">
        <v>1</v>
      </c>
      <c r="Q2583" t="str">
        <f t="shared" si="160"/>
        <v>Yes</v>
      </c>
      <c r="R2583">
        <v>2</v>
      </c>
      <c r="S2583" t="str">
        <f t="shared" si="161"/>
        <v>Small</v>
      </c>
      <c r="T2583" s="50">
        <v>70</v>
      </c>
      <c r="U2583" s="70">
        <f t="shared" si="162"/>
        <v>0.03</v>
      </c>
      <c r="V2583" s="52">
        <v>4.66</v>
      </c>
      <c r="W2583" s="52" t="str" cm="1">
        <f t="array" ref="W2583">_xlfn.SWITCH(ROUND(V2583,0),5,"Excellent",4,"Good",3,"Ok","Bad")</f>
        <v>Excellent</v>
      </c>
      <c r="X2583">
        <v>175</v>
      </c>
      <c r="Y2583" t="str">
        <f t="shared" si="163"/>
        <v>No</v>
      </c>
      <c r="Z2583" s="68">
        <v>42813</v>
      </c>
      <c r="AA2583" s="68">
        <v>43840</v>
      </c>
      <c r="AB2583">
        <v>363</v>
      </c>
      <c r="AC2583" t="s">
        <v>15616</v>
      </c>
    </row>
    <row r="2584" spans="1:29" x14ac:dyDescent="0.3">
      <c r="A2584" t="s">
        <v>1888</v>
      </c>
      <c r="B2584">
        <v>1114</v>
      </c>
      <c r="C2584" t="str">
        <f>VLOOKUP($B2584,Hosts!$A:$M,10,0)</f>
        <v>Within an hour</v>
      </c>
      <c r="D2584" s="70">
        <f>VLOOKUP($B2584,Hosts!$A:$M,11,0)</f>
        <v>1</v>
      </c>
      <c r="E2584" s="70">
        <f>VLOOKUP($B2584,Hosts!$A:$M,12,0)</f>
        <v>1</v>
      </c>
      <c r="F2584" t="str">
        <f>VLOOKUP($B2584,Hosts!$A:$M,13,0)</f>
        <v>Yes</v>
      </c>
      <c r="G2584" t="str">
        <f>INDEX(Hosts!$A:$M, MATCH(Places!$B2584,Hosts!$A:$A,0), MATCH(Places!G$1,Hosts!$A$1:$M$1,0))</f>
        <v>Within an hour</v>
      </c>
      <c r="H2584" s="70">
        <f>INDEX(Hosts!$A:$M, MATCH(Places!$B2584,Hosts!$A:$A,0), MATCH(Places!H$1,Hosts!$A$1:$M$1,0))</f>
        <v>1</v>
      </c>
      <c r="I2584" s="70">
        <f>INDEX(Hosts!$A:$M, MATCH(Places!$B2584,Hosts!$A:$A,0), MATCH(Places!I$1,Hosts!$A$1:$M$1,0))</f>
        <v>1</v>
      </c>
      <c r="J2584" t="str">
        <f>INDEX(Hosts!$A:$M, MATCH(Places!$B2584,Hosts!$A:$A,0), MATCH(Places!J$1,Hosts!$A$1:$M$1,0))</f>
        <v>Yes</v>
      </c>
      <c r="K2584">
        <v>7</v>
      </c>
      <c r="L2584" t="str">
        <f>VLOOKUP($K2584,Neighborhoods!$A:$C,2,0)</f>
        <v>Brooklyn</v>
      </c>
      <c r="M2584" t="str">
        <f>VLOOKUP($K2584,Neighborhoods!$A:$C,3,0)</f>
        <v>Bedford-Stuyvesant</v>
      </c>
      <c r="N2584" t="str">
        <f>INDEX(Neighborhoods!$A:$C, MATCH(Places!$K2584,Neighborhoods!$A:$A,0), MATCH(Places!N$1,Neighborhoods!$A$1:$C$1,0))</f>
        <v>Brooklyn</v>
      </c>
      <c r="O2584" t="str">
        <f>INDEX(Neighborhoods!$A:$C, MATCH(Places!$K2584,Neighborhoods!$A:$A,0), MATCH(Places!O$1,Neighborhoods!$A$1:$C$1,0))</f>
        <v>Bedford-Stuyvesant</v>
      </c>
      <c r="P2584" t="s">
        <v>11822</v>
      </c>
      <c r="Q2584" t="str">
        <f t="shared" si="160"/>
        <v>No</v>
      </c>
      <c r="R2584">
        <v>2</v>
      </c>
      <c r="S2584" t="str">
        <f t="shared" si="161"/>
        <v>Small</v>
      </c>
      <c r="T2584" s="50">
        <v>110</v>
      </c>
      <c r="U2584" s="70">
        <f t="shared" si="162"/>
        <v>0.03</v>
      </c>
      <c r="V2584" s="52">
        <v>5</v>
      </c>
      <c r="W2584" s="52" t="str" cm="1">
        <f t="array" ref="W2584">_xlfn.SWITCH(ROUND(V2584,0),5,"Excellent",4,"Good",3,"Ok","Bad")</f>
        <v>Excellent</v>
      </c>
      <c r="X2584">
        <v>13</v>
      </c>
      <c r="Y2584" t="str">
        <f t="shared" si="163"/>
        <v>No</v>
      </c>
      <c r="Z2584" s="68">
        <v>43436</v>
      </c>
      <c r="AA2584" s="68">
        <v>44016</v>
      </c>
      <c r="AB2584">
        <v>0</v>
      </c>
      <c r="AC2584" t="s">
        <v>15615</v>
      </c>
    </row>
    <row r="2585" spans="1:29" x14ac:dyDescent="0.3">
      <c r="A2585" t="s">
        <v>1889</v>
      </c>
      <c r="B2585">
        <v>2117</v>
      </c>
      <c r="C2585" t="str">
        <f>VLOOKUP($B2585,Hosts!$A:$M,10,0)</f>
        <v>Within a few hours</v>
      </c>
      <c r="D2585" s="70">
        <f>VLOOKUP($B2585,Hosts!$A:$M,11,0)</f>
        <v>1</v>
      </c>
      <c r="E2585" s="70">
        <f>VLOOKUP($B2585,Hosts!$A:$M,12,0)</f>
        <v>0.33</v>
      </c>
      <c r="F2585" t="str">
        <f>VLOOKUP($B2585,Hosts!$A:$M,13,0)</f>
        <v>No</v>
      </c>
      <c r="G2585" t="str">
        <f>INDEX(Hosts!$A:$M, MATCH(Places!$B2585,Hosts!$A:$A,0), MATCH(Places!G$1,Hosts!$A$1:$M$1,0))</f>
        <v>Within a few hours</v>
      </c>
      <c r="H2585" s="70">
        <f>INDEX(Hosts!$A:$M, MATCH(Places!$B2585,Hosts!$A:$A,0), MATCH(Places!H$1,Hosts!$A$1:$M$1,0))</f>
        <v>1</v>
      </c>
      <c r="I2585" s="70">
        <f>INDEX(Hosts!$A:$M, MATCH(Places!$B2585,Hosts!$A:$A,0), MATCH(Places!I$1,Hosts!$A$1:$M$1,0))</f>
        <v>0.33</v>
      </c>
      <c r="J2585" t="str">
        <f>INDEX(Hosts!$A:$M, MATCH(Places!$B2585,Hosts!$A:$A,0), MATCH(Places!J$1,Hosts!$A$1:$M$1,0))</f>
        <v>No</v>
      </c>
      <c r="K2585">
        <v>16</v>
      </c>
      <c r="L2585" t="str">
        <f>VLOOKUP($K2585,Neighborhoods!$A:$C,2,0)</f>
        <v>Manhattan</v>
      </c>
      <c r="M2585" t="str">
        <f>VLOOKUP($K2585,Neighborhoods!$A:$C,3,0)</f>
        <v>Harlem</v>
      </c>
      <c r="N2585" t="str">
        <f>INDEX(Neighborhoods!$A:$C, MATCH(Places!$K2585,Neighborhoods!$A:$A,0), MATCH(Places!N$1,Neighborhoods!$A$1:$C$1,0))</f>
        <v>Manhattan</v>
      </c>
      <c r="O2585" t="str">
        <f>INDEX(Neighborhoods!$A:$C, MATCH(Places!$K2585,Neighborhoods!$A:$A,0), MATCH(Places!O$1,Neighborhoods!$A$1:$C$1,0))</f>
        <v>Harlem</v>
      </c>
      <c r="P2585" t="s">
        <v>1</v>
      </c>
      <c r="Q2585" t="str">
        <f t="shared" si="160"/>
        <v>Yes</v>
      </c>
      <c r="R2585">
        <v>1</v>
      </c>
      <c r="S2585" t="str">
        <f t="shared" si="161"/>
        <v>Small</v>
      </c>
      <c r="T2585" s="50">
        <v>50</v>
      </c>
      <c r="U2585" s="70">
        <f t="shared" si="162"/>
        <v>0.03</v>
      </c>
      <c r="V2585" s="52">
        <v>4.4000000000000004</v>
      </c>
      <c r="W2585" s="52" t="str" cm="1">
        <f t="array" ref="W2585">_xlfn.SWITCH(ROUND(V2585,0),5,"Excellent",4,"Good",3,"Ok","Bad")</f>
        <v>Good</v>
      </c>
      <c r="X2585">
        <v>5</v>
      </c>
      <c r="Y2585" t="str">
        <f t="shared" si="163"/>
        <v>No</v>
      </c>
      <c r="Z2585" s="68">
        <v>42839</v>
      </c>
      <c r="AA2585" s="68">
        <v>43841</v>
      </c>
      <c r="AB2585">
        <v>364</v>
      </c>
      <c r="AC2585" t="s">
        <v>15615</v>
      </c>
    </row>
    <row r="2586" spans="1:29" x14ac:dyDescent="0.3">
      <c r="A2586" t="s">
        <v>1890</v>
      </c>
      <c r="B2586">
        <v>1494</v>
      </c>
      <c r="C2586" t="str">
        <f>VLOOKUP($B2586,Hosts!$A:$M,10,0)</f>
        <v>Within a few hours</v>
      </c>
      <c r="D2586" s="70">
        <f>VLOOKUP($B2586,Hosts!$A:$M,11,0)</f>
        <v>0.9</v>
      </c>
      <c r="E2586" s="70">
        <f>VLOOKUP($B2586,Hosts!$A:$M,12,0)</f>
        <v>0.85</v>
      </c>
      <c r="F2586" t="str">
        <f>VLOOKUP($B2586,Hosts!$A:$M,13,0)</f>
        <v>No</v>
      </c>
      <c r="G2586" t="str">
        <f>INDEX(Hosts!$A:$M, MATCH(Places!$B2586,Hosts!$A:$A,0), MATCH(Places!G$1,Hosts!$A$1:$M$1,0))</f>
        <v>Within a few hours</v>
      </c>
      <c r="H2586" s="70">
        <f>INDEX(Hosts!$A:$M, MATCH(Places!$B2586,Hosts!$A:$A,0), MATCH(Places!H$1,Hosts!$A$1:$M$1,0))</f>
        <v>0.9</v>
      </c>
      <c r="I2586" s="70">
        <f>INDEX(Hosts!$A:$M, MATCH(Places!$B2586,Hosts!$A:$A,0), MATCH(Places!I$1,Hosts!$A$1:$M$1,0))</f>
        <v>0.85</v>
      </c>
      <c r="J2586" t="str">
        <f>INDEX(Hosts!$A:$M, MATCH(Places!$B2586,Hosts!$A:$A,0), MATCH(Places!J$1,Hosts!$A$1:$M$1,0))</f>
        <v>No</v>
      </c>
      <c r="K2586">
        <v>9</v>
      </c>
      <c r="L2586" t="str">
        <f>VLOOKUP($K2586,Neighborhoods!$A:$C,2,0)</f>
        <v>Brooklyn</v>
      </c>
      <c r="M2586" t="str">
        <f>VLOOKUP($K2586,Neighborhoods!$A:$C,3,0)</f>
        <v>Crown Heights</v>
      </c>
      <c r="N2586" t="str">
        <f>INDEX(Neighborhoods!$A:$C, MATCH(Places!$K2586,Neighborhoods!$A:$A,0), MATCH(Places!N$1,Neighborhoods!$A$1:$C$1,0))</f>
        <v>Brooklyn</v>
      </c>
      <c r="O2586" t="str">
        <f>INDEX(Neighborhoods!$A:$C, MATCH(Places!$K2586,Neighborhoods!$A:$A,0), MATCH(Places!O$1,Neighborhoods!$A$1:$C$1,0))</f>
        <v>Crown Heights</v>
      </c>
      <c r="P2586" t="s">
        <v>1</v>
      </c>
      <c r="Q2586" t="str">
        <f t="shared" si="160"/>
        <v>Yes</v>
      </c>
      <c r="R2586">
        <v>1</v>
      </c>
      <c r="S2586" t="str">
        <f t="shared" si="161"/>
        <v>Small</v>
      </c>
      <c r="T2586" s="50">
        <v>50</v>
      </c>
      <c r="U2586" s="70">
        <f t="shared" si="162"/>
        <v>0.03</v>
      </c>
      <c r="V2586" s="52">
        <v>4.75</v>
      </c>
      <c r="W2586" s="52" t="str" cm="1">
        <f t="array" ref="W2586">_xlfn.SWITCH(ROUND(V2586,0),5,"Excellent",4,"Good",3,"Ok","Bad")</f>
        <v>Excellent</v>
      </c>
      <c r="X2586">
        <v>16</v>
      </c>
      <c r="Y2586" t="str">
        <f t="shared" si="163"/>
        <v>No</v>
      </c>
      <c r="Z2586" s="68">
        <v>42876</v>
      </c>
      <c r="AA2586" s="68">
        <v>43341</v>
      </c>
      <c r="AB2586">
        <v>74</v>
      </c>
      <c r="AC2586" t="s">
        <v>15615</v>
      </c>
    </row>
    <row r="2587" spans="1:29" x14ac:dyDescent="0.3">
      <c r="A2587" t="s">
        <v>14721</v>
      </c>
      <c r="B2587">
        <v>27</v>
      </c>
      <c r="C2587" t="str">
        <f>VLOOKUP($B2587,Hosts!$A:$M,10,0)</f>
        <v>Within an hour</v>
      </c>
      <c r="D2587" s="70">
        <f>VLOOKUP($B2587,Hosts!$A:$M,11,0)</f>
        <v>1</v>
      </c>
      <c r="E2587" s="70">
        <f>VLOOKUP($B2587,Hosts!$A:$M,12,0)</f>
        <v>1</v>
      </c>
      <c r="F2587" t="str">
        <f>VLOOKUP($B2587,Hosts!$A:$M,13,0)</f>
        <v>Yes</v>
      </c>
      <c r="G2587" t="str">
        <f>INDEX(Hosts!$A:$M, MATCH(Places!$B2587,Hosts!$A:$A,0), MATCH(Places!G$1,Hosts!$A$1:$M$1,0))</f>
        <v>Within an hour</v>
      </c>
      <c r="H2587" s="70">
        <f>INDEX(Hosts!$A:$M, MATCH(Places!$B2587,Hosts!$A:$A,0), MATCH(Places!H$1,Hosts!$A$1:$M$1,0))</f>
        <v>1</v>
      </c>
      <c r="I2587" s="70">
        <f>INDEX(Hosts!$A:$M, MATCH(Places!$B2587,Hosts!$A:$A,0), MATCH(Places!I$1,Hosts!$A$1:$M$1,0))</f>
        <v>1</v>
      </c>
      <c r="J2587" t="str">
        <f>INDEX(Hosts!$A:$M, MATCH(Places!$B2587,Hosts!$A:$A,0), MATCH(Places!J$1,Hosts!$A$1:$M$1,0))</f>
        <v>Yes</v>
      </c>
      <c r="K2587">
        <v>7</v>
      </c>
      <c r="L2587" t="str">
        <f>VLOOKUP($K2587,Neighborhoods!$A:$C,2,0)</f>
        <v>Brooklyn</v>
      </c>
      <c r="M2587" t="str">
        <f>VLOOKUP($K2587,Neighborhoods!$A:$C,3,0)</f>
        <v>Bedford-Stuyvesant</v>
      </c>
      <c r="N2587" t="str">
        <f>INDEX(Neighborhoods!$A:$C, MATCH(Places!$K2587,Neighborhoods!$A:$A,0), MATCH(Places!N$1,Neighborhoods!$A$1:$C$1,0))</f>
        <v>Brooklyn</v>
      </c>
      <c r="O2587" t="str">
        <f>INDEX(Neighborhoods!$A:$C, MATCH(Places!$K2587,Neighborhoods!$A:$A,0), MATCH(Places!O$1,Neighborhoods!$A$1:$C$1,0))</f>
        <v>Bedford-Stuyvesant</v>
      </c>
      <c r="P2587" t="s">
        <v>1</v>
      </c>
      <c r="Q2587" t="str">
        <f t="shared" si="160"/>
        <v>Yes</v>
      </c>
      <c r="R2587">
        <v>2</v>
      </c>
      <c r="S2587" t="str">
        <f t="shared" si="161"/>
        <v>Small</v>
      </c>
      <c r="T2587" s="50">
        <v>90</v>
      </c>
      <c r="U2587" s="70">
        <f t="shared" si="162"/>
        <v>0.03</v>
      </c>
      <c r="V2587" s="52">
        <v>4.9800000000000004</v>
      </c>
      <c r="W2587" s="52" t="str" cm="1">
        <f t="array" ref="W2587">_xlfn.SWITCH(ROUND(V2587,0),5,"Excellent",4,"Good",3,"Ok","Bad")</f>
        <v>Excellent</v>
      </c>
      <c r="X2587">
        <v>197</v>
      </c>
      <c r="Y2587" t="str">
        <f t="shared" si="163"/>
        <v>Yes</v>
      </c>
      <c r="Z2587" s="68">
        <v>42816</v>
      </c>
      <c r="AA2587" s="68">
        <v>43903</v>
      </c>
      <c r="AB2587">
        <v>0</v>
      </c>
      <c r="AC2587" t="s">
        <v>15616</v>
      </c>
    </row>
    <row r="2588" spans="1:29" x14ac:dyDescent="0.3">
      <c r="A2588" t="s">
        <v>1891</v>
      </c>
      <c r="B2588">
        <v>1238</v>
      </c>
      <c r="C2588" t="str">
        <f>VLOOKUP($B2588,Hosts!$A:$M,10,0)</f>
        <v>Within a few hours</v>
      </c>
      <c r="D2588" s="70">
        <f>VLOOKUP($B2588,Hosts!$A:$M,11,0)</f>
        <v>1</v>
      </c>
      <c r="E2588" s="70">
        <f>VLOOKUP($B2588,Hosts!$A:$M,12,0)</f>
        <v>0.93</v>
      </c>
      <c r="F2588" t="str">
        <f>VLOOKUP($B2588,Hosts!$A:$M,13,0)</f>
        <v>No</v>
      </c>
      <c r="G2588" t="str">
        <f>INDEX(Hosts!$A:$M, MATCH(Places!$B2588,Hosts!$A:$A,0), MATCH(Places!G$1,Hosts!$A$1:$M$1,0))</f>
        <v>Within a few hours</v>
      </c>
      <c r="H2588" s="70">
        <f>INDEX(Hosts!$A:$M, MATCH(Places!$B2588,Hosts!$A:$A,0), MATCH(Places!H$1,Hosts!$A$1:$M$1,0))</f>
        <v>1</v>
      </c>
      <c r="I2588" s="70">
        <f>INDEX(Hosts!$A:$M, MATCH(Places!$B2588,Hosts!$A:$A,0), MATCH(Places!I$1,Hosts!$A$1:$M$1,0))</f>
        <v>0.93</v>
      </c>
      <c r="J2588" t="str">
        <f>INDEX(Hosts!$A:$M, MATCH(Places!$B2588,Hosts!$A:$A,0), MATCH(Places!J$1,Hosts!$A$1:$M$1,0))</f>
        <v>No</v>
      </c>
      <c r="K2588">
        <v>19</v>
      </c>
      <c r="L2588" t="str">
        <f>VLOOKUP($K2588,Neighborhoods!$A:$C,2,0)</f>
        <v>Manhattan</v>
      </c>
      <c r="M2588" t="str">
        <f>VLOOKUP($K2588,Neighborhoods!$A:$C,3,0)</f>
        <v>Upper East Side</v>
      </c>
      <c r="N2588" t="str">
        <f>INDEX(Neighborhoods!$A:$C, MATCH(Places!$K2588,Neighborhoods!$A:$A,0), MATCH(Places!N$1,Neighborhoods!$A$1:$C$1,0))</f>
        <v>Manhattan</v>
      </c>
      <c r="O2588" t="str">
        <f>INDEX(Neighborhoods!$A:$C, MATCH(Places!$K2588,Neighborhoods!$A:$A,0), MATCH(Places!O$1,Neighborhoods!$A$1:$C$1,0))</f>
        <v>Upper East Side</v>
      </c>
      <c r="P2588" t="s">
        <v>1</v>
      </c>
      <c r="Q2588" t="str">
        <f t="shared" si="160"/>
        <v>Yes</v>
      </c>
      <c r="R2588">
        <v>3</v>
      </c>
      <c r="S2588" t="str">
        <f t="shared" si="161"/>
        <v>Medium</v>
      </c>
      <c r="T2588" s="50">
        <v>75</v>
      </c>
      <c r="U2588" s="70">
        <f t="shared" si="162"/>
        <v>0.03</v>
      </c>
      <c r="V2588" s="52">
        <v>4.59</v>
      </c>
      <c r="W2588" s="52" t="str" cm="1">
        <f t="array" ref="W2588">_xlfn.SWITCH(ROUND(V2588,0),5,"Excellent",4,"Good",3,"Ok","Bad")</f>
        <v>Excellent</v>
      </c>
      <c r="X2588">
        <v>85</v>
      </c>
      <c r="Y2588" t="str">
        <f t="shared" si="163"/>
        <v>No</v>
      </c>
      <c r="Z2588" s="68">
        <v>43013</v>
      </c>
      <c r="AA2588" s="68">
        <v>43878</v>
      </c>
      <c r="AB2588">
        <v>365</v>
      </c>
      <c r="AC2588" t="s">
        <v>15616</v>
      </c>
    </row>
    <row r="2589" spans="1:29" x14ac:dyDescent="0.3">
      <c r="A2589" t="s">
        <v>1892</v>
      </c>
      <c r="B2589">
        <v>2420</v>
      </c>
      <c r="C2589" t="str">
        <f>VLOOKUP($B2589,Hosts!$A:$M,10,0)</f>
        <v>Within an hour</v>
      </c>
      <c r="D2589" s="70">
        <f>VLOOKUP($B2589,Hosts!$A:$M,11,0)</f>
        <v>1</v>
      </c>
      <c r="E2589" s="70">
        <f>VLOOKUP($B2589,Hosts!$A:$M,12,0)</f>
        <v>0.99</v>
      </c>
      <c r="F2589" t="str">
        <f>VLOOKUP($B2589,Hosts!$A:$M,13,0)</f>
        <v>No</v>
      </c>
      <c r="G2589" t="str">
        <f>INDEX(Hosts!$A:$M, MATCH(Places!$B2589,Hosts!$A:$A,0), MATCH(Places!G$1,Hosts!$A$1:$M$1,0))</f>
        <v>Within an hour</v>
      </c>
      <c r="H2589" s="70">
        <f>INDEX(Hosts!$A:$M, MATCH(Places!$B2589,Hosts!$A:$A,0), MATCH(Places!H$1,Hosts!$A$1:$M$1,0))</f>
        <v>1</v>
      </c>
      <c r="I2589" s="70">
        <f>INDEX(Hosts!$A:$M, MATCH(Places!$B2589,Hosts!$A:$A,0), MATCH(Places!I$1,Hosts!$A$1:$M$1,0))</f>
        <v>0.99</v>
      </c>
      <c r="J2589" t="str">
        <f>INDEX(Hosts!$A:$M, MATCH(Places!$B2589,Hosts!$A:$A,0), MATCH(Places!J$1,Hosts!$A$1:$M$1,0))</f>
        <v>No</v>
      </c>
      <c r="K2589">
        <v>27</v>
      </c>
      <c r="L2589" t="str">
        <f>VLOOKUP($K2589,Neighborhoods!$A:$C,2,0)</f>
        <v>Staten Island</v>
      </c>
      <c r="M2589" t="str">
        <f>VLOOKUP($K2589,Neighborhoods!$A:$C,3,0)</f>
        <v>Arrochar</v>
      </c>
      <c r="N2589" t="str">
        <f>INDEX(Neighborhoods!$A:$C, MATCH(Places!$K2589,Neighborhoods!$A:$A,0), MATCH(Places!N$1,Neighborhoods!$A$1:$C$1,0))</f>
        <v>Staten Island</v>
      </c>
      <c r="O2589" t="str">
        <f>INDEX(Neighborhoods!$A:$C, MATCH(Places!$K2589,Neighborhoods!$A:$A,0), MATCH(Places!O$1,Neighborhoods!$A$1:$C$1,0))</f>
        <v>Arrochar</v>
      </c>
      <c r="P2589" t="s">
        <v>11822</v>
      </c>
      <c r="Q2589" t="str">
        <f t="shared" si="160"/>
        <v>No</v>
      </c>
      <c r="R2589">
        <v>6</v>
      </c>
      <c r="S2589" t="str">
        <f t="shared" si="161"/>
        <v>Large</v>
      </c>
      <c r="T2589" s="50">
        <v>259</v>
      </c>
      <c r="U2589" s="70">
        <f t="shared" si="162"/>
        <v>0.04</v>
      </c>
      <c r="V2589" s="52">
        <v>4.8899999999999997</v>
      </c>
      <c r="W2589" s="52" t="str" cm="1">
        <f t="array" ref="W2589">_xlfn.SWITCH(ROUND(V2589,0),5,"Excellent",4,"Good",3,"Ok","Bad")</f>
        <v>Excellent</v>
      </c>
      <c r="X2589">
        <v>100</v>
      </c>
      <c r="Y2589" t="str">
        <f t="shared" si="163"/>
        <v>No</v>
      </c>
      <c r="Z2589" s="68">
        <v>42877</v>
      </c>
      <c r="AA2589" s="68">
        <v>43988</v>
      </c>
      <c r="AB2589">
        <v>0</v>
      </c>
      <c r="AC2589" t="s">
        <v>15616</v>
      </c>
    </row>
    <row r="2590" spans="1:29" x14ac:dyDescent="0.3">
      <c r="A2590" t="s">
        <v>1893</v>
      </c>
      <c r="B2590">
        <v>3179</v>
      </c>
      <c r="C2590" t="str">
        <f>VLOOKUP($B2590,Hosts!$A:$M,10,0)</f>
        <v>Within an hour</v>
      </c>
      <c r="D2590" s="70">
        <f>VLOOKUP($B2590,Hosts!$A:$M,11,0)</f>
        <v>1</v>
      </c>
      <c r="E2590" s="70">
        <f>VLOOKUP($B2590,Hosts!$A:$M,12,0)</f>
        <v>0.93</v>
      </c>
      <c r="F2590" t="str">
        <f>VLOOKUP($B2590,Hosts!$A:$M,13,0)</f>
        <v>Yes</v>
      </c>
      <c r="G2590" t="str">
        <f>INDEX(Hosts!$A:$M, MATCH(Places!$B2590,Hosts!$A:$A,0), MATCH(Places!G$1,Hosts!$A$1:$M$1,0))</f>
        <v>Within an hour</v>
      </c>
      <c r="H2590" s="70">
        <f>INDEX(Hosts!$A:$M, MATCH(Places!$B2590,Hosts!$A:$A,0), MATCH(Places!H$1,Hosts!$A$1:$M$1,0))</f>
        <v>1</v>
      </c>
      <c r="I2590" s="70">
        <f>INDEX(Hosts!$A:$M, MATCH(Places!$B2590,Hosts!$A:$A,0), MATCH(Places!I$1,Hosts!$A$1:$M$1,0))</f>
        <v>0.93</v>
      </c>
      <c r="J2590" t="str">
        <f>INDEX(Hosts!$A:$M, MATCH(Places!$B2590,Hosts!$A:$A,0), MATCH(Places!J$1,Hosts!$A$1:$M$1,0))</f>
        <v>Yes</v>
      </c>
      <c r="K2590">
        <v>22</v>
      </c>
      <c r="L2590" t="str">
        <f>VLOOKUP($K2590,Neighborhoods!$A:$C,2,0)</f>
        <v>Queens</v>
      </c>
      <c r="M2590" t="str">
        <f>VLOOKUP($K2590,Neighborhoods!$A:$C,3,0)</f>
        <v>Flushing</v>
      </c>
      <c r="N2590" t="str">
        <f>INDEX(Neighborhoods!$A:$C, MATCH(Places!$K2590,Neighborhoods!$A:$A,0), MATCH(Places!N$1,Neighborhoods!$A$1:$C$1,0))</f>
        <v>Queens</v>
      </c>
      <c r="O2590" t="str">
        <f>INDEX(Neighborhoods!$A:$C, MATCH(Places!$K2590,Neighborhoods!$A:$A,0), MATCH(Places!O$1,Neighborhoods!$A$1:$C$1,0))</f>
        <v>Flushing</v>
      </c>
      <c r="P2590" t="s">
        <v>1</v>
      </c>
      <c r="Q2590" t="str">
        <f t="shared" si="160"/>
        <v>Yes</v>
      </c>
      <c r="R2590">
        <v>3</v>
      </c>
      <c r="S2590" t="str">
        <f t="shared" si="161"/>
        <v>Medium</v>
      </c>
      <c r="T2590" s="50">
        <v>57</v>
      </c>
      <c r="U2590" s="70">
        <f t="shared" si="162"/>
        <v>0.03</v>
      </c>
      <c r="V2590" s="52">
        <v>4.91</v>
      </c>
      <c r="W2590" s="52" t="str" cm="1">
        <f t="array" ref="W2590">_xlfn.SWITCH(ROUND(V2590,0),5,"Excellent",4,"Good",3,"Ok","Bad")</f>
        <v>Excellent</v>
      </c>
      <c r="X2590">
        <v>146</v>
      </c>
      <c r="Y2590" t="str">
        <f t="shared" si="163"/>
        <v>Yes</v>
      </c>
      <c r="Z2590" s="68">
        <v>42820</v>
      </c>
      <c r="AA2590" s="68">
        <v>43903</v>
      </c>
      <c r="AB2590">
        <v>90</v>
      </c>
      <c r="AC2590" t="s">
        <v>15615</v>
      </c>
    </row>
    <row r="2591" spans="1:29" x14ac:dyDescent="0.3">
      <c r="A2591" t="s">
        <v>1894</v>
      </c>
      <c r="B2591">
        <v>2163</v>
      </c>
      <c r="C2591" t="str">
        <f>VLOOKUP($B2591,Hosts!$A:$M,10,0)</f>
        <v>Within a day</v>
      </c>
      <c r="D2591" s="70">
        <f>VLOOKUP($B2591,Hosts!$A:$M,11,0)</f>
        <v>0.8</v>
      </c>
      <c r="E2591" s="70">
        <f>VLOOKUP($B2591,Hosts!$A:$M,12,0)</f>
        <v>0.92</v>
      </c>
      <c r="F2591" t="str">
        <f>VLOOKUP($B2591,Hosts!$A:$M,13,0)</f>
        <v>Yes</v>
      </c>
      <c r="G2591" t="str">
        <f>INDEX(Hosts!$A:$M, MATCH(Places!$B2591,Hosts!$A:$A,0), MATCH(Places!G$1,Hosts!$A$1:$M$1,0))</f>
        <v>Within a day</v>
      </c>
      <c r="H2591" s="70">
        <f>INDEX(Hosts!$A:$M, MATCH(Places!$B2591,Hosts!$A:$A,0), MATCH(Places!H$1,Hosts!$A$1:$M$1,0))</f>
        <v>0.8</v>
      </c>
      <c r="I2591" s="70">
        <f>INDEX(Hosts!$A:$M, MATCH(Places!$B2591,Hosts!$A:$A,0), MATCH(Places!I$1,Hosts!$A$1:$M$1,0))</f>
        <v>0.92</v>
      </c>
      <c r="J2591" t="str">
        <f>INDEX(Hosts!$A:$M, MATCH(Places!$B2591,Hosts!$A:$A,0), MATCH(Places!J$1,Hosts!$A$1:$M$1,0))</f>
        <v>Yes</v>
      </c>
      <c r="K2591">
        <v>7</v>
      </c>
      <c r="L2591" t="str">
        <f>VLOOKUP($K2591,Neighborhoods!$A:$C,2,0)</f>
        <v>Brooklyn</v>
      </c>
      <c r="M2591" t="str">
        <f>VLOOKUP($K2591,Neighborhoods!$A:$C,3,0)</f>
        <v>Bedford-Stuyvesant</v>
      </c>
      <c r="N2591" t="str">
        <f>INDEX(Neighborhoods!$A:$C, MATCH(Places!$K2591,Neighborhoods!$A:$A,0), MATCH(Places!N$1,Neighborhoods!$A$1:$C$1,0))</f>
        <v>Brooklyn</v>
      </c>
      <c r="O2591" t="str">
        <f>INDEX(Neighborhoods!$A:$C, MATCH(Places!$K2591,Neighborhoods!$A:$A,0), MATCH(Places!O$1,Neighborhoods!$A$1:$C$1,0))</f>
        <v>Bedford-Stuyvesant</v>
      </c>
      <c r="P2591" t="s">
        <v>11822</v>
      </c>
      <c r="Q2591" t="str">
        <f t="shared" si="160"/>
        <v>No</v>
      </c>
      <c r="R2591">
        <v>8</v>
      </c>
      <c r="S2591" t="str">
        <f t="shared" si="161"/>
        <v>Large</v>
      </c>
      <c r="T2591" s="50">
        <v>275</v>
      </c>
      <c r="U2591" s="70">
        <f t="shared" si="162"/>
        <v>0.04</v>
      </c>
      <c r="V2591" s="52">
        <v>4.92</v>
      </c>
      <c r="W2591" s="52" t="str" cm="1">
        <f t="array" ref="W2591">_xlfn.SWITCH(ROUND(V2591,0),5,"Excellent",4,"Good",3,"Ok","Bad")</f>
        <v>Excellent</v>
      </c>
      <c r="X2591">
        <v>87</v>
      </c>
      <c r="Y2591" t="str">
        <f t="shared" si="163"/>
        <v>No</v>
      </c>
      <c r="Z2591" s="68">
        <v>42837</v>
      </c>
      <c r="AA2591" s="68">
        <v>43893</v>
      </c>
      <c r="AB2591">
        <v>82</v>
      </c>
      <c r="AC2591" t="s">
        <v>15615</v>
      </c>
    </row>
    <row r="2592" spans="1:29" x14ac:dyDescent="0.3">
      <c r="A2592" t="s">
        <v>1895</v>
      </c>
      <c r="B2592">
        <v>2729</v>
      </c>
      <c r="C2592" t="str">
        <f>VLOOKUP($B2592,Hosts!$A:$M,10,0)</f>
        <v>Within a day</v>
      </c>
      <c r="D2592" s="70">
        <f>VLOOKUP($B2592,Hosts!$A:$M,11,0)</f>
        <v>1</v>
      </c>
      <c r="E2592" s="70">
        <f>VLOOKUP($B2592,Hosts!$A:$M,12,0)</f>
        <v>1</v>
      </c>
      <c r="F2592" t="str">
        <f>VLOOKUP($B2592,Hosts!$A:$M,13,0)</f>
        <v>Yes</v>
      </c>
      <c r="G2592" t="str">
        <f>INDEX(Hosts!$A:$M, MATCH(Places!$B2592,Hosts!$A:$A,0), MATCH(Places!G$1,Hosts!$A$1:$M$1,0))</f>
        <v>Within a day</v>
      </c>
      <c r="H2592" s="70">
        <f>INDEX(Hosts!$A:$M, MATCH(Places!$B2592,Hosts!$A:$A,0), MATCH(Places!H$1,Hosts!$A$1:$M$1,0))</f>
        <v>1</v>
      </c>
      <c r="I2592" s="70">
        <f>INDEX(Hosts!$A:$M, MATCH(Places!$B2592,Hosts!$A:$A,0), MATCH(Places!I$1,Hosts!$A$1:$M$1,0))</f>
        <v>1</v>
      </c>
      <c r="J2592" t="str">
        <f>INDEX(Hosts!$A:$M, MATCH(Places!$B2592,Hosts!$A:$A,0), MATCH(Places!J$1,Hosts!$A$1:$M$1,0))</f>
        <v>Yes</v>
      </c>
      <c r="K2592">
        <v>20</v>
      </c>
      <c r="L2592" t="str">
        <f>VLOOKUP($K2592,Neighborhoods!$A:$C,2,0)</f>
        <v>Manhattan</v>
      </c>
      <c r="M2592" t="str">
        <f>VLOOKUP($K2592,Neighborhoods!$A:$C,3,0)</f>
        <v>Upper West Side</v>
      </c>
      <c r="N2592" t="str">
        <f>INDEX(Neighborhoods!$A:$C, MATCH(Places!$K2592,Neighborhoods!$A:$A,0), MATCH(Places!N$1,Neighborhoods!$A$1:$C$1,0))</f>
        <v>Manhattan</v>
      </c>
      <c r="O2592" t="str">
        <f>INDEX(Neighborhoods!$A:$C, MATCH(Places!$K2592,Neighborhoods!$A:$A,0), MATCH(Places!O$1,Neighborhoods!$A$1:$C$1,0))</f>
        <v>Upper West Side</v>
      </c>
      <c r="P2592" t="s">
        <v>11822</v>
      </c>
      <c r="Q2592" t="str">
        <f t="shared" si="160"/>
        <v>No</v>
      </c>
      <c r="R2592">
        <v>2</v>
      </c>
      <c r="S2592" t="str">
        <f t="shared" si="161"/>
        <v>Small</v>
      </c>
      <c r="T2592" s="50">
        <v>225</v>
      </c>
      <c r="U2592" s="70">
        <f t="shared" si="162"/>
        <v>0.04</v>
      </c>
      <c r="V2592" s="52">
        <v>4.99</v>
      </c>
      <c r="W2592" s="52" t="str" cm="1">
        <f t="array" ref="W2592">_xlfn.SWITCH(ROUND(V2592,0),5,"Excellent",4,"Good",3,"Ok","Bad")</f>
        <v>Excellent</v>
      </c>
      <c r="X2592">
        <v>103</v>
      </c>
      <c r="Y2592" t="str">
        <f t="shared" si="163"/>
        <v>Yes</v>
      </c>
      <c r="Z2592" s="68">
        <v>42828</v>
      </c>
      <c r="AA2592" s="68">
        <v>43897</v>
      </c>
      <c r="AB2592">
        <v>162</v>
      </c>
      <c r="AC2592" t="s">
        <v>15615</v>
      </c>
    </row>
    <row r="2593" spans="1:29" x14ac:dyDescent="0.3">
      <c r="A2593" t="s">
        <v>1896</v>
      </c>
      <c r="B2593">
        <v>3048</v>
      </c>
      <c r="C2593" t="str">
        <f>VLOOKUP($B2593,Hosts!$A:$M,10,0)</f>
        <v>Within an hour</v>
      </c>
      <c r="D2593" s="70">
        <f>VLOOKUP($B2593,Hosts!$A:$M,11,0)</f>
        <v>1</v>
      </c>
      <c r="E2593" s="70">
        <f>VLOOKUP($B2593,Hosts!$A:$M,12,0)</f>
        <v>1</v>
      </c>
      <c r="F2593" t="str">
        <f>VLOOKUP($B2593,Hosts!$A:$M,13,0)</f>
        <v>Yes</v>
      </c>
      <c r="G2593" t="str">
        <f>INDEX(Hosts!$A:$M, MATCH(Places!$B2593,Hosts!$A:$A,0), MATCH(Places!G$1,Hosts!$A$1:$M$1,0))</f>
        <v>Within an hour</v>
      </c>
      <c r="H2593" s="70">
        <f>INDEX(Hosts!$A:$M, MATCH(Places!$B2593,Hosts!$A:$A,0), MATCH(Places!H$1,Hosts!$A$1:$M$1,0))</f>
        <v>1</v>
      </c>
      <c r="I2593" s="70">
        <f>INDEX(Hosts!$A:$M, MATCH(Places!$B2593,Hosts!$A:$A,0), MATCH(Places!I$1,Hosts!$A$1:$M$1,0))</f>
        <v>1</v>
      </c>
      <c r="J2593" t="str">
        <f>INDEX(Hosts!$A:$M, MATCH(Places!$B2593,Hosts!$A:$A,0), MATCH(Places!J$1,Hosts!$A$1:$M$1,0))</f>
        <v>Yes</v>
      </c>
      <c r="K2593">
        <v>7</v>
      </c>
      <c r="L2593" t="str">
        <f>VLOOKUP($K2593,Neighborhoods!$A:$C,2,0)</f>
        <v>Brooklyn</v>
      </c>
      <c r="M2593" t="str">
        <f>VLOOKUP($K2593,Neighborhoods!$A:$C,3,0)</f>
        <v>Bedford-Stuyvesant</v>
      </c>
      <c r="N2593" t="str">
        <f>INDEX(Neighborhoods!$A:$C, MATCH(Places!$K2593,Neighborhoods!$A:$A,0), MATCH(Places!N$1,Neighborhoods!$A$1:$C$1,0))</f>
        <v>Brooklyn</v>
      </c>
      <c r="O2593" t="str">
        <f>INDEX(Neighborhoods!$A:$C, MATCH(Places!$K2593,Neighborhoods!$A:$A,0), MATCH(Places!O$1,Neighborhoods!$A$1:$C$1,0))</f>
        <v>Bedford-Stuyvesant</v>
      </c>
      <c r="P2593" t="s">
        <v>11822</v>
      </c>
      <c r="Q2593" t="str">
        <f t="shared" si="160"/>
        <v>No</v>
      </c>
      <c r="R2593">
        <v>4</v>
      </c>
      <c r="S2593" t="str">
        <f t="shared" si="161"/>
        <v>Medium</v>
      </c>
      <c r="T2593" s="50">
        <v>141</v>
      </c>
      <c r="U2593" s="70">
        <f t="shared" si="162"/>
        <v>0.03</v>
      </c>
      <c r="V2593" s="52">
        <v>5</v>
      </c>
      <c r="W2593" s="52" t="str" cm="1">
        <f t="array" ref="W2593">_xlfn.SWITCH(ROUND(V2593,0),5,"Excellent",4,"Good",3,"Ok","Bad")</f>
        <v>Excellent</v>
      </c>
      <c r="X2593">
        <v>54</v>
      </c>
      <c r="Y2593" t="str">
        <f t="shared" si="163"/>
        <v>No</v>
      </c>
      <c r="Z2593" s="68">
        <v>42838</v>
      </c>
      <c r="AA2593" s="68">
        <v>43832</v>
      </c>
      <c r="AB2593">
        <v>90</v>
      </c>
      <c r="AC2593" t="s">
        <v>15616</v>
      </c>
    </row>
    <row r="2594" spans="1:29" x14ac:dyDescent="0.3">
      <c r="A2594" t="s">
        <v>14978</v>
      </c>
      <c r="B2594">
        <v>1370</v>
      </c>
      <c r="C2594" t="str">
        <f>VLOOKUP($B2594,Hosts!$A:$M,10,0)</f>
        <v>Within a few hours</v>
      </c>
      <c r="D2594" s="70">
        <f>VLOOKUP($B2594,Hosts!$A:$M,11,0)</f>
        <v>1</v>
      </c>
      <c r="E2594" s="70">
        <f>VLOOKUP($B2594,Hosts!$A:$M,12,0)</f>
        <v>0.88</v>
      </c>
      <c r="F2594" t="str">
        <f>VLOOKUP($B2594,Hosts!$A:$M,13,0)</f>
        <v>No</v>
      </c>
      <c r="G2594" t="str">
        <f>INDEX(Hosts!$A:$M, MATCH(Places!$B2594,Hosts!$A:$A,0), MATCH(Places!G$1,Hosts!$A$1:$M$1,0))</f>
        <v>Within a few hours</v>
      </c>
      <c r="H2594" s="70">
        <f>INDEX(Hosts!$A:$M, MATCH(Places!$B2594,Hosts!$A:$A,0), MATCH(Places!H$1,Hosts!$A$1:$M$1,0))</f>
        <v>1</v>
      </c>
      <c r="I2594" s="70">
        <f>INDEX(Hosts!$A:$M, MATCH(Places!$B2594,Hosts!$A:$A,0), MATCH(Places!I$1,Hosts!$A$1:$M$1,0))</f>
        <v>0.88</v>
      </c>
      <c r="J2594" t="str">
        <f>INDEX(Hosts!$A:$M, MATCH(Places!$B2594,Hosts!$A:$A,0), MATCH(Places!J$1,Hosts!$A$1:$M$1,0))</f>
        <v>No</v>
      </c>
      <c r="K2594">
        <v>20</v>
      </c>
      <c r="L2594" t="str">
        <f>VLOOKUP($K2594,Neighborhoods!$A:$C,2,0)</f>
        <v>Manhattan</v>
      </c>
      <c r="M2594" t="str">
        <f>VLOOKUP($K2594,Neighborhoods!$A:$C,3,0)</f>
        <v>Upper West Side</v>
      </c>
      <c r="N2594" t="str">
        <f>INDEX(Neighborhoods!$A:$C, MATCH(Places!$K2594,Neighborhoods!$A:$A,0), MATCH(Places!N$1,Neighborhoods!$A$1:$C$1,0))</f>
        <v>Manhattan</v>
      </c>
      <c r="O2594" t="str">
        <f>INDEX(Neighborhoods!$A:$C, MATCH(Places!$K2594,Neighborhoods!$A:$A,0), MATCH(Places!O$1,Neighborhoods!$A$1:$C$1,0))</f>
        <v>Upper West Side</v>
      </c>
      <c r="P2594" t="s">
        <v>11822</v>
      </c>
      <c r="Q2594" t="str">
        <f t="shared" si="160"/>
        <v>No</v>
      </c>
      <c r="R2594">
        <v>2</v>
      </c>
      <c r="S2594" t="str">
        <f t="shared" si="161"/>
        <v>Small</v>
      </c>
      <c r="T2594" s="50">
        <v>249</v>
      </c>
      <c r="U2594" s="70">
        <f t="shared" si="162"/>
        <v>0.04</v>
      </c>
      <c r="V2594" s="52">
        <v>4.7699999999999996</v>
      </c>
      <c r="W2594" s="52" t="str" cm="1">
        <f t="array" ref="W2594">_xlfn.SWITCH(ROUND(V2594,0),5,"Excellent",4,"Good",3,"Ok","Bad")</f>
        <v>Excellent</v>
      </c>
      <c r="X2594">
        <v>26</v>
      </c>
      <c r="Y2594" t="str">
        <f t="shared" si="163"/>
        <v>No</v>
      </c>
      <c r="Z2594" s="68">
        <v>42945</v>
      </c>
      <c r="AA2594" s="68">
        <v>43876</v>
      </c>
      <c r="AB2594">
        <v>83</v>
      </c>
      <c r="AC2594" t="s">
        <v>15615</v>
      </c>
    </row>
    <row r="2595" spans="1:29" x14ac:dyDescent="0.3">
      <c r="A2595" t="s">
        <v>1897</v>
      </c>
      <c r="B2595">
        <v>527</v>
      </c>
      <c r="C2595" t="str">
        <f>VLOOKUP($B2595,Hosts!$A:$M,10,0)</f>
        <v>Within a few hours</v>
      </c>
      <c r="D2595" s="70">
        <f>VLOOKUP($B2595,Hosts!$A:$M,11,0)</f>
        <v>0.92</v>
      </c>
      <c r="E2595" s="70">
        <f>VLOOKUP($B2595,Hosts!$A:$M,12,0)</f>
        <v>0.66</v>
      </c>
      <c r="F2595" t="str">
        <f>VLOOKUP($B2595,Hosts!$A:$M,13,0)</f>
        <v>Yes</v>
      </c>
      <c r="G2595" t="str">
        <f>INDEX(Hosts!$A:$M, MATCH(Places!$B2595,Hosts!$A:$A,0), MATCH(Places!G$1,Hosts!$A$1:$M$1,0))</f>
        <v>Within a few hours</v>
      </c>
      <c r="H2595" s="70">
        <f>INDEX(Hosts!$A:$M, MATCH(Places!$B2595,Hosts!$A:$A,0), MATCH(Places!H$1,Hosts!$A$1:$M$1,0))</f>
        <v>0.92</v>
      </c>
      <c r="I2595" s="70">
        <f>INDEX(Hosts!$A:$M, MATCH(Places!$B2595,Hosts!$A:$A,0), MATCH(Places!I$1,Hosts!$A$1:$M$1,0))</f>
        <v>0.66</v>
      </c>
      <c r="J2595" t="str">
        <f>INDEX(Hosts!$A:$M, MATCH(Places!$B2595,Hosts!$A:$A,0), MATCH(Places!J$1,Hosts!$A$1:$M$1,0))</f>
        <v>Yes</v>
      </c>
      <c r="K2595">
        <v>30</v>
      </c>
      <c r="L2595" t="str">
        <f>VLOOKUP($K2595,Neighborhoods!$A:$C,2,0)</f>
        <v>Staten Island</v>
      </c>
      <c r="M2595" t="str">
        <f>VLOOKUP($K2595,Neighborhoods!$A:$C,3,0)</f>
        <v>Tompkinsville</v>
      </c>
      <c r="N2595" t="str">
        <f>INDEX(Neighborhoods!$A:$C, MATCH(Places!$K2595,Neighborhoods!$A:$A,0), MATCH(Places!N$1,Neighborhoods!$A$1:$C$1,0))</f>
        <v>Staten Island</v>
      </c>
      <c r="O2595" t="str">
        <f>INDEX(Neighborhoods!$A:$C, MATCH(Places!$K2595,Neighborhoods!$A:$A,0), MATCH(Places!O$1,Neighborhoods!$A$1:$C$1,0))</f>
        <v>Tompkinsville</v>
      </c>
      <c r="P2595" t="s">
        <v>11822</v>
      </c>
      <c r="Q2595" t="str">
        <f t="shared" si="160"/>
        <v>No</v>
      </c>
      <c r="R2595">
        <v>8</v>
      </c>
      <c r="S2595" t="str">
        <f t="shared" si="161"/>
        <v>Large</v>
      </c>
      <c r="T2595" s="50">
        <v>82</v>
      </c>
      <c r="U2595" s="70">
        <f t="shared" si="162"/>
        <v>0.03</v>
      </c>
      <c r="V2595" s="52">
        <v>4.99</v>
      </c>
      <c r="W2595" s="52" t="str" cm="1">
        <f t="array" ref="W2595">_xlfn.SWITCH(ROUND(V2595,0),5,"Excellent",4,"Good",3,"Ok","Bad")</f>
        <v>Excellent</v>
      </c>
      <c r="X2595">
        <v>146</v>
      </c>
      <c r="Y2595" t="str">
        <f t="shared" si="163"/>
        <v>Yes</v>
      </c>
      <c r="Z2595" s="68">
        <v>42841</v>
      </c>
      <c r="AA2595" s="68">
        <v>43941</v>
      </c>
      <c r="AB2595">
        <v>187</v>
      </c>
      <c r="AC2595" t="s">
        <v>15615</v>
      </c>
    </row>
    <row r="2596" spans="1:29" x14ac:dyDescent="0.3">
      <c r="A2596" t="s">
        <v>15430</v>
      </c>
      <c r="B2596">
        <v>1975</v>
      </c>
      <c r="C2596" t="str">
        <f>VLOOKUP($B2596,Hosts!$A:$M,10,0)</f>
        <v>Within an hour</v>
      </c>
      <c r="D2596" s="70">
        <f>VLOOKUP($B2596,Hosts!$A:$M,11,0)</f>
        <v>1</v>
      </c>
      <c r="E2596" s="70">
        <f>VLOOKUP($B2596,Hosts!$A:$M,12,0)</f>
        <v>0.9</v>
      </c>
      <c r="F2596" t="str">
        <f>VLOOKUP($B2596,Hosts!$A:$M,13,0)</f>
        <v>Yes</v>
      </c>
      <c r="G2596" t="str">
        <f>INDEX(Hosts!$A:$M, MATCH(Places!$B2596,Hosts!$A:$A,0), MATCH(Places!G$1,Hosts!$A$1:$M$1,0))</f>
        <v>Within an hour</v>
      </c>
      <c r="H2596" s="70">
        <f>INDEX(Hosts!$A:$M, MATCH(Places!$B2596,Hosts!$A:$A,0), MATCH(Places!H$1,Hosts!$A$1:$M$1,0))</f>
        <v>1</v>
      </c>
      <c r="I2596" s="70">
        <f>INDEX(Hosts!$A:$M, MATCH(Places!$B2596,Hosts!$A:$A,0), MATCH(Places!I$1,Hosts!$A$1:$M$1,0))</f>
        <v>0.9</v>
      </c>
      <c r="J2596" t="str">
        <f>INDEX(Hosts!$A:$M, MATCH(Places!$B2596,Hosts!$A:$A,0), MATCH(Places!J$1,Hosts!$A$1:$M$1,0))</f>
        <v>Yes</v>
      </c>
      <c r="K2596">
        <v>22</v>
      </c>
      <c r="L2596" t="str">
        <f>VLOOKUP($K2596,Neighborhoods!$A:$C,2,0)</f>
        <v>Queens</v>
      </c>
      <c r="M2596" t="str">
        <f>VLOOKUP($K2596,Neighborhoods!$A:$C,3,0)</f>
        <v>Flushing</v>
      </c>
      <c r="N2596" t="str">
        <f>INDEX(Neighborhoods!$A:$C, MATCH(Places!$K2596,Neighborhoods!$A:$A,0), MATCH(Places!N$1,Neighborhoods!$A$1:$C$1,0))</f>
        <v>Queens</v>
      </c>
      <c r="O2596" t="str">
        <f>INDEX(Neighborhoods!$A:$C, MATCH(Places!$K2596,Neighborhoods!$A:$A,0), MATCH(Places!O$1,Neighborhoods!$A$1:$C$1,0))</f>
        <v>Flushing</v>
      </c>
      <c r="P2596" t="s">
        <v>11822</v>
      </c>
      <c r="Q2596" t="str">
        <f t="shared" si="160"/>
        <v>No</v>
      </c>
      <c r="R2596">
        <v>5</v>
      </c>
      <c r="S2596" t="str">
        <f t="shared" si="161"/>
        <v>Medium</v>
      </c>
      <c r="T2596" s="50">
        <v>246</v>
      </c>
      <c r="U2596" s="70">
        <f t="shared" si="162"/>
        <v>0.04</v>
      </c>
      <c r="V2596" s="52">
        <v>4.7699999999999996</v>
      </c>
      <c r="W2596" s="52" t="str" cm="1">
        <f t="array" ref="W2596">_xlfn.SWITCH(ROUND(V2596,0),5,"Excellent",4,"Good",3,"Ok","Bad")</f>
        <v>Excellent</v>
      </c>
      <c r="X2596">
        <v>22</v>
      </c>
      <c r="Y2596" t="str">
        <f t="shared" si="163"/>
        <v>No</v>
      </c>
      <c r="Z2596" s="68">
        <v>42834</v>
      </c>
      <c r="AA2596" s="68">
        <v>43461</v>
      </c>
      <c r="AB2596">
        <v>356</v>
      </c>
      <c r="AC2596" t="s">
        <v>15615</v>
      </c>
    </row>
    <row r="2597" spans="1:29" x14ac:dyDescent="0.3">
      <c r="A2597" t="s">
        <v>14925</v>
      </c>
      <c r="B2597">
        <v>566</v>
      </c>
      <c r="C2597" t="str">
        <f>VLOOKUP($B2597,Hosts!$A:$M,10,0)</f>
        <v>Within an hour</v>
      </c>
      <c r="D2597" s="70">
        <f>VLOOKUP($B2597,Hosts!$A:$M,11,0)</f>
        <v>1</v>
      </c>
      <c r="E2597" s="70">
        <f>VLOOKUP($B2597,Hosts!$A:$M,12,0)</f>
        <v>0.9</v>
      </c>
      <c r="F2597" t="str">
        <f>VLOOKUP($B2597,Hosts!$A:$M,13,0)</f>
        <v>No</v>
      </c>
      <c r="G2597" t="str">
        <f>INDEX(Hosts!$A:$M, MATCH(Places!$B2597,Hosts!$A:$A,0), MATCH(Places!G$1,Hosts!$A$1:$M$1,0))</f>
        <v>Within an hour</v>
      </c>
      <c r="H2597" s="70">
        <f>INDEX(Hosts!$A:$M, MATCH(Places!$B2597,Hosts!$A:$A,0), MATCH(Places!H$1,Hosts!$A$1:$M$1,0))</f>
        <v>1</v>
      </c>
      <c r="I2597" s="70">
        <f>INDEX(Hosts!$A:$M, MATCH(Places!$B2597,Hosts!$A:$A,0), MATCH(Places!I$1,Hosts!$A$1:$M$1,0))</f>
        <v>0.9</v>
      </c>
      <c r="J2597" t="str">
        <f>INDEX(Hosts!$A:$M, MATCH(Places!$B2597,Hosts!$A:$A,0), MATCH(Places!J$1,Hosts!$A$1:$M$1,0))</f>
        <v>No</v>
      </c>
      <c r="K2597">
        <v>10</v>
      </c>
      <c r="L2597" t="str">
        <f>VLOOKUP($K2597,Neighborhoods!$A:$C,2,0)</f>
        <v>Brooklyn</v>
      </c>
      <c r="M2597" t="str">
        <f>VLOOKUP($K2597,Neighborhoods!$A:$C,3,0)</f>
        <v>East Flatbush</v>
      </c>
      <c r="N2597" t="str">
        <f>INDEX(Neighborhoods!$A:$C, MATCH(Places!$K2597,Neighborhoods!$A:$A,0), MATCH(Places!N$1,Neighborhoods!$A$1:$C$1,0))</f>
        <v>Brooklyn</v>
      </c>
      <c r="O2597" t="str">
        <f>INDEX(Neighborhoods!$A:$C, MATCH(Places!$K2597,Neighborhoods!$A:$A,0), MATCH(Places!O$1,Neighborhoods!$A$1:$C$1,0))</f>
        <v>East Flatbush</v>
      </c>
      <c r="P2597" t="s">
        <v>1</v>
      </c>
      <c r="Q2597" t="str">
        <f t="shared" si="160"/>
        <v>Yes</v>
      </c>
      <c r="R2597">
        <v>1</v>
      </c>
      <c r="S2597" t="str">
        <f t="shared" si="161"/>
        <v>Small</v>
      </c>
      <c r="T2597" s="50">
        <v>36</v>
      </c>
      <c r="U2597" s="70">
        <f t="shared" si="162"/>
        <v>0.03</v>
      </c>
      <c r="V2597" s="52">
        <v>4.67</v>
      </c>
      <c r="W2597" s="52" t="str" cm="1">
        <f t="array" ref="W2597">_xlfn.SWITCH(ROUND(V2597,0),5,"Excellent",4,"Good",3,"Ok","Bad")</f>
        <v>Excellent</v>
      </c>
      <c r="X2597">
        <v>3</v>
      </c>
      <c r="Y2597" t="str">
        <f t="shared" si="163"/>
        <v>No</v>
      </c>
      <c r="Z2597" s="68">
        <v>43619</v>
      </c>
      <c r="AA2597" s="68">
        <v>43871</v>
      </c>
      <c r="AB2597">
        <v>1</v>
      </c>
      <c r="AC2597" t="s">
        <v>15615</v>
      </c>
    </row>
    <row r="2598" spans="1:29" x14ac:dyDescent="0.3">
      <c r="A2598" t="s">
        <v>1898</v>
      </c>
      <c r="B2598">
        <v>1425</v>
      </c>
      <c r="C2598" t="str">
        <f>VLOOKUP($B2598,Hosts!$A:$M,10,0)</f>
        <v>Within a day</v>
      </c>
      <c r="D2598" s="70">
        <f>VLOOKUP($B2598,Hosts!$A:$M,11,0)</f>
        <v>0.67</v>
      </c>
      <c r="E2598" s="70">
        <f>VLOOKUP($B2598,Hosts!$A:$M,12,0)</f>
        <v>0.33</v>
      </c>
      <c r="F2598" t="str">
        <f>VLOOKUP($B2598,Hosts!$A:$M,13,0)</f>
        <v>No</v>
      </c>
      <c r="G2598" t="str">
        <f>INDEX(Hosts!$A:$M, MATCH(Places!$B2598,Hosts!$A:$A,0), MATCH(Places!G$1,Hosts!$A$1:$M$1,0))</f>
        <v>Within a day</v>
      </c>
      <c r="H2598" s="70">
        <f>INDEX(Hosts!$A:$M, MATCH(Places!$B2598,Hosts!$A:$A,0), MATCH(Places!H$1,Hosts!$A$1:$M$1,0))</f>
        <v>0.67</v>
      </c>
      <c r="I2598" s="70">
        <f>INDEX(Hosts!$A:$M, MATCH(Places!$B2598,Hosts!$A:$A,0), MATCH(Places!I$1,Hosts!$A$1:$M$1,0))</f>
        <v>0.33</v>
      </c>
      <c r="J2598" t="str">
        <f>INDEX(Hosts!$A:$M, MATCH(Places!$B2598,Hosts!$A:$A,0), MATCH(Places!J$1,Hosts!$A$1:$M$1,0))</f>
        <v>No</v>
      </c>
      <c r="K2598">
        <v>8</v>
      </c>
      <c r="L2598" t="str">
        <f>VLOOKUP($K2598,Neighborhoods!$A:$C,2,0)</f>
        <v>Brooklyn</v>
      </c>
      <c r="M2598" t="str">
        <f>VLOOKUP($K2598,Neighborhoods!$A:$C,3,0)</f>
        <v>Bushwick</v>
      </c>
      <c r="N2598" t="str">
        <f>INDEX(Neighborhoods!$A:$C, MATCH(Places!$K2598,Neighborhoods!$A:$A,0), MATCH(Places!N$1,Neighborhoods!$A$1:$C$1,0))</f>
        <v>Brooklyn</v>
      </c>
      <c r="O2598" t="str">
        <f>INDEX(Neighborhoods!$A:$C, MATCH(Places!$K2598,Neighborhoods!$A:$A,0), MATCH(Places!O$1,Neighborhoods!$A$1:$C$1,0))</f>
        <v>Bushwick</v>
      </c>
      <c r="P2598" t="s">
        <v>1</v>
      </c>
      <c r="Q2598" t="str">
        <f t="shared" si="160"/>
        <v>Yes</v>
      </c>
      <c r="R2598">
        <v>2</v>
      </c>
      <c r="S2598" t="str">
        <f t="shared" si="161"/>
        <v>Small</v>
      </c>
      <c r="T2598" s="50">
        <v>45</v>
      </c>
      <c r="U2598" s="70">
        <f t="shared" si="162"/>
        <v>0.03</v>
      </c>
      <c r="V2598" s="52">
        <v>4.67</v>
      </c>
      <c r="W2598" s="52" t="str" cm="1">
        <f t="array" ref="W2598">_xlfn.SWITCH(ROUND(V2598,0),5,"Excellent",4,"Good",3,"Ok","Bad")</f>
        <v>Excellent</v>
      </c>
      <c r="X2598">
        <v>3</v>
      </c>
      <c r="Y2598" t="str">
        <f t="shared" si="163"/>
        <v>No</v>
      </c>
      <c r="Z2598" s="68">
        <v>42958</v>
      </c>
      <c r="AA2598" s="68">
        <v>43008</v>
      </c>
      <c r="AB2598">
        <v>259</v>
      </c>
      <c r="AC2598" t="s">
        <v>15615</v>
      </c>
    </row>
    <row r="2599" spans="1:29" x14ac:dyDescent="0.3">
      <c r="A2599" t="s">
        <v>14911</v>
      </c>
      <c r="B2599">
        <v>2442</v>
      </c>
      <c r="C2599" t="str">
        <f>VLOOKUP($B2599,Hosts!$A:$M,10,0)</f>
        <v>Within an hour</v>
      </c>
      <c r="D2599" s="70">
        <f>VLOOKUP($B2599,Hosts!$A:$M,11,0)</f>
        <v>1</v>
      </c>
      <c r="E2599" s="70">
        <f>VLOOKUP($B2599,Hosts!$A:$M,12,0)</f>
        <v>1</v>
      </c>
      <c r="F2599" t="str">
        <f>VLOOKUP($B2599,Hosts!$A:$M,13,0)</f>
        <v>Yes</v>
      </c>
      <c r="G2599" t="str">
        <f>INDEX(Hosts!$A:$M, MATCH(Places!$B2599,Hosts!$A:$A,0), MATCH(Places!G$1,Hosts!$A$1:$M$1,0))</f>
        <v>Within an hour</v>
      </c>
      <c r="H2599" s="70">
        <f>INDEX(Hosts!$A:$M, MATCH(Places!$B2599,Hosts!$A:$A,0), MATCH(Places!H$1,Hosts!$A$1:$M$1,0))</f>
        <v>1</v>
      </c>
      <c r="I2599" s="70">
        <f>INDEX(Hosts!$A:$M, MATCH(Places!$B2599,Hosts!$A:$A,0), MATCH(Places!I$1,Hosts!$A$1:$M$1,0))</f>
        <v>1</v>
      </c>
      <c r="J2599" t="str">
        <f>INDEX(Hosts!$A:$M, MATCH(Places!$B2599,Hosts!$A:$A,0), MATCH(Places!J$1,Hosts!$A$1:$M$1,0))</f>
        <v>Yes</v>
      </c>
      <c r="K2599">
        <v>7</v>
      </c>
      <c r="L2599" t="str">
        <f>VLOOKUP($K2599,Neighborhoods!$A:$C,2,0)</f>
        <v>Brooklyn</v>
      </c>
      <c r="M2599" t="str">
        <f>VLOOKUP($K2599,Neighborhoods!$A:$C,3,0)</f>
        <v>Bedford-Stuyvesant</v>
      </c>
      <c r="N2599" t="str">
        <f>INDEX(Neighborhoods!$A:$C, MATCH(Places!$K2599,Neighborhoods!$A:$A,0), MATCH(Places!N$1,Neighborhoods!$A$1:$C$1,0))</f>
        <v>Brooklyn</v>
      </c>
      <c r="O2599" t="str">
        <f>INDEX(Neighborhoods!$A:$C, MATCH(Places!$K2599,Neighborhoods!$A:$A,0), MATCH(Places!O$1,Neighborhoods!$A$1:$C$1,0))</f>
        <v>Bedford-Stuyvesant</v>
      </c>
      <c r="P2599" t="s">
        <v>1</v>
      </c>
      <c r="Q2599" t="str">
        <f t="shared" si="160"/>
        <v>Yes</v>
      </c>
      <c r="R2599">
        <v>1</v>
      </c>
      <c r="S2599" t="str">
        <f t="shared" si="161"/>
        <v>Small</v>
      </c>
      <c r="T2599" s="50">
        <v>49</v>
      </c>
      <c r="U2599" s="70">
        <f t="shared" si="162"/>
        <v>0.03</v>
      </c>
      <c r="V2599" s="52">
        <v>4.9000000000000004</v>
      </c>
      <c r="W2599" s="52" t="str" cm="1">
        <f t="array" ref="W2599">_xlfn.SWITCH(ROUND(V2599,0),5,"Excellent",4,"Good",3,"Ok","Bad")</f>
        <v>Excellent</v>
      </c>
      <c r="X2599">
        <v>204</v>
      </c>
      <c r="Y2599" t="str">
        <f t="shared" si="163"/>
        <v>Yes</v>
      </c>
      <c r="Z2599" s="68">
        <v>42840</v>
      </c>
      <c r="AA2599" s="68">
        <v>43918</v>
      </c>
      <c r="AB2599">
        <v>0</v>
      </c>
      <c r="AC2599" t="s">
        <v>15615</v>
      </c>
    </row>
    <row r="2600" spans="1:29" x14ac:dyDescent="0.3">
      <c r="A2600" t="s">
        <v>1899</v>
      </c>
      <c r="B2600">
        <v>2177</v>
      </c>
      <c r="C2600" t="str">
        <f>VLOOKUP($B2600,Hosts!$A:$M,10,0)</f>
        <v>Within an hour</v>
      </c>
      <c r="D2600" s="70">
        <f>VLOOKUP($B2600,Hosts!$A:$M,11,0)</f>
        <v>1</v>
      </c>
      <c r="E2600" s="70">
        <f>VLOOKUP($B2600,Hosts!$A:$M,12,0)</f>
        <v>1</v>
      </c>
      <c r="F2600" t="str">
        <f>VLOOKUP($B2600,Hosts!$A:$M,13,0)</f>
        <v>Yes</v>
      </c>
      <c r="G2600" t="str">
        <f>INDEX(Hosts!$A:$M, MATCH(Places!$B2600,Hosts!$A:$A,0), MATCH(Places!G$1,Hosts!$A$1:$M$1,0))</f>
        <v>Within an hour</v>
      </c>
      <c r="H2600" s="70">
        <f>INDEX(Hosts!$A:$M, MATCH(Places!$B2600,Hosts!$A:$A,0), MATCH(Places!H$1,Hosts!$A$1:$M$1,0))</f>
        <v>1</v>
      </c>
      <c r="I2600" s="70">
        <f>INDEX(Hosts!$A:$M, MATCH(Places!$B2600,Hosts!$A:$A,0), MATCH(Places!I$1,Hosts!$A$1:$M$1,0))</f>
        <v>1</v>
      </c>
      <c r="J2600" t="str">
        <f>INDEX(Hosts!$A:$M, MATCH(Places!$B2600,Hosts!$A:$A,0), MATCH(Places!J$1,Hosts!$A$1:$M$1,0))</f>
        <v>Yes</v>
      </c>
      <c r="K2600">
        <v>8</v>
      </c>
      <c r="L2600" t="str">
        <f>VLOOKUP($K2600,Neighborhoods!$A:$C,2,0)</f>
        <v>Brooklyn</v>
      </c>
      <c r="M2600" t="str">
        <f>VLOOKUP($K2600,Neighborhoods!$A:$C,3,0)</f>
        <v>Bushwick</v>
      </c>
      <c r="N2600" t="str">
        <f>INDEX(Neighborhoods!$A:$C, MATCH(Places!$K2600,Neighborhoods!$A:$A,0), MATCH(Places!N$1,Neighborhoods!$A$1:$C$1,0))</f>
        <v>Brooklyn</v>
      </c>
      <c r="O2600" t="str">
        <f>INDEX(Neighborhoods!$A:$C, MATCH(Places!$K2600,Neighborhoods!$A:$A,0), MATCH(Places!O$1,Neighborhoods!$A$1:$C$1,0))</f>
        <v>Bushwick</v>
      </c>
      <c r="P2600" t="s">
        <v>11822</v>
      </c>
      <c r="Q2600" t="str">
        <f t="shared" si="160"/>
        <v>No</v>
      </c>
      <c r="R2600">
        <v>3</v>
      </c>
      <c r="S2600" t="str">
        <f t="shared" si="161"/>
        <v>Medium</v>
      </c>
      <c r="T2600" s="50">
        <v>95</v>
      </c>
      <c r="U2600" s="70">
        <f t="shared" si="162"/>
        <v>0.03</v>
      </c>
      <c r="V2600" s="52">
        <v>4.84</v>
      </c>
      <c r="W2600" s="52" t="str" cm="1">
        <f t="array" ref="W2600">_xlfn.SWITCH(ROUND(V2600,0),5,"Excellent",4,"Good",3,"Ok","Bad")</f>
        <v>Excellent</v>
      </c>
      <c r="X2600">
        <v>77</v>
      </c>
      <c r="Y2600" t="str">
        <f t="shared" si="163"/>
        <v>No</v>
      </c>
      <c r="Z2600" s="68">
        <v>42837</v>
      </c>
      <c r="AA2600" s="68">
        <v>43901</v>
      </c>
      <c r="AB2600">
        <v>75</v>
      </c>
      <c r="AC2600" t="s">
        <v>15615</v>
      </c>
    </row>
    <row r="2601" spans="1:29" x14ac:dyDescent="0.3">
      <c r="A2601" t="s">
        <v>1901</v>
      </c>
      <c r="B2601">
        <v>1965</v>
      </c>
      <c r="C2601" t="str">
        <f>VLOOKUP($B2601,Hosts!$A:$M,10,0)</f>
        <v>A few days or more</v>
      </c>
      <c r="D2601" s="70">
        <f>VLOOKUP($B2601,Hosts!$A:$M,11,0)</f>
        <v>0</v>
      </c>
      <c r="E2601" s="70">
        <f>VLOOKUP($B2601,Hosts!$A:$M,12,0)</f>
        <v>0.69</v>
      </c>
      <c r="F2601" t="str">
        <f>VLOOKUP($B2601,Hosts!$A:$M,13,0)</f>
        <v>No</v>
      </c>
      <c r="G2601" t="str">
        <f>INDEX(Hosts!$A:$M, MATCH(Places!$B2601,Hosts!$A:$A,0), MATCH(Places!G$1,Hosts!$A$1:$M$1,0))</f>
        <v>A few days or more</v>
      </c>
      <c r="H2601" s="70">
        <f>INDEX(Hosts!$A:$M, MATCH(Places!$B2601,Hosts!$A:$A,0), MATCH(Places!H$1,Hosts!$A$1:$M$1,0))</f>
        <v>0</v>
      </c>
      <c r="I2601" s="70">
        <f>INDEX(Hosts!$A:$M, MATCH(Places!$B2601,Hosts!$A:$A,0), MATCH(Places!I$1,Hosts!$A$1:$M$1,0))</f>
        <v>0.69</v>
      </c>
      <c r="J2601" t="str">
        <f>INDEX(Hosts!$A:$M, MATCH(Places!$B2601,Hosts!$A:$A,0), MATCH(Places!J$1,Hosts!$A$1:$M$1,0))</f>
        <v>No</v>
      </c>
      <c r="K2601">
        <v>15</v>
      </c>
      <c r="L2601" t="str">
        <f>VLOOKUP($K2601,Neighborhoods!$A:$C,2,0)</f>
        <v>Manhattan</v>
      </c>
      <c r="M2601" t="str">
        <f>VLOOKUP($K2601,Neighborhoods!$A:$C,3,0)</f>
        <v>East Village</v>
      </c>
      <c r="N2601" t="str">
        <f>INDEX(Neighborhoods!$A:$C, MATCH(Places!$K2601,Neighborhoods!$A:$A,0), MATCH(Places!N$1,Neighborhoods!$A$1:$C$1,0))</f>
        <v>Manhattan</v>
      </c>
      <c r="O2601" t="str">
        <f>INDEX(Neighborhoods!$A:$C, MATCH(Places!$K2601,Neighborhoods!$A:$A,0), MATCH(Places!O$1,Neighborhoods!$A$1:$C$1,0))</f>
        <v>East Village</v>
      </c>
      <c r="P2601" t="s">
        <v>1</v>
      </c>
      <c r="Q2601" t="str">
        <f t="shared" si="160"/>
        <v>Yes</v>
      </c>
      <c r="R2601">
        <v>2</v>
      </c>
      <c r="S2601" t="str">
        <f t="shared" si="161"/>
        <v>Small</v>
      </c>
      <c r="T2601" s="50">
        <v>100</v>
      </c>
      <c r="U2601" s="70">
        <f t="shared" si="162"/>
        <v>0.03</v>
      </c>
      <c r="V2601" s="52">
        <v>4.8099999999999996</v>
      </c>
      <c r="W2601" s="52" t="str" cm="1">
        <f t="array" ref="W2601">_xlfn.SWITCH(ROUND(V2601,0),5,"Excellent",4,"Good",3,"Ok","Bad")</f>
        <v>Excellent</v>
      </c>
      <c r="X2601">
        <v>91</v>
      </c>
      <c r="Y2601" t="str">
        <f t="shared" si="163"/>
        <v>No</v>
      </c>
      <c r="Z2601" s="68">
        <v>42825</v>
      </c>
      <c r="AA2601" s="68">
        <v>43848</v>
      </c>
      <c r="AB2601">
        <v>90</v>
      </c>
      <c r="AC2601" t="s">
        <v>15616</v>
      </c>
    </row>
    <row r="2602" spans="1:29" x14ac:dyDescent="0.3">
      <c r="A2602" t="s">
        <v>1902</v>
      </c>
      <c r="B2602">
        <v>3188</v>
      </c>
      <c r="C2602" t="str">
        <f>VLOOKUP($B2602,Hosts!$A:$M,10,0)</f>
        <v>Within an hour</v>
      </c>
      <c r="D2602" s="70">
        <f>VLOOKUP($B2602,Hosts!$A:$M,11,0)</f>
        <v>1</v>
      </c>
      <c r="E2602" s="70">
        <f>VLOOKUP($B2602,Hosts!$A:$M,12,0)</f>
        <v>1</v>
      </c>
      <c r="F2602" t="str">
        <f>VLOOKUP($B2602,Hosts!$A:$M,13,0)</f>
        <v>No</v>
      </c>
      <c r="G2602" t="str">
        <f>INDEX(Hosts!$A:$M, MATCH(Places!$B2602,Hosts!$A:$A,0), MATCH(Places!G$1,Hosts!$A$1:$M$1,0))</f>
        <v>Within an hour</v>
      </c>
      <c r="H2602" s="70">
        <f>INDEX(Hosts!$A:$M, MATCH(Places!$B2602,Hosts!$A:$A,0), MATCH(Places!H$1,Hosts!$A$1:$M$1,0))</f>
        <v>1</v>
      </c>
      <c r="I2602" s="70">
        <f>INDEX(Hosts!$A:$M, MATCH(Places!$B2602,Hosts!$A:$A,0), MATCH(Places!I$1,Hosts!$A$1:$M$1,0))</f>
        <v>1</v>
      </c>
      <c r="J2602" t="str">
        <f>INDEX(Hosts!$A:$M, MATCH(Places!$B2602,Hosts!$A:$A,0), MATCH(Places!J$1,Hosts!$A$1:$M$1,0))</f>
        <v>No</v>
      </c>
      <c r="K2602">
        <v>12</v>
      </c>
      <c r="L2602" t="str">
        <f>VLOOKUP($K2602,Neighborhoods!$A:$C,2,0)</f>
        <v>Brooklyn</v>
      </c>
      <c r="M2602" t="str">
        <f>VLOOKUP($K2602,Neighborhoods!$A:$C,3,0)</f>
        <v>Williamsburg</v>
      </c>
      <c r="N2602" t="str">
        <f>INDEX(Neighborhoods!$A:$C, MATCH(Places!$K2602,Neighborhoods!$A:$A,0), MATCH(Places!N$1,Neighborhoods!$A$1:$C$1,0))</f>
        <v>Brooklyn</v>
      </c>
      <c r="O2602" t="str">
        <f>INDEX(Neighborhoods!$A:$C, MATCH(Places!$K2602,Neighborhoods!$A:$A,0), MATCH(Places!O$1,Neighborhoods!$A$1:$C$1,0))</f>
        <v>Williamsburg</v>
      </c>
      <c r="P2602" t="s">
        <v>11822</v>
      </c>
      <c r="Q2602" t="str">
        <f t="shared" si="160"/>
        <v>No</v>
      </c>
      <c r="R2602">
        <v>4</v>
      </c>
      <c r="S2602" t="str">
        <f t="shared" si="161"/>
        <v>Medium</v>
      </c>
      <c r="T2602" s="50">
        <v>190</v>
      </c>
      <c r="U2602" s="70">
        <f t="shared" si="162"/>
        <v>0.03</v>
      </c>
      <c r="V2602" s="52">
        <v>4.82</v>
      </c>
      <c r="W2602" s="52" t="str" cm="1">
        <f t="array" ref="W2602">_xlfn.SWITCH(ROUND(V2602,0),5,"Excellent",4,"Good",3,"Ok","Bad")</f>
        <v>Excellent</v>
      </c>
      <c r="X2602">
        <v>11</v>
      </c>
      <c r="Y2602" t="str">
        <f t="shared" si="163"/>
        <v>No</v>
      </c>
      <c r="Z2602" s="68">
        <v>42874</v>
      </c>
      <c r="AA2602" s="68">
        <v>43909</v>
      </c>
      <c r="AB2602">
        <v>78</v>
      </c>
      <c r="AC2602" t="s">
        <v>15615</v>
      </c>
    </row>
    <row r="2603" spans="1:29" x14ac:dyDescent="0.3">
      <c r="A2603" t="s">
        <v>14181</v>
      </c>
      <c r="B2603">
        <v>948</v>
      </c>
      <c r="C2603" t="str">
        <f>VLOOKUP($B2603,Hosts!$A:$M,10,0)</f>
        <v>Within an hour</v>
      </c>
      <c r="D2603" s="70">
        <f>VLOOKUP($B2603,Hosts!$A:$M,11,0)</f>
        <v>1</v>
      </c>
      <c r="E2603" s="70">
        <f>VLOOKUP($B2603,Hosts!$A:$M,12,0)</f>
        <v>0.91</v>
      </c>
      <c r="F2603" t="str">
        <f>VLOOKUP($B2603,Hosts!$A:$M,13,0)</f>
        <v>Yes</v>
      </c>
      <c r="G2603" t="str">
        <f>INDEX(Hosts!$A:$M, MATCH(Places!$B2603,Hosts!$A:$A,0), MATCH(Places!G$1,Hosts!$A$1:$M$1,0))</f>
        <v>Within an hour</v>
      </c>
      <c r="H2603" s="70">
        <f>INDEX(Hosts!$A:$M, MATCH(Places!$B2603,Hosts!$A:$A,0), MATCH(Places!H$1,Hosts!$A$1:$M$1,0))</f>
        <v>1</v>
      </c>
      <c r="I2603" s="70">
        <f>INDEX(Hosts!$A:$M, MATCH(Places!$B2603,Hosts!$A:$A,0), MATCH(Places!I$1,Hosts!$A$1:$M$1,0))</f>
        <v>0.91</v>
      </c>
      <c r="J2603" t="str">
        <f>INDEX(Hosts!$A:$M, MATCH(Places!$B2603,Hosts!$A:$A,0), MATCH(Places!J$1,Hosts!$A$1:$M$1,0))</f>
        <v>Yes</v>
      </c>
      <c r="K2603">
        <v>20</v>
      </c>
      <c r="L2603" t="str">
        <f>VLOOKUP($K2603,Neighborhoods!$A:$C,2,0)</f>
        <v>Manhattan</v>
      </c>
      <c r="M2603" t="str">
        <f>VLOOKUP($K2603,Neighborhoods!$A:$C,3,0)</f>
        <v>Upper West Side</v>
      </c>
      <c r="N2603" t="str">
        <f>INDEX(Neighborhoods!$A:$C, MATCH(Places!$K2603,Neighborhoods!$A:$A,0), MATCH(Places!N$1,Neighborhoods!$A$1:$C$1,0))</f>
        <v>Manhattan</v>
      </c>
      <c r="O2603" t="str">
        <f>INDEX(Neighborhoods!$A:$C, MATCH(Places!$K2603,Neighborhoods!$A:$A,0), MATCH(Places!O$1,Neighborhoods!$A$1:$C$1,0))</f>
        <v>Upper West Side</v>
      </c>
      <c r="P2603" t="s">
        <v>1</v>
      </c>
      <c r="Q2603" t="str">
        <f t="shared" si="160"/>
        <v>Yes</v>
      </c>
      <c r="R2603">
        <v>2</v>
      </c>
      <c r="S2603" t="str">
        <f t="shared" si="161"/>
        <v>Small</v>
      </c>
      <c r="T2603" s="50">
        <v>99</v>
      </c>
      <c r="U2603" s="70">
        <f t="shared" si="162"/>
        <v>0.03</v>
      </c>
      <c r="V2603" s="52">
        <v>5</v>
      </c>
      <c r="W2603" s="52" t="str" cm="1">
        <f t="array" ref="W2603">_xlfn.SWITCH(ROUND(V2603,0),5,"Excellent",4,"Good",3,"Ok","Bad")</f>
        <v>Excellent</v>
      </c>
      <c r="X2603">
        <v>36</v>
      </c>
      <c r="Y2603" t="str">
        <f t="shared" si="163"/>
        <v>No</v>
      </c>
      <c r="Z2603" s="68">
        <v>42843</v>
      </c>
      <c r="AA2603" s="68">
        <v>43625</v>
      </c>
      <c r="AB2603">
        <v>89</v>
      </c>
      <c r="AC2603" t="s">
        <v>15616</v>
      </c>
    </row>
    <row r="2604" spans="1:29" x14ac:dyDescent="0.3">
      <c r="A2604" t="s">
        <v>1903</v>
      </c>
      <c r="B2604">
        <v>1965</v>
      </c>
      <c r="C2604" t="str">
        <f>VLOOKUP($B2604,Hosts!$A:$M,10,0)</f>
        <v>A few days or more</v>
      </c>
      <c r="D2604" s="70">
        <f>VLOOKUP($B2604,Hosts!$A:$M,11,0)</f>
        <v>0</v>
      </c>
      <c r="E2604" s="70">
        <f>VLOOKUP($B2604,Hosts!$A:$M,12,0)</f>
        <v>0.69</v>
      </c>
      <c r="F2604" t="str">
        <f>VLOOKUP($B2604,Hosts!$A:$M,13,0)</f>
        <v>No</v>
      </c>
      <c r="G2604" t="str">
        <f>INDEX(Hosts!$A:$M, MATCH(Places!$B2604,Hosts!$A:$A,0), MATCH(Places!G$1,Hosts!$A$1:$M$1,0))</f>
        <v>A few days or more</v>
      </c>
      <c r="H2604" s="70">
        <f>INDEX(Hosts!$A:$M, MATCH(Places!$B2604,Hosts!$A:$A,0), MATCH(Places!H$1,Hosts!$A$1:$M$1,0))</f>
        <v>0</v>
      </c>
      <c r="I2604" s="70">
        <f>INDEX(Hosts!$A:$M, MATCH(Places!$B2604,Hosts!$A:$A,0), MATCH(Places!I$1,Hosts!$A$1:$M$1,0))</f>
        <v>0.69</v>
      </c>
      <c r="J2604" t="str">
        <f>INDEX(Hosts!$A:$M, MATCH(Places!$B2604,Hosts!$A:$A,0), MATCH(Places!J$1,Hosts!$A$1:$M$1,0))</f>
        <v>No</v>
      </c>
      <c r="K2604">
        <v>15</v>
      </c>
      <c r="L2604" t="str">
        <f>VLOOKUP($K2604,Neighborhoods!$A:$C,2,0)</f>
        <v>Manhattan</v>
      </c>
      <c r="M2604" t="str">
        <f>VLOOKUP($K2604,Neighborhoods!$A:$C,3,0)</f>
        <v>East Village</v>
      </c>
      <c r="N2604" t="str">
        <f>INDEX(Neighborhoods!$A:$C, MATCH(Places!$K2604,Neighborhoods!$A:$A,0), MATCH(Places!N$1,Neighborhoods!$A$1:$C$1,0))</f>
        <v>Manhattan</v>
      </c>
      <c r="O2604" t="str">
        <f>INDEX(Neighborhoods!$A:$C, MATCH(Places!$K2604,Neighborhoods!$A:$A,0), MATCH(Places!O$1,Neighborhoods!$A$1:$C$1,0))</f>
        <v>East Village</v>
      </c>
      <c r="P2604" t="s">
        <v>11822</v>
      </c>
      <c r="Q2604" t="str">
        <f t="shared" si="160"/>
        <v>No</v>
      </c>
      <c r="R2604">
        <v>4</v>
      </c>
      <c r="S2604" t="str">
        <f t="shared" si="161"/>
        <v>Medium</v>
      </c>
      <c r="T2604" s="50">
        <v>240</v>
      </c>
      <c r="U2604" s="70">
        <f t="shared" si="162"/>
        <v>0.04</v>
      </c>
      <c r="V2604" s="52">
        <v>4.71</v>
      </c>
      <c r="W2604" s="52" t="str" cm="1">
        <f t="array" ref="W2604">_xlfn.SWITCH(ROUND(V2604,0),5,"Excellent",4,"Good",3,"Ok","Bad")</f>
        <v>Excellent</v>
      </c>
      <c r="X2604">
        <v>14</v>
      </c>
      <c r="Y2604" t="str">
        <f t="shared" si="163"/>
        <v>No</v>
      </c>
      <c r="Z2604" s="68">
        <v>42900</v>
      </c>
      <c r="AA2604" s="68">
        <v>43833</v>
      </c>
      <c r="AB2604">
        <v>341</v>
      </c>
      <c r="AC2604" t="s">
        <v>15615</v>
      </c>
    </row>
    <row r="2605" spans="1:29" x14ac:dyDescent="0.3">
      <c r="A2605" t="s">
        <v>1904</v>
      </c>
      <c r="B2605">
        <v>2630</v>
      </c>
      <c r="C2605" t="str">
        <f>VLOOKUP($B2605,Hosts!$A:$M,10,0)</f>
        <v>Within a day</v>
      </c>
      <c r="D2605" s="70">
        <f>VLOOKUP($B2605,Hosts!$A:$M,11,0)</f>
        <v>0.56999999999999995</v>
      </c>
      <c r="E2605" s="70">
        <f>VLOOKUP($B2605,Hosts!$A:$M,12,0)</f>
        <v>1</v>
      </c>
      <c r="F2605" t="str">
        <f>VLOOKUP($B2605,Hosts!$A:$M,13,0)</f>
        <v>Yes</v>
      </c>
      <c r="G2605" t="str">
        <f>INDEX(Hosts!$A:$M, MATCH(Places!$B2605,Hosts!$A:$A,0), MATCH(Places!G$1,Hosts!$A$1:$M$1,0))</f>
        <v>Within a day</v>
      </c>
      <c r="H2605" s="70">
        <f>INDEX(Hosts!$A:$M, MATCH(Places!$B2605,Hosts!$A:$A,0), MATCH(Places!H$1,Hosts!$A$1:$M$1,0))</f>
        <v>0.56999999999999995</v>
      </c>
      <c r="I2605" s="70">
        <f>INDEX(Hosts!$A:$M, MATCH(Places!$B2605,Hosts!$A:$A,0), MATCH(Places!I$1,Hosts!$A$1:$M$1,0))</f>
        <v>1</v>
      </c>
      <c r="J2605" t="str">
        <f>INDEX(Hosts!$A:$M, MATCH(Places!$B2605,Hosts!$A:$A,0), MATCH(Places!J$1,Hosts!$A$1:$M$1,0))</f>
        <v>Yes</v>
      </c>
      <c r="K2605">
        <v>16</v>
      </c>
      <c r="L2605" t="str">
        <f>VLOOKUP($K2605,Neighborhoods!$A:$C,2,0)</f>
        <v>Manhattan</v>
      </c>
      <c r="M2605" t="str">
        <f>VLOOKUP($K2605,Neighborhoods!$A:$C,3,0)</f>
        <v>Harlem</v>
      </c>
      <c r="N2605" t="str">
        <f>INDEX(Neighborhoods!$A:$C, MATCH(Places!$K2605,Neighborhoods!$A:$A,0), MATCH(Places!N$1,Neighborhoods!$A$1:$C$1,0))</f>
        <v>Manhattan</v>
      </c>
      <c r="O2605" t="str">
        <f>INDEX(Neighborhoods!$A:$C, MATCH(Places!$K2605,Neighborhoods!$A:$A,0), MATCH(Places!O$1,Neighborhoods!$A$1:$C$1,0))</f>
        <v>Harlem</v>
      </c>
      <c r="P2605" t="s">
        <v>11822</v>
      </c>
      <c r="Q2605" t="str">
        <f t="shared" si="160"/>
        <v>No</v>
      </c>
      <c r="R2605">
        <v>4</v>
      </c>
      <c r="S2605" t="str">
        <f t="shared" si="161"/>
        <v>Medium</v>
      </c>
      <c r="T2605" s="50">
        <v>160</v>
      </c>
      <c r="U2605" s="70">
        <f t="shared" si="162"/>
        <v>0.03</v>
      </c>
      <c r="V2605" s="52">
        <v>4.9000000000000004</v>
      </c>
      <c r="W2605" s="52" t="str" cm="1">
        <f t="array" ref="W2605">_xlfn.SWITCH(ROUND(V2605,0),5,"Excellent",4,"Good",3,"Ok","Bad")</f>
        <v>Excellent</v>
      </c>
      <c r="X2605">
        <v>107</v>
      </c>
      <c r="Y2605" t="str">
        <f t="shared" si="163"/>
        <v>Yes</v>
      </c>
      <c r="Z2605" s="68">
        <v>42834</v>
      </c>
      <c r="AA2605" s="68">
        <v>43898</v>
      </c>
      <c r="AB2605">
        <v>77</v>
      </c>
      <c r="AC2605" t="s">
        <v>15616</v>
      </c>
    </row>
    <row r="2606" spans="1:29" x14ac:dyDescent="0.3">
      <c r="A2606" t="s">
        <v>14829</v>
      </c>
      <c r="B2606">
        <v>891</v>
      </c>
      <c r="C2606" t="str">
        <f>VLOOKUP($B2606,Hosts!$A:$M,10,0)</f>
        <v>Within an hour</v>
      </c>
      <c r="D2606" s="70">
        <f>VLOOKUP($B2606,Hosts!$A:$M,11,0)</f>
        <v>1</v>
      </c>
      <c r="E2606" s="70">
        <f>VLOOKUP($B2606,Hosts!$A:$M,12,0)</f>
        <v>1</v>
      </c>
      <c r="F2606" t="str">
        <f>VLOOKUP($B2606,Hosts!$A:$M,13,0)</f>
        <v>No</v>
      </c>
      <c r="G2606" t="str">
        <f>INDEX(Hosts!$A:$M, MATCH(Places!$B2606,Hosts!$A:$A,0), MATCH(Places!G$1,Hosts!$A$1:$M$1,0))</f>
        <v>Within an hour</v>
      </c>
      <c r="H2606" s="70">
        <f>INDEX(Hosts!$A:$M, MATCH(Places!$B2606,Hosts!$A:$A,0), MATCH(Places!H$1,Hosts!$A$1:$M$1,0))</f>
        <v>1</v>
      </c>
      <c r="I2606" s="70">
        <f>INDEX(Hosts!$A:$M, MATCH(Places!$B2606,Hosts!$A:$A,0), MATCH(Places!I$1,Hosts!$A$1:$M$1,0))</f>
        <v>1</v>
      </c>
      <c r="J2606" t="str">
        <f>INDEX(Hosts!$A:$M, MATCH(Places!$B2606,Hosts!$A:$A,0), MATCH(Places!J$1,Hosts!$A$1:$M$1,0))</f>
        <v>No</v>
      </c>
      <c r="K2606">
        <v>19</v>
      </c>
      <c r="L2606" t="str">
        <f>VLOOKUP($K2606,Neighborhoods!$A:$C,2,0)</f>
        <v>Manhattan</v>
      </c>
      <c r="M2606" t="str">
        <f>VLOOKUP($K2606,Neighborhoods!$A:$C,3,0)</f>
        <v>Upper East Side</v>
      </c>
      <c r="N2606" t="str">
        <f>INDEX(Neighborhoods!$A:$C, MATCH(Places!$K2606,Neighborhoods!$A:$A,0), MATCH(Places!N$1,Neighborhoods!$A$1:$C$1,0))</f>
        <v>Manhattan</v>
      </c>
      <c r="O2606" t="str">
        <f>INDEX(Neighborhoods!$A:$C, MATCH(Places!$K2606,Neighborhoods!$A:$A,0), MATCH(Places!O$1,Neighborhoods!$A$1:$C$1,0))</f>
        <v>Upper East Side</v>
      </c>
      <c r="P2606" t="s">
        <v>11822</v>
      </c>
      <c r="Q2606" t="str">
        <f t="shared" si="160"/>
        <v>No</v>
      </c>
      <c r="R2606">
        <v>2</v>
      </c>
      <c r="S2606" t="str">
        <f t="shared" si="161"/>
        <v>Small</v>
      </c>
      <c r="T2606" s="50">
        <v>120</v>
      </c>
      <c r="U2606" s="70">
        <f t="shared" si="162"/>
        <v>0.03</v>
      </c>
      <c r="V2606" s="52">
        <v>4.8600000000000003</v>
      </c>
      <c r="W2606" s="52" t="str" cm="1">
        <f t="array" ref="W2606">_xlfn.SWITCH(ROUND(V2606,0),5,"Excellent",4,"Good",3,"Ok","Bad")</f>
        <v>Excellent</v>
      </c>
      <c r="X2606">
        <v>7</v>
      </c>
      <c r="Y2606" t="str">
        <f t="shared" si="163"/>
        <v>No</v>
      </c>
      <c r="Z2606" s="68">
        <v>43317</v>
      </c>
      <c r="AA2606" s="68">
        <v>43714</v>
      </c>
      <c r="AB2606">
        <v>180</v>
      </c>
      <c r="AC2606" t="s">
        <v>15616</v>
      </c>
    </row>
    <row r="2607" spans="1:29" x14ac:dyDescent="0.3">
      <c r="A2607" t="s">
        <v>1905</v>
      </c>
      <c r="B2607">
        <v>1520</v>
      </c>
      <c r="C2607" t="str">
        <f>VLOOKUP($B2607,Hosts!$A:$M,10,0)</f>
        <v>Within a few hours</v>
      </c>
      <c r="D2607" s="70">
        <f>VLOOKUP($B2607,Hosts!$A:$M,11,0)</f>
        <v>1</v>
      </c>
      <c r="E2607" s="70">
        <f>VLOOKUP($B2607,Hosts!$A:$M,12,0)</f>
        <v>0.82</v>
      </c>
      <c r="F2607" t="str">
        <f>VLOOKUP($B2607,Hosts!$A:$M,13,0)</f>
        <v>No</v>
      </c>
      <c r="G2607" t="str">
        <f>INDEX(Hosts!$A:$M, MATCH(Places!$B2607,Hosts!$A:$A,0), MATCH(Places!G$1,Hosts!$A$1:$M$1,0))</f>
        <v>Within a few hours</v>
      </c>
      <c r="H2607" s="70">
        <f>INDEX(Hosts!$A:$M, MATCH(Places!$B2607,Hosts!$A:$A,0), MATCH(Places!H$1,Hosts!$A$1:$M$1,0))</f>
        <v>1</v>
      </c>
      <c r="I2607" s="70">
        <f>INDEX(Hosts!$A:$M, MATCH(Places!$B2607,Hosts!$A:$A,0), MATCH(Places!I$1,Hosts!$A$1:$M$1,0))</f>
        <v>0.82</v>
      </c>
      <c r="J2607" t="str">
        <f>INDEX(Hosts!$A:$M, MATCH(Places!$B2607,Hosts!$A:$A,0), MATCH(Places!J$1,Hosts!$A$1:$M$1,0))</f>
        <v>No</v>
      </c>
      <c r="K2607">
        <v>1</v>
      </c>
      <c r="L2607" t="str">
        <f>VLOOKUP($K2607,Neighborhoods!$A:$C,2,0)</f>
        <v>Bronx</v>
      </c>
      <c r="M2607" t="str">
        <f>VLOOKUP($K2607,Neighborhoods!$A:$C,3,0)</f>
        <v>Allerton</v>
      </c>
      <c r="N2607" t="str">
        <f>INDEX(Neighborhoods!$A:$C, MATCH(Places!$K2607,Neighborhoods!$A:$A,0), MATCH(Places!N$1,Neighborhoods!$A$1:$C$1,0))</f>
        <v>Bronx</v>
      </c>
      <c r="O2607" t="str">
        <f>INDEX(Neighborhoods!$A:$C, MATCH(Places!$K2607,Neighborhoods!$A:$A,0), MATCH(Places!O$1,Neighborhoods!$A$1:$C$1,0))</f>
        <v>Allerton</v>
      </c>
      <c r="P2607" t="s">
        <v>11822</v>
      </c>
      <c r="Q2607" t="str">
        <f t="shared" si="160"/>
        <v>No</v>
      </c>
      <c r="R2607">
        <v>7</v>
      </c>
      <c r="S2607" t="str">
        <f t="shared" si="161"/>
        <v>Large</v>
      </c>
      <c r="T2607" s="50">
        <v>102</v>
      </c>
      <c r="U2607" s="70">
        <f t="shared" si="162"/>
        <v>0.03</v>
      </c>
      <c r="V2607" s="52">
        <v>4.67</v>
      </c>
      <c r="W2607" s="52" t="str" cm="1">
        <f t="array" ref="W2607">_xlfn.SWITCH(ROUND(V2607,0),5,"Excellent",4,"Good",3,"Ok","Bad")</f>
        <v>Excellent</v>
      </c>
      <c r="X2607">
        <v>97</v>
      </c>
      <c r="Y2607" t="str">
        <f t="shared" si="163"/>
        <v>No</v>
      </c>
      <c r="Z2607" s="68">
        <v>42835</v>
      </c>
      <c r="AA2607" s="68">
        <v>43959</v>
      </c>
      <c r="AB2607">
        <v>350</v>
      </c>
      <c r="AC2607" t="s">
        <v>15615</v>
      </c>
    </row>
    <row r="2608" spans="1:29" x14ac:dyDescent="0.3">
      <c r="A2608" t="s">
        <v>1906</v>
      </c>
      <c r="B2608">
        <v>3193</v>
      </c>
      <c r="C2608" t="str">
        <f>VLOOKUP($B2608,Hosts!$A:$M,10,0)</f>
        <v>Within a few hours</v>
      </c>
      <c r="D2608" s="70">
        <f>VLOOKUP($B2608,Hosts!$A:$M,11,0)</f>
        <v>0.72</v>
      </c>
      <c r="E2608" s="70">
        <f>VLOOKUP($B2608,Hosts!$A:$M,12,0)</f>
        <v>1</v>
      </c>
      <c r="F2608" t="str">
        <f>VLOOKUP($B2608,Hosts!$A:$M,13,0)</f>
        <v>No</v>
      </c>
      <c r="G2608" t="str">
        <f>INDEX(Hosts!$A:$M, MATCH(Places!$B2608,Hosts!$A:$A,0), MATCH(Places!G$1,Hosts!$A$1:$M$1,0))</f>
        <v>Within a few hours</v>
      </c>
      <c r="H2608" s="70">
        <f>INDEX(Hosts!$A:$M, MATCH(Places!$B2608,Hosts!$A:$A,0), MATCH(Places!H$1,Hosts!$A$1:$M$1,0))</f>
        <v>0.72</v>
      </c>
      <c r="I2608" s="70">
        <f>INDEX(Hosts!$A:$M, MATCH(Places!$B2608,Hosts!$A:$A,0), MATCH(Places!I$1,Hosts!$A$1:$M$1,0))</f>
        <v>1</v>
      </c>
      <c r="J2608" t="str">
        <f>INDEX(Hosts!$A:$M, MATCH(Places!$B2608,Hosts!$A:$A,0), MATCH(Places!J$1,Hosts!$A$1:$M$1,0))</f>
        <v>No</v>
      </c>
      <c r="K2608">
        <v>13</v>
      </c>
      <c r="L2608" t="str">
        <f>VLOOKUP($K2608,Neighborhoods!$A:$C,2,0)</f>
        <v>Manhattan</v>
      </c>
      <c r="M2608" t="str">
        <f>VLOOKUP($K2608,Neighborhoods!$A:$C,3,0)</f>
        <v>Chelsea</v>
      </c>
      <c r="N2608" t="str">
        <f>INDEX(Neighborhoods!$A:$C, MATCH(Places!$K2608,Neighborhoods!$A:$A,0), MATCH(Places!N$1,Neighborhoods!$A$1:$C$1,0))</f>
        <v>Manhattan</v>
      </c>
      <c r="O2608" t="str">
        <f>INDEX(Neighborhoods!$A:$C, MATCH(Places!$K2608,Neighborhoods!$A:$A,0), MATCH(Places!O$1,Neighborhoods!$A$1:$C$1,0))</f>
        <v>Chelsea</v>
      </c>
      <c r="P2608" t="s">
        <v>11822</v>
      </c>
      <c r="Q2608" t="str">
        <f t="shared" si="160"/>
        <v>No</v>
      </c>
      <c r="R2608">
        <v>8</v>
      </c>
      <c r="S2608" t="str">
        <f t="shared" si="161"/>
        <v>Large</v>
      </c>
      <c r="T2608" s="50">
        <v>150</v>
      </c>
      <c r="U2608" s="70">
        <f t="shared" si="162"/>
        <v>0.03</v>
      </c>
      <c r="V2608" s="52">
        <v>4.87</v>
      </c>
      <c r="W2608" s="52" t="str" cm="1">
        <f t="array" ref="W2608">_xlfn.SWITCH(ROUND(V2608,0),5,"Excellent",4,"Good",3,"Ok","Bad")</f>
        <v>Excellent</v>
      </c>
      <c r="X2608">
        <v>161</v>
      </c>
      <c r="Y2608" t="str">
        <f t="shared" si="163"/>
        <v>Yes</v>
      </c>
      <c r="Z2608" s="68">
        <v>42831</v>
      </c>
      <c r="AA2608" s="68">
        <v>44026</v>
      </c>
      <c r="AB2608">
        <v>325</v>
      </c>
      <c r="AC2608" t="s">
        <v>15616</v>
      </c>
    </row>
    <row r="2609" spans="1:29" x14ac:dyDescent="0.3">
      <c r="A2609" t="s">
        <v>15529</v>
      </c>
      <c r="B2609">
        <v>3194</v>
      </c>
      <c r="C2609" t="str">
        <f>VLOOKUP($B2609,Hosts!$A:$M,10,0)</f>
        <v>Within an hour</v>
      </c>
      <c r="D2609" s="70">
        <f>VLOOKUP($B2609,Hosts!$A:$M,11,0)</f>
        <v>1</v>
      </c>
      <c r="E2609" s="70">
        <f>VLOOKUP($B2609,Hosts!$A:$M,12,0)</f>
        <v>1</v>
      </c>
      <c r="F2609" t="str">
        <f>VLOOKUP($B2609,Hosts!$A:$M,13,0)</f>
        <v>Yes</v>
      </c>
      <c r="G2609" t="str">
        <f>INDEX(Hosts!$A:$M, MATCH(Places!$B2609,Hosts!$A:$A,0), MATCH(Places!G$1,Hosts!$A$1:$M$1,0))</f>
        <v>Within an hour</v>
      </c>
      <c r="H2609" s="70">
        <f>INDEX(Hosts!$A:$M, MATCH(Places!$B2609,Hosts!$A:$A,0), MATCH(Places!H$1,Hosts!$A$1:$M$1,0))</f>
        <v>1</v>
      </c>
      <c r="I2609" s="70">
        <f>INDEX(Hosts!$A:$M, MATCH(Places!$B2609,Hosts!$A:$A,0), MATCH(Places!I$1,Hosts!$A$1:$M$1,0))</f>
        <v>1</v>
      </c>
      <c r="J2609" t="str">
        <f>INDEX(Hosts!$A:$M, MATCH(Places!$B2609,Hosts!$A:$A,0), MATCH(Places!J$1,Hosts!$A$1:$M$1,0))</f>
        <v>Yes</v>
      </c>
      <c r="K2609">
        <v>11</v>
      </c>
      <c r="L2609" t="str">
        <f>VLOOKUP($K2609,Neighborhoods!$A:$C,2,0)</f>
        <v>Brooklyn</v>
      </c>
      <c r="M2609" t="str">
        <f>VLOOKUP($K2609,Neighborhoods!$A:$C,3,0)</f>
        <v>Greenpoint</v>
      </c>
      <c r="N2609" t="str">
        <f>INDEX(Neighborhoods!$A:$C, MATCH(Places!$K2609,Neighborhoods!$A:$A,0), MATCH(Places!N$1,Neighborhoods!$A$1:$C$1,0))</f>
        <v>Brooklyn</v>
      </c>
      <c r="O2609" t="str">
        <f>INDEX(Neighborhoods!$A:$C, MATCH(Places!$K2609,Neighborhoods!$A:$A,0), MATCH(Places!O$1,Neighborhoods!$A$1:$C$1,0))</f>
        <v>Greenpoint</v>
      </c>
      <c r="P2609" t="s">
        <v>11822</v>
      </c>
      <c r="Q2609" t="str">
        <f t="shared" si="160"/>
        <v>No</v>
      </c>
      <c r="R2609">
        <v>4</v>
      </c>
      <c r="S2609" t="str">
        <f t="shared" si="161"/>
        <v>Medium</v>
      </c>
      <c r="T2609" s="50">
        <v>100</v>
      </c>
      <c r="U2609" s="70">
        <f t="shared" si="162"/>
        <v>0.03</v>
      </c>
      <c r="V2609" s="52">
        <v>4.99</v>
      </c>
      <c r="W2609" s="52" t="str" cm="1">
        <f t="array" ref="W2609">_xlfn.SWITCH(ROUND(V2609,0),5,"Excellent",4,"Good",3,"Ok","Bad")</f>
        <v>Excellent</v>
      </c>
      <c r="X2609">
        <v>91</v>
      </c>
      <c r="Y2609" t="str">
        <f t="shared" si="163"/>
        <v>No</v>
      </c>
      <c r="Z2609" s="68">
        <v>42857</v>
      </c>
      <c r="AA2609" s="68">
        <v>44052</v>
      </c>
      <c r="AB2609">
        <v>27</v>
      </c>
      <c r="AC2609" t="s">
        <v>15615</v>
      </c>
    </row>
    <row r="2610" spans="1:29" x14ac:dyDescent="0.3">
      <c r="A2610" t="s">
        <v>1907</v>
      </c>
      <c r="B2610">
        <v>3179</v>
      </c>
      <c r="C2610" t="str">
        <f>VLOOKUP($B2610,Hosts!$A:$M,10,0)</f>
        <v>Within an hour</v>
      </c>
      <c r="D2610" s="70">
        <f>VLOOKUP($B2610,Hosts!$A:$M,11,0)</f>
        <v>1</v>
      </c>
      <c r="E2610" s="70">
        <f>VLOOKUP($B2610,Hosts!$A:$M,12,0)</f>
        <v>0.93</v>
      </c>
      <c r="F2610" t="str">
        <f>VLOOKUP($B2610,Hosts!$A:$M,13,0)</f>
        <v>Yes</v>
      </c>
      <c r="G2610" t="str">
        <f>INDEX(Hosts!$A:$M, MATCH(Places!$B2610,Hosts!$A:$A,0), MATCH(Places!G$1,Hosts!$A$1:$M$1,0))</f>
        <v>Within an hour</v>
      </c>
      <c r="H2610" s="70">
        <f>INDEX(Hosts!$A:$M, MATCH(Places!$B2610,Hosts!$A:$A,0), MATCH(Places!H$1,Hosts!$A$1:$M$1,0))</f>
        <v>1</v>
      </c>
      <c r="I2610" s="70">
        <f>INDEX(Hosts!$A:$M, MATCH(Places!$B2610,Hosts!$A:$A,0), MATCH(Places!I$1,Hosts!$A$1:$M$1,0))</f>
        <v>0.93</v>
      </c>
      <c r="J2610" t="str">
        <f>INDEX(Hosts!$A:$M, MATCH(Places!$B2610,Hosts!$A:$A,0), MATCH(Places!J$1,Hosts!$A$1:$M$1,0))</f>
        <v>Yes</v>
      </c>
      <c r="K2610">
        <v>22</v>
      </c>
      <c r="L2610" t="str">
        <f>VLOOKUP($K2610,Neighborhoods!$A:$C,2,0)</f>
        <v>Queens</v>
      </c>
      <c r="M2610" t="str">
        <f>VLOOKUP($K2610,Neighborhoods!$A:$C,3,0)</f>
        <v>Flushing</v>
      </c>
      <c r="N2610" t="str">
        <f>INDEX(Neighborhoods!$A:$C, MATCH(Places!$K2610,Neighborhoods!$A:$A,0), MATCH(Places!N$1,Neighborhoods!$A$1:$C$1,0))</f>
        <v>Queens</v>
      </c>
      <c r="O2610" t="str">
        <f>INDEX(Neighborhoods!$A:$C, MATCH(Places!$K2610,Neighborhoods!$A:$A,0), MATCH(Places!O$1,Neighborhoods!$A$1:$C$1,0))</f>
        <v>Flushing</v>
      </c>
      <c r="P2610" t="s">
        <v>1</v>
      </c>
      <c r="Q2610" t="str">
        <f t="shared" si="160"/>
        <v>Yes</v>
      </c>
      <c r="R2610">
        <v>3</v>
      </c>
      <c r="S2610" t="str">
        <f t="shared" si="161"/>
        <v>Medium</v>
      </c>
      <c r="T2610" s="50">
        <v>57</v>
      </c>
      <c r="U2610" s="70">
        <f t="shared" si="162"/>
        <v>0.03</v>
      </c>
      <c r="V2610" s="52">
        <v>4.9800000000000004</v>
      </c>
      <c r="W2610" s="52" t="str" cm="1">
        <f t="array" ref="W2610">_xlfn.SWITCH(ROUND(V2610,0),5,"Excellent",4,"Good",3,"Ok","Bad")</f>
        <v>Excellent</v>
      </c>
      <c r="X2610">
        <v>109</v>
      </c>
      <c r="Y2610" t="str">
        <f t="shared" si="163"/>
        <v>Yes</v>
      </c>
      <c r="Z2610" s="68">
        <v>42844</v>
      </c>
      <c r="AA2610" s="68">
        <v>43913</v>
      </c>
      <c r="AB2610">
        <v>85</v>
      </c>
      <c r="AC2610" t="s">
        <v>15615</v>
      </c>
    </row>
    <row r="2611" spans="1:29" x14ac:dyDescent="0.3">
      <c r="A2611" t="s">
        <v>1908</v>
      </c>
      <c r="B2611">
        <v>3195</v>
      </c>
      <c r="C2611" t="str">
        <f>VLOOKUP($B2611,Hosts!$A:$M,10,0)</f>
        <v>Within an hour</v>
      </c>
      <c r="D2611" s="70">
        <f>VLOOKUP($B2611,Hosts!$A:$M,11,0)</f>
        <v>1</v>
      </c>
      <c r="E2611" s="70">
        <f>VLOOKUP($B2611,Hosts!$A:$M,12,0)</f>
        <v>1</v>
      </c>
      <c r="F2611" t="str">
        <f>VLOOKUP($B2611,Hosts!$A:$M,13,0)</f>
        <v>Yes</v>
      </c>
      <c r="G2611" t="str">
        <f>INDEX(Hosts!$A:$M, MATCH(Places!$B2611,Hosts!$A:$A,0), MATCH(Places!G$1,Hosts!$A$1:$M$1,0))</f>
        <v>Within an hour</v>
      </c>
      <c r="H2611" s="70">
        <f>INDEX(Hosts!$A:$M, MATCH(Places!$B2611,Hosts!$A:$A,0), MATCH(Places!H$1,Hosts!$A$1:$M$1,0))</f>
        <v>1</v>
      </c>
      <c r="I2611" s="70">
        <f>INDEX(Hosts!$A:$M, MATCH(Places!$B2611,Hosts!$A:$A,0), MATCH(Places!I$1,Hosts!$A$1:$M$1,0))</f>
        <v>1</v>
      </c>
      <c r="J2611" t="str">
        <f>INDEX(Hosts!$A:$M, MATCH(Places!$B2611,Hosts!$A:$A,0), MATCH(Places!J$1,Hosts!$A$1:$M$1,0))</f>
        <v>Yes</v>
      </c>
      <c r="K2611">
        <v>17</v>
      </c>
      <c r="L2611" t="str">
        <f>VLOOKUP($K2611,Neighborhoods!$A:$C,2,0)</f>
        <v>Manhattan</v>
      </c>
      <c r="M2611" t="str">
        <f>VLOOKUP($K2611,Neighborhoods!$A:$C,3,0)</f>
        <v>Hell's Kitchen</v>
      </c>
      <c r="N2611" t="str">
        <f>INDEX(Neighborhoods!$A:$C, MATCH(Places!$K2611,Neighborhoods!$A:$A,0), MATCH(Places!N$1,Neighborhoods!$A$1:$C$1,0))</f>
        <v>Manhattan</v>
      </c>
      <c r="O2611" t="str">
        <f>INDEX(Neighborhoods!$A:$C, MATCH(Places!$K2611,Neighborhoods!$A:$A,0), MATCH(Places!O$1,Neighborhoods!$A$1:$C$1,0))</f>
        <v>Hell's Kitchen</v>
      </c>
      <c r="P2611" t="s">
        <v>1</v>
      </c>
      <c r="Q2611" t="str">
        <f t="shared" si="160"/>
        <v>Yes</v>
      </c>
      <c r="R2611">
        <v>2</v>
      </c>
      <c r="S2611" t="str">
        <f t="shared" si="161"/>
        <v>Small</v>
      </c>
      <c r="T2611" s="50">
        <v>85</v>
      </c>
      <c r="U2611" s="70">
        <f t="shared" si="162"/>
        <v>0.03</v>
      </c>
      <c r="V2611" s="52">
        <v>4.82</v>
      </c>
      <c r="W2611" s="52" t="str" cm="1">
        <f t="array" ref="W2611">_xlfn.SWITCH(ROUND(V2611,0),5,"Excellent",4,"Good",3,"Ok","Bad")</f>
        <v>Excellent</v>
      </c>
      <c r="X2611">
        <v>282</v>
      </c>
      <c r="Y2611" t="str">
        <f t="shared" si="163"/>
        <v>Yes</v>
      </c>
      <c r="Z2611" s="68">
        <v>42852</v>
      </c>
      <c r="AA2611" s="68">
        <v>43891</v>
      </c>
      <c r="AB2611">
        <v>2</v>
      </c>
      <c r="AC2611" t="s">
        <v>15616</v>
      </c>
    </row>
    <row r="2612" spans="1:29" x14ac:dyDescent="0.3">
      <c r="A2612" t="s">
        <v>1909</v>
      </c>
      <c r="B2612">
        <v>2737</v>
      </c>
      <c r="C2612" t="str">
        <f>VLOOKUP($B2612,Hosts!$A:$M,10,0)</f>
        <v>Within an hour</v>
      </c>
      <c r="D2612" s="70">
        <f>VLOOKUP($B2612,Hosts!$A:$M,11,0)</f>
        <v>1</v>
      </c>
      <c r="E2612" s="70">
        <f>VLOOKUP($B2612,Hosts!$A:$M,12,0)</f>
        <v>1</v>
      </c>
      <c r="F2612" t="str">
        <f>VLOOKUP($B2612,Hosts!$A:$M,13,0)</f>
        <v>No</v>
      </c>
      <c r="G2612" t="str">
        <f>INDEX(Hosts!$A:$M, MATCH(Places!$B2612,Hosts!$A:$A,0), MATCH(Places!G$1,Hosts!$A$1:$M$1,0))</f>
        <v>Within an hour</v>
      </c>
      <c r="H2612" s="70">
        <f>INDEX(Hosts!$A:$M, MATCH(Places!$B2612,Hosts!$A:$A,0), MATCH(Places!H$1,Hosts!$A$1:$M$1,0))</f>
        <v>1</v>
      </c>
      <c r="I2612" s="70">
        <f>INDEX(Hosts!$A:$M, MATCH(Places!$B2612,Hosts!$A:$A,0), MATCH(Places!I$1,Hosts!$A$1:$M$1,0))</f>
        <v>1</v>
      </c>
      <c r="J2612" t="str">
        <f>INDEX(Hosts!$A:$M, MATCH(Places!$B2612,Hosts!$A:$A,0), MATCH(Places!J$1,Hosts!$A$1:$M$1,0))</f>
        <v>No</v>
      </c>
      <c r="K2612">
        <v>10</v>
      </c>
      <c r="L2612" t="str">
        <f>VLOOKUP($K2612,Neighborhoods!$A:$C,2,0)</f>
        <v>Brooklyn</v>
      </c>
      <c r="M2612" t="str">
        <f>VLOOKUP($K2612,Neighborhoods!$A:$C,3,0)</f>
        <v>East Flatbush</v>
      </c>
      <c r="N2612" t="str">
        <f>INDEX(Neighborhoods!$A:$C, MATCH(Places!$K2612,Neighborhoods!$A:$A,0), MATCH(Places!N$1,Neighborhoods!$A$1:$C$1,0))</f>
        <v>Brooklyn</v>
      </c>
      <c r="O2612" t="str">
        <f>INDEX(Neighborhoods!$A:$C, MATCH(Places!$K2612,Neighborhoods!$A:$A,0), MATCH(Places!O$1,Neighborhoods!$A$1:$C$1,0))</f>
        <v>East Flatbush</v>
      </c>
      <c r="P2612" t="s">
        <v>1</v>
      </c>
      <c r="Q2612" t="str">
        <f t="shared" si="160"/>
        <v>Yes</v>
      </c>
      <c r="R2612">
        <v>2</v>
      </c>
      <c r="S2612" t="str">
        <f t="shared" si="161"/>
        <v>Small</v>
      </c>
      <c r="T2612" s="50">
        <v>28</v>
      </c>
      <c r="U2612" s="70">
        <f t="shared" si="162"/>
        <v>0.03</v>
      </c>
      <c r="V2612" s="52">
        <v>4.3099999999999996</v>
      </c>
      <c r="W2612" s="52" t="str" cm="1">
        <f t="array" ref="W2612">_xlfn.SWITCH(ROUND(V2612,0),5,"Excellent",4,"Good",3,"Ok","Bad")</f>
        <v>Good</v>
      </c>
      <c r="X2612">
        <v>16</v>
      </c>
      <c r="Y2612" t="str">
        <f t="shared" si="163"/>
        <v>No</v>
      </c>
      <c r="Z2612" s="68">
        <v>42848</v>
      </c>
      <c r="AA2612" s="68">
        <v>44012</v>
      </c>
      <c r="AB2612">
        <v>76</v>
      </c>
      <c r="AC2612" t="s">
        <v>15616</v>
      </c>
    </row>
    <row r="2613" spans="1:29" x14ac:dyDescent="0.3">
      <c r="A2613" t="s">
        <v>15607</v>
      </c>
      <c r="B2613">
        <v>88</v>
      </c>
      <c r="C2613" t="str">
        <f>VLOOKUP($B2613,Hosts!$A:$M,10,0)</f>
        <v>Within a few hours</v>
      </c>
      <c r="D2613" s="70">
        <f>VLOOKUP($B2613,Hosts!$A:$M,11,0)</f>
        <v>1</v>
      </c>
      <c r="E2613" s="70">
        <f>VLOOKUP($B2613,Hosts!$A:$M,12,0)</f>
        <v>0.86</v>
      </c>
      <c r="F2613" t="str">
        <f>VLOOKUP($B2613,Hosts!$A:$M,13,0)</f>
        <v>Yes</v>
      </c>
      <c r="G2613" t="str">
        <f>INDEX(Hosts!$A:$M, MATCH(Places!$B2613,Hosts!$A:$A,0), MATCH(Places!G$1,Hosts!$A$1:$M$1,0))</f>
        <v>Within a few hours</v>
      </c>
      <c r="H2613" s="70">
        <f>INDEX(Hosts!$A:$M, MATCH(Places!$B2613,Hosts!$A:$A,0), MATCH(Places!H$1,Hosts!$A$1:$M$1,0))</f>
        <v>1</v>
      </c>
      <c r="I2613" s="70">
        <f>INDEX(Hosts!$A:$M, MATCH(Places!$B2613,Hosts!$A:$A,0), MATCH(Places!I$1,Hosts!$A$1:$M$1,0))</f>
        <v>0.86</v>
      </c>
      <c r="J2613" t="str">
        <f>INDEX(Hosts!$A:$M, MATCH(Places!$B2613,Hosts!$A:$A,0), MATCH(Places!J$1,Hosts!$A$1:$M$1,0))</f>
        <v>Yes</v>
      </c>
      <c r="K2613">
        <v>9</v>
      </c>
      <c r="L2613" t="str">
        <f>VLOOKUP($K2613,Neighborhoods!$A:$C,2,0)</f>
        <v>Brooklyn</v>
      </c>
      <c r="M2613" t="str">
        <f>VLOOKUP($K2613,Neighborhoods!$A:$C,3,0)</f>
        <v>Crown Heights</v>
      </c>
      <c r="N2613" t="str">
        <f>INDEX(Neighborhoods!$A:$C, MATCH(Places!$K2613,Neighborhoods!$A:$A,0), MATCH(Places!N$1,Neighborhoods!$A$1:$C$1,0))</f>
        <v>Brooklyn</v>
      </c>
      <c r="O2613" t="str">
        <f>INDEX(Neighborhoods!$A:$C, MATCH(Places!$K2613,Neighborhoods!$A:$A,0), MATCH(Places!O$1,Neighborhoods!$A$1:$C$1,0))</f>
        <v>Crown Heights</v>
      </c>
      <c r="P2613" t="s">
        <v>1</v>
      </c>
      <c r="Q2613" t="str">
        <f t="shared" si="160"/>
        <v>Yes</v>
      </c>
      <c r="R2613">
        <v>2</v>
      </c>
      <c r="S2613" t="str">
        <f t="shared" si="161"/>
        <v>Small</v>
      </c>
      <c r="T2613" s="50">
        <v>40</v>
      </c>
      <c r="U2613" s="70">
        <f t="shared" si="162"/>
        <v>0.03</v>
      </c>
      <c r="V2613" s="52">
        <v>4.8</v>
      </c>
      <c r="W2613" s="52" t="str" cm="1">
        <f t="array" ref="W2613">_xlfn.SWITCH(ROUND(V2613,0),5,"Excellent",4,"Good",3,"Ok","Bad")</f>
        <v>Excellent</v>
      </c>
      <c r="X2613">
        <v>35</v>
      </c>
      <c r="Y2613" t="str">
        <f t="shared" si="163"/>
        <v>No</v>
      </c>
      <c r="Z2613" s="68">
        <v>42824</v>
      </c>
      <c r="AA2613" s="68">
        <v>43982</v>
      </c>
      <c r="AB2613">
        <v>365</v>
      </c>
      <c r="AC2613" t="s">
        <v>15615</v>
      </c>
    </row>
    <row r="2614" spans="1:29" x14ac:dyDescent="0.3">
      <c r="A2614" t="s">
        <v>1910</v>
      </c>
      <c r="B2614">
        <v>2644</v>
      </c>
      <c r="C2614" t="str">
        <f>VLOOKUP($B2614,Hosts!$A:$M,10,0)</f>
        <v>Within an hour</v>
      </c>
      <c r="D2614" s="70">
        <f>VLOOKUP($B2614,Hosts!$A:$M,11,0)</f>
        <v>1</v>
      </c>
      <c r="E2614" s="70">
        <f>VLOOKUP($B2614,Hosts!$A:$M,12,0)</f>
        <v>0.93</v>
      </c>
      <c r="F2614" t="str">
        <f>VLOOKUP($B2614,Hosts!$A:$M,13,0)</f>
        <v>No</v>
      </c>
      <c r="G2614" t="str">
        <f>INDEX(Hosts!$A:$M, MATCH(Places!$B2614,Hosts!$A:$A,0), MATCH(Places!G$1,Hosts!$A$1:$M$1,0))</f>
        <v>Within an hour</v>
      </c>
      <c r="H2614" s="70">
        <f>INDEX(Hosts!$A:$M, MATCH(Places!$B2614,Hosts!$A:$A,0), MATCH(Places!H$1,Hosts!$A$1:$M$1,0))</f>
        <v>1</v>
      </c>
      <c r="I2614" s="70">
        <f>INDEX(Hosts!$A:$M, MATCH(Places!$B2614,Hosts!$A:$A,0), MATCH(Places!I$1,Hosts!$A$1:$M$1,0))</f>
        <v>0.93</v>
      </c>
      <c r="J2614" t="str">
        <f>INDEX(Hosts!$A:$M, MATCH(Places!$B2614,Hosts!$A:$A,0), MATCH(Places!J$1,Hosts!$A$1:$M$1,0))</f>
        <v>No</v>
      </c>
      <c r="K2614">
        <v>19</v>
      </c>
      <c r="L2614" t="str">
        <f>VLOOKUP($K2614,Neighborhoods!$A:$C,2,0)</f>
        <v>Manhattan</v>
      </c>
      <c r="M2614" t="str">
        <f>VLOOKUP($K2614,Neighborhoods!$A:$C,3,0)</f>
        <v>Upper East Side</v>
      </c>
      <c r="N2614" t="str">
        <f>INDEX(Neighborhoods!$A:$C, MATCH(Places!$K2614,Neighborhoods!$A:$A,0), MATCH(Places!N$1,Neighborhoods!$A$1:$C$1,0))</f>
        <v>Manhattan</v>
      </c>
      <c r="O2614" t="str">
        <f>INDEX(Neighborhoods!$A:$C, MATCH(Places!$K2614,Neighborhoods!$A:$A,0), MATCH(Places!O$1,Neighborhoods!$A$1:$C$1,0))</f>
        <v>Upper East Side</v>
      </c>
      <c r="P2614" t="s">
        <v>11822</v>
      </c>
      <c r="Q2614" t="str">
        <f t="shared" si="160"/>
        <v>No</v>
      </c>
      <c r="R2614">
        <v>3</v>
      </c>
      <c r="S2614" t="str">
        <f t="shared" si="161"/>
        <v>Medium</v>
      </c>
      <c r="T2614" s="50">
        <v>96</v>
      </c>
      <c r="U2614" s="70">
        <f t="shared" si="162"/>
        <v>0.03</v>
      </c>
      <c r="V2614" s="52">
        <v>4.97</v>
      </c>
      <c r="W2614" s="52" t="str" cm="1">
        <f t="array" ref="W2614">_xlfn.SWITCH(ROUND(V2614,0),5,"Excellent",4,"Good",3,"Ok","Bad")</f>
        <v>Excellent</v>
      </c>
      <c r="X2614">
        <v>130</v>
      </c>
      <c r="Y2614" t="str">
        <f t="shared" si="163"/>
        <v>Yes</v>
      </c>
      <c r="Z2614" s="68">
        <v>42837</v>
      </c>
      <c r="AA2614" s="68">
        <v>44020</v>
      </c>
      <c r="AB2614">
        <v>48</v>
      </c>
      <c r="AC2614" t="s">
        <v>15615</v>
      </c>
    </row>
    <row r="2615" spans="1:29" x14ac:dyDescent="0.3">
      <c r="A2615" t="s">
        <v>14248</v>
      </c>
      <c r="B2615">
        <v>449</v>
      </c>
      <c r="C2615" t="str">
        <f>VLOOKUP($B2615,Hosts!$A:$M,10,0)</f>
        <v>Within a few hours</v>
      </c>
      <c r="D2615" s="70">
        <f>VLOOKUP($B2615,Hosts!$A:$M,11,0)</f>
        <v>1</v>
      </c>
      <c r="E2615" s="70">
        <f>VLOOKUP($B2615,Hosts!$A:$M,12,0)</f>
        <v>0.79</v>
      </c>
      <c r="F2615" t="str">
        <f>VLOOKUP($B2615,Hosts!$A:$M,13,0)</f>
        <v>Yes</v>
      </c>
      <c r="G2615" t="str">
        <f>INDEX(Hosts!$A:$M, MATCH(Places!$B2615,Hosts!$A:$A,0), MATCH(Places!G$1,Hosts!$A$1:$M$1,0))</f>
        <v>Within a few hours</v>
      </c>
      <c r="H2615" s="70">
        <f>INDEX(Hosts!$A:$M, MATCH(Places!$B2615,Hosts!$A:$A,0), MATCH(Places!H$1,Hosts!$A$1:$M$1,0))</f>
        <v>1</v>
      </c>
      <c r="I2615" s="70">
        <f>INDEX(Hosts!$A:$M, MATCH(Places!$B2615,Hosts!$A:$A,0), MATCH(Places!I$1,Hosts!$A$1:$M$1,0))</f>
        <v>0.79</v>
      </c>
      <c r="J2615" t="str">
        <f>INDEX(Hosts!$A:$M, MATCH(Places!$B2615,Hosts!$A:$A,0), MATCH(Places!J$1,Hosts!$A$1:$M$1,0))</f>
        <v>Yes</v>
      </c>
      <c r="K2615">
        <v>8</v>
      </c>
      <c r="L2615" t="str">
        <f>VLOOKUP($K2615,Neighborhoods!$A:$C,2,0)</f>
        <v>Brooklyn</v>
      </c>
      <c r="M2615" t="str">
        <f>VLOOKUP($K2615,Neighborhoods!$A:$C,3,0)</f>
        <v>Bushwick</v>
      </c>
      <c r="N2615" t="str">
        <f>INDEX(Neighborhoods!$A:$C, MATCH(Places!$K2615,Neighborhoods!$A:$A,0), MATCH(Places!N$1,Neighborhoods!$A$1:$C$1,0))</f>
        <v>Brooklyn</v>
      </c>
      <c r="O2615" t="str">
        <f>INDEX(Neighborhoods!$A:$C, MATCH(Places!$K2615,Neighborhoods!$A:$A,0), MATCH(Places!O$1,Neighborhoods!$A$1:$C$1,0))</f>
        <v>Bushwick</v>
      </c>
      <c r="P2615" t="s">
        <v>1</v>
      </c>
      <c r="Q2615" t="str">
        <f t="shared" si="160"/>
        <v>Yes</v>
      </c>
      <c r="R2615">
        <v>2</v>
      </c>
      <c r="S2615" t="str">
        <f t="shared" si="161"/>
        <v>Small</v>
      </c>
      <c r="T2615" s="50">
        <v>43</v>
      </c>
      <c r="U2615" s="70">
        <f t="shared" si="162"/>
        <v>0.03</v>
      </c>
      <c r="V2615" s="52">
        <v>4.84</v>
      </c>
      <c r="W2615" s="52" t="str" cm="1">
        <f t="array" ref="W2615">_xlfn.SWITCH(ROUND(V2615,0),5,"Excellent",4,"Good",3,"Ok","Bad")</f>
        <v>Excellent</v>
      </c>
      <c r="X2615">
        <v>215</v>
      </c>
      <c r="Y2615" t="str">
        <f t="shared" si="163"/>
        <v>Yes</v>
      </c>
      <c r="Z2615" s="68">
        <v>42845</v>
      </c>
      <c r="AA2615" s="68">
        <v>43904</v>
      </c>
      <c r="AB2615">
        <v>18</v>
      </c>
      <c r="AC2615" t="s">
        <v>15615</v>
      </c>
    </row>
    <row r="2616" spans="1:29" x14ac:dyDescent="0.3">
      <c r="A2616" t="s">
        <v>1911</v>
      </c>
      <c r="B2616">
        <v>810</v>
      </c>
      <c r="C2616" t="str">
        <f>VLOOKUP($B2616,Hosts!$A:$M,10,0)</f>
        <v>Within an hour</v>
      </c>
      <c r="D2616" s="70">
        <f>VLOOKUP($B2616,Hosts!$A:$M,11,0)</f>
        <v>1</v>
      </c>
      <c r="E2616" s="70">
        <f>VLOOKUP($B2616,Hosts!$A:$M,12,0)</f>
        <v>0.71</v>
      </c>
      <c r="F2616" t="str">
        <f>VLOOKUP($B2616,Hosts!$A:$M,13,0)</f>
        <v>No</v>
      </c>
      <c r="G2616" t="str">
        <f>INDEX(Hosts!$A:$M, MATCH(Places!$B2616,Hosts!$A:$A,0), MATCH(Places!G$1,Hosts!$A$1:$M$1,0))</f>
        <v>Within an hour</v>
      </c>
      <c r="H2616" s="70">
        <f>INDEX(Hosts!$A:$M, MATCH(Places!$B2616,Hosts!$A:$A,0), MATCH(Places!H$1,Hosts!$A$1:$M$1,0))</f>
        <v>1</v>
      </c>
      <c r="I2616" s="70">
        <f>INDEX(Hosts!$A:$M, MATCH(Places!$B2616,Hosts!$A:$A,0), MATCH(Places!I$1,Hosts!$A$1:$M$1,0))</f>
        <v>0.71</v>
      </c>
      <c r="J2616" t="str">
        <f>INDEX(Hosts!$A:$M, MATCH(Places!$B2616,Hosts!$A:$A,0), MATCH(Places!J$1,Hosts!$A$1:$M$1,0))</f>
        <v>No</v>
      </c>
      <c r="K2616">
        <v>15</v>
      </c>
      <c r="L2616" t="str">
        <f>VLOOKUP($K2616,Neighborhoods!$A:$C,2,0)</f>
        <v>Manhattan</v>
      </c>
      <c r="M2616" t="str">
        <f>VLOOKUP($K2616,Neighborhoods!$A:$C,3,0)</f>
        <v>East Village</v>
      </c>
      <c r="N2616" t="str">
        <f>INDEX(Neighborhoods!$A:$C, MATCH(Places!$K2616,Neighborhoods!$A:$A,0), MATCH(Places!N$1,Neighborhoods!$A$1:$C$1,0))</f>
        <v>Manhattan</v>
      </c>
      <c r="O2616" t="str">
        <f>INDEX(Neighborhoods!$A:$C, MATCH(Places!$K2616,Neighborhoods!$A:$A,0), MATCH(Places!O$1,Neighborhoods!$A$1:$C$1,0))</f>
        <v>East Village</v>
      </c>
      <c r="P2616" t="s">
        <v>11822</v>
      </c>
      <c r="Q2616" t="str">
        <f t="shared" si="160"/>
        <v>No</v>
      </c>
      <c r="R2616">
        <v>1</v>
      </c>
      <c r="S2616" t="str">
        <f t="shared" si="161"/>
        <v>Small</v>
      </c>
      <c r="T2616" s="50">
        <v>92</v>
      </c>
      <c r="U2616" s="70">
        <f t="shared" si="162"/>
        <v>0.03</v>
      </c>
      <c r="V2616" s="52">
        <v>4.7</v>
      </c>
      <c r="W2616" s="52" t="str" cm="1">
        <f t="array" ref="W2616">_xlfn.SWITCH(ROUND(V2616,0),5,"Excellent",4,"Good",3,"Ok","Bad")</f>
        <v>Excellent</v>
      </c>
      <c r="X2616">
        <v>20</v>
      </c>
      <c r="Y2616" t="str">
        <f t="shared" si="163"/>
        <v>No</v>
      </c>
      <c r="Z2616" s="68">
        <v>42860</v>
      </c>
      <c r="AA2616" s="68">
        <v>44019</v>
      </c>
      <c r="AB2616">
        <v>121</v>
      </c>
      <c r="AC2616" t="s">
        <v>15615</v>
      </c>
    </row>
    <row r="2617" spans="1:29" x14ac:dyDescent="0.3">
      <c r="A2617" t="s">
        <v>1912</v>
      </c>
      <c r="B2617">
        <v>2936</v>
      </c>
      <c r="C2617" t="str">
        <f>VLOOKUP($B2617,Hosts!$A:$M,10,0)</f>
        <v>A few days or more</v>
      </c>
      <c r="D2617" s="70">
        <f>VLOOKUP($B2617,Hosts!$A:$M,11,0)</f>
        <v>0.2</v>
      </c>
      <c r="E2617" s="70">
        <f>VLOOKUP($B2617,Hosts!$A:$M,12,0)</f>
        <v>0.2</v>
      </c>
      <c r="F2617" t="str">
        <f>VLOOKUP($B2617,Hosts!$A:$M,13,0)</f>
        <v>No</v>
      </c>
      <c r="G2617" t="str">
        <f>INDEX(Hosts!$A:$M, MATCH(Places!$B2617,Hosts!$A:$A,0), MATCH(Places!G$1,Hosts!$A$1:$M$1,0))</f>
        <v>A few days or more</v>
      </c>
      <c r="H2617" s="70">
        <f>INDEX(Hosts!$A:$M, MATCH(Places!$B2617,Hosts!$A:$A,0), MATCH(Places!H$1,Hosts!$A$1:$M$1,0))</f>
        <v>0.2</v>
      </c>
      <c r="I2617" s="70">
        <f>INDEX(Hosts!$A:$M, MATCH(Places!$B2617,Hosts!$A:$A,0), MATCH(Places!I$1,Hosts!$A$1:$M$1,0))</f>
        <v>0.2</v>
      </c>
      <c r="J2617" t="str">
        <f>INDEX(Hosts!$A:$M, MATCH(Places!$B2617,Hosts!$A:$A,0), MATCH(Places!J$1,Hosts!$A$1:$M$1,0))</f>
        <v>No</v>
      </c>
      <c r="K2617">
        <v>24</v>
      </c>
      <c r="L2617" t="str">
        <f>VLOOKUP($K2617,Neighborhoods!$A:$C,2,0)</f>
        <v>Queens</v>
      </c>
      <c r="M2617" t="str">
        <f>VLOOKUP($K2617,Neighborhoods!$A:$C,3,0)</f>
        <v>Long Island City</v>
      </c>
      <c r="N2617" t="str">
        <f>INDEX(Neighborhoods!$A:$C, MATCH(Places!$K2617,Neighborhoods!$A:$A,0), MATCH(Places!N$1,Neighborhoods!$A$1:$C$1,0))</f>
        <v>Queens</v>
      </c>
      <c r="O2617" t="str">
        <f>INDEX(Neighborhoods!$A:$C, MATCH(Places!$K2617,Neighborhoods!$A:$A,0), MATCH(Places!O$1,Neighborhoods!$A$1:$C$1,0))</f>
        <v>Long Island City</v>
      </c>
      <c r="P2617" t="s">
        <v>11822</v>
      </c>
      <c r="Q2617" t="str">
        <f t="shared" si="160"/>
        <v>No</v>
      </c>
      <c r="R2617">
        <v>2</v>
      </c>
      <c r="S2617" t="str">
        <f t="shared" si="161"/>
        <v>Small</v>
      </c>
      <c r="T2617" s="50">
        <v>186</v>
      </c>
      <c r="U2617" s="70">
        <f t="shared" si="162"/>
        <v>0.03</v>
      </c>
      <c r="V2617" s="52">
        <v>4</v>
      </c>
      <c r="W2617" s="52" t="str" cm="1">
        <f t="array" ref="W2617">_xlfn.SWITCH(ROUND(V2617,0),5,"Excellent",4,"Good",3,"Ok","Bad")</f>
        <v>Good</v>
      </c>
      <c r="X2617">
        <v>6</v>
      </c>
      <c r="Y2617" t="str">
        <f t="shared" si="163"/>
        <v>No</v>
      </c>
      <c r="Z2617" s="68">
        <v>42833</v>
      </c>
      <c r="AA2617" s="68">
        <v>43364</v>
      </c>
      <c r="AB2617">
        <v>365</v>
      </c>
      <c r="AC2617" t="s">
        <v>15616</v>
      </c>
    </row>
    <row r="2618" spans="1:29" x14ac:dyDescent="0.3">
      <c r="A2618" t="s">
        <v>1913</v>
      </c>
      <c r="B2618">
        <v>3137</v>
      </c>
      <c r="C2618" t="str">
        <f>VLOOKUP($B2618,Hosts!$A:$M,10,0)</f>
        <v>Within a few hours</v>
      </c>
      <c r="D2618" s="70">
        <f>VLOOKUP($B2618,Hosts!$A:$M,11,0)</f>
        <v>0.9</v>
      </c>
      <c r="E2618" s="70">
        <f>VLOOKUP($B2618,Hosts!$A:$M,12,0)</f>
        <v>0.99</v>
      </c>
      <c r="F2618" t="str">
        <f>VLOOKUP($B2618,Hosts!$A:$M,13,0)</f>
        <v>Yes</v>
      </c>
      <c r="G2618" t="str">
        <f>INDEX(Hosts!$A:$M, MATCH(Places!$B2618,Hosts!$A:$A,0), MATCH(Places!G$1,Hosts!$A$1:$M$1,0))</f>
        <v>Within a few hours</v>
      </c>
      <c r="H2618" s="70">
        <f>INDEX(Hosts!$A:$M, MATCH(Places!$B2618,Hosts!$A:$A,0), MATCH(Places!H$1,Hosts!$A$1:$M$1,0))</f>
        <v>0.9</v>
      </c>
      <c r="I2618" s="70">
        <f>INDEX(Hosts!$A:$M, MATCH(Places!$B2618,Hosts!$A:$A,0), MATCH(Places!I$1,Hosts!$A$1:$M$1,0))</f>
        <v>0.99</v>
      </c>
      <c r="J2618" t="str">
        <f>INDEX(Hosts!$A:$M, MATCH(Places!$B2618,Hosts!$A:$A,0), MATCH(Places!J$1,Hosts!$A$1:$M$1,0))</f>
        <v>Yes</v>
      </c>
      <c r="K2618">
        <v>7</v>
      </c>
      <c r="L2618" t="str">
        <f>VLOOKUP($K2618,Neighborhoods!$A:$C,2,0)</f>
        <v>Brooklyn</v>
      </c>
      <c r="M2618" t="str">
        <f>VLOOKUP($K2618,Neighborhoods!$A:$C,3,0)</f>
        <v>Bedford-Stuyvesant</v>
      </c>
      <c r="N2618" t="str">
        <f>INDEX(Neighborhoods!$A:$C, MATCH(Places!$K2618,Neighborhoods!$A:$A,0), MATCH(Places!N$1,Neighborhoods!$A$1:$C$1,0))</f>
        <v>Brooklyn</v>
      </c>
      <c r="O2618" t="str">
        <f>INDEX(Neighborhoods!$A:$C, MATCH(Places!$K2618,Neighborhoods!$A:$A,0), MATCH(Places!O$1,Neighborhoods!$A$1:$C$1,0))</f>
        <v>Bedford-Stuyvesant</v>
      </c>
      <c r="P2618" t="s">
        <v>11822</v>
      </c>
      <c r="Q2618" t="str">
        <f t="shared" si="160"/>
        <v>No</v>
      </c>
      <c r="R2618">
        <v>4</v>
      </c>
      <c r="S2618" t="str">
        <f t="shared" si="161"/>
        <v>Medium</v>
      </c>
      <c r="T2618" s="50">
        <v>140</v>
      </c>
      <c r="U2618" s="70">
        <f t="shared" si="162"/>
        <v>0.03</v>
      </c>
      <c r="V2618" s="52">
        <v>4.83</v>
      </c>
      <c r="W2618" s="52" t="str" cm="1">
        <f t="array" ref="W2618">_xlfn.SWITCH(ROUND(V2618,0),5,"Excellent",4,"Good",3,"Ok","Bad")</f>
        <v>Excellent</v>
      </c>
      <c r="X2618">
        <v>86</v>
      </c>
      <c r="Y2618" t="str">
        <f t="shared" si="163"/>
        <v>No</v>
      </c>
      <c r="Z2618" s="68">
        <v>42933</v>
      </c>
      <c r="AA2618" s="68">
        <v>43878</v>
      </c>
      <c r="AB2618">
        <v>229</v>
      </c>
      <c r="AC2618" t="s">
        <v>15616</v>
      </c>
    </row>
    <row r="2619" spans="1:29" x14ac:dyDescent="0.3">
      <c r="A2619" t="s">
        <v>1914</v>
      </c>
      <c r="B2619">
        <v>2429</v>
      </c>
      <c r="C2619" t="str">
        <f>VLOOKUP($B2619,Hosts!$A:$M,10,0)</f>
        <v>Within an hour</v>
      </c>
      <c r="D2619" s="70">
        <f>VLOOKUP($B2619,Hosts!$A:$M,11,0)</f>
        <v>1</v>
      </c>
      <c r="E2619" s="70">
        <f>VLOOKUP($B2619,Hosts!$A:$M,12,0)</f>
        <v>0.94</v>
      </c>
      <c r="F2619" t="str">
        <f>VLOOKUP($B2619,Hosts!$A:$M,13,0)</f>
        <v>No</v>
      </c>
      <c r="G2619" t="str">
        <f>INDEX(Hosts!$A:$M, MATCH(Places!$B2619,Hosts!$A:$A,0), MATCH(Places!G$1,Hosts!$A$1:$M$1,0))</f>
        <v>Within an hour</v>
      </c>
      <c r="H2619" s="70">
        <f>INDEX(Hosts!$A:$M, MATCH(Places!$B2619,Hosts!$A:$A,0), MATCH(Places!H$1,Hosts!$A$1:$M$1,0))</f>
        <v>1</v>
      </c>
      <c r="I2619" s="70">
        <f>INDEX(Hosts!$A:$M, MATCH(Places!$B2619,Hosts!$A:$A,0), MATCH(Places!I$1,Hosts!$A$1:$M$1,0))</f>
        <v>0.94</v>
      </c>
      <c r="J2619" t="str">
        <f>INDEX(Hosts!$A:$M, MATCH(Places!$B2619,Hosts!$A:$A,0), MATCH(Places!J$1,Hosts!$A$1:$M$1,0))</f>
        <v>No</v>
      </c>
      <c r="K2619">
        <v>4</v>
      </c>
      <c r="L2619" t="str">
        <f>VLOOKUP($K2619,Neighborhoods!$A:$C,2,0)</f>
        <v>Bronx</v>
      </c>
      <c r="M2619" t="str">
        <f>VLOOKUP($K2619,Neighborhoods!$A:$C,3,0)</f>
        <v>Mott Haven</v>
      </c>
      <c r="N2619" t="str">
        <f>INDEX(Neighborhoods!$A:$C, MATCH(Places!$K2619,Neighborhoods!$A:$A,0), MATCH(Places!N$1,Neighborhoods!$A$1:$C$1,0))</f>
        <v>Bronx</v>
      </c>
      <c r="O2619" t="str">
        <f>INDEX(Neighborhoods!$A:$C, MATCH(Places!$K2619,Neighborhoods!$A:$A,0), MATCH(Places!O$1,Neighborhoods!$A$1:$C$1,0))</f>
        <v>Mott Haven</v>
      </c>
      <c r="P2619" t="s">
        <v>1</v>
      </c>
      <c r="Q2619" t="str">
        <f t="shared" si="160"/>
        <v>Yes</v>
      </c>
      <c r="R2619">
        <v>2</v>
      </c>
      <c r="S2619" t="str">
        <f t="shared" si="161"/>
        <v>Small</v>
      </c>
      <c r="T2619" s="50">
        <v>64</v>
      </c>
      <c r="U2619" s="70">
        <f t="shared" si="162"/>
        <v>0.03</v>
      </c>
      <c r="V2619" s="52">
        <v>4.42</v>
      </c>
      <c r="W2619" s="52" t="str" cm="1">
        <f t="array" ref="W2619">_xlfn.SWITCH(ROUND(V2619,0),5,"Excellent",4,"Good",3,"Ok","Bad")</f>
        <v>Good</v>
      </c>
      <c r="X2619">
        <v>62</v>
      </c>
      <c r="Y2619" t="str">
        <f t="shared" si="163"/>
        <v>No</v>
      </c>
      <c r="Z2619" s="68">
        <v>42865</v>
      </c>
      <c r="AA2619" s="68">
        <v>44048</v>
      </c>
      <c r="AB2619">
        <v>364</v>
      </c>
      <c r="AC2619" t="s">
        <v>15616</v>
      </c>
    </row>
    <row r="2620" spans="1:29" x14ac:dyDescent="0.3">
      <c r="A2620" t="s">
        <v>14034</v>
      </c>
      <c r="B2620">
        <v>3198</v>
      </c>
      <c r="C2620" t="str">
        <f>VLOOKUP($B2620,Hosts!$A:$M,10,0)</f>
        <v>Within an hour</v>
      </c>
      <c r="D2620" s="70">
        <f>VLOOKUP($B2620,Hosts!$A:$M,11,0)</f>
        <v>1</v>
      </c>
      <c r="E2620" s="70">
        <f>VLOOKUP($B2620,Hosts!$A:$M,12,0)</f>
        <v>1</v>
      </c>
      <c r="F2620" t="str">
        <f>VLOOKUP($B2620,Hosts!$A:$M,13,0)</f>
        <v>No</v>
      </c>
      <c r="G2620" t="str">
        <f>INDEX(Hosts!$A:$M, MATCH(Places!$B2620,Hosts!$A:$A,0), MATCH(Places!G$1,Hosts!$A$1:$M$1,0))</f>
        <v>Within an hour</v>
      </c>
      <c r="H2620" s="70">
        <f>INDEX(Hosts!$A:$M, MATCH(Places!$B2620,Hosts!$A:$A,0), MATCH(Places!H$1,Hosts!$A$1:$M$1,0))</f>
        <v>1</v>
      </c>
      <c r="I2620" s="70">
        <f>INDEX(Hosts!$A:$M, MATCH(Places!$B2620,Hosts!$A:$A,0), MATCH(Places!I$1,Hosts!$A$1:$M$1,0))</f>
        <v>1</v>
      </c>
      <c r="J2620" t="str">
        <f>INDEX(Hosts!$A:$M, MATCH(Places!$B2620,Hosts!$A:$A,0), MATCH(Places!J$1,Hosts!$A$1:$M$1,0))</f>
        <v>No</v>
      </c>
      <c r="K2620">
        <v>2</v>
      </c>
      <c r="L2620" t="str">
        <f>VLOOKUP($K2620,Neighborhoods!$A:$C,2,0)</f>
        <v>Bronx</v>
      </c>
      <c r="M2620" t="str">
        <f>VLOOKUP($K2620,Neighborhoods!$A:$C,3,0)</f>
        <v>Concourse</v>
      </c>
      <c r="N2620" t="str">
        <f>INDEX(Neighborhoods!$A:$C, MATCH(Places!$K2620,Neighborhoods!$A:$A,0), MATCH(Places!N$1,Neighborhoods!$A$1:$C$1,0))</f>
        <v>Bronx</v>
      </c>
      <c r="O2620" t="str">
        <f>INDEX(Neighborhoods!$A:$C, MATCH(Places!$K2620,Neighborhoods!$A:$A,0), MATCH(Places!O$1,Neighborhoods!$A$1:$C$1,0))</f>
        <v>Concourse</v>
      </c>
      <c r="P2620" t="s">
        <v>11822</v>
      </c>
      <c r="Q2620" t="str">
        <f t="shared" si="160"/>
        <v>No</v>
      </c>
      <c r="R2620">
        <v>5</v>
      </c>
      <c r="S2620" t="str">
        <f t="shared" si="161"/>
        <v>Medium</v>
      </c>
      <c r="T2620" s="50">
        <v>100</v>
      </c>
      <c r="U2620" s="70">
        <f t="shared" si="162"/>
        <v>0.03</v>
      </c>
      <c r="V2620" s="52">
        <v>4.5999999999999996</v>
      </c>
      <c r="W2620" s="52" t="str" cm="1">
        <f t="array" ref="W2620">_xlfn.SWITCH(ROUND(V2620,0),5,"Excellent",4,"Good",3,"Ok","Bad")</f>
        <v>Excellent</v>
      </c>
      <c r="X2620">
        <v>92</v>
      </c>
      <c r="Y2620" t="str">
        <f t="shared" si="163"/>
        <v>No</v>
      </c>
      <c r="Z2620" s="68">
        <v>42905</v>
      </c>
      <c r="AA2620" s="68">
        <v>44054</v>
      </c>
      <c r="AB2620">
        <v>0</v>
      </c>
      <c r="AC2620" t="s">
        <v>15615</v>
      </c>
    </row>
    <row r="2621" spans="1:29" x14ac:dyDescent="0.3">
      <c r="A2621" t="s">
        <v>1915</v>
      </c>
      <c r="B2621">
        <v>2854</v>
      </c>
      <c r="C2621" t="str">
        <f>VLOOKUP($B2621,Hosts!$A:$M,10,0)</f>
        <v>Within an hour</v>
      </c>
      <c r="D2621" s="70">
        <f>VLOOKUP($B2621,Hosts!$A:$M,11,0)</f>
        <v>1</v>
      </c>
      <c r="E2621" s="70">
        <f>VLOOKUP($B2621,Hosts!$A:$M,12,0)</f>
        <v>0.99</v>
      </c>
      <c r="F2621" t="str">
        <f>VLOOKUP($B2621,Hosts!$A:$M,13,0)</f>
        <v>Yes</v>
      </c>
      <c r="G2621" t="str">
        <f>INDEX(Hosts!$A:$M, MATCH(Places!$B2621,Hosts!$A:$A,0), MATCH(Places!G$1,Hosts!$A$1:$M$1,0))</f>
        <v>Within an hour</v>
      </c>
      <c r="H2621" s="70">
        <f>INDEX(Hosts!$A:$M, MATCH(Places!$B2621,Hosts!$A:$A,0), MATCH(Places!H$1,Hosts!$A$1:$M$1,0))</f>
        <v>1</v>
      </c>
      <c r="I2621" s="70">
        <f>INDEX(Hosts!$A:$M, MATCH(Places!$B2621,Hosts!$A:$A,0), MATCH(Places!I$1,Hosts!$A$1:$M$1,0))</f>
        <v>0.99</v>
      </c>
      <c r="J2621" t="str">
        <f>INDEX(Hosts!$A:$M, MATCH(Places!$B2621,Hosts!$A:$A,0), MATCH(Places!J$1,Hosts!$A$1:$M$1,0))</f>
        <v>Yes</v>
      </c>
      <c r="K2621">
        <v>29</v>
      </c>
      <c r="L2621" t="str">
        <f>VLOOKUP($K2621,Neighborhoods!$A:$C,2,0)</f>
        <v>Staten Island</v>
      </c>
      <c r="M2621" t="str">
        <f>VLOOKUP($K2621,Neighborhoods!$A:$C,3,0)</f>
        <v>Stapleton</v>
      </c>
      <c r="N2621" t="str">
        <f>INDEX(Neighborhoods!$A:$C, MATCH(Places!$K2621,Neighborhoods!$A:$A,0), MATCH(Places!N$1,Neighborhoods!$A$1:$C$1,0))</f>
        <v>Staten Island</v>
      </c>
      <c r="O2621" t="str">
        <f>INDEX(Neighborhoods!$A:$C, MATCH(Places!$K2621,Neighborhoods!$A:$A,0), MATCH(Places!O$1,Neighborhoods!$A$1:$C$1,0))</f>
        <v>Stapleton</v>
      </c>
      <c r="P2621" t="s">
        <v>11822</v>
      </c>
      <c r="Q2621" t="str">
        <f t="shared" si="160"/>
        <v>No</v>
      </c>
      <c r="R2621">
        <v>4</v>
      </c>
      <c r="S2621" t="str">
        <f t="shared" si="161"/>
        <v>Medium</v>
      </c>
      <c r="T2621" s="50">
        <v>65</v>
      </c>
      <c r="U2621" s="70">
        <f t="shared" si="162"/>
        <v>0.03</v>
      </c>
      <c r="V2621" s="52">
        <v>4.99</v>
      </c>
      <c r="W2621" s="52" t="str" cm="1">
        <f t="array" ref="W2621">_xlfn.SWITCH(ROUND(V2621,0),5,"Excellent",4,"Good",3,"Ok","Bad")</f>
        <v>Excellent</v>
      </c>
      <c r="X2621">
        <v>271</v>
      </c>
      <c r="Y2621" t="str">
        <f t="shared" si="163"/>
        <v>Yes</v>
      </c>
      <c r="Z2621" s="68">
        <v>42910</v>
      </c>
      <c r="AA2621" s="68">
        <v>44048</v>
      </c>
      <c r="AB2621">
        <v>307</v>
      </c>
      <c r="AC2621" t="s">
        <v>15616</v>
      </c>
    </row>
    <row r="2622" spans="1:29" x14ac:dyDescent="0.3">
      <c r="A2622" t="s">
        <v>1916</v>
      </c>
      <c r="B2622">
        <v>3200</v>
      </c>
      <c r="C2622" t="str">
        <f>VLOOKUP($B2622,Hosts!$A:$M,10,0)</f>
        <v>Within a few hours</v>
      </c>
      <c r="D2622" s="70">
        <f>VLOOKUP($B2622,Hosts!$A:$M,11,0)</f>
        <v>1</v>
      </c>
      <c r="E2622" s="70">
        <f>VLOOKUP($B2622,Hosts!$A:$M,12,0)</f>
        <v>0.46</v>
      </c>
      <c r="F2622" t="str">
        <f>VLOOKUP($B2622,Hosts!$A:$M,13,0)</f>
        <v>No</v>
      </c>
      <c r="G2622" t="str">
        <f>INDEX(Hosts!$A:$M, MATCH(Places!$B2622,Hosts!$A:$A,0), MATCH(Places!G$1,Hosts!$A$1:$M$1,0))</f>
        <v>Within a few hours</v>
      </c>
      <c r="H2622" s="70">
        <f>INDEX(Hosts!$A:$M, MATCH(Places!$B2622,Hosts!$A:$A,0), MATCH(Places!H$1,Hosts!$A$1:$M$1,0))</f>
        <v>1</v>
      </c>
      <c r="I2622" s="70">
        <f>INDEX(Hosts!$A:$M, MATCH(Places!$B2622,Hosts!$A:$A,0), MATCH(Places!I$1,Hosts!$A$1:$M$1,0))</f>
        <v>0.46</v>
      </c>
      <c r="J2622" t="str">
        <f>INDEX(Hosts!$A:$M, MATCH(Places!$B2622,Hosts!$A:$A,0), MATCH(Places!J$1,Hosts!$A$1:$M$1,0))</f>
        <v>No</v>
      </c>
      <c r="K2622">
        <v>16</v>
      </c>
      <c r="L2622" t="str">
        <f>VLOOKUP($K2622,Neighborhoods!$A:$C,2,0)</f>
        <v>Manhattan</v>
      </c>
      <c r="M2622" t="str">
        <f>VLOOKUP($K2622,Neighborhoods!$A:$C,3,0)</f>
        <v>Harlem</v>
      </c>
      <c r="N2622" t="str">
        <f>INDEX(Neighborhoods!$A:$C, MATCH(Places!$K2622,Neighborhoods!$A:$A,0), MATCH(Places!N$1,Neighborhoods!$A$1:$C$1,0))</f>
        <v>Manhattan</v>
      </c>
      <c r="O2622" t="str">
        <f>INDEX(Neighborhoods!$A:$C, MATCH(Places!$K2622,Neighborhoods!$A:$A,0), MATCH(Places!O$1,Neighborhoods!$A$1:$C$1,0))</f>
        <v>Harlem</v>
      </c>
      <c r="P2622" t="s">
        <v>11822</v>
      </c>
      <c r="Q2622" t="str">
        <f t="shared" si="160"/>
        <v>No</v>
      </c>
      <c r="R2622">
        <v>4</v>
      </c>
      <c r="S2622" t="str">
        <f t="shared" si="161"/>
        <v>Medium</v>
      </c>
      <c r="T2622" s="50">
        <v>110</v>
      </c>
      <c r="U2622" s="70">
        <f t="shared" si="162"/>
        <v>0.03</v>
      </c>
      <c r="V2622" s="52">
        <v>4.87</v>
      </c>
      <c r="W2622" s="52" t="str" cm="1">
        <f t="array" ref="W2622">_xlfn.SWITCH(ROUND(V2622,0),5,"Excellent",4,"Good",3,"Ok","Bad")</f>
        <v>Excellent</v>
      </c>
      <c r="X2622">
        <v>31</v>
      </c>
      <c r="Y2622" t="str">
        <f t="shared" si="163"/>
        <v>No</v>
      </c>
      <c r="Z2622" s="68">
        <v>42841</v>
      </c>
      <c r="AA2622" s="68">
        <v>43898</v>
      </c>
      <c r="AB2622">
        <v>179</v>
      </c>
      <c r="AC2622" t="s">
        <v>15615</v>
      </c>
    </row>
    <row r="2623" spans="1:29" x14ac:dyDescent="0.3">
      <c r="A2623" t="s">
        <v>1917</v>
      </c>
      <c r="B2623">
        <v>126</v>
      </c>
      <c r="C2623" t="str">
        <f>VLOOKUP($B2623,Hosts!$A:$M,10,0)</f>
        <v>Within an hour</v>
      </c>
      <c r="D2623" s="70">
        <f>VLOOKUP($B2623,Hosts!$A:$M,11,0)</f>
        <v>0.82</v>
      </c>
      <c r="E2623" s="70">
        <f>VLOOKUP($B2623,Hosts!$A:$M,12,0)</f>
        <v>1</v>
      </c>
      <c r="F2623" t="str">
        <f>VLOOKUP($B2623,Hosts!$A:$M,13,0)</f>
        <v>No</v>
      </c>
      <c r="G2623" t="str">
        <f>INDEX(Hosts!$A:$M, MATCH(Places!$B2623,Hosts!$A:$A,0), MATCH(Places!G$1,Hosts!$A$1:$M$1,0))</f>
        <v>Within an hour</v>
      </c>
      <c r="H2623" s="70">
        <f>INDEX(Hosts!$A:$M, MATCH(Places!$B2623,Hosts!$A:$A,0), MATCH(Places!H$1,Hosts!$A$1:$M$1,0))</f>
        <v>0.82</v>
      </c>
      <c r="I2623" s="70">
        <f>INDEX(Hosts!$A:$M, MATCH(Places!$B2623,Hosts!$A:$A,0), MATCH(Places!I$1,Hosts!$A$1:$M$1,0))</f>
        <v>1</v>
      </c>
      <c r="J2623" t="str">
        <f>INDEX(Hosts!$A:$M, MATCH(Places!$B2623,Hosts!$A:$A,0), MATCH(Places!J$1,Hosts!$A$1:$M$1,0))</f>
        <v>No</v>
      </c>
      <c r="K2623">
        <v>11</v>
      </c>
      <c r="L2623" t="str">
        <f>VLOOKUP($K2623,Neighborhoods!$A:$C,2,0)</f>
        <v>Brooklyn</v>
      </c>
      <c r="M2623" t="str">
        <f>VLOOKUP($K2623,Neighborhoods!$A:$C,3,0)</f>
        <v>Greenpoint</v>
      </c>
      <c r="N2623" t="str">
        <f>INDEX(Neighborhoods!$A:$C, MATCH(Places!$K2623,Neighborhoods!$A:$A,0), MATCH(Places!N$1,Neighborhoods!$A$1:$C$1,0))</f>
        <v>Brooklyn</v>
      </c>
      <c r="O2623" t="str">
        <f>INDEX(Neighborhoods!$A:$C, MATCH(Places!$K2623,Neighborhoods!$A:$A,0), MATCH(Places!O$1,Neighborhoods!$A$1:$C$1,0))</f>
        <v>Greenpoint</v>
      </c>
      <c r="P2623" t="s">
        <v>11822</v>
      </c>
      <c r="Q2623" t="str">
        <f t="shared" si="160"/>
        <v>No</v>
      </c>
      <c r="R2623">
        <v>4</v>
      </c>
      <c r="S2623" t="str">
        <f t="shared" si="161"/>
        <v>Medium</v>
      </c>
      <c r="T2623" s="50">
        <v>90</v>
      </c>
      <c r="U2623" s="70">
        <f t="shared" si="162"/>
        <v>0.03</v>
      </c>
      <c r="V2623" s="52">
        <v>4.8</v>
      </c>
      <c r="W2623" s="52" t="str" cm="1">
        <f t="array" ref="W2623">_xlfn.SWITCH(ROUND(V2623,0),5,"Excellent",4,"Good",3,"Ok","Bad")</f>
        <v>Excellent</v>
      </c>
      <c r="X2623">
        <v>120</v>
      </c>
      <c r="Y2623" t="str">
        <f t="shared" si="163"/>
        <v>No</v>
      </c>
      <c r="Z2623" s="68">
        <v>42848</v>
      </c>
      <c r="AA2623" s="68">
        <v>44037</v>
      </c>
      <c r="AB2623">
        <v>66</v>
      </c>
      <c r="AC2623" t="s">
        <v>15615</v>
      </c>
    </row>
    <row r="2624" spans="1:29" x14ac:dyDescent="0.3">
      <c r="A2624" t="s">
        <v>1918</v>
      </c>
      <c r="B2624">
        <v>2521</v>
      </c>
      <c r="C2624" t="str">
        <f>VLOOKUP($B2624,Hosts!$A:$M,10,0)</f>
        <v>Within an hour</v>
      </c>
      <c r="D2624" s="70">
        <f>VLOOKUP($B2624,Hosts!$A:$M,11,0)</f>
        <v>1</v>
      </c>
      <c r="E2624" s="70">
        <f>VLOOKUP($B2624,Hosts!$A:$M,12,0)</f>
        <v>1</v>
      </c>
      <c r="F2624" t="str">
        <f>VLOOKUP($B2624,Hosts!$A:$M,13,0)</f>
        <v>No</v>
      </c>
      <c r="G2624" t="str">
        <f>INDEX(Hosts!$A:$M, MATCH(Places!$B2624,Hosts!$A:$A,0), MATCH(Places!G$1,Hosts!$A$1:$M$1,0))</f>
        <v>Within an hour</v>
      </c>
      <c r="H2624" s="70">
        <f>INDEX(Hosts!$A:$M, MATCH(Places!$B2624,Hosts!$A:$A,0), MATCH(Places!H$1,Hosts!$A$1:$M$1,0))</f>
        <v>1</v>
      </c>
      <c r="I2624" s="70">
        <f>INDEX(Hosts!$A:$M, MATCH(Places!$B2624,Hosts!$A:$A,0), MATCH(Places!I$1,Hosts!$A$1:$M$1,0))</f>
        <v>1</v>
      </c>
      <c r="J2624" t="str">
        <f>INDEX(Hosts!$A:$M, MATCH(Places!$B2624,Hosts!$A:$A,0), MATCH(Places!J$1,Hosts!$A$1:$M$1,0))</f>
        <v>No</v>
      </c>
      <c r="K2624">
        <v>20</v>
      </c>
      <c r="L2624" t="str">
        <f>VLOOKUP($K2624,Neighborhoods!$A:$C,2,0)</f>
        <v>Manhattan</v>
      </c>
      <c r="M2624" t="str">
        <f>VLOOKUP($K2624,Neighborhoods!$A:$C,3,0)</f>
        <v>Upper West Side</v>
      </c>
      <c r="N2624" t="str">
        <f>INDEX(Neighborhoods!$A:$C, MATCH(Places!$K2624,Neighborhoods!$A:$A,0), MATCH(Places!N$1,Neighborhoods!$A$1:$C$1,0))</f>
        <v>Manhattan</v>
      </c>
      <c r="O2624" t="str">
        <f>INDEX(Neighborhoods!$A:$C, MATCH(Places!$K2624,Neighborhoods!$A:$A,0), MATCH(Places!O$1,Neighborhoods!$A$1:$C$1,0))</f>
        <v>Upper West Side</v>
      </c>
      <c r="P2624" t="s">
        <v>11822</v>
      </c>
      <c r="Q2624" t="str">
        <f t="shared" si="160"/>
        <v>No</v>
      </c>
      <c r="R2624">
        <v>6</v>
      </c>
      <c r="S2624" t="str">
        <f t="shared" si="161"/>
        <v>Large</v>
      </c>
      <c r="T2624" s="50">
        <v>249</v>
      </c>
      <c r="U2624" s="70">
        <f t="shared" si="162"/>
        <v>0.04</v>
      </c>
      <c r="V2624" s="52">
        <v>4.47</v>
      </c>
      <c r="W2624" s="52" t="str" cm="1">
        <f t="array" ref="W2624">_xlfn.SWITCH(ROUND(V2624,0),5,"Excellent",4,"Good",3,"Ok","Bad")</f>
        <v>Good</v>
      </c>
      <c r="X2624">
        <v>116</v>
      </c>
      <c r="Y2624" t="str">
        <f t="shared" si="163"/>
        <v>No</v>
      </c>
      <c r="Z2624" s="68">
        <v>42866</v>
      </c>
      <c r="AA2624" s="68">
        <v>44045</v>
      </c>
      <c r="AB2624">
        <v>331</v>
      </c>
      <c r="AC2624" t="s">
        <v>15615</v>
      </c>
    </row>
    <row r="2625" spans="1:29" x14ac:dyDescent="0.3">
      <c r="A2625" t="s">
        <v>15326</v>
      </c>
      <c r="B2625">
        <v>1680</v>
      </c>
      <c r="C2625" t="str">
        <f>VLOOKUP($B2625,Hosts!$A:$M,10,0)</f>
        <v>Within a few hours</v>
      </c>
      <c r="D2625" s="70">
        <f>VLOOKUP($B2625,Hosts!$A:$M,11,0)</f>
        <v>1</v>
      </c>
      <c r="E2625" s="70">
        <f>VLOOKUP($B2625,Hosts!$A:$M,12,0)</f>
        <v>0.97</v>
      </c>
      <c r="F2625" t="str">
        <f>VLOOKUP($B2625,Hosts!$A:$M,13,0)</f>
        <v>No</v>
      </c>
      <c r="G2625" t="str">
        <f>INDEX(Hosts!$A:$M, MATCH(Places!$B2625,Hosts!$A:$A,0), MATCH(Places!G$1,Hosts!$A$1:$M$1,0))</f>
        <v>Within a few hours</v>
      </c>
      <c r="H2625" s="70">
        <f>INDEX(Hosts!$A:$M, MATCH(Places!$B2625,Hosts!$A:$A,0), MATCH(Places!H$1,Hosts!$A$1:$M$1,0))</f>
        <v>1</v>
      </c>
      <c r="I2625" s="70">
        <f>INDEX(Hosts!$A:$M, MATCH(Places!$B2625,Hosts!$A:$A,0), MATCH(Places!I$1,Hosts!$A$1:$M$1,0))</f>
        <v>0.97</v>
      </c>
      <c r="J2625" t="str">
        <f>INDEX(Hosts!$A:$M, MATCH(Places!$B2625,Hosts!$A:$A,0), MATCH(Places!J$1,Hosts!$A$1:$M$1,0))</f>
        <v>No</v>
      </c>
      <c r="K2625">
        <v>7</v>
      </c>
      <c r="L2625" t="str">
        <f>VLOOKUP($K2625,Neighborhoods!$A:$C,2,0)</f>
        <v>Brooklyn</v>
      </c>
      <c r="M2625" t="str">
        <f>VLOOKUP($K2625,Neighborhoods!$A:$C,3,0)</f>
        <v>Bedford-Stuyvesant</v>
      </c>
      <c r="N2625" t="str">
        <f>INDEX(Neighborhoods!$A:$C, MATCH(Places!$K2625,Neighborhoods!$A:$A,0), MATCH(Places!N$1,Neighborhoods!$A$1:$C$1,0))</f>
        <v>Brooklyn</v>
      </c>
      <c r="O2625" t="str">
        <f>INDEX(Neighborhoods!$A:$C, MATCH(Places!$K2625,Neighborhoods!$A:$A,0), MATCH(Places!O$1,Neighborhoods!$A$1:$C$1,0))</f>
        <v>Bedford-Stuyvesant</v>
      </c>
      <c r="P2625" t="s">
        <v>11822</v>
      </c>
      <c r="Q2625" t="str">
        <f t="shared" si="160"/>
        <v>No</v>
      </c>
      <c r="R2625">
        <v>4</v>
      </c>
      <c r="S2625" t="str">
        <f t="shared" si="161"/>
        <v>Medium</v>
      </c>
      <c r="T2625" s="50">
        <v>49</v>
      </c>
      <c r="U2625" s="70">
        <f t="shared" si="162"/>
        <v>0.03</v>
      </c>
      <c r="V2625" s="52">
        <v>4.82</v>
      </c>
      <c r="W2625" s="52" t="str" cm="1">
        <f t="array" ref="W2625">_xlfn.SWITCH(ROUND(V2625,0),5,"Excellent",4,"Good",3,"Ok","Bad")</f>
        <v>Excellent</v>
      </c>
      <c r="X2625">
        <v>174</v>
      </c>
      <c r="Y2625" t="str">
        <f t="shared" si="163"/>
        <v>Yes</v>
      </c>
      <c r="Z2625" s="68">
        <v>42841</v>
      </c>
      <c r="AA2625" s="68">
        <v>44033</v>
      </c>
      <c r="AB2625">
        <v>316</v>
      </c>
      <c r="AC2625" t="s">
        <v>15615</v>
      </c>
    </row>
    <row r="2626" spans="1:29" x14ac:dyDescent="0.3">
      <c r="A2626" t="s">
        <v>1919</v>
      </c>
      <c r="B2626">
        <v>3053</v>
      </c>
      <c r="C2626" t="str">
        <f>VLOOKUP($B2626,Hosts!$A:$M,10,0)</f>
        <v>Within a day</v>
      </c>
      <c r="D2626" s="70">
        <f>VLOOKUP($B2626,Hosts!$A:$M,11,0)</f>
        <v>1</v>
      </c>
      <c r="E2626" s="70">
        <f>VLOOKUP($B2626,Hosts!$A:$M,12,0)</f>
        <v>0.85</v>
      </c>
      <c r="F2626" t="str">
        <f>VLOOKUP($B2626,Hosts!$A:$M,13,0)</f>
        <v>No</v>
      </c>
      <c r="G2626" t="str">
        <f>INDEX(Hosts!$A:$M, MATCH(Places!$B2626,Hosts!$A:$A,0), MATCH(Places!G$1,Hosts!$A$1:$M$1,0))</f>
        <v>Within a day</v>
      </c>
      <c r="H2626" s="70">
        <f>INDEX(Hosts!$A:$M, MATCH(Places!$B2626,Hosts!$A:$A,0), MATCH(Places!H$1,Hosts!$A$1:$M$1,0))</f>
        <v>1</v>
      </c>
      <c r="I2626" s="70">
        <f>INDEX(Hosts!$A:$M, MATCH(Places!$B2626,Hosts!$A:$A,0), MATCH(Places!I$1,Hosts!$A$1:$M$1,0))</f>
        <v>0.85</v>
      </c>
      <c r="J2626" t="str">
        <f>INDEX(Hosts!$A:$M, MATCH(Places!$B2626,Hosts!$A:$A,0), MATCH(Places!J$1,Hosts!$A$1:$M$1,0))</f>
        <v>No</v>
      </c>
      <c r="K2626">
        <v>8</v>
      </c>
      <c r="L2626" t="str">
        <f>VLOOKUP($K2626,Neighborhoods!$A:$C,2,0)</f>
        <v>Brooklyn</v>
      </c>
      <c r="M2626" t="str">
        <f>VLOOKUP($K2626,Neighborhoods!$A:$C,3,0)</f>
        <v>Bushwick</v>
      </c>
      <c r="N2626" t="str">
        <f>INDEX(Neighborhoods!$A:$C, MATCH(Places!$K2626,Neighborhoods!$A:$A,0), MATCH(Places!N$1,Neighborhoods!$A$1:$C$1,0))</f>
        <v>Brooklyn</v>
      </c>
      <c r="O2626" t="str">
        <f>INDEX(Neighborhoods!$A:$C, MATCH(Places!$K2626,Neighborhoods!$A:$A,0), MATCH(Places!O$1,Neighborhoods!$A$1:$C$1,0))</f>
        <v>Bushwick</v>
      </c>
      <c r="P2626" t="s">
        <v>1</v>
      </c>
      <c r="Q2626" t="str">
        <f t="shared" si="160"/>
        <v>Yes</v>
      </c>
      <c r="R2626">
        <v>1</v>
      </c>
      <c r="S2626" t="str">
        <f t="shared" si="161"/>
        <v>Small</v>
      </c>
      <c r="T2626" s="50">
        <v>45</v>
      </c>
      <c r="U2626" s="70">
        <f t="shared" si="162"/>
        <v>0.03</v>
      </c>
      <c r="V2626" s="52">
        <v>4.42</v>
      </c>
      <c r="W2626" s="52" t="str" cm="1">
        <f t="array" ref="W2626">_xlfn.SWITCH(ROUND(V2626,0),5,"Excellent",4,"Good",3,"Ok","Bad")</f>
        <v>Good</v>
      </c>
      <c r="X2626">
        <v>12</v>
      </c>
      <c r="Y2626" t="str">
        <f t="shared" si="163"/>
        <v>No</v>
      </c>
      <c r="Z2626" s="68">
        <v>42836</v>
      </c>
      <c r="AA2626" s="68">
        <v>43015</v>
      </c>
      <c r="AB2626">
        <v>227</v>
      </c>
      <c r="AC2626" t="s">
        <v>15615</v>
      </c>
    </row>
    <row r="2627" spans="1:29" x14ac:dyDescent="0.3">
      <c r="A2627" t="s">
        <v>15285</v>
      </c>
      <c r="B2627">
        <v>3202</v>
      </c>
      <c r="C2627" t="str">
        <f>VLOOKUP($B2627,Hosts!$A:$M,10,0)</f>
        <v>Within an hour</v>
      </c>
      <c r="D2627" s="70">
        <f>VLOOKUP($B2627,Hosts!$A:$M,11,0)</f>
        <v>1</v>
      </c>
      <c r="E2627" s="70">
        <f>VLOOKUP($B2627,Hosts!$A:$M,12,0)</f>
        <v>1</v>
      </c>
      <c r="F2627" t="str">
        <f>VLOOKUP($B2627,Hosts!$A:$M,13,0)</f>
        <v>No</v>
      </c>
      <c r="G2627" t="str">
        <f>INDEX(Hosts!$A:$M, MATCH(Places!$B2627,Hosts!$A:$A,0), MATCH(Places!G$1,Hosts!$A$1:$M$1,0))</f>
        <v>Within an hour</v>
      </c>
      <c r="H2627" s="70">
        <f>INDEX(Hosts!$A:$M, MATCH(Places!$B2627,Hosts!$A:$A,0), MATCH(Places!H$1,Hosts!$A$1:$M$1,0))</f>
        <v>1</v>
      </c>
      <c r="I2627" s="70">
        <f>INDEX(Hosts!$A:$M, MATCH(Places!$B2627,Hosts!$A:$A,0), MATCH(Places!I$1,Hosts!$A$1:$M$1,0))</f>
        <v>1</v>
      </c>
      <c r="J2627" t="str">
        <f>INDEX(Hosts!$A:$M, MATCH(Places!$B2627,Hosts!$A:$A,0), MATCH(Places!J$1,Hosts!$A$1:$M$1,0))</f>
        <v>No</v>
      </c>
      <c r="K2627">
        <v>20</v>
      </c>
      <c r="L2627" t="str">
        <f>VLOOKUP($K2627,Neighborhoods!$A:$C,2,0)</f>
        <v>Manhattan</v>
      </c>
      <c r="M2627" t="str">
        <f>VLOOKUP($K2627,Neighborhoods!$A:$C,3,0)</f>
        <v>Upper West Side</v>
      </c>
      <c r="N2627" t="str">
        <f>INDEX(Neighborhoods!$A:$C, MATCH(Places!$K2627,Neighborhoods!$A:$A,0), MATCH(Places!N$1,Neighborhoods!$A$1:$C$1,0))</f>
        <v>Manhattan</v>
      </c>
      <c r="O2627" t="str">
        <f>INDEX(Neighborhoods!$A:$C, MATCH(Places!$K2627,Neighborhoods!$A:$A,0), MATCH(Places!O$1,Neighborhoods!$A$1:$C$1,0))</f>
        <v>Upper West Side</v>
      </c>
      <c r="P2627" t="s">
        <v>11822</v>
      </c>
      <c r="Q2627" t="str">
        <f t="shared" ref="Q2627:Q2690" si="164">IF(OR(P2627="Private room",P2627="Shared room"),"Yes","No")</f>
        <v>No</v>
      </c>
      <c r="R2627">
        <v>6</v>
      </c>
      <c r="S2627" t="str">
        <f t="shared" ref="S2627:S2690" si="165">IF(R2627&lt;=2,"Small",IF(R2627&lt;=5,"Medium","Large"))</f>
        <v>Large</v>
      </c>
      <c r="T2627" s="50">
        <v>102</v>
      </c>
      <c r="U2627" s="70">
        <f t="shared" ref="U2627:U2690" si="166">VLOOKUP($T2627,$AF$1:$AG$5,2)</f>
        <v>0.03</v>
      </c>
      <c r="V2627" s="52">
        <v>4.67</v>
      </c>
      <c r="W2627" s="52" t="str" cm="1">
        <f t="array" ref="W2627">_xlfn.SWITCH(ROUND(V2627,0),5,"Excellent",4,"Good",3,"Ok","Bad")</f>
        <v>Excellent</v>
      </c>
      <c r="X2627">
        <v>3</v>
      </c>
      <c r="Y2627" t="str">
        <f t="shared" ref="Y2627:Y2690" si="167">IF(AND(V2627&gt;4.8,X2627&gt;100),"Yes","No")</f>
        <v>No</v>
      </c>
      <c r="Z2627" s="68">
        <v>43907</v>
      </c>
      <c r="AA2627" s="68">
        <v>44044</v>
      </c>
      <c r="AB2627">
        <v>21</v>
      </c>
      <c r="AC2627" t="s">
        <v>15616</v>
      </c>
    </row>
    <row r="2628" spans="1:29" x14ac:dyDescent="0.3">
      <c r="A2628" t="s">
        <v>1920</v>
      </c>
      <c r="B2628">
        <v>3204</v>
      </c>
      <c r="C2628" t="str">
        <f>VLOOKUP($B2628,Hosts!$A:$M,10,0)</f>
        <v>Within an hour</v>
      </c>
      <c r="D2628" s="70">
        <f>VLOOKUP($B2628,Hosts!$A:$M,11,0)</f>
        <v>1</v>
      </c>
      <c r="E2628" s="70">
        <f>VLOOKUP($B2628,Hosts!$A:$M,12,0)</f>
        <v>0.96</v>
      </c>
      <c r="F2628" t="str">
        <f>VLOOKUP($B2628,Hosts!$A:$M,13,0)</f>
        <v>No</v>
      </c>
      <c r="G2628" t="str">
        <f>INDEX(Hosts!$A:$M, MATCH(Places!$B2628,Hosts!$A:$A,0), MATCH(Places!G$1,Hosts!$A$1:$M$1,0))</f>
        <v>Within an hour</v>
      </c>
      <c r="H2628" s="70">
        <f>INDEX(Hosts!$A:$M, MATCH(Places!$B2628,Hosts!$A:$A,0), MATCH(Places!H$1,Hosts!$A$1:$M$1,0))</f>
        <v>1</v>
      </c>
      <c r="I2628" s="70">
        <f>INDEX(Hosts!$A:$M, MATCH(Places!$B2628,Hosts!$A:$A,0), MATCH(Places!I$1,Hosts!$A$1:$M$1,0))</f>
        <v>0.96</v>
      </c>
      <c r="J2628" t="str">
        <f>INDEX(Hosts!$A:$M, MATCH(Places!$B2628,Hosts!$A:$A,0), MATCH(Places!J$1,Hosts!$A$1:$M$1,0))</f>
        <v>No</v>
      </c>
      <c r="K2628">
        <v>8</v>
      </c>
      <c r="L2628" t="str">
        <f>VLOOKUP($K2628,Neighborhoods!$A:$C,2,0)</f>
        <v>Brooklyn</v>
      </c>
      <c r="M2628" t="str">
        <f>VLOOKUP($K2628,Neighborhoods!$A:$C,3,0)</f>
        <v>Bushwick</v>
      </c>
      <c r="N2628" t="str">
        <f>INDEX(Neighborhoods!$A:$C, MATCH(Places!$K2628,Neighborhoods!$A:$A,0), MATCH(Places!N$1,Neighborhoods!$A$1:$C$1,0))</f>
        <v>Brooklyn</v>
      </c>
      <c r="O2628" t="str">
        <f>INDEX(Neighborhoods!$A:$C, MATCH(Places!$K2628,Neighborhoods!$A:$A,0), MATCH(Places!O$1,Neighborhoods!$A$1:$C$1,0))</f>
        <v>Bushwick</v>
      </c>
      <c r="P2628" t="s">
        <v>11822</v>
      </c>
      <c r="Q2628" t="str">
        <f t="shared" si="164"/>
        <v>No</v>
      </c>
      <c r="R2628">
        <v>5</v>
      </c>
      <c r="S2628" t="str">
        <f t="shared" si="165"/>
        <v>Medium</v>
      </c>
      <c r="T2628" s="50">
        <v>104</v>
      </c>
      <c r="U2628" s="70">
        <f t="shared" si="166"/>
        <v>0.03</v>
      </c>
      <c r="V2628" s="52">
        <v>4.74</v>
      </c>
      <c r="W2628" s="52" t="str" cm="1">
        <f t="array" ref="W2628">_xlfn.SWITCH(ROUND(V2628,0),5,"Excellent",4,"Good",3,"Ok","Bad")</f>
        <v>Excellent</v>
      </c>
      <c r="X2628">
        <v>142</v>
      </c>
      <c r="Y2628" t="str">
        <f t="shared" si="167"/>
        <v>No</v>
      </c>
      <c r="Z2628" s="68">
        <v>42848</v>
      </c>
      <c r="AA2628" s="68">
        <v>43912</v>
      </c>
      <c r="AB2628">
        <v>122</v>
      </c>
      <c r="AC2628" t="s">
        <v>15615</v>
      </c>
    </row>
    <row r="2629" spans="1:29" x14ac:dyDescent="0.3">
      <c r="A2629" t="s">
        <v>1921</v>
      </c>
      <c r="B2629">
        <v>2299</v>
      </c>
      <c r="C2629" t="str">
        <f>VLOOKUP($B2629,Hosts!$A:$M,10,0)</f>
        <v>Within an hour</v>
      </c>
      <c r="D2629" s="70">
        <f>VLOOKUP($B2629,Hosts!$A:$M,11,0)</f>
        <v>0.67</v>
      </c>
      <c r="E2629" s="70">
        <f>VLOOKUP($B2629,Hosts!$A:$M,12,0)</f>
        <v>0.92</v>
      </c>
      <c r="F2629" t="str">
        <f>VLOOKUP($B2629,Hosts!$A:$M,13,0)</f>
        <v>No</v>
      </c>
      <c r="G2629" t="str">
        <f>INDEX(Hosts!$A:$M, MATCH(Places!$B2629,Hosts!$A:$A,0), MATCH(Places!G$1,Hosts!$A$1:$M$1,0))</f>
        <v>Within an hour</v>
      </c>
      <c r="H2629" s="70">
        <f>INDEX(Hosts!$A:$M, MATCH(Places!$B2629,Hosts!$A:$A,0), MATCH(Places!H$1,Hosts!$A$1:$M$1,0))</f>
        <v>0.67</v>
      </c>
      <c r="I2629" s="70">
        <f>INDEX(Hosts!$A:$M, MATCH(Places!$B2629,Hosts!$A:$A,0), MATCH(Places!I$1,Hosts!$A$1:$M$1,0))</f>
        <v>0.92</v>
      </c>
      <c r="J2629" t="str">
        <f>INDEX(Hosts!$A:$M, MATCH(Places!$B2629,Hosts!$A:$A,0), MATCH(Places!J$1,Hosts!$A$1:$M$1,0))</f>
        <v>No</v>
      </c>
      <c r="K2629">
        <v>8</v>
      </c>
      <c r="L2629" t="str">
        <f>VLOOKUP($K2629,Neighborhoods!$A:$C,2,0)</f>
        <v>Brooklyn</v>
      </c>
      <c r="M2629" t="str">
        <f>VLOOKUP($K2629,Neighborhoods!$A:$C,3,0)</f>
        <v>Bushwick</v>
      </c>
      <c r="N2629" t="str">
        <f>INDEX(Neighborhoods!$A:$C, MATCH(Places!$K2629,Neighborhoods!$A:$A,0), MATCH(Places!N$1,Neighborhoods!$A$1:$C$1,0))</f>
        <v>Brooklyn</v>
      </c>
      <c r="O2629" t="str">
        <f>INDEX(Neighborhoods!$A:$C, MATCH(Places!$K2629,Neighborhoods!$A:$A,0), MATCH(Places!O$1,Neighborhoods!$A$1:$C$1,0))</f>
        <v>Bushwick</v>
      </c>
      <c r="P2629" t="s">
        <v>1</v>
      </c>
      <c r="Q2629" t="str">
        <f t="shared" si="164"/>
        <v>Yes</v>
      </c>
      <c r="R2629">
        <v>2</v>
      </c>
      <c r="S2629" t="str">
        <f t="shared" si="165"/>
        <v>Small</v>
      </c>
      <c r="T2629" s="50">
        <v>95</v>
      </c>
      <c r="U2629" s="70">
        <f t="shared" si="166"/>
        <v>0.03</v>
      </c>
      <c r="V2629" s="52">
        <v>5</v>
      </c>
      <c r="W2629" s="52" t="str" cm="1">
        <f t="array" ref="W2629">_xlfn.SWITCH(ROUND(V2629,0),5,"Excellent",4,"Good",3,"Ok","Bad")</f>
        <v>Excellent</v>
      </c>
      <c r="X2629">
        <v>13</v>
      </c>
      <c r="Y2629" t="str">
        <f t="shared" si="167"/>
        <v>No</v>
      </c>
      <c r="Z2629" s="68">
        <v>43589</v>
      </c>
      <c r="AA2629" s="68">
        <v>43831</v>
      </c>
      <c r="AB2629">
        <v>178</v>
      </c>
      <c r="AC2629" t="s">
        <v>15616</v>
      </c>
    </row>
    <row r="2630" spans="1:29" x14ac:dyDescent="0.3">
      <c r="A2630" t="s">
        <v>1922</v>
      </c>
      <c r="B2630">
        <v>2429</v>
      </c>
      <c r="C2630" t="str">
        <f>VLOOKUP($B2630,Hosts!$A:$M,10,0)</f>
        <v>Within an hour</v>
      </c>
      <c r="D2630" s="70">
        <f>VLOOKUP($B2630,Hosts!$A:$M,11,0)</f>
        <v>1</v>
      </c>
      <c r="E2630" s="70">
        <f>VLOOKUP($B2630,Hosts!$A:$M,12,0)</f>
        <v>0.94</v>
      </c>
      <c r="F2630" t="str">
        <f>VLOOKUP($B2630,Hosts!$A:$M,13,0)</f>
        <v>No</v>
      </c>
      <c r="G2630" t="str">
        <f>INDEX(Hosts!$A:$M, MATCH(Places!$B2630,Hosts!$A:$A,0), MATCH(Places!G$1,Hosts!$A$1:$M$1,0))</f>
        <v>Within an hour</v>
      </c>
      <c r="H2630" s="70">
        <f>INDEX(Hosts!$A:$M, MATCH(Places!$B2630,Hosts!$A:$A,0), MATCH(Places!H$1,Hosts!$A$1:$M$1,0))</f>
        <v>1</v>
      </c>
      <c r="I2630" s="70">
        <f>INDEX(Hosts!$A:$M, MATCH(Places!$B2630,Hosts!$A:$A,0), MATCH(Places!I$1,Hosts!$A$1:$M$1,0))</f>
        <v>0.94</v>
      </c>
      <c r="J2630" t="str">
        <f>INDEX(Hosts!$A:$M, MATCH(Places!$B2630,Hosts!$A:$A,0), MATCH(Places!J$1,Hosts!$A$1:$M$1,0))</f>
        <v>No</v>
      </c>
      <c r="K2630">
        <v>4</v>
      </c>
      <c r="L2630" t="str">
        <f>VLOOKUP($K2630,Neighborhoods!$A:$C,2,0)</f>
        <v>Bronx</v>
      </c>
      <c r="M2630" t="str">
        <f>VLOOKUP($K2630,Neighborhoods!$A:$C,3,0)</f>
        <v>Mott Haven</v>
      </c>
      <c r="N2630" t="str">
        <f>INDEX(Neighborhoods!$A:$C, MATCH(Places!$K2630,Neighborhoods!$A:$A,0), MATCH(Places!N$1,Neighborhoods!$A$1:$C$1,0))</f>
        <v>Bronx</v>
      </c>
      <c r="O2630" t="str">
        <f>INDEX(Neighborhoods!$A:$C, MATCH(Places!$K2630,Neighborhoods!$A:$A,0), MATCH(Places!O$1,Neighborhoods!$A$1:$C$1,0))</f>
        <v>Mott Haven</v>
      </c>
      <c r="P2630" t="s">
        <v>1</v>
      </c>
      <c r="Q2630" t="str">
        <f t="shared" si="164"/>
        <v>Yes</v>
      </c>
      <c r="R2630">
        <v>4</v>
      </c>
      <c r="S2630" t="str">
        <f t="shared" si="165"/>
        <v>Medium</v>
      </c>
      <c r="T2630" s="50">
        <v>66</v>
      </c>
      <c r="U2630" s="70">
        <f t="shared" si="166"/>
        <v>0.03</v>
      </c>
      <c r="V2630" s="52">
        <v>4.62</v>
      </c>
      <c r="W2630" s="52" t="str" cm="1">
        <f t="array" ref="W2630">_xlfn.SWITCH(ROUND(V2630,0),5,"Excellent",4,"Good",3,"Ok","Bad")</f>
        <v>Excellent</v>
      </c>
      <c r="X2630">
        <v>26</v>
      </c>
      <c r="Y2630" t="str">
        <f t="shared" si="167"/>
        <v>No</v>
      </c>
      <c r="Z2630" s="68">
        <v>42849</v>
      </c>
      <c r="AA2630" s="68">
        <v>43800</v>
      </c>
      <c r="AB2630">
        <v>320</v>
      </c>
      <c r="AC2630" t="s">
        <v>15616</v>
      </c>
    </row>
    <row r="2631" spans="1:29" x14ac:dyDescent="0.3">
      <c r="A2631" t="s">
        <v>13727</v>
      </c>
      <c r="B2631">
        <v>700</v>
      </c>
      <c r="C2631" t="str">
        <f>VLOOKUP($B2631,Hosts!$A:$M,10,0)</f>
        <v>Within a day</v>
      </c>
      <c r="D2631" s="70">
        <f>VLOOKUP($B2631,Hosts!$A:$M,11,0)</f>
        <v>0.67</v>
      </c>
      <c r="E2631" s="70">
        <f>VLOOKUP($B2631,Hosts!$A:$M,12,0)</f>
        <v>1</v>
      </c>
      <c r="F2631" t="str">
        <f>VLOOKUP($B2631,Hosts!$A:$M,13,0)</f>
        <v>No</v>
      </c>
      <c r="G2631" t="str">
        <f>INDEX(Hosts!$A:$M, MATCH(Places!$B2631,Hosts!$A:$A,0), MATCH(Places!G$1,Hosts!$A$1:$M$1,0))</f>
        <v>Within a day</v>
      </c>
      <c r="H2631" s="70">
        <f>INDEX(Hosts!$A:$M, MATCH(Places!$B2631,Hosts!$A:$A,0), MATCH(Places!H$1,Hosts!$A$1:$M$1,0))</f>
        <v>0.67</v>
      </c>
      <c r="I2631" s="70">
        <f>INDEX(Hosts!$A:$M, MATCH(Places!$B2631,Hosts!$A:$A,0), MATCH(Places!I$1,Hosts!$A$1:$M$1,0))</f>
        <v>1</v>
      </c>
      <c r="J2631" t="str">
        <f>INDEX(Hosts!$A:$M, MATCH(Places!$B2631,Hosts!$A:$A,0), MATCH(Places!J$1,Hosts!$A$1:$M$1,0))</f>
        <v>No</v>
      </c>
      <c r="K2631">
        <v>7</v>
      </c>
      <c r="L2631" t="str">
        <f>VLOOKUP($K2631,Neighborhoods!$A:$C,2,0)</f>
        <v>Brooklyn</v>
      </c>
      <c r="M2631" t="str">
        <f>VLOOKUP($K2631,Neighborhoods!$A:$C,3,0)</f>
        <v>Bedford-Stuyvesant</v>
      </c>
      <c r="N2631" t="str">
        <f>INDEX(Neighborhoods!$A:$C, MATCH(Places!$K2631,Neighborhoods!$A:$A,0), MATCH(Places!N$1,Neighborhoods!$A$1:$C$1,0))</f>
        <v>Brooklyn</v>
      </c>
      <c r="O2631" t="str">
        <f>INDEX(Neighborhoods!$A:$C, MATCH(Places!$K2631,Neighborhoods!$A:$A,0), MATCH(Places!O$1,Neighborhoods!$A$1:$C$1,0))</f>
        <v>Bedford-Stuyvesant</v>
      </c>
      <c r="P2631" t="s">
        <v>11822</v>
      </c>
      <c r="Q2631" t="str">
        <f t="shared" si="164"/>
        <v>No</v>
      </c>
      <c r="R2631">
        <v>4</v>
      </c>
      <c r="S2631" t="str">
        <f t="shared" si="165"/>
        <v>Medium</v>
      </c>
      <c r="T2631" s="50">
        <v>63</v>
      </c>
      <c r="U2631" s="70">
        <f t="shared" si="166"/>
        <v>0.03</v>
      </c>
      <c r="V2631" s="52">
        <v>4.67</v>
      </c>
      <c r="W2631" s="52" t="str" cm="1">
        <f t="array" ref="W2631">_xlfn.SWITCH(ROUND(V2631,0),5,"Excellent",4,"Good",3,"Ok","Bad")</f>
        <v>Excellent</v>
      </c>
      <c r="X2631">
        <v>6</v>
      </c>
      <c r="Y2631" t="str">
        <f t="shared" si="167"/>
        <v>No</v>
      </c>
      <c r="Z2631" s="68">
        <v>43699</v>
      </c>
      <c r="AA2631" s="68">
        <v>43811</v>
      </c>
      <c r="AB2631">
        <v>0</v>
      </c>
      <c r="AC2631" t="s">
        <v>15615</v>
      </c>
    </row>
    <row r="2632" spans="1:29" x14ac:dyDescent="0.3">
      <c r="A2632" t="s">
        <v>1923</v>
      </c>
      <c r="B2632">
        <v>150</v>
      </c>
      <c r="C2632" t="str">
        <f>VLOOKUP($B2632,Hosts!$A:$M,10,0)</f>
        <v>Within a day</v>
      </c>
      <c r="D2632" s="70">
        <f>VLOOKUP($B2632,Hosts!$A:$M,11,0)</f>
        <v>0.57999999999999996</v>
      </c>
      <c r="E2632" s="70">
        <f>VLOOKUP($B2632,Hosts!$A:$M,12,0)</f>
        <v>0.93</v>
      </c>
      <c r="F2632" t="str">
        <f>VLOOKUP($B2632,Hosts!$A:$M,13,0)</f>
        <v>No</v>
      </c>
      <c r="G2632" t="str">
        <f>INDEX(Hosts!$A:$M, MATCH(Places!$B2632,Hosts!$A:$A,0), MATCH(Places!G$1,Hosts!$A$1:$M$1,0))</f>
        <v>Within a day</v>
      </c>
      <c r="H2632" s="70">
        <f>INDEX(Hosts!$A:$M, MATCH(Places!$B2632,Hosts!$A:$A,0), MATCH(Places!H$1,Hosts!$A$1:$M$1,0))</f>
        <v>0.57999999999999996</v>
      </c>
      <c r="I2632" s="70">
        <f>INDEX(Hosts!$A:$M, MATCH(Places!$B2632,Hosts!$A:$A,0), MATCH(Places!I$1,Hosts!$A$1:$M$1,0))</f>
        <v>0.93</v>
      </c>
      <c r="J2632" t="str">
        <f>INDEX(Hosts!$A:$M, MATCH(Places!$B2632,Hosts!$A:$A,0), MATCH(Places!J$1,Hosts!$A$1:$M$1,0))</f>
        <v>No</v>
      </c>
      <c r="K2632">
        <v>7</v>
      </c>
      <c r="L2632" t="str">
        <f>VLOOKUP($K2632,Neighborhoods!$A:$C,2,0)</f>
        <v>Brooklyn</v>
      </c>
      <c r="M2632" t="str">
        <f>VLOOKUP($K2632,Neighborhoods!$A:$C,3,0)</f>
        <v>Bedford-Stuyvesant</v>
      </c>
      <c r="N2632" t="str">
        <f>INDEX(Neighborhoods!$A:$C, MATCH(Places!$K2632,Neighborhoods!$A:$A,0), MATCH(Places!N$1,Neighborhoods!$A$1:$C$1,0))</f>
        <v>Brooklyn</v>
      </c>
      <c r="O2632" t="str">
        <f>INDEX(Neighborhoods!$A:$C, MATCH(Places!$K2632,Neighborhoods!$A:$A,0), MATCH(Places!O$1,Neighborhoods!$A$1:$C$1,0))</f>
        <v>Bedford-Stuyvesant</v>
      </c>
      <c r="P2632" t="s">
        <v>11822</v>
      </c>
      <c r="Q2632" t="str">
        <f t="shared" si="164"/>
        <v>No</v>
      </c>
      <c r="R2632">
        <v>10</v>
      </c>
      <c r="S2632" t="str">
        <f t="shared" si="165"/>
        <v>Large</v>
      </c>
      <c r="T2632" s="50">
        <v>414</v>
      </c>
      <c r="U2632" s="70">
        <f t="shared" si="166"/>
        <v>0.04</v>
      </c>
      <c r="V2632" s="52">
        <v>4.75</v>
      </c>
      <c r="W2632" s="52" t="str" cm="1">
        <f t="array" ref="W2632">_xlfn.SWITCH(ROUND(V2632,0),5,"Excellent",4,"Good",3,"Ok","Bad")</f>
        <v>Excellent</v>
      </c>
      <c r="X2632">
        <v>130</v>
      </c>
      <c r="Y2632" t="str">
        <f t="shared" si="167"/>
        <v>No</v>
      </c>
      <c r="Z2632" s="68">
        <v>42844</v>
      </c>
      <c r="AA2632" s="68">
        <v>43882</v>
      </c>
      <c r="AB2632">
        <v>323</v>
      </c>
      <c r="AC2632" t="s">
        <v>15615</v>
      </c>
    </row>
    <row r="2633" spans="1:29" x14ac:dyDescent="0.3">
      <c r="A2633" t="s">
        <v>1924</v>
      </c>
      <c r="B2633">
        <v>765</v>
      </c>
      <c r="C2633" t="str">
        <f>VLOOKUP($B2633,Hosts!$A:$M,10,0)</f>
        <v>Within an hour</v>
      </c>
      <c r="D2633" s="70">
        <f>VLOOKUP($B2633,Hosts!$A:$M,11,0)</f>
        <v>1</v>
      </c>
      <c r="E2633" s="70">
        <f>VLOOKUP($B2633,Hosts!$A:$M,12,0)</f>
        <v>0.75</v>
      </c>
      <c r="F2633" t="str">
        <f>VLOOKUP($B2633,Hosts!$A:$M,13,0)</f>
        <v>Yes</v>
      </c>
      <c r="G2633" t="str">
        <f>INDEX(Hosts!$A:$M, MATCH(Places!$B2633,Hosts!$A:$A,0), MATCH(Places!G$1,Hosts!$A$1:$M$1,0))</f>
        <v>Within an hour</v>
      </c>
      <c r="H2633" s="70">
        <f>INDEX(Hosts!$A:$M, MATCH(Places!$B2633,Hosts!$A:$A,0), MATCH(Places!H$1,Hosts!$A$1:$M$1,0))</f>
        <v>1</v>
      </c>
      <c r="I2633" s="70">
        <f>INDEX(Hosts!$A:$M, MATCH(Places!$B2633,Hosts!$A:$A,0), MATCH(Places!I$1,Hosts!$A$1:$M$1,0))</f>
        <v>0.75</v>
      </c>
      <c r="J2633" t="str">
        <f>INDEX(Hosts!$A:$M, MATCH(Places!$B2633,Hosts!$A:$A,0), MATCH(Places!J$1,Hosts!$A$1:$M$1,0))</f>
        <v>Yes</v>
      </c>
      <c r="K2633">
        <v>16</v>
      </c>
      <c r="L2633" t="str">
        <f>VLOOKUP($K2633,Neighborhoods!$A:$C,2,0)</f>
        <v>Manhattan</v>
      </c>
      <c r="M2633" t="str">
        <f>VLOOKUP($K2633,Neighborhoods!$A:$C,3,0)</f>
        <v>Harlem</v>
      </c>
      <c r="N2633" t="str">
        <f>INDEX(Neighborhoods!$A:$C, MATCH(Places!$K2633,Neighborhoods!$A:$A,0), MATCH(Places!N$1,Neighborhoods!$A$1:$C$1,0))</f>
        <v>Manhattan</v>
      </c>
      <c r="O2633" t="str">
        <f>INDEX(Neighborhoods!$A:$C, MATCH(Places!$K2633,Neighborhoods!$A:$A,0), MATCH(Places!O$1,Neighborhoods!$A$1:$C$1,0))</f>
        <v>Harlem</v>
      </c>
      <c r="P2633" t="s">
        <v>11822</v>
      </c>
      <c r="Q2633" t="str">
        <f t="shared" si="164"/>
        <v>No</v>
      </c>
      <c r="R2633">
        <v>3</v>
      </c>
      <c r="S2633" t="str">
        <f t="shared" si="165"/>
        <v>Medium</v>
      </c>
      <c r="T2633" s="50">
        <v>191</v>
      </c>
      <c r="U2633" s="70">
        <f t="shared" si="166"/>
        <v>0.03</v>
      </c>
      <c r="V2633" s="52">
        <v>4.8099999999999996</v>
      </c>
      <c r="W2633" s="52" t="str" cm="1">
        <f t="array" ref="W2633">_xlfn.SWITCH(ROUND(V2633,0),5,"Excellent",4,"Good",3,"Ok","Bad")</f>
        <v>Excellent</v>
      </c>
      <c r="X2633">
        <v>21</v>
      </c>
      <c r="Y2633" t="str">
        <f t="shared" si="167"/>
        <v>No</v>
      </c>
      <c r="Z2633" s="68">
        <v>42911</v>
      </c>
      <c r="AA2633" s="68">
        <v>43832</v>
      </c>
      <c r="AB2633">
        <v>15</v>
      </c>
      <c r="AC2633" t="s">
        <v>15615</v>
      </c>
    </row>
    <row r="2634" spans="1:29" x14ac:dyDescent="0.3">
      <c r="A2634" t="s">
        <v>14915</v>
      </c>
      <c r="B2634">
        <v>1354</v>
      </c>
      <c r="C2634" t="str">
        <f>VLOOKUP($B2634,Hosts!$A:$M,10,0)</f>
        <v>Within an hour</v>
      </c>
      <c r="D2634" s="70">
        <f>VLOOKUP($B2634,Hosts!$A:$M,11,0)</f>
        <v>1</v>
      </c>
      <c r="E2634" s="70">
        <f>VLOOKUP($B2634,Hosts!$A:$M,12,0)</f>
        <v>0.5</v>
      </c>
      <c r="F2634" t="str">
        <f>VLOOKUP($B2634,Hosts!$A:$M,13,0)</f>
        <v>Yes</v>
      </c>
      <c r="G2634" t="str">
        <f>INDEX(Hosts!$A:$M, MATCH(Places!$B2634,Hosts!$A:$A,0), MATCH(Places!G$1,Hosts!$A$1:$M$1,0))</f>
        <v>Within an hour</v>
      </c>
      <c r="H2634" s="70">
        <f>INDEX(Hosts!$A:$M, MATCH(Places!$B2634,Hosts!$A:$A,0), MATCH(Places!H$1,Hosts!$A$1:$M$1,0))</f>
        <v>1</v>
      </c>
      <c r="I2634" s="70">
        <f>INDEX(Hosts!$A:$M, MATCH(Places!$B2634,Hosts!$A:$A,0), MATCH(Places!I$1,Hosts!$A$1:$M$1,0))</f>
        <v>0.5</v>
      </c>
      <c r="J2634" t="str">
        <f>INDEX(Hosts!$A:$M, MATCH(Places!$B2634,Hosts!$A:$A,0), MATCH(Places!J$1,Hosts!$A$1:$M$1,0))</f>
        <v>Yes</v>
      </c>
      <c r="K2634">
        <v>16</v>
      </c>
      <c r="L2634" t="str">
        <f>VLOOKUP($K2634,Neighborhoods!$A:$C,2,0)</f>
        <v>Manhattan</v>
      </c>
      <c r="M2634" t="str">
        <f>VLOOKUP($K2634,Neighborhoods!$A:$C,3,0)</f>
        <v>Harlem</v>
      </c>
      <c r="N2634" t="str">
        <f>INDEX(Neighborhoods!$A:$C, MATCH(Places!$K2634,Neighborhoods!$A:$A,0), MATCH(Places!N$1,Neighborhoods!$A$1:$C$1,0))</f>
        <v>Manhattan</v>
      </c>
      <c r="O2634" t="str">
        <f>INDEX(Neighborhoods!$A:$C, MATCH(Places!$K2634,Neighborhoods!$A:$A,0), MATCH(Places!O$1,Neighborhoods!$A$1:$C$1,0))</f>
        <v>Harlem</v>
      </c>
      <c r="P2634" t="s">
        <v>1</v>
      </c>
      <c r="Q2634" t="str">
        <f t="shared" si="164"/>
        <v>Yes</v>
      </c>
      <c r="R2634">
        <v>2</v>
      </c>
      <c r="S2634" t="str">
        <f t="shared" si="165"/>
        <v>Small</v>
      </c>
      <c r="T2634" s="50">
        <v>67</v>
      </c>
      <c r="U2634" s="70">
        <f t="shared" si="166"/>
        <v>0.03</v>
      </c>
      <c r="V2634" s="52">
        <v>4.97</v>
      </c>
      <c r="W2634" s="52" t="str" cm="1">
        <f t="array" ref="W2634">_xlfn.SWITCH(ROUND(V2634,0),5,"Excellent",4,"Good",3,"Ok","Bad")</f>
        <v>Excellent</v>
      </c>
      <c r="X2634">
        <v>35</v>
      </c>
      <c r="Y2634" t="str">
        <f t="shared" si="167"/>
        <v>No</v>
      </c>
      <c r="Z2634" s="68">
        <v>42845</v>
      </c>
      <c r="AA2634" s="68">
        <v>43736</v>
      </c>
      <c r="AB2634">
        <v>96</v>
      </c>
      <c r="AC2634" t="s">
        <v>15615</v>
      </c>
    </row>
    <row r="2635" spans="1:29" x14ac:dyDescent="0.3">
      <c r="A2635" t="s">
        <v>1925</v>
      </c>
      <c r="B2635">
        <v>538</v>
      </c>
      <c r="C2635" t="str">
        <f>VLOOKUP($B2635,Hosts!$A:$M,10,0)</f>
        <v>Within a day</v>
      </c>
      <c r="D2635" s="70">
        <f>VLOOKUP($B2635,Hosts!$A:$M,11,0)</f>
        <v>1</v>
      </c>
      <c r="E2635" s="70">
        <f>VLOOKUP($B2635,Hosts!$A:$M,12,0)</f>
        <v>0.96</v>
      </c>
      <c r="F2635" t="str">
        <f>VLOOKUP($B2635,Hosts!$A:$M,13,0)</f>
        <v>Yes</v>
      </c>
      <c r="G2635" t="str">
        <f>INDEX(Hosts!$A:$M, MATCH(Places!$B2635,Hosts!$A:$A,0), MATCH(Places!G$1,Hosts!$A$1:$M$1,0))</f>
        <v>Within a day</v>
      </c>
      <c r="H2635" s="70">
        <f>INDEX(Hosts!$A:$M, MATCH(Places!$B2635,Hosts!$A:$A,0), MATCH(Places!H$1,Hosts!$A$1:$M$1,0))</f>
        <v>1</v>
      </c>
      <c r="I2635" s="70">
        <f>INDEX(Hosts!$A:$M, MATCH(Places!$B2635,Hosts!$A:$A,0), MATCH(Places!I$1,Hosts!$A$1:$M$1,0))</f>
        <v>0.96</v>
      </c>
      <c r="J2635" t="str">
        <f>INDEX(Hosts!$A:$M, MATCH(Places!$B2635,Hosts!$A:$A,0), MATCH(Places!J$1,Hosts!$A$1:$M$1,0))</f>
        <v>Yes</v>
      </c>
      <c r="K2635">
        <v>11</v>
      </c>
      <c r="L2635" t="str">
        <f>VLOOKUP($K2635,Neighborhoods!$A:$C,2,0)</f>
        <v>Brooklyn</v>
      </c>
      <c r="M2635" t="str">
        <f>VLOOKUP($K2635,Neighborhoods!$A:$C,3,0)</f>
        <v>Greenpoint</v>
      </c>
      <c r="N2635" t="str">
        <f>INDEX(Neighborhoods!$A:$C, MATCH(Places!$K2635,Neighborhoods!$A:$A,0), MATCH(Places!N$1,Neighborhoods!$A$1:$C$1,0))</f>
        <v>Brooklyn</v>
      </c>
      <c r="O2635" t="str">
        <f>INDEX(Neighborhoods!$A:$C, MATCH(Places!$K2635,Neighborhoods!$A:$A,0), MATCH(Places!O$1,Neighborhoods!$A$1:$C$1,0))</f>
        <v>Greenpoint</v>
      </c>
      <c r="P2635" t="s">
        <v>1</v>
      </c>
      <c r="Q2635" t="str">
        <f t="shared" si="164"/>
        <v>Yes</v>
      </c>
      <c r="R2635">
        <v>1</v>
      </c>
      <c r="S2635" t="str">
        <f t="shared" si="165"/>
        <v>Small</v>
      </c>
      <c r="T2635" s="50">
        <v>69</v>
      </c>
      <c r="U2635" s="70">
        <f t="shared" si="166"/>
        <v>0.03</v>
      </c>
      <c r="V2635" s="52">
        <v>4.99</v>
      </c>
      <c r="W2635" s="52" t="str" cm="1">
        <f t="array" ref="W2635">_xlfn.SWITCH(ROUND(V2635,0),5,"Excellent",4,"Good",3,"Ok","Bad")</f>
        <v>Excellent</v>
      </c>
      <c r="X2635">
        <v>72</v>
      </c>
      <c r="Y2635" t="str">
        <f t="shared" si="167"/>
        <v>No</v>
      </c>
      <c r="Z2635" s="68">
        <v>42849</v>
      </c>
      <c r="AA2635" s="68">
        <v>43908</v>
      </c>
      <c r="AB2635">
        <v>118</v>
      </c>
      <c r="AC2635" t="s">
        <v>15615</v>
      </c>
    </row>
    <row r="2636" spans="1:29" x14ac:dyDescent="0.3">
      <c r="A2636" t="s">
        <v>1926</v>
      </c>
      <c r="B2636">
        <v>2040</v>
      </c>
      <c r="C2636" t="str">
        <f>VLOOKUP($B2636,Hosts!$A:$M,10,0)</f>
        <v>Within an hour</v>
      </c>
      <c r="D2636" s="70">
        <f>VLOOKUP($B2636,Hosts!$A:$M,11,0)</f>
        <v>0.94</v>
      </c>
      <c r="E2636" s="70">
        <f>VLOOKUP($B2636,Hosts!$A:$M,12,0)</f>
        <v>0.95</v>
      </c>
      <c r="F2636" t="str">
        <f>VLOOKUP($B2636,Hosts!$A:$M,13,0)</f>
        <v>No</v>
      </c>
      <c r="G2636" t="str">
        <f>INDEX(Hosts!$A:$M, MATCH(Places!$B2636,Hosts!$A:$A,0), MATCH(Places!G$1,Hosts!$A$1:$M$1,0))</f>
        <v>Within an hour</v>
      </c>
      <c r="H2636" s="70">
        <f>INDEX(Hosts!$A:$M, MATCH(Places!$B2636,Hosts!$A:$A,0), MATCH(Places!H$1,Hosts!$A$1:$M$1,0))</f>
        <v>0.94</v>
      </c>
      <c r="I2636" s="70">
        <f>INDEX(Hosts!$A:$M, MATCH(Places!$B2636,Hosts!$A:$A,0), MATCH(Places!I$1,Hosts!$A$1:$M$1,0))</f>
        <v>0.95</v>
      </c>
      <c r="J2636" t="str">
        <f>INDEX(Hosts!$A:$M, MATCH(Places!$B2636,Hosts!$A:$A,0), MATCH(Places!J$1,Hosts!$A$1:$M$1,0))</f>
        <v>No</v>
      </c>
      <c r="K2636">
        <v>7</v>
      </c>
      <c r="L2636" t="str">
        <f>VLOOKUP($K2636,Neighborhoods!$A:$C,2,0)</f>
        <v>Brooklyn</v>
      </c>
      <c r="M2636" t="str">
        <f>VLOOKUP($K2636,Neighborhoods!$A:$C,3,0)</f>
        <v>Bedford-Stuyvesant</v>
      </c>
      <c r="N2636" t="str">
        <f>INDEX(Neighborhoods!$A:$C, MATCH(Places!$K2636,Neighborhoods!$A:$A,0), MATCH(Places!N$1,Neighborhoods!$A$1:$C$1,0))</f>
        <v>Brooklyn</v>
      </c>
      <c r="O2636" t="str">
        <f>INDEX(Neighborhoods!$A:$C, MATCH(Places!$K2636,Neighborhoods!$A:$A,0), MATCH(Places!O$1,Neighborhoods!$A$1:$C$1,0))</f>
        <v>Bedford-Stuyvesant</v>
      </c>
      <c r="P2636" t="s">
        <v>1</v>
      </c>
      <c r="Q2636" t="str">
        <f t="shared" si="164"/>
        <v>Yes</v>
      </c>
      <c r="R2636">
        <v>1</v>
      </c>
      <c r="S2636" t="str">
        <f t="shared" si="165"/>
        <v>Small</v>
      </c>
      <c r="T2636" s="50">
        <v>69</v>
      </c>
      <c r="U2636" s="70">
        <f t="shared" si="166"/>
        <v>0.03</v>
      </c>
      <c r="V2636" s="52">
        <v>4.82</v>
      </c>
      <c r="W2636" s="52" t="str" cm="1">
        <f t="array" ref="W2636">_xlfn.SWITCH(ROUND(V2636,0),5,"Excellent",4,"Good",3,"Ok","Bad")</f>
        <v>Excellent</v>
      </c>
      <c r="X2636">
        <v>22</v>
      </c>
      <c r="Y2636" t="str">
        <f t="shared" si="167"/>
        <v>No</v>
      </c>
      <c r="Z2636" s="68">
        <v>42841</v>
      </c>
      <c r="AA2636" s="68">
        <v>43709</v>
      </c>
      <c r="AB2636">
        <v>0</v>
      </c>
      <c r="AC2636" t="s">
        <v>15615</v>
      </c>
    </row>
    <row r="2637" spans="1:29" x14ac:dyDescent="0.3">
      <c r="A2637" t="s">
        <v>1927</v>
      </c>
      <c r="B2637">
        <v>2474</v>
      </c>
      <c r="C2637" t="str">
        <f>VLOOKUP($B2637,Hosts!$A:$M,10,0)</f>
        <v>Within an hour</v>
      </c>
      <c r="D2637" s="70">
        <f>VLOOKUP($B2637,Hosts!$A:$M,11,0)</f>
        <v>0.94</v>
      </c>
      <c r="E2637" s="70">
        <f>VLOOKUP($B2637,Hosts!$A:$M,12,0)</f>
        <v>0.99</v>
      </c>
      <c r="F2637" t="str">
        <f>VLOOKUP($B2637,Hosts!$A:$M,13,0)</f>
        <v>No</v>
      </c>
      <c r="G2637" t="str">
        <f>INDEX(Hosts!$A:$M, MATCH(Places!$B2637,Hosts!$A:$A,0), MATCH(Places!G$1,Hosts!$A$1:$M$1,0))</f>
        <v>Within an hour</v>
      </c>
      <c r="H2637" s="70">
        <f>INDEX(Hosts!$A:$M, MATCH(Places!$B2637,Hosts!$A:$A,0), MATCH(Places!H$1,Hosts!$A$1:$M$1,0))</f>
        <v>0.94</v>
      </c>
      <c r="I2637" s="70">
        <f>INDEX(Hosts!$A:$M, MATCH(Places!$B2637,Hosts!$A:$A,0), MATCH(Places!I$1,Hosts!$A$1:$M$1,0))</f>
        <v>0.99</v>
      </c>
      <c r="J2637" t="str">
        <f>INDEX(Hosts!$A:$M, MATCH(Places!$B2637,Hosts!$A:$A,0), MATCH(Places!J$1,Hosts!$A$1:$M$1,0))</f>
        <v>No</v>
      </c>
      <c r="K2637">
        <v>23</v>
      </c>
      <c r="L2637" t="str">
        <f>VLOOKUP($K2637,Neighborhoods!$A:$C,2,0)</f>
        <v>Queens</v>
      </c>
      <c r="M2637" t="str">
        <f>VLOOKUP($K2637,Neighborhoods!$A:$C,3,0)</f>
        <v>Jamaica</v>
      </c>
      <c r="N2637" t="str">
        <f>INDEX(Neighborhoods!$A:$C, MATCH(Places!$K2637,Neighborhoods!$A:$A,0), MATCH(Places!N$1,Neighborhoods!$A$1:$C$1,0))</f>
        <v>Queens</v>
      </c>
      <c r="O2637" t="str">
        <f>INDEX(Neighborhoods!$A:$C, MATCH(Places!$K2637,Neighborhoods!$A:$A,0), MATCH(Places!O$1,Neighborhoods!$A$1:$C$1,0))</f>
        <v>Jamaica</v>
      </c>
      <c r="P2637" t="s">
        <v>1</v>
      </c>
      <c r="Q2637" t="str">
        <f t="shared" si="164"/>
        <v>Yes</v>
      </c>
      <c r="R2637">
        <v>2</v>
      </c>
      <c r="S2637" t="str">
        <f t="shared" si="165"/>
        <v>Small</v>
      </c>
      <c r="T2637" s="50">
        <v>40</v>
      </c>
      <c r="U2637" s="70">
        <f t="shared" si="166"/>
        <v>0.03</v>
      </c>
      <c r="V2637" s="52">
        <v>4.54</v>
      </c>
      <c r="W2637" s="52" t="str" cm="1">
        <f t="array" ref="W2637">_xlfn.SWITCH(ROUND(V2637,0),5,"Excellent",4,"Good",3,"Ok","Bad")</f>
        <v>Excellent</v>
      </c>
      <c r="X2637">
        <v>59</v>
      </c>
      <c r="Y2637" t="str">
        <f t="shared" si="167"/>
        <v>No</v>
      </c>
      <c r="Z2637" s="68">
        <v>42850</v>
      </c>
      <c r="AA2637" s="68">
        <v>44038</v>
      </c>
      <c r="AB2637">
        <v>334</v>
      </c>
      <c r="AC2637" t="s">
        <v>15615</v>
      </c>
    </row>
    <row r="2638" spans="1:29" x14ac:dyDescent="0.3">
      <c r="A2638" t="s">
        <v>1928</v>
      </c>
      <c r="B2638">
        <v>3205</v>
      </c>
      <c r="C2638" t="str">
        <f>VLOOKUP($B2638,Hosts!$A:$M,10,0)</f>
        <v>Within a few hours</v>
      </c>
      <c r="D2638" s="70">
        <f>VLOOKUP($B2638,Hosts!$A:$M,11,0)</f>
        <v>1</v>
      </c>
      <c r="E2638" s="70">
        <f>VLOOKUP($B2638,Hosts!$A:$M,12,0)</f>
        <v>1</v>
      </c>
      <c r="F2638" t="str">
        <f>VLOOKUP($B2638,Hosts!$A:$M,13,0)</f>
        <v>No</v>
      </c>
      <c r="G2638" t="str">
        <f>INDEX(Hosts!$A:$M, MATCH(Places!$B2638,Hosts!$A:$A,0), MATCH(Places!G$1,Hosts!$A$1:$M$1,0))</f>
        <v>Within a few hours</v>
      </c>
      <c r="H2638" s="70">
        <f>INDEX(Hosts!$A:$M, MATCH(Places!$B2638,Hosts!$A:$A,0), MATCH(Places!H$1,Hosts!$A$1:$M$1,0))</f>
        <v>1</v>
      </c>
      <c r="I2638" s="70">
        <f>INDEX(Hosts!$A:$M, MATCH(Places!$B2638,Hosts!$A:$A,0), MATCH(Places!I$1,Hosts!$A$1:$M$1,0))</f>
        <v>1</v>
      </c>
      <c r="J2638" t="str">
        <f>INDEX(Hosts!$A:$M, MATCH(Places!$B2638,Hosts!$A:$A,0), MATCH(Places!J$1,Hosts!$A$1:$M$1,0))</f>
        <v>No</v>
      </c>
      <c r="K2638">
        <v>9</v>
      </c>
      <c r="L2638" t="str">
        <f>VLOOKUP($K2638,Neighborhoods!$A:$C,2,0)</f>
        <v>Brooklyn</v>
      </c>
      <c r="M2638" t="str">
        <f>VLOOKUP($K2638,Neighborhoods!$A:$C,3,0)</f>
        <v>Crown Heights</v>
      </c>
      <c r="N2638" t="str">
        <f>INDEX(Neighborhoods!$A:$C, MATCH(Places!$K2638,Neighborhoods!$A:$A,0), MATCH(Places!N$1,Neighborhoods!$A$1:$C$1,0))</f>
        <v>Brooklyn</v>
      </c>
      <c r="O2638" t="str">
        <f>INDEX(Neighborhoods!$A:$C, MATCH(Places!$K2638,Neighborhoods!$A:$A,0), MATCH(Places!O$1,Neighborhoods!$A$1:$C$1,0))</f>
        <v>Crown Heights</v>
      </c>
      <c r="P2638" t="s">
        <v>1</v>
      </c>
      <c r="Q2638" t="str">
        <f t="shared" si="164"/>
        <v>Yes</v>
      </c>
      <c r="R2638">
        <v>2</v>
      </c>
      <c r="S2638" t="str">
        <f t="shared" si="165"/>
        <v>Small</v>
      </c>
      <c r="T2638" s="50">
        <v>37</v>
      </c>
      <c r="U2638" s="70">
        <f t="shared" si="166"/>
        <v>0.03</v>
      </c>
      <c r="V2638" s="52">
        <v>4.5599999999999996</v>
      </c>
      <c r="W2638" s="52" t="str" cm="1">
        <f t="array" ref="W2638">_xlfn.SWITCH(ROUND(V2638,0),5,"Excellent",4,"Good",3,"Ok","Bad")</f>
        <v>Excellent</v>
      </c>
      <c r="X2638">
        <v>41</v>
      </c>
      <c r="Y2638" t="str">
        <f t="shared" si="167"/>
        <v>No</v>
      </c>
      <c r="Z2638" s="68">
        <v>42962</v>
      </c>
      <c r="AA2638" s="68">
        <v>43885</v>
      </c>
      <c r="AB2638">
        <v>143</v>
      </c>
      <c r="AC2638" t="s">
        <v>15616</v>
      </c>
    </row>
    <row r="2639" spans="1:29" x14ac:dyDescent="0.3">
      <c r="A2639" t="s">
        <v>1929</v>
      </c>
      <c r="B2639">
        <v>1065</v>
      </c>
      <c r="C2639" t="str">
        <f>VLOOKUP($B2639,Hosts!$A:$M,10,0)</f>
        <v>Within an hour</v>
      </c>
      <c r="D2639" s="70">
        <f>VLOOKUP($B2639,Hosts!$A:$M,11,0)</f>
        <v>1</v>
      </c>
      <c r="E2639" s="70">
        <f>VLOOKUP($B2639,Hosts!$A:$M,12,0)</f>
        <v>0.86</v>
      </c>
      <c r="F2639" t="str">
        <f>VLOOKUP($B2639,Hosts!$A:$M,13,0)</f>
        <v>Yes</v>
      </c>
      <c r="G2639" t="str">
        <f>INDEX(Hosts!$A:$M, MATCH(Places!$B2639,Hosts!$A:$A,0), MATCH(Places!G$1,Hosts!$A$1:$M$1,0))</f>
        <v>Within an hour</v>
      </c>
      <c r="H2639" s="70">
        <f>INDEX(Hosts!$A:$M, MATCH(Places!$B2639,Hosts!$A:$A,0), MATCH(Places!H$1,Hosts!$A$1:$M$1,0))</f>
        <v>1</v>
      </c>
      <c r="I2639" s="70">
        <f>INDEX(Hosts!$A:$M, MATCH(Places!$B2639,Hosts!$A:$A,0), MATCH(Places!I$1,Hosts!$A$1:$M$1,0))</f>
        <v>0.86</v>
      </c>
      <c r="J2639" t="str">
        <f>INDEX(Hosts!$A:$M, MATCH(Places!$B2639,Hosts!$A:$A,0), MATCH(Places!J$1,Hosts!$A$1:$M$1,0))</f>
        <v>Yes</v>
      </c>
      <c r="K2639">
        <v>11</v>
      </c>
      <c r="L2639" t="str">
        <f>VLOOKUP($K2639,Neighborhoods!$A:$C,2,0)</f>
        <v>Brooklyn</v>
      </c>
      <c r="M2639" t="str">
        <f>VLOOKUP($K2639,Neighborhoods!$A:$C,3,0)</f>
        <v>Greenpoint</v>
      </c>
      <c r="N2639" t="str">
        <f>INDEX(Neighborhoods!$A:$C, MATCH(Places!$K2639,Neighborhoods!$A:$A,0), MATCH(Places!N$1,Neighborhoods!$A$1:$C$1,0))</f>
        <v>Brooklyn</v>
      </c>
      <c r="O2639" t="str">
        <f>INDEX(Neighborhoods!$A:$C, MATCH(Places!$K2639,Neighborhoods!$A:$A,0), MATCH(Places!O$1,Neighborhoods!$A$1:$C$1,0))</f>
        <v>Greenpoint</v>
      </c>
      <c r="P2639" t="s">
        <v>11822</v>
      </c>
      <c r="Q2639" t="str">
        <f t="shared" si="164"/>
        <v>No</v>
      </c>
      <c r="R2639">
        <v>2</v>
      </c>
      <c r="S2639" t="str">
        <f t="shared" si="165"/>
        <v>Small</v>
      </c>
      <c r="T2639" s="50">
        <v>99</v>
      </c>
      <c r="U2639" s="70">
        <f t="shared" si="166"/>
        <v>0.03</v>
      </c>
      <c r="V2639" s="52">
        <v>5</v>
      </c>
      <c r="W2639" s="52" t="str" cm="1">
        <f t="array" ref="W2639">_xlfn.SWITCH(ROUND(V2639,0),5,"Excellent",4,"Good",3,"Ok","Bad")</f>
        <v>Excellent</v>
      </c>
      <c r="X2639">
        <v>22</v>
      </c>
      <c r="Y2639" t="str">
        <f t="shared" si="167"/>
        <v>No</v>
      </c>
      <c r="Z2639" s="68">
        <v>42867</v>
      </c>
      <c r="AA2639" s="68">
        <v>43988</v>
      </c>
      <c r="AB2639">
        <v>44</v>
      </c>
      <c r="AC2639" t="s">
        <v>15615</v>
      </c>
    </row>
    <row r="2640" spans="1:29" x14ac:dyDescent="0.3">
      <c r="A2640" t="s">
        <v>1930</v>
      </c>
      <c r="B2640">
        <v>798</v>
      </c>
      <c r="C2640" t="str">
        <f>VLOOKUP($B2640,Hosts!$A:$M,10,0)</f>
        <v>Within a few hours</v>
      </c>
      <c r="D2640" s="70">
        <f>VLOOKUP($B2640,Hosts!$A:$M,11,0)</f>
        <v>1</v>
      </c>
      <c r="E2640" s="70">
        <f>VLOOKUP($B2640,Hosts!$A:$M,12,0)</f>
        <v>1</v>
      </c>
      <c r="F2640" t="str">
        <f>VLOOKUP($B2640,Hosts!$A:$M,13,0)</f>
        <v>No</v>
      </c>
      <c r="G2640" t="str">
        <f>INDEX(Hosts!$A:$M, MATCH(Places!$B2640,Hosts!$A:$A,0), MATCH(Places!G$1,Hosts!$A$1:$M$1,0))</f>
        <v>Within a few hours</v>
      </c>
      <c r="H2640" s="70">
        <f>INDEX(Hosts!$A:$M, MATCH(Places!$B2640,Hosts!$A:$A,0), MATCH(Places!H$1,Hosts!$A$1:$M$1,0))</f>
        <v>1</v>
      </c>
      <c r="I2640" s="70">
        <f>INDEX(Hosts!$A:$M, MATCH(Places!$B2640,Hosts!$A:$A,0), MATCH(Places!I$1,Hosts!$A$1:$M$1,0))</f>
        <v>1</v>
      </c>
      <c r="J2640" t="str">
        <f>INDEX(Hosts!$A:$M, MATCH(Places!$B2640,Hosts!$A:$A,0), MATCH(Places!J$1,Hosts!$A$1:$M$1,0))</f>
        <v>No</v>
      </c>
      <c r="K2640">
        <v>7</v>
      </c>
      <c r="L2640" t="str">
        <f>VLOOKUP($K2640,Neighborhoods!$A:$C,2,0)</f>
        <v>Brooklyn</v>
      </c>
      <c r="M2640" t="str">
        <f>VLOOKUP($K2640,Neighborhoods!$A:$C,3,0)</f>
        <v>Bedford-Stuyvesant</v>
      </c>
      <c r="N2640" t="str">
        <f>INDEX(Neighborhoods!$A:$C, MATCH(Places!$K2640,Neighborhoods!$A:$A,0), MATCH(Places!N$1,Neighborhoods!$A$1:$C$1,0))</f>
        <v>Brooklyn</v>
      </c>
      <c r="O2640" t="str">
        <f>INDEX(Neighborhoods!$A:$C, MATCH(Places!$K2640,Neighborhoods!$A:$A,0), MATCH(Places!O$1,Neighborhoods!$A$1:$C$1,0))</f>
        <v>Bedford-Stuyvesant</v>
      </c>
      <c r="P2640" t="s">
        <v>1</v>
      </c>
      <c r="Q2640" t="str">
        <f t="shared" si="164"/>
        <v>Yes</v>
      </c>
      <c r="R2640">
        <v>2</v>
      </c>
      <c r="S2640" t="str">
        <f t="shared" si="165"/>
        <v>Small</v>
      </c>
      <c r="T2640" s="50">
        <v>44</v>
      </c>
      <c r="U2640" s="70">
        <f t="shared" si="166"/>
        <v>0.03</v>
      </c>
      <c r="V2640" s="52">
        <v>4.8099999999999996</v>
      </c>
      <c r="W2640" s="52" t="str" cm="1">
        <f t="array" ref="W2640">_xlfn.SWITCH(ROUND(V2640,0),5,"Excellent",4,"Good",3,"Ok","Bad")</f>
        <v>Excellent</v>
      </c>
      <c r="X2640">
        <v>89</v>
      </c>
      <c r="Y2640" t="str">
        <f t="shared" si="167"/>
        <v>No</v>
      </c>
      <c r="Z2640" s="68">
        <v>42857</v>
      </c>
      <c r="AA2640" s="68">
        <v>43910</v>
      </c>
      <c r="AB2640">
        <v>73</v>
      </c>
      <c r="AC2640" t="s">
        <v>15616</v>
      </c>
    </row>
    <row r="2641" spans="1:29" x14ac:dyDescent="0.3">
      <c r="A2641" t="s">
        <v>1931</v>
      </c>
      <c r="B2641">
        <v>3206</v>
      </c>
      <c r="C2641" t="str">
        <f>VLOOKUP($B2641,Hosts!$A:$M,10,0)</f>
        <v>Within an hour</v>
      </c>
      <c r="D2641" s="70">
        <f>VLOOKUP($B2641,Hosts!$A:$M,11,0)</f>
        <v>1</v>
      </c>
      <c r="E2641" s="70">
        <f>VLOOKUP($B2641,Hosts!$A:$M,12,0)</f>
        <v>0.93</v>
      </c>
      <c r="F2641" t="str">
        <f>VLOOKUP($B2641,Hosts!$A:$M,13,0)</f>
        <v>Yes</v>
      </c>
      <c r="G2641" t="str">
        <f>INDEX(Hosts!$A:$M, MATCH(Places!$B2641,Hosts!$A:$A,0), MATCH(Places!G$1,Hosts!$A$1:$M$1,0))</f>
        <v>Within an hour</v>
      </c>
      <c r="H2641" s="70">
        <f>INDEX(Hosts!$A:$M, MATCH(Places!$B2641,Hosts!$A:$A,0), MATCH(Places!H$1,Hosts!$A$1:$M$1,0))</f>
        <v>1</v>
      </c>
      <c r="I2641" s="70">
        <f>INDEX(Hosts!$A:$M, MATCH(Places!$B2641,Hosts!$A:$A,0), MATCH(Places!I$1,Hosts!$A$1:$M$1,0))</f>
        <v>0.93</v>
      </c>
      <c r="J2641" t="str">
        <f>INDEX(Hosts!$A:$M, MATCH(Places!$B2641,Hosts!$A:$A,0), MATCH(Places!J$1,Hosts!$A$1:$M$1,0))</f>
        <v>Yes</v>
      </c>
      <c r="K2641">
        <v>22</v>
      </c>
      <c r="L2641" t="str">
        <f>VLOOKUP($K2641,Neighborhoods!$A:$C,2,0)</f>
        <v>Queens</v>
      </c>
      <c r="M2641" t="str">
        <f>VLOOKUP($K2641,Neighborhoods!$A:$C,3,0)</f>
        <v>Flushing</v>
      </c>
      <c r="N2641" t="str">
        <f>INDEX(Neighborhoods!$A:$C, MATCH(Places!$K2641,Neighborhoods!$A:$A,0), MATCH(Places!N$1,Neighborhoods!$A$1:$C$1,0))</f>
        <v>Queens</v>
      </c>
      <c r="O2641" t="str">
        <f>INDEX(Neighborhoods!$A:$C, MATCH(Places!$K2641,Neighborhoods!$A:$A,0), MATCH(Places!O$1,Neighborhoods!$A$1:$C$1,0))</f>
        <v>Flushing</v>
      </c>
      <c r="P2641" t="s">
        <v>1</v>
      </c>
      <c r="Q2641" t="str">
        <f t="shared" si="164"/>
        <v>Yes</v>
      </c>
      <c r="R2641">
        <v>2</v>
      </c>
      <c r="S2641" t="str">
        <f t="shared" si="165"/>
        <v>Small</v>
      </c>
      <c r="T2641" s="50">
        <v>54</v>
      </c>
      <c r="U2641" s="70">
        <f t="shared" si="166"/>
        <v>0.03</v>
      </c>
      <c r="V2641" s="52">
        <v>4.97</v>
      </c>
      <c r="W2641" s="52" t="str" cm="1">
        <f t="array" ref="W2641">_xlfn.SWITCH(ROUND(V2641,0),5,"Excellent",4,"Good",3,"Ok","Bad")</f>
        <v>Excellent</v>
      </c>
      <c r="X2641">
        <v>150</v>
      </c>
      <c r="Y2641" t="str">
        <f t="shared" si="167"/>
        <v>Yes</v>
      </c>
      <c r="Z2641" s="68">
        <v>42841</v>
      </c>
      <c r="AA2641" s="68">
        <v>44037</v>
      </c>
      <c r="AB2641">
        <v>90</v>
      </c>
      <c r="AC2641" t="s">
        <v>15615</v>
      </c>
    </row>
    <row r="2642" spans="1:29" x14ac:dyDescent="0.3">
      <c r="A2642" t="s">
        <v>1932</v>
      </c>
      <c r="B2642">
        <v>1429</v>
      </c>
      <c r="C2642" t="str">
        <f>VLOOKUP($B2642,Hosts!$A:$M,10,0)</f>
        <v>Within an hour</v>
      </c>
      <c r="D2642" s="70">
        <f>VLOOKUP($B2642,Hosts!$A:$M,11,0)</f>
        <v>0.89</v>
      </c>
      <c r="E2642" s="70">
        <f>VLOOKUP($B2642,Hosts!$A:$M,12,0)</f>
        <v>0.38</v>
      </c>
      <c r="F2642" t="str">
        <f>VLOOKUP($B2642,Hosts!$A:$M,13,0)</f>
        <v>Yes</v>
      </c>
      <c r="G2642" t="str">
        <f>INDEX(Hosts!$A:$M, MATCH(Places!$B2642,Hosts!$A:$A,0), MATCH(Places!G$1,Hosts!$A$1:$M$1,0))</f>
        <v>Within an hour</v>
      </c>
      <c r="H2642" s="70">
        <f>INDEX(Hosts!$A:$M, MATCH(Places!$B2642,Hosts!$A:$A,0), MATCH(Places!H$1,Hosts!$A$1:$M$1,0))</f>
        <v>0.89</v>
      </c>
      <c r="I2642" s="70">
        <f>INDEX(Hosts!$A:$M, MATCH(Places!$B2642,Hosts!$A:$A,0), MATCH(Places!I$1,Hosts!$A$1:$M$1,0))</f>
        <v>0.38</v>
      </c>
      <c r="J2642" t="str">
        <f>INDEX(Hosts!$A:$M, MATCH(Places!$B2642,Hosts!$A:$A,0), MATCH(Places!J$1,Hosts!$A$1:$M$1,0))</f>
        <v>Yes</v>
      </c>
      <c r="K2642">
        <v>7</v>
      </c>
      <c r="L2642" t="str">
        <f>VLOOKUP($K2642,Neighborhoods!$A:$C,2,0)</f>
        <v>Brooklyn</v>
      </c>
      <c r="M2642" t="str">
        <f>VLOOKUP($K2642,Neighborhoods!$A:$C,3,0)</f>
        <v>Bedford-Stuyvesant</v>
      </c>
      <c r="N2642" t="str">
        <f>INDEX(Neighborhoods!$A:$C, MATCH(Places!$K2642,Neighborhoods!$A:$A,0), MATCH(Places!N$1,Neighborhoods!$A$1:$C$1,0))</f>
        <v>Brooklyn</v>
      </c>
      <c r="O2642" t="str">
        <f>INDEX(Neighborhoods!$A:$C, MATCH(Places!$K2642,Neighborhoods!$A:$A,0), MATCH(Places!O$1,Neighborhoods!$A$1:$C$1,0))</f>
        <v>Bedford-Stuyvesant</v>
      </c>
      <c r="P2642" t="s">
        <v>1</v>
      </c>
      <c r="Q2642" t="str">
        <f t="shared" si="164"/>
        <v>Yes</v>
      </c>
      <c r="R2642">
        <v>3</v>
      </c>
      <c r="S2642" t="str">
        <f t="shared" si="165"/>
        <v>Medium</v>
      </c>
      <c r="T2642" s="50">
        <v>125</v>
      </c>
      <c r="U2642" s="70">
        <f t="shared" si="166"/>
        <v>0.03</v>
      </c>
      <c r="V2642" s="52">
        <v>4.8499999999999996</v>
      </c>
      <c r="W2642" s="52" t="str" cm="1">
        <f t="array" ref="W2642">_xlfn.SWITCH(ROUND(V2642,0),5,"Excellent",4,"Good",3,"Ok","Bad")</f>
        <v>Excellent</v>
      </c>
      <c r="X2642">
        <v>72</v>
      </c>
      <c r="Y2642" t="str">
        <f t="shared" si="167"/>
        <v>No</v>
      </c>
      <c r="Z2642" s="68">
        <v>42840</v>
      </c>
      <c r="AA2642" s="68">
        <v>43811</v>
      </c>
      <c r="AB2642">
        <v>90</v>
      </c>
      <c r="AC2642" t="s">
        <v>15615</v>
      </c>
    </row>
    <row r="2643" spans="1:29" x14ac:dyDescent="0.3">
      <c r="A2643" t="s">
        <v>1933</v>
      </c>
      <c r="B2643">
        <v>1429</v>
      </c>
      <c r="C2643" t="str">
        <f>VLOOKUP($B2643,Hosts!$A:$M,10,0)</f>
        <v>Within an hour</v>
      </c>
      <c r="D2643" s="70">
        <f>VLOOKUP($B2643,Hosts!$A:$M,11,0)</f>
        <v>0.89</v>
      </c>
      <c r="E2643" s="70">
        <f>VLOOKUP($B2643,Hosts!$A:$M,12,0)</f>
        <v>0.38</v>
      </c>
      <c r="F2643" t="str">
        <f>VLOOKUP($B2643,Hosts!$A:$M,13,0)</f>
        <v>Yes</v>
      </c>
      <c r="G2643" t="str">
        <f>INDEX(Hosts!$A:$M, MATCH(Places!$B2643,Hosts!$A:$A,0), MATCH(Places!G$1,Hosts!$A$1:$M$1,0))</f>
        <v>Within an hour</v>
      </c>
      <c r="H2643" s="70">
        <f>INDEX(Hosts!$A:$M, MATCH(Places!$B2643,Hosts!$A:$A,0), MATCH(Places!H$1,Hosts!$A$1:$M$1,0))</f>
        <v>0.89</v>
      </c>
      <c r="I2643" s="70">
        <f>INDEX(Hosts!$A:$M, MATCH(Places!$B2643,Hosts!$A:$A,0), MATCH(Places!I$1,Hosts!$A$1:$M$1,0))</f>
        <v>0.38</v>
      </c>
      <c r="J2643" t="str">
        <f>INDEX(Hosts!$A:$M, MATCH(Places!$B2643,Hosts!$A:$A,0), MATCH(Places!J$1,Hosts!$A$1:$M$1,0))</f>
        <v>Yes</v>
      </c>
      <c r="K2643">
        <v>7</v>
      </c>
      <c r="L2643" t="str">
        <f>VLOOKUP($K2643,Neighborhoods!$A:$C,2,0)</f>
        <v>Brooklyn</v>
      </c>
      <c r="M2643" t="str">
        <f>VLOOKUP($K2643,Neighborhoods!$A:$C,3,0)</f>
        <v>Bedford-Stuyvesant</v>
      </c>
      <c r="N2643" t="str">
        <f>INDEX(Neighborhoods!$A:$C, MATCH(Places!$K2643,Neighborhoods!$A:$A,0), MATCH(Places!N$1,Neighborhoods!$A$1:$C$1,0))</f>
        <v>Brooklyn</v>
      </c>
      <c r="O2643" t="str">
        <f>INDEX(Neighborhoods!$A:$C, MATCH(Places!$K2643,Neighborhoods!$A:$A,0), MATCH(Places!O$1,Neighborhoods!$A$1:$C$1,0))</f>
        <v>Bedford-Stuyvesant</v>
      </c>
      <c r="P2643" t="s">
        <v>11822</v>
      </c>
      <c r="Q2643" t="str">
        <f t="shared" si="164"/>
        <v>No</v>
      </c>
      <c r="R2643">
        <v>5</v>
      </c>
      <c r="S2643" t="str">
        <f t="shared" si="165"/>
        <v>Medium</v>
      </c>
      <c r="T2643" s="50">
        <v>349</v>
      </c>
      <c r="U2643" s="70">
        <f t="shared" si="166"/>
        <v>0.04</v>
      </c>
      <c r="V2643" s="52">
        <v>4.76</v>
      </c>
      <c r="W2643" s="52" t="str" cm="1">
        <f t="array" ref="W2643">_xlfn.SWITCH(ROUND(V2643,0),5,"Excellent",4,"Good",3,"Ok","Bad")</f>
        <v>Excellent</v>
      </c>
      <c r="X2643">
        <v>38</v>
      </c>
      <c r="Y2643" t="str">
        <f t="shared" si="167"/>
        <v>No</v>
      </c>
      <c r="Z2643" s="68">
        <v>42848</v>
      </c>
      <c r="AA2643" s="68">
        <v>43835</v>
      </c>
      <c r="AB2643">
        <v>177</v>
      </c>
      <c r="AC2643" t="s">
        <v>15615</v>
      </c>
    </row>
    <row r="2644" spans="1:29" x14ac:dyDescent="0.3">
      <c r="A2644" t="s">
        <v>14421</v>
      </c>
      <c r="B2644">
        <v>3207</v>
      </c>
      <c r="C2644" t="str">
        <f>VLOOKUP($B2644,Hosts!$A:$M,10,0)</f>
        <v>Within a day</v>
      </c>
      <c r="D2644" s="70">
        <f>VLOOKUP($B2644,Hosts!$A:$M,11,0)</f>
        <v>1</v>
      </c>
      <c r="E2644" s="70">
        <f>VLOOKUP($B2644,Hosts!$A:$M,12,0)</f>
        <v>0</v>
      </c>
      <c r="F2644" t="str">
        <f>VLOOKUP($B2644,Hosts!$A:$M,13,0)</f>
        <v>No</v>
      </c>
      <c r="G2644" t="str">
        <f>INDEX(Hosts!$A:$M, MATCH(Places!$B2644,Hosts!$A:$A,0), MATCH(Places!G$1,Hosts!$A$1:$M$1,0))</f>
        <v>Within a day</v>
      </c>
      <c r="H2644" s="70">
        <f>INDEX(Hosts!$A:$M, MATCH(Places!$B2644,Hosts!$A:$A,0), MATCH(Places!H$1,Hosts!$A$1:$M$1,0))</f>
        <v>1</v>
      </c>
      <c r="I2644" s="70">
        <f>INDEX(Hosts!$A:$M, MATCH(Places!$B2644,Hosts!$A:$A,0), MATCH(Places!I$1,Hosts!$A$1:$M$1,0))</f>
        <v>0</v>
      </c>
      <c r="J2644" t="str">
        <f>INDEX(Hosts!$A:$M, MATCH(Places!$B2644,Hosts!$A:$A,0), MATCH(Places!J$1,Hosts!$A$1:$M$1,0))</f>
        <v>No</v>
      </c>
      <c r="K2644">
        <v>26</v>
      </c>
      <c r="L2644" t="str">
        <f>VLOOKUP($K2644,Neighborhoods!$A:$C,2,0)</f>
        <v>Queens</v>
      </c>
      <c r="M2644" t="str">
        <f>VLOOKUP($K2644,Neighborhoods!$A:$C,3,0)</f>
        <v>Sunnyside</v>
      </c>
      <c r="N2644" t="str">
        <f>INDEX(Neighborhoods!$A:$C, MATCH(Places!$K2644,Neighborhoods!$A:$A,0), MATCH(Places!N$1,Neighborhoods!$A$1:$C$1,0))</f>
        <v>Queens</v>
      </c>
      <c r="O2644" t="str">
        <f>INDEX(Neighborhoods!$A:$C, MATCH(Places!$K2644,Neighborhoods!$A:$A,0), MATCH(Places!O$1,Neighborhoods!$A$1:$C$1,0))</f>
        <v>Sunnyside</v>
      </c>
      <c r="P2644" t="s">
        <v>11822</v>
      </c>
      <c r="Q2644" t="str">
        <f t="shared" si="164"/>
        <v>No</v>
      </c>
      <c r="R2644">
        <v>2</v>
      </c>
      <c r="S2644" t="str">
        <f t="shared" si="165"/>
        <v>Small</v>
      </c>
      <c r="T2644" s="50">
        <v>175</v>
      </c>
      <c r="U2644" s="70">
        <f t="shared" si="166"/>
        <v>0.03</v>
      </c>
      <c r="V2644" s="52">
        <v>5</v>
      </c>
      <c r="W2644" s="52" t="str" cm="1">
        <f t="array" ref="W2644">_xlfn.SWITCH(ROUND(V2644,0),5,"Excellent",4,"Good",3,"Ok","Bad")</f>
        <v>Excellent</v>
      </c>
      <c r="X2644">
        <v>11</v>
      </c>
      <c r="Y2644" t="str">
        <f t="shared" si="167"/>
        <v>No</v>
      </c>
      <c r="Z2644" s="68">
        <v>42842</v>
      </c>
      <c r="AA2644" s="68">
        <v>43182</v>
      </c>
      <c r="AB2644">
        <v>5</v>
      </c>
      <c r="AC2644" t="s">
        <v>15615</v>
      </c>
    </row>
    <row r="2645" spans="1:29" x14ac:dyDescent="0.3">
      <c r="A2645" t="s">
        <v>1934</v>
      </c>
      <c r="B2645">
        <v>3204</v>
      </c>
      <c r="C2645" t="str">
        <f>VLOOKUP($B2645,Hosts!$A:$M,10,0)</f>
        <v>Within an hour</v>
      </c>
      <c r="D2645" s="70">
        <f>VLOOKUP($B2645,Hosts!$A:$M,11,0)</f>
        <v>1</v>
      </c>
      <c r="E2645" s="70">
        <f>VLOOKUP($B2645,Hosts!$A:$M,12,0)</f>
        <v>0.96</v>
      </c>
      <c r="F2645" t="str">
        <f>VLOOKUP($B2645,Hosts!$A:$M,13,0)</f>
        <v>No</v>
      </c>
      <c r="G2645" t="str">
        <f>INDEX(Hosts!$A:$M, MATCH(Places!$B2645,Hosts!$A:$A,0), MATCH(Places!G$1,Hosts!$A$1:$M$1,0))</f>
        <v>Within an hour</v>
      </c>
      <c r="H2645" s="70">
        <f>INDEX(Hosts!$A:$M, MATCH(Places!$B2645,Hosts!$A:$A,0), MATCH(Places!H$1,Hosts!$A$1:$M$1,0))</f>
        <v>1</v>
      </c>
      <c r="I2645" s="70">
        <f>INDEX(Hosts!$A:$M, MATCH(Places!$B2645,Hosts!$A:$A,0), MATCH(Places!I$1,Hosts!$A$1:$M$1,0))</f>
        <v>0.96</v>
      </c>
      <c r="J2645" t="str">
        <f>INDEX(Hosts!$A:$M, MATCH(Places!$B2645,Hosts!$A:$A,0), MATCH(Places!J$1,Hosts!$A$1:$M$1,0))</f>
        <v>No</v>
      </c>
      <c r="K2645">
        <v>8</v>
      </c>
      <c r="L2645" t="str">
        <f>VLOOKUP($K2645,Neighborhoods!$A:$C,2,0)</f>
        <v>Brooklyn</v>
      </c>
      <c r="M2645" t="str">
        <f>VLOOKUP($K2645,Neighborhoods!$A:$C,3,0)</f>
        <v>Bushwick</v>
      </c>
      <c r="N2645" t="str">
        <f>INDEX(Neighborhoods!$A:$C, MATCH(Places!$K2645,Neighborhoods!$A:$A,0), MATCH(Places!N$1,Neighborhoods!$A$1:$C$1,0))</f>
        <v>Brooklyn</v>
      </c>
      <c r="O2645" t="str">
        <f>INDEX(Neighborhoods!$A:$C, MATCH(Places!$K2645,Neighborhoods!$A:$A,0), MATCH(Places!O$1,Neighborhoods!$A$1:$C$1,0))</f>
        <v>Bushwick</v>
      </c>
      <c r="P2645" t="s">
        <v>11822</v>
      </c>
      <c r="Q2645" t="str">
        <f t="shared" si="164"/>
        <v>No</v>
      </c>
      <c r="R2645">
        <v>3</v>
      </c>
      <c r="S2645" t="str">
        <f t="shared" si="165"/>
        <v>Medium</v>
      </c>
      <c r="T2645" s="50">
        <v>54</v>
      </c>
      <c r="U2645" s="70">
        <f t="shared" si="166"/>
        <v>0.03</v>
      </c>
      <c r="V2645" s="52">
        <v>4.66</v>
      </c>
      <c r="W2645" s="52" t="str" cm="1">
        <f t="array" ref="W2645">_xlfn.SWITCH(ROUND(V2645,0),5,"Excellent",4,"Good",3,"Ok","Bad")</f>
        <v>Excellent</v>
      </c>
      <c r="X2645">
        <v>145</v>
      </c>
      <c r="Y2645" t="str">
        <f t="shared" si="167"/>
        <v>No</v>
      </c>
      <c r="Z2645" s="68">
        <v>42839</v>
      </c>
      <c r="AA2645" s="68">
        <v>44042</v>
      </c>
      <c r="AB2645">
        <v>106</v>
      </c>
      <c r="AC2645" t="s">
        <v>15615</v>
      </c>
    </row>
    <row r="2646" spans="1:29" x14ac:dyDescent="0.3">
      <c r="A2646" t="s">
        <v>1935</v>
      </c>
      <c r="B2646">
        <v>152</v>
      </c>
      <c r="C2646" t="str">
        <f>VLOOKUP($B2646,Hosts!$A:$M,10,0)</f>
        <v>Within an hour</v>
      </c>
      <c r="D2646" s="70">
        <f>VLOOKUP($B2646,Hosts!$A:$M,11,0)</f>
        <v>1</v>
      </c>
      <c r="E2646" s="70">
        <f>VLOOKUP($B2646,Hosts!$A:$M,12,0)</f>
        <v>0.89</v>
      </c>
      <c r="F2646" t="str">
        <f>VLOOKUP($B2646,Hosts!$A:$M,13,0)</f>
        <v>No</v>
      </c>
      <c r="G2646" t="str">
        <f>INDEX(Hosts!$A:$M, MATCH(Places!$B2646,Hosts!$A:$A,0), MATCH(Places!G$1,Hosts!$A$1:$M$1,0))</f>
        <v>Within an hour</v>
      </c>
      <c r="H2646" s="70">
        <f>INDEX(Hosts!$A:$M, MATCH(Places!$B2646,Hosts!$A:$A,0), MATCH(Places!H$1,Hosts!$A$1:$M$1,0))</f>
        <v>1</v>
      </c>
      <c r="I2646" s="70">
        <f>INDEX(Hosts!$A:$M, MATCH(Places!$B2646,Hosts!$A:$A,0), MATCH(Places!I$1,Hosts!$A$1:$M$1,0))</f>
        <v>0.89</v>
      </c>
      <c r="J2646" t="str">
        <f>INDEX(Hosts!$A:$M, MATCH(Places!$B2646,Hosts!$A:$A,0), MATCH(Places!J$1,Hosts!$A$1:$M$1,0))</f>
        <v>No</v>
      </c>
      <c r="K2646">
        <v>16</v>
      </c>
      <c r="L2646" t="str">
        <f>VLOOKUP($K2646,Neighborhoods!$A:$C,2,0)</f>
        <v>Manhattan</v>
      </c>
      <c r="M2646" t="str">
        <f>VLOOKUP($K2646,Neighborhoods!$A:$C,3,0)</f>
        <v>Harlem</v>
      </c>
      <c r="N2646" t="str">
        <f>INDEX(Neighborhoods!$A:$C, MATCH(Places!$K2646,Neighborhoods!$A:$A,0), MATCH(Places!N$1,Neighborhoods!$A$1:$C$1,0))</f>
        <v>Manhattan</v>
      </c>
      <c r="O2646" t="str">
        <f>INDEX(Neighborhoods!$A:$C, MATCH(Places!$K2646,Neighborhoods!$A:$A,0), MATCH(Places!O$1,Neighborhoods!$A$1:$C$1,0))</f>
        <v>Harlem</v>
      </c>
      <c r="P2646" t="s">
        <v>16</v>
      </c>
      <c r="Q2646" t="str">
        <f t="shared" si="164"/>
        <v>Yes</v>
      </c>
      <c r="R2646">
        <v>1</v>
      </c>
      <c r="S2646" t="str">
        <f t="shared" si="165"/>
        <v>Small</v>
      </c>
      <c r="T2646" s="50">
        <v>26</v>
      </c>
      <c r="U2646" s="70">
        <f t="shared" si="166"/>
        <v>0.03</v>
      </c>
      <c r="V2646" s="52">
        <v>4.74</v>
      </c>
      <c r="W2646" s="52" t="str" cm="1">
        <f t="array" ref="W2646">_xlfn.SWITCH(ROUND(V2646,0),5,"Excellent",4,"Good",3,"Ok","Bad")</f>
        <v>Excellent</v>
      </c>
      <c r="X2646">
        <v>91</v>
      </c>
      <c r="Y2646" t="str">
        <f t="shared" si="167"/>
        <v>No</v>
      </c>
      <c r="Z2646" s="68">
        <v>42855</v>
      </c>
      <c r="AA2646" s="68">
        <v>43907</v>
      </c>
      <c r="AB2646">
        <v>175</v>
      </c>
      <c r="AC2646" t="s">
        <v>15615</v>
      </c>
    </row>
    <row r="2647" spans="1:29" x14ac:dyDescent="0.3">
      <c r="A2647" t="s">
        <v>14087</v>
      </c>
      <c r="B2647">
        <v>2728</v>
      </c>
      <c r="C2647" t="str">
        <f>VLOOKUP($B2647,Hosts!$A:$M,10,0)</f>
        <v>Within a day</v>
      </c>
      <c r="D2647" s="70">
        <f>VLOOKUP($B2647,Hosts!$A:$M,11,0)</f>
        <v>0.86</v>
      </c>
      <c r="E2647" s="70">
        <f>VLOOKUP($B2647,Hosts!$A:$M,12,0)</f>
        <v>0.33</v>
      </c>
      <c r="F2647" t="str">
        <f>VLOOKUP($B2647,Hosts!$A:$M,13,0)</f>
        <v>No</v>
      </c>
      <c r="G2647" t="str">
        <f>INDEX(Hosts!$A:$M, MATCH(Places!$B2647,Hosts!$A:$A,0), MATCH(Places!G$1,Hosts!$A$1:$M$1,0))</f>
        <v>Within a day</v>
      </c>
      <c r="H2647" s="70">
        <f>INDEX(Hosts!$A:$M, MATCH(Places!$B2647,Hosts!$A:$A,0), MATCH(Places!H$1,Hosts!$A$1:$M$1,0))</f>
        <v>0.86</v>
      </c>
      <c r="I2647" s="70">
        <f>INDEX(Hosts!$A:$M, MATCH(Places!$B2647,Hosts!$A:$A,0), MATCH(Places!I$1,Hosts!$A$1:$M$1,0))</f>
        <v>0.33</v>
      </c>
      <c r="J2647" t="str">
        <f>INDEX(Hosts!$A:$M, MATCH(Places!$B2647,Hosts!$A:$A,0), MATCH(Places!J$1,Hosts!$A$1:$M$1,0))</f>
        <v>No</v>
      </c>
      <c r="K2647">
        <v>9</v>
      </c>
      <c r="L2647" t="str">
        <f>VLOOKUP($K2647,Neighborhoods!$A:$C,2,0)</f>
        <v>Brooklyn</v>
      </c>
      <c r="M2647" t="str">
        <f>VLOOKUP($K2647,Neighborhoods!$A:$C,3,0)</f>
        <v>Crown Heights</v>
      </c>
      <c r="N2647" t="str">
        <f>INDEX(Neighborhoods!$A:$C, MATCH(Places!$K2647,Neighborhoods!$A:$A,0), MATCH(Places!N$1,Neighborhoods!$A$1:$C$1,0))</f>
        <v>Brooklyn</v>
      </c>
      <c r="O2647" t="str">
        <f>INDEX(Neighborhoods!$A:$C, MATCH(Places!$K2647,Neighborhoods!$A:$A,0), MATCH(Places!O$1,Neighborhoods!$A$1:$C$1,0))</f>
        <v>Crown Heights</v>
      </c>
      <c r="P2647" t="s">
        <v>1</v>
      </c>
      <c r="Q2647" t="str">
        <f t="shared" si="164"/>
        <v>Yes</v>
      </c>
      <c r="R2647">
        <v>1</v>
      </c>
      <c r="S2647" t="str">
        <f t="shared" si="165"/>
        <v>Small</v>
      </c>
      <c r="T2647" s="50">
        <v>25</v>
      </c>
      <c r="U2647" s="70">
        <f t="shared" si="166"/>
        <v>0.03</v>
      </c>
      <c r="V2647" s="52">
        <v>5</v>
      </c>
      <c r="W2647" s="52" t="str" cm="1">
        <f t="array" ref="W2647">_xlfn.SWITCH(ROUND(V2647,0),5,"Excellent",4,"Good",3,"Ok","Bad")</f>
        <v>Excellent</v>
      </c>
      <c r="X2647">
        <v>7</v>
      </c>
      <c r="Y2647" t="str">
        <f t="shared" si="167"/>
        <v>No</v>
      </c>
      <c r="Z2647" s="68">
        <v>43031</v>
      </c>
      <c r="AA2647" s="68">
        <v>43626</v>
      </c>
      <c r="AB2647">
        <v>8</v>
      </c>
      <c r="AC2647" t="s">
        <v>15615</v>
      </c>
    </row>
    <row r="2648" spans="1:29" x14ac:dyDescent="0.3">
      <c r="A2648" t="s">
        <v>15135</v>
      </c>
      <c r="B2648">
        <v>688</v>
      </c>
      <c r="C2648" t="str">
        <f>VLOOKUP($B2648,Hosts!$A:$M,10,0)</f>
        <v>Within an hour</v>
      </c>
      <c r="D2648" s="70">
        <f>VLOOKUP($B2648,Hosts!$A:$M,11,0)</f>
        <v>1</v>
      </c>
      <c r="E2648" s="70">
        <f>VLOOKUP($B2648,Hosts!$A:$M,12,0)</f>
        <v>0.96</v>
      </c>
      <c r="F2648" t="str">
        <f>VLOOKUP($B2648,Hosts!$A:$M,13,0)</f>
        <v>Yes</v>
      </c>
      <c r="G2648" t="str">
        <f>INDEX(Hosts!$A:$M, MATCH(Places!$B2648,Hosts!$A:$A,0), MATCH(Places!G$1,Hosts!$A$1:$M$1,0))</f>
        <v>Within an hour</v>
      </c>
      <c r="H2648" s="70">
        <f>INDEX(Hosts!$A:$M, MATCH(Places!$B2648,Hosts!$A:$A,0), MATCH(Places!H$1,Hosts!$A$1:$M$1,0))</f>
        <v>1</v>
      </c>
      <c r="I2648" s="70">
        <f>INDEX(Hosts!$A:$M, MATCH(Places!$B2648,Hosts!$A:$A,0), MATCH(Places!I$1,Hosts!$A$1:$M$1,0))</f>
        <v>0.96</v>
      </c>
      <c r="J2648" t="str">
        <f>INDEX(Hosts!$A:$M, MATCH(Places!$B2648,Hosts!$A:$A,0), MATCH(Places!J$1,Hosts!$A$1:$M$1,0))</f>
        <v>Yes</v>
      </c>
      <c r="K2648">
        <v>18</v>
      </c>
      <c r="L2648" t="str">
        <f>VLOOKUP($K2648,Neighborhoods!$A:$C,2,0)</f>
        <v>Manhattan</v>
      </c>
      <c r="M2648" t="str">
        <f>VLOOKUP($K2648,Neighborhoods!$A:$C,3,0)</f>
        <v>Midtown</v>
      </c>
      <c r="N2648" t="str">
        <f>INDEX(Neighborhoods!$A:$C, MATCH(Places!$K2648,Neighborhoods!$A:$A,0), MATCH(Places!N$1,Neighborhoods!$A$1:$C$1,0))</f>
        <v>Manhattan</v>
      </c>
      <c r="O2648" t="str">
        <f>INDEX(Neighborhoods!$A:$C, MATCH(Places!$K2648,Neighborhoods!$A:$A,0), MATCH(Places!O$1,Neighborhoods!$A$1:$C$1,0))</f>
        <v>Midtown</v>
      </c>
      <c r="P2648" t="s">
        <v>11822</v>
      </c>
      <c r="Q2648" t="str">
        <f t="shared" si="164"/>
        <v>No</v>
      </c>
      <c r="R2648">
        <v>4</v>
      </c>
      <c r="S2648" t="str">
        <f t="shared" si="165"/>
        <v>Medium</v>
      </c>
      <c r="T2648" s="50">
        <v>110</v>
      </c>
      <c r="U2648" s="70">
        <f t="shared" si="166"/>
        <v>0.03</v>
      </c>
      <c r="V2648" s="52">
        <v>4.99</v>
      </c>
      <c r="W2648" s="52" t="str" cm="1">
        <f t="array" ref="W2648">_xlfn.SWITCH(ROUND(V2648,0),5,"Excellent",4,"Good",3,"Ok","Bad")</f>
        <v>Excellent</v>
      </c>
      <c r="X2648">
        <v>97</v>
      </c>
      <c r="Y2648" t="str">
        <f t="shared" si="167"/>
        <v>No</v>
      </c>
      <c r="Z2648" s="68">
        <v>42855</v>
      </c>
      <c r="AA2648" s="68">
        <v>44007</v>
      </c>
      <c r="AB2648">
        <v>0</v>
      </c>
      <c r="AC2648" t="s">
        <v>15616</v>
      </c>
    </row>
    <row r="2649" spans="1:29" x14ac:dyDescent="0.3">
      <c r="A2649" t="s">
        <v>13123</v>
      </c>
      <c r="B2649">
        <v>1086</v>
      </c>
      <c r="C2649" t="str">
        <f>VLOOKUP($B2649,Hosts!$A:$M,10,0)</f>
        <v>Within an hour</v>
      </c>
      <c r="D2649" s="70">
        <f>VLOOKUP($B2649,Hosts!$A:$M,11,0)</f>
        <v>1</v>
      </c>
      <c r="E2649" s="70">
        <f>VLOOKUP($B2649,Hosts!$A:$M,12,0)</f>
        <v>1</v>
      </c>
      <c r="F2649" t="str">
        <f>VLOOKUP($B2649,Hosts!$A:$M,13,0)</f>
        <v>Yes</v>
      </c>
      <c r="G2649" t="str">
        <f>INDEX(Hosts!$A:$M, MATCH(Places!$B2649,Hosts!$A:$A,0), MATCH(Places!G$1,Hosts!$A$1:$M$1,0))</f>
        <v>Within an hour</v>
      </c>
      <c r="H2649" s="70">
        <f>INDEX(Hosts!$A:$M, MATCH(Places!$B2649,Hosts!$A:$A,0), MATCH(Places!H$1,Hosts!$A$1:$M$1,0))</f>
        <v>1</v>
      </c>
      <c r="I2649" s="70">
        <f>INDEX(Hosts!$A:$M, MATCH(Places!$B2649,Hosts!$A:$A,0), MATCH(Places!I$1,Hosts!$A$1:$M$1,0))</f>
        <v>1</v>
      </c>
      <c r="J2649" t="str">
        <f>INDEX(Hosts!$A:$M, MATCH(Places!$B2649,Hosts!$A:$A,0), MATCH(Places!J$1,Hosts!$A$1:$M$1,0))</f>
        <v>Yes</v>
      </c>
      <c r="K2649">
        <v>22</v>
      </c>
      <c r="L2649" t="str">
        <f>VLOOKUP($K2649,Neighborhoods!$A:$C,2,0)</f>
        <v>Queens</v>
      </c>
      <c r="M2649" t="str">
        <f>VLOOKUP($K2649,Neighborhoods!$A:$C,3,0)</f>
        <v>Flushing</v>
      </c>
      <c r="N2649" t="str">
        <f>INDEX(Neighborhoods!$A:$C, MATCH(Places!$K2649,Neighborhoods!$A:$A,0), MATCH(Places!N$1,Neighborhoods!$A$1:$C$1,0))</f>
        <v>Queens</v>
      </c>
      <c r="O2649" t="str">
        <f>INDEX(Neighborhoods!$A:$C, MATCH(Places!$K2649,Neighborhoods!$A:$A,0), MATCH(Places!O$1,Neighborhoods!$A$1:$C$1,0))</f>
        <v>Flushing</v>
      </c>
      <c r="P2649" t="s">
        <v>11822</v>
      </c>
      <c r="Q2649" t="str">
        <f t="shared" si="164"/>
        <v>No</v>
      </c>
      <c r="R2649">
        <v>2</v>
      </c>
      <c r="S2649" t="str">
        <f t="shared" si="165"/>
        <v>Small</v>
      </c>
      <c r="T2649" s="50">
        <v>69</v>
      </c>
      <c r="U2649" s="70">
        <f t="shared" si="166"/>
        <v>0.03</v>
      </c>
      <c r="V2649" s="52">
        <v>5</v>
      </c>
      <c r="W2649" s="52" t="str" cm="1">
        <f t="array" ref="W2649">_xlfn.SWITCH(ROUND(V2649,0),5,"Excellent",4,"Good",3,"Ok","Bad")</f>
        <v>Excellent</v>
      </c>
      <c r="X2649">
        <v>4</v>
      </c>
      <c r="Y2649" t="str">
        <f t="shared" si="167"/>
        <v>No</v>
      </c>
      <c r="Z2649" s="68">
        <v>42917</v>
      </c>
      <c r="AA2649" s="68">
        <v>43910</v>
      </c>
      <c r="AB2649">
        <v>311</v>
      </c>
      <c r="AC2649" t="s">
        <v>15615</v>
      </c>
    </row>
    <row r="2650" spans="1:29" x14ac:dyDescent="0.3">
      <c r="A2650" t="s">
        <v>1936</v>
      </c>
      <c r="B2650">
        <v>3208</v>
      </c>
      <c r="C2650" t="str">
        <f>VLOOKUP($B2650,Hosts!$A:$M,10,0)</f>
        <v>Within an hour</v>
      </c>
      <c r="D2650" s="70">
        <f>VLOOKUP($B2650,Hosts!$A:$M,11,0)</f>
        <v>1</v>
      </c>
      <c r="E2650" s="70">
        <f>VLOOKUP($B2650,Hosts!$A:$M,12,0)</f>
        <v>0.92</v>
      </c>
      <c r="F2650" t="str">
        <f>VLOOKUP($B2650,Hosts!$A:$M,13,0)</f>
        <v>Yes</v>
      </c>
      <c r="G2650" t="str">
        <f>INDEX(Hosts!$A:$M, MATCH(Places!$B2650,Hosts!$A:$A,0), MATCH(Places!G$1,Hosts!$A$1:$M$1,0))</f>
        <v>Within an hour</v>
      </c>
      <c r="H2650" s="70">
        <f>INDEX(Hosts!$A:$M, MATCH(Places!$B2650,Hosts!$A:$A,0), MATCH(Places!H$1,Hosts!$A$1:$M$1,0))</f>
        <v>1</v>
      </c>
      <c r="I2650" s="70">
        <f>INDEX(Hosts!$A:$M, MATCH(Places!$B2650,Hosts!$A:$A,0), MATCH(Places!I$1,Hosts!$A$1:$M$1,0))</f>
        <v>0.92</v>
      </c>
      <c r="J2650" t="str">
        <f>INDEX(Hosts!$A:$M, MATCH(Places!$B2650,Hosts!$A:$A,0), MATCH(Places!J$1,Hosts!$A$1:$M$1,0))</f>
        <v>Yes</v>
      </c>
      <c r="K2650">
        <v>23</v>
      </c>
      <c r="L2650" t="str">
        <f>VLOOKUP($K2650,Neighborhoods!$A:$C,2,0)</f>
        <v>Queens</v>
      </c>
      <c r="M2650" t="str">
        <f>VLOOKUP($K2650,Neighborhoods!$A:$C,3,0)</f>
        <v>Jamaica</v>
      </c>
      <c r="N2650" t="str">
        <f>INDEX(Neighborhoods!$A:$C, MATCH(Places!$K2650,Neighborhoods!$A:$A,0), MATCH(Places!N$1,Neighborhoods!$A$1:$C$1,0))</f>
        <v>Queens</v>
      </c>
      <c r="O2650" t="str">
        <f>INDEX(Neighborhoods!$A:$C, MATCH(Places!$K2650,Neighborhoods!$A:$A,0), MATCH(Places!O$1,Neighborhoods!$A$1:$C$1,0))</f>
        <v>Jamaica</v>
      </c>
      <c r="P2650" t="s">
        <v>11822</v>
      </c>
      <c r="Q2650" t="str">
        <f t="shared" si="164"/>
        <v>No</v>
      </c>
      <c r="R2650">
        <v>2</v>
      </c>
      <c r="S2650" t="str">
        <f t="shared" si="165"/>
        <v>Small</v>
      </c>
      <c r="T2650" s="50">
        <v>90</v>
      </c>
      <c r="U2650" s="70">
        <f t="shared" si="166"/>
        <v>0.03</v>
      </c>
      <c r="V2650" s="52">
        <v>5</v>
      </c>
      <c r="W2650" s="52" t="str" cm="1">
        <f t="array" ref="W2650">_xlfn.SWITCH(ROUND(V2650,0),5,"Excellent",4,"Good",3,"Ok","Bad")</f>
        <v>Excellent</v>
      </c>
      <c r="X2650">
        <v>12</v>
      </c>
      <c r="Y2650" t="str">
        <f t="shared" si="167"/>
        <v>No</v>
      </c>
      <c r="Z2650" s="68">
        <v>42883</v>
      </c>
      <c r="AA2650" s="68">
        <v>43891</v>
      </c>
      <c r="AB2650">
        <v>62</v>
      </c>
      <c r="AC2650" t="s">
        <v>15615</v>
      </c>
    </row>
    <row r="2651" spans="1:29" x14ac:dyDescent="0.3">
      <c r="A2651" t="s">
        <v>1937</v>
      </c>
      <c r="B2651">
        <v>1232</v>
      </c>
      <c r="C2651" t="str">
        <f>VLOOKUP($B2651,Hosts!$A:$M,10,0)</f>
        <v>Within an hour</v>
      </c>
      <c r="D2651" s="70">
        <f>VLOOKUP($B2651,Hosts!$A:$M,11,0)</f>
        <v>1</v>
      </c>
      <c r="E2651" s="70">
        <f>VLOOKUP($B2651,Hosts!$A:$M,12,0)</f>
        <v>0.97</v>
      </c>
      <c r="F2651" t="str">
        <f>VLOOKUP($B2651,Hosts!$A:$M,13,0)</f>
        <v>Yes</v>
      </c>
      <c r="G2651" t="str">
        <f>INDEX(Hosts!$A:$M, MATCH(Places!$B2651,Hosts!$A:$A,0), MATCH(Places!G$1,Hosts!$A$1:$M$1,0))</f>
        <v>Within an hour</v>
      </c>
      <c r="H2651" s="70">
        <f>INDEX(Hosts!$A:$M, MATCH(Places!$B2651,Hosts!$A:$A,0), MATCH(Places!H$1,Hosts!$A$1:$M$1,0))</f>
        <v>1</v>
      </c>
      <c r="I2651" s="70">
        <f>INDEX(Hosts!$A:$M, MATCH(Places!$B2651,Hosts!$A:$A,0), MATCH(Places!I$1,Hosts!$A$1:$M$1,0))</f>
        <v>0.97</v>
      </c>
      <c r="J2651" t="str">
        <f>INDEX(Hosts!$A:$M, MATCH(Places!$B2651,Hosts!$A:$A,0), MATCH(Places!J$1,Hosts!$A$1:$M$1,0))</f>
        <v>Yes</v>
      </c>
      <c r="K2651">
        <v>16</v>
      </c>
      <c r="L2651" t="str">
        <f>VLOOKUP($K2651,Neighborhoods!$A:$C,2,0)</f>
        <v>Manhattan</v>
      </c>
      <c r="M2651" t="str">
        <f>VLOOKUP($K2651,Neighborhoods!$A:$C,3,0)</f>
        <v>Harlem</v>
      </c>
      <c r="N2651" t="str">
        <f>INDEX(Neighborhoods!$A:$C, MATCH(Places!$K2651,Neighborhoods!$A:$A,0), MATCH(Places!N$1,Neighborhoods!$A$1:$C$1,0))</f>
        <v>Manhattan</v>
      </c>
      <c r="O2651" t="str">
        <f>INDEX(Neighborhoods!$A:$C, MATCH(Places!$K2651,Neighborhoods!$A:$A,0), MATCH(Places!O$1,Neighborhoods!$A$1:$C$1,0))</f>
        <v>Harlem</v>
      </c>
      <c r="P2651" t="s">
        <v>11822</v>
      </c>
      <c r="Q2651" t="str">
        <f t="shared" si="164"/>
        <v>No</v>
      </c>
      <c r="R2651">
        <v>4</v>
      </c>
      <c r="S2651" t="str">
        <f t="shared" si="165"/>
        <v>Medium</v>
      </c>
      <c r="T2651" s="50">
        <v>175</v>
      </c>
      <c r="U2651" s="70">
        <f t="shared" si="166"/>
        <v>0.03</v>
      </c>
      <c r="V2651" s="52">
        <v>4.93</v>
      </c>
      <c r="W2651" s="52" t="str" cm="1">
        <f t="array" ref="W2651">_xlfn.SWITCH(ROUND(V2651,0),5,"Excellent",4,"Good",3,"Ok","Bad")</f>
        <v>Excellent</v>
      </c>
      <c r="X2651">
        <v>44</v>
      </c>
      <c r="Y2651" t="str">
        <f t="shared" si="167"/>
        <v>No</v>
      </c>
      <c r="Z2651" s="68">
        <v>42898</v>
      </c>
      <c r="AA2651" s="68">
        <v>43813</v>
      </c>
      <c r="AB2651">
        <v>354</v>
      </c>
      <c r="AC2651" t="s">
        <v>15615</v>
      </c>
    </row>
    <row r="2652" spans="1:29" x14ac:dyDescent="0.3">
      <c r="A2652" t="s">
        <v>1938</v>
      </c>
      <c r="B2652">
        <v>1860</v>
      </c>
      <c r="C2652" t="str">
        <f>VLOOKUP($B2652,Hosts!$A:$M,10,0)</f>
        <v>Within an hour</v>
      </c>
      <c r="D2652" s="70">
        <f>VLOOKUP($B2652,Hosts!$A:$M,11,0)</f>
        <v>1</v>
      </c>
      <c r="E2652" s="70">
        <f>VLOOKUP($B2652,Hosts!$A:$M,12,0)</f>
        <v>1</v>
      </c>
      <c r="F2652" t="str">
        <f>VLOOKUP($B2652,Hosts!$A:$M,13,0)</f>
        <v>No</v>
      </c>
      <c r="G2652" t="str">
        <f>INDEX(Hosts!$A:$M, MATCH(Places!$B2652,Hosts!$A:$A,0), MATCH(Places!G$1,Hosts!$A$1:$M$1,0))</f>
        <v>Within an hour</v>
      </c>
      <c r="H2652" s="70">
        <f>INDEX(Hosts!$A:$M, MATCH(Places!$B2652,Hosts!$A:$A,0), MATCH(Places!H$1,Hosts!$A$1:$M$1,0))</f>
        <v>1</v>
      </c>
      <c r="I2652" s="70">
        <f>INDEX(Hosts!$A:$M, MATCH(Places!$B2652,Hosts!$A:$A,0), MATCH(Places!I$1,Hosts!$A$1:$M$1,0))</f>
        <v>1</v>
      </c>
      <c r="J2652" t="str">
        <f>INDEX(Hosts!$A:$M, MATCH(Places!$B2652,Hosts!$A:$A,0), MATCH(Places!J$1,Hosts!$A$1:$M$1,0))</f>
        <v>No</v>
      </c>
      <c r="K2652">
        <v>16</v>
      </c>
      <c r="L2652" t="str">
        <f>VLOOKUP($K2652,Neighborhoods!$A:$C,2,0)</f>
        <v>Manhattan</v>
      </c>
      <c r="M2652" t="str">
        <f>VLOOKUP($K2652,Neighborhoods!$A:$C,3,0)</f>
        <v>Harlem</v>
      </c>
      <c r="N2652" t="str">
        <f>INDEX(Neighborhoods!$A:$C, MATCH(Places!$K2652,Neighborhoods!$A:$A,0), MATCH(Places!N$1,Neighborhoods!$A$1:$C$1,0))</f>
        <v>Manhattan</v>
      </c>
      <c r="O2652" t="str">
        <f>INDEX(Neighborhoods!$A:$C, MATCH(Places!$K2652,Neighborhoods!$A:$A,0), MATCH(Places!O$1,Neighborhoods!$A$1:$C$1,0))</f>
        <v>Harlem</v>
      </c>
      <c r="P2652" t="s">
        <v>11822</v>
      </c>
      <c r="Q2652" t="str">
        <f t="shared" si="164"/>
        <v>No</v>
      </c>
      <c r="R2652">
        <v>6</v>
      </c>
      <c r="S2652" t="str">
        <f t="shared" si="165"/>
        <v>Large</v>
      </c>
      <c r="T2652" s="50">
        <v>245</v>
      </c>
      <c r="U2652" s="70">
        <f t="shared" si="166"/>
        <v>0.04</v>
      </c>
      <c r="V2652" s="52">
        <v>4.99</v>
      </c>
      <c r="W2652" s="52" t="str" cm="1">
        <f t="array" ref="W2652">_xlfn.SWITCH(ROUND(V2652,0),5,"Excellent",4,"Good",3,"Ok","Bad")</f>
        <v>Excellent</v>
      </c>
      <c r="X2652">
        <v>87</v>
      </c>
      <c r="Y2652" t="str">
        <f t="shared" si="167"/>
        <v>No</v>
      </c>
      <c r="Z2652" s="68">
        <v>42951</v>
      </c>
      <c r="AA2652" s="68">
        <v>43879</v>
      </c>
      <c r="AB2652">
        <v>89</v>
      </c>
      <c r="AC2652" t="s">
        <v>15616</v>
      </c>
    </row>
    <row r="2653" spans="1:29" x14ac:dyDescent="0.3">
      <c r="A2653" t="s">
        <v>1939</v>
      </c>
      <c r="B2653">
        <v>1860</v>
      </c>
      <c r="C2653" t="str">
        <f>VLOOKUP($B2653,Hosts!$A:$M,10,0)</f>
        <v>Within an hour</v>
      </c>
      <c r="D2653" s="70">
        <f>VLOOKUP($B2653,Hosts!$A:$M,11,0)</f>
        <v>1</v>
      </c>
      <c r="E2653" s="70">
        <f>VLOOKUP($B2653,Hosts!$A:$M,12,0)</f>
        <v>1</v>
      </c>
      <c r="F2653" t="str">
        <f>VLOOKUP($B2653,Hosts!$A:$M,13,0)</f>
        <v>No</v>
      </c>
      <c r="G2653" t="str">
        <f>INDEX(Hosts!$A:$M, MATCH(Places!$B2653,Hosts!$A:$A,0), MATCH(Places!G$1,Hosts!$A$1:$M$1,0))</f>
        <v>Within an hour</v>
      </c>
      <c r="H2653" s="70">
        <f>INDEX(Hosts!$A:$M, MATCH(Places!$B2653,Hosts!$A:$A,0), MATCH(Places!H$1,Hosts!$A$1:$M$1,0))</f>
        <v>1</v>
      </c>
      <c r="I2653" s="70">
        <f>INDEX(Hosts!$A:$M, MATCH(Places!$B2653,Hosts!$A:$A,0), MATCH(Places!I$1,Hosts!$A$1:$M$1,0))</f>
        <v>1</v>
      </c>
      <c r="J2653" t="str">
        <f>INDEX(Hosts!$A:$M, MATCH(Places!$B2653,Hosts!$A:$A,0), MATCH(Places!J$1,Hosts!$A$1:$M$1,0))</f>
        <v>No</v>
      </c>
      <c r="K2653">
        <v>16</v>
      </c>
      <c r="L2653" t="str">
        <f>VLOOKUP($K2653,Neighborhoods!$A:$C,2,0)</f>
        <v>Manhattan</v>
      </c>
      <c r="M2653" t="str">
        <f>VLOOKUP($K2653,Neighborhoods!$A:$C,3,0)</f>
        <v>Harlem</v>
      </c>
      <c r="N2653" t="str">
        <f>INDEX(Neighborhoods!$A:$C, MATCH(Places!$K2653,Neighborhoods!$A:$A,0), MATCH(Places!N$1,Neighborhoods!$A$1:$C$1,0))</f>
        <v>Manhattan</v>
      </c>
      <c r="O2653" t="str">
        <f>INDEX(Neighborhoods!$A:$C, MATCH(Places!$K2653,Neighborhoods!$A:$A,0), MATCH(Places!O$1,Neighborhoods!$A$1:$C$1,0))</f>
        <v>Harlem</v>
      </c>
      <c r="P2653" t="s">
        <v>1</v>
      </c>
      <c r="Q2653" t="str">
        <f t="shared" si="164"/>
        <v>Yes</v>
      </c>
      <c r="R2653">
        <v>3</v>
      </c>
      <c r="S2653" t="str">
        <f t="shared" si="165"/>
        <v>Medium</v>
      </c>
      <c r="T2653" s="50">
        <v>130</v>
      </c>
      <c r="U2653" s="70">
        <f t="shared" si="166"/>
        <v>0.03</v>
      </c>
      <c r="V2653" s="52">
        <v>4.91</v>
      </c>
      <c r="W2653" s="52" t="str" cm="1">
        <f t="array" ref="W2653">_xlfn.SWITCH(ROUND(V2653,0),5,"Excellent",4,"Good",3,"Ok","Bad")</f>
        <v>Excellent</v>
      </c>
      <c r="X2653">
        <v>146</v>
      </c>
      <c r="Y2653" t="str">
        <f t="shared" si="167"/>
        <v>Yes</v>
      </c>
      <c r="Z2653" s="68">
        <v>42900</v>
      </c>
      <c r="AA2653" s="68">
        <v>43860</v>
      </c>
      <c r="AB2653">
        <v>89</v>
      </c>
      <c r="AC2653" t="s">
        <v>15616</v>
      </c>
    </row>
    <row r="2654" spans="1:29" x14ac:dyDescent="0.3">
      <c r="A2654" t="s">
        <v>2618</v>
      </c>
      <c r="B2654">
        <v>2369</v>
      </c>
      <c r="C2654" t="str">
        <f>VLOOKUP($B2654,Hosts!$A:$M,10,0)</f>
        <v>Within a few hours</v>
      </c>
      <c r="D2654" s="70">
        <f>VLOOKUP($B2654,Hosts!$A:$M,11,0)</f>
        <v>1</v>
      </c>
      <c r="E2654" s="70">
        <f>VLOOKUP($B2654,Hosts!$A:$M,12,0)</f>
        <v>0.81</v>
      </c>
      <c r="F2654" t="str">
        <f>VLOOKUP($B2654,Hosts!$A:$M,13,0)</f>
        <v>No</v>
      </c>
      <c r="G2654" t="str">
        <f>INDEX(Hosts!$A:$M, MATCH(Places!$B2654,Hosts!$A:$A,0), MATCH(Places!G$1,Hosts!$A$1:$M$1,0))</f>
        <v>Within a few hours</v>
      </c>
      <c r="H2654" s="70">
        <f>INDEX(Hosts!$A:$M, MATCH(Places!$B2654,Hosts!$A:$A,0), MATCH(Places!H$1,Hosts!$A$1:$M$1,0))</f>
        <v>1</v>
      </c>
      <c r="I2654" s="70">
        <f>INDEX(Hosts!$A:$M, MATCH(Places!$B2654,Hosts!$A:$A,0), MATCH(Places!I$1,Hosts!$A$1:$M$1,0))</f>
        <v>0.81</v>
      </c>
      <c r="J2654" t="str">
        <f>INDEX(Hosts!$A:$M, MATCH(Places!$B2654,Hosts!$A:$A,0), MATCH(Places!J$1,Hosts!$A$1:$M$1,0))</f>
        <v>No</v>
      </c>
      <c r="K2654">
        <v>17</v>
      </c>
      <c r="L2654" t="str">
        <f>VLOOKUP($K2654,Neighborhoods!$A:$C,2,0)</f>
        <v>Manhattan</v>
      </c>
      <c r="M2654" t="str">
        <f>VLOOKUP($K2654,Neighborhoods!$A:$C,3,0)</f>
        <v>Hell's Kitchen</v>
      </c>
      <c r="N2654" t="str">
        <f>INDEX(Neighborhoods!$A:$C, MATCH(Places!$K2654,Neighborhoods!$A:$A,0), MATCH(Places!N$1,Neighborhoods!$A$1:$C$1,0))</f>
        <v>Manhattan</v>
      </c>
      <c r="O2654" t="str">
        <f>INDEX(Neighborhoods!$A:$C, MATCH(Places!$K2654,Neighborhoods!$A:$A,0), MATCH(Places!O$1,Neighborhoods!$A$1:$C$1,0))</f>
        <v>Hell's Kitchen</v>
      </c>
      <c r="P2654" t="s">
        <v>11822</v>
      </c>
      <c r="Q2654" t="str">
        <f t="shared" si="164"/>
        <v>No</v>
      </c>
      <c r="R2654">
        <v>5</v>
      </c>
      <c r="S2654" t="str">
        <f t="shared" si="165"/>
        <v>Medium</v>
      </c>
      <c r="T2654" s="50">
        <v>131</v>
      </c>
      <c r="U2654" s="70">
        <f t="shared" si="166"/>
        <v>0.03</v>
      </c>
      <c r="V2654" s="52">
        <v>4.8099999999999996</v>
      </c>
      <c r="W2654" s="52" t="str" cm="1">
        <f t="array" ref="W2654">_xlfn.SWITCH(ROUND(V2654,0),5,"Excellent",4,"Good",3,"Ok","Bad")</f>
        <v>Excellent</v>
      </c>
      <c r="X2654">
        <v>27</v>
      </c>
      <c r="Y2654" t="str">
        <f t="shared" si="167"/>
        <v>No</v>
      </c>
      <c r="Z2654" s="68">
        <v>43248</v>
      </c>
      <c r="AA2654" s="68">
        <v>43883</v>
      </c>
      <c r="AB2654">
        <v>72</v>
      </c>
      <c r="AC2654" t="s">
        <v>15615</v>
      </c>
    </row>
    <row r="2655" spans="1:29" x14ac:dyDescent="0.3">
      <c r="A2655" t="s">
        <v>1940</v>
      </c>
      <c r="B2655">
        <v>3180</v>
      </c>
      <c r="C2655" t="str">
        <f>VLOOKUP($B2655,Hosts!$A:$M,10,0)</f>
        <v>Within an hour</v>
      </c>
      <c r="D2655" s="70">
        <f>VLOOKUP($B2655,Hosts!$A:$M,11,0)</f>
        <v>1</v>
      </c>
      <c r="E2655" s="70">
        <f>VLOOKUP($B2655,Hosts!$A:$M,12,0)</f>
        <v>0.92</v>
      </c>
      <c r="F2655" t="str">
        <f>VLOOKUP($B2655,Hosts!$A:$M,13,0)</f>
        <v>Yes</v>
      </c>
      <c r="G2655" t="str">
        <f>INDEX(Hosts!$A:$M, MATCH(Places!$B2655,Hosts!$A:$A,0), MATCH(Places!G$1,Hosts!$A$1:$M$1,0))</f>
        <v>Within an hour</v>
      </c>
      <c r="H2655" s="70">
        <f>INDEX(Hosts!$A:$M, MATCH(Places!$B2655,Hosts!$A:$A,0), MATCH(Places!H$1,Hosts!$A$1:$M$1,0))</f>
        <v>1</v>
      </c>
      <c r="I2655" s="70">
        <f>INDEX(Hosts!$A:$M, MATCH(Places!$B2655,Hosts!$A:$A,0), MATCH(Places!I$1,Hosts!$A$1:$M$1,0))</f>
        <v>0.92</v>
      </c>
      <c r="J2655" t="str">
        <f>INDEX(Hosts!$A:$M, MATCH(Places!$B2655,Hosts!$A:$A,0), MATCH(Places!J$1,Hosts!$A$1:$M$1,0))</f>
        <v>Yes</v>
      </c>
      <c r="K2655">
        <v>7</v>
      </c>
      <c r="L2655" t="str">
        <f>VLOOKUP($K2655,Neighborhoods!$A:$C,2,0)</f>
        <v>Brooklyn</v>
      </c>
      <c r="M2655" t="str">
        <f>VLOOKUP($K2655,Neighborhoods!$A:$C,3,0)</f>
        <v>Bedford-Stuyvesant</v>
      </c>
      <c r="N2655" t="str">
        <f>INDEX(Neighborhoods!$A:$C, MATCH(Places!$K2655,Neighborhoods!$A:$A,0), MATCH(Places!N$1,Neighborhoods!$A$1:$C$1,0))</f>
        <v>Brooklyn</v>
      </c>
      <c r="O2655" t="str">
        <f>INDEX(Neighborhoods!$A:$C, MATCH(Places!$K2655,Neighborhoods!$A:$A,0), MATCH(Places!O$1,Neighborhoods!$A$1:$C$1,0))</f>
        <v>Bedford-Stuyvesant</v>
      </c>
      <c r="P2655" t="s">
        <v>11822</v>
      </c>
      <c r="Q2655" t="str">
        <f t="shared" si="164"/>
        <v>No</v>
      </c>
      <c r="R2655">
        <v>4</v>
      </c>
      <c r="S2655" t="str">
        <f t="shared" si="165"/>
        <v>Medium</v>
      </c>
      <c r="T2655" s="50">
        <v>127</v>
      </c>
      <c r="U2655" s="70">
        <f t="shared" si="166"/>
        <v>0.03</v>
      </c>
      <c r="V2655" s="52">
        <v>4.76</v>
      </c>
      <c r="W2655" s="52" t="str" cm="1">
        <f t="array" ref="W2655">_xlfn.SWITCH(ROUND(V2655,0),5,"Excellent",4,"Good",3,"Ok","Bad")</f>
        <v>Excellent</v>
      </c>
      <c r="X2655">
        <v>143</v>
      </c>
      <c r="Y2655" t="str">
        <f t="shared" si="167"/>
        <v>No</v>
      </c>
      <c r="Z2655" s="68">
        <v>42859</v>
      </c>
      <c r="AA2655" s="68">
        <v>44057</v>
      </c>
      <c r="AB2655">
        <v>357</v>
      </c>
      <c r="AC2655" t="s">
        <v>15615</v>
      </c>
    </row>
    <row r="2656" spans="1:29" x14ac:dyDescent="0.3">
      <c r="A2656" t="s">
        <v>1941</v>
      </c>
      <c r="B2656">
        <v>2672</v>
      </c>
      <c r="C2656" t="str">
        <f>VLOOKUP($B2656,Hosts!$A:$M,10,0)</f>
        <v>Within a day</v>
      </c>
      <c r="D2656" s="70">
        <f>VLOOKUP($B2656,Hosts!$A:$M,11,0)</f>
        <v>1</v>
      </c>
      <c r="E2656" s="70">
        <f>VLOOKUP($B2656,Hosts!$A:$M,12,0)</f>
        <v>0.93</v>
      </c>
      <c r="F2656" t="str">
        <f>VLOOKUP($B2656,Hosts!$A:$M,13,0)</f>
        <v>Yes</v>
      </c>
      <c r="G2656" t="str">
        <f>INDEX(Hosts!$A:$M, MATCH(Places!$B2656,Hosts!$A:$A,0), MATCH(Places!G$1,Hosts!$A$1:$M$1,0))</f>
        <v>Within a day</v>
      </c>
      <c r="H2656" s="70">
        <f>INDEX(Hosts!$A:$M, MATCH(Places!$B2656,Hosts!$A:$A,0), MATCH(Places!H$1,Hosts!$A$1:$M$1,0))</f>
        <v>1</v>
      </c>
      <c r="I2656" s="70">
        <f>INDEX(Hosts!$A:$M, MATCH(Places!$B2656,Hosts!$A:$A,0), MATCH(Places!I$1,Hosts!$A$1:$M$1,0))</f>
        <v>0.93</v>
      </c>
      <c r="J2656" t="str">
        <f>INDEX(Hosts!$A:$M, MATCH(Places!$B2656,Hosts!$A:$A,0), MATCH(Places!J$1,Hosts!$A$1:$M$1,0))</f>
        <v>Yes</v>
      </c>
      <c r="K2656">
        <v>12</v>
      </c>
      <c r="L2656" t="str">
        <f>VLOOKUP($K2656,Neighborhoods!$A:$C,2,0)</f>
        <v>Brooklyn</v>
      </c>
      <c r="M2656" t="str">
        <f>VLOOKUP($K2656,Neighborhoods!$A:$C,3,0)</f>
        <v>Williamsburg</v>
      </c>
      <c r="N2656" t="str">
        <f>INDEX(Neighborhoods!$A:$C, MATCH(Places!$K2656,Neighborhoods!$A:$A,0), MATCH(Places!N$1,Neighborhoods!$A$1:$C$1,0))</f>
        <v>Brooklyn</v>
      </c>
      <c r="O2656" t="str">
        <f>INDEX(Neighborhoods!$A:$C, MATCH(Places!$K2656,Neighborhoods!$A:$A,0), MATCH(Places!O$1,Neighborhoods!$A$1:$C$1,0))</f>
        <v>Williamsburg</v>
      </c>
      <c r="P2656" t="s">
        <v>11822</v>
      </c>
      <c r="Q2656" t="str">
        <f t="shared" si="164"/>
        <v>No</v>
      </c>
      <c r="R2656">
        <v>3</v>
      </c>
      <c r="S2656" t="str">
        <f t="shared" si="165"/>
        <v>Medium</v>
      </c>
      <c r="T2656" s="50">
        <v>145</v>
      </c>
      <c r="U2656" s="70">
        <f t="shared" si="166"/>
        <v>0.03</v>
      </c>
      <c r="V2656" s="52">
        <v>4.99</v>
      </c>
      <c r="W2656" s="52" t="str" cm="1">
        <f t="array" ref="W2656">_xlfn.SWITCH(ROUND(V2656,0),5,"Excellent",4,"Good",3,"Ok","Bad")</f>
        <v>Excellent</v>
      </c>
      <c r="X2656">
        <v>73</v>
      </c>
      <c r="Y2656" t="str">
        <f t="shared" si="167"/>
        <v>No</v>
      </c>
      <c r="Z2656" s="68">
        <v>42960</v>
      </c>
      <c r="AA2656" s="68">
        <v>43904</v>
      </c>
      <c r="AB2656">
        <v>0</v>
      </c>
      <c r="AC2656" t="s">
        <v>15615</v>
      </c>
    </row>
    <row r="2657" spans="1:29" x14ac:dyDescent="0.3">
      <c r="A2657" t="s">
        <v>1942</v>
      </c>
      <c r="B2657">
        <v>1921</v>
      </c>
      <c r="C2657" t="str">
        <f>VLOOKUP($B2657,Hosts!$A:$M,10,0)</f>
        <v>Within an hour</v>
      </c>
      <c r="D2657" s="70">
        <f>VLOOKUP($B2657,Hosts!$A:$M,11,0)</f>
        <v>1</v>
      </c>
      <c r="E2657" s="70">
        <f>VLOOKUP($B2657,Hosts!$A:$M,12,0)</f>
        <v>0</v>
      </c>
      <c r="F2657" t="str">
        <f>VLOOKUP($B2657,Hosts!$A:$M,13,0)</f>
        <v>No</v>
      </c>
      <c r="G2657" t="str">
        <f>INDEX(Hosts!$A:$M, MATCH(Places!$B2657,Hosts!$A:$A,0), MATCH(Places!G$1,Hosts!$A$1:$M$1,0))</f>
        <v>Within an hour</v>
      </c>
      <c r="H2657" s="70">
        <f>INDEX(Hosts!$A:$M, MATCH(Places!$B2657,Hosts!$A:$A,0), MATCH(Places!H$1,Hosts!$A$1:$M$1,0))</f>
        <v>1</v>
      </c>
      <c r="I2657" s="70">
        <f>INDEX(Hosts!$A:$M, MATCH(Places!$B2657,Hosts!$A:$A,0), MATCH(Places!I$1,Hosts!$A$1:$M$1,0))</f>
        <v>0</v>
      </c>
      <c r="J2657" t="str">
        <f>INDEX(Hosts!$A:$M, MATCH(Places!$B2657,Hosts!$A:$A,0), MATCH(Places!J$1,Hosts!$A$1:$M$1,0))</f>
        <v>No</v>
      </c>
      <c r="K2657">
        <v>16</v>
      </c>
      <c r="L2657" t="str">
        <f>VLOOKUP($K2657,Neighborhoods!$A:$C,2,0)</f>
        <v>Manhattan</v>
      </c>
      <c r="M2657" t="str">
        <f>VLOOKUP($K2657,Neighborhoods!$A:$C,3,0)</f>
        <v>Harlem</v>
      </c>
      <c r="N2657" t="str">
        <f>INDEX(Neighborhoods!$A:$C, MATCH(Places!$K2657,Neighborhoods!$A:$A,0), MATCH(Places!N$1,Neighborhoods!$A$1:$C$1,0))</f>
        <v>Manhattan</v>
      </c>
      <c r="O2657" t="str">
        <f>INDEX(Neighborhoods!$A:$C, MATCH(Places!$K2657,Neighborhoods!$A:$A,0), MATCH(Places!O$1,Neighborhoods!$A$1:$C$1,0))</f>
        <v>Harlem</v>
      </c>
      <c r="P2657" t="s">
        <v>11822</v>
      </c>
      <c r="Q2657" t="str">
        <f t="shared" si="164"/>
        <v>No</v>
      </c>
      <c r="R2657">
        <v>4</v>
      </c>
      <c r="S2657" t="str">
        <f t="shared" si="165"/>
        <v>Medium</v>
      </c>
      <c r="T2657" s="50">
        <v>146</v>
      </c>
      <c r="U2657" s="70">
        <f t="shared" si="166"/>
        <v>0.03</v>
      </c>
      <c r="V2657" s="52">
        <v>4.99</v>
      </c>
      <c r="W2657" s="52" t="str" cm="1">
        <f t="array" ref="W2657">_xlfn.SWITCH(ROUND(V2657,0),5,"Excellent",4,"Good",3,"Ok","Bad")</f>
        <v>Excellent</v>
      </c>
      <c r="X2657">
        <v>90</v>
      </c>
      <c r="Y2657" t="str">
        <f t="shared" si="167"/>
        <v>No</v>
      </c>
      <c r="Z2657" s="68">
        <v>42880</v>
      </c>
      <c r="AA2657" s="68">
        <v>43730</v>
      </c>
      <c r="AB2657">
        <v>11</v>
      </c>
      <c r="AC2657" t="s">
        <v>15616</v>
      </c>
    </row>
    <row r="2658" spans="1:29" x14ac:dyDescent="0.3">
      <c r="A2658" t="s">
        <v>2631</v>
      </c>
      <c r="B2658">
        <v>1879</v>
      </c>
      <c r="C2658" t="str">
        <f>VLOOKUP($B2658,Hosts!$A:$M,10,0)</f>
        <v>Within a day</v>
      </c>
      <c r="D2658" s="70">
        <f>VLOOKUP($B2658,Hosts!$A:$M,11,0)</f>
        <v>0.5</v>
      </c>
      <c r="E2658" s="70">
        <f>VLOOKUP($B2658,Hosts!$A:$M,12,0)</f>
        <v>0.56000000000000005</v>
      </c>
      <c r="F2658" t="str">
        <f>VLOOKUP($B2658,Hosts!$A:$M,13,0)</f>
        <v>No</v>
      </c>
      <c r="G2658" t="str">
        <f>INDEX(Hosts!$A:$M, MATCH(Places!$B2658,Hosts!$A:$A,0), MATCH(Places!G$1,Hosts!$A$1:$M$1,0))</f>
        <v>Within a day</v>
      </c>
      <c r="H2658" s="70">
        <f>INDEX(Hosts!$A:$M, MATCH(Places!$B2658,Hosts!$A:$A,0), MATCH(Places!H$1,Hosts!$A$1:$M$1,0))</f>
        <v>0.5</v>
      </c>
      <c r="I2658" s="70">
        <f>INDEX(Hosts!$A:$M, MATCH(Places!$B2658,Hosts!$A:$A,0), MATCH(Places!I$1,Hosts!$A$1:$M$1,0))</f>
        <v>0.56000000000000005</v>
      </c>
      <c r="J2658" t="str">
        <f>INDEX(Hosts!$A:$M, MATCH(Places!$B2658,Hosts!$A:$A,0), MATCH(Places!J$1,Hosts!$A$1:$M$1,0))</f>
        <v>No</v>
      </c>
      <c r="K2658">
        <v>14</v>
      </c>
      <c r="L2658" t="str">
        <f>VLOOKUP($K2658,Neighborhoods!$A:$C,2,0)</f>
        <v>Manhattan</v>
      </c>
      <c r="M2658" t="str">
        <f>VLOOKUP($K2658,Neighborhoods!$A:$C,3,0)</f>
        <v>East Harlem</v>
      </c>
      <c r="N2658" t="str">
        <f>INDEX(Neighborhoods!$A:$C, MATCH(Places!$K2658,Neighborhoods!$A:$A,0), MATCH(Places!N$1,Neighborhoods!$A$1:$C$1,0))</f>
        <v>Manhattan</v>
      </c>
      <c r="O2658" t="str">
        <f>INDEX(Neighborhoods!$A:$C, MATCH(Places!$K2658,Neighborhoods!$A:$A,0), MATCH(Places!O$1,Neighborhoods!$A$1:$C$1,0))</f>
        <v>East Harlem</v>
      </c>
      <c r="P2658" t="s">
        <v>1</v>
      </c>
      <c r="Q2658" t="str">
        <f t="shared" si="164"/>
        <v>Yes</v>
      </c>
      <c r="R2658">
        <v>2</v>
      </c>
      <c r="S2658" t="str">
        <f t="shared" si="165"/>
        <v>Small</v>
      </c>
      <c r="T2658" s="50">
        <v>75</v>
      </c>
      <c r="U2658" s="70">
        <f t="shared" si="166"/>
        <v>0.03</v>
      </c>
      <c r="V2658" s="52">
        <v>4.6100000000000003</v>
      </c>
      <c r="W2658" s="52" t="str" cm="1">
        <f t="array" ref="W2658">_xlfn.SWITCH(ROUND(V2658,0),5,"Excellent",4,"Good",3,"Ok","Bad")</f>
        <v>Excellent</v>
      </c>
      <c r="X2658">
        <v>23</v>
      </c>
      <c r="Y2658" t="str">
        <f t="shared" si="167"/>
        <v>No</v>
      </c>
      <c r="Z2658" s="68">
        <v>42840</v>
      </c>
      <c r="AA2658" s="68">
        <v>43895</v>
      </c>
      <c r="AB2658">
        <v>83</v>
      </c>
      <c r="AC2658" t="s">
        <v>15615</v>
      </c>
    </row>
    <row r="2659" spans="1:29" x14ac:dyDescent="0.3">
      <c r="A2659" t="s">
        <v>2631</v>
      </c>
      <c r="B2659">
        <v>1222</v>
      </c>
      <c r="C2659" t="str">
        <f>VLOOKUP($B2659,Hosts!$A:$M,10,0)</f>
        <v>Within an hour</v>
      </c>
      <c r="D2659" s="70">
        <f>VLOOKUP($B2659,Hosts!$A:$M,11,0)</f>
        <v>1</v>
      </c>
      <c r="E2659" s="70">
        <f>VLOOKUP($B2659,Hosts!$A:$M,12,0)</f>
        <v>0.97</v>
      </c>
      <c r="F2659" t="str">
        <f>VLOOKUP($B2659,Hosts!$A:$M,13,0)</f>
        <v>Yes</v>
      </c>
      <c r="G2659" t="str">
        <f>INDEX(Hosts!$A:$M, MATCH(Places!$B2659,Hosts!$A:$A,0), MATCH(Places!G$1,Hosts!$A$1:$M$1,0))</f>
        <v>Within an hour</v>
      </c>
      <c r="H2659" s="70">
        <f>INDEX(Hosts!$A:$M, MATCH(Places!$B2659,Hosts!$A:$A,0), MATCH(Places!H$1,Hosts!$A$1:$M$1,0))</f>
        <v>1</v>
      </c>
      <c r="I2659" s="70">
        <f>INDEX(Hosts!$A:$M, MATCH(Places!$B2659,Hosts!$A:$A,0), MATCH(Places!I$1,Hosts!$A$1:$M$1,0))</f>
        <v>0.97</v>
      </c>
      <c r="J2659" t="str">
        <f>INDEX(Hosts!$A:$M, MATCH(Places!$B2659,Hosts!$A:$A,0), MATCH(Places!J$1,Hosts!$A$1:$M$1,0))</f>
        <v>Yes</v>
      </c>
      <c r="K2659">
        <v>17</v>
      </c>
      <c r="L2659" t="str">
        <f>VLOOKUP($K2659,Neighborhoods!$A:$C,2,0)</f>
        <v>Manhattan</v>
      </c>
      <c r="M2659" t="str">
        <f>VLOOKUP($K2659,Neighborhoods!$A:$C,3,0)</f>
        <v>Hell's Kitchen</v>
      </c>
      <c r="N2659" t="str">
        <f>INDEX(Neighborhoods!$A:$C, MATCH(Places!$K2659,Neighborhoods!$A:$A,0), MATCH(Places!N$1,Neighborhoods!$A$1:$C$1,0))</f>
        <v>Manhattan</v>
      </c>
      <c r="O2659" t="str">
        <f>INDEX(Neighborhoods!$A:$C, MATCH(Places!$K2659,Neighborhoods!$A:$A,0), MATCH(Places!O$1,Neighborhoods!$A$1:$C$1,0))</f>
        <v>Hell's Kitchen</v>
      </c>
      <c r="P2659" t="s">
        <v>1</v>
      </c>
      <c r="Q2659" t="str">
        <f t="shared" si="164"/>
        <v>Yes</v>
      </c>
      <c r="R2659">
        <v>2</v>
      </c>
      <c r="S2659" t="str">
        <f t="shared" si="165"/>
        <v>Small</v>
      </c>
      <c r="T2659" s="50">
        <v>89</v>
      </c>
      <c r="U2659" s="70">
        <f t="shared" si="166"/>
        <v>0.03</v>
      </c>
      <c r="V2659" s="52">
        <v>4.9800000000000004</v>
      </c>
      <c r="W2659" s="52" t="str" cm="1">
        <f t="array" ref="W2659">_xlfn.SWITCH(ROUND(V2659,0),5,"Excellent",4,"Good",3,"Ok","Bad")</f>
        <v>Excellent</v>
      </c>
      <c r="X2659">
        <v>199</v>
      </c>
      <c r="Y2659" t="str">
        <f t="shared" si="167"/>
        <v>Yes</v>
      </c>
      <c r="Z2659" s="68">
        <v>43251</v>
      </c>
      <c r="AA2659" s="68">
        <v>43908</v>
      </c>
      <c r="AB2659">
        <v>46</v>
      </c>
      <c r="AC2659" t="s">
        <v>15615</v>
      </c>
    </row>
    <row r="2660" spans="1:29" x14ac:dyDescent="0.3">
      <c r="A2660" t="s">
        <v>13454</v>
      </c>
      <c r="B2660">
        <v>3209</v>
      </c>
      <c r="C2660" t="str">
        <f>VLOOKUP($B2660,Hosts!$A:$M,10,0)</f>
        <v>A few days or more</v>
      </c>
      <c r="D2660" s="70">
        <f>VLOOKUP($B2660,Hosts!$A:$M,11,0)</f>
        <v>0.13</v>
      </c>
      <c r="E2660" s="70">
        <f>VLOOKUP($B2660,Hosts!$A:$M,12,0)</f>
        <v>0.73</v>
      </c>
      <c r="F2660" t="str">
        <f>VLOOKUP($B2660,Hosts!$A:$M,13,0)</f>
        <v>No</v>
      </c>
      <c r="G2660" t="str">
        <f>INDEX(Hosts!$A:$M, MATCH(Places!$B2660,Hosts!$A:$A,0), MATCH(Places!G$1,Hosts!$A$1:$M$1,0))</f>
        <v>A few days or more</v>
      </c>
      <c r="H2660" s="70">
        <f>INDEX(Hosts!$A:$M, MATCH(Places!$B2660,Hosts!$A:$A,0), MATCH(Places!H$1,Hosts!$A$1:$M$1,0))</f>
        <v>0.13</v>
      </c>
      <c r="I2660" s="70">
        <f>INDEX(Hosts!$A:$M, MATCH(Places!$B2660,Hosts!$A:$A,0), MATCH(Places!I$1,Hosts!$A$1:$M$1,0))</f>
        <v>0.73</v>
      </c>
      <c r="J2660" t="str">
        <f>INDEX(Hosts!$A:$M, MATCH(Places!$B2660,Hosts!$A:$A,0), MATCH(Places!J$1,Hosts!$A$1:$M$1,0))</f>
        <v>No</v>
      </c>
      <c r="K2660">
        <v>12</v>
      </c>
      <c r="L2660" t="str">
        <f>VLOOKUP($K2660,Neighborhoods!$A:$C,2,0)</f>
        <v>Brooklyn</v>
      </c>
      <c r="M2660" t="str">
        <f>VLOOKUP($K2660,Neighborhoods!$A:$C,3,0)</f>
        <v>Williamsburg</v>
      </c>
      <c r="N2660" t="str">
        <f>INDEX(Neighborhoods!$A:$C, MATCH(Places!$K2660,Neighborhoods!$A:$A,0), MATCH(Places!N$1,Neighborhoods!$A$1:$C$1,0))</f>
        <v>Brooklyn</v>
      </c>
      <c r="O2660" t="str">
        <f>INDEX(Neighborhoods!$A:$C, MATCH(Places!$K2660,Neighborhoods!$A:$A,0), MATCH(Places!O$1,Neighborhoods!$A$1:$C$1,0))</f>
        <v>Williamsburg</v>
      </c>
      <c r="P2660" t="s">
        <v>1</v>
      </c>
      <c r="Q2660" t="str">
        <f t="shared" si="164"/>
        <v>Yes</v>
      </c>
      <c r="R2660">
        <v>2</v>
      </c>
      <c r="S2660" t="str">
        <f t="shared" si="165"/>
        <v>Small</v>
      </c>
      <c r="T2660" s="50">
        <v>85</v>
      </c>
      <c r="U2660" s="70">
        <f t="shared" si="166"/>
        <v>0.03</v>
      </c>
      <c r="V2660" s="52">
        <v>4.87</v>
      </c>
      <c r="W2660" s="52" t="str" cm="1">
        <f t="array" ref="W2660">_xlfn.SWITCH(ROUND(V2660,0),5,"Excellent",4,"Good",3,"Ok","Bad")</f>
        <v>Excellent</v>
      </c>
      <c r="X2660">
        <v>79</v>
      </c>
      <c r="Y2660" t="str">
        <f t="shared" si="167"/>
        <v>No</v>
      </c>
      <c r="Z2660" s="68">
        <v>42855</v>
      </c>
      <c r="AA2660" s="68">
        <v>43891</v>
      </c>
      <c r="AB2660">
        <v>0</v>
      </c>
      <c r="AC2660" t="s">
        <v>15616</v>
      </c>
    </row>
    <row r="2661" spans="1:29" x14ac:dyDescent="0.3">
      <c r="A2661" t="s">
        <v>1943</v>
      </c>
      <c r="B2661">
        <v>3210</v>
      </c>
      <c r="C2661" t="str">
        <f>VLOOKUP($B2661,Hosts!$A:$M,10,0)</f>
        <v>A few days or more</v>
      </c>
      <c r="D2661" s="70">
        <f>VLOOKUP($B2661,Hosts!$A:$M,11,0)</f>
        <v>0</v>
      </c>
      <c r="E2661" s="70">
        <f>VLOOKUP($B2661,Hosts!$A:$M,12,0)</f>
        <v>0</v>
      </c>
      <c r="F2661" t="str">
        <f>VLOOKUP($B2661,Hosts!$A:$M,13,0)</f>
        <v>No</v>
      </c>
      <c r="G2661" t="str">
        <f>INDEX(Hosts!$A:$M, MATCH(Places!$B2661,Hosts!$A:$A,0), MATCH(Places!G$1,Hosts!$A$1:$M$1,0))</f>
        <v>A few days or more</v>
      </c>
      <c r="H2661" s="70">
        <f>INDEX(Hosts!$A:$M, MATCH(Places!$B2661,Hosts!$A:$A,0), MATCH(Places!H$1,Hosts!$A$1:$M$1,0))</f>
        <v>0</v>
      </c>
      <c r="I2661" s="70">
        <f>INDEX(Hosts!$A:$M, MATCH(Places!$B2661,Hosts!$A:$A,0), MATCH(Places!I$1,Hosts!$A$1:$M$1,0))</f>
        <v>0</v>
      </c>
      <c r="J2661" t="str">
        <f>INDEX(Hosts!$A:$M, MATCH(Places!$B2661,Hosts!$A:$A,0), MATCH(Places!J$1,Hosts!$A$1:$M$1,0))</f>
        <v>No</v>
      </c>
      <c r="K2661">
        <v>16</v>
      </c>
      <c r="L2661" t="str">
        <f>VLOOKUP($K2661,Neighborhoods!$A:$C,2,0)</f>
        <v>Manhattan</v>
      </c>
      <c r="M2661" t="str">
        <f>VLOOKUP($K2661,Neighborhoods!$A:$C,3,0)</f>
        <v>Harlem</v>
      </c>
      <c r="N2661" t="str">
        <f>INDEX(Neighborhoods!$A:$C, MATCH(Places!$K2661,Neighborhoods!$A:$A,0), MATCH(Places!N$1,Neighborhoods!$A$1:$C$1,0))</f>
        <v>Manhattan</v>
      </c>
      <c r="O2661" t="str">
        <f>INDEX(Neighborhoods!$A:$C, MATCH(Places!$K2661,Neighborhoods!$A:$A,0), MATCH(Places!O$1,Neighborhoods!$A$1:$C$1,0))</f>
        <v>Harlem</v>
      </c>
      <c r="P2661" t="s">
        <v>11822</v>
      </c>
      <c r="Q2661" t="str">
        <f t="shared" si="164"/>
        <v>No</v>
      </c>
      <c r="R2661">
        <v>5</v>
      </c>
      <c r="S2661" t="str">
        <f t="shared" si="165"/>
        <v>Medium</v>
      </c>
      <c r="T2661" s="50">
        <v>80</v>
      </c>
      <c r="U2661" s="70">
        <f t="shared" si="166"/>
        <v>0.03</v>
      </c>
      <c r="V2661" s="52">
        <v>4.68</v>
      </c>
      <c r="W2661" s="52" t="str" cm="1">
        <f t="array" ref="W2661">_xlfn.SWITCH(ROUND(V2661,0),5,"Excellent",4,"Good",3,"Ok","Bad")</f>
        <v>Excellent</v>
      </c>
      <c r="X2661">
        <v>25</v>
      </c>
      <c r="Y2661" t="str">
        <f t="shared" si="167"/>
        <v>No</v>
      </c>
      <c r="Z2661" s="68">
        <v>42849</v>
      </c>
      <c r="AA2661" s="68">
        <v>42936</v>
      </c>
      <c r="AB2661">
        <v>365</v>
      </c>
      <c r="AC2661" t="s">
        <v>15616</v>
      </c>
    </row>
    <row r="2662" spans="1:29" x14ac:dyDescent="0.3">
      <c r="A2662" t="s">
        <v>1944</v>
      </c>
      <c r="B2662">
        <v>3191</v>
      </c>
      <c r="C2662" t="str">
        <f>VLOOKUP($B2662,Hosts!$A:$M,10,0)</f>
        <v>Within a few hours</v>
      </c>
      <c r="D2662" s="70">
        <f>VLOOKUP($B2662,Hosts!$A:$M,11,0)</f>
        <v>0.8</v>
      </c>
      <c r="E2662" s="70">
        <f>VLOOKUP($B2662,Hosts!$A:$M,12,0)</f>
        <v>0.98</v>
      </c>
      <c r="F2662" t="str">
        <f>VLOOKUP($B2662,Hosts!$A:$M,13,0)</f>
        <v>No</v>
      </c>
      <c r="G2662" t="str">
        <f>INDEX(Hosts!$A:$M, MATCH(Places!$B2662,Hosts!$A:$A,0), MATCH(Places!G$1,Hosts!$A$1:$M$1,0))</f>
        <v>Within a few hours</v>
      </c>
      <c r="H2662" s="70">
        <f>INDEX(Hosts!$A:$M, MATCH(Places!$B2662,Hosts!$A:$A,0), MATCH(Places!H$1,Hosts!$A$1:$M$1,0))</f>
        <v>0.8</v>
      </c>
      <c r="I2662" s="70">
        <f>INDEX(Hosts!$A:$M, MATCH(Places!$B2662,Hosts!$A:$A,0), MATCH(Places!I$1,Hosts!$A$1:$M$1,0))</f>
        <v>0.98</v>
      </c>
      <c r="J2662" t="str">
        <f>INDEX(Hosts!$A:$M, MATCH(Places!$B2662,Hosts!$A:$A,0), MATCH(Places!J$1,Hosts!$A$1:$M$1,0))</f>
        <v>No</v>
      </c>
      <c r="K2662">
        <v>17</v>
      </c>
      <c r="L2662" t="str">
        <f>VLOOKUP($K2662,Neighborhoods!$A:$C,2,0)</f>
        <v>Manhattan</v>
      </c>
      <c r="M2662" t="str">
        <f>VLOOKUP($K2662,Neighborhoods!$A:$C,3,0)</f>
        <v>Hell's Kitchen</v>
      </c>
      <c r="N2662" t="str">
        <f>INDEX(Neighborhoods!$A:$C, MATCH(Places!$K2662,Neighborhoods!$A:$A,0), MATCH(Places!N$1,Neighborhoods!$A$1:$C$1,0))</f>
        <v>Manhattan</v>
      </c>
      <c r="O2662" t="str">
        <f>INDEX(Neighborhoods!$A:$C, MATCH(Places!$K2662,Neighborhoods!$A:$A,0), MATCH(Places!O$1,Neighborhoods!$A$1:$C$1,0))</f>
        <v>Hell's Kitchen</v>
      </c>
      <c r="P2662" t="s">
        <v>1</v>
      </c>
      <c r="Q2662" t="str">
        <f t="shared" si="164"/>
        <v>Yes</v>
      </c>
      <c r="R2662">
        <v>2</v>
      </c>
      <c r="S2662" t="str">
        <f t="shared" si="165"/>
        <v>Small</v>
      </c>
      <c r="T2662" s="50">
        <v>45</v>
      </c>
      <c r="U2662" s="70">
        <f t="shared" si="166"/>
        <v>0.03</v>
      </c>
      <c r="V2662" s="52">
        <v>4.58</v>
      </c>
      <c r="W2662" s="52" t="str" cm="1">
        <f t="array" ref="W2662">_xlfn.SWITCH(ROUND(V2662,0),5,"Excellent",4,"Good",3,"Ok","Bad")</f>
        <v>Excellent</v>
      </c>
      <c r="X2662">
        <v>197</v>
      </c>
      <c r="Y2662" t="str">
        <f t="shared" si="167"/>
        <v>No</v>
      </c>
      <c r="Z2662" s="68">
        <v>42844</v>
      </c>
      <c r="AA2662" s="68">
        <v>43975</v>
      </c>
      <c r="AB2662">
        <v>1</v>
      </c>
      <c r="AC2662" t="s">
        <v>15615</v>
      </c>
    </row>
    <row r="2663" spans="1:29" x14ac:dyDescent="0.3">
      <c r="A2663" t="s">
        <v>1945</v>
      </c>
      <c r="B2663">
        <v>1429</v>
      </c>
      <c r="C2663" t="str">
        <f>VLOOKUP($B2663,Hosts!$A:$M,10,0)</f>
        <v>Within an hour</v>
      </c>
      <c r="D2663" s="70">
        <f>VLOOKUP($B2663,Hosts!$A:$M,11,0)</f>
        <v>0.89</v>
      </c>
      <c r="E2663" s="70">
        <f>VLOOKUP($B2663,Hosts!$A:$M,12,0)</f>
        <v>0.38</v>
      </c>
      <c r="F2663" t="str">
        <f>VLOOKUP($B2663,Hosts!$A:$M,13,0)</f>
        <v>Yes</v>
      </c>
      <c r="G2663" t="str">
        <f>INDEX(Hosts!$A:$M, MATCH(Places!$B2663,Hosts!$A:$A,0), MATCH(Places!G$1,Hosts!$A$1:$M$1,0))</f>
        <v>Within an hour</v>
      </c>
      <c r="H2663" s="70">
        <f>INDEX(Hosts!$A:$M, MATCH(Places!$B2663,Hosts!$A:$A,0), MATCH(Places!H$1,Hosts!$A$1:$M$1,0))</f>
        <v>0.89</v>
      </c>
      <c r="I2663" s="70">
        <f>INDEX(Hosts!$A:$M, MATCH(Places!$B2663,Hosts!$A:$A,0), MATCH(Places!I$1,Hosts!$A$1:$M$1,0))</f>
        <v>0.38</v>
      </c>
      <c r="J2663" t="str">
        <f>INDEX(Hosts!$A:$M, MATCH(Places!$B2663,Hosts!$A:$A,0), MATCH(Places!J$1,Hosts!$A$1:$M$1,0))</f>
        <v>Yes</v>
      </c>
      <c r="K2663">
        <v>7</v>
      </c>
      <c r="L2663" t="str">
        <f>VLOOKUP($K2663,Neighborhoods!$A:$C,2,0)</f>
        <v>Brooklyn</v>
      </c>
      <c r="M2663" t="str">
        <f>VLOOKUP($K2663,Neighborhoods!$A:$C,3,0)</f>
        <v>Bedford-Stuyvesant</v>
      </c>
      <c r="N2663" t="str">
        <f>INDEX(Neighborhoods!$A:$C, MATCH(Places!$K2663,Neighborhoods!$A:$A,0), MATCH(Places!N$1,Neighborhoods!$A$1:$C$1,0))</f>
        <v>Brooklyn</v>
      </c>
      <c r="O2663" t="str">
        <f>INDEX(Neighborhoods!$A:$C, MATCH(Places!$K2663,Neighborhoods!$A:$A,0), MATCH(Places!O$1,Neighborhoods!$A$1:$C$1,0))</f>
        <v>Bedford-Stuyvesant</v>
      </c>
      <c r="P2663" t="s">
        <v>1</v>
      </c>
      <c r="Q2663" t="str">
        <f t="shared" si="164"/>
        <v>Yes</v>
      </c>
      <c r="R2663">
        <v>3</v>
      </c>
      <c r="S2663" t="str">
        <f t="shared" si="165"/>
        <v>Medium</v>
      </c>
      <c r="T2663" s="50">
        <v>175</v>
      </c>
      <c r="U2663" s="70">
        <f t="shared" si="166"/>
        <v>0.03</v>
      </c>
      <c r="V2663" s="52">
        <v>4.5999999999999996</v>
      </c>
      <c r="W2663" s="52" t="str" cm="1">
        <f t="array" ref="W2663">_xlfn.SWITCH(ROUND(V2663,0),5,"Excellent",4,"Good",3,"Ok","Bad")</f>
        <v>Excellent</v>
      </c>
      <c r="X2663">
        <v>15</v>
      </c>
      <c r="Y2663" t="str">
        <f t="shared" si="167"/>
        <v>No</v>
      </c>
      <c r="Z2663" s="68">
        <v>42844</v>
      </c>
      <c r="AA2663" s="68">
        <v>43702</v>
      </c>
      <c r="AB2663">
        <v>90</v>
      </c>
      <c r="AC2663" t="s">
        <v>15615</v>
      </c>
    </row>
    <row r="2664" spans="1:29" x14ac:dyDescent="0.3">
      <c r="A2664" t="s">
        <v>1946</v>
      </c>
      <c r="B2664">
        <v>3191</v>
      </c>
      <c r="C2664" t="str">
        <f>VLOOKUP($B2664,Hosts!$A:$M,10,0)</f>
        <v>Within a few hours</v>
      </c>
      <c r="D2664" s="70">
        <f>VLOOKUP($B2664,Hosts!$A:$M,11,0)</f>
        <v>0.8</v>
      </c>
      <c r="E2664" s="70">
        <f>VLOOKUP($B2664,Hosts!$A:$M,12,0)</f>
        <v>0.98</v>
      </c>
      <c r="F2664" t="str">
        <f>VLOOKUP($B2664,Hosts!$A:$M,13,0)</f>
        <v>No</v>
      </c>
      <c r="G2664" t="str">
        <f>INDEX(Hosts!$A:$M, MATCH(Places!$B2664,Hosts!$A:$A,0), MATCH(Places!G$1,Hosts!$A$1:$M$1,0))</f>
        <v>Within a few hours</v>
      </c>
      <c r="H2664" s="70">
        <f>INDEX(Hosts!$A:$M, MATCH(Places!$B2664,Hosts!$A:$A,0), MATCH(Places!H$1,Hosts!$A$1:$M$1,0))</f>
        <v>0.8</v>
      </c>
      <c r="I2664" s="70">
        <f>INDEX(Hosts!$A:$M, MATCH(Places!$B2664,Hosts!$A:$A,0), MATCH(Places!I$1,Hosts!$A$1:$M$1,0))</f>
        <v>0.98</v>
      </c>
      <c r="J2664" t="str">
        <f>INDEX(Hosts!$A:$M, MATCH(Places!$B2664,Hosts!$A:$A,0), MATCH(Places!J$1,Hosts!$A$1:$M$1,0))</f>
        <v>No</v>
      </c>
      <c r="K2664">
        <v>17</v>
      </c>
      <c r="L2664" t="str">
        <f>VLOOKUP($K2664,Neighborhoods!$A:$C,2,0)</f>
        <v>Manhattan</v>
      </c>
      <c r="M2664" t="str">
        <f>VLOOKUP($K2664,Neighborhoods!$A:$C,3,0)</f>
        <v>Hell's Kitchen</v>
      </c>
      <c r="N2664" t="str">
        <f>INDEX(Neighborhoods!$A:$C, MATCH(Places!$K2664,Neighborhoods!$A:$A,0), MATCH(Places!N$1,Neighborhoods!$A$1:$C$1,0))</f>
        <v>Manhattan</v>
      </c>
      <c r="O2664" t="str">
        <f>INDEX(Neighborhoods!$A:$C, MATCH(Places!$K2664,Neighborhoods!$A:$A,0), MATCH(Places!O$1,Neighborhoods!$A$1:$C$1,0))</f>
        <v>Hell's Kitchen</v>
      </c>
      <c r="P2664" t="s">
        <v>1</v>
      </c>
      <c r="Q2664" t="str">
        <f t="shared" si="164"/>
        <v>Yes</v>
      </c>
      <c r="R2664">
        <v>2</v>
      </c>
      <c r="S2664" t="str">
        <f t="shared" si="165"/>
        <v>Small</v>
      </c>
      <c r="T2664" s="50">
        <v>45</v>
      </c>
      <c r="U2664" s="70">
        <f t="shared" si="166"/>
        <v>0.03</v>
      </c>
      <c r="V2664" s="52">
        <v>4.59</v>
      </c>
      <c r="W2664" s="52" t="str" cm="1">
        <f t="array" ref="W2664">_xlfn.SWITCH(ROUND(V2664,0),5,"Excellent",4,"Good",3,"Ok","Bad")</f>
        <v>Excellent</v>
      </c>
      <c r="X2664">
        <v>174</v>
      </c>
      <c r="Y2664" t="str">
        <f t="shared" si="167"/>
        <v>No</v>
      </c>
      <c r="Z2664" s="68">
        <v>42844</v>
      </c>
      <c r="AA2664" s="68">
        <v>43926</v>
      </c>
      <c r="AB2664">
        <v>1</v>
      </c>
      <c r="AC2664" t="s">
        <v>15615</v>
      </c>
    </row>
    <row r="2665" spans="1:29" x14ac:dyDescent="0.3">
      <c r="A2665" t="s">
        <v>1947</v>
      </c>
      <c r="B2665">
        <v>3212</v>
      </c>
      <c r="C2665" t="str">
        <f>VLOOKUP($B2665,Hosts!$A:$M,10,0)</f>
        <v>Within a day</v>
      </c>
      <c r="D2665" s="70">
        <f>VLOOKUP($B2665,Hosts!$A:$M,11,0)</f>
        <v>0.5</v>
      </c>
      <c r="E2665" s="70">
        <f>VLOOKUP($B2665,Hosts!$A:$M,12,0)</f>
        <v>0.96</v>
      </c>
      <c r="F2665" t="str">
        <f>VLOOKUP($B2665,Hosts!$A:$M,13,0)</f>
        <v>No</v>
      </c>
      <c r="G2665" t="str">
        <f>INDEX(Hosts!$A:$M, MATCH(Places!$B2665,Hosts!$A:$A,0), MATCH(Places!G$1,Hosts!$A$1:$M$1,0))</f>
        <v>Within a day</v>
      </c>
      <c r="H2665" s="70">
        <f>INDEX(Hosts!$A:$M, MATCH(Places!$B2665,Hosts!$A:$A,0), MATCH(Places!H$1,Hosts!$A$1:$M$1,0))</f>
        <v>0.5</v>
      </c>
      <c r="I2665" s="70">
        <f>INDEX(Hosts!$A:$M, MATCH(Places!$B2665,Hosts!$A:$A,0), MATCH(Places!I$1,Hosts!$A$1:$M$1,0))</f>
        <v>0.96</v>
      </c>
      <c r="J2665" t="str">
        <f>INDEX(Hosts!$A:$M, MATCH(Places!$B2665,Hosts!$A:$A,0), MATCH(Places!J$1,Hosts!$A$1:$M$1,0))</f>
        <v>No</v>
      </c>
      <c r="K2665">
        <v>17</v>
      </c>
      <c r="L2665" t="str">
        <f>VLOOKUP($K2665,Neighborhoods!$A:$C,2,0)</f>
        <v>Manhattan</v>
      </c>
      <c r="M2665" t="str">
        <f>VLOOKUP($K2665,Neighborhoods!$A:$C,3,0)</f>
        <v>Hell's Kitchen</v>
      </c>
      <c r="N2665" t="str">
        <f>INDEX(Neighborhoods!$A:$C, MATCH(Places!$K2665,Neighborhoods!$A:$A,0), MATCH(Places!N$1,Neighborhoods!$A$1:$C$1,0))</f>
        <v>Manhattan</v>
      </c>
      <c r="O2665" t="str">
        <f>INDEX(Neighborhoods!$A:$C, MATCH(Places!$K2665,Neighborhoods!$A:$A,0), MATCH(Places!O$1,Neighborhoods!$A$1:$C$1,0))</f>
        <v>Hell's Kitchen</v>
      </c>
      <c r="P2665" t="s">
        <v>1</v>
      </c>
      <c r="Q2665" t="str">
        <f t="shared" si="164"/>
        <v>Yes</v>
      </c>
      <c r="R2665">
        <v>2</v>
      </c>
      <c r="S2665" t="str">
        <f t="shared" si="165"/>
        <v>Small</v>
      </c>
      <c r="T2665" s="50">
        <v>45</v>
      </c>
      <c r="U2665" s="70">
        <f t="shared" si="166"/>
        <v>0.03</v>
      </c>
      <c r="V2665" s="52">
        <v>4.59</v>
      </c>
      <c r="W2665" s="52" t="str" cm="1">
        <f t="array" ref="W2665">_xlfn.SWITCH(ROUND(V2665,0),5,"Excellent",4,"Good",3,"Ok","Bad")</f>
        <v>Excellent</v>
      </c>
      <c r="X2665">
        <v>195</v>
      </c>
      <c r="Y2665" t="str">
        <f t="shared" si="167"/>
        <v>No</v>
      </c>
      <c r="Z2665" s="68">
        <v>42845</v>
      </c>
      <c r="AA2665" s="68">
        <v>44037</v>
      </c>
      <c r="AB2665">
        <v>10</v>
      </c>
      <c r="AC2665" t="s">
        <v>15615</v>
      </c>
    </row>
    <row r="2666" spans="1:29" x14ac:dyDescent="0.3">
      <c r="A2666" t="s">
        <v>1948</v>
      </c>
      <c r="B2666">
        <v>3212</v>
      </c>
      <c r="C2666" t="str">
        <f>VLOOKUP($B2666,Hosts!$A:$M,10,0)</f>
        <v>Within a day</v>
      </c>
      <c r="D2666" s="70">
        <f>VLOOKUP($B2666,Hosts!$A:$M,11,0)</f>
        <v>0.5</v>
      </c>
      <c r="E2666" s="70">
        <f>VLOOKUP($B2666,Hosts!$A:$M,12,0)</f>
        <v>0.96</v>
      </c>
      <c r="F2666" t="str">
        <f>VLOOKUP($B2666,Hosts!$A:$M,13,0)</f>
        <v>No</v>
      </c>
      <c r="G2666" t="str">
        <f>INDEX(Hosts!$A:$M, MATCH(Places!$B2666,Hosts!$A:$A,0), MATCH(Places!G$1,Hosts!$A$1:$M$1,0))</f>
        <v>Within a day</v>
      </c>
      <c r="H2666" s="70">
        <f>INDEX(Hosts!$A:$M, MATCH(Places!$B2666,Hosts!$A:$A,0), MATCH(Places!H$1,Hosts!$A$1:$M$1,0))</f>
        <v>0.5</v>
      </c>
      <c r="I2666" s="70">
        <f>INDEX(Hosts!$A:$M, MATCH(Places!$B2666,Hosts!$A:$A,0), MATCH(Places!I$1,Hosts!$A$1:$M$1,0))</f>
        <v>0.96</v>
      </c>
      <c r="J2666" t="str">
        <f>INDEX(Hosts!$A:$M, MATCH(Places!$B2666,Hosts!$A:$A,0), MATCH(Places!J$1,Hosts!$A$1:$M$1,0))</f>
        <v>No</v>
      </c>
      <c r="K2666">
        <v>17</v>
      </c>
      <c r="L2666" t="str">
        <f>VLOOKUP($K2666,Neighborhoods!$A:$C,2,0)</f>
        <v>Manhattan</v>
      </c>
      <c r="M2666" t="str">
        <f>VLOOKUP($K2666,Neighborhoods!$A:$C,3,0)</f>
        <v>Hell's Kitchen</v>
      </c>
      <c r="N2666" t="str">
        <f>INDEX(Neighborhoods!$A:$C, MATCH(Places!$K2666,Neighborhoods!$A:$A,0), MATCH(Places!N$1,Neighborhoods!$A$1:$C$1,0))</f>
        <v>Manhattan</v>
      </c>
      <c r="O2666" t="str">
        <f>INDEX(Neighborhoods!$A:$C, MATCH(Places!$K2666,Neighborhoods!$A:$A,0), MATCH(Places!O$1,Neighborhoods!$A$1:$C$1,0))</f>
        <v>Hell's Kitchen</v>
      </c>
      <c r="P2666" t="s">
        <v>1</v>
      </c>
      <c r="Q2666" t="str">
        <f t="shared" si="164"/>
        <v>Yes</v>
      </c>
      <c r="R2666">
        <v>2</v>
      </c>
      <c r="S2666" t="str">
        <f t="shared" si="165"/>
        <v>Small</v>
      </c>
      <c r="T2666" s="50">
        <v>45</v>
      </c>
      <c r="U2666" s="70">
        <f t="shared" si="166"/>
        <v>0.03</v>
      </c>
      <c r="V2666" s="52">
        <v>4.75</v>
      </c>
      <c r="W2666" s="52" t="str" cm="1">
        <f t="array" ref="W2666">_xlfn.SWITCH(ROUND(V2666,0),5,"Excellent",4,"Good",3,"Ok","Bad")</f>
        <v>Excellent</v>
      </c>
      <c r="X2666">
        <v>178</v>
      </c>
      <c r="Y2666" t="str">
        <f t="shared" si="167"/>
        <v>No</v>
      </c>
      <c r="Z2666" s="68">
        <v>42846</v>
      </c>
      <c r="AA2666" s="68">
        <v>43860</v>
      </c>
      <c r="AB2666">
        <v>0</v>
      </c>
      <c r="AC2666" t="s">
        <v>15615</v>
      </c>
    </row>
    <row r="2667" spans="1:29" x14ac:dyDescent="0.3">
      <c r="A2667" t="s">
        <v>1950</v>
      </c>
      <c r="B2667">
        <v>3179</v>
      </c>
      <c r="C2667" t="str">
        <f>VLOOKUP($B2667,Hosts!$A:$M,10,0)</f>
        <v>Within an hour</v>
      </c>
      <c r="D2667" s="70">
        <f>VLOOKUP($B2667,Hosts!$A:$M,11,0)</f>
        <v>1</v>
      </c>
      <c r="E2667" s="70">
        <f>VLOOKUP($B2667,Hosts!$A:$M,12,0)</f>
        <v>0.93</v>
      </c>
      <c r="F2667" t="str">
        <f>VLOOKUP($B2667,Hosts!$A:$M,13,0)</f>
        <v>Yes</v>
      </c>
      <c r="G2667" t="str">
        <f>INDEX(Hosts!$A:$M, MATCH(Places!$B2667,Hosts!$A:$A,0), MATCH(Places!G$1,Hosts!$A$1:$M$1,0))</f>
        <v>Within an hour</v>
      </c>
      <c r="H2667" s="70">
        <f>INDEX(Hosts!$A:$M, MATCH(Places!$B2667,Hosts!$A:$A,0), MATCH(Places!H$1,Hosts!$A$1:$M$1,0))</f>
        <v>1</v>
      </c>
      <c r="I2667" s="70">
        <f>INDEX(Hosts!$A:$M, MATCH(Places!$B2667,Hosts!$A:$A,0), MATCH(Places!I$1,Hosts!$A$1:$M$1,0))</f>
        <v>0.93</v>
      </c>
      <c r="J2667" t="str">
        <f>INDEX(Hosts!$A:$M, MATCH(Places!$B2667,Hosts!$A:$A,0), MATCH(Places!J$1,Hosts!$A$1:$M$1,0))</f>
        <v>Yes</v>
      </c>
      <c r="K2667">
        <v>22</v>
      </c>
      <c r="L2667" t="str">
        <f>VLOOKUP($K2667,Neighborhoods!$A:$C,2,0)</f>
        <v>Queens</v>
      </c>
      <c r="M2667" t="str">
        <f>VLOOKUP($K2667,Neighborhoods!$A:$C,3,0)</f>
        <v>Flushing</v>
      </c>
      <c r="N2667" t="str">
        <f>INDEX(Neighborhoods!$A:$C, MATCH(Places!$K2667,Neighborhoods!$A:$A,0), MATCH(Places!N$1,Neighborhoods!$A$1:$C$1,0))</f>
        <v>Queens</v>
      </c>
      <c r="O2667" t="str">
        <f>INDEX(Neighborhoods!$A:$C, MATCH(Places!$K2667,Neighborhoods!$A:$A,0), MATCH(Places!O$1,Neighborhoods!$A$1:$C$1,0))</f>
        <v>Flushing</v>
      </c>
      <c r="P2667" t="s">
        <v>1</v>
      </c>
      <c r="Q2667" t="str">
        <f t="shared" si="164"/>
        <v>Yes</v>
      </c>
      <c r="R2667">
        <v>2</v>
      </c>
      <c r="S2667" t="str">
        <f t="shared" si="165"/>
        <v>Small</v>
      </c>
      <c r="T2667" s="50">
        <v>57</v>
      </c>
      <c r="U2667" s="70">
        <f t="shared" si="166"/>
        <v>0.03</v>
      </c>
      <c r="V2667" s="52">
        <v>4.97</v>
      </c>
      <c r="W2667" s="52" t="str" cm="1">
        <f t="array" ref="W2667">_xlfn.SWITCH(ROUND(V2667,0),5,"Excellent",4,"Good",3,"Ok","Bad")</f>
        <v>Excellent</v>
      </c>
      <c r="X2667">
        <v>108</v>
      </c>
      <c r="Y2667" t="str">
        <f t="shared" si="167"/>
        <v>Yes</v>
      </c>
      <c r="Z2667" s="68">
        <v>42852</v>
      </c>
      <c r="AA2667" s="68">
        <v>43826</v>
      </c>
      <c r="AB2667">
        <v>84</v>
      </c>
      <c r="AC2667" t="s">
        <v>15615</v>
      </c>
    </row>
    <row r="2668" spans="1:29" x14ac:dyDescent="0.3">
      <c r="A2668" t="s">
        <v>1951</v>
      </c>
      <c r="B2668">
        <v>2266</v>
      </c>
      <c r="C2668" t="str">
        <f>VLOOKUP($B2668,Hosts!$A:$M,10,0)</f>
        <v>Within a day</v>
      </c>
      <c r="D2668" s="70">
        <f>VLOOKUP($B2668,Hosts!$A:$M,11,0)</f>
        <v>0.5</v>
      </c>
      <c r="E2668" s="70">
        <f>VLOOKUP($B2668,Hosts!$A:$M,12,0)</f>
        <v>0.5</v>
      </c>
      <c r="F2668" t="str">
        <f>VLOOKUP($B2668,Hosts!$A:$M,13,0)</f>
        <v>No</v>
      </c>
      <c r="G2668" t="str">
        <f>INDEX(Hosts!$A:$M, MATCH(Places!$B2668,Hosts!$A:$A,0), MATCH(Places!G$1,Hosts!$A$1:$M$1,0))</f>
        <v>Within a day</v>
      </c>
      <c r="H2668" s="70">
        <f>INDEX(Hosts!$A:$M, MATCH(Places!$B2668,Hosts!$A:$A,0), MATCH(Places!H$1,Hosts!$A$1:$M$1,0))</f>
        <v>0.5</v>
      </c>
      <c r="I2668" s="70">
        <f>INDEX(Hosts!$A:$M, MATCH(Places!$B2668,Hosts!$A:$A,0), MATCH(Places!I$1,Hosts!$A$1:$M$1,0))</f>
        <v>0.5</v>
      </c>
      <c r="J2668" t="str">
        <f>INDEX(Hosts!$A:$M, MATCH(Places!$B2668,Hosts!$A:$A,0), MATCH(Places!J$1,Hosts!$A$1:$M$1,0))</f>
        <v>No</v>
      </c>
      <c r="K2668">
        <v>11</v>
      </c>
      <c r="L2668" t="str">
        <f>VLOOKUP($K2668,Neighborhoods!$A:$C,2,0)</f>
        <v>Brooklyn</v>
      </c>
      <c r="M2668" t="str">
        <f>VLOOKUP($K2668,Neighborhoods!$A:$C,3,0)</f>
        <v>Greenpoint</v>
      </c>
      <c r="N2668" t="str">
        <f>INDEX(Neighborhoods!$A:$C, MATCH(Places!$K2668,Neighborhoods!$A:$A,0), MATCH(Places!N$1,Neighborhoods!$A$1:$C$1,0))</f>
        <v>Brooklyn</v>
      </c>
      <c r="O2668" t="str">
        <f>INDEX(Neighborhoods!$A:$C, MATCH(Places!$K2668,Neighborhoods!$A:$A,0), MATCH(Places!O$1,Neighborhoods!$A$1:$C$1,0))</f>
        <v>Greenpoint</v>
      </c>
      <c r="P2668" t="s">
        <v>1</v>
      </c>
      <c r="Q2668" t="str">
        <f t="shared" si="164"/>
        <v>Yes</v>
      </c>
      <c r="R2668">
        <v>1</v>
      </c>
      <c r="S2668" t="str">
        <f t="shared" si="165"/>
        <v>Small</v>
      </c>
      <c r="T2668" s="50">
        <v>69</v>
      </c>
      <c r="U2668" s="70">
        <f t="shared" si="166"/>
        <v>0.03</v>
      </c>
      <c r="V2668" s="52">
        <v>4.83</v>
      </c>
      <c r="W2668" s="52" t="str" cm="1">
        <f t="array" ref="W2668">_xlfn.SWITCH(ROUND(V2668,0),5,"Excellent",4,"Good",3,"Ok","Bad")</f>
        <v>Excellent</v>
      </c>
      <c r="X2668">
        <v>6</v>
      </c>
      <c r="Y2668" t="str">
        <f t="shared" si="167"/>
        <v>No</v>
      </c>
      <c r="Z2668" s="68">
        <v>42862</v>
      </c>
      <c r="AA2668" s="68">
        <v>43345</v>
      </c>
      <c r="AB2668">
        <v>178</v>
      </c>
      <c r="AC2668" t="s">
        <v>15616</v>
      </c>
    </row>
    <row r="2669" spans="1:29" x14ac:dyDescent="0.3">
      <c r="A2669" t="s">
        <v>1952</v>
      </c>
      <c r="B2669">
        <v>3179</v>
      </c>
      <c r="C2669" t="str">
        <f>VLOOKUP($B2669,Hosts!$A:$M,10,0)</f>
        <v>Within an hour</v>
      </c>
      <c r="D2669" s="70">
        <f>VLOOKUP($B2669,Hosts!$A:$M,11,0)</f>
        <v>1</v>
      </c>
      <c r="E2669" s="70">
        <f>VLOOKUP($B2669,Hosts!$A:$M,12,0)</f>
        <v>0.93</v>
      </c>
      <c r="F2669" t="str">
        <f>VLOOKUP($B2669,Hosts!$A:$M,13,0)</f>
        <v>Yes</v>
      </c>
      <c r="G2669" t="str">
        <f>INDEX(Hosts!$A:$M, MATCH(Places!$B2669,Hosts!$A:$A,0), MATCH(Places!G$1,Hosts!$A$1:$M$1,0))</f>
        <v>Within an hour</v>
      </c>
      <c r="H2669" s="70">
        <f>INDEX(Hosts!$A:$M, MATCH(Places!$B2669,Hosts!$A:$A,0), MATCH(Places!H$1,Hosts!$A$1:$M$1,0))</f>
        <v>1</v>
      </c>
      <c r="I2669" s="70">
        <f>INDEX(Hosts!$A:$M, MATCH(Places!$B2669,Hosts!$A:$A,0), MATCH(Places!I$1,Hosts!$A$1:$M$1,0))</f>
        <v>0.93</v>
      </c>
      <c r="J2669" t="str">
        <f>INDEX(Hosts!$A:$M, MATCH(Places!$B2669,Hosts!$A:$A,0), MATCH(Places!J$1,Hosts!$A$1:$M$1,0))</f>
        <v>Yes</v>
      </c>
      <c r="K2669">
        <v>22</v>
      </c>
      <c r="L2669" t="str">
        <f>VLOOKUP($K2669,Neighborhoods!$A:$C,2,0)</f>
        <v>Queens</v>
      </c>
      <c r="M2669" t="str">
        <f>VLOOKUP($K2669,Neighborhoods!$A:$C,3,0)</f>
        <v>Flushing</v>
      </c>
      <c r="N2669" t="str">
        <f>INDEX(Neighborhoods!$A:$C, MATCH(Places!$K2669,Neighborhoods!$A:$A,0), MATCH(Places!N$1,Neighborhoods!$A$1:$C$1,0))</f>
        <v>Queens</v>
      </c>
      <c r="O2669" t="str">
        <f>INDEX(Neighborhoods!$A:$C, MATCH(Places!$K2669,Neighborhoods!$A:$A,0), MATCH(Places!O$1,Neighborhoods!$A$1:$C$1,0))</f>
        <v>Flushing</v>
      </c>
      <c r="P2669" t="s">
        <v>1</v>
      </c>
      <c r="Q2669" t="str">
        <f t="shared" si="164"/>
        <v>Yes</v>
      </c>
      <c r="R2669">
        <v>2</v>
      </c>
      <c r="S2669" t="str">
        <f t="shared" si="165"/>
        <v>Small</v>
      </c>
      <c r="T2669" s="50">
        <v>51</v>
      </c>
      <c r="U2669" s="70">
        <f t="shared" si="166"/>
        <v>0.03</v>
      </c>
      <c r="V2669" s="52">
        <v>4.9000000000000004</v>
      </c>
      <c r="W2669" s="52" t="str" cm="1">
        <f t="array" ref="W2669">_xlfn.SWITCH(ROUND(V2669,0),5,"Excellent",4,"Good",3,"Ok","Bad")</f>
        <v>Excellent</v>
      </c>
      <c r="X2669">
        <v>72</v>
      </c>
      <c r="Y2669" t="str">
        <f t="shared" si="167"/>
        <v>No</v>
      </c>
      <c r="Z2669" s="68">
        <v>42858</v>
      </c>
      <c r="AA2669" s="68">
        <v>43778</v>
      </c>
      <c r="AB2669">
        <v>90</v>
      </c>
      <c r="AC2669" t="s">
        <v>15615</v>
      </c>
    </row>
    <row r="2670" spans="1:29" x14ac:dyDescent="0.3">
      <c r="A2670" t="s">
        <v>1953</v>
      </c>
      <c r="B2670">
        <v>3215</v>
      </c>
      <c r="C2670" t="str">
        <f>VLOOKUP($B2670,Hosts!$A:$M,10,0)</f>
        <v>Within a few hours</v>
      </c>
      <c r="D2670" s="70">
        <f>VLOOKUP($B2670,Hosts!$A:$M,11,0)</f>
        <v>1</v>
      </c>
      <c r="E2670" s="70">
        <f>VLOOKUP($B2670,Hosts!$A:$M,12,0)</f>
        <v>1</v>
      </c>
      <c r="F2670" t="str">
        <f>VLOOKUP($B2670,Hosts!$A:$M,13,0)</f>
        <v>Yes</v>
      </c>
      <c r="G2670" t="str">
        <f>INDEX(Hosts!$A:$M, MATCH(Places!$B2670,Hosts!$A:$A,0), MATCH(Places!G$1,Hosts!$A$1:$M$1,0))</f>
        <v>Within a few hours</v>
      </c>
      <c r="H2670" s="70">
        <f>INDEX(Hosts!$A:$M, MATCH(Places!$B2670,Hosts!$A:$A,0), MATCH(Places!H$1,Hosts!$A$1:$M$1,0))</f>
        <v>1</v>
      </c>
      <c r="I2670" s="70">
        <f>INDEX(Hosts!$A:$M, MATCH(Places!$B2670,Hosts!$A:$A,0), MATCH(Places!I$1,Hosts!$A$1:$M$1,0))</f>
        <v>1</v>
      </c>
      <c r="J2670" t="str">
        <f>INDEX(Hosts!$A:$M, MATCH(Places!$B2670,Hosts!$A:$A,0), MATCH(Places!J$1,Hosts!$A$1:$M$1,0))</f>
        <v>Yes</v>
      </c>
      <c r="K2670">
        <v>20</v>
      </c>
      <c r="L2670" t="str">
        <f>VLOOKUP($K2670,Neighborhoods!$A:$C,2,0)</f>
        <v>Manhattan</v>
      </c>
      <c r="M2670" t="str">
        <f>VLOOKUP($K2670,Neighborhoods!$A:$C,3,0)</f>
        <v>Upper West Side</v>
      </c>
      <c r="N2670" t="str">
        <f>INDEX(Neighborhoods!$A:$C, MATCH(Places!$K2670,Neighborhoods!$A:$A,0), MATCH(Places!N$1,Neighborhoods!$A$1:$C$1,0))</f>
        <v>Manhattan</v>
      </c>
      <c r="O2670" t="str">
        <f>INDEX(Neighborhoods!$A:$C, MATCH(Places!$K2670,Neighborhoods!$A:$A,0), MATCH(Places!O$1,Neighborhoods!$A$1:$C$1,0))</f>
        <v>Upper West Side</v>
      </c>
      <c r="P2670" t="s">
        <v>1</v>
      </c>
      <c r="Q2670" t="str">
        <f t="shared" si="164"/>
        <v>Yes</v>
      </c>
      <c r="R2670">
        <v>4</v>
      </c>
      <c r="S2670" t="str">
        <f t="shared" si="165"/>
        <v>Medium</v>
      </c>
      <c r="T2670" s="50">
        <v>300</v>
      </c>
      <c r="U2670" s="70">
        <f t="shared" si="166"/>
        <v>0.04</v>
      </c>
      <c r="V2670" s="52">
        <v>5</v>
      </c>
      <c r="W2670" s="52" t="str" cm="1">
        <f t="array" ref="W2670">_xlfn.SWITCH(ROUND(V2670,0),5,"Excellent",4,"Good",3,"Ok","Bad")</f>
        <v>Excellent</v>
      </c>
      <c r="X2670">
        <v>105</v>
      </c>
      <c r="Y2670" t="str">
        <f t="shared" si="167"/>
        <v>Yes</v>
      </c>
      <c r="Z2670" s="68">
        <v>42855</v>
      </c>
      <c r="AA2670" s="68">
        <v>43904</v>
      </c>
      <c r="AB2670">
        <v>329</v>
      </c>
      <c r="AC2670" t="s">
        <v>15616</v>
      </c>
    </row>
    <row r="2671" spans="1:29" x14ac:dyDescent="0.3">
      <c r="A2671" t="s">
        <v>14398</v>
      </c>
      <c r="B2671">
        <v>3216</v>
      </c>
      <c r="C2671" t="str">
        <f>VLOOKUP($B2671,Hosts!$A:$M,10,0)</f>
        <v>Within an hour</v>
      </c>
      <c r="D2671" s="70">
        <f>VLOOKUP($B2671,Hosts!$A:$M,11,0)</f>
        <v>1</v>
      </c>
      <c r="E2671" s="70">
        <f>VLOOKUP($B2671,Hosts!$A:$M,12,0)</f>
        <v>0.82</v>
      </c>
      <c r="F2671" t="str">
        <f>VLOOKUP($B2671,Hosts!$A:$M,13,0)</f>
        <v>No</v>
      </c>
      <c r="G2671" t="str">
        <f>INDEX(Hosts!$A:$M, MATCH(Places!$B2671,Hosts!$A:$A,0), MATCH(Places!G$1,Hosts!$A$1:$M$1,0))</f>
        <v>Within an hour</v>
      </c>
      <c r="H2671" s="70">
        <f>INDEX(Hosts!$A:$M, MATCH(Places!$B2671,Hosts!$A:$A,0), MATCH(Places!H$1,Hosts!$A$1:$M$1,0))</f>
        <v>1</v>
      </c>
      <c r="I2671" s="70">
        <f>INDEX(Hosts!$A:$M, MATCH(Places!$B2671,Hosts!$A:$A,0), MATCH(Places!I$1,Hosts!$A$1:$M$1,0))</f>
        <v>0.82</v>
      </c>
      <c r="J2671" t="str">
        <f>INDEX(Hosts!$A:$M, MATCH(Places!$B2671,Hosts!$A:$A,0), MATCH(Places!J$1,Hosts!$A$1:$M$1,0))</f>
        <v>No</v>
      </c>
      <c r="K2671">
        <v>17</v>
      </c>
      <c r="L2671" t="str">
        <f>VLOOKUP($K2671,Neighborhoods!$A:$C,2,0)</f>
        <v>Manhattan</v>
      </c>
      <c r="M2671" t="str">
        <f>VLOOKUP($K2671,Neighborhoods!$A:$C,3,0)</f>
        <v>Hell's Kitchen</v>
      </c>
      <c r="N2671" t="str">
        <f>INDEX(Neighborhoods!$A:$C, MATCH(Places!$K2671,Neighborhoods!$A:$A,0), MATCH(Places!N$1,Neighborhoods!$A$1:$C$1,0))</f>
        <v>Manhattan</v>
      </c>
      <c r="O2671" t="str">
        <f>INDEX(Neighborhoods!$A:$C, MATCH(Places!$K2671,Neighborhoods!$A:$A,0), MATCH(Places!O$1,Neighborhoods!$A$1:$C$1,0))</f>
        <v>Hell's Kitchen</v>
      </c>
      <c r="P2671" t="s">
        <v>1</v>
      </c>
      <c r="Q2671" t="str">
        <f t="shared" si="164"/>
        <v>Yes</v>
      </c>
      <c r="R2671">
        <v>1</v>
      </c>
      <c r="S2671" t="str">
        <f t="shared" si="165"/>
        <v>Small</v>
      </c>
      <c r="T2671" s="50">
        <v>60</v>
      </c>
      <c r="U2671" s="70">
        <f t="shared" si="166"/>
        <v>0.03</v>
      </c>
      <c r="V2671" s="52">
        <v>4.9800000000000004</v>
      </c>
      <c r="W2671" s="52" t="str" cm="1">
        <f t="array" ref="W2671">_xlfn.SWITCH(ROUND(V2671,0),5,"Excellent",4,"Good",3,"Ok","Bad")</f>
        <v>Excellent</v>
      </c>
      <c r="X2671">
        <v>43</v>
      </c>
      <c r="Y2671" t="str">
        <f t="shared" si="167"/>
        <v>No</v>
      </c>
      <c r="Z2671" s="68">
        <v>42880</v>
      </c>
      <c r="AA2671" s="68">
        <v>43977</v>
      </c>
      <c r="AB2671">
        <v>251</v>
      </c>
      <c r="AC2671" t="s">
        <v>15615</v>
      </c>
    </row>
    <row r="2672" spans="1:29" x14ac:dyDescent="0.3">
      <c r="A2672" t="s">
        <v>13962</v>
      </c>
      <c r="B2672">
        <v>1239</v>
      </c>
      <c r="C2672" t="str">
        <f>VLOOKUP($B2672,Hosts!$A:$M,10,0)</f>
        <v>Within an hour</v>
      </c>
      <c r="D2672" s="70">
        <f>VLOOKUP($B2672,Hosts!$A:$M,11,0)</f>
        <v>0.98</v>
      </c>
      <c r="E2672" s="70">
        <f>VLOOKUP($B2672,Hosts!$A:$M,12,0)</f>
        <v>1</v>
      </c>
      <c r="F2672" t="str">
        <f>VLOOKUP($B2672,Hosts!$A:$M,13,0)</f>
        <v>No</v>
      </c>
      <c r="G2672" t="str">
        <f>INDEX(Hosts!$A:$M, MATCH(Places!$B2672,Hosts!$A:$A,0), MATCH(Places!G$1,Hosts!$A$1:$M$1,0))</f>
        <v>Within an hour</v>
      </c>
      <c r="H2672" s="70">
        <f>INDEX(Hosts!$A:$M, MATCH(Places!$B2672,Hosts!$A:$A,0), MATCH(Places!H$1,Hosts!$A$1:$M$1,0))</f>
        <v>0.98</v>
      </c>
      <c r="I2672" s="70">
        <f>INDEX(Hosts!$A:$M, MATCH(Places!$B2672,Hosts!$A:$A,0), MATCH(Places!I$1,Hosts!$A$1:$M$1,0))</f>
        <v>1</v>
      </c>
      <c r="J2672" t="str">
        <f>INDEX(Hosts!$A:$M, MATCH(Places!$B2672,Hosts!$A:$A,0), MATCH(Places!J$1,Hosts!$A$1:$M$1,0))</f>
        <v>No</v>
      </c>
      <c r="K2672">
        <v>11</v>
      </c>
      <c r="L2672" t="str">
        <f>VLOOKUP($K2672,Neighborhoods!$A:$C,2,0)</f>
        <v>Brooklyn</v>
      </c>
      <c r="M2672" t="str">
        <f>VLOOKUP($K2672,Neighborhoods!$A:$C,3,0)</f>
        <v>Greenpoint</v>
      </c>
      <c r="N2672" t="str">
        <f>INDEX(Neighborhoods!$A:$C, MATCH(Places!$K2672,Neighborhoods!$A:$A,0), MATCH(Places!N$1,Neighborhoods!$A$1:$C$1,0))</f>
        <v>Brooklyn</v>
      </c>
      <c r="O2672" t="str">
        <f>INDEX(Neighborhoods!$A:$C, MATCH(Places!$K2672,Neighborhoods!$A:$A,0), MATCH(Places!O$1,Neighborhoods!$A$1:$C$1,0))</f>
        <v>Greenpoint</v>
      </c>
      <c r="P2672" t="s">
        <v>11822</v>
      </c>
      <c r="Q2672" t="str">
        <f t="shared" si="164"/>
        <v>No</v>
      </c>
      <c r="R2672">
        <v>4</v>
      </c>
      <c r="S2672" t="str">
        <f t="shared" si="165"/>
        <v>Medium</v>
      </c>
      <c r="T2672" s="50">
        <v>129</v>
      </c>
      <c r="U2672" s="70">
        <f t="shared" si="166"/>
        <v>0.03</v>
      </c>
      <c r="V2672" s="52">
        <v>5</v>
      </c>
      <c r="W2672" s="52" t="str" cm="1">
        <f t="array" ref="W2672">_xlfn.SWITCH(ROUND(V2672,0),5,"Excellent",4,"Good",3,"Ok","Bad")</f>
        <v>Excellent</v>
      </c>
      <c r="X2672">
        <v>3</v>
      </c>
      <c r="Y2672" t="str">
        <f t="shared" si="167"/>
        <v>No</v>
      </c>
      <c r="Z2672" s="68">
        <v>43330</v>
      </c>
      <c r="AA2672" s="68">
        <v>43404</v>
      </c>
      <c r="AB2672">
        <v>365</v>
      </c>
      <c r="AC2672" t="s">
        <v>15616</v>
      </c>
    </row>
    <row r="2673" spans="1:29" x14ac:dyDescent="0.3">
      <c r="A2673" t="s">
        <v>1954</v>
      </c>
      <c r="B2673">
        <v>767</v>
      </c>
      <c r="C2673" t="str">
        <f>VLOOKUP($B2673,Hosts!$A:$M,10,0)</f>
        <v>Within an hour</v>
      </c>
      <c r="D2673" s="70">
        <f>VLOOKUP($B2673,Hosts!$A:$M,11,0)</f>
        <v>1</v>
      </c>
      <c r="E2673" s="70">
        <f>VLOOKUP($B2673,Hosts!$A:$M,12,0)</f>
        <v>1</v>
      </c>
      <c r="F2673" t="str">
        <f>VLOOKUP($B2673,Hosts!$A:$M,13,0)</f>
        <v>Yes</v>
      </c>
      <c r="G2673" t="str">
        <f>INDEX(Hosts!$A:$M, MATCH(Places!$B2673,Hosts!$A:$A,0), MATCH(Places!G$1,Hosts!$A$1:$M$1,0))</f>
        <v>Within an hour</v>
      </c>
      <c r="H2673" s="70">
        <f>INDEX(Hosts!$A:$M, MATCH(Places!$B2673,Hosts!$A:$A,0), MATCH(Places!H$1,Hosts!$A$1:$M$1,0))</f>
        <v>1</v>
      </c>
      <c r="I2673" s="70">
        <f>INDEX(Hosts!$A:$M, MATCH(Places!$B2673,Hosts!$A:$A,0), MATCH(Places!I$1,Hosts!$A$1:$M$1,0))</f>
        <v>1</v>
      </c>
      <c r="J2673" t="str">
        <f>INDEX(Hosts!$A:$M, MATCH(Places!$B2673,Hosts!$A:$A,0), MATCH(Places!J$1,Hosts!$A$1:$M$1,0))</f>
        <v>Yes</v>
      </c>
      <c r="K2673">
        <v>17</v>
      </c>
      <c r="L2673" t="str">
        <f>VLOOKUP($K2673,Neighborhoods!$A:$C,2,0)</f>
        <v>Manhattan</v>
      </c>
      <c r="M2673" t="str">
        <f>VLOOKUP($K2673,Neighborhoods!$A:$C,3,0)</f>
        <v>Hell's Kitchen</v>
      </c>
      <c r="N2673" t="str">
        <f>INDEX(Neighborhoods!$A:$C, MATCH(Places!$K2673,Neighborhoods!$A:$A,0), MATCH(Places!N$1,Neighborhoods!$A$1:$C$1,0))</f>
        <v>Manhattan</v>
      </c>
      <c r="O2673" t="str">
        <f>INDEX(Neighborhoods!$A:$C, MATCH(Places!$K2673,Neighborhoods!$A:$A,0), MATCH(Places!O$1,Neighborhoods!$A$1:$C$1,0))</f>
        <v>Hell's Kitchen</v>
      </c>
      <c r="P2673" t="s">
        <v>11822</v>
      </c>
      <c r="Q2673" t="str">
        <f t="shared" si="164"/>
        <v>No</v>
      </c>
      <c r="R2673">
        <v>6</v>
      </c>
      <c r="S2673" t="str">
        <f t="shared" si="165"/>
        <v>Large</v>
      </c>
      <c r="T2673" s="50">
        <v>369</v>
      </c>
      <c r="U2673" s="70">
        <f t="shared" si="166"/>
        <v>0.04</v>
      </c>
      <c r="V2673" s="52">
        <v>4.83</v>
      </c>
      <c r="W2673" s="52" t="str" cm="1">
        <f t="array" ref="W2673">_xlfn.SWITCH(ROUND(V2673,0),5,"Excellent",4,"Good",3,"Ok","Bad")</f>
        <v>Excellent</v>
      </c>
      <c r="X2673">
        <v>126</v>
      </c>
      <c r="Y2673" t="str">
        <f t="shared" si="167"/>
        <v>Yes</v>
      </c>
      <c r="Z2673" s="68">
        <v>42861</v>
      </c>
      <c r="AA2673" s="68">
        <v>43878</v>
      </c>
      <c r="AB2673">
        <v>308</v>
      </c>
      <c r="AC2673" t="s">
        <v>15615</v>
      </c>
    </row>
    <row r="2674" spans="1:29" x14ac:dyDescent="0.3">
      <c r="A2674" t="s">
        <v>1955</v>
      </c>
      <c r="B2674">
        <v>3702</v>
      </c>
      <c r="C2674" t="str">
        <f>VLOOKUP($B2674,Hosts!$A:$M,10,0)</f>
        <v>Within an hour</v>
      </c>
      <c r="D2674" s="70">
        <f>VLOOKUP($B2674,Hosts!$A:$M,11,0)</f>
        <v>0.8</v>
      </c>
      <c r="E2674" s="70">
        <f>VLOOKUP($B2674,Hosts!$A:$M,12,0)</f>
        <v>0.97</v>
      </c>
      <c r="F2674" t="str">
        <f>VLOOKUP($B2674,Hosts!$A:$M,13,0)</f>
        <v>Yes</v>
      </c>
      <c r="G2674" t="str">
        <f>INDEX(Hosts!$A:$M, MATCH(Places!$B2674,Hosts!$A:$A,0), MATCH(Places!G$1,Hosts!$A$1:$M$1,0))</f>
        <v>Within an hour</v>
      </c>
      <c r="H2674" s="70">
        <f>INDEX(Hosts!$A:$M, MATCH(Places!$B2674,Hosts!$A:$A,0), MATCH(Places!H$1,Hosts!$A$1:$M$1,0))</f>
        <v>0.8</v>
      </c>
      <c r="I2674" s="70">
        <f>INDEX(Hosts!$A:$M, MATCH(Places!$B2674,Hosts!$A:$A,0), MATCH(Places!I$1,Hosts!$A$1:$M$1,0))</f>
        <v>0.97</v>
      </c>
      <c r="J2674" t="str">
        <f>INDEX(Hosts!$A:$M, MATCH(Places!$B2674,Hosts!$A:$A,0), MATCH(Places!J$1,Hosts!$A$1:$M$1,0))</f>
        <v>Yes</v>
      </c>
      <c r="K2674">
        <v>8</v>
      </c>
      <c r="L2674" t="str">
        <f>VLOOKUP($K2674,Neighborhoods!$A:$C,2,0)</f>
        <v>Brooklyn</v>
      </c>
      <c r="M2674" t="str">
        <f>VLOOKUP($K2674,Neighborhoods!$A:$C,3,0)</f>
        <v>Bushwick</v>
      </c>
      <c r="N2674" t="str">
        <f>INDEX(Neighborhoods!$A:$C, MATCH(Places!$K2674,Neighborhoods!$A:$A,0), MATCH(Places!N$1,Neighborhoods!$A$1:$C$1,0))</f>
        <v>Brooklyn</v>
      </c>
      <c r="O2674" t="str">
        <f>INDEX(Neighborhoods!$A:$C, MATCH(Places!$K2674,Neighborhoods!$A:$A,0), MATCH(Places!O$1,Neighborhoods!$A$1:$C$1,0))</f>
        <v>Bushwick</v>
      </c>
      <c r="P2674" t="s">
        <v>1</v>
      </c>
      <c r="Q2674" t="str">
        <f t="shared" si="164"/>
        <v>Yes</v>
      </c>
      <c r="R2674">
        <v>1</v>
      </c>
      <c r="S2674" t="str">
        <f t="shared" si="165"/>
        <v>Small</v>
      </c>
      <c r="T2674" s="50">
        <v>45</v>
      </c>
      <c r="U2674" s="70">
        <f t="shared" si="166"/>
        <v>0.03</v>
      </c>
      <c r="V2674" s="52">
        <v>4.92</v>
      </c>
      <c r="W2674" s="52" t="str" cm="1">
        <f t="array" ref="W2674">_xlfn.SWITCH(ROUND(V2674,0),5,"Excellent",4,"Good",3,"Ok","Bad")</f>
        <v>Excellent</v>
      </c>
      <c r="X2674">
        <v>51</v>
      </c>
      <c r="Y2674" t="str">
        <f t="shared" si="167"/>
        <v>No</v>
      </c>
      <c r="Z2674" s="68">
        <v>43420</v>
      </c>
      <c r="AA2674" s="68">
        <v>44032</v>
      </c>
      <c r="AB2674">
        <v>349</v>
      </c>
      <c r="AC2674" t="s">
        <v>15615</v>
      </c>
    </row>
    <row r="2675" spans="1:29" x14ac:dyDescent="0.3">
      <c r="A2675" t="s">
        <v>2295</v>
      </c>
      <c r="B2675">
        <v>2107</v>
      </c>
      <c r="C2675" t="str">
        <f>VLOOKUP($B2675,Hosts!$A:$M,10,0)</f>
        <v>A few days or more</v>
      </c>
      <c r="D2675" s="70">
        <f>VLOOKUP($B2675,Hosts!$A:$M,11,0)</f>
        <v>0</v>
      </c>
      <c r="E2675" s="70">
        <f>VLOOKUP($B2675,Hosts!$A:$M,12,0)</f>
        <v>0.7</v>
      </c>
      <c r="F2675" t="str">
        <f>VLOOKUP($B2675,Hosts!$A:$M,13,0)</f>
        <v>No</v>
      </c>
      <c r="G2675" t="str">
        <f>INDEX(Hosts!$A:$M, MATCH(Places!$B2675,Hosts!$A:$A,0), MATCH(Places!G$1,Hosts!$A$1:$M$1,0))</f>
        <v>A few days or more</v>
      </c>
      <c r="H2675" s="70">
        <f>INDEX(Hosts!$A:$M, MATCH(Places!$B2675,Hosts!$A:$A,0), MATCH(Places!H$1,Hosts!$A$1:$M$1,0))</f>
        <v>0</v>
      </c>
      <c r="I2675" s="70">
        <f>INDEX(Hosts!$A:$M, MATCH(Places!$B2675,Hosts!$A:$A,0), MATCH(Places!I$1,Hosts!$A$1:$M$1,0))</f>
        <v>0.7</v>
      </c>
      <c r="J2675" t="str">
        <f>INDEX(Hosts!$A:$M, MATCH(Places!$B2675,Hosts!$A:$A,0), MATCH(Places!J$1,Hosts!$A$1:$M$1,0))</f>
        <v>No</v>
      </c>
      <c r="K2675">
        <v>8</v>
      </c>
      <c r="L2675" t="str">
        <f>VLOOKUP($K2675,Neighborhoods!$A:$C,2,0)</f>
        <v>Brooklyn</v>
      </c>
      <c r="M2675" t="str">
        <f>VLOOKUP($K2675,Neighborhoods!$A:$C,3,0)</f>
        <v>Bushwick</v>
      </c>
      <c r="N2675" t="str">
        <f>INDEX(Neighborhoods!$A:$C, MATCH(Places!$K2675,Neighborhoods!$A:$A,0), MATCH(Places!N$1,Neighborhoods!$A$1:$C$1,0))</f>
        <v>Brooklyn</v>
      </c>
      <c r="O2675" t="str">
        <f>INDEX(Neighborhoods!$A:$C, MATCH(Places!$K2675,Neighborhoods!$A:$A,0), MATCH(Places!O$1,Neighborhoods!$A$1:$C$1,0))</f>
        <v>Bushwick</v>
      </c>
      <c r="P2675" t="s">
        <v>1</v>
      </c>
      <c r="Q2675" t="str">
        <f t="shared" si="164"/>
        <v>Yes</v>
      </c>
      <c r="R2675">
        <v>1</v>
      </c>
      <c r="S2675" t="str">
        <f t="shared" si="165"/>
        <v>Small</v>
      </c>
      <c r="T2675" s="50">
        <v>33</v>
      </c>
      <c r="U2675" s="70">
        <f t="shared" si="166"/>
        <v>0.03</v>
      </c>
      <c r="V2675" s="52">
        <v>4.57</v>
      </c>
      <c r="W2675" s="52" t="str" cm="1">
        <f t="array" ref="W2675">_xlfn.SWITCH(ROUND(V2675,0),5,"Excellent",4,"Good",3,"Ok","Bad")</f>
        <v>Excellent</v>
      </c>
      <c r="X2675">
        <v>35</v>
      </c>
      <c r="Y2675" t="str">
        <f t="shared" si="167"/>
        <v>No</v>
      </c>
      <c r="Z2675" s="68">
        <v>43191</v>
      </c>
      <c r="AA2675" s="68">
        <v>43902</v>
      </c>
      <c r="AB2675">
        <v>74</v>
      </c>
      <c r="AC2675" t="s">
        <v>15616</v>
      </c>
    </row>
    <row r="2676" spans="1:29" x14ac:dyDescent="0.3">
      <c r="A2676" t="s">
        <v>1956</v>
      </c>
      <c r="B2676">
        <v>2329</v>
      </c>
      <c r="C2676" t="str">
        <f>VLOOKUP($B2676,Hosts!$A:$M,10,0)</f>
        <v>Within an hour</v>
      </c>
      <c r="D2676" s="70">
        <f>VLOOKUP($B2676,Hosts!$A:$M,11,0)</f>
        <v>1</v>
      </c>
      <c r="E2676" s="70">
        <f>VLOOKUP($B2676,Hosts!$A:$M,12,0)</f>
        <v>0.6</v>
      </c>
      <c r="F2676" t="str">
        <f>VLOOKUP($B2676,Hosts!$A:$M,13,0)</f>
        <v>No</v>
      </c>
      <c r="G2676" t="str">
        <f>INDEX(Hosts!$A:$M, MATCH(Places!$B2676,Hosts!$A:$A,0), MATCH(Places!G$1,Hosts!$A$1:$M$1,0))</f>
        <v>Within an hour</v>
      </c>
      <c r="H2676" s="70">
        <f>INDEX(Hosts!$A:$M, MATCH(Places!$B2676,Hosts!$A:$A,0), MATCH(Places!H$1,Hosts!$A$1:$M$1,0))</f>
        <v>1</v>
      </c>
      <c r="I2676" s="70">
        <f>INDEX(Hosts!$A:$M, MATCH(Places!$B2676,Hosts!$A:$A,0), MATCH(Places!I$1,Hosts!$A$1:$M$1,0))</f>
        <v>0.6</v>
      </c>
      <c r="J2676" t="str">
        <f>INDEX(Hosts!$A:$M, MATCH(Places!$B2676,Hosts!$A:$A,0), MATCH(Places!J$1,Hosts!$A$1:$M$1,0))</f>
        <v>No</v>
      </c>
      <c r="K2676">
        <v>11</v>
      </c>
      <c r="L2676" t="str">
        <f>VLOOKUP($K2676,Neighborhoods!$A:$C,2,0)</f>
        <v>Brooklyn</v>
      </c>
      <c r="M2676" t="str">
        <f>VLOOKUP($K2676,Neighborhoods!$A:$C,3,0)</f>
        <v>Greenpoint</v>
      </c>
      <c r="N2676" t="str">
        <f>INDEX(Neighborhoods!$A:$C, MATCH(Places!$K2676,Neighborhoods!$A:$A,0), MATCH(Places!N$1,Neighborhoods!$A$1:$C$1,0))</f>
        <v>Brooklyn</v>
      </c>
      <c r="O2676" t="str">
        <f>INDEX(Neighborhoods!$A:$C, MATCH(Places!$K2676,Neighborhoods!$A:$A,0), MATCH(Places!O$1,Neighborhoods!$A$1:$C$1,0))</f>
        <v>Greenpoint</v>
      </c>
      <c r="P2676" t="s">
        <v>1</v>
      </c>
      <c r="Q2676" t="str">
        <f t="shared" si="164"/>
        <v>Yes</v>
      </c>
      <c r="R2676">
        <v>4</v>
      </c>
      <c r="S2676" t="str">
        <f t="shared" si="165"/>
        <v>Medium</v>
      </c>
      <c r="T2676" s="50">
        <v>91</v>
      </c>
      <c r="U2676" s="70">
        <f t="shared" si="166"/>
        <v>0.03</v>
      </c>
      <c r="V2676" s="52">
        <v>4.8</v>
      </c>
      <c r="W2676" s="52" t="str" cm="1">
        <f t="array" ref="W2676">_xlfn.SWITCH(ROUND(V2676,0),5,"Excellent",4,"Good",3,"Ok","Bad")</f>
        <v>Excellent</v>
      </c>
      <c r="X2676">
        <v>41</v>
      </c>
      <c r="Y2676" t="str">
        <f t="shared" si="167"/>
        <v>No</v>
      </c>
      <c r="Z2676" s="68">
        <v>42869</v>
      </c>
      <c r="AA2676" s="68">
        <v>43777</v>
      </c>
      <c r="AB2676">
        <v>85</v>
      </c>
      <c r="AC2676" t="s">
        <v>15615</v>
      </c>
    </row>
    <row r="2677" spans="1:29" x14ac:dyDescent="0.3">
      <c r="A2677" t="s">
        <v>1957</v>
      </c>
      <c r="B2677">
        <v>3218</v>
      </c>
      <c r="C2677" t="str">
        <f>VLOOKUP($B2677,Hosts!$A:$M,10,0)</f>
        <v>Within a few hours</v>
      </c>
      <c r="D2677" s="70">
        <f>VLOOKUP($B2677,Hosts!$A:$M,11,0)</f>
        <v>1</v>
      </c>
      <c r="E2677" s="70">
        <f>VLOOKUP($B2677,Hosts!$A:$M,12,0)</f>
        <v>1</v>
      </c>
      <c r="F2677" t="str">
        <f>VLOOKUP($B2677,Hosts!$A:$M,13,0)</f>
        <v>No</v>
      </c>
      <c r="G2677" t="str">
        <f>INDEX(Hosts!$A:$M, MATCH(Places!$B2677,Hosts!$A:$A,0), MATCH(Places!G$1,Hosts!$A$1:$M$1,0))</f>
        <v>Within a few hours</v>
      </c>
      <c r="H2677" s="70">
        <f>INDEX(Hosts!$A:$M, MATCH(Places!$B2677,Hosts!$A:$A,0), MATCH(Places!H$1,Hosts!$A$1:$M$1,0))</f>
        <v>1</v>
      </c>
      <c r="I2677" s="70">
        <f>INDEX(Hosts!$A:$M, MATCH(Places!$B2677,Hosts!$A:$A,0), MATCH(Places!I$1,Hosts!$A$1:$M$1,0))</f>
        <v>1</v>
      </c>
      <c r="J2677" t="str">
        <f>INDEX(Hosts!$A:$M, MATCH(Places!$B2677,Hosts!$A:$A,0), MATCH(Places!J$1,Hosts!$A$1:$M$1,0))</f>
        <v>No</v>
      </c>
      <c r="K2677">
        <v>20</v>
      </c>
      <c r="L2677" t="str">
        <f>VLOOKUP($K2677,Neighborhoods!$A:$C,2,0)</f>
        <v>Manhattan</v>
      </c>
      <c r="M2677" t="str">
        <f>VLOOKUP($K2677,Neighborhoods!$A:$C,3,0)</f>
        <v>Upper West Side</v>
      </c>
      <c r="N2677" t="str">
        <f>INDEX(Neighborhoods!$A:$C, MATCH(Places!$K2677,Neighborhoods!$A:$A,0), MATCH(Places!N$1,Neighborhoods!$A$1:$C$1,0))</f>
        <v>Manhattan</v>
      </c>
      <c r="O2677" t="str">
        <f>INDEX(Neighborhoods!$A:$C, MATCH(Places!$K2677,Neighborhoods!$A:$A,0), MATCH(Places!O$1,Neighborhoods!$A$1:$C$1,0))</f>
        <v>Upper West Side</v>
      </c>
      <c r="P2677" t="s">
        <v>11822</v>
      </c>
      <c r="Q2677" t="str">
        <f t="shared" si="164"/>
        <v>No</v>
      </c>
      <c r="R2677">
        <v>4</v>
      </c>
      <c r="S2677" t="str">
        <f t="shared" si="165"/>
        <v>Medium</v>
      </c>
      <c r="T2677" s="50">
        <v>220</v>
      </c>
      <c r="U2677" s="70">
        <f t="shared" si="166"/>
        <v>0.04</v>
      </c>
      <c r="V2677" s="52">
        <v>4.71</v>
      </c>
      <c r="W2677" s="52" t="str" cm="1">
        <f t="array" ref="W2677">_xlfn.SWITCH(ROUND(V2677,0),5,"Excellent",4,"Good",3,"Ok","Bad")</f>
        <v>Excellent</v>
      </c>
      <c r="X2677">
        <v>7</v>
      </c>
      <c r="Y2677" t="str">
        <f t="shared" si="167"/>
        <v>No</v>
      </c>
      <c r="Z2677" s="68">
        <v>42886</v>
      </c>
      <c r="AA2677" s="68">
        <v>43930</v>
      </c>
      <c r="AB2677">
        <v>180</v>
      </c>
      <c r="AC2677" t="s">
        <v>15616</v>
      </c>
    </row>
    <row r="2678" spans="1:29" x14ac:dyDescent="0.3">
      <c r="A2678" t="s">
        <v>1958</v>
      </c>
      <c r="B2678">
        <v>2302</v>
      </c>
      <c r="C2678" t="str">
        <f>VLOOKUP($B2678,Hosts!$A:$M,10,0)</f>
        <v>Within a day</v>
      </c>
      <c r="D2678" s="70">
        <f>VLOOKUP($B2678,Hosts!$A:$M,11,0)</f>
        <v>1</v>
      </c>
      <c r="E2678" s="70">
        <f>VLOOKUP($B2678,Hosts!$A:$M,12,0)</f>
        <v>0</v>
      </c>
      <c r="F2678" t="str">
        <f>VLOOKUP($B2678,Hosts!$A:$M,13,0)</f>
        <v>No</v>
      </c>
      <c r="G2678" t="str">
        <f>INDEX(Hosts!$A:$M, MATCH(Places!$B2678,Hosts!$A:$A,0), MATCH(Places!G$1,Hosts!$A$1:$M$1,0))</f>
        <v>Within a day</v>
      </c>
      <c r="H2678" s="70">
        <f>INDEX(Hosts!$A:$M, MATCH(Places!$B2678,Hosts!$A:$A,0), MATCH(Places!H$1,Hosts!$A$1:$M$1,0))</f>
        <v>1</v>
      </c>
      <c r="I2678" s="70">
        <f>INDEX(Hosts!$A:$M, MATCH(Places!$B2678,Hosts!$A:$A,0), MATCH(Places!I$1,Hosts!$A$1:$M$1,0))</f>
        <v>0</v>
      </c>
      <c r="J2678" t="str">
        <f>INDEX(Hosts!$A:$M, MATCH(Places!$B2678,Hosts!$A:$A,0), MATCH(Places!J$1,Hosts!$A$1:$M$1,0))</f>
        <v>No</v>
      </c>
      <c r="K2678">
        <v>9</v>
      </c>
      <c r="L2678" t="str">
        <f>VLOOKUP($K2678,Neighborhoods!$A:$C,2,0)</f>
        <v>Brooklyn</v>
      </c>
      <c r="M2678" t="str">
        <f>VLOOKUP($K2678,Neighborhoods!$A:$C,3,0)</f>
        <v>Crown Heights</v>
      </c>
      <c r="N2678" t="str">
        <f>INDEX(Neighborhoods!$A:$C, MATCH(Places!$K2678,Neighborhoods!$A:$A,0), MATCH(Places!N$1,Neighborhoods!$A$1:$C$1,0))</f>
        <v>Brooklyn</v>
      </c>
      <c r="O2678" t="str">
        <f>INDEX(Neighborhoods!$A:$C, MATCH(Places!$K2678,Neighborhoods!$A:$A,0), MATCH(Places!O$1,Neighborhoods!$A$1:$C$1,0))</f>
        <v>Crown Heights</v>
      </c>
      <c r="P2678" t="s">
        <v>1</v>
      </c>
      <c r="Q2678" t="str">
        <f t="shared" si="164"/>
        <v>Yes</v>
      </c>
      <c r="R2678">
        <v>2</v>
      </c>
      <c r="S2678" t="str">
        <f t="shared" si="165"/>
        <v>Small</v>
      </c>
      <c r="T2678" s="50">
        <v>70</v>
      </c>
      <c r="U2678" s="70">
        <f t="shared" si="166"/>
        <v>0.03</v>
      </c>
      <c r="V2678" s="52">
        <v>4.17</v>
      </c>
      <c r="W2678" s="52" t="str" cm="1">
        <f t="array" ref="W2678">_xlfn.SWITCH(ROUND(V2678,0),5,"Excellent",4,"Good",3,"Ok","Bad")</f>
        <v>Good</v>
      </c>
      <c r="X2678">
        <v>6</v>
      </c>
      <c r="Y2678" t="str">
        <f t="shared" si="167"/>
        <v>No</v>
      </c>
      <c r="Z2678" s="68">
        <v>43328</v>
      </c>
      <c r="AA2678" s="68">
        <v>43739</v>
      </c>
      <c r="AB2678">
        <v>363</v>
      </c>
      <c r="AC2678" t="s">
        <v>15615</v>
      </c>
    </row>
    <row r="2679" spans="1:29" x14ac:dyDescent="0.3">
      <c r="A2679" t="s">
        <v>1959</v>
      </c>
      <c r="B2679">
        <v>3221</v>
      </c>
      <c r="C2679" t="str">
        <f>VLOOKUP($B2679,Hosts!$A:$M,10,0)</f>
        <v>Within an hour</v>
      </c>
      <c r="D2679" s="70">
        <f>VLOOKUP($B2679,Hosts!$A:$M,11,0)</f>
        <v>1</v>
      </c>
      <c r="E2679" s="70">
        <f>VLOOKUP($B2679,Hosts!$A:$M,12,0)</f>
        <v>0.97</v>
      </c>
      <c r="F2679" t="str">
        <f>VLOOKUP($B2679,Hosts!$A:$M,13,0)</f>
        <v>Yes</v>
      </c>
      <c r="G2679" t="str">
        <f>INDEX(Hosts!$A:$M, MATCH(Places!$B2679,Hosts!$A:$A,0), MATCH(Places!G$1,Hosts!$A$1:$M$1,0))</f>
        <v>Within an hour</v>
      </c>
      <c r="H2679" s="70">
        <f>INDEX(Hosts!$A:$M, MATCH(Places!$B2679,Hosts!$A:$A,0), MATCH(Places!H$1,Hosts!$A$1:$M$1,0))</f>
        <v>1</v>
      </c>
      <c r="I2679" s="70">
        <f>INDEX(Hosts!$A:$M, MATCH(Places!$B2679,Hosts!$A:$A,0), MATCH(Places!I$1,Hosts!$A$1:$M$1,0))</f>
        <v>0.97</v>
      </c>
      <c r="J2679" t="str">
        <f>INDEX(Hosts!$A:$M, MATCH(Places!$B2679,Hosts!$A:$A,0), MATCH(Places!J$1,Hosts!$A$1:$M$1,0))</f>
        <v>Yes</v>
      </c>
      <c r="K2679">
        <v>16</v>
      </c>
      <c r="L2679" t="str">
        <f>VLOOKUP($K2679,Neighborhoods!$A:$C,2,0)</f>
        <v>Manhattan</v>
      </c>
      <c r="M2679" t="str">
        <f>VLOOKUP($K2679,Neighborhoods!$A:$C,3,0)</f>
        <v>Harlem</v>
      </c>
      <c r="N2679" t="str">
        <f>INDEX(Neighborhoods!$A:$C, MATCH(Places!$K2679,Neighborhoods!$A:$A,0), MATCH(Places!N$1,Neighborhoods!$A$1:$C$1,0))</f>
        <v>Manhattan</v>
      </c>
      <c r="O2679" t="str">
        <f>INDEX(Neighborhoods!$A:$C, MATCH(Places!$K2679,Neighborhoods!$A:$A,0), MATCH(Places!O$1,Neighborhoods!$A$1:$C$1,0))</f>
        <v>Harlem</v>
      </c>
      <c r="P2679" t="s">
        <v>11822</v>
      </c>
      <c r="Q2679" t="str">
        <f t="shared" si="164"/>
        <v>No</v>
      </c>
      <c r="R2679">
        <v>12</v>
      </c>
      <c r="S2679" t="str">
        <f t="shared" si="165"/>
        <v>Large</v>
      </c>
      <c r="T2679" s="50">
        <v>382</v>
      </c>
      <c r="U2679" s="70">
        <f t="shared" si="166"/>
        <v>0.04</v>
      </c>
      <c r="V2679" s="52">
        <v>5</v>
      </c>
      <c r="W2679" s="52" t="str" cm="1">
        <f t="array" ref="W2679">_xlfn.SWITCH(ROUND(V2679,0),5,"Excellent",4,"Good",3,"Ok","Bad")</f>
        <v>Excellent</v>
      </c>
      <c r="X2679">
        <v>100</v>
      </c>
      <c r="Y2679" t="str">
        <f t="shared" si="167"/>
        <v>No</v>
      </c>
      <c r="Z2679" s="68">
        <v>43346</v>
      </c>
      <c r="AA2679" s="68">
        <v>43899</v>
      </c>
      <c r="AB2679">
        <v>345</v>
      </c>
      <c r="AC2679" t="s">
        <v>15616</v>
      </c>
    </row>
    <row r="2680" spans="1:29" x14ac:dyDescent="0.3">
      <c r="A2680" t="s">
        <v>1960</v>
      </c>
      <c r="B2680">
        <v>1463</v>
      </c>
      <c r="C2680" t="str">
        <f>VLOOKUP($B2680,Hosts!$A:$M,10,0)</f>
        <v>Within an hour</v>
      </c>
      <c r="D2680" s="70">
        <f>VLOOKUP($B2680,Hosts!$A:$M,11,0)</f>
        <v>1</v>
      </c>
      <c r="E2680" s="70">
        <f>VLOOKUP($B2680,Hosts!$A:$M,12,0)</f>
        <v>0.93</v>
      </c>
      <c r="F2680" t="str">
        <f>VLOOKUP($B2680,Hosts!$A:$M,13,0)</f>
        <v>Yes</v>
      </c>
      <c r="G2680" t="str">
        <f>INDEX(Hosts!$A:$M, MATCH(Places!$B2680,Hosts!$A:$A,0), MATCH(Places!G$1,Hosts!$A$1:$M$1,0))</f>
        <v>Within an hour</v>
      </c>
      <c r="H2680" s="70">
        <f>INDEX(Hosts!$A:$M, MATCH(Places!$B2680,Hosts!$A:$A,0), MATCH(Places!H$1,Hosts!$A$1:$M$1,0))</f>
        <v>1</v>
      </c>
      <c r="I2680" s="70">
        <f>INDEX(Hosts!$A:$M, MATCH(Places!$B2680,Hosts!$A:$A,0), MATCH(Places!I$1,Hosts!$A$1:$M$1,0))</f>
        <v>0.93</v>
      </c>
      <c r="J2680" t="str">
        <f>INDEX(Hosts!$A:$M, MATCH(Places!$B2680,Hosts!$A:$A,0), MATCH(Places!J$1,Hosts!$A$1:$M$1,0))</f>
        <v>Yes</v>
      </c>
      <c r="K2680">
        <v>22</v>
      </c>
      <c r="L2680" t="str">
        <f>VLOOKUP($K2680,Neighborhoods!$A:$C,2,0)</f>
        <v>Queens</v>
      </c>
      <c r="M2680" t="str">
        <f>VLOOKUP($K2680,Neighborhoods!$A:$C,3,0)</f>
        <v>Flushing</v>
      </c>
      <c r="N2680" t="str">
        <f>INDEX(Neighborhoods!$A:$C, MATCH(Places!$K2680,Neighborhoods!$A:$A,0), MATCH(Places!N$1,Neighborhoods!$A$1:$C$1,0))</f>
        <v>Queens</v>
      </c>
      <c r="O2680" t="str">
        <f>INDEX(Neighborhoods!$A:$C, MATCH(Places!$K2680,Neighborhoods!$A:$A,0), MATCH(Places!O$1,Neighborhoods!$A$1:$C$1,0))</f>
        <v>Flushing</v>
      </c>
      <c r="P2680" t="s">
        <v>11822</v>
      </c>
      <c r="Q2680" t="str">
        <f t="shared" si="164"/>
        <v>No</v>
      </c>
      <c r="R2680">
        <v>2</v>
      </c>
      <c r="S2680" t="str">
        <f t="shared" si="165"/>
        <v>Small</v>
      </c>
      <c r="T2680" s="50">
        <v>150</v>
      </c>
      <c r="U2680" s="70">
        <f t="shared" si="166"/>
        <v>0.03</v>
      </c>
      <c r="V2680" s="52">
        <v>4.91</v>
      </c>
      <c r="W2680" s="52" t="str" cm="1">
        <f t="array" ref="W2680">_xlfn.SWITCH(ROUND(V2680,0),5,"Excellent",4,"Good",3,"Ok","Bad")</f>
        <v>Excellent</v>
      </c>
      <c r="X2680">
        <v>117</v>
      </c>
      <c r="Y2680" t="str">
        <f t="shared" si="167"/>
        <v>Yes</v>
      </c>
      <c r="Z2680" s="68">
        <v>42875</v>
      </c>
      <c r="AA2680" s="68">
        <v>43895</v>
      </c>
      <c r="AB2680">
        <v>179</v>
      </c>
      <c r="AC2680" t="s">
        <v>15615</v>
      </c>
    </row>
    <row r="2681" spans="1:29" x14ac:dyDescent="0.3">
      <c r="A2681" t="s">
        <v>15380</v>
      </c>
      <c r="B2681">
        <v>3222</v>
      </c>
      <c r="C2681" t="str">
        <f>VLOOKUP($B2681,Hosts!$A:$M,10,0)</f>
        <v>Within an hour</v>
      </c>
      <c r="D2681" s="70">
        <f>VLOOKUP($B2681,Hosts!$A:$M,11,0)</f>
        <v>1</v>
      </c>
      <c r="E2681" s="70">
        <f>VLOOKUP($B2681,Hosts!$A:$M,12,0)</f>
        <v>0.95</v>
      </c>
      <c r="F2681" t="str">
        <f>VLOOKUP($B2681,Hosts!$A:$M,13,0)</f>
        <v>No</v>
      </c>
      <c r="G2681" t="str">
        <f>INDEX(Hosts!$A:$M, MATCH(Places!$B2681,Hosts!$A:$A,0), MATCH(Places!G$1,Hosts!$A$1:$M$1,0))</f>
        <v>Within an hour</v>
      </c>
      <c r="H2681" s="70">
        <f>INDEX(Hosts!$A:$M, MATCH(Places!$B2681,Hosts!$A:$A,0), MATCH(Places!H$1,Hosts!$A$1:$M$1,0))</f>
        <v>1</v>
      </c>
      <c r="I2681" s="70">
        <f>INDEX(Hosts!$A:$M, MATCH(Places!$B2681,Hosts!$A:$A,0), MATCH(Places!I$1,Hosts!$A$1:$M$1,0))</f>
        <v>0.95</v>
      </c>
      <c r="J2681" t="str">
        <f>INDEX(Hosts!$A:$M, MATCH(Places!$B2681,Hosts!$A:$A,0), MATCH(Places!J$1,Hosts!$A$1:$M$1,0))</f>
        <v>No</v>
      </c>
      <c r="K2681">
        <v>8</v>
      </c>
      <c r="L2681" t="str">
        <f>VLOOKUP($K2681,Neighborhoods!$A:$C,2,0)</f>
        <v>Brooklyn</v>
      </c>
      <c r="M2681" t="str">
        <f>VLOOKUP($K2681,Neighborhoods!$A:$C,3,0)</f>
        <v>Bushwick</v>
      </c>
      <c r="N2681" t="str">
        <f>INDEX(Neighborhoods!$A:$C, MATCH(Places!$K2681,Neighborhoods!$A:$A,0), MATCH(Places!N$1,Neighborhoods!$A$1:$C$1,0))</f>
        <v>Brooklyn</v>
      </c>
      <c r="O2681" t="str">
        <f>INDEX(Neighborhoods!$A:$C, MATCH(Places!$K2681,Neighborhoods!$A:$A,0), MATCH(Places!O$1,Neighborhoods!$A$1:$C$1,0))</f>
        <v>Bushwick</v>
      </c>
      <c r="P2681" t="s">
        <v>1</v>
      </c>
      <c r="Q2681" t="str">
        <f t="shared" si="164"/>
        <v>Yes</v>
      </c>
      <c r="R2681">
        <v>2</v>
      </c>
      <c r="S2681" t="str">
        <f t="shared" si="165"/>
        <v>Small</v>
      </c>
      <c r="T2681" s="50">
        <v>39</v>
      </c>
      <c r="U2681" s="70">
        <f t="shared" si="166"/>
        <v>0.03</v>
      </c>
      <c r="V2681" s="52">
        <v>4.45</v>
      </c>
      <c r="W2681" s="52" t="str" cm="1">
        <f t="array" ref="W2681">_xlfn.SWITCH(ROUND(V2681,0),5,"Excellent",4,"Good",3,"Ok","Bad")</f>
        <v>Good</v>
      </c>
      <c r="X2681">
        <v>22</v>
      </c>
      <c r="Y2681" t="str">
        <f t="shared" si="167"/>
        <v>No</v>
      </c>
      <c r="Z2681" s="68">
        <v>42922</v>
      </c>
      <c r="AA2681" s="68">
        <v>44044</v>
      </c>
      <c r="AB2681">
        <v>82</v>
      </c>
      <c r="AC2681" t="s">
        <v>15616</v>
      </c>
    </row>
    <row r="2682" spans="1:29" x14ac:dyDescent="0.3">
      <c r="A2682" t="s">
        <v>1961</v>
      </c>
      <c r="B2682">
        <v>735</v>
      </c>
      <c r="C2682" t="str">
        <f>VLOOKUP($B2682,Hosts!$A:$M,10,0)</f>
        <v>Within an hour</v>
      </c>
      <c r="D2682" s="70">
        <f>VLOOKUP($B2682,Hosts!$A:$M,11,0)</f>
        <v>0.9</v>
      </c>
      <c r="E2682" s="70">
        <f>VLOOKUP($B2682,Hosts!$A:$M,12,0)</f>
        <v>1</v>
      </c>
      <c r="F2682" t="str">
        <f>VLOOKUP($B2682,Hosts!$A:$M,13,0)</f>
        <v>Yes</v>
      </c>
      <c r="G2682" t="str">
        <f>INDEX(Hosts!$A:$M, MATCH(Places!$B2682,Hosts!$A:$A,0), MATCH(Places!G$1,Hosts!$A$1:$M$1,0))</f>
        <v>Within an hour</v>
      </c>
      <c r="H2682" s="70">
        <f>INDEX(Hosts!$A:$M, MATCH(Places!$B2682,Hosts!$A:$A,0), MATCH(Places!H$1,Hosts!$A$1:$M$1,0))</f>
        <v>0.9</v>
      </c>
      <c r="I2682" s="70">
        <f>INDEX(Hosts!$A:$M, MATCH(Places!$B2682,Hosts!$A:$A,0), MATCH(Places!I$1,Hosts!$A$1:$M$1,0))</f>
        <v>1</v>
      </c>
      <c r="J2682" t="str">
        <f>INDEX(Hosts!$A:$M, MATCH(Places!$B2682,Hosts!$A:$A,0), MATCH(Places!J$1,Hosts!$A$1:$M$1,0))</f>
        <v>Yes</v>
      </c>
      <c r="K2682">
        <v>14</v>
      </c>
      <c r="L2682" t="str">
        <f>VLOOKUP($K2682,Neighborhoods!$A:$C,2,0)</f>
        <v>Manhattan</v>
      </c>
      <c r="M2682" t="str">
        <f>VLOOKUP($K2682,Neighborhoods!$A:$C,3,0)</f>
        <v>East Harlem</v>
      </c>
      <c r="N2682" t="str">
        <f>INDEX(Neighborhoods!$A:$C, MATCH(Places!$K2682,Neighborhoods!$A:$A,0), MATCH(Places!N$1,Neighborhoods!$A$1:$C$1,0))</f>
        <v>Manhattan</v>
      </c>
      <c r="O2682" t="str">
        <f>INDEX(Neighborhoods!$A:$C, MATCH(Places!$K2682,Neighborhoods!$A:$A,0), MATCH(Places!O$1,Neighborhoods!$A$1:$C$1,0))</f>
        <v>East Harlem</v>
      </c>
      <c r="P2682" t="s">
        <v>11822</v>
      </c>
      <c r="Q2682" t="str">
        <f t="shared" si="164"/>
        <v>No</v>
      </c>
      <c r="R2682">
        <v>8</v>
      </c>
      <c r="S2682" t="str">
        <f t="shared" si="165"/>
        <v>Large</v>
      </c>
      <c r="T2682" s="50">
        <v>264</v>
      </c>
      <c r="U2682" s="70">
        <f t="shared" si="166"/>
        <v>0.04</v>
      </c>
      <c r="V2682" s="52">
        <v>4.83</v>
      </c>
      <c r="W2682" s="52" t="str" cm="1">
        <f t="array" ref="W2682">_xlfn.SWITCH(ROUND(V2682,0),5,"Excellent",4,"Good",3,"Ok","Bad")</f>
        <v>Excellent</v>
      </c>
      <c r="X2682">
        <v>77</v>
      </c>
      <c r="Y2682" t="str">
        <f t="shared" si="167"/>
        <v>No</v>
      </c>
      <c r="Z2682" s="68">
        <v>42873</v>
      </c>
      <c r="AA2682" s="68">
        <v>44028</v>
      </c>
      <c r="AB2682">
        <v>0</v>
      </c>
      <c r="AC2682" t="s">
        <v>15615</v>
      </c>
    </row>
    <row r="2683" spans="1:29" x14ac:dyDescent="0.3">
      <c r="A2683" t="s">
        <v>1962</v>
      </c>
      <c r="B2683">
        <v>3141</v>
      </c>
      <c r="C2683" t="str">
        <f>VLOOKUP($B2683,Hosts!$A:$M,10,0)</f>
        <v>Within an hour</v>
      </c>
      <c r="D2683" s="70">
        <f>VLOOKUP($B2683,Hosts!$A:$M,11,0)</f>
        <v>0.97</v>
      </c>
      <c r="E2683" s="70">
        <f>VLOOKUP($B2683,Hosts!$A:$M,12,0)</f>
        <v>1</v>
      </c>
      <c r="F2683" t="str">
        <f>VLOOKUP($B2683,Hosts!$A:$M,13,0)</f>
        <v>No</v>
      </c>
      <c r="G2683" t="str">
        <f>INDEX(Hosts!$A:$M, MATCH(Places!$B2683,Hosts!$A:$A,0), MATCH(Places!G$1,Hosts!$A$1:$M$1,0))</f>
        <v>Within an hour</v>
      </c>
      <c r="H2683" s="70">
        <f>INDEX(Hosts!$A:$M, MATCH(Places!$B2683,Hosts!$A:$A,0), MATCH(Places!H$1,Hosts!$A$1:$M$1,0))</f>
        <v>0.97</v>
      </c>
      <c r="I2683" s="70">
        <f>INDEX(Hosts!$A:$M, MATCH(Places!$B2683,Hosts!$A:$A,0), MATCH(Places!I$1,Hosts!$A$1:$M$1,0))</f>
        <v>1</v>
      </c>
      <c r="J2683" t="str">
        <f>INDEX(Hosts!$A:$M, MATCH(Places!$B2683,Hosts!$A:$A,0), MATCH(Places!J$1,Hosts!$A$1:$M$1,0))</f>
        <v>No</v>
      </c>
      <c r="K2683">
        <v>19</v>
      </c>
      <c r="L2683" t="str">
        <f>VLOOKUP($K2683,Neighborhoods!$A:$C,2,0)</f>
        <v>Manhattan</v>
      </c>
      <c r="M2683" t="str">
        <f>VLOOKUP($K2683,Neighborhoods!$A:$C,3,0)</f>
        <v>Upper East Side</v>
      </c>
      <c r="N2683" t="str">
        <f>INDEX(Neighborhoods!$A:$C, MATCH(Places!$K2683,Neighborhoods!$A:$A,0), MATCH(Places!N$1,Neighborhoods!$A$1:$C$1,0))</f>
        <v>Manhattan</v>
      </c>
      <c r="O2683" t="str">
        <f>INDEX(Neighborhoods!$A:$C, MATCH(Places!$K2683,Neighborhoods!$A:$A,0), MATCH(Places!O$1,Neighborhoods!$A$1:$C$1,0))</f>
        <v>Upper East Side</v>
      </c>
      <c r="P2683" t="s">
        <v>11822</v>
      </c>
      <c r="Q2683" t="str">
        <f t="shared" si="164"/>
        <v>No</v>
      </c>
      <c r="R2683">
        <v>3</v>
      </c>
      <c r="S2683" t="str">
        <f t="shared" si="165"/>
        <v>Medium</v>
      </c>
      <c r="T2683" s="50">
        <v>135</v>
      </c>
      <c r="U2683" s="70">
        <f t="shared" si="166"/>
        <v>0.03</v>
      </c>
      <c r="V2683" s="52">
        <v>4.33</v>
      </c>
      <c r="W2683" s="52" t="str" cm="1">
        <f t="array" ref="W2683">_xlfn.SWITCH(ROUND(V2683,0),5,"Excellent",4,"Good",3,"Ok","Bad")</f>
        <v>Good</v>
      </c>
      <c r="X2683">
        <v>9</v>
      </c>
      <c r="Y2683" t="str">
        <f t="shared" si="167"/>
        <v>No</v>
      </c>
      <c r="Z2683" s="68">
        <v>42936</v>
      </c>
      <c r="AA2683" s="68">
        <v>43717</v>
      </c>
      <c r="AB2683">
        <v>364</v>
      </c>
      <c r="AC2683" t="s">
        <v>15616</v>
      </c>
    </row>
    <row r="2684" spans="1:29" x14ac:dyDescent="0.3">
      <c r="A2684" t="s">
        <v>1963</v>
      </c>
      <c r="B2684">
        <v>1141</v>
      </c>
      <c r="C2684" t="str">
        <f>VLOOKUP($B2684,Hosts!$A:$M,10,0)</f>
        <v>Within an hour</v>
      </c>
      <c r="D2684" s="70">
        <f>VLOOKUP($B2684,Hosts!$A:$M,11,0)</f>
        <v>1</v>
      </c>
      <c r="E2684" s="70">
        <f>VLOOKUP($B2684,Hosts!$A:$M,12,0)</f>
        <v>0.97</v>
      </c>
      <c r="F2684" t="str">
        <f>VLOOKUP($B2684,Hosts!$A:$M,13,0)</f>
        <v>Yes</v>
      </c>
      <c r="G2684" t="str">
        <f>INDEX(Hosts!$A:$M, MATCH(Places!$B2684,Hosts!$A:$A,0), MATCH(Places!G$1,Hosts!$A$1:$M$1,0))</f>
        <v>Within an hour</v>
      </c>
      <c r="H2684" s="70">
        <f>INDEX(Hosts!$A:$M, MATCH(Places!$B2684,Hosts!$A:$A,0), MATCH(Places!H$1,Hosts!$A$1:$M$1,0))</f>
        <v>1</v>
      </c>
      <c r="I2684" s="70">
        <f>INDEX(Hosts!$A:$M, MATCH(Places!$B2684,Hosts!$A:$A,0), MATCH(Places!I$1,Hosts!$A$1:$M$1,0))</f>
        <v>0.97</v>
      </c>
      <c r="J2684" t="str">
        <f>INDEX(Hosts!$A:$M, MATCH(Places!$B2684,Hosts!$A:$A,0), MATCH(Places!J$1,Hosts!$A$1:$M$1,0))</f>
        <v>Yes</v>
      </c>
      <c r="K2684">
        <v>8</v>
      </c>
      <c r="L2684" t="str">
        <f>VLOOKUP($K2684,Neighborhoods!$A:$C,2,0)</f>
        <v>Brooklyn</v>
      </c>
      <c r="M2684" t="str">
        <f>VLOOKUP($K2684,Neighborhoods!$A:$C,3,0)</f>
        <v>Bushwick</v>
      </c>
      <c r="N2684" t="str">
        <f>INDEX(Neighborhoods!$A:$C, MATCH(Places!$K2684,Neighborhoods!$A:$A,0), MATCH(Places!N$1,Neighborhoods!$A$1:$C$1,0))</f>
        <v>Brooklyn</v>
      </c>
      <c r="O2684" t="str">
        <f>INDEX(Neighborhoods!$A:$C, MATCH(Places!$K2684,Neighborhoods!$A:$A,0), MATCH(Places!O$1,Neighborhoods!$A$1:$C$1,0))</f>
        <v>Bushwick</v>
      </c>
      <c r="P2684" t="s">
        <v>11822</v>
      </c>
      <c r="Q2684" t="str">
        <f t="shared" si="164"/>
        <v>No</v>
      </c>
      <c r="R2684">
        <v>5</v>
      </c>
      <c r="S2684" t="str">
        <f t="shared" si="165"/>
        <v>Medium</v>
      </c>
      <c r="T2684" s="50">
        <v>140</v>
      </c>
      <c r="U2684" s="70">
        <f t="shared" si="166"/>
        <v>0.03</v>
      </c>
      <c r="V2684" s="52">
        <v>4.84</v>
      </c>
      <c r="W2684" s="52" t="str" cm="1">
        <f t="array" ref="W2684">_xlfn.SWITCH(ROUND(V2684,0),5,"Excellent",4,"Good",3,"Ok","Bad")</f>
        <v>Excellent</v>
      </c>
      <c r="X2684">
        <v>111</v>
      </c>
      <c r="Y2684" t="str">
        <f t="shared" si="167"/>
        <v>Yes</v>
      </c>
      <c r="Z2684" s="68">
        <v>42890</v>
      </c>
      <c r="AA2684" s="68">
        <v>44052</v>
      </c>
      <c r="AB2684">
        <v>309</v>
      </c>
      <c r="AC2684" t="s">
        <v>15615</v>
      </c>
    </row>
    <row r="2685" spans="1:29" x14ac:dyDescent="0.3">
      <c r="A2685" t="s">
        <v>13427</v>
      </c>
      <c r="B2685">
        <v>3005</v>
      </c>
      <c r="C2685" t="str">
        <f>VLOOKUP($B2685,Hosts!$A:$M,10,0)</f>
        <v>Within a day</v>
      </c>
      <c r="D2685" s="70">
        <f>VLOOKUP($B2685,Hosts!$A:$M,11,0)</f>
        <v>1</v>
      </c>
      <c r="E2685" s="70">
        <f>VLOOKUP($B2685,Hosts!$A:$M,12,0)</f>
        <v>1</v>
      </c>
      <c r="F2685" t="str">
        <f>VLOOKUP($B2685,Hosts!$A:$M,13,0)</f>
        <v>No</v>
      </c>
      <c r="G2685" t="str">
        <f>INDEX(Hosts!$A:$M, MATCH(Places!$B2685,Hosts!$A:$A,0), MATCH(Places!G$1,Hosts!$A$1:$M$1,0))</f>
        <v>Within a day</v>
      </c>
      <c r="H2685" s="70">
        <f>INDEX(Hosts!$A:$M, MATCH(Places!$B2685,Hosts!$A:$A,0), MATCH(Places!H$1,Hosts!$A$1:$M$1,0))</f>
        <v>1</v>
      </c>
      <c r="I2685" s="70">
        <f>INDEX(Hosts!$A:$M, MATCH(Places!$B2685,Hosts!$A:$A,0), MATCH(Places!I$1,Hosts!$A$1:$M$1,0))</f>
        <v>1</v>
      </c>
      <c r="J2685" t="str">
        <f>INDEX(Hosts!$A:$M, MATCH(Places!$B2685,Hosts!$A:$A,0), MATCH(Places!J$1,Hosts!$A$1:$M$1,0))</f>
        <v>No</v>
      </c>
      <c r="K2685">
        <v>21</v>
      </c>
      <c r="L2685" t="str">
        <f>VLOOKUP($K2685,Neighborhoods!$A:$C,2,0)</f>
        <v>Queens</v>
      </c>
      <c r="M2685" t="str">
        <f>VLOOKUP($K2685,Neighborhoods!$A:$C,3,0)</f>
        <v>Astoria</v>
      </c>
      <c r="N2685" t="str">
        <f>INDEX(Neighborhoods!$A:$C, MATCH(Places!$K2685,Neighborhoods!$A:$A,0), MATCH(Places!N$1,Neighborhoods!$A$1:$C$1,0))</f>
        <v>Queens</v>
      </c>
      <c r="O2685" t="str">
        <f>INDEX(Neighborhoods!$A:$C, MATCH(Places!$K2685,Neighborhoods!$A:$A,0), MATCH(Places!O$1,Neighborhoods!$A$1:$C$1,0))</f>
        <v>Astoria</v>
      </c>
      <c r="P2685" t="s">
        <v>1</v>
      </c>
      <c r="Q2685" t="str">
        <f t="shared" si="164"/>
        <v>Yes</v>
      </c>
      <c r="R2685">
        <v>2</v>
      </c>
      <c r="S2685" t="str">
        <f t="shared" si="165"/>
        <v>Small</v>
      </c>
      <c r="T2685" s="50">
        <v>50</v>
      </c>
      <c r="U2685" s="70">
        <f t="shared" si="166"/>
        <v>0.03</v>
      </c>
      <c r="V2685" s="52">
        <v>4.9400000000000004</v>
      </c>
      <c r="W2685" s="52" t="str" cm="1">
        <f t="array" ref="W2685">_xlfn.SWITCH(ROUND(V2685,0),5,"Excellent",4,"Good",3,"Ok","Bad")</f>
        <v>Excellent</v>
      </c>
      <c r="X2685">
        <v>18</v>
      </c>
      <c r="Y2685" t="str">
        <f t="shared" si="167"/>
        <v>No</v>
      </c>
      <c r="Z2685" s="68">
        <v>43091</v>
      </c>
      <c r="AA2685" s="68">
        <v>43283</v>
      </c>
      <c r="AB2685">
        <v>70</v>
      </c>
      <c r="AC2685" t="s">
        <v>15616</v>
      </c>
    </row>
    <row r="2686" spans="1:29" x14ac:dyDescent="0.3">
      <c r="A2686" t="s">
        <v>13923</v>
      </c>
      <c r="B2686">
        <v>3058</v>
      </c>
      <c r="C2686" t="str">
        <f>VLOOKUP($B2686,Hosts!$A:$M,10,0)</f>
        <v>Within a day</v>
      </c>
      <c r="D2686" s="70">
        <f>VLOOKUP($B2686,Hosts!$A:$M,11,0)</f>
        <v>0.67</v>
      </c>
      <c r="E2686" s="70">
        <f>VLOOKUP($B2686,Hosts!$A:$M,12,0)</f>
        <v>0</v>
      </c>
      <c r="F2686" t="str">
        <f>VLOOKUP($B2686,Hosts!$A:$M,13,0)</f>
        <v>No</v>
      </c>
      <c r="G2686" t="str">
        <f>INDEX(Hosts!$A:$M, MATCH(Places!$B2686,Hosts!$A:$A,0), MATCH(Places!G$1,Hosts!$A$1:$M$1,0))</f>
        <v>Within a day</v>
      </c>
      <c r="H2686" s="70">
        <f>INDEX(Hosts!$A:$M, MATCH(Places!$B2686,Hosts!$A:$A,0), MATCH(Places!H$1,Hosts!$A$1:$M$1,0))</f>
        <v>0.67</v>
      </c>
      <c r="I2686" s="70">
        <f>INDEX(Hosts!$A:$M, MATCH(Places!$B2686,Hosts!$A:$A,0), MATCH(Places!I$1,Hosts!$A$1:$M$1,0))</f>
        <v>0</v>
      </c>
      <c r="J2686" t="str">
        <f>INDEX(Hosts!$A:$M, MATCH(Places!$B2686,Hosts!$A:$A,0), MATCH(Places!J$1,Hosts!$A$1:$M$1,0))</f>
        <v>No</v>
      </c>
      <c r="K2686">
        <v>25</v>
      </c>
      <c r="L2686" t="str">
        <f>VLOOKUP($K2686,Neighborhoods!$A:$C,2,0)</f>
        <v>Queens</v>
      </c>
      <c r="M2686" t="str">
        <f>VLOOKUP($K2686,Neighborhoods!$A:$C,3,0)</f>
        <v>Ridgewood</v>
      </c>
      <c r="N2686" t="str">
        <f>INDEX(Neighborhoods!$A:$C, MATCH(Places!$K2686,Neighborhoods!$A:$A,0), MATCH(Places!N$1,Neighborhoods!$A$1:$C$1,0))</f>
        <v>Queens</v>
      </c>
      <c r="O2686" t="str">
        <f>INDEX(Neighborhoods!$A:$C, MATCH(Places!$K2686,Neighborhoods!$A:$A,0), MATCH(Places!O$1,Neighborhoods!$A$1:$C$1,0))</f>
        <v>Ridgewood</v>
      </c>
      <c r="P2686" t="s">
        <v>1</v>
      </c>
      <c r="Q2686" t="str">
        <f t="shared" si="164"/>
        <v>Yes</v>
      </c>
      <c r="R2686">
        <v>4</v>
      </c>
      <c r="S2686" t="str">
        <f t="shared" si="165"/>
        <v>Medium</v>
      </c>
      <c r="T2686" s="50">
        <v>99</v>
      </c>
      <c r="U2686" s="70">
        <f t="shared" si="166"/>
        <v>0.03</v>
      </c>
      <c r="V2686" s="52">
        <v>3.67</v>
      </c>
      <c r="W2686" s="52" t="str" cm="1">
        <f t="array" ref="W2686">_xlfn.SWITCH(ROUND(V2686,0),5,"Excellent",4,"Good",3,"Ok","Bad")</f>
        <v>Good</v>
      </c>
      <c r="X2686">
        <v>3</v>
      </c>
      <c r="Y2686" t="str">
        <f t="shared" si="167"/>
        <v>No</v>
      </c>
      <c r="Z2686" s="68">
        <v>42862</v>
      </c>
      <c r="AA2686" s="68">
        <v>42884</v>
      </c>
      <c r="AB2686">
        <v>0</v>
      </c>
      <c r="AC2686" t="s">
        <v>15615</v>
      </c>
    </row>
    <row r="2687" spans="1:29" x14ac:dyDescent="0.3">
      <c r="A2687" t="s">
        <v>1964</v>
      </c>
      <c r="B2687">
        <v>2585</v>
      </c>
      <c r="C2687" t="str">
        <f>VLOOKUP($B2687,Hosts!$A:$M,10,0)</f>
        <v>Within a day</v>
      </c>
      <c r="D2687" s="70">
        <f>VLOOKUP($B2687,Hosts!$A:$M,11,0)</f>
        <v>0.67</v>
      </c>
      <c r="E2687" s="70">
        <f>VLOOKUP($B2687,Hosts!$A:$M,12,0)</f>
        <v>0.75</v>
      </c>
      <c r="F2687" t="str">
        <f>VLOOKUP($B2687,Hosts!$A:$M,13,0)</f>
        <v>No</v>
      </c>
      <c r="G2687" t="str">
        <f>INDEX(Hosts!$A:$M, MATCH(Places!$B2687,Hosts!$A:$A,0), MATCH(Places!G$1,Hosts!$A$1:$M$1,0))</f>
        <v>Within a day</v>
      </c>
      <c r="H2687" s="70">
        <f>INDEX(Hosts!$A:$M, MATCH(Places!$B2687,Hosts!$A:$A,0), MATCH(Places!H$1,Hosts!$A$1:$M$1,0))</f>
        <v>0.67</v>
      </c>
      <c r="I2687" s="70">
        <f>INDEX(Hosts!$A:$M, MATCH(Places!$B2687,Hosts!$A:$A,0), MATCH(Places!I$1,Hosts!$A$1:$M$1,0))</f>
        <v>0.75</v>
      </c>
      <c r="J2687" t="str">
        <f>INDEX(Hosts!$A:$M, MATCH(Places!$B2687,Hosts!$A:$A,0), MATCH(Places!J$1,Hosts!$A$1:$M$1,0))</f>
        <v>No</v>
      </c>
      <c r="K2687">
        <v>17</v>
      </c>
      <c r="L2687" t="str">
        <f>VLOOKUP($K2687,Neighborhoods!$A:$C,2,0)</f>
        <v>Manhattan</v>
      </c>
      <c r="M2687" t="str">
        <f>VLOOKUP($K2687,Neighborhoods!$A:$C,3,0)</f>
        <v>Hell's Kitchen</v>
      </c>
      <c r="N2687" t="str">
        <f>INDEX(Neighborhoods!$A:$C, MATCH(Places!$K2687,Neighborhoods!$A:$A,0), MATCH(Places!N$1,Neighborhoods!$A$1:$C$1,0))</f>
        <v>Manhattan</v>
      </c>
      <c r="O2687" t="str">
        <f>INDEX(Neighborhoods!$A:$C, MATCH(Places!$K2687,Neighborhoods!$A:$A,0), MATCH(Places!O$1,Neighborhoods!$A$1:$C$1,0))</f>
        <v>Hell's Kitchen</v>
      </c>
      <c r="P2687" t="s">
        <v>11822</v>
      </c>
      <c r="Q2687" t="str">
        <f t="shared" si="164"/>
        <v>No</v>
      </c>
      <c r="R2687">
        <v>5</v>
      </c>
      <c r="S2687" t="str">
        <f t="shared" si="165"/>
        <v>Medium</v>
      </c>
      <c r="T2687" s="50">
        <v>200</v>
      </c>
      <c r="U2687" s="70">
        <f t="shared" si="166"/>
        <v>0.04</v>
      </c>
      <c r="V2687" s="52">
        <v>4.67</v>
      </c>
      <c r="W2687" s="52" t="str" cm="1">
        <f t="array" ref="W2687">_xlfn.SWITCH(ROUND(V2687,0),5,"Excellent",4,"Good",3,"Ok","Bad")</f>
        <v>Excellent</v>
      </c>
      <c r="X2687">
        <v>3</v>
      </c>
      <c r="Y2687" t="str">
        <f t="shared" si="167"/>
        <v>No</v>
      </c>
      <c r="Z2687" s="68">
        <v>43220</v>
      </c>
      <c r="AA2687" s="68">
        <v>43873</v>
      </c>
      <c r="AB2687">
        <v>137</v>
      </c>
      <c r="AC2687" t="s">
        <v>15615</v>
      </c>
    </row>
    <row r="2688" spans="1:29" x14ac:dyDescent="0.3">
      <c r="A2688" t="s">
        <v>1965</v>
      </c>
      <c r="B2688">
        <v>2693</v>
      </c>
      <c r="C2688" t="str">
        <f>VLOOKUP($B2688,Hosts!$A:$M,10,0)</f>
        <v>Within an hour</v>
      </c>
      <c r="D2688" s="70">
        <f>VLOOKUP($B2688,Hosts!$A:$M,11,0)</f>
        <v>1</v>
      </c>
      <c r="E2688" s="70">
        <f>VLOOKUP($B2688,Hosts!$A:$M,12,0)</f>
        <v>1</v>
      </c>
      <c r="F2688" t="str">
        <f>VLOOKUP($B2688,Hosts!$A:$M,13,0)</f>
        <v>Yes</v>
      </c>
      <c r="G2688" t="str">
        <f>INDEX(Hosts!$A:$M, MATCH(Places!$B2688,Hosts!$A:$A,0), MATCH(Places!G$1,Hosts!$A$1:$M$1,0))</f>
        <v>Within an hour</v>
      </c>
      <c r="H2688" s="70">
        <f>INDEX(Hosts!$A:$M, MATCH(Places!$B2688,Hosts!$A:$A,0), MATCH(Places!H$1,Hosts!$A$1:$M$1,0))</f>
        <v>1</v>
      </c>
      <c r="I2688" s="70">
        <f>INDEX(Hosts!$A:$M, MATCH(Places!$B2688,Hosts!$A:$A,0), MATCH(Places!I$1,Hosts!$A$1:$M$1,0))</f>
        <v>1</v>
      </c>
      <c r="J2688" t="str">
        <f>INDEX(Hosts!$A:$M, MATCH(Places!$B2688,Hosts!$A:$A,0), MATCH(Places!J$1,Hosts!$A$1:$M$1,0))</f>
        <v>Yes</v>
      </c>
      <c r="K2688">
        <v>8</v>
      </c>
      <c r="L2688" t="str">
        <f>VLOOKUP($K2688,Neighborhoods!$A:$C,2,0)</f>
        <v>Brooklyn</v>
      </c>
      <c r="M2688" t="str">
        <f>VLOOKUP($K2688,Neighborhoods!$A:$C,3,0)</f>
        <v>Bushwick</v>
      </c>
      <c r="N2688" t="str">
        <f>INDEX(Neighborhoods!$A:$C, MATCH(Places!$K2688,Neighborhoods!$A:$A,0), MATCH(Places!N$1,Neighborhoods!$A$1:$C$1,0))</f>
        <v>Brooklyn</v>
      </c>
      <c r="O2688" t="str">
        <f>INDEX(Neighborhoods!$A:$C, MATCH(Places!$K2688,Neighborhoods!$A:$A,0), MATCH(Places!O$1,Neighborhoods!$A$1:$C$1,0))</f>
        <v>Bushwick</v>
      </c>
      <c r="P2688" t="s">
        <v>11822</v>
      </c>
      <c r="Q2688" t="str">
        <f t="shared" si="164"/>
        <v>No</v>
      </c>
      <c r="R2688">
        <v>4</v>
      </c>
      <c r="S2688" t="str">
        <f t="shared" si="165"/>
        <v>Medium</v>
      </c>
      <c r="T2688" s="50">
        <v>170</v>
      </c>
      <c r="U2688" s="70">
        <f t="shared" si="166"/>
        <v>0.03</v>
      </c>
      <c r="V2688" s="52">
        <v>4.93</v>
      </c>
      <c r="W2688" s="52" t="str" cm="1">
        <f t="array" ref="W2688">_xlfn.SWITCH(ROUND(V2688,0),5,"Excellent",4,"Good",3,"Ok","Bad")</f>
        <v>Excellent</v>
      </c>
      <c r="X2688">
        <v>56</v>
      </c>
      <c r="Y2688" t="str">
        <f t="shared" si="167"/>
        <v>No</v>
      </c>
      <c r="Z2688" s="68">
        <v>42877</v>
      </c>
      <c r="AA2688" s="68">
        <v>44028</v>
      </c>
      <c r="AB2688">
        <v>364</v>
      </c>
      <c r="AC2688" t="s">
        <v>15615</v>
      </c>
    </row>
    <row r="2689" spans="1:29" x14ac:dyDescent="0.3">
      <c r="A2689" t="s">
        <v>1966</v>
      </c>
      <c r="B2689">
        <v>3179</v>
      </c>
      <c r="C2689" t="str">
        <f>VLOOKUP($B2689,Hosts!$A:$M,10,0)</f>
        <v>Within an hour</v>
      </c>
      <c r="D2689" s="70">
        <f>VLOOKUP($B2689,Hosts!$A:$M,11,0)</f>
        <v>1</v>
      </c>
      <c r="E2689" s="70">
        <f>VLOOKUP($B2689,Hosts!$A:$M,12,0)</f>
        <v>0.93</v>
      </c>
      <c r="F2689" t="str">
        <f>VLOOKUP($B2689,Hosts!$A:$M,13,0)</f>
        <v>Yes</v>
      </c>
      <c r="G2689" t="str">
        <f>INDEX(Hosts!$A:$M, MATCH(Places!$B2689,Hosts!$A:$A,0), MATCH(Places!G$1,Hosts!$A$1:$M$1,0))</f>
        <v>Within an hour</v>
      </c>
      <c r="H2689" s="70">
        <f>INDEX(Hosts!$A:$M, MATCH(Places!$B2689,Hosts!$A:$A,0), MATCH(Places!H$1,Hosts!$A$1:$M$1,0))</f>
        <v>1</v>
      </c>
      <c r="I2689" s="70">
        <f>INDEX(Hosts!$A:$M, MATCH(Places!$B2689,Hosts!$A:$A,0), MATCH(Places!I$1,Hosts!$A$1:$M$1,0))</f>
        <v>0.93</v>
      </c>
      <c r="J2689" t="str">
        <f>INDEX(Hosts!$A:$M, MATCH(Places!$B2689,Hosts!$A:$A,0), MATCH(Places!J$1,Hosts!$A$1:$M$1,0))</f>
        <v>Yes</v>
      </c>
      <c r="K2689">
        <v>22</v>
      </c>
      <c r="L2689" t="str">
        <f>VLOOKUP($K2689,Neighborhoods!$A:$C,2,0)</f>
        <v>Queens</v>
      </c>
      <c r="M2689" t="str">
        <f>VLOOKUP($K2689,Neighborhoods!$A:$C,3,0)</f>
        <v>Flushing</v>
      </c>
      <c r="N2689" t="str">
        <f>INDEX(Neighborhoods!$A:$C, MATCH(Places!$K2689,Neighborhoods!$A:$A,0), MATCH(Places!N$1,Neighborhoods!$A$1:$C$1,0))</f>
        <v>Queens</v>
      </c>
      <c r="O2689" t="str">
        <f>INDEX(Neighborhoods!$A:$C, MATCH(Places!$K2689,Neighborhoods!$A:$A,0), MATCH(Places!O$1,Neighborhoods!$A$1:$C$1,0))</f>
        <v>Flushing</v>
      </c>
      <c r="P2689" t="s">
        <v>1</v>
      </c>
      <c r="Q2689" t="str">
        <f t="shared" si="164"/>
        <v>Yes</v>
      </c>
      <c r="R2689">
        <v>2</v>
      </c>
      <c r="S2689" t="str">
        <f t="shared" si="165"/>
        <v>Small</v>
      </c>
      <c r="T2689" s="50">
        <v>57</v>
      </c>
      <c r="U2689" s="70">
        <f t="shared" si="166"/>
        <v>0.03</v>
      </c>
      <c r="V2689" s="52">
        <v>4.99</v>
      </c>
      <c r="W2689" s="52" t="str" cm="1">
        <f t="array" ref="W2689">_xlfn.SWITCH(ROUND(V2689,0),5,"Excellent",4,"Good",3,"Ok","Bad")</f>
        <v>Excellent</v>
      </c>
      <c r="X2689">
        <v>87</v>
      </c>
      <c r="Y2689" t="str">
        <f t="shared" si="167"/>
        <v>No</v>
      </c>
      <c r="Z2689" s="68">
        <v>42903</v>
      </c>
      <c r="AA2689" s="68">
        <v>43810</v>
      </c>
      <c r="AB2689">
        <v>90</v>
      </c>
      <c r="AC2689" t="s">
        <v>15615</v>
      </c>
    </row>
    <row r="2690" spans="1:29" x14ac:dyDescent="0.3">
      <c r="A2690" t="s">
        <v>1967</v>
      </c>
      <c r="B2690">
        <v>3626</v>
      </c>
      <c r="C2690" t="str">
        <f>VLOOKUP($B2690,Hosts!$A:$M,10,0)</f>
        <v>Within an hour</v>
      </c>
      <c r="D2690" s="70">
        <f>VLOOKUP($B2690,Hosts!$A:$M,11,0)</f>
        <v>1</v>
      </c>
      <c r="E2690" s="70">
        <f>VLOOKUP($B2690,Hosts!$A:$M,12,0)</f>
        <v>0.98</v>
      </c>
      <c r="F2690" t="str">
        <f>VLOOKUP($B2690,Hosts!$A:$M,13,0)</f>
        <v>No</v>
      </c>
      <c r="G2690" t="str">
        <f>INDEX(Hosts!$A:$M, MATCH(Places!$B2690,Hosts!$A:$A,0), MATCH(Places!G$1,Hosts!$A$1:$M$1,0))</f>
        <v>Within an hour</v>
      </c>
      <c r="H2690" s="70">
        <f>INDEX(Hosts!$A:$M, MATCH(Places!$B2690,Hosts!$A:$A,0), MATCH(Places!H$1,Hosts!$A$1:$M$1,0))</f>
        <v>1</v>
      </c>
      <c r="I2690" s="70">
        <f>INDEX(Hosts!$A:$M, MATCH(Places!$B2690,Hosts!$A:$A,0), MATCH(Places!I$1,Hosts!$A$1:$M$1,0))</f>
        <v>0.98</v>
      </c>
      <c r="J2690" t="str">
        <f>INDEX(Hosts!$A:$M, MATCH(Places!$B2690,Hosts!$A:$A,0), MATCH(Places!J$1,Hosts!$A$1:$M$1,0))</f>
        <v>No</v>
      </c>
      <c r="K2690">
        <v>10</v>
      </c>
      <c r="L2690" t="str">
        <f>VLOOKUP($K2690,Neighborhoods!$A:$C,2,0)</f>
        <v>Brooklyn</v>
      </c>
      <c r="M2690" t="str">
        <f>VLOOKUP($K2690,Neighborhoods!$A:$C,3,0)</f>
        <v>East Flatbush</v>
      </c>
      <c r="N2690" t="str">
        <f>INDEX(Neighborhoods!$A:$C, MATCH(Places!$K2690,Neighborhoods!$A:$A,0), MATCH(Places!N$1,Neighborhoods!$A$1:$C$1,0))</f>
        <v>Brooklyn</v>
      </c>
      <c r="O2690" t="str">
        <f>INDEX(Neighborhoods!$A:$C, MATCH(Places!$K2690,Neighborhoods!$A:$A,0), MATCH(Places!O$1,Neighborhoods!$A$1:$C$1,0))</f>
        <v>East Flatbush</v>
      </c>
      <c r="P2690" t="s">
        <v>1</v>
      </c>
      <c r="Q2690" t="str">
        <f t="shared" si="164"/>
        <v>Yes</v>
      </c>
      <c r="R2690">
        <v>2</v>
      </c>
      <c r="S2690" t="str">
        <f t="shared" si="165"/>
        <v>Small</v>
      </c>
      <c r="T2690" s="50">
        <v>70</v>
      </c>
      <c r="U2690" s="70">
        <f t="shared" si="166"/>
        <v>0.03</v>
      </c>
      <c r="V2690" s="52">
        <v>4.8499999999999996</v>
      </c>
      <c r="W2690" s="52" t="str" cm="1">
        <f t="array" ref="W2690">_xlfn.SWITCH(ROUND(V2690,0),5,"Excellent",4,"Good",3,"Ok","Bad")</f>
        <v>Excellent</v>
      </c>
      <c r="X2690">
        <v>20</v>
      </c>
      <c r="Y2690" t="str">
        <f t="shared" si="167"/>
        <v>No</v>
      </c>
      <c r="Z2690" s="68">
        <v>43562</v>
      </c>
      <c r="AA2690" s="68">
        <v>43891</v>
      </c>
      <c r="AB2690">
        <v>0</v>
      </c>
      <c r="AC2690" t="s">
        <v>15616</v>
      </c>
    </row>
    <row r="2691" spans="1:29" x14ac:dyDescent="0.3">
      <c r="A2691" t="s">
        <v>13910</v>
      </c>
      <c r="B2691">
        <v>3024</v>
      </c>
      <c r="C2691" t="str">
        <f>VLOOKUP($B2691,Hosts!$A:$M,10,0)</f>
        <v>Within a few hours</v>
      </c>
      <c r="D2691" s="70">
        <f>VLOOKUP($B2691,Hosts!$A:$M,11,0)</f>
        <v>1</v>
      </c>
      <c r="E2691" s="70">
        <f>VLOOKUP($B2691,Hosts!$A:$M,12,0)</f>
        <v>0.88</v>
      </c>
      <c r="F2691" t="str">
        <f>VLOOKUP($B2691,Hosts!$A:$M,13,0)</f>
        <v>No</v>
      </c>
      <c r="G2691" t="str">
        <f>INDEX(Hosts!$A:$M, MATCH(Places!$B2691,Hosts!$A:$A,0), MATCH(Places!G$1,Hosts!$A$1:$M$1,0))</f>
        <v>Within a few hours</v>
      </c>
      <c r="H2691" s="70">
        <f>INDEX(Hosts!$A:$M, MATCH(Places!$B2691,Hosts!$A:$A,0), MATCH(Places!H$1,Hosts!$A$1:$M$1,0))</f>
        <v>1</v>
      </c>
      <c r="I2691" s="70">
        <f>INDEX(Hosts!$A:$M, MATCH(Places!$B2691,Hosts!$A:$A,0), MATCH(Places!I$1,Hosts!$A$1:$M$1,0))</f>
        <v>0.88</v>
      </c>
      <c r="J2691" t="str">
        <f>INDEX(Hosts!$A:$M, MATCH(Places!$B2691,Hosts!$A:$A,0), MATCH(Places!J$1,Hosts!$A$1:$M$1,0))</f>
        <v>No</v>
      </c>
      <c r="K2691">
        <v>23</v>
      </c>
      <c r="L2691" t="str">
        <f>VLOOKUP($K2691,Neighborhoods!$A:$C,2,0)</f>
        <v>Queens</v>
      </c>
      <c r="M2691" t="str">
        <f>VLOOKUP($K2691,Neighborhoods!$A:$C,3,0)</f>
        <v>Jamaica</v>
      </c>
      <c r="N2691" t="str">
        <f>INDEX(Neighborhoods!$A:$C, MATCH(Places!$K2691,Neighborhoods!$A:$A,0), MATCH(Places!N$1,Neighborhoods!$A$1:$C$1,0))</f>
        <v>Queens</v>
      </c>
      <c r="O2691" t="str">
        <f>INDEX(Neighborhoods!$A:$C, MATCH(Places!$K2691,Neighborhoods!$A:$A,0), MATCH(Places!O$1,Neighborhoods!$A$1:$C$1,0))</f>
        <v>Jamaica</v>
      </c>
      <c r="P2691" t="s">
        <v>11822</v>
      </c>
      <c r="Q2691" t="str">
        <f t="shared" ref="Q2691:Q2754" si="168">IF(OR(P2691="Private room",P2691="Shared room"),"Yes","No")</f>
        <v>No</v>
      </c>
      <c r="R2691">
        <v>6</v>
      </c>
      <c r="S2691" t="str">
        <f t="shared" ref="S2691:S2754" si="169">IF(R2691&lt;=2,"Small",IF(R2691&lt;=5,"Medium","Large"))</f>
        <v>Large</v>
      </c>
      <c r="T2691" s="50">
        <v>62</v>
      </c>
      <c r="U2691" s="70">
        <f t="shared" ref="U2691:U2754" si="170">VLOOKUP($T2691,$AF$1:$AG$5,2)</f>
        <v>0.03</v>
      </c>
      <c r="V2691" s="52">
        <v>4.43</v>
      </c>
      <c r="W2691" s="52" t="str" cm="1">
        <f t="array" ref="W2691">_xlfn.SWITCH(ROUND(V2691,0),5,"Excellent",4,"Good",3,"Ok","Bad")</f>
        <v>Good</v>
      </c>
      <c r="X2691">
        <v>49</v>
      </c>
      <c r="Y2691" t="str">
        <f t="shared" ref="Y2691:Y2754" si="171">IF(AND(V2691&gt;4.8,X2691&gt;100),"Yes","No")</f>
        <v>No</v>
      </c>
      <c r="Z2691" s="68">
        <v>42887</v>
      </c>
      <c r="AA2691" s="68">
        <v>44031</v>
      </c>
      <c r="AB2691">
        <v>235</v>
      </c>
      <c r="AC2691" t="s">
        <v>15615</v>
      </c>
    </row>
    <row r="2692" spans="1:29" x14ac:dyDescent="0.3">
      <c r="A2692" t="s">
        <v>1968</v>
      </c>
      <c r="B2692">
        <v>2313</v>
      </c>
      <c r="C2692" t="str">
        <f>VLOOKUP($B2692,Hosts!$A:$M,10,0)</f>
        <v>Within a few hours</v>
      </c>
      <c r="D2692" s="70">
        <f>VLOOKUP($B2692,Hosts!$A:$M,11,0)</f>
        <v>0.93</v>
      </c>
      <c r="E2692" s="70">
        <f>VLOOKUP($B2692,Hosts!$A:$M,12,0)</f>
        <v>0.71</v>
      </c>
      <c r="F2692" t="str">
        <f>VLOOKUP($B2692,Hosts!$A:$M,13,0)</f>
        <v>No</v>
      </c>
      <c r="G2692" t="str">
        <f>INDEX(Hosts!$A:$M, MATCH(Places!$B2692,Hosts!$A:$A,0), MATCH(Places!G$1,Hosts!$A$1:$M$1,0))</f>
        <v>Within a few hours</v>
      </c>
      <c r="H2692" s="70">
        <f>INDEX(Hosts!$A:$M, MATCH(Places!$B2692,Hosts!$A:$A,0), MATCH(Places!H$1,Hosts!$A$1:$M$1,0))</f>
        <v>0.93</v>
      </c>
      <c r="I2692" s="70">
        <f>INDEX(Hosts!$A:$M, MATCH(Places!$B2692,Hosts!$A:$A,0), MATCH(Places!I$1,Hosts!$A$1:$M$1,0))</f>
        <v>0.71</v>
      </c>
      <c r="J2692" t="str">
        <f>INDEX(Hosts!$A:$M, MATCH(Places!$B2692,Hosts!$A:$A,0), MATCH(Places!J$1,Hosts!$A$1:$M$1,0))</f>
        <v>No</v>
      </c>
      <c r="K2692">
        <v>12</v>
      </c>
      <c r="L2692" t="str">
        <f>VLOOKUP($K2692,Neighborhoods!$A:$C,2,0)</f>
        <v>Brooklyn</v>
      </c>
      <c r="M2692" t="str">
        <f>VLOOKUP($K2692,Neighborhoods!$A:$C,3,0)</f>
        <v>Williamsburg</v>
      </c>
      <c r="N2692" t="str">
        <f>INDEX(Neighborhoods!$A:$C, MATCH(Places!$K2692,Neighborhoods!$A:$A,0), MATCH(Places!N$1,Neighborhoods!$A$1:$C$1,0))</f>
        <v>Brooklyn</v>
      </c>
      <c r="O2692" t="str">
        <f>INDEX(Neighborhoods!$A:$C, MATCH(Places!$K2692,Neighborhoods!$A:$A,0), MATCH(Places!O$1,Neighborhoods!$A$1:$C$1,0))</f>
        <v>Williamsburg</v>
      </c>
      <c r="P2692" t="s">
        <v>1</v>
      </c>
      <c r="Q2692" t="str">
        <f t="shared" si="168"/>
        <v>Yes</v>
      </c>
      <c r="R2692">
        <v>2</v>
      </c>
      <c r="S2692" t="str">
        <f t="shared" si="169"/>
        <v>Small</v>
      </c>
      <c r="T2692" s="50">
        <v>41</v>
      </c>
      <c r="U2692" s="70">
        <f t="shared" si="170"/>
        <v>0.03</v>
      </c>
      <c r="V2692" s="52">
        <v>4.8899999999999997</v>
      </c>
      <c r="W2692" s="52" t="str" cm="1">
        <f t="array" ref="W2692">_xlfn.SWITCH(ROUND(V2692,0),5,"Excellent",4,"Good",3,"Ok","Bad")</f>
        <v>Excellent</v>
      </c>
      <c r="X2692">
        <v>9</v>
      </c>
      <c r="Y2692" t="str">
        <f t="shared" si="171"/>
        <v>No</v>
      </c>
      <c r="Z2692" s="68">
        <v>42989</v>
      </c>
      <c r="AA2692" s="68">
        <v>43672</v>
      </c>
      <c r="AB2692">
        <v>335</v>
      </c>
      <c r="AC2692" t="s">
        <v>15615</v>
      </c>
    </row>
    <row r="2693" spans="1:29" x14ac:dyDescent="0.3">
      <c r="A2693" t="s">
        <v>1969</v>
      </c>
      <c r="B2693">
        <v>1975</v>
      </c>
      <c r="C2693" t="str">
        <f>VLOOKUP($B2693,Hosts!$A:$M,10,0)</f>
        <v>Within an hour</v>
      </c>
      <c r="D2693" s="70">
        <f>VLOOKUP($B2693,Hosts!$A:$M,11,0)</f>
        <v>1</v>
      </c>
      <c r="E2693" s="70">
        <f>VLOOKUP($B2693,Hosts!$A:$M,12,0)</f>
        <v>0.9</v>
      </c>
      <c r="F2693" t="str">
        <f>VLOOKUP($B2693,Hosts!$A:$M,13,0)</f>
        <v>Yes</v>
      </c>
      <c r="G2693" t="str">
        <f>INDEX(Hosts!$A:$M, MATCH(Places!$B2693,Hosts!$A:$A,0), MATCH(Places!G$1,Hosts!$A$1:$M$1,0))</f>
        <v>Within an hour</v>
      </c>
      <c r="H2693" s="70">
        <f>INDEX(Hosts!$A:$M, MATCH(Places!$B2693,Hosts!$A:$A,0), MATCH(Places!H$1,Hosts!$A$1:$M$1,0))</f>
        <v>1</v>
      </c>
      <c r="I2693" s="70">
        <f>INDEX(Hosts!$A:$M, MATCH(Places!$B2693,Hosts!$A:$A,0), MATCH(Places!I$1,Hosts!$A$1:$M$1,0))</f>
        <v>0.9</v>
      </c>
      <c r="J2693" t="str">
        <f>INDEX(Hosts!$A:$M, MATCH(Places!$B2693,Hosts!$A:$A,0), MATCH(Places!J$1,Hosts!$A$1:$M$1,0))</f>
        <v>Yes</v>
      </c>
      <c r="K2693">
        <v>22</v>
      </c>
      <c r="L2693" t="str">
        <f>VLOOKUP($K2693,Neighborhoods!$A:$C,2,0)</f>
        <v>Queens</v>
      </c>
      <c r="M2693" t="str">
        <f>VLOOKUP($K2693,Neighborhoods!$A:$C,3,0)</f>
        <v>Flushing</v>
      </c>
      <c r="N2693" t="str">
        <f>INDEX(Neighborhoods!$A:$C, MATCH(Places!$K2693,Neighborhoods!$A:$A,0), MATCH(Places!N$1,Neighborhoods!$A$1:$C$1,0))</f>
        <v>Queens</v>
      </c>
      <c r="O2693" t="str">
        <f>INDEX(Neighborhoods!$A:$C, MATCH(Places!$K2693,Neighborhoods!$A:$A,0), MATCH(Places!O$1,Neighborhoods!$A$1:$C$1,0))</f>
        <v>Flushing</v>
      </c>
      <c r="P2693" t="s">
        <v>11822</v>
      </c>
      <c r="Q2693" t="str">
        <f t="shared" si="168"/>
        <v>No</v>
      </c>
      <c r="R2693">
        <v>14</v>
      </c>
      <c r="S2693" t="str">
        <f t="shared" si="169"/>
        <v>Large</v>
      </c>
      <c r="T2693" s="50">
        <v>414</v>
      </c>
      <c r="U2693" s="70">
        <f t="shared" si="170"/>
        <v>0.04</v>
      </c>
      <c r="V2693" s="52">
        <v>5</v>
      </c>
      <c r="W2693" s="52" t="str" cm="1">
        <f t="array" ref="W2693">_xlfn.SWITCH(ROUND(V2693,0),5,"Excellent",4,"Good",3,"Ok","Bad")</f>
        <v>Excellent</v>
      </c>
      <c r="X2693">
        <v>11</v>
      </c>
      <c r="Y2693" t="str">
        <f t="shared" si="171"/>
        <v>No</v>
      </c>
      <c r="Z2693" s="68">
        <v>42940</v>
      </c>
      <c r="AA2693" s="68">
        <v>43880</v>
      </c>
      <c r="AB2693">
        <v>356</v>
      </c>
      <c r="AC2693" t="s">
        <v>15615</v>
      </c>
    </row>
    <row r="2694" spans="1:29" x14ac:dyDescent="0.3">
      <c r="A2694" t="s">
        <v>1970</v>
      </c>
      <c r="B2694">
        <v>1908</v>
      </c>
      <c r="C2694" t="str">
        <f>VLOOKUP($B2694,Hosts!$A:$M,10,0)</f>
        <v>Within an hour</v>
      </c>
      <c r="D2694" s="70">
        <f>VLOOKUP($B2694,Hosts!$A:$M,11,0)</f>
        <v>0.9</v>
      </c>
      <c r="E2694" s="70">
        <f>VLOOKUP($B2694,Hosts!$A:$M,12,0)</f>
        <v>0.93</v>
      </c>
      <c r="F2694" t="str">
        <f>VLOOKUP($B2694,Hosts!$A:$M,13,0)</f>
        <v>No</v>
      </c>
      <c r="G2694" t="str">
        <f>INDEX(Hosts!$A:$M, MATCH(Places!$B2694,Hosts!$A:$A,0), MATCH(Places!G$1,Hosts!$A$1:$M$1,0))</f>
        <v>Within an hour</v>
      </c>
      <c r="H2694" s="70">
        <f>INDEX(Hosts!$A:$M, MATCH(Places!$B2694,Hosts!$A:$A,0), MATCH(Places!H$1,Hosts!$A$1:$M$1,0))</f>
        <v>0.9</v>
      </c>
      <c r="I2694" s="70">
        <f>INDEX(Hosts!$A:$M, MATCH(Places!$B2694,Hosts!$A:$A,0), MATCH(Places!I$1,Hosts!$A$1:$M$1,0))</f>
        <v>0.93</v>
      </c>
      <c r="J2694" t="str">
        <f>INDEX(Hosts!$A:$M, MATCH(Places!$B2694,Hosts!$A:$A,0), MATCH(Places!J$1,Hosts!$A$1:$M$1,0))</f>
        <v>No</v>
      </c>
      <c r="K2694">
        <v>12</v>
      </c>
      <c r="L2694" t="str">
        <f>VLOOKUP($K2694,Neighborhoods!$A:$C,2,0)</f>
        <v>Brooklyn</v>
      </c>
      <c r="M2694" t="str">
        <f>VLOOKUP($K2694,Neighborhoods!$A:$C,3,0)</f>
        <v>Williamsburg</v>
      </c>
      <c r="N2694" t="str">
        <f>INDEX(Neighborhoods!$A:$C, MATCH(Places!$K2694,Neighborhoods!$A:$A,0), MATCH(Places!N$1,Neighborhoods!$A$1:$C$1,0))</f>
        <v>Brooklyn</v>
      </c>
      <c r="O2694" t="str">
        <f>INDEX(Neighborhoods!$A:$C, MATCH(Places!$K2694,Neighborhoods!$A:$A,0), MATCH(Places!O$1,Neighborhoods!$A$1:$C$1,0))</f>
        <v>Williamsburg</v>
      </c>
      <c r="P2694" t="s">
        <v>1</v>
      </c>
      <c r="Q2694" t="str">
        <f t="shared" si="168"/>
        <v>Yes</v>
      </c>
      <c r="R2694">
        <v>2</v>
      </c>
      <c r="S2694" t="str">
        <f t="shared" si="169"/>
        <v>Small</v>
      </c>
      <c r="T2694" s="50">
        <v>120</v>
      </c>
      <c r="U2694" s="70">
        <f t="shared" si="170"/>
        <v>0.03</v>
      </c>
      <c r="V2694" s="52">
        <v>4.8899999999999997</v>
      </c>
      <c r="W2694" s="52" t="str" cm="1">
        <f t="array" ref="W2694">_xlfn.SWITCH(ROUND(V2694,0),5,"Excellent",4,"Good",3,"Ok","Bad")</f>
        <v>Excellent</v>
      </c>
      <c r="X2694">
        <v>9</v>
      </c>
      <c r="Y2694" t="str">
        <f t="shared" si="171"/>
        <v>No</v>
      </c>
      <c r="Z2694" s="68">
        <v>42911</v>
      </c>
      <c r="AA2694" s="68">
        <v>43859</v>
      </c>
      <c r="AB2694">
        <v>149</v>
      </c>
      <c r="AC2694" t="s">
        <v>15615</v>
      </c>
    </row>
    <row r="2695" spans="1:29" x14ac:dyDescent="0.3">
      <c r="A2695" t="s">
        <v>1971</v>
      </c>
      <c r="B2695">
        <v>3230</v>
      </c>
      <c r="C2695" t="str">
        <f>VLOOKUP($B2695,Hosts!$A:$M,10,0)</f>
        <v>Within an hour</v>
      </c>
      <c r="D2695" s="70">
        <f>VLOOKUP($B2695,Hosts!$A:$M,11,0)</f>
        <v>0.85</v>
      </c>
      <c r="E2695" s="70">
        <f>VLOOKUP($B2695,Hosts!$A:$M,12,0)</f>
        <v>1</v>
      </c>
      <c r="F2695" t="str">
        <f>VLOOKUP($B2695,Hosts!$A:$M,13,0)</f>
        <v>No</v>
      </c>
      <c r="G2695" t="str">
        <f>INDEX(Hosts!$A:$M, MATCH(Places!$B2695,Hosts!$A:$A,0), MATCH(Places!G$1,Hosts!$A$1:$M$1,0))</f>
        <v>Within an hour</v>
      </c>
      <c r="H2695" s="70">
        <f>INDEX(Hosts!$A:$M, MATCH(Places!$B2695,Hosts!$A:$A,0), MATCH(Places!H$1,Hosts!$A$1:$M$1,0))</f>
        <v>0.85</v>
      </c>
      <c r="I2695" s="70">
        <f>INDEX(Hosts!$A:$M, MATCH(Places!$B2695,Hosts!$A:$A,0), MATCH(Places!I$1,Hosts!$A$1:$M$1,0))</f>
        <v>1</v>
      </c>
      <c r="J2695" t="str">
        <f>INDEX(Hosts!$A:$M, MATCH(Places!$B2695,Hosts!$A:$A,0), MATCH(Places!J$1,Hosts!$A$1:$M$1,0))</f>
        <v>No</v>
      </c>
      <c r="K2695">
        <v>16</v>
      </c>
      <c r="L2695" t="str">
        <f>VLOOKUP($K2695,Neighborhoods!$A:$C,2,0)</f>
        <v>Manhattan</v>
      </c>
      <c r="M2695" t="str">
        <f>VLOOKUP($K2695,Neighborhoods!$A:$C,3,0)</f>
        <v>Harlem</v>
      </c>
      <c r="N2695" t="str">
        <f>INDEX(Neighborhoods!$A:$C, MATCH(Places!$K2695,Neighborhoods!$A:$A,0), MATCH(Places!N$1,Neighborhoods!$A$1:$C$1,0))</f>
        <v>Manhattan</v>
      </c>
      <c r="O2695" t="str">
        <f>INDEX(Neighborhoods!$A:$C, MATCH(Places!$K2695,Neighborhoods!$A:$A,0), MATCH(Places!O$1,Neighborhoods!$A$1:$C$1,0))</f>
        <v>Harlem</v>
      </c>
      <c r="P2695" t="s">
        <v>1</v>
      </c>
      <c r="Q2695" t="str">
        <f t="shared" si="168"/>
        <v>Yes</v>
      </c>
      <c r="R2695">
        <v>3</v>
      </c>
      <c r="S2695" t="str">
        <f t="shared" si="169"/>
        <v>Medium</v>
      </c>
      <c r="T2695" s="50">
        <v>54</v>
      </c>
      <c r="U2695" s="70">
        <f t="shared" si="170"/>
        <v>0.03</v>
      </c>
      <c r="V2695" s="52">
        <v>4.5199999999999996</v>
      </c>
      <c r="W2695" s="52" t="str" cm="1">
        <f t="array" ref="W2695">_xlfn.SWITCH(ROUND(V2695,0),5,"Excellent",4,"Good",3,"Ok","Bad")</f>
        <v>Excellent</v>
      </c>
      <c r="X2695">
        <v>120</v>
      </c>
      <c r="Y2695" t="str">
        <f t="shared" si="171"/>
        <v>No</v>
      </c>
      <c r="Z2695" s="68">
        <v>42869</v>
      </c>
      <c r="AA2695" s="68">
        <v>44045</v>
      </c>
      <c r="AB2695">
        <v>88</v>
      </c>
      <c r="AC2695" t="s">
        <v>15616</v>
      </c>
    </row>
    <row r="2696" spans="1:29" x14ac:dyDescent="0.3">
      <c r="A2696" t="s">
        <v>1972</v>
      </c>
      <c r="B2696">
        <v>3231</v>
      </c>
      <c r="C2696" t="str">
        <f>VLOOKUP($B2696,Hosts!$A:$M,10,0)</f>
        <v>Within an hour</v>
      </c>
      <c r="D2696" s="70">
        <f>VLOOKUP($B2696,Hosts!$A:$M,11,0)</f>
        <v>1</v>
      </c>
      <c r="E2696" s="70">
        <f>VLOOKUP($B2696,Hosts!$A:$M,12,0)</f>
        <v>0.75</v>
      </c>
      <c r="F2696" t="str">
        <f>VLOOKUP($B2696,Hosts!$A:$M,13,0)</f>
        <v>No</v>
      </c>
      <c r="G2696" t="str">
        <f>INDEX(Hosts!$A:$M, MATCH(Places!$B2696,Hosts!$A:$A,0), MATCH(Places!G$1,Hosts!$A$1:$M$1,0))</f>
        <v>Within an hour</v>
      </c>
      <c r="H2696" s="70">
        <f>INDEX(Hosts!$A:$M, MATCH(Places!$B2696,Hosts!$A:$A,0), MATCH(Places!H$1,Hosts!$A$1:$M$1,0))</f>
        <v>1</v>
      </c>
      <c r="I2696" s="70">
        <f>INDEX(Hosts!$A:$M, MATCH(Places!$B2696,Hosts!$A:$A,0), MATCH(Places!I$1,Hosts!$A$1:$M$1,0))</f>
        <v>0.75</v>
      </c>
      <c r="J2696" t="str">
        <f>INDEX(Hosts!$A:$M, MATCH(Places!$B2696,Hosts!$A:$A,0), MATCH(Places!J$1,Hosts!$A$1:$M$1,0))</f>
        <v>No</v>
      </c>
      <c r="K2696">
        <v>8</v>
      </c>
      <c r="L2696" t="str">
        <f>VLOOKUP($K2696,Neighborhoods!$A:$C,2,0)</f>
        <v>Brooklyn</v>
      </c>
      <c r="M2696" t="str">
        <f>VLOOKUP($K2696,Neighborhoods!$A:$C,3,0)</f>
        <v>Bushwick</v>
      </c>
      <c r="N2696" t="str">
        <f>INDEX(Neighborhoods!$A:$C, MATCH(Places!$K2696,Neighborhoods!$A:$A,0), MATCH(Places!N$1,Neighborhoods!$A$1:$C$1,0))</f>
        <v>Brooklyn</v>
      </c>
      <c r="O2696" t="str">
        <f>INDEX(Neighborhoods!$A:$C, MATCH(Places!$K2696,Neighborhoods!$A:$A,0), MATCH(Places!O$1,Neighborhoods!$A$1:$C$1,0))</f>
        <v>Bushwick</v>
      </c>
      <c r="P2696" t="s">
        <v>11822</v>
      </c>
      <c r="Q2696" t="str">
        <f t="shared" si="168"/>
        <v>No</v>
      </c>
      <c r="R2696">
        <v>7</v>
      </c>
      <c r="S2696" t="str">
        <f t="shared" si="169"/>
        <v>Large</v>
      </c>
      <c r="T2696" s="50">
        <v>199</v>
      </c>
      <c r="U2696" s="70">
        <f t="shared" si="170"/>
        <v>0.03</v>
      </c>
      <c r="V2696" s="52">
        <v>4.82</v>
      </c>
      <c r="W2696" s="52" t="str" cm="1">
        <f t="array" ref="W2696">_xlfn.SWITCH(ROUND(V2696,0),5,"Excellent",4,"Good",3,"Ok","Bad")</f>
        <v>Excellent</v>
      </c>
      <c r="X2696">
        <v>51</v>
      </c>
      <c r="Y2696" t="str">
        <f t="shared" si="171"/>
        <v>No</v>
      </c>
      <c r="Z2696" s="68">
        <v>42862</v>
      </c>
      <c r="AA2696" s="68">
        <v>43899</v>
      </c>
      <c r="AB2696">
        <v>141</v>
      </c>
      <c r="AC2696" t="s">
        <v>15615</v>
      </c>
    </row>
    <row r="2697" spans="1:29" x14ac:dyDescent="0.3">
      <c r="A2697" t="s">
        <v>13780</v>
      </c>
      <c r="B2697">
        <v>2554</v>
      </c>
      <c r="C2697" t="str">
        <f>VLOOKUP($B2697,Hosts!$A:$M,10,0)</f>
        <v>Within an hour</v>
      </c>
      <c r="D2697" s="70">
        <f>VLOOKUP($B2697,Hosts!$A:$M,11,0)</f>
        <v>0.98</v>
      </c>
      <c r="E2697" s="70">
        <f>VLOOKUP($B2697,Hosts!$A:$M,12,0)</f>
        <v>0.99</v>
      </c>
      <c r="F2697" t="str">
        <f>VLOOKUP($B2697,Hosts!$A:$M,13,0)</f>
        <v>Yes</v>
      </c>
      <c r="G2697" t="str">
        <f>INDEX(Hosts!$A:$M, MATCH(Places!$B2697,Hosts!$A:$A,0), MATCH(Places!G$1,Hosts!$A$1:$M$1,0))</f>
        <v>Within an hour</v>
      </c>
      <c r="H2697" s="70">
        <f>INDEX(Hosts!$A:$M, MATCH(Places!$B2697,Hosts!$A:$A,0), MATCH(Places!H$1,Hosts!$A$1:$M$1,0))</f>
        <v>0.98</v>
      </c>
      <c r="I2697" s="70">
        <f>INDEX(Hosts!$A:$M, MATCH(Places!$B2697,Hosts!$A:$A,0), MATCH(Places!I$1,Hosts!$A$1:$M$1,0))</f>
        <v>0.99</v>
      </c>
      <c r="J2697" t="str">
        <f>INDEX(Hosts!$A:$M, MATCH(Places!$B2697,Hosts!$A:$A,0), MATCH(Places!J$1,Hosts!$A$1:$M$1,0))</f>
        <v>Yes</v>
      </c>
      <c r="K2697">
        <v>12</v>
      </c>
      <c r="L2697" t="str">
        <f>VLOOKUP($K2697,Neighborhoods!$A:$C,2,0)</f>
        <v>Brooklyn</v>
      </c>
      <c r="M2697" t="str">
        <f>VLOOKUP($K2697,Neighborhoods!$A:$C,3,0)</f>
        <v>Williamsburg</v>
      </c>
      <c r="N2697" t="str">
        <f>INDEX(Neighborhoods!$A:$C, MATCH(Places!$K2697,Neighborhoods!$A:$A,0), MATCH(Places!N$1,Neighborhoods!$A$1:$C$1,0))</f>
        <v>Brooklyn</v>
      </c>
      <c r="O2697" t="str">
        <f>INDEX(Neighborhoods!$A:$C, MATCH(Places!$K2697,Neighborhoods!$A:$A,0), MATCH(Places!O$1,Neighborhoods!$A$1:$C$1,0))</f>
        <v>Williamsburg</v>
      </c>
      <c r="P2697" t="s">
        <v>1</v>
      </c>
      <c r="Q2697" t="str">
        <f t="shared" si="168"/>
        <v>Yes</v>
      </c>
      <c r="R2697">
        <v>5</v>
      </c>
      <c r="S2697" t="str">
        <f t="shared" si="169"/>
        <v>Medium</v>
      </c>
      <c r="T2697" s="50">
        <v>141</v>
      </c>
      <c r="U2697" s="70">
        <f t="shared" si="170"/>
        <v>0.03</v>
      </c>
      <c r="V2697" s="52">
        <v>4.83</v>
      </c>
      <c r="W2697" s="52" t="str" cm="1">
        <f t="array" ref="W2697">_xlfn.SWITCH(ROUND(V2697,0),5,"Excellent",4,"Good",3,"Ok","Bad")</f>
        <v>Excellent</v>
      </c>
      <c r="X2697">
        <v>128</v>
      </c>
      <c r="Y2697" t="str">
        <f t="shared" si="171"/>
        <v>Yes</v>
      </c>
      <c r="Z2697" s="68">
        <v>43412</v>
      </c>
      <c r="AA2697" s="68">
        <v>44045</v>
      </c>
      <c r="AB2697">
        <v>49</v>
      </c>
      <c r="AC2697" t="s">
        <v>15615</v>
      </c>
    </row>
    <row r="2698" spans="1:29" x14ac:dyDescent="0.3">
      <c r="A2698" t="s">
        <v>14303</v>
      </c>
      <c r="B2698">
        <v>2867</v>
      </c>
      <c r="C2698" t="str">
        <f>VLOOKUP($B2698,Hosts!$A:$M,10,0)</f>
        <v>Within an hour</v>
      </c>
      <c r="D2698" s="70">
        <f>VLOOKUP($B2698,Hosts!$A:$M,11,0)</f>
        <v>1</v>
      </c>
      <c r="E2698" s="70">
        <f>VLOOKUP($B2698,Hosts!$A:$M,12,0)</f>
        <v>0.94</v>
      </c>
      <c r="F2698" t="str">
        <f>VLOOKUP($B2698,Hosts!$A:$M,13,0)</f>
        <v>Yes</v>
      </c>
      <c r="G2698" t="str">
        <f>INDEX(Hosts!$A:$M, MATCH(Places!$B2698,Hosts!$A:$A,0), MATCH(Places!G$1,Hosts!$A$1:$M$1,0))</f>
        <v>Within an hour</v>
      </c>
      <c r="H2698" s="70">
        <f>INDEX(Hosts!$A:$M, MATCH(Places!$B2698,Hosts!$A:$A,0), MATCH(Places!H$1,Hosts!$A$1:$M$1,0))</f>
        <v>1</v>
      </c>
      <c r="I2698" s="70">
        <f>INDEX(Hosts!$A:$M, MATCH(Places!$B2698,Hosts!$A:$A,0), MATCH(Places!I$1,Hosts!$A$1:$M$1,0))</f>
        <v>0.94</v>
      </c>
      <c r="J2698" t="str">
        <f>INDEX(Hosts!$A:$M, MATCH(Places!$B2698,Hosts!$A:$A,0), MATCH(Places!J$1,Hosts!$A$1:$M$1,0))</f>
        <v>Yes</v>
      </c>
      <c r="K2698">
        <v>26</v>
      </c>
      <c r="L2698" t="str">
        <f>VLOOKUP($K2698,Neighborhoods!$A:$C,2,0)</f>
        <v>Queens</v>
      </c>
      <c r="M2698" t="str">
        <f>VLOOKUP($K2698,Neighborhoods!$A:$C,3,0)</f>
        <v>Sunnyside</v>
      </c>
      <c r="N2698" t="str">
        <f>INDEX(Neighborhoods!$A:$C, MATCH(Places!$K2698,Neighborhoods!$A:$A,0), MATCH(Places!N$1,Neighborhoods!$A$1:$C$1,0))</f>
        <v>Queens</v>
      </c>
      <c r="O2698" t="str">
        <f>INDEX(Neighborhoods!$A:$C, MATCH(Places!$K2698,Neighborhoods!$A:$A,0), MATCH(Places!O$1,Neighborhoods!$A$1:$C$1,0))</f>
        <v>Sunnyside</v>
      </c>
      <c r="P2698" t="s">
        <v>11822</v>
      </c>
      <c r="Q2698" t="str">
        <f t="shared" si="168"/>
        <v>No</v>
      </c>
      <c r="R2698">
        <v>4</v>
      </c>
      <c r="S2698" t="str">
        <f t="shared" si="169"/>
        <v>Medium</v>
      </c>
      <c r="T2698" s="50">
        <v>82</v>
      </c>
      <c r="U2698" s="70">
        <f t="shared" si="170"/>
        <v>0.03</v>
      </c>
      <c r="V2698" s="52">
        <v>4.83</v>
      </c>
      <c r="W2698" s="52" t="str" cm="1">
        <f t="array" ref="W2698">_xlfn.SWITCH(ROUND(V2698,0),5,"Excellent",4,"Good",3,"Ok","Bad")</f>
        <v>Excellent</v>
      </c>
      <c r="X2698">
        <v>132</v>
      </c>
      <c r="Y2698" t="str">
        <f t="shared" si="171"/>
        <v>Yes</v>
      </c>
      <c r="Z2698" s="68">
        <v>42870</v>
      </c>
      <c r="AA2698" s="68">
        <v>44032</v>
      </c>
      <c r="AB2698">
        <v>197</v>
      </c>
      <c r="AC2698" t="s">
        <v>15615</v>
      </c>
    </row>
    <row r="2699" spans="1:29" x14ac:dyDescent="0.3">
      <c r="A2699" t="s">
        <v>1973</v>
      </c>
      <c r="B2699">
        <v>3234</v>
      </c>
      <c r="C2699" t="str">
        <f>VLOOKUP($B2699,Hosts!$A:$M,10,0)</f>
        <v>Within an hour</v>
      </c>
      <c r="D2699" s="70">
        <f>VLOOKUP($B2699,Hosts!$A:$M,11,0)</f>
        <v>1</v>
      </c>
      <c r="E2699" s="70">
        <f>VLOOKUP($B2699,Hosts!$A:$M,12,0)</f>
        <v>1</v>
      </c>
      <c r="F2699" t="str">
        <f>VLOOKUP($B2699,Hosts!$A:$M,13,0)</f>
        <v>No</v>
      </c>
      <c r="G2699" t="str">
        <f>INDEX(Hosts!$A:$M, MATCH(Places!$B2699,Hosts!$A:$A,0), MATCH(Places!G$1,Hosts!$A$1:$M$1,0))</f>
        <v>Within an hour</v>
      </c>
      <c r="H2699" s="70">
        <f>INDEX(Hosts!$A:$M, MATCH(Places!$B2699,Hosts!$A:$A,0), MATCH(Places!H$1,Hosts!$A$1:$M$1,0))</f>
        <v>1</v>
      </c>
      <c r="I2699" s="70">
        <f>INDEX(Hosts!$A:$M, MATCH(Places!$B2699,Hosts!$A:$A,0), MATCH(Places!I$1,Hosts!$A$1:$M$1,0))</f>
        <v>1</v>
      </c>
      <c r="J2699" t="str">
        <f>INDEX(Hosts!$A:$M, MATCH(Places!$B2699,Hosts!$A:$A,0), MATCH(Places!J$1,Hosts!$A$1:$M$1,0))</f>
        <v>No</v>
      </c>
      <c r="K2699">
        <v>12</v>
      </c>
      <c r="L2699" t="str">
        <f>VLOOKUP($K2699,Neighborhoods!$A:$C,2,0)</f>
        <v>Brooklyn</v>
      </c>
      <c r="M2699" t="str">
        <f>VLOOKUP($K2699,Neighborhoods!$A:$C,3,0)</f>
        <v>Williamsburg</v>
      </c>
      <c r="N2699" t="str">
        <f>INDEX(Neighborhoods!$A:$C, MATCH(Places!$K2699,Neighborhoods!$A:$A,0), MATCH(Places!N$1,Neighborhoods!$A$1:$C$1,0))</f>
        <v>Brooklyn</v>
      </c>
      <c r="O2699" t="str">
        <f>INDEX(Neighborhoods!$A:$C, MATCH(Places!$K2699,Neighborhoods!$A:$A,0), MATCH(Places!O$1,Neighborhoods!$A$1:$C$1,0))</f>
        <v>Williamsburg</v>
      </c>
      <c r="P2699" t="s">
        <v>1</v>
      </c>
      <c r="Q2699" t="str">
        <f t="shared" si="168"/>
        <v>Yes</v>
      </c>
      <c r="R2699">
        <v>2</v>
      </c>
      <c r="S2699" t="str">
        <f t="shared" si="169"/>
        <v>Small</v>
      </c>
      <c r="T2699" s="50">
        <v>71</v>
      </c>
      <c r="U2699" s="70">
        <f t="shared" si="170"/>
        <v>0.03</v>
      </c>
      <c r="V2699" s="52">
        <v>4.2699999999999996</v>
      </c>
      <c r="W2699" s="52" t="str" cm="1">
        <f t="array" ref="W2699">_xlfn.SWITCH(ROUND(V2699,0),5,"Excellent",4,"Good",3,"Ok","Bad")</f>
        <v>Good</v>
      </c>
      <c r="X2699">
        <v>15</v>
      </c>
      <c r="Y2699" t="str">
        <f t="shared" si="171"/>
        <v>No</v>
      </c>
      <c r="Z2699" s="68">
        <v>42862</v>
      </c>
      <c r="AA2699" s="68">
        <v>43708</v>
      </c>
      <c r="AB2699">
        <v>0</v>
      </c>
      <c r="AC2699" t="s">
        <v>15616</v>
      </c>
    </row>
    <row r="2700" spans="1:29" x14ac:dyDescent="0.3">
      <c r="A2700" t="s">
        <v>1974</v>
      </c>
      <c r="B2700">
        <v>1407</v>
      </c>
      <c r="C2700" t="str">
        <f>VLOOKUP($B2700,Hosts!$A:$M,10,0)</f>
        <v>Within an hour</v>
      </c>
      <c r="D2700" s="70">
        <f>VLOOKUP($B2700,Hosts!$A:$M,11,0)</f>
        <v>1</v>
      </c>
      <c r="E2700" s="70">
        <f>VLOOKUP($B2700,Hosts!$A:$M,12,0)</f>
        <v>0.92</v>
      </c>
      <c r="F2700" t="str">
        <f>VLOOKUP($B2700,Hosts!$A:$M,13,0)</f>
        <v>Yes</v>
      </c>
      <c r="G2700" t="str">
        <f>INDEX(Hosts!$A:$M, MATCH(Places!$B2700,Hosts!$A:$A,0), MATCH(Places!G$1,Hosts!$A$1:$M$1,0))</f>
        <v>Within an hour</v>
      </c>
      <c r="H2700" s="70">
        <f>INDEX(Hosts!$A:$M, MATCH(Places!$B2700,Hosts!$A:$A,0), MATCH(Places!H$1,Hosts!$A$1:$M$1,0))</f>
        <v>1</v>
      </c>
      <c r="I2700" s="70">
        <f>INDEX(Hosts!$A:$M, MATCH(Places!$B2700,Hosts!$A:$A,0), MATCH(Places!I$1,Hosts!$A$1:$M$1,0))</f>
        <v>0.92</v>
      </c>
      <c r="J2700" t="str">
        <f>INDEX(Hosts!$A:$M, MATCH(Places!$B2700,Hosts!$A:$A,0), MATCH(Places!J$1,Hosts!$A$1:$M$1,0))</f>
        <v>Yes</v>
      </c>
      <c r="K2700">
        <v>16</v>
      </c>
      <c r="L2700" t="str">
        <f>VLOOKUP($K2700,Neighborhoods!$A:$C,2,0)</f>
        <v>Manhattan</v>
      </c>
      <c r="M2700" t="str">
        <f>VLOOKUP($K2700,Neighborhoods!$A:$C,3,0)</f>
        <v>Harlem</v>
      </c>
      <c r="N2700" t="str">
        <f>INDEX(Neighborhoods!$A:$C, MATCH(Places!$K2700,Neighborhoods!$A:$A,0), MATCH(Places!N$1,Neighborhoods!$A$1:$C$1,0))</f>
        <v>Manhattan</v>
      </c>
      <c r="O2700" t="str">
        <f>INDEX(Neighborhoods!$A:$C, MATCH(Places!$K2700,Neighborhoods!$A:$A,0), MATCH(Places!O$1,Neighborhoods!$A$1:$C$1,0))</f>
        <v>Harlem</v>
      </c>
      <c r="P2700" t="s">
        <v>11822</v>
      </c>
      <c r="Q2700" t="str">
        <f t="shared" si="168"/>
        <v>No</v>
      </c>
      <c r="R2700">
        <v>2</v>
      </c>
      <c r="S2700" t="str">
        <f t="shared" si="169"/>
        <v>Small</v>
      </c>
      <c r="T2700" s="50">
        <v>153</v>
      </c>
      <c r="U2700" s="70">
        <f t="shared" si="170"/>
        <v>0.03</v>
      </c>
      <c r="V2700" s="52">
        <v>4.91</v>
      </c>
      <c r="W2700" s="52" t="str" cm="1">
        <f t="array" ref="W2700">_xlfn.SWITCH(ROUND(V2700,0),5,"Excellent",4,"Good",3,"Ok","Bad")</f>
        <v>Excellent</v>
      </c>
      <c r="X2700">
        <v>35</v>
      </c>
      <c r="Y2700" t="str">
        <f t="shared" si="171"/>
        <v>No</v>
      </c>
      <c r="Z2700" s="68">
        <v>42873</v>
      </c>
      <c r="AA2700" s="68">
        <v>44058</v>
      </c>
      <c r="AB2700">
        <v>312</v>
      </c>
      <c r="AC2700" t="s">
        <v>15615</v>
      </c>
    </row>
    <row r="2701" spans="1:29" x14ac:dyDescent="0.3">
      <c r="A2701" t="s">
        <v>14990</v>
      </c>
      <c r="B2701">
        <v>981</v>
      </c>
      <c r="C2701" t="str">
        <f>VLOOKUP($B2701,Hosts!$A:$M,10,0)</f>
        <v>Within a day</v>
      </c>
      <c r="D2701" s="70">
        <f>VLOOKUP($B2701,Hosts!$A:$M,11,0)</f>
        <v>1</v>
      </c>
      <c r="E2701" s="70">
        <f>VLOOKUP($B2701,Hosts!$A:$M,12,0)</f>
        <v>0.67</v>
      </c>
      <c r="F2701" t="str">
        <f>VLOOKUP($B2701,Hosts!$A:$M,13,0)</f>
        <v>No</v>
      </c>
      <c r="G2701" t="str">
        <f>INDEX(Hosts!$A:$M, MATCH(Places!$B2701,Hosts!$A:$A,0), MATCH(Places!G$1,Hosts!$A$1:$M$1,0))</f>
        <v>Within a day</v>
      </c>
      <c r="H2701" s="70">
        <f>INDEX(Hosts!$A:$M, MATCH(Places!$B2701,Hosts!$A:$A,0), MATCH(Places!H$1,Hosts!$A$1:$M$1,0))</f>
        <v>1</v>
      </c>
      <c r="I2701" s="70">
        <f>INDEX(Hosts!$A:$M, MATCH(Places!$B2701,Hosts!$A:$A,0), MATCH(Places!I$1,Hosts!$A$1:$M$1,0))</f>
        <v>0.67</v>
      </c>
      <c r="J2701" t="str">
        <f>INDEX(Hosts!$A:$M, MATCH(Places!$B2701,Hosts!$A:$A,0), MATCH(Places!J$1,Hosts!$A$1:$M$1,0))</f>
        <v>No</v>
      </c>
      <c r="K2701">
        <v>8</v>
      </c>
      <c r="L2701" t="str">
        <f>VLOOKUP($K2701,Neighborhoods!$A:$C,2,0)</f>
        <v>Brooklyn</v>
      </c>
      <c r="M2701" t="str">
        <f>VLOOKUP($K2701,Neighborhoods!$A:$C,3,0)</f>
        <v>Bushwick</v>
      </c>
      <c r="N2701" t="str">
        <f>INDEX(Neighborhoods!$A:$C, MATCH(Places!$K2701,Neighborhoods!$A:$A,0), MATCH(Places!N$1,Neighborhoods!$A$1:$C$1,0))</f>
        <v>Brooklyn</v>
      </c>
      <c r="O2701" t="str">
        <f>INDEX(Neighborhoods!$A:$C, MATCH(Places!$K2701,Neighborhoods!$A:$A,0), MATCH(Places!O$1,Neighborhoods!$A$1:$C$1,0))</f>
        <v>Bushwick</v>
      </c>
      <c r="P2701" t="s">
        <v>1</v>
      </c>
      <c r="Q2701" t="str">
        <f t="shared" si="168"/>
        <v>Yes</v>
      </c>
      <c r="R2701">
        <v>2</v>
      </c>
      <c r="S2701" t="str">
        <f t="shared" si="169"/>
        <v>Small</v>
      </c>
      <c r="T2701" s="50">
        <v>75</v>
      </c>
      <c r="U2701" s="70">
        <f t="shared" si="170"/>
        <v>0.03</v>
      </c>
      <c r="V2701" s="52">
        <v>4.67</v>
      </c>
      <c r="W2701" s="52" t="str" cm="1">
        <f t="array" ref="W2701">_xlfn.SWITCH(ROUND(V2701,0),5,"Excellent",4,"Good",3,"Ok","Bad")</f>
        <v>Excellent</v>
      </c>
      <c r="X2701">
        <v>3</v>
      </c>
      <c r="Y2701" t="str">
        <f t="shared" si="171"/>
        <v>No</v>
      </c>
      <c r="Z2701" s="68">
        <v>42871</v>
      </c>
      <c r="AA2701" s="68">
        <v>43108</v>
      </c>
      <c r="AB2701">
        <v>87</v>
      </c>
      <c r="AC2701" t="s">
        <v>15615</v>
      </c>
    </row>
    <row r="2702" spans="1:29" x14ac:dyDescent="0.3">
      <c r="A2702" t="s">
        <v>1975</v>
      </c>
      <c r="B2702">
        <v>3229</v>
      </c>
      <c r="C2702" t="str">
        <f>VLOOKUP($B2702,Hosts!$A:$M,10,0)</f>
        <v>Within a few hours</v>
      </c>
      <c r="D2702" s="70">
        <f>VLOOKUP($B2702,Hosts!$A:$M,11,0)</f>
        <v>1</v>
      </c>
      <c r="E2702" s="70">
        <f>VLOOKUP($B2702,Hosts!$A:$M,12,0)</f>
        <v>0.72</v>
      </c>
      <c r="F2702" t="str">
        <f>VLOOKUP($B2702,Hosts!$A:$M,13,0)</f>
        <v>No</v>
      </c>
      <c r="G2702" t="str">
        <f>INDEX(Hosts!$A:$M, MATCH(Places!$B2702,Hosts!$A:$A,0), MATCH(Places!G$1,Hosts!$A$1:$M$1,0))</f>
        <v>Within a few hours</v>
      </c>
      <c r="H2702" s="70">
        <f>INDEX(Hosts!$A:$M, MATCH(Places!$B2702,Hosts!$A:$A,0), MATCH(Places!H$1,Hosts!$A$1:$M$1,0))</f>
        <v>1</v>
      </c>
      <c r="I2702" s="70">
        <f>INDEX(Hosts!$A:$M, MATCH(Places!$B2702,Hosts!$A:$A,0), MATCH(Places!I$1,Hosts!$A$1:$M$1,0))</f>
        <v>0.72</v>
      </c>
      <c r="J2702" t="str">
        <f>INDEX(Hosts!$A:$M, MATCH(Places!$B2702,Hosts!$A:$A,0), MATCH(Places!J$1,Hosts!$A$1:$M$1,0))</f>
        <v>No</v>
      </c>
      <c r="K2702">
        <v>29</v>
      </c>
      <c r="L2702" t="str">
        <f>VLOOKUP($K2702,Neighborhoods!$A:$C,2,0)</f>
        <v>Staten Island</v>
      </c>
      <c r="M2702" t="str">
        <f>VLOOKUP($K2702,Neighborhoods!$A:$C,3,0)</f>
        <v>Stapleton</v>
      </c>
      <c r="N2702" t="str">
        <f>INDEX(Neighborhoods!$A:$C, MATCH(Places!$K2702,Neighborhoods!$A:$A,0), MATCH(Places!N$1,Neighborhoods!$A$1:$C$1,0))</f>
        <v>Staten Island</v>
      </c>
      <c r="O2702" t="str">
        <f>INDEX(Neighborhoods!$A:$C, MATCH(Places!$K2702,Neighborhoods!$A:$A,0), MATCH(Places!O$1,Neighborhoods!$A$1:$C$1,0))</f>
        <v>Stapleton</v>
      </c>
      <c r="P2702" t="s">
        <v>1</v>
      </c>
      <c r="Q2702" t="str">
        <f t="shared" si="168"/>
        <v>Yes</v>
      </c>
      <c r="R2702">
        <v>2</v>
      </c>
      <c r="S2702" t="str">
        <f t="shared" si="169"/>
        <v>Small</v>
      </c>
      <c r="T2702" s="50">
        <v>49</v>
      </c>
      <c r="U2702" s="70">
        <f t="shared" si="170"/>
        <v>0.03</v>
      </c>
      <c r="V2702" s="52">
        <v>4.76</v>
      </c>
      <c r="W2702" s="52" t="str" cm="1">
        <f t="array" ref="W2702">_xlfn.SWITCH(ROUND(V2702,0),5,"Excellent",4,"Good",3,"Ok","Bad")</f>
        <v>Excellent</v>
      </c>
      <c r="X2702">
        <v>49</v>
      </c>
      <c r="Y2702" t="str">
        <f t="shared" si="171"/>
        <v>No</v>
      </c>
      <c r="Z2702" s="68">
        <v>42945</v>
      </c>
      <c r="AA2702" s="68">
        <v>43839</v>
      </c>
      <c r="AB2702">
        <v>85</v>
      </c>
      <c r="AC2702" t="s">
        <v>15615</v>
      </c>
    </row>
    <row r="2703" spans="1:29" x14ac:dyDescent="0.3">
      <c r="A2703" t="s">
        <v>13566</v>
      </c>
      <c r="B2703">
        <v>1200</v>
      </c>
      <c r="C2703" t="str">
        <f>VLOOKUP($B2703,Hosts!$A:$M,10,0)</f>
        <v>Within an hour</v>
      </c>
      <c r="D2703" s="70">
        <f>VLOOKUP($B2703,Hosts!$A:$M,11,0)</f>
        <v>1</v>
      </c>
      <c r="E2703" s="70">
        <f>VLOOKUP($B2703,Hosts!$A:$M,12,0)</f>
        <v>1</v>
      </c>
      <c r="F2703" t="str">
        <f>VLOOKUP($B2703,Hosts!$A:$M,13,0)</f>
        <v>Yes</v>
      </c>
      <c r="G2703" t="str">
        <f>INDEX(Hosts!$A:$M, MATCH(Places!$B2703,Hosts!$A:$A,0), MATCH(Places!G$1,Hosts!$A$1:$M$1,0))</f>
        <v>Within an hour</v>
      </c>
      <c r="H2703" s="70">
        <f>INDEX(Hosts!$A:$M, MATCH(Places!$B2703,Hosts!$A:$A,0), MATCH(Places!H$1,Hosts!$A$1:$M$1,0))</f>
        <v>1</v>
      </c>
      <c r="I2703" s="70">
        <f>INDEX(Hosts!$A:$M, MATCH(Places!$B2703,Hosts!$A:$A,0), MATCH(Places!I$1,Hosts!$A$1:$M$1,0))</f>
        <v>1</v>
      </c>
      <c r="J2703" t="str">
        <f>INDEX(Hosts!$A:$M, MATCH(Places!$B2703,Hosts!$A:$A,0), MATCH(Places!J$1,Hosts!$A$1:$M$1,0))</f>
        <v>Yes</v>
      </c>
      <c r="K2703">
        <v>16</v>
      </c>
      <c r="L2703" t="str">
        <f>VLOOKUP($K2703,Neighborhoods!$A:$C,2,0)</f>
        <v>Manhattan</v>
      </c>
      <c r="M2703" t="str">
        <f>VLOOKUP($K2703,Neighborhoods!$A:$C,3,0)</f>
        <v>Harlem</v>
      </c>
      <c r="N2703" t="str">
        <f>INDEX(Neighborhoods!$A:$C, MATCH(Places!$K2703,Neighborhoods!$A:$A,0), MATCH(Places!N$1,Neighborhoods!$A$1:$C$1,0))</f>
        <v>Manhattan</v>
      </c>
      <c r="O2703" t="str">
        <f>INDEX(Neighborhoods!$A:$C, MATCH(Places!$K2703,Neighborhoods!$A:$A,0), MATCH(Places!O$1,Neighborhoods!$A$1:$C$1,0))</f>
        <v>Harlem</v>
      </c>
      <c r="P2703" t="s">
        <v>1</v>
      </c>
      <c r="Q2703" t="str">
        <f t="shared" si="168"/>
        <v>Yes</v>
      </c>
      <c r="R2703">
        <v>1</v>
      </c>
      <c r="S2703" t="str">
        <f t="shared" si="169"/>
        <v>Small</v>
      </c>
      <c r="T2703" s="50">
        <v>48</v>
      </c>
      <c r="U2703" s="70">
        <f t="shared" si="170"/>
        <v>0.03</v>
      </c>
      <c r="V2703" s="52">
        <v>4.83</v>
      </c>
      <c r="W2703" s="52" t="str" cm="1">
        <f t="array" ref="W2703">_xlfn.SWITCH(ROUND(V2703,0),5,"Excellent",4,"Good",3,"Ok","Bad")</f>
        <v>Excellent</v>
      </c>
      <c r="X2703">
        <v>42</v>
      </c>
      <c r="Y2703" t="str">
        <f t="shared" si="171"/>
        <v>No</v>
      </c>
      <c r="Z2703" s="68">
        <v>42873</v>
      </c>
      <c r="AA2703" s="68">
        <v>43890</v>
      </c>
      <c r="AB2703">
        <v>198</v>
      </c>
      <c r="AC2703" t="s">
        <v>15616</v>
      </c>
    </row>
    <row r="2704" spans="1:29" x14ac:dyDescent="0.3">
      <c r="A2704" t="s">
        <v>1976</v>
      </c>
      <c r="B2704">
        <v>1979</v>
      </c>
      <c r="C2704" t="str">
        <f>VLOOKUP($B2704,Hosts!$A:$M,10,0)</f>
        <v>A few days or more</v>
      </c>
      <c r="D2704" s="70">
        <f>VLOOKUP($B2704,Hosts!$A:$M,11,0)</f>
        <v>0.38</v>
      </c>
      <c r="E2704" s="70">
        <f>VLOOKUP($B2704,Hosts!$A:$M,12,0)</f>
        <v>0.45</v>
      </c>
      <c r="F2704" t="str">
        <f>VLOOKUP($B2704,Hosts!$A:$M,13,0)</f>
        <v>No</v>
      </c>
      <c r="G2704" t="str">
        <f>INDEX(Hosts!$A:$M, MATCH(Places!$B2704,Hosts!$A:$A,0), MATCH(Places!G$1,Hosts!$A$1:$M$1,0))</f>
        <v>A few days or more</v>
      </c>
      <c r="H2704" s="70">
        <f>INDEX(Hosts!$A:$M, MATCH(Places!$B2704,Hosts!$A:$A,0), MATCH(Places!H$1,Hosts!$A$1:$M$1,0))</f>
        <v>0.38</v>
      </c>
      <c r="I2704" s="70">
        <f>INDEX(Hosts!$A:$M, MATCH(Places!$B2704,Hosts!$A:$A,0), MATCH(Places!I$1,Hosts!$A$1:$M$1,0))</f>
        <v>0.45</v>
      </c>
      <c r="J2704" t="str">
        <f>INDEX(Hosts!$A:$M, MATCH(Places!$B2704,Hosts!$A:$A,0), MATCH(Places!J$1,Hosts!$A$1:$M$1,0))</f>
        <v>No</v>
      </c>
      <c r="K2704">
        <v>12</v>
      </c>
      <c r="L2704" t="str">
        <f>VLOOKUP($K2704,Neighborhoods!$A:$C,2,0)</f>
        <v>Brooklyn</v>
      </c>
      <c r="M2704" t="str">
        <f>VLOOKUP($K2704,Neighborhoods!$A:$C,3,0)</f>
        <v>Williamsburg</v>
      </c>
      <c r="N2704" t="str">
        <f>INDEX(Neighborhoods!$A:$C, MATCH(Places!$K2704,Neighborhoods!$A:$A,0), MATCH(Places!N$1,Neighborhoods!$A$1:$C$1,0))</f>
        <v>Brooklyn</v>
      </c>
      <c r="O2704" t="str">
        <f>INDEX(Neighborhoods!$A:$C, MATCH(Places!$K2704,Neighborhoods!$A:$A,0), MATCH(Places!O$1,Neighborhoods!$A$1:$C$1,0))</f>
        <v>Williamsburg</v>
      </c>
      <c r="P2704" t="s">
        <v>11822</v>
      </c>
      <c r="Q2704" t="str">
        <f t="shared" si="168"/>
        <v>No</v>
      </c>
      <c r="R2704">
        <v>4</v>
      </c>
      <c r="S2704" t="str">
        <f t="shared" si="169"/>
        <v>Medium</v>
      </c>
      <c r="T2704" s="50">
        <v>180</v>
      </c>
      <c r="U2704" s="70">
        <f t="shared" si="170"/>
        <v>0.03</v>
      </c>
      <c r="V2704" s="52">
        <v>4.8600000000000003</v>
      </c>
      <c r="W2704" s="52" t="str" cm="1">
        <f t="array" ref="W2704">_xlfn.SWITCH(ROUND(V2704,0),5,"Excellent",4,"Good",3,"Ok","Bad")</f>
        <v>Excellent</v>
      </c>
      <c r="X2704">
        <v>7</v>
      </c>
      <c r="Y2704" t="str">
        <f t="shared" si="171"/>
        <v>No</v>
      </c>
      <c r="Z2704" s="68">
        <v>42903</v>
      </c>
      <c r="AA2704" s="68">
        <v>43219</v>
      </c>
      <c r="AB2704">
        <v>180</v>
      </c>
      <c r="AC2704" t="s">
        <v>15615</v>
      </c>
    </row>
    <row r="2705" spans="1:29" x14ac:dyDescent="0.3">
      <c r="A2705" t="s">
        <v>14092</v>
      </c>
      <c r="B2705">
        <v>2368</v>
      </c>
      <c r="C2705" t="str">
        <f>VLOOKUP($B2705,Hosts!$A:$M,10,0)</f>
        <v>Within a few hours</v>
      </c>
      <c r="D2705" s="70">
        <f>VLOOKUP($B2705,Hosts!$A:$M,11,0)</f>
        <v>1</v>
      </c>
      <c r="E2705" s="70">
        <f>VLOOKUP($B2705,Hosts!$A:$M,12,0)</f>
        <v>0.88</v>
      </c>
      <c r="F2705" t="str">
        <f>VLOOKUP($B2705,Hosts!$A:$M,13,0)</f>
        <v>Yes</v>
      </c>
      <c r="G2705" t="str">
        <f>INDEX(Hosts!$A:$M, MATCH(Places!$B2705,Hosts!$A:$A,0), MATCH(Places!G$1,Hosts!$A$1:$M$1,0))</f>
        <v>Within a few hours</v>
      </c>
      <c r="H2705" s="70">
        <f>INDEX(Hosts!$A:$M, MATCH(Places!$B2705,Hosts!$A:$A,0), MATCH(Places!H$1,Hosts!$A$1:$M$1,0))</f>
        <v>1</v>
      </c>
      <c r="I2705" s="70">
        <f>INDEX(Hosts!$A:$M, MATCH(Places!$B2705,Hosts!$A:$A,0), MATCH(Places!I$1,Hosts!$A$1:$M$1,0))</f>
        <v>0.88</v>
      </c>
      <c r="J2705" t="str">
        <f>INDEX(Hosts!$A:$M, MATCH(Places!$B2705,Hosts!$A:$A,0), MATCH(Places!J$1,Hosts!$A$1:$M$1,0))</f>
        <v>Yes</v>
      </c>
      <c r="K2705">
        <v>29</v>
      </c>
      <c r="L2705" t="str">
        <f>VLOOKUP($K2705,Neighborhoods!$A:$C,2,0)</f>
        <v>Staten Island</v>
      </c>
      <c r="M2705" t="str">
        <f>VLOOKUP($K2705,Neighborhoods!$A:$C,3,0)</f>
        <v>Stapleton</v>
      </c>
      <c r="N2705" t="str">
        <f>INDEX(Neighborhoods!$A:$C, MATCH(Places!$K2705,Neighborhoods!$A:$A,0), MATCH(Places!N$1,Neighborhoods!$A$1:$C$1,0))</f>
        <v>Staten Island</v>
      </c>
      <c r="O2705" t="str">
        <f>INDEX(Neighborhoods!$A:$C, MATCH(Places!$K2705,Neighborhoods!$A:$A,0), MATCH(Places!O$1,Neighborhoods!$A$1:$C$1,0))</f>
        <v>Stapleton</v>
      </c>
      <c r="P2705" t="s">
        <v>1</v>
      </c>
      <c r="Q2705" t="str">
        <f t="shared" si="168"/>
        <v>Yes</v>
      </c>
      <c r="R2705">
        <v>2</v>
      </c>
      <c r="S2705" t="str">
        <f t="shared" si="169"/>
        <v>Small</v>
      </c>
      <c r="T2705" s="50">
        <v>60</v>
      </c>
      <c r="U2705" s="70">
        <f t="shared" si="170"/>
        <v>0.03</v>
      </c>
      <c r="V2705" s="52">
        <v>5</v>
      </c>
      <c r="W2705" s="52" t="str" cm="1">
        <f t="array" ref="W2705">_xlfn.SWITCH(ROUND(V2705,0),5,"Excellent",4,"Good",3,"Ok","Bad")</f>
        <v>Excellent</v>
      </c>
      <c r="X2705">
        <v>8</v>
      </c>
      <c r="Y2705" t="str">
        <f t="shared" si="171"/>
        <v>No</v>
      </c>
      <c r="Z2705" s="68">
        <v>43856</v>
      </c>
      <c r="AA2705" s="68">
        <v>44048</v>
      </c>
      <c r="AB2705">
        <v>105</v>
      </c>
      <c r="AC2705" t="s">
        <v>15615</v>
      </c>
    </row>
    <row r="2706" spans="1:29" x14ac:dyDescent="0.3">
      <c r="A2706" t="s">
        <v>1977</v>
      </c>
      <c r="B2706">
        <v>1208</v>
      </c>
      <c r="C2706" t="str">
        <f>VLOOKUP($B2706,Hosts!$A:$M,10,0)</f>
        <v>Within an hour</v>
      </c>
      <c r="D2706" s="70">
        <f>VLOOKUP($B2706,Hosts!$A:$M,11,0)</f>
        <v>1</v>
      </c>
      <c r="E2706" s="70">
        <f>VLOOKUP($B2706,Hosts!$A:$M,12,0)</f>
        <v>1</v>
      </c>
      <c r="F2706" t="str">
        <f>VLOOKUP($B2706,Hosts!$A:$M,13,0)</f>
        <v>Yes</v>
      </c>
      <c r="G2706" t="str">
        <f>INDEX(Hosts!$A:$M, MATCH(Places!$B2706,Hosts!$A:$A,0), MATCH(Places!G$1,Hosts!$A$1:$M$1,0))</f>
        <v>Within an hour</v>
      </c>
      <c r="H2706" s="70">
        <f>INDEX(Hosts!$A:$M, MATCH(Places!$B2706,Hosts!$A:$A,0), MATCH(Places!H$1,Hosts!$A$1:$M$1,0))</f>
        <v>1</v>
      </c>
      <c r="I2706" s="70">
        <f>INDEX(Hosts!$A:$M, MATCH(Places!$B2706,Hosts!$A:$A,0), MATCH(Places!I$1,Hosts!$A$1:$M$1,0))</f>
        <v>1</v>
      </c>
      <c r="J2706" t="str">
        <f>INDEX(Hosts!$A:$M, MATCH(Places!$B2706,Hosts!$A:$A,0), MATCH(Places!J$1,Hosts!$A$1:$M$1,0))</f>
        <v>Yes</v>
      </c>
      <c r="K2706">
        <v>12</v>
      </c>
      <c r="L2706" t="str">
        <f>VLOOKUP($K2706,Neighborhoods!$A:$C,2,0)</f>
        <v>Brooklyn</v>
      </c>
      <c r="M2706" t="str">
        <f>VLOOKUP($K2706,Neighborhoods!$A:$C,3,0)</f>
        <v>Williamsburg</v>
      </c>
      <c r="N2706" t="str">
        <f>INDEX(Neighborhoods!$A:$C, MATCH(Places!$K2706,Neighborhoods!$A:$A,0), MATCH(Places!N$1,Neighborhoods!$A$1:$C$1,0))</f>
        <v>Brooklyn</v>
      </c>
      <c r="O2706" t="str">
        <f>INDEX(Neighborhoods!$A:$C, MATCH(Places!$K2706,Neighborhoods!$A:$A,0), MATCH(Places!O$1,Neighborhoods!$A$1:$C$1,0))</f>
        <v>Williamsburg</v>
      </c>
      <c r="P2706" t="s">
        <v>11822</v>
      </c>
      <c r="Q2706" t="str">
        <f t="shared" si="168"/>
        <v>No</v>
      </c>
      <c r="R2706">
        <v>4</v>
      </c>
      <c r="S2706" t="str">
        <f t="shared" si="169"/>
        <v>Medium</v>
      </c>
      <c r="T2706" s="50">
        <v>234</v>
      </c>
      <c r="U2706" s="70">
        <f t="shared" si="170"/>
        <v>0.04</v>
      </c>
      <c r="V2706" s="52">
        <v>4.97</v>
      </c>
      <c r="W2706" s="52" t="str" cm="1">
        <f t="array" ref="W2706">_xlfn.SWITCH(ROUND(V2706,0),5,"Excellent",4,"Good",3,"Ok","Bad")</f>
        <v>Excellent</v>
      </c>
      <c r="X2706">
        <v>37</v>
      </c>
      <c r="Y2706" t="str">
        <f t="shared" si="171"/>
        <v>No</v>
      </c>
      <c r="Z2706" s="68">
        <v>42885</v>
      </c>
      <c r="AA2706" s="68">
        <v>43694</v>
      </c>
      <c r="AB2706">
        <v>11</v>
      </c>
      <c r="AC2706" t="s">
        <v>15615</v>
      </c>
    </row>
    <row r="2707" spans="1:29" x14ac:dyDescent="0.3">
      <c r="A2707" t="s">
        <v>1978</v>
      </c>
      <c r="B2707">
        <v>3208</v>
      </c>
      <c r="C2707" t="str">
        <f>VLOOKUP($B2707,Hosts!$A:$M,10,0)</f>
        <v>Within an hour</v>
      </c>
      <c r="D2707" s="70">
        <f>VLOOKUP($B2707,Hosts!$A:$M,11,0)</f>
        <v>1</v>
      </c>
      <c r="E2707" s="70">
        <f>VLOOKUP($B2707,Hosts!$A:$M,12,0)</f>
        <v>0.92</v>
      </c>
      <c r="F2707" t="str">
        <f>VLOOKUP($B2707,Hosts!$A:$M,13,0)</f>
        <v>Yes</v>
      </c>
      <c r="G2707" t="str">
        <f>INDEX(Hosts!$A:$M, MATCH(Places!$B2707,Hosts!$A:$A,0), MATCH(Places!G$1,Hosts!$A$1:$M$1,0))</f>
        <v>Within an hour</v>
      </c>
      <c r="H2707" s="70">
        <f>INDEX(Hosts!$A:$M, MATCH(Places!$B2707,Hosts!$A:$A,0), MATCH(Places!H$1,Hosts!$A$1:$M$1,0))</f>
        <v>1</v>
      </c>
      <c r="I2707" s="70">
        <f>INDEX(Hosts!$A:$M, MATCH(Places!$B2707,Hosts!$A:$A,0), MATCH(Places!I$1,Hosts!$A$1:$M$1,0))</f>
        <v>0.92</v>
      </c>
      <c r="J2707" t="str">
        <f>INDEX(Hosts!$A:$M, MATCH(Places!$B2707,Hosts!$A:$A,0), MATCH(Places!J$1,Hosts!$A$1:$M$1,0))</f>
        <v>Yes</v>
      </c>
      <c r="K2707">
        <v>23</v>
      </c>
      <c r="L2707" t="str">
        <f>VLOOKUP($K2707,Neighborhoods!$A:$C,2,0)</f>
        <v>Queens</v>
      </c>
      <c r="M2707" t="str">
        <f>VLOOKUP($K2707,Neighborhoods!$A:$C,3,0)</f>
        <v>Jamaica</v>
      </c>
      <c r="N2707" t="str">
        <f>INDEX(Neighborhoods!$A:$C, MATCH(Places!$K2707,Neighborhoods!$A:$A,0), MATCH(Places!N$1,Neighborhoods!$A$1:$C$1,0))</f>
        <v>Queens</v>
      </c>
      <c r="O2707" t="str">
        <f>INDEX(Neighborhoods!$A:$C, MATCH(Places!$K2707,Neighborhoods!$A:$A,0), MATCH(Places!O$1,Neighborhoods!$A$1:$C$1,0))</f>
        <v>Jamaica</v>
      </c>
      <c r="P2707" t="s">
        <v>11822</v>
      </c>
      <c r="Q2707" t="str">
        <f t="shared" si="168"/>
        <v>No</v>
      </c>
      <c r="R2707">
        <v>2</v>
      </c>
      <c r="S2707" t="str">
        <f t="shared" si="169"/>
        <v>Small</v>
      </c>
      <c r="T2707" s="50">
        <v>90</v>
      </c>
      <c r="U2707" s="70">
        <f t="shared" si="170"/>
        <v>0.03</v>
      </c>
      <c r="V2707" s="52">
        <v>4.83</v>
      </c>
      <c r="W2707" s="52" t="str" cm="1">
        <f t="array" ref="W2707">_xlfn.SWITCH(ROUND(V2707,0),5,"Excellent",4,"Good",3,"Ok","Bad")</f>
        <v>Excellent</v>
      </c>
      <c r="X2707">
        <v>24</v>
      </c>
      <c r="Y2707" t="str">
        <f t="shared" si="171"/>
        <v>No</v>
      </c>
      <c r="Z2707" s="68">
        <v>42876</v>
      </c>
      <c r="AA2707" s="68">
        <v>43905</v>
      </c>
      <c r="AB2707">
        <v>152</v>
      </c>
      <c r="AC2707" t="s">
        <v>15615</v>
      </c>
    </row>
    <row r="2708" spans="1:29" x14ac:dyDescent="0.3">
      <c r="A2708" t="s">
        <v>15530</v>
      </c>
      <c r="B2708">
        <v>1684</v>
      </c>
      <c r="C2708" t="str">
        <f>VLOOKUP($B2708,Hosts!$A:$M,10,0)</f>
        <v>Within an hour</v>
      </c>
      <c r="D2708" s="70">
        <f>VLOOKUP($B2708,Hosts!$A:$M,11,0)</f>
        <v>1</v>
      </c>
      <c r="E2708" s="70">
        <f>VLOOKUP($B2708,Hosts!$A:$M,12,0)</f>
        <v>0.75</v>
      </c>
      <c r="F2708" t="str">
        <f>VLOOKUP($B2708,Hosts!$A:$M,13,0)</f>
        <v>No</v>
      </c>
      <c r="G2708" t="str">
        <f>INDEX(Hosts!$A:$M, MATCH(Places!$B2708,Hosts!$A:$A,0), MATCH(Places!G$1,Hosts!$A$1:$M$1,0))</f>
        <v>Within an hour</v>
      </c>
      <c r="H2708" s="70">
        <f>INDEX(Hosts!$A:$M, MATCH(Places!$B2708,Hosts!$A:$A,0), MATCH(Places!H$1,Hosts!$A$1:$M$1,0))</f>
        <v>1</v>
      </c>
      <c r="I2708" s="70">
        <f>INDEX(Hosts!$A:$M, MATCH(Places!$B2708,Hosts!$A:$A,0), MATCH(Places!I$1,Hosts!$A$1:$M$1,0))</f>
        <v>0.75</v>
      </c>
      <c r="J2708" t="str">
        <f>INDEX(Hosts!$A:$M, MATCH(Places!$B2708,Hosts!$A:$A,0), MATCH(Places!J$1,Hosts!$A$1:$M$1,0))</f>
        <v>No</v>
      </c>
      <c r="K2708">
        <v>10</v>
      </c>
      <c r="L2708" t="str">
        <f>VLOOKUP($K2708,Neighborhoods!$A:$C,2,0)</f>
        <v>Brooklyn</v>
      </c>
      <c r="M2708" t="str">
        <f>VLOOKUP($K2708,Neighborhoods!$A:$C,3,0)</f>
        <v>East Flatbush</v>
      </c>
      <c r="N2708" t="str">
        <f>INDEX(Neighborhoods!$A:$C, MATCH(Places!$K2708,Neighborhoods!$A:$A,0), MATCH(Places!N$1,Neighborhoods!$A$1:$C$1,0))</f>
        <v>Brooklyn</v>
      </c>
      <c r="O2708" t="str">
        <f>INDEX(Neighborhoods!$A:$C, MATCH(Places!$K2708,Neighborhoods!$A:$A,0), MATCH(Places!O$1,Neighborhoods!$A$1:$C$1,0))</f>
        <v>East Flatbush</v>
      </c>
      <c r="P2708" t="s">
        <v>1</v>
      </c>
      <c r="Q2708" t="str">
        <f t="shared" si="168"/>
        <v>Yes</v>
      </c>
      <c r="R2708">
        <v>2</v>
      </c>
      <c r="S2708" t="str">
        <f t="shared" si="169"/>
        <v>Small</v>
      </c>
      <c r="T2708" s="50">
        <v>38</v>
      </c>
      <c r="U2708" s="70">
        <f t="shared" si="170"/>
        <v>0.03</v>
      </c>
      <c r="V2708" s="52">
        <v>4.91</v>
      </c>
      <c r="W2708" s="52" t="str" cm="1">
        <f t="array" ref="W2708">_xlfn.SWITCH(ROUND(V2708,0),5,"Excellent",4,"Good",3,"Ok","Bad")</f>
        <v>Excellent</v>
      </c>
      <c r="X2708">
        <v>22</v>
      </c>
      <c r="Y2708" t="str">
        <f t="shared" si="171"/>
        <v>No</v>
      </c>
      <c r="Z2708" s="68">
        <v>42874</v>
      </c>
      <c r="AA2708" s="68">
        <v>43737</v>
      </c>
      <c r="AB2708">
        <v>165</v>
      </c>
      <c r="AC2708" t="s">
        <v>15616</v>
      </c>
    </row>
    <row r="2709" spans="1:29" x14ac:dyDescent="0.3">
      <c r="A2709" t="s">
        <v>1979</v>
      </c>
      <c r="B2709">
        <v>3229</v>
      </c>
      <c r="C2709" t="str">
        <f>VLOOKUP($B2709,Hosts!$A:$M,10,0)</f>
        <v>Within a few hours</v>
      </c>
      <c r="D2709" s="70">
        <f>VLOOKUP($B2709,Hosts!$A:$M,11,0)</f>
        <v>1</v>
      </c>
      <c r="E2709" s="70">
        <f>VLOOKUP($B2709,Hosts!$A:$M,12,0)</f>
        <v>0.72</v>
      </c>
      <c r="F2709" t="str">
        <f>VLOOKUP($B2709,Hosts!$A:$M,13,0)</f>
        <v>No</v>
      </c>
      <c r="G2709" t="str">
        <f>INDEX(Hosts!$A:$M, MATCH(Places!$B2709,Hosts!$A:$A,0), MATCH(Places!G$1,Hosts!$A$1:$M$1,0))</f>
        <v>Within a few hours</v>
      </c>
      <c r="H2709" s="70">
        <f>INDEX(Hosts!$A:$M, MATCH(Places!$B2709,Hosts!$A:$A,0), MATCH(Places!H$1,Hosts!$A$1:$M$1,0))</f>
        <v>1</v>
      </c>
      <c r="I2709" s="70">
        <f>INDEX(Hosts!$A:$M, MATCH(Places!$B2709,Hosts!$A:$A,0), MATCH(Places!I$1,Hosts!$A$1:$M$1,0))</f>
        <v>0.72</v>
      </c>
      <c r="J2709" t="str">
        <f>INDEX(Hosts!$A:$M, MATCH(Places!$B2709,Hosts!$A:$A,0), MATCH(Places!J$1,Hosts!$A$1:$M$1,0))</f>
        <v>No</v>
      </c>
      <c r="K2709">
        <v>29</v>
      </c>
      <c r="L2709" t="str">
        <f>VLOOKUP($K2709,Neighborhoods!$A:$C,2,0)</f>
        <v>Staten Island</v>
      </c>
      <c r="M2709" t="str">
        <f>VLOOKUP($K2709,Neighborhoods!$A:$C,3,0)</f>
        <v>Stapleton</v>
      </c>
      <c r="N2709" t="str">
        <f>INDEX(Neighborhoods!$A:$C, MATCH(Places!$K2709,Neighborhoods!$A:$A,0), MATCH(Places!N$1,Neighborhoods!$A$1:$C$1,0))</f>
        <v>Staten Island</v>
      </c>
      <c r="O2709" t="str">
        <f>INDEX(Neighborhoods!$A:$C, MATCH(Places!$K2709,Neighborhoods!$A:$A,0), MATCH(Places!O$1,Neighborhoods!$A$1:$C$1,0))</f>
        <v>Stapleton</v>
      </c>
      <c r="P2709" t="s">
        <v>1</v>
      </c>
      <c r="Q2709" t="str">
        <f t="shared" si="168"/>
        <v>Yes</v>
      </c>
      <c r="R2709">
        <v>2</v>
      </c>
      <c r="S2709" t="str">
        <f t="shared" si="169"/>
        <v>Small</v>
      </c>
      <c r="T2709" s="50">
        <v>51</v>
      </c>
      <c r="U2709" s="70">
        <f t="shared" si="170"/>
        <v>0.03</v>
      </c>
      <c r="V2709" s="52">
        <v>4.74</v>
      </c>
      <c r="W2709" s="52" t="str" cm="1">
        <f t="array" ref="W2709">_xlfn.SWITCH(ROUND(V2709,0),5,"Excellent",4,"Good",3,"Ok","Bad")</f>
        <v>Excellent</v>
      </c>
      <c r="X2709">
        <v>31</v>
      </c>
      <c r="Y2709" t="str">
        <f t="shared" si="171"/>
        <v>No</v>
      </c>
      <c r="Z2709" s="68">
        <v>42930</v>
      </c>
      <c r="AA2709" s="68">
        <v>43833</v>
      </c>
      <c r="AB2709">
        <v>88</v>
      </c>
      <c r="AC2709" t="s">
        <v>15615</v>
      </c>
    </row>
    <row r="2710" spans="1:29" x14ac:dyDescent="0.3">
      <c r="A2710" t="s">
        <v>13418</v>
      </c>
      <c r="B2710">
        <v>3143</v>
      </c>
      <c r="C2710" t="str">
        <f>VLOOKUP($B2710,Hosts!$A:$M,10,0)</f>
        <v>Within an hour</v>
      </c>
      <c r="D2710" s="70">
        <f>VLOOKUP($B2710,Hosts!$A:$M,11,0)</f>
        <v>1</v>
      </c>
      <c r="E2710" s="70">
        <f>VLOOKUP($B2710,Hosts!$A:$M,12,0)</f>
        <v>1</v>
      </c>
      <c r="F2710" t="str">
        <f>VLOOKUP($B2710,Hosts!$A:$M,13,0)</f>
        <v>No</v>
      </c>
      <c r="G2710" t="str">
        <f>INDEX(Hosts!$A:$M, MATCH(Places!$B2710,Hosts!$A:$A,0), MATCH(Places!G$1,Hosts!$A$1:$M$1,0))</f>
        <v>Within an hour</v>
      </c>
      <c r="H2710" s="70">
        <f>INDEX(Hosts!$A:$M, MATCH(Places!$B2710,Hosts!$A:$A,0), MATCH(Places!H$1,Hosts!$A$1:$M$1,0))</f>
        <v>1</v>
      </c>
      <c r="I2710" s="70">
        <f>INDEX(Hosts!$A:$M, MATCH(Places!$B2710,Hosts!$A:$A,0), MATCH(Places!I$1,Hosts!$A$1:$M$1,0))</f>
        <v>1</v>
      </c>
      <c r="J2710" t="str">
        <f>INDEX(Hosts!$A:$M, MATCH(Places!$B2710,Hosts!$A:$A,0), MATCH(Places!J$1,Hosts!$A$1:$M$1,0))</f>
        <v>No</v>
      </c>
      <c r="K2710">
        <v>16</v>
      </c>
      <c r="L2710" t="str">
        <f>VLOOKUP($K2710,Neighborhoods!$A:$C,2,0)</f>
        <v>Manhattan</v>
      </c>
      <c r="M2710" t="str">
        <f>VLOOKUP($K2710,Neighborhoods!$A:$C,3,0)</f>
        <v>Harlem</v>
      </c>
      <c r="N2710" t="str">
        <f>INDEX(Neighborhoods!$A:$C, MATCH(Places!$K2710,Neighborhoods!$A:$A,0), MATCH(Places!N$1,Neighborhoods!$A$1:$C$1,0))</f>
        <v>Manhattan</v>
      </c>
      <c r="O2710" t="str">
        <f>INDEX(Neighborhoods!$A:$C, MATCH(Places!$K2710,Neighborhoods!$A:$A,0), MATCH(Places!O$1,Neighborhoods!$A$1:$C$1,0))</f>
        <v>Harlem</v>
      </c>
      <c r="P2710" t="s">
        <v>11822</v>
      </c>
      <c r="Q2710" t="str">
        <f t="shared" si="168"/>
        <v>No</v>
      </c>
      <c r="R2710">
        <v>4</v>
      </c>
      <c r="S2710" t="str">
        <f t="shared" si="169"/>
        <v>Medium</v>
      </c>
      <c r="T2710" s="50">
        <v>183</v>
      </c>
      <c r="U2710" s="70">
        <f t="shared" si="170"/>
        <v>0.03</v>
      </c>
      <c r="V2710" s="52">
        <v>5</v>
      </c>
      <c r="W2710" s="52" t="str" cm="1">
        <f t="array" ref="W2710">_xlfn.SWITCH(ROUND(V2710,0),5,"Excellent",4,"Good",3,"Ok","Bad")</f>
        <v>Excellent</v>
      </c>
      <c r="X2710">
        <v>3</v>
      </c>
      <c r="Y2710" t="str">
        <f t="shared" si="171"/>
        <v>No</v>
      </c>
      <c r="Z2710" s="68">
        <v>42992</v>
      </c>
      <c r="AA2710" s="68">
        <v>43081</v>
      </c>
      <c r="AB2710">
        <v>260</v>
      </c>
      <c r="AC2710" t="s">
        <v>15616</v>
      </c>
    </row>
    <row r="2711" spans="1:29" x14ac:dyDescent="0.3">
      <c r="A2711" t="s">
        <v>1980</v>
      </c>
      <c r="B2711">
        <v>2740</v>
      </c>
      <c r="C2711" t="str">
        <f>VLOOKUP($B2711,Hosts!$A:$M,10,0)</f>
        <v>Within an hour</v>
      </c>
      <c r="D2711" s="70">
        <f>VLOOKUP($B2711,Hosts!$A:$M,11,0)</f>
        <v>1</v>
      </c>
      <c r="E2711" s="70">
        <f>VLOOKUP($B2711,Hosts!$A:$M,12,0)</f>
        <v>1</v>
      </c>
      <c r="F2711" t="str">
        <f>VLOOKUP($B2711,Hosts!$A:$M,13,0)</f>
        <v>Yes</v>
      </c>
      <c r="G2711" t="str">
        <f>INDEX(Hosts!$A:$M, MATCH(Places!$B2711,Hosts!$A:$A,0), MATCH(Places!G$1,Hosts!$A$1:$M$1,0))</f>
        <v>Within an hour</v>
      </c>
      <c r="H2711" s="70">
        <f>INDEX(Hosts!$A:$M, MATCH(Places!$B2711,Hosts!$A:$A,0), MATCH(Places!H$1,Hosts!$A$1:$M$1,0))</f>
        <v>1</v>
      </c>
      <c r="I2711" s="70">
        <f>INDEX(Hosts!$A:$M, MATCH(Places!$B2711,Hosts!$A:$A,0), MATCH(Places!I$1,Hosts!$A$1:$M$1,0))</f>
        <v>1</v>
      </c>
      <c r="J2711" t="str">
        <f>INDEX(Hosts!$A:$M, MATCH(Places!$B2711,Hosts!$A:$A,0), MATCH(Places!J$1,Hosts!$A$1:$M$1,0))</f>
        <v>Yes</v>
      </c>
      <c r="K2711">
        <v>9</v>
      </c>
      <c r="L2711" t="str">
        <f>VLOOKUP($K2711,Neighborhoods!$A:$C,2,0)</f>
        <v>Brooklyn</v>
      </c>
      <c r="M2711" t="str">
        <f>VLOOKUP($K2711,Neighborhoods!$A:$C,3,0)</f>
        <v>Crown Heights</v>
      </c>
      <c r="N2711" t="str">
        <f>INDEX(Neighborhoods!$A:$C, MATCH(Places!$K2711,Neighborhoods!$A:$A,0), MATCH(Places!N$1,Neighborhoods!$A$1:$C$1,0))</f>
        <v>Brooklyn</v>
      </c>
      <c r="O2711" t="str">
        <f>INDEX(Neighborhoods!$A:$C, MATCH(Places!$K2711,Neighborhoods!$A:$A,0), MATCH(Places!O$1,Neighborhoods!$A$1:$C$1,0))</f>
        <v>Crown Heights</v>
      </c>
      <c r="P2711" t="s">
        <v>11822</v>
      </c>
      <c r="Q2711" t="str">
        <f t="shared" si="168"/>
        <v>No</v>
      </c>
      <c r="R2711">
        <v>7</v>
      </c>
      <c r="S2711" t="str">
        <f t="shared" si="169"/>
        <v>Large</v>
      </c>
      <c r="T2711" s="50">
        <v>128</v>
      </c>
      <c r="U2711" s="70">
        <f t="shared" si="170"/>
        <v>0.03</v>
      </c>
      <c r="V2711" s="52">
        <v>4.91</v>
      </c>
      <c r="W2711" s="52" t="str" cm="1">
        <f t="array" ref="W2711">_xlfn.SWITCH(ROUND(V2711,0),5,"Excellent",4,"Good",3,"Ok","Bad")</f>
        <v>Excellent</v>
      </c>
      <c r="X2711">
        <v>69</v>
      </c>
      <c r="Y2711" t="str">
        <f t="shared" si="171"/>
        <v>No</v>
      </c>
      <c r="Z2711" s="68">
        <v>42898</v>
      </c>
      <c r="AA2711" s="68">
        <v>43982</v>
      </c>
      <c r="AB2711">
        <v>251</v>
      </c>
      <c r="AC2711" t="s">
        <v>15615</v>
      </c>
    </row>
    <row r="2712" spans="1:29" x14ac:dyDescent="0.3">
      <c r="A2712" t="s">
        <v>1981</v>
      </c>
      <c r="B2712">
        <v>3240</v>
      </c>
      <c r="C2712" t="str">
        <f>VLOOKUP($B2712,Hosts!$A:$M,10,0)</f>
        <v>Within a few hours</v>
      </c>
      <c r="D2712" s="70">
        <f>VLOOKUP($B2712,Hosts!$A:$M,11,0)</f>
        <v>1</v>
      </c>
      <c r="E2712" s="70">
        <f>VLOOKUP($B2712,Hosts!$A:$M,12,0)</f>
        <v>0.43</v>
      </c>
      <c r="F2712" t="str">
        <f>VLOOKUP($B2712,Hosts!$A:$M,13,0)</f>
        <v>Yes</v>
      </c>
      <c r="G2712" t="str">
        <f>INDEX(Hosts!$A:$M, MATCH(Places!$B2712,Hosts!$A:$A,0), MATCH(Places!G$1,Hosts!$A$1:$M$1,0))</f>
        <v>Within a few hours</v>
      </c>
      <c r="H2712" s="70">
        <f>INDEX(Hosts!$A:$M, MATCH(Places!$B2712,Hosts!$A:$A,0), MATCH(Places!H$1,Hosts!$A$1:$M$1,0))</f>
        <v>1</v>
      </c>
      <c r="I2712" s="70">
        <f>INDEX(Hosts!$A:$M, MATCH(Places!$B2712,Hosts!$A:$A,0), MATCH(Places!I$1,Hosts!$A$1:$M$1,0))</f>
        <v>0.43</v>
      </c>
      <c r="J2712" t="str">
        <f>INDEX(Hosts!$A:$M, MATCH(Places!$B2712,Hosts!$A:$A,0), MATCH(Places!J$1,Hosts!$A$1:$M$1,0))</f>
        <v>Yes</v>
      </c>
      <c r="K2712">
        <v>6</v>
      </c>
      <c r="L2712" t="str">
        <f>VLOOKUP($K2712,Neighborhoods!$A:$C,2,0)</f>
        <v>Bronx</v>
      </c>
      <c r="M2712" t="str">
        <f>VLOOKUP($K2712,Neighborhoods!$A:$C,3,0)</f>
        <v>Wakefield</v>
      </c>
      <c r="N2712" t="str">
        <f>INDEX(Neighborhoods!$A:$C, MATCH(Places!$K2712,Neighborhoods!$A:$A,0), MATCH(Places!N$1,Neighborhoods!$A$1:$C$1,0))</f>
        <v>Bronx</v>
      </c>
      <c r="O2712" t="str">
        <f>INDEX(Neighborhoods!$A:$C, MATCH(Places!$K2712,Neighborhoods!$A:$A,0), MATCH(Places!O$1,Neighborhoods!$A$1:$C$1,0))</f>
        <v>Wakefield</v>
      </c>
      <c r="P2712" t="s">
        <v>1</v>
      </c>
      <c r="Q2712" t="str">
        <f t="shared" si="168"/>
        <v>Yes</v>
      </c>
      <c r="R2712">
        <v>2</v>
      </c>
      <c r="S2712" t="str">
        <f t="shared" si="169"/>
        <v>Small</v>
      </c>
      <c r="T2712" s="50">
        <v>60</v>
      </c>
      <c r="U2712" s="70">
        <f t="shared" si="170"/>
        <v>0.03</v>
      </c>
      <c r="V2712" s="52">
        <v>4.83</v>
      </c>
      <c r="W2712" s="52" t="str" cm="1">
        <f t="array" ref="W2712">_xlfn.SWITCH(ROUND(V2712,0),5,"Excellent",4,"Good",3,"Ok","Bad")</f>
        <v>Excellent</v>
      </c>
      <c r="X2712">
        <v>46</v>
      </c>
      <c r="Y2712" t="str">
        <f t="shared" si="171"/>
        <v>No</v>
      </c>
      <c r="Z2712" s="68">
        <v>42911</v>
      </c>
      <c r="AA2712" s="68">
        <v>43845</v>
      </c>
      <c r="AB2712">
        <v>320</v>
      </c>
      <c r="AC2712" t="s">
        <v>15615</v>
      </c>
    </row>
    <row r="2713" spans="1:29" x14ac:dyDescent="0.3">
      <c r="A2713" t="s">
        <v>1982</v>
      </c>
      <c r="B2713">
        <v>259</v>
      </c>
      <c r="C2713" t="str">
        <f>VLOOKUP($B2713,Hosts!$A:$M,10,0)</f>
        <v>Within a few hours</v>
      </c>
      <c r="D2713" s="70">
        <f>VLOOKUP($B2713,Hosts!$A:$M,11,0)</f>
        <v>0.78</v>
      </c>
      <c r="E2713" s="70">
        <f>VLOOKUP($B2713,Hosts!$A:$M,12,0)</f>
        <v>1</v>
      </c>
      <c r="F2713" t="str">
        <f>VLOOKUP($B2713,Hosts!$A:$M,13,0)</f>
        <v>No</v>
      </c>
      <c r="G2713" t="str">
        <f>INDEX(Hosts!$A:$M, MATCH(Places!$B2713,Hosts!$A:$A,0), MATCH(Places!G$1,Hosts!$A$1:$M$1,0))</f>
        <v>Within a few hours</v>
      </c>
      <c r="H2713" s="70">
        <f>INDEX(Hosts!$A:$M, MATCH(Places!$B2713,Hosts!$A:$A,0), MATCH(Places!H$1,Hosts!$A$1:$M$1,0))</f>
        <v>0.78</v>
      </c>
      <c r="I2713" s="70">
        <f>INDEX(Hosts!$A:$M, MATCH(Places!$B2713,Hosts!$A:$A,0), MATCH(Places!I$1,Hosts!$A$1:$M$1,0))</f>
        <v>1</v>
      </c>
      <c r="J2713" t="str">
        <f>INDEX(Hosts!$A:$M, MATCH(Places!$B2713,Hosts!$A:$A,0), MATCH(Places!J$1,Hosts!$A$1:$M$1,0))</f>
        <v>No</v>
      </c>
      <c r="K2713">
        <v>12</v>
      </c>
      <c r="L2713" t="str">
        <f>VLOOKUP($K2713,Neighborhoods!$A:$C,2,0)</f>
        <v>Brooklyn</v>
      </c>
      <c r="M2713" t="str">
        <f>VLOOKUP($K2713,Neighborhoods!$A:$C,3,0)</f>
        <v>Williamsburg</v>
      </c>
      <c r="N2713" t="str">
        <f>INDEX(Neighborhoods!$A:$C, MATCH(Places!$K2713,Neighborhoods!$A:$A,0), MATCH(Places!N$1,Neighborhoods!$A$1:$C$1,0))</f>
        <v>Brooklyn</v>
      </c>
      <c r="O2713" t="str">
        <f>INDEX(Neighborhoods!$A:$C, MATCH(Places!$K2713,Neighborhoods!$A:$A,0), MATCH(Places!O$1,Neighborhoods!$A$1:$C$1,0))</f>
        <v>Williamsburg</v>
      </c>
      <c r="P2713" t="s">
        <v>1</v>
      </c>
      <c r="Q2713" t="str">
        <f t="shared" si="168"/>
        <v>Yes</v>
      </c>
      <c r="R2713">
        <v>1</v>
      </c>
      <c r="S2713" t="str">
        <f t="shared" si="169"/>
        <v>Small</v>
      </c>
      <c r="T2713" s="50">
        <v>36</v>
      </c>
      <c r="U2713" s="70">
        <f t="shared" si="170"/>
        <v>0.03</v>
      </c>
      <c r="V2713" s="52">
        <v>4.79</v>
      </c>
      <c r="W2713" s="52" t="str" cm="1">
        <f t="array" ref="W2713">_xlfn.SWITCH(ROUND(V2713,0),5,"Excellent",4,"Good",3,"Ok","Bad")</f>
        <v>Excellent</v>
      </c>
      <c r="X2713">
        <v>129</v>
      </c>
      <c r="Y2713" t="str">
        <f t="shared" si="171"/>
        <v>No</v>
      </c>
      <c r="Z2713" s="68">
        <v>42874</v>
      </c>
      <c r="AA2713" s="68">
        <v>43905</v>
      </c>
      <c r="AB2713">
        <v>113</v>
      </c>
      <c r="AC2713" t="s">
        <v>15615</v>
      </c>
    </row>
    <row r="2714" spans="1:29" x14ac:dyDescent="0.3">
      <c r="A2714" t="s">
        <v>1983</v>
      </c>
      <c r="B2714">
        <v>2621</v>
      </c>
      <c r="C2714" t="str">
        <f>VLOOKUP($B2714,Hosts!$A:$M,10,0)</f>
        <v>A few days or more</v>
      </c>
      <c r="D2714" s="70">
        <f>VLOOKUP($B2714,Hosts!$A:$M,11,0)</f>
        <v>0</v>
      </c>
      <c r="E2714" s="70">
        <f>VLOOKUP($B2714,Hosts!$A:$M,12,0)</f>
        <v>0.95</v>
      </c>
      <c r="F2714" t="str">
        <f>VLOOKUP($B2714,Hosts!$A:$M,13,0)</f>
        <v>No</v>
      </c>
      <c r="G2714" t="str">
        <f>INDEX(Hosts!$A:$M, MATCH(Places!$B2714,Hosts!$A:$A,0), MATCH(Places!G$1,Hosts!$A$1:$M$1,0))</f>
        <v>A few days or more</v>
      </c>
      <c r="H2714" s="70">
        <f>INDEX(Hosts!$A:$M, MATCH(Places!$B2714,Hosts!$A:$A,0), MATCH(Places!H$1,Hosts!$A$1:$M$1,0))</f>
        <v>0</v>
      </c>
      <c r="I2714" s="70">
        <f>INDEX(Hosts!$A:$M, MATCH(Places!$B2714,Hosts!$A:$A,0), MATCH(Places!I$1,Hosts!$A$1:$M$1,0))</f>
        <v>0.95</v>
      </c>
      <c r="J2714" t="str">
        <f>INDEX(Hosts!$A:$M, MATCH(Places!$B2714,Hosts!$A:$A,0), MATCH(Places!J$1,Hosts!$A$1:$M$1,0))</f>
        <v>No</v>
      </c>
      <c r="K2714">
        <v>16</v>
      </c>
      <c r="L2714" t="str">
        <f>VLOOKUP($K2714,Neighborhoods!$A:$C,2,0)</f>
        <v>Manhattan</v>
      </c>
      <c r="M2714" t="str">
        <f>VLOOKUP($K2714,Neighborhoods!$A:$C,3,0)</f>
        <v>Harlem</v>
      </c>
      <c r="N2714" t="str">
        <f>INDEX(Neighborhoods!$A:$C, MATCH(Places!$K2714,Neighborhoods!$A:$A,0), MATCH(Places!N$1,Neighborhoods!$A$1:$C$1,0))</f>
        <v>Manhattan</v>
      </c>
      <c r="O2714" t="str">
        <f>INDEX(Neighborhoods!$A:$C, MATCH(Places!$K2714,Neighborhoods!$A:$A,0), MATCH(Places!O$1,Neighborhoods!$A$1:$C$1,0))</f>
        <v>Harlem</v>
      </c>
      <c r="P2714" t="s">
        <v>11822</v>
      </c>
      <c r="Q2714" t="str">
        <f t="shared" si="168"/>
        <v>No</v>
      </c>
      <c r="R2714">
        <v>4</v>
      </c>
      <c r="S2714" t="str">
        <f t="shared" si="169"/>
        <v>Medium</v>
      </c>
      <c r="T2714" s="50">
        <v>98</v>
      </c>
      <c r="U2714" s="70">
        <f t="shared" si="170"/>
        <v>0.03</v>
      </c>
      <c r="V2714" s="52">
        <v>4.8899999999999997</v>
      </c>
      <c r="W2714" s="52" t="str" cm="1">
        <f t="array" ref="W2714">_xlfn.SWITCH(ROUND(V2714,0),5,"Excellent",4,"Good",3,"Ok","Bad")</f>
        <v>Excellent</v>
      </c>
      <c r="X2714">
        <v>64</v>
      </c>
      <c r="Y2714" t="str">
        <f t="shared" si="171"/>
        <v>No</v>
      </c>
      <c r="Z2714" s="68">
        <v>42890</v>
      </c>
      <c r="AA2714" s="68">
        <v>43922</v>
      </c>
      <c r="AB2714">
        <v>83</v>
      </c>
      <c r="AC2714" t="s">
        <v>15616</v>
      </c>
    </row>
    <row r="2715" spans="1:29" x14ac:dyDescent="0.3">
      <c r="A2715" t="s">
        <v>1984</v>
      </c>
      <c r="B2715">
        <v>2908</v>
      </c>
      <c r="C2715" t="str">
        <f>VLOOKUP($B2715,Hosts!$A:$M,10,0)</f>
        <v>Within a day</v>
      </c>
      <c r="D2715" s="70">
        <f>VLOOKUP($B2715,Hosts!$A:$M,11,0)</f>
        <v>0.5</v>
      </c>
      <c r="E2715" s="70">
        <f>VLOOKUP($B2715,Hosts!$A:$M,12,0)</f>
        <v>0.17</v>
      </c>
      <c r="F2715" t="str">
        <f>VLOOKUP($B2715,Hosts!$A:$M,13,0)</f>
        <v>No</v>
      </c>
      <c r="G2715" t="str">
        <f>INDEX(Hosts!$A:$M, MATCH(Places!$B2715,Hosts!$A:$A,0), MATCH(Places!G$1,Hosts!$A$1:$M$1,0))</f>
        <v>Within a day</v>
      </c>
      <c r="H2715" s="70">
        <f>INDEX(Hosts!$A:$M, MATCH(Places!$B2715,Hosts!$A:$A,0), MATCH(Places!H$1,Hosts!$A$1:$M$1,0))</f>
        <v>0.5</v>
      </c>
      <c r="I2715" s="70">
        <f>INDEX(Hosts!$A:$M, MATCH(Places!$B2715,Hosts!$A:$A,0), MATCH(Places!I$1,Hosts!$A$1:$M$1,0))</f>
        <v>0.17</v>
      </c>
      <c r="J2715" t="str">
        <f>INDEX(Hosts!$A:$M, MATCH(Places!$B2715,Hosts!$A:$A,0), MATCH(Places!J$1,Hosts!$A$1:$M$1,0))</f>
        <v>No</v>
      </c>
      <c r="K2715">
        <v>12</v>
      </c>
      <c r="L2715" t="str">
        <f>VLOOKUP($K2715,Neighborhoods!$A:$C,2,0)</f>
        <v>Brooklyn</v>
      </c>
      <c r="M2715" t="str">
        <f>VLOOKUP($K2715,Neighborhoods!$A:$C,3,0)</f>
        <v>Williamsburg</v>
      </c>
      <c r="N2715" t="str">
        <f>INDEX(Neighborhoods!$A:$C, MATCH(Places!$K2715,Neighborhoods!$A:$A,0), MATCH(Places!N$1,Neighborhoods!$A$1:$C$1,0))</f>
        <v>Brooklyn</v>
      </c>
      <c r="O2715" t="str">
        <f>INDEX(Neighborhoods!$A:$C, MATCH(Places!$K2715,Neighborhoods!$A:$A,0), MATCH(Places!O$1,Neighborhoods!$A$1:$C$1,0))</f>
        <v>Williamsburg</v>
      </c>
      <c r="P2715" t="s">
        <v>11822</v>
      </c>
      <c r="Q2715" t="str">
        <f t="shared" si="168"/>
        <v>No</v>
      </c>
      <c r="R2715">
        <v>4</v>
      </c>
      <c r="S2715" t="str">
        <f t="shared" si="169"/>
        <v>Medium</v>
      </c>
      <c r="T2715" s="50">
        <v>158</v>
      </c>
      <c r="U2715" s="70">
        <f t="shared" si="170"/>
        <v>0.03</v>
      </c>
      <c r="V2715" s="52">
        <v>4.67</v>
      </c>
      <c r="W2715" s="52" t="str" cm="1">
        <f t="array" ref="W2715">_xlfn.SWITCH(ROUND(V2715,0),5,"Excellent",4,"Good",3,"Ok","Bad")</f>
        <v>Excellent</v>
      </c>
      <c r="X2715">
        <v>3</v>
      </c>
      <c r="Y2715" t="str">
        <f t="shared" si="171"/>
        <v>No</v>
      </c>
      <c r="Z2715" s="68">
        <v>42903</v>
      </c>
      <c r="AA2715" s="68">
        <v>43835</v>
      </c>
      <c r="AB2715">
        <v>350</v>
      </c>
      <c r="AC2715" t="s">
        <v>15615</v>
      </c>
    </row>
    <row r="2716" spans="1:29" x14ac:dyDescent="0.3">
      <c r="A2716" t="s">
        <v>1985</v>
      </c>
      <c r="B2716">
        <v>3241</v>
      </c>
      <c r="C2716" t="str">
        <f>VLOOKUP($B2716,Hosts!$A:$M,10,0)</f>
        <v>A few days or more</v>
      </c>
      <c r="D2716" s="70">
        <f>VLOOKUP($B2716,Hosts!$A:$M,11,0)</f>
        <v>0.25</v>
      </c>
      <c r="E2716" s="70">
        <f>VLOOKUP($B2716,Hosts!$A:$M,12,0)</f>
        <v>1</v>
      </c>
      <c r="F2716" t="str">
        <f>VLOOKUP($B2716,Hosts!$A:$M,13,0)</f>
        <v>No</v>
      </c>
      <c r="G2716" t="str">
        <f>INDEX(Hosts!$A:$M, MATCH(Places!$B2716,Hosts!$A:$A,0), MATCH(Places!G$1,Hosts!$A$1:$M$1,0))</f>
        <v>A few days or more</v>
      </c>
      <c r="H2716" s="70">
        <f>INDEX(Hosts!$A:$M, MATCH(Places!$B2716,Hosts!$A:$A,0), MATCH(Places!H$1,Hosts!$A$1:$M$1,0))</f>
        <v>0.25</v>
      </c>
      <c r="I2716" s="70">
        <f>INDEX(Hosts!$A:$M, MATCH(Places!$B2716,Hosts!$A:$A,0), MATCH(Places!I$1,Hosts!$A$1:$M$1,0))</f>
        <v>1</v>
      </c>
      <c r="J2716" t="str">
        <f>INDEX(Hosts!$A:$M, MATCH(Places!$B2716,Hosts!$A:$A,0), MATCH(Places!J$1,Hosts!$A$1:$M$1,0))</f>
        <v>No</v>
      </c>
      <c r="K2716">
        <v>7</v>
      </c>
      <c r="L2716" t="str">
        <f>VLOOKUP($K2716,Neighborhoods!$A:$C,2,0)</f>
        <v>Brooklyn</v>
      </c>
      <c r="M2716" t="str">
        <f>VLOOKUP($K2716,Neighborhoods!$A:$C,3,0)</f>
        <v>Bedford-Stuyvesant</v>
      </c>
      <c r="N2716" t="str">
        <f>INDEX(Neighborhoods!$A:$C, MATCH(Places!$K2716,Neighborhoods!$A:$A,0), MATCH(Places!N$1,Neighborhoods!$A$1:$C$1,0))</f>
        <v>Brooklyn</v>
      </c>
      <c r="O2716" t="str">
        <f>INDEX(Neighborhoods!$A:$C, MATCH(Places!$K2716,Neighborhoods!$A:$A,0), MATCH(Places!O$1,Neighborhoods!$A$1:$C$1,0))</f>
        <v>Bedford-Stuyvesant</v>
      </c>
      <c r="P2716" t="s">
        <v>11822</v>
      </c>
      <c r="Q2716" t="str">
        <f t="shared" si="168"/>
        <v>No</v>
      </c>
      <c r="R2716">
        <v>4</v>
      </c>
      <c r="S2716" t="str">
        <f t="shared" si="169"/>
        <v>Medium</v>
      </c>
      <c r="T2716" s="50">
        <v>93</v>
      </c>
      <c r="U2716" s="70">
        <f t="shared" si="170"/>
        <v>0.03</v>
      </c>
      <c r="V2716" s="52">
        <v>4.29</v>
      </c>
      <c r="W2716" s="52" t="str" cm="1">
        <f t="array" ref="W2716">_xlfn.SWITCH(ROUND(V2716,0),5,"Excellent",4,"Good",3,"Ok","Bad")</f>
        <v>Good</v>
      </c>
      <c r="X2716">
        <v>21</v>
      </c>
      <c r="Y2716" t="str">
        <f t="shared" si="171"/>
        <v>No</v>
      </c>
      <c r="Z2716" s="68">
        <v>43555</v>
      </c>
      <c r="AA2716" s="68">
        <v>44017</v>
      </c>
      <c r="AB2716">
        <v>89</v>
      </c>
      <c r="AC2716" t="s">
        <v>15615</v>
      </c>
    </row>
    <row r="2717" spans="1:29" x14ac:dyDescent="0.3">
      <c r="A2717" t="s">
        <v>1986</v>
      </c>
      <c r="B2717">
        <v>574</v>
      </c>
      <c r="C2717" t="str">
        <f>VLOOKUP($B2717,Hosts!$A:$M,10,0)</f>
        <v>Within an hour</v>
      </c>
      <c r="D2717" s="70">
        <f>VLOOKUP($B2717,Hosts!$A:$M,11,0)</f>
        <v>1</v>
      </c>
      <c r="E2717" s="70">
        <f>VLOOKUP($B2717,Hosts!$A:$M,12,0)</f>
        <v>0.95</v>
      </c>
      <c r="F2717" t="str">
        <f>VLOOKUP($B2717,Hosts!$A:$M,13,0)</f>
        <v>Yes</v>
      </c>
      <c r="G2717" t="str">
        <f>INDEX(Hosts!$A:$M, MATCH(Places!$B2717,Hosts!$A:$A,0), MATCH(Places!G$1,Hosts!$A$1:$M$1,0))</f>
        <v>Within an hour</v>
      </c>
      <c r="H2717" s="70">
        <f>INDEX(Hosts!$A:$M, MATCH(Places!$B2717,Hosts!$A:$A,0), MATCH(Places!H$1,Hosts!$A$1:$M$1,0))</f>
        <v>1</v>
      </c>
      <c r="I2717" s="70">
        <f>INDEX(Hosts!$A:$M, MATCH(Places!$B2717,Hosts!$A:$A,0), MATCH(Places!I$1,Hosts!$A$1:$M$1,0))</f>
        <v>0.95</v>
      </c>
      <c r="J2717" t="str">
        <f>INDEX(Hosts!$A:$M, MATCH(Places!$B2717,Hosts!$A:$A,0), MATCH(Places!J$1,Hosts!$A$1:$M$1,0))</f>
        <v>Yes</v>
      </c>
      <c r="K2717">
        <v>7</v>
      </c>
      <c r="L2717" t="str">
        <f>VLOOKUP($K2717,Neighborhoods!$A:$C,2,0)</f>
        <v>Brooklyn</v>
      </c>
      <c r="M2717" t="str">
        <f>VLOOKUP($K2717,Neighborhoods!$A:$C,3,0)</f>
        <v>Bedford-Stuyvesant</v>
      </c>
      <c r="N2717" t="str">
        <f>INDEX(Neighborhoods!$A:$C, MATCH(Places!$K2717,Neighborhoods!$A:$A,0), MATCH(Places!N$1,Neighborhoods!$A$1:$C$1,0))</f>
        <v>Brooklyn</v>
      </c>
      <c r="O2717" t="str">
        <f>INDEX(Neighborhoods!$A:$C, MATCH(Places!$K2717,Neighborhoods!$A:$A,0), MATCH(Places!O$1,Neighborhoods!$A$1:$C$1,0))</f>
        <v>Bedford-Stuyvesant</v>
      </c>
      <c r="P2717" t="s">
        <v>11822</v>
      </c>
      <c r="Q2717" t="str">
        <f t="shared" si="168"/>
        <v>No</v>
      </c>
      <c r="R2717">
        <v>4</v>
      </c>
      <c r="S2717" t="str">
        <f t="shared" si="169"/>
        <v>Medium</v>
      </c>
      <c r="T2717" s="50">
        <v>134</v>
      </c>
      <c r="U2717" s="70">
        <f t="shared" si="170"/>
        <v>0.03</v>
      </c>
      <c r="V2717" s="52">
        <v>4.93</v>
      </c>
      <c r="W2717" s="52" t="str" cm="1">
        <f t="array" ref="W2717">_xlfn.SWITCH(ROUND(V2717,0),5,"Excellent",4,"Good",3,"Ok","Bad")</f>
        <v>Excellent</v>
      </c>
      <c r="X2717">
        <v>119</v>
      </c>
      <c r="Y2717" t="str">
        <f t="shared" si="171"/>
        <v>Yes</v>
      </c>
      <c r="Z2717" s="68">
        <v>42883</v>
      </c>
      <c r="AA2717" s="68">
        <v>44055</v>
      </c>
      <c r="AB2717">
        <v>312</v>
      </c>
      <c r="AC2717" t="s">
        <v>15615</v>
      </c>
    </row>
    <row r="2718" spans="1:29" x14ac:dyDescent="0.3">
      <c r="A2718" t="s">
        <v>1989</v>
      </c>
      <c r="B2718">
        <v>562</v>
      </c>
      <c r="C2718" t="str">
        <f>VLOOKUP($B2718,Hosts!$A:$M,10,0)</f>
        <v>Within a few hours</v>
      </c>
      <c r="D2718" s="70">
        <f>VLOOKUP($B2718,Hosts!$A:$M,11,0)</f>
        <v>1</v>
      </c>
      <c r="E2718" s="70">
        <f>VLOOKUP($B2718,Hosts!$A:$M,12,0)</f>
        <v>0.97</v>
      </c>
      <c r="F2718" t="str">
        <f>VLOOKUP($B2718,Hosts!$A:$M,13,0)</f>
        <v>Yes</v>
      </c>
      <c r="G2718" t="str">
        <f>INDEX(Hosts!$A:$M, MATCH(Places!$B2718,Hosts!$A:$A,0), MATCH(Places!G$1,Hosts!$A$1:$M$1,0))</f>
        <v>Within a few hours</v>
      </c>
      <c r="H2718" s="70">
        <f>INDEX(Hosts!$A:$M, MATCH(Places!$B2718,Hosts!$A:$A,0), MATCH(Places!H$1,Hosts!$A$1:$M$1,0))</f>
        <v>1</v>
      </c>
      <c r="I2718" s="70">
        <f>INDEX(Hosts!$A:$M, MATCH(Places!$B2718,Hosts!$A:$A,0), MATCH(Places!I$1,Hosts!$A$1:$M$1,0))</f>
        <v>0.97</v>
      </c>
      <c r="J2718" t="str">
        <f>INDEX(Hosts!$A:$M, MATCH(Places!$B2718,Hosts!$A:$A,0), MATCH(Places!J$1,Hosts!$A$1:$M$1,0))</f>
        <v>Yes</v>
      </c>
      <c r="K2718">
        <v>12</v>
      </c>
      <c r="L2718" t="str">
        <f>VLOOKUP($K2718,Neighborhoods!$A:$C,2,0)</f>
        <v>Brooklyn</v>
      </c>
      <c r="M2718" t="str">
        <f>VLOOKUP($K2718,Neighborhoods!$A:$C,3,0)</f>
        <v>Williamsburg</v>
      </c>
      <c r="N2718" t="str">
        <f>INDEX(Neighborhoods!$A:$C, MATCH(Places!$K2718,Neighborhoods!$A:$A,0), MATCH(Places!N$1,Neighborhoods!$A$1:$C$1,0))</f>
        <v>Brooklyn</v>
      </c>
      <c r="O2718" t="str">
        <f>INDEX(Neighborhoods!$A:$C, MATCH(Places!$K2718,Neighborhoods!$A:$A,0), MATCH(Places!O$1,Neighborhoods!$A$1:$C$1,0))</f>
        <v>Williamsburg</v>
      </c>
      <c r="P2718" t="s">
        <v>11822</v>
      </c>
      <c r="Q2718" t="str">
        <f t="shared" si="168"/>
        <v>No</v>
      </c>
      <c r="R2718">
        <v>2</v>
      </c>
      <c r="S2718" t="str">
        <f t="shared" si="169"/>
        <v>Small</v>
      </c>
      <c r="T2718" s="50">
        <v>250</v>
      </c>
      <c r="U2718" s="70">
        <f t="shared" si="170"/>
        <v>0.04</v>
      </c>
      <c r="V2718" s="52">
        <v>5</v>
      </c>
      <c r="W2718" s="52" t="str" cm="1">
        <f t="array" ref="W2718">_xlfn.SWITCH(ROUND(V2718,0),5,"Excellent",4,"Good",3,"Ok","Bad")</f>
        <v>Excellent</v>
      </c>
      <c r="X2718">
        <v>10</v>
      </c>
      <c r="Y2718" t="str">
        <f t="shared" si="171"/>
        <v>No</v>
      </c>
      <c r="Z2718" s="68">
        <v>42907</v>
      </c>
      <c r="AA2718" s="68">
        <v>43730</v>
      </c>
      <c r="AB2718">
        <v>0</v>
      </c>
      <c r="AC2718" t="s">
        <v>15616</v>
      </c>
    </row>
    <row r="2719" spans="1:29" x14ac:dyDescent="0.3">
      <c r="A2719" t="s">
        <v>1990</v>
      </c>
      <c r="B2719">
        <v>576</v>
      </c>
      <c r="C2719" t="str">
        <f>VLOOKUP($B2719,Hosts!$A:$M,10,0)</f>
        <v>Within a day</v>
      </c>
      <c r="D2719" s="70">
        <f>VLOOKUP($B2719,Hosts!$A:$M,11,0)</f>
        <v>0.67</v>
      </c>
      <c r="E2719" s="70">
        <f>VLOOKUP($B2719,Hosts!$A:$M,12,0)</f>
        <v>0.35</v>
      </c>
      <c r="F2719" t="str">
        <f>VLOOKUP($B2719,Hosts!$A:$M,13,0)</f>
        <v>No</v>
      </c>
      <c r="G2719" t="str">
        <f>INDEX(Hosts!$A:$M, MATCH(Places!$B2719,Hosts!$A:$A,0), MATCH(Places!G$1,Hosts!$A$1:$M$1,0))</f>
        <v>Within a day</v>
      </c>
      <c r="H2719" s="70">
        <f>INDEX(Hosts!$A:$M, MATCH(Places!$B2719,Hosts!$A:$A,0), MATCH(Places!H$1,Hosts!$A$1:$M$1,0))</f>
        <v>0.67</v>
      </c>
      <c r="I2719" s="70">
        <f>INDEX(Hosts!$A:$M, MATCH(Places!$B2719,Hosts!$A:$A,0), MATCH(Places!I$1,Hosts!$A$1:$M$1,0))</f>
        <v>0.35</v>
      </c>
      <c r="J2719" t="str">
        <f>INDEX(Hosts!$A:$M, MATCH(Places!$B2719,Hosts!$A:$A,0), MATCH(Places!J$1,Hosts!$A$1:$M$1,0))</f>
        <v>No</v>
      </c>
      <c r="K2719">
        <v>9</v>
      </c>
      <c r="L2719" t="str">
        <f>VLOOKUP($K2719,Neighborhoods!$A:$C,2,0)</f>
        <v>Brooklyn</v>
      </c>
      <c r="M2719" t="str">
        <f>VLOOKUP($K2719,Neighborhoods!$A:$C,3,0)</f>
        <v>Crown Heights</v>
      </c>
      <c r="N2719" t="str">
        <f>INDEX(Neighborhoods!$A:$C, MATCH(Places!$K2719,Neighborhoods!$A:$A,0), MATCH(Places!N$1,Neighborhoods!$A$1:$C$1,0))</f>
        <v>Brooklyn</v>
      </c>
      <c r="O2719" t="str">
        <f>INDEX(Neighborhoods!$A:$C, MATCH(Places!$K2719,Neighborhoods!$A:$A,0), MATCH(Places!O$1,Neighborhoods!$A$1:$C$1,0))</f>
        <v>Crown Heights</v>
      </c>
      <c r="P2719" t="s">
        <v>11822</v>
      </c>
      <c r="Q2719" t="str">
        <f t="shared" si="168"/>
        <v>No</v>
      </c>
      <c r="R2719">
        <v>2</v>
      </c>
      <c r="S2719" t="str">
        <f t="shared" si="169"/>
        <v>Small</v>
      </c>
      <c r="T2719" s="50">
        <v>110</v>
      </c>
      <c r="U2719" s="70">
        <f t="shared" si="170"/>
        <v>0.03</v>
      </c>
      <c r="V2719" s="52">
        <v>4.93</v>
      </c>
      <c r="W2719" s="52" t="str" cm="1">
        <f t="array" ref="W2719">_xlfn.SWITCH(ROUND(V2719,0),5,"Excellent",4,"Good",3,"Ok","Bad")</f>
        <v>Excellent</v>
      </c>
      <c r="X2719">
        <v>15</v>
      </c>
      <c r="Y2719" t="str">
        <f t="shared" si="171"/>
        <v>No</v>
      </c>
      <c r="Z2719" s="68">
        <v>42892</v>
      </c>
      <c r="AA2719" s="68">
        <v>43831</v>
      </c>
      <c r="AB2719">
        <v>55</v>
      </c>
      <c r="AC2719" t="s">
        <v>15615</v>
      </c>
    </row>
    <row r="2720" spans="1:29" x14ac:dyDescent="0.3">
      <c r="A2720" t="s">
        <v>1991</v>
      </c>
      <c r="B2720">
        <v>3242</v>
      </c>
      <c r="C2720" t="str">
        <f>VLOOKUP($B2720,Hosts!$A:$M,10,0)</f>
        <v>Within an hour</v>
      </c>
      <c r="D2720" s="70">
        <f>VLOOKUP($B2720,Hosts!$A:$M,11,0)</f>
        <v>1</v>
      </c>
      <c r="E2720" s="70">
        <f>VLOOKUP($B2720,Hosts!$A:$M,12,0)</f>
        <v>1</v>
      </c>
      <c r="F2720" t="str">
        <f>VLOOKUP($B2720,Hosts!$A:$M,13,0)</f>
        <v>Yes</v>
      </c>
      <c r="G2720" t="str">
        <f>INDEX(Hosts!$A:$M, MATCH(Places!$B2720,Hosts!$A:$A,0), MATCH(Places!G$1,Hosts!$A$1:$M$1,0))</f>
        <v>Within an hour</v>
      </c>
      <c r="H2720" s="70">
        <f>INDEX(Hosts!$A:$M, MATCH(Places!$B2720,Hosts!$A:$A,0), MATCH(Places!H$1,Hosts!$A$1:$M$1,0))</f>
        <v>1</v>
      </c>
      <c r="I2720" s="70">
        <f>INDEX(Hosts!$A:$M, MATCH(Places!$B2720,Hosts!$A:$A,0), MATCH(Places!I$1,Hosts!$A$1:$M$1,0))</f>
        <v>1</v>
      </c>
      <c r="J2720" t="str">
        <f>INDEX(Hosts!$A:$M, MATCH(Places!$B2720,Hosts!$A:$A,0), MATCH(Places!J$1,Hosts!$A$1:$M$1,0))</f>
        <v>Yes</v>
      </c>
      <c r="K2720">
        <v>7</v>
      </c>
      <c r="L2720" t="str">
        <f>VLOOKUP($K2720,Neighborhoods!$A:$C,2,0)</f>
        <v>Brooklyn</v>
      </c>
      <c r="M2720" t="str">
        <f>VLOOKUP($K2720,Neighborhoods!$A:$C,3,0)</f>
        <v>Bedford-Stuyvesant</v>
      </c>
      <c r="N2720" t="str">
        <f>INDEX(Neighborhoods!$A:$C, MATCH(Places!$K2720,Neighborhoods!$A:$A,0), MATCH(Places!N$1,Neighborhoods!$A$1:$C$1,0))</f>
        <v>Brooklyn</v>
      </c>
      <c r="O2720" t="str">
        <f>INDEX(Neighborhoods!$A:$C, MATCH(Places!$K2720,Neighborhoods!$A:$A,0), MATCH(Places!O$1,Neighborhoods!$A$1:$C$1,0))</f>
        <v>Bedford-Stuyvesant</v>
      </c>
      <c r="P2720" t="s">
        <v>11822</v>
      </c>
      <c r="Q2720" t="str">
        <f t="shared" si="168"/>
        <v>No</v>
      </c>
      <c r="R2720">
        <v>4</v>
      </c>
      <c r="S2720" t="str">
        <f t="shared" si="169"/>
        <v>Medium</v>
      </c>
      <c r="T2720" s="50">
        <v>159</v>
      </c>
      <c r="U2720" s="70">
        <f t="shared" si="170"/>
        <v>0.03</v>
      </c>
      <c r="V2720" s="52">
        <v>4.76</v>
      </c>
      <c r="W2720" s="52" t="str" cm="1">
        <f t="array" ref="W2720">_xlfn.SWITCH(ROUND(V2720,0),5,"Excellent",4,"Good",3,"Ok","Bad")</f>
        <v>Excellent</v>
      </c>
      <c r="X2720">
        <v>119</v>
      </c>
      <c r="Y2720" t="str">
        <f t="shared" si="171"/>
        <v>No</v>
      </c>
      <c r="Z2720" s="68">
        <v>42911</v>
      </c>
      <c r="AA2720" s="68">
        <v>44052</v>
      </c>
      <c r="AB2720">
        <v>360</v>
      </c>
      <c r="AC2720" t="s">
        <v>15615</v>
      </c>
    </row>
    <row r="2721" spans="1:29" x14ac:dyDescent="0.3">
      <c r="A2721" t="s">
        <v>15076</v>
      </c>
      <c r="B2721">
        <v>3211</v>
      </c>
      <c r="C2721" t="str">
        <f>VLOOKUP($B2721,Hosts!$A:$M,10,0)</f>
        <v>Within an hour</v>
      </c>
      <c r="D2721" s="70">
        <f>VLOOKUP($B2721,Hosts!$A:$M,11,0)</f>
        <v>0.93</v>
      </c>
      <c r="E2721" s="70">
        <f>VLOOKUP($B2721,Hosts!$A:$M,12,0)</f>
        <v>0.98</v>
      </c>
      <c r="F2721" t="str">
        <f>VLOOKUP($B2721,Hosts!$A:$M,13,0)</f>
        <v>No</v>
      </c>
      <c r="G2721" t="str">
        <f>INDEX(Hosts!$A:$M, MATCH(Places!$B2721,Hosts!$A:$A,0), MATCH(Places!G$1,Hosts!$A$1:$M$1,0))</f>
        <v>Within an hour</v>
      </c>
      <c r="H2721" s="70">
        <f>INDEX(Hosts!$A:$M, MATCH(Places!$B2721,Hosts!$A:$A,0), MATCH(Places!H$1,Hosts!$A$1:$M$1,0))</f>
        <v>0.93</v>
      </c>
      <c r="I2721" s="70">
        <f>INDEX(Hosts!$A:$M, MATCH(Places!$B2721,Hosts!$A:$A,0), MATCH(Places!I$1,Hosts!$A$1:$M$1,0))</f>
        <v>0.98</v>
      </c>
      <c r="J2721" t="str">
        <f>INDEX(Hosts!$A:$M, MATCH(Places!$B2721,Hosts!$A:$A,0), MATCH(Places!J$1,Hosts!$A$1:$M$1,0))</f>
        <v>No</v>
      </c>
      <c r="K2721">
        <v>8</v>
      </c>
      <c r="L2721" t="str">
        <f>VLOOKUP($K2721,Neighborhoods!$A:$C,2,0)</f>
        <v>Brooklyn</v>
      </c>
      <c r="M2721" t="str">
        <f>VLOOKUP($K2721,Neighborhoods!$A:$C,3,0)</f>
        <v>Bushwick</v>
      </c>
      <c r="N2721" t="str">
        <f>INDEX(Neighborhoods!$A:$C, MATCH(Places!$K2721,Neighborhoods!$A:$A,0), MATCH(Places!N$1,Neighborhoods!$A$1:$C$1,0))</f>
        <v>Brooklyn</v>
      </c>
      <c r="O2721" t="str">
        <f>INDEX(Neighborhoods!$A:$C, MATCH(Places!$K2721,Neighborhoods!$A:$A,0), MATCH(Places!O$1,Neighborhoods!$A$1:$C$1,0))</f>
        <v>Bushwick</v>
      </c>
      <c r="P2721" t="s">
        <v>1</v>
      </c>
      <c r="Q2721" t="str">
        <f t="shared" si="168"/>
        <v>Yes</v>
      </c>
      <c r="R2721">
        <v>2</v>
      </c>
      <c r="S2721" t="str">
        <f t="shared" si="169"/>
        <v>Small</v>
      </c>
      <c r="T2721" s="50">
        <v>28</v>
      </c>
      <c r="U2721" s="70">
        <f t="shared" si="170"/>
        <v>0.03</v>
      </c>
      <c r="V2721" s="52">
        <v>4.82</v>
      </c>
      <c r="W2721" s="52" t="str" cm="1">
        <f t="array" ref="W2721">_xlfn.SWITCH(ROUND(V2721,0),5,"Excellent",4,"Good",3,"Ok","Bad")</f>
        <v>Excellent</v>
      </c>
      <c r="X2721">
        <v>130</v>
      </c>
      <c r="Y2721" t="str">
        <f t="shared" si="171"/>
        <v>Yes</v>
      </c>
      <c r="Z2721" s="68">
        <v>42891</v>
      </c>
      <c r="AA2721" s="68">
        <v>44058</v>
      </c>
      <c r="AB2721">
        <v>329</v>
      </c>
      <c r="AC2721" t="s">
        <v>15615</v>
      </c>
    </row>
    <row r="2722" spans="1:29" x14ac:dyDescent="0.3">
      <c r="A2722" t="s">
        <v>15341</v>
      </c>
      <c r="B2722">
        <v>1086</v>
      </c>
      <c r="C2722" t="str">
        <f>VLOOKUP($B2722,Hosts!$A:$M,10,0)</f>
        <v>Within an hour</v>
      </c>
      <c r="D2722" s="70">
        <f>VLOOKUP($B2722,Hosts!$A:$M,11,0)</f>
        <v>1</v>
      </c>
      <c r="E2722" s="70">
        <f>VLOOKUP($B2722,Hosts!$A:$M,12,0)</f>
        <v>1</v>
      </c>
      <c r="F2722" t="str">
        <f>VLOOKUP($B2722,Hosts!$A:$M,13,0)</f>
        <v>Yes</v>
      </c>
      <c r="G2722" t="str">
        <f>INDEX(Hosts!$A:$M, MATCH(Places!$B2722,Hosts!$A:$A,0), MATCH(Places!G$1,Hosts!$A$1:$M$1,0))</f>
        <v>Within an hour</v>
      </c>
      <c r="H2722" s="70">
        <f>INDEX(Hosts!$A:$M, MATCH(Places!$B2722,Hosts!$A:$A,0), MATCH(Places!H$1,Hosts!$A$1:$M$1,0))</f>
        <v>1</v>
      </c>
      <c r="I2722" s="70">
        <f>INDEX(Hosts!$A:$M, MATCH(Places!$B2722,Hosts!$A:$A,0), MATCH(Places!I$1,Hosts!$A$1:$M$1,0))</f>
        <v>1</v>
      </c>
      <c r="J2722" t="str">
        <f>INDEX(Hosts!$A:$M, MATCH(Places!$B2722,Hosts!$A:$A,0), MATCH(Places!J$1,Hosts!$A$1:$M$1,0))</f>
        <v>Yes</v>
      </c>
      <c r="K2722">
        <v>22</v>
      </c>
      <c r="L2722" t="str">
        <f>VLOOKUP($K2722,Neighborhoods!$A:$C,2,0)</f>
        <v>Queens</v>
      </c>
      <c r="M2722" t="str">
        <f>VLOOKUP($K2722,Neighborhoods!$A:$C,3,0)</f>
        <v>Flushing</v>
      </c>
      <c r="N2722" t="str">
        <f>INDEX(Neighborhoods!$A:$C, MATCH(Places!$K2722,Neighborhoods!$A:$A,0), MATCH(Places!N$1,Neighborhoods!$A$1:$C$1,0))</f>
        <v>Queens</v>
      </c>
      <c r="O2722" t="str">
        <f>INDEX(Neighborhoods!$A:$C, MATCH(Places!$K2722,Neighborhoods!$A:$A,0), MATCH(Places!O$1,Neighborhoods!$A$1:$C$1,0))</f>
        <v>Flushing</v>
      </c>
      <c r="P2722" t="s">
        <v>11822</v>
      </c>
      <c r="Q2722" t="str">
        <f t="shared" si="168"/>
        <v>No</v>
      </c>
      <c r="R2722">
        <v>6</v>
      </c>
      <c r="S2722" t="str">
        <f t="shared" si="169"/>
        <v>Large</v>
      </c>
      <c r="T2722" s="50">
        <v>117</v>
      </c>
      <c r="U2722" s="70">
        <f t="shared" si="170"/>
        <v>0.03</v>
      </c>
      <c r="V2722" s="52">
        <v>5</v>
      </c>
      <c r="W2722" s="52" t="str" cm="1">
        <f t="array" ref="W2722">_xlfn.SWITCH(ROUND(V2722,0),5,"Excellent",4,"Good",3,"Ok","Bad")</f>
        <v>Excellent</v>
      </c>
      <c r="X2722">
        <v>3</v>
      </c>
      <c r="Y2722" t="str">
        <f t="shared" si="171"/>
        <v>No</v>
      </c>
      <c r="Z2722" s="68">
        <v>43335</v>
      </c>
      <c r="AA2722" s="68">
        <v>43778</v>
      </c>
      <c r="AB2722">
        <v>365</v>
      </c>
      <c r="AC2722" t="s">
        <v>15616</v>
      </c>
    </row>
    <row r="2723" spans="1:29" x14ac:dyDescent="0.3">
      <c r="A2723" t="s">
        <v>14427</v>
      </c>
      <c r="B2723">
        <v>994</v>
      </c>
      <c r="C2723" t="str">
        <f>VLOOKUP($B2723,Hosts!$A:$M,10,0)</f>
        <v>Within a few hours</v>
      </c>
      <c r="D2723" s="70">
        <f>VLOOKUP($B2723,Hosts!$A:$M,11,0)</f>
        <v>1</v>
      </c>
      <c r="E2723" s="70">
        <f>VLOOKUP($B2723,Hosts!$A:$M,12,0)</f>
        <v>0</v>
      </c>
      <c r="F2723" t="str">
        <f>VLOOKUP($B2723,Hosts!$A:$M,13,0)</f>
        <v>No</v>
      </c>
      <c r="G2723" t="str">
        <f>INDEX(Hosts!$A:$M, MATCH(Places!$B2723,Hosts!$A:$A,0), MATCH(Places!G$1,Hosts!$A$1:$M$1,0))</f>
        <v>Within a few hours</v>
      </c>
      <c r="H2723" s="70">
        <f>INDEX(Hosts!$A:$M, MATCH(Places!$B2723,Hosts!$A:$A,0), MATCH(Places!H$1,Hosts!$A$1:$M$1,0))</f>
        <v>1</v>
      </c>
      <c r="I2723" s="70">
        <f>INDEX(Hosts!$A:$M, MATCH(Places!$B2723,Hosts!$A:$A,0), MATCH(Places!I$1,Hosts!$A$1:$M$1,0))</f>
        <v>0</v>
      </c>
      <c r="J2723" t="str">
        <f>INDEX(Hosts!$A:$M, MATCH(Places!$B2723,Hosts!$A:$A,0), MATCH(Places!J$1,Hosts!$A$1:$M$1,0))</f>
        <v>No</v>
      </c>
      <c r="K2723">
        <v>11</v>
      </c>
      <c r="L2723" t="str">
        <f>VLOOKUP($K2723,Neighborhoods!$A:$C,2,0)</f>
        <v>Brooklyn</v>
      </c>
      <c r="M2723" t="str">
        <f>VLOOKUP($K2723,Neighborhoods!$A:$C,3,0)</f>
        <v>Greenpoint</v>
      </c>
      <c r="N2723" t="str">
        <f>INDEX(Neighborhoods!$A:$C, MATCH(Places!$K2723,Neighborhoods!$A:$A,0), MATCH(Places!N$1,Neighborhoods!$A$1:$C$1,0))</f>
        <v>Brooklyn</v>
      </c>
      <c r="O2723" t="str">
        <f>INDEX(Neighborhoods!$A:$C, MATCH(Places!$K2723,Neighborhoods!$A:$A,0), MATCH(Places!O$1,Neighborhoods!$A$1:$C$1,0))</f>
        <v>Greenpoint</v>
      </c>
      <c r="P2723" t="s">
        <v>11822</v>
      </c>
      <c r="Q2723" t="str">
        <f t="shared" si="168"/>
        <v>No</v>
      </c>
      <c r="R2723">
        <v>2</v>
      </c>
      <c r="S2723" t="str">
        <f t="shared" si="169"/>
        <v>Small</v>
      </c>
      <c r="T2723" s="50">
        <v>229</v>
      </c>
      <c r="U2723" s="70">
        <f t="shared" si="170"/>
        <v>0.04</v>
      </c>
      <c r="V2723" s="52">
        <v>5</v>
      </c>
      <c r="W2723" s="52" t="str" cm="1">
        <f t="array" ref="W2723">_xlfn.SWITCH(ROUND(V2723,0),5,"Excellent",4,"Good",3,"Ok","Bad")</f>
        <v>Excellent</v>
      </c>
      <c r="X2723">
        <v>16</v>
      </c>
      <c r="Y2723" t="str">
        <f t="shared" si="171"/>
        <v>No</v>
      </c>
      <c r="Z2723" s="68">
        <v>42981</v>
      </c>
      <c r="AA2723" s="68">
        <v>43212</v>
      </c>
      <c r="AB2723">
        <v>132</v>
      </c>
      <c r="AC2723" t="s">
        <v>15615</v>
      </c>
    </row>
    <row r="2724" spans="1:29" x14ac:dyDescent="0.3">
      <c r="A2724" t="s">
        <v>1992</v>
      </c>
      <c r="B2724">
        <v>3232</v>
      </c>
      <c r="C2724" t="str">
        <f>VLOOKUP($B2724,Hosts!$A:$M,10,0)</f>
        <v>Within an hour</v>
      </c>
      <c r="D2724" s="70">
        <f>VLOOKUP($B2724,Hosts!$A:$M,11,0)</f>
        <v>1</v>
      </c>
      <c r="E2724" s="70">
        <f>VLOOKUP($B2724,Hosts!$A:$M,12,0)</f>
        <v>0.97</v>
      </c>
      <c r="F2724" t="str">
        <f>VLOOKUP($B2724,Hosts!$A:$M,13,0)</f>
        <v>Yes</v>
      </c>
      <c r="G2724" t="str">
        <f>INDEX(Hosts!$A:$M, MATCH(Places!$B2724,Hosts!$A:$A,0), MATCH(Places!G$1,Hosts!$A$1:$M$1,0))</f>
        <v>Within an hour</v>
      </c>
      <c r="H2724" s="70">
        <f>INDEX(Hosts!$A:$M, MATCH(Places!$B2724,Hosts!$A:$A,0), MATCH(Places!H$1,Hosts!$A$1:$M$1,0))</f>
        <v>1</v>
      </c>
      <c r="I2724" s="70">
        <f>INDEX(Hosts!$A:$M, MATCH(Places!$B2724,Hosts!$A:$A,0), MATCH(Places!I$1,Hosts!$A$1:$M$1,0))</f>
        <v>0.97</v>
      </c>
      <c r="J2724" t="str">
        <f>INDEX(Hosts!$A:$M, MATCH(Places!$B2724,Hosts!$A:$A,0), MATCH(Places!J$1,Hosts!$A$1:$M$1,0))</f>
        <v>Yes</v>
      </c>
      <c r="K2724">
        <v>19</v>
      </c>
      <c r="L2724" t="str">
        <f>VLOOKUP($K2724,Neighborhoods!$A:$C,2,0)</f>
        <v>Manhattan</v>
      </c>
      <c r="M2724" t="str">
        <f>VLOOKUP($K2724,Neighborhoods!$A:$C,3,0)</f>
        <v>Upper East Side</v>
      </c>
      <c r="N2724" t="str">
        <f>INDEX(Neighborhoods!$A:$C, MATCH(Places!$K2724,Neighborhoods!$A:$A,0), MATCH(Places!N$1,Neighborhoods!$A$1:$C$1,0))</f>
        <v>Manhattan</v>
      </c>
      <c r="O2724" t="str">
        <f>INDEX(Neighborhoods!$A:$C, MATCH(Places!$K2724,Neighborhoods!$A:$A,0), MATCH(Places!O$1,Neighborhoods!$A$1:$C$1,0))</f>
        <v>Upper East Side</v>
      </c>
      <c r="P2724" t="s">
        <v>11822</v>
      </c>
      <c r="Q2724" t="str">
        <f t="shared" si="168"/>
        <v>No</v>
      </c>
      <c r="R2724">
        <v>3</v>
      </c>
      <c r="S2724" t="str">
        <f t="shared" si="169"/>
        <v>Medium</v>
      </c>
      <c r="T2724" s="50">
        <v>149</v>
      </c>
      <c r="U2724" s="70">
        <f t="shared" si="170"/>
        <v>0.03</v>
      </c>
      <c r="V2724" s="52">
        <v>4.88</v>
      </c>
      <c r="W2724" s="52" t="str" cm="1">
        <f t="array" ref="W2724">_xlfn.SWITCH(ROUND(V2724,0),5,"Excellent",4,"Good",3,"Ok","Bad")</f>
        <v>Excellent</v>
      </c>
      <c r="X2724">
        <v>110</v>
      </c>
      <c r="Y2724" t="str">
        <f t="shared" si="171"/>
        <v>Yes</v>
      </c>
      <c r="Z2724" s="68">
        <v>42878</v>
      </c>
      <c r="AA2724" s="68">
        <v>44036</v>
      </c>
      <c r="AB2724">
        <v>74</v>
      </c>
      <c r="AC2724" t="s">
        <v>15615</v>
      </c>
    </row>
    <row r="2725" spans="1:29" x14ac:dyDescent="0.3">
      <c r="A2725" t="s">
        <v>1993</v>
      </c>
      <c r="B2725">
        <v>537</v>
      </c>
      <c r="C2725" t="str">
        <f>VLOOKUP($B2725,Hosts!$A:$M,10,0)</f>
        <v>Within an hour</v>
      </c>
      <c r="D2725" s="70">
        <f>VLOOKUP($B2725,Hosts!$A:$M,11,0)</f>
        <v>0.89</v>
      </c>
      <c r="E2725" s="70">
        <f>VLOOKUP($B2725,Hosts!$A:$M,12,0)</f>
        <v>0.82</v>
      </c>
      <c r="F2725" t="str">
        <f>VLOOKUP($B2725,Hosts!$A:$M,13,0)</f>
        <v>No</v>
      </c>
      <c r="G2725" t="str">
        <f>INDEX(Hosts!$A:$M, MATCH(Places!$B2725,Hosts!$A:$A,0), MATCH(Places!G$1,Hosts!$A$1:$M$1,0))</f>
        <v>Within an hour</v>
      </c>
      <c r="H2725" s="70">
        <f>INDEX(Hosts!$A:$M, MATCH(Places!$B2725,Hosts!$A:$A,0), MATCH(Places!H$1,Hosts!$A$1:$M$1,0))</f>
        <v>0.89</v>
      </c>
      <c r="I2725" s="70">
        <f>INDEX(Hosts!$A:$M, MATCH(Places!$B2725,Hosts!$A:$A,0), MATCH(Places!I$1,Hosts!$A$1:$M$1,0))</f>
        <v>0.82</v>
      </c>
      <c r="J2725" t="str">
        <f>INDEX(Hosts!$A:$M, MATCH(Places!$B2725,Hosts!$A:$A,0), MATCH(Places!J$1,Hosts!$A$1:$M$1,0))</f>
        <v>No</v>
      </c>
      <c r="K2725">
        <v>12</v>
      </c>
      <c r="L2725" t="str">
        <f>VLOOKUP($K2725,Neighborhoods!$A:$C,2,0)</f>
        <v>Brooklyn</v>
      </c>
      <c r="M2725" t="str">
        <f>VLOOKUP($K2725,Neighborhoods!$A:$C,3,0)</f>
        <v>Williamsburg</v>
      </c>
      <c r="N2725" t="str">
        <f>INDEX(Neighborhoods!$A:$C, MATCH(Places!$K2725,Neighborhoods!$A:$A,0), MATCH(Places!N$1,Neighborhoods!$A$1:$C$1,0))</f>
        <v>Brooklyn</v>
      </c>
      <c r="O2725" t="str">
        <f>INDEX(Neighborhoods!$A:$C, MATCH(Places!$K2725,Neighborhoods!$A:$A,0), MATCH(Places!O$1,Neighborhoods!$A$1:$C$1,0))</f>
        <v>Williamsburg</v>
      </c>
      <c r="P2725" t="s">
        <v>1</v>
      </c>
      <c r="Q2725" t="str">
        <f t="shared" si="168"/>
        <v>Yes</v>
      </c>
      <c r="R2725">
        <v>2</v>
      </c>
      <c r="S2725" t="str">
        <f t="shared" si="169"/>
        <v>Small</v>
      </c>
      <c r="T2725" s="50">
        <v>85</v>
      </c>
      <c r="U2725" s="70">
        <f t="shared" si="170"/>
        <v>0.03</v>
      </c>
      <c r="V2725" s="52">
        <v>5</v>
      </c>
      <c r="W2725" s="52" t="str" cm="1">
        <f t="array" ref="W2725">_xlfn.SWITCH(ROUND(V2725,0),5,"Excellent",4,"Good",3,"Ok","Bad")</f>
        <v>Excellent</v>
      </c>
      <c r="X2725">
        <v>18</v>
      </c>
      <c r="Y2725" t="str">
        <f t="shared" si="171"/>
        <v>No</v>
      </c>
      <c r="Z2725" s="68">
        <v>43003</v>
      </c>
      <c r="AA2725" s="68">
        <v>43893</v>
      </c>
      <c r="AB2725">
        <v>183</v>
      </c>
      <c r="AC2725" t="s">
        <v>15616</v>
      </c>
    </row>
    <row r="2726" spans="1:29" x14ac:dyDescent="0.3">
      <c r="A2726" t="s">
        <v>14722</v>
      </c>
      <c r="B2726">
        <v>1515</v>
      </c>
      <c r="C2726" t="str">
        <f>VLOOKUP($B2726,Hosts!$A:$M,10,0)</f>
        <v>Within a day</v>
      </c>
      <c r="D2726" s="70">
        <f>VLOOKUP($B2726,Hosts!$A:$M,11,0)</f>
        <v>0.8</v>
      </c>
      <c r="E2726" s="70">
        <f>VLOOKUP($B2726,Hosts!$A:$M,12,0)</f>
        <v>0.46</v>
      </c>
      <c r="F2726" t="str">
        <f>VLOOKUP($B2726,Hosts!$A:$M,13,0)</f>
        <v>No</v>
      </c>
      <c r="G2726" t="str">
        <f>INDEX(Hosts!$A:$M, MATCH(Places!$B2726,Hosts!$A:$A,0), MATCH(Places!G$1,Hosts!$A$1:$M$1,0))</f>
        <v>Within a day</v>
      </c>
      <c r="H2726" s="70">
        <f>INDEX(Hosts!$A:$M, MATCH(Places!$B2726,Hosts!$A:$A,0), MATCH(Places!H$1,Hosts!$A$1:$M$1,0))</f>
        <v>0.8</v>
      </c>
      <c r="I2726" s="70">
        <f>INDEX(Hosts!$A:$M, MATCH(Places!$B2726,Hosts!$A:$A,0), MATCH(Places!I$1,Hosts!$A$1:$M$1,0))</f>
        <v>0.46</v>
      </c>
      <c r="J2726" t="str">
        <f>INDEX(Hosts!$A:$M, MATCH(Places!$B2726,Hosts!$A:$A,0), MATCH(Places!J$1,Hosts!$A$1:$M$1,0))</f>
        <v>No</v>
      </c>
      <c r="K2726">
        <v>7</v>
      </c>
      <c r="L2726" t="str">
        <f>VLOOKUP($K2726,Neighborhoods!$A:$C,2,0)</f>
        <v>Brooklyn</v>
      </c>
      <c r="M2726" t="str">
        <f>VLOOKUP($K2726,Neighborhoods!$A:$C,3,0)</f>
        <v>Bedford-Stuyvesant</v>
      </c>
      <c r="N2726" t="str">
        <f>INDEX(Neighborhoods!$A:$C, MATCH(Places!$K2726,Neighborhoods!$A:$A,0), MATCH(Places!N$1,Neighborhoods!$A$1:$C$1,0))</f>
        <v>Brooklyn</v>
      </c>
      <c r="O2726" t="str">
        <f>INDEX(Neighborhoods!$A:$C, MATCH(Places!$K2726,Neighborhoods!$A:$A,0), MATCH(Places!O$1,Neighborhoods!$A$1:$C$1,0))</f>
        <v>Bedford-Stuyvesant</v>
      </c>
      <c r="P2726" t="s">
        <v>11822</v>
      </c>
      <c r="Q2726" t="str">
        <f t="shared" si="168"/>
        <v>No</v>
      </c>
      <c r="R2726">
        <v>3</v>
      </c>
      <c r="S2726" t="str">
        <f t="shared" si="169"/>
        <v>Medium</v>
      </c>
      <c r="T2726" s="50">
        <v>75</v>
      </c>
      <c r="U2726" s="70">
        <f t="shared" si="170"/>
        <v>0.03</v>
      </c>
      <c r="V2726" s="52">
        <v>4.82</v>
      </c>
      <c r="W2726" s="52" t="str" cm="1">
        <f t="array" ref="W2726">_xlfn.SWITCH(ROUND(V2726,0),5,"Excellent",4,"Good",3,"Ok","Bad")</f>
        <v>Excellent</v>
      </c>
      <c r="X2726">
        <v>11</v>
      </c>
      <c r="Y2726" t="str">
        <f t="shared" si="171"/>
        <v>No</v>
      </c>
      <c r="Z2726" s="68">
        <v>42919</v>
      </c>
      <c r="AA2726" s="68">
        <v>43897</v>
      </c>
      <c r="AB2726">
        <v>15</v>
      </c>
      <c r="AC2726" t="s">
        <v>15616</v>
      </c>
    </row>
    <row r="2727" spans="1:29" x14ac:dyDescent="0.3">
      <c r="A2727" t="s">
        <v>1994</v>
      </c>
      <c r="B2727">
        <v>3251</v>
      </c>
      <c r="C2727" t="str">
        <f>VLOOKUP($B2727,Hosts!$A:$M,10,0)</f>
        <v>Within an hour</v>
      </c>
      <c r="D2727" s="70">
        <f>VLOOKUP($B2727,Hosts!$A:$M,11,0)</f>
        <v>1</v>
      </c>
      <c r="E2727" s="70">
        <f>VLOOKUP($B2727,Hosts!$A:$M,12,0)</f>
        <v>0.96</v>
      </c>
      <c r="F2727" t="str">
        <f>VLOOKUP($B2727,Hosts!$A:$M,13,0)</f>
        <v>No</v>
      </c>
      <c r="G2727" t="str">
        <f>INDEX(Hosts!$A:$M, MATCH(Places!$B2727,Hosts!$A:$A,0), MATCH(Places!G$1,Hosts!$A$1:$M$1,0))</f>
        <v>Within an hour</v>
      </c>
      <c r="H2727" s="70">
        <f>INDEX(Hosts!$A:$M, MATCH(Places!$B2727,Hosts!$A:$A,0), MATCH(Places!H$1,Hosts!$A$1:$M$1,0))</f>
        <v>1</v>
      </c>
      <c r="I2727" s="70">
        <f>INDEX(Hosts!$A:$M, MATCH(Places!$B2727,Hosts!$A:$A,0), MATCH(Places!I$1,Hosts!$A$1:$M$1,0))</f>
        <v>0.96</v>
      </c>
      <c r="J2727" t="str">
        <f>INDEX(Hosts!$A:$M, MATCH(Places!$B2727,Hosts!$A:$A,0), MATCH(Places!J$1,Hosts!$A$1:$M$1,0))</f>
        <v>No</v>
      </c>
      <c r="K2727">
        <v>21</v>
      </c>
      <c r="L2727" t="str">
        <f>VLOOKUP($K2727,Neighborhoods!$A:$C,2,0)</f>
        <v>Queens</v>
      </c>
      <c r="M2727" t="str">
        <f>VLOOKUP($K2727,Neighborhoods!$A:$C,3,0)</f>
        <v>Astoria</v>
      </c>
      <c r="N2727" t="str">
        <f>INDEX(Neighborhoods!$A:$C, MATCH(Places!$K2727,Neighborhoods!$A:$A,0), MATCH(Places!N$1,Neighborhoods!$A$1:$C$1,0))</f>
        <v>Queens</v>
      </c>
      <c r="O2727" t="str">
        <f>INDEX(Neighborhoods!$A:$C, MATCH(Places!$K2727,Neighborhoods!$A:$A,0), MATCH(Places!O$1,Neighborhoods!$A$1:$C$1,0))</f>
        <v>Astoria</v>
      </c>
      <c r="P2727" t="s">
        <v>1</v>
      </c>
      <c r="Q2727" t="str">
        <f t="shared" si="168"/>
        <v>Yes</v>
      </c>
      <c r="R2727">
        <v>2</v>
      </c>
      <c r="S2727" t="str">
        <f t="shared" si="169"/>
        <v>Small</v>
      </c>
      <c r="T2727" s="50">
        <v>53</v>
      </c>
      <c r="U2727" s="70">
        <f t="shared" si="170"/>
        <v>0.03</v>
      </c>
      <c r="V2727" s="52">
        <v>4.88</v>
      </c>
      <c r="W2727" s="52" t="str" cm="1">
        <f t="array" ref="W2727">_xlfn.SWITCH(ROUND(V2727,0),5,"Excellent",4,"Good",3,"Ok","Bad")</f>
        <v>Excellent</v>
      </c>
      <c r="X2727">
        <v>156</v>
      </c>
      <c r="Y2727" t="str">
        <f t="shared" si="171"/>
        <v>Yes</v>
      </c>
      <c r="Z2727" s="68">
        <v>42897</v>
      </c>
      <c r="AA2727" s="68">
        <v>43892</v>
      </c>
      <c r="AB2727">
        <v>179</v>
      </c>
      <c r="AC2727" t="s">
        <v>15616</v>
      </c>
    </row>
    <row r="2728" spans="1:29" x14ac:dyDescent="0.3">
      <c r="A2728" t="s">
        <v>1995</v>
      </c>
      <c r="B2728">
        <v>909</v>
      </c>
      <c r="C2728" t="str">
        <f>VLOOKUP($B2728,Hosts!$A:$M,10,0)</f>
        <v>Within a few hours</v>
      </c>
      <c r="D2728" s="70">
        <f>VLOOKUP($B2728,Hosts!$A:$M,11,0)</f>
        <v>1</v>
      </c>
      <c r="E2728" s="70">
        <f>VLOOKUP($B2728,Hosts!$A:$M,12,0)</f>
        <v>0.62</v>
      </c>
      <c r="F2728" t="str">
        <f>VLOOKUP($B2728,Hosts!$A:$M,13,0)</f>
        <v>No</v>
      </c>
      <c r="G2728" t="str">
        <f>INDEX(Hosts!$A:$M, MATCH(Places!$B2728,Hosts!$A:$A,0), MATCH(Places!G$1,Hosts!$A$1:$M$1,0))</f>
        <v>Within a few hours</v>
      </c>
      <c r="H2728" s="70">
        <f>INDEX(Hosts!$A:$M, MATCH(Places!$B2728,Hosts!$A:$A,0), MATCH(Places!H$1,Hosts!$A$1:$M$1,0))</f>
        <v>1</v>
      </c>
      <c r="I2728" s="70">
        <f>INDEX(Hosts!$A:$M, MATCH(Places!$B2728,Hosts!$A:$A,0), MATCH(Places!I$1,Hosts!$A$1:$M$1,0))</f>
        <v>0.62</v>
      </c>
      <c r="J2728" t="str">
        <f>INDEX(Hosts!$A:$M, MATCH(Places!$B2728,Hosts!$A:$A,0), MATCH(Places!J$1,Hosts!$A$1:$M$1,0))</f>
        <v>No</v>
      </c>
      <c r="K2728">
        <v>8</v>
      </c>
      <c r="L2728" t="str">
        <f>VLOOKUP($K2728,Neighborhoods!$A:$C,2,0)</f>
        <v>Brooklyn</v>
      </c>
      <c r="M2728" t="str">
        <f>VLOOKUP($K2728,Neighborhoods!$A:$C,3,0)</f>
        <v>Bushwick</v>
      </c>
      <c r="N2728" t="str">
        <f>INDEX(Neighborhoods!$A:$C, MATCH(Places!$K2728,Neighborhoods!$A:$A,0), MATCH(Places!N$1,Neighborhoods!$A$1:$C$1,0))</f>
        <v>Brooklyn</v>
      </c>
      <c r="O2728" t="str">
        <f>INDEX(Neighborhoods!$A:$C, MATCH(Places!$K2728,Neighborhoods!$A:$A,0), MATCH(Places!O$1,Neighborhoods!$A$1:$C$1,0))</f>
        <v>Bushwick</v>
      </c>
      <c r="P2728" t="s">
        <v>11822</v>
      </c>
      <c r="Q2728" t="str">
        <f t="shared" si="168"/>
        <v>No</v>
      </c>
      <c r="R2728">
        <v>2</v>
      </c>
      <c r="S2728" t="str">
        <f t="shared" si="169"/>
        <v>Small</v>
      </c>
      <c r="T2728" s="50">
        <v>125</v>
      </c>
      <c r="U2728" s="70">
        <f t="shared" si="170"/>
        <v>0.03</v>
      </c>
      <c r="V2728" s="52">
        <v>4.9000000000000004</v>
      </c>
      <c r="W2728" s="52" t="str" cm="1">
        <f t="array" ref="W2728">_xlfn.SWITCH(ROUND(V2728,0),5,"Excellent",4,"Good",3,"Ok","Bad")</f>
        <v>Excellent</v>
      </c>
      <c r="X2728">
        <v>39</v>
      </c>
      <c r="Y2728" t="str">
        <f t="shared" si="171"/>
        <v>No</v>
      </c>
      <c r="Z2728" s="68">
        <v>42941</v>
      </c>
      <c r="AA2728" s="68">
        <v>43880</v>
      </c>
      <c r="AB2728">
        <v>74</v>
      </c>
      <c r="AC2728" t="s">
        <v>15615</v>
      </c>
    </row>
    <row r="2729" spans="1:29" x14ac:dyDescent="0.3">
      <c r="A2729" t="s">
        <v>15375</v>
      </c>
      <c r="B2729">
        <v>2849</v>
      </c>
      <c r="C2729" t="str">
        <f>VLOOKUP($B2729,Hosts!$A:$M,10,0)</f>
        <v>Within a few hours</v>
      </c>
      <c r="D2729" s="70">
        <f>VLOOKUP($B2729,Hosts!$A:$M,11,0)</f>
        <v>1</v>
      </c>
      <c r="E2729" s="70">
        <f>VLOOKUP($B2729,Hosts!$A:$M,12,0)</f>
        <v>1</v>
      </c>
      <c r="F2729" t="str">
        <f>VLOOKUP($B2729,Hosts!$A:$M,13,0)</f>
        <v>Yes</v>
      </c>
      <c r="G2729" t="str">
        <f>INDEX(Hosts!$A:$M, MATCH(Places!$B2729,Hosts!$A:$A,0), MATCH(Places!G$1,Hosts!$A$1:$M$1,0))</f>
        <v>Within a few hours</v>
      </c>
      <c r="H2729" s="70">
        <f>INDEX(Hosts!$A:$M, MATCH(Places!$B2729,Hosts!$A:$A,0), MATCH(Places!H$1,Hosts!$A$1:$M$1,0))</f>
        <v>1</v>
      </c>
      <c r="I2729" s="70">
        <f>INDEX(Hosts!$A:$M, MATCH(Places!$B2729,Hosts!$A:$A,0), MATCH(Places!I$1,Hosts!$A$1:$M$1,0))</f>
        <v>1</v>
      </c>
      <c r="J2729" t="str">
        <f>INDEX(Hosts!$A:$M, MATCH(Places!$B2729,Hosts!$A:$A,0), MATCH(Places!J$1,Hosts!$A$1:$M$1,0))</f>
        <v>Yes</v>
      </c>
      <c r="K2729">
        <v>12</v>
      </c>
      <c r="L2729" t="str">
        <f>VLOOKUP($K2729,Neighborhoods!$A:$C,2,0)</f>
        <v>Brooklyn</v>
      </c>
      <c r="M2729" t="str">
        <f>VLOOKUP($K2729,Neighborhoods!$A:$C,3,0)</f>
        <v>Williamsburg</v>
      </c>
      <c r="N2729" t="str">
        <f>INDEX(Neighborhoods!$A:$C, MATCH(Places!$K2729,Neighborhoods!$A:$A,0), MATCH(Places!N$1,Neighborhoods!$A$1:$C$1,0))</f>
        <v>Brooklyn</v>
      </c>
      <c r="O2729" t="str">
        <f>INDEX(Neighborhoods!$A:$C, MATCH(Places!$K2729,Neighborhoods!$A:$A,0), MATCH(Places!O$1,Neighborhoods!$A$1:$C$1,0))</f>
        <v>Williamsburg</v>
      </c>
      <c r="P2729" t="s">
        <v>1</v>
      </c>
      <c r="Q2729" t="str">
        <f t="shared" si="168"/>
        <v>Yes</v>
      </c>
      <c r="R2729">
        <v>2</v>
      </c>
      <c r="S2729" t="str">
        <f t="shared" si="169"/>
        <v>Small</v>
      </c>
      <c r="T2729" s="50">
        <v>66</v>
      </c>
      <c r="U2729" s="70">
        <f t="shared" si="170"/>
        <v>0.03</v>
      </c>
      <c r="V2729" s="52">
        <v>5</v>
      </c>
      <c r="W2729" s="52" t="str" cm="1">
        <f t="array" ref="W2729">_xlfn.SWITCH(ROUND(V2729,0),5,"Excellent",4,"Good",3,"Ok","Bad")</f>
        <v>Excellent</v>
      </c>
      <c r="X2729">
        <v>13</v>
      </c>
      <c r="Y2729" t="str">
        <f t="shared" si="171"/>
        <v>No</v>
      </c>
      <c r="Z2729" s="68">
        <v>43650</v>
      </c>
      <c r="AA2729" s="68">
        <v>44051</v>
      </c>
      <c r="AB2729">
        <v>157</v>
      </c>
      <c r="AC2729" t="s">
        <v>15616</v>
      </c>
    </row>
    <row r="2730" spans="1:29" x14ac:dyDescent="0.3">
      <c r="A2730" t="s">
        <v>1996</v>
      </c>
      <c r="B2730">
        <v>1427</v>
      </c>
      <c r="C2730" t="str">
        <f>VLOOKUP($B2730,Hosts!$A:$M,10,0)</f>
        <v>Within an hour</v>
      </c>
      <c r="D2730" s="70">
        <f>VLOOKUP($B2730,Hosts!$A:$M,11,0)</f>
        <v>1</v>
      </c>
      <c r="E2730" s="70">
        <f>VLOOKUP($B2730,Hosts!$A:$M,12,0)</f>
        <v>0.87</v>
      </c>
      <c r="F2730" t="str">
        <f>VLOOKUP($B2730,Hosts!$A:$M,13,0)</f>
        <v>Yes</v>
      </c>
      <c r="G2730" t="str">
        <f>INDEX(Hosts!$A:$M, MATCH(Places!$B2730,Hosts!$A:$A,0), MATCH(Places!G$1,Hosts!$A$1:$M$1,0))</f>
        <v>Within an hour</v>
      </c>
      <c r="H2730" s="70">
        <f>INDEX(Hosts!$A:$M, MATCH(Places!$B2730,Hosts!$A:$A,0), MATCH(Places!H$1,Hosts!$A$1:$M$1,0))</f>
        <v>1</v>
      </c>
      <c r="I2730" s="70">
        <f>INDEX(Hosts!$A:$M, MATCH(Places!$B2730,Hosts!$A:$A,0), MATCH(Places!I$1,Hosts!$A$1:$M$1,0))</f>
        <v>0.87</v>
      </c>
      <c r="J2730" t="str">
        <f>INDEX(Hosts!$A:$M, MATCH(Places!$B2730,Hosts!$A:$A,0), MATCH(Places!J$1,Hosts!$A$1:$M$1,0))</f>
        <v>Yes</v>
      </c>
      <c r="K2730">
        <v>10</v>
      </c>
      <c r="L2730" t="str">
        <f>VLOOKUP($K2730,Neighborhoods!$A:$C,2,0)</f>
        <v>Brooklyn</v>
      </c>
      <c r="M2730" t="str">
        <f>VLOOKUP($K2730,Neighborhoods!$A:$C,3,0)</f>
        <v>East Flatbush</v>
      </c>
      <c r="N2730" t="str">
        <f>INDEX(Neighborhoods!$A:$C, MATCH(Places!$K2730,Neighborhoods!$A:$A,0), MATCH(Places!N$1,Neighborhoods!$A$1:$C$1,0))</f>
        <v>Brooklyn</v>
      </c>
      <c r="O2730" t="str">
        <f>INDEX(Neighborhoods!$A:$C, MATCH(Places!$K2730,Neighborhoods!$A:$A,0), MATCH(Places!O$1,Neighborhoods!$A$1:$C$1,0))</f>
        <v>East Flatbush</v>
      </c>
      <c r="P2730" t="s">
        <v>1</v>
      </c>
      <c r="Q2730" t="str">
        <f t="shared" si="168"/>
        <v>Yes</v>
      </c>
      <c r="R2730">
        <v>2</v>
      </c>
      <c r="S2730" t="str">
        <f t="shared" si="169"/>
        <v>Small</v>
      </c>
      <c r="T2730" s="50">
        <v>67</v>
      </c>
      <c r="U2730" s="70">
        <f t="shared" si="170"/>
        <v>0.03</v>
      </c>
      <c r="V2730" s="52">
        <v>4.67</v>
      </c>
      <c r="W2730" s="52" t="str" cm="1">
        <f t="array" ref="W2730">_xlfn.SWITCH(ROUND(V2730,0),5,"Excellent",4,"Good",3,"Ok","Bad")</f>
        <v>Excellent</v>
      </c>
      <c r="X2730">
        <v>6</v>
      </c>
      <c r="Y2730" t="str">
        <f t="shared" si="171"/>
        <v>No</v>
      </c>
      <c r="Z2730" s="68">
        <v>42991</v>
      </c>
      <c r="AA2730" s="68">
        <v>43604</v>
      </c>
      <c r="AB2730">
        <v>350</v>
      </c>
      <c r="AC2730" t="s">
        <v>15615</v>
      </c>
    </row>
    <row r="2731" spans="1:29" x14ac:dyDescent="0.3">
      <c r="A2731" t="s">
        <v>14083</v>
      </c>
      <c r="B2731">
        <v>2334</v>
      </c>
      <c r="C2731" t="str">
        <f>VLOOKUP($B2731,Hosts!$A:$M,10,0)</f>
        <v>Within a few hours</v>
      </c>
      <c r="D2731" s="70">
        <f>VLOOKUP($B2731,Hosts!$A:$M,11,0)</f>
        <v>1</v>
      </c>
      <c r="E2731" s="70">
        <f>VLOOKUP($B2731,Hosts!$A:$M,12,0)</f>
        <v>0.83</v>
      </c>
      <c r="F2731" t="str">
        <f>VLOOKUP($B2731,Hosts!$A:$M,13,0)</f>
        <v>Yes</v>
      </c>
      <c r="G2731" t="str">
        <f>INDEX(Hosts!$A:$M, MATCH(Places!$B2731,Hosts!$A:$A,0), MATCH(Places!G$1,Hosts!$A$1:$M$1,0))</f>
        <v>Within a few hours</v>
      </c>
      <c r="H2731" s="70">
        <f>INDEX(Hosts!$A:$M, MATCH(Places!$B2731,Hosts!$A:$A,0), MATCH(Places!H$1,Hosts!$A$1:$M$1,0))</f>
        <v>1</v>
      </c>
      <c r="I2731" s="70">
        <f>INDEX(Hosts!$A:$M, MATCH(Places!$B2731,Hosts!$A:$A,0), MATCH(Places!I$1,Hosts!$A$1:$M$1,0))</f>
        <v>0.83</v>
      </c>
      <c r="J2731" t="str">
        <f>INDEX(Hosts!$A:$M, MATCH(Places!$B2731,Hosts!$A:$A,0), MATCH(Places!J$1,Hosts!$A$1:$M$1,0))</f>
        <v>Yes</v>
      </c>
      <c r="K2731">
        <v>7</v>
      </c>
      <c r="L2731" t="str">
        <f>VLOOKUP($K2731,Neighborhoods!$A:$C,2,0)</f>
        <v>Brooklyn</v>
      </c>
      <c r="M2731" t="str">
        <f>VLOOKUP($K2731,Neighborhoods!$A:$C,3,0)</f>
        <v>Bedford-Stuyvesant</v>
      </c>
      <c r="N2731" t="str">
        <f>INDEX(Neighborhoods!$A:$C, MATCH(Places!$K2731,Neighborhoods!$A:$A,0), MATCH(Places!N$1,Neighborhoods!$A$1:$C$1,0))</f>
        <v>Brooklyn</v>
      </c>
      <c r="O2731" t="str">
        <f>INDEX(Neighborhoods!$A:$C, MATCH(Places!$K2731,Neighborhoods!$A:$A,0), MATCH(Places!O$1,Neighborhoods!$A$1:$C$1,0))</f>
        <v>Bedford-Stuyvesant</v>
      </c>
      <c r="P2731" t="s">
        <v>11822</v>
      </c>
      <c r="Q2731" t="str">
        <f t="shared" si="168"/>
        <v>No</v>
      </c>
      <c r="R2731">
        <v>4</v>
      </c>
      <c r="S2731" t="str">
        <f t="shared" si="169"/>
        <v>Medium</v>
      </c>
      <c r="T2731" s="50">
        <v>104</v>
      </c>
      <c r="U2731" s="70">
        <f t="shared" si="170"/>
        <v>0.03</v>
      </c>
      <c r="V2731" s="52">
        <v>4.97</v>
      </c>
      <c r="W2731" s="52" t="str" cm="1">
        <f t="array" ref="W2731">_xlfn.SWITCH(ROUND(V2731,0),5,"Excellent",4,"Good",3,"Ok","Bad")</f>
        <v>Excellent</v>
      </c>
      <c r="X2731">
        <v>37</v>
      </c>
      <c r="Y2731" t="str">
        <f t="shared" si="171"/>
        <v>No</v>
      </c>
      <c r="Z2731" s="68">
        <v>42921</v>
      </c>
      <c r="AA2731" s="68">
        <v>44044</v>
      </c>
      <c r="AB2731">
        <v>4</v>
      </c>
      <c r="AC2731" t="s">
        <v>15615</v>
      </c>
    </row>
    <row r="2732" spans="1:29" x14ac:dyDescent="0.3">
      <c r="A2732" t="s">
        <v>1997</v>
      </c>
      <c r="B2732">
        <v>3253</v>
      </c>
      <c r="C2732" t="str">
        <f>VLOOKUP($B2732,Hosts!$A:$M,10,0)</f>
        <v>Within an hour</v>
      </c>
      <c r="D2732" s="70">
        <f>VLOOKUP($B2732,Hosts!$A:$M,11,0)</f>
        <v>0.71</v>
      </c>
      <c r="E2732" s="70">
        <f>VLOOKUP($B2732,Hosts!$A:$M,12,0)</f>
        <v>0.96</v>
      </c>
      <c r="F2732" t="str">
        <f>VLOOKUP($B2732,Hosts!$A:$M,13,0)</f>
        <v>No</v>
      </c>
      <c r="G2732" t="str">
        <f>INDEX(Hosts!$A:$M, MATCH(Places!$B2732,Hosts!$A:$A,0), MATCH(Places!G$1,Hosts!$A$1:$M$1,0))</f>
        <v>Within an hour</v>
      </c>
      <c r="H2732" s="70">
        <f>INDEX(Hosts!$A:$M, MATCH(Places!$B2732,Hosts!$A:$A,0), MATCH(Places!H$1,Hosts!$A$1:$M$1,0))</f>
        <v>0.71</v>
      </c>
      <c r="I2732" s="70">
        <f>INDEX(Hosts!$A:$M, MATCH(Places!$B2732,Hosts!$A:$A,0), MATCH(Places!I$1,Hosts!$A$1:$M$1,0))</f>
        <v>0.96</v>
      </c>
      <c r="J2732" t="str">
        <f>INDEX(Hosts!$A:$M, MATCH(Places!$B2732,Hosts!$A:$A,0), MATCH(Places!J$1,Hosts!$A$1:$M$1,0))</f>
        <v>No</v>
      </c>
      <c r="K2732">
        <v>31</v>
      </c>
      <c r="L2732" t="str">
        <f>VLOOKUP($K2732,Neighborhoods!$A:$C,2,0)</f>
        <v>Staten Island</v>
      </c>
      <c r="M2732" t="str">
        <f>VLOOKUP($K2732,Neighborhoods!$A:$C,3,0)</f>
        <v>West Brighton</v>
      </c>
      <c r="N2732" t="str">
        <f>INDEX(Neighborhoods!$A:$C, MATCH(Places!$K2732,Neighborhoods!$A:$A,0), MATCH(Places!N$1,Neighborhoods!$A$1:$C$1,0))</f>
        <v>Staten Island</v>
      </c>
      <c r="O2732" t="str">
        <f>INDEX(Neighborhoods!$A:$C, MATCH(Places!$K2732,Neighborhoods!$A:$A,0), MATCH(Places!O$1,Neighborhoods!$A$1:$C$1,0))</f>
        <v>West Brighton</v>
      </c>
      <c r="P2732" t="s">
        <v>1</v>
      </c>
      <c r="Q2732" t="str">
        <f t="shared" si="168"/>
        <v>Yes</v>
      </c>
      <c r="R2732">
        <v>2</v>
      </c>
      <c r="S2732" t="str">
        <f t="shared" si="169"/>
        <v>Small</v>
      </c>
      <c r="T2732" s="50">
        <v>49</v>
      </c>
      <c r="U2732" s="70">
        <f t="shared" si="170"/>
        <v>0.03</v>
      </c>
      <c r="V2732" s="52">
        <v>4.51</v>
      </c>
      <c r="W2732" s="52" t="str" cm="1">
        <f t="array" ref="W2732">_xlfn.SWITCH(ROUND(V2732,0),5,"Excellent",4,"Good",3,"Ok","Bad")</f>
        <v>Excellent</v>
      </c>
      <c r="X2732">
        <v>63</v>
      </c>
      <c r="Y2732" t="str">
        <f t="shared" si="171"/>
        <v>No</v>
      </c>
      <c r="Z2732" s="68">
        <v>42911</v>
      </c>
      <c r="AA2732" s="68">
        <v>43901</v>
      </c>
      <c r="AB2732">
        <v>247</v>
      </c>
      <c r="AC2732" t="s">
        <v>15616</v>
      </c>
    </row>
    <row r="2733" spans="1:29" x14ac:dyDescent="0.3">
      <c r="A2733" t="s">
        <v>13978</v>
      </c>
      <c r="B2733">
        <v>942</v>
      </c>
      <c r="C2733" t="str">
        <f>VLOOKUP($B2733,Hosts!$A:$M,10,0)</f>
        <v>Within a day</v>
      </c>
      <c r="D2733" s="70">
        <f>VLOOKUP($B2733,Hosts!$A:$M,11,0)</f>
        <v>0.85</v>
      </c>
      <c r="E2733" s="70">
        <f>VLOOKUP($B2733,Hosts!$A:$M,12,0)</f>
        <v>0.52</v>
      </c>
      <c r="F2733" t="str">
        <f>VLOOKUP($B2733,Hosts!$A:$M,13,0)</f>
        <v>No</v>
      </c>
      <c r="G2733" t="str">
        <f>INDEX(Hosts!$A:$M, MATCH(Places!$B2733,Hosts!$A:$A,0), MATCH(Places!G$1,Hosts!$A$1:$M$1,0))</f>
        <v>Within a day</v>
      </c>
      <c r="H2733" s="70">
        <f>INDEX(Hosts!$A:$M, MATCH(Places!$B2733,Hosts!$A:$A,0), MATCH(Places!H$1,Hosts!$A$1:$M$1,0))</f>
        <v>0.85</v>
      </c>
      <c r="I2733" s="70">
        <f>INDEX(Hosts!$A:$M, MATCH(Places!$B2733,Hosts!$A:$A,0), MATCH(Places!I$1,Hosts!$A$1:$M$1,0))</f>
        <v>0.52</v>
      </c>
      <c r="J2733" t="str">
        <f>INDEX(Hosts!$A:$M, MATCH(Places!$B2733,Hosts!$A:$A,0), MATCH(Places!J$1,Hosts!$A$1:$M$1,0))</f>
        <v>No</v>
      </c>
      <c r="K2733">
        <v>12</v>
      </c>
      <c r="L2733" t="str">
        <f>VLOOKUP($K2733,Neighborhoods!$A:$C,2,0)</f>
        <v>Brooklyn</v>
      </c>
      <c r="M2733" t="str">
        <f>VLOOKUP($K2733,Neighborhoods!$A:$C,3,0)</f>
        <v>Williamsburg</v>
      </c>
      <c r="N2733" t="str">
        <f>INDEX(Neighborhoods!$A:$C, MATCH(Places!$K2733,Neighborhoods!$A:$A,0), MATCH(Places!N$1,Neighborhoods!$A$1:$C$1,0))</f>
        <v>Brooklyn</v>
      </c>
      <c r="O2733" t="str">
        <f>INDEX(Neighborhoods!$A:$C, MATCH(Places!$K2733,Neighborhoods!$A:$A,0), MATCH(Places!O$1,Neighborhoods!$A$1:$C$1,0))</f>
        <v>Williamsburg</v>
      </c>
      <c r="P2733" t="s">
        <v>1</v>
      </c>
      <c r="Q2733" t="str">
        <f t="shared" si="168"/>
        <v>Yes</v>
      </c>
      <c r="R2733">
        <v>2</v>
      </c>
      <c r="S2733" t="str">
        <f t="shared" si="169"/>
        <v>Small</v>
      </c>
      <c r="T2733" s="50">
        <v>200</v>
      </c>
      <c r="U2733" s="70">
        <f t="shared" si="170"/>
        <v>0.04</v>
      </c>
      <c r="V2733" s="52">
        <v>4.9000000000000004</v>
      </c>
      <c r="W2733" s="52" t="str" cm="1">
        <f t="array" ref="W2733">_xlfn.SWITCH(ROUND(V2733,0),5,"Excellent",4,"Good",3,"Ok","Bad")</f>
        <v>Excellent</v>
      </c>
      <c r="X2733">
        <v>10</v>
      </c>
      <c r="Y2733" t="str">
        <f t="shared" si="171"/>
        <v>No</v>
      </c>
      <c r="Z2733" s="68">
        <v>42881</v>
      </c>
      <c r="AA2733" s="68">
        <v>43576</v>
      </c>
      <c r="AB2733">
        <v>179</v>
      </c>
      <c r="AC2733" t="s">
        <v>15615</v>
      </c>
    </row>
    <row r="2734" spans="1:29" x14ac:dyDescent="0.3">
      <c r="A2734" t="s">
        <v>1998</v>
      </c>
      <c r="B2734">
        <v>2571</v>
      </c>
      <c r="C2734" t="str">
        <f>VLOOKUP($B2734,Hosts!$A:$M,10,0)</f>
        <v>Within an hour</v>
      </c>
      <c r="D2734" s="70">
        <f>VLOOKUP($B2734,Hosts!$A:$M,11,0)</f>
        <v>0.84</v>
      </c>
      <c r="E2734" s="70">
        <f>VLOOKUP($B2734,Hosts!$A:$M,12,0)</f>
        <v>0.97</v>
      </c>
      <c r="F2734" t="str">
        <f>VLOOKUP($B2734,Hosts!$A:$M,13,0)</f>
        <v>No</v>
      </c>
      <c r="G2734" t="str">
        <f>INDEX(Hosts!$A:$M, MATCH(Places!$B2734,Hosts!$A:$A,0), MATCH(Places!G$1,Hosts!$A$1:$M$1,0))</f>
        <v>Within an hour</v>
      </c>
      <c r="H2734" s="70">
        <f>INDEX(Hosts!$A:$M, MATCH(Places!$B2734,Hosts!$A:$A,0), MATCH(Places!H$1,Hosts!$A$1:$M$1,0))</f>
        <v>0.84</v>
      </c>
      <c r="I2734" s="70">
        <f>INDEX(Hosts!$A:$M, MATCH(Places!$B2734,Hosts!$A:$A,0), MATCH(Places!I$1,Hosts!$A$1:$M$1,0))</f>
        <v>0.97</v>
      </c>
      <c r="J2734" t="str">
        <f>INDEX(Hosts!$A:$M, MATCH(Places!$B2734,Hosts!$A:$A,0), MATCH(Places!J$1,Hosts!$A$1:$M$1,0))</f>
        <v>No</v>
      </c>
      <c r="K2734">
        <v>8</v>
      </c>
      <c r="L2734" t="str">
        <f>VLOOKUP($K2734,Neighborhoods!$A:$C,2,0)</f>
        <v>Brooklyn</v>
      </c>
      <c r="M2734" t="str">
        <f>VLOOKUP($K2734,Neighborhoods!$A:$C,3,0)</f>
        <v>Bushwick</v>
      </c>
      <c r="N2734" t="str">
        <f>INDEX(Neighborhoods!$A:$C, MATCH(Places!$K2734,Neighborhoods!$A:$A,0), MATCH(Places!N$1,Neighborhoods!$A$1:$C$1,0))</f>
        <v>Brooklyn</v>
      </c>
      <c r="O2734" t="str">
        <f>INDEX(Neighborhoods!$A:$C, MATCH(Places!$K2734,Neighborhoods!$A:$A,0), MATCH(Places!O$1,Neighborhoods!$A$1:$C$1,0))</f>
        <v>Bushwick</v>
      </c>
      <c r="P2734" t="s">
        <v>16</v>
      </c>
      <c r="Q2734" t="str">
        <f t="shared" si="168"/>
        <v>Yes</v>
      </c>
      <c r="R2734">
        <v>1</v>
      </c>
      <c r="S2734" t="str">
        <f t="shared" si="169"/>
        <v>Small</v>
      </c>
      <c r="T2734" s="50">
        <v>29</v>
      </c>
      <c r="U2734" s="70">
        <f t="shared" si="170"/>
        <v>0.03</v>
      </c>
      <c r="V2734" s="52">
        <v>4.4800000000000004</v>
      </c>
      <c r="W2734" s="52" t="str" cm="1">
        <f t="array" ref="W2734">_xlfn.SWITCH(ROUND(V2734,0),5,"Excellent",4,"Good",3,"Ok","Bad")</f>
        <v>Good</v>
      </c>
      <c r="X2734">
        <v>143</v>
      </c>
      <c r="Y2734" t="str">
        <f t="shared" si="171"/>
        <v>No</v>
      </c>
      <c r="Z2734" s="68">
        <v>42908</v>
      </c>
      <c r="AA2734" s="68">
        <v>43919</v>
      </c>
      <c r="AB2734">
        <v>0</v>
      </c>
      <c r="AC2734" t="s">
        <v>15616</v>
      </c>
    </row>
    <row r="2735" spans="1:29" x14ac:dyDescent="0.3">
      <c r="A2735" t="s">
        <v>1999</v>
      </c>
      <c r="B2735">
        <v>3254</v>
      </c>
      <c r="C2735" t="str">
        <f>VLOOKUP($B2735,Hosts!$A:$M,10,0)</f>
        <v>Within an hour</v>
      </c>
      <c r="D2735" s="70">
        <f>VLOOKUP($B2735,Hosts!$A:$M,11,0)</f>
        <v>1</v>
      </c>
      <c r="E2735" s="70">
        <f>VLOOKUP($B2735,Hosts!$A:$M,12,0)</f>
        <v>1</v>
      </c>
      <c r="F2735" t="str">
        <f>VLOOKUP($B2735,Hosts!$A:$M,13,0)</f>
        <v>No</v>
      </c>
      <c r="G2735" t="str">
        <f>INDEX(Hosts!$A:$M, MATCH(Places!$B2735,Hosts!$A:$A,0), MATCH(Places!G$1,Hosts!$A$1:$M$1,0))</f>
        <v>Within an hour</v>
      </c>
      <c r="H2735" s="70">
        <f>INDEX(Hosts!$A:$M, MATCH(Places!$B2735,Hosts!$A:$A,0), MATCH(Places!H$1,Hosts!$A$1:$M$1,0))</f>
        <v>1</v>
      </c>
      <c r="I2735" s="70">
        <f>INDEX(Hosts!$A:$M, MATCH(Places!$B2735,Hosts!$A:$A,0), MATCH(Places!I$1,Hosts!$A$1:$M$1,0))</f>
        <v>1</v>
      </c>
      <c r="J2735" t="str">
        <f>INDEX(Hosts!$A:$M, MATCH(Places!$B2735,Hosts!$A:$A,0), MATCH(Places!J$1,Hosts!$A$1:$M$1,0))</f>
        <v>No</v>
      </c>
      <c r="K2735">
        <v>8</v>
      </c>
      <c r="L2735" t="str">
        <f>VLOOKUP($K2735,Neighborhoods!$A:$C,2,0)</f>
        <v>Brooklyn</v>
      </c>
      <c r="M2735" t="str">
        <f>VLOOKUP($K2735,Neighborhoods!$A:$C,3,0)</f>
        <v>Bushwick</v>
      </c>
      <c r="N2735" t="str">
        <f>INDEX(Neighborhoods!$A:$C, MATCH(Places!$K2735,Neighborhoods!$A:$A,0), MATCH(Places!N$1,Neighborhoods!$A$1:$C$1,0))</f>
        <v>Brooklyn</v>
      </c>
      <c r="O2735" t="str">
        <f>INDEX(Neighborhoods!$A:$C, MATCH(Places!$K2735,Neighborhoods!$A:$A,0), MATCH(Places!O$1,Neighborhoods!$A$1:$C$1,0))</f>
        <v>Bushwick</v>
      </c>
      <c r="P2735" t="s">
        <v>11822</v>
      </c>
      <c r="Q2735" t="str">
        <f t="shared" si="168"/>
        <v>No</v>
      </c>
      <c r="R2735">
        <v>4</v>
      </c>
      <c r="S2735" t="str">
        <f t="shared" si="169"/>
        <v>Medium</v>
      </c>
      <c r="T2735" s="50">
        <v>86</v>
      </c>
      <c r="U2735" s="70">
        <f t="shared" si="170"/>
        <v>0.03</v>
      </c>
      <c r="V2735" s="52">
        <v>4.6399999999999997</v>
      </c>
      <c r="W2735" s="52" t="str" cm="1">
        <f t="array" ref="W2735">_xlfn.SWITCH(ROUND(V2735,0),5,"Excellent",4,"Good",3,"Ok","Bad")</f>
        <v>Excellent</v>
      </c>
      <c r="X2735">
        <v>122</v>
      </c>
      <c r="Y2735" t="str">
        <f t="shared" si="171"/>
        <v>No</v>
      </c>
      <c r="Z2735" s="68">
        <v>42897</v>
      </c>
      <c r="AA2735" s="68">
        <v>43906</v>
      </c>
      <c r="AB2735">
        <v>103</v>
      </c>
      <c r="AC2735" t="s">
        <v>15615</v>
      </c>
    </row>
    <row r="2736" spans="1:29" x14ac:dyDescent="0.3">
      <c r="A2736" t="s">
        <v>2000</v>
      </c>
      <c r="B2736">
        <v>3247</v>
      </c>
      <c r="C2736" t="str">
        <f>VLOOKUP($B2736,Hosts!$A:$M,10,0)</f>
        <v>A few days or more</v>
      </c>
      <c r="D2736" s="70">
        <f>VLOOKUP($B2736,Hosts!$A:$M,11,0)</f>
        <v>0</v>
      </c>
      <c r="E2736" s="70">
        <f>VLOOKUP($B2736,Hosts!$A:$M,12,0)</f>
        <v>0.74</v>
      </c>
      <c r="F2736" t="str">
        <f>VLOOKUP($B2736,Hosts!$A:$M,13,0)</f>
        <v>No</v>
      </c>
      <c r="G2736" t="str">
        <f>INDEX(Hosts!$A:$M, MATCH(Places!$B2736,Hosts!$A:$A,0), MATCH(Places!G$1,Hosts!$A$1:$M$1,0))</f>
        <v>A few days or more</v>
      </c>
      <c r="H2736" s="70">
        <f>INDEX(Hosts!$A:$M, MATCH(Places!$B2736,Hosts!$A:$A,0), MATCH(Places!H$1,Hosts!$A$1:$M$1,0))</f>
        <v>0</v>
      </c>
      <c r="I2736" s="70">
        <f>INDEX(Hosts!$A:$M, MATCH(Places!$B2736,Hosts!$A:$A,0), MATCH(Places!I$1,Hosts!$A$1:$M$1,0))</f>
        <v>0.74</v>
      </c>
      <c r="J2736" t="str">
        <f>INDEX(Hosts!$A:$M, MATCH(Places!$B2736,Hosts!$A:$A,0), MATCH(Places!J$1,Hosts!$A$1:$M$1,0))</f>
        <v>No</v>
      </c>
      <c r="K2736">
        <v>22</v>
      </c>
      <c r="L2736" t="str">
        <f>VLOOKUP($K2736,Neighborhoods!$A:$C,2,0)</f>
        <v>Queens</v>
      </c>
      <c r="M2736" t="str">
        <f>VLOOKUP($K2736,Neighborhoods!$A:$C,3,0)</f>
        <v>Flushing</v>
      </c>
      <c r="N2736" t="str">
        <f>INDEX(Neighborhoods!$A:$C, MATCH(Places!$K2736,Neighborhoods!$A:$A,0), MATCH(Places!N$1,Neighborhoods!$A$1:$C$1,0))</f>
        <v>Queens</v>
      </c>
      <c r="O2736" t="str">
        <f>INDEX(Neighborhoods!$A:$C, MATCH(Places!$K2736,Neighborhoods!$A:$A,0), MATCH(Places!O$1,Neighborhoods!$A$1:$C$1,0))</f>
        <v>Flushing</v>
      </c>
      <c r="P2736" t="s">
        <v>1</v>
      </c>
      <c r="Q2736" t="str">
        <f t="shared" si="168"/>
        <v>Yes</v>
      </c>
      <c r="R2736">
        <v>3</v>
      </c>
      <c r="S2736" t="str">
        <f t="shared" si="169"/>
        <v>Medium</v>
      </c>
      <c r="T2736" s="50">
        <v>66</v>
      </c>
      <c r="U2736" s="70">
        <f t="shared" si="170"/>
        <v>0.03</v>
      </c>
      <c r="V2736" s="52">
        <v>4.55</v>
      </c>
      <c r="W2736" s="52" t="str" cm="1">
        <f t="array" ref="W2736">_xlfn.SWITCH(ROUND(V2736,0),5,"Excellent",4,"Good",3,"Ok","Bad")</f>
        <v>Excellent</v>
      </c>
      <c r="X2736">
        <v>64</v>
      </c>
      <c r="Y2736" t="str">
        <f t="shared" si="171"/>
        <v>No</v>
      </c>
      <c r="Z2736" s="68">
        <v>42917</v>
      </c>
      <c r="AA2736" s="68">
        <v>43745</v>
      </c>
      <c r="AB2736">
        <v>2</v>
      </c>
      <c r="AC2736" t="s">
        <v>15615</v>
      </c>
    </row>
    <row r="2737" spans="1:29" x14ac:dyDescent="0.3">
      <c r="A2737" t="s">
        <v>14968</v>
      </c>
      <c r="B2737">
        <v>1690</v>
      </c>
      <c r="C2737" t="str">
        <f>VLOOKUP($B2737,Hosts!$A:$M,10,0)</f>
        <v>Within a day</v>
      </c>
      <c r="D2737" s="70">
        <f>VLOOKUP($B2737,Hosts!$A:$M,11,0)</f>
        <v>1</v>
      </c>
      <c r="E2737" s="70">
        <f>VLOOKUP($B2737,Hosts!$A:$M,12,0)</f>
        <v>0.92</v>
      </c>
      <c r="F2737" t="str">
        <f>VLOOKUP($B2737,Hosts!$A:$M,13,0)</f>
        <v>No</v>
      </c>
      <c r="G2737" t="str">
        <f>INDEX(Hosts!$A:$M, MATCH(Places!$B2737,Hosts!$A:$A,0), MATCH(Places!G$1,Hosts!$A$1:$M$1,0))</f>
        <v>Within a day</v>
      </c>
      <c r="H2737" s="70">
        <f>INDEX(Hosts!$A:$M, MATCH(Places!$B2737,Hosts!$A:$A,0), MATCH(Places!H$1,Hosts!$A$1:$M$1,0))</f>
        <v>1</v>
      </c>
      <c r="I2737" s="70">
        <f>INDEX(Hosts!$A:$M, MATCH(Places!$B2737,Hosts!$A:$A,0), MATCH(Places!I$1,Hosts!$A$1:$M$1,0))</f>
        <v>0.92</v>
      </c>
      <c r="J2737" t="str">
        <f>INDEX(Hosts!$A:$M, MATCH(Places!$B2737,Hosts!$A:$A,0), MATCH(Places!J$1,Hosts!$A$1:$M$1,0))</f>
        <v>No</v>
      </c>
      <c r="K2737">
        <v>16</v>
      </c>
      <c r="L2737" t="str">
        <f>VLOOKUP($K2737,Neighborhoods!$A:$C,2,0)</f>
        <v>Manhattan</v>
      </c>
      <c r="M2737" t="str">
        <f>VLOOKUP($K2737,Neighborhoods!$A:$C,3,0)</f>
        <v>Harlem</v>
      </c>
      <c r="N2737" t="str">
        <f>INDEX(Neighborhoods!$A:$C, MATCH(Places!$K2737,Neighborhoods!$A:$A,0), MATCH(Places!N$1,Neighborhoods!$A$1:$C$1,0))</f>
        <v>Manhattan</v>
      </c>
      <c r="O2737" t="str">
        <f>INDEX(Neighborhoods!$A:$C, MATCH(Places!$K2737,Neighborhoods!$A:$A,0), MATCH(Places!O$1,Neighborhoods!$A$1:$C$1,0))</f>
        <v>Harlem</v>
      </c>
      <c r="P2737" t="s">
        <v>11822</v>
      </c>
      <c r="Q2737" t="str">
        <f t="shared" si="168"/>
        <v>No</v>
      </c>
      <c r="R2737">
        <v>2</v>
      </c>
      <c r="S2737" t="str">
        <f t="shared" si="169"/>
        <v>Small</v>
      </c>
      <c r="T2737" s="50">
        <v>77</v>
      </c>
      <c r="U2737" s="70">
        <f t="shared" si="170"/>
        <v>0.03</v>
      </c>
      <c r="V2737" s="52">
        <v>4.8</v>
      </c>
      <c r="W2737" s="52" t="str" cm="1">
        <f t="array" ref="W2737">_xlfn.SWITCH(ROUND(V2737,0),5,"Excellent",4,"Good",3,"Ok","Bad")</f>
        <v>Excellent</v>
      </c>
      <c r="X2737">
        <v>10</v>
      </c>
      <c r="Y2737" t="str">
        <f t="shared" si="171"/>
        <v>No</v>
      </c>
      <c r="Z2737" s="68">
        <v>42901</v>
      </c>
      <c r="AA2737" s="68">
        <v>43846</v>
      </c>
      <c r="AB2737">
        <v>0</v>
      </c>
      <c r="AC2737" t="s">
        <v>15615</v>
      </c>
    </row>
    <row r="2738" spans="1:29" x14ac:dyDescent="0.3">
      <c r="A2738" t="s">
        <v>2001</v>
      </c>
      <c r="B2738">
        <v>2990</v>
      </c>
      <c r="C2738" t="str">
        <f>VLOOKUP($B2738,Hosts!$A:$M,10,0)</f>
        <v>Within an hour</v>
      </c>
      <c r="D2738" s="70">
        <f>VLOOKUP($B2738,Hosts!$A:$M,11,0)</f>
        <v>1</v>
      </c>
      <c r="E2738" s="70">
        <f>VLOOKUP($B2738,Hosts!$A:$M,12,0)</f>
        <v>0.92</v>
      </c>
      <c r="F2738" t="str">
        <f>VLOOKUP($B2738,Hosts!$A:$M,13,0)</f>
        <v>No</v>
      </c>
      <c r="G2738" t="str">
        <f>INDEX(Hosts!$A:$M, MATCH(Places!$B2738,Hosts!$A:$A,0), MATCH(Places!G$1,Hosts!$A$1:$M$1,0))</f>
        <v>Within an hour</v>
      </c>
      <c r="H2738" s="70">
        <f>INDEX(Hosts!$A:$M, MATCH(Places!$B2738,Hosts!$A:$A,0), MATCH(Places!H$1,Hosts!$A$1:$M$1,0))</f>
        <v>1</v>
      </c>
      <c r="I2738" s="70">
        <f>INDEX(Hosts!$A:$M, MATCH(Places!$B2738,Hosts!$A:$A,0), MATCH(Places!I$1,Hosts!$A$1:$M$1,0))</f>
        <v>0.92</v>
      </c>
      <c r="J2738" t="str">
        <f>INDEX(Hosts!$A:$M, MATCH(Places!$B2738,Hosts!$A:$A,0), MATCH(Places!J$1,Hosts!$A$1:$M$1,0))</f>
        <v>No</v>
      </c>
      <c r="K2738">
        <v>19</v>
      </c>
      <c r="L2738" t="str">
        <f>VLOOKUP($K2738,Neighborhoods!$A:$C,2,0)</f>
        <v>Manhattan</v>
      </c>
      <c r="M2738" t="str">
        <f>VLOOKUP($K2738,Neighborhoods!$A:$C,3,0)</f>
        <v>Upper East Side</v>
      </c>
      <c r="N2738" t="str">
        <f>INDEX(Neighborhoods!$A:$C, MATCH(Places!$K2738,Neighborhoods!$A:$A,0), MATCH(Places!N$1,Neighborhoods!$A$1:$C$1,0))</f>
        <v>Manhattan</v>
      </c>
      <c r="O2738" t="str">
        <f>INDEX(Neighborhoods!$A:$C, MATCH(Places!$K2738,Neighborhoods!$A:$A,0), MATCH(Places!O$1,Neighborhoods!$A$1:$C$1,0))</f>
        <v>Upper East Side</v>
      </c>
      <c r="P2738" t="s">
        <v>1</v>
      </c>
      <c r="Q2738" t="str">
        <f t="shared" si="168"/>
        <v>Yes</v>
      </c>
      <c r="R2738">
        <v>3</v>
      </c>
      <c r="S2738" t="str">
        <f t="shared" si="169"/>
        <v>Medium</v>
      </c>
      <c r="T2738" s="50">
        <v>85</v>
      </c>
      <c r="U2738" s="70">
        <f t="shared" si="170"/>
        <v>0.03</v>
      </c>
      <c r="V2738" s="52">
        <v>4.9000000000000004</v>
      </c>
      <c r="W2738" s="52" t="str" cm="1">
        <f t="array" ref="W2738">_xlfn.SWITCH(ROUND(V2738,0),5,"Excellent",4,"Good",3,"Ok","Bad")</f>
        <v>Excellent</v>
      </c>
      <c r="X2738">
        <v>81</v>
      </c>
      <c r="Y2738" t="str">
        <f t="shared" si="171"/>
        <v>No</v>
      </c>
      <c r="Z2738" s="68">
        <v>42898</v>
      </c>
      <c r="AA2738" s="68">
        <v>43844</v>
      </c>
      <c r="AB2738">
        <v>15</v>
      </c>
      <c r="AC2738" t="s">
        <v>15615</v>
      </c>
    </row>
    <row r="2739" spans="1:29" x14ac:dyDescent="0.3">
      <c r="A2739" t="s">
        <v>2002</v>
      </c>
      <c r="B2739">
        <v>244</v>
      </c>
      <c r="C2739" t="str">
        <f>VLOOKUP($B2739,Hosts!$A:$M,10,0)</f>
        <v>Within a few hours</v>
      </c>
      <c r="D2739" s="70">
        <f>VLOOKUP($B2739,Hosts!$A:$M,11,0)</f>
        <v>1</v>
      </c>
      <c r="E2739" s="70">
        <f>VLOOKUP($B2739,Hosts!$A:$M,12,0)</f>
        <v>1</v>
      </c>
      <c r="F2739" t="str">
        <f>VLOOKUP($B2739,Hosts!$A:$M,13,0)</f>
        <v>No</v>
      </c>
      <c r="G2739" t="str">
        <f>INDEX(Hosts!$A:$M, MATCH(Places!$B2739,Hosts!$A:$A,0), MATCH(Places!G$1,Hosts!$A$1:$M$1,0))</f>
        <v>Within a few hours</v>
      </c>
      <c r="H2739" s="70">
        <f>INDEX(Hosts!$A:$M, MATCH(Places!$B2739,Hosts!$A:$A,0), MATCH(Places!H$1,Hosts!$A$1:$M$1,0))</f>
        <v>1</v>
      </c>
      <c r="I2739" s="70">
        <f>INDEX(Hosts!$A:$M, MATCH(Places!$B2739,Hosts!$A:$A,0), MATCH(Places!I$1,Hosts!$A$1:$M$1,0))</f>
        <v>1</v>
      </c>
      <c r="J2739" t="str">
        <f>INDEX(Hosts!$A:$M, MATCH(Places!$B2739,Hosts!$A:$A,0), MATCH(Places!J$1,Hosts!$A$1:$M$1,0))</f>
        <v>No</v>
      </c>
      <c r="K2739">
        <v>19</v>
      </c>
      <c r="L2739" t="str">
        <f>VLOOKUP($K2739,Neighborhoods!$A:$C,2,0)</f>
        <v>Manhattan</v>
      </c>
      <c r="M2739" t="str">
        <f>VLOOKUP($K2739,Neighborhoods!$A:$C,3,0)</f>
        <v>Upper East Side</v>
      </c>
      <c r="N2739" t="str">
        <f>INDEX(Neighborhoods!$A:$C, MATCH(Places!$K2739,Neighborhoods!$A:$A,0), MATCH(Places!N$1,Neighborhoods!$A$1:$C$1,0))</f>
        <v>Manhattan</v>
      </c>
      <c r="O2739" t="str">
        <f>INDEX(Neighborhoods!$A:$C, MATCH(Places!$K2739,Neighborhoods!$A:$A,0), MATCH(Places!O$1,Neighborhoods!$A$1:$C$1,0))</f>
        <v>Upper East Side</v>
      </c>
      <c r="P2739" t="s">
        <v>11822</v>
      </c>
      <c r="Q2739" t="str">
        <f t="shared" si="168"/>
        <v>No</v>
      </c>
      <c r="R2739">
        <v>4</v>
      </c>
      <c r="S2739" t="str">
        <f t="shared" si="169"/>
        <v>Medium</v>
      </c>
      <c r="T2739" s="50">
        <v>108</v>
      </c>
      <c r="U2739" s="70">
        <f t="shared" si="170"/>
        <v>0.03</v>
      </c>
      <c r="V2739" s="52">
        <v>4.67</v>
      </c>
      <c r="W2739" s="52" t="str" cm="1">
        <f t="array" ref="W2739">_xlfn.SWITCH(ROUND(V2739,0),5,"Excellent",4,"Good",3,"Ok","Bad")</f>
        <v>Excellent</v>
      </c>
      <c r="X2739">
        <v>3</v>
      </c>
      <c r="Y2739" t="str">
        <f t="shared" si="171"/>
        <v>No</v>
      </c>
      <c r="Z2739" s="68">
        <v>42918</v>
      </c>
      <c r="AA2739" s="68">
        <v>44017</v>
      </c>
      <c r="AB2739">
        <v>0</v>
      </c>
      <c r="AC2739" t="s">
        <v>15616</v>
      </c>
    </row>
    <row r="2740" spans="1:29" x14ac:dyDescent="0.3">
      <c r="A2740" t="s">
        <v>2003</v>
      </c>
      <c r="B2740">
        <v>2812</v>
      </c>
      <c r="C2740" t="str">
        <f>VLOOKUP($B2740,Hosts!$A:$M,10,0)</f>
        <v>Within an hour</v>
      </c>
      <c r="D2740" s="70">
        <f>VLOOKUP($B2740,Hosts!$A:$M,11,0)</f>
        <v>1</v>
      </c>
      <c r="E2740" s="70">
        <f>VLOOKUP($B2740,Hosts!$A:$M,12,0)</f>
        <v>1</v>
      </c>
      <c r="F2740" t="str">
        <f>VLOOKUP($B2740,Hosts!$A:$M,13,0)</f>
        <v>Yes</v>
      </c>
      <c r="G2740" t="str">
        <f>INDEX(Hosts!$A:$M, MATCH(Places!$B2740,Hosts!$A:$A,0), MATCH(Places!G$1,Hosts!$A$1:$M$1,0))</f>
        <v>Within an hour</v>
      </c>
      <c r="H2740" s="70">
        <f>INDEX(Hosts!$A:$M, MATCH(Places!$B2740,Hosts!$A:$A,0), MATCH(Places!H$1,Hosts!$A$1:$M$1,0))</f>
        <v>1</v>
      </c>
      <c r="I2740" s="70">
        <f>INDEX(Hosts!$A:$M, MATCH(Places!$B2740,Hosts!$A:$A,0), MATCH(Places!I$1,Hosts!$A$1:$M$1,0))</f>
        <v>1</v>
      </c>
      <c r="J2740" t="str">
        <f>INDEX(Hosts!$A:$M, MATCH(Places!$B2740,Hosts!$A:$A,0), MATCH(Places!J$1,Hosts!$A$1:$M$1,0))</f>
        <v>Yes</v>
      </c>
      <c r="K2740">
        <v>7</v>
      </c>
      <c r="L2740" t="str">
        <f>VLOOKUP($K2740,Neighborhoods!$A:$C,2,0)</f>
        <v>Brooklyn</v>
      </c>
      <c r="M2740" t="str">
        <f>VLOOKUP($K2740,Neighborhoods!$A:$C,3,0)</f>
        <v>Bedford-Stuyvesant</v>
      </c>
      <c r="N2740" t="str">
        <f>INDEX(Neighborhoods!$A:$C, MATCH(Places!$K2740,Neighborhoods!$A:$A,0), MATCH(Places!N$1,Neighborhoods!$A$1:$C$1,0))</f>
        <v>Brooklyn</v>
      </c>
      <c r="O2740" t="str">
        <f>INDEX(Neighborhoods!$A:$C, MATCH(Places!$K2740,Neighborhoods!$A:$A,0), MATCH(Places!O$1,Neighborhoods!$A$1:$C$1,0))</f>
        <v>Bedford-Stuyvesant</v>
      </c>
      <c r="P2740" t="s">
        <v>11822</v>
      </c>
      <c r="Q2740" t="str">
        <f t="shared" si="168"/>
        <v>No</v>
      </c>
      <c r="R2740">
        <v>4</v>
      </c>
      <c r="S2740" t="str">
        <f t="shared" si="169"/>
        <v>Medium</v>
      </c>
      <c r="T2740" s="50">
        <v>119</v>
      </c>
      <c r="U2740" s="70">
        <f t="shared" si="170"/>
        <v>0.03</v>
      </c>
      <c r="V2740" s="52">
        <v>4.99</v>
      </c>
      <c r="W2740" s="52" t="str" cm="1">
        <f t="array" ref="W2740">_xlfn.SWITCH(ROUND(V2740,0),5,"Excellent",4,"Good",3,"Ok","Bad")</f>
        <v>Excellent</v>
      </c>
      <c r="X2740">
        <v>90</v>
      </c>
      <c r="Y2740" t="str">
        <f t="shared" si="171"/>
        <v>No</v>
      </c>
      <c r="Z2740" s="68">
        <v>42891</v>
      </c>
      <c r="AA2740" s="68">
        <v>43908</v>
      </c>
      <c r="AB2740">
        <v>130</v>
      </c>
      <c r="AC2740" t="s">
        <v>15616</v>
      </c>
    </row>
    <row r="2741" spans="1:29" x14ac:dyDescent="0.3">
      <c r="A2741" t="s">
        <v>2004</v>
      </c>
      <c r="B2741">
        <v>1425</v>
      </c>
      <c r="C2741" t="str">
        <f>VLOOKUP($B2741,Hosts!$A:$M,10,0)</f>
        <v>Within a day</v>
      </c>
      <c r="D2741" s="70">
        <f>VLOOKUP($B2741,Hosts!$A:$M,11,0)</f>
        <v>0.67</v>
      </c>
      <c r="E2741" s="70">
        <f>VLOOKUP($B2741,Hosts!$A:$M,12,0)</f>
        <v>0.33</v>
      </c>
      <c r="F2741" t="str">
        <f>VLOOKUP($B2741,Hosts!$A:$M,13,0)</f>
        <v>No</v>
      </c>
      <c r="G2741" t="str">
        <f>INDEX(Hosts!$A:$M, MATCH(Places!$B2741,Hosts!$A:$A,0), MATCH(Places!G$1,Hosts!$A$1:$M$1,0))</f>
        <v>Within a day</v>
      </c>
      <c r="H2741" s="70">
        <f>INDEX(Hosts!$A:$M, MATCH(Places!$B2741,Hosts!$A:$A,0), MATCH(Places!H$1,Hosts!$A$1:$M$1,0))</f>
        <v>0.67</v>
      </c>
      <c r="I2741" s="70">
        <f>INDEX(Hosts!$A:$M, MATCH(Places!$B2741,Hosts!$A:$A,0), MATCH(Places!I$1,Hosts!$A$1:$M$1,0))</f>
        <v>0.33</v>
      </c>
      <c r="J2741" t="str">
        <f>INDEX(Hosts!$A:$M, MATCH(Places!$B2741,Hosts!$A:$A,0), MATCH(Places!J$1,Hosts!$A$1:$M$1,0))</f>
        <v>No</v>
      </c>
      <c r="K2741">
        <v>8</v>
      </c>
      <c r="L2741" t="str">
        <f>VLOOKUP($K2741,Neighborhoods!$A:$C,2,0)</f>
        <v>Brooklyn</v>
      </c>
      <c r="M2741" t="str">
        <f>VLOOKUP($K2741,Neighborhoods!$A:$C,3,0)</f>
        <v>Bushwick</v>
      </c>
      <c r="N2741" t="str">
        <f>INDEX(Neighborhoods!$A:$C, MATCH(Places!$K2741,Neighborhoods!$A:$A,0), MATCH(Places!N$1,Neighborhoods!$A$1:$C$1,0))</f>
        <v>Brooklyn</v>
      </c>
      <c r="O2741" t="str">
        <f>INDEX(Neighborhoods!$A:$C, MATCH(Places!$K2741,Neighborhoods!$A:$A,0), MATCH(Places!O$1,Neighborhoods!$A$1:$C$1,0))</f>
        <v>Bushwick</v>
      </c>
      <c r="P2741" t="s">
        <v>1</v>
      </c>
      <c r="Q2741" t="str">
        <f t="shared" si="168"/>
        <v>Yes</v>
      </c>
      <c r="R2741">
        <v>2</v>
      </c>
      <c r="S2741" t="str">
        <f t="shared" si="169"/>
        <v>Small</v>
      </c>
      <c r="T2741" s="50">
        <v>37</v>
      </c>
      <c r="U2741" s="70">
        <f t="shared" si="170"/>
        <v>0.03</v>
      </c>
      <c r="V2741" s="52">
        <v>4.25</v>
      </c>
      <c r="W2741" s="52" t="str" cm="1">
        <f t="array" ref="W2741">_xlfn.SWITCH(ROUND(V2741,0),5,"Excellent",4,"Good",3,"Ok","Bad")</f>
        <v>Good</v>
      </c>
      <c r="X2741">
        <v>8</v>
      </c>
      <c r="Y2741" t="str">
        <f t="shared" si="171"/>
        <v>No</v>
      </c>
      <c r="Z2741" s="68">
        <v>43008</v>
      </c>
      <c r="AA2741" s="68">
        <v>43334</v>
      </c>
      <c r="AB2741">
        <v>365</v>
      </c>
      <c r="AC2741" t="s">
        <v>15615</v>
      </c>
    </row>
    <row r="2742" spans="1:29" x14ac:dyDescent="0.3">
      <c r="A2742" t="s">
        <v>15174</v>
      </c>
      <c r="B2742">
        <v>2337</v>
      </c>
      <c r="C2742" t="str">
        <f>VLOOKUP($B2742,Hosts!$A:$M,10,0)</f>
        <v>Within an hour</v>
      </c>
      <c r="D2742" s="70">
        <f>VLOOKUP($B2742,Hosts!$A:$M,11,0)</f>
        <v>1</v>
      </c>
      <c r="E2742" s="70">
        <f>VLOOKUP($B2742,Hosts!$A:$M,12,0)</f>
        <v>0.99</v>
      </c>
      <c r="F2742" t="str">
        <f>VLOOKUP($B2742,Hosts!$A:$M,13,0)</f>
        <v>Yes</v>
      </c>
      <c r="G2742" t="str">
        <f>INDEX(Hosts!$A:$M, MATCH(Places!$B2742,Hosts!$A:$A,0), MATCH(Places!G$1,Hosts!$A$1:$M$1,0))</f>
        <v>Within an hour</v>
      </c>
      <c r="H2742" s="70">
        <f>INDEX(Hosts!$A:$M, MATCH(Places!$B2742,Hosts!$A:$A,0), MATCH(Places!H$1,Hosts!$A$1:$M$1,0))</f>
        <v>1</v>
      </c>
      <c r="I2742" s="70">
        <f>INDEX(Hosts!$A:$M, MATCH(Places!$B2742,Hosts!$A:$A,0), MATCH(Places!I$1,Hosts!$A$1:$M$1,0))</f>
        <v>0.99</v>
      </c>
      <c r="J2742" t="str">
        <f>INDEX(Hosts!$A:$M, MATCH(Places!$B2742,Hosts!$A:$A,0), MATCH(Places!J$1,Hosts!$A$1:$M$1,0))</f>
        <v>Yes</v>
      </c>
      <c r="K2742">
        <v>18</v>
      </c>
      <c r="L2742" t="str">
        <f>VLOOKUP($K2742,Neighborhoods!$A:$C,2,0)</f>
        <v>Manhattan</v>
      </c>
      <c r="M2742" t="str">
        <f>VLOOKUP($K2742,Neighborhoods!$A:$C,3,0)</f>
        <v>Midtown</v>
      </c>
      <c r="N2742" t="str">
        <f>INDEX(Neighborhoods!$A:$C, MATCH(Places!$K2742,Neighborhoods!$A:$A,0), MATCH(Places!N$1,Neighborhoods!$A$1:$C$1,0))</f>
        <v>Manhattan</v>
      </c>
      <c r="O2742" t="str">
        <f>INDEX(Neighborhoods!$A:$C, MATCH(Places!$K2742,Neighborhoods!$A:$A,0), MATCH(Places!O$1,Neighborhoods!$A$1:$C$1,0))</f>
        <v>Midtown</v>
      </c>
      <c r="P2742" t="s">
        <v>11822</v>
      </c>
      <c r="Q2742" t="str">
        <f t="shared" si="168"/>
        <v>No</v>
      </c>
      <c r="R2742">
        <v>2</v>
      </c>
      <c r="S2742" t="str">
        <f t="shared" si="169"/>
        <v>Small</v>
      </c>
      <c r="T2742" s="50">
        <v>149</v>
      </c>
      <c r="U2742" s="70">
        <f t="shared" si="170"/>
        <v>0.03</v>
      </c>
      <c r="V2742" s="52">
        <v>4.9800000000000004</v>
      </c>
      <c r="W2742" s="52" t="str" cm="1">
        <f t="array" ref="W2742">_xlfn.SWITCH(ROUND(V2742,0),5,"Excellent",4,"Good",3,"Ok","Bad")</f>
        <v>Excellent</v>
      </c>
      <c r="X2742">
        <v>189</v>
      </c>
      <c r="Y2742" t="str">
        <f t="shared" si="171"/>
        <v>Yes</v>
      </c>
      <c r="Z2742" s="68">
        <v>42939</v>
      </c>
      <c r="AA2742" s="68">
        <v>43982</v>
      </c>
      <c r="AB2742">
        <v>70</v>
      </c>
      <c r="AC2742" t="s">
        <v>15615</v>
      </c>
    </row>
    <row r="2743" spans="1:29" x14ac:dyDescent="0.3">
      <c r="A2743" t="s">
        <v>2005</v>
      </c>
      <c r="B2743">
        <v>3227</v>
      </c>
      <c r="C2743" t="str">
        <f>VLOOKUP($B2743,Hosts!$A:$M,10,0)</f>
        <v>Within a day</v>
      </c>
      <c r="D2743" s="70">
        <f>VLOOKUP($B2743,Hosts!$A:$M,11,0)</f>
        <v>1</v>
      </c>
      <c r="E2743" s="70">
        <f>VLOOKUP($B2743,Hosts!$A:$M,12,0)</f>
        <v>1</v>
      </c>
      <c r="F2743" t="str">
        <f>VLOOKUP($B2743,Hosts!$A:$M,13,0)</f>
        <v>Yes</v>
      </c>
      <c r="G2743" t="str">
        <f>INDEX(Hosts!$A:$M, MATCH(Places!$B2743,Hosts!$A:$A,0), MATCH(Places!G$1,Hosts!$A$1:$M$1,0))</f>
        <v>Within a day</v>
      </c>
      <c r="H2743" s="70">
        <f>INDEX(Hosts!$A:$M, MATCH(Places!$B2743,Hosts!$A:$A,0), MATCH(Places!H$1,Hosts!$A$1:$M$1,0))</f>
        <v>1</v>
      </c>
      <c r="I2743" s="70">
        <f>INDEX(Hosts!$A:$M, MATCH(Places!$B2743,Hosts!$A:$A,0), MATCH(Places!I$1,Hosts!$A$1:$M$1,0))</f>
        <v>1</v>
      </c>
      <c r="J2743" t="str">
        <f>INDEX(Hosts!$A:$M, MATCH(Places!$B2743,Hosts!$A:$A,0), MATCH(Places!J$1,Hosts!$A$1:$M$1,0))</f>
        <v>Yes</v>
      </c>
      <c r="K2743">
        <v>14</v>
      </c>
      <c r="L2743" t="str">
        <f>VLOOKUP($K2743,Neighborhoods!$A:$C,2,0)</f>
        <v>Manhattan</v>
      </c>
      <c r="M2743" t="str">
        <f>VLOOKUP($K2743,Neighborhoods!$A:$C,3,0)</f>
        <v>East Harlem</v>
      </c>
      <c r="N2743" t="str">
        <f>INDEX(Neighborhoods!$A:$C, MATCH(Places!$K2743,Neighborhoods!$A:$A,0), MATCH(Places!N$1,Neighborhoods!$A$1:$C$1,0))</f>
        <v>Manhattan</v>
      </c>
      <c r="O2743" t="str">
        <f>INDEX(Neighborhoods!$A:$C, MATCH(Places!$K2743,Neighborhoods!$A:$A,0), MATCH(Places!O$1,Neighborhoods!$A$1:$C$1,0))</f>
        <v>East Harlem</v>
      </c>
      <c r="P2743" t="s">
        <v>1</v>
      </c>
      <c r="Q2743" t="str">
        <f t="shared" si="168"/>
        <v>Yes</v>
      </c>
      <c r="R2743">
        <v>2</v>
      </c>
      <c r="S2743" t="str">
        <f t="shared" si="169"/>
        <v>Small</v>
      </c>
      <c r="T2743" s="50">
        <v>89</v>
      </c>
      <c r="U2743" s="70">
        <f t="shared" si="170"/>
        <v>0.03</v>
      </c>
      <c r="V2743" s="52">
        <v>4.9000000000000004</v>
      </c>
      <c r="W2743" s="52" t="str" cm="1">
        <f t="array" ref="W2743">_xlfn.SWITCH(ROUND(V2743,0),5,"Excellent",4,"Good",3,"Ok","Bad")</f>
        <v>Excellent</v>
      </c>
      <c r="X2743">
        <v>91</v>
      </c>
      <c r="Y2743" t="str">
        <f t="shared" si="171"/>
        <v>No</v>
      </c>
      <c r="Z2743" s="68">
        <v>42914</v>
      </c>
      <c r="AA2743" s="68">
        <v>43911</v>
      </c>
      <c r="AB2743">
        <v>333</v>
      </c>
      <c r="AC2743" t="s">
        <v>15616</v>
      </c>
    </row>
    <row r="2744" spans="1:29" x14ac:dyDescent="0.3">
      <c r="A2744" t="s">
        <v>2006</v>
      </c>
      <c r="B2744">
        <v>3258</v>
      </c>
      <c r="C2744" t="str">
        <f>VLOOKUP($B2744,Hosts!$A:$M,10,0)</f>
        <v>Within a few hours</v>
      </c>
      <c r="D2744" s="70">
        <f>VLOOKUP($B2744,Hosts!$A:$M,11,0)</f>
        <v>1</v>
      </c>
      <c r="E2744" s="70">
        <f>VLOOKUP($B2744,Hosts!$A:$M,12,0)</f>
        <v>1</v>
      </c>
      <c r="F2744" t="str">
        <f>VLOOKUP($B2744,Hosts!$A:$M,13,0)</f>
        <v>Yes</v>
      </c>
      <c r="G2744" t="str">
        <f>INDEX(Hosts!$A:$M, MATCH(Places!$B2744,Hosts!$A:$A,0), MATCH(Places!G$1,Hosts!$A$1:$M$1,0))</f>
        <v>Within a few hours</v>
      </c>
      <c r="H2744" s="70">
        <f>INDEX(Hosts!$A:$M, MATCH(Places!$B2744,Hosts!$A:$A,0), MATCH(Places!H$1,Hosts!$A$1:$M$1,0))</f>
        <v>1</v>
      </c>
      <c r="I2744" s="70">
        <f>INDEX(Hosts!$A:$M, MATCH(Places!$B2744,Hosts!$A:$A,0), MATCH(Places!I$1,Hosts!$A$1:$M$1,0))</f>
        <v>1</v>
      </c>
      <c r="J2744" t="str">
        <f>INDEX(Hosts!$A:$M, MATCH(Places!$B2744,Hosts!$A:$A,0), MATCH(Places!J$1,Hosts!$A$1:$M$1,0))</f>
        <v>Yes</v>
      </c>
      <c r="K2744">
        <v>21</v>
      </c>
      <c r="L2744" t="str">
        <f>VLOOKUP($K2744,Neighborhoods!$A:$C,2,0)</f>
        <v>Queens</v>
      </c>
      <c r="M2744" t="str">
        <f>VLOOKUP($K2744,Neighborhoods!$A:$C,3,0)</f>
        <v>Astoria</v>
      </c>
      <c r="N2744" t="str">
        <f>INDEX(Neighborhoods!$A:$C, MATCH(Places!$K2744,Neighborhoods!$A:$A,0), MATCH(Places!N$1,Neighborhoods!$A$1:$C$1,0))</f>
        <v>Queens</v>
      </c>
      <c r="O2744" t="str">
        <f>INDEX(Neighborhoods!$A:$C, MATCH(Places!$K2744,Neighborhoods!$A:$A,0), MATCH(Places!O$1,Neighborhoods!$A$1:$C$1,0))</f>
        <v>Astoria</v>
      </c>
      <c r="P2744" t="s">
        <v>1</v>
      </c>
      <c r="Q2744" t="str">
        <f t="shared" si="168"/>
        <v>Yes</v>
      </c>
      <c r="R2744">
        <v>2</v>
      </c>
      <c r="S2744" t="str">
        <f t="shared" si="169"/>
        <v>Small</v>
      </c>
      <c r="T2744" s="50">
        <v>85</v>
      </c>
      <c r="U2744" s="70">
        <f t="shared" si="170"/>
        <v>0.03</v>
      </c>
      <c r="V2744" s="52">
        <v>5</v>
      </c>
      <c r="W2744" s="52" t="str" cm="1">
        <f t="array" ref="W2744">_xlfn.SWITCH(ROUND(V2744,0),5,"Excellent",4,"Good",3,"Ok","Bad")</f>
        <v>Excellent</v>
      </c>
      <c r="X2744">
        <v>67</v>
      </c>
      <c r="Y2744" t="str">
        <f t="shared" si="171"/>
        <v>No</v>
      </c>
      <c r="Z2744" s="68">
        <v>42921</v>
      </c>
      <c r="AA2744" s="68">
        <v>43832</v>
      </c>
      <c r="AB2744">
        <v>89</v>
      </c>
      <c r="AC2744" t="s">
        <v>15616</v>
      </c>
    </row>
    <row r="2745" spans="1:29" x14ac:dyDescent="0.3">
      <c r="A2745" t="s">
        <v>13442</v>
      </c>
      <c r="B2745">
        <v>2745</v>
      </c>
      <c r="C2745" t="str">
        <f>VLOOKUP($B2745,Hosts!$A:$M,10,0)</f>
        <v>A few days or more</v>
      </c>
      <c r="D2745" s="70">
        <f>VLOOKUP($B2745,Hosts!$A:$M,11,0)</f>
        <v>0</v>
      </c>
      <c r="E2745" s="70">
        <f>VLOOKUP($B2745,Hosts!$A:$M,12,0)</f>
        <v>0.54</v>
      </c>
      <c r="F2745" t="str">
        <f>VLOOKUP($B2745,Hosts!$A:$M,13,0)</f>
        <v>No</v>
      </c>
      <c r="G2745" t="str">
        <f>INDEX(Hosts!$A:$M, MATCH(Places!$B2745,Hosts!$A:$A,0), MATCH(Places!G$1,Hosts!$A$1:$M$1,0))</f>
        <v>A few days or more</v>
      </c>
      <c r="H2745" s="70">
        <f>INDEX(Hosts!$A:$M, MATCH(Places!$B2745,Hosts!$A:$A,0), MATCH(Places!H$1,Hosts!$A$1:$M$1,0))</f>
        <v>0</v>
      </c>
      <c r="I2745" s="70">
        <f>INDEX(Hosts!$A:$M, MATCH(Places!$B2745,Hosts!$A:$A,0), MATCH(Places!I$1,Hosts!$A$1:$M$1,0))</f>
        <v>0.54</v>
      </c>
      <c r="J2745" t="str">
        <f>INDEX(Hosts!$A:$M, MATCH(Places!$B2745,Hosts!$A:$A,0), MATCH(Places!J$1,Hosts!$A$1:$M$1,0))</f>
        <v>No</v>
      </c>
      <c r="K2745">
        <v>24</v>
      </c>
      <c r="L2745" t="str">
        <f>VLOOKUP($K2745,Neighborhoods!$A:$C,2,0)</f>
        <v>Queens</v>
      </c>
      <c r="M2745" t="str">
        <f>VLOOKUP($K2745,Neighborhoods!$A:$C,3,0)</f>
        <v>Long Island City</v>
      </c>
      <c r="N2745" t="str">
        <f>INDEX(Neighborhoods!$A:$C, MATCH(Places!$K2745,Neighborhoods!$A:$A,0), MATCH(Places!N$1,Neighborhoods!$A$1:$C$1,0))</f>
        <v>Queens</v>
      </c>
      <c r="O2745" t="str">
        <f>INDEX(Neighborhoods!$A:$C, MATCH(Places!$K2745,Neighborhoods!$A:$A,0), MATCH(Places!O$1,Neighborhoods!$A$1:$C$1,0))</f>
        <v>Long Island City</v>
      </c>
      <c r="P2745" t="s">
        <v>1</v>
      </c>
      <c r="Q2745" t="str">
        <f t="shared" si="168"/>
        <v>Yes</v>
      </c>
      <c r="R2745">
        <v>1</v>
      </c>
      <c r="S2745" t="str">
        <f t="shared" si="169"/>
        <v>Small</v>
      </c>
      <c r="T2745" s="50">
        <v>45</v>
      </c>
      <c r="U2745" s="70">
        <f t="shared" si="170"/>
        <v>0.03</v>
      </c>
      <c r="V2745" s="52">
        <v>4.8899999999999997</v>
      </c>
      <c r="W2745" s="52" t="str" cm="1">
        <f t="array" ref="W2745">_xlfn.SWITCH(ROUND(V2745,0),5,"Excellent",4,"Good",3,"Ok","Bad")</f>
        <v>Excellent</v>
      </c>
      <c r="X2745">
        <v>19</v>
      </c>
      <c r="Y2745" t="str">
        <f t="shared" si="171"/>
        <v>No</v>
      </c>
      <c r="Z2745" s="68">
        <v>42967</v>
      </c>
      <c r="AA2745" s="68">
        <v>43921</v>
      </c>
      <c r="AB2745">
        <v>88</v>
      </c>
      <c r="AC2745" t="s">
        <v>15615</v>
      </c>
    </row>
    <row r="2746" spans="1:29" x14ac:dyDescent="0.3">
      <c r="A2746" t="s">
        <v>2007</v>
      </c>
      <c r="B2746">
        <v>1935</v>
      </c>
      <c r="C2746" t="str">
        <f>VLOOKUP($B2746,Hosts!$A:$M,10,0)</f>
        <v>Within an hour</v>
      </c>
      <c r="D2746" s="70">
        <f>VLOOKUP($B2746,Hosts!$A:$M,11,0)</f>
        <v>1</v>
      </c>
      <c r="E2746" s="70">
        <f>VLOOKUP($B2746,Hosts!$A:$M,12,0)</f>
        <v>0.85</v>
      </c>
      <c r="F2746" t="str">
        <f>VLOOKUP($B2746,Hosts!$A:$M,13,0)</f>
        <v>Yes</v>
      </c>
      <c r="G2746" t="str">
        <f>INDEX(Hosts!$A:$M, MATCH(Places!$B2746,Hosts!$A:$A,0), MATCH(Places!G$1,Hosts!$A$1:$M$1,0))</f>
        <v>Within an hour</v>
      </c>
      <c r="H2746" s="70">
        <f>INDEX(Hosts!$A:$M, MATCH(Places!$B2746,Hosts!$A:$A,0), MATCH(Places!H$1,Hosts!$A$1:$M$1,0))</f>
        <v>1</v>
      </c>
      <c r="I2746" s="70">
        <f>INDEX(Hosts!$A:$M, MATCH(Places!$B2746,Hosts!$A:$A,0), MATCH(Places!I$1,Hosts!$A$1:$M$1,0))</f>
        <v>0.85</v>
      </c>
      <c r="J2746" t="str">
        <f>INDEX(Hosts!$A:$M, MATCH(Places!$B2746,Hosts!$A:$A,0), MATCH(Places!J$1,Hosts!$A$1:$M$1,0))</f>
        <v>Yes</v>
      </c>
      <c r="K2746">
        <v>13</v>
      </c>
      <c r="L2746" t="str">
        <f>VLOOKUP($K2746,Neighborhoods!$A:$C,2,0)</f>
        <v>Manhattan</v>
      </c>
      <c r="M2746" t="str">
        <f>VLOOKUP($K2746,Neighborhoods!$A:$C,3,0)</f>
        <v>Chelsea</v>
      </c>
      <c r="N2746" t="str">
        <f>INDEX(Neighborhoods!$A:$C, MATCH(Places!$K2746,Neighborhoods!$A:$A,0), MATCH(Places!N$1,Neighborhoods!$A$1:$C$1,0))</f>
        <v>Manhattan</v>
      </c>
      <c r="O2746" t="str">
        <f>INDEX(Neighborhoods!$A:$C, MATCH(Places!$K2746,Neighborhoods!$A:$A,0), MATCH(Places!O$1,Neighborhoods!$A$1:$C$1,0))</f>
        <v>Chelsea</v>
      </c>
      <c r="P2746" t="s">
        <v>11822</v>
      </c>
      <c r="Q2746" t="str">
        <f t="shared" si="168"/>
        <v>No</v>
      </c>
      <c r="R2746">
        <v>2</v>
      </c>
      <c r="S2746" t="str">
        <f t="shared" si="169"/>
        <v>Small</v>
      </c>
      <c r="T2746" s="50">
        <v>350</v>
      </c>
      <c r="U2746" s="70">
        <f t="shared" si="170"/>
        <v>0.04</v>
      </c>
      <c r="V2746" s="52">
        <v>5</v>
      </c>
      <c r="W2746" s="52" t="str" cm="1">
        <f t="array" ref="W2746">_xlfn.SWITCH(ROUND(V2746,0),5,"Excellent",4,"Good",3,"Ok","Bad")</f>
        <v>Excellent</v>
      </c>
      <c r="X2746">
        <v>17</v>
      </c>
      <c r="Y2746" t="str">
        <f t="shared" si="171"/>
        <v>No</v>
      </c>
      <c r="Z2746" s="68">
        <v>43240</v>
      </c>
      <c r="AA2746" s="68">
        <v>43807</v>
      </c>
      <c r="AB2746">
        <v>34</v>
      </c>
      <c r="AC2746" t="s">
        <v>15615</v>
      </c>
    </row>
    <row r="2747" spans="1:29" x14ac:dyDescent="0.3">
      <c r="A2747" t="s">
        <v>13866</v>
      </c>
      <c r="B2747">
        <v>273</v>
      </c>
      <c r="C2747" t="str">
        <f>VLOOKUP($B2747,Hosts!$A:$M,10,0)</f>
        <v>Within a day</v>
      </c>
      <c r="D2747" s="70">
        <f>VLOOKUP($B2747,Hosts!$A:$M,11,0)</f>
        <v>1</v>
      </c>
      <c r="E2747" s="70">
        <f>VLOOKUP($B2747,Hosts!$A:$M,12,0)</f>
        <v>0.4</v>
      </c>
      <c r="F2747" t="str">
        <f>VLOOKUP($B2747,Hosts!$A:$M,13,0)</f>
        <v>Yes</v>
      </c>
      <c r="G2747" t="str">
        <f>INDEX(Hosts!$A:$M, MATCH(Places!$B2747,Hosts!$A:$A,0), MATCH(Places!G$1,Hosts!$A$1:$M$1,0))</f>
        <v>Within a day</v>
      </c>
      <c r="H2747" s="70">
        <f>INDEX(Hosts!$A:$M, MATCH(Places!$B2747,Hosts!$A:$A,0), MATCH(Places!H$1,Hosts!$A$1:$M$1,0))</f>
        <v>1</v>
      </c>
      <c r="I2747" s="70">
        <f>INDEX(Hosts!$A:$M, MATCH(Places!$B2747,Hosts!$A:$A,0), MATCH(Places!I$1,Hosts!$A$1:$M$1,0))</f>
        <v>0.4</v>
      </c>
      <c r="J2747" t="str">
        <f>INDEX(Hosts!$A:$M, MATCH(Places!$B2747,Hosts!$A:$A,0), MATCH(Places!J$1,Hosts!$A$1:$M$1,0))</f>
        <v>Yes</v>
      </c>
      <c r="K2747">
        <v>8</v>
      </c>
      <c r="L2747" t="str">
        <f>VLOOKUP($K2747,Neighborhoods!$A:$C,2,0)</f>
        <v>Brooklyn</v>
      </c>
      <c r="M2747" t="str">
        <f>VLOOKUP($K2747,Neighborhoods!$A:$C,3,0)</f>
        <v>Bushwick</v>
      </c>
      <c r="N2747" t="str">
        <f>INDEX(Neighborhoods!$A:$C, MATCH(Places!$K2747,Neighborhoods!$A:$A,0), MATCH(Places!N$1,Neighborhoods!$A$1:$C$1,0))</f>
        <v>Brooklyn</v>
      </c>
      <c r="O2747" t="str">
        <f>INDEX(Neighborhoods!$A:$C, MATCH(Places!$K2747,Neighborhoods!$A:$A,0), MATCH(Places!O$1,Neighborhoods!$A$1:$C$1,0))</f>
        <v>Bushwick</v>
      </c>
      <c r="P2747" t="s">
        <v>11822</v>
      </c>
      <c r="Q2747" t="str">
        <f t="shared" si="168"/>
        <v>No</v>
      </c>
      <c r="R2747">
        <v>4</v>
      </c>
      <c r="S2747" t="str">
        <f t="shared" si="169"/>
        <v>Medium</v>
      </c>
      <c r="T2747" s="50">
        <v>126</v>
      </c>
      <c r="U2747" s="70">
        <f t="shared" si="170"/>
        <v>0.03</v>
      </c>
      <c r="V2747" s="52">
        <v>4.93</v>
      </c>
      <c r="W2747" s="52" t="str" cm="1">
        <f t="array" ref="W2747">_xlfn.SWITCH(ROUND(V2747,0),5,"Excellent",4,"Good",3,"Ok","Bad")</f>
        <v>Excellent</v>
      </c>
      <c r="X2747">
        <v>15</v>
      </c>
      <c r="Y2747" t="str">
        <f t="shared" si="171"/>
        <v>No</v>
      </c>
      <c r="Z2747" s="68">
        <v>42956</v>
      </c>
      <c r="AA2747" s="68">
        <v>43697</v>
      </c>
      <c r="AB2747">
        <v>57</v>
      </c>
      <c r="AC2747" t="s">
        <v>15615</v>
      </c>
    </row>
    <row r="2748" spans="1:29" x14ac:dyDescent="0.3">
      <c r="A2748" t="s">
        <v>13737</v>
      </c>
      <c r="B2748">
        <v>336</v>
      </c>
      <c r="C2748" t="str">
        <f>VLOOKUP($B2748,Hosts!$A:$M,10,0)</f>
        <v>A few days or more</v>
      </c>
      <c r="D2748" s="70">
        <f>VLOOKUP($B2748,Hosts!$A:$M,11,0)</f>
        <v>0</v>
      </c>
      <c r="E2748" s="70">
        <f>VLOOKUP($B2748,Hosts!$A:$M,12,0)</f>
        <v>0.5</v>
      </c>
      <c r="F2748" t="str">
        <f>VLOOKUP($B2748,Hosts!$A:$M,13,0)</f>
        <v>No</v>
      </c>
      <c r="G2748" t="str">
        <f>INDEX(Hosts!$A:$M, MATCH(Places!$B2748,Hosts!$A:$A,0), MATCH(Places!G$1,Hosts!$A$1:$M$1,0))</f>
        <v>A few days or more</v>
      </c>
      <c r="H2748" s="70">
        <f>INDEX(Hosts!$A:$M, MATCH(Places!$B2748,Hosts!$A:$A,0), MATCH(Places!H$1,Hosts!$A$1:$M$1,0))</f>
        <v>0</v>
      </c>
      <c r="I2748" s="70">
        <f>INDEX(Hosts!$A:$M, MATCH(Places!$B2748,Hosts!$A:$A,0), MATCH(Places!I$1,Hosts!$A$1:$M$1,0))</f>
        <v>0.5</v>
      </c>
      <c r="J2748" t="str">
        <f>INDEX(Hosts!$A:$M, MATCH(Places!$B2748,Hosts!$A:$A,0), MATCH(Places!J$1,Hosts!$A$1:$M$1,0))</f>
        <v>No</v>
      </c>
      <c r="K2748">
        <v>7</v>
      </c>
      <c r="L2748" t="str">
        <f>VLOOKUP($K2748,Neighborhoods!$A:$C,2,0)</f>
        <v>Brooklyn</v>
      </c>
      <c r="M2748" t="str">
        <f>VLOOKUP($K2748,Neighborhoods!$A:$C,3,0)</f>
        <v>Bedford-Stuyvesant</v>
      </c>
      <c r="N2748" t="str">
        <f>INDEX(Neighborhoods!$A:$C, MATCH(Places!$K2748,Neighborhoods!$A:$A,0), MATCH(Places!N$1,Neighborhoods!$A$1:$C$1,0))</f>
        <v>Brooklyn</v>
      </c>
      <c r="O2748" t="str">
        <f>INDEX(Neighborhoods!$A:$C, MATCH(Places!$K2748,Neighborhoods!$A:$A,0), MATCH(Places!O$1,Neighborhoods!$A$1:$C$1,0))</f>
        <v>Bedford-Stuyvesant</v>
      </c>
      <c r="P2748" t="s">
        <v>1</v>
      </c>
      <c r="Q2748" t="str">
        <f t="shared" si="168"/>
        <v>Yes</v>
      </c>
      <c r="R2748">
        <v>2</v>
      </c>
      <c r="S2748" t="str">
        <f t="shared" si="169"/>
        <v>Small</v>
      </c>
      <c r="T2748" s="50">
        <v>89</v>
      </c>
      <c r="U2748" s="70">
        <f t="shared" si="170"/>
        <v>0.03</v>
      </c>
      <c r="V2748" s="52">
        <v>4.8600000000000003</v>
      </c>
      <c r="W2748" s="52" t="str" cm="1">
        <f t="array" ref="W2748">_xlfn.SWITCH(ROUND(V2748,0),5,"Excellent",4,"Good",3,"Ok","Bad")</f>
        <v>Excellent</v>
      </c>
      <c r="X2748">
        <v>7</v>
      </c>
      <c r="Y2748" t="str">
        <f t="shared" si="171"/>
        <v>No</v>
      </c>
      <c r="Z2748" s="68">
        <v>42915</v>
      </c>
      <c r="AA2748" s="68">
        <v>43814</v>
      </c>
      <c r="AB2748">
        <v>106</v>
      </c>
      <c r="AC2748" t="s">
        <v>15615</v>
      </c>
    </row>
    <row r="2749" spans="1:29" x14ac:dyDescent="0.3">
      <c r="A2749" t="s">
        <v>2008</v>
      </c>
      <c r="B2749">
        <v>3255</v>
      </c>
      <c r="C2749" t="str">
        <f>VLOOKUP($B2749,Hosts!$A:$M,10,0)</f>
        <v>Within an hour</v>
      </c>
      <c r="D2749" s="70">
        <f>VLOOKUP($B2749,Hosts!$A:$M,11,0)</f>
        <v>0.8</v>
      </c>
      <c r="E2749" s="70">
        <f>VLOOKUP($B2749,Hosts!$A:$M,12,0)</f>
        <v>1</v>
      </c>
      <c r="F2749" t="str">
        <f>VLOOKUP($B2749,Hosts!$A:$M,13,0)</f>
        <v>No</v>
      </c>
      <c r="G2749" t="str">
        <f>INDEX(Hosts!$A:$M, MATCH(Places!$B2749,Hosts!$A:$A,0), MATCH(Places!G$1,Hosts!$A$1:$M$1,0))</f>
        <v>Within an hour</v>
      </c>
      <c r="H2749" s="70">
        <f>INDEX(Hosts!$A:$M, MATCH(Places!$B2749,Hosts!$A:$A,0), MATCH(Places!H$1,Hosts!$A$1:$M$1,0))</f>
        <v>0.8</v>
      </c>
      <c r="I2749" s="70">
        <f>INDEX(Hosts!$A:$M, MATCH(Places!$B2749,Hosts!$A:$A,0), MATCH(Places!I$1,Hosts!$A$1:$M$1,0))</f>
        <v>1</v>
      </c>
      <c r="J2749" t="str">
        <f>INDEX(Hosts!$A:$M, MATCH(Places!$B2749,Hosts!$A:$A,0), MATCH(Places!J$1,Hosts!$A$1:$M$1,0))</f>
        <v>No</v>
      </c>
      <c r="K2749">
        <v>7</v>
      </c>
      <c r="L2749" t="str">
        <f>VLOOKUP($K2749,Neighborhoods!$A:$C,2,0)</f>
        <v>Brooklyn</v>
      </c>
      <c r="M2749" t="str">
        <f>VLOOKUP($K2749,Neighborhoods!$A:$C,3,0)</f>
        <v>Bedford-Stuyvesant</v>
      </c>
      <c r="N2749" t="str">
        <f>INDEX(Neighborhoods!$A:$C, MATCH(Places!$K2749,Neighborhoods!$A:$A,0), MATCH(Places!N$1,Neighborhoods!$A$1:$C$1,0))</f>
        <v>Brooklyn</v>
      </c>
      <c r="O2749" t="str">
        <f>INDEX(Neighborhoods!$A:$C, MATCH(Places!$K2749,Neighborhoods!$A:$A,0), MATCH(Places!O$1,Neighborhoods!$A$1:$C$1,0))</f>
        <v>Bedford-Stuyvesant</v>
      </c>
      <c r="P2749" t="s">
        <v>1</v>
      </c>
      <c r="Q2749" t="str">
        <f t="shared" si="168"/>
        <v>Yes</v>
      </c>
      <c r="R2749">
        <v>1</v>
      </c>
      <c r="S2749" t="str">
        <f t="shared" si="169"/>
        <v>Small</v>
      </c>
      <c r="T2749" s="50">
        <v>35</v>
      </c>
      <c r="U2749" s="70">
        <f t="shared" si="170"/>
        <v>0.03</v>
      </c>
      <c r="V2749" s="52">
        <v>4.8099999999999996</v>
      </c>
      <c r="W2749" s="52" t="str" cm="1">
        <f t="array" ref="W2749">_xlfn.SWITCH(ROUND(V2749,0),5,"Excellent",4,"Good",3,"Ok","Bad")</f>
        <v>Excellent</v>
      </c>
      <c r="X2749">
        <v>246</v>
      </c>
      <c r="Y2749" t="str">
        <f t="shared" si="171"/>
        <v>Yes</v>
      </c>
      <c r="Z2749" s="68">
        <v>42903</v>
      </c>
      <c r="AA2749" s="68">
        <v>44026</v>
      </c>
      <c r="AB2749">
        <v>75</v>
      </c>
      <c r="AC2749" t="s">
        <v>15616</v>
      </c>
    </row>
    <row r="2750" spans="1:29" x14ac:dyDescent="0.3">
      <c r="A2750" t="s">
        <v>2009</v>
      </c>
      <c r="B2750">
        <v>1647</v>
      </c>
      <c r="C2750" t="str">
        <f>VLOOKUP($B2750,Hosts!$A:$M,10,0)</f>
        <v>Within a day</v>
      </c>
      <c r="D2750" s="70">
        <f>VLOOKUP($B2750,Hosts!$A:$M,11,0)</f>
        <v>1</v>
      </c>
      <c r="E2750" s="70">
        <f>VLOOKUP($B2750,Hosts!$A:$M,12,0)</f>
        <v>0.88</v>
      </c>
      <c r="F2750" t="str">
        <f>VLOOKUP($B2750,Hosts!$A:$M,13,0)</f>
        <v>Yes</v>
      </c>
      <c r="G2750" t="str">
        <f>INDEX(Hosts!$A:$M, MATCH(Places!$B2750,Hosts!$A:$A,0), MATCH(Places!G$1,Hosts!$A$1:$M$1,0))</f>
        <v>Within a day</v>
      </c>
      <c r="H2750" s="70">
        <f>INDEX(Hosts!$A:$M, MATCH(Places!$B2750,Hosts!$A:$A,0), MATCH(Places!H$1,Hosts!$A$1:$M$1,0))</f>
        <v>1</v>
      </c>
      <c r="I2750" s="70">
        <f>INDEX(Hosts!$A:$M, MATCH(Places!$B2750,Hosts!$A:$A,0), MATCH(Places!I$1,Hosts!$A$1:$M$1,0))</f>
        <v>0.88</v>
      </c>
      <c r="J2750" t="str">
        <f>INDEX(Hosts!$A:$M, MATCH(Places!$B2750,Hosts!$A:$A,0), MATCH(Places!J$1,Hosts!$A$1:$M$1,0))</f>
        <v>Yes</v>
      </c>
      <c r="K2750">
        <v>24</v>
      </c>
      <c r="L2750" t="str">
        <f>VLOOKUP($K2750,Neighborhoods!$A:$C,2,0)</f>
        <v>Queens</v>
      </c>
      <c r="M2750" t="str">
        <f>VLOOKUP($K2750,Neighborhoods!$A:$C,3,0)</f>
        <v>Long Island City</v>
      </c>
      <c r="N2750" t="str">
        <f>INDEX(Neighborhoods!$A:$C, MATCH(Places!$K2750,Neighborhoods!$A:$A,0), MATCH(Places!N$1,Neighborhoods!$A$1:$C$1,0))</f>
        <v>Queens</v>
      </c>
      <c r="O2750" t="str">
        <f>INDEX(Neighborhoods!$A:$C, MATCH(Places!$K2750,Neighborhoods!$A:$A,0), MATCH(Places!O$1,Neighborhoods!$A$1:$C$1,0))</f>
        <v>Long Island City</v>
      </c>
      <c r="P2750" t="s">
        <v>1</v>
      </c>
      <c r="Q2750" t="str">
        <f t="shared" si="168"/>
        <v>Yes</v>
      </c>
      <c r="R2750">
        <v>2</v>
      </c>
      <c r="S2750" t="str">
        <f t="shared" si="169"/>
        <v>Small</v>
      </c>
      <c r="T2750" s="50">
        <v>79</v>
      </c>
      <c r="U2750" s="70">
        <f t="shared" si="170"/>
        <v>0.03</v>
      </c>
      <c r="V2750" s="52">
        <v>4.92</v>
      </c>
      <c r="W2750" s="52" t="str" cm="1">
        <f t="array" ref="W2750">_xlfn.SWITCH(ROUND(V2750,0),5,"Excellent",4,"Good",3,"Ok","Bad")</f>
        <v>Excellent</v>
      </c>
      <c r="X2750">
        <v>144</v>
      </c>
      <c r="Y2750" t="str">
        <f t="shared" si="171"/>
        <v>Yes</v>
      </c>
      <c r="Z2750" s="68">
        <v>42908</v>
      </c>
      <c r="AA2750" s="68">
        <v>43903</v>
      </c>
      <c r="AB2750">
        <v>169</v>
      </c>
      <c r="AC2750" t="s">
        <v>15615</v>
      </c>
    </row>
    <row r="2751" spans="1:29" x14ac:dyDescent="0.3">
      <c r="A2751" t="s">
        <v>15569</v>
      </c>
      <c r="B2751">
        <v>3209</v>
      </c>
      <c r="C2751" t="str">
        <f>VLOOKUP($B2751,Hosts!$A:$M,10,0)</f>
        <v>A few days or more</v>
      </c>
      <c r="D2751" s="70">
        <f>VLOOKUP($B2751,Hosts!$A:$M,11,0)</f>
        <v>0.13</v>
      </c>
      <c r="E2751" s="70">
        <f>VLOOKUP($B2751,Hosts!$A:$M,12,0)</f>
        <v>0.73</v>
      </c>
      <c r="F2751" t="str">
        <f>VLOOKUP($B2751,Hosts!$A:$M,13,0)</f>
        <v>No</v>
      </c>
      <c r="G2751" t="str">
        <f>INDEX(Hosts!$A:$M, MATCH(Places!$B2751,Hosts!$A:$A,0), MATCH(Places!G$1,Hosts!$A$1:$M$1,0))</f>
        <v>A few days or more</v>
      </c>
      <c r="H2751" s="70">
        <f>INDEX(Hosts!$A:$M, MATCH(Places!$B2751,Hosts!$A:$A,0), MATCH(Places!H$1,Hosts!$A$1:$M$1,0))</f>
        <v>0.13</v>
      </c>
      <c r="I2751" s="70">
        <f>INDEX(Hosts!$A:$M, MATCH(Places!$B2751,Hosts!$A:$A,0), MATCH(Places!I$1,Hosts!$A$1:$M$1,0))</f>
        <v>0.73</v>
      </c>
      <c r="J2751" t="str">
        <f>INDEX(Hosts!$A:$M, MATCH(Places!$B2751,Hosts!$A:$A,0), MATCH(Places!J$1,Hosts!$A$1:$M$1,0))</f>
        <v>No</v>
      </c>
      <c r="K2751">
        <v>12</v>
      </c>
      <c r="L2751" t="str">
        <f>VLOOKUP($K2751,Neighborhoods!$A:$C,2,0)</f>
        <v>Brooklyn</v>
      </c>
      <c r="M2751" t="str">
        <f>VLOOKUP($K2751,Neighborhoods!$A:$C,3,0)</f>
        <v>Williamsburg</v>
      </c>
      <c r="N2751" t="str">
        <f>INDEX(Neighborhoods!$A:$C, MATCH(Places!$K2751,Neighborhoods!$A:$A,0), MATCH(Places!N$1,Neighborhoods!$A$1:$C$1,0))</f>
        <v>Brooklyn</v>
      </c>
      <c r="O2751" t="str">
        <f>INDEX(Neighborhoods!$A:$C, MATCH(Places!$K2751,Neighborhoods!$A:$A,0), MATCH(Places!O$1,Neighborhoods!$A$1:$C$1,0))</f>
        <v>Williamsburg</v>
      </c>
      <c r="P2751" t="s">
        <v>1</v>
      </c>
      <c r="Q2751" t="str">
        <f t="shared" si="168"/>
        <v>Yes</v>
      </c>
      <c r="R2751">
        <v>2</v>
      </c>
      <c r="S2751" t="str">
        <f t="shared" si="169"/>
        <v>Small</v>
      </c>
      <c r="T2751" s="50">
        <v>85</v>
      </c>
      <c r="U2751" s="70">
        <f t="shared" si="170"/>
        <v>0.03</v>
      </c>
      <c r="V2751" s="52">
        <v>4.1100000000000003</v>
      </c>
      <c r="W2751" s="52" t="str" cm="1">
        <f t="array" ref="W2751">_xlfn.SWITCH(ROUND(V2751,0),5,"Excellent",4,"Good",3,"Ok","Bad")</f>
        <v>Good</v>
      </c>
      <c r="X2751">
        <v>9</v>
      </c>
      <c r="Y2751" t="str">
        <f t="shared" si="171"/>
        <v>No</v>
      </c>
      <c r="Z2751" s="68">
        <v>42947</v>
      </c>
      <c r="AA2751" s="68">
        <v>43640</v>
      </c>
      <c r="AB2751">
        <v>0</v>
      </c>
      <c r="AC2751" t="s">
        <v>15616</v>
      </c>
    </row>
    <row r="2752" spans="1:29" x14ac:dyDescent="0.3">
      <c r="A2752" t="s">
        <v>2010</v>
      </c>
      <c r="B2752">
        <v>3260</v>
      </c>
      <c r="C2752" t="str">
        <f>VLOOKUP($B2752,Hosts!$A:$M,10,0)</f>
        <v>Within an hour</v>
      </c>
      <c r="D2752" s="70">
        <f>VLOOKUP($B2752,Hosts!$A:$M,11,0)</f>
        <v>1</v>
      </c>
      <c r="E2752" s="70">
        <f>VLOOKUP($B2752,Hosts!$A:$M,12,0)</f>
        <v>1</v>
      </c>
      <c r="F2752" t="str">
        <f>VLOOKUP($B2752,Hosts!$A:$M,13,0)</f>
        <v>Yes</v>
      </c>
      <c r="G2752" t="str">
        <f>INDEX(Hosts!$A:$M, MATCH(Places!$B2752,Hosts!$A:$A,0), MATCH(Places!G$1,Hosts!$A$1:$M$1,0))</f>
        <v>Within an hour</v>
      </c>
      <c r="H2752" s="70">
        <f>INDEX(Hosts!$A:$M, MATCH(Places!$B2752,Hosts!$A:$A,0), MATCH(Places!H$1,Hosts!$A$1:$M$1,0))</f>
        <v>1</v>
      </c>
      <c r="I2752" s="70">
        <f>INDEX(Hosts!$A:$M, MATCH(Places!$B2752,Hosts!$A:$A,0), MATCH(Places!I$1,Hosts!$A$1:$M$1,0))</f>
        <v>1</v>
      </c>
      <c r="J2752" t="str">
        <f>INDEX(Hosts!$A:$M, MATCH(Places!$B2752,Hosts!$A:$A,0), MATCH(Places!J$1,Hosts!$A$1:$M$1,0))</f>
        <v>Yes</v>
      </c>
      <c r="K2752">
        <v>7</v>
      </c>
      <c r="L2752" t="str">
        <f>VLOOKUP($K2752,Neighborhoods!$A:$C,2,0)</f>
        <v>Brooklyn</v>
      </c>
      <c r="M2752" t="str">
        <f>VLOOKUP($K2752,Neighborhoods!$A:$C,3,0)</f>
        <v>Bedford-Stuyvesant</v>
      </c>
      <c r="N2752" t="str">
        <f>INDEX(Neighborhoods!$A:$C, MATCH(Places!$K2752,Neighborhoods!$A:$A,0), MATCH(Places!N$1,Neighborhoods!$A$1:$C$1,0))</f>
        <v>Brooklyn</v>
      </c>
      <c r="O2752" t="str">
        <f>INDEX(Neighborhoods!$A:$C, MATCH(Places!$K2752,Neighborhoods!$A:$A,0), MATCH(Places!O$1,Neighborhoods!$A$1:$C$1,0))</f>
        <v>Bedford-Stuyvesant</v>
      </c>
      <c r="P2752" t="s">
        <v>11822</v>
      </c>
      <c r="Q2752" t="str">
        <f t="shared" si="168"/>
        <v>No</v>
      </c>
      <c r="R2752">
        <v>5</v>
      </c>
      <c r="S2752" t="str">
        <f t="shared" si="169"/>
        <v>Medium</v>
      </c>
      <c r="T2752" s="50">
        <v>96</v>
      </c>
      <c r="U2752" s="70">
        <f t="shared" si="170"/>
        <v>0.03</v>
      </c>
      <c r="V2752" s="52">
        <v>4.8899999999999997</v>
      </c>
      <c r="W2752" s="52" t="str" cm="1">
        <f t="array" ref="W2752">_xlfn.SWITCH(ROUND(V2752,0),5,"Excellent",4,"Good",3,"Ok","Bad")</f>
        <v>Excellent</v>
      </c>
      <c r="X2752">
        <v>151</v>
      </c>
      <c r="Y2752" t="str">
        <f t="shared" si="171"/>
        <v>Yes</v>
      </c>
      <c r="Z2752" s="68">
        <v>42906</v>
      </c>
      <c r="AA2752" s="68">
        <v>44058</v>
      </c>
      <c r="AB2752">
        <v>323</v>
      </c>
      <c r="AC2752" t="s">
        <v>15616</v>
      </c>
    </row>
    <row r="2753" spans="1:29" x14ac:dyDescent="0.3">
      <c r="A2753" t="s">
        <v>2011</v>
      </c>
      <c r="B2753">
        <v>47</v>
      </c>
      <c r="C2753" t="str">
        <f>VLOOKUP($B2753,Hosts!$A:$M,10,0)</f>
        <v>Within a few hours</v>
      </c>
      <c r="D2753" s="70">
        <f>VLOOKUP($B2753,Hosts!$A:$M,11,0)</f>
        <v>1</v>
      </c>
      <c r="E2753" s="70">
        <f>VLOOKUP($B2753,Hosts!$A:$M,12,0)</f>
        <v>0.83</v>
      </c>
      <c r="F2753" t="str">
        <f>VLOOKUP($B2753,Hosts!$A:$M,13,0)</f>
        <v>No</v>
      </c>
      <c r="G2753" t="str">
        <f>INDEX(Hosts!$A:$M, MATCH(Places!$B2753,Hosts!$A:$A,0), MATCH(Places!G$1,Hosts!$A$1:$M$1,0))</f>
        <v>Within a few hours</v>
      </c>
      <c r="H2753" s="70">
        <f>INDEX(Hosts!$A:$M, MATCH(Places!$B2753,Hosts!$A:$A,0), MATCH(Places!H$1,Hosts!$A$1:$M$1,0))</f>
        <v>1</v>
      </c>
      <c r="I2753" s="70">
        <f>INDEX(Hosts!$A:$M, MATCH(Places!$B2753,Hosts!$A:$A,0), MATCH(Places!I$1,Hosts!$A$1:$M$1,0))</f>
        <v>0.83</v>
      </c>
      <c r="J2753" t="str">
        <f>INDEX(Hosts!$A:$M, MATCH(Places!$B2753,Hosts!$A:$A,0), MATCH(Places!J$1,Hosts!$A$1:$M$1,0))</f>
        <v>No</v>
      </c>
      <c r="K2753">
        <v>7</v>
      </c>
      <c r="L2753" t="str">
        <f>VLOOKUP($K2753,Neighborhoods!$A:$C,2,0)</f>
        <v>Brooklyn</v>
      </c>
      <c r="M2753" t="str">
        <f>VLOOKUP($K2753,Neighborhoods!$A:$C,3,0)</f>
        <v>Bedford-Stuyvesant</v>
      </c>
      <c r="N2753" t="str">
        <f>INDEX(Neighborhoods!$A:$C, MATCH(Places!$K2753,Neighborhoods!$A:$A,0), MATCH(Places!N$1,Neighborhoods!$A$1:$C$1,0))</f>
        <v>Brooklyn</v>
      </c>
      <c r="O2753" t="str">
        <f>INDEX(Neighborhoods!$A:$C, MATCH(Places!$K2753,Neighborhoods!$A:$A,0), MATCH(Places!O$1,Neighborhoods!$A$1:$C$1,0))</f>
        <v>Bedford-Stuyvesant</v>
      </c>
      <c r="P2753" t="s">
        <v>1</v>
      </c>
      <c r="Q2753" t="str">
        <f t="shared" si="168"/>
        <v>Yes</v>
      </c>
      <c r="R2753">
        <v>4</v>
      </c>
      <c r="S2753" t="str">
        <f t="shared" si="169"/>
        <v>Medium</v>
      </c>
      <c r="T2753" s="50">
        <v>80</v>
      </c>
      <c r="U2753" s="70">
        <f t="shared" si="170"/>
        <v>0.03</v>
      </c>
      <c r="V2753" s="52">
        <v>5</v>
      </c>
      <c r="W2753" s="52" t="str" cm="1">
        <f t="array" ref="W2753">_xlfn.SWITCH(ROUND(V2753,0),5,"Excellent",4,"Good",3,"Ok","Bad")</f>
        <v>Excellent</v>
      </c>
      <c r="X2753">
        <v>12</v>
      </c>
      <c r="Y2753" t="str">
        <f t="shared" si="171"/>
        <v>No</v>
      </c>
      <c r="Z2753" s="68">
        <v>42896</v>
      </c>
      <c r="AA2753" s="68">
        <v>43832</v>
      </c>
      <c r="AB2753">
        <v>363</v>
      </c>
      <c r="AC2753" t="s">
        <v>15615</v>
      </c>
    </row>
    <row r="2754" spans="1:29" x14ac:dyDescent="0.3">
      <c r="A2754" t="s">
        <v>13679</v>
      </c>
      <c r="B2754">
        <v>2197</v>
      </c>
      <c r="C2754" t="str">
        <f>VLOOKUP($B2754,Hosts!$A:$M,10,0)</f>
        <v>Within an hour</v>
      </c>
      <c r="D2754" s="70">
        <f>VLOOKUP($B2754,Hosts!$A:$M,11,0)</f>
        <v>1</v>
      </c>
      <c r="E2754" s="70">
        <f>VLOOKUP($B2754,Hosts!$A:$M,12,0)</f>
        <v>0.63</v>
      </c>
      <c r="F2754" t="str">
        <f>VLOOKUP($B2754,Hosts!$A:$M,13,0)</f>
        <v>No</v>
      </c>
      <c r="G2754" t="str">
        <f>INDEX(Hosts!$A:$M, MATCH(Places!$B2754,Hosts!$A:$A,0), MATCH(Places!G$1,Hosts!$A$1:$M$1,0))</f>
        <v>Within an hour</v>
      </c>
      <c r="H2754" s="70">
        <f>INDEX(Hosts!$A:$M, MATCH(Places!$B2754,Hosts!$A:$A,0), MATCH(Places!H$1,Hosts!$A$1:$M$1,0))</f>
        <v>1</v>
      </c>
      <c r="I2754" s="70">
        <f>INDEX(Hosts!$A:$M, MATCH(Places!$B2754,Hosts!$A:$A,0), MATCH(Places!I$1,Hosts!$A$1:$M$1,0))</f>
        <v>0.63</v>
      </c>
      <c r="J2754" t="str">
        <f>INDEX(Hosts!$A:$M, MATCH(Places!$B2754,Hosts!$A:$A,0), MATCH(Places!J$1,Hosts!$A$1:$M$1,0))</f>
        <v>No</v>
      </c>
      <c r="K2754">
        <v>12</v>
      </c>
      <c r="L2754" t="str">
        <f>VLOOKUP($K2754,Neighborhoods!$A:$C,2,0)</f>
        <v>Brooklyn</v>
      </c>
      <c r="M2754" t="str">
        <f>VLOOKUP($K2754,Neighborhoods!$A:$C,3,0)</f>
        <v>Williamsburg</v>
      </c>
      <c r="N2754" t="str">
        <f>INDEX(Neighborhoods!$A:$C, MATCH(Places!$K2754,Neighborhoods!$A:$A,0), MATCH(Places!N$1,Neighborhoods!$A$1:$C$1,0))</f>
        <v>Brooklyn</v>
      </c>
      <c r="O2754" t="str">
        <f>INDEX(Neighborhoods!$A:$C, MATCH(Places!$K2754,Neighborhoods!$A:$A,0), MATCH(Places!O$1,Neighborhoods!$A$1:$C$1,0))</f>
        <v>Williamsburg</v>
      </c>
      <c r="P2754" t="s">
        <v>1</v>
      </c>
      <c r="Q2754" t="str">
        <f t="shared" si="168"/>
        <v>Yes</v>
      </c>
      <c r="R2754">
        <v>1</v>
      </c>
      <c r="S2754" t="str">
        <f t="shared" si="169"/>
        <v>Small</v>
      </c>
      <c r="T2754" s="50">
        <v>68</v>
      </c>
      <c r="U2754" s="70">
        <f t="shared" si="170"/>
        <v>0.03</v>
      </c>
      <c r="V2754" s="52">
        <v>4.58</v>
      </c>
      <c r="W2754" s="52" t="str" cm="1">
        <f t="array" ref="W2754">_xlfn.SWITCH(ROUND(V2754,0),5,"Excellent",4,"Good",3,"Ok","Bad")</f>
        <v>Excellent</v>
      </c>
      <c r="X2754">
        <v>24</v>
      </c>
      <c r="Y2754" t="str">
        <f t="shared" si="171"/>
        <v>No</v>
      </c>
      <c r="Z2754" s="68">
        <v>42896</v>
      </c>
      <c r="AA2754" s="68">
        <v>43828</v>
      </c>
      <c r="AB2754">
        <v>365</v>
      </c>
      <c r="AC2754" t="s">
        <v>15615</v>
      </c>
    </row>
    <row r="2755" spans="1:29" x14ac:dyDescent="0.3">
      <c r="A2755" t="s">
        <v>2012</v>
      </c>
      <c r="B2755">
        <v>2022</v>
      </c>
      <c r="C2755" t="str">
        <f>VLOOKUP($B2755,Hosts!$A:$M,10,0)</f>
        <v>Within an hour</v>
      </c>
      <c r="D2755" s="70">
        <f>VLOOKUP($B2755,Hosts!$A:$M,11,0)</f>
        <v>0.89</v>
      </c>
      <c r="E2755" s="70">
        <f>VLOOKUP($B2755,Hosts!$A:$M,12,0)</f>
        <v>1</v>
      </c>
      <c r="F2755" t="str">
        <f>VLOOKUP($B2755,Hosts!$A:$M,13,0)</f>
        <v>Yes</v>
      </c>
      <c r="G2755" t="str">
        <f>INDEX(Hosts!$A:$M, MATCH(Places!$B2755,Hosts!$A:$A,0), MATCH(Places!G$1,Hosts!$A$1:$M$1,0))</f>
        <v>Within an hour</v>
      </c>
      <c r="H2755" s="70">
        <f>INDEX(Hosts!$A:$M, MATCH(Places!$B2755,Hosts!$A:$A,0), MATCH(Places!H$1,Hosts!$A$1:$M$1,0))</f>
        <v>0.89</v>
      </c>
      <c r="I2755" s="70">
        <f>INDEX(Hosts!$A:$M, MATCH(Places!$B2755,Hosts!$A:$A,0), MATCH(Places!I$1,Hosts!$A$1:$M$1,0))</f>
        <v>1</v>
      </c>
      <c r="J2755" t="str">
        <f>INDEX(Hosts!$A:$M, MATCH(Places!$B2755,Hosts!$A:$A,0), MATCH(Places!J$1,Hosts!$A$1:$M$1,0))</f>
        <v>Yes</v>
      </c>
      <c r="K2755">
        <v>8</v>
      </c>
      <c r="L2755" t="str">
        <f>VLOOKUP($K2755,Neighborhoods!$A:$C,2,0)</f>
        <v>Brooklyn</v>
      </c>
      <c r="M2755" t="str">
        <f>VLOOKUP($K2755,Neighborhoods!$A:$C,3,0)</f>
        <v>Bushwick</v>
      </c>
      <c r="N2755" t="str">
        <f>INDEX(Neighborhoods!$A:$C, MATCH(Places!$K2755,Neighborhoods!$A:$A,0), MATCH(Places!N$1,Neighborhoods!$A$1:$C$1,0))</f>
        <v>Brooklyn</v>
      </c>
      <c r="O2755" t="str">
        <f>INDEX(Neighborhoods!$A:$C, MATCH(Places!$K2755,Neighborhoods!$A:$A,0), MATCH(Places!O$1,Neighborhoods!$A$1:$C$1,0))</f>
        <v>Bushwick</v>
      </c>
      <c r="P2755" t="s">
        <v>11822</v>
      </c>
      <c r="Q2755" t="str">
        <f t="shared" ref="Q2755:Q2818" si="172">IF(OR(P2755="Private room",P2755="Shared room"),"Yes","No")</f>
        <v>No</v>
      </c>
      <c r="R2755">
        <v>4</v>
      </c>
      <c r="S2755" t="str">
        <f t="shared" ref="S2755:S2818" si="173">IF(R2755&lt;=2,"Small",IF(R2755&lt;=5,"Medium","Large"))</f>
        <v>Medium</v>
      </c>
      <c r="T2755" s="50">
        <v>100</v>
      </c>
      <c r="U2755" s="70">
        <f t="shared" ref="U2755:U2818" si="174">VLOOKUP($T2755,$AF$1:$AG$5,2)</f>
        <v>0.03</v>
      </c>
      <c r="V2755" s="52">
        <v>5</v>
      </c>
      <c r="W2755" s="52" t="str" cm="1">
        <f t="array" ref="W2755">_xlfn.SWITCH(ROUND(V2755,0),5,"Excellent",4,"Good",3,"Ok","Bad")</f>
        <v>Excellent</v>
      </c>
      <c r="X2755">
        <v>23</v>
      </c>
      <c r="Y2755" t="str">
        <f t="shared" ref="Y2755:Y2818" si="175">IF(AND(V2755&gt;4.8,X2755&gt;100),"Yes","No")</f>
        <v>No</v>
      </c>
      <c r="Z2755" s="68">
        <v>43653</v>
      </c>
      <c r="AA2755" s="68">
        <v>44046</v>
      </c>
      <c r="AB2755">
        <v>174</v>
      </c>
      <c r="AC2755" t="s">
        <v>15615</v>
      </c>
    </row>
    <row r="2756" spans="1:29" x14ac:dyDescent="0.3">
      <c r="A2756" t="s">
        <v>2013</v>
      </c>
      <c r="B2756">
        <v>2571</v>
      </c>
      <c r="C2756" t="str">
        <f>VLOOKUP($B2756,Hosts!$A:$M,10,0)</f>
        <v>Within an hour</v>
      </c>
      <c r="D2756" s="70">
        <f>VLOOKUP($B2756,Hosts!$A:$M,11,0)</f>
        <v>0.84</v>
      </c>
      <c r="E2756" s="70">
        <f>VLOOKUP($B2756,Hosts!$A:$M,12,0)</f>
        <v>0.97</v>
      </c>
      <c r="F2756" t="str">
        <f>VLOOKUP($B2756,Hosts!$A:$M,13,0)</f>
        <v>No</v>
      </c>
      <c r="G2756" t="str">
        <f>INDEX(Hosts!$A:$M, MATCH(Places!$B2756,Hosts!$A:$A,0), MATCH(Places!G$1,Hosts!$A$1:$M$1,0))</f>
        <v>Within an hour</v>
      </c>
      <c r="H2756" s="70">
        <f>INDEX(Hosts!$A:$M, MATCH(Places!$B2756,Hosts!$A:$A,0), MATCH(Places!H$1,Hosts!$A$1:$M$1,0))</f>
        <v>0.84</v>
      </c>
      <c r="I2756" s="70">
        <f>INDEX(Hosts!$A:$M, MATCH(Places!$B2756,Hosts!$A:$A,0), MATCH(Places!I$1,Hosts!$A$1:$M$1,0))</f>
        <v>0.97</v>
      </c>
      <c r="J2756" t="str">
        <f>INDEX(Hosts!$A:$M, MATCH(Places!$B2756,Hosts!$A:$A,0), MATCH(Places!J$1,Hosts!$A$1:$M$1,0))</f>
        <v>No</v>
      </c>
      <c r="K2756">
        <v>8</v>
      </c>
      <c r="L2756" t="str">
        <f>VLOOKUP($K2756,Neighborhoods!$A:$C,2,0)</f>
        <v>Brooklyn</v>
      </c>
      <c r="M2756" t="str">
        <f>VLOOKUP($K2756,Neighborhoods!$A:$C,3,0)</f>
        <v>Bushwick</v>
      </c>
      <c r="N2756" t="str">
        <f>INDEX(Neighborhoods!$A:$C, MATCH(Places!$K2756,Neighborhoods!$A:$A,0), MATCH(Places!N$1,Neighborhoods!$A$1:$C$1,0))</f>
        <v>Brooklyn</v>
      </c>
      <c r="O2756" t="str">
        <f>INDEX(Neighborhoods!$A:$C, MATCH(Places!$K2756,Neighborhoods!$A:$A,0), MATCH(Places!O$1,Neighborhoods!$A$1:$C$1,0))</f>
        <v>Bushwick</v>
      </c>
      <c r="P2756" t="s">
        <v>16</v>
      </c>
      <c r="Q2756" t="str">
        <f t="shared" si="172"/>
        <v>Yes</v>
      </c>
      <c r="R2756">
        <v>1</v>
      </c>
      <c r="S2756" t="str">
        <f t="shared" si="173"/>
        <v>Small</v>
      </c>
      <c r="T2756" s="50">
        <v>32</v>
      </c>
      <c r="U2756" s="70">
        <f t="shared" si="174"/>
        <v>0.03</v>
      </c>
      <c r="V2756" s="52">
        <v>4.5599999999999996</v>
      </c>
      <c r="W2756" s="52" t="str" cm="1">
        <f t="array" ref="W2756">_xlfn.SWITCH(ROUND(V2756,0),5,"Excellent",4,"Good",3,"Ok","Bad")</f>
        <v>Excellent</v>
      </c>
      <c r="X2756">
        <v>167</v>
      </c>
      <c r="Y2756" t="str">
        <f t="shared" si="175"/>
        <v>No</v>
      </c>
      <c r="Z2756" s="68">
        <v>42909</v>
      </c>
      <c r="AA2756" s="68">
        <v>44028</v>
      </c>
      <c r="AB2756">
        <v>0</v>
      </c>
      <c r="AC2756" t="s">
        <v>15616</v>
      </c>
    </row>
    <row r="2757" spans="1:29" x14ac:dyDescent="0.3">
      <c r="A2757" t="s">
        <v>2014</v>
      </c>
      <c r="B2757">
        <v>2227</v>
      </c>
      <c r="C2757" t="str">
        <f>VLOOKUP($B2757,Hosts!$A:$M,10,0)</f>
        <v>Within a day</v>
      </c>
      <c r="D2757" s="70">
        <f>VLOOKUP($B2757,Hosts!$A:$M,11,0)</f>
        <v>1</v>
      </c>
      <c r="E2757" s="70">
        <f>VLOOKUP($B2757,Hosts!$A:$M,12,0)</f>
        <v>0.56999999999999995</v>
      </c>
      <c r="F2757" t="str">
        <f>VLOOKUP($B2757,Hosts!$A:$M,13,0)</f>
        <v>No</v>
      </c>
      <c r="G2757" t="str">
        <f>INDEX(Hosts!$A:$M, MATCH(Places!$B2757,Hosts!$A:$A,0), MATCH(Places!G$1,Hosts!$A$1:$M$1,0))</f>
        <v>Within a day</v>
      </c>
      <c r="H2757" s="70">
        <f>INDEX(Hosts!$A:$M, MATCH(Places!$B2757,Hosts!$A:$A,0), MATCH(Places!H$1,Hosts!$A$1:$M$1,0))</f>
        <v>1</v>
      </c>
      <c r="I2757" s="70">
        <f>INDEX(Hosts!$A:$M, MATCH(Places!$B2757,Hosts!$A:$A,0), MATCH(Places!I$1,Hosts!$A$1:$M$1,0))</f>
        <v>0.56999999999999995</v>
      </c>
      <c r="J2757" t="str">
        <f>INDEX(Hosts!$A:$M, MATCH(Places!$B2757,Hosts!$A:$A,0), MATCH(Places!J$1,Hosts!$A$1:$M$1,0))</f>
        <v>No</v>
      </c>
      <c r="K2757">
        <v>12</v>
      </c>
      <c r="L2757" t="str">
        <f>VLOOKUP($K2757,Neighborhoods!$A:$C,2,0)</f>
        <v>Brooklyn</v>
      </c>
      <c r="M2757" t="str">
        <f>VLOOKUP($K2757,Neighborhoods!$A:$C,3,0)</f>
        <v>Williamsburg</v>
      </c>
      <c r="N2757" t="str">
        <f>INDEX(Neighborhoods!$A:$C, MATCH(Places!$K2757,Neighborhoods!$A:$A,0), MATCH(Places!N$1,Neighborhoods!$A$1:$C$1,0))</f>
        <v>Brooklyn</v>
      </c>
      <c r="O2757" t="str">
        <f>INDEX(Neighborhoods!$A:$C, MATCH(Places!$K2757,Neighborhoods!$A:$A,0), MATCH(Places!O$1,Neighborhoods!$A$1:$C$1,0))</f>
        <v>Williamsburg</v>
      </c>
      <c r="P2757" t="s">
        <v>1</v>
      </c>
      <c r="Q2757" t="str">
        <f t="shared" si="172"/>
        <v>Yes</v>
      </c>
      <c r="R2757">
        <v>2</v>
      </c>
      <c r="S2757" t="str">
        <f t="shared" si="173"/>
        <v>Small</v>
      </c>
      <c r="T2757" s="50">
        <v>105</v>
      </c>
      <c r="U2757" s="70">
        <f t="shared" si="174"/>
        <v>0.03</v>
      </c>
      <c r="V2757" s="52">
        <v>4.75</v>
      </c>
      <c r="W2757" s="52" t="str" cm="1">
        <f t="array" ref="W2757">_xlfn.SWITCH(ROUND(V2757,0),5,"Excellent",4,"Good",3,"Ok","Bad")</f>
        <v>Excellent</v>
      </c>
      <c r="X2757">
        <v>4</v>
      </c>
      <c r="Y2757" t="str">
        <f t="shared" si="175"/>
        <v>No</v>
      </c>
      <c r="Z2757" s="68">
        <v>43018</v>
      </c>
      <c r="AA2757" s="68">
        <v>43711</v>
      </c>
      <c r="AB2757">
        <v>364</v>
      </c>
      <c r="AC2757" t="s">
        <v>15615</v>
      </c>
    </row>
    <row r="2758" spans="1:29" x14ac:dyDescent="0.3">
      <c r="A2758" t="s">
        <v>2014</v>
      </c>
      <c r="B2758">
        <v>942</v>
      </c>
      <c r="C2758" t="str">
        <f>VLOOKUP($B2758,Hosts!$A:$M,10,0)</f>
        <v>Within a day</v>
      </c>
      <c r="D2758" s="70">
        <f>VLOOKUP($B2758,Hosts!$A:$M,11,0)</f>
        <v>0.85</v>
      </c>
      <c r="E2758" s="70">
        <f>VLOOKUP($B2758,Hosts!$A:$M,12,0)</f>
        <v>0.52</v>
      </c>
      <c r="F2758" t="str">
        <f>VLOOKUP($B2758,Hosts!$A:$M,13,0)</f>
        <v>No</v>
      </c>
      <c r="G2758" t="str">
        <f>INDEX(Hosts!$A:$M, MATCH(Places!$B2758,Hosts!$A:$A,0), MATCH(Places!G$1,Hosts!$A$1:$M$1,0))</f>
        <v>Within a day</v>
      </c>
      <c r="H2758" s="70">
        <f>INDEX(Hosts!$A:$M, MATCH(Places!$B2758,Hosts!$A:$A,0), MATCH(Places!H$1,Hosts!$A$1:$M$1,0))</f>
        <v>0.85</v>
      </c>
      <c r="I2758" s="70">
        <f>INDEX(Hosts!$A:$M, MATCH(Places!$B2758,Hosts!$A:$A,0), MATCH(Places!I$1,Hosts!$A$1:$M$1,0))</f>
        <v>0.52</v>
      </c>
      <c r="J2758" t="str">
        <f>INDEX(Hosts!$A:$M, MATCH(Places!$B2758,Hosts!$A:$A,0), MATCH(Places!J$1,Hosts!$A$1:$M$1,0))</f>
        <v>No</v>
      </c>
      <c r="K2758">
        <v>12</v>
      </c>
      <c r="L2758" t="str">
        <f>VLOOKUP($K2758,Neighborhoods!$A:$C,2,0)</f>
        <v>Brooklyn</v>
      </c>
      <c r="M2758" t="str">
        <f>VLOOKUP($K2758,Neighborhoods!$A:$C,3,0)</f>
        <v>Williamsburg</v>
      </c>
      <c r="N2758" t="str">
        <f>INDEX(Neighborhoods!$A:$C, MATCH(Places!$K2758,Neighborhoods!$A:$A,0), MATCH(Places!N$1,Neighborhoods!$A$1:$C$1,0))</f>
        <v>Brooklyn</v>
      </c>
      <c r="O2758" t="str">
        <f>INDEX(Neighborhoods!$A:$C, MATCH(Places!$K2758,Neighborhoods!$A:$A,0), MATCH(Places!O$1,Neighborhoods!$A$1:$C$1,0))</f>
        <v>Williamsburg</v>
      </c>
      <c r="P2758" t="s">
        <v>1</v>
      </c>
      <c r="Q2758" t="str">
        <f t="shared" si="172"/>
        <v>Yes</v>
      </c>
      <c r="R2758">
        <v>2</v>
      </c>
      <c r="S2758" t="str">
        <f t="shared" si="173"/>
        <v>Small</v>
      </c>
      <c r="T2758" s="50">
        <v>120</v>
      </c>
      <c r="U2758" s="70">
        <f t="shared" si="174"/>
        <v>0.03</v>
      </c>
      <c r="V2758" s="52">
        <v>4.5</v>
      </c>
      <c r="W2758" s="52" t="str" cm="1">
        <f t="array" ref="W2758">_xlfn.SWITCH(ROUND(V2758,0),5,"Excellent",4,"Good",3,"Ok","Bad")</f>
        <v>Excellent</v>
      </c>
      <c r="X2758">
        <v>8</v>
      </c>
      <c r="Y2758" t="str">
        <f t="shared" si="175"/>
        <v>No</v>
      </c>
      <c r="Z2758" s="68">
        <v>42911</v>
      </c>
      <c r="AA2758" s="68">
        <v>43613</v>
      </c>
      <c r="AB2758">
        <v>269</v>
      </c>
      <c r="AC2758" t="s">
        <v>15615</v>
      </c>
    </row>
    <row r="2759" spans="1:29" x14ac:dyDescent="0.3">
      <c r="A2759" t="s">
        <v>14122</v>
      </c>
      <c r="B2759">
        <v>942</v>
      </c>
      <c r="C2759" t="str">
        <f>VLOOKUP($B2759,Hosts!$A:$M,10,0)</f>
        <v>Within a day</v>
      </c>
      <c r="D2759" s="70">
        <f>VLOOKUP($B2759,Hosts!$A:$M,11,0)</f>
        <v>0.85</v>
      </c>
      <c r="E2759" s="70">
        <f>VLOOKUP($B2759,Hosts!$A:$M,12,0)</f>
        <v>0.52</v>
      </c>
      <c r="F2759" t="str">
        <f>VLOOKUP($B2759,Hosts!$A:$M,13,0)</f>
        <v>No</v>
      </c>
      <c r="G2759" t="str">
        <f>INDEX(Hosts!$A:$M, MATCH(Places!$B2759,Hosts!$A:$A,0), MATCH(Places!G$1,Hosts!$A$1:$M$1,0))</f>
        <v>Within a day</v>
      </c>
      <c r="H2759" s="70">
        <f>INDEX(Hosts!$A:$M, MATCH(Places!$B2759,Hosts!$A:$A,0), MATCH(Places!H$1,Hosts!$A$1:$M$1,0))</f>
        <v>0.85</v>
      </c>
      <c r="I2759" s="70">
        <f>INDEX(Hosts!$A:$M, MATCH(Places!$B2759,Hosts!$A:$A,0), MATCH(Places!I$1,Hosts!$A$1:$M$1,0))</f>
        <v>0.52</v>
      </c>
      <c r="J2759" t="str">
        <f>INDEX(Hosts!$A:$M, MATCH(Places!$B2759,Hosts!$A:$A,0), MATCH(Places!J$1,Hosts!$A$1:$M$1,0))</f>
        <v>No</v>
      </c>
      <c r="K2759">
        <v>12</v>
      </c>
      <c r="L2759" t="str">
        <f>VLOOKUP($K2759,Neighborhoods!$A:$C,2,0)</f>
        <v>Brooklyn</v>
      </c>
      <c r="M2759" t="str">
        <f>VLOOKUP($K2759,Neighborhoods!$A:$C,3,0)</f>
        <v>Williamsburg</v>
      </c>
      <c r="N2759" t="str">
        <f>INDEX(Neighborhoods!$A:$C, MATCH(Places!$K2759,Neighborhoods!$A:$A,0), MATCH(Places!N$1,Neighborhoods!$A$1:$C$1,0))</f>
        <v>Brooklyn</v>
      </c>
      <c r="O2759" t="str">
        <f>INDEX(Neighborhoods!$A:$C, MATCH(Places!$K2759,Neighborhoods!$A:$A,0), MATCH(Places!O$1,Neighborhoods!$A$1:$C$1,0))</f>
        <v>Williamsburg</v>
      </c>
      <c r="P2759" t="s">
        <v>1</v>
      </c>
      <c r="Q2759" t="str">
        <f t="shared" si="172"/>
        <v>Yes</v>
      </c>
      <c r="R2759">
        <v>2</v>
      </c>
      <c r="S2759" t="str">
        <f t="shared" si="173"/>
        <v>Small</v>
      </c>
      <c r="T2759" s="50">
        <v>191</v>
      </c>
      <c r="U2759" s="70">
        <f t="shared" si="174"/>
        <v>0.03</v>
      </c>
      <c r="V2759" s="52">
        <v>4.67</v>
      </c>
      <c r="W2759" s="52" t="str" cm="1">
        <f t="array" ref="W2759">_xlfn.SWITCH(ROUND(V2759,0),5,"Excellent",4,"Good",3,"Ok","Bad")</f>
        <v>Excellent</v>
      </c>
      <c r="X2759">
        <v>3</v>
      </c>
      <c r="Y2759" t="str">
        <f t="shared" si="175"/>
        <v>No</v>
      </c>
      <c r="Z2759" s="68">
        <v>42895</v>
      </c>
      <c r="AA2759" s="68">
        <v>42946</v>
      </c>
      <c r="AB2759">
        <v>44</v>
      </c>
      <c r="AC2759" t="s">
        <v>15615</v>
      </c>
    </row>
    <row r="2760" spans="1:29" x14ac:dyDescent="0.3">
      <c r="A2760" t="s">
        <v>2015</v>
      </c>
      <c r="B2760">
        <v>1425</v>
      </c>
      <c r="C2760" t="str">
        <f>VLOOKUP($B2760,Hosts!$A:$M,10,0)</f>
        <v>Within a day</v>
      </c>
      <c r="D2760" s="70">
        <f>VLOOKUP($B2760,Hosts!$A:$M,11,0)</f>
        <v>0.67</v>
      </c>
      <c r="E2760" s="70">
        <f>VLOOKUP($B2760,Hosts!$A:$M,12,0)</f>
        <v>0.33</v>
      </c>
      <c r="F2760" t="str">
        <f>VLOOKUP($B2760,Hosts!$A:$M,13,0)</f>
        <v>No</v>
      </c>
      <c r="G2760" t="str">
        <f>INDEX(Hosts!$A:$M, MATCH(Places!$B2760,Hosts!$A:$A,0), MATCH(Places!G$1,Hosts!$A$1:$M$1,0))</f>
        <v>Within a day</v>
      </c>
      <c r="H2760" s="70">
        <f>INDEX(Hosts!$A:$M, MATCH(Places!$B2760,Hosts!$A:$A,0), MATCH(Places!H$1,Hosts!$A$1:$M$1,0))</f>
        <v>0.67</v>
      </c>
      <c r="I2760" s="70">
        <f>INDEX(Hosts!$A:$M, MATCH(Places!$B2760,Hosts!$A:$A,0), MATCH(Places!I$1,Hosts!$A$1:$M$1,0))</f>
        <v>0.33</v>
      </c>
      <c r="J2760" t="str">
        <f>INDEX(Hosts!$A:$M, MATCH(Places!$B2760,Hosts!$A:$A,0), MATCH(Places!J$1,Hosts!$A$1:$M$1,0))</f>
        <v>No</v>
      </c>
      <c r="K2760">
        <v>8</v>
      </c>
      <c r="L2760" t="str">
        <f>VLOOKUP($K2760,Neighborhoods!$A:$C,2,0)</f>
        <v>Brooklyn</v>
      </c>
      <c r="M2760" t="str">
        <f>VLOOKUP($K2760,Neighborhoods!$A:$C,3,0)</f>
        <v>Bushwick</v>
      </c>
      <c r="N2760" t="str">
        <f>INDEX(Neighborhoods!$A:$C, MATCH(Places!$K2760,Neighborhoods!$A:$A,0), MATCH(Places!N$1,Neighborhoods!$A$1:$C$1,0))</f>
        <v>Brooklyn</v>
      </c>
      <c r="O2760" t="str">
        <f>INDEX(Neighborhoods!$A:$C, MATCH(Places!$K2760,Neighborhoods!$A:$A,0), MATCH(Places!O$1,Neighborhoods!$A$1:$C$1,0))</f>
        <v>Bushwick</v>
      </c>
      <c r="P2760" t="s">
        <v>1</v>
      </c>
      <c r="Q2760" t="str">
        <f t="shared" si="172"/>
        <v>Yes</v>
      </c>
      <c r="R2760">
        <v>3</v>
      </c>
      <c r="S2760" t="str">
        <f t="shared" si="173"/>
        <v>Medium</v>
      </c>
      <c r="T2760" s="50">
        <v>37</v>
      </c>
      <c r="U2760" s="70">
        <f t="shared" si="174"/>
        <v>0.03</v>
      </c>
      <c r="V2760" s="52">
        <v>4</v>
      </c>
      <c r="W2760" s="52" t="str" cm="1">
        <f t="array" ref="W2760">_xlfn.SWITCH(ROUND(V2760,0),5,"Excellent",4,"Good",3,"Ok","Bad")</f>
        <v>Good</v>
      </c>
      <c r="X2760">
        <v>9</v>
      </c>
      <c r="Y2760" t="str">
        <f t="shared" si="175"/>
        <v>No</v>
      </c>
      <c r="Z2760" s="68">
        <v>42923</v>
      </c>
      <c r="AA2760" s="68">
        <v>43739</v>
      </c>
      <c r="AB2760">
        <v>365</v>
      </c>
      <c r="AC2760" t="s">
        <v>15615</v>
      </c>
    </row>
    <row r="2761" spans="1:29" x14ac:dyDescent="0.3">
      <c r="A2761" t="s">
        <v>15137</v>
      </c>
      <c r="B2761">
        <v>3108</v>
      </c>
      <c r="C2761" t="str">
        <f>VLOOKUP($B2761,Hosts!$A:$M,10,0)</f>
        <v>Within a day</v>
      </c>
      <c r="D2761" s="70">
        <f>VLOOKUP($B2761,Hosts!$A:$M,11,0)</f>
        <v>0.5</v>
      </c>
      <c r="E2761" s="70">
        <f>VLOOKUP($B2761,Hosts!$A:$M,12,0)</f>
        <v>0.14000000000000001</v>
      </c>
      <c r="F2761" t="str">
        <f>VLOOKUP($B2761,Hosts!$A:$M,13,0)</f>
        <v>No</v>
      </c>
      <c r="G2761" t="str">
        <f>INDEX(Hosts!$A:$M, MATCH(Places!$B2761,Hosts!$A:$A,0), MATCH(Places!G$1,Hosts!$A$1:$M$1,0))</f>
        <v>Within a day</v>
      </c>
      <c r="H2761" s="70">
        <f>INDEX(Hosts!$A:$M, MATCH(Places!$B2761,Hosts!$A:$A,0), MATCH(Places!H$1,Hosts!$A$1:$M$1,0))</f>
        <v>0.5</v>
      </c>
      <c r="I2761" s="70">
        <f>INDEX(Hosts!$A:$M, MATCH(Places!$B2761,Hosts!$A:$A,0), MATCH(Places!I$1,Hosts!$A$1:$M$1,0))</f>
        <v>0.14000000000000001</v>
      </c>
      <c r="J2761" t="str">
        <f>INDEX(Hosts!$A:$M, MATCH(Places!$B2761,Hosts!$A:$A,0), MATCH(Places!J$1,Hosts!$A$1:$M$1,0))</f>
        <v>No</v>
      </c>
      <c r="K2761">
        <v>12</v>
      </c>
      <c r="L2761" t="str">
        <f>VLOOKUP($K2761,Neighborhoods!$A:$C,2,0)</f>
        <v>Brooklyn</v>
      </c>
      <c r="M2761" t="str">
        <f>VLOOKUP($K2761,Neighborhoods!$A:$C,3,0)</f>
        <v>Williamsburg</v>
      </c>
      <c r="N2761" t="str">
        <f>INDEX(Neighborhoods!$A:$C, MATCH(Places!$K2761,Neighborhoods!$A:$A,0), MATCH(Places!N$1,Neighborhoods!$A$1:$C$1,0))</f>
        <v>Brooklyn</v>
      </c>
      <c r="O2761" t="str">
        <f>INDEX(Neighborhoods!$A:$C, MATCH(Places!$K2761,Neighborhoods!$A:$A,0), MATCH(Places!O$1,Neighborhoods!$A$1:$C$1,0))</f>
        <v>Williamsburg</v>
      </c>
      <c r="P2761" t="s">
        <v>11822</v>
      </c>
      <c r="Q2761" t="str">
        <f t="shared" si="172"/>
        <v>No</v>
      </c>
      <c r="R2761">
        <v>3</v>
      </c>
      <c r="S2761" t="str">
        <f t="shared" si="173"/>
        <v>Medium</v>
      </c>
      <c r="T2761" s="50">
        <v>185</v>
      </c>
      <c r="U2761" s="70">
        <f t="shared" si="174"/>
        <v>0.03</v>
      </c>
      <c r="V2761" s="52">
        <v>4.83</v>
      </c>
      <c r="W2761" s="52" t="str" cm="1">
        <f t="array" ref="W2761">_xlfn.SWITCH(ROUND(V2761,0),5,"Excellent",4,"Good",3,"Ok","Bad")</f>
        <v>Excellent</v>
      </c>
      <c r="X2761">
        <v>6</v>
      </c>
      <c r="Y2761" t="str">
        <f t="shared" si="175"/>
        <v>No</v>
      </c>
      <c r="Z2761" s="68">
        <v>42939</v>
      </c>
      <c r="AA2761" s="68">
        <v>43692</v>
      </c>
      <c r="AB2761">
        <v>364</v>
      </c>
      <c r="AC2761" t="s">
        <v>15615</v>
      </c>
    </row>
    <row r="2762" spans="1:29" x14ac:dyDescent="0.3">
      <c r="A2762" t="s">
        <v>2016</v>
      </c>
      <c r="B2762">
        <v>255</v>
      </c>
      <c r="C2762" t="str">
        <f>VLOOKUP($B2762,Hosts!$A:$M,10,0)</f>
        <v>Within an hour</v>
      </c>
      <c r="D2762" s="70">
        <f>VLOOKUP($B2762,Hosts!$A:$M,11,0)</f>
        <v>1</v>
      </c>
      <c r="E2762" s="70">
        <f>VLOOKUP($B2762,Hosts!$A:$M,12,0)</f>
        <v>1</v>
      </c>
      <c r="F2762" t="str">
        <f>VLOOKUP($B2762,Hosts!$A:$M,13,0)</f>
        <v>No</v>
      </c>
      <c r="G2762" t="str">
        <f>INDEX(Hosts!$A:$M, MATCH(Places!$B2762,Hosts!$A:$A,0), MATCH(Places!G$1,Hosts!$A$1:$M$1,0))</f>
        <v>Within an hour</v>
      </c>
      <c r="H2762" s="70">
        <f>INDEX(Hosts!$A:$M, MATCH(Places!$B2762,Hosts!$A:$A,0), MATCH(Places!H$1,Hosts!$A$1:$M$1,0))</f>
        <v>1</v>
      </c>
      <c r="I2762" s="70">
        <f>INDEX(Hosts!$A:$M, MATCH(Places!$B2762,Hosts!$A:$A,0), MATCH(Places!I$1,Hosts!$A$1:$M$1,0))</f>
        <v>1</v>
      </c>
      <c r="J2762" t="str">
        <f>INDEX(Hosts!$A:$M, MATCH(Places!$B2762,Hosts!$A:$A,0), MATCH(Places!J$1,Hosts!$A$1:$M$1,0))</f>
        <v>No</v>
      </c>
      <c r="K2762">
        <v>20</v>
      </c>
      <c r="L2762" t="str">
        <f>VLOOKUP($K2762,Neighborhoods!$A:$C,2,0)</f>
        <v>Manhattan</v>
      </c>
      <c r="M2762" t="str">
        <f>VLOOKUP($K2762,Neighborhoods!$A:$C,3,0)</f>
        <v>Upper West Side</v>
      </c>
      <c r="N2762" t="str">
        <f>INDEX(Neighborhoods!$A:$C, MATCH(Places!$K2762,Neighborhoods!$A:$A,0), MATCH(Places!N$1,Neighborhoods!$A$1:$C$1,0))</f>
        <v>Manhattan</v>
      </c>
      <c r="O2762" t="str">
        <f>INDEX(Neighborhoods!$A:$C, MATCH(Places!$K2762,Neighborhoods!$A:$A,0), MATCH(Places!O$1,Neighborhoods!$A$1:$C$1,0))</f>
        <v>Upper West Side</v>
      </c>
      <c r="P2762" t="s">
        <v>11822</v>
      </c>
      <c r="Q2762" t="str">
        <f t="shared" si="172"/>
        <v>No</v>
      </c>
      <c r="R2762">
        <v>2</v>
      </c>
      <c r="S2762" t="str">
        <f t="shared" si="173"/>
        <v>Small</v>
      </c>
      <c r="T2762" s="50">
        <v>180</v>
      </c>
      <c r="U2762" s="70">
        <f t="shared" si="174"/>
        <v>0.03</v>
      </c>
      <c r="V2762" s="52">
        <v>4.9000000000000004</v>
      </c>
      <c r="W2762" s="52" t="str" cm="1">
        <f t="array" ref="W2762">_xlfn.SWITCH(ROUND(V2762,0),5,"Excellent",4,"Good",3,"Ok","Bad")</f>
        <v>Excellent</v>
      </c>
      <c r="X2762">
        <v>10</v>
      </c>
      <c r="Y2762" t="str">
        <f t="shared" si="175"/>
        <v>No</v>
      </c>
      <c r="Z2762" s="68">
        <v>43023</v>
      </c>
      <c r="AA2762" s="68">
        <v>43760</v>
      </c>
      <c r="AB2762">
        <v>59</v>
      </c>
      <c r="AC2762" t="s">
        <v>15615</v>
      </c>
    </row>
    <row r="2763" spans="1:29" x14ac:dyDescent="0.3">
      <c r="A2763" t="s">
        <v>15036</v>
      </c>
      <c r="B2763">
        <v>2016</v>
      </c>
      <c r="C2763" t="str">
        <f>VLOOKUP($B2763,Hosts!$A:$M,10,0)</f>
        <v>Within a few hours</v>
      </c>
      <c r="D2763" s="70">
        <f>VLOOKUP($B2763,Hosts!$A:$M,11,0)</f>
        <v>1</v>
      </c>
      <c r="E2763" s="70">
        <f>VLOOKUP($B2763,Hosts!$A:$M,12,0)</f>
        <v>0.75</v>
      </c>
      <c r="F2763" t="str">
        <f>VLOOKUP($B2763,Hosts!$A:$M,13,0)</f>
        <v>Yes</v>
      </c>
      <c r="G2763" t="str">
        <f>INDEX(Hosts!$A:$M, MATCH(Places!$B2763,Hosts!$A:$A,0), MATCH(Places!G$1,Hosts!$A$1:$M$1,0))</f>
        <v>Within a few hours</v>
      </c>
      <c r="H2763" s="70">
        <f>INDEX(Hosts!$A:$M, MATCH(Places!$B2763,Hosts!$A:$A,0), MATCH(Places!H$1,Hosts!$A$1:$M$1,0))</f>
        <v>1</v>
      </c>
      <c r="I2763" s="70">
        <f>INDEX(Hosts!$A:$M, MATCH(Places!$B2763,Hosts!$A:$A,0), MATCH(Places!I$1,Hosts!$A$1:$M$1,0))</f>
        <v>0.75</v>
      </c>
      <c r="J2763" t="str">
        <f>INDEX(Hosts!$A:$M, MATCH(Places!$B2763,Hosts!$A:$A,0), MATCH(Places!J$1,Hosts!$A$1:$M$1,0))</f>
        <v>Yes</v>
      </c>
      <c r="K2763">
        <v>2</v>
      </c>
      <c r="L2763" t="str">
        <f>VLOOKUP($K2763,Neighborhoods!$A:$C,2,0)</f>
        <v>Bronx</v>
      </c>
      <c r="M2763" t="str">
        <f>VLOOKUP($K2763,Neighborhoods!$A:$C,3,0)</f>
        <v>Concourse</v>
      </c>
      <c r="N2763" t="str">
        <f>INDEX(Neighborhoods!$A:$C, MATCH(Places!$K2763,Neighborhoods!$A:$A,0), MATCH(Places!N$1,Neighborhoods!$A$1:$C$1,0))</f>
        <v>Bronx</v>
      </c>
      <c r="O2763" t="str">
        <f>INDEX(Neighborhoods!$A:$C, MATCH(Places!$K2763,Neighborhoods!$A:$A,0), MATCH(Places!O$1,Neighborhoods!$A$1:$C$1,0))</f>
        <v>Concourse</v>
      </c>
      <c r="P2763" t="s">
        <v>1</v>
      </c>
      <c r="Q2763" t="str">
        <f t="shared" si="172"/>
        <v>Yes</v>
      </c>
      <c r="R2763">
        <v>2</v>
      </c>
      <c r="S2763" t="str">
        <f t="shared" si="173"/>
        <v>Small</v>
      </c>
      <c r="T2763" s="50">
        <v>75</v>
      </c>
      <c r="U2763" s="70">
        <f t="shared" si="174"/>
        <v>0.03</v>
      </c>
      <c r="V2763" s="52">
        <v>4.99</v>
      </c>
      <c r="W2763" s="52" t="str" cm="1">
        <f t="array" ref="W2763">_xlfn.SWITCH(ROUND(V2763,0),5,"Excellent",4,"Good",3,"Ok","Bad")</f>
        <v>Excellent</v>
      </c>
      <c r="X2763">
        <v>104</v>
      </c>
      <c r="Y2763" t="str">
        <f t="shared" si="175"/>
        <v>Yes</v>
      </c>
      <c r="Z2763" s="68">
        <v>42897</v>
      </c>
      <c r="AA2763" s="68">
        <v>43768</v>
      </c>
      <c r="AB2763">
        <v>365</v>
      </c>
      <c r="AC2763" t="s">
        <v>15615</v>
      </c>
    </row>
    <row r="2764" spans="1:29" x14ac:dyDescent="0.3">
      <c r="A2764" t="s">
        <v>2017</v>
      </c>
      <c r="B2764">
        <v>2227</v>
      </c>
      <c r="C2764" t="str">
        <f>VLOOKUP($B2764,Hosts!$A:$M,10,0)</f>
        <v>Within a day</v>
      </c>
      <c r="D2764" s="70">
        <f>VLOOKUP($B2764,Hosts!$A:$M,11,0)</f>
        <v>1</v>
      </c>
      <c r="E2764" s="70">
        <f>VLOOKUP($B2764,Hosts!$A:$M,12,0)</f>
        <v>0.56999999999999995</v>
      </c>
      <c r="F2764" t="str">
        <f>VLOOKUP($B2764,Hosts!$A:$M,13,0)</f>
        <v>No</v>
      </c>
      <c r="G2764" t="str">
        <f>INDEX(Hosts!$A:$M, MATCH(Places!$B2764,Hosts!$A:$A,0), MATCH(Places!G$1,Hosts!$A$1:$M$1,0))</f>
        <v>Within a day</v>
      </c>
      <c r="H2764" s="70">
        <f>INDEX(Hosts!$A:$M, MATCH(Places!$B2764,Hosts!$A:$A,0), MATCH(Places!H$1,Hosts!$A$1:$M$1,0))</f>
        <v>1</v>
      </c>
      <c r="I2764" s="70">
        <f>INDEX(Hosts!$A:$M, MATCH(Places!$B2764,Hosts!$A:$A,0), MATCH(Places!I$1,Hosts!$A$1:$M$1,0))</f>
        <v>0.56999999999999995</v>
      </c>
      <c r="J2764" t="str">
        <f>INDEX(Hosts!$A:$M, MATCH(Places!$B2764,Hosts!$A:$A,0), MATCH(Places!J$1,Hosts!$A$1:$M$1,0))</f>
        <v>No</v>
      </c>
      <c r="K2764">
        <v>12</v>
      </c>
      <c r="L2764" t="str">
        <f>VLOOKUP($K2764,Neighborhoods!$A:$C,2,0)</f>
        <v>Brooklyn</v>
      </c>
      <c r="M2764" t="str">
        <f>VLOOKUP($K2764,Neighborhoods!$A:$C,3,0)</f>
        <v>Williamsburg</v>
      </c>
      <c r="N2764" t="str">
        <f>INDEX(Neighborhoods!$A:$C, MATCH(Places!$K2764,Neighborhoods!$A:$A,0), MATCH(Places!N$1,Neighborhoods!$A$1:$C$1,0))</f>
        <v>Brooklyn</v>
      </c>
      <c r="O2764" t="str">
        <f>INDEX(Neighborhoods!$A:$C, MATCH(Places!$K2764,Neighborhoods!$A:$A,0), MATCH(Places!O$1,Neighborhoods!$A$1:$C$1,0))</f>
        <v>Williamsburg</v>
      </c>
      <c r="P2764" t="s">
        <v>1</v>
      </c>
      <c r="Q2764" t="str">
        <f t="shared" si="172"/>
        <v>Yes</v>
      </c>
      <c r="R2764">
        <v>2</v>
      </c>
      <c r="S2764" t="str">
        <f t="shared" si="173"/>
        <v>Small</v>
      </c>
      <c r="T2764" s="50">
        <v>200</v>
      </c>
      <c r="U2764" s="70">
        <f t="shared" si="174"/>
        <v>0.04</v>
      </c>
      <c r="V2764" s="52">
        <v>4.8899999999999997</v>
      </c>
      <c r="W2764" s="52" t="str" cm="1">
        <f t="array" ref="W2764">_xlfn.SWITCH(ROUND(V2764,0),5,"Excellent",4,"Good",3,"Ok","Bad")</f>
        <v>Excellent</v>
      </c>
      <c r="X2764">
        <v>9</v>
      </c>
      <c r="Y2764" t="str">
        <f t="shared" si="175"/>
        <v>No</v>
      </c>
      <c r="Z2764" s="68">
        <v>42900</v>
      </c>
      <c r="AA2764" s="68">
        <v>43808</v>
      </c>
      <c r="AB2764">
        <v>45</v>
      </c>
      <c r="AC2764" t="s">
        <v>15615</v>
      </c>
    </row>
    <row r="2765" spans="1:29" x14ac:dyDescent="0.3">
      <c r="A2765" t="s">
        <v>15579</v>
      </c>
      <c r="B2765">
        <v>3255</v>
      </c>
      <c r="C2765" t="str">
        <f>VLOOKUP($B2765,Hosts!$A:$M,10,0)</f>
        <v>Within an hour</v>
      </c>
      <c r="D2765" s="70">
        <f>VLOOKUP($B2765,Hosts!$A:$M,11,0)</f>
        <v>0.8</v>
      </c>
      <c r="E2765" s="70">
        <f>VLOOKUP($B2765,Hosts!$A:$M,12,0)</f>
        <v>1</v>
      </c>
      <c r="F2765" t="str">
        <f>VLOOKUP($B2765,Hosts!$A:$M,13,0)</f>
        <v>No</v>
      </c>
      <c r="G2765" t="str">
        <f>INDEX(Hosts!$A:$M, MATCH(Places!$B2765,Hosts!$A:$A,0), MATCH(Places!G$1,Hosts!$A$1:$M$1,0))</f>
        <v>Within an hour</v>
      </c>
      <c r="H2765" s="70">
        <f>INDEX(Hosts!$A:$M, MATCH(Places!$B2765,Hosts!$A:$A,0), MATCH(Places!H$1,Hosts!$A$1:$M$1,0))</f>
        <v>0.8</v>
      </c>
      <c r="I2765" s="70">
        <f>INDEX(Hosts!$A:$M, MATCH(Places!$B2765,Hosts!$A:$A,0), MATCH(Places!I$1,Hosts!$A$1:$M$1,0))</f>
        <v>1</v>
      </c>
      <c r="J2765" t="str">
        <f>INDEX(Hosts!$A:$M, MATCH(Places!$B2765,Hosts!$A:$A,0), MATCH(Places!J$1,Hosts!$A$1:$M$1,0))</f>
        <v>No</v>
      </c>
      <c r="K2765">
        <v>7</v>
      </c>
      <c r="L2765" t="str">
        <f>VLOOKUP($K2765,Neighborhoods!$A:$C,2,0)</f>
        <v>Brooklyn</v>
      </c>
      <c r="M2765" t="str">
        <f>VLOOKUP($K2765,Neighborhoods!$A:$C,3,0)</f>
        <v>Bedford-Stuyvesant</v>
      </c>
      <c r="N2765" t="str">
        <f>INDEX(Neighborhoods!$A:$C, MATCH(Places!$K2765,Neighborhoods!$A:$A,0), MATCH(Places!N$1,Neighborhoods!$A$1:$C$1,0))</f>
        <v>Brooklyn</v>
      </c>
      <c r="O2765" t="str">
        <f>INDEX(Neighborhoods!$A:$C, MATCH(Places!$K2765,Neighborhoods!$A:$A,0), MATCH(Places!O$1,Neighborhoods!$A$1:$C$1,0))</f>
        <v>Bedford-Stuyvesant</v>
      </c>
      <c r="P2765" t="s">
        <v>1</v>
      </c>
      <c r="Q2765" t="str">
        <f t="shared" si="172"/>
        <v>Yes</v>
      </c>
      <c r="R2765">
        <v>1</v>
      </c>
      <c r="S2765" t="str">
        <f t="shared" si="173"/>
        <v>Small</v>
      </c>
      <c r="T2765" s="50">
        <v>35</v>
      </c>
      <c r="U2765" s="70">
        <f t="shared" si="174"/>
        <v>0.03</v>
      </c>
      <c r="V2765" s="52">
        <v>4.58</v>
      </c>
      <c r="W2765" s="52" t="str" cm="1">
        <f t="array" ref="W2765">_xlfn.SWITCH(ROUND(V2765,0),5,"Excellent",4,"Good",3,"Ok","Bad")</f>
        <v>Excellent</v>
      </c>
      <c r="X2765">
        <v>233</v>
      </c>
      <c r="Y2765" t="str">
        <f t="shared" si="175"/>
        <v>No</v>
      </c>
      <c r="Z2765" s="68">
        <v>42908</v>
      </c>
      <c r="AA2765" s="68">
        <v>44029</v>
      </c>
      <c r="AB2765">
        <v>75</v>
      </c>
      <c r="AC2765" t="s">
        <v>15616</v>
      </c>
    </row>
    <row r="2766" spans="1:29" x14ac:dyDescent="0.3">
      <c r="A2766" t="s">
        <v>2018</v>
      </c>
      <c r="B2766">
        <v>2795</v>
      </c>
      <c r="C2766" t="str">
        <f>VLOOKUP($B2766,Hosts!$A:$M,10,0)</f>
        <v>Within an hour</v>
      </c>
      <c r="D2766" s="70">
        <f>VLOOKUP($B2766,Hosts!$A:$M,11,0)</f>
        <v>1</v>
      </c>
      <c r="E2766" s="70">
        <f>VLOOKUP($B2766,Hosts!$A:$M,12,0)</f>
        <v>0.51</v>
      </c>
      <c r="F2766" t="str">
        <f>VLOOKUP($B2766,Hosts!$A:$M,13,0)</f>
        <v>Yes</v>
      </c>
      <c r="G2766" t="str">
        <f>INDEX(Hosts!$A:$M, MATCH(Places!$B2766,Hosts!$A:$A,0), MATCH(Places!G$1,Hosts!$A$1:$M$1,0))</f>
        <v>Within an hour</v>
      </c>
      <c r="H2766" s="70">
        <f>INDEX(Hosts!$A:$M, MATCH(Places!$B2766,Hosts!$A:$A,0), MATCH(Places!H$1,Hosts!$A$1:$M$1,0))</f>
        <v>1</v>
      </c>
      <c r="I2766" s="70">
        <f>INDEX(Hosts!$A:$M, MATCH(Places!$B2766,Hosts!$A:$A,0), MATCH(Places!I$1,Hosts!$A$1:$M$1,0))</f>
        <v>0.51</v>
      </c>
      <c r="J2766" t="str">
        <f>INDEX(Hosts!$A:$M, MATCH(Places!$B2766,Hosts!$A:$A,0), MATCH(Places!J$1,Hosts!$A$1:$M$1,0))</f>
        <v>Yes</v>
      </c>
      <c r="K2766">
        <v>20</v>
      </c>
      <c r="L2766" t="str">
        <f>VLOOKUP($K2766,Neighborhoods!$A:$C,2,0)</f>
        <v>Manhattan</v>
      </c>
      <c r="M2766" t="str">
        <f>VLOOKUP($K2766,Neighborhoods!$A:$C,3,0)</f>
        <v>Upper West Side</v>
      </c>
      <c r="N2766" t="str">
        <f>INDEX(Neighborhoods!$A:$C, MATCH(Places!$K2766,Neighborhoods!$A:$A,0), MATCH(Places!N$1,Neighborhoods!$A$1:$C$1,0))</f>
        <v>Manhattan</v>
      </c>
      <c r="O2766" t="str">
        <f>INDEX(Neighborhoods!$A:$C, MATCH(Places!$K2766,Neighborhoods!$A:$A,0), MATCH(Places!O$1,Neighborhoods!$A$1:$C$1,0))</f>
        <v>Upper West Side</v>
      </c>
      <c r="P2766" t="s">
        <v>11822</v>
      </c>
      <c r="Q2766" t="str">
        <f t="shared" si="172"/>
        <v>No</v>
      </c>
      <c r="R2766">
        <v>11</v>
      </c>
      <c r="S2766" t="str">
        <f t="shared" si="173"/>
        <v>Large</v>
      </c>
      <c r="T2766" s="50">
        <v>800</v>
      </c>
      <c r="U2766" s="70">
        <f t="shared" si="174"/>
        <v>0.05</v>
      </c>
      <c r="V2766" s="52">
        <v>4.75</v>
      </c>
      <c r="W2766" s="52" t="str" cm="1">
        <f t="array" ref="W2766">_xlfn.SWITCH(ROUND(V2766,0),5,"Excellent",4,"Good",3,"Ok","Bad")</f>
        <v>Excellent</v>
      </c>
      <c r="X2766">
        <v>8</v>
      </c>
      <c r="Y2766" t="str">
        <f t="shared" si="175"/>
        <v>No</v>
      </c>
      <c r="Z2766" s="68">
        <v>42982</v>
      </c>
      <c r="AA2766" s="68">
        <v>43827</v>
      </c>
      <c r="AB2766">
        <v>362</v>
      </c>
      <c r="AC2766" t="s">
        <v>15615</v>
      </c>
    </row>
    <row r="2767" spans="1:29" x14ac:dyDescent="0.3">
      <c r="A2767" t="s">
        <v>2019</v>
      </c>
      <c r="B2767">
        <v>1774</v>
      </c>
      <c r="C2767" t="str">
        <f>VLOOKUP($B2767,Hosts!$A:$M,10,0)</f>
        <v>Within an hour</v>
      </c>
      <c r="D2767" s="70">
        <f>VLOOKUP($B2767,Hosts!$A:$M,11,0)</f>
        <v>1</v>
      </c>
      <c r="E2767" s="70">
        <f>VLOOKUP($B2767,Hosts!$A:$M,12,0)</f>
        <v>0.93</v>
      </c>
      <c r="F2767" t="str">
        <f>VLOOKUP($B2767,Hosts!$A:$M,13,0)</f>
        <v>Yes</v>
      </c>
      <c r="G2767" t="str">
        <f>INDEX(Hosts!$A:$M, MATCH(Places!$B2767,Hosts!$A:$A,0), MATCH(Places!G$1,Hosts!$A$1:$M$1,0))</f>
        <v>Within an hour</v>
      </c>
      <c r="H2767" s="70">
        <f>INDEX(Hosts!$A:$M, MATCH(Places!$B2767,Hosts!$A:$A,0), MATCH(Places!H$1,Hosts!$A$1:$M$1,0))</f>
        <v>1</v>
      </c>
      <c r="I2767" s="70">
        <f>INDEX(Hosts!$A:$M, MATCH(Places!$B2767,Hosts!$A:$A,0), MATCH(Places!I$1,Hosts!$A$1:$M$1,0))</f>
        <v>0.93</v>
      </c>
      <c r="J2767" t="str">
        <f>INDEX(Hosts!$A:$M, MATCH(Places!$B2767,Hosts!$A:$A,0), MATCH(Places!J$1,Hosts!$A$1:$M$1,0))</f>
        <v>Yes</v>
      </c>
      <c r="K2767">
        <v>16</v>
      </c>
      <c r="L2767" t="str">
        <f>VLOOKUP($K2767,Neighborhoods!$A:$C,2,0)</f>
        <v>Manhattan</v>
      </c>
      <c r="M2767" t="str">
        <f>VLOOKUP($K2767,Neighborhoods!$A:$C,3,0)</f>
        <v>Harlem</v>
      </c>
      <c r="N2767" t="str">
        <f>INDEX(Neighborhoods!$A:$C, MATCH(Places!$K2767,Neighborhoods!$A:$A,0), MATCH(Places!N$1,Neighborhoods!$A$1:$C$1,0))</f>
        <v>Manhattan</v>
      </c>
      <c r="O2767" t="str">
        <f>INDEX(Neighborhoods!$A:$C, MATCH(Places!$K2767,Neighborhoods!$A:$A,0), MATCH(Places!O$1,Neighborhoods!$A$1:$C$1,0))</f>
        <v>Harlem</v>
      </c>
      <c r="P2767" t="s">
        <v>1</v>
      </c>
      <c r="Q2767" t="str">
        <f t="shared" si="172"/>
        <v>Yes</v>
      </c>
      <c r="R2767">
        <v>2</v>
      </c>
      <c r="S2767" t="str">
        <f t="shared" si="173"/>
        <v>Small</v>
      </c>
      <c r="T2767" s="50">
        <v>55</v>
      </c>
      <c r="U2767" s="70">
        <f t="shared" si="174"/>
        <v>0.03</v>
      </c>
      <c r="V2767" s="52">
        <v>4.92</v>
      </c>
      <c r="W2767" s="52" t="str" cm="1">
        <f t="array" ref="W2767">_xlfn.SWITCH(ROUND(V2767,0),5,"Excellent",4,"Good",3,"Ok","Bad")</f>
        <v>Excellent</v>
      </c>
      <c r="X2767">
        <v>38</v>
      </c>
      <c r="Y2767" t="str">
        <f t="shared" si="175"/>
        <v>No</v>
      </c>
      <c r="Z2767" s="68">
        <v>42912</v>
      </c>
      <c r="AA2767" s="68">
        <v>43899</v>
      </c>
      <c r="AB2767">
        <v>89</v>
      </c>
      <c r="AC2767" t="s">
        <v>15615</v>
      </c>
    </row>
    <row r="2768" spans="1:29" x14ac:dyDescent="0.3">
      <c r="A2768" t="s">
        <v>2020</v>
      </c>
      <c r="B2768">
        <v>2658</v>
      </c>
      <c r="C2768" t="str">
        <f>VLOOKUP($B2768,Hosts!$A:$M,10,0)</f>
        <v>Within a few hours</v>
      </c>
      <c r="D2768" s="70">
        <f>VLOOKUP($B2768,Hosts!$A:$M,11,0)</f>
        <v>1</v>
      </c>
      <c r="E2768" s="70">
        <f>VLOOKUP($B2768,Hosts!$A:$M,12,0)</f>
        <v>1</v>
      </c>
      <c r="F2768" t="str">
        <f>VLOOKUP($B2768,Hosts!$A:$M,13,0)</f>
        <v>No</v>
      </c>
      <c r="G2768" t="str">
        <f>INDEX(Hosts!$A:$M, MATCH(Places!$B2768,Hosts!$A:$A,0), MATCH(Places!G$1,Hosts!$A$1:$M$1,0))</f>
        <v>Within a few hours</v>
      </c>
      <c r="H2768" s="70">
        <f>INDEX(Hosts!$A:$M, MATCH(Places!$B2768,Hosts!$A:$A,0), MATCH(Places!H$1,Hosts!$A$1:$M$1,0))</f>
        <v>1</v>
      </c>
      <c r="I2768" s="70">
        <f>INDEX(Hosts!$A:$M, MATCH(Places!$B2768,Hosts!$A:$A,0), MATCH(Places!I$1,Hosts!$A$1:$M$1,0))</f>
        <v>1</v>
      </c>
      <c r="J2768" t="str">
        <f>INDEX(Hosts!$A:$M, MATCH(Places!$B2768,Hosts!$A:$A,0), MATCH(Places!J$1,Hosts!$A$1:$M$1,0))</f>
        <v>No</v>
      </c>
      <c r="K2768">
        <v>17</v>
      </c>
      <c r="L2768" t="str">
        <f>VLOOKUP($K2768,Neighborhoods!$A:$C,2,0)</f>
        <v>Manhattan</v>
      </c>
      <c r="M2768" t="str">
        <f>VLOOKUP($K2768,Neighborhoods!$A:$C,3,0)</f>
        <v>Hell's Kitchen</v>
      </c>
      <c r="N2768" t="str">
        <f>INDEX(Neighborhoods!$A:$C, MATCH(Places!$K2768,Neighborhoods!$A:$A,0), MATCH(Places!N$1,Neighborhoods!$A$1:$C$1,0))</f>
        <v>Manhattan</v>
      </c>
      <c r="O2768" t="str">
        <f>INDEX(Neighborhoods!$A:$C, MATCH(Places!$K2768,Neighborhoods!$A:$A,0), MATCH(Places!O$1,Neighborhoods!$A$1:$C$1,0))</f>
        <v>Hell's Kitchen</v>
      </c>
      <c r="P2768" t="s">
        <v>11822</v>
      </c>
      <c r="Q2768" t="str">
        <f t="shared" si="172"/>
        <v>No</v>
      </c>
      <c r="R2768">
        <v>5</v>
      </c>
      <c r="S2768" t="str">
        <f t="shared" si="173"/>
        <v>Medium</v>
      </c>
      <c r="T2768" s="50">
        <v>282.66000000000003</v>
      </c>
      <c r="U2768" s="70">
        <f t="shared" si="174"/>
        <v>0.04</v>
      </c>
      <c r="V2768" s="52">
        <v>5</v>
      </c>
      <c r="W2768" s="52" t="str" cm="1">
        <f t="array" ref="W2768">_xlfn.SWITCH(ROUND(V2768,0),5,"Excellent",4,"Good",3,"Ok","Bad")</f>
        <v>Excellent</v>
      </c>
      <c r="X2768">
        <v>3</v>
      </c>
      <c r="Y2768" t="str">
        <f t="shared" si="175"/>
        <v>No</v>
      </c>
      <c r="Z2768" s="68">
        <v>42936</v>
      </c>
      <c r="AA2768" s="68">
        <v>43105</v>
      </c>
      <c r="AB2768">
        <v>0</v>
      </c>
      <c r="AC2768" t="s">
        <v>15616</v>
      </c>
    </row>
    <row r="2769" spans="1:29" x14ac:dyDescent="0.3">
      <c r="A2769" t="s">
        <v>2021</v>
      </c>
      <c r="B2769">
        <v>2571</v>
      </c>
      <c r="C2769" t="str">
        <f>VLOOKUP($B2769,Hosts!$A:$M,10,0)</f>
        <v>Within an hour</v>
      </c>
      <c r="D2769" s="70">
        <f>VLOOKUP($B2769,Hosts!$A:$M,11,0)</f>
        <v>0.84</v>
      </c>
      <c r="E2769" s="70">
        <f>VLOOKUP($B2769,Hosts!$A:$M,12,0)</f>
        <v>0.97</v>
      </c>
      <c r="F2769" t="str">
        <f>VLOOKUP($B2769,Hosts!$A:$M,13,0)</f>
        <v>No</v>
      </c>
      <c r="G2769" t="str">
        <f>INDEX(Hosts!$A:$M, MATCH(Places!$B2769,Hosts!$A:$A,0), MATCH(Places!G$1,Hosts!$A$1:$M$1,0))</f>
        <v>Within an hour</v>
      </c>
      <c r="H2769" s="70">
        <f>INDEX(Hosts!$A:$M, MATCH(Places!$B2769,Hosts!$A:$A,0), MATCH(Places!H$1,Hosts!$A$1:$M$1,0))</f>
        <v>0.84</v>
      </c>
      <c r="I2769" s="70">
        <f>INDEX(Hosts!$A:$M, MATCH(Places!$B2769,Hosts!$A:$A,0), MATCH(Places!I$1,Hosts!$A$1:$M$1,0))</f>
        <v>0.97</v>
      </c>
      <c r="J2769" t="str">
        <f>INDEX(Hosts!$A:$M, MATCH(Places!$B2769,Hosts!$A:$A,0), MATCH(Places!J$1,Hosts!$A$1:$M$1,0))</f>
        <v>No</v>
      </c>
      <c r="K2769">
        <v>8</v>
      </c>
      <c r="L2769" t="str">
        <f>VLOOKUP($K2769,Neighborhoods!$A:$C,2,0)</f>
        <v>Brooklyn</v>
      </c>
      <c r="M2769" t="str">
        <f>VLOOKUP($K2769,Neighborhoods!$A:$C,3,0)</f>
        <v>Bushwick</v>
      </c>
      <c r="N2769" t="str">
        <f>INDEX(Neighborhoods!$A:$C, MATCH(Places!$K2769,Neighborhoods!$A:$A,0), MATCH(Places!N$1,Neighborhoods!$A$1:$C$1,0))</f>
        <v>Brooklyn</v>
      </c>
      <c r="O2769" t="str">
        <f>INDEX(Neighborhoods!$A:$C, MATCH(Places!$K2769,Neighborhoods!$A:$A,0), MATCH(Places!O$1,Neighborhoods!$A$1:$C$1,0))</f>
        <v>Bushwick</v>
      </c>
      <c r="P2769" t="s">
        <v>16</v>
      </c>
      <c r="Q2769" t="str">
        <f t="shared" si="172"/>
        <v>Yes</v>
      </c>
      <c r="R2769">
        <v>1</v>
      </c>
      <c r="S2769" t="str">
        <f t="shared" si="173"/>
        <v>Small</v>
      </c>
      <c r="T2769" s="50">
        <v>50</v>
      </c>
      <c r="U2769" s="70">
        <f t="shared" si="174"/>
        <v>0.03</v>
      </c>
      <c r="V2769" s="52">
        <v>4.5</v>
      </c>
      <c r="W2769" s="52" t="str" cm="1">
        <f t="array" ref="W2769">_xlfn.SWITCH(ROUND(V2769,0),5,"Excellent",4,"Good",3,"Ok","Bad")</f>
        <v>Excellent</v>
      </c>
      <c r="X2769">
        <v>24</v>
      </c>
      <c r="Y2769" t="str">
        <f t="shared" si="175"/>
        <v>No</v>
      </c>
      <c r="Z2769" s="68">
        <v>42919</v>
      </c>
      <c r="AA2769" s="68">
        <v>43401</v>
      </c>
      <c r="AB2769">
        <v>0</v>
      </c>
      <c r="AC2769" t="s">
        <v>15616</v>
      </c>
    </row>
    <row r="2770" spans="1:29" x14ac:dyDescent="0.3">
      <c r="A2770" t="s">
        <v>2023</v>
      </c>
      <c r="B2770">
        <v>2716</v>
      </c>
      <c r="C2770" t="str">
        <f>VLOOKUP($B2770,Hosts!$A:$M,10,0)</f>
        <v>Within an hour</v>
      </c>
      <c r="D2770" s="70">
        <f>VLOOKUP($B2770,Hosts!$A:$M,11,0)</f>
        <v>1</v>
      </c>
      <c r="E2770" s="70">
        <f>VLOOKUP($B2770,Hosts!$A:$M,12,0)</f>
        <v>0.88</v>
      </c>
      <c r="F2770" t="str">
        <f>VLOOKUP($B2770,Hosts!$A:$M,13,0)</f>
        <v>Yes</v>
      </c>
      <c r="G2770" t="str">
        <f>INDEX(Hosts!$A:$M, MATCH(Places!$B2770,Hosts!$A:$A,0), MATCH(Places!G$1,Hosts!$A$1:$M$1,0))</f>
        <v>Within an hour</v>
      </c>
      <c r="H2770" s="70">
        <f>INDEX(Hosts!$A:$M, MATCH(Places!$B2770,Hosts!$A:$A,0), MATCH(Places!H$1,Hosts!$A$1:$M$1,0))</f>
        <v>1</v>
      </c>
      <c r="I2770" s="70">
        <f>INDEX(Hosts!$A:$M, MATCH(Places!$B2770,Hosts!$A:$A,0), MATCH(Places!I$1,Hosts!$A$1:$M$1,0))</f>
        <v>0.88</v>
      </c>
      <c r="J2770" t="str">
        <f>INDEX(Hosts!$A:$M, MATCH(Places!$B2770,Hosts!$A:$A,0), MATCH(Places!J$1,Hosts!$A$1:$M$1,0))</f>
        <v>Yes</v>
      </c>
      <c r="K2770">
        <v>8</v>
      </c>
      <c r="L2770" t="str">
        <f>VLOOKUP($K2770,Neighborhoods!$A:$C,2,0)</f>
        <v>Brooklyn</v>
      </c>
      <c r="M2770" t="str">
        <f>VLOOKUP($K2770,Neighborhoods!$A:$C,3,0)</f>
        <v>Bushwick</v>
      </c>
      <c r="N2770" t="str">
        <f>INDEX(Neighborhoods!$A:$C, MATCH(Places!$K2770,Neighborhoods!$A:$A,0), MATCH(Places!N$1,Neighborhoods!$A$1:$C$1,0))</f>
        <v>Brooklyn</v>
      </c>
      <c r="O2770" t="str">
        <f>INDEX(Neighborhoods!$A:$C, MATCH(Places!$K2770,Neighborhoods!$A:$A,0), MATCH(Places!O$1,Neighborhoods!$A$1:$C$1,0))</f>
        <v>Bushwick</v>
      </c>
      <c r="P2770" t="s">
        <v>1</v>
      </c>
      <c r="Q2770" t="str">
        <f t="shared" si="172"/>
        <v>Yes</v>
      </c>
      <c r="R2770">
        <v>2</v>
      </c>
      <c r="S2770" t="str">
        <f t="shared" si="173"/>
        <v>Small</v>
      </c>
      <c r="T2770" s="50">
        <v>44</v>
      </c>
      <c r="U2770" s="70">
        <f t="shared" si="174"/>
        <v>0.03</v>
      </c>
      <c r="V2770" s="52">
        <v>4.96</v>
      </c>
      <c r="W2770" s="52" t="str" cm="1">
        <f t="array" ref="W2770">_xlfn.SWITCH(ROUND(V2770,0),5,"Excellent",4,"Good",3,"Ok","Bad")</f>
        <v>Excellent</v>
      </c>
      <c r="X2770">
        <v>276</v>
      </c>
      <c r="Y2770" t="str">
        <f t="shared" si="175"/>
        <v>Yes</v>
      </c>
      <c r="Z2770" s="68">
        <v>42896</v>
      </c>
      <c r="AA2770" s="68">
        <v>44044</v>
      </c>
      <c r="AB2770">
        <v>6</v>
      </c>
      <c r="AC2770" t="s">
        <v>15615</v>
      </c>
    </row>
    <row r="2771" spans="1:29" x14ac:dyDescent="0.3">
      <c r="A2771" t="s">
        <v>2024</v>
      </c>
      <c r="B2771">
        <v>3255</v>
      </c>
      <c r="C2771" t="str">
        <f>VLOOKUP($B2771,Hosts!$A:$M,10,0)</f>
        <v>Within an hour</v>
      </c>
      <c r="D2771" s="70">
        <f>VLOOKUP($B2771,Hosts!$A:$M,11,0)</f>
        <v>0.8</v>
      </c>
      <c r="E2771" s="70">
        <f>VLOOKUP($B2771,Hosts!$A:$M,12,0)</f>
        <v>1</v>
      </c>
      <c r="F2771" t="str">
        <f>VLOOKUP($B2771,Hosts!$A:$M,13,0)</f>
        <v>No</v>
      </c>
      <c r="G2771" t="str">
        <f>INDEX(Hosts!$A:$M, MATCH(Places!$B2771,Hosts!$A:$A,0), MATCH(Places!G$1,Hosts!$A$1:$M$1,0))</f>
        <v>Within an hour</v>
      </c>
      <c r="H2771" s="70">
        <f>INDEX(Hosts!$A:$M, MATCH(Places!$B2771,Hosts!$A:$A,0), MATCH(Places!H$1,Hosts!$A$1:$M$1,0))</f>
        <v>0.8</v>
      </c>
      <c r="I2771" s="70">
        <f>INDEX(Hosts!$A:$M, MATCH(Places!$B2771,Hosts!$A:$A,0), MATCH(Places!I$1,Hosts!$A$1:$M$1,0))</f>
        <v>1</v>
      </c>
      <c r="J2771" t="str">
        <f>INDEX(Hosts!$A:$M, MATCH(Places!$B2771,Hosts!$A:$A,0), MATCH(Places!J$1,Hosts!$A$1:$M$1,0))</f>
        <v>No</v>
      </c>
      <c r="K2771">
        <v>7</v>
      </c>
      <c r="L2771" t="str">
        <f>VLOOKUP($K2771,Neighborhoods!$A:$C,2,0)</f>
        <v>Brooklyn</v>
      </c>
      <c r="M2771" t="str">
        <f>VLOOKUP($K2771,Neighborhoods!$A:$C,3,0)</f>
        <v>Bedford-Stuyvesant</v>
      </c>
      <c r="N2771" t="str">
        <f>INDEX(Neighborhoods!$A:$C, MATCH(Places!$K2771,Neighborhoods!$A:$A,0), MATCH(Places!N$1,Neighborhoods!$A$1:$C$1,0))</f>
        <v>Brooklyn</v>
      </c>
      <c r="O2771" t="str">
        <f>INDEX(Neighborhoods!$A:$C, MATCH(Places!$K2771,Neighborhoods!$A:$A,0), MATCH(Places!O$1,Neighborhoods!$A$1:$C$1,0))</f>
        <v>Bedford-Stuyvesant</v>
      </c>
      <c r="P2771" t="s">
        <v>1</v>
      </c>
      <c r="Q2771" t="str">
        <f t="shared" si="172"/>
        <v>Yes</v>
      </c>
      <c r="R2771">
        <v>1</v>
      </c>
      <c r="S2771" t="str">
        <f t="shared" si="173"/>
        <v>Small</v>
      </c>
      <c r="T2771" s="50">
        <v>35</v>
      </c>
      <c r="U2771" s="70">
        <f t="shared" si="174"/>
        <v>0.03</v>
      </c>
      <c r="V2771" s="52">
        <v>4.6500000000000004</v>
      </c>
      <c r="W2771" s="52" t="str" cm="1">
        <f t="array" ref="W2771">_xlfn.SWITCH(ROUND(V2771,0),5,"Excellent",4,"Good",3,"Ok","Bad")</f>
        <v>Excellent</v>
      </c>
      <c r="X2771">
        <v>268</v>
      </c>
      <c r="Y2771" t="str">
        <f t="shared" si="175"/>
        <v>No</v>
      </c>
      <c r="Z2771" s="68">
        <v>42905</v>
      </c>
      <c r="AA2771" s="68">
        <v>43969</v>
      </c>
      <c r="AB2771">
        <v>13</v>
      </c>
      <c r="AC2771" t="s">
        <v>15616</v>
      </c>
    </row>
    <row r="2772" spans="1:29" x14ac:dyDescent="0.3">
      <c r="A2772" t="s">
        <v>2025</v>
      </c>
      <c r="B2772">
        <v>2929</v>
      </c>
      <c r="C2772" t="str">
        <f>VLOOKUP($B2772,Hosts!$A:$M,10,0)</f>
        <v>Within a day</v>
      </c>
      <c r="D2772" s="70">
        <f>VLOOKUP($B2772,Hosts!$A:$M,11,0)</f>
        <v>1</v>
      </c>
      <c r="E2772" s="70">
        <f>VLOOKUP($B2772,Hosts!$A:$M,12,0)</f>
        <v>0.92</v>
      </c>
      <c r="F2772" t="str">
        <f>VLOOKUP($B2772,Hosts!$A:$M,13,0)</f>
        <v>Yes</v>
      </c>
      <c r="G2772" t="str">
        <f>INDEX(Hosts!$A:$M, MATCH(Places!$B2772,Hosts!$A:$A,0), MATCH(Places!G$1,Hosts!$A$1:$M$1,0))</f>
        <v>Within a day</v>
      </c>
      <c r="H2772" s="70">
        <f>INDEX(Hosts!$A:$M, MATCH(Places!$B2772,Hosts!$A:$A,0), MATCH(Places!H$1,Hosts!$A$1:$M$1,0))</f>
        <v>1</v>
      </c>
      <c r="I2772" s="70">
        <f>INDEX(Hosts!$A:$M, MATCH(Places!$B2772,Hosts!$A:$A,0), MATCH(Places!I$1,Hosts!$A$1:$M$1,0))</f>
        <v>0.92</v>
      </c>
      <c r="J2772" t="str">
        <f>INDEX(Hosts!$A:$M, MATCH(Places!$B2772,Hosts!$A:$A,0), MATCH(Places!J$1,Hosts!$A$1:$M$1,0))</f>
        <v>Yes</v>
      </c>
      <c r="K2772">
        <v>13</v>
      </c>
      <c r="L2772" t="str">
        <f>VLOOKUP($K2772,Neighborhoods!$A:$C,2,0)</f>
        <v>Manhattan</v>
      </c>
      <c r="M2772" t="str">
        <f>VLOOKUP($K2772,Neighborhoods!$A:$C,3,0)</f>
        <v>Chelsea</v>
      </c>
      <c r="N2772" t="str">
        <f>INDEX(Neighborhoods!$A:$C, MATCH(Places!$K2772,Neighborhoods!$A:$A,0), MATCH(Places!N$1,Neighborhoods!$A$1:$C$1,0))</f>
        <v>Manhattan</v>
      </c>
      <c r="O2772" t="str">
        <f>INDEX(Neighborhoods!$A:$C, MATCH(Places!$K2772,Neighborhoods!$A:$A,0), MATCH(Places!O$1,Neighborhoods!$A$1:$C$1,0))</f>
        <v>Chelsea</v>
      </c>
      <c r="P2772" t="s">
        <v>11822</v>
      </c>
      <c r="Q2772" t="str">
        <f t="shared" si="172"/>
        <v>No</v>
      </c>
      <c r="R2772">
        <v>5</v>
      </c>
      <c r="S2772" t="str">
        <f t="shared" si="173"/>
        <v>Medium</v>
      </c>
      <c r="T2772" s="50">
        <v>350</v>
      </c>
      <c r="U2772" s="70">
        <f t="shared" si="174"/>
        <v>0.04</v>
      </c>
      <c r="V2772" s="52">
        <v>5</v>
      </c>
      <c r="W2772" s="52" t="str" cm="1">
        <f t="array" ref="W2772">_xlfn.SWITCH(ROUND(V2772,0),5,"Excellent",4,"Good",3,"Ok","Bad")</f>
        <v>Excellent</v>
      </c>
      <c r="X2772">
        <v>60</v>
      </c>
      <c r="Y2772" t="str">
        <f t="shared" si="175"/>
        <v>No</v>
      </c>
      <c r="Z2772" s="68">
        <v>43104</v>
      </c>
      <c r="AA2772" s="68">
        <v>43878</v>
      </c>
      <c r="AB2772">
        <v>185</v>
      </c>
      <c r="AC2772" t="s">
        <v>15615</v>
      </c>
    </row>
    <row r="2773" spans="1:29" x14ac:dyDescent="0.3">
      <c r="A2773" t="s">
        <v>2026</v>
      </c>
      <c r="B2773">
        <v>777</v>
      </c>
      <c r="C2773" t="str">
        <f>VLOOKUP($B2773,Hosts!$A:$M,10,0)</f>
        <v>Within a few hours</v>
      </c>
      <c r="D2773" s="70">
        <f>VLOOKUP($B2773,Hosts!$A:$M,11,0)</f>
        <v>1</v>
      </c>
      <c r="E2773" s="70">
        <f>VLOOKUP($B2773,Hosts!$A:$M,12,0)</f>
        <v>0.9</v>
      </c>
      <c r="F2773" t="str">
        <f>VLOOKUP($B2773,Hosts!$A:$M,13,0)</f>
        <v>No</v>
      </c>
      <c r="G2773" t="str">
        <f>INDEX(Hosts!$A:$M, MATCH(Places!$B2773,Hosts!$A:$A,0), MATCH(Places!G$1,Hosts!$A$1:$M$1,0))</f>
        <v>Within a few hours</v>
      </c>
      <c r="H2773" s="70">
        <f>INDEX(Hosts!$A:$M, MATCH(Places!$B2773,Hosts!$A:$A,0), MATCH(Places!H$1,Hosts!$A$1:$M$1,0))</f>
        <v>1</v>
      </c>
      <c r="I2773" s="70">
        <f>INDEX(Hosts!$A:$M, MATCH(Places!$B2773,Hosts!$A:$A,0), MATCH(Places!I$1,Hosts!$A$1:$M$1,0))</f>
        <v>0.9</v>
      </c>
      <c r="J2773" t="str">
        <f>INDEX(Hosts!$A:$M, MATCH(Places!$B2773,Hosts!$A:$A,0), MATCH(Places!J$1,Hosts!$A$1:$M$1,0))</f>
        <v>No</v>
      </c>
      <c r="K2773">
        <v>12</v>
      </c>
      <c r="L2773" t="str">
        <f>VLOOKUP($K2773,Neighborhoods!$A:$C,2,0)</f>
        <v>Brooklyn</v>
      </c>
      <c r="M2773" t="str">
        <f>VLOOKUP($K2773,Neighborhoods!$A:$C,3,0)</f>
        <v>Williamsburg</v>
      </c>
      <c r="N2773" t="str">
        <f>INDEX(Neighborhoods!$A:$C, MATCH(Places!$K2773,Neighborhoods!$A:$A,0), MATCH(Places!N$1,Neighborhoods!$A$1:$C$1,0))</f>
        <v>Brooklyn</v>
      </c>
      <c r="O2773" t="str">
        <f>INDEX(Neighborhoods!$A:$C, MATCH(Places!$K2773,Neighborhoods!$A:$A,0), MATCH(Places!O$1,Neighborhoods!$A$1:$C$1,0))</f>
        <v>Williamsburg</v>
      </c>
      <c r="P2773" t="s">
        <v>11822</v>
      </c>
      <c r="Q2773" t="str">
        <f t="shared" si="172"/>
        <v>No</v>
      </c>
      <c r="R2773">
        <v>4</v>
      </c>
      <c r="S2773" t="str">
        <f t="shared" si="173"/>
        <v>Medium</v>
      </c>
      <c r="T2773" s="50">
        <v>99</v>
      </c>
      <c r="U2773" s="70">
        <f t="shared" si="174"/>
        <v>0.03</v>
      </c>
      <c r="V2773" s="52">
        <v>4.8600000000000003</v>
      </c>
      <c r="W2773" s="52" t="str" cm="1">
        <f t="array" ref="W2773">_xlfn.SWITCH(ROUND(V2773,0),5,"Excellent",4,"Good",3,"Ok","Bad")</f>
        <v>Excellent</v>
      </c>
      <c r="X2773">
        <v>7</v>
      </c>
      <c r="Y2773" t="str">
        <f t="shared" si="175"/>
        <v>No</v>
      </c>
      <c r="Z2773" s="68">
        <v>42976</v>
      </c>
      <c r="AA2773" s="68">
        <v>43905</v>
      </c>
      <c r="AB2773">
        <v>79</v>
      </c>
      <c r="AC2773" t="s">
        <v>15615</v>
      </c>
    </row>
    <row r="2774" spans="1:29" x14ac:dyDescent="0.3">
      <c r="A2774" t="s">
        <v>2027</v>
      </c>
      <c r="B2774">
        <v>1640</v>
      </c>
      <c r="C2774" t="str">
        <f>VLOOKUP($B2774,Hosts!$A:$M,10,0)</f>
        <v>Within an hour</v>
      </c>
      <c r="D2774" s="70">
        <f>VLOOKUP($B2774,Hosts!$A:$M,11,0)</f>
        <v>0.9</v>
      </c>
      <c r="E2774" s="70">
        <f>VLOOKUP($B2774,Hosts!$A:$M,12,0)</f>
        <v>1</v>
      </c>
      <c r="F2774" t="str">
        <f>VLOOKUP($B2774,Hosts!$A:$M,13,0)</f>
        <v>No</v>
      </c>
      <c r="G2774" t="str">
        <f>INDEX(Hosts!$A:$M, MATCH(Places!$B2774,Hosts!$A:$A,0), MATCH(Places!G$1,Hosts!$A$1:$M$1,0))</f>
        <v>Within an hour</v>
      </c>
      <c r="H2774" s="70">
        <f>INDEX(Hosts!$A:$M, MATCH(Places!$B2774,Hosts!$A:$A,0), MATCH(Places!H$1,Hosts!$A$1:$M$1,0))</f>
        <v>0.9</v>
      </c>
      <c r="I2774" s="70">
        <f>INDEX(Hosts!$A:$M, MATCH(Places!$B2774,Hosts!$A:$A,0), MATCH(Places!I$1,Hosts!$A$1:$M$1,0))</f>
        <v>1</v>
      </c>
      <c r="J2774" t="str">
        <f>INDEX(Hosts!$A:$M, MATCH(Places!$B2774,Hosts!$A:$A,0), MATCH(Places!J$1,Hosts!$A$1:$M$1,0))</f>
        <v>No</v>
      </c>
      <c r="K2774">
        <v>21</v>
      </c>
      <c r="L2774" t="str">
        <f>VLOOKUP($K2774,Neighborhoods!$A:$C,2,0)</f>
        <v>Queens</v>
      </c>
      <c r="M2774" t="str">
        <f>VLOOKUP($K2774,Neighborhoods!$A:$C,3,0)</f>
        <v>Astoria</v>
      </c>
      <c r="N2774" t="str">
        <f>INDEX(Neighborhoods!$A:$C, MATCH(Places!$K2774,Neighborhoods!$A:$A,0), MATCH(Places!N$1,Neighborhoods!$A$1:$C$1,0))</f>
        <v>Queens</v>
      </c>
      <c r="O2774" t="str">
        <f>INDEX(Neighborhoods!$A:$C, MATCH(Places!$K2774,Neighborhoods!$A:$A,0), MATCH(Places!O$1,Neighborhoods!$A$1:$C$1,0))</f>
        <v>Astoria</v>
      </c>
      <c r="P2774" t="s">
        <v>1</v>
      </c>
      <c r="Q2774" t="str">
        <f t="shared" si="172"/>
        <v>Yes</v>
      </c>
      <c r="R2774">
        <v>2</v>
      </c>
      <c r="S2774" t="str">
        <f t="shared" si="173"/>
        <v>Small</v>
      </c>
      <c r="T2774" s="50">
        <v>69</v>
      </c>
      <c r="U2774" s="70">
        <f t="shared" si="174"/>
        <v>0.03</v>
      </c>
      <c r="V2774" s="52">
        <v>4.6900000000000004</v>
      </c>
      <c r="W2774" s="52" t="str" cm="1">
        <f t="array" ref="W2774">_xlfn.SWITCH(ROUND(V2774,0),5,"Excellent",4,"Good",3,"Ok","Bad")</f>
        <v>Excellent</v>
      </c>
      <c r="X2774">
        <v>89</v>
      </c>
      <c r="Y2774" t="str">
        <f t="shared" si="175"/>
        <v>No</v>
      </c>
      <c r="Z2774" s="68">
        <v>42905</v>
      </c>
      <c r="AA2774" s="68">
        <v>43906</v>
      </c>
      <c r="AB2774">
        <v>175</v>
      </c>
      <c r="AC2774" t="s">
        <v>15616</v>
      </c>
    </row>
    <row r="2775" spans="1:29" x14ac:dyDescent="0.3">
      <c r="A2775" t="s">
        <v>15082</v>
      </c>
      <c r="B2775">
        <v>1306</v>
      </c>
      <c r="C2775" t="str">
        <f>VLOOKUP($B2775,Hosts!$A:$M,10,0)</f>
        <v>Within a few hours</v>
      </c>
      <c r="D2775" s="70">
        <f>VLOOKUP($B2775,Hosts!$A:$M,11,0)</f>
        <v>0.9</v>
      </c>
      <c r="E2775" s="70">
        <f>VLOOKUP($B2775,Hosts!$A:$M,12,0)</f>
        <v>0.83</v>
      </c>
      <c r="F2775" t="str">
        <f>VLOOKUP($B2775,Hosts!$A:$M,13,0)</f>
        <v>No</v>
      </c>
      <c r="G2775" t="str">
        <f>INDEX(Hosts!$A:$M, MATCH(Places!$B2775,Hosts!$A:$A,0), MATCH(Places!G$1,Hosts!$A$1:$M$1,0))</f>
        <v>Within a few hours</v>
      </c>
      <c r="H2775" s="70">
        <f>INDEX(Hosts!$A:$M, MATCH(Places!$B2775,Hosts!$A:$A,0), MATCH(Places!H$1,Hosts!$A$1:$M$1,0))</f>
        <v>0.9</v>
      </c>
      <c r="I2775" s="70">
        <f>INDEX(Hosts!$A:$M, MATCH(Places!$B2775,Hosts!$A:$A,0), MATCH(Places!I$1,Hosts!$A$1:$M$1,0))</f>
        <v>0.83</v>
      </c>
      <c r="J2775" t="str">
        <f>INDEX(Hosts!$A:$M, MATCH(Places!$B2775,Hosts!$A:$A,0), MATCH(Places!J$1,Hosts!$A$1:$M$1,0))</f>
        <v>No</v>
      </c>
      <c r="K2775">
        <v>12</v>
      </c>
      <c r="L2775" t="str">
        <f>VLOOKUP($K2775,Neighborhoods!$A:$C,2,0)</f>
        <v>Brooklyn</v>
      </c>
      <c r="M2775" t="str">
        <f>VLOOKUP($K2775,Neighborhoods!$A:$C,3,0)</f>
        <v>Williamsburg</v>
      </c>
      <c r="N2775" t="str">
        <f>INDEX(Neighborhoods!$A:$C, MATCH(Places!$K2775,Neighborhoods!$A:$A,0), MATCH(Places!N$1,Neighborhoods!$A$1:$C$1,0))</f>
        <v>Brooklyn</v>
      </c>
      <c r="O2775" t="str">
        <f>INDEX(Neighborhoods!$A:$C, MATCH(Places!$K2775,Neighborhoods!$A:$A,0), MATCH(Places!O$1,Neighborhoods!$A$1:$C$1,0))</f>
        <v>Williamsburg</v>
      </c>
      <c r="P2775" t="s">
        <v>11822</v>
      </c>
      <c r="Q2775" t="str">
        <f t="shared" si="172"/>
        <v>No</v>
      </c>
      <c r="R2775">
        <v>4</v>
      </c>
      <c r="S2775" t="str">
        <f t="shared" si="173"/>
        <v>Medium</v>
      </c>
      <c r="T2775" s="50">
        <v>140</v>
      </c>
      <c r="U2775" s="70">
        <f t="shared" si="174"/>
        <v>0.03</v>
      </c>
      <c r="V2775" s="52">
        <v>4.71</v>
      </c>
      <c r="W2775" s="52" t="str" cm="1">
        <f t="array" ref="W2775">_xlfn.SWITCH(ROUND(V2775,0),5,"Excellent",4,"Good",3,"Ok","Bad")</f>
        <v>Excellent</v>
      </c>
      <c r="X2775">
        <v>7</v>
      </c>
      <c r="Y2775" t="str">
        <f t="shared" si="175"/>
        <v>No</v>
      </c>
      <c r="Z2775" s="68">
        <v>42972</v>
      </c>
      <c r="AA2775" s="68">
        <v>43266</v>
      </c>
      <c r="AB2775">
        <v>78</v>
      </c>
      <c r="AC2775" t="s">
        <v>15615</v>
      </c>
    </row>
    <row r="2776" spans="1:29" x14ac:dyDescent="0.3">
      <c r="A2776" t="s">
        <v>2028</v>
      </c>
      <c r="B2776">
        <v>2051</v>
      </c>
      <c r="C2776" t="str">
        <f>VLOOKUP($B2776,Hosts!$A:$M,10,0)</f>
        <v>A few days or more</v>
      </c>
      <c r="D2776" s="70">
        <f>VLOOKUP($B2776,Hosts!$A:$M,11,0)</f>
        <v>0</v>
      </c>
      <c r="E2776" s="70">
        <f>VLOOKUP($B2776,Hosts!$A:$M,12,0)</f>
        <v>0.5</v>
      </c>
      <c r="F2776" t="str">
        <f>VLOOKUP($B2776,Hosts!$A:$M,13,0)</f>
        <v>No</v>
      </c>
      <c r="G2776" t="str">
        <f>INDEX(Hosts!$A:$M, MATCH(Places!$B2776,Hosts!$A:$A,0), MATCH(Places!G$1,Hosts!$A$1:$M$1,0))</f>
        <v>A few days or more</v>
      </c>
      <c r="H2776" s="70">
        <f>INDEX(Hosts!$A:$M, MATCH(Places!$B2776,Hosts!$A:$A,0), MATCH(Places!H$1,Hosts!$A$1:$M$1,0))</f>
        <v>0</v>
      </c>
      <c r="I2776" s="70">
        <f>INDEX(Hosts!$A:$M, MATCH(Places!$B2776,Hosts!$A:$A,0), MATCH(Places!I$1,Hosts!$A$1:$M$1,0))</f>
        <v>0.5</v>
      </c>
      <c r="J2776" t="str">
        <f>INDEX(Hosts!$A:$M, MATCH(Places!$B2776,Hosts!$A:$A,0), MATCH(Places!J$1,Hosts!$A$1:$M$1,0))</f>
        <v>No</v>
      </c>
      <c r="K2776">
        <v>25</v>
      </c>
      <c r="L2776" t="str">
        <f>VLOOKUP($K2776,Neighborhoods!$A:$C,2,0)</f>
        <v>Queens</v>
      </c>
      <c r="M2776" t="str">
        <f>VLOOKUP($K2776,Neighborhoods!$A:$C,3,0)</f>
        <v>Ridgewood</v>
      </c>
      <c r="N2776" t="str">
        <f>INDEX(Neighborhoods!$A:$C, MATCH(Places!$K2776,Neighborhoods!$A:$A,0), MATCH(Places!N$1,Neighborhoods!$A$1:$C$1,0))</f>
        <v>Queens</v>
      </c>
      <c r="O2776" t="str">
        <f>INDEX(Neighborhoods!$A:$C, MATCH(Places!$K2776,Neighborhoods!$A:$A,0), MATCH(Places!O$1,Neighborhoods!$A$1:$C$1,0))</f>
        <v>Ridgewood</v>
      </c>
      <c r="P2776" t="s">
        <v>11822</v>
      </c>
      <c r="Q2776" t="str">
        <f t="shared" si="172"/>
        <v>No</v>
      </c>
      <c r="R2776">
        <v>2</v>
      </c>
      <c r="S2776" t="str">
        <f t="shared" si="173"/>
        <v>Small</v>
      </c>
      <c r="T2776" s="50">
        <v>81</v>
      </c>
      <c r="U2776" s="70">
        <f t="shared" si="174"/>
        <v>0.03</v>
      </c>
      <c r="V2776" s="52">
        <v>5</v>
      </c>
      <c r="W2776" s="52" t="str" cm="1">
        <f t="array" ref="W2776">_xlfn.SWITCH(ROUND(V2776,0),5,"Excellent",4,"Good",3,"Ok","Bad")</f>
        <v>Excellent</v>
      </c>
      <c r="X2776">
        <v>3</v>
      </c>
      <c r="Y2776" t="str">
        <f t="shared" si="175"/>
        <v>No</v>
      </c>
      <c r="Z2776" s="68">
        <v>43103</v>
      </c>
      <c r="AA2776" s="68">
        <v>43771</v>
      </c>
      <c r="AB2776">
        <v>362</v>
      </c>
      <c r="AC2776" t="s">
        <v>15615</v>
      </c>
    </row>
    <row r="2777" spans="1:29" x14ac:dyDescent="0.3">
      <c r="A2777" t="s">
        <v>2029</v>
      </c>
      <c r="B2777">
        <v>2944</v>
      </c>
      <c r="C2777" t="str">
        <f>VLOOKUP($B2777,Hosts!$A:$M,10,0)</f>
        <v>Within an hour</v>
      </c>
      <c r="D2777" s="70">
        <f>VLOOKUP($B2777,Hosts!$A:$M,11,0)</f>
        <v>0.99</v>
      </c>
      <c r="E2777" s="70">
        <f>VLOOKUP($B2777,Hosts!$A:$M,12,0)</f>
        <v>1</v>
      </c>
      <c r="F2777" t="str">
        <f>VLOOKUP($B2777,Hosts!$A:$M,13,0)</f>
        <v>No</v>
      </c>
      <c r="G2777" t="str">
        <f>INDEX(Hosts!$A:$M, MATCH(Places!$B2777,Hosts!$A:$A,0), MATCH(Places!G$1,Hosts!$A$1:$M$1,0))</f>
        <v>Within an hour</v>
      </c>
      <c r="H2777" s="70">
        <f>INDEX(Hosts!$A:$M, MATCH(Places!$B2777,Hosts!$A:$A,0), MATCH(Places!H$1,Hosts!$A$1:$M$1,0))</f>
        <v>0.99</v>
      </c>
      <c r="I2777" s="70">
        <f>INDEX(Hosts!$A:$M, MATCH(Places!$B2777,Hosts!$A:$A,0), MATCH(Places!I$1,Hosts!$A$1:$M$1,0))</f>
        <v>1</v>
      </c>
      <c r="J2777" t="str">
        <f>INDEX(Hosts!$A:$M, MATCH(Places!$B2777,Hosts!$A:$A,0), MATCH(Places!J$1,Hosts!$A$1:$M$1,0))</f>
        <v>No</v>
      </c>
      <c r="K2777">
        <v>7</v>
      </c>
      <c r="L2777" t="str">
        <f>VLOOKUP($K2777,Neighborhoods!$A:$C,2,0)</f>
        <v>Brooklyn</v>
      </c>
      <c r="M2777" t="str">
        <f>VLOOKUP($K2777,Neighborhoods!$A:$C,3,0)</f>
        <v>Bedford-Stuyvesant</v>
      </c>
      <c r="N2777" t="str">
        <f>INDEX(Neighborhoods!$A:$C, MATCH(Places!$K2777,Neighborhoods!$A:$A,0), MATCH(Places!N$1,Neighborhoods!$A$1:$C$1,0))</f>
        <v>Brooklyn</v>
      </c>
      <c r="O2777" t="str">
        <f>INDEX(Neighborhoods!$A:$C, MATCH(Places!$K2777,Neighborhoods!$A:$A,0), MATCH(Places!O$1,Neighborhoods!$A$1:$C$1,0))</f>
        <v>Bedford-Stuyvesant</v>
      </c>
      <c r="P2777" t="s">
        <v>1</v>
      </c>
      <c r="Q2777" t="str">
        <f t="shared" si="172"/>
        <v>Yes</v>
      </c>
      <c r="R2777">
        <v>2</v>
      </c>
      <c r="S2777" t="str">
        <f t="shared" si="173"/>
        <v>Small</v>
      </c>
      <c r="T2777" s="50">
        <v>40</v>
      </c>
      <c r="U2777" s="70">
        <f t="shared" si="174"/>
        <v>0.03</v>
      </c>
      <c r="V2777" s="52">
        <v>4.66</v>
      </c>
      <c r="W2777" s="52" t="str" cm="1">
        <f t="array" ref="W2777">_xlfn.SWITCH(ROUND(V2777,0),5,"Excellent",4,"Good",3,"Ok","Bad")</f>
        <v>Excellent</v>
      </c>
      <c r="X2777">
        <v>175</v>
      </c>
      <c r="Y2777" t="str">
        <f t="shared" si="175"/>
        <v>No</v>
      </c>
      <c r="Z2777" s="68">
        <v>42912</v>
      </c>
      <c r="AA2777" s="68">
        <v>44055</v>
      </c>
      <c r="AB2777">
        <v>254</v>
      </c>
      <c r="AC2777" t="s">
        <v>15615</v>
      </c>
    </row>
    <row r="2778" spans="1:29" x14ac:dyDescent="0.3">
      <c r="A2778" t="s">
        <v>2030</v>
      </c>
      <c r="B2778">
        <v>2944</v>
      </c>
      <c r="C2778" t="str">
        <f>VLOOKUP($B2778,Hosts!$A:$M,10,0)</f>
        <v>Within an hour</v>
      </c>
      <c r="D2778" s="70">
        <f>VLOOKUP($B2778,Hosts!$A:$M,11,0)</f>
        <v>0.99</v>
      </c>
      <c r="E2778" s="70">
        <f>VLOOKUP($B2778,Hosts!$A:$M,12,0)</f>
        <v>1</v>
      </c>
      <c r="F2778" t="str">
        <f>VLOOKUP($B2778,Hosts!$A:$M,13,0)</f>
        <v>No</v>
      </c>
      <c r="G2778" t="str">
        <f>INDEX(Hosts!$A:$M, MATCH(Places!$B2778,Hosts!$A:$A,0), MATCH(Places!G$1,Hosts!$A$1:$M$1,0))</f>
        <v>Within an hour</v>
      </c>
      <c r="H2778" s="70">
        <f>INDEX(Hosts!$A:$M, MATCH(Places!$B2778,Hosts!$A:$A,0), MATCH(Places!H$1,Hosts!$A$1:$M$1,0))</f>
        <v>0.99</v>
      </c>
      <c r="I2778" s="70">
        <f>INDEX(Hosts!$A:$M, MATCH(Places!$B2778,Hosts!$A:$A,0), MATCH(Places!I$1,Hosts!$A$1:$M$1,0))</f>
        <v>1</v>
      </c>
      <c r="J2778" t="str">
        <f>INDEX(Hosts!$A:$M, MATCH(Places!$B2778,Hosts!$A:$A,0), MATCH(Places!J$1,Hosts!$A$1:$M$1,0))</f>
        <v>No</v>
      </c>
      <c r="K2778">
        <v>7</v>
      </c>
      <c r="L2778" t="str">
        <f>VLOOKUP($K2778,Neighborhoods!$A:$C,2,0)</f>
        <v>Brooklyn</v>
      </c>
      <c r="M2778" t="str">
        <f>VLOOKUP($K2778,Neighborhoods!$A:$C,3,0)</f>
        <v>Bedford-Stuyvesant</v>
      </c>
      <c r="N2778" t="str">
        <f>INDEX(Neighborhoods!$A:$C, MATCH(Places!$K2778,Neighborhoods!$A:$A,0), MATCH(Places!N$1,Neighborhoods!$A$1:$C$1,0))</f>
        <v>Brooklyn</v>
      </c>
      <c r="O2778" t="str">
        <f>INDEX(Neighborhoods!$A:$C, MATCH(Places!$K2778,Neighborhoods!$A:$A,0), MATCH(Places!O$1,Neighborhoods!$A$1:$C$1,0))</f>
        <v>Bedford-Stuyvesant</v>
      </c>
      <c r="P2778" t="s">
        <v>1</v>
      </c>
      <c r="Q2778" t="str">
        <f t="shared" si="172"/>
        <v>Yes</v>
      </c>
      <c r="R2778">
        <v>2</v>
      </c>
      <c r="S2778" t="str">
        <f t="shared" si="173"/>
        <v>Small</v>
      </c>
      <c r="T2778" s="50">
        <v>40</v>
      </c>
      <c r="U2778" s="70">
        <f t="shared" si="174"/>
        <v>0.03</v>
      </c>
      <c r="V2778" s="52">
        <v>4.72</v>
      </c>
      <c r="W2778" s="52" t="str" cm="1">
        <f t="array" ref="W2778">_xlfn.SWITCH(ROUND(V2778,0),5,"Excellent",4,"Good",3,"Ok","Bad")</f>
        <v>Excellent</v>
      </c>
      <c r="X2778">
        <v>177</v>
      </c>
      <c r="Y2778" t="str">
        <f t="shared" si="175"/>
        <v>No</v>
      </c>
      <c r="Z2778" s="68">
        <v>42909</v>
      </c>
      <c r="AA2778" s="68">
        <v>43989</v>
      </c>
      <c r="AB2778">
        <v>226</v>
      </c>
      <c r="AC2778" t="s">
        <v>15615</v>
      </c>
    </row>
    <row r="2779" spans="1:29" x14ac:dyDescent="0.3">
      <c r="A2779" t="s">
        <v>2031</v>
      </c>
      <c r="B2779">
        <v>2944</v>
      </c>
      <c r="C2779" t="str">
        <f>VLOOKUP($B2779,Hosts!$A:$M,10,0)</f>
        <v>Within an hour</v>
      </c>
      <c r="D2779" s="70">
        <f>VLOOKUP($B2779,Hosts!$A:$M,11,0)</f>
        <v>0.99</v>
      </c>
      <c r="E2779" s="70">
        <f>VLOOKUP($B2779,Hosts!$A:$M,12,0)</f>
        <v>1</v>
      </c>
      <c r="F2779" t="str">
        <f>VLOOKUP($B2779,Hosts!$A:$M,13,0)</f>
        <v>No</v>
      </c>
      <c r="G2779" t="str">
        <f>INDEX(Hosts!$A:$M, MATCH(Places!$B2779,Hosts!$A:$A,0), MATCH(Places!G$1,Hosts!$A$1:$M$1,0))</f>
        <v>Within an hour</v>
      </c>
      <c r="H2779" s="70">
        <f>INDEX(Hosts!$A:$M, MATCH(Places!$B2779,Hosts!$A:$A,0), MATCH(Places!H$1,Hosts!$A$1:$M$1,0))</f>
        <v>0.99</v>
      </c>
      <c r="I2779" s="70">
        <f>INDEX(Hosts!$A:$M, MATCH(Places!$B2779,Hosts!$A:$A,0), MATCH(Places!I$1,Hosts!$A$1:$M$1,0))</f>
        <v>1</v>
      </c>
      <c r="J2779" t="str">
        <f>INDEX(Hosts!$A:$M, MATCH(Places!$B2779,Hosts!$A:$A,0), MATCH(Places!J$1,Hosts!$A$1:$M$1,0))</f>
        <v>No</v>
      </c>
      <c r="K2779">
        <v>7</v>
      </c>
      <c r="L2779" t="str">
        <f>VLOOKUP($K2779,Neighborhoods!$A:$C,2,0)</f>
        <v>Brooklyn</v>
      </c>
      <c r="M2779" t="str">
        <f>VLOOKUP($K2779,Neighborhoods!$A:$C,3,0)</f>
        <v>Bedford-Stuyvesant</v>
      </c>
      <c r="N2779" t="str">
        <f>INDEX(Neighborhoods!$A:$C, MATCH(Places!$K2779,Neighborhoods!$A:$A,0), MATCH(Places!N$1,Neighborhoods!$A$1:$C$1,0))</f>
        <v>Brooklyn</v>
      </c>
      <c r="O2779" t="str">
        <f>INDEX(Neighborhoods!$A:$C, MATCH(Places!$K2779,Neighborhoods!$A:$A,0), MATCH(Places!O$1,Neighborhoods!$A$1:$C$1,0))</f>
        <v>Bedford-Stuyvesant</v>
      </c>
      <c r="P2779" t="s">
        <v>1</v>
      </c>
      <c r="Q2779" t="str">
        <f t="shared" si="172"/>
        <v>Yes</v>
      </c>
      <c r="R2779">
        <v>2</v>
      </c>
      <c r="S2779" t="str">
        <f t="shared" si="173"/>
        <v>Small</v>
      </c>
      <c r="T2779" s="50">
        <v>40</v>
      </c>
      <c r="U2779" s="70">
        <f t="shared" si="174"/>
        <v>0.03</v>
      </c>
      <c r="V2779" s="52">
        <v>4.7300000000000004</v>
      </c>
      <c r="W2779" s="52" t="str" cm="1">
        <f t="array" ref="W2779">_xlfn.SWITCH(ROUND(V2779,0),5,"Excellent",4,"Good",3,"Ok","Bad")</f>
        <v>Excellent</v>
      </c>
      <c r="X2779">
        <v>158</v>
      </c>
      <c r="Y2779" t="str">
        <f t="shared" si="175"/>
        <v>No</v>
      </c>
      <c r="Z2779" s="68">
        <v>42917</v>
      </c>
      <c r="AA2779" s="68">
        <v>44050</v>
      </c>
      <c r="AB2779">
        <v>259</v>
      </c>
      <c r="AC2779" t="s">
        <v>15615</v>
      </c>
    </row>
    <row r="2780" spans="1:29" x14ac:dyDescent="0.3">
      <c r="A2780" t="s">
        <v>15246</v>
      </c>
      <c r="B2780">
        <v>3266</v>
      </c>
      <c r="C2780" t="str">
        <f>VLOOKUP($B2780,Hosts!$A:$M,10,0)</f>
        <v>Within an hour</v>
      </c>
      <c r="D2780" s="70">
        <f>VLOOKUP($B2780,Hosts!$A:$M,11,0)</f>
        <v>1</v>
      </c>
      <c r="E2780" s="70">
        <f>VLOOKUP($B2780,Hosts!$A:$M,12,0)</f>
        <v>0.98</v>
      </c>
      <c r="F2780" t="str">
        <f>VLOOKUP($B2780,Hosts!$A:$M,13,0)</f>
        <v>No</v>
      </c>
      <c r="G2780" t="str">
        <f>INDEX(Hosts!$A:$M, MATCH(Places!$B2780,Hosts!$A:$A,0), MATCH(Places!G$1,Hosts!$A$1:$M$1,0))</f>
        <v>Within an hour</v>
      </c>
      <c r="H2780" s="70">
        <f>INDEX(Hosts!$A:$M, MATCH(Places!$B2780,Hosts!$A:$A,0), MATCH(Places!H$1,Hosts!$A$1:$M$1,0))</f>
        <v>1</v>
      </c>
      <c r="I2780" s="70">
        <f>INDEX(Hosts!$A:$M, MATCH(Places!$B2780,Hosts!$A:$A,0), MATCH(Places!I$1,Hosts!$A$1:$M$1,0))</f>
        <v>0.98</v>
      </c>
      <c r="J2780" t="str">
        <f>INDEX(Hosts!$A:$M, MATCH(Places!$B2780,Hosts!$A:$A,0), MATCH(Places!J$1,Hosts!$A$1:$M$1,0))</f>
        <v>No</v>
      </c>
      <c r="K2780">
        <v>14</v>
      </c>
      <c r="L2780" t="str">
        <f>VLOOKUP($K2780,Neighborhoods!$A:$C,2,0)</f>
        <v>Manhattan</v>
      </c>
      <c r="M2780" t="str">
        <f>VLOOKUP($K2780,Neighborhoods!$A:$C,3,0)</f>
        <v>East Harlem</v>
      </c>
      <c r="N2780" t="str">
        <f>INDEX(Neighborhoods!$A:$C, MATCH(Places!$K2780,Neighborhoods!$A:$A,0), MATCH(Places!N$1,Neighborhoods!$A$1:$C$1,0))</f>
        <v>Manhattan</v>
      </c>
      <c r="O2780" t="str">
        <f>INDEX(Neighborhoods!$A:$C, MATCH(Places!$K2780,Neighborhoods!$A:$A,0), MATCH(Places!O$1,Neighborhoods!$A$1:$C$1,0))</f>
        <v>East Harlem</v>
      </c>
      <c r="P2780" t="s">
        <v>11822</v>
      </c>
      <c r="Q2780" t="str">
        <f t="shared" si="172"/>
        <v>No</v>
      </c>
      <c r="R2780">
        <v>6</v>
      </c>
      <c r="S2780" t="str">
        <f t="shared" si="173"/>
        <v>Large</v>
      </c>
      <c r="T2780" s="50">
        <v>199</v>
      </c>
      <c r="U2780" s="70">
        <f t="shared" si="174"/>
        <v>0.03</v>
      </c>
      <c r="V2780" s="52">
        <v>4.8099999999999996</v>
      </c>
      <c r="W2780" s="52" t="str" cm="1">
        <f t="array" ref="W2780">_xlfn.SWITCH(ROUND(V2780,0),5,"Excellent",4,"Good",3,"Ok","Bad")</f>
        <v>Excellent</v>
      </c>
      <c r="X2780">
        <v>104</v>
      </c>
      <c r="Y2780" t="str">
        <f t="shared" si="175"/>
        <v>Yes</v>
      </c>
      <c r="Z2780" s="68">
        <v>42953</v>
      </c>
      <c r="AA2780" s="68">
        <v>43895</v>
      </c>
      <c r="AB2780">
        <v>73</v>
      </c>
      <c r="AC2780" t="s">
        <v>15615</v>
      </c>
    </row>
    <row r="2781" spans="1:29" x14ac:dyDescent="0.3">
      <c r="A2781" t="s">
        <v>2032</v>
      </c>
      <c r="B2781">
        <v>3267</v>
      </c>
      <c r="C2781" t="str">
        <f>VLOOKUP($B2781,Hosts!$A:$M,10,0)</f>
        <v>Within a few hours</v>
      </c>
      <c r="D2781" s="70">
        <f>VLOOKUP($B2781,Hosts!$A:$M,11,0)</f>
        <v>1</v>
      </c>
      <c r="E2781" s="70">
        <f>VLOOKUP($B2781,Hosts!$A:$M,12,0)</f>
        <v>1</v>
      </c>
      <c r="F2781" t="str">
        <f>VLOOKUP($B2781,Hosts!$A:$M,13,0)</f>
        <v>No</v>
      </c>
      <c r="G2781" t="str">
        <f>INDEX(Hosts!$A:$M, MATCH(Places!$B2781,Hosts!$A:$A,0), MATCH(Places!G$1,Hosts!$A$1:$M$1,0))</f>
        <v>Within a few hours</v>
      </c>
      <c r="H2781" s="70">
        <f>INDEX(Hosts!$A:$M, MATCH(Places!$B2781,Hosts!$A:$A,0), MATCH(Places!H$1,Hosts!$A$1:$M$1,0))</f>
        <v>1</v>
      </c>
      <c r="I2781" s="70">
        <f>INDEX(Hosts!$A:$M, MATCH(Places!$B2781,Hosts!$A:$A,0), MATCH(Places!I$1,Hosts!$A$1:$M$1,0))</f>
        <v>1</v>
      </c>
      <c r="J2781" t="str">
        <f>INDEX(Hosts!$A:$M, MATCH(Places!$B2781,Hosts!$A:$A,0), MATCH(Places!J$1,Hosts!$A$1:$M$1,0))</f>
        <v>No</v>
      </c>
      <c r="K2781">
        <v>7</v>
      </c>
      <c r="L2781" t="str">
        <f>VLOOKUP($K2781,Neighborhoods!$A:$C,2,0)</f>
        <v>Brooklyn</v>
      </c>
      <c r="M2781" t="str">
        <f>VLOOKUP($K2781,Neighborhoods!$A:$C,3,0)</f>
        <v>Bedford-Stuyvesant</v>
      </c>
      <c r="N2781" t="str">
        <f>INDEX(Neighborhoods!$A:$C, MATCH(Places!$K2781,Neighborhoods!$A:$A,0), MATCH(Places!N$1,Neighborhoods!$A$1:$C$1,0))</f>
        <v>Brooklyn</v>
      </c>
      <c r="O2781" t="str">
        <f>INDEX(Neighborhoods!$A:$C, MATCH(Places!$K2781,Neighborhoods!$A:$A,0), MATCH(Places!O$1,Neighborhoods!$A$1:$C$1,0))</f>
        <v>Bedford-Stuyvesant</v>
      </c>
      <c r="P2781" t="s">
        <v>11822</v>
      </c>
      <c r="Q2781" t="str">
        <f t="shared" si="172"/>
        <v>No</v>
      </c>
      <c r="R2781">
        <v>4</v>
      </c>
      <c r="S2781" t="str">
        <f t="shared" si="173"/>
        <v>Medium</v>
      </c>
      <c r="T2781" s="50">
        <v>150</v>
      </c>
      <c r="U2781" s="70">
        <f t="shared" si="174"/>
        <v>0.03</v>
      </c>
      <c r="V2781" s="52">
        <v>4.3600000000000003</v>
      </c>
      <c r="W2781" s="52" t="str" cm="1">
        <f t="array" ref="W2781">_xlfn.SWITCH(ROUND(V2781,0),5,"Excellent",4,"Good",3,"Ok","Bad")</f>
        <v>Good</v>
      </c>
      <c r="X2781">
        <v>11</v>
      </c>
      <c r="Y2781" t="str">
        <f t="shared" si="175"/>
        <v>No</v>
      </c>
      <c r="Z2781" s="68">
        <v>42934</v>
      </c>
      <c r="AA2781" s="68">
        <v>43899</v>
      </c>
      <c r="AB2781">
        <v>365</v>
      </c>
      <c r="AC2781" t="s">
        <v>15616</v>
      </c>
    </row>
    <row r="2782" spans="1:29" x14ac:dyDescent="0.3">
      <c r="A2782" t="s">
        <v>2033</v>
      </c>
      <c r="B2782">
        <v>423</v>
      </c>
      <c r="C2782" t="str">
        <f>VLOOKUP($B2782,Hosts!$A:$M,10,0)</f>
        <v>Within a day</v>
      </c>
      <c r="D2782" s="70">
        <f>VLOOKUP($B2782,Hosts!$A:$M,11,0)</f>
        <v>0.7</v>
      </c>
      <c r="E2782" s="70">
        <f>VLOOKUP($B2782,Hosts!$A:$M,12,0)</f>
        <v>1</v>
      </c>
      <c r="F2782" t="str">
        <f>VLOOKUP($B2782,Hosts!$A:$M,13,0)</f>
        <v>No</v>
      </c>
      <c r="G2782" t="str">
        <f>INDEX(Hosts!$A:$M, MATCH(Places!$B2782,Hosts!$A:$A,0), MATCH(Places!G$1,Hosts!$A$1:$M$1,0))</f>
        <v>Within a day</v>
      </c>
      <c r="H2782" s="70">
        <f>INDEX(Hosts!$A:$M, MATCH(Places!$B2782,Hosts!$A:$A,0), MATCH(Places!H$1,Hosts!$A$1:$M$1,0))</f>
        <v>0.7</v>
      </c>
      <c r="I2782" s="70">
        <f>INDEX(Hosts!$A:$M, MATCH(Places!$B2782,Hosts!$A:$A,0), MATCH(Places!I$1,Hosts!$A$1:$M$1,0))</f>
        <v>1</v>
      </c>
      <c r="J2782" t="str">
        <f>INDEX(Hosts!$A:$M, MATCH(Places!$B2782,Hosts!$A:$A,0), MATCH(Places!J$1,Hosts!$A$1:$M$1,0))</f>
        <v>No</v>
      </c>
      <c r="K2782">
        <v>16</v>
      </c>
      <c r="L2782" t="str">
        <f>VLOOKUP($K2782,Neighborhoods!$A:$C,2,0)</f>
        <v>Manhattan</v>
      </c>
      <c r="M2782" t="str">
        <f>VLOOKUP($K2782,Neighborhoods!$A:$C,3,0)</f>
        <v>Harlem</v>
      </c>
      <c r="N2782" t="str">
        <f>INDEX(Neighborhoods!$A:$C, MATCH(Places!$K2782,Neighborhoods!$A:$A,0), MATCH(Places!N$1,Neighborhoods!$A$1:$C$1,0))</f>
        <v>Manhattan</v>
      </c>
      <c r="O2782" t="str">
        <f>INDEX(Neighborhoods!$A:$C, MATCH(Places!$K2782,Neighborhoods!$A:$A,0), MATCH(Places!O$1,Neighborhoods!$A$1:$C$1,0))</f>
        <v>Harlem</v>
      </c>
      <c r="P2782" t="s">
        <v>11822</v>
      </c>
      <c r="Q2782" t="str">
        <f t="shared" si="172"/>
        <v>No</v>
      </c>
      <c r="R2782">
        <v>4</v>
      </c>
      <c r="S2782" t="str">
        <f t="shared" si="173"/>
        <v>Medium</v>
      </c>
      <c r="T2782" s="50">
        <v>99</v>
      </c>
      <c r="U2782" s="70">
        <f t="shared" si="174"/>
        <v>0.03</v>
      </c>
      <c r="V2782" s="52">
        <v>4.8899999999999997</v>
      </c>
      <c r="W2782" s="52" t="str" cm="1">
        <f t="array" ref="W2782">_xlfn.SWITCH(ROUND(V2782,0),5,"Excellent",4,"Good",3,"Ok","Bad")</f>
        <v>Excellent</v>
      </c>
      <c r="X2782">
        <v>99</v>
      </c>
      <c r="Y2782" t="str">
        <f t="shared" si="175"/>
        <v>No</v>
      </c>
      <c r="Z2782" s="68">
        <v>43050</v>
      </c>
      <c r="AA2782" s="68">
        <v>43903</v>
      </c>
      <c r="AB2782">
        <v>365</v>
      </c>
      <c r="AC2782" t="s">
        <v>15616</v>
      </c>
    </row>
    <row r="2783" spans="1:29" x14ac:dyDescent="0.3">
      <c r="A2783" t="s">
        <v>14425</v>
      </c>
      <c r="B2783">
        <v>107</v>
      </c>
      <c r="C2783" t="str">
        <f>VLOOKUP($B2783,Hosts!$A:$M,10,0)</f>
        <v>Within an hour</v>
      </c>
      <c r="D2783" s="70">
        <f>VLOOKUP($B2783,Hosts!$A:$M,11,0)</f>
        <v>1</v>
      </c>
      <c r="E2783" s="70">
        <f>VLOOKUP($B2783,Hosts!$A:$M,12,0)</f>
        <v>0.83</v>
      </c>
      <c r="F2783" t="str">
        <f>VLOOKUP($B2783,Hosts!$A:$M,13,0)</f>
        <v>No</v>
      </c>
      <c r="G2783" t="str">
        <f>INDEX(Hosts!$A:$M, MATCH(Places!$B2783,Hosts!$A:$A,0), MATCH(Places!G$1,Hosts!$A$1:$M$1,0))</f>
        <v>Within an hour</v>
      </c>
      <c r="H2783" s="70">
        <f>INDEX(Hosts!$A:$M, MATCH(Places!$B2783,Hosts!$A:$A,0), MATCH(Places!H$1,Hosts!$A$1:$M$1,0))</f>
        <v>1</v>
      </c>
      <c r="I2783" s="70">
        <f>INDEX(Hosts!$A:$M, MATCH(Places!$B2783,Hosts!$A:$A,0), MATCH(Places!I$1,Hosts!$A$1:$M$1,0))</f>
        <v>0.83</v>
      </c>
      <c r="J2783" t="str">
        <f>INDEX(Hosts!$A:$M, MATCH(Places!$B2783,Hosts!$A:$A,0), MATCH(Places!J$1,Hosts!$A$1:$M$1,0))</f>
        <v>No</v>
      </c>
      <c r="K2783">
        <v>16</v>
      </c>
      <c r="L2783" t="str">
        <f>VLOOKUP($K2783,Neighborhoods!$A:$C,2,0)</f>
        <v>Manhattan</v>
      </c>
      <c r="M2783" t="str">
        <f>VLOOKUP($K2783,Neighborhoods!$A:$C,3,0)</f>
        <v>Harlem</v>
      </c>
      <c r="N2783" t="str">
        <f>INDEX(Neighborhoods!$A:$C, MATCH(Places!$K2783,Neighborhoods!$A:$A,0), MATCH(Places!N$1,Neighborhoods!$A$1:$C$1,0))</f>
        <v>Manhattan</v>
      </c>
      <c r="O2783" t="str">
        <f>INDEX(Neighborhoods!$A:$C, MATCH(Places!$K2783,Neighborhoods!$A:$A,0), MATCH(Places!O$1,Neighborhoods!$A$1:$C$1,0))</f>
        <v>Harlem</v>
      </c>
      <c r="P2783" t="s">
        <v>11822</v>
      </c>
      <c r="Q2783" t="str">
        <f t="shared" si="172"/>
        <v>No</v>
      </c>
      <c r="R2783">
        <v>2</v>
      </c>
      <c r="S2783" t="str">
        <f t="shared" si="173"/>
        <v>Small</v>
      </c>
      <c r="T2783" s="50">
        <v>175</v>
      </c>
      <c r="U2783" s="70">
        <f t="shared" si="174"/>
        <v>0.03</v>
      </c>
      <c r="V2783" s="52">
        <v>4.8600000000000003</v>
      </c>
      <c r="W2783" s="52" t="str" cm="1">
        <f t="array" ref="W2783">_xlfn.SWITCH(ROUND(V2783,0),5,"Excellent",4,"Good",3,"Ok","Bad")</f>
        <v>Excellent</v>
      </c>
      <c r="X2783">
        <v>36</v>
      </c>
      <c r="Y2783" t="str">
        <f t="shared" si="175"/>
        <v>No</v>
      </c>
      <c r="Z2783" s="68">
        <v>42951</v>
      </c>
      <c r="AA2783" s="68">
        <v>43550</v>
      </c>
      <c r="AB2783">
        <v>111</v>
      </c>
      <c r="AC2783" t="s">
        <v>15615</v>
      </c>
    </row>
    <row r="2784" spans="1:29" x14ac:dyDescent="0.3">
      <c r="A2784" t="s">
        <v>2034</v>
      </c>
      <c r="B2784">
        <v>2620</v>
      </c>
      <c r="C2784" t="str">
        <f>VLOOKUP($B2784,Hosts!$A:$M,10,0)</f>
        <v>Within a day</v>
      </c>
      <c r="D2784" s="70">
        <f>VLOOKUP($B2784,Hosts!$A:$M,11,0)</f>
        <v>1</v>
      </c>
      <c r="E2784" s="70">
        <f>VLOOKUP($B2784,Hosts!$A:$M,12,0)</f>
        <v>0.75</v>
      </c>
      <c r="F2784" t="str">
        <f>VLOOKUP($B2784,Hosts!$A:$M,13,0)</f>
        <v>Yes</v>
      </c>
      <c r="G2784" t="str">
        <f>INDEX(Hosts!$A:$M, MATCH(Places!$B2784,Hosts!$A:$A,0), MATCH(Places!G$1,Hosts!$A$1:$M$1,0))</f>
        <v>Within a day</v>
      </c>
      <c r="H2784" s="70">
        <f>INDEX(Hosts!$A:$M, MATCH(Places!$B2784,Hosts!$A:$A,0), MATCH(Places!H$1,Hosts!$A$1:$M$1,0))</f>
        <v>1</v>
      </c>
      <c r="I2784" s="70">
        <f>INDEX(Hosts!$A:$M, MATCH(Places!$B2784,Hosts!$A:$A,0), MATCH(Places!I$1,Hosts!$A$1:$M$1,0))</f>
        <v>0.75</v>
      </c>
      <c r="J2784" t="str">
        <f>INDEX(Hosts!$A:$M, MATCH(Places!$B2784,Hosts!$A:$A,0), MATCH(Places!J$1,Hosts!$A$1:$M$1,0))</f>
        <v>Yes</v>
      </c>
      <c r="K2784">
        <v>8</v>
      </c>
      <c r="L2784" t="str">
        <f>VLOOKUP($K2784,Neighborhoods!$A:$C,2,0)</f>
        <v>Brooklyn</v>
      </c>
      <c r="M2784" t="str">
        <f>VLOOKUP($K2784,Neighborhoods!$A:$C,3,0)</f>
        <v>Bushwick</v>
      </c>
      <c r="N2784" t="str">
        <f>INDEX(Neighborhoods!$A:$C, MATCH(Places!$K2784,Neighborhoods!$A:$A,0), MATCH(Places!N$1,Neighborhoods!$A$1:$C$1,0))</f>
        <v>Brooklyn</v>
      </c>
      <c r="O2784" t="str">
        <f>INDEX(Neighborhoods!$A:$C, MATCH(Places!$K2784,Neighborhoods!$A:$A,0), MATCH(Places!O$1,Neighborhoods!$A$1:$C$1,0))</f>
        <v>Bushwick</v>
      </c>
      <c r="P2784" t="s">
        <v>1</v>
      </c>
      <c r="Q2784" t="str">
        <f t="shared" si="172"/>
        <v>Yes</v>
      </c>
      <c r="R2784">
        <v>2</v>
      </c>
      <c r="S2784" t="str">
        <f t="shared" si="173"/>
        <v>Small</v>
      </c>
      <c r="T2784" s="50">
        <v>69</v>
      </c>
      <c r="U2784" s="70">
        <f t="shared" si="174"/>
        <v>0.03</v>
      </c>
      <c r="V2784" s="52">
        <v>4.9000000000000004</v>
      </c>
      <c r="W2784" s="52" t="str" cm="1">
        <f t="array" ref="W2784">_xlfn.SWITCH(ROUND(V2784,0),5,"Excellent",4,"Good",3,"Ok","Bad")</f>
        <v>Excellent</v>
      </c>
      <c r="X2784">
        <v>41</v>
      </c>
      <c r="Y2784" t="str">
        <f t="shared" si="175"/>
        <v>No</v>
      </c>
      <c r="Z2784" s="68">
        <v>42904</v>
      </c>
      <c r="AA2784" s="68">
        <v>43905</v>
      </c>
      <c r="AB2784">
        <v>0</v>
      </c>
      <c r="AC2784" t="s">
        <v>15615</v>
      </c>
    </row>
    <row r="2785" spans="1:29" x14ac:dyDescent="0.3">
      <c r="A2785" t="s">
        <v>2035</v>
      </c>
      <c r="B2785">
        <v>1780</v>
      </c>
      <c r="C2785" t="str">
        <f>VLOOKUP($B2785,Hosts!$A:$M,10,0)</f>
        <v>Within an hour</v>
      </c>
      <c r="D2785" s="70">
        <f>VLOOKUP($B2785,Hosts!$A:$M,11,0)</f>
        <v>1</v>
      </c>
      <c r="E2785" s="70">
        <f>VLOOKUP($B2785,Hosts!$A:$M,12,0)</f>
        <v>0.89</v>
      </c>
      <c r="F2785" t="str">
        <f>VLOOKUP($B2785,Hosts!$A:$M,13,0)</f>
        <v>No</v>
      </c>
      <c r="G2785" t="str">
        <f>INDEX(Hosts!$A:$M, MATCH(Places!$B2785,Hosts!$A:$A,0), MATCH(Places!G$1,Hosts!$A$1:$M$1,0))</f>
        <v>Within an hour</v>
      </c>
      <c r="H2785" s="70">
        <f>INDEX(Hosts!$A:$M, MATCH(Places!$B2785,Hosts!$A:$A,0), MATCH(Places!H$1,Hosts!$A$1:$M$1,0))</f>
        <v>1</v>
      </c>
      <c r="I2785" s="70">
        <f>INDEX(Hosts!$A:$M, MATCH(Places!$B2785,Hosts!$A:$A,0), MATCH(Places!I$1,Hosts!$A$1:$M$1,0))</f>
        <v>0.89</v>
      </c>
      <c r="J2785" t="str">
        <f>INDEX(Hosts!$A:$M, MATCH(Places!$B2785,Hosts!$A:$A,0), MATCH(Places!J$1,Hosts!$A$1:$M$1,0))</f>
        <v>No</v>
      </c>
      <c r="K2785">
        <v>18</v>
      </c>
      <c r="L2785" t="str">
        <f>VLOOKUP($K2785,Neighborhoods!$A:$C,2,0)</f>
        <v>Manhattan</v>
      </c>
      <c r="M2785" t="str">
        <f>VLOOKUP($K2785,Neighborhoods!$A:$C,3,0)</f>
        <v>Midtown</v>
      </c>
      <c r="N2785" t="str">
        <f>INDEX(Neighborhoods!$A:$C, MATCH(Places!$K2785,Neighborhoods!$A:$A,0), MATCH(Places!N$1,Neighborhoods!$A$1:$C$1,0))</f>
        <v>Manhattan</v>
      </c>
      <c r="O2785" t="str">
        <f>INDEX(Neighborhoods!$A:$C, MATCH(Places!$K2785,Neighborhoods!$A:$A,0), MATCH(Places!O$1,Neighborhoods!$A$1:$C$1,0))</f>
        <v>Midtown</v>
      </c>
      <c r="P2785" t="s">
        <v>11822</v>
      </c>
      <c r="Q2785" t="str">
        <f t="shared" si="172"/>
        <v>No</v>
      </c>
      <c r="R2785">
        <v>6</v>
      </c>
      <c r="S2785" t="str">
        <f t="shared" si="173"/>
        <v>Large</v>
      </c>
      <c r="T2785" s="50">
        <v>169</v>
      </c>
      <c r="U2785" s="70">
        <f t="shared" si="174"/>
        <v>0.03</v>
      </c>
      <c r="V2785" s="52">
        <v>4</v>
      </c>
      <c r="W2785" s="52" t="str" cm="1">
        <f t="array" ref="W2785">_xlfn.SWITCH(ROUND(V2785,0),5,"Excellent",4,"Good",3,"Ok","Bad")</f>
        <v>Good</v>
      </c>
      <c r="X2785">
        <v>6</v>
      </c>
      <c r="Y2785" t="str">
        <f t="shared" si="175"/>
        <v>No</v>
      </c>
      <c r="Z2785" s="68">
        <v>42975</v>
      </c>
      <c r="AA2785" s="68">
        <v>43815</v>
      </c>
      <c r="AB2785">
        <v>364</v>
      </c>
      <c r="AC2785" t="s">
        <v>15615</v>
      </c>
    </row>
    <row r="2786" spans="1:29" x14ac:dyDescent="0.3">
      <c r="A2786" t="s">
        <v>13364</v>
      </c>
      <c r="B2786">
        <v>3257</v>
      </c>
      <c r="C2786" t="str">
        <f>VLOOKUP($B2786,Hosts!$A:$M,10,0)</f>
        <v>Within an hour</v>
      </c>
      <c r="D2786" s="70">
        <f>VLOOKUP($B2786,Hosts!$A:$M,11,0)</f>
        <v>1</v>
      </c>
      <c r="E2786" s="70">
        <f>VLOOKUP($B2786,Hosts!$A:$M,12,0)</f>
        <v>1</v>
      </c>
      <c r="F2786" t="str">
        <f>VLOOKUP($B2786,Hosts!$A:$M,13,0)</f>
        <v>Yes</v>
      </c>
      <c r="G2786" t="str">
        <f>INDEX(Hosts!$A:$M, MATCH(Places!$B2786,Hosts!$A:$A,0), MATCH(Places!G$1,Hosts!$A$1:$M$1,0))</f>
        <v>Within an hour</v>
      </c>
      <c r="H2786" s="70">
        <f>INDEX(Hosts!$A:$M, MATCH(Places!$B2786,Hosts!$A:$A,0), MATCH(Places!H$1,Hosts!$A$1:$M$1,0))</f>
        <v>1</v>
      </c>
      <c r="I2786" s="70">
        <f>INDEX(Hosts!$A:$M, MATCH(Places!$B2786,Hosts!$A:$A,0), MATCH(Places!I$1,Hosts!$A$1:$M$1,0))</f>
        <v>1</v>
      </c>
      <c r="J2786" t="str">
        <f>INDEX(Hosts!$A:$M, MATCH(Places!$B2786,Hosts!$A:$A,0), MATCH(Places!J$1,Hosts!$A$1:$M$1,0))</f>
        <v>Yes</v>
      </c>
      <c r="K2786">
        <v>23</v>
      </c>
      <c r="L2786" t="str">
        <f>VLOOKUP($K2786,Neighborhoods!$A:$C,2,0)</f>
        <v>Queens</v>
      </c>
      <c r="M2786" t="str">
        <f>VLOOKUP($K2786,Neighborhoods!$A:$C,3,0)</f>
        <v>Jamaica</v>
      </c>
      <c r="N2786" t="str">
        <f>INDEX(Neighborhoods!$A:$C, MATCH(Places!$K2786,Neighborhoods!$A:$A,0), MATCH(Places!N$1,Neighborhoods!$A$1:$C$1,0))</f>
        <v>Queens</v>
      </c>
      <c r="O2786" t="str">
        <f>INDEX(Neighborhoods!$A:$C, MATCH(Places!$K2786,Neighborhoods!$A:$A,0), MATCH(Places!O$1,Neighborhoods!$A$1:$C$1,0))</f>
        <v>Jamaica</v>
      </c>
      <c r="P2786" t="s">
        <v>11822</v>
      </c>
      <c r="Q2786" t="str">
        <f t="shared" si="172"/>
        <v>No</v>
      </c>
      <c r="R2786">
        <v>2</v>
      </c>
      <c r="S2786" t="str">
        <f t="shared" si="173"/>
        <v>Small</v>
      </c>
      <c r="T2786" s="50">
        <v>45</v>
      </c>
      <c r="U2786" s="70">
        <f t="shared" si="174"/>
        <v>0.03</v>
      </c>
      <c r="V2786" s="52">
        <v>4.9000000000000004</v>
      </c>
      <c r="W2786" s="52" t="str" cm="1">
        <f t="array" ref="W2786">_xlfn.SWITCH(ROUND(V2786,0),5,"Excellent",4,"Good",3,"Ok","Bad")</f>
        <v>Excellent</v>
      </c>
      <c r="X2786">
        <v>167</v>
      </c>
      <c r="Y2786" t="str">
        <f t="shared" si="175"/>
        <v>Yes</v>
      </c>
      <c r="Z2786" s="68">
        <v>42985</v>
      </c>
      <c r="AA2786" s="68">
        <v>44038</v>
      </c>
      <c r="AB2786">
        <v>60</v>
      </c>
      <c r="AC2786" t="s">
        <v>15616</v>
      </c>
    </row>
    <row r="2787" spans="1:29" x14ac:dyDescent="0.3">
      <c r="A2787" t="s">
        <v>2036</v>
      </c>
      <c r="B2787">
        <v>3269</v>
      </c>
      <c r="C2787" t="str">
        <f>VLOOKUP($B2787,Hosts!$A:$M,10,0)</f>
        <v>Within a few hours</v>
      </c>
      <c r="D2787" s="70">
        <f>VLOOKUP($B2787,Hosts!$A:$M,11,0)</f>
        <v>1</v>
      </c>
      <c r="E2787" s="70">
        <f>VLOOKUP($B2787,Hosts!$A:$M,12,0)</f>
        <v>1</v>
      </c>
      <c r="F2787" t="str">
        <f>VLOOKUP($B2787,Hosts!$A:$M,13,0)</f>
        <v>No</v>
      </c>
      <c r="G2787" t="str">
        <f>INDEX(Hosts!$A:$M, MATCH(Places!$B2787,Hosts!$A:$A,0), MATCH(Places!G$1,Hosts!$A$1:$M$1,0))</f>
        <v>Within a few hours</v>
      </c>
      <c r="H2787" s="70">
        <f>INDEX(Hosts!$A:$M, MATCH(Places!$B2787,Hosts!$A:$A,0), MATCH(Places!H$1,Hosts!$A$1:$M$1,0))</f>
        <v>1</v>
      </c>
      <c r="I2787" s="70">
        <f>INDEX(Hosts!$A:$M, MATCH(Places!$B2787,Hosts!$A:$A,0), MATCH(Places!I$1,Hosts!$A$1:$M$1,0))</f>
        <v>1</v>
      </c>
      <c r="J2787" t="str">
        <f>INDEX(Hosts!$A:$M, MATCH(Places!$B2787,Hosts!$A:$A,0), MATCH(Places!J$1,Hosts!$A$1:$M$1,0))</f>
        <v>No</v>
      </c>
      <c r="K2787">
        <v>10</v>
      </c>
      <c r="L2787" t="str">
        <f>VLOOKUP($K2787,Neighborhoods!$A:$C,2,0)</f>
        <v>Brooklyn</v>
      </c>
      <c r="M2787" t="str">
        <f>VLOOKUP($K2787,Neighborhoods!$A:$C,3,0)</f>
        <v>East Flatbush</v>
      </c>
      <c r="N2787" t="str">
        <f>INDEX(Neighborhoods!$A:$C, MATCH(Places!$K2787,Neighborhoods!$A:$A,0), MATCH(Places!N$1,Neighborhoods!$A$1:$C$1,0))</f>
        <v>Brooklyn</v>
      </c>
      <c r="O2787" t="str">
        <f>INDEX(Neighborhoods!$A:$C, MATCH(Places!$K2787,Neighborhoods!$A:$A,0), MATCH(Places!O$1,Neighborhoods!$A$1:$C$1,0))</f>
        <v>East Flatbush</v>
      </c>
      <c r="P2787" t="s">
        <v>11822</v>
      </c>
      <c r="Q2787" t="str">
        <f t="shared" si="172"/>
        <v>No</v>
      </c>
      <c r="R2787">
        <v>2</v>
      </c>
      <c r="S2787" t="str">
        <f t="shared" si="173"/>
        <v>Small</v>
      </c>
      <c r="T2787" s="50">
        <v>154</v>
      </c>
      <c r="U2787" s="70">
        <f t="shared" si="174"/>
        <v>0.03</v>
      </c>
      <c r="V2787" s="52">
        <v>4.8600000000000003</v>
      </c>
      <c r="W2787" s="52" t="str" cm="1">
        <f t="array" ref="W2787">_xlfn.SWITCH(ROUND(V2787,0),5,"Excellent",4,"Good",3,"Ok","Bad")</f>
        <v>Excellent</v>
      </c>
      <c r="X2787">
        <v>21</v>
      </c>
      <c r="Y2787" t="str">
        <f t="shared" si="175"/>
        <v>No</v>
      </c>
      <c r="Z2787" s="68">
        <v>42926</v>
      </c>
      <c r="AA2787" s="68">
        <v>43807</v>
      </c>
      <c r="AB2787">
        <v>134</v>
      </c>
      <c r="AC2787" t="s">
        <v>15615</v>
      </c>
    </row>
    <row r="2788" spans="1:29" x14ac:dyDescent="0.3">
      <c r="A2788" t="s">
        <v>2037</v>
      </c>
      <c r="B2788">
        <v>1388</v>
      </c>
      <c r="C2788" t="str">
        <f>VLOOKUP($B2788,Hosts!$A:$M,10,0)</f>
        <v>Within a day</v>
      </c>
      <c r="D2788" s="70">
        <f>VLOOKUP($B2788,Hosts!$A:$M,11,0)</f>
        <v>1</v>
      </c>
      <c r="E2788" s="70">
        <f>VLOOKUP($B2788,Hosts!$A:$M,12,0)</f>
        <v>0.39</v>
      </c>
      <c r="F2788" t="str">
        <f>VLOOKUP($B2788,Hosts!$A:$M,13,0)</f>
        <v>No</v>
      </c>
      <c r="G2788" t="str">
        <f>INDEX(Hosts!$A:$M, MATCH(Places!$B2788,Hosts!$A:$A,0), MATCH(Places!G$1,Hosts!$A$1:$M$1,0))</f>
        <v>Within a day</v>
      </c>
      <c r="H2788" s="70">
        <f>INDEX(Hosts!$A:$M, MATCH(Places!$B2788,Hosts!$A:$A,0), MATCH(Places!H$1,Hosts!$A$1:$M$1,0))</f>
        <v>1</v>
      </c>
      <c r="I2788" s="70">
        <f>INDEX(Hosts!$A:$M, MATCH(Places!$B2788,Hosts!$A:$A,0), MATCH(Places!I$1,Hosts!$A$1:$M$1,0))</f>
        <v>0.39</v>
      </c>
      <c r="J2788" t="str">
        <f>INDEX(Hosts!$A:$M, MATCH(Places!$B2788,Hosts!$A:$A,0), MATCH(Places!J$1,Hosts!$A$1:$M$1,0))</f>
        <v>No</v>
      </c>
      <c r="K2788">
        <v>9</v>
      </c>
      <c r="L2788" t="str">
        <f>VLOOKUP($K2788,Neighborhoods!$A:$C,2,0)</f>
        <v>Brooklyn</v>
      </c>
      <c r="M2788" t="str">
        <f>VLOOKUP($K2788,Neighborhoods!$A:$C,3,0)</f>
        <v>Crown Heights</v>
      </c>
      <c r="N2788" t="str">
        <f>INDEX(Neighborhoods!$A:$C, MATCH(Places!$K2788,Neighborhoods!$A:$A,0), MATCH(Places!N$1,Neighborhoods!$A$1:$C$1,0))</f>
        <v>Brooklyn</v>
      </c>
      <c r="O2788" t="str">
        <f>INDEX(Neighborhoods!$A:$C, MATCH(Places!$K2788,Neighborhoods!$A:$A,0), MATCH(Places!O$1,Neighborhoods!$A$1:$C$1,0))</f>
        <v>Crown Heights</v>
      </c>
      <c r="P2788" t="s">
        <v>11822</v>
      </c>
      <c r="Q2788" t="str">
        <f t="shared" si="172"/>
        <v>No</v>
      </c>
      <c r="R2788">
        <v>2</v>
      </c>
      <c r="S2788" t="str">
        <f t="shared" si="173"/>
        <v>Small</v>
      </c>
      <c r="T2788" s="50">
        <v>89</v>
      </c>
      <c r="U2788" s="70">
        <f t="shared" si="174"/>
        <v>0.03</v>
      </c>
      <c r="V2788" s="52">
        <v>4.88</v>
      </c>
      <c r="W2788" s="52" t="str" cm="1">
        <f t="array" ref="W2788">_xlfn.SWITCH(ROUND(V2788,0),5,"Excellent",4,"Good",3,"Ok","Bad")</f>
        <v>Excellent</v>
      </c>
      <c r="X2788">
        <v>16</v>
      </c>
      <c r="Y2788" t="str">
        <f t="shared" si="175"/>
        <v>No</v>
      </c>
      <c r="Z2788" s="68">
        <v>43038</v>
      </c>
      <c r="AA2788" s="68">
        <v>43879</v>
      </c>
      <c r="AB2788">
        <v>178</v>
      </c>
      <c r="AC2788" t="s">
        <v>15615</v>
      </c>
    </row>
    <row r="2789" spans="1:29" x14ac:dyDescent="0.3">
      <c r="A2789" t="s">
        <v>2038</v>
      </c>
      <c r="B2789">
        <v>2105</v>
      </c>
      <c r="C2789" t="str">
        <f>VLOOKUP($B2789,Hosts!$A:$M,10,0)</f>
        <v>Within a few hours</v>
      </c>
      <c r="D2789" s="70">
        <f>VLOOKUP($B2789,Hosts!$A:$M,11,0)</f>
        <v>1</v>
      </c>
      <c r="E2789" s="70">
        <f>VLOOKUP($B2789,Hosts!$A:$M,12,0)</f>
        <v>0.96</v>
      </c>
      <c r="F2789" t="str">
        <f>VLOOKUP($B2789,Hosts!$A:$M,13,0)</f>
        <v>Yes</v>
      </c>
      <c r="G2789" t="str">
        <f>INDEX(Hosts!$A:$M, MATCH(Places!$B2789,Hosts!$A:$A,0), MATCH(Places!G$1,Hosts!$A$1:$M$1,0))</f>
        <v>Within a few hours</v>
      </c>
      <c r="H2789" s="70">
        <f>INDEX(Hosts!$A:$M, MATCH(Places!$B2789,Hosts!$A:$A,0), MATCH(Places!H$1,Hosts!$A$1:$M$1,0))</f>
        <v>1</v>
      </c>
      <c r="I2789" s="70">
        <f>INDEX(Hosts!$A:$M, MATCH(Places!$B2789,Hosts!$A:$A,0), MATCH(Places!I$1,Hosts!$A$1:$M$1,0))</f>
        <v>0.96</v>
      </c>
      <c r="J2789" t="str">
        <f>INDEX(Hosts!$A:$M, MATCH(Places!$B2789,Hosts!$A:$A,0), MATCH(Places!J$1,Hosts!$A$1:$M$1,0))</f>
        <v>Yes</v>
      </c>
      <c r="K2789">
        <v>19</v>
      </c>
      <c r="L2789" t="str">
        <f>VLOOKUP($K2789,Neighborhoods!$A:$C,2,0)</f>
        <v>Manhattan</v>
      </c>
      <c r="M2789" t="str">
        <f>VLOOKUP($K2789,Neighborhoods!$A:$C,3,0)</f>
        <v>Upper East Side</v>
      </c>
      <c r="N2789" t="str">
        <f>INDEX(Neighborhoods!$A:$C, MATCH(Places!$K2789,Neighborhoods!$A:$A,0), MATCH(Places!N$1,Neighborhoods!$A$1:$C$1,0))</f>
        <v>Manhattan</v>
      </c>
      <c r="O2789" t="str">
        <f>INDEX(Neighborhoods!$A:$C, MATCH(Places!$K2789,Neighborhoods!$A:$A,0), MATCH(Places!O$1,Neighborhoods!$A$1:$C$1,0))</f>
        <v>Upper East Side</v>
      </c>
      <c r="P2789" t="s">
        <v>1</v>
      </c>
      <c r="Q2789" t="str">
        <f t="shared" si="172"/>
        <v>Yes</v>
      </c>
      <c r="R2789">
        <v>1</v>
      </c>
      <c r="S2789" t="str">
        <f t="shared" si="173"/>
        <v>Small</v>
      </c>
      <c r="T2789" s="50">
        <v>145</v>
      </c>
      <c r="U2789" s="70">
        <f t="shared" si="174"/>
        <v>0.03</v>
      </c>
      <c r="V2789" s="52">
        <v>4.99</v>
      </c>
      <c r="W2789" s="52" t="str" cm="1">
        <f t="array" ref="W2789">_xlfn.SWITCH(ROUND(V2789,0),5,"Excellent",4,"Good",3,"Ok","Bad")</f>
        <v>Excellent</v>
      </c>
      <c r="X2789">
        <v>79</v>
      </c>
      <c r="Y2789" t="str">
        <f t="shared" si="175"/>
        <v>No</v>
      </c>
      <c r="Z2789" s="68">
        <v>43101</v>
      </c>
      <c r="AA2789" s="68">
        <v>43811</v>
      </c>
      <c r="AB2789">
        <v>364</v>
      </c>
      <c r="AC2789" t="s">
        <v>15616</v>
      </c>
    </row>
    <row r="2790" spans="1:29" x14ac:dyDescent="0.3">
      <c r="A2790" t="s">
        <v>2039</v>
      </c>
      <c r="B2790">
        <v>3271</v>
      </c>
      <c r="C2790" t="str">
        <f>VLOOKUP($B2790,Hosts!$A:$M,10,0)</f>
        <v>Within an hour</v>
      </c>
      <c r="D2790" s="70">
        <f>VLOOKUP($B2790,Hosts!$A:$M,11,0)</f>
        <v>1</v>
      </c>
      <c r="E2790" s="70">
        <f>VLOOKUP($B2790,Hosts!$A:$M,12,0)</f>
        <v>1</v>
      </c>
      <c r="F2790" t="str">
        <f>VLOOKUP($B2790,Hosts!$A:$M,13,0)</f>
        <v>No</v>
      </c>
      <c r="G2790" t="str">
        <f>INDEX(Hosts!$A:$M, MATCH(Places!$B2790,Hosts!$A:$A,0), MATCH(Places!G$1,Hosts!$A$1:$M$1,0))</f>
        <v>Within an hour</v>
      </c>
      <c r="H2790" s="70">
        <f>INDEX(Hosts!$A:$M, MATCH(Places!$B2790,Hosts!$A:$A,0), MATCH(Places!H$1,Hosts!$A$1:$M$1,0))</f>
        <v>1</v>
      </c>
      <c r="I2790" s="70">
        <f>INDEX(Hosts!$A:$M, MATCH(Places!$B2790,Hosts!$A:$A,0), MATCH(Places!I$1,Hosts!$A$1:$M$1,0))</f>
        <v>1</v>
      </c>
      <c r="J2790" t="str">
        <f>INDEX(Hosts!$A:$M, MATCH(Places!$B2790,Hosts!$A:$A,0), MATCH(Places!J$1,Hosts!$A$1:$M$1,0))</f>
        <v>No</v>
      </c>
      <c r="K2790">
        <v>15</v>
      </c>
      <c r="L2790" t="str">
        <f>VLOOKUP($K2790,Neighborhoods!$A:$C,2,0)</f>
        <v>Manhattan</v>
      </c>
      <c r="M2790" t="str">
        <f>VLOOKUP($K2790,Neighborhoods!$A:$C,3,0)</f>
        <v>East Village</v>
      </c>
      <c r="N2790" t="str">
        <f>INDEX(Neighborhoods!$A:$C, MATCH(Places!$K2790,Neighborhoods!$A:$A,0), MATCH(Places!N$1,Neighborhoods!$A$1:$C$1,0))</f>
        <v>Manhattan</v>
      </c>
      <c r="O2790" t="str">
        <f>INDEX(Neighborhoods!$A:$C, MATCH(Places!$K2790,Neighborhoods!$A:$A,0), MATCH(Places!O$1,Neighborhoods!$A$1:$C$1,0))</f>
        <v>East Village</v>
      </c>
      <c r="P2790" t="s">
        <v>11822</v>
      </c>
      <c r="Q2790" t="str">
        <f t="shared" si="172"/>
        <v>No</v>
      </c>
      <c r="R2790">
        <v>2</v>
      </c>
      <c r="S2790" t="str">
        <f t="shared" si="173"/>
        <v>Small</v>
      </c>
      <c r="T2790" s="50">
        <v>125</v>
      </c>
      <c r="U2790" s="70">
        <f t="shared" si="174"/>
        <v>0.03</v>
      </c>
      <c r="V2790" s="52">
        <v>4.91</v>
      </c>
      <c r="W2790" s="52" t="str" cm="1">
        <f t="array" ref="W2790">_xlfn.SWITCH(ROUND(V2790,0),5,"Excellent",4,"Good",3,"Ok","Bad")</f>
        <v>Excellent</v>
      </c>
      <c r="X2790">
        <v>273</v>
      </c>
      <c r="Y2790" t="str">
        <f t="shared" si="175"/>
        <v>Yes</v>
      </c>
      <c r="Z2790" s="68">
        <v>42912</v>
      </c>
      <c r="AA2790" s="68">
        <v>44044</v>
      </c>
      <c r="AB2790">
        <v>245</v>
      </c>
      <c r="AC2790" t="s">
        <v>15616</v>
      </c>
    </row>
    <row r="2791" spans="1:29" x14ac:dyDescent="0.3">
      <c r="A2791" t="s">
        <v>2040</v>
      </c>
      <c r="B2791">
        <v>2958</v>
      </c>
      <c r="C2791" t="str">
        <f>VLOOKUP($B2791,Hosts!$A:$M,10,0)</f>
        <v>Within a few hours</v>
      </c>
      <c r="D2791" s="70">
        <f>VLOOKUP($B2791,Hosts!$A:$M,11,0)</f>
        <v>0.92</v>
      </c>
      <c r="E2791" s="70">
        <f>VLOOKUP($B2791,Hosts!$A:$M,12,0)</f>
        <v>0.9</v>
      </c>
      <c r="F2791" t="str">
        <f>VLOOKUP($B2791,Hosts!$A:$M,13,0)</f>
        <v>Yes</v>
      </c>
      <c r="G2791" t="str">
        <f>INDEX(Hosts!$A:$M, MATCH(Places!$B2791,Hosts!$A:$A,0), MATCH(Places!G$1,Hosts!$A$1:$M$1,0))</f>
        <v>Within a few hours</v>
      </c>
      <c r="H2791" s="70">
        <f>INDEX(Hosts!$A:$M, MATCH(Places!$B2791,Hosts!$A:$A,0), MATCH(Places!H$1,Hosts!$A$1:$M$1,0))</f>
        <v>0.92</v>
      </c>
      <c r="I2791" s="70">
        <f>INDEX(Hosts!$A:$M, MATCH(Places!$B2791,Hosts!$A:$A,0), MATCH(Places!I$1,Hosts!$A$1:$M$1,0))</f>
        <v>0.9</v>
      </c>
      <c r="J2791" t="str">
        <f>INDEX(Hosts!$A:$M, MATCH(Places!$B2791,Hosts!$A:$A,0), MATCH(Places!J$1,Hosts!$A$1:$M$1,0))</f>
        <v>Yes</v>
      </c>
      <c r="K2791">
        <v>11</v>
      </c>
      <c r="L2791" t="str">
        <f>VLOOKUP($K2791,Neighborhoods!$A:$C,2,0)</f>
        <v>Brooklyn</v>
      </c>
      <c r="M2791" t="str">
        <f>VLOOKUP($K2791,Neighborhoods!$A:$C,3,0)</f>
        <v>Greenpoint</v>
      </c>
      <c r="N2791" t="str">
        <f>INDEX(Neighborhoods!$A:$C, MATCH(Places!$K2791,Neighborhoods!$A:$A,0), MATCH(Places!N$1,Neighborhoods!$A$1:$C$1,0))</f>
        <v>Brooklyn</v>
      </c>
      <c r="O2791" t="str">
        <f>INDEX(Neighborhoods!$A:$C, MATCH(Places!$K2791,Neighborhoods!$A:$A,0), MATCH(Places!O$1,Neighborhoods!$A$1:$C$1,0))</f>
        <v>Greenpoint</v>
      </c>
      <c r="P2791" t="s">
        <v>11822</v>
      </c>
      <c r="Q2791" t="str">
        <f t="shared" si="172"/>
        <v>No</v>
      </c>
      <c r="R2791">
        <v>5</v>
      </c>
      <c r="S2791" t="str">
        <f t="shared" si="173"/>
        <v>Medium</v>
      </c>
      <c r="T2791" s="50">
        <v>140</v>
      </c>
      <c r="U2791" s="70">
        <f t="shared" si="174"/>
        <v>0.03</v>
      </c>
      <c r="V2791" s="52">
        <v>5</v>
      </c>
      <c r="W2791" s="52" t="str" cm="1">
        <f t="array" ref="W2791">_xlfn.SWITCH(ROUND(V2791,0),5,"Excellent",4,"Good",3,"Ok","Bad")</f>
        <v>Excellent</v>
      </c>
      <c r="X2791">
        <v>6</v>
      </c>
      <c r="Y2791" t="str">
        <f t="shared" si="175"/>
        <v>No</v>
      </c>
      <c r="Z2791" s="68">
        <v>43097</v>
      </c>
      <c r="AA2791" s="68">
        <v>43906</v>
      </c>
      <c r="AB2791">
        <v>300</v>
      </c>
      <c r="AC2791" t="s">
        <v>15616</v>
      </c>
    </row>
    <row r="2792" spans="1:29" x14ac:dyDescent="0.3">
      <c r="A2792" t="s">
        <v>13627</v>
      </c>
      <c r="B2792">
        <v>1086</v>
      </c>
      <c r="C2792" t="str">
        <f>VLOOKUP($B2792,Hosts!$A:$M,10,0)</f>
        <v>Within an hour</v>
      </c>
      <c r="D2792" s="70">
        <f>VLOOKUP($B2792,Hosts!$A:$M,11,0)</f>
        <v>1</v>
      </c>
      <c r="E2792" s="70">
        <f>VLOOKUP($B2792,Hosts!$A:$M,12,0)</f>
        <v>1</v>
      </c>
      <c r="F2792" t="str">
        <f>VLOOKUP($B2792,Hosts!$A:$M,13,0)</f>
        <v>Yes</v>
      </c>
      <c r="G2792" t="str">
        <f>INDEX(Hosts!$A:$M, MATCH(Places!$B2792,Hosts!$A:$A,0), MATCH(Places!G$1,Hosts!$A$1:$M$1,0))</f>
        <v>Within an hour</v>
      </c>
      <c r="H2792" s="70">
        <f>INDEX(Hosts!$A:$M, MATCH(Places!$B2792,Hosts!$A:$A,0), MATCH(Places!H$1,Hosts!$A$1:$M$1,0))</f>
        <v>1</v>
      </c>
      <c r="I2792" s="70">
        <f>INDEX(Hosts!$A:$M, MATCH(Places!$B2792,Hosts!$A:$A,0), MATCH(Places!I$1,Hosts!$A$1:$M$1,0))</f>
        <v>1</v>
      </c>
      <c r="J2792" t="str">
        <f>INDEX(Hosts!$A:$M, MATCH(Places!$B2792,Hosts!$A:$A,0), MATCH(Places!J$1,Hosts!$A$1:$M$1,0))</f>
        <v>Yes</v>
      </c>
      <c r="K2792">
        <v>22</v>
      </c>
      <c r="L2792" t="str">
        <f>VLOOKUP($K2792,Neighborhoods!$A:$C,2,0)</f>
        <v>Queens</v>
      </c>
      <c r="M2792" t="str">
        <f>VLOOKUP($K2792,Neighborhoods!$A:$C,3,0)</f>
        <v>Flushing</v>
      </c>
      <c r="N2792" t="str">
        <f>INDEX(Neighborhoods!$A:$C, MATCH(Places!$K2792,Neighborhoods!$A:$A,0), MATCH(Places!N$1,Neighborhoods!$A$1:$C$1,0))</f>
        <v>Queens</v>
      </c>
      <c r="O2792" t="str">
        <f>INDEX(Neighborhoods!$A:$C, MATCH(Places!$K2792,Neighborhoods!$A:$A,0), MATCH(Places!O$1,Neighborhoods!$A$1:$C$1,0))</f>
        <v>Flushing</v>
      </c>
      <c r="P2792" t="s">
        <v>11822</v>
      </c>
      <c r="Q2792" t="str">
        <f t="shared" si="172"/>
        <v>No</v>
      </c>
      <c r="R2792">
        <v>4</v>
      </c>
      <c r="S2792" t="str">
        <f t="shared" si="173"/>
        <v>Medium</v>
      </c>
      <c r="T2792" s="50">
        <v>85</v>
      </c>
      <c r="U2792" s="70">
        <f t="shared" si="174"/>
        <v>0.03</v>
      </c>
      <c r="V2792" s="52">
        <v>5</v>
      </c>
      <c r="W2792" s="52" t="str" cm="1">
        <f t="array" ref="W2792">_xlfn.SWITCH(ROUND(V2792,0),5,"Excellent",4,"Good",3,"Ok","Bad")</f>
        <v>Excellent</v>
      </c>
      <c r="X2792">
        <v>6</v>
      </c>
      <c r="Y2792" t="str">
        <f t="shared" si="175"/>
        <v>No</v>
      </c>
      <c r="Z2792" s="68">
        <v>42946</v>
      </c>
      <c r="AA2792" s="68">
        <v>44051</v>
      </c>
      <c r="AB2792">
        <v>338</v>
      </c>
      <c r="AC2792" t="s">
        <v>15616</v>
      </c>
    </row>
    <row r="2793" spans="1:29" x14ac:dyDescent="0.3">
      <c r="A2793" t="s">
        <v>2042</v>
      </c>
      <c r="B2793">
        <v>3274</v>
      </c>
      <c r="C2793" t="str">
        <f>VLOOKUP($B2793,Hosts!$A:$M,10,0)</f>
        <v>Within an hour</v>
      </c>
      <c r="D2793" s="70">
        <f>VLOOKUP($B2793,Hosts!$A:$M,11,0)</f>
        <v>1</v>
      </c>
      <c r="E2793" s="70">
        <f>VLOOKUP($B2793,Hosts!$A:$M,12,0)</f>
        <v>0.99</v>
      </c>
      <c r="F2793" t="str">
        <f>VLOOKUP($B2793,Hosts!$A:$M,13,0)</f>
        <v>No</v>
      </c>
      <c r="G2793" t="str">
        <f>INDEX(Hosts!$A:$M, MATCH(Places!$B2793,Hosts!$A:$A,0), MATCH(Places!G$1,Hosts!$A$1:$M$1,0))</f>
        <v>Within an hour</v>
      </c>
      <c r="H2793" s="70">
        <f>INDEX(Hosts!$A:$M, MATCH(Places!$B2793,Hosts!$A:$A,0), MATCH(Places!H$1,Hosts!$A$1:$M$1,0))</f>
        <v>1</v>
      </c>
      <c r="I2793" s="70">
        <f>INDEX(Hosts!$A:$M, MATCH(Places!$B2793,Hosts!$A:$A,0), MATCH(Places!I$1,Hosts!$A$1:$M$1,0))</f>
        <v>0.99</v>
      </c>
      <c r="J2793" t="str">
        <f>INDEX(Hosts!$A:$M, MATCH(Places!$B2793,Hosts!$A:$A,0), MATCH(Places!J$1,Hosts!$A$1:$M$1,0))</f>
        <v>No</v>
      </c>
      <c r="K2793">
        <v>19</v>
      </c>
      <c r="L2793" t="str">
        <f>VLOOKUP($K2793,Neighborhoods!$A:$C,2,0)</f>
        <v>Manhattan</v>
      </c>
      <c r="M2793" t="str">
        <f>VLOOKUP($K2793,Neighborhoods!$A:$C,3,0)</f>
        <v>Upper East Side</v>
      </c>
      <c r="N2793" t="str">
        <f>INDEX(Neighborhoods!$A:$C, MATCH(Places!$K2793,Neighborhoods!$A:$A,0), MATCH(Places!N$1,Neighborhoods!$A$1:$C$1,0))</f>
        <v>Manhattan</v>
      </c>
      <c r="O2793" t="str">
        <f>INDEX(Neighborhoods!$A:$C, MATCH(Places!$K2793,Neighborhoods!$A:$A,0), MATCH(Places!O$1,Neighborhoods!$A$1:$C$1,0))</f>
        <v>Upper East Side</v>
      </c>
      <c r="P2793" t="s">
        <v>11822</v>
      </c>
      <c r="Q2793" t="str">
        <f t="shared" si="172"/>
        <v>No</v>
      </c>
      <c r="R2793">
        <v>4</v>
      </c>
      <c r="S2793" t="str">
        <f t="shared" si="173"/>
        <v>Medium</v>
      </c>
      <c r="T2793" s="50">
        <v>105</v>
      </c>
      <c r="U2793" s="70">
        <f t="shared" si="174"/>
        <v>0.03</v>
      </c>
      <c r="V2793" s="52">
        <v>4.74</v>
      </c>
      <c r="W2793" s="52" t="str" cm="1">
        <f t="array" ref="W2793">_xlfn.SWITCH(ROUND(V2793,0),5,"Excellent",4,"Good",3,"Ok","Bad")</f>
        <v>Excellent</v>
      </c>
      <c r="X2793">
        <v>197</v>
      </c>
      <c r="Y2793" t="str">
        <f t="shared" si="175"/>
        <v>No</v>
      </c>
      <c r="Z2793" s="68">
        <v>42929</v>
      </c>
      <c r="AA2793" s="68">
        <v>44043</v>
      </c>
      <c r="AB2793">
        <v>354</v>
      </c>
      <c r="AC2793" t="s">
        <v>15615</v>
      </c>
    </row>
    <row r="2794" spans="1:29" x14ac:dyDescent="0.3">
      <c r="A2794" t="s">
        <v>2043</v>
      </c>
      <c r="B2794">
        <v>1281</v>
      </c>
      <c r="C2794" t="str">
        <f>VLOOKUP($B2794,Hosts!$A:$M,10,0)</f>
        <v>Within a day</v>
      </c>
      <c r="D2794" s="70">
        <f>VLOOKUP($B2794,Hosts!$A:$M,11,0)</f>
        <v>0.56000000000000005</v>
      </c>
      <c r="E2794" s="70">
        <f>VLOOKUP($B2794,Hosts!$A:$M,12,0)</f>
        <v>0.48</v>
      </c>
      <c r="F2794" t="str">
        <f>VLOOKUP($B2794,Hosts!$A:$M,13,0)</f>
        <v>No</v>
      </c>
      <c r="G2794" t="str">
        <f>INDEX(Hosts!$A:$M, MATCH(Places!$B2794,Hosts!$A:$A,0), MATCH(Places!G$1,Hosts!$A$1:$M$1,0))</f>
        <v>Within a day</v>
      </c>
      <c r="H2794" s="70">
        <f>INDEX(Hosts!$A:$M, MATCH(Places!$B2794,Hosts!$A:$A,0), MATCH(Places!H$1,Hosts!$A$1:$M$1,0))</f>
        <v>0.56000000000000005</v>
      </c>
      <c r="I2794" s="70">
        <f>INDEX(Hosts!$A:$M, MATCH(Places!$B2794,Hosts!$A:$A,0), MATCH(Places!I$1,Hosts!$A$1:$M$1,0))</f>
        <v>0.48</v>
      </c>
      <c r="J2794" t="str">
        <f>INDEX(Hosts!$A:$M, MATCH(Places!$B2794,Hosts!$A:$A,0), MATCH(Places!J$1,Hosts!$A$1:$M$1,0))</f>
        <v>No</v>
      </c>
      <c r="K2794">
        <v>15</v>
      </c>
      <c r="L2794" t="str">
        <f>VLOOKUP($K2794,Neighborhoods!$A:$C,2,0)</f>
        <v>Manhattan</v>
      </c>
      <c r="M2794" t="str">
        <f>VLOOKUP($K2794,Neighborhoods!$A:$C,3,0)</f>
        <v>East Village</v>
      </c>
      <c r="N2794" t="str">
        <f>INDEX(Neighborhoods!$A:$C, MATCH(Places!$K2794,Neighborhoods!$A:$A,0), MATCH(Places!N$1,Neighborhoods!$A$1:$C$1,0))</f>
        <v>Manhattan</v>
      </c>
      <c r="O2794" t="str">
        <f>INDEX(Neighborhoods!$A:$C, MATCH(Places!$K2794,Neighborhoods!$A:$A,0), MATCH(Places!O$1,Neighborhoods!$A$1:$C$1,0))</f>
        <v>East Village</v>
      </c>
      <c r="P2794" t="s">
        <v>11822</v>
      </c>
      <c r="Q2794" t="str">
        <f t="shared" si="172"/>
        <v>No</v>
      </c>
      <c r="R2794">
        <v>3</v>
      </c>
      <c r="S2794" t="str">
        <f t="shared" si="173"/>
        <v>Medium</v>
      </c>
      <c r="T2794" s="50">
        <v>85</v>
      </c>
      <c r="U2794" s="70">
        <f t="shared" si="174"/>
        <v>0.03</v>
      </c>
      <c r="V2794" s="52">
        <v>4.91</v>
      </c>
      <c r="W2794" s="52" t="str" cm="1">
        <f t="array" ref="W2794">_xlfn.SWITCH(ROUND(V2794,0),5,"Excellent",4,"Good",3,"Ok","Bad")</f>
        <v>Excellent</v>
      </c>
      <c r="X2794">
        <v>23</v>
      </c>
      <c r="Y2794" t="str">
        <f t="shared" si="175"/>
        <v>No</v>
      </c>
      <c r="Z2794" s="68">
        <v>43008</v>
      </c>
      <c r="AA2794" s="68">
        <v>43908</v>
      </c>
      <c r="AB2794">
        <v>5</v>
      </c>
      <c r="AC2794" t="s">
        <v>15615</v>
      </c>
    </row>
    <row r="2795" spans="1:29" x14ac:dyDescent="0.3">
      <c r="A2795" t="s">
        <v>2044</v>
      </c>
      <c r="B2795">
        <v>3276</v>
      </c>
      <c r="C2795" t="str">
        <f>VLOOKUP($B2795,Hosts!$A:$M,10,0)</f>
        <v>Within an hour</v>
      </c>
      <c r="D2795" s="70">
        <f>VLOOKUP($B2795,Hosts!$A:$M,11,0)</f>
        <v>1</v>
      </c>
      <c r="E2795" s="70">
        <f>VLOOKUP($B2795,Hosts!$A:$M,12,0)</f>
        <v>1</v>
      </c>
      <c r="F2795" t="str">
        <f>VLOOKUP($B2795,Hosts!$A:$M,13,0)</f>
        <v>Yes</v>
      </c>
      <c r="G2795" t="str">
        <f>INDEX(Hosts!$A:$M, MATCH(Places!$B2795,Hosts!$A:$A,0), MATCH(Places!G$1,Hosts!$A$1:$M$1,0))</f>
        <v>Within an hour</v>
      </c>
      <c r="H2795" s="70">
        <f>INDEX(Hosts!$A:$M, MATCH(Places!$B2795,Hosts!$A:$A,0), MATCH(Places!H$1,Hosts!$A$1:$M$1,0))</f>
        <v>1</v>
      </c>
      <c r="I2795" s="70">
        <f>INDEX(Hosts!$A:$M, MATCH(Places!$B2795,Hosts!$A:$A,0), MATCH(Places!I$1,Hosts!$A$1:$M$1,0))</f>
        <v>1</v>
      </c>
      <c r="J2795" t="str">
        <f>INDEX(Hosts!$A:$M, MATCH(Places!$B2795,Hosts!$A:$A,0), MATCH(Places!J$1,Hosts!$A$1:$M$1,0))</f>
        <v>Yes</v>
      </c>
      <c r="K2795">
        <v>9</v>
      </c>
      <c r="L2795" t="str">
        <f>VLOOKUP($K2795,Neighborhoods!$A:$C,2,0)</f>
        <v>Brooklyn</v>
      </c>
      <c r="M2795" t="str">
        <f>VLOOKUP($K2795,Neighborhoods!$A:$C,3,0)</f>
        <v>Crown Heights</v>
      </c>
      <c r="N2795" t="str">
        <f>INDEX(Neighborhoods!$A:$C, MATCH(Places!$K2795,Neighborhoods!$A:$A,0), MATCH(Places!N$1,Neighborhoods!$A$1:$C$1,0))</f>
        <v>Brooklyn</v>
      </c>
      <c r="O2795" t="str">
        <f>INDEX(Neighborhoods!$A:$C, MATCH(Places!$K2795,Neighborhoods!$A:$A,0), MATCH(Places!O$1,Neighborhoods!$A$1:$C$1,0))</f>
        <v>Crown Heights</v>
      </c>
      <c r="P2795" t="s">
        <v>11822</v>
      </c>
      <c r="Q2795" t="str">
        <f t="shared" si="172"/>
        <v>No</v>
      </c>
      <c r="R2795">
        <v>4</v>
      </c>
      <c r="S2795" t="str">
        <f t="shared" si="173"/>
        <v>Medium</v>
      </c>
      <c r="T2795" s="50">
        <v>150</v>
      </c>
      <c r="U2795" s="70">
        <f t="shared" si="174"/>
        <v>0.03</v>
      </c>
      <c r="V2795" s="52">
        <v>4.97</v>
      </c>
      <c r="W2795" s="52" t="str" cm="1">
        <f t="array" ref="W2795">_xlfn.SWITCH(ROUND(V2795,0),5,"Excellent",4,"Good",3,"Ok","Bad")</f>
        <v>Excellent</v>
      </c>
      <c r="X2795">
        <v>31</v>
      </c>
      <c r="Y2795" t="str">
        <f t="shared" si="175"/>
        <v>No</v>
      </c>
      <c r="Z2795" s="68">
        <v>42916</v>
      </c>
      <c r="AA2795" s="68">
        <v>43808</v>
      </c>
      <c r="AB2795">
        <v>46</v>
      </c>
      <c r="AC2795" t="s">
        <v>15616</v>
      </c>
    </row>
    <row r="2796" spans="1:29" x14ac:dyDescent="0.3">
      <c r="A2796" t="s">
        <v>14145</v>
      </c>
      <c r="B2796">
        <v>1057</v>
      </c>
      <c r="C2796" t="str">
        <f>VLOOKUP($B2796,Hosts!$A:$M,10,0)</f>
        <v>Within an hour</v>
      </c>
      <c r="D2796" s="70">
        <f>VLOOKUP($B2796,Hosts!$A:$M,11,0)</f>
        <v>1</v>
      </c>
      <c r="E2796" s="70">
        <f>VLOOKUP($B2796,Hosts!$A:$M,12,0)</f>
        <v>0.75</v>
      </c>
      <c r="F2796" t="str">
        <f>VLOOKUP($B2796,Hosts!$A:$M,13,0)</f>
        <v>No</v>
      </c>
      <c r="G2796" t="str">
        <f>INDEX(Hosts!$A:$M, MATCH(Places!$B2796,Hosts!$A:$A,0), MATCH(Places!G$1,Hosts!$A$1:$M$1,0))</f>
        <v>Within an hour</v>
      </c>
      <c r="H2796" s="70">
        <f>INDEX(Hosts!$A:$M, MATCH(Places!$B2796,Hosts!$A:$A,0), MATCH(Places!H$1,Hosts!$A$1:$M$1,0))</f>
        <v>1</v>
      </c>
      <c r="I2796" s="70">
        <f>INDEX(Hosts!$A:$M, MATCH(Places!$B2796,Hosts!$A:$A,0), MATCH(Places!I$1,Hosts!$A$1:$M$1,0))</f>
        <v>0.75</v>
      </c>
      <c r="J2796" t="str">
        <f>INDEX(Hosts!$A:$M, MATCH(Places!$B2796,Hosts!$A:$A,0), MATCH(Places!J$1,Hosts!$A$1:$M$1,0))</f>
        <v>No</v>
      </c>
      <c r="K2796">
        <v>15</v>
      </c>
      <c r="L2796" t="str">
        <f>VLOOKUP($K2796,Neighborhoods!$A:$C,2,0)</f>
        <v>Manhattan</v>
      </c>
      <c r="M2796" t="str">
        <f>VLOOKUP($K2796,Neighborhoods!$A:$C,3,0)</f>
        <v>East Village</v>
      </c>
      <c r="N2796" t="str">
        <f>INDEX(Neighborhoods!$A:$C, MATCH(Places!$K2796,Neighborhoods!$A:$A,0), MATCH(Places!N$1,Neighborhoods!$A$1:$C$1,0))</f>
        <v>Manhattan</v>
      </c>
      <c r="O2796" t="str">
        <f>INDEX(Neighborhoods!$A:$C, MATCH(Places!$K2796,Neighborhoods!$A:$A,0), MATCH(Places!O$1,Neighborhoods!$A$1:$C$1,0))</f>
        <v>East Village</v>
      </c>
      <c r="P2796" t="s">
        <v>11822</v>
      </c>
      <c r="Q2796" t="str">
        <f t="shared" si="172"/>
        <v>No</v>
      </c>
      <c r="R2796">
        <v>2</v>
      </c>
      <c r="S2796" t="str">
        <f t="shared" si="173"/>
        <v>Small</v>
      </c>
      <c r="T2796" s="50">
        <v>298</v>
      </c>
      <c r="U2796" s="70">
        <f t="shared" si="174"/>
        <v>0.04</v>
      </c>
      <c r="V2796" s="52">
        <v>4.8600000000000003</v>
      </c>
      <c r="W2796" s="52" t="str" cm="1">
        <f t="array" ref="W2796">_xlfn.SWITCH(ROUND(V2796,0),5,"Excellent",4,"Good",3,"Ok","Bad")</f>
        <v>Excellent</v>
      </c>
      <c r="X2796">
        <v>7</v>
      </c>
      <c r="Y2796" t="str">
        <f t="shared" si="175"/>
        <v>No</v>
      </c>
      <c r="Z2796" s="68">
        <v>42974</v>
      </c>
      <c r="AA2796" s="68">
        <v>44015</v>
      </c>
      <c r="AB2796">
        <v>221</v>
      </c>
      <c r="AC2796" t="s">
        <v>15615</v>
      </c>
    </row>
    <row r="2797" spans="1:29" x14ac:dyDescent="0.3">
      <c r="A2797" t="s">
        <v>2045</v>
      </c>
      <c r="B2797">
        <v>20</v>
      </c>
      <c r="C2797" t="str">
        <f>VLOOKUP($B2797,Hosts!$A:$M,10,0)</f>
        <v>Within an hour</v>
      </c>
      <c r="D2797" s="70">
        <f>VLOOKUP($B2797,Hosts!$A:$M,11,0)</f>
        <v>1</v>
      </c>
      <c r="E2797" s="70">
        <f>VLOOKUP($B2797,Hosts!$A:$M,12,0)</f>
        <v>1</v>
      </c>
      <c r="F2797" t="str">
        <f>VLOOKUP($B2797,Hosts!$A:$M,13,0)</f>
        <v>Yes</v>
      </c>
      <c r="G2797" t="str">
        <f>INDEX(Hosts!$A:$M, MATCH(Places!$B2797,Hosts!$A:$A,0), MATCH(Places!G$1,Hosts!$A$1:$M$1,0))</f>
        <v>Within an hour</v>
      </c>
      <c r="H2797" s="70">
        <f>INDEX(Hosts!$A:$M, MATCH(Places!$B2797,Hosts!$A:$A,0), MATCH(Places!H$1,Hosts!$A$1:$M$1,0))</f>
        <v>1</v>
      </c>
      <c r="I2797" s="70">
        <f>INDEX(Hosts!$A:$M, MATCH(Places!$B2797,Hosts!$A:$A,0), MATCH(Places!I$1,Hosts!$A$1:$M$1,0))</f>
        <v>1</v>
      </c>
      <c r="J2797" t="str">
        <f>INDEX(Hosts!$A:$M, MATCH(Places!$B2797,Hosts!$A:$A,0), MATCH(Places!J$1,Hosts!$A$1:$M$1,0))</f>
        <v>Yes</v>
      </c>
      <c r="K2797">
        <v>7</v>
      </c>
      <c r="L2797" t="str">
        <f>VLOOKUP($K2797,Neighborhoods!$A:$C,2,0)</f>
        <v>Brooklyn</v>
      </c>
      <c r="M2797" t="str">
        <f>VLOOKUP($K2797,Neighborhoods!$A:$C,3,0)</f>
        <v>Bedford-Stuyvesant</v>
      </c>
      <c r="N2797" t="str">
        <f>INDEX(Neighborhoods!$A:$C, MATCH(Places!$K2797,Neighborhoods!$A:$A,0), MATCH(Places!N$1,Neighborhoods!$A$1:$C$1,0))</f>
        <v>Brooklyn</v>
      </c>
      <c r="O2797" t="str">
        <f>INDEX(Neighborhoods!$A:$C, MATCH(Places!$K2797,Neighborhoods!$A:$A,0), MATCH(Places!O$1,Neighborhoods!$A$1:$C$1,0))</f>
        <v>Bedford-Stuyvesant</v>
      </c>
      <c r="P2797" t="s">
        <v>11822</v>
      </c>
      <c r="Q2797" t="str">
        <f t="shared" si="172"/>
        <v>No</v>
      </c>
      <c r="R2797">
        <v>4</v>
      </c>
      <c r="S2797" t="str">
        <f t="shared" si="173"/>
        <v>Medium</v>
      </c>
      <c r="T2797" s="50">
        <v>68</v>
      </c>
      <c r="U2797" s="70">
        <f t="shared" si="174"/>
        <v>0.03</v>
      </c>
      <c r="V2797" s="52">
        <v>4.83</v>
      </c>
      <c r="W2797" s="52" t="str" cm="1">
        <f t="array" ref="W2797">_xlfn.SWITCH(ROUND(V2797,0),5,"Excellent",4,"Good",3,"Ok","Bad")</f>
        <v>Excellent</v>
      </c>
      <c r="X2797">
        <v>103</v>
      </c>
      <c r="Y2797" t="str">
        <f t="shared" si="175"/>
        <v>Yes</v>
      </c>
      <c r="Z2797" s="68">
        <v>42946</v>
      </c>
      <c r="AA2797" s="68">
        <v>43985</v>
      </c>
      <c r="AB2797">
        <v>11</v>
      </c>
      <c r="AC2797" t="s">
        <v>15616</v>
      </c>
    </row>
    <row r="2798" spans="1:29" x14ac:dyDescent="0.3">
      <c r="A2798" t="s">
        <v>2046</v>
      </c>
      <c r="B2798">
        <v>2885</v>
      </c>
      <c r="C2798" t="str">
        <f>VLOOKUP($B2798,Hosts!$A:$M,10,0)</f>
        <v>Within a few hours</v>
      </c>
      <c r="D2798" s="70">
        <f>VLOOKUP($B2798,Hosts!$A:$M,11,0)</f>
        <v>0.97</v>
      </c>
      <c r="E2798" s="70">
        <f>VLOOKUP($B2798,Hosts!$A:$M,12,0)</f>
        <v>0.97</v>
      </c>
      <c r="F2798" t="str">
        <f>VLOOKUP($B2798,Hosts!$A:$M,13,0)</f>
        <v>No</v>
      </c>
      <c r="G2798" t="str">
        <f>INDEX(Hosts!$A:$M, MATCH(Places!$B2798,Hosts!$A:$A,0), MATCH(Places!G$1,Hosts!$A$1:$M$1,0))</f>
        <v>Within a few hours</v>
      </c>
      <c r="H2798" s="70">
        <f>INDEX(Hosts!$A:$M, MATCH(Places!$B2798,Hosts!$A:$A,0), MATCH(Places!H$1,Hosts!$A$1:$M$1,0))</f>
        <v>0.97</v>
      </c>
      <c r="I2798" s="70">
        <f>INDEX(Hosts!$A:$M, MATCH(Places!$B2798,Hosts!$A:$A,0), MATCH(Places!I$1,Hosts!$A$1:$M$1,0))</f>
        <v>0.97</v>
      </c>
      <c r="J2798" t="str">
        <f>INDEX(Hosts!$A:$M, MATCH(Places!$B2798,Hosts!$A:$A,0), MATCH(Places!J$1,Hosts!$A$1:$M$1,0))</f>
        <v>No</v>
      </c>
      <c r="K2798">
        <v>16</v>
      </c>
      <c r="L2798" t="str">
        <f>VLOOKUP($K2798,Neighborhoods!$A:$C,2,0)</f>
        <v>Manhattan</v>
      </c>
      <c r="M2798" t="str">
        <f>VLOOKUP($K2798,Neighborhoods!$A:$C,3,0)</f>
        <v>Harlem</v>
      </c>
      <c r="N2798" t="str">
        <f>INDEX(Neighborhoods!$A:$C, MATCH(Places!$K2798,Neighborhoods!$A:$A,0), MATCH(Places!N$1,Neighborhoods!$A$1:$C$1,0))</f>
        <v>Manhattan</v>
      </c>
      <c r="O2798" t="str">
        <f>INDEX(Neighborhoods!$A:$C, MATCH(Places!$K2798,Neighborhoods!$A:$A,0), MATCH(Places!O$1,Neighborhoods!$A$1:$C$1,0))</f>
        <v>Harlem</v>
      </c>
      <c r="P2798" t="s">
        <v>11822</v>
      </c>
      <c r="Q2798" t="str">
        <f t="shared" si="172"/>
        <v>No</v>
      </c>
      <c r="R2798">
        <v>4</v>
      </c>
      <c r="S2798" t="str">
        <f t="shared" si="173"/>
        <v>Medium</v>
      </c>
      <c r="T2798" s="50">
        <v>239</v>
      </c>
      <c r="U2798" s="70">
        <f t="shared" si="174"/>
        <v>0.04</v>
      </c>
      <c r="V2798" s="52">
        <v>4.74</v>
      </c>
      <c r="W2798" s="52" t="str" cm="1">
        <f t="array" ref="W2798">_xlfn.SWITCH(ROUND(V2798,0),5,"Excellent",4,"Good",3,"Ok","Bad")</f>
        <v>Excellent</v>
      </c>
      <c r="X2798">
        <v>183</v>
      </c>
      <c r="Y2798" t="str">
        <f t="shared" si="175"/>
        <v>No</v>
      </c>
      <c r="Z2798" s="68">
        <v>42912</v>
      </c>
      <c r="AA2798" s="68">
        <v>44046</v>
      </c>
      <c r="AB2798">
        <v>342</v>
      </c>
      <c r="AC2798" t="s">
        <v>15615</v>
      </c>
    </row>
    <row r="2799" spans="1:29" x14ac:dyDescent="0.3">
      <c r="A2799" t="s">
        <v>2047</v>
      </c>
      <c r="B2799">
        <v>3279</v>
      </c>
      <c r="C2799" t="str">
        <f>VLOOKUP($B2799,Hosts!$A:$M,10,0)</f>
        <v>Within a few hours</v>
      </c>
      <c r="D2799" s="70">
        <f>VLOOKUP($B2799,Hosts!$A:$M,11,0)</f>
        <v>1</v>
      </c>
      <c r="E2799" s="70">
        <f>VLOOKUP($B2799,Hosts!$A:$M,12,0)</f>
        <v>1</v>
      </c>
      <c r="F2799" t="str">
        <f>VLOOKUP($B2799,Hosts!$A:$M,13,0)</f>
        <v>Yes</v>
      </c>
      <c r="G2799" t="str">
        <f>INDEX(Hosts!$A:$M, MATCH(Places!$B2799,Hosts!$A:$A,0), MATCH(Places!G$1,Hosts!$A$1:$M$1,0))</f>
        <v>Within a few hours</v>
      </c>
      <c r="H2799" s="70">
        <f>INDEX(Hosts!$A:$M, MATCH(Places!$B2799,Hosts!$A:$A,0), MATCH(Places!H$1,Hosts!$A$1:$M$1,0))</f>
        <v>1</v>
      </c>
      <c r="I2799" s="70">
        <f>INDEX(Hosts!$A:$M, MATCH(Places!$B2799,Hosts!$A:$A,0), MATCH(Places!I$1,Hosts!$A$1:$M$1,0))</f>
        <v>1</v>
      </c>
      <c r="J2799" t="str">
        <f>INDEX(Hosts!$A:$M, MATCH(Places!$B2799,Hosts!$A:$A,0), MATCH(Places!J$1,Hosts!$A$1:$M$1,0))</f>
        <v>Yes</v>
      </c>
      <c r="K2799">
        <v>9</v>
      </c>
      <c r="L2799" t="str">
        <f>VLOOKUP($K2799,Neighborhoods!$A:$C,2,0)</f>
        <v>Brooklyn</v>
      </c>
      <c r="M2799" t="str">
        <f>VLOOKUP($K2799,Neighborhoods!$A:$C,3,0)</f>
        <v>Crown Heights</v>
      </c>
      <c r="N2799" t="str">
        <f>INDEX(Neighborhoods!$A:$C, MATCH(Places!$K2799,Neighborhoods!$A:$A,0), MATCH(Places!N$1,Neighborhoods!$A$1:$C$1,0))</f>
        <v>Brooklyn</v>
      </c>
      <c r="O2799" t="str">
        <f>INDEX(Neighborhoods!$A:$C, MATCH(Places!$K2799,Neighborhoods!$A:$A,0), MATCH(Places!O$1,Neighborhoods!$A$1:$C$1,0))</f>
        <v>Crown Heights</v>
      </c>
      <c r="P2799" t="s">
        <v>11822</v>
      </c>
      <c r="Q2799" t="str">
        <f t="shared" si="172"/>
        <v>No</v>
      </c>
      <c r="R2799">
        <v>6</v>
      </c>
      <c r="S2799" t="str">
        <f t="shared" si="173"/>
        <v>Large</v>
      </c>
      <c r="T2799" s="50">
        <v>200</v>
      </c>
      <c r="U2799" s="70">
        <f t="shared" si="174"/>
        <v>0.04</v>
      </c>
      <c r="V2799" s="52">
        <v>4.91</v>
      </c>
      <c r="W2799" s="52" t="str" cm="1">
        <f t="array" ref="W2799">_xlfn.SWITCH(ROUND(V2799,0),5,"Excellent",4,"Good",3,"Ok","Bad")</f>
        <v>Excellent</v>
      </c>
      <c r="X2799">
        <v>75</v>
      </c>
      <c r="Y2799" t="str">
        <f t="shared" si="175"/>
        <v>No</v>
      </c>
      <c r="Z2799" s="68">
        <v>42925</v>
      </c>
      <c r="AA2799" s="68">
        <v>43804</v>
      </c>
      <c r="AB2799">
        <v>365</v>
      </c>
      <c r="AC2799" t="s">
        <v>15615</v>
      </c>
    </row>
    <row r="2800" spans="1:29" x14ac:dyDescent="0.3">
      <c r="A2800" t="s">
        <v>2048</v>
      </c>
      <c r="B2800">
        <v>2955</v>
      </c>
      <c r="C2800" t="str">
        <f>VLOOKUP($B2800,Hosts!$A:$M,10,0)</f>
        <v>A few days or more</v>
      </c>
      <c r="D2800" s="70">
        <f>VLOOKUP($B2800,Hosts!$A:$M,11,0)</f>
        <v>0.33</v>
      </c>
      <c r="E2800" s="70">
        <f>VLOOKUP($B2800,Hosts!$A:$M,12,0)</f>
        <v>1</v>
      </c>
      <c r="F2800" t="str">
        <f>VLOOKUP($B2800,Hosts!$A:$M,13,0)</f>
        <v>No</v>
      </c>
      <c r="G2800" t="str">
        <f>INDEX(Hosts!$A:$M, MATCH(Places!$B2800,Hosts!$A:$A,0), MATCH(Places!G$1,Hosts!$A$1:$M$1,0))</f>
        <v>A few days or more</v>
      </c>
      <c r="H2800" s="70">
        <f>INDEX(Hosts!$A:$M, MATCH(Places!$B2800,Hosts!$A:$A,0), MATCH(Places!H$1,Hosts!$A$1:$M$1,0))</f>
        <v>0.33</v>
      </c>
      <c r="I2800" s="70">
        <f>INDEX(Hosts!$A:$M, MATCH(Places!$B2800,Hosts!$A:$A,0), MATCH(Places!I$1,Hosts!$A$1:$M$1,0))</f>
        <v>1</v>
      </c>
      <c r="J2800" t="str">
        <f>INDEX(Hosts!$A:$M, MATCH(Places!$B2800,Hosts!$A:$A,0), MATCH(Places!J$1,Hosts!$A$1:$M$1,0))</f>
        <v>No</v>
      </c>
      <c r="K2800">
        <v>16</v>
      </c>
      <c r="L2800" t="str">
        <f>VLOOKUP($K2800,Neighborhoods!$A:$C,2,0)</f>
        <v>Manhattan</v>
      </c>
      <c r="M2800" t="str">
        <f>VLOOKUP($K2800,Neighborhoods!$A:$C,3,0)</f>
        <v>Harlem</v>
      </c>
      <c r="N2800" t="str">
        <f>INDEX(Neighborhoods!$A:$C, MATCH(Places!$K2800,Neighborhoods!$A:$A,0), MATCH(Places!N$1,Neighborhoods!$A$1:$C$1,0))</f>
        <v>Manhattan</v>
      </c>
      <c r="O2800" t="str">
        <f>INDEX(Neighborhoods!$A:$C, MATCH(Places!$K2800,Neighborhoods!$A:$A,0), MATCH(Places!O$1,Neighborhoods!$A$1:$C$1,0))</f>
        <v>Harlem</v>
      </c>
      <c r="P2800" t="s">
        <v>1</v>
      </c>
      <c r="Q2800" t="str">
        <f t="shared" si="172"/>
        <v>Yes</v>
      </c>
      <c r="R2800">
        <v>2</v>
      </c>
      <c r="S2800" t="str">
        <f t="shared" si="173"/>
        <v>Small</v>
      </c>
      <c r="T2800" s="50">
        <v>88</v>
      </c>
      <c r="U2800" s="70">
        <f t="shared" si="174"/>
        <v>0.03</v>
      </c>
      <c r="V2800" s="52">
        <v>4.83</v>
      </c>
      <c r="W2800" s="52" t="str" cm="1">
        <f t="array" ref="W2800">_xlfn.SWITCH(ROUND(V2800,0),5,"Excellent",4,"Good",3,"Ok","Bad")</f>
        <v>Excellent</v>
      </c>
      <c r="X2800">
        <v>86</v>
      </c>
      <c r="Y2800" t="str">
        <f t="shared" si="175"/>
        <v>No</v>
      </c>
      <c r="Z2800" s="68">
        <v>42918</v>
      </c>
      <c r="AA2800" s="68">
        <v>43877</v>
      </c>
      <c r="AB2800">
        <v>83</v>
      </c>
      <c r="AC2800" t="s">
        <v>15616</v>
      </c>
    </row>
    <row r="2801" spans="1:29" x14ac:dyDescent="0.3">
      <c r="A2801" t="s">
        <v>2049</v>
      </c>
      <c r="B2801">
        <v>2296</v>
      </c>
      <c r="C2801" t="str">
        <f>VLOOKUP($B2801,Hosts!$A:$M,10,0)</f>
        <v>Within a day</v>
      </c>
      <c r="D2801" s="70">
        <f>VLOOKUP($B2801,Hosts!$A:$M,11,0)</f>
        <v>1</v>
      </c>
      <c r="E2801" s="70">
        <f>VLOOKUP($B2801,Hosts!$A:$M,12,0)</f>
        <v>1</v>
      </c>
      <c r="F2801" t="str">
        <f>VLOOKUP($B2801,Hosts!$A:$M,13,0)</f>
        <v>Yes</v>
      </c>
      <c r="G2801" t="str">
        <f>INDEX(Hosts!$A:$M, MATCH(Places!$B2801,Hosts!$A:$A,0), MATCH(Places!G$1,Hosts!$A$1:$M$1,0))</f>
        <v>Within a day</v>
      </c>
      <c r="H2801" s="70">
        <f>INDEX(Hosts!$A:$M, MATCH(Places!$B2801,Hosts!$A:$A,0), MATCH(Places!H$1,Hosts!$A$1:$M$1,0))</f>
        <v>1</v>
      </c>
      <c r="I2801" s="70">
        <f>INDEX(Hosts!$A:$M, MATCH(Places!$B2801,Hosts!$A:$A,0), MATCH(Places!I$1,Hosts!$A$1:$M$1,0))</f>
        <v>1</v>
      </c>
      <c r="J2801" t="str">
        <f>INDEX(Hosts!$A:$M, MATCH(Places!$B2801,Hosts!$A:$A,0), MATCH(Places!J$1,Hosts!$A$1:$M$1,0))</f>
        <v>Yes</v>
      </c>
      <c r="K2801">
        <v>14</v>
      </c>
      <c r="L2801" t="str">
        <f>VLOOKUP($K2801,Neighborhoods!$A:$C,2,0)</f>
        <v>Manhattan</v>
      </c>
      <c r="M2801" t="str">
        <f>VLOOKUP($K2801,Neighborhoods!$A:$C,3,0)</f>
        <v>East Harlem</v>
      </c>
      <c r="N2801" t="str">
        <f>INDEX(Neighborhoods!$A:$C, MATCH(Places!$K2801,Neighborhoods!$A:$A,0), MATCH(Places!N$1,Neighborhoods!$A$1:$C$1,0))</f>
        <v>Manhattan</v>
      </c>
      <c r="O2801" t="str">
        <f>INDEX(Neighborhoods!$A:$C, MATCH(Places!$K2801,Neighborhoods!$A:$A,0), MATCH(Places!O$1,Neighborhoods!$A$1:$C$1,0))</f>
        <v>East Harlem</v>
      </c>
      <c r="P2801" t="s">
        <v>11822</v>
      </c>
      <c r="Q2801" t="str">
        <f t="shared" si="172"/>
        <v>No</v>
      </c>
      <c r="R2801">
        <v>4</v>
      </c>
      <c r="S2801" t="str">
        <f t="shared" si="173"/>
        <v>Medium</v>
      </c>
      <c r="T2801" s="50">
        <v>145</v>
      </c>
      <c r="U2801" s="70">
        <f t="shared" si="174"/>
        <v>0.03</v>
      </c>
      <c r="V2801" s="52">
        <v>4.76</v>
      </c>
      <c r="W2801" s="52" t="str" cm="1">
        <f t="array" ref="W2801">_xlfn.SWITCH(ROUND(V2801,0),5,"Excellent",4,"Good",3,"Ok","Bad")</f>
        <v>Excellent</v>
      </c>
      <c r="X2801">
        <v>117</v>
      </c>
      <c r="Y2801" t="str">
        <f t="shared" si="175"/>
        <v>No</v>
      </c>
      <c r="Z2801" s="68">
        <v>42954</v>
      </c>
      <c r="AA2801" s="68">
        <v>43901</v>
      </c>
      <c r="AB2801">
        <v>353</v>
      </c>
      <c r="AC2801" t="s">
        <v>15616</v>
      </c>
    </row>
    <row r="2802" spans="1:29" x14ac:dyDescent="0.3">
      <c r="A2802" t="s">
        <v>2050</v>
      </c>
      <c r="B2802">
        <v>1307</v>
      </c>
      <c r="C2802" t="str">
        <f>VLOOKUP($B2802,Hosts!$A:$M,10,0)</f>
        <v>Within a day</v>
      </c>
      <c r="D2802" s="70">
        <f>VLOOKUP($B2802,Hosts!$A:$M,11,0)</f>
        <v>1</v>
      </c>
      <c r="E2802" s="70">
        <f>VLOOKUP($B2802,Hosts!$A:$M,12,0)</f>
        <v>0.61</v>
      </c>
      <c r="F2802" t="str">
        <f>VLOOKUP($B2802,Hosts!$A:$M,13,0)</f>
        <v>No</v>
      </c>
      <c r="G2802" t="str">
        <f>INDEX(Hosts!$A:$M, MATCH(Places!$B2802,Hosts!$A:$A,0), MATCH(Places!G$1,Hosts!$A$1:$M$1,0))</f>
        <v>Within a day</v>
      </c>
      <c r="H2802" s="70">
        <f>INDEX(Hosts!$A:$M, MATCH(Places!$B2802,Hosts!$A:$A,0), MATCH(Places!H$1,Hosts!$A$1:$M$1,0))</f>
        <v>1</v>
      </c>
      <c r="I2802" s="70">
        <f>INDEX(Hosts!$A:$M, MATCH(Places!$B2802,Hosts!$A:$A,0), MATCH(Places!I$1,Hosts!$A$1:$M$1,0))</f>
        <v>0.61</v>
      </c>
      <c r="J2802" t="str">
        <f>INDEX(Hosts!$A:$M, MATCH(Places!$B2802,Hosts!$A:$A,0), MATCH(Places!J$1,Hosts!$A$1:$M$1,0))</f>
        <v>No</v>
      </c>
      <c r="K2802">
        <v>12</v>
      </c>
      <c r="L2802" t="str">
        <f>VLOOKUP($K2802,Neighborhoods!$A:$C,2,0)</f>
        <v>Brooklyn</v>
      </c>
      <c r="M2802" t="str">
        <f>VLOOKUP($K2802,Neighborhoods!$A:$C,3,0)</f>
        <v>Williamsburg</v>
      </c>
      <c r="N2802" t="str">
        <f>INDEX(Neighborhoods!$A:$C, MATCH(Places!$K2802,Neighborhoods!$A:$A,0), MATCH(Places!N$1,Neighborhoods!$A$1:$C$1,0))</f>
        <v>Brooklyn</v>
      </c>
      <c r="O2802" t="str">
        <f>INDEX(Neighborhoods!$A:$C, MATCH(Places!$K2802,Neighborhoods!$A:$A,0), MATCH(Places!O$1,Neighborhoods!$A$1:$C$1,0))</f>
        <v>Williamsburg</v>
      </c>
      <c r="P2802" t="s">
        <v>11822</v>
      </c>
      <c r="Q2802" t="str">
        <f t="shared" si="172"/>
        <v>No</v>
      </c>
      <c r="R2802">
        <v>4</v>
      </c>
      <c r="S2802" t="str">
        <f t="shared" si="173"/>
        <v>Medium</v>
      </c>
      <c r="T2802" s="50">
        <v>295</v>
      </c>
      <c r="U2802" s="70">
        <f t="shared" si="174"/>
        <v>0.04</v>
      </c>
      <c r="V2802" s="52">
        <v>4.9400000000000004</v>
      </c>
      <c r="W2802" s="52" t="str" cm="1">
        <f t="array" ref="W2802">_xlfn.SWITCH(ROUND(V2802,0),5,"Excellent",4,"Good",3,"Ok","Bad")</f>
        <v>Excellent</v>
      </c>
      <c r="X2802">
        <v>17</v>
      </c>
      <c r="Y2802" t="str">
        <f t="shared" si="175"/>
        <v>No</v>
      </c>
      <c r="Z2802" s="68">
        <v>42960</v>
      </c>
      <c r="AA2802" s="68">
        <v>43863</v>
      </c>
      <c r="AB2802">
        <v>167</v>
      </c>
      <c r="AC2802" t="s">
        <v>15615</v>
      </c>
    </row>
    <row r="2803" spans="1:29" x14ac:dyDescent="0.3">
      <c r="A2803" t="s">
        <v>2051</v>
      </c>
      <c r="B2803">
        <v>2620</v>
      </c>
      <c r="C2803" t="str">
        <f>VLOOKUP($B2803,Hosts!$A:$M,10,0)</f>
        <v>Within a day</v>
      </c>
      <c r="D2803" s="70">
        <f>VLOOKUP($B2803,Hosts!$A:$M,11,0)</f>
        <v>1</v>
      </c>
      <c r="E2803" s="70">
        <f>VLOOKUP($B2803,Hosts!$A:$M,12,0)</f>
        <v>0.75</v>
      </c>
      <c r="F2803" t="str">
        <f>VLOOKUP($B2803,Hosts!$A:$M,13,0)</f>
        <v>Yes</v>
      </c>
      <c r="G2803" t="str">
        <f>INDEX(Hosts!$A:$M, MATCH(Places!$B2803,Hosts!$A:$A,0), MATCH(Places!G$1,Hosts!$A$1:$M$1,0))</f>
        <v>Within a day</v>
      </c>
      <c r="H2803" s="70">
        <f>INDEX(Hosts!$A:$M, MATCH(Places!$B2803,Hosts!$A:$A,0), MATCH(Places!H$1,Hosts!$A$1:$M$1,0))</f>
        <v>1</v>
      </c>
      <c r="I2803" s="70">
        <f>INDEX(Hosts!$A:$M, MATCH(Places!$B2803,Hosts!$A:$A,0), MATCH(Places!I$1,Hosts!$A$1:$M$1,0))</f>
        <v>0.75</v>
      </c>
      <c r="J2803" t="str">
        <f>INDEX(Hosts!$A:$M, MATCH(Places!$B2803,Hosts!$A:$A,0), MATCH(Places!J$1,Hosts!$A$1:$M$1,0))</f>
        <v>Yes</v>
      </c>
      <c r="K2803">
        <v>8</v>
      </c>
      <c r="L2803" t="str">
        <f>VLOOKUP($K2803,Neighborhoods!$A:$C,2,0)</f>
        <v>Brooklyn</v>
      </c>
      <c r="M2803" t="str">
        <f>VLOOKUP($K2803,Neighborhoods!$A:$C,3,0)</f>
        <v>Bushwick</v>
      </c>
      <c r="N2803" t="str">
        <f>INDEX(Neighborhoods!$A:$C, MATCH(Places!$K2803,Neighborhoods!$A:$A,0), MATCH(Places!N$1,Neighborhoods!$A$1:$C$1,0))</f>
        <v>Brooklyn</v>
      </c>
      <c r="O2803" t="str">
        <f>INDEX(Neighborhoods!$A:$C, MATCH(Places!$K2803,Neighborhoods!$A:$A,0), MATCH(Places!O$1,Neighborhoods!$A$1:$C$1,0))</f>
        <v>Bushwick</v>
      </c>
      <c r="P2803" t="s">
        <v>1</v>
      </c>
      <c r="Q2803" t="str">
        <f t="shared" si="172"/>
        <v>Yes</v>
      </c>
      <c r="R2803">
        <v>2</v>
      </c>
      <c r="S2803" t="str">
        <f t="shared" si="173"/>
        <v>Small</v>
      </c>
      <c r="T2803" s="50">
        <v>60</v>
      </c>
      <c r="U2803" s="70">
        <f t="shared" si="174"/>
        <v>0.03</v>
      </c>
      <c r="V2803" s="52">
        <v>5</v>
      </c>
      <c r="W2803" s="52" t="str" cm="1">
        <f t="array" ref="W2803">_xlfn.SWITCH(ROUND(V2803,0),5,"Excellent",4,"Good",3,"Ok","Bad")</f>
        <v>Excellent</v>
      </c>
      <c r="X2803">
        <v>4</v>
      </c>
      <c r="Y2803" t="str">
        <f t="shared" si="175"/>
        <v>No</v>
      </c>
      <c r="Z2803" s="68">
        <v>43255</v>
      </c>
      <c r="AA2803" s="68">
        <v>43647</v>
      </c>
      <c r="AB2803">
        <v>0</v>
      </c>
      <c r="AC2803" t="s">
        <v>15615</v>
      </c>
    </row>
    <row r="2804" spans="1:29" x14ac:dyDescent="0.3">
      <c r="A2804" t="s">
        <v>2052</v>
      </c>
      <c r="B2804">
        <v>3284</v>
      </c>
      <c r="C2804" t="str">
        <f>VLOOKUP($B2804,Hosts!$A:$M,10,0)</f>
        <v>A few days or more</v>
      </c>
      <c r="D2804" s="70">
        <f>VLOOKUP($B2804,Hosts!$A:$M,11,0)</f>
        <v>0</v>
      </c>
      <c r="E2804" s="70">
        <f>VLOOKUP($B2804,Hosts!$A:$M,12,0)</f>
        <v>0.52</v>
      </c>
      <c r="F2804" t="str">
        <f>VLOOKUP($B2804,Hosts!$A:$M,13,0)</f>
        <v>Yes</v>
      </c>
      <c r="G2804" t="str">
        <f>INDEX(Hosts!$A:$M, MATCH(Places!$B2804,Hosts!$A:$A,0), MATCH(Places!G$1,Hosts!$A$1:$M$1,0))</f>
        <v>A few days or more</v>
      </c>
      <c r="H2804" s="70">
        <f>INDEX(Hosts!$A:$M, MATCH(Places!$B2804,Hosts!$A:$A,0), MATCH(Places!H$1,Hosts!$A$1:$M$1,0))</f>
        <v>0</v>
      </c>
      <c r="I2804" s="70">
        <f>INDEX(Hosts!$A:$M, MATCH(Places!$B2804,Hosts!$A:$A,0), MATCH(Places!I$1,Hosts!$A$1:$M$1,0))</f>
        <v>0.52</v>
      </c>
      <c r="J2804" t="str">
        <f>INDEX(Hosts!$A:$M, MATCH(Places!$B2804,Hosts!$A:$A,0), MATCH(Places!J$1,Hosts!$A$1:$M$1,0))</f>
        <v>Yes</v>
      </c>
      <c r="K2804">
        <v>13</v>
      </c>
      <c r="L2804" t="str">
        <f>VLOOKUP($K2804,Neighborhoods!$A:$C,2,0)</f>
        <v>Manhattan</v>
      </c>
      <c r="M2804" t="str">
        <f>VLOOKUP($K2804,Neighborhoods!$A:$C,3,0)</f>
        <v>Chelsea</v>
      </c>
      <c r="N2804" t="str">
        <f>INDEX(Neighborhoods!$A:$C, MATCH(Places!$K2804,Neighborhoods!$A:$A,0), MATCH(Places!N$1,Neighborhoods!$A$1:$C$1,0))</f>
        <v>Manhattan</v>
      </c>
      <c r="O2804" t="str">
        <f>INDEX(Neighborhoods!$A:$C, MATCH(Places!$K2804,Neighborhoods!$A:$A,0), MATCH(Places!O$1,Neighborhoods!$A$1:$C$1,0))</f>
        <v>Chelsea</v>
      </c>
      <c r="P2804" t="s">
        <v>1</v>
      </c>
      <c r="Q2804" t="str">
        <f t="shared" si="172"/>
        <v>Yes</v>
      </c>
      <c r="R2804">
        <v>1</v>
      </c>
      <c r="S2804" t="str">
        <f t="shared" si="173"/>
        <v>Small</v>
      </c>
      <c r="T2804" s="50">
        <v>49</v>
      </c>
      <c r="U2804" s="70">
        <f t="shared" si="174"/>
        <v>0.03</v>
      </c>
      <c r="V2804" s="52">
        <v>4.91</v>
      </c>
      <c r="W2804" s="52" t="str" cm="1">
        <f t="array" ref="W2804">_xlfn.SWITCH(ROUND(V2804,0),5,"Excellent",4,"Good",3,"Ok","Bad")</f>
        <v>Excellent</v>
      </c>
      <c r="X2804">
        <v>54</v>
      </c>
      <c r="Y2804" t="str">
        <f t="shared" si="175"/>
        <v>No</v>
      </c>
      <c r="Z2804" s="68">
        <v>42921</v>
      </c>
      <c r="AA2804" s="68">
        <v>43811</v>
      </c>
      <c r="AB2804">
        <v>0</v>
      </c>
      <c r="AC2804" t="s">
        <v>15615</v>
      </c>
    </row>
    <row r="2805" spans="1:29" x14ac:dyDescent="0.3">
      <c r="A2805" t="s">
        <v>2053</v>
      </c>
      <c r="B2805">
        <v>2856</v>
      </c>
      <c r="C2805" t="str">
        <f>VLOOKUP($B2805,Hosts!$A:$M,10,0)</f>
        <v>Within an hour</v>
      </c>
      <c r="D2805" s="70">
        <f>VLOOKUP($B2805,Hosts!$A:$M,11,0)</f>
        <v>1</v>
      </c>
      <c r="E2805" s="70">
        <f>VLOOKUP($B2805,Hosts!$A:$M,12,0)</f>
        <v>0.99</v>
      </c>
      <c r="F2805" t="str">
        <f>VLOOKUP($B2805,Hosts!$A:$M,13,0)</f>
        <v>No</v>
      </c>
      <c r="G2805" t="str">
        <f>INDEX(Hosts!$A:$M, MATCH(Places!$B2805,Hosts!$A:$A,0), MATCH(Places!G$1,Hosts!$A$1:$M$1,0))</f>
        <v>Within an hour</v>
      </c>
      <c r="H2805" s="70">
        <f>INDEX(Hosts!$A:$M, MATCH(Places!$B2805,Hosts!$A:$A,0), MATCH(Places!H$1,Hosts!$A$1:$M$1,0))</f>
        <v>1</v>
      </c>
      <c r="I2805" s="70">
        <f>INDEX(Hosts!$A:$M, MATCH(Places!$B2805,Hosts!$A:$A,0), MATCH(Places!I$1,Hosts!$A$1:$M$1,0))</f>
        <v>0.99</v>
      </c>
      <c r="J2805" t="str">
        <f>INDEX(Hosts!$A:$M, MATCH(Places!$B2805,Hosts!$A:$A,0), MATCH(Places!J$1,Hosts!$A$1:$M$1,0))</f>
        <v>No</v>
      </c>
      <c r="K2805">
        <v>9</v>
      </c>
      <c r="L2805" t="str">
        <f>VLOOKUP($K2805,Neighborhoods!$A:$C,2,0)</f>
        <v>Brooklyn</v>
      </c>
      <c r="M2805" t="str">
        <f>VLOOKUP($K2805,Neighborhoods!$A:$C,3,0)</f>
        <v>Crown Heights</v>
      </c>
      <c r="N2805" t="str">
        <f>INDEX(Neighborhoods!$A:$C, MATCH(Places!$K2805,Neighborhoods!$A:$A,0), MATCH(Places!N$1,Neighborhoods!$A$1:$C$1,0))</f>
        <v>Brooklyn</v>
      </c>
      <c r="O2805" t="str">
        <f>INDEX(Neighborhoods!$A:$C, MATCH(Places!$K2805,Neighborhoods!$A:$A,0), MATCH(Places!O$1,Neighborhoods!$A$1:$C$1,0))</f>
        <v>Crown Heights</v>
      </c>
      <c r="P2805" t="s">
        <v>11822</v>
      </c>
      <c r="Q2805" t="str">
        <f t="shared" si="172"/>
        <v>No</v>
      </c>
      <c r="R2805">
        <v>5</v>
      </c>
      <c r="S2805" t="str">
        <f t="shared" si="173"/>
        <v>Medium</v>
      </c>
      <c r="T2805" s="50">
        <v>88</v>
      </c>
      <c r="U2805" s="70">
        <f t="shared" si="174"/>
        <v>0.03</v>
      </c>
      <c r="V2805" s="52">
        <v>4.75</v>
      </c>
      <c r="W2805" s="52" t="str" cm="1">
        <f t="array" ref="W2805">_xlfn.SWITCH(ROUND(V2805,0),5,"Excellent",4,"Good",3,"Ok","Bad")</f>
        <v>Excellent</v>
      </c>
      <c r="X2805">
        <v>44</v>
      </c>
      <c r="Y2805" t="str">
        <f t="shared" si="175"/>
        <v>No</v>
      </c>
      <c r="Z2805" s="68">
        <v>42965</v>
      </c>
      <c r="AA2805" s="68">
        <v>44040</v>
      </c>
      <c r="AB2805">
        <v>84</v>
      </c>
      <c r="AC2805" t="s">
        <v>15616</v>
      </c>
    </row>
    <row r="2806" spans="1:29" x14ac:dyDescent="0.3">
      <c r="A2806" t="s">
        <v>2054</v>
      </c>
      <c r="B2806">
        <v>2968</v>
      </c>
      <c r="C2806" t="str">
        <f>VLOOKUP($B2806,Hosts!$A:$M,10,0)</f>
        <v>Within a day</v>
      </c>
      <c r="D2806" s="70">
        <f>VLOOKUP($B2806,Hosts!$A:$M,11,0)</f>
        <v>0.5</v>
      </c>
      <c r="E2806" s="70">
        <f>VLOOKUP($B2806,Hosts!$A:$M,12,0)</f>
        <v>1</v>
      </c>
      <c r="F2806" t="str">
        <f>VLOOKUP($B2806,Hosts!$A:$M,13,0)</f>
        <v>No</v>
      </c>
      <c r="G2806" t="str">
        <f>INDEX(Hosts!$A:$M, MATCH(Places!$B2806,Hosts!$A:$A,0), MATCH(Places!G$1,Hosts!$A$1:$M$1,0))</f>
        <v>Within a day</v>
      </c>
      <c r="H2806" s="70">
        <f>INDEX(Hosts!$A:$M, MATCH(Places!$B2806,Hosts!$A:$A,0), MATCH(Places!H$1,Hosts!$A$1:$M$1,0))</f>
        <v>0.5</v>
      </c>
      <c r="I2806" s="70">
        <f>INDEX(Hosts!$A:$M, MATCH(Places!$B2806,Hosts!$A:$A,0), MATCH(Places!I$1,Hosts!$A$1:$M$1,0))</f>
        <v>1</v>
      </c>
      <c r="J2806" t="str">
        <f>INDEX(Hosts!$A:$M, MATCH(Places!$B2806,Hosts!$A:$A,0), MATCH(Places!J$1,Hosts!$A$1:$M$1,0))</f>
        <v>No</v>
      </c>
      <c r="K2806">
        <v>15</v>
      </c>
      <c r="L2806" t="str">
        <f>VLOOKUP($K2806,Neighborhoods!$A:$C,2,0)</f>
        <v>Manhattan</v>
      </c>
      <c r="M2806" t="str">
        <f>VLOOKUP($K2806,Neighborhoods!$A:$C,3,0)</f>
        <v>East Village</v>
      </c>
      <c r="N2806" t="str">
        <f>INDEX(Neighborhoods!$A:$C, MATCH(Places!$K2806,Neighborhoods!$A:$A,0), MATCH(Places!N$1,Neighborhoods!$A$1:$C$1,0))</f>
        <v>Manhattan</v>
      </c>
      <c r="O2806" t="str">
        <f>INDEX(Neighborhoods!$A:$C, MATCH(Places!$K2806,Neighborhoods!$A:$A,0), MATCH(Places!O$1,Neighborhoods!$A$1:$C$1,0))</f>
        <v>East Village</v>
      </c>
      <c r="P2806" t="s">
        <v>1</v>
      </c>
      <c r="Q2806" t="str">
        <f t="shared" si="172"/>
        <v>Yes</v>
      </c>
      <c r="R2806">
        <v>1</v>
      </c>
      <c r="S2806" t="str">
        <f t="shared" si="173"/>
        <v>Small</v>
      </c>
      <c r="T2806" s="50">
        <v>87</v>
      </c>
      <c r="U2806" s="70">
        <f t="shared" si="174"/>
        <v>0.03</v>
      </c>
      <c r="V2806" s="52">
        <v>4.68</v>
      </c>
      <c r="W2806" s="52" t="str" cm="1">
        <f t="array" ref="W2806">_xlfn.SWITCH(ROUND(V2806,0),5,"Excellent",4,"Good",3,"Ok","Bad")</f>
        <v>Excellent</v>
      </c>
      <c r="X2806">
        <v>34</v>
      </c>
      <c r="Y2806" t="str">
        <f t="shared" si="175"/>
        <v>No</v>
      </c>
      <c r="Z2806" s="68">
        <v>42973</v>
      </c>
      <c r="AA2806" s="68">
        <v>43908</v>
      </c>
      <c r="AB2806">
        <v>0</v>
      </c>
      <c r="AC2806" t="s">
        <v>15615</v>
      </c>
    </row>
    <row r="2807" spans="1:29" x14ac:dyDescent="0.3">
      <c r="A2807" t="s">
        <v>13901</v>
      </c>
      <c r="B2807">
        <v>3286</v>
      </c>
      <c r="C2807" t="str">
        <f>VLOOKUP($B2807,Hosts!$A:$M,10,0)</f>
        <v>Within a few hours</v>
      </c>
      <c r="D2807" s="70">
        <f>VLOOKUP($B2807,Hosts!$A:$M,11,0)</f>
        <v>1</v>
      </c>
      <c r="E2807" s="70">
        <f>VLOOKUP($B2807,Hosts!$A:$M,12,0)</f>
        <v>0.97</v>
      </c>
      <c r="F2807" t="str">
        <f>VLOOKUP($B2807,Hosts!$A:$M,13,0)</f>
        <v>Yes</v>
      </c>
      <c r="G2807" t="str">
        <f>INDEX(Hosts!$A:$M, MATCH(Places!$B2807,Hosts!$A:$A,0), MATCH(Places!G$1,Hosts!$A$1:$M$1,0))</f>
        <v>Within a few hours</v>
      </c>
      <c r="H2807" s="70">
        <f>INDEX(Hosts!$A:$M, MATCH(Places!$B2807,Hosts!$A:$A,0), MATCH(Places!H$1,Hosts!$A$1:$M$1,0))</f>
        <v>1</v>
      </c>
      <c r="I2807" s="70">
        <f>INDEX(Hosts!$A:$M, MATCH(Places!$B2807,Hosts!$A:$A,0), MATCH(Places!I$1,Hosts!$A$1:$M$1,0))</f>
        <v>0.97</v>
      </c>
      <c r="J2807" t="str">
        <f>INDEX(Hosts!$A:$M, MATCH(Places!$B2807,Hosts!$A:$A,0), MATCH(Places!J$1,Hosts!$A$1:$M$1,0))</f>
        <v>Yes</v>
      </c>
      <c r="K2807">
        <v>7</v>
      </c>
      <c r="L2807" t="str">
        <f>VLOOKUP($K2807,Neighborhoods!$A:$C,2,0)</f>
        <v>Brooklyn</v>
      </c>
      <c r="M2807" t="str">
        <f>VLOOKUP($K2807,Neighborhoods!$A:$C,3,0)</f>
        <v>Bedford-Stuyvesant</v>
      </c>
      <c r="N2807" t="str">
        <f>INDEX(Neighborhoods!$A:$C, MATCH(Places!$K2807,Neighborhoods!$A:$A,0), MATCH(Places!N$1,Neighborhoods!$A$1:$C$1,0))</f>
        <v>Brooklyn</v>
      </c>
      <c r="O2807" t="str">
        <f>INDEX(Neighborhoods!$A:$C, MATCH(Places!$K2807,Neighborhoods!$A:$A,0), MATCH(Places!O$1,Neighborhoods!$A$1:$C$1,0))</f>
        <v>Bedford-Stuyvesant</v>
      </c>
      <c r="P2807" t="s">
        <v>11822</v>
      </c>
      <c r="Q2807" t="str">
        <f t="shared" si="172"/>
        <v>No</v>
      </c>
      <c r="R2807">
        <v>11</v>
      </c>
      <c r="S2807" t="str">
        <f t="shared" si="173"/>
        <v>Large</v>
      </c>
      <c r="T2807" s="50">
        <v>218</v>
      </c>
      <c r="U2807" s="70">
        <f t="shared" si="174"/>
        <v>0.04</v>
      </c>
      <c r="V2807" s="52">
        <v>4.83</v>
      </c>
      <c r="W2807" s="52" t="str" cm="1">
        <f t="array" ref="W2807">_xlfn.SWITCH(ROUND(V2807,0),5,"Excellent",4,"Good",3,"Ok","Bad")</f>
        <v>Excellent</v>
      </c>
      <c r="X2807">
        <v>135</v>
      </c>
      <c r="Y2807" t="str">
        <f t="shared" si="175"/>
        <v>Yes</v>
      </c>
      <c r="Z2807" s="68">
        <v>42925</v>
      </c>
      <c r="AA2807" s="68">
        <v>43908</v>
      </c>
      <c r="AB2807">
        <v>132</v>
      </c>
      <c r="AC2807" t="s">
        <v>15615</v>
      </c>
    </row>
    <row r="2808" spans="1:29" x14ac:dyDescent="0.3">
      <c r="A2808" t="s">
        <v>13901</v>
      </c>
      <c r="B2808">
        <v>3286</v>
      </c>
      <c r="C2808" t="str">
        <f>VLOOKUP($B2808,Hosts!$A:$M,10,0)</f>
        <v>Within a few hours</v>
      </c>
      <c r="D2808" s="70">
        <f>VLOOKUP($B2808,Hosts!$A:$M,11,0)</f>
        <v>1</v>
      </c>
      <c r="E2808" s="70">
        <f>VLOOKUP($B2808,Hosts!$A:$M,12,0)</f>
        <v>0.97</v>
      </c>
      <c r="F2808" t="str">
        <f>VLOOKUP($B2808,Hosts!$A:$M,13,0)</f>
        <v>Yes</v>
      </c>
      <c r="G2808" t="str">
        <f>INDEX(Hosts!$A:$M, MATCH(Places!$B2808,Hosts!$A:$A,0), MATCH(Places!G$1,Hosts!$A$1:$M$1,0))</f>
        <v>Within a few hours</v>
      </c>
      <c r="H2808" s="70">
        <f>INDEX(Hosts!$A:$M, MATCH(Places!$B2808,Hosts!$A:$A,0), MATCH(Places!H$1,Hosts!$A$1:$M$1,0))</f>
        <v>1</v>
      </c>
      <c r="I2808" s="70">
        <f>INDEX(Hosts!$A:$M, MATCH(Places!$B2808,Hosts!$A:$A,0), MATCH(Places!I$1,Hosts!$A$1:$M$1,0))</f>
        <v>0.97</v>
      </c>
      <c r="J2808" t="str">
        <f>INDEX(Hosts!$A:$M, MATCH(Places!$B2808,Hosts!$A:$A,0), MATCH(Places!J$1,Hosts!$A$1:$M$1,0))</f>
        <v>Yes</v>
      </c>
      <c r="K2808">
        <v>7</v>
      </c>
      <c r="L2808" t="str">
        <f>VLOOKUP($K2808,Neighborhoods!$A:$C,2,0)</f>
        <v>Brooklyn</v>
      </c>
      <c r="M2808" t="str">
        <f>VLOOKUP($K2808,Neighborhoods!$A:$C,3,0)</f>
        <v>Bedford-Stuyvesant</v>
      </c>
      <c r="N2808" t="str">
        <f>INDEX(Neighborhoods!$A:$C, MATCH(Places!$K2808,Neighborhoods!$A:$A,0), MATCH(Places!N$1,Neighborhoods!$A$1:$C$1,0))</f>
        <v>Brooklyn</v>
      </c>
      <c r="O2808" t="str">
        <f>INDEX(Neighborhoods!$A:$C, MATCH(Places!$K2808,Neighborhoods!$A:$A,0), MATCH(Places!O$1,Neighborhoods!$A$1:$C$1,0))</f>
        <v>Bedford-Stuyvesant</v>
      </c>
      <c r="P2808" t="s">
        <v>11822</v>
      </c>
      <c r="Q2808" t="str">
        <f t="shared" si="172"/>
        <v>No</v>
      </c>
      <c r="R2808">
        <v>11</v>
      </c>
      <c r="S2808" t="str">
        <f t="shared" si="173"/>
        <v>Large</v>
      </c>
      <c r="T2808" s="50">
        <v>218</v>
      </c>
      <c r="U2808" s="70">
        <f t="shared" si="174"/>
        <v>0.04</v>
      </c>
      <c r="V2808" s="52">
        <v>4.99</v>
      </c>
      <c r="W2808" s="52" t="str" cm="1">
        <f t="array" ref="W2808">_xlfn.SWITCH(ROUND(V2808,0),5,"Excellent",4,"Good",3,"Ok","Bad")</f>
        <v>Excellent</v>
      </c>
      <c r="X2808">
        <v>149</v>
      </c>
      <c r="Y2808" t="str">
        <f t="shared" si="175"/>
        <v>Yes</v>
      </c>
      <c r="Z2808" s="68">
        <v>42982</v>
      </c>
      <c r="AA2808" s="68">
        <v>44045</v>
      </c>
      <c r="AB2808">
        <v>138</v>
      </c>
      <c r="AC2808" t="s">
        <v>15615</v>
      </c>
    </row>
    <row r="2809" spans="1:29" x14ac:dyDescent="0.3">
      <c r="A2809" t="s">
        <v>2055</v>
      </c>
      <c r="B2809">
        <v>15</v>
      </c>
      <c r="C2809" t="str">
        <f>VLOOKUP($B2809,Hosts!$A:$M,10,0)</f>
        <v>Within a few hours</v>
      </c>
      <c r="D2809" s="70">
        <f>VLOOKUP($B2809,Hosts!$A:$M,11,0)</f>
        <v>1</v>
      </c>
      <c r="E2809" s="70">
        <f>VLOOKUP($B2809,Hosts!$A:$M,12,0)</f>
        <v>0.91</v>
      </c>
      <c r="F2809" t="str">
        <f>VLOOKUP($B2809,Hosts!$A:$M,13,0)</f>
        <v>No</v>
      </c>
      <c r="G2809" t="str">
        <f>INDEX(Hosts!$A:$M, MATCH(Places!$B2809,Hosts!$A:$A,0), MATCH(Places!G$1,Hosts!$A$1:$M$1,0))</f>
        <v>Within a few hours</v>
      </c>
      <c r="H2809" s="70">
        <f>INDEX(Hosts!$A:$M, MATCH(Places!$B2809,Hosts!$A:$A,0), MATCH(Places!H$1,Hosts!$A$1:$M$1,0))</f>
        <v>1</v>
      </c>
      <c r="I2809" s="70">
        <f>INDEX(Hosts!$A:$M, MATCH(Places!$B2809,Hosts!$A:$A,0), MATCH(Places!I$1,Hosts!$A$1:$M$1,0))</f>
        <v>0.91</v>
      </c>
      <c r="J2809" t="str">
        <f>INDEX(Hosts!$A:$M, MATCH(Places!$B2809,Hosts!$A:$A,0), MATCH(Places!J$1,Hosts!$A$1:$M$1,0))</f>
        <v>No</v>
      </c>
      <c r="K2809">
        <v>15</v>
      </c>
      <c r="L2809" t="str">
        <f>VLOOKUP($K2809,Neighborhoods!$A:$C,2,0)</f>
        <v>Manhattan</v>
      </c>
      <c r="M2809" t="str">
        <f>VLOOKUP($K2809,Neighborhoods!$A:$C,3,0)</f>
        <v>East Village</v>
      </c>
      <c r="N2809" t="str">
        <f>INDEX(Neighborhoods!$A:$C, MATCH(Places!$K2809,Neighborhoods!$A:$A,0), MATCH(Places!N$1,Neighborhoods!$A$1:$C$1,0))</f>
        <v>Manhattan</v>
      </c>
      <c r="O2809" t="str">
        <f>INDEX(Neighborhoods!$A:$C, MATCH(Places!$K2809,Neighborhoods!$A:$A,0), MATCH(Places!O$1,Neighborhoods!$A$1:$C$1,0))</f>
        <v>East Village</v>
      </c>
      <c r="P2809" t="s">
        <v>1</v>
      </c>
      <c r="Q2809" t="str">
        <f t="shared" si="172"/>
        <v>Yes</v>
      </c>
      <c r="R2809">
        <v>2</v>
      </c>
      <c r="S2809" t="str">
        <f t="shared" si="173"/>
        <v>Small</v>
      </c>
      <c r="T2809" s="50">
        <v>121</v>
      </c>
      <c r="U2809" s="70">
        <f t="shared" si="174"/>
        <v>0.03</v>
      </c>
      <c r="V2809" s="52">
        <v>4.6399999999999997</v>
      </c>
      <c r="W2809" s="52" t="str" cm="1">
        <f t="array" ref="W2809">_xlfn.SWITCH(ROUND(V2809,0),5,"Excellent",4,"Good",3,"Ok","Bad")</f>
        <v>Excellent</v>
      </c>
      <c r="X2809">
        <v>14</v>
      </c>
      <c r="Y2809" t="str">
        <f t="shared" si="175"/>
        <v>No</v>
      </c>
      <c r="Z2809" s="68">
        <v>42929</v>
      </c>
      <c r="AA2809" s="68">
        <v>43884</v>
      </c>
      <c r="AB2809">
        <v>90</v>
      </c>
      <c r="AC2809" t="s">
        <v>15615</v>
      </c>
    </row>
    <row r="2810" spans="1:29" x14ac:dyDescent="0.3">
      <c r="A2810" t="s">
        <v>14612</v>
      </c>
      <c r="B2810">
        <v>3287</v>
      </c>
      <c r="C2810" t="str">
        <f>VLOOKUP($B2810,Hosts!$A:$M,10,0)</f>
        <v>Within an hour</v>
      </c>
      <c r="D2810" s="70">
        <f>VLOOKUP($B2810,Hosts!$A:$M,11,0)</f>
        <v>1</v>
      </c>
      <c r="E2810" s="70">
        <f>VLOOKUP($B2810,Hosts!$A:$M,12,0)</f>
        <v>1</v>
      </c>
      <c r="F2810" t="str">
        <f>VLOOKUP($B2810,Hosts!$A:$M,13,0)</f>
        <v>Yes</v>
      </c>
      <c r="G2810" t="str">
        <f>INDEX(Hosts!$A:$M, MATCH(Places!$B2810,Hosts!$A:$A,0), MATCH(Places!G$1,Hosts!$A$1:$M$1,0))</f>
        <v>Within an hour</v>
      </c>
      <c r="H2810" s="70">
        <f>INDEX(Hosts!$A:$M, MATCH(Places!$B2810,Hosts!$A:$A,0), MATCH(Places!H$1,Hosts!$A$1:$M$1,0))</f>
        <v>1</v>
      </c>
      <c r="I2810" s="70">
        <f>INDEX(Hosts!$A:$M, MATCH(Places!$B2810,Hosts!$A:$A,0), MATCH(Places!I$1,Hosts!$A$1:$M$1,0))</f>
        <v>1</v>
      </c>
      <c r="J2810" t="str">
        <f>INDEX(Hosts!$A:$M, MATCH(Places!$B2810,Hosts!$A:$A,0), MATCH(Places!J$1,Hosts!$A$1:$M$1,0))</f>
        <v>Yes</v>
      </c>
      <c r="K2810">
        <v>20</v>
      </c>
      <c r="L2810" t="str">
        <f>VLOOKUP($K2810,Neighborhoods!$A:$C,2,0)</f>
        <v>Manhattan</v>
      </c>
      <c r="M2810" t="str">
        <f>VLOOKUP($K2810,Neighborhoods!$A:$C,3,0)</f>
        <v>Upper West Side</v>
      </c>
      <c r="N2810" t="str">
        <f>INDEX(Neighborhoods!$A:$C, MATCH(Places!$K2810,Neighborhoods!$A:$A,0), MATCH(Places!N$1,Neighborhoods!$A$1:$C$1,0))</f>
        <v>Manhattan</v>
      </c>
      <c r="O2810" t="str">
        <f>INDEX(Neighborhoods!$A:$C, MATCH(Places!$K2810,Neighborhoods!$A:$A,0), MATCH(Places!O$1,Neighborhoods!$A$1:$C$1,0))</f>
        <v>Upper West Side</v>
      </c>
      <c r="P2810" t="s">
        <v>11822</v>
      </c>
      <c r="Q2810" t="str">
        <f t="shared" si="172"/>
        <v>No</v>
      </c>
      <c r="R2810">
        <v>2</v>
      </c>
      <c r="S2810" t="str">
        <f t="shared" si="173"/>
        <v>Small</v>
      </c>
      <c r="T2810" s="50">
        <v>274</v>
      </c>
      <c r="U2810" s="70">
        <f t="shared" si="174"/>
        <v>0.04</v>
      </c>
      <c r="V2810" s="52">
        <v>4.8099999999999996</v>
      </c>
      <c r="W2810" s="52" t="str" cm="1">
        <f t="array" ref="W2810">_xlfn.SWITCH(ROUND(V2810,0),5,"Excellent",4,"Good",3,"Ok","Bad")</f>
        <v>Excellent</v>
      </c>
      <c r="X2810">
        <v>54</v>
      </c>
      <c r="Y2810" t="str">
        <f t="shared" si="175"/>
        <v>No</v>
      </c>
      <c r="Z2810" s="68">
        <v>42930</v>
      </c>
      <c r="AA2810" s="68">
        <v>43923</v>
      </c>
      <c r="AB2810">
        <v>126</v>
      </c>
      <c r="AC2810" t="s">
        <v>15615</v>
      </c>
    </row>
    <row r="2811" spans="1:29" x14ac:dyDescent="0.3">
      <c r="A2811" t="s">
        <v>2056</v>
      </c>
      <c r="B2811">
        <v>1280</v>
      </c>
      <c r="C2811" t="str">
        <f>VLOOKUP($B2811,Hosts!$A:$M,10,0)</f>
        <v>Within an hour</v>
      </c>
      <c r="D2811" s="70">
        <f>VLOOKUP($B2811,Hosts!$A:$M,11,0)</f>
        <v>0.98</v>
      </c>
      <c r="E2811" s="70">
        <f>VLOOKUP($B2811,Hosts!$A:$M,12,0)</f>
        <v>0.81</v>
      </c>
      <c r="F2811" t="str">
        <f>VLOOKUP($B2811,Hosts!$A:$M,13,0)</f>
        <v>Yes</v>
      </c>
      <c r="G2811" t="str">
        <f>INDEX(Hosts!$A:$M, MATCH(Places!$B2811,Hosts!$A:$A,0), MATCH(Places!G$1,Hosts!$A$1:$M$1,0))</f>
        <v>Within an hour</v>
      </c>
      <c r="H2811" s="70">
        <f>INDEX(Hosts!$A:$M, MATCH(Places!$B2811,Hosts!$A:$A,0), MATCH(Places!H$1,Hosts!$A$1:$M$1,0))</f>
        <v>0.98</v>
      </c>
      <c r="I2811" s="70">
        <f>INDEX(Hosts!$A:$M, MATCH(Places!$B2811,Hosts!$A:$A,0), MATCH(Places!I$1,Hosts!$A$1:$M$1,0))</f>
        <v>0.81</v>
      </c>
      <c r="J2811" t="str">
        <f>INDEX(Hosts!$A:$M, MATCH(Places!$B2811,Hosts!$A:$A,0), MATCH(Places!J$1,Hosts!$A$1:$M$1,0))</f>
        <v>Yes</v>
      </c>
      <c r="K2811">
        <v>7</v>
      </c>
      <c r="L2811" t="str">
        <f>VLOOKUP($K2811,Neighborhoods!$A:$C,2,0)</f>
        <v>Brooklyn</v>
      </c>
      <c r="M2811" t="str">
        <f>VLOOKUP($K2811,Neighborhoods!$A:$C,3,0)</f>
        <v>Bedford-Stuyvesant</v>
      </c>
      <c r="N2811" t="str">
        <f>INDEX(Neighborhoods!$A:$C, MATCH(Places!$K2811,Neighborhoods!$A:$A,0), MATCH(Places!N$1,Neighborhoods!$A$1:$C$1,0))</f>
        <v>Brooklyn</v>
      </c>
      <c r="O2811" t="str">
        <f>INDEX(Neighborhoods!$A:$C, MATCH(Places!$K2811,Neighborhoods!$A:$A,0), MATCH(Places!O$1,Neighborhoods!$A$1:$C$1,0))</f>
        <v>Bedford-Stuyvesant</v>
      </c>
      <c r="P2811" t="s">
        <v>11822</v>
      </c>
      <c r="Q2811" t="str">
        <f t="shared" si="172"/>
        <v>No</v>
      </c>
      <c r="R2811">
        <v>6</v>
      </c>
      <c r="S2811" t="str">
        <f t="shared" si="173"/>
        <v>Large</v>
      </c>
      <c r="T2811" s="50">
        <v>300</v>
      </c>
      <c r="U2811" s="70">
        <f t="shared" si="174"/>
        <v>0.04</v>
      </c>
      <c r="V2811" s="52">
        <v>5</v>
      </c>
      <c r="W2811" s="52" t="str" cm="1">
        <f t="array" ref="W2811">_xlfn.SWITCH(ROUND(V2811,0),5,"Excellent",4,"Good",3,"Ok","Bad")</f>
        <v>Excellent</v>
      </c>
      <c r="X2811">
        <v>14</v>
      </c>
      <c r="Y2811" t="str">
        <f t="shared" si="175"/>
        <v>No</v>
      </c>
      <c r="Z2811" s="68">
        <v>43345</v>
      </c>
      <c r="AA2811" s="68">
        <v>44004</v>
      </c>
      <c r="AB2811">
        <v>352</v>
      </c>
      <c r="AC2811" t="s">
        <v>15615</v>
      </c>
    </row>
    <row r="2812" spans="1:29" x14ac:dyDescent="0.3">
      <c r="A2812" t="s">
        <v>2057</v>
      </c>
      <c r="B2812">
        <v>2031</v>
      </c>
      <c r="C2812" t="str">
        <f>VLOOKUP($B2812,Hosts!$A:$M,10,0)</f>
        <v>Within a day</v>
      </c>
      <c r="D2812" s="70">
        <f>VLOOKUP($B2812,Hosts!$A:$M,11,0)</f>
        <v>1</v>
      </c>
      <c r="E2812" s="70">
        <f>VLOOKUP($B2812,Hosts!$A:$M,12,0)</f>
        <v>0.75</v>
      </c>
      <c r="F2812" t="str">
        <f>VLOOKUP($B2812,Hosts!$A:$M,13,0)</f>
        <v>No</v>
      </c>
      <c r="G2812" t="str">
        <f>INDEX(Hosts!$A:$M, MATCH(Places!$B2812,Hosts!$A:$A,0), MATCH(Places!G$1,Hosts!$A$1:$M$1,0))</f>
        <v>Within a day</v>
      </c>
      <c r="H2812" s="70">
        <f>INDEX(Hosts!$A:$M, MATCH(Places!$B2812,Hosts!$A:$A,0), MATCH(Places!H$1,Hosts!$A$1:$M$1,0))</f>
        <v>1</v>
      </c>
      <c r="I2812" s="70">
        <f>INDEX(Hosts!$A:$M, MATCH(Places!$B2812,Hosts!$A:$A,0), MATCH(Places!I$1,Hosts!$A$1:$M$1,0))</f>
        <v>0.75</v>
      </c>
      <c r="J2812" t="str">
        <f>INDEX(Hosts!$A:$M, MATCH(Places!$B2812,Hosts!$A:$A,0), MATCH(Places!J$1,Hosts!$A$1:$M$1,0))</f>
        <v>No</v>
      </c>
      <c r="K2812">
        <v>12</v>
      </c>
      <c r="L2812" t="str">
        <f>VLOOKUP($K2812,Neighborhoods!$A:$C,2,0)</f>
        <v>Brooklyn</v>
      </c>
      <c r="M2812" t="str">
        <f>VLOOKUP($K2812,Neighborhoods!$A:$C,3,0)</f>
        <v>Williamsburg</v>
      </c>
      <c r="N2812" t="str">
        <f>INDEX(Neighborhoods!$A:$C, MATCH(Places!$K2812,Neighborhoods!$A:$A,0), MATCH(Places!N$1,Neighborhoods!$A$1:$C$1,0))</f>
        <v>Brooklyn</v>
      </c>
      <c r="O2812" t="str">
        <f>INDEX(Neighborhoods!$A:$C, MATCH(Places!$K2812,Neighborhoods!$A:$A,0), MATCH(Places!O$1,Neighborhoods!$A$1:$C$1,0))</f>
        <v>Williamsburg</v>
      </c>
      <c r="P2812" t="s">
        <v>1</v>
      </c>
      <c r="Q2812" t="str">
        <f t="shared" si="172"/>
        <v>Yes</v>
      </c>
      <c r="R2812">
        <v>2</v>
      </c>
      <c r="S2812" t="str">
        <f t="shared" si="173"/>
        <v>Small</v>
      </c>
      <c r="T2812" s="50">
        <v>59</v>
      </c>
      <c r="U2812" s="70">
        <f t="shared" si="174"/>
        <v>0.03</v>
      </c>
      <c r="V2812" s="52">
        <v>4.5999999999999996</v>
      </c>
      <c r="W2812" s="52" t="str" cm="1">
        <f t="array" ref="W2812">_xlfn.SWITCH(ROUND(V2812,0),5,"Excellent",4,"Good",3,"Ok","Bad")</f>
        <v>Excellent</v>
      </c>
      <c r="X2812">
        <v>5</v>
      </c>
      <c r="Y2812" t="str">
        <f t="shared" si="175"/>
        <v>No</v>
      </c>
      <c r="Z2812" s="68">
        <v>43016</v>
      </c>
      <c r="AA2812" s="68">
        <v>43834</v>
      </c>
      <c r="AB2812">
        <v>89</v>
      </c>
      <c r="AC2812" t="s">
        <v>15615</v>
      </c>
    </row>
    <row r="2813" spans="1:29" x14ac:dyDescent="0.3">
      <c r="A2813" t="s">
        <v>14884</v>
      </c>
      <c r="B2813">
        <v>803</v>
      </c>
      <c r="C2813" t="str">
        <f>VLOOKUP($B2813,Hosts!$A:$M,10,0)</f>
        <v>A few days or more</v>
      </c>
      <c r="D2813" s="70">
        <f>VLOOKUP($B2813,Hosts!$A:$M,11,0)</f>
        <v>0.28999999999999998</v>
      </c>
      <c r="E2813" s="70">
        <f>VLOOKUP($B2813,Hosts!$A:$M,12,0)</f>
        <v>0.28000000000000003</v>
      </c>
      <c r="F2813" t="str">
        <f>VLOOKUP($B2813,Hosts!$A:$M,13,0)</f>
        <v>No</v>
      </c>
      <c r="G2813" t="str">
        <f>INDEX(Hosts!$A:$M, MATCH(Places!$B2813,Hosts!$A:$A,0), MATCH(Places!G$1,Hosts!$A$1:$M$1,0))</f>
        <v>A few days or more</v>
      </c>
      <c r="H2813" s="70">
        <f>INDEX(Hosts!$A:$M, MATCH(Places!$B2813,Hosts!$A:$A,0), MATCH(Places!H$1,Hosts!$A$1:$M$1,0))</f>
        <v>0.28999999999999998</v>
      </c>
      <c r="I2813" s="70">
        <f>INDEX(Hosts!$A:$M, MATCH(Places!$B2813,Hosts!$A:$A,0), MATCH(Places!I$1,Hosts!$A$1:$M$1,0))</f>
        <v>0.28000000000000003</v>
      </c>
      <c r="J2813" t="str">
        <f>INDEX(Hosts!$A:$M, MATCH(Places!$B2813,Hosts!$A:$A,0), MATCH(Places!J$1,Hosts!$A$1:$M$1,0))</f>
        <v>No</v>
      </c>
      <c r="K2813">
        <v>15</v>
      </c>
      <c r="L2813" t="str">
        <f>VLOOKUP($K2813,Neighborhoods!$A:$C,2,0)</f>
        <v>Manhattan</v>
      </c>
      <c r="M2813" t="str">
        <f>VLOOKUP($K2813,Neighborhoods!$A:$C,3,0)</f>
        <v>East Village</v>
      </c>
      <c r="N2813" t="str">
        <f>INDEX(Neighborhoods!$A:$C, MATCH(Places!$K2813,Neighborhoods!$A:$A,0), MATCH(Places!N$1,Neighborhoods!$A$1:$C$1,0))</f>
        <v>Manhattan</v>
      </c>
      <c r="O2813" t="str">
        <f>INDEX(Neighborhoods!$A:$C, MATCH(Places!$K2813,Neighborhoods!$A:$A,0), MATCH(Places!O$1,Neighborhoods!$A$1:$C$1,0))</f>
        <v>East Village</v>
      </c>
      <c r="P2813" t="s">
        <v>11822</v>
      </c>
      <c r="Q2813" t="str">
        <f t="shared" si="172"/>
        <v>No</v>
      </c>
      <c r="R2813">
        <v>2</v>
      </c>
      <c r="S2813" t="str">
        <f t="shared" si="173"/>
        <v>Small</v>
      </c>
      <c r="T2813" s="50">
        <v>145</v>
      </c>
      <c r="U2813" s="70">
        <f t="shared" si="174"/>
        <v>0.03</v>
      </c>
      <c r="V2813" s="52">
        <v>4.93</v>
      </c>
      <c r="W2813" s="52" t="str" cm="1">
        <f t="array" ref="W2813">_xlfn.SWITCH(ROUND(V2813,0),5,"Excellent",4,"Good",3,"Ok","Bad")</f>
        <v>Excellent</v>
      </c>
      <c r="X2813">
        <v>14</v>
      </c>
      <c r="Y2813" t="str">
        <f t="shared" si="175"/>
        <v>No</v>
      </c>
      <c r="Z2813" s="68">
        <v>42931</v>
      </c>
      <c r="AA2813" s="68">
        <v>44012</v>
      </c>
      <c r="AB2813">
        <v>65</v>
      </c>
      <c r="AC2813" t="s">
        <v>15615</v>
      </c>
    </row>
    <row r="2814" spans="1:29" x14ac:dyDescent="0.3">
      <c r="A2814" t="s">
        <v>2058</v>
      </c>
      <c r="B2814">
        <v>1808</v>
      </c>
      <c r="C2814" t="str">
        <f>VLOOKUP($B2814,Hosts!$A:$M,10,0)</f>
        <v>Within an hour</v>
      </c>
      <c r="D2814" s="70">
        <f>VLOOKUP($B2814,Hosts!$A:$M,11,0)</f>
        <v>1</v>
      </c>
      <c r="E2814" s="70">
        <f>VLOOKUP($B2814,Hosts!$A:$M,12,0)</f>
        <v>0.98</v>
      </c>
      <c r="F2814" t="str">
        <f>VLOOKUP($B2814,Hosts!$A:$M,13,0)</f>
        <v>Yes</v>
      </c>
      <c r="G2814" t="str">
        <f>INDEX(Hosts!$A:$M, MATCH(Places!$B2814,Hosts!$A:$A,0), MATCH(Places!G$1,Hosts!$A$1:$M$1,0))</f>
        <v>Within an hour</v>
      </c>
      <c r="H2814" s="70">
        <f>INDEX(Hosts!$A:$M, MATCH(Places!$B2814,Hosts!$A:$A,0), MATCH(Places!H$1,Hosts!$A$1:$M$1,0))</f>
        <v>1</v>
      </c>
      <c r="I2814" s="70">
        <f>INDEX(Hosts!$A:$M, MATCH(Places!$B2814,Hosts!$A:$A,0), MATCH(Places!I$1,Hosts!$A$1:$M$1,0))</f>
        <v>0.98</v>
      </c>
      <c r="J2814" t="str">
        <f>INDEX(Hosts!$A:$M, MATCH(Places!$B2814,Hosts!$A:$A,0), MATCH(Places!J$1,Hosts!$A$1:$M$1,0))</f>
        <v>Yes</v>
      </c>
      <c r="K2814">
        <v>7</v>
      </c>
      <c r="L2814" t="str">
        <f>VLOOKUP($K2814,Neighborhoods!$A:$C,2,0)</f>
        <v>Brooklyn</v>
      </c>
      <c r="M2814" t="str">
        <f>VLOOKUP($K2814,Neighborhoods!$A:$C,3,0)</f>
        <v>Bedford-Stuyvesant</v>
      </c>
      <c r="N2814" t="str">
        <f>INDEX(Neighborhoods!$A:$C, MATCH(Places!$K2814,Neighborhoods!$A:$A,0), MATCH(Places!N$1,Neighborhoods!$A$1:$C$1,0))</f>
        <v>Brooklyn</v>
      </c>
      <c r="O2814" t="str">
        <f>INDEX(Neighborhoods!$A:$C, MATCH(Places!$K2814,Neighborhoods!$A:$A,0), MATCH(Places!O$1,Neighborhoods!$A$1:$C$1,0))</f>
        <v>Bedford-Stuyvesant</v>
      </c>
      <c r="P2814" t="s">
        <v>11822</v>
      </c>
      <c r="Q2814" t="str">
        <f t="shared" si="172"/>
        <v>No</v>
      </c>
      <c r="R2814">
        <v>5</v>
      </c>
      <c r="S2814" t="str">
        <f t="shared" si="173"/>
        <v>Medium</v>
      </c>
      <c r="T2814" s="50">
        <v>122</v>
      </c>
      <c r="U2814" s="70">
        <f t="shared" si="174"/>
        <v>0.03</v>
      </c>
      <c r="V2814" s="52">
        <v>4.82</v>
      </c>
      <c r="W2814" s="52" t="str" cm="1">
        <f t="array" ref="W2814">_xlfn.SWITCH(ROUND(V2814,0),5,"Excellent",4,"Good",3,"Ok","Bad")</f>
        <v>Excellent</v>
      </c>
      <c r="X2814">
        <v>116</v>
      </c>
      <c r="Y2814" t="str">
        <f t="shared" si="175"/>
        <v>Yes</v>
      </c>
      <c r="Z2814" s="68">
        <v>42939</v>
      </c>
      <c r="AA2814" s="68">
        <v>44040</v>
      </c>
      <c r="AB2814">
        <v>242</v>
      </c>
      <c r="AC2814" t="s">
        <v>15615</v>
      </c>
    </row>
    <row r="2815" spans="1:29" x14ac:dyDescent="0.3">
      <c r="A2815" t="s">
        <v>2059</v>
      </c>
      <c r="B2815">
        <v>3288</v>
      </c>
      <c r="C2815" t="str">
        <f>VLOOKUP($B2815,Hosts!$A:$M,10,0)</f>
        <v>Within an hour</v>
      </c>
      <c r="D2815" s="70">
        <f>VLOOKUP($B2815,Hosts!$A:$M,11,0)</f>
        <v>1</v>
      </c>
      <c r="E2815" s="70">
        <f>VLOOKUP($B2815,Hosts!$A:$M,12,0)</f>
        <v>1</v>
      </c>
      <c r="F2815" t="str">
        <f>VLOOKUP($B2815,Hosts!$A:$M,13,0)</f>
        <v>No</v>
      </c>
      <c r="G2815" t="str">
        <f>INDEX(Hosts!$A:$M, MATCH(Places!$B2815,Hosts!$A:$A,0), MATCH(Places!G$1,Hosts!$A$1:$M$1,0))</f>
        <v>Within an hour</v>
      </c>
      <c r="H2815" s="70">
        <f>INDEX(Hosts!$A:$M, MATCH(Places!$B2815,Hosts!$A:$A,0), MATCH(Places!H$1,Hosts!$A$1:$M$1,0))</f>
        <v>1</v>
      </c>
      <c r="I2815" s="70">
        <f>INDEX(Hosts!$A:$M, MATCH(Places!$B2815,Hosts!$A:$A,0), MATCH(Places!I$1,Hosts!$A$1:$M$1,0))</f>
        <v>1</v>
      </c>
      <c r="J2815" t="str">
        <f>INDEX(Hosts!$A:$M, MATCH(Places!$B2815,Hosts!$A:$A,0), MATCH(Places!J$1,Hosts!$A$1:$M$1,0))</f>
        <v>No</v>
      </c>
      <c r="K2815">
        <v>22</v>
      </c>
      <c r="L2815" t="str">
        <f>VLOOKUP($K2815,Neighborhoods!$A:$C,2,0)</f>
        <v>Queens</v>
      </c>
      <c r="M2815" t="str">
        <f>VLOOKUP($K2815,Neighborhoods!$A:$C,3,0)</f>
        <v>Flushing</v>
      </c>
      <c r="N2815" t="str">
        <f>INDEX(Neighborhoods!$A:$C, MATCH(Places!$K2815,Neighborhoods!$A:$A,0), MATCH(Places!N$1,Neighborhoods!$A$1:$C$1,0))</f>
        <v>Queens</v>
      </c>
      <c r="O2815" t="str">
        <f>INDEX(Neighborhoods!$A:$C, MATCH(Places!$K2815,Neighborhoods!$A:$A,0), MATCH(Places!O$1,Neighborhoods!$A$1:$C$1,0))</f>
        <v>Flushing</v>
      </c>
      <c r="P2815" t="s">
        <v>1</v>
      </c>
      <c r="Q2815" t="str">
        <f t="shared" si="172"/>
        <v>Yes</v>
      </c>
      <c r="R2815">
        <v>2</v>
      </c>
      <c r="S2815" t="str">
        <f t="shared" si="173"/>
        <v>Small</v>
      </c>
      <c r="T2815" s="50">
        <v>39</v>
      </c>
      <c r="U2815" s="70">
        <f t="shared" si="174"/>
        <v>0.03</v>
      </c>
      <c r="V2815" s="52">
        <v>4.92</v>
      </c>
      <c r="W2815" s="52" t="str" cm="1">
        <f t="array" ref="W2815">_xlfn.SWITCH(ROUND(V2815,0),5,"Excellent",4,"Good",3,"Ok","Bad")</f>
        <v>Excellent</v>
      </c>
      <c r="X2815">
        <v>48</v>
      </c>
      <c r="Y2815" t="str">
        <f t="shared" si="175"/>
        <v>No</v>
      </c>
      <c r="Z2815" s="68">
        <v>43183</v>
      </c>
      <c r="AA2815" s="68">
        <v>44053</v>
      </c>
      <c r="AB2815">
        <v>359</v>
      </c>
      <c r="AC2815" t="s">
        <v>15616</v>
      </c>
    </row>
    <row r="2816" spans="1:29" x14ac:dyDescent="0.3">
      <c r="A2816" t="s">
        <v>14409</v>
      </c>
      <c r="B2816">
        <v>12</v>
      </c>
      <c r="C2816" t="str">
        <f>VLOOKUP($B2816,Hosts!$A:$M,10,0)</f>
        <v>Within an hour</v>
      </c>
      <c r="D2816" s="70">
        <f>VLOOKUP($B2816,Hosts!$A:$M,11,0)</f>
        <v>1</v>
      </c>
      <c r="E2816" s="70">
        <f>VLOOKUP($B2816,Hosts!$A:$M,12,0)</f>
        <v>1</v>
      </c>
      <c r="F2816" t="str">
        <f>VLOOKUP($B2816,Hosts!$A:$M,13,0)</f>
        <v>No</v>
      </c>
      <c r="G2816" t="str">
        <f>INDEX(Hosts!$A:$M, MATCH(Places!$B2816,Hosts!$A:$A,0), MATCH(Places!G$1,Hosts!$A$1:$M$1,0))</f>
        <v>Within an hour</v>
      </c>
      <c r="H2816" s="70">
        <f>INDEX(Hosts!$A:$M, MATCH(Places!$B2816,Hosts!$A:$A,0), MATCH(Places!H$1,Hosts!$A$1:$M$1,0))</f>
        <v>1</v>
      </c>
      <c r="I2816" s="70">
        <f>INDEX(Hosts!$A:$M, MATCH(Places!$B2816,Hosts!$A:$A,0), MATCH(Places!I$1,Hosts!$A$1:$M$1,0))</f>
        <v>1</v>
      </c>
      <c r="J2816" t="str">
        <f>INDEX(Hosts!$A:$M, MATCH(Places!$B2816,Hosts!$A:$A,0), MATCH(Places!J$1,Hosts!$A$1:$M$1,0))</f>
        <v>No</v>
      </c>
      <c r="K2816">
        <v>7</v>
      </c>
      <c r="L2816" t="str">
        <f>VLOOKUP($K2816,Neighborhoods!$A:$C,2,0)</f>
        <v>Brooklyn</v>
      </c>
      <c r="M2816" t="str">
        <f>VLOOKUP($K2816,Neighborhoods!$A:$C,3,0)</f>
        <v>Bedford-Stuyvesant</v>
      </c>
      <c r="N2816" t="str">
        <f>INDEX(Neighborhoods!$A:$C, MATCH(Places!$K2816,Neighborhoods!$A:$A,0), MATCH(Places!N$1,Neighborhoods!$A$1:$C$1,0))</f>
        <v>Brooklyn</v>
      </c>
      <c r="O2816" t="str">
        <f>INDEX(Neighborhoods!$A:$C, MATCH(Places!$K2816,Neighborhoods!$A:$A,0), MATCH(Places!O$1,Neighborhoods!$A$1:$C$1,0))</f>
        <v>Bedford-Stuyvesant</v>
      </c>
      <c r="P2816" t="s">
        <v>11822</v>
      </c>
      <c r="Q2816" t="str">
        <f t="shared" si="172"/>
        <v>No</v>
      </c>
      <c r="R2816">
        <v>6</v>
      </c>
      <c r="S2816" t="str">
        <f t="shared" si="173"/>
        <v>Large</v>
      </c>
      <c r="T2816" s="50">
        <v>119</v>
      </c>
      <c r="U2816" s="70">
        <f t="shared" si="174"/>
        <v>0.03</v>
      </c>
      <c r="V2816" s="52">
        <v>4.62</v>
      </c>
      <c r="W2816" s="52" t="str" cm="1">
        <f t="array" ref="W2816">_xlfn.SWITCH(ROUND(V2816,0),5,"Excellent",4,"Good",3,"Ok","Bad")</f>
        <v>Excellent</v>
      </c>
      <c r="X2816">
        <v>50</v>
      </c>
      <c r="Y2816" t="str">
        <f t="shared" si="175"/>
        <v>No</v>
      </c>
      <c r="Z2816" s="68">
        <v>42949</v>
      </c>
      <c r="AA2816" s="68">
        <v>44011</v>
      </c>
      <c r="AB2816">
        <v>237</v>
      </c>
      <c r="AC2816" t="s">
        <v>15616</v>
      </c>
    </row>
    <row r="2817" spans="1:29" x14ac:dyDescent="0.3">
      <c r="A2817" t="s">
        <v>13601</v>
      </c>
      <c r="B2817">
        <v>3290</v>
      </c>
      <c r="C2817" t="str">
        <f>VLOOKUP($B2817,Hosts!$A:$M,10,0)</f>
        <v>Within an hour</v>
      </c>
      <c r="D2817" s="70">
        <f>VLOOKUP($B2817,Hosts!$A:$M,11,0)</f>
        <v>0.8</v>
      </c>
      <c r="E2817" s="70">
        <f>VLOOKUP($B2817,Hosts!$A:$M,12,0)</f>
        <v>0.99</v>
      </c>
      <c r="F2817" t="str">
        <f>VLOOKUP($B2817,Hosts!$A:$M,13,0)</f>
        <v>Yes</v>
      </c>
      <c r="G2817" t="str">
        <f>INDEX(Hosts!$A:$M, MATCH(Places!$B2817,Hosts!$A:$A,0), MATCH(Places!G$1,Hosts!$A$1:$M$1,0))</f>
        <v>Within an hour</v>
      </c>
      <c r="H2817" s="70">
        <f>INDEX(Hosts!$A:$M, MATCH(Places!$B2817,Hosts!$A:$A,0), MATCH(Places!H$1,Hosts!$A$1:$M$1,0))</f>
        <v>0.8</v>
      </c>
      <c r="I2817" s="70">
        <f>INDEX(Hosts!$A:$M, MATCH(Places!$B2817,Hosts!$A:$A,0), MATCH(Places!I$1,Hosts!$A$1:$M$1,0))</f>
        <v>0.99</v>
      </c>
      <c r="J2817" t="str">
        <f>INDEX(Hosts!$A:$M, MATCH(Places!$B2817,Hosts!$A:$A,0), MATCH(Places!J$1,Hosts!$A$1:$M$1,0))</f>
        <v>Yes</v>
      </c>
      <c r="K2817">
        <v>24</v>
      </c>
      <c r="L2817" t="str">
        <f>VLOOKUP($K2817,Neighborhoods!$A:$C,2,0)</f>
        <v>Queens</v>
      </c>
      <c r="M2817" t="str">
        <f>VLOOKUP($K2817,Neighborhoods!$A:$C,3,0)</f>
        <v>Long Island City</v>
      </c>
      <c r="N2817" t="str">
        <f>INDEX(Neighborhoods!$A:$C, MATCH(Places!$K2817,Neighborhoods!$A:$A,0), MATCH(Places!N$1,Neighborhoods!$A$1:$C$1,0))</f>
        <v>Queens</v>
      </c>
      <c r="O2817" t="str">
        <f>INDEX(Neighborhoods!$A:$C, MATCH(Places!$K2817,Neighborhoods!$A:$A,0), MATCH(Places!O$1,Neighborhoods!$A$1:$C$1,0))</f>
        <v>Long Island City</v>
      </c>
      <c r="P2817" t="s">
        <v>11822</v>
      </c>
      <c r="Q2817" t="str">
        <f t="shared" si="172"/>
        <v>No</v>
      </c>
      <c r="R2817">
        <v>5</v>
      </c>
      <c r="S2817" t="str">
        <f t="shared" si="173"/>
        <v>Medium</v>
      </c>
      <c r="T2817" s="50">
        <v>93</v>
      </c>
      <c r="U2817" s="70">
        <f t="shared" si="174"/>
        <v>0.03</v>
      </c>
      <c r="V2817" s="52">
        <v>4.99</v>
      </c>
      <c r="W2817" s="52" t="str" cm="1">
        <f t="array" ref="W2817">_xlfn.SWITCH(ROUND(V2817,0),5,"Excellent",4,"Good",3,"Ok","Bad")</f>
        <v>Excellent</v>
      </c>
      <c r="X2817">
        <v>216</v>
      </c>
      <c r="Y2817" t="str">
        <f t="shared" si="175"/>
        <v>Yes</v>
      </c>
      <c r="Z2817" s="68">
        <v>42929</v>
      </c>
      <c r="AA2817" s="68">
        <v>43971</v>
      </c>
      <c r="AB2817">
        <v>1</v>
      </c>
      <c r="AC2817" t="s">
        <v>15616</v>
      </c>
    </row>
    <row r="2818" spans="1:29" x14ac:dyDescent="0.3">
      <c r="A2818" t="s">
        <v>2061</v>
      </c>
      <c r="B2818">
        <v>1902</v>
      </c>
      <c r="C2818" t="str">
        <f>VLOOKUP($B2818,Hosts!$A:$M,10,0)</f>
        <v>Within an hour</v>
      </c>
      <c r="D2818" s="70">
        <f>VLOOKUP($B2818,Hosts!$A:$M,11,0)</f>
        <v>1</v>
      </c>
      <c r="E2818" s="70">
        <f>VLOOKUP($B2818,Hosts!$A:$M,12,0)</f>
        <v>0.97</v>
      </c>
      <c r="F2818" t="str">
        <f>VLOOKUP($B2818,Hosts!$A:$M,13,0)</f>
        <v>Yes</v>
      </c>
      <c r="G2818" t="str">
        <f>INDEX(Hosts!$A:$M, MATCH(Places!$B2818,Hosts!$A:$A,0), MATCH(Places!G$1,Hosts!$A$1:$M$1,0))</f>
        <v>Within an hour</v>
      </c>
      <c r="H2818" s="70">
        <f>INDEX(Hosts!$A:$M, MATCH(Places!$B2818,Hosts!$A:$A,0), MATCH(Places!H$1,Hosts!$A$1:$M$1,0))</f>
        <v>1</v>
      </c>
      <c r="I2818" s="70">
        <f>INDEX(Hosts!$A:$M, MATCH(Places!$B2818,Hosts!$A:$A,0), MATCH(Places!I$1,Hosts!$A$1:$M$1,0))</f>
        <v>0.97</v>
      </c>
      <c r="J2818" t="str">
        <f>INDEX(Hosts!$A:$M, MATCH(Places!$B2818,Hosts!$A:$A,0), MATCH(Places!J$1,Hosts!$A$1:$M$1,0))</f>
        <v>Yes</v>
      </c>
      <c r="K2818">
        <v>18</v>
      </c>
      <c r="L2818" t="str">
        <f>VLOOKUP($K2818,Neighborhoods!$A:$C,2,0)</f>
        <v>Manhattan</v>
      </c>
      <c r="M2818" t="str">
        <f>VLOOKUP($K2818,Neighborhoods!$A:$C,3,0)</f>
        <v>Midtown</v>
      </c>
      <c r="N2818" t="str">
        <f>INDEX(Neighborhoods!$A:$C, MATCH(Places!$K2818,Neighborhoods!$A:$A,0), MATCH(Places!N$1,Neighborhoods!$A$1:$C$1,0))</f>
        <v>Manhattan</v>
      </c>
      <c r="O2818" t="str">
        <f>INDEX(Neighborhoods!$A:$C, MATCH(Places!$K2818,Neighborhoods!$A:$A,0), MATCH(Places!O$1,Neighborhoods!$A$1:$C$1,0))</f>
        <v>Midtown</v>
      </c>
      <c r="P2818" t="s">
        <v>1</v>
      </c>
      <c r="Q2818" t="str">
        <f t="shared" si="172"/>
        <v>Yes</v>
      </c>
      <c r="R2818">
        <v>2</v>
      </c>
      <c r="S2818" t="str">
        <f t="shared" si="173"/>
        <v>Small</v>
      </c>
      <c r="T2818" s="50">
        <v>148</v>
      </c>
      <c r="U2818" s="70">
        <f t="shared" si="174"/>
        <v>0.03</v>
      </c>
      <c r="V2818" s="52">
        <v>4.67</v>
      </c>
      <c r="W2818" s="52" t="str" cm="1">
        <f t="array" ref="W2818">_xlfn.SWITCH(ROUND(V2818,0),5,"Excellent",4,"Good",3,"Ok","Bad")</f>
        <v>Excellent</v>
      </c>
      <c r="X2818">
        <v>27</v>
      </c>
      <c r="Y2818" t="str">
        <f t="shared" si="175"/>
        <v>No</v>
      </c>
      <c r="Z2818" s="68">
        <v>42915</v>
      </c>
      <c r="AA2818" s="68">
        <v>43779</v>
      </c>
      <c r="AB2818">
        <v>0</v>
      </c>
      <c r="AC2818" t="s">
        <v>15616</v>
      </c>
    </row>
    <row r="2819" spans="1:29" x14ac:dyDescent="0.3">
      <c r="A2819" t="s">
        <v>14683</v>
      </c>
      <c r="B2819">
        <v>250</v>
      </c>
      <c r="C2819" t="str">
        <f>VLOOKUP($B2819,Hosts!$A:$M,10,0)</f>
        <v>Within an hour</v>
      </c>
      <c r="D2819" s="70">
        <f>VLOOKUP($B2819,Hosts!$A:$M,11,0)</f>
        <v>1</v>
      </c>
      <c r="E2819" s="70">
        <f>VLOOKUP($B2819,Hosts!$A:$M,12,0)</f>
        <v>0.95</v>
      </c>
      <c r="F2819" t="str">
        <f>VLOOKUP($B2819,Hosts!$A:$M,13,0)</f>
        <v>Yes</v>
      </c>
      <c r="G2819" t="str">
        <f>INDEX(Hosts!$A:$M, MATCH(Places!$B2819,Hosts!$A:$A,0), MATCH(Places!G$1,Hosts!$A$1:$M$1,0))</f>
        <v>Within an hour</v>
      </c>
      <c r="H2819" s="70">
        <f>INDEX(Hosts!$A:$M, MATCH(Places!$B2819,Hosts!$A:$A,0), MATCH(Places!H$1,Hosts!$A$1:$M$1,0))</f>
        <v>1</v>
      </c>
      <c r="I2819" s="70">
        <f>INDEX(Hosts!$A:$M, MATCH(Places!$B2819,Hosts!$A:$A,0), MATCH(Places!I$1,Hosts!$A$1:$M$1,0))</f>
        <v>0.95</v>
      </c>
      <c r="J2819" t="str">
        <f>INDEX(Hosts!$A:$M, MATCH(Places!$B2819,Hosts!$A:$A,0), MATCH(Places!J$1,Hosts!$A$1:$M$1,0))</f>
        <v>Yes</v>
      </c>
      <c r="K2819">
        <v>8</v>
      </c>
      <c r="L2819" t="str">
        <f>VLOOKUP($K2819,Neighborhoods!$A:$C,2,0)</f>
        <v>Brooklyn</v>
      </c>
      <c r="M2819" t="str">
        <f>VLOOKUP($K2819,Neighborhoods!$A:$C,3,0)</f>
        <v>Bushwick</v>
      </c>
      <c r="N2819" t="str">
        <f>INDEX(Neighborhoods!$A:$C, MATCH(Places!$K2819,Neighborhoods!$A:$A,0), MATCH(Places!N$1,Neighborhoods!$A$1:$C$1,0))</f>
        <v>Brooklyn</v>
      </c>
      <c r="O2819" t="str">
        <f>INDEX(Neighborhoods!$A:$C, MATCH(Places!$K2819,Neighborhoods!$A:$A,0), MATCH(Places!O$1,Neighborhoods!$A$1:$C$1,0))</f>
        <v>Bushwick</v>
      </c>
      <c r="P2819" t="s">
        <v>11822</v>
      </c>
      <c r="Q2819" t="str">
        <f t="shared" ref="Q2819:Q2882" si="176">IF(OR(P2819="Private room",P2819="Shared room"),"Yes","No")</f>
        <v>No</v>
      </c>
      <c r="R2819">
        <v>7</v>
      </c>
      <c r="S2819" t="str">
        <f t="shared" ref="S2819:S2882" si="177">IF(R2819&lt;=2,"Small",IF(R2819&lt;=5,"Medium","Large"))</f>
        <v>Large</v>
      </c>
      <c r="T2819" s="50">
        <v>198</v>
      </c>
      <c r="U2819" s="70">
        <f t="shared" ref="U2819:U2882" si="178">VLOOKUP($T2819,$AF$1:$AG$5,2)</f>
        <v>0.03</v>
      </c>
      <c r="V2819" s="52">
        <v>4.83</v>
      </c>
      <c r="W2819" s="52" t="str" cm="1">
        <f t="array" ref="W2819">_xlfn.SWITCH(ROUND(V2819,0),5,"Excellent",4,"Good",3,"Ok","Bad")</f>
        <v>Excellent</v>
      </c>
      <c r="X2819">
        <v>208</v>
      </c>
      <c r="Y2819" t="str">
        <f t="shared" ref="Y2819:Y2882" si="179">IF(AND(V2819&gt;4.8,X2819&gt;100),"Yes","No")</f>
        <v>Yes</v>
      </c>
      <c r="Z2819" s="68">
        <v>42932</v>
      </c>
      <c r="AA2819" s="68">
        <v>44046</v>
      </c>
      <c r="AB2819">
        <v>315</v>
      </c>
      <c r="AC2819" t="s">
        <v>15615</v>
      </c>
    </row>
    <row r="2820" spans="1:29" x14ac:dyDescent="0.3">
      <c r="A2820" t="s">
        <v>13333</v>
      </c>
      <c r="B2820">
        <v>3288</v>
      </c>
      <c r="C2820" t="str">
        <f>VLOOKUP($B2820,Hosts!$A:$M,10,0)</f>
        <v>Within an hour</v>
      </c>
      <c r="D2820" s="70">
        <f>VLOOKUP($B2820,Hosts!$A:$M,11,0)</f>
        <v>1</v>
      </c>
      <c r="E2820" s="70">
        <f>VLOOKUP($B2820,Hosts!$A:$M,12,0)</f>
        <v>1</v>
      </c>
      <c r="F2820" t="str">
        <f>VLOOKUP($B2820,Hosts!$A:$M,13,0)</f>
        <v>No</v>
      </c>
      <c r="G2820" t="str">
        <f>INDEX(Hosts!$A:$M, MATCH(Places!$B2820,Hosts!$A:$A,0), MATCH(Places!G$1,Hosts!$A$1:$M$1,0))</f>
        <v>Within an hour</v>
      </c>
      <c r="H2820" s="70">
        <f>INDEX(Hosts!$A:$M, MATCH(Places!$B2820,Hosts!$A:$A,0), MATCH(Places!H$1,Hosts!$A$1:$M$1,0))</f>
        <v>1</v>
      </c>
      <c r="I2820" s="70">
        <f>INDEX(Hosts!$A:$M, MATCH(Places!$B2820,Hosts!$A:$A,0), MATCH(Places!I$1,Hosts!$A$1:$M$1,0))</f>
        <v>1</v>
      </c>
      <c r="J2820" t="str">
        <f>INDEX(Hosts!$A:$M, MATCH(Places!$B2820,Hosts!$A:$A,0), MATCH(Places!J$1,Hosts!$A$1:$M$1,0))</f>
        <v>No</v>
      </c>
      <c r="K2820">
        <v>22</v>
      </c>
      <c r="L2820" t="str">
        <f>VLOOKUP($K2820,Neighborhoods!$A:$C,2,0)</f>
        <v>Queens</v>
      </c>
      <c r="M2820" t="str">
        <f>VLOOKUP($K2820,Neighborhoods!$A:$C,3,0)</f>
        <v>Flushing</v>
      </c>
      <c r="N2820" t="str">
        <f>INDEX(Neighborhoods!$A:$C, MATCH(Places!$K2820,Neighborhoods!$A:$A,0), MATCH(Places!N$1,Neighborhoods!$A$1:$C$1,0))</f>
        <v>Queens</v>
      </c>
      <c r="O2820" t="str">
        <f>INDEX(Neighborhoods!$A:$C, MATCH(Places!$K2820,Neighborhoods!$A:$A,0), MATCH(Places!O$1,Neighborhoods!$A$1:$C$1,0))</f>
        <v>Flushing</v>
      </c>
      <c r="P2820" t="s">
        <v>11822</v>
      </c>
      <c r="Q2820" t="str">
        <f t="shared" si="176"/>
        <v>No</v>
      </c>
      <c r="R2820">
        <v>4</v>
      </c>
      <c r="S2820" t="str">
        <f t="shared" si="177"/>
        <v>Medium</v>
      </c>
      <c r="T2820" s="50">
        <v>49</v>
      </c>
      <c r="U2820" s="70">
        <f t="shared" si="178"/>
        <v>0.03</v>
      </c>
      <c r="V2820" s="52">
        <v>4.42</v>
      </c>
      <c r="W2820" s="52" t="str" cm="1">
        <f t="array" ref="W2820">_xlfn.SWITCH(ROUND(V2820,0),5,"Excellent",4,"Good",3,"Ok","Bad")</f>
        <v>Good</v>
      </c>
      <c r="X2820">
        <v>100</v>
      </c>
      <c r="Y2820" t="str">
        <f t="shared" si="179"/>
        <v>No</v>
      </c>
      <c r="Z2820" s="68">
        <v>42921</v>
      </c>
      <c r="AA2820" s="68">
        <v>44046</v>
      </c>
      <c r="AB2820">
        <v>85</v>
      </c>
      <c r="AC2820" t="s">
        <v>15616</v>
      </c>
    </row>
    <row r="2821" spans="1:29" x14ac:dyDescent="0.3">
      <c r="A2821" t="s">
        <v>2062</v>
      </c>
      <c r="B2821">
        <v>3294</v>
      </c>
      <c r="C2821" t="str">
        <f>VLOOKUP($B2821,Hosts!$A:$M,10,0)</f>
        <v>Within a day</v>
      </c>
      <c r="D2821" s="70">
        <f>VLOOKUP($B2821,Hosts!$A:$M,11,0)</f>
        <v>0.5</v>
      </c>
      <c r="E2821" s="70">
        <f>VLOOKUP($B2821,Hosts!$A:$M,12,0)</f>
        <v>0.94</v>
      </c>
      <c r="F2821" t="str">
        <f>VLOOKUP($B2821,Hosts!$A:$M,13,0)</f>
        <v>No</v>
      </c>
      <c r="G2821" t="str">
        <f>INDEX(Hosts!$A:$M, MATCH(Places!$B2821,Hosts!$A:$A,0), MATCH(Places!G$1,Hosts!$A$1:$M$1,0))</f>
        <v>Within a day</v>
      </c>
      <c r="H2821" s="70">
        <f>INDEX(Hosts!$A:$M, MATCH(Places!$B2821,Hosts!$A:$A,0), MATCH(Places!H$1,Hosts!$A$1:$M$1,0))</f>
        <v>0.5</v>
      </c>
      <c r="I2821" s="70">
        <f>INDEX(Hosts!$A:$M, MATCH(Places!$B2821,Hosts!$A:$A,0), MATCH(Places!I$1,Hosts!$A$1:$M$1,0))</f>
        <v>0.94</v>
      </c>
      <c r="J2821" t="str">
        <f>INDEX(Hosts!$A:$M, MATCH(Places!$B2821,Hosts!$A:$A,0), MATCH(Places!J$1,Hosts!$A$1:$M$1,0))</f>
        <v>No</v>
      </c>
      <c r="K2821">
        <v>16</v>
      </c>
      <c r="L2821" t="str">
        <f>VLOOKUP($K2821,Neighborhoods!$A:$C,2,0)</f>
        <v>Manhattan</v>
      </c>
      <c r="M2821" t="str">
        <f>VLOOKUP($K2821,Neighborhoods!$A:$C,3,0)</f>
        <v>Harlem</v>
      </c>
      <c r="N2821" t="str">
        <f>INDEX(Neighborhoods!$A:$C, MATCH(Places!$K2821,Neighborhoods!$A:$A,0), MATCH(Places!N$1,Neighborhoods!$A$1:$C$1,0))</f>
        <v>Manhattan</v>
      </c>
      <c r="O2821" t="str">
        <f>INDEX(Neighborhoods!$A:$C, MATCH(Places!$K2821,Neighborhoods!$A:$A,0), MATCH(Places!O$1,Neighborhoods!$A$1:$C$1,0))</f>
        <v>Harlem</v>
      </c>
      <c r="P2821" t="s">
        <v>1</v>
      </c>
      <c r="Q2821" t="str">
        <f t="shared" si="176"/>
        <v>Yes</v>
      </c>
      <c r="R2821">
        <v>2</v>
      </c>
      <c r="S2821" t="str">
        <f t="shared" si="177"/>
        <v>Small</v>
      </c>
      <c r="T2821" s="50">
        <v>77</v>
      </c>
      <c r="U2821" s="70">
        <f t="shared" si="178"/>
        <v>0.03</v>
      </c>
      <c r="V2821" s="52">
        <v>5</v>
      </c>
      <c r="W2821" s="52" t="str" cm="1">
        <f t="array" ref="W2821">_xlfn.SWITCH(ROUND(V2821,0),5,"Excellent",4,"Good",3,"Ok","Bad")</f>
        <v>Excellent</v>
      </c>
      <c r="X2821">
        <v>49</v>
      </c>
      <c r="Y2821" t="str">
        <f t="shared" si="179"/>
        <v>No</v>
      </c>
      <c r="Z2821" s="68">
        <v>42932</v>
      </c>
      <c r="AA2821" s="68">
        <v>43814</v>
      </c>
      <c r="AB2821">
        <v>292</v>
      </c>
      <c r="AC2821" t="s">
        <v>15615</v>
      </c>
    </row>
    <row r="2822" spans="1:29" x14ac:dyDescent="0.3">
      <c r="A2822" t="s">
        <v>2063</v>
      </c>
      <c r="B2822">
        <v>342</v>
      </c>
      <c r="C2822" t="str">
        <f>VLOOKUP($B2822,Hosts!$A:$M,10,0)</f>
        <v>Within a few hours</v>
      </c>
      <c r="D2822" s="70">
        <f>VLOOKUP($B2822,Hosts!$A:$M,11,0)</f>
        <v>1</v>
      </c>
      <c r="E2822" s="70">
        <f>VLOOKUP($B2822,Hosts!$A:$M,12,0)</f>
        <v>0.89</v>
      </c>
      <c r="F2822" t="str">
        <f>VLOOKUP($B2822,Hosts!$A:$M,13,0)</f>
        <v>Yes</v>
      </c>
      <c r="G2822" t="str">
        <f>INDEX(Hosts!$A:$M, MATCH(Places!$B2822,Hosts!$A:$A,0), MATCH(Places!G$1,Hosts!$A$1:$M$1,0))</f>
        <v>Within a few hours</v>
      </c>
      <c r="H2822" s="70">
        <f>INDEX(Hosts!$A:$M, MATCH(Places!$B2822,Hosts!$A:$A,0), MATCH(Places!H$1,Hosts!$A$1:$M$1,0))</f>
        <v>1</v>
      </c>
      <c r="I2822" s="70">
        <f>INDEX(Hosts!$A:$M, MATCH(Places!$B2822,Hosts!$A:$A,0), MATCH(Places!I$1,Hosts!$A$1:$M$1,0))</f>
        <v>0.89</v>
      </c>
      <c r="J2822" t="str">
        <f>INDEX(Hosts!$A:$M, MATCH(Places!$B2822,Hosts!$A:$A,0), MATCH(Places!J$1,Hosts!$A$1:$M$1,0))</f>
        <v>Yes</v>
      </c>
      <c r="K2822">
        <v>12</v>
      </c>
      <c r="L2822" t="str">
        <f>VLOOKUP($K2822,Neighborhoods!$A:$C,2,0)</f>
        <v>Brooklyn</v>
      </c>
      <c r="M2822" t="str">
        <f>VLOOKUP($K2822,Neighborhoods!$A:$C,3,0)</f>
        <v>Williamsburg</v>
      </c>
      <c r="N2822" t="str">
        <f>INDEX(Neighborhoods!$A:$C, MATCH(Places!$K2822,Neighborhoods!$A:$A,0), MATCH(Places!N$1,Neighborhoods!$A$1:$C$1,0))</f>
        <v>Brooklyn</v>
      </c>
      <c r="O2822" t="str">
        <f>INDEX(Neighborhoods!$A:$C, MATCH(Places!$K2822,Neighborhoods!$A:$A,0), MATCH(Places!O$1,Neighborhoods!$A$1:$C$1,0))</f>
        <v>Williamsburg</v>
      </c>
      <c r="P2822" t="s">
        <v>11822</v>
      </c>
      <c r="Q2822" t="str">
        <f t="shared" si="176"/>
        <v>No</v>
      </c>
      <c r="R2822">
        <v>6</v>
      </c>
      <c r="S2822" t="str">
        <f t="shared" si="177"/>
        <v>Large</v>
      </c>
      <c r="T2822" s="50">
        <v>250</v>
      </c>
      <c r="U2822" s="70">
        <f t="shared" si="178"/>
        <v>0.04</v>
      </c>
      <c r="V2822" s="52">
        <v>4.8099999999999996</v>
      </c>
      <c r="W2822" s="52" t="str" cm="1">
        <f t="array" ref="W2822">_xlfn.SWITCH(ROUND(V2822,0),5,"Excellent",4,"Good",3,"Ok","Bad")</f>
        <v>Excellent</v>
      </c>
      <c r="X2822">
        <v>32</v>
      </c>
      <c r="Y2822" t="str">
        <f t="shared" si="179"/>
        <v>No</v>
      </c>
      <c r="Z2822" s="68">
        <v>42922</v>
      </c>
      <c r="AA2822" s="68">
        <v>43800</v>
      </c>
      <c r="AB2822">
        <v>0</v>
      </c>
      <c r="AC2822" t="s">
        <v>15615</v>
      </c>
    </row>
    <row r="2823" spans="1:29" x14ac:dyDescent="0.3">
      <c r="A2823" t="s">
        <v>2064</v>
      </c>
      <c r="B2823">
        <v>1732</v>
      </c>
      <c r="C2823" t="str">
        <f>VLOOKUP($B2823,Hosts!$A:$M,10,0)</f>
        <v>Within an hour</v>
      </c>
      <c r="D2823" s="70">
        <f>VLOOKUP($B2823,Hosts!$A:$M,11,0)</f>
        <v>1</v>
      </c>
      <c r="E2823" s="70">
        <f>VLOOKUP($B2823,Hosts!$A:$M,12,0)</f>
        <v>0.97</v>
      </c>
      <c r="F2823" t="str">
        <f>VLOOKUP($B2823,Hosts!$A:$M,13,0)</f>
        <v>Yes</v>
      </c>
      <c r="G2823" t="str">
        <f>INDEX(Hosts!$A:$M, MATCH(Places!$B2823,Hosts!$A:$A,0), MATCH(Places!G$1,Hosts!$A$1:$M$1,0))</f>
        <v>Within an hour</v>
      </c>
      <c r="H2823" s="70">
        <f>INDEX(Hosts!$A:$M, MATCH(Places!$B2823,Hosts!$A:$A,0), MATCH(Places!H$1,Hosts!$A$1:$M$1,0))</f>
        <v>1</v>
      </c>
      <c r="I2823" s="70">
        <f>INDEX(Hosts!$A:$M, MATCH(Places!$B2823,Hosts!$A:$A,0), MATCH(Places!I$1,Hosts!$A$1:$M$1,0))</f>
        <v>0.97</v>
      </c>
      <c r="J2823" t="str">
        <f>INDEX(Hosts!$A:$M, MATCH(Places!$B2823,Hosts!$A:$A,0), MATCH(Places!J$1,Hosts!$A$1:$M$1,0))</f>
        <v>Yes</v>
      </c>
      <c r="K2823">
        <v>20</v>
      </c>
      <c r="L2823" t="str">
        <f>VLOOKUP($K2823,Neighborhoods!$A:$C,2,0)</f>
        <v>Manhattan</v>
      </c>
      <c r="M2823" t="str">
        <f>VLOOKUP($K2823,Neighborhoods!$A:$C,3,0)</f>
        <v>Upper West Side</v>
      </c>
      <c r="N2823" t="str">
        <f>INDEX(Neighborhoods!$A:$C, MATCH(Places!$K2823,Neighborhoods!$A:$A,0), MATCH(Places!N$1,Neighborhoods!$A$1:$C$1,0))</f>
        <v>Manhattan</v>
      </c>
      <c r="O2823" t="str">
        <f>INDEX(Neighborhoods!$A:$C, MATCH(Places!$K2823,Neighborhoods!$A:$A,0), MATCH(Places!O$1,Neighborhoods!$A$1:$C$1,0))</f>
        <v>Upper West Side</v>
      </c>
      <c r="P2823" t="s">
        <v>1</v>
      </c>
      <c r="Q2823" t="str">
        <f t="shared" si="176"/>
        <v>Yes</v>
      </c>
      <c r="R2823">
        <v>4</v>
      </c>
      <c r="S2823" t="str">
        <f t="shared" si="177"/>
        <v>Medium</v>
      </c>
      <c r="T2823" s="50">
        <v>98</v>
      </c>
      <c r="U2823" s="70">
        <f t="shared" si="178"/>
        <v>0.03</v>
      </c>
      <c r="V2823" s="52">
        <v>4.9000000000000004</v>
      </c>
      <c r="W2823" s="52" t="str" cm="1">
        <f t="array" ref="W2823">_xlfn.SWITCH(ROUND(V2823,0),5,"Excellent",4,"Good",3,"Ok","Bad")</f>
        <v>Excellent</v>
      </c>
      <c r="X2823">
        <v>92</v>
      </c>
      <c r="Y2823" t="str">
        <f t="shared" si="179"/>
        <v>No</v>
      </c>
      <c r="Z2823" s="68">
        <v>42929</v>
      </c>
      <c r="AA2823" s="68">
        <v>43902</v>
      </c>
      <c r="AB2823">
        <v>263</v>
      </c>
      <c r="AC2823" t="s">
        <v>15616</v>
      </c>
    </row>
    <row r="2824" spans="1:29" x14ac:dyDescent="0.3">
      <c r="A2824" t="s">
        <v>2065</v>
      </c>
      <c r="B2824">
        <v>1872</v>
      </c>
      <c r="C2824" t="str">
        <f>VLOOKUP($B2824,Hosts!$A:$M,10,0)</f>
        <v>Within an hour</v>
      </c>
      <c r="D2824" s="70">
        <f>VLOOKUP($B2824,Hosts!$A:$M,11,0)</f>
        <v>1</v>
      </c>
      <c r="E2824" s="70">
        <f>VLOOKUP($B2824,Hosts!$A:$M,12,0)</f>
        <v>1</v>
      </c>
      <c r="F2824" t="str">
        <f>VLOOKUP($B2824,Hosts!$A:$M,13,0)</f>
        <v>No</v>
      </c>
      <c r="G2824" t="str">
        <f>INDEX(Hosts!$A:$M, MATCH(Places!$B2824,Hosts!$A:$A,0), MATCH(Places!G$1,Hosts!$A$1:$M$1,0))</f>
        <v>Within an hour</v>
      </c>
      <c r="H2824" s="70">
        <f>INDEX(Hosts!$A:$M, MATCH(Places!$B2824,Hosts!$A:$A,0), MATCH(Places!H$1,Hosts!$A$1:$M$1,0))</f>
        <v>1</v>
      </c>
      <c r="I2824" s="70">
        <f>INDEX(Hosts!$A:$M, MATCH(Places!$B2824,Hosts!$A:$A,0), MATCH(Places!I$1,Hosts!$A$1:$M$1,0))</f>
        <v>1</v>
      </c>
      <c r="J2824" t="str">
        <f>INDEX(Hosts!$A:$M, MATCH(Places!$B2824,Hosts!$A:$A,0), MATCH(Places!J$1,Hosts!$A$1:$M$1,0))</f>
        <v>No</v>
      </c>
      <c r="K2824">
        <v>19</v>
      </c>
      <c r="L2824" t="str">
        <f>VLOOKUP($K2824,Neighborhoods!$A:$C,2,0)</f>
        <v>Manhattan</v>
      </c>
      <c r="M2824" t="str">
        <f>VLOOKUP($K2824,Neighborhoods!$A:$C,3,0)</f>
        <v>Upper East Side</v>
      </c>
      <c r="N2824" t="str">
        <f>INDEX(Neighborhoods!$A:$C, MATCH(Places!$K2824,Neighborhoods!$A:$A,0), MATCH(Places!N$1,Neighborhoods!$A$1:$C$1,0))</f>
        <v>Manhattan</v>
      </c>
      <c r="O2824" t="str">
        <f>INDEX(Neighborhoods!$A:$C, MATCH(Places!$K2824,Neighborhoods!$A:$A,0), MATCH(Places!O$1,Neighborhoods!$A$1:$C$1,0))</f>
        <v>Upper East Side</v>
      </c>
      <c r="P2824" t="s">
        <v>1</v>
      </c>
      <c r="Q2824" t="str">
        <f t="shared" si="176"/>
        <v>Yes</v>
      </c>
      <c r="R2824">
        <v>1</v>
      </c>
      <c r="S2824" t="str">
        <f t="shared" si="177"/>
        <v>Small</v>
      </c>
      <c r="T2824" s="50">
        <v>60</v>
      </c>
      <c r="U2824" s="70">
        <f t="shared" si="178"/>
        <v>0.03</v>
      </c>
      <c r="V2824" s="52">
        <v>4.9000000000000004</v>
      </c>
      <c r="W2824" s="52" t="str" cm="1">
        <f t="array" ref="W2824">_xlfn.SWITCH(ROUND(V2824,0),5,"Excellent",4,"Good",3,"Ok","Bad")</f>
        <v>Excellent</v>
      </c>
      <c r="X2824">
        <v>84</v>
      </c>
      <c r="Y2824" t="str">
        <f t="shared" si="179"/>
        <v>No</v>
      </c>
      <c r="Z2824" s="68">
        <v>42934</v>
      </c>
      <c r="AA2824" s="68">
        <v>44013</v>
      </c>
      <c r="AB2824">
        <v>345</v>
      </c>
      <c r="AC2824" t="s">
        <v>15616</v>
      </c>
    </row>
    <row r="2825" spans="1:29" x14ac:dyDescent="0.3">
      <c r="A2825" t="s">
        <v>2066</v>
      </c>
      <c r="B2825">
        <v>3296</v>
      </c>
      <c r="C2825" t="str">
        <f>VLOOKUP($B2825,Hosts!$A:$M,10,0)</f>
        <v>Within a few hours</v>
      </c>
      <c r="D2825" s="70">
        <f>VLOOKUP($B2825,Hosts!$A:$M,11,0)</f>
        <v>1</v>
      </c>
      <c r="E2825" s="70">
        <f>VLOOKUP($B2825,Hosts!$A:$M,12,0)</f>
        <v>0.57999999999999996</v>
      </c>
      <c r="F2825" t="str">
        <f>VLOOKUP($B2825,Hosts!$A:$M,13,0)</f>
        <v>Yes</v>
      </c>
      <c r="G2825" t="str">
        <f>INDEX(Hosts!$A:$M, MATCH(Places!$B2825,Hosts!$A:$A,0), MATCH(Places!G$1,Hosts!$A$1:$M$1,0))</f>
        <v>Within a few hours</v>
      </c>
      <c r="H2825" s="70">
        <f>INDEX(Hosts!$A:$M, MATCH(Places!$B2825,Hosts!$A:$A,0), MATCH(Places!H$1,Hosts!$A$1:$M$1,0))</f>
        <v>1</v>
      </c>
      <c r="I2825" s="70">
        <f>INDEX(Hosts!$A:$M, MATCH(Places!$B2825,Hosts!$A:$A,0), MATCH(Places!I$1,Hosts!$A$1:$M$1,0))</f>
        <v>0.57999999999999996</v>
      </c>
      <c r="J2825" t="str">
        <f>INDEX(Hosts!$A:$M, MATCH(Places!$B2825,Hosts!$A:$A,0), MATCH(Places!J$1,Hosts!$A$1:$M$1,0))</f>
        <v>Yes</v>
      </c>
      <c r="K2825">
        <v>8</v>
      </c>
      <c r="L2825" t="str">
        <f>VLOOKUP($K2825,Neighborhoods!$A:$C,2,0)</f>
        <v>Brooklyn</v>
      </c>
      <c r="M2825" t="str">
        <f>VLOOKUP($K2825,Neighborhoods!$A:$C,3,0)</f>
        <v>Bushwick</v>
      </c>
      <c r="N2825" t="str">
        <f>INDEX(Neighborhoods!$A:$C, MATCH(Places!$K2825,Neighborhoods!$A:$A,0), MATCH(Places!N$1,Neighborhoods!$A$1:$C$1,0))</f>
        <v>Brooklyn</v>
      </c>
      <c r="O2825" t="str">
        <f>INDEX(Neighborhoods!$A:$C, MATCH(Places!$K2825,Neighborhoods!$A:$A,0), MATCH(Places!O$1,Neighborhoods!$A$1:$C$1,0))</f>
        <v>Bushwick</v>
      </c>
      <c r="P2825" t="s">
        <v>16</v>
      </c>
      <c r="Q2825" t="str">
        <f t="shared" si="176"/>
        <v>Yes</v>
      </c>
      <c r="R2825">
        <v>2</v>
      </c>
      <c r="S2825" t="str">
        <f t="shared" si="177"/>
        <v>Small</v>
      </c>
      <c r="T2825" s="50">
        <v>40</v>
      </c>
      <c r="U2825" s="70">
        <f t="shared" si="178"/>
        <v>0.03</v>
      </c>
      <c r="V2825" s="52">
        <v>4.82</v>
      </c>
      <c r="W2825" s="52" t="str" cm="1">
        <f t="array" ref="W2825">_xlfn.SWITCH(ROUND(V2825,0),5,"Excellent",4,"Good",3,"Ok","Bad")</f>
        <v>Excellent</v>
      </c>
      <c r="X2825">
        <v>91</v>
      </c>
      <c r="Y2825" t="str">
        <f t="shared" si="179"/>
        <v>No</v>
      </c>
      <c r="Z2825" s="68">
        <v>42928</v>
      </c>
      <c r="AA2825" s="68">
        <v>43772</v>
      </c>
      <c r="AB2825">
        <v>0</v>
      </c>
      <c r="AC2825" t="s">
        <v>15615</v>
      </c>
    </row>
    <row r="2826" spans="1:29" x14ac:dyDescent="0.3">
      <c r="A2826" t="s">
        <v>2067</v>
      </c>
      <c r="B2826">
        <v>3291</v>
      </c>
      <c r="C2826" t="str">
        <f>VLOOKUP($B2826,Hosts!$A:$M,10,0)</f>
        <v>Within a few hours</v>
      </c>
      <c r="D2826" s="70">
        <f>VLOOKUP($B2826,Hosts!$A:$M,11,0)</f>
        <v>0.91</v>
      </c>
      <c r="E2826" s="70">
        <f>VLOOKUP($B2826,Hosts!$A:$M,12,0)</f>
        <v>0.82</v>
      </c>
      <c r="F2826" t="str">
        <f>VLOOKUP($B2826,Hosts!$A:$M,13,0)</f>
        <v>No</v>
      </c>
      <c r="G2826" t="str">
        <f>INDEX(Hosts!$A:$M, MATCH(Places!$B2826,Hosts!$A:$A,0), MATCH(Places!G$1,Hosts!$A$1:$M$1,0))</f>
        <v>Within a few hours</v>
      </c>
      <c r="H2826" s="70">
        <f>INDEX(Hosts!$A:$M, MATCH(Places!$B2826,Hosts!$A:$A,0), MATCH(Places!H$1,Hosts!$A$1:$M$1,0))</f>
        <v>0.91</v>
      </c>
      <c r="I2826" s="70">
        <f>INDEX(Hosts!$A:$M, MATCH(Places!$B2826,Hosts!$A:$A,0), MATCH(Places!I$1,Hosts!$A$1:$M$1,0))</f>
        <v>0.82</v>
      </c>
      <c r="J2826" t="str">
        <f>INDEX(Hosts!$A:$M, MATCH(Places!$B2826,Hosts!$A:$A,0), MATCH(Places!J$1,Hosts!$A$1:$M$1,0))</f>
        <v>No</v>
      </c>
      <c r="K2826">
        <v>12</v>
      </c>
      <c r="L2826" t="str">
        <f>VLOOKUP($K2826,Neighborhoods!$A:$C,2,0)</f>
        <v>Brooklyn</v>
      </c>
      <c r="M2826" t="str">
        <f>VLOOKUP($K2826,Neighborhoods!$A:$C,3,0)</f>
        <v>Williamsburg</v>
      </c>
      <c r="N2826" t="str">
        <f>INDEX(Neighborhoods!$A:$C, MATCH(Places!$K2826,Neighborhoods!$A:$A,0), MATCH(Places!N$1,Neighborhoods!$A$1:$C$1,0))</f>
        <v>Brooklyn</v>
      </c>
      <c r="O2826" t="str">
        <f>INDEX(Neighborhoods!$A:$C, MATCH(Places!$K2826,Neighborhoods!$A:$A,0), MATCH(Places!O$1,Neighborhoods!$A$1:$C$1,0))</f>
        <v>Williamsburg</v>
      </c>
      <c r="P2826" t="s">
        <v>11822</v>
      </c>
      <c r="Q2826" t="str">
        <f t="shared" si="176"/>
        <v>No</v>
      </c>
      <c r="R2826">
        <v>5</v>
      </c>
      <c r="S2826" t="str">
        <f t="shared" si="177"/>
        <v>Medium</v>
      </c>
      <c r="T2826" s="50">
        <v>113</v>
      </c>
      <c r="U2826" s="70">
        <f t="shared" si="178"/>
        <v>0.03</v>
      </c>
      <c r="V2826" s="52">
        <v>4.87</v>
      </c>
      <c r="W2826" s="52" t="str" cm="1">
        <f t="array" ref="W2826">_xlfn.SWITCH(ROUND(V2826,0),5,"Excellent",4,"Good",3,"Ok","Bad")</f>
        <v>Excellent</v>
      </c>
      <c r="X2826">
        <v>191</v>
      </c>
      <c r="Y2826" t="str">
        <f t="shared" si="179"/>
        <v>Yes</v>
      </c>
      <c r="Z2826" s="68">
        <v>42919</v>
      </c>
      <c r="AA2826" s="68">
        <v>44041</v>
      </c>
      <c r="AB2826">
        <v>172</v>
      </c>
      <c r="AC2826" t="s">
        <v>15615</v>
      </c>
    </row>
    <row r="2827" spans="1:29" x14ac:dyDescent="0.3">
      <c r="A2827" t="s">
        <v>14478</v>
      </c>
      <c r="B2827">
        <v>3295</v>
      </c>
      <c r="C2827" t="str">
        <f>VLOOKUP($B2827,Hosts!$A:$M,10,0)</f>
        <v>Within an hour</v>
      </c>
      <c r="D2827" s="70">
        <f>VLOOKUP($B2827,Hosts!$A:$M,11,0)</f>
        <v>0.96</v>
      </c>
      <c r="E2827" s="70">
        <f>VLOOKUP($B2827,Hosts!$A:$M,12,0)</f>
        <v>0.98</v>
      </c>
      <c r="F2827" t="str">
        <f>VLOOKUP($B2827,Hosts!$A:$M,13,0)</f>
        <v>Yes</v>
      </c>
      <c r="G2827" t="str">
        <f>INDEX(Hosts!$A:$M, MATCH(Places!$B2827,Hosts!$A:$A,0), MATCH(Places!G$1,Hosts!$A$1:$M$1,0))</f>
        <v>Within an hour</v>
      </c>
      <c r="H2827" s="70">
        <f>INDEX(Hosts!$A:$M, MATCH(Places!$B2827,Hosts!$A:$A,0), MATCH(Places!H$1,Hosts!$A$1:$M$1,0))</f>
        <v>0.96</v>
      </c>
      <c r="I2827" s="70">
        <f>INDEX(Hosts!$A:$M, MATCH(Places!$B2827,Hosts!$A:$A,0), MATCH(Places!I$1,Hosts!$A$1:$M$1,0))</f>
        <v>0.98</v>
      </c>
      <c r="J2827" t="str">
        <f>INDEX(Hosts!$A:$M, MATCH(Places!$B2827,Hosts!$A:$A,0), MATCH(Places!J$1,Hosts!$A$1:$M$1,0))</f>
        <v>Yes</v>
      </c>
      <c r="K2827">
        <v>22</v>
      </c>
      <c r="L2827" t="str">
        <f>VLOOKUP($K2827,Neighborhoods!$A:$C,2,0)</f>
        <v>Queens</v>
      </c>
      <c r="M2827" t="str">
        <f>VLOOKUP($K2827,Neighborhoods!$A:$C,3,0)</f>
        <v>Flushing</v>
      </c>
      <c r="N2827" t="str">
        <f>INDEX(Neighborhoods!$A:$C, MATCH(Places!$K2827,Neighborhoods!$A:$A,0), MATCH(Places!N$1,Neighborhoods!$A$1:$C$1,0))</f>
        <v>Queens</v>
      </c>
      <c r="O2827" t="str">
        <f>INDEX(Neighborhoods!$A:$C, MATCH(Places!$K2827,Neighborhoods!$A:$A,0), MATCH(Places!O$1,Neighborhoods!$A$1:$C$1,0))</f>
        <v>Flushing</v>
      </c>
      <c r="P2827" t="s">
        <v>11822</v>
      </c>
      <c r="Q2827" t="str">
        <f t="shared" si="176"/>
        <v>No</v>
      </c>
      <c r="R2827">
        <v>8</v>
      </c>
      <c r="S2827" t="str">
        <f t="shared" si="177"/>
        <v>Large</v>
      </c>
      <c r="T2827" s="50">
        <v>249</v>
      </c>
      <c r="U2827" s="70">
        <f t="shared" si="178"/>
        <v>0.04</v>
      </c>
      <c r="V2827" s="52">
        <v>4.58</v>
      </c>
      <c r="W2827" s="52" t="str" cm="1">
        <f t="array" ref="W2827">_xlfn.SWITCH(ROUND(V2827,0),5,"Excellent",4,"Good",3,"Ok","Bad")</f>
        <v>Excellent</v>
      </c>
      <c r="X2827">
        <v>43</v>
      </c>
      <c r="Y2827" t="str">
        <f t="shared" si="179"/>
        <v>No</v>
      </c>
      <c r="Z2827" s="68">
        <v>42982</v>
      </c>
      <c r="AA2827" s="68">
        <v>44020</v>
      </c>
      <c r="AB2827">
        <v>264</v>
      </c>
      <c r="AC2827" t="s">
        <v>15615</v>
      </c>
    </row>
    <row r="2828" spans="1:29" x14ac:dyDescent="0.3">
      <c r="A2828" t="s">
        <v>13731</v>
      </c>
      <c r="B2828">
        <v>3295</v>
      </c>
      <c r="C2828" t="str">
        <f>VLOOKUP($B2828,Hosts!$A:$M,10,0)</f>
        <v>Within an hour</v>
      </c>
      <c r="D2828" s="70">
        <f>VLOOKUP($B2828,Hosts!$A:$M,11,0)</f>
        <v>0.96</v>
      </c>
      <c r="E2828" s="70">
        <f>VLOOKUP($B2828,Hosts!$A:$M,12,0)</f>
        <v>0.98</v>
      </c>
      <c r="F2828" t="str">
        <f>VLOOKUP($B2828,Hosts!$A:$M,13,0)</f>
        <v>Yes</v>
      </c>
      <c r="G2828" t="str">
        <f>INDEX(Hosts!$A:$M, MATCH(Places!$B2828,Hosts!$A:$A,0), MATCH(Places!G$1,Hosts!$A$1:$M$1,0))</f>
        <v>Within an hour</v>
      </c>
      <c r="H2828" s="70">
        <f>INDEX(Hosts!$A:$M, MATCH(Places!$B2828,Hosts!$A:$A,0), MATCH(Places!H$1,Hosts!$A$1:$M$1,0))</f>
        <v>0.96</v>
      </c>
      <c r="I2828" s="70">
        <f>INDEX(Hosts!$A:$M, MATCH(Places!$B2828,Hosts!$A:$A,0), MATCH(Places!I$1,Hosts!$A$1:$M$1,0))</f>
        <v>0.98</v>
      </c>
      <c r="J2828" t="str">
        <f>INDEX(Hosts!$A:$M, MATCH(Places!$B2828,Hosts!$A:$A,0), MATCH(Places!J$1,Hosts!$A$1:$M$1,0))</f>
        <v>Yes</v>
      </c>
      <c r="K2828">
        <v>22</v>
      </c>
      <c r="L2828" t="str">
        <f>VLOOKUP($K2828,Neighborhoods!$A:$C,2,0)</f>
        <v>Queens</v>
      </c>
      <c r="M2828" t="str">
        <f>VLOOKUP($K2828,Neighborhoods!$A:$C,3,0)</f>
        <v>Flushing</v>
      </c>
      <c r="N2828" t="str">
        <f>INDEX(Neighborhoods!$A:$C, MATCH(Places!$K2828,Neighborhoods!$A:$A,0), MATCH(Places!N$1,Neighborhoods!$A$1:$C$1,0))</f>
        <v>Queens</v>
      </c>
      <c r="O2828" t="str">
        <f>INDEX(Neighborhoods!$A:$C, MATCH(Places!$K2828,Neighborhoods!$A:$A,0), MATCH(Places!O$1,Neighborhoods!$A$1:$C$1,0))</f>
        <v>Flushing</v>
      </c>
      <c r="P2828" t="s">
        <v>11822</v>
      </c>
      <c r="Q2828" t="str">
        <f t="shared" si="176"/>
        <v>No</v>
      </c>
      <c r="R2828">
        <v>8</v>
      </c>
      <c r="S2828" t="str">
        <f t="shared" si="177"/>
        <v>Large</v>
      </c>
      <c r="T2828" s="50">
        <v>143</v>
      </c>
      <c r="U2828" s="70">
        <f t="shared" si="178"/>
        <v>0.03</v>
      </c>
      <c r="V2828" s="52">
        <v>4.58</v>
      </c>
      <c r="W2828" s="52" t="str" cm="1">
        <f t="array" ref="W2828">_xlfn.SWITCH(ROUND(V2828,0),5,"Excellent",4,"Good",3,"Ok","Bad")</f>
        <v>Excellent</v>
      </c>
      <c r="X2828">
        <v>57</v>
      </c>
      <c r="Y2828" t="str">
        <f t="shared" si="179"/>
        <v>No</v>
      </c>
      <c r="Z2828" s="68">
        <v>42994</v>
      </c>
      <c r="AA2828" s="68">
        <v>44021</v>
      </c>
      <c r="AB2828">
        <v>337</v>
      </c>
      <c r="AC2828" t="s">
        <v>15615</v>
      </c>
    </row>
    <row r="2829" spans="1:29" x14ac:dyDescent="0.3">
      <c r="A2829" t="s">
        <v>14594</v>
      </c>
      <c r="B2829">
        <v>3295</v>
      </c>
      <c r="C2829" t="str">
        <f>VLOOKUP($B2829,Hosts!$A:$M,10,0)</f>
        <v>Within an hour</v>
      </c>
      <c r="D2829" s="70">
        <f>VLOOKUP($B2829,Hosts!$A:$M,11,0)</f>
        <v>0.96</v>
      </c>
      <c r="E2829" s="70">
        <f>VLOOKUP($B2829,Hosts!$A:$M,12,0)</f>
        <v>0.98</v>
      </c>
      <c r="F2829" t="str">
        <f>VLOOKUP($B2829,Hosts!$A:$M,13,0)</f>
        <v>Yes</v>
      </c>
      <c r="G2829" t="str">
        <f>INDEX(Hosts!$A:$M, MATCH(Places!$B2829,Hosts!$A:$A,0), MATCH(Places!G$1,Hosts!$A$1:$M$1,0))</f>
        <v>Within an hour</v>
      </c>
      <c r="H2829" s="70">
        <f>INDEX(Hosts!$A:$M, MATCH(Places!$B2829,Hosts!$A:$A,0), MATCH(Places!H$1,Hosts!$A$1:$M$1,0))</f>
        <v>0.96</v>
      </c>
      <c r="I2829" s="70">
        <f>INDEX(Hosts!$A:$M, MATCH(Places!$B2829,Hosts!$A:$A,0), MATCH(Places!I$1,Hosts!$A$1:$M$1,0))</f>
        <v>0.98</v>
      </c>
      <c r="J2829" t="str">
        <f>INDEX(Hosts!$A:$M, MATCH(Places!$B2829,Hosts!$A:$A,0), MATCH(Places!J$1,Hosts!$A$1:$M$1,0))</f>
        <v>Yes</v>
      </c>
      <c r="K2829">
        <v>22</v>
      </c>
      <c r="L2829" t="str">
        <f>VLOOKUP($K2829,Neighborhoods!$A:$C,2,0)</f>
        <v>Queens</v>
      </c>
      <c r="M2829" t="str">
        <f>VLOOKUP($K2829,Neighborhoods!$A:$C,3,0)</f>
        <v>Flushing</v>
      </c>
      <c r="N2829" t="str">
        <f>INDEX(Neighborhoods!$A:$C, MATCH(Places!$K2829,Neighborhoods!$A:$A,0), MATCH(Places!N$1,Neighborhoods!$A$1:$C$1,0))</f>
        <v>Queens</v>
      </c>
      <c r="O2829" t="str">
        <f>INDEX(Neighborhoods!$A:$C, MATCH(Places!$K2829,Neighborhoods!$A:$A,0), MATCH(Places!O$1,Neighborhoods!$A$1:$C$1,0))</f>
        <v>Flushing</v>
      </c>
      <c r="P2829" t="s">
        <v>11822</v>
      </c>
      <c r="Q2829" t="str">
        <f t="shared" si="176"/>
        <v>No</v>
      </c>
      <c r="R2829">
        <v>10</v>
      </c>
      <c r="S2829" t="str">
        <f t="shared" si="177"/>
        <v>Large</v>
      </c>
      <c r="T2829" s="50">
        <v>331</v>
      </c>
      <c r="U2829" s="70">
        <f t="shared" si="178"/>
        <v>0.04</v>
      </c>
      <c r="V2829" s="52">
        <v>4.59</v>
      </c>
      <c r="W2829" s="52" t="str" cm="1">
        <f t="array" ref="W2829">_xlfn.SWITCH(ROUND(V2829,0),5,"Excellent",4,"Good",3,"Ok","Bad")</f>
        <v>Excellent</v>
      </c>
      <c r="X2829">
        <v>59</v>
      </c>
      <c r="Y2829" t="str">
        <f t="shared" si="179"/>
        <v>No</v>
      </c>
      <c r="Z2829" s="68">
        <v>42973</v>
      </c>
      <c r="AA2829" s="68">
        <v>44038</v>
      </c>
      <c r="AB2829">
        <v>364</v>
      </c>
      <c r="AC2829" t="s">
        <v>15615</v>
      </c>
    </row>
    <row r="2830" spans="1:29" x14ac:dyDescent="0.3">
      <c r="A2830" t="s">
        <v>2068</v>
      </c>
      <c r="B2830">
        <v>3297</v>
      </c>
      <c r="C2830" t="str">
        <f>VLOOKUP($B2830,Hosts!$A:$M,10,0)</f>
        <v>Within a day</v>
      </c>
      <c r="D2830" s="70">
        <f>VLOOKUP($B2830,Hosts!$A:$M,11,0)</f>
        <v>0.9</v>
      </c>
      <c r="E2830" s="70">
        <f>VLOOKUP($B2830,Hosts!$A:$M,12,0)</f>
        <v>0.88</v>
      </c>
      <c r="F2830" t="str">
        <f>VLOOKUP($B2830,Hosts!$A:$M,13,0)</f>
        <v>No</v>
      </c>
      <c r="G2830" t="str">
        <f>INDEX(Hosts!$A:$M, MATCH(Places!$B2830,Hosts!$A:$A,0), MATCH(Places!G$1,Hosts!$A$1:$M$1,0))</f>
        <v>Within a day</v>
      </c>
      <c r="H2830" s="70">
        <f>INDEX(Hosts!$A:$M, MATCH(Places!$B2830,Hosts!$A:$A,0), MATCH(Places!H$1,Hosts!$A$1:$M$1,0))</f>
        <v>0.9</v>
      </c>
      <c r="I2830" s="70">
        <f>INDEX(Hosts!$A:$M, MATCH(Places!$B2830,Hosts!$A:$A,0), MATCH(Places!I$1,Hosts!$A$1:$M$1,0))</f>
        <v>0.88</v>
      </c>
      <c r="J2830" t="str">
        <f>INDEX(Hosts!$A:$M, MATCH(Places!$B2830,Hosts!$A:$A,0), MATCH(Places!J$1,Hosts!$A$1:$M$1,0))</f>
        <v>No</v>
      </c>
      <c r="K2830">
        <v>7</v>
      </c>
      <c r="L2830" t="str">
        <f>VLOOKUP($K2830,Neighborhoods!$A:$C,2,0)</f>
        <v>Brooklyn</v>
      </c>
      <c r="M2830" t="str">
        <f>VLOOKUP($K2830,Neighborhoods!$A:$C,3,0)</f>
        <v>Bedford-Stuyvesant</v>
      </c>
      <c r="N2830" t="str">
        <f>INDEX(Neighborhoods!$A:$C, MATCH(Places!$K2830,Neighborhoods!$A:$A,0), MATCH(Places!N$1,Neighborhoods!$A$1:$C$1,0))</f>
        <v>Brooklyn</v>
      </c>
      <c r="O2830" t="str">
        <f>INDEX(Neighborhoods!$A:$C, MATCH(Places!$K2830,Neighborhoods!$A:$A,0), MATCH(Places!O$1,Neighborhoods!$A$1:$C$1,0))</f>
        <v>Bedford-Stuyvesant</v>
      </c>
      <c r="P2830" t="s">
        <v>11822</v>
      </c>
      <c r="Q2830" t="str">
        <f t="shared" si="176"/>
        <v>No</v>
      </c>
      <c r="R2830">
        <v>2</v>
      </c>
      <c r="S2830" t="str">
        <f t="shared" si="177"/>
        <v>Small</v>
      </c>
      <c r="T2830" s="50">
        <v>80</v>
      </c>
      <c r="U2830" s="70">
        <f t="shared" si="178"/>
        <v>0.03</v>
      </c>
      <c r="V2830" s="52">
        <v>4.84</v>
      </c>
      <c r="W2830" s="52" t="str" cm="1">
        <f t="array" ref="W2830">_xlfn.SWITCH(ROUND(V2830,0),5,"Excellent",4,"Good",3,"Ok","Bad")</f>
        <v>Excellent</v>
      </c>
      <c r="X2830">
        <v>94</v>
      </c>
      <c r="Y2830" t="str">
        <f t="shared" si="179"/>
        <v>No</v>
      </c>
      <c r="Z2830" s="68">
        <v>42929</v>
      </c>
      <c r="AA2830" s="68">
        <v>44046</v>
      </c>
      <c r="AB2830">
        <v>156</v>
      </c>
      <c r="AC2830" t="s">
        <v>15615</v>
      </c>
    </row>
    <row r="2831" spans="1:29" x14ac:dyDescent="0.3">
      <c r="A2831" t="s">
        <v>13635</v>
      </c>
      <c r="B2831">
        <v>1540</v>
      </c>
      <c r="C2831" t="str">
        <f>VLOOKUP($B2831,Hosts!$A:$M,10,0)</f>
        <v>Within a few hours</v>
      </c>
      <c r="D2831" s="70">
        <f>VLOOKUP($B2831,Hosts!$A:$M,11,0)</f>
        <v>1</v>
      </c>
      <c r="E2831" s="70">
        <f>VLOOKUP($B2831,Hosts!$A:$M,12,0)</f>
        <v>0.97</v>
      </c>
      <c r="F2831" t="str">
        <f>VLOOKUP($B2831,Hosts!$A:$M,13,0)</f>
        <v>No</v>
      </c>
      <c r="G2831" t="str">
        <f>INDEX(Hosts!$A:$M, MATCH(Places!$B2831,Hosts!$A:$A,0), MATCH(Places!G$1,Hosts!$A$1:$M$1,0))</f>
        <v>Within a few hours</v>
      </c>
      <c r="H2831" s="70">
        <f>INDEX(Hosts!$A:$M, MATCH(Places!$B2831,Hosts!$A:$A,0), MATCH(Places!H$1,Hosts!$A$1:$M$1,0))</f>
        <v>1</v>
      </c>
      <c r="I2831" s="70">
        <f>INDEX(Hosts!$A:$M, MATCH(Places!$B2831,Hosts!$A:$A,0), MATCH(Places!I$1,Hosts!$A$1:$M$1,0))</f>
        <v>0.97</v>
      </c>
      <c r="J2831" t="str">
        <f>INDEX(Hosts!$A:$M, MATCH(Places!$B2831,Hosts!$A:$A,0), MATCH(Places!J$1,Hosts!$A$1:$M$1,0))</f>
        <v>No</v>
      </c>
      <c r="K2831">
        <v>15</v>
      </c>
      <c r="L2831" t="str">
        <f>VLOOKUP($K2831,Neighborhoods!$A:$C,2,0)</f>
        <v>Manhattan</v>
      </c>
      <c r="M2831" t="str">
        <f>VLOOKUP($K2831,Neighborhoods!$A:$C,3,0)</f>
        <v>East Village</v>
      </c>
      <c r="N2831" t="str">
        <f>INDEX(Neighborhoods!$A:$C, MATCH(Places!$K2831,Neighborhoods!$A:$A,0), MATCH(Places!N$1,Neighborhoods!$A$1:$C$1,0))</f>
        <v>Manhattan</v>
      </c>
      <c r="O2831" t="str">
        <f>INDEX(Neighborhoods!$A:$C, MATCH(Places!$K2831,Neighborhoods!$A:$A,0), MATCH(Places!O$1,Neighborhoods!$A$1:$C$1,0))</f>
        <v>East Village</v>
      </c>
      <c r="P2831" t="s">
        <v>11822</v>
      </c>
      <c r="Q2831" t="str">
        <f t="shared" si="176"/>
        <v>No</v>
      </c>
      <c r="R2831">
        <v>2</v>
      </c>
      <c r="S2831" t="str">
        <f t="shared" si="177"/>
        <v>Small</v>
      </c>
      <c r="T2831" s="50">
        <v>88</v>
      </c>
      <c r="U2831" s="70">
        <f t="shared" si="178"/>
        <v>0.03</v>
      </c>
      <c r="V2831" s="52">
        <v>4.84</v>
      </c>
      <c r="W2831" s="52" t="str" cm="1">
        <f t="array" ref="W2831">_xlfn.SWITCH(ROUND(V2831,0),5,"Excellent",4,"Good",3,"Ok","Bad")</f>
        <v>Excellent</v>
      </c>
      <c r="X2831">
        <v>19</v>
      </c>
      <c r="Y2831" t="str">
        <f t="shared" si="179"/>
        <v>No</v>
      </c>
      <c r="Z2831" s="68">
        <v>43102</v>
      </c>
      <c r="AA2831" s="68">
        <v>44045</v>
      </c>
      <c r="AB2831">
        <v>1</v>
      </c>
      <c r="AC2831" t="s">
        <v>15615</v>
      </c>
    </row>
    <row r="2832" spans="1:29" x14ac:dyDescent="0.3">
      <c r="A2832" t="s">
        <v>2069</v>
      </c>
      <c r="B2832">
        <v>3298</v>
      </c>
      <c r="C2832" t="str">
        <f>VLOOKUP($B2832,Hosts!$A:$M,10,0)</f>
        <v>Within an hour</v>
      </c>
      <c r="D2832" s="70">
        <f>VLOOKUP($B2832,Hosts!$A:$M,11,0)</f>
        <v>1</v>
      </c>
      <c r="E2832" s="70">
        <f>VLOOKUP($B2832,Hosts!$A:$M,12,0)</f>
        <v>0.91</v>
      </c>
      <c r="F2832" t="str">
        <f>VLOOKUP($B2832,Hosts!$A:$M,13,0)</f>
        <v>No</v>
      </c>
      <c r="G2832" t="str">
        <f>INDEX(Hosts!$A:$M, MATCH(Places!$B2832,Hosts!$A:$A,0), MATCH(Places!G$1,Hosts!$A$1:$M$1,0))</f>
        <v>Within an hour</v>
      </c>
      <c r="H2832" s="70">
        <f>INDEX(Hosts!$A:$M, MATCH(Places!$B2832,Hosts!$A:$A,0), MATCH(Places!H$1,Hosts!$A$1:$M$1,0))</f>
        <v>1</v>
      </c>
      <c r="I2832" s="70">
        <f>INDEX(Hosts!$A:$M, MATCH(Places!$B2832,Hosts!$A:$A,0), MATCH(Places!I$1,Hosts!$A$1:$M$1,0))</f>
        <v>0.91</v>
      </c>
      <c r="J2832" t="str">
        <f>INDEX(Hosts!$A:$M, MATCH(Places!$B2832,Hosts!$A:$A,0), MATCH(Places!J$1,Hosts!$A$1:$M$1,0))</f>
        <v>No</v>
      </c>
      <c r="K2832">
        <v>23</v>
      </c>
      <c r="L2832" t="str">
        <f>VLOOKUP($K2832,Neighborhoods!$A:$C,2,0)</f>
        <v>Queens</v>
      </c>
      <c r="M2832" t="str">
        <f>VLOOKUP($K2832,Neighborhoods!$A:$C,3,0)</f>
        <v>Jamaica</v>
      </c>
      <c r="N2832" t="str">
        <f>INDEX(Neighborhoods!$A:$C, MATCH(Places!$K2832,Neighborhoods!$A:$A,0), MATCH(Places!N$1,Neighborhoods!$A$1:$C$1,0))</f>
        <v>Queens</v>
      </c>
      <c r="O2832" t="str">
        <f>INDEX(Neighborhoods!$A:$C, MATCH(Places!$K2832,Neighborhoods!$A:$A,0), MATCH(Places!O$1,Neighborhoods!$A$1:$C$1,0))</f>
        <v>Jamaica</v>
      </c>
      <c r="P2832" t="s">
        <v>1</v>
      </c>
      <c r="Q2832" t="str">
        <f t="shared" si="176"/>
        <v>Yes</v>
      </c>
      <c r="R2832">
        <v>2</v>
      </c>
      <c r="S2832" t="str">
        <f t="shared" si="177"/>
        <v>Small</v>
      </c>
      <c r="T2832" s="50">
        <v>48</v>
      </c>
      <c r="U2832" s="70">
        <f t="shared" si="178"/>
        <v>0.03</v>
      </c>
      <c r="V2832" s="52">
        <v>4.8600000000000003</v>
      </c>
      <c r="W2832" s="52" t="str" cm="1">
        <f t="array" ref="W2832">_xlfn.SWITCH(ROUND(V2832,0),5,"Excellent",4,"Good",3,"Ok","Bad")</f>
        <v>Excellent</v>
      </c>
      <c r="X2832">
        <v>22</v>
      </c>
      <c r="Y2832" t="str">
        <f t="shared" si="179"/>
        <v>No</v>
      </c>
      <c r="Z2832" s="68">
        <v>42987</v>
      </c>
      <c r="AA2832" s="68">
        <v>43450</v>
      </c>
      <c r="AB2832">
        <v>135</v>
      </c>
      <c r="AC2832" t="s">
        <v>15616</v>
      </c>
    </row>
    <row r="2833" spans="1:29" x14ac:dyDescent="0.3">
      <c r="A2833" t="s">
        <v>15217</v>
      </c>
      <c r="B2833">
        <v>1648</v>
      </c>
      <c r="C2833" t="str">
        <f>VLOOKUP($B2833,Hosts!$A:$M,10,0)</f>
        <v>Within an hour</v>
      </c>
      <c r="D2833" s="70">
        <f>VLOOKUP($B2833,Hosts!$A:$M,11,0)</f>
        <v>1</v>
      </c>
      <c r="E2833" s="70">
        <f>VLOOKUP($B2833,Hosts!$A:$M,12,0)</f>
        <v>0.98</v>
      </c>
      <c r="F2833" t="str">
        <f>VLOOKUP($B2833,Hosts!$A:$M,13,0)</f>
        <v>Yes</v>
      </c>
      <c r="G2833" t="str">
        <f>INDEX(Hosts!$A:$M, MATCH(Places!$B2833,Hosts!$A:$A,0), MATCH(Places!G$1,Hosts!$A$1:$M$1,0))</f>
        <v>Within an hour</v>
      </c>
      <c r="H2833" s="70">
        <f>INDEX(Hosts!$A:$M, MATCH(Places!$B2833,Hosts!$A:$A,0), MATCH(Places!H$1,Hosts!$A$1:$M$1,0))</f>
        <v>1</v>
      </c>
      <c r="I2833" s="70">
        <f>INDEX(Hosts!$A:$M, MATCH(Places!$B2833,Hosts!$A:$A,0), MATCH(Places!I$1,Hosts!$A$1:$M$1,0))</f>
        <v>0.98</v>
      </c>
      <c r="J2833" t="str">
        <f>INDEX(Hosts!$A:$M, MATCH(Places!$B2833,Hosts!$A:$A,0), MATCH(Places!J$1,Hosts!$A$1:$M$1,0))</f>
        <v>Yes</v>
      </c>
      <c r="K2833">
        <v>8</v>
      </c>
      <c r="L2833" t="str">
        <f>VLOOKUP($K2833,Neighborhoods!$A:$C,2,0)</f>
        <v>Brooklyn</v>
      </c>
      <c r="M2833" t="str">
        <f>VLOOKUP($K2833,Neighborhoods!$A:$C,3,0)</f>
        <v>Bushwick</v>
      </c>
      <c r="N2833" t="str">
        <f>INDEX(Neighborhoods!$A:$C, MATCH(Places!$K2833,Neighborhoods!$A:$A,0), MATCH(Places!N$1,Neighborhoods!$A$1:$C$1,0))</f>
        <v>Brooklyn</v>
      </c>
      <c r="O2833" t="str">
        <f>INDEX(Neighborhoods!$A:$C, MATCH(Places!$K2833,Neighborhoods!$A:$A,0), MATCH(Places!O$1,Neighborhoods!$A$1:$C$1,0))</f>
        <v>Bushwick</v>
      </c>
      <c r="P2833" t="s">
        <v>11822</v>
      </c>
      <c r="Q2833" t="str">
        <f t="shared" si="176"/>
        <v>No</v>
      </c>
      <c r="R2833">
        <v>5</v>
      </c>
      <c r="S2833" t="str">
        <f t="shared" si="177"/>
        <v>Medium</v>
      </c>
      <c r="T2833" s="50">
        <v>120</v>
      </c>
      <c r="U2833" s="70">
        <f t="shared" si="178"/>
        <v>0.03</v>
      </c>
      <c r="V2833" s="52">
        <v>4.9800000000000004</v>
      </c>
      <c r="W2833" s="52" t="str" cm="1">
        <f t="array" ref="W2833">_xlfn.SWITCH(ROUND(V2833,0),5,"Excellent",4,"Good",3,"Ok","Bad")</f>
        <v>Excellent</v>
      </c>
      <c r="X2833">
        <v>95</v>
      </c>
      <c r="Y2833" t="str">
        <f t="shared" si="179"/>
        <v>No</v>
      </c>
      <c r="Z2833" s="68">
        <v>42940</v>
      </c>
      <c r="AA2833" s="68">
        <v>44039</v>
      </c>
      <c r="AB2833">
        <v>11</v>
      </c>
      <c r="AC2833" t="s">
        <v>15615</v>
      </c>
    </row>
    <row r="2834" spans="1:29" x14ac:dyDescent="0.3">
      <c r="A2834" t="s">
        <v>2070</v>
      </c>
      <c r="B2834">
        <v>2469</v>
      </c>
      <c r="C2834" t="str">
        <f>VLOOKUP($B2834,Hosts!$A:$M,10,0)</f>
        <v>Within a few hours</v>
      </c>
      <c r="D2834" s="70">
        <f>VLOOKUP($B2834,Hosts!$A:$M,11,0)</f>
        <v>1</v>
      </c>
      <c r="E2834" s="70">
        <f>VLOOKUP($B2834,Hosts!$A:$M,12,0)</f>
        <v>1</v>
      </c>
      <c r="F2834" t="str">
        <f>VLOOKUP($B2834,Hosts!$A:$M,13,0)</f>
        <v>No</v>
      </c>
      <c r="G2834" t="str">
        <f>INDEX(Hosts!$A:$M, MATCH(Places!$B2834,Hosts!$A:$A,0), MATCH(Places!G$1,Hosts!$A$1:$M$1,0))</f>
        <v>Within a few hours</v>
      </c>
      <c r="H2834" s="70">
        <f>INDEX(Hosts!$A:$M, MATCH(Places!$B2834,Hosts!$A:$A,0), MATCH(Places!H$1,Hosts!$A$1:$M$1,0))</f>
        <v>1</v>
      </c>
      <c r="I2834" s="70">
        <f>INDEX(Hosts!$A:$M, MATCH(Places!$B2834,Hosts!$A:$A,0), MATCH(Places!I$1,Hosts!$A$1:$M$1,0))</f>
        <v>1</v>
      </c>
      <c r="J2834" t="str">
        <f>INDEX(Hosts!$A:$M, MATCH(Places!$B2834,Hosts!$A:$A,0), MATCH(Places!J$1,Hosts!$A$1:$M$1,0))</f>
        <v>No</v>
      </c>
      <c r="K2834">
        <v>9</v>
      </c>
      <c r="L2834" t="str">
        <f>VLOOKUP($K2834,Neighborhoods!$A:$C,2,0)</f>
        <v>Brooklyn</v>
      </c>
      <c r="M2834" t="str">
        <f>VLOOKUP($K2834,Neighborhoods!$A:$C,3,0)</f>
        <v>Crown Heights</v>
      </c>
      <c r="N2834" t="str">
        <f>INDEX(Neighborhoods!$A:$C, MATCH(Places!$K2834,Neighborhoods!$A:$A,0), MATCH(Places!N$1,Neighborhoods!$A$1:$C$1,0))</f>
        <v>Brooklyn</v>
      </c>
      <c r="O2834" t="str">
        <f>INDEX(Neighborhoods!$A:$C, MATCH(Places!$K2834,Neighborhoods!$A:$A,0), MATCH(Places!O$1,Neighborhoods!$A$1:$C$1,0))</f>
        <v>Crown Heights</v>
      </c>
      <c r="P2834" t="s">
        <v>16</v>
      </c>
      <c r="Q2834" t="str">
        <f t="shared" si="176"/>
        <v>Yes</v>
      </c>
      <c r="R2834">
        <v>3</v>
      </c>
      <c r="S2834" t="str">
        <f t="shared" si="177"/>
        <v>Medium</v>
      </c>
      <c r="T2834" s="50">
        <v>69</v>
      </c>
      <c r="U2834" s="70">
        <f t="shared" si="178"/>
        <v>0.03</v>
      </c>
      <c r="V2834" s="52">
        <v>4.8099999999999996</v>
      </c>
      <c r="W2834" s="52" t="str" cm="1">
        <f t="array" ref="W2834">_xlfn.SWITCH(ROUND(V2834,0),5,"Excellent",4,"Good",3,"Ok","Bad")</f>
        <v>Excellent</v>
      </c>
      <c r="X2834">
        <v>59</v>
      </c>
      <c r="Y2834" t="str">
        <f t="shared" si="179"/>
        <v>No</v>
      </c>
      <c r="Z2834" s="68">
        <v>42920</v>
      </c>
      <c r="AA2834" s="68">
        <v>43824</v>
      </c>
      <c r="AB2834">
        <v>74</v>
      </c>
      <c r="AC2834" t="s">
        <v>15616</v>
      </c>
    </row>
    <row r="2835" spans="1:29" x14ac:dyDescent="0.3">
      <c r="A2835" t="s">
        <v>2071</v>
      </c>
      <c r="B2835">
        <v>3300</v>
      </c>
      <c r="C2835" t="str">
        <f>VLOOKUP($B2835,Hosts!$A:$M,10,0)</f>
        <v>Within a few hours</v>
      </c>
      <c r="D2835" s="70">
        <f>VLOOKUP($B2835,Hosts!$A:$M,11,0)</f>
        <v>0.83</v>
      </c>
      <c r="E2835" s="70">
        <f>VLOOKUP($B2835,Hosts!$A:$M,12,0)</f>
        <v>0.89</v>
      </c>
      <c r="F2835" t="str">
        <f>VLOOKUP($B2835,Hosts!$A:$M,13,0)</f>
        <v>Yes</v>
      </c>
      <c r="G2835" t="str">
        <f>INDEX(Hosts!$A:$M, MATCH(Places!$B2835,Hosts!$A:$A,0), MATCH(Places!G$1,Hosts!$A$1:$M$1,0))</f>
        <v>Within a few hours</v>
      </c>
      <c r="H2835" s="70">
        <f>INDEX(Hosts!$A:$M, MATCH(Places!$B2835,Hosts!$A:$A,0), MATCH(Places!H$1,Hosts!$A$1:$M$1,0))</f>
        <v>0.83</v>
      </c>
      <c r="I2835" s="70">
        <f>INDEX(Hosts!$A:$M, MATCH(Places!$B2835,Hosts!$A:$A,0), MATCH(Places!I$1,Hosts!$A$1:$M$1,0))</f>
        <v>0.89</v>
      </c>
      <c r="J2835" t="str">
        <f>INDEX(Hosts!$A:$M, MATCH(Places!$B2835,Hosts!$A:$A,0), MATCH(Places!J$1,Hosts!$A$1:$M$1,0))</f>
        <v>Yes</v>
      </c>
      <c r="K2835">
        <v>23</v>
      </c>
      <c r="L2835" t="str">
        <f>VLOOKUP($K2835,Neighborhoods!$A:$C,2,0)</f>
        <v>Queens</v>
      </c>
      <c r="M2835" t="str">
        <f>VLOOKUP($K2835,Neighborhoods!$A:$C,3,0)</f>
        <v>Jamaica</v>
      </c>
      <c r="N2835" t="str">
        <f>INDEX(Neighborhoods!$A:$C, MATCH(Places!$K2835,Neighborhoods!$A:$A,0), MATCH(Places!N$1,Neighborhoods!$A$1:$C$1,0))</f>
        <v>Queens</v>
      </c>
      <c r="O2835" t="str">
        <f>INDEX(Neighborhoods!$A:$C, MATCH(Places!$K2835,Neighborhoods!$A:$A,0), MATCH(Places!O$1,Neighborhoods!$A$1:$C$1,0))</f>
        <v>Jamaica</v>
      </c>
      <c r="P2835" t="s">
        <v>11822</v>
      </c>
      <c r="Q2835" t="str">
        <f t="shared" si="176"/>
        <v>No</v>
      </c>
      <c r="R2835">
        <v>6</v>
      </c>
      <c r="S2835" t="str">
        <f t="shared" si="177"/>
        <v>Large</v>
      </c>
      <c r="T2835" s="50">
        <v>150</v>
      </c>
      <c r="U2835" s="70">
        <f t="shared" si="178"/>
        <v>0.03</v>
      </c>
      <c r="V2835" s="52">
        <v>4.97</v>
      </c>
      <c r="W2835" s="52" t="str" cm="1">
        <f t="array" ref="W2835">_xlfn.SWITCH(ROUND(V2835,0),5,"Excellent",4,"Good",3,"Ok","Bad")</f>
        <v>Excellent</v>
      </c>
      <c r="X2835">
        <v>115</v>
      </c>
      <c r="Y2835" t="str">
        <f t="shared" si="179"/>
        <v>Yes</v>
      </c>
      <c r="Z2835" s="68">
        <v>42932</v>
      </c>
      <c r="AA2835" s="68">
        <v>43891</v>
      </c>
      <c r="AB2835">
        <v>165</v>
      </c>
      <c r="AC2835" t="s">
        <v>15615</v>
      </c>
    </row>
    <row r="2836" spans="1:29" x14ac:dyDescent="0.3">
      <c r="A2836" t="s">
        <v>2072</v>
      </c>
      <c r="B2836">
        <v>2288</v>
      </c>
      <c r="C2836" t="str">
        <f>VLOOKUP($B2836,Hosts!$A:$M,10,0)</f>
        <v>A few days or more</v>
      </c>
      <c r="D2836" s="70">
        <f>VLOOKUP($B2836,Hosts!$A:$M,11,0)</f>
        <v>0</v>
      </c>
      <c r="E2836" s="70">
        <f>VLOOKUP($B2836,Hosts!$A:$M,12,0)</f>
        <v>0.87</v>
      </c>
      <c r="F2836" t="str">
        <f>VLOOKUP($B2836,Hosts!$A:$M,13,0)</f>
        <v>No</v>
      </c>
      <c r="G2836" t="str">
        <f>INDEX(Hosts!$A:$M, MATCH(Places!$B2836,Hosts!$A:$A,0), MATCH(Places!G$1,Hosts!$A$1:$M$1,0))</f>
        <v>A few days or more</v>
      </c>
      <c r="H2836" s="70">
        <f>INDEX(Hosts!$A:$M, MATCH(Places!$B2836,Hosts!$A:$A,0), MATCH(Places!H$1,Hosts!$A$1:$M$1,0))</f>
        <v>0</v>
      </c>
      <c r="I2836" s="70">
        <f>INDEX(Hosts!$A:$M, MATCH(Places!$B2836,Hosts!$A:$A,0), MATCH(Places!I$1,Hosts!$A$1:$M$1,0))</f>
        <v>0.87</v>
      </c>
      <c r="J2836" t="str">
        <f>INDEX(Hosts!$A:$M, MATCH(Places!$B2836,Hosts!$A:$A,0), MATCH(Places!J$1,Hosts!$A$1:$M$1,0))</f>
        <v>No</v>
      </c>
      <c r="K2836">
        <v>17</v>
      </c>
      <c r="L2836" t="str">
        <f>VLOOKUP($K2836,Neighborhoods!$A:$C,2,0)</f>
        <v>Manhattan</v>
      </c>
      <c r="M2836" t="str">
        <f>VLOOKUP($K2836,Neighborhoods!$A:$C,3,0)</f>
        <v>Hell's Kitchen</v>
      </c>
      <c r="N2836" t="str">
        <f>INDEX(Neighborhoods!$A:$C, MATCH(Places!$K2836,Neighborhoods!$A:$A,0), MATCH(Places!N$1,Neighborhoods!$A$1:$C$1,0))</f>
        <v>Manhattan</v>
      </c>
      <c r="O2836" t="str">
        <f>INDEX(Neighborhoods!$A:$C, MATCH(Places!$K2836,Neighborhoods!$A:$A,0), MATCH(Places!O$1,Neighborhoods!$A$1:$C$1,0))</f>
        <v>Hell's Kitchen</v>
      </c>
      <c r="P2836" t="s">
        <v>1</v>
      </c>
      <c r="Q2836" t="str">
        <f t="shared" si="176"/>
        <v>Yes</v>
      </c>
      <c r="R2836">
        <v>2</v>
      </c>
      <c r="S2836" t="str">
        <f t="shared" si="177"/>
        <v>Small</v>
      </c>
      <c r="T2836" s="50">
        <v>75</v>
      </c>
      <c r="U2836" s="70">
        <f t="shared" si="178"/>
        <v>0.03</v>
      </c>
      <c r="V2836" s="52">
        <v>4.51</v>
      </c>
      <c r="W2836" s="52" t="str" cm="1">
        <f t="array" ref="W2836">_xlfn.SWITCH(ROUND(V2836,0),5,"Excellent",4,"Good",3,"Ok","Bad")</f>
        <v>Excellent</v>
      </c>
      <c r="X2836">
        <v>130</v>
      </c>
      <c r="Y2836" t="str">
        <f t="shared" si="179"/>
        <v>No</v>
      </c>
      <c r="Z2836" s="68">
        <v>42928</v>
      </c>
      <c r="AA2836" s="68">
        <v>43898</v>
      </c>
      <c r="AB2836">
        <v>363</v>
      </c>
      <c r="AC2836" t="s">
        <v>15615</v>
      </c>
    </row>
    <row r="2837" spans="1:29" x14ac:dyDescent="0.3">
      <c r="A2837" t="s">
        <v>14310</v>
      </c>
      <c r="B2837">
        <v>1562</v>
      </c>
      <c r="C2837" t="str">
        <f>VLOOKUP($B2837,Hosts!$A:$M,10,0)</f>
        <v>Within a few hours</v>
      </c>
      <c r="D2837" s="70">
        <f>VLOOKUP($B2837,Hosts!$A:$M,11,0)</f>
        <v>1</v>
      </c>
      <c r="E2837" s="70">
        <f>VLOOKUP($B2837,Hosts!$A:$M,12,0)</f>
        <v>1</v>
      </c>
      <c r="F2837" t="str">
        <f>VLOOKUP($B2837,Hosts!$A:$M,13,0)</f>
        <v>No</v>
      </c>
      <c r="G2837" t="str">
        <f>INDEX(Hosts!$A:$M, MATCH(Places!$B2837,Hosts!$A:$A,0), MATCH(Places!G$1,Hosts!$A$1:$M$1,0))</f>
        <v>Within a few hours</v>
      </c>
      <c r="H2837" s="70">
        <f>INDEX(Hosts!$A:$M, MATCH(Places!$B2837,Hosts!$A:$A,0), MATCH(Places!H$1,Hosts!$A$1:$M$1,0))</f>
        <v>1</v>
      </c>
      <c r="I2837" s="70">
        <f>INDEX(Hosts!$A:$M, MATCH(Places!$B2837,Hosts!$A:$A,0), MATCH(Places!I$1,Hosts!$A$1:$M$1,0))</f>
        <v>1</v>
      </c>
      <c r="J2837" t="str">
        <f>INDEX(Hosts!$A:$M, MATCH(Places!$B2837,Hosts!$A:$A,0), MATCH(Places!J$1,Hosts!$A$1:$M$1,0))</f>
        <v>No</v>
      </c>
      <c r="K2837">
        <v>17</v>
      </c>
      <c r="L2837" t="str">
        <f>VLOOKUP($K2837,Neighborhoods!$A:$C,2,0)</f>
        <v>Manhattan</v>
      </c>
      <c r="M2837" t="str">
        <f>VLOOKUP($K2837,Neighborhoods!$A:$C,3,0)</f>
        <v>Hell's Kitchen</v>
      </c>
      <c r="N2837" t="str">
        <f>INDEX(Neighborhoods!$A:$C, MATCH(Places!$K2837,Neighborhoods!$A:$A,0), MATCH(Places!N$1,Neighborhoods!$A$1:$C$1,0))</f>
        <v>Manhattan</v>
      </c>
      <c r="O2837" t="str">
        <f>INDEX(Neighborhoods!$A:$C, MATCH(Places!$K2837,Neighborhoods!$A:$A,0), MATCH(Places!O$1,Neighborhoods!$A$1:$C$1,0))</f>
        <v>Hell's Kitchen</v>
      </c>
      <c r="P2837" t="s">
        <v>11822</v>
      </c>
      <c r="Q2837" t="str">
        <f t="shared" si="176"/>
        <v>No</v>
      </c>
      <c r="R2837">
        <v>3</v>
      </c>
      <c r="S2837" t="str">
        <f t="shared" si="177"/>
        <v>Medium</v>
      </c>
      <c r="T2837" s="50">
        <v>331</v>
      </c>
      <c r="U2837" s="70">
        <f t="shared" si="178"/>
        <v>0.04</v>
      </c>
      <c r="V2837" s="52">
        <v>4.7300000000000004</v>
      </c>
      <c r="W2837" s="52" t="str" cm="1">
        <f t="array" ref="W2837">_xlfn.SWITCH(ROUND(V2837,0),5,"Excellent",4,"Good",3,"Ok","Bad")</f>
        <v>Excellent</v>
      </c>
      <c r="X2837">
        <v>30</v>
      </c>
      <c r="Y2837" t="str">
        <f t="shared" si="179"/>
        <v>No</v>
      </c>
      <c r="Z2837" s="68">
        <v>43007</v>
      </c>
      <c r="AA2837" s="68">
        <v>43761</v>
      </c>
      <c r="AB2837">
        <v>364</v>
      </c>
      <c r="AC2837" t="s">
        <v>15616</v>
      </c>
    </row>
    <row r="2838" spans="1:29" x14ac:dyDescent="0.3">
      <c r="A2838" t="s">
        <v>14323</v>
      </c>
      <c r="B2838">
        <v>1673</v>
      </c>
      <c r="C2838" t="str">
        <f>VLOOKUP($B2838,Hosts!$A:$M,10,0)</f>
        <v>Within a few hours</v>
      </c>
      <c r="D2838" s="70">
        <f>VLOOKUP($B2838,Hosts!$A:$M,11,0)</f>
        <v>1</v>
      </c>
      <c r="E2838" s="70">
        <f>VLOOKUP($B2838,Hosts!$A:$M,12,0)</f>
        <v>0.86</v>
      </c>
      <c r="F2838" t="str">
        <f>VLOOKUP($B2838,Hosts!$A:$M,13,0)</f>
        <v>Yes</v>
      </c>
      <c r="G2838" t="str">
        <f>INDEX(Hosts!$A:$M, MATCH(Places!$B2838,Hosts!$A:$A,0), MATCH(Places!G$1,Hosts!$A$1:$M$1,0))</f>
        <v>Within a few hours</v>
      </c>
      <c r="H2838" s="70">
        <f>INDEX(Hosts!$A:$M, MATCH(Places!$B2838,Hosts!$A:$A,0), MATCH(Places!H$1,Hosts!$A$1:$M$1,0))</f>
        <v>1</v>
      </c>
      <c r="I2838" s="70">
        <f>INDEX(Hosts!$A:$M, MATCH(Places!$B2838,Hosts!$A:$A,0), MATCH(Places!I$1,Hosts!$A$1:$M$1,0))</f>
        <v>0.86</v>
      </c>
      <c r="J2838" t="str">
        <f>INDEX(Hosts!$A:$M, MATCH(Places!$B2838,Hosts!$A:$A,0), MATCH(Places!J$1,Hosts!$A$1:$M$1,0))</f>
        <v>Yes</v>
      </c>
      <c r="K2838">
        <v>9</v>
      </c>
      <c r="L2838" t="str">
        <f>VLOOKUP($K2838,Neighborhoods!$A:$C,2,0)</f>
        <v>Brooklyn</v>
      </c>
      <c r="M2838" t="str">
        <f>VLOOKUP($K2838,Neighborhoods!$A:$C,3,0)</f>
        <v>Crown Heights</v>
      </c>
      <c r="N2838" t="str">
        <f>INDEX(Neighborhoods!$A:$C, MATCH(Places!$K2838,Neighborhoods!$A:$A,0), MATCH(Places!N$1,Neighborhoods!$A$1:$C$1,0))</f>
        <v>Brooklyn</v>
      </c>
      <c r="O2838" t="str">
        <f>INDEX(Neighborhoods!$A:$C, MATCH(Places!$K2838,Neighborhoods!$A:$A,0), MATCH(Places!O$1,Neighborhoods!$A$1:$C$1,0))</f>
        <v>Crown Heights</v>
      </c>
      <c r="P2838" t="s">
        <v>1</v>
      </c>
      <c r="Q2838" t="str">
        <f t="shared" si="176"/>
        <v>Yes</v>
      </c>
      <c r="R2838">
        <v>1</v>
      </c>
      <c r="S2838" t="str">
        <f t="shared" si="177"/>
        <v>Small</v>
      </c>
      <c r="T2838" s="50">
        <v>65</v>
      </c>
      <c r="U2838" s="70">
        <f t="shared" si="178"/>
        <v>0.03</v>
      </c>
      <c r="V2838" s="52">
        <v>4.84</v>
      </c>
      <c r="W2838" s="52" t="str" cm="1">
        <f t="array" ref="W2838">_xlfn.SWITCH(ROUND(V2838,0),5,"Excellent",4,"Good",3,"Ok","Bad")</f>
        <v>Excellent</v>
      </c>
      <c r="X2838">
        <v>19</v>
      </c>
      <c r="Y2838" t="str">
        <f t="shared" si="179"/>
        <v>No</v>
      </c>
      <c r="Z2838" s="68">
        <v>42981</v>
      </c>
      <c r="AA2838" s="68">
        <v>43917</v>
      </c>
      <c r="AB2838">
        <v>90</v>
      </c>
      <c r="AC2838" t="s">
        <v>15616</v>
      </c>
    </row>
    <row r="2839" spans="1:29" x14ac:dyDescent="0.3">
      <c r="A2839" t="s">
        <v>2073</v>
      </c>
      <c r="B2839">
        <v>766</v>
      </c>
      <c r="C2839" t="str">
        <f>VLOOKUP($B2839,Hosts!$A:$M,10,0)</f>
        <v>Within an hour</v>
      </c>
      <c r="D2839" s="70">
        <f>VLOOKUP($B2839,Hosts!$A:$M,11,0)</f>
        <v>0.92</v>
      </c>
      <c r="E2839" s="70">
        <f>VLOOKUP($B2839,Hosts!$A:$M,12,0)</f>
        <v>0.95</v>
      </c>
      <c r="F2839" t="str">
        <f>VLOOKUP($B2839,Hosts!$A:$M,13,0)</f>
        <v>No</v>
      </c>
      <c r="G2839" t="str">
        <f>INDEX(Hosts!$A:$M, MATCH(Places!$B2839,Hosts!$A:$A,0), MATCH(Places!G$1,Hosts!$A$1:$M$1,0))</f>
        <v>Within an hour</v>
      </c>
      <c r="H2839" s="70">
        <f>INDEX(Hosts!$A:$M, MATCH(Places!$B2839,Hosts!$A:$A,0), MATCH(Places!H$1,Hosts!$A$1:$M$1,0))</f>
        <v>0.92</v>
      </c>
      <c r="I2839" s="70">
        <f>INDEX(Hosts!$A:$M, MATCH(Places!$B2839,Hosts!$A:$A,0), MATCH(Places!I$1,Hosts!$A$1:$M$1,0))</f>
        <v>0.95</v>
      </c>
      <c r="J2839" t="str">
        <f>INDEX(Hosts!$A:$M, MATCH(Places!$B2839,Hosts!$A:$A,0), MATCH(Places!J$1,Hosts!$A$1:$M$1,0))</f>
        <v>No</v>
      </c>
      <c r="K2839">
        <v>9</v>
      </c>
      <c r="L2839" t="str">
        <f>VLOOKUP($K2839,Neighborhoods!$A:$C,2,0)</f>
        <v>Brooklyn</v>
      </c>
      <c r="M2839" t="str">
        <f>VLOOKUP($K2839,Neighborhoods!$A:$C,3,0)</f>
        <v>Crown Heights</v>
      </c>
      <c r="N2839" t="str">
        <f>INDEX(Neighborhoods!$A:$C, MATCH(Places!$K2839,Neighborhoods!$A:$A,0), MATCH(Places!N$1,Neighborhoods!$A$1:$C$1,0))</f>
        <v>Brooklyn</v>
      </c>
      <c r="O2839" t="str">
        <f>INDEX(Neighborhoods!$A:$C, MATCH(Places!$K2839,Neighborhoods!$A:$A,0), MATCH(Places!O$1,Neighborhoods!$A$1:$C$1,0))</f>
        <v>Crown Heights</v>
      </c>
      <c r="P2839" t="s">
        <v>11822</v>
      </c>
      <c r="Q2839" t="str">
        <f t="shared" si="176"/>
        <v>No</v>
      </c>
      <c r="R2839">
        <v>2</v>
      </c>
      <c r="S2839" t="str">
        <f t="shared" si="177"/>
        <v>Small</v>
      </c>
      <c r="T2839" s="50">
        <v>48</v>
      </c>
      <c r="U2839" s="70">
        <f t="shared" si="178"/>
        <v>0.03</v>
      </c>
      <c r="V2839" s="52">
        <v>4.9000000000000004</v>
      </c>
      <c r="W2839" s="52" t="str" cm="1">
        <f t="array" ref="W2839">_xlfn.SWITCH(ROUND(V2839,0),5,"Excellent",4,"Good",3,"Ok","Bad")</f>
        <v>Excellent</v>
      </c>
      <c r="X2839">
        <v>122</v>
      </c>
      <c r="Y2839" t="str">
        <f t="shared" si="179"/>
        <v>Yes</v>
      </c>
      <c r="Z2839" s="68">
        <v>42968</v>
      </c>
      <c r="AA2839" s="68">
        <v>44053</v>
      </c>
      <c r="AB2839">
        <v>5</v>
      </c>
      <c r="AC2839" t="s">
        <v>15615</v>
      </c>
    </row>
    <row r="2840" spans="1:29" x14ac:dyDescent="0.3">
      <c r="A2840" t="s">
        <v>15504</v>
      </c>
      <c r="B2840">
        <v>1426</v>
      </c>
      <c r="C2840" t="str">
        <f>VLOOKUP($B2840,Hosts!$A:$M,10,0)</f>
        <v>Within an hour</v>
      </c>
      <c r="D2840" s="70">
        <f>VLOOKUP($B2840,Hosts!$A:$M,11,0)</f>
        <v>0.89</v>
      </c>
      <c r="E2840" s="70">
        <f>VLOOKUP($B2840,Hosts!$A:$M,12,0)</f>
        <v>0.9</v>
      </c>
      <c r="F2840" t="str">
        <f>VLOOKUP($B2840,Hosts!$A:$M,13,0)</f>
        <v>No</v>
      </c>
      <c r="G2840" t="str">
        <f>INDEX(Hosts!$A:$M, MATCH(Places!$B2840,Hosts!$A:$A,0), MATCH(Places!G$1,Hosts!$A$1:$M$1,0))</f>
        <v>Within an hour</v>
      </c>
      <c r="H2840" s="70">
        <f>INDEX(Hosts!$A:$M, MATCH(Places!$B2840,Hosts!$A:$A,0), MATCH(Places!H$1,Hosts!$A$1:$M$1,0))</f>
        <v>0.89</v>
      </c>
      <c r="I2840" s="70">
        <f>INDEX(Hosts!$A:$M, MATCH(Places!$B2840,Hosts!$A:$A,0), MATCH(Places!I$1,Hosts!$A$1:$M$1,0))</f>
        <v>0.9</v>
      </c>
      <c r="J2840" t="str">
        <f>INDEX(Hosts!$A:$M, MATCH(Places!$B2840,Hosts!$A:$A,0), MATCH(Places!J$1,Hosts!$A$1:$M$1,0))</f>
        <v>No</v>
      </c>
      <c r="K2840">
        <v>7</v>
      </c>
      <c r="L2840" t="str">
        <f>VLOOKUP($K2840,Neighborhoods!$A:$C,2,0)</f>
        <v>Brooklyn</v>
      </c>
      <c r="M2840" t="str">
        <f>VLOOKUP($K2840,Neighborhoods!$A:$C,3,0)</f>
        <v>Bedford-Stuyvesant</v>
      </c>
      <c r="N2840" t="str">
        <f>INDEX(Neighborhoods!$A:$C, MATCH(Places!$K2840,Neighborhoods!$A:$A,0), MATCH(Places!N$1,Neighborhoods!$A$1:$C$1,0))</f>
        <v>Brooklyn</v>
      </c>
      <c r="O2840" t="str">
        <f>INDEX(Neighborhoods!$A:$C, MATCH(Places!$K2840,Neighborhoods!$A:$A,0), MATCH(Places!O$1,Neighborhoods!$A$1:$C$1,0))</f>
        <v>Bedford-Stuyvesant</v>
      </c>
      <c r="P2840" t="s">
        <v>1</v>
      </c>
      <c r="Q2840" t="str">
        <f t="shared" si="176"/>
        <v>Yes</v>
      </c>
      <c r="R2840">
        <v>1</v>
      </c>
      <c r="S2840" t="str">
        <f t="shared" si="177"/>
        <v>Small</v>
      </c>
      <c r="T2840" s="50">
        <v>48</v>
      </c>
      <c r="U2840" s="70">
        <f t="shared" si="178"/>
        <v>0.03</v>
      </c>
      <c r="V2840" s="52">
        <v>4.46</v>
      </c>
      <c r="W2840" s="52" t="str" cm="1">
        <f t="array" ref="W2840">_xlfn.SWITCH(ROUND(V2840,0),5,"Excellent",4,"Good",3,"Ok","Bad")</f>
        <v>Good</v>
      </c>
      <c r="X2840">
        <v>13</v>
      </c>
      <c r="Y2840" t="str">
        <f t="shared" si="179"/>
        <v>No</v>
      </c>
      <c r="Z2840" s="68">
        <v>42935</v>
      </c>
      <c r="AA2840" s="68">
        <v>43334</v>
      </c>
      <c r="AB2840">
        <v>4</v>
      </c>
      <c r="AC2840" t="s">
        <v>15615</v>
      </c>
    </row>
    <row r="2841" spans="1:29" x14ac:dyDescent="0.3">
      <c r="A2841" t="s">
        <v>2074</v>
      </c>
      <c r="B2841">
        <v>2214</v>
      </c>
      <c r="C2841" t="str">
        <f>VLOOKUP($B2841,Hosts!$A:$M,10,0)</f>
        <v>Within an hour</v>
      </c>
      <c r="D2841" s="70">
        <f>VLOOKUP($B2841,Hosts!$A:$M,11,0)</f>
        <v>1</v>
      </c>
      <c r="E2841" s="70">
        <f>VLOOKUP($B2841,Hosts!$A:$M,12,0)</f>
        <v>0.96</v>
      </c>
      <c r="F2841" t="str">
        <f>VLOOKUP($B2841,Hosts!$A:$M,13,0)</f>
        <v>No</v>
      </c>
      <c r="G2841" t="str">
        <f>INDEX(Hosts!$A:$M, MATCH(Places!$B2841,Hosts!$A:$A,0), MATCH(Places!G$1,Hosts!$A$1:$M$1,0))</f>
        <v>Within an hour</v>
      </c>
      <c r="H2841" s="70">
        <f>INDEX(Hosts!$A:$M, MATCH(Places!$B2841,Hosts!$A:$A,0), MATCH(Places!H$1,Hosts!$A$1:$M$1,0))</f>
        <v>1</v>
      </c>
      <c r="I2841" s="70">
        <f>INDEX(Hosts!$A:$M, MATCH(Places!$B2841,Hosts!$A:$A,0), MATCH(Places!I$1,Hosts!$A$1:$M$1,0))</f>
        <v>0.96</v>
      </c>
      <c r="J2841" t="str">
        <f>INDEX(Hosts!$A:$M, MATCH(Places!$B2841,Hosts!$A:$A,0), MATCH(Places!J$1,Hosts!$A$1:$M$1,0))</f>
        <v>No</v>
      </c>
      <c r="K2841">
        <v>7</v>
      </c>
      <c r="L2841" t="str">
        <f>VLOOKUP($K2841,Neighborhoods!$A:$C,2,0)</f>
        <v>Brooklyn</v>
      </c>
      <c r="M2841" t="str">
        <f>VLOOKUP($K2841,Neighborhoods!$A:$C,3,0)</f>
        <v>Bedford-Stuyvesant</v>
      </c>
      <c r="N2841" t="str">
        <f>INDEX(Neighborhoods!$A:$C, MATCH(Places!$K2841,Neighborhoods!$A:$A,0), MATCH(Places!N$1,Neighborhoods!$A$1:$C$1,0))</f>
        <v>Brooklyn</v>
      </c>
      <c r="O2841" t="str">
        <f>INDEX(Neighborhoods!$A:$C, MATCH(Places!$K2841,Neighborhoods!$A:$A,0), MATCH(Places!O$1,Neighborhoods!$A$1:$C$1,0))</f>
        <v>Bedford-Stuyvesant</v>
      </c>
      <c r="P2841" t="s">
        <v>11822</v>
      </c>
      <c r="Q2841" t="str">
        <f t="shared" si="176"/>
        <v>No</v>
      </c>
      <c r="R2841">
        <v>2</v>
      </c>
      <c r="S2841" t="str">
        <f t="shared" si="177"/>
        <v>Small</v>
      </c>
      <c r="T2841" s="50">
        <v>99</v>
      </c>
      <c r="U2841" s="70">
        <f t="shared" si="178"/>
        <v>0.03</v>
      </c>
      <c r="V2841" s="52">
        <v>4.75</v>
      </c>
      <c r="W2841" s="52" t="str" cm="1">
        <f t="array" ref="W2841">_xlfn.SWITCH(ROUND(V2841,0),5,"Excellent",4,"Good",3,"Ok","Bad")</f>
        <v>Excellent</v>
      </c>
      <c r="X2841">
        <v>75</v>
      </c>
      <c r="Y2841" t="str">
        <f t="shared" si="179"/>
        <v>No</v>
      </c>
      <c r="Z2841" s="68">
        <v>42991</v>
      </c>
      <c r="AA2841" s="68">
        <v>43872</v>
      </c>
      <c r="AB2841">
        <v>134</v>
      </c>
      <c r="AC2841" t="s">
        <v>15616</v>
      </c>
    </row>
    <row r="2842" spans="1:29" x14ac:dyDescent="0.3">
      <c r="A2842" t="s">
        <v>2075</v>
      </c>
      <c r="B2842">
        <v>3229</v>
      </c>
      <c r="C2842" t="str">
        <f>VLOOKUP($B2842,Hosts!$A:$M,10,0)</f>
        <v>Within a few hours</v>
      </c>
      <c r="D2842" s="70">
        <f>VLOOKUP($B2842,Hosts!$A:$M,11,0)</f>
        <v>1</v>
      </c>
      <c r="E2842" s="70">
        <f>VLOOKUP($B2842,Hosts!$A:$M,12,0)</f>
        <v>0.72</v>
      </c>
      <c r="F2842" t="str">
        <f>VLOOKUP($B2842,Hosts!$A:$M,13,0)</f>
        <v>No</v>
      </c>
      <c r="G2842" t="str">
        <f>INDEX(Hosts!$A:$M, MATCH(Places!$B2842,Hosts!$A:$A,0), MATCH(Places!G$1,Hosts!$A$1:$M$1,0))</f>
        <v>Within a few hours</v>
      </c>
      <c r="H2842" s="70">
        <f>INDEX(Hosts!$A:$M, MATCH(Places!$B2842,Hosts!$A:$A,0), MATCH(Places!H$1,Hosts!$A$1:$M$1,0))</f>
        <v>1</v>
      </c>
      <c r="I2842" s="70">
        <f>INDEX(Hosts!$A:$M, MATCH(Places!$B2842,Hosts!$A:$A,0), MATCH(Places!I$1,Hosts!$A$1:$M$1,0))</f>
        <v>0.72</v>
      </c>
      <c r="J2842" t="str">
        <f>INDEX(Hosts!$A:$M, MATCH(Places!$B2842,Hosts!$A:$A,0), MATCH(Places!J$1,Hosts!$A$1:$M$1,0))</f>
        <v>No</v>
      </c>
      <c r="K2842">
        <v>29</v>
      </c>
      <c r="L2842" t="str">
        <f>VLOOKUP($K2842,Neighborhoods!$A:$C,2,0)</f>
        <v>Staten Island</v>
      </c>
      <c r="M2842" t="str">
        <f>VLOOKUP($K2842,Neighborhoods!$A:$C,3,0)</f>
        <v>Stapleton</v>
      </c>
      <c r="N2842" t="str">
        <f>INDEX(Neighborhoods!$A:$C, MATCH(Places!$K2842,Neighborhoods!$A:$A,0), MATCH(Places!N$1,Neighborhoods!$A$1:$C$1,0))</f>
        <v>Staten Island</v>
      </c>
      <c r="O2842" t="str">
        <f>INDEX(Neighborhoods!$A:$C, MATCH(Places!$K2842,Neighborhoods!$A:$A,0), MATCH(Places!O$1,Neighborhoods!$A$1:$C$1,0))</f>
        <v>Stapleton</v>
      </c>
      <c r="P2842" t="s">
        <v>1</v>
      </c>
      <c r="Q2842" t="str">
        <f t="shared" si="176"/>
        <v>Yes</v>
      </c>
      <c r="R2842">
        <v>1</v>
      </c>
      <c r="S2842" t="str">
        <f t="shared" si="177"/>
        <v>Small</v>
      </c>
      <c r="T2842" s="50">
        <v>44</v>
      </c>
      <c r="U2842" s="70">
        <f t="shared" si="178"/>
        <v>0.03</v>
      </c>
      <c r="V2842" s="52">
        <v>4.75</v>
      </c>
      <c r="W2842" s="52" t="str" cm="1">
        <f t="array" ref="W2842">_xlfn.SWITCH(ROUND(V2842,0),5,"Excellent",4,"Good",3,"Ok","Bad")</f>
        <v>Excellent</v>
      </c>
      <c r="X2842">
        <v>16</v>
      </c>
      <c r="Y2842" t="str">
        <f t="shared" si="179"/>
        <v>No</v>
      </c>
      <c r="Z2842" s="68">
        <v>43150</v>
      </c>
      <c r="AA2842" s="68">
        <v>43772</v>
      </c>
      <c r="AB2842">
        <v>88</v>
      </c>
      <c r="AC2842" t="s">
        <v>15615</v>
      </c>
    </row>
    <row r="2843" spans="1:29" x14ac:dyDescent="0.3">
      <c r="A2843" t="s">
        <v>2076</v>
      </c>
      <c r="B2843">
        <v>3304</v>
      </c>
      <c r="C2843" t="str">
        <f>VLOOKUP($B2843,Hosts!$A:$M,10,0)</f>
        <v>A few days or more</v>
      </c>
      <c r="D2843" s="70">
        <f>VLOOKUP($B2843,Hosts!$A:$M,11,0)</f>
        <v>0</v>
      </c>
      <c r="E2843" s="70">
        <f>VLOOKUP($B2843,Hosts!$A:$M,12,0)</f>
        <v>0.35</v>
      </c>
      <c r="F2843" t="str">
        <f>VLOOKUP($B2843,Hosts!$A:$M,13,0)</f>
        <v>No</v>
      </c>
      <c r="G2843" t="str">
        <f>INDEX(Hosts!$A:$M, MATCH(Places!$B2843,Hosts!$A:$A,0), MATCH(Places!G$1,Hosts!$A$1:$M$1,0))</f>
        <v>A few days or more</v>
      </c>
      <c r="H2843" s="70">
        <f>INDEX(Hosts!$A:$M, MATCH(Places!$B2843,Hosts!$A:$A,0), MATCH(Places!H$1,Hosts!$A$1:$M$1,0))</f>
        <v>0</v>
      </c>
      <c r="I2843" s="70">
        <f>INDEX(Hosts!$A:$M, MATCH(Places!$B2843,Hosts!$A:$A,0), MATCH(Places!I$1,Hosts!$A$1:$M$1,0))</f>
        <v>0.35</v>
      </c>
      <c r="J2843" t="str">
        <f>INDEX(Hosts!$A:$M, MATCH(Places!$B2843,Hosts!$A:$A,0), MATCH(Places!J$1,Hosts!$A$1:$M$1,0))</f>
        <v>No</v>
      </c>
      <c r="K2843">
        <v>7</v>
      </c>
      <c r="L2843" t="str">
        <f>VLOOKUP($K2843,Neighborhoods!$A:$C,2,0)</f>
        <v>Brooklyn</v>
      </c>
      <c r="M2843" t="str">
        <f>VLOOKUP($K2843,Neighborhoods!$A:$C,3,0)</f>
        <v>Bedford-Stuyvesant</v>
      </c>
      <c r="N2843" t="str">
        <f>INDEX(Neighborhoods!$A:$C, MATCH(Places!$K2843,Neighborhoods!$A:$A,0), MATCH(Places!N$1,Neighborhoods!$A$1:$C$1,0))</f>
        <v>Brooklyn</v>
      </c>
      <c r="O2843" t="str">
        <f>INDEX(Neighborhoods!$A:$C, MATCH(Places!$K2843,Neighborhoods!$A:$A,0), MATCH(Places!O$1,Neighborhoods!$A$1:$C$1,0))</f>
        <v>Bedford-Stuyvesant</v>
      </c>
      <c r="P2843" t="s">
        <v>1</v>
      </c>
      <c r="Q2843" t="str">
        <f t="shared" si="176"/>
        <v>Yes</v>
      </c>
      <c r="R2843">
        <v>3</v>
      </c>
      <c r="S2843" t="str">
        <f t="shared" si="177"/>
        <v>Medium</v>
      </c>
      <c r="T2843" s="50">
        <v>50</v>
      </c>
      <c r="U2843" s="70">
        <f t="shared" si="178"/>
        <v>0.03</v>
      </c>
      <c r="V2843" s="52">
        <v>4.6399999999999997</v>
      </c>
      <c r="W2843" s="52" t="str" cm="1">
        <f t="array" ref="W2843">_xlfn.SWITCH(ROUND(V2843,0),5,"Excellent",4,"Good",3,"Ok","Bad")</f>
        <v>Excellent</v>
      </c>
      <c r="X2843">
        <v>14</v>
      </c>
      <c r="Y2843" t="str">
        <f t="shared" si="179"/>
        <v>No</v>
      </c>
      <c r="Z2843" s="68">
        <v>42959</v>
      </c>
      <c r="AA2843" s="68">
        <v>43737</v>
      </c>
      <c r="AB2843">
        <v>89</v>
      </c>
      <c r="AC2843" t="s">
        <v>15615</v>
      </c>
    </row>
    <row r="2844" spans="1:29" x14ac:dyDescent="0.3">
      <c r="A2844" t="s">
        <v>2077</v>
      </c>
      <c r="B2844">
        <v>3306</v>
      </c>
      <c r="C2844" t="str">
        <f>VLOOKUP($B2844,Hosts!$A:$M,10,0)</f>
        <v>Within a few hours</v>
      </c>
      <c r="D2844" s="70">
        <f>VLOOKUP($B2844,Hosts!$A:$M,11,0)</f>
        <v>1</v>
      </c>
      <c r="E2844" s="70">
        <f>VLOOKUP($B2844,Hosts!$A:$M,12,0)</f>
        <v>0.91</v>
      </c>
      <c r="F2844" t="str">
        <f>VLOOKUP($B2844,Hosts!$A:$M,13,0)</f>
        <v>Yes</v>
      </c>
      <c r="G2844" t="str">
        <f>INDEX(Hosts!$A:$M, MATCH(Places!$B2844,Hosts!$A:$A,0), MATCH(Places!G$1,Hosts!$A$1:$M$1,0))</f>
        <v>Within a few hours</v>
      </c>
      <c r="H2844" s="70">
        <f>INDEX(Hosts!$A:$M, MATCH(Places!$B2844,Hosts!$A:$A,0), MATCH(Places!H$1,Hosts!$A$1:$M$1,0))</f>
        <v>1</v>
      </c>
      <c r="I2844" s="70">
        <f>INDEX(Hosts!$A:$M, MATCH(Places!$B2844,Hosts!$A:$A,0), MATCH(Places!I$1,Hosts!$A$1:$M$1,0))</f>
        <v>0.91</v>
      </c>
      <c r="J2844" t="str">
        <f>INDEX(Hosts!$A:$M, MATCH(Places!$B2844,Hosts!$A:$A,0), MATCH(Places!J$1,Hosts!$A$1:$M$1,0))</f>
        <v>Yes</v>
      </c>
      <c r="K2844">
        <v>14</v>
      </c>
      <c r="L2844" t="str">
        <f>VLOOKUP($K2844,Neighborhoods!$A:$C,2,0)</f>
        <v>Manhattan</v>
      </c>
      <c r="M2844" t="str">
        <f>VLOOKUP($K2844,Neighborhoods!$A:$C,3,0)</f>
        <v>East Harlem</v>
      </c>
      <c r="N2844" t="str">
        <f>INDEX(Neighborhoods!$A:$C, MATCH(Places!$K2844,Neighborhoods!$A:$A,0), MATCH(Places!N$1,Neighborhoods!$A$1:$C$1,0))</f>
        <v>Manhattan</v>
      </c>
      <c r="O2844" t="str">
        <f>INDEX(Neighborhoods!$A:$C, MATCH(Places!$K2844,Neighborhoods!$A:$A,0), MATCH(Places!O$1,Neighborhoods!$A$1:$C$1,0))</f>
        <v>East Harlem</v>
      </c>
      <c r="P2844" t="s">
        <v>11822</v>
      </c>
      <c r="Q2844" t="str">
        <f t="shared" si="176"/>
        <v>No</v>
      </c>
      <c r="R2844">
        <v>3</v>
      </c>
      <c r="S2844" t="str">
        <f t="shared" si="177"/>
        <v>Medium</v>
      </c>
      <c r="T2844" s="50">
        <v>152</v>
      </c>
      <c r="U2844" s="70">
        <f t="shared" si="178"/>
        <v>0.03</v>
      </c>
      <c r="V2844" s="52">
        <v>4.9000000000000004</v>
      </c>
      <c r="W2844" s="52" t="str" cm="1">
        <f t="array" ref="W2844">_xlfn.SWITCH(ROUND(V2844,0),5,"Excellent",4,"Good",3,"Ok","Bad")</f>
        <v>Excellent</v>
      </c>
      <c r="X2844">
        <v>84</v>
      </c>
      <c r="Y2844" t="str">
        <f t="shared" si="179"/>
        <v>No</v>
      </c>
      <c r="Z2844" s="68">
        <v>42966</v>
      </c>
      <c r="AA2844" s="68">
        <v>43878</v>
      </c>
      <c r="AB2844">
        <v>178</v>
      </c>
      <c r="AC2844" t="s">
        <v>15615</v>
      </c>
    </row>
    <row r="2845" spans="1:29" x14ac:dyDescent="0.3">
      <c r="A2845" t="s">
        <v>2078</v>
      </c>
      <c r="B2845">
        <v>613</v>
      </c>
      <c r="C2845" t="str">
        <f>VLOOKUP($B2845,Hosts!$A:$M,10,0)</f>
        <v>Within an hour</v>
      </c>
      <c r="D2845" s="70">
        <f>VLOOKUP($B2845,Hosts!$A:$M,11,0)</f>
        <v>0.87</v>
      </c>
      <c r="E2845" s="70">
        <f>VLOOKUP($B2845,Hosts!$A:$M,12,0)</f>
        <v>0.93</v>
      </c>
      <c r="F2845" t="str">
        <f>VLOOKUP($B2845,Hosts!$A:$M,13,0)</f>
        <v>No</v>
      </c>
      <c r="G2845" t="str">
        <f>INDEX(Hosts!$A:$M, MATCH(Places!$B2845,Hosts!$A:$A,0), MATCH(Places!G$1,Hosts!$A$1:$M$1,0))</f>
        <v>Within an hour</v>
      </c>
      <c r="H2845" s="70">
        <f>INDEX(Hosts!$A:$M, MATCH(Places!$B2845,Hosts!$A:$A,0), MATCH(Places!H$1,Hosts!$A$1:$M$1,0))</f>
        <v>0.87</v>
      </c>
      <c r="I2845" s="70">
        <f>INDEX(Hosts!$A:$M, MATCH(Places!$B2845,Hosts!$A:$A,0), MATCH(Places!I$1,Hosts!$A$1:$M$1,0))</f>
        <v>0.93</v>
      </c>
      <c r="J2845" t="str">
        <f>INDEX(Hosts!$A:$M, MATCH(Places!$B2845,Hosts!$A:$A,0), MATCH(Places!J$1,Hosts!$A$1:$M$1,0))</f>
        <v>No</v>
      </c>
      <c r="K2845">
        <v>19</v>
      </c>
      <c r="L2845" t="str">
        <f>VLOOKUP($K2845,Neighborhoods!$A:$C,2,0)</f>
        <v>Manhattan</v>
      </c>
      <c r="M2845" t="str">
        <f>VLOOKUP($K2845,Neighborhoods!$A:$C,3,0)</f>
        <v>Upper East Side</v>
      </c>
      <c r="N2845" t="str">
        <f>INDEX(Neighborhoods!$A:$C, MATCH(Places!$K2845,Neighborhoods!$A:$A,0), MATCH(Places!N$1,Neighborhoods!$A$1:$C$1,0))</f>
        <v>Manhattan</v>
      </c>
      <c r="O2845" t="str">
        <f>INDEX(Neighborhoods!$A:$C, MATCH(Places!$K2845,Neighborhoods!$A:$A,0), MATCH(Places!O$1,Neighborhoods!$A$1:$C$1,0))</f>
        <v>Upper East Side</v>
      </c>
      <c r="P2845" t="s">
        <v>11822</v>
      </c>
      <c r="Q2845" t="str">
        <f t="shared" si="176"/>
        <v>No</v>
      </c>
      <c r="R2845">
        <v>2</v>
      </c>
      <c r="S2845" t="str">
        <f t="shared" si="177"/>
        <v>Small</v>
      </c>
      <c r="T2845" s="50">
        <v>95</v>
      </c>
      <c r="U2845" s="70">
        <f t="shared" si="178"/>
        <v>0.03</v>
      </c>
      <c r="V2845" s="52">
        <v>4.6500000000000004</v>
      </c>
      <c r="W2845" s="52" t="str" cm="1">
        <f t="array" ref="W2845">_xlfn.SWITCH(ROUND(V2845,0),5,"Excellent",4,"Good",3,"Ok","Bad")</f>
        <v>Excellent</v>
      </c>
      <c r="X2845">
        <v>54</v>
      </c>
      <c r="Y2845" t="str">
        <f t="shared" si="179"/>
        <v>No</v>
      </c>
      <c r="Z2845" s="68">
        <v>43267</v>
      </c>
      <c r="AA2845" s="68">
        <v>44045</v>
      </c>
      <c r="AB2845">
        <v>348</v>
      </c>
      <c r="AC2845" t="s">
        <v>15615</v>
      </c>
    </row>
    <row r="2846" spans="1:29" x14ac:dyDescent="0.3">
      <c r="A2846" t="s">
        <v>2079</v>
      </c>
      <c r="B2846">
        <v>2558</v>
      </c>
      <c r="C2846" t="str">
        <f>VLOOKUP($B2846,Hosts!$A:$M,10,0)</f>
        <v>A few days or more</v>
      </c>
      <c r="D2846" s="70">
        <f>VLOOKUP($B2846,Hosts!$A:$M,11,0)</f>
        <v>0.13</v>
      </c>
      <c r="E2846" s="70">
        <f>VLOOKUP($B2846,Hosts!$A:$M,12,0)</f>
        <v>0.96</v>
      </c>
      <c r="F2846" t="str">
        <f>VLOOKUP($B2846,Hosts!$A:$M,13,0)</f>
        <v>No</v>
      </c>
      <c r="G2846" t="str">
        <f>INDEX(Hosts!$A:$M, MATCH(Places!$B2846,Hosts!$A:$A,0), MATCH(Places!G$1,Hosts!$A$1:$M$1,0))</f>
        <v>A few days or more</v>
      </c>
      <c r="H2846" s="70">
        <f>INDEX(Hosts!$A:$M, MATCH(Places!$B2846,Hosts!$A:$A,0), MATCH(Places!H$1,Hosts!$A$1:$M$1,0))</f>
        <v>0.13</v>
      </c>
      <c r="I2846" s="70">
        <f>INDEX(Hosts!$A:$M, MATCH(Places!$B2846,Hosts!$A:$A,0), MATCH(Places!I$1,Hosts!$A$1:$M$1,0))</f>
        <v>0.96</v>
      </c>
      <c r="J2846" t="str">
        <f>INDEX(Hosts!$A:$M, MATCH(Places!$B2846,Hosts!$A:$A,0), MATCH(Places!J$1,Hosts!$A$1:$M$1,0))</f>
        <v>No</v>
      </c>
      <c r="K2846">
        <v>7</v>
      </c>
      <c r="L2846" t="str">
        <f>VLOOKUP($K2846,Neighborhoods!$A:$C,2,0)</f>
        <v>Brooklyn</v>
      </c>
      <c r="M2846" t="str">
        <f>VLOOKUP($K2846,Neighborhoods!$A:$C,3,0)</f>
        <v>Bedford-Stuyvesant</v>
      </c>
      <c r="N2846" t="str">
        <f>INDEX(Neighborhoods!$A:$C, MATCH(Places!$K2846,Neighborhoods!$A:$A,0), MATCH(Places!N$1,Neighborhoods!$A$1:$C$1,0))</f>
        <v>Brooklyn</v>
      </c>
      <c r="O2846" t="str">
        <f>INDEX(Neighborhoods!$A:$C, MATCH(Places!$K2846,Neighborhoods!$A:$A,0), MATCH(Places!O$1,Neighborhoods!$A$1:$C$1,0))</f>
        <v>Bedford-Stuyvesant</v>
      </c>
      <c r="P2846" t="s">
        <v>11822</v>
      </c>
      <c r="Q2846" t="str">
        <f t="shared" si="176"/>
        <v>No</v>
      </c>
      <c r="R2846">
        <v>2</v>
      </c>
      <c r="S2846" t="str">
        <f t="shared" si="177"/>
        <v>Small</v>
      </c>
      <c r="T2846" s="50">
        <v>99</v>
      </c>
      <c r="U2846" s="70">
        <f t="shared" si="178"/>
        <v>0.03</v>
      </c>
      <c r="V2846" s="52">
        <v>4.55</v>
      </c>
      <c r="W2846" s="52" t="str" cm="1">
        <f t="array" ref="W2846">_xlfn.SWITCH(ROUND(V2846,0),5,"Excellent",4,"Good",3,"Ok","Bad")</f>
        <v>Excellent</v>
      </c>
      <c r="X2846">
        <v>84</v>
      </c>
      <c r="Y2846" t="str">
        <f t="shared" si="179"/>
        <v>No</v>
      </c>
      <c r="Z2846" s="68">
        <v>42950</v>
      </c>
      <c r="AA2846" s="68">
        <v>43828</v>
      </c>
      <c r="AB2846">
        <v>179</v>
      </c>
      <c r="AC2846" t="s">
        <v>15615</v>
      </c>
    </row>
    <row r="2847" spans="1:29" x14ac:dyDescent="0.3">
      <c r="A2847" t="s">
        <v>2080</v>
      </c>
      <c r="B2847">
        <v>3118</v>
      </c>
      <c r="C2847" t="str">
        <f>VLOOKUP($B2847,Hosts!$A:$M,10,0)</f>
        <v>Within a few hours</v>
      </c>
      <c r="D2847" s="70">
        <f>VLOOKUP($B2847,Hosts!$A:$M,11,0)</f>
        <v>1</v>
      </c>
      <c r="E2847" s="70">
        <f>VLOOKUP($B2847,Hosts!$A:$M,12,0)</f>
        <v>0.5</v>
      </c>
      <c r="F2847" t="str">
        <f>VLOOKUP($B2847,Hosts!$A:$M,13,0)</f>
        <v>No</v>
      </c>
      <c r="G2847" t="str">
        <f>INDEX(Hosts!$A:$M, MATCH(Places!$B2847,Hosts!$A:$A,0), MATCH(Places!G$1,Hosts!$A$1:$M$1,0))</f>
        <v>Within a few hours</v>
      </c>
      <c r="H2847" s="70">
        <f>INDEX(Hosts!$A:$M, MATCH(Places!$B2847,Hosts!$A:$A,0), MATCH(Places!H$1,Hosts!$A$1:$M$1,0))</f>
        <v>1</v>
      </c>
      <c r="I2847" s="70">
        <f>INDEX(Hosts!$A:$M, MATCH(Places!$B2847,Hosts!$A:$A,0), MATCH(Places!I$1,Hosts!$A$1:$M$1,0))</f>
        <v>0.5</v>
      </c>
      <c r="J2847" t="str">
        <f>INDEX(Hosts!$A:$M, MATCH(Places!$B2847,Hosts!$A:$A,0), MATCH(Places!J$1,Hosts!$A$1:$M$1,0))</f>
        <v>No</v>
      </c>
      <c r="K2847">
        <v>10</v>
      </c>
      <c r="L2847" t="str">
        <f>VLOOKUP($K2847,Neighborhoods!$A:$C,2,0)</f>
        <v>Brooklyn</v>
      </c>
      <c r="M2847" t="str">
        <f>VLOOKUP($K2847,Neighborhoods!$A:$C,3,0)</f>
        <v>East Flatbush</v>
      </c>
      <c r="N2847" t="str">
        <f>INDEX(Neighborhoods!$A:$C, MATCH(Places!$K2847,Neighborhoods!$A:$A,0), MATCH(Places!N$1,Neighborhoods!$A$1:$C$1,0))</f>
        <v>Brooklyn</v>
      </c>
      <c r="O2847" t="str">
        <f>INDEX(Neighborhoods!$A:$C, MATCH(Places!$K2847,Neighborhoods!$A:$A,0), MATCH(Places!O$1,Neighborhoods!$A$1:$C$1,0))</f>
        <v>East Flatbush</v>
      </c>
      <c r="P2847" t="s">
        <v>1</v>
      </c>
      <c r="Q2847" t="str">
        <f t="shared" si="176"/>
        <v>Yes</v>
      </c>
      <c r="R2847">
        <v>2</v>
      </c>
      <c r="S2847" t="str">
        <f t="shared" si="177"/>
        <v>Small</v>
      </c>
      <c r="T2847" s="50">
        <v>50</v>
      </c>
      <c r="U2847" s="70">
        <f t="shared" si="178"/>
        <v>0.03</v>
      </c>
      <c r="V2847" s="52">
        <v>4.5</v>
      </c>
      <c r="W2847" s="52" t="str" cm="1">
        <f t="array" ref="W2847">_xlfn.SWITCH(ROUND(V2847,0),5,"Excellent",4,"Good",3,"Ok","Bad")</f>
        <v>Excellent</v>
      </c>
      <c r="X2847">
        <v>8</v>
      </c>
      <c r="Y2847" t="str">
        <f t="shared" si="179"/>
        <v>No</v>
      </c>
      <c r="Z2847" s="68">
        <v>42972</v>
      </c>
      <c r="AA2847" s="68">
        <v>43253</v>
      </c>
      <c r="AB2847">
        <v>89</v>
      </c>
      <c r="AC2847" t="s">
        <v>15615</v>
      </c>
    </row>
    <row r="2848" spans="1:29" x14ac:dyDescent="0.3">
      <c r="A2848" t="s">
        <v>2081</v>
      </c>
      <c r="B2848">
        <v>3303</v>
      </c>
      <c r="C2848" t="str">
        <f>VLOOKUP($B2848,Hosts!$A:$M,10,0)</f>
        <v>Within a few hours</v>
      </c>
      <c r="D2848" s="70">
        <f>VLOOKUP($B2848,Hosts!$A:$M,11,0)</f>
        <v>0.83</v>
      </c>
      <c r="E2848" s="70">
        <f>VLOOKUP($B2848,Hosts!$A:$M,12,0)</f>
        <v>0.16</v>
      </c>
      <c r="F2848" t="str">
        <f>VLOOKUP($B2848,Hosts!$A:$M,13,0)</f>
        <v>Yes</v>
      </c>
      <c r="G2848" t="str">
        <f>INDEX(Hosts!$A:$M, MATCH(Places!$B2848,Hosts!$A:$A,0), MATCH(Places!G$1,Hosts!$A$1:$M$1,0))</f>
        <v>Within a few hours</v>
      </c>
      <c r="H2848" s="70">
        <f>INDEX(Hosts!$A:$M, MATCH(Places!$B2848,Hosts!$A:$A,0), MATCH(Places!H$1,Hosts!$A$1:$M$1,0))</f>
        <v>0.83</v>
      </c>
      <c r="I2848" s="70">
        <f>INDEX(Hosts!$A:$M, MATCH(Places!$B2848,Hosts!$A:$A,0), MATCH(Places!I$1,Hosts!$A$1:$M$1,0))</f>
        <v>0.16</v>
      </c>
      <c r="J2848" t="str">
        <f>INDEX(Hosts!$A:$M, MATCH(Places!$B2848,Hosts!$A:$A,0), MATCH(Places!J$1,Hosts!$A$1:$M$1,0))</f>
        <v>Yes</v>
      </c>
      <c r="K2848">
        <v>14</v>
      </c>
      <c r="L2848" t="str">
        <f>VLOOKUP($K2848,Neighborhoods!$A:$C,2,0)</f>
        <v>Manhattan</v>
      </c>
      <c r="M2848" t="str">
        <f>VLOOKUP($K2848,Neighborhoods!$A:$C,3,0)</f>
        <v>East Harlem</v>
      </c>
      <c r="N2848" t="str">
        <f>INDEX(Neighborhoods!$A:$C, MATCH(Places!$K2848,Neighborhoods!$A:$A,0), MATCH(Places!N$1,Neighborhoods!$A$1:$C$1,0))</f>
        <v>Manhattan</v>
      </c>
      <c r="O2848" t="str">
        <f>INDEX(Neighborhoods!$A:$C, MATCH(Places!$K2848,Neighborhoods!$A:$A,0), MATCH(Places!O$1,Neighborhoods!$A$1:$C$1,0))</f>
        <v>East Harlem</v>
      </c>
      <c r="P2848" t="s">
        <v>1</v>
      </c>
      <c r="Q2848" t="str">
        <f t="shared" si="176"/>
        <v>Yes</v>
      </c>
      <c r="R2848">
        <v>2</v>
      </c>
      <c r="S2848" t="str">
        <f t="shared" si="177"/>
        <v>Small</v>
      </c>
      <c r="T2848" s="50">
        <v>84</v>
      </c>
      <c r="U2848" s="70">
        <f t="shared" si="178"/>
        <v>0.03</v>
      </c>
      <c r="V2848" s="52">
        <v>5</v>
      </c>
      <c r="W2848" s="52" t="str" cm="1">
        <f t="array" ref="W2848">_xlfn.SWITCH(ROUND(V2848,0),5,"Excellent",4,"Good",3,"Ok","Bad")</f>
        <v>Excellent</v>
      </c>
      <c r="X2848">
        <v>29</v>
      </c>
      <c r="Y2848" t="str">
        <f t="shared" si="179"/>
        <v>No</v>
      </c>
      <c r="Z2848" s="68">
        <v>42967</v>
      </c>
      <c r="AA2848" s="68">
        <v>43771</v>
      </c>
      <c r="AB2848">
        <v>179</v>
      </c>
      <c r="AC2848" t="s">
        <v>15615</v>
      </c>
    </row>
    <row r="2849" spans="1:29" x14ac:dyDescent="0.3">
      <c r="A2849" t="s">
        <v>2082</v>
      </c>
      <c r="B2849">
        <v>3289</v>
      </c>
      <c r="C2849" t="str">
        <f>VLOOKUP($B2849,Hosts!$A:$M,10,0)</f>
        <v>Within an hour</v>
      </c>
      <c r="D2849" s="70">
        <f>VLOOKUP($B2849,Hosts!$A:$M,11,0)</f>
        <v>1</v>
      </c>
      <c r="E2849" s="70">
        <f>VLOOKUP($B2849,Hosts!$A:$M,12,0)</f>
        <v>0.99</v>
      </c>
      <c r="F2849" t="str">
        <f>VLOOKUP($B2849,Hosts!$A:$M,13,0)</f>
        <v>No</v>
      </c>
      <c r="G2849" t="str">
        <f>INDEX(Hosts!$A:$M, MATCH(Places!$B2849,Hosts!$A:$A,0), MATCH(Places!G$1,Hosts!$A$1:$M$1,0))</f>
        <v>Within an hour</v>
      </c>
      <c r="H2849" s="70">
        <f>INDEX(Hosts!$A:$M, MATCH(Places!$B2849,Hosts!$A:$A,0), MATCH(Places!H$1,Hosts!$A$1:$M$1,0))</f>
        <v>1</v>
      </c>
      <c r="I2849" s="70">
        <f>INDEX(Hosts!$A:$M, MATCH(Places!$B2849,Hosts!$A:$A,0), MATCH(Places!I$1,Hosts!$A$1:$M$1,0))</f>
        <v>0.99</v>
      </c>
      <c r="J2849" t="str">
        <f>INDEX(Hosts!$A:$M, MATCH(Places!$B2849,Hosts!$A:$A,0), MATCH(Places!J$1,Hosts!$A$1:$M$1,0))</f>
        <v>No</v>
      </c>
      <c r="K2849">
        <v>10</v>
      </c>
      <c r="L2849" t="str">
        <f>VLOOKUP($K2849,Neighborhoods!$A:$C,2,0)</f>
        <v>Brooklyn</v>
      </c>
      <c r="M2849" t="str">
        <f>VLOOKUP($K2849,Neighborhoods!$A:$C,3,0)</f>
        <v>East Flatbush</v>
      </c>
      <c r="N2849" t="str">
        <f>INDEX(Neighborhoods!$A:$C, MATCH(Places!$K2849,Neighborhoods!$A:$A,0), MATCH(Places!N$1,Neighborhoods!$A$1:$C$1,0))</f>
        <v>Brooklyn</v>
      </c>
      <c r="O2849" t="str">
        <f>INDEX(Neighborhoods!$A:$C, MATCH(Places!$K2849,Neighborhoods!$A:$A,0), MATCH(Places!O$1,Neighborhoods!$A$1:$C$1,0))</f>
        <v>East Flatbush</v>
      </c>
      <c r="P2849" t="s">
        <v>11822</v>
      </c>
      <c r="Q2849" t="str">
        <f t="shared" si="176"/>
        <v>No</v>
      </c>
      <c r="R2849">
        <v>4</v>
      </c>
      <c r="S2849" t="str">
        <f t="shared" si="177"/>
        <v>Medium</v>
      </c>
      <c r="T2849" s="50">
        <v>73</v>
      </c>
      <c r="U2849" s="70">
        <f t="shared" si="178"/>
        <v>0.03</v>
      </c>
      <c r="V2849" s="52">
        <v>4.82</v>
      </c>
      <c r="W2849" s="52" t="str" cm="1">
        <f t="array" ref="W2849">_xlfn.SWITCH(ROUND(V2849,0),5,"Excellent",4,"Good",3,"Ok","Bad")</f>
        <v>Excellent</v>
      </c>
      <c r="X2849">
        <v>304</v>
      </c>
      <c r="Y2849" t="str">
        <f t="shared" si="179"/>
        <v>Yes</v>
      </c>
      <c r="Z2849" s="68">
        <v>42938</v>
      </c>
      <c r="AA2849" s="68">
        <v>44057</v>
      </c>
      <c r="AB2849">
        <v>171</v>
      </c>
      <c r="AC2849" t="s">
        <v>15615</v>
      </c>
    </row>
    <row r="2850" spans="1:29" x14ac:dyDescent="0.3">
      <c r="A2850" t="s">
        <v>2083</v>
      </c>
      <c r="B2850">
        <v>3179</v>
      </c>
      <c r="C2850" t="str">
        <f>VLOOKUP($B2850,Hosts!$A:$M,10,0)</f>
        <v>Within an hour</v>
      </c>
      <c r="D2850" s="70">
        <f>VLOOKUP($B2850,Hosts!$A:$M,11,0)</f>
        <v>1</v>
      </c>
      <c r="E2850" s="70">
        <f>VLOOKUP($B2850,Hosts!$A:$M,12,0)</f>
        <v>0.93</v>
      </c>
      <c r="F2850" t="str">
        <f>VLOOKUP($B2850,Hosts!$A:$M,13,0)</f>
        <v>Yes</v>
      </c>
      <c r="G2850" t="str">
        <f>INDEX(Hosts!$A:$M, MATCH(Places!$B2850,Hosts!$A:$A,0), MATCH(Places!G$1,Hosts!$A$1:$M$1,0))</f>
        <v>Within an hour</v>
      </c>
      <c r="H2850" s="70">
        <f>INDEX(Hosts!$A:$M, MATCH(Places!$B2850,Hosts!$A:$A,0), MATCH(Places!H$1,Hosts!$A$1:$M$1,0))</f>
        <v>1</v>
      </c>
      <c r="I2850" s="70">
        <f>INDEX(Hosts!$A:$M, MATCH(Places!$B2850,Hosts!$A:$A,0), MATCH(Places!I$1,Hosts!$A$1:$M$1,0))</f>
        <v>0.93</v>
      </c>
      <c r="J2850" t="str">
        <f>INDEX(Hosts!$A:$M, MATCH(Places!$B2850,Hosts!$A:$A,0), MATCH(Places!J$1,Hosts!$A$1:$M$1,0))</f>
        <v>Yes</v>
      </c>
      <c r="K2850">
        <v>22</v>
      </c>
      <c r="L2850" t="str">
        <f>VLOOKUP($K2850,Neighborhoods!$A:$C,2,0)</f>
        <v>Queens</v>
      </c>
      <c r="M2850" t="str">
        <f>VLOOKUP($K2850,Neighborhoods!$A:$C,3,0)</f>
        <v>Flushing</v>
      </c>
      <c r="N2850" t="str">
        <f>INDEX(Neighborhoods!$A:$C, MATCH(Places!$K2850,Neighborhoods!$A:$A,0), MATCH(Places!N$1,Neighborhoods!$A$1:$C$1,0))</f>
        <v>Queens</v>
      </c>
      <c r="O2850" t="str">
        <f>INDEX(Neighborhoods!$A:$C, MATCH(Places!$K2850,Neighborhoods!$A:$A,0), MATCH(Places!O$1,Neighborhoods!$A$1:$C$1,0))</f>
        <v>Flushing</v>
      </c>
      <c r="P2850" t="s">
        <v>1</v>
      </c>
      <c r="Q2850" t="str">
        <f t="shared" si="176"/>
        <v>Yes</v>
      </c>
      <c r="R2850">
        <v>3</v>
      </c>
      <c r="S2850" t="str">
        <f t="shared" si="177"/>
        <v>Medium</v>
      </c>
      <c r="T2850" s="50">
        <v>51</v>
      </c>
      <c r="U2850" s="70">
        <f t="shared" si="178"/>
        <v>0.03</v>
      </c>
      <c r="V2850" s="52">
        <v>4.6100000000000003</v>
      </c>
      <c r="W2850" s="52" t="str" cm="1">
        <f t="array" ref="W2850">_xlfn.SWITCH(ROUND(V2850,0),5,"Excellent",4,"Good",3,"Ok","Bad")</f>
        <v>Excellent</v>
      </c>
      <c r="X2850">
        <v>61</v>
      </c>
      <c r="Y2850" t="str">
        <f t="shared" si="179"/>
        <v>No</v>
      </c>
      <c r="Z2850" s="68">
        <v>42945</v>
      </c>
      <c r="AA2850" s="68">
        <v>43831</v>
      </c>
      <c r="AB2850">
        <v>90</v>
      </c>
      <c r="AC2850" t="s">
        <v>15615</v>
      </c>
    </row>
    <row r="2851" spans="1:29" x14ac:dyDescent="0.3">
      <c r="A2851" t="s">
        <v>2084</v>
      </c>
      <c r="B2851">
        <v>2045</v>
      </c>
      <c r="C2851" t="str">
        <f>VLOOKUP($B2851,Hosts!$A:$M,10,0)</f>
        <v>Within an hour</v>
      </c>
      <c r="D2851" s="70">
        <f>VLOOKUP($B2851,Hosts!$A:$M,11,0)</f>
        <v>1</v>
      </c>
      <c r="E2851" s="70">
        <f>VLOOKUP($B2851,Hosts!$A:$M,12,0)</f>
        <v>0.76</v>
      </c>
      <c r="F2851" t="str">
        <f>VLOOKUP($B2851,Hosts!$A:$M,13,0)</f>
        <v>Yes</v>
      </c>
      <c r="G2851" t="str">
        <f>INDEX(Hosts!$A:$M, MATCH(Places!$B2851,Hosts!$A:$A,0), MATCH(Places!G$1,Hosts!$A$1:$M$1,0))</f>
        <v>Within an hour</v>
      </c>
      <c r="H2851" s="70">
        <f>INDEX(Hosts!$A:$M, MATCH(Places!$B2851,Hosts!$A:$A,0), MATCH(Places!H$1,Hosts!$A$1:$M$1,0))</f>
        <v>1</v>
      </c>
      <c r="I2851" s="70">
        <f>INDEX(Hosts!$A:$M, MATCH(Places!$B2851,Hosts!$A:$A,0), MATCH(Places!I$1,Hosts!$A$1:$M$1,0))</f>
        <v>0.76</v>
      </c>
      <c r="J2851" t="str">
        <f>INDEX(Hosts!$A:$M, MATCH(Places!$B2851,Hosts!$A:$A,0), MATCH(Places!J$1,Hosts!$A$1:$M$1,0))</f>
        <v>Yes</v>
      </c>
      <c r="K2851">
        <v>19</v>
      </c>
      <c r="L2851" t="str">
        <f>VLOOKUP($K2851,Neighborhoods!$A:$C,2,0)</f>
        <v>Manhattan</v>
      </c>
      <c r="M2851" t="str">
        <f>VLOOKUP($K2851,Neighborhoods!$A:$C,3,0)</f>
        <v>Upper East Side</v>
      </c>
      <c r="N2851" t="str">
        <f>INDEX(Neighborhoods!$A:$C, MATCH(Places!$K2851,Neighborhoods!$A:$A,0), MATCH(Places!N$1,Neighborhoods!$A$1:$C$1,0))</f>
        <v>Manhattan</v>
      </c>
      <c r="O2851" t="str">
        <f>INDEX(Neighborhoods!$A:$C, MATCH(Places!$K2851,Neighborhoods!$A:$A,0), MATCH(Places!O$1,Neighborhoods!$A$1:$C$1,0))</f>
        <v>Upper East Side</v>
      </c>
      <c r="P2851" t="s">
        <v>11822</v>
      </c>
      <c r="Q2851" t="str">
        <f t="shared" si="176"/>
        <v>No</v>
      </c>
      <c r="R2851">
        <v>4</v>
      </c>
      <c r="S2851" t="str">
        <f t="shared" si="177"/>
        <v>Medium</v>
      </c>
      <c r="T2851" s="50">
        <v>209</v>
      </c>
      <c r="U2851" s="70">
        <f t="shared" si="178"/>
        <v>0.04</v>
      </c>
      <c r="V2851" s="52">
        <v>4.88</v>
      </c>
      <c r="W2851" s="52" t="str" cm="1">
        <f t="array" ref="W2851">_xlfn.SWITCH(ROUND(V2851,0),5,"Excellent",4,"Good",3,"Ok","Bad")</f>
        <v>Excellent</v>
      </c>
      <c r="X2851">
        <v>26</v>
      </c>
      <c r="Y2851" t="str">
        <f t="shared" si="179"/>
        <v>No</v>
      </c>
      <c r="Z2851" s="68">
        <v>43002</v>
      </c>
      <c r="AA2851" s="68">
        <v>43849</v>
      </c>
      <c r="AB2851">
        <v>360</v>
      </c>
      <c r="AC2851" t="s">
        <v>15615</v>
      </c>
    </row>
    <row r="2852" spans="1:29" x14ac:dyDescent="0.3">
      <c r="A2852" t="s">
        <v>14319</v>
      </c>
      <c r="B2852">
        <v>3308</v>
      </c>
      <c r="C2852" t="str">
        <f>VLOOKUP($B2852,Hosts!$A:$M,10,0)</f>
        <v>A few days or more</v>
      </c>
      <c r="D2852" s="70">
        <f>VLOOKUP($B2852,Hosts!$A:$M,11,0)</f>
        <v>0.33</v>
      </c>
      <c r="E2852" s="70">
        <f>VLOOKUP($B2852,Hosts!$A:$M,12,0)</f>
        <v>0</v>
      </c>
      <c r="F2852" t="str">
        <f>VLOOKUP($B2852,Hosts!$A:$M,13,0)</f>
        <v>No</v>
      </c>
      <c r="G2852" t="str">
        <f>INDEX(Hosts!$A:$M, MATCH(Places!$B2852,Hosts!$A:$A,0), MATCH(Places!G$1,Hosts!$A$1:$M$1,0))</f>
        <v>A few days or more</v>
      </c>
      <c r="H2852" s="70">
        <f>INDEX(Hosts!$A:$M, MATCH(Places!$B2852,Hosts!$A:$A,0), MATCH(Places!H$1,Hosts!$A$1:$M$1,0))</f>
        <v>0.33</v>
      </c>
      <c r="I2852" s="70">
        <f>INDEX(Hosts!$A:$M, MATCH(Places!$B2852,Hosts!$A:$A,0), MATCH(Places!I$1,Hosts!$A$1:$M$1,0))</f>
        <v>0</v>
      </c>
      <c r="J2852" t="str">
        <f>INDEX(Hosts!$A:$M, MATCH(Places!$B2852,Hosts!$A:$A,0), MATCH(Places!J$1,Hosts!$A$1:$M$1,0))</f>
        <v>No</v>
      </c>
      <c r="K2852">
        <v>23</v>
      </c>
      <c r="L2852" t="str">
        <f>VLOOKUP($K2852,Neighborhoods!$A:$C,2,0)</f>
        <v>Queens</v>
      </c>
      <c r="M2852" t="str">
        <f>VLOOKUP($K2852,Neighborhoods!$A:$C,3,0)</f>
        <v>Jamaica</v>
      </c>
      <c r="N2852" t="str">
        <f>INDEX(Neighborhoods!$A:$C, MATCH(Places!$K2852,Neighborhoods!$A:$A,0), MATCH(Places!N$1,Neighborhoods!$A$1:$C$1,0))</f>
        <v>Queens</v>
      </c>
      <c r="O2852" t="str">
        <f>INDEX(Neighborhoods!$A:$C, MATCH(Places!$K2852,Neighborhoods!$A:$A,0), MATCH(Places!O$1,Neighborhoods!$A$1:$C$1,0))</f>
        <v>Jamaica</v>
      </c>
      <c r="P2852" t="s">
        <v>1</v>
      </c>
      <c r="Q2852" t="str">
        <f t="shared" si="176"/>
        <v>Yes</v>
      </c>
      <c r="R2852">
        <v>2</v>
      </c>
      <c r="S2852" t="str">
        <f t="shared" si="177"/>
        <v>Small</v>
      </c>
      <c r="T2852" s="50">
        <v>50</v>
      </c>
      <c r="U2852" s="70">
        <f t="shared" si="178"/>
        <v>0.03</v>
      </c>
      <c r="V2852" s="52">
        <v>4.37</v>
      </c>
      <c r="W2852" s="52" t="str" cm="1">
        <f t="array" ref="W2852">_xlfn.SWITCH(ROUND(V2852,0),5,"Excellent",4,"Good",3,"Ok","Bad")</f>
        <v>Good</v>
      </c>
      <c r="X2852">
        <v>19</v>
      </c>
      <c r="Y2852" t="str">
        <f t="shared" si="179"/>
        <v>No</v>
      </c>
      <c r="Z2852" s="68">
        <v>42934</v>
      </c>
      <c r="AA2852" s="68">
        <v>43693</v>
      </c>
      <c r="AB2852">
        <v>180</v>
      </c>
      <c r="AC2852" t="s">
        <v>15616</v>
      </c>
    </row>
    <row r="2853" spans="1:29" x14ac:dyDescent="0.3">
      <c r="A2853" t="s">
        <v>13513</v>
      </c>
      <c r="B2853">
        <v>2342</v>
      </c>
      <c r="C2853" t="str">
        <f>VLOOKUP($B2853,Hosts!$A:$M,10,0)</f>
        <v>Within an hour</v>
      </c>
      <c r="D2853" s="70">
        <f>VLOOKUP($B2853,Hosts!$A:$M,11,0)</f>
        <v>1</v>
      </c>
      <c r="E2853" s="70">
        <f>VLOOKUP($B2853,Hosts!$A:$M,12,0)</f>
        <v>0.97</v>
      </c>
      <c r="F2853" t="str">
        <f>VLOOKUP($B2853,Hosts!$A:$M,13,0)</f>
        <v>Yes</v>
      </c>
      <c r="G2853" t="str">
        <f>INDEX(Hosts!$A:$M, MATCH(Places!$B2853,Hosts!$A:$A,0), MATCH(Places!G$1,Hosts!$A$1:$M$1,0))</f>
        <v>Within an hour</v>
      </c>
      <c r="H2853" s="70">
        <f>INDEX(Hosts!$A:$M, MATCH(Places!$B2853,Hosts!$A:$A,0), MATCH(Places!H$1,Hosts!$A$1:$M$1,0))</f>
        <v>1</v>
      </c>
      <c r="I2853" s="70">
        <f>INDEX(Hosts!$A:$M, MATCH(Places!$B2853,Hosts!$A:$A,0), MATCH(Places!I$1,Hosts!$A$1:$M$1,0))</f>
        <v>0.97</v>
      </c>
      <c r="J2853" t="str">
        <f>INDEX(Hosts!$A:$M, MATCH(Places!$B2853,Hosts!$A:$A,0), MATCH(Places!J$1,Hosts!$A$1:$M$1,0))</f>
        <v>Yes</v>
      </c>
      <c r="K2853">
        <v>21</v>
      </c>
      <c r="L2853" t="str">
        <f>VLOOKUP($K2853,Neighborhoods!$A:$C,2,0)</f>
        <v>Queens</v>
      </c>
      <c r="M2853" t="str">
        <f>VLOOKUP($K2853,Neighborhoods!$A:$C,3,0)</f>
        <v>Astoria</v>
      </c>
      <c r="N2853" t="str">
        <f>INDEX(Neighborhoods!$A:$C, MATCH(Places!$K2853,Neighborhoods!$A:$A,0), MATCH(Places!N$1,Neighborhoods!$A$1:$C$1,0))</f>
        <v>Queens</v>
      </c>
      <c r="O2853" t="str">
        <f>INDEX(Neighborhoods!$A:$C, MATCH(Places!$K2853,Neighborhoods!$A:$A,0), MATCH(Places!O$1,Neighborhoods!$A$1:$C$1,0))</f>
        <v>Astoria</v>
      </c>
      <c r="P2853" t="s">
        <v>1</v>
      </c>
      <c r="Q2853" t="str">
        <f t="shared" si="176"/>
        <v>Yes</v>
      </c>
      <c r="R2853">
        <v>2</v>
      </c>
      <c r="S2853" t="str">
        <f t="shared" si="177"/>
        <v>Small</v>
      </c>
      <c r="T2853" s="50">
        <v>47</v>
      </c>
      <c r="U2853" s="70">
        <f t="shared" si="178"/>
        <v>0.03</v>
      </c>
      <c r="V2853" s="52">
        <v>4.99</v>
      </c>
      <c r="W2853" s="52" t="str" cm="1">
        <f t="array" ref="W2853">_xlfn.SWITCH(ROUND(V2853,0),5,"Excellent",4,"Good",3,"Ok","Bad")</f>
        <v>Excellent</v>
      </c>
      <c r="X2853">
        <v>152</v>
      </c>
      <c r="Y2853" t="str">
        <f t="shared" si="179"/>
        <v>Yes</v>
      </c>
      <c r="Z2853" s="68">
        <v>42939</v>
      </c>
      <c r="AA2853" s="68">
        <v>44032</v>
      </c>
      <c r="AB2853">
        <v>180</v>
      </c>
      <c r="AC2853" t="s">
        <v>15616</v>
      </c>
    </row>
    <row r="2854" spans="1:29" x14ac:dyDescent="0.3">
      <c r="A2854" t="s">
        <v>2085</v>
      </c>
      <c r="B2854">
        <v>2911</v>
      </c>
      <c r="C2854" t="str">
        <f>VLOOKUP($B2854,Hosts!$A:$M,10,0)</f>
        <v>Within a few hours</v>
      </c>
      <c r="D2854" s="70">
        <f>VLOOKUP($B2854,Hosts!$A:$M,11,0)</f>
        <v>1</v>
      </c>
      <c r="E2854" s="70">
        <f>VLOOKUP($B2854,Hosts!$A:$M,12,0)</f>
        <v>0.18</v>
      </c>
      <c r="F2854" t="str">
        <f>VLOOKUP($B2854,Hosts!$A:$M,13,0)</f>
        <v>No</v>
      </c>
      <c r="G2854" t="str">
        <f>INDEX(Hosts!$A:$M, MATCH(Places!$B2854,Hosts!$A:$A,0), MATCH(Places!G$1,Hosts!$A$1:$M$1,0))</f>
        <v>Within a few hours</v>
      </c>
      <c r="H2854" s="70">
        <f>INDEX(Hosts!$A:$M, MATCH(Places!$B2854,Hosts!$A:$A,0), MATCH(Places!H$1,Hosts!$A$1:$M$1,0))</f>
        <v>1</v>
      </c>
      <c r="I2854" s="70">
        <f>INDEX(Hosts!$A:$M, MATCH(Places!$B2854,Hosts!$A:$A,0), MATCH(Places!I$1,Hosts!$A$1:$M$1,0))</f>
        <v>0.18</v>
      </c>
      <c r="J2854" t="str">
        <f>INDEX(Hosts!$A:$M, MATCH(Places!$B2854,Hosts!$A:$A,0), MATCH(Places!J$1,Hosts!$A$1:$M$1,0))</f>
        <v>No</v>
      </c>
      <c r="K2854">
        <v>8</v>
      </c>
      <c r="L2854" t="str">
        <f>VLOOKUP($K2854,Neighborhoods!$A:$C,2,0)</f>
        <v>Brooklyn</v>
      </c>
      <c r="M2854" t="str">
        <f>VLOOKUP($K2854,Neighborhoods!$A:$C,3,0)</f>
        <v>Bushwick</v>
      </c>
      <c r="N2854" t="str">
        <f>INDEX(Neighborhoods!$A:$C, MATCH(Places!$K2854,Neighborhoods!$A:$A,0), MATCH(Places!N$1,Neighborhoods!$A$1:$C$1,0))</f>
        <v>Brooklyn</v>
      </c>
      <c r="O2854" t="str">
        <f>INDEX(Neighborhoods!$A:$C, MATCH(Places!$K2854,Neighborhoods!$A:$A,0), MATCH(Places!O$1,Neighborhoods!$A$1:$C$1,0))</f>
        <v>Bushwick</v>
      </c>
      <c r="P2854" t="s">
        <v>1</v>
      </c>
      <c r="Q2854" t="str">
        <f t="shared" si="176"/>
        <v>Yes</v>
      </c>
      <c r="R2854">
        <v>2</v>
      </c>
      <c r="S2854" t="str">
        <f t="shared" si="177"/>
        <v>Small</v>
      </c>
      <c r="T2854" s="50">
        <v>55</v>
      </c>
      <c r="U2854" s="70">
        <f t="shared" si="178"/>
        <v>0.03</v>
      </c>
      <c r="V2854" s="52">
        <v>4.16</v>
      </c>
      <c r="W2854" s="52" t="str" cm="1">
        <f t="array" ref="W2854">_xlfn.SWITCH(ROUND(V2854,0),5,"Excellent",4,"Good",3,"Ok","Bad")</f>
        <v>Good</v>
      </c>
      <c r="X2854">
        <v>19</v>
      </c>
      <c r="Y2854" t="str">
        <f t="shared" si="179"/>
        <v>No</v>
      </c>
      <c r="Z2854" s="68">
        <v>42930</v>
      </c>
      <c r="AA2854" s="68">
        <v>43737</v>
      </c>
      <c r="AB2854">
        <v>288</v>
      </c>
      <c r="AC2854" t="s">
        <v>15615</v>
      </c>
    </row>
    <row r="2855" spans="1:29" x14ac:dyDescent="0.3">
      <c r="A2855" t="s">
        <v>2086</v>
      </c>
      <c r="B2855">
        <v>1832</v>
      </c>
      <c r="C2855" t="str">
        <f>VLOOKUP($B2855,Hosts!$A:$M,10,0)</f>
        <v>Within an hour</v>
      </c>
      <c r="D2855" s="70">
        <f>VLOOKUP($B2855,Hosts!$A:$M,11,0)</f>
        <v>1</v>
      </c>
      <c r="E2855" s="70">
        <f>VLOOKUP($B2855,Hosts!$A:$M,12,0)</f>
        <v>0.71</v>
      </c>
      <c r="F2855" t="str">
        <f>VLOOKUP($B2855,Hosts!$A:$M,13,0)</f>
        <v>No</v>
      </c>
      <c r="G2855" t="str">
        <f>INDEX(Hosts!$A:$M, MATCH(Places!$B2855,Hosts!$A:$A,0), MATCH(Places!G$1,Hosts!$A$1:$M$1,0))</f>
        <v>Within an hour</v>
      </c>
      <c r="H2855" s="70">
        <f>INDEX(Hosts!$A:$M, MATCH(Places!$B2855,Hosts!$A:$A,0), MATCH(Places!H$1,Hosts!$A$1:$M$1,0))</f>
        <v>1</v>
      </c>
      <c r="I2855" s="70">
        <f>INDEX(Hosts!$A:$M, MATCH(Places!$B2855,Hosts!$A:$A,0), MATCH(Places!I$1,Hosts!$A$1:$M$1,0))</f>
        <v>0.71</v>
      </c>
      <c r="J2855" t="str">
        <f>INDEX(Hosts!$A:$M, MATCH(Places!$B2855,Hosts!$A:$A,0), MATCH(Places!J$1,Hosts!$A$1:$M$1,0))</f>
        <v>No</v>
      </c>
      <c r="K2855">
        <v>12</v>
      </c>
      <c r="L2855" t="str">
        <f>VLOOKUP($K2855,Neighborhoods!$A:$C,2,0)</f>
        <v>Brooklyn</v>
      </c>
      <c r="M2855" t="str">
        <f>VLOOKUP($K2855,Neighborhoods!$A:$C,3,0)</f>
        <v>Williamsburg</v>
      </c>
      <c r="N2855" t="str">
        <f>INDEX(Neighborhoods!$A:$C, MATCH(Places!$K2855,Neighborhoods!$A:$A,0), MATCH(Places!N$1,Neighborhoods!$A$1:$C$1,0))</f>
        <v>Brooklyn</v>
      </c>
      <c r="O2855" t="str">
        <f>INDEX(Neighborhoods!$A:$C, MATCH(Places!$K2855,Neighborhoods!$A:$A,0), MATCH(Places!O$1,Neighborhoods!$A$1:$C$1,0))</f>
        <v>Williamsburg</v>
      </c>
      <c r="P2855" t="s">
        <v>1</v>
      </c>
      <c r="Q2855" t="str">
        <f t="shared" si="176"/>
        <v>Yes</v>
      </c>
      <c r="R2855">
        <v>2</v>
      </c>
      <c r="S2855" t="str">
        <f t="shared" si="177"/>
        <v>Small</v>
      </c>
      <c r="T2855" s="50">
        <v>50</v>
      </c>
      <c r="U2855" s="70">
        <f t="shared" si="178"/>
        <v>0.03</v>
      </c>
      <c r="V2855" s="52">
        <v>4.66</v>
      </c>
      <c r="W2855" s="52" t="str" cm="1">
        <f t="array" ref="W2855">_xlfn.SWITCH(ROUND(V2855,0),5,"Excellent",4,"Good",3,"Ok","Bad")</f>
        <v>Excellent</v>
      </c>
      <c r="X2855">
        <v>29</v>
      </c>
      <c r="Y2855" t="str">
        <f t="shared" si="179"/>
        <v>No</v>
      </c>
      <c r="Z2855" s="68">
        <v>42936</v>
      </c>
      <c r="AA2855" s="68">
        <v>43989</v>
      </c>
      <c r="AB2855">
        <v>164</v>
      </c>
      <c r="AC2855" t="s">
        <v>15615</v>
      </c>
    </row>
    <row r="2856" spans="1:29" x14ac:dyDescent="0.3">
      <c r="A2856" t="s">
        <v>2087</v>
      </c>
      <c r="B2856">
        <v>1849</v>
      </c>
      <c r="C2856" t="str">
        <f>VLOOKUP($B2856,Hosts!$A:$M,10,0)</f>
        <v>Within a day</v>
      </c>
      <c r="D2856" s="70">
        <f>VLOOKUP($B2856,Hosts!$A:$M,11,0)</f>
        <v>1</v>
      </c>
      <c r="E2856" s="70">
        <f>VLOOKUP($B2856,Hosts!$A:$M,12,0)</f>
        <v>0</v>
      </c>
      <c r="F2856" t="str">
        <f>VLOOKUP($B2856,Hosts!$A:$M,13,0)</f>
        <v>No</v>
      </c>
      <c r="G2856" t="str">
        <f>INDEX(Hosts!$A:$M, MATCH(Places!$B2856,Hosts!$A:$A,0), MATCH(Places!G$1,Hosts!$A$1:$M$1,0))</f>
        <v>Within a day</v>
      </c>
      <c r="H2856" s="70">
        <f>INDEX(Hosts!$A:$M, MATCH(Places!$B2856,Hosts!$A:$A,0), MATCH(Places!H$1,Hosts!$A$1:$M$1,0))</f>
        <v>1</v>
      </c>
      <c r="I2856" s="70">
        <f>INDEX(Hosts!$A:$M, MATCH(Places!$B2856,Hosts!$A:$A,0), MATCH(Places!I$1,Hosts!$A$1:$M$1,0))</f>
        <v>0</v>
      </c>
      <c r="J2856" t="str">
        <f>INDEX(Hosts!$A:$M, MATCH(Places!$B2856,Hosts!$A:$A,0), MATCH(Places!J$1,Hosts!$A$1:$M$1,0))</f>
        <v>No</v>
      </c>
      <c r="K2856">
        <v>12</v>
      </c>
      <c r="L2856" t="str">
        <f>VLOOKUP($K2856,Neighborhoods!$A:$C,2,0)</f>
        <v>Brooklyn</v>
      </c>
      <c r="M2856" t="str">
        <f>VLOOKUP($K2856,Neighborhoods!$A:$C,3,0)</f>
        <v>Williamsburg</v>
      </c>
      <c r="N2856" t="str">
        <f>INDEX(Neighborhoods!$A:$C, MATCH(Places!$K2856,Neighborhoods!$A:$A,0), MATCH(Places!N$1,Neighborhoods!$A$1:$C$1,0))</f>
        <v>Brooklyn</v>
      </c>
      <c r="O2856" t="str">
        <f>INDEX(Neighborhoods!$A:$C, MATCH(Places!$K2856,Neighborhoods!$A:$A,0), MATCH(Places!O$1,Neighborhoods!$A$1:$C$1,0))</f>
        <v>Williamsburg</v>
      </c>
      <c r="P2856" t="s">
        <v>11822</v>
      </c>
      <c r="Q2856" t="str">
        <f t="shared" si="176"/>
        <v>No</v>
      </c>
      <c r="R2856">
        <v>2</v>
      </c>
      <c r="S2856" t="str">
        <f t="shared" si="177"/>
        <v>Small</v>
      </c>
      <c r="T2856" s="50">
        <v>150</v>
      </c>
      <c r="U2856" s="70">
        <f t="shared" si="178"/>
        <v>0.03</v>
      </c>
      <c r="V2856" s="52">
        <v>5</v>
      </c>
      <c r="W2856" s="52" t="str" cm="1">
        <f t="array" ref="W2856">_xlfn.SWITCH(ROUND(V2856,0),5,"Excellent",4,"Good",3,"Ok","Bad")</f>
        <v>Excellent</v>
      </c>
      <c r="X2856">
        <v>4</v>
      </c>
      <c r="Y2856" t="str">
        <f t="shared" si="179"/>
        <v>No</v>
      </c>
      <c r="Z2856" s="68">
        <v>43053</v>
      </c>
      <c r="AA2856" s="68">
        <v>43382</v>
      </c>
      <c r="AB2856">
        <v>32</v>
      </c>
      <c r="AC2856" t="s">
        <v>15615</v>
      </c>
    </row>
    <row r="2857" spans="1:29" x14ac:dyDescent="0.3">
      <c r="A2857" t="s">
        <v>15500</v>
      </c>
      <c r="B2857">
        <v>1458</v>
      </c>
      <c r="C2857" t="str">
        <f>VLOOKUP($B2857,Hosts!$A:$M,10,0)</f>
        <v>Within an hour</v>
      </c>
      <c r="D2857" s="70">
        <f>VLOOKUP($B2857,Hosts!$A:$M,11,0)</f>
        <v>1</v>
      </c>
      <c r="E2857" s="70">
        <f>VLOOKUP($B2857,Hosts!$A:$M,12,0)</f>
        <v>1</v>
      </c>
      <c r="F2857" t="str">
        <f>VLOOKUP($B2857,Hosts!$A:$M,13,0)</f>
        <v>Yes</v>
      </c>
      <c r="G2857" t="str">
        <f>INDEX(Hosts!$A:$M, MATCH(Places!$B2857,Hosts!$A:$A,0), MATCH(Places!G$1,Hosts!$A$1:$M$1,0))</f>
        <v>Within an hour</v>
      </c>
      <c r="H2857" s="70">
        <f>INDEX(Hosts!$A:$M, MATCH(Places!$B2857,Hosts!$A:$A,0), MATCH(Places!H$1,Hosts!$A$1:$M$1,0))</f>
        <v>1</v>
      </c>
      <c r="I2857" s="70">
        <f>INDEX(Hosts!$A:$M, MATCH(Places!$B2857,Hosts!$A:$A,0), MATCH(Places!I$1,Hosts!$A$1:$M$1,0))</f>
        <v>1</v>
      </c>
      <c r="J2857" t="str">
        <f>INDEX(Hosts!$A:$M, MATCH(Places!$B2857,Hosts!$A:$A,0), MATCH(Places!J$1,Hosts!$A$1:$M$1,0))</f>
        <v>Yes</v>
      </c>
      <c r="K2857">
        <v>13</v>
      </c>
      <c r="L2857" t="str">
        <f>VLOOKUP($K2857,Neighborhoods!$A:$C,2,0)</f>
        <v>Manhattan</v>
      </c>
      <c r="M2857" t="str">
        <f>VLOOKUP($K2857,Neighborhoods!$A:$C,3,0)</f>
        <v>Chelsea</v>
      </c>
      <c r="N2857" t="str">
        <f>INDEX(Neighborhoods!$A:$C, MATCH(Places!$K2857,Neighborhoods!$A:$A,0), MATCH(Places!N$1,Neighborhoods!$A$1:$C$1,0))</f>
        <v>Manhattan</v>
      </c>
      <c r="O2857" t="str">
        <f>INDEX(Neighborhoods!$A:$C, MATCH(Places!$K2857,Neighborhoods!$A:$A,0), MATCH(Places!O$1,Neighborhoods!$A$1:$C$1,0))</f>
        <v>Chelsea</v>
      </c>
      <c r="P2857" t="s">
        <v>11822</v>
      </c>
      <c r="Q2857" t="str">
        <f t="shared" si="176"/>
        <v>No</v>
      </c>
      <c r="R2857">
        <v>2</v>
      </c>
      <c r="S2857" t="str">
        <f t="shared" si="177"/>
        <v>Small</v>
      </c>
      <c r="T2857" s="50">
        <v>150</v>
      </c>
      <c r="U2857" s="70">
        <f t="shared" si="178"/>
        <v>0.03</v>
      </c>
      <c r="V2857" s="52">
        <v>4.96</v>
      </c>
      <c r="W2857" s="52" t="str" cm="1">
        <f t="array" ref="W2857">_xlfn.SWITCH(ROUND(V2857,0),5,"Excellent",4,"Good",3,"Ok","Bad")</f>
        <v>Excellent</v>
      </c>
      <c r="X2857">
        <v>28</v>
      </c>
      <c r="Y2857" t="str">
        <f t="shared" si="179"/>
        <v>No</v>
      </c>
      <c r="Z2857" s="68">
        <v>42959</v>
      </c>
      <c r="AA2857" s="68">
        <v>43831</v>
      </c>
      <c r="AB2857">
        <v>43</v>
      </c>
      <c r="AC2857" t="s">
        <v>15615</v>
      </c>
    </row>
    <row r="2858" spans="1:29" x14ac:dyDescent="0.3">
      <c r="A2858" t="s">
        <v>15358</v>
      </c>
      <c r="B2858">
        <v>3295</v>
      </c>
      <c r="C2858" t="str">
        <f>VLOOKUP($B2858,Hosts!$A:$M,10,0)</f>
        <v>Within an hour</v>
      </c>
      <c r="D2858" s="70">
        <f>VLOOKUP($B2858,Hosts!$A:$M,11,0)</f>
        <v>0.96</v>
      </c>
      <c r="E2858" s="70">
        <f>VLOOKUP($B2858,Hosts!$A:$M,12,0)</f>
        <v>0.98</v>
      </c>
      <c r="F2858" t="str">
        <f>VLOOKUP($B2858,Hosts!$A:$M,13,0)</f>
        <v>Yes</v>
      </c>
      <c r="G2858" t="str">
        <f>INDEX(Hosts!$A:$M, MATCH(Places!$B2858,Hosts!$A:$A,0), MATCH(Places!G$1,Hosts!$A$1:$M$1,0))</f>
        <v>Within an hour</v>
      </c>
      <c r="H2858" s="70">
        <f>INDEX(Hosts!$A:$M, MATCH(Places!$B2858,Hosts!$A:$A,0), MATCH(Places!H$1,Hosts!$A$1:$M$1,0))</f>
        <v>0.96</v>
      </c>
      <c r="I2858" s="70">
        <f>INDEX(Hosts!$A:$M, MATCH(Places!$B2858,Hosts!$A:$A,0), MATCH(Places!I$1,Hosts!$A$1:$M$1,0))</f>
        <v>0.98</v>
      </c>
      <c r="J2858" t="str">
        <f>INDEX(Hosts!$A:$M, MATCH(Places!$B2858,Hosts!$A:$A,0), MATCH(Places!J$1,Hosts!$A$1:$M$1,0))</f>
        <v>Yes</v>
      </c>
      <c r="K2858">
        <v>22</v>
      </c>
      <c r="L2858" t="str">
        <f>VLOOKUP($K2858,Neighborhoods!$A:$C,2,0)</f>
        <v>Queens</v>
      </c>
      <c r="M2858" t="str">
        <f>VLOOKUP($K2858,Neighborhoods!$A:$C,3,0)</f>
        <v>Flushing</v>
      </c>
      <c r="N2858" t="str">
        <f>INDEX(Neighborhoods!$A:$C, MATCH(Places!$K2858,Neighborhoods!$A:$A,0), MATCH(Places!N$1,Neighborhoods!$A$1:$C$1,0))</f>
        <v>Queens</v>
      </c>
      <c r="O2858" t="str">
        <f>INDEX(Neighborhoods!$A:$C, MATCH(Places!$K2858,Neighborhoods!$A:$A,0), MATCH(Places!O$1,Neighborhoods!$A$1:$C$1,0))</f>
        <v>Flushing</v>
      </c>
      <c r="P2858" t="s">
        <v>1</v>
      </c>
      <c r="Q2858" t="str">
        <f t="shared" si="176"/>
        <v>Yes</v>
      </c>
      <c r="R2858">
        <v>3</v>
      </c>
      <c r="S2858" t="str">
        <f t="shared" si="177"/>
        <v>Medium</v>
      </c>
      <c r="T2858" s="50">
        <v>103</v>
      </c>
      <c r="U2858" s="70">
        <f t="shared" si="178"/>
        <v>0.03</v>
      </c>
      <c r="V2858" s="52">
        <v>4.67</v>
      </c>
      <c r="W2858" s="52" t="str" cm="1">
        <f t="array" ref="W2858">_xlfn.SWITCH(ROUND(V2858,0),5,"Excellent",4,"Good",3,"Ok","Bad")</f>
        <v>Excellent</v>
      </c>
      <c r="X2858">
        <v>15</v>
      </c>
      <c r="Y2858" t="str">
        <f t="shared" si="179"/>
        <v>No</v>
      </c>
      <c r="Z2858" s="68">
        <v>42975</v>
      </c>
      <c r="AA2858" s="68">
        <v>43099</v>
      </c>
      <c r="AB2858">
        <v>281</v>
      </c>
      <c r="AC2858" t="s">
        <v>15615</v>
      </c>
    </row>
    <row r="2859" spans="1:29" x14ac:dyDescent="0.3">
      <c r="A2859" t="s">
        <v>15206</v>
      </c>
      <c r="B2859">
        <v>3295</v>
      </c>
      <c r="C2859" t="str">
        <f>VLOOKUP($B2859,Hosts!$A:$M,10,0)</f>
        <v>Within an hour</v>
      </c>
      <c r="D2859" s="70">
        <f>VLOOKUP($B2859,Hosts!$A:$M,11,0)</f>
        <v>0.96</v>
      </c>
      <c r="E2859" s="70">
        <f>VLOOKUP($B2859,Hosts!$A:$M,12,0)</f>
        <v>0.98</v>
      </c>
      <c r="F2859" t="str">
        <f>VLOOKUP($B2859,Hosts!$A:$M,13,0)</f>
        <v>Yes</v>
      </c>
      <c r="G2859" t="str">
        <f>INDEX(Hosts!$A:$M, MATCH(Places!$B2859,Hosts!$A:$A,0), MATCH(Places!G$1,Hosts!$A$1:$M$1,0))</f>
        <v>Within an hour</v>
      </c>
      <c r="H2859" s="70">
        <f>INDEX(Hosts!$A:$M, MATCH(Places!$B2859,Hosts!$A:$A,0), MATCH(Places!H$1,Hosts!$A$1:$M$1,0))</f>
        <v>0.96</v>
      </c>
      <c r="I2859" s="70">
        <f>INDEX(Hosts!$A:$M, MATCH(Places!$B2859,Hosts!$A:$A,0), MATCH(Places!I$1,Hosts!$A$1:$M$1,0))</f>
        <v>0.98</v>
      </c>
      <c r="J2859" t="str">
        <f>INDEX(Hosts!$A:$M, MATCH(Places!$B2859,Hosts!$A:$A,0), MATCH(Places!J$1,Hosts!$A$1:$M$1,0))</f>
        <v>Yes</v>
      </c>
      <c r="K2859">
        <v>22</v>
      </c>
      <c r="L2859" t="str">
        <f>VLOOKUP($K2859,Neighborhoods!$A:$C,2,0)</f>
        <v>Queens</v>
      </c>
      <c r="M2859" t="str">
        <f>VLOOKUP($K2859,Neighborhoods!$A:$C,3,0)</f>
        <v>Flushing</v>
      </c>
      <c r="N2859" t="str">
        <f>INDEX(Neighborhoods!$A:$C, MATCH(Places!$K2859,Neighborhoods!$A:$A,0), MATCH(Places!N$1,Neighborhoods!$A$1:$C$1,0))</f>
        <v>Queens</v>
      </c>
      <c r="O2859" t="str">
        <f>INDEX(Neighborhoods!$A:$C, MATCH(Places!$K2859,Neighborhoods!$A:$A,0), MATCH(Places!O$1,Neighborhoods!$A$1:$C$1,0))</f>
        <v>Flushing</v>
      </c>
      <c r="P2859" t="s">
        <v>1</v>
      </c>
      <c r="Q2859" t="str">
        <f t="shared" si="176"/>
        <v>Yes</v>
      </c>
      <c r="R2859">
        <v>3</v>
      </c>
      <c r="S2859" t="str">
        <f t="shared" si="177"/>
        <v>Medium</v>
      </c>
      <c r="T2859" s="50">
        <v>99</v>
      </c>
      <c r="U2859" s="70">
        <f t="shared" si="178"/>
        <v>0.03</v>
      </c>
      <c r="V2859" s="52">
        <v>4.74</v>
      </c>
      <c r="W2859" s="52" t="str" cm="1">
        <f t="array" ref="W2859">_xlfn.SWITCH(ROUND(V2859,0),5,"Excellent",4,"Good",3,"Ok","Bad")</f>
        <v>Excellent</v>
      </c>
      <c r="X2859">
        <v>19</v>
      </c>
      <c r="Y2859" t="str">
        <f t="shared" si="179"/>
        <v>No</v>
      </c>
      <c r="Z2859" s="68">
        <v>42967</v>
      </c>
      <c r="AA2859" s="68">
        <v>43903</v>
      </c>
      <c r="AB2859">
        <v>309</v>
      </c>
      <c r="AC2859" t="s">
        <v>15615</v>
      </c>
    </row>
    <row r="2860" spans="1:29" x14ac:dyDescent="0.3">
      <c r="A2860" t="s">
        <v>2088</v>
      </c>
      <c r="B2860">
        <v>2331</v>
      </c>
      <c r="C2860" t="str">
        <f>VLOOKUP($B2860,Hosts!$A:$M,10,0)</f>
        <v>Within an hour</v>
      </c>
      <c r="D2860" s="70">
        <f>VLOOKUP($B2860,Hosts!$A:$M,11,0)</f>
        <v>1</v>
      </c>
      <c r="E2860" s="70">
        <f>VLOOKUP($B2860,Hosts!$A:$M,12,0)</f>
        <v>0.89</v>
      </c>
      <c r="F2860" t="str">
        <f>VLOOKUP($B2860,Hosts!$A:$M,13,0)</f>
        <v>No</v>
      </c>
      <c r="G2860" t="str">
        <f>INDEX(Hosts!$A:$M, MATCH(Places!$B2860,Hosts!$A:$A,0), MATCH(Places!G$1,Hosts!$A$1:$M$1,0))</f>
        <v>Within an hour</v>
      </c>
      <c r="H2860" s="70">
        <f>INDEX(Hosts!$A:$M, MATCH(Places!$B2860,Hosts!$A:$A,0), MATCH(Places!H$1,Hosts!$A$1:$M$1,0))</f>
        <v>1</v>
      </c>
      <c r="I2860" s="70">
        <f>INDEX(Hosts!$A:$M, MATCH(Places!$B2860,Hosts!$A:$A,0), MATCH(Places!I$1,Hosts!$A$1:$M$1,0))</f>
        <v>0.89</v>
      </c>
      <c r="J2860" t="str">
        <f>INDEX(Hosts!$A:$M, MATCH(Places!$B2860,Hosts!$A:$A,0), MATCH(Places!J$1,Hosts!$A$1:$M$1,0))</f>
        <v>No</v>
      </c>
      <c r="K2860">
        <v>8</v>
      </c>
      <c r="L2860" t="str">
        <f>VLOOKUP($K2860,Neighborhoods!$A:$C,2,0)</f>
        <v>Brooklyn</v>
      </c>
      <c r="M2860" t="str">
        <f>VLOOKUP($K2860,Neighborhoods!$A:$C,3,0)</f>
        <v>Bushwick</v>
      </c>
      <c r="N2860" t="str">
        <f>INDEX(Neighborhoods!$A:$C, MATCH(Places!$K2860,Neighborhoods!$A:$A,0), MATCH(Places!N$1,Neighborhoods!$A$1:$C$1,0))</f>
        <v>Brooklyn</v>
      </c>
      <c r="O2860" t="str">
        <f>INDEX(Neighborhoods!$A:$C, MATCH(Places!$K2860,Neighborhoods!$A:$A,0), MATCH(Places!O$1,Neighborhoods!$A$1:$C$1,0))</f>
        <v>Bushwick</v>
      </c>
      <c r="P2860" t="s">
        <v>1</v>
      </c>
      <c r="Q2860" t="str">
        <f t="shared" si="176"/>
        <v>Yes</v>
      </c>
      <c r="R2860">
        <v>2</v>
      </c>
      <c r="S2860" t="str">
        <f t="shared" si="177"/>
        <v>Small</v>
      </c>
      <c r="T2860" s="50">
        <v>40</v>
      </c>
      <c r="U2860" s="70">
        <f t="shared" si="178"/>
        <v>0.03</v>
      </c>
      <c r="V2860" s="52">
        <v>4.8600000000000003</v>
      </c>
      <c r="W2860" s="52" t="str" cm="1">
        <f t="array" ref="W2860">_xlfn.SWITCH(ROUND(V2860,0),5,"Excellent",4,"Good",3,"Ok","Bad")</f>
        <v>Excellent</v>
      </c>
      <c r="X2860">
        <v>21</v>
      </c>
      <c r="Y2860" t="str">
        <f t="shared" si="179"/>
        <v>No</v>
      </c>
      <c r="Z2860" s="68">
        <v>43019</v>
      </c>
      <c r="AA2860" s="68">
        <v>43902</v>
      </c>
      <c r="AB2860">
        <v>0</v>
      </c>
      <c r="AC2860" t="s">
        <v>15616</v>
      </c>
    </row>
    <row r="2861" spans="1:29" x14ac:dyDescent="0.3">
      <c r="A2861" t="s">
        <v>2089</v>
      </c>
      <c r="B2861">
        <v>1885</v>
      </c>
      <c r="C2861" t="str">
        <f>VLOOKUP($B2861,Hosts!$A:$M,10,0)</f>
        <v>Within a day</v>
      </c>
      <c r="D2861" s="70">
        <f>VLOOKUP($B2861,Hosts!$A:$M,11,0)</f>
        <v>1</v>
      </c>
      <c r="E2861" s="70">
        <f>VLOOKUP($B2861,Hosts!$A:$M,12,0)</f>
        <v>0.46</v>
      </c>
      <c r="F2861" t="str">
        <f>VLOOKUP($B2861,Hosts!$A:$M,13,0)</f>
        <v>No</v>
      </c>
      <c r="G2861" t="str">
        <f>INDEX(Hosts!$A:$M, MATCH(Places!$B2861,Hosts!$A:$A,0), MATCH(Places!G$1,Hosts!$A$1:$M$1,0))</f>
        <v>Within a day</v>
      </c>
      <c r="H2861" s="70">
        <f>INDEX(Hosts!$A:$M, MATCH(Places!$B2861,Hosts!$A:$A,0), MATCH(Places!H$1,Hosts!$A$1:$M$1,0))</f>
        <v>1</v>
      </c>
      <c r="I2861" s="70">
        <f>INDEX(Hosts!$A:$M, MATCH(Places!$B2861,Hosts!$A:$A,0), MATCH(Places!I$1,Hosts!$A$1:$M$1,0))</f>
        <v>0.46</v>
      </c>
      <c r="J2861" t="str">
        <f>INDEX(Hosts!$A:$M, MATCH(Places!$B2861,Hosts!$A:$A,0), MATCH(Places!J$1,Hosts!$A$1:$M$1,0))</f>
        <v>No</v>
      </c>
      <c r="K2861">
        <v>15</v>
      </c>
      <c r="L2861" t="str">
        <f>VLOOKUP($K2861,Neighborhoods!$A:$C,2,0)</f>
        <v>Manhattan</v>
      </c>
      <c r="M2861" t="str">
        <f>VLOOKUP($K2861,Neighborhoods!$A:$C,3,0)</f>
        <v>East Village</v>
      </c>
      <c r="N2861" t="str">
        <f>INDEX(Neighborhoods!$A:$C, MATCH(Places!$K2861,Neighborhoods!$A:$A,0), MATCH(Places!N$1,Neighborhoods!$A$1:$C$1,0))</f>
        <v>Manhattan</v>
      </c>
      <c r="O2861" t="str">
        <f>INDEX(Neighborhoods!$A:$C, MATCH(Places!$K2861,Neighborhoods!$A:$A,0), MATCH(Places!O$1,Neighborhoods!$A$1:$C$1,0))</f>
        <v>East Village</v>
      </c>
      <c r="P2861" t="s">
        <v>11822</v>
      </c>
      <c r="Q2861" t="str">
        <f t="shared" si="176"/>
        <v>No</v>
      </c>
      <c r="R2861">
        <v>3</v>
      </c>
      <c r="S2861" t="str">
        <f t="shared" si="177"/>
        <v>Medium</v>
      </c>
      <c r="T2861" s="50">
        <v>125</v>
      </c>
      <c r="U2861" s="70">
        <f t="shared" si="178"/>
        <v>0.03</v>
      </c>
      <c r="V2861" s="52">
        <v>5</v>
      </c>
      <c r="W2861" s="52" t="str" cm="1">
        <f t="array" ref="W2861">_xlfn.SWITCH(ROUND(V2861,0),5,"Excellent",4,"Good",3,"Ok","Bad")</f>
        <v>Excellent</v>
      </c>
      <c r="X2861">
        <v>7</v>
      </c>
      <c r="Y2861" t="str">
        <f t="shared" si="179"/>
        <v>No</v>
      </c>
      <c r="Z2861" s="68">
        <v>43069</v>
      </c>
      <c r="AA2861" s="68">
        <v>43754</v>
      </c>
      <c r="AB2861">
        <v>45</v>
      </c>
      <c r="AC2861" t="s">
        <v>15615</v>
      </c>
    </row>
    <row r="2862" spans="1:29" x14ac:dyDescent="0.3">
      <c r="A2862" t="s">
        <v>15475</v>
      </c>
      <c r="B2862">
        <v>1086</v>
      </c>
      <c r="C2862" t="str">
        <f>VLOOKUP($B2862,Hosts!$A:$M,10,0)</f>
        <v>Within an hour</v>
      </c>
      <c r="D2862" s="70">
        <f>VLOOKUP($B2862,Hosts!$A:$M,11,0)</f>
        <v>1</v>
      </c>
      <c r="E2862" s="70">
        <f>VLOOKUP($B2862,Hosts!$A:$M,12,0)</f>
        <v>1</v>
      </c>
      <c r="F2862" t="str">
        <f>VLOOKUP($B2862,Hosts!$A:$M,13,0)</f>
        <v>Yes</v>
      </c>
      <c r="G2862" t="str">
        <f>INDEX(Hosts!$A:$M, MATCH(Places!$B2862,Hosts!$A:$A,0), MATCH(Places!G$1,Hosts!$A$1:$M$1,0))</f>
        <v>Within an hour</v>
      </c>
      <c r="H2862" s="70">
        <f>INDEX(Hosts!$A:$M, MATCH(Places!$B2862,Hosts!$A:$A,0), MATCH(Places!H$1,Hosts!$A$1:$M$1,0))</f>
        <v>1</v>
      </c>
      <c r="I2862" s="70">
        <f>INDEX(Hosts!$A:$M, MATCH(Places!$B2862,Hosts!$A:$A,0), MATCH(Places!I$1,Hosts!$A$1:$M$1,0))</f>
        <v>1</v>
      </c>
      <c r="J2862" t="str">
        <f>INDEX(Hosts!$A:$M, MATCH(Places!$B2862,Hosts!$A:$A,0), MATCH(Places!J$1,Hosts!$A$1:$M$1,0))</f>
        <v>Yes</v>
      </c>
      <c r="K2862">
        <v>22</v>
      </c>
      <c r="L2862" t="str">
        <f>VLOOKUP($K2862,Neighborhoods!$A:$C,2,0)</f>
        <v>Queens</v>
      </c>
      <c r="M2862" t="str">
        <f>VLOOKUP($K2862,Neighborhoods!$A:$C,3,0)</f>
        <v>Flushing</v>
      </c>
      <c r="N2862" t="str">
        <f>INDEX(Neighborhoods!$A:$C, MATCH(Places!$K2862,Neighborhoods!$A:$A,0), MATCH(Places!N$1,Neighborhoods!$A$1:$C$1,0))</f>
        <v>Queens</v>
      </c>
      <c r="O2862" t="str">
        <f>INDEX(Neighborhoods!$A:$C, MATCH(Places!$K2862,Neighborhoods!$A:$A,0), MATCH(Places!O$1,Neighborhoods!$A$1:$C$1,0))</f>
        <v>Flushing</v>
      </c>
      <c r="P2862" t="s">
        <v>11822</v>
      </c>
      <c r="Q2862" t="str">
        <f t="shared" si="176"/>
        <v>No</v>
      </c>
      <c r="R2862">
        <v>6</v>
      </c>
      <c r="S2862" t="str">
        <f t="shared" si="177"/>
        <v>Large</v>
      </c>
      <c r="T2862" s="50">
        <v>120</v>
      </c>
      <c r="U2862" s="70">
        <f t="shared" si="178"/>
        <v>0.03</v>
      </c>
      <c r="V2862" s="52">
        <v>4.83</v>
      </c>
      <c r="W2862" s="52" t="str" cm="1">
        <f t="array" ref="W2862">_xlfn.SWITCH(ROUND(V2862,0),5,"Excellent",4,"Good",3,"Ok","Bad")</f>
        <v>Excellent</v>
      </c>
      <c r="X2862">
        <v>6</v>
      </c>
      <c r="Y2862" t="str">
        <f t="shared" si="179"/>
        <v>No</v>
      </c>
      <c r="Z2862" s="68">
        <v>43148</v>
      </c>
      <c r="AA2862" s="68">
        <v>43998</v>
      </c>
      <c r="AB2862">
        <v>253</v>
      </c>
      <c r="AC2862" t="s">
        <v>15616</v>
      </c>
    </row>
    <row r="2863" spans="1:29" x14ac:dyDescent="0.3">
      <c r="A2863" t="s">
        <v>2090</v>
      </c>
      <c r="B2863">
        <v>3310</v>
      </c>
      <c r="C2863" t="str">
        <f>VLOOKUP($B2863,Hosts!$A:$M,10,0)</f>
        <v>Within a day</v>
      </c>
      <c r="D2863" s="70">
        <f>VLOOKUP($B2863,Hosts!$A:$M,11,0)</f>
        <v>0.62</v>
      </c>
      <c r="E2863" s="70">
        <f>VLOOKUP($B2863,Hosts!$A:$M,12,0)</f>
        <v>0.88</v>
      </c>
      <c r="F2863" t="str">
        <f>VLOOKUP($B2863,Hosts!$A:$M,13,0)</f>
        <v>No</v>
      </c>
      <c r="G2863" t="str">
        <f>INDEX(Hosts!$A:$M, MATCH(Places!$B2863,Hosts!$A:$A,0), MATCH(Places!G$1,Hosts!$A$1:$M$1,0))</f>
        <v>Within a day</v>
      </c>
      <c r="H2863" s="70">
        <f>INDEX(Hosts!$A:$M, MATCH(Places!$B2863,Hosts!$A:$A,0), MATCH(Places!H$1,Hosts!$A$1:$M$1,0))</f>
        <v>0.62</v>
      </c>
      <c r="I2863" s="70">
        <f>INDEX(Hosts!$A:$M, MATCH(Places!$B2863,Hosts!$A:$A,0), MATCH(Places!I$1,Hosts!$A$1:$M$1,0))</f>
        <v>0.88</v>
      </c>
      <c r="J2863" t="str">
        <f>INDEX(Hosts!$A:$M, MATCH(Places!$B2863,Hosts!$A:$A,0), MATCH(Places!J$1,Hosts!$A$1:$M$1,0))</f>
        <v>No</v>
      </c>
      <c r="K2863">
        <v>7</v>
      </c>
      <c r="L2863" t="str">
        <f>VLOOKUP($K2863,Neighborhoods!$A:$C,2,0)</f>
        <v>Brooklyn</v>
      </c>
      <c r="M2863" t="str">
        <f>VLOOKUP($K2863,Neighborhoods!$A:$C,3,0)</f>
        <v>Bedford-Stuyvesant</v>
      </c>
      <c r="N2863" t="str">
        <f>INDEX(Neighborhoods!$A:$C, MATCH(Places!$K2863,Neighborhoods!$A:$A,0), MATCH(Places!N$1,Neighborhoods!$A$1:$C$1,0))</f>
        <v>Brooklyn</v>
      </c>
      <c r="O2863" t="str">
        <f>INDEX(Neighborhoods!$A:$C, MATCH(Places!$K2863,Neighborhoods!$A:$A,0), MATCH(Places!O$1,Neighborhoods!$A$1:$C$1,0))</f>
        <v>Bedford-Stuyvesant</v>
      </c>
      <c r="P2863" t="s">
        <v>11822</v>
      </c>
      <c r="Q2863" t="str">
        <f t="shared" si="176"/>
        <v>No</v>
      </c>
      <c r="R2863">
        <v>8</v>
      </c>
      <c r="S2863" t="str">
        <f t="shared" si="177"/>
        <v>Large</v>
      </c>
      <c r="T2863" s="50">
        <v>225</v>
      </c>
      <c r="U2863" s="70">
        <f t="shared" si="178"/>
        <v>0.04</v>
      </c>
      <c r="V2863" s="52">
        <v>4.5199999999999996</v>
      </c>
      <c r="W2863" s="52" t="str" cm="1">
        <f t="array" ref="W2863">_xlfn.SWITCH(ROUND(V2863,0),5,"Excellent",4,"Good",3,"Ok","Bad")</f>
        <v>Excellent</v>
      </c>
      <c r="X2863">
        <v>46</v>
      </c>
      <c r="Y2863" t="str">
        <f t="shared" si="179"/>
        <v>No</v>
      </c>
      <c r="Z2863" s="68">
        <v>42953</v>
      </c>
      <c r="AA2863" s="68">
        <v>43808</v>
      </c>
      <c r="AB2863">
        <v>126</v>
      </c>
      <c r="AC2863" t="s">
        <v>15615</v>
      </c>
    </row>
    <row r="2864" spans="1:29" x14ac:dyDescent="0.3">
      <c r="A2864" t="s">
        <v>2091</v>
      </c>
      <c r="B2864">
        <v>1034</v>
      </c>
      <c r="C2864" t="str">
        <f>VLOOKUP($B2864,Hosts!$A:$M,10,0)</f>
        <v>Within an hour</v>
      </c>
      <c r="D2864" s="70">
        <f>VLOOKUP($B2864,Hosts!$A:$M,11,0)</f>
        <v>1</v>
      </c>
      <c r="E2864" s="70">
        <f>VLOOKUP($B2864,Hosts!$A:$M,12,0)</f>
        <v>0.75</v>
      </c>
      <c r="F2864" t="str">
        <f>VLOOKUP($B2864,Hosts!$A:$M,13,0)</f>
        <v>Yes</v>
      </c>
      <c r="G2864" t="str">
        <f>INDEX(Hosts!$A:$M, MATCH(Places!$B2864,Hosts!$A:$A,0), MATCH(Places!G$1,Hosts!$A$1:$M$1,0))</f>
        <v>Within an hour</v>
      </c>
      <c r="H2864" s="70">
        <f>INDEX(Hosts!$A:$M, MATCH(Places!$B2864,Hosts!$A:$A,0), MATCH(Places!H$1,Hosts!$A$1:$M$1,0))</f>
        <v>1</v>
      </c>
      <c r="I2864" s="70">
        <f>INDEX(Hosts!$A:$M, MATCH(Places!$B2864,Hosts!$A:$A,0), MATCH(Places!I$1,Hosts!$A$1:$M$1,0))</f>
        <v>0.75</v>
      </c>
      <c r="J2864" t="str">
        <f>INDEX(Hosts!$A:$M, MATCH(Places!$B2864,Hosts!$A:$A,0), MATCH(Places!J$1,Hosts!$A$1:$M$1,0))</f>
        <v>Yes</v>
      </c>
      <c r="K2864">
        <v>7</v>
      </c>
      <c r="L2864" t="str">
        <f>VLOOKUP($K2864,Neighborhoods!$A:$C,2,0)</f>
        <v>Brooklyn</v>
      </c>
      <c r="M2864" t="str">
        <f>VLOOKUP($K2864,Neighborhoods!$A:$C,3,0)</f>
        <v>Bedford-Stuyvesant</v>
      </c>
      <c r="N2864" t="str">
        <f>INDEX(Neighborhoods!$A:$C, MATCH(Places!$K2864,Neighborhoods!$A:$A,0), MATCH(Places!N$1,Neighborhoods!$A$1:$C$1,0))</f>
        <v>Brooklyn</v>
      </c>
      <c r="O2864" t="str">
        <f>INDEX(Neighborhoods!$A:$C, MATCH(Places!$K2864,Neighborhoods!$A:$A,0), MATCH(Places!O$1,Neighborhoods!$A$1:$C$1,0))</f>
        <v>Bedford-Stuyvesant</v>
      </c>
      <c r="P2864" t="s">
        <v>11822</v>
      </c>
      <c r="Q2864" t="str">
        <f t="shared" si="176"/>
        <v>No</v>
      </c>
      <c r="R2864">
        <v>16</v>
      </c>
      <c r="S2864" t="str">
        <f t="shared" si="177"/>
        <v>Large</v>
      </c>
      <c r="T2864" s="50">
        <v>818</v>
      </c>
      <c r="U2864" s="70">
        <f t="shared" si="178"/>
        <v>0.05</v>
      </c>
      <c r="V2864" s="52">
        <v>4.75</v>
      </c>
      <c r="W2864" s="52" t="str" cm="1">
        <f t="array" ref="W2864">_xlfn.SWITCH(ROUND(V2864,0),5,"Excellent",4,"Good",3,"Ok","Bad")</f>
        <v>Excellent</v>
      </c>
      <c r="X2864">
        <v>60</v>
      </c>
      <c r="Y2864" t="str">
        <f t="shared" si="179"/>
        <v>No</v>
      </c>
      <c r="Z2864" s="68">
        <v>42934</v>
      </c>
      <c r="AA2864" s="68">
        <v>43831</v>
      </c>
      <c r="AB2864">
        <v>365</v>
      </c>
      <c r="AC2864" t="s">
        <v>15615</v>
      </c>
    </row>
    <row r="2865" spans="1:29" x14ac:dyDescent="0.3">
      <c r="A2865" t="s">
        <v>14690</v>
      </c>
      <c r="B2865">
        <v>1703</v>
      </c>
      <c r="C2865" t="str">
        <f>VLOOKUP($B2865,Hosts!$A:$M,10,0)</f>
        <v>Within an hour</v>
      </c>
      <c r="D2865" s="70">
        <f>VLOOKUP($B2865,Hosts!$A:$M,11,0)</f>
        <v>1</v>
      </c>
      <c r="E2865" s="70">
        <f>VLOOKUP($B2865,Hosts!$A:$M,12,0)</f>
        <v>1</v>
      </c>
      <c r="F2865" t="str">
        <f>VLOOKUP($B2865,Hosts!$A:$M,13,0)</f>
        <v>No</v>
      </c>
      <c r="G2865" t="str">
        <f>INDEX(Hosts!$A:$M, MATCH(Places!$B2865,Hosts!$A:$A,0), MATCH(Places!G$1,Hosts!$A$1:$M$1,0))</f>
        <v>Within an hour</v>
      </c>
      <c r="H2865" s="70">
        <f>INDEX(Hosts!$A:$M, MATCH(Places!$B2865,Hosts!$A:$A,0), MATCH(Places!H$1,Hosts!$A$1:$M$1,0))</f>
        <v>1</v>
      </c>
      <c r="I2865" s="70">
        <f>INDEX(Hosts!$A:$M, MATCH(Places!$B2865,Hosts!$A:$A,0), MATCH(Places!I$1,Hosts!$A$1:$M$1,0))</f>
        <v>1</v>
      </c>
      <c r="J2865" t="str">
        <f>INDEX(Hosts!$A:$M, MATCH(Places!$B2865,Hosts!$A:$A,0), MATCH(Places!J$1,Hosts!$A$1:$M$1,0))</f>
        <v>No</v>
      </c>
      <c r="K2865">
        <v>12</v>
      </c>
      <c r="L2865" t="str">
        <f>VLOOKUP($K2865,Neighborhoods!$A:$C,2,0)</f>
        <v>Brooklyn</v>
      </c>
      <c r="M2865" t="str">
        <f>VLOOKUP($K2865,Neighborhoods!$A:$C,3,0)</f>
        <v>Williamsburg</v>
      </c>
      <c r="N2865" t="str">
        <f>INDEX(Neighborhoods!$A:$C, MATCH(Places!$K2865,Neighborhoods!$A:$A,0), MATCH(Places!N$1,Neighborhoods!$A$1:$C$1,0))</f>
        <v>Brooklyn</v>
      </c>
      <c r="O2865" t="str">
        <f>INDEX(Neighborhoods!$A:$C, MATCH(Places!$K2865,Neighborhoods!$A:$A,0), MATCH(Places!O$1,Neighborhoods!$A$1:$C$1,0))</f>
        <v>Williamsburg</v>
      </c>
      <c r="P2865" t="s">
        <v>1</v>
      </c>
      <c r="Q2865" t="str">
        <f t="shared" si="176"/>
        <v>Yes</v>
      </c>
      <c r="R2865">
        <v>2</v>
      </c>
      <c r="S2865" t="str">
        <f t="shared" si="177"/>
        <v>Small</v>
      </c>
      <c r="T2865" s="50">
        <v>48</v>
      </c>
      <c r="U2865" s="70">
        <f t="shared" si="178"/>
        <v>0.03</v>
      </c>
      <c r="V2865" s="52">
        <v>4.79</v>
      </c>
      <c r="W2865" s="52" t="str" cm="1">
        <f t="array" ref="W2865">_xlfn.SWITCH(ROUND(V2865,0),5,"Excellent",4,"Good",3,"Ok","Bad")</f>
        <v>Excellent</v>
      </c>
      <c r="X2865">
        <v>43</v>
      </c>
      <c r="Y2865" t="str">
        <f t="shared" si="179"/>
        <v>No</v>
      </c>
      <c r="Z2865" s="68">
        <v>43024</v>
      </c>
      <c r="AA2865" s="68">
        <v>43739</v>
      </c>
      <c r="AB2865">
        <v>88</v>
      </c>
      <c r="AC2865" t="s">
        <v>15616</v>
      </c>
    </row>
    <row r="2866" spans="1:29" x14ac:dyDescent="0.3">
      <c r="A2866" t="s">
        <v>15408</v>
      </c>
      <c r="B2866">
        <v>2142</v>
      </c>
      <c r="C2866" t="str">
        <f>VLOOKUP($B2866,Hosts!$A:$M,10,0)</f>
        <v>Within a few hours</v>
      </c>
      <c r="D2866" s="70">
        <f>VLOOKUP($B2866,Hosts!$A:$M,11,0)</f>
        <v>1</v>
      </c>
      <c r="E2866" s="70">
        <f>VLOOKUP($B2866,Hosts!$A:$M,12,0)</f>
        <v>0.92</v>
      </c>
      <c r="F2866" t="str">
        <f>VLOOKUP($B2866,Hosts!$A:$M,13,0)</f>
        <v>Yes</v>
      </c>
      <c r="G2866" t="str">
        <f>INDEX(Hosts!$A:$M, MATCH(Places!$B2866,Hosts!$A:$A,0), MATCH(Places!G$1,Hosts!$A$1:$M$1,0))</f>
        <v>Within a few hours</v>
      </c>
      <c r="H2866" s="70">
        <f>INDEX(Hosts!$A:$M, MATCH(Places!$B2866,Hosts!$A:$A,0), MATCH(Places!H$1,Hosts!$A$1:$M$1,0))</f>
        <v>1</v>
      </c>
      <c r="I2866" s="70">
        <f>INDEX(Hosts!$A:$M, MATCH(Places!$B2866,Hosts!$A:$A,0), MATCH(Places!I$1,Hosts!$A$1:$M$1,0))</f>
        <v>0.92</v>
      </c>
      <c r="J2866" t="str">
        <f>INDEX(Hosts!$A:$M, MATCH(Places!$B2866,Hosts!$A:$A,0), MATCH(Places!J$1,Hosts!$A$1:$M$1,0))</f>
        <v>Yes</v>
      </c>
      <c r="K2866">
        <v>22</v>
      </c>
      <c r="L2866" t="str">
        <f>VLOOKUP($K2866,Neighborhoods!$A:$C,2,0)</f>
        <v>Queens</v>
      </c>
      <c r="M2866" t="str">
        <f>VLOOKUP($K2866,Neighborhoods!$A:$C,3,0)</f>
        <v>Flushing</v>
      </c>
      <c r="N2866" t="str">
        <f>INDEX(Neighborhoods!$A:$C, MATCH(Places!$K2866,Neighborhoods!$A:$A,0), MATCH(Places!N$1,Neighborhoods!$A$1:$C$1,0))</f>
        <v>Queens</v>
      </c>
      <c r="O2866" t="str">
        <f>INDEX(Neighborhoods!$A:$C, MATCH(Places!$K2866,Neighborhoods!$A:$A,0), MATCH(Places!O$1,Neighborhoods!$A$1:$C$1,0))</f>
        <v>Flushing</v>
      </c>
      <c r="P2866" t="s">
        <v>11822</v>
      </c>
      <c r="Q2866" t="str">
        <f t="shared" si="176"/>
        <v>No</v>
      </c>
      <c r="R2866">
        <v>4</v>
      </c>
      <c r="S2866" t="str">
        <f t="shared" si="177"/>
        <v>Medium</v>
      </c>
      <c r="T2866" s="50">
        <v>90</v>
      </c>
      <c r="U2866" s="70">
        <f t="shared" si="178"/>
        <v>0.03</v>
      </c>
      <c r="V2866" s="52">
        <v>4.97</v>
      </c>
      <c r="W2866" s="52" t="str" cm="1">
        <f t="array" ref="W2866">_xlfn.SWITCH(ROUND(V2866,0),5,"Excellent",4,"Good",3,"Ok","Bad")</f>
        <v>Excellent</v>
      </c>
      <c r="X2866">
        <v>130</v>
      </c>
      <c r="Y2866" t="str">
        <f t="shared" si="179"/>
        <v>Yes</v>
      </c>
      <c r="Z2866" s="68">
        <v>42936</v>
      </c>
      <c r="AA2866" s="68">
        <v>43878</v>
      </c>
      <c r="AB2866">
        <v>44</v>
      </c>
      <c r="AC2866" t="s">
        <v>15615</v>
      </c>
    </row>
    <row r="2867" spans="1:29" x14ac:dyDescent="0.3">
      <c r="A2867" t="s">
        <v>2092</v>
      </c>
      <c r="B2867">
        <v>1972</v>
      </c>
      <c r="C2867" t="str">
        <f>VLOOKUP($B2867,Hosts!$A:$M,10,0)</f>
        <v>A few days or more</v>
      </c>
      <c r="D2867" s="70">
        <f>VLOOKUP($B2867,Hosts!$A:$M,11,0)</f>
        <v>0.14000000000000001</v>
      </c>
      <c r="E2867" s="70">
        <f>VLOOKUP($B2867,Hosts!$A:$M,12,0)</f>
        <v>0.8</v>
      </c>
      <c r="F2867" t="str">
        <f>VLOOKUP($B2867,Hosts!$A:$M,13,0)</f>
        <v>Yes</v>
      </c>
      <c r="G2867" t="str">
        <f>INDEX(Hosts!$A:$M, MATCH(Places!$B2867,Hosts!$A:$A,0), MATCH(Places!G$1,Hosts!$A$1:$M$1,0))</f>
        <v>A few days or more</v>
      </c>
      <c r="H2867" s="70">
        <f>INDEX(Hosts!$A:$M, MATCH(Places!$B2867,Hosts!$A:$A,0), MATCH(Places!H$1,Hosts!$A$1:$M$1,0))</f>
        <v>0.14000000000000001</v>
      </c>
      <c r="I2867" s="70">
        <f>INDEX(Hosts!$A:$M, MATCH(Places!$B2867,Hosts!$A:$A,0), MATCH(Places!I$1,Hosts!$A$1:$M$1,0))</f>
        <v>0.8</v>
      </c>
      <c r="J2867" t="str">
        <f>INDEX(Hosts!$A:$M, MATCH(Places!$B2867,Hosts!$A:$A,0), MATCH(Places!J$1,Hosts!$A$1:$M$1,0))</f>
        <v>Yes</v>
      </c>
      <c r="K2867">
        <v>9</v>
      </c>
      <c r="L2867" t="str">
        <f>VLOOKUP($K2867,Neighborhoods!$A:$C,2,0)</f>
        <v>Brooklyn</v>
      </c>
      <c r="M2867" t="str">
        <f>VLOOKUP($K2867,Neighborhoods!$A:$C,3,0)</f>
        <v>Crown Heights</v>
      </c>
      <c r="N2867" t="str">
        <f>INDEX(Neighborhoods!$A:$C, MATCH(Places!$K2867,Neighborhoods!$A:$A,0), MATCH(Places!N$1,Neighborhoods!$A$1:$C$1,0))</f>
        <v>Brooklyn</v>
      </c>
      <c r="O2867" t="str">
        <f>INDEX(Neighborhoods!$A:$C, MATCH(Places!$K2867,Neighborhoods!$A:$A,0), MATCH(Places!O$1,Neighborhoods!$A$1:$C$1,0))</f>
        <v>Crown Heights</v>
      </c>
      <c r="P2867" t="s">
        <v>11822</v>
      </c>
      <c r="Q2867" t="str">
        <f t="shared" si="176"/>
        <v>No</v>
      </c>
      <c r="R2867">
        <v>6</v>
      </c>
      <c r="S2867" t="str">
        <f t="shared" si="177"/>
        <v>Large</v>
      </c>
      <c r="T2867" s="50">
        <v>194.29</v>
      </c>
      <c r="U2867" s="70">
        <f t="shared" si="178"/>
        <v>0.03</v>
      </c>
      <c r="V2867" s="52">
        <v>4.92</v>
      </c>
      <c r="W2867" s="52" t="str" cm="1">
        <f t="array" ref="W2867">_xlfn.SWITCH(ROUND(V2867,0),5,"Excellent",4,"Good",3,"Ok","Bad")</f>
        <v>Excellent</v>
      </c>
      <c r="X2867">
        <v>73</v>
      </c>
      <c r="Y2867" t="str">
        <f t="shared" si="179"/>
        <v>No</v>
      </c>
      <c r="Z2867" s="68">
        <v>42977</v>
      </c>
      <c r="AA2867" s="68">
        <v>43898</v>
      </c>
      <c r="AB2867">
        <v>357</v>
      </c>
      <c r="AC2867" t="s">
        <v>15615</v>
      </c>
    </row>
    <row r="2868" spans="1:29" x14ac:dyDescent="0.3">
      <c r="A2868" t="s">
        <v>2093</v>
      </c>
      <c r="B2868">
        <v>1353</v>
      </c>
      <c r="C2868" t="str">
        <f>VLOOKUP($B2868,Hosts!$A:$M,10,0)</f>
        <v>Within a day</v>
      </c>
      <c r="D2868" s="70">
        <f>VLOOKUP($B2868,Hosts!$A:$M,11,0)</f>
        <v>1</v>
      </c>
      <c r="E2868" s="70">
        <f>VLOOKUP($B2868,Hosts!$A:$M,12,0)</f>
        <v>0.89</v>
      </c>
      <c r="F2868" t="str">
        <f>VLOOKUP($B2868,Hosts!$A:$M,13,0)</f>
        <v>Yes</v>
      </c>
      <c r="G2868" t="str">
        <f>INDEX(Hosts!$A:$M, MATCH(Places!$B2868,Hosts!$A:$A,0), MATCH(Places!G$1,Hosts!$A$1:$M$1,0))</f>
        <v>Within a day</v>
      </c>
      <c r="H2868" s="70">
        <f>INDEX(Hosts!$A:$M, MATCH(Places!$B2868,Hosts!$A:$A,0), MATCH(Places!H$1,Hosts!$A$1:$M$1,0))</f>
        <v>1</v>
      </c>
      <c r="I2868" s="70">
        <f>INDEX(Hosts!$A:$M, MATCH(Places!$B2868,Hosts!$A:$A,0), MATCH(Places!I$1,Hosts!$A$1:$M$1,0))</f>
        <v>0.89</v>
      </c>
      <c r="J2868" t="str">
        <f>INDEX(Hosts!$A:$M, MATCH(Places!$B2868,Hosts!$A:$A,0), MATCH(Places!J$1,Hosts!$A$1:$M$1,0))</f>
        <v>Yes</v>
      </c>
      <c r="K2868">
        <v>7</v>
      </c>
      <c r="L2868" t="str">
        <f>VLOOKUP($K2868,Neighborhoods!$A:$C,2,0)</f>
        <v>Brooklyn</v>
      </c>
      <c r="M2868" t="str">
        <f>VLOOKUP($K2868,Neighborhoods!$A:$C,3,0)</f>
        <v>Bedford-Stuyvesant</v>
      </c>
      <c r="N2868" t="str">
        <f>INDEX(Neighborhoods!$A:$C, MATCH(Places!$K2868,Neighborhoods!$A:$A,0), MATCH(Places!N$1,Neighborhoods!$A$1:$C$1,0))</f>
        <v>Brooklyn</v>
      </c>
      <c r="O2868" t="str">
        <f>INDEX(Neighborhoods!$A:$C, MATCH(Places!$K2868,Neighborhoods!$A:$A,0), MATCH(Places!O$1,Neighborhoods!$A$1:$C$1,0))</f>
        <v>Bedford-Stuyvesant</v>
      </c>
      <c r="P2868" t="s">
        <v>1</v>
      </c>
      <c r="Q2868" t="str">
        <f t="shared" si="176"/>
        <v>Yes</v>
      </c>
      <c r="R2868">
        <v>2</v>
      </c>
      <c r="S2868" t="str">
        <f t="shared" si="177"/>
        <v>Small</v>
      </c>
      <c r="T2868" s="50">
        <v>125</v>
      </c>
      <c r="U2868" s="70">
        <f t="shared" si="178"/>
        <v>0.03</v>
      </c>
      <c r="V2868" s="52">
        <v>5</v>
      </c>
      <c r="W2868" s="52" t="str" cm="1">
        <f t="array" ref="W2868">_xlfn.SWITCH(ROUND(V2868,0),5,"Excellent",4,"Good",3,"Ok","Bad")</f>
        <v>Excellent</v>
      </c>
      <c r="X2868">
        <v>25</v>
      </c>
      <c r="Y2868" t="str">
        <f t="shared" si="179"/>
        <v>No</v>
      </c>
      <c r="Z2868" s="68">
        <v>42983</v>
      </c>
      <c r="AA2868" s="68">
        <v>43832</v>
      </c>
      <c r="AB2868">
        <v>180</v>
      </c>
      <c r="AC2868" t="s">
        <v>15615</v>
      </c>
    </row>
    <row r="2869" spans="1:29" x14ac:dyDescent="0.3">
      <c r="A2869" t="s">
        <v>2094</v>
      </c>
      <c r="B2869">
        <v>2539</v>
      </c>
      <c r="C2869" t="str">
        <f>VLOOKUP($B2869,Hosts!$A:$M,10,0)</f>
        <v>A few days or more</v>
      </c>
      <c r="D2869" s="70">
        <f>VLOOKUP($B2869,Hosts!$A:$M,11,0)</f>
        <v>0</v>
      </c>
      <c r="E2869" s="70">
        <f>VLOOKUP($B2869,Hosts!$A:$M,12,0)</f>
        <v>0</v>
      </c>
      <c r="F2869" t="str">
        <f>VLOOKUP($B2869,Hosts!$A:$M,13,0)</f>
        <v>No</v>
      </c>
      <c r="G2869" t="str">
        <f>INDEX(Hosts!$A:$M, MATCH(Places!$B2869,Hosts!$A:$A,0), MATCH(Places!G$1,Hosts!$A$1:$M$1,0))</f>
        <v>A few days or more</v>
      </c>
      <c r="H2869" s="70">
        <f>INDEX(Hosts!$A:$M, MATCH(Places!$B2869,Hosts!$A:$A,0), MATCH(Places!H$1,Hosts!$A$1:$M$1,0))</f>
        <v>0</v>
      </c>
      <c r="I2869" s="70">
        <f>INDEX(Hosts!$A:$M, MATCH(Places!$B2869,Hosts!$A:$A,0), MATCH(Places!I$1,Hosts!$A$1:$M$1,0))</f>
        <v>0</v>
      </c>
      <c r="J2869" t="str">
        <f>INDEX(Hosts!$A:$M, MATCH(Places!$B2869,Hosts!$A:$A,0), MATCH(Places!J$1,Hosts!$A$1:$M$1,0))</f>
        <v>No</v>
      </c>
      <c r="K2869">
        <v>9</v>
      </c>
      <c r="L2869" t="str">
        <f>VLOOKUP($K2869,Neighborhoods!$A:$C,2,0)</f>
        <v>Brooklyn</v>
      </c>
      <c r="M2869" t="str">
        <f>VLOOKUP($K2869,Neighborhoods!$A:$C,3,0)</f>
        <v>Crown Heights</v>
      </c>
      <c r="N2869" t="str">
        <f>INDEX(Neighborhoods!$A:$C, MATCH(Places!$K2869,Neighborhoods!$A:$A,0), MATCH(Places!N$1,Neighborhoods!$A$1:$C$1,0))</f>
        <v>Brooklyn</v>
      </c>
      <c r="O2869" t="str">
        <f>INDEX(Neighborhoods!$A:$C, MATCH(Places!$K2869,Neighborhoods!$A:$A,0), MATCH(Places!O$1,Neighborhoods!$A$1:$C$1,0))</f>
        <v>Crown Heights</v>
      </c>
      <c r="P2869" t="s">
        <v>11822</v>
      </c>
      <c r="Q2869" t="str">
        <f t="shared" si="176"/>
        <v>No</v>
      </c>
      <c r="R2869">
        <v>3</v>
      </c>
      <c r="S2869" t="str">
        <f t="shared" si="177"/>
        <v>Medium</v>
      </c>
      <c r="T2869" s="50">
        <v>100</v>
      </c>
      <c r="U2869" s="70">
        <f t="shared" si="178"/>
        <v>0.03</v>
      </c>
      <c r="V2869" s="52">
        <v>4.17</v>
      </c>
      <c r="W2869" s="52" t="str" cm="1">
        <f t="array" ref="W2869">_xlfn.SWITCH(ROUND(V2869,0),5,"Excellent",4,"Good",3,"Ok","Bad")</f>
        <v>Good</v>
      </c>
      <c r="X2869">
        <v>6</v>
      </c>
      <c r="Y2869" t="str">
        <f t="shared" si="179"/>
        <v>No</v>
      </c>
      <c r="Z2869" s="68">
        <v>42941</v>
      </c>
      <c r="AA2869" s="68">
        <v>43485</v>
      </c>
      <c r="AB2869">
        <v>0</v>
      </c>
      <c r="AC2869" t="s">
        <v>15615</v>
      </c>
    </row>
    <row r="2870" spans="1:29" x14ac:dyDescent="0.3">
      <c r="A2870" t="s">
        <v>2095</v>
      </c>
      <c r="B2870">
        <v>723</v>
      </c>
      <c r="C2870" t="str">
        <f>VLOOKUP($B2870,Hosts!$A:$M,10,0)</f>
        <v>A few days or more</v>
      </c>
      <c r="D2870" s="70">
        <f>VLOOKUP($B2870,Hosts!$A:$M,11,0)</f>
        <v>0</v>
      </c>
      <c r="E2870" s="70">
        <f>VLOOKUP($B2870,Hosts!$A:$M,12,0)</f>
        <v>0</v>
      </c>
      <c r="F2870" t="str">
        <f>VLOOKUP($B2870,Hosts!$A:$M,13,0)</f>
        <v>No</v>
      </c>
      <c r="G2870" t="str">
        <f>INDEX(Hosts!$A:$M, MATCH(Places!$B2870,Hosts!$A:$A,0), MATCH(Places!G$1,Hosts!$A$1:$M$1,0))</f>
        <v>A few days or more</v>
      </c>
      <c r="H2870" s="70">
        <f>INDEX(Hosts!$A:$M, MATCH(Places!$B2870,Hosts!$A:$A,0), MATCH(Places!H$1,Hosts!$A$1:$M$1,0))</f>
        <v>0</v>
      </c>
      <c r="I2870" s="70">
        <f>INDEX(Hosts!$A:$M, MATCH(Places!$B2870,Hosts!$A:$A,0), MATCH(Places!I$1,Hosts!$A$1:$M$1,0))</f>
        <v>0</v>
      </c>
      <c r="J2870" t="str">
        <f>INDEX(Hosts!$A:$M, MATCH(Places!$B2870,Hosts!$A:$A,0), MATCH(Places!J$1,Hosts!$A$1:$M$1,0))</f>
        <v>No</v>
      </c>
      <c r="K2870">
        <v>12</v>
      </c>
      <c r="L2870" t="str">
        <f>VLOOKUP($K2870,Neighborhoods!$A:$C,2,0)</f>
        <v>Brooklyn</v>
      </c>
      <c r="M2870" t="str">
        <f>VLOOKUP($K2870,Neighborhoods!$A:$C,3,0)</f>
        <v>Williamsburg</v>
      </c>
      <c r="N2870" t="str">
        <f>INDEX(Neighborhoods!$A:$C, MATCH(Places!$K2870,Neighborhoods!$A:$A,0), MATCH(Places!N$1,Neighborhoods!$A$1:$C$1,0))</f>
        <v>Brooklyn</v>
      </c>
      <c r="O2870" t="str">
        <f>INDEX(Neighborhoods!$A:$C, MATCH(Places!$K2870,Neighborhoods!$A:$A,0), MATCH(Places!O$1,Neighborhoods!$A$1:$C$1,0))</f>
        <v>Williamsburg</v>
      </c>
      <c r="P2870" t="s">
        <v>11822</v>
      </c>
      <c r="Q2870" t="str">
        <f t="shared" si="176"/>
        <v>No</v>
      </c>
      <c r="R2870">
        <v>3</v>
      </c>
      <c r="S2870" t="str">
        <f t="shared" si="177"/>
        <v>Medium</v>
      </c>
      <c r="T2870" s="50">
        <v>260</v>
      </c>
      <c r="U2870" s="70">
        <f t="shared" si="178"/>
        <v>0.04</v>
      </c>
      <c r="V2870" s="52">
        <v>4.88</v>
      </c>
      <c r="W2870" s="52" t="str" cm="1">
        <f t="array" ref="W2870">_xlfn.SWITCH(ROUND(V2870,0),5,"Excellent",4,"Good",3,"Ok","Bad")</f>
        <v>Excellent</v>
      </c>
      <c r="X2870">
        <v>17</v>
      </c>
      <c r="Y2870" t="str">
        <f t="shared" si="179"/>
        <v>No</v>
      </c>
      <c r="Z2870" s="68">
        <v>42990</v>
      </c>
      <c r="AA2870" s="68">
        <v>43718</v>
      </c>
      <c r="AB2870">
        <v>88</v>
      </c>
      <c r="AC2870" t="s">
        <v>15615</v>
      </c>
    </row>
    <row r="2871" spans="1:29" x14ac:dyDescent="0.3">
      <c r="A2871" t="s">
        <v>2096</v>
      </c>
      <c r="B2871">
        <v>1832</v>
      </c>
      <c r="C2871" t="str">
        <f>VLOOKUP($B2871,Hosts!$A:$M,10,0)</f>
        <v>Within an hour</v>
      </c>
      <c r="D2871" s="70">
        <f>VLOOKUP($B2871,Hosts!$A:$M,11,0)</f>
        <v>1</v>
      </c>
      <c r="E2871" s="70">
        <f>VLOOKUP($B2871,Hosts!$A:$M,12,0)</f>
        <v>0.71</v>
      </c>
      <c r="F2871" t="str">
        <f>VLOOKUP($B2871,Hosts!$A:$M,13,0)</f>
        <v>No</v>
      </c>
      <c r="G2871" t="str">
        <f>INDEX(Hosts!$A:$M, MATCH(Places!$B2871,Hosts!$A:$A,0), MATCH(Places!G$1,Hosts!$A$1:$M$1,0))</f>
        <v>Within an hour</v>
      </c>
      <c r="H2871" s="70">
        <f>INDEX(Hosts!$A:$M, MATCH(Places!$B2871,Hosts!$A:$A,0), MATCH(Places!H$1,Hosts!$A$1:$M$1,0))</f>
        <v>1</v>
      </c>
      <c r="I2871" s="70">
        <f>INDEX(Hosts!$A:$M, MATCH(Places!$B2871,Hosts!$A:$A,0), MATCH(Places!I$1,Hosts!$A$1:$M$1,0))</f>
        <v>0.71</v>
      </c>
      <c r="J2871" t="str">
        <f>INDEX(Hosts!$A:$M, MATCH(Places!$B2871,Hosts!$A:$A,0), MATCH(Places!J$1,Hosts!$A$1:$M$1,0))</f>
        <v>No</v>
      </c>
      <c r="K2871">
        <v>12</v>
      </c>
      <c r="L2871" t="str">
        <f>VLOOKUP($K2871,Neighborhoods!$A:$C,2,0)</f>
        <v>Brooklyn</v>
      </c>
      <c r="M2871" t="str">
        <f>VLOOKUP($K2871,Neighborhoods!$A:$C,3,0)</f>
        <v>Williamsburg</v>
      </c>
      <c r="N2871" t="str">
        <f>INDEX(Neighborhoods!$A:$C, MATCH(Places!$K2871,Neighborhoods!$A:$A,0), MATCH(Places!N$1,Neighborhoods!$A$1:$C$1,0))</f>
        <v>Brooklyn</v>
      </c>
      <c r="O2871" t="str">
        <f>INDEX(Neighborhoods!$A:$C, MATCH(Places!$K2871,Neighborhoods!$A:$A,0), MATCH(Places!O$1,Neighborhoods!$A$1:$C$1,0))</f>
        <v>Williamsburg</v>
      </c>
      <c r="P2871" t="s">
        <v>1</v>
      </c>
      <c r="Q2871" t="str">
        <f t="shared" si="176"/>
        <v>Yes</v>
      </c>
      <c r="R2871">
        <v>2</v>
      </c>
      <c r="S2871" t="str">
        <f t="shared" si="177"/>
        <v>Small</v>
      </c>
      <c r="T2871" s="50">
        <v>50</v>
      </c>
      <c r="U2871" s="70">
        <f t="shared" si="178"/>
        <v>0.03</v>
      </c>
      <c r="V2871" s="52">
        <v>4.57</v>
      </c>
      <c r="W2871" s="52" t="str" cm="1">
        <f t="array" ref="W2871">_xlfn.SWITCH(ROUND(V2871,0),5,"Excellent",4,"Good",3,"Ok","Bad")</f>
        <v>Excellent</v>
      </c>
      <c r="X2871">
        <v>7</v>
      </c>
      <c r="Y2871" t="str">
        <f t="shared" si="179"/>
        <v>No</v>
      </c>
      <c r="Z2871" s="68">
        <v>43646</v>
      </c>
      <c r="AA2871" s="68">
        <v>43878</v>
      </c>
      <c r="AB2871">
        <v>363</v>
      </c>
      <c r="AC2871" t="s">
        <v>15615</v>
      </c>
    </row>
    <row r="2872" spans="1:29" x14ac:dyDescent="0.3">
      <c r="A2872" t="s">
        <v>2097</v>
      </c>
      <c r="B2872">
        <v>3085</v>
      </c>
      <c r="C2872" t="str">
        <f>VLOOKUP($B2872,Hosts!$A:$M,10,0)</f>
        <v>Within an hour</v>
      </c>
      <c r="D2872" s="70">
        <f>VLOOKUP($B2872,Hosts!$A:$M,11,0)</f>
        <v>1</v>
      </c>
      <c r="E2872" s="70">
        <f>VLOOKUP($B2872,Hosts!$A:$M,12,0)</f>
        <v>1</v>
      </c>
      <c r="F2872" t="str">
        <f>VLOOKUP($B2872,Hosts!$A:$M,13,0)</f>
        <v>No</v>
      </c>
      <c r="G2872" t="str">
        <f>INDEX(Hosts!$A:$M, MATCH(Places!$B2872,Hosts!$A:$A,0), MATCH(Places!G$1,Hosts!$A$1:$M$1,0))</f>
        <v>Within an hour</v>
      </c>
      <c r="H2872" s="70">
        <f>INDEX(Hosts!$A:$M, MATCH(Places!$B2872,Hosts!$A:$A,0), MATCH(Places!H$1,Hosts!$A$1:$M$1,0))</f>
        <v>1</v>
      </c>
      <c r="I2872" s="70">
        <f>INDEX(Hosts!$A:$M, MATCH(Places!$B2872,Hosts!$A:$A,0), MATCH(Places!I$1,Hosts!$A$1:$M$1,0))</f>
        <v>1</v>
      </c>
      <c r="J2872" t="str">
        <f>INDEX(Hosts!$A:$M, MATCH(Places!$B2872,Hosts!$A:$A,0), MATCH(Places!J$1,Hosts!$A$1:$M$1,0))</f>
        <v>No</v>
      </c>
      <c r="K2872">
        <v>17</v>
      </c>
      <c r="L2872" t="str">
        <f>VLOOKUP($K2872,Neighborhoods!$A:$C,2,0)</f>
        <v>Manhattan</v>
      </c>
      <c r="M2872" t="str">
        <f>VLOOKUP($K2872,Neighborhoods!$A:$C,3,0)</f>
        <v>Hell's Kitchen</v>
      </c>
      <c r="N2872" t="str">
        <f>INDEX(Neighborhoods!$A:$C, MATCH(Places!$K2872,Neighborhoods!$A:$A,0), MATCH(Places!N$1,Neighborhoods!$A$1:$C$1,0))</f>
        <v>Manhattan</v>
      </c>
      <c r="O2872" t="str">
        <f>INDEX(Neighborhoods!$A:$C, MATCH(Places!$K2872,Neighborhoods!$A:$A,0), MATCH(Places!O$1,Neighborhoods!$A$1:$C$1,0))</f>
        <v>Hell's Kitchen</v>
      </c>
      <c r="P2872" t="s">
        <v>1</v>
      </c>
      <c r="Q2872" t="str">
        <f t="shared" si="176"/>
        <v>Yes</v>
      </c>
      <c r="R2872">
        <v>2</v>
      </c>
      <c r="S2872" t="str">
        <f t="shared" si="177"/>
        <v>Small</v>
      </c>
      <c r="T2872" s="50">
        <v>132</v>
      </c>
      <c r="U2872" s="70">
        <f t="shared" si="178"/>
        <v>0.03</v>
      </c>
      <c r="V2872" s="52">
        <v>4.68</v>
      </c>
      <c r="W2872" s="52" t="str" cm="1">
        <f t="array" ref="W2872">_xlfn.SWITCH(ROUND(V2872,0),5,"Excellent",4,"Good",3,"Ok","Bad")</f>
        <v>Excellent</v>
      </c>
      <c r="X2872">
        <v>142</v>
      </c>
      <c r="Y2872" t="str">
        <f t="shared" si="179"/>
        <v>No</v>
      </c>
      <c r="Z2872" s="68">
        <v>42934</v>
      </c>
      <c r="AA2872" s="68">
        <v>43898</v>
      </c>
      <c r="AB2872">
        <v>135</v>
      </c>
      <c r="AC2872" t="s">
        <v>15616</v>
      </c>
    </row>
    <row r="2873" spans="1:29" x14ac:dyDescent="0.3">
      <c r="A2873" t="s">
        <v>2098</v>
      </c>
      <c r="B2873">
        <v>3085</v>
      </c>
      <c r="C2873" t="str">
        <f>VLOOKUP($B2873,Hosts!$A:$M,10,0)</f>
        <v>Within an hour</v>
      </c>
      <c r="D2873" s="70">
        <f>VLOOKUP($B2873,Hosts!$A:$M,11,0)</f>
        <v>1</v>
      </c>
      <c r="E2873" s="70">
        <f>VLOOKUP($B2873,Hosts!$A:$M,12,0)</f>
        <v>1</v>
      </c>
      <c r="F2873" t="str">
        <f>VLOOKUP($B2873,Hosts!$A:$M,13,0)</f>
        <v>No</v>
      </c>
      <c r="G2873" t="str">
        <f>INDEX(Hosts!$A:$M, MATCH(Places!$B2873,Hosts!$A:$A,0), MATCH(Places!G$1,Hosts!$A$1:$M$1,0))</f>
        <v>Within an hour</v>
      </c>
      <c r="H2873" s="70">
        <f>INDEX(Hosts!$A:$M, MATCH(Places!$B2873,Hosts!$A:$A,0), MATCH(Places!H$1,Hosts!$A$1:$M$1,0))</f>
        <v>1</v>
      </c>
      <c r="I2873" s="70">
        <f>INDEX(Hosts!$A:$M, MATCH(Places!$B2873,Hosts!$A:$A,0), MATCH(Places!I$1,Hosts!$A$1:$M$1,0))</f>
        <v>1</v>
      </c>
      <c r="J2873" t="str">
        <f>INDEX(Hosts!$A:$M, MATCH(Places!$B2873,Hosts!$A:$A,0), MATCH(Places!J$1,Hosts!$A$1:$M$1,0))</f>
        <v>No</v>
      </c>
      <c r="K2873">
        <v>17</v>
      </c>
      <c r="L2873" t="str">
        <f>VLOOKUP($K2873,Neighborhoods!$A:$C,2,0)</f>
        <v>Manhattan</v>
      </c>
      <c r="M2873" t="str">
        <f>VLOOKUP($K2873,Neighborhoods!$A:$C,3,0)</f>
        <v>Hell's Kitchen</v>
      </c>
      <c r="N2873" t="str">
        <f>INDEX(Neighborhoods!$A:$C, MATCH(Places!$K2873,Neighborhoods!$A:$A,0), MATCH(Places!N$1,Neighborhoods!$A$1:$C$1,0))</f>
        <v>Manhattan</v>
      </c>
      <c r="O2873" t="str">
        <f>INDEX(Neighborhoods!$A:$C, MATCH(Places!$K2873,Neighborhoods!$A:$A,0), MATCH(Places!O$1,Neighborhoods!$A$1:$C$1,0))</f>
        <v>Hell's Kitchen</v>
      </c>
      <c r="P2873" t="s">
        <v>1</v>
      </c>
      <c r="Q2873" t="str">
        <f t="shared" si="176"/>
        <v>Yes</v>
      </c>
      <c r="R2873">
        <v>2</v>
      </c>
      <c r="S2873" t="str">
        <f t="shared" si="177"/>
        <v>Small</v>
      </c>
      <c r="T2873" s="50">
        <v>132</v>
      </c>
      <c r="U2873" s="70">
        <f t="shared" si="178"/>
        <v>0.03</v>
      </c>
      <c r="V2873" s="52">
        <v>4.83</v>
      </c>
      <c r="W2873" s="52" t="str" cm="1">
        <f t="array" ref="W2873">_xlfn.SWITCH(ROUND(V2873,0),5,"Excellent",4,"Good",3,"Ok","Bad")</f>
        <v>Excellent</v>
      </c>
      <c r="X2873">
        <v>137</v>
      </c>
      <c r="Y2873" t="str">
        <f t="shared" si="179"/>
        <v>Yes</v>
      </c>
      <c r="Z2873" s="68">
        <v>42933</v>
      </c>
      <c r="AA2873" s="68">
        <v>43898</v>
      </c>
      <c r="AB2873">
        <v>150</v>
      </c>
      <c r="AC2873" t="s">
        <v>15616</v>
      </c>
    </row>
    <row r="2874" spans="1:29" x14ac:dyDescent="0.3">
      <c r="A2874" t="s">
        <v>2099</v>
      </c>
      <c r="B2874">
        <v>3085</v>
      </c>
      <c r="C2874" t="str">
        <f>VLOOKUP($B2874,Hosts!$A:$M,10,0)</f>
        <v>Within an hour</v>
      </c>
      <c r="D2874" s="70">
        <f>VLOOKUP($B2874,Hosts!$A:$M,11,0)</f>
        <v>1</v>
      </c>
      <c r="E2874" s="70">
        <f>VLOOKUP($B2874,Hosts!$A:$M,12,0)</f>
        <v>1</v>
      </c>
      <c r="F2874" t="str">
        <f>VLOOKUP($B2874,Hosts!$A:$M,13,0)</f>
        <v>No</v>
      </c>
      <c r="G2874" t="str">
        <f>INDEX(Hosts!$A:$M, MATCH(Places!$B2874,Hosts!$A:$A,0), MATCH(Places!G$1,Hosts!$A$1:$M$1,0))</f>
        <v>Within an hour</v>
      </c>
      <c r="H2874" s="70">
        <f>INDEX(Hosts!$A:$M, MATCH(Places!$B2874,Hosts!$A:$A,0), MATCH(Places!H$1,Hosts!$A$1:$M$1,0))</f>
        <v>1</v>
      </c>
      <c r="I2874" s="70">
        <f>INDEX(Hosts!$A:$M, MATCH(Places!$B2874,Hosts!$A:$A,0), MATCH(Places!I$1,Hosts!$A$1:$M$1,0))</f>
        <v>1</v>
      </c>
      <c r="J2874" t="str">
        <f>INDEX(Hosts!$A:$M, MATCH(Places!$B2874,Hosts!$A:$A,0), MATCH(Places!J$1,Hosts!$A$1:$M$1,0))</f>
        <v>No</v>
      </c>
      <c r="K2874">
        <v>17</v>
      </c>
      <c r="L2874" t="str">
        <f>VLOOKUP($K2874,Neighborhoods!$A:$C,2,0)</f>
        <v>Manhattan</v>
      </c>
      <c r="M2874" t="str">
        <f>VLOOKUP($K2874,Neighborhoods!$A:$C,3,0)</f>
        <v>Hell's Kitchen</v>
      </c>
      <c r="N2874" t="str">
        <f>INDEX(Neighborhoods!$A:$C, MATCH(Places!$K2874,Neighborhoods!$A:$A,0), MATCH(Places!N$1,Neighborhoods!$A$1:$C$1,0))</f>
        <v>Manhattan</v>
      </c>
      <c r="O2874" t="str">
        <f>INDEX(Neighborhoods!$A:$C, MATCH(Places!$K2874,Neighborhoods!$A:$A,0), MATCH(Places!O$1,Neighborhoods!$A$1:$C$1,0))</f>
        <v>Hell's Kitchen</v>
      </c>
      <c r="P2874" t="s">
        <v>1</v>
      </c>
      <c r="Q2874" t="str">
        <f t="shared" si="176"/>
        <v>Yes</v>
      </c>
      <c r="R2874">
        <v>2</v>
      </c>
      <c r="S2874" t="str">
        <f t="shared" si="177"/>
        <v>Small</v>
      </c>
      <c r="T2874" s="50">
        <v>135</v>
      </c>
      <c r="U2874" s="70">
        <f t="shared" si="178"/>
        <v>0.03</v>
      </c>
      <c r="V2874" s="52">
        <v>4.76</v>
      </c>
      <c r="W2874" s="52" t="str" cm="1">
        <f t="array" ref="W2874">_xlfn.SWITCH(ROUND(V2874,0),5,"Excellent",4,"Good",3,"Ok","Bad")</f>
        <v>Excellent</v>
      </c>
      <c r="X2874">
        <v>140</v>
      </c>
      <c r="Y2874" t="str">
        <f t="shared" si="179"/>
        <v>No</v>
      </c>
      <c r="Z2874" s="68">
        <v>42933</v>
      </c>
      <c r="AA2874" s="68">
        <v>43860</v>
      </c>
      <c r="AB2874">
        <v>134</v>
      </c>
      <c r="AC2874" t="s">
        <v>15616</v>
      </c>
    </row>
    <row r="2875" spans="1:29" x14ac:dyDescent="0.3">
      <c r="A2875" t="s">
        <v>15179</v>
      </c>
      <c r="B2875">
        <v>2075</v>
      </c>
      <c r="C2875" t="str">
        <f>VLOOKUP($B2875,Hosts!$A:$M,10,0)</f>
        <v>Within a day</v>
      </c>
      <c r="D2875" s="70">
        <f>VLOOKUP($B2875,Hosts!$A:$M,11,0)</f>
        <v>1</v>
      </c>
      <c r="E2875" s="70">
        <f>VLOOKUP($B2875,Hosts!$A:$M,12,0)</f>
        <v>1</v>
      </c>
      <c r="F2875" t="str">
        <f>VLOOKUP($B2875,Hosts!$A:$M,13,0)</f>
        <v>No</v>
      </c>
      <c r="G2875" t="str">
        <f>INDEX(Hosts!$A:$M, MATCH(Places!$B2875,Hosts!$A:$A,0), MATCH(Places!G$1,Hosts!$A$1:$M$1,0))</f>
        <v>Within a day</v>
      </c>
      <c r="H2875" s="70">
        <f>INDEX(Hosts!$A:$M, MATCH(Places!$B2875,Hosts!$A:$A,0), MATCH(Places!H$1,Hosts!$A$1:$M$1,0))</f>
        <v>1</v>
      </c>
      <c r="I2875" s="70">
        <f>INDEX(Hosts!$A:$M, MATCH(Places!$B2875,Hosts!$A:$A,0), MATCH(Places!I$1,Hosts!$A$1:$M$1,0))</f>
        <v>1</v>
      </c>
      <c r="J2875" t="str">
        <f>INDEX(Hosts!$A:$M, MATCH(Places!$B2875,Hosts!$A:$A,0), MATCH(Places!J$1,Hosts!$A$1:$M$1,0))</f>
        <v>No</v>
      </c>
      <c r="K2875">
        <v>19</v>
      </c>
      <c r="L2875" t="str">
        <f>VLOOKUP($K2875,Neighborhoods!$A:$C,2,0)</f>
        <v>Manhattan</v>
      </c>
      <c r="M2875" t="str">
        <f>VLOOKUP($K2875,Neighborhoods!$A:$C,3,0)</f>
        <v>Upper East Side</v>
      </c>
      <c r="N2875" t="str">
        <f>INDEX(Neighborhoods!$A:$C, MATCH(Places!$K2875,Neighborhoods!$A:$A,0), MATCH(Places!N$1,Neighborhoods!$A$1:$C$1,0))</f>
        <v>Manhattan</v>
      </c>
      <c r="O2875" t="str">
        <f>INDEX(Neighborhoods!$A:$C, MATCH(Places!$K2875,Neighborhoods!$A:$A,0), MATCH(Places!O$1,Neighborhoods!$A$1:$C$1,0))</f>
        <v>Upper East Side</v>
      </c>
      <c r="P2875" t="s">
        <v>1</v>
      </c>
      <c r="Q2875" t="str">
        <f t="shared" si="176"/>
        <v>Yes</v>
      </c>
      <c r="R2875">
        <v>2</v>
      </c>
      <c r="S2875" t="str">
        <f t="shared" si="177"/>
        <v>Small</v>
      </c>
      <c r="T2875" s="50">
        <v>80</v>
      </c>
      <c r="U2875" s="70">
        <f t="shared" si="178"/>
        <v>0.03</v>
      </c>
      <c r="V2875" s="52">
        <v>4.83</v>
      </c>
      <c r="W2875" s="52" t="str" cm="1">
        <f t="array" ref="W2875">_xlfn.SWITCH(ROUND(V2875,0),5,"Excellent",4,"Good",3,"Ok","Bad")</f>
        <v>Excellent</v>
      </c>
      <c r="X2875">
        <v>12</v>
      </c>
      <c r="Y2875" t="str">
        <f t="shared" si="179"/>
        <v>No</v>
      </c>
      <c r="Z2875" s="68">
        <v>42938</v>
      </c>
      <c r="AA2875" s="68">
        <v>43441</v>
      </c>
      <c r="AB2875">
        <v>74</v>
      </c>
      <c r="AC2875" t="s">
        <v>15616</v>
      </c>
    </row>
    <row r="2876" spans="1:29" x14ac:dyDescent="0.3">
      <c r="A2876" t="s">
        <v>14985</v>
      </c>
      <c r="B2876">
        <v>3312</v>
      </c>
      <c r="C2876" t="str">
        <f>VLOOKUP($B2876,Hosts!$A:$M,10,0)</f>
        <v>Within an hour</v>
      </c>
      <c r="D2876" s="70">
        <f>VLOOKUP($B2876,Hosts!$A:$M,11,0)</f>
        <v>1</v>
      </c>
      <c r="E2876" s="70">
        <f>VLOOKUP($B2876,Hosts!$A:$M,12,0)</f>
        <v>1</v>
      </c>
      <c r="F2876" t="str">
        <f>VLOOKUP($B2876,Hosts!$A:$M,13,0)</f>
        <v>No</v>
      </c>
      <c r="G2876" t="str">
        <f>INDEX(Hosts!$A:$M, MATCH(Places!$B2876,Hosts!$A:$A,0), MATCH(Places!G$1,Hosts!$A$1:$M$1,0))</f>
        <v>Within an hour</v>
      </c>
      <c r="H2876" s="70">
        <f>INDEX(Hosts!$A:$M, MATCH(Places!$B2876,Hosts!$A:$A,0), MATCH(Places!H$1,Hosts!$A$1:$M$1,0))</f>
        <v>1</v>
      </c>
      <c r="I2876" s="70">
        <f>INDEX(Hosts!$A:$M, MATCH(Places!$B2876,Hosts!$A:$A,0), MATCH(Places!I$1,Hosts!$A$1:$M$1,0))</f>
        <v>1</v>
      </c>
      <c r="J2876" t="str">
        <f>INDEX(Hosts!$A:$M, MATCH(Places!$B2876,Hosts!$A:$A,0), MATCH(Places!J$1,Hosts!$A$1:$M$1,0))</f>
        <v>No</v>
      </c>
      <c r="K2876">
        <v>16</v>
      </c>
      <c r="L2876" t="str">
        <f>VLOOKUP($K2876,Neighborhoods!$A:$C,2,0)</f>
        <v>Manhattan</v>
      </c>
      <c r="M2876" t="str">
        <f>VLOOKUP($K2876,Neighborhoods!$A:$C,3,0)</f>
        <v>Harlem</v>
      </c>
      <c r="N2876" t="str">
        <f>INDEX(Neighborhoods!$A:$C, MATCH(Places!$K2876,Neighborhoods!$A:$A,0), MATCH(Places!N$1,Neighborhoods!$A$1:$C$1,0))</f>
        <v>Manhattan</v>
      </c>
      <c r="O2876" t="str">
        <f>INDEX(Neighborhoods!$A:$C, MATCH(Places!$K2876,Neighborhoods!$A:$A,0), MATCH(Places!O$1,Neighborhoods!$A$1:$C$1,0))</f>
        <v>Harlem</v>
      </c>
      <c r="P2876" t="s">
        <v>1</v>
      </c>
      <c r="Q2876" t="str">
        <f t="shared" si="176"/>
        <v>Yes</v>
      </c>
      <c r="R2876">
        <v>2</v>
      </c>
      <c r="S2876" t="str">
        <f t="shared" si="177"/>
        <v>Small</v>
      </c>
      <c r="T2876" s="50">
        <v>65</v>
      </c>
      <c r="U2876" s="70">
        <f t="shared" si="178"/>
        <v>0.03</v>
      </c>
      <c r="V2876" s="52">
        <v>4.8</v>
      </c>
      <c r="W2876" s="52" t="str" cm="1">
        <f t="array" ref="W2876">_xlfn.SWITCH(ROUND(V2876,0),5,"Excellent",4,"Good",3,"Ok","Bad")</f>
        <v>Excellent</v>
      </c>
      <c r="X2876">
        <v>5</v>
      </c>
      <c r="Y2876" t="str">
        <f t="shared" si="179"/>
        <v>No</v>
      </c>
      <c r="Z2876" s="68">
        <v>42959</v>
      </c>
      <c r="AA2876" s="68">
        <v>44005</v>
      </c>
      <c r="AB2876">
        <v>0</v>
      </c>
      <c r="AC2876" t="s">
        <v>15616</v>
      </c>
    </row>
    <row r="2877" spans="1:29" x14ac:dyDescent="0.3">
      <c r="A2877" t="s">
        <v>2100</v>
      </c>
      <c r="B2877">
        <v>91</v>
      </c>
      <c r="C2877" t="str">
        <f>VLOOKUP($B2877,Hosts!$A:$M,10,0)</f>
        <v>Within a day</v>
      </c>
      <c r="D2877" s="70">
        <f>VLOOKUP($B2877,Hosts!$A:$M,11,0)</f>
        <v>0.5</v>
      </c>
      <c r="E2877" s="70">
        <f>VLOOKUP($B2877,Hosts!$A:$M,12,0)</f>
        <v>0.6</v>
      </c>
      <c r="F2877" t="str">
        <f>VLOOKUP($B2877,Hosts!$A:$M,13,0)</f>
        <v>Yes</v>
      </c>
      <c r="G2877" t="str">
        <f>INDEX(Hosts!$A:$M, MATCH(Places!$B2877,Hosts!$A:$A,0), MATCH(Places!G$1,Hosts!$A$1:$M$1,0))</f>
        <v>Within a day</v>
      </c>
      <c r="H2877" s="70">
        <f>INDEX(Hosts!$A:$M, MATCH(Places!$B2877,Hosts!$A:$A,0), MATCH(Places!H$1,Hosts!$A$1:$M$1,0))</f>
        <v>0.5</v>
      </c>
      <c r="I2877" s="70">
        <f>INDEX(Hosts!$A:$M, MATCH(Places!$B2877,Hosts!$A:$A,0), MATCH(Places!I$1,Hosts!$A$1:$M$1,0))</f>
        <v>0.6</v>
      </c>
      <c r="J2877" t="str">
        <f>INDEX(Hosts!$A:$M, MATCH(Places!$B2877,Hosts!$A:$A,0), MATCH(Places!J$1,Hosts!$A$1:$M$1,0))</f>
        <v>Yes</v>
      </c>
      <c r="K2877">
        <v>21</v>
      </c>
      <c r="L2877" t="str">
        <f>VLOOKUP($K2877,Neighborhoods!$A:$C,2,0)</f>
        <v>Queens</v>
      </c>
      <c r="M2877" t="str">
        <f>VLOOKUP($K2877,Neighborhoods!$A:$C,3,0)</f>
        <v>Astoria</v>
      </c>
      <c r="N2877" t="str">
        <f>INDEX(Neighborhoods!$A:$C, MATCH(Places!$K2877,Neighborhoods!$A:$A,0), MATCH(Places!N$1,Neighborhoods!$A$1:$C$1,0))</f>
        <v>Queens</v>
      </c>
      <c r="O2877" t="str">
        <f>INDEX(Neighborhoods!$A:$C, MATCH(Places!$K2877,Neighborhoods!$A:$A,0), MATCH(Places!O$1,Neighborhoods!$A$1:$C$1,0))</f>
        <v>Astoria</v>
      </c>
      <c r="P2877" t="s">
        <v>11822</v>
      </c>
      <c r="Q2877" t="str">
        <f t="shared" si="176"/>
        <v>No</v>
      </c>
      <c r="R2877">
        <v>4</v>
      </c>
      <c r="S2877" t="str">
        <f t="shared" si="177"/>
        <v>Medium</v>
      </c>
      <c r="T2877" s="50">
        <v>125</v>
      </c>
      <c r="U2877" s="70">
        <f t="shared" si="178"/>
        <v>0.03</v>
      </c>
      <c r="V2877" s="52">
        <v>5</v>
      </c>
      <c r="W2877" s="52" t="str" cm="1">
        <f t="array" ref="W2877">_xlfn.SWITCH(ROUND(V2877,0),5,"Excellent",4,"Good",3,"Ok","Bad")</f>
        <v>Excellent</v>
      </c>
      <c r="X2877">
        <v>12</v>
      </c>
      <c r="Y2877" t="str">
        <f t="shared" si="179"/>
        <v>No</v>
      </c>
      <c r="Z2877" s="68">
        <v>42982</v>
      </c>
      <c r="AA2877" s="68">
        <v>43814</v>
      </c>
      <c r="AB2877">
        <v>287</v>
      </c>
      <c r="AC2877" t="s">
        <v>15615</v>
      </c>
    </row>
    <row r="2878" spans="1:29" x14ac:dyDescent="0.3">
      <c r="A2878" t="s">
        <v>2101</v>
      </c>
      <c r="B2878">
        <v>2819</v>
      </c>
      <c r="C2878" t="str">
        <f>VLOOKUP($B2878,Hosts!$A:$M,10,0)</f>
        <v>Within a day</v>
      </c>
      <c r="D2878" s="70">
        <f>VLOOKUP($B2878,Hosts!$A:$M,11,0)</f>
        <v>0.6</v>
      </c>
      <c r="E2878" s="70">
        <f>VLOOKUP($B2878,Hosts!$A:$M,12,0)</f>
        <v>0.98</v>
      </c>
      <c r="F2878" t="str">
        <f>VLOOKUP($B2878,Hosts!$A:$M,13,0)</f>
        <v>No</v>
      </c>
      <c r="G2878" t="str">
        <f>INDEX(Hosts!$A:$M, MATCH(Places!$B2878,Hosts!$A:$A,0), MATCH(Places!G$1,Hosts!$A$1:$M$1,0))</f>
        <v>Within a day</v>
      </c>
      <c r="H2878" s="70">
        <f>INDEX(Hosts!$A:$M, MATCH(Places!$B2878,Hosts!$A:$A,0), MATCH(Places!H$1,Hosts!$A$1:$M$1,0))</f>
        <v>0.6</v>
      </c>
      <c r="I2878" s="70">
        <f>INDEX(Hosts!$A:$M, MATCH(Places!$B2878,Hosts!$A:$A,0), MATCH(Places!I$1,Hosts!$A$1:$M$1,0))</f>
        <v>0.98</v>
      </c>
      <c r="J2878" t="str">
        <f>INDEX(Hosts!$A:$M, MATCH(Places!$B2878,Hosts!$A:$A,0), MATCH(Places!J$1,Hosts!$A$1:$M$1,0))</f>
        <v>No</v>
      </c>
      <c r="K2878">
        <v>25</v>
      </c>
      <c r="L2878" t="str">
        <f>VLOOKUP($K2878,Neighborhoods!$A:$C,2,0)</f>
        <v>Queens</v>
      </c>
      <c r="M2878" t="str">
        <f>VLOOKUP($K2878,Neighborhoods!$A:$C,3,0)</f>
        <v>Ridgewood</v>
      </c>
      <c r="N2878" t="str">
        <f>INDEX(Neighborhoods!$A:$C, MATCH(Places!$K2878,Neighborhoods!$A:$A,0), MATCH(Places!N$1,Neighborhoods!$A$1:$C$1,0))</f>
        <v>Queens</v>
      </c>
      <c r="O2878" t="str">
        <f>INDEX(Neighborhoods!$A:$C, MATCH(Places!$K2878,Neighborhoods!$A:$A,0), MATCH(Places!O$1,Neighborhoods!$A$1:$C$1,0))</f>
        <v>Ridgewood</v>
      </c>
      <c r="P2878" t="s">
        <v>1</v>
      </c>
      <c r="Q2878" t="str">
        <f t="shared" si="176"/>
        <v>Yes</v>
      </c>
      <c r="R2878">
        <v>2</v>
      </c>
      <c r="S2878" t="str">
        <f t="shared" si="177"/>
        <v>Small</v>
      </c>
      <c r="T2878" s="50">
        <v>40</v>
      </c>
      <c r="U2878" s="70">
        <f t="shared" si="178"/>
        <v>0.03</v>
      </c>
      <c r="V2878" s="52">
        <v>4.75</v>
      </c>
      <c r="W2878" s="52" t="str" cm="1">
        <f t="array" ref="W2878">_xlfn.SWITCH(ROUND(V2878,0),5,"Excellent",4,"Good",3,"Ok","Bad")</f>
        <v>Excellent</v>
      </c>
      <c r="X2878">
        <v>73</v>
      </c>
      <c r="Y2878" t="str">
        <f t="shared" si="179"/>
        <v>No</v>
      </c>
      <c r="Z2878" s="68">
        <v>42937</v>
      </c>
      <c r="AA2878" s="68">
        <v>43898</v>
      </c>
      <c r="AB2878">
        <v>0</v>
      </c>
      <c r="AC2878" t="s">
        <v>15615</v>
      </c>
    </row>
    <row r="2879" spans="1:29" x14ac:dyDescent="0.3">
      <c r="A2879" t="s">
        <v>14775</v>
      </c>
      <c r="B2879">
        <v>2342</v>
      </c>
      <c r="C2879" t="str">
        <f>VLOOKUP($B2879,Hosts!$A:$M,10,0)</f>
        <v>Within an hour</v>
      </c>
      <c r="D2879" s="70">
        <f>VLOOKUP($B2879,Hosts!$A:$M,11,0)</f>
        <v>1</v>
      </c>
      <c r="E2879" s="70">
        <f>VLOOKUP($B2879,Hosts!$A:$M,12,0)</f>
        <v>0.97</v>
      </c>
      <c r="F2879" t="str">
        <f>VLOOKUP($B2879,Hosts!$A:$M,13,0)</f>
        <v>Yes</v>
      </c>
      <c r="G2879" t="str">
        <f>INDEX(Hosts!$A:$M, MATCH(Places!$B2879,Hosts!$A:$A,0), MATCH(Places!G$1,Hosts!$A$1:$M$1,0))</f>
        <v>Within an hour</v>
      </c>
      <c r="H2879" s="70">
        <f>INDEX(Hosts!$A:$M, MATCH(Places!$B2879,Hosts!$A:$A,0), MATCH(Places!H$1,Hosts!$A$1:$M$1,0))</f>
        <v>1</v>
      </c>
      <c r="I2879" s="70">
        <f>INDEX(Hosts!$A:$M, MATCH(Places!$B2879,Hosts!$A:$A,0), MATCH(Places!I$1,Hosts!$A$1:$M$1,0))</f>
        <v>0.97</v>
      </c>
      <c r="J2879" t="str">
        <f>INDEX(Hosts!$A:$M, MATCH(Places!$B2879,Hosts!$A:$A,0), MATCH(Places!J$1,Hosts!$A$1:$M$1,0))</f>
        <v>Yes</v>
      </c>
      <c r="K2879">
        <v>21</v>
      </c>
      <c r="L2879" t="str">
        <f>VLOOKUP($K2879,Neighborhoods!$A:$C,2,0)</f>
        <v>Queens</v>
      </c>
      <c r="M2879" t="str">
        <f>VLOOKUP($K2879,Neighborhoods!$A:$C,3,0)</f>
        <v>Astoria</v>
      </c>
      <c r="N2879" t="str">
        <f>INDEX(Neighborhoods!$A:$C, MATCH(Places!$K2879,Neighborhoods!$A:$A,0), MATCH(Places!N$1,Neighborhoods!$A$1:$C$1,0))</f>
        <v>Queens</v>
      </c>
      <c r="O2879" t="str">
        <f>INDEX(Neighborhoods!$A:$C, MATCH(Places!$K2879,Neighborhoods!$A:$A,0), MATCH(Places!O$1,Neighborhoods!$A$1:$C$1,0))</f>
        <v>Astoria</v>
      </c>
      <c r="P2879" t="s">
        <v>1</v>
      </c>
      <c r="Q2879" t="str">
        <f t="shared" si="176"/>
        <v>Yes</v>
      </c>
      <c r="R2879">
        <v>3</v>
      </c>
      <c r="S2879" t="str">
        <f t="shared" si="177"/>
        <v>Medium</v>
      </c>
      <c r="T2879" s="50">
        <v>47</v>
      </c>
      <c r="U2879" s="70">
        <f t="shared" si="178"/>
        <v>0.03</v>
      </c>
      <c r="V2879" s="52">
        <v>4.8899999999999997</v>
      </c>
      <c r="W2879" s="52" t="str" cm="1">
        <f t="array" ref="W2879">_xlfn.SWITCH(ROUND(V2879,0),5,"Excellent",4,"Good",3,"Ok","Bad")</f>
        <v>Excellent</v>
      </c>
      <c r="X2879">
        <v>95</v>
      </c>
      <c r="Y2879" t="str">
        <f t="shared" si="179"/>
        <v>No</v>
      </c>
      <c r="Z2879" s="68">
        <v>42933</v>
      </c>
      <c r="AA2879" s="68">
        <v>43883</v>
      </c>
      <c r="AB2879">
        <v>364</v>
      </c>
      <c r="AC2879" t="s">
        <v>15616</v>
      </c>
    </row>
    <row r="2880" spans="1:29" x14ac:dyDescent="0.3">
      <c r="A2880" t="s">
        <v>2102</v>
      </c>
      <c r="B2880">
        <v>3314</v>
      </c>
      <c r="C2880" t="str">
        <f>VLOOKUP($B2880,Hosts!$A:$M,10,0)</f>
        <v>Within an hour</v>
      </c>
      <c r="D2880" s="70">
        <f>VLOOKUP($B2880,Hosts!$A:$M,11,0)</f>
        <v>1</v>
      </c>
      <c r="E2880" s="70">
        <f>VLOOKUP($B2880,Hosts!$A:$M,12,0)</f>
        <v>0.91</v>
      </c>
      <c r="F2880" t="str">
        <f>VLOOKUP($B2880,Hosts!$A:$M,13,0)</f>
        <v>Yes</v>
      </c>
      <c r="G2880" t="str">
        <f>INDEX(Hosts!$A:$M, MATCH(Places!$B2880,Hosts!$A:$A,0), MATCH(Places!G$1,Hosts!$A$1:$M$1,0))</f>
        <v>Within an hour</v>
      </c>
      <c r="H2880" s="70">
        <f>INDEX(Hosts!$A:$M, MATCH(Places!$B2880,Hosts!$A:$A,0), MATCH(Places!H$1,Hosts!$A$1:$M$1,0))</f>
        <v>1</v>
      </c>
      <c r="I2880" s="70">
        <f>INDEX(Hosts!$A:$M, MATCH(Places!$B2880,Hosts!$A:$A,0), MATCH(Places!I$1,Hosts!$A$1:$M$1,0))</f>
        <v>0.91</v>
      </c>
      <c r="J2880" t="str">
        <f>INDEX(Hosts!$A:$M, MATCH(Places!$B2880,Hosts!$A:$A,0), MATCH(Places!J$1,Hosts!$A$1:$M$1,0))</f>
        <v>Yes</v>
      </c>
      <c r="K2880">
        <v>9</v>
      </c>
      <c r="L2880" t="str">
        <f>VLOOKUP($K2880,Neighborhoods!$A:$C,2,0)</f>
        <v>Brooklyn</v>
      </c>
      <c r="M2880" t="str">
        <f>VLOOKUP($K2880,Neighborhoods!$A:$C,3,0)</f>
        <v>Crown Heights</v>
      </c>
      <c r="N2880" t="str">
        <f>INDEX(Neighborhoods!$A:$C, MATCH(Places!$K2880,Neighborhoods!$A:$A,0), MATCH(Places!N$1,Neighborhoods!$A$1:$C$1,0))</f>
        <v>Brooklyn</v>
      </c>
      <c r="O2880" t="str">
        <f>INDEX(Neighborhoods!$A:$C, MATCH(Places!$K2880,Neighborhoods!$A:$A,0), MATCH(Places!O$1,Neighborhoods!$A$1:$C$1,0))</f>
        <v>Crown Heights</v>
      </c>
      <c r="P2880" t="s">
        <v>11822</v>
      </c>
      <c r="Q2880" t="str">
        <f t="shared" si="176"/>
        <v>No</v>
      </c>
      <c r="R2880">
        <v>4</v>
      </c>
      <c r="S2880" t="str">
        <f t="shared" si="177"/>
        <v>Medium</v>
      </c>
      <c r="T2880" s="50">
        <v>175</v>
      </c>
      <c r="U2880" s="70">
        <f t="shared" si="178"/>
        <v>0.03</v>
      </c>
      <c r="V2880" s="52">
        <v>4.9000000000000004</v>
      </c>
      <c r="W2880" s="52" t="str" cm="1">
        <f t="array" ref="W2880">_xlfn.SWITCH(ROUND(V2880,0),5,"Excellent",4,"Good",3,"Ok","Bad")</f>
        <v>Excellent</v>
      </c>
      <c r="X2880">
        <v>70</v>
      </c>
      <c r="Y2880" t="str">
        <f t="shared" si="179"/>
        <v>No</v>
      </c>
      <c r="Z2880" s="68">
        <v>42945</v>
      </c>
      <c r="AA2880" s="68">
        <v>44024</v>
      </c>
      <c r="AB2880">
        <v>60</v>
      </c>
      <c r="AC2880" t="s">
        <v>15615</v>
      </c>
    </row>
    <row r="2881" spans="1:29" x14ac:dyDescent="0.3">
      <c r="A2881" t="s">
        <v>15160</v>
      </c>
      <c r="B2881">
        <v>3268</v>
      </c>
      <c r="C2881" t="str">
        <f>VLOOKUP($B2881,Hosts!$A:$M,10,0)</f>
        <v>Within an hour</v>
      </c>
      <c r="D2881" s="70">
        <f>VLOOKUP($B2881,Hosts!$A:$M,11,0)</f>
        <v>1</v>
      </c>
      <c r="E2881" s="70">
        <f>VLOOKUP($B2881,Hosts!$A:$M,12,0)</f>
        <v>1</v>
      </c>
      <c r="F2881" t="str">
        <f>VLOOKUP($B2881,Hosts!$A:$M,13,0)</f>
        <v>No</v>
      </c>
      <c r="G2881" t="str">
        <f>INDEX(Hosts!$A:$M, MATCH(Places!$B2881,Hosts!$A:$A,0), MATCH(Places!G$1,Hosts!$A$1:$M$1,0))</f>
        <v>Within an hour</v>
      </c>
      <c r="H2881" s="70">
        <f>INDEX(Hosts!$A:$M, MATCH(Places!$B2881,Hosts!$A:$A,0), MATCH(Places!H$1,Hosts!$A$1:$M$1,0))</f>
        <v>1</v>
      </c>
      <c r="I2881" s="70">
        <f>INDEX(Hosts!$A:$M, MATCH(Places!$B2881,Hosts!$A:$A,0), MATCH(Places!I$1,Hosts!$A$1:$M$1,0))</f>
        <v>1</v>
      </c>
      <c r="J2881" t="str">
        <f>INDEX(Hosts!$A:$M, MATCH(Places!$B2881,Hosts!$A:$A,0), MATCH(Places!J$1,Hosts!$A$1:$M$1,0))</f>
        <v>No</v>
      </c>
      <c r="K2881">
        <v>10</v>
      </c>
      <c r="L2881" t="str">
        <f>VLOOKUP($K2881,Neighborhoods!$A:$C,2,0)</f>
        <v>Brooklyn</v>
      </c>
      <c r="M2881" t="str">
        <f>VLOOKUP($K2881,Neighborhoods!$A:$C,3,0)</f>
        <v>East Flatbush</v>
      </c>
      <c r="N2881" t="str">
        <f>INDEX(Neighborhoods!$A:$C, MATCH(Places!$K2881,Neighborhoods!$A:$A,0), MATCH(Places!N$1,Neighborhoods!$A$1:$C$1,0))</f>
        <v>Brooklyn</v>
      </c>
      <c r="O2881" t="str">
        <f>INDEX(Neighborhoods!$A:$C, MATCH(Places!$K2881,Neighborhoods!$A:$A,0), MATCH(Places!O$1,Neighborhoods!$A$1:$C$1,0))</f>
        <v>East Flatbush</v>
      </c>
      <c r="P2881" t="s">
        <v>1</v>
      </c>
      <c r="Q2881" t="str">
        <f t="shared" si="176"/>
        <v>Yes</v>
      </c>
      <c r="R2881">
        <v>2</v>
      </c>
      <c r="S2881" t="str">
        <f t="shared" si="177"/>
        <v>Small</v>
      </c>
      <c r="T2881" s="50">
        <v>80</v>
      </c>
      <c r="U2881" s="70">
        <f t="shared" si="178"/>
        <v>0.03</v>
      </c>
      <c r="V2881" s="52">
        <v>2.5</v>
      </c>
      <c r="W2881" s="52" t="str" cm="1">
        <f t="array" ref="W2881">_xlfn.SWITCH(ROUND(V2881,0),5,"Excellent",4,"Good",3,"Ok","Bad")</f>
        <v>Ok</v>
      </c>
      <c r="X2881">
        <v>4</v>
      </c>
      <c r="Y2881" t="str">
        <f t="shared" si="179"/>
        <v>No</v>
      </c>
      <c r="Z2881" s="68">
        <v>42967</v>
      </c>
      <c r="AA2881" s="68">
        <v>44050</v>
      </c>
      <c r="AB2881">
        <v>365</v>
      </c>
      <c r="AC2881" t="s">
        <v>15616</v>
      </c>
    </row>
    <row r="2882" spans="1:29" x14ac:dyDescent="0.3">
      <c r="A2882" t="s">
        <v>2103</v>
      </c>
      <c r="B2882">
        <v>3317</v>
      </c>
      <c r="C2882" t="str">
        <f>VLOOKUP($B2882,Hosts!$A:$M,10,0)</f>
        <v>Within a day</v>
      </c>
      <c r="D2882" s="70">
        <f>VLOOKUP($B2882,Hosts!$A:$M,11,0)</f>
        <v>0.9</v>
      </c>
      <c r="E2882" s="70">
        <f>VLOOKUP($B2882,Hosts!$A:$M,12,0)</f>
        <v>0.92</v>
      </c>
      <c r="F2882" t="str">
        <f>VLOOKUP($B2882,Hosts!$A:$M,13,0)</f>
        <v>No</v>
      </c>
      <c r="G2882" t="str">
        <f>INDEX(Hosts!$A:$M, MATCH(Places!$B2882,Hosts!$A:$A,0), MATCH(Places!G$1,Hosts!$A$1:$M$1,0))</f>
        <v>Within a day</v>
      </c>
      <c r="H2882" s="70">
        <f>INDEX(Hosts!$A:$M, MATCH(Places!$B2882,Hosts!$A:$A,0), MATCH(Places!H$1,Hosts!$A$1:$M$1,0))</f>
        <v>0.9</v>
      </c>
      <c r="I2882" s="70">
        <f>INDEX(Hosts!$A:$M, MATCH(Places!$B2882,Hosts!$A:$A,0), MATCH(Places!I$1,Hosts!$A$1:$M$1,0))</f>
        <v>0.92</v>
      </c>
      <c r="J2882" t="str">
        <f>INDEX(Hosts!$A:$M, MATCH(Places!$B2882,Hosts!$A:$A,0), MATCH(Places!J$1,Hosts!$A$1:$M$1,0))</f>
        <v>No</v>
      </c>
      <c r="K2882">
        <v>23</v>
      </c>
      <c r="L2882" t="str">
        <f>VLOOKUP($K2882,Neighborhoods!$A:$C,2,0)</f>
        <v>Queens</v>
      </c>
      <c r="M2882" t="str">
        <f>VLOOKUP($K2882,Neighborhoods!$A:$C,3,0)</f>
        <v>Jamaica</v>
      </c>
      <c r="N2882" t="str">
        <f>INDEX(Neighborhoods!$A:$C, MATCH(Places!$K2882,Neighborhoods!$A:$A,0), MATCH(Places!N$1,Neighborhoods!$A$1:$C$1,0))</f>
        <v>Queens</v>
      </c>
      <c r="O2882" t="str">
        <f>INDEX(Neighborhoods!$A:$C, MATCH(Places!$K2882,Neighborhoods!$A:$A,0), MATCH(Places!O$1,Neighborhoods!$A$1:$C$1,0))</f>
        <v>Jamaica</v>
      </c>
      <c r="P2882" t="s">
        <v>1</v>
      </c>
      <c r="Q2882" t="str">
        <f t="shared" si="176"/>
        <v>Yes</v>
      </c>
      <c r="R2882">
        <v>2</v>
      </c>
      <c r="S2882" t="str">
        <f t="shared" si="177"/>
        <v>Small</v>
      </c>
      <c r="T2882" s="50">
        <v>66</v>
      </c>
      <c r="U2882" s="70">
        <f t="shared" si="178"/>
        <v>0.03</v>
      </c>
      <c r="V2882" s="52">
        <v>4.7</v>
      </c>
      <c r="W2882" s="52" t="str" cm="1">
        <f t="array" ref="W2882">_xlfn.SWITCH(ROUND(V2882,0),5,"Excellent",4,"Good",3,"Ok","Bad")</f>
        <v>Excellent</v>
      </c>
      <c r="X2882">
        <v>10</v>
      </c>
      <c r="Y2882" t="str">
        <f t="shared" si="179"/>
        <v>No</v>
      </c>
      <c r="Z2882" s="68">
        <v>43086</v>
      </c>
      <c r="AA2882" s="68">
        <v>43745</v>
      </c>
      <c r="AB2882">
        <v>150</v>
      </c>
      <c r="AC2882" t="s">
        <v>15616</v>
      </c>
    </row>
    <row r="2883" spans="1:29" x14ac:dyDescent="0.3">
      <c r="A2883" t="s">
        <v>2104</v>
      </c>
      <c r="B2883">
        <v>1021</v>
      </c>
      <c r="C2883" t="str">
        <f>VLOOKUP($B2883,Hosts!$A:$M,10,0)</f>
        <v>Within a day</v>
      </c>
      <c r="D2883" s="70">
        <f>VLOOKUP($B2883,Hosts!$A:$M,11,0)</f>
        <v>0.75</v>
      </c>
      <c r="E2883" s="70">
        <f>VLOOKUP($B2883,Hosts!$A:$M,12,0)</f>
        <v>0.9</v>
      </c>
      <c r="F2883" t="str">
        <f>VLOOKUP($B2883,Hosts!$A:$M,13,0)</f>
        <v>Yes</v>
      </c>
      <c r="G2883" t="str">
        <f>INDEX(Hosts!$A:$M, MATCH(Places!$B2883,Hosts!$A:$A,0), MATCH(Places!G$1,Hosts!$A$1:$M$1,0))</f>
        <v>Within a day</v>
      </c>
      <c r="H2883" s="70">
        <f>INDEX(Hosts!$A:$M, MATCH(Places!$B2883,Hosts!$A:$A,0), MATCH(Places!H$1,Hosts!$A$1:$M$1,0))</f>
        <v>0.75</v>
      </c>
      <c r="I2883" s="70">
        <f>INDEX(Hosts!$A:$M, MATCH(Places!$B2883,Hosts!$A:$A,0), MATCH(Places!I$1,Hosts!$A$1:$M$1,0))</f>
        <v>0.9</v>
      </c>
      <c r="J2883" t="str">
        <f>INDEX(Hosts!$A:$M, MATCH(Places!$B2883,Hosts!$A:$A,0), MATCH(Places!J$1,Hosts!$A$1:$M$1,0))</f>
        <v>Yes</v>
      </c>
      <c r="K2883">
        <v>12</v>
      </c>
      <c r="L2883" t="str">
        <f>VLOOKUP($K2883,Neighborhoods!$A:$C,2,0)</f>
        <v>Brooklyn</v>
      </c>
      <c r="M2883" t="str">
        <f>VLOOKUP($K2883,Neighborhoods!$A:$C,3,0)</f>
        <v>Williamsburg</v>
      </c>
      <c r="N2883" t="str">
        <f>INDEX(Neighborhoods!$A:$C, MATCH(Places!$K2883,Neighborhoods!$A:$A,0), MATCH(Places!N$1,Neighborhoods!$A$1:$C$1,0))</f>
        <v>Brooklyn</v>
      </c>
      <c r="O2883" t="str">
        <f>INDEX(Neighborhoods!$A:$C, MATCH(Places!$K2883,Neighborhoods!$A:$A,0), MATCH(Places!O$1,Neighborhoods!$A$1:$C$1,0))</f>
        <v>Williamsburg</v>
      </c>
      <c r="P2883" t="s">
        <v>11822</v>
      </c>
      <c r="Q2883" t="str">
        <f t="shared" ref="Q2883:Q2946" si="180">IF(OR(P2883="Private room",P2883="Shared room"),"Yes","No")</f>
        <v>No</v>
      </c>
      <c r="R2883">
        <v>2</v>
      </c>
      <c r="S2883" t="str">
        <f t="shared" ref="S2883:S2946" si="181">IF(R2883&lt;=2,"Small",IF(R2883&lt;=5,"Medium","Large"))</f>
        <v>Small</v>
      </c>
      <c r="T2883" s="50">
        <v>130</v>
      </c>
      <c r="U2883" s="70">
        <f t="shared" ref="U2883:U2946" si="182">VLOOKUP($T2883,$AF$1:$AG$5,2)</f>
        <v>0.03</v>
      </c>
      <c r="V2883" s="52">
        <v>4.83</v>
      </c>
      <c r="W2883" s="52" t="str" cm="1">
        <f t="array" ref="W2883">_xlfn.SWITCH(ROUND(V2883,0),5,"Excellent",4,"Good",3,"Ok","Bad")</f>
        <v>Excellent</v>
      </c>
      <c r="X2883">
        <v>47</v>
      </c>
      <c r="Y2883" t="str">
        <f t="shared" ref="Y2883:Y2946" si="183">IF(AND(V2883&gt;4.8,X2883&gt;100),"Yes","No")</f>
        <v>No</v>
      </c>
      <c r="Z2883" s="68">
        <v>42953</v>
      </c>
      <c r="AA2883" s="68">
        <v>43891</v>
      </c>
      <c r="AB2883">
        <v>0</v>
      </c>
      <c r="AC2883" t="s">
        <v>15615</v>
      </c>
    </row>
    <row r="2884" spans="1:29" x14ac:dyDescent="0.3">
      <c r="A2884" t="s">
        <v>2105</v>
      </c>
      <c r="B2884">
        <v>2389</v>
      </c>
      <c r="C2884" t="str">
        <f>VLOOKUP($B2884,Hosts!$A:$M,10,0)</f>
        <v>A few days or more</v>
      </c>
      <c r="D2884" s="70">
        <f>VLOOKUP($B2884,Hosts!$A:$M,11,0)</f>
        <v>0</v>
      </c>
      <c r="E2884" s="70">
        <f>VLOOKUP($B2884,Hosts!$A:$M,12,0)</f>
        <v>1</v>
      </c>
      <c r="F2884" t="str">
        <f>VLOOKUP($B2884,Hosts!$A:$M,13,0)</f>
        <v>No</v>
      </c>
      <c r="G2884" t="str">
        <f>INDEX(Hosts!$A:$M, MATCH(Places!$B2884,Hosts!$A:$A,0), MATCH(Places!G$1,Hosts!$A$1:$M$1,0))</f>
        <v>A few days or more</v>
      </c>
      <c r="H2884" s="70">
        <f>INDEX(Hosts!$A:$M, MATCH(Places!$B2884,Hosts!$A:$A,0), MATCH(Places!H$1,Hosts!$A$1:$M$1,0))</f>
        <v>0</v>
      </c>
      <c r="I2884" s="70">
        <f>INDEX(Hosts!$A:$M, MATCH(Places!$B2884,Hosts!$A:$A,0), MATCH(Places!I$1,Hosts!$A$1:$M$1,0))</f>
        <v>1</v>
      </c>
      <c r="J2884" t="str">
        <f>INDEX(Hosts!$A:$M, MATCH(Places!$B2884,Hosts!$A:$A,0), MATCH(Places!J$1,Hosts!$A$1:$M$1,0))</f>
        <v>No</v>
      </c>
      <c r="K2884">
        <v>21</v>
      </c>
      <c r="L2884" t="str">
        <f>VLOOKUP($K2884,Neighborhoods!$A:$C,2,0)</f>
        <v>Queens</v>
      </c>
      <c r="M2884" t="str">
        <f>VLOOKUP($K2884,Neighborhoods!$A:$C,3,0)</f>
        <v>Astoria</v>
      </c>
      <c r="N2884" t="str">
        <f>INDEX(Neighborhoods!$A:$C, MATCH(Places!$K2884,Neighborhoods!$A:$A,0), MATCH(Places!N$1,Neighborhoods!$A$1:$C$1,0))</f>
        <v>Queens</v>
      </c>
      <c r="O2884" t="str">
        <f>INDEX(Neighborhoods!$A:$C, MATCH(Places!$K2884,Neighborhoods!$A:$A,0), MATCH(Places!O$1,Neighborhoods!$A$1:$C$1,0))</f>
        <v>Astoria</v>
      </c>
      <c r="P2884" t="s">
        <v>1</v>
      </c>
      <c r="Q2884" t="str">
        <f t="shared" si="180"/>
        <v>Yes</v>
      </c>
      <c r="R2884">
        <v>1</v>
      </c>
      <c r="S2884" t="str">
        <f t="shared" si="181"/>
        <v>Small</v>
      </c>
      <c r="T2884" s="50">
        <v>65</v>
      </c>
      <c r="U2884" s="70">
        <f t="shared" si="182"/>
        <v>0.03</v>
      </c>
      <c r="V2884" s="52">
        <v>4.78</v>
      </c>
      <c r="W2884" s="52" t="str" cm="1">
        <f t="array" ref="W2884">_xlfn.SWITCH(ROUND(V2884,0),5,"Excellent",4,"Good",3,"Ok","Bad")</f>
        <v>Excellent</v>
      </c>
      <c r="X2884">
        <v>9</v>
      </c>
      <c r="Y2884" t="str">
        <f t="shared" si="183"/>
        <v>No</v>
      </c>
      <c r="Z2884" s="68">
        <v>43387</v>
      </c>
      <c r="AA2884" s="68">
        <v>43741</v>
      </c>
      <c r="AB2884">
        <v>364</v>
      </c>
      <c r="AC2884" t="s">
        <v>15616</v>
      </c>
    </row>
    <row r="2885" spans="1:29" x14ac:dyDescent="0.3">
      <c r="A2885" t="s">
        <v>2107</v>
      </c>
      <c r="B2885">
        <v>3302</v>
      </c>
      <c r="C2885" t="str">
        <f>VLOOKUP($B2885,Hosts!$A:$M,10,0)</f>
        <v>Within a few hours</v>
      </c>
      <c r="D2885" s="70">
        <f>VLOOKUP($B2885,Hosts!$A:$M,11,0)</f>
        <v>1</v>
      </c>
      <c r="E2885" s="70">
        <f>VLOOKUP($B2885,Hosts!$A:$M,12,0)</f>
        <v>0.88</v>
      </c>
      <c r="F2885" t="str">
        <f>VLOOKUP($B2885,Hosts!$A:$M,13,0)</f>
        <v>No</v>
      </c>
      <c r="G2885" t="str">
        <f>INDEX(Hosts!$A:$M, MATCH(Places!$B2885,Hosts!$A:$A,0), MATCH(Places!G$1,Hosts!$A$1:$M$1,0))</f>
        <v>Within a few hours</v>
      </c>
      <c r="H2885" s="70">
        <f>INDEX(Hosts!$A:$M, MATCH(Places!$B2885,Hosts!$A:$A,0), MATCH(Places!H$1,Hosts!$A$1:$M$1,0))</f>
        <v>1</v>
      </c>
      <c r="I2885" s="70">
        <f>INDEX(Hosts!$A:$M, MATCH(Places!$B2885,Hosts!$A:$A,0), MATCH(Places!I$1,Hosts!$A$1:$M$1,0))</f>
        <v>0.88</v>
      </c>
      <c r="J2885" t="str">
        <f>INDEX(Hosts!$A:$M, MATCH(Places!$B2885,Hosts!$A:$A,0), MATCH(Places!J$1,Hosts!$A$1:$M$1,0))</f>
        <v>No</v>
      </c>
      <c r="K2885">
        <v>14</v>
      </c>
      <c r="L2885" t="str">
        <f>VLOOKUP($K2885,Neighborhoods!$A:$C,2,0)</f>
        <v>Manhattan</v>
      </c>
      <c r="M2885" t="str">
        <f>VLOOKUP($K2885,Neighborhoods!$A:$C,3,0)</f>
        <v>East Harlem</v>
      </c>
      <c r="N2885" t="str">
        <f>INDEX(Neighborhoods!$A:$C, MATCH(Places!$K2885,Neighborhoods!$A:$A,0), MATCH(Places!N$1,Neighborhoods!$A$1:$C$1,0))</f>
        <v>Manhattan</v>
      </c>
      <c r="O2885" t="str">
        <f>INDEX(Neighborhoods!$A:$C, MATCH(Places!$K2885,Neighborhoods!$A:$A,0), MATCH(Places!O$1,Neighborhoods!$A$1:$C$1,0))</f>
        <v>East Harlem</v>
      </c>
      <c r="P2885" t="s">
        <v>1</v>
      </c>
      <c r="Q2885" t="str">
        <f t="shared" si="180"/>
        <v>Yes</v>
      </c>
      <c r="R2885">
        <v>1</v>
      </c>
      <c r="S2885" t="str">
        <f t="shared" si="181"/>
        <v>Small</v>
      </c>
      <c r="T2885" s="50">
        <v>30</v>
      </c>
      <c r="U2885" s="70">
        <f t="shared" si="182"/>
        <v>0.03</v>
      </c>
      <c r="V2885" s="52">
        <v>4.83</v>
      </c>
      <c r="W2885" s="52" t="str" cm="1">
        <f t="array" ref="W2885">_xlfn.SWITCH(ROUND(V2885,0),5,"Excellent",4,"Good",3,"Ok","Bad")</f>
        <v>Excellent</v>
      </c>
      <c r="X2885">
        <v>6</v>
      </c>
      <c r="Y2885" t="str">
        <f t="shared" si="183"/>
        <v>No</v>
      </c>
      <c r="Z2885" s="68">
        <v>43191</v>
      </c>
      <c r="AA2885" s="68">
        <v>43911</v>
      </c>
      <c r="AB2885">
        <v>346</v>
      </c>
      <c r="AC2885" t="s">
        <v>15615</v>
      </c>
    </row>
    <row r="2886" spans="1:29" x14ac:dyDescent="0.3">
      <c r="A2886" t="s">
        <v>13823</v>
      </c>
      <c r="B2886">
        <v>1825</v>
      </c>
      <c r="C2886" t="str">
        <f>VLOOKUP($B2886,Hosts!$A:$M,10,0)</f>
        <v>Within an hour</v>
      </c>
      <c r="D2886" s="70">
        <f>VLOOKUP($B2886,Hosts!$A:$M,11,0)</f>
        <v>1</v>
      </c>
      <c r="E2886" s="70">
        <f>VLOOKUP($B2886,Hosts!$A:$M,12,0)</f>
        <v>0.83</v>
      </c>
      <c r="F2886" t="str">
        <f>VLOOKUP($B2886,Hosts!$A:$M,13,0)</f>
        <v>Yes</v>
      </c>
      <c r="G2886" t="str">
        <f>INDEX(Hosts!$A:$M, MATCH(Places!$B2886,Hosts!$A:$A,0), MATCH(Places!G$1,Hosts!$A$1:$M$1,0))</f>
        <v>Within an hour</v>
      </c>
      <c r="H2886" s="70">
        <f>INDEX(Hosts!$A:$M, MATCH(Places!$B2886,Hosts!$A:$A,0), MATCH(Places!H$1,Hosts!$A$1:$M$1,0))</f>
        <v>1</v>
      </c>
      <c r="I2886" s="70">
        <f>INDEX(Hosts!$A:$M, MATCH(Places!$B2886,Hosts!$A:$A,0), MATCH(Places!I$1,Hosts!$A$1:$M$1,0))</f>
        <v>0.83</v>
      </c>
      <c r="J2886" t="str">
        <f>INDEX(Hosts!$A:$M, MATCH(Places!$B2886,Hosts!$A:$A,0), MATCH(Places!J$1,Hosts!$A$1:$M$1,0))</f>
        <v>Yes</v>
      </c>
      <c r="K2886">
        <v>13</v>
      </c>
      <c r="L2886" t="str">
        <f>VLOOKUP($K2886,Neighborhoods!$A:$C,2,0)</f>
        <v>Manhattan</v>
      </c>
      <c r="M2886" t="str">
        <f>VLOOKUP($K2886,Neighborhoods!$A:$C,3,0)</f>
        <v>Chelsea</v>
      </c>
      <c r="N2886" t="str">
        <f>INDEX(Neighborhoods!$A:$C, MATCH(Places!$K2886,Neighborhoods!$A:$A,0), MATCH(Places!N$1,Neighborhoods!$A$1:$C$1,0))</f>
        <v>Manhattan</v>
      </c>
      <c r="O2886" t="str">
        <f>INDEX(Neighborhoods!$A:$C, MATCH(Places!$K2886,Neighborhoods!$A:$A,0), MATCH(Places!O$1,Neighborhoods!$A$1:$C$1,0))</f>
        <v>Chelsea</v>
      </c>
      <c r="P2886" t="s">
        <v>11822</v>
      </c>
      <c r="Q2886" t="str">
        <f t="shared" si="180"/>
        <v>No</v>
      </c>
      <c r="R2886">
        <v>6</v>
      </c>
      <c r="S2886" t="str">
        <f t="shared" si="181"/>
        <v>Large</v>
      </c>
      <c r="T2886" s="50">
        <v>360</v>
      </c>
      <c r="U2886" s="70">
        <f t="shared" si="182"/>
        <v>0.04</v>
      </c>
      <c r="V2886" s="52">
        <v>4.8</v>
      </c>
      <c r="W2886" s="52" t="str" cm="1">
        <f t="array" ref="W2886">_xlfn.SWITCH(ROUND(V2886,0),5,"Excellent",4,"Good",3,"Ok","Bad")</f>
        <v>Excellent</v>
      </c>
      <c r="X2886">
        <v>55</v>
      </c>
      <c r="Y2886" t="str">
        <f t="shared" si="183"/>
        <v>No</v>
      </c>
      <c r="Z2886" s="68">
        <v>42948</v>
      </c>
      <c r="AA2886" s="68">
        <v>43909</v>
      </c>
      <c r="AB2886">
        <v>250</v>
      </c>
      <c r="AC2886" t="s">
        <v>15615</v>
      </c>
    </row>
    <row r="2887" spans="1:29" x14ac:dyDescent="0.3">
      <c r="A2887" t="s">
        <v>2108</v>
      </c>
      <c r="B2887">
        <v>3302</v>
      </c>
      <c r="C2887" t="str">
        <f>VLOOKUP($B2887,Hosts!$A:$M,10,0)</f>
        <v>Within a few hours</v>
      </c>
      <c r="D2887" s="70">
        <f>VLOOKUP($B2887,Hosts!$A:$M,11,0)</f>
        <v>1</v>
      </c>
      <c r="E2887" s="70">
        <f>VLOOKUP($B2887,Hosts!$A:$M,12,0)</f>
        <v>0.88</v>
      </c>
      <c r="F2887" t="str">
        <f>VLOOKUP($B2887,Hosts!$A:$M,13,0)</f>
        <v>No</v>
      </c>
      <c r="G2887" t="str">
        <f>INDEX(Hosts!$A:$M, MATCH(Places!$B2887,Hosts!$A:$A,0), MATCH(Places!G$1,Hosts!$A$1:$M$1,0))</f>
        <v>Within a few hours</v>
      </c>
      <c r="H2887" s="70">
        <f>INDEX(Hosts!$A:$M, MATCH(Places!$B2887,Hosts!$A:$A,0), MATCH(Places!H$1,Hosts!$A$1:$M$1,0))</f>
        <v>1</v>
      </c>
      <c r="I2887" s="70">
        <f>INDEX(Hosts!$A:$M, MATCH(Places!$B2887,Hosts!$A:$A,0), MATCH(Places!I$1,Hosts!$A$1:$M$1,0))</f>
        <v>0.88</v>
      </c>
      <c r="J2887" t="str">
        <f>INDEX(Hosts!$A:$M, MATCH(Places!$B2887,Hosts!$A:$A,0), MATCH(Places!J$1,Hosts!$A$1:$M$1,0))</f>
        <v>No</v>
      </c>
      <c r="K2887">
        <v>14</v>
      </c>
      <c r="L2887" t="str">
        <f>VLOOKUP($K2887,Neighborhoods!$A:$C,2,0)</f>
        <v>Manhattan</v>
      </c>
      <c r="M2887" t="str">
        <f>VLOOKUP($K2887,Neighborhoods!$A:$C,3,0)</f>
        <v>East Harlem</v>
      </c>
      <c r="N2887" t="str">
        <f>INDEX(Neighborhoods!$A:$C, MATCH(Places!$K2887,Neighborhoods!$A:$A,0), MATCH(Places!N$1,Neighborhoods!$A$1:$C$1,0))</f>
        <v>Manhattan</v>
      </c>
      <c r="O2887" t="str">
        <f>INDEX(Neighborhoods!$A:$C, MATCH(Places!$K2887,Neighborhoods!$A:$A,0), MATCH(Places!O$1,Neighborhoods!$A$1:$C$1,0))</f>
        <v>East Harlem</v>
      </c>
      <c r="P2887" t="s">
        <v>1</v>
      </c>
      <c r="Q2887" t="str">
        <f t="shared" si="180"/>
        <v>Yes</v>
      </c>
      <c r="R2887">
        <v>1</v>
      </c>
      <c r="S2887" t="str">
        <f t="shared" si="181"/>
        <v>Small</v>
      </c>
      <c r="T2887" s="50">
        <v>30</v>
      </c>
      <c r="U2887" s="70">
        <f t="shared" si="182"/>
        <v>0.03</v>
      </c>
      <c r="V2887" s="52">
        <v>4.8899999999999997</v>
      </c>
      <c r="W2887" s="52" t="str" cm="1">
        <f t="array" ref="W2887">_xlfn.SWITCH(ROUND(V2887,0),5,"Excellent",4,"Good",3,"Ok","Bad")</f>
        <v>Excellent</v>
      </c>
      <c r="X2887">
        <v>9</v>
      </c>
      <c r="Y2887" t="str">
        <f t="shared" si="183"/>
        <v>No</v>
      </c>
      <c r="Z2887" s="68">
        <v>43080</v>
      </c>
      <c r="AA2887" s="68">
        <v>44052</v>
      </c>
      <c r="AB2887">
        <v>186</v>
      </c>
      <c r="AC2887" t="s">
        <v>15615</v>
      </c>
    </row>
    <row r="2888" spans="1:29" x14ac:dyDescent="0.3">
      <c r="A2888" t="s">
        <v>15211</v>
      </c>
      <c r="B2888">
        <v>1086</v>
      </c>
      <c r="C2888" t="str">
        <f>VLOOKUP($B2888,Hosts!$A:$M,10,0)</f>
        <v>Within an hour</v>
      </c>
      <c r="D2888" s="70">
        <f>VLOOKUP($B2888,Hosts!$A:$M,11,0)</f>
        <v>1</v>
      </c>
      <c r="E2888" s="70">
        <f>VLOOKUP($B2888,Hosts!$A:$M,12,0)</f>
        <v>1</v>
      </c>
      <c r="F2888" t="str">
        <f>VLOOKUP($B2888,Hosts!$A:$M,13,0)</f>
        <v>Yes</v>
      </c>
      <c r="G2888" t="str">
        <f>INDEX(Hosts!$A:$M, MATCH(Places!$B2888,Hosts!$A:$A,0), MATCH(Places!G$1,Hosts!$A$1:$M$1,0))</f>
        <v>Within an hour</v>
      </c>
      <c r="H2888" s="70">
        <f>INDEX(Hosts!$A:$M, MATCH(Places!$B2888,Hosts!$A:$A,0), MATCH(Places!H$1,Hosts!$A$1:$M$1,0))</f>
        <v>1</v>
      </c>
      <c r="I2888" s="70">
        <f>INDEX(Hosts!$A:$M, MATCH(Places!$B2888,Hosts!$A:$A,0), MATCH(Places!I$1,Hosts!$A$1:$M$1,0))</f>
        <v>1</v>
      </c>
      <c r="J2888" t="str">
        <f>INDEX(Hosts!$A:$M, MATCH(Places!$B2888,Hosts!$A:$A,0), MATCH(Places!J$1,Hosts!$A$1:$M$1,0))</f>
        <v>Yes</v>
      </c>
      <c r="K2888">
        <v>22</v>
      </c>
      <c r="L2888" t="str">
        <f>VLOOKUP($K2888,Neighborhoods!$A:$C,2,0)</f>
        <v>Queens</v>
      </c>
      <c r="M2888" t="str">
        <f>VLOOKUP($K2888,Neighborhoods!$A:$C,3,0)</f>
        <v>Flushing</v>
      </c>
      <c r="N2888" t="str">
        <f>INDEX(Neighborhoods!$A:$C, MATCH(Places!$K2888,Neighborhoods!$A:$A,0), MATCH(Places!N$1,Neighborhoods!$A$1:$C$1,0))</f>
        <v>Queens</v>
      </c>
      <c r="O2888" t="str">
        <f>INDEX(Neighborhoods!$A:$C, MATCH(Places!$K2888,Neighborhoods!$A:$A,0), MATCH(Places!O$1,Neighborhoods!$A$1:$C$1,0))</f>
        <v>Flushing</v>
      </c>
      <c r="P2888" t="s">
        <v>11822</v>
      </c>
      <c r="Q2888" t="str">
        <f t="shared" si="180"/>
        <v>No</v>
      </c>
      <c r="R2888">
        <v>3</v>
      </c>
      <c r="S2888" t="str">
        <f t="shared" si="181"/>
        <v>Medium</v>
      </c>
      <c r="T2888" s="50">
        <v>79</v>
      </c>
      <c r="U2888" s="70">
        <f t="shared" si="182"/>
        <v>0.03</v>
      </c>
      <c r="V2888" s="52">
        <v>4.67</v>
      </c>
      <c r="W2888" s="52" t="str" cm="1">
        <f t="array" ref="W2888">_xlfn.SWITCH(ROUND(V2888,0),5,"Excellent",4,"Good",3,"Ok","Bad")</f>
        <v>Excellent</v>
      </c>
      <c r="X2888">
        <v>6</v>
      </c>
      <c r="Y2888" t="str">
        <f t="shared" si="183"/>
        <v>No</v>
      </c>
      <c r="Z2888" s="68">
        <v>43000</v>
      </c>
      <c r="AA2888" s="68">
        <v>44007</v>
      </c>
      <c r="AB2888">
        <v>351</v>
      </c>
      <c r="AC2888" t="s">
        <v>15616</v>
      </c>
    </row>
    <row r="2889" spans="1:29" x14ac:dyDescent="0.3">
      <c r="A2889" t="s">
        <v>2109</v>
      </c>
      <c r="B2889">
        <v>3302</v>
      </c>
      <c r="C2889" t="str">
        <f>VLOOKUP($B2889,Hosts!$A:$M,10,0)</f>
        <v>Within a few hours</v>
      </c>
      <c r="D2889" s="70">
        <f>VLOOKUP($B2889,Hosts!$A:$M,11,0)</f>
        <v>1</v>
      </c>
      <c r="E2889" s="70">
        <f>VLOOKUP($B2889,Hosts!$A:$M,12,0)</f>
        <v>0.88</v>
      </c>
      <c r="F2889" t="str">
        <f>VLOOKUP($B2889,Hosts!$A:$M,13,0)</f>
        <v>No</v>
      </c>
      <c r="G2889" t="str">
        <f>INDEX(Hosts!$A:$M, MATCH(Places!$B2889,Hosts!$A:$A,0), MATCH(Places!G$1,Hosts!$A$1:$M$1,0))</f>
        <v>Within a few hours</v>
      </c>
      <c r="H2889" s="70">
        <f>INDEX(Hosts!$A:$M, MATCH(Places!$B2889,Hosts!$A:$A,0), MATCH(Places!H$1,Hosts!$A$1:$M$1,0))</f>
        <v>1</v>
      </c>
      <c r="I2889" s="70">
        <f>INDEX(Hosts!$A:$M, MATCH(Places!$B2889,Hosts!$A:$A,0), MATCH(Places!I$1,Hosts!$A$1:$M$1,0))</f>
        <v>0.88</v>
      </c>
      <c r="J2889" t="str">
        <f>INDEX(Hosts!$A:$M, MATCH(Places!$B2889,Hosts!$A:$A,0), MATCH(Places!J$1,Hosts!$A$1:$M$1,0))</f>
        <v>No</v>
      </c>
      <c r="K2889">
        <v>14</v>
      </c>
      <c r="L2889" t="str">
        <f>VLOOKUP($K2889,Neighborhoods!$A:$C,2,0)</f>
        <v>Manhattan</v>
      </c>
      <c r="M2889" t="str">
        <f>VLOOKUP($K2889,Neighborhoods!$A:$C,3,0)</f>
        <v>East Harlem</v>
      </c>
      <c r="N2889" t="str">
        <f>INDEX(Neighborhoods!$A:$C, MATCH(Places!$K2889,Neighborhoods!$A:$A,0), MATCH(Places!N$1,Neighborhoods!$A$1:$C$1,0))</f>
        <v>Manhattan</v>
      </c>
      <c r="O2889" t="str">
        <f>INDEX(Neighborhoods!$A:$C, MATCH(Places!$K2889,Neighborhoods!$A:$A,0), MATCH(Places!O$1,Neighborhoods!$A$1:$C$1,0))</f>
        <v>East Harlem</v>
      </c>
      <c r="P2889" t="s">
        <v>1</v>
      </c>
      <c r="Q2889" t="str">
        <f t="shared" si="180"/>
        <v>Yes</v>
      </c>
      <c r="R2889">
        <v>1</v>
      </c>
      <c r="S2889" t="str">
        <f t="shared" si="181"/>
        <v>Small</v>
      </c>
      <c r="T2889" s="50">
        <v>30</v>
      </c>
      <c r="U2889" s="70">
        <f t="shared" si="182"/>
        <v>0.03</v>
      </c>
      <c r="V2889" s="52">
        <v>4.75</v>
      </c>
      <c r="W2889" s="52" t="str" cm="1">
        <f t="array" ref="W2889">_xlfn.SWITCH(ROUND(V2889,0),5,"Excellent",4,"Good",3,"Ok","Bad")</f>
        <v>Excellent</v>
      </c>
      <c r="X2889">
        <v>8</v>
      </c>
      <c r="Y2889" t="str">
        <f t="shared" si="183"/>
        <v>No</v>
      </c>
      <c r="Z2889" s="68">
        <v>43042</v>
      </c>
      <c r="AA2889" s="68">
        <v>43937</v>
      </c>
      <c r="AB2889">
        <v>31</v>
      </c>
      <c r="AC2889" t="s">
        <v>15615</v>
      </c>
    </row>
    <row r="2890" spans="1:29" x14ac:dyDescent="0.3">
      <c r="A2890" t="s">
        <v>2110</v>
      </c>
      <c r="B2890">
        <v>1425</v>
      </c>
      <c r="C2890" t="str">
        <f>VLOOKUP($B2890,Hosts!$A:$M,10,0)</f>
        <v>Within a day</v>
      </c>
      <c r="D2890" s="70">
        <f>VLOOKUP($B2890,Hosts!$A:$M,11,0)</f>
        <v>0.67</v>
      </c>
      <c r="E2890" s="70">
        <f>VLOOKUP($B2890,Hosts!$A:$M,12,0)</f>
        <v>0.33</v>
      </c>
      <c r="F2890" t="str">
        <f>VLOOKUP($B2890,Hosts!$A:$M,13,0)</f>
        <v>No</v>
      </c>
      <c r="G2890" t="str">
        <f>INDEX(Hosts!$A:$M, MATCH(Places!$B2890,Hosts!$A:$A,0), MATCH(Places!G$1,Hosts!$A$1:$M$1,0))</f>
        <v>Within a day</v>
      </c>
      <c r="H2890" s="70">
        <f>INDEX(Hosts!$A:$M, MATCH(Places!$B2890,Hosts!$A:$A,0), MATCH(Places!H$1,Hosts!$A$1:$M$1,0))</f>
        <v>0.67</v>
      </c>
      <c r="I2890" s="70">
        <f>INDEX(Hosts!$A:$M, MATCH(Places!$B2890,Hosts!$A:$A,0), MATCH(Places!I$1,Hosts!$A$1:$M$1,0))</f>
        <v>0.33</v>
      </c>
      <c r="J2890" t="str">
        <f>INDEX(Hosts!$A:$M, MATCH(Places!$B2890,Hosts!$A:$A,0), MATCH(Places!J$1,Hosts!$A$1:$M$1,0))</f>
        <v>No</v>
      </c>
      <c r="K2890">
        <v>8</v>
      </c>
      <c r="L2890" t="str">
        <f>VLOOKUP($K2890,Neighborhoods!$A:$C,2,0)</f>
        <v>Brooklyn</v>
      </c>
      <c r="M2890" t="str">
        <f>VLOOKUP($K2890,Neighborhoods!$A:$C,3,0)</f>
        <v>Bushwick</v>
      </c>
      <c r="N2890" t="str">
        <f>INDEX(Neighborhoods!$A:$C, MATCH(Places!$K2890,Neighborhoods!$A:$A,0), MATCH(Places!N$1,Neighborhoods!$A$1:$C$1,0))</f>
        <v>Brooklyn</v>
      </c>
      <c r="O2890" t="str">
        <f>INDEX(Neighborhoods!$A:$C, MATCH(Places!$K2890,Neighborhoods!$A:$A,0), MATCH(Places!O$1,Neighborhoods!$A$1:$C$1,0))</f>
        <v>Bushwick</v>
      </c>
      <c r="P2890" t="s">
        <v>1</v>
      </c>
      <c r="Q2890" t="str">
        <f t="shared" si="180"/>
        <v>Yes</v>
      </c>
      <c r="R2890">
        <v>2</v>
      </c>
      <c r="S2890" t="str">
        <f t="shared" si="181"/>
        <v>Small</v>
      </c>
      <c r="T2890" s="50">
        <v>36</v>
      </c>
      <c r="U2890" s="70">
        <f t="shared" si="182"/>
        <v>0.03</v>
      </c>
      <c r="V2890" s="52">
        <v>4.5</v>
      </c>
      <c r="W2890" s="52" t="str" cm="1">
        <f t="array" ref="W2890">_xlfn.SWITCH(ROUND(V2890,0),5,"Excellent",4,"Good",3,"Ok","Bad")</f>
        <v>Excellent</v>
      </c>
      <c r="X2890">
        <v>6</v>
      </c>
      <c r="Y2890" t="str">
        <f t="shared" si="183"/>
        <v>No</v>
      </c>
      <c r="Z2890" s="68">
        <v>42941</v>
      </c>
      <c r="AA2890" s="68">
        <v>43800</v>
      </c>
      <c r="AB2890">
        <v>365</v>
      </c>
      <c r="AC2890" t="s">
        <v>15615</v>
      </c>
    </row>
    <row r="2891" spans="1:29" x14ac:dyDescent="0.3">
      <c r="A2891" t="s">
        <v>13226</v>
      </c>
      <c r="B2891">
        <v>2863</v>
      </c>
      <c r="C2891" t="str">
        <f>VLOOKUP($B2891,Hosts!$A:$M,10,0)</f>
        <v>Within a few hours</v>
      </c>
      <c r="D2891" s="70">
        <f>VLOOKUP($B2891,Hosts!$A:$M,11,0)</f>
        <v>1</v>
      </c>
      <c r="E2891" s="70">
        <f>VLOOKUP($B2891,Hosts!$A:$M,12,0)</f>
        <v>0.88</v>
      </c>
      <c r="F2891" t="str">
        <f>VLOOKUP($B2891,Hosts!$A:$M,13,0)</f>
        <v>No</v>
      </c>
      <c r="G2891" t="str">
        <f>INDEX(Hosts!$A:$M, MATCH(Places!$B2891,Hosts!$A:$A,0), MATCH(Places!G$1,Hosts!$A$1:$M$1,0))</f>
        <v>Within a few hours</v>
      </c>
      <c r="H2891" s="70">
        <f>INDEX(Hosts!$A:$M, MATCH(Places!$B2891,Hosts!$A:$A,0), MATCH(Places!H$1,Hosts!$A$1:$M$1,0))</f>
        <v>1</v>
      </c>
      <c r="I2891" s="70">
        <f>INDEX(Hosts!$A:$M, MATCH(Places!$B2891,Hosts!$A:$A,0), MATCH(Places!I$1,Hosts!$A$1:$M$1,0))</f>
        <v>0.88</v>
      </c>
      <c r="J2891" t="str">
        <f>INDEX(Hosts!$A:$M, MATCH(Places!$B2891,Hosts!$A:$A,0), MATCH(Places!J$1,Hosts!$A$1:$M$1,0))</f>
        <v>No</v>
      </c>
      <c r="K2891">
        <v>9</v>
      </c>
      <c r="L2891" t="str">
        <f>VLOOKUP($K2891,Neighborhoods!$A:$C,2,0)</f>
        <v>Brooklyn</v>
      </c>
      <c r="M2891" t="str">
        <f>VLOOKUP($K2891,Neighborhoods!$A:$C,3,0)</f>
        <v>Crown Heights</v>
      </c>
      <c r="N2891" t="str">
        <f>INDEX(Neighborhoods!$A:$C, MATCH(Places!$K2891,Neighborhoods!$A:$A,0), MATCH(Places!N$1,Neighborhoods!$A$1:$C$1,0))</f>
        <v>Brooklyn</v>
      </c>
      <c r="O2891" t="str">
        <f>INDEX(Neighborhoods!$A:$C, MATCH(Places!$K2891,Neighborhoods!$A:$A,0), MATCH(Places!O$1,Neighborhoods!$A$1:$C$1,0))</f>
        <v>Crown Heights</v>
      </c>
      <c r="P2891" t="s">
        <v>11822</v>
      </c>
      <c r="Q2891" t="str">
        <f t="shared" si="180"/>
        <v>No</v>
      </c>
      <c r="R2891">
        <v>4</v>
      </c>
      <c r="S2891" t="str">
        <f t="shared" si="181"/>
        <v>Medium</v>
      </c>
      <c r="T2891" s="50">
        <v>124</v>
      </c>
      <c r="U2891" s="70">
        <f t="shared" si="182"/>
        <v>0.03</v>
      </c>
      <c r="V2891" s="52">
        <v>4.5</v>
      </c>
      <c r="W2891" s="52" t="str" cm="1">
        <f t="array" ref="W2891">_xlfn.SWITCH(ROUND(V2891,0),5,"Excellent",4,"Good",3,"Ok","Bad")</f>
        <v>Excellent</v>
      </c>
      <c r="X2891">
        <v>100</v>
      </c>
      <c r="Y2891" t="str">
        <f t="shared" si="183"/>
        <v>No</v>
      </c>
      <c r="Z2891" s="68">
        <v>42941</v>
      </c>
      <c r="AA2891" s="68">
        <v>43946</v>
      </c>
      <c r="AB2891">
        <v>282</v>
      </c>
      <c r="AC2891" t="s">
        <v>15615</v>
      </c>
    </row>
    <row r="2892" spans="1:29" x14ac:dyDescent="0.3">
      <c r="A2892" t="s">
        <v>13593</v>
      </c>
      <c r="B2892">
        <v>1782</v>
      </c>
      <c r="C2892" t="str">
        <f>VLOOKUP($B2892,Hosts!$A:$M,10,0)</f>
        <v>Within an hour</v>
      </c>
      <c r="D2892" s="70">
        <f>VLOOKUP($B2892,Hosts!$A:$M,11,0)</f>
        <v>1</v>
      </c>
      <c r="E2892" s="70">
        <f>VLOOKUP($B2892,Hosts!$A:$M,12,0)</f>
        <v>0.6</v>
      </c>
      <c r="F2892" t="str">
        <f>VLOOKUP($B2892,Hosts!$A:$M,13,0)</f>
        <v>No</v>
      </c>
      <c r="G2892" t="str">
        <f>INDEX(Hosts!$A:$M, MATCH(Places!$B2892,Hosts!$A:$A,0), MATCH(Places!G$1,Hosts!$A$1:$M$1,0))</f>
        <v>Within an hour</v>
      </c>
      <c r="H2892" s="70">
        <f>INDEX(Hosts!$A:$M, MATCH(Places!$B2892,Hosts!$A:$A,0), MATCH(Places!H$1,Hosts!$A$1:$M$1,0))</f>
        <v>1</v>
      </c>
      <c r="I2892" s="70">
        <f>INDEX(Hosts!$A:$M, MATCH(Places!$B2892,Hosts!$A:$A,0), MATCH(Places!I$1,Hosts!$A$1:$M$1,0))</f>
        <v>0.6</v>
      </c>
      <c r="J2892" t="str">
        <f>INDEX(Hosts!$A:$M, MATCH(Places!$B2892,Hosts!$A:$A,0), MATCH(Places!J$1,Hosts!$A$1:$M$1,0))</f>
        <v>No</v>
      </c>
      <c r="K2892">
        <v>8</v>
      </c>
      <c r="L2892" t="str">
        <f>VLOOKUP($K2892,Neighborhoods!$A:$C,2,0)</f>
        <v>Brooklyn</v>
      </c>
      <c r="M2892" t="str">
        <f>VLOOKUP($K2892,Neighborhoods!$A:$C,3,0)</f>
        <v>Bushwick</v>
      </c>
      <c r="N2892" t="str">
        <f>INDEX(Neighborhoods!$A:$C, MATCH(Places!$K2892,Neighborhoods!$A:$A,0), MATCH(Places!N$1,Neighborhoods!$A$1:$C$1,0))</f>
        <v>Brooklyn</v>
      </c>
      <c r="O2892" t="str">
        <f>INDEX(Neighborhoods!$A:$C, MATCH(Places!$K2892,Neighborhoods!$A:$A,0), MATCH(Places!O$1,Neighborhoods!$A$1:$C$1,0))</f>
        <v>Bushwick</v>
      </c>
      <c r="P2892" t="s">
        <v>1</v>
      </c>
      <c r="Q2892" t="str">
        <f t="shared" si="180"/>
        <v>Yes</v>
      </c>
      <c r="R2892">
        <v>2</v>
      </c>
      <c r="S2892" t="str">
        <f t="shared" si="181"/>
        <v>Small</v>
      </c>
      <c r="T2892" s="50">
        <v>34</v>
      </c>
      <c r="U2892" s="70">
        <f t="shared" si="182"/>
        <v>0.03</v>
      </c>
      <c r="V2892" s="52">
        <v>4.71</v>
      </c>
      <c r="W2892" s="52" t="str" cm="1">
        <f t="array" ref="W2892">_xlfn.SWITCH(ROUND(V2892,0),5,"Excellent",4,"Good",3,"Ok","Bad")</f>
        <v>Excellent</v>
      </c>
      <c r="X2892">
        <v>7</v>
      </c>
      <c r="Y2892" t="str">
        <f t="shared" si="183"/>
        <v>No</v>
      </c>
      <c r="Z2892" s="68">
        <v>42970</v>
      </c>
      <c r="AA2892" s="68">
        <v>43762</v>
      </c>
      <c r="AB2892">
        <v>64</v>
      </c>
      <c r="AC2892" t="s">
        <v>15615</v>
      </c>
    </row>
    <row r="2893" spans="1:29" x14ac:dyDescent="0.3">
      <c r="A2893" t="s">
        <v>2111</v>
      </c>
      <c r="B2893">
        <v>3063</v>
      </c>
      <c r="C2893" t="str">
        <f>VLOOKUP($B2893,Hosts!$A:$M,10,0)</f>
        <v>Within an hour</v>
      </c>
      <c r="D2893" s="70">
        <f>VLOOKUP($B2893,Hosts!$A:$M,11,0)</f>
        <v>1</v>
      </c>
      <c r="E2893" s="70">
        <f>VLOOKUP($B2893,Hosts!$A:$M,12,0)</f>
        <v>0.99</v>
      </c>
      <c r="F2893" t="str">
        <f>VLOOKUP($B2893,Hosts!$A:$M,13,0)</f>
        <v>No</v>
      </c>
      <c r="G2893" t="str">
        <f>INDEX(Hosts!$A:$M, MATCH(Places!$B2893,Hosts!$A:$A,0), MATCH(Places!G$1,Hosts!$A$1:$M$1,0))</f>
        <v>Within an hour</v>
      </c>
      <c r="H2893" s="70">
        <f>INDEX(Hosts!$A:$M, MATCH(Places!$B2893,Hosts!$A:$A,0), MATCH(Places!H$1,Hosts!$A$1:$M$1,0))</f>
        <v>1</v>
      </c>
      <c r="I2893" s="70">
        <f>INDEX(Hosts!$A:$M, MATCH(Places!$B2893,Hosts!$A:$A,0), MATCH(Places!I$1,Hosts!$A$1:$M$1,0))</f>
        <v>0.99</v>
      </c>
      <c r="J2893" t="str">
        <f>INDEX(Hosts!$A:$M, MATCH(Places!$B2893,Hosts!$A:$A,0), MATCH(Places!J$1,Hosts!$A$1:$M$1,0))</f>
        <v>No</v>
      </c>
      <c r="K2893">
        <v>8</v>
      </c>
      <c r="L2893" t="str">
        <f>VLOOKUP($K2893,Neighborhoods!$A:$C,2,0)</f>
        <v>Brooklyn</v>
      </c>
      <c r="M2893" t="str">
        <f>VLOOKUP($K2893,Neighborhoods!$A:$C,3,0)</f>
        <v>Bushwick</v>
      </c>
      <c r="N2893" t="str">
        <f>INDEX(Neighborhoods!$A:$C, MATCH(Places!$K2893,Neighborhoods!$A:$A,0), MATCH(Places!N$1,Neighborhoods!$A$1:$C$1,0))</f>
        <v>Brooklyn</v>
      </c>
      <c r="O2893" t="str">
        <f>INDEX(Neighborhoods!$A:$C, MATCH(Places!$K2893,Neighborhoods!$A:$A,0), MATCH(Places!O$1,Neighborhoods!$A$1:$C$1,0))</f>
        <v>Bushwick</v>
      </c>
      <c r="P2893" t="s">
        <v>1</v>
      </c>
      <c r="Q2893" t="str">
        <f t="shared" si="180"/>
        <v>Yes</v>
      </c>
      <c r="R2893">
        <v>2</v>
      </c>
      <c r="S2893" t="str">
        <f t="shared" si="181"/>
        <v>Small</v>
      </c>
      <c r="T2893" s="50">
        <v>59</v>
      </c>
      <c r="U2893" s="70">
        <f t="shared" si="182"/>
        <v>0.03</v>
      </c>
      <c r="V2893" s="52">
        <v>4.4000000000000004</v>
      </c>
      <c r="W2893" s="52" t="str" cm="1">
        <f t="array" ref="W2893">_xlfn.SWITCH(ROUND(V2893,0),5,"Excellent",4,"Good",3,"Ok","Bad")</f>
        <v>Good</v>
      </c>
      <c r="X2893">
        <v>40</v>
      </c>
      <c r="Y2893" t="str">
        <f t="shared" si="183"/>
        <v>No</v>
      </c>
      <c r="Z2893" s="68">
        <v>42967</v>
      </c>
      <c r="AA2893" s="68">
        <v>44039</v>
      </c>
      <c r="AB2893">
        <v>202</v>
      </c>
      <c r="AC2893" t="s">
        <v>15616</v>
      </c>
    </row>
    <row r="2894" spans="1:29" x14ac:dyDescent="0.3">
      <c r="A2894" t="s">
        <v>2112</v>
      </c>
      <c r="B2894">
        <v>2741</v>
      </c>
      <c r="C2894" t="str">
        <f>VLOOKUP($B2894,Hosts!$A:$M,10,0)</f>
        <v>Within a few hours</v>
      </c>
      <c r="D2894" s="70">
        <f>VLOOKUP($B2894,Hosts!$A:$M,11,0)</f>
        <v>1</v>
      </c>
      <c r="E2894" s="70">
        <f>VLOOKUP($B2894,Hosts!$A:$M,12,0)</f>
        <v>1</v>
      </c>
      <c r="F2894" t="str">
        <f>VLOOKUP($B2894,Hosts!$A:$M,13,0)</f>
        <v>No</v>
      </c>
      <c r="G2894" t="str">
        <f>INDEX(Hosts!$A:$M, MATCH(Places!$B2894,Hosts!$A:$A,0), MATCH(Places!G$1,Hosts!$A$1:$M$1,0))</f>
        <v>Within a few hours</v>
      </c>
      <c r="H2894" s="70">
        <f>INDEX(Hosts!$A:$M, MATCH(Places!$B2894,Hosts!$A:$A,0), MATCH(Places!H$1,Hosts!$A$1:$M$1,0))</f>
        <v>1</v>
      </c>
      <c r="I2894" s="70">
        <f>INDEX(Hosts!$A:$M, MATCH(Places!$B2894,Hosts!$A:$A,0), MATCH(Places!I$1,Hosts!$A$1:$M$1,0))</f>
        <v>1</v>
      </c>
      <c r="J2894" t="str">
        <f>INDEX(Hosts!$A:$M, MATCH(Places!$B2894,Hosts!$A:$A,0), MATCH(Places!J$1,Hosts!$A$1:$M$1,0))</f>
        <v>No</v>
      </c>
      <c r="K2894">
        <v>16</v>
      </c>
      <c r="L2894" t="str">
        <f>VLOOKUP($K2894,Neighborhoods!$A:$C,2,0)</f>
        <v>Manhattan</v>
      </c>
      <c r="M2894" t="str">
        <f>VLOOKUP($K2894,Neighborhoods!$A:$C,3,0)</f>
        <v>Harlem</v>
      </c>
      <c r="N2894" t="str">
        <f>INDEX(Neighborhoods!$A:$C, MATCH(Places!$K2894,Neighborhoods!$A:$A,0), MATCH(Places!N$1,Neighborhoods!$A$1:$C$1,0))</f>
        <v>Manhattan</v>
      </c>
      <c r="O2894" t="str">
        <f>INDEX(Neighborhoods!$A:$C, MATCH(Places!$K2894,Neighborhoods!$A:$A,0), MATCH(Places!O$1,Neighborhoods!$A$1:$C$1,0))</f>
        <v>Harlem</v>
      </c>
      <c r="P2894" t="s">
        <v>1</v>
      </c>
      <c r="Q2894" t="str">
        <f t="shared" si="180"/>
        <v>Yes</v>
      </c>
      <c r="R2894">
        <v>2</v>
      </c>
      <c r="S2894" t="str">
        <f t="shared" si="181"/>
        <v>Small</v>
      </c>
      <c r="T2894" s="50">
        <v>45</v>
      </c>
      <c r="U2894" s="70">
        <f t="shared" si="182"/>
        <v>0.03</v>
      </c>
      <c r="V2894" s="52">
        <v>4</v>
      </c>
      <c r="W2894" s="52" t="str" cm="1">
        <f t="array" ref="W2894">_xlfn.SWITCH(ROUND(V2894,0),5,"Excellent",4,"Good",3,"Ok","Bad")</f>
        <v>Good</v>
      </c>
      <c r="X2894">
        <v>3</v>
      </c>
      <c r="Y2894" t="str">
        <f t="shared" si="183"/>
        <v>No</v>
      </c>
      <c r="Z2894" s="68">
        <v>42947</v>
      </c>
      <c r="AA2894" s="68">
        <v>42963</v>
      </c>
      <c r="AB2894">
        <v>0</v>
      </c>
      <c r="AC2894" t="s">
        <v>15615</v>
      </c>
    </row>
    <row r="2895" spans="1:29" x14ac:dyDescent="0.3">
      <c r="A2895" t="s">
        <v>2113</v>
      </c>
      <c r="B2895">
        <v>3302</v>
      </c>
      <c r="C2895" t="str">
        <f>VLOOKUP($B2895,Hosts!$A:$M,10,0)</f>
        <v>Within a few hours</v>
      </c>
      <c r="D2895" s="70">
        <f>VLOOKUP($B2895,Hosts!$A:$M,11,0)</f>
        <v>1</v>
      </c>
      <c r="E2895" s="70">
        <f>VLOOKUP($B2895,Hosts!$A:$M,12,0)</f>
        <v>0.88</v>
      </c>
      <c r="F2895" t="str">
        <f>VLOOKUP($B2895,Hosts!$A:$M,13,0)</f>
        <v>No</v>
      </c>
      <c r="G2895" t="str">
        <f>INDEX(Hosts!$A:$M, MATCH(Places!$B2895,Hosts!$A:$A,0), MATCH(Places!G$1,Hosts!$A$1:$M$1,0))</f>
        <v>Within a few hours</v>
      </c>
      <c r="H2895" s="70">
        <f>INDEX(Hosts!$A:$M, MATCH(Places!$B2895,Hosts!$A:$A,0), MATCH(Places!H$1,Hosts!$A$1:$M$1,0))</f>
        <v>1</v>
      </c>
      <c r="I2895" s="70">
        <f>INDEX(Hosts!$A:$M, MATCH(Places!$B2895,Hosts!$A:$A,0), MATCH(Places!I$1,Hosts!$A$1:$M$1,0))</f>
        <v>0.88</v>
      </c>
      <c r="J2895" t="str">
        <f>INDEX(Hosts!$A:$M, MATCH(Places!$B2895,Hosts!$A:$A,0), MATCH(Places!J$1,Hosts!$A$1:$M$1,0))</f>
        <v>No</v>
      </c>
      <c r="K2895">
        <v>14</v>
      </c>
      <c r="L2895" t="str">
        <f>VLOOKUP($K2895,Neighborhoods!$A:$C,2,0)</f>
        <v>Manhattan</v>
      </c>
      <c r="M2895" t="str">
        <f>VLOOKUP($K2895,Neighborhoods!$A:$C,3,0)</f>
        <v>East Harlem</v>
      </c>
      <c r="N2895" t="str">
        <f>INDEX(Neighborhoods!$A:$C, MATCH(Places!$K2895,Neighborhoods!$A:$A,0), MATCH(Places!N$1,Neighborhoods!$A$1:$C$1,0))</f>
        <v>Manhattan</v>
      </c>
      <c r="O2895" t="str">
        <f>INDEX(Neighborhoods!$A:$C, MATCH(Places!$K2895,Neighborhoods!$A:$A,0), MATCH(Places!O$1,Neighborhoods!$A$1:$C$1,0))</f>
        <v>East Harlem</v>
      </c>
      <c r="P2895" t="s">
        <v>1</v>
      </c>
      <c r="Q2895" t="str">
        <f t="shared" si="180"/>
        <v>Yes</v>
      </c>
      <c r="R2895">
        <v>1</v>
      </c>
      <c r="S2895" t="str">
        <f t="shared" si="181"/>
        <v>Small</v>
      </c>
      <c r="T2895" s="50">
        <v>40</v>
      </c>
      <c r="U2895" s="70">
        <f t="shared" si="182"/>
        <v>0.03</v>
      </c>
      <c r="V2895" s="52">
        <v>4.75</v>
      </c>
      <c r="W2895" s="52" t="str" cm="1">
        <f t="array" ref="W2895">_xlfn.SWITCH(ROUND(V2895,0),5,"Excellent",4,"Good",3,"Ok","Bad")</f>
        <v>Excellent</v>
      </c>
      <c r="X2895">
        <v>4</v>
      </c>
      <c r="Y2895" t="str">
        <f t="shared" si="183"/>
        <v>No</v>
      </c>
      <c r="Z2895" s="68">
        <v>43498</v>
      </c>
      <c r="AA2895" s="68">
        <v>43841</v>
      </c>
      <c r="AB2895">
        <v>242</v>
      </c>
      <c r="AC2895" t="s">
        <v>15615</v>
      </c>
    </row>
    <row r="2896" spans="1:29" x14ac:dyDescent="0.3">
      <c r="A2896" t="s">
        <v>15456</v>
      </c>
      <c r="B2896">
        <v>89</v>
      </c>
      <c r="C2896" t="str">
        <f>VLOOKUP($B2896,Hosts!$A:$M,10,0)</f>
        <v>Within an hour</v>
      </c>
      <c r="D2896" s="70">
        <f>VLOOKUP($B2896,Hosts!$A:$M,11,0)</f>
        <v>1</v>
      </c>
      <c r="E2896" s="70">
        <f>VLOOKUP($B2896,Hosts!$A:$M,12,0)</f>
        <v>0.77</v>
      </c>
      <c r="F2896" t="str">
        <f>VLOOKUP($B2896,Hosts!$A:$M,13,0)</f>
        <v>Yes</v>
      </c>
      <c r="G2896" t="str">
        <f>INDEX(Hosts!$A:$M, MATCH(Places!$B2896,Hosts!$A:$A,0), MATCH(Places!G$1,Hosts!$A$1:$M$1,0))</f>
        <v>Within an hour</v>
      </c>
      <c r="H2896" s="70">
        <f>INDEX(Hosts!$A:$M, MATCH(Places!$B2896,Hosts!$A:$A,0), MATCH(Places!H$1,Hosts!$A$1:$M$1,0))</f>
        <v>1</v>
      </c>
      <c r="I2896" s="70">
        <f>INDEX(Hosts!$A:$M, MATCH(Places!$B2896,Hosts!$A:$A,0), MATCH(Places!I$1,Hosts!$A$1:$M$1,0))</f>
        <v>0.77</v>
      </c>
      <c r="J2896" t="str">
        <f>INDEX(Hosts!$A:$M, MATCH(Places!$B2896,Hosts!$A:$A,0), MATCH(Places!J$1,Hosts!$A$1:$M$1,0))</f>
        <v>Yes</v>
      </c>
      <c r="K2896">
        <v>17</v>
      </c>
      <c r="L2896" t="str">
        <f>VLOOKUP($K2896,Neighborhoods!$A:$C,2,0)</f>
        <v>Manhattan</v>
      </c>
      <c r="M2896" t="str">
        <f>VLOOKUP($K2896,Neighborhoods!$A:$C,3,0)</f>
        <v>Hell's Kitchen</v>
      </c>
      <c r="N2896" t="str">
        <f>INDEX(Neighborhoods!$A:$C, MATCH(Places!$K2896,Neighborhoods!$A:$A,0), MATCH(Places!N$1,Neighborhoods!$A$1:$C$1,0))</f>
        <v>Manhattan</v>
      </c>
      <c r="O2896" t="str">
        <f>INDEX(Neighborhoods!$A:$C, MATCH(Places!$K2896,Neighborhoods!$A:$A,0), MATCH(Places!O$1,Neighborhoods!$A$1:$C$1,0))</f>
        <v>Hell's Kitchen</v>
      </c>
      <c r="P2896" t="s">
        <v>1</v>
      </c>
      <c r="Q2896" t="str">
        <f t="shared" si="180"/>
        <v>Yes</v>
      </c>
      <c r="R2896">
        <v>1</v>
      </c>
      <c r="S2896" t="str">
        <f t="shared" si="181"/>
        <v>Small</v>
      </c>
      <c r="T2896" s="50">
        <v>134</v>
      </c>
      <c r="U2896" s="70">
        <f t="shared" si="182"/>
        <v>0.03</v>
      </c>
      <c r="V2896" s="52">
        <v>4.83</v>
      </c>
      <c r="W2896" s="52" t="str" cm="1">
        <f t="array" ref="W2896">_xlfn.SWITCH(ROUND(V2896,0),5,"Excellent",4,"Good",3,"Ok","Bad")</f>
        <v>Excellent</v>
      </c>
      <c r="X2896">
        <v>6</v>
      </c>
      <c r="Y2896" t="str">
        <f t="shared" si="183"/>
        <v>No</v>
      </c>
      <c r="Z2896" s="68">
        <v>43172</v>
      </c>
      <c r="AA2896" s="68">
        <v>43828</v>
      </c>
      <c r="AB2896">
        <v>359</v>
      </c>
      <c r="AC2896" t="s">
        <v>15615</v>
      </c>
    </row>
    <row r="2897" spans="1:29" x14ac:dyDescent="0.3">
      <c r="A2897" t="s">
        <v>2114</v>
      </c>
      <c r="B2897">
        <v>3006</v>
      </c>
      <c r="C2897" t="str">
        <f>VLOOKUP($B2897,Hosts!$A:$M,10,0)</f>
        <v>Within an hour</v>
      </c>
      <c r="D2897" s="70">
        <f>VLOOKUP($B2897,Hosts!$A:$M,11,0)</f>
        <v>1</v>
      </c>
      <c r="E2897" s="70">
        <f>VLOOKUP($B2897,Hosts!$A:$M,12,0)</f>
        <v>0.95</v>
      </c>
      <c r="F2897" t="str">
        <f>VLOOKUP($B2897,Hosts!$A:$M,13,0)</f>
        <v>Yes</v>
      </c>
      <c r="G2897" t="str">
        <f>INDEX(Hosts!$A:$M, MATCH(Places!$B2897,Hosts!$A:$A,0), MATCH(Places!G$1,Hosts!$A$1:$M$1,0))</f>
        <v>Within an hour</v>
      </c>
      <c r="H2897" s="70">
        <f>INDEX(Hosts!$A:$M, MATCH(Places!$B2897,Hosts!$A:$A,0), MATCH(Places!H$1,Hosts!$A$1:$M$1,0))</f>
        <v>1</v>
      </c>
      <c r="I2897" s="70">
        <f>INDEX(Hosts!$A:$M, MATCH(Places!$B2897,Hosts!$A:$A,0), MATCH(Places!I$1,Hosts!$A$1:$M$1,0))</f>
        <v>0.95</v>
      </c>
      <c r="J2897" t="str">
        <f>INDEX(Hosts!$A:$M, MATCH(Places!$B2897,Hosts!$A:$A,0), MATCH(Places!J$1,Hosts!$A$1:$M$1,0))</f>
        <v>Yes</v>
      </c>
      <c r="K2897">
        <v>7</v>
      </c>
      <c r="L2897" t="str">
        <f>VLOOKUP($K2897,Neighborhoods!$A:$C,2,0)</f>
        <v>Brooklyn</v>
      </c>
      <c r="M2897" t="str">
        <f>VLOOKUP($K2897,Neighborhoods!$A:$C,3,0)</f>
        <v>Bedford-Stuyvesant</v>
      </c>
      <c r="N2897" t="str">
        <f>INDEX(Neighborhoods!$A:$C, MATCH(Places!$K2897,Neighborhoods!$A:$A,0), MATCH(Places!N$1,Neighborhoods!$A$1:$C$1,0))</f>
        <v>Brooklyn</v>
      </c>
      <c r="O2897" t="str">
        <f>INDEX(Neighborhoods!$A:$C, MATCH(Places!$K2897,Neighborhoods!$A:$A,0), MATCH(Places!O$1,Neighborhoods!$A$1:$C$1,0))</f>
        <v>Bedford-Stuyvesant</v>
      </c>
      <c r="P2897" t="s">
        <v>11822</v>
      </c>
      <c r="Q2897" t="str">
        <f t="shared" si="180"/>
        <v>No</v>
      </c>
      <c r="R2897">
        <v>4</v>
      </c>
      <c r="S2897" t="str">
        <f t="shared" si="181"/>
        <v>Medium</v>
      </c>
      <c r="T2897" s="50">
        <v>82</v>
      </c>
      <c r="U2897" s="70">
        <f t="shared" si="182"/>
        <v>0.03</v>
      </c>
      <c r="V2897" s="52">
        <v>4.9800000000000004</v>
      </c>
      <c r="W2897" s="52" t="str" cm="1">
        <f t="array" ref="W2897">_xlfn.SWITCH(ROUND(V2897,0),5,"Excellent",4,"Good",3,"Ok","Bad")</f>
        <v>Excellent</v>
      </c>
      <c r="X2897">
        <v>110</v>
      </c>
      <c r="Y2897" t="str">
        <f t="shared" si="183"/>
        <v>Yes</v>
      </c>
      <c r="Z2897" s="68">
        <v>42961</v>
      </c>
      <c r="AA2897" s="68">
        <v>44048</v>
      </c>
      <c r="AB2897">
        <v>231</v>
      </c>
      <c r="AC2897" t="s">
        <v>15615</v>
      </c>
    </row>
    <row r="2898" spans="1:29" x14ac:dyDescent="0.3">
      <c r="A2898" t="s">
        <v>1476</v>
      </c>
      <c r="B2898">
        <v>2919</v>
      </c>
      <c r="C2898" t="str">
        <f>VLOOKUP($B2898,Hosts!$A:$M,10,0)</f>
        <v>Within an hour</v>
      </c>
      <c r="D2898" s="70">
        <f>VLOOKUP($B2898,Hosts!$A:$M,11,0)</f>
        <v>1</v>
      </c>
      <c r="E2898" s="70">
        <f>VLOOKUP($B2898,Hosts!$A:$M,12,0)</f>
        <v>0.98</v>
      </c>
      <c r="F2898" t="str">
        <f>VLOOKUP($B2898,Hosts!$A:$M,13,0)</f>
        <v>No</v>
      </c>
      <c r="G2898" t="str">
        <f>INDEX(Hosts!$A:$M, MATCH(Places!$B2898,Hosts!$A:$A,0), MATCH(Places!G$1,Hosts!$A$1:$M$1,0))</f>
        <v>Within an hour</v>
      </c>
      <c r="H2898" s="70">
        <f>INDEX(Hosts!$A:$M, MATCH(Places!$B2898,Hosts!$A:$A,0), MATCH(Places!H$1,Hosts!$A$1:$M$1,0))</f>
        <v>1</v>
      </c>
      <c r="I2898" s="70">
        <f>INDEX(Hosts!$A:$M, MATCH(Places!$B2898,Hosts!$A:$A,0), MATCH(Places!I$1,Hosts!$A$1:$M$1,0))</f>
        <v>0.98</v>
      </c>
      <c r="J2898" t="str">
        <f>INDEX(Hosts!$A:$M, MATCH(Places!$B2898,Hosts!$A:$A,0), MATCH(Places!J$1,Hosts!$A$1:$M$1,0))</f>
        <v>No</v>
      </c>
      <c r="K2898">
        <v>7</v>
      </c>
      <c r="L2898" t="str">
        <f>VLOOKUP($K2898,Neighborhoods!$A:$C,2,0)</f>
        <v>Brooklyn</v>
      </c>
      <c r="M2898" t="str">
        <f>VLOOKUP($K2898,Neighborhoods!$A:$C,3,0)</f>
        <v>Bedford-Stuyvesant</v>
      </c>
      <c r="N2898" t="str">
        <f>INDEX(Neighborhoods!$A:$C, MATCH(Places!$K2898,Neighborhoods!$A:$A,0), MATCH(Places!N$1,Neighborhoods!$A$1:$C$1,0))</f>
        <v>Brooklyn</v>
      </c>
      <c r="O2898" t="str">
        <f>INDEX(Neighborhoods!$A:$C, MATCH(Places!$K2898,Neighborhoods!$A:$A,0), MATCH(Places!O$1,Neighborhoods!$A$1:$C$1,0))</f>
        <v>Bedford-Stuyvesant</v>
      </c>
      <c r="P2898" t="s">
        <v>11822</v>
      </c>
      <c r="Q2898" t="str">
        <f t="shared" si="180"/>
        <v>No</v>
      </c>
      <c r="R2898">
        <v>3</v>
      </c>
      <c r="S2898" t="str">
        <f t="shared" si="181"/>
        <v>Medium</v>
      </c>
      <c r="T2898" s="50">
        <v>135</v>
      </c>
      <c r="U2898" s="70">
        <f t="shared" si="182"/>
        <v>0.03</v>
      </c>
      <c r="V2898" s="52">
        <v>4.74</v>
      </c>
      <c r="W2898" s="52" t="str" cm="1">
        <f t="array" ref="W2898">_xlfn.SWITCH(ROUND(V2898,0),5,"Excellent",4,"Good",3,"Ok","Bad")</f>
        <v>Excellent</v>
      </c>
      <c r="X2898">
        <v>89</v>
      </c>
      <c r="Y2898" t="str">
        <f t="shared" si="183"/>
        <v>No</v>
      </c>
      <c r="Z2898" s="68">
        <v>42969</v>
      </c>
      <c r="AA2898" s="68">
        <v>43901</v>
      </c>
      <c r="AB2898">
        <v>340</v>
      </c>
      <c r="AC2898" t="s">
        <v>15616</v>
      </c>
    </row>
    <row r="2899" spans="1:29" x14ac:dyDescent="0.3">
      <c r="A2899" t="s">
        <v>2115</v>
      </c>
      <c r="B2899">
        <v>2238</v>
      </c>
      <c r="C2899" t="str">
        <f>VLOOKUP($B2899,Hosts!$A:$M,10,0)</f>
        <v>A few days or more</v>
      </c>
      <c r="D2899" s="70">
        <f>VLOOKUP($B2899,Hosts!$A:$M,11,0)</f>
        <v>0</v>
      </c>
      <c r="E2899" s="70">
        <f>VLOOKUP($B2899,Hosts!$A:$M,12,0)</f>
        <v>0.88</v>
      </c>
      <c r="F2899" t="str">
        <f>VLOOKUP($B2899,Hosts!$A:$M,13,0)</f>
        <v>No</v>
      </c>
      <c r="G2899" t="str">
        <f>INDEX(Hosts!$A:$M, MATCH(Places!$B2899,Hosts!$A:$A,0), MATCH(Places!G$1,Hosts!$A$1:$M$1,0))</f>
        <v>A few days or more</v>
      </c>
      <c r="H2899" s="70">
        <f>INDEX(Hosts!$A:$M, MATCH(Places!$B2899,Hosts!$A:$A,0), MATCH(Places!H$1,Hosts!$A$1:$M$1,0))</f>
        <v>0</v>
      </c>
      <c r="I2899" s="70">
        <f>INDEX(Hosts!$A:$M, MATCH(Places!$B2899,Hosts!$A:$A,0), MATCH(Places!I$1,Hosts!$A$1:$M$1,0))</f>
        <v>0.88</v>
      </c>
      <c r="J2899" t="str">
        <f>INDEX(Hosts!$A:$M, MATCH(Places!$B2899,Hosts!$A:$A,0), MATCH(Places!J$1,Hosts!$A$1:$M$1,0))</f>
        <v>No</v>
      </c>
      <c r="K2899">
        <v>8</v>
      </c>
      <c r="L2899" t="str">
        <f>VLOOKUP($K2899,Neighborhoods!$A:$C,2,0)</f>
        <v>Brooklyn</v>
      </c>
      <c r="M2899" t="str">
        <f>VLOOKUP($K2899,Neighborhoods!$A:$C,3,0)</f>
        <v>Bushwick</v>
      </c>
      <c r="N2899" t="str">
        <f>INDEX(Neighborhoods!$A:$C, MATCH(Places!$K2899,Neighborhoods!$A:$A,0), MATCH(Places!N$1,Neighborhoods!$A$1:$C$1,0))</f>
        <v>Brooklyn</v>
      </c>
      <c r="O2899" t="str">
        <f>INDEX(Neighborhoods!$A:$C, MATCH(Places!$K2899,Neighborhoods!$A:$A,0), MATCH(Places!O$1,Neighborhoods!$A$1:$C$1,0))</f>
        <v>Bushwick</v>
      </c>
      <c r="P2899" t="s">
        <v>11822</v>
      </c>
      <c r="Q2899" t="str">
        <f t="shared" si="180"/>
        <v>No</v>
      </c>
      <c r="R2899">
        <v>2</v>
      </c>
      <c r="S2899" t="str">
        <f t="shared" si="181"/>
        <v>Small</v>
      </c>
      <c r="T2899" s="50">
        <v>150</v>
      </c>
      <c r="U2899" s="70">
        <f t="shared" si="182"/>
        <v>0.03</v>
      </c>
      <c r="V2899" s="52">
        <v>4.9800000000000004</v>
      </c>
      <c r="W2899" s="52" t="str" cm="1">
        <f t="array" ref="W2899">_xlfn.SWITCH(ROUND(V2899,0),5,"Excellent",4,"Good",3,"Ok","Bad")</f>
        <v>Excellent</v>
      </c>
      <c r="X2899">
        <v>41</v>
      </c>
      <c r="Y2899" t="str">
        <f t="shared" si="183"/>
        <v>No</v>
      </c>
      <c r="Z2899" s="68">
        <v>43000</v>
      </c>
      <c r="AA2899" s="68">
        <v>43900</v>
      </c>
      <c r="AB2899">
        <v>0</v>
      </c>
      <c r="AC2899" t="s">
        <v>15615</v>
      </c>
    </row>
    <row r="2900" spans="1:29" x14ac:dyDescent="0.3">
      <c r="A2900" t="s">
        <v>2116</v>
      </c>
      <c r="B2900">
        <v>536</v>
      </c>
      <c r="C2900" t="str">
        <f>VLOOKUP($B2900,Hosts!$A:$M,10,0)</f>
        <v>Within a few hours</v>
      </c>
      <c r="D2900" s="70">
        <f>VLOOKUP($B2900,Hosts!$A:$M,11,0)</f>
        <v>0.88</v>
      </c>
      <c r="E2900" s="70">
        <f>VLOOKUP($B2900,Hosts!$A:$M,12,0)</f>
        <v>0.68</v>
      </c>
      <c r="F2900" t="str">
        <f>VLOOKUP($B2900,Hosts!$A:$M,13,0)</f>
        <v>No</v>
      </c>
      <c r="G2900" t="str">
        <f>INDEX(Hosts!$A:$M, MATCH(Places!$B2900,Hosts!$A:$A,0), MATCH(Places!G$1,Hosts!$A$1:$M$1,0))</f>
        <v>Within a few hours</v>
      </c>
      <c r="H2900" s="70">
        <f>INDEX(Hosts!$A:$M, MATCH(Places!$B2900,Hosts!$A:$A,0), MATCH(Places!H$1,Hosts!$A$1:$M$1,0))</f>
        <v>0.88</v>
      </c>
      <c r="I2900" s="70">
        <f>INDEX(Hosts!$A:$M, MATCH(Places!$B2900,Hosts!$A:$A,0), MATCH(Places!I$1,Hosts!$A$1:$M$1,0))</f>
        <v>0.68</v>
      </c>
      <c r="J2900" t="str">
        <f>INDEX(Hosts!$A:$M, MATCH(Places!$B2900,Hosts!$A:$A,0), MATCH(Places!J$1,Hosts!$A$1:$M$1,0))</f>
        <v>No</v>
      </c>
      <c r="K2900">
        <v>7</v>
      </c>
      <c r="L2900" t="str">
        <f>VLOOKUP($K2900,Neighborhoods!$A:$C,2,0)</f>
        <v>Brooklyn</v>
      </c>
      <c r="M2900" t="str">
        <f>VLOOKUP($K2900,Neighborhoods!$A:$C,3,0)</f>
        <v>Bedford-Stuyvesant</v>
      </c>
      <c r="N2900" t="str">
        <f>INDEX(Neighborhoods!$A:$C, MATCH(Places!$K2900,Neighborhoods!$A:$A,0), MATCH(Places!N$1,Neighborhoods!$A$1:$C$1,0))</f>
        <v>Brooklyn</v>
      </c>
      <c r="O2900" t="str">
        <f>INDEX(Neighborhoods!$A:$C, MATCH(Places!$K2900,Neighborhoods!$A:$A,0), MATCH(Places!O$1,Neighborhoods!$A$1:$C$1,0))</f>
        <v>Bedford-Stuyvesant</v>
      </c>
      <c r="P2900" t="s">
        <v>11822</v>
      </c>
      <c r="Q2900" t="str">
        <f t="shared" si="180"/>
        <v>No</v>
      </c>
      <c r="R2900">
        <v>4</v>
      </c>
      <c r="S2900" t="str">
        <f t="shared" si="181"/>
        <v>Medium</v>
      </c>
      <c r="T2900" s="50">
        <v>132</v>
      </c>
      <c r="U2900" s="70">
        <f t="shared" si="182"/>
        <v>0.03</v>
      </c>
      <c r="V2900" s="52">
        <v>4.74</v>
      </c>
      <c r="W2900" s="52" t="str" cm="1">
        <f t="array" ref="W2900">_xlfn.SWITCH(ROUND(V2900,0),5,"Excellent",4,"Good",3,"Ok","Bad")</f>
        <v>Excellent</v>
      </c>
      <c r="X2900">
        <v>62</v>
      </c>
      <c r="Y2900" t="str">
        <f t="shared" si="183"/>
        <v>No</v>
      </c>
      <c r="Z2900" s="68">
        <v>42964</v>
      </c>
      <c r="AA2900" s="68">
        <v>43910</v>
      </c>
      <c r="AB2900">
        <v>350</v>
      </c>
      <c r="AC2900" t="s">
        <v>15616</v>
      </c>
    </row>
    <row r="2901" spans="1:29" x14ac:dyDescent="0.3">
      <c r="A2901" t="s">
        <v>2117</v>
      </c>
      <c r="B2901">
        <v>3139</v>
      </c>
      <c r="C2901" t="str">
        <f>VLOOKUP($B2901,Hosts!$A:$M,10,0)</f>
        <v>Within an hour</v>
      </c>
      <c r="D2901" s="70">
        <f>VLOOKUP($B2901,Hosts!$A:$M,11,0)</f>
        <v>1</v>
      </c>
      <c r="E2901" s="70">
        <f>VLOOKUP($B2901,Hosts!$A:$M,12,0)</f>
        <v>0.98</v>
      </c>
      <c r="F2901" t="str">
        <f>VLOOKUP($B2901,Hosts!$A:$M,13,0)</f>
        <v>No</v>
      </c>
      <c r="G2901" t="str">
        <f>INDEX(Hosts!$A:$M, MATCH(Places!$B2901,Hosts!$A:$A,0), MATCH(Places!G$1,Hosts!$A$1:$M$1,0))</f>
        <v>Within an hour</v>
      </c>
      <c r="H2901" s="70">
        <f>INDEX(Hosts!$A:$M, MATCH(Places!$B2901,Hosts!$A:$A,0), MATCH(Places!H$1,Hosts!$A$1:$M$1,0))</f>
        <v>1</v>
      </c>
      <c r="I2901" s="70">
        <f>INDEX(Hosts!$A:$M, MATCH(Places!$B2901,Hosts!$A:$A,0), MATCH(Places!I$1,Hosts!$A$1:$M$1,0))</f>
        <v>0.98</v>
      </c>
      <c r="J2901" t="str">
        <f>INDEX(Hosts!$A:$M, MATCH(Places!$B2901,Hosts!$A:$A,0), MATCH(Places!J$1,Hosts!$A$1:$M$1,0))</f>
        <v>No</v>
      </c>
      <c r="K2901">
        <v>30</v>
      </c>
      <c r="L2901" t="str">
        <f>VLOOKUP($K2901,Neighborhoods!$A:$C,2,0)</f>
        <v>Staten Island</v>
      </c>
      <c r="M2901" t="str">
        <f>VLOOKUP($K2901,Neighborhoods!$A:$C,3,0)</f>
        <v>Tompkinsville</v>
      </c>
      <c r="N2901" t="str">
        <f>INDEX(Neighborhoods!$A:$C, MATCH(Places!$K2901,Neighborhoods!$A:$A,0), MATCH(Places!N$1,Neighborhoods!$A$1:$C$1,0))</f>
        <v>Staten Island</v>
      </c>
      <c r="O2901" t="str">
        <f>INDEX(Neighborhoods!$A:$C, MATCH(Places!$K2901,Neighborhoods!$A:$A,0), MATCH(Places!O$1,Neighborhoods!$A$1:$C$1,0))</f>
        <v>Tompkinsville</v>
      </c>
      <c r="P2901" t="s">
        <v>1</v>
      </c>
      <c r="Q2901" t="str">
        <f t="shared" si="180"/>
        <v>Yes</v>
      </c>
      <c r="R2901">
        <v>5</v>
      </c>
      <c r="S2901" t="str">
        <f t="shared" si="181"/>
        <v>Medium</v>
      </c>
      <c r="T2901" s="50">
        <v>61</v>
      </c>
      <c r="U2901" s="70">
        <f t="shared" si="182"/>
        <v>0.03</v>
      </c>
      <c r="V2901" s="52">
        <v>4.84</v>
      </c>
      <c r="W2901" s="52" t="str" cm="1">
        <f t="array" ref="W2901">_xlfn.SWITCH(ROUND(V2901,0),5,"Excellent",4,"Good",3,"Ok","Bad")</f>
        <v>Excellent</v>
      </c>
      <c r="X2901">
        <v>37</v>
      </c>
      <c r="Y2901" t="str">
        <f t="shared" si="183"/>
        <v>No</v>
      </c>
      <c r="Z2901" s="68">
        <v>42955</v>
      </c>
      <c r="AA2901" s="68">
        <v>43833</v>
      </c>
      <c r="AB2901">
        <v>350</v>
      </c>
      <c r="AC2901" t="s">
        <v>15616</v>
      </c>
    </row>
    <row r="2902" spans="1:29" x14ac:dyDescent="0.3">
      <c r="A2902" t="s">
        <v>2118</v>
      </c>
      <c r="B2902">
        <v>2624</v>
      </c>
      <c r="C2902" t="str">
        <f>VLOOKUP($B2902,Hosts!$A:$M,10,0)</f>
        <v>Within an hour</v>
      </c>
      <c r="D2902" s="70">
        <f>VLOOKUP($B2902,Hosts!$A:$M,11,0)</f>
        <v>1</v>
      </c>
      <c r="E2902" s="70">
        <f>VLOOKUP($B2902,Hosts!$A:$M,12,0)</f>
        <v>1</v>
      </c>
      <c r="F2902" t="str">
        <f>VLOOKUP($B2902,Hosts!$A:$M,13,0)</f>
        <v>No</v>
      </c>
      <c r="G2902" t="str">
        <f>INDEX(Hosts!$A:$M, MATCH(Places!$B2902,Hosts!$A:$A,0), MATCH(Places!G$1,Hosts!$A$1:$M$1,0))</f>
        <v>Within an hour</v>
      </c>
      <c r="H2902" s="70">
        <f>INDEX(Hosts!$A:$M, MATCH(Places!$B2902,Hosts!$A:$A,0), MATCH(Places!H$1,Hosts!$A$1:$M$1,0))</f>
        <v>1</v>
      </c>
      <c r="I2902" s="70">
        <f>INDEX(Hosts!$A:$M, MATCH(Places!$B2902,Hosts!$A:$A,0), MATCH(Places!I$1,Hosts!$A$1:$M$1,0))</f>
        <v>1</v>
      </c>
      <c r="J2902" t="str">
        <f>INDEX(Hosts!$A:$M, MATCH(Places!$B2902,Hosts!$A:$A,0), MATCH(Places!J$1,Hosts!$A$1:$M$1,0))</f>
        <v>No</v>
      </c>
      <c r="K2902">
        <v>9</v>
      </c>
      <c r="L2902" t="str">
        <f>VLOOKUP($K2902,Neighborhoods!$A:$C,2,0)</f>
        <v>Brooklyn</v>
      </c>
      <c r="M2902" t="str">
        <f>VLOOKUP($K2902,Neighborhoods!$A:$C,3,0)</f>
        <v>Crown Heights</v>
      </c>
      <c r="N2902" t="str">
        <f>INDEX(Neighborhoods!$A:$C, MATCH(Places!$K2902,Neighborhoods!$A:$A,0), MATCH(Places!N$1,Neighborhoods!$A$1:$C$1,0))</f>
        <v>Brooklyn</v>
      </c>
      <c r="O2902" t="str">
        <f>INDEX(Neighborhoods!$A:$C, MATCH(Places!$K2902,Neighborhoods!$A:$A,0), MATCH(Places!O$1,Neighborhoods!$A$1:$C$1,0))</f>
        <v>Crown Heights</v>
      </c>
      <c r="P2902" t="s">
        <v>11822</v>
      </c>
      <c r="Q2902" t="str">
        <f t="shared" si="180"/>
        <v>No</v>
      </c>
      <c r="R2902">
        <v>4</v>
      </c>
      <c r="S2902" t="str">
        <f t="shared" si="181"/>
        <v>Medium</v>
      </c>
      <c r="T2902" s="50">
        <v>73</v>
      </c>
      <c r="U2902" s="70">
        <f t="shared" si="182"/>
        <v>0.03</v>
      </c>
      <c r="V2902" s="52">
        <v>4.75</v>
      </c>
      <c r="W2902" s="52" t="str" cm="1">
        <f t="array" ref="W2902">_xlfn.SWITCH(ROUND(V2902,0),5,"Excellent",4,"Good",3,"Ok","Bad")</f>
        <v>Excellent</v>
      </c>
      <c r="X2902">
        <v>8</v>
      </c>
      <c r="Y2902" t="str">
        <f t="shared" si="183"/>
        <v>No</v>
      </c>
      <c r="Z2902" s="68">
        <v>42941</v>
      </c>
      <c r="AA2902" s="68">
        <v>43878</v>
      </c>
      <c r="AB2902">
        <v>0</v>
      </c>
      <c r="AC2902" t="s">
        <v>15616</v>
      </c>
    </row>
    <row r="2903" spans="1:29" x14ac:dyDescent="0.3">
      <c r="A2903" t="s">
        <v>15138</v>
      </c>
      <c r="B2903">
        <v>3321</v>
      </c>
      <c r="C2903" t="str">
        <f>VLOOKUP($B2903,Hosts!$A:$M,10,0)</f>
        <v>Within an hour</v>
      </c>
      <c r="D2903" s="70">
        <f>VLOOKUP($B2903,Hosts!$A:$M,11,0)</f>
        <v>1</v>
      </c>
      <c r="E2903" s="70">
        <f>VLOOKUP($B2903,Hosts!$A:$M,12,0)</f>
        <v>0.93</v>
      </c>
      <c r="F2903" t="str">
        <f>VLOOKUP($B2903,Hosts!$A:$M,13,0)</f>
        <v>Yes</v>
      </c>
      <c r="G2903" t="str">
        <f>INDEX(Hosts!$A:$M, MATCH(Places!$B2903,Hosts!$A:$A,0), MATCH(Places!G$1,Hosts!$A$1:$M$1,0))</f>
        <v>Within an hour</v>
      </c>
      <c r="H2903" s="70">
        <f>INDEX(Hosts!$A:$M, MATCH(Places!$B2903,Hosts!$A:$A,0), MATCH(Places!H$1,Hosts!$A$1:$M$1,0))</f>
        <v>1</v>
      </c>
      <c r="I2903" s="70">
        <f>INDEX(Hosts!$A:$M, MATCH(Places!$B2903,Hosts!$A:$A,0), MATCH(Places!I$1,Hosts!$A$1:$M$1,0))</f>
        <v>0.93</v>
      </c>
      <c r="J2903" t="str">
        <f>INDEX(Hosts!$A:$M, MATCH(Places!$B2903,Hosts!$A:$A,0), MATCH(Places!J$1,Hosts!$A$1:$M$1,0))</f>
        <v>Yes</v>
      </c>
      <c r="K2903">
        <v>17</v>
      </c>
      <c r="L2903" t="str">
        <f>VLOOKUP($K2903,Neighborhoods!$A:$C,2,0)</f>
        <v>Manhattan</v>
      </c>
      <c r="M2903" t="str">
        <f>VLOOKUP($K2903,Neighborhoods!$A:$C,3,0)</f>
        <v>Hell's Kitchen</v>
      </c>
      <c r="N2903" t="str">
        <f>INDEX(Neighborhoods!$A:$C, MATCH(Places!$K2903,Neighborhoods!$A:$A,0), MATCH(Places!N$1,Neighborhoods!$A$1:$C$1,0))</f>
        <v>Manhattan</v>
      </c>
      <c r="O2903" t="str">
        <f>INDEX(Neighborhoods!$A:$C, MATCH(Places!$K2903,Neighborhoods!$A:$A,0), MATCH(Places!O$1,Neighborhoods!$A$1:$C$1,0))</f>
        <v>Hell's Kitchen</v>
      </c>
      <c r="P2903" t="s">
        <v>11822</v>
      </c>
      <c r="Q2903" t="str">
        <f t="shared" si="180"/>
        <v>No</v>
      </c>
      <c r="R2903">
        <v>4</v>
      </c>
      <c r="S2903" t="str">
        <f t="shared" si="181"/>
        <v>Medium</v>
      </c>
      <c r="T2903" s="50">
        <v>220</v>
      </c>
      <c r="U2903" s="70">
        <f t="shared" si="182"/>
        <v>0.04</v>
      </c>
      <c r="V2903" s="52">
        <v>4.82</v>
      </c>
      <c r="W2903" s="52" t="str" cm="1">
        <f t="array" ref="W2903">_xlfn.SWITCH(ROUND(V2903,0),5,"Excellent",4,"Good",3,"Ok","Bad")</f>
        <v>Excellent</v>
      </c>
      <c r="X2903">
        <v>61</v>
      </c>
      <c r="Y2903" t="str">
        <f t="shared" si="183"/>
        <v>No</v>
      </c>
      <c r="Z2903" s="68">
        <v>42997</v>
      </c>
      <c r="AA2903" s="68">
        <v>43906</v>
      </c>
      <c r="AB2903">
        <v>179</v>
      </c>
      <c r="AC2903" t="s">
        <v>15615</v>
      </c>
    </row>
    <row r="2904" spans="1:29" x14ac:dyDescent="0.3">
      <c r="A2904" t="s">
        <v>14392</v>
      </c>
      <c r="B2904">
        <v>1787</v>
      </c>
      <c r="C2904" t="str">
        <f>VLOOKUP($B2904,Hosts!$A:$M,10,0)</f>
        <v>Within an hour</v>
      </c>
      <c r="D2904" s="70">
        <f>VLOOKUP($B2904,Hosts!$A:$M,11,0)</f>
        <v>1</v>
      </c>
      <c r="E2904" s="70">
        <f>VLOOKUP($B2904,Hosts!$A:$M,12,0)</f>
        <v>1</v>
      </c>
      <c r="F2904" t="str">
        <f>VLOOKUP($B2904,Hosts!$A:$M,13,0)</f>
        <v>Yes</v>
      </c>
      <c r="G2904" t="str">
        <f>INDEX(Hosts!$A:$M, MATCH(Places!$B2904,Hosts!$A:$A,0), MATCH(Places!G$1,Hosts!$A$1:$M$1,0))</f>
        <v>Within an hour</v>
      </c>
      <c r="H2904" s="70">
        <f>INDEX(Hosts!$A:$M, MATCH(Places!$B2904,Hosts!$A:$A,0), MATCH(Places!H$1,Hosts!$A$1:$M$1,0))</f>
        <v>1</v>
      </c>
      <c r="I2904" s="70">
        <f>INDEX(Hosts!$A:$M, MATCH(Places!$B2904,Hosts!$A:$A,0), MATCH(Places!I$1,Hosts!$A$1:$M$1,0))</f>
        <v>1</v>
      </c>
      <c r="J2904" t="str">
        <f>INDEX(Hosts!$A:$M, MATCH(Places!$B2904,Hosts!$A:$A,0), MATCH(Places!J$1,Hosts!$A$1:$M$1,0))</f>
        <v>Yes</v>
      </c>
      <c r="K2904">
        <v>8</v>
      </c>
      <c r="L2904" t="str">
        <f>VLOOKUP($K2904,Neighborhoods!$A:$C,2,0)</f>
        <v>Brooklyn</v>
      </c>
      <c r="M2904" t="str">
        <f>VLOOKUP($K2904,Neighborhoods!$A:$C,3,0)</f>
        <v>Bushwick</v>
      </c>
      <c r="N2904" t="str">
        <f>INDEX(Neighborhoods!$A:$C, MATCH(Places!$K2904,Neighborhoods!$A:$A,0), MATCH(Places!N$1,Neighborhoods!$A$1:$C$1,0))</f>
        <v>Brooklyn</v>
      </c>
      <c r="O2904" t="str">
        <f>INDEX(Neighborhoods!$A:$C, MATCH(Places!$K2904,Neighborhoods!$A:$A,0), MATCH(Places!O$1,Neighborhoods!$A$1:$C$1,0))</f>
        <v>Bushwick</v>
      </c>
      <c r="P2904" t="s">
        <v>1</v>
      </c>
      <c r="Q2904" t="str">
        <f t="shared" si="180"/>
        <v>Yes</v>
      </c>
      <c r="R2904">
        <v>2</v>
      </c>
      <c r="S2904" t="str">
        <f t="shared" si="181"/>
        <v>Small</v>
      </c>
      <c r="T2904" s="50">
        <v>31</v>
      </c>
      <c r="U2904" s="70">
        <f t="shared" si="182"/>
        <v>0.03</v>
      </c>
      <c r="V2904" s="52">
        <v>4.9000000000000004</v>
      </c>
      <c r="W2904" s="52" t="str" cm="1">
        <f t="array" ref="W2904">_xlfn.SWITCH(ROUND(V2904,0),5,"Excellent",4,"Good",3,"Ok","Bad")</f>
        <v>Excellent</v>
      </c>
      <c r="X2904">
        <v>39</v>
      </c>
      <c r="Y2904" t="str">
        <f t="shared" si="183"/>
        <v>No</v>
      </c>
      <c r="Z2904" s="68">
        <v>42946</v>
      </c>
      <c r="AA2904" s="68">
        <v>44044</v>
      </c>
      <c r="AB2904">
        <v>36</v>
      </c>
      <c r="AC2904" t="s">
        <v>15615</v>
      </c>
    </row>
    <row r="2905" spans="1:29" x14ac:dyDescent="0.3">
      <c r="A2905" t="s">
        <v>2119</v>
      </c>
      <c r="B2905">
        <v>3265</v>
      </c>
      <c r="C2905" t="str">
        <f>VLOOKUP($B2905,Hosts!$A:$M,10,0)</f>
        <v>Within a few hours</v>
      </c>
      <c r="D2905" s="70">
        <f>VLOOKUP($B2905,Hosts!$A:$M,11,0)</f>
        <v>1</v>
      </c>
      <c r="E2905" s="70">
        <f>VLOOKUP($B2905,Hosts!$A:$M,12,0)</f>
        <v>1</v>
      </c>
      <c r="F2905" t="str">
        <f>VLOOKUP($B2905,Hosts!$A:$M,13,0)</f>
        <v>Yes</v>
      </c>
      <c r="G2905" t="str">
        <f>INDEX(Hosts!$A:$M, MATCH(Places!$B2905,Hosts!$A:$A,0), MATCH(Places!G$1,Hosts!$A$1:$M$1,0))</f>
        <v>Within a few hours</v>
      </c>
      <c r="H2905" s="70">
        <f>INDEX(Hosts!$A:$M, MATCH(Places!$B2905,Hosts!$A:$A,0), MATCH(Places!H$1,Hosts!$A$1:$M$1,0))</f>
        <v>1</v>
      </c>
      <c r="I2905" s="70">
        <f>INDEX(Hosts!$A:$M, MATCH(Places!$B2905,Hosts!$A:$A,0), MATCH(Places!I$1,Hosts!$A$1:$M$1,0))</f>
        <v>1</v>
      </c>
      <c r="J2905" t="str">
        <f>INDEX(Hosts!$A:$M, MATCH(Places!$B2905,Hosts!$A:$A,0), MATCH(Places!J$1,Hosts!$A$1:$M$1,0))</f>
        <v>Yes</v>
      </c>
      <c r="K2905">
        <v>17</v>
      </c>
      <c r="L2905" t="str">
        <f>VLOOKUP($K2905,Neighborhoods!$A:$C,2,0)</f>
        <v>Manhattan</v>
      </c>
      <c r="M2905" t="str">
        <f>VLOOKUP($K2905,Neighborhoods!$A:$C,3,0)</f>
        <v>Hell's Kitchen</v>
      </c>
      <c r="N2905" t="str">
        <f>INDEX(Neighborhoods!$A:$C, MATCH(Places!$K2905,Neighborhoods!$A:$A,0), MATCH(Places!N$1,Neighborhoods!$A$1:$C$1,0))</f>
        <v>Manhattan</v>
      </c>
      <c r="O2905" t="str">
        <f>INDEX(Neighborhoods!$A:$C, MATCH(Places!$K2905,Neighborhoods!$A:$A,0), MATCH(Places!O$1,Neighborhoods!$A$1:$C$1,0))</f>
        <v>Hell's Kitchen</v>
      </c>
      <c r="P2905" t="s">
        <v>11822</v>
      </c>
      <c r="Q2905" t="str">
        <f t="shared" si="180"/>
        <v>No</v>
      </c>
      <c r="R2905">
        <v>3</v>
      </c>
      <c r="S2905" t="str">
        <f t="shared" si="181"/>
        <v>Medium</v>
      </c>
      <c r="T2905" s="50">
        <v>235</v>
      </c>
      <c r="U2905" s="70">
        <f t="shared" si="182"/>
        <v>0.04</v>
      </c>
      <c r="V2905" s="52">
        <v>4.9800000000000004</v>
      </c>
      <c r="W2905" s="52" t="str" cm="1">
        <f t="array" ref="W2905">_xlfn.SWITCH(ROUND(V2905,0),5,"Excellent",4,"Good",3,"Ok","Bad")</f>
        <v>Excellent</v>
      </c>
      <c r="X2905">
        <v>123</v>
      </c>
      <c r="Y2905" t="str">
        <f t="shared" si="183"/>
        <v>Yes</v>
      </c>
      <c r="Z2905" s="68">
        <v>42987</v>
      </c>
      <c r="AA2905" s="68">
        <v>43902</v>
      </c>
      <c r="AB2905">
        <v>161</v>
      </c>
      <c r="AC2905" t="s">
        <v>15615</v>
      </c>
    </row>
    <row r="2906" spans="1:29" x14ac:dyDescent="0.3">
      <c r="A2906" t="s">
        <v>14187</v>
      </c>
      <c r="B2906">
        <v>2113</v>
      </c>
      <c r="C2906" t="str">
        <f>VLOOKUP($B2906,Hosts!$A:$M,10,0)</f>
        <v>Within an hour</v>
      </c>
      <c r="D2906" s="70">
        <f>VLOOKUP($B2906,Hosts!$A:$M,11,0)</f>
        <v>1</v>
      </c>
      <c r="E2906" s="70">
        <f>VLOOKUP($B2906,Hosts!$A:$M,12,0)</f>
        <v>0.92</v>
      </c>
      <c r="F2906" t="str">
        <f>VLOOKUP($B2906,Hosts!$A:$M,13,0)</f>
        <v>Yes</v>
      </c>
      <c r="G2906" t="str">
        <f>INDEX(Hosts!$A:$M, MATCH(Places!$B2906,Hosts!$A:$A,0), MATCH(Places!G$1,Hosts!$A$1:$M$1,0))</f>
        <v>Within an hour</v>
      </c>
      <c r="H2906" s="70">
        <f>INDEX(Hosts!$A:$M, MATCH(Places!$B2906,Hosts!$A:$A,0), MATCH(Places!H$1,Hosts!$A$1:$M$1,0))</f>
        <v>1</v>
      </c>
      <c r="I2906" s="70">
        <f>INDEX(Hosts!$A:$M, MATCH(Places!$B2906,Hosts!$A:$A,0), MATCH(Places!I$1,Hosts!$A$1:$M$1,0))</f>
        <v>0.92</v>
      </c>
      <c r="J2906" t="str">
        <f>INDEX(Hosts!$A:$M, MATCH(Places!$B2906,Hosts!$A:$A,0), MATCH(Places!J$1,Hosts!$A$1:$M$1,0))</f>
        <v>Yes</v>
      </c>
      <c r="K2906">
        <v>20</v>
      </c>
      <c r="L2906" t="str">
        <f>VLOOKUP($K2906,Neighborhoods!$A:$C,2,0)</f>
        <v>Manhattan</v>
      </c>
      <c r="M2906" t="str">
        <f>VLOOKUP($K2906,Neighborhoods!$A:$C,3,0)</f>
        <v>Upper West Side</v>
      </c>
      <c r="N2906" t="str">
        <f>INDEX(Neighborhoods!$A:$C, MATCH(Places!$K2906,Neighborhoods!$A:$A,0), MATCH(Places!N$1,Neighborhoods!$A$1:$C$1,0))</f>
        <v>Manhattan</v>
      </c>
      <c r="O2906" t="str">
        <f>INDEX(Neighborhoods!$A:$C, MATCH(Places!$K2906,Neighborhoods!$A:$A,0), MATCH(Places!O$1,Neighborhoods!$A$1:$C$1,0))</f>
        <v>Upper West Side</v>
      </c>
      <c r="P2906" t="s">
        <v>11822</v>
      </c>
      <c r="Q2906" t="str">
        <f t="shared" si="180"/>
        <v>No</v>
      </c>
      <c r="R2906">
        <v>2</v>
      </c>
      <c r="S2906" t="str">
        <f t="shared" si="181"/>
        <v>Small</v>
      </c>
      <c r="T2906" s="50">
        <v>495</v>
      </c>
      <c r="U2906" s="70">
        <f t="shared" si="182"/>
        <v>0.04</v>
      </c>
      <c r="V2906" s="52">
        <v>5</v>
      </c>
      <c r="W2906" s="52" t="str" cm="1">
        <f t="array" ref="W2906">_xlfn.SWITCH(ROUND(V2906,0),5,"Excellent",4,"Good",3,"Ok","Bad")</f>
        <v>Excellent</v>
      </c>
      <c r="X2906">
        <v>8</v>
      </c>
      <c r="Y2906" t="str">
        <f t="shared" si="183"/>
        <v>No</v>
      </c>
      <c r="Z2906" s="68">
        <v>42995</v>
      </c>
      <c r="AA2906" s="68">
        <v>43464</v>
      </c>
      <c r="AB2906">
        <v>89</v>
      </c>
      <c r="AC2906" t="s">
        <v>15615</v>
      </c>
    </row>
    <row r="2907" spans="1:29" x14ac:dyDescent="0.3">
      <c r="A2907" t="s">
        <v>15083</v>
      </c>
      <c r="B2907">
        <v>2856</v>
      </c>
      <c r="C2907" t="str">
        <f>VLOOKUP($B2907,Hosts!$A:$M,10,0)</f>
        <v>Within an hour</v>
      </c>
      <c r="D2907" s="70">
        <f>VLOOKUP($B2907,Hosts!$A:$M,11,0)</f>
        <v>1</v>
      </c>
      <c r="E2907" s="70">
        <f>VLOOKUP($B2907,Hosts!$A:$M,12,0)</f>
        <v>0.99</v>
      </c>
      <c r="F2907" t="str">
        <f>VLOOKUP($B2907,Hosts!$A:$M,13,0)</f>
        <v>No</v>
      </c>
      <c r="G2907" t="str">
        <f>INDEX(Hosts!$A:$M, MATCH(Places!$B2907,Hosts!$A:$A,0), MATCH(Places!G$1,Hosts!$A$1:$M$1,0))</f>
        <v>Within an hour</v>
      </c>
      <c r="H2907" s="70">
        <f>INDEX(Hosts!$A:$M, MATCH(Places!$B2907,Hosts!$A:$A,0), MATCH(Places!H$1,Hosts!$A$1:$M$1,0))</f>
        <v>1</v>
      </c>
      <c r="I2907" s="70">
        <f>INDEX(Hosts!$A:$M, MATCH(Places!$B2907,Hosts!$A:$A,0), MATCH(Places!I$1,Hosts!$A$1:$M$1,0))</f>
        <v>0.99</v>
      </c>
      <c r="J2907" t="str">
        <f>INDEX(Hosts!$A:$M, MATCH(Places!$B2907,Hosts!$A:$A,0), MATCH(Places!J$1,Hosts!$A$1:$M$1,0))</f>
        <v>No</v>
      </c>
      <c r="K2907">
        <v>9</v>
      </c>
      <c r="L2907" t="str">
        <f>VLOOKUP($K2907,Neighborhoods!$A:$C,2,0)</f>
        <v>Brooklyn</v>
      </c>
      <c r="M2907" t="str">
        <f>VLOOKUP($K2907,Neighborhoods!$A:$C,3,0)</f>
        <v>Crown Heights</v>
      </c>
      <c r="N2907" t="str">
        <f>INDEX(Neighborhoods!$A:$C, MATCH(Places!$K2907,Neighborhoods!$A:$A,0), MATCH(Places!N$1,Neighborhoods!$A$1:$C$1,0))</f>
        <v>Brooklyn</v>
      </c>
      <c r="O2907" t="str">
        <f>INDEX(Neighborhoods!$A:$C, MATCH(Places!$K2907,Neighborhoods!$A:$A,0), MATCH(Places!O$1,Neighborhoods!$A$1:$C$1,0))</f>
        <v>Crown Heights</v>
      </c>
      <c r="P2907" t="s">
        <v>11822</v>
      </c>
      <c r="Q2907" t="str">
        <f t="shared" si="180"/>
        <v>No</v>
      </c>
      <c r="R2907">
        <v>5</v>
      </c>
      <c r="S2907" t="str">
        <f t="shared" si="181"/>
        <v>Medium</v>
      </c>
      <c r="T2907" s="50">
        <v>99</v>
      </c>
      <c r="U2907" s="70">
        <f t="shared" si="182"/>
        <v>0.03</v>
      </c>
      <c r="V2907" s="52">
        <v>4.66</v>
      </c>
      <c r="W2907" s="52" t="str" cm="1">
        <f t="array" ref="W2907">_xlfn.SWITCH(ROUND(V2907,0),5,"Excellent",4,"Good",3,"Ok","Bad")</f>
        <v>Excellent</v>
      </c>
      <c r="X2907">
        <v>53</v>
      </c>
      <c r="Y2907" t="str">
        <f t="shared" si="183"/>
        <v>No</v>
      </c>
      <c r="Z2907" s="68">
        <v>42974</v>
      </c>
      <c r="AA2907" s="68">
        <v>44042</v>
      </c>
      <c r="AB2907">
        <v>90</v>
      </c>
      <c r="AC2907" t="s">
        <v>15616</v>
      </c>
    </row>
    <row r="2908" spans="1:29" x14ac:dyDescent="0.3">
      <c r="A2908" t="s">
        <v>2120</v>
      </c>
      <c r="B2908">
        <v>2856</v>
      </c>
      <c r="C2908" t="str">
        <f>VLOOKUP($B2908,Hosts!$A:$M,10,0)</f>
        <v>Within an hour</v>
      </c>
      <c r="D2908" s="70">
        <f>VLOOKUP($B2908,Hosts!$A:$M,11,0)</f>
        <v>1</v>
      </c>
      <c r="E2908" s="70">
        <f>VLOOKUP($B2908,Hosts!$A:$M,12,0)</f>
        <v>0.99</v>
      </c>
      <c r="F2908" t="str">
        <f>VLOOKUP($B2908,Hosts!$A:$M,13,0)</f>
        <v>No</v>
      </c>
      <c r="G2908" t="str">
        <f>INDEX(Hosts!$A:$M, MATCH(Places!$B2908,Hosts!$A:$A,0), MATCH(Places!G$1,Hosts!$A$1:$M$1,0))</f>
        <v>Within an hour</v>
      </c>
      <c r="H2908" s="70">
        <f>INDEX(Hosts!$A:$M, MATCH(Places!$B2908,Hosts!$A:$A,0), MATCH(Places!H$1,Hosts!$A$1:$M$1,0))</f>
        <v>1</v>
      </c>
      <c r="I2908" s="70">
        <f>INDEX(Hosts!$A:$M, MATCH(Places!$B2908,Hosts!$A:$A,0), MATCH(Places!I$1,Hosts!$A$1:$M$1,0))</f>
        <v>0.99</v>
      </c>
      <c r="J2908" t="str">
        <f>INDEX(Hosts!$A:$M, MATCH(Places!$B2908,Hosts!$A:$A,0), MATCH(Places!J$1,Hosts!$A$1:$M$1,0))</f>
        <v>No</v>
      </c>
      <c r="K2908">
        <v>9</v>
      </c>
      <c r="L2908" t="str">
        <f>VLOOKUP($K2908,Neighborhoods!$A:$C,2,0)</f>
        <v>Brooklyn</v>
      </c>
      <c r="M2908" t="str">
        <f>VLOOKUP($K2908,Neighborhoods!$A:$C,3,0)</f>
        <v>Crown Heights</v>
      </c>
      <c r="N2908" t="str">
        <f>INDEX(Neighborhoods!$A:$C, MATCH(Places!$K2908,Neighborhoods!$A:$A,0), MATCH(Places!N$1,Neighborhoods!$A$1:$C$1,0))</f>
        <v>Brooklyn</v>
      </c>
      <c r="O2908" t="str">
        <f>INDEX(Neighborhoods!$A:$C, MATCH(Places!$K2908,Neighborhoods!$A:$A,0), MATCH(Places!O$1,Neighborhoods!$A$1:$C$1,0))</f>
        <v>Crown Heights</v>
      </c>
      <c r="P2908" t="s">
        <v>11822</v>
      </c>
      <c r="Q2908" t="str">
        <f t="shared" si="180"/>
        <v>No</v>
      </c>
      <c r="R2908">
        <v>10</v>
      </c>
      <c r="S2908" t="str">
        <f t="shared" si="181"/>
        <v>Large</v>
      </c>
      <c r="T2908" s="50">
        <v>199</v>
      </c>
      <c r="U2908" s="70">
        <f t="shared" si="182"/>
        <v>0.03</v>
      </c>
      <c r="V2908" s="52">
        <v>5</v>
      </c>
      <c r="W2908" s="52" t="str" cm="1">
        <f t="array" ref="W2908">_xlfn.SWITCH(ROUND(V2908,0),5,"Excellent",4,"Good",3,"Ok","Bad")</f>
        <v>Excellent</v>
      </c>
      <c r="X2908">
        <v>5</v>
      </c>
      <c r="Y2908" t="str">
        <f t="shared" si="183"/>
        <v>No</v>
      </c>
      <c r="Z2908" s="68">
        <v>43296</v>
      </c>
      <c r="AA2908" s="68">
        <v>43625</v>
      </c>
      <c r="AB2908">
        <v>84</v>
      </c>
      <c r="AC2908" t="s">
        <v>15616</v>
      </c>
    </row>
    <row r="2909" spans="1:29" x14ac:dyDescent="0.3">
      <c r="A2909" t="s">
        <v>2121</v>
      </c>
      <c r="B2909">
        <v>2152</v>
      </c>
      <c r="C2909" t="str">
        <f>VLOOKUP($B2909,Hosts!$A:$M,10,0)</f>
        <v>Within an hour</v>
      </c>
      <c r="D2909" s="70">
        <f>VLOOKUP($B2909,Hosts!$A:$M,11,0)</f>
        <v>1</v>
      </c>
      <c r="E2909" s="70">
        <f>VLOOKUP($B2909,Hosts!$A:$M,12,0)</f>
        <v>1</v>
      </c>
      <c r="F2909" t="str">
        <f>VLOOKUP($B2909,Hosts!$A:$M,13,0)</f>
        <v>No</v>
      </c>
      <c r="G2909" t="str">
        <f>INDEX(Hosts!$A:$M, MATCH(Places!$B2909,Hosts!$A:$A,0), MATCH(Places!G$1,Hosts!$A$1:$M$1,0))</f>
        <v>Within an hour</v>
      </c>
      <c r="H2909" s="70">
        <f>INDEX(Hosts!$A:$M, MATCH(Places!$B2909,Hosts!$A:$A,0), MATCH(Places!H$1,Hosts!$A$1:$M$1,0))</f>
        <v>1</v>
      </c>
      <c r="I2909" s="70">
        <f>INDEX(Hosts!$A:$M, MATCH(Places!$B2909,Hosts!$A:$A,0), MATCH(Places!I$1,Hosts!$A$1:$M$1,0))</f>
        <v>1</v>
      </c>
      <c r="J2909" t="str">
        <f>INDEX(Hosts!$A:$M, MATCH(Places!$B2909,Hosts!$A:$A,0), MATCH(Places!J$1,Hosts!$A$1:$M$1,0))</f>
        <v>No</v>
      </c>
      <c r="K2909">
        <v>7</v>
      </c>
      <c r="L2909" t="str">
        <f>VLOOKUP($K2909,Neighborhoods!$A:$C,2,0)</f>
        <v>Brooklyn</v>
      </c>
      <c r="M2909" t="str">
        <f>VLOOKUP($K2909,Neighborhoods!$A:$C,3,0)</f>
        <v>Bedford-Stuyvesant</v>
      </c>
      <c r="N2909" t="str">
        <f>INDEX(Neighborhoods!$A:$C, MATCH(Places!$K2909,Neighborhoods!$A:$A,0), MATCH(Places!N$1,Neighborhoods!$A$1:$C$1,0))</f>
        <v>Brooklyn</v>
      </c>
      <c r="O2909" t="str">
        <f>INDEX(Neighborhoods!$A:$C, MATCH(Places!$K2909,Neighborhoods!$A:$A,0), MATCH(Places!O$1,Neighborhoods!$A$1:$C$1,0))</f>
        <v>Bedford-Stuyvesant</v>
      </c>
      <c r="P2909" t="s">
        <v>11822</v>
      </c>
      <c r="Q2909" t="str">
        <f t="shared" si="180"/>
        <v>No</v>
      </c>
      <c r="R2909">
        <v>5</v>
      </c>
      <c r="S2909" t="str">
        <f t="shared" si="181"/>
        <v>Medium</v>
      </c>
      <c r="T2909" s="50">
        <v>140</v>
      </c>
      <c r="U2909" s="70">
        <f t="shared" si="182"/>
        <v>0.03</v>
      </c>
      <c r="V2909" s="52">
        <v>5</v>
      </c>
      <c r="W2909" s="52" t="str" cm="1">
        <f t="array" ref="W2909">_xlfn.SWITCH(ROUND(V2909,0),5,"Excellent",4,"Good",3,"Ok","Bad")</f>
        <v>Excellent</v>
      </c>
      <c r="X2909">
        <v>26</v>
      </c>
      <c r="Y2909" t="str">
        <f t="shared" si="183"/>
        <v>No</v>
      </c>
      <c r="Z2909" s="68">
        <v>43005</v>
      </c>
      <c r="AA2909" s="68">
        <v>43831</v>
      </c>
      <c r="AB2909">
        <v>163</v>
      </c>
      <c r="AC2909" t="s">
        <v>15615</v>
      </c>
    </row>
    <row r="2910" spans="1:29" x14ac:dyDescent="0.3">
      <c r="A2910" t="s">
        <v>2122</v>
      </c>
      <c r="B2910">
        <v>2585</v>
      </c>
      <c r="C2910" t="str">
        <f>VLOOKUP($B2910,Hosts!$A:$M,10,0)</f>
        <v>Within a day</v>
      </c>
      <c r="D2910" s="70">
        <f>VLOOKUP($B2910,Hosts!$A:$M,11,0)</f>
        <v>0.67</v>
      </c>
      <c r="E2910" s="70">
        <f>VLOOKUP($B2910,Hosts!$A:$M,12,0)</f>
        <v>0.75</v>
      </c>
      <c r="F2910" t="str">
        <f>VLOOKUP($B2910,Hosts!$A:$M,13,0)</f>
        <v>No</v>
      </c>
      <c r="G2910" t="str">
        <f>INDEX(Hosts!$A:$M, MATCH(Places!$B2910,Hosts!$A:$A,0), MATCH(Places!G$1,Hosts!$A$1:$M$1,0))</f>
        <v>Within a day</v>
      </c>
      <c r="H2910" s="70">
        <f>INDEX(Hosts!$A:$M, MATCH(Places!$B2910,Hosts!$A:$A,0), MATCH(Places!H$1,Hosts!$A$1:$M$1,0))</f>
        <v>0.67</v>
      </c>
      <c r="I2910" s="70">
        <f>INDEX(Hosts!$A:$M, MATCH(Places!$B2910,Hosts!$A:$A,0), MATCH(Places!I$1,Hosts!$A$1:$M$1,0))</f>
        <v>0.75</v>
      </c>
      <c r="J2910" t="str">
        <f>INDEX(Hosts!$A:$M, MATCH(Places!$B2910,Hosts!$A:$A,0), MATCH(Places!J$1,Hosts!$A$1:$M$1,0))</f>
        <v>No</v>
      </c>
      <c r="K2910">
        <v>17</v>
      </c>
      <c r="L2910" t="str">
        <f>VLOOKUP($K2910,Neighborhoods!$A:$C,2,0)</f>
        <v>Manhattan</v>
      </c>
      <c r="M2910" t="str">
        <f>VLOOKUP($K2910,Neighborhoods!$A:$C,3,0)</f>
        <v>Hell's Kitchen</v>
      </c>
      <c r="N2910" t="str">
        <f>INDEX(Neighborhoods!$A:$C, MATCH(Places!$K2910,Neighborhoods!$A:$A,0), MATCH(Places!N$1,Neighborhoods!$A$1:$C$1,0))</f>
        <v>Manhattan</v>
      </c>
      <c r="O2910" t="str">
        <f>INDEX(Neighborhoods!$A:$C, MATCH(Places!$K2910,Neighborhoods!$A:$A,0), MATCH(Places!O$1,Neighborhoods!$A$1:$C$1,0))</f>
        <v>Hell's Kitchen</v>
      </c>
      <c r="P2910" t="s">
        <v>11822</v>
      </c>
      <c r="Q2910" t="str">
        <f t="shared" si="180"/>
        <v>No</v>
      </c>
      <c r="R2910">
        <v>5</v>
      </c>
      <c r="S2910" t="str">
        <f t="shared" si="181"/>
        <v>Medium</v>
      </c>
      <c r="T2910" s="50">
        <v>90</v>
      </c>
      <c r="U2910" s="70">
        <f t="shared" si="182"/>
        <v>0.03</v>
      </c>
      <c r="V2910" s="52">
        <v>4.67</v>
      </c>
      <c r="W2910" s="52" t="str" cm="1">
        <f t="array" ref="W2910">_xlfn.SWITCH(ROUND(V2910,0),5,"Excellent",4,"Good",3,"Ok","Bad")</f>
        <v>Excellent</v>
      </c>
      <c r="X2910">
        <v>3</v>
      </c>
      <c r="Y2910" t="str">
        <f t="shared" si="183"/>
        <v>No</v>
      </c>
      <c r="Z2910" s="68">
        <v>42997</v>
      </c>
      <c r="AA2910" s="68">
        <v>43832</v>
      </c>
      <c r="AB2910">
        <v>335</v>
      </c>
      <c r="AC2910" t="s">
        <v>15615</v>
      </c>
    </row>
    <row r="2911" spans="1:29" x14ac:dyDescent="0.3">
      <c r="A2911" t="s">
        <v>14682</v>
      </c>
      <c r="B2911">
        <v>3322</v>
      </c>
      <c r="C2911" t="str">
        <f>VLOOKUP($B2911,Hosts!$A:$M,10,0)</f>
        <v>Within an hour</v>
      </c>
      <c r="D2911" s="70">
        <f>VLOOKUP($B2911,Hosts!$A:$M,11,0)</f>
        <v>1</v>
      </c>
      <c r="E2911" s="70">
        <f>VLOOKUP($B2911,Hosts!$A:$M,12,0)</f>
        <v>0.99</v>
      </c>
      <c r="F2911" t="str">
        <f>VLOOKUP($B2911,Hosts!$A:$M,13,0)</f>
        <v>Yes</v>
      </c>
      <c r="G2911" t="str">
        <f>INDEX(Hosts!$A:$M, MATCH(Places!$B2911,Hosts!$A:$A,0), MATCH(Places!G$1,Hosts!$A$1:$M$1,0))</f>
        <v>Within an hour</v>
      </c>
      <c r="H2911" s="70">
        <f>INDEX(Hosts!$A:$M, MATCH(Places!$B2911,Hosts!$A:$A,0), MATCH(Places!H$1,Hosts!$A$1:$M$1,0))</f>
        <v>1</v>
      </c>
      <c r="I2911" s="70">
        <f>INDEX(Hosts!$A:$M, MATCH(Places!$B2911,Hosts!$A:$A,0), MATCH(Places!I$1,Hosts!$A$1:$M$1,0))</f>
        <v>0.99</v>
      </c>
      <c r="J2911" t="str">
        <f>INDEX(Hosts!$A:$M, MATCH(Places!$B2911,Hosts!$A:$A,0), MATCH(Places!J$1,Hosts!$A$1:$M$1,0))</f>
        <v>Yes</v>
      </c>
      <c r="K2911">
        <v>4</v>
      </c>
      <c r="L2911" t="str">
        <f>VLOOKUP($K2911,Neighborhoods!$A:$C,2,0)</f>
        <v>Bronx</v>
      </c>
      <c r="M2911" t="str">
        <f>VLOOKUP($K2911,Neighborhoods!$A:$C,3,0)</f>
        <v>Mott Haven</v>
      </c>
      <c r="N2911" t="str">
        <f>INDEX(Neighborhoods!$A:$C, MATCH(Places!$K2911,Neighborhoods!$A:$A,0), MATCH(Places!N$1,Neighborhoods!$A$1:$C$1,0))</f>
        <v>Bronx</v>
      </c>
      <c r="O2911" t="str">
        <f>INDEX(Neighborhoods!$A:$C, MATCH(Places!$K2911,Neighborhoods!$A:$A,0), MATCH(Places!O$1,Neighborhoods!$A$1:$C$1,0))</f>
        <v>Mott Haven</v>
      </c>
      <c r="P2911" t="s">
        <v>1</v>
      </c>
      <c r="Q2911" t="str">
        <f t="shared" si="180"/>
        <v>Yes</v>
      </c>
      <c r="R2911">
        <v>2</v>
      </c>
      <c r="S2911" t="str">
        <f t="shared" si="181"/>
        <v>Small</v>
      </c>
      <c r="T2911" s="50">
        <v>60</v>
      </c>
      <c r="U2911" s="70">
        <f t="shared" si="182"/>
        <v>0.03</v>
      </c>
      <c r="V2911" s="52">
        <v>4.84</v>
      </c>
      <c r="W2911" s="52" t="str" cm="1">
        <f t="array" ref="W2911">_xlfn.SWITCH(ROUND(V2911,0),5,"Excellent",4,"Good",3,"Ok","Bad")</f>
        <v>Excellent</v>
      </c>
      <c r="X2911">
        <v>103</v>
      </c>
      <c r="Y2911" t="str">
        <f t="shared" si="183"/>
        <v>Yes</v>
      </c>
      <c r="Z2911" s="68">
        <v>42961</v>
      </c>
      <c r="AA2911" s="68">
        <v>43879</v>
      </c>
      <c r="AB2911">
        <v>267</v>
      </c>
      <c r="AC2911" t="s">
        <v>15615</v>
      </c>
    </row>
    <row r="2912" spans="1:29" x14ac:dyDescent="0.3">
      <c r="A2912" t="s">
        <v>2123</v>
      </c>
      <c r="B2912">
        <v>1332</v>
      </c>
      <c r="C2912" t="str">
        <f>VLOOKUP($B2912,Hosts!$A:$M,10,0)</f>
        <v>Within an hour</v>
      </c>
      <c r="D2912" s="70">
        <f>VLOOKUP($B2912,Hosts!$A:$M,11,0)</f>
        <v>1</v>
      </c>
      <c r="E2912" s="70">
        <f>VLOOKUP($B2912,Hosts!$A:$M,12,0)</f>
        <v>1</v>
      </c>
      <c r="F2912" t="str">
        <f>VLOOKUP($B2912,Hosts!$A:$M,13,0)</f>
        <v>Yes</v>
      </c>
      <c r="G2912" t="str">
        <f>INDEX(Hosts!$A:$M, MATCH(Places!$B2912,Hosts!$A:$A,0), MATCH(Places!G$1,Hosts!$A$1:$M$1,0))</f>
        <v>Within an hour</v>
      </c>
      <c r="H2912" s="70">
        <f>INDEX(Hosts!$A:$M, MATCH(Places!$B2912,Hosts!$A:$A,0), MATCH(Places!H$1,Hosts!$A$1:$M$1,0))</f>
        <v>1</v>
      </c>
      <c r="I2912" s="70">
        <f>INDEX(Hosts!$A:$M, MATCH(Places!$B2912,Hosts!$A:$A,0), MATCH(Places!I$1,Hosts!$A$1:$M$1,0))</f>
        <v>1</v>
      </c>
      <c r="J2912" t="str">
        <f>INDEX(Hosts!$A:$M, MATCH(Places!$B2912,Hosts!$A:$A,0), MATCH(Places!J$1,Hosts!$A$1:$M$1,0))</f>
        <v>Yes</v>
      </c>
      <c r="K2912">
        <v>15</v>
      </c>
      <c r="L2912" t="str">
        <f>VLOOKUP($K2912,Neighborhoods!$A:$C,2,0)</f>
        <v>Manhattan</v>
      </c>
      <c r="M2912" t="str">
        <f>VLOOKUP($K2912,Neighborhoods!$A:$C,3,0)</f>
        <v>East Village</v>
      </c>
      <c r="N2912" t="str">
        <f>INDEX(Neighborhoods!$A:$C, MATCH(Places!$K2912,Neighborhoods!$A:$A,0), MATCH(Places!N$1,Neighborhoods!$A$1:$C$1,0))</f>
        <v>Manhattan</v>
      </c>
      <c r="O2912" t="str">
        <f>INDEX(Neighborhoods!$A:$C, MATCH(Places!$K2912,Neighborhoods!$A:$A,0), MATCH(Places!O$1,Neighborhoods!$A$1:$C$1,0))</f>
        <v>East Village</v>
      </c>
      <c r="P2912" t="s">
        <v>11822</v>
      </c>
      <c r="Q2912" t="str">
        <f t="shared" si="180"/>
        <v>No</v>
      </c>
      <c r="R2912">
        <v>4</v>
      </c>
      <c r="S2912" t="str">
        <f t="shared" si="181"/>
        <v>Medium</v>
      </c>
      <c r="T2912" s="50">
        <v>123</v>
      </c>
      <c r="U2912" s="70">
        <f t="shared" si="182"/>
        <v>0.03</v>
      </c>
      <c r="V2912" s="52">
        <v>4.99</v>
      </c>
      <c r="W2912" s="52" t="str" cm="1">
        <f t="array" ref="W2912">_xlfn.SWITCH(ROUND(V2912,0),5,"Excellent",4,"Good",3,"Ok","Bad")</f>
        <v>Excellent</v>
      </c>
      <c r="X2912">
        <v>67</v>
      </c>
      <c r="Y2912" t="str">
        <f t="shared" si="183"/>
        <v>No</v>
      </c>
      <c r="Z2912" s="68">
        <v>43103</v>
      </c>
      <c r="AA2912" s="68">
        <v>44051</v>
      </c>
      <c r="AB2912">
        <v>52</v>
      </c>
      <c r="AC2912" t="s">
        <v>15615</v>
      </c>
    </row>
    <row r="2913" spans="1:29" x14ac:dyDescent="0.3">
      <c r="A2913" t="s">
        <v>2124</v>
      </c>
      <c r="B2913">
        <v>3323</v>
      </c>
      <c r="C2913" t="str">
        <f>VLOOKUP($B2913,Hosts!$A:$M,10,0)</f>
        <v>Within an hour</v>
      </c>
      <c r="D2913" s="70">
        <f>VLOOKUP($B2913,Hosts!$A:$M,11,0)</f>
        <v>0.9</v>
      </c>
      <c r="E2913" s="70">
        <f>VLOOKUP($B2913,Hosts!$A:$M,12,0)</f>
        <v>1</v>
      </c>
      <c r="F2913" t="str">
        <f>VLOOKUP($B2913,Hosts!$A:$M,13,0)</f>
        <v>No</v>
      </c>
      <c r="G2913" t="str">
        <f>INDEX(Hosts!$A:$M, MATCH(Places!$B2913,Hosts!$A:$A,0), MATCH(Places!G$1,Hosts!$A$1:$M$1,0))</f>
        <v>Within an hour</v>
      </c>
      <c r="H2913" s="70">
        <f>INDEX(Hosts!$A:$M, MATCH(Places!$B2913,Hosts!$A:$A,0), MATCH(Places!H$1,Hosts!$A$1:$M$1,0))</f>
        <v>0.9</v>
      </c>
      <c r="I2913" s="70">
        <f>INDEX(Hosts!$A:$M, MATCH(Places!$B2913,Hosts!$A:$A,0), MATCH(Places!I$1,Hosts!$A$1:$M$1,0))</f>
        <v>1</v>
      </c>
      <c r="J2913" t="str">
        <f>INDEX(Hosts!$A:$M, MATCH(Places!$B2913,Hosts!$A:$A,0), MATCH(Places!J$1,Hosts!$A$1:$M$1,0))</f>
        <v>No</v>
      </c>
      <c r="K2913">
        <v>23</v>
      </c>
      <c r="L2913" t="str">
        <f>VLOOKUP($K2913,Neighborhoods!$A:$C,2,0)</f>
        <v>Queens</v>
      </c>
      <c r="M2913" t="str">
        <f>VLOOKUP($K2913,Neighborhoods!$A:$C,3,0)</f>
        <v>Jamaica</v>
      </c>
      <c r="N2913" t="str">
        <f>INDEX(Neighborhoods!$A:$C, MATCH(Places!$K2913,Neighborhoods!$A:$A,0), MATCH(Places!N$1,Neighborhoods!$A$1:$C$1,0))</f>
        <v>Queens</v>
      </c>
      <c r="O2913" t="str">
        <f>INDEX(Neighborhoods!$A:$C, MATCH(Places!$K2913,Neighborhoods!$A:$A,0), MATCH(Places!O$1,Neighborhoods!$A$1:$C$1,0))</f>
        <v>Jamaica</v>
      </c>
      <c r="P2913" t="s">
        <v>11822</v>
      </c>
      <c r="Q2913" t="str">
        <f t="shared" si="180"/>
        <v>No</v>
      </c>
      <c r="R2913">
        <v>10</v>
      </c>
      <c r="S2913" t="str">
        <f t="shared" si="181"/>
        <v>Large</v>
      </c>
      <c r="T2913" s="50">
        <v>113</v>
      </c>
      <c r="U2913" s="70">
        <f t="shared" si="182"/>
        <v>0.03</v>
      </c>
      <c r="V2913" s="52">
        <v>4.7300000000000004</v>
      </c>
      <c r="W2913" s="52" t="str" cm="1">
        <f t="array" ref="W2913">_xlfn.SWITCH(ROUND(V2913,0),5,"Excellent",4,"Good",3,"Ok","Bad")</f>
        <v>Excellent</v>
      </c>
      <c r="X2913">
        <v>127</v>
      </c>
      <c r="Y2913" t="str">
        <f t="shared" si="183"/>
        <v>No</v>
      </c>
      <c r="Z2913" s="68">
        <v>42975</v>
      </c>
      <c r="AA2913" s="68">
        <v>44018</v>
      </c>
      <c r="AB2913">
        <v>164</v>
      </c>
      <c r="AC2913" t="s">
        <v>15616</v>
      </c>
    </row>
    <row r="2914" spans="1:29" x14ac:dyDescent="0.3">
      <c r="A2914" t="s">
        <v>2125</v>
      </c>
      <c r="B2914">
        <v>3252</v>
      </c>
      <c r="C2914" t="str">
        <f>VLOOKUP($B2914,Hosts!$A:$M,10,0)</f>
        <v>Within an hour</v>
      </c>
      <c r="D2914" s="70">
        <f>VLOOKUP($B2914,Hosts!$A:$M,11,0)</f>
        <v>0.94</v>
      </c>
      <c r="E2914" s="70">
        <f>VLOOKUP($B2914,Hosts!$A:$M,12,0)</f>
        <v>1</v>
      </c>
      <c r="F2914" t="str">
        <f>VLOOKUP($B2914,Hosts!$A:$M,13,0)</f>
        <v>No</v>
      </c>
      <c r="G2914" t="str">
        <f>INDEX(Hosts!$A:$M, MATCH(Places!$B2914,Hosts!$A:$A,0), MATCH(Places!G$1,Hosts!$A$1:$M$1,0))</f>
        <v>Within an hour</v>
      </c>
      <c r="H2914" s="70">
        <f>INDEX(Hosts!$A:$M, MATCH(Places!$B2914,Hosts!$A:$A,0), MATCH(Places!H$1,Hosts!$A$1:$M$1,0))</f>
        <v>0.94</v>
      </c>
      <c r="I2914" s="70">
        <f>INDEX(Hosts!$A:$M, MATCH(Places!$B2914,Hosts!$A:$A,0), MATCH(Places!I$1,Hosts!$A$1:$M$1,0))</f>
        <v>1</v>
      </c>
      <c r="J2914" t="str">
        <f>INDEX(Hosts!$A:$M, MATCH(Places!$B2914,Hosts!$A:$A,0), MATCH(Places!J$1,Hosts!$A$1:$M$1,0))</f>
        <v>No</v>
      </c>
      <c r="K2914">
        <v>20</v>
      </c>
      <c r="L2914" t="str">
        <f>VLOOKUP($K2914,Neighborhoods!$A:$C,2,0)</f>
        <v>Manhattan</v>
      </c>
      <c r="M2914" t="str">
        <f>VLOOKUP($K2914,Neighborhoods!$A:$C,3,0)</f>
        <v>Upper West Side</v>
      </c>
      <c r="N2914" t="str">
        <f>INDEX(Neighborhoods!$A:$C, MATCH(Places!$K2914,Neighborhoods!$A:$A,0), MATCH(Places!N$1,Neighborhoods!$A$1:$C$1,0))</f>
        <v>Manhattan</v>
      </c>
      <c r="O2914" t="str">
        <f>INDEX(Neighborhoods!$A:$C, MATCH(Places!$K2914,Neighborhoods!$A:$A,0), MATCH(Places!O$1,Neighborhoods!$A$1:$C$1,0))</f>
        <v>Upper West Side</v>
      </c>
      <c r="P2914" t="s">
        <v>11822</v>
      </c>
      <c r="Q2914" t="str">
        <f t="shared" si="180"/>
        <v>No</v>
      </c>
      <c r="R2914">
        <v>5</v>
      </c>
      <c r="S2914" t="str">
        <f t="shared" si="181"/>
        <v>Medium</v>
      </c>
      <c r="T2914" s="50">
        <v>160</v>
      </c>
      <c r="U2914" s="70">
        <f t="shared" si="182"/>
        <v>0.03</v>
      </c>
      <c r="V2914" s="52">
        <v>4.57</v>
      </c>
      <c r="W2914" s="52" t="str" cm="1">
        <f t="array" ref="W2914">_xlfn.SWITCH(ROUND(V2914,0),5,"Excellent",4,"Good",3,"Ok","Bad")</f>
        <v>Excellent</v>
      </c>
      <c r="X2914">
        <v>14</v>
      </c>
      <c r="Y2914" t="str">
        <f t="shared" si="183"/>
        <v>No</v>
      </c>
      <c r="Z2914" s="68">
        <v>43083</v>
      </c>
      <c r="AA2914" s="68">
        <v>43846</v>
      </c>
      <c r="AB2914">
        <v>321</v>
      </c>
      <c r="AC2914" t="s">
        <v>15616</v>
      </c>
    </row>
    <row r="2915" spans="1:29" x14ac:dyDescent="0.3">
      <c r="A2915" t="s">
        <v>14485</v>
      </c>
      <c r="B2915">
        <v>3244</v>
      </c>
      <c r="C2915" t="str">
        <f>VLOOKUP($B2915,Hosts!$A:$M,10,0)</f>
        <v>Within an hour</v>
      </c>
      <c r="D2915" s="70">
        <f>VLOOKUP($B2915,Hosts!$A:$M,11,0)</f>
        <v>1</v>
      </c>
      <c r="E2915" s="70">
        <f>VLOOKUP($B2915,Hosts!$A:$M,12,0)</f>
        <v>0.98</v>
      </c>
      <c r="F2915" t="str">
        <f>VLOOKUP($B2915,Hosts!$A:$M,13,0)</f>
        <v>Yes</v>
      </c>
      <c r="G2915" t="str">
        <f>INDEX(Hosts!$A:$M, MATCH(Places!$B2915,Hosts!$A:$A,0), MATCH(Places!G$1,Hosts!$A$1:$M$1,0))</f>
        <v>Within an hour</v>
      </c>
      <c r="H2915" s="70">
        <f>INDEX(Hosts!$A:$M, MATCH(Places!$B2915,Hosts!$A:$A,0), MATCH(Places!H$1,Hosts!$A$1:$M$1,0))</f>
        <v>1</v>
      </c>
      <c r="I2915" s="70">
        <f>INDEX(Hosts!$A:$M, MATCH(Places!$B2915,Hosts!$A:$A,0), MATCH(Places!I$1,Hosts!$A$1:$M$1,0))</f>
        <v>0.98</v>
      </c>
      <c r="J2915" t="str">
        <f>INDEX(Hosts!$A:$M, MATCH(Places!$B2915,Hosts!$A:$A,0), MATCH(Places!J$1,Hosts!$A$1:$M$1,0))</f>
        <v>Yes</v>
      </c>
      <c r="K2915">
        <v>26</v>
      </c>
      <c r="L2915" t="str">
        <f>VLOOKUP($K2915,Neighborhoods!$A:$C,2,0)</f>
        <v>Queens</v>
      </c>
      <c r="M2915" t="str">
        <f>VLOOKUP($K2915,Neighborhoods!$A:$C,3,0)</f>
        <v>Sunnyside</v>
      </c>
      <c r="N2915" t="str">
        <f>INDEX(Neighborhoods!$A:$C, MATCH(Places!$K2915,Neighborhoods!$A:$A,0), MATCH(Places!N$1,Neighborhoods!$A$1:$C$1,0))</f>
        <v>Queens</v>
      </c>
      <c r="O2915" t="str">
        <f>INDEX(Neighborhoods!$A:$C, MATCH(Places!$K2915,Neighborhoods!$A:$A,0), MATCH(Places!O$1,Neighborhoods!$A$1:$C$1,0))</f>
        <v>Sunnyside</v>
      </c>
      <c r="P2915" t="s">
        <v>1</v>
      </c>
      <c r="Q2915" t="str">
        <f t="shared" si="180"/>
        <v>Yes</v>
      </c>
      <c r="R2915">
        <v>2</v>
      </c>
      <c r="S2915" t="str">
        <f t="shared" si="181"/>
        <v>Small</v>
      </c>
      <c r="T2915" s="50">
        <v>35</v>
      </c>
      <c r="U2915" s="70">
        <f t="shared" si="182"/>
        <v>0.03</v>
      </c>
      <c r="V2915" s="52">
        <v>4.99</v>
      </c>
      <c r="W2915" s="52" t="str" cm="1">
        <f t="array" ref="W2915">_xlfn.SWITCH(ROUND(V2915,0),5,"Excellent",4,"Good",3,"Ok","Bad")</f>
        <v>Excellent</v>
      </c>
      <c r="X2915">
        <v>139</v>
      </c>
      <c r="Y2915" t="str">
        <f t="shared" si="183"/>
        <v>Yes</v>
      </c>
      <c r="Z2915" s="68">
        <v>42953</v>
      </c>
      <c r="AA2915" s="68">
        <v>44006</v>
      </c>
      <c r="AB2915">
        <v>78</v>
      </c>
      <c r="AC2915" t="s">
        <v>15615</v>
      </c>
    </row>
    <row r="2916" spans="1:29" x14ac:dyDescent="0.3">
      <c r="A2916" t="s">
        <v>14999</v>
      </c>
      <c r="B2916">
        <v>3044</v>
      </c>
      <c r="C2916" t="str">
        <f>VLOOKUP($B2916,Hosts!$A:$M,10,0)</f>
        <v>Within a few hours</v>
      </c>
      <c r="D2916" s="70">
        <f>VLOOKUP($B2916,Hosts!$A:$M,11,0)</f>
        <v>0.78</v>
      </c>
      <c r="E2916" s="70">
        <f>VLOOKUP($B2916,Hosts!$A:$M,12,0)</f>
        <v>0.71</v>
      </c>
      <c r="F2916" t="str">
        <f>VLOOKUP($B2916,Hosts!$A:$M,13,0)</f>
        <v>No</v>
      </c>
      <c r="G2916" t="str">
        <f>INDEX(Hosts!$A:$M, MATCH(Places!$B2916,Hosts!$A:$A,0), MATCH(Places!G$1,Hosts!$A$1:$M$1,0))</f>
        <v>Within a few hours</v>
      </c>
      <c r="H2916" s="70">
        <f>INDEX(Hosts!$A:$M, MATCH(Places!$B2916,Hosts!$A:$A,0), MATCH(Places!H$1,Hosts!$A$1:$M$1,0))</f>
        <v>0.78</v>
      </c>
      <c r="I2916" s="70">
        <f>INDEX(Hosts!$A:$M, MATCH(Places!$B2916,Hosts!$A:$A,0), MATCH(Places!I$1,Hosts!$A$1:$M$1,0))</f>
        <v>0.71</v>
      </c>
      <c r="J2916" t="str">
        <f>INDEX(Hosts!$A:$M, MATCH(Places!$B2916,Hosts!$A:$A,0), MATCH(Places!J$1,Hosts!$A$1:$M$1,0))</f>
        <v>No</v>
      </c>
      <c r="K2916">
        <v>18</v>
      </c>
      <c r="L2916" t="str">
        <f>VLOOKUP($K2916,Neighborhoods!$A:$C,2,0)</f>
        <v>Manhattan</v>
      </c>
      <c r="M2916" t="str">
        <f>VLOOKUP($K2916,Neighborhoods!$A:$C,3,0)</f>
        <v>Midtown</v>
      </c>
      <c r="N2916" t="str">
        <f>INDEX(Neighborhoods!$A:$C, MATCH(Places!$K2916,Neighborhoods!$A:$A,0), MATCH(Places!N$1,Neighborhoods!$A$1:$C$1,0))</f>
        <v>Manhattan</v>
      </c>
      <c r="O2916" t="str">
        <f>INDEX(Neighborhoods!$A:$C, MATCH(Places!$K2916,Neighborhoods!$A:$A,0), MATCH(Places!O$1,Neighborhoods!$A$1:$C$1,0))</f>
        <v>Midtown</v>
      </c>
      <c r="P2916" t="s">
        <v>1</v>
      </c>
      <c r="Q2916" t="str">
        <f t="shared" si="180"/>
        <v>Yes</v>
      </c>
      <c r="R2916">
        <v>5</v>
      </c>
      <c r="S2916" t="str">
        <f t="shared" si="181"/>
        <v>Medium</v>
      </c>
      <c r="T2916" s="50">
        <v>380</v>
      </c>
      <c r="U2916" s="70">
        <f t="shared" si="182"/>
        <v>0.04</v>
      </c>
      <c r="V2916" s="52">
        <v>4.8600000000000003</v>
      </c>
      <c r="W2916" s="52" t="str" cm="1">
        <f t="array" ref="W2916">_xlfn.SWITCH(ROUND(V2916,0),5,"Excellent",4,"Good",3,"Ok","Bad")</f>
        <v>Excellent</v>
      </c>
      <c r="X2916">
        <v>7</v>
      </c>
      <c r="Y2916" t="str">
        <f t="shared" si="183"/>
        <v>No</v>
      </c>
      <c r="Z2916" s="68">
        <v>43037</v>
      </c>
      <c r="AA2916" s="68">
        <v>43642</v>
      </c>
      <c r="AB2916">
        <v>363</v>
      </c>
      <c r="AC2916" t="s">
        <v>15615</v>
      </c>
    </row>
    <row r="2917" spans="1:29" x14ac:dyDescent="0.3">
      <c r="A2917" t="s">
        <v>13695</v>
      </c>
      <c r="B2917">
        <v>2867</v>
      </c>
      <c r="C2917" t="str">
        <f>VLOOKUP($B2917,Hosts!$A:$M,10,0)</f>
        <v>Within an hour</v>
      </c>
      <c r="D2917" s="70">
        <f>VLOOKUP($B2917,Hosts!$A:$M,11,0)</f>
        <v>1</v>
      </c>
      <c r="E2917" s="70">
        <f>VLOOKUP($B2917,Hosts!$A:$M,12,0)</f>
        <v>0.94</v>
      </c>
      <c r="F2917" t="str">
        <f>VLOOKUP($B2917,Hosts!$A:$M,13,0)</f>
        <v>Yes</v>
      </c>
      <c r="G2917" t="str">
        <f>INDEX(Hosts!$A:$M, MATCH(Places!$B2917,Hosts!$A:$A,0), MATCH(Places!G$1,Hosts!$A$1:$M$1,0))</f>
        <v>Within an hour</v>
      </c>
      <c r="H2917" s="70">
        <f>INDEX(Hosts!$A:$M, MATCH(Places!$B2917,Hosts!$A:$A,0), MATCH(Places!H$1,Hosts!$A$1:$M$1,0))</f>
        <v>1</v>
      </c>
      <c r="I2917" s="70">
        <f>INDEX(Hosts!$A:$M, MATCH(Places!$B2917,Hosts!$A:$A,0), MATCH(Places!I$1,Hosts!$A$1:$M$1,0))</f>
        <v>0.94</v>
      </c>
      <c r="J2917" t="str">
        <f>INDEX(Hosts!$A:$M, MATCH(Places!$B2917,Hosts!$A:$A,0), MATCH(Places!J$1,Hosts!$A$1:$M$1,0))</f>
        <v>Yes</v>
      </c>
      <c r="K2917">
        <v>26</v>
      </c>
      <c r="L2917" t="str">
        <f>VLOOKUP($K2917,Neighborhoods!$A:$C,2,0)</f>
        <v>Queens</v>
      </c>
      <c r="M2917" t="str">
        <f>VLOOKUP($K2917,Neighborhoods!$A:$C,3,0)</f>
        <v>Sunnyside</v>
      </c>
      <c r="N2917" t="str">
        <f>INDEX(Neighborhoods!$A:$C, MATCH(Places!$K2917,Neighborhoods!$A:$A,0), MATCH(Places!N$1,Neighborhoods!$A$1:$C$1,0))</f>
        <v>Queens</v>
      </c>
      <c r="O2917" t="str">
        <f>INDEX(Neighborhoods!$A:$C, MATCH(Places!$K2917,Neighborhoods!$A:$A,0), MATCH(Places!O$1,Neighborhoods!$A$1:$C$1,0))</f>
        <v>Sunnyside</v>
      </c>
      <c r="P2917" t="s">
        <v>11822</v>
      </c>
      <c r="Q2917" t="str">
        <f t="shared" si="180"/>
        <v>No</v>
      </c>
      <c r="R2917">
        <v>4</v>
      </c>
      <c r="S2917" t="str">
        <f t="shared" si="181"/>
        <v>Medium</v>
      </c>
      <c r="T2917" s="50">
        <v>88</v>
      </c>
      <c r="U2917" s="70">
        <f t="shared" si="182"/>
        <v>0.03</v>
      </c>
      <c r="V2917" s="52">
        <v>4.8899999999999997</v>
      </c>
      <c r="W2917" s="52" t="str" cm="1">
        <f t="array" ref="W2917">_xlfn.SWITCH(ROUND(V2917,0),5,"Excellent",4,"Good",3,"Ok","Bad")</f>
        <v>Excellent</v>
      </c>
      <c r="X2917">
        <v>109</v>
      </c>
      <c r="Y2917" t="str">
        <f t="shared" si="183"/>
        <v>Yes</v>
      </c>
      <c r="Z2917" s="68">
        <v>42983</v>
      </c>
      <c r="AA2917" s="68">
        <v>44022</v>
      </c>
      <c r="AB2917">
        <v>172</v>
      </c>
      <c r="AC2917" t="s">
        <v>15615</v>
      </c>
    </row>
    <row r="2918" spans="1:29" x14ac:dyDescent="0.3">
      <c r="A2918" t="s">
        <v>2126</v>
      </c>
      <c r="B2918">
        <v>275</v>
      </c>
      <c r="C2918" t="str">
        <f>VLOOKUP($B2918,Hosts!$A:$M,10,0)</f>
        <v>Within an hour</v>
      </c>
      <c r="D2918" s="70">
        <f>VLOOKUP($B2918,Hosts!$A:$M,11,0)</f>
        <v>1</v>
      </c>
      <c r="E2918" s="70">
        <f>VLOOKUP($B2918,Hosts!$A:$M,12,0)</f>
        <v>0.84</v>
      </c>
      <c r="F2918" t="str">
        <f>VLOOKUP($B2918,Hosts!$A:$M,13,0)</f>
        <v>Yes</v>
      </c>
      <c r="G2918" t="str">
        <f>INDEX(Hosts!$A:$M, MATCH(Places!$B2918,Hosts!$A:$A,0), MATCH(Places!G$1,Hosts!$A$1:$M$1,0))</f>
        <v>Within an hour</v>
      </c>
      <c r="H2918" s="70">
        <f>INDEX(Hosts!$A:$M, MATCH(Places!$B2918,Hosts!$A:$A,0), MATCH(Places!H$1,Hosts!$A$1:$M$1,0))</f>
        <v>1</v>
      </c>
      <c r="I2918" s="70">
        <f>INDEX(Hosts!$A:$M, MATCH(Places!$B2918,Hosts!$A:$A,0), MATCH(Places!I$1,Hosts!$A$1:$M$1,0))</f>
        <v>0.84</v>
      </c>
      <c r="J2918" t="str">
        <f>INDEX(Hosts!$A:$M, MATCH(Places!$B2918,Hosts!$A:$A,0), MATCH(Places!J$1,Hosts!$A$1:$M$1,0))</f>
        <v>Yes</v>
      </c>
      <c r="K2918">
        <v>12</v>
      </c>
      <c r="L2918" t="str">
        <f>VLOOKUP($K2918,Neighborhoods!$A:$C,2,0)</f>
        <v>Brooklyn</v>
      </c>
      <c r="M2918" t="str">
        <f>VLOOKUP($K2918,Neighborhoods!$A:$C,3,0)</f>
        <v>Williamsburg</v>
      </c>
      <c r="N2918" t="str">
        <f>INDEX(Neighborhoods!$A:$C, MATCH(Places!$K2918,Neighborhoods!$A:$A,0), MATCH(Places!N$1,Neighborhoods!$A$1:$C$1,0))</f>
        <v>Brooklyn</v>
      </c>
      <c r="O2918" t="str">
        <f>INDEX(Neighborhoods!$A:$C, MATCH(Places!$K2918,Neighborhoods!$A:$A,0), MATCH(Places!O$1,Neighborhoods!$A$1:$C$1,0))</f>
        <v>Williamsburg</v>
      </c>
      <c r="P2918" t="s">
        <v>11822</v>
      </c>
      <c r="Q2918" t="str">
        <f t="shared" si="180"/>
        <v>No</v>
      </c>
      <c r="R2918">
        <v>2</v>
      </c>
      <c r="S2918" t="str">
        <f t="shared" si="181"/>
        <v>Small</v>
      </c>
      <c r="T2918" s="50">
        <v>261</v>
      </c>
      <c r="U2918" s="70">
        <f t="shared" si="182"/>
        <v>0.04</v>
      </c>
      <c r="V2918" s="52">
        <v>4.9800000000000004</v>
      </c>
      <c r="W2918" s="52" t="str" cm="1">
        <f t="array" ref="W2918">_xlfn.SWITCH(ROUND(V2918,0),5,"Excellent",4,"Good",3,"Ok","Bad")</f>
        <v>Excellent</v>
      </c>
      <c r="X2918">
        <v>118</v>
      </c>
      <c r="Y2918" t="str">
        <f t="shared" si="183"/>
        <v>Yes</v>
      </c>
      <c r="Z2918" s="68">
        <v>42952</v>
      </c>
      <c r="AA2918" s="68">
        <v>43841</v>
      </c>
      <c r="AB2918">
        <v>93</v>
      </c>
      <c r="AC2918" t="s">
        <v>15615</v>
      </c>
    </row>
    <row r="2919" spans="1:29" x14ac:dyDescent="0.3">
      <c r="A2919" t="s">
        <v>2127</v>
      </c>
      <c r="B2919">
        <v>2476</v>
      </c>
      <c r="C2919" t="str">
        <f>VLOOKUP($B2919,Hosts!$A:$M,10,0)</f>
        <v>Within a few hours</v>
      </c>
      <c r="D2919" s="70">
        <f>VLOOKUP($B2919,Hosts!$A:$M,11,0)</f>
        <v>1</v>
      </c>
      <c r="E2919" s="70">
        <f>VLOOKUP($B2919,Hosts!$A:$M,12,0)</f>
        <v>0.86</v>
      </c>
      <c r="F2919" t="str">
        <f>VLOOKUP($B2919,Hosts!$A:$M,13,0)</f>
        <v>No</v>
      </c>
      <c r="G2919" t="str">
        <f>INDEX(Hosts!$A:$M, MATCH(Places!$B2919,Hosts!$A:$A,0), MATCH(Places!G$1,Hosts!$A$1:$M$1,0))</f>
        <v>Within a few hours</v>
      </c>
      <c r="H2919" s="70">
        <f>INDEX(Hosts!$A:$M, MATCH(Places!$B2919,Hosts!$A:$A,0), MATCH(Places!H$1,Hosts!$A$1:$M$1,0))</f>
        <v>1</v>
      </c>
      <c r="I2919" s="70">
        <f>INDEX(Hosts!$A:$M, MATCH(Places!$B2919,Hosts!$A:$A,0), MATCH(Places!I$1,Hosts!$A$1:$M$1,0))</f>
        <v>0.86</v>
      </c>
      <c r="J2919" t="str">
        <f>INDEX(Hosts!$A:$M, MATCH(Places!$B2919,Hosts!$A:$A,0), MATCH(Places!J$1,Hosts!$A$1:$M$1,0))</f>
        <v>No</v>
      </c>
      <c r="K2919">
        <v>23</v>
      </c>
      <c r="L2919" t="str">
        <f>VLOOKUP($K2919,Neighborhoods!$A:$C,2,0)</f>
        <v>Queens</v>
      </c>
      <c r="M2919" t="str">
        <f>VLOOKUP($K2919,Neighborhoods!$A:$C,3,0)</f>
        <v>Jamaica</v>
      </c>
      <c r="N2919" t="str">
        <f>INDEX(Neighborhoods!$A:$C, MATCH(Places!$K2919,Neighborhoods!$A:$A,0), MATCH(Places!N$1,Neighborhoods!$A$1:$C$1,0))</f>
        <v>Queens</v>
      </c>
      <c r="O2919" t="str">
        <f>INDEX(Neighborhoods!$A:$C, MATCH(Places!$K2919,Neighborhoods!$A:$A,0), MATCH(Places!O$1,Neighborhoods!$A$1:$C$1,0))</f>
        <v>Jamaica</v>
      </c>
      <c r="P2919" t="s">
        <v>11822</v>
      </c>
      <c r="Q2919" t="str">
        <f t="shared" si="180"/>
        <v>No</v>
      </c>
      <c r="R2919">
        <v>2</v>
      </c>
      <c r="S2919" t="str">
        <f t="shared" si="181"/>
        <v>Small</v>
      </c>
      <c r="T2919" s="50">
        <v>66</v>
      </c>
      <c r="U2919" s="70">
        <f t="shared" si="182"/>
        <v>0.03</v>
      </c>
      <c r="V2919" s="52">
        <v>4.91</v>
      </c>
      <c r="W2919" s="52" t="str" cm="1">
        <f t="array" ref="W2919">_xlfn.SWITCH(ROUND(V2919,0),5,"Excellent",4,"Good",3,"Ok","Bad")</f>
        <v>Excellent</v>
      </c>
      <c r="X2919">
        <v>22</v>
      </c>
      <c r="Y2919" t="str">
        <f t="shared" si="183"/>
        <v>No</v>
      </c>
      <c r="Z2919" s="68">
        <v>43190</v>
      </c>
      <c r="AA2919" s="68">
        <v>44012</v>
      </c>
      <c r="AB2919">
        <v>353</v>
      </c>
      <c r="AC2919" t="s">
        <v>15615</v>
      </c>
    </row>
    <row r="2920" spans="1:29" x14ac:dyDescent="0.3">
      <c r="A2920" t="s">
        <v>2128</v>
      </c>
      <c r="B2920">
        <v>1726</v>
      </c>
      <c r="C2920" t="str">
        <f>VLOOKUP($B2920,Hosts!$A:$M,10,0)</f>
        <v>Within an hour</v>
      </c>
      <c r="D2920" s="70">
        <f>VLOOKUP($B2920,Hosts!$A:$M,11,0)</f>
        <v>1</v>
      </c>
      <c r="E2920" s="70">
        <f>VLOOKUP($B2920,Hosts!$A:$M,12,0)</f>
        <v>0.96</v>
      </c>
      <c r="F2920" t="str">
        <f>VLOOKUP($B2920,Hosts!$A:$M,13,0)</f>
        <v>Yes</v>
      </c>
      <c r="G2920" t="str">
        <f>INDEX(Hosts!$A:$M, MATCH(Places!$B2920,Hosts!$A:$A,0), MATCH(Places!G$1,Hosts!$A$1:$M$1,0))</f>
        <v>Within an hour</v>
      </c>
      <c r="H2920" s="70">
        <f>INDEX(Hosts!$A:$M, MATCH(Places!$B2920,Hosts!$A:$A,0), MATCH(Places!H$1,Hosts!$A$1:$M$1,0))</f>
        <v>1</v>
      </c>
      <c r="I2920" s="70">
        <f>INDEX(Hosts!$A:$M, MATCH(Places!$B2920,Hosts!$A:$A,0), MATCH(Places!I$1,Hosts!$A$1:$M$1,0))</f>
        <v>0.96</v>
      </c>
      <c r="J2920" t="str">
        <f>INDEX(Hosts!$A:$M, MATCH(Places!$B2920,Hosts!$A:$A,0), MATCH(Places!J$1,Hosts!$A$1:$M$1,0))</f>
        <v>Yes</v>
      </c>
      <c r="K2920">
        <v>7</v>
      </c>
      <c r="L2920" t="str">
        <f>VLOOKUP($K2920,Neighborhoods!$A:$C,2,0)</f>
        <v>Brooklyn</v>
      </c>
      <c r="M2920" t="str">
        <f>VLOOKUP($K2920,Neighborhoods!$A:$C,3,0)</f>
        <v>Bedford-Stuyvesant</v>
      </c>
      <c r="N2920" t="str">
        <f>INDEX(Neighborhoods!$A:$C, MATCH(Places!$K2920,Neighborhoods!$A:$A,0), MATCH(Places!N$1,Neighborhoods!$A$1:$C$1,0))</f>
        <v>Brooklyn</v>
      </c>
      <c r="O2920" t="str">
        <f>INDEX(Neighborhoods!$A:$C, MATCH(Places!$K2920,Neighborhoods!$A:$A,0), MATCH(Places!O$1,Neighborhoods!$A$1:$C$1,0))</f>
        <v>Bedford-Stuyvesant</v>
      </c>
      <c r="P2920" t="s">
        <v>11822</v>
      </c>
      <c r="Q2920" t="str">
        <f t="shared" si="180"/>
        <v>No</v>
      </c>
      <c r="R2920">
        <v>2</v>
      </c>
      <c r="S2920" t="str">
        <f t="shared" si="181"/>
        <v>Small</v>
      </c>
      <c r="T2920" s="50">
        <v>69</v>
      </c>
      <c r="U2920" s="70">
        <f t="shared" si="182"/>
        <v>0.03</v>
      </c>
      <c r="V2920" s="52">
        <v>4.6399999999999997</v>
      </c>
      <c r="W2920" s="52" t="str" cm="1">
        <f t="array" ref="W2920">_xlfn.SWITCH(ROUND(V2920,0),5,"Excellent",4,"Good",3,"Ok","Bad")</f>
        <v>Excellent</v>
      </c>
      <c r="X2920">
        <v>14</v>
      </c>
      <c r="Y2920" t="str">
        <f t="shared" si="183"/>
        <v>No</v>
      </c>
      <c r="Z2920" s="68">
        <v>42968</v>
      </c>
      <c r="AA2920" s="68">
        <v>43896</v>
      </c>
      <c r="AB2920">
        <v>321</v>
      </c>
      <c r="AC2920" t="s">
        <v>15616</v>
      </c>
    </row>
    <row r="2921" spans="1:29" x14ac:dyDescent="0.3">
      <c r="A2921" t="s">
        <v>2129</v>
      </c>
      <c r="B2921">
        <v>1726</v>
      </c>
      <c r="C2921" t="str">
        <f>VLOOKUP($B2921,Hosts!$A:$M,10,0)</f>
        <v>Within an hour</v>
      </c>
      <c r="D2921" s="70">
        <f>VLOOKUP($B2921,Hosts!$A:$M,11,0)</f>
        <v>1</v>
      </c>
      <c r="E2921" s="70">
        <f>VLOOKUP($B2921,Hosts!$A:$M,12,0)</f>
        <v>0.96</v>
      </c>
      <c r="F2921" t="str">
        <f>VLOOKUP($B2921,Hosts!$A:$M,13,0)</f>
        <v>Yes</v>
      </c>
      <c r="G2921" t="str">
        <f>INDEX(Hosts!$A:$M, MATCH(Places!$B2921,Hosts!$A:$A,0), MATCH(Places!G$1,Hosts!$A$1:$M$1,0))</f>
        <v>Within an hour</v>
      </c>
      <c r="H2921" s="70">
        <f>INDEX(Hosts!$A:$M, MATCH(Places!$B2921,Hosts!$A:$A,0), MATCH(Places!H$1,Hosts!$A$1:$M$1,0))</f>
        <v>1</v>
      </c>
      <c r="I2921" s="70">
        <f>INDEX(Hosts!$A:$M, MATCH(Places!$B2921,Hosts!$A:$A,0), MATCH(Places!I$1,Hosts!$A$1:$M$1,0))</f>
        <v>0.96</v>
      </c>
      <c r="J2921" t="str">
        <f>INDEX(Hosts!$A:$M, MATCH(Places!$B2921,Hosts!$A:$A,0), MATCH(Places!J$1,Hosts!$A$1:$M$1,0))</f>
        <v>Yes</v>
      </c>
      <c r="K2921">
        <v>7</v>
      </c>
      <c r="L2921" t="str">
        <f>VLOOKUP($K2921,Neighborhoods!$A:$C,2,0)</f>
        <v>Brooklyn</v>
      </c>
      <c r="M2921" t="str">
        <f>VLOOKUP($K2921,Neighborhoods!$A:$C,3,0)</f>
        <v>Bedford-Stuyvesant</v>
      </c>
      <c r="N2921" t="str">
        <f>INDEX(Neighborhoods!$A:$C, MATCH(Places!$K2921,Neighborhoods!$A:$A,0), MATCH(Places!N$1,Neighborhoods!$A$1:$C$1,0))</f>
        <v>Brooklyn</v>
      </c>
      <c r="O2921" t="str">
        <f>INDEX(Neighborhoods!$A:$C, MATCH(Places!$K2921,Neighborhoods!$A:$A,0), MATCH(Places!O$1,Neighborhoods!$A$1:$C$1,0))</f>
        <v>Bedford-Stuyvesant</v>
      </c>
      <c r="P2921" t="s">
        <v>11822</v>
      </c>
      <c r="Q2921" t="str">
        <f t="shared" si="180"/>
        <v>No</v>
      </c>
      <c r="R2921">
        <v>6</v>
      </c>
      <c r="S2921" t="str">
        <f t="shared" si="181"/>
        <v>Large</v>
      </c>
      <c r="T2921" s="50">
        <v>110</v>
      </c>
      <c r="U2921" s="70">
        <f t="shared" si="182"/>
        <v>0.03</v>
      </c>
      <c r="V2921" s="52">
        <v>4.88</v>
      </c>
      <c r="W2921" s="52" t="str" cm="1">
        <f t="array" ref="W2921">_xlfn.SWITCH(ROUND(V2921,0),5,"Excellent",4,"Good",3,"Ok","Bad")</f>
        <v>Excellent</v>
      </c>
      <c r="X2921">
        <v>8</v>
      </c>
      <c r="Y2921" t="str">
        <f t="shared" si="183"/>
        <v>No</v>
      </c>
      <c r="Z2921" s="68">
        <v>43092</v>
      </c>
      <c r="AA2921" s="68">
        <v>43930</v>
      </c>
      <c r="AB2921">
        <v>351</v>
      </c>
      <c r="AC2921" t="s">
        <v>15615</v>
      </c>
    </row>
    <row r="2922" spans="1:29" x14ac:dyDescent="0.3">
      <c r="A2922" t="s">
        <v>2130</v>
      </c>
      <c r="B2922">
        <v>1726</v>
      </c>
      <c r="C2922" t="str">
        <f>VLOOKUP($B2922,Hosts!$A:$M,10,0)</f>
        <v>Within an hour</v>
      </c>
      <c r="D2922" s="70">
        <f>VLOOKUP($B2922,Hosts!$A:$M,11,0)</f>
        <v>1</v>
      </c>
      <c r="E2922" s="70">
        <f>VLOOKUP($B2922,Hosts!$A:$M,12,0)</f>
        <v>0.96</v>
      </c>
      <c r="F2922" t="str">
        <f>VLOOKUP($B2922,Hosts!$A:$M,13,0)</f>
        <v>Yes</v>
      </c>
      <c r="G2922" t="str">
        <f>INDEX(Hosts!$A:$M, MATCH(Places!$B2922,Hosts!$A:$A,0), MATCH(Places!G$1,Hosts!$A$1:$M$1,0))</f>
        <v>Within an hour</v>
      </c>
      <c r="H2922" s="70">
        <f>INDEX(Hosts!$A:$M, MATCH(Places!$B2922,Hosts!$A:$A,0), MATCH(Places!H$1,Hosts!$A$1:$M$1,0))</f>
        <v>1</v>
      </c>
      <c r="I2922" s="70">
        <f>INDEX(Hosts!$A:$M, MATCH(Places!$B2922,Hosts!$A:$A,0), MATCH(Places!I$1,Hosts!$A$1:$M$1,0))</f>
        <v>0.96</v>
      </c>
      <c r="J2922" t="str">
        <f>INDEX(Hosts!$A:$M, MATCH(Places!$B2922,Hosts!$A:$A,0), MATCH(Places!J$1,Hosts!$A$1:$M$1,0))</f>
        <v>Yes</v>
      </c>
      <c r="K2922">
        <v>7</v>
      </c>
      <c r="L2922" t="str">
        <f>VLOOKUP($K2922,Neighborhoods!$A:$C,2,0)</f>
        <v>Brooklyn</v>
      </c>
      <c r="M2922" t="str">
        <f>VLOOKUP($K2922,Neighborhoods!$A:$C,3,0)</f>
        <v>Bedford-Stuyvesant</v>
      </c>
      <c r="N2922" t="str">
        <f>INDEX(Neighborhoods!$A:$C, MATCH(Places!$K2922,Neighborhoods!$A:$A,0), MATCH(Places!N$1,Neighborhoods!$A$1:$C$1,0))</f>
        <v>Brooklyn</v>
      </c>
      <c r="O2922" t="str">
        <f>INDEX(Neighborhoods!$A:$C, MATCH(Places!$K2922,Neighborhoods!$A:$A,0), MATCH(Places!O$1,Neighborhoods!$A$1:$C$1,0))</f>
        <v>Bedford-Stuyvesant</v>
      </c>
      <c r="P2922" t="s">
        <v>11822</v>
      </c>
      <c r="Q2922" t="str">
        <f t="shared" si="180"/>
        <v>No</v>
      </c>
      <c r="R2922">
        <v>6</v>
      </c>
      <c r="S2922" t="str">
        <f t="shared" si="181"/>
        <v>Large</v>
      </c>
      <c r="T2922" s="50">
        <v>150</v>
      </c>
      <c r="U2922" s="70">
        <f t="shared" si="182"/>
        <v>0.03</v>
      </c>
      <c r="V2922" s="52">
        <v>4.7</v>
      </c>
      <c r="W2922" s="52" t="str" cm="1">
        <f t="array" ref="W2922">_xlfn.SWITCH(ROUND(V2922,0),5,"Excellent",4,"Good",3,"Ok","Bad")</f>
        <v>Excellent</v>
      </c>
      <c r="X2922">
        <v>10</v>
      </c>
      <c r="Y2922" t="str">
        <f t="shared" si="183"/>
        <v>No</v>
      </c>
      <c r="Z2922" s="68">
        <v>42964</v>
      </c>
      <c r="AA2922" s="68">
        <v>43883</v>
      </c>
      <c r="AB2922">
        <v>246</v>
      </c>
      <c r="AC2922" t="s">
        <v>15615</v>
      </c>
    </row>
    <row r="2923" spans="1:29" x14ac:dyDescent="0.3">
      <c r="A2923" t="s">
        <v>2131</v>
      </c>
      <c r="B2923">
        <v>2680</v>
      </c>
      <c r="C2923" t="str">
        <f>VLOOKUP($B2923,Hosts!$A:$M,10,0)</f>
        <v>Within a few hours</v>
      </c>
      <c r="D2923" s="70">
        <f>VLOOKUP($B2923,Hosts!$A:$M,11,0)</f>
        <v>1</v>
      </c>
      <c r="E2923" s="70">
        <f>VLOOKUP($B2923,Hosts!$A:$M,12,0)</f>
        <v>0.98</v>
      </c>
      <c r="F2923" t="str">
        <f>VLOOKUP($B2923,Hosts!$A:$M,13,0)</f>
        <v>Yes</v>
      </c>
      <c r="G2923" t="str">
        <f>INDEX(Hosts!$A:$M, MATCH(Places!$B2923,Hosts!$A:$A,0), MATCH(Places!G$1,Hosts!$A$1:$M$1,0))</f>
        <v>Within a few hours</v>
      </c>
      <c r="H2923" s="70">
        <f>INDEX(Hosts!$A:$M, MATCH(Places!$B2923,Hosts!$A:$A,0), MATCH(Places!H$1,Hosts!$A$1:$M$1,0))</f>
        <v>1</v>
      </c>
      <c r="I2923" s="70">
        <f>INDEX(Hosts!$A:$M, MATCH(Places!$B2923,Hosts!$A:$A,0), MATCH(Places!I$1,Hosts!$A$1:$M$1,0))</f>
        <v>0.98</v>
      </c>
      <c r="J2923" t="str">
        <f>INDEX(Hosts!$A:$M, MATCH(Places!$B2923,Hosts!$A:$A,0), MATCH(Places!J$1,Hosts!$A$1:$M$1,0))</f>
        <v>Yes</v>
      </c>
      <c r="K2923">
        <v>26</v>
      </c>
      <c r="L2923" t="str">
        <f>VLOOKUP($K2923,Neighborhoods!$A:$C,2,0)</f>
        <v>Queens</v>
      </c>
      <c r="M2923" t="str">
        <f>VLOOKUP($K2923,Neighborhoods!$A:$C,3,0)</f>
        <v>Sunnyside</v>
      </c>
      <c r="N2923" t="str">
        <f>INDEX(Neighborhoods!$A:$C, MATCH(Places!$K2923,Neighborhoods!$A:$A,0), MATCH(Places!N$1,Neighborhoods!$A$1:$C$1,0))</f>
        <v>Queens</v>
      </c>
      <c r="O2923" t="str">
        <f>INDEX(Neighborhoods!$A:$C, MATCH(Places!$K2923,Neighborhoods!$A:$A,0), MATCH(Places!O$1,Neighborhoods!$A$1:$C$1,0))</f>
        <v>Sunnyside</v>
      </c>
      <c r="P2923" t="s">
        <v>1</v>
      </c>
      <c r="Q2923" t="str">
        <f t="shared" si="180"/>
        <v>Yes</v>
      </c>
      <c r="R2923">
        <v>2</v>
      </c>
      <c r="S2923" t="str">
        <f t="shared" si="181"/>
        <v>Small</v>
      </c>
      <c r="T2923" s="50">
        <v>45</v>
      </c>
      <c r="U2923" s="70">
        <f t="shared" si="182"/>
        <v>0.03</v>
      </c>
      <c r="V2923" s="52">
        <v>4.99</v>
      </c>
      <c r="W2923" s="52" t="str" cm="1">
        <f t="array" ref="W2923">_xlfn.SWITCH(ROUND(V2923,0),5,"Excellent",4,"Good",3,"Ok","Bad")</f>
        <v>Excellent</v>
      </c>
      <c r="X2923">
        <v>92</v>
      </c>
      <c r="Y2923" t="str">
        <f t="shared" si="183"/>
        <v>No</v>
      </c>
      <c r="Z2923" s="68">
        <v>42967</v>
      </c>
      <c r="AA2923" s="68">
        <v>44044</v>
      </c>
      <c r="AB2923">
        <v>166</v>
      </c>
      <c r="AC2923" t="s">
        <v>15615</v>
      </c>
    </row>
    <row r="2924" spans="1:29" x14ac:dyDescent="0.3">
      <c r="A2924" t="s">
        <v>14644</v>
      </c>
      <c r="B2924">
        <v>3244</v>
      </c>
      <c r="C2924" t="str">
        <f>VLOOKUP($B2924,Hosts!$A:$M,10,0)</f>
        <v>Within an hour</v>
      </c>
      <c r="D2924" s="70">
        <f>VLOOKUP($B2924,Hosts!$A:$M,11,0)</f>
        <v>1</v>
      </c>
      <c r="E2924" s="70">
        <f>VLOOKUP($B2924,Hosts!$A:$M,12,0)</f>
        <v>0.98</v>
      </c>
      <c r="F2924" t="str">
        <f>VLOOKUP($B2924,Hosts!$A:$M,13,0)</f>
        <v>Yes</v>
      </c>
      <c r="G2924" t="str">
        <f>INDEX(Hosts!$A:$M, MATCH(Places!$B2924,Hosts!$A:$A,0), MATCH(Places!G$1,Hosts!$A$1:$M$1,0))</f>
        <v>Within an hour</v>
      </c>
      <c r="H2924" s="70">
        <f>INDEX(Hosts!$A:$M, MATCH(Places!$B2924,Hosts!$A:$A,0), MATCH(Places!H$1,Hosts!$A$1:$M$1,0))</f>
        <v>1</v>
      </c>
      <c r="I2924" s="70">
        <f>INDEX(Hosts!$A:$M, MATCH(Places!$B2924,Hosts!$A:$A,0), MATCH(Places!I$1,Hosts!$A$1:$M$1,0))</f>
        <v>0.98</v>
      </c>
      <c r="J2924" t="str">
        <f>INDEX(Hosts!$A:$M, MATCH(Places!$B2924,Hosts!$A:$A,0), MATCH(Places!J$1,Hosts!$A$1:$M$1,0))</f>
        <v>Yes</v>
      </c>
      <c r="K2924">
        <v>26</v>
      </c>
      <c r="L2924" t="str">
        <f>VLOOKUP($K2924,Neighborhoods!$A:$C,2,0)</f>
        <v>Queens</v>
      </c>
      <c r="M2924" t="str">
        <f>VLOOKUP($K2924,Neighborhoods!$A:$C,3,0)</f>
        <v>Sunnyside</v>
      </c>
      <c r="N2924" t="str">
        <f>INDEX(Neighborhoods!$A:$C, MATCH(Places!$K2924,Neighborhoods!$A:$A,0), MATCH(Places!N$1,Neighborhoods!$A$1:$C$1,0))</f>
        <v>Queens</v>
      </c>
      <c r="O2924" t="str">
        <f>INDEX(Neighborhoods!$A:$C, MATCH(Places!$K2924,Neighborhoods!$A:$A,0), MATCH(Places!O$1,Neighborhoods!$A$1:$C$1,0))</f>
        <v>Sunnyside</v>
      </c>
      <c r="P2924" t="s">
        <v>1</v>
      </c>
      <c r="Q2924" t="str">
        <f t="shared" si="180"/>
        <v>Yes</v>
      </c>
      <c r="R2924">
        <v>2</v>
      </c>
      <c r="S2924" t="str">
        <f t="shared" si="181"/>
        <v>Small</v>
      </c>
      <c r="T2924" s="50">
        <v>55</v>
      </c>
      <c r="U2924" s="70">
        <f t="shared" si="182"/>
        <v>0.03</v>
      </c>
      <c r="V2924" s="52">
        <v>4.9800000000000004</v>
      </c>
      <c r="W2924" s="52" t="str" cm="1">
        <f t="array" ref="W2924">_xlfn.SWITCH(ROUND(V2924,0),5,"Excellent",4,"Good",3,"Ok","Bad")</f>
        <v>Excellent</v>
      </c>
      <c r="X2924">
        <v>127</v>
      </c>
      <c r="Y2924" t="str">
        <f t="shared" si="183"/>
        <v>Yes</v>
      </c>
      <c r="Z2924" s="68">
        <v>42958</v>
      </c>
      <c r="AA2924" s="68">
        <v>43911</v>
      </c>
      <c r="AB2924">
        <v>0</v>
      </c>
      <c r="AC2924" t="s">
        <v>15615</v>
      </c>
    </row>
    <row r="2925" spans="1:29" x14ac:dyDescent="0.3">
      <c r="A2925" t="s">
        <v>2132</v>
      </c>
      <c r="B2925">
        <v>2662</v>
      </c>
      <c r="C2925" t="str">
        <f>VLOOKUP($B2925,Hosts!$A:$M,10,0)</f>
        <v>Within an hour</v>
      </c>
      <c r="D2925" s="70">
        <f>VLOOKUP($B2925,Hosts!$A:$M,11,0)</f>
        <v>1</v>
      </c>
      <c r="E2925" s="70">
        <f>VLOOKUP($B2925,Hosts!$A:$M,12,0)</f>
        <v>1</v>
      </c>
      <c r="F2925" t="str">
        <f>VLOOKUP($B2925,Hosts!$A:$M,13,0)</f>
        <v>Yes</v>
      </c>
      <c r="G2925" t="str">
        <f>INDEX(Hosts!$A:$M, MATCH(Places!$B2925,Hosts!$A:$A,0), MATCH(Places!G$1,Hosts!$A$1:$M$1,0))</f>
        <v>Within an hour</v>
      </c>
      <c r="H2925" s="70">
        <f>INDEX(Hosts!$A:$M, MATCH(Places!$B2925,Hosts!$A:$A,0), MATCH(Places!H$1,Hosts!$A$1:$M$1,0))</f>
        <v>1</v>
      </c>
      <c r="I2925" s="70">
        <f>INDEX(Hosts!$A:$M, MATCH(Places!$B2925,Hosts!$A:$A,0), MATCH(Places!I$1,Hosts!$A$1:$M$1,0))</f>
        <v>1</v>
      </c>
      <c r="J2925" t="str">
        <f>INDEX(Hosts!$A:$M, MATCH(Places!$B2925,Hosts!$A:$A,0), MATCH(Places!J$1,Hosts!$A$1:$M$1,0))</f>
        <v>Yes</v>
      </c>
      <c r="K2925">
        <v>9</v>
      </c>
      <c r="L2925" t="str">
        <f>VLOOKUP($K2925,Neighborhoods!$A:$C,2,0)</f>
        <v>Brooklyn</v>
      </c>
      <c r="M2925" t="str">
        <f>VLOOKUP($K2925,Neighborhoods!$A:$C,3,0)</f>
        <v>Crown Heights</v>
      </c>
      <c r="N2925" t="str">
        <f>INDEX(Neighborhoods!$A:$C, MATCH(Places!$K2925,Neighborhoods!$A:$A,0), MATCH(Places!N$1,Neighborhoods!$A$1:$C$1,0))</f>
        <v>Brooklyn</v>
      </c>
      <c r="O2925" t="str">
        <f>INDEX(Neighborhoods!$A:$C, MATCH(Places!$K2925,Neighborhoods!$A:$A,0), MATCH(Places!O$1,Neighborhoods!$A$1:$C$1,0))</f>
        <v>Crown Heights</v>
      </c>
      <c r="P2925" t="s">
        <v>11822</v>
      </c>
      <c r="Q2925" t="str">
        <f t="shared" si="180"/>
        <v>No</v>
      </c>
      <c r="R2925">
        <v>6</v>
      </c>
      <c r="S2925" t="str">
        <f t="shared" si="181"/>
        <v>Large</v>
      </c>
      <c r="T2925" s="50">
        <v>135</v>
      </c>
      <c r="U2925" s="70">
        <f t="shared" si="182"/>
        <v>0.03</v>
      </c>
      <c r="V2925" s="52">
        <v>4.99</v>
      </c>
      <c r="W2925" s="52" t="str" cm="1">
        <f t="array" ref="W2925">_xlfn.SWITCH(ROUND(V2925,0),5,"Excellent",4,"Good",3,"Ok","Bad")</f>
        <v>Excellent</v>
      </c>
      <c r="X2925">
        <v>77</v>
      </c>
      <c r="Y2925" t="str">
        <f t="shared" si="183"/>
        <v>No</v>
      </c>
      <c r="Z2925" s="68">
        <v>43066</v>
      </c>
      <c r="AA2925" s="68">
        <v>43958</v>
      </c>
      <c r="AB2925">
        <v>328</v>
      </c>
      <c r="AC2925" t="s">
        <v>15615</v>
      </c>
    </row>
    <row r="2926" spans="1:29" x14ac:dyDescent="0.3">
      <c r="A2926" t="s">
        <v>2133</v>
      </c>
      <c r="B2926">
        <v>3253</v>
      </c>
      <c r="C2926" t="str">
        <f>VLOOKUP($B2926,Hosts!$A:$M,10,0)</f>
        <v>Within an hour</v>
      </c>
      <c r="D2926" s="70">
        <f>VLOOKUP($B2926,Hosts!$A:$M,11,0)</f>
        <v>0.71</v>
      </c>
      <c r="E2926" s="70">
        <f>VLOOKUP($B2926,Hosts!$A:$M,12,0)</f>
        <v>0.96</v>
      </c>
      <c r="F2926" t="str">
        <f>VLOOKUP($B2926,Hosts!$A:$M,13,0)</f>
        <v>No</v>
      </c>
      <c r="G2926" t="str">
        <f>INDEX(Hosts!$A:$M, MATCH(Places!$B2926,Hosts!$A:$A,0), MATCH(Places!G$1,Hosts!$A$1:$M$1,0))</f>
        <v>Within an hour</v>
      </c>
      <c r="H2926" s="70">
        <f>INDEX(Hosts!$A:$M, MATCH(Places!$B2926,Hosts!$A:$A,0), MATCH(Places!H$1,Hosts!$A$1:$M$1,0))</f>
        <v>0.71</v>
      </c>
      <c r="I2926" s="70">
        <f>INDEX(Hosts!$A:$M, MATCH(Places!$B2926,Hosts!$A:$A,0), MATCH(Places!I$1,Hosts!$A$1:$M$1,0))</f>
        <v>0.96</v>
      </c>
      <c r="J2926" t="str">
        <f>INDEX(Hosts!$A:$M, MATCH(Places!$B2926,Hosts!$A:$A,0), MATCH(Places!J$1,Hosts!$A$1:$M$1,0))</f>
        <v>No</v>
      </c>
      <c r="K2926">
        <v>31</v>
      </c>
      <c r="L2926" t="str">
        <f>VLOOKUP($K2926,Neighborhoods!$A:$C,2,0)</f>
        <v>Staten Island</v>
      </c>
      <c r="M2926" t="str">
        <f>VLOOKUP($K2926,Neighborhoods!$A:$C,3,0)</f>
        <v>West Brighton</v>
      </c>
      <c r="N2926" t="str">
        <f>INDEX(Neighborhoods!$A:$C, MATCH(Places!$K2926,Neighborhoods!$A:$A,0), MATCH(Places!N$1,Neighborhoods!$A$1:$C$1,0))</f>
        <v>Staten Island</v>
      </c>
      <c r="O2926" t="str">
        <f>INDEX(Neighborhoods!$A:$C, MATCH(Places!$K2926,Neighborhoods!$A:$A,0), MATCH(Places!O$1,Neighborhoods!$A$1:$C$1,0))</f>
        <v>West Brighton</v>
      </c>
      <c r="P2926" t="s">
        <v>1</v>
      </c>
      <c r="Q2926" t="str">
        <f t="shared" si="180"/>
        <v>Yes</v>
      </c>
      <c r="R2926">
        <v>2</v>
      </c>
      <c r="S2926" t="str">
        <f t="shared" si="181"/>
        <v>Small</v>
      </c>
      <c r="T2926" s="50">
        <v>45</v>
      </c>
      <c r="U2926" s="70">
        <f t="shared" si="182"/>
        <v>0.03</v>
      </c>
      <c r="V2926" s="52">
        <v>4.6500000000000004</v>
      </c>
      <c r="W2926" s="52" t="str" cm="1">
        <f t="array" ref="W2926">_xlfn.SWITCH(ROUND(V2926,0),5,"Excellent",4,"Good",3,"Ok","Bad")</f>
        <v>Excellent</v>
      </c>
      <c r="X2926">
        <v>26</v>
      </c>
      <c r="Y2926" t="str">
        <f t="shared" si="183"/>
        <v>No</v>
      </c>
      <c r="Z2926" s="68">
        <v>42983</v>
      </c>
      <c r="AA2926" s="68">
        <v>43737</v>
      </c>
      <c r="AB2926">
        <v>259</v>
      </c>
      <c r="AC2926" t="s">
        <v>15615</v>
      </c>
    </row>
    <row r="2927" spans="1:29" x14ac:dyDescent="0.3">
      <c r="A2927" t="s">
        <v>14503</v>
      </c>
      <c r="B2927">
        <v>1384</v>
      </c>
      <c r="C2927" t="str">
        <f>VLOOKUP($B2927,Hosts!$A:$M,10,0)</f>
        <v>Within a few hours</v>
      </c>
      <c r="D2927" s="70">
        <f>VLOOKUP($B2927,Hosts!$A:$M,11,0)</f>
        <v>1</v>
      </c>
      <c r="E2927" s="70">
        <f>VLOOKUP($B2927,Hosts!$A:$M,12,0)</f>
        <v>0.95</v>
      </c>
      <c r="F2927" t="str">
        <f>VLOOKUP($B2927,Hosts!$A:$M,13,0)</f>
        <v>Yes</v>
      </c>
      <c r="G2927" t="str">
        <f>INDEX(Hosts!$A:$M, MATCH(Places!$B2927,Hosts!$A:$A,0), MATCH(Places!G$1,Hosts!$A$1:$M$1,0))</f>
        <v>Within a few hours</v>
      </c>
      <c r="H2927" s="70">
        <f>INDEX(Hosts!$A:$M, MATCH(Places!$B2927,Hosts!$A:$A,0), MATCH(Places!H$1,Hosts!$A$1:$M$1,0))</f>
        <v>1</v>
      </c>
      <c r="I2927" s="70">
        <f>INDEX(Hosts!$A:$M, MATCH(Places!$B2927,Hosts!$A:$A,0), MATCH(Places!I$1,Hosts!$A$1:$M$1,0))</f>
        <v>0.95</v>
      </c>
      <c r="J2927" t="str">
        <f>INDEX(Hosts!$A:$M, MATCH(Places!$B2927,Hosts!$A:$A,0), MATCH(Places!J$1,Hosts!$A$1:$M$1,0))</f>
        <v>Yes</v>
      </c>
      <c r="K2927">
        <v>19</v>
      </c>
      <c r="L2927" t="str">
        <f>VLOOKUP($K2927,Neighborhoods!$A:$C,2,0)</f>
        <v>Manhattan</v>
      </c>
      <c r="M2927" t="str">
        <f>VLOOKUP($K2927,Neighborhoods!$A:$C,3,0)</f>
        <v>Upper East Side</v>
      </c>
      <c r="N2927" t="str">
        <f>INDEX(Neighborhoods!$A:$C, MATCH(Places!$K2927,Neighborhoods!$A:$A,0), MATCH(Places!N$1,Neighborhoods!$A$1:$C$1,0))</f>
        <v>Manhattan</v>
      </c>
      <c r="O2927" t="str">
        <f>INDEX(Neighborhoods!$A:$C, MATCH(Places!$K2927,Neighborhoods!$A:$A,0), MATCH(Places!O$1,Neighborhoods!$A$1:$C$1,0))</f>
        <v>Upper East Side</v>
      </c>
      <c r="P2927" t="s">
        <v>11822</v>
      </c>
      <c r="Q2927" t="str">
        <f t="shared" si="180"/>
        <v>No</v>
      </c>
      <c r="R2927">
        <v>2</v>
      </c>
      <c r="S2927" t="str">
        <f t="shared" si="181"/>
        <v>Small</v>
      </c>
      <c r="T2927" s="50">
        <v>225</v>
      </c>
      <c r="U2927" s="70">
        <f t="shared" si="182"/>
        <v>0.04</v>
      </c>
      <c r="V2927" s="52">
        <v>5</v>
      </c>
      <c r="W2927" s="52" t="str" cm="1">
        <f t="array" ref="W2927">_xlfn.SWITCH(ROUND(V2927,0),5,"Excellent",4,"Good",3,"Ok","Bad")</f>
        <v>Excellent</v>
      </c>
      <c r="X2927">
        <v>3</v>
      </c>
      <c r="Y2927" t="str">
        <f t="shared" si="183"/>
        <v>No</v>
      </c>
      <c r="Z2927" s="68">
        <v>43091</v>
      </c>
      <c r="AA2927" s="68">
        <v>43586</v>
      </c>
      <c r="AB2927">
        <v>90</v>
      </c>
      <c r="AC2927" t="s">
        <v>15615</v>
      </c>
    </row>
    <row r="2928" spans="1:29" x14ac:dyDescent="0.3">
      <c r="A2928" t="s">
        <v>2134</v>
      </c>
      <c r="B2928">
        <v>2716</v>
      </c>
      <c r="C2928" t="str">
        <f>VLOOKUP($B2928,Hosts!$A:$M,10,0)</f>
        <v>Within an hour</v>
      </c>
      <c r="D2928" s="70">
        <f>VLOOKUP($B2928,Hosts!$A:$M,11,0)</f>
        <v>1</v>
      </c>
      <c r="E2928" s="70">
        <f>VLOOKUP($B2928,Hosts!$A:$M,12,0)</f>
        <v>0.88</v>
      </c>
      <c r="F2928" t="str">
        <f>VLOOKUP($B2928,Hosts!$A:$M,13,0)</f>
        <v>Yes</v>
      </c>
      <c r="G2928" t="str">
        <f>INDEX(Hosts!$A:$M, MATCH(Places!$B2928,Hosts!$A:$A,0), MATCH(Places!G$1,Hosts!$A$1:$M$1,0))</f>
        <v>Within an hour</v>
      </c>
      <c r="H2928" s="70">
        <f>INDEX(Hosts!$A:$M, MATCH(Places!$B2928,Hosts!$A:$A,0), MATCH(Places!H$1,Hosts!$A$1:$M$1,0))</f>
        <v>1</v>
      </c>
      <c r="I2928" s="70">
        <f>INDEX(Hosts!$A:$M, MATCH(Places!$B2928,Hosts!$A:$A,0), MATCH(Places!I$1,Hosts!$A$1:$M$1,0))</f>
        <v>0.88</v>
      </c>
      <c r="J2928" t="str">
        <f>INDEX(Hosts!$A:$M, MATCH(Places!$B2928,Hosts!$A:$A,0), MATCH(Places!J$1,Hosts!$A$1:$M$1,0))</f>
        <v>Yes</v>
      </c>
      <c r="K2928">
        <v>8</v>
      </c>
      <c r="L2928" t="str">
        <f>VLOOKUP($K2928,Neighborhoods!$A:$C,2,0)</f>
        <v>Brooklyn</v>
      </c>
      <c r="M2928" t="str">
        <f>VLOOKUP($K2928,Neighborhoods!$A:$C,3,0)</f>
        <v>Bushwick</v>
      </c>
      <c r="N2928" t="str">
        <f>INDEX(Neighborhoods!$A:$C, MATCH(Places!$K2928,Neighborhoods!$A:$A,0), MATCH(Places!N$1,Neighborhoods!$A$1:$C$1,0))</f>
        <v>Brooklyn</v>
      </c>
      <c r="O2928" t="str">
        <f>INDEX(Neighborhoods!$A:$C, MATCH(Places!$K2928,Neighborhoods!$A:$A,0), MATCH(Places!O$1,Neighborhoods!$A$1:$C$1,0))</f>
        <v>Bushwick</v>
      </c>
      <c r="P2928" t="s">
        <v>1</v>
      </c>
      <c r="Q2928" t="str">
        <f t="shared" si="180"/>
        <v>Yes</v>
      </c>
      <c r="R2928">
        <v>2</v>
      </c>
      <c r="S2928" t="str">
        <f t="shared" si="181"/>
        <v>Small</v>
      </c>
      <c r="T2928" s="50">
        <v>50</v>
      </c>
      <c r="U2928" s="70">
        <f t="shared" si="182"/>
        <v>0.03</v>
      </c>
      <c r="V2928" s="52">
        <v>4.9000000000000004</v>
      </c>
      <c r="W2928" s="52" t="str" cm="1">
        <f t="array" ref="W2928">_xlfn.SWITCH(ROUND(V2928,0),5,"Excellent",4,"Good",3,"Ok","Bad")</f>
        <v>Excellent</v>
      </c>
      <c r="X2928">
        <v>97</v>
      </c>
      <c r="Y2928" t="str">
        <f t="shared" si="183"/>
        <v>No</v>
      </c>
      <c r="Z2928" s="68">
        <v>42953</v>
      </c>
      <c r="AA2928" s="68">
        <v>43898</v>
      </c>
      <c r="AB2928">
        <v>0</v>
      </c>
      <c r="AC2928" t="s">
        <v>15615</v>
      </c>
    </row>
    <row r="2929" spans="1:29" x14ac:dyDescent="0.3">
      <c r="A2929" t="s">
        <v>14510</v>
      </c>
      <c r="B2929">
        <v>693</v>
      </c>
      <c r="C2929" t="str">
        <f>VLOOKUP($B2929,Hosts!$A:$M,10,0)</f>
        <v>Within a few hours</v>
      </c>
      <c r="D2929" s="70">
        <f>VLOOKUP($B2929,Hosts!$A:$M,11,0)</f>
        <v>1</v>
      </c>
      <c r="E2929" s="70">
        <f>VLOOKUP($B2929,Hosts!$A:$M,12,0)</f>
        <v>0.71</v>
      </c>
      <c r="F2929" t="str">
        <f>VLOOKUP($B2929,Hosts!$A:$M,13,0)</f>
        <v>Yes</v>
      </c>
      <c r="G2929" t="str">
        <f>INDEX(Hosts!$A:$M, MATCH(Places!$B2929,Hosts!$A:$A,0), MATCH(Places!G$1,Hosts!$A$1:$M$1,0))</f>
        <v>Within a few hours</v>
      </c>
      <c r="H2929" s="70">
        <f>INDEX(Hosts!$A:$M, MATCH(Places!$B2929,Hosts!$A:$A,0), MATCH(Places!H$1,Hosts!$A$1:$M$1,0))</f>
        <v>1</v>
      </c>
      <c r="I2929" s="70">
        <f>INDEX(Hosts!$A:$M, MATCH(Places!$B2929,Hosts!$A:$A,0), MATCH(Places!I$1,Hosts!$A$1:$M$1,0))</f>
        <v>0.71</v>
      </c>
      <c r="J2929" t="str">
        <f>INDEX(Hosts!$A:$M, MATCH(Places!$B2929,Hosts!$A:$A,0), MATCH(Places!J$1,Hosts!$A$1:$M$1,0))</f>
        <v>Yes</v>
      </c>
      <c r="K2929">
        <v>12</v>
      </c>
      <c r="L2929" t="str">
        <f>VLOOKUP($K2929,Neighborhoods!$A:$C,2,0)</f>
        <v>Brooklyn</v>
      </c>
      <c r="M2929" t="str">
        <f>VLOOKUP($K2929,Neighborhoods!$A:$C,3,0)</f>
        <v>Williamsburg</v>
      </c>
      <c r="N2929" t="str">
        <f>INDEX(Neighborhoods!$A:$C, MATCH(Places!$K2929,Neighborhoods!$A:$A,0), MATCH(Places!N$1,Neighborhoods!$A$1:$C$1,0))</f>
        <v>Brooklyn</v>
      </c>
      <c r="O2929" t="str">
        <f>INDEX(Neighborhoods!$A:$C, MATCH(Places!$K2929,Neighborhoods!$A:$A,0), MATCH(Places!O$1,Neighborhoods!$A$1:$C$1,0))</f>
        <v>Williamsburg</v>
      </c>
      <c r="P2929" t="s">
        <v>11822</v>
      </c>
      <c r="Q2929" t="str">
        <f t="shared" si="180"/>
        <v>No</v>
      </c>
      <c r="R2929">
        <v>6</v>
      </c>
      <c r="S2929" t="str">
        <f t="shared" si="181"/>
        <v>Large</v>
      </c>
      <c r="T2929" s="50">
        <v>373</v>
      </c>
      <c r="U2929" s="70">
        <f t="shared" si="182"/>
        <v>0.04</v>
      </c>
      <c r="V2929" s="52">
        <v>5</v>
      </c>
      <c r="W2929" s="52" t="str" cm="1">
        <f t="array" ref="W2929">_xlfn.SWITCH(ROUND(V2929,0),5,"Excellent",4,"Good",3,"Ok","Bad")</f>
        <v>Excellent</v>
      </c>
      <c r="X2929">
        <v>11</v>
      </c>
      <c r="Y2929" t="str">
        <f t="shared" si="183"/>
        <v>No</v>
      </c>
      <c r="Z2929" s="68">
        <v>43223</v>
      </c>
      <c r="AA2929" s="68">
        <v>43807</v>
      </c>
      <c r="AB2929">
        <v>10</v>
      </c>
      <c r="AC2929" t="s">
        <v>15615</v>
      </c>
    </row>
    <row r="2930" spans="1:29" x14ac:dyDescent="0.3">
      <c r="A2930" t="s">
        <v>15371</v>
      </c>
      <c r="B2930">
        <v>1564</v>
      </c>
      <c r="C2930" t="str">
        <f>VLOOKUP($B2930,Hosts!$A:$M,10,0)</f>
        <v>Within an hour</v>
      </c>
      <c r="D2930" s="70">
        <f>VLOOKUP($B2930,Hosts!$A:$M,11,0)</f>
        <v>1</v>
      </c>
      <c r="E2930" s="70">
        <f>VLOOKUP($B2930,Hosts!$A:$M,12,0)</f>
        <v>0.92</v>
      </c>
      <c r="F2930" t="str">
        <f>VLOOKUP($B2930,Hosts!$A:$M,13,0)</f>
        <v>Yes</v>
      </c>
      <c r="G2930" t="str">
        <f>INDEX(Hosts!$A:$M, MATCH(Places!$B2930,Hosts!$A:$A,0), MATCH(Places!G$1,Hosts!$A$1:$M$1,0))</f>
        <v>Within an hour</v>
      </c>
      <c r="H2930" s="70">
        <f>INDEX(Hosts!$A:$M, MATCH(Places!$B2930,Hosts!$A:$A,0), MATCH(Places!H$1,Hosts!$A$1:$M$1,0))</f>
        <v>1</v>
      </c>
      <c r="I2930" s="70">
        <f>INDEX(Hosts!$A:$M, MATCH(Places!$B2930,Hosts!$A:$A,0), MATCH(Places!I$1,Hosts!$A$1:$M$1,0))</f>
        <v>0.92</v>
      </c>
      <c r="J2930" t="str">
        <f>INDEX(Hosts!$A:$M, MATCH(Places!$B2930,Hosts!$A:$A,0), MATCH(Places!J$1,Hosts!$A$1:$M$1,0))</f>
        <v>Yes</v>
      </c>
      <c r="K2930">
        <v>11</v>
      </c>
      <c r="L2930" t="str">
        <f>VLOOKUP($K2930,Neighborhoods!$A:$C,2,0)</f>
        <v>Brooklyn</v>
      </c>
      <c r="M2930" t="str">
        <f>VLOOKUP($K2930,Neighborhoods!$A:$C,3,0)</f>
        <v>Greenpoint</v>
      </c>
      <c r="N2930" t="str">
        <f>INDEX(Neighborhoods!$A:$C, MATCH(Places!$K2930,Neighborhoods!$A:$A,0), MATCH(Places!N$1,Neighborhoods!$A$1:$C$1,0))</f>
        <v>Brooklyn</v>
      </c>
      <c r="O2930" t="str">
        <f>INDEX(Neighborhoods!$A:$C, MATCH(Places!$K2930,Neighborhoods!$A:$A,0), MATCH(Places!O$1,Neighborhoods!$A$1:$C$1,0))</f>
        <v>Greenpoint</v>
      </c>
      <c r="P2930" t="s">
        <v>1</v>
      </c>
      <c r="Q2930" t="str">
        <f t="shared" si="180"/>
        <v>Yes</v>
      </c>
      <c r="R2930">
        <v>1</v>
      </c>
      <c r="S2930" t="str">
        <f t="shared" si="181"/>
        <v>Small</v>
      </c>
      <c r="T2930" s="50">
        <v>62</v>
      </c>
      <c r="U2930" s="70">
        <f t="shared" si="182"/>
        <v>0.03</v>
      </c>
      <c r="V2930" s="52">
        <v>4.9800000000000004</v>
      </c>
      <c r="W2930" s="52" t="str" cm="1">
        <f t="array" ref="W2930">_xlfn.SWITCH(ROUND(V2930,0),5,"Excellent",4,"Good",3,"Ok","Bad")</f>
        <v>Excellent</v>
      </c>
      <c r="X2930">
        <v>63</v>
      </c>
      <c r="Y2930" t="str">
        <f t="shared" si="183"/>
        <v>No</v>
      </c>
      <c r="Z2930" s="68">
        <v>43032</v>
      </c>
      <c r="AA2930" s="68">
        <v>43982</v>
      </c>
      <c r="AB2930">
        <v>123</v>
      </c>
      <c r="AC2930" t="s">
        <v>15615</v>
      </c>
    </row>
    <row r="2931" spans="1:29" x14ac:dyDescent="0.3">
      <c r="A2931" t="s">
        <v>2135</v>
      </c>
      <c r="B2931">
        <v>2997</v>
      </c>
      <c r="C2931" t="str">
        <f>VLOOKUP($B2931,Hosts!$A:$M,10,0)</f>
        <v>Within an hour</v>
      </c>
      <c r="D2931" s="70">
        <f>VLOOKUP($B2931,Hosts!$A:$M,11,0)</f>
        <v>1</v>
      </c>
      <c r="E2931" s="70">
        <f>VLOOKUP($B2931,Hosts!$A:$M,12,0)</f>
        <v>0.5</v>
      </c>
      <c r="F2931" t="str">
        <f>VLOOKUP($B2931,Hosts!$A:$M,13,0)</f>
        <v>Yes</v>
      </c>
      <c r="G2931" t="str">
        <f>INDEX(Hosts!$A:$M, MATCH(Places!$B2931,Hosts!$A:$A,0), MATCH(Places!G$1,Hosts!$A$1:$M$1,0))</f>
        <v>Within an hour</v>
      </c>
      <c r="H2931" s="70">
        <f>INDEX(Hosts!$A:$M, MATCH(Places!$B2931,Hosts!$A:$A,0), MATCH(Places!H$1,Hosts!$A$1:$M$1,0))</f>
        <v>1</v>
      </c>
      <c r="I2931" s="70">
        <f>INDEX(Hosts!$A:$M, MATCH(Places!$B2931,Hosts!$A:$A,0), MATCH(Places!I$1,Hosts!$A$1:$M$1,0))</f>
        <v>0.5</v>
      </c>
      <c r="J2931" t="str">
        <f>INDEX(Hosts!$A:$M, MATCH(Places!$B2931,Hosts!$A:$A,0), MATCH(Places!J$1,Hosts!$A$1:$M$1,0))</f>
        <v>Yes</v>
      </c>
      <c r="K2931">
        <v>9</v>
      </c>
      <c r="L2931" t="str">
        <f>VLOOKUP($K2931,Neighborhoods!$A:$C,2,0)</f>
        <v>Brooklyn</v>
      </c>
      <c r="M2931" t="str">
        <f>VLOOKUP($K2931,Neighborhoods!$A:$C,3,0)</f>
        <v>Crown Heights</v>
      </c>
      <c r="N2931" t="str">
        <f>INDEX(Neighborhoods!$A:$C, MATCH(Places!$K2931,Neighborhoods!$A:$A,0), MATCH(Places!N$1,Neighborhoods!$A$1:$C$1,0))</f>
        <v>Brooklyn</v>
      </c>
      <c r="O2931" t="str">
        <f>INDEX(Neighborhoods!$A:$C, MATCH(Places!$K2931,Neighborhoods!$A:$A,0), MATCH(Places!O$1,Neighborhoods!$A$1:$C$1,0))</f>
        <v>Crown Heights</v>
      </c>
      <c r="P2931" t="s">
        <v>11822</v>
      </c>
      <c r="Q2931" t="str">
        <f t="shared" si="180"/>
        <v>No</v>
      </c>
      <c r="R2931">
        <v>3</v>
      </c>
      <c r="S2931" t="str">
        <f t="shared" si="181"/>
        <v>Medium</v>
      </c>
      <c r="T2931" s="50">
        <v>150</v>
      </c>
      <c r="U2931" s="70">
        <f t="shared" si="182"/>
        <v>0.03</v>
      </c>
      <c r="V2931" s="52">
        <v>4.8</v>
      </c>
      <c r="W2931" s="52" t="str" cm="1">
        <f t="array" ref="W2931">_xlfn.SWITCH(ROUND(V2931,0),5,"Excellent",4,"Good",3,"Ok","Bad")</f>
        <v>Excellent</v>
      </c>
      <c r="X2931">
        <v>10</v>
      </c>
      <c r="Y2931" t="str">
        <f t="shared" si="183"/>
        <v>No</v>
      </c>
      <c r="Z2931" s="68">
        <v>43183</v>
      </c>
      <c r="AA2931" s="68">
        <v>44011</v>
      </c>
      <c r="AB2931">
        <v>10</v>
      </c>
      <c r="AC2931" t="s">
        <v>15616</v>
      </c>
    </row>
    <row r="2932" spans="1:29" x14ac:dyDescent="0.3">
      <c r="A2932" t="s">
        <v>14226</v>
      </c>
      <c r="B2932">
        <v>566</v>
      </c>
      <c r="C2932" t="str">
        <f>VLOOKUP($B2932,Hosts!$A:$M,10,0)</f>
        <v>Within an hour</v>
      </c>
      <c r="D2932" s="70">
        <f>VLOOKUP($B2932,Hosts!$A:$M,11,0)</f>
        <v>1</v>
      </c>
      <c r="E2932" s="70">
        <f>VLOOKUP($B2932,Hosts!$A:$M,12,0)</f>
        <v>0.9</v>
      </c>
      <c r="F2932" t="str">
        <f>VLOOKUP($B2932,Hosts!$A:$M,13,0)</f>
        <v>No</v>
      </c>
      <c r="G2932" t="str">
        <f>INDEX(Hosts!$A:$M, MATCH(Places!$B2932,Hosts!$A:$A,0), MATCH(Places!G$1,Hosts!$A$1:$M$1,0))</f>
        <v>Within an hour</v>
      </c>
      <c r="H2932" s="70">
        <f>INDEX(Hosts!$A:$M, MATCH(Places!$B2932,Hosts!$A:$A,0), MATCH(Places!H$1,Hosts!$A$1:$M$1,0))</f>
        <v>1</v>
      </c>
      <c r="I2932" s="70">
        <f>INDEX(Hosts!$A:$M, MATCH(Places!$B2932,Hosts!$A:$A,0), MATCH(Places!I$1,Hosts!$A$1:$M$1,0))</f>
        <v>0.9</v>
      </c>
      <c r="J2932" t="str">
        <f>INDEX(Hosts!$A:$M, MATCH(Places!$B2932,Hosts!$A:$A,0), MATCH(Places!J$1,Hosts!$A$1:$M$1,0))</f>
        <v>No</v>
      </c>
      <c r="K2932">
        <v>10</v>
      </c>
      <c r="L2932" t="str">
        <f>VLOOKUP($K2932,Neighborhoods!$A:$C,2,0)</f>
        <v>Brooklyn</v>
      </c>
      <c r="M2932" t="str">
        <f>VLOOKUP($K2932,Neighborhoods!$A:$C,3,0)</f>
        <v>East Flatbush</v>
      </c>
      <c r="N2932" t="str">
        <f>INDEX(Neighborhoods!$A:$C, MATCH(Places!$K2932,Neighborhoods!$A:$A,0), MATCH(Places!N$1,Neighborhoods!$A$1:$C$1,0))</f>
        <v>Brooklyn</v>
      </c>
      <c r="O2932" t="str">
        <f>INDEX(Neighborhoods!$A:$C, MATCH(Places!$K2932,Neighborhoods!$A:$A,0), MATCH(Places!O$1,Neighborhoods!$A$1:$C$1,0))</f>
        <v>East Flatbush</v>
      </c>
      <c r="P2932" t="s">
        <v>1</v>
      </c>
      <c r="Q2932" t="str">
        <f t="shared" si="180"/>
        <v>Yes</v>
      </c>
      <c r="R2932">
        <v>1</v>
      </c>
      <c r="S2932" t="str">
        <f t="shared" si="181"/>
        <v>Small</v>
      </c>
      <c r="T2932" s="50">
        <v>36</v>
      </c>
      <c r="U2932" s="70">
        <f t="shared" si="182"/>
        <v>0.03</v>
      </c>
      <c r="V2932" s="52">
        <v>4.5</v>
      </c>
      <c r="W2932" s="52" t="str" cm="1">
        <f t="array" ref="W2932">_xlfn.SWITCH(ROUND(V2932,0),5,"Excellent",4,"Good",3,"Ok","Bad")</f>
        <v>Excellent</v>
      </c>
      <c r="X2932">
        <v>14</v>
      </c>
      <c r="Y2932" t="str">
        <f t="shared" si="183"/>
        <v>No</v>
      </c>
      <c r="Z2932" s="68">
        <v>42987</v>
      </c>
      <c r="AA2932" s="68">
        <v>43921</v>
      </c>
      <c r="AB2932">
        <v>1</v>
      </c>
      <c r="AC2932" t="s">
        <v>15616</v>
      </c>
    </row>
    <row r="2933" spans="1:29" x14ac:dyDescent="0.3">
      <c r="A2933" t="s">
        <v>2136</v>
      </c>
      <c r="B2933">
        <v>2451</v>
      </c>
      <c r="C2933" t="str">
        <f>VLOOKUP($B2933,Hosts!$A:$M,10,0)</f>
        <v>Within an hour</v>
      </c>
      <c r="D2933" s="70">
        <f>VLOOKUP($B2933,Hosts!$A:$M,11,0)</f>
        <v>1</v>
      </c>
      <c r="E2933" s="70">
        <f>VLOOKUP($B2933,Hosts!$A:$M,12,0)</f>
        <v>1</v>
      </c>
      <c r="F2933" t="str">
        <f>VLOOKUP($B2933,Hosts!$A:$M,13,0)</f>
        <v>Yes</v>
      </c>
      <c r="G2933" t="str">
        <f>INDEX(Hosts!$A:$M, MATCH(Places!$B2933,Hosts!$A:$A,0), MATCH(Places!G$1,Hosts!$A$1:$M$1,0))</f>
        <v>Within an hour</v>
      </c>
      <c r="H2933" s="70">
        <f>INDEX(Hosts!$A:$M, MATCH(Places!$B2933,Hosts!$A:$A,0), MATCH(Places!H$1,Hosts!$A$1:$M$1,0))</f>
        <v>1</v>
      </c>
      <c r="I2933" s="70">
        <f>INDEX(Hosts!$A:$M, MATCH(Places!$B2933,Hosts!$A:$A,0), MATCH(Places!I$1,Hosts!$A$1:$M$1,0))</f>
        <v>1</v>
      </c>
      <c r="J2933" t="str">
        <f>INDEX(Hosts!$A:$M, MATCH(Places!$B2933,Hosts!$A:$A,0), MATCH(Places!J$1,Hosts!$A$1:$M$1,0))</f>
        <v>Yes</v>
      </c>
      <c r="K2933">
        <v>12</v>
      </c>
      <c r="L2933" t="str">
        <f>VLOOKUP($K2933,Neighborhoods!$A:$C,2,0)</f>
        <v>Brooklyn</v>
      </c>
      <c r="M2933" t="str">
        <f>VLOOKUP($K2933,Neighborhoods!$A:$C,3,0)</f>
        <v>Williamsburg</v>
      </c>
      <c r="N2933" t="str">
        <f>INDEX(Neighborhoods!$A:$C, MATCH(Places!$K2933,Neighborhoods!$A:$A,0), MATCH(Places!N$1,Neighborhoods!$A$1:$C$1,0))</f>
        <v>Brooklyn</v>
      </c>
      <c r="O2933" t="str">
        <f>INDEX(Neighborhoods!$A:$C, MATCH(Places!$K2933,Neighborhoods!$A:$A,0), MATCH(Places!O$1,Neighborhoods!$A$1:$C$1,0))</f>
        <v>Williamsburg</v>
      </c>
      <c r="P2933" t="s">
        <v>11822</v>
      </c>
      <c r="Q2933" t="str">
        <f t="shared" si="180"/>
        <v>No</v>
      </c>
      <c r="R2933">
        <v>4</v>
      </c>
      <c r="S2933" t="str">
        <f t="shared" si="181"/>
        <v>Medium</v>
      </c>
      <c r="T2933" s="50">
        <v>196</v>
      </c>
      <c r="U2933" s="70">
        <f t="shared" si="182"/>
        <v>0.03</v>
      </c>
      <c r="V2933" s="52">
        <v>4.9400000000000004</v>
      </c>
      <c r="W2933" s="52" t="str" cm="1">
        <f t="array" ref="W2933">_xlfn.SWITCH(ROUND(V2933,0),5,"Excellent",4,"Good",3,"Ok","Bad")</f>
        <v>Excellent</v>
      </c>
      <c r="X2933">
        <v>31</v>
      </c>
      <c r="Y2933" t="str">
        <f t="shared" si="183"/>
        <v>No</v>
      </c>
      <c r="Z2933" s="68">
        <v>42967</v>
      </c>
      <c r="AA2933" s="68">
        <v>44059</v>
      </c>
      <c r="AB2933">
        <v>10</v>
      </c>
      <c r="AC2933" t="s">
        <v>15616</v>
      </c>
    </row>
    <row r="2934" spans="1:29" x14ac:dyDescent="0.3">
      <c r="A2934" t="s">
        <v>2137</v>
      </c>
      <c r="B2934">
        <v>2072</v>
      </c>
      <c r="C2934" t="str">
        <f>VLOOKUP($B2934,Hosts!$A:$M,10,0)</f>
        <v>Within an hour</v>
      </c>
      <c r="D2934" s="70">
        <f>VLOOKUP($B2934,Hosts!$A:$M,11,0)</f>
        <v>1</v>
      </c>
      <c r="E2934" s="70">
        <f>VLOOKUP($B2934,Hosts!$A:$M,12,0)</f>
        <v>0.89</v>
      </c>
      <c r="F2934" t="str">
        <f>VLOOKUP($B2934,Hosts!$A:$M,13,0)</f>
        <v>Yes</v>
      </c>
      <c r="G2934" t="str">
        <f>INDEX(Hosts!$A:$M, MATCH(Places!$B2934,Hosts!$A:$A,0), MATCH(Places!G$1,Hosts!$A$1:$M$1,0))</f>
        <v>Within an hour</v>
      </c>
      <c r="H2934" s="70">
        <f>INDEX(Hosts!$A:$M, MATCH(Places!$B2934,Hosts!$A:$A,0), MATCH(Places!H$1,Hosts!$A$1:$M$1,0))</f>
        <v>1</v>
      </c>
      <c r="I2934" s="70">
        <f>INDEX(Hosts!$A:$M, MATCH(Places!$B2934,Hosts!$A:$A,0), MATCH(Places!I$1,Hosts!$A$1:$M$1,0))</f>
        <v>0.89</v>
      </c>
      <c r="J2934" t="str">
        <f>INDEX(Hosts!$A:$M, MATCH(Places!$B2934,Hosts!$A:$A,0), MATCH(Places!J$1,Hosts!$A$1:$M$1,0))</f>
        <v>Yes</v>
      </c>
      <c r="K2934">
        <v>12</v>
      </c>
      <c r="L2934" t="str">
        <f>VLOOKUP($K2934,Neighborhoods!$A:$C,2,0)</f>
        <v>Brooklyn</v>
      </c>
      <c r="M2934" t="str">
        <f>VLOOKUP($K2934,Neighborhoods!$A:$C,3,0)</f>
        <v>Williamsburg</v>
      </c>
      <c r="N2934" t="str">
        <f>INDEX(Neighborhoods!$A:$C, MATCH(Places!$K2934,Neighborhoods!$A:$A,0), MATCH(Places!N$1,Neighborhoods!$A$1:$C$1,0))</f>
        <v>Brooklyn</v>
      </c>
      <c r="O2934" t="str">
        <f>INDEX(Neighborhoods!$A:$C, MATCH(Places!$K2934,Neighborhoods!$A:$A,0), MATCH(Places!O$1,Neighborhoods!$A$1:$C$1,0))</f>
        <v>Williamsburg</v>
      </c>
      <c r="P2934" t="s">
        <v>11822</v>
      </c>
      <c r="Q2934" t="str">
        <f t="shared" si="180"/>
        <v>No</v>
      </c>
      <c r="R2934">
        <v>12</v>
      </c>
      <c r="S2934" t="str">
        <f t="shared" si="181"/>
        <v>Large</v>
      </c>
      <c r="T2934" s="50">
        <v>857</v>
      </c>
      <c r="U2934" s="70">
        <f t="shared" si="182"/>
        <v>0.05</v>
      </c>
      <c r="V2934" s="52">
        <v>5</v>
      </c>
      <c r="W2934" s="52" t="str" cm="1">
        <f t="array" ref="W2934">_xlfn.SWITCH(ROUND(V2934,0),5,"Excellent",4,"Good",3,"Ok","Bad")</f>
        <v>Excellent</v>
      </c>
      <c r="X2934">
        <v>29</v>
      </c>
      <c r="Y2934" t="str">
        <f t="shared" si="183"/>
        <v>No</v>
      </c>
      <c r="Z2934" s="68">
        <v>43040</v>
      </c>
      <c r="AA2934" s="68">
        <v>43413</v>
      </c>
      <c r="AB2934">
        <v>319</v>
      </c>
      <c r="AC2934" t="s">
        <v>15615</v>
      </c>
    </row>
    <row r="2935" spans="1:29" x14ac:dyDescent="0.3">
      <c r="A2935" t="s">
        <v>2138</v>
      </c>
      <c r="B2935">
        <v>3313</v>
      </c>
      <c r="C2935" t="str">
        <f>VLOOKUP($B2935,Hosts!$A:$M,10,0)</f>
        <v>Within an hour</v>
      </c>
      <c r="D2935" s="70">
        <f>VLOOKUP($B2935,Hosts!$A:$M,11,0)</f>
        <v>1</v>
      </c>
      <c r="E2935" s="70">
        <f>VLOOKUP($B2935,Hosts!$A:$M,12,0)</f>
        <v>1</v>
      </c>
      <c r="F2935" t="str">
        <f>VLOOKUP($B2935,Hosts!$A:$M,13,0)</f>
        <v>Yes</v>
      </c>
      <c r="G2935" t="str">
        <f>INDEX(Hosts!$A:$M, MATCH(Places!$B2935,Hosts!$A:$A,0), MATCH(Places!G$1,Hosts!$A$1:$M$1,0))</f>
        <v>Within an hour</v>
      </c>
      <c r="H2935" s="70">
        <f>INDEX(Hosts!$A:$M, MATCH(Places!$B2935,Hosts!$A:$A,0), MATCH(Places!H$1,Hosts!$A$1:$M$1,0))</f>
        <v>1</v>
      </c>
      <c r="I2935" s="70">
        <f>INDEX(Hosts!$A:$M, MATCH(Places!$B2935,Hosts!$A:$A,0), MATCH(Places!I$1,Hosts!$A$1:$M$1,0))</f>
        <v>1</v>
      </c>
      <c r="J2935" t="str">
        <f>INDEX(Hosts!$A:$M, MATCH(Places!$B2935,Hosts!$A:$A,0), MATCH(Places!J$1,Hosts!$A$1:$M$1,0))</f>
        <v>Yes</v>
      </c>
      <c r="K2935">
        <v>16</v>
      </c>
      <c r="L2935" t="str">
        <f>VLOOKUP($K2935,Neighborhoods!$A:$C,2,0)</f>
        <v>Manhattan</v>
      </c>
      <c r="M2935" t="str">
        <f>VLOOKUP($K2935,Neighborhoods!$A:$C,3,0)</f>
        <v>Harlem</v>
      </c>
      <c r="N2935" t="str">
        <f>INDEX(Neighborhoods!$A:$C, MATCH(Places!$K2935,Neighborhoods!$A:$A,0), MATCH(Places!N$1,Neighborhoods!$A$1:$C$1,0))</f>
        <v>Manhattan</v>
      </c>
      <c r="O2935" t="str">
        <f>INDEX(Neighborhoods!$A:$C, MATCH(Places!$K2935,Neighborhoods!$A:$A,0), MATCH(Places!O$1,Neighborhoods!$A$1:$C$1,0))</f>
        <v>Harlem</v>
      </c>
      <c r="P2935" t="s">
        <v>11822</v>
      </c>
      <c r="Q2935" t="str">
        <f t="shared" si="180"/>
        <v>No</v>
      </c>
      <c r="R2935">
        <v>2</v>
      </c>
      <c r="S2935" t="str">
        <f t="shared" si="181"/>
        <v>Small</v>
      </c>
      <c r="T2935" s="50">
        <v>89</v>
      </c>
      <c r="U2935" s="70">
        <f t="shared" si="182"/>
        <v>0.03</v>
      </c>
      <c r="V2935" s="52">
        <v>5</v>
      </c>
      <c r="W2935" s="52" t="str" cm="1">
        <f t="array" ref="W2935">_xlfn.SWITCH(ROUND(V2935,0),5,"Excellent",4,"Good",3,"Ok","Bad")</f>
        <v>Excellent</v>
      </c>
      <c r="X2935">
        <v>22</v>
      </c>
      <c r="Y2935" t="str">
        <f t="shared" si="183"/>
        <v>No</v>
      </c>
      <c r="Z2935" s="68">
        <v>42968</v>
      </c>
      <c r="AA2935" s="68">
        <v>44040</v>
      </c>
      <c r="AB2935">
        <v>0</v>
      </c>
      <c r="AC2935" t="s">
        <v>15615</v>
      </c>
    </row>
    <row r="2936" spans="1:29" x14ac:dyDescent="0.3">
      <c r="A2936" t="s">
        <v>13158</v>
      </c>
      <c r="B2936">
        <v>1956</v>
      </c>
      <c r="C2936" t="str">
        <f>VLOOKUP($B2936,Hosts!$A:$M,10,0)</f>
        <v>Within a day</v>
      </c>
      <c r="D2936" s="70">
        <f>VLOOKUP($B2936,Hosts!$A:$M,11,0)</f>
        <v>0.5</v>
      </c>
      <c r="E2936" s="70">
        <f>VLOOKUP($B2936,Hosts!$A:$M,12,0)</f>
        <v>0.94</v>
      </c>
      <c r="F2936" t="str">
        <f>VLOOKUP($B2936,Hosts!$A:$M,13,0)</f>
        <v>Yes</v>
      </c>
      <c r="G2936" t="str">
        <f>INDEX(Hosts!$A:$M, MATCH(Places!$B2936,Hosts!$A:$A,0), MATCH(Places!G$1,Hosts!$A$1:$M$1,0))</f>
        <v>Within a day</v>
      </c>
      <c r="H2936" s="70">
        <f>INDEX(Hosts!$A:$M, MATCH(Places!$B2936,Hosts!$A:$A,0), MATCH(Places!H$1,Hosts!$A$1:$M$1,0))</f>
        <v>0.5</v>
      </c>
      <c r="I2936" s="70">
        <f>INDEX(Hosts!$A:$M, MATCH(Places!$B2936,Hosts!$A:$A,0), MATCH(Places!I$1,Hosts!$A$1:$M$1,0))</f>
        <v>0.94</v>
      </c>
      <c r="J2936" t="str">
        <f>INDEX(Hosts!$A:$M, MATCH(Places!$B2936,Hosts!$A:$A,0), MATCH(Places!J$1,Hosts!$A$1:$M$1,0))</f>
        <v>Yes</v>
      </c>
      <c r="K2936">
        <v>7</v>
      </c>
      <c r="L2936" t="str">
        <f>VLOOKUP($K2936,Neighborhoods!$A:$C,2,0)</f>
        <v>Brooklyn</v>
      </c>
      <c r="M2936" t="str">
        <f>VLOOKUP($K2936,Neighborhoods!$A:$C,3,0)</f>
        <v>Bedford-Stuyvesant</v>
      </c>
      <c r="N2936" t="str">
        <f>INDEX(Neighborhoods!$A:$C, MATCH(Places!$K2936,Neighborhoods!$A:$A,0), MATCH(Places!N$1,Neighborhoods!$A$1:$C$1,0))</f>
        <v>Brooklyn</v>
      </c>
      <c r="O2936" t="str">
        <f>INDEX(Neighborhoods!$A:$C, MATCH(Places!$K2936,Neighborhoods!$A:$A,0), MATCH(Places!O$1,Neighborhoods!$A$1:$C$1,0))</f>
        <v>Bedford-Stuyvesant</v>
      </c>
      <c r="P2936" t="s">
        <v>1</v>
      </c>
      <c r="Q2936" t="str">
        <f t="shared" si="180"/>
        <v>Yes</v>
      </c>
      <c r="R2936">
        <v>4</v>
      </c>
      <c r="S2936" t="str">
        <f t="shared" si="181"/>
        <v>Medium</v>
      </c>
      <c r="T2936" s="50">
        <v>65</v>
      </c>
      <c r="U2936" s="70">
        <f t="shared" si="182"/>
        <v>0.03</v>
      </c>
      <c r="V2936" s="52">
        <v>4.88</v>
      </c>
      <c r="W2936" s="52" t="str" cm="1">
        <f t="array" ref="W2936">_xlfn.SWITCH(ROUND(V2936,0),5,"Excellent",4,"Good",3,"Ok","Bad")</f>
        <v>Excellent</v>
      </c>
      <c r="X2936">
        <v>32</v>
      </c>
      <c r="Y2936" t="str">
        <f t="shared" si="183"/>
        <v>No</v>
      </c>
      <c r="Z2936" s="68">
        <v>43071</v>
      </c>
      <c r="AA2936" s="68">
        <v>44013</v>
      </c>
      <c r="AB2936">
        <v>89</v>
      </c>
      <c r="AC2936" t="s">
        <v>15615</v>
      </c>
    </row>
    <row r="2937" spans="1:29" x14ac:dyDescent="0.3">
      <c r="A2937" t="s">
        <v>2139</v>
      </c>
      <c r="B2937">
        <v>2221</v>
      </c>
      <c r="C2937" t="str">
        <f>VLOOKUP($B2937,Hosts!$A:$M,10,0)</f>
        <v>A few days or more</v>
      </c>
      <c r="D2937" s="70">
        <f>VLOOKUP($B2937,Hosts!$A:$M,11,0)</f>
        <v>0</v>
      </c>
      <c r="E2937" s="70">
        <f>VLOOKUP($B2937,Hosts!$A:$M,12,0)</f>
        <v>0.82</v>
      </c>
      <c r="F2937" t="str">
        <f>VLOOKUP($B2937,Hosts!$A:$M,13,0)</f>
        <v>No</v>
      </c>
      <c r="G2937" t="str">
        <f>INDEX(Hosts!$A:$M, MATCH(Places!$B2937,Hosts!$A:$A,0), MATCH(Places!G$1,Hosts!$A$1:$M$1,0))</f>
        <v>A few days or more</v>
      </c>
      <c r="H2937" s="70">
        <f>INDEX(Hosts!$A:$M, MATCH(Places!$B2937,Hosts!$A:$A,0), MATCH(Places!H$1,Hosts!$A$1:$M$1,0))</f>
        <v>0</v>
      </c>
      <c r="I2937" s="70">
        <f>INDEX(Hosts!$A:$M, MATCH(Places!$B2937,Hosts!$A:$A,0), MATCH(Places!I$1,Hosts!$A$1:$M$1,0))</f>
        <v>0.82</v>
      </c>
      <c r="J2937" t="str">
        <f>INDEX(Hosts!$A:$M, MATCH(Places!$B2937,Hosts!$A:$A,0), MATCH(Places!J$1,Hosts!$A$1:$M$1,0))</f>
        <v>No</v>
      </c>
      <c r="K2937">
        <v>22</v>
      </c>
      <c r="L2937" t="str">
        <f>VLOOKUP($K2937,Neighborhoods!$A:$C,2,0)</f>
        <v>Queens</v>
      </c>
      <c r="M2937" t="str">
        <f>VLOOKUP($K2937,Neighborhoods!$A:$C,3,0)</f>
        <v>Flushing</v>
      </c>
      <c r="N2937" t="str">
        <f>INDEX(Neighborhoods!$A:$C, MATCH(Places!$K2937,Neighborhoods!$A:$A,0), MATCH(Places!N$1,Neighborhoods!$A$1:$C$1,0))</f>
        <v>Queens</v>
      </c>
      <c r="O2937" t="str">
        <f>INDEX(Neighborhoods!$A:$C, MATCH(Places!$K2937,Neighborhoods!$A:$A,0), MATCH(Places!O$1,Neighborhoods!$A$1:$C$1,0))</f>
        <v>Flushing</v>
      </c>
      <c r="P2937" t="s">
        <v>11822</v>
      </c>
      <c r="Q2937" t="str">
        <f t="shared" si="180"/>
        <v>No</v>
      </c>
      <c r="R2937">
        <v>3</v>
      </c>
      <c r="S2937" t="str">
        <f t="shared" si="181"/>
        <v>Medium</v>
      </c>
      <c r="T2937" s="50">
        <v>120</v>
      </c>
      <c r="U2937" s="70">
        <f t="shared" si="182"/>
        <v>0.03</v>
      </c>
      <c r="V2937" s="52">
        <v>4.47</v>
      </c>
      <c r="W2937" s="52" t="str" cm="1">
        <f t="array" ref="W2937">_xlfn.SWITCH(ROUND(V2937,0),5,"Excellent",4,"Good",3,"Ok","Bad")</f>
        <v>Good</v>
      </c>
      <c r="X2937">
        <v>148</v>
      </c>
      <c r="Y2937" t="str">
        <f t="shared" si="183"/>
        <v>No</v>
      </c>
      <c r="Z2937" s="68">
        <v>42954</v>
      </c>
      <c r="AA2937" s="68">
        <v>43984</v>
      </c>
      <c r="AB2937">
        <v>148</v>
      </c>
      <c r="AC2937" t="s">
        <v>15615</v>
      </c>
    </row>
    <row r="2938" spans="1:29" x14ac:dyDescent="0.3">
      <c r="A2938" t="s">
        <v>15276</v>
      </c>
      <c r="B2938">
        <v>347</v>
      </c>
      <c r="C2938" t="str">
        <f>VLOOKUP($B2938,Hosts!$A:$M,10,0)</f>
        <v>Within an hour</v>
      </c>
      <c r="D2938" s="70">
        <f>VLOOKUP($B2938,Hosts!$A:$M,11,0)</f>
        <v>1</v>
      </c>
      <c r="E2938" s="70">
        <f>VLOOKUP($B2938,Hosts!$A:$M,12,0)</f>
        <v>1</v>
      </c>
      <c r="F2938" t="str">
        <f>VLOOKUP($B2938,Hosts!$A:$M,13,0)</f>
        <v>Yes</v>
      </c>
      <c r="G2938" t="str">
        <f>INDEX(Hosts!$A:$M, MATCH(Places!$B2938,Hosts!$A:$A,0), MATCH(Places!G$1,Hosts!$A$1:$M$1,0))</f>
        <v>Within an hour</v>
      </c>
      <c r="H2938" s="70">
        <f>INDEX(Hosts!$A:$M, MATCH(Places!$B2938,Hosts!$A:$A,0), MATCH(Places!H$1,Hosts!$A$1:$M$1,0))</f>
        <v>1</v>
      </c>
      <c r="I2938" s="70">
        <f>INDEX(Hosts!$A:$M, MATCH(Places!$B2938,Hosts!$A:$A,0), MATCH(Places!I$1,Hosts!$A$1:$M$1,0))</f>
        <v>1</v>
      </c>
      <c r="J2938" t="str">
        <f>INDEX(Hosts!$A:$M, MATCH(Places!$B2938,Hosts!$A:$A,0), MATCH(Places!J$1,Hosts!$A$1:$M$1,0))</f>
        <v>Yes</v>
      </c>
      <c r="K2938">
        <v>15</v>
      </c>
      <c r="L2938" t="str">
        <f>VLOOKUP($K2938,Neighborhoods!$A:$C,2,0)</f>
        <v>Manhattan</v>
      </c>
      <c r="M2938" t="str">
        <f>VLOOKUP($K2938,Neighborhoods!$A:$C,3,0)</f>
        <v>East Village</v>
      </c>
      <c r="N2938" t="str">
        <f>INDEX(Neighborhoods!$A:$C, MATCH(Places!$K2938,Neighborhoods!$A:$A,0), MATCH(Places!N$1,Neighborhoods!$A$1:$C$1,0))</f>
        <v>Manhattan</v>
      </c>
      <c r="O2938" t="str">
        <f>INDEX(Neighborhoods!$A:$C, MATCH(Places!$K2938,Neighborhoods!$A:$A,0), MATCH(Places!O$1,Neighborhoods!$A$1:$C$1,0))</f>
        <v>East Village</v>
      </c>
      <c r="P2938" t="s">
        <v>11822</v>
      </c>
      <c r="Q2938" t="str">
        <f t="shared" si="180"/>
        <v>No</v>
      </c>
      <c r="R2938">
        <v>3</v>
      </c>
      <c r="S2938" t="str">
        <f t="shared" si="181"/>
        <v>Medium</v>
      </c>
      <c r="T2938" s="50">
        <v>120</v>
      </c>
      <c r="U2938" s="70">
        <f t="shared" si="182"/>
        <v>0.03</v>
      </c>
      <c r="V2938" s="52">
        <v>4.91</v>
      </c>
      <c r="W2938" s="52" t="str" cm="1">
        <f t="array" ref="W2938">_xlfn.SWITCH(ROUND(V2938,0),5,"Excellent",4,"Good",3,"Ok","Bad")</f>
        <v>Excellent</v>
      </c>
      <c r="X2938">
        <v>76</v>
      </c>
      <c r="Y2938" t="str">
        <f t="shared" si="183"/>
        <v>No</v>
      </c>
      <c r="Z2938" s="68">
        <v>42973</v>
      </c>
      <c r="AA2938" s="68">
        <v>43934</v>
      </c>
      <c r="AB2938">
        <v>6</v>
      </c>
      <c r="AC2938" t="s">
        <v>15616</v>
      </c>
    </row>
    <row r="2939" spans="1:29" x14ac:dyDescent="0.3">
      <c r="A2939" t="s">
        <v>2140</v>
      </c>
      <c r="B2939">
        <v>1561</v>
      </c>
      <c r="C2939" t="str">
        <f>VLOOKUP($B2939,Hosts!$A:$M,10,0)</f>
        <v>Within a few hours</v>
      </c>
      <c r="D2939" s="70">
        <f>VLOOKUP($B2939,Hosts!$A:$M,11,0)</f>
        <v>1</v>
      </c>
      <c r="E2939" s="70">
        <f>VLOOKUP($B2939,Hosts!$A:$M,12,0)</f>
        <v>0.97</v>
      </c>
      <c r="F2939" t="str">
        <f>VLOOKUP($B2939,Hosts!$A:$M,13,0)</f>
        <v>Yes</v>
      </c>
      <c r="G2939" t="str">
        <f>INDEX(Hosts!$A:$M, MATCH(Places!$B2939,Hosts!$A:$A,0), MATCH(Places!G$1,Hosts!$A$1:$M$1,0))</f>
        <v>Within a few hours</v>
      </c>
      <c r="H2939" s="70">
        <f>INDEX(Hosts!$A:$M, MATCH(Places!$B2939,Hosts!$A:$A,0), MATCH(Places!H$1,Hosts!$A$1:$M$1,0))</f>
        <v>1</v>
      </c>
      <c r="I2939" s="70">
        <f>INDEX(Hosts!$A:$M, MATCH(Places!$B2939,Hosts!$A:$A,0), MATCH(Places!I$1,Hosts!$A$1:$M$1,0))</f>
        <v>0.97</v>
      </c>
      <c r="J2939" t="str">
        <f>INDEX(Hosts!$A:$M, MATCH(Places!$B2939,Hosts!$A:$A,0), MATCH(Places!J$1,Hosts!$A$1:$M$1,0))</f>
        <v>Yes</v>
      </c>
      <c r="K2939">
        <v>14</v>
      </c>
      <c r="L2939" t="str">
        <f>VLOOKUP($K2939,Neighborhoods!$A:$C,2,0)</f>
        <v>Manhattan</v>
      </c>
      <c r="M2939" t="str">
        <f>VLOOKUP($K2939,Neighborhoods!$A:$C,3,0)</f>
        <v>East Harlem</v>
      </c>
      <c r="N2939" t="str">
        <f>INDEX(Neighborhoods!$A:$C, MATCH(Places!$K2939,Neighborhoods!$A:$A,0), MATCH(Places!N$1,Neighborhoods!$A$1:$C$1,0))</f>
        <v>Manhattan</v>
      </c>
      <c r="O2939" t="str">
        <f>INDEX(Neighborhoods!$A:$C, MATCH(Places!$K2939,Neighborhoods!$A:$A,0), MATCH(Places!O$1,Neighborhoods!$A$1:$C$1,0))</f>
        <v>East Harlem</v>
      </c>
      <c r="P2939" t="s">
        <v>1</v>
      </c>
      <c r="Q2939" t="str">
        <f t="shared" si="180"/>
        <v>Yes</v>
      </c>
      <c r="R2939">
        <v>2</v>
      </c>
      <c r="S2939" t="str">
        <f t="shared" si="181"/>
        <v>Small</v>
      </c>
      <c r="T2939" s="50">
        <v>49</v>
      </c>
      <c r="U2939" s="70">
        <f t="shared" si="182"/>
        <v>0.03</v>
      </c>
      <c r="V2939" s="52">
        <v>4.8099999999999996</v>
      </c>
      <c r="W2939" s="52" t="str" cm="1">
        <f t="array" ref="W2939">_xlfn.SWITCH(ROUND(V2939,0),5,"Excellent",4,"Good",3,"Ok","Bad")</f>
        <v>Excellent</v>
      </c>
      <c r="X2939">
        <v>59</v>
      </c>
      <c r="Y2939" t="str">
        <f t="shared" si="183"/>
        <v>No</v>
      </c>
      <c r="Z2939" s="68">
        <v>42982</v>
      </c>
      <c r="AA2939" s="68">
        <v>43891</v>
      </c>
      <c r="AB2939">
        <v>90</v>
      </c>
      <c r="AC2939" t="s">
        <v>15615</v>
      </c>
    </row>
    <row r="2940" spans="1:29" x14ac:dyDescent="0.3">
      <c r="A2940" t="s">
        <v>2141</v>
      </c>
      <c r="B2940">
        <v>2784</v>
      </c>
      <c r="C2940" t="str">
        <f>VLOOKUP($B2940,Hosts!$A:$M,10,0)</f>
        <v>Within an hour</v>
      </c>
      <c r="D2940" s="70">
        <f>VLOOKUP($B2940,Hosts!$A:$M,11,0)</f>
        <v>1</v>
      </c>
      <c r="E2940" s="70">
        <f>VLOOKUP($B2940,Hosts!$A:$M,12,0)</f>
        <v>0</v>
      </c>
      <c r="F2940" t="str">
        <f>VLOOKUP($B2940,Hosts!$A:$M,13,0)</f>
        <v>No</v>
      </c>
      <c r="G2940" t="str">
        <f>INDEX(Hosts!$A:$M, MATCH(Places!$B2940,Hosts!$A:$A,0), MATCH(Places!G$1,Hosts!$A$1:$M$1,0))</f>
        <v>Within an hour</v>
      </c>
      <c r="H2940" s="70">
        <f>INDEX(Hosts!$A:$M, MATCH(Places!$B2940,Hosts!$A:$A,0), MATCH(Places!H$1,Hosts!$A$1:$M$1,0))</f>
        <v>1</v>
      </c>
      <c r="I2940" s="70">
        <f>INDEX(Hosts!$A:$M, MATCH(Places!$B2940,Hosts!$A:$A,0), MATCH(Places!I$1,Hosts!$A$1:$M$1,0))</f>
        <v>0</v>
      </c>
      <c r="J2940" t="str">
        <f>INDEX(Hosts!$A:$M, MATCH(Places!$B2940,Hosts!$A:$A,0), MATCH(Places!J$1,Hosts!$A$1:$M$1,0))</f>
        <v>No</v>
      </c>
      <c r="K2940">
        <v>3</v>
      </c>
      <c r="L2940" t="str">
        <f>VLOOKUP($K2940,Neighborhoods!$A:$C,2,0)</f>
        <v>Bronx</v>
      </c>
      <c r="M2940" t="str">
        <f>VLOOKUP($K2940,Neighborhoods!$A:$C,3,0)</f>
        <v>Longwood</v>
      </c>
      <c r="N2940" t="str">
        <f>INDEX(Neighborhoods!$A:$C, MATCH(Places!$K2940,Neighborhoods!$A:$A,0), MATCH(Places!N$1,Neighborhoods!$A$1:$C$1,0))</f>
        <v>Bronx</v>
      </c>
      <c r="O2940" t="str">
        <f>INDEX(Neighborhoods!$A:$C, MATCH(Places!$K2940,Neighborhoods!$A:$A,0), MATCH(Places!O$1,Neighborhoods!$A$1:$C$1,0))</f>
        <v>Longwood</v>
      </c>
      <c r="P2940" t="s">
        <v>11822</v>
      </c>
      <c r="Q2940" t="str">
        <f t="shared" si="180"/>
        <v>No</v>
      </c>
      <c r="R2940">
        <v>2</v>
      </c>
      <c r="S2940" t="str">
        <f t="shared" si="181"/>
        <v>Small</v>
      </c>
      <c r="T2940" s="50">
        <v>150</v>
      </c>
      <c r="U2940" s="70">
        <f t="shared" si="182"/>
        <v>0.03</v>
      </c>
      <c r="V2940" s="52">
        <v>4.93</v>
      </c>
      <c r="W2940" s="52" t="str" cm="1">
        <f t="array" ref="W2940">_xlfn.SWITCH(ROUND(V2940,0),5,"Excellent",4,"Good",3,"Ok","Bad")</f>
        <v>Excellent</v>
      </c>
      <c r="X2940">
        <v>14</v>
      </c>
      <c r="Y2940" t="str">
        <f t="shared" si="183"/>
        <v>No</v>
      </c>
      <c r="Z2940" s="68">
        <v>43020</v>
      </c>
      <c r="AA2940" s="68">
        <v>43794</v>
      </c>
      <c r="AB2940">
        <v>224</v>
      </c>
      <c r="AC2940" t="s">
        <v>15615</v>
      </c>
    </row>
    <row r="2941" spans="1:29" x14ac:dyDescent="0.3">
      <c r="A2941" t="s">
        <v>2142</v>
      </c>
      <c r="B2941">
        <v>2555</v>
      </c>
      <c r="C2941" t="str">
        <f>VLOOKUP($B2941,Hosts!$A:$M,10,0)</f>
        <v>Within a day</v>
      </c>
      <c r="D2941" s="70">
        <f>VLOOKUP($B2941,Hosts!$A:$M,11,0)</f>
        <v>1</v>
      </c>
      <c r="E2941" s="70">
        <f>VLOOKUP($B2941,Hosts!$A:$M,12,0)</f>
        <v>0.86</v>
      </c>
      <c r="F2941" t="str">
        <f>VLOOKUP($B2941,Hosts!$A:$M,13,0)</f>
        <v>Yes</v>
      </c>
      <c r="G2941" t="str">
        <f>INDEX(Hosts!$A:$M, MATCH(Places!$B2941,Hosts!$A:$A,0), MATCH(Places!G$1,Hosts!$A$1:$M$1,0))</f>
        <v>Within a day</v>
      </c>
      <c r="H2941" s="70">
        <f>INDEX(Hosts!$A:$M, MATCH(Places!$B2941,Hosts!$A:$A,0), MATCH(Places!H$1,Hosts!$A$1:$M$1,0))</f>
        <v>1</v>
      </c>
      <c r="I2941" s="70">
        <f>INDEX(Hosts!$A:$M, MATCH(Places!$B2941,Hosts!$A:$A,0), MATCH(Places!I$1,Hosts!$A$1:$M$1,0))</f>
        <v>0.86</v>
      </c>
      <c r="J2941" t="str">
        <f>INDEX(Hosts!$A:$M, MATCH(Places!$B2941,Hosts!$A:$A,0), MATCH(Places!J$1,Hosts!$A$1:$M$1,0))</f>
        <v>Yes</v>
      </c>
      <c r="K2941">
        <v>11</v>
      </c>
      <c r="L2941" t="str">
        <f>VLOOKUP($K2941,Neighborhoods!$A:$C,2,0)</f>
        <v>Brooklyn</v>
      </c>
      <c r="M2941" t="str">
        <f>VLOOKUP($K2941,Neighborhoods!$A:$C,3,0)</f>
        <v>Greenpoint</v>
      </c>
      <c r="N2941" t="str">
        <f>INDEX(Neighborhoods!$A:$C, MATCH(Places!$K2941,Neighborhoods!$A:$A,0), MATCH(Places!N$1,Neighborhoods!$A$1:$C$1,0))</f>
        <v>Brooklyn</v>
      </c>
      <c r="O2941" t="str">
        <f>INDEX(Neighborhoods!$A:$C, MATCH(Places!$K2941,Neighborhoods!$A:$A,0), MATCH(Places!O$1,Neighborhoods!$A$1:$C$1,0))</f>
        <v>Greenpoint</v>
      </c>
      <c r="P2941" t="s">
        <v>11822</v>
      </c>
      <c r="Q2941" t="str">
        <f t="shared" si="180"/>
        <v>No</v>
      </c>
      <c r="R2941">
        <v>4</v>
      </c>
      <c r="S2941" t="str">
        <f t="shared" si="181"/>
        <v>Medium</v>
      </c>
      <c r="T2941" s="50">
        <v>90</v>
      </c>
      <c r="U2941" s="70">
        <f t="shared" si="182"/>
        <v>0.03</v>
      </c>
      <c r="V2941" s="52">
        <v>4.88</v>
      </c>
      <c r="W2941" s="52" t="str" cm="1">
        <f t="array" ref="W2941">_xlfn.SWITCH(ROUND(V2941,0),5,"Excellent",4,"Good",3,"Ok","Bad")</f>
        <v>Excellent</v>
      </c>
      <c r="X2941">
        <v>8</v>
      </c>
      <c r="Y2941" t="str">
        <f t="shared" si="183"/>
        <v>No</v>
      </c>
      <c r="Z2941" s="68">
        <v>43009</v>
      </c>
      <c r="AA2941" s="68">
        <v>43872</v>
      </c>
      <c r="AB2941">
        <v>179</v>
      </c>
      <c r="AC2941" t="s">
        <v>15615</v>
      </c>
    </row>
    <row r="2942" spans="1:29" x14ac:dyDescent="0.3">
      <c r="A2942" t="s">
        <v>13715</v>
      </c>
      <c r="B2942">
        <v>977</v>
      </c>
      <c r="C2942" t="str">
        <f>VLOOKUP($B2942,Hosts!$A:$M,10,0)</f>
        <v>Within a few hours</v>
      </c>
      <c r="D2942" s="70">
        <f>VLOOKUP($B2942,Hosts!$A:$M,11,0)</f>
        <v>1</v>
      </c>
      <c r="E2942" s="70">
        <f>VLOOKUP($B2942,Hosts!$A:$M,12,0)</f>
        <v>1</v>
      </c>
      <c r="F2942" t="str">
        <f>VLOOKUP($B2942,Hosts!$A:$M,13,0)</f>
        <v>No</v>
      </c>
      <c r="G2942" t="str">
        <f>INDEX(Hosts!$A:$M, MATCH(Places!$B2942,Hosts!$A:$A,0), MATCH(Places!G$1,Hosts!$A$1:$M$1,0))</f>
        <v>Within a few hours</v>
      </c>
      <c r="H2942" s="70">
        <f>INDEX(Hosts!$A:$M, MATCH(Places!$B2942,Hosts!$A:$A,0), MATCH(Places!H$1,Hosts!$A$1:$M$1,0))</f>
        <v>1</v>
      </c>
      <c r="I2942" s="70">
        <f>INDEX(Hosts!$A:$M, MATCH(Places!$B2942,Hosts!$A:$A,0), MATCH(Places!I$1,Hosts!$A$1:$M$1,0))</f>
        <v>1</v>
      </c>
      <c r="J2942" t="str">
        <f>INDEX(Hosts!$A:$M, MATCH(Places!$B2942,Hosts!$A:$A,0), MATCH(Places!J$1,Hosts!$A$1:$M$1,0))</f>
        <v>No</v>
      </c>
      <c r="K2942">
        <v>13</v>
      </c>
      <c r="L2942" t="str">
        <f>VLOOKUP($K2942,Neighborhoods!$A:$C,2,0)</f>
        <v>Manhattan</v>
      </c>
      <c r="M2942" t="str">
        <f>VLOOKUP($K2942,Neighborhoods!$A:$C,3,0)</f>
        <v>Chelsea</v>
      </c>
      <c r="N2942" t="str">
        <f>INDEX(Neighborhoods!$A:$C, MATCH(Places!$K2942,Neighborhoods!$A:$A,0), MATCH(Places!N$1,Neighborhoods!$A$1:$C$1,0))</f>
        <v>Manhattan</v>
      </c>
      <c r="O2942" t="str">
        <f>INDEX(Neighborhoods!$A:$C, MATCH(Places!$K2942,Neighborhoods!$A:$A,0), MATCH(Places!O$1,Neighborhoods!$A$1:$C$1,0))</f>
        <v>Chelsea</v>
      </c>
      <c r="P2942" t="s">
        <v>11822</v>
      </c>
      <c r="Q2942" t="str">
        <f t="shared" si="180"/>
        <v>No</v>
      </c>
      <c r="R2942">
        <v>3</v>
      </c>
      <c r="S2942" t="str">
        <f t="shared" si="181"/>
        <v>Medium</v>
      </c>
      <c r="T2942" s="50">
        <v>185</v>
      </c>
      <c r="U2942" s="70">
        <f t="shared" si="182"/>
        <v>0.03</v>
      </c>
      <c r="V2942" s="52">
        <v>5</v>
      </c>
      <c r="W2942" s="52" t="str" cm="1">
        <f t="array" ref="W2942">_xlfn.SWITCH(ROUND(V2942,0),5,"Excellent",4,"Good",3,"Ok","Bad")</f>
        <v>Excellent</v>
      </c>
      <c r="X2942">
        <v>17</v>
      </c>
      <c r="Y2942" t="str">
        <f t="shared" si="183"/>
        <v>No</v>
      </c>
      <c r="Z2942" s="68">
        <v>43322</v>
      </c>
      <c r="AA2942" s="68">
        <v>43832</v>
      </c>
      <c r="AB2942">
        <v>136</v>
      </c>
      <c r="AC2942" t="s">
        <v>15615</v>
      </c>
    </row>
    <row r="2943" spans="1:29" x14ac:dyDescent="0.3">
      <c r="A2943" t="s">
        <v>13927</v>
      </c>
      <c r="B2943">
        <v>1215</v>
      </c>
      <c r="C2943" t="str">
        <f>VLOOKUP($B2943,Hosts!$A:$M,10,0)</f>
        <v>A few days or more</v>
      </c>
      <c r="D2943" s="70">
        <f>VLOOKUP($B2943,Hosts!$A:$M,11,0)</f>
        <v>0</v>
      </c>
      <c r="E2943" s="70">
        <f>VLOOKUP($B2943,Hosts!$A:$M,12,0)</f>
        <v>0.95</v>
      </c>
      <c r="F2943" t="str">
        <f>VLOOKUP($B2943,Hosts!$A:$M,13,0)</f>
        <v>Yes</v>
      </c>
      <c r="G2943" t="str">
        <f>INDEX(Hosts!$A:$M, MATCH(Places!$B2943,Hosts!$A:$A,0), MATCH(Places!G$1,Hosts!$A$1:$M$1,0))</f>
        <v>A few days or more</v>
      </c>
      <c r="H2943" s="70">
        <f>INDEX(Hosts!$A:$M, MATCH(Places!$B2943,Hosts!$A:$A,0), MATCH(Places!H$1,Hosts!$A$1:$M$1,0))</f>
        <v>0</v>
      </c>
      <c r="I2943" s="70">
        <f>INDEX(Hosts!$A:$M, MATCH(Places!$B2943,Hosts!$A:$A,0), MATCH(Places!I$1,Hosts!$A$1:$M$1,0))</f>
        <v>0.95</v>
      </c>
      <c r="J2943" t="str">
        <f>INDEX(Hosts!$A:$M, MATCH(Places!$B2943,Hosts!$A:$A,0), MATCH(Places!J$1,Hosts!$A$1:$M$1,0))</f>
        <v>Yes</v>
      </c>
      <c r="K2943">
        <v>16</v>
      </c>
      <c r="L2943" t="str">
        <f>VLOOKUP($K2943,Neighborhoods!$A:$C,2,0)</f>
        <v>Manhattan</v>
      </c>
      <c r="M2943" t="str">
        <f>VLOOKUP($K2943,Neighborhoods!$A:$C,3,0)</f>
        <v>Harlem</v>
      </c>
      <c r="N2943" t="str">
        <f>INDEX(Neighborhoods!$A:$C, MATCH(Places!$K2943,Neighborhoods!$A:$A,0), MATCH(Places!N$1,Neighborhoods!$A$1:$C$1,0))</f>
        <v>Manhattan</v>
      </c>
      <c r="O2943" t="str">
        <f>INDEX(Neighborhoods!$A:$C, MATCH(Places!$K2943,Neighborhoods!$A:$A,0), MATCH(Places!O$1,Neighborhoods!$A$1:$C$1,0))</f>
        <v>Harlem</v>
      </c>
      <c r="P2943" t="s">
        <v>11822</v>
      </c>
      <c r="Q2943" t="str">
        <f t="shared" si="180"/>
        <v>No</v>
      </c>
      <c r="R2943">
        <v>3</v>
      </c>
      <c r="S2943" t="str">
        <f t="shared" si="181"/>
        <v>Medium</v>
      </c>
      <c r="T2943" s="50">
        <v>175</v>
      </c>
      <c r="U2943" s="70">
        <f t="shared" si="182"/>
        <v>0.03</v>
      </c>
      <c r="V2943" s="52">
        <v>4.99</v>
      </c>
      <c r="W2943" s="52" t="str" cm="1">
        <f t="array" ref="W2943">_xlfn.SWITCH(ROUND(V2943,0),5,"Excellent",4,"Good",3,"Ok","Bad")</f>
        <v>Excellent</v>
      </c>
      <c r="X2943">
        <v>72</v>
      </c>
      <c r="Y2943" t="str">
        <f t="shared" si="183"/>
        <v>No</v>
      </c>
      <c r="Z2943" s="68">
        <v>42992</v>
      </c>
      <c r="AA2943" s="68">
        <v>43906</v>
      </c>
      <c r="AB2943">
        <v>250</v>
      </c>
      <c r="AC2943" t="s">
        <v>15616</v>
      </c>
    </row>
    <row r="2944" spans="1:29" x14ac:dyDescent="0.3">
      <c r="A2944" t="s">
        <v>2143</v>
      </c>
      <c r="B2944">
        <v>1793</v>
      </c>
      <c r="C2944" t="str">
        <f>VLOOKUP($B2944,Hosts!$A:$M,10,0)</f>
        <v>Within a day</v>
      </c>
      <c r="D2944" s="70">
        <f>VLOOKUP($B2944,Hosts!$A:$M,11,0)</f>
        <v>1</v>
      </c>
      <c r="E2944" s="70">
        <f>VLOOKUP($B2944,Hosts!$A:$M,12,0)</f>
        <v>1</v>
      </c>
      <c r="F2944" t="str">
        <f>VLOOKUP($B2944,Hosts!$A:$M,13,0)</f>
        <v>Yes</v>
      </c>
      <c r="G2944" t="str">
        <f>INDEX(Hosts!$A:$M, MATCH(Places!$B2944,Hosts!$A:$A,0), MATCH(Places!G$1,Hosts!$A$1:$M$1,0))</f>
        <v>Within a day</v>
      </c>
      <c r="H2944" s="70">
        <f>INDEX(Hosts!$A:$M, MATCH(Places!$B2944,Hosts!$A:$A,0), MATCH(Places!H$1,Hosts!$A$1:$M$1,0))</f>
        <v>1</v>
      </c>
      <c r="I2944" s="70">
        <f>INDEX(Hosts!$A:$M, MATCH(Places!$B2944,Hosts!$A:$A,0), MATCH(Places!I$1,Hosts!$A$1:$M$1,0))</f>
        <v>1</v>
      </c>
      <c r="J2944" t="str">
        <f>INDEX(Hosts!$A:$M, MATCH(Places!$B2944,Hosts!$A:$A,0), MATCH(Places!J$1,Hosts!$A$1:$M$1,0))</f>
        <v>Yes</v>
      </c>
      <c r="K2944">
        <v>20</v>
      </c>
      <c r="L2944" t="str">
        <f>VLOOKUP($K2944,Neighborhoods!$A:$C,2,0)</f>
        <v>Manhattan</v>
      </c>
      <c r="M2944" t="str">
        <f>VLOOKUP($K2944,Neighborhoods!$A:$C,3,0)</f>
        <v>Upper West Side</v>
      </c>
      <c r="N2944" t="str">
        <f>INDEX(Neighborhoods!$A:$C, MATCH(Places!$K2944,Neighborhoods!$A:$A,0), MATCH(Places!N$1,Neighborhoods!$A$1:$C$1,0))</f>
        <v>Manhattan</v>
      </c>
      <c r="O2944" t="str">
        <f>INDEX(Neighborhoods!$A:$C, MATCH(Places!$K2944,Neighborhoods!$A:$A,0), MATCH(Places!O$1,Neighborhoods!$A$1:$C$1,0))</f>
        <v>Upper West Side</v>
      </c>
      <c r="P2944" t="s">
        <v>11822</v>
      </c>
      <c r="Q2944" t="str">
        <f t="shared" si="180"/>
        <v>No</v>
      </c>
      <c r="R2944">
        <v>4</v>
      </c>
      <c r="S2944" t="str">
        <f t="shared" si="181"/>
        <v>Medium</v>
      </c>
      <c r="T2944" s="50">
        <v>289</v>
      </c>
      <c r="U2944" s="70">
        <f t="shared" si="182"/>
        <v>0.04</v>
      </c>
      <c r="V2944" s="52">
        <v>5</v>
      </c>
      <c r="W2944" s="52" t="str" cm="1">
        <f t="array" ref="W2944">_xlfn.SWITCH(ROUND(V2944,0),5,"Excellent",4,"Good",3,"Ok","Bad")</f>
        <v>Excellent</v>
      </c>
      <c r="X2944">
        <v>3</v>
      </c>
      <c r="Y2944" t="str">
        <f t="shared" si="183"/>
        <v>No</v>
      </c>
      <c r="Z2944" s="68">
        <v>42983</v>
      </c>
      <c r="AA2944" s="68">
        <v>43001</v>
      </c>
      <c r="AB2944">
        <v>0</v>
      </c>
      <c r="AC2944" t="s">
        <v>15616</v>
      </c>
    </row>
    <row r="2945" spans="1:29" x14ac:dyDescent="0.3">
      <c r="A2945" t="s">
        <v>14118</v>
      </c>
      <c r="B2945">
        <v>268</v>
      </c>
      <c r="C2945" t="str">
        <f>VLOOKUP($B2945,Hosts!$A:$M,10,0)</f>
        <v>Within a few hours</v>
      </c>
      <c r="D2945" s="70">
        <f>VLOOKUP($B2945,Hosts!$A:$M,11,0)</f>
        <v>1</v>
      </c>
      <c r="E2945" s="70">
        <f>VLOOKUP($B2945,Hosts!$A:$M,12,0)</f>
        <v>0.76</v>
      </c>
      <c r="F2945" t="str">
        <f>VLOOKUP($B2945,Hosts!$A:$M,13,0)</f>
        <v>No</v>
      </c>
      <c r="G2945" t="str">
        <f>INDEX(Hosts!$A:$M, MATCH(Places!$B2945,Hosts!$A:$A,0), MATCH(Places!G$1,Hosts!$A$1:$M$1,0))</f>
        <v>Within a few hours</v>
      </c>
      <c r="H2945" s="70">
        <f>INDEX(Hosts!$A:$M, MATCH(Places!$B2945,Hosts!$A:$A,0), MATCH(Places!H$1,Hosts!$A$1:$M$1,0))</f>
        <v>1</v>
      </c>
      <c r="I2945" s="70">
        <f>INDEX(Hosts!$A:$M, MATCH(Places!$B2945,Hosts!$A:$A,0), MATCH(Places!I$1,Hosts!$A$1:$M$1,0))</f>
        <v>0.76</v>
      </c>
      <c r="J2945" t="str">
        <f>INDEX(Hosts!$A:$M, MATCH(Places!$B2945,Hosts!$A:$A,0), MATCH(Places!J$1,Hosts!$A$1:$M$1,0))</f>
        <v>No</v>
      </c>
      <c r="K2945">
        <v>20</v>
      </c>
      <c r="L2945" t="str">
        <f>VLOOKUP($K2945,Neighborhoods!$A:$C,2,0)</f>
        <v>Manhattan</v>
      </c>
      <c r="M2945" t="str">
        <f>VLOOKUP($K2945,Neighborhoods!$A:$C,3,0)</f>
        <v>Upper West Side</v>
      </c>
      <c r="N2945" t="str">
        <f>INDEX(Neighborhoods!$A:$C, MATCH(Places!$K2945,Neighborhoods!$A:$A,0), MATCH(Places!N$1,Neighborhoods!$A$1:$C$1,0))</f>
        <v>Manhattan</v>
      </c>
      <c r="O2945" t="str">
        <f>INDEX(Neighborhoods!$A:$C, MATCH(Places!$K2945,Neighborhoods!$A:$A,0), MATCH(Places!O$1,Neighborhoods!$A$1:$C$1,0))</f>
        <v>Upper West Side</v>
      </c>
      <c r="P2945" t="s">
        <v>1</v>
      </c>
      <c r="Q2945" t="str">
        <f t="shared" si="180"/>
        <v>Yes</v>
      </c>
      <c r="R2945">
        <v>1</v>
      </c>
      <c r="S2945" t="str">
        <f t="shared" si="181"/>
        <v>Small</v>
      </c>
      <c r="T2945" s="50">
        <v>89</v>
      </c>
      <c r="U2945" s="70">
        <f t="shared" si="182"/>
        <v>0.03</v>
      </c>
      <c r="V2945" s="52">
        <v>5</v>
      </c>
      <c r="W2945" s="52" t="str" cm="1">
        <f t="array" ref="W2945">_xlfn.SWITCH(ROUND(V2945,0),5,"Excellent",4,"Good",3,"Ok","Bad")</f>
        <v>Excellent</v>
      </c>
      <c r="X2945">
        <v>27</v>
      </c>
      <c r="Y2945" t="str">
        <f t="shared" si="183"/>
        <v>No</v>
      </c>
      <c r="Z2945" s="68">
        <v>42974</v>
      </c>
      <c r="AA2945" s="68">
        <v>44034</v>
      </c>
      <c r="AB2945">
        <v>163</v>
      </c>
      <c r="AC2945" t="s">
        <v>15615</v>
      </c>
    </row>
    <row r="2946" spans="1:29" x14ac:dyDescent="0.3">
      <c r="A2946" t="s">
        <v>15067</v>
      </c>
      <c r="B2946">
        <v>3220</v>
      </c>
      <c r="C2946" t="str">
        <f>VLOOKUP($B2946,Hosts!$A:$M,10,0)</f>
        <v>Within a day</v>
      </c>
      <c r="D2946" s="70">
        <f>VLOOKUP($B2946,Hosts!$A:$M,11,0)</f>
        <v>0.8</v>
      </c>
      <c r="E2946" s="70">
        <f>VLOOKUP($B2946,Hosts!$A:$M,12,0)</f>
        <v>0.88</v>
      </c>
      <c r="F2946" t="str">
        <f>VLOOKUP($B2946,Hosts!$A:$M,13,0)</f>
        <v>Yes</v>
      </c>
      <c r="G2946" t="str">
        <f>INDEX(Hosts!$A:$M, MATCH(Places!$B2946,Hosts!$A:$A,0), MATCH(Places!G$1,Hosts!$A$1:$M$1,0))</f>
        <v>Within a day</v>
      </c>
      <c r="H2946" s="70">
        <f>INDEX(Hosts!$A:$M, MATCH(Places!$B2946,Hosts!$A:$A,0), MATCH(Places!H$1,Hosts!$A$1:$M$1,0))</f>
        <v>0.8</v>
      </c>
      <c r="I2946" s="70">
        <f>INDEX(Hosts!$A:$M, MATCH(Places!$B2946,Hosts!$A:$A,0), MATCH(Places!I$1,Hosts!$A$1:$M$1,0))</f>
        <v>0.88</v>
      </c>
      <c r="J2946" t="str">
        <f>INDEX(Hosts!$A:$M, MATCH(Places!$B2946,Hosts!$A:$A,0), MATCH(Places!J$1,Hosts!$A$1:$M$1,0))</f>
        <v>Yes</v>
      </c>
      <c r="K2946">
        <v>17</v>
      </c>
      <c r="L2946" t="str">
        <f>VLOOKUP($K2946,Neighborhoods!$A:$C,2,0)</f>
        <v>Manhattan</v>
      </c>
      <c r="M2946" t="str">
        <f>VLOOKUP($K2946,Neighborhoods!$A:$C,3,0)</f>
        <v>Hell's Kitchen</v>
      </c>
      <c r="N2946" t="str">
        <f>INDEX(Neighborhoods!$A:$C, MATCH(Places!$K2946,Neighborhoods!$A:$A,0), MATCH(Places!N$1,Neighborhoods!$A$1:$C$1,0))</f>
        <v>Manhattan</v>
      </c>
      <c r="O2946" t="str">
        <f>INDEX(Neighborhoods!$A:$C, MATCH(Places!$K2946,Neighborhoods!$A:$A,0), MATCH(Places!O$1,Neighborhoods!$A$1:$C$1,0))</f>
        <v>Hell's Kitchen</v>
      </c>
      <c r="P2946" t="s">
        <v>11822</v>
      </c>
      <c r="Q2946" t="str">
        <f t="shared" si="180"/>
        <v>No</v>
      </c>
      <c r="R2946">
        <v>2</v>
      </c>
      <c r="S2946" t="str">
        <f t="shared" si="181"/>
        <v>Small</v>
      </c>
      <c r="T2946" s="50">
        <v>115</v>
      </c>
      <c r="U2946" s="70">
        <f t="shared" si="182"/>
        <v>0.03</v>
      </c>
      <c r="V2946" s="52">
        <v>4.91</v>
      </c>
      <c r="W2946" s="52" t="str" cm="1">
        <f t="array" ref="W2946">_xlfn.SWITCH(ROUND(V2946,0),5,"Excellent",4,"Good",3,"Ok","Bad")</f>
        <v>Excellent</v>
      </c>
      <c r="X2946">
        <v>174</v>
      </c>
      <c r="Y2946" t="str">
        <f t="shared" si="183"/>
        <v>Yes</v>
      </c>
      <c r="Z2946" s="68">
        <v>42977</v>
      </c>
      <c r="AA2946" s="68">
        <v>43962</v>
      </c>
      <c r="AB2946">
        <v>0</v>
      </c>
      <c r="AC2946" t="s">
        <v>15615</v>
      </c>
    </row>
    <row r="2947" spans="1:29" x14ac:dyDescent="0.3">
      <c r="A2947" t="s">
        <v>2144</v>
      </c>
      <c r="B2947">
        <v>3328</v>
      </c>
      <c r="C2947" t="str">
        <f>VLOOKUP($B2947,Hosts!$A:$M,10,0)</f>
        <v>Within an hour</v>
      </c>
      <c r="D2947" s="70">
        <f>VLOOKUP($B2947,Hosts!$A:$M,11,0)</f>
        <v>1</v>
      </c>
      <c r="E2947" s="70">
        <f>VLOOKUP($B2947,Hosts!$A:$M,12,0)</f>
        <v>0.99</v>
      </c>
      <c r="F2947" t="str">
        <f>VLOOKUP($B2947,Hosts!$A:$M,13,0)</f>
        <v>No</v>
      </c>
      <c r="G2947" t="str">
        <f>INDEX(Hosts!$A:$M, MATCH(Places!$B2947,Hosts!$A:$A,0), MATCH(Places!G$1,Hosts!$A$1:$M$1,0))</f>
        <v>Within an hour</v>
      </c>
      <c r="H2947" s="70">
        <f>INDEX(Hosts!$A:$M, MATCH(Places!$B2947,Hosts!$A:$A,0), MATCH(Places!H$1,Hosts!$A$1:$M$1,0))</f>
        <v>1</v>
      </c>
      <c r="I2947" s="70">
        <f>INDEX(Hosts!$A:$M, MATCH(Places!$B2947,Hosts!$A:$A,0), MATCH(Places!I$1,Hosts!$A$1:$M$1,0))</f>
        <v>0.99</v>
      </c>
      <c r="J2947" t="str">
        <f>INDEX(Hosts!$A:$M, MATCH(Places!$B2947,Hosts!$A:$A,0), MATCH(Places!J$1,Hosts!$A$1:$M$1,0))</f>
        <v>No</v>
      </c>
      <c r="K2947">
        <v>16</v>
      </c>
      <c r="L2947" t="str">
        <f>VLOOKUP($K2947,Neighborhoods!$A:$C,2,0)</f>
        <v>Manhattan</v>
      </c>
      <c r="M2947" t="str">
        <f>VLOOKUP($K2947,Neighborhoods!$A:$C,3,0)</f>
        <v>Harlem</v>
      </c>
      <c r="N2947" t="str">
        <f>INDEX(Neighborhoods!$A:$C, MATCH(Places!$K2947,Neighborhoods!$A:$A,0), MATCH(Places!N$1,Neighborhoods!$A$1:$C$1,0))</f>
        <v>Manhattan</v>
      </c>
      <c r="O2947" t="str">
        <f>INDEX(Neighborhoods!$A:$C, MATCH(Places!$K2947,Neighborhoods!$A:$A,0), MATCH(Places!O$1,Neighborhoods!$A$1:$C$1,0))</f>
        <v>Harlem</v>
      </c>
      <c r="P2947" t="s">
        <v>1</v>
      </c>
      <c r="Q2947" t="str">
        <f t="shared" ref="Q2947:Q3010" si="184">IF(OR(P2947="Private room",P2947="Shared room"),"Yes","No")</f>
        <v>Yes</v>
      </c>
      <c r="R2947">
        <v>1</v>
      </c>
      <c r="S2947" t="str">
        <f t="shared" ref="S2947:S3010" si="185">IF(R2947&lt;=2,"Small",IF(R2947&lt;=5,"Medium","Large"))</f>
        <v>Small</v>
      </c>
      <c r="T2947" s="50">
        <v>74</v>
      </c>
      <c r="U2947" s="70">
        <f t="shared" ref="U2947:U3010" si="186">VLOOKUP($T2947,$AF$1:$AG$5,2)</f>
        <v>0.03</v>
      </c>
      <c r="V2947" s="52">
        <v>4.58</v>
      </c>
      <c r="W2947" s="52" t="str" cm="1">
        <f t="array" ref="W2947">_xlfn.SWITCH(ROUND(V2947,0),5,"Excellent",4,"Good",3,"Ok","Bad")</f>
        <v>Excellent</v>
      </c>
      <c r="X2947">
        <v>113</v>
      </c>
      <c r="Y2947" t="str">
        <f t="shared" ref="Y2947:Y3010" si="187">IF(AND(V2947&gt;4.8,X2947&gt;100),"Yes","No")</f>
        <v>No</v>
      </c>
      <c r="Z2947" s="68">
        <v>42969</v>
      </c>
      <c r="AA2947" s="68">
        <v>44041</v>
      </c>
      <c r="AB2947">
        <v>365</v>
      </c>
      <c r="AC2947" t="s">
        <v>15616</v>
      </c>
    </row>
    <row r="2948" spans="1:29" x14ac:dyDescent="0.3">
      <c r="A2948" t="s">
        <v>13278</v>
      </c>
      <c r="B2948">
        <v>2093</v>
      </c>
      <c r="C2948" t="str">
        <f>VLOOKUP($B2948,Hosts!$A:$M,10,0)</f>
        <v>Within an hour</v>
      </c>
      <c r="D2948" s="70">
        <f>VLOOKUP($B2948,Hosts!$A:$M,11,0)</f>
        <v>1</v>
      </c>
      <c r="E2948" s="70">
        <f>VLOOKUP($B2948,Hosts!$A:$M,12,0)</f>
        <v>0.98</v>
      </c>
      <c r="F2948" t="str">
        <f>VLOOKUP($B2948,Hosts!$A:$M,13,0)</f>
        <v>No</v>
      </c>
      <c r="G2948" t="str">
        <f>INDEX(Hosts!$A:$M, MATCH(Places!$B2948,Hosts!$A:$A,0), MATCH(Places!G$1,Hosts!$A$1:$M$1,0))</f>
        <v>Within an hour</v>
      </c>
      <c r="H2948" s="70">
        <f>INDEX(Hosts!$A:$M, MATCH(Places!$B2948,Hosts!$A:$A,0), MATCH(Places!H$1,Hosts!$A$1:$M$1,0))</f>
        <v>1</v>
      </c>
      <c r="I2948" s="70">
        <f>INDEX(Hosts!$A:$M, MATCH(Places!$B2948,Hosts!$A:$A,0), MATCH(Places!I$1,Hosts!$A$1:$M$1,0))</f>
        <v>0.98</v>
      </c>
      <c r="J2948" t="str">
        <f>INDEX(Hosts!$A:$M, MATCH(Places!$B2948,Hosts!$A:$A,0), MATCH(Places!J$1,Hosts!$A$1:$M$1,0))</f>
        <v>No</v>
      </c>
      <c r="K2948">
        <v>16</v>
      </c>
      <c r="L2948" t="str">
        <f>VLOOKUP($K2948,Neighborhoods!$A:$C,2,0)</f>
        <v>Manhattan</v>
      </c>
      <c r="M2948" t="str">
        <f>VLOOKUP($K2948,Neighborhoods!$A:$C,3,0)</f>
        <v>Harlem</v>
      </c>
      <c r="N2948" t="str">
        <f>INDEX(Neighborhoods!$A:$C, MATCH(Places!$K2948,Neighborhoods!$A:$A,0), MATCH(Places!N$1,Neighborhoods!$A$1:$C$1,0))</f>
        <v>Manhattan</v>
      </c>
      <c r="O2948" t="str">
        <f>INDEX(Neighborhoods!$A:$C, MATCH(Places!$K2948,Neighborhoods!$A:$A,0), MATCH(Places!O$1,Neighborhoods!$A$1:$C$1,0))</f>
        <v>Harlem</v>
      </c>
      <c r="P2948" t="s">
        <v>1</v>
      </c>
      <c r="Q2948" t="str">
        <f t="shared" si="184"/>
        <v>Yes</v>
      </c>
      <c r="R2948">
        <v>2</v>
      </c>
      <c r="S2948" t="str">
        <f t="shared" si="185"/>
        <v>Small</v>
      </c>
      <c r="T2948" s="50">
        <v>52</v>
      </c>
      <c r="U2948" s="70">
        <f t="shared" si="186"/>
        <v>0.03</v>
      </c>
      <c r="V2948" s="52">
        <v>4.9000000000000004</v>
      </c>
      <c r="W2948" s="52" t="str" cm="1">
        <f t="array" ref="W2948">_xlfn.SWITCH(ROUND(V2948,0),5,"Excellent",4,"Good",3,"Ok","Bad")</f>
        <v>Excellent</v>
      </c>
      <c r="X2948">
        <v>41</v>
      </c>
      <c r="Y2948" t="str">
        <f t="shared" si="187"/>
        <v>No</v>
      </c>
      <c r="Z2948" s="68">
        <v>42981</v>
      </c>
      <c r="AA2948" s="68">
        <v>43822</v>
      </c>
      <c r="AB2948">
        <v>90</v>
      </c>
      <c r="AC2948" t="s">
        <v>15616</v>
      </c>
    </row>
    <row r="2949" spans="1:29" x14ac:dyDescent="0.3">
      <c r="A2949" t="s">
        <v>2145</v>
      </c>
      <c r="B2949">
        <v>3331</v>
      </c>
      <c r="C2949" t="str">
        <f>VLOOKUP($B2949,Hosts!$A:$M,10,0)</f>
        <v>Within an hour</v>
      </c>
      <c r="D2949" s="70">
        <f>VLOOKUP($B2949,Hosts!$A:$M,11,0)</f>
        <v>1</v>
      </c>
      <c r="E2949" s="70">
        <f>VLOOKUP($B2949,Hosts!$A:$M,12,0)</f>
        <v>1</v>
      </c>
      <c r="F2949" t="str">
        <f>VLOOKUP($B2949,Hosts!$A:$M,13,0)</f>
        <v>Yes</v>
      </c>
      <c r="G2949" t="str">
        <f>INDEX(Hosts!$A:$M, MATCH(Places!$B2949,Hosts!$A:$A,0), MATCH(Places!G$1,Hosts!$A$1:$M$1,0))</f>
        <v>Within an hour</v>
      </c>
      <c r="H2949" s="70">
        <f>INDEX(Hosts!$A:$M, MATCH(Places!$B2949,Hosts!$A:$A,0), MATCH(Places!H$1,Hosts!$A$1:$M$1,0))</f>
        <v>1</v>
      </c>
      <c r="I2949" s="70">
        <f>INDEX(Hosts!$A:$M, MATCH(Places!$B2949,Hosts!$A:$A,0), MATCH(Places!I$1,Hosts!$A$1:$M$1,0))</f>
        <v>1</v>
      </c>
      <c r="J2949" t="str">
        <f>INDEX(Hosts!$A:$M, MATCH(Places!$B2949,Hosts!$A:$A,0), MATCH(Places!J$1,Hosts!$A$1:$M$1,0))</f>
        <v>Yes</v>
      </c>
      <c r="K2949">
        <v>18</v>
      </c>
      <c r="L2949" t="str">
        <f>VLOOKUP($K2949,Neighborhoods!$A:$C,2,0)</f>
        <v>Manhattan</v>
      </c>
      <c r="M2949" t="str">
        <f>VLOOKUP($K2949,Neighborhoods!$A:$C,3,0)</f>
        <v>Midtown</v>
      </c>
      <c r="N2949" t="str">
        <f>INDEX(Neighborhoods!$A:$C, MATCH(Places!$K2949,Neighborhoods!$A:$A,0), MATCH(Places!N$1,Neighborhoods!$A$1:$C$1,0))</f>
        <v>Manhattan</v>
      </c>
      <c r="O2949" t="str">
        <f>INDEX(Neighborhoods!$A:$C, MATCH(Places!$K2949,Neighborhoods!$A:$A,0), MATCH(Places!O$1,Neighborhoods!$A$1:$C$1,0))</f>
        <v>Midtown</v>
      </c>
      <c r="P2949" t="s">
        <v>11822</v>
      </c>
      <c r="Q2949" t="str">
        <f t="shared" si="184"/>
        <v>No</v>
      </c>
      <c r="R2949">
        <v>4</v>
      </c>
      <c r="S2949" t="str">
        <f t="shared" si="185"/>
        <v>Medium</v>
      </c>
      <c r="T2949" s="50">
        <v>192</v>
      </c>
      <c r="U2949" s="70">
        <f t="shared" si="186"/>
        <v>0.03</v>
      </c>
      <c r="V2949" s="52">
        <v>4.97</v>
      </c>
      <c r="W2949" s="52" t="str" cm="1">
        <f t="array" ref="W2949">_xlfn.SWITCH(ROUND(V2949,0),5,"Excellent",4,"Good",3,"Ok","Bad")</f>
        <v>Excellent</v>
      </c>
      <c r="X2949">
        <v>130</v>
      </c>
      <c r="Y2949" t="str">
        <f t="shared" si="187"/>
        <v>Yes</v>
      </c>
      <c r="Z2949" s="68">
        <v>42986</v>
      </c>
      <c r="AA2949" s="68">
        <v>43898</v>
      </c>
      <c r="AB2949">
        <v>3</v>
      </c>
      <c r="AC2949" t="s">
        <v>15616</v>
      </c>
    </row>
    <row r="2950" spans="1:29" x14ac:dyDescent="0.3">
      <c r="A2950" t="s">
        <v>15112</v>
      </c>
      <c r="B2950">
        <v>868</v>
      </c>
      <c r="C2950" t="str">
        <f>VLOOKUP($B2950,Hosts!$A:$M,10,0)</f>
        <v>Within an hour</v>
      </c>
      <c r="D2950" s="70">
        <f>VLOOKUP($B2950,Hosts!$A:$M,11,0)</f>
        <v>0.95</v>
      </c>
      <c r="E2950" s="70">
        <f>VLOOKUP($B2950,Hosts!$A:$M,12,0)</f>
        <v>1</v>
      </c>
      <c r="F2950" t="str">
        <f>VLOOKUP($B2950,Hosts!$A:$M,13,0)</f>
        <v>No</v>
      </c>
      <c r="G2950" t="str">
        <f>INDEX(Hosts!$A:$M, MATCH(Places!$B2950,Hosts!$A:$A,0), MATCH(Places!G$1,Hosts!$A$1:$M$1,0))</f>
        <v>Within an hour</v>
      </c>
      <c r="H2950" s="70">
        <f>INDEX(Hosts!$A:$M, MATCH(Places!$B2950,Hosts!$A:$A,0), MATCH(Places!H$1,Hosts!$A$1:$M$1,0))</f>
        <v>0.95</v>
      </c>
      <c r="I2950" s="70">
        <f>INDEX(Hosts!$A:$M, MATCH(Places!$B2950,Hosts!$A:$A,0), MATCH(Places!I$1,Hosts!$A$1:$M$1,0))</f>
        <v>1</v>
      </c>
      <c r="J2950" t="str">
        <f>INDEX(Hosts!$A:$M, MATCH(Places!$B2950,Hosts!$A:$A,0), MATCH(Places!J$1,Hosts!$A$1:$M$1,0))</f>
        <v>No</v>
      </c>
      <c r="K2950">
        <v>20</v>
      </c>
      <c r="L2950" t="str">
        <f>VLOOKUP($K2950,Neighborhoods!$A:$C,2,0)</f>
        <v>Manhattan</v>
      </c>
      <c r="M2950" t="str">
        <f>VLOOKUP($K2950,Neighborhoods!$A:$C,3,0)</f>
        <v>Upper West Side</v>
      </c>
      <c r="N2950" t="str">
        <f>INDEX(Neighborhoods!$A:$C, MATCH(Places!$K2950,Neighborhoods!$A:$A,0), MATCH(Places!N$1,Neighborhoods!$A$1:$C$1,0))</f>
        <v>Manhattan</v>
      </c>
      <c r="O2950" t="str">
        <f>INDEX(Neighborhoods!$A:$C, MATCH(Places!$K2950,Neighborhoods!$A:$A,0), MATCH(Places!O$1,Neighborhoods!$A$1:$C$1,0))</f>
        <v>Upper West Side</v>
      </c>
      <c r="P2950" t="s">
        <v>11822</v>
      </c>
      <c r="Q2950" t="str">
        <f t="shared" si="184"/>
        <v>No</v>
      </c>
      <c r="R2950">
        <v>2</v>
      </c>
      <c r="S2950" t="str">
        <f t="shared" si="185"/>
        <v>Small</v>
      </c>
      <c r="T2950" s="50">
        <v>137</v>
      </c>
      <c r="U2950" s="70">
        <f t="shared" si="186"/>
        <v>0.03</v>
      </c>
      <c r="V2950" s="52">
        <v>5</v>
      </c>
      <c r="W2950" s="52" t="str" cm="1">
        <f t="array" ref="W2950">_xlfn.SWITCH(ROUND(V2950,0),5,"Excellent",4,"Good",3,"Ok","Bad")</f>
        <v>Excellent</v>
      </c>
      <c r="X2950">
        <v>20</v>
      </c>
      <c r="Y2950" t="str">
        <f t="shared" si="187"/>
        <v>No</v>
      </c>
      <c r="Z2950" s="68">
        <v>43395</v>
      </c>
      <c r="AA2950" s="68">
        <v>44044</v>
      </c>
      <c r="AB2950">
        <v>27</v>
      </c>
      <c r="AC2950" t="s">
        <v>15616</v>
      </c>
    </row>
    <row r="2951" spans="1:29" x14ac:dyDescent="0.3">
      <c r="A2951" t="s">
        <v>2146</v>
      </c>
      <c r="B2951">
        <v>3327</v>
      </c>
      <c r="C2951" t="str">
        <f>VLOOKUP($B2951,Hosts!$A:$M,10,0)</f>
        <v>Within a few hours</v>
      </c>
      <c r="D2951" s="70">
        <f>VLOOKUP($B2951,Hosts!$A:$M,11,0)</f>
        <v>1</v>
      </c>
      <c r="E2951" s="70">
        <f>VLOOKUP($B2951,Hosts!$A:$M,12,0)</f>
        <v>0.88</v>
      </c>
      <c r="F2951" t="str">
        <f>VLOOKUP($B2951,Hosts!$A:$M,13,0)</f>
        <v>No</v>
      </c>
      <c r="G2951" t="str">
        <f>INDEX(Hosts!$A:$M, MATCH(Places!$B2951,Hosts!$A:$A,0), MATCH(Places!G$1,Hosts!$A$1:$M$1,0))</f>
        <v>Within a few hours</v>
      </c>
      <c r="H2951" s="70">
        <f>INDEX(Hosts!$A:$M, MATCH(Places!$B2951,Hosts!$A:$A,0), MATCH(Places!H$1,Hosts!$A$1:$M$1,0))</f>
        <v>1</v>
      </c>
      <c r="I2951" s="70">
        <f>INDEX(Hosts!$A:$M, MATCH(Places!$B2951,Hosts!$A:$A,0), MATCH(Places!I$1,Hosts!$A$1:$M$1,0))</f>
        <v>0.88</v>
      </c>
      <c r="J2951" t="str">
        <f>INDEX(Hosts!$A:$M, MATCH(Places!$B2951,Hosts!$A:$A,0), MATCH(Places!J$1,Hosts!$A$1:$M$1,0))</f>
        <v>No</v>
      </c>
      <c r="K2951">
        <v>7</v>
      </c>
      <c r="L2951" t="str">
        <f>VLOOKUP($K2951,Neighborhoods!$A:$C,2,0)</f>
        <v>Brooklyn</v>
      </c>
      <c r="M2951" t="str">
        <f>VLOOKUP($K2951,Neighborhoods!$A:$C,3,0)</f>
        <v>Bedford-Stuyvesant</v>
      </c>
      <c r="N2951" t="str">
        <f>INDEX(Neighborhoods!$A:$C, MATCH(Places!$K2951,Neighborhoods!$A:$A,0), MATCH(Places!N$1,Neighborhoods!$A$1:$C$1,0))</f>
        <v>Brooklyn</v>
      </c>
      <c r="O2951" t="str">
        <f>INDEX(Neighborhoods!$A:$C, MATCH(Places!$K2951,Neighborhoods!$A:$A,0), MATCH(Places!O$1,Neighborhoods!$A$1:$C$1,0))</f>
        <v>Bedford-Stuyvesant</v>
      </c>
      <c r="P2951" t="s">
        <v>1</v>
      </c>
      <c r="Q2951" t="str">
        <f t="shared" si="184"/>
        <v>Yes</v>
      </c>
      <c r="R2951">
        <v>1</v>
      </c>
      <c r="S2951" t="str">
        <f t="shared" si="185"/>
        <v>Small</v>
      </c>
      <c r="T2951" s="50">
        <v>45</v>
      </c>
      <c r="U2951" s="70">
        <f t="shared" si="186"/>
        <v>0.03</v>
      </c>
      <c r="V2951" s="52">
        <v>4.88</v>
      </c>
      <c r="W2951" s="52" t="str" cm="1">
        <f t="array" ref="W2951">_xlfn.SWITCH(ROUND(V2951,0),5,"Excellent",4,"Good",3,"Ok","Bad")</f>
        <v>Excellent</v>
      </c>
      <c r="X2951">
        <v>16</v>
      </c>
      <c r="Y2951" t="str">
        <f t="shared" si="187"/>
        <v>No</v>
      </c>
      <c r="Z2951" s="68">
        <v>43001</v>
      </c>
      <c r="AA2951" s="68">
        <v>43715</v>
      </c>
      <c r="AB2951">
        <v>0</v>
      </c>
      <c r="AC2951" t="s">
        <v>15615</v>
      </c>
    </row>
    <row r="2952" spans="1:29" x14ac:dyDescent="0.3">
      <c r="A2952" t="s">
        <v>13118</v>
      </c>
      <c r="B2952">
        <v>3332</v>
      </c>
      <c r="C2952" t="str">
        <f>VLOOKUP($B2952,Hosts!$A:$M,10,0)</f>
        <v>Within an hour</v>
      </c>
      <c r="D2952" s="70">
        <f>VLOOKUP($B2952,Hosts!$A:$M,11,0)</f>
        <v>1</v>
      </c>
      <c r="E2952" s="70">
        <f>VLOOKUP($B2952,Hosts!$A:$M,12,0)</f>
        <v>0.96</v>
      </c>
      <c r="F2952" t="str">
        <f>VLOOKUP($B2952,Hosts!$A:$M,13,0)</f>
        <v>No</v>
      </c>
      <c r="G2952" t="str">
        <f>INDEX(Hosts!$A:$M, MATCH(Places!$B2952,Hosts!$A:$A,0), MATCH(Places!G$1,Hosts!$A$1:$M$1,0))</f>
        <v>Within an hour</v>
      </c>
      <c r="H2952" s="70">
        <f>INDEX(Hosts!$A:$M, MATCH(Places!$B2952,Hosts!$A:$A,0), MATCH(Places!H$1,Hosts!$A$1:$M$1,0))</f>
        <v>1</v>
      </c>
      <c r="I2952" s="70">
        <f>INDEX(Hosts!$A:$M, MATCH(Places!$B2952,Hosts!$A:$A,0), MATCH(Places!I$1,Hosts!$A$1:$M$1,0))</f>
        <v>0.96</v>
      </c>
      <c r="J2952" t="str">
        <f>INDEX(Hosts!$A:$M, MATCH(Places!$B2952,Hosts!$A:$A,0), MATCH(Places!J$1,Hosts!$A$1:$M$1,0))</f>
        <v>No</v>
      </c>
      <c r="K2952">
        <v>16</v>
      </c>
      <c r="L2952" t="str">
        <f>VLOOKUP($K2952,Neighborhoods!$A:$C,2,0)</f>
        <v>Manhattan</v>
      </c>
      <c r="M2952" t="str">
        <f>VLOOKUP($K2952,Neighborhoods!$A:$C,3,0)</f>
        <v>Harlem</v>
      </c>
      <c r="N2952" t="str">
        <f>INDEX(Neighborhoods!$A:$C, MATCH(Places!$K2952,Neighborhoods!$A:$A,0), MATCH(Places!N$1,Neighborhoods!$A$1:$C$1,0))</f>
        <v>Manhattan</v>
      </c>
      <c r="O2952" t="str">
        <f>INDEX(Neighborhoods!$A:$C, MATCH(Places!$K2952,Neighborhoods!$A:$A,0), MATCH(Places!O$1,Neighborhoods!$A$1:$C$1,0))</f>
        <v>Harlem</v>
      </c>
      <c r="P2952" t="s">
        <v>1</v>
      </c>
      <c r="Q2952" t="str">
        <f t="shared" si="184"/>
        <v>Yes</v>
      </c>
      <c r="R2952">
        <v>2</v>
      </c>
      <c r="S2952" t="str">
        <f t="shared" si="185"/>
        <v>Small</v>
      </c>
      <c r="T2952" s="50">
        <v>42</v>
      </c>
      <c r="U2952" s="70">
        <f t="shared" si="186"/>
        <v>0.03</v>
      </c>
      <c r="V2952" s="52">
        <v>4.67</v>
      </c>
      <c r="W2952" s="52" t="str" cm="1">
        <f t="array" ref="W2952">_xlfn.SWITCH(ROUND(V2952,0),5,"Excellent",4,"Good",3,"Ok","Bad")</f>
        <v>Excellent</v>
      </c>
      <c r="X2952">
        <v>111</v>
      </c>
      <c r="Y2952" t="str">
        <f t="shared" si="187"/>
        <v>No</v>
      </c>
      <c r="Z2952" s="68">
        <v>43012</v>
      </c>
      <c r="AA2952" s="68">
        <v>43905</v>
      </c>
      <c r="AB2952">
        <v>42</v>
      </c>
      <c r="AC2952" t="s">
        <v>15616</v>
      </c>
    </row>
    <row r="2953" spans="1:29" x14ac:dyDescent="0.3">
      <c r="A2953" t="s">
        <v>13572</v>
      </c>
      <c r="B2953">
        <v>3144</v>
      </c>
      <c r="C2953" t="str">
        <f>VLOOKUP($B2953,Hosts!$A:$M,10,0)</f>
        <v>Within a few hours</v>
      </c>
      <c r="D2953" s="70">
        <f>VLOOKUP($B2953,Hosts!$A:$M,11,0)</f>
        <v>0.9</v>
      </c>
      <c r="E2953" s="70">
        <f>VLOOKUP($B2953,Hosts!$A:$M,12,0)</f>
        <v>0.97</v>
      </c>
      <c r="F2953" t="str">
        <f>VLOOKUP($B2953,Hosts!$A:$M,13,0)</f>
        <v>No</v>
      </c>
      <c r="G2953" t="str">
        <f>INDEX(Hosts!$A:$M, MATCH(Places!$B2953,Hosts!$A:$A,0), MATCH(Places!G$1,Hosts!$A$1:$M$1,0))</f>
        <v>Within a few hours</v>
      </c>
      <c r="H2953" s="70">
        <f>INDEX(Hosts!$A:$M, MATCH(Places!$B2953,Hosts!$A:$A,0), MATCH(Places!H$1,Hosts!$A$1:$M$1,0))</f>
        <v>0.9</v>
      </c>
      <c r="I2953" s="70">
        <f>INDEX(Hosts!$A:$M, MATCH(Places!$B2953,Hosts!$A:$A,0), MATCH(Places!I$1,Hosts!$A$1:$M$1,0))</f>
        <v>0.97</v>
      </c>
      <c r="J2953" t="str">
        <f>INDEX(Hosts!$A:$M, MATCH(Places!$B2953,Hosts!$A:$A,0), MATCH(Places!J$1,Hosts!$A$1:$M$1,0))</f>
        <v>No</v>
      </c>
      <c r="K2953">
        <v>12</v>
      </c>
      <c r="L2953" t="str">
        <f>VLOOKUP($K2953,Neighborhoods!$A:$C,2,0)</f>
        <v>Brooklyn</v>
      </c>
      <c r="M2953" t="str">
        <f>VLOOKUP($K2953,Neighborhoods!$A:$C,3,0)</f>
        <v>Williamsburg</v>
      </c>
      <c r="N2953" t="str">
        <f>INDEX(Neighborhoods!$A:$C, MATCH(Places!$K2953,Neighborhoods!$A:$A,0), MATCH(Places!N$1,Neighborhoods!$A$1:$C$1,0))</f>
        <v>Brooklyn</v>
      </c>
      <c r="O2953" t="str">
        <f>INDEX(Neighborhoods!$A:$C, MATCH(Places!$K2953,Neighborhoods!$A:$A,0), MATCH(Places!O$1,Neighborhoods!$A$1:$C$1,0))</f>
        <v>Williamsburg</v>
      </c>
      <c r="P2953" t="s">
        <v>11822</v>
      </c>
      <c r="Q2953" t="str">
        <f t="shared" si="184"/>
        <v>No</v>
      </c>
      <c r="R2953">
        <v>4</v>
      </c>
      <c r="S2953" t="str">
        <f t="shared" si="185"/>
        <v>Medium</v>
      </c>
      <c r="T2953" s="50">
        <v>166</v>
      </c>
      <c r="U2953" s="70">
        <f t="shared" si="186"/>
        <v>0.03</v>
      </c>
      <c r="V2953" s="52">
        <v>4.6399999999999997</v>
      </c>
      <c r="W2953" s="52" t="str" cm="1">
        <f t="array" ref="W2953">_xlfn.SWITCH(ROUND(V2953,0),5,"Excellent",4,"Good",3,"Ok","Bad")</f>
        <v>Excellent</v>
      </c>
      <c r="X2953">
        <v>59</v>
      </c>
      <c r="Y2953" t="str">
        <f t="shared" si="187"/>
        <v>No</v>
      </c>
      <c r="Z2953" s="68">
        <v>42997</v>
      </c>
      <c r="AA2953" s="68">
        <v>43960</v>
      </c>
      <c r="AB2953">
        <v>263</v>
      </c>
      <c r="AC2953" t="s">
        <v>15616</v>
      </c>
    </row>
    <row r="2954" spans="1:29" x14ac:dyDescent="0.3">
      <c r="A2954" t="s">
        <v>2147</v>
      </c>
      <c r="B2954">
        <v>3324</v>
      </c>
      <c r="C2954" t="str">
        <f>VLOOKUP($B2954,Hosts!$A:$M,10,0)</f>
        <v>Within a few hours</v>
      </c>
      <c r="D2954" s="70">
        <f>VLOOKUP($B2954,Hosts!$A:$M,11,0)</f>
        <v>0.96</v>
      </c>
      <c r="E2954" s="70">
        <f>VLOOKUP($B2954,Hosts!$A:$M,12,0)</f>
        <v>0.95</v>
      </c>
      <c r="F2954" t="str">
        <f>VLOOKUP($B2954,Hosts!$A:$M,13,0)</f>
        <v>Yes</v>
      </c>
      <c r="G2954" t="str">
        <f>INDEX(Hosts!$A:$M, MATCH(Places!$B2954,Hosts!$A:$A,0), MATCH(Places!G$1,Hosts!$A$1:$M$1,0))</f>
        <v>Within a few hours</v>
      </c>
      <c r="H2954" s="70">
        <f>INDEX(Hosts!$A:$M, MATCH(Places!$B2954,Hosts!$A:$A,0), MATCH(Places!H$1,Hosts!$A$1:$M$1,0))</f>
        <v>0.96</v>
      </c>
      <c r="I2954" s="70">
        <f>INDEX(Hosts!$A:$M, MATCH(Places!$B2954,Hosts!$A:$A,0), MATCH(Places!I$1,Hosts!$A$1:$M$1,0))</f>
        <v>0.95</v>
      </c>
      <c r="J2954" t="str">
        <f>INDEX(Hosts!$A:$M, MATCH(Places!$B2954,Hosts!$A:$A,0), MATCH(Places!J$1,Hosts!$A$1:$M$1,0))</f>
        <v>Yes</v>
      </c>
      <c r="K2954">
        <v>18</v>
      </c>
      <c r="L2954" t="str">
        <f>VLOOKUP($K2954,Neighborhoods!$A:$C,2,0)</f>
        <v>Manhattan</v>
      </c>
      <c r="M2954" t="str">
        <f>VLOOKUP($K2954,Neighborhoods!$A:$C,3,0)</f>
        <v>Midtown</v>
      </c>
      <c r="N2954" t="str">
        <f>INDEX(Neighborhoods!$A:$C, MATCH(Places!$K2954,Neighborhoods!$A:$A,0), MATCH(Places!N$1,Neighborhoods!$A$1:$C$1,0))</f>
        <v>Manhattan</v>
      </c>
      <c r="O2954" t="str">
        <f>INDEX(Neighborhoods!$A:$C, MATCH(Places!$K2954,Neighborhoods!$A:$A,0), MATCH(Places!O$1,Neighborhoods!$A$1:$C$1,0))</f>
        <v>Midtown</v>
      </c>
      <c r="P2954" t="s">
        <v>11822</v>
      </c>
      <c r="Q2954" t="str">
        <f t="shared" si="184"/>
        <v>No</v>
      </c>
      <c r="R2954">
        <v>6</v>
      </c>
      <c r="S2954" t="str">
        <f t="shared" si="185"/>
        <v>Large</v>
      </c>
      <c r="T2954" s="50">
        <v>400</v>
      </c>
      <c r="U2954" s="70">
        <f t="shared" si="186"/>
        <v>0.04</v>
      </c>
      <c r="V2954" s="52">
        <v>4.8899999999999997</v>
      </c>
      <c r="W2954" s="52" t="str" cm="1">
        <f t="array" ref="W2954">_xlfn.SWITCH(ROUND(V2954,0),5,"Excellent",4,"Good",3,"Ok","Bad")</f>
        <v>Excellent</v>
      </c>
      <c r="X2954">
        <v>139</v>
      </c>
      <c r="Y2954" t="str">
        <f t="shared" si="187"/>
        <v>Yes</v>
      </c>
      <c r="Z2954" s="68">
        <v>42979</v>
      </c>
      <c r="AA2954" s="68">
        <v>44052</v>
      </c>
      <c r="AB2954">
        <v>20</v>
      </c>
      <c r="AC2954" t="s">
        <v>15615</v>
      </c>
    </row>
    <row r="2955" spans="1:29" x14ac:dyDescent="0.3">
      <c r="A2955" t="s">
        <v>14843</v>
      </c>
      <c r="B2955">
        <v>3333</v>
      </c>
      <c r="C2955" t="str">
        <f>VLOOKUP($B2955,Hosts!$A:$M,10,0)</f>
        <v>Within a day</v>
      </c>
      <c r="D2955" s="70">
        <f>VLOOKUP($B2955,Hosts!$A:$M,11,0)</f>
        <v>1</v>
      </c>
      <c r="E2955" s="70">
        <f>VLOOKUP($B2955,Hosts!$A:$M,12,0)</f>
        <v>0.81</v>
      </c>
      <c r="F2955" t="str">
        <f>VLOOKUP($B2955,Hosts!$A:$M,13,0)</f>
        <v>No</v>
      </c>
      <c r="G2955" t="str">
        <f>INDEX(Hosts!$A:$M, MATCH(Places!$B2955,Hosts!$A:$A,0), MATCH(Places!G$1,Hosts!$A$1:$M$1,0))</f>
        <v>Within a day</v>
      </c>
      <c r="H2955" s="70">
        <f>INDEX(Hosts!$A:$M, MATCH(Places!$B2955,Hosts!$A:$A,0), MATCH(Places!H$1,Hosts!$A$1:$M$1,0))</f>
        <v>1</v>
      </c>
      <c r="I2955" s="70">
        <f>INDEX(Hosts!$A:$M, MATCH(Places!$B2955,Hosts!$A:$A,0), MATCH(Places!I$1,Hosts!$A$1:$M$1,0))</f>
        <v>0.81</v>
      </c>
      <c r="J2955" t="str">
        <f>INDEX(Hosts!$A:$M, MATCH(Places!$B2955,Hosts!$A:$A,0), MATCH(Places!J$1,Hosts!$A$1:$M$1,0))</f>
        <v>No</v>
      </c>
      <c r="K2955">
        <v>17</v>
      </c>
      <c r="L2955" t="str">
        <f>VLOOKUP($K2955,Neighborhoods!$A:$C,2,0)</f>
        <v>Manhattan</v>
      </c>
      <c r="M2955" t="str">
        <f>VLOOKUP($K2955,Neighborhoods!$A:$C,3,0)</f>
        <v>Hell's Kitchen</v>
      </c>
      <c r="N2955" t="str">
        <f>INDEX(Neighborhoods!$A:$C, MATCH(Places!$K2955,Neighborhoods!$A:$A,0), MATCH(Places!N$1,Neighborhoods!$A$1:$C$1,0))</f>
        <v>Manhattan</v>
      </c>
      <c r="O2955" t="str">
        <f>INDEX(Neighborhoods!$A:$C, MATCH(Places!$K2955,Neighborhoods!$A:$A,0), MATCH(Places!O$1,Neighborhoods!$A$1:$C$1,0))</f>
        <v>Hell's Kitchen</v>
      </c>
      <c r="P2955" t="s">
        <v>1</v>
      </c>
      <c r="Q2955" t="str">
        <f t="shared" si="184"/>
        <v>Yes</v>
      </c>
      <c r="R2955">
        <v>2</v>
      </c>
      <c r="S2955" t="str">
        <f t="shared" si="185"/>
        <v>Small</v>
      </c>
      <c r="T2955" s="50">
        <v>100</v>
      </c>
      <c r="U2955" s="70">
        <f t="shared" si="186"/>
        <v>0.03</v>
      </c>
      <c r="V2955" s="52">
        <v>4.45</v>
      </c>
      <c r="W2955" s="52" t="str" cm="1">
        <f t="array" ref="W2955">_xlfn.SWITCH(ROUND(V2955,0),5,"Excellent",4,"Good",3,"Ok","Bad")</f>
        <v>Good</v>
      </c>
      <c r="X2955">
        <v>20</v>
      </c>
      <c r="Y2955" t="str">
        <f t="shared" si="187"/>
        <v>No</v>
      </c>
      <c r="Z2955" s="68">
        <v>42973</v>
      </c>
      <c r="AA2955" s="68">
        <v>43652</v>
      </c>
      <c r="AB2955">
        <v>89</v>
      </c>
      <c r="AC2955" t="s">
        <v>15616</v>
      </c>
    </row>
    <row r="2956" spans="1:29" x14ac:dyDescent="0.3">
      <c r="A2956" t="s">
        <v>2148</v>
      </c>
      <c r="B2956">
        <v>3059</v>
      </c>
      <c r="C2956" t="str">
        <f>VLOOKUP($B2956,Hosts!$A:$M,10,0)</f>
        <v>Within an hour</v>
      </c>
      <c r="D2956" s="70">
        <f>VLOOKUP($B2956,Hosts!$A:$M,11,0)</f>
        <v>1</v>
      </c>
      <c r="E2956" s="70">
        <f>VLOOKUP($B2956,Hosts!$A:$M,12,0)</f>
        <v>0.5</v>
      </c>
      <c r="F2956" t="str">
        <f>VLOOKUP($B2956,Hosts!$A:$M,13,0)</f>
        <v>Yes</v>
      </c>
      <c r="G2956" t="str">
        <f>INDEX(Hosts!$A:$M, MATCH(Places!$B2956,Hosts!$A:$A,0), MATCH(Places!G$1,Hosts!$A$1:$M$1,0))</f>
        <v>Within an hour</v>
      </c>
      <c r="H2956" s="70">
        <f>INDEX(Hosts!$A:$M, MATCH(Places!$B2956,Hosts!$A:$A,0), MATCH(Places!H$1,Hosts!$A$1:$M$1,0))</f>
        <v>1</v>
      </c>
      <c r="I2956" s="70">
        <f>INDEX(Hosts!$A:$M, MATCH(Places!$B2956,Hosts!$A:$A,0), MATCH(Places!I$1,Hosts!$A$1:$M$1,0))</f>
        <v>0.5</v>
      </c>
      <c r="J2956" t="str">
        <f>INDEX(Hosts!$A:$M, MATCH(Places!$B2956,Hosts!$A:$A,0), MATCH(Places!J$1,Hosts!$A$1:$M$1,0))</f>
        <v>Yes</v>
      </c>
      <c r="K2956">
        <v>9</v>
      </c>
      <c r="L2956" t="str">
        <f>VLOOKUP($K2956,Neighborhoods!$A:$C,2,0)</f>
        <v>Brooklyn</v>
      </c>
      <c r="M2956" t="str">
        <f>VLOOKUP($K2956,Neighborhoods!$A:$C,3,0)</f>
        <v>Crown Heights</v>
      </c>
      <c r="N2956" t="str">
        <f>INDEX(Neighborhoods!$A:$C, MATCH(Places!$K2956,Neighborhoods!$A:$A,0), MATCH(Places!N$1,Neighborhoods!$A$1:$C$1,0))</f>
        <v>Brooklyn</v>
      </c>
      <c r="O2956" t="str">
        <f>INDEX(Neighborhoods!$A:$C, MATCH(Places!$K2956,Neighborhoods!$A:$A,0), MATCH(Places!O$1,Neighborhoods!$A$1:$C$1,0))</f>
        <v>Crown Heights</v>
      </c>
      <c r="P2956" t="s">
        <v>1</v>
      </c>
      <c r="Q2956" t="str">
        <f t="shared" si="184"/>
        <v>Yes</v>
      </c>
      <c r="R2956">
        <v>1</v>
      </c>
      <c r="S2956" t="str">
        <f t="shared" si="185"/>
        <v>Small</v>
      </c>
      <c r="T2956" s="50">
        <v>46</v>
      </c>
      <c r="U2956" s="70">
        <f t="shared" si="186"/>
        <v>0.03</v>
      </c>
      <c r="V2956" s="52">
        <v>4.91</v>
      </c>
      <c r="W2956" s="52" t="str" cm="1">
        <f t="array" ref="W2956">_xlfn.SWITCH(ROUND(V2956,0),5,"Excellent",4,"Good",3,"Ok","Bad")</f>
        <v>Excellent</v>
      </c>
      <c r="X2956">
        <v>113</v>
      </c>
      <c r="Y2956" t="str">
        <f t="shared" si="187"/>
        <v>Yes</v>
      </c>
      <c r="Z2956" s="68">
        <v>42971</v>
      </c>
      <c r="AA2956" s="68">
        <v>43653</v>
      </c>
      <c r="AB2956">
        <v>45</v>
      </c>
      <c r="AC2956" t="s">
        <v>15615</v>
      </c>
    </row>
    <row r="2957" spans="1:29" x14ac:dyDescent="0.3">
      <c r="A2957" t="s">
        <v>2149</v>
      </c>
      <c r="B2957">
        <v>2270</v>
      </c>
      <c r="C2957" t="str">
        <f>VLOOKUP($B2957,Hosts!$A:$M,10,0)</f>
        <v>Within an hour</v>
      </c>
      <c r="D2957" s="70">
        <f>VLOOKUP($B2957,Hosts!$A:$M,11,0)</f>
        <v>1</v>
      </c>
      <c r="E2957" s="70">
        <f>VLOOKUP($B2957,Hosts!$A:$M,12,0)</f>
        <v>1</v>
      </c>
      <c r="F2957" t="str">
        <f>VLOOKUP($B2957,Hosts!$A:$M,13,0)</f>
        <v>Yes</v>
      </c>
      <c r="G2957" t="str">
        <f>INDEX(Hosts!$A:$M, MATCH(Places!$B2957,Hosts!$A:$A,0), MATCH(Places!G$1,Hosts!$A$1:$M$1,0))</f>
        <v>Within an hour</v>
      </c>
      <c r="H2957" s="70">
        <f>INDEX(Hosts!$A:$M, MATCH(Places!$B2957,Hosts!$A:$A,0), MATCH(Places!H$1,Hosts!$A$1:$M$1,0))</f>
        <v>1</v>
      </c>
      <c r="I2957" s="70">
        <f>INDEX(Hosts!$A:$M, MATCH(Places!$B2957,Hosts!$A:$A,0), MATCH(Places!I$1,Hosts!$A$1:$M$1,0))</f>
        <v>1</v>
      </c>
      <c r="J2957" t="str">
        <f>INDEX(Hosts!$A:$M, MATCH(Places!$B2957,Hosts!$A:$A,0), MATCH(Places!J$1,Hosts!$A$1:$M$1,0))</f>
        <v>Yes</v>
      </c>
      <c r="K2957">
        <v>15</v>
      </c>
      <c r="L2957" t="str">
        <f>VLOOKUP($K2957,Neighborhoods!$A:$C,2,0)</f>
        <v>Manhattan</v>
      </c>
      <c r="M2957" t="str">
        <f>VLOOKUP($K2957,Neighborhoods!$A:$C,3,0)</f>
        <v>East Village</v>
      </c>
      <c r="N2957" t="str">
        <f>INDEX(Neighborhoods!$A:$C, MATCH(Places!$K2957,Neighborhoods!$A:$A,0), MATCH(Places!N$1,Neighborhoods!$A$1:$C$1,0))</f>
        <v>Manhattan</v>
      </c>
      <c r="O2957" t="str">
        <f>INDEX(Neighborhoods!$A:$C, MATCH(Places!$K2957,Neighborhoods!$A:$A,0), MATCH(Places!O$1,Neighborhoods!$A$1:$C$1,0))</f>
        <v>East Village</v>
      </c>
      <c r="P2957" t="s">
        <v>11822</v>
      </c>
      <c r="Q2957" t="str">
        <f t="shared" si="184"/>
        <v>No</v>
      </c>
      <c r="R2957">
        <v>2</v>
      </c>
      <c r="S2957" t="str">
        <f t="shared" si="185"/>
        <v>Small</v>
      </c>
      <c r="T2957" s="50">
        <v>150</v>
      </c>
      <c r="U2957" s="70">
        <f t="shared" si="186"/>
        <v>0.03</v>
      </c>
      <c r="V2957" s="52">
        <v>5</v>
      </c>
      <c r="W2957" s="52" t="str" cm="1">
        <f t="array" ref="W2957">_xlfn.SWITCH(ROUND(V2957,0),5,"Excellent",4,"Good",3,"Ok","Bad")</f>
        <v>Excellent</v>
      </c>
      <c r="X2957">
        <v>23</v>
      </c>
      <c r="Y2957" t="str">
        <f t="shared" si="187"/>
        <v>No</v>
      </c>
      <c r="Z2957" s="68">
        <v>42995</v>
      </c>
      <c r="AA2957" s="68">
        <v>43831</v>
      </c>
      <c r="AB2957">
        <v>47</v>
      </c>
      <c r="AC2957" t="s">
        <v>15616</v>
      </c>
    </row>
    <row r="2958" spans="1:29" x14ac:dyDescent="0.3">
      <c r="A2958" t="s">
        <v>13725</v>
      </c>
      <c r="B2958">
        <v>2342</v>
      </c>
      <c r="C2958" t="str">
        <f>VLOOKUP($B2958,Hosts!$A:$M,10,0)</f>
        <v>Within an hour</v>
      </c>
      <c r="D2958" s="70">
        <f>VLOOKUP($B2958,Hosts!$A:$M,11,0)</f>
        <v>1</v>
      </c>
      <c r="E2958" s="70">
        <f>VLOOKUP($B2958,Hosts!$A:$M,12,0)</f>
        <v>0.97</v>
      </c>
      <c r="F2958" t="str">
        <f>VLOOKUP($B2958,Hosts!$A:$M,13,0)</f>
        <v>Yes</v>
      </c>
      <c r="G2958" t="str">
        <f>INDEX(Hosts!$A:$M, MATCH(Places!$B2958,Hosts!$A:$A,0), MATCH(Places!G$1,Hosts!$A$1:$M$1,0))</f>
        <v>Within an hour</v>
      </c>
      <c r="H2958" s="70">
        <f>INDEX(Hosts!$A:$M, MATCH(Places!$B2958,Hosts!$A:$A,0), MATCH(Places!H$1,Hosts!$A$1:$M$1,0))</f>
        <v>1</v>
      </c>
      <c r="I2958" s="70">
        <f>INDEX(Hosts!$A:$M, MATCH(Places!$B2958,Hosts!$A:$A,0), MATCH(Places!I$1,Hosts!$A$1:$M$1,0))</f>
        <v>0.97</v>
      </c>
      <c r="J2958" t="str">
        <f>INDEX(Hosts!$A:$M, MATCH(Places!$B2958,Hosts!$A:$A,0), MATCH(Places!J$1,Hosts!$A$1:$M$1,0))</f>
        <v>Yes</v>
      </c>
      <c r="K2958">
        <v>21</v>
      </c>
      <c r="L2958" t="str">
        <f>VLOOKUP($K2958,Neighborhoods!$A:$C,2,0)</f>
        <v>Queens</v>
      </c>
      <c r="M2958" t="str">
        <f>VLOOKUP($K2958,Neighborhoods!$A:$C,3,0)</f>
        <v>Astoria</v>
      </c>
      <c r="N2958" t="str">
        <f>INDEX(Neighborhoods!$A:$C, MATCH(Places!$K2958,Neighborhoods!$A:$A,0), MATCH(Places!N$1,Neighborhoods!$A$1:$C$1,0))</f>
        <v>Queens</v>
      </c>
      <c r="O2958" t="str">
        <f>INDEX(Neighborhoods!$A:$C, MATCH(Places!$K2958,Neighborhoods!$A:$A,0), MATCH(Places!O$1,Neighborhoods!$A$1:$C$1,0))</f>
        <v>Astoria</v>
      </c>
      <c r="P2958" t="s">
        <v>1</v>
      </c>
      <c r="Q2958" t="str">
        <f t="shared" si="184"/>
        <v>Yes</v>
      </c>
      <c r="R2958">
        <v>1</v>
      </c>
      <c r="S2958" t="str">
        <f t="shared" si="185"/>
        <v>Small</v>
      </c>
      <c r="T2958" s="50">
        <v>47</v>
      </c>
      <c r="U2958" s="70">
        <f t="shared" si="186"/>
        <v>0.03</v>
      </c>
      <c r="V2958" s="52">
        <v>4.9800000000000004</v>
      </c>
      <c r="W2958" s="52" t="str" cm="1">
        <f t="array" ref="W2958">_xlfn.SWITCH(ROUND(V2958,0),5,"Excellent",4,"Good",3,"Ok","Bad")</f>
        <v>Excellent</v>
      </c>
      <c r="X2958">
        <v>126</v>
      </c>
      <c r="Y2958" t="str">
        <f t="shared" si="187"/>
        <v>Yes</v>
      </c>
      <c r="Z2958" s="68">
        <v>42979</v>
      </c>
      <c r="AA2958" s="68">
        <v>43897</v>
      </c>
      <c r="AB2958">
        <v>365</v>
      </c>
      <c r="AC2958" t="s">
        <v>15616</v>
      </c>
    </row>
    <row r="2959" spans="1:29" x14ac:dyDescent="0.3">
      <c r="A2959" t="s">
        <v>2150</v>
      </c>
      <c r="B2959">
        <v>3337</v>
      </c>
      <c r="C2959" t="str">
        <f>VLOOKUP($B2959,Hosts!$A:$M,10,0)</f>
        <v>A few days or more</v>
      </c>
      <c r="D2959" s="70">
        <f>VLOOKUP($B2959,Hosts!$A:$M,11,0)</f>
        <v>0</v>
      </c>
      <c r="E2959" s="70">
        <f>VLOOKUP($B2959,Hosts!$A:$M,12,0)</f>
        <v>0.99</v>
      </c>
      <c r="F2959" t="str">
        <f>VLOOKUP($B2959,Hosts!$A:$M,13,0)</f>
        <v>No</v>
      </c>
      <c r="G2959" t="str">
        <f>INDEX(Hosts!$A:$M, MATCH(Places!$B2959,Hosts!$A:$A,0), MATCH(Places!G$1,Hosts!$A$1:$M$1,0))</f>
        <v>A few days or more</v>
      </c>
      <c r="H2959" s="70">
        <f>INDEX(Hosts!$A:$M, MATCH(Places!$B2959,Hosts!$A:$A,0), MATCH(Places!H$1,Hosts!$A$1:$M$1,0))</f>
        <v>0</v>
      </c>
      <c r="I2959" s="70">
        <f>INDEX(Hosts!$A:$M, MATCH(Places!$B2959,Hosts!$A:$A,0), MATCH(Places!I$1,Hosts!$A$1:$M$1,0))</f>
        <v>0.99</v>
      </c>
      <c r="J2959" t="str">
        <f>INDEX(Hosts!$A:$M, MATCH(Places!$B2959,Hosts!$A:$A,0), MATCH(Places!J$1,Hosts!$A$1:$M$1,0))</f>
        <v>No</v>
      </c>
      <c r="K2959">
        <v>16</v>
      </c>
      <c r="L2959" t="str">
        <f>VLOOKUP($K2959,Neighborhoods!$A:$C,2,0)</f>
        <v>Manhattan</v>
      </c>
      <c r="M2959" t="str">
        <f>VLOOKUP($K2959,Neighborhoods!$A:$C,3,0)</f>
        <v>Harlem</v>
      </c>
      <c r="N2959" t="str">
        <f>INDEX(Neighborhoods!$A:$C, MATCH(Places!$K2959,Neighborhoods!$A:$A,0), MATCH(Places!N$1,Neighborhoods!$A$1:$C$1,0))</f>
        <v>Manhattan</v>
      </c>
      <c r="O2959" t="str">
        <f>INDEX(Neighborhoods!$A:$C, MATCH(Places!$K2959,Neighborhoods!$A:$A,0), MATCH(Places!O$1,Neighborhoods!$A$1:$C$1,0))</f>
        <v>Harlem</v>
      </c>
      <c r="P2959" t="s">
        <v>1</v>
      </c>
      <c r="Q2959" t="str">
        <f t="shared" si="184"/>
        <v>Yes</v>
      </c>
      <c r="R2959">
        <v>2</v>
      </c>
      <c r="S2959" t="str">
        <f t="shared" si="185"/>
        <v>Small</v>
      </c>
      <c r="T2959" s="50">
        <v>70</v>
      </c>
      <c r="U2959" s="70">
        <f t="shared" si="186"/>
        <v>0.03</v>
      </c>
      <c r="V2959" s="52">
        <v>4.91</v>
      </c>
      <c r="W2959" s="52" t="str" cm="1">
        <f t="array" ref="W2959">_xlfn.SWITCH(ROUND(V2959,0),5,"Excellent",4,"Good",3,"Ok","Bad")</f>
        <v>Excellent</v>
      </c>
      <c r="X2959">
        <v>33</v>
      </c>
      <c r="Y2959" t="str">
        <f t="shared" si="187"/>
        <v>No</v>
      </c>
      <c r="Z2959" s="68">
        <v>42988</v>
      </c>
      <c r="AA2959" s="68">
        <v>43948</v>
      </c>
      <c r="AB2959">
        <v>320</v>
      </c>
      <c r="AC2959" t="s">
        <v>15616</v>
      </c>
    </row>
    <row r="2960" spans="1:29" x14ac:dyDescent="0.3">
      <c r="A2960" t="s">
        <v>2151</v>
      </c>
      <c r="B2960">
        <v>3338</v>
      </c>
      <c r="C2960" t="str">
        <f>VLOOKUP($B2960,Hosts!$A:$M,10,0)</f>
        <v>Within an hour</v>
      </c>
      <c r="D2960" s="70">
        <f>VLOOKUP($B2960,Hosts!$A:$M,11,0)</f>
        <v>1</v>
      </c>
      <c r="E2960" s="70">
        <f>VLOOKUP($B2960,Hosts!$A:$M,12,0)</f>
        <v>1</v>
      </c>
      <c r="F2960" t="str">
        <f>VLOOKUP($B2960,Hosts!$A:$M,13,0)</f>
        <v>Yes</v>
      </c>
      <c r="G2960" t="str">
        <f>INDEX(Hosts!$A:$M, MATCH(Places!$B2960,Hosts!$A:$A,0), MATCH(Places!G$1,Hosts!$A$1:$M$1,0))</f>
        <v>Within an hour</v>
      </c>
      <c r="H2960" s="70">
        <f>INDEX(Hosts!$A:$M, MATCH(Places!$B2960,Hosts!$A:$A,0), MATCH(Places!H$1,Hosts!$A$1:$M$1,0))</f>
        <v>1</v>
      </c>
      <c r="I2960" s="70">
        <f>INDEX(Hosts!$A:$M, MATCH(Places!$B2960,Hosts!$A:$A,0), MATCH(Places!I$1,Hosts!$A$1:$M$1,0))</f>
        <v>1</v>
      </c>
      <c r="J2960" t="str">
        <f>INDEX(Hosts!$A:$M, MATCH(Places!$B2960,Hosts!$A:$A,0), MATCH(Places!J$1,Hosts!$A$1:$M$1,0))</f>
        <v>Yes</v>
      </c>
      <c r="K2960">
        <v>10</v>
      </c>
      <c r="L2960" t="str">
        <f>VLOOKUP($K2960,Neighborhoods!$A:$C,2,0)</f>
        <v>Brooklyn</v>
      </c>
      <c r="M2960" t="str">
        <f>VLOOKUP($K2960,Neighborhoods!$A:$C,3,0)</f>
        <v>East Flatbush</v>
      </c>
      <c r="N2960" t="str">
        <f>INDEX(Neighborhoods!$A:$C, MATCH(Places!$K2960,Neighborhoods!$A:$A,0), MATCH(Places!N$1,Neighborhoods!$A$1:$C$1,0))</f>
        <v>Brooklyn</v>
      </c>
      <c r="O2960" t="str">
        <f>INDEX(Neighborhoods!$A:$C, MATCH(Places!$K2960,Neighborhoods!$A:$A,0), MATCH(Places!O$1,Neighborhoods!$A$1:$C$1,0))</f>
        <v>East Flatbush</v>
      </c>
      <c r="P2960" t="s">
        <v>1</v>
      </c>
      <c r="Q2960" t="str">
        <f t="shared" si="184"/>
        <v>Yes</v>
      </c>
      <c r="R2960">
        <v>2</v>
      </c>
      <c r="S2960" t="str">
        <f t="shared" si="185"/>
        <v>Small</v>
      </c>
      <c r="T2960" s="50">
        <v>60</v>
      </c>
      <c r="U2960" s="70">
        <f t="shared" si="186"/>
        <v>0.03</v>
      </c>
      <c r="V2960" s="52">
        <v>4.7300000000000004</v>
      </c>
      <c r="W2960" s="52" t="str" cm="1">
        <f t="array" ref="W2960">_xlfn.SWITCH(ROUND(V2960,0),5,"Excellent",4,"Good",3,"Ok","Bad")</f>
        <v>Excellent</v>
      </c>
      <c r="X2960">
        <v>11</v>
      </c>
      <c r="Y2960" t="str">
        <f t="shared" si="187"/>
        <v>No</v>
      </c>
      <c r="Z2960" s="68">
        <v>42988</v>
      </c>
      <c r="AA2960" s="68">
        <v>43752</v>
      </c>
      <c r="AB2960">
        <v>364</v>
      </c>
      <c r="AC2960" t="s">
        <v>15616</v>
      </c>
    </row>
    <row r="2961" spans="1:29" x14ac:dyDescent="0.3">
      <c r="A2961" t="s">
        <v>2152</v>
      </c>
      <c r="B2961">
        <v>3339</v>
      </c>
      <c r="C2961" t="str">
        <f>VLOOKUP($B2961,Hosts!$A:$M,10,0)</f>
        <v>Within an hour</v>
      </c>
      <c r="D2961" s="70">
        <f>VLOOKUP($B2961,Hosts!$A:$M,11,0)</f>
        <v>1</v>
      </c>
      <c r="E2961" s="70">
        <f>VLOOKUP($B2961,Hosts!$A:$M,12,0)</f>
        <v>1</v>
      </c>
      <c r="F2961" t="str">
        <f>VLOOKUP($B2961,Hosts!$A:$M,13,0)</f>
        <v>No</v>
      </c>
      <c r="G2961" t="str">
        <f>INDEX(Hosts!$A:$M, MATCH(Places!$B2961,Hosts!$A:$A,0), MATCH(Places!G$1,Hosts!$A$1:$M$1,0))</f>
        <v>Within an hour</v>
      </c>
      <c r="H2961" s="70">
        <f>INDEX(Hosts!$A:$M, MATCH(Places!$B2961,Hosts!$A:$A,0), MATCH(Places!H$1,Hosts!$A$1:$M$1,0))</f>
        <v>1</v>
      </c>
      <c r="I2961" s="70">
        <f>INDEX(Hosts!$A:$M, MATCH(Places!$B2961,Hosts!$A:$A,0), MATCH(Places!I$1,Hosts!$A$1:$M$1,0))</f>
        <v>1</v>
      </c>
      <c r="J2961" t="str">
        <f>INDEX(Hosts!$A:$M, MATCH(Places!$B2961,Hosts!$A:$A,0), MATCH(Places!J$1,Hosts!$A$1:$M$1,0))</f>
        <v>No</v>
      </c>
      <c r="K2961">
        <v>16</v>
      </c>
      <c r="L2961" t="str">
        <f>VLOOKUP($K2961,Neighborhoods!$A:$C,2,0)</f>
        <v>Manhattan</v>
      </c>
      <c r="M2961" t="str">
        <f>VLOOKUP($K2961,Neighborhoods!$A:$C,3,0)</f>
        <v>Harlem</v>
      </c>
      <c r="N2961" t="str">
        <f>INDEX(Neighborhoods!$A:$C, MATCH(Places!$K2961,Neighborhoods!$A:$A,0), MATCH(Places!N$1,Neighborhoods!$A$1:$C$1,0))</f>
        <v>Manhattan</v>
      </c>
      <c r="O2961" t="str">
        <f>INDEX(Neighborhoods!$A:$C, MATCH(Places!$K2961,Neighborhoods!$A:$A,0), MATCH(Places!O$1,Neighborhoods!$A$1:$C$1,0))</f>
        <v>Harlem</v>
      </c>
      <c r="P2961" t="s">
        <v>1</v>
      </c>
      <c r="Q2961" t="str">
        <f t="shared" si="184"/>
        <v>Yes</v>
      </c>
      <c r="R2961">
        <v>2</v>
      </c>
      <c r="S2961" t="str">
        <f t="shared" si="185"/>
        <v>Small</v>
      </c>
      <c r="T2961" s="50">
        <v>65</v>
      </c>
      <c r="U2961" s="70">
        <f t="shared" si="186"/>
        <v>0.03</v>
      </c>
      <c r="V2961" s="52">
        <v>3.4</v>
      </c>
      <c r="W2961" s="52" t="str" cm="1">
        <f t="array" ref="W2961">_xlfn.SWITCH(ROUND(V2961,0),5,"Excellent",4,"Good",3,"Ok","Bad")</f>
        <v>Ok</v>
      </c>
      <c r="X2961">
        <v>5</v>
      </c>
      <c r="Y2961" t="str">
        <f t="shared" si="187"/>
        <v>No</v>
      </c>
      <c r="Z2961" s="68">
        <v>43032</v>
      </c>
      <c r="AA2961" s="68">
        <v>43738</v>
      </c>
      <c r="AB2961">
        <v>42</v>
      </c>
      <c r="AC2961" t="s">
        <v>15616</v>
      </c>
    </row>
    <row r="2962" spans="1:29" x14ac:dyDescent="0.3">
      <c r="A2962" t="s">
        <v>2153</v>
      </c>
      <c r="B2962">
        <v>2742</v>
      </c>
      <c r="C2962" t="str">
        <f>VLOOKUP($B2962,Hosts!$A:$M,10,0)</f>
        <v>Within an hour</v>
      </c>
      <c r="D2962" s="70">
        <f>VLOOKUP($B2962,Hosts!$A:$M,11,0)</f>
        <v>0.81</v>
      </c>
      <c r="E2962" s="70">
        <f>VLOOKUP($B2962,Hosts!$A:$M,12,0)</f>
        <v>1</v>
      </c>
      <c r="F2962" t="str">
        <f>VLOOKUP($B2962,Hosts!$A:$M,13,0)</f>
        <v>No</v>
      </c>
      <c r="G2962" t="str">
        <f>INDEX(Hosts!$A:$M, MATCH(Places!$B2962,Hosts!$A:$A,0), MATCH(Places!G$1,Hosts!$A$1:$M$1,0))</f>
        <v>Within an hour</v>
      </c>
      <c r="H2962" s="70">
        <f>INDEX(Hosts!$A:$M, MATCH(Places!$B2962,Hosts!$A:$A,0), MATCH(Places!H$1,Hosts!$A$1:$M$1,0))</f>
        <v>0.81</v>
      </c>
      <c r="I2962" s="70">
        <f>INDEX(Hosts!$A:$M, MATCH(Places!$B2962,Hosts!$A:$A,0), MATCH(Places!I$1,Hosts!$A$1:$M$1,0))</f>
        <v>1</v>
      </c>
      <c r="J2962" t="str">
        <f>INDEX(Hosts!$A:$M, MATCH(Places!$B2962,Hosts!$A:$A,0), MATCH(Places!J$1,Hosts!$A$1:$M$1,0))</f>
        <v>No</v>
      </c>
      <c r="K2962">
        <v>18</v>
      </c>
      <c r="L2962" t="str">
        <f>VLOOKUP($K2962,Neighborhoods!$A:$C,2,0)</f>
        <v>Manhattan</v>
      </c>
      <c r="M2962" t="str">
        <f>VLOOKUP($K2962,Neighborhoods!$A:$C,3,0)</f>
        <v>Midtown</v>
      </c>
      <c r="N2962" t="str">
        <f>INDEX(Neighborhoods!$A:$C, MATCH(Places!$K2962,Neighborhoods!$A:$A,0), MATCH(Places!N$1,Neighborhoods!$A$1:$C$1,0))</f>
        <v>Manhattan</v>
      </c>
      <c r="O2962" t="str">
        <f>INDEX(Neighborhoods!$A:$C, MATCH(Places!$K2962,Neighborhoods!$A:$A,0), MATCH(Places!O$1,Neighborhoods!$A$1:$C$1,0))</f>
        <v>Midtown</v>
      </c>
      <c r="P2962" t="s">
        <v>11822</v>
      </c>
      <c r="Q2962" t="str">
        <f t="shared" si="184"/>
        <v>No</v>
      </c>
      <c r="R2962">
        <v>6</v>
      </c>
      <c r="S2962" t="str">
        <f t="shared" si="185"/>
        <v>Large</v>
      </c>
      <c r="T2962" s="50">
        <v>536</v>
      </c>
      <c r="U2962" s="70">
        <f t="shared" si="186"/>
        <v>0.05</v>
      </c>
      <c r="V2962" s="52">
        <v>4.75</v>
      </c>
      <c r="W2962" s="52" t="str" cm="1">
        <f t="array" ref="W2962">_xlfn.SWITCH(ROUND(V2962,0),5,"Excellent",4,"Good",3,"Ok","Bad")</f>
        <v>Excellent</v>
      </c>
      <c r="X2962">
        <v>4</v>
      </c>
      <c r="Y2962" t="str">
        <f t="shared" si="187"/>
        <v>No</v>
      </c>
      <c r="Z2962" s="68">
        <v>43258</v>
      </c>
      <c r="AA2962" s="68">
        <v>43742</v>
      </c>
      <c r="AB2962">
        <v>346</v>
      </c>
      <c r="AC2962" t="s">
        <v>15616</v>
      </c>
    </row>
    <row r="2963" spans="1:29" x14ac:dyDescent="0.3">
      <c r="A2963" t="s">
        <v>14939</v>
      </c>
      <c r="B2963">
        <v>3308</v>
      </c>
      <c r="C2963" t="str">
        <f>VLOOKUP($B2963,Hosts!$A:$M,10,0)</f>
        <v>A few days or more</v>
      </c>
      <c r="D2963" s="70">
        <f>VLOOKUP($B2963,Hosts!$A:$M,11,0)</f>
        <v>0.33</v>
      </c>
      <c r="E2963" s="70">
        <f>VLOOKUP($B2963,Hosts!$A:$M,12,0)</f>
        <v>0</v>
      </c>
      <c r="F2963" t="str">
        <f>VLOOKUP($B2963,Hosts!$A:$M,13,0)</f>
        <v>No</v>
      </c>
      <c r="G2963" t="str">
        <f>INDEX(Hosts!$A:$M, MATCH(Places!$B2963,Hosts!$A:$A,0), MATCH(Places!G$1,Hosts!$A$1:$M$1,0))</f>
        <v>A few days or more</v>
      </c>
      <c r="H2963" s="70">
        <f>INDEX(Hosts!$A:$M, MATCH(Places!$B2963,Hosts!$A:$A,0), MATCH(Places!H$1,Hosts!$A$1:$M$1,0))</f>
        <v>0.33</v>
      </c>
      <c r="I2963" s="70">
        <f>INDEX(Hosts!$A:$M, MATCH(Places!$B2963,Hosts!$A:$A,0), MATCH(Places!I$1,Hosts!$A$1:$M$1,0))</f>
        <v>0</v>
      </c>
      <c r="J2963" t="str">
        <f>INDEX(Hosts!$A:$M, MATCH(Places!$B2963,Hosts!$A:$A,0), MATCH(Places!J$1,Hosts!$A$1:$M$1,0))</f>
        <v>No</v>
      </c>
      <c r="K2963">
        <v>23</v>
      </c>
      <c r="L2963" t="str">
        <f>VLOOKUP($K2963,Neighborhoods!$A:$C,2,0)</f>
        <v>Queens</v>
      </c>
      <c r="M2963" t="str">
        <f>VLOOKUP($K2963,Neighborhoods!$A:$C,3,0)</f>
        <v>Jamaica</v>
      </c>
      <c r="N2963" t="str">
        <f>INDEX(Neighborhoods!$A:$C, MATCH(Places!$K2963,Neighborhoods!$A:$A,0), MATCH(Places!N$1,Neighborhoods!$A$1:$C$1,0))</f>
        <v>Queens</v>
      </c>
      <c r="O2963" t="str">
        <f>INDEX(Neighborhoods!$A:$C, MATCH(Places!$K2963,Neighborhoods!$A:$A,0), MATCH(Places!O$1,Neighborhoods!$A$1:$C$1,0))</f>
        <v>Jamaica</v>
      </c>
      <c r="P2963" t="s">
        <v>1</v>
      </c>
      <c r="Q2963" t="str">
        <f t="shared" si="184"/>
        <v>Yes</v>
      </c>
      <c r="R2963">
        <v>1</v>
      </c>
      <c r="S2963" t="str">
        <f t="shared" si="185"/>
        <v>Small</v>
      </c>
      <c r="T2963" s="50">
        <v>35</v>
      </c>
      <c r="U2963" s="70">
        <f t="shared" si="186"/>
        <v>0.03</v>
      </c>
      <c r="V2963" s="52">
        <v>5</v>
      </c>
      <c r="W2963" s="52" t="str" cm="1">
        <f t="array" ref="W2963">_xlfn.SWITCH(ROUND(V2963,0),5,"Excellent",4,"Good",3,"Ok","Bad")</f>
        <v>Excellent</v>
      </c>
      <c r="X2963">
        <v>12</v>
      </c>
      <c r="Y2963" t="str">
        <f t="shared" si="187"/>
        <v>No</v>
      </c>
      <c r="Z2963" s="68">
        <v>42966</v>
      </c>
      <c r="AA2963" s="68">
        <v>43186</v>
      </c>
      <c r="AB2963">
        <v>342</v>
      </c>
      <c r="AC2963" t="s">
        <v>15615</v>
      </c>
    </row>
    <row r="2964" spans="1:29" x14ac:dyDescent="0.3">
      <c r="A2964" t="s">
        <v>14149</v>
      </c>
      <c r="B2964">
        <v>3333</v>
      </c>
      <c r="C2964" t="str">
        <f>VLOOKUP($B2964,Hosts!$A:$M,10,0)</f>
        <v>Within a day</v>
      </c>
      <c r="D2964" s="70">
        <f>VLOOKUP($B2964,Hosts!$A:$M,11,0)</f>
        <v>1</v>
      </c>
      <c r="E2964" s="70">
        <f>VLOOKUP($B2964,Hosts!$A:$M,12,0)</f>
        <v>0.81</v>
      </c>
      <c r="F2964" t="str">
        <f>VLOOKUP($B2964,Hosts!$A:$M,13,0)</f>
        <v>No</v>
      </c>
      <c r="G2964" t="str">
        <f>INDEX(Hosts!$A:$M, MATCH(Places!$B2964,Hosts!$A:$A,0), MATCH(Places!G$1,Hosts!$A$1:$M$1,0))</f>
        <v>Within a day</v>
      </c>
      <c r="H2964" s="70">
        <f>INDEX(Hosts!$A:$M, MATCH(Places!$B2964,Hosts!$A:$A,0), MATCH(Places!H$1,Hosts!$A$1:$M$1,0))</f>
        <v>1</v>
      </c>
      <c r="I2964" s="70">
        <f>INDEX(Hosts!$A:$M, MATCH(Places!$B2964,Hosts!$A:$A,0), MATCH(Places!I$1,Hosts!$A$1:$M$1,0))</f>
        <v>0.81</v>
      </c>
      <c r="J2964" t="str">
        <f>INDEX(Hosts!$A:$M, MATCH(Places!$B2964,Hosts!$A:$A,0), MATCH(Places!J$1,Hosts!$A$1:$M$1,0))</f>
        <v>No</v>
      </c>
      <c r="K2964">
        <v>17</v>
      </c>
      <c r="L2964" t="str">
        <f>VLOOKUP($K2964,Neighborhoods!$A:$C,2,0)</f>
        <v>Manhattan</v>
      </c>
      <c r="M2964" t="str">
        <f>VLOOKUP($K2964,Neighborhoods!$A:$C,3,0)</f>
        <v>Hell's Kitchen</v>
      </c>
      <c r="N2964" t="str">
        <f>INDEX(Neighborhoods!$A:$C, MATCH(Places!$K2964,Neighborhoods!$A:$A,0), MATCH(Places!N$1,Neighborhoods!$A$1:$C$1,0))</f>
        <v>Manhattan</v>
      </c>
      <c r="O2964" t="str">
        <f>INDEX(Neighborhoods!$A:$C, MATCH(Places!$K2964,Neighborhoods!$A:$A,0), MATCH(Places!O$1,Neighborhoods!$A$1:$C$1,0))</f>
        <v>Hell's Kitchen</v>
      </c>
      <c r="P2964" t="s">
        <v>1</v>
      </c>
      <c r="Q2964" t="str">
        <f t="shared" si="184"/>
        <v>Yes</v>
      </c>
      <c r="R2964">
        <v>2</v>
      </c>
      <c r="S2964" t="str">
        <f t="shared" si="185"/>
        <v>Small</v>
      </c>
      <c r="T2964" s="50">
        <v>120</v>
      </c>
      <c r="U2964" s="70">
        <f t="shared" si="186"/>
        <v>0.03</v>
      </c>
      <c r="V2964" s="52">
        <v>4.74</v>
      </c>
      <c r="W2964" s="52" t="str" cm="1">
        <f t="array" ref="W2964">_xlfn.SWITCH(ROUND(V2964,0),5,"Excellent",4,"Good",3,"Ok","Bad")</f>
        <v>Excellent</v>
      </c>
      <c r="X2964">
        <v>39</v>
      </c>
      <c r="Y2964" t="str">
        <f t="shared" si="187"/>
        <v>No</v>
      </c>
      <c r="Z2964" s="68">
        <v>43009</v>
      </c>
      <c r="AA2964" s="68">
        <v>43819</v>
      </c>
      <c r="AB2964">
        <v>89</v>
      </c>
      <c r="AC2964" t="s">
        <v>15616</v>
      </c>
    </row>
    <row r="2965" spans="1:29" x14ac:dyDescent="0.3">
      <c r="A2965" t="s">
        <v>2154</v>
      </c>
      <c r="B2965">
        <v>3340</v>
      </c>
      <c r="C2965" t="str">
        <f>VLOOKUP($B2965,Hosts!$A:$M,10,0)</f>
        <v>Within a day</v>
      </c>
      <c r="D2965" s="70">
        <f>VLOOKUP($B2965,Hosts!$A:$M,11,0)</f>
        <v>1</v>
      </c>
      <c r="E2965" s="70">
        <f>VLOOKUP($B2965,Hosts!$A:$M,12,0)</f>
        <v>0.87</v>
      </c>
      <c r="F2965" t="str">
        <f>VLOOKUP($B2965,Hosts!$A:$M,13,0)</f>
        <v>Yes</v>
      </c>
      <c r="G2965" t="str">
        <f>INDEX(Hosts!$A:$M, MATCH(Places!$B2965,Hosts!$A:$A,0), MATCH(Places!G$1,Hosts!$A$1:$M$1,0))</f>
        <v>Within a day</v>
      </c>
      <c r="H2965" s="70">
        <f>INDEX(Hosts!$A:$M, MATCH(Places!$B2965,Hosts!$A:$A,0), MATCH(Places!H$1,Hosts!$A$1:$M$1,0))</f>
        <v>1</v>
      </c>
      <c r="I2965" s="70">
        <f>INDEX(Hosts!$A:$M, MATCH(Places!$B2965,Hosts!$A:$A,0), MATCH(Places!I$1,Hosts!$A$1:$M$1,0))</f>
        <v>0.87</v>
      </c>
      <c r="J2965" t="str">
        <f>INDEX(Hosts!$A:$M, MATCH(Places!$B2965,Hosts!$A:$A,0), MATCH(Places!J$1,Hosts!$A$1:$M$1,0))</f>
        <v>Yes</v>
      </c>
      <c r="K2965">
        <v>28</v>
      </c>
      <c r="L2965" t="str">
        <f>VLOOKUP($K2965,Neighborhoods!$A:$C,2,0)</f>
        <v>Staten Island</v>
      </c>
      <c r="M2965" t="str">
        <f>VLOOKUP($K2965,Neighborhoods!$A:$C,3,0)</f>
        <v>St. George</v>
      </c>
      <c r="N2965" t="str">
        <f>INDEX(Neighborhoods!$A:$C, MATCH(Places!$K2965,Neighborhoods!$A:$A,0), MATCH(Places!N$1,Neighborhoods!$A$1:$C$1,0))</f>
        <v>Staten Island</v>
      </c>
      <c r="O2965" t="str">
        <f>INDEX(Neighborhoods!$A:$C, MATCH(Places!$K2965,Neighborhoods!$A:$A,0), MATCH(Places!O$1,Neighborhoods!$A$1:$C$1,0))</f>
        <v>St. George</v>
      </c>
      <c r="P2965" t="s">
        <v>1</v>
      </c>
      <c r="Q2965" t="str">
        <f t="shared" si="184"/>
        <v>Yes</v>
      </c>
      <c r="R2965">
        <v>2</v>
      </c>
      <c r="S2965" t="str">
        <f t="shared" si="185"/>
        <v>Small</v>
      </c>
      <c r="T2965" s="50">
        <v>65</v>
      </c>
      <c r="U2965" s="70">
        <f t="shared" si="186"/>
        <v>0.03</v>
      </c>
      <c r="V2965" s="52">
        <v>4.74</v>
      </c>
      <c r="W2965" s="52" t="str" cm="1">
        <f t="array" ref="W2965">_xlfn.SWITCH(ROUND(V2965,0),5,"Excellent",4,"Good",3,"Ok","Bad")</f>
        <v>Excellent</v>
      </c>
      <c r="X2965">
        <v>35</v>
      </c>
      <c r="Y2965" t="str">
        <f t="shared" si="187"/>
        <v>No</v>
      </c>
      <c r="Z2965" s="68">
        <v>42988</v>
      </c>
      <c r="AA2965" s="68">
        <v>43831</v>
      </c>
      <c r="AB2965">
        <v>90</v>
      </c>
      <c r="AC2965" t="s">
        <v>15615</v>
      </c>
    </row>
    <row r="2966" spans="1:29" x14ac:dyDescent="0.3">
      <c r="A2966" t="s">
        <v>14726</v>
      </c>
      <c r="B2966">
        <v>295</v>
      </c>
      <c r="C2966" t="str">
        <f>VLOOKUP($B2966,Hosts!$A:$M,10,0)</f>
        <v>Within an hour</v>
      </c>
      <c r="D2966" s="70">
        <f>VLOOKUP($B2966,Hosts!$A:$M,11,0)</f>
        <v>0.98</v>
      </c>
      <c r="E2966" s="70">
        <f>VLOOKUP($B2966,Hosts!$A:$M,12,0)</f>
        <v>0.93</v>
      </c>
      <c r="F2966" t="str">
        <f>VLOOKUP($B2966,Hosts!$A:$M,13,0)</f>
        <v>Yes</v>
      </c>
      <c r="G2966" t="str">
        <f>INDEX(Hosts!$A:$M, MATCH(Places!$B2966,Hosts!$A:$A,0), MATCH(Places!G$1,Hosts!$A$1:$M$1,0))</f>
        <v>Within an hour</v>
      </c>
      <c r="H2966" s="70">
        <f>INDEX(Hosts!$A:$M, MATCH(Places!$B2966,Hosts!$A:$A,0), MATCH(Places!H$1,Hosts!$A$1:$M$1,0))</f>
        <v>0.98</v>
      </c>
      <c r="I2966" s="70">
        <f>INDEX(Hosts!$A:$M, MATCH(Places!$B2966,Hosts!$A:$A,0), MATCH(Places!I$1,Hosts!$A$1:$M$1,0))</f>
        <v>0.93</v>
      </c>
      <c r="J2966" t="str">
        <f>INDEX(Hosts!$A:$M, MATCH(Places!$B2966,Hosts!$A:$A,0), MATCH(Places!J$1,Hosts!$A$1:$M$1,0))</f>
        <v>Yes</v>
      </c>
      <c r="K2966">
        <v>2</v>
      </c>
      <c r="L2966" t="str">
        <f>VLOOKUP($K2966,Neighborhoods!$A:$C,2,0)</f>
        <v>Bronx</v>
      </c>
      <c r="M2966" t="str">
        <f>VLOOKUP($K2966,Neighborhoods!$A:$C,3,0)</f>
        <v>Concourse</v>
      </c>
      <c r="N2966" t="str">
        <f>INDEX(Neighborhoods!$A:$C, MATCH(Places!$K2966,Neighborhoods!$A:$A,0), MATCH(Places!N$1,Neighborhoods!$A$1:$C$1,0))</f>
        <v>Bronx</v>
      </c>
      <c r="O2966" t="str">
        <f>INDEX(Neighborhoods!$A:$C, MATCH(Places!$K2966,Neighborhoods!$A:$A,0), MATCH(Places!O$1,Neighborhoods!$A$1:$C$1,0))</f>
        <v>Concourse</v>
      </c>
      <c r="P2966" t="s">
        <v>1</v>
      </c>
      <c r="Q2966" t="str">
        <f t="shared" si="184"/>
        <v>Yes</v>
      </c>
      <c r="R2966">
        <v>2</v>
      </c>
      <c r="S2966" t="str">
        <f t="shared" si="185"/>
        <v>Small</v>
      </c>
      <c r="T2966" s="50">
        <v>79</v>
      </c>
      <c r="U2966" s="70">
        <f t="shared" si="186"/>
        <v>0.03</v>
      </c>
      <c r="V2966" s="52">
        <v>4.97</v>
      </c>
      <c r="W2966" s="52" t="str" cm="1">
        <f t="array" ref="W2966">_xlfn.SWITCH(ROUND(V2966,0),5,"Excellent",4,"Good",3,"Ok","Bad")</f>
        <v>Excellent</v>
      </c>
      <c r="X2966">
        <v>174</v>
      </c>
      <c r="Y2966" t="str">
        <f t="shared" si="187"/>
        <v>Yes</v>
      </c>
      <c r="Z2966" s="68">
        <v>43012</v>
      </c>
      <c r="AA2966" s="68">
        <v>44046</v>
      </c>
      <c r="AB2966">
        <v>322</v>
      </c>
      <c r="AC2966" t="s">
        <v>15615</v>
      </c>
    </row>
    <row r="2967" spans="1:29" x14ac:dyDescent="0.3">
      <c r="A2967" t="s">
        <v>14496</v>
      </c>
      <c r="B2967">
        <v>1498</v>
      </c>
      <c r="C2967" t="str">
        <f>VLOOKUP($B2967,Hosts!$A:$M,10,0)</f>
        <v>Within a day</v>
      </c>
      <c r="D2967" s="70">
        <f>VLOOKUP($B2967,Hosts!$A:$M,11,0)</f>
        <v>1</v>
      </c>
      <c r="E2967" s="70">
        <f>VLOOKUP($B2967,Hosts!$A:$M,12,0)</f>
        <v>0.5</v>
      </c>
      <c r="F2967" t="str">
        <f>VLOOKUP($B2967,Hosts!$A:$M,13,0)</f>
        <v>No</v>
      </c>
      <c r="G2967" t="str">
        <f>INDEX(Hosts!$A:$M, MATCH(Places!$B2967,Hosts!$A:$A,0), MATCH(Places!G$1,Hosts!$A$1:$M$1,0))</f>
        <v>Within a day</v>
      </c>
      <c r="H2967" s="70">
        <f>INDEX(Hosts!$A:$M, MATCH(Places!$B2967,Hosts!$A:$A,0), MATCH(Places!H$1,Hosts!$A$1:$M$1,0))</f>
        <v>1</v>
      </c>
      <c r="I2967" s="70">
        <f>INDEX(Hosts!$A:$M, MATCH(Places!$B2967,Hosts!$A:$A,0), MATCH(Places!I$1,Hosts!$A$1:$M$1,0))</f>
        <v>0.5</v>
      </c>
      <c r="J2967" t="str">
        <f>INDEX(Hosts!$A:$M, MATCH(Places!$B2967,Hosts!$A:$A,0), MATCH(Places!J$1,Hosts!$A$1:$M$1,0))</f>
        <v>No</v>
      </c>
      <c r="K2967">
        <v>16</v>
      </c>
      <c r="L2967" t="str">
        <f>VLOOKUP($K2967,Neighborhoods!$A:$C,2,0)</f>
        <v>Manhattan</v>
      </c>
      <c r="M2967" t="str">
        <f>VLOOKUP($K2967,Neighborhoods!$A:$C,3,0)</f>
        <v>Harlem</v>
      </c>
      <c r="N2967" t="str">
        <f>INDEX(Neighborhoods!$A:$C, MATCH(Places!$K2967,Neighborhoods!$A:$A,0), MATCH(Places!N$1,Neighborhoods!$A$1:$C$1,0))</f>
        <v>Manhattan</v>
      </c>
      <c r="O2967" t="str">
        <f>INDEX(Neighborhoods!$A:$C, MATCH(Places!$K2967,Neighborhoods!$A:$A,0), MATCH(Places!O$1,Neighborhoods!$A$1:$C$1,0))</f>
        <v>Harlem</v>
      </c>
      <c r="P2967" t="s">
        <v>1</v>
      </c>
      <c r="Q2967" t="str">
        <f t="shared" si="184"/>
        <v>Yes</v>
      </c>
      <c r="R2967">
        <v>1</v>
      </c>
      <c r="S2967" t="str">
        <f t="shared" si="185"/>
        <v>Small</v>
      </c>
      <c r="T2967" s="50">
        <v>79</v>
      </c>
      <c r="U2967" s="70">
        <f t="shared" si="186"/>
        <v>0.03</v>
      </c>
      <c r="V2967" s="52">
        <v>4.9000000000000004</v>
      </c>
      <c r="W2967" s="52" t="str" cm="1">
        <f t="array" ref="W2967">_xlfn.SWITCH(ROUND(V2967,0),5,"Excellent",4,"Good",3,"Ok","Bad")</f>
        <v>Excellent</v>
      </c>
      <c r="X2967">
        <v>10</v>
      </c>
      <c r="Y2967" t="str">
        <f t="shared" si="187"/>
        <v>No</v>
      </c>
      <c r="Z2967" s="68">
        <v>42972</v>
      </c>
      <c r="AA2967" s="68">
        <v>43835</v>
      </c>
      <c r="AB2967">
        <v>361</v>
      </c>
      <c r="AC2967" t="s">
        <v>15615</v>
      </c>
    </row>
    <row r="2968" spans="1:29" x14ac:dyDescent="0.3">
      <c r="A2968" t="s">
        <v>2155</v>
      </c>
      <c r="B2968">
        <v>2861</v>
      </c>
      <c r="C2968" t="str">
        <f>VLOOKUP($B2968,Hosts!$A:$M,10,0)</f>
        <v>Within an hour</v>
      </c>
      <c r="D2968" s="70">
        <f>VLOOKUP($B2968,Hosts!$A:$M,11,0)</f>
        <v>0.96</v>
      </c>
      <c r="E2968" s="70">
        <f>VLOOKUP($B2968,Hosts!$A:$M,12,0)</f>
        <v>0.96</v>
      </c>
      <c r="F2968" t="str">
        <f>VLOOKUP($B2968,Hosts!$A:$M,13,0)</f>
        <v>No</v>
      </c>
      <c r="G2968" t="str">
        <f>INDEX(Hosts!$A:$M, MATCH(Places!$B2968,Hosts!$A:$A,0), MATCH(Places!G$1,Hosts!$A$1:$M$1,0))</f>
        <v>Within an hour</v>
      </c>
      <c r="H2968" s="70">
        <f>INDEX(Hosts!$A:$M, MATCH(Places!$B2968,Hosts!$A:$A,0), MATCH(Places!H$1,Hosts!$A$1:$M$1,0))</f>
        <v>0.96</v>
      </c>
      <c r="I2968" s="70">
        <f>INDEX(Hosts!$A:$M, MATCH(Places!$B2968,Hosts!$A:$A,0), MATCH(Places!I$1,Hosts!$A$1:$M$1,0))</f>
        <v>0.96</v>
      </c>
      <c r="J2968" t="str">
        <f>INDEX(Hosts!$A:$M, MATCH(Places!$B2968,Hosts!$A:$A,0), MATCH(Places!J$1,Hosts!$A$1:$M$1,0))</f>
        <v>No</v>
      </c>
      <c r="K2968">
        <v>17</v>
      </c>
      <c r="L2968" t="str">
        <f>VLOOKUP($K2968,Neighborhoods!$A:$C,2,0)</f>
        <v>Manhattan</v>
      </c>
      <c r="M2968" t="str">
        <f>VLOOKUP($K2968,Neighborhoods!$A:$C,3,0)</f>
        <v>Hell's Kitchen</v>
      </c>
      <c r="N2968" t="str">
        <f>INDEX(Neighborhoods!$A:$C, MATCH(Places!$K2968,Neighborhoods!$A:$A,0), MATCH(Places!N$1,Neighborhoods!$A$1:$C$1,0))</f>
        <v>Manhattan</v>
      </c>
      <c r="O2968" t="str">
        <f>INDEX(Neighborhoods!$A:$C, MATCH(Places!$K2968,Neighborhoods!$A:$A,0), MATCH(Places!O$1,Neighborhoods!$A$1:$C$1,0))</f>
        <v>Hell's Kitchen</v>
      </c>
      <c r="P2968" t="s">
        <v>11822</v>
      </c>
      <c r="Q2968" t="str">
        <f t="shared" si="184"/>
        <v>No</v>
      </c>
      <c r="R2968">
        <v>5</v>
      </c>
      <c r="S2968" t="str">
        <f t="shared" si="185"/>
        <v>Medium</v>
      </c>
      <c r="T2968" s="50">
        <v>99</v>
      </c>
      <c r="U2968" s="70">
        <f t="shared" si="186"/>
        <v>0.03</v>
      </c>
      <c r="V2968" s="52">
        <v>4.3899999999999997</v>
      </c>
      <c r="W2968" s="52" t="str" cm="1">
        <f t="array" ref="W2968">_xlfn.SWITCH(ROUND(V2968,0),5,"Excellent",4,"Good",3,"Ok","Bad")</f>
        <v>Good</v>
      </c>
      <c r="X2968">
        <v>102</v>
      </c>
      <c r="Y2968" t="str">
        <f t="shared" si="187"/>
        <v>No</v>
      </c>
      <c r="Z2968" s="68">
        <v>43002</v>
      </c>
      <c r="AA2968" s="68">
        <v>44055</v>
      </c>
      <c r="AB2968">
        <v>85</v>
      </c>
      <c r="AC2968" t="s">
        <v>15615</v>
      </c>
    </row>
    <row r="2969" spans="1:29" x14ac:dyDescent="0.3">
      <c r="A2969" t="s">
        <v>2156</v>
      </c>
      <c r="B2969">
        <v>3342</v>
      </c>
      <c r="C2969" t="str">
        <f>VLOOKUP($B2969,Hosts!$A:$M,10,0)</f>
        <v>Within a few hours</v>
      </c>
      <c r="D2969" s="70">
        <f>VLOOKUP($B2969,Hosts!$A:$M,11,0)</f>
        <v>1</v>
      </c>
      <c r="E2969" s="70">
        <f>VLOOKUP($B2969,Hosts!$A:$M,12,0)</f>
        <v>1</v>
      </c>
      <c r="F2969" t="str">
        <f>VLOOKUP($B2969,Hosts!$A:$M,13,0)</f>
        <v>Yes</v>
      </c>
      <c r="G2969" t="str">
        <f>INDEX(Hosts!$A:$M, MATCH(Places!$B2969,Hosts!$A:$A,0), MATCH(Places!G$1,Hosts!$A$1:$M$1,0))</f>
        <v>Within a few hours</v>
      </c>
      <c r="H2969" s="70">
        <f>INDEX(Hosts!$A:$M, MATCH(Places!$B2969,Hosts!$A:$A,0), MATCH(Places!H$1,Hosts!$A$1:$M$1,0))</f>
        <v>1</v>
      </c>
      <c r="I2969" s="70">
        <f>INDEX(Hosts!$A:$M, MATCH(Places!$B2969,Hosts!$A:$A,0), MATCH(Places!I$1,Hosts!$A$1:$M$1,0))</f>
        <v>1</v>
      </c>
      <c r="J2969" t="str">
        <f>INDEX(Hosts!$A:$M, MATCH(Places!$B2969,Hosts!$A:$A,0), MATCH(Places!J$1,Hosts!$A$1:$M$1,0))</f>
        <v>Yes</v>
      </c>
      <c r="K2969">
        <v>8</v>
      </c>
      <c r="L2969" t="str">
        <f>VLOOKUP($K2969,Neighborhoods!$A:$C,2,0)</f>
        <v>Brooklyn</v>
      </c>
      <c r="M2969" t="str">
        <f>VLOOKUP($K2969,Neighborhoods!$A:$C,3,0)</f>
        <v>Bushwick</v>
      </c>
      <c r="N2969" t="str">
        <f>INDEX(Neighborhoods!$A:$C, MATCH(Places!$K2969,Neighborhoods!$A:$A,0), MATCH(Places!N$1,Neighborhoods!$A$1:$C$1,0))</f>
        <v>Brooklyn</v>
      </c>
      <c r="O2969" t="str">
        <f>INDEX(Neighborhoods!$A:$C, MATCH(Places!$K2969,Neighborhoods!$A:$A,0), MATCH(Places!O$1,Neighborhoods!$A$1:$C$1,0))</f>
        <v>Bushwick</v>
      </c>
      <c r="P2969" t="s">
        <v>1</v>
      </c>
      <c r="Q2969" t="str">
        <f t="shared" si="184"/>
        <v>Yes</v>
      </c>
      <c r="R2969">
        <v>2</v>
      </c>
      <c r="S2969" t="str">
        <f t="shared" si="185"/>
        <v>Small</v>
      </c>
      <c r="T2969" s="50">
        <v>45</v>
      </c>
      <c r="U2969" s="70">
        <f t="shared" si="186"/>
        <v>0.03</v>
      </c>
      <c r="V2969" s="52">
        <v>4.99</v>
      </c>
      <c r="W2969" s="52" t="str" cm="1">
        <f t="array" ref="W2969">_xlfn.SWITCH(ROUND(V2969,0),5,"Excellent",4,"Good",3,"Ok","Bad")</f>
        <v>Excellent</v>
      </c>
      <c r="X2969">
        <v>67</v>
      </c>
      <c r="Y2969" t="str">
        <f t="shared" si="187"/>
        <v>No</v>
      </c>
      <c r="Z2969" s="68">
        <v>42964</v>
      </c>
      <c r="AA2969" s="68">
        <v>43901</v>
      </c>
      <c r="AB2969">
        <v>117</v>
      </c>
      <c r="AC2969" t="s">
        <v>15615</v>
      </c>
    </row>
    <row r="2970" spans="1:29" x14ac:dyDescent="0.3">
      <c r="A2970" t="s">
        <v>2157</v>
      </c>
      <c r="B2970">
        <v>1724</v>
      </c>
      <c r="C2970" t="str">
        <f>VLOOKUP($B2970,Hosts!$A:$M,10,0)</f>
        <v>Within a few hours</v>
      </c>
      <c r="D2970" s="70">
        <f>VLOOKUP($B2970,Hosts!$A:$M,11,0)</f>
        <v>1</v>
      </c>
      <c r="E2970" s="70">
        <f>VLOOKUP($B2970,Hosts!$A:$M,12,0)</f>
        <v>0.93</v>
      </c>
      <c r="F2970" t="str">
        <f>VLOOKUP($B2970,Hosts!$A:$M,13,0)</f>
        <v>No</v>
      </c>
      <c r="G2970" t="str">
        <f>INDEX(Hosts!$A:$M, MATCH(Places!$B2970,Hosts!$A:$A,0), MATCH(Places!G$1,Hosts!$A$1:$M$1,0))</f>
        <v>Within a few hours</v>
      </c>
      <c r="H2970" s="70">
        <f>INDEX(Hosts!$A:$M, MATCH(Places!$B2970,Hosts!$A:$A,0), MATCH(Places!H$1,Hosts!$A$1:$M$1,0))</f>
        <v>1</v>
      </c>
      <c r="I2970" s="70">
        <f>INDEX(Hosts!$A:$M, MATCH(Places!$B2970,Hosts!$A:$A,0), MATCH(Places!I$1,Hosts!$A$1:$M$1,0))</f>
        <v>0.93</v>
      </c>
      <c r="J2970" t="str">
        <f>INDEX(Hosts!$A:$M, MATCH(Places!$B2970,Hosts!$A:$A,0), MATCH(Places!J$1,Hosts!$A$1:$M$1,0))</f>
        <v>No</v>
      </c>
      <c r="K2970">
        <v>20</v>
      </c>
      <c r="L2970" t="str">
        <f>VLOOKUP($K2970,Neighborhoods!$A:$C,2,0)</f>
        <v>Manhattan</v>
      </c>
      <c r="M2970" t="str">
        <f>VLOOKUP($K2970,Neighborhoods!$A:$C,3,0)</f>
        <v>Upper West Side</v>
      </c>
      <c r="N2970" t="str">
        <f>INDEX(Neighborhoods!$A:$C, MATCH(Places!$K2970,Neighborhoods!$A:$A,0), MATCH(Places!N$1,Neighborhoods!$A$1:$C$1,0))</f>
        <v>Manhattan</v>
      </c>
      <c r="O2970" t="str">
        <f>INDEX(Neighborhoods!$A:$C, MATCH(Places!$K2970,Neighborhoods!$A:$A,0), MATCH(Places!O$1,Neighborhoods!$A$1:$C$1,0))</f>
        <v>Upper West Side</v>
      </c>
      <c r="P2970" t="s">
        <v>1</v>
      </c>
      <c r="Q2970" t="str">
        <f t="shared" si="184"/>
        <v>Yes</v>
      </c>
      <c r="R2970">
        <v>2</v>
      </c>
      <c r="S2970" t="str">
        <f t="shared" si="185"/>
        <v>Small</v>
      </c>
      <c r="T2970" s="50">
        <v>47</v>
      </c>
      <c r="U2970" s="70">
        <f t="shared" si="186"/>
        <v>0.03</v>
      </c>
      <c r="V2970" s="52">
        <v>4.67</v>
      </c>
      <c r="W2970" s="52" t="str" cm="1">
        <f t="array" ref="W2970">_xlfn.SWITCH(ROUND(V2970,0),5,"Excellent",4,"Good",3,"Ok","Bad")</f>
        <v>Excellent</v>
      </c>
      <c r="X2970">
        <v>73</v>
      </c>
      <c r="Y2970" t="str">
        <f t="shared" si="187"/>
        <v>No</v>
      </c>
      <c r="Z2970" s="68">
        <v>43007</v>
      </c>
      <c r="AA2970" s="68">
        <v>43892</v>
      </c>
      <c r="AB2970">
        <v>150</v>
      </c>
      <c r="AC2970" t="s">
        <v>15616</v>
      </c>
    </row>
    <row r="2971" spans="1:29" x14ac:dyDescent="0.3">
      <c r="A2971" t="s">
        <v>2158</v>
      </c>
      <c r="B2971">
        <v>3305</v>
      </c>
      <c r="C2971" t="str">
        <f>VLOOKUP($B2971,Hosts!$A:$M,10,0)</f>
        <v>Within a day</v>
      </c>
      <c r="D2971" s="70">
        <f>VLOOKUP($B2971,Hosts!$A:$M,11,0)</f>
        <v>0.7</v>
      </c>
      <c r="E2971" s="70">
        <f>VLOOKUP($B2971,Hosts!$A:$M,12,0)</f>
        <v>0.97</v>
      </c>
      <c r="F2971" t="str">
        <f>VLOOKUP($B2971,Hosts!$A:$M,13,0)</f>
        <v>Yes</v>
      </c>
      <c r="G2971" t="str">
        <f>INDEX(Hosts!$A:$M, MATCH(Places!$B2971,Hosts!$A:$A,0), MATCH(Places!G$1,Hosts!$A$1:$M$1,0))</f>
        <v>Within a day</v>
      </c>
      <c r="H2971" s="70">
        <f>INDEX(Hosts!$A:$M, MATCH(Places!$B2971,Hosts!$A:$A,0), MATCH(Places!H$1,Hosts!$A$1:$M$1,0))</f>
        <v>0.7</v>
      </c>
      <c r="I2971" s="70">
        <f>INDEX(Hosts!$A:$M, MATCH(Places!$B2971,Hosts!$A:$A,0), MATCH(Places!I$1,Hosts!$A$1:$M$1,0))</f>
        <v>0.97</v>
      </c>
      <c r="J2971" t="str">
        <f>INDEX(Hosts!$A:$M, MATCH(Places!$B2971,Hosts!$A:$A,0), MATCH(Places!J$1,Hosts!$A$1:$M$1,0))</f>
        <v>Yes</v>
      </c>
      <c r="K2971">
        <v>9</v>
      </c>
      <c r="L2971" t="str">
        <f>VLOOKUP($K2971,Neighborhoods!$A:$C,2,0)</f>
        <v>Brooklyn</v>
      </c>
      <c r="M2971" t="str">
        <f>VLOOKUP($K2971,Neighborhoods!$A:$C,3,0)</f>
        <v>Crown Heights</v>
      </c>
      <c r="N2971" t="str">
        <f>INDEX(Neighborhoods!$A:$C, MATCH(Places!$K2971,Neighborhoods!$A:$A,0), MATCH(Places!N$1,Neighborhoods!$A$1:$C$1,0))</f>
        <v>Brooklyn</v>
      </c>
      <c r="O2971" t="str">
        <f>INDEX(Neighborhoods!$A:$C, MATCH(Places!$K2971,Neighborhoods!$A:$A,0), MATCH(Places!O$1,Neighborhoods!$A$1:$C$1,0))</f>
        <v>Crown Heights</v>
      </c>
      <c r="P2971" t="s">
        <v>11822</v>
      </c>
      <c r="Q2971" t="str">
        <f t="shared" si="184"/>
        <v>No</v>
      </c>
      <c r="R2971">
        <v>8</v>
      </c>
      <c r="S2971" t="str">
        <f t="shared" si="185"/>
        <v>Large</v>
      </c>
      <c r="T2971" s="50">
        <v>275</v>
      </c>
      <c r="U2971" s="70">
        <f t="shared" si="186"/>
        <v>0.04</v>
      </c>
      <c r="V2971" s="52">
        <v>4.84</v>
      </c>
      <c r="W2971" s="52" t="str" cm="1">
        <f t="array" ref="W2971">_xlfn.SWITCH(ROUND(V2971,0),5,"Excellent",4,"Good",3,"Ok","Bad")</f>
        <v>Excellent</v>
      </c>
      <c r="X2971">
        <v>25</v>
      </c>
      <c r="Y2971" t="str">
        <f t="shared" si="187"/>
        <v>No</v>
      </c>
      <c r="Z2971" s="68">
        <v>43102</v>
      </c>
      <c r="AA2971" s="68">
        <v>43878</v>
      </c>
      <c r="AB2971">
        <v>58</v>
      </c>
      <c r="AC2971" t="s">
        <v>15615</v>
      </c>
    </row>
    <row r="2972" spans="1:29" x14ac:dyDescent="0.3">
      <c r="A2972" t="s">
        <v>2159</v>
      </c>
      <c r="B2972">
        <v>672</v>
      </c>
      <c r="C2972" t="str">
        <f>VLOOKUP($B2972,Hosts!$A:$M,10,0)</f>
        <v>Within an hour</v>
      </c>
      <c r="D2972" s="70">
        <f>VLOOKUP($B2972,Hosts!$A:$M,11,0)</f>
        <v>1</v>
      </c>
      <c r="E2972" s="70">
        <f>VLOOKUP($B2972,Hosts!$A:$M,12,0)</f>
        <v>1</v>
      </c>
      <c r="F2972" t="str">
        <f>VLOOKUP($B2972,Hosts!$A:$M,13,0)</f>
        <v>No</v>
      </c>
      <c r="G2972" t="str">
        <f>INDEX(Hosts!$A:$M, MATCH(Places!$B2972,Hosts!$A:$A,0), MATCH(Places!G$1,Hosts!$A$1:$M$1,0))</f>
        <v>Within an hour</v>
      </c>
      <c r="H2972" s="70">
        <f>INDEX(Hosts!$A:$M, MATCH(Places!$B2972,Hosts!$A:$A,0), MATCH(Places!H$1,Hosts!$A$1:$M$1,0))</f>
        <v>1</v>
      </c>
      <c r="I2972" s="70">
        <f>INDEX(Hosts!$A:$M, MATCH(Places!$B2972,Hosts!$A:$A,0), MATCH(Places!I$1,Hosts!$A$1:$M$1,0))</f>
        <v>1</v>
      </c>
      <c r="J2972" t="str">
        <f>INDEX(Hosts!$A:$M, MATCH(Places!$B2972,Hosts!$A:$A,0), MATCH(Places!J$1,Hosts!$A$1:$M$1,0))</f>
        <v>No</v>
      </c>
      <c r="K2972">
        <v>9</v>
      </c>
      <c r="L2972" t="str">
        <f>VLOOKUP($K2972,Neighborhoods!$A:$C,2,0)</f>
        <v>Brooklyn</v>
      </c>
      <c r="M2972" t="str">
        <f>VLOOKUP($K2972,Neighborhoods!$A:$C,3,0)</f>
        <v>Crown Heights</v>
      </c>
      <c r="N2972" t="str">
        <f>INDEX(Neighborhoods!$A:$C, MATCH(Places!$K2972,Neighborhoods!$A:$A,0), MATCH(Places!N$1,Neighborhoods!$A$1:$C$1,0))</f>
        <v>Brooklyn</v>
      </c>
      <c r="O2972" t="str">
        <f>INDEX(Neighborhoods!$A:$C, MATCH(Places!$K2972,Neighborhoods!$A:$A,0), MATCH(Places!O$1,Neighborhoods!$A$1:$C$1,0))</f>
        <v>Crown Heights</v>
      </c>
      <c r="P2972" t="s">
        <v>11822</v>
      </c>
      <c r="Q2972" t="str">
        <f t="shared" si="184"/>
        <v>No</v>
      </c>
      <c r="R2972">
        <v>3</v>
      </c>
      <c r="S2972" t="str">
        <f t="shared" si="185"/>
        <v>Medium</v>
      </c>
      <c r="T2972" s="50">
        <v>88</v>
      </c>
      <c r="U2972" s="70">
        <f t="shared" si="186"/>
        <v>0.03</v>
      </c>
      <c r="V2972" s="52">
        <v>4.82</v>
      </c>
      <c r="W2972" s="52" t="str" cm="1">
        <f t="array" ref="W2972">_xlfn.SWITCH(ROUND(V2972,0),5,"Excellent",4,"Good",3,"Ok","Bad")</f>
        <v>Excellent</v>
      </c>
      <c r="X2972">
        <v>87</v>
      </c>
      <c r="Y2972" t="str">
        <f t="shared" si="187"/>
        <v>No</v>
      </c>
      <c r="Z2972" s="68">
        <v>42988</v>
      </c>
      <c r="AA2972" s="68">
        <v>44052</v>
      </c>
      <c r="AB2972">
        <v>57</v>
      </c>
      <c r="AC2972" t="s">
        <v>15615</v>
      </c>
    </row>
    <row r="2973" spans="1:29" x14ac:dyDescent="0.3">
      <c r="A2973" t="s">
        <v>2160</v>
      </c>
      <c r="B2973">
        <v>3298</v>
      </c>
      <c r="C2973" t="str">
        <f>VLOOKUP($B2973,Hosts!$A:$M,10,0)</f>
        <v>Within an hour</v>
      </c>
      <c r="D2973" s="70">
        <f>VLOOKUP($B2973,Hosts!$A:$M,11,0)</f>
        <v>1</v>
      </c>
      <c r="E2973" s="70">
        <f>VLOOKUP($B2973,Hosts!$A:$M,12,0)</f>
        <v>0.91</v>
      </c>
      <c r="F2973" t="str">
        <f>VLOOKUP($B2973,Hosts!$A:$M,13,0)</f>
        <v>No</v>
      </c>
      <c r="G2973" t="str">
        <f>INDEX(Hosts!$A:$M, MATCH(Places!$B2973,Hosts!$A:$A,0), MATCH(Places!G$1,Hosts!$A$1:$M$1,0))</f>
        <v>Within an hour</v>
      </c>
      <c r="H2973" s="70">
        <f>INDEX(Hosts!$A:$M, MATCH(Places!$B2973,Hosts!$A:$A,0), MATCH(Places!H$1,Hosts!$A$1:$M$1,0))</f>
        <v>1</v>
      </c>
      <c r="I2973" s="70">
        <f>INDEX(Hosts!$A:$M, MATCH(Places!$B2973,Hosts!$A:$A,0), MATCH(Places!I$1,Hosts!$A$1:$M$1,0))</f>
        <v>0.91</v>
      </c>
      <c r="J2973" t="str">
        <f>INDEX(Hosts!$A:$M, MATCH(Places!$B2973,Hosts!$A:$A,0), MATCH(Places!J$1,Hosts!$A$1:$M$1,0))</f>
        <v>No</v>
      </c>
      <c r="K2973">
        <v>23</v>
      </c>
      <c r="L2973" t="str">
        <f>VLOOKUP($K2973,Neighborhoods!$A:$C,2,0)</f>
        <v>Queens</v>
      </c>
      <c r="M2973" t="str">
        <f>VLOOKUP($K2973,Neighborhoods!$A:$C,3,0)</f>
        <v>Jamaica</v>
      </c>
      <c r="N2973" t="str">
        <f>INDEX(Neighborhoods!$A:$C, MATCH(Places!$K2973,Neighborhoods!$A:$A,0), MATCH(Places!N$1,Neighborhoods!$A$1:$C$1,0))</f>
        <v>Queens</v>
      </c>
      <c r="O2973" t="str">
        <f>INDEX(Neighborhoods!$A:$C, MATCH(Places!$K2973,Neighborhoods!$A:$A,0), MATCH(Places!O$1,Neighborhoods!$A$1:$C$1,0))</f>
        <v>Jamaica</v>
      </c>
      <c r="P2973" t="s">
        <v>1</v>
      </c>
      <c r="Q2973" t="str">
        <f t="shared" si="184"/>
        <v>Yes</v>
      </c>
      <c r="R2973">
        <v>2</v>
      </c>
      <c r="S2973" t="str">
        <f t="shared" si="185"/>
        <v>Small</v>
      </c>
      <c r="T2973" s="50">
        <v>54</v>
      </c>
      <c r="U2973" s="70">
        <f t="shared" si="186"/>
        <v>0.03</v>
      </c>
      <c r="V2973" s="52">
        <v>4.43</v>
      </c>
      <c r="W2973" s="52" t="str" cm="1">
        <f t="array" ref="W2973">_xlfn.SWITCH(ROUND(V2973,0),5,"Excellent",4,"Good",3,"Ok","Bad")</f>
        <v>Good</v>
      </c>
      <c r="X2973">
        <v>23</v>
      </c>
      <c r="Y2973" t="str">
        <f t="shared" si="187"/>
        <v>No</v>
      </c>
      <c r="Z2973" s="68">
        <v>42989</v>
      </c>
      <c r="AA2973" s="68">
        <v>43780</v>
      </c>
      <c r="AB2973">
        <v>135</v>
      </c>
      <c r="AC2973" t="s">
        <v>15616</v>
      </c>
    </row>
    <row r="2974" spans="1:29" x14ac:dyDescent="0.3">
      <c r="A2974" t="s">
        <v>2161</v>
      </c>
      <c r="B2974">
        <v>2968</v>
      </c>
      <c r="C2974" t="str">
        <f>VLOOKUP($B2974,Hosts!$A:$M,10,0)</f>
        <v>Within a day</v>
      </c>
      <c r="D2974" s="70">
        <f>VLOOKUP($B2974,Hosts!$A:$M,11,0)</f>
        <v>0.5</v>
      </c>
      <c r="E2974" s="70">
        <f>VLOOKUP($B2974,Hosts!$A:$M,12,0)</f>
        <v>1</v>
      </c>
      <c r="F2974" t="str">
        <f>VLOOKUP($B2974,Hosts!$A:$M,13,0)</f>
        <v>No</v>
      </c>
      <c r="G2974" t="str">
        <f>INDEX(Hosts!$A:$M, MATCH(Places!$B2974,Hosts!$A:$A,0), MATCH(Places!G$1,Hosts!$A$1:$M$1,0))</f>
        <v>Within a day</v>
      </c>
      <c r="H2974" s="70">
        <f>INDEX(Hosts!$A:$M, MATCH(Places!$B2974,Hosts!$A:$A,0), MATCH(Places!H$1,Hosts!$A$1:$M$1,0))</f>
        <v>0.5</v>
      </c>
      <c r="I2974" s="70">
        <f>INDEX(Hosts!$A:$M, MATCH(Places!$B2974,Hosts!$A:$A,0), MATCH(Places!I$1,Hosts!$A$1:$M$1,0))</f>
        <v>1</v>
      </c>
      <c r="J2974" t="str">
        <f>INDEX(Hosts!$A:$M, MATCH(Places!$B2974,Hosts!$A:$A,0), MATCH(Places!J$1,Hosts!$A$1:$M$1,0))</f>
        <v>No</v>
      </c>
      <c r="K2974">
        <v>15</v>
      </c>
      <c r="L2974" t="str">
        <f>VLOOKUP($K2974,Neighborhoods!$A:$C,2,0)</f>
        <v>Manhattan</v>
      </c>
      <c r="M2974" t="str">
        <f>VLOOKUP($K2974,Neighborhoods!$A:$C,3,0)</f>
        <v>East Village</v>
      </c>
      <c r="N2974" t="str">
        <f>INDEX(Neighborhoods!$A:$C, MATCH(Places!$K2974,Neighborhoods!$A:$A,0), MATCH(Places!N$1,Neighborhoods!$A$1:$C$1,0))</f>
        <v>Manhattan</v>
      </c>
      <c r="O2974" t="str">
        <f>INDEX(Neighborhoods!$A:$C, MATCH(Places!$K2974,Neighborhoods!$A:$A,0), MATCH(Places!O$1,Neighborhoods!$A$1:$C$1,0))</f>
        <v>East Village</v>
      </c>
      <c r="P2974" t="s">
        <v>1</v>
      </c>
      <c r="Q2974" t="str">
        <f t="shared" si="184"/>
        <v>Yes</v>
      </c>
      <c r="R2974">
        <v>2</v>
      </c>
      <c r="S2974" t="str">
        <f t="shared" si="185"/>
        <v>Small</v>
      </c>
      <c r="T2974" s="50">
        <v>125</v>
      </c>
      <c r="U2974" s="70">
        <f t="shared" si="186"/>
        <v>0.03</v>
      </c>
      <c r="V2974" s="52">
        <v>4.4800000000000004</v>
      </c>
      <c r="W2974" s="52" t="str" cm="1">
        <f t="array" ref="W2974">_xlfn.SWITCH(ROUND(V2974,0),5,"Excellent",4,"Good",3,"Ok","Bad")</f>
        <v>Good</v>
      </c>
      <c r="X2974">
        <v>31</v>
      </c>
      <c r="Y2974" t="str">
        <f t="shared" si="187"/>
        <v>No</v>
      </c>
      <c r="Z2974" s="68">
        <v>42971</v>
      </c>
      <c r="AA2974" s="68">
        <v>43832</v>
      </c>
      <c r="AB2974">
        <v>90</v>
      </c>
      <c r="AC2974" t="s">
        <v>15615</v>
      </c>
    </row>
    <row r="2975" spans="1:29" x14ac:dyDescent="0.3">
      <c r="A2975" t="s">
        <v>13306</v>
      </c>
      <c r="B2975">
        <v>3343</v>
      </c>
      <c r="C2975" t="str">
        <f>VLOOKUP($B2975,Hosts!$A:$M,10,0)</f>
        <v>Within a day</v>
      </c>
      <c r="D2975" s="70">
        <f>VLOOKUP($B2975,Hosts!$A:$M,11,0)</f>
        <v>0.5</v>
      </c>
      <c r="E2975" s="70">
        <f>VLOOKUP($B2975,Hosts!$A:$M,12,0)</f>
        <v>0.86</v>
      </c>
      <c r="F2975" t="str">
        <f>VLOOKUP($B2975,Hosts!$A:$M,13,0)</f>
        <v>No</v>
      </c>
      <c r="G2975" t="str">
        <f>INDEX(Hosts!$A:$M, MATCH(Places!$B2975,Hosts!$A:$A,0), MATCH(Places!G$1,Hosts!$A$1:$M$1,0))</f>
        <v>Within a day</v>
      </c>
      <c r="H2975" s="70">
        <f>INDEX(Hosts!$A:$M, MATCH(Places!$B2975,Hosts!$A:$A,0), MATCH(Places!H$1,Hosts!$A$1:$M$1,0))</f>
        <v>0.5</v>
      </c>
      <c r="I2975" s="70">
        <f>INDEX(Hosts!$A:$M, MATCH(Places!$B2975,Hosts!$A:$A,0), MATCH(Places!I$1,Hosts!$A$1:$M$1,0))</f>
        <v>0.86</v>
      </c>
      <c r="J2975" t="str">
        <f>INDEX(Hosts!$A:$M, MATCH(Places!$B2975,Hosts!$A:$A,0), MATCH(Places!J$1,Hosts!$A$1:$M$1,0))</f>
        <v>No</v>
      </c>
      <c r="K2975">
        <v>10</v>
      </c>
      <c r="L2975" t="str">
        <f>VLOOKUP($K2975,Neighborhoods!$A:$C,2,0)</f>
        <v>Brooklyn</v>
      </c>
      <c r="M2975" t="str">
        <f>VLOOKUP($K2975,Neighborhoods!$A:$C,3,0)</f>
        <v>East Flatbush</v>
      </c>
      <c r="N2975" t="str">
        <f>INDEX(Neighborhoods!$A:$C, MATCH(Places!$K2975,Neighborhoods!$A:$A,0), MATCH(Places!N$1,Neighborhoods!$A$1:$C$1,0))</f>
        <v>Brooklyn</v>
      </c>
      <c r="O2975" t="str">
        <f>INDEX(Neighborhoods!$A:$C, MATCH(Places!$K2975,Neighborhoods!$A:$A,0), MATCH(Places!O$1,Neighborhoods!$A$1:$C$1,0))</f>
        <v>East Flatbush</v>
      </c>
      <c r="P2975" t="s">
        <v>1</v>
      </c>
      <c r="Q2975" t="str">
        <f t="shared" si="184"/>
        <v>Yes</v>
      </c>
      <c r="R2975">
        <v>1</v>
      </c>
      <c r="S2975" t="str">
        <f t="shared" si="185"/>
        <v>Small</v>
      </c>
      <c r="T2975" s="50">
        <v>35</v>
      </c>
      <c r="U2975" s="70">
        <f t="shared" si="186"/>
        <v>0.03</v>
      </c>
      <c r="V2975" s="52">
        <v>5</v>
      </c>
      <c r="W2975" s="52" t="str" cm="1">
        <f t="array" ref="W2975">_xlfn.SWITCH(ROUND(V2975,0),5,"Excellent",4,"Good",3,"Ok","Bad")</f>
        <v>Excellent</v>
      </c>
      <c r="X2975">
        <v>5</v>
      </c>
      <c r="Y2975" t="str">
        <f t="shared" si="187"/>
        <v>No</v>
      </c>
      <c r="Z2975" s="68">
        <v>43091</v>
      </c>
      <c r="AA2975" s="68">
        <v>43891</v>
      </c>
      <c r="AB2975">
        <v>358</v>
      </c>
      <c r="AC2975" t="s">
        <v>15615</v>
      </c>
    </row>
    <row r="2976" spans="1:29" x14ac:dyDescent="0.3">
      <c r="A2976" t="s">
        <v>13262</v>
      </c>
      <c r="B2976">
        <v>2964</v>
      </c>
      <c r="C2976" t="str">
        <f>VLOOKUP($B2976,Hosts!$A:$M,10,0)</f>
        <v>Within a day</v>
      </c>
      <c r="D2976" s="70">
        <f>VLOOKUP($B2976,Hosts!$A:$M,11,0)</f>
        <v>0.5</v>
      </c>
      <c r="E2976" s="70">
        <f>VLOOKUP($B2976,Hosts!$A:$M,12,0)</f>
        <v>0.92</v>
      </c>
      <c r="F2976" t="str">
        <f>VLOOKUP($B2976,Hosts!$A:$M,13,0)</f>
        <v>No</v>
      </c>
      <c r="G2976" t="str">
        <f>INDEX(Hosts!$A:$M, MATCH(Places!$B2976,Hosts!$A:$A,0), MATCH(Places!G$1,Hosts!$A$1:$M$1,0))</f>
        <v>Within a day</v>
      </c>
      <c r="H2976" s="70">
        <f>INDEX(Hosts!$A:$M, MATCH(Places!$B2976,Hosts!$A:$A,0), MATCH(Places!H$1,Hosts!$A$1:$M$1,0))</f>
        <v>0.5</v>
      </c>
      <c r="I2976" s="70">
        <f>INDEX(Hosts!$A:$M, MATCH(Places!$B2976,Hosts!$A:$A,0), MATCH(Places!I$1,Hosts!$A$1:$M$1,0))</f>
        <v>0.92</v>
      </c>
      <c r="J2976" t="str">
        <f>INDEX(Hosts!$A:$M, MATCH(Places!$B2976,Hosts!$A:$A,0), MATCH(Places!J$1,Hosts!$A$1:$M$1,0))</f>
        <v>No</v>
      </c>
      <c r="K2976">
        <v>16</v>
      </c>
      <c r="L2976" t="str">
        <f>VLOOKUP($K2976,Neighborhoods!$A:$C,2,0)</f>
        <v>Manhattan</v>
      </c>
      <c r="M2976" t="str">
        <f>VLOOKUP($K2976,Neighborhoods!$A:$C,3,0)</f>
        <v>Harlem</v>
      </c>
      <c r="N2976" t="str">
        <f>INDEX(Neighborhoods!$A:$C, MATCH(Places!$K2976,Neighborhoods!$A:$A,0), MATCH(Places!N$1,Neighborhoods!$A$1:$C$1,0))</f>
        <v>Manhattan</v>
      </c>
      <c r="O2976" t="str">
        <f>INDEX(Neighborhoods!$A:$C, MATCH(Places!$K2976,Neighborhoods!$A:$A,0), MATCH(Places!O$1,Neighborhoods!$A$1:$C$1,0))</f>
        <v>Harlem</v>
      </c>
      <c r="P2976" t="s">
        <v>11822</v>
      </c>
      <c r="Q2976" t="str">
        <f t="shared" si="184"/>
        <v>No</v>
      </c>
      <c r="R2976">
        <v>3</v>
      </c>
      <c r="S2976" t="str">
        <f t="shared" si="185"/>
        <v>Medium</v>
      </c>
      <c r="T2976" s="50">
        <v>155</v>
      </c>
      <c r="U2976" s="70">
        <f t="shared" si="186"/>
        <v>0.03</v>
      </c>
      <c r="V2976" s="52">
        <v>5</v>
      </c>
      <c r="W2976" s="52" t="str" cm="1">
        <f t="array" ref="W2976">_xlfn.SWITCH(ROUND(V2976,0),5,"Excellent",4,"Good",3,"Ok","Bad")</f>
        <v>Excellent</v>
      </c>
      <c r="X2976">
        <v>13</v>
      </c>
      <c r="Y2976" t="str">
        <f t="shared" si="187"/>
        <v>No</v>
      </c>
      <c r="Z2976" s="68">
        <v>42981</v>
      </c>
      <c r="AA2976" s="68">
        <v>43831</v>
      </c>
      <c r="AB2976">
        <v>0</v>
      </c>
      <c r="AC2976" t="s">
        <v>15616</v>
      </c>
    </row>
    <row r="2977" spans="1:29" x14ac:dyDescent="0.3">
      <c r="A2977" t="s">
        <v>13965</v>
      </c>
      <c r="B2977">
        <v>2892</v>
      </c>
      <c r="C2977" t="str">
        <f>VLOOKUP($B2977,Hosts!$A:$M,10,0)</f>
        <v>Within a day</v>
      </c>
      <c r="D2977" s="70">
        <f>VLOOKUP($B2977,Hosts!$A:$M,11,0)</f>
        <v>0.67</v>
      </c>
      <c r="E2977" s="70">
        <f>VLOOKUP($B2977,Hosts!$A:$M,12,0)</f>
        <v>0.96</v>
      </c>
      <c r="F2977" t="str">
        <f>VLOOKUP($B2977,Hosts!$A:$M,13,0)</f>
        <v>No</v>
      </c>
      <c r="G2977" t="str">
        <f>INDEX(Hosts!$A:$M, MATCH(Places!$B2977,Hosts!$A:$A,0), MATCH(Places!G$1,Hosts!$A$1:$M$1,0))</f>
        <v>Within a day</v>
      </c>
      <c r="H2977" s="70">
        <f>INDEX(Hosts!$A:$M, MATCH(Places!$B2977,Hosts!$A:$A,0), MATCH(Places!H$1,Hosts!$A$1:$M$1,0))</f>
        <v>0.67</v>
      </c>
      <c r="I2977" s="70">
        <f>INDEX(Hosts!$A:$M, MATCH(Places!$B2977,Hosts!$A:$A,0), MATCH(Places!I$1,Hosts!$A$1:$M$1,0))</f>
        <v>0.96</v>
      </c>
      <c r="J2977" t="str">
        <f>INDEX(Hosts!$A:$M, MATCH(Places!$B2977,Hosts!$A:$A,0), MATCH(Places!J$1,Hosts!$A$1:$M$1,0))</f>
        <v>No</v>
      </c>
      <c r="K2977">
        <v>14</v>
      </c>
      <c r="L2977" t="str">
        <f>VLOOKUP($K2977,Neighborhoods!$A:$C,2,0)</f>
        <v>Manhattan</v>
      </c>
      <c r="M2977" t="str">
        <f>VLOOKUP($K2977,Neighborhoods!$A:$C,3,0)</f>
        <v>East Harlem</v>
      </c>
      <c r="N2977" t="str">
        <f>INDEX(Neighborhoods!$A:$C, MATCH(Places!$K2977,Neighborhoods!$A:$A,0), MATCH(Places!N$1,Neighborhoods!$A$1:$C$1,0))</f>
        <v>Manhattan</v>
      </c>
      <c r="O2977" t="str">
        <f>INDEX(Neighborhoods!$A:$C, MATCH(Places!$K2977,Neighborhoods!$A:$A,0), MATCH(Places!O$1,Neighborhoods!$A$1:$C$1,0))</f>
        <v>East Harlem</v>
      </c>
      <c r="P2977" t="s">
        <v>1</v>
      </c>
      <c r="Q2977" t="str">
        <f t="shared" si="184"/>
        <v>Yes</v>
      </c>
      <c r="R2977">
        <v>1</v>
      </c>
      <c r="S2977" t="str">
        <f t="shared" si="185"/>
        <v>Small</v>
      </c>
      <c r="T2977" s="50">
        <v>50</v>
      </c>
      <c r="U2977" s="70">
        <f t="shared" si="186"/>
        <v>0.03</v>
      </c>
      <c r="V2977" s="52">
        <v>4.8899999999999997</v>
      </c>
      <c r="W2977" s="52" t="str" cm="1">
        <f t="array" ref="W2977">_xlfn.SWITCH(ROUND(V2977,0),5,"Excellent",4,"Good",3,"Ok","Bad")</f>
        <v>Excellent</v>
      </c>
      <c r="X2977">
        <v>19</v>
      </c>
      <c r="Y2977" t="str">
        <f t="shared" si="187"/>
        <v>No</v>
      </c>
      <c r="Z2977" s="68">
        <v>43804</v>
      </c>
      <c r="AA2977" s="68">
        <v>44017</v>
      </c>
      <c r="AB2977">
        <v>179</v>
      </c>
      <c r="AC2977" t="s">
        <v>15615</v>
      </c>
    </row>
    <row r="2978" spans="1:29" x14ac:dyDescent="0.3">
      <c r="A2978" t="s">
        <v>14057</v>
      </c>
      <c r="B2978">
        <v>2172</v>
      </c>
      <c r="C2978" t="str">
        <f>VLOOKUP($B2978,Hosts!$A:$M,10,0)</f>
        <v>Within an hour</v>
      </c>
      <c r="D2978" s="70">
        <f>VLOOKUP($B2978,Hosts!$A:$M,11,0)</f>
        <v>1</v>
      </c>
      <c r="E2978" s="70">
        <f>VLOOKUP($B2978,Hosts!$A:$M,12,0)</f>
        <v>0.96</v>
      </c>
      <c r="F2978" t="str">
        <f>VLOOKUP($B2978,Hosts!$A:$M,13,0)</f>
        <v>Yes</v>
      </c>
      <c r="G2978" t="str">
        <f>INDEX(Hosts!$A:$M, MATCH(Places!$B2978,Hosts!$A:$A,0), MATCH(Places!G$1,Hosts!$A$1:$M$1,0))</f>
        <v>Within an hour</v>
      </c>
      <c r="H2978" s="70">
        <f>INDEX(Hosts!$A:$M, MATCH(Places!$B2978,Hosts!$A:$A,0), MATCH(Places!H$1,Hosts!$A$1:$M$1,0))</f>
        <v>1</v>
      </c>
      <c r="I2978" s="70">
        <f>INDEX(Hosts!$A:$M, MATCH(Places!$B2978,Hosts!$A:$A,0), MATCH(Places!I$1,Hosts!$A$1:$M$1,0))</f>
        <v>0.96</v>
      </c>
      <c r="J2978" t="str">
        <f>INDEX(Hosts!$A:$M, MATCH(Places!$B2978,Hosts!$A:$A,0), MATCH(Places!J$1,Hosts!$A$1:$M$1,0))</f>
        <v>Yes</v>
      </c>
      <c r="K2978">
        <v>25</v>
      </c>
      <c r="L2978" t="str">
        <f>VLOOKUP($K2978,Neighborhoods!$A:$C,2,0)</f>
        <v>Queens</v>
      </c>
      <c r="M2978" t="str">
        <f>VLOOKUP($K2978,Neighborhoods!$A:$C,3,0)</f>
        <v>Ridgewood</v>
      </c>
      <c r="N2978" t="str">
        <f>INDEX(Neighborhoods!$A:$C, MATCH(Places!$K2978,Neighborhoods!$A:$A,0), MATCH(Places!N$1,Neighborhoods!$A$1:$C$1,0))</f>
        <v>Queens</v>
      </c>
      <c r="O2978" t="str">
        <f>INDEX(Neighborhoods!$A:$C, MATCH(Places!$K2978,Neighborhoods!$A:$A,0), MATCH(Places!O$1,Neighborhoods!$A$1:$C$1,0))</f>
        <v>Ridgewood</v>
      </c>
      <c r="P2978" t="s">
        <v>1</v>
      </c>
      <c r="Q2978" t="str">
        <f t="shared" si="184"/>
        <v>Yes</v>
      </c>
      <c r="R2978">
        <v>2</v>
      </c>
      <c r="S2978" t="str">
        <f t="shared" si="185"/>
        <v>Small</v>
      </c>
      <c r="T2978" s="50">
        <v>59</v>
      </c>
      <c r="U2978" s="70">
        <f t="shared" si="186"/>
        <v>0.03</v>
      </c>
      <c r="V2978" s="52">
        <v>5</v>
      </c>
      <c r="W2978" s="52" t="str" cm="1">
        <f t="array" ref="W2978">_xlfn.SWITCH(ROUND(V2978,0),5,"Excellent",4,"Good",3,"Ok","Bad")</f>
        <v>Excellent</v>
      </c>
      <c r="X2978">
        <v>25</v>
      </c>
      <c r="Y2978" t="str">
        <f t="shared" si="187"/>
        <v>No</v>
      </c>
      <c r="Z2978" s="68">
        <v>42969</v>
      </c>
      <c r="AA2978" s="68">
        <v>44020</v>
      </c>
      <c r="AB2978">
        <v>60</v>
      </c>
      <c r="AC2978" t="s">
        <v>15615</v>
      </c>
    </row>
    <row r="2979" spans="1:29" x14ac:dyDescent="0.3">
      <c r="A2979" t="s">
        <v>2162</v>
      </c>
      <c r="B2979">
        <v>3338</v>
      </c>
      <c r="C2979" t="str">
        <f>VLOOKUP($B2979,Hosts!$A:$M,10,0)</f>
        <v>Within an hour</v>
      </c>
      <c r="D2979" s="70">
        <f>VLOOKUP($B2979,Hosts!$A:$M,11,0)</f>
        <v>1</v>
      </c>
      <c r="E2979" s="70">
        <f>VLOOKUP($B2979,Hosts!$A:$M,12,0)</f>
        <v>1</v>
      </c>
      <c r="F2979" t="str">
        <f>VLOOKUP($B2979,Hosts!$A:$M,13,0)</f>
        <v>Yes</v>
      </c>
      <c r="G2979" t="str">
        <f>INDEX(Hosts!$A:$M, MATCH(Places!$B2979,Hosts!$A:$A,0), MATCH(Places!G$1,Hosts!$A$1:$M$1,0))</f>
        <v>Within an hour</v>
      </c>
      <c r="H2979" s="70">
        <f>INDEX(Hosts!$A:$M, MATCH(Places!$B2979,Hosts!$A:$A,0), MATCH(Places!H$1,Hosts!$A$1:$M$1,0))</f>
        <v>1</v>
      </c>
      <c r="I2979" s="70">
        <f>INDEX(Hosts!$A:$M, MATCH(Places!$B2979,Hosts!$A:$A,0), MATCH(Places!I$1,Hosts!$A$1:$M$1,0))</f>
        <v>1</v>
      </c>
      <c r="J2979" t="str">
        <f>INDEX(Hosts!$A:$M, MATCH(Places!$B2979,Hosts!$A:$A,0), MATCH(Places!J$1,Hosts!$A$1:$M$1,0))</f>
        <v>Yes</v>
      </c>
      <c r="K2979">
        <v>10</v>
      </c>
      <c r="L2979" t="str">
        <f>VLOOKUP($K2979,Neighborhoods!$A:$C,2,0)</f>
        <v>Brooklyn</v>
      </c>
      <c r="M2979" t="str">
        <f>VLOOKUP($K2979,Neighborhoods!$A:$C,3,0)</f>
        <v>East Flatbush</v>
      </c>
      <c r="N2979" t="str">
        <f>INDEX(Neighborhoods!$A:$C, MATCH(Places!$K2979,Neighborhoods!$A:$A,0), MATCH(Places!N$1,Neighborhoods!$A$1:$C$1,0))</f>
        <v>Brooklyn</v>
      </c>
      <c r="O2979" t="str">
        <f>INDEX(Neighborhoods!$A:$C, MATCH(Places!$K2979,Neighborhoods!$A:$A,0), MATCH(Places!O$1,Neighborhoods!$A$1:$C$1,0))</f>
        <v>East Flatbush</v>
      </c>
      <c r="P2979" t="s">
        <v>1</v>
      </c>
      <c r="Q2979" t="str">
        <f t="shared" si="184"/>
        <v>Yes</v>
      </c>
      <c r="R2979">
        <v>2</v>
      </c>
      <c r="S2979" t="str">
        <f t="shared" si="185"/>
        <v>Small</v>
      </c>
      <c r="T2979" s="50">
        <v>65</v>
      </c>
      <c r="U2979" s="70">
        <f t="shared" si="186"/>
        <v>0.03</v>
      </c>
      <c r="V2979" s="52">
        <v>4.57</v>
      </c>
      <c r="W2979" s="52" t="str" cm="1">
        <f t="array" ref="W2979">_xlfn.SWITCH(ROUND(V2979,0),5,"Excellent",4,"Good",3,"Ok","Bad")</f>
        <v>Excellent</v>
      </c>
      <c r="X2979">
        <v>14</v>
      </c>
      <c r="Y2979" t="str">
        <f t="shared" si="187"/>
        <v>No</v>
      </c>
      <c r="Z2979" s="68">
        <v>43017</v>
      </c>
      <c r="AA2979" s="68">
        <v>43758</v>
      </c>
      <c r="AB2979">
        <v>317</v>
      </c>
      <c r="AC2979" t="s">
        <v>15616</v>
      </c>
    </row>
    <row r="2980" spans="1:29" x14ac:dyDescent="0.3">
      <c r="A2980" t="s">
        <v>13231</v>
      </c>
      <c r="B2980">
        <v>1772</v>
      </c>
      <c r="C2980" t="str">
        <f>VLOOKUP($B2980,Hosts!$A:$M,10,0)</f>
        <v>Within a few hours</v>
      </c>
      <c r="D2980" s="70">
        <f>VLOOKUP($B2980,Hosts!$A:$M,11,0)</f>
        <v>1</v>
      </c>
      <c r="E2980" s="70">
        <f>VLOOKUP($B2980,Hosts!$A:$M,12,0)</f>
        <v>0.73</v>
      </c>
      <c r="F2980" t="str">
        <f>VLOOKUP($B2980,Hosts!$A:$M,13,0)</f>
        <v>No</v>
      </c>
      <c r="G2980" t="str">
        <f>INDEX(Hosts!$A:$M, MATCH(Places!$B2980,Hosts!$A:$A,0), MATCH(Places!G$1,Hosts!$A$1:$M$1,0))</f>
        <v>Within a few hours</v>
      </c>
      <c r="H2980" s="70">
        <f>INDEX(Hosts!$A:$M, MATCH(Places!$B2980,Hosts!$A:$A,0), MATCH(Places!H$1,Hosts!$A$1:$M$1,0))</f>
        <v>1</v>
      </c>
      <c r="I2980" s="70">
        <f>INDEX(Hosts!$A:$M, MATCH(Places!$B2980,Hosts!$A:$A,0), MATCH(Places!I$1,Hosts!$A$1:$M$1,0))</f>
        <v>0.73</v>
      </c>
      <c r="J2980" t="str">
        <f>INDEX(Hosts!$A:$M, MATCH(Places!$B2980,Hosts!$A:$A,0), MATCH(Places!J$1,Hosts!$A$1:$M$1,0))</f>
        <v>No</v>
      </c>
      <c r="K2980">
        <v>19</v>
      </c>
      <c r="L2980" t="str">
        <f>VLOOKUP($K2980,Neighborhoods!$A:$C,2,0)</f>
        <v>Manhattan</v>
      </c>
      <c r="M2980" t="str">
        <f>VLOOKUP($K2980,Neighborhoods!$A:$C,3,0)</f>
        <v>Upper East Side</v>
      </c>
      <c r="N2980" t="str">
        <f>INDEX(Neighborhoods!$A:$C, MATCH(Places!$K2980,Neighborhoods!$A:$A,0), MATCH(Places!N$1,Neighborhoods!$A$1:$C$1,0))</f>
        <v>Manhattan</v>
      </c>
      <c r="O2980" t="str">
        <f>INDEX(Neighborhoods!$A:$C, MATCH(Places!$K2980,Neighborhoods!$A:$A,0), MATCH(Places!O$1,Neighborhoods!$A$1:$C$1,0))</f>
        <v>Upper East Side</v>
      </c>
      <c r="P2980" t="s">
        <v>11822</v>
      </c>
      <c r="Q2980" t="str">
        <f t="shared" si="184"/>
        <v>No</v>
      </c>
      <c r="R2980">
        <v>4</v>
      </c>
      <c r="S2980" t="str">
        <f t="shared" si="185"/>
        <v>Medium</v>
      </c>
      <c r="T2980" s="50">
        <v>165</v>
      </c>
      <c r="U2980" s="70">
        <f t="shared" si="186"/>
        <v>0.03</v>
      </c>
      <c r="V2980" s="52">
        <v>5</v>
      </c>
      <c r="W2980" s="52" t="str" cm="1">
        <f t="array" ref="W2980">_xlfn.SWITCH(ROUND(V2980,0),5,"Excellent",4,"Good",3,"Ok","Bad")</f>
        <v>Excellent</v>
      </c>
      <c r="X2980">
        <v>26</v>
      </c>
      <c r="Y2980" t="str">
        <f t="shared" si="187"/>
        <v>No</v>
      </c>
      <c r="Z2980" s="68">
        <v>42969</v>
      </c>
      <c r="AA2980" s="68">
        <v>43898</v>
      </c>
      <c r="AB2980">
        <v>3</v>
      </c>
      <c r="AC2980" t="s">
        <v>15615</v>
      </c>
    </row>
    <row r="2981" spans="1:29" x14ac:dyDescent="0.3">
      <c r="A2981" t="s">
        <v>14738</v>
      </c>
      <c r="B2981">
        <v>2924</v>
      </c>
      <c r="C2981" t="str">
        <f>VLOOKUP($B2981,Hosts!$A:$M,10,0)</f>
        <v>Within an hour</v>
      </c>
      <c r="D2981" s="70">
        <f>VLOOKUP($B2981,Hosts!$A:$M,11,0)</f>
        <v>1</v>
      </c>
      <c r="E2981" s="70">
        <f>VLOOKUP($B2981,Hosts!$A:$M,12,0)</f>
        <v>0.94</v>
      </c>
      <c r="F2981" t="str">
        <f>VLOOKUP($B2981,Hosts!$A:$M,13,0)</f>
        <v>Yes</v>
      </c>
      <c r="G2981" t="str">
        <f>INDEX(Hosts!$A:$M, MATCH(Places!$B2981,Hosts!$A:$A,0), MATCH(Places!G$1,Hosts!$A$1:$M$1,0))</f>
        <v>Within an hour</v>
      </c>
      <c r="H2981" s="70">
        <f>INDEX(Hosts!$A:$M, MATCH(Places!$B2981,Hosts!$A:$A,0), MATCH(Places!H$1,Hosts!$A$1:$M$1,0))</f>
        <v>1</v>
      </c>
      <c r="I2981" s="70">
        <f>INDEX(Hosts!$A:$M, MATCH(Places!$B2981,Hosts!$A:$A,0), MATCH(Places!I$1,Hosts!$A$1:$M$1,0))</f>
        <v>0.94</v>
      </c>
      <c r="J2981" t="str">
        <f>INDEX(Hosts!$A:$M, MATCH(Places!$B2981,Hosts!$A:$A,0), MATCH(Places!J$1,Hosts!$A$1:$M$1,0))</f>
        <v>Yes</v>
      </c>
      <c r="K2981">
        <v>6</v>
      </c>
      <c r="L2981" t="str">
        <f>VLOOKUP($K2981,Neighborhoods!$A:$C,2,0)</f>
        <v>Bronx</v>
      </c>
      <c r="M2981" t="str">
        <f>VLOOKUP($K2981,Neighborhoods!$A:$C,3,0)</f>
        <v>Wakefield</v>
      </c>
      <c r="N2981" t="str">
        <f>INDEX(Neighborhoods!$A:$C, MATCH(Places!$K2981,Neighborhoods!$A:$A,0), MATCH(Places!N$1,Neighborhoods!$A$1:$C$1,0))</f>
        <v>Bronx</v>
      </c>
      <c r="O2981" t="str">
        <f>INDEX(Neighborhoods!$A:$C, MATCH(Places!$K2981,Neighborhoods!$A:$A,0), MATCH(Places!O$1,Neighborhoods!$A$1:$C$1,0))</f>
        <v>Wakefield</v>
      </c>
      <c r="P2981" t="s">
        <v>1</v>
      </c>
      <c r="Q2981" t="str">
        <f t="shared" si="184"/>
        <v>Yes</v>
      </c>
      <c r="R2981">
        <v>1</v>
      </c>
      <c r="S2981" t="str">
        <f t="shared" si="185"/>
        <v>Small</v>
      </c>
      <c r="T2981" s="50">
        <v>29</v>
      </c>
      <c r="U2981" s="70">
        <f t="shared" si="186"/>
        <v>0.03</v>
      </c>
      <c r="V2981" s="52">
        <v>4.8899999999999997</v>
      </c>
      <c r="W2981" s="52" t="str" cm="1">
        <f t="array" ref="W2981">_xlfn.SWITCH(ROUND(V2981,0),5,"Excellent",4,"Good",3,"Ok","Bad")</f>
        <v>Excellent</v>
      </c>
      <c r="X2981">
        <v>167</v>
      </c>
      <c r="Y2981" t="str">
        <f t="shared" si="187"/>
        <v>Yes</v>
      </c>
      <c r="Z2981" s="68">
        <v>42979</v>
      </c>
      <c r="AA2981" s="68">
        <v>43834</v>
      </c>
      <c r="AB2981">
        <v>0</v>
      </c>
      <c r="AC2981" t="s">
        <v>15615</v>
      </c>
    </row>
    <row r="2982" spans="1:29" x14ac:dyDescent="0.3">
      <c r="A2982" t="s">
        <v>13544</v>
      </c>
      <c r="B2982">
        <v>1499</v>
      </c>
      <c r="C2982" t="str">
        <f>VLOOKUP($B2982,Hosts!$A:$M,10,0)</f>
        <v>Within an hour</v>
      </c>
      <c r="D2982" s="70">
        <f>VLOOKUP($B2982,Hosts!$A:$M,11,0)</f>
        <v>1</v>
      </c>
      <c r="E2982" s="70">
        <f>VLOOKUP($B2982,Hosts!$A:$M,12,0)</f>
        <v>0.97</v>
      </c>
      <c r="F2982" t="str">
        <f>VLOOKUP($B2982,Hosts!$A:$M,13,0)</f>
        <v>No</v>
      </c>
      <c r="G2982" t="str">
        <f>INDEX(Hosts!$A:$M, MATCH(Places!$B2982,Hosts!$A:$A,0), MATCH(Places!G$1,Hosts!$A$1:$M$1,0))</f>
        <v>Within an hour</v>
      </c>
      <c r="H2982" s="70">
        <f>INDEX(Hosts!$A:$M, MATCH(Places!$B2982,Hosts!$A:$A,0), MATCH(Places!H$1,Hosts!$A$1:$M$1,0))</f>
        <v>1</v>
      </c>
      <c r="I2982" s="70">
        <f>INDEX(Hosts!$A:$M, MATCH(Places!$B2982,Hosts!$A:$A,0), MATCH(Places!I$1,Hosts!$A$1:$M$1,0))</f>
        <v>0.97</v>
      </c>
      <c r="J2982" t="str">
        <f>INDEX(Hosts!$A:$M, MATCH(Places!$B2982,Hosts!$A:$A,0), MATCH(Places!J$1,Hosts!$A$1:$M$1,0))</f>
        <v>No</v>
      </c>
      <c r="K2982">
        <v>11</v>
      </c>
      <c r="L2982" t="str">
        <f>VLOOKUP($K2982,Neighborhoods!$A:$C,2,0)</f>
        <v>Brooklyn</v>
      </c>
      <c r="M2982" t="str">
        <f>VLOOKUP($K2982,Neighborhoods!$A:$C,3,0)</f>
        <v>Greenpoint</v>
      </c>
      <c r="N2982" t="str">
        <f>INDEX(Neighborhoods!$A:$C, MATCH(Places!$K2982,Neighborhoods!$A:$A,0), MATCH(Places!N$1,Neighborhoods!$A$1:$C$1,0))</f>
        <v>Brooklyn</v>
      </c>
      <c r="O2982" t="str">
        <f>INDEX(Neighborhoods!$A:$C, MATCH(Places!$K2982,Neighborhoods!$A:$A,0), MATCH(Places!O$1,Neighborhoods!$A$1:$C$1,0))</f>
        <v>Greenpoint</v>
      </c>
      <c r="P2982" t="s">
        <v>11822</v>
      </c>
      <c r="Q2982" t="str">
        <f t="shared" si="184"/>
        <v>No</v>
      </c>
      <c r="R2982">
        <v>2</v>
      </c>
      <c r="S2982" t="str">
        <f t="shared" si="185"/>
        <v>Small</v>
      </c>
      <c r="T2982" s="50">
        <v>250</v>
      </c>
      <c r="U2982" s="70">
        <f t="shared" si="186"/>
        <v>0.04</v>
      </c>
      <c r="V2982" s="52">
        <v>4.82</v>
      </c>
      <c r="W2982" s="52" t="str" cm="1">
        <f t="array" ref="W2982">_xlfn.SWITCH(ROUND(V2982,0),5,"Excellent",4,"Good",3,"Ok","Bad")</f>
        <v>Excellent</v>
      </c>
      <c r="X2982">
        <v>78</v>
      </c>
      <c r="Y2982" t="str">
        <f t="shared" si="187"/>
        <v>No</v>
      </c>
      <c r="Z2982" s="68">
        <v>42982</v>
      </c>
      <c r="AA2982" s="68">
        <v>43896</v>
      </c>
      <c r="AB2982">
        <v>356</v>
      </c>
      <c r="AC2982" t="s">
        <v>15615</v>
      </c>
    </row>
    <row r="2983" spans="1:29" x14ac:dyDescent="0.3">
      <c r="A2983" t="s">
        <v>2163</v>
      </c>
      <c r="B2983">
        <v>3345</v>
      </c>
      <c r="C2983" t="str">
        <f>VLOOKUP($B2983,Hosts!$A:$M,10,0)</f>
        <v>Within an hour</v>
      </c>
      <c r="D2983" s="70">
        <f>VLOOKUP($B2983,Hosts!$A:$M,11,0)</f>
        <v>1</v>
      </c>
      <c r="E2983" s="70">
        <f>VLOOKUP($B2983,Hosts!$A:$M,12,0)</f>
        <v>0.94</v>
      </c>
      <c r="F2983" t="str">
        <f>VLOOKUP($B2983,Hosts!$A:$M,13,0)</f>
        <v>Yes</v>
      </c>
      <c r="G2983" t="str">
        <f>INDEX(Hosts!$A:$M, MATCH(Places!$B2983,Hosts!$A:$A,0), MATCH(Places!G$1,Hosts!$A$1:$M$1,0))</f>
        <v>Within an hour</v>
      </c>
      <c r="H2983" s="70">
        <f>INDEX(Hosts!$A:$M, MATCH(Places!$B2983,Hosts!$A:$A,0), MATCH(Places!H$1,Hosts!$A$1:$M$1,0))</f>
        <v>1</v>
      </c>
      <c r="I2983" s="70">
        <f>INDEX(Hosts!$A:$M, MATCH(Places!$B2983,Hosts!$A:$A,0), MATCH(Places!I$1,Hosts!$A$1:$M$1,0))</f>
        <v>0.94</v>
      </c>
      <c r="J2983" t="str">
        <f>INDEX(Hosts!$A:$M, MATCH(Places!$B2983,Hosts!$A:$A,0), MATCH(Places!J$1,Hosts!$A$1:$M$1,0))</f>
        <v>Yes</v>
      </c>
      <c r="K2983">
        <v>14</v>
      </c>
      <c r="L2983" t="str">
        <f>VLOOKUP($K2983,Neighborhoods!$A:$C,2,0)</f>
        <v>Manhattan</v>
      </c>
      <c r="M2983" t="str">
        <f>VLOOKUP($K2983,Neighborhoods!$A:$C,3,0)</f>
        <v>East Harlem</v>
      </c>
      <c r="N2983" t="str">
        <f>INDEX(Neighborhoods!$A:$C, MATCH(Places!$K2983,Neighborhoods!$A:$A,0), MATCH(Places!N$1,Neighborhoods!$A$1:$C$1,0))</f>
        <v>Manhattan</v>
      </c>
      <c r="O2983" t="str">
        <f>INDEX(Neighborhoods!$A:$C, MATCH(Places!$K2983,Neighborhoods!$A:$A,0), MATCH(Places!O$1,Neighborhoods!$A$1:$C$1,0))</f>
        <v>East Harlem</v>
      </c>
      <c r="P2983" t="s">
        <v>11822</v>
      </c>
      <c r="Q2983" t="str">
        <f t="shared" si="184"/>
        <v>No</v>
      </c>
      <c r="R2983">
        <v>6</v>
      </c>
      <c r="S2983" t="str">
        <f t="shared" si="185"/>
        <v>Large</v>
      </c>
      <c r="T2983" s="50">
        <v>232</v>
      </c>
      <c r="U2983" s="70">
        <f t="shared" si="186"/>
        <v>0.04</v>
      </c>
      <c r="V2983" s="52">
        <v>4.8899999999999997</v>
      </c>
      <c r="W2983" s="52" t="str" cm="1">
        <f t="array" ref="W2983">_xlfn.SWITCH(ROUND(V2983,0),5,"Excellent",4,"Good",3,"Ok","Bad")</f>
        <v>Excellent</v>
      </c>
      <c r="X2983">
        <v>83</v>
      </c>
      <c r="Y2983" t="str">
        <f t="shared" si="187"/>
        <v>No</v>
      </c>
      <c r="Z2983" s="68">
        <v>42974</v>
      </c>
      <c r="AA2983" s="68">
        <v>43976</v>
      </c>
      <c r="AB2983">
        <v>41</v>
      </c>
      <c r="AC2983" t="s">
        <v>15615</v>
      </c>
    </row>
    <row r="2984" spans="1:29" x14ac:dyDescent="0.3">
      <c r="A2984" t="s">
        <v>13211</v>
      </c>
      <c r="B2984">
        <v>2846</v>
      </c>
      <c r="C2984" t="str">
        <f>VLOOKUP($B2984,Hosts!$A:$M,10,0)</f>
        <v>Within a few hours</v>
      </c>
      <c r="D2984" s="70">
        <f>VLOOKUP($B2984,Hosts!$A:$M,11,0)</f>
        <v>1</v>
      </c>
      <c r="E2984" s="70">
        <f>VLOOKUP($B2984,Hosts!$A:$M,12,0)</f>
        <v>0.6</v>
      </c>
      <c r="F2984" t="str">
        <f>VLOOKUP($B2984,Hosts!$A:$M,13,0)</f>
        <v>Yes</v>
      </c>
      <c r="G2984" t="str">
        <f>INDEX(Hosts!$A:$M, MATCH(Places!$B2984,Hosts!$A:$A,0), MATCH(Places!G$1,Hosts!$A$1:$M$1,0))</f>
        <v>Within a few hours</v>
      </c>
      <c r="H2984" s="70">
        <f>INDEX(Hosts!$A:$M, MATCH(Places!$B2984,Hosts!$A:$A,0), MATCH(Places!H$1,Hosts!$A$1:$M$1,0))</f>
        <v>1</v>
      </c>
      <c r="I2984" s="70">
        <f>INDEX(Hosts!$A:$M, MATCH(Places!$B2984,Hosts!$A:$A,0), MATCH(Places!I$1,Hosts!$A$1:$M$1,0))</f>
        <v>0.6</v>
      </c>
      <c r="J2984" t="str">
        <f>INDEX(Hosts!$A:$M, MATCH(Places!$B2984,Hosts!$A:$A,0), MATCH(Places!J$1,Hosts!$A$1:$M$1,0))</f>
        <v>Yes</v>
      </c>
      <c r="K2984">
        <v>8</v>
      </c>
      <c r="L2984" t="str">
        <f>VLOOKUP($K2984,Neighborhoods!$A:$C,2,0)</f>
        <v>Brooklyn</v>
      </c>
      <c r="M2984" t="str">
        <f>VLOOKUP($K2984,Neighborhoods!$A:$C,3,0)</f>
        <v>Bushwick</v>
      </c>
      <c r="N2984" t="str">
        <f>INDEX(Neighborhoods!$A:$C, MATCH(Places!$K2984,Neighborhoods!$A:$A,0), MATCH(Places!N$1,Neighborhoods!$A$1:$C$1,0))</f>
        <v>Brooklyn</v>
      </c>
      <c r="O2984" t="str">
        <f>INDEX(Neighborhoods!$A:$C, MATCH(Places!$K2984,Neighborhoods!$A:$A,0), MATCH(Places!O$1,Neighborhoods!$A$1:$C$1,0))</f>
        <v>Bushwick</v>
      </c>
      <c r="P2984" t="s">
        <v>11822</v>
      </c>
      <c r="Q2984" t="str">
        <f t="shared" si="184"/>
        <v>No</v>
      </c>
      <c r="R2984">
        <v>2</v>
      </c>
      <c r="S2984" t="str">
        <f t="shared" si="185"/>
        <v>Small</v>
      </c>
      <c r="T2984" s="50">
        <v>90</v>
      </c>
      <c r="U2984" s="70">
        <f t="shared" si="186"/>
        <v>0.03</v>
      </c>
      <c r="V2984" s="52">
        <v>4.93</v>
      </c>
      <c r="W2984" s="52" t="str" cm="1">
        <f t="array" ref="W2984">_xlfn.SWITCH(ROUND(V2984,0),5,"Excellent",4,"Good",3,"Ok","Bad")</f>
        <v>Excellent</v>
      </c>
      <c r="X2984">
        <v>15</v>
      </c>
      <c r="Y2984" t="str">
        <f t="shared" si="187"/>
        <v>No</v>
      </c>
      <c r="Z2984" s="68">
        <v>43016</v>
      </c>
      <c r="AA2984" s="68">
        <v>43768</v>
      </c>
      <c r="AB2984">
        <v>283</v>
      </c>
      <c r="AC2984" t="s">
        <v>15615</v>
      </c>
    </row>
    <row r="2985" spans="1:29" x14ac:dyDescent="0.3">
      <c r="A2985" t="s">
        <v>2164</v>
      </c>
      <c r="B2985">
        <v>3201</v>
      </c>
      <c r="C2985" t="str">
        <f>VLOOKUP($B2985,Hosts!$A:$M,10,0)</f>
        <v>Within an hour</v>
      </c>
      <c r="D2985" s="70">
        <f>VLOOKUP($B2985,Hosts!$A:$M,11,0)</f>
        <v>1</v>
      </c>
      <c r="E2985" s="70">
        <f>VLOOKUP($B2985,Hosts!$A:$M,12,0)</f>
        <v>0.97</v>
      </c>
      <c r="F2985" t="str">
        <f>VLOOKUP($B2985,Hosts!$A:$M,13,0)</f>
        <v>No</v>
      </c>
      <c r="G2985" t="str">
        <f>INDEX(Hosts!$A:$M, MATCH(Places!$B2985,Hosts!$A:$A,0), MATCH(Places!G$1,Hosts!$A$1:$M$1,0))</f>
        <v>Within an hour</v>
      </c>
      <c r="H2985" s="70">
        <f>INDEX(Hosts!$A:$M, MATCH(Places!$B2985,Hosts!$A:$A,0), MATCH(Places!H$1,Hosts!$A$1:$M$1,0))</f>
        <v>1</v>
      </c>
      <c r="I2985" s="70">
        <f>INDEX(Hosts!$A:$M, MATCH(Places!$B2985,Hosts!$A:$A,0), MATCH(Places!I$1,Hosts!$A$1:$M$1,0))</f>
        <v>0.97</v>
      </c>
      <c r="J2985" t="str">
        <f>INDEX(Hosts!$A:$M, MATCH(Places!$B2985,Hosts!$A:$A,0), MATCH(Places!J$1,Hosts!$A$1:$M$1,0))</f>
        <v>No</v>
      </c>
      <c r="K2985">
        <v>7</v>
      </c>
      <c r="L2985" t="str">
        <f>VLOOKUP($K2985,Neighborhoods!$A:$C,2,0)</f>
        <v>Brooklyn</v>
      </c>
      <c r="M2985" t="str">
        <f>VLOOKUP($K2985,Neighborhoods!$A:$C,3,0)</f>
        <v>Bedford-Stuyvesant</v>
      </c>
      <c r="N2985" t="str">
        <f>INDEX(Neighborhoods!$A:$C, MATCH(Places!$K2985,Neighborhoods!$A:$A,0), MATCH(Places!N$1,Neighborhoods!$A$1:$C$1,0))</f>
        <v>Brooklyn</v>
      </c>
      <c r="O2985" t="str">
        <f>INDEX(Neighborhoods!$A:$C, MATCH(Places!$K2985,Neighborhoods!$A:$A,0), MATCH(Places!O$1,Neighborhoods!$A$1:$C$1,0))</f>
        <v>Bedford-Stuyvesant</v>
      </c>
      <c r="P2985" t="s">
        <v>11822</v>
      </c>
      <c r="Q2985" t="str">
        <f t="shared" si="184"/>
        <v>No</v>
      </c>
      <c r="R2985">
        <v>4</v>
      </c>
      <c r="S2985" t="str">
        <f t="shared" si="185"/>
        <v>Medium</v>
      </c>
      <c r="T2985" s="50">
        <v>101</v>
      </c>
      <c r="U2985" s="70">
        <f t="shared" si="186"/>
        <v>0.03</v>
      </c>
      <c r="V2985" s="52">
        <v>4.8899999999999997</v>
      </c>
      <c r="W2985" s="52" t="str" cm="1">
        <f t="array" ref="W2985">_xlfn.SWITCH(ROUND(V2985,0),5,"Excellent",4,"Good",3,"Ok","Bad")</f>
        <v>Excellent</v>
      </c>
      <c r="X2985">
        <v>91</v>
      </c>
      <c r="Y2985" t="str">
        <f t="shared" si="187"/>
        <v>No</v>
      </c>
      <c r="Z2985" s="68">
        <v>42994</v>
      </c>
      <c r="AA2985" s="68">
        <v>43982</v>
      </c>
      <c r="AB2985">
        <v>348</v>
      </c>
      <c r="AC2985" t="s">
        <v>15615</v>
      </c>
    </row>
    <row r="2986" spans="1:29" x14ac:dyDescent="0.3">
      <c r="A2986" t="s">
        <v>2165</v>
      </c>
      <c r="B2986">
        <v>3226</v>
      </c>
      <c r="C2986" t="str">
        <f>VLOOKUP($B2986,Hosts!$A:$M,10,0)</f>
        <v>Within a few hours</v>
      </c>
      <c r="D2986" s="70">
        <f>VLOOKUP($B2986,Hosts!$A:$M,11,0)</f>
        <v>1</v>
      </c>
      <c r="E2986" s="70">
        <f>VLOOKUP($B2986,Hosts!$A:$M,12,0)</f>
        <v>0.95</v>
      </c>
      <c r="F2986" t="str">
        <f>VLOOKUP($B2986,Hosts!$A:$M,13,0)</f>
        <v>Yes</v>
      </c>
      <c r="G2986" t="str">
        <f>INDEX(Hosts!$A:$M, MATCH(Places!$B2986,Hosts!$A:$A,0), MATCH(Places!G$1,Hosts!$A$1:$M$1,0))</f>
        <v>Within a few hours</v>
      </c>
      <c r="H2986" s="70">
        <f>INDEX(Hosts!$A:$M, MATCH(Places!$B2986,Hosts!$A:$A,0), MATCH(Places!H$1,Hosts!$A$1:$M$1,0))</f>
        <v>1</v>
      </c>
      <c r="I2986" s="70">
        <f>INDEX(Hosts!$A:$M, MATCH(Places!$B2986,Hosts!$A:$A,0), MATCH(Places!I$1,Hosts!$A$1:$M$1,0))</f>
        <v>0.95</v>
      </c>
      <c r="J2986" t="str">
        <f>INDEX(Hosts!$A:$M, MATCH(Places!$B2986,Hosts!$A:$A,0), MATCH(Places!J$1,Hosts!$A$1:$M$1,0))</f>
        <v>Yes</v>
      </c>
      <c r="K2986">
        <v>16</v>
      </c>
      <c r="L2986" t="str">
        <f>VLOOKUP($K2986,Neighborhoods!$A:$C,2,0)</f>
        <v>Manhattan</v>
      </c>
      <c r="M2986" t="str">
        <f>VLOOKUP($K2986,Neighborhoods!$A:$C,3,0)</f>
        <v>Harlem</v>
      </c>
      <c r="N2986" t="str">
        <f>INDEX(Neighborhoods!$A:$C, MATCH(Places!$K2986,Neighborhoods!$A:$A,0), MATCH(Places!N$1,Neighborhoods!$A$1:$C$1,0))</f>
        <v>Manhattan</v>
      </c>
      <c r="O2986" t="str">
        <f>INDEX(Neighborhoods!$A:$C, MATCH(Places!$K2986,Neighborhoods!$A:$A,0), MATCH(Places!O$1,Neighborhoods!$A$1:$C$1,0))</f>
        <v>Harlem</v>
      </c>
      <c r="P2986" t="s">
        <v>1</v>
      </c>
      <c r="Q2986" t="str">
        <f t="shared" si="184"/>
        <v>Yes</v>
      </c>
      <c r="R2986">
        <v>2</v>
      </c>
      <c r="S2986" t="str">
        <f t="shared" si="185"/>
        <v>Small</v>
      </c>
      <c r="T2986" s="50">
        <v>55</v>
      </c>
      <c r="U2986" s="70">
        <f t="shared" si="186"/>
        <v>0.03</v>
      </c>
      <c r="V2986" s="52">
        <v>5</v>
      </c>
      <c r="W2986" s="52" t="str" cm="1">
        <f t="array" ref="W2986">_xlfn.SWITCH(ROUND(V2986,0),5,"Excellent",4,"Good",3,"Ok","Bad")</f>
        <v>Excellent</v>
      </c>
      <c r="X2986">
        <v>56</v>
      </c>
      <c r="Y2986" t="str">
        <f t="shared" si="187"/>
        <v>No</v>
      </c>
      <c r="Z2986" s="68">
        <v>42986</v>
      </c>
      <c r="AA2986" s="68">
        <v>43921</v>
      </c>
      <c r="AB2986">
        <v>44</v>
      </c>
      <c r="AC2986" t="s">
        <v>15616</v>
      </c>
    </row>
    <row r="2987" spans="1:29" x14ac:dyDescent="0.3">
      <c r="A2987" t="s">
        <v>14201</v>
      </c>
      <c r="B2987">
        <v>3343</v>
      </c>
      <c r="C2987" t="str">
        <f>VLOOKUP($B2987,Hosts!$A:$M,10,0)</f>
        <v>Within a day</v>
      </c>
      <c r="D2987" s="70">
        <f>VLOOKUP($B2987,Hosts!$A:$M,11,0)</f>
        <v>0.5</v>
      </c>
      <c r="E2987" s="70">
        <f>VLOOKUP($B2987,Hosts!$A:$M,12,0)</f>
        <v>0.86</v>
      </c>
      <c r="F2987" t="str">
        <f>VLOOKUP($B2987,Hosts!$A:$M,13,0)</f>
        <v>No</v>
      </c>
      <c r="G2987" t="str">
        <f>INDEX(Hosts!$A:$M, MATCH(Places!$B2987,Hosts!$A:$A,0), MATCH(Places!G$1,Hosts!$A$1:$M$1,0))</f>
        <v>Within a day</v>
      </c>
      <c r="H2987" s="70">
        <f>INDEX(Hosts!$A:$M, MATCH(Places!$B2987,Hosts!$A:$A,0), MATCH(Places!H$1,Hosts!$A$1:$M$1,0))</f>
        <v>0.5</v>
      </c>
      <c r="I2987" s="70">
        <f>INDEX(Hosts!$A:$M, MATCH(Places!$B2987,Hosts!$A:$A,0), MATCH(Places!I$1,Hosts!$A$1:$M$1,0))</f>
        <v>0.86</v>
      </c>
      <c r="J2987" t="str">
        <f>INDEX(Hosts!$A:$M, MATCH(Places!$B2987,Hosts!$A:$A,0), MATCH(Places!J$1,Hosts!$A$1:$M$1,0))</f>
        <v>No</v>
      </c>
      <c r="K2987">
        <v>10</v>
      </c>
      <c r="L2987" t="str">
        <f>VLOOKUP($K2987,Neighborhoods!$A:$C,2,0)</f>
        <v>Brooklyn</v>
      </c>
      <c r="M2987" t="str">
        <f>VLOOKUP($K2987,Neighborhoods!$A:$C,3,0)</f>
        <v>East Flatbush</v>
      </c>
      <c r="N2987" t="str">
        <f>INDEX(Neighborhoods!$A:$C, MATCH(Places!$K2987,Neighborhoods!$A:$A,0), MATCH(Places!N$1,Neighborhoods!$A$1:$C$1,0))</f>
        <v>Brooklyn</v>
      </c>
      <c r="O2987" t="str">
        <f>INDEX(Neighborhoods!$A:$C, MATCH(Places!$K2987,Neighborhoods!$A:$A,0), MATCH(Places!O$1,Neighborhoods!$A$1:$C$1,0))</f>
        <v>East Flatbush</v>
      </c>
      <c r="P2987" t="s">
        <v>1</v>
      </c>
      <c r="Q2987" t="str">
        <f t="shared" si="184"/>
        <v>Yes</v>
      </c>
      <c r="R2987">
        <v>1</v>
      </c>
      <c r="S2987" t="str">
        <f t="shared" si="185"/>
        <v>Small</v>
      </c>
      <c r="T2987" s="50">
        <v>35</v>
      </c>
      <c r="U2987" s="70">
        <f t="shared" si="186"/>
        <v>0.03</v>
      </c>
      <c r="V2987" s="52">
        <v>4.75</v>
      </c>
      <c r="W2987" s="52" t="str" cm="1">
        <f t="array" ref="W2987">_xlfn.SWITCH(ROUND(V2987,0),5,"Excellent",4,"Good",3,"Ok","Bad")</f>
        <v>Excellent</v>
      </c>
      <c r="X2987">
        <v>8</v>
      </c>
      <c r="Y2987" t="str">
        <f t="shared" si="187"/>
        <v>No</v>
      </c>
      <c r="Z2987" s="68">
        <v>42977</v>
      </c>
      <c r="AA2987" s="68">
        <v>43820</v>
      </c>
      <c r="AB2987">
        <v>358</v>
      </c>
      <c r="AC2987" t="s">
        <v>15615</v>
      </c>
    </row>
    <row r="2988" spans="1:29" x14ac:dyDescent="0.3">
      <c r="A2988" t="s">
        <v>2166</v>
      </c>
      <c r="B2988">
        <v>2672</v>
      </c>
      <c r="C2988" t="str">
        <f>VLOOKUP($B2988,Hosts!$A:$M,10,0)</f>
        <v>Within a day</v>
      </c>
      <c r="D2988" s="70">
        <f>VLOOKUP($B2988,Hosts!$A:$M,11,0)</f>
        <v>1</v>
      </c>
      <c r="E2988" s="70">
        <f>VLOOKUP($B2988,Hosts!$A:$M,12,0)</f>
        <v>0.93</v>
      </c>
      <c r="F2988" t="str">
        <f>VLOOKUP($B2988,Hosts!$A:$M,13,0)</f>
        <v>Yes</v>
      </c>
      <c r="G2988" t="str">
        <f>INDEX(Hosts!$A:$M, MATCH(Places!$B2988,Hosts!$A:$A,0), MATCH(Places!G$1,Hosts!$A$1:$M$1,0))</f>
        <v>Within a day</v>
      </c>
      <c r="H2988" s="70">
        <f>INDEX(Hosts!$A:$M, MATCH(Places!$B2988,Hosts!$A:$A,0), MATCH(Places!H$1,Hosts!$A$1:$M$1,0))</f>
        <v>1</v>
      </c>
      <c r="I2988" s="70">
        <f>INDEX(Hosts!$A:$M, MATCH(Places!$B2988,Hosts!$A:$A,0), MATCH(Places!I$1,Hosts!$A$1:$M$1,0))</f>
        <v>0.93</v>
      </c>
      <c r="J2988" t="str">
        <f>INDEX(Hosts!$A:$M, MATCH(Places!$B2988,Hosts!$A:$A,0), MATCH(Places!J$1,Hosts!$A$1:$M$1,0))</f>
        <v>Yes</v>
      </c>
      <c r="K2988">
        <v>12</v>
      </c>
      <c r="L2988" t="str">
        <f>VLOOKUP($K2988,Neighborhoods!$A:$C,2,0)</f>
        <v>Brooklyn</v>
      </c>
      <c r="M2988" t="str">
        <f>VLOOKUP($K2988,Neighborhoods!$A:$C,3,0)</f>
        <v>Williamsburg</v>
      </c>
      <c r="N2988" t="str">
        <f>INDEX(Neighborhoods!$A:$C, MATCH(Places!$K2988,Neighborhoods!$A:$A,0), MATCH(Places!N$1,Neighborhoods!$A$1:$C$1,0))</f>
        <v>Brooklyn</v>
      </c>
      <c r="O2988" t="str">
        <f>INDEX(Neighborhoods!$A:$C, MATCH(Places!$K2988,Neighborhoods!$A:$A,0), MATCH(Places!O$1,Neighborhoods!$A$1:$C$1,0))</f>
        <v>Williamsburg</v>
      </c>
      <c r="P2988" t="s">
        <v>11822</v>
      </c>
      <c r="Q2988" t="str">
        <f t="shared" si="184"/>
        <v>No</v>
      </c>
      <c r="R2988">
        <v>4</v>
      </c>
      <c r="S2988" t="str">
        <f t="shared" si="185"/>
        <v>Medium</v>
      </c>
      <c r="T2988" s="50">
        <v>165</v>
      </c>
      <c r="U2988" s="70">
        <f t="shared" si="186"/>
        <v>0.03</v>
      </c>
      <c r="V2988" s="52">
        <v>4.99</v>
      </c>
      <c r="W2988" s="52" t="str" cm="1">
        <f t="array" ref="W2988">_xlfn.SWITCH(ROUND(V2988,0),5,"Excellent",4,"Good",3,"Ok","Bad")</f>
        <v>Excellent</v>
      </c>
      <c r="X2988">
        <v>80</v>
      </c>
      <c r="Y2988" t="str">
        <f t="shared" si="187"/>
        <v>No</v>
      </c>
      <c r="Z2988" s="68">
        <v>42997</v>
      </c>
      <c r="AA2988" s="68">
        <v>43907</v>
      </c>
      <c r="AB2988">
        <v>0</v>
      </c>
      <c r="AC2988" t="s">
        <v>15615</v>
      </c>
    </row>
    <row r="2989" spans="1:29" x14ac:dyDescent="0.3">
      <c r="A2989" t="s">
        <v>2167</v>
      </c>
      <c r="B2989">
        <v>2944</v>
      </c>
      <c r="C2989" t="str">
        <f>VLOOKUP($B2989,Hosts!$A:$M,10,0)</f>
        <v>Within an hour</v>
      </c>
      <c r="D2989" s="70">
        <f>VLOOKUP($B2989,Hosts!$A:$M,11,0)</f>
        <v>0.99</v>
      </c>
      <c r="E2989" s="70">
        <f>VLOOKUP($B2989,Hosts!$A:$M,12,0)</f>
        <v>1</v>
      </c>
      <c r="F2989" t="str">
        <f>VLOOKUP($B2989,Hosts!$A:$M,13,0)</f>
        <v>No</v>
      </c>
      <c r="G2989" t="str">
        <f>INDEX(Hosts!$A:$M, MATCH(Places!$B2989,Hosts!$A:$A,0), MATCH(Places!G$1,Hosts!$A$1:$M$1,0))</f>
        <v>Within an hour</v>
      </c>
      <c r="H2989" s="70">
        <f>INDEX(Hosts!$A:$M, MATCH(Places!$B2989,Hosts!$A:$A,0), MATCH(Places!H$1,Hosts!$A$1:$M$1,0))</f>
        <v>0.99</v>
      </c>
      <c r="I2989" s="70">
        <f>INDEX(Hosts!$A:$M, MATCH(Places!$B2989,Hosts!$A:$A,0), MATCH(Places!I$1,Hosts!$A$1:$M$1,0))</f>
        <v>1</v>
      </c>
      <c r="J2989" t="str">
        <f>INDEX(Hosts!$A:$M, MATCH(Places!$B2989,Hosts!$A:$A,0), MATCH(Places!J$1,Hosts!$A$1:$M$1,0))</f>
        <v>No</v>
      </c>
      <c r="K2989">
        <v>7</v>
      </c>
      <c r="L2989" t="str">
        <f>VLOOKUP($K2989,Neighborhoods!$A:$C,2,0)</f>
        <v>Brooklyn</v>
      </c>
      <c r="M2989" t="str">
        <f>VLOOKUP($K2989,Neighborhoods!$A:$C,3,0)</f>
        <v>Bedford-Stuyvesant</v>
      </c>
      <c r="N2989" t="str">
        <f>INDEX(Neighborhoods!$A:$C, MATCH(Places!$K2989,Neighborhoods!$A:$A,0), MATCH(Places!N$1,Neighborhoods!$A$1:$C$1,0))</f>
        <v>Brooklyn</v>
      </c>
      <c r="O2989" t="str">
        <f>INDEX(Neighborhoods!$A:$C, MATCH(Places!$K2989,Neighborhoods!$A:$A,0), MATCH(Places!O$1,Neighborhoods!$A$1:$C$1,0))</f>
        <v>Bedford-Stuyvesant</v>
      </c>
      <c r="P2989" t="s">
        <v>1</v>
      </c>
      <c r="Q2989" t="str">
        <f t="shared" si="184"/>
        <v>Yes</v>
      </c>
      <c r="R2989">
        <v>2</v>
      </c>
      <c r="S2989" t="str">
        <f t="shared" si="185"/>
        <v>Small</v>
      </c>
      <c r="T2989" s="50">
        <v>40</v>
      </c>
      <c r="U2989" s="70">
        <f t="shared" si="186"/>
        <v>0.03</v>
      </c>
      <c r="V2989" s="52">
        <v>4.8099999999999996</v>
      </c>
      <c r="W2989" s="52" t="str" cm="1">
        <f t="array" ref="W2989">_xlfn.SWITCH(ROUND(V2989,0),5,"Excellent",4,"Good",3,"Ok","Bad")</f>
        <v>Excellent</v>
      </c>
      <c r="X2989">
        <v>146</v>
      </c>
      <c r="Y2989" t="str">
        <f t="shared" si="187"/>
        <v>Yes</v>
      </c>
      <c r="Z2989" s="68">
        <v>43004</v>
      </c>
      <c r="AA2989" s="68">
        <v>44045</v>
      </c>
      <c r="AB2989">
        <v>241</v>
      </c>
      <c r="AC2989" t="s">
        <v>15616</v>
      </c>
    </row>
    <row r="2990" spans="1:29" x14ac:dyDescent="0.3">
      <c r="A2990" t="s">
        <v>2168</v>
      </c>
      <c r="B2990">
        <v>2944</v>
      </c>
      <c r="C2990" t="str">
        <f>VLOOKUP($B2990,Hosts!$A:$M,10,0)</f>
        <v>Within an hour</v>
      </c>
      <c r="D2990" s="70">
        <f>VLOOKUP($B2990,Hosts!$A:$M,11,0)</f>
        <v>0.99</v>
      </c>
      <c r="E2990" s="70">
        <f>VLOOKUP($B2990,Hosts!$A:$M,12,0)</f>
        <v>1</v>
      </c>
      <c r="F2990" t="str">
        <f>VLOOKUP($B2990,Hosts!$A:$M,13,0)</f>
        <v>No</v>
      </c>
      <c r="G2990" t="str">
        <f>INDEX(Hosts!$A:$M, MATCH(Places!$B2990,Hosts!$A:$A,0), MATCH(Places!G$1,Hosts!$A$1:$M$1,0))</f>
        <v>Within an hour</v>
      </c>
      <c r="H2990" s="70">
        <f>INDEX(Hosts!$A:$M, MATCH(Places!$B2990,Hosts!$A:$A,0), MATCH(Places!H$1,Hosts!$A$1:$M$1,0))</f>
        <v>0.99</v>
      </c>
      <c r="I2990" s="70">
        <f>INDEX(Hosts!$A:$M, MATCH(Places!$B2990,Hosts!$A:$A,0), MATCH(Places!I$1,Hosts!$A$1:$M$1,0))</f>
        <v>1</v>
      </c>
      <c r="J2990" t="str">
        <f>INDEX(Hosts!$A:$M, MATCH(Places!$B2990,Hosts!$A:$A,0), MATCH(Places!J$1,Hosts!$A$1:$M$1,0))</f>
        <v>No</v>
      </c>
      <c r="K2990">
        <v>7</v>
      </c>
      <c r="L2990" t="str">
        <f>VLOOKUP($K2990,Neighborhoods!$A:$C,2,0)</f>
        <v>Brooklyn</v>
      </c>
      <c r="M2990" t="str">
        <f>VLOOKUP($K2990,Neighborhoods!$A:$C,3,0)</f>
        <v>Bedford-Stuyvesant</v>
      </c>
      <c r="N2990" t="str">
        <f>INDEX(Neighborhoods!$A:$C, MATCH(Places!$K2990,Neighborhoods!$A:$A,0), MATCH(Places!N$1,Neighborhoods!$A$1:$C$1,0))</f>
        <v>Brooklyn</v>
      </c>
      <c r="O2990" t="str">
        <f>INDEX(Neighborhoods!$A:$C, MATCH(Places!$K2990,Neighborhoods!$A:$A,0), MATCH(Places!O$1,Neighborhoods!$A$1:$C$1,0))</f>
        <v>Bedford-Stuyvesant</v>
      </c>
      <c r="P2990" t="s">
        <v>1</v>
      </c>
      <c r="Q2990" t="str">
        <f t="shared" si="184"/>
        <v>Yes</v>
      </c>
      <c r="R2990">
        <v>2</v>
      </c>
      <c r="S2990" t="str">
        <f t="shared" si="185"/>
        <v>Small</v>
      </c>
      <c r="T2990" s="50">
        <v>40</v>
      </c>
      <c r="U2990" s="70">
        <f t="shared" si="186"/>
        <v>0.03</v>
      </c>
      <c r="V2990" s="52">
        <v>4.51</v>
      </c>
      <c r="W2990" s="52" t="str" cm="1">
        <f t="array" ref="W2990">_xlfn.SWITCH(ROUND(V2990,0),5,"Excellent",4,"Good",3,"Ok","Bad")</f>
        <v>Excellent</v>
      </c>
      <c r="X2990">
        <v>158</v>
      </c>
      <c r="Y2990" t="str">
        <f t="shared" si="187"/>
        <v>No</v>
      </c>
      <c r="Z2990" s="68">
        <v>43004</v>
      </c>
      <c r="AA2990" s="68">
        <v>44055</v>
      </c>
      <c r="AB2990">
        <v>255</v>
      </c>
      <c r="AC2990" t="s">
        <v>15616</v>
      </c>
    </row>
    <row r="2991" spans="1:29" x14ac:dyDescent="0.3">
      <c r="A2991" t="s">
        <v>2169</v>
      </c>
      <c r="B2991">
        <v>2944</v>
      </c>
      <c r="C2991" t="str">
        <f>VLOOKUP($B2991,Hosts!$A:$M,10,0)</f>
        <v>Within an hour</v>
      </c>
      <c r="D2991" s="70">
        <f>VLOOKUP($B2991,Hosts!$A:$M,11,0)</f>
        <v>0.99</v>
      </c>
      <c r="E2991" s="70">
        <f>VLOOKUP($B2991,Hosts!$A:$M,12,0)</f>
        <v>1</v>
      </c>
      <c r="F2991" t="str">
        <f>VLOOKUP($B2991,Hosts!$A:$M,13,0)</f>
        <v>No</v>
      </c>
      <c r="G2991" t="str">
        <f>INDEX(Hosts!$A:$M, MATCH(Places!$B2991,Hosts!$A:$A,0), MATCH(Places!G$1,Hosts!$A$1:$M$1,0))</f>
        <v>Within an hour</v>
      </c>
      <c r="H2991" s="70">
        <f>INDEX(Hosts!$A:$M, MATCH(Places!$B2991,Hosts!$A:$A,0), MATCH(Places!H$1,Hosts!$A$1:$M$1,0))</f>
        <v>0.99</v>
      </c>
      <c r="I2991" s="70">
        <f>INDEX(Hosts!$A:$M, MATCH(Places!$B2991,Hosts!$A:$A,0), MATCH(Places!I$1,Hosts!$A$1:$M$1,0))</f>
        <v>1</v>
      </c>
      <c r="J2991" t="str">
        <f>INDEX(Hosts!$A:$M, MATCH(Places!$B2991,Hosts!$A:$A,0), MATCH(Places!J$1,Hosts!$A$1:$M$1,0))</f>
        <v>No</v>
      </c>
      <c r="K2991">
        <v>7</v>
      </c>
      <c r="L2991" t="str">
        <f>VLOOKUP($K2991,Neighborhoods!$A:$C,2,0)</f>
        <v>Brooklyn</v>
      </c>
      <c r="M2991" t="str">
        <f>VLOOKUP($K2991,Neighborhoods!$A:$C,3,0)</f>
        <v>Bedford-Stuyvesant</v>
      </c>
      <c r="N2991" t="str">
        <f>INDEX(Neighborhoods!$A:$C, MATCH(Places!$K2991,Neighborhoods!$A:$A,0), MATCH(Places!N$1,Neighborhoods!$A$1:$C$1,0))</f>
        <v>Brooklyn</v>
      </c>
      <c r="O2991" t="str">
        <f>INDEX(Neighborhoods!$A:$C, MATCH(Places!$K2991,Neighborhoods!$A:$A,0), MATCH(Places!O$1,Neighborhoods!$A$1:$C$1,0))</f>
        <v>Bedford-Stuyvesant</v>
      </c>
      <c r="P2991" t="s">
        <v>1</v>
      </c>
      <c r="Q2991" t="str">
        <f t="shared" si="184"/>
        <v>Yes</v>
      </c>
      <c r="R2991">
        <v>2</v>
      </c>
      <c r="S2991" t="str">
        <f t="shared" si="185"/>
        <v>Small</v>
      </c>
      <c r="T2991" s="50">
        <v>40</v>
      </c>
      <c r="U2991" s="70">
        <f t="shared" si="186"/>
        <v>0.03</v>
      </c>
      <c r="V2991" s="52">
        <v>4.8</v>
      </c>
      <c r="W2991" s="52" t="str" cm="1">
        <f t="array" ref="W2991">_xlfn.SWITCH(ROUND(V2991,0),5,"Excellent",4,"Good",3,"Ok","Bad")</f>
        <v>Excellent</v>
      </c>
      <c r="X2991">
        <v>152</v>
      </c>
      <c r="Y2991" t="str">
        <f t="shared" si="187"/>
        <v>No</v>
      </c>
      <c r="Z2991" s="68">
        <v>43001</v>
      </c>
      <c r="AA2991" s="68">
        <v>44055</v>
      </c>
      <c r="AB2991">
        <v>248</v>
      </c>
      <c r="AC2991" t="s">
        <v>15616</v>
      </c>
    </row>
    <row r="2992" spans="1:29" x14ac:dyDescent="0.3">
      <c r="A2992" t="s">
        <v>13210</v>
      </c>
      <c r="B2992">
        <v>2706</v>
      </c>
      <c r="C2992" t="str">
        <f>VLOOKUP($B2992,Hosts!$A:$M,10,0)</f>
        <v>Within an hour</v>
      </c>
      <c r="D2992" s="70">
        <f>VLOOKUP($B2992,Hosts!$A:$M,11,0)</f>
        <v>1</v>
      </c>
      <c r="E2992" s="70">
        <f>VLOOKUP($B2992,Hosts!$A:$M,12,0)</f>
        <v>1</v>
      </c>
      <c r="F2992" t="str">
        <f>VLOOKUP($B2992,Hosts!$A:$M,13,0)</f>
        <v>Yes</v>
      </c>
      <c r="G2992" t="str">
        <f>INDEX(Hosts!$A:$M, MATCH(Places!$B2992,Hosts!$A:$A,0), MATCH(Places!G$1,Hosts!$A$1:$M$1,0))</f>
        <v>Within an hour</v>
      </c>
      <c r="H2992" s="70">
        <f>INDEX(Hosts!$A:$M, MATCH(Places!$B2992,Hosts!$A:$A,0), MATCH(Places!H$1,Hosts!$A$1:$M$1,0))</f>
        <v>1</v>
      </c>
      <c r="I2992" s="70">
        <f>INDEX(Hosts!$A:$M, MATCH(Places!$B2992,Hosts!$A:$A,0), MATCH(Places!I$1,Hosts!$A$1:$M$1,0))</f>
        <v>1</v>
      </c>
      <c r="J2992" t="str">
        <f>INDEX(Hosts!$A:$M, MATCH(Places!$B2992,Hosts!$A:$A,0), MATCH(Places!J$1,Hosts!$A$1:$M$1,0))</f>
        <v>Yes</v>
      </c>
      <c r="K2992">
        <v>8</v>
      </c>
      <c r="L2992" t="str">
        <f>VLOOKUP($K2992,Neighborhoods!$A:$C,2,0)</f>
        <v>Brooklyn</v>
      </c>
      <c r="M2992" t="str">
        <f>VLOOKUP($K2992,Neighborhoods!$A:$C,3,0)</f>
        <v>Bushwick</v>
      </c>
      <c r="N2992" t="str">
        <f>INDEX(Neighborhoods!$A:$C, MATCH(Places!$K2992,Neighborhoods!$A:$A,0), MATCH(Places!N$1,Neighborhoods!$A$1:$C$1,0))</f>
        <v>Brooklyn</v>
      </c>
      <c r="O2992" t="str">
        <f>INDEX(Neighborhoods!$A:$C, MATCH(Places!$K2992,Neighborhoods!$A:$A,0), MATCH(Places!O$1,Neighborhoods!$A$1:$C$1,0))</f>
        <v>Bushwick</v>
      </c>
      <c r="P2992" t="s">
        <v>1</v>
      </c>
      <c r="Q2992" t="str">
        <f t="shared" si="184"/>
        <v>Yes</v>
      </c>
      <c r="R2992">
        <v>4</v>
      </c>
      <c r="S2992" t="str">
        <f t="shared" si="185"/>
        <v>Medium</v>
      </c>
      <c r="T2992" s="50">
        <v>60</v>
      </c>
      <c r="U2992" s="70">
        <f t="shared" si="186"/>
        <v>0.03</v>
      </c>
      <c r="V2992" s="52">
        <v>4.91</v>
      </c>
      <c r="W2992" s="52" t="str" cm="1">
        <f t="array" ref="W2992">_xlfn.SWITCH(ROUND(V2992,0),5,"Excellent",4,"Good",3,"Ok","Bad")</f>
        <v>Excellent</v>
      </c>
      <c r="X2992">
        <v>184</v>
      </c>
      <c r="Y2992" t="str">
        <f t="shared" si="187"/>
        <v>Yes</v>
      </c>
      <c r="Z2992" s="68">
        <v>42982</v>
      </c>
      <c r="AA2992" s="68">
        <v>43916</v>
      </c>
      <c r="AB2992">
        <v>137</v>
      </c>
      <c r="AC2992" t="s">
        <v>15616</v>
      </c>
    </row>
    <row r="2993" spans="1:29" x14ac:dyDescent="0.3">
      <c r="A2993" t="s">
        <v>13703</v>
      </c>
      <c r="B2993">
        <v>807</v>
      </c>
      <c r="C2993" t="str">
        <f>VLOOKUP($B2993,Hosts!$A:$M,10,0)</f>
        <v>Within a day</v>
      </c>
      <c r="D2993" s="70">
        <f>VLOOKUP($B2993,Hosts!$A:$M,11,0)</f>
        <v>0.8</v>
      </c>
      <c r="E2993" s="70">
        <f>VLOOKUP($B2993,Hosts!$A:$M,12,0)</f>
        <v>0.86</v>
      </c>
      <c r="F2993" t="str">
        <f>VLOOKUP($B2993,Hosts!$A:$M,13,0)</f>
        <v>Yes</v>
      </c>
      <c r="G2993" t="str">
        <f>INDEX(Hosts!$A:$M, MATCH(Places!$B2993,Hosts!$A:$A,0), MATCH(Places!G$1,Hosts!$A$1:$M$1,0))</f>
        <v>Within a day</v>
      </c>
      <c r="H2993" s="70">
        <f>INDEX(Hosts!$A:$M, MATCH(Places!$B2993,Hosts!$A:$A,0), MATCH(Places!H$1,Hosts!$A$1:$M$1,0))</f>
        <v>0.8</v>
      </c>
      <c r="I2993" s="70">
        <f>INDEX(Hosts!$A:$M, MATCH(Places!$B2993,Hosts!$A:$A,0), MATCH(Places!I$1,Hosts!$A$1:$M$1,0))</f>
        <v>0.86</v>
      </c>
      <c r="J2993" t="str">
        <f>INDEX(Hosts!$A:$M, MATCH(Places!$B2993,Hosts!$A:$A,0), MATCH(Places!J$1,Hosts!$A$1:$M$1,0))</f>
        <v>Yes</v>
      </c>
      <c r="K2993">
        <v>15</v>
      </c>
      <c r="L2993" t="str">
        <f>VLOOKUP($K2993,Neighborhoods!$A:$C,2,0)</f>
        <v>Manhattan</v>
      </c>
      <c r="M2993" t="str">
        <f>VLOOKUP($K2993,Neighborhoods!$A:$C,3,0)</f>
        <v>East Village</v>
      </c>
      <c r="N2993" t="str">
        <f>INDEX(Neighborhoods!$A:$C, MATCH(Places!$K2993,Neighborhoods!$A:$A,0), MATCH(Places!N$1,Neighborhoods!$A$1:$C$1,0))</f>
        <v>Manhattan</v>
      </c>
      <c r="O2993" t="str">
        <f>INDEX(Neighborhoods!$A:$C, MATCH(Places!$K2993,Neighborhoods!$A:$A,0), MATCH(Places!O$1,Neighborhoods!$A$1:$C$1,0))</f>
        <v>East Village</v>
      </c>
      <c r="P2993" t="s">
        <v>1</v>
      </c>
      <c r="Q2993" t="str">
        <f t="shared" si="184"/>
        <v>Yes</v>
      </c>
      <c r="R2993">
        <v>2</v>
      </c>
      <c r="S2993" t="str">
        <f t="shared" si="185"/>
        <v>Small</v>
      </c>
      <c r="T2993" s="50">
        <v>91</v>
      </c>
      <c r="U2993" s="70">
        <f t="shared" si="186"/>
        <v>0.03</v>
      </c>
      <c r="V2993" s="52">
        <v>4.74</v>
      </c>
      <c r="W2993" s="52" t="str" cm="1">
        <f t="array" ref="W2993">_xlfn.SWITCH(ROUND(V2993,0),5,"Excellent",4,"Good",3,"Ok","Bad")</f>
        <v>Excellent</v>
      </c>
      <c r="X2993">
        <v>38</v>
      </c>
      <c r="Y2993" t="str">
        <f t="shared" si="187"/>
        <v>No</v>
      </c>
      <c r="Z2993" s="68">
        <v>42983</v>
      </c>
      <c r="AA2993" s="68">
        <v>43921</v>
      </c>
      <c r="AB2993">
        <v>365</v>
      </c>
      <c r="AC2993" t="s">
        <v>15615</v>
      </c>
    </row>
    <row r="2994" spans="1:29" x14ac:dyDescent="0.3">
      <c r="A2994" t="s">
        <v>15401</v>
      </c>
      <c r="B2994">
        <v>3295</v>
      </c>
      <c r="C2994" t="str">
        <f>VLOOKUP($B2994,Hosts!$A:$M,10,0)</f>
        <v>Within an hour</v>
      </c>
      <c r="D2994" s="70">
        <f>VLOOKUP($B2994,Hosts!$A:$M,11,0)</f>
        <v>0.96</v>
      </c>
      <c r="E2994" s="70">
        <f>VLOOKUP($B2994,Hosts!$A:$M,12,0)</f>
        <v>0.98</v>
      </c>
      <c r="F2994" t="str">
        <f>VLOOKUP($B2994,Hosts!$A:$M,13,0)</f>
        <v>Yes</v>
      </c>
      <c r="G2994" t="str">
        <f>INDEX(Hosts!$A:$M, MATCH(Places!$B2994,Hosts!$A:$A,0), MATCH(Places!G$1,Hosts!$A$1:$M$1,0))</f>
        <v>Within an hour</v>
      </c>
      <c r="H2994" s="70">
        <f>INDEX(Hosts!$A:$M, MATCH(Places!$B2994,Hosts!$A:$A,0), MATCH(Places!H$1,Hosts!$A$1:$M$1,0))</f>
        <v>0.96</v>
      </c>
      <c r="I2994" s="70">
        <f>INDEX(Hosts!$A:$M, MATCH(Places!$B2994,Hosts!$A:$A,0), MATCH(Places!I$1,Hosts!$A$1:$M$1,0))</f>
        <v>0.98</v>
      </c>
      <c r="J2994" t="str">
        <f>INDEX(Hosts!$A:$M, MATCH(Places!$B2994,Hosts!$A:$A,0), MATCH(Places!J$1,Hosts!$A$1:$M$1,0))</f>
        <v>Yes</v>
      </c>
      <c r="K2994">
        <v>22</v>
      </c>
      <c r="L2994" t="str">
        <f>VLOOKUP($K2994,Neighborhoods!$A:$C,2,0)</f>
        <v>Queens</v>
      </c>
      <c r="M2994" t="str">
        <f>VLOOKUP($K2994,Neighborhoods!$A:$C,3,0)</f>
        <v>Flushing</v>
      </c>
      <c r="N2994" t="str">
        <f>INDEX(Neighborhoods!$A:$C, MATCH(Places!$K2994,Neighborhoods!$A:$A,0), MATCH(Places!N$1,Neighborhoods!$A$1:$C$1,0))</f>
        <v>Queens</v>
      </c>
      <c r="O2994" t="str">
        <f>INDEX(Neighborhoods!$A:$C, MATCH(Places!$K2994,Neighborhoods!$A:$A,0), MATCH(Places!O$1,Neighborhoods!$A$1:$C$1,0))</f>
        <v>Flushing</v>
      </c>
      <c r="P2994" t="s">
        <v>11822</v>
      </c>
      <c r="Q2994" t="str">
        <f t="shared" si="184"/>
        <v>No</v>
      </c>
      <c r="R2994">
        <v>5</v>
      </c>
      <c r="S2994" t="str">
        <f t="shared" si="185"/>
        <v>Medium</v>
      </c>
      <c r="T2994" s="50">
        <v>99</v>
      </c>
      <c r="U2994" s="70">
        <f t="shared" si="186"/>
        <v>0.03</v>
      </c>
      <c r="V2994" s="52">
        <v>4.42</v>
      </c>
      <c r="W2994" s="52" t="str" cm="1">
        <f t="array" ref="W2994">_xlfn.SWITCH(ROUND(V2994,0),5,"Excellent",4,"Good",3,"Ok","Bad")</f>
        <v>Good</v>
      </c>
      <c r="X2994">
        <v>12</v>
      </c>
      <c r="Y2994" t="str">
        <f t="shared" si="187"/>
        <v>No</v>
      </c>
      <c r="Z2994" s="68">
        <v>42988</v>
      </c>
      <c r="AA2994" s="68">
        <v>44036</v>
      </c>
      <c r="AB2994">
        <v>352</v>
      </c>
      <c r="AC2994" t="s">
        <v>15615</v>
      </c>
    </row>
    <row r="2995" spans="1:29" x14ac:dyDescent="0.3">
      <c r="A2995" t="s">
        <v>2170</v>
      </c>
      <c r="B2995">
        <v>2541</v>
      </c>
      <c r="C2995" t="str">
        <f>VLOOKUP($B2995,Hosts!$A:$M,10,0)</f>
        <v>Within an hour</v>
      </c>
      <c r="D2995" s="70">
        <f>VLOOKUP($B2995,Hosts!$A:$M,11,0)</f>
        <v>1</v>
      </c>
      <c r="E2995" s="70">
        <f>VLOOKUP($B2995,Hosts!$A:$M,12,0)</f>
        <v>1</v>
      </c>
      <c r="F2995" t="str">
        <f>VLOOKUP($B2995,Hosts!$A:$M,13,0)</f>
        <v>Yes</v>
      </c>
      <c r="G2995" t="str">
        <f>INDEX(Hosts!$A:$M, MATCH(Places!$B2995,Hosts!$A:$A,0), MATCH(Places!G$1,Hosts!$A$1:$M$1,0))</f>
        <v>Within an hour</v>
      </c>
      <c r="H2995" s="70">
        <f>INDEX(Hosts!$A:$M, MATCH(Places!$B2995,Hosts!$A:$A,0), MATCH(Places!H$1,Hosts!$A$1:$M$1,0))</f>
        <v>1</v>
      </c>
      <c r="I2995" s="70">
        <f>INDEX(Hosts!$A:$M, MATCH(Places!$B2995,Hosts!$A:$A,0), MATCH(Places!I$1,Hosts!$A$1:$M$1,0))</f>
        <v>1</v>
      </c>
      <c r="J2995" t="str">
        <f>INDEX(Hosts!$A:$M, MATCH(Places!$B2995,Hosts!$A:$A,0), MATCH(Places!J$1,Hosts!$A$1:$M$1,0))</f>
        <v>Yes</v>
      </c>
      <c r="K2995">
        <v>7</v>
      </c>
      <c r="L2995" t="str">
        <f>VLOOKUP($K2995,Neighborhoods!$A:$C,2,0)</f>
        <v>Brooklyn</v>
      </c>
      <c r="M2995" t="str">
        <f>VLOOKUP($K2995,Neighborhoods!$A:$C,3,0)</f>
        <v>Bedford-Stuyvesant</v>
      </c>
      <c r="N2995" t="str">
        <f>INDEX(Neighborhoods!$A:$C, MATCH(Places!$K2995,Neighborhoods!$A:$A,0), MATCH(Places!N$1,Neighborhoods!$A$1:$C$1,0))</f>
        <v>Brooklyn</v>
      </c>
      <c r="O2995" t="str">
        <f>INDEX(Neighborhoods!$A:$C, MATCH(Places!$K2995,Neighborhoods!$A:$A,0), MATCH(Places!O$1,Neighborhoods!$A$1:$C$1,0))</f>
        <v>Bedford-Stuyvesant</v>
      </c>
      <c r="P2995" t="s">
        <v>11822</v>
      </c>
      <c r="Q2995" t="str">
        <f t="shared" si="184"/>
        <v>No</v>
      </c>
      <c r="R2995">
        <v>5</v>
      </c>
      <c r="S2995" t="str">
        <f t="shared" si="185"/>
        <v>Medium</v>
      </c>
      <c r="T2995" s="50">
        <v>174</v>
      </c>
      <c r="U2995" s="70">
        <f t="shared" si="186"/>
        <v>0.03</v>
      </c>
      <c r="V2995" s="52">
        <v>4.91</v>
      </c>
      <c r="W2995" s="52" t="str" cm="1">
        <f t="array" ref="W2995">_xlfn.SWITCH(ROUND(V2995,0),5,"Excellent",4,"Good",3,"Ok","Bad")</f>
        <v>Excellent</v>
      </c>
      <c r="X2995">
        <v>135</v>
      </c>
      <c r="Y2995" t="str">
        <f t="shared" si="187"/>
        <v>Yes</v>
      </c>
      <c r="Z2995" s="68">
        <v>43076</v>
      </c>
      <c r="AA2995" s="68">
        <v>43895</v>
      </c>
      <c r="AB2995">
        <v>350</v>
      </c>
      <c r="AC2995" t="s">
        <v>15616</v>
      </c>
    </row>
    <row r="2996" spans="1:29" x14ac:dyDescent="0.3">
      <c r="A2996" t="s">
        <v>2171</v>
      </c>
      <c r="B2996">
        <v>3346</v>
      </c>
      <c r="C2996" t="str">
        <f>VLOOKUP($B2996,Hosts!$A:$M,10,0)</f>
        <v>Within an hour</v>
      </c>
      <c r="D2996" s="70">
        <f>VLOOKUP($B2996,Hosts!$A:$M,11,0)</f>
        <v>1</v>
      </c>
      <c r="E2996" s="70">
        <f>VLOOKUP($B2996,Hosts!$A:$M,12,0)</f>
        <v>1</v>
      </c>
      <c r="F2996" t="str">
        <f>VLOOKUP($B2996,Hosts!$A:$M,13,0)</f>
        <v>Yes</v>
      </c>
      <c r="G2996" t="str">
        <f>INDEX(Hosts!$A:$M, MATCH(Places!$B2996,Hosts!$A:$A,0), MATCH(Places!G$1,Hosts!$A$1:$M$1,0))</f>
        <v>Within an hour</v>
      </c>
      <c r="H2996" s="70">
        <f>INDEX(Hosts!$A:$M, MATCH(Places!$B2996,Hosts!$A:$A,0), MATCH(Places!H$1,Hosts!$A$1:$M$1,0))</f>
        <v>1</v>
      </c>
      <c r="I2996" s="70">
        <f>INDEX(Hosts!$A:$M, MATCH(Places!$B2996,Hosts!$A:$A,0), MATCH(Places!I$1,Hosts!$A$1:$M$1,0))</f>
        <v>1</v>
      </c>
      <c r="J2996" t="str">
        <f>INDEX(Hosts!$A:$M, MATCH(Places!$B2996,Hosts!$A:$A,0), MATCH(Places!J$1,Hosts!$A$1:$M$1,0))</f>
        <v>Yes</v>
      </c>
      <c r="K2996">
        <v>10</v>
      </c>
      <c r="L2996" t="str">
        <f>VLOOKUP($K2996,Neighborhoods!$A:$C,2,0)</f>
        <v>Brooklyn</v>
      </c>
      <c r="M2996" t="str">
        <f>VLOOKUP($K2996,Neighborhoods!$A:$C,3,0)</f>
        <v>East Flatbush</v>
      </c>
      <c r="N2996" t="str">
        <f>INDEX(Neighborhoods!$A:$C, MATCH(Places!$K2996,Neighborhoods!$A:$A,0), MATCH(Places!N$1,Neighborhoods!$A$1:$C$1,0))</f>
        <v>Brooklyn</v>
      </c>
      <c r="O2996" t="str">
        <f>INDEX(Neighborhoods!$A:$C, MATCH(Places!$K2996,Neighborhoods!$A:$A,0), MATCH(Places!O$1,Neighborhoods!$A$1:$C$1,0))</f>
        <v>East Flatbush</v>
      </c>
      <c r="P2996" t="s">
        <v>1</v>
      </c>
      <c r="Q2996" t="str">
        <f t="shared" si="184"/>
        <v>Yes</v>
      </c>
      <c r="R2996">
        <v>2</v>
      </c>
      <c r="S2996" t="str">
        <f t="shared" si="185"/>
        <v>Small</v>
      </c>
      <c r="T2996" s="50">
        <v>33</v>
      </c>
      <c r="U2996" s="70">
        <f t="shared" si="186"/>
        <v>0.03</v>
      </c>
      <c r="V2996" s="52">
        <v>4.84</v>
      </c>
      <c r="W2996" s="52" t="str" cm="1">
        <f t="array" ref="W2996">_xlfn.SWITCH(ROUND(V2996,0),5,"Excellent",4,"Good",3,"Ok","Bad")</f>
        <v>Excellent</v>
      </c>
      <c r="X2996">
        <v>76</v>
      </c>
      <c r="Y2996" t="str">
        <f t="shared" si="187"/>
        <v>No</v>
      </c>
      <c r="Z2996" s="68">
        <v>42980</v>
      </c>
      <c r="AA2996" s="68">
        <v>43891</v>
      </c>
      <c r="AB2996">
        <v>350</v>
      </c>
      <c r="AC2996" t="s">
        <v>15616</v>
      </c>
    </row>
    <row r="2997" spans="1:29" x14ac:dyDescent="0.3">
      <c r="A2997" t="s">
        <v>2172</v>
      </c>
      <c r="B2997">
        <v>3346</v>
      </c>
      <c r="C2997" t="str">
        <f>VLOOKUP($B2997,Hosts!$A:$M,10,0)</f>
        <v>Within an hour</v>
      </c>
      <c r="D2997" s="70">
        <f>VLOOKUP($B2997,Hosts!$A:$M,11,0)</f>
        <v>1</v>
      </c>
      <c r="E2997" s="70">
        <f>VLOOKUP($B2997,Hosts!$A:$M,12,0)</f>
        <v>1</v>
      </c>
      <c r="F2997" t="str">
        <f>VLOOKUP($B2997,Hosts!$A:$M,13,0)</f>
        <v>Yes</v>
      </c>
      <c r="G2997" t="str">
        <f>INDEX(Hosts!$A:$M, MATCH(Places!$B2997,Hosts!$A:$A,0), MATCH(Places!G$1,Hosts!$A$1:$M$1,0))</f>
        <v>Within an hour</v>
      </c>
      <c r="H2997" s="70">
        <f>INDEX(Hosts!$A:$M, MATCH(Places!$B2997,Hosts!$A:$A,0), MATCH(Places!H$1,Hosts!$A$1:$M$1,0))</f>
        <v>1</v>
      </c>
      <c r="I2997" s="70">
        <f>INDEX(Hosts!$A:$M, MATCH(Places!$B2997,Hosts!$A:$A,0), MATCH(Places!I$1,Hosts!$A$1:$M$1,0))</f>
        <v>1</v>
      </c>
      <c r="J2997" t="str">
        <f>INDEX(Hosts!$A:$M, MATCH(Places!$B2997,Hosts!$A:$A,0), MATCH(Places!J$1,Hosts!$A$1:$M$1,0))</f>
        <v>Yes</v>
      </c>
      <c r="K2997">
        <v>10</v>
      </c>
      <c r="L2997" t="str">
        <f>VLOOKUP($K2997,Neighborhoods!$A:$C,2,0)</f>
        <v>Brooklyn</v>
      </c>
      <c r="M2997" t="str">
        <f>VLOOKUP($K2997,Neighborhoods!$A:$C,3,0)</f>
        <v>East Flatbush</v>
      </c>
      <c r="N2997" t="str">
        <f>INDEX(Neighborhoods!$A:$C, MATCH(Places!$K2997,Neighborhoods!$A:$A,0), MATCH(Places!N$1,Neighborhoods!$A$1:$C$1,0))</f>
        <v>Brooklyn</v>
      </c>
      <c r="O2997" t="str">
        <f>INDEX(Neighborhoods!$A:$C, MATCH(Places!$K2997,Neighborhoods!$A:$A,0), MATCH(Places!O$1,Neighborhoods!$A$1:$C$1,0))</f>
        <v>East Flatbush</v>
      </c>
      <c r="P2997" t="s">
        <v>1</v>
      </c>
      <c r="Q2997" t="str">
        <f t="shared" si="184"/>
        <v>Yes</v>
      </c>
      <c r="R2997">
        <v>2</v>
      </c>
      <c r="S2997" t="str">
        <f t="shared" si="185"/>
        <v>Small</v>
      </c>
      <c r="T2997" s="50">
        <v>33</v>
      </c>
      <c r="U2997" s="70">
        <f t="shared" si="186"/>
        <v>0.03</v>
      </c>
      <c r="V2997" s="52">
        <v>4.91</v>
      </c>
      <c r="W2997" s="52" t="str" cm="1">
        <f t="array" ref="W2997">_xlfn.SWITCH(ROUND(V2997,0),5,"Excellent",4,"Good",3,"Ok","Bad")</f>
        <v>Excellent</v>
      </c>
      <c r="X2997">
        <v>68</v>
      </c>
      <c r="Y2997" t="str">
        <f t="shared" si="187"/>
        <v>No</v>
      </c>
      <c r="Z2997" s="68">
        <v>42989</v>
      </c>
      <c r="AA2997" s="68">
        <v>43908</v>
      </c>
      <c r="AB2997">
        <v>350</v>
      </c>
      <c r="AC2997" t="s">
        <v>15616</v>
      </c>
    </row>
    <row r="2998" spans="1:29" x14ac:dyDescent="0.3">
      <c r="A2998" t="s">
        <v>2173</v>
      </c>
      <c r="B2998">
        <v>2754</v>
      </c>
      <c r="C2998" t="str">
        <f>VLOOKUP($B2998,Hosts!$A:$M,10,0)</f>
        <v>Within an hour</v>
      </c>
      <c r="D2998" s="70">
        <f>VLOOKUP($B2998,Hosts!$A:$M,11,0)</f>
        <v>1</v>
      </c>
      <c r="E2998" s="70">
        <f>VLOOKUP($B2998,Hosts!$A:$M,12,0)</f>
        <v>1</v>
      </c>
      <c r="F2998" t="str">
        <f>VLOOKUP($B2998,Hosts!$A:$M,13,0)</f>
        <v>No</v>
      </c>
      <c r="G2998" t="str">
        <f>INDEX(Hosts!$A:$M, MATCH(Places!$B2998,Hosts!$A:$A,0), MATCH(Places!G$1,Hosts!$A$1:$M$1,0))</f>
        <v>Within an hour</v>
      </c>
      <c r="H2998" s="70">
        <f>INDEX(Hosts!$A:$M, MATCH(Places!$B2998,Hosts!$A:$A,0), MATCH(Places!H$1,Hosts!$A$1:$M$1,0))</f>
        <v>1</v>
      </c>
      <c r="I2998" s="70">
        <f>INDEX(Hosts!$A:$M, MATCH(Places!$B2998,Hosts!$A:$A,0), MATCH(Places!I$1,Hosts!$A$1:$M$1,0))</f>
        <v>1</v>
      </c>
      <c r="J2998" t="str">
        <f>INDEX(Hosts!$A:$M, MATCH(Places!$B2998,Hosts!$A:$A,0), MATCH(Places!J$1,Hosts!$A$1:$M$1,0))</f>
        <v>No</v>
      </c>
      <c r="K2998">
        <v>22</v>
      </c>
      <c r="L2998" t="str">
        <f>VLOOKUP($K2998,Neighborhoods!$A:$C,2,0)</f>
        <v>Queens</v>
      </c>
      <c r="M2998" t="str">
        <f>VLOOKUP($K2998,Neighborhoods!$A:$C,3,0)</f>
        <v>Flushing</v>
      </c>
      <c r="N2998" t="str">
        <f>INDEX(Neighborhoods!$A:$C, MATCH(Places!$K2998,Neighborhoods!$A:$A,0), MATCH(Places!N$1,Neighborhoods!$A$1:$C$1,0))</f>
        <v>Queens</v>
      </c>
      <c r="O2998" t="str">
        <f>INDEX(Neighborhoods!$A:$C, MATCH(Places!$K2998,Neighborhoods!$A:$A,0), MATCH(Places!O$1,Neighborhoods!$A$1:$C$1,0))</f>
        <v>Flushing</v>
      </c>
      <c r="P2998" t="s">
        <v>11822</v>
      </c>
      <c r="Q2998" t="str">
        <f t="shared" si="184"/>
        <v>No</v>
      </c>
      <c r="R2998">
        <v>2</v>
      </c>
      <c r="S2998" t="str">
        <f t="shared" si="185"/>
        <v>Small</v>
      </c>
      <c r="T2998" s="50">
        <v>80</v>
      </c>
      <c r="U2998" s="70">
        <f t="shared" si="186"/>
        <v>0.03</v>
      </c>
      <c r="V2998" s="52">
        <v>4.95</v>
      </c>
      <c r="W2998" s="52" t="str" cm="1">
        <f t="array" ref="W2998">_xlfn.SWITCH(ROUND(V2998,0),5,"Excellent",4,"Good",3,"Ok","Bad")</f>
        <v>Excellent</v>
      </c>
      <c r="X2998">
        <v>132</v>
      </c>
      <c r="Y2998" t="str">
        <f t="shared" si="187"/>
        <v>Yes</v>
      </c>
      <c r="Z2998" s="68">
        <v>42983</v>
      </c>
      <c r="AA2998" s="68">
        <v>44057</v>
      </c>
      <c r="AB2998">
        <v>152</v>
      </c>
      <c r="AC2998" t="s">
        <v>15616</v>
      </c>
    </row>
    <row r="2999" spans="1:29" x14ac:dyDescent="0.3">
      <c r="A2999" t="s">
        <v>2174</v>
      </c>
      <c r="B2999">
        <v>2425</v>
      </c>
      <c r="C2999" t="str">
        <f>VLOOKUP($B2999,Hosts!$A:$M,10,0)</f>
        <v>Within a few hours</v>
      </c>
      <c r="D2999" s="70">
        <f>VLOOKUP($B2999,Hosts!$A:$M,11,0)</f>
        <v>1</v>
      </c>
      <c r="E2999" s="70">
        <f>VLOOKUP($B2999,Hosts!$A:$M,12,0)</f>
        <v>0.86</v>
      </c>
      <c r="F2999" t="str">
        <f>VLOOKUP($B2999,Hosts!$A:$M,13,0)</f>
        <v>Yes</v>
      </c>
      <c r="G2999" t="str">
        <f>INDEX(Hosts!$A:$M, MATCH(Places!$B2999,Hosts!$A:$A,0), MATCH(Places!G$1,Hosts!$A$1:$M$1,0))</f>
        <v>Within a few hours</v>
      </c>
      <c r="H2999" s="70">
        <f>INDEX(Hosts!$A:$M, MATCH(Places!$B2999,Hosts!$A:$A,0), MATCH(Places!H$1,Hosts!$A$1:$M$1,0))</f>
        <v>1</v>
      </c>
      <c r="I2999" s="70">
        <f>INDEX(Hosts!$A:$M, MATCH(Places!$B2999,Hosts!$A:$A,0), MATCH(Places!I$1,Hosts!$A$1:$M$1,0))</f>
        <v>0.86</v>
      </c>
      <c r="J2999" t="str">
        <f>INDEX(Hosts!$A:$M, MATCH(Places!$B2999,Hosts!$A:$A,0), MATCH(Places!J$1,Hosts!$A$1:$M$1,0))</f>
        <v>Yes</v>
      </c>
      <c r="K2999">
        <v>9</v>
      </c>
      <c r="L2999" t="str">
        <f>VLOOKUP($K2999,Neighborhoods!$A:$C,2,0)</f>
        <v>Brooklyn</v>
      </c>
      <c r="M2999" t="str">
        <f>VLOOKUP($K2999,Neighborhoods!$A:$C,3,0)</f>
        <v>Crown Heights</v>
      </c>
      <c r="N2999" t="str">
        <f>INDEX(Neighborhoods!$A:$C, MATCH(Places!$K2999,Neighborhoods!$A:$A,0), MATCH(Places!N$1,Neighborhoods!$A$1:$C$1,0))</f>
        <v>Brooklyn</v>
      </c>
      <c r="O2999" t="str">
        <f>INDEX(Neighborhoods!$A:$C, MATCH(Places!$K2999,Neighborhoods!$A:$A,0), MATCH(Places!O$1,Neighborhoods!$A$1:$C$1,0))</f>
        <v>Crown Heights</v>
      </c>
      <c r="P2999" t="s">
        <v>1</v>
      </c>
      <c r="Q2999" t="str">
        <f t="shared" si="184"/>
        <v>Yes</v>
      </c>
      <c r="R2999">
        <v>2</v>
      </c>
      <c r="S2999" t="str">
        <f t="shared" si="185"/>
        <v>Small</v>
      </c>
      <c r="T2999" s="50">
        <v>100</v>
      </c>
      <c r="U2999" s="70">
        <f t="shared" si="186"/>
        <v>0.03</v>
      </c>
      <c r="V2999" s="52">
        <v>5</v>
      </c>
      <c r="W2999" s="52" t="str" cm="1">
        <f t="array" ref="W2999">_xlfn.SWITCH(ROUND(V2999,0),5,"Excellent",4,"Good",3,"Ok","Bad")</f>
        <v>Excellent</v>
      </c>
      <c r="X2999">
        <v>52</v>
      </c>
      <c r="Y2999" t="str">
        <f t="shared" si="187"/>
        <v>No</v>
      </c>
      <c r="Z2999" s="68">
        <v>43017</v>
      </c>
      <c r="AA2999" s="68">
        <v>43885</v>
      </c>
      <c r="AB2999">
        <v>364</v>
      </c>
      <c r="AC2999" t="s">
        <v>15615</v>
      </c>
    </row>
    <row r="3000" spans="1:29" x14ac:dyDescent="0.3">
      <c r="A3000" t="s">
        <v>2175</v>
      </c>
      <c r="B3000">
        <v>3349</v>
      </c>
      <c r="C3000" t="str">
        <f>VLOOKUP($B3000,Hosts!$A:$M,10,0)</f>
        <v>Within a few hours</v>
      </c>
      <c r="D3000" s="70">
        <f>VLOOKUP($B3000,Hosts!$A:$M,11,0)</f>
        <v>1</v>
      </c>
      <c r="E3000" s="70">
        <f>VLOOKUP($B3000,Hosts!$A:$M,12,0)</f>
        <v>1</v>
      </c>
      <c r="F3000" t="str">
        <f>VLOOKUP($B3000,Hosts!$A:$M,13,0)</f>
        <v>Yes</v>
      </c>
      <c r="G3000" t="str">
        <f>INDEX(Hosts!$A:$M, MATCH(Places!$B3000,Hosts!$A:$A,0), MATCH(Places!G$1,Hosts!$A$1:$M$1,0))</f>
        <v>Within a few hours</v>
      </c>
      <c r="H3000" s="70">
        <f>INDEX(Hosts!$A:$M, MATCH(Places!$B3000,Hosts!$A:$A,0), MATCH(Places!H$1,Hosts!$A$1:$M$1,0))</f>
        <v>1</v>
      </c>
      <c r="I3000" s="70">
        <f>INDEX(Hosts!$A:$M, MATCH(Places!$B3000,Hosts!$A:$A,0), MATCH(Places!I$1,Hosts!$A$1:$M$1,0))</f>
        <v>1</v>
      </c>
      <c r="J3000" t="str">
        <f>INDEX(Hosts!$A:$M, MATCH(Places!$B3000,Hosts!$A:$A,0), MATCH(Places!J$1,Hosts!$A$1:$M$1,0))</f>
        <v>Yes</v>
      </c>
      <c r="K3000">
        <v>16</v>
      </c>
      <c r="L3000" t="str">
        <f>VLOOKUP($K3000,Neighborhoods!$A:$C,2,0)</f>
        <v>Manhattan</v>
      </c>
      <c r="M3000" t="str">
        <f>VLOOKUP($K3000,Neighborhoods!$A:$C,3,0)</f>
        <v>Harlem</v>
      </c>
      <c r="N3000" t="str">
        <f>INDEX(Neighborhoods!$A:$C, MATCH(Places!$K3000,Neighborhoods!$A:$A,0), MATCH(Places!N$1,Neighborhoods!$A$1:$C$1,0))</f>
        <v>Manhattan</v>
      </c>
      <c r="O3000" t="str">
        <f>INDEX(Neighborhoods!$A:$C, MATCH(Places!$K3000,Neighborhoods!$A:$A,0), MATCH(Places!O$1,Neighborhoods!$A$1:$C$1,0))</f>
        <v>Harlem</v>
      </c>
      <c r="P3000" t="s">
        <v>1</v>
      </c>
      <c r="Q3000" t="str">
        <f t="shared" si="184"/>
        <v>Yes</v>
      </c>
      <c r="R3000">
        <v>2</v>
      </c>
      <c r="S3000" t="str">
        <f t="shared" si="185"/>
        <v>Small</v>
      </c>
      <c r="T3000" s="50">
        <v>79</v>
      </c>
      <c r="U3000" s="70">
        <f t="shared" si="186"/>
        <v>0.03</v>
      </c>
      <c r="V3000" s="52">
        <v>5</v>
      </c>
      <c r="W3000" s="52" t="str" cm="1">
        <f t="array" ref="W3000">_xlfn.SWITCH(ROUND(V3000,0),5,"Excellent",4,"Good",3,"Ok","Bad")</f>
        <v>Excellent</v>
      </c>
      <c r="X3000">
        <v>48</v>
      </c>
      <c r="Y3000" t="str">
        <f t="shared" si="187"/>
        <v>No</v>
      </c>
      <c r="Z3000" s="68">
        <v>43011</v>
      </c>
      <c r="AA3000" s="68">
        <v>43925</v>
      </c>
      <c r="AB3000">
        <v>0</v>
      </c>
      <c r="AC3000" t="s">
        <v>15616</v>
      </c>
    </row>
    <row r="3001" spans="1:29" x14ac:dyDescent="0.3">
      <c r="A3001" t="s">
        <v>2176</v>
      </c>
      <c r="B3001">
        <v>2631</v>
      </c>
      <c r="C3001" t="str">
        <f>VLOOKUP($B3001,Hosts!$A:$M,10,0)</f>
        <v>Within an hour</v>
      </c>
      <c r="D3001" s="70">
        <f>VLOOKUP($B3001,Hosts!$A:$M,11,0)</f>
        <v>1</v>
      </c>
      <c r="E3001" s="70">
        <f>VLOOKUP($B3001,Hosts!$A:$M,12,0)</f>
        <v>0.92</v>
      </c>
      <c r="F3001" t="str">
        <f>VLOOKUP($B3001,Hosts!$A:$M,13,0)</f>
        <v>No</v>
      </c>
      <c r="G3001" t="str">
        <f>INDEX(Hosts!$A:$M, MATCH(Places!$B3001,Hosts!$A:$A,0), MATCH(Places!G$1,Hosts!$A$1:$M$1,0))</f>
        <v>Within an hour</v>
      </c>
      <c r="H3001" s="70">
        <f>INDEX(Hosts!$A:$M, MATCH(Places!$B3001,Hosts!$A:$A,0), MATCH(Places!H$1,Hosts!$A$1:$M$1,0))</f>
        <v>1</v>
      </c>
      <c r="I3001" s="70">
        <f>INDEX(Hosts!$A:$M, MATCH(Places!$B3001,Hosts!$A:$A,0), MATCH(Places!I$1,Hosts!$A$1:$M$1,0))</f>
        <v>0.92</v>
      </c>
      <c r="J3001" t="str">
        <f>INDEX(Hosts!$A:$M, MATCH(Places!$B3001,Hosts!$A:$A,0), MATCH(Places!J$1,Hosts!$A$1:$M$1,0))</f>
        <v>No</v>
      </c>
      <c r="K3001">
        <v>10</v>
      </c>
      <c r="L3001" t="str">
        <f>VLOOKUP($K3001,Neighborhoods!$A:$C,2,0)</f>
        <v>Brooklyn</v>
      </c>
      <c r="M3001" t="str">
        <f>VLOOKUP($K3001,Neighborhoods!$A:$C,3,0)</f>
        <v>East Flatbush</v>
      </c>
      <c r="N3001" t="str">
        <f>INDEX(Neighborhoods!$A:$C, MATCH(Places!$K3001,Neighborhoods!$A:$A,0), MATCH(Places!N$1,Neighborhoods!$A$1:$C$1,0))</f>
        <v>Brooklyn</v>
      </c>
      <c r="O3001" t="str">
        <f>INDEX(Neighborhoods!$A:$C, MATCH(Places!$K3001,Neighborhoods!$A:$A,0), MATCH(Places!O$1,Neighborhoods!$A$1:$C$1,0))</f>
        <v>East Flatbush</v>
      </c>
      <c r="P3001" t="s">
        <v>1</v>
      </c>
      <c r="Q3001" t="str">
        <f t="shared" si="184"/>
        <v>Yes</v>
      </c>
      <c r="R3001">
        <v>2</v>
      </c>
      <c r="S3001" t="str">
        <f t="shared" si="185"/>
        <v>Small</v>
      </c>
      <c r="T3001" s="50">
        <v>45</v>
      </c>
      <c r="U3001" s="70">
        <f t="shared" si="186"/>
        <v>0.03</v>
      </c>
      <c r="V3001" s="52">
        <v>4.74</v>
      </c>
      <c r="W3001" s="52" t="str" cm="1">
        <f t="array" ref="W3001">_xlfn.SWITCH(ROUND(V3001,0),5,"Excellent",4,"Good",3,"Ok","Bad")</f>
        <v>Excellent</v>
      </c>
      <c r="X3001">
        <v>34</v>
      </c>
      <c r="Y3001" t="str">
        <f t="shared" si="187"/>
        <v>No</v>
      </c>
      <c r="Z3001" s="68">
        <v>43281</v>
      </c>
      <c r="AA3001" s="68">
        <v>43906</v>
      </c>
      <c r="AB3001">
        <v>75</v>
      </c>
      <c r="AC3001" t="s">
        <v>15616</v>
      </c>
    </row>
    <row r="3002" spans="1:29" x14ac:dyDescent="0.3">
      <c r="A3002" t="s">
        <v>2177</v>
      </c>
      <c r="B3002">
        <v>3205</v>
      </c>
      <c r="C3002" t="str">
        <f>VLOOKUP($B3002,Hosts!$A:$M,10,0)</f>
        <v>Within a few hours</v>
      </c>
      <c r="D3002" s="70">
        <f>VLOOKUP($B3002,Hosts!$A:$M,11,0)</f>
        <v>1</v>
      </c>
      <c r="E3002" s="70">
        <f>VLOOKUP($B3002,Hosts!$A:$M,12,0)</f>
        <v>1</v>
      </c>
      <c r="F3002" t="str">
        <f>VLOOKUP($B3002,Hosts!$A:$M,13,0)</f>
        <v>No</v>
      </c>
      <c r="G3002" t="str">
        <f>INDEX(Hosts!$A:$M, MATCH(Places!$B3002,Hosts!$A:$A,0), MATCH(Places!G$1,Hosts!$A$1:$M$1,0))</f>
        <v>Within a few hours</v>
      </c>
      <c r="H3002" s="70">
        <f>INDEX(Hosts!$A:$M, MATCH(Places!$B3002,Hosts!$A:$A,0), MATCH(Places!H$1,Hosts!$A$1:$M$1,0))</f>
        <v>1</v>
      </c>
      <c r="I3002" s="70">
        <f>INDEX(Hosts!$A:$M, MATCH(Places!$B3002,Hosts!$A:$A,0), MATCH(Places!I$1,Hosts!$A$1:$M$1,0))</f>
        <v>1</v>
      </c>
      <c r="J3002" t="str">
        <f>INDEX(Hosts!$A:$M, MATCH(Places!$B3002,Hosts!$A:$A,0), MATCH(Places!J$1,Hosts!$A$1:$M$1,0))</f>
        <v>No</v>
      </c>
      <c r="K3002">
        <v>9</v>
      </c>
      <c r="L3002" t="str">
        <f>VLOOKUP($K3002,Neighborhoods!$A:$C,2,0)</f>
        <v>Brooklyn</v>
      </c>
      <c r="M3002" t="str">
        <f>VLOOKUP($K3002,Neighborhoods!$A:$C,3,0)</f>
        <v>Crown Heights</v>
      </c>
      <c r="N3002" t="str">
        <f>INDEX(Neighborhoods!$A:$C, MATCH(Places!$K3002,Neighborhoods!$A:$A,0), MATCH(Places!N$1,Neighborhoods!$A$1:$C$1,0))</f>
        <v>Brooklyn</v>
      </c>
      <c r="O3002" t="str">
        <f>INDEX(Neighborhoods!$A:$C, MATCH(Places!$K3002,Neighborhoods!$A:$A,0), MATCH(Places!O$1,Neighborhoods!$A$1:$C$1,0))</f>
        <v>Crown Heights</v>
      </c>
      <c r="P3002" t="s">
        <v>1</v>
      </c>
      <c r="Q3002" t="str">
        <f t="shared" si="184"/>
        <v>Yes</v>
      </c>
      <c r="R3002">
        <v>2</v>
      </c>
      <c r="S3002" t="str">
        <f t="shared" si="185"/>
        <v>Small</v>
      </c>
      <c r="T3002" s="50">
        <v>55</v>
      </c>
      <c r="U3002" s="70">
        <f t="shared" si="186"/>
        <v>0.03</v>
      </c>
      <c r="V3002" s="52">
        <v>4.75</v>
      </c>
      <c r="W3002" s="52" t="str" cm="1">
        <f t="array" ref="W3002">_xlfn.SWITCH(ROUND(V3002,0),5,"Excellent",4,"Good",3,"Ok","Bad")</f>
        <v>Excellent</v>
      </c>
      <c r="X3002">
        <v>4</v>
      </c>
      <c r="Y3002" t="str">
        <f t="shared" si="187"/>
        <v>No</v>
      </c>
      <c r="Z3002" s="68">
        <v>42983</v>
      </c>
      <c r="AA3002" s="68">
        <v>43229</v>
      </c>
      <c r="AB3002">
        <v>0</v>
      </c>
      <c r="AC3002" t="s">
        <v>15616</v>
      </c>
    </row>
    <row r="3003" spans="1:29" x14ac:dyDescent="0.3">
      <c r="A3003" t="s">
        <v>2178</v>
      </c>
      <c r="B3003">
        <v>807</v>
      </c>
      <c r="C3003" t="str">
        <f>VLOOKUP($B3003,Hosts!$A:$M,10,0)</f>
        <v>Within a day</v>
      </c>
      <c r="D3003" s="70">
        <f>VLOOKUP($B3003,Hosts!$A:$M,11,0)</f>
        <v>0.8</v>
      </c>
      <c r="E3003" s="70">
        <f>VLOOKUP($B3003,Hosts!$A:$M,12,0)</f>
        <v>0.86</v>
      </c>
      <c r="F3003" t="str">
        <f>VLOOKUP($B3003,Hosts!$A:$M,13,0)</f>
        <v>Yes</v>
      </c>
      <c r="G3003" t="str">
        <f>INDEX(Hosts!$A:$M, MATCH(Places!$B3003,Hosts!$A:$A,0), MATCH(Places!G$1,Hosts!$A$1:$M$1,0))</f>
        <v>Within a day</v>
      </c>
      <c r="H3003" s="70">
        <f>INDEX(Hosts!$A:$M, MATCH(Places!$B3003,Hosts!$A:$A,0), MATCH(Places!H$1,Hosts!$A$1:$M$1,0))</f>
        <v>0.8</v>
      </c>
      <c r="I3003" s="70">
        <f>INDEX(Hosts!$A:$M, MATCH(Places!$B3003,Hosts!$A:$A,0), MATCH(Places!I$1,Hosts!$A$1:$M$1,0))</f>
        <v>0.86</v>
      </c>
      <c r="J3003" t="str">
        <f>INDEX(Hosts!$A:$M, MATCH(Places!$B3003,Hosts!$A:$A,0), MATCH(Places!J$1,Hosts!$A$1:$M$1,0))</f>
        <v>Yes</v>
      </c>
      <c r="K3003">
        <v>15</v>
      </c>
      <c r="L3003" t="str">
        <f>VLOOKUP($K3003,Neighborhoods!$A:$C,2,0)</f>
        <v>Manhattan</v>
      </c>
      <c r="M3003" t="str">
        <f>VLOOKUP($K3003,Neighborhoods!$A:$C,3,0)</f>
        <v>East Village</v>
      </c>
      <c r="N3003" t="str">
        <f>INDEX(Neighborhoods!$A:$C, MATCH(Places!$K3003,Neighborhoods!$A:$A,0), MATCH(Places!N$1,Neighborhoods!$A$1:$C$1,0))</f>
        <v>Manhattan</v>
      </c>
      <c r="O3003" t="str">
        <f>INDEX(Neighborhoods!$A:$C, MATCH(Places!$K3003,Neighborhoods!$A:$A,0), MATCH(Places!O$1,Neighborhoods!$A$1:$C$1,0))</f>
        <v>East Village</v>
      </c>
      <c r="P3003" t="s">
        <v>1</v>
      </c>
      <c r="Q3003" t="str">
        <f t="shared" si="184"/>
        <v>Yes</v>
      </c>
      <c r="R3003">
        <v>2</v>
      </c>
      <c r="S3003" t="str">
        <f t="shared" si="185"/>
        <v>Small</v>
      </c>
      <c r="T3003" s="50">
        <v>70</v>
      </c>
      <c r="U3003" s="70">
        <f t="shared" si="186"/>
        <v>0.03</v>
      </c>
      <c r="V3003" s="52">
        <v>4.83</v>
      </c>
      <c r="W3003" s="52" t="str" cm="1">
        <f t="array" ref="W3003">_xlfn.SWITCH(ROUND(V3003,0),5,"Excellent",4,"Good",3,"Ok","Bad")</f>
        <v>Excellent</v>
      </c>
      <c r="X3003">
        <v>59</v>
      </c>
      <c r="Y3003" t="str">
        <f t="shared" si="187"/>
        <v>No</v>
      </c>
      <c r="Z3003" s="68">
        <v>43042</v>
      </c>
      <c r="AA3003" s="68">
        <v>43980</v>
      </c>
      <c r="AB3003">
        <v>351</v>
      </c>
      <c r="AC3003" t="s">
        <v>15615</v>
      </c>
    </row>
    <row r="3004" spans="1:29" x14ac:dyDescent="0.3">
      <c r="A3004" t="s">
        <v>2179</v>
      </c>
      <c r="B3004">
        <v>3317</v>
      </c>
      <c r="C3004" t="str">
        <f>VLOOKUP($B3004,Hosts!$A:$M,10,0)</f>
        <v>Within a day</v>
      </c>
      <c r="D3004" s="70">
        <f>VLOOKUP($B3004,Hosts!$A:$M,11,0)</f>
        <v>0.9</v>
      </c>
      <c r="E3004" s="70">
        <f>VLOOKUP($B3004,Hosts!$A:$M,12,0)</f>
        <v>0.92</v>
      </c>
      <c r="F3004" t="str">
        <f>VLOOKUP($B3004,Hosts!$A:$M,13,0)</f>
        <v>No</v>
      </c>
      <c r="G3004" t="str">
        <f>INDEX(Hosts!$A:$M, MATCH(Places!$B3004,Hosts!$A:$A,0), MATCH(Places!G$1,Hosts!$A$1:$M$1,0))</f>
        <v>Within a day</v>
      </c>
      <c r="H3004" s="70">
        <f>INDEX(Hosts!$A:$M, MATCH(Places!$B3004,Hosts!$A:$A,0), MATCH(Places!H$1,Hosts!$A$1:$M$1,0))</f>
        <v>0.9</v>
      </c>
      <c r="I3004" s="70">
        <f>INDEX(Hosts!$A:$M, MATCH(Places!$B3004,Hosts!$A:$A,0), MATCH(Places!I$1,Hosts!$A$1:$M$1,0))</f>
        <v>0.92</v>
      </c>
      <c r="J3004" t="str">
        <f>INDEX(Hosts!$A:$M, MATCH(Places!$B3004,Hosts!$A:$A,0), MATCH(Places!J$1,Hosts!$A$1:$M$1,0))</f>
        <v>No</v>
      </c>
      <c r="K3004">
        <v>23</v>
      </c>
      <c r="L3004" t="str">
        <f>VLOOKUP($K3004,Neighborhoods!$A:$C,2,0)</f>
        <v>Queens</v>
      </c>
      <c r="M3004" t="str">
        <f>VLOOKUP($K3004,Neighborhoods!$A:$C,3,0)</f>
        <v>Jamaica</v>
      </c>
      <c r="N3004" t="str">
        <f>INDEX(Neighborhoods!$A:$C, MATCH(Places!$K3004,Neighborhoods!$A:$A,0), MATCH(Places!N$1,Neighborhoods!$A$1:$C$1,0))</f>
        <v>Queens</v>
      </c>
      <c r="O3004" t="str">
        <f>INDEX(Neighborhoods!$A:$C, MATCH(Places!$K3004,Neighborhoods!$A:$A,0), MATCH(Places!O$1,Neighborhoods!$A$1:$C$1,0))</f>
        <v>Jamaica</v>
      </c>
      <c r="P3004" t="s">
        <v>11822</v>
      </c>
      <c r="Q3004" t="str">
        <f t="shared" si="184"/>
        <v>No</v>
      </c>
      <c r="R3004">
        <v>6</v>
      </c>
      <c r="S3004" t="str">
        <f t="shared" si="185"/>
        <v>Large</v>
      </c>
      <c r="T3004" s="50">
        <v>150</v>
      </c>
      <c r="U3004" s="70">
        <f t="shared" si="186"/>
        <v>0.03</v>
      </c>
      <c r="V3004" s="52">
        <v>4.8099999999999996</v>
      </c>
      <c r="W3004" s="52" t="str" cm="1">
        <f t="array" ref="W3004">_xlfn.SWITCH(ROUND(V3004,0),5,"Excellent",4,"Good",3,"Ok","Bad")</f>
        <v>Excellent</v>
      </c>
      <c r="X3004">
        <v>63</v>
      </c>
      <c r="Y3004" t="str">
        <f t="shared" si="187"/>
        <v>No</v>
      </c>
      <c r="Z3004" s="68">
        <v>42983</v>
      </c>
      <c r="AA3004" s="68">
        <v>43884</v>
      </c>
      <c r="AB3004">
        <v>135</v>
      </c>
      <c r="AC3004" t="s">
        <v>15616</v>
      </c>
    </row>
    <row r="3005" spans="1:29" x14ac:dyDescent="0.3">
      <c r="A3005" t="s">
        <v>2180</v>
      </c>
      <c r="B3005">
        <v>3350</v>
      </c>
      <c r="C3005" t="str">
        <f>VLOOKUP($B3005,Hosts!$A:$M,10,0)</f>
        <v>Within an hour</v>
      </c>
      <c r="D3005" s="70">
        <f>VLOOKUP($B3005,Hosts!$A:$M,11,0)</f>
        <v>1</v>
      </c>
      <c r="E3005" s="70">
        <f>VLOOKUP($B3005,Hosts!$A:$M,12,0)</f>
        <v>0.99</v>
      </c>
      <c r="F3005" t="str">
        <f>VLOOKUP($B3005,Hosts!$A:$M,13,0)</f>
        <v>Yes</v>
      </c>
      <c r="G3005" t="str">
        <f>INDEX(Hosts!$A:$M, MATCH(Places!$B3005,Hosts!$A:$A,0), MATCH(Places!G$1,Hosts!$A$1:$M$1,0))</f>
        <v>Within an hour</v>
      </c>
      <c r="H3005" s="70">
        <f>INDEX(Hosts!$A:$M, MATCH(Places!$B3005,Hosts!$A:$A,0), MATCH(Places!H$1,Hosts!$A$1:$M$1,0))</f>
        <v>1</v>
      </c>
      <c r="I3005" s="70">
        <f>INDEX(Hosts!$A:$M, MATCH(Places!$B3005,Hosts!$A:$A,0), MATCH(Places!I$1,Hosts!$A$1:$M$1,0))</f>
        <v>0.99</v>
      </c>
      <c r="J3005" t="str">
        <f>INDEX(Hosts!$A:$M, MATCH(Places!$B3005,Hosts!$A:$A,0), MATCH(Places!J$1,Hosts!$A$1:$M$1,0))</f>
        <v>Yes</v>
      </c>
      <c r="K3005">
        <v>28</v>
      </c>
      <c r="L3005" t="str">
        <f>VLOOKUP($K3005,Neighborhoods!$A:$C,2,0)</f>
        <v>Staten Island</v>
      </c>
      <c r="M3005" t="str">
        <f>VLOOKUP($K3005,Neighborhoods!$A:$C,3,0)</f>
        <v>St. George</v>
      </c>
      <c r="N3005" t="str">
        <f>INDEX(Neighborhoods!$A:$C, MATCH(Places!$K3005,Neighborhoods!$A:$A,0), MATCH(Places!N$1,Neighborhoods!$A$1:$C$1,0))</f>
        <v>Staten Island</v>
      </c>
      <c r="O3005" t="str">
        <f>INDEX(Neighborhoods!$A:$C, MATCH(Places!$K3005,Neighborhoods!$A:$A,0), MATCH(Places!O$1,Neighborhoods!$A$1:$C$1,0))</f>
        <v>St. George</v>
      </c>
      <c r="P3005" t="s">
        <v>11822</v>
      </c>
      <c r="Q3005" t="str">
        <f t="shared" si="184"/>
        <v>No</v>
      </c>
      <c r="R3005">
        <v>4</v>
      </c>
      <c r="S3005" t="str">
        <f t="shared" si="185"/>
        <v>Medium</v>
      </c>
      <c r="T3005" s="50">
        <v>80</v>
      </c>
      <c r="U3005" s="70">
        <f t="shared" si="186"/>
        <v>0.03</v>
      </c>
      <c r="V3005" s="52">
        <v>4.97</v>
      </c>
      <c r="W3005" s="52" t="str" cm="1">
        <f t="array" ref="W3005">_xlfn.SWITCH(ROUND(V3005,0),5,"Excellent",4,"Good",3,"Ok","Bad")</f>
        <v>Excellent</v>
      </c>
      <c r="X3005">
        <v>146</v>
      </c>
      <c r="Y3005" t="str">
        <f t="shared" si="187"/>
        <v>Yes</v>
      </c>
      <c r="Z3005" s="68">
        <v>43142</v>
      </c>
      <c r="AA3005" s="68">
        <v>44059</v>
      </c>
      <c r="AB3005">
        <v>135</v>
      </c>
      <c r="AC3005" t="s">
        <v>15616</v>
      </c>
    </row>
    <row r="3006" spans="1:29" x14ac:dyDescent="0.3">
      <c r="A3006" t="s">
        <v>2181</v>
      </c>
      <c r="B3006">
        <v>2015</v>
      </c>
      <c r="C3006" t="str">
        <f>VLOOKUP($B3006,Hosts!$A:$M,10,0)</f>
        <v>Within a few hours</v>
      </c>
      <c r="D3006" s="70">
        <f>VLOOKUP($B3006,Hosts!$A:$M,11,0)</f>
        <v>1</v>
      </c>
      <c r="E3006" s="70">
        <f>VLOOKUP($B3006,Hosts!$A:$M,12,0)</f>
        <v>0.9</v>
      </c>
      <c r="F3006" t="str">
        <f>VLOOKUP($B3006,Hosts!$A:$M,13,0)</f>
        <v>No</v>
      </c>
      <c r="G3006" t="str">
        <f>INDEX(Hosts!$A:$M, MATCH(Places!$B3006,Hosts!$A:$A,0), MATCH(Places!G$1,Hosts!$A$1:$M$1,0))</f>
        <v>Within a few hours</v>
      </c>
      <c r="H3006" s="70">
        <f>INDEX(Hosts!$A:$M, MATCH(Places!$B3006,Hosts!$A:$A,0), MATCH(Places!H$1,Hosts!$A$1:$M$1,0))</f>
        <v>1</v>
      </c>
      <c r="I3006" s="70">
        <f>INDEX(Hosts!$A:$M, MATCH(Places!$B3006,Hosts!$A:$A,0), MATCH(Places!I$1,Hosts!$A$1:$M$1,0))</f>
        <v>0.9</v>
      </c>
      <c r="J3006" t="str">
        <f>INDEX(Hosts!$A:$M, MATCH(Places!$B3006,Hosts!$A:$A,0), MATCH(Places!J$1,Hosts!$A$1:$M$1,0))</f>
        <v>No</v>
      </c>
      <c r="K3006">
        <v>10</v>
      </c>
      <c r="L3006" t="str">
        <f>VLOOKUP($K3006,Neighborhoods!$A:$C,2,0)</f>
        <v>Brooklyn</v>
      </c>
      <c r="M3006" t="str">
        <f>VLOOKUP($K3006,Neighborhoods!$A:$C,3,0)</f>
        <v>East Flatbush</v>
      </c>
      <c r="N3006" t="str">
        <f>INDEX(Neighborhoods!$A:$C, MATCH(Places!$K3006,Neighborhoods!$A:$A,0), MATCH(Places!N$1,Neighborhoods!$A$1:$C$1,0))</f>
        <v>Brooklyn</v>
      </c>
      <c r="O3006" t="str">
        <f>INDEX(Neighborhoods!$A:$C, MATCH(Places!$K3006,Neighborhoods!$A:$A,0), MATCH(Places!O$1,Neighborhoods!$A$1:$C$1,0))</f>
        <v>East Flatbush</v>
      </c>
      <c r="P3006" t="s">
        <v>1</v>
      </c>
      <c r="Q3006" t="str">
        <f t="shared" si="184"/>
        <v>Yes</v>
      </c>
      <c r="R3006">
        <v>2</v>
      </c>
      <c r="S3006" t="str">
        <f t="shared" si="185"/>
        <v>Small</v>
      </c>
      <c r="T3006" s="50">
        <v>49</v>
      </c>
      <c r="U3006" s="70">
        <f t="shared" si="186"/>
        <v>0.03</v>
      </c>
      <c r="V3006" s="52">
        <v>4.47</v>
      </c>
      <c r="W3006" s="52" t="str" cm="1">
        <f t="array" ref="W3006">_xlfn.SWITCH(ROUND(V3006,0),5,"Excellent",4,"Good",3,"Ok","Bad")</f>
        <v>Good</v>
      </c>
      <c r="X3006">
        <v>15</v>
      </c>
      <c r="Y3006" t="str">
        <f t="shared" si="187"/>
        <v>No</v>
      </c>
      <c r="Z3006" s="68">
        <v>43612</v>
      </c>
      <c r="AA3006" s="68">
        <v>43877</v>
      </c>
      <c r="AB3006">
        <v>365</v>
      </c>
      <c r="AC3006" t="s">
        <v>15615</v>
      </c>
    </row>
    <row r="3007" spans="1:29" x14ac:dyDescent="0.3">
      <c r="A3007" t="s">
        <v>13128</v>
      </c>
      <c r="B3007">
        <v>1399</v>
      </c>
      <c r="C3007" t="str">
        <f>VLOOKUP($B3007,Hosts!$A:$M,10,0)</f>
        <v>Within an hour</v>
      </c>
      <c r="D3007" s="70">
        <f>VLOOKUP($B3007,Hosts!$A:$M,11,0)</f>
        <v>1</v>
      </c>
      <c r="E3007" s="70">
        <f>VLOOKUP($B3007,Hosts!$A:$M,12,0)</f>
        <v>0.91</v>
      </c>
      <c r="F3007" t="str">
        <f>VLOOKUP($B3007,Hosts!$A:$M,13,0)</f>
        <v>No</v>
      </c>
      <c r="G3007" t="str">
        <f>INDEX(Hosts!$A:$M, MATCH(Places!$B3007,Hosts!$A:$A,0), MATCH(Places!G$1,Hosts!$A$1:$M$1,0))</f>
        <v>Within an hour</v>
      </c>
      <c r="H3007" s="70">
        <f>INDEX(Hosts!$A:$M, MATCH(Places!$B3007,Hosts!$A:$A,0), MATCH(Places!H$1,Hosts!$A$1:$M$1,0))</f>
        <v>1</v>
      </c>
      <c r="I3007" s="70">
        <f>INDEX(Hosts!$A:$M, MATCH(Places!$B3007,Hosts!$A:$A,0), MATCH(Places!I$1,Hosts!$A$1:$M$1,0))</f>
        <v>0.91</v>
      </c>
      <c r="J3007" t="str">
        <f>INDEX(Hosts!$A:$M, MATCH(Places!$B3007,Hosts!$A:$A,0), MATCH(Places!J$1,Hosts!$A$1:$M$1,0))</f>
        <v>No</v>
      </c>
      <c r="K3007">
        <v>7</v>
      </c>
      <c r="L3007" t="str">
        <f>VLOOKUP($K3007,Neighborhoods!$A:$C,2,0)</f>
        <v>Brooklyn</v>
      </c>
      <c r="M3007" t="str">
        <f>VLOOKUP($K3007,Neighborhoods!$A:$C,3,0)</f>
        <v>Bedford-Stuyvesant</v>
      </c>
      <c r="N3007" t="str">
        <f>INDEX(Neighborhoods!$A:$C, MATCH(Places!$K3007,Neighborhoods!$A:$A,0), MATCH(Places!N$1,Neighborhoods!$A$1:$C$1,0))</f>
        <v>Brooklyn</v>
      </c>
      <c r="O3007" t="str">
        <f>INDEX(Neighborhoods!$A:$C, MATCH(Places!$K3007,Neighborhoods!$A:$A,0), MATCH(Places!O$1,Neighborhoods!$A$1:$C$1,0))</f>
        <v>Bedford-Stuyvesant</v>
      </c>
      <c r="P3007" t="s">
        <v>11822</v>
      </c>
      <c r="Q3007" t="str">
        <f t="shared" si="184"/>
        <v>No</v>
      </c>
      <c r="R3007">
        <v>4</v>
      </c>
      <c r="S3007" t="str">
        <f t="shared" si="185"/>
        <v>Medium</v>
      </c>
      <c r="T3007" s="50">
        <v>103</v>
      </c>
      <c r="U3007" s="70">
        <f t="shared" si="186"/>
        <v>0.03</v>
      </c>
      <c r="V3007" s="52">
        <v>4.4800000000000004</v>
      </c>
      <c r="W3007" s="52" t="str" cm="1">
        <f t="array" ref="W3007">_xlfn.SWITCH(ROUND(V3007,0),5,"Excellent",4,"Good",3,"Ok","Bad")</f>
        <v>Good</v>
      </c>
      <c r="X3007">
        <v>31</v>
      </c>
      <c r="Y3007" t="str">
        <f t="shared" si="187"/>
        <v>No</v>
      </c>
      <c r="Z3007" s="68">
        <v>43017</v>
      </c>
      <c r="AA3007" s="68">
        <v>43835</v>
      </c>
      <c r="AB3007">
        <v>179</v>
      </c>
      <c r="AC3007" t="s">
        <v>15615</v>
      </c>
    </row>
    <row r="3008" spans="1:29" x14ac:dyDescent="0.3">
      <c r="A3008" t="s">
        <v>2182</v>
      </c>
      <c r="B3008">
        <v>2838</v>
      </c>
      <c r="C3008" t="str">
        <f>VLOOKUP($B3008,Hosts!$A:$M,10,0)</f>
        <v>Within a day</v>
      </c>
      <c r="D3008" s="70">
        <f>VLOOKUP($B3008,Hosts!$A:$M,11,0)</f>
        <v>1</v>
      </c>
      <c r="E3008" s="70">
        <f>VLOOKUP($B3008,Hosts!$A:$M,12,0)</f>
        <v>0.93</v>
      </c>
      <c r="F3008" t="str">
        <f>VLOOKUP($B3008,Hosts!$A:$M,13,0)</f>
        <v>Yes</v>
      </c>
      <c r="G3008" t="str">
        <f>INDEX(Hosts!$A:$M, MATCH(Places!$B3008,Hosts!$A:$A,0), MATCH(Places!G$1,Hosts!$A$1:$M$1,0))</f>
        <v>Within a day</v>
      </c>
      <c r="H3008" s="70">
        <f>INDEX(Hosts!$A:$M, MATCH(Places!$B3008,Hosts!$A:$A,0), MATCH(Places!H$1,Hosts!$A$1:$M$1,0))</f>
        <v>1</v>
      </c>
      <c r="I3008" s="70">
        <f>INDEX(Hosts!$A:$M, MATCH(Places!$B3008,Hosts!$A:$A,0), MATCH(Places!I$1,Hosts!$A$1:$M$1,0))</f>
        <v>0.93</v>
      </c>
      <c r="J3008" t="str">
        <f>INDEX(Hosts!$A:$M, MATCH(Places!$B3008,Hosts!$A:$A,0), MATCH(Places!J$1,Hosts!$A$1:$M$1,0))</f>
        <v>Yes</v>
      </c>
      <c r="K3008">
        <v>7</v>
      </c>
      <c r="L3008" t="str">
        <f>VLOOKUP($K3008,Neighborhoods!$A:$C,2,0)</f>
        <v>Brooklyn</v>
      </c>
      <c r="M3008" t="str">
        <f>VLOOKUP($K3008,Neighborhoods!$A:$C,3,0)</f>
        <v>Bedford-Stuyvesant</v>
      </c>
      <c r="N3008" t="str">
        <f>INDEX(Neighborhoods!$A:$C, MATCH(Places!$K3008,Neighborhoods!$A:$A,0), MATCH(Places!N$1,Neighborhoods!$A$1:$C$1,0))</f>
        <v>Brooklyn</v>
      </c>
      <c r="O3008" t="str">
        <f>INDEX(Neighborhoods!$A:$C, MATCH(Places!$K3008,Neighborhoods!$A:$A,0), MATCH(Places!O$1,Neighborhoods!$A$1:$C$1,0))</f>
        <v>Bedford-Stuyvesant</v>
      </c>
      <c r="P3008" t="s">
        <v>1</v>
      </c>
      <c r="Q3008" t="str">
        <f t="shared" si="184"/>
        <v>Yes</v>
      </c>
      <c r="R3008">
        <v>2</v>
      </c>
      <c r="S3008" t="str">
        <f t="shared" si="185"/>
        <v>Small</v>
      </c>
      <c r="T3008" s="50">
        <v>60</v>
      </c>
      <c r="U3008" s="70">
        <f t="shared" si="186"/>
        <v>0.03</v>
      </c>
      <c r="V3008" s="52">
        <v>5</v>
      </c>
      <c r="W3008" s="52" t="str" cm="1">
        <f t="array" ref="W3008">_xlfn.SWITCH(ROUND(V3008,0),5,"Excellent",4,"Good",3,"Ok","Bad")</f>
        <v>Excellent</v>
      </c>
      <c r="X3008">
        <v>70</v>
      </c>
      <c r="Y3008" t="str">
        <f t="shared" si="187"/>
        <v>No</v>
      </c>
      <c r="Z3008" s="68">
        <v>42991</v>
      </c>
      <c r="AA3008" s="68">
        <v>43910</v>
      </c>
      <c r="AB3008">
        <v>51</v>
      </c>
      <c r="AC3008" t="s">
        <v>15615</v>
      </c>
    </row>
    <row r="3009" spans="1:29" x14ac:dyDescent="0.3">
      <c r="A3009" t="s">
        <v>13386</v>
      </c>
      <c r="B3009">
        <v>2924</v>
      </c>
      <c r="C3009" t="str">
        <f>VLOOKUP($B3009,Hosts!$A:$M,10,0)</f>
        <v>Within an hour</v>
      </c>
      <c r="D3009" s="70">
        <f>VLOOKUP($B3009,Hosts!$A:$M,11,0)</f>
        <v>1</v>
      </c>
      <c r="E3009" s="70">
        <f>VLOOKUP($B3009,Hosts!$A:$M,12,0)</f>
        <v>0.94</v>
      </c>
      <c r="F3009" t="str">
        <f>VLOOKUP($B3009,Hosts!$A:$M,13,0)</f>
        <v>Yes</v>
      </c>
      <c r="G3009" t="str">
        <f>INDEX(Hosts!$A:$M, MATCH(Places!$B3009,Hosts!$A:$A,0), MATCH(Places!G$1,Hosts!$A$1:$M$1,0))</f>
        <v>Within an hour</v>
      </c>
      <c r="H3009" s="70">
        <f>INDEX(Hosts!$A:$M, MATCH(Places!$B3009,Hosts!$A:$A,0), MATCH(Places!H$1,Hosts!$A$1:$M$1,0))</f>
        <v>1</v>
      </c>
      <c r="I3009" s="70">
        <f>INDEX(Hosts!$A:$M, MATCH(Places!$B3009,Hosts!$A:$A,0), MATCH(Places!I$1,Hosts!$A$1:$M$1,0))</f>
        <v>0.94</v>
      </c>
      <c r="J3009" t="str">
        <f>INDEX(Hosts!$A:$M, MATCH(Places!$B3009,Hosts!$A:$A,0), MATCH(Places!J$1,Hosts!$A$1:$M$1,0))</f>
        <v>Yes</v>
      </c>
      <c r="K3009">
        <v>6</v>
      </c>
      <c r="L3009" t="str">
        <f>VLOOKUP($K3009,Neighborhoods!$A:$C,2,0)</f>
        <v>Bronx</v>
      </c>
      <c r="M3009" t="str">
        <f>VLOOKUP($K3009,Neighborhoods!$A:$C,3,0)</f>
        <v>Wakefield</v>
      </c>
      <c r="N3009" t="str">
        <f>INDEX(Neighborhoods!$A:$C, MATCH(Places!$K3009,Neighborhoods!$A:$A,0), MATCH(Places!N$1,Neighborhoods!$A$1:$C$1,0))</f>
        <v>Bronx</v>
      </c>
      <c r="O3009" t="str">
        <f>INDEX(Neighborhoods!$A:$C, MATCH(Places!$K3009,Neighborhoods!$A:$A,0), MATCH(Places!O$1,Neighborhoods!$A$1:$C$1,0))</f>
        <v>Wakefield</v>
      </c>
      <c r="P3009" t="s">
        <v>1</v>
      </c>
      <c r="Q3009" t="str">
        <f t="shared" si="184"/>
        <v>Yes</v>
      </c>
      <c r="R3009">
        <v>1</v>
      </c>
      <c r="S3009" t="str">
        <f t="shared" si="185"/>
        <v>Small</v>
      </c>
      <c r="T3009" s="50">
        <v>40</v>
      </c>
      <c r="U3009" s="70">
        <f t="shared" si="186"/>
        <v>0.03</v>
      </c>
      <c r="V3009" s="52">
        <v>4.9000000000000004</v>
      </c>
      <c r="W3009" s="52" t="str" cm="1">
        <f t="array" ref="W3009">_xlfn.SWITCH(ROUND(V3009,0),5,"Excellent",4,"Good",3,"Ok","Bad")</f>
        <v>Excellent</v>
      </c>
      <c r="X3009">
        <v>265</v>
      </c>
      <c r="Y3009" t="str">
        <f t="shared" si="187"/>
        <v>Yes</v>
      </c>
      <c r="Z3009" s="68">
        <v>42987</v>
      </c>
      <c r="AA3009" s="68">
        <v>44042</v>
      </c>
      <c r="AB3009">
        <v>27</v>
      </c>
      <c r="AC3009" t="s">
        <v>15615</v>
      </c>
    </row>
    <row r="3010" spans="1:29" x14ac:dyDescent="0.3">
      <c r="A3010" t="s">
        <v>2183</v>
      </c>
      <c r="B3010">
        <v>2123</v>
      </c>
      <c r="C3010" t="str">
        <f>VLOOKUP($B3010,Hosts!$A:$M,10,0)</f>
        <v>Within a day</v>
      </c>
      <c r="D3010" s="70">
        <f>VLOOKUP($B3010,Hosts!$A:$M,11,0)</f>
        <v>1</v>
      </c>
      <c r="E3010" s="70">
        <f>VLOOKUP($B3010,Hosts!$A:$M,12,0)</f>
        <v>1</v>
      </c>
      <c r="F3010" t="str">
        <f>VLOOKUP($B3010,Hosts!$A:$M,13,0)</f>
        <v>Yes</v>
      </c>
      <c r="G3010" t="str">
        <f>INDEX(Hosts!$A:$M, MATCH(Places!$B3010,Hosts!$A:$A,0), MATCH(Places!G$1,Hosts!$A$1:$M$1,0))</f>
        <v>Within a day</v>
      </c>
      <c r="H3010" s="70">
        <f>INDEX(Hosts!$A:$M, MATCH(Places!$B3010,Hosts!$A:$A,0), MATCH(Places!H$1,Hosts!$A$1:$M$1,0))</f>
        <v>1</v>
      </c>
      <c r="I3010" s="70">
        <f>INDEX(Hosts!$A:$M, MATCH(Places!$B3010,Hosts!$A:$A,0), MATCH(Places!I$1,Hosts!$A$1:$M$1,0))</f>
        <v>1</v>
      </c>
      <c r="J3010" t="str">
        <f>INDEX(Hosts!$A:$M, MATCH(Places!$B3010,Hosts!$A:$A,0), MATCH(Places!J$1,Hosts!$A$1:$M$1,0))</f>
        <v>Yes</v>
      </c>
      <c r="K3010">
        <v>7</v>
      </c>
      <c r="L3010" t="str">
        <f>VLOOKUP($K3010,Neighborhoods!$A:$C,2,0)</f>
        <v>Brooklyn</v>
      </c>
      <c r="M3010" t="str">
        <f>VLOOKUP($K3010,Neighborhoods!$A:$C,3,0)</f>
        <v>Bedford-Stuyvesant</v>
      </c>
      <c r="N3010" t="str">
        <f>INDEX(Neighborhoods!$A:$C, MATCH(Places!$K3010,Neighborhoods!$A:$A,0), MATCH(Places!N$1,Neighborhoods!$A$1:$C$1,0))</f>
        <v>Brooklyn</v>
      </c>
      <c r="O3010" t="str">
        <f>INDEX(Neighborhoods!$A:$C, MATCH(Places!$K3010,Neighborhoods!$A:$A,0), MATCH(Places!O$1,Neighborhoods!$A$1:$C$1,0))</f>
        <v>Bedford-Stuyvesant</v>
      </c>
      <c r="P3010" t="s">
        <v>1</v>
      </c>
      <c r="Q3010" t="str">
        <f t="shared" si="184"/>
        <v>Yes</v>
      </c>
      <c r="R3010">
        <v>2</v>
      </c>
      <c r="S3010" t="str">
        <f t="shared" si="185"/>
        <v>Small</v>
      </c>
      <c r="T3010" s="50">
        <v>59</v>
      </c>
      <c r="U3010" s="70">
        <f t="shared" si="186"/>
        <v>0.03</v>
      </c>
      <c r="V3010" s="52">
        <v>4.9800000000000004</v>
      </c>
      <c r="W3010" s="52" t="str" cm="1">
        <f t="array" ref="W3010">_xlfn.SWITCH(ROUND(V3010,0),5,"Excellent",4,"Good",3,"Ok","Bad")</f>
        <v>Excellent</v>
      </c>
      <c r="X3010">
        <v>107</v>
      </c>
      <c r="Y3010" t="str">
        <f t="shared" si="187"/>
        <v>Yes</v>
      </c>
      <c r="Z3010" s="68">
        <v>42989</v>
      </c>
      <c r="AA3010" s="68">
        <v>43815</v>
      </c>
      <c r="AB3010">
        <v>3</v>
      </c>
      <c r="AC3010" t="s">
        <v>15615</v>
      </c>
    </row>
    <row r="3011" spans="1:29" x14ac:dyDescent="0.3">
      <c r="A3011" t="s">
        <v>2184</v>
      </c>
      <c r="B3011">
        <v>2807</v>
      </c>
      <c r="C3011" t="str">
        <f>VLOOKUP($B3011,Hosts!$A:$M,10,0)</f>
        <v>Within an hour</v>
      </c>
      <c r="D3011" s="70">
        <f>VLOOKUP($B3011,Hosts!$A:$M,11,0)</f>
        <v>1</v>
      </c>
      <c r="E3011" s="70">
        <f>VLOOKUP($B3011,Hosts!$A:$M,12,0)</f>
        <v>0.6</v>
      </c>
      <c r="F3011" t="str">
        <f>VLOOKUP($B3011,Hosts!$A:$M,13,0)</f>
        <v>No</v>
      </c>
      <c r="G3011" t="str">
        <f>INDEX(Hosts!$A:$M, MATCH(Places!$B3011,Hosts!$A:$A,0), MATCH(Places!G$1,Hosts!$A$1:$M$1,0))</f>
        <v>Within an hour</v>
      </c>
      <c r="H3011" s="70">
        <f>INDEX(Hosts!$A:$M, MATCH(Places!$B3011,Hosts!$A:$A,0), MATCH(Places!H$1,Hosts!$A$1:$M$1,0))</f>
        <v>1</v>
      </c>
      <c r="I3011" s="70">
        <f>INDEX(Hosts!$A:$M, MATCH(Places!$B3011,Hosts!$A:$A,0), MATCH(Places!I$1,Hosts!$A$1:$M$1,0))</f>
        <v>0.6</v>
      </c>
      <c r="J3011" t="str">
        <f>INDEX(Hosts!$A:$M, MATCH(Places!$B3011,Hosts!$A:$A,0), MATCH(Places!J$1,Hosts!$A$1:$M$1,0))</f>
        <v>No</v>
      </c>
      <c r="K3011">
        <v>7</v>
      </c>
      <c r="L3011" t="str">
        <f>VLOOKUP($K3011,Neighborhoods!$A:$C,2,0)</f>
        <v>Brooklyn</v>
      </c>
      <c r="M3011" t="str">
        <f>VLOOKUP($K3011,Neighborhoods!$A:$C,3,0)</f>
        <v>Bedford-Stuyvesant</v>
      </c>
      <c r="N3011" t="str">
        <f>INDEX(Neighborhoods!$A:$C, MATCH(Places!$K3011,Neighborhoods!$A:$A,0), MATCH(Places!N$1,Neighborhoods!$A$1:$C$1,0))</f>
        <v>Brooklyn</v>
      </c>
      <c r="O3011" t="str">
        <f>INDEX(Neighborhoods!$A:$C, MATCH(Places!$K3011,Neighborhoods!$A:$A,0), MATCH(Places!O$1,Neighborhoods!$A$1:$C$1,0))</f>
        <v>Bedford-Stuyvesant</v>
      </c>
      <c r="P3011" t="s">
        <v>11822</v>
      </c>
      <c r="Q3011" t="str">
        <f t="shared" ref="Q3011:Q3074" si="188">IF(OR(P3011="Private room",P3011="Shared room"),"Yes","No")</f>
        <v>No</v>
      </c>
      <c r="R3011">
        <v>4</v>
      </c>
      <c r="S3011" t="str">
        <f t="shared" ref="S3011:S3074" si="189">IF(R3011&lt;=2,"Small",IF(R3011&lt;=5,"Medium","Large"))</f>
        <v>Medium</v>
      </c>
      <c r="T3011" s="50">
        <v>250</v>
      </c>
      <c r="U3011" s="70">
        <f t="shared" ref="U3011:U3074" si="190">VLOOKUP($T3011,$AF$1:$AG$5,2)</f>
        <v>0.04</v>
      </c>
      <c r="V3011" s="52">
        <v>5</v>
      </c>
      <c r="W3011" s="52" t="str" cm="1">
        <f t="array" ref="W3011">_xlfn.SWITCH(ROUND(V3011,0),5,"Excellent",4,"Good",3,"Ok","Bad")</f>
        <v>Excellent</v>
      </c>
      <c r="X3011">
        <v>3</v>
      </c>
      <c r="Y3011" t="str">
        <f t="shared" ref="Y3011:Y3074" si="191">IF(AND(V3011&gt;4.8,X3011&gt;100),"Yes","No")</f>
        <v>No</v>
      </c>
      <c r="Z3011" s="68">
        <v>43016</v>
      </c>
      <c r="AA3011" s="68">
        <v>43038</v>
      </c>
      <c r="AB3011">
        <v>100</v>
      </c>
      <c r="AC3011" t="s">
        <v>15615</v>
      </c>
    </row>
    <row r="3012" spans="1:29" x14ac:dyDescent="0.3">
      <c r="A3012" t="s">
        <v>2185</v>
      </c>
      <c r="B3012">
        <v>3337</v>
      </c>
      <c r="C3012" t="str">
        <f>VLOOKUP($B3012,Hosts!$A:$M,10,0)</f>
        <v>A few days or more</v>
      </c>
      <c r="D3012" s="70">
        <f>VLOOKUP($B3012,Hosts!$A:$M,11,0)</f>
        <v>0</v>
      </c>
      <c r="E3012" s="70">
        <f>VLOOKUP($B3012,Hosts!$A:$M,12,0)</f>
        <v>0.99</v>
      </c>
      <c r="F3012" t="str">
        <f>VLOOKUP($B3012,Hosts!$A:$M,13,0)</f>
        <v>No</v>
      </c>
      <c r="G3012" t="str">
        <f>INDEX(Hosts!$A:$M, MATCH(Places!$B3012,Hosts!$A:$A,0), MATCH(Places!G$1,Hosts!$A$1:$M$1,0))</f>
        <v>A few days or more</v>
      </c>
      <c r="H3012" s="70">
        <f>INDEX(Hosts!$A:$M, MATCH(Places!$B3012,Hosts!$A:$A,0), MATCH(Places!H$1,Hosts!$A$1:$M$1,0))</f>
        <v>0</v>
      </c>
      <c r="I3012" s="70">
        <f>INDEX(Hosts!$A:$M, MATCH(Places!$B3012,Hosts!$A:$A,0), MATCH(Places!I$1,Hosts!$A$1:$M$1,0))</f>
        <v>0.99</v>
      </c>
      <c r="J3012" t="str">
        <f>INDEX(Hosts!$A:$M, MATCH(Places!$B3012,Hosts!$A:$A,0), MATCH(Places!J$1,Hosts!$A$1:$M$1,0))</f>
        <v>No</v>
      </c>
      <c r="K3012">
        <v>16</v>
      </c>
      <c r="L3012" t="str">
        <f>VLOOKUP($K3012,Neighborhoods!$A:$C,2,0)</f>
        <v>Manhattan</v>
      </c>
      <c r="M3012" t="str">
        <f>VLOOKUP($K3012,Neighborhoods!$A:$C,3,0)</f>
        <v>Harlem</v>
      </c>
      <c r="N3012" t="str">
        <f>INDEX(Neighborhoods!$A:$C, MATCH(Places!$K3012,Neighborhoods!$A:$A,0), MATCH(Places!N$1,Neighborhoods!$A$1:$C$1,0))</f>
        <v>Manhattan</v>
      </c>
      <c r="O3012" t="str">
        <f>INDEX(Neighborhoods!$A:$C, MATCH(Places!$K3012,Neighborhoods!$A:$A,0), MATCH(Places!O$1,Neighborhoods!$A$1:$C$1,0))</f>
        <v>Harlem</v>
      </c>
      <c r="P3012" t="s">
        <v>1</v>
      </c>
      <c r="Q3012" t="str">
        <f t="shared" si="188"/>
        <v>Yes</v>
      </c>
      <c r="R3012">
        <v>2</v>
      </c>
      <c r="S3012" t="str">
        <f t="shared" si="189"/>
        <v>Small</v>
      </c>
      <c r="T3012" s="50">
        <v>55</v>
      </c>
      <c r="U3012" s="70">
        <f t="shared" si="190"/>
        <v>0.03</v>
      </c>
      <c r="V3012" s="52">
        <v>4.9000000000000004</v>
      </c>
      <c r="W3012" s="52" t="str" cm="1">
        <f t="array" ref="W3012">_xlfn.SWITCH(ROUND(V3012,0),5,"Excellent",4,"Good",3,"Ok","Bad")</f>
        <v>Excellent</v>
      </c>
      <c r="X3012">
        <v>51</v>
      </c>
      <c r="Y3012" t="str">
        <f t="shared" si="191"/>
        <v>No</v>
      </c>
      <c r="Z3012" s="68">
        <v>43001</v>
      </c>
      <c r="AA3012" s="68">
        <v>43901</v>
      </c>
      <c r="AB3012">
        <v>177</v>
      </c>
      <c r="AC3012" t="s">
        <v>15616</v>
      </c>
    </row>
    <row r="3013" spans="1:29" x14ac:dyDescent="0.3">
      <c r="A3013" t="s">
        <v>2186</v>
      </c>
      <c r="B3013">
        <v>3317</v>
      </c>
      <c r="C3013" t="str">
        <f>VLOOKUP($B3013,Hosts!$A:$M,10,0)</f>
        <v>Within a day</v>
      </c>
      <c r="D3013" s="70">
        <f>VLOOKUP($B3013,Hosts!$A:$M,11,0)</f>
        <v>0.9</v>
      </c>
      <c r="E3013" s="70">
        <f>VLOOKUP($B3013,Hosts!$A:$M,12,0)</f>
        <v>0.92</v>
      </c>
      <c r="F3013" t="str">
        <f>VLOOKUP($B3013,Hosts!$A:$M,13,0)</f>
        <v>No</v>
      </c>
      <c r="G3013" t="str">
        <f>INDEX(Hosts!$A:$M, MATCH(Places!$B3013,Hosts!$A:$A,0), MATCH(Places!G$1,Hosts!$A$1:$M$1,0))</f>
        <v>Within a day</v>
      </c>
      <c r="H3013" s="70">
        <f>INDEX(Hosts!$A:$M, MATCH(Places!$B3013,Hosts!$A:$A,0), MATCH(Places!H$1,Hosts!$A$1:$M$1,0))</f>
        <v>0.9</v>
      </c>
      <c r="I3013" s="70">
        <f>INDEX(Hosts!$A:$M, MATCH(Places!$B3013,Hosts!$A:$A,0), MATCH(Places!I$1,Hosts!$A$1:$M$1,0))</f>
        <v>0.92</v>
      </c>
      <c r="J3013" t="str">
        <f>INDEX(Hosts!$A:$M, MATCH(Places!$B3013,Hosts!$A:$A,0), MATCH(Places!J$1,Hosts!$A$1:$M$1,0))</f>
        <v>No</v>
      </c>
      <c r="K3013">
        <v>23</v>
      </c>
      <c r="L3013" t="str">
        <f>VLOOKUP($K3013,Neighborhoods!$A:$C,2,0)</f>
        <v>Queens</v>
      </c>
      <c r="M3013" t="str">
        <f>VLOOKUP($K3013,Neighborhoods!$A:$C,3,0)</f>
        <v>Jamaica</v>
      </c>
      <c r="N3013" t="str">
        <f>INDEX(Neighborhoods!$A:$C, MATCH(Places!$K3013,Neighborhoods!$A:$A,0), MATCH(Places!N$1,Neighborhoods!$A$1:$C$1,0))</f>
        <v>Queens</v>
      </c>
      <c r="O3013" t="str">
        <f>INDEX(Neighborhoods!$A:$C, MATCH(Places!$K3013,Neighborhoods!$A:$A,0), MATCH(Places!O$1,Neighborhoods!$A$1:$C$1,0))</f>
        <v>Jamaica</v>
      </c>
      <c r="P3013" t="s">
        <v>1</v>
      </c>
      <c r="Q3013" t="str">
        <f t="shared" si="188"/>
        <v>Yes</v>
      </c>
      <c r="R3013">
        <v>2</v>
      </c>
      <c r="S3013" t="str">
        <f t="shared" si="189"/>
        <v>Small</v>
      </c>
      <c r="T3013" s="50">
        <v>58</v>
      </c>
      <c r="U3013" s="70">
        <f t="shared" si="190"/>
        <v>0.03</v>
      </c>
      <c r="V3013" s="52">
        <v>5</v>
      </c>
      <c r="W3013" s="52" t="str" cm="1">
        <f t="array" ref="W3013">_xlfn.SWITCH(ROUND(V3013,0),5,"Excellent",4,"Good",3,"Ok","Bad")</f>
        <v>Excellent</v>
      </c>
      <c r="X3013">
        <v>7</v>
      </c>
      <c r="Y3013" t="str">
        <f t="shared" si="191"/>
        <v>No</v>
      </c>
      <c r="Z3013" s="68">
        <v>43101</v>
      </c>
      <c r="AA3013" s="68">
        <v>43744</v>
      </c>
      <c r="AB3013">
        <v>150</v>
      </c>
      <c r="AC3013" t="s">
        <v>15616</v>
      </c>
    </row>
    <row r="3014" spans="1:29" x14ac:dyDescent="0.3">
      <c r="A3014" t="s">
        <v>2187</v>
      </c>
      <c r="B3014">
        <v>1126</v>
      </c>
      <c r="C3014" t="str">
        <f>VLOOKUP($B3014,Hosts!$A:$M,10,0)</f>
        <v>Within an hour</v>
      </c>
      <c r="D3014" s="70">
        <f>VLOOKUP($B3014,Hosts!$A:$M,11,0)</f>
        <v>1</v>
      </c>
      <c r="E3014" s="70">
        <f>VLOOKUP($B3014,Hosts!$A:$M,12,0)</f>
        <v>0.88</v>
      </c>
      <c r="F3014" t="str">
        <f>VLOOKUP($B3014,Hosts!$A:$M,13,0)</f>
        <v>Yes</v>
      </c>
      <c r="G3014" t="str">
        <f>INDEX(Hosts!$A:$M, MATCH(Places!$B3014,Hosts!$A:$A,0), MATCH(Places!G$1,Hosts!$A$1:$M$1,0))</f>
        <v>Within an hour</v>
      </c>
      <c r="H3014" s="70">
        <f>INDEX(Hosts!$A:$M, MATCH(Places!$B3014,Hosts!$A:$A,0), MATCH(Places!H$1,Hosts!$A$1:$M$1,0))</f>
        <v>1</v>
      </c>
      <c r="I3014" s="70">
        <f>INDEX(Hosts!$A:$M, MATCH(Places!$B3014,Hosts!$A:$A,0), MATCH(Places!I$1,Hosts!$A$1:$M$1,0))</f>
        <v>0.88</v>
      </c>
      <c r="J3014" t="str">
        <f>INDEX(Hosts!$A:$M, MATCH(Places!$B3014,Hosts!$A:$A,0), MATCH(Places!J$1,Hosts!$A$1:$M$1,0))</f>
        <v>Yes</v>
      </c>
      <c r="K3014">
        <v>21</v>
      </c>
      <c r="L3014" t="str">
        <f>VLOOKUP($K3014,Neighborhoods!$A:$C,2,0)</f>
        <v>Queens</v>
      </c>
      <c r="M3014" t="str">
        <f>VLOOKUP($K3014,Neighborhoods!$A:$C,3,0)</f>
        <v>Astoria</v>
      </c>
      <c r="N3014" t="str">
        <f>INDEX(Neighborhoods!$A:$C, MATCH(Places!$K3014,Neighborhoods!$A:$A,0), MATCH(Places!N$1,Neighborhoods!$A$1:$C$1,0))</f>
        <v>Queens</v>
      </c>
      <c r="O3014" t="str">
        <f>INDEX(Neighborhoods!$A:$C, MATCH(Places!$K3014,Neighborhoods!$A:$A,0), MATCH(Places!O$1,Neighborhoods!$A$1:$C$1,0))</f>
        <v>Astoria</v>
      </c>
      <c r="P3014" t="s">
        <v>1</v>
      </c>
      <c r="Q3014" t="str">
        <f t="shared" si="188"/>
        <v>Yes</v>
      </c>
      <c r="R3014">
        <v>1</v>
      </c>
      <c r="S3014" t="str">
        <f t="shared" si="189"/>
        <v>Small</v>
      </c>
      <c r="T3014" s="50">
        <v>31</v>
      </c>
      <c r="U3014" s="70">
        <f t="shared" si="190"/>
        <v>0.03</v>
      </c>
      <c r="V3014" s="52">
        <v>5</v>
      </c>
      <c r="W3014" s="52" t="str" cm="1">
        <f t="array" ref="W3014">_xlfn.SWITCH(ROUND(V3014,0),5,"Excellent",4,"Good",3,"Ok","Bad")</f>
        <v>Excellent</v>
      </c>
      <c r="X3014">
        <v>13</v>
      </c>
      <c r="Y3014" t="str">
        <f t="shared" si="191"/>
        <v>No</v>
      </c>
      <c r="Z3014" s="68">
        <v>43174</v>
      </c>
      <c r="AA3014" s="68">
        <v>43903</v>
      </c>
      <c r="AB3014">
        <v>37</v>
      </c>
      <c r="AC3014" t="s">
        <v>15615</v>
      </c>
    </row>
    <row r="3015" spans="1:29" x14ac:dyDescent="0.3">
      <c r="A3015" t="s">
        <v>13375</v>
      </c>
      <c r="B3015">
        <v>3765</v>
      </c>
      <c r="C3015" t="str">
        <f>VLOOKUP($B3015,Hosts!$A:$M,10,0)</f>
        <v>Within an hour</v>
      </c>
      <c r="D3015" s="70">
        <f>VLOOKUP($B3015,Hosts!$A:$M,11,0)</f>
        <v>0.91</v>
      </c>
      <c r="E3015" s="70">
        <f>VLOOKUP($B3015,Hosts!$A:$M,12,0)</f>
        <v>0.95</v>
      </c>
      <c r="F3015" t="str">
        <f>VLOOKUP($B3015,Hosts!$A:$M,13,0)</f>
        <v>Yes</v>
      </c>
      <c r="G3015" t="str">
        <f>INDEX(Hosts!$A:$M, MATCH(Places!$B3015,Hosts!$A:$A,0), MATCH(Places!G$1,Hosts!$A$1:$M$1,0))</f>
        <v>Within an hour</v>
      </c>
      <c r="H3015" s="70">
        <f>INDEX(Hosts!$A:$M, MATCH(Places!$B3015,Hosts!$A:$A,0), MATCH(Places!H$1,Hosts!$A$1:$M$1,0))</f>
        <v>0.91</v>
      </c>
      <c r="I3015" s="70">
        <f>INDEX(Hosts!$A:$M, MATCH(Places!$B3015,Hosts!$A:$A,0), MATCH(Places!I$1,Hosts!$A$1:$M$1,0))</f>
        <v>0.95</v>
      </c>
      <c r="J3015" t="str">
        <f>INDEX(Hosts!$A:$M, MATCH(Places!$B3015,Hosts!$A:$A,0), MATCH(Places!J$1,Hosts!$A$1:$M$1,0))</f>
        <v>Yes</v>
      </c>
      <c r="K3015">
        <v>16</v>
      </c>
      <c r="L3015" t="str">
        <f>VLOOKUP($K3015,Neighborhoods!$A:$C,2,0)</f>
        <v>Manhattan</v>
      </c>
      <c r="M3015" t="str">
        <f>VLOOKUP($K3015,Neighborhoods!$A:$C,3,0)</f>
        <v>Harlem</v>
      </c>
      <c r="N3015" t="str">
        <f>INDEX(Neighborhoods!$A:$C, MATCH(Places!$K3015,Neighborhoods!$A:$A,0), MATCH(Places!N$1,Neighborhoods!$A$1:$C$1,0))</f>
        <v>Manhattan</v>
      </c>
      <c r="O3015" t="str">
        <f>INDEX(Neighborhoods!$A:$C, MATCH(Places!$K3015,Neighborhoods!$A:$A,0), MATCH(Places!O$1,Neighborhoods!$A$1:$C$1,0))</f>
        <v>Harlem</v>
      </c>
      <c r="P3015" t="s">
        <v>1</v>
      </c>
      <c r="Q3015" t="str">
        <f t="shared" si="188"/>
        <v>Yes</v>
      </c>
      <c r="R3015">
        <v>2</v>
      </c>
      <c r="S3015" t="str">
        <f t="shared" si="189"/>
        <v>Small</v>
      </c>
      <c r="T3015" s="50">
        <v>73</v>
      </c>
      <c r="U3015" s="70">
        <f t="shared" si="190"/>
        <v>0.03</v>
      </c>
      <c r="V3015" s="52">
        <v>4.76</v>
      </c>
      <c r="W3015" s="52" t="str" cm="1">
        <f t="array" ref="W3015">_xlfn.SWITCH(ROUND(V3015,0),5,"Excellent",4,"Good",3,"Ok","Bad")</f>
        <v>Excellent</v>
      </c>
      <c r="X3015">
        <v>74</v>
      </c>
      <c r="Y3015" t="str">
        <f t="shared" si="191"/>
        <v>No</v>
      </c>
      <c r="Z3015" s="68">
        <v>43474</v>
      </c>
      <c r="AA3015" s="68">
        <v>44024</v>
      </c>
      <c r="AB3015">
        <v>270</v>
      </c>
      <c r="AC3015" t="s">
        <v>15616</v>
      </c>
    </row>
    <row r="3016" spans="1:29" x14ac:dyDescent="0.3">
      <c r="A3016" t="s">
        <v>2188</v>
      </c>
      <c r="B3016">
        <v>3356</v>
      </c>
      <c r="C3016" t="str">
        <f>VLOOKUP($B3016,Hosts!$A:$M,10,0)</f>
        <v>Within a few hours</v>
      </c>
      <c r="D3016" s="70">
        <f>VLOOKUP($B3016,Hosts!$A:$M,11,0)</f>
        <v>0.79</v>
      </c>
      <c r="E3016" s="70">
        <f>VLOOKUP($B3016,Hosts!$A:$M,12,0)</f>
        <v>0.89</v>
      </c>
      <c r="F3016" t="str">
        <f>VLOOKUP($B3016,Hosts!$A:$M,13,0)</f>
        <v>No</v>
      </c>
      <c r="G3016" t="str">
        <f>INDEX(Hosts!$A:$M, MATCH(Places!$B3016,Hosts!$A:$A,0), MATCH(Places!G$1,Hosts!$A$1:$M$1,0))</f>
        <v>Within a few hours</v>
      </c>
      <c r="H3016" s="70">
        <f>INDEX(Hosts!$A:$M, MATCH(Places!$B3016,Hosts!$A:$A,0), MATCH(Places!H$1,Hosts!$A$1:$M$1,0))</f>
        <v>0.79</v>
      </c>
      <c r="I3016" s="70">
        <f>INDEX(Hosts!$A:$M, MATCH(Places!$B3016,Hosts!$A:$A,0), MATCH(Places!I$1,Hosts!$A$1:$M$1,0))</f>
        <v>0.89</v>
      </c>
      <c r="J3016" t="str">
        <f>INDEX(Hosts!$A:$M, MATCH(Places!$B3016,Hosts!$A:$A,0), MATCH(Places!J$1,Hosts!$A$1:$M$1,0))</f>
        <v>No</v>
      </c>
      <c r="K3016">
        <v>9</v>
      </c>
      <c r="L3016" t="str">
        <f>VLOOKUP($K3016,Neighborhoods!$A:$C,2,0)</f>
        <v>Brooklyn</v>
      </c>
      <c r="M3016" t="str">
        <f>VLOOKUP($K3016,Neighborhoods!$A:$C,3,0)</f>
        <v>Crown Heights</v>
      </c>
      <c r="N3016" t="str">
        <f>INDEX(Neighborhoods!$A:$C, MATCH(Places!$K3016,Neighborhoods!$A:$A,0), MATCH(Places!N$1,Neighborhoods!$A$1:$C$1,0))</f>
        <v>Brooklyn</v>
      </c>
      <c r="O3016" t="str">
        <f>INDEX(Neighborhoods!$A:$C, MATCH(Places!$K3016,Neighborhoods!$A:$A,0), MATCH(Places!O$1,Neighborhoods!$A$1:$C$1,0))</f>
        <v>Crown Heights</v>
      </c>
      <c r="P3016" t="s">
        <v>11822</v>
      </c>
      <c r="Q3016" t="str">
        <f t="shared" si="188"/>
        <v>No</v>
      </c>
      <c r="R3016">
        <v>2</v>
      </c>
      <c r="S3016" t="str">
        <f t="shared" si="189"/>
        <v>Small</v>
      </c>
      <c r="T3016" s="50">
        <v>95</v>
      </c>
      <c r="U3016" s="70">
        <f t="shared" si="190"/>
        <v>0.03</v>
      </c>
      <c r="V3016" s="52">
        <v>4.7300000000000004</v>
      </c>
      <c r="W3016" s="52" t="str" cm="1">
        <f t="array" ref="W3016">_xlfn.SWITCH(ROUND(V3016,0),5,"Excellent",4,"Good",3,"Ok","Bad")</f>
        <v>Excellent</v>
      </c>
      <c r="X3016">
        <v>124</v>
      </c>
      <c r="Y3016" t="str">
        <f t="shared" si="191"/>
        <v>No</v>
      </c>
      <c r="Z3016" s="68">
        <v>43009</v>
      </c>
      <c r="AA3016" s="68">
        <v>43905</v>
      </c>
      <c r="AB3016">
        <v>263</v>
      </c>
      <c r="AC3016" t="s">
        <v>15616</v>
      </c>
    </row>
    <row r="3017" spans="1:29" x14ac:dyDescent="0.3">
      <c r="A3017" t="s">
        <v>2189</v>
      </c>
      <c r="B3017">
        <v>259</v>
      </c>
      <c r="C3017" t="str">
        <f>VLOOKUP($B3017,Hosts!$A:$M,10,0)</f>
        <v>Within a few hours</v>
      </c>
      <c r="D3017" s="70">
        <f>VLOOKUP($B3017,Hosts!$A:$M,11,0)</f>
        <v>0.78</v>
      </c>
      <c r="E3017" s="70">
        <f>VLOOKUP($B3017,Hosts!$A:$M,12,0)</f>
        <v>1</v>
      </c>
      <c r="F3017" t="str">
        <f>VLOOKUP($B3017,Hosts!$A:$M,13,0)</f>
        <v>No</v>
      </c>
      <c r="G3017" t="str">
        <f>INDEX(Hosts!$A:$M, MATCH(Places!$B3017,Hosts!$A:$A,0), MATCH(Places!G$1,Hosts!$A$1:$M$1,0))</f>
        <v>Within a few hours</v>
      </c>
      <c r="H3017" s="70">
        <f>INDEX(Hosts!$A:$M, MATCH(Places!$B3017,Hosts!$A:$A,0), MATCH(Places!H$1,Hosts!$A$1:$M$1,0))</f>
        <v>0.78</v>
      </c>
      <c r="I3017" s="70">
        <f>INDEX(Hosts!$A:$M, MATCH(Places!$B3017,Hosts!$A:$A,0), MATCH(Places!I$1,Hosts!$A$1:$M$1,0))</f>
        <v>1</v>
      </c>
      <c r="J3017" t="str">
        <f>INDEX(Hosts!$A:$M, MATCH(Places!$B3017,Hosts!$A:$A,0), MATCH(Places!J$1,Hosts!$A$1:$M$1,0))</f>
        <v>No</v>
      </c>
      <c r="K3017">
        <v>12</v>
      </c>
      <c r="L3017" t="str">
        <f>VLOOKUP($K3017,Neighborhoods!$A:$C,2,0)</f>
        <v>Brooklyn</v>
      </c>
      <c r="M3017" t="str">
        <f>VLOOKUP($K3017,Neighborhoods!$A:$C,3,0)</f>
        <v>Williamsburg</v>
      </c>
      <c r="N3017" t="str">
        <f>INDEX(Neighborhoods!$A:$C, MATCH(Places!$K3017,Neighborhoods!$A:$A,0), MATCH(Places!N$1,Neighborhoods!$A$1:$C$1,0))</f>
        <v>Brooklyn</v>
      </c>
      <c r="O3017" t="str">
        <f>INDEX(Neighborhoods!$A:$C, MATCH(Places!$K3017,Neighborhoods!$A:$A,0), MATCH(Places!O$1,Neighborhoods!$A$1:$C$1,0))</f>
        <v>Williamsburg</v>
      </c>
      <c r="P3017" t="s">
        <v>1</v>
      </c>
      <c r="Q3017" t="str">
        <f t="shared" si="188"/>
        <v>Yes</v>
      </c>
      <c r="R3017">
        <v>1</v>
      </c>
      <c r="S3017" t="str">
        <f t="shared" si="189"/>
        <v>Small</v>
      </c>
      <c r="T3017" s="50">
        <v>38</v>
      </c>
      <c r="U3017" s="70">
        <f t="shared" si="190"/>
        <v>0.03</v>
      </c>
      <c r="V3017" s="52">
        <v>4.82</v>
      </c>
      <c r="W3017" s="52" t="str" cm="1">
        <f t="array" ref="W3017">_xlfn.SWITCH(ROUND(V3017,0),5,"Excellent",4,"Good",3,"Ok","Bad")</f>
        <v>Excellent</v>
      </c>
      <c r="X3017">
        <v>76</v>
      </c>
      <c r="Y3017" t="str">
        <f t="shared" si="191"/>
        <v>No</v>
      </c>
      <c r="Z3017" s="68">
        <v>42991</v>
      </c>
      <c r="AA3017" s="68">
        <v>44044</v>
      </c>
      <c r="AB3017">
        <v>7</v>
      </c>
      <c r="AC3017" t="s">
        <v>15615</v>
      </c>
    </row>
    <row r="3018" spans="1:29" x14ac:dyDescent="0.3">
      <c r="A3018" t="s">
        <v>2190</v>
      </c>
      <c r="B3018">
        <v>3223</v>
      </c>
      <c r="C3018" t="str">
        <f>VLOOKUP($B3018,Hosts!$A:$M,10,0)</f>
        <v>Within an hour</v>
      </c>
      <c r="D3018" s="70">
        <f>VLOOKUP($B3018,Hosts!$A:$M,11,0)</f>
        <v>0.8</v>
      </c>
      <c r="E3018" s="70">
        <f>VLOOKUP($B3018,Hosts!$A:$M,12,0)</f>
        <v>1</v>
      </c>
      <c r="F3018" t="str">
        <f>VLOOKUP($B3018,Hosts!$A:$M,13,0)</f>
        <v>No</v>
      </c>
      <c r="G3018" t="str">
        <f>INDEX(Hosts!$A:$M, MATCH(Places!$B3018,Hosts!$A:$A,0), MATCH(Places!G$1,Hosts!$A$1:$M$1,0))</f>
        <v>Within an hour</v>
      </c>
      <c r="H3018" s="70">
        <f>INDEX(Hosts!$A:$M, MATCH(Places!$B3018,Hosts!$A:$A,0), MATCH(Places!H$1,Hosts!$A$1:$M$1,0))</f>
        <v>0.8</v>
      </c>
      <c r="I3018" s="70">
        <f>INDEX(Hosts!$A:$M, MATCH(Places!$B3018,Hosts!$A:$A,0), MATCH(Places!I$1,Hosts!$A$1:$M$1,0))</f>
        <v>1</v>
      </c>
      <c r="J3018" t="str">
        <f>INDEX(Hosts!$A:$M, MATCH(Places!$B3018,Hosts!$A:$A,0), MATCH(Places!J$1,Hosts!$A$1:$M$1,0))</f>
        <v>No</v>
      </c>
      <c r="K3018">
        <v>11</v>
      </c>
      <c r="L3018" t="str">
        <f>VLOOKUP($K3018,Neighborhoods!$A:$C,2,0)</f>
        <v>Brooklyn</v>
      </c>
      <c r="M3018" t="str">
        <f>VLOOKUP($K3018,Neighborhoods!$A:$C,3,0)</f>
        <v>Greenpoint</v>
      </c>
      <c r="N3018" t="str">
        <f>INDEX(Neighborhoods!$A:$C, MATCH(Places!$K3018,Neighborhoods!$A:$A,0), MATCH(Places!N$1,Neighborhoods!$A$1:$C$1,0))</f>
        <v>Brooklyn</v>
      </c>
      <c r="O3018" t="str">
        <f>INDEX(Neighborhoods!$A:$C, MATCH(Places!$K3018,Neighborhoods!$A:$A,0), MATCH(Places!O$1,Neighborhoods!$A$1:$C$1,0))</f>
        <v>Greenpoint</v>
      </c>
      <c r="P3018" t="s">
        <v>11822</v>
      </c>
      <c r="Q3018" t="str">
        <f t="shared" si="188"/>
        <v>No</v>
      </c>
      <c r="R3018">
        <v>6</v>
      </c>
      <c r="S3018" t="str">
        <f t="shared" si="189"/>
        <v>Large</v>
      </c>
      <c r="T3018" s="50">
        <v>131</v>
      </c>
      <c r="U3018" s="70">
        <f t="shared" si="190"/>
        <v>0.03</v>
      </c>
      <c r="V3018" s="52">
        <v>5</v>
      </c>
      <c r="W3018" s="52" t="str" cm="1">
        <f t="array" ref="W3018">_xlfn.SWITCH(ROUND(V3018,0),5,"Excellent",4,"Good",3,"Ok","Bad")</f>
        <v>Excellent</v>
      </c>
      <c r="X3018">
        <v>47</v>
      </c>
      <c r="Y3018" t="str">
        <f t="shared" si="191"/>
        <v>No</v>
      </c>
      <c r="Z3018" s="68">
        <v>43016</v>
      </c>
      <c r="AA3018" s="68">
        <v>43977</v>
      </c>
      <c r="AB3018">
        <v>269</v>
      </c>
      <c r="AC3018" t="s">
        <v>15616</v>
      </c>
    </row>
    <row r="3019" spans="1:29" x14ac:dyDescent="0.3">
      <c r="A3019" t="s">
        <v>2191</v>
      </c>
      <c r="B3019">
        <v>3156</v>
      </c>
      <c r="C3019" t="str">
        <f>VLOOKUP($B3019,Hosts!$A:$M,10,0)</f>
        <v>Within an hour</v>
      </c>
      <c r="D3019" s="70">
        <f>VLOOKUP($B3019,Hosts!$A:$M,11,0)</f>
        <v>1</v>
      </c>
      <c r="E3019" s="70">
        <f>VLOOKUP($B3019,Hosts!$A:$M,12,0)</f>
        <v>0.94</v>
      </c>
      <c r="F3019" t="str">
        <f>VLOOKUP($B3019,Hosts!$A:$M,13,0)</f>
        <v>Yes</v>
      </c>
      <c r="G3019" t="str">
        <f>INDEX(Hosts!$A:$M, MATCH(Places!$B3019,Hosts!$A:$A,0), MATCH(Places!G$1,Hosts!$A$1:$M$1,0))</f>
        <v>Within an hour</v>
      </c>
      <c r="H3019" s="70">
        <f>INDEX(Hosts!$A:$M, MATCH(Places!$B3019,Hosts!$A:$A,0), MATCH(Places!H$1,Hosts!$A$1:$M$1,0))</f>
        <v>1</v>
      </c>
      <c r="I3019" s="70">
        <f>INDEX(Hosts!$A:$M, MATCH(Places!$B3019,Hosts!$A:$A,0), MATCH(Places!I$1,Hosts!$A$1:$M$1,0))</f>
        <v>0.94</v>
      </c>
      <c r="J3019" t="str">
        <f>INDEX(Hosts!$A:$M, MATCH(Places!$B3019,Hosts!$A:$A,0), MATCH(Places!J$1,Hosts!$A$1:$M$1,0))</f>
        <v>Yes</v>
      </c>
      <c r="K3019">
        <v>15</v>
      </c>
      <c r="L3019" t="str">
        <f>VLOOKUP($K3019,Neighborhoods!$A:$C,2,0)</f>
        <v>Manhattan</v>
      </c>
      <c r="M3019" t="str">
        <f>VLOOKUP($K3019,Neighborhoods!$A:$C,3,0)</f>
        <v>East Village</v>
      </c>
      <c r="N3019" t="str">
        <f>INDEX(Neighborhoods!$A:$C, MATCH(Places!$K3019,Neighborhoods!$A:$A,0), MATCH(Places!N$1,Neighborhoods!$A$1:$C$1,0))</f>
        <v>Manhattan</v>
      </c>
      <c r="O3019" t="str">
        <f>INDEX(Neighborhoods!$A:$C, MATCH(Places!$K3019,Neighborhoods!$A:$A,0), MATCH(Places!O$1,Neighborhoods!$A$1:$C$1,0))</f>
        <v>East Village</v>
      </c>
      <c r="P3019" t="s">
        <v>11822</v>
      </c>
      <c r="Q3019" t="str">
        <f t="shared" si="188"/>
        <v>No</v>
      </c>
      <c r="R3019">
        <v>4</v>
      </c>
      <c r="S3019" t="str">
        <f t="shared" si="189"/>
        <v>Medium</v>
      </c>
      <c r="T3019" s="50">
        <v>90</v>
      </c>
      <c r="U3019" s="70">
        <f t="shared" si="190"/>
        <v>0.03</v>
      </c>
      <c r="V3019" s="52">
        <v>4.9800000000000004</v>
      </c>
      <c r="W3019" s="52" t="str" cm="1">
        <f t="array" ref="W3019">_xlfn.SWITCH(ROUND(V3019,0),5,"Excellent",4,"Good",3,"Ok","Bad")</f>
        <v>Excellent</v>
      </c>
      <c r="X3019">
        <v>66</v>
      </c>
      <c r="Y3019" t="str">
        <f t="shared" si="191"/>
        <v>No</v>
      </c>
      <c r="Z3019" s="68">
        <v>43179</v>
      </c>
      <c r="AA3019" s="68">
        <v>44053</v>
      </c>
      <c r="AB3019">
        <v>312</v>
      </c>
      <c r="AC3019" t="s">
        <v>15615</v>
      </c>
    </row>
    <row r="3020" spans="1:29" x14ac:dyDescent="0.3">
      <c r="A3020" t="s">
        <v>2192</v>
      </c>
      <c r="B3020">
        <v>3338</v>
      </c>
      <c r="C3020" t="str">
        <f>VLOOKUP($B3020,Hosts!$A:$M,10,0)</f>
        <v>Within an hour</v>
      </c>
      <c r="D3020" s="70">
        <f>VLOOKUP($B3020,Hosts!$A:$M,11,0)</f>
        <v>1</v>
      </c>
      <c r="E3020" s="70">
        <f>VLOOKUP($B3020,Hosts!$A:$M,12,0)</f>
        <v>1</v>
      </c>
      <c r="F3020" t="str">
        <f>VLOOKUP($B3020,Hosts!$A:$M,13,0)</f>
        <v>Yes</v>
      </c>
      <c r="G3020" t="str">
        <f>INDEX(Hosts!$A:$M, MATCH(Places!$B3020,Hosts!$A:$A,0), MATCH(Places!G$1,Hosts!$A$1:$M$1,0))</f>
        <v>Within an hour</v>
      </c>
      <c r="H3020" s="70">
        <f>INDEX(Hosts!$A:$M, MATCH(Places!$B3020,Hosts!$A:$A,0), MATCH(Places!H$1,Hosts!$A$1:$M$1,0))</f>
        <v>1</v>
      </c>
      <c r="I3020" s="70">
        <f>INDEX(Hosts!$A:$M, MATCH(Places!$B3020,Hosts!$A:$A,0), MATCH(Places!I$1,Hosts!$A$1:$M$1,0))</f>
        <v>1</v>
      </c>
      <c r="J3020" t="str">
        <f>INDEX(Hosts!$A:$M, MATCH(Places!$B3020,Hosts!$A:$A,0), MATCH(Places!J$1,Hosts!$A$1:$M$1,0))</f>
        <v>Yes</v>
      </c>
      <c r="K3020">
        <v>9</v>
      </c>
      <c r="L3020" t="str">
        <f>VLOOKUP($K3020,Neighborhoods!$A:$C,2,0)</f>
        <v>Brooklyn</v>
      </c>
      <c r="M3020" t="str">
        <f>VLOOKUP($K3020,Neighborhoods!$A:$C,3,0)</f>
        <v>Crown Heights</v>
      </c>
      <c r="N3020" t="str">
        <f>INDEX(Neighborhoods!$A:$C, MATCH(Places!$K3020,Neighborhoods!$A:$A,0), MATCH(Places!N$1,Neighborhoods!$A$1:$C$1,0))</f>
        <v>Brooklyn</v>
      </c>
      <c r="O3020" t="str">
        <f>INDEX(Neighborhoods!$A:$C, MATCH(Places!$K3020,Neighborhoods!$A:$A,0), MATCH(Places!O$1,Neighborhoods!$A$1:$C$1,0))</f>
        <v>Crown Heights</v>
      </c>
      <c r="P3020" t="s">
        <v>1</v>
      </c>
      <c r="Q3020" t="str">
        <f t="shared" si="188"/>
        <v>Yes</v>
      </c>
      <c r="R3020">
        <v>2</v>
      </c>
      <c r="S3020" t="str">
        <f t="shared" si="189"/>
        <v>Small</v>
      </c>
      <c r="T3020" s="50">
        <v>55</v>
      </c>
      <c r="U3020" s="70">
        <f t="shared" si="190"/>
        <v>0.03</v>
      </c>
      <c r="V3020" s="52">
        <v>4.93</v>
      </c>
      <c r="W3020" s="52" t="str" cm="1">
        <f t="array" ref="W3020">_xlfn.SWITCH(ROUND(V3020,0),5,"Excellent",4,"Good",3,"Ok","Bad")</f>
        <v>Excellent</v>
      </c>
      <c r="X3020">
        <v>14</v>
      </c>
      <c r="Y3020" t="str">
        <f t="shared" si="191"/>
        <v>No</v>
      </c>
      <c r="Z3020" s="68">
        <v>43102</v>
      </c>
      <c r="AA3020" s="68">
        <v>43982</v>
      </c>
      <c r="AB3020">
        <v>364</v>
      </c>
      <c r="AC3020" t="s">
        <v>15616</v>
      </c>
    </row>
    <row r="3021" spans="1:29" x14ac:dyDescent="0.3">
      <c r="A3021" t="s">
        <v>2193</v>
      </c>
      <c r="B3021">
        <v>3282</v>
      </c>
      <c r="C3021" t="str">
        <f>VLOOKUP($B3021,Hosts!$A:$M,10,0)</f>
        <v>Within an hour</v>
      </c>
      <c r="D3021" s="70">
        <f>VLOOKUP($B3021,Hosts!$A:$M,11,0)</f>
        <v>1</v>
      </c>
      <c r="E3021" s="70">
        <f>VLOOKUP($B3021,Hosts!$A:$M,12,0)</f>
        <v>0.81</v>
      </c>
      <c r="F3021" t="str">
        <f>VLOOKUP($B3021,Hosts!$A:$M,13,0)</f>
        <v>No</v>
      </c>
      <c r="G3021" t="str">
        <f>INDEX(Hosts!$A:$M, MATCH(Places!$B3021,Hosts!$A:$A,0), MATCH(Places!G$1,Hosts!$A$1:$M$1,0))</f>
        <v>Within an hour</v>
      </c>
      <c r="H3021" s="70">
        <f>INDEX(Hosts!$A:$M, MATCH(Places!$B3021,Hosts!$A:$A,0), MATCH(Places!H$1,Hosts!$A$1:$M$1,0))</f>
        <v>1</v>
      </c>
      <c r="I3021" s="70">
        <f>INDEX(Hosts!$A:$M, MATCH(Places!$B3021,Hosts!$A:$A,0), MATCH(Places!I$1,Hosts!$A$1:$M$1,0))</f>
        <v>0.81</v>
      </c>
      <c r="J3021" t="str">
        <f>INDEX(Hosts!$A:$M, MATCH(Places!$B3021,Hosts!$A:$A,0), MATCH(Places!J$1,Hosts!$A$1:$M$1,0))</f>
        <v>No</v>
      </c>
      <c r="K3021">
        <v>2</v>
      </c>
      <c r="L3021" t="str">
        <f>VLOOKUP($K3021,Neighborhoods!$A:$C,2,0)</f>
        <v>Bronx</v>
      </c>
      <c r="M3021" t="str">
        <f>VLOOKUP($K3021,Neighborhoods!$A:$C,3,0)</f>
        <v>Concourse</v>
      </c>
      <c r="N3021" t="str">
        <f>INDEX(Neighborhoods!$A:$C, MATCH(Places!$K3021,Neighborhoods!$A:$A,0), MATCH(Places!N$1,Neighborhoods!$A$1:$C$1,0))</f>
        <v>Bronx</v>
      </c>
      <c r="O3021" t="str">
        <f>INDEX(Neighborhoods!$A:$C, MATCH(Places!$K3021,Neighborhoods!$A:$A,0), MATCH(Places!O$1,Neighborhoods!$A$1:$C$1,0))</f>
        <v>Concourse</v>
      </c>
      <c r="P3021" t="s">
        <v>1</v>
      </c>
      <c r="Q3021" t="str">
        <f t="shared" si="188"/>
        <v>Yes</v>
      </c>
      <c r="R3021">
        <v>2</v>
      </c>
      <c r="S3021" t="str">
        <f t="shared" si="189"/>
        <v>Small</v>
      </c>
      <c r="T3021" s="50">
        <v>32</v>
      </c>
      <c r="U3021" s="70">
        <f t="shared" si="190"/>
        <v>0.03</v>
      </c>
      <c r="V3021" s="52">
        <v>4.9800000000000004</v>
      </c>
      <c r="W3021" s="52" t="str" cm="1">
        <f t="array" ref="W3021">_xlfn.SWITCH(ROUND(V3021,0),5,"Excellent",4,"Good",3,"Ok","Bad")</f>
        <v>Excellent</v>
      </c>
      <c r="X3021">
        <v>50</v>
      </c>
      <c r="Y3021" t="str">
        <f t="shared" si="191"/>
        <v>No</v>
      </c>
      <c r="Z3021" s="68">
        <v>43083</v>
      </c>
      <c r="AA3021" s="68">
        <v>44027</v>
      </c>
      <c r="AB3021">
        <v>40</v>
      </c>
      <c r="AC3021" t="s">
        <v>15615</v>
      </c>
    </row>
    <row r="3022" spans="1:29" x14ac:dyDescent="0.3">
      <c r="A3022" t="s">
        <v>2194</v>
      </c>
      <c r="B3022">
        <v>3338</v>
      </c>
      <c r="C3022" t="str">
        <f>VLOOKUP($B3022,Hosts!$A:$M,10,0)</f>
        <v>Within an hour</v>
      </c>
      <c r="D3022" s="70">
        <f>VLOOKUP($B3022,Hosts!$A:$M,11,0)</f>
        <v>1</v>
      </c>
      <c r="E3022" s="70">
        <f>VLOOKUP($B3022,Hosts!$A:$M,12,0)</f>
        <v>1</v>
      </c>
      <c r="F3022" t="str">
        <f>VLOOKUP($B3022,Hosts!$A:$M,13,0)</f>
        <v>Yes</v>
      </c>
      <c r="G3022" t="str">
        <f>INDEX(Hosts!$A:$M, MATCH(Places!$B3022,Hosts!$A:$A,0), MATCH(Places!G$1,Hosts!$A$1:$M$1,0))</f>
        <v>Within an hour</v>
      </c>
      <c r="H3022" s="70">
        <f>INDEX(Hosts!$A:$M, MATCH(Places!$B3022,Hosts!$A:$A,0), MATCH(Places!H$1,Hosts!$A$1:$M$1,0))</f>
        <v>1</v>
      </c>
      <c r="I3022" s="70">
        <f>INDEX(Hosts!$A:$M, MATCH(Places!$B3022,Hosts!$A:$A,0), MATCH(Places!I$1,Hosts!$A$1:$M$1,0))</f>
        <v>1</v>
      </c>
      <c r="J3022" t="str">
        <f>INDEX(Hosts!$A:$M, MATCH(Places!$B3022,Hosts!$A:$A,0), MATCH(Places!J$1,Hosts!$A$1:$M$1,0))</f>
        <v>Yes</v>
      </c>
      <c r="K3022">
        <v>9</v>
      </c>
      <c r="L3022" t="str">
        <f>VLOOKUP($K3022,Neighborhoods!$A:$C,2,0)</f>
        <v>Brooklyn</v>
      </c>
      <c r="M3022" t="str">
        <f>VLOOKUP($K3022,Neighborhoods!$A:$C,3,0)</f>
        <v>Crown Heights</v>
      </c>
      <c r="N3022" t="str">
        <f>INDEX(Neighborhoods!$A:$C, MATCH(Places!$K3022,Neighborhoods!$A:$A,0), MATCH(Places!N$1,Neighborhoods!$A$1:$C$1,0))</f>
        <v>Brooklyn</v>
      </c>
      <c r="O3022" t="str">
        <f>INDEX(Neighborhoods!$A:$C, MATCH(Places!$K3022,Neighborhoods!$A:$A,0), MATCH(Places!O$1,Neighborhoods!$A$1:$C$1,0))</f>
        <v>Crown Heights</v>
      </c>
      <c r="P3022" t="s">
        <v>1</v>
      </c>
      <c r="Q3022" t="str">
        <f t="shared" si="188"/>
        <v>Yes</v>
      </c>
      <c r="R3022">
        <v>2</v>
      </c>
      <c r="S3022" t="str">
        <f t="shared" si="189"/>
        <v>Small</v>
      </c>
      <c r="T3022" s="50">
        <v>50</v>
      </c>
      <c r="U3022" s="70">
        <f t="shared" si="190"/>
        <v>0.03</v>
      </c>
      <c r="V3022" s="52">
        <v>4.7</v>
      </c>
      <c r="W3022" s="52" t="str" cm="1">
        <f t="array" ref="W3022">_xlfn.SWITCH(ROUND(V3022,0),5,"Excellent",4,"Good",3,"Ok","Bad")</f>
        <v>Excellent</v>
      </c>
      <c r="X3022">
        <v>20</v>
      </c>
      <c r="Y3022" t="str">
        <f t="shared" si="191"/>
        <v>No</v>
      </c>
      <c r="Z3022" s="68">
        <v>42987</v>
      </c>
      <c r="AA3022" s="68">
        <v>43945</v>
      </c>
      <c r="AB3022">
        <v>364</v>
      </c>
      <c r="AC3022" t="s">
        <v>15616</v>
      </c>
    </row>
    <row r="3023" spans="1:29" x14ac:dyDescent="0.3">
      <c r="A3023" t="s">
        <v>2195</v>
      </c>
      <c r="B3023">
        <v>3358</v>
      </c>
      <c r="C3023" t="str">
        <f>VLOOKUP($B3023,Hosts!$A:$M,10,0)</f>
        <v>A few days or more</v>
      </c>
      <c r="D3023" s="70">
        <f>VLOOKUP($B3023,Hosts!$A:$M,11,0)</f>
        <v>0</v>
      </c>
      <c r="E3023" s="70">
        <f>VLOOKUP($B3023,Hosts!$A:$M,12,0)</f>
        <v>0.53</v>
      </c>
      <c r="F3023" t="str">
        <f>VLOOKUP($B3023,Hosts!$A:$M,13,0)</f>
        <v>No</v>
      </c>
      <c r="G3023" t="str">
        <f>INDEX(Hosts!$A:$M, MATCH(Places!$B3023,Hosts!$A:$A,0), MATCH(Places!G$1,Hosts!$A$1:$M$1,0))</f>
        <v>A few days or more</v>
      </c>
      <c r="H3023" s="70">
        <f>INDEX(Hosts!$A:$M, MATCH(Places!$B3023,Hosts!$A:$A,0), MATCH(Places!H$1,Hosts!$A$1:$M$1,0))</f>
        <v>0</v>
      </c>
      <c r="I3023" s="70">
        <f>INDEX(Hosts!$A:$M, MATCH(Places!$B3023,Hosts!$A:$A,0), MATCH(Places!I$1,Hosts!$A$1:$M$1,0))</f>
        <v>0.53</v>
      </c>
      <c r="J3023" t="str">
        <f>INDEX(Hosts!$A:$M, MATCH(Places!$B3023,Hosts!$A:$A,0), MATCH(Places!J$1,Hosts!$A$1:$M$1,0))</f>
        <v>No</v>
      </c>
      <c r="K3023">
        <v>22</v>
      </c>
      <c r="L3023" t="str">
        <f>VLOOKUP($K3023,Neighborhoods!$A:$C,2,0)</f>
        <v>Queens</v>
      </c>
      <c r="M3023" t="str">
        <f>VLOOKUP($K3023,Neighborhoods!$A:$C,3,0)</f>
        <v>Flushing</v>
      </c>
      <c r="N3023" t="str">
        <f>INDEX(Neighborhoods!$A:$C, MATCH(Places!$K3023,Neighborhoods!$A:$A,0), MATCH(Places!N$1,Neighborhoods!$A$1:$C$1,0))</f>
        <v>Queens</v>
      </c>
      <c r="O3023" t="str">
        <f>INDEX(Neighborhoods!$A:$C, MATCH(Places!$K3023,Neighborhoods!$A:$A,0), MATCH(Places!O$1,Neighborhoods!$A$1:$C$1,0))</f>
        <v>Flushing</v>
      </c>
      <c r="P3023" t="s">
        <v>11822</v>
      </c>
      <c r="Q3023" t="str">
        <f t="shared" si="188"/>
        <v>No</v>
      </c>
      <c r="R3023">
        <v>3</v>
      </c>
      <c r="S3023" t="str">
        <f t="shared" si="189"/>
        <v>Medium</v>
      </c>
      <c r="T3023" s="50">
        <v>101</v>
      </c>
      <c r="U3023" s="70">
        <f t="shared" si="190"/>
        <v>0.03</v>
      </c>
      <c r="V3023" s="52">
        <v>4.96</v>
      </c>
      <c r="W3023" s="52" t="str" cm="1">
        <f t="array" ref="W3023">_xlfn.SWITCH(ROUND(V3023,0),5,"Excellent",4,"Good",3,"Ok","Bad")</f>
        <v>Excellent</v>
      </c>
      <c r="X3023">
        <v>24</v>
      </c>
      <c r="Y3023" t="str">
        <f t="shared" si="191"/>
        <v>No</v>
      </c>
      <c r="Z3023" s="68">
        <v>42989</v>
      </c>
      <c r="AA3023" s="68">
        <v>43815</v>
      </c>
      <c r="AB3023">
        <v>166</v>
      </c>
      <c r="AC3023" t="s">
        <v>15615</v>
      </c>
    </row>
    <row r="3024" spans="1:29" x14ac:dyDescent="0.3">
      <c r="A3024" t="s">
        <v>14026</v>
      </c>
      <c r="B3024">
        <v>649</v>
      </c>
      <c r="C3024" t="str">
        <f>VLOOKUP($B3024,Hosts!$A:$M,10,0)</f>
        <v>Within an hour</v>
      </c>
      <c r="D3024" s="70">
        <f>VLOOKUP($B3024,Hosts!$A:$M,11,0)</f>
        <v>1</v>
      </c>
      <c r="E3024" s="70">
        <f>VLOOKUP($B3024,Hosts!$A:$M,12,0)</f>
        <v>0.36</v>
      </c>
      <c r="F3024" t="str">
        <f>VLOOKUP($B3024,Hosts!$A:$M,13,0)</f>
        <v>No</v>
      </c>
      <c r="G3024" t="str">
        <f>INDEX(Hosts!$A:$M, MATCH(Places!$B3024,Hosts!$A:$A,0), MATCH(Places!G$1,Hosts!$A$1:$M$1,0))</f>
        <v>Within an hour</v>
      </c>
      <c r="H3024" s="70">
        <f>INDEX(Hosts!$A:$M, MATCH(Places!$B3024,Hosts!$A:$A,0), MATCH(Places!H$1,Hosts!$A$1:$M$1,0))</f>
        <v>1</v>
      </c>
      <c r="I3024" s="70">
        <f>INDEX(Hosts!$A:$M, MATCH(Places!$B3024,Hosts!$A:$A,0), MATCH(Places!I$1,Hosts!$A$1:$M$1,0))</f>
        <v>0.36</v>
      </c>
      <c r="J3024" t="str">
        <f>INDEX(Hosts!$A:$M, MATCH(Places!$B3024,Hosts!$A:$A,0), MATCH(Places!J$1,Hosts!$A$1:$M$1,0))</f>
        <v>No</v>
      </c>
      <c r="K3024">
        <v>25</v>
      </c>
      <c r="L3024" t="str">
        <f>VLOOKUP($K3024,Neighborhoods!$A:$C,2,0)</f>
        <v>Queens</v>
      </c>
      <c r="M3024" t="str">
        <f>VLOOKUP($K3024,Neighborhoods!$A:$C,3,0)</f>
        <v>Ridgewood</v>
      </c>
      <c r="N3024" t="str">
        <f>INDEX(Neighborhoods!$A:$C, MATCH(Places!$K3024,Neighborhoods!$A:$A,0), MATCH(Places!N$1,Neighborhoods!$A$1:$C$1,0))</f>
        <v>Queens</v>
      </c>
      <c r="O3024" t="str">
        <f>INDEX(Neighborhoods!$A:$C, MATCH(Places!$K3024,Neighborhoods!$A:$A,0), MATCH(Places!O$1,Neighborhoods!$A$1:$C$1,0))</f>
        <v>Ridgewood</v>
      </c>
      <c r="P3024" t="s">
        <v>11822</v>
      </c>
      <c r="Q3024" t="str">
        <f t="shared" si="188"/>
        <v>No</v>
      </c>
      <c r="R3024">
        <v>3</v>
      </c>
      <c r="S3024" t="str">
        <f t="shared" si="189"/>
        <v>Medium</v>
      </c>
      <c r="T3024" s="50">
        <v>100</v>
      </c>
      <c r="U3024" s="70">
        <f t="shared" si="190"/>
        <v>0.03</v>
      </c>
      <c r="V3024" s="52">
        <v>4.88</v>
      </c>
      <c r="W3024" s="52" t="str" cm="1">
        <f t="array" ref="W3024">_xlfn.SWITCH(ROUND(V3024,0),5,"Excellent",4,"Good",3,"Ok","Bad")</f>
        <v>Excellent</v>
      </c>
      <c r="X3024">
        <v>17</v>
      </c>
      <c r="Y3024" t="str">
        <f t="shared" si="191"/>
        <v>No</v>
      </c>
      <c r="Z3024" s="68">
        <v>42994</v>
      </c>
      <c r="AA3024" s="68">
        <v>43789</v>
      </c>
      <c r="AB3024">
        <v>164</v>
      </c>
      <c r="AC3024" t="s">
        <v>15615</v>
      </c>
    </row>
    <row r="3025" spans="1:29" x14ac:dyDescent="0.3">
      <c r="A3025" t="s">
        <v>2196</v>
      </c>
      <c r="B3025">
        <v>2666</v>
      </c>
      <c r="C3025" t="str">
        <f>VLOOKUP($B3025,Hosts!$A:$M,10,0)</f>
        <v>Within an hour</v>
      </c>
      <c r="D3025" s="70">
        <f>VLOOKUP($B3025,Hosts!$A:$M,11,0)</f>
        <v>1</v>
      </c>
      <c r="E3025" s="70">
        <f>VLOOKUP($B3025,Hosts!$A:$M,12,0)</f>
        <v>1</v>
      </c>
      <c r="F3025" t="str">
        <f>VLOOKUP($B3025,Hosts!$A:$M,13,0)</f>
        <v>No</v>
      </c>
      <c r="G3025" t="str">
        <f>INDEX(Hosts!$A:$M, MATCH(Places!$B3025,Hosts!$A:$A,0), MATCH(Places!G$1,Hosts!$A$1:$M$1,0))</f>
        <v>Within an hour</v>
      </c>
      <c r="H3025" s="70">
        <f>INDEX(Hosts!$A:$M, MATCH(Places!$B3025,Hosts!$A:$A,0), MATCH(Places!H$1,Hosts!$A$1:$M$1,0))</f>
        <v>1</v>
      </c>
      <c r="I3025" s="70">
        <f>INDEX(Hosts!$A:$M, MATCH(Places!$B3025,Hosts!$A:$A,0), MATCH(Places!I$1,Hosts!$A$1:$M$1,0))</f>
        <v>1</v>
      </c>
      <c r="J3025" t="str">
        <f>INDEX(Hosts!$A:$M, MATCH(Places!$B3025,Hosts!$A:$A,0), MATCH(Places!J$1,Hosts!$A$1:$M$1,0))</f>
        <v>No</v>
      </c>
      <c r="K3025">
        <v>7</v>
      </c>
      <c r="L3025" t="str">
        <f>VLOOKUP($K3025,Neighborhoods!$A:$C,2,0)</f>
        <v>Brooklyn</v>
      </c>
      <c r="M3025" t="str">
        <f>VLOOKUP($K3025,Neighborhoods!$A:$C,3,0)</f>
        <v>Bedford-Stuyvesant</v>
      </c>
      <c r="N3025" t="str">
        <f>INDEX(Neighborhoods!$A:$C, MATCH(Places!$K3025,Neighborhoods!$A:$A,0), MATCH(Places!N$1,Neighborhoods!$A$1:$C$1,0))</f>
        <v>Brooklyn</v>
      </c>
      <c r="O3025" t="str">
        <f>INDEX(Neighborhoods!$A:$C, MATCH(Places!$K3025,Neighborhoods!$A:$A,0), MATCH(Places!O$1,Neighborhoods!$A$1:$C$1,0))</f>
        <v>Bedford-Stuyvesant</v>
      </c>
      <c r="P3025" t="s">
        <v>11822</v>
      </c>
      <c r="Q3025" t="str">
        <f t="shared" si="188"/>
        <v>No</v>
      </c>
      <c r="R3025">
        <v>2</v>
      </c>
      <c r="S3025" t="str">
        <f t="shared" si="189"/>
        <v>Small</v>
      </c>
      <c r="T3025" s="50">
        <v>87</v>
      </c>
      <c r="U3025" s="70">
        <f t="shared" si="190"/>
        <v>0.03</v>
      </c>
      <c r="V3025" s="52">
        <v>4.8899999999999997</v>
      </c>
      <c r="W3025" s="52" t="str" cm="1">
        <f t="array" ref="W3025">_xlfn.SWITCH(ROUND(V3025,0),5,"Excellent",4,"Good",3,"Ok","Bad")</f>
        <v>Excellent</v>
      </c>
      <c r="X3025">
        <v>27</v>
      </c>
      <c r="Y3025" t="str">
        <f t="shared" si="191"/>
        <v>No</v>
      </c>
      <c r="Z3025" s="68">
        <v>42990</v>
      </c>
      <c r="AA3025" s="68">
        <v>44052</v>
      </c>
      <c r="AB3025">
        <v>0</v>
      </c>
      <c r="AC3025" t="s">
        <v>15616</v>
      </c>
    </row>
    <row r="3026" spans="1:29" x14ac:dyDescent="0.3">
      <c r="A3026" t="s">
        <v>2197</v>
      </c>
      <c r="B3026">
        <v>3359</v>
      </c>
      <c r="C3026" t="str">
        <f>VLOOKUP($B3026,Hosts!$A:$M,10,0)</f>
        <v>Within an hour</v>
      </c>
      <c r="D3026" s="70">
        <f>VLOOKUP($B3026,Hosts!$A:$M,11,0)</f>
        <v>1</v>
      </c>
      <c r="E3026" s="70">
        <f>VLOOKUP($B3026,Hosts!$A:$M,12,0)</f>
        <v>0.98</v>
      </c>
      <c r="F3026" t="str">
        <f>VLOOKUP($B3026,Hosts!$A:$M,13,0)</f>
        <v>Yes</v>
      </c>
      <c r="G3026" t="str">
        <f>INDEX(Hosts!$A:$M, MATCH(Places!$B3026,Hosts!$A:$A,0), MATCH(Places!G$1,Hosts!$A$1:$M$1,0))</f>
        <v>Within an hour</v>
      </c>
      <c r="H3026" s="70">
        <f>INDEX(Hosts!$A:$M, MATCH(Places!$B3026,Hosts!$A:$A,0), MATCH(Places!H$1,Hosts!$A$1:$M$1,0))</f>
        <v>1</v>
      </c>
      <c r="I3026" s="70">
        <f>INDEX(Hosts!$A:$M, MATCH(Places!$B3026,Hosts!$A:$A,0), MATCH(Places!I$1,Hosts!$A$1:$M$1,0))</f>
        <v>0.98</v>
      </c>
      <c r="J3026" t="str">
        <f>INDEX(Hosts!$A:$M, MATCH(Places!$B3026,Hosts!$A:$A,0), MATCH(Places!J$1,Hosts!$A$1:$M$1,0))</f>
        <v>Yes</v>
      </c>
      <c r="K3026">
        <v>16</v>
      </c>
      <c r="L3026" t="str">
        <f>VLOOKUP($K3026,Neighborhoods!$A:$C,2,0)</f>
        <v>Manhattan</v>
      </c>
      <c r="M3026" t="str">
        <f>VLOOKUP($K3026,Neighborhoods!$A:$C,3,0)</f>
        <v>Harlem</v>
      </c>
      <c r="N3026" t="str">
        <f>INDEX(Neighborhoods!$A:$C, MATCH(Places!$K3026,Neighborhoods!$A:$A,0), MATCH(Places!N$1,Neighborhoods!$A$1:$C$1,0))</f>
        <v>Manhattan</v>
      </c>
      <c r="O3026" t="str">
        <f>INDEX(Neighborhoods!$A:$C, MATCH(Places!$K3026,Neighborhoods!$A:$A,0), MATCH(Places!O$1,Neighborhoods!$A$1:$C$1,0))</f>
        <v>Harlem</v>
      </c>
      <c r="P3026" t="s">
        <v>1</v>
      </c>
      <c r="Q3026" t="str">
        <f t="shared" si="188"/>
        <v>Yes</v>
      </c>
      <c r="R3026">
        <v>2</v>
      </c>
      <c r="S3026" t="str">
        <f t="shared" si="189"/>
        <v>Small</v>
      </c>
      <c r="T3026" s="50">
        <v>50</v>
      </c>
      <c r="U3026" s="70">
        <f t="shared" si="190"/>
        <v>0.03</v>
      </c>
      <c r="V3026" s="52">
        <v>4.9000000000000004</v>
      </c>
      <c r="W3026" s="52" t="str" cm="1">
        <f t="array" ref="W3026">_xlfn.SWITCH(ROUND(V3026,0),5,"Excellent",4,"Good",3,"Ok","Bad")</f>
        <v>Excellent</v>
      </c>
      <c r="X3026">
        <v>116</v>
      </c>
      <c r="Y3026" t="str">
        <f t="shared" si="191"/>
        <v>Yes</v>
      </c>
      <c r="Z3026" s="68">
        <v>42991</v>
      </c>
      <c r="AA3026" s="68">
        <v>43907</v>
      </c>
      <c r="AB3026">
        <v>228</v>
      </c>
      <c r="AC3026" t="s">
        <v>15615</v>
      </c>
    </row>
    <row r="3027" spans="1:29" x14ac:dyDescent="0.3">
      <c r="A3027" t="s">
        <v>14536</v>
      </c>
      <c r="B3027">
        <v>1568</v>
      </c>
      <c r="C3027" t="str">
        <f>VLOOKUP($B3027,Hosts!$A:$M,10,0)</f>
        <v>Within an hour</v>
      </c>
      <c r="D3027" s="70">
        <f>VLOOKUP($B3027,Hosts!$A:$M,11,0)</f>
        <v>1</v>
      </c>
      <c r="E3027" s="70">
        <f>VLOOKUP($B3027,Hosts!$A:$M,12,0)</f>
        <v>0.87</v>
      </c>
      <c r="F3027" t="str">
        <f>VLOOKUP($B3027,Hosts!$A:$M,13,0)</f>
        <v>Yes</v>
      </c>
      <c r="G3027" t="str">
        <f>INDEX(Hosts!$A:$M, MATCH(Places!$B3027,Hosts!$A:$A,0), MATCH(Places!G$1,Hosts!$A$1:$M$1,0))</f>
        <v>Within an hour</v>
      </c>
      <c r="H3027" s="70">
        <f>INDEX(Hosts!$A:$M, MATCH(Places!$B3027,Hosts!$A:$A,0), MATCH(Places!H$1,Hosts!$A$1:$M$1,0))</f>
        <v>1</v>
      </c>
      <c r="I3027" s="70">
        <f>INDEX(Hosts!$A:$M, MATCH(Places!$B3027,Hosts!$A:$A,0), MATCH(Places!I$1,Hosts!$A$1:$M$1,0))</f>
        <v>0.87</v>
      </c>
      <c r="J3027" t="str">
        <f>INDEX(Hosts!$A:$M, MATCH(Places!$B3027,Hosts!$A:$A,0), MATCH(Places!J$1,Hosts!$A$1:$M$1,0))</f>
        <v>Yes</v>
      </c>
      <c r="K3027">
        <v>15</v>
      </c>
      <c r="L3027" t="str">
        <f>VLOOKUP($K3027,Neighborhoods!$A:$C,2,0)</f>
        <v>Manhattan</v>
      </c>
      <c r="M3027" t="str">
        <f>VLOOKUP($K3027,Neighborhoods!$A:$C,3,0)</f>
        <v>East Village</v>
      </c>
      <c r="N3027" t="str">
        <f>INDEX(Neighborhoods!$A:$C, MATCH(Places!$K3027,Neighborhoods!$A:$A,0), MATCH(Places!N$1,Neighborhoods!$A$1:$C$1,0))</f>
        <v>Manhattan</v>
      </c>
      <c r="O3027" t="str">
        <f>INDEX(Neighborhoods!$A:$C, MATCH(Places!$K3027,Neighborhoods!$A:$A,0), MATCH(Places!O$1,Neighborhoods!$A$1:$C$1,0))</f>
        <v>East Village</v>
      </c>
      <c r="P3027" t="s">
        <v>1</v>
      </c>
      <c r="Q3027" t="str">
        <f t="shared" si="188"/>
        <v>Yes</v>
      </c>
      <c r="R3027">
        <v>2</v>
      </c>
      <c r="S3027" t="str">
        <f t="shared" si="189"/>
        <v>Small</v>
      </c>
      <c r="T3027" s="50">
        <v>132</v>
      </c>
      <c r="U3027" s="70">
        <f t="shared" si="190"/>
        <v>0.03</v>
      </c>
      <c r="V3027" s="52">
        <v>4.9800000000000004</v>
      </c>
      <c r="W3027" s="52" t="str" cm="1">
        <f t="array" ref="W3027">_xlfn.SWITCH(ROUND(V3027,0),5,"Excellent",4,"Good",3,"Ok","Bad")</f>
        <v>Excellent</v>
      </c>
      <c r="X3027">
        <v>144</v>
      </c>
      <c r="Y3027" t="str">
        <f t="shared" si="191"/>
        <v>Yes</v>
      </c>
      <c r="Z3027" s="68">
        <v>42999</v>
      </c>
      <c r="AA3027" s="68">
        <v>44054</v>
      </c>
      <c r="AB3027">
        <v>175</v>
      </c>
      <c r="AC3027" t="s">
        <v>15615</v>
      </c>
    </row>
    <row r="3028" spans="1:29" x14ac:dyDescent="0.3">
      <c r="A3028" t="s">
        <v>2198</v>
      </c>
      <c r="B3028">
        <v>1613</v>
      </c>
      <c r="C3028" t="str">
        <f>VLOOKUP($B3028,Hosts!$A:$M,10,0)</f>
        <v>A few days or more</v>
      </c>
      <c r="D3028" s="70">
        <f>VLOOKUP($B3028,Hosts!$A:$M,11,0)</f>
        <v>0</v>
      </c>
      <c r="E3028" s="70">
        <f>VLOOKUP($B3028,Hosts!$A:$M,12,0)</f>
        <v>1</v>
      </c>
      <c r="F3028" t="str">
        <f>VLOOKUP($B3028,Hosts!$A:$M,13,0)</f>
        <v>No</v>
      </c>
      <c r="G3028" t="str">
        <f>INDEX(Hosts!$A:$M, MATCH(Places!$B3028,Hosts!$A:$A,0), MATCH(Places!G$1,Hosts!$A$1:$M$1,0))</f>
        <v>A few days or more</v>
      </c>
      <c r="H3028" s="70">
        <f>INDEX(Hosts!$A:$M, MATCH(Places!$B3028,Hosts!$A:$A,0), MATCH(Places!H$1,Hosts!$A$1:$M$1,0))</f>
        <v>0</v>
      </c>
      <c r="I3028" s="70">
        <f>INDEX(Hosts!$A:$M, MATCH(Places!$B3028,Hosts!$A:$A,0), MATCH(Places!I$1,Hosts!$A$1:$M$1,0))</f>
        <v>1</v>
      </c>
      <c r="J3028" t="str">
        <f>INDEX(Hosts!$A:$M, MATCH(Places!$B3028,Hosts!$A:$A,0), MATCH(Places!J$1,Hosts!$A$1:$M$1,0))</f>
        <v>No</v>
      </c>
      <c r="K3028">
        <v>13</v>
      </c>
      <c r="L3028" t="str">
        <f>VLOOKUP($K3028,Neighborhoods!$A:$C,2,0)</f>
        <v>Manhattan</v>
      </c>
      <c r="M3028" t="str">
        <f>VLOOKUP($K3028,Neighborhoods!$A:$C,3,0)</f>
        <v>Chelsea</v>
      </c>
      <c r="N3028" t="str">
        <f>INDEX(Neighborhoods!$A:$C, MATCH(Places!$K3028,Neighborhoods!$A:$A,0), MATCH(Places!N$1,Neighborhoods!$A$1:$C$1,0))</f>
        <v>Manhattan</v>
      </c>
      <c r="O3028" t="str">
        <f>INDEX(Neighborhoods!$A:$C, MATCH(Places!$K3028,Neighborhoods!$A:$A,0), MATCH(Places!O$1,Neighborhoods!$A$1:$C$1,0))</f>
        <v>Chelsea</v>
      </c>
      <c r="P3028" t="s">
        <v>11822</v>
      </c>
      <c r="Q3028" t="str">
        <f t="shared" si="188"/>
        <v>No</v>
      </c>
      <c r="R3028">
        <v>4</v>
      </c>
      <c r="S3028" t="str">
        <f t="shared" si="189"/>
        <v>Medium</v>
      </c>
      <c r="T3028" s="50">
        <v>205</v>
      </c>
      <c r="U3028" s="70">
        <f t="shared" si="190"/>
        <v>0.04</v>
      </c>
      <c r="V3028" s="52">
        <v>4.4000000000000004</v>
      </c>
      <c r="W3028" s="52" t="str" cm="1">
        <f t="array" ref="W3028">_xlfn.SWITCH(ROUND(V3028,0),5,"Excellent",4,"Good",3,"Ok","Bad")</f>
        <v>Good</v>
      </c>
      <c r="X3028">
        <v>55</v>
      </c>
      <c r="Y3028" t="str">
        <f t="shared" si="191"/>
        <v>No</v>
      </c>
      <c r="Z3028" s="68">
        <v>42992</v>
      </c>
      <c r="AA3028" s="68">
        <v>43853</v>
      </c>
      <c r="AB3028">
        <v>365</v>
      </c>
      <c r="AC3028" t="s">
        <v>15616</v>
      </c>
    </row>
    <row r="3029" spans="1:29" x14ac:dyDescent="0.3">
      <c r="A3029" t="s">
        <v>13486</v>
      </c>
      <c r="B3029">
        <v>1602</v>
      </c>
      <c r="C3029" t="str">
        <f>VLOOKUP($B3029,Hosts!$A:$M,10,0)</f>
        <v>Within an hour</v>
      </c>
      <c r="D3029" s="70">
        <f>VLOOKUP($B3029,Hosts!$A:$M,11,0)</f>
        <v>1</v>
      </c>
      <c r="E3029" s="70">
        <f>VLOOKUP($B3029,Hosts!$A:$M,12,0)</f>
        <v>0.91</v>
      </c>
      <c r="F3029" t="str">
        <f>VLOOKUP($B3029,Hosts!$A:$M,13,0)</f>
        <v>Yes</v>
      </c>
      <c r="G3029" t="str">
        <f>INDEX(Hosts!$A:$M, MATCH(Places!$B3029,Hosts!$A:$A,0), MATCH(Places!G$1,Hosts!$A$1:$M$1,0))</f>
        <v>Within an hour</v>
      </c>
      <c r="H3029" s="70">
        <f>INDEX(Hosts!$A:$M, MATCH(Places!$B3029,Hosts!$A:$A,0), MATCH(Places!H$1,Hosts!$A$1:$M$1,0))</f>
        <v>1</v>
      </c>
      <c r="I3029" s="70">
        <f>INDEX(Hosts!$A:$M, MATCH(Places!$B3029,Hosts!$A:$A,0), MATCH(Places!I$1,Hosts!$A$1:$M$1,0))</f>
        <v>0.91</v>
      </c>
      <c r="J3029" t="str">
        <f>INDEX(Hosts!$A:$M, MATCH(Places!$B3029,Hosts!$A:$A,0), MATCH(Places!J$1,Hosts!$A$1:$M$1,0))</f>
        <v>Yes</v>
      </c>
      <c r="K3029">
        <v>12</v>
      </c>
      <c r="L3029" t="str">
        <f>VLOOKUP($K3029,Neighborhoods!$A:$C,2,0)</f>
        <v>Brooklyn</v>
      </c>
      <c r="M3029" t="str">
        <f>VLOOKUP($K3029,Neighborhoods!$A:$C,3,0)</f>
        <v>Williamsburg</v>
      </c>
      <c r="N3029" t="str">
        <f>INDEX(Neighborhoods!$A:$C, MATCH(Places!$K3029,Neighborhoods!$A:$A,0), MATCH(Places!N$1,Neighborhoods!$A$1:$C$1,0))</f>
        <v>Brooklyn</v>
      </c>
      <c r="O3029" t="str">
        <f>INDEX(Neighborhoods!$A:$C, MATCH(Places!$K3029,Neighborhoods!$A:$A,0), MATCH(Places!O$1,Neighborhoods!$A$1:$C$1,0))</f>
        <v>Williamsburg</v>
      </c>
      <c r="P3029" t="s">
        <v>11822</v>
      </c>
      <c r="Q3029" t="str">
        <f t="shared" si="188"/>
        <v>No</v>
      </c>
      <c r="R3029">
        <v>6</v>
      </c>
      <c r="S3029" t="str">
        <f t="shared" si="189"/>
        <v>Large</v>
      </c>
      <c r="T3029" s="50">
        <v>185</v>
      </c>
      <c r="U3029" s="70">
        <f t="shared" si="190"/>
        <v>0.03</v>
      </c>
      <c r="V3029" s="52">
        <v>4.82</v>
      </c>
      <c r="W3029" s="52" t="str" cm="1">
        <f t="array" ref="W3029">_xlfn.SWITCH(ROUND(V3029,0),5,"Excellent",4,"Good",3,"Ok","Bad")</f>
        <v>Excellent</v>
      </c>
      <c r="X3029">
        <v>176</v>
      </c>
      <c r="Y3029" t="str">
        <f t="shared" si="191"/>
        <v>Yes</v>
      </c>
      <c r="Z3029" s="68">
        <v>43004</v>
      </c>
      <c r="AA3029" s="68">
        <v>43904</v>
      </c>
      <c r="AB3029">
        <v>0</v>
      </c>
      <c r="AC3029" t="s">
        <v>15615</v>
      </c>
    </row>
    <row r="3030" spans="1:29" x14ac:dyDescent="0.3">
      <c r="A3030" t="s">
        <v>2199</v>
      </c>
      <c r="B3030">
        <v>3222</v>
      </c>
      <c r="C3030" t="str">
        <f>VLOOKUP($B3030,Hosts!$A:$M,10,0)</f>
        <v>Within an hour</v>
      </c>
      <c r="D3030" s="70">
        <f>VLOOKUP($B3030,Hosts!$A:$M,11,0)</f>
        <v>1</v>
      </c>
      <c r="E3030" s="70">
        <f>VLOOKUP($B3030,Hosts!$A:$M,12,0)</f>
        <v>0.95</v>
      </c>
      <c r="F3030" t="str">
        <f>VLOOKUP($B3030,Hosts!$A:$M,13,0)</f>
        <v>No</v>
      </c>
      <c r="G3030" t="str">
        <f>INDEX(Hosts!$A:$M, MATCH(Places!$B3030,Hosts!$A:$A,0), MATCH(Places!G$1,Hosts!$A$1:$M$1,0))</f>
        <v>Within an hour</v>
      </c>
      <c r="H3030" s="70">
        <f>INDEX(Hosts!$A:$M, MATCH(Places!$B3030,Hosts!$A:$A,0), MATCH(Places!H$1,Hosts!$A$1:$M$1,0))</f>
        <v>1</v>
      </c>
      <c r="I3030" s="70">
        <f>INDEX(Hosts!$A:$M, MATCH(Places!$B3030,Hosts!$A:$A,0), MATCH(Places!I$1,Hosts!$A$1:$M$1,0))</f>
        <v>0.95</v>
      </c>
      <c r="J3030" t="str">
        <f>INDEX(Hosts!$A:$M, MATCH(Places!$B3030,Hosts!$A:$A,0), MATCH(Places!J$1,Hosts!$A$1:$M$1,0))</f>
        <v>No</v>
      </c>
      <c r="K3030">
        <v>8</v>
      </c>
      <c r="L3030" t="str">
        <f>VLOOKUP($K3030,Neighborhoods!$A:$C,2,0)</f>
        <v>Brooklyn</v>
      </c>
      <c r="M3030" t="str">
        <f>VLOOKUP($K3030,Neighborhoods!$A:$C,3,0)</f>
        <v>Bushwick</v>
      </c>
      <c r="N3030" t="str">
        <f>INDEX(Neighborhoods!$A:$C, MATCH(Places!$K3030,Neighborhoods!$A:$A,0), MATCH(Places!N$1,Neighborhoods!$A$1:$C$1,0))</f>
        <v>Brooklyn</v>
      </c>
      <c r="O3030" t="str">
        <f>INDEX(Neighborhoods!$A:$C, MATCH(Places!$K3030,Neighborhoods!$A:$A,0), MATCH(Places!O$1,Neighborhoods!$A$1:$C$1,0))</f>
        <v>Bushwick</v>
      </c>
      <c r="P3030" t="s">
        <v>1</v>
      </c>
      <c r="Q3030" t="str">
        <f t="shared" si="188"/>
        <v>Yes</v>
      </c>
      <c r="R3030">
        <v>2</v>
      </c>
      <c r="S3030" t="str">
        <f t="shared" si="189"/>
        <v>Small</v>
      </c>
      <c r="T3030" s="50">
        <v>45</v>
      </c>
      <c r="U3030" s="70">
        <f t="shared" si="190"/>
        <v>0.03</v>
      </c>
      <c r="V3030" s="52">
        <v>4.6399999999999997</v>
      </c>
      <c r="W3030" s="52" t="str" cm="1">
        <f t="array" ref="W3030">_xlfn.SWITCH(ROUND(V3030,0),5,"Excellent",4,"Good",3,"Ok","Bad")</f>
        <v>Excellent</v>
      </c>
      <c r="X3030">
        <v>118</v>
      </c>
      <c r="Y3030" t="str">
        <f t="shared" si="191"/>
        <v>No</v>
      </c>
      <c r="Z3030" s="68">
        <v>43022</v>
      </c>
      <c r="AA3030" s="68">
        <v>44009</v>
      </c>
      <c r="AB3030">
        <v>79</v>
      </c>
      <c r="AC3030" t="s">
        <v>15616</v>
      </c>
    </row>
    <row r="3031" spans="1:29" x14ac:dyDescent="0.3">
      <c r="A3031" t="s">
        <v>13931</v>
      </c>
      <c r="B3031">
        <v>246</v>
      </c>
      <c r="C3031" t="str">
        <f>VLOOKUP($B3031,Hosts!$A:$M,10,0)</f>
        <v>Within a day</v>
      </c>
      <c r="D3031" s="70">
        <f>VLOOKUP($B3031,Hosts!$A:$M,11,0)</f>
        <v>0.82</v>
      </c>
      <c r="E3031" s="70">
        <f>VLOOKUP($B3031,Hosts!$A:$M,12,0)</f>
        <v>0.39</v>
      </c>
      <c r="F3031" t="str">
        <f>VLOOKUP($B3031,Hosts!$A:$M,13,0)</f>
        <v>No</v>
      </c>
      <c r="G3031" t="str">
        <f>INDEX(Hosts!$A:$M, MATCH(Places!$B3031,Hosts!$A:$A,0), MATCH(Places!G$1,Hosts!$A$1:$M$1,0))</f>
        <v>Within a day</v>
      </c>
      <c r="H3031" s="70">
        <f>INDEX(Hosts!$A:$M, MATCH(Places!$B3031,Hosts!$A:$A,0), MATCH(Places!H$1,Hosts!$A$1:$M$1,0))</f>
        <v>0.82</v>
      </c>
      <c r="I3031" s="70">
        <f>INDEX(Hosts!$A:$M, MATCH(Places!$B3031,Hosts!$A:$A,0), MATCH(Places!I$1,Hosts!$A$1:$M$1,0))</f>
        <v>0.39</v>
      </c>
      <c r="J3031" t="str">
        <f>INDEX(Hosts!$A:$M, MATCH(Places!$B3031,Hosts!$A:$A,0), MATCH(Places!J$1,Hosts!$A$1:$M$1,0))</f>
        <v>No</v>
      </c>
      <c r="K3031">
        <v>12</v>
      </c>
      <c r="L3031" t="str">
        <f>VLOOKUP($K3031,Neighborhoods!$A:$C,2,0)</f>
        <v>Brooklyn</v>
      </c>
      <c r="M3031" t="str">
        <f>VLOOKUP($K3031,Neighborhoods!$A:$C,3,0)</f>
        <v>Williamsburg</v>
      </c>
      <c r="N3031" t="str">
        <f>INDEX(Neighborhoods!$A:$C, MATCH(Places!$K3031,Neighborhoods!$A:$A,0), MATCH(Places!N$1,Neighborhoods!$A$1:$C$1,0))</f>
        <v>Brooklyn</v>
      </c>
      <c r="O3031" t="str">
        <f>INDEX(Neighborhoods!$A:$C, MATCH(Places!$K3031,Neighborhoods!$A:$A,0), MATCH(Places!O$1,Neighborhoods!$A$1:$C$1,0))</f>
        <v>Williamsburg</v>
      </c>
      <c r="P3031" t="s">
        <v>11822</v>
      </c>
      <c r="Q3031" t="str">
        <f t="shared" si="188"/>
        <v>No</v>
      </c>
      <c r="R3031">
        <v>5</v>
      </c>
      <c r="S3031" t="str">
        <f t="shared" si="189"/>
        <v>Medium</v>
      </c>
      <c r="T3031" s="50">
        <v>250</v>
      </c>
      <c r="U3031" s="70">
        <f t="shared" si="190"/>
        <v>0.04</v>
      </c>
      <c r="V3031" s="52">
        <v>4.8</v>
      </c>
      <c r="W3031" s="52" t="str" cm="1">
        <f t="array" ref="W3031">_xlfn.SWITCH(ROUND(V3031,0),5,"Excellent",4,"Good",3,"Ok","Bad")</f>
        <v>Excellent</v>
      </c>
      <c r="X3031">
        <v>10</v>
      </c>
      <c r="Y3031" t="str">
        <f t="shared" si="191"/>
        <v>No</v>
      </c>
      <c r="Z3031" s="68">
        <v>43024</v>
      </c>
      <c r="AA3031" s="68">
        <v>43833</v>
      </c>
      <c r="AB3031">
        <v>58</v>
      </c>
      <c r="AC3031" t="s">
        <v>15615</v>
      </c>
    </row>
    <row r="3032" spans="1:29" x14ac:dyDescent="0.3">
      <c r="A3032" t="s">
        <v>14663</v>
      </c>
      <c r="B3032">
        <v>1816</v>
      </c>
      <c r="C3032" t="str">
        <f>VLOOKUP($B3032,Hosts!$A:$M,10,0)</f>
        <v>Within an hour</v>
      </c>
      <c r="D3032" s="70">
        <f>VLOOKUP($B3032,Hosts!$A:$M,11,0)</f>
        <v>0.7</v>
      </c>
      <c r="E3032" s="70">
        <f>VLOOKUP($B3032,Hosts!$A:$M,12,0)</f>
        <v>0.99</v>
      </c>
      <c r="F3032" t="str">
        <f>VLOOKUP($B3032,Hosts!$A:$M,13,0)</f>
        <v>No</v>
      </c>
      <c r="G3032" t="str">
        <f>INDEX(Hosts!$A:$M, MATCH(Places!$B3032,Hosts!$A:$A,0), MATCH(Places!G$1,Hosts!$A$1:$M$1,0))</f>
        <v>Within an hour</v>
      </c>
      <c r="H3032" s="70">
        <f>INDEX(Hosts!$A:$M, MATCH(Places!$B3032,Hosts!$A:$A,0), MATCH(Places!H$1,Hosts!$A$1:$M$1,0))</f>
        <v>0.7</v>
      </c>
      <c r="I3032" s="70">
        <f>INDEX(Hosts!$A:$M, MATCH(Places!$B3032,Hosts!$A:$A,0), MATCH(Places!I$1,Hosts!$A$1:$M$1,0))</f>
        <v>0.99</v>
      </c>
      <c r="J3032" t="str">
        <f>INDEX(Hosts!$A:$M, MATCH(Places!$B3032,Hosts!$A:$A,0), MATCH(Places!J$1,Hosts!$A$1:$M$1,0))</f>
        <v>No</v>
      </c>
      <c r="K3032">
        <v>17</v>
      </c>
      <c r="L3032" t="str">
        <f>VLOOKUP($K3032,Neighborhoods!$A:$C,2,0)</f>
        <v>Manhattan</v>
      </c>
      <c r="M3032" t="str">
        <f>VLOOKUP($K3032,Neighborhoods!$A:$C,3,0)</f>
        <v>Hell's Kitchen</v>
      </c>
      <c r="N3032" t="str">
        <f>INDEX(Neighborhoods!$A:$C, MATCH(Places!$K3032,Neighborhoods!$A:$A,0), MATCH(Places!N$1,Neighborhoods!$A$1:$C$1,0))</f>
        <v>Manhattan</v>
      </c>
      <c r="O3032" t="str">
        <f>INDEX(Neighborhoods!$A:$C, MATCH(Places!$K3032,Neighborhoods!$A:$A,0), MATCH(Places!O$1,Neighborhoods!$A$1:$C$1,0))</f>
        <v>Hell's Kitchen</v>
      </c>
      <c r="P3032" t="s">
        <v>1</v>
      </c>
      <c r="Q3032" t="str">
        <f t="shared" si="188"/>
        <v>Yes</v>
      </c>
      <c r="R3032">
        <v>2</v>
      </c>
      <c r="S3032" t="str">
        <f t="shared" si="189"/>
        <v>Small</v>
      </c>
      <c r="T3032" s="50">
        <v>70</v>
      </c>
      <c r="U3032" s="70">
        <f t="shared" si="190"/>
        <v>0.03</v>
      </c>
      <c r="V3032" s="52">
        <v>4.38</v>
      </c>
      <c r="W3032" s="52" t="str" cm="1">
        <f t="array" ref="W3032">_xlfn.SWITCH(ROUND(V3032,0),5,"Excellent",4,"Good",3,"Ok","Bad")</f>
        <v>Good</v>
      </c>
      <c r="X3032">
        <v>78</v>
      </c>
      <c r="Y3032" t="str">
        <f t="shared" si="191"/>
        <v>No</v>
      </c>
      <c r="Z3032" s="68">
        <v>42995</v>
      </c>
      <c r="AA3032" s="68">
        <v>43908</v>
      </c>
      <c r="AB3032">
        <v>224</v>
      </c>
      <c r="AC3032" t="s">
        <v>15616</v>
      </c>
    </row>
    <row r="3033" spans="1:29" x14ac:dyDescent="0.3">
      <c r="A3033" t="s">
        <v>2200</v>
      </c>
      <c r="B3033">
        <v>2869</v>
      </c>
      <c r="C3033" t="str">
        <f>VLOOKUP($B3033,Hosts!$A:$M,10,0)</f>
        <v>Within an hour</v>
      </c>
      <c r="D3033" s="70">
        <f>VLOOKUP($B3033,Hosts!$A:$M,11,0)</f>
        <v>1</v>
      </c>
      <c r="E3033" s="70">
        <f>VLOOKUP($B3033,Hosts!$A:$M,12,0)</f>
        <v>1</v>
      </c>
      <c r="F3033" t="str">
        <f>VLOOKUP($B3033,Hosts!$A:$M,13,0)</f>
        <v>Yes</v>
      </c>
      <c r="G3033" t="str">
        <f>INDEX(Hosts!$A:$M, MATCH(Places!$B3033,Hosts!$A:$A,0), MATCH(Places!G$1,Hosts!$A$1:$M$1,0))</f>
        <v>Within an hour</v>
      </c>
      <c r="H3033" s="70">
        <f>INDEX(Hosts!$A:$M, MATCH(Places!$B3033,Hosts!$A:$A,0), MATCH(Places!H$1,Hosts!$A$1:$M$1,0))</f>
        <v>1</v>
      </c>
      <c r="I3033" s="70">
        <f>INDEX(Hosts!$A:$M, MATCH(Places!$B3033,Hosts!$A:$A,0), MATCH(Places!I$1,Hosts!$A$1:$M$1,0))</f>
        <v>1</v>
      </c>
      <c r="J3033" t="str">
        <f>INDEX(Hosts!$A:$M, MATCH(Places!$B3033,Hosts!$A:$A,0), MATCH(Places!J$1,Hosts!$A$1:$M$1,0))</f>
        <v>Yes</v>
      </c>
      <c r="K3033">
        <v>26</v>
      </c>
      <c r="L3033" t="str">
        <f>VLOOKUP($K3033,Neighborhoods!$A:$C,2,0)</f>
        <v>Queens</v>
      </c>
      <c r="M3033" t="str">
        <f>VLOOKUP($K3033,Neighborhoods!$A:$C,3,0)</f>
        <v>Sunnyside</v>
      </c>
      <c r="N3033" t="str">
        <f>INDEX(Neighborhoods!$A:$C, MATCH(Places!$K3033,Neighborhoods!$A:$A,0), MATCH(Places!N$1,Neighborhoods!$A$1:$C$1,0))</f>
        <v>Queens</v>
      </c>
      <c r="O3033" t="str">
        <f>INDEX(Neighborhoods!$A:$C, MATCH(Places!$K3033,Neighborhoods!$A:$A,0), MATCH(Places!O$1,Neighborhoods!$A$1:$C$1,0))</f>
        <v>Sunnyside</v>
      </c>
      <c r="P3033" t="s">
        <v>1</v>
      </c>
      <c r="Q3033" t="str">
        <f t="shared" si="188"/>
        <v>Yes</v>
      </c>
      <c r="R3033">
        <v>1</v>
      </c>
      <c r="S3033" t="str">
        <f t="shared" si="189"/>
        <v>Small</v>
      </c>
      <c r="T3033" s="50">
        <v>80</v>
      </c>
      <c r="U3033" s="70">
        <f t="shared" si="190"/>
        <v>0.03</v>
      </c>
      <c r="V3033" s="52">
        <v>5</v>
      </c>
      <c r="W3033" s="52" t="str" cm="1">
        <f t="array" ref="W3033">_xlfn.SWITCH(ROUND(V3033,0),5,"Excellent",4,"Good",3,"Ok","Bad")</f>
        <v>Excellent</v>
      </c>
      <c r="X3033">
        <v>32</v>
      </c>
      <c r="Y3033" t="str">
        <f t="shared" si="191"/>
        <v>No</v>
      </c>
      <c r="Z3033" s="68">
        <v>42993</v>
      </c>
      <c r="AA3033" s="68">
        <v>43832</v>
      </c>
      <c r="AB3033">
        <v>365</v>
      </c>
      <c r="AC3033" t="s">
        <v>15615</v>
      </c>
    </row>
    <row r="3034" spans="1:29" x14ac:dyDescent="0.3">
      <c r="A3034" t="s">
        <v>2201</v>
      </c>
      <c r="B3034">
        <v>2817</v>
      </c>
      <c r="C3034" t="str">
        <f>VLOOKUP($B3034,Hosts!$A:$M,10,0)</f>
        <v>Within an hour</v>
      </c>
      <c r="D3034" s="70">
        <f>VLOOKUP($B3034,Hosts!$A:$M,11,0)</f>
        <v>1</v>
      </c>
      <c r="E3034" s="70">
        <f>VLOOKUP($B3034,Hosts!$A:$M,12,0)</f>
        <v>1</v>
      </c>
      <c r="F3034" t="str">
        <f>VLOOKUP($B3034,Hosts!$A:$M,13,0)</f>
        <v>No</v>
      </c>
      <c r="G3034" t="str">
        <f>INDEX(Hosts!$A:$M, MATCH(Places!$B3034,Hosts!$A:$A,0), MATCH(Places!G$1,Hosts!$A$1:$M$1,0))</f>
        <v>Within an hour</v>
      </c>
      <c r="H3034" s="70">
        <f>INDEX(Hosts!$A:$M, MATCH(Places!$B3034,Hosts!$A:$A,0), MATCH(Places!H$1,Hosts!$A$1:$M$1,0))</f>
        <v>1</v>
      </c>
      <c r="I3034" s="70">
        <f>INDEX(Hosts!$A:$M, MATCH(Places!$B3034,Hosts!$A:$A,0), MATCH(Places!I$1,Hosts!$A$1:$M$1,0))</f>
        <v>1</v>
      </c>
      <c r="J3034" t="str">
        <f>INDEX(Hosts!$A:$M, MATCH(Places!$B3034,Hosts!$A:$A,0), MATCH(Places!J$1,Hosts!$A$1:$M$1,0))</f>
        <v>No</v>
      </c>
      <c r="K3034">
        <v>16</v>
      </c>
      <c r="L3034" t="str">
        <f>VLOOKUP($K3034,Neighborhoods!$A:$C,2,0)</f>
        <v>Manhattan</v>
      </c>
      <c r="M3034" t="str">
        <f>VLOOKUP($K3034,Neighborhoods!$A:$C,3,0)</f>
        <v>Harlem</v>
      </c>
      <c r="N3034" t="str">
        <f>INDEX(Neighborhoods!$A:$C, MATCH(Places!$K3034,Neighborhoods!$A:$A,0), MATCH(Places!N$1,Neighborhoods!$A$1:$C$1,0))</f>
        <v>Manhattan</v>
      </c>
      <c r="O3034" t="str">
        <f>INDEX(Neighborhoods!$A:$C, MATCH(Places!$K3034,Neighborhoods!$A:$A,0), MATCH(Places!O$1,Neighborhoods!$A$1:$C$1,0))</f>
        <v>Harlem</v>
      </c>
      <c r="P3034" t="s">
        <v>11822</v>
      </c>
      <c r="Q3034" t="str">
        <f t="shared" si="188"/>
        <v>No</v>
      </c>
      <c r="R3034">
        <v>2</v>
      </c>
      <c r="S3034" t="str">
        <f t="shared" si="189"/>
        <v>Small</v>
      </c>
      <c r="T3034" s="50">
        <v>100</v>
      </c>
      <c r="U3034" s="70">
        <f t="shared" si="190"/>
        <v>0.03</v>
      </c>
      <c r="V3034" s="52">
        <v>4.54</v>
      </c>
      <c r="W3034" s="52" t="str" cm="1">
        <f t="array" ref="W3034">_xlfn.SWITCH(ROUND(V3034,0),5,"Excellent",4,"Good",3,"Ok","Bad")</f>
        <v>Excellent</v>
      </c>
      <c r="X3034">
        <v>26</v>
      </c>
      <c r="Y3034" t="str">
        <f t="shared" si="191"/>
        <v>No</v>
      </c>
      <c r="Z3034" s="68">
        <v>43369</v>
      </c>
      <c r="AA3034" s="68">
        <v>43998</v>
      </c>
      <c r="AB3034">
        <v>269</v>
      </c>
      <c r="AC3034" t="s">
        <v>15616</v>
      </c>
    </row>
    <row r="3035" spans="1:29" x14ac:dyDescent="0.3">
      <c r="A3035" t="s">
        <v>2202</v>
      </c>
      <c r="B3035">
        <v>3236</v>
      </c>
      <c r="C3035" t="str">
        <f>VLOOKUP($B3035,Hosts!$A:$M,10,0)</f>
        <v>Within an hour</v>
      </c>
      <c r="D3035" s="70">
        <f>VLOOKUP($B3035,Hosts!$A:$M,11,0)</f>
        <v>0.9</v>
      </c>
      <c r="E3035" s="70">
        <f>VLOOKUP($B3035,Hosts!$A:$M,12,0)</f>
        <v>0.91</v>
      </c>
      <c r="F3035" t="str">
        <f>VLOOKUP($B3035,Hosts!$A:$M,13,0)</f>
        <v>Yes</v>
      </c>
      <c r="G3035" t="str">
        <f>INDEX(Hosts!$A:$M, MATCH(Places!$B3035,Hosts!$A:$A,0), MATCH(Places!G$1,Hosts!$A$1:$M$1,0))</f>
        <v>Within an hour</v>
      </c>
      <c r="H3035" s="70">
        <f>INDEX(Hosts!$A:$M, MATCH(Places!$B3035,Hosts!$A:$A,0), MATCH(Places!H$1,Hosts!$A$1:$M$1,0))</f>
        <v>0.9</v>
      </c>
      <c r="I3035" s="70">
        <f>INDEX(Hosts!$A:$M, MATCH(Places!$B3035,Hosts!$A:$A,0), MATCH(Places!I$1,Hosts!$A$1:$M$1,0))</f>
        <v>0.91</v>
      </c>
      <c r="J3035" t="str">
        <f>INDEX(Hosts!$A:$M, MATCH(Places!$B3035,Hosts!$A:$A,0), MATCH(Places!J$1,Hosts!$A$1:$M$1,0))</f>
        <v>Yes</v>
      </c>
      <c r="K3035">
        <v>1</v>
      </c>
      <c r="L3035" t="str">
        <f>VLOOKUP($K3035,Neighborhoods!$A:$C,2,0)</f>
        <v>Bronx</v>
      </c>
      <c r="M3035" t="str">
        <f>VLOOKUP($K3035,Neighborhoods!$A:$C,3,0)</f>
        <v>Allerton</v>
      </c>
      <c r="N3035" t="str">
        <f>INDEX(Neighborhoods!$A:$C, MATCH(Places!$K3035,Neighborhoods!$A:$A,0), MATCH(Places!N$1,Neighborhoods!$A$1:$C$1,0))</f>
        <v>Bronx</v>
      </c>
      <c r="O3035" t="str">
        <f>INDEX(Neighborhoods!$A:$C, MATCH(Places!$K3035,Neighborhoods!$A:$A,0), MATCH(Places!O$1,Neighborhoods!$A$1:$C$1,0))</f>
        <v>Allerton</v>
      </c>
      <c r="P3035" t="s">
        <v>1</v>
      </c>
      <c r="Q3035" t="str">
        <f t="shared" si="188"/>
        <v>Yes</v>
      </c>
      <c r="R3035">
        <v>2</v>
      </c>
      <c r="S3035" t="str">
        <f t="shared" si="189"/>
        <v>Small</v>
      </c>
      <c r="T3035" s="50">
        <v>89</v>
      </c>
      <c r="U3035" s="70">
        <f t="shared" si="190"/>
        <v>0.03</v>
      </c>
      <c r="V3035" s="52">
        <v>4.99</v>
      </c>
      <c r="W3035" s="52" t="str" cm="1">
        <f t="array" ref="W3035">_xlfn.SWITCH(ROUND(V3035,0),5,"Excellent",4,"Good",3,"Ok","Bad")</f>
        <v>Excellent</v>
      </c>
      <c r="X3035">
        <v>143</v>
      </c>
      <c r="Y3035" t="str">
        <f t="shared" si="191"/>
        <v>Yes</v>
      </c>
      <c r="Z3035" s="68">
        <v>43016</v>
      </c>
      <c r="AA3035" s="68">
        <v>44032</v>
      </c>
      <c r="AB3035">
        <v>257</v>
      </c>
      <c r="AC3035" t="s">
        <v>15615</v>
      </c>
    </row>
    <row r="3036" spans="1:29" x14ac:dyDescent="0.3">
      <c r="A3036" t="s">
        <v>2203</v>
      </c>
      <c r="B3036">
        <v>1554</v>
      </c>
      <c r="C3036" t="str">
        <f>VLOOKUP($B3036,Hosts!$A:$M,10,0)</f>
        <v>Within an hour</v>
      </c>
      <c r="D3036" s="70">
        <f>VLOOKUP($B3036,Hosts!$A:$M,11,0)</f>
        <v>1</v>
      </c>
      <c r="E3036" s="70">
        <f>VLOOKUP($B3036,Hosts!$A:$M,12,0)</f>
        <v>1</v>
      </c>
      <c r="F3036" t="str">
        <f>VLOOKUP($B3036,Hosts!$A:$M,13,0)</f>
        <v>Yes</v>
      </c>
      <c r="G3036" t="str">
        <f>INDEX(Hosts!$A:$M, MATCH(Places!$B3036,Hosts!$A:$A,0), MATCH(Places!G$1,Hosts!$A$1:$M$1,0))</f>
        <v>Within an hour</v>
      </c>
      <c r="H3036" s="70">
        <f>INDEX(Hosts!$A:$M, MATCH(Places!$B3036,Hosts!$A:$A,0), MATCH(Places!H$1,Hosts!$A$1:$M$1,0))</f>
        <v>1</v>
      </c>
      <c r="I3036" s="70">
        <f>INDEX(Hosts!$A:$M, MATCH(Places!$B3036,Hosts!$A:$A,0), MATCH(Places!I$1,Hosts!$A$1:$M$1,0))</f>
        <v>1</v>
      </c>
      <c r="J3036" t="str">
        <f>INDEX(Hosts!$A:$M, MATCH(Places!$B3036,Hosts!$A:$A,0), MATCH(Places!J$1,Hosts!$A$1:$M$1,0))</f>
        <v>Yes</v>
      </c>
      <c r="K3036">
        <v>17</v>
      </c>
      <c r="L3036" t="str">
        <f>VLOOKUP($K3036,Neighborhoods!$A:$C,2,0)</f>
        <v>Manhattan</v>
      </c>
      <c r="M3036" t="str">
        <f>VLOOKUP($K3036,Neighborhoods!$A:$C,3,0)</f>
        <v>Hell's Kitchen</v>
      </c>
      <c r="N3036" t="str">
        <f>INDEX(Neighborhoods!$A:$C, MATCH(Places!$K3036,Neighborhoods!$A:$A,0), MATCH(Places!N$1,Neighborhoods!$A$1:$C$1,0))</f>
        <v>Manhattan</v>
      </c>
      <c r="O3036" t="str">
        <f>INDEX(Neighborhoods!$A:$C, MATCH(Places!$K3036,Neighborhoods!$A:$A,0), MATCH(Places!O$1,Neighborhoods!$A$1:$C$1,0))</f>
        <v>Hell's Kitchen</v>
      </c>
      <c r="P3036" t="s">
        <v>11822</v>
      </c>
      <c r="Q3036" t="str">
        <f t="shared" si="188"/>
        <v>No</v>
      </c>
      <c r="R3036">
        <v>6</v>
      </c>
      <c r="S3036" t="str">
        <f t="shared" si="189"/>
        <v>Large</v>
      </c>
      <c r="T3036" s="50">
        <v>435</v>
      </c>
      <c r="U3036" s="70">
        <f t="shared" si="190"/>
        <v>0.04</v>
      </c>
      <c r="V3036" s="52">
        <v>4.67</v>
      </c>
      <c r="W3036" s="52" t="str" cm="1">
        <f t="array" ref="W3036">_xlfn.SWITCH(ROUND(V3036,0),5,"Excellent",4,"Good",3,"Ok","Bad")</f>
        <v>Excellent</v>
      </c>
      <c r="X3036">
        <v>27</v>
      </c>
      <c r="Y3036" t="str">
        <f t="shared" si="191"/>
        <v>No</v>
      </c>
      <c r="Z3036" s="68">
        <v>43051</v>
      </c>
      <c r="AA3036" s="68">
        <v>43749</v>
      </c>
      <c r="AB3036">
        <v>346</v>
      </c>
      <c r="AC3036" t="s">
        <v>15615</v>
      </c>
    </row>
    <row r="3037" spans="1:29" x14ac:dyDescent="0.3">
      <c r="A3037" t="s">
        <v>2204</v>
      </c>
      <c r="B3037">
        <v>2941</v>
      </c>
      <c r="C3037" t="str">
        <f>VLOOKUP($B3037,Hosts!$A:$M,10,0)</f>
        <v>Within a day</v>
      </c>
      <c r="D3037" s="70">
        <f>VLOOKUP($B3037,Hosts!$A:$M,11,0)</f>
        <v>0.5</v>
      </c>
      <c r="E3037" s="70">
        <f>VLOOKUP($B3037,Hosts!$A:$M,12,0)</f>
        <v>0.1</v>
      </c>
      <c r="F3037" t="str">
        <f>VLOOKUP($B3037,Hosts!$A:$M,13,0)</f>
        <v>No</v>
      </c>
      <c r="G3037" t="str">
        <f>INDEX(Hosts!$A:$M, MATCH(Places!$B3037,Hosts!$A:$A,0), MATCH(Places!G$1,Hosts!$A$1:$M$1,0))</f>
        <v>Within a day</v>
      </c>
      <c r="H3037" s="70">
        <f>INDEX(Hosts!$A:$M, MATCH(Places!$B3037,Hosts!$A:$A,0), MATCH(Places!H$1,Hosts!$A$1:$M$1,0))</f>
        <v>0.5</v>
      </c>
      <c r="I3037" s="70">
        <f>INDEX(Hosts!$A:$M, MATCH(Places!$B3037,Hosts!$A:$A,0), MATCH(Places!I$1,Hosts!$A$1:$M$1,0))</f>
        <v>0.1</v>
      </c>
      <c r="J3037" t="str">
        <f>INDEX(Hosts!$A:$M, MATCH(Places!$B3037,Hosts!$A:$A,0), MATCH(Places!J$1,Hosts!$A$1:$M$1,0))</f>
        <v>No</v>
      </c>
      <c r="K3037">
        <v>12</v>
      </c>
      <c r="L3037" t="str">
        <f>VLOOKUP($K3037,Neighborhoods!$A:$C,2,0)</f>
        <v>Brooklyn</v>
      </c>
      <c r="M3037" t="str">
        <f>VLOOKUP($K3037,Neighborhoods!$A:$C,3,0)</f>
        <v>Williamsburg</v>
      </c>
      <c r="N3037" t="str">
        <f>INDEX(Neighborhoods!$A:$C, MATCH(Places!$K3037,Neighborhoods!$A:$A,0), MATCH(Places!N$1,Neighborhoods!$A$1:$C$1,0))</f>
        <v>Brooklyn</v>
      </c>
      <c r="O3037" t="str">
        <f>INDEX(Neighborhoods!$A:$C, MATCH(Places!$K3037,Neighborhoods!$A:$A,0), MATCH(Places!O$1,Neighborhoods!$A$1:$C$1,0))</f>
        <v>Williamsburg</v>
      </c>
      <c r="P3037" t="s">
        <v>11822</v>
      </c>
      <c r="Q3037" t="str">
        <f t="shared" si="188"/>
        <v>No</v>
      </c>
      <c r="R3037">
        <v>4</v>
      </c>
      <c r="S3037" t="str">
        <f t="shared" si="189"/>
        <v>Medium</v>
      </c>
      <c r="T3037" s="50">
        <v>186</v>
      </c>
      <c r="U3037" s="70">
        <f t="shared" si="190"/>
        <v>0.03</v>
      </c>
      <c r="V3037" s="52">
        <v>4.83</v>
      </c>
      <c r="W3037" s="52" t="str" cm="1">
        <f t="array" ref="W3037">_xlfn.SWITCH(ROUND(V3037,0),5,"Excellent",4,"Good",3,"Ok","Bad")</f>
        <v>Excellent</v>
      </c>
      <c r="X3037">
        <v>6</v>
      </c>
      <c r="Y3037" t="str">
        <f t="shared" si="191"/>
        <v>No</v>
      </c>
      <c r="Z3037" s="68">
        <v>42997</v>
      </c>
      <c r="AA3037" s="68">
        <v>43829</v>
      </c>
      <c r="AB3037">
        <v>235</v>
      </c>
      <c r="AC3037" t="s">
        <v>15615</v>
      </c>
    </row>
    <row r="3038" spans="1:29" x14ac:dyDescent="0.3">
      <c r="A3038" t="s">
        <v>2205</v>
      </c>
      <c r="B3038">
        <v>330</v>
      </c>
      <c r="C3038" t="str">
        <f>VLOOKUP($B3038,Hosts!$A:$M,10,0)</f>
        <v>Within a day</v>
      </c>
      <c r="D3038" s="70">
        <f>VLOOKUP($B3038,Hosts!$A:$M,11,0)</f>
        <v>1</v>
      </c>
      <c r="E3038" s="70">
        <f>VLOOKUP($B3038,Hosts!$A:$M,12,0)</f>
        <v>0.8</v>
      </c>
      <c r="F3038" t="str">
        <f>VLOOKUP($B3038,Hosts!$A:$M,13,0)</f>
        <v>No</v>
      </c>
      <c r="G3038" t="str">
        <f>INDEX(Hosts!$A:$M, MATCH(Places!$B3038,Hosts!$A:$A,0), MATCH(Places!G$1,Hosts!$A$1:$M$1,0))</f>
        <v>Within a day</v>
      </c>
      <c r="H3038" s="70">
        <f>INDEX(Hosts!$A:$M, MATCH(Places!$B3038,Hosts!$A:$A,0), MATCH(Places!H$1,Hosts!$A$1:$M$1,0))</f>
        <v>1</v>
      </c>
      <c r="I3038" s="70">
        <f>INDEX(Hosts!$A:$M, MATCH(Places!$B3038,Hosts!$A:$A,0), MATCH(Places!I$1,Hosts!$A$1:$M$1,0))</f>
        <v>0.8</v>
      </c>
      <c r="J3038" t="str">
        <f>INDEX(Hosts!$A:$M, MATCH(Places!$B3038,Hosts!$A:$A,0), MATCH(Places!J$1,Hosts!$A$1:$M$1,0))</f>
        <v>No</v>
      </c>
      <c r="K3038">
        <v>7</v>
      </c>
      <c r="L3038" t="str">
        <f>VLOOKUP($K3038,Neighborhoods!$A:$C,2,0)</f>
        <v>Brooklyn</v>
      </c>
      <c r="M3038" t="str">
        <f>VLOOKUP($K3038,Neighborhoods!$A:$C,3,0)</f>
        <v>Bedford-Stuyvesant</v>
      </c>
      <c r="N3038" t="str">
        <f>INDEX(Neighborhoods!$A:$C, MATCH(Places!$K3038,Neighborhoods!$A:$A,0), MATCH(Places!N$1,Neighborhoods!$A$1:$C$1,0))</f>
        <v>Brooklyn</v>
      </c>
      <c r="O3038" t="str">
        <f>INDEX(Neighborhoods!$A:$C, MATCH(Places!$K3038,Neighborhoods!$A:$A,0), MATCH(Places!O$1,Neighborhoods!$A$1:$C$1,0))</f>
        <v>Bedford-Stuyvesant</v>
      </c>
      <c r="P3038" t="s">
        <v>1</v>
      </c>
      <c r="Q3038" t="str">
        <f t="shared" si="188"/>
        <v>Yes</v>
      </c>
      <c r="R3038">
        <v>2</v>
      </c>
      <c r="S3038" t="str">
        <f t="shared" si="189"/>
        <v>Small</v>
      </c>
      <c r="T3038" s="50">
        <v>60</v>
      </c>
      <c r="U3038" s="70">
        <f t="shared" si="190"/>
        <v>0.03</v>
      </c>
      <c r="V3038" s="52">
        <v>4.83</v>
      </c>
      <c r="W3038" s="52" t="str" cm="1">
        <f t="array" ref="W3038">_xlfn.SWITCH(ROUND(V3038,0),5,"Excellent",4,"Good",3,"Ok","Bad")</f>
        <v>Excellent</v>
      </c>
      <c r="X3038">
        <v>12</v>
      </c>
      <c r="Y3038" t="str">
        <f t="shared" si="191"/>
        <v>No</v>
      </c>
      <c r="Z3038" s="68">
        <v>43024</v>
      </c>
      <c r="AA3038" s="68">
        <v>43859</v>
      </c>
      <c r="AB3038">
        <v>0</v>
      </c>
      <c r="AC3038" t="s">
        <v>15616</v>
      </c>
    </row>
    <row r="3039" spans="1:29" x14ac:dyDescent="0.3">
      <c r="A3039" t="s">
        <v>15532</v>
      </c>
      <c r="B3039">
        <v>1535</v>
      </c>
      <c r="C3039" t="str">
        <f>VLOOKUP($B3039,Hosts!$A:$M,10,0)</f>
        <v>Within an hour</v>
      </c>
      <c r="D3039" s="70">
        <f>VLOOKUP($B3039,Hosts!$A:$M,11,0)</f>
        <v>1</v>
      </c>
      <c r="E3039" s="70">
        <f>VLOOKUP($B3039,Hosts!$A:$M,12,0)</f>
        <v>0.93</v>
      </c>
      <c r="F3039" t="str">
        <f>VLOOKUP($B3039,Hosts!$A:$M,13,0)</f>
        <v>No</v>
      </c>
      <c r="G3039" t="str">
        <f>INDEX(Hosts!$A:$M, MATCH(Places!$B3039,Hosts!$A:$A,0), MATCH(Places!G$1,Hosts!$A$1:$M$1,0))</f>
        <v>Within an hour</v>
      </c>
      <c r="H3039" s="70">
        <f>INDEX(Hosts!$A:$M, MATCH(Places!$B3039,Hosts!$A:$A,0), MATCH(Places!H$1,Hosts!$A$1:$M$1,0))</f>
        <v>1</v>
      </c>
      <c r="I3039" s="70">
        <f>INDEX(Hosts!$A:$M, MATCH(Places!$B3039,Hosts!$A:$A,0), MATCH(Places!I$1,Hosts!$A$1:$M$1,0))</f>
        <v>0.93</v>
      </c>
      <c r="J3039" t="str">
        <f>INDEX(Hosts!$A:$M, MATCH(Places!$B3039,Hosts!$A:$A,0), MATCH(Places!J$1,Hosts!$A$1:$M$1,0))</f>
        <v>No</v>
      </c>
      <c r="K3039">
        <v>7</v>
      </c>
      <c r="L3039" t="str">
        <f>VLOOKUP($K3039,Neighborhoods!$A:$C,2,0)</f>
        <v>Brooklyn</v>
      </c>
      <c r="M3039" t="str">
        <f>VLOOKUP($K3039,Neighborhoods!$A:$C,3,0)</f>
        <v>Bedford-Stuyvesant</v>
      </c>
      <c r="N3039" t="str">
        <f>INDEX(Neighborhoods!$A:$C, MATCH(Places!$K3039,Neighborhoods!$A:$A,0), MATCH(Places!N$1,Neighborhoods!$A$1:$C$1,0))</f>
        <v>Brooklyn</v>
      </c>
      <c r="O3039" t="str">
        <f>INDEX(Neighborhoods!$A:$C, MATCH(Places!$K3039,Neighborhoods!$A:$A,0), MATCH(Places!O$1,Neighborhoods!$A$1:$C$1,0))</f>
        <v>Bedford-Stuyvesant</v>
      </c>
      <c r="P3039" t="s">
        <v>11822</v>
      </c>
      <c r="Q3039" t="str">
        <f t="shared" si="188"/>
        <v>No</v>
      </c>
      <c r="R3039">
        <v>8</v>
      </c>
      <c r="S3039" t="str">
        <f t="shared" si="189"/>
        <v>Large</v>
      </c>
      <c r="T3039" s="50">
        <v>350</v>
      </c>
      <c r="U3039" s="70">
        <f t="shared" si="190"/>
        <v>0.04</v>
      </c>
      <c r="V3039" s="52">
        <v>4.4800000000000004</v>
      </c>
      <c r="W3039" s="52" t="str" cm="1">
        <f t="array" ref="W3039">_xlfn.SWITCH(ROUND(V3039,0),5,"Excellent",4,"Good",3,"Ok","Bad")</f>
        <v>Good</v>
      </c>
      <c r="X3039">
        <v>29</v>
      </c>
      <c r="Y3039" t="str">
        <f t="shared" si="191"/>
        <v>No</v>
      </c>
      <c r="Z3039" s="68">
        <v>43102</v>
      </c>
      <c r="AA3039" s="68">
        <v>43843</v>
      </c>
      <c r="AB3039">
        <v>134</v>
      </c>
      <c r="AC3039" t="s">
        <v>15615</v>
      </c>
    </row>
    <row r="3040" spans="1:29" x14ac:dyDescent="0.3">
      <c r="A3040" t="s">
        <v>2206</v>
      </c>
      <c r="B3040">
        <v>89</v>
      </c>
      <c r="C3040" t="str">
        <f>VLOOKUP($B3040,Hosts!$A:$M,10,0)</f>
        <v>Within an hour</v>
      </c>
      <c r="D3040" s="70">
        <f>VLOOKUP($B3040,Hosts!$A:$M,11,0)</f>
        <v>1</v>
      </c>
      <c r="E3040" s="70">
        <f>VLOOKUP($B3040,Hosts!$A:$M,12,0)</f>
        <v>0.77</v>
      </c>
      <c r="F3040" t="str">
        <f>VLOOKUP($B3040,Hosts!$A:$M,13,0)</f>
        <v>Yes</v>
      </c>
      <c r="G3040" t="str">
        <f>INDEX(Hosts!$A:$M, MATCH(Places!$B3040,Hosts!$A:$A,0), MATCH(Places!G$1,Hosts!$A$1:$M$1,0))</f>
        <v>Within an hour</v>
      </c>
      <c r="H3040" s="70">
        <f>INDEX(Hosts!$A:$M, MATCH(Places!$B3040,Hosts!$A:$A,0), MATCH(Places!H$1,Hosts!$A$1:$M$1,0))</f>
        <v>1</v>
      </c>
      <c r="I3040" s="70">
        <f>INDEX(Hosts!$A:$M, MATCH(Places!$B3040,Hosts!$A:$A,0), MATCH(Places!I$1,Hosts!$A$1:$M$1,0))</f>
        <v>0.77</v>
      </c>
      <c r="J3040" t="str">
        <f>INDEX(Hosts!$A:$M, MATCH(Places!$B3040,Hosts!$A:$A,0), MATCH(Places!J$1,Hosts!$A$1:$M$1,0))</f>
        <v>Yes</v>
      </c>
      <c r="K3040">
        <v>17</v>
      </c>
      <c r="L3040" t="str">
        <f>VLOOKUP($K3040,Neighborhoods!$A:$C,2,0)</f>
        <v>Manhattan</v>
      </c>
      <c r="M3040" t="str">
        <f>VLOOKUP($K3040,Neighborhoods!$A:$C,3,0)</f>
        <v>Hell's Kitchen</v>
      </c>
      <c r="N3040" t="str">
        <f>INDEX(Neighborhoods!$A:$C, MATCH(Places!$K3040,Neighborhoods!$A:$A,0), MATCH(Places!N$1,Neighborhoods!$A$1:$C$1,0))</f>
        <v>Manhattan</v>
      </c>
      <c r="O3040" t="str">
        <f>INDEX(Neighborhoods!$A:$C, MATCH(Places!$K3040,Neighborhoods!$A:$A,0), MATCH(Places!O$1,Neighborhoods!$A$1:$C$1,0))</f>
        <v>Hell's Kitchen</v>
      </c>
      <c r="P3040" t="s">
        <v>1</v>
      </c>
      <c r="Q3040" t="str">
        <f t="shared" si="188"/>
        <v>Yes</v>
      </c>
      <c r="R3040">
        <v>2</v>
      </c>
      <c r="S3040" t="str">
        <f t="shared" si="189"/>
        <v>Small</v>
      </c>
      <c r="T3040" s="50">
        <v>124</v>
      </c>
      <c r="U3040" s="70">
        <f t="shared" si="190"/>
        <v>0.03</v>
      </c>
      <c r="V3040" s="52">
        <v>5</v>
      </c>
      <c r="W3040" s="52" t="str" cm="1">
        <f t="array" ref="W3040">_xlfn.SWITCH(ROUND(V3040,0),5,"Excellent",4,"Good",3,"Ok","Bad")</f>
        <v>Excellent</v>
      </c>
      <c r="X3040">
        <v>3</v>
      </c>
      <c r="Y3040" t="str">
        <f t="shared" si="191"/>
        <v>No</v>
      </c>
      <c r="Z3040" s="68">
        <v>43373</v>
      </c>
      <c r="AA3040" s="68">
        <v>43877</v>
      </c>
      <c r="AB3040">
        <v>356</v>
      </c>
      <c r="AC3040" t="s">
        <v>15615</v>
      </c>
    </row>
    <row r="3041" spans="1:29" x14ac:dyDescent="0.3">
      <c r="A3041" t="s">
        <v>2207</v>
      </c>
      <c r="B3041">
        <v>2864</v>
      </c>
      <c r="C3041" t="str">
        <f>VLOOKUP($B3041,Hosts!$A:$M,10,0)</f>
        <v>Within an hour</v>
      </c>
      <c r="D3041" s="70">
        <f>VLOOKUP($B3041,Hosts!$A:$M,11,0)</f>
        <v>1</v>
      </c>
      <c r="E3041" s="70">
        <f>VLOOKUP($B3041,Hosts!$A:$M,12,0)</f>
        <v>1</v>
      </c>
      <c r="F3041" t="str">
        <f>VLOOKUP($B3041,Hosts!$A:$M,13,0)</f>
        <v>Yes</v>
      </c>
      <c r="G3041" t="str">
        <f>INDEX(Hosts!$A:$M, MATCH(Places!$B3041,Hosts!$A:$A,0), MATCH(Places!G$1,Hosts!$A$1:$M$1,0))</f>
        <v>Within an hour</v>
      </c>
      <c r="H3041" s="70">
        <f>INDEX(Hosts!$A:$M, MATCH(Places!$B3041,Hosts!$A:$A,0), MATCH(Places!H$1,Hosts!$A$1:$M$1,0))</f>
        <v>1</v>
      </c>
      <c r="I3041" s="70">
        <f>INDEX(Hosts!$A:$M, MATCH(Places!$B3041,Hosts!$A:$A,0), MATCH(Places!I$1,Hosts!$A$1:$M$1,0))</f>
        <v>1</v>
      </c>
      <c r="J3041" t="str">
        <f>INDEX(Hosts!$A:$M, MATCH(Places!$B3041,Hosts!$A:$A,0), MATCH(Places!J$1,Hosts!$A$1:$M$1,0))</f>
        <v>Yes</v>
      </c>
      <c r="K3041">
        <v>10</v>
      </c>
      <c r="L3041" t="str">
        <f>VLOOKUP($K3041,Neighborhoods!$A:$C,2,0)</f>
        <v>Brooklyn</v>
      </c>
      <c r="M3041" t="str">
        <f>VLOOKUP($K3041,Neighborhoods!$A:$C,3,0)</f>
        <v>East Flatbush</v>
      </c>
      <c r="N3041" t="str">
        <f>INDEX(Neighborhoods!$A:$C, MATCH(Places!$K3041,Neighborhoods!$A:$A,0), MATCH(Places!N$1,Neighborhoods!$A$1:$C$1,0))</f>
        <v>Brooklyn</v>
      </c>
      <c r="O3041" t="str">
        <f>INDEX(Neighborhoods!$A:$C, MATCH(Places!$K3041,Neighborhoods!$A:$A,0), MATCH(Places!O$1,Neighborhoods!$A$1:$C$1,0))</f>
        <v>East Flatbush</v>
      </c>
      <c r="P3041" t="s">
        <v>1</v>
      </c>
      <c r="Q3041" t="str">
        <f t="shared" si="188"/>
        <v>Yes</v>
      </c>
      <c r="R3041">
        <v>2</v>
      </c>
      <c r="S3041" t="str">
        <f t="shared" si="189"/>
        <v>Small</v>
      </c>
      <c r="T3041" s="50">
        <v>72</v>
      </c>
      <c r="U3041" s="70">
        <f t="shared" si="190"/>
        <v>0.03</v>
      </c>
      <c r="V3041" s="52">
        <v>4.3600000000000003</v>
      </c>
      <c r="W3041" s="52" t="str" cm="1">
        <f t="array" ref="W3041">_xlfn.SWITCH(ROUND(V3041,0),5,"Excellent",4,"Good",3,"Ok","Bad")</f>
        <v>Good</v>
      </c>
      <c r="X3041">
        <v>11</v>
      </c>
      <c r="Y3041" t="str">
        <f t="shared" si="191"/>
        <v>No</v>
      </c>
      <c r="Z3041" s="68">
        <v>43018</v>
      </c>
      <c r="AA3041" s="68">
        <v>43809</v>
      </c>
      <c r="AB3041">
        <v>87</v>
      </c>
      <c r="AC3041" t="s">
        <v>15616</v>
      </c>
    </row>
    <row r="3042" spans="1:29" x14ac:dyDescent="0.3">
      <c r="A3042" t="s">
        <v>2208</v>
      </c>
      <c r="B3042">
        <v>2083</v>
      </c>
      <c r="C3042" t="str">
        <f>VLOOKUP($B3042,Hosts!$A:$M,10,0)</f>
        <v>A few days or more</v>
      </c>
      <c r="D3042" s="70">
        <f>VLOOKUP($B3042,Hosts!$A:$M,11,0)</f>
        <v>0</v>
      </c>
      <c r="E3042" s="70">
        <f>VLOOKUP($B3042,Hosts!$A:$M,12,0)</f>
        <v>0.4</v>
      </c>
      <c r="F3042" t="str">
        <f>VLOOKUP($B3042,Hosts!$A:$M,13,0)</f>
        <v>No</v>
      </c>
      <c r="G3042" t="str">
        <f>INDEX(Hosts!$A:$M, MATCH(Places!$B3042,Hosts!$A:$A,0), MATCH(Places!G$1,Hosts!$A$1:$M$1,0))</f>
        <v>A few days or more</v>
      </c>
      <c r="H3042" s="70">
        <f>INDEX(Hosts!$A:$M, MATCH(Places!$B3042,Hosts!$A:$A,0), MATCH(Places!H$1,Hosts!$A$1:$M$1,0))</f>
        <v>0</v>
      </c>
      <c r="I3042" s="70">
        <f>INDEX(Hosts!$A:$M, MATCH(Places!$B3042,Hosts!$A:$A,0), MATCH(Places!I$1,Hosts!$A$1:$M$1,0))</f>
        <v>0.4</v>
      </c>
      <c r="J3042" t="str">
        <f>INDEX(Hosts!$A:$M, MATCH(Places!$B3042,Hosts!$A:$A,0), MATCH(Places!J$1,Hosts!$A$1:$M$1,0))</f>
        <v>No</v>
      </c>
      <c r="K3042">
        <v>22</v>
      </c>
      <c r="L3042" t="str">
        <f>VLOOKUP($K3042,Neighborhoods!$A:$C,2,0)</f>
        <v>Queens</v>
      </c>
      <c r="M3042" t="str">
        <f>VLOOKUP($K3042,Neighborhoods!$A:$C,3,0)</f>
        <v>Flushing</v>
      </c>
      <c r="N3042" t="str">
        <f>INDEX(Neighborhoods!$A:$C, MATCH(Places!$K3042,Neighborhoods!$A:$A,0), MATCH(Places!N$1,Neighborhoods!$A$1:$C$1,0))</f>
        <v>Queens</v>
      </c>
      <c r="O3042" t="str">
        <f>INDEX(Neighborhoods!$A:$C, MATCH(Places!$K3042,Neighborhoods!$A:$A,0), MATCH(Places!O$1,Neighborhoods!$A$1:$C$1,0))</f>
        <v>Flushing</v>
      </c>
      <c r="P3042" t="s">
        <v>1</v>
      </c>
      <c r="Q3042" t="str">
        <f t="shared" si="188"/>
        <v>Yes</v>
      </c>
      <c r="R3042">
        <v>2</v>
      </c>
      <c r="S3042" t="str">
        <f t="shared" si="189"/>
        <v>Small</v>
      </c>
      <c r="T3042" s="50">
        <v>131</v>
      </c>
      <c r="U3042" s="70">
        <f t="shared" si="190"/>
        <v>0.03</v>
      </c>
      <c r="V3042" s="52">
        <v>4</v>
      </c>
      <c r="W3042" s="52" t="str" cm="1">
        <f t="array" ref="W3042">_xlfn.SWITCH(ROUND(V3042,0),5,"Excellent",4,"Good",3,"Ok","Bad")</f>
        <v>Good</v>
      </c>
      <c r="X3042">
        <v>4</v>
      </c>
      <c r="Y3042" t="str">
        <f t="shared" si="191"/>
        <v>No</v>
      </c>
      <c r="Z3042" s="68">
        <v>43051</v>
      </c>
      <c r="AA3042" s="68">
        <v>43238</v>
      </c>
      <c r="AB3042">
        <v>180</v>
      </c>
      <c r="AC3042" t="s">
        <v>15615</v>
      </c>
    </row>
    <row r="3043" spans="1:29" x14ac:dyDescent="0.3">
      <c r="A3043" t="s">
        <v>2209</v>
      </c>
      <c r="B3043">
        <v>578</v>
      </c>
      <c r="C3043" t="str">
        <f>VLOOKUP($B3043,Hosts!$A:$M,10,0)</f>
        <v>Within an hour</v>
      </c>
      <c r="D3043" s="70">
        <f>VLOOKUP($B3043,Hosts!$A:$M,11,0)</f>
        <v>1</v>
      </c>
      <c r="E3043" s="70">
        <f>VLOOKUP($B3043,Hosts!$A:$M,12,0)</f>
        <v>0.43</v>
      </c>
      <c r="F3043" t="str">
        <f>VLOOKUP($B3043,Hosts!$A:$M,13,0)</f>
        <v>No</v>
      </c>
      <c r="G3043" t="str">
        <f>INDEX(Hosts!$A:$M, MATCH(Places!$B3043,Hosts!$A:$A,0), MATCH(Places!G$1,Hosts!$A$1:$M$1,0))</f>
        <v>Within an hour</v>
      </c>
      <c r="H3043" s="70">
        <f>INDEX(Hosts!$A:$M, MATCH(Places!$B3043,Hosts!$A:$A,0), MATCH(Places!H$1,Hosts!$A$1:$M$1,0))</f>
        <v>1</v>
      </c>
      <c r="I3043" s="70">
        <f>INDEX(Hosts!$A:$M, MATCH(Places!$B3043,Hosts!$A:$A,0), MATCH(Places!I$1,Hosts!$A$1:$M$1,0))</f>
        <v>0.43</v>
      </c>
      <c r="J3043" t="str">
        <f>INDEX(Hosts!$A:$M, MATCH(Places!$B3043,Hosts!$A:$A,0), MATCH(Places!J$1,Hosts!$A$1:$M$1,0))</f>
        <v>No</v>
      </c>
      <c r="K3043">
        <v>8</v>
      </c>
      <c r="L3043" t="str">
        <f>VLOOKUP($K3043,Neighborhoods!$A:$C,2,0)</f>
        <v>Brooklyn</v>
      </c>
      <c r="M3043" t="str">
        <f>VLOOKUP($K3043,Neighborhoods!$A:$C,3,0)</f>
        <v>Bushwick</v>
      </c>
      <c r="N3043" t="str">
        <f>INDEX(Neighborhoods!$A:$C, MATCH(Places!$K3043,Neighborhoods!$A:$A,0), MATCH(Places!N$1,Neighborhoods!$A$1:$C$1,0))</f>
        <v>Brooklyn</v>
      </c>
      <c r="O3043" t="str">
        <f>INDEX(Neighborhoods!$A:$C, MATCH(Places!$K3043,Neighborhoods!$A:$A,0), MATCH(Places!O$1,Neighborhoods!$A$1:$C$1,0))</f>
        <v>Bushwick</v>
      </c>
      <c r="P3043" t="s">
        <v>1</v>
      </c>
      <c r="Q3043" t="str">
        <f t="shared" si="188"/>
        <v>Yes</v>
      </c>
      <c r="R3043">
        <v>2</v>
      </c>
      <c r="S3043" t="str">
        <f t="shared" si="189"/>
        <v>Small</v>
      </c>
      <c r="T3043" s="50">
        <v>75</v>
      </c>
      <c r="U3043" s="70">
        <f t="shared" si="190"/>
        <v>0.03</v>
      </c>
      <c r="V3043" s="52">
        <v>4.67</v>
      </c>
      <c r="W3043" s="52" t="str" cm="1">
        <f t="array" ref="W3043">_xlfn.SWITCH(ROUND(V3043,0),5,"Excellent",4,"Good",3,"Ok","Bad")</f>
        <v>Excellent</v>
      </c>
      <c r="X3043">
        <v>3</v>
      </c>
      <c r="Y3043" t="str">
        <f t="shared" si="191"/>
        <v>No</v>
      </c>
      <c r="Z3043" s="68">
        <v>43018</v>
      </c>
      <c r="AA3043" s="68">
        <v>43467</v>
      </c>
      <c r="AB3043">
        <v>319</v>
      </c>
      <c r="AC3043" t="s">
        <v>15615</v>
      </c>
    </row>
    <row r="3044" spans="1:29" x14ac:dyDescent="0.3">
      <c r="A3044" t="s">
        <v>2210</v>
      </c>
      <c r="B3044">
        <v>2864</v>
      </c>
      <c r="C3044" t="str">
        <f>VLOOKUP($B3044,Hosts!$A:$M,10,0)</f>
        <v>Within an hour</v>
      </c>
      <c r="D3044" s="70">
        <f>VLOOKUP($B3044,Hosts!$A:$M,11,0)</f>
        <v>1</v>
      </c>
      <c r="E3044" s="70">
        <f>VLOOKUP($B3044,Hosts!$A:$M,12,0)</f>
        <v>1</v>
      </c>
      <c r="F3044" t="str">
        <f>VLOOKUP($B3044,Hosts!$A:$M,13,0)</f>
        <v>Yes</v>
      </c>
      <c r="G3044" t="str">
        <f>INDEX(Hosts!$A:$M, MATCH(Places!$B3044,Hosts!$A:$A,0), MATCH(Places!G$1,Hosts!$A$1:$M$1,0))</f>
        <v>Within an hour</v>
      </c>
      <c r="H3044" s="70">
        <f>INDEX(Hosts!$A:$M, MATCH(Places!$B3044,Hosts!$A:$A,0), MATCH(Places!H$1,Hosts!$A$1:$M$1,0))</f>
        <v>1</v>
      </c>
      <c r="I3044" s="70">
        <f>INDEX(Hosts!$A:$M, MATCH(Places!$B3044,Hosts!$A:$A,0), MATCH(Places!I$1,Hosts!$A$1:$M$1,0))</f>
        <v>1</v>
      </c>
      <c r="J3044" t="str">
        <f>INDEX(Hosts!$A:$M, MATCH(Places!$B3044,Hosts!$A:$A,0), MATCH(Places!J$1,Hosts!$A$1:$M$1,0))</f>
        <v>Yes</v>
      </c>
      <c r="K3044">
        <v>10</v>
      </c>
      <c r="L3044" t="str">
        <f>VLOOKUP($K3044,Neighborhoods!$A:$C,2,0)</f>
        <v>Brooklyn</v>
      </c>
      <c r="M3044" t="str">
        <f>VLOOKUP($K3044,Neighborhoods!$A:$C,3,0)</f>
        <v>East Flatbush</v>
      </c>
      <c r="N3044" t="str">
        <f>INDEX(Neighborhoods!$A:$C, MATCH(Places!$K3044,Neighborhoods!$A:$A,0), MATCH(Places!N$1,Neighborhoods!$A$1:$C$1,0))</f>
        <v>Brooklyn</v>
      </c>
      <c r="O3044" t="str">
        <f>INDEX(Neighborhoods!$A:$C, MATCH(Places!$K3044,Neighborhoods!$A:$A,0), MATCH(Places!O$1,Neighborhoods!$A$1:$C$1,0))</f>
        <v>East Flatbush</v>
      </c>
      <c r="P3044" t="s">
        <v>1</v>
      </c>
      <c r="Q3044" t="str">
        <f t="shared" si="188"/>
        <v>Yes</v>
      </c>
      <c r="R3044">
        <v>2</v>
      </c>
      <c r="S3044" t="str">
        <f t="shared" si="189"/>
        <v>Small</v>
      </c>
      <c r="T3044" s="50">
        <v>72</v>
      </c>
      <c r="U3044" s="70">
        <f t="shared" si="190"/>
        <v>0.03</v>
      </c>
      <c r="V3044" s="52">
        <v>4.83</v>
      </c>
      <c r="W3044" s="52" t="str" cm="1">
        <f t="array" ref="W3044">_xlfn.SWITCH(ROUND(V3044,0),5,"Excellent",4,"Good",3,"Ok","Bad")</f>
        <v>Excellent</v>
      </c>
      <c r="X3044">
        <v>6</v>
      </c>
      <c r="Y3044" t="str">
        <f t="shared" si="191"/>
        <v>No</v>
      </c>
      <c r="Z3044" s="68">
        <v>43037</v>
      </c>
      <c r="AA3044" s="68">
        <v>43877</v>
      </c>
      <c r="AB3044">
        <v>90</v>
      </c>
      <c r="AC3044" t="s">
        <v>15616</v>
      </c>
    </row>
    <row r="3045" spans="1:29" x14ac:dyDescent="0.3">
      <c r="A3045" t="s">
        <v>2211</v>
      </c>
      <c r="B3045">
        <v>2864</v>
      </c>
      <c r="C3045" t="str">
        <f>VLOOKUP($B3045,Hosts!$A:$M,10,0)</f>
        <v>Within an hour</v>
      </c>
      <c r="D3045" s="70">
        <f>VLOOKUP($B3045,Hosts!$A:$M,11,0)</f>
        <v>1</v>
      </c>
      <c r="E3045" s="70">
        <f>VLOOKUP($B3045,Hosts!$A:$M,12,0)</f>
        <v>1</v>
      </c>
      <c r="F3045" t="str">
        <f>VLOOKUP($B3045,Hosts!$A:$M,13,0)</f>
        <v>Yes</v>
      </c>
      <c r="G3045" t="str">
        <f>INDEX(Hosts!$A:$M, MATCH(Places!$B3045,Hosts!$A:$A,0), MATCH(Places!G$1,Hosts!$A$1:$M$1,0))</f>
        <v>Within an hour</v>
      </c>
      <c r="H3045" s="70">
        <f>INDEX(Hosts!$A:$M, MATCH(Places!$B3045,Hosts!$A:$A,0), MATCH(Places!H$1,Hosts!$A$1:$M$1,0))</f>
        <v>1</v>
      </c>
      <c r="I3045" s="70">
        <f>INDEX(Hosts!$A:$M, MATCH(Places!$B3045,Hosts!$A:$A,0), MATCH(Places!I$1,Hosts!$A$1:$M$1,0))</f>
        <v>1</v>
      </c>
      <c r="J3045" t="str">
        <f>INDEX(Hosts!$A:$M, MATCH(Places!$B3045,Hosts!$A:$A,0), MATCH(Places!J$1,Hosts!$A$1:$M$1,0))</f>
        <v>Yes</v>
      </c>
      <c r="K3045">
        <v>10</v>
      </c>
      <c r="L3045" t="str">
        <f>VLOOKUP($K3045,Neighborhoods!$A:$C,2,0)</f>
        <v>Brooklyn</v>
      </c>
      <c r="M3045" t="str">
        <f>VLOOKUP($K3045,Neighborhoods!$A:$C,3,0)</f>
        <v>East Flatbush</v>
      </c>
      <c r="N3045" t="str">
        <f>INDEX(Neighborhoods!$A:$C, MATCH(Places!$K3045,Neighborhoods!$A:$A,0), MATCH(Places!N$1,Neighborhoods!$A$1:$C$1,0))</f>
        <v>Brooklyn</v>
      </c>
      <c r="O3045" t="str">
        <f>INDEX(Neighborhoods!$A:$C, MATCH(Places!$K3045,Neighborhoods!$A:$A,0), MATCH(Places!O$1,Neighborhoods!$A$1:$C$1,0))</f>
        <v>East Flatbush</v>
      </c>
      <c r="P3045" t="s">
        <v>1</v>
      </c>
      <c r="Q3045" t="str">
        <f t="shared" si="188"/>
        <v>Yes</v>
      </c>
      <c r="R3045">
        <v>1</v>
      </c>
      <c r="S3045" t="str">
        <f t="shared" si="189"/>
        <v>Small</v>
      </c>
      <c r="T3045" s="50">
        <v>64</v>
      </c>
      <c r="U3045" s="70">
        <f t="shared" si="190"/>
        <v>0.03</v>
      </c>
      <c r="V3045" s="52">
        <v>4.8499999999999996</v>
      </c>
      <c r="W3045" s="52" t="str" cm="1">
        <f t="array" ref="W3045">_xlfn.SWITCH(ROUND(V3045,0),5,"Excellent",4,"Good",3,"Ok","Bad")</f>
        <v>Excellent</v>
      </c>
      <c r="X3045">
        <v>13</v>
      </c>
      <c r="Y3045" t="str">
        <f t="shared" si="191"/>
        <v>No</v>
      </c>
      <c r="Z3045" s="68">
        <v>43018</v>
      </c>
      <c r="AA3045" s="68">
        <v>43862</v>
      </c>
      <c r="AB3045">
        <v>76</v>
      </c>
      <c r="AC3045" t="s">
        <v>15616</v>
      </c>
    </row>
    <row r="3046" spans="1:29" x14ac:dyDescent="0.3">
      <c r="A3046" t="s">
        <v>14107</v>
      </c>
      <c r="B3046">
        <v>3163</v>
      </c>
      <c r="C3046" t="str">
        <f>VLOOKUP($B3046,Hosts!$A:$M,10,0)</f>
        <v>Within an hour</v>
      </c>
      <c r="D3046" s="70">
        <f>VLOOKUP($B3046,Hosts!$A:$M,11,0)</f>
        <v>1</v>
      </c>
      <c r="E3046" s="70">
        <f>VLOOKUP($B3046,Hosts!$A:$M,12,0)</f>
        <v>0.98</v>
      </c>
      <c r="F3046" t="str">
        <f>VLOOKUP($B3046,Hosts!$A:$M,13,0)</f>
        <v>No</v>
      </c>
      <c r="G3046" t="str">
        <f>INDEX(Hosts!$A:$M, MATCH(Places!$B3046,Hosts!$A:$A,0), MATCH(Places!G$1,Hosts!$A$1:$M$1,0))</f>
        <v>Within an hour</v>
      </c>
      <c r="H3046" s="70">
        <f>INDEX(Hosts!$A:$M, MATCH(Places!$B3046,Hosts!$A:$A,0), MATCH(Places!H$1,Hosts!$A$1:$M$1,0))</f>
        <v>1</v>
      </c>
      <c r="I3046" s="70">
        <f>INDEX(Hosts!$A:$M, MATCH(Places!$B3046,Hosts!$A:$A,0), MATCH(Places!I$1,Hosts!$A$1:$M$1,0))</f>
        <v>0.98</v>
      </c>
      <c r="J3046" t="str">
        <f>INDEX(Hosts!$A:$M, MATCH(Places!$B3046,Hosts!$A:$A,0), MATCH(Places!J$1,Hosts!$A$1:$M$1,0))</f>
        <v>No</v>
      </c>
      <c r="K3046">
        <v>9</v>
      </c>
      <c r="L3046" t="str">
        <f>VLOOKUP($K3046,Neighborhoods!$A:$C,2,0)</f>
        <v>Brooklyn</v>
      </c>
      <c r="M3046" t="str">
        <f>VLOOKUP($K3046,Neighborhoods!$A:$C,3,0)</f>
        <v>Crown Heights</v>
      </c>
      <c r="N3046" t="str">
        <f>INDEX(Neighborhoods!$A:$C, MATCH(Places!$K3046,Neighborhoods!$A:$A,0), MATCH(Places!N$1,Neighborhoods!$A$1:$C$1,0))</f>
        <v>Brooklyn</v>
      </c>
      <c r="O3046" t="str">
        <f>INDEX(Neighborhoods!$A:$C, MATCH(Places!$K3046,Neighborhoods!$A:$A,0), MATCH(Places!O$1,Neighborhoods!$A$1:$C$1,0))</f>
        <v>Crown Heights</v>
      </c>
      <c r="P3046" t="s">
        <v>11822</v>
      </c>
      <c r="Q3046" t="str">
        <f t="shared" si="188"/>
        <v>No</v>
      </c>
      <c r="R3046">
        <v>2</v>
      </c>
      <c r="S3046" t="str">
        <f t="shared" si="189"/>
        <v>Small</v>
      </c>
      <c r="T3046" s="50">
        <v>100</v>
      </c>
      <c r="U3046" s="70">
        <f t="shared" si="190"/>
        <v>0.03</v>
      </c>
      <c r="V3046" s="52">
        <v>4.91</v>
      </c>
      <c r="W3046" s="52" t="str" cm="1">
        <f t="array" ref="W3046">_xlfn.SWITCH(ROUND(V3046,0),5,"Excellent",4,"Good",3,"Ok","Bad")</f>
        <v>Excellent</v>
      </c>
      <c r="X3046">
        <v>55</v>
      </c>
      <c r="Y3046" t="str">
        <f t="shared" si="191"/>
        <v>No</v>
      </c>
      <c r="Z3046" s="68">
        <v>43076</v>
      </c>
      <c r="AA3046" s="68">
        <v>43829</v>
      </c>
      <c r="AB3046">
        <v>44</v>
      </c>
      <c r="AC3046" t="s">
        <v>15616</v>
      </c>
    </row>
    <row r="3047" spans="1:29" x14ac:dyDescent="0.3">
      <c r="A3047" t="s">
        <v>2212</v>
      </c>
      <c r="B3047">
        <v>3366</v>
      </c>
      <c r="C3047" t="str">
        <f>VLOOKUP($B3047,Hosts!$A:$M,10,0)</f>
        <v>Within an hour</v>
      </c>
      <c r="D3047" s="70">
        <f>VLOOKUP($B3047,Hosts!$A:$M,11,0)</f>
        <v>1</v>
      </c>
      <c r="E3047" s="70">
        <f>VLOOKUP($B3047,Hosts!$A:$M,12,0)</f>
        <v>1</v>
      </c>
      <c r="F3047" t="str">
        <f>VLOOKUP($B3047,Hosts!$A:$M,13,0)</f>
        <v>Yes</v>
      </c>
      <c r="G3047" t="str">
        <f>INDEX(Hosts!$A:$M, MATCH(Places!$B3047,Hosts!$A:$A,0), MATCH(Places!G$1,Hosts!$A$1:$M$1,0))</f>
        <v>Within an hour</v>
      </c>
      <c r="H3047" s="70">
        <f>INDEX(Hosts!$A:$M, MATCH(Places!$B3047,Hosts!$A:$A,0), MATCH(Places!H$1,Hosts!$A$1:$M$1,0))</f>
        <v>1</v>
      </c>
      <c r="I3047" s="70">
        <f>INDEX(Hosts!$A:$M, MATCH(Places!$B3047,Hosts!$A:$A,0), MATCH(Places!I$1,Hosts!$A$1:$M$1,0))</f>
        <v>1</v>
      </c>
      <c r="J3047" t="str">
        <f>INDEX(Hosts!$A:$M, MATCH(Places!$B3047,Hosts!$A:$A,0), MATCH(Places!J$1,Hosts!$A$1:$M$1,0))</f>
        <v>Yes</v>
      </c>
      <c r="K3047">
        <v>12</v>
      </c>
      <c r="L3047" t="str">
        <f>VLOOKUP($K3047,Neighborhoods!$A:$C,2,0)</f>
        <v>Brooklyn</v>
      </c>
      <c r="M3047" t="str">
        <f>VLOOKUP($K3047,Neighborhoods!$A:$C,3,0)</f>
        <v>Williamsburg</v>
      </c>
      <c r="N3047" t="str">
        <f>INDEX(Neighborhoods!$A:$C, MATCH(Places!$K3047,Neighborhoods!$A:$A,0), MATCH(Places!N$1,Neighborhoods!$A$1:$C$1,0))</f>
        <v>Brooklyn</v>
      </c>
      <c r="O3047" t="str">
        <f>INDEX(Neighborhoods!$A:$C, MATCH(Places!$K3047,Neighborhoods!$A:$A,0), MATCH(Places!O$1,Neighborhoods!$A$1:$C$1,0))</f>
        <v>Williamsburg</v>
      </c>
      <c r="P3047" t="s">
        <v>1</v>
      </c>
      <c r="Q3047" t="str">
        <f t="shared" si="188"/>
        <v>Yes</v>
      </c>
      <c r="R3047">
        <v>4</v>
      </c>
      <c r="S3047" t="str">
        <f t="shared" si="189"/>
        <v>Medium</v>
      </c>
      <c r="T3047" s="50">
        <v>110</v>
      </c>
      <c r="U3047" s="70">
        <f t="shared" si="190"/>
        <v>0.03</v>
      </c>
      <c r="V3047" s="52">
        <v>4.71</v>
      </c>
      <c r="W3047" s="52" t="str" cm="1">
        <f t="array" ref="W3047">_xlfn.SWITCH(ROUND(V3047,0),5,"Excellent",4,"Good",3,"Ok","Bad")</f>
        <v>Excellent</v>
      </c>
      <c r="X3047">
        <v>24</v>
      </c>
      <c r="Y3047" t="str">
        <f t="shared" si="191"/>
        <v>No</v>
      </c>
      <c r="Z3047" s="68">
        <v>43010</v>
      </c>
      <c r="AA3047" s="68">
        <v>43279</v>
      </c>
      <c r="AB3047">
        <v>365</v>
      </c>
      <c r="AC3047" t="s">
        <v>15616</v>
      </c>
    </row>
    <row r="3048" spans="1:29" x14ac:dyDescent="0.3">
      <c r="A3048" t="s">
        <v>2213</v>
      </c>
      <c r="B3048">
        <v>3366</v>
      </c>
      <c r="C3048" t="str">
        <f>VLOOKUP($B3048,Hosts!$A:$M,10,0)</f>
        <v>Within an hour</v>
      </c>
      <c r="D3048" s="70">
        <f>VLOOKUP($B3048,Hosts!$A:$M,11,0)</f>
        <v>1</v>
      </c>
      <c r="E3048" s="70">
        <f>VLOOKUP($B3048,Hosts!$A:$M,12,0)</f>
        <v>1</v>
      </c>
      <c r="F3048" t="str">
        <f>VLOOKUP($B3048,Hosts!$A:$M,13,0)</f>
        <v>Yes</v>
      </c>
      <c r="G3048" t="str">
        <f>INDEX(Hosts!$A:$M, MATCH(Places!$B3048,Hosts!$A:$A,0), MATCH(Places!G$1,Hosts!$A$1:$M$1,0))</f>
        <v>Within an hour</v>
      </c>
      <c r="H3048" s="70">
        <f>INDEX(Hosts!$A:$M, MATCH(Places!$B3048,Hosts!$A:$A,0), MATCH(Places!H$1,Hosts!$A$1:$M$1,0))</f>
        <v>1</v>
      </c>
      <c r="I3048" s="70">
        <f>INDEX(Hosts!$A:$M, MATCH(Places!$B3048,Hosts!$A:$A,0), MATCH(Places!I$1,Hosts!$A$1:$M$1,0))</f>
        <v>1</v>
      </c>
      <c r="J3048" t="str">
        <f>INDEX(Hosts!$A:$M, MATCH(Places!$B3048,Hosts!$A:$A,0), MATCH(Places!J$1,Hosts!$A$1:$M$1,0))</f>
        <v>Yes</v>
      </c>
      <c r="K3048">
        <v>12</v>
      </c>
      <c r="L3048" t="str">
        <f>VLOOKUP($K3048,Neighborhoods!$A:$C,2,0)</f>
        <v>Brooklyn</v>
      </c>
      <c r="M3048" t="str">
        <f>VLOOKUP($K3048,Neighborhoods!$A:$C,3,0)</f>
        <v>Williamsburg</v>
      </c>
      <c r="N3048" t="str">
        <f>INDEX(Neighborhoods!$A:$C, MATCH(Places!$K3048,Neighborhoods!$A:$A,0), MATCH(Places!N$1,Neighborhoods!$A$1:$C$1,0))</f>
        <v>Brooklyn</v>
      </c>
      <c r="O3048" t="str">
        <f>INDEX(Neighborhoods!$A:$C, MATCH(Places!$K3048,Neighborhoods!$A:$A,0), MATCH(Places!O$1,Neighborhoods!$A$1:$C$1,0))</f>
        <v>Williamsburg</v>
      </c>
      <c r="P3048" t="s">
        <v>1</v>
      </c>
      <c r="Q3048" t="str">
        <f t="shared" si="188"/>
        <v>Yes</v>
      </c>
      <c r="R3048">
        <v>1</v>
      </c>
      <c r="S3048" t="str">
        <f t="shared" si="189"/>
        <v>Small</v>
      </c>
      <c r="T3048" s="50">
        <v>90</v>
      </c>
      <c r="U3048" s="70">
        <f t="shared" si="190"/>
        <v>0.03</v>
      </c>
      <c r="V3048" s="52">
        <v>4.5</v>
      </c>
      <c r="W3048" s="52" t="str" cm="1">
        <f t="array" ref="W3048">_xlfn.SWITCH(ROUND(V3048,0),5,"Excellent",4,"Good",3,"Ok","Bad")</f>
        <v>Excellent</v>
      </c>
      <c r="X3048">
        <v>16</v>
      </c>
      <c r="Y3048" t="str">
        <f t="shared" si="191"/>
        <v>No</v>
      </c>
      <c r="Z3048" s="68">
        <v>43003</v>
      </c>
      <c r="AA3048" s="68">
        <v>43738</v>
      </c>
      <c r="AB3048">
        <v>365</v>
      </c>
      <c r="AC3048" t="s">
        <v>15616</v>
      </c>
    </row>
    <row r="3049" spans="1:29" x14ac:dyDescent="0.3">
      <c r="A3049" t="s">
        <v>2214</v>
      </c>
      <c r="B3049">
        <v>3025</v>
      </c>
      <c r="C3049" t="str">
        <f>VLOOKUP($B3049,Hosts!$A:$M,10,0)</f>
        <v>Within a day</v>
      </c>
      <c r="D3049" s="70">
        <f>VLOOKUP($B3049,Hosts!$A:$M,11,0)</f>
        <v>0.67</v>
      </c>
      <c r="E3049" s="70">
        <f>VLOOKUP($B3049,Hosts!$A:$M,12,0)</f>
        <v>1</v>
      </c>
      <c r="F3049" t="str">
        <f>VLOOKUP($B3049,Hosts!$A:$M,13,0)</f>
        <v>No</v>
      </c>
      <c r="G3049" t="str">
        <f>INDEX(Hosts!$A:$M, MATCH(Places!$B3049,Hosts!$A:$A,0), MATCH(Places!G$1,Hosts!$A$1:$M$1,0))</f>
        <v>Within a day</v>
      </c>
      <c r="H3049" s="70">
        <f>INDEX(Hosts!$A:$M, MATCH(Places!$B3049,Hosts!$A:$A,0), MATCH(Places!H$1,Hosts!$A$1:$M$1,0))</f>
        <v>0.67</v>
      </c>
      <c r="I3049" s="70">
        <f>INDEX(Hosts!$A:$M, MATCH(Places!$B3049,Hosts!$A:$A,0), MATCH(Places!I$1,Hosts!$A$1:$M$1,0))</f>
        <v>1</v>
      </c>
      <c r="J3049" t="str">
        <f>INDEX(Hosts!$A:$M, MATCH(Places!$B3049,Hosts!$A:$A,0), MATCH(Places!J$1,Hosts!$A$1:$M$1,0))</f>
        <v>No</v>
      </c>
      <c r="K3049">
        <v>7</v>
      </c>
      <c r="L3049" t="str">
        <f>VLOOKUP($K3049,Neighborhoods!$A:$C,2,0)</f>
        <v>Brooklyn</v>
      </c>
      <c r="M3049" t="str">
        <f>VLOOKUP($K3049,Neighborhoods!$A:$C,3,0)</f>
        <v>Bedford-Stuyvesant</v>
      </c>
      <c r="N3049" t="str">
        <f>INDEX(Neighborhoods!$A:$C, MATCH(Places!$K3049,Neighborhoods!$A:$A,0), MATCH(Places!N$1,Neighborhoods!$A$1:$C$1,0))</f>
        <v>Brooklyn</v>
      </c>
      <c r="O3049" t="str">
        <f>INDEX(Neighborhoods!$A:$C, MATCH(Places!$K3049,Neighborhoods!$A:$A,0), MATCH(Places!O$1,Neighborhoods!$A$1:$C$1,0))</f>
        <v>Bedford-Stuyvesant</v>
      </c>
      <c r="P3049" t="s">
        <v>1</v>
      </c>
      <c r="Q3049" t="str">
        <f t="shared" si="188"/>
        <v>Yes</v>
      </c>
      <c r="R3049">
        <v>1</v>
      </c>
      <c r="S3049" t="str">
        <f t="shared" si="189"/>
        <v>Small</v>
      </c>
      <c r="T3049" s="50">
        <v>40</v>
      </c>
      <c r="U3049" s="70">
        <f t="shared" si="190"/>
        <v>0.03</v>
      </c>
      <c r="V3049" s="52">
        <v>4.83</v>
      </c>
      <c r="W3049" s="52" t="str" cm="1">
        <f t="array" ref="W3049">_xlfn.SWITCH(ROUND(V3049,0),5,"Excellent",4,"Good",3,"Ok","Bad")</f>
        <v>Excellent</v>
      </c>
      <c r="X3049">
        <v>6</v>
      </c>
      <c r="Y3049" t="str">
        <f t="shared" si="191"/>
        <v>No</v>
      </c>
      <c r="Z3049" s="68">
        <v>43001</v>
      </c>
      <c r="AA3049" s="68">
        <v>43829</v>
      </c>
      <c r="AB3049">
        <v>0</v>
      </c>
      <c r="AC3049" t="s">
        <v>15615</v>
      </c>
    </row>
    <row r="3050" spans="1:29" x14ac:dyDescent="0.3">
      <c r="A3050" t="s">
        <v>14423</v>
      </c>
      <c r="B3050">
        <v>368</v>
      </c>
      <c r="C3050" t="str">
        <f>VLOOKUP($B3050,Hosts!$A:$M,10,0)</f>
        <v>Within a day</v>
      </c>
      <c r="D3050" s="70">
        <f>VLOOKUP($B3050,Hosts!$A:$M,11,0)</f>
        <v>0.5</v>
      </c>
      <c r="E3050" s="70">
        <f>VLOOKUP($B3050,Hosts!$A:$M,12,0)</f>
        <v>0.97</v>
      </c>
      <c r="F3050" t="str">
        <f>VLOOKUP($B3050,Hosts!$A:$M,13,0)</f>
        <v>Yes</v>
      </c>
      <c r="G3050" t="str">
        <f>INDEX(Hosts!$A:$M, MATCH(Places!$B3050,Hosts!$A:$A,0), MATCH(Places!G$1,Hosts!$A$1:$M$1,0))</f>
        <v>Within a day</v>
      </c>
      <c r="H3050" s="70">
        <f>INDEX(Hosts!$A:$M, MATCH(Places!$B3050,Hosts!$A:$A,0), MATCH(Places!H$1,Hosts!$A$1:$M$1,0))</f>
        <v>0.5</v>
      </c>
      <c r="I3050" s="70">
        <f>INDEX(Hosts!$A:$M, MATCH(Places!$B3050,Hosts!$A:$A,0), MATCH(Places!I$1,Hosts!$A$1:$M$1,0))</f>
        <v>0.97</v>
      </c>
      <c r="J3050" t="str">
        <f>INDEX(Hosts!$A:$M, MATCH(Places!$B3050,Hosts!$A:$A,0), MATCH(Places!J$1,Hosts!$A$1:$M$1,0))</f>
        <v>Yes</v>
      </c>
      <c r="K3050">
        <v>8</v>
      </c>
      <c r="L3050" t="str">
        <f>VLOOKUP($K3050,Neighborhoods!$A:$C,2,0)</f>
        <v>Brooklyn</v>
      </c>
      <c r="M3050" t="str">
        <f>VLOOKUP($K3050,Neighborhoods!$A:$C,3,0)</f>
        <v>Bushwick</v>
      </c>
      <c r="N3050" t="str">
        <f>INDEX(Neighborhoods!$A:$C, MATCH(Places!$K3050,Neighborhoods!$A:$A,0), MATCH(Places!N$1,Neighborhoods!$A$1:$C$1,0))</f>
        <v>Brooklyn</v>
      </c>
      <c r="O3050" t="str">
        <f>INDEX(Neighborhoods!$A:$C, MATCH(Places!$K3050,Neighborhoods!$A:$A,0), MATCH(Places!O$1,Neighborhoods!$A$1:$C$1,0))</f>
        <v>Bushwick</v>
      </c>
      <c r="P3050" t="s">
        <v>1</v>
      </c>
      <c r="Q3050" t="str">
        <f t="shared" si="188"/>
        <v>Yes</v>
      </c>
      <c r="R3050">
        <v>2</v>
      </c>
      <c r="S3050" t="str">
        <f t="shared" si="189"/>
        <v>Small</v>
      </c>
      <c r="T3050" s="50">
        <v>70</v>
      </c>
      <c r="U3050" s="70">
        <f t="shared" si="190"/>
        <v>0.03</v>
      </c>
      <c r="V3050" s="52">
        <v>4.84</v>
      </c>
      <c r="W3050" s="52" t="str" cm="1">
        <f t="array" ref="W3050">_xlfn.SWITCH(ROUND(V3050,0),5,"Excellent",4,"Good",3,"Ok","Bad")</f>
        <v>Excellent</v>
      </c>
      <c r="X3050">
        <v>104</v>
      </c>
      <c r="Y3050" t="str">
        <f t="shared" si="191"/>
        <v>Yes</v>
      </c>
      <c r="Z3050" s="68">
        <v>43089</v>
      </c>
      <c r="AA3050" s="68">
        <v>43922</v>
      </c>
      <c r="AB3050">
        <v>322</v>
      </c>
      <c r="AC3050" t="s">
        <v>15616</v>
      </c>
    </row>
    <row r="3051" spans="1:29" x14ac:dyDescent="0.3">
      <c r="A3051" t="s">
        <v>13315</v>
      </c>
      <c r="B3051">
        <v>3367</v>
      </c>
      <c r="C3051" t="str">
        <f>VLOOKUP($B3051,Hosts!$A:$M,10,0)</f>
        <v>Within a few hours</v>
      </c>
      <c r="D3051" s="70">
        <f>VLOOKUP($B3051,Hosts!$A:$M,11,0)</f>
        <v>1</v>
      </c>
      <c r="E3051" s="70">
        <f>VLOOKUP($B3051,Hosts!$A:$M,12,0)</f>
        <v>1</v>
      </c>
      <c r="F3051" t="str">
        <f>VLOOKUP($B3051,Hosts!$A:$M,13,0)</f>
        <v>Yes</v>
      </c>
      <c r="G3051" t="str">
        <f>INDEX(Hosts!$A:$M, MATCH(Places!$B3051,Hosts!$A:$A,0), MATCH(Places!G$1,Hosts!$A$1:$M$1,0))</f>
        <v>Within a few hours</v>
      </c>
      <c r="H3051" s="70">
        <f>INDEX(Hosts!$A:$M, MATCH(Places!$B3051,Hosts!$A:$A,0), MATCH(Places!H$1,Hosts!$A$1:$M$1,0))</f>
        <v>1</v>
      </c>
      <c r="I3051" s="70">
        <f>INDEX(Hosts!$A:$M, MATCH(Places!$B3051,Hosts!$A:$A,0), MATCH(Places!I$1,Hosts!$A$1:$M$1,0))</f>
        <v>1</v>
      </c>
      <c r="J3051" t="str">
        <f>INDEX(Hosts!$A:$M, MATCH(Places!$B3051,Hosts!$A:$A,0), MATCH(Places!J$1,Hosts!$A$1:$M$1,0))</f>
        <v>Yes</v>
      </c>
      <c r="K3051">
        <v>20</v>
      </c>
      <c r="L3051" t="str">
        <f>VLOOKUP($K3051,Neighborhoods!$A:$C,2,0)</f>
        <v>Manhattan</v>
      </c>
      <c r="M3051" t="str">
        <f>VLOOKUP($K3051,Neighborhoods!$A:$C,3,0)</f>
        <v>Upper West Side</v>
      </c>
      <c r="N3051" t="str">
        <f>INDEX(Neighborhoods!$A:$C, MATCH(Places!$K3051,Neighborhoods!$A:$A,0), MATCH(Places!N$1,Neighborhoods!$A$1:$C$1,0))</f>
        <v>Manhattan</v>
      </c>
      <c r="O3051" t="str">
        <f>INDEX(Neighborhoods!$A:$C, MATCH(Places!$K3051,Neighborhoods!$A:$A,0), MATCH(Places!O$1,Neighborhoods!$A$1:$C$1,0))</f>
        <v>Upper West Side</v>
      </c>
      <c r="P3051" t="s">
        <v>1</v>
      </c>
      <c r="Q3051" t="str">
        <f t="shared" si="188"/>
        <v>Yes</v>
      </c>
      <c r="R3051">
        <v>2</v>
      </c>
      <c r="S3051" t="str">
        <f t="shared" si="189"/>
        <v>Small</v>
      </c>
      <c r="T3051" s="50">
        <v>109</v>
      </c>
      <c r="U3051" s="70">
        <f t="shared" si="190"/>
        <v>0.03</v>
      </c>
      <c r="V3051" s="52">
        <v>5</v>
      </c>
      <c r="W3051" s="52" t="str" cm="1">
        <f t="array" ref="W3051">_xlfn.SWITCH(ROUND(V3051,0),5,"Excellent",4,"Good",3,"Ok","Bad")</f>
        <v>Excellent</v>
      </c>
      <c r="X3051">
        <v>13</v>
      </c>
      <c r="Y3051" t="str">
        <f t="shared" si="191"/>
        <v>No</v>
      </c>
      <c r="Z3051" s="68">
        <v>43363</v>
      </c>
      <c r="AA3051" s="68">
        <v>43811</v>
      </c>
      <c r="AB3051">
        <v>365</v>
      </c>
      <c r="AC3051" t="s">
        <v>15616</v>
      </c>
    </row>
    <row r="3052" spans="1:29" x14ac:dyDescent="0.3">
      <c r="A3052" t="s">
        <v>2215</v>
      </c>
      <c r="B3052">
        <v>2590</v>
      </c>
      <c r="C3052" t="str">
        <f>VLOOKUP($B3052,Hosts!$A:$M,10,0)</f>
        <v>Within an hour</v>
      </c>
      <c r="D3052" s="70">
        <f>VLOOKUP($B3052,Hosts!$A:$M,11,0)</f>
        <v>0.99</v>
      </c>
      <c r="E3052" s="70">
        <f>VLOOKUP($B3052,Hosts!$A:$M,12,0)</f>
        <v>0.94</v>
      </c>
      <c r="F3052" t="str">
        <f>VLOOKUP($B3052,Hosts!$A:$M,13,0)</f>
        <v>Yes</v>
      </c>
      <c r="G3052" t="str">
        <f>INDEX(Hosts!$A:$M, MATCH(Places!$B3052,Hosts!$A:$A,0), MATCH(Places!G$1,Hosts!$A$1:$M$1,0))</f>
        <v>Within an hour</v>
      </c>
      <c r="H3052" s="70">
        <f>INDEX(Hosts!$A:$M, MATCH(Places!$B3052,Hosts!$A:$A,0), MATCH(Places!H$1,Hosts!$A$1:$M$1,0))</f>
        <v>0.99</v>
      </c>
      <c r="I3052" s="70">
        <f>INDEX(Hosts!$A:$M, MATCH(Places!$B3052,Hosts!$A:$A,0), MATCH(Places!I$1,Hosts!$A$1:$M$1,0))</f>
        <v>0.94</v>
      </c>
      <c r="J3052" t="str">
        <f>INDEX(Hosts!$A:$M, MATCH(Places!$B3052,Hosts!$A:$A,0), MATCH(Places!J$1,Hosts!$A$1:$M$1,0))</f>
        <v>Yes</v>
      </c>
      <c r="K3052">
        <v>7</v>
      </c>
      <c r="L3052" t="str">
        <f>VLOOKUP($K3052,Neighborhoods!$A:$C,2,0)</f>
        <v>Brooklyn</v>
      </c>
      <c r="M3052" t="str">
        <f>VLOOKUP($K3052,Neighborhoods!$A:$C,3,0)</f>
        <v>Bedford-Stuyvesant</v>
      </c>
      <c r="N3052" t="str">
        <f>INDEX(Neighborhoods!$A:$C, MATCH(Places!$K3052,Neighborhoods!$A:$A,0), MATCH(Places!N$1,Neighborhoods!$A$1:$C$1,0))</f>
        <v>Brooklyn</v>
      </c>
      <c r="O3052" t="str">
        <f>INDEX(Neighborhoods!$A:$C, MATCH(Places!$K3052,Neighborhoods!$A:$A,0), MATCH(Places!O$1,Neighborhoods!$A$1:$C$1,0))</f>
        <v>Bedford-Stuyvesant</v>
      </c>
      <c r="P3052" t="s">
        <v>11822</v>
      </c>
      <c r="Q3052" t="str">
        <f t="shared" si="188"/>
        <v>No</v>
      </c>
      <c r="R3052">
        <v>5</v>
      </c>
      <c r="S3052" t="str">
        <f t="shared" si="189"/>
        <v>Medium</v>
      </c>
      <c r="T3052" s="50">
        <v>227</v>
      </c>
      <c r="U3052" s="70">
        <f t="shared" si="190"/>
        <v>0.04</v>
      </c>
      <c r="V3052" s="52">
        <v>5</v>
      </c>
      <c r="W3052" s="52" t="str" cm="1">
        <f t="array" ref="W3052">_xlfn.SWITCH(ROUND(V3052,0),5,"Excellent",4,"Good",3,"Ok","Bad")</f>
        <v>Excellent</v>
      </c>
      <c r="X3052">
        <v>65</v>
      </c>
      <c r="Y3052" t="str">
        <f t="shared" si="191"/>
        <v>No</v>
      </c>
      <c r="Z3052" s="68">
        <v>43121</v>
      </c>
      <c r="AA3052" s="68">
        <v>44044</v>
      </c>
      <c r="AB3052">
        <v>365</v>
      </c>
      <c r="AC3052" t="s">
        <v>15615</v>
      </c>
    </row>
    <row r="3053" spans="1:29" x14ac:dyDescent="0.3">
      <c r="A3053" t="s">
        <v>2216</v>
      </c>
      <c r="B3053">
        <v>2921</v>
      </c>
      <c r="C3053" t="str">
        <f>VLOOKUP($B3053,Hosts!$A:$M,10,0)</f>
        <v>Within an hour</v>
      </c>
      <c r="D3053" s="70">
        <f>VLOOKUP($B3053,Hosts!$A:$M,11,0)</f>
        <v>1</v>
      </c>
      <c r="E3053" s="70">
        <f>VLOOKUP($B3053,Hosts!$A:$M,12,0)</f>
        <v>1</v>
      </c>
      <c r="F3053" t="str">
        <f>VLOOKUP($B3053,Hosts!$A:$M,13,0)</f>
        <v>Yes</v>
      </c>
      <c r="G3053" t="str">
        <f>INDEX(Hosts!$A:$M, MATCH(Places!$B3053,Hosts!$A:$A,0), MATCH(Places!G$1,Hosts!$A$1:$M$1,0))</f>
        <v>Within an hour</v>
      </c>
      <c r="H3053" s="70">
        <f>INDEX(Hosts!$A:$M, MATCH(Places!$B3053,Hosts!$A:$A,0), MATCH(Places!H$1,Hosts!$A$1:$M$1,0))</f>
        <v>1</v>
      </c>
      <c r="I3053" s="70">
        <f>INDEX(Hosts!$A:$M, MATCH(Places!$B3053,Hosts!$A:$A,0), MATCH(Places!I$1,Hosts!$A$1:$M$1,0))</f>
        <v>1</v>
      </c>
      <c r="J3053" t="str">
        <f>INDEX(Hosts!$A:$M, MATCH(Places!$B3053,Hosts!$A:$A,0), MATCH(Places!J$1,Hosts!$A$1:$M$1,0))</f>
        <v>Yes</v>
      </c>
      <c r="K3053">
        <v>12</v>
      </c>
      <c r="L3053" t="str">
        <f>VLOOKUP($K3053,Neighborhoods!$A:$C,2,0)</f>
        <v>Brooklyn</v>
      </c>
      <c r="M3053" t="str">
        <f>VLOOKUP($K3053,Neighborhoods!$A:$C,3,0)</f>
        <v>Williamsburg</v>
      </c>
      <c r="N3053" t="str">
        <f>INDEX(Neighborhoods!$A:$C, MATCH(Places!$K3053,Neighborhoods!$A:$A,0), MATCH(Places!N$1,Neighborhoods!$A$1:$C$1,0))</f>
        <v>Brooklyn</v>
      </c>
      <c r="O3053" t="str">
        <f>INDEX(Neighborhoods!$A:$C, MATCH(Places!$K3053,Neighborhoods!$A:$A,0), MATCH(Places!O$1,Neighborhoods!$A$1:$C$1,0))</f>
        <v>Williamsburg</v>
      </c>
      <c r="P3053" t="s">
        <v>1</v>
      </c>
      <c r="Q3053" t="str">
        <f t="shared" si="188"/>
        <v>Yes</v>
      </c>
      <c r="R3053">
        <v>2</v>
      </c>
      <c r="S3053" t="str">
        <f t="shared" si="189"/>
        <v>Small</v>
      </c>
      <c r="T3053" s="50">
        <v>85</v>
      </c>
      <c r="U3053" s="70">
        <f t="shared" si="190"/>
        <v>0.03</v>
      </c>
      <c r="V3053" s="52">
        <v>4.99</v>
      </c>
      <c r="W3053" s="52" t="str" cm="1">
        <f t="array" ref="W3053">_xlfn.SWITCH(ROUND(V3053,0),5,"Excellent",4,"Good",3,"Ok","Bad")</f>
        <v>Excellent</v>
      </c>
      <c r="X3053">
        <v>114</v>
      </c>
      <c r="Y3053" t="str">
        <f t="shared" si="191"/>
        <v>Yes</v>
      </c>
      <c r="Z3053" s="68">
        <v>43135</v>
      </c>
      <c r="AA3053" s="68">
        <v>44044</v>
      </c>
      <c r="AB3053">
        <v>356</v>
      </c>
      <c r="AC3053" t="s">
        <v>15616</v>
      </c>
    </row>
    <row r="3054" spans="1:29" x14ac:dyDescent="0.3">
      <c r="A3054" t="s">
        <v>14037</v>
      </c>
      <c r="B3054">
        <v>662</v>
      </c>
      <c r="C3054" t="str">
        <f>VLOOKUP($B3054,Hosts!$A:$M,10,0)</f>
        <v>Within an hour</v>
      </c>
      <c r="D3054" s="70">
        <f>VLOOKUP($B3054,Hosts!$A:$M,11,0)</f>
        <v>1</v>
      </c>
      <c r="E3054" s="70">
        <f>VLOOKUP($B3054,Hosts!$A:$M,12,0)</f>
        <v>0.86</v>
      </c>
      <c r="F3054" t="str">
        <f>VLOOKUP($B3054,Hosts!$A:$M,13,0)</f>
        <v>Yes</v>
      </c>
      <c r="G3054" t="str">
        <f>INDEX(Hosts!$A:$M, MATCH(Places!$B3054,Hosts!$A:$A,0), MATCH(Places!G$1,Hosts!$A$1:$M$1,0))</f>
        <v>Within an hour</v>
      </c>
      <c r="H3054" s="70">
        <f>INDEX(Hosts!$A:$M, MATCH(Places!$B3054,Hosts!$A:$A,0), MATCH(Places!H$1,Hosts!$A$1:$M$1,0))</f>
        <v>1</v>
      </c>
      <c r="I3054" s="70">
        <f>INDEX(Hosts!$A:$M, MATCH(Places!$B3054,Hosts!$A:$A,0), MATCH(Places!I$1,Hosts!$A$1:$M$1,0))</f>
        <v>0.86</v>
      </c>
      <c r="J3054" t="str">
        <f>INDEX(Hosts!$A:$M, MATCH(Places!$B3054,Hosts!$A:$A,0), MATCH(Places!J$1,Hosts!$A$1:$M$1,0))</f>
        <v>Yes</v>
      </c>
      <c r="K3054">
        <v>17</v>
      </c>
      <c r="L3054" t="str">
        <f>VLOOKUP($K3054,Neighborhoods!$A:$C,2,0)</f>
        <v>Manhattan</v>
      </c>
      <c r="M3054" t="str">
        <f>VLOOKUP($K3054,Neighborhoods!$A:$C,3,0)</f>
        <v>Hell's Kitchen</v>
      </c>
      <c r="N3054" t="str">
        <f>INDEX(Neighborhoods!$A:$C, MATCH(Places!$K3054,Neighborhoods!$A:$A,0), MATCH(Places!N$1,Neighborhoods!$A$1:$C$1,0))</f>
        <v>Manhattan</v>
      </c>
      <c r="O3054" t="str">
        <f>INDEX(Neighborhoods!$A:$C, MATCH(Places!$K3054,Neighborhoods!$A:$A,0), MATCH(Places!O$1,Neighborhoods!$A$1:$C$1,0))</f>
        <v>Hell's Kitchen</v>
      </c>
      <c r="P3054" t="s">
        <v>11822</v>
      </c>
      <c r="Q3054" t="str">
        <f t="shared" si="188"/>
        <v>No</v>
      </c>
      <c r="R3054">
        <v>4</v>
      </c>
      <c r="S3054" t="str">
        <f t="shared" si="189"/>
        <v>Medium</v>
      </c>
      <c r="T3054" s="50">
        <v>159</v>
      </c>
      <c r="U3054" s="70">
        <f t="shared" si="190"/>
        <v>0.03</v>
      </c>
      <c r="V3054" s="52">
        <v>5</v>
      </c>
      <c r="W3054" s="52" t="str" cm="1">
        <f t="array" ref="W3054">_xlfn.SWITCH(ROUND(V3054,0),5,"Excellent",4,"Good",3,"Ok","Bad")</f>
        <v>Excellent</v>
      </c>
      <c r="X3054">
        <v>17</v>
      </c>
      <c r="Y3054" t="str">
        <f t="shared" si="191"/>
        <v>No</v>
      </c>
      <c r="Z3054" s="68">
        <v>43787</v>
      </c>
      <c r="AA3054" s="68">
        <v>43903</v>
      </c>
      <c r="AB3054">
        <v>66</v>
      </c>
      <c r="AC3054" t="s">
        <v>15615</v>
      </c>
    </row>
    <row r="3055" spans="1:29" x14ac:dyDescent="0.3">
      <c r="A3055" t="s">
        <v>2217</v>
      </c>
      <c r="B3055">
        <v>3370</v>
      </c>
      <c r="C3055" t="str">
        <f>VLOOKUP($B3055,Hosts!$A:$M,10,0)</f>
        <v>Within an hour</v>
      </c>
      <c r="D3055" s="70">
        <f>VLOOKUP($B3055,Hosts!$A:$M,11,0)</f>
        <v>1</v>
      </c>
      <c r="E3055" s="70">
        <f>VLOOKUP($B3055,Hosts!$A:$M,12,0)</f>
        <v>0.95</v>
      </c>
      <c r="F3055" t="str">
        <f>VLOOKUP($B3055,Hosts!$A:$M,13,0)</f>
        <v>Yes</v>
      </c>
      <c r="G3055" t="str">
        <f>INDEX(Hosts!$A:$M, MATCH(Places!$B3055,Hosts!$A:$A,0), MATCH(Places!G$1,Hosts!$A$1:$M$1,0))</f>
        <v>Within an hour</v>
      </c>
      <c r="H3055" s="70">
        <f>INDEX(Hosts!$A:$M, MATCH(Places!$B3055,Hosts!$A:$A,0), MATCH(Places!H$1,Hosts!$A$1:$M$1,0))</f>
        <v>1</v>
      </c>
      <c r="I3055" s="70">
        <f>INDEX(Hosts!$A:$M, MATCH(Places!$B3055,Hosts!$A:$A,0), MATCH(Places!I$1,Hosts!$A$1:$M$1,0))</f>
        <v>0.95</v>
      </c>
      <c r="J3055" t="str">
        <f>INDEX(Hosts!$A:$M, MATCH(Places!$B3055,Hosts!$A:$A,0), MATCH(Places!J$1,Hosts!$A$1:$M$1,0))</f>
        <v>Yes</v>
      </c>
      <c r="K3055">
        <v>13</v>
      </c>
      <c r="L3055" t="str">
        <f>VLOOKUP($K3055,Neighborhoods!$A:$C,2,0)</f>
        <v>Manhattan</v>
      </c>
      <c r="M3055" t="str">
        <f>VLOOKUP($K3055,Neighborhoods!$A:$C,3,0)</f>
        <v>Chelsea</v>
      </c>
      <c r="N3055" t="str">
        <f>INDEX(Neighborhoods!$A:$C, MATCH(Places!$K3055,Neighborhoods!$A:$A,0), MATCH(Places!N$1,Neighborhoods!$A$1:$C$1,0))</f>
        <v>Manhattan</v>
      </c>
      <c r="O3055" t="str">
        <f>INDEX(Neighborhoods!$A:$C, MATCH(Places!$K3055,Neighborhoods!$A:$A,0), MATCH(Places!O$1,Neighborhoods!$A$1:$C$1,0))</f>
        <v>Chelsea</v>
      </c>
      <c r="P3055" t="s">
        <v>11822</v>
      </c>
      <c r="Q3055" t="str">
        <f t="shared" si="188"/>
        <v>No</v>
      </c>
      <c r="R3055">
        <v>6</v>
      </c>
      <c r="S3055" t="str">
        <f t="shared" si="189"/>
        <v>Large</v>
      </c>
      <c r="T3055" s="50">
        <v>390</v>
      </c>
      <c r="U3055" s="70">
        <f t="shared" si="190"/>
        <v>0.04</v>
      </c>
      <c r="V3055" s="52">
        <v>5</v>
      </c>
      <c r="W3055" s="52" t="str" cm="1">
        <f t="array" ref="W3055">_xlfn.SWITCH(ROUND(V3055,0),5,"Excellent",4,"Good",3,"Ok","Bad")</f>
        <v>Excellent</v>
      </c>
      <c r="X3055">
        <v>67</v>
      </c>
      <c r="Y3055" t="str">
        <f t="shared" si="191"/>
        <v>No</v>
      </c>
      <c r="Z3055" s="68">
        <v>43023</v>
      </c>
      <c r="AA3055" s="68">
        <v>43905</v>
      </c>
      <c r="AB3055">
        <v>0</v>
      </c>
      <c r="AC3055" t="s">
        <v>15615</v>
      </c>
    </row>
    <row r="3056" spans="1:29" x14ac:dyDescent="0.3">
      <c r="A3056" t="s">
        <v>13194</v>
      </c>
      <c r="B3056">
        <v>1725</v>
      </c>
      <c r="C3056" t="str">
        <f>VLOOKUP($B3056,Hosts!$A:$M,10,0)</f>
        <v>Within an hour</v>
      </c>
      <c r="D3056" s="70">
        <f>VLOOKUP($B3056,Hosts!$A:$M,11,0)</f>
        <v>1</v>
      </c>
      <c r="E3056" s="70">
        <f>VLOOKUP($B3056,Hosts!$A:$M,12,0)</f>
        <v>0.88</v>
      </c>
      <c r="F3056" t="str">
        <f>VLOOKUP($B3056,Hosts!$A:$M,13,0)</f>
        <v>No</v>
      </c>
      <c r="G3056" t="str">
        <f>INDEX(Hosts!$A:$M, MATCH(Places!$B3056,Hosts!$A:$A,0), MATCH(Places!G$1,Hosts!$A$1:$M$1,0))</f>
        <v>Within an hour</v>
      </c>
      <c r="H3056" s="70">
        <f>INDEX(Hosts!$A:$M, MATCH(Places!$B3056,Hosts!$A:$A,0), MATCH(Places!H$1,Hosts!$A$1:$M$1,0))</f>
        <v>1</v>
      </c>
      <c r="I3056" s="70">
        <f>INDEX(Hosts!$A:$M, MATCH(Places!$B3056,Hosts!$A:$A,0), MATCH(Places!I$1,Hosts!$A$1:$M$1,0))</f>
        <v>0.88</v>
      </c>
      <c r="J3056" t="str">
        <f>INDEX(Hosts!$A:$M, MATCH(Places!$B3056,Hosts!$A:$A,0), MATCH(Places!J$1,Hosts!$A$1:$M$1,0))</f>
        <v>No</v>
      </c>
      <c r="K3056">
        <v>16</v>
      </c>
      <c r="L3056" t="str">
        <f>VLOOKUP($K3056,Neighborhoods!$A:$C,2,0)</f>
        <v>Manhattan</v>
      </c>
      <c r="M3056" t="str">
        <f>VLOOKUP($K3056,Neighborhoods!$A:$C,3,0)</f>
        <v>Harlem</v>
      </c>
      <c r="N3056" t="str">
        <f>INDEX(Neighborhoods!$A:$C, MATCH(Places!$K3056,Neighborhoods!$A:$A,0), MATCH(Places!N$1,Neighborhoods!$A$1:$C$1,0))</f>
        <v>Manhattan</v>
      </c>
      <c r="O3056" t="str">
        <f>INDEX(Neighborhoods!$A:$C, MATCH(Places!$K3056,Neighborhoods!$A:$A,0), MATCH(Places!O$1,Neighborhoods!$A$1:$C$1,0))</f>
        <v>Harlem</v>
      </c>
      <c r="P3056" t="s">
        <v>16</v>
      </c>
      <c r="Q3056" t="str">
        <f t="shared" si="188"/>
        <v>Yes</v>
      </c>
      <c r="R3056">
        <v>2</v>
      </c>
      <c r="S3056" t="str">
        <f t="shared" si="189"/>
        <v>Small</v>
      </c>
      <c r="T3056" s="50">
        <v>57</v>
      </c>
      <c r="U3056" s="70">
        <f t="shared" si="190"/>
        <v>0.03</v>
      </c>
      <c r="V3056" s="52">
        <v>4.58</v>
      </c>
      <c r="W3056" s="52" t="str" cm="1">
        <f t="array" ref="W3056">_xlfn.SWITCH(ROUND(V3056,0),5,"Excellent",4,"Good",3,"Ok","Bad")</f>
        <v>Excellent</v>
      </c>
      <c r="X3056">
        <v>74</v>
      </c>
      <c r="Y3056" t="str">
        <f t="shared" si="191"/>
        <v>No</v>
      </c>
      <c r="Z3056" s="68">
        <v>43006</v>
      </c>
      <c r="AA3056" s="68">
        <v>43838</v>
      </c>
      <c r="AB3056">
        <v>16</v>
      </c>
      <c r="AC3056" t="s">
        <v>15615</v>
      </c>
    </row>
    <row r="3057" spans="1:29" x14ac:dyDescent="0.3">
      <c r="A3057" t="s">
        <v>15593</v>
      </c>
      <c r="B3057">
        <v>3089</v>
      </c>
      <c r="C3057" t="str">
        <f>VLOOKUP($B3057,Hosts!$A:$M,10,0)</f>
        <v>Within an hour</v>
      </c>
      <c r="D3057" s="70">
        <f>VLOOKUP($B3057,Hosts!$A:$M,11,0)</f>
        <v>1</v>
      </c>
      <c r="E3057" s="70">
        <f>VLOOKUP($B3057,Hosts!$A:$M,12,0)</f>
        <v>0.62</v>
      </c>
      <c r="F3057" t="str">
        <f>VLOOKUP($B3057,Hosts!$A:$M,13,0)</f>
        <v>No</v>
      </c>
      <c r="G3057" t="str">
        <f>INDEX(Hosts!$A:$M, MATCH(Places!$B3057,Hosts!$A:$A,0), MATCH(Places!G$1,Hosts!$A$1:$M$1,0))</f>
        <v>Within an hour</v>
      </c>
      <c r="H3057" s="70">
        <f>INDEX(Hosts!$A:$M, MATCH(Places!$B3057,Hosts!$A:$A,0), MATCH(Places!H$1,Hosts!$A$1:$M$1,0))</f>
        <v>1</v>
      </c>
      <c r="I3057" s="70">
        <f>INDEX(Hosts!$A:$M, MATCH(Places!$B3057,Hosts!$A:$A,0), MATCH(Places!I$1,Hosts!$A$1:$M$1,0))</f>
        <v>0.62</v>
      </c>
      <c r="J3057" t="str">
        <f>INDEX(Hosts!$A:$M, MATCH(Places!$B3057,Hosts!$A:$A,0), MATCH(Places!J$1,Hosts!$A$1:$M$1,0))</f>
        <v>No</v>
      </c>
      <c r="K3057">
        <v>17</v>
      </c>
      <c r="L3057" t="str">
        <f>VLOOKUP($K3057,Neighborhoods!$A:$C,2,0)</f>
        <v>Manhattan</v>
      </c>
      <c r="M3057" t="str">
        <f>VLOOKUP($K3057,Neighborhoods!$A:$C,3,0)</f>
        <v>Hell's Kitchen</v>
      </c>
      <c r="N3057" t="str">
        <f>INDEX(Neighborhoods!$A:$C, MATCH(Places!$K3057,Neighborhoods!$A:$A,0), MATCH(Places!N$1,Neighborhoods!$A$1:$C$1,0))</f>
        <v>Manhattan</v>
      </c>
      <c r="O3057" t="str">
        <f>INDEX(Neighborhoods!$A:$C, MATCH(Places!$K3057,Neighborhoods!$A:$A,0), MATCH(Places!O$1,Neighborhoods!$A$1:$C$1,0))</f>
        <v>Hell's Kitchen</v>
      </c>
      <c r="P3057" t="s">
        <v>1</v>
      </c>
      <c r="Q3057" t="str">
        <f t="shared" si="188"/>
        <v>Yes</v>
      </c>
      <c r="R3057">
        <v>1</v>
      </c>
      <c r="S3057" t="str">
        <f t="shared" si="189"/>
        <v>Small</v>
      </c>
      <c r="T3057" s="50">
        <v>150</v>
      </c>
      <c r="U3057" s="70">
        <f t="shared" si="190"/>
        <v>0.03</v>
      </c>
      <c r="V3057" s="52">
        <v>5</v>
      </c>
      <c r="W3057" s="52" t="str" cm="1">
        <f t="array" ref="W3057">_xlfn.SWITCH(ROUND(V3057,0),5,"Excellent",4,"Good",3,"Ok","Bad")</f>
        <v>Excellent</v>
      </c>
      <c r="X3057">
        <v>4</v>
      </c>
      <c r="Y3057" t="str">
        <f t="shared" si="191"/>
        <v>No</v>
      </c>
      <c r="Z3057" s="68">
        <v>43045</v>
      </c>
      <c r="AA3057" s="68">
        <v>43289</v>
      </c>
      <c r="AB3057">
        <v>365</v>
      </c>
      <c r="AC3057" t="s">
        <v>15615</v>
      </c>
    </row>
    <row r="3058" spans="1:29" x14ac:dyDescent="0.3">
      <c r="A3058" t="s">
        <v>15109</v>
      </c>
      <c r="B3058">
        <v>1544</v>
      </c>
      <c r="C3058" t="str">
        <f>VLOOKUP($B3058,Hosts!$A:$M,10,0)</f>
        <v>Within an hour</v>
      </c>
      <c r="D3058" s="70">
        <f>VLOOKUP($B3058,Hosts!$A:$M,11,0)</f>
        <v>1</v>
      </c>
      <c r="E3058" s="70">
        <f>VLOOKUP($B3058,Hosts!$A:$M,12,0)</f>
        <v>1</v>
      </c>
      <c r="F3058" t="str">
        <f>VLOOKUP($B3058,Hosts!$A:$M,13,0)</f>
        <v>No</v>
      </c>
      <c r="G3058" t="str">
        <f>INDEX(Hosts!$A:$M, MATCH(Places!$B3058,Hosts!$A:$A,0), MATCH(Places!G$1,Hosts!$A$1:$M$1,0))</f>
        <v>Within an hour</v>
      </c>
      <c r="H3058" s="70">
        <f>INDEX(Hosts!$A:$M, MATCH(Places!$B3058,Hosts!$A:$A,0), MATCH(Places!H$1,Hosts!$A$1:$M$1,0))</f>
        <v>1</v>
      </c>
      <c r="I3058" s="70">
        <f>INDEX(Hosts!$A:$M, MATCH(Places!$B3058,Hosts!$A:$A,0), MATCH(Places!I$1,Hosts!$A$1:$M$1,0))</f>
        <v>1</v>
      </c>
      <c r="J3058" t="str">
        <f>INDEX(Hosts!$A:$M, MATCH(Places!$B3058,Hosts!$A:$A,0), MATCH(Places!J$1,Hosts!$A$1:$M$1,0))</f>
        <v>No</v>
      </c>
      <c r="K3058">
        <v>17</v>
      </c>
      <c r="L3058" t="str">
        <f>VLOOKUP($K3058,Neighborhoods!$A:$C,2,0)</f>
        <v>Manhattan</v>
      </c>
      <c r="M3058" t="str">
        <f>VLOOKUP($K3058,Neighborhoods!$A:$C,3,0)</f>
        <v>Hell's Kitchen</v>
      </c>
      <c r="N3058" t="str">
        <f>INDEX(Neighborhoods!$A:$C, MATCH(Places!$K3058,Neighborhoods!$A:$A,0), MATCH(Places!N$1,Neighborhoods!$A$1:$C$1,0))</f>
        <v>Manhattan</v>
      </c>
      <c r="O3058" t="str">
        <f>INDEX(Neighborhoods!$A:$C, MATCH(Places!$K3058,Neighborhoods!$A:$A,0), MATCH(Places!O$1,Neighborhoods!$A$1:$C$1,0))</f>
        <v>Hell's Kitchen</v>
      </c>
      <c r="P3058" t="s">
        <v>11822</v>
      </c>
      <c r="Q3058" t="str">
        <f t="shared" si="188"/>
        <v>No</v>
      </c>
      <c r="R3058">
        <v>4</v>
      </c>
      <c r="S3058" t="str">
        <f t="shared" si="189"/>
        <v>Medium</v>
      </c>
      <c r="T3058" s="50">
        <v>220</v>
      </c>
      <c r="U3058" s="70">
        <f t="shared" si="190"/>
        <v>0.04</v>
      </c>
      <c r="V3058" s="52">
        <v>4.9000000000000004</v>
      </c>
      <c r="W3058" s="52" t="str" cm="1">
        <f t="array" ref="W3058">_xlfn.SWITCH(ROUND(V3058,0),5,"Excellent",4,"Good",3,"Ok","Bad")</f>
        <v>Excellent</v>
      </c>
      <c r="X3058">
        <v>60</v>
      </c>
      <c r="Y3058" t="str">
        <f t="shared" si="191"/>
        <v>No</v>
      </c>
      <c r="Z3058" s="68">
        <v>43024</v>
      </c>
      <c r="AA3058" s="68">
        <v>44050</v>
      </c>
      <c r="AB3058">
        <v>345</v>
      </c>
      <c r="AC3058" t="s">
        <v>15616</v>
      </c>
    </row>
    <row r="3059" spans="1:29" x14ac:dyDescent="0.3">
      <c r="A3059" t="s">
        <v>2218</v>
      </c>
      <c r="B3059">
        <v>259</v>
      </c>
      <c r="C3059" t="str">
        <f>VLOOKUP($B3059,Hosts!$A:$M,10,0)</f>
        <v>Within a few hours</v>
      </c>
      <c r="D3059" s="70">
        <f>VLOOKUP($B3059,Hosts!$A:$M,11,0)</f>
        <v>0.78</v>
      </c>
      <c r="E3059" s="70">
        <f>VLOOKUP($B3059,Hosts!$A:$M,12,0)</f>
        <v>1</v>
      </c>
      <c r="F3059" t="str">
        <f>VLOOKUP($B3059,Hosts!$A:$M,13,0)</f>
        <v>No</v>
      </c>
      <c r="G3059" t="str">
        <f>INDEX(Hosts!$A:$M, MATCH(Places!$B3059,Hosts!$A:$A,0), MATCH(Places!G$1,Hosts!$A$1:$M$1,0))</f>
        <v>Within a few hours</v>
      </c>
      <c r="H3059" s="70">
        <f>INDEX(Hosts!$A:$M, MATCH(Places!$B3059,Hosts!$A:$A,0), MATCH(Places!H$1,Hosts!$A$1:$M$1,0))</f>
        <v>0.78</v>
      </c>
      <c r="I3059" s="70">
        <f>INDEX(Hosts!$A:$M, MATCH(Places!$B3059,Hosts!$A:$A,0), MATCH(Places!I$1,Hosts!$A$1:$M$1,0))</f>
        <v>1</v>
      </c>
      <c r="J3059" t="str">
        <f>INDEX(Hosts!$A:$M, MATCH(Places!$B3059,Hosts!$A:$A,0), MATCH(Places!J$1,Hosts!$A$1:$M$1,0))</f>
        <v>No</v>
      </c>
      <c r="K3059">
        <v>12</v>
      </c>
      <c r="L3059" t="str">
        <f>VLOOKUP($K3059,Neighborhoods!$A:$C,2,0)</f>
        <v>Brooklyn</v>
      </c>
      <c r="M3059" t="str">
        <f>VLOOKUP($K3059,Neighborhoods!$A:$C,3,0)</f>
        <v>Williamsburg</v>
      </c>
      <c r="N3059" t="str">
        <f>INDEX(Neighborhoods!$A:$C, MATCH(Places!$K3059,Neighborhoods!$A:$A,0), MATCH(Places!N$1,Neighborhoods!$A$1:$C$1,0))</f>
        <v>Brooklyn</v>
      </c>
      <c r="O3059" t="str">
        <f>INDEX(Neighborhoods!$A:$C, MATCH(Places!$K3059,Neighborhoods!$A:$A,0), MATCH(Places!O$1,Neighborhoods!$A$1:$C$1,0))</f>
        <v>Williamsburg</v>
      </c>
      <c r="P3059" t="s">
        <v>1</v>
      </c>
      <c r="Q3059" t="str">
        <f t="shared" si="188"/>
        <v>Yes</v>
      </c>
      <c r="R3059">
        <v>1</v>
      </c>
      <c r="S3059" t="str">
        <f t="shared" si="189"/>
        <v>Small</v>
      </c>
      <c r="T3059" s="50">
        <v>36</v>
      </c>
      <c r="U3059" s="70">
        <f t="shared" si="190"/>
        <v>0.03</v>
      </c>
      <c r="V3059" s="52">
        <v>4.88</v>
      </c>
      <c r="W3059" s="52" t="str" cm="1">
        <f t="array" ref="W3059">_xlfn.SWITCH(ROUND(V3059,0),5,"Excellent",4,"Good",3,"Ok","Bad")</f>
        <v>Excellent</v>
      </c>
      <c r="X3059">
        <v>43</v>
      </c>
      <c r="Y3059" t="str">
        <f t="shared" si="191"/>
        <v>No</v>
      </c>
      <c r="Z3059" s="68">
        <v>43009</v>
      </c>
      <c r="AA3059" s="68">
        <v>43736</v>
      </c>
      <c r="AB3059">
        <v>7</v>
      </c>
      <c r="AC3059" t="s">
        <v>15615</v>
      </c>
    </row>
    <row r="3060" spans="1:29" x14ac:dyDescent="0.3">
      <c r="A3060" t="s">
        <v>13358</v>
      </c>
      <c r="B3060">
        <v>1086</v>
      </c>
      <c r="C3060" t="str">
        <f>VLOOKUP($B3060,Hosts!$A:$M,10,0)</f>
        <v>Within an hour</v>
      </c>
      <c r="D3060" s="70">
        <f>VLOOKUP($B3060,Hosts!$A:$M,11,0)</f>
        <v>1</v>
      </c>
      <c r="E3060" s="70">
        <f>VLOOKUP($B3060,Hosts!$A:$M,12,0)</f>
        <v>1</v>
      </c>
      <c r="F3060" t="str">
        <f>VLOOKUP($B3060,Hosts!$A:$M,13,0)</f>
        <v>Yes</v>
      </c>
      <c r="G3060" t="str">
        <f>INDEX(Hosts!$A:$M, MATCH(Places!$B3060,Hosts!$A:$A,0), MATCH(Places!G$1,Hosts!$A$1:$M$1,0))</f>
        <v>Within an hour</v>
      </c>
      <c r="H3060" s="70">
        <f>INDEX(Hosts!$A:$M, MATCH(Places!$B3060,Hosts!$A:$A,0), MATCH(Places!H$1,Hosts!$A$1:$M$1,0))</f>
        <v>1</v>
      </c>
      <c r="I3060" s="70">
        <f>INDEX(Hosts!$A:$M, MATCH(Places!$B3060,Hosts!$A:$A,0), MATCH(Places!I$1,Hosts!$A$1:$M$1,0))</f>
        <v>1</v>
      </c>
      <c r="J3060" t="str">
        <f>INDEX(Hosts!$A:$M, MATCH(Places!$B3060,Hosts!$A:$A,0), MATCH(Places!J$1,Hosts!$A$1:$M$1,0))</f>
        <v>Yes</v>
      </c>
      <c r="K3060">
        <v>22</v>
      </c>
      <c r="L3060" t="str">
        <f>VLOOKUP($K3060,Neighborhoods!$A:$C,2,0)</f>
        <v>Queens</v>
      </c>
      <c r="M3060" t="str">
        <f>VLOOKUP($K3060,Neighborhoods!$A:$C,3,0)</f>
        <v>Flushing</v>
      </c>
      <c r="N3060" t="str">
        <f>INDEX(Neighborhoods!$A:$C, MATCH(Places!$K3060,Neighborhoods!$A:$A,0), MATCH(Places!N$1,Neighborhoods!$A$1:$C$1,0))</f>
        <v>Queens</v>
      </c>
      <c r="O3060" t="str">
        <f>INDEX(Neighborhoods!$A:$C, MATCH(Places!$K3060,Neighborhoods!$A:$A,0), MATCH(Places!O$1,Neighborhoods!$A$1:$C$1,0))</f>
        <v>Flushing</v>
      </c>
      <c r="P3060" t="s">
        <v>11822</v>
      </c>
      <c r="Q3060" t="str">
        <f t="shared" si="188"/>
        <v>No</v>
      </c>
      <c r="R3060">
        <v>6</v>
      </c>
      <c r="S3060" t="str">
        <f t="shared" si="189"/>
        <v>Large</v>
      </c>
      <c r="T3060" s="50">
        <v>95</v>
      </c>
      <c r="U3060" s="70">
        <f t="shared" si="190"/>
        <v>0.03</v>
      </c>
      <c r="V3060" s="52">
        <v>4.8899999999999997</v>
      </c>
      <c r="W3060" s="52" t="str" cm="1">
        <f t="array" ref="W3060">_xlfn.SWITCH(ROUND(V3060,0),5,"Excellent",4,"Good",3,"Ok","Bad")</f>
        <v>Excellent</v>
      </c>
      <c r="X3060">
        <v>9</v>
      </c>
      <c r="Y3060" t="str">
        <f t="shared" si="191"/>
        <v>No</v>
      </c>
      <c r="Z3060" s="68">
        <v>43100</v>
      </c>
      <c r="AA3060" s="68">
        <v>43919</v>
      </c>
      <c r="AB3060">
        <v>320</v>
      </c>
      <c r="AC3060" t="s">
        <v>15616</v>
      </c>
    </row>
    <row r="3061" spans="1:29" x14ac:dyDescent="0.3">
      <c r="A3061" t="s">
        <v>13761</v>
      </c>
      <c r="B3061">
        <v>3316</v>
      </c>
      <c r="C3061" t="str">
        <f>VLOOKUP($B3061,Hosts!$A:$M,10,0)</f>
        <v>Within a day</v>
      </c>
      <c r="D3061" s="70">
        <f>VLOOKUP($B3061,Hosts!$A:$M,11,0)</f>
        <v>0.6</v>
      </c>
      <c r="E3061" s="70">
        <f>VLOOKUP($B3061,Hosts!$A:$M,12,0)</f>
        <v>0.76</v>
      </c>
      <c r="F3061" t="str">
        <f>VLOOKUP($B3061,Hosts!$A:$M,13,0)</f>
        <v>No</v>
      </c>
      <c r="G3061" t="str">
        <f>INDEX(Hosts!$A:$M, MATCH(Places!$B3061,Hosts!$A:$A,0), MATCH(Places!G$1,Hosts!$A$1:$M$1,0))</f>
        <v>Within a day</v>
      </c>
      <c r="H3061" s="70">
        <f>INDEX(Hosts!$A:$M, MATCH(Places!$B3061,Hosts!$A:$A,0), MATCH(Places!H$1,Hosts!$A$1:$M$1,0))</f>
        <v>0.6</v>
      </c>
      <c r="I3061" s="70">
        <f>INDEX(Hosts!$A:$M, MATCH(Places!$B3061,Hosts!$A:$A,0), MATCH(Places!I$1,Hosts!$A$1:$M$1,0))</f>
        <v>0.76</v>
      </c>
      <c r="J3061" t="str">
        <f>INDEX(Hosts!$A:$M, MATCH(Places!$B3061,Hosts!$A:$A,0), MATCH(Places!J$1,Hosts!$A$1:$M$1,0))</f>
        <v>No</v>
      </c>
      <c r="K3061">
        <v>4</v>
      </c>
      <c r="L3061" t="str">
        <f>VLOOKUP($K3061,Neighborhoods!$A:$C,2,0)</f>
        <v>Bronx</v>
      </c>
      <c r="M3061" t="str">
        <f>VLOOKUP($K3061,Neighborhoods!$A:$C,3,0)</f>
        <v>Mott Haven</v>
      </c>
      <c r="N3061" t="str">
        <f>INDEX(Neighborhoods!$A:$C, MATCH(Places!$K3061,Neighborhoods!$A:$A,0), MATCH(Places!N$1,Neighborhoods!$A$1:$C$1,0))</f>
        <v>Bronx</v>
      </c>
      <c r="O3061" t="str">
        <f>INDEX(Neighborhoods!$A:$C, MATCH(Places!$K3061,Neighborhoods!$A:$A,0), MATCH(Places!O$1,Neighborhoods!$A$1:$C$1,0))</f>
        <v>Mott Haven</v>
      </c>
      <c r="P3061" t="s">
        <v>11822</v>
      </c>
      <c r="Q3061" t="str">
        <f t="shared" si="188"/>
        <v>No</v>
      </c>
      <c r="R3061">
        <v>2</v>
      </c>
      <c r="S3061" t="str">
        <f t="shared" si="189"/>
        <v>Small</v>
      </c>
      <c r="T3061" s="50">
        <v>110</v>
      </c>
      <c r="U3061" s="70">
        <f t="shared" si="190"/>
        <v>0.03</v>
      </c>
      <c r="V3061" s="52">
        <v>4.74</v>
      </c>
      <c r="W3061" s="52" t="str" cm="1">
        <f t="array" ref="W3061">_xlfn.SWITCH(ROUND(V3061,0),5,"Excellent",4,"Good",3,"Ok","Bad")</f>
        <v>Excellent</v>
      </c>
      <c r="X3061">
        <v>166</v>
      </c>
      <c r="Y3061" t="str">
        <f t="shared" si="191"/>
        <v>No</v>
      </c>
      <c r="Z3061" s="68">
        <v>43025</v>
      </c>
      <c r="AA3061" s="68">
        <v>44038</v>
      </c>
      <c r="AB3061">
        <v>176</v>
      </c>
      <c r="AC3061" t="s">
        <v>15615</v>
      </c>
    </row>
    <row r="3062" spans="1:29" x14ac:dyDescent="0.3">
      <c r="A3062" t="s">
        <v>2219</v>
      </c>
      <c r="B3062">
        <v>3179</v>
      </c>
      <c r="C3062" t="str">
        <f>VLOOKUP($B3062,Hosts!$A:$M,10,0)</f>
        <v>Within an hour</v>
      </c>
      <c r="D3062" s="70">
        <f>VLOOKUP($B3062,Hosts!$A:$M,11,0)</f>
        <v>1</v>
      </c>
      <c r="E3062" s="70">
        <f>VLOOKUP($B3062,Hosts!$A:$M,12,0)</f>
        <v>0.93</v>
      </c>
      <c r="F3062" t="str">
        <f>VLOOKUP($B3062,Hosts!$A:$M,13,0)</f>
        <v>Yes</v>
      </c>
      <c r="G3062" t="str">
        <f>INDEX(Hosts!$A:$M, MATCH(Places!$B3062,Hosts!$A:$A,0), MATCH(Places!G$1,Hosts!$A$1:$M$1,0))</f>
        <v>Within an hour</v>
      </c>
      <c r="H3062" s="70">
        <f>INDEX(Hosts!$A:$M, MATCH(Places!$B3062,Hosts!$A:$A,0), MATCH(Places!H$1,Hosts!$A$1:$M$1,0))</f>
        <v>1</v>
      </c>
      <c r="I3062" s="70">
        <f>INDEX(Hosts!$A:$M, MATCH(Places!$B3062,Hosts!$A:$A,0), MATCH(Places!I$1,Hosts!$A$1:$M$1,0))</f>
        <v>0.93</v>
      </c>
      <c r="J3062" t="str">
        <f>INDEX(Hosts!$A:$M, MATCH(Places!$B3062,Hosts!$A:$A,0), MATCH(Places!J$1,Hosts!$A$1:$M$1,0))</f>
        <v>Yes</v>
      </c>
      <c r="K3062">
        <v>22</v>
      </c>
      <c r="L3062" t="str">
        <f>VLOOKUP($K3062,Neighborhoods!$A:$C,2,0)</f>
        <v>Queens</v>
      </c>
      <c r="M3062" t="str">
        <f>VLOOKUP($K3062,Neighborhoods!$A:$C,3,0)</f>
        <v>Flushing</v>
      </c>
      <c r="N3062" t="str">
        <f>INDEX(Neighborhoods!$A:$C, MATCH(Places!$K3062,Neighborhoods!$A:$A,0), MATCH(Places!N$1,Neighborhoods!$A$1:$C$1,0))</f>
        <v>Queens</v>
      </c>
      <c r="O3062" t="str">
        <f>INDEX(Neighborhoods!$A:$C, MATCH(Places!$K3062,Neighborhoods!$A:$A,0), MATCH(Places!O$1,Neighborhoods!$A$1:$C$1,0))</f>
        <v>Flushing</v>
      </c>
      <c r="P3062" t="s">
        <v>1</v>
      </c>
      <c r="Q3062" t="str">
        <f t="shared" si="188"/>
        <v>Yes</v>
      </c>
      <c r="R3062">
        <v>2</v>
      </c>
      <c r="S3062" t="str">
        <f t="shared" si="189"/>
        <v>Small</v>
      </c>
      <c r="T3062" s="50">
        <v>54</v>
      </c>
      <c r="U3062" s="70">
        <f t="shared" si="190"/>
        <v>0.03</v>
      </c>
      <c r="V3062" s="52">
        <v>4.9000000000000004</v>
      </c>
      <c r="W3062" s="52" t="str" cm="1">
        <f t="array" ref="W3062">_xlfn.SWITCH(ROUND(V3062,0),5,"Excellent",4,"Good",3,"Ok","Bad")</f>
        <v>Excellent</v>
      </c>
      <c r="X3062">
        <v>84</v>
      </c>
      <c r="Y3062" t="str">
        <f t="shared" si="191"/>
        <v>No</v>
      </c>
      <c r="Z3062" s="68">
        <v>43019</v>
      </c>
      <c r="AA3062" s="68">
        <v>43825</v>
      </c>
      <c r="AB3062">
        <v>86</v>
      </c>
      <c r="AC3062" t="s">
        <v>15615</v>
      </c>
    </row>
    <row r="3063" spans="1:29" x14ac:dyDescent="0.3">
      <c r="A3063" t="s">
        <v>14313</v>
      </c>
      <c r="B3063">
        <v>3327</v>
      </c>
      <c r="C3063" t="str">
        <f>VLOOKUP($B3063,Hosts!$A:$M,10,0)</f>
        <v>Within a few hours</v>
      </c>
      <c r="D3063" s="70">
        <f>VLOOKUP($B3063,Hosts!$A:$M,11,0)</f>
        <v>1</v>
      </c>
      <c r="E3063" s="70">
        <f>VLOOKUP($B3063,Hosts!$A:$M,12,0)</f>
        <v>0.88</v>
      </c>
      <c r="F3063" t="str">
        <f>VLOOKUP($B3063,Hosts!$A:$M,13,0)</f>
        <v>No</v>
      </c>
      <c r="G3063" t="str">
        <f>INDEX(Hosts!$A:$M, MATCH(Places!$B3063,Hosts!$A:$A,0), MATCH(Places!G$1,Hosts!$A$1:$M$1,0))</f>
        <v>Within a few hours</v>
      </c>
      <c r="H3063" s="70">
        <f>INDEX(Hosts!$A:$M, MATCH(Places!$B3063,Hosts!$A:$A,0), MATCH(Places!H$1,Hosts!$A$1:$M$1,0))</f>
        <v>1</v>
      </c>
      <c r="I3063" s="70">
        <f>INDEX(Hosts!$A:$M, MATCH(Places!$B3063,Hosts!$A:$A,0), MATCH(Places!I$1,Hosts!$A$1:$M$1,0))</f>
        <v>0.88</v>
      </c>
      <c r="J3063" t="str">
        <f>INDEX(Hosts!$A:$M, MATCH(Places!$B3063,Hosts!$A:$A,0), MATCH(Places!J$1,Hosts!$A$1:$M$1,0))</f>
        <v>No</v>
      </c>
      <c r="K3063">
        <v>7</v>
      </c>
      <c r="L3063" t="str">
        <f>VLOOKUP($K3063,Neighborhoods!$A:$C,2,0)</f>
        <v>Brooklyn</v>
      </c>
      <c r="M3063" t="str">
        <f>VLOOKUP($K3063,Neighborhoods!$A:$C,3,0)</f>
        <v>Bedford-Stuyvesant</v>
      </c>
      <c r="N3063" t="str">
        <f>INDEX(Neighborhoods!$A:$C, MATCH(Places!$K3063,Neighborhoods!$A:$A,0), MATCH(Places!N$1,Neighborhoods!$A$1:$C$1,0))</f>
        <v>Brooklyn</v>
      </c>
      <c r="O3063" t="str">
        <f>INDEX(Neighborhoods!$A:$C, MATCH(Places!$K3063,Neighborhoods!$A:$A,0), MATCH(Places!O$1,Neighborhoods!$A$1:$C$1,0))</f>
        <v>Bedford-Stuyvesant</v>
      </c>
      <c r="P3063" t="s">
        <v>1</v>
      </c>
      <c r="Q3063" t="str">
        <f t="shared" si="188"/>
        <v>Yes</v>
      </c>
      <c r="R3063">
        <v>2</v>
      </c>
      <c r="S3063" t="str">
        <f t="shared" si="189"/>
        <v>Small</v>
      </c>
      <c r="T3063" s="50">
        <v>50</v>
      </c>
      <c r="U3063" s="70">
        <f t="shared" si="190"/>
        <v>0.03</v>
      </c>
      <c r="V3063" s="52">
        <v>5</v>
      </c>
      <c r="W3063" s="52" t="str" cm="1">
        <f t="array" ref="W3063">_xlfn.SWITCH(ROUND(V3063,0),5,"Excellent",4,"Good",3,"Ok","Bad")</f>
        <v>Excellent</v>
      </c>
      <c r="X3063">
        <v>20</v>
      </c>
      <c r="Y3063" t="str">
        <f t="shared" si="191"/>
        <v>No</v>
      </c>
      <c r="Z3063" s="68">
        <v>43135</v>
      </c>
      <c r="AA3063" s="68">
        <v>43732</v>
      </c>
      <c r="AB3063">
        <v>1</v>
      </c>
      <c r="AC3063" t="s">
        <v>15615</v>
      </c>
    </row>
    <row r="3064" spans="1:29" x14ac:dyDescent="0.3">
      <c r="A3064" t="s">
        <v>2220</v>
      </c>
      <c r="B3064">
        <v>2632</v>
      </c>
      <c r="C3064" t="str">
        <f>VLOOKUP($B3064,Hosts!$A:$M,10,0)</f>
        <v>Within a few hours</v>
      </c>
      <c r="D3064" s="70">
        <f>VLOOKUP($B3064,Hosts!$A:$M,11,0)</f>
        <v>1</v>
      </c>
      <c r="E3064" s="70">
        <f>VLOOKUP($B3064,Hosts!$A:$M,12,0)</f>
        <v>0.77</v>
      </c>
      <c r="F3064" t="str">
        <f>VLOOKUP($B3064,Hosts!$A:$M,13,0)</f>
        <v>Yes</v>
      </c>
      <c r="G3064" t="str">
        <f>INDEX(Hosts!$A:$M, MATCH(Places!$B3064,Hosts!$A:$A,0), MATCH(Places!G$1,Hosts!$A$1:$M$1,0))</f>
        <v>Within a few hours</v>
      </c>
      <c r="H3064" s="70">
        <f>INDEX(Hosts!$A:$M, MATCH(Places!$B3064,Hosts!$A:$A,0), MATCH(Places!H$1,Hosts!$A$1:$M$1,0))</f>
        <v>1</v>
      </c>
      <c r="I3064" s="70">
        <f>INDEX(Hosts!$A:$M, MATCH(Places!$B3064,Hosts!$A:$A,0), MATCH(Places!I$1,Hosts!$A$1:$M$1,0))</f>
        <v>0.77</v>
      </c>
      <c r="J3064" t="str">
        <f>INDEX(Hosts!$A:$M, MATCH(Places!$B3064,Hosts!$A:$A,0), MATCH(Places!J$1,Hosts!$A$1:$M$1,0))</f>
        <v>Yes</v>
      </c>
      <c r="K3064">
        <v>14</v>
      </c>
      <c r="L3064" t="str">
        <f>VLOOKUP($K3064,Neighborhoods!$A:$C,2,0)</f>
        <v>Manhattan</v>
      </c>
      <c r="M3064" t="str">
        <f>VLOOKUP($K3064,Neighborhoods!$A:$C,3,0)</f>
        <v>East Harlem</v>
      </c>
      <c r="N3064" t="str">
        <f>INDEX(Neighborhoods!$A:$C, MATCH(Places!$K3064,Neighborhoods!$A:$A,0), MATCH(Places!N$1,Neighborhoods!$A$1:$C$1,0))</f>
        <v>Manhattan</v>
      </c>
      <c r="O3064" t="str">
        <f>INDEX(Neighborhoods!$A:$C, MATCH(Places!$K3064,Neighborhoods!$A:$A,0), MATCH(Places!O$1,Neighborhoods!$A$1:$C$1,0))</f>
        <v>East Harlem</v>
      </c>
      <c r="P3064" t="s">
        <v>1</v>
      </c>
      <c r="Q3064" t="str">
        <f t="shared" si="188"/>
        <v>Yes</v>
      </c>
      <c r="R3064">
        <v>2</v>
      </c>
      <c r="S3064" t="str">
        <f t="shared" si="189"/>
        <v>Small</v>
      </c>
      <c r="T3064" s="50">
        <v>54</v>
      </c>
      <c r="U3064" s="70">
        <f t="shared" si="190"/>
        <v>0.03</v>
      </c>
      <c r="V3064" s="52">
        <v>4.83</v>
      </c>
      <c r="W3064" s="52" t="str" cm="1">
        <f t="array" ref="W3064">_xlfn.SWITCH(ROUND(V3064,0),5,"Excellent",4,"Good",3,"Ok","Bad")</f>
        <v>Excellent</v>
      </c>
      <c r="X3064">
        <v>46</v>
      </c>
      <c r="Y3064" t="str">
        <f t="shared" si="191"/>
        <v>No</v>
      </c>
      <c r="Z3064" s="68">
        <v>43079</v>
      </c>
      <c r="AA3064" s="68">
        <v>43831</v>
      </c>
      <c r="AB3064">
        <v>365</v>
      </c>
      <c r="AC3064" t="s">
        <v>15615</v>
      </c>
    </row>
    <row r="3065" spans="1:29" x14ac:dyDescent="0.3">
      <c r="A3065" t="s">
        <v>2221</v>
      </c>
      <c r="B3065">
        <v>3361</v>
      </c>
      <c r="C3065" t="str">
        <f>VLOOKUP($B3065,Hosts!$A:$M,10,0)</f>
        <v>Within an hour</v>
      </c>
      <c r="D3065" s="70">
        <f>VLOOKUP($B3065,Hosts!$A:$M,11,0)</f>
        <v>1</v>
      </c>
      <c r="E3065" s="70">
        <f>VLOOKUP($B3065,Hosts!$A:$M,12,0)</f>
        <v>0.91</v>
      </c>
      <c r="F3065" t="str">
        <f>VLOOKUP($B3065,Hosts!$A:$M,13,0)</f>
        <v>No</v>
      </c>
      <c r="G3065" t="str">
        <f>INDEX(Hosts!$A:$M, MATCH(Places!$B3065,Hosts!$A:$A,0), MATCH(Places!G$1,Hosts!$A$1:$M$1,0))</f>
        <v>Within an hour</v>
      </c>
      <c r="H3065" s="70">
        <f>INDEX(Hosts!$A:$M, MATCH(Places!$B3065,Hosts!$A:$A,0), MATCH(Places!H$1,Hosts!$A$1:$M$1,0))</f>
        <v>1</v>
      </c>
      <c r="I3065" s="70">
        <f>INDEX(Hosts!$A:$M, MATCH(Places!$B3065,Hosts!$A:$A,0), MATCH(Places!I$1,Hosts!$A$1:$M$1,0))</f>
        <v>0.91</v>
      </c>
      <c r="J3065" t="str">
        <f>INDEX(Hosts!$A:$M, MATCH(Places!$B3065,Hosts!$A:$A,0), MATCH(Places!J$1,Hosts!$A$1:$M$1,0))</f>
        <v>No</v>
      </c>
      <c r="K3065">
        <v>20</v>
      </c>
      <c r="L3065" t="str">
        <f>VLOOKUP($K3065,Neighborhoods!$A:$C,2,0)</f>
        <v>Manhattan</v>
      </c>
      <c r="M3065" t="str">
        <f>VLOOKUP($K3065,Neighborhoods!$A:$C,3,0)</f>
        <v>Upper West Side</v>
      </c>
      <c r="N3065" t="str">
        <f>INDEX(Neighborhoods!$A:$C, MATCH(Places!$K3065,Neighborhoods!$A:$A,0), MATCH(Places!N$1,Neighborhoods!$A$1:$C$1,0))</f>
        <v>Manhattan</v>
      </c>
      <c r="O3065" t="str">
        <f>INDEX(Neighborhoods!$A:$C, MATCH(Places!$K3065,Neighborhoods!$A:$A,0), MATCH(Places!O$1,Neighborhoods!$A$1:$C$1,0))</f>
        <v>Upper West Side</v>
      </c>
      <c r="P3065" t="s">
        <v>11822</v>
      </c>
      <c r="Q3065" t="str">
        <f t="shared" si="188"/>
        <v>No</v>
      </c>
      <c r="R3065">
        <v>6</v>
      </c>
      <c r="S3065" t="str">
        <f t="shared" si="189"/>
        <v>Large</v>
      </c>
      <c r="T3065" s="50">
        <v>229</v>
      </c>
      <c r="U3065" s="70">
        <f t="shared" si="190"/>
        <v>0.04</v>
      </c>
      <c r="V3065" s="52">
        <v>4.67</v>
      </c>
      <c r="W3065" s="52" t="str" cm="1">
        <f t="array" ref="W3065">_xlfn.SWITCH(ROUND(V3065,0),5,"Excellent",4,"Good",3,"Ok","Bad")</f>
        <v>Excellent</v>
      </c>
      <c r="X3065">
        <v>33</v>
      </c>
      <c r="Y3065" t="str">
        <f t="shared" si="191"/>
        <v>No</v>
      </c>
      <c r="Z3065" s="68">
        <v>43051</v>
      </c>
      <c r="AA3065" s="68">
        <v>43940</v>
      </c>
      <c r="AB3065">
        <v>365</v>
      </c>
      <c r="AC3065" t="s">
        <v>15615</v>
      </c>
    </row>
    <row r="3066" spans="1:29" x14ac:dyDescent="0.3">
      <c r="A3066" t="s">
        <v>2222</v>
      </c>
      <c r="B3066">
        <v>2810</v>
      </c>
      <c r="C3066" t="str">
        <f>VLOOKUP($B3066,Hosts!$A:$M,10,0)</f>
        <v>Within a few hours</v>
      </c>
      <c r="D3066" s="70">
        <f>VLOOKUP($B3066,Hosts!$A:$M,11,0)</f>
        <v>0.8</v>
      </c>
      <c r="E3066" s="70">
        <f>VLOOKUP($B3066,Hosts!$A:$M,12,0)</f>
        <v>0.67</v>
      </c>
      <c r="F3066" t="str">
        <f>VLOOKUP($B3066,Hosts!$A:$M,13,0)</f>
        <v>No</v>
      </c>
      <c r="G3066" t="str">
        <f>INDEX(Hosts!$A:$M, MATCH(Places!$B3066,Hosts!$A:$A,0), MATCH(Places!G$1,Hosts!$A$1:$M$1,0))</f>
        <v>Within a few hours</v>
      </c>
      <c r="H3066" s="70">
        <f>INDEX(Hosts!$A:$M, MATCH(Places!$B3066,Hosts!$A:$A,0), MATCH(Places!H$1,Hosts!$A$1:$M$1,0))</f>
        <v>0.8</v>
      </c>
      <c r="I3066" s="70">
        <f>INDEX(Hosts!$A:$M, MATCH(Places!$B3066,Hosts!$A:$A,0), MATCH(Places!I$1,Hosts!$A$1:$M$1,0))</f>
        <v>0.67</v>
      </c>
      <c r="J3066" t="str">
        <f>INDEX(Hosts!$A:$M, MATCH(Places!$B3066,Hosts!$A:$A,0), MATCH(Places!J$1,Hosts!$A$1:$M$1,0))</f>
        <v>No</v>
      </c>
      <c r="K3066">
        <v>19</v>
      </c>
      <c r="L3066" t="str">
        <f>VLOOKUP($K3066,Neighborhoods!$A:$C,2,0)</f>
        <v>Manhattan</v>
      </c>
      <c r="M3066" t="str">
        <f>VLOOKUP($K3066,Neighborhoods!$A:$C,3,0)</f>
        <v>Upper East Side</v>
      </c>
      <c r="N3066" t="str">
        <f>INDEX(Neighborhoods!$A:$C, MATCH(Places!$K3066,Neighborhoods!$A:$A,0), MATCH(Places!N$1,Neighborhoods!$A$1:$C$1,0))</f>
        <v>Manhattan</v>
      </c>
      <c r="O3066" t="str">
        <f>INDEX(Neighborhoods!$A:$C, MATCH(Places!$K3066,Neighborhoods!$A:$A,0), MATCH(Places!O$1,Neighborhoods!$A$1:$C$1,0))</f>
        <v>Upper East Side</v>
      </c>
      <c r="P3066" t="s">
        <v>11822</v>
      </c>
      <c r="Q3066" t="str">
        <f t="shared" si="188"/>
        <v>No</v>
      </c>
      <c r="R3066">
        <v>2</v>
      </c>
      <c r="S3066" t="str">
        <f t="shared" si="189"/>
        <v>Small</v>
      </c>
      <c r="T3066" s="50">
        <v>199</v>
      </c>
      <c r="U3066" s="70">
        <f t="shared" si="190"/>
        <v>0.03</v>
      </c>
      <c r="V3066" s="52">
        <v>4.42</v>
      </c>
      <c r="W3066" s="52" t="str" cm="1">
        <f t="array" ref="W3066">_xlfn.SWITCH(ROUND(V3066,0),5,"Excellent",4,"Good",3,"Ok","Bad")</f>
        <v>Good</v>
      </c>
      <c r="X3066">
        <v>19</v>
      </c>
      <c r="Y3066" t="str">
        <f t="shared" si="191"/>
        <v>No</v>
      </c>
      <c r="Z3066" s="68">
        <v>43009</v>
      </c>
      <c r="AA3066" s="68">
        <v>44027</v>
      </c>
      <c r="AB3066">
        <v>18</v>
      </c>
      <c r="AC3066" t="s">
        <v>15615</v>
      </c>
    </row>
    <row r="3067" spans="1:29" x14ac:dyDescent="0.3">
      <c r="A3067" t="s">
        <v>2223</v>
      </c>
      <c r="B3067">
        <v>3179</v>
      </c>
      <c r="C3067" t="str">
        <f>VLOOKUP($B3067,Hosts!$A:$M,10,0)</f>
        <v>Within an hour</v>
      </c>
      <c r="D3067" s="70">
        <f>VLOOKUP($B3067,Hosts!$A:$M,11,0)</f>
        <v>1</v>
      </c>
      <c r="E3067" s="70">
        <f>VLOOKUP($B3067,Hosts!$A:$M,12,0)</f>
        <v>0.93</v>
      </c>
      <c r="F3067" t="str">
        <f>VLOOKUP($B3067,Hosts!$A:$M,13,0)</f>
        <v>Yes</v>
      </c>
      <c r="G3067" t="str">
        <f>INDEX(Hosts!$A:$M, MATCH(Places!$B3067,Hosts!$A:$A,0), MATCH(Places!G$1,Hosts!$A$1:$M$1,0))</f>
        <v>Within an hour</v>
      </c>
      <c r="H3067" s="70">
        <f>INDEX(Hosts!$A:$M, MATCH(Places!$B3067,Hosts!$A:$A,0), MATCH(Places!H$1,Hosts!$A$1:$M$1,0))</f>
        <v>1</v>
      </c>
      <c r="I3067" s="70">
        <f>INDEX(Hosts!$A:$M, MATCH(Places!$B3067,Hosts!$A:$A,0), MATCH(Places!I$1,Hosts!$A$1:$M$1,0))</f>
        <v>0.93</v>
      </c>
      <c r="J3067" t="str">
        <f>INDEX(Hosts!$A:$M, MATCH(Places!$B3067,Hosts!$A:$A,0), MATCH(Places!J$1,Hosts!$A$1:$M$1,0))</f>
        <v>Yes</v>
      </c>
      <c r="K3067">
        <v>22</v>
      </c>
      <c r="L3067" t="str">
        <f>VLOOKUP($K3067,Neighborhoods!$A:$C,2,0)</f>
        <v>Queens</v>
      </c>
      <c r="M3067" t="str">
        <f>VLOOKUP($K3067,Neighborhoods!$A:$C,3,0)</f>
        <v>Flushing</v>
      </c>
      <c r="N3067" t="str">
        <f>INDEX(Neighborhoods!$A:$C, MATCH(Places!$K3067,Neighborhoods!$A:$A,0), MATCH(Places!N$1,Neighborhoods!$A$1:$C$1,0))</f>
        <v>Queens</v>
      </c>
      <c r="O3067" t="str">
        <f>INDEX(Neighborhoods!$A:$C, MATCH(Places!$K3067,Neighborhoods!$A:$A,0), MATCH(Places!O$1,Neighborhoods!$A$1:$C$1,0))</f>
        <v>Flushing</v>
      </c>
      <c r="P3067" t="s">
        <v>1</v>
      </c>
      <c r="Q3067" t="str">
        <f t="shared" si="188"/>
        <v>Yes</v>
      </c>
      <c r="R3067">
        <v>2</v>
      </c>
      <c r="S3067" t="str">
        <f t="shared" si="189"/>
        <v>Small</v>
      </c>
      <c r="T3067" s="50">
        <v>51</v>
      </c>
      <c r="U3067" s="70">
        <f t="shared" si="190"/>
        <v>0.03</v>
      </c>
      <c r="V3067" s="52">
        <v>4.53</v>
      </c>
      <c r="W3067" s="52" t="str" cm="1">
        <f t="array" ref="W3067">_xlfn.SWITCH(ROUND(V3067,0),5,"Excellent",4,"Good",3,"Ok","Bad")</f>
        <v>Excellent</v>
      </c>
      <c r="X3067">
        <v>47</v>
      </c>
      <c r="Y3067" t="str">
        <f t="shared" si="191"/>
        <v>No</v>
      </c>
      <c r="Z3067" s="68">
        <v>43009</v>
      </c>
      <c r="AA3067" s="68">
        <v>43755</v>
      </c>
      <c r="AB3067">
        <v>90</v>
      </c>
      <c r="AC3067" t="s">
        <v>15615</v>
      </c>
    </row>
    <row r="3068" spans="1:29" x14ac:dyDescent="0.3">
      <c r="A3068" t="s">
        <v>13426</v>
      </c>
      <c r="B3068">
        <v>11</v>
      </c>
      <c r="C3068" t="str">
        <f>VLOOKUP($B3068,Hosts!$A:$M,10,0)</f>
        <v>Within an hour</v>
      </c>
      <c r="D3068" s="70">
        <f>VLOOKUP($B3068,Hosts!$A:$M,11,0)</f>
        <v>1</v>
      </c>
      <c r="E3068" s="70">
        <f>VLOOKUP($B3068,Hosts!$A:$M,12,0)</f>
        <v>0.87</v>
      </c>
      <c r="F3068" t="str">
        <f>VLOOKUP($B3068,Hosts!$A:$M,13,0)</f>
        <v>Yes</v>
      </c>
      <c r="G3068" t="str">
        <f>INDEX(Hosts!$A:$M, MATCH(Places!$B3068,Hosts!$A:$A,0), MATCH(Places!G$1,Hosts!$A$1:$M$1,0))</f>
        <v>Within an hour</v>
      </c>
      <c r="H3068" s="70">
        <f>INDEX(Hosts!$A:$M, MATCH(Places!$B3068,Hosts!$A:$A,0), MATCH(Places!H$1,Hosts!$A$1:$M$1,0))</f>
        <v>1</v>
      </c>
      <c r="I3068" s="70">
        <f>INDEX(Hosts!$A:$M, MATCH(Places!$B3068,Hosts!$A:$A,0), MATCH(Places!I$1,Hosts!$A$1:$M$1,0))</f>
        <v>0.87</v>
      </c>
      <c r="J3068" t="str">
        <f>INDEX(Hosts!$A:$M, MATCH(Places!$B3068,Hosts!$A:$A,0), MATCH(Places!J$1,Hosts!$A$1:$M$1,0))</f>
        <v>Yes</v>
      </c>
      <c r="K3068">
        <v>20</v>
      </c>
      <c r="L3068" t="str">
        <f>VLOOKUP($K3068,Neighborhoods!$A:$C,2,0)</f>
        <v>Manhattan</v>
      </c>
      <c r="M3068" t="str">
        <f>VLOOKUP($K3068,Neighborhoods!$A:$C,3,0)</f>
        <v>Upper West Side</v>
      </c>
      <c r="N3068" t="str">
        <f>INDEX(Neighborhoods!$A:$C, MATCH(Places!$K3068,Neighborhoods!$A:$A,0), MATCH(Places!N$1,Neighborhoods!$A$1:$C$1,0))</f>
        <v>Manhattan</v>
      </c>
      <c r="O3068" t="str">
        <f>INDEX(Neighborhoods!$A:$C, MATCH(Places!$K3068,Neighborhoods!$A:$A,0), MATCH(Places!O$1,Neighborhoods!$A$1:$C$1,0))</f>
        <v>Upper West Side</v>
      </c>
      <c r="P3068" t="s">
        <v>1</v>
      </c>
      <c r="Q3068" t="str">
        <f t="shared" si="188"/>
        <v>Yes</v>
      </c>
      <c r="R3068">
        <v>2</v>
      </c>
      <c r="S3068" t="str">
        <f t="shared" si="189"/>
        <v>Small</v>
      </c>
      <c r="T3068" s="50">
        <v>65</v>
      </c>
      <c r="U3068" s="70">
        <f t="shared" si="190"/>
        <v>0.03</v>
      </c>
      <c r="V3068" s="52">
        <v>5</v>
      </c>
      <c r="W3068" s="52" t="str" cm="1">
        <f t="array" ref="W3068">_xlfn.SWITCH(ROUND(V3068,0),5,"Excellent",4,"Good",3,"Ok","Bad")</f>
        <v>Excellent</v>
      </c>
      <c r="X3068">
        <v>11</v>
      </c>
      <c r="Y3068" t="str">
        <f t="shared" si="191"/>
        <v>No</v>
      </c>
      <c r="Z3068" s="68">
        <v>43378</v>
      </c>
      <c r="AA3068" s="68">
        <v>43896</v>
      </c>
      <c r="AB3068">
        <v>355</v>
      </c>
      <c r="AC3068" t="s">
        <v>15615</v>
      </c>
    </row>
    <row r="3069" spans="1:29" x14ac:dyDescent="0.3">
      <c r="A3069" t="s">
        <v>2224</v>
      </c>
      <c r="B3069">
        <v>2024</v>
      </c>
      <c r="C3069" t="str">
        <f>VLOOKUP($B3069,Hosts!$A:$M,10,0)</f>
        <v>Within a few hours</v>
      </c>
      <c r="D3069" s="70">
        <f>VLOOKUP($B3069,Hosts!$A:$M,11,0)</f>
        <v>1</v>
      </c>
      <c r="E3069" s="70">
        <f>VLOOKUP($B3069,Hosts!$A:$M,12,0)</f>
        <v>1</v>
      </c>
      <c r="F3069" t="str">
        <f>VLOOKUP($B3069,Hosts!$A:$M,13,0)</f>
        <v>Yes</v>
      </c>
      <c r="G3069" t="str">
        <f>INDEX(Hosts!$A:$M, MATCH(Places!$B3069,Hosts!$A:$A,0), MATCH(Places!G$1,Hosts!$A$1:$M$1,0))</f>
        <v>Within a few hours</v>
      </c>
      <c r="H3069" s="70">
        <f>INDEX(Hosts!$A:$M, MATCH(Places!$B3069,Hosts!$A:$A,0), MATCH(Places!H$1,Hosts!$A$1:$M$1,0))</f>
        <v>1</v>
      </c>
      <c r="I3069" s="70">
        <f>INDEX(Hosts!$A:$M, MATCH(Places!$B3069,Hosts!$A:$A,0), MATCH(Places!I$1,Hosts!$A$1:$M$1,0))</f>
        <v>1</v>
      </c>
      <c r="J3069" t="str">
        <f>INDEX(Hosts!$A:$M, MATCH(Places!$B3069,Hosts!$A:$A,0), MATCH(Places!J$1,Hosts!$A$1:$M$1,0))</f>
        <v>Yes</v>
      </c>
      <c r="K3069">
        <v>19</v>
      </c>
      <c r="L3069" t="str">
        <f>VLOOKUP($K3069,Neighborhoods!$A:$C,2,0)</f>
        <v>Manhattan</v>
      </c>
      <c r="M3069" t="str">
        <f>VLOOKUP($K3069,Neighborhoods!$A:$C,3,0)</f>
        <v>Upper East Side</v>
      </c>
      <c r="N3069" t="str">
        <f>INDEX(Neighborhoods!$A:$C, MATCH(Places!$K3069,Neighborhoods!$A:$A,0), MATCH(Places!N$1,Neighborhoods!$A$1:$C$1,0))</f>
        <v>Manhattan</v>
      </c>
      <c r="O3069" t="str">
        <f>INDEX(Neighborhoods!$A:$C, MATCH(Places!$K3069,Neighborhoods!$A:$A,0), MATCH(Places!O$1,Neighborhoods!$A$1:$C$1,0))</f>
        <v>Upper East Side</v>
      </c>
      <c r="P3069" t="s">
        <v>11822</v>
      </c>
      <c r="Q3069" t="str">
        <f t="shared" si="188"/>
        <v>No</v>
      </c>
      <c r="R3069">
        <v>4</v>
      </c>
      <c r="S3069" t="str">
        <f t="shared" si="189"/>
        <v>Medium</v>
      </c>
      <c r="T3069" s="50">
        <v>239</v>
      </c>
      <c r="U3069" s="70">
        <f t="shared" si="190"/>
        <v>0.04</v>
      </c>
      <c r="V3069" s="52">
        <v>4.99</v>
      </c>
      <c r="W3069" s="52" t="str" cm="1">
        <f t="array" ref="W3069">_xlfn.SWITCH(ROUND(V3069,0),5,"Excellent",4,"Good",3,"Ok","Bad")</f>
        <v>Excellent</v>
      </c>
      <c r="X3069">
        <v>88</v>
      </c>
      <c r="Y3069" t="str">
        <f t="shared" si="191"/>
        <v>No</v>
      </c>
      <c r="Z3069" s="68">
        <v>43096</v>
      </c>
      <c r="AA3069" s="68">
        <v>43899</v>
      </c>
      <c r="AB3069">
        <v>292</v>
      </c>
      <c r="AC3069" t="s">
        <v>15616</v>
      </c>
    </row>
    <row r="3070" spans="1:29" x14ac:dyDescent="0.3">
      <c r="A3070" t="s">
        <v>14958</v>
      </c>
      <c r="B3070">
        <v>3037</v>
      </c>
      <c r="C3070" t="str">
        <f>VLOOKUP($B3070,Hosts!$A:$M,10,0)</f>
        <v>Within a day</v>
      </c>
      <c r="D3070" s="70">
        <f>VLOOKUP($B3070,Hosts!$A:$M,11,0)</f>
        <v>0.67</v>
      </c>
      <c r="E3070" s="70">
        <f>VLOOKUP($B3070,Hosts!$A:$M,12,0)</f>
        <v>1</v>
      </c>
      <c r="F3070" t="str">
        <f>VLOOKUP($B3070,Hosts!$A:$M,13,0)</f>
        <v>No</v>
      </c>
      <c r="G3070" t="str">
        <f>INDEX(Hosts!$A:$M, MATCH(Places!$B3070,Hosts!$A:$A,0), MATCH(Places!G$1,Hosts!$A$1:$M$1,0))</f>
        <v>Within a day</v>
      </c>
      <c r="H3070" s="70">
        <f>INDEX(Hosts!$A:$M, MATCH(Places!$B3070,Hosts!$A:$A,0), MATCH(Places!H$1,Hosts!$A$1:$M$1,0))</f>
        <v>0.67</v>
      </c>
      <c r="I3070" s="70">
        <f>INDEX(Hosts!$A:$M, MATCH(Places!$B3070,Hosts!$A:$A,0), MATCH(Places!I$1,Hosts!$A$1:$M$1,0))</f>
        <v>1</v>
      </c>
      <c r="J3070" t="str">
        <f>INDEX(Hosts!$A:$M, MATCH(Places!$B3070,Hosts!$A:$A,0), MATCH(Places!J$1,Hosts!$A$1:$M$1,0))</f>
        <v>No</v>
      </c>
      <c r="K3070">
        <v>17</v>
      </c>
      <c r="L3070" t="str">
        <f>VLOOKUP($K3070,Neighborhoods!$A:$C,2,0)</f>
        <v>Manhattan</v>
      </c>
      <c r="M3070" t="str">
        <f>VLOOKUP($K3070,Neighborhoods!$A:$C,3,0)</f>
        <v>Hell's Kitchen</v>
      </c>
      <c r="N3070" t="str">
        <f>INDEX(Neighborhoods!$A:$C, MATCH(Places!$K3070,Neighborhoods!$A:$A,0), MATCH(Places!N$1,Neighborhoods!$A$1:$C$1,0))</f>
        <v>Manhattan</v>
      </c>
      <c r="O3070" t="str">
        <f>INDEX(Neighborhoods!$A:$C, MATCH(Places!$K3070,Neighborhoods!$A:$A,0), MATCH(Places!O$1,Neighborhoods!$A$1:$C$1,0))</f>
        <v>Hell's Kitchen</v>
      </c>
      <c r="P3070" t="s">
        <v>11822</v>
      </c>
      <c r="Q3070" t="str">
        <f t="shared" si="188"/>
        <v>No</v>
      </c>
      <c r="R3070">
        <v>2</v>
      </c>
      <c r="S3070" t="str">
        <f t="shared" si="189"/>
        <v>Small</v>
      </c>
      <c r="T3070" s="50">
        <v>183</v>
      </c>
      <c r="U3070" s="70">
        <f t="shared" si="190"/>
        <v>0.03</v>
      </c>
      <c r="V3070" s="52">
        <v>4.92</v>
      </c>
      <c r="W3070" s="52" t="str" cm="1">
        <f t="array" ref="W3070">_xlfn.SWITCH(ROUND(V3070,0),5,"Excellent",4,"Good",3,"Ok","Bad")</f>
        <v>Excellent</v>
      </c>
      <c r="X3070">
        <v>13</v>
      </c>
      <c r="Y3070" t="str">
        <f t="shared" si="191"/>
        <v>No</v>
      </c>
      <c r="Z3070" s="68">
        <v>43019</v>
      </c>
      <c r="AA3070" s="68">
        <v>43255</v>
      </c>
      <c r="AB3070">
        <v>90</v>
      </c>
      <c r="AC3070" t="s">
        <v>15616</v>
      </c>
    </row>
    <row r="3071" spans="1:29" x14ac:dyDescent="0.3">
      <c r="A3071" t="s">
        <v>14017</v>
      </c>
      <c r="B3071">
        <v>3354</v>
      </c>
      <c r="C3071" t="str">
        <f>VLOOKUP($B3071,Hosts!$A:$M,10,0)</f>
        <v>Within an hour</v>
      </c>
      <c r="D3071" s="70">
        <f>VLOOKUP($B3071,Hosts!$A:$M,11,0)</f>
        <v>1</v>
      </c>
      <c r="E3071" s="70">
        <f>VLOOKUP($B3071,Hosts!$A:$M,12,0)</f>
        <v>1</v>
      </c>
      <c r="F3071" t="str">
        <f>VLOOKUP($B3071,Hosts!$A:$M,13,0)</f>
        <v>No</v>
      </c>
      <c r="G3071" t="str">
        <f>INDEX(Hosts!$A:$M, MATCH(Places!$B3071,Hosts!$A:$A,0), MATCH(Places!G$1,Hosts!$A$1:$M$1,0))</f>
        <v>Within an hour</v>
      </c>
      <c r="H3071" s="70">
        <f>INDEX(Hosts!$A:$M, MATCH(Places!$B3071,Hosts!$A:$A,0), MATCH(Places!H$1,Hosts!$A$1:$M$1,0))</f>
        <v>1</v>
      </c>
      <c r="I3071" s="70">
        <f>INDEX(Hosts!$A:$M, MATCH(Places!$B3071,Hosts!$A:$A,0), MATCH(Places!I$1,Hosts!$A$1:$M$1,0))</f>
        <v>1</v>
      </c>
      <c r="J3071" t="str">
        <f>INDEX(Hosts!$A:$M, MATCH(Places!$B3071,Hosts!$A:$A,0), MATCH(Places!J$1,Hosts!$A$1:$M$1,0))</f>
        <v>No</v>
      </c>
      <c r="K3071">
        <v>22</v>
      </c>
      <c r="L3071" t="str">
        <f>VLOOKUP($K3071,Neighborhoods!$A:$C,2,0)</f>
        <v>Queens</v>
      </c>
      <c r="M3071" t="str">
        <f>VLOOKUP($K3071,Neighborhoods!$A:$C,3,0)</f>
        <v>Flushing</v>
      </c>
      <c r="N3071" t="str">
        <f>INDEX(Neighborhoods!$A:$C, MATCH(Places!$K3071,Neighborhoods!$A:$A,0), MATCH(Places!N$1,Neighborhoods!$A$1:$C$1,0))</f>
        <v>Queens</v>
      </c>
      <c r="O3071" t="str">
        <f>INDEX(Neighborhoods!$A:$C, MATCH(Places!$K3071,Neighborhoods!$A:$A,0), MATCH(Places!O$1,Neighborhoods!$A$1:$C$1,0))</f>
        <v>Flushing</v>
      </c>
      <c r="P3071" t="s">
        <v>1</v>
      </c>
      <c r="Q3071" t="str">
        <f t="shared" si="188"/>
        <v>Yes</v>
      </c>
      <c r="R3071">
        <v>2</v>
      </c>
      <c r="S3071" t="str">
        <f t="shared" si="189"/>
        <v>Small</v>
      </c>
      <c r="T3071" s="50">
        <v>65</v>
      </c>
      <c r="U3071" s="70">
        <f t="shared" si="190"/>
        <v>0.03</v>
      </c>
      <c r="V3071" s="52">
        <v>4.5199999999999996</v>
      </c>
      <c r="W3071" s="52" t="str" cm="1">
        <f t="array" ref="W3071">_xlfn.SWITCH(ROUND(V3071,0),5,"Excellent",4,"Good",3,"Ok","Bad")</f>
        <v>Excellent</v>
      </c>
      <c r="X3071">
        <v>27</v>
      </c>
      <c r="Y3071" t="str">
        <f t="shared" si="191"/>
        <v>No</v>
      </c>
      <c r="Z3071" s="68">
        <v>43016</v>
      </c>
      <c r="AA3071" s="68">
        <v>43768</v>
      </c>
      <c r="AB3071">
        <v>89</v>
      </c>
      <c r="AC3071" t="s">
        <v>15615</v>
      </c>
    </row>
    <row r="3072" spans="1:29" x14ac:dyDescent="0.3">
      <c r="A3072" t="s">
        <v>2225</v>
      </c>
      <c r="B3072">
        <v>2274</v>
      </c>
      <c r="C3072" t="str">
        <f>VLOOKUP($B3072,Hosts!$A:$M,10,0)</f>
        <v>Within a few hours</v>
      </c>
      <c r="D3072" s="70">
        <f>VLOOKUP($B3072,Hosts!$A:$M,11,0)</f>
        <v>1</v>
      </c>
      <c r="E3072" s="70">
        <f>VLOOKUP($B3072,Hosts!$A:$M,12,0)</f>
        <v>1</v>
      </c>
      <c r="F3072" t="str">
        <f>VLOOKUP($B3072,Hosts!$A:$M,13,0)</f>
        <v>No</v>
      </c>
      <c r="G3072" t="str">
        <f>INDEX(Hosts!$A:$M, MATCH(Places!$B3072,Hosts!$A:$A,0), MATCH(Places!G$1,Hosts!$A$1:$M$1,0))</f>
        <v>Within a few hours</v>
      </c>
      <c r="H3072" s="70">
        <f>INDEX(Hosts!$A:$M, MATCH(Places!$B3072,Hosts!$A:$A,0), MATCH(Places!H$1,Hosts!$A$1:$M$1,0))</f>
        <v>1</v>
      </c>
      <c r="I3072" s="70">
        <f>INDEX(Hosts!$A:$M, MATCH(Places!$B3072,Hosts!$A:$A,0), MATCH(Places!I$1,Hosts!$A$1:$M$1,0))</f>
        <v>1</v>
      </c>
      <c r="J3072" t="str">
        <f>INDEX(Hosts!$A:$M, MATCH(Places!$B3072,Hosts!$A:$A,0), MATCH(Places!J$1,Hosts!$A$1:$M$1,0))</f>
        <v>No</v>
      </c>
      <c r="K3072">
        <v>17</v>
      </c>
      <c r="L3072" t="str">
        <f>VLOOKUP($K3072,Neighborhoods!$A:$C,2,0)</f>
        <v>Manhattan</v>
      </c>
      <c r="M3072" t="str">
        <f>VLOOKUP($K3072,Neighborhoods!$A:$C,3,0)</f>
        <v>Hell's Kitchen</v>
      </c>
      <c r="N3072" t="str">
        <f>INDEX(Neighborhoods!$A:$C, MATCH(Places!$K3072,Neighborhoods!$A:$A,0), MATCH(Places!N$1,Neighborhoods!$A$1:$C$1,0))</f>
        <v>Manhattan</v>
      </c>
      <c r="O3072" t="str">
        <f>INDEX(Neighborhoods!$A:$C, MATCH(Places!$K3072,Neighborhoods!$A:$A,0), MATCH(Places!O$1,Neighborhoods!$A$1:$C$1,0))</f>
        <v>Hell's Kitchen</v>
      </c>
      <c r="P3072" t="s">
        <v>1</v>
      </c>
      <c r="Q3072" t="str">
        <f t="shared" si="188"/>
        <v>Yes</v>
      </c>
      <c r="R3072">
        <v>4</v>
      </c>
      <c r="S3072" t="str">
        <f t="shared" si="189"/>
        <v>Medium</v>
      </c>
      <c r="T3072" s="50">
        <v>78</v>
      </c>
      <c r="U3072" s="70">
        <f t="shared" si="190"/>
        <v>0.03</v>
      </c>
      <c r="V3072" s="52">
        <v>4.6900000000000004</v>
      </c>
      <c r="W3072" s="52" t="str" cm="1">
        <f t="array" ref="W3072">_xlfn.SWITCH(ROUND(V3072,0),5,"Excellent",4,"Good",3,"Ok","Bad")</f>
        <v>Excellent</v>
      </c>
      <c r="X3072">
        <v>185</v>
      </c>
      <c r="Y3072" t="str">
        <f t="shared" si="191"/>
        <v>No</v>
      </c>
      <c r="Z3072" s="68">
        <v>43015</v>
      </c>
      <c r="AA3072" s="68">
        <v>43901</v>
      </c>
      <c r="AB3072">
        <v>180</v>
      </c>
      <c r="AC3072" t="s">
        <v>15615</v>
      </c>
    </row>
    <row r="3073" spans="1:29" x14ac:dyDescent="0.3">
      <c r="A3073" t="s">
        <v>14266</v>
      </c>
      <c r="B3073">
        <v>3321</v>
      </c>
      <c r="C3073" t="str">
        <f>VLOOKUP($B3073,Hosts!$A:$M,10,0)</f>
        <v>Within an hour</v>
      </c>
      <c r="D3073" s="70">
        <f>VLOOKUP($B3073,Hosts!$A:$M,11,0)</f>
        <v>1</v>
      </c>
      <c r="E3073" s="70">
        <f>VLOOKUP($B3073,Hosts!$A:$M,12,0)</f>
        <v>0.93</v>
      </c>
      <c r="F3073" t="str">
        <f>VLOOKUP($B3073,Hosts!$A:$M,13,0)</f>
        <v>Yes</v>
      </c>
      <c r="G3073" t="str">
        <f>INDEX(Hosts!$A:$M, MATCH(Places!$B3073,Hosts!$A:$A,0), MATCH(Places!G$1,Hosts!$A$1:$M$1,0))</f>
        <v>Within an hour</v>
      </c>
      <c r="H3073" s="70">
        <f>INDEX(Hosts!$A:$M, MATCH(Places!$B3073,Hosts!$A:$A,0), MATCH(Places!H$1,Hosts!$A$1:$M$1,0))</f>
        <v>1</v>
      </c>
      <c r="I3073" s="70">
        <f>INDEX(Hosts!$A:$M, MATCH(Places!$B3073,Hosts!$A:$A,0), MATCH(Places!I$1,Hosts!$A$1:$M$1,0))</f>
        <v>0.93</v>
      </c>
      <c r="J3073" t="str">
        <f>INDEX(Hosts!$A:$M, MATCH(Places!$B3073,Hosts!$A:$A,0), MATCH(Places!J$1,Hosts!$A$1:$M$1,0))</f>
        <v>Yes</v>
      </c>
      <c r="K3073">
        <v>17</v>
      </c>
      <c r="L3073" t="str">
        <f>VLOOKUP($K3073,Neighborhoods!$A:$C,2,0)</f>
        <v>Manhattan</v>
      </c>
      <c r="M3073" t="str">
        <f>VLOOKUP($K3073,Neighborhoods!$A:$C,3,0)</f>
        <v>Hell's Kitchen</v>
      </c>
      <c r="N3073" t="str">
        <f>INDEX(Neighborhoods!$A:$C, MATCH(Places!$K3073,Neighborhoods!$A:$A,0), MATCH(Places!N$1,Neighborhoods!$A$1:$C$1,0))</f>
        <v>Manhattan</v>
      </c>
      <c r="O3073" t="str">
        <f>INDEX(Neighborhoods!$A:$C, MATCH(Places!$K3073,Neighborhoods!$A:$A,0), MATCH(Places!O$1,Neighborhoods!$A$1:$C$1,0))</f>
        <v>Hell's Kitchen</v>
      </c>
      <c r="P3073" t="s">
        <v>11822</v>
      </c>
      <c r="Q3073" t="str">
        <f t="shared" si="188"/>
        <v>No</v>
      </c>
      <c r="R3073">
        <v>3</v>
      </c>
      <c r="S3073" t="str">
        <f t="shared" si="189"/>
        <v>Medium</v>
      </c>
      <c r="T3073" s="50">
        <v>150</v>
      </c>
      <c r="U3073" s="70">
        <f t="shared" si="190"/>
        <v>0.03</v>
      </c>
      <c r="V3073" s="52">
        <v>4.9000000000000004</v>
      </c>
      <c r="W3073" s="52" t="str" cm="1">
        <f t="array" ref="W3073">_xlfn.SWITCH(ROUND(V3073,0),5,"Excellent",4,"Good",3,"Ok","Bad")</f>
        <v>Excellent</v>
      </c>
      <c r="X3073">
        <v>62</v>
      </c>
      <c r="Y3073" t="str">
        <f t="shared" si="191"/>
        <v>No</v>
      </c>
      <c r="Z3073" s="68">
        <v>43033</v>
      </c>
      <c r="AA3073" s="68">
        <v>43809</v>
      </c>
      <c r="AB3073">
        <v>179</v>
      </c>
      <c r="AC3073" t="s">
        <v>15615</v>
      </c>
    </row>
    <row r="3074" spans="1:29" x14ac:dyDescent="0.3">
      <c r="A3074" t="s">
        <v>2226</v>
      </c>
      <c r="B3074">
        <v>2115</v>
      </c>
      <c r="C3074" t="str">
        <f>VLOOKUP($B3074,Hosts!$A:$M,10,0)</f>
        <v>A few days or more</v>
      </c>
      <c r="D3074" s="70">
        <f>VLOOKUP($B3074,Hosts!$A:$M,11,0)</f>
        <v>0.33</v>
      </c>
      <c r="E3074" s="70">
        <f>VLOOKUP($B3074,Hosts!$A:$M,12,0)</f>
        <v>0.91</v>
      </c>
      <c r="F3074" t="str">
        <f>VLOOKUP($B3074,Hosts!$A:$M,13,0)</f>
        <v>Yes</v>
      </c>
      <c r="G3074" t="str">
        <f>INDEX(Hosts!$A:$M, MATCH(Places!$B3074,Hosts!$A:$A,0), MATCH(Places!G$1,Hosts!$A$1:$M$1,0))</f>
        <v>A few days or more</v>
      </c>
      <c r="H3074" s="70">
        <f>INDEX(Hosts!$A:$M, MATCH(Places!$B3074,Hosts!$A:$A,0), MATCH(Places!H$1,Hosts!$A$1:$M$1,0))</f>
        <v>0.33</v>
      </c>
      <c r="I3074" s="70">
        <f>INDEX(Hosts!$A:$M, MATCH(Places!$B3074,Hosts!$A:$A,0), MATCH(Places!I$1,Hosts!$A$1:$M$1,0))</f>
        <v>0.91</v>
      </c>
      <c r="J3074" t="str">
        <f>INDEX(Hosts!$A:$M, MATCH(Places!$B3074,Hosts!$A:$A,0), MATCH(Places!J$1,Hosts!$A$1:$M$1,0))</f>
        <v>Yes</v>
      </c>
      <c r="K3074">
        <v>16</v>
      </c>
      <c r="L3074" t="str">
        <f>VLOOKUP($K3074,Neighborhoods!$A:$C,2,0)</f>
        <v>Manhattan</v>
      </c>
      <c r="M3074" t="str">
        <f>VLOOKUP($K3074,Neighborhoods!$A:$C,3,0)</f>
        <v>Harlem</v>
      </c>
      <c r="N3074" t="str">
        <f>INDEX(Neighborhoods!$A:$C, MATCH(Places!$K3074,Neighborhoods!$A:$A,0), MATCH(Places!N$1,Neighborhoods!$A$1:$C$1,0))</f>
        <v>Manhattan</v>
      </c>
      <c r="O3074" t="str">
        <f>INDEX(Neighborhoods!$A:$C, MATCH(Places!$K3074,Neighborhoods!$A:$A,0), MATCH(Places!O$1,Neighborhoods!$A$1:$C$1,0))</f>
        <v>Harlem</v>
      </c>
      <c r="P3074" t="s">
        <v>11822</v>
      </c>
      <c r="Q3074" t="str">
        <f t="shared" si="188"/>
        <v>No</v>
      </c>
      <c r="R3074">
        <v>3</v>
      </c>
      <c r="S3074" t="str">
        <f t="shared" si="189"/>
        <v>Medium</v>
      </c>
      <c r="T3074" s="50">
        <v>145</v>
      </c>
      <c r="U3074" s="70">
        <f t="shared" si="190"/>
        <v>0.03</v>
      </c>
      <c r="V3074" s="52">
        <v>4.74</v>
      </c>
      <c r="W3074" s="52" t="str" cm="1">
        <f t="array" ref="W3074">_xlfn.SWITCH(ROUND(V3074,0),5,"Excellent",4,"Good",3,"Ok","Bad")</f>
        <v>Excellent</v>
      </c>
      <c r="X3074">
        <v>23</v>
      </c>
      <c r="Y3074" t="str">
        <f t="shared" si="191"/>
        <v>No</v>
      </c>
      <c r="Z3074" s="68">
        <v>43014</v>
      </c>
      <c r="AA3074" s="68">
        <v>43834</v>
      </c>
      <c r="AB3074">
        <v>227</v>
      </c>
      <c r="AC3074" t="s">
        <v>15615</v>
      </c>
    </row>
    <row r="3075" spans="1:29" x14ac:dyDescent="0.3">
      <c r="A3075" t="s">
        <v>2227</v>
      </c>
      <c r="B3075">
        <v>2655</v>
      </c>
      <c r="C3075" t="str">
        <f>VLOOKUP($B3075,Hosts!$A:$M,10,0)</f>
        <v>A few days or more</v>
      </c>
      <c r="D3075" s="70">
        <f>VLOOKUP($B3075,Hosts!$A:$M,11,0)</f>
        <v>0</v>
      </c>
      <c r="E3075" s="70">
        <f>VLOOKUP($B3075,Hosts!$A:$M,12,0)</f>
        <v>0.67</v>
      </c>
      <c r="F3075" t="str">
        <f>VLOOKUP($B3075,Hosts!$A:$M,13,0)</f>
        <v>No</v>
      </c>
      <c r="G3075" t="str">
        <f>INDEX(Hosts!$A:$M, MATCH(Places!$B3075,Hosts!$A:$A,0), MATCH(Places!G$1,Hosts!$A$1:$M$1,0))</f>
        <v>A few days or more</v>
      </c>
      <c r="H3075" s="70">
        <f>INDEX(Hosts!$A:$M, MATCH(Places!$B3075,Hosts!$A:$A,0), MATCH(Places!H$1,Hosts!$A$1:$M$1,0))</f>
        <v>0</v>
      </c>
      <c r="I3075" s="70">
        <f>INDEX(Hosts!$A:$M, MATCH(Places!$B3075,Hosts!$A:$A,0), MATCH(Places!I$1,Hosts!$A$1:$M$1,0))</f>
        <v>0.67</v>
      </c>
      <c r="J3075" t="str">
        <f>INDEX(Hosts!$A:$M, MATCH(Places!$B3075,Hosts!$A:$A,0), MATCH(Places!J$1,Hosts!$A$1:$M$1,0))</f>
        <v>No</v>
      </c>
      <c r="K3075">
        <v>21</v>
      </c>
      <c r="L3075" t="str">
        <f>VLOOKUP($K3075,Neighborhoods!$A:$C,2,0)</f>
        <v>Queens</v>
      </c>
      <c r="M3075" t="str">
        <f>VLOOKUP($K3075,Neighborhoods!$A:$C,3,0)</f>
        <v>Astoria</v>
      </c>
      <c r="N3075" t="str">
        <f>INDEX(Neighborhoods!$A:$C, MATCH(Places!$K3075,Neighborhoods!$A:$A,0), MATCH(Places!N$1,Neighborhoods!$A$1:$C$1,0))</f>
        <v>Queens</v>
      </c>
      <c r="O3075" t="str">
        <f>INDEX(Neighborhoods!$A:$C, MATCH(Places!$K3075,Neighborhoods!$A:$A,0), MATCH(Places!O$1,Neighborhoods!$A$1:$C$1,0))</f>
        <v>Astoria</v>
      </c>
      <c r="P3075" t="s">
        <v>1</v>
      </c>
      <c r="Q3075" t="str">
        <f t="shared" ref="Q3075:Q3138" si="192">IF(OR(P3075="Private room",P3075="Shared room"),"Yes","No")</f>
        <v>Yes</v>
      </c>
      <c r="R3075">
        <v>2</v>
      </c>
      <c r="S3075" t="str">
        <f t="shared" ref="S3075:S3138" si="193">IF(R3075&lt;=2,"Small",IF(R3075&lt;=5,"Medium","Large"))</f>
        <v>Small</v>
      </c>
      <c r="T3075" s="50">
        <v>85</v>
      </c>
      <c r="U3075" s="70">
        <f t="shared" ref="U3075:U3138" si="194">VLOOKUP($T3075,$AF$1:$AG$5,2)</f>
        <v>0.03</v>
      </c>
      <c r="V3075" s="52">
        <v>5</v>
      </c>
      <c r="W3075" s="52" t="str" cm="1">
        <f t="array" ref="W3075">_xlfn.SWITCH(ROUND(V3075,0),5,"Excellent",4,"Good",3,"Ok","Bad")</f>
        <v>Excellent</v>
      </c>
      <c r="X3075">
        <v>13</v>
      </c>
      <c r="Y3075" t="str">
        <f t="shared" ref="Y3075:Y3138" si="195">IF(AND(V3075&gt;4.8,X3075&gt;100),"Yes","No")</f>
        <v>No</v>
      </c>
      <c r="Z3075" s="68">
        <v>43015</v>
      </c>
      <c r="AA3075" s="68">
        <v>43288</v>
      </c>
      <c r="AB3075">
        <v>0</v>
      </c>
      <c r="AC3075" t="s">
        <v>15615</v>
      </c>
    </row>
    <row r="3076" spans="1:29" x14ac:dyDescent="0.3">
      <c r="A3076" t="s">
        <v>2228</v>
      </c>
      <c r="B3076">
        <v>1324</v>
      </c>
      <c r="C3076" t="str">
        <f>VLOOKUP($B3076,Hosts!$A:$M,10,0)</f>
        <v>Within an hour</v>
      </c>
      <c r="D3076" s="70">
        <f>VLOOKUP($B3076,Hosts!$A:$M,11,0)</f>
        <v>1</v>
      </c>
      <c r="E3076" s="70">
        <f>VLOOKUP($B3076,Hosts!$A:$M,12,0)</f>
        <v>0.95</v>
      </c>
      <c r="F3076" t="str">
        <f>VLOOKUP($B3076,Hosts!$A:$M,13,0)</f>
        <v>Yes</v>
      </c>
      <c r="G3076" t="str">
        <f>INDEX(Hosts!$A:$M, MATCH(Places!$B3076,Hosts!$A:$A,0), MATCH(Places!G$1,Hosts!$A$1:$M$1,0))</f>
        <v>Within an hour</v>
      </c>
      <c r="H3076" s="70">
        <f>INDEX(Hosts!$A:$M, MATCH(Places!$B3076,Hosts!$A:$A,0), MATCH(Places!H$1,Hosts!$A$1:$M$1,0))</f>
        <v>1</v>
      </c>
      <c r="I3076" s="70">
        <f>INDEX(Hosts!$A:$M, MATCH(Places!$B3076,Hosts!$A:$A,0), MATCH(Places!I$1,Hosts!$A$1:$M$1,0))</f>
        <v>0.95</v>
      </c>
      <c r="J3076" t="str">
        <f>INDEX(Hosts!$A:$M, MATCH(Places!$B3076,Hosts!$A:$A,0), MATCH(Places!J$1,Hosts!$A$1:$M$1,0))</f>
        <v>Yes</v>
      </c>
      <c r="K3076">
        <v>16</v>
      </c>
      <c r="L3076" t="str">
        <f>VLOOKUP($K3076,Neighborhoods!$A:$C,2,0)</f>
        <v>Manhattan</v>
      </c>
      <c r="M3076" t="str">
        <f>VLOOKUP($K3076,Neighborhoods!$A:$C,3,0)</f>
        <v>Harlem</v>
      </c>
      <c r="N3076" t="str">
        <f>INDEX(Neighborhoods!$A:$C, MATCH(Places!$K3076,Neighborhoods!$A:$A,0), MATCH(Places!N$1,Neighborhoods!$A$1:$C$1,0))</f>
        <v>Manhattan</v>
      </c>
      <c r="O3076" t="str">
        <f>INDEX(Neighborhoods!$A:$C, MATCH(Places!$K3076,Neighborhoods!$A:$A,0), MATCH(Places!O$1,Neighborhoods!$A$1:$C$1,0))</f>
        <v>Harlem</v>
      </c>
      <c r="P3076" t="s">
        <v>1</v>
      </c>
      <c r="Q3076" t="str">
        <f t="shared" si="192"/>
        <v>Yes</v>
      </c>
      <c r="R3076">
        <v>2</v>
      </c>
      <c r="S3076" t="str">
        <f t="shared" si="193"/>
        <v>Small</v>
      </c>
      <c r="T3076" s="50">
        <v>63</v>
      </c>
      <c r="U3076" s="70">
        <f t="shared" si="194"/>
        <v>0.03</v>
      </c>
      <c r="V3076" s="52">
        <v>4.99</v>
      </c>
      <c r="W3076" s="52" t="str" cm="1">
        <f t="array" ref="W3076">_xlfn.SWITCH(ROUND(V3076,0),5,"Excellent",4,"Good",3,"Ok","Bad")</f>
        <v>Excellent</v>
      </c>
      <c r="X3076">
        <v>77</v>
      </c>
      <c r="Y3076" t="str">
        <f t="shared" si="195"/>
        <v>No</v>
      </c>
      <c r="Z3076" s="68">
        <v>43017</v>
      </c>
      <c r="AA3076" s="68">
        <v>44033</v>
      </c>
      <c r="AB3076">
        <v>319</v>
      </c>
      <c r="AC3076" t="s">
        <v>15615</v>
      </c>
    </row>
    <row r="3077" spans="1:29" x14ac:dyDescent="0.3">
      <c r="A3077" t="s">
        <v>2229</v>
      </c>
      <c r="B3077">
        <v>1324</v>
      </c>
      <c r="C3077" t="str">
        <f>VLOOKUP($B3077,Hosts!$A:$M,10,0)</f>
        <v>Within an hour</v>
      </c>
      <c r="D3077" s="70">
        <f>VLOOKUP($B3077,Hosts!$A:$M,11,0)</f>
        <v>1</v>
      </c>
      <c r="E3077" s="70">
        <f>VLOOKUP($B3077,Hosts!$A:$M,12,0)</f>
        <v>0.95</v>
      </c>
      <c r="F3077" t="str">
        <f>VLOOKUP($B3077,Hosts!$A:$M,13,0)</f>
        <v>Yes</v>
      </c>
      <c r="G3077" t="str">
        <f>INDEX(Hosts!$A:$M, MATCH(Places!$B3077,Hosts!$A:$A,0), MATCH(Places!G$1,Hosts!$A$1:$M$1,0))</f>
        <v>Within an hour</v>
      </c>
      <c r="H3077" s="70">
        <f>INDEX(Hosts!$A:$M, MATCH(Places!$B3077,Hosts!$A:$A,0), MATCH(Places!H$1,Hosts!$A$1:$M$1,0))</f>
        <v>1</v>
      </c>
      <c r="I3077" s="70">
        <f>INDEX(Hosts!$A:$M, MATCH(Places!$B3077,Hosts!$A:$A,0), MATCH(Places!I$1,Hosts!$A$1:$M$1,0))</f>
        <v>0.95</v>
      </c>
      <c r="J3077" t="str">
        <f>INDEX(Hosts!$A:$M, MATCH(Places!$B3077,Hosts!$A:$A,0), MATCH(Places!J$1,Hosts!$A$1:$M$1,0))</f>
        <v>Yes</v>
      </c>
      <c r="K3077">
        <v>16</v>
      </c>
      <c r="L3077" t="str">
        <f>VLOOKUP($K3077,Neighborhoods!$A:$C,2,0)</f>
        <v>Manhattan</v>
      </c>
      <c r="M3077" t="str">
        <f>VLOOKUP($K3077,Neighborhoods!$A:$C,3,0)</f>
        <v>Harlem</v>
      </c>
      <c r="N3077" t="str">
        <f>INDEX(Neighborhoods!$A:$C, MATCH(Places!$K3077,Neighborhoods!$A:$A,0), MATCH(Places!N$1,Neighborhoods!$A$1:$C$1,0))</f>
        <v>Manhattan</v>
      </c>
      <c r="O3077" t="str">
        <f>INDEX(Neighborhoods!$A:$C, MATCH(Places!$K3077,Neighborhoods!$A:$A,0), MATCH(Places!O$1,Neighborhoods!$A$1:$C$1,0))</f>
        <v>Harlem</v>
      </c>
      <c r="P3077" t="s">
        <v>1</v>
      </c>
      <c r="Q3077" t="str">
        <f t="shared" si="192"/>
        <v>Yes</v>
      </c>
      <c r="R3077">
        <v>1</v>
      </c>
      <c r="S3077" t="str">
        <f t="shared" si="193"/>
        <v>Small</v>
      </c>
      <c r="T3077" s="50">
        <v>49</v>
      </c>
      <c r="U3077" s="70">
        <f t="shared" si="194"/>
        <v>0.03</v>
      </c>
      <c r="V3077" s="52">
        <v>5</v>
      </c>
      <c r="W3077" s="52" t="str" cm="1">
        <f t="array" ref="W3077">_xlfn.SWITCH(ROUND(V3077,0),5,"Excellent",4,"Good",3,"Ok","Bad")</f>
        <v>Excellent</v>
      </c>
      <c r="X3077">
        <v>38</v>
      </c>
      <c r="Y3077" t="str">
        <f t="shared" si="195"/>
        <v>No</v>
      </c>
      <c r="Z3077" s="68">
        <v>43016</v>
      </c>
      <c r="AA3077" s="68">
        <v>44033</v>
      </c>
      <c r="AB3077">
        <v>321</v>
      </c>
      <c r="AC3077" t="s">
        <v>15615</v>
      </c>
    </row>
    <row r="3078" spans="1:29" x14ac:dyDescent="0.3">
      <c r="A3078" t="s">
        <v>13684</v>
      </c>
      <c r="B3078">
        <v>3354</v>
      </c>
      <c r="C3078" t="str">
        <f>VLOOKUP($B3078,Hosts!$A:$M,10,0)</f>
        <v>Within an hour</v>
      </c>
      <c r="D3078" s="70">
        <f>VLOOKUP($B3078,Hosts!$A:$M,11,0)</f>
        <v>1</v>
      </c>
      <c r="E3078" s="70">
        <f>VLOOKUP($B3078,Hosts!$A:$M,12,0)</f>
        <v>1</v>
      </c>
      <c r="F3078" t="str">
        <f>VLOOKUP($B3078,Hosts!$A:$M,13,0)</f>
        <v>No</v>
      </c>
      <c r="G3078" t="str">
        <f>INDEX(Hosts!$A:$M, MATCH(Places!$B3078,Hosts!$A:$A,0), MATCH(Places!G$1,Hosts!$A$1:$M$1,0))</f>
        <v>Within an hour</v>
      </c>
      <c r="H3078" s="70">
        <f>INDEX(Hosts!$A:$M, MATCH(Places!$B3078,Hosts!$A:$A,0), MATCH(Places!H$1,Hosts!$A$1:$M$1,0))</f>
        <v>1</v>
      </c>
      <c r="I3078" s="70">
        <f>INDEX(Hosts!$A:$M, MATCH(Places!$B3078,Hosts!$A:$A,0), MATCH(Places!I$1,Hosts!$A$1:$M$1,0))</f>
        <v>1</v>
      </c>
      <c r="J3078" t="str">
        <f>INDEX(Hosts!$A:$M, MATCH(Places!$B3078,Hosts!$A:$A,0), MATCH(Places!J$1,Hosts!$A$1:$M$1,0))</f>
        <v>No</v>
      </c>
      <c r="K3078">
        <v>22</v>
      </c>
      <c r="L3078" t="str">
        <f>VLOOKUP($K3078,Neighborhoods!$A:$C,2,0)</f>
        <v>Queens</v>
      </c>
      <c r="M3078" t="str">
        <f>VLOOKUP($K3078,Neighborhoods!$A:$C,3,0)</f>
        <v>Flushing</v>
      </c>
      <c r="N3078" t="str">
        <f>INDEX(Neighborhoods!$A:$C, MATCH(Places!$K3078,Neighborhoods!$A:$A,0), MATCH(Places!N$1,Neighborhoods!$A$1:$C$1,0))</f>
        <v>Queens</v>
      </c>
      <c r="O3078" t="str">
        <f>INDEX(Neighborhoods!$A:$C, MATCH(Places!$K3078,Neighborhoods!$A:$A,0), MATCH(Places!O$1,Neighborhoods!$A$1:$C$1,0))</f>
        <v>Flushing</v>
      </c>
      <c r="P3078" t="s">
        <v>1</v>
      </c>
      <c r="Q3078" t="str">
        <f t="shared" si="192"/>
        <v>Yes</v>
      </c>
      <c r="R3078">
        <v>2</v>
      </c>
      <c r="S3078" t="str">
        <f t="shared" si="193"/>
        <v>Small</v>
      </c>
      <c r="T3078" s="50">
        <v>60</v>
      </c>
      <c r="U3078" s="70">
        <f t="shared" si="194"/>
        <v>0.03</v>
      </c>
      <c r="V3078" s="52">
        <v>4.76</v>
      </c>
      <c r="W3078" s="52" t="str" cm="1">
        <f t="array" ref="W3078">_xlfn.SWITCH(ROUND(V3078,0),5,"Excellent",4,"Good",3,"Ok","Bad")</f>
        <v>Excellent</v>
      </c>
      <c r="X3078">
        <v>25</v>
      </c>
      <c r="Y3078" t="str">
        <f t="shared" si="195"/>
        <v>No</v>
      </c>
      <c r="Z3078" s="68">
        <v>43038</v>
      </c>
      <c r="AA3078" s="68">
        <v>43828</v>
      </c>
      <c r="AB3078">
        <v>89</v>
      </c>
      <c r="AC3078" t="s">
        <v>15615</v>
      </c>
    </row>
    <row r="3079" spans="1:29" x14ac:dyDescent="0.3">
      <c r="A3079" t="s">
        <v>15423</v>
      </c>
      <c r="B3079">
        <v>1284</v>
      </c>
      <c r="C3079" t="str">
        <f>VLOOKUP($B3079,Hosts!$A:$M,10,0)</f>
        <v>Within an hour</v>
      </c>
      <c r="D3079" s="70">
        <f>VLOOKUP($B3079,Hosts!$A:$M,11,0)</f>
        <v>1</v>
      </c>
      <c r="E3079" s="70">
        <f>VLOOKUP($B3079,Hosts!$A:$M,12,0)</f>
        <v>0.92</v>
      </c>
      <c r="F3079" t="str">
        <f>VLOOKUP($B3079,Hosts!$A:$M,13,0)</f>
        <v>No</v>
      </c>
      <c r="G3079" t="str">
        <f>INDEX(Hosts!$A:$M, MATCH(Places!$B3079,Hosts!$A:$A,0), MATCH(Places!G$1,Hosts!$A$1:$M$1,0))</f>
        <v>Within an hour</v>
      </c>
      <c r="H3079" s="70">
        <f>INDEX(Hosts!$A:$M, MATCH(Places!$B3079,Hosts!$A:$A,0), MATCH(Places!H$1,Hosts!$A$1:$M$1,0))</f>
        <v>1</v>
      </c>
      <c r="I3079" s="70">
        <f>INDEX(Hosts!$A:$M, MATCH(Places!$B3079,Hosts!$A:$A,0), MATCH(Places!I$1,Hosts!$A$1:$M$1,0))</f>
        <v>0.92</v>
      </c>
      <c r="J3079" t="str">
        <f>INDEX(Hosts!$A:$M, MATCH(Places!$B3079,Hosts!$A:$A,0), MATCH(Places!J$1,Hosts!$A$1:$M$1,0))</f>
        <v>No</v>
      </c>
      <c r="K3079">
        <v>26</v>
      </c>
      <c r="L3079" t="str">
        <f>VLOOKUP($K3079,Neighborhoods!$A:$C,2,0)</f>
        <v>Queens</v>
      </c>
      <c r="M3079" t="str">
        <f>VLOOKUP($K3079,Neighborhoods!$A:$C,3,0)</f>
        <v>Sunnyside</v>
      </c>
      <c r="N3079" t="str">
        <f>INDEX(Neighborhoods!$A:$C, MATCH(Places!$K3079,Neighborhoods!$A:$A,0), MATCH(Places!N$1,Neighborhoods!$A$1:$C$1,0))</f>
        <v>Queens</v>
      </c>
      <c r="O3079" t="str">
        <f>INDEX(Neighborhoods!$A:$C, MATCH(Places!$K3079,Neighborhoods!$A:$A,0), MATCH(Places!O$1,Neighborhoods!$A$1:$C$1,0))</f>
        <v>Sunnyside</v>
      </c>
      <c r="P3079" t="s">
        <v>1</v>
      </c>
      <c r="Q3079" t="str">
        <f t="shared" si="192"/>
        <v>Yes</v>
      </c>
      <c r="R3079">
        <v>1</v>
      </c>
      <c r="S3079" t="str">
        <f t="shared" si="193"/>
        <v>Small</v>
      </c>
      <c r="T3079" s="50">
        <v>75</v>
      </c>
      <c r="U3079" s="70">
        <f t="shared" si="194"/>
        <v>0.03</v>
      </c>
      <c r="V3079" s="52">
        <v>4.67</v>
      </c>
      <c r="W3079" s="52" t="str" cm="1">
        <f t="array" ref="W3079">_xlfn.SWITCH(ROUND(V3079,0),5,"Excellent",4,"Good",3,"Ok","Bad")</f>
        <v>Excellent</v>
      </c>
      <c r="X3079">
        <v>3</v>
      </c>
      <c r="Y3079" t="str">
        <f t="shared" si="195"/>
        <v>No</v>
      </c>
      <c r="Z3079" s="68">
        <v>43670</v>
      </c>
      <c r="AA3079" s="68">
        <v>43750</v>
      </c>
      <c r="AB3079">
        <v>365</v>
      </c>
      <c r="AC3079" t="s">
        <v>15615</v>
      </c>
    </row>
    <row r="3080" spans="1:29" x14ac:dyDescent="0.3">
      <c r="A3080" t="s">
        <v>2230</v>
      </c>
      <c r="B3080">
        <v>2632</v>
      </c>
      <c r="C3080" t="str">
        <f>VLOOKUP($B3080,Hosts!$A:$M,10,0)</f>
        <v>Within a few hours</v>
      </c>
      <c r="D3080" s="70">
        <f>VLOOKUP($B3080,Hosts!$A:$M,11,0)</f>
        <v>1</v>
      </c>
      <c r="E3080" s="70">
        <f>VLOOKUP($B3080,Hosts!$A:$M,12,0)</f>
        <v>0.77</v>
      </c>
      <c r="F3080" t="str">
        <f>VLOOKUP($B3080,Hosts!$A:$M,13,0)</f>
        <v>Yes</v>
      </c>
      <c r="G3080" t="str">
        <f>INDEX(Hosts!$A:$M, MATCH(Places!$B3080,Hosts!$A:$A,0), MATCH(Places!G$1,Hosts!$A$1:$M$1,0))</f>
        <v>Within a few hours</v>
      </c>
      <c r="H3080" s="70">
        <f>INDEX(Hosts!$A:$M, MATCH(Places!$B3080,Hosts!$A:$A,0), MATCH(Places!H$1,Hosts!$A$1:$M$1,0))</f>
        <v>1</v>
      </c>
      <c r="I3080" s="70">
        <f>INDEX(Hosts!$A:$M, MATCH(Places!$B3080,Hosts!$A:$A,0), MATCH(Places!I$1,Hosts!$A$1:$M$1,0))</f>
        <v>0.77</v>
      </c>
      <c r="J3080" t="str">
        <f>INDEX(Hosts!$A:$M, MATCH(Places!$B3080,Hosts!$A:$A,0), MATCH(Places!J$1,Hosts!$A$1:$M$1,0))</f>
        <v>Yes</v>
      </c>
      <c r="K3080">
        <v>14</v>
      </c>
      <c r="L3080" t="str">
        <f>VLOOKUP($K3080,Neighborhoods!$A:$C,2,0)</f>
        <v>Manhattan</v>
      </c>
      <c r="M3080" t="str">
        <f>VLOOKUP($K3080,Neighborhoods!$A:$C,3,0)</f>
        <v>East Harlem</v>
      </c>
      <c r="N3080" t="str">
        <f>INDEX(Neighborhoods!$A:$C, MATCH(Places!$K3080,Neighborhoods!$A:$A,0), MATCH(Places!N$1,Neighborhoods!$A$1:$C$1,0))</f>
        <v>Manhattan</v>
      </c>
      <c r="O3080" t="str">
        <f>INDEX(Neighborhoods!$A:$C, MATCH(Places!$K3080,Neighborhoods!$A:$A,0), MATCH(Places!O$1,Neighborhoods!$A$1:$C$1,0))</f>
        <v>East Harlem</v>
      </c>
      <c r="P3080" t="s">
        <v>1</v>
      </c>
      <c r="Q3080" t="str">
        <f t="shared" si="192"/>
        <v>Yes</v>
      </c>
      <c r="R3080">
        <v>2</v>
      </c>
      <c r="S3080" t="str">
        <f t="shared" si="193"/>
        <v>Small</v>
      </c>
      <c r="T3080" s="50">
        <v>62</v>
      </c>
      <c r="U3080" s="70">
        <f t="shared" si="194"/>
        <v>0.03</v>
      </c>
      <c r="V3080" s="52">
        <v>4.83</v>
      </c>
      <c r="W3080" s="52" t="str" cm="1">
        <f t="array" ref="W3080">_xlfn.SWITCH(ROUND(V3080,0),5,"Excellent",4,"Good",3,"Ok","Bad")</f>
        <v>Excellent</v>
      </c>
      <c r="X3080">
        <v>52</v>
      </c>
      <c r="Y3080" t="str">
        <f t="shared" si="195"/>
        <v>No</v>
      </c>
      <c r="Z3080" s="68">
        <v>43017</v>
      </c>
      <c r="AA3080" s="68">
        <v>43899</v>
      </c>
      <c r="AB3080">
        <v>365</v>
      </c>
      <c r="AC3080" t="s">
        <v>15615</v>
      </c>
    </row>
    <row r="3081" spans="1:29" x14ac:dyDescent="0.3">
      <c r="A3081" t="s">
        <v>2231</v>
      </c>
      <c r="B3081">
        <v>1494</v>
      </c>
      <c r="C3081" t="str">
        <f>VLOOKUP($B3081,Hosts!$A:$M,10,0)</f>
        <v>Within a few hours</v>
      </c>
      <c r="D3081" s="70">
        <f>VLOOKUP($B3081,Hosts!$A:$M,11,0)</f>
        <v>0.9</v>
      </c>
      <c r="E3081" s="70">
        <f>VLOOKUP($B3081,Hosts!$A:$M,12,0)</f>
        <v>0.85</v>
      </c>
      <c r="F3081" t="str">
        <f>VLOOKUP($B3081,Hosts!$A:$M,13,0)</f>
        <v>No</v>
      </c>
      <c r="G3081" t="str">
        <f>INDEX(Hosts!$A:$M, MATCH(Places!$B3081,Hosts!$A:$A,0), MATCH(Places!G$1,Hosts!$A$1:$M$1,0))</f>
        <v>Within a few hours</v>
      </c>
      <c r="H3081" s="70">
        <f>INDEX(Hosts!$A:$M, MATCH(Places!$B3081,Hosts!$A:$A,0), MATCH(Places!H$1,Hosts!$A$1:$M$1,0))</f>
        <v>0.9</v>
      </c>
      <c r="I3081" s="70">
        <f>INDEX(Hosts!$A:$M, MATCH(Places!$B3081,Hosts!$A:$A,0), MATCH(Places!I$1,Hosts!$A$1:$M$1,0))</f>
        <v>0.85</v>
      </c>
      <c r="J3081" t="str">
        <f>INDEX(Hosts!$A:$M, MATCH(Places!$B3081,Hosts!$A:$A,0), MATCH(Places!J$1,Hosts!$A$1:$M$1,0))</f>
        <v>No</v>
      </c>
      <c r="K3081">
        <v>9</v>
      </c>
      <c r="L3081" t="str">
        <f>VLOOKUP($K3081,Neighborhoods!$A:$C,2,0)</f>
        <v>Brooklyn</v>
      </c>
      <c r="M3081" t="str">
        <f>VLOOKUP($K3081,Neighborhoods!$A:$C,3,0)</f>
        <v>Crown Heights</v>
      </c>
      <c r="N3081" t="str">
        <f>INDEX(Neighborhoods!$A:$C, MATCH(Places!$K3081,Neighborhoods!$A:$A,0), MATCH(Places!N$1,Neighborhoods!$A$1:$C$1,0))</f>
        <v>Brooklyn</v>
      </c>
      <c r="O3081" t="str">
        <f>INDEX(Neighborhoods!$A:$C, MATCH(Places!$K3081,Neighborhoods!$A:$A,0), MATCH(Places!O$1,Neighborhoods!$A$1:$C$1,0))</f>
        <v>Crown Heights</v>
      </c>
      <c r="P3081" t="s">
        <v>1</v>
      </c>
      <c r="Q3081" t="str">
        <f t="shared" si="192"/>
        <v>Yes</v>
      </c>
      <c r="R3081">
        <v>1</v>
      </c>
      <c r="S3081" t="str">
        <f t="shared" si="193"/>
        <v>Small</v>
      </c>
      <c r="T3081" s="50">
        <v>30</v>
      </c>
      <c r="U3081" s="70">
        <f t="shared" si="194"/>
        <v>0.03</v>
      </c>
      <c r="V3081" s="52">
        <v>4.6399999999999997</v>
      </c>
      <c r="W3081" s="52" t="str" cm="1">
        <f t="array" ref="W3081">_xlfn.SWITCH(ROUND(V3081,0),5,"Excellent",4,"Good",3,"Ok","Bad")</f>
        <v>Excellent</v>
      </c>
      <c r="X3081">
        <v>36</v>
      </c>
      <c r="Y3081" t="str">
        <f t="shared" si="195"/>
        <v>No</v>
      </c>
      <c r="Z3081" s="68">
        <v>43219</v>
      </c>
      <c r="AA3081" s="68">
        <v>43903</v>
      </c>
      <c r="AB3081">
        <v>47</v>
      </c>
      <c r="AC3081" t="s">
        <v>15615</v>
      </c>
    </row>
    <row r="3082" spans="1:29" x14ac:dyDescent="0.3">
      <c r="A3082" t="s">
        <v>14411</v>
      </c>
      <c r="B3082">
        <v>51</v>
      </c>
      <c r="C3082" t="str">
        <f>VLOOKUP($B3082,Hosts!$A:$M,10,0)</f>
        <v>Within an hour</v>
      </c>
      <c r="D3082" s="70">
        <f>VLOOKUP($B3082,Hosts!$A:$M,11,0)</f>
        <v>1</v>
      </c>
      <c r="E3082" s="70">
        <f>VLOOKUP($B3082,Hosts!$A:$M,12,0)</f>
        <v>1</v>
      </c>
      <c r="F3082" t="str">
        <f>VLOOKUP($B3082,Hosts!$A:$M,13,0)</f>
        <v>No</v>
      </c>
      <c r="G3082" t="str">
        <f>INDEX(Hosts!$A:$M, MATCH(Places!$B3082,Hosts!$A:$A,0), MATCH(Places!G$1,Hosts!$A$1:$M$1,0))</f>
        <v>Within an hour</v>
      </c>
      <c r="H3082" s="70">
        <f>INDEX(Hosts!$A:$M, MATCH(Places!$B3082,Hosts!$A:$A,0), MATCH(Places!H$1,Hosts!$A$1:$M$1,0))</f>
        <v>1</v>
      </c>
      <c r="I3082" s="70">
        <f>INDEX(Hosts!$A:$M, MATCH(Places!$B3082,Hosts!$A:$A,0), MATCH(Places!I$1,Hosts!$A$1:$M$1,0))</f>
        <v>1</v>
      </c>
      <c r="J3082" t="str">
        <f>INDEX(Hosts!$A:$M, MATCH(Places!$B3082,Hosts!$A:$A,0), MATCH(Places!J$1,Hosts!$A$1:$M$1,0))</f>
        <v>No</v>
      </c>
      <c r="K3082">
        <v>14</v>
      </c>
      <c r="L3082" t="str">
        <f>VLOOKUP($K3082,Neighborhoods!$A:$C,2,0)</f>
        <v>Manhattan</v>
      </c>
      <c r="M3082" t="str">
        <f>VLOOKUP($K3082,Neighborhoods!$A:$C,3,0)</f>
        <v>East Harlem</v>
      </c>
      <c r="N3082" t="str">
        <f>INDEX(Neighborhoods!$A:$C, MATCH(Places!$K3082,Neighborhoods!$A:$A,0), MATCH(Places!N$1,Neighborhoods!$A$1:$C$1,0))</f>
        <v>Manhattan</v>
      </c>
      <c r="O3082" t="str">
        <f>INDEX(Neighborhoods!$A:$C, MATCH(Places!$K3082,Neighborhoods!$A:$A,0), MATCH(Places!O$1,Neighborhoods!$A$1:$C$1,0))</f>
        <v>East Harlem</v>
      </c>
      <c r="P3082" t="s">
        <v>1</v>
      </c>
      <c r="Q3082" t="str">
        <f t="shared" si="192"/>
        <v>Yes</v>
      </c>
      <c r="R3082">
        <v>1</v>
      </c>
      <c r="S3082" t="str">
        <f t="shared" si="193"/>
        <v>Small</v>
      </c>
      <c r="T3082" s="50">
        <v>37</v>
      </c>
      <c r="U3082" s="70">
        <f t="shared" si="194"/>
        <v>0.03</v>
      </c>
      <c r="V3082" s="52">
        <v>4</v>
      </c>
      <c r="W3082" s="52" t="str" cm="1">
        <f t="array" ref="W3082">_xlfn.SWITCH(ROUND(V3082,0),5,"Excellent",4,"Good",3,"Ok","Bad")</f>
        <v>Good</v>
      </c>
      <c r="X3082">
        <v>27</v>
      </c>
      <c r="Y3082" t="str">
        <f t="shared" si="195"/>
        <v>No</v>
      </c>
      <c r="Z3082" s="68">
        <v>43018</v>
      </c>
      <c r="AA3082" s="68">
        <v>44024</v>
      </c>
      <c r="AB3082">
        <v>8</v>
      </c>
      <c r="AC3082" t="s">
        <v>15616</v>
      </c>
    </row>
    <row r="3083" spans="1:29" x14ac:dyDescent="0.3">
      <c r="A3083" t="s">
        <v>2232</v>
      </c>
      <c r="B3083">
        <v>3130</v>
      </c>
      <c r="C3083" t="str">
        <f>VLOOKUP($B3083,Hosts!$A:$M,10,0)</f>
        <v>Within an hour</v>
      </c>
      <c r="D3083" s="70">
        <f>VLOOKUP($B3083,Hosts!$A:$M,11,0)</f>
        <v>1</v>
      </c>
      <c r="E3083" s="70">
        <f>VLOOKUP($B3083,Hosts!$A:$M,12,0)</f>
        <v>1</v>
      </c>
      <c r="F3083" t="str">
        <f>VLOOKUP($B3083,Hosts!$A:$M,13,0)</f>
        <v>Yes</v>
      </c>
      <c r="G3083" t="str">
        <f>INDEX(Hosts!$A:$M, MATCH(Places!$B3083,Hosts!$A:$A,0), MATCH(Places!G$1,Hosts!$A$1:$M$1,0))</f>
        <v>Within an hour</v>
      </c>
      <c r="H3083" s="70">
        <f>INDEX(Hosts!$A:$M, MATCH(Places!$B3083,Hosts!$A:$A,0), MATCH(Places!H$1,Hosts!$A$1:$M$1,0))</f>
        <v>1</v>
      </c>
      <c r="I3083" s="70">
        <f>INDEX(Hosts!$A:$M, MATCH(Places!$B3083,Hosts!$A:$A,0), MATCH(Places!I$1,Hosts!$A$1:$M$1,0))</f>
        <v>1</v>
      </c>
      <c r="J3083" t="str">
        <f>INDEX(Hosts!$A:$M, MATCH(Places!$B3083,Hosts!$A:$A,0), MATCH(Places!J$1,Hosts!$A$1:$M$1,0))</f>
        <v>Yes</v>
      </c>
      <c r="K3083">
        <v>22</v>
      </c>
      <c r="L3083" t="str">
        <f>VLOOKUP($K3083,Neighborhoods!$A:$C,2,0)</f>
        <v>Queens</v>
      </c>
      <c r="M3083" t="str">
        <f>VLOOKUP($K3083,Neighborhoods!$A:$C,3,0)</f>
        <v>Flushing</v>
      </c>
      <c r="N3083" t="str">
        <f>INDEX(Neighborhoods!$A:$C, MATCH(Places!$K3083,Neighborhoods!$A:$A,0), MATCH(Places!N$1,Neighborhoods!$A$1:$C$1,0))</f>
        <v>Queens</v>
      </c>
      <c r="O3083" t="str">
        <f>INDEX(Neighborhoods!$A:$C, MATCH(Places!$K3083,Neighborhoods!$A:$A,0), MATCH(Places!O$1,Neighborhoods!$A$1:$C$1,0))</f>
        <v>Flushing</v>
      </c>
      <c r="P3083" t="s">
        <v>1</v>
      </c>
      <c r="Q3083" t="str">
        <f t="shared" si="192"/>
        <v>Yes</v>
      </c>
      <c r="R3083">
        <v>6</v>
      </c>
      <c r="S3083" t="str">
        <f t="shared" si="193"/>
        <v>Large</v>
      </c>
      <c r="T3083" s="50">
        <v>190</v>
      </c>
      <c r="U3083" s="70">
        <f t="shared" si="194"/>
        <v>0.03</v>
      </c>
      <c r="V3083" s="52">
        <v>4.7699999999999996</v>
      </c>
      <c r="W3083" s="52" t="str" cm="1">
        <f t="array" ref="W3083">_xlfn.SWITCH(ROUND(V3083,0),5,"Excellent",4,"Good",3,"Ok","Bad")</f>
        <v>Excellent</v>
      </c>
      <c r="X3083">
        <v>13</v>
      </c>
      <c r="Y3083" t="str">
        <f t="shared" si="195"/>
        <v>No</v>
      </c>
      <c r="Z3083" s="68">
        <v>43097</v>
      </c>
      <c r="AA3083" s="68">
        <v>43677</v>
      </c>
      <c r="AB3083">
        <v>40</v>
      </c>
      <c r="AC3083" t="s">
        <v>15615</v>
      </c>
    </row>
    <row r="3084" spans="1:29" x14ac:dyDescent="0.3">
      <c r="A3084" t="s">
        <v>2233</v>
      </c>
      <c r="B3084">
        <v>2717</v>
      </c>
      <c r="C3084" t="str">
        <f>VLOOKUP($B3084,Hosts!$A:$M,10,0)</f>
        <v>Within an hour</v>
      </c>
      <c r="D3084" s="70">
        <f>VLOOKUP($B3084,Hosts!$A:$M,11,0)</f>
        <v>1</v>
      </c>
      <c r="E3084" s="70">
        <f>VLOOKUP($B3084,Hosts!$A:$M,12,0)</f>
        <v>0.87</v>
      </c>
      <c r="F3084" t="str">
        <f>VLOOKUP($B3084,Hosts!$A:$M,13,0)</f>
        <v>Yes</v>
      </c>
      <c r="G3084" t="str">
        <f>INDEX(Hosts!$A:$M, MATCH(Places!$B3084,Hosts!$A:$A,0), MATCH(Places!G$1,Hosts!$A$1:$M$1,0))</f>
        <v>Within an hour</v>
      </c>
      <c r="H3084" s="70">
        <f>INDEX(Hosts!$A:$M, MATCH(Places!$B3084,Hosts!$A:$A,0), MATCH(Places!H$1,Hosts!$A$1:$M$1,0))</f>
        <v>1</v>
      </c>
      <c r="I3084" s="70">
        <f>INDEX(Hosts!$A:$M, MATCH(Places!$B3084,Hosts!$A:$A,0), MATCH(Places!I$1,Hosts!$A$1:$M$1,0))</f>
        <v>0.87</v>
      </c>
      <c r="J3084" t="str">
        <f>INDEX(Hosts!$A:$M, MATCH(Places!$B3084,Hosts!$A:$A,0), MATCH(Places!J$1,Hosts!$A$1:$M$1,0))</f>
        <v>Yes</v>
      </c>
      <c r="K3084">
        <v>16</v>
      </c>
      <c r="L3084" t="str">
        <f>VLOOKUP($K3084,Neighborhoods!$A:$C,2,0)</f>
        <v>Manhattan</v>
      </c>
      <c r="M3084" t="str">
        <f>VLOOKUP($K3084,Neighborhoods!$A:$C,3,0)</f>
        <v>Harlem</v>
      </c>
      <c r="N3084" t="str">
        <f>INDEX(Neighborhoods!$A:$C, MATCH(Places!$K3084,Neighborhoods!$A:$A,0), MATCH(Places!N$1,Neighborhoods!$A$1:$C$1,0))</f>
        <v>Manhattan</v>
      </c>
      <c r="O3084" t="str">
        <f>INDEX(Neighborhoods!$A:$C, MATCH(Places!$K3084,Neighborhoods!$A:$A,0), MATCH(Places!O$1,Neighborhoods!$A$1:$C$1,0))</f>
        <v>Harlem</v>
      </c>
      <c r="P3084" t="s">
        <v>1</v>
      </c>
      <c r="Q3084" t="str">
        <f t="shared" si="192"/>
        <v>Yes</v>
      </c>
      <c r="R3084">
        <v>1</v>
      </c>
      <c r="S3084" t="str">
        <f t="shared" si="193"/>
        <v>Small</v>
      </c>
      <c r="T3084" s="50">
        <v>50</v>
      </c>
      <c r="U3084" s="70">
        <f t="shared" si="194"/>
        <v>0.03</v>
      </c>
      <c r="V3084" s="52">
        <v>4.92</v>
      </c>
      <c r="W3084" s="52" t="str" cm="1">
        <f t="array" ref="W3084">_xlfn.SWITCH(ROUND(V3084,0),5,"Excellent",4,"Good",3,"Ok","Bad")</f>
        <v>Excellent</v>
      </c>
      <c r="X3084">
        <v>156</v>
      </c>
      <c r="Y3084" t="str">
        <f t="shared" si="195"/>
        <v>Yes</v>
      </c>
      <c r="Z3084" s="68">
        <v>43015</v>
      </c>
      <c r="AA3084" s="68">
        <v>44016</v>
      </c>
      <c r="AB3084">
        <v>0</v>
      </c>
      <c r="AC3084" t="s">
        <v>15615</v>
      </c>
    </row>
    <row r="3085" spans="1:29" x14ac:dyDescent="0.3">
      <c r="A3085" t="s">
        <v>2234</v>
      </c>
      <c r="B3085">
        <v>1557</v>
      </c>
      <c r="C3085" t="str">
        <f>VLOOKUP($B3085,Hosts!$A:$M,10,0)</f>
        <v>Within an hour</v>
      </c>
      <c r="D3085" s="70">
        <f>VLOOKUP($B3085,Hosts!$A:$M,11,0)</f>
        <v>1</v>
      </c>
      <c r="E3085" s="70">
        <f>VLOOKUP($B3085,Hosts!$A:$M,12,0)</f>
        <v>1</v>
      </c>
      <c r="F3085" t="str">
        <f>VLOOKUP($B3085,Hosts!$A:$M,13,0)</f>
        <v>Yes</v>
      </c>
      <c r="G3085" t="str">
        <f>INDEX(Hosts!$A:$M, MATCH(Places!$B3085,Hosts!$A:$A,0), MATCH(Places!G$1,Hosts!$A$1:$M$1,0))</f>
        <v>Within an hour</v>
      </c>
      <c r="H3085" s="70">
        <f>INDEX(Hosts!$A:$M, MATCH(Places!$B3085,Hosts!$A:$A,0), MATCH(Places!H$1,Hosts!$A$1:$M$1,0))</f>
        <v>1</v>
      </c>
      <c r="I3085" s="70">
        <f>INDEX(Hosts!$A:$M, MATCH(Places!$B3085,Hosts!$A:$A,0), MATCH(Places!I$1,Hosts!$A$1:$M$1,0))</f>
        <v>1</v>
      </c>
      <c r="J3085" t="str">
        <f>INDEX(Hosts!$A:$M, MATCH(Places!$B3085,Hosts!$A:$A,0), MATCH(Places!J$1,Hosts!$A$1:$M$1,0))</f>
        <v>Yes</v>
      </c>
      <c r="K3085">
        <v>21</v>
      </c>
      <c r="L3085" t="str">
        <f>VLOOKUP($K3085,Neighborhoods!$A:$C,2,0)</f>
        <v>Queens</v>
      </c>
      <c r="M3085" t="str">
        <f>VLOOKUP($K3085,Neighborhoods!$A:$C,3,0)</f>
        <v>Astoria</v>
      </c>
      <c r="N3085" t="str">
        <f>INDEX(Neighborhoods!$A:$C, MATCH(Places!$K3085,Neighborhoods!$A:$A,0), MATCH(Places!N$1,Neighborhoods!$A$1:$C$1,0))</f>
        <v>Queens</v>
      </c>
      <c r="O3085" t="str">
        <f>INDEX(Neighborhoods!$A:$C, MATCH(Places!$K3085,Neighborhoods!$A:$A,0), MATCH(Places!O$1,Neighborhoods!$A$1:$C$1,0))</f>
        <v>Astoria</v>
      </c>
      <c r="P3085" t="s">
        <v>11822</v>
      </c>
      <c r="Q3085" t="str">
        <f t="shared" si="192"/>
        <v>No</v>
      </c>
      <c r="R3085">
        <v>2</v>
      </c>
      <c r="S3085" t="str">
        <f t="shared" si="193"/>
        <v>Small</v>
      </c>
      <c r="T3085" s="50">
        <v>165</v>
      </c>
      <c r="U3085" s="70">
        <f t="shared" si="194"/>
        <v>0.03</v>
      </c>
      <c r="V3085" s="52">
        <v>4.8899999999999997</v>
      </c>
      <c r="W3085" s="52" t="str" cm="1">
        <f t="array" ref="W3085">_xlfn.SWITCH(ROUND(V3085,0),5,"Excellent",4,"Good",3,"Ok","Bad")</f>
        <v>Excellent</v>
      </c>
      <c r="X3085">
        <v>9</v>
      </c>
      <c r="Y3085" t="str">
        <f t="shared" si="195"/>
        <v>No</v>
      </c>
      <c r="Z3085" s="68">
        <v>43230</v>
      </c>
      <c r="AA3085" s="68">
        <v>43814</v>
      </c>
      <c r="AB3085">
        <v>90</v>
      </c>
      <c r="AC3085" t="s">
        <v>15616</v>
      </c>
    </row>
    <row r="3086" spans="1:29" x14ac:dyDescent="0.3">
      <c r="A3086" t="s">
        <v>2235</v>
      </c>
      <c r="B3086">
        <v>3376</v>
      </c>
      <c r="C3086" t="str">
        <f>VLOOKUP($B3086,Hosts!$A:$M,10,0)</f>
        <v>Within an hour</v>
      </c>
      <c r="D3086" s="70">
        <f>VLOOKUP($B3086,Hosts!$A:$M,11,0)</f>
        <v>1</v>
      </c>
      <c r="E3086" s="70">
        <f>VLOOKUP($B3086,Hosts!$A:$M,12,0)</f>
        <v>1</v>
      </c>
      <c r="F3086" t="str">
        <f>VLOOKUP($B3086,Hosts!$A:$M,13,0)</f>
        <v>Yes</v>
      </c>
      <c r="G3086" t="str">
        <f>INDEX(Hosts!$A:$M, MATCH(Places!$B3086,Hosts!$A:$A,0), MATCH(Places!G$1,Hosts!$A$1:$M$1,0))</f>
        <v>Within an hour</v>
      </c>
      <c r="H3086" s="70">
        <f>INDEX(Hosts!$A:$M, MATCH(Places!$B3086,Hosts!$A:$A,0), MATCH(Places!H$1,Hosts!$A$1:$M$1,0))</f>
        <v>1</v>
      </c>
      <c r="I3086" s="70">
        <f>INDEX(Hosts!$A:$M, MATCH(Places!$B3086,Hosts!$A:$A,0), MATCH(Places!I$1,Hosts!$A$1:$M$1,0))</f>
        <v>1</v>
      </c>
      <c r="J3086" t="str">
        <f>INDEX(Hosts!$A:$M, MATCH(Places!$B3086,Hosts!$A:$A,0), MATCH(Places!J$1,Hosts!$A$1:$M$1,0))</f>
        <v>Yes</v>
      </c>
      <c r="K3086">
        <v>25</v>
      </c>
      <c r="L3086" t="str">
        <f>VLOOKUP($K3086,Neighborhoods!$A:$C,2,0)</f>
        <v>Queens</v>
      </c>
      <c r="M3086" t="str">
        <f>VLOOKUP($K3086,Neighborhoods!$A:$C,3,0)</f>
        <v>Ridgewood</v>
      </c>
      <c r="N3086" t="str">
        <f>INDEX(Neighborhoods!$A:$C, MATCH(Places!$K3086,Neighborhoods!$A:$A,0), MATCH(Places!N$1,Neighborhoods!$A$1:$C$1,0))</f>
        <v>Queens</v>
      </c>
      <c r="O3086" t="str">
        <f>INDEX(Neighborhoods!$A:$C, MATCH(Places!$K3086,Neighborhoods!$A:$A,0), MATCH(Places!O$1,Neighborhoods!$A$1:$C$1,0))</f>
        <v>Ridgewood</v>
      </c>
      <c r="P3086" t="s">
        <v>1</v>
      </c>
      <c r="Q3086" t="str">
        <f t="shared" si="192"/>
        <v>Yes</v>
      </c>
      <c r="R3086">
        <v>3</v>
      </c>
      <c r="S3086" t="str">
        <f t="shared" si="193"/>
        <v>Medium</v>
      </c>
      <c r="T3086" s="50">
        <v>75</v>
      </c>
      <c r="U3086" s="70">
        <f t="shared" si="194"/>
        <v>0.03</v>
      </c>
      <c r="V3086" s="52">
        <v>5</v>
      </c>
      <c r="W3086" s="52" t="str" cm="1">
        <f t="array" ref="W3086">_xlfn.SWITCH(ROUND(V3086,0),5,"Excellent",4,"Good",3,"Ok","Bad")</f>
        <v>Excellent</v>
      </c>
      <c r="X3086">
        <v>74</v>
      </c>
      <c r="Y3086" t="str">
        <f t="shared" si="195"/>
        <v>No</v>
      </c>
      <c r="Z3086" s="68">
        <v>43226</v>
      </c>
      <c r="AA3086" s="68">
        <v>43891</v>
      </c>
      <c r="AB3086">
        <v>75</v>
      </c>
      <c r="AC3086" t="s">
        <v>15616</v>
      </c>
    </row>
    <row r="3087" spans="1:29" x14ac:dyDescent="0.3">
      <c r="A3087" t="s">
        <v>2236</v>
      </c>
      <c r="B3087">
        <v>3317</v>
      </c>
      <c r="C3087" t="str">
        <f>VLOOKUP($B3087,Hosts!$A:$M,10,0)</f>
        <v>Within a day</v>
      </c>
      <c r="D3087" s="70">
        <f>VLOOKUP($B3087,Hosts!$A:$M,11,0)</f>
        <v>0.9</v>
      </c>
      <c r="E3087" s="70">
        <f>VLOOKUP($B3087,Hosts!$A:$M,12,0)</f>
        <v>0.92</v>
      </c>
      <c r="F3087" t="str">
        <f>VLOOKUP($B3087,Hosts!$A:$M,13,0)</f>
        <v>No</v>
      </c>
      <c r="G3087" t="str">
        <f>INDEX(Hosts!$A:$M, MATCH(Places!$B3087,Hosts!$A:$A,0), MATCH(Places!G$1,Hosts!$A$1:$M$1,0))</f>
        <v>Within a day</v>
      </c>
      <c r="H3087" s="70">
        <f>INDEX(Hosts!$A:$M, MATCH(Places!$B3087,Hosts!$A:$A,0), MATCH(Places!H$1,Hosts!$A$1:$M$1,0))</f>
        <v>0.9</v>
      </c>
      <c r="I3087" s="70">
        <f>INDEX(Hosts!$A:$M, MATCH(Places!$B3087,Hosts!$A:$A,0), MATCH(Places!I$1,Hosts!$A$1:$M$1,0))</f>
        <v>0.92</v>
      </c>
      <c r="J3087" t="str">
        <f>INDEX(Hosts!$A:$M, MATCH(Places!$B3087,Hosts!$A:$A,0), MATCH(Places!J$1,Hosts!$A$1:$M$1,0))</f>
        <v>No</v>
      </c>
      <c r="K3087">
        <v>23</v>
      </c>
      <c r="L3087" t="str">
        <f>VLOOKUP($K3087,Neighborhoods!$A:$C,2,0)</f>
        <v>Queens</v>
      </c>
      <c r="M3087" t="str">
        <f>VLOOKUP($K3087,Neighborhoods!$A:$C,3,0)</f>
        <v>Jamaica</v>
      </c>
      <c r="N3087" t="str">
        <f>INDEX(Neighborhoods!$A:$C, MATCH(Places!$K3087,Neighborhoods!$A:$A,0), MATCH(Places!N$1,Neighborhoods!$A$1:$C$1,0))</f>
        <v>Queens</v>
      </c>
      <c r="O3087" t="str">
        <f>INDEX(Neighborhoods!$A:$C, MATCH(Places!$K3087,Neighborhoods!$A:$A,0), MATCH(Places!O$1,Neighborhoods!$A$1:$C$1,0))</f>
        <v>Jamaica</v>
      </c>
      <c r="P3087" t="s">
        <v>1</v>
      </c>
      <c r="Q3087" t="str">
        <f t="shared" si="192"/>
        <v>Yes</v>
      </c>
      <c r="R3087">
        <v>2</v>
      </c>
      <c r="S3087" t="str">
        <f t="shared" si="193"/>
        <v>Small</v>
      </c>
      <c r="T3087" s="50">
        <v>53</v>
      </c>
      <c r="U3087" s="70">
        <f t="shared" si="194"/>
        <v>0.03</v>
      </c>
      <c r="V3087" s="52">
        <v>4.8600000000000003</v>
      </c>
      <c r="W3087" s="52" t="str" cm="1">
        <f t="array" ref="W3087">_xlfn.SWITCH(ROUND(V3087,0),5,"Excellent",4,"Good",3,"Ok","Bad")</f>
        <v>Excellent</v>
      </c>
      <c r="X3087">
        <v>7</v>
      </c>
      <c r="Y3087" t="str">
        <f t="shared" si="195"/>
        <v>No</v>
      </c>
      <c r="Z3087" s="68">
        <v>43101</v>
      </c>
      <c r="AA3087" s="68">
        <v>43595</v>
      </c>
      <c r="AB3087">
        <v>150</v>
      </c>
      <c r="AC3087" t="s">
        <v>15616</v>
      </c>
    </row>
    <row r="3088" spans="1:29" x14ac:dyDescent="0.3">
      <c r="A3088" t="s">
        <v>2237</v>
      </c>
      <c r="B3088">
        <v>1001</v>
      </c>
      <c r="C3088" t="str">
        <f>VLOOKUP($B3088,Hosts!$A:$M,10,0)</f>
        <v>Within a few hours</v>
      </c>
      <c r="D3088" s="70">
        <f>VLOOKUP($B3088,Hosts!$A:$M,11,0)</f>
        <v>1</v>
      </c>
      <c r="E3088" s="70">
        <f>VLOOKUP($B3088,Hosts!$A:$M,12,0)</f>
        <v>1</v>
      </c>
      <c r="F3088" t="str">
        <f>VLOOKUP($B3088,Hosts!$A:$M,13,0)</f>
        <v>No</v>
      </c>
      <c r="G3088" t="str">
        <f>INDEX(Hosts!$A:$M, MATCH(Places!$B3088,Hosts!$A:$A,0), MATCH(Places!G$1,Hosts!$A$1:$M$1,0))</f>
        <v>Within a few hours</v>
      </c>
      <c r="H3088" s="70">
        <f>INDEX(Hosts!$A:$M, MATCH(Places!$B3088,Hosts!$A:$A,0), MATCH(Places!H$1,Hosts!$A$1:$M$1,0))</f>
        <v>1</v>
      </c>
      <c r="I3088" s="70">
        <f>INDEX(Hosts!$A:$M, MATCH(Places!$B3088,Hosts!$A:$A,0), MATCH(Places!I$1,Hosts!$A$1:$M$1,0))</f>
        <v>1</v>
      </c>
      <c r="J3088" t="str">
        <f>INDEX(Hosts!$A:$M, MATCH(Places!$B3088,Hosts!$A:$A,0), MATCH(Places!J$1,Hosts!$A$1:$M$1,0))</f>
        <v>No</v>
      </c>
      <c r="K3088">
        <v>25</v>
      </c>
      <c r="L3088" t="str">
        <f>VLOOKUP($K3088,Neighborhoods!$A:$C,2,0)</f>
        <v>Queens</v>
      </c>
      <c r="M3088" t="str">
        <f>VLOOKUP($K3088,Neighborhoods!$A:$C,3,0)</f>
        <v>Ridgewood</v>
      </c>
      <c r="N3088" t="str">
        <f>INDEX(Neighborhoods!$A:$C, MATCH(Places!$K3088,Neighborhoods!$A:$A,0), MATCH(Places!N$1,Neighborhoods!$A$1:$C$1,0))</f>
        <v>Queens</v>
      </c>
      <c r="O3088" t="str">
        <f>INDEX(Neighborhoods!$A:$C, MATCH(Places!$K3088,Neighborhoods!$A:$A,0), MATCH(Places!O$1,Neighborhoods!$A$1:$C$1,0))</f>
        <v>Ridgewood</v>
      </c>
      <c r="P3088" t="s">
        <v>11822</v>
      </c>
      <c r="Q3088" t="str">
        <f t="shared" si="192"/>
        <v>No</v>
      </c>
      <c r="R3088">
        <v>4</v>
      </c>
      <c r="S3088" t="str">
        <f t="shared" si="193"/>
        <v>Medium</v>
      </c>
      <c r="T3088" s="50">
        <v>71</v>
      </c>
      <c r="U3088" s="70">
        <f t="shared" si="194"/>
        <v>0.03</v>
      </c>
      <c r="V3088" s="52">
        <v>4.57</v>
      </c>
      <c r="W3088" s="52" t="str" cm="1">
        <f t="array" ref="W3088">_xlfn.SWITCH(ROUND(V3088,0),5,"Excellent",4,"Good",3,"Ok","Bad")</f>
        <v>Excellent</v>
      </c>
      <c r="X3088">
        <v>7</v>
      </c>
      <c r="Y3088" t="str">
        <f t="shared" si="195"/>
        <v>No</v>
      </c>
      <c r="Z3088" s="68">
        <v>43190</v>
      </c>
      <c r="AA3088" s="68">
        <v>43832</v>
      </c>
      <c r="AB3088">
        <v>0</v>
      </c>
      <c r="AC3088" t="s">
        <v>15615</v>
      </c>
    </row>
    <row r="3089" spans="1:29" x14ac:dyDescent="0.3">
      <c r="A3089" t="s">
        <v>2238</v>
      </c>
      <c r="B3089">
        <v>3336</v>
      </c>
      <c r="C3089" t="str">
        <f>VLOOKUP($B3089,Hosts!$A:$M,10,0)</f>
        <v>Within an hour</v>
      </c>
      <c r="D3089" s="70">
        <f>VLOOKUP($B3089,Hosts!$A:$M,11,0)</f>
        <v>1</v>
      </c>
      <c r="E3089" s="70">
        <f>VLOOKUP($B3089,Hosts!$A:$M,12,0)</f>
        <v>1</v>
      </c>
      <c r="F3089" t="str">
        <f>VLOOKUP($B3089,Hosts!$A:$M,13,0)</f>
        <v>Yes</v>
      </c>
      <c r="G3089" t="str">
        <f>INDEX(Hosts!$A:$M, MATCH(Places!$B3089,Hosts!$A:$A,0), MATCH(Places!G$1,Hosts!$A$1:$M$1,0))</f>
        <v>Within an hour</v>
      </c>
      <c r="H3089" s="70">
        <f>INDEX(Hosts!$A:$M, MATCH(Places!$B3089,Hosts!$A:$A,0), MATCH(Places!H$1,Hosts!$A$1:$M$1,0))</f>
        <v>1</v>
      </c>
      <c r="I3089" s="70">
        <f>INDEX(Hosts!$A:$M, MATCH(Places!$B3089,Hosts!$A:$A,0), MATCH(Places!I$1,Hosts!$A$1:$M$1,0))</f>
        <v>1</v>
      </c>
      <c r="J3089" t="str">
        <f>INDEX(Hosts!$A:$M, MATCH(Places!$B3089,Hosts!$A:$A,0), MATCH(Places!J$1,Hosts!$A$1:$M$1,0))</f>
        <v>Yes</v>
      </c>
      <c r="K3089">
        <v>16</v>
      </c>
      <c r="L3089" t="str">
        <f>VLOOKUP($K3089,Neighborhoods!$A:$C,2,0)</f>
        <v>Manhattan</v>
      </c>
      <c r="M3089" t="str">
        <f>VLOOKUP($K3089,Neighborhoods!$A:$C,3,0)</f>
        <v>Harlem</v>
      </c>
      <c r="N3089" t="str">
        <f>INDEX(Neighborhoods!$A:$C, MATCH(Places!$K3089,Neighborhoods!$A:$A,0), MATCH(Places!N$1,Neighborhoods!$A$1:$C$1,0))</f>
        <v>Manhattan</v>
      </c>
      <c r="O3089" t="str">
        <f>INDEX(Neighborhoods!$A:$C, MATCH(Places!$K3089,Neighborhoods!$A:$A,0), MATCH(Places!O$1,Neighborhoods!$A$1:$C$1,0))</f>
        <v>Harlem</v>
      </c>
      <c r="P3089" t="s">
        <v>11822</v>
      </c>
      <c r="Q3089" t="str">
        <f t="shared" si="192"/>
        <v>No</v>
      </c>
      <c r="R3089">
        <v>4</v>
      </c>
      <c r="S3089" t="str">
        <f t="shared" si="193"/>
        <v>Medium</v>
      </c>
      <c r="T3089" s="50">
        <v>96</v>
      </c>
      <c r="U3089" s="70">
        <f t="shared" si="194"/>
        <v>0.03</v>
      </c>
      <c r="V3089" s="52">
        <v>4.83</v>
      </c>
      <c r="W3089" s="52" t="str" cm="1">
        <f t="array" ref="W3089">_xlfn.SWITCH(ROUND(V3089,0),5,"Excellent",4,"Good",3,"Ok","Bad")</f>
        <v>Excellent</v>
      </c>
      <c r="X3089">
        <v>6</v>
      </c>
      <c r="Y3089" t="str">
        <f t="shared" si="195"/>
        <v>No</v>
      </c>
      <c r="Z3089" s="68">
        <v>43268</v>
      </c>
      <c r="AA3089" s="68">
        <v>43908</v>
      </c>
      <c r="AB3089">
        <v>231</v>
      </c>
      <c r="AC3089" t="s">
        <v>15616</v>
      </c>
    </row>
    <row r="3090" spans="1:29" x14ac:dyDescent="0.3">
      <c r="A3090" t="s">
        <v>2239</v>
      </c>
      <c r="B3090">
        <v>2534</v>
      </c>
      <c r="C3090" t="str">
        <f>VLOOKUP($B3090,Hosts!$A:$M,10,0)</f>
        <v>A few days or more</v>
      </c>
      <c r="D3090" s="70">
        <f>VLOOKUP($B3090,Hosts!$A:$M,11,0)</f>
        <v>0</v>
      </c>
      <c r="E3090" s="70">
        <f>VLOOKUP($B3090,Hosts!$A:$M,12,0)</f>
        <v>0.92</v>
      </c>
      <c r="F3090" t="str">
        <f>VLOOKUP($B3090,Hosts!$A:$M,13,0)</f>
        <v>No</v>
      </c>
      <c r="G3090" t="str">
        <f>INDEX(Hosts!$A:$M, MATCH(Places!$B3090,Hosts!$A:$A,0), MATCH(Places!G$1,Hosts!$A$1:$M$1,0))</f>
        <v>A few days or more</v>
      </c>
      <c r="H3090" s="70">
        <f>INDEX(Hosts!$A:$M, MATCH(Places!$B3090,Hosts!$A:$A,0), MATCH(Places!H$1,Hosts!$A$1:$M$1,0))</f>
        <v>0</v>
      </c>
      <c r="I3090" s="70">
        <f>INDEX(Hosts!$A:$M, MATCH(Places!$B3090,Hosts!$A:$A,0), MATCH(Places!I$1,Hosts!$A$1:$M$1,0))</f>
        <v>0.92</v>
      </c>
      <c r="J3090" t="str">
        <f>INDEX(Hosts!$A:$M, MATCH(Places!$B3090,Hosts!$A:$A,0), MATCH(Places!J$1,Hosts!$A$1:$M$1,0))</f>
        <v>No</v>
      </c>
      <c r="K3090">
        <v>26</v>
      </c>
      <c r="L3090" t="str">
        <f>VLOOKUP($K3090,Neighborhoods!$A:$C,2,0)</f>
        <v>Queens</v>
      </c>
      <c r="M3090" t="str">
        <f>VLOOKUP($K3090,Neighborhoods!$A:$C,3,0)</f>
        <v>Sunnyside</v>
      </c>
      <c r="N3090" t="str">
        <f>INDEX(Neighborhoods!$A:$C, MATCH(Places!$K3090,Neighborhoods!$A:$A,0), MATCH(Places!N$1,Neighborhoods!$A$1:$C$1,0))</f>
        <v>Queens</v>
      </c>
      <c r="O3090" t="str">
        <f>INDEX(Neighborhoods!$A:$C, MATCH(Places!$K3090,Neighborhoods!$A:$A,0), MATCH(Places!O$1,Neighborhoods!$A$1:$C$1,0))</f>
        <v>Sunnyside</v>
      </c>
      <c r="P3090" t="s">
        <v>1</v>
      </c>
      <c r="Q3090" t="str">
        <f t="shared" si="192"/>
        <v>Yes</v>
      </c>
      <c r="R3090">
        <v>2</v>
      </c>
      <c r="S3090" t="str">
        <f t="shared" si="193"/>
        <v>Small</v>
      </c>
      <c r="T3090" s="50">
        <v>50</v>
      </c>
      <c r="U3090" s="70">
        <f t="shared" si="194"/>
        <v>0.03</v>
      </c>
      <c r="V3090" s="52">
        <v>4.8600000000000003</v>
      </c>
      <c r="W3090" s="52" t="str" cm="1">
        <f t="array" ref="W3090">_xlfn.SWITCH(ROUND(V3090,0),5,"Excellent",4,"Good",3,"Ok","Bad")</f>
        <v>Excellent</v>
      </c>
      <c r="X3090">
        <v>7</v>
      </c>
      <c r="Y3090" t="str">
        <f t="shared" si="195"/>
        <v>No</v>
      </c>
      <c r="Z3090" s="68">
        <v>43767</v>
      </c>
      <c r="AA3090" s="68">
        <v>43905</v>
      </c>
      <c r="AB3090">
        <v>180</v>
      </c>
      <c r="AC3090" t="s">
        <v>15616</v>
      </c>
    </row>
    <row r="3091" spans="1:29" x14ac:dyDescent="0.3">
      <c r="A3091" t="s">
        <v>2240</v>
      </c>
      <c r="B3091">
        <v>1421</v>
      </c>
      <c r="C3091" t="str">
        <f>VLOOKUP($B3091,Hosts!$A:$M,10,0)</f>
        <v>Within an hour</v>
      </c>
      <c r="D3091" s="70">
        <f>VLOOKUP($B3091,Hosts!$A:$M,11,0)</f>
        <v>1</v>
      </c>
      <c r="E3091" s="70">
        <f>VLOOKUP($B3091,Hosts!$A:$M,12,0)</f>
        <v>0</v>
      </c>
      <c r="F3091" t="str">
        <f>VLOOKUP($B3091,Hosts!$A:$M,13,0)</f>
        <v>Yes</v>
      </c>
      <c r="G3091" t="str">
        <f>INDEX(Hosts!$A:$M, MATCH(Places!$B3091,Hosts!$A:$A,0), MATCH(Places!G$1,Hosts!$A$1:$M$1,0))</f>
        <v>Within an hour</v>
      </c>
      <c r="H3091" s="70">
        <f>INDEX(Hosts!$A:$M, MATCH(Places!$B3091,Hosts!$A:$A,0), MATCH(Places!H$1,Hosts!$A$1:$M$1,0))</f>
        <v>1</v>
      </c>
      <c r="I3091" s="70">
        <f>INDEX(Hosts!$A:$M, MATCH(Places!$B3091,Hosts!$A:$A,0), MATCH(Places!I$1,Hosts!$A$1:$M$1,0))</f>
        <v>0</v>
      </c>
      <c r="J3091" t="str">
        <f>INDEX(Hosts!$A:$M, MATCH(Places!$B3091,Hosts!$A:$A,0), MATCH(Places!J$1,Hosts!$A$1:$M$1,0))</f>
        <v>Yes</v>
      </c>
      <c r="K3091">
        <v>9</v>
      </c>
      <c r="L3091" t="str">
        <f>VLOOKUP($K3091,Neighborhoods!$A:$C,2,0)</f>
        <v>Brooklyn</v>
      </c>
      <c r="M3091" t="str">
        <f>VLOOKUP($K3091,Neighborhoods!$A:$C,3,0)</f>
        <v>Crown Heights</v>
      </c>
      <c r="N3091" t="str">
        <f>INDEX(Neighborhoods!$A:$C, MATCH(Places!$K3091,Neighborhoods!$A:$A,0), MATCH(Places!N$1,Neighborhoods!$A$1:$C$1,0))</f>
        <v>Brooklyn</v>
      </c>
      <c r="O3091" t="str">
        <f>INDEX(Neighborhoods!$A:$C, MATCH(Places!$K3091,Neighborhoods!$A:$A,0), MATCH(Places!O$1,Neighborhoods!$A$1:$C$1,0))</f>
        <v>Crown Heights</v>
      </c>
      <c r="P3091" t="s">
        <v>1</v>
      </c>
      <c r="Q3091" t="str">
        <f t="shared" si="192"/>
        <v>Yes</v>
      </c>
      <c r="R3091">
        <v>1</v>
      </c>
      <c r="S3091" t="str">
        <f t="shared" si="193"/>
        <v>Small</v>
      </c>
      <c r="T3091" s="50">
        <v>75</v>
      </c>
      <c r="U3091" s="70">
        <f t="shared" si="194"/>
        <v>0.03</v>
      </c>
      <c r="V3091" s="52">
        <v>4.91</v>
      </c>
      <c r="W3091" s="52" t="str" cm="1">
        <f t="array" ref="W3091">_xlfn.SWITCH(ROUND(V3091,0),5,"Excellent",4,"Good",3,"Ok","Bad")</f>
        <v>Excellent</v>
      </c>
      <c r="X3091">
        <v>34</v>
      </c>
      <c r="Y3091" t="str">
        <f t="shared" si="195"/>
        <v>No</v>
      </c>
      <c r="Z3091" s="68">
        <v>43025</v>
      </c>
      <c r="AA3091" s="68">
        <v>43618</v>
      </c>
      <c r="AB3091">
        <v>45</v>
      </c>
      <c r="AC3091" t="s">
        <v>15615</v>
      </c>
    </row>
    <row r="3092" spans="1:29" x14ac:dyDescent="0.3">
      <c r="A3092" t="s">
        <v>2241</v>
      </c>
      <c r="B3092">
        <v>3130</v>
      </c>
      <c r="C3092" t="str">
        <f>VLOOKUP($B3092,Hosts!$A:$M,10,0)</f>
        <v>Within an hour</v>
      </c>
      <c r="D3092" s="70">
        <f>VLOOKUP($B3092,Hosts!$A:$M,11,0)</f>
        <v>1</v>
      </c>
      <c r="E3092" s="70">
        <f>VLOOKUP($B3092,Hosts!$A:$M,12,0)</f>
        <v>1</v>
      </c>
      <c r="F3092" t="str">
        <f>VLOOKUP($B3092,Hosts!$A:$M,13,0)</f>
        <v>Yes</v>
      </c>
      <c r="G3092" t="str">
        <f>INDEX(Hosts!$A:$M, MATCH(Places!$B3092,Hosts!$A:$A,0), MATCH(Places!G$1,Hosts!$A$1:$M$1,0))</f>
        <v>Within an hour</v>
      </c>
      <c r="H3092" s="70">
        <f>INDEX(Hosts!$A:$M, MATCH(Places!$B3092,Hosts!$A:$A,0), MATCH(Places!H$1,Hosts!$A$1:$M$1,0))</f>
        <v>1</v>
      </c>
      <c r="I3092" s="70">
        <f>INDEX(Hosts!$A:$M, MATCH(Places!$B3092,Hosts!$A:$A,0), MATCH(Places!I$1,Hosts!$A$1:$M$1,0))</f>
        <v>1</v>
      </c>
      <c r="J3092" t="str">
        <f>INDEX(Hosts!$A:$M, MATCH(Places!$B3092,Hosts!$A:$A,0), MATCH(Places!J$1,Hosts!$A$1:$M$1,0))</f>
        <v>Yes</v>
      </c>
      <c r="K3092">
        <v>22</v>
      </c>
      <c r="L3092" t="str">
        <f>VLOOKUP($K3092,Neighborhoods!$A:$C,2,0)</f>
        <v>Queens</v>
      </c>
      <c r="M3092" t="str">
        <f>VLOOKUP($K3092,Neighborhoods!$A:$C,3,0)</f>
        <v>Flushing</v>
      </c>
      <c r="N3092" t="str">
        <f>INDEX(Neighborhoods!$A:$C, MATCH(Places!$K3092,Neighborhoods!$A:$A,0), MATCH(Places!N$1,Neighborhoods!$A$1:$C$1,0))</f>
        <v>Queens</v>
      </c>
      <c r="O3092" t="str">
        <f>INDEX(Neighborhoods!$A:$C, MATCH(Places!$K3092,Neighborhoods!$A:$A,0), MATCH(Places!O$1,Neighborhoods!$A$1:$C$1,0))</f>
        <v>Flushing</v>
      </c>
      <c r="P3092" t="s">
        <v>1</v>
      </c>
      <c r="Q3092" t="str">
        <f t="shared" si="192"/>
        <v>Yes</v>
      </c>
      <c r="R3092">
        <v>2</v>
      </c>
      <c r="S3092" t="str">
        <f t="shared" si="193"/>
        <v>Small</v>
      </c>
      <c r="T3092" s="50">
        <v>60</v>
      </c>
      <c r="U3092" s="70">
        <f t="shared" si="194"/>
        <v>0.03</v>
      </c>
      <c r="V3092" s="52">
        <v>4.75</v>
      </c>
      <c r="W3092" s="52" t="str" cm="1">
        <f t="array" ref="W3092">_xlfn.SWITCH(ROUND(V3092,0),5,"Excellent",4,"Good",3,"Ok","Bad")</f>
        <v>Excellent</v>
      </c>
      <c r="X3092">
        <v>24</v>
      </c>
      <c r="Y3092" t="str">
        <f t="shared" si="195"/>
        <v>No</v>
      </c>
      <c r="Z3092" s="68">
        <v>43065</v>
      </c>
      <c r="AA3092" s="68">
        <v>43583</v>
      </c>
      <c r="AB3092">
        <v>40</v>
      </c>
      <c r="AC3092" t="s">
        <v>15615</v>
      </c>
    </row>
    <row r="3093" spans="1:29" x14ac:dyDescent="0.3">
      <c r="A3093" t="s">
        <v>2242</v>
      </c>
      <c r="B3093">
        <v>2670</v>
      </c>
      <c r="C3093" t="str">
        <f>VLOOKUP($B3093,Hosts!$A:$M,10,0)</f>
        <v>Within an hour</v>
      </c>
      <c r="D3093" s="70">
        <f>VLOOKUP($B3093,Hosts!$A:$M,11,0)</f>
        <v>1</v>
      </c>
      <c r="E3093" s="70">
        <f>VLOOKUP($B3093,Hosts!$A:$M,12,0)</f>
        <v>1</v>
      </c>
      <c r="F3093" t="str">
        <f>VLOOKUP($B3093,Hosts!$A:$M,13,0)</f>
        <v>Yes</v>
      </c>
      <c r="G3093" t="str">
        <f>INDEX(Hosts!$A:$M, MATCH(Places!$B3093,Hosts!$A:$A,0), MATCH(Places!G$1,Hosts!$A$1:$M$1,0))</f>
        <v>Within an hour</v>
      </c>
      <c r="H3093" s="70">
        <f>INDEX(Hosts!$A:$M, MATCH(Places!$B3093,Hosts!$A:$A,0), MATCH(Places!H$1,Hosts!$A$1:$M$1,0))</f>
        <v>1</v>
      </c>
      <c r="I3093" s="70">
        <f>INDEX(Hosts!$A:$M, MATCH(Places!$B3093,Hosts!$A:$A,0), MATCH(Places!I$1,Hosts!$A$1:$M$1,0))</f>
        <v>1</v>
      </c>
      <c r="J3093" t="str">
        <f>INDEX(Hosts!$A:$M, MATCH(Places!$B3093,Hosts!$A:$A,0), MATCH(Places!J$1,Hosts!$A$1:$M$1,0))</f>
        <v>Yes</v>
      </c>
      <c r="K3093">
        <v>16</v>
      </c>
      <c r="L3093" t="str">
        <f>VLOOKUP($K3093,Neighborhoods!$A:$C,2,0)</f>
        <v>Manhattan</v>
      </c>
      <c r="M3093" t="str">
        <f>VLOOKUP($K3093,Neighborhoods!$A:$C,3,0)</f>
        <v>Harlem</v>
      </c>
      <c r="N3093" t="str">
        <f>INDEX(Neighborhoods!$A:$C, MATCH(Places!$K3093,Neighborhoods!$A:$A,0), MATCH(Places!N$1,Neighborhoods!$A$1:$C$1,0))</f>
        <v>Manhattan</v>
      </c>
      <c r="O3093" t="str">
        <f>INDEX(Neighborhoods!$A:$C, MATCH(Places!$K3093,Neighborhoods!$A:$A,0), MATCH(Places!O$1,Neighborhoods!$A$1:$C$1,0))</f>
        <v>Harlem</v>
      </c>
      <c r="P3093" t="s">
        <v>11822</v>
      </c>
      <c r="Q3093" t="str">
        <f t="shared" si="192"/>
        <v>No</v>
      </c>
      <c r="R3093">
        <v>5</v>
      </c>
      <c r="S3093" t="str">
        <f t="shared" si="193"/>
        <v>Medium</v>
      </c>
      <c r="T3093" s="50">
        <v>170</v>
      </c>
      <c r="U3093" s="70">
        <f t="shared" si="194"/>
        <v>0.03</v>
      </c>
      <c r="V3093" s="52">
        <v>4.9800000000000004</v>
      </c>
      <c r="W3093" s="52" t="str" cm="1">
        <f t="array" ref="W3093">_xlfn.SWITCH(ROUND(V3093,0),5,"Excellent",4,"Good",3,"Ok","Bad")</f>
        <v>Excellent</v>
      </c>
      <c r="X3093">
        <v>96</v>
      </c>
      <c r="Y3093" t="str">
        <f t="shared" si="195"/>
        <v>No</v>
      </c>
      <c r="Z3093" s="68">
        <v>43146</v>
      </c>
      <c r="AA3093" s="68">
        <v>43959</v>
      </c>
      <c r="AB3093">
        <v>13</v>
      </c>
      <c r="AC3093" t="s">
        <v>15616</v>
      </c>
    </row>
    <row r="3094" spans="1:29" x14ac:dyDescent="0.3">
      <c r="A3094" t="s">
        <v>2243</v>
      </c>
      <c r="B3094">
        <v>2274</v>
      </c>
      <c r="C3094" t="str">
        <f>VLOOKUP($B3094,Hosts!$A:$M,10,0)</f>
        <v>Within a few hours</v>
      </c>
      <c r="D3094" s="70">
        <f>VLOOKUP($B3094,Hosts!$A:$M,11,0)</f>
        <v>1</v>
      </c>
      <c r="E3094" s="70">
        <f>VLOOKUP($B3094,Hosts!$A:$M,12,0)</f>
        <v>1</v>
      </c>
      <c r="F3094" t="str">
        <f>VLOOKUP($B3094,Hosts!$A:$M,13,0)</f>
        <v>No</v>
      </c>
      <c r="G3094" t="str">
        <f>INDEX(Hosts!$A:$M, MATCH(Places!$B3094,Hosts!$A:$A,0), MATCH(Places!G$1,Hosts!$A$1:$M$1,0))</f>
        <v>Within a few hours</v>
      </c>
      <c r="H3094" s="70">
        <f>INDEX(Hosts!$A:$M, MATCH(Places!$B3094,Hosts!$A:$A,0), MATCH(Places!H$1,Hosts!$A$1:$M$1,0))</f>
        <v>1</v>
      </c>
      <c r="I3094" s="70">
        <f>INDEX(Hosts!$A:$M, MATCH(Places!$B3094,Hosts!$A:$A,0), MATCH(Places!I$1,Hosts!$A$1:$M$1,0))</f>
        <v>1</v>
      </c>
      <c r="J3094" t="str">
        <f>INDEX(Hosts!$A:$M, MATCH(Places!$B3094,Hosts!$A:$A,0), MATCH(Places!J$1,Hosts!$A$1:$M$1,0))</f>
        <v>No</v>
      </c>
      <c r="K3094">
        <v>17</v>
      </c>
      <c r="L3094" t="str">
        <f>VLOOKUP($K3094,Neighborhoods!$A:$C,2,0)</f>
        <v>Manhattan</v>
      </c>
      <c r="M3094" t="str">
        <f>VLOOKUP($K3094,Neighborhoods!$A:$C,3,0)</f>
        <v>Hell's Kitchen</v>
      </c>
      <c r="N3094" t="str">
        <f>INDEX(Neighborhoods!$A:$C, MATCH(Places!$K3094,Neighborhoods!$A:$A,0), MATCH(Places!N$1,Neighborhoods!$A$1:$C$1,0))</f>
        <v>Manhattan</v>
      </c>
      <c r="O3094" t="str">
        <f>INDEX(Neighborhoods!$A:$C, MATCH(Places!$K3094,Neighborhoods!$A:$A,0), MATCH(Places!O$1,Neighborhoods!$A$1:$C$1,0))</f>
        <v>Hell's Kitchen</v>
      </c>
      <c r="P3094" t="s">
        <v>1</v>
      </c>
      <c r="Q3094" t="str">
        <f t="shared" si="192"/>
        <v>Yes</v>
      </c>
      <c r="R3094">
        <v>2</v>
      </c>
      <c r="S3094" t="str">
        <f t="shared" si="193"/>
        <v>Small</v>
      </c>
      <c r="T3094" s="50">
        <v>70</v>
      </c>
      <c r="U3094" s="70">
        <f t="shared" si="194"/>
        <v>0.03</v>
      </c>
      <c r="V3094" s="52">
        <v>4.4400000000000004</v>
      </c>
      <c r="W3094" s="52" t="str" cm="1">
        <f t="array" ref="W3094">_xlfn.SWITCH(ROUND(V3094,0),5,"Excellent",4,"Good",3,"Ok","Bad")</f>
        <v>Good</v>
      </c>
      <c r="X3094">
        <v>176</v>
      </c>
      <c r="Y3094" t="str">
        <f t="shared" si="195"/>
        <v>No</v>
      </c>
      <c r="Z3094" s="68">
        <v>43031</v>
      </c>
      <c r="AA3094" s="68">
        <v>43904</v>
      </c>
      <c r="AB3094">
        <v>191</v>
      </c>
      <c r="AC3094" t="s">
        <v>15615</v>
      </c>
    </row>
    <row r="3095" spans="1:29" x14ac:dyDescent="0.3">
      <c r="A3095" t="s">
        <v>14803</v>
      </c>
      <c r="B3095">
        <v>588</v>
      </c>
      <c r="C3095" t="str">
        <f>VLOOKUP($B3095,Hosts!$A:$M,10,0)</f>
        <v>Within an hour</v>
      </c>
      <c r="D3095" s="70">
        <f>VLOOKUP($B3095,Hosts!$A:$M,11,0)</f>
        <v>0.9</v>
      </c>
      <c r="E3095" s="70">
        <f>VLOOKUP($B3095,Hosts!$A:$M,12,0)</f>
        <v>0.73</v>
      </c>
      <c r="F3095" t="str">
        <f>VLOOKUP($B3095,Hosts!$A:$M,13,0)</f>
        <v>Yes</v>
      </c>
      <c r="G3095" t="str">
        <f>INDEX(Hosts!$A:$M, MATCH(Places!$B3095,Hosts!$A:$A,0), MATCH(Places!G$1,Hosts!$A$1:$M$1,0))</f>
        <v>Within an hour</v>
      </c>
      <c r="H3095" s="70">
        <f>INDEX(Hosts!$A:$M, MATCH(Places!$B3095,Hosts!$A:$A,0), MATCH(Places!H$1,Hosts!$A$1:$M$1,0))</f>
        <v>0.9</v>
      </c>
      <c r="I3095" s="70">
        <f>INDEX(Hosts!$A:$M, MATCH(Places!$B3095,Hosts!$A:$A,0), MATCH(Places!I$1,Hosts!$A$1:$M$1,0))</f>
        <v>0.73</v>
      </c>
      <c r="J3095" t="str">
        <f>INDEX(Hosts!$A:$M, MATCH(Places!$B3095,Hosts!$A:$A,0), MATCH(Places!J$1,Hosts!$A$1:$M$1,0))</f>
        <v>Yes</v>
      </c>
      <c r="K3095">
        <v>25</v>
      </c>
      <c r="L3095" t="str">
        <f>VLOOKUP($K3095,Neighborhoods!$A:$C,2,0)</f>
        <v>Queens</v>
      </c>
      <c r="M3095" t="str">
        <f>VLOOKUP($K3095,Neighborhoods!$A:$C,3,0)</f>
        <v>Ridgewood</v>
      </c>
      <c r="N3095" t="str">
        <f>INDEX(Neighborhoods!$A:$C, MATCH(Places!$K3095,Neighborhoods!$A:$A,0), MATCH(Places!N$1,Neighborhoods!$A$1:$C$1,0))</f>
        <v>Queens</v>
      </c>
      <c r="O3095" t="str">
        <f>INDEX(Neighborhoods!$A:$C, MATCH(Places!$K3095,Neighborhoods!$A:$A,0), MATCH(Places!O$1,Neighborhoods!$A$1:$C$1,0))</f>
        <v>Ridgewood</v>
      </c>
      <c r="P3095" t="s">
        <v>11822</v>
      </c>
      <c r="Q3095" t="str">
        <f t="shared" si="192"/>
        <v>No</v>
      </c>
      <c r="R3095">
        <v>3</v>
      </c>
      <c r="S3095" t="str">
        <f t="shared" si="193"/>
        <v>Medium</v>
      </c>
      <c r="T3095" s="50">
        <v>88</v>
      </c>
      <c r="U3095" s="70">
        <f t="shared" si="194"/>
        <v>0.03</v>
      </c>
      <c r="V3095" s="52">
        <v>4.9000000000000004</v>
      </c>
      <c r="W3095" s="52" t="str" cm="1">
        <f t="array" ref="W3095">_xlfn.SWITCH(ROUND(V3095,0),5,"Excellent",4,"Good",3,"Ok","Bad")</f>
        <v>Excellent</v>
      </c>
      <c r="X3095">
        <v>52</v>
      </c>
      <c r="Y3095" t="str">
        <f t="shared" si="195"/>
        <v>No</v>
      </c>
      <c r="Z3095" s="68">
        <v>43047</v>
      </c>
      <c r="AA3095" s="68">
        <v>44041</v>
      </c>
      <c r="AB3095">
        <v>320</v>
      </c>
      <c r="AC3095" t="s">
        <v>15615</v>
      </c>
    </row>
    <row r="3096" spans="1:29" x14ac:dyDescent="0.3">
      <c r="A3096" t="s">
        <v>14151</v>
      </c>
      <c r="B3096">
        <v>1923</v>
      </c>
      <c r="C3096" t="str">
        <f>VLOOKUP($B3096,Hosts!$A:$M,10,0)</f>
        <v>Within a few hours</v>
      </c>
      <c r="D3096" s="70">
        <f>VLOOKUP($B3096,Hosts!$A:$M,11,0)</f>
        <v>1</v>
      </c>
      <c r="E3096" s="70">
        <f>VLOOKUP($B3096,Hosts!$A:$M,12,0)</f>
        <v>0.2</v>
      </c>
      <c r="F3096" t="str">
        <f>VLOOKUP($B3096,Hosts!$A:$M,13,0)</f>
        <v>No</v>
      </c>
      <c r="G3096" t="str">
        <f>INDEX(Hosts!$A:$M, MATCH(Places!$B3096,Hosts!$A:$A,0), MATCH(Places!G$1,Hosts!$A$1:$M$1,0))</f>
        <v>Within a few hours</v>
      </c>
      <c r="H3096" s="70">
        <f>INDEX(Hosts!$A:$M, MATCH(Places!$B3096,Hosts!$A:$A,0), MATCH(Places!H$1,Hosts!$A$1:$M$1,0))</f>
        <v>1</v>
      </c>
      <c r="I3096" s="70">
        <f>INDEX(Hosts!$A:$M, MATCH(Places!$B3096,Hosts!$A:$A,0), MATCH(Places!I$1,Hosts!$A$1:$M$1,0))</f>
        <v>0.2</v>
      </c>
      <c r="J3096" t="str">
        <f>INDEX(Hosts!$A:$M, MATCH(Places!$B3096,Hosts!$A:$A,0), MATCH(Places!J$1,Hosts!$A$1:$M$1,0))</f>
        <v>No</v>
      </c>
      <c r="K3096">
        <v>7</v>
      </c>
      <c r="L3096" t="str">
        <f>VLOOKUP($K3096,Neighborhoods!$A:$C,2,0)</f>
        <v>Brooklyn</v>
      </c>
      <c r="M3096" t="str">
        <f>VLOOKUP($K3096,Neighborhoods!$A:$C,3,0)</f>
        <v>Bedford-Stuyvesant</v>
      </c>
      <c r="N3096" t="str">
        <f>INDEX(Neighborhoods!$A:$C, MATCH(Places!$K3096,Neighborhoods!$A:$A,0), MATCH(Places!N$1,Neighborhoods!$A$1:$C$1,0))</f>
        <v>Brooklyn</v>
      </c>
      <c r="O3096" t="str">
        <f>INDEX(Neighborhoods!$A:$C, MATCH(Places!$K3096,Neighborhoods!$A:$A,0), MATCH(Places!O$1,Neighborhoods!$A$1:$C$1,0))</f>
        <v>Bedford-Stuyvesant</v>
      </c>
      <c r="P3096" t="s">
        <v>11822</v>
      </c>
      <c r="Q3096" t="str">
        <f t="shared" si="192"/>
        <v>No</v>
      </c>
      <c r="R3096">
        <v>4</v>
      </c>
      <c r="S3096" t="str">
        <f t="shared" si="193"/>
        <v>Medium</v>
      </c>
      <c r="T3096" s="50">
        <v>150</v>
      </c>
      <c r="U3096" s="70">
        <f t="shared" si="194"/>
        <v>0.03</v>
      </c>
      <c r="V3096" s="52">
        <v>5</v>
      </c>
      <c r="W3096" s="52" t="str" cm="1">
        <f t="array" ref="W3096">_xlfn.SWITCH(ROUND(V3096,0),5,"Excellent",4,"Good",3,"Ok","Bad")</f>
        <v>Excellent</v>
      </c>
      <c r="X3096">
        <v>4</v>
      </c>
      <c r="Y3096" t="str">
        <f t="shared" si="195"/>
        <v>No</v>
      </c>
      <c r="Z3096" s="68">
        <v>43466</v>
      </c>
      <c r="AA3096" s="68">
        <v>43756</v>
      </c>
      <c r="AB3096">
        <v>61</v>
      </c>
      <c r="AC3096" t="s">
        <v>15615</v>
      </c>
    </row>
    <row r="3097" spans="1:29" x14ac:dyDescent="0.3">
      <c r="A3097" t="s">
        <v>2244</v>
      </c>
      <c r="B3097">
        <v>1651</v>
      </c>
      <c r="C3097" t="str">
        <f>VLOOKUP($B3097,Hosts!$A:$M,10,0)</f>
        <v>Within an hour</v>
      </c>
      <c r="D3097" s="70">
        <f>VLOOKUP($B3097,Hosts!$A:$M,11,0)</f>
        <v>1</v>
      </c>
      <c r="E3097" s="70">
        <f>VLOOKUP($B3097,Hosts!$A:$M,12,0)</f>
        <v>0.95</v>
      </c>
      <c r="F3097" t="str">
        <f>VLOOKUP($B3097,Hosts!$A:$M,13,0)</f>
        <v>Yes</v>
      </c>
      <c r="G3097" t="str">
        <f>INDEX(Hosts!$A:$M, MATCH(Places!$B3097,Hosts!$A:$A,0), MATCH(Places!G$1,Hosts!$A$1:$M$1,0))</f>
        <v>Within an hour</v>
      </c>
      <c r="H3097" s="70">
        <f>INDEX(Hosts!$A:$M, MATCH(Places!$B3097,Hosts!$A:$A,0), MATCH(Places!H$1,Hosts!$A$1:$M$1,0))</f>
        <v>1</v>
      </c>
      <c r="I3097" s="70">
        <f>INDEX(Hosts!$A:$M, MATCH(Places!$B3097,Hosts!$A:$A,0), MATCH(Places!I$1,Hosts!$A$1:$M$1,0))</f>
        <v>0.95</v>
      </c>
      <c r="J3097" t="str">
        <f>INDEX(Hosts!$A:$M, MATCH(Places!$B3097,Hosts!$A:$A,0), MATCH(Places!J$1,Hosts!$A$1:$M$1,0))</f>
        <v>Yes</v>
      </c>
      <c r="K3097">
        <v>18</v>
      </c>
      <c r="L3097" t="str">
        <f>VLOOKUP($K3097,Neighborhoods!$A:$C,2,0)</f>
        <v>Manhattan</v>
      </c>
      <c r="M3097" t="str">
        <f>VLOOKUP($K3097,Neighborhoods!$A:$C,3,0)</f>
        <v>Midtown</v>
      </c>
      <c r="N3097" t="str">
        <f>INDEX(Neighborhoods!$A:$C, MATCH(Places!$K3097,Neighborhoods!$A:$A,0), MATCH(Places!N$1,Neighborhoods!$A$1:$C$1,0))</f>
        <v>Manhattan</v>
      </c>
      <c r="O3097" t="str">
        <f>INDEX(Neighborhoods!$A:$C, MATCH(Places!$K3097,Neighborhoods!$A:$A,0), MATCH(Places!O$1,Neighborhoods!$A$1:$C$1,0))</f>
        <v>Midtown</v>
      </c>
      <c r="P3097" t="s">
        <v>1</v>
      </c>
      <c r="Q3097" t="str">
        <f t="shared" si="192"/>
        <v>Yes</v>
      </c>
      <c r="R3097">
        <v>3</v>
      </c>
      <c r="S3097" t="str">
        <f t="shared" si="193"/>
        <v>Medium</v>
      </c>
      <c r="T3097" s="50">
        <v>89</v>
      </c>
      <c r="U3097" s="70">
        <f t="shared" si="194"/>
        <v>0.03</v>
      </c>
      <c r="V3097" s="52">
        <v>4.91</v>
      </c>
      <c r="W3097" s="52" t="str" cm="1">
        <f t="array" ref="W3097">_xlfn.SWITCH(ROUND(V3097,0),5,"Excellent",4,"Good",3,"Ok","Bad")</f>
        <v>Excellent</v>
      </c>
      <c r="X3097">
        <v>100</v>
      </c>
      <c r="Y3097" t="str">
        <f t="shared" si="195"/>
        <v>No</v>
      </c>
      <c r="Z3097" s="68">
        <v>43043</v>
      </c>
      <c r="AA3097" s="68">
        <v>43903</v>
      </c>
      <c r="AB3097">
        <v>253</v>
      </c>
      <c r="AC3097" t="s">
        <v>15615</v>
      </c>
    </row>
    <row r="3098" spans="1:29" x14ac:dyDescent="0.3">
      <c r="A3098" t="s">
        <v>14280</v>
      </c>
      <c r="B3098">
        <v>1651</v>
      </c>
      <c r="C3098" t="str">
        <f>VLOOKUP($B3098,Hosts!$A:$M,10,0)</f>
        <v>Within an hour</v>
      </c>
      <c r="D3098" s="70">
        <f>VLOOKUP($B3098,Hosts!$A:$M,11,0)</f>
        <v>1</v>
      </c>
      <c r="E3098" s="70">
        <f>VLOOKUP($B3098,Hosts!$A:$M,12,0)</f>
        <v>0.95</v>
      </c>
      <c r="F3098" t="str">
        <f>VLOOKUP($B3098,Hosts!$A:$M,13,0)</f>
        <v>Yes</v>
      </c>
      <c r="G3098" t="str">
        <f>INDEX(Hosts!$A:$M, MATCH(Places!$B3098,Hosts!$A:$A,0), MATCH(Places!G$1,Hosts!$A$1:$M$1,0))</f>
        <v>Within an hour</v>
      </c>
      <c r="H3098" s="70">
        <f>INDEX(Hosts!$A:$M, MATCH(Places!$B3098,Hosts!$A:$A,0), MATCH(Places!H$1,Hosts!$A$1:$M$1,0))</f>
        <v>1</v>
      </c>
      <c r="I3098" s="70">
        <f>INDEX(Hosts!$A:$M, MATCH(Places!$B3098,Hosts!$A:$A,0), MATCH(Places!I$1,Hosts!$A$1:$M$1,0))</f>
        <v>0.95</v>
      </c>
      <c r="J3098" t="str">
        <f>INDEX(Hosts!$A:$M, MATCH(Places!$B3098,Hosts!$A:$A,0), MATCH(Places!J$1,Hosts!$A$1:$M$1,0))</f>
        <v>Yes</v>
      </c>
      <c r="K3098">
        <v>18</v>
      </c>
      <c r="L3098" t="str">
        <f>VLOOKUP($K3098,Neighborhoods!$A:$C,2,0)</f>
        <v>Manhattan</v>
      </c>
      <c r="M3098" t="str">
        <f>VLOOKUP($K3098,Neighborhoods!$A:$C,3,0)</f>
        <v>Midtown</v>
      </c>
      <c r="N3098" t="str">
        <f>INDEX(Neighborhoods!$A:$C, MATCH(Places!$K3098,Neighborhoods!$A:$A,0), MATCH(Places!N$1,Neighborhoods!$A$1:$C$1,0))</f>
        <v>Manhattan</v>
      </c>
      <c r="O3098" t="str">
        <f>INDEX(Neighborhoods!$A:$C, MATCH(Places!$K3098,Neighborhoods!$A:$A,0), MATCH(Places!O$1,Neighborhoods!$A$1:$C$1,0))</f>
        <v>Midtown</v>
      </c>
      <c r="P3098" t="s">
        <v>1</v>
      </c>
      <c r="Q3098" t="str">
        <f t="shared" si="192"/>
        <v>Yes</v>
      </c>
      <c r="R3098">
        <v>2</v>
      </c>
      <c r="S3098" t="str">
        <f t="shared" si="193"/>
        <v>Small</v>
      </c>
      <c r="T3098" s="50">
        <v>109</v>
      </c>
      <c r="U3098" s="70">
        <f t="shared" si="194"/>
        <v>0.03</v>
      </c>
      <c r="V3098" s="52">
        <v>4.8899999999999997</v>
      </c>
      <c r="W3098" s="52" t="str" cm="1">
        <f t="array" ref="W3098">_xlfn.SWITCH(ROUND(V3098,0),5,"Excellent",4,"Good",3,"Ok","Bad")</f>
        <v>Excellent</v>
      </c>
      <c r="X3098">
        <v>108</v>
      </c>
      <c r="Y3098" t="str">
        <f t="shared" si="195"/>
        <v>Yes</v>
      </c>
      <c r="Z3098" s="68">
        <v>43030</v>
      </c>
      <c r="AA3098" s="68">
        <v>43884</v>
      </c>
      <c r="AB3098">
        <v>107</v>
      </c>
      <c r="AC3098" t="s">
        <v>15615</v>
      </c>
    </row>
    <row r="3099" spans="1:29" x14ac:dyDescent="0.3">
      <c r="A3099" t="s">
        <v>2245</v>
      </c>
      <c r="B3099">
        <v>1651</v>
      </c>
      <c r="C3099" t="str">
        <f>VLOOKUP($B3099,Hosts!$A:$M,10,0)</f>
        <v>Within an hour</v>
      </c>
      <c r="D3099" s="70">
        <f>VLOOKUP($B3099,Hosts!$A:$M,11,0)</f>
        <v>1</v>
      </c>
      <c r="E3099" s="70">
        <f>VLOOKUP($B3099,Hosts!$A:$M,12,0)</f>
        <v>0.95</v>
      </c>
      <c r="F3099" t="str">
        <f>VLOOKUP($B3099,Hosts!$A:$M,13,0)</f>
        <v>Yes</v>
      </c>
      <c r="G3099" t="str">
        <f>INDEX(Hosts!$A:$M, MATCH(Places!$B3099,Hosts!$A:$A,0), MATCH(Places!G$1,Hosts!$A$1:$M$1,0))</f>
        <v>Within an hour</v>
      </c>
      <c r="H3099" s="70">
        <f>INDEX(Hosts!$A:$M, MATCH(Places!$B3099,Hosts!$A:$A,0), MATCH(Places!H$1,Hosts!$A$1:$M$1,0))</f>
        <v>1</v>
      </c>
      <c r="I3099" s="70">
        <f>INDEX(Hosts!$A:$M, MATCH(Places!$B3099,Hosts!$A:$A,0), MATCH(Places!I$1,Hosts!$A$1:$M$1,0))</f>
        <v>0.95</v>
      </c>
      <c r="J3099" t="str">
        <f>INDEX(Hosts!$A:$M, MATCH(Places!$B3099,Hosts!$A:$A,0), MATCH(Places!J$1,Hosts!$A$1:$M$1,0))</f>
        <v>Yes</v>
      </c>
      <c r="K3099">
        <v>18</v>
      </c>
      <c r="L3099" t="str">
        <f>VLOOKUP($K3099,Neighborhoods!$A:$C,2,0)</f>
        <v>Manhattan</v>
      </c>
      <c r="M3099" t="str">
        <f>VLOOKUP($K3099,Neighborhoods!$A:$C,3,0)</f>
        <v>Midtown</v>
      </c>
      <c r="N3099" t="str">
        <f>INDEX(Neighborhoods!$A:$C, MATCH(Places!$K3099,Neighborhoods!$A:$A,0), MATCH(Places!N$1,Neighborhoods!$A$1:$C$1,0))</f>
        <v>Manhattan</v>
      </c>
      <c r="O3099" t="str">
        <f>INDEX(Neighborhoods!$A:$C, MATCH(Places!$K3099,Neighborhoods!$A:$A,0), MATCH(Places!O$1,Neighborhoods!$A$1:$C$1,0))</f>
        <v>Midtown</v>
      </c>
      <c r="P3099" t="s">
        <v>1</v>
      </c>
      <c r="Q3099" t="str">
        <f t="shared" si="192"/>
        <v>Yes</v>
      </c>
      <c r="R3099">
        <v>4</v>
      </c>
      <c r="S3099" t="str">
        <f t="shared" si="193"/>
        <v>Medium</v>
      </c>
      <c r="T3099" s="50">
        <v>356</v>
      </c>
      <c r="U3099" s="70">
        <f t="shared" si="194"/>
        <v>0.04</v>
      </c>
      <c r="V3099" s="52">
        <v>4.9400000000000004</v>
      </c>
      <c r="W3099" s="52" t="str" cm="1">
        <f t="array" ref="W3099">_xlfn.SWITCH(ROUND(V3099,0),5,"Excellent",4,"Good",3,"Ok","Bad")</f>
        <v>Excellent</v>
      </c>
      <c r="X3099">
        <v>16</v>
      </c>
      <c r="Y3099" t="str">
        <f t="shared" si="195"/>
        <v>No</v>
      </c>
      <c r="Z3099" s="68">
        <v>43098</v>
      </c>
      <c r="AA3099" s="68">
        <v>43829</v>
      </c>
      <c r="AB3099">
        <v>180</v>
      </c>
      <c r="AC3099" t="s">
        <v>15615</v>
      </c>
    </row>
    <row r="3100" spans="1:29" x14ac:dyDescent="0.3">
      <c r="A3100" t="s">
        <v>2246</v>
      </c>
      <c r="B3100">
        <v>3336</v>
      </c>
      <c r="C3100" t="str">
        <f>VLOOKUP($B3100,Hosts!$A:$M,10,0)</f>
        <v>Within an hour</v>
      </c>
      <c r="D3100" s="70">
        <f>VLOOKUP($B3100,Hosts!$A:$M,11,0)</f>
        <v>1</v>
      </c>
      <c r="E3100" s="70">
        <f>VLOOKUP($B3100,Hosts!$A:$M,12,0)</f>
        <v>1</v>
      </c>
      <c r="F3100" t="str">
        <f>VLOOKUP($B3100,Hosts!$A:$M,13,0)</f>
        <v>Yes</v>
      </c>
      <c r="G3100" t="str">
        <f>INDEX(Hosts!$A:$M, MATCH(Places!$B3100,Hosts!$A:$A,0), MATCH(Places!G$1,Hosts!$A$1:$M$1,0))</f>
        <v>Within an hour</v>
      </c>
      <c r="H3100" s="70">
        <f>INDEX(Hosts!$A:$M, MATCH(Places!$B3100,Hosts!$A:$A,0), MATCH(Places!H$1,Hosts!$A$1:$M$1,0))</f>
        <v>1</v>
      </c>
      <c r="I3100" s="70">
        <f>INDEX(Hosts!$A:$M, MATCH(Places!$B3100,Hosts!$A:$A,0), MATCH(Places!I$1,Hosts!$A$1:$M$1,0))</f>
        <v>1</v>
      </c>
      <c r="J3100" t="str">
        <f>INDEX(Hosts!$A:$M, MATCH(Places!$B3100,Hosts!$A:$A,0), MATCH(Places!J$1,Hosts!$A$1:$M$1,0))</f>
        <v>Yes</v>
      </c>
      <c r="K3100">
        <v>16</v>
      </c>
      <c r="L3100" t="str">
        <f>VLOOKUP($K3100,Neighborhoods!$A:$C,2,0)</f>
        <v>Manhattan</v>
      </c>
      <c r="M3100" t="str">
        <f>VLOOKUP($K3100,Neighborhoods!$A:$C,3,0)</f>
        <v>Harlem</v>
      </c>
      <c r="N3100" t="str">
        <f>INDEX(Neighborhoods!$A:$C, MATCH(Places!$K3100,Neighborhoods!$A:$A,0), MATCH(Places!N$1,Neighborhoods!$A$1:$C$1,0))</f>
        <v>Manhattan</v>
      </c>
      <c r="O3100" t="str">
        <f>INDEX(Neighborhoods!$A:$C, MATCH(Places!$K3100,Neighborhoods!$A:$A,0), MATCH(Places!O$1,Neighborhoods!$A$1:$C$1,0))</f>
        <v>Harlem</v>
      </c>
      <c r="P3100" t="s">
        <v>1</v>
      </c>
      <c r="Q3100" t="str">
        <f t="shared" si="192"/>
        <v>Yes</v>
      </c>
      <c r="R3100">
        <v>2</v>
      </c>
      <c r="S3100" t="str">
        <f t="shared" si="193"/>
        <v>Small</v>
      </c>
      <c r="T3100" s="50">
        <v>135</v>
      </c>
      <c r="U3100" s="70">
        <f t="shared" si="194"/>
        <v>0.03</v>
      </c>
      <c r="V3100" s="52">
        <v>5</v>
      </c>
      <c r="W3100" s="52" t="str" cm="1">
        <f t="array" ref="W3100">_xlfn.SWITCH(ROUND(V3100,0),5,"Excellent",4,"Good",3,"Ok","Bad")</f>
        <v>Excellent</v>
      </c>
      <c r="X3100">
        <v>19</v>
      </c>
      <c r="Y3100" t="str">
        <f t="shared" si="195"/>
        <v>No</v>
      </c>
      <c r="Z3100" s="68">
        <v>43074</v>
      </c>
      <c r="AA3100" s="68">
        <v>44049</v>
      </c>
      <c r="AB3100">
        <v>293</v>
      </c>
      <c r="AC3100" t="s">
        <v>15616</v>
      </c>
    </row>
    <row r="3101" spans="1:29" x14ac:dyDescent="0.3">
      <c r="A3101" t="s">
        <v>2247</v>
      </c>
      <c r="B3101">
        <v>1636</v>
      </c>
      <c r="C3101" t="str">
        <f>VLOOKUP($B3101,Hosts!$A:$M,10,0)</f>
        <v>Within an hour</v>
      </c>
      <c r="D3101" s="70">
        <f>VLOOKUP($B3101,Hosts!$A:$M,11,0)</f>
        <v>1</v>
      </c>
      <c r="E3101" s="70">
        <f>VLOOKUP($B3101,Hosts!$A:$M,12,0)</f>
        <v>0.93</v>
      </c>
      <c r="F3101" t="str">
        <f>VLOOKUP($B3101,Hosts!$A:$M,13,0)</f>
        <v>Yes</v>
      </c>
      <c r="G3101" t="str">
        <f>INDEX(Hosts!$A:$M, MATCH(Places!$B3101,Hosts!$A:$A,0), MATCH(Places!G$1,Hosts!$A$1:$M$1,0))</f>
        <v>Within an hour</v>
      </c>
      <c r="H3101" s="70">
        <f>INDEX(Hosts!$A:$M, MATCH(Places!$B3101,Hosts!$A:$A,0), MATCH(Places!H$1,Hosts!$A$1:$M$1,0))</f>
        <v>1</v>
      </c>
      <c r="I3101" s="70">
        <f>INDEX(Hosts!$A:$M, MATCH(Places!$B3101,Hosts!$A:$A,0), MATCH(Places!I$1,Hosts!$A$1:$M$1,0))</f>
        <v>0.93</v>
      </c>
      <c r="J3101" t="str">
        <f>INDEX(Hosts!$A:$M, MATCH(Places!$B3101,Hosts!$A:$A,0), MATCH(Places!J$1,Hosts!$A$1:$M$1,0))</f>
        <v>Yes</v>
      </c>
      <c r="K3101">
        <v>22</v>
      </c>
      <c r="L3101" t="str">
        <f>VLOOKUP($K3101,Neighborhoods!$A:$C,2,0)</f>
        <v>Queens</v>
      </c>
      <c r="M3101" t="str">
        <f>VLOOKUP($K3101,Neighborhoods!$A:$C,3,0)</f>
        <v>Flushing</v>
      </c>
      <c r="N3101" t="str">
        <f>INDEX(Neighborhoods!$A:$C, MATCH(Places!$K3101,Neighborhoods!$A:$A,0), MATCH(Places!N$1,Neighborhoods!$A$1:$C$1,0))</f>
        <v>Queens</v>
      </c>
      <c r="O3101" t="str">
        <f>INDEX(Neighborhoods!$A:$C, MATCH(Places!$K3101,Neighborhoods!$A:$A,0), MATCH(Places!O$1,Neighborhoods!$A$1:$C$1,0))</f>
        <v>Flushing</v>
      </c>
      <c r="P3101" t="s">
        <v>1</v>
      </c>
      <c r="Q3101" t="str">
        <f t="shared" si="192"/>
        <v>Yes</v>
      </c>
      <c r="R3101">
        <v>1</v>
      </c>
      <c r="S3101" t="str">
        <f t="shared" si="193"/>
        <v>Small</v>
      </c>
      <c r="T3101" s="50">
        <v>35</v>
      </c>
      <c r="U3101" s="70">
        <f t="shared" si="194"/>
        <v>0.03</v>
      </c>
      <c r="V3101" s="52">
        <v>4.83</v>
      </c>
      <c r="W3101" s="52" t="str" cm="1">
        <f t="array" ref="W3101">_xlfn.SWITCH(ROUND(V3101,0),5,"Excellent",4,"Good",3,"Ok","Bad")</f>
        <v>Excellent</v>
      </c>
      <c r="X3101">
        <v>41</v>
      </c>
      <c r="Y3101" t="str">
        <f t="shared" si="195"/>
        <v>No</v>
      </c>
      <c r="Z3101" s="68">
        <v>43033</v>
      </c>
      <c r="AA3101" s="68">
        <v>43889</v>
      </c>
      <c r="AB3101">
        <v>348</v>
      </c>
      <c r="AC3101" t="s">
        <v>15615</v>
      </c>
    </row>
    <row r="3102" spans="1:29" x14ac:dyDescent="0.3">
      <c r="A3102" t="s">
        <v>2248</v>
      </c>
      <c r="B3102">
        <v>1684</v>
      </c>
      <c r="C3102" t="str">
        <f>VLOOKUP($B3102,Hosts!$A:$M,10,0)</f>
        <v>Within an hour</v>
      </c>
      <c r="D3102" s="70">
        <f>VLOOKUP($B3102,Hosts!$A:$M,11,0)</f>
        <v>1</v>
      </c>
      <c r="E3102" s="70">
        <f>VLOOKUP($B3102,Hosts!$A:$M,12,0)</f>
        <v>0.75</v>
      </c>
      <c r="F3102" t="str">
        <f>VLOOKUP($B3102,Hosts!$A:$M,13,0)</f>
        <v>No</v>
      </c>
      <c r="G3102" t="str">
        <f>INDEX(Hosts!$A:$M, MATCH(Places!$B3102,Hosts!$A:$A,0), MATCH(Places!G$1,Hosts!$A$1:$M$1,0))</f>
        <v>Within an hour</v>
      </c>
      <c r="H3102" s="70">
        <f>INDEX(Hosts!$A:$M, MATCH(Places!$B3102,Hosts!$A:$A,0), MATCH(Places!H$1,Hosts!$A$1:$M$1,0))</f>
        <v>1</v>
      </c>
      <c r="I3102" s="70">
        <f>INDEX(Hosts!$A:$M, MATCH(Places!$B3102,Hosts!$A:$A,0), MATCH(Places!I$1,Hosts!$A$1:$M$1,0))</f>
        <v>0.75</v>
      </c>
      <c r="J3102" t="str">
        <f>INDEX(Hosts!$A:$M, MATCH(Places!$B3102,Hosts!$A:$A,0), MATCH(Places!J$1,Hosts!$A$1:$M$1,0))</f>
        <v>No</v>
      </c>
      <c r="K3102">
        <v>10</v>
      </c>
      <c r="L3102" t="str">
        <f>VLOOKUP($K3102,Neighborhoods!$A:$C,2,0)</f>
        <v>Brooklyn</v>
      </c>
      <c r="M3102" t="str">
        <f>VLOOKUP($K3102,Neighborhoods!$A:$C,3,0)</f>
        <v>East Flatbush</v>
      </c>
      <c r="N3102" t="str">
        <f>INDEX(Neighborhoods!$A:$C, MATCH(Places!$K3102,Neighborhoods!$A:$A,0), MATCH(Places!N$1,Neighborhoods!$A$1:$C$1,0))</f>
        <v>Brooklyn</v>
      </c>
      <c r="O3102" t="str">
        <f>INDEX(Neighborhoods!$A:$C, MATCH(Places!$K3102,Neighborhoods!$A:$A,0), MATCH(Places!O$1,Neighborhoods!$A$1:$C$1,0))</f>
        <v>East Flatbush</v>
      </c>
      <c r="P3102" t="s">
        <v>1</v>
      </c>
      <c r="Q3102" t="str">
        <f t="shared" si="192"/>
        <v>Yes</v>
      </c>
      <c r="R3102">
        <v>1</v>
      </c>
      <c r="S3102" t="str">
        <f t="shared" si="193"/>
        <v>Small</v>
      </c>
      <c r="T3102" s="50">
        <v>38.86</v>
      </c>
      <c r="U3102" s="70">
        <f t="shared" si="194"/>
        <v>0.03</v>
      </c>
      <c r="V3102" s="52">
        <v>4.93</v>
      </c>
      <c r="W3102" s="52" t="str" cm="1">
        <f t="array" ref="W3102">_xlfn.SWITCH(ROUND(V3102,0),5,"Excellent",4,"Good",3,"Ok","Bad")</f>
        <v>Excellent</v>
      </c>
      <c r="X3102">
        <v>14</v>
      </c>
      <c r="Y3102" t="str">
        <f t="shared" si="195"/>
        <v>No</v>
      </c>
      <c r="Z3102" s="68">
        <v>43053</v>
      </c>
      <c r="AA3102" s="68">
        <v>44044</v>
      </c>
      <c r="AB3102">
        <v>319</v>
      </c>
      <c r="AC3102" t="s">
        <v>15616</v>
      </c>
    </row>
    <row r="3103" spans="1:29" x14ac:dyDescent="0.3">
      <c r="A3103" t="s">
        <v>2249</v>
      </c>
      <c r="B3103">
        <v>2002</v>
      </c>
      <c r="C3103" t="str">
        <f>VLOOKUP($B3103,Hosts!$A:$M,10,0)</f>
        <v>Within a few hours</v>
      </c>
      <c r="D3103" s="70">
        <f>VLOOKUP($B3103,Hosts!$A:$M,11,0)</f>
        <v>1</v>
      </c>
      <c r="E3103" s="70">
        <f>VLOOKUP($B3103,Hosts!$A:$M,12,0)</f>
        <v>0.77</v>
      </c>
      <c r="F3103" t="str">
        <f>VLOOKUP($B3103,Hosts!$A:$M,13,0)</f>
        <v>No</v>
      </c>
      <c r="G3103" t="str">
        <f>INDEX(Hosts!$A:$M, MATCH(Places!$B3103,Hosts!$A:$A,0), MATCH(Places!G$1,Hosts!$A$1:$M$1,0))</f>
        <v>Within a few hours</v>
      </c>
      <c r="H3103" s="70">
        <f>INDEX(Hosts!$A:$M, MATCH(Places!$B3103,Hosts!$A:$A,0), MATCH(Places!H$1,Hosts!$A$1:$M$1,0))</f>
        <v>1</v>
      </c>
      <c r="I3103" s="70">
        <f>INDEX(Hosts!$A:$M, MATCH(Places!$B3103,Hosts!$A:$A,0), MATCH(Places!I$1,Hosts!$A$1:$M$1,0))</f>
        <v>0.77</v>
      </c>
      <c r="J3103" t="str">
        <f>INDEX(Hosts!$A:$M, MATCH(Places!$B3103,Hosts!$A:$A,0), MATCH(Places!J$1,Hosts!$A$1:$M$1,0))</f>
        <v>No</v>
      </c>
      <c r="K3103">
        <v>12</v>
      </c>
      <c r="L3103" t="str">
        <f>VLOOKUP($K3103,Neighborhoods!$A:$C,2,0)</f>
        <v>Brooklyn</v>
      </c>
      <c r="M3103" t="str">
        <f>VLOOKUP($K3103,Neighborhoods!$A:$C,3,0)</f>
        <v>Williamsburg</v>
      </c>
      <c r="N3103" t="str">
        <f>INDEX(Neighborhoods!$A:$C, MATCH(Places!$K3103,Neighborhoods!$A:$A,0), MATCH(Places!N$1,Neighborhoods!$A$1:$C$1,0))</f>
        <v>Brooklyn</v>
      </c>
      <c r="O3103" t="str">
        <f>INDEX(Neighborhoods!$A:$C, MATCH(Places!$K3103,Neighborhoods!$A:$A,0), MATCH(Places!O$1,Neighborhoods!$A$1:$C$1,0))</f>
        <v>Williamsburg</v>
      </c>
      <c r="P3103" t="s">
        <v>11822</v>
      </c>
      <c r="Q3103" t="str">
        <f t="shared" si="192"/>
        <v>No</v>
      </c>
      <c r="R3103">
        <v>4</v>
      </c>
      <c r="S3103" t="str">
        <f t="shared" si="193"/>
        <v>Medium</v>
      </c>
      <c r="T3103" s="50">
        <v>185</v>
      </c>
      <c r="U3103" s="70">
        <f t="shared" si="194"/>
        <v>0.03</v>
      </c>
      <c r="V3103" s="52">
        <v>4.8899999999999997</v>
      </c>
      <c r="W3103" s="52" t="str" cm="1">
        <f t="array" ref="W3103">_xlfn.SWITCH(ROUND(V3103,0),5,"Excellent",4,"Good",3,"Ok","Bad")</f>
        <v>Excellent</v>
      </c>
      <c r="X3103">
        <v>37</v>
      </c>
      <c r="Y3103" t="str">
        <f t="shared" si="195"/>
        <v>No</v>
      </c>
      <c r="Z3103" s="68">
        <v>43054</v>
      </c>
      <c r="AA3103" s="68">
        <v>43872</v>
      </c>
      <c r="AB3103">
        <v>288</v>
      </c>
      <c r="AC3103" t="s">
        <v>15615</v>
      </c>
    </row>
    <row r="3104" spans="1:29" x14ac:dyDescent="0.3">
      <c r="A3104" t="s">
        <v>2250</v>
      </c>
      <c r="B3104">
        <v>3380</v>
      </c>
      <c r="C3104" t="str">
        <f>VLOOKUP($B3104,Hosts!$A:$M,10,0)</f>
        <v>Within a few hours</v>
      </c>
      <c r="D3104" s="70">
        <f>VLOOKUP($B3104,Hosts!$A:$M,11,0)</f>
        <v>1</v>
      </c>
      <c r="E3104" s="70">
        <f>VLOOKUP($B3104,Hosts!$A:$M,12,0)</f>
        <v>0.97</v>
      </c>
      <c r="F3104" t="str">
        <f>VLOOKUP($B3104,Hosts!$A:$M,13,0)</f>
        <v>No</v>
      </c>
      <c r="G3104" t="str">
        <f>INDEX(Hosts!$A:$M, MATCH(Places!$B3104,Hosts!$A:$A,0), MATCH(Places!G$1,Hosts!$A$1:$M$1,0))</f>
        <v>Within a few hours</v>
      </c>
      <c r="H3104" s="70">
        <f>INDEX(Hosts!$A:$M, MATCH(Places!$B3104,Hosts!$A:$A,0), MATCH(Places!H$1,Hosts!$A$1:$M$1,0))</f>
        <v>1</v>
      </c>
      <c r="I3104" s="70">
        <f>INDEX(Hosts!$A:$M, MATCH(Places!$B3104,Hosts!$A:$A,0), MATCH(Places!I$1,Hosts!$A$1:$M$1,0))</f>
        <v>0.97</v>
      </c>
      <c r="J3104" t="str">
        <f>INDEX(Hosts!$A:$M, MATCH(Places!$B3104,Hosts!$A:$A,0), MATCH(Places!J$1,Hosts!$A$1:$M$1,0))</f>
        <v>No</v>
      </c>
      <c r="K3104">
        <v>23</v>
      </c>
      <c r="L3104" t="str">
        <f>VLOOKUP($K3104,Neighborhoods!$A:$C,2,0)</f>
        <v>Queens</v>
      </c>
      <c r="M3104" t="str">
        <f>VLOOKUP($K3104,Neighborhoods!$A:$C,3,0)</f>
        <v>Jamaica</v>
      </c>
      <c r="N3104" t="str">
        <f>INDEX(Neighborhoods!$A:$C, MATCH(Places!$K3104,Neighborhoods!$A:$A,0), MATCH(Places!N$1,Neighborhoods!$A$1:$C$1,0))</f>
        <v>Queens</v>
      </c>
      <c r="O3104" t="str">
        <f>INDEX(Neighborhoods!$A:$C, MATCH(Places!$K3104,Neighborhoods!$A:$A,0), MATCH(Places!O$1,Neighborhoods!$A$1:$C$1,0))</f>
        <v>Jamaica</v>
      </c>
      <c r="P3104" t="s">
        <v>1</v>
      </c>
      <c r="Q3104" t="str">
        <f t="shared" si="192"/>
        <v>Yes</v>
      </c>
      <c r="R3104">
        <v>2</v>
      </c>
      <c r="S3104" t="str">
        <f t="shared" si="193"/>
        <v>Small</v>
      </c>
      <c r="T3104" s="50">
        <v>36</v>
      </c>
      <c r="U3104" s="70">
        <f t="shared" si="194"/>
        <v>0.03</v>
      </c>
      <c r="V3104" s="52">
        <v>4.82</v>
      </c>
      <c r="W3104" s="52" t="str" cm="1">
        <f t="array" ref="W3104">_xlfn.SWITCH(ROUND(V3104,0),5,"Excellent",4,"Good",3,"Ok","Bad")</f>
        <v>Excellent</v>
      </c>
      <c r="X3104">
        <v>73</v>
      </c>
      <c r="Y3104" t="str">
        <f t="shared" si="195"/>
        <v>No</v>
      </c>
      <c r="Z3104" s="68">
        <v>43047</v>
      </c>
      <c r="AA3104" s="68">
        <v>43903</v>
      </c>
      <c r="AB3104">
        <v>0</v>
      </c>
      <c r="AC3104" t="s">
        <v>15616</v>
      </c>
    </row>
    <row r="3105" spans="1:29" x14ac:dyDescent="0.3">
      <c r="A3105" t="s">
        <v>2251</v>
      </c>
      <c r="B3105">
        <v>3380</v>
      </c>
      <c r="C3105" t="str">
        <f>VLOOKUP($B3105,Hosts!$A:$M,10,0)</f>
        <v>Within a few hours</v>
      </c>
      <c r="D3105" s="70">
        <f>VLOOKUP($B3105,Hosts!$A:$M,11,0)</f>
        <v>1</v>
      </c>
      <c r="E3105" s="70">
        <f>VLOOKUP($B3105,Hosts!$A:$M,12,0)</f>
        <v>0.97</v>
      </c>
      <c r="F3105" t="str">
        <f>VLOOKUP($B3105,Hosts!$A:$M,13,0)</f>
        <v>No</v>
      </c>
      <c r="G3105" t="str">
        <f>INDEX(Hosts!$A:$M, MATCH(Places!$B3105,Hosts!$A:$A,0), MATCH(Places!G$1,Hosts!$A$1:$M$1,0))</f>
        <v>Within a few hours</v>
      </c>
      <c r="H3105" s="70">
        <f>INDEX(Hosts!$A:$M, MATCH(Places!$B3105,Hosts!$A:$A,0), MATCH(Places!H$1,Hosts!$A$1:$M$1,0))</f>
        <v>1</v>
      </c>
      <c r="I3105" s="70">
        <f>INDEX(Hosts!$A:$M, MATCH(Places!$B3105,Hosts!$A:$A,0), MATCH(Places!I$1,Hosts!$A$1:$M$1,0))</f>
        <v>0.97</v>
      </c>
      <c r="J3105" t="str">
        <f>INDEX(Hosts!$A:$M, MATCH(Places!$B3105,Hosts!$A:$A,0), MATCH(Places!J$1,Hosts!$A$1:$M$1,0))</f>
        <v>No</v>
      </c>
      <c r="K3105">
        <v>23</v>
      </c>
      <c r="L3105" t="str">
        <f>VLOOKUP($K3105,Neighborhoods!$A:$C,2,0)</f>
        <v>Queens</v>
      </c>
      <c r="M3105" t="str">
        <f>VLOOKUP($K3105,Neighborhoods!$A:$C,3,0)</f>
        <v>Jamaica</v>
      </c>
      <c r="N3105" t="str">
        <f>INDEX(Neighborhoods!$A:$C, MATCH(Places!$K3105,Neighborhoods!$A:$A,0), MATCH(Places!N$1,Neighborhoods!$A$1:$C$1,0))</f>
        <v>Queens</v>
      </c>
      <c r="O3105" t="str">
        <f>INDEX(Neighborhoods!$A:$C, MATCH(Places!$K3105,Neighborhoods!$A:$A,0), MATCH(Places!O$1,Neighborhoods!$A$1:$C$1,0))</f>
        <v>Jamaica</v>
      </c>
      <c r="P3105" t="s">
        <v>1</v>
      </c>
      <c r="Q3105" t="str">
        <f t="shared" si="192"/>
        <v>Yes</v>
      </c>
      <c r="R3105">
        <v>2</v>
      </c>
      <c r="S3105" t="str">
        <f t="shared" si="193"/>
        <v>Small</v>
      </c>
      <c r="T3105" s="50">
        <v>68</v>
      </c>
      <c r="U3105" s="70">
        <f t="shared" si="194"/>
        <v>0.03</v>
      </c>
      <c r="V3105" s="52">
        <v>4.41</v>
      </c>
      <c r="W3105" s="52" t="str" cm="1">
        <f t="array" ref="W3105">_xlfn.SWITCH(ROUND(V3105,0),5,"Excellent",4,"Good",3,"Ok","Bad")</f>
        <v>Good</v>
      </c>
      <c r="X3105">
        <v>22</v>
      </c>
      <c r="Y3105" t="str">
        <f t="shared" si="195"/>
        <v>No</v>
      </c>
      <c r="Z3105" s="68">
        <v>43315</v>
      </c>
      <c r="AA3105" s="68">
        <v>43836</v>
      </c>
      <c r="AB3105">
        <v>0</v>
      </c>
      <c r="AC3105" t="s">
        <v>15616</v>
      </c>
    </row>
    <row r="3106" spans="1:29" x14ac:dyDescent="0.3">
      <c r="A3106" t="s">
        <v>2252</v>
      </c>
      <c r="B3106">
        <v>2567</v>
      </c>
      <c r="C3106" t="str">
        <f>VLOOKUP($B3106,Hosts!$A:$M,10,0)</f>
        <v>Within a few hours</v>
      </c>
      <c r="D3106" s="70">
        <f>VLOOKUP($B3106,Hosts!$A:$M,11,0)</f>
        <v>1</v>
      </c>
      <c r="E3106" s="70">
        <f>VLOOKUP($B3106,Hosts!$A:$M,12,0)</f>
        <v>0.88</v>
      </c>
      <c r="F3106" t="str">
        <f>VLOOKUP($B3106,Hosts!$A:$M,13,0)</f>
        <v>Yes</v>
      </c>
      <c r="G3106" t="str">
        <f>INDEX(Hosts!$A:$M, MATCH(Places!$B3106,Hosts!$A:$A,0), MATCH(Places!G$1,Hosts!$A$1:$M$1,0))</f>
        <v>Within a few hours</v>
      </c>
      <c r="H3106" s="70">
        <f>INDEX(Hosts!$A:$M, MATCH(Places!$B3106,Hosts!$A:$A,0), MATCH(Places!H$1,Hosts!$A$1:$M$1,0))</f>
        <v>1</v>
      </c>
      <c r="I3106" s="70">
        <f>INDEX(Hosts!$A:$M, MATCH(Places!$B3106,Hosts!$A:$A,0), MATCH(Places!I$1,Hosts!$A$1:$M$1,0))</f>
        <v>0.88</v>
      </c>
      <c r="J3106" t="str">
        <f>INDEX(Hosts!$A:$M, MATCH(Places!$B3106,Hosts!$A:$A,0), MATCH(Places!J$1,Hosts!$A$1:$M$1,0))</f>
        <v>Yes</v>
      </c>
      <c r="K3106">
        <v>12</v>
      </c>
      <c r="L3106" t="str">
        <f>VLOOKUP($K3106,Neighborhoods!$A:$C,2,0)</f>
        <v>Brooklyn</v>
      </c>
      <c r="M3106" t="str">
        <f>VLOOKUP($K3106,Neighborhoods!$A:$C,3,0)</f>
        <v>Williamsburg</v>
      </c>
      <c r="N3106" t="str">
        <f>INDEX(Neighborhoods!$A:$C, MATCH(Places!$K3106,Neighborhoods!$A:$A,0), MATCH(Places!N$1,Neighborhoods!$A$1:$C$1,0))</f>
        <v>Brooklyn</v>
      </c>
      <c r="O3106" t="str">
        <f>INDEX(Neighborhoods!$A:$C, MATCH(Places!$K3106,Neighborhoods!$A:$A,0), MATCH(Places!O$1,Neighborhoods!$A$1:$C$1,0))</f>
        <v>Williamsburg</v>
      </c>
      <c r="P3106" t="s">
        <v>1</v>
      </c>
      <c r="Q3106" t="str">
        <f t="shared" si="192"/>
        <v>Yes</v>
      </c>
      <c r="R3106">
        <v>2</v>
      </c>
      <c r="S3106" t="str">
        <f t="shared" si="193"/>
        <v>Small</v>
      </c>
      <c r="T3106" s="50">
        <v>40</v>
      </c>
      <c r="U3106" s="70">
        <f t="shared" si="194"/>
        <v>0.03</v>
      </c>
      <c r="V3106" s="52">
        <v>4.91</v>
      </c>
      <c r="W3106" s="52" t="str" cm="1">
        <f t="array" ref="W3106">_xlfn.SWITCH(ROUND(V3106,0),5,"Excellent",4,"Good",3,"Ok","Bad")</f>
        <v>Excellent</v>
      </c>
      <c r="X3106">
        <v>180</v>
      </c>
      <c r="Y3106" t="str">
        <f t="shared" si="195"/>
        <v>Yes</v>
      </c>
      <c r="Z3106" s="68">
        <v>43043</v>
      </c>
      <c r="AA3106" s="68">
        <v>44042</v>
      </c>
      <c r="AB3106">
        <v>2</v>
      </c>
      <c r="AC3106" t="s">
        <v>15615</v>
      </c>
    </row>
    <row r="3107" spans="1:29" x14ac:dyDescent="0.3">
      <c r="A3107" t="s">
        <v>2253</v>
      </c>
      <c r="B3107">
        <v>1779</v>
      </c>
      <c r="C3107" t="str">
        <f>VLOOKUP($B3107,Hosts!$A:$M,10,0)</f>
        <v>Within an hour</v>
      </c>
      <c r="D3107" s="70">
        <f>VLOOKUP($B3107,Hosts!$A:$M,11,0)</f>
        <v>1</v>
      </c>
      <c r="E3107" s="70">
        <f>VLOOKUP($B3107,Hosts!$A:$M,12,0)</f>
        <v>0.47</v>
      </c>
      <c r="F3107" t="str">
        <f>VLOOKUP($B3107,Hosts!$A:$M,13,0)</f>
        <v>No</v>
      </c>
      <c r="G3107" t="str">
        <f>INDEX(Hosts!$A:$M, MATCH(Places!$B3107,Hosts!$A:$A,0), MATCH(Places!G$1,Hosts!$A$1:$M$1,0))</f>
        <v>Within an hour</v>
      </c>
      <c r="H3107" s="70">
        <f>INDEX(Hosts!$A:$M, MATCH(Places!$B3107,Hosts!$A:$A,0), MATCH(Places!H$1,Hosts!$A$1:$M$1,0))</f>
        <v>1</v>
      </c>
      <c r="I3107" s="70">
        <f>INDEX(Hosts!$A:$M, MATCH(Places!$B3107,Hosts!$A:$A,0), MATCH(Places!I$1,Hosts!$A$1:$M$1,0))</f>
        <v>0.47</v>
      </c>
      <c r="J3107" t="str">
        <f>INDEX(Hosts!$A:$M, MATCH(Places!$B3107,Hosts!$A:$A,0), MATCH(Places!J$1,Hosts!$A$1:$M$1,0))</f>
        <v>No</v>
      </c>
      <c r="K3107">
        <v>8</v>
      </c>
      <c r="L3107" t="str">
        <f>VLOOKUP($K3107,Neighborhoods!$A:$C,2,0)</f>
        <v>Brooklyn</v>
      </c>
      <c r="M3107" t="str">
        <f>VLOOKUP($K3107,Neighborhoods!$A:$C,3,0)</f>
        <v>Bushwick</v>
      </c>
      <c r="N3107" t="str">
        <f>INDEX(Neighborhoods!$A:$C, MATCH(Places!$K3107,Neighborhoods!$A:$A,0), MATCH(Places!N$1,Neighborhoods!$A$1:$C$1,0))</f>
        <v>Brooklyn</v>
      </c>
      <c r="O3107" t="str">
        <f>INDEX(Neighborhoods!$A:$C, MATCH(Places!$K3107,Neighborhoods!$A:$A,0), MATCH(Places!O$1,Neighborhoods!$A$1:$C$1,0))</f>
        <v>Bushwick</v>
      </c>
      <c r="P3107" t="s">
        <v>16</v>
      </c>
      <c r="Q3107" t="str">
        <f t="shared" si="192"/>
        <v>Yes</v>
      </c>
      <c r="R3107">
        <v>3</v>
      </c>
      <c r="S3107" t="str">
        <f t="shared" si="193"/>
        <v>Medium</v>
      </c>
      <c r="T3107" s="50">
        <v>20</v>
      </c>
      <c r="U3107" s="70">
        <f t="shared" si="194"/>
        <v>0.03</v>
      </c>
      <c r="V3107" s="52">
        <v>4</v>
      </c>
      <c r="W3107" s="52" t="str" cm="1">
        <f t="array" ref="W3107">_xlfn.SWITCH(ROUND(V3107,0),5,"Excellent",4,"Good",3,"Ok","Bad")</f>
        <v>Good</v>
      </c>
      <c r="X3107">
        <v>3</v>
      </c>
      <c r="Y3107" t="str">
        <f t="shared" si="195"/>
        <v>No</v>
      </c>
      <c r="Z3107" s="68">
        <v>43056</v>
      </c>
      <c r="AA3107" s="68">
        <v>43716</v>
      </c>
      <c r="AB3107">
        <v>350</v>
      </c>
      <c r="AC3107" t="s">
        <v>15615</v>
      </c>
    </row>
    <row r="3108" spans="1:29" x14ac:dyDescent="0.3">
      <c r="A3108" t="s">
        <v>2254</v>
      </c>
      <c r="B3108">
        <v>3381</v>
      </c>
      <c r="C3108" t="str">
        <f>VLOOKUP($B3108,Hosts!$A:$M,10,0)</f>
        <v>Within an hour</v>
      </c>
      <c r="D3108" s="70">
        <f>VLOOKUP($B3108,Hosts!$A:$M,11,0)</f>
        <v>1</v>
      </c>
      <c r="E3108" s="70">
        <f>VLOOKUP($B3108,Hosts!$A:$M,12,0)</f>
        <v>1</v>
      </c>
      <c r="F3108" t="str">
        <f>VLOOKUP($B3108,Hosts!$A:$M,13,0)</f>
        <v>Yes</v>
      </c>
      <c r="G3108" t="str">
        <f>INDEX(Hosts!$A:$M, MATCH(Places!$B3108,Hosts!$A:$A,0), MATCH(Places!G$1,Hosts!$A$1:$M$1,0))</f>
        <v>Within an hour</v>
      </c>
      <c r="H3108" s="70">
        <f>INDEX(Hosts!$A:$M, MATCH(Places!$B3108,Hosts!$A:$A,0), MATCH(Places!H$1,Hosts!$A$1:$M$1,0))</f>
        <v>1</v>
      </c>
      <c r="I3108" s="70">
        <f>INDEX(Hosts!$A:$M, MATCH(Places!$B3108,Hosts!$A:$A,0), MATCH(Places!I$1,Hosts!$A$1:$M$1,0))</f>
        <v>1</v>
      </c>
      <c r="J3108" t="str">
        <f>INDEX(Hosts!$A:$M, MATCH(Places!$B3108,Hosts!$A:$A,0), MATCH(Places!J$1,Hosts!$A$1:$M$1,0))</f>
        <v>Yes</v>
      </c>
      <c r="K3108">
        <v>24</v>
      </c>
      <c r="L3108" t="str">
        <f>VLOOKUP($K3108,Neighborhoods!$A:$C,2,0)</f>
        <v>Queens</v>
      </c>
      <c r="M3108" t="str">
        <f>VLOOKUP($K3108,Neighborhoods!$A:$C,3,0)</f>
        <v>Long Island City</v>
      </c>
      <c r="N3108" t="str">
        <f>INDEX(Neighborhoods!$A:$C, MATCH(Places!$K3108,Neighborhoods!$A:$A,0), MATCH(Places!N$1,Neighborhoods!$A$1:$C$1,0))</f>
        <v>Queens</v>
      </c>
      <c r="O3108" t="str">
        <f>INDEX(Neighborhoods!$A:$C, MATCH(Places!$K3108,Neighborhoods!$A:$A,0), MATCH(Places!O$1,Neighborhoods!$A$1:$C$1,0))</f>
        <v>Long Island City</v>
      </c>
      <c r="P3108" t="s">
        <v>11822</v>
      </c>
      <c r="Q3108" t="str">
        <f t="shared" si="192"/>
        <v>No</v>
      </c>
      <c r="R3108">
        <v>12</v>
      </c>
      <c r="S3108" t="str">
        <f t="shared" si="193"/>
        <v>Large</v>
      </c>
      <c r="T3108" s="50">
        <v>297</v>
      </c>
      <c r="U3108" s="70">
        <f t="shared" si="194"/>
        <v>0.04</v>
      </c>
      <c r="V3108" s="52">
        <v>4.92</v>
      </c>
      <c r="W3108" s="52" t="str" cm="1">
        <f t="array" ref="W3108">_xlfn.SWITCH(ROUND(V3108,0),5,"Excellent",4,"Good",3,"Ok","Bad")</f>
        <v>Excellent</v>
      </c>
      <c r="X3108">
        <v>97</v>
      </c>
      <c r="Y3108" t="str">
        <f t="shared" si="195"/>
        <v>No</v>
      </c>
      <c r="Z3108" s="68">
        <v>43028</v>
      </c>
      <c r="AA3108" s="68">
        <v>43869</v>
      </c>
      <c r="AB3108">
        <v>130</v>
      </c>
      <c r="AC3108" t="s">
        <v>15615</v>
      </c>
    </row>
    <row r="3109" spans="1:29" x14ac:dyDescent="0.3">
      <c r="A3109" t="s">
        <v>2255</v>
      </c>
      <c r="B3109">
        <v>3124</v>
      </c>
      <c r="C3109" t="str">
        <f>VLOOKUP($B3109,Hosts!$A:$M,10,0)</f>
        <v>A few days or more</v>
      </c>
      <c r="D3109" s="70">
        <f>VLOOKUP($B3109,Hosts!$A:$M,11,0)</f>
        <v>0</v>
      </c>
      <c r="E3109" s="70">
        <f>VLOOKUP($B3109,Hosts!$A:$M,12,0)</f>
        <v>1</v>
      </c>
      <c r="F3109" t="str">
        <f>VLOOKUP($B3109,Hosts!$A:$M,13,0)</f>
        <v>No</v>
      </c>
      <c r="G3109" t="str">
        <f>INDEX(Hosts!$A:$M, MATCH(Places!$B3109,Hosts!$A:$A,0), MATCH(Places!G$1,Hosts!$A$1:$M$1,0))</f>
        <v>A few days or more</v>
      </c>
      <c r="H3109" s="70">
        <f>INDEX(Hosts!$A:$M, MATCH(Places!$B3109,Hosts!$A:$A,0), MATCH(Places!H$1,Hosts!$A$1:$M$1,0))</f>
        <v>0</v>
      </c>
      <c r="I3109" s="70">
        <f>INDEX(Hosts!$A:$M, MATCH(Places!$B3109,Hosts!$A:$A,0), MATCH(Places!I$1,Hosts!$A$1:$M$1,0))</f>
        <v>1</v>
      </c>
      <c r="J3109" t="str">
        <f>INDEX(Hosts!$A:$M, MATCH(Places!$B3109,Hosts!$A:$A,0), MATCH(Places!J$1,Hosts!$A$1:$M$1,0))</f>
        <v>No</v>
      </c>
      <c r="K3109">
        <v>17</v>
      </c>
      <c r="L3109" t="str">
        <f>VLOOKUP($K3109,Neighborhoods!$A:$C,2,0)</f>
        <v>Manhattan</v>
      </c>
      <c r="M3109" t="str">
        <f>VLOOKUP($K3109,Neighborhoods!$A:$C,3,0)</f>
        <v>Hell's Kitchen</v>
      </c>
      <c r="N3109" t="str">
        <f>INDEX(Neighborhoods!$A:$C, MATCH(Places!$K3109,Neighborhoods!$A:$A,0), MATCH(Places!N$1,Neighborhoods!$A$1:$C$1,0))</f>
        <v>Manhattan</v>
      </c>
      <c r="O3109" t="str">
        <f>INDEX(Neighborhoods!$A:$C, MATCH(Places!$K3109,Neighborhoods!$A:$A,0), MATCH(Places!O$1,Neighborhoods!$A$1:$C$1,0))</f>
        <v>Hell's Kitchen</v>
      </c>
      <c r="P3109" t="s">
        <v>11822</v>
      </c>
      <c r="Q3109" t="str">
        <f t="shared" si="192"/>
        <v>No</v>
      </c>
      <c r="R3109">
        <v>4</v>
      </c>
      <c r="S3109" t="str">
        <f t="shared" si="193"/>
        <v>Medium</v>
      </c>
      <c r="T3109" s="50">
        <v>170</v>
      </c>
      <c r="U3109" s="70">
        <f t="shared" si="194"/>
        <v>0.03</v>
      </c>
      <c r="V3109" s="52">
        <v>4.97</v>
      </c>
      <c r="W3109" s="52" t="str" cm="1">
        <f t="array" ref="W3109">_xlfn.SWITCH(ROUND(V3109,0),5,"Excellent",4,"Good",3,"Ok","Bad")</f>
        <v>Excellent</v>
      </c>
      <c r="X3109">
        <v>214</v>
      </c>
      <c r="Y3109" t="str">
        <f t="shared" si="195"/>
        <v>Yes</v>
      </c>
      <c r="Z3109" s="68">
        <v>43046</v>
      </c>
      <c r="AA3109" s="68">
        <v>43903</v>
      </c>
      <c r="AB3109">
        <v>160</v>
      </c>
      <c r="AC3109" t="s">
        <v>15616</v>
      </c>
    </row>
    <row r="3110" spans="1:29" x14ac:dyDescent="0.3">
      <c r="A3110" t="s">
        <v>15470</v>
      </c>
      <c r="B3110">
        <v>3382</v>
      </c>
      <c r="C3110" t="str">
        <f>VLOOKUP($B3110,Hosts!$A:$M,10,0)</f>
        <v>Within an hour</v>
      </c>
      <c r="D3110" s="70">
        <f>VLOOKUP($B3110,Hosts!$A:$M,11,0)</f>
        <v>1</v>
      </c>
      <c r="E3110" s="70">
        <f>VLOOKUP($B3110,Hosts!$A:$M,12,0)</f>
        <v>0.99</v>
      </c>
      <c r="F3110" t="str">
        <f>VLOOKUP($B3110,Hosts!$A:$M,13,0)</f>
        <v>Yes</v>
      </c>
      <c r="G3110" t="str">
        <f>INDEX(Hosts!$A:$M, MATCH(Places!$B3110,Hosts!$A:$A,0), MATCH(Places!G$1,Hosts!$A$1:$M$1,0))</f>
        <v>Within an hour</v>
      </c>
      <c r="H3110" s="70">
        <f>INDEX(Hosts!$A:$M, MATCH(Places!$B3110,Hosts!$A:$A,0), MATCH(Places!H$1,Hosts!$A$1:$M$1,0))</f>
        <v>1</v>
      </c>
      <c r="I3110" s="70">
        <f>INDEX(Hosts!$A:$M, MATCH(Places!$B3110,Hosts!$A:$A,0), MATCH(Places!I$1,Hosts!$A$1:$M$1,0))</f>
        <v>0.99</v>
      </c>
      <c r="J3110" t="str">
        <f>INDEX(Hosts!$A:$M, MATCH(Places!$B3110,Hosts!$A:$A,0), MATCH(Places!J$1,Hosts!$A$1:$M$1,0))</f>
        <v>Yes</v>
      </c>
      <c r="K3110">
        <v>23</v>
      </c>
      <c r="L3110" t="str">
        <f>VLOOKUP($K3110,Neighborhoods!$A:$C,2,0)</f>
        <v>Queens</v>
      </c>
      <c r="M3110" t="str">
        <f>VLOOKUP($K3110,Neighborhoods!$A:$C,3,0)</f>
        <v>Jamaica</v>
      </c>
      <c r="N3110" t="str">
        <f>INDEX(Neighborhoods!$A:$C, MATCH(Places!$K3110,Neighborhoods!$A:$A,0), MATCH(Places!N$1,Neighborhoods!$A$1:$C$1,0))</f>
        <v>Queens</v>
      </c>
      <c r="O3110" t="str">
        <f>INDEX(Neighborhoods!$A:$C, MATCH(Places!$K3110,Neighborhoods!$A:$A,0), MATCH(Places!O$1,Neighborhoods!$A$1:$C$1,0))</f>
        <v>Jamaica</v>
      </c>
      <c r="P3110" t="s">
        <v>1</v>
      </c>
      <c r="Q3110" t="str">
        <f t="shared" si="192"/>
        <v>Yes</v>
      </c>
      <c r="R3110">
        <v>3</v>
      </c>
      <c r="S3110" t="str">
        <f t="shared" si="193"/>
        <v>Medium</v>
      </c>
      <c r="T3110" s="50">
        <v>55</v>
      </c>
      <c r="U3110" s="70">
        <f t="shared" si="194"/>
        <v>0.03</v>
      </c>
      <c r="V3110" s="52">
        <v>4.9000000000000004</v>
      </c>
      <c r="W3110" s="52" t="str" cm="1">
        <f t="array" ref="W3110">_xlfn.SWITCH(ROUND(V3110,0),5,"Excellent",4,"Good",3,"Ok","Bad")</f>
        <v>Excellent</v>
      </c>
      <c r="X3110">
        <v>51</v>
      </c>
      <c r="Y3110" t="str">
        <f t="shared" si="195"/>
        <v>No</v>
      </c>
      <c r="Z3110" s="68">
        <v>43037</v>
      </c>
      <c r="AA3110" s="68">
        <v>44023</v>
      </c>
      <c r="AB3110">
        <v>174</v>
      </c>
      <c r="AC3110" t="s">
        <v>15615</v>
      </c>
    </row>
    <row r="3111" spans="1:29" x14ac:dyDescent="0.3">
      <c r="A3111" t="s">
        <v>2256</v>
      </c>
      <c r="B3111">
        <v>3384</v>
      </c>
      <c r="C3111" t="str">
        <f>VLOOKUP($B3111,Hosts!$A:$M,10,0)</f>
        <v>Within an hour</v>
      </c>
      <c r="D3111" s="70">
        <f>VLOOKUP($B3111,Hosts!$A:$M,11,0)</f>
        <v>0.75</v>
      </c>
      <c r="E3111" s="70">
        <f>VLOOKUP($B3111,Hosts!$A:$M,12,0)</f>
        <v>0.6</v>
      </c>
      <c r="F3111" t="str">
        <f>VLOOKUP($B3111,Hosts!$A:$M,13,0)</f>
        <v>No</v>
      </c>
      <c r="G3111" t="str">
        <f>INDEX(Hosts!$A:$M, MATCH(Places!$B3111,Hosts!$A:$A,0), MATCH(Places!G$1,Hosts!$A$1:$M$1,0))</f>
        <v>Within an hour</v>
      </c>
      <c r="H3111" s="70">
        <f>INDEX(Hosts!$A:$M, MATCH(Places!$B3111,Hosts!$A:$A,0), MATCH(Places!H$1,Hosts!$A$1:$M$1,0))</f>
        <v>0.75</v>
      </c>
      <c r="I3111" s="70">
        <f>INDEX(Hosts!$A:$M, MATCH(Places!$B3111,Hosts!$A:$A,0), MATCH(Places!I$1,Hosts!$A$1:$M$1,0))</f>
        <v>0.6</v>
      </c>
      <c r="J3111" t="str">
        <f>INDEX(Hosts!$A:$M, MATCH(Places!$B3111,Hosts!$A:$A,0), MATCH(Places!J$1,Hosts!$A$1:$M$1,0))</f>
        <v>No</v>
      </c>
      <c r="K3111">
        <v>12</v>
      </c>
      <c r="L3111" t="str">
        <f>VLOOKUP($K3111,Neighborhoods!$A:$C,2,0)</f>
        <v>Brooklyn</v>
      </c>
      <c r="M3111" t="str">
        <f>VLOOKUP($K3111,Neighborhoods!$A:$C,3,0)</f>
        <v>Williamsburg</v>
      </c>
      <c r="N3111" t="str">
        <f>INDEX(Neighborhoods!$A:$C, MATCH(Places!$K3111,Neighborhoods!$A:$A,0), MATCH(Places!N$1,Neighborhoods!$A$1:$C$1,0))</f>
        <v>Brooklyn</v>
      </c>
      <c r="O3111" t="str">
        <f>INDEX(Neighborhoods!$A:$C, MATCH(Places!$K3111,Neighborhoods!$A:$A,0), MATCH(Places!O$1,Neighborhoods!$A$1:$C$1,0))</f>
        <v>Williamsburg</v>
      </c>
      <c r="P3111" t="s">
        <v>11822</v>
      </c>
      <c r="Q3111" t="str">
        <f t="shared" si="192"/>
        <v>No</v>
      </c>
      <c r="R3111">
        <v>5</v>
      </c>
      <c r="S3111" t="str">
        <f t="shared" si="193"/>
        <v>Medium</v>
      </c>
      <c r="T3111" s="50">
        <v>200</v>
      </c>
      <c r="U3111" s="70">
        <f t="shared" si="194"/>
        <v>0.04</v>
      </c>
      <c r="V3111" s="52">
        <v>4.9800000000000004</v>
      </c>
      <c r="W3111" s="52" t="str" cm="1">
        <f t="array" ref="W3111">_xlfn.SWITCH(ROUND(V3111,0),5,"Excellent",4,"Good",3,"Ok","Bad")</f>
        <v>Excellent</v>
      </c>
      <c r="X3111">
        <v>65</v>
      </c>
      <c r="Y3111" t="str">
        <f t="shared" si="195"/>
        <v>No</v>
      </c>
      <c r="Z3111" s="68">
        <v>43030</v>
      </c>
      <c r="AA3111" s="68">
        <v>43833</v>
      </c>
      <c r="AB3111">
        <v>350</v>
      </c>
      <c r="AC3111" t="s">
        <v>15615</v>
      </c>
    </row>
    <row r="3112" spans="1:29" x14ac:dyDescent="0.3">
      <c r="A3112" t="s">
        <v>2256</v>
      </c>
      <c r="B3112">
        <v>3384</v>
      </c>
      <c r="C3112" t="str">
        <f>VLOOKUP($B3112,Hosts!$A:$M,10,0)</f>
        <v>Within an hour</v>
      </c>
      <c r="D3112" s="70">
        <f>VLOOKUP($B3112,Hosts!$A:$M,11,0)</f>
        <v>0.75</v>
      </c>
      <c r="E3112" s="70">
        <f>VLOOKUP($B3112,Hosts!$A:$M,12,0)</f>
        <v>0.6</v>
      </c>
      <c r="F3112" t="str">
        <f>VLOOKUP($B3112,Hosts!$A:$M,13,0)</f>
        <v>No</v>
      </c>
      <c r="G3112" t="str">
        <f>INDEX(Hosts!$A:$M, MATCH(Places!$B3112,Hosts!$A:$A,0), MATCH(Places!G$1,Hosts!$A$1:$M$1,0))</f>
        <v>Within an hour</v>
      </c>
      <c r="H3112" s="70">
        <f>INDEX(Hosts!$A:$M, MATCH(Places!$B3112,Hosts!$A:$A,0), MATCH(Places!H$1,Hosts!$A$1:$M$1,0))</f>
        <v>0.75</v>
      </c>
      <c r="I3112" s="70">
        <f>INDEX(Hosts!$A:$M, MATCH(Places!$B3112,Hosts!$A:$A,0), MATCH(Places!I$1,Hosts!$A$1:$M$1,0))</f>
        <v>0.6</v>
      </c>
      <c r="J3112" t="str">
        <f>INDEX(Hosts!$A:$M, MATCH(Places!$B3112,Hosts!$A:$A,0), MATCH(Places!J$1,Hosts!$A$1:$M$1,0))</f>
        <v>No</v>
      </c>
      <c r="K3112">
        <v>12</v>
      </c>
      <c r="L3112" t="str">
        <f>VLOOKUP($K3112,Neighborhoods!$A:$C,2,0)</f>
        <v>Brooklyn</v>
      </c>
      <c r="M3112" t="str">
        <f>VLOOKUP($K3112,Neighborhoods!$A:$C,3,0)</f>
        <v>Williamsburg</v>
      </c>
      <c r="N3112" t="str">
        <f>INDEX(Neighborhoods!$A:$C, MATCH(Places!$K3112,Neighborhoods!$A:$A,0), MATCH(Places!N$1,Neighborhoods!$A$1:$C$1,0))</f>
        <v>Brooklyn</v>
      </c>
      <c r="O3112" t="str">
        <f>INDEX(Neighborhoods!$A:$C, MATCH(Places!$K3112,Neighborhoods!$A:$A,0), MATCH(Places!O$1,Neighborhoods!$A$1:$C$1,0))</f>
        <v>Williamsburg</v>
      </c>
      <c r="P3112" t="s">
        <v>1</v>
      </c>
      <c r="Q3112" t="str">
        <f t="shared" si="192"/>
        <v>Yes</v>
      </c>
      <c r="R3112">
        <v>2</v>
      </c>
      <c r="S3112" t="str">
        <f t="shared" si="193"/>
        <v>Small</v>
      </c>
      <c r="T3112" s="50">
        <v>85</v>
      </c>
      <c r="U3112" s="70">
        <f t="shared" si="194"/>
        <v>0.03</v>
      </c>
      <c r="V3112" s="52">
        <v>5</v>
      </c>
      <c r="W3112" s="52" t="str" cm="1">
        <f t="array" ref="W3112">_xlfn.SWITCH(ROUND(V3112,0),5,"Excellent",4,"Good",3,"Ok","Bad")</f>
        <v>Excellent</v>
      </c>
      <c r="X3112">
        <v>6</v>
      </c>
      <c r="Y3112" t="str">
        <f t="shared" si="195"/>
        <v>No</v>
      </c>
      <c r="Z3112" s="68">
        <v>43059</v>
      </c>
      <c r="AA3112" s="68">
        <v>43548</v>
      </c>
      <c r="AB3112">
        <v>334</v>
      </c>
      <c r="AC3112" t="s">
        <v>15615</v>
      </c>
    </row>
    <row r="3113" spans="1:29" x14ac:dyDescent="0.3">
      <c r="A3113" t="s">
        <v>2257</v>
      </c>
      <c r="B3113">
        <v>3383</v>
      </c>
      <c r="C3113" t="str">
        <f>VLOOKUP($B3113,Hosts!$A:$M,10,0)</f>
        <v>Within an hour</v>
      </c>
      <c r="D3113" s="70">
        <f>VLOOKUP($B3113,Hosts!$A:$M,11,0)</f>
        <v>1</v>
      </c>
      <c r="E3113" s="70">
        <f>VLOOKUP($B3113,Hosts!$A:$M,12,0)</f>
        <v>0.99</v>
      </c>
      <c r="F3113" t="str">
        <f>VLOOKUP($B3113,Hosts!$A:$M,13,0)</f>
        <v>Yes</v>
      </c>
      <c r="G3113" t="str">
        <f>INDEX(Hosts!$A:$M, MATCH(Places!$B3113,Hosts!$A:$A,0), MATCH(Places!G$1,Hosts!$A$1:$M$1,0))</f>
        <v>Within an hour</v>
      </c>
      <c r="H3113" s="70">
        <f>INDEX(Hosts!$A:$M, MATCH(Places!$B3113,Hosts!$A:$A,0), MATCH(Places!H$1,Hosts!$A$1:$M$1,0))</f>
        <v>1</v>
      </c>
      <c r="I3113" s="70">
        <f>INDEX(Hosts!$A:$M, MATCH(Places!$B3113,Hosts!$A:$A,0), MATCH(Places!I$1,Hosts!$A$1:$M$1,0))</f>
        <v>0.99</v>
      </c>
      <c r="J3113" t="str">
        <f>INDEX(Hosts!$A:$M, MATCH(Places!$B3113,Hosts!$A:$A,0), MATCH(Places!J$1,Hosts!$A$1:$M$1,0))</f>
        <v>Yes</v>
      </c>
      <c r="K3113">
        <v>25</v>
      </c>
      <c r="L3113" t="str">
        <f>VLOOKUP($K3113,Neighborhoods!$A:$C,2,0)</f>
        <v>Queens</v>
      </c>
      <c r="M3113" t="str">
        <f>VLOOKUP($K3113,Neighborhoods!$A:$C,3,0)</f>
        <v>Ridgewood</v>
      </c>
      <c r="N3113" t="str">
        <f>INDEX(Neighborhoods!$A:$C, MATCH(Places!$K3113,Neighborhoods!$A:$A,0), MATCH(Places!N$1,Neighborhoods!$A$1:$C$1,0))</f>
        <v>Queens</v>
      </c>
      <c r="O3113" t="str">
        <f>INDEX(Neighborhoods!$A:$C, MATCH(Places!$K3113,Neighborhoods!$A:$A,0), MATCH(Places!O$1,Neighborhoods!$A$1:$C$1,0))</f>
        <v>Ridgewood</v>
      </c>
      <c r="P3113" t="s">
        <v>1</v>
      </c>
      <c r="Q3113" t="str">
        <f t="shared" si="192"/>
        <v>Yes</v>
      </c>
      <c r="R3113">
        <v>1</v>
      </c>
      <c r="S3113" t="str">
        <f t="shared" si="193"/>
        <v>Small</v>
      </c>
      <c r="T3113" s="50">
        <v>42</v>
      </c>
      <c r="U3113" s="70">
        <f t="shared" si="194"/>
        <v>0.03</v>
      </c>
      <c r="V3113" s="52">
        <v>4.91</v>
      </c>
      <c r="W3113" s="52" t="str" cm="1">
        <f t="array" ref="W3113">_xlfn.SWITCH(ROUND(V3113,0),5,"Excellent",4,"Good",3,"Ok","Bad")</f>
        <v>Excellent</v>
      </c>
      <c r="X3113">
        <v>135</v>
      </c>
      <c r="Y3113" t="str">
        <f t="shared" si="195"/>
        <v>Yes</v>
      </c>
      <c r="Z3113" s="68">
        <v>43029</v>
      </c>
      <c r="AA3113" s="68">
        <v>44055</v>
      </c>
      <c r="AB3113">
        <v>173</v>
      </c>
      <c r="AC3113" t="s">
        <v>15616</v>
      </c>
    </row>
    <row r="3114" spans="1:29" x14ac:dyDescent="0.3">
      <c r="A3114" t="s">
        <v>15335</v>
      </c>
      <c r="B3114">
        <v>1473</v>
      </c>
      <c r="C3114" t="str">
        <f>VLOOKUP($B3114,Hosts!$A:$M,10,0)</f>
        <v>Within a few hours</v>
      </c>
      <c r="D3114" s="70">
        <f>VLOOKUP($B3114,Hosts!$A:$M,11,0)</f>
        <v>1</v>
      </c>
      <c r="E3114" s="70">
        <f>VLOOKUP($B3114,Hosts!$A:$M,12,0)</f>
        <v>1</v>
      </c>
      <c r="F3114" t="str">
        <f>VLOOKUP($B3114,Hosts!$A:$M,13,0)</f>
        <v>No</v>
      </c>
      <c r="G3114" t="str">
        <f>INDEX(Hosts!$A:$M, MATCH(Places!$B3114,Hosts!$A:$A,0), MATCH(Places!G$1,Hosts!$A$1:$M$1,0))</f>
        <v>Within a few hours</v>
      </c>
      <c r="H3114" s="70">
        <f>INDEX(Hosts!$A:$M, MATCH(Places!$B3114,Hosts!$A:$A,0), MATCH(Places!H$1,Hosts!$A$1:$M$1,0))</f>
        <v>1</v>
      </c>
      <c r="I3114" s="70">
        <f>INDEX(Hosts!$A:$M, MATCH(Places!$B3114,Hosts!$A:$A,0), MATCH(Places!I$1,Hosts!$A$1:$M$1,0))</f>
        <v>1</v>
      </c>
      <c r="J3114" t="str">
        <f>INDEX(Hosts!$A:$M, MATCH(Places!$B3114,Hosts!$A:$A,0), MATCH(Places!J$1,Hosts!$A$1:$M$1,0))</f>
        <v>No</v>
      </c>
      <c r="K3114">
        <v>7</v>
      </c>
      <c r="L3114" t="str">
        <f>VLOOKUP($K3114,Neighborhoods!$A:$C,2,0)</f>
        <v>Brooklyn</v>
      </c>
      <c r="M3114" t="str">
        <f>VLOOKUP($K3114,Neighborhoods!$A:$C,3,0)</f>
        <v>Bedford-Stuyvesant</v>
      </c>
      <c r="N3114" t="str">
        <f>INDEX(Neighborhoods!$A:$C, MATCH(Places!$K3114,Neighborhoods!$A:$A,0), MATCH(Places!N$1,Neighborhoods!$A$1:$C$1,0))</f>
        <v>Brooklyn</v>
      </c>
      <c r="O3114" t="str">
        <f>INDEX(Neighborhoods!$A:$C, MATCH(Places!$K3114,Neighborhoods!$A:$A,0), MATCH(Places!O$1,Neighborhoods!$A$1:$C$1,0))</f>
        <v>Bedford-Stuyvesant</v>
      </c>
      <c r="P3114" t="s">
        <v>11822</v>
      </c>
      <c r="Q3114" t="str">
        <f t="shared" si="192"/>
        <v>No</v>
      </c>
      <c r="R3114">
        <v>4</v>
      </c>
      <c r="S3114" t="str">
        <f t="shared" si="193"/>
        <v>Medium</v>
      </c>
      <c r="T3114" s="50">
        <v>107</v>
      </c>
      <c r="U3114" s="70">
        <f t="shared" si="194"/>
        <v>0.03</v>
      </c>
      <c r="V3114" s="52">
        <v>4.9800000000000004</v>
      </c>
      <c r="W3114" s="52" t="str" cm="1">
        <f t="array" ref="W3114">_xlfn.SWITCH(ROUND(V3114,0),5,"Excellent",4,"Good",3,"Ok","Bad")</f>
        <v>Excellent</v>
      </c>
      <c r="X3114">
        <v>61</v>
      </c>
      <c r="Y3114" t="str">
        <f t="shared" si="195"/>
        <v>No</v>
      </c>
      <c r="Z3114" s="68">
        <v>43030</v>
      </c>
      <c r="AA3114" s="68">
        <v>44023</v>
      </c>
      <c r="AB3114">
        <v>76</v>
      </c>
      <c r="AC3114" t="s">
        <v>15615</v>
      </c>
    </row>
    <row r="3115" spans="1:29" x14ac:dyDescent="0.3">
      <c r="A3115" t="s">
        <v>2258</v>
      </c>
      <c r="B3115">
        <v>2649</v>
      </c>
      <c r="C3115" t="str">
        <f>VLOOKUP($B3115,Hosts!$A:$M,10,0)</f>
        <v>Within a few hours</v>
      </c>
      <c r="D3115" s="70">
        <f>VLOOKUP($B3115,Hosts!$A:$M,11,0)</f>
        <v>1</v>
      </c>
      <c r="E3115" s="70">
        <f>VLOOKUP($B3115,Hosts!$A:$M,12,0)</f>
        <v>0.92</v>
      </c>
      <c r="F3115" t="str">
        <f>VLOOKUP($B3115,Hosts!$A:$M,13,0)</f>
        <v>No</v>
      </c>
      <c r="G3115" t="str">
        <f>INDEX(Hosts!$A:$M, MATCH(Places!$B3115,Hosts!$A:$A,0), MATCH(Places!G$1,Hosts!$A$1:$M$1,0))</f>
        <v>Within a few hours</v>
      </c>
      <c r="H3115" s="70">
        <f>INDEX(Hosts!$A:$M, MATCH(Places!$B3115,Hosts!$A:$A,0), MATCH(Places!H$1,Hosts!$A$1:$M$1,0))</f>
        <v>1</v>
      </c>
      <c r="I3115" s="70">
        <f>INDEX(Hosts!$A:$M, MATCH(Places!$B3115,Hosts!$A:$A,0), MATCH(Places!I$1,Hosts!$A$1:$M$1,0))</f>
        <v>0.92</v>
      </c>
      <c r="J3115" t="str">
        <f>INDEX(Hosts!$A:$M, MATCH(Places!$B3115,Hosts!$A:$A,0), MATCH(Places!J$1,Hosts!$A$1:$M$1,0))</f>
        <v>No</v>
      </c>
      <c r="K3115">
        <v>24</v>
      </c>
      <c r="L3115" t="str">
        <f>VLOOKUP($K3115,Neighborhoods!$A:$C,2,0)</f>
        <v>Queens</v>
      </c>
      <c r="M3115" t="str">
        <f>VLOOKUP($K3115,Neighborhoods!$A:$C,3,0)</f>
        <v>Long Island City</v>
      </c>
      <c r="N3115" t="str">
        <f>INDEX(Neighborhoods!$A:$C, MATCH(Places!$K3115,Neighborhoods!$A:$A,0), MATCH(Places!N$1,Neighborhoods!$A$1:$C$1,0))</f>
        <v>Queens</v>
      </c>
      <c r="O3115" t="str">
        <f>INDEX(Neighborhoods!$A:$C, MATCH(Places!$K3115,Neighborhoods!$A:$A,0), MATCH(Places!O$1,Neighborhoods!$A$1:$C$1,0))</f>
        <v>Long Island City</v>
      </c>
      <c r="P3115" t="s">
        <v>16</v>
      </c>
      <c r="Q3115" t="str">
        <f t="shared" si="192"/>
        <v>Yes</v>
      </c>
      <c r="R3115">
        <v>1</v>
      </c>
      <c r="S3115" t="str">
        <f t="shared" si="193"/>
        <v>Small</v>
      </c>
      <c r="T3115" s="50">
        <v>30</v>
      </c>
      <c r="U3115" s="70">
        <f t="shared" si="194"/>
        <v>0.03</v>
      </c>
      <c r="V3115" s="52">
        <v>4.17</v>
      </c>
      <c r="W3115" s="52" t="str" cm="1">
        <f t="array" ref="W3115">_xlfn.SWITCH(ROUND(V3115,0),5,"Excellent",4,"Good",3,"Ok","Bad")</f>
        <v>Good</v>
      </c>
      <c r="X3115">
        <v>30</v>
      </c>
      <c r="Y3115" t="str">
        <f t="shared" si="195"/>
        <v>No</v>
      </c>
      <c r="Z3115" s="68">
        <v>43022</v>
      </c>
      <c r="AA3115" s="68">
        <v>43899</v>
      </c>
      <c r="AB3115">
        <v>46</v>
      </c>
      <c r="AC3115" t="s">
        <v>15615</v>
      </c>
    </row>
    <row r="3116" spans="1:29" x14ac:dyDescent="0.3">
      <c r="A3116" t="s">
        <v>2259</v>
      </c>
      <c r="B3116">
        <v>1567</v>
      </c>
      <c r="C3116" t="str">
        <f>VLOOKUP($B3116,Hosts!$A:$M,10,0)</f>
        <v>Within a day</v>
      </c>
      <c r="D3116" s="70">
        <f>VLOOKUP($B3116,Hosts!$A:$M,11,0)</f>
        <v>1</v>
      </c>
      <c r="E3116" s="70">
        <f>VLOOKUP($B3116,Hosts!$A:$M,12,0)</f>
        <v>0.71</v>
      </c>
      <c r="F3116" t="str">
        <f>VLOOKUP($B3116,Hosts!$A:$M,13,0)</f>
        <v>No</v>
      </c>
      <c r="G3116" t="str">
        <f>INDEX(Hosts!$A:$M, MATCH(Places!$B3116,Hosts!$A:$A,0), MATCH(Places!G$1,Hosts!$A$1:$M$1,0))</f>
        <v>Within a day</v>
      </c>
      <c r="H3116" s="70">
        <f>INDEX(Hosts!$A:$M, MATCH(Places!$B3116,Hosts!$A:$A,0), MATCH(Places!H$1,Hosts!$A$1:$M$1,0))</f>
        <v>1</v>
      </c>
      <c r="I3116" s="70">
        <f>INDEX(Hosts!$A:$M, MATCH(Places!$B3116,Hosts!$A:$A,0), MATCH(Places!I$1,Hosts!$A$1:$M$1,0))</f>
        <v>0.71</v>
      </c>
      <c r="J3116" t="str">
        <f>INDEX(Hosts!$A:$M, MATCH(Places!$B3116,Hosts!$A:$A,0), MATCH(Places!J$1,Hosts!$A$1:$M$1,0))</f>
        <v>No</v>
      </c>
      <c r="K3116">
        <v>16</v>
      </c>
      <c r="L3116" t="str">
        <f>VLOOKUP($K3116,Neighborhoods!$A:$C,2,0)</f>
        <v>Manhattan</v>
      </c>
      <c r="M3116" t="str">
        <f>VLOOKUP($K3116,Neighborhoods!$A:$C,3,0)</f>
        <v>Harlem</v>
      </c>
      <c r="N3116" t="str">
        <f>INDEX(Neighborhoods!$A:$C, MATCH(Places!$K3116,Neighborhoods!$A:$A,0), MATCH(Places!N$1,Neighborhoods!$A$1:$C$1,0))</f>
        <v>Manhattan</v>
      </c>
      <c r="O3116" t="str">
        <f>INDEX(Neighborhoods!$A:$C, MATCH(Places!$K3116,Neighborhoods!$A:$A,0), MATCH(Places!O$1,Neighborhoods!$A$1:$C$1,0))</f>
        <v>Harlem</v>
      </c>
      <c r="P3116" t="s">
        <v>11822</v>
      </c>
      <c r="Q3116" t="str">
        <f t="shared" si="192"/>
        <v>No</v>
      </c>
      <c r="R3116">
        <v>6</v>
      </c>
      <c r="S3116" t="str">
        <f t="shared" si="193"/>
        <v>Large</v>
      </c>
      <c r="T3116" s="50">
        <v>300</v>
      </c>
      <c r="U3116" s="70">
        <f t="shared" si="194"/>
        <v>0.04</v>
      </c>
      <c r="V3116" s="52">
        <v>4.7300000000000004</v>
      </c>
      <c r="W3116" s="52" t="str" cm="1">
        <f t="array" ref="W3116">_xlfn.SWITCH(ROUND(V3116,0),5,"Excellent",4,"Good",3,"Ok","Bad")</f>
        <v>Excellent</v>
      </c>
      <c r="X3116">
        <v>48</v>
      </c>
      <c r="Y3116" t="str">
        <f t="shared" si="195"/>
        <v>No</v>
      </c>
      <c r="Z3116" s="68">
        <v>43053</v>
      </c>
      <c r="AA3116" s="68">
        <v>43830</v>
      </c>
      <c r="AB3116">
        <v>46</v>
      </c>
      <c r="AC3116" t="s">
        <v>15615</v>
      </c>
    </row>
    <row r="3117" spans="1:29" x14ac:dyDescent="0.3">
      <c r="A3117" t="s">
        <v>2260</v>
      </c>
      <c r="B3117">
        <v>3383</v>
      </c>
      <c r="C3117" t="str">
        <f>VLOOKUP($B3117,Hosts!$A:$M,10,0)</f>
        <v>Within an hour</v>
      </c>
      <c r="D3117" s="70">
        <f>VLOOKUP($B3117,Hosts!$A:$M,11,0)</f>
        <v>1</v>
      </c>
      <c r="E3117" s="70">
        <f>VLOOKUP($B3117,Hosts!$A:$M,12,0)</f>
        <v>0.99</v>
      </c>
      <c r="F3117" t="str">
        <f>VLOOKUP($B3117,Hosts!$A:$M,13,0)</f>
        <v>Yes</v>
      </c>
      <c r="G3117" t="str">
        <f>INDEX(Hosts!$A:$M, MATCH(Places!$B3117,Hosts!$A:$A,0), MATCH(Places!G$1,Hosts!$A$1:$M$1,0))</f>
        <v>Within an hour</v>
      </c>
      <c r="H3117" s="70">
        <f>INDEX(Hosts!$A:$M, MATCH(Places!$B3117,Hosts!$A:$A,0), MATCH(Places!H$1,Hosts!$A$1:$M$1,0))</f>
        <v>1</v>
      </c>
      <c r="I3117" s="70">
        <f>INDEX(Hosts!$A:$M, MATCH(Places!$B3117,Hosts!$A:$A,0), MATCH(Places!I$1,Hosts!$A$1:$M$1,0))</f>
        <v>0.99</v>
      </c>
      <c r="J3117" t="str">
        <f>INDEX(Hosts!$A:$M, MATCH(Places!$B3117,Hosts!$A:$A,0), MATCH(Places!J$1,Hosts!$A$1:$M$1,0))</f>
        <v>Yes</v>
      </c>
      <c r="K3117">
        <v>25</v>
      </c>
      <c r="L3117" t="str">
        <f>VLOOKUP($K3117,Neighborhoods!$A:$C,2,0)</f>
        <v>Queens</v>
      </c>
      <c r="M3117" t="str">
        <f>VLOOKUP($K3117,Neighborhoods!$A:$C,3,0)</f>
        <v>Ridgewood</v>
      </c>
      <c r="N3117" t="str">
        <f>INDEX(Neighborhoods!$A:$C, MATCH(Places!$K3117,Neighborhoods!$A:$A,0), MATCH(Places!N$1,Neighborhoods!$A$1:$C$1,0))</f>
        <v>Queens</v>
      </c>
      <c r="O3117" t="str">
        <f>INDEX(Neighborhoods!$A:$C, MATCH(Places!$K3117,Neighborhoods!$A:$A,0), MATCH(Places!O$1,Neighborhoods!$A$1:$C$1,0))</f>
        <v>Ridgewood</v>
      </c>
      <c r="P3117" t="s">
        <v>1</v>
      </c>
      <c r="Q3117" t="str">
        <f t="shared" si="192"/>
        <v>Yes</v>
      </c>
      <c r="R3117">
        <v>2</v>
      </c>
      <c r="S3117" t="str">
        <f t="shared" si="193"/>
        <v>Small</v>
      </c>
      <c r="T3117" s="50">
        <v>45</v>
      </c>
      <c r="U3117" s="70">
        <f t="shared" si="194"/>
        <v>0.03</v>
      </c>
      <c r="V3117" s="52">
        <v>4.82</v>
      </c>
      <c r="W3117" s="52" t="str" cm="1">
        <f t="array" ref="W3117">_xlfn.SWITCH(ROUND(V3117,0),5,"Excellent",4,"Good",3,"Ok","Bad")</f>
        <v>Excellent</v>
      </c>
      <c r="X3117">
        <v>103</v>
      </c>
      <c r="Y3117" t="str">
        <f t="shared" si="195"/>
        <v>Yes</v>
      </c>
      <c r="Z3117" s="68">
        <v>43043</v>
      </c>
      <c r="AA3117" s="68">
        <v>44048</v>
      </c>
      <c r="AB3117">
        <v>0</v>
      </c>
      <c r="AC3117" t="s">
        <v>15615</v>
      </c>
    </row>
    <row r="3118" spans="1:29" x14ac:dyDescent="0.3">
      <c r="A3118" t="s">
        <v>14326</v>
      </c>
      <c r="B3118">
        <v>3365</v>
      </c>
      <c r="C3118" t="str">
        <f>VLOOKUP($B3118,Hosts!$A:$M,10,0)</f>
        <v>Within a day</v>
      </c>
      <c r="D3118" s="70">
        <f>VLOOKUP($B3118,Hosts!$A:$M,11,0)</f>
        <v>0.57999999999999996</v>
      </c>
      <c r="E3118" s="70">
        <f>VLOOKUP($B3118,Hosts!$A:$M,12,0)</f>
        <v>0.26</v>
      </c>
      <c r="F3118" t="str">
        <f>VLOOKUP($B3118,Hosts!$A:$M,13,0)</f>
        <v>No</v>
      </c>
      <c r="G3118" t="str">
        <f>INDEX(Hosts!$A:$M, MATCH(Places!$B3118,Hosts!$A:$A,0), MATCH(Places!G$1,Hosts!$A$1:$M$1,0))</f>
        <v>Within a day</v>
      </c>
      <c r="H3118" s="70">
        <f>INDEX(Hosts!$A:$M, MATCH(Places!$B3118,Hosts!$A:$A,0), MATCH(Places!H$1,Hosts!$A$1:$M$1,0))</f>
        <v>0.57999999999999996</v>
      </c>
      <c r="I3118" s="70">
        <f>INDEX(Hosts!$A:$M, MATCH(Places!$B3118,Hosts!$A:$A,0), MATCH(Places!I$1,Hosts!$A$1:$M$1,0))</f>
        <v>0.26</v>
      </c>
      <c r="J3118" t="str">
        <f>INDEX(Hosts!$A:$M, MATCH(Places!$B3118,Hosts!$A:$A,0), MATCH(Places!J$1,Hosts!$A$1:$M$1,0))</f>
        <v>No</v>
      </c>
      <c r="K3118">
        <v>12</v>
      </c>
      <c r="L3118" t="str">
        <f>VLOOKUP($K3118,Neighborhoods!$A:$C,2,0)</f>
        <v>Brooklyn</v>
      </c>
      <c r="M3118" t="str">
        <f>VLOOKUP($K3118,Neighborhoods!$A:$C,3,0)</f>
        <v>Williamsburg</v>
      </c>
      <c r="N3118" t="str">
        <f>INDEX(Neighborhoods!$A:$C, MATCH(Places!$K3118,Neighborhoods!$A:$A,0), MATCH(Places!N$1,Neighborhoods!$A$1:$C$1,0))</f>
        <v>Brooklyn</v>
      </c>
      <c r="O3118" t="str">
        <f>INDEX(Neighborhoods!$A:$C, MATCH(Places!$K3118,Neighborhoods!$A:$A,0), MATCH(Places!O$1,Neighborhoods!$A$1:$C$1,0))</f>
        <v>Williamsburg</v>
      </c>
      <c r="P3118" t="s">
        <v>11822</v>
      </c>
      <c r="Q3118" t="str">
        <f t="shared" si="192"/>
        <v>No</v>
      </c>
      <c r="R3118">
        <v>3</v>
      </c>
      <c r="S3118" t="str">
        <f t="shared" si="193"/>
        <v>Medium</v>
      </c>
      <c r="T3118" s="50">
        <v>100</v>
      </c>
      <c r="U3118" s="70">
        <f t="shared" si="194"/>
        <v>0.03</v>
      </c>
      <c r="V3118" s="52">
        <v>4.8</v>
      </c>
      <c r="W3118" s="52" t="str" cm="1">
        <f t="array" ref="W3118">_xlfn.SWITCH(ROUND(V3118,0),5,"Excellent",4,"Good",3,"Ok","Bad")</f>
        <v>Excellent</v>
      </c>
      <c r="X3118">
        <v>15</v>
      </c>
      <c r="Y3118" t="str">
        <f t="shared" si="195"/>
        <v>No</v>
      </c>
      <c r="Z3118" s="68">
        <v>43051</v>
      </c>
      <c r="AA3118" s="68">
        <v>43769</v>
      </c>
      <c r="AB3118">
        <v>365</v>
      </c>
      <c r="AC3118" t="s">
        <v>15615</v>
      </c>
    </row>
    <row r="3119" spans="1:29" x14ac:dyDescent="0.3">
      <c r="A3119" t="s">
        <v>14792</v>
      </c>
      <c r="B3119">
        <v>2649</v>
      </c>
      <c r="C3119" t="str">
        <f>VLOOKUP($B3119,Hosts!$A:$M,10,0)</f>
        <v>Within a few hours</v>
      </c>
      <c r="D3119" s="70">
        <f>VLOOKUP($B3119,Hosts!$A:$M,11,0)</f>
        <v>1</v>
      </c>
      <c r="E3119" s="70">
        <f>VLOOKUP($B3119,Hosts!$A:$M,12,0)</f>
        <v>0.92</v>
      </c>
      <c r="F3119" t="str">
        <f>VLOOKUP($B3119,Hosts!$A:$M,13,0)</f>
        <v>No</v>
      </c>
      <c r="G3119" t="str">
        <f>INDEX(Hosts!$A:$M, MATCH(Places!$B3119,Hosts!$A:$A,0), MATCH(Places!G$1,Hosts!$A$1:$M$1,0))</f>
        <v>Within a few hours</v>
      </c>
      <c r="H3119" s="70">
        <f>INDEX(Hosts!$A:$M, MATCH(Places!$B3119,Hosts!$A:$A,0), MATCH(Places!H$1,Hosts!$A$1:$M$1,0))</f>
        <v>1</v>
      </c>
      <c r="I3119" s="70">
        <f>INDEX(Hosts!$A:$M, MATCH(Places!$B3119,Hosts!$A:$A,0), MATCH(Places!I$1,Hosts!$A$1:$M$1,0))</f>
        <v>0.92</v>
      </c>
      <c r="J3119" t="str">
        <f>INDEX(Hosts!$A:$M, MATCH(Places!$B3119,Hosts!$A:$A,0), MATCH(Places!J$1,Hosts!$A$1:$M$1,0))</f>
        <v>No</v>
      </c>
      <c r="K3119">
        <v>24</v>
      </c>
      <c r="L3119" t="str">
        <f>VLOOKUP($K3119,Neighborhoods!$A:$C,2,0)</f>
        <v>Queens</v>
      </c>
      <c r="M3119" t="str">
        <f>VLOOKUP($K3119,Neighborhoods!$A:$C,3,0)</f>
        <v>Long Island City</v>
      </c>
      <c r="N3119" t="str">
        <f>INDEX(Neighborhoods!$A:$C, MATCH(Places!$K3119,Neighborhoods!$A:$A,0), MATCH(Places!N$1,Neighborhoods!$A$1:$C$1,0))</f>
        <v>Queens</v>
      </c>
      <c r="O3119" t="str">
        <f>INDEX(Neighborhoods!$A:$C, MATCH(Places!$K3119,Neighborhoods!$A:$A,0), MATCH(Places!O$1,Neighborhoods!$A$1:$C$1,0))</f>
        <v>Long Island City</v>
      </c>
      <c r="P3119" t="s">
        <v>16</v>
      </c>
      <c r="Q3119" t="str">
        <f t="shared" si="192"/>
        <v>Yes</v>
      </c>
      <c r="R3119">
        <v>1</v>
      </c>
      <c r="S3119" t="str">
        <f t="shared" si="193"/>
        <v>Small</v>
      </c>
      <c r="T3119" s="50">
        <v>30</v>
      </c>
      <c r="U3119" s="70">
        <f t="shared" si="194"/>
        <v>0.03</v>
      </c>
      <c r="V3119" s="52">
        <v>4.16</v>
      </c>
      <c r="W3119" s="52" t="str" cm="1">
        <f t="array" ref="W3119">_xlfn.SWITCH(ROUND(V3119,0),5,"Excellent",4,"Good",3,"Ok","Bad")</f>
        <v>Good</v>
      </c>
      <c r="X3119">
        <v>31</v>
      </c>
      <c r="Y3119" t="str">
        <f t="shared" si="195"/>
        <v>No</v>
      </c>
      <c r="Z3119" s="68">
        <v>43035</v>
      </c>
      <c r="AA3119" s="68">
        <v>43834</v>
      </c>
      <c r="AB3119">
        <v>0</v>
      </c>
      <c r="AC3119" t="s">
        <v>15615</v>
      </c>
    </row>
    <row r="3120" spans="1:29" x14ac:dyDescent="0.3">
      <c r="A3120" t="s">
        <v>13246</v>
      </c>
      <c r="B3120">
        <v>571</v>
      </c>
      <c r="C3120" t="str">
        <f>VLOOKUP($B3120,Hosts!$A:$M,10,0)</f>
        <v>A few days or more</v>
      </c>
      <c r="D3120" s="70">
        <f>VLOOKUP($B3120,Hosts!$A:$M,11,0)</f>
        <v>0.33</v>
      </c>
      <c r="E3120" s="70">
        <f>VLOOKUP($B3120,Hosts!$A:$M,12,0)</f>
        <v>1</v>
      </c>
      <c r="F3120" t="str">
        <f>VLOOKUP($B3120,Hosts!$A:$M,13,0)</f>
        <v>No</v>
      </c>
      <c r="G3120" t="str">
        <f>INDEX(Hosts!$A:$M, MATCH(Places!$B3120,Hosts!$A:$A,0), MATCH(Places!G$1,Hosts!$A$1:$M$1,0))</f>
        <v>A few days or more</v>
      </c>
      <c r="H3120" s="70">
        <f>INDEX(Hosts!$A:$M, MATCH(Places!$B3120,Hosts!$A:$A,0), MATCH(Places!H$1,Hosts!$A$1:$M$1,0))</f>
        <v>0.33</v>
      </c>
      <c r="I3120" s="70">
        <f>INDEX(Hosts!$A:$M, MATCH(Places!$B3120,Hosts!$A:$A,0), MATCH(Places!I$1,Hosts!$A$1:$M$1,0))</f>
        <v>1</v>
      </c>
      <c r="J3120" t="str">
        <f>INDEX(Hosts!$A:$M, MATCH(Places!$B3120,Hosts!$A:$A,0), MATCH(Places!J$1,Hosts!$A$1:$M$1,0))</f>
        <v>No</v>
      </c>
      <c r="K3120">
        <v>13</v>
      </c>
      <c r="L3120" t="str">
        <f>VLOOKUP($K3120,Neighborhoods!$A:$C,2,0)</f>
        <v>Manhattan</v>
      </c>
      <c r="M3120" t="str">
        <f>VLOOKUP($K3120,Neighborhoods!$A:$C,3,0)</f>
        <v>Chelsea</v>
      </c>
      <c r="N3120" t="str">
        <f>INDEX(Neighborhoods!$A:$C, MATCH(Places!$K3120,Neighborhoods!$A:$A,0), MATCH(Places!N$1,Neighborhoods!$A$1:$C$1,0))</f>
        <v>Manhattan</v>
      </c>
      <c r="O3120" t="str">
        <f>INDEX(Neighborhoods!$A:$C, MATCH(Places!$K3120,Neighborhoods!$A:$A,0), MATCH(Places!O$1,Neighborhoods!$A$1:$C$1,0))</f>
        <v>Chelsea</v>
      </c>
      <c r="P3120" t="s">
        <v>11822</v>
      </c>
      <c r="Q3120" t="str">
        <f t="shared" si="192"/>
        <v>No</v>
      </c>
      <c r="R3120">
        <v>4</v>
      </c>
      <c r="S3120" t="str">
        <f t="shared" si="193"/>
        <v>Medium</v>
      </c>
      <c r="T3120" s="50">
        <v>195</v>
      </c>
      <c r="U3120" s="70">
        <f t="shared" si="194"/>
        <v>0.03</v>
      </c>
      <c r="V3120" s="52">
        <v>5</v>
      </c>
      <c r="W3120" s="52" t="str" cm="1">
        <f t="array" ref="W3120">_xlfn.SWITCH(ROUND(V3120,0),5,"Excellent",4,"Good",3,"Ok","Bad")</f>
        <v>Excellent</v>
      </c>
      <c r="X3120">
        <v>4</v>
      </c>
      <c r="Y3120" t="str">
        <f t="shared" si="195"/>
        <v>No</v>
      </c>
      <c r="Z3120" s="68">
        <v>43044</v>
      </c>
      <c r="AA3120" s="68">
        <v>43832</v>
      </c>
      <c r="AB3120">
        <v>138</v>
      </c>
      <c r="AC3120" t="s">
        <v>15616</v>
      </c>
    </row>
    <row r="3121" spans="1:29" x14ac:dyDescent="0.3">
      <c r="A3121" t="s">
        <v>2261</v>
      </c>
      <c r="B3121">
        <v>1387</v>
      </c>
      <c r="C3121" t="str">
        <f>VLOOKUP($B3121,Hosts!$A:$M,10,0)</f>
        <v>Within a day</v>
      </c>
      <c r="D3121" s="70">
        <f>VLOOKUP($B3121,Hosts!$A:$M,11,0)</f>
        <v>1</v>
      </c>
      <c r="E3121" s="70">
        <f>VLOOKUP($B3121,Hosts!$A:$M,12,0)</f>
        <v>1</v>
      </c>
      <c r="F3121" t="str">
        <f>VLOOKUP($B3121,Hosts!$A:$M,13,0)</f>
        <v>Yes</v>
      </c>
      <c r="G3121" t="str">
        <f>INDEX(Hosts!$A:$M, MATCH(Places!$B3121,Hosts!$A:$A,0), MATCH(Places!G$1,Hosts!$A$1:$M$1,0))</f>
        <v>Within a day</v>
      </c>
      <c r="H3121" s="70">
        <f>INDEX(Hosts!$A:$M, MATCH(Places!$B3121,Hosts!$A:$A,0), MATCH(Places!H$1,Hosts!$A$1:$M$1,0))</f>
        <v>1</v>
      </c>
      <c r="I3121" s="70">
        <f>INDEX(Hosts!$A:$M, MATCH(Places!$B3121,Hosts!$A:$A,0), MATCH(Places!I$1,Hosts!$A$1:$M$1,0))</f>
        <v>1</v>
      </c>
      <c r="J3121" t="str">
        <f>INDEX(Hosts!$A:$M, MATCH(Places!$B3121,Hosts!$A:$A,0), MATCH(Places!J$1,Hosts!$A$1:$M$1,0))</f>
        <v>Yes</v>
      </c>
      <c r="K3121">
        <v>8</v>
      </c>
      <c r="L3121" t="str">
        <f>VLOOKUP($K3121,Neighborhoods!$A:$C,2,0)</f>
        <v>Brooklyn</v>
      </c>
      <c r="M3121" t="str">
        <f>VLOOKUP($K3121,Neighborhoods!$A:$C,3,0)</f>
        <v>Bushwick</v>
      </c>
      <c r="N3121" t="str">
        <f>INDEX(Neighborhoods!$A:$C, MATCH(Places!$K3121,Neighborhoods!$A:$A,0), MATCH(Places!N$1,Neighborhoods!$A$1:$C$1,0))</f>
        <v>Brooklyn</v>
      </c>
      <c r="O3121" t="str">
        <f>INDEX(Neighborhoods!$A:$C, MATCH(Places!$K3121,Neighborhoods!$A:$A,0), MATCH(Places!O$1,Neighborhoods!$A$1:$C$1,0))</f>
        <v>Bushwick</v>
      </c>
      <c r="P3121" t="s">
        <v>1</v>
      </c>
      <c r="Q3121" t="str">
        <f t="shared" si="192"/>
        <v>Yes</v>
      </c>
      <c r="R3121">
        <v>1</v>
      </c>
      <c r="S3121" t="str">
        <f t="shared" si="193"/>
        <v>Small</v>
      </c>
      <c r="T3121" s="50">
        <v>46</v>
      </c>
      <c r="U3121" s="70">
        <f t="shared" si="194"/>
        <v>0.03</v>
      </c>
      <c r="V3121" s="52">
        <v>4.93</v>
      </c>
      <c r="W3121" s="52" t="str" cm="1">
        <f t="array" ref="W3121">_xlfn.SWITCH(ROUND(V3121,0),5,"Excellent",4,"Good",3,"Ok","Bad")</f>
        <v>Excellent</v>
      </c>
      <c r="X3121">
        <v>15</v>
      </c>
      <c r="Y3121" t="str">
        <f t="shared" si="195"/>
        <v>No</v>
      </c>
      <c r="Z3121" s="68">
        <v>43103</v>
      </c>
      <c r="AA3121" s="68">
        <v>43905</v>
      </c>
      <c r="AB3121">
        <v>92</v>
      </c>
      <c r="AC3121" t="s">
        <v>15615</v>
      </c>
    </row>
    <row r="3122" spans="1:29" x14ac:dyDescent="0.3">
      <c r="A3122" t="s">
        <v>2262</v>
      </c>
      <c r="B3122">
        <v>3130</v>
      </c>
      <c r="C3122" t="str">
        <f>VLOOKUP($B3122,Hosts!$A:$M,10,0)</f>
        <v>Within an hour</v>
      </c>
      <c r="D3122" s="70">
        <f>VLOOKUP($B3122,Hosts!$A:$M,11,0)</f>
        <v>1</v>
      </c>
      <c r="E3122" s="70">
        <f>VLOOKUP($B3122,Hosts!$A:$M,12,0)</f>
        <v>1</v>
      </c>
      <c r="F3122" t="str">
        <f>VLOOKUP($B3122,Hosts!$A:$M,13,0)</f>
        <v>Yes</v>
      </c>
      <c r="G3122" t="str">
        <f>INDEX(Hosts!$A:$M, MATCH(Places!$B3122,Hosts!$A:$A,0), MATCH(Places!G$1,Hosts!$A$1:$M$1,0))</f>
        <v>Within an hour</v>
      </c>
      <c r="H3122" s="70">
        <f>INDEX(Hosts!$A:$M, MATCH(Places!$B3122,Hosts!$A:$A,0), MATCH(Places!H$1,Hosts!$A$1:$M$1,0))</f>
        <v>1</v>
      </c>
      <c r="I3122" s="70">
        <f>INDEX(Hosts!$A:$M, MATCH(Places!$B3122,Hosts!$A:$A,0), MATCH(Places!I$1,Hosts!$A$1:$M$1,0))</f>
        <v>1</v>
      </c>
      <c r="J3122" t="str">
        <f>INDEX(Hosts!$A:$M, MATCH(Places!$B3122,Hosts!$A:$A,0), MATCH(Places!J$1,Hosts!$A$1:$M$1,0))</f>
        <v>Yes</v>
      </c>
      <c r="K3122">
        <v>22</v>
      </c>
      <c r="L3122" t="str">
        <f>VLOOKUP($K3122,Neighborhoods!$A:$C,2,0)</f>
        <v>Queens</v>
      </c>
      <c r="M3122" t="str">
        <f>VLOOKUP($K3122,Neighborhoods!$A:$C,3,0)</f>
        <v>Flushing</v>
      </c>
      <c r="N3122" t="str">
        <f>INDEX(Neighborhoods!$A:$C, MATCH(Places!$K3122,Neighborhoods!$A:$A,0), MATCH(Places!N$1,Neighborhoods!$A$1:$C$1,0))</f>
        <v>Queens</v>
      </c>
      <c r="O3122" t="str">
        <f>INDEX(Neighborhoods!$A:$C, MATCH(Places!$K3122,Neighborhoods!$A:$A,0), MATCH(Places!O$1,Neighborhoods!$A$1:$C$1,0))</f>
        <v>Flushing</v>
      </c>
      <c r="P3122" t="s">
        <v>1</v>
      </c>
      <c r="Q3122" t="str">
        <f t="shared" si="192"/>
        <v>Yes</v>
      </c>
      <c r="R3122">
        <v>2</v>
      </c>
      <c r="S3122" t="str">
        <f t="shared" si="193"/>
        <v>Small</v>
      </c>
      <c r="T3122" s="50">
        <v>80</v>
      </c>
      <c r="U3122" s="70">
        <f t="shared" si="194"/>
        <v>0.03</v>
      </c>
      <c r="V3122" s="52">
        <v>4.97</v>
      </c>
      <c r="W3122" s="52" t="str" cm="1">
        <f t="array" ref="W3122">_xlfn.SWITCH(ROUND(V3122,0),5,"Excellent",4,"Good",3,"Ok","Bad")</f>
        <v>Excellent</v>
      </c>
      <c r="X3122">
        <v>36</v>
      </c>
      <c r="Y3122" t="str">
        <f t="shared" si="195"/>
        <v>No</v>
      </c>
      <c r="Z3122" s="68">
        <v>43044</v>
      </c>
      <c r="AA3122" s="68">
        <v>43603</v>
      </c>
      <c r="AB3122">
        <v>40</v>
      </c>
      <c r="AC3122" t="s">
        <v>15615</v>
      </c>
    </row>
    <row r="3123" spans="1:29" x14ac:dyDescent="0.3">
      <c r="A3123" t="s">
        <v>14588</v>
      </c>
      <c r="B3123">
        <v>1620</v>
      </c>
      <c r="C3123" t="str">
        <f>VLOOKUP($B3123,Hosts!$A:$M,10,0)</f>
        <v>Within an hour</v>
      </c>
      <c r="D3123" s="70">
        <f>VLOOKUP($B3123,Hosts!$A:$M,11,0)</f>
        <v>0.67</v>
      </c>
      <c r="E3123" s="70">
        <f>VLOOKUP($B3123,Hosts!$A:$M,12,0)</f>
        <v>0.71</v>
      </c>
      <c r="F3123" t="str">
        <f>VLOOKUP($B3123,Hosts!$A:$M,13,0)</f>
        <v>No</v>
      </c>
      <c r="G3123" t="str">
        <f>INDEX(Hosts!$A:$M, MATCH(Places!$B3123,Hosts!$A:$A,0), MATCH(Places!G$1,Hosts!$A$1:$M$1,0))</f>
        <v>Within an hour</v>
      </c>
      <c r="H3123" s="70">
        <f>INDEX(Hosts!$A:$M, MATCH(Places!$B3123,Hosts!$A:$A,0), MATCH(Places!H$1,Hosts!$A$1:$M$1,0))</f>
        <v>0.67</v>
      </c>
      <c r="I3123" s="70">
        <f>INDEX(Hosts!$A:$M, MATCH(Places!$B3123,Hosts!$A:$A,0), MATCH(Places!I$1,Hosts!$A$1:$M$1,0))</f>
        <v>0.71</v>
      </c>
      <c r="J3123" t="str">
        <f>INDEX(Hosts!$A:$M, MATCH(Places!$B3123,Hosts!$A:$A,0), MATCH(Places!J$1,Hosts!$A$1:$M$1,0))</f>
        <v>No</v>
      </c>
      <c r="K3123">
        <v>15</v>
      </c>
      <c r="L3123" t="str">
        <f>VLOOKUP($K3123,Neighborhoods!$A:$C,2,0)</f>
        <v>Manhattan</v>
      </c>
      <c r="M3123" t="str">
        <f>VLOOKUP($K3123,Neighborhoods!$A:$C,3,0)</f>
        <v>East Village</v>
      </c>
      <c r="N3123" t="str">
        <f>INDEX(Neighborhoods!$A:$C, MATCH(Places!$K3123,Neighborhoods!$A:$A,0), MATCH(Places!N$1,Neighborhoods!$A$1:$C$1,0))</f>
        <v>Manhattan</v>
      </c>
      <c r="O3123" t="str">
        <f>INDEX(Neighborhoods!$A:$C, MATCH(Places!$K3123,Neighborhoods!$A:$A,0), MATCH(Places!O$1,Neighborhoods!$A$1:$C$1,0))</f>
        <v>East Village</v>
      </c>
      <c r="P3123" t="s">
        <v>1</v>
      </c>
      <c r="Q3123" t="str">
        <f t="shared" si="192"/>
        <v>Yes</v>
      </c>
      <c r="R3123">
        <v>1</v>
      </c>
      <c r="S3123" t="str">
        <f t="shared" si="193"/>
        <v>Small</v>
      </c>
      <c r="T3123" s="50">
        <v>398</v>
      </c>
      <c r="U3123" s="70">
        <f t="shared" si="194"/>
        <v>0.04</v>
      </c>
      <c r="V3123" s="52">
        <v>4.5599999999999996</v>
      </c>
      <c r="W3123" s="52" t="str" cm="1">
        <f t="array" ref="W3123">_xlfn.SWITCH(ROUND(V3123,0),5,"Excellent",4,"Good",3,"Ok","Bad")</f>
        <v>Excellent</v>
      </c>
      <c r="X3123">
        <v>41</v>
      </c>
      <c r="Y3123" t="str">
        <f t="shared" si="195"/>
        <v>No</v>
      </c>
      <c r="Z3123" s="68">
        <v>43065</v>
      </c>
      <c r="AA3123" s="68">
        <v>43687</v>
      </c>
      <c r="AB3123">
        <v>103</v>
      </c>
      <c r="AC3123" t="s">
        <v>15615</v>
      </c>
    </row>
    <row r="3124" spans="1:29" x14ac:dyDescent="0.3">
      <c r="A3124" t="s">
        <v>15544</v>
      </c>
      <c r="B3124">
        <v>2649</v>
      </c>
      <c r="C3124" t="str">
        <f>VLOOKUP($B3124,Hosts!$A:$M,10,0)</f>
        <v>Within a few hours</v>
      </c>
      <c r="D3124" s="70">
        <f>VLOOKUP($B3124,Hosts!$A:$M,11,0)</f>
        <v>1</v>
      </c>
      <c r="E3124" s="70">
        <f>VLOOKUP($B3124,Hosts!$A:$M,12,0)</f>
        <v>0.92</v>
      </c>
      <c r="F3124" t="str">
        <f>VLOOKUP($B3124,Hosts!$A:$M,13,0)</f>
        <v>No</v>
      </c>
      <c r="G3124" t="str">
        <f>INDEX(Hosts!$A:$M, MATCH(Places!$B3124,Hosts!$A:$A,0), MATCH(Places!G$1,Hosts!$A$1:$M$1,0))</f>
        <v>Within a few hours</v>
      </c>
      <c r="H3124" s="70">
        <f>INDEX(Hosts!$A:$M, MATCH(Places!$B3124,Hosts!$A:$A,0), MATCH(Places!H$1,Hosts!$A$1:$M$1,0))</f>
        <v>1</v>
      </c>
      <c r="I3124" s="70">
        <f>INDEX(Hosts!$A:$M, MATCH(Places!$B3124,Hosts!$A:$A,0), MATCH(Places!I$1,Hosts!$A$1:$M$1,0))</f>
        <v>0.92</v>
      </c>
      <c r="J3124" t="str">
        <f>INDEX(Hosts!$A:$M, MATCH(Places!$B3124,Hosts!$A:$A,0), MATCH(Places!J$1,Hosts!$A$1:$M$1,0))</f>
        <v>No</v>
      </c>
      <c r="K3124">
        <v>24</v>
      </c>
      <c r="L3124" t="str">
        <f>VLOOKUP($K3124,Neighborhoods!$A:$C,2,0)</f>
        <v>Queens</v>
      </c>
      <c r="M3124" t="str">
        <f>VLOOKUP($K3124,Neighborhoods!$A:$C,3,0)</f>
        <v>Long Island City</v>
      </c>
      <c r="N3124" t="str">
        <f>INDEX(Neighborhoods!$A:$C, MATCH(Places!$K3124,Neighborhoods!$A:$A,0), MATCH(Places!N$1,Neighborhoods!$A$1:$C$1,0))</f>
        <v>Queens</v>
      </c>
      <c r="O3124" t="str">
        <f>INDEX(Neighborhoods!$A:$C, MATCH(Places!$K3124,Neighborhoods!$A:$A,0), MATCH(Places!O$1,Neighborhoods!$A$1:$C$1,0))</f>
        <v>Long Island City</v>
      </c>
      <c r="P3124" t="s">
        <v>16</v>
      </c>
      <c r="Q3124" t="str">
        <f t="shared" si="192"/>
        <v>Yes</v>
      </c>
      <c r="R3124">
        <v>1</v>
      </c>
      <c r="S3124" t="str">
        <f t="shared" si="193"/>
        <v>Small</v>
      </c>
      <c r="T3124" s="50">
        <v>30</v>
      </c>
      <c r="U3124" s="70">
        <f t="shared" si="194"/>
        <v>0.03</v>
      </c>
      <c r="V3124" s="52">
        <v>4.1900000000000004</v>
      </c>
      <c r="W3124" s="52" t="str" cm="1">
        <f t="array" ref="W3124">_xlfn.SWITCH(ROUND(V3124,0),5,"Excellent",4,"Good",3,"Ok","Bad")</f>
        <v>Good</v>
      </c>
      <c r="X3124">
        <v>26</v>
      </c>
      <c r="Y3124" t="str">
        <f t="shared" si="195"/>
        <v>No</v>
      </c>
      <c r="Z3124" s="68">
        <v>43030</v>
      </c>
      <c r="AA3124" s="68">
        <v>44013</v>
      </c>
      <c r="AB3124">
        <v>86</v>
      </c>
      <c r="AC3124" t="s">
        <v>15616</v>
      </c>
    </row>
    <row r="3125" spans="1:29" x14ac:dyDescent="0.3">
      <c r="A3125" t="s">
        <v>2263</v>
      </c>
      <c r="B3125">
        <v>1477</v>
      </c>
      <c r="C3125" t="str">
        <f>VLOOKUP($B3125,Hosts!$A:$M,10,0)</f>
        <v>Within an hour</v>
      </c>
      <c r="D3125" s="70">
        <f>VLOOKUP($B3125,Hosts!$A:$M,11,0)</f>
        <v>1</v>
      </c>
      <c r="E3125" s="70">
        <f>VLOOKUP($B3125,Hosts!$A:$M,12,0)</f>
        <v>1</v>
      </c>
      <c r="F3125" t="str">
        <f>VLOOKUP($B3125,Hosts!$A:$M,13,0)</f>
        <v>Yes</v>
      </c>
      <c r="G3125" t="str">
        <f>INDEX(Hosts!$A:$M, MATCH(Places!$B3125,Hosts!$A:$A,0), MATCH(Places!G$1,Hosts!$A$1:$M$1,0))</f>
        <v>Within an hour</v>
      </c>
      <c r="H3125" s="70">
        <f>INDEX(Hosts!$A:$M, MATCH(Places!$B3125,Hosts!$A:$A,0), MATCH(Places!H$1,Hosts!$A$1:$M$1,0))</f>
        <v>1</v>
      </c>
      <c r="I3125" s="70">
        <f>INDEX(Hosts!$A:$M, MATCH(Places!$B3125,Hosts!$A:$A,0), MATCH(Places!I$1,Hosts!$A$1:$M$1,0))</f>
        <v>1</v>
      </c>
      <c r="J3125" t="str">
        <f>INDEX(Hosts!$A:$M, MATCH(Places!$B3125,Hosts!$A:$A,0), MATCH(Places!J$1,Hosts!$A$1:$M$1,0))</f>
        <v>Yes</v>
      </c>
      <c r="K3125">
        <v>7</v>
      </c>
      <c r="L3125" t="str">
        <f>VLOOKUP($K3125,Neighborhoods!$A:$C,2,0)</f>
        <v>Brooklyn</v>
      </c>
      <c r="M3125" t="str">
        <f>VLOOKUP($K3125,Neighborhoods!$A:$C,3,0)</f>
        <v>Bedford-Stuyvesant</v>
      </c>
      <c r="N3125" t="str">
        <f>INDEX(Neighborhoods!$A:$C, MATCH(Places!$K3125,Neighborhoods!$A:$A,0), MATCH(Places!N$1,Neighborhoods!$A$1:$C$1,0))</f>
        <v>Brooklyn</v>
      </c>
      <c r="O3125" t="str">
        <f>INDEX(Neighborhoods!$A:$C, MATCH(Places!$K3125,Neighborhoods!$A:$A,0), MATCH(Places!O$1,Neighborhoods!$A$1:$C$1,0))</f>
        <v>Bedford-Stuyvesant</v>
      </c>
      <c r="P3125" t="s">
        <v>11822</v>
      </c>
      <c r="Q3125" t="str">
        <f t="shared" si="192"/>
        <v>No</v>
      </c>
      <c r="R3125">
        <v>4</v>
      </c>
      <c r="S3125" t="str">
        <f t="shared" si="193"/>
        <v>Medium</v>
      </c>
      <c r="T3125" s="50">
        <v>190</v>
      </c>
      <c r="U3125" s="70">
        <f t="shared" si="194"/>
        <v>0.03</v>
      </c>
      <c r="V3125" s="52">
        <v>4.82</v>
      </c>
      <c r="W3125" s="52" t="str" cm="1">
        <f t="array" ref="W3125">_xlfn.SWITCH(ROUND(V3125,0),5,"Excellent",4,"Good",3,"Ok","Bad")</f>
        <v>Excellent</v>
      </c>
      <c r="X3125">
        <v>51</v>
      </c>
      <c r="Y3125" t="str">
        <f t="shared" si="195"/>
        <v>No</v>
      </c>
      <c r="Z3125" s="68">
        <v>43025</v>
      </c>
      <c r="AA3125" s="68">
        <v>43968</v>
      </c>
      <c r="AB3125">
        <v>340</v>
      </c>
      <c r="AC3125" t="s">
        <v>15615</v>
      </c>
    </row>
    <row r="3126" spans="1:29" x14ac:dyDescent="0.3">
      <c r="A3126" t="s">
        <v>2264</v>
      </c>
      <c r="B3126">
        <v>3387</v>
      </c>
      <c r="C3126" t="str">
        <f>VLOOKUP($B3126,Hosts!$A:$M,10,0)</f>
        <v>Within an hour</v>
      </c>
      <c r="D3126" s="70">
        <f>VLOOKUP($B3126,Hosts!$A:$M,11,0)</f>
        <v>1</v>
      </c>
      <c r="E3126" s="70">
        <f>VLOOKUP($B3126,Hosts!$A:$M,12,0)</f>
        <v>0.95</v>
      </c>
      <c r="F3126" t="str">
        <f>VLOOKUP($B3126,Hosts!$A:$M,13,0)</f>
        <v>Yes</v>
      </c>
      <c r="G3126" t="str">
        <f>INDEX(Hosts!$A:$M, MATCH(Places!$B3126,Hosts!$A:$A,0), MATCH(Places!G$1,Hosts!$A$1:$M$1,0))</f>
        <v>Within an hour</v>
      </c>
      <c r="H3126" s="70">
        <f>INDEX(Hosts!$A:$M, MATCH(Places!$B3126,Hosts!$A:$A,0), MATCH(Places!H$1,Hosts!$A$1:$M$1,0))</f>
        <v>1</v>
      </c>
      <c r="I3126" s="70">
        <f>INDEX(Hosts!$A:$M, MATCH(Places!$B3126,Hosts!$A:$A,0), MATCH(Places!I$1,Hosts!$A$1:$M$1,0))</f>
        <v>0.95</v>
      </c>
      <c r="J3126" t="str">
        <f>INDEX(Hosts!$A:$M, MATCH(Places!$B3126,Hosts!$A:$A,0), MATCH(Places!J$1,Hosts!$A$1:$M$1,0))</f>
        <v>Yes</v>
      </c>
      <c r="K3126">
        <v>21</v>
      </c>
      <c r="L3126" t="str">
        <f>VLOOKUP($K3126,Neighborhoods!$A:$C,2,0)</f>
        <v>Queens</v>
      </c>
      <c r="M3126" t="str">
        <f>VLOOKUP($K3126,Neighborhoods!$A:$C,3,0)</f>
        <v>Astoria</v>
      </c>
      <c r="N3126" t="str">
        <f>INDEX(Neighborhoods!$A:$C, MATCH(Places!$K3126,Neighborhoods!$A:$A,0), MATCH(Places!N$1,Neighborhoods!$A$1:$C$1,0))</f>
        <v>Queens</v>
      </c>
      <c r="O3126" t="str">
        <f>INDEX(Neighborhoods!$A:$C, MATCH(Places!$K3126,Neighborhoods!$A:$A,0), MATCH(Places!O$1,Neighborhoods!$A$1:$C$1,0))</f>
        <v>Astoria</v>
      </c>
      <c r="P3126" t="s">
        <v>1</v>
      </c>
      <c r="Q3126" t="str">
        <f t="shared" si="192"/>
        <v>Yes</v>
      </c>
      <c r="R3126">
        <v>2</v>
      </c>
      <c r="S3126" t="str">
        <f t="shared" si="193"/>
        <v>Small</v>
      </c>
      <c r="T3126" s="50">
        <v>59</v>
      </c>
      <c r="U3126" s="70">
        <f t="shared" si="194"/>
        <v>0.03</v>
      </c>
      <c r="V3126" s="52">
        <v>4.99</v>
      </c>
      <c r="W3126" s="52" t="str" cm="1">
        <f t="array" ref="W3126">_xlfn.SWITCH(ROUND(V3126,0),5,"Excellent",4,"Good",3,"Ok","Bad")</f>
        <v>Excellent</v>
      </c>
      <c r="X3126">
        <v>103</v>
      </c>
      <c r="Y3126" t="str">
        <f t="shared" si="195"/>
        <v>Yes</v>
      </c>
      <c r="Z3126" s="68">
        <v>43054</v>
      </c>
      <c r="AA3126" s="68">
        <v>44027</v>
      </c>
      <c r="AB3126">
        <v>130</v>
      </c>
      <c r="AC3126" t="s">
        <v>15615</v>
      </c>
    </row>
    <row r="3127" spans="1:29" x14ac:dyDescent="0.3">
      <c r="A3127" t="s">
        <v>14255</v>
      </c>
      <c r="B3127">
        <v>3382</v>
      </c>
      <c r="C3127" t="str">
        <f>VLOOKUP($B3127,Hosts!$A:$M,10,0)</f>
        <v>Within an hour</v>
      </c>
      <c r="D3127" s="70">
        <f>VLOOKUP($B3127,Hosts!$A:$M,11,0)</f>
        <v>1</v>
      </c>
      <c r="E3127" s="70">
        <f>VLOOKUP($B3127,Hosts!$A:$M,12,0)</f>
        <v>0.99</v>
      </c>
      <c r="F3127" t="str">
        <f>VLOOKUP($B3127,Hosts!$A:$M,13,0)</f>
        <v>Yes</v>
      </c>
      <c r="G3127" t="str">
        <f>INDEX(Hosts!$A:$M, MATCH(Places!$B3127,Hosts!$A:$A,0), MATCH(Places!G$1,Hosts!$A$1:$M$1,0))</f>
        <v>Within an hour</v>
      </c>
      <c r="H3127" s="70">
        <f>INDEX(Hosts!$A:$M, MATCH(Places!$B3127,Hosts!$A:$A,0), MATCH(Places!H$1,Hosts!$A$1:$M$1,0))</f>
        <v>1</v>
      </c>
      <c r="I3127" s="70">
        <f>INDEX(Hosts!$A:$M, MATCH(Places!$B3127,Hosts!$A:$A,0), MATCH(Places!I$1,Hosts!$A$1:$M$1,0))</f>
        <v>0.99</v>
      </c>
      <c r="J3127" t="str">
        <f>INDEX(Hosts!$A:$M, MATCH(Places!$B3127,Hosts!$A:$A,0), MATCH(Places!J$1,Hosts!$A$1:$M$1,0))</f>
        <v>Yes</v>
      </c>
      <c r="K3127">
        <v>23</v>
      </c>
      <c r="L3127" t="str">
        <f>VLOOKUP($K3127,Neighborhoods!$A:$C,2,0)</f>
        <v>Queens</v>
      </c>
      <c r="M3127" t="str">
        <f>VLOOKUP($K3127,Neighborhoods!$A:$C,3,0)</f>
        <v>Jamaica</v>
      </c>
      <c r="N3127" t="str">
        <f>INDEX(Neighborhoods!$A:$C, MATCH(Places!$K3127,Neighborhoods!$A:$A,0), MATCH(Places!N$1,Neighborhoods!$A$1:$C$1,0))</f>
        <v>Queens</v>
      </c>
      <c r="O3127" t="str">
        <f>INDEX(Neighborhoods!$A:$C, MATCH(Places!$K3127,Neighborhoods!$A:$A,0), MATCH(Places!O$1,Neighborhoods!$A$1:$C$1,0))</f>
        <v>Jamaica</v>
      </c>
      <c r="P3127" t="s">
        <v>1</v>
      </c>
      <c r="Q3127" t="str">
        <f t="shared" si="192"/>
        <v>Yes</v>
      </c>
      <c r="R3127">
        <v>3</v>
      </c>
      <c r="S3127" t="str">
        <f t="shared" si="193"/>
        <v>Medium</v>
      </c>
      <c r="T3127" s="50">
        <v>43</v>
      </c>
      <c r="U3127" s="70">
        <f t="shared" si="194"/>
        <v>0.03</v>
      </c>
      <c r="V3127" s="52">
        <v>4.84</v>
      </c>
      <c r="W3127" s="52" t="str" cm="1">
        <f t="array" ref="W3127">_xlfn.SWITCH(ROUND(V3127,0),5,"Excellent",4,"Good",3,"Ok","Bad")</f>
        <v>Excellent</v>
      </c>
      <c r="X3127">
        <v>67</v>
      </c>
      <c r="Y3127" t="str">
        <f t="shared" si="195"/>
        <v>No</v>
      </c>
      <c r="Z3127" s="68">
        <v>43044</v>
      </c>
      <c r="AA3127" s="68">
        <v>43992</v>
      </c>
      <c r="AB3127">
        <v>174</v>
      </c>
      <c r="AC3127" t="s">
        <v>15616</v>
      </c>
    </row>
    <row r="3128" spans="1:29" x14ac:dyDescent="0.3">
      <c r="A3128" t="s">
        <v>2265</v>
      </c>
      <c r="B3128">
        <v>351</v>
      </c>
      <c r="C3128" t="str">
        <f>VLOOKUP($B3128,Hosts!$A:$M,10,0)</f>
        <v>A few days or more</v>
      </c>
      <c r="D3128" s="70">
        <f>VLOOKUP($B3128,Hosts!$A:$M,11,0)</f>
        <v>0.33</v>
      </c>
      <c r="E3128" s="70">
        <f>VLOOKUP($B3128,Hosts!$A:$M,12,0)</f>
        <v>0.7</v>
      </c>
      <c r="F3128" t="str">
        <f>VLOOKUP($B3128,Hosts!$A:$M,13,0)</f>
        <v>No</v>
      </c>
      <c r="G3128" t="str">
        <f>INDEX(Hosts!$A:$M, MATCH(Places!$B3128,Hosts!$A:$A,0), MATCH(Places!G$1,Hosts!$A$1:$M$1,0))</f>
        <v>A few days or more</v>
      </c>
      <c r="H3128" s="70">
        <f>INDEX(Hosts!$A:$M, MATCH(Places!$B3128,Hosts!$A:$A,0), MATCH(Places!H$1,Hosts!$A$1:$M$1,0))</f>
        <v>0.33</v>
      </c>
      <c r="I3128" s="70">
        <f>INDEX(Hosts!$A:$M, MATCH(Places!$B3128,Hosts!$A:$A,0), MATCH(Places!I$1,Hosts!$A$1:$M$1,0))</f>
        <v>0.7</v>
      </c>
      <c r="J3128" t="str">
        <f>INDEX(Hosts!$A:$M, MATCH(Places!$B3128,Hosts!$A:$A,0), MATCH(Places!J$1,Hosts!$A$1:$M$1,0))</f>
        <v>No</v>
      </c>
      <c r="K3128">
        <v>7</v>
      </c>
      <c r="L3128" t="str">
        <f>VLOOKUP($K3128,Neighborhoods!$A:$C,2,0)</f>
        <v>Brooklyn</v>
      </c>
      <c r="M3128" t="str">
        <f>VLOOKUP($K3128,Neighborhoods!$A:$C,3,0)</f>
        <v>Bedford-Stuyvesant</v>
      </c>
      <c r="N3128" t="str">
        <f>INDEX(Neighborhoods!$A:$C, MATCH(Places!$K3128,Neighborhoods!$A:$A,0), MATCH(Places!N$1,Neighborhoods!$A$1:$C$1,0))</f>
        <v>Brooklyn</v>
      </c>
      <c r="O3128" t="str">
        <f>INDEX(Neighborhoods!$A:$C, MATCH(Places!$K3128,Neighborhoods!$A:$A,0), MATCH(Places!O$1,Neighborhoods!$A$1:$C$1,0))</f>
        <v>Bedford-Stuyvesant</v>
      </c>
      <c r="P3128" t="s">
        <v>11822</v>
      </c>
      <c r="Q3128" t="str">
        <f t="shared" si="192"/>
        <v>No</v>
      </c>
      <c r="R3128">
        <v>2</v>
      </c>
      <c r="S3128" t="str">
        <f t="shared" si="193"/>
        <v>Small</v>
      </c>
      <c r="T3128" s="50">
        <v>130</v>
      </c>
      <c r="U3128" s="70">
        <f t="shared" si="194"/>
        <v>0.03</v>
      </c>
      <c r="V3128" s="52">
        <v>5</v>
      </c>
      <c r="W3128" s="52" t="str" cm="1">
        <f t="array" ref="W3128">_xlfn.SWITCH(ROUND(V3128,0),5,"Excellent",4,"Good",3,"Ok","Bad")</f>
        <v>Excellent</v>
      </c>
      <c r="X3128">
        <v>25</v>
      </c>
      <c r="Y3128" t="str">
        <f t="shared" si="195"/>
        <v>No</v>
      </c>
      <c r="Z3128" s="68">
        <v>43103</v>
      </c>
      <c r="AA3128" s="68">
        <v>43899</v>
      </c>
      <c r="AB3128">
        <v>179</v>
      </c>
      <c r="AC3128" t="s">
        <v>15615</v>
      </c>
    </row>
    <row r="3129" spans="1:29" x14ac:dyDescent="0.3">
      <c r="A3129" t="s">
        <v>2266</v>
      </c>
      <c r="B3129">
        <v>3023</v>
      </c>
      <c r="C3129" t="str">
        <f>VLOOKUP($B3129,Hosts!$A:$M,10,0)</f>
        <v>Within an hour</v>
      </c>
      <c r="D3129" s="70">
        <f>VLOOKUP($B3129,Hosts!$A:$M,11,0)</f>
        <v>1</v>
      </c>
      <c r="E3129" s="70">
        <f>VLOOKUP($B3129,Hosts!$A:$M,12,0)</f>
        <v>1</v>
      </c>
      <c r="F3129" t="str">
        <f>VLOOKUP($B3129,Hosts!$A:$M,13,0)</f>
        <v>No</v>
      </c>
      <c r="G3129" t="str">
        <f>INDEX(Hosts!$A:$M, MATCH(Places!$B3129,Hosts!$A:$A,0), MATCH(Places!G$1,Hosts!$A$1:$M$1,0))</f>
        <v>Within an hour</v>
      </c>
      <c r="H3129" s="70">
        <f>INDEX(Hosts!$A:$M, MATCH(Places!$B3129,Hosts!$A:$A,0), MATCH(Places!H$1,Hosts!$A$1:$M$1,0))</f>
        <v>1</v>
      </c>
      <c r="I3129" s="70">
        <f>INDEX(Hosts!$A:$M, MATCH(Places!$B3129,Hosts!$A:$A,0), MATCH(Places!I$1,Hosts!$A$1:$M$1,0))</f>
        <v>1</v>
      </c>
      <c r="J3129" t="str">
        <f>INDEX(Hosts!$A:$M, MATCH(Places!$B3129,Hosts!$A:$A,0), MATCH(Places!J$1,Hosts!$A$1:$M$1,0))</f>
        <v>No</v>
      </c>
      <c r="K3129">
        <v>8</v>
      </c>
      <c r="L3129" t="str">
        <f>VLOOKUP($K3129,Neighborhoods!$A:$C,2,0)</f>
        <v>Brooklyn</v>
      </c>
      <c r="M3129" t="str">
        <f>VLOOKUP($K3129,Neighborhoods!$A:$C,3,0)</f>
        <v>Bushwick</v>
      </c>
      <c r="N3129" t="str">
        <f>INDEX(Neighborhoods!$A:$C, MATCH(Places!$K3129,Neighborhoods!$A:$A,0), MATCH(Places!N$1,Neighborhoods!$A$1:$C$1,0))</f>
        <v>Brooklyn</v>
      </c>
      <c r="O3129" t="str">
        <f>INDEX(Neighborhoods!$A:$C, MATCH(Places!$K3129,Neighborhoods!$A:$A,0), MATCH(Places!O$1,Neighborhoods!$A$1:$C$1,0))</f>
        <v>Bushwick</v>
      </c>
      <c r="P3129" t="s">
        <v>11822</v>
      </c>
      <c r="Q3129" t="str">
        <f t="shared" si="192"/>
        <v>No</v>
      </c>
      <c r="R3129">
        <v>6</v>
      </c>
      <c r="S3129" t="str">
        <f t="shared" si="193"/>
        <v>Large</v>
      </c>
      <c r="T3129" s="50">
        <v>150</v>
      </c>
      <c r="U3129" s="70">
        <f t="shared" si="194"/>
        <v>0.03</v>
      </c>
      <c r="V3129" s="52">
        <v>4.6500000000000004</v>
      </c>
      <c r="W3129" s="52" t="str" cm="1">
        <f t="array" ref="W3129">_xlfn.SWITCH(ROUND(V3129,0),5,"Excellent",4,"Good",3,"Ok","Bad")</f>
        <v>Excellent</v>
      </c>
      <c r="X3129">
        <v>40</v>
      </c>
      <c r="Y3129" t="str">
        <f t="shared" si="195"/>
        <v>No</v>
      </c>
      <c r="Z3129" s="68">
        <v>43104</v>
      </c>
      <c r="AA3129" s="68">
        <v>43831</v>
      </c>
      <c r="AB3129">
        <v>227</v>
      </c>
      <c r="AC3129" t="s">
        <v>15616</v>
      </c>
    </row>
    <row r="3130" spans="1:29" x14ac:dyDescent="0.3">
      <c r="A3130" t="s">
        <v>14074</v>
      </c>
      <c r="B3130">
        <v>3389</v>
      </c>
      <c r="C3130" t="str">
        <f>VLOOKUP($B3130,Hosts!$A:$M,10,0)</f>
        <v>Within a day</v>
      </c>
      <c r="D3130" s="70">
        <f>VLOOKUP($B3130,Hosts!$A:$M,11,0)</f>
        <v>1</v>
      </c>
      <c r="E3130" s="70">
        <f>VLOOKUP($B3130,Hosts!$A:$M,12,0)</f>
        <v>0.95</v>
      </c>
      <c r="F3130" t="str">
        <f>VLOOKUP($B3130,Hosts!$A:$M,13,0)</f>
        <v>Yes</v>
      </c>
      <c r="G3130" t="str">
        <f>INDEX(Hosts!$A:$M, MATCH(Places!$B3130,Hosts!$A:$A,0), MATCH(Places!G$1,Hosts!$A$1:$M$1,0))</f>
        <v>Within a day</v>
      </c>
      <c r="H3130" s="70">
        <f>INDEX(Hosts!$A:$M, MATCH(Places!$B3130,Hosts!$A:$A,0), MATCH(Places!H$1,Hosts!$A$1:$M$1,0))</f>
        <v>1</v>
      </c>
      <c r="I3130" s="70">
        <f>INDEX(Hosts!$A:$M, MATCH(Places!$B3130,Hosts!$A:$A,0), MATCH(Places!I$1,Hosts!$A$1:$M$1,0))</f>
        <v>0.95</v>
      </c>
      <c r="J3130" t="str">
        <f>INDEX(Hosts!$A:$M, MATCH(Places!$B3130,Hosts!$A:$A,0), MATCH(Places!J$1,Hosts!$A$1:$M$1,0))</f>
        <v>Yes</v>
      </c>
      <c r="K3130">
        <v>19</v>
      </c>
      <c r="L3130" t="str">
        <f>VLOOKUP($K3130,Neighborhoods!$A:$C,2,0)</f>
        <v>Manhattan</v>
      </c>
      <c r="M3130" t="str">
        <f>VLOOKUP($K3130,Neighborhoods!$A:$C,3,0)</f>
        <v>Upper East Side</v>
      </c>
      <c r="N3130" t="str">
        <f>INDEX(Neighborhoods!$A:$C, MATCH(Places!$K3130,Neighborhoods!$A:$A,0), MATCH(Places!N$1,Neighborhoods!$A$1:$C$1,0))</f>
        <v>Manhattan</v>
      </c>
      <c r="O3130" t="str">
        <f>INDEX(Neighborhoods!$A:$C, MATCH(Places!$K3130,Neighborhoods!$A:$A,0), MATCH(Places!O$1,Neighborhoods!$A$1:$C$1,0))</f>
        <v>Upper East Side</v>
      </c>
      <c r="P3130" t="s">
        <v>11822</v>
      </c>
      <c r="Q3130" t="str">
        <f t="shared" si="192"/>
        <v>No</v>
      </c>
      <c r="R3130">
        <v>2</v>
      </c>
      <c r="S3130" t="str">
        <f t="shared" si="193"/>
        <v>Small</v>
      </c>
      <c r="T3130" s="50">
        <v>102</v>
      </c>
      <c r="U3130" s="70">
        <f t="shared" si="194"/>
        <v>0.03</v>
      </c>
      <c r="V3130" s="52">
        <v>4.87</v>
      </c>
      <c r="W3130" s="52" t="str" cm="1">
        <f t="array" ref="W3130">_xlfn.SWITCH(ROUND(V3130,0),5,"Excellent",4,"Good",3,"Ok","Bad")</f>
        <v>Excellent</v>
      </c>
      <c r="X3130">
        <v>75</v>
      </c>
      <c r="Y3130" t="str">
        <f t="shared" si="195"/>
        <v>No</v>
      </c>
      <c r="Z3130" s="68">
        <v>43036</v>
      </c>
      <c r="AA3130" s="68">
        <v>43905</v>
      </c>
      <c r="AB3130">
        <v>0</v>
      </c>
      <c r="AC3130" t="s">
        <v>15615</v>
      </c>
    </row>
    <row r="3131" spans="1:29" x14ac:dyDescent="0.3">
      <c r="A3131" t="s">
        <v>2267</v>
      </c>
      <c r="B3131">
        <v>3378</v>
      </c>
      <c r="C3131" t="str">
        <f>VLOOKUP($B3131,Hosts!$A:$M,10,0)</f>
        <v>Within an hour</v>
      </c>
      <c r="D3131" s="70">
        <f>VLOOKUP($B3131,Hosts!$A:$M,11,0)</f>
        <v>1</v>
      </c>
      <c r="E3131" s="70">
        <f>VLOOKUP($B3131,Hosts!$A:$M,12,0)</f>
        <v>0.99</v>
      </c>
      <c r="F3131" t="str">
        <f>VLOOKUP($B3131,Hosts!$A:$M,13,0)</f>
        <v>No</v>
      </c>
      <c r="G3131" t="str">
        <f>INDEX(Hosts!$A:$M, MATCH(Places!$B3131,Hosts!$A:$A,0), MATCH(Places!G$1,Hosts!$A$1:$M$1,0))</f>
        <v>Within an hour</v>
      </c>
      <c r="H3131" s="70">
        <f>INDEX(Hosts!$A:$M, MATCH(Places!$B3131,Hosts!$A:$A,0), MATCH(Places!H$1,Hosts!$A$1:$M$1,0))</f>
        <v>1</v>
      </c>
      <c r="I3131" s="70">
        <f>INDEX(Hosts!$A:$M, MATCH(Places!$B3131,Hosts!$A:$A,0), MATCH(Places!I$1,Hosts!$A$1:$M$1,0))</f>
        <v>0.99</v>
      </c>
      <c r="J3131" t="str">
        <f>INDEX(Hosts!$A:$M, MATCH(Places!$B3131,Hosts!$A:$A,0), MATCH(Places!J$1,Hosts!$A$1:$M$1,0))</f>
        <v>No</v>
      </c>
      <c r="K3131">
        <v>21</v>
      </c>
      <c r="L3131" t="str">
        <f>VLOOKUP($K3131,Neighborhoods!$A:$C,2,0)</f>
        <v>Queens</v>
      </c>
      <c r="M3131" t="str">
        <f>VLOOKUP($K3131,Neighborhoods!$A:$C,3,0)</f>
        <v>Astoria</v>
      </c>
      <c r="N3131" t="str">
        <f>INDEX(Neighborhoods!$A:$C, MATCH(Places!$K3131,Neighborhoods!$A:$A,0), MATCH(Places!N$1,Neighborhoods!$A$1:$C$1,0))</f>
        <v>Queens</v>
      </c>
      <c r="O3131" t="str">
        <f>INDEX(Neighborhoods!$A:$C, MATCH(Places!$K3131,Neighborhoods!$A:$A,0), MATCH(Places!O$1,Neighborhoods!$A$1:$C$1,0))</f>
        <v>Astoria</v>
      </c>
      <c r="P3131" t="s">
        <v>1</v>
      </c>
      <c r="Q3131" t="str">
        <f t="shared" si="192"/>
        <v>Yes</v>
      </c>
      <c r="R3131">
        <v>2</v>
      </c>
      <c r="S3131" t="str">
        <f t="shared" si="193"/>
        <v>Small</v>
      </c>
      <c r="T3131" s="50">
        <v>53.57</v>
      </c>
      <c r="U3131" s="70">
        <f t="shared" si="194"/>
        <v>0.03</v>
      </c>
      <c r="V3131" s="52">
        <v>4.88</v>
      </c>
      <c r="W3131" s="52" t="str" cm="1">
        <f t="array" ref="W3131">_xlfn.SWITCH(ROUND(V3131,0),5,"Excellent",4,"Good",3,"Ok","Bad")</f>
        <v>Excellent</v>
      </c>
      <c r="X3131">
        <v>165</v>
      </c>
      <c r="Y3131" t="str">
        <f t="shared" si="195"/>
        <v>Yes</v>
      </c>
      <c r="Z3131" s="68">
        <v>43029</v>
      </c>
      <c r="AA3131" s="68">
        <v>44033</v>
      </c>
      <c r="AB3131">
        <v>350</v>
      </c>
      <c r="AC3131" t="s">
        <v>15616</v>
      </c>
    </row>
    <row r="3132" spans="1:29" x14ac:dyDescent="0.3">
      <c r="A3132" t="s">
        <v>2268</v>
      </c>
      <c r="B3132">
        <v>1465</v>
      </c>
      <c r="C3132" t="str">
        <f>VLOOKUP($B3132,Hosts!$A:$M,10,0)</f>
        <v>Within an hour</v>
      </c>
      <c r="D3132" s="70">
        <f>VLOOKUP($B3132,Hosts!$A:$M,11,0)</f>
        <v>1</v>
      </c>
      <c r="E3132" s="70">
        <f>VLOOKUP($B3132,Hosts!$A:$M,12,0)</f>
        <v>1</v>
      </c>
      <c r="F3132" t="str">
        <f>VLOOKUP($B3132,Hosts!$A:$M,13,0)</f>
        <v>No</v>
      </c>
      <c r="G3132" t="str">
        <f>INDEX(Hosts!$A:$M, MATCH(Places!$B3132,Hosts!$A:$A,0), MATCH(Places!G$1,Hosts!$A$1:$M$1,0))</f>
        <v>Within an hour</v>
      </c>
      <c r="H3132" s="70">
        <f>INDEX(Hosts!$A:$M, MATCH(Places!$B3132,Hosts!$A:$A,0), MATCH(Places!H$1,Hosts!$A$1:$M$1,0))</f>
        <v>1</v>
      </c>
      <c r="I3132" s="70">
        <f>INDEX(Hosts!$A:$M, MATCH(Places!$B3132,Hosts!$A:$A,0), MATCH(Places!I$1,Hosts!$A$1:$M$1,0))</f>
        <v>1</v>
      </c>
      <c r="J3132" t="str">
        <f>INDEX(Hosts!$A:$M, MATCH(Places!$B3132,Hosts!$A:$A,0), MATCH(Places!J$1,Hosts!$A$1:$M$1,0))</f>
        <v>No</v>
      </c>
      <c r="K3132">
        <v>15</v>
      </c>
      <c r="L3132" t="str">
        <f>VLOOKUP($K3132,Neighborhoods!$A:$C,2,0)</f>
        <v>Manhattan</v>
      </c>
      <c r="M3132" t="str">
        <f>VLOOKUP($K3132,Neighborhoods!$A:$C,3,0)</f>
        <v>East Village</v>
      </c>
      <c r="N3132" t="str">
        <f>INDEX(Neighborhoods!$A:$C, MATCH(Places!$K3132,Neighborhoods!$A:$A,0), MATCH(Places!N$1,Neighborhoods!$A$1:$C$1,0))</f>
        <v>Manhattan</v>
      </c>
      <c r="O3132" t="str">
        <f>INDEX(Neighborhoods!$A:$C, MATCH(Places!$K3132,Neighborhoods!$A:$A,0), MATCH(Places!O$1,Neighborhoods!$A$1:$C$1,0))</f>
        <v>East Village</v>
      </c>
      <c r="P3132" t="s">
        <v>11822</v>
      </c>
      <c r="Q3132" t="str">
        <f t="shared" si="192"/>
        <v>No</v>
      </c>
      <c r="R3132">
        <v>2</v>
      </c>
      <c r="S3132" t="str">
        <f t="shared" si="193"/>
        <v>Small</v>
      </c>
      <c r="T3132" s="50">
        <v>125</v>
      </c>
      <c r="U3132" s="70">
        <f t="shared" si="194"/>
        <v>0.03</v>
      </c>
      <c r="V3132" s="52">
        <v>4.54</v>
      </c>
      <c r="W3132" s="52" t="str" cm="1">
        <f t="array" ref="W3132">_xlfn.SWITCH(ROUND(V3132,0),5,"Excellent",4,"Good",3,"Ok","Bad")</f>
        <v>Excellent</v>
      </c>
      <c r="X3132">
        <v>87</v>
      </c>
      <c r="Y3132" t="str">
        <f t="shared" si="195"/>
        <v>No</v>
      </c>
      <c r="Z3132" s="68">
        <v>43045</v>
      </c>
      <c r="AA3132" s="68">
        <v>43890</v>
      </c>
      <c r="AB3132">
        <v>160</v>
      </c>
      <c r="AC3132" t="s">
        <v>15615</v>
      </c>
    </row>
    <row r="3133" spans="1:29" x14ac:dyDescent="0.3">
      <c r="A3133" t="s">
        <v>2269</v>
      </c>
      <c r="B3133">
        <v>3192</v>
      </c>
      <c r="C3133" t="str">
        <f>VLOOKUP($B3133,Hosts!$A:$M,10,0)</f>
        <v>Within a few hours</v>
      </c>
      <c r="D3133" s="70">
        <f>VLOOKUP($B3133,Hosts!$A:$M,11,0)</f>
        <v>1</v>
      </c>
      <c r="E3133" s="70">
        <f>VLOOKUP($B3133,Hosts!$A:$M,12,0)</f>
        <v>0.72</v>
      </c>
      <c r="F3133" t="str">
        <f>VLOOKUP($B3133,Hosts!$A:$M,13,0)</f>
        <v>No</v>
      </c>
      <c r="G3133" t="str">
        <f>INDEX(Hosts!$A:$M, MATCH(Places!$B3133,Hosts!$A:$A,0), MATCH(Places!G$1,Hosts!$A$1:$M$1,0))</f>
        <v>Within a few hours</v>
      </c>
      <c r="H3133" s="70">
        <f>INDEX(Hosts!$A:$M, MATCH(Places!$B3133,Hosts!$A:$A,0), MATCH(Places!H$1,Hosts!$A$1:$M$1,0))</f>
        <v>1</v>
      </c>
      <c r="I3133" s="70">
        <f>INDEX(Hosts!$A:$M, MATCH(Places!$B3133,Hosts!$A:$A,0), MATCH(Places!I$1,Hosts!$A$1:$M$1,0))</f>
        <v>0.72</v>
      </c>
      <c r="J3133" t="str">
        <f>INDEX(Hosts!$A:$M, MATCH(Places!$B3133,Hosts!$A:$A,0), MATCH(Places!J$1,Hosts!$A$1:$M$1,0))</f>
        <v>No</v>
      </c>
      <c r="K3133">
        <v>20</v>
      </c>
      <c r="L3133" t="str">
        <f>VLOOKUP($K3133,Neighborhoods!$A:$C,2,0)</f>
        <v>Manhattan</v>
      </c>
      <c r="M3133" t="str">
        <f>VLOOKUP($K3133,Neighborhoods!$A:$C,3,0)</f>
        <v>Upper West Side</v>
      </c>
      <c r="N3133" t="str">
        <f>INDEX(Neighborhoods!$A:$C, MATCH(Places!$K3133,Neighborhoods!$A:$A,0), MATCH(Places!N$1,Neighborhoods!$A$1:$C$1,0))</f>
        <v>Manhattan</v>
      </c>
      <c r="O3133" t="str">
        <f>INDEX(Neighborhoods!$A:$C, MATCH(Places!$K3133,Neighborhoods!$A:$A,0), MATCH(Places!O$1,Neighborhoods!$A$1:$C$1,0))</f>
        <v>Upper West Side</v>
      </c>
      <c r="P3133" t="s">
        <v>16</v>
      </c>
      <c r="Q3133" t="str">
        <f t="shared" si="192"/>
        <v>Yes</v>
      </c>
      <c r="R3133">
        <v>3</v>
      </c>
      <c r="S3133" t="str">
        <f t="shared" si="193"/>
        <v>Medium</v>
      </c>
      <c r="T3133" s="50">
        <v>18</v>
      </c>
      <c r="U3133" s="70">
        <f t="shared" si="194"/>
        <v>0.03</v>
      </c>
      <c r="V3133" s="52">
        <v>4.58</v>
      </c>
      <c r="W3133" s="52" t="str" cm="1">
        <f t="array" ref="W3133">_xlfn.SWITCH(ROUND(V3133,0),5,"Excellent",4,"Good",3,"Ok","Bad")</f>
        <v>Excellent</v>
      </c>
      <c r="X3133">
        <v>126</v>
      </c>
      <c r="Y3133" t="str">
        <f t="shared" si="195"/>
        <v>No</v>
      </c>
      <c r="Z3133" s="68">
        <v>43035</v>
      </c>
      <c r="AA3133" s="68">
        <v>43903</v>
      </c>
      <c r="AB3133">
        <v>92</v>
      </c>
      <c r="AC3133" t="s">
        <v>15615</v>
      </c>
    </row>
    <row r="3134" spans="1:29" x14ac:dyDescent="0.3">
      <c r="A3134" t="s">
        <v>2270</v>
      </c>
      <c r="B3134">
        <v>3133</v>
      </c>
      <c r="C3134" t="str">
        <f>VLOOKUP($B3134,Hosts!$A:$M,10,0)</f>
        <v>Within a day</v>
      </c>
      <c r="D3134" s="70">
        <f>VLOOKUP($B3134,Hosts!$A:$M,11,0)</f>
        <v>1</v>
      </c>
      <c r="E3134" s="70">
        <f>VLOOKUP($B3134,Hosts!$A:$M,12,0)</f>
        <v>1</v>
      </c>
      <c r="F3134" t="str">
        <f>VLOOKUP($B3134,Hosts!$A:$M,13,0)</f>
        <v>No</v>
      </c>
      <c r="G3134" t="str">
        <f>INDEX(Hosts!$A:$M, MATCH(Places!$B3134,Hosts!$A:$A,0), MATCH(Places!G$1,Hosts!$A$1:$M$1,0))</f>
        <v>Within a day</v>
      </c>
      <c r="H3134" s="70">
        <f>INDEX(Hosts!$A:$M, MATCH(Places!$B3134,Hosts!$A:$A,0), MATCH(Places!H$1,Hosts!$A$1:$M$1,0))</f>
        <v>1</v>
      </c>
      <c r="I3134" s="70">
        <f>INDEX(Hosts!$A:$M, MATCH(Places!$B3134,Hosts!$A:$A,0), MATCH(Places!I$1,Hosts!$A$1:$M$1,0))</f>
        <v>1</v>
      </c>
      <c r="J3134" t="str">
        <f>INDEX(Hosts!$A:$M, MATCH(Places!$B3134,Hosts!$A:$A,0), MATCH(Places!J$1,Hosts!$A$1:$M$1,0))</f>
        <v>No</v>
      </c>
      <c r="K3134">
        <v>16</v>
      </c>
      <c r="L3134" t="str">
        <f>VLOOKUP($K3134,Neighborhoods!$A:$C,2,0)</f>
        <v>Manhattan</v>
      </c>
      <c r="M3134" t="str">
        <f>VLOOKUP($K3134,Neighborhoods!$A:$C,3,0)</f>
        <v>Harlem</v>
      </c>
      <c r="N3134" t="str">
        <f>INDEX(Neighborhoods!$A:$C, MATCH(Places!$K3134,Neighborhoods!$A:$A,0), MATCH(Places!N$1,Neighborhoods!$A$1:$C$1,0))</f>
        <v>Manhattan</v>
      </c>
      <c r="O3134" t="str">
        <f>INDEX(Neighborhoods!$A:$C, MATCH(Places!$K3134,Neighborhoods!$A:$A,0), MATCH(Places!O$1,Neighborhoods!$A$1:$C$1,0))</f>
        <v>Harlem</v>
      </c>
      <c r="P3134" t="s">
        <v>11822</v>
      </c>
      <c r="Q3134" t="str">
        <f t="shared" si="192"/>
        <v>No</v>
      </c>
      <c r="R3134">
        <v>2</v>
      </c>
      <c r="S3134" t="str">
        <f t="shared" si="193"/>
        <v>Small</v>
      </c>
      <c r="T3134" s="50">
        <v>150</v>
      </c>
      <c r="U3134" s="70">
        <f t="shared" si="194"/>
        <v>0.03</v>
      </c>
      <c r="V3134" s="52">
        <v>4.82</v>
      </c>
      <c r="W3134" s="52" t="str" cm="1">
        <f t="array" ref="W3134">_xlfn.SWITCH(ROUND(V3134,0),5,"Excellent",4,"Good",3,"Ok","Bad")</f>
        <v>Excellent</v>
      </c>
      <c r="X3134">
        <v>93</v>
      </c>
      <c r="Y3134" t="str">
        <f t="shared" si="195"/>
        <v>No</v>
      </c>
      <c r="Z3134" s="68">
        <v>43039</v>
      </c>
      <c r="AA3134" s="68">
        <v>43889</v>
      </c>
      <c r="AB3134">
        <v>103</v>
      </c>
      <c r="AC3134" t="s">
        <v>15615</v>
      </c>
    </row>
    <row r="3135" spans="1:29" x14ac:dyDescent="0.3">
      <c r="A3135" t="s">
        <v>2271</v>
      </c>
      <c r="B3135">
        <v>3212</v>
      </c>
      <c r="C3135" t="str">
        <f>VLOOKUP($B3135,Hosts!$A:$M,10,0)</f>
        <v>Within a day</v>
      </c>
      <c r="D3135" s="70">
        <f>VLOOKUP($B3135,Hosts!$A:$M,11,0)</f>
        <v>0.5</v>
      </c>
      <c r="E3135" s="70">
        <f>VLOOKUP($B3135,Hosts!$A:$M,12,0)</f>
        <v>0.96</v>
      </c>
      <c r="F3135" t="str">
        <f>VLOOKUP($B3135,Hosts!$A:$M,13,0)</f>
        <v>No</v>
      </c>
      <c r="G3135" t="str">
        <f>INDEX(Hosts!$A:$M, MATCH(Places!$B3135,Hosts!$A:$A,0), MATCH(Places!G$1,Hosts!$A$1:$M$1,0))</f>
        <v>Within a day</v>
      </c>
      <c r="H3135" s="70">
        <f>INDEX(Hosts!$A:$M, MATCH(Places!$B3135,Hosts!$A:$A,0), MATCH(Places!H$1,Hosts!$A$1:$M$1,0))</f>
        <v>0.5</v>
      </c>
      <c r="I3135" s="70">
        <f>INDEX(Hosts!$A:$M, MATCH(Places!$B3135,Hosts!$A:$A,0), MATCH(Places!I$1,Hosts!$A$1:$M$1,0))</f>
        <v>0.96</v>
      </c>
      <c r="J3135" t="str">
        <f>INDEX(Hosts!$A:$M, MATCH(Places!$B3135,Hosts!$A:$A,0), MATCH(Places!J$1,Hosts!$A$1:$M$1,0))</f>
        <v>No</v>
      </c>
      <c r="K3135">
        <v>17</v>
      </c>
      <c r="L3135" t="str">
        <f>VLOOKUP($K3135,Neighborhoods!$A:$C,2,0)</f>
        <v>Manhattan</v>
      </c>
      <c r="M3135" t="str">
        <f>VLOOKUP($K3135,Neighborhoods!$A:$C,3,0)</f>
        <v>Hell's Kitchen</v>
      </c>
      <c r="N3135" t="str">
        <f>INDEX(Neighborhoods!$A:$C, MATCH(Places!$K3135,Neighborhoods!$A:$A,0), MATCH(Places!N$1,Neighborhoods!$A$1:$C$1,0))</f>
        <v>Manhattan</v>
      </c>
      <c r="O3135" t="str">
        <f>INDEX(Neighborhoods!$A:$C, MATCH(Places!$K3135,Neighborhoods!$A:$A,0), MATCH(Places!O$1,Neighborhoods!$A$1:$C$1,0))</f>
        <v>Hell's Kitchen</v>
      </c>
      <c r="P3135" t="s">
        <v>1</v>
      </c>
      <c r="Q3135" t="str">
        <f t="shared" si="192"/>
        <v>Yes</v>
      </c>
      <c r="R3135">
        <v>2</v>
      </c>
      <c r="S3135" t="str">
        <f t="shared" si="193"/>
        <v>Small</v>
      </c>
      <c r="T3135" s="50">
        <v>124</v>
      </c>
      <c r="U3135" s="70">
        <f t="shared" si="194"/>
        <v>0.03</v>
      </c>
      <c r="V3135" s="52">
        <v>4.67</v>
      </c>
      <c r="W3135" s="52" t="str" cm="1">
        <f t="array" ref="W3135">_xlfn.SWITCH(ROUND(V3135,0),5,"Excellent",4,"Good",3,"Ok","Bad")</f>
        <v>Excellent</v>
      </c>
      <c r="X3135">
        <v>95</v>
      </c>
      <c r="Y3135" t="str">
        <f t="shared" si="195"/>
        <v>No</v>
      </c>
      <c r="Z3135" s="68">
        <v>43032</v>
      </c>
      <c r="AA3135" s="68">
        <v>43927</v>
      </c>
      <c r="AB3135">
        <v>0</v>
      </c>
      <c r="AC3135" t="s">
        <v>15616</v>
      </c>
    </row>
    <row r="3136" spans="1:29" x14ac:dyDescent="0.3">
      <c r="A3136" t="s">
        <v>2272</v>
      </c>
      <c r="B3136">
        <v>1471</v>
      </c>
      <c r="C3136" t="str">
        <f>VLOOKUP($B3136,Hosts!$A:$M,10,0)</f>
        <v>Within a few hours</v>
      </c>
      <c r="D3136" s="70">
        <f>VLOOKUP($B3136,Hosts!$A:$M,11,0)</f>
        <v>1</v>
      </c>
      <c r="E3136" s="70">
        <f>VLOOKUP($B3136,Hosts!$A:$M,12,0)</f>
        <v>0.76</v>
      </c>
      <c r="F3136" t="str">
        <f>VLOOKUP($B3136,Hosts!$A:$M,13,0)</f>
        <v>Yes</v>
      </c>
      <c r="G3136" t="str">
        <f>INDEX(Hosts!$A:$M, MATCH(Places!$B3136,Hosts!$A:$A,0), MATCH(Places!G$1,Hosts!$A$1:$M$1,0))</f>
        <v>Within a few hours</v>
      </c>
      <c r="H3136" s="70">
        <f>INDEX(Hosts!$A:$M, MATCH(Places!$B3136,Hosts!$A:$A,0), MATCH(Places!H$1,Hosts!$A$1:$M$1,0))</f>
        <v>1</v>
      </c>
      <c r="I3136" s="70">
        <f>INDEX(Hosts!$A:$M, MATCH(Places!$B3136,Hosts!$A:$A,0), MATCH(Places!I$1,Hosts!$A$1:$M$1,0))</f>
        <v>0.76</v>
      </c>
      <c r="J3136" t="str">
        <f>INDEX(Hosts!$A:$M, MATCH(Places!$B3136,Hosts!$A:$A,0), MATCH(Places!J$1,Hosts!$A$1:$M$1,0))</f>
        <v>Yes</v>
      </c>
      <c r="K3136">
        <v>9</v>
      </c>
      <c r="L3136" t="str">
        <f>VLOOKUP($K3136,Neighborhoods!$A:$C,2,0)</f>
        <v>Brooklyn</v>
      </c>
      <c r="M3136" t="str">
        <f>VLOOKUP($K3136,Neighborhoods!$A:$C,3,0)</f>
        <v>Crown Heights</v>
      </c>
      <c r="N3136" t="str">
        <f>INDEX(Neighborhoods!$A:$C, MATCH(Places!$K3136,Neighborhoods!$A:$A,0), MATCH(Places!N$1,Neighborhoods!$A$1:$C$1,0))</f>
        <v>Brooklyn</v>
      </c>
      <c r="O3136" t="str">
        <f>INDEX(Neighborhoods!$A:$C, MATCH(Places!$K3136,Neighborhoods!$A:$A,0), MATCH(Places!O$1,Neighborhoods!$A$1:$C$1,0))</f>
        <v>Crown Heights</v>
      </c>
      <c r="P3136" t="s">
        <v>11822</v>
      </c>
      <c r="Q3136" t="str">
        <f t="shared" si="192"/>
        <v>No</v>
      </c>
      <c r="R3136">
        <v>4</v>
      </c>
      <c r="S3136" t="str">
        <f t="shared" si="193"/>
        <v>Medium</v>
      </c>
      <c r="T3136" s="50">
        <v>99</v>
      </c>
      <c r="U3136" s="70">
        <f t="shared" si="194"/>
        <v>0.03</v>
      </c>
      <c r="V3136" s="52">
        <v>4.9800000000000004</v>
      </c>
      <c r="W3136" s="52" t="str" cm="1">
        <f t="array" ref="W3136">_xlfn.SWITCH(ROUND(V3136,0),5,"Excellent",4,"Good",3,"Ok","Bad")</f>
        <v>Excellent</v>
      </c>
      <c r="X3136">
        <v>42</v>
      </c>
      <c r="Y3136" t="str">
        <f t="shared" si="195"/>
        <v>No</v>
      </c>
      <c r="Z3136" s="68">
        <v>43093</v>
      </c>
      <c r="AA3136" s="68">
        <v>44044</v>
      </c>
      <c r="AB3136">
        <v>5</v>
      </c>
      <c r="AC3136" t="s">
        <v>15615</v>
      </c>
    </row>
    <row r="3137" spans="1:29" x14ac:dyDescent="0.3">
      <c r="A3137" t="s">
        <v>15122</v>
      </c>
      <c r="B3137">
        <v>3382</v>
      </c>
      <c r="C3137" t="str">
        <f>VLOOKUP($B3137,Hosts!$A:$M,10,0)</f>
        <v>Within an hour</v>
      </c>
      <c r="D3137" s="70">
        <f>VLOOKUP($B3137,Hosts!$A:$M,11,0)</f>
        <v>1</v>
      </c>
      <c r="E3137" s="70">
        <f>VLOOKUP($B3137,Hosts!$A:$M,12,0)</f>
        <v>0.99</v>
      </c>
      <c r="F3137" t="str">
        <f>VLOOKUP($B3137,Hosts!$A:$M,13,0)</f>
        <v>Yes</v>
      </c>
      <c r="G3137" t="str">
        <f>INDEX(Hosts!$A:$M, MATCH(Places!$B3137,Hosts!$A:$A,0), MATCH(Places!G$1,Hosts!$A$1:$M$1,0))</f>
        <v>Within an hour</v>
      </c>
      <c r="H3137" s="70">
        <f>INDEX(Hosts!$A:$M, MATCH(Places!$B3137,Hosts!$A:$A,0), MATCH(Places!H$1,Hosts!$A$1:$M$1,0))</f>
        <v>1</v>
      </c>
      <c r="I3137" s="70">
        <f>INDEX(Hosts!$A:$M, MATCH(Places!$B3137,Hosts!$A:$A,0), MATCH(Places!I$1,Hosts!$A$1:$M$1,0))</f>
        <v>0.99</v>
      </c>
      <c r="J3137" t="str">
        <f>INDEX(Hosts!$A:$M, MATCH(Places!$B3137,Hosts!$A:$A,0), MATCH(Places!J$1,Hosts!$A$1:$M$1,0))</f>
        <v>Yes</v>
      </c>
      <c r="K3137">
        <v>23</v>
      </c>
      <c r="L3137" t="str">
        <f>VLOOKUP($K3137,Neighborhoods!$A:$C,2,0)</f>
        <v>Queens</v>
      </c>
      <c r="M3137" t="str">
        <f>VLOOKUP($K3137,Neighborhoods!$A:$C,3,0)</f>
        <v>Jamaica</v>
      </c>
      <c r="N3137" t="str">
        <f>INDEX(Neighborhoods!$A:$C, MATCH(Places!$K3137,Neighborhoods!$A:$A,0), MATCH(Places!N$1,Neighborhoods!$A$1:$C$1,0))</f>
        <v>Queens</v>
      </c>
      <c r="O3137" t="str">
        <f>INDEX(Neighborhoods!$A:$C, MATCH(Places!$K3137,Neighborhoods!$A:$A,0), MATCH(Places!O$1,Neighborhoods!$A$1:$C$1,0))</f>
        <v>Jamaica</v>
      </c>
      <c r="P3137" t="s">
        <v>1</v>
      </c>
      <c r="Q3137" t="str">
        <f t="shared" si="192"/>
        <v>Yes</v>
      </c>
      <c r="R3137">
        <v>2</v>
      </c>
      <c r="S3137" t="str">
        <f t="shared" si="193"/>
        <v>Small</v>
      </c>
      <c r="T3137" s="50">
        <v>41</v>
      </c>
      <c r="U3137" s="70">
        <f t="shared" si="194"/>
        <v>0.03</v>
      </c>
      <c r="V3137" s="52">
        <v>4.83</v>
      </c>
      <c r="W3137" s="52" t="str" cm="1">
        <f t="array" ref="W3137">_xlfn.SWITCH(ROUND(V3137,0),5,"Excellent",4,"Good",3,"Ok","Bad")</f>
        <v>Excellent</v>
      </c>
      <c r="X3137">
        <v>158</v>
      </c>
      <c r="Y3137" t="str">
        <f t="shared" si="195"/>
        <v>Yes</v>
      </c>
      <c r="Z3137" s="68">
        <v>43040</v>
      </c>
      <c r="AA3137" s="68">
        <v>44008</v>
      </c>
      <c r="AB3137">
        <v>175</v>
      </c>
      <c r="AC3137" t="s">
        <v>15615</v>
      </c>
    </row>
    <row r="3138" spans="1:29" x14ac:dyDescent="0.3">
      <c r="A3138" t="s">
        <v>2273</v>
      </c>
      <c r="B3138">
        <v>1193</v>
      </c>
      <c r="C3138" t="str">
        <f>VLOOKUP($B3138,Hosts!$A:$M,10,0)</f>
        <v>Within a few hours</v>
      </c>
      <c r="D3138" s="70">
        <f>VLOOKUP($B3138,Hosts!$A:$M,11,0)</f>
        <v>1</v>
      </c>
      <c r="E3138" s="70">
        <f>VLOOKUP($B3138,Hosts!$A:$M,12,0)</f>
        <v>0.74</v>
      </c>
      <c r="F3138" t="str">
        <f>VLOOKUP($B3138,Hosts!$A:$M,13,0)</f>
        <v>No</v>
      </c>
      <c r="G3138" t="str">
        <f>INDEX(Hosts!$A:$M, MATCH(Places!$B3138,Hosts!$A:$A,0), MATCH(Places!G$1,Hosts!$A$1:$M$1,0))</f>
        <v>Within a few hours</v>
      </c>
      <c r="H3138" s="70">
        <f>INDEX(Hosts!$A:$M, MATCH(Places!$B3138,Hosts!$A:$A,0), MATCH(Places!H$1,Hosts!$A$1:$M$1,0))</f>
        <v>1</v>
      </c>
      <c r="I3138" s="70">
        <f>INDEX(Hosts!$A:$M, MATCH(Places!$B3138,Hosts!$A:$A,0), MATCH(Places!I$1,Hosts!$A$1:$M$1,0))</f>
        <v>0.74</v>
      </c>
      <c r="J3138" t="str">
        <f>INDEX(Hosts!$A:$M, MATCH(Places!$B3138,Hosts!$A:$A,0), MATCH(Places!J$1,Hosts!$A$1:$M$1,0))</f>
        <v>No</v>
      </c>
      <c r="K3138">
        <v>16</v>
      </c>
      <c r="L3138" t="str">
        <f>VLOOKUP($K3138,Neighborhoods!$A:$C,2,0)</f>
        <v>Manhattan</v>
      </c>
      <c r="M3138" t="str">
        <f>VLOOKUP($K3138,Neighborhoods!$A:$C,3,0)</f>
        <v>Harlem</v>
      </c>
      <c r="N3138" t="str">
        <f>INDEX(Neighborhoods!$A:$C, MATCH(Places!$K3138,Neighborhoods!$A:$A,0), MATCH(Places!N$1,Neighborhoods!$A$1:$C$1,0))</f>
        <v>Manhattan</v>
      </c>
      <c r="O3138" t="str">
        <f>INDEX(Neighborhoods!$A:$C, MATCH(Places!$K3138,Neighborhoods!$A:$A,0), MATCH(Places!O$1,Neighborhoods!$A$1:$C$1,0))</f>
        <v>Harlem</v>
      </c>
      <c r="P3138" t="s">
        <v>11822</v>
      </c>
      <c r="Q3138" t="str">
        <f t="shared" si="192"/>
        <v>No</v>
      </c>
      <c r="R3138">
        <v>4</v>
      </c>
      <c r="S3138" t="str">
        <f t="shared" si="193"/>
        <v>Medium</v>
      </c>
      <c r="T3138" s="50">
        <v>186</v>
      </c>
      <c r="U3138" s="70">
        <f t="shared" si="194"/>
        <v>0.03</v>
      </c>
      <c r="V3138" s="52">
        <v>4.75</v>
      </c>
      <c r="W3138" s="52" t="str" cm="1">
        <f t="array" ref="W3138">_xlfn.SWITCH(ROUND(V3138,0),5,"Excellent",4,"Good",3,"Ok","Bad")</f>
        <v>Excellent</v>
      </c>
      <c r="X3138">
        <v>85</v>
      </c>
      <c r="Y3138" t="str">
        <f t="shared" si="195"/>
        <v>No</v>
      </c>
      <c r="Z3138" s="68">
        <v>43115</v>
      </c>
      <c r="AA3138" s="68">
        <v>43840</v>
      </c>
      <c r="AB3138">
        <v>136</v>
      </c>
      <c r="AC3138" t="s">
        <v>15615</v>
      </c>
    </row>
    <row r="3139" spans="1:29" x14ac:dyDescent="0.3">
      <c r="A3139" t="s">
        <v>14537</v>
      </c>
      <c r="B3139">
        <v>3390</v>
      </c>
      <c r="C3139" t="str">
        <f>VLOOKUP($B3139,Hosts!$A:$M,10,0)</f>
        <v>Within a day</v>
      </c>
      <c r="D3139" s="70">
        <f>VLOOKUP($B3139,Hosts!$A:$M,11,0)</f>
        <v>0.6</v>
      </c>
      <c r="E3139" s="70">
        <f>VLOOKUP($B3139,Hosts!$A:$M,12,0)</f>
        <v>0.96</v>
      </c>
      <c r="F3139" t="str">
        <f>VLOOKUP($B3139,Hosts!$A:$M,13,0)</f>
        <v>Yes</v>
      </c>
      <c r="G3139" t="str">
        <f>INDEX(Hosts!$A:$M, MATCH(Places!$B3139,Hosts!$A:$A,0), MATCH(Places!G$1,Hosts!$A$1:$M$1,0))</f>
        <v>Within a day</v>
      </c>
      <c r="H3139" s="70">
        <f>INDEX(Hosts!$A:$M, MATCH(Places!$B3139,Hosts!$A:$A,0), MATCH(Places!H$1,Hosts!$A$1:$M$1,0))</f>
        <v>0.6</v>
      </c>
      <c r="I3139" s="70">
        <f>INDEX(Hosts!$A:$M, MATCH(Places!$B3139,Hosts!$A:$A,0), MATCH(Places!I$1,Hosts!$A$1:$M$1,0))</f>
        <v>0.96</v>
      </c>
      <c r="J3139" t="str">
        <f>INDEX(Hosts!$A:$M, MATCH(Places!$B3139,Hosts!$A:$A,0), MATCH(Places!J$1,Hosts!$A$1:$M$1,0))</f>
        <v>Yes</v>
      </c>
      <c r="K3139">
        <v>14</v>
      </c>
      <c r="L3139" t="str">
        <f>VLOOKUP($K3139,Neighborhoods!$A:$C,2,0)</f>
        <v>Manhattan</v>
      </c>
      <c r="M3139" t="str">
        <f>VLOOKUP($K3139,Neighborhoods!$A:$C,3,0)</f>
        <v>East Harlem</v>
      </c>
      <c r="N3139" t="str">
        <f>INDEX(Neighborhoods!$A:$C, MATCH(Places!$K3139,Neighborhoods!$A:$A,0), MATCH(Places!N$1,Neighborhoods!$A$1:$C$1,0))</f>
        <v>Manhattan</v>
      </c>
      <c r="O3139" t="str">
        <f>INDEX(Neighborhoods!$A:$C, MATCH(Places!$K3139,Neighborhoods!$A:$A,0), MATCH(Places!O$1,Neighborhoods!$A$1:$C$1,0))</f>
        <v>East Harlem</v>
      </c>
      <c r="P3139" t="s">
        <v>1</v>
      </c>
      <c r="Q3139" t="str">
        <f t="shared" ref="Q3139:Q3202" si="196">IF(OR(P3139="Private room",P3139="Shared room"),"Yes","No")</f>
        <v>Yes</v>
      </c>
      <c r="R3139">
        <v>1</v>
      </c>
      <c r="S3139" t="str">
        <f t="shared" ref="S3139:S3202" si="197">IF(R3139&lt;=2,"Small",IF(R3139&lt;=5,"Medium","Large"))</f>
        <v>Small</v>
      </c>
      <c r="T3139" s="50">
        <v>100</v>
      </c>
      <c r="U3139" s="70">
        <f t="shared" ref="U3139:U3202" si="198">VLOOKUP($T3139,$AF$1:$AG$5,2)</f>
        <v>0.03</v>
      </c>
      <c r="V3139" s="52">
        <v>4.91</v>
      </c>
      <c r="W3139" s="52" t="str" cm="1">
        <f t="array" ref="W3139">_xlfn.SWITCH(ROUND(V3139,0),5,"Excellent",4,"Good",3,"Ok","Bad")</f>
        <v>Excellent</v>
      </c>
      <c r="X3139">
        <v>111</v>
      </c>
      <c r="Y3139" t="str">
        <f t="shared" ref="Y3139:Y3202" si="199">IF(AND(V3139&gt;4.8,X3139&gt;100),"Yes","No")</f>
        <v>Yes</v>
      </c>
      <c r="Z3139" s="68">
        <v>43044</v>
      </c>
      <c r="AA3139" s="68">
        <v>43904</v>
      </c>
      <c r="AB3139">
        <v>12</v>
      </c>
      <c r="AC3139" t="s">
        <v>15616</v>
      </c>
    </row>
    <row r="3140" spans="1:29" x14ac:dyDescent="0.3">
      <c r="A3140" t="s">
        <v>13180</v>
      </c>
      <c r="B3140">
        <v>1966</v>
      </c>
      <c r="C3140" t="str">
        <f>VLOOKUP($B3140,Hosts!$A:$M,10,0)</f>
        <v>Within an hour</v>
      </c>
      <c r="D3140" s="70">
        <f>VLOOKUP($B3140,Hosts!$A:$M,11,0)</f>
        <v>0.96</v>
      </c>
      <c r="E3140" s="70">
        <f>VLOOKUP($B3140,Hosts!$A:$M,12,0)</f>
        <v>0.92</v>
      </c>
      <c r="F3140" t="str">
        <f>VLOOKUP($B3140,Hosts!$A:$M,13,0)</f>
        <v>No</v>
      </c>
      <c r="G3140" t="str">
        <f>INDEX(Hosts!$A:$M, MATCH(Places!$B3140,Hosts!$A:$A,0), MATCH(Places!G$1,Hosts!$A$1:$M$1,0))</f>
        <v>Within an hour</v>
      </c>
      <c r="H3140" s="70">
        <f>INDEX(Hosts!$A:$M, MATCH(Places!$B3140,Hosts!$A:$A,0), MATCH(Places!H$1,Hosts!$A$1:$M$1,0))</f>
        <v>0.96</v>
      </c>
      <c r="I3140" s="70">
        <f>INDEX(Hosts!$A:$M, MATCH(Places!$B3140,Hosts!$A:$A,0), MATCH(Places!I$1,Hosts!$A$1:$M$1,0))</f>
        <v>0.92</v>
      </c>
      <c r="J3140" t="str">
        <f>INDEX(Hosts!$A:$M, MATCH(Places!$B3140,Hosts!$A:$A,0), MATCH(Places!J$1,Hosts!$A$1:$M$1,0))</f>
        <v>No</v>
      </c>
      <c r="K3140">
        <v>2</v>
      </c>
      <c r="L3140" t="str">
        <f>VLOOKUP($K3140,Neighborhoods!$A:$C,2,0)</f>
        <v>Bronx</v>
      </c>
      <c r="M3140" t="str">
        <f>VLOOKUP($K3140,Neighborhoods!$A:$C,3,0)</f>
        <v>Concourse</v>
      </c>
      <c r="N3140" t="str">
        <f>INDEX(Neighborhoods!$A:$C, MATCH(Places!$K3140,Neighborhoods!$A:$A,0), MATCH(Places!N$1,Neighborhoods!$A$1:$C$1,0))</f>
        <v>Bronx</v>
      </c>
      <c r="O3140" t="str">
        <f>INDEX(Neighborhoods!$A:$C, MATCH(Places!$K3140,Neighborhoods!$A:$A,0), MATCH(Places!O$1,Neighborhoods!$A$1:$C$1,0))</f>
        <v>Concourse</v>
      </c>
      <c r="P3140" t="s">
        <v>11822</v>
      </c>
      <c r="Q3140" t="str">
        <f t="shared" si="196"/>
        <v>No</v>
      </c>
      <c r="R3140">
        <v>8</v>
      </c>
      <c r="S3140" t="str">
        <f t="shared" si="197"/>
        <v>Large</v>
      </c>
      <c r="T3140" s="50">
        <v>119</v>
      </c>
      <c r="U3140" s="70">
        <f t="shared" si="198"/>
        <v>0.03</v>
      </c>
      <c r="V3140" s="52">
        <v>4.67</v>
      </c>
      <c r="W3140" s="52" t="str" cm="1">
        <f t="array" ref="W3140">_xlfn.SWITCH(ROUND(V3140,0),5,"Excellent",4,"Good",3,"Ok","Bad")</f>
        <v>Excellent</v>
      </c>
      <c r="X3140">
        <v>49</v>
      </c>
      <c r="Y3140" t="str">
        <f t="shared" si="199"/>
        <v>No</v>
      </c>
      <c r="Z3140" s="68">
        <v>43045</v>
      </c>
      <c r="AA3140" s="68">
        <v>43969</v>
      </c>
      <c r="AB3140">
        <v>335</v>
      </c>
      <c r="AC3140" t="s">
        <v>15615</v>
      </c>
    </row>
    <row r="3141" spans="1:29" x14ac:dyDescent="0.3">
      <c r="A3141" t="s">
        <v>2274</v>
      </c>
      <c r="B3141">
        <v>3392</v>
      </c>
      <c r="C3141" t="str">
        <f>VLOOKUP($B3141,Hosts!$A:$M,10,0)</f>
        <v>Within an hour</v>
      </c>
      <c r="D3141" s="70">
        <f>VLOOKUP($B3141,Hosts!$A:$M,11,0)</f>
        <v>1</v>
      </c>
      <c r="E3141" s="70">
        <f>VLOOKUP($B3141,Hosts!$A:$M,12,0)</f>
        <v>0.94</v>
      </c>
      <c r="F3141" t="str">
        <f>VLOOKUP($B3141,Hosts!$A:$M,13,0)</f>
        <v>No</v>
      </c>
      <c r="G3141" t="str">
        <f>INDEX(Hosts!$A:$M, MATCH(Places!$B3141,Hosts!$A:$A,0), MATCH(Places!G$1,Hosts!$A$1:$M$1,0))</f>
        <v>Within an hour</v>
      </c>
      <c r="H3141" s="70">
        <f>INDEX(Hosts!$A:$M, MATCH(Places!$B3141,Hosts!$A:$A,0), MATCH(Places!H$1,Hosts!$A$1:$M$1,0))</f>
        <v>1</v>
      </c>
      <c r="I3141" s="70">
        <f>INDEX(Hosts!$A:$M, MATCH(Places!$B3141,Hosts!$A:$A,0), MATCH(Places!I$1,Hosts!$A$1:$M$1,0))</f>
        <v>0.94</v>
      </c>
      <c r="J3141" t="str">
        <f>INDEX(Hosts!$A:$M, MATCH(Places!$B3141,Hosts!$A:$A,0), MATCH(Places!J$1,Hosts!$A$1:$M$1,0))</f>
        <v>No</v>
      </c>
      <c r="K3141">
        <v>8</v>
      </c>
      <c r="L3141" t="str">
        <f>VLOOKUP($K3141,Neighborhoods!$A:$C,2,0)</f>
        <v>Brooklyn</v>
      </c>
      <c r="M3141" t="str">
        <f>VLOOKUP($K3141,Neighborhoods!$A:$C,3,0)</f>
        <v>Bushwick</v>
      </c>
      <c r="N3141" t="str">
        <f>INDEX(Neighborhoods!$A:$C, MATCH(Places!$K3141,Neighborhoods!$A:$A,0), MATCH(Places!N$1,Neighborhoods!$A$1:$C$1,0))</f>
        <v>Brooklyn</v>
      </c>
      <c r="O3141" t="str">
        <f>INDEX(Neighborhoods!$A:$C, MATCH(Places!$K3141,Neighborhoods!$A:$A,0), MATCH(Places!O$1,Neighborhoods!$A$1:$C$1,0))</f>
        <v>Bushwick</v>
      </c>
      <c r="P3141" t="s">
        <v>1</v>
      </c>
      <c r="Q3141" t="str">
        <f t="shared" si="196"/>
        <v>Yes</v>
      </c>
      <c r="R3141">
        <v>1</v>
      </c>
      <c r="S3141" t="str">
        <f t="shared" si="197"/>
        <v>Small</v>
      </c>
      <c r="T3141" s="50">
        <v>35</v>
      </c>
      <c r="U3141" s="70">
        <f t="shared" si="198"/>
        <v>0.03</v>
      </c>
      <c r="V3141" s="52">
        <v>4.91</v>
      </c>
      <c r="W3141" s="52" t="str" cm="1">
        <f t="array" ref="W3141">_xlfn.SWITCH(ROUND(V3141,0),5,"Excellent",4,"Good",3,"Ok","Bad")</f>
        <v>Excellent</v>
      </c>
      <c r="X3141">
        <v>32</v>
      </c>
      <c r="Y3141" t="str">
        <f t="shared" si="199"/>
        <v>No</v>
      </c>
      <c r="Z3141" s="68">
        <v>43305</v>
      </c>
      <c r="AA3141" s="68">
        <v>43891</v>
      </c>
      <c r="AB3141">
        <v>0</v>
      </c>
      <c r="AC3141" t="s">
        <v>15615</v>
      </c>
    </row>
    <row r="3142" spans="1:29" x14ac:dyDescent="0.3">
      <c r="A3142" t="s">
        <v>2275</v>
      </c>
      <c r="B3142">
        <v>3392</v>
      </c>
      <c r="C3142" t="str">
        <f>VLOOKUP($B3142,Hosts!$A:$M,10,0)</f>
        <v>Within an hour</v>
      </c>
      <c r="D3142" s="70">
        <f>VLOOKUP($B3142,Hosts!$A:$M,11,0)</f>
        <v>1</v>
      </c>
      <c r="E3142" s="70">
        <f>VLOOKUP($B3142,Hosts!$A:$M,12,0)</f>
        <v>0.94</v>
      </c>
      <c r="F3142" t="str">
        <f>VLOOKUP($B3142,Hosts!$A:$M,13,0)</f>
        <v>No</v>
      </c>
      <c r="G3142" t="str">
        <f>INDEX(Hosts!$A:$M, MATCH(Places!$B3142,Hosts!$A:$A,0), MATCH(Places!G$1,Hosts!$A$1:$M$1,0))</f>
        <v>Within an hour</v>
      </c>
      <c r="H3142" s="70">
        <f>INDEX(Hosts!$A:$M, MATCH(Places!$B3142,Hosts!$A:$A,0), MATCH(Places!H$1,Hosts!$A$1:$M$1,0))</f>
        <v>1</v>
      </c>
      <c r="I3142" s="70">
        <f>INDEX(Hosts!$A:$M, MATCH(Places!$B3142,Hosts!$A:$A,0), MATCH(Places!I$1,Hosts!$A$1:$M$1,0))</f>
        <v>0.94</v>
      </c>
      <c r="J3142" t="str">
        <f>INDEX(Hosts!$A:$M, MATCH(Places!$B3142,Hosts!$A:$A,0), MATCH(Places!J$1,Hosts!$A$1:$M$1,0))</f>
        <v>No</v>
      </c>
      <c r="K3142">
        <v>8</v>
      </c>
      <c r="L3142" t="str">
        <f>VLOOKUP($K3142,Neighborhoods!$A:$C,2,0)</f>
        <v>Brooklyn</v>
      </c>
      <c r="M3142" t="str">
        <f>VLOOKUP($K3142,Neighborhoods!$A:$C,3,0)</f>
        <v>Bushwick</v>
      </c>
      <c r="N3142" t="str">
        <f>INDEX(Neighborhoods!$A:$C, MATCH(Places!$K3142,Neighborhoods!$A:$A,0), MATCH(Places!N$1,Neighborhoods!$A$1:$C$1,0))</f>
        <v>Brooklyn</v>
      </c>
      <c r="O3142" t="str">
        <f>INDEX(Neighborhoods!$A:$C, MATCH(Places!$K3142,Neighborhoods!$A:$A,0), MATCH(Places!O$1,Neighborhoods!$A$1:$C$1,0))</f>
        <v>Bushwick</v>
      </c>
      <c r="P3142" t="s">
        <v>1</v>
      </c>
      <c r="Q3142" t="str">
        <f t="shared" si="196"/>
        <v>Yes</v>
      </c>
      <c r="R3142">
        <v>1</v>
      </c>
      <c r="S3142" t="str">
        <f t="shared" si="197"/>
        <v>Small</v>
      </c>
      <c r="T3142" s="50">
        <v>30</v>
      </c>
      <c r="U3142" s="70">
        <f t="shared" si="198"/>
        <v>0.03</v>
      </c>
      <c r="V3142" s="52">
        <v>4.88</v>
      </c>
      <c r="W3142" s="52" t="str" cm="1">
        <f t="array" ref="W3142">_xlfn.SWITCH(ROUND(V3142,0),5,"Excellent",4,"Good",3,"Ok","Bad")</f>
        <v>Excellent</v>
      </c>
      <c r="X3142">
        <v>40</v>
      </c>
      <c r="Y3142" t="str">
        <f t="shared" si="199"/>
        <v>No</v>
      </c>
      <c r="Z3142" s="68">
        <v>43072</v>
      </c>
      <c r="AA3142" s="68">
        <v>43990</v>
      </c>
      <c r="AB3142">
        <v>1</v>
      </c>
      <c r="AC3142" t="s">
        <v>15616</v>
      </c>
    </row>
    <row r="3143" spans="1:29" x14ac:dyDescent="0.3">
      <c r="A3143" t="s">
        <v>2276</v>
      </c>
      <c r="B3143">
        <v>2984</v>
      </c>
      <c r="C3143" t="str">
        <f>VLOOKUP($B3143,Hosts!$A:$M,10,0)</f>
        <v>Within a day</v>
      </c>
      <c r="D3143" s="70">
        <f>VLOOKUP($B3143,Hosts!$A:$M,11,0)</f>
        <v>1</v>
      </c>
      <c r="E3143" s="70">
        <f>VLOOKUP($B3143,Hosts!$A:$M,12,0)</f>
        <v>0.9</v>
      </c>
      <c r="F3143" t="str">
        <f>VLOOKUP($B3143,Hosts!$A:$M,13,0)</f>
        <v>Yes</v>
      </c>
      <c r="G3143" t="str">
        <f>INDEX(Hosts!$A:$M, MATCH(Places!$B3143,Hosts!$A:$A,0), MATCH(Places!G$1,Hosts!$A$1:$M$1,0))</f>
        <v>Within a day</v>
      </c>
      <c r="H3143" s="70">
        <f>INDEX(Hosts!$A:$M, MATCH(Places!$B3143,Hosts!$A:$A,0), MATCH(Places!H$1,Hosts!$A$1:$M$1,0))</f>
        <v>1</v>
      </c>
      <c r="I3143" s="70">
        <f>INDEX(Hosts!$A:$M, MATCH(Places!$B3143,Hosts!$A:$A,0), MATCH(Places!I$1,Hosts!$A$1:$M$1,0))</f>
        <v>0.9</v>
      </c>
      <c r="J3143" t="str">
        <f>INDEX(Hosts!$A:$M, MATCH(Places!$B3143,Hosts!$A:$A,0), MATCH(Places!J$1,Hosts!$A$1:$M$1,0))</f>
        <v>Yes</v>
      </c>
      <c r="K3143">
        <v>11</v>
      </c>
      <c r="L3143" t="str">
        <f>VLOOKUP($K3143,Neighborhoods!$A:$C,2,0)</f>
        <v>Brooklyn</v>
      </c>
      <c r="M3143" t="str">
        <f>VLOOKUP($K3143,Neighborhoods!$A:$C,3,0)</f>
        <v>Greenpoint</v>
      </c>
      <c r="N3143" t="str">
        <f>INDEX(Neighborhoods!$A:$C, MATCH(Places!$K3143,Neighborhoods!$A:$A,0), MATCH(Places!N$1,Neighborhoods!$A$1:$C$1,0))</f>
        <v>Brooklyn</v>
      </c>
      <c r="O3143" t="str">
        <f>INDEX(Neighborhoods!$A:$C, MATCH(Places!$K3143,Neighborhoods!$A:$A,0), MATCH(Places!O$1,Neighborhoods!$A$1:$C$1,0))</f>
        <v>Greenpoint</v>
      </c>
      <c r="P3143" t="s">
        <v>11822</v>
      </c>
      <c r="Q3143" t="str">
        <f t="shared" si="196"/>
        <v>No</v>
      </c>
      <c r="R3143">
        <v>2</v>
      </c>
      <c r="S3143" t="str">
        <f t="shared" si="197"/>
        <v>Small</v>
      </c>
      <c r="T3143" s="50">
        <v>157</v>
      </c>
      <c r="U3143" s="70">
        <f t="shared" si="198"/>
        <v>0.03</v>
      </c>
      <c r="V3143" s="52">
        <v>5</v>
      </c>
      <c r="W3143" s="52" t="str" cm="1">
        <f t="array" ref="W3143">_xlfn.SWITCH(ROUND(V3143,0),5,"Excellent",4,"Good",3,"Ok","Bad")</f>
        <v>Excellent</v>
      </c>
      <c r="X3143">
        <v>23</v>
      </c>
      <c r="Y3143" t="str">
        <f t="shared" si="199"/>
        <v>No</v>
      </c>
      <c r="Z3143" s="68">
        <v>43040</v>
      </c>
      <c r="AA3143" s="68">
        <v>44027</v>
      </c>
      <c r="AB3143">
        <v>0</v>
      </c>
      <c r="AC3143" t="s">
        <v>15615</v>
      </c>
    </row>
    <row r="3144" spans="1:29" x14ac:dyDescent="0.3">
      <c r="A3144" t="s">
        <v>14743</v>
      </c>
      <c r="B3144">
        <v>923</v>
      </c>
      <c r="C3144" t="str">
        <f>VLOOKUP($B3144,Hosts!$A:$M,10,0)</f>
        <v>Within an hour</v>
      </c>
      <c r="D3144" s="70">
        <f>VLOOKUP($B3144,Hosts!$A:$M,11,0)</f>
        <v>1</v>
      </c>
      <c r="E3144" s="70">
        <f>VLOOKUP($B3144,Hosts!$A:$M,12,0)</f>
        <v>1</v>
      </c>
      <c r="F3144" t="str">
        <f>VLOOKUP($B3144,Hosts!$A:$M,13,0)</f>
        <v>No</v>
      </c>
      <c r="G3144" t="str">
        <f>INDEX(Hosts!$A:$M, MATCH(Places!$B3144,Hosts!$A:$A,0), MATCH(Places!G$1,Hosts!$A$1:$M$1,0))</f>
        <v>Within an hour</v>
      </c>
      <c r="H3144" s="70">
        <f>INDEX(Hosts!$A:$M, MATCH(Places!$B3144,Hosts!$A:$A,0), MATCH(Places!H$1,Hosts!$A$1:$M$1,0))</f>
        <v>1</v>
      </c>
      <c r="I3144" s="70">
        <f>INDEX(Hosts!$A:$M, MATCH(Places!$B3144,Hosts!$A:$A,0), MATCH(Places!I$1,Hosts!$A$1:$M$1,0))</f>
        <v>1</v>
      </c>
      <c r="J3144" t="str">
        <f>INDEX(Hosts!$A:$M, MATCH(Places!$B3144,Hosts!$A:$A,0), MATCH(Places!J$1,Hosts!$A$1:$M$1,0))</f>
        <v>No</v>
      </c>
      <c r="K3144">
        <v>14</v>
      </c>
      <c r="L3144" t="str">
        <f>VLOOKUP($K3144,Neighborhoods!$A:$C,2,0)</f>
        <v>Manhattan</v>
      </c>
      <c r="M3144" t="str">
        <f>VLOOKUP($K3144,Neighborhoods!$A:$C,3,0)</f>
        <v>East Harlem</v>
      </c>
      <c r="N3144" t="str">
        <f>INDEX(Neighborhoods!$A:$C, MATCH(Places!$K3144,Neighborhoods!$A:$A,0), MATCH(Places!N$1,Neighborhoods!$A$1:$C$1,0))</f>
        <v>Manhattan</v>
      </c>
      <c r="O3144" t="str">
        <f>INDEX(Neighborhoods!$A:$C, MATCH(Places!$K3144,Neighborhoods!$A:$A,0), MATCH(Places!O$1,Neighborhoods!$A$1:$C$1,0))</f>
        <v>East Harlem</v>
      </c>
      <c r="P3144" t="s">
        <v>11822</v>
      </c>
      <c r="Q3144" t="str">
        <f t="shared" si="196"/>
        <v>No</v>
      </c>
      <c r="R3144">
        <v>4</v>
      </c>
      <c r="S3144" t="str">
        <f t="shared" si="197"/>
        <v>Medium</v>
      </c>
      <c r="T3144" s="50">
        <v>131</v>
      </c>
      <c r="U3144" s="70">
        <f t="shared" si="198"/>
        <v>0.03</v>
      </c>
      <c r="V3144" s="52">
        <v>5</v>
      </c>
      <c r="W3144" s="52" t="str" cm="1">
        <f t="array" ref="W3144">_xlfn.SWITCH(ROUND(V3144,0),5,"Excellent",4,"Good",3,"Ok","Bad")</f>
        <v>Excellent</v>
      </c>
      <c r="X3144">
        <v>4</v>
      </c>
      <c r="Y3144" t="str">
        <f t="shared" si="199"/>
        <v>No</v>
      </c>
      <c r="Z3144" s="68">
        <v>43060</v>
      </c>
      <c r="AA3144" s="68">
        <v>44035</v>
      </c>
      <c r="AB3144">
        <v>130</v>
      </c>
      <c r="AC3144" t="s">
        <v>15615</v>
      </c>
    </row>
    <row r="3145" spans="1:29" x14ac:dyDescent="0.3">
      <c r="A3145" t="s">
        <v>14436</v>
      </c>
      <c r="B3145">
        <v>1796</v>
      </c>
      <c r="C3145" t="str">
        <f>VLOOKUP($B3145,Hosts!$A:$M,10,0)</f>
        <v>A few days or more</v>
      </c>
      <c r="D3145" s="70">
        <f>VLOOKUP($B3145,Hosts!$A:$M,11,0)</f>
        <v>0</v>
      </c>
      <c r="E3145" s="70">
        <f>VLOOKUP($B3145,Hosts!$A:$M,12,0)</f>
        <v>0.56000000000000005</v>
      </c>
      <c r="F3145" t="str">
        <f>VLOOKUP($B3145,Hosts!$A:$M,13,0)</f>
        <v>No</v>
      </c>
      <c r="G3145" t="str">
        <f>INDEX(Hosts!$A:$M, MATCH(Places!$B3145,Hosts!$A:$A,0), MATCH(Places!G$1,Hosts!$A$1:$M$1,0))</f>
        <v>A few days or more</v>
      </c>
      <c r="H3145" s="70">
        <f>INDEX(Hosts!$A:$M, MATCH(Places!$B3145,Hosts!$A:$A,0), MATCH(Places!H$1,Hosts!$A$1:$M$1,0))</f>
        <v>0</v>
      </c>
      <c r="I3145" s="70">
        <f>INDEX(Hosts!$A:$M, MATCH(Places!$B3145,Hosts!$A:$A,0), MATCH(Places!I$1,Hosts!$A$1:$M$1,0))</f>
        <v>0.56000000000000005</v>
      </c>
      <c r="J3145" t="str">
        <f>INDEX(Hosts!$A:$M, MATCH(Places!$B3145,Hosts!$A:$A,0), MATCH(Places!J$1,Hosts!$A$1:$M$1,0))</f>
        <v>No</v>
      </c>
      <c r="K3145">
        <v>12</v>
      </c>
      <c r="L3145" t="str">
        <f>VLOOKUP($K3145,Neighborhoods!$A:$C,2,0)</f>
        <v>Brooklyn</v>
      </c>
      <c r="M3145" t="str">
        <f>VLOOKUP($K3145,Neighborhoods!$A:$C,3,0)</f>
        <v>Williamsburg</v>
      </c>
      <c r="N3145" t="str">
        <f>INDEX(Neighborhoods!$A:$C, MATCH(Places!$K3145,Neighborhoods!$A:$A,0), MATCH(Places!N$1,Neighborhoods!$A$1:$C$1,0))</f>
        <v>Brooklyn</v>
      </c>
      <c r="O3145" t="str">
        <f>INDEX(Neighborhoods!$A:$C, MATCH(Places!$K3145,Neighborhoods!$A:$A,0), MATCH(Places!O$1,Neighborhoods!$A$1:$C$1,0))</f>
        <v>Williamsburg</v>
      </c>
      <c r="P3145" t="s">
        <v>1</v>
      </c>
      <c r="Q3145" t="str">
        <f t="shared" si="196"/>
        <v>Yes</v>
      </c>
      <c r="R3145">
        <v>1</v>
      </c>
      <c r="S3145" t="str">
        <f t="shared" si="197"/>
        <v>Small</v>
      </c>
      <c r="T3145" s="50">
        <v>57</v>
      </c>
      <c r="U3145" s="70">
        <f t="shared" si="198"/>
        <v>0.03</v>
      </c>
      <c r="V3145" s="52">
        <v>4.6900000000000004</v>
      </c>
      <c r="W3145" s="52" t="str" cm="1">
        <f t="array" ref="W3145">_xlfn.SWITCH(ROUND(V3145,0),5,"Excellent",4,"Good",3,"Ok","Bad")</f>
        <v>Excellent</v>
      </c>
      <c r="X3145">
        <v>16</v>
      </c>
      <c r="Y3145" t="str">
        <f t="shared" si="199"/>
        <v>No</v>
      </c>
      <c r="Z3145" s="68">
        <v>43206</v>
      </c>
      <c r="AA3145" s="68">
        <v>43832</v>
      </c>
      <c r="AB3145">
        <v>89</v>
      </c>
      <c r="AC3145" t="s">
        <v>15615</v>
      </c>
    </row>
    <row r="3146" spans="1:29" x14ac:dyDescent="0.3">
      <c r="A3146" t="s">
        <v>2277</v>
      </c>
      <c r="B3146">
        <v>345</v>
      </c>
      <c r="C3146" t="str">
        <f>VLOOKUP($B3146,Hosts!$A:$M,10,0)</f>
        <v>Within a few hours</v>
      </c>
      <c r="D3146" s="70">
        <f>VLOOKUP($B3146,Hosts!$A:$M,11,0)</f>
        <v>1</v>
      </c>
      <c r="E3146" s="70">
        <f>VLOOKUP($B3146,Hosts!$A:$M,12,0)</f>
        <v>0.44</v>
      </c>
      <c r="F3146" t="str">
        <f>VLOOKUP($B3146,Hosts!$A:$M,13,0)</f>
        <v>Yes</v>
      </c>
      <c r="G3146" t="str">
        <f>INDEX(Hosts!$A:$M, MATCH(Places!$B3146,Hosts!$A:$A,0), MATCH(Places!G$1,Hosts!$A$1:$M$1,0))</f>
        <v>Within a few hours</v>
      </c>
      <c r="H3146" s="70">
        <f>INDEX(Hosts!$A:$M, MATCH(Places!$B3146,Hosts!$A:$A,0), MATCH(Places!H$1,Hosts!$A$1:$M$1,0))</f>
        <v>1</v>
      </c>
      <c r="I3146" s="70">
        <f>INDEX(Hosts!$A:$M, MATCH(Places!$B3146,Hosts!$A:$A,0), MATCH(Places!I$1,Hosts!$A$1:$M$1,0))</f>
        <v>0.44</v>
      </c>
      <c r="J3146" t="str">
        <f>INDEX(Hosts!$A:$M, MATCH(Places!$B3146,Hosts!$A:$A,0), MATCH(Places!J$1,Hosts!$A$1:$M$1,0))</f>
        <v>Yes</v>
      </c>
      <c r="K3146">
        <v>7</v>
      </c>
      <c r="L3146" t="str">
        <f>VLOOKUP($K3146,Neighborhoods!$A:$C,2,0)</f>
        <v>Brooklyn</v>
      </c>
      <c r="M3146" t="str">
        <f>VLOOKUP($K3146,Neighborhoods!$A:$C,3,0)</f>
        <v>Bedford-Stuyvesant</v>
      </c>
      <c r="N3146" t="str">
        <f>INDEX(Neighborhoods!$A:$C, MATCH(Places!$K3146,Neighborhoods!$A:$A,0), MATCH(Places!N$1,Neighborhoods!$A$1:$C$1,0))</f>
        <v>Brooklyn</v>
      </c>
      <c r="O3146" t="str">
        <f>INDEX(Neighborhoods!$A:$C, MATCH(Places!$K3146,Neighborhoods!$A:$A,0), MATCH(Places!O$1,Neighborhoods!$A$1:$C$1,0))</f>
        <v>Bedford-Stuyvesant</v>
      </c>
      <c r="P3146" t="s">
        <v>11822</v>
      </c>
      <c r="Q3146" t="str">
        <f t="shared" si="196"/>
        <v>No</v>
      </c>
      <c r="R3146">
        <v>3</v>
      </c>
      <c r="S3146" t="str">
        <f t="shared" si="197"/>
        <v>Medium</v>
      </c>
      <c r="T3146" s="50">
        <v>125</v>
      </c>
      <c r="U3146" s="70">
        <f t="shared" si="198"/>
        <v>0.03</v>
      </c>
      <c r="V3146" s="52">
        <v>4.83</v>
      </c>
      <c r="W3146" s="52" t="str" cm="1">
        <f t="array" ref="W3146">_xlfn.SWITCH(ROUND(V3146,0),5,"Excellent",4,"Good",3,"Ok","Bad")</f>
        <v>Excellent</v>
      </c>
      <c r="X3146">
        <v>52</v>
      </c>
      <c r="Y3146" t="str">
        <f t="shared" si="199"/>
        <v>No</v>
      </c>
      <c r="Z3146" s="68">
        <v>43066</v>
      </c>
      <c r="AA3146" s="68">
        <v>43882</v>
      </c>
      <c r="AB3146">
        <v>351</v>
      </c>
      <c r="AC3146" t="s">
        <v>15615</v>
      </c>
    </row>
    <row r="3147" spans="1:29" x14ac:dyDescent="0.3">
      <c r="A3147" t="s">
        <v>2278</v>
      </c>
      <c r="B3147">
        <v>3395</v>
      </c>
      <c r="C3147" t="str">
        <f>VLOOKUP($B3147,Hosts!$A:$M,10,0)</f>
        <v>Within an hour</v>
      </c>
      <c r="D3147" s="70">
        <f>VLOOKUP($B3147,Hosts!$A:$M,11,0)</f>
        <v>1</v>
      </c>
      <c r="E3147" s="70">
        <f>VLOOKUP($B3147,Hosts!$A:$M,12,0)</f>
        <v>1</v>
      </c>
      <c r="F3147" t="str">
        <f>VLOOKUP($B3147,Hosts!$A:$M,13,0)</f>
        <v>Yes</v>
      </c>
      <c r="G3147" t="str">
        <f>INDEX(Hosts!$A:$M, MATCH(Places!$B3147,Hosts!$A:$A,0), MATCH(Places!G$1,Hosts!$A$1:$M$1,0))</f>
        <v>Within an hour</v>
      </c>
      <c r="H3147" s="70">
        <f>INDEX(Hosts!$A:$M, MATCH(Places!$B3147,Hosts!$A:$A,0), MATCH(Places!H$1,Hosts!$A$1:$M$1,0))</f>
        <v>1</v>
      </c>
      <c r="I3147" s="70">
        <f>INDEX(Hosts!$A:$M, MATCH(Places!$B3147,Hosts!$A:$A,0), MATCH(Places!I$1,Hosts!$A$1:$M$1,0))</f>
        <v>1</v>
      </c>
      <c r="J3147" t="str">
        <f>INDEX(Hosts!$A:$M, MATCH(Places!$B3147,Hosts!$A:$A,0), MATCH(Places!J$1,Hosts!$A$1:$M$1,0))</f>
        <v>Yes</v>
      </c>
      <c r="K3147">
        <v>17</v>
      </c>
      <c r="L3147" t="str">
        <f>VLOOKUP($K3147,Neighborhoods!$A:$C,2,0)</f>
        <v>Manhattan</v>
      </c>
      <c r="M3147" t="str">
        <f>VLOOKUP($K3147,Neighborhoods!$A:$C,3,0)</f>
        <v>Hell's Kitchen</v>
      </c>
      <c r="N3147" t="str">
        <f>INDEX(Neighborhoods!$A:$C, MATCH(Places!$K3147,Neighborhoods!$A:$A,0), MATCH(Places!N$1,Neighborhoods!$A$1:$C$1,0))</f>
        <v>Manhattan</v>
      </c>
      <c r="O3147" t="str">
        <f>INDEX(Neighborhoods!$A:$C, MATCH(Places!$K3147,Neighborhoods!$A:$A,0), MATCH(Places!O$1,Neighborhoods!$A$1:$C$1,0))</f>
        <v>Hell's Kitchen</v>
      </c>
      <c r="P3147" t="s">
        <v>1</v>
      </c>
      <c r="Q3147" t="str">
        <f t="shared" si="196"/>
        <v>Yes</v>
      </c>
      <c r="R3147">
        <v>2</v>
      </c>
      <c r="S3147" t="str">
        <f t="shared" si="197"/>
        <v>Small</v>
      </c>
      <c r="T3147" s="50">
        <v>69</v>
      </c>
      <c r="U3147" s="70">
        <f t="shared" si="198"/>
        <v>0.03</v>
      </c>
      <c r="V3147" s="52">
        <v>4.9000000000000004</v>
      </c>
      <c r="W3147" s="52" t="str" cm="1">
        <f t="array" ref="W3147">_xlfn.SWITCH(ROUND(V3147,0),5,"Excellent",4,"Good",3,"Ok","Bad")</f>
        <v>Excellent</v>
      </c>
      <c r="X3147">
        <v>82</v>
      </c>
      <c r="Y3147" t="str">
        <f t="shared" si="199"/>
        <v>No</v>
      </c>
      <c r="Z3147" s="68">
        <v>43048</v>
      </c>
      <c r="AA3147" s="68">
        <v>43906</v>
      </c>
      <c r="AB3147">
        <v>3</v>
      </c>
      <c r="AC3147" t="s">
        <v>15616</v>
      </c>
    </row>
    <row r="3148" spans="1:29" x14ac:dyDescent="0.3">
      <c r="A3148" t="s">
        <v>2279</v>
      </c>
      <c r="B3148">
        <v>2808</v>
      </c>
      <c r="C3148" t="str">
        <f>VLOOKUP($B3148,Hosts!$A:$M,10,0)</f>
        <v>A few days or more</v>
      </c>
      <c r="D3148" s="70">
        <f>VLOOKUP($B3148,Hosts!$A:$M,11,0)</f>
        <v>0</v>
      </c>
      <c r="E3148" s="70">
        <f>VLOOKUP($B3148,Hosts!$A:$M,12,0)</f>
        <v>0</v>
      </c>
      <c r="F3148" t="str">
        <f>VLOOKUP($B3148,Hosts!$A:$M,13,0)</f>
        <v>No</v>
      </c>
      <c r="G3148" t="str">
        <f>INDEX(Hosts!$A:$M, MATCH(Places!$B3148,Hosts!$A:$A,0), MATCH(Places!G$1,Hosts!$A$1:$M$1,0))</f>
        <v>A few days or more</v>
      </c>
      <c r="H3148" s="70">
        <f>INDEX(Hosts!$A:$M, MATCH(Places!$B3148,Hosts!$A:$A,0), MATCH(Places!H$1,Hosts!$A$1:$M$1,0))</f>
        <v>0</v>
      </c>
      <c r="I3148" s="70">
        <f>INDEX(Hosts!$A:$M, MATCH(Places!$B3148,Hosts!$A:$A,0), MATCH(Places!I$1,Hosts!$A$1:$M$1,0))</f>
        <v>0</v>
      </c>
      <c r="J3148" t="str">
        <f>INDEX(Hosts!$A:$M, MATCH(Places!$B3148,Hosts!$A:$A,0), MATCH(Places!J$1,Hosts!$A$1:$M$1,0))</f>
        <v>No</v>
      </c>
      <c r="K3148">
        <v>25</v>
      </c>
      <c r="L3148" t="str">
        <f>VLOOKUP($K3148,Neighborhoods!$A:$C,2,0)</f>
        <v>Queens</v>
      </c>
      <c r="M3148" t="str">
        <f>VLOOKUP($K3148,Neighborhoods!$A:$C,3,0)</f>
        <v>Ridgewood</v>
      </c>
      <c r="N3148" t="str">
        <f>INDEX(Neighborhoods!$A:$C, MATCH(Places!$K3148,Neighborhoods!$A:$A,0), MATCH(Places!N$1,Neighborhoods!$A$1:$C$1,0))</f>
        <v>Queens</v>
      </c>
      <c r="O3148" t="str">
        <f>INDEX(Neighborhoods!$A:$C, MATCH(Places!$K3148,Neighborhoods!$A:$A,0), MATCH(Places!O$1,Neighborhoods!$A$1:$C$1,0))</f>
        <v>Ridgewood</v>
      </c>
      <c r="P3148" t="s">
        <v>1</v>
      </c>
      <c r="Q3148" t="str">
        <f t="shared" si="196"/>
        <v>Yes</v>
      </c>
      <c r="R3148">
        <v>2</v>
      </c>
      <c r="S3148" t="str">
        <f t="shared" si="197"/>
        <v>Small</v>
      </c>
      <c r="T3148" s="50">
        <v>48</v>
      </c>
      <c r="U3148" s="70">
        <f t="shared" si="198"/>
        <v>0.03</v>
      </c>
      <c r="V3148" s="52">
        <v>4.8099999999999996</v>
      </c>
      <c r="W3148" s="52" t="str" cm="1">
        <f t="array" ref="W3148">_xlfn.SWITCH(ROUND(V3148,0),5,"Excellent",4,"Good",3,"Ok","Bad")</f>
        <v>Excellent</v>
      </c>
      <c r="X3148">
        <v>43</v>
      </c>
      <c r="Y3148" t="str">
        <f t="shared" si="199"/>
        <v>No</v>
      </c>
      <c r="Z3148" s="68">
        <v>43044</v>
      </c>
      <c r="AA3148" s="68">
        <v>43675</v>
      </c>
      <c r="AB3148">
        <v>364</v>
      </c>
      <c r="AC3148" t="s">
        <v>15615</v>
      </c>
    </row>
    <row r="3149" spans="1:29" x14ac:dyDescent="0.3">
      <c r="A3149" t="s">
        <v>2280</v>
      </c>
      <c r="B3149">
        <v>3397</v>
      </c>
      <c r="C3149" t="str">
        <f>VLOOKUP($B3149,Hosts!$A:$M,10,0)</f>
        <v>Within a day</v>
      </c>
      <c r="D3149" s="70">
        <f>VLOOKUP($B3149,Hosts!$A:$M,11,0)</f>
        <v>0.5</v>
      </c>
      <c r="E3149" s="70">
        <f>VLOOKUP($B3149,Hosts!$A:$M,12,0)</f>
        <v>0.54</v>
      </c>
      <c r="F3149" t="str">
        <f>VLOOKUP($B3149,Hosts!$A:$M,13,0)</f>
        <v>No</v>
      </c>
      <c r="G3149" t="str">
        <f>INDEX(Hosts!$A:$M, MATCH(Places!$B3149,Hosts!$A:$A,0), MATCH(Places!G$1,Hosts!$A$1:$M$1,0))</f>
        <v>Within a day</v>
      </c>
      <c r="H3149" s="70">
        <f>INDEX(Hosts!$A:$M, MATCH(Places!$B3149,Hosts!$A:$A,0), MATCH(Places!H$1,Hosts!$A$1:$M$1,0))</f>
        <v>0.5</v>
      </c>
      <c r="I3149" s="70">
        <f>INDEX(Hosts!$A:$M, MATCH(Places!$B3149,Hosts!$A:$A,0), MATCH(Places!I$1,Hosts!$A$1:$M$1,0))</f>
        <v>0.54</v>
      </c>
      <c r="J3149" t="str">
        <f>INDEX(Hosts!$A:$M, MATCH(Places!$B3149,Hosts!$A:$A,0), MATCH(Places!J$1,Hosts!$A$1:$M$1,0))</f>
        <v>No</v>
      </c>
      <c r="K3149">
        <v>19</v>
      </c>
      <c r="L3149" t="str">
        <f>VLOOKUP($K3149,Neighborhoods!$A:$C,2,0)</f>
        <v>Manhattan</v>
      </c>
      <c r="M3149" t="str">
        <f>VLOOKUP($K3149,Neighborhoods!$A:$C,3,0)</f>
        <v>Upper East Side</v>
      </c>
      <c r="N3149" t="str">
        <f>INDEX(Neighborhoods!$A:$C, MATCH(Places!$K3149,Neighborhoods!$A:$A,0), MATCH(Places!N$1,Neighborhoods!$A$1:$C$1,0))</f>
        <v>Manhattan</v>
      </c>
      <c r="O3149" t="str">
        <f>INDEX(Neighborhoods!$A:$C, MATCH(Places!$K3149,Neighborhoods!$A:$A,0), MATCH(Places!O$1,Neighborhoods!$A$1:$C$1,0))</f>
        <v>Upper East Side</v>
      </c>
      <c r="P3149" t="s">
        <v>11822</v>
      </c>
      <c r="Q3149" t="str">
        <f t="shared" si="196"/>
        <v>No</v>
      </c>
      <c r="R3149">
        <v>4</v>
      </c>
      <c r="S3149" t="str">
        <f t="shared" si="197"/>
        <v>Medium</v>
      </c>
      <c r="T3149" s="50">
        <v>214.29</v>
      </c>
      <c r="U3149" s="70">
        <f t="shared" si="198"/>
        <v>0.04</v>
      </c>
      <c r="V3149" s="52">
        <v>4.8099999999999996</v>
      </c>
      <c r="W3149" s="52" t="str" cm="1">
        <f t="array" ref="W3149">_xlfn.SWITCH(ROUND(V3149,0),5,"Excellent",4,"Good",3,"Ok","Bad")</f>
        <v>Excellent</v>
      </c>
      <c r="X3149">
        <v>69</v>
      </c>
      <c r="Y3149" t="str">
        <f t="shared" si="199"/>
        <v>No</v>
      </c>
      <c r="Z3149" s="68">
        <v>43058</v>
      </c>
      <c r="AA3149" s="68">
        <v>43891</v>
      </c>
      <c r="AB3149">
        <v>179</v>
      </c>
      <c r="AC3149" t="s">
        <v>15615</v>
      </c>
    </row>
    <row r="3150" spans="1:29" x14ac:dyDescent="0.3">
      <c r="A3150" t="s">
        <v>2281</v>
      </c>
      <c r="B3150">
        <v>3283</v>
      </c>
      <c r="C3150" t="str">
        <f>VLOOKUP($B3150,Hosts!$A:$M,10,0)</f>
        <v>Within an hour</v>
      </c>
      <c r="D3150" s="70">
        <f>VLOOKUP($B3150,Hosts!$A:$M,11,0)</f>
        <v>1</v>
      </c>
      <c r="E3150" s="70">
        <f>VLOOKUP($B3150,Hosts!$A:$M,12,0)</f>
        <v>1</v>
      </c>
      <c r="F3150" t="str">
        <f>VLOOKUP($B3150,Hosts!$A:$M,13,0)</f>
        <v>Yes</v>
      </c>
      <c r="G3150" t="str">
        <f>INDEX(Hosts!$A:$M, MATCH(Places!$B3150,Hosts!$A:$A,0), MATCH(Places!G$1,Hosts!$A$1:$M$1,0))</f>
        <v>Within an hour</v>
      </c>
      <c r="H3150" s="70">
        <f>INDEX(Hosts!$A:$M, MATCH(Places!$B3150,Hosts!$A:$A,0), MATCH(Places!H$1,Hosts!$A$1:$M$1,0))</f>
        <v>1</v>
      </c>
      <c r="I3150" s="70">
        <f>INDEX(Hosts!$A:$M, MATCH(Places!$B3150,Hosts!$A:$A,0), MATCH(Places!I$1,Hosts!$A$1:$M$1,0))</f>
        <v>1</v>
      </c>
      <c r="J3150" t="str">
        <f>INDEX(Hosts!$A:$M, MATCH(Places!$B3150,Hosts!$A:$A,0), MATCH(Places!J$1,Hosts!$A$1:$M$1,0))</f>
        <v>Yes</v>
      </c>
      <c r="K3150">
        <v>28</v>
      </c>
      <c r="L3150" t="str">
        <f>VLOOKUP($K3150,Neighborhoods!$A:$C,2,0)</f>
        <v>Staten Island</v>
      </c>
      <c r="M3150" t="str">
        <f>VLOOKUP($K3150,Neighborhoods!$A:$C,3,0)</f>
        <v>St. George</v>
      </c>
      <c r="N3150" t="str">
        <f>INDEX(Neighborhoods!$A:$C, MATCH(Places!$K3150,Neighborhoods!$A:$A,0), MATCH(Places!N$1,Neighborhoods!$A$1:$C$1,0))</f>
        <v>Staten Island</v>
      </c>
      <c r="O3150" t="str">
        <f>INDEX(Neighborhoods!$A:$C, MATCH(Places!$K3150,Neighborhoods!$A:$A,0), MATCH(Places!O$1,Neighborhoods!$A$1:$C$1,0))</f>
        <v>St. George</v>
      </c>
      <c r="P3150" t="s">
        <v>11822</v>
      </c>
      <c r="Q3150" t="str">
        <f t="shared" si="196"/>
        <v>No</v>
      </c>
      <c r="R3150">
        <v>4</v>
      </c>
      <c r="S3150" t="str">
        <f t="shared" si="197"/>
        <v>Medium</v>
      </c>
      <c r="T3150" s="50">
        <v>125</v>
      </c>
      <c r="U3150" s="70">
        <f t="shared" si="198"/>
        <v>0.03</v>
      </c>
      <c r="V3150" s="52">
        <v>4.99</v>
      </c>
      <c r="W3150" s="52" t="str" cm="1">
        <f t="array" ref="W3150">_xlfn.SWITCH(ROUND(V3150,0),5,"Excellent",4,"Good",3,"Ok","Bad")</f>
        <v>Excellent</v>
      </c>
      <c r="X3150">
        <v>147</v>
      </c>
      <c r="Y3150" t="str">
        <f t="shared" si="199"/>
        <v>Yes</v>
      </c>
      <c r="Z3150" s="68">
        <v>43057</v>
      </c>
      <c r="AA3150" s="68">
        <v>44024</v>
      </c>
      <c r="AB3150">
        <v>358</v>
      </c>
      <c r="AC3150" t="s">
        <v>15616</v>
      </c>
    </row>
    <row r="3151" spans="1:29" x14ac:dyDescent="0.3">
      <c r="A3151" t="s">
        <v>14099</v>
      </c>
      <c r="B3151">
        <v>2939</v>
      </c>
      <c r="C3151" t="str">
        <f>VLOOKUP($B3151,Hosts!$A:$M,10,0)</f>
        <v>Within an hour</v>
      </c>
      <c r="D3151" s="70">
        <f>VLOOKUP($B3151,Hosts!$A:$M,11,0)</f>
        <v>1</v>
      </c>
      <c r="E3151" s="70">
        <f>VLOOKUP($B3151,Hosts!$A:$M,12,0)</f>
        <v>0.92</v>
      </c>
      <c r="F3151" t="str">
        <f>VLOOKUP($B3151,Hosts!$A:$M,13,0)</f>
        <v>No</v>
      </c>
      <c r="G3151" t="str">
        <f>INDEX(Hosts!$A:$M, MATCH(Places!$B3151,Hosts!$A:$A,0), MATCH(Places!G$1,Hosts!$A$1:$M$1,0))</f>
        <v>Within an hour</v>
      </c>
      <c r="H3151" s="70">
        <f>INDEX(Hosts!$A:$M, MATCH(Places!$B3151,Hosts!$A:$A,0), MATCH(Places!H$1,Hosts!$A$1:$M$1,0))</f>
        <v>1</v>
      </c>
      <c r="I3151" s="70">
        <f>INDEX(Hosts!$A:$M, MATCH(Places!$B3151,Hosts!$A:$A,0), MATCH(Places!I$1,Hosts!$A$1:$M$1,0))</f>
        <v>0.92</v>
      </c>
      <c r="J3151" t="str">
        <f>INDEX(Hosts!$A:$M, MATCH(Places!$B3151,Hosts!$A:$A,0), MATCH(Places!J$1,Hosts!$A$1:$M$1,0))</f>
        <v>No</v>
      </c>
      <c r="K3151">
        <v>16</v>
      </c>
      <c r="L3151" t="str">
        <f>VLOOKUP($K3151,Neighborhoods!$A:$C,2,0)</f>
        <v>Manhattan</v>
      </c>
      <c r="M3151" t="str">
        <f>VLOOKUP($K3151,Neighborhoods!$A:$C,3,0)</f>
        <v>Harlem</v>
      </c>
      <c r="N3151" t="str">
        <f>INDEX(Neighborhoods!$A:$C, MATCH(Places!$K3151,Neighborhoods!$A:$A,0), MATCH(Places!N$1,Neighborhoods!$A$1:$C$1,0))</f>
        <v>Manhattan</v>
      </c>
      <c r="O3151" t="str">
        <f>INDEX(Neighborhoods!$A:$C, MATCH(Places!$K3151,Neighborhoods!$A:$A,0), MATCH(Places!O$1,Neighborhoods!$A$1:$C$1,0))</f>
        <v>Harlem</v>
      </c>
      <c r="P3151" t="s">
        <v>1</v>
      </c>
      <c r="Q3151" t="str">
        <f t="shared" si="196"/>
        <v>Yes</v>
      </c>
      <c r="R3151">
        <v>3</v>
      </c>
      <c r="S3151" t="str">
        <f t="shared" si="197"/>
        <v>Medium</v>
      </c>
      <c r="T3151" s="50">
        <v>50</v>
      </c>
      <c r="U3151" s="70">
        <f t="shared" si="198"/>
        <v>0.03</v>
      </c>
      <c r="V3151" s="52">
        <v>4.7300000000000004</v>
      </c>
      <c r="W3151" s="52" t="str" cm="1">
        <f t="array" ref="W3151">_xlfn.SWITCH(ROUND(V3151,0),5,"Excellent",4,"Good",3,"Ok","Bad")</f>
        <v>Excellent</v>
      </c>
      <c r="X3151">
        <v>45</v>
      </c>
      <c r="Y3151" t="str">
        <f t="shared" si="199"/>
        <v>No</v>
      </c>
      <c r="Z3151" s="68">
        <v>43166</v>
      </c>
      <c r="AA3151" s="68">
        <v>43892</v>
      </c>
      <c r="AB3151">
        <v>84</v>
      </c>
      <c r="AC3151" t="s">
        <v>15616</v>
      </c>
    </row>
    <row r="3152" spans="1:29" x14ac:dyDescent="0.3">
      <c r="A3152" t="s">
        <v>2282</v>
      </c>
      <c r="B3152">
        <v>381</v>
      </c>
      <c r="C3152" t="str">
        <f>VLOOKUP($B3152,Hosts!$A:$M,10,0)</f>
        <v>Within an hour</v>
      </c>
      <c r="D3152" s="70">
        <f>VLOOKUP($B3152,Hosts!$A:$M,11,0)</f>
        <v>1</v>
      </c>
      <c r="E3152" s="70">
        <f>VLOOKUP($B3152,Hosts!$A:$M,12,0)</f>
        <v>1</v>
      </c>
      <c r="F3152" t="str">
        <f>VLOOKUP($B3152,Hosts!$A:$M,13,0)</f>
        <v>Yes</v>
      </c>
      <c r="G3152" t="str">
        <f>INDEX(Hosts!$A:$M, MATCH(Places!$B3152,Hosts!$A:$A,0), MATCH(Places!G$1,Hosts!$A$1:$M$1,0))</f>
        <v>Within an hour</v>
      </c>
      <c r="H3152" s="70">
        <f>INDEX(Hosts!$A:$M, MATCH(Places!$B3152,Hosts!$A:$A,0), MATCH(Places!H$1,Hosts!$A$1:$M$1,0))</f>
        <v>1</v>
      </c>
      <c r="I3152" s="70">
        <f>INDEX(Hosts!$A:$M, MATCH(Places!$B3152,Hosts!$A:$A,0), MATCH(Places!I$1,Hosts!$A$1:$M$1,0))</f>
        <v>1</v>
      </c>
      <c r="J3152" t="str">
        <f>INDEX(Hosts!$A:$M, MATCH(Places!$B3152,Hosts!$A:$A,0), MATCH(Places!J$1,Hosts!$A$1:$M$1,0))</f>
        <v>Yes</v>
      </c>
      <c r="K3152">
        <v>25</v>
      </c>
      <c r="L3152" t="str">
        <f>VLOOKUP($K3152,Neighborhoods!$A:$C,2,0)</f>
        <v>Queens</v>
      </c>
      <c r="M3152" t="str">
        <f>VLOOKUP($K3152,Neighborhoods!$A:$C,3,0)</f>
        <v>Ridgewood</v>
      </c>
      <c r="N3152" t="str">
        <f>INDEX(Neighborhoods!$A:$C, MATCH(Places!$K3152,Neighborhoods!$A:$A,0), MATCH(Places!N$1,Neighborhoods!$A$1:$C$1,0))</f>
        <v>Queens</v>
      </c>
      <c r="O3152" t="str">
        <f>INDEX(Neighborhoods!$A:$C, MATCH(Places!$K3152,Neighborhoods!$A:$A,0), MATCH(Places!O$1,Neighborhoods!$A$1:$C$1,0))</f>
        <v>Ridgewood</v>
      </c>
      <c r="P3152" t="s">
        <v>11822</v>
      </c>
      <c r="Q3152" t="str">
        <f t="shared" si="196"/>
        <v>No</v>
      </c>
      <c r="R3152">
        <v>4</v>
      </c>
      <c r="S3152" t="str">
        <f t="shared" si="197"/>
        <v>Medium</v>
      </c>
      <c r="T3152" s="50">
        <v>152</v>
      </c>
      <c r="U3152" s="70">
        <f t="shared" si="198"/>
        <v>0.03</v>
      </c>
      <c r="V3152" s="52">
        <v>4.9000000000000004</v>
      </c>
      <c r="W3152" s="52" t="str" cm="1">
        <f t="array" ref="W3152">_xlfn.SWITCH(ROUND(V3152,0),5,"Excellent",4,"Good",3,"Ok","Bad")</f>
        <v>Excellent</v>
      </c>
      <c r="X3152">
        <v>98</v>
      </c>
      <c r="Y3152" t="str">
        <f t="shared" si="199"/>
        <v>No</v>
      </c>
      <c r="Z3152" s="68">
        <v>43080</v>
      </c>
      <c r="AA3152" s="68">
        <v>44052</v>
      </c>
      <c r="AB3152">
        <v>321</v>
      </c>
      <c r="AC3152" t="s">
        <v>15615</v>
      </c>
    </row>
    <row r="3153" spans="1:29" x14ac:dyDescent="0.3">
      <c r="A3153" t="s">
        <v>14695</v>
      </c>
      <c r="B3153">
        <v>3364</v>
      </c>
      <c r="C3153" t="str">
        <f>VLOOKUP($B3153,Hosts!$A:$M,10,0)</f>
        <v>Within an hour</v>
      </c>
      <c r="D3153" s="70">
        <f>VLOOKUP($B3153,Hosts!$A:$M,11,0)</f>
        <v>1</v>
      </c>
      <c r="E3153" s="70">
        <f>VLOOKUP($B3153,Hosts!$A:$M,12,0)</f>
        <v>1</v>
      </c>
      <c r="F3153" t="str">
        <f>VLOOKUP($B3153,Hosts!$A:$M,13,0)</f>
        <v>No</v>
      </c>
      <c r="G3153" t="str">
        <f>INDEX(Hosts!$A:$M, MATCH(Places!$B3153,Hosts!$A:$A,0), MATCH(Places!G$1,Hosts!$A$1:$M$1,0))</f>
        <v>Within an hour</v>
      </c>
      <c r="H3153" s="70">
        <f>INDEX(Hosts!$A:$M, MATCH(Places!$B3153,Hosts!$A:$A,0), MATCH(Places!H$1,Hosts!$A$1:$M$1,0))</f>
        <v>1</v>
      </c>
      <c r="I3153" s="70">
        <f>INDEX(Hosts!$A:$M, MATCH(Places!$B3153,Hosts!$A:$A,0), MATCH(Places!I$1,Hosts!$A$1:$M$1,0))</f>
        <v>1</v>
      </c>
      <c r="J3153" t="str">
        <f>INDEX(Hosts!$A:$M, MATCH(Places!$B3153,Hosts!$A:$A,0), MATCH(Places!J$1,Hosts!$A$1:$M$1,0))</f>
        <v>No</v>
      </c>
      <c r="K3153">
        <v>22</v>
      </c>
      <c r="L3153" t="str">
        <f>VLOOKUP($K3153,Neighborhoods!$A:$C,2,0)</f>
        <v>Queens</v>
      </c>
      <c r="M3153" t="str">
        <f>VLOOKUP($K3153,Neighborhoods!$A:$C,3,0)</f>
        <v>Flushing</v>
      </c>
      <c r="N3153" t="str">
        <f>INDEX(Neighborhoods!$A:$C, MATCH(Places!$K3153,Neighborhoods!$A:$A,0), MATCH(Places!N$1,Neighborhoods!$A$1:$C$1,0))</f>
        <v>Queens</v>
      </c>
      <c r="O3153" t="str">
        <f>INDEX(Neighborhoods!$A:$C, MATCH(Places!$K3153,Neighborhoods!$A:$A,0), MATCH(Places!O$1,Neighborhoods!$A$1:$C$1,0))</f>
        <v>Flushing</v>
      </c>
      <c r="P3153" t="s">
        <v>1</v>
      </c>
      <c r="Q3153" t="str">
        <f t="shared" si="196"/>
        <v>Yes</v>
      </c>
      <c r="R3153">
        <v>2</v>
      </c>
      <c r="S3153" t="str">
        <f t="shared" si="197"/>
        <v>Small</v>
      </c>
      <c r="T3153" s="50">
        <v>150</v>
      </c>
      <c r="U3153" s="70">
        <f t="shared" si="198"/>
        <v>0.03</v>
      </c>
      <c r="V3153" s="52">
        <v>4.58</v>
      </c>
      <c r="W3153" s="52" t="str" cm="1">
        <f t="array" ref="W3153">_xlfn.SWITCH(ROUND(V3153,0),5,"Excellent",4,"Good",3,"Ok","Bad")</f>
        <v>Excellent</v>
      </c>
      <c r="X3153">
        <v>24</v>
      </c>
      <c r="Y3153" t="str">
        <f t="shared" si="199"/>
        <v>No</v>
      </c>
      <c r="Z3153" s="68">
        <v>43170</v>
      </c>
      <c r="AA3153" s="68">
        <v>44021</v>
      </c>
      <c r="AB3153">
        <v>180</v>
      </c>
      <c r="AC3153" t="s">
        <v>15616</v>
      </c>
    </row>
    <row r="3154" spans="1:29" x14ac:dyDescent="0.3">
      <c r="A3154" t="s">
        <v>2283</v>
      </c>
      <c r="B3154">
        <v>547</v>
      </c>
      <c r="C3154" t="str">
        <f>VLOOKUP($B3154,Hosts!$A:$M,10,0)</f>
        <v>Within a day</v>
      </c>
      <c r="D3154" s="70">
        <f>VLOOKUP($B3154,Hosts!$A:$M,11,0)</f>
        <v>1</v>
      </c>
      <c r="E3154" s="70">
        <f>VLOOKUP($B3154,Hosts!$A:$M,12,0)</f>
        <v>0.91</v>
      </c>
      <c r="F3154" t="str">
        <f>VLOOKUP($B3154,Hosts!$A:$M,13,0)</f>
        <v>Yes</v>
      </c>
      <c r="G3154" t="str">
        <f>INDEX(Hosts!$A:$M, MATCH(Places!$B3154,Hosts!$A:$A,0), MATCH(Places!G$1,Hosts!$A$1:$M$1,0))</f>
        <v>Within a day</v>
      </c>
      <c r="H3154" s="70">
        <f>INDEX(Hosts!$A:$M, MATCH(Places!$B3154,Hosts!$A:$A,0), MATCH(Places!H$1,Hosts!$A$1:$M$1,0))</f>
        <v>1</v>
      </c>
      <c r="I3154" s="70">
        <f>INDEX(Hosts!$A:$M, MATCH(Places!$B3154,Hosts!$A:$A,0), MATCH(Places!I$1,Hosts!$A$1:$M$1,0))</f>
        <v>0.91</v>
      </c>
      <c r="J3154" t="str">
        <f>INDEX(Hosts!$A:$M, MATCH(Places!$B3154,Hosts!$A:$A,0), MATCH(Places!J$1,Hosts!$A$1:$M$1,0))</f>
        <v>Yes</v>
      </c>
      <c r="K3154">
        <v>24</v>
      </c>
      <c r="L3154" t="str">
        <f>VLOOKUP($K3154,Neighborhoods!$A:$C,2,0)</f>
        <v>Queens</v>
      </c>
      <c r="M3154" t="str">
        <f>VLOOKUP($K3154,Neighborhoods!$A:$C,3,0)</f>
        <v>Long Island City</v>
      </c>
      <c r="N3154" t="str">
        <f>INDEX(Neighborhoods!$A:$C, MATCH(Places!$K3154,Neighborhoods!$A:$A,0), MATCH(Places!N$1,Neighborhoods!$A$1:$C$1,0))</f>
        <v>Queens</v>
      </c>
      <c r="O3154" t="str">
        <f>INDEX(Neighborhoods!$A:$C, MATCH(Places!$K3154,Neighborhoods!$A:$A,0), MATCH(Places!O$1,Neighborhoods!$A$1:$C$1,0))</f>
        <v>Long Island City</v>
      </c>
      <c r="P3154" t="s">
        <v>11822</v>
      </c>
      <c r="Q3154" t="str">
        <f t="shared" si="196"/>
        <v>No</v>
      </c>
      <c r="R3154">
        <v>3</v>
      </c>
      <c r="S3154" t="str">
        <f t="shared" si="197"/>
        <v>Medium</v>
      </c>
      <c r="T3154" s="50">
        <v>127.86</v>
      </c>
      <c r="U3154" s="70">
        <f t="shared" si="198"/>
        <v>0.03</v>
      </c>
      <c r="V3154" s="52">
        <v>4.97</v>
      </c>
      <c r="W3154" s="52" t="str" cm="1">
        <f t="array" ref="W3154">_xlfn.SWITCH(ROUND(V3154,0),5,"Excellent",4,"Good",3,"Ok","Bad")</f>
        <v>Excellent</v>
      </c>
      <c r="X3154">
        <v>76</v>
      </c>
      <c r="Y3154" t="str">
        <f t="shared" si="199"/>
        <v>No</v>
      </c>
      <c r="Z3154" s="68">
        <v>43096</v>
      </c>
      <c r="AA3154" s="68">
        <v>43891</v>
      </c>
      <c r="AB3154">
        <v>174</v>
      </c>
      <c r="AC3154" t="s">
        <v>15615</v>
      </c>
    </row>
    <row r="3155" spans="1:29" x14ac:dyDescent="0.3">
      <c r="A3155" t="s">
        <v>2284</v>
      </c>
      <c r="B3155">
        <v>3260</v>
      </c>
      <c r="C3155" t="str">
        <f>VLOOKUP($B3155,Hosts!$A:$M,10,0)</f>
        <v>Within an hour</v>
      </c>
      <c r="D3155" s="70">
        <f>VLOOKUP($B3155,Hosts!$A:$M,11,0)</f>
        <v>1</v>
      </c>
      <c r="E3155" s="70">
        <f>VLOOKUP($B3155,Hosts!$A:$M,12,0)</f>
        <v>1</v>
      </c>
      <c r="F3155" t="str">
        <f>VLOOKUP($B3155,Hosts!$A:$M,13,0)</f>
        <v>Yes</v>
      </c>
      <c r="G3155" t="str">
        <f>INDEX(Hosts!$A:$M, MATCH(Places!$B3155,Hosts!$A:$A,0), MATCH(Places!G$1,Hosts!$A$1:$M$1,0))</f>
        <v>Within an hour</v>
      </c>
      <c r="H3155" s="70">
        <f>INDEX(Hosts!$A:$M, MATCH(Places!$B3155,Hosts!$A:$A,0), MATCH(Places!H$1,Hosts!$A$1:$M$1,0))</f>
        <v>1</v>
      </c>
      <c r="I3155" s="70">
        <f>INDEX(Hosts!$A:$M, MATCH(Places!$B3155,Hosts!$A:$A,0), MATCH(Places!I$1,Hosts!$A$1:$M$1,0))</f>
        <v>1</v>
      </c>
      <c r="J3155" t="str">
        <f>INDEX(Hosts!$A:$M, MATCH(Places!$B3155,Hosts!$A:$A,0), MATCH(Places!J$1,Hosts!$A$1:$M$1,0))</f>
        <v>Yes</v>
      </c>
      <c r="K3155">
        <v>7</v>
      </c>
      <c r="L3155" t="str">
        <f>VLOOKUP($K3155,Neighborhoods!$A:$C,2,0)</f>
        <v>Brooklyn</v>
      </c>
      <c r="M3155" t="str">
        <f>VLOOKUP($K3155,Neighborhoods!$A:$C,3,0)</f>
        <v>Bedford-Stuyvesant</v>
      </c>
      <c r="N3155" t="str">
        <f>INDEX(Neighborhoods!$A:$C, MATCH(Places!$K3155,Neighborhoods!$A:$A,0), MATCH(Places!N$1,Neighborhoods!$A$1:$C$1,0))</f>
        <v>Brooklyn</v>
      </c>
      <c r="O3155" t="str">
        <f>INDEX(Neighborhoods!$A:$C, MATCH(Places!$K3155,Neighborhoods!$A:$A,0), MATCH(Places!O$1,Neighborhoods!$A$1:$C$1,0))</f>
        <v>Bedford-Stuyvesant</v>
      </c>
      <c r="P3155" t="s">
        <v>11822</v>
      </c>
      <c r="Q3155" t="str">
        <f t="shared" si="196"/>
        <v>No</v>
      </c>
      <c r="R3155">
        <v>5</v>
      </c>
      <c r="S3155" t="str">
        <f t="shared" si="197"/>
        <v>Medium</v>
      </c>
      <c r="T3155" s="50">
        <v>95</v>
      </c>
      <c r="U3155" s="70">
        <f t="shared" si="198"/>
        <v>0.03</v>
      </c>
      <c r="V3155" s="52">
        <v>4.9000000000000004</v>
      </c>
      <c r="W3155" s="52" t="str" cm="1">
        <f t="array" ref="W3155">_xlfn.SWITCH(ROUND(V3155,0),5,"Excellent",4,"Good",3,"Ok","Bad")</f>
        <v>Excellent</v>
      </c>
      <c r="X3155">
        <v>103</v>
      </c>
      <c r="Y3155" t="str">
        <f t="shared" si="199"/>
        <v>Yes</v>
      </c>
      <c r="Z3155" s="68">
        <v>43059</v>
      </c>
      <c r="AA3155" s="68">
        <v>44057</v>
      </c>
      <c r="AB3155">
        <v>338</v>
      </c>
      <c r="AC3155" t="s">
        <v>15616</v>
      </c>
    </row>
    <row r="3156" spans="1:29" x14ac:dyDescent="0.3">
      <c r="A3156" t="s">
        <v>2285</v>
      </c>
      <c r="B3156">
        <v>991</v>
      </c>
      <c r="C3156" t="str">
        <f>VLOOKUP($B3156,Hosts!$A:$M,10,0)</f>
        <v>Within an hour</v>
      </c>
      <c r="D3156" s="70">
        <f>VLOOKUP($B3156,Hosts!$A:$M,11,0)</f>
        <v>1</v>
      </c>
      <c r="E3156" s="70">
        <f>VLOOKUP($B3156,Hosts!$A:$M,12,0)</f>
        <v>0.99</v>
      </c>
      <c r="F3156" t="str">
        <f>VLOOKUP($B3156,Hosts!$A:$M,13,0)</f>
        <v>Yes</v>
      </c>
      <c r="G3156" t="str">
        <f>INDEX(Hosts!$A:$M, MATCH(Places!$B3156,Hosts!$A:$A,0), MATCH(Places!G$1,Hosts!$A$1:$M$1,0))</f>
        <v>Within an hour</v>
      </c>
      <c r="H3156" s="70">
        <f>INDEX(Hosts!$A:$M, MATCH(Places!$B3156,Hosts!$A:$A,0), MATCH(Places!H$1,Hosts!$A$1:$M$1,0))</f>
        <v>1</v>
      </c>
      <c r="I3156" s="70">
        <f>INDEX(Hosts!$A:$M, MATCH(Places!$B3156,Hosts!$A:$A,0), MATCH(Places!I$1,Hosts!$A$1:$M$1,0))</f>
        <v>0.99</v>
      </c>
      <c r="J3156" t="str">
        <f>INDEX(Hosts!$A:$M, MATCH(Places!$B3156,Hosts!$A:$A,0), MATCH(Places!J$1,Hosts!$A$1:$M$1,0))</f>
        <v>Yes</v>
      </c>
      <c r="K3156">
        <v>12</v>
      </c>
      <c r="L3156" t="str">
        <f>VLOOKUP($K3156,Neighborhoods!$A:$C,2,0)</f>
        <v>Brooklyn</v>
      </c>
      <c r="M3156" t="str">
        <f>VLOOKUP($K3156,Neighborhoods!$A:$C,3,0)</f>
        <v>Williamsburg</v>
      </c>
      <c r="N3156" t="str">
        <f>INDEX(Neighborhoods!$A:$C, MATCH(Places!$K3156,Neighborhoods!$A:$A,0), MATCH(Places!N$1,Neighborhoods!$A$1:$C$1,0))</f>
        <v>Brooklyn</v>
      </c>
      <c r="O3156" t="str">
        <f>INDEX(Neighborhoods!$A:$C, MATCH(Places!$K3156,Neighborhoods!$A:$A,0), MATCH(Places!O$1,Neighborhoods!$A$1:$C$1,0))</f>
        <v>Williamsburg</v>
      </c>
      <c r="P3156" t="s">
        <v>11822</v>
      </c>
      <c r="Q3156" t="str">
        <f t="shared" si="196"/>
        <v>No</v>
      </c>
      <c r="R3156">
        <v>2</v>
      </c>
      <c r="S3156" t="str">
        <f t="shared" si="197"/>
        <v>Small</v>
      </c>
      <c r="T3156" s="50">
        <v>250</v>
      </c>
      <c r="U3156" s="70">
        <f t="shared" si="198"/>
        <v>0.04</v>
      </c>
      <c r="V3156" s="52">
        <v>5</v>
      </c>
      <c r="W3156" s="52" t="str" cm="1">
        <f t="array" ref="W3156">_xlfn.SWITCH(ROUND(V3156,0),5,"Excellent",4,"Good",3,"Ok","Bad")</f>
        <v>Excellent</v>
      </c>
      <c r="X3156">
        <v>3</v>
      </c>
      <c r="Y3156" t="str">
        <f t="shared" si="199"/>
        <v>No</v>
      </c>
      <c r="Z3156" s="68">
        <v>43069</v>
      </c>
      <c r="AA3156" s="68">
        <v>43253</v>
      </c>
      <c r="AB3156">
        <v>0</v>
      </c>
      <c r="AC3156" t="s">
        <v>15616</v>
      </c>
    </row>
    <row r="3157" spans="1:29" x14ac:dyDescent="0.3">
      <c r="A3157" t="s">
        <v>2286</v>
      </c>
      <c r="B3157">
        <v>2485</v>
      </c>
      <c r="C3157" t="str">
        <f>VLOOKUP($B3157,Hosts!$A:$M,10,0)</f>
        <v>Within a few hours</v>
      </c>
      <c r="D3157" s="70">
        <f>VLOOKUP($B3157,Hosts!$A:$M,11,0)</f>
        <v>1</v>
      </c>
      <c r="E3157" s="70">
        <f>VLOOKUP($B3157,Hosts!$A:$M,12,0)</f>
        <v>0.96</v>
      </c>
      <c r="F3157" t="str">
        <f>VLOOKUP($B3157,Hosts!$A:$M,13,0)</f>
        <v>No</v>
      </c>
      <c r="G3157" t="str">
        <f>INDEX(Hosts!$A:$M, MATCH(Places!$B3157,Hosts!$A:$A,0), MATCH(Places!G$1,Hosts!$A$1:$M$1,0))</f>
        <v>Within a few hours</v>
      </c>
      <c r="H3157" s="70">
        <f>INDEX(Hosts!$A:$M, MATCH(Places!$B3157,Hosts!$A:$A,0), MATCH(Places!H$1,Hosts!$A$1:$M$1,0))</f>
        <v>1</v>
      </c>
      <c r="I3157" s="70">
        <f>INDEX(Hosts!$A:$M, MATCH(Places!$B3157,Hosts!$A:$A,0), MATCH(Places!I$1,Hosts!$A$1:$M$1,0))</f>
        <v>0.96</v>
      </c>
      <c r="J3157" t="str">
        <f>INDEX(Hosts!$A:$M, MATCH(Places!$B3157,Hosts!$A:$A,0), MATCH(Places!J$1,Hosts!$A$1:$M$1,0))</f>
        <v>No</v>
      </c>
      <c r="K3157">
        <v>16</v>
      </c>
      <c r="L3157" t="str">
        <f>VLOOKUP($K3157,Neighborhoods!$A:$C,2,0)</f>
        <v>Manhattan</v>
      </c>
      <c r="M3157" t="str">
        <f>VLOOKUP($K3157,Neighborhoods!$A:$C,3,0)</f>
        <v>Harlem</v>
      </c>
      <c r="N3157" t="str">
        <f>INDEX(Neighborhoods!$A:$C, MATCH(Places!$K3157,Neighborhoods!$A:$A,0), MATCH(Places!N$1,Neighborhoods!$A$1:$C$1,0))</f>
        <v>Manhattan</v>
      </c>
      <c r="O3157" t="str">
        <f>INDEX(Neighborhoods!$A:$C, MATCH(Places!$K3157,Neighborhoods!$A:$A,0), MATCH(Places!O$1,Neighborhoods!$A$1:$C$1,0))</f>
        <v>Harlem</v>
      </c>
      <c r="P3157" t="s">
        <v>1</v>
      </c>
      <c r="Q3157" t="str">
        <f t="shared" si="196"/>
        <v>Yes</v>
      </c>
      <c r="R3157">
        <v>3</v>
      </c>
      <c r="S3157" t="str">
        <f t="shared" si="197"/>
        <v>Medium</v>
      </c>
      <c r="T3157" s="50">
        <v>199</v>
      </c>
      <c r="U3157" s="70">
        <f t="shared" si="198"/>
        <v>0.03</v>
      </c>
      <c r="V3157" s="52">
        <v>4.82</v>
      </c>
      <c r="W3157" s="52" t="str" cm="1">
        <f t="array" ref="W3157">_xlfn.SWITCH(ROUND(V3157,0),5,"Excellent",4,"Good",3,"Ok","Bad")</f>
        <v>Excellent</v>
      </c>
      <c r="X3157">
        <v>67</v>
      </c>
      <c r="Y3157" t="str">
        <f t="shared" si="199"/>
        <v>No</v>
      </c>
      <c r="Z3157" s="68">
        <v>43076</v>
      </c>
      <c r="AA3157" s="68">
        <v>43630</v>
      </c>
      <c r="AB3157">
        <v>0</v>
      </c>
      <c r="AC3157" t="s">
        <v>15615</v>
      </c>
    </row>
    <row r="3158" spans="1:29" x14ac:dyDescent="0.3">
      <c r="A3158" t="s">
        <v>2287</v>
      </c>
      <c r="B3158">
        <v>2926</v>
      </c>
      <c r="C3158" t="str">
        <f>VLOOKUP($B3158,Hosts!$A:$M,10,0)</f>
        <v>Within an hour</v>
      </c>
      <c r="D3158" s="70">
        <f>VLOOKUP($B3158,Hosts!$A:$M,11,0)</f>
        <v>1</v>
      </c>
      <c r="E3158" s="70">
        <f>VLOOKUP($B3158,Hosts!$A:$M,12,0)</f>
        <v>1</v>
      </c>
      <c r="F3158" t="str">
        <f>VLOOKUP($B3158,Hosts!$A:$M,13,0)</f>
        <v>Yes</v>
      </c>
      <c r="G3158" t="str">
        <f>INDEX(Hosts!$A:$M, MATCH(Places!$B3158,Hosts!$A:$A,0), MATCH(Places!G$1,Hosts!$A$1:$M$1,0))</f>
        <v>Within an hour</v>
      </c>
      <c r="H3158" s="70">
        <f>INDEX(Hosts!$A:$M, MATCH(Places!$B3158,Hosts!$A:$A,0), MATCH(Places!H$1,Hosts!$A$1:$M$1,0))</f>
        <v>1</v>
      </c>
      <c r="I3158" s="70">
        <f>INDEX(Hosts!$A:$M, MATCH(Places!$B3158,Hosts!$A:$A,0), MATCH(Places!I$1,Hosts!$A$1:$M$1,0))</f>
        <v>1</v>
      </c>
      <c r="J3158" t="str">
        <f>INDEX(Hosts!$A:$M, MATCH(Places!$B3158,Hosts!$A:$A,0), MATCH(Places!J$1,Hosts!$A$1:$M$1,0))</f>
        <v>Yes</v>
      </c>
      <c r="K3158">
        <v>9</v>
      </c>
      <c r="L3158" t="str">
        <f>VLOOKUP($K3158,Neighborhoods!$A:$C,2,0)</f>
        <v>Brooklyn</v>
      </c>
      <c r="M3158" t="str">
        <f>VLOOKUP($K3158,Neighborhoods!$A:$C,3,0)</f>
        <v>Crown Heights</v>
      </c>
      <c r="N3158" t="str">
        <f>INDEX(Neighborhoods!$A:$C, MATCH(Places!$K3158,Neighborhoods!$A:$A,0), MATCH(Places!N$1,Neighborhoods!$A$1:$C$1,0))</f>
        <v>Brooklyn</v>
      </c>
      <c r="O3158" t="str">
        <f>INDEX(Neighborhoods!$A:$C, MATCH(Places!$K3158,Neighborhoods!$A:$A,0), MATCH(Places!O$1,Neighborhoods!$A$1:$C$1,0))</f>
        <v>Crown Heights</v>
      </c>
      <c r="P3158" t="s">
        <v>1</v>
      </c>
      <c r="Q3158" t="str">
        <f t="shared" si="196"/>
        <v>Yes</v>
      </c>
      <c r="R3158">
        <v>2</v>
      </c>
      <c r="S3158" t="str">
        <f t="shared" si="197"/>
        <v>Small</v>
      </c>
      <c r="T3158" s="50">
        <v>50</v>
      </c>
      <c r="U3158" s="70">
        <f t="shared" si="198"/>
        <v>0.03</v>
      </c>
      <c r="V3158" s="52">
        <v>4.91</v>
      </c>
      <c r="W3158" s="52" t="str" cm="1">
        <f t="array" ref="W3158">_xlfn.SWITCH(ROUND(V3158,0),5,"Excellent",4,"Good",3,"Ok","Bad")</f>
        <v>Excellent</v>
      </c>
      <c r="X3158">
        <v>58</v>
      </c>
      <c r="Y3158" t="str">
        <f t="shared" si="199"/>
        <v>No</v>
      </c>
      <c r="Z3158" s="68">
        <v>43072</v>
      </c>
      <c r="AA3158" s="68">
        <v>43827</v>
      </c>
      <c r="AB3158">
        <v>0</v>
      </c>
      <c r="AC3158" t="s">
        <v>15616</v>
      </c>
    </row>
    <row r="3159" spans="1:29" x14ac:dyDescent="0.3">
      <c r="A3159" t="s">
        <v>14539</v>
      </c>
      <c r="B3159">
        <v>609</v>
      </c>
      <c r="C3159" t="str">
        <f>VLOOKUP($B3159,Hosts!$A:$M,10,0)</f>
        <v>A few days or more</v>
      </c>
      <c r="D3159" s="70">
        <f>VLOOKUP($B3159,Hosts!$A:$M,11,0)</f>
        <v>0</v>
      </c>
      <c r="E3159" s="70">
        <f>VLOOKUP($B3159,Hosts!$A:$M,12,0)</f>
        <v>0.75</v>
      </c>
      <c r="F3159" t="str">
        <f>VLOOKUP($B3159,Hosts!$A:$M,13,0)</f>
        <v>No</v>
      </c>
      <c r="G3159" t="str">
        <f>INDEX(Hosts!$A:$M, MATCH(Places!$B3159,Hosts!$A:$A,0), MATCH(Places!G$1,Hosts!$A$1:$M$1,0))</f>
        <v>A few days or more</v>
      </c>
      <c r="H3159" s="70">
        <f>INDEX(Hosts!$A:$M, MATCH(Places!$B3159,Hosts!$A:$A,0), MATCH(Places!H$1,Hosts!$A$1:$M$1,0))</f>
        <v>0</v>
      </c>
      <c r="I3159" s="70">
        <f>INDEX(Hosts!$A:$M, MATCH(Places!$B3159,Hosts!$A:$A,0), MATCH(Places!I$1,Hosts!$A$1:$M$1,0))</f>
        <v>0.75</v>
      </c>
      <c r="J3159" t="str">
        <f>INDEX(Hosts!$A:$M, MATCH(Places!$B3159,Hosts!$A:$A,0), MATCH(Places!J$1,Hosts!$A$1:$M$1,0))</f>
        <v>No</v>
      </c>
      <c r="K3159">
        <v>12</v>
      </c>
      <c r="L3159" t="str">
        <f>VLOOKUP($K3159,Neighborhoods!$A:$C,2,0)</f>
        <v>Brooklyn</v>
      </c>
      <c r="M3159" t="str">
        <f>VLOOKUP($K3159,Neighborhoods!$A:$C,3,0)</f>
        <v>Williamsburg</v>
      </c>
      <c r="N3159" t="str">
        <f>INDEX(Neighborhoods!$A:$C, MATCH(Places!$K3159,Neighborhoods!$A:$A,0), MATCH(Places!N$1,Neighborhoods!$A$1:$C$1,0))</f>
        <v>Brooklyn</v>
      </c>
      <c r="O3159" t="str">
        <f>INDEX(Neighborhoods!$A:$C, MATCH(Places!$K3159,Neighborhoods!$A:$A,0), MATCH(Places!O$1,Neighborhoods!$A$1:$C$1,0))</f>
        <v>Williamsburg</v>
      </c>
      <c r="P3159" t="s">
        <v>1</v>
      </c>
      <c r="Q3159" t="str">
        <f t="shared" si="196"/>
        <v>Yes</v>
      </c>
      <c r="R3159">
        <v>2</v>
      </c>
      <c r="S3159" t="str">
        <f t="shared" si="197"/>
        <v>Small</v>
      </c>
      <c r="T3159" s="50">
        <v>100</v>
      </c>
      <c r="U3159" s="70">
        <f t="shared" si="198"/>
        <v>0.03</v>
      </c>
      <c r="V3159" s="52">
        <v>4.91</v>
      </c>
      <c r="W3159" s="52" t="str" cm="1">
        <f t="array" ref="W3159">_xlfn.SWITCH(ROUND(V3159,0),5,"Excellent",4,"Good",3,"Ok","Bad")</f>
        <v>Excellent</v>
      </c>
      <c r="X3159">
        <v>11</v>
      </c>
      <c r="Y3159" t="str">
        <f t="shared" si="199"/>
        <v>No</v>
      </c>
      <c r="Z3159" s="68">
        <v>43053</v>
      </c>
      <c r="AA3159" s="68">
        <v>43466</v>
      </c>
      <c r="AB3159">
        <v>269</v>
      </c>
      <c r="AC3159" t="s">
        <v>15615</v>
      </c>
    </row>
    <row r="3160" spans="1:29" x14ac:dyDescent="0.3">
      <c r="A3160" t="s">
        <v>2288</v>
      </c>
      <c r="B3160">
        <v>3377</v>
      </c>
      <c r="C3160" t="str">
        <f>VLOOKUP($B3160,Hosts!$A:$M,10,0)</f>
        <v>Within an hour</v>
      </c>
      <c r="D3160" s="70">
        <f>VLOOKUP($B3160,Hosts!$A:$M,11,0)</f>
        <v>1</v>
      </c>
      <c r="E3160" s="70">
        <f>VLOOKUP($B3160,Hosts!$A:$M,12,0)</f>
        <v>0.99</v>
      </c>
      <c r="F3160" t="str">
        <f>VLOOKUP($B3160,Hosts!$A:$M,13,0)</f>
        <v>No</v>
      </c>
      <c r="G3160" t="str">
        <f>INDEX(Hosts!$A:$M, MATCH(Places!$B3160,Hosts!$A:$A,0), MATCH(Places!G$1,Hosts!$A$1:$M$1,0))</f>
        <v>Within an hour</v>
      </c>
      <c r="H3160" s="70">
        <f>INDEX(Hosts!$A:$M, MATCH(Places!$B3160,Hosts!$A:$A,0), MATCH(Places!H$1,Hosts!$A$1:$M$1,0))</f>
        <v>1</v>
      </c>
      <c r="I3160" s="70">
        <f>INDEX(Hosts!$A:$M, MATCH(Places!$B3160,Hosts!$A:$A,0), MATCH(Places!I$1,Hosts!$A$1:$M$1,0))</f>
        <v>0.99</v>
      </c>
      <c r="J3160" t="str">
        <f>INDEX(Hosts!$A:$M, MATCH(Places!$B3160,Hosts!$A:$A,0), MATCH(Places!J$1,Hosts!$A$1:$M$1,0))</f>
        <v>No</v>
      </c>
      <c r="K3160">
        <v>21</v>
      </c>
      <c r="L3160" t="str">
        <f>VLOOKUP($K3160,Neighborhoods!$A:$C,2,0)</f>
        <v>Queens</v>
      </c>
      <c r="M3160" t="str">
        <f>VLOOKUP($K3160,Neighborhoods!$A:$C,3,0)</f>
        <v>Astoria</v>
      </c>
      <c r="N3160" t="str">
        <f>INDEX(Neighborhoods!$A:$C, MATCH(Places!$K3160,Neighborhoods!$A:$A,0), MATCH(Places!N$1,Neighborhoods!$A$1:$C$1,0))</f>
        <v>Queens</v>
      </c>
      <c r="O3160" t="str">
        <f>INDEX(Neighborhoods!$A:$C, MATCH(Places!$K3160,Neighborhoods!$A:$A,0), MATCH(Places!O$1,Neighborhoods!$A$1:$C$1,0))</f>
        <v>Astoria</v>
      </c>
      <c r="P3160" t="s">
        <v>1</v>
      </c>
      <c r="Q3160" t="str">
        <f t="shared" si="196"/>
        <v>Yes</v>
      </c>
      <c r="R3160">
        <v>2</v>
      </c>
      <c r="S3160" t="str">
        <f t="shared" si="197"/>
        <v>Small</v>
      </c>
      <c r="T3160" s="50">
        <v>56.71</v>
      </c>
      <c r="U3160" s="70">
        <f t="shared" si="198"/>
        <v>0.03</v>
      </c>
      <c r="V3160" s="52">
        <v>4.74</v>
      </c>
      <c r="W3160" s="52" t="str" cm="1">
        <f t="array" ref="W3160">_xlfn.SWITCH(ROUND(V3160,0),5,"Excellent",4,"Good",3,"Ok","Bad")</f>
        <v>Excellent</v>
      </c>
      <c r="X3160">
        <v>182</v>
      </c>
      <c r="Y3160" t="str">
        <f t="shared" si="199"/>
        <v>No</v>
      </c>
      <c r="Z3160" s="68">
        <v>43040</v>
      </c>
      <c r="AA3160" s="68">
        <v>44044</v>
      </c>
      <c r="AB3160">
        <v>360</v>
      </c>
      <c r="AC3160" t="s">
        <v>15616</v>
      </c>
    </row>
    <row r="3161" spans="1:29" x14ac:dyDescent="0.3">
      <c r="A3161" t="s">
        <v>14929</v>
      </c>
      <c r="B3161">
        <v>3249</v>
      </c>
      <c r="C3161" t="str">
        <f>VLOOKUP($B3161,Hosts!$A:$M,10,0)</f>
        <v>Within an hour</v>
      </c>
      <c r="D3161" s="70">
        <f>VLOOKUP($B3161,Hosts!$A:$M,11,0)</f>
        <v>1</v>
      </c>
      <c r="E3161" s="70">
        <f>VLOOKUP($B3161,Hosts!$A:$M,12,0)</f>
        <v>0.99</v>
      </c>
      <c r="F3161" t="str">
        <f>VLOOKUP($B3161,Hosts!$A:$M,13,0)</f>
        <v>Yes</v>
      </c>
      <c r="G3161" t="str">
        <f>INDEX(Hosts!$A:$M, MATCH(Places!$B3161,Hosts!$A:$A,0), MATCH(Places!G$1,Hosts!$A$1:$M$1,0))</f>
        <v>Within an hour</v>
      </c>
      <c r="H3161" s="70">
        <f>INDEX(Hosts!$A:$M, MATCH(Places!$B3161,Hosts!$A:$A,0), MATCH(Places!H$1,Hosts!$A$1:$M$1,0))</f>
        <v>1</v>
      </c>
      <c r="I3161" s="70">
        <f>INDEX(Hosts!$A:$M, MATCH(Places!$B3161,Hosts!$A:$A,0), MATCH(Places!I$1,Hosts!$A$1:$M$1,0))</f>
        <v>0.99</v>
      </c>
      <c r="J3161" t="str">
        <f>INDEX(Hosts!$A:$M, MATCH(Places!$B3161,Hosts!$A:$A,0), MATCH(Places!J$1,Hosts!$A$1:$M$1,0))</f>
        <v>Yes</v>
      </c>
      <c r="K3161">
        <v>8</v>
      </c>
      <c r="L3161" t="str">
        <f>VLOOKUP($K3161,Neighborhoods!$A:$C,2,0)</f>
        <v>Brooklyn</v>
      </c>
      <c r="M3161" t="str">
        <f>VLOOKUP($K3161,Neighborhoods!$A:$C,3,0)</f>
        <v>Bushwick</v>
      </c>
      <c r="N3161" t="str">
        <f>INDEX(Neighborhoods!$A:$C, MATCH(Places!$K3161,Neighborhoods!$A:$A,0), MATCH(Places!N$1,Neighborhoods!$A$1:$C$1,0))</f>
        <v>Brooklyn</v>
      </c>
      <c r="O3161" t="str">
        <f>INDEX(Neighborhoods!$A:$C, MATCH(Places!$K3161,Neighborhoods!$A:$A,0), MATCH(Places!O$1,Neighborhoods!$A$1:$C$1,0))</f>
        <v>Bushwick</v>
      </c>
      <c r="P3161" t="s">
        <v>1</v>
      </c>
      <c r="Q3161" t="str">
        <f t="shared" si="196"/>
        <v>Yes</v>
      </c>
      <c r="R3161">
        <v>3</v>
      </c>
      <c r="S3161" t="str">
        <f t="shared" si="197"/>
        <v>Medium</v>
      </c>
      <c r="T3161" s="50">
        <v>52</v>
      </c>
      <c r="U3161" s="70">
        <f t="shared" si="198"/>
        <v>0.03</v>
      </c>
      <c r="V3161" s="52">
        <v>4.6500000000000004</v>
      </c>
      <c r="W3161" s="52" t="str" cm="1">
        <f t="array" ref="W3161">_xlfn.SWITCH(ROUND(V3161,0),5,"Excellent",4,"Good",3,"Ok","Bad")</f>
        <v>Excellent</v>
      </c>
      <c r="X3161">
        <v>26</v>
      </c>
      <c r="Y3161" t="str">
        <f t="shared" si="199"/>
        <v>No</v>
      </c>
      <c r="Z3161" s="68">
        <v>43052</v>
      </c>
      <c r="AA3161" s="68">
        <v>43835</v>
      </c>
      <c r="AB3161">
        <v>84</v>
      </c>
      <c r="AC3161" t="s">
        <v>15615</v>
      </c>
    </row>
    <row r="3162" spans="1:29" x14ac:dyDescent="0.3">
      <c r="A3162" t="s">
        <v>2289</v>
      </c>
      <c r="B3162">
        <v>3395</v>
      </c>
      <c r="C3162" t="str">
        <f>VLOOKUP($B3162,Hosts!$A:$M,10,0)</f>
        <v>Within an hour</v>
      </c>
      <c r="D3162" s="70">
        <f>VLOOKUP($B3162,Hosts!$A:$M,11,0)</f>
        <v>1</v>
      </c>
      <c r="E3162" s="70">
        <f>VLOOKUP($B3162,Hosts!$A:$M,12,0)</f>
        <v>1</v>
      </c>
      <c r="F3162" t="str">
        <f>VLOOKUP($B3162,Hosts!$A:$M,13,0)</f>
        <v>Yes</v>
      </c>
      <c r="G3162" t="str">
        <f>INDEX(Hosts!$A:$M, MATCH(Places!$B3162,Hosts!$A:$A,0), MATCH(Places!G$1,Hosts!$A$1:$M$1,0))</f>
        <v>Within an hour</v>
      </c>
      <c r="H3162" s="70">
        <f>INDEX(Hosts!$A:$M, MATCH(Places!$B3162,Hosts!$A:$A,0), MATCH(Places!H$1,Hosts!$A$1:$M$1,0))</f>
        <v>1</v>
      </c>
      <c r="I3162" s="70">
        <f>INDEX(Hosts!$A:$M, MATCH(Places!$B3162,Hosts!$A:$A,0), MATCH(Places!I$1,Hosts!$A$1:$M$1,0))</f>
        <v>1</v>
      </c>
      <c r="J3162" t="str">
        <f>INDEX(Hosts!$A:$M, MATCH(Places!$B3162,Hosts!$A:$A,0), MATCH(Places!J$1,Hosts!$A$1:$M$1,0))</f>
        <v>Yes</v>
      </c>
      <c r="K3162">
        <v>17</v>
      </c>
      <c r="L3162" t="str">
        <f>VLOOKUP($K3162,Neighborhoods!$A:$C,2,0)</f>
        <v>Manhattan</v>
      </c>
      <c r="M3162" t="str">
        <f>VLOOKUP($K3162,Neighborhoods!$A:$C,3,0)</f>
        <v>Hell's Kitchen</v>
      </c>
      <c r="N3162" t="str">
        <f>INDEX(Neighborhoods!$A:$C, MATCH(Places!$K3162,Neighborhoods!$A:$A,0), MATCH(Places!N$1,Neighborhoods!$A$1:$C$1,0))</f>
        <v>Manhattan</v>
      </c>
      <c r="O3162" t="str">
        <f>INDEX(Neighborhoods!$A:$C, MATCH(Places!$K3162,Neighborhoods!$A:$A,0), MATCH(Places!O$1,Neighborhoods!$A$1:$C$1,0))</f>
        <v>Hell's Kitchen</v>
      </c>
      <c r="P3162" t="s">
        <v>16</v>
      </c>
      <c r="Q3162" t="str">
        <f t="shared" si="196"/>
        <v>Yes</v>
      </c>
      <c r="R3162">
        <v>1</v>
      </c>
      <c r="S3162" t="str">
        <f t="shared" si="197"/>
        <v>Small</v>
      </c>
      <c r="T3162" s="50">
        <v>52</v>
      </c>
      <c r="U3162" s="70">
        <f t="shared" si="198"/>
        <v>0.03</v>
      </c>
      <c r="V3162" s="52">
        <v>5</v>
      </c>
      <c r="W3162" s="52" t="str" cm="1">
        <f t="array" ref="W3162">_xlfn.SWITCH(ROUND(V3162,0),5,"Excellent",4,"Good",3,"Ok","Bad")</f>
        <v>Excellent</v>
      </c>
      <c r="X3162">
        <v>9</v>
      </c>
      <c r="Y3162" t="str">
        <f t="shared" si="199"/>
        <v>No</v>
      </c>
      <c r="Z3162" s="68">
        <v>43059</v>
      </c>
      <c r="AA3162" s="68">
        <v>43313</v>
      </c>
      <c r="AB3162">
        <v>132</v>
      </c>
      <c r="AC3162" t="s">
        <v>15616</v>
      </c>
    </row>
    <row r="3163" spans="1:29" x14ac:dyDescent="0.3">
      <c r="A3163" t="s">
        <v>15524</v>
      </c>
      <c r="B3163">
        <v>1620</v>
      </c>
      <c r="C3163" t="str">
        <f>VLOOKUP($B3163,Hosts!$A:$M,10,0)</f>
        <v>Within an hour</v>
      </c>
      <c r="D3163" s="70">
        <f>VLOOKUP($B3163,Hosts!$A:$M,11,0)</f>
        <v>0.67</v>
      </c>
      <c r="E3163" s="70">
        <f>VLOOKUP($B3163,Hosts!$A:$M,12,0)</f>
        <v>0.71</v>
      </c>
      <c r="F3163" t="str">
        <f>VLOOKUP($B3163,Hosts!$A:$M,13,0)</f>
        <v>No</v>
      </c>
      <c r="G3163" t="str">
        <f>INDEX(Hosts!$A:$M, MATCH(Places!$B3163,Hosts!$A:$A,0), MATCH(Places!G$1,Hosts!$A$1:$M$1,0))</f>
        <v>Within an hour</v>
      </c>
      <c r="H3163" s="70">
        <f>INDEX(Hosts!$A:$M, MATCH(Places!$B3163,Hosts!$A:$A,0), MATCH(Places!H$1,Hosts!$A$1:$M$1,0))</f>
        <v>0.67</v>
      </c>
      <c r="I3163" s="70">
        <f>INDEX(Hosts!$A:$M, MATCH(Places!$B3163,Hosts!$A:$A,0), MATCH(Places!I$1,Hosts!$A$1:$M$1,0))</f>
        <v>0.71</v>
      </c>
      <c r="J3163" t="str">
        <f>INDEX(Hosts!$A:$M, MATCH(Places!$B3163,Hosts!$A:$A,0), MATCH(Places!J$1,Hosts!$A$1:$M$1,0))</f>
        <v>No</v>
      </c>
      <c r="K3163">
        <v>18</v>
      </c>
      <c r="L3163" t="str">
        <f>VLOOKUP($K3163,Neighborhoods!$A:$C,2,0)</f>
        <v>Manhattan</v>
      </c>
      <c r="M3163" t="str">
        <f>VLOOKUP($K3163,Neighborhoods!$A:$C,3,0)</f>
        <v>Midtown</v>
      </c>
      <c r="N3163" t="str">
        <f>INDEX(Neighborhoods!$A:$C, MATCH(Places!$K3163,Neighborhoods!$A:$A,0), MATCH(Places!N$1,Neighborhoods!$A$1:$C$1,0))</f>
        <v>Manhattan</v>
      </c>
      <c r="O3163" t="str">
        <f>INDEX(Neighborhoods!$A:$C, MATCH(Places!$K3163,Neighborhoods!$A:$A,0), MATCH(Places!O$1,Neighborhoods!$A$1:$C$1,0))</f>
        <v>Midtown</v>
      </c>
      <c r="P3163" t="s">
        <v>1</v>
      </c>
      <c r="Q3163" t="str">
        <f t="shared" si="196"/>
        <v>Yes</v>
      </c>
      <c r="R3163">
        <v>1</v>
      </c>
      <c r="S3163" t="str">
        <f t="shared" si="197"/>
        <v>Small</v>
      </c>
      <c r="T3163" s="50">
        <v>69</v>
      </c>
      <c r="U3163" s="70">
        <f t="shared" si="198"/>
        <v>0.03</v>
      </c>
      <c r="V3163" s="52">
        <v>4.7300000000000004</v>
      </c>
      <c r="W3163" s="52" t="str" cm="1">
        <f t="array" ref="W3163">_xlfn.SWITCH(ROUND(V3163,0),5,"Excellent",4,"Good",3,"Ok","Bad")</f>
        <v>Excellent</v>
      </c>
      <c r="X3163">
        <v>45</v>
      </c>
      <c r="Y3163" t="str">
        <f t="shared" si="199"/>
        <v>No</v>
      </c>
      <c r="Z3163" s="68">
        <v>43047</v>
      </c>
      <c r="AA3163" s="68">
        <v>44028</v>
      </c>
      <c r="AB3163">
        <v>0</v>
      </c>
      <c r="AC3163" t="s">
        <v>15616</v>
      </c>
    </row>
    <row r="3164" spans="1:29" x14ac:dyDescent="0.3">
      <c r="A3164" t="s">
        <v>2290</v>
      </c>
      <c r="B3164">
        <v>3145</v>
      </c>
      <c r="C3164" t="str">
        <f>VLOOKUP($B3164,Hosts!$A:$M,10,0)</f>
        <v>Within an hour</v>
      </c>
      <c r="D3164" s="70">
        <f>VLOOKUP($B3164,Hosts!$A:$M,11,0)</f>
        <v>1</v>
      </c>
      <c r="E3164" s="70">
        <f>VLOOKUP($B3164,Hosts!$A:$M,12,0)</f>
        <v>1</v>
      </c>
      <c r="F3164" t="str">
        <f>VLOOKUP($B3164,Hosts!$A:$M,13,0)</f>
        <v>Yes</v>
      </c>
      <c r="G3164" t="str">
        <f>INDEX(Hosts!$A:$M, MATCH(Places!$B3164,Hosts!$A:$A,0), MATCH(Places!G$1,Hosts!$A$1:$M$1,0))</f>
        <v>Within an hour</v>
      </c>
      <c r="H3164" s="70">
        <f>INDEX(Hosts!$A:$M, MATCH(Places!$B3164,Hosts!$A:$A,0), MATCH(Places!H$1,Hosts!$A$1:$M$1,0))</f>
        <v>1</v>
      </c>
      <c r="I3164" s="70">
        <f>INDEX(Hosts!$A:$M, MATCH(Places!$B3164,Hosts!$A:$A,0), MATCH(Places!I$1,Hosts!$A$1:$M$1,0))</f>
        <v>1</v>
      </c>
      <c r="J3164" t="str">
        <f>INDEX(Hosts!$A:$M, MATCH(Places!$B3164,Hosts!$A:$A,0), MATCH(Places!J$1,Hosts!$A$1:$M$1,0))</f>
        <v>Yes</v>
      </c>
      <c r="K3164">
        <v>7</v>
      </c>
      <c r="L3164" t="str">
        <f>VLOOKUP($K3164,Neighborhoods!$A:$C,2,0)</f>
        <v>Brooklyn</v>
      </c>
      <c r="M3164" t="str">
        <f>VLOOKUP($K3164,Neighborhoods!$A:$C,3,0)</f>
        <v>Bedford-Stuyvesant</v>
      </c>
      <c r="N3164" t="str">
        <f>INDEX(Neighborhoods!$A:$C, MATCH(Places!$K3164,Neighborhoods!$A:$A,0), MATCH(Places!N$1,Neighborhoods!$A$1:$C$1,0))</f>
        <v>Brooklyn</v>
      </c>
      <c r="O3164" t="str">
        <f>INDEX(Neighborhoods!$A:$C, MATCH(Places!$K3164,Neighborhoods!$A:$A,0), MATCH(Places!O$1,Neighborhoods!$A$1:$C$1,0))</f>
        <v>Bedford-Stuyvesant</v>
      </c>
      <c r="P3164" t="s">
        <v>11822</v>
      </c>
      <c r="Q3164" t="str">
        <f t="shared" si="196"/>
        <v>No</v>
      </c>
      <c r="R3164">
        <v>2</v>
      </c>
      <c r="S3164" t="str">
        <f t="shared" si="197"/>
        <v>Small</v>
      </c>
      <c r="T3164" s="50">
        <v>100</v>
      </c>
      <c r="U3164" s="70">
        <f t="shared" si="198"/>
        <v>0.03</v>
      </c>
      <c r="V3164" s="52">
        <v>4.82</v>
      </c>
      <c r="W3164" s="52" t="str" cm="1">
        <f t="array" ref="W3164">_xlfn.SWITCH(ROUND(V3164,0),5,"Excellent",4,"Good",3,"Ok","Bad")</f>
        <v>Excellent</v>
      </c>
      <c r="X3164">
        <v>28</v>
      </c>
      <c r="Y3164" t="str">
        <f t="shared" si="199"/>
        <v>No</v>
      </c>
      <c r="Z3164" s="68">
        <v>43198</v>
      </c>
      <c r="AA3164" s="68">
        <v>43807</v>
      </c>
      <c r="AB3164">
        <v>134</v>
      </c>
      <c r="AC3164" t="s">
        <v>15615</v>
      </c>
    </row>
    <row r="3165" spans="1:29" x14ac:dyDescent="0.3">
      <c r="A3165" t="s">
        <v>13757</v>
      </c>
      <c r="B3165">
        <v>875</v>
      </c>
      <c r="C3165" t="str">
        <f>VLOOKUP($B3165,Hosts!$A:$M,10,0)</f>
        <v>Within a day</v>
      </c>
      <c r="D3165" s="70">
        <f>VLOOKUP($B3165,Hosts!$A:$M,11,0)</f>
        <v>1</v>
      </c>
      <c r="E3165" s="70">
        <f>VLOOKUP($B3165,Hosts!$A:$M,12,0)</f>
        <v>1</v>
      </c>
      <c r="F3165" t="str">
        <f>VLOOKUP($B3165,Hosts!$A:$M,13,0)</f>
        <v>No</v>
      </c>
      <c r="G3165" t="str">
        <f>INDEX(Hosts!$A:$M, MATCH(Places!$B3165,Hosts!$A:$A,0), MATCH(Places!G$1,Hosts!$A$1:$M$1,0))</f>
        <v>Within a day</v>
      </c>
      <c r="H3165" s="70">
        <f>INDEX(Hosts!$A:$M, MATCH(Places!$B3165,Hosts!$A:$A,0), MATCH(Places!H$1,Hosts!$A$1:$M$1,0))</f>
        <v>1</v>
      </c>
      <c r="I3165" s="70">
        <f>INDEX(Hosts!$A:$M, MATCH(Places!$B3165,Hosts!$A:$A,0), MATCH(Places!I$1,Hosts!$A$1:$M$1,0))</f>
        <v>1</v>
      </c>
      <c r="J3165" t="str">
        <f>INDEX(Hosts!$A:$M, MATCH(Places!$B3165,Hosts!$A:$A,0), MATCH(Places!J$1,Hosts!$A$1:$M$1,0))</f>
        <v>No</v>
      </c>
      <c r="K3165">
        <v>13</v>
      </c>
      <c r="L3165" t="str">
        <f>VLOOKUP($K3165,Neighborhoods!$A:$C,2,0)</f>
        <v>Manhattan</v>
      </c>
      <c r="M3165" t="str">
        <f>VLOOKUP($K3165,Neighborhoods!$A:$C,3,0)</f>
        <v>Chelsea</v>
      </c>
      <c r="N3165" t="str">
        <f>INDEX(Neighborhoods!$A:$C, MATCH(Places!$K3165,Neighborhoods!$A:$A,0), MATCH(Places!N$1,Neighborhoods!$A$1:$C$1,0))</f>
        <v>Manhattan</v>
      </c>
      <c r="O3165" t="str">
        <f>INDEX(Neighborhoods!$A:$C, MATCH(Places!$K3165,Neighborhoods!$A:$A,0), MATCH(Places!O$1,Neighborhoods!$A$1:$C$1,0))</f>
        <v>Chelsea</v>
      </c>
      <c r="P3165" t="s">
        <v>11822</v>
      </c>
      <c r="Q3165" t="str">
        <f t="shared" si="196"/>
        <v>No</v>
      </c>
      <c r="R3165">
        <v>2</v>
      </c>
      <c r="S3165" t="str">
        <f t="shared" si="197"/>
        <v>Small</v>
      </c>
      <c r="T3165" s="50">
        <v>215</v>
      </c>
      <c r="U3165" s="70">
        <f t="shared" si="198"/>
        <v>0.04</v>
      </c>
      <c r="V3165" s="52">
        <v>4.4800000000000004</v>
      </c>
      <c r="W3165" s="52" t="str" cm="1">
        <f t="array" ref="W3165">_xlfn.SWITCH(ROUND(V3165,0),5,"Excellent",4,"Good",3,"Ok","Bad")</f>
        <v>Good</v>
      </c>
      <c r="X3165">
        <v>23</v>
      </c>
      <c r="Y3165" t="str">
        <f t="shared" si="199"/>
        <v>No</v>
      </c>
      <c r="Z3165" s="68">
        <v>43072</v>
      </c>
      <c r="AA3165" s="68">
        <v>43832</v>
      </c>
      <c r="AB3165">
        <v>62</v>
      </c>
      <c r="AC3165" t="s">
        <v>15616</v>
      </c>
    </row>
    <row r="3166" spans="1:29" x14ac:dyDescent="0.3">
      <c r="A3166" t="s">
        <v>13195</v>
      </c>
      <c r="B3166">
        <v>582</v>
      </c>
      <c r="C3166" t="str">
        <f>VLOOKUP($B3166,Hosts!$A:$M,10,0)</f>
        <v>Within a day</v>
      </c>
      <c r="D3166" s="70">
        <f>VLOOKUP($B3166,Hosts!$A:$M,11,0)</f>
        <v>0.6</v>
      </c>
      <c r="E3166" s="70">
        <f>VLOOKUP($B3166,Hosts!$A:$M,12,0)</f>
        <v>0.65</v>
      </c>
      <c r="F3166" t="str">
        <f>VLOOKUP($B3166,Hosts!$A:$M,13,0)</f>
        <v>No</v>
      </c>
      <c r="G3166" t="str">
        <f>INDEX(Hosts!$A:$M, MATCH(Places!$B3166,Hosts!$A:$A,0), MATCH(Places!G$1,Hosts!$A$1:$M$1,0))</f>
        <v>Within a day</v>
      </c>
      <c r="H3166" s="70">
        <f>INDEX(Hosts!$A:$M, MATCH(Places!$B3166,Hosts!$A:$A,0), MATCH(Places!H$1,Hosts!$A$1:$M$1,0))</f>
        <v>0.6</v>
      </c>
      <c r="I3166" s="70">
        <f>INDEX(Hosts!$A:$M, MATCH(Places!$B3166,Hosts!$A:$A,0), MATCH(Places!I$1,Hosts!$A$1:$M$1,0))</f>
        <v>0.65</v>
      </c>
      <c r="J3166" t="str">
        <f>INDEX(Hosts!$A:$M, MATCH(Places!$B3166,Hosts!$A:$A,0), MATCH(Places!J$1,Hosts!$A$1:$M$1,0))</f>
        <v>No</v>
      </c>
      <c r="K3166">
        <v>8</v>
      </c>
      <c r="L3166" t="str">
        <f>VLOOKUP($K3166,Neighborhoods!$A:$C,2,0)</f>
        <v>Brooklyn</v>
      </c>
      <c r="M3166" t="str">
        <f>VLOOKUP($K3166,Neighborhoods!$A:$C,3,0)</f>
        <v>Bushwick</v>
      </c>
      <c r="N3166" t="str">
        <f>INDEX(Neighborhoods!$A:$C, MATCH(Places!$K3166,Neighborhoods!$A:$A,0), MATCH(Places!N$1,Neighborhoods!$A$1:$C$1,0))</f>
        <v>Brooklyn</v>
      </c>
      <c r="O3166" t="str">
        <f>INDEX(Neighborhoods!$A:$C, MATCH(Places!$K3166,Neighborhoods!$A:$A,0), MATCH(Places!O$1,Neighborhoods!$A$1:$C$1,0))</f>
        <v>Bushwick</v>
      </c>
      <c r="P3166" t="s">
        <v>1</v>
      </c>
      <c r="Q3166" t="str">
        <f t="shared" si="196"/>
        <v>Yes</v>
      </c>
      <c r="R3166">
        <v>2</v>
      </c>
      <c r="S3166" t="str">
        <f t="shared" si="197"/>
        <v>Small</v>
      </c>
      <c r="T3166" s="50">
        <v>90</v>
      </c>
      <c r="U3166" s="70">
        <f t="shared" si="198"/>
        <v>0.03</v>
      </c>
      <c r="V3166" s="52">
        <v>4.9000000000000004</v>
      </c>
      <c r="W3166" s="52" t="str" cm="1">
        <f t="array" ref="W3166">_xlfn.SWITCH(ROUND(V3166,0),5,"Excellent",4,"Good",3,"Ok","Bad")</f>
        <v>Excellent</v>
      </c>
      <c r="X3166">
        <v>40</v>
      </c>
      <c r="Y3166" t="str">
        <f t="shared" si="199"/>
        <v>No</v>
      </c>
      <c r="Z3166" s="68">
        <v>43072</v>
      </c>
      <c r="AA3166" s="68">
        <v>44002</v>
      </c>
      <c r="AB3166">
        <v>88</v>
      </c>
      <c r="AC3166" t="s">
        <v>15615</v>
      </c>
    </row>
    <row r="3167" spans="1:29" x14ac:dyDescent="0.3">
      <c r="A3167" t="s">
        <v>2291</v>
      </c>
      <c r="B3167">
        <v>3401</v>
      </c>
      <c r="C3167" t="str">
        <f>VLOOKUP($B3167,Hosts!$A:$M,10,0)</f>
        <v>Within an hour</v>
      </c>
      <c r="D3167" s="70">
        <f>VLOOKUP($B3167,Hosts!$A:$M,11,0)</f>
        <v>1</v>
      </c>
      <c r="E3167" s="70">
        <f>VLOOKUP($B3167,Hosts!$A:$M,12,0)</f>
        <v>0.89</v>
      </c>
      <c r="F3167" t="str">
        <f>VLOOKUP($B3167,Hosts!$A:$M,13,0)</f>
        <v>No</v>
      </c>
      <c r="G3167" t="str">
        <f>INDEX(Hosts!$A:$M, MATCH(Places!$B3167,Hosts!$A:$A,0), MATCH(Places!G$1,Hosts!$A$1:$M$1,0))</f>
        <v>Within an hour</v>
      </c>
      <c r="H3167" s="70">
        <f>INDEX(Hosts!$A:$M, MATCH(Places!$B3167,Hosts!$A:$A,0), MATCH(Places!H$1,Hosts!$A$1:$M$1,0))</f>
        <v>1</v>
      </c>
      <c r="I3167" s="70">
        <f>INDEX(Hosts!$A:$M, MATCH(Places!$B3167,Hosts!$A:$A,0), MATCH(Places!I$1,Hosts!$A$1:$M$1,0))</f>
        <v>0.89</v>
      </c>
      <c r="J3167" t="str">
        <f>INDEX(Hosts!$A:$M, MATCH(Places!$B3167,Hosts!$A:$A,0), MATCH(Places!J$1,Hosts!$A$1:$M$1,0))</f>
        <v>No</v>
      </c>
      <c r="K3167">
        <v>23</v>
      </c>
      <c r="L3167" t="str">
        <f>VLOOKUP($K3167,Neighborhoods!$A:$C,2,0)</f>
        <v>Queens</v>
      </c>
      <c r="M3167" t="str">
        <f>VLOOKUP($K3167,Neighborhoods!$A:$C,3,0)</f>
        <v>Jamaica</v>
      </c>
      <c r="N3167" t="str">
        <f>INDEX(Neighborhoods!$A:$C, MATCH(Places!$K3167,Neighborhoods!$A:$A,0), MATCH(Places!N$1,Neighborhoods!$A$1:$C$1,0))</f>
        <v>Queens</v>
      </c>
      <c r="O3167" t="str">
        <f>INDEX(Neighborhoods!$A:$C, MATCH(Places!$K3167,Neighborhoods!$A:$A,0), MATCH(Places!O$1,Neighborhoods!$A$1:$C$1,0))</f>
        <v>Jamaica</v>
      </c>
      <c r="P3167" t="s">
        <v>11822</v>
      </c>
      <c r="Q3167" t="str">
        <f t="shared" si="196"/>
        <v>No</v>
      </c>
      <c r="R3167">
        <v>11</v>
      </c>
      <c r="S3167" t="str">
        <f t="shared" si="197"/>
        <v>Large</v>
      </c>
      <c r="T3167" s="50">
        <v>214</v>
      </c>
      <c r="U3167" s="70">
        <f t="shared" si="198"/>
        <v>0.04</v>
      </c>
      <c r="V3167" s="52">
        <v>4.59</v>
      </c>
      <c r="W3167" s="52" t="str" cm="1">
        <f t="array" ref="W3167">_xlfn.SWITCH(ROUND(V3167,0),5,"Excellent",4,"Good",3,"Ok","Bad")</f>
        <v>Excellent</v>
      </c>
      <c r="X3167">
        <v>181</v>
      </c>
      <c r="Y3167" t="str">
        <f t="shared" si="199"/>
        <v>No</v>
      </c>
      <c r="Z3167" s="68">
        <v>43072</v>
      </c>
      <c r="AA3167" s="68">
        <v>43891</v>
      </c>
      <c r="AB3167">
        <v>176</v>
      </c>
      <c r="AC3167" t="s">
        <v>15615</v>
      </c>
    </row>
    <row r="3168" spans="1:29" x14ac:dyDescent="0.3">
      <c r="A3168" t="s">
        <v>2292</v>
      </c>
      <c r="B3168">
        <v>3192</v>
      </c>
      <c r="C3168" t="str">
        <f>VLOOKUP($B3168,Hosts!$A:$M,10,0)</f>
        <v>Within a few hours</v>
      </c>
      <c r="D3168" s="70">
        <f>VLOOKUP($B3168,Hosts!$A:$M,11,0)</f>
        <v>1</v>
      </c>
      <c r="E3168" s="70">
        <f>VLOOKUP($B3168,Hosts!$A:$M,12,0)</f>
        <v>0.72</v>
      </c>
      <c r="F3168" t="str">
        <f>VLOOKUP($B3168,Hosts!$A:$M,13,0)</f>
        <v>No</v>
      </c>
      <c r="G3168" t="str">
        <f>INDEX(Hosts!$A:$M, MATCH(Places!$B3168,Hosts!$A:$A,0), MATCH(Places!G$1,Hosts!$A$1:$M$1,0))</f>
        <v>Within a few hours</v>
      </c>
      <c r="H3168" s="70">
        <f>INDEX(Hosts!$A:$M, MATCH(Places!$B3168,Hosts!$A:$A,0), MATCH(Places!H$1,Hosts!$A$1:$M$1,0))</f>
        <v>1</v>
      </c>
      <c r="I3168" s="70">
        <f>INDEX(Hosts!$A:$M, MATCH(Places!$B3168,Hosts!$A:$A,0), MATCH(Places!I$1,Hosts!$A$1:$M$1,0))</f>
        <v>0.72</v>
      </c>
      <c r="J3168" t="str">
        <f>INDEX(Hosts!$A:$M, MATCH(Places!$B3168,Hosts!$A:$A,0), MATCH(Places!J$1,Hosts!$A$1:$M$1,0))</f>
        <v>No</v>
      </c>
      <c r="K3168">
        <v>20</v>
      </c>
      <c r="L3168" t="str">
        <f>VLOOKUP($K3168,Neighborhoods!$A:$C,2,0)</f>
        <v>Manhattan</v>
      </c>
      <c r="M3168" t="str">
        <f>VLOOKUP($K3168,Neighborhoods!$A:$C,3,0)</f>
        <v>Upper West Side</v>
      </c>
      <c r="N3168" t="str">
        <f>INDEX(Neighborhoods!$A:$C, MATCH(Places!$K3168,Neighborhoods!$A:$A,0), MATCH(Places!N$1,Neighborhoods!$A$1:$C$1,0))</f>
        <v>Manhattan</v>
      </c>
      <c r="O3168" t="str">
        <f>INDEX(Neighborhoods!$A:$C, MATCH(Places!$K3168,Neighborhoods!$A:$A,0), MATCH(Places!O$1,Neighborhoods!$A$1:$C$1,0))</f>
        <v>Upper West Side</v>
      </c>
      <c r="P3168" t="s">
        <v>16</v>
      </c>
      <c r="Q3168" t="str">
        <f t="shared" si="196"/>
        <v>Yes</v>
      </c>
      <c r="R3168">
        <v>3</v>
      </c>
      <c r="S3168" t="str">
        <f t="shared" si="197"/>
        <v>Medium</v>
      </c>
      <c r="T3168" s="50">
        <v>19</v>
      </c>
      <c r="U3168" s="70">
        <f t="shared" si="198"/>
        <v>0.03</v>
      </c>
      <c r="V3168" s="52">
        <v>4.47</v>
      </c>
      <c r="W3168" s="52" t="str" cm="1">
        <f t="array" ref="W3168">_xlfn.SWITCH(ROUND(V3168,0),5,"Excellent",4,"Good",3,"Ok","Bad")</f>
        <v>Good</v>
      </c>
      <c r="X3168">
        <v>87</v>
      </c>
      <c r="Y3168" t="str">
        <f t="shared" si="199"/>
        <v>No</v>
      </c>
      <c r="Z3168" s="68">
        <v>43055</v>
      </c>
      <c r="AA3168" s="68">
        <v>43850</v>
      </c>
      <c r="AB3168">
        <v>44</v>
      </c>
      <c r="AC3168" t="s">
        <v>15615</v>
      </c>
    </row>
    <row r="3169" spans="1:29" x14ac:dyDescent="0.3">
      <c r="A3169" t="s">
        <v>2293</v>
      </c>
      <c r="B3169">
        <v>3192</v>
      </c>
      <c r="C3169" t="str">
        <f>VLOOKUP($B3169,Hosts!$A:$M,10,0)</f>
        <v>Within a few hours</v>
      </c>
      <c r="D3169" s="70">
        <f>VLOOKUP($B3169,Hosts!$A:$M,11,0)</f>
        <v>1</v>
      </c>
      <c r="E3169" s="70">
        <f>VLOOKUP($B3169,Hosts!$A:$M,12,0)</f>
        <v>0.72</v>
      </c>
      <c r="F3169" t="str">
        <f>VLOOKUP($B3169,Hosts!$A:$M,13,0)</f>
        <v>No</v>
      </c>
      <c r="G3169" t="str">
        <f>INDEX(Hosts!$A:$M, MATCH(Places!$B3169,Hosts!$A:$A,0), MATCH(Places!G$1,Hosts!$A$1:$M$1,0))</f>
        <v>Within a few hours</v>
      </c>
      <c r="H3169" s="70">
        <f>INDEX(Hosts!$A:$M, MATCH(Places!$B3169,Hosts!$A:$A,0), MATCH(Places!H$1,Hosts!$A$1:$M$1,0))</f>
        <v>1</v>
      </c>
      <c r="I3169" s="70">
        <f>INDEX(Hosts!$A:$M, MATCH(Places!$B3169,Hosts!$A:$A,0), MATCH(Places!I$1,Hosts!$A$1:$M$1,0))</f>
        <v>0.72</v>
      </c>
      <c r="J3169" t="str">
        <f>INDEX(Hosts!$A:$M, MATCH(Places!$B3169,Hosts!$A:$A,0), MATCH(Places!J$1,Hosts!$A$1:$M$1,0))</f>
        <v>No</v>
      </c>
      <c r="K3169">
        <v>20</v>
      </c>
      <c r="L3169" t="str">
        <f>VLOOKUP($K3169,Neighborhoods!$A:$C,2,0)</f>
        <v>Manhattan</v>
      </c>
      <c r="M3169" t="str">
        <f>VLOOKUP($K3169,Neighborhoods!$A:$C,3,0)</f>
        <v>Upper West Side</v>
      </c>
      <c r="N3169" t="str">
        <f>INDEX(Neighborhoods!$A:$C, MATCH(Places!$K3169,Neighborhoods!$A:$A,0), MATCH(Places!N$1,Neighborhoods!$A$1:$C$1,0))</f>
        <v>Manhattan</v>
      </c>
      <c r="O3169" t="str">
        <f>INDEX(Neighborhoods!$A:$C, MATCH(Places!$K3169,Neighborhoods!$A:$A,0), MATCH(Places!O$1,Neighborhoods!$A$1:$C$1,0))</f>
        <v>Upper West Side</v>
      </c>
      <c r="P3169" t="s">
        <v>16</v>
      </c>
      <c r="Q3169" t="str">
        <f t="shared" si="196"/>
        <v>Yes</v>
      </c>
      <c r="R3169">
        <v>3</v>
      </c>
      <c r="S3169" t="str">
        <f t="shared" si="197"/>
        <v>Medium</v>
      </c>
      <c r="T3169" s="50">
        <v>20</v>
      </c>
      <c r="U3169" s="70">
        <f t="shared" si="198"/>
        <v>0.03</v>
      </c>
      <c r="V3169" s="52">
        <v>4.6399999999999997</v>
      </c>
      <c r="W3169" s="52" t="str" cm="1">
        <f t="array" ref="W3169">_xlfn.SWITCH(ROUND(V3169,0),5,"Excellent",4,"Good",3,"Ok","Bad")</f>
        <v>Excellent</v>
      </c>
      <c r="X3169">
        <v>98</v>
      </c>
      <c r="Y3169" t="str">
        <f t="shared" si="199"/>
        <v>No</v>
      </c>
      <c r="Z3169" s="68">
        <v>43047</v>
      </c>
      <c r="AA3169" s="68">
        <v>43909</v>
      </c>
      <c r="AB3169">
        <v>75</v>
      </c>
      <c r="AC3169" t="s">
        <v>15615</v>
      </c>
    </row>
    <row r="3170" spans="1:29" x14ac:dyDescent="0.3">
      <c r="A3170" t="s">
        <v>2294</v>
      </c>
      <c r="B3170">
        <v>2655</v>
      </c>
      <c r="C3170" t="str">
        <f>VLOOKUP($B3170,Hosts!$A:$M,10,0)</f>
        <v>A few days or more</v>
      </c>
      <c r="D3170" s="70">
        <f>VLOOKUP($B3170,Hosts!$A:$M,11,0)</f>
        <v>0</v>
      </c>
      <c r="E3170" s="70">
        <f>VLOOKUP($B3170,Hosts!$A:$M,12,0)</f>
        <v>0.67</v>
      </c>
      <c r="F3170" t="str">
        <f>VLOOKUP($B3170,Hosts!$A:$M,13,0)</f>
        <v>No</v>
      </c>
      <c r="G3170" t="str">
        <f>INDEX(Hosts!$A:$M, MATCH(Places!$B3170,Hosts!$A:$A,0), MATCH(Places!G$1,Hosts!$A$1:$M$1,0))</f>
        <v>A few days or more</v>
      </c>
      <c r="H3170" s="70">
        <f>INDEX(Hosts!$A:$M, MATCH(Places!$B3170,Hosts!$A:$A,0), MATCH(Places!H$1,Hosts!$A$1:$M$1,0))</f>
        <v>0</v>
      </c>
      <c r="I3170" s="70">
        <f>INDEX(Hosts!$A:$M, MATCH(Places!$B3170,Hosts!$A:$A,0), MATCH(Places!I$1,Hosts!$A$1:$M$1,0))</f>
        <v>0.67</v>
      </c>
      <c r="J3170" t="str">
        <f>INDEX(Hosts!$A:$M, MATCH(Places!$B3170,Hosts!$A:$A,0), MATCH(Places!J$1,Hosts!$A$1:$M$1,0))</f>
        <v>No</v>
      </c>
      <c r="K3170">
        <v>21</v>
      </c>
      <c r="L3170" t="str">
        <f>VLOOKUP($K3170,Neighborhoods!$A:$C,2,0)</f>
        <v>Queens</v>
      </c>
      <c r="M3170" t="str">
        <f>VLOOKUP($K3170,Neighborhoods!$A:$C,3,0)</f>
        <v>Astoria</v>
      </c>
      <c r="N3170" t="str">
        <f>INDEX(Neighborhoods!$A:$C, MATCH(Places!$K3170,Neighborhoods!$A:$A,0), MATCH(Places!N$1,Neighborhoods!$A$1:$C$1,0))</f>
        <v>Queens</v>
      </c>
      <c r="O3170" t="str">
        <f>INDEX(Neighborhoods!$A:$C, MATCH(Places!$K3170,Neighborhoods!$A:$A,0), MATCH(Places!O$1,Neighborhoods!$A$1:$C$1,0))</f>
        <v>Astoria</v>
      </c>
      <c r="P3170" t="s">
        <v>11822</v>
      </c>
      <c r="Q3170" t="str">
        <f t="shared" si="196"/>
        <v>No</v>
      </c>
      <c r="R3170">
        <v>2</v>
      </c>
      <c r="S3170" t="str">
        <f t="shared" si="197"/>
        <v>Small</v>
      </c>
      <c r="T3170" s="50">
        <v>85</v>
      </c>
      <c r="U3170" s="70">
        <f t="shared" si="198"/>
        <v>0.03</v>
      </c>
      <c r="V3170" s="52">
        <v>5</v>
      </c>
      <c r="W3170" s="52" t="str" cm="1">
        <f t="array" ref="W3170">_xlfn.SWITCH(ROUND(V3170,0),5,"Excellent",4,"Good",3,"Ok","Bad")</f>
        <v>Excellent</v>
      </c>
      <c r="X3170">
        <v>3</v>
      </c>
      <c r="Y3170" t="str">
        <f t="shared" si="199"/>
        <v>No</v>
      </c>
      <c r="Z3170" s="68">
        <v>43098</v>
      </c>
      <c r="AA3170" s="68">
        <v>43396</v>
      </c>
      <c r="AB3170">
        <v>0</v>
      </c>
      <c r="AC3170" t="s">
        <v>15615</v>
      </c>
    </row>
    <row r="3171" spans="1:29" x14ac:dyDescent="0.3">
      <c r="A3171" t="s">
        <v>14529</v>
      </c>
      <c r="B3171">
        <v>3403</v>
      </c>
      <c r="C3171" t="str">
        <f>VLOOKUP($B3171,Hosts!$A:$M,10,0)</f>
        <v>A few days or more</v>
      </c>
      <c r="D3171" s="70">
        <f>VLOOKUP($B3171,Hosts!$A:$M,11,0)</f>
        <v>0.33</v>
      </c>
      <c r="E3171" s="70">
        <f>VLOOKUP($B3171,Hosts!$A:$M,12,0)</f>
        <v>0.91</v>
      </c>
      <c r="F3171" t="str">
        <f>VLOOKUP($B3171,Hosts!$A:$M,13,0)</f>
        <v>No</v>
      </c>
      <c r="G3171" t="str">
        <f>INDEX(Hosts!$A:$M, MATCH(Places!$B3171,Hosts!$A:$A,0), MATCH(Places!G$1,Hosts!$A$1:$M$1,0))</f>
        <v>A few days or more</v>
      </c>
      <c r="H3171" s="70">
        <f>INDEX(Hosts!$A:$M, MATCH(Places!$B3171,Hosts!$A:$A,0), MATCH(Places!H$1,Hosts!$A$1:$M$1,0))</f>
        <v>0.33</v>
      </c>
      <c r="I3171" s="70">
        <f>INDEX(Hosts!$A:$M, MATCH(Places!$B3171,Hosts!$A:$A,0), MATCH(Places!I$1,Hosts!$A$1:$M$1,0))</f>
        <v>0.91</v>
      </c>
      <c r="J3171" t="str">
        <f>INDEX(Hosts!$A:$M, MATCH(Places!$B3171,Hosts!$A:$A,0), MATCH(Places!J$1,Hosts!$A$1:$M$1,0))</f>
        <v>No</v>
      </c>
      <c r="K3171">
        <v>7</v>
      </c>
      <c r="L3171" t="str">
        <f>VLOOKUP($K3171,Neighborhoods!$A:$C,2,0)</f>
        <v>Brooklyn</v>
      </c>
      <c r="M3171" t="str">
        <f>VLOOKUP($K3171,Neighborhoods!$A:$C,3,0)</f>
        <v>Bedford-Stuyvesant</v>
      </c>
      <c r="N3171" t="str">
        <f>INDEX(Neighborhoods!$A:$C, MATCH(Places!$K3171,Neighborhoods!$A:$A,0), MATCH(Places!N$1,Neighborhoods!$A$1:$C$1,0))</f>
        <v>Brooklyn</v>
      </c>
      <c r="O3171" t="str">
        <f>INDEX(Neighborhoods!$A:$C, MATCH(Places!$K3171,Neighborhoods!$A:$A,0), MATCH(Places!O$1,Neighborhoods!$A$1:$C$1,0))</f>
        <v>Bedford-Stuyvesant</v>
      </c>
      <c r="P3171" t="s">
        <v>1</v>
      </c>
      <c r="Q3171" t="str">
        <f t="shared" si="196"/>
        <v>Yes</v>
      </c>
      <c r="R3171">
        <v>2</v>
      </c>
      <c r="S3171" t="str">
        <f t="shared" si="197"/>
        <v>Small</v>
      </c>
      <c r="T3171" s="50">
        <v>70</v>
      </c>
      <c r="U3171" s="70">
        <f t="shared" si="198"/>
        <v>0.03</v>
      </c>
      <c r="V3171" s="52">
        <v>4.9000000000000004</v>
      </c>
      <c r="W3171" s="52" t="str" cm="1">
        <f t="array" ref="W3171">_xlfn.SWITCH(ROUND(V3171,0),5,"Excellent",4,"Good",3,"Ok","Bad")</f>
        <v>Excellent</v>
      </c>
      <c r="X3171">
        <v>40</v>
      </c>
      <c r="Y3171" t="str">
        <f t="shared" si="199"/>
        <v>No</v>
      </c>
      <c r="Z3171" s="68">
        <v>43101</v>
      </c>
      <c r="AA3171" s="68">
        <v>43833</v>
      </c>
      <c r="AB3171">
        <v>178</v>
      </c>
      <c r="AC3171" t="s">
        <v>15615</v>
      </c>
    </row>
    <row r="3172" spans="1:29" x14ac:dyDescent="0.3">
      <c r="A3172" t="s">
        <v>15439</v>
      </c>
      <c r="B3172">
        <v>2365</v>
      </c>
      <c r="C3172" t="str">
        <f>VLOOKUP($B3172,Hosts!$A:$M,10,0)</f>
        <v>Within an hour</v>
      </c>
      <c r="D3172" s="70">
        <f>VLOOKUP($B3172,Hosts!$A:$M,11,0)</f>
        <v>1</v>
      </c>
      <c r="E3172" s="70">
        <f>VLOOKUP($B3172,Hosts!$A:$M,12,0)</f>
        <v>1</v>
      </c>
      <c r="F3172" t="str">
        <f>VLOOKUP($B3172,Hosts!$A:$M,13,0)</f>
        <v>Yes</v>
      </c>
      <c r="G3172" t="str">
        <f>INDEX(Hosts!$A:$M, MATCH(Places!$B3172,Hosts!$A:$A,0), MATCH(Places!G$1,Hosts!$A$1:$M$1,0))</f>
        <v>Within an hour</v>
      </c>
      <c r="H3172" s="70">
        <f>INDEX(Hosts!$A:$M, MATCH(Places!$B3172,Hosts!$A:$A,0), MATCH(Places!H$1,Hosts!$A$1:$M$1,0))</f>
        <v>1</v>
      </c>
      <c r="I3172" s="70">
        <f>INDEX(Hosts!$A:$M, MATCH(Places!$B3172,Hosts!$A:$A,0), MATCH(Places!I$1,Hosts!$A$1:$M$1,0))</f>
        <v>1</v>
      </c>
      <c r="J3172" t="str">
        <f>INDEX(Hosts!$A:$M, MATCH(Places!$B3172,Hosts!$A:$A,0), MATCH(Places!J$1,Hosts!$A$1:$M$1,0))</f>
        <v>Yes</v>
      </c>
      <c r="K3172">
        <v>17</v>
      </c>
      <c r="L3172" t="str">
        <f>VLOOKUP($K3172,Neighborhoods!$A:$C,2,0)</f>
        <v>Manhattan</v>
      </c>
      <c r="M3172" t="str">
        <f>VLOOKUP($K3172,Neighborhoods!$A:$C,3,0)</f>
        <v>Hell's Kitchen</v>
      </c>
      <c r="N3172" t="str">
        <f>INDEX(Neighborhoods!$A:$C, MATCH(Places!$K3172,Neighborhoods!$A:$A,0), MATCH(Places!N$1,Neighborhoods!$A$1:$C$1,0))</f>
        <v>Manhattan</v>
      </c>
      <c r="O3172" t="str">
        <f>INDEX(Neighborhoods!$A:$C, MATCH(Places!$K3172,Neighborhoods!$A:$A,0), MATCH(Places!O$1,Neighborhoods!$A$1:$C$1,0))</f>
        <v>Hell's Kitchen</v>
      </c>
      <c r="P3172" t="s">
        <v>11822</v>
      </c>
      <c r="Q3172" t="str">
        <f t="shared" si="196"/>
        <v>No</v>
      </c>
      <c r="R3172">
        <v>2</v>
      </c>
      <c r="S3172" t="str">
        <f t="shared" si="197"/>
        <v>Small</v>
      </c>
      <c r="T3172" s="50">
        <v>89</v>
      </c>
      <c r="U3172" s="70">
        <f t="shared" si="198"/>
        <v>0.03</v>
      </c>
      <c r="V3172" s="52">
        <v>4.9800000000000004</v>
      </c>
      <c r="W3172" s="52" t="str" cm="1">
        <f t="array" ref="W3172">_xlfn.SWITCH(ROUND(V3172,0),5,"Excellent",4,"Good",3,"Ok","Bad")</f>
        <v>Excellent</v>
      </c>
      <c r="X3172">
        <v>189</v>
      </c>
      <c r="Y3172" t="str">
        <f t="shared" si="199"/>
        <v>Yes</v>
      </c>
      <c r="Z3172" s="68">
        <v>43058</v>
      </c>
      <c r="AA3172" s="68">
        <v>44047</v>
      </c>
      <c r="AB3172">
        <v>0</v>
      </c>
      <c r="AC3172" t="s">
        <v>15616</v>
      </c>
    </row>
    <row r="3173" spans="1:29" x14ac:dyDescent="0.3">
      <c r="A3173" t="s">
        <v>2296</v>
      </c>
      <c r="B3173">
        <v>1510</v>
      </c>
      <c r="C3173" t="str">
        <f>VLOOKUP($B3173,Hosts!$A:$M,10,0)</f>
        <v>Within an hour</v>
      </c>
      <c r="D3173" s="70">
        <f>VLOOKUP($B3173,Hosts!$A:$M,11,0)</f>
        <v>1</v>
      </c>
      <c r="E3173" s="70">
        <f>VLOOKUP($B3173,Hosts!$A:$M,12,0)</f>
        <v>1</v>
      </c>
      <c r="F3173" t="str">
        <f>VLOOKUP($B3173,Hosts!$A:$M,13,0)</f>
        <v>No</v>
      </c>
      <c r="G3173" t="str">
        <f>INDEX(Hosts!$A:$M, MATCH(Places!$B3173,Hosts!$A:$A,0), MATCH(Places!G$1,Hosts!$A$1:$M$1,0))</f>
        <v>Within an hour</v>
      </c>
      <c r="H3173" s="70">
        <f>INDEX(Hosts!$A:$M, MATCH(Places!$B3173,Hosts!$A:$A,0), MATCH(Places!H$1,Hosts!$A$1:$M$1,0))</f>
        <v>1</v>
      </c>
      <c r="I3173" s="70">
        <f>INDEX(Hosts!$A:$M, MATCH(Places!$B3173,Hosts!$A:$A,0), MATCH(Places!I$1,Hosts!$A$1:$M$1,0))</f>
        <v>1</v>
      </c>
      <c r="J3173" t="str">
        <f>INDEX(Hosts!$A:$M, MATCH(Places!$B3173,Hosts!$A:$A,0), MATCH(Places!J$1,Hosts!$A$1:$M$1,0))</f>
        <v>No</v>
      </c>
      <c r="K3173">
        <v>8</v>
      </c>
      <c r="L3173" t="str">
        <f>VLOOKUP($K3173,Neighborhoods!$A:$C,2,0)</f>
        <v>Brooklyn</v>
      </c>
      <c r="M3173" t="str">
        <f>VLOOKUP($K3173,Neighborhoods!$A:$C,3,0)</f>
        <v>Bushwick</v>
      </c>
      <c r="N3173" t="str">
        <f>INDEX(Neighborhoods!$A:$C, MATCH(Places!$K3173,Neighborhoods!$A:$A,0), MATCH(Places!N$1,Neighborhoods!$A$1:$C$1,0))</f>
        <v>Brooklyn</v>
      </c>
      <c r="O3173" t="str">
        <f>INDEX(Neighborhoods!$A:$C, MATCH(Places!$K3173,Neighborhoods!$A:$A,0), MATCH(Places!O$1,Neighborhoods!$A$1:$C$1,0))</f>
        <v>Bushwick</v>
      </c>
      <c r="P3173" t="s">
        <v>16</v>
      </c>
      <c r="Q3173" t="str">
        <f t="shared" si="196"/>
        <v>Yes</v>
      </c>
      <c r="R3173">
        <v>3</v>
      </c>
      <c r="S3173" t="str">
        <f t="shared" si="197"/>
        <v>Medium</v>
      </c>
      <c r="T3173" s="50">
        <v>20</v>
      </c>
      <c r="U3173" s="70">
        <f t="shared" si="198"/>
        <v>0.03</v>
      </c>
      <c r="V3173" s="52">
        <v>5</v>
      </c>
      <c r="W3173" s="52" t="str" cm="1">
        <f t="array" ref="W3173">_xlfn.SWITCH(ROUND(V3173,0),5,"Excellent",4,"Good",3,"Ok","Bad")</f>
        <v>Excellent</v>
      </c>
      <c r="X3173">
        <v>4</v>
      </c>
      <c r="Y3173" t="str">
        <f t="shared" si="199"/>
        <v>No</v>
      </c>
      <c r="Z3173" s="68">
        <v>43109</v>
      </c>
      <c r="AA3173" s="68">
        <v>43855</v>
      </c>
      <c r="AB3173">
        <v>335</v>
      </c>
      <c r="AC3173" t="s">
        <v>15615</v>
      </c>
    </row>
    <row r="3174" spans="1:29" x14ac:dyDescent="0.3">
      <c r="A3174" t="s">
        <v>15141</v>
      </c>
      <c r="B3174">
        <v>2146</v>
      </c>
      <c r="C3174" t="str">
        <f>VLOOKUP($B3174,Hosts!$A:$M,10,0)</f>
        <v>Within a few hours</v>
      </c>
      <c r="D3174" s="70">
        <f>VLOOKUP($B3174,Hosts!$A:$M,11,0)</f>
        <v>1</v>
      </c>
      <c r="E3174" s="70">
        <f>VLOOKUP($B3174,Hosts!$A:$M,12,0)</f>
        <v>0.97</v>
      </c>
      <c r="F3174" t="str">
        <f>VLOOKUP($B3174,Hosts!$A:$M,13,0)</f>
        <v>Yes</v>
      </c>
      <c r="G3174" t="str">
        <f>INDEX(Hosts!$A:$M, MATCH(Places!$B3174,Hosts!$A:$A,0), MATCH(Places!G$1,Hosts!$A$1:$M$1,0))</f>
        <v>Within a few hours</v>
      </c>
      <c r="H3174" s="70">
        <f>INDEX(Hosts!$A:$M, MATCH(Places!$B3174,Hosts!$A:$A,0), MATCH(Places!H$1,Hosts!$A$1:$M$1,0))</f>
        <v>1</v>
      </c>
      <c r="I3174" s="70">
        <f>INDEX(Hosts!$A:$M, MATCH(Places!$B3174,Hosts!$A:$A,0), MATCH(Places!I$1,Hosts!$A$1:$M$1,0))</f>
        <v>0.97</v>
      </c>
      <c r="J3174" t="str">
        <f>INDEX(Hosts!$A:$M, MATCH(Places!$B3174,Hosts!$A:$A,0), MATCH(Places!J$1,Hosts!$A$1:$M$1,0))</f>
        <v>Yes</v>
      </c>
      <c r="K3174">
        <v>12</v>
      </c>
      <c r="L3174" t="str">
        <f>VLOOKUP($K3174,Neighborhoods!$A:$C,2,0)</f>
        <v>Brooklyn</v>
      </c>
      <c r="M3174" t="str">
        <f>VLOOKUP($K3174,Neighborhoods!$A:$C,3,0)</f>
        <v>Williamsburg</v>
      </c>
      <c r="N3174" t="str">
        <f>INDEX(Neighborhoods!$A:$C, MATCH(Places!$K3174,Neighborhoods!$A:$A,0), MATCH(Places!N$1,Neighborhoods!$A$1:$C$1,0))</f>
        <v>Brooklyn</v>
      </c>
      <c r="O3174" t="str">
        <f>INDEX(Neighborhoods!$A:$C, MATCH(Places!$K3174,Neighborhoods!$A:$A,0), MATCH(Places!O$1,Neighborhoods!$A$1:$C$1,0))</f>
        <v>Williamsburg</v>
      </c>
      <c r="P3174" t="s">
        <v>1</v>
      </c>
      <c r="Q3174" t="str">
        <f t="shared" si="196"/>
        <v>Yes</v>
      </c>
      <c r="R3174">
        <v>2</v>
      </c>
      <c r="S3174" t="str">
        <f t="shared" si="197"/>
        <v>Small</v>
      </c>
      <c r="T3174" s="50">
        <v>89</v>
      </c>
      <c r="U3174" s="70">
        <f t="shared" si="198"/>
        <v>0.03</v>
      </c>
      <c r="V3174" s="52">
        <v>5</v>
      </c>
      <c r="W3174" s="52" t="str" cm="1">
        <f t="array" ref="W3174">_xlfn.SWITCH(ROUND(V3174,0),5,"Excellent",4,"Good",3,"Ok","Bad")</f>
        <v>Excellent</v>
      </c>
      <c r="X3174">
        <v>40</v>
      </c>
      <c r="Y3174" t="str">
        <f t="shared" si="199"/>
        <v>No</v>
      </c>
      <c r="Z3174" s="68">
        <v>43057</v>
      </c>
      <c r="AA3174" s="68">
        <v>43829</v>
      </c>
      <c r="AB3174">
        <v>180</v>
      </c>
      <c r="AC3174" t="s">
        <v>15615</v>
      </c>
    </row>
    <row r="3175" spans="1:29" x14ac:dyDescent="0.3">
      <c r="A3175" t="s">
        <v>2297</v>
      </c>
      <c r="B3175">
        <v>1067</v>
      </c>
      <c r="C3175" t="str">
        <f>VLOOKUP($B3175,Hosts!$A:$M,10,0)</f>
        <v>Within a day</v>
      </c>
      <c r="D3175" s="70">
        <f>VLOOKUP($B3175,Hosts!$A:$M,11,0)</f>
        <v>0.9</v>
      </c>
      <c r="E3175" s="70">
        <f>VLOOKUP($B3175,Hosts!$A:$M,12,0)</f>
        <v>0.56999999999999995</v>
      </c>
      <c r="F3175" t="str">
        <f>VLOOKUP($B3175,Hosts!$A:$M,13,0)</f>
        <v>No</v>
      </c>
      <c r="G3175" t="str">
        <f>INDEX(Hosts!$A:$M, MATCH(Places!$B3175,Hosts!$A:$A,0), MATCH(Places!G$1,Hosts!$A$1:$M$1,0))</f>
        <v>Within a day</v>
      </c>
      <c r="H3175" s="70">
        <f>INDEX(Hosts!$A:$M, MATCH(Places!$B3175,Hosts!$A:$A,0), MATCH(Places!H$1,Hosts!$A$1:$M$1,0))</f>
        <v>0.9</v>
      </c>
      <c r="I3175" s="70">
        <f>INDEX(Hosts!$A:$M, MATCH(Places!$B3175,Hosts!$A:$A,0), MATCH(Places!I$1,Hosts!$A$1:$M$1,0))</f>
        <v>0.56999999999999995</v>
      </c>
      <c r="J3175" t="str">
        <f>INDEX(Hosts!$A:$M, MATCH(Places!$B3175,Hosts!$A:$A,0), MATCH(Places!J$1,Hosts!$A$1:$M$1,0))</f>
        <v>No</v>
      </c>
      <c r="K3175">
        <v>13</v>
      </c>
      <c r="L3175" t="str">
        <f>VLOOKUP($K3175,Neighborhoods!$A:$C,2,0)</f>
        <v>Manhattan</v>
      </c>
      <c r="M3175" t="str">
        <f>VLOOKUP($K3175,Neighborhoods!$A:$C,3,0)</f>
        <v>Chelsea</v>
      </c>
      <c r="N3175" t="str">
        <f>INDEX(Neighborhoods!$A:$C, MATCH(Places!$K3175,Neighborhoods!$A:$A,0), MATCH(Places!N$1,Neighborhoods!$A$1:$C$1,0))</f>
        <v>Manhattan</v>
      </c>
      <c r="O3175" t="str">
        <f>INDEX(Neighborhoods!$A:$C, MATCH(Places!$K3175,Neighborhoods!$A:$A,0), MATCH(Places!O$1,Neighborhoods!$A$1:$C$1,0))</f>
        <v>Chelsea</v>
      </c>
      <c r="P3175" t="s">
        <v>11822</v>
      </c>
      <c r="Q3175" t="str">
        <f t="shared" si="196"/>
        <v>No</v>
      </c>
      <c r="R3175">
        <v>4</v>
      </c>
      <c r="S3175" t="str">
        <f t="shared" si="197"/>
        <v>Medium</v>
      </c>
      <c r="T3175" s="50">
        <v>375</v>
      </c>
      <c r="U3175" s="70">
        <f t="shared" si="198"/>
        <v>0.04</v>
      </c>
      <c r="V3175" s="52">
        <v>5</v>
      </c>
      <c r="W3175" s="52" t="str" cm="1">
        <f t="array" ref="W3175">_xlfn.SWITCH(ROUND(V3175,0),5,"Excellent",4,"Good",3,"Ok","Bad")</f>
        <v>Excellent</v>
      </c>
      <c r="X3175">
        <v>8</v>
      </c>
      <c r="Y3175" t="str">
        <f t="shared" si="199"/>
        <v>No</v>
      </c>
      <c r="Z3175" s="68">
        <v>43466</v>
      </c>
      <c r="AA3175" s="68">
        <v>44053</v>
      </c>
      <c r="AB3175">
        <v>61</v>
      </c>
      <c r="AC3175" t="s">
        <v>15615</v>
      </c>
    </row>
    <row r="3176" spans="1:29" x14ac:dyDescent="0.3">
      <c r="A3176" t="s">
        <v>2298</v>
      </c>
      <c r="B3176">
        <v>2143</v>
      </c>
      <c r="C3176" t="str">
        <f>VLOOKUP($B3176,Hosts!$A:$M,10,0)</f>
        <v>Within a day</v>
      </c>
      <c r="D3176" s="70">
        <f>VLOOKUP($B3176,Hosts!$A:$M,11,0)</f>
        <v>1</v>
      </c>
      <c r="E3176" s="70">
        <f>VLOOKUP($B3176,Hosts!$A:$M,12,0)</f>
        <v>0.94</v>
      </c>
      <c r="F3176" t="str">
        <f>VLOOKUP($B3176,Hosts!$A:$M,13,0)</f>
        <v>No</v>
      </c>
      <c r="G3176" t="str">
        <f>INDEX(Hosts!$A:$M, MATCH(Places!$B3176,Hosts!$A:$A,0), MATCH(Places!G$1,Hosts!$A$1:$M$1,0))</f>
        <v>Within a day</v>
      </c>
      <c r="H3176" s="70">
        <f>INDEX(Hosts!$A:$M, MATCH(Places!$B3176,Hosts!$A:$A,0), MATCH(Places!H$1,Hosts!$A$1:$M$1,0))</f>
        <v>1</v>
      </c>
      <c r="I3176" s="70">
        <f>INDEX(Hosts!$A:$M, MATCH(Places!$B3176,Hosts!$A:$A,0), MATCH(Places!I$1,Hosts!$A$1:$M$1,0))</f>
        <v>0.94</v>
      </c>
      <c r="J3176" t="str">
        <f>INDEX(Hosts!$A:$M, MATCH(Places!$B3176,Hosts!$A:$A,0), MATCH(Places!J$1,Hosts!$A$1:$M$1,0))</f>
        <v>No</v>
      </c>
      <c r="K3176">
        <v>21</v>
      </c>
      <c r="L3176" t="str">
        <f>VLOOKUP($K3176,Neighborhoods!$A:$C,2,0)</f>
        <v>Queens</v>
      </c>
      <c r="M3176" t="str">
        <f>VLOOKUP($K3176,Neighborhoods!$A:$C,3,0)</f>
        <v>Astoria</v>
      </c>
      <c r="N3176" t="str">
        <f>INDEX(Neighborhoods!$A:$C, MATCH(Places!$K3176,Neighborhoods!$A:$A,0), MATCH(Places!N$1,Neighborhoods!$A$1:$C$1,0))</f>
        <v>Queens</v>
      </c>
      <c r="O3176" t="str">
        <f>INDEX(Neighborhoods!$A:$C, MATCH(Places!$K3176,Neighborhoods!$A:$A,0), MATCH(Places!O$1,Neighborhoods!$A$1:$C$1,0))</f>
        <v>Astoria</v>
      </c>
      <c r="P3176" t="s">
        <v>1</v>
      </c>
      <c r="Q3176" t="str">
        <f t="shared" si="196"/>
        <v>Yes</v>
      </c>
      <c r="R3176">
        <v>1</v>
      </c>
      <c r="S3176" t="str">
        <f t="shared" si="197"/>
        <v>Small</v>
      </c>
      <c r="T3176" s="50">
        <v>43</v>
      </c>
      <c r="U3176" s="70">
        <f t="shared" si="198"/>
        <v>0.03</v>
      </c>
      <c r="V3176" s="52">
        <v>4.5599999999999996</v>
      </c>
      <c r="W3176" s="52" t="str" cm="1">
        <f t="array" ref="W3176">_xlfn.SWITCH(ROUND(V3176,0),5,"Excellent",4,"Good",3,"Ok","Bad")</f>
        <v>Excellent</v>
      </c>
      <c r="X3176">
        <v>55</v>
      </c>
      <c r="Y3176" t="str">
        <f t="shared" si="199"/>
        <v>No</v>
      </c>
      <c r="Z3176" s="68">
        <v>43051</v>
      </c>
      <c r="AA3176" s="68">
        <v>43861</v>
      </c>
      <c r="AB3176">
        <v>365</v>
      </c>
      <c r="AC3176" t="s">
        <v>15616</v>
      </c>
    </row>
    <row r="3177" spans="1:29" x14ac:dyDescent="0.3">
      <c r="A3177" t="s">
        <v>2299</v>
      </c>
      <c r="B3177">
        <v>2917</v>
      </c>
      <c r="C3177" t="str">
        <f>VLOOKUP($B3177,Hosts!$A:$M,10,0)</f>
        <v>Within an hour</v>
      </c>
      <c r="D3177" s="70">
        <f>VLOOKUP($B3177,Hosts!$A:$M,11,0)</f>
        <v>1</v>
      </c>
      <c r="E3177" s="70">
        <f>VLOOKUP($B3177,Hosts!$A:$M,12,0)</f>
        <v>1</v>
      </c>
      <c r="F3177" t="str">
        <f>VLOOKUP($B3177,Hosts!$A:$M,13,0)</f>
        <v>Yes</v>
      </c>
      <c r="G3177" t="str">
        <f>INDEX(Hosts!$A:$M, MATCH(Places!$B3177,Hosts!$A:$A,0), MATCH(Places!G$1,Hosts!$A$1:$M$1,0))</f>
        <v>Within an hour</v>
      </c>
      <c r="H3177" s="70">
        <f>INDEX(Hosts!$A:$M, MATCH(Places!$B3177,Hosts!$A:$A,0), MATCH(Places!H$1,Hosts!$A$1:$M$1,0))</f>
        <v>1</v>
      </c>
      <c r="I3177" s="70">
        <f>INDEX(Hosts!$A:$M, MATCH(Places!$B3177,Hosts!$A:$A,0), MATCH(Places!I$1,Hosts!$A$1:$M$1,0))</f>
        <v>1</v>
      </c>
      <c r="J3177" t="str">
        <f>INDEX(Hosts!$A:$M, MATCH(Places!$B3177,Hosts!$A:$A,0), MATCH(Places!J$1,Hosts!$A$1:$M$1,0))</f>
        <v>Yes</v>
      </c>
      <c r="K3177">
        <v>16</v>
      </c>
      <c r="L3177" t="str">
        <f>VLOOKUP($K3177,Neighborhoods!$A:$C,2,0)</f>
        <v>Manhattan</v>
      </c>
      <c r="M3177" t="str">
        <f>VLOOKUP($K3177,Neighborhoods!$A:$C,3,0)</f>
        <v>Harlem</v>
      </c>
      <c r="N3177" t="str">
        <f>INDEX(Neighborhoods!$A:$C, MATCH(Places!$K3177,Neighborhoods!$A:$A,0), MATCH(Places!N$1,Neighborhoods!$A$1:$C$1,0))</f>
        <v>Manhattan</v>
      </c>
      <c r="O3177" t="str">
        <f>INDEX(Neighborhoods!$A:$C, MATCH(Places!$K3177,Neighborhoods!$A:$A,0), MATCH(Places!O$1,Neighborhoods!$A$1:$C$1,0))</f>
        <v>Harlem</v>
      </c>
      <c r="P3177" t="s">
        <v>11822</v>
      </c>
      <c r="Q3177" t="str">
        <f t="shared" si="196"/>
        <v>No</v>
      </c>
      <c r="R3177">
        <v>2</v>
      </c>
      <c r="S3177" t="str">
        <f t="shared" si="197"/>
        <v>Small</v>
      </c>
      <c r="T3177" s="50">
        <v>111</v>
      </c>
      <c r="U3177" s="70">
        <f t="shared" si="198"/>
        <v>0.03</v>
      </c>
      <c r="V3177" s="52">
        <v>4.82</v>
      </c>
      <c r="W3177" s="52" t="str" cm="1">
        <f t="array" ref="W3177">_xlfn.SWITCH(ROUND(V3177,0),5,"Excellent",4,"Good",3,"Ok","Bad")</f>
        <v>Excellent</v>
      </c>
      <c r="X3177">
        <v>34</v>
      </c>
      <c r="Y3177" t="str">
        <f t="shared" si="199"/>
        <v>No</v>
      </c>
      <c r="Z3177" s="68">
        <v>43072</v>
      </c>
      <c r="AA3177" s="68">
        <v>44024</v>
      </c>
      <c r="AB3177">
        <v>73</v>
      </c>
      <c r="AC3177" t="s">
        <v>15615</v>
      </c>
    </row>
    <row r="3178" spans="1:29" x14ac:dyDescent="0.3">
      <c r="A3178" t="s">
        <v>2300</v>
      </c>
      <c r="B3178">
        <v>781</v>
      </c>
      <c r="C3178" t="str">
        <f>VLOOKUP($B3178,Hosts!$A:$M,10,0)</f>
        <v>Within a day</v>
      </c>
      <c r="D3178" s="70">
        <f>VLOOKUP($B3178,Hosts!$A:$M,11,0)</f>
        <v>1</v>
      </c>
      <c r="E3178" s="70">
        <f>VLOOKUP($B3178,Hosts!$A:$M,12,0)</f>
        <v>0.5</v>
      </c>
      <c r="F3178" t="str">
        <f>VLOOKUP($B3178,Hosts!$A:$M,13,0)</f>
        <v>No</v>
      </c>
      <c r="G3178" t="str">
        <f>INDEX(Hosts!$A:$M, MATCH(Places!$B3178,Hosts!$A:$A,0), MATCH(Places!G$1,Hosts!$A$1:$M$1,0))</f>
        <v>Within a day</v>
      </c>
      <c r="H3178" s="70">
        <f>INDEX(Hosts!$A:$M, MATCH(Places!$B3178,Hosts!$A:$A,0), MATCH(Places!H$1,Hosts!$A$1:$M$1,0))</f>
        <v>1</v>
      </c>
      <c r="I3178" s="70">
        <f>INDEX(Hosts!$A:$M, MATCH(Places!$B3178,Hosts!$A:$A,0), MATCH(Places!I$1,Hosts!$A$1:$M$1,0))</f>
        <v>0.5</v>
      </c>
      <c r="J3178" t="str">
        <f>INDEX(Hosts!$A:$M, MATCH(Places!$B3178,Hosts!$A:$A,0), MATCH(Places!J$1,Hosts!$A$1:$M$1,0))</f>
        <v>No</v>
      </c>
      <c r="K3178">
        <v>12</v>
      </c>
      <c r="L3178" t="str">
        <f>VLOOKUP($K3178,Neighborhoods!$A:$C,2,0)</f>
        <v>Brooklyn</v>
      </c>
      <c r="M3178" t="str">
        <f>VLOOKUP($K3178,Neighborhoods!$A:$C,3,0)</f>
        <v>Williamsburg</v>
      </c>
      <c r="N3178" t="str">
        <f>INDEX(Neighborhoods!$A:$C, MATCH(Places!$K3178,Neighborhoods!$A:$A,0), MATCH(Places!N$1,Neighborhoods!$A$1:$C$1,0))</f>
        <v>Brooklyn</v>
      </c>
      <c r="O3178" t="str">
        <f>INDEX(Neighborhoods!$A:$C, MATCH(Places!$K3178,Neighborhoods!$A:$A,0), MATCH(Places!O$1,Neighborhoods!$A$1:$C$1,0))</f>
        <v>Williamsburg</v>
      </c>
      <c r="P3178" t="s">
        <v>1</v>
      </c>
      <c r="Q3178" t="str">
        <f t="shared" si="196"/>
        <v>Yes</v>
      </c>
      <c r="R3178">
        <v>2</v>
      </c>
      <c r="S3178" t="str">
        <f t="shared" si="197"/>
        <v>Small</v>
      </c>
      <c r="T3178" s="50">
        <v>80</v>
      </c>
      <c r="U3178" s="70">
        <f t="shared" si="198"/>
        <v>0.03</v>
      </c>
      <c r="V3178" s="52">
        <v>4.67</v>
      </c>
      <c r="W3178" s="52" t="str" cm="1">
        <f t="array" ref="W3178">_xlfn.SWITCH(ROUND(V3178,0),5,"Excellent",4,"Good",3,"Ok","Bad")</f>
        <v>Excellent</v>
      </c>
      <c r="X3178">
        <v>9</v>
      </c>
      <c r="Y3178" t="str">
        <f t="shared" si="199"/>
        <v>No</v>
      </c>
      <c r="Z3178" s="68">
        <v>43065</v>
      </c>
      <c r="AA3178" s="68">
        <v>43836</v>
      </c>
      <c r="AB3178">
        <v>87</v>
      </c>
      <c r="AC3178" t="s">
        <v>15615</v>
      </c>
    </row>
    <row r="3179" spans="1:29" x14ac:dyDescent="0.3">
      <c r="A3179" t="s">
        <v>2301</v>
      </c>
      <c r="B3179">
        <v>299</v>
      </c>
      <c r="C3179" t="str">
        <f>VLOOKUP($B3179,Hosts!$A:$M,10,0)</f>
        <v>Within an hour</v>
      </c>
      <c r="D3179" s="70">
        <f>VLOOKUP($B3179,Hosts!$A:$M,11,0)</f>
        <v>1</v>
      </c>
      <c r="E3179" s="70">
        <f>VLOOKUP($B3179,Hosts!$A:$M,12,0)</f>
        <v>0.97</v>
      </c>
      <c r="F3179" t="str">
        <f>VLOOKUP($B3179,Hosts!$A:$M,13,0)</f>
        <v>Yes</v>
      </c>
      <c r="G3179" t="str">
        <f>INDEX(Hosts!$A:$M, MATCH(Places!$B3179,Hosts!$A:$A,0), MATCH(Places!G$1,Hosts!$A$1:$M$1,0))</f>
        <v>Within an hour</v>
      </c>
      <c r="H3179" s="70">
        <f>INDEX(Hosts!$A:$M, MATCH(Places!$B3179,Hosts!$A:$A,0), MATCH(Places!H$1,Hosts!$A$1:$M$1,0))</f>
        <v>1</v>
      </c>
      <c r="I3179" s="70">
        <f>INDEX(Hosts!$A:$M, MATCH(Places!$B3179,Hosts!$A:$A,0), MATCH(Places!I$1,Hosts!$A$1:$M$1,0))</f>
        <v>0.97</v>
      </c>
      <c r="J3179" t="str">
        <f>INDEX(Hosts!$A:$M, MATCH(Places!$B3179,Hosts!$A:$A,0), MATCH(Places!J$1,Hosts!$A$1:$M$1,0))</f>
        <v>Yes</v>
      </c>
      <c r="K3179">
        <v>9</v>
      </c>
      <c r="L3179" t="str">
        <f>VLOOKUP($K3179,Neighborhoods!$A:$C,2,0)</f>
        <v>Brooklyn</v>
      </c>
      <c r="M3179" t="str">
        <f>VLOOKUP($K3179,Neighborhoods!$A:$C,3,0)</f>
        <v>Crown Heights</v>
      </c>
      <c r="N3179" t="str">
        <f>INDEX(Neighborhoods!$A:$C, MATCH(Places!$K3179,Neighborhoods!$A:$A,0), MATCH(Places!N$1,Neighborhoods!$A$1:$C$1,0))</f>
        <v>Brooklyn</v>
      </c>
      <c r="O3179" t="str">
        <f>INDEX(Neighborhoods!$A:$C, MATCH(Places!$K3179,Neighborhoods!$A:$A,0), MATCH(Places!O$1,Neighborhoods!$A$1:$C$1,0))</f>
        <v>Crown Heights</v>
      </c>
      <c r="P3179" t="s">
        <v>11822</v>
      </c>
      <c r="Q3179" t="str">
        <f t="shared" si="196"/>
        <v>No</v>
      </c>
      <c r="R3179">
        <v>4</v>
      </c>
      <c r="S3179" t="str">
        <f t="shared" si="197"/>
        <v>Medium</v>
      </c>
      <c r="T3179" s="50">
        <v>130</v>
      </c>
      <c r="U3179" s="70">
        <f t="shared" si="198"/>
        <v>0.03</v>
      </c>
      <c r="V3179" s="52">
        <v>5</v>
      </c>
      <c r="W3179" s="52" t="str" cm="1">
        <f t="array" ref="W3179">_xlfn.SWITCH(ROUND(V3179,0),5,"Excellent",4,"Good",3,"Ok","Bad")</f>
        <v>Excellent</v>
      </c>
      <c r="X3179">
        <v>59</v>
      </c>
      <c r="Y3179" t="str">
        <f t="shared" si="199"/>
        <v>No</v>
      </c>
      <c r="Z3179" s="68">
        <v>43064</v>
      </c>
      <c r="AA3179" s="68">
        <v>43967</v>
      </c>
      <c r="AB3179">
        <v>339</v>
      </c>
      <c r="AC3179" t="s">
        <v>15615</v>
      </c>
    </row>
    <row r="3180" spans="1:29" x14ac:dyDescent="0.3">
      <c r="A3180" t="s">
        <v>2302</v>
      </c>
      <c r="B3180">
        <v>2245</v>
      </c>
      <c r="C3180" t="str">
        <f>VLOOKUP($B3180,Hosts!$A:$M,10,0)</f>
        <v>Within an hour</v>
      </c>
      <c r="D3180" s="70">
        <f>VLOOKUP($B3180,Hosts!$A:$M,11,0)</f>
        <v>1</v>
      </c>
      <c r="E3180" s="70">
        <f>VLOOKUP($B3180,Hosts!$A:$M,12,0)</f>
        <v>0.94</v>
      </c>
      <c r="F3180" t="str">
        <f>VLOOKUP($B3180,Hosts!$A:$M,13,0)</f>
        <v>No</v>
      </c>
      <c r="G3180" t="str">
        <f>INDEX(Hosts!$A:$M, MATCH(Places!$B3180,Hosts!$A:$A,0), MATCH(Places!G$1,Hosts!$A$1:$M$1,0))</f>
        <v>Within an hour</v>
      </c>
      <c r="H3180" s="70">
        <f>INDEX(Hosts!$A:$M, MATCH(Places!$B3180,Hosts!$A:$A,0), MATCH(Places!H$1,Hosts!$A$1:$M$1,0))</f>
        <v>1</v>
      </c>
      <c r="I3180" s="70">
        <f>INDEX(Hosts!$A:$M, MATCH(Places!$B3180,Hosts!$A:$A,0), MATCH(Places!I$1,Hosts!$A$1:$M$1,0))</f>
        <v>0.94</v>
      </c>
      <c r="J3180" t="str">
        <f>INDEX(Hosts!$A:$M, MATCH(Places!$B3180,Hosts!$A:$A,0), MATCH(Places!J$1,Hosts!$A$1:$M$1,0))</f>
        <v>No</v>
      </c>
      <c r="K3180">
        <v>16</v>
      </c>
      <c r="L3180" t="str">
        <f>VLOOKUP($K3180,Neighborhoods!$A:$C,2,0)</f>
        <v>Manhattan</v>
      </c>
      <c r="M3180" t="str">
        <f>VLOOKUP($K3180,Neighborhoods!$A:$C,3,0)</f>
        <v>Harlem</v>
      </c>
      <c r="N3180" t="str">
        <f>INDEX(Neighborhoods!$A:$C, MATCH(Places!$K3180,Neighborhoods!$A:$A,0), MATCH(Places!N$1,Neighborhoods!$A$1:$C$1,0))</f>
        <v>Manhattan</v>
      </c>
      <c r="O3180" t="str">
        <f>INDEX(Neighborhoods!$A:$C, MATCH(Places!$K3180,Neighborhoods!$A:$A,0), MATCH(Places!O$1,Neighborhoods!$A$1:$C$1,0))</f>
        <v>Harlem</v>
      </c>
      <c r="P3180" t="s">
        <v>1</v>
      </c>
      <c r="Q3180" t="str">
        <f t="shared" si="196"/>
        <v>Yes</v>
      </c>
      <c r="R3180">
        <v>2</v>
      </c>
      <c r="S3180" t="str">
        <f t="shared" si="197"/>
        <v>Small</v>
      </c>
      <c r="T3180" s="50">
        <v>29</v>
      </c>
      <c r="U3180" s="70">
        <f t="shared" si="198"/>
        <v>0.03</v>
      </c>
      <c r="V3180" s="52">
        <v>4.7300000000000004</v>
      </c>
      <c r="W3180" s="52" t="str" cm="1">
        <f t="array" ref="W3180">_xlfn.SWITCH(ROUND(V3180,0),5,"Excellent",4,"Good",3,"Ok","Bad")</f>
        <v>Excellent</v>
      </c>
      <c r="X3180">
        <v>136</v>
      </c>
      <c r="Y3180" t="str">
        <f t="shared" si="199"/>
        <v>No</v>
      </c>
      <c r="Z3180" s="68">
        <v>43048</v>
      </c>
      <c r="AA3180" s="68">
        <v>44044</v>
      </c>
      <c r="AB3180">
        <v>138</v>
      </c>
      <c r="AC3180" t="s">
        <v>15615</v>
      </c>
    </row>
    <row r="3181" spans="1:29" x14ac:dyDescent="0.3">
      <c r="A3181" t="s">
        <v>13325</v>
      </c>
      <c r="B3181">
        <v>2805</v>
      </c>
      <c r="C3181" t="str">
        <f>VLOOKUP($B3181,Hosts!$A:$M,10,0)</f>
        <v>Within an hour</v>
      </c>
      <c r="D3181" s="70">
        <f>VLOOKUP($B3181,Hosts!$A:$M,11,0)</f>
        <v>1</v>
      </c>
      <c r="E3181" s="70">
        <f>VLOOKUP($B3181,Hosts!$A:$M,12,0)</f>
        <v>0.88</v>
      </c>
      <c r="F3181" t="str">
        <f>VLOOKUP($B3181,Hosts!$A:$M,13,0)</f>
        <v>Yes</v>
      </c>
      <c r="G3181" t="str">
        <f>INDEX(Hosts!$A:$M, MATCH(Places!$B3181,Hosts!$A:$A,0), MATCH(Places!G$1,Hosts!$A$1:$M$1,0))</f>
        <v>Within an hour</v>
      </c>
      <c r="H3181" s="70">
        <f>INDEX(Hosts!$A:$M, MATCH(Places!$B3181,Hosts!$A:$A,0), MATCH(Places!H$1,Hosts!$A$1:$M$1,0))</f>
        <v>1</v>
      </c>
      <c r="I3181" s="70">
        <f>INDEX(Hosts!$A:$M, MATCH(Places!$B3181,Hosts!$A:$A,0), MATCH(Places!I$1,Hosts!$A$1:$M$1,0))</f>
        <v>0.88</v>
      </c>
      <c r="J3181" t="str">
        <f>INDEX(Hosts!$A:$M, MATCH(Places!$B3181,Hosts!$A:$A,0), MATCH(Places!J$1,Hosts!$A$1:$M$1,0))</f>
        <v>Yes</v>
      </c>
      <c r="K3181">
        <v>17</v>
      </c>
      <c r="L3181" t="str">
        <f>VLOOKUP($K3181,Neighborhoods!$A:$C,2,0)</f>
        <v>Manhattan</v>
      </c>
      <c r="M3181" t="str">
        <f>VLOOKUP($K3181,Neighborhoods!$A:$C,3,0)</f>
        <v>Hell's Kitchen</v>
      </c>
      <c r="N3181" t="str">
        <f>INDEX(Neighborhoods!$A:$C, MATCH(Places!$K3181,Neighborhoods!$A:$A,0), MATCH(Places!N$1,Neighborhoods!$A$1:$C$1,0))</f>
        <v>Manhattan</v>
      </c>
      <c r="O3181" t="str">
        <f>INDEX(Neighborhoods!$A:$C, MATCH(Places!$K3181,Neighborhoods!$A:$A,0), MATCH(Places!O$1,Neighborhoods!$A$1:$C$1,0))</f>
        <v>Hell's Kitchen</v>
      </c>
      <c r="P3181" t="s">
        <v>11822</v>
      </c>
      <c r="Q3181" t="str">
        <f t="shared" si="196"/>
        <v>No</v>
      </c>
      <c r="R3181">
        <v>16</v>
      </c>
      <c r="S3181" t="str">
        <f t="shared" si="197"/>
        <v>Large</v>
      </c>
      <c r="T3181" s="50">
        <v>2064</v>
      </c>
      <c r="U3181" s="70">
        <f t="shared" si="198"/>
        <v>7.0000000000000007E-2</v>
      </c>
      <c r="V3181" s="52">
        <v>4.71</v>
      </c>
      <c r="W3181" s="52" t="str" cm="1">
        <f t="array" ref="W3181">_xlfn.SWITCH(ROUND(V3181,0),5,"Excellent",4,"Good",3,"Ok","Bad")</f>
        <v>Excellent</v>
      </c>
      <c r="X3181">
        <v>7</v>
      </c>
      <c r="Y3181" t="str">
        <f t="shared" si="199"/>
        <v>No</v>
      </c>
      <c r="Z3181" s="68">
        <v>43136</v>
      </c>
      <c r="AA3181" s="68">
        <v>43834</v>
      </c>
      <c r="AB3181">
        <v>139</v>
      </c>
      <c r="AC3181" t="s">
        <v>15615</v>
      </c>
    </row>
    <row r="3182" spans="1:29" x14ac:dyDescent="0.3">
      <c r="A3182" t="s">
        <v>2303</v>
      </c>
      <c r="B3182">
        <v>2155</v>
      </c>
      <c r="C3182" t="str">
        <f>VLOOKUP($B3182,Hosts!$A:$M,10,0)</f>
        <v>Within a few hours</v>
      </c>
      <c r="D3182" s="70">
        <f>VLOOKUP($B3182,Hosts!$A:$M,11,0)</f>
        <v>1</v>
      </c>
      <c r="E3182" s="70">
        <f>VLOOKUP($B3182,Hosts!$A:$M,12,0)</f>
        <v>0.35</v>
      </c>
      <c r="F3182" t="str">
        <f>VLOOKUP($B3182,Hosts!$A:$M,13,0)</f>
        <v>Yes</v>
      </c>
      <c r="G3182" t="str">
        <f>INDEX(Hosts!$A:$M, MATCH(Places!$B3182,Hosts!$A:$A,0), MATCH(Places!G$1,Hosts!$A$1:$M$1,0))</f>
        <v>Within a few hours</v>
      </c>
      <c r="H3182" s="70">
        <f>INDEX(Hosts!$A:$M, MATCH(Places!$B3182,Hosts!$A:$A,0), MATCH(Places!H$1,Hosts!$A$1:$M$1,0))</f>
        <v>1</v>
      </c>
      <c r="I3182" s="70">
        <f>INDEX(Hosts!$A:$M, MATCH(Places!$B3182,Hosts!$A:$A,0), MATCH(Places!I$1,Hosts!$A$1:$M$1,0))</f>
        <v>0.35</v>
      </c>
      <c r="J3182" t="str">
        <f>INDEX(Hosts!$A:$M, MATCH(Places!$B3182,Hosts!$A:$A,0), MATCH(Places!J$1,Hosts!$A$1:$M$1,0))</f>
        <v>Yes</v>
      </c>
      <c r="K3182">
        <v>12</v>
      </c>
      <c r="L3182" t="str">
        <f>VLOOKUP($K3182,Neighborhoods!$A:$C,2,0)</f>
        <v>Brooklyn</v>
      </c>
      <c r="M3182" t="str">
        <f>VLOOKUP($K3182,Neighborhoods!$A:$C,3,0)</f>
        <v>Williamsburg</v>
      </c>
      <c r="N3182" t="str">
        <f>INDEX(Neighborhoods!$A:$C, MATCH(Places!$K3182,Neighborhoods!$A:$A,0), MATCH(Places!N$1,Neighborhoods!$A$1:$C$1,0))</f>
        <v>Brooklyn</v>
      </c>
      <c r="O3182" t="str">
        <f>INDEX(Neighborhoods!$A:$C, MATCH(Places!$K3182,Neighborhoods!$A:$A,0), MATCH(Places!O$1,Neighborhoods!$A$1:$C$1,0))</f>
        <v>Williamsburg</v>
      </c>
      <c r="P3182" t="s">
        <v>1</v>
      </c>
      <c r="Q3182" t="str">
        <f t="shared" si="196"/>
        <v>Yes</v>
      </c>
      <c r="R3182">
        <v>2</v>
      </c>
      <c r="S3182" t="str">
        <f t="shared" si="197"/>
        <v>Small</v>
      </c>
      <c r="T3182" s="50">
        <v>79</v>
      </c>
      <c r="U3182" s="70">
        <f t="shared" si="198"/>
        <v>0.03</v>
      </c>
      <c r="V3182" s="52">
        <v>5</v>
      </c>
      <c r="W3182" s="52" t="str" cm="1">
        <f t="array" ref="W3182">_xlfn.SWITCH(ROUND(V3182,0),5,"Excellent",4,"Good",3,"Ok","Bad")</f>
        <v>Excellent</v>
      </c>
      <c r="X3182">
        <v>8</v>
      </c>
      <c r="Y3182" t="str">
        <f t="shared" si="199"/>
        <v>No</v>
      </c>
      <c r="Z3182" s="68">
        <v>43317</v>
      </c>
      <c r="AA3182" s="68">
        <v>43833</v>
      </c>
      <c r="AB3182">
        <v>88</v>
      </c>
      <c r="AC3182" t="s">
        <v>15615</v>
      </c>
    </row>
    <row r="3183" spans="1:29" x14ac:dyDescent="0.3">
      <c r="A3183" t="s">
        <v>2304</v>
      </c>
      <c r="B3183">
        <v>312</v>
      </c>
      <c r="C3183" t="str">
        <f>VLOOKUP($B3183,Hosts!$A:$M,10,0)</f>
        <v>Within an hour</v>
      </c>
      <c r="D3183" s="70">
        <f>VLOOKUP($B3183,Hosts!$A:$M,11,0)</f>
        <v>1</v>
      </c>
      <c r="E3183" s="70">
        <f>VLOOKUP($B3183,Hosts!$A:$M,12,0)</f>
        <v>0.88</v>
      </c>
      <c r="F3183" t="str">
        <f>VLOOKUP($B3183,Hosts!$A:$M,13,0)</f>
        <v>Yes</v>
      </c>
      <c r="G3183" t="str">
        <f>INDEX(Hosts!$A:$M, MATCH(Places!$B3183,Hosts!$A:$A,0), MATCH(Places!G$1,Hosts!$A$1:$M$1,0))</f>
        <v>Within an hour</v>
      </c>
      <c r="H3183" s="70">
        <f>INDEX(Hosts!$A:$M, MATCH(Places!$B3183,Hosts!$A:$A,0), MATCH(Places!H$1,Hosts!$A$1:$M$1,0))</f>
        <v>1</v>
      </c>
      <c r="I3183" s="70">
        <f>INDEX(Hosts!$A:$M, MATCH(Places!$B3183,Hosts!$A:$A,0), MATCH(Places!I$1,Hosts!$A$1:$M$1,0))</f>
        <v>0.88</v>
      </c>
      <c r="J3183" t="str">
        <f>INDEX(Hosts!$A:$M, MATCH(Places!$B3183,Hosts!$A:$A,0), MATCH(Places!J$1,Hosts!$A$1:$M$1,0))</f>
        <v>Yes</v>
      </c>
      <c r="K3183">
        <v>26</v>
      </c>
      <c r="L3183" t="str">
        <f>VLOOKUP($K3183,Neighborhoods!$A:$C,2,0)</f>
        <v>Queens</v>
      </c>
      <c r="M3183" t="str">
        <f>VLOOKUP($K3183,Neighborhoods!$A:$C,3,0)</f>
        <v>Sunnyside</v>
      </c>
      <c r="N3183" t="str">
        <f>INDEX(Neighborhoods!$A:$C, MATCH(Places!$K3183,Neighborhoods!$A:$A,0), MATCH(Places!N$1,Neighborhoods!$A$1:$C$1,0))</f>
        <v>Queens</v>
      </c>
      <c r="O3183" t="str">
        <f>INDEX(Neighborhoods!$A:$C, MATCH(Places!$K3183,Neighborhoods!$A:$A,0), MATCH(Places!O$1,Neighborhoods!$A$1:$C$1,0))</f>
        <v>Sunnyside</v>
      </c>
      <c r="P3183" t="s">
        <v>1</v>
      </c>
      <c r="Q3183" t="str">
        <f t="shared" si="196"/>
        <v>Yes</v>
      </c>
      <c r="R3183">
        <v>2</v>
      </c>
      <c r="S3183" t="str">
        <f t="shared" si="197"/>
        <v>Small</v>
      </c>
      <c r="T3183" s="50">
        <v>70</v>
      </c>
      <c r="U3183" s="70">
        <f t="shared" si="198"/>
        <v>0.03</v>
      </c>
      <c r="V3183" s="52">
        <v>5</v>
      </c>
      <c r="W3183" s="52" t="str" cm="1">
        <f t="array" ref="W3183">_xlfn.SWITCH(ROUND(V3183,0),5,"Excellent",4,"Good",3,"Ok","Bad")</f>
        <v>Excellent</v>
      </c>
      <c r="X3183">
        <v>47</v>
      </c>
      <c r="Y3183" t="str">
        <f t="shared" si="199"/>
        <v>No</v>
      </c>
      <c r="Z3183" s="68">
        <v>43073</v>
      </c>
      <c r="AA3183" s="68">
        <v>43910</v>
      </c>
      <c r="AB3183">
        <v>362</v>
      </c>
      <c r="AC3183" t="s">
        <v>15616</v>
      </c>
    </row>
    <row r="3184" spans="1:29" x14ac:dyDescent="0.3">
      <c r="A3184" t="s">
        <v>15434</v>
      </c>
      <c r="B3184">
        <v>149</v>
      </c>
      <c r="C3184" t="str">
        <f>VLOOKUP($B3184,Hosts!$A:$M,10,0)</f>
        <v>Within an hour</v>
      </c>
      <c r="D3184" s="70">
        <f>VLOOKUP($B3184,Hosts!$A:$M,11,0)</f>
        <v>1</v>
      </c>
      <c r="E3184" s="70">
        <f>VLOOKUP($B3184,Hosts!$A:$M,12,0)</f>
        <v>0.89</v>
      </c>
      <c r="F3184" t="str">
        <f>VLOOKUP($B3184,Hosts!$A:$M,13,0)</f>
        <v>Yes</v>
      </c>
      <c r="G3184" t="str">
        <f>INDEX(Hosts!$A:$M, MATCH(Places!$B3184,Hosts!$A:$A,0), MATCH(Places!G$1,Hosts!$A$1:$M$1,0))</f>
        <v>Within an hour</v>
      </c>
      <c r="H3184" s="70">
        <f>INDEX(Hosts!$A:$M, MATCH(Places!$B3184,Hosts!$A:$A,0), MATCH(Places!H$1,Hosts!$A$1:$M$1,0))</f>
        <v>1</v>
      </c>
      <c r="I3184" s="70">
        <f>INDEX(Hosts!$A:$M, MATCH(Places!$B3184,Hosts!$A:$A,0), MATCH(Places!I$1,Hosts!$A$1:$M$1,0))</f>
        <v>0.89</v>
      </c>
      <c r="J3184" t="str">
        <f>INDEX(Hosts!$A:$M, MATCH(Places!$B3184,Hosts!$A:$A,0), MATCH(Places!J$1,Hosts!$A$1:$M$1,0))</f>
        <v>Yes</v>
      </c>
      <c r="K3184">
        <v>16</v>
      </c>
      <c r="L3184" t="str">
        <f>VLOOKUP($K3184,Neighborhoods!$A:$C,2,0)</f>
        <v>Manhattan</v>
      </c>
      <c r="M3184" t="str">
        <f>VLOOKUP($K3184,Neighborhoods!$A:$C,3,0)</f>
        <v>Harlem</v>
      </c>
      <c r="N3184" t="str">
        <f>INDEX(Neighborhoods!$A:$C, MATCH(Places!$K3184,Neighborhoods!$A:$A,0), MATCH(Places!N$1,Neighborhoods!$A$1:$C$1,0))</f>
        <v>Manhattan</v>
      </c>
      <c r="O3184" t="str">
        <f>INDEX(Neighborhoods!$A:$C, MATCH(Places!$K3184,Neighborhoods!$A:$A,0), MATCH(Places!O$1,Neighborhoods!$A$1:$C$1,0))</f>
        <v>Harlem</v>
      </c>
      <c r="P3184" t="s">
        <v>11822</v>
      </c>
      <c r="Q3184" t="str">
        <f t="shared" si="196"/>
        <v>No</v>
      </c>
      <c r="R3184">
        <v>7</v>
      </c>
      <c r="S3184" t="str">
        <f t="shared" si="197"/>
        <v>Large</v>
      </c>
      <c r="T3184" s="50">
        <v>699</v>
      </c>
      <c r="U3184" s="70">
        <f t="shared" si="198"/>
        <v>0.05</v>
      </c>
      <c r="V3184" s="52">
        <v>5</v>
      </c>
      <c r="W3184" s="52" t="str" cm="1">
        <f t="array" ref="W3184">_xlfn.SWITCH(ROUND(V3184,0),5,"Excellent",4,"Good",3,"Ok","Bad")</f>
        <v>Excellent</v>
      </c>
      <c r="X3184">
        <v>8</v>
      </c>
      <c r="Y3184" t="str">
        <f t="shared" si="199"/>
        <v>No</v>
      </c>
      <c r="Z3184" s="68">
        <v>43103</v>
      </c>
      <c r="AA3184" s="68">
        <v>43831</v>
      </c>
      <c r="AB3184">
        <v>178</v>
      </c>
      <c r="AC3184" t="s">
        <v>15615</v>
      </c>
    </row>
    <row r="3185" spans="1:29" x14ac:dyDescent="0.3">
      <c r="A3185" t="s">
        <v>2305</v>
      </c>
      <c r="B3185">
        <v>319</v>
      </c>
      <c r="C3185" t="str">
        <f>VLOOKUP($B3185,Hosts!$A:$M,10,0)</f>
        <v>Within a day</v>
      </c>
      <c r="D3185" s="70">
        <f>VLOOKUP($B3185,Hosts!$A:$M,11,0)</f>
        <v>1</v>
      </c>
      <c r="E3185" s="70">
        <f>VLOOKUP($B3185,Hosts!$A:$M,12,0)</f>
        <v>0.5</v>
      </c>
      <c r="F3185" t="str">
        <f>VLOOKUP($B3185,Hosts!$A:$M,13,0)</f>
        <v>Yes</v>
      </c>
      <c r="G3185" t="str">
        <f>INDEX(Hosts!$A:$M, MATCH(Places!$B3185,Hosts!$A:$A,0), MATCH(Places!G$1,Hosts!$A$1:$M$1,0))</f>
        <v>Within a day</v>
      </c>
      <c r="H3185" s="70">
        <f>INDEX(Hosts!$A:$M, MATCH(Places!$B3185,Hosts!$A:$A,0), MATCH(Places!H$1,Hosts!$A$1:$M$1,0))</f>
        <v>1</v>
      </c>
      <c r="I3185" s="70">
        <f>INDEX(Hosts!$A:$M, MATCH(Places!$B3185,Hosts!$A:$A,0), MATCH(Places!I$1,Hosts!$A$1:$M$1,0))</f>
        <v>0.5</v>
      </c>
      <c r="J3185" t="str">
        <f>INDEX(Hosts!$A:$M, MATCH(Places!$B3185,Hosts!$A:$A,0), MATCH(Places!J$1,Hosts!$A$1:$M$1,0))</f>
        <v>Yes</v>
      </c>
      <c r="K3185">
        <v>11</v>
      </c>
      <c r="L3185" t="str">
        <f>VLOOKUP($K3185,Neighborhoods!$A:$C,2,0)</f>
        <v>Brooklyn</v>
      </c>
      <c r="M3185" t="str">
        <f>VLOOKUP($K3185,Neighborhoods!$A:$C,3,0)</f>
        <v>Greenpoint</v>
      </c>
      <c r="N3185" t="str">
        <f>INDEX(Neighborhoods!$A:$C, MATCH(Places!$K3185,Neighborhoods!$A:$A,0), MATCH(Places!N$1,Neighborhoods!$A$1:$C$1,0))</f>
        <v>Brooklyn</v>
      </c>
      <c r="O3185" t="str">
        <f>INDEX(Neighborhoods!$A:$C, MATCH(Places!$K3185,Neighborhoods!$A:$A,0), MATCH(Places!O$1,Neighborhoods!$A$1:$C$1,0))</f>
        <v>Greenpoint</v>
      </c>
      <c r="P3185" t="s">
        <v>11822</v>
      </c>
      <c r="Q3185" t="str">
        <f t="shared" si="196"/>
        <v>No</v>
      </c>
      <c r="R3185">
        <v>3</v>
      </c>
      <c r="S3185" t="str">
        <f t="shared" si="197"/>
        <v>Medium</v>
      </c>
      <c r="T3185" s="50">
        <v>250</v>
      </c>
      <c r="U3185" s="70">
        <f t="shared" si="198"/>
        <v>0.04</v>
      </c>
      <c r="V3185" s="52">
        <v>5</v>
      </c>
      <c r="W3185" s="52" t="str" cm="1">
        <f t="array" ref="W3185">_xlfn.SWITCH(ROUND(V3185,0),5,"Excellent",4,"Good",3,"Ok","Bad")</f>
        <v>Excellent</v>
      </c>
      <c r="X3185">
        <v>40</v>
      </c>
      <c r="Y3185" t="str">
        <f t="shared" si="199"/>
        <v>No</v>
      </c>
      <c r="Z3185" s="68">
        <v>43064</v>
      </c>
      <c r="AA3185" s="68">
        <v>43808</v>
      </c>
      <c r="AB3185">
        <v>169</v>
      </c>
      <c r="AC3185" t="s">
        <v>15615</v>
      </c>
    </row>
    <row r="3186" spans="1:29" x14ac:dyDescent="0.3">
      <c r="A3186" t="s">
        <v>2306</v>
      </c>
      <c r="B3186">
        <v>3270</v>
      </c>
      <c r="C3186" t="str">
        <f>VLOOKUP($B3186,Hosts!$A:$M,10,0)</f>
        <v>Within an hour</v>
      </c>
      <c r="D3186" s="70">
        <f>VLOOKUP($B3186,Hosts!$A:$M,11,0)</f>
        <v>1</v>
      </c>
      <c r="E3186" s="70">
        <f>VLOOKUP($B3186,Hosts!$A:$M,12,0)</f>
        <v>0.82</v>
      </c>
      <c r="F3186" t="str">
        <f>VLOOKUP($B3186,Hosts!$A:$M,13,0)</f>
        <v>Yes</v>
      </c>
      <c r="G3186" t="str">
        <f>INDEX(Hosts!$A:$M, MATCH(Places!$B3186,Hosts!$A:$A,0), MATCH(Places!G$1,Hosts!$A$1:$M$1,0))</f>
        <v>Within an hour</v>
      </c>
      <c r="H3186" s="70">
        <f>INDEX(Hosts!$A:$M, MATCH(Places!$B3186,Hosts!$A:$A,0), MATCH(Places!H$1,Hosts!$A$1:$M$1,0))</f>
        <v>1</v>
      </c>
      <c r="I3186" s="70">
        <f>INDEX(Hosts!$A:$M, MATCH(Places!$B3186,Hosts!$A:$A,0), MATCH(Places!I$1,Hosts!$A$1:$M$1,0))</f>
        <v>0.82</v>
      </c>
      <c r="J3186" t="str">
        <f>INDEX(Hosts!$A:$M, MATCH(Places!$B3186,Hosts!$A:$A,0), MATCH(Places!J$1,Hosts!$A$1:$M$1,0))</f>
        <v>Yes</v>
      </c>
      <c r="K3186">
        <v>9</v>
      </c>
      <c r="L3186" t="str">
        <f>VLOOKUP($K3186,Neighborhoods!$A:$C,2,0)</f>
        <v>Brooklyn</v>
      </c>
      <c r="M3186" t="str">
        <f>VLOOKUP($K3186,Neighborhoods!$A:$C,3,0)</f>
        <v>Crown Heights</v>
      </c>
      <c r="N3186" t="str">
        <f>INDEX(Neighborhoods!$A:$C, MATCH(Places!$K3186,Neighborhoods!$A:$A,0), MATCH(Places!N$1,Neighborhoods!$A$1:$C$1,0))</f>
        <v>Brooklyn</v>
      </c>
      <c r="O3186" t="str">
        <f>INDEX(Neighborhoods!$A:$C, MATCH(Places!$K3186,Neighborhoods!$A:$A,0), MATCH(Places!O$1,Neighborhoods!$A$1:$C$1,0))</f>
        <v>Crown Heights</v>
      </c>
      <c r="P3186" t="s">
        <v>11822</v>
      </c>
      <c r="Q3186" t="str">
        <f t="shared" si="196"/>
        <v>No</v>
      </c>
      <c r="R3186">
        <v>2</v>
      </c>
      <c r="S3186" t="str">
        <f t="shared" si="197"/>
        <v>Small</v>
      </c>
      <c r="T3186" s="50">
        <v>110</v>
      </c>
      <c r="U3186" s="70">
        <f t="shared" si="198"/>
        <v>0.03</v>
      </c>
      <c r="V3186" s="52">
        <v>4.91</v>
      </c>
      <c r="W3186" s="52" t="str" cm="1">
        <f t="array" ref="W3186">_xlfn.SWITCH(ROUND(V3186,0),5,"Excellent",4,"Good",3,"Ok","Bad")</f>
        <v>Excellent</v>
      </c>
      <c r="X3186">
        <v>43</v>
      </c>
      <c r="Y3186" t="str">
        <f t="shared" si="199"/>
        <v>No</v>
      </c>
      <c r="Z3186" s="68">
        <v>43086</v>
      </c>
      <c r="AA3186" s="68">
        <v>43898</v>
      </c>
      <c r="AB3186">
        <v>88</v>
      </c>
      <c r="AC3186" t="s">
        <v>15615</v>
      </c>
    </row>
    <row r="3187" spans="1:29" x14ac:dyDescent="0.3">
      <c r="A3187" t="s">
        <v>2307</v>
      </c>
      <c r="B3187">
        <v>2740</v>
      </c>
      <c r="C3187" t="str">
        <f>VLOOKUP($B3187,Hosts!$A:$M,10,0)</f>
        <v>Within an hour</v>
      </c>
      <c r="D3187" s="70">
        <f>VLOOKUP($B3187,Hosts!$A:$M,11,0)</f>
        <v>1</v>
      </c>
      <c r="E3187" s="70">
        <f>VLOOKUP($B3187,Hosts!$A:$M,12,0)</f>
        <v>1</v>
      </c>
      <c r="F3187" t="str">
        <f>VLOOKUP($B3187,Hosts!$A:$M,13,0)</f>
        <v>Yes</v>
      </c>
      <c r="G3187" t="str">
        <f>INDEX(Hosts!$A:$M, MATCH(Places!$B3187,Hosts!$A:$A,0), MATCH(Places!G$1,Hosts!$A$1:$M$1,0))</f>
        <v>Within an hour</v>
      </c>
      <c r="H3187" s="70">
        <f>INDEX(Hosts!$A:$M, MATCH(Places!$B3187,Hosts!$A:$A,0), MATCH(Places!H$1,Hosts!$A$1:$M$1,0))</f>
        <v>1</v>
      </c>
      <c r="I3187" s="70">
        <f>INDEX(Hosts!$A:$M, MATCH(Places!$B3187,Hosts!$A:$A,0), MATCH(Places!I$1,Hosts!$A$1:$M$1,0))</f>
        <v>1</v>
      </c>
      <c r="J3187" t="str">
        <f>INDEX(Hosts!$A:$M, MATCH(Places!$B3187,Hosts!$A:$A,0), MATCH(Places!J$1,Hosts!$A$1:$M$1,0))</f>
        <v>Yes</v>
      </c>
      <c r="K3187">
        <v>9</v>
      </c>
      <c r="L3187" t="str">
        <f>VLOOKUP($K3187,Neighborhoods!$A:$C,2,0)</f>
        <v>Brooklyn</v>
      </c>
      <c r="M3187" t="str">
        <f>VLOOKUP($K3187,Neighborhoods!$A:$C,3,0)</f>
        <v>Crown Heights</v>
      </c>
      <c r="N3187" t="str">
        <f>INDEX(Neighborhoods!$A:$C, MATCH(Places!$K3187,Neighborhoods!$A:$A,0), MATCH(Places!N$1,Neighborhoods!$A$1:$C$1,0))</f>
        <v>Brooklyn</v>
      </c>
      <c r="O3187" t="str">
        <f>INDEX(Neighborhoods!$A:$C, MATCH(Places!$K3187,Neighborhoods!$A:$A,0), MATCH(Places!O$1,Neighborhoods!$A$1:$C$1,0))</f>
        <v>Crown Heights</v>
      </c>
      <c r="P3187" t="s">
        <v>1</v>
      </c>
      <c r="Q3187" t="str">
        <f t="shared" si="196"/>
        <v>Yes</v>
      </c>
      <c r="R3187">
        <v>1</v>
      </c>
      <c r="S3187" t="str">
        <f t="shared" si="197"/>
        <v>Small</v>
      </c>
      <c r="T3187" s="50">
        <v>54</v>
      </c>
      <c r="U3187" s="70">
        <f t="shared" si="198"/>
        <v>0.03</v>
      </c>
      <c r="V3187" s="52">
        <v>5</v>
      </c>
      <c r="W3187" s="52" t="str" cm="1">
        <f t="array" ref="W3187">_xlfn.SWITCH(ROUND(V3187,0),5,"Excellent",4,"Good",3,"Ok","Bad")</f>
        <v>Excellent</v>
      </c>
      <c r="X3187">
        <v>11</v>
      </c>
      <c r="Y3187" t="str">
        <f t="shared" si="199"/>
        <v>No</v>
      </c>
      <c r="Z3187" s="68">
        <v>43064</v>
      </c>
      <c r="AA3187" s="68">
        <v>43601</v>
      </c>
      <c r="AB3187">
        <v>0</v>
      </c>
      <c r="AC3187" t="s">
        <v>15615</v>
      </c>
    </row>
    <row r="3188" spans="1:29" x14ac:dyDescent="0.3">
      <c r="A3188" t="s">
        <v>2308</v>
      </c>
      <c r="B3188">
        <v>1711</v>
      </c>
      <c r="C3188" t="str">
        <f>VLOOKUP($B3188,Hosts!$A:$M,10,0)</f>
        <v>Within a day</v>
      </c>
      <c r="D3188" s="70">
        <f>VLOOKUP($B3188,Hosts!$A:$M,11,0)</f>
        <v>1</v>
      </c>
      <c r="E3188" s="70">
        <f>VLOOKUP($B3188,Hosts!$A:$M,12,0)</f>
        <v>0.93</v>
      </c>
      <c r="F3188" t="str">
        <f>VLOOKUP($B3188,Hosts!$A:$M,13,0)</f>
        <v>No</v>
      </c>
      <c r="G3188" t="str">
        <f>INDEX(Hosts!$A:$M, MATCH(Places!$B3188,Hosts!$A:$A,0), MATCH(Places!G$1,Hosts!$A$1:$M$1,0))</f>
        <v>Within a day</v>
      </c>
      <c r="H3188" s="70">
        <f>INDEX(Hosts!$A:$M, MATCH(Places!$B3188,Hosts!$A:$A,0), MATCH(Places!H$1,Hosts!$A$1:$M$1,0))</f>
        <v>1</v>
      </c>
      <c r="I3188" s="70">
        <f>INDEX(Hosts!$A:$M, MATCH(Places!$B3188,Hosts!$A:$A,0), MATCH(Places!I$1,Hosts!$A$1:$M$1,0))</f>
        <v>0.93</v>
      </c>
      <c r="J3188" t="str">
        <f>INDEX(Hosts!$A:$M, MATCH(Places!$B3188,Hosts!$A:$A,0), MATCH(Places!J$1,Hosts!$A$1:$M$1,0))</f>
        <v>No</v>
      </c>
      <c r="K3188">
        <v>20</v>
      </c>
      <c r="L3188" t="str">
        <f>VLOOKUP($K3188,Neighborhoods!$A:$C,2,0)</f>
        <v>Manhattan</v>
      </c>
      <c r="M3188" t="str">
        <f>VLOOKUP($K3188,Neighborhoods!$A:$C,3,0)</f>
        <v>Upper West Side</v>
      </c>
      <c r="N3188" t="str">
        <f>INDEX(Neighborhoods!$A:$C, MATCH(Places!$K3188,Neighborhoods!$A:$A,0), MATCH(Places!N$1,Neighborhoods!$A$1:$C$1,0))</f>
        <v>Manhattan</v>
      </c>
      <c r="O3188" t="str">
        <f>INDEX(Neighborhoods!$A:$C, MATCH(Places!$K3188,Neighborhoods!$A:$A,0), MATCH(Places!O$1,Neighborhoods!$A$1:$C$1,0))</f>
        <v>Upper West Side</v>
      </c>
      <c r="P3188" t="s">
        <v>11822</v>
      </c>
      <c r="Q3188" t="str">
        <f t="shared" si="196"/>
        <v>No</v>
      </c>
      <c r="R3188">
        <v>4</v>
      </c>
      <c r="S3188" t="str">
        <f t="shared" si="197"/>
        <v>Medium</v>
      </c>
      <c r="T3188" s="50">
        <v>175</v>
      </c>
      <c r="U3188" s="70">
        <f t="shared" si="198"/>
        <v>0.03</v>
      </c>
      <c r="V3188" s="52">
        <v>4.92</v>
      </c>
      <c r="W3188" s="52" t="str" cm="1">
        <f t="array" ref="W3188">_xlfn.SWITCH(ROUND(V3188,0),5,"Excellent",4,"Good",3,"Ok","Bad")</f>
        <v>Excellent</v>
      </c>
      <c r="X3188">
        <v>51</v>
      </c>
      <c r="Y3188" t="str">
        <f t="shared" si="199"/>
        <v>No</v>
      </c>
      <c r="Z3188" s="68">
        <v>43079</v>
      </c>
      <c r="AA3188" s="68">
        <v>43895</v>
      </c>
      <c r="AB3188">
        <v>0</v>
      </c>
      <c r="AC3188" t="s">
        <v>15615</v>
      </c>
    </row>
    <row r="3189" spans="1:29" x14ac:dyDescent="0.3">
      <c r="A3189" t="s">
        <v>2309</v>
      </c>
      <c r="B3189">
        <v>3407</v>
      </c>
      <c r="C3189" t="str">
        <f>VLOOKUP($B3189,Hosts!$A:$M,10,0)</f>
        <v>Within an hour</v>
      </c>
      <c r="D3189" s="70">
        <f>VLOOKUP($B3189,Hosts!$A:$M,11,0)</f>
        <v>1</v>
      </c>
      <c r="E3189" s="70">
        <f>VLOOKUP($B3189,Hosts!$A:$M,12,0)</f>
        <v>0.97</v>
      </c>
      <c r="F3189" t="str">
        <f>VLOOKUP($B3189,Hosts!$A:$M,13,0)</f>
        <v>Yes</v>
      </c>
      <c r="G3189" t="str">
        <f>INDEX(Hosts!$A:$M, MATCH(Places!$B3189,Hosts!$A:$A,0), MATCH(Places!G$1,Hosts!$A$1:$M$1,0))</f>
        <v>Within an hour</v>
      </c>
      <c r="H3189" s="70">
        <f>INDEX(Hosts!$A:$M, MATCH(Places!$B3189,Hosts!$A:$A,0), MATCH(Places!H$1,Hosts!$A$1:$M$1,0))</f>
        <v>1</v>
      </c>
      <c r="I3189" s="70">
        <f>INDEX(Hosts!$A:$M, MATCH(Places!$B3189,Hosts!$A:$A,0), MATCH(Places!I$1,Hosts!$A$1:$M$1,0))</f>
        <v>0.97</v>
      </c>
      <c r="J3189" t="str">
        <f>INDEX(Hosts!$A:$M, MATCH(Places!$B3189,Hosts!$A:$A,0), MATCH(Places!J$1,Hosts!$A$1:$M$1,0))</f>
        <v>Yes</v>
      </c>
      <c r="K3189">
        <v>22</v>
      </c>
      <c r="L3189" t="str">
        <f>VLOOKUP($K3189,Neighborhoods!$A:$C,2,0)</f>
        <v>Queens</v>
      </c>
      <c r="M3189" t="str">
        <f>VLOOKUP($K3189,Neighborhoods!$A:$C,3,0)</f>
        <v>Flushing</v>
      </c>
      <c r="N3189" t="str">
        <f>INDEX(Neighborhoods!$A:$C, MATCH(Places!$K3189,Neighborhoods!$A:$A,0), MATCH(Places!N$1,Neighborhoods!$A$1:$C$1,0))</f>
        <v>Queens</v>
      </c>
      <c r="O3189" t="str">
        <f>INDEX(Neighborhoods!$A:$C, MATCH(Places!$K3189,Neighborhoods!$A:$A,0), MATCH(Places!O$1,Neighborhoods!$A$1:$C$1,0))</f>
        <v>Flushing</v>
      </c>
      <c r="P3189" t="s">
        <v>11822</v>
      </c>
      <c r="Q3189" t="str">
        <f t="shared" si="196"/>
        <v>No</v>
      </c>
      <c r="R3189">
        <v>8</v>
      </c>
      <c r="S3189" t="str">
        <f t="shared" si="197"/>
        <v>Large</v>
      </c>
      <c r="T3189" s="50">
        <v>256</v>
      </c>
      <c r="U3189" s="70">
        <f t="shared" si="198"/>
        <v>0.04</v>
      </c>
      <c r="V3189" s="52">
        <v>4.9800000000000004</v>
      </c>
      <c r="W3189" s="52" t="str" cm="1">
        <f t="array" ref="W3189">_xlfn.SWITCH(ROUND(V3189,0),5,"Excellent",4,"Good",3,"Ok","Bad")</f>
        <v>Excellent</v>
      </c>
      <c r="X3189">
        <v>63</v>
      </c>
      <c r="Y3189" t="str">
        <f t="shared" si="199"/>
        <v>No</v>
      </c>
      <c r="Z3189" s="68">
        <v>43058</v>
      </c>
      <c r="AA3189" s="68">
        <v>43831</v>
      </c>
      <c r="AB3189">
        <v>97</v>
      </c>
      <c r="AC3189" t="s">
        <v>15615</v>
      </c>
    </row>
    <row r="3190" spans="1:29" x14ac:dyDescent="0.3">
      <c r="A3190" t="s">
        <v>2310</v>
      </c>
      <c r="B3190">
        <v>2943</v>
      </c>
      <c r="C3190" t="str">
        <f>VLOOKUP($B3190,Hosts!$A:$M,10,0)</f>
        <v>Within an hour</v>
      </c>
      <c r="D3190" s="70">
        <f>VLOOKUP($B3190,Hosts!$A:$M,11,0)</f>
        <v>1</v>
      </c>
      <c r="E3190" s="70">
        <f>VLOOKUP($B3190,Hosts!$A:$M,12,0)</f>
        <v>1</v>
      </c>
      <c r="F3190" t="str">
        <f>VLOOKUP($B3190,Hosts!$A:$M,13,0)</f>
        <v>No</v>
      </c>
      <c r="G3190" t="str">
        <f>INDEX(Hosts!$A:$M, MATCH(Places!$B3190,Hosts!$A:$A,0), MATCH(Places!G$1,Hosts!$A$1:$M$1,0))</f>
        <v>Within an hour</v>
      </c>
      <c r="H3190" s="70">
        <f>INDEX(Hosts!$A:$M, MATCH(Places!$B3190,Hosts!$A:$A,0), MATCH(Places!H$1,Hosts!$A$1:$M$1,0))</f>
        <v>1</v>
      </c>
      <c r="I3190" s="70">
        <f>INDEX(Hosts!$A:$M, MATCH(Places!$B3190,Hosts!$A:$A,0), MATCH(Places!I$1,Hosts!$A$1:$M$1,0))</f>
        <v>1</v>
      </c>
      <c r="J3190" t="str">
        <f>INDEX(Hosts!$A:$M, MATCH(Places!$B3190,Hosts!$A:$A,0), MATCH(Places!J$1,Hosts!$A$1:$M$1,0))</f>
        <v>No</v>
      </c>
      <c r="K3190">
        <v>12</v>
      </c>
      <c r="L3190" t="str">
        <f>VLOOKUP($K3190,Neighborhoods!$A:$C,2,0)</f>
        <v>Brooklyn</v>
      </c>
      <c r="M3190" t="str">
        <f>VLOOKUP($K3190,Neighborhoods!$A:$C,3,0)</f>
        <v>Williamsburg</v>
      </c>
      <c r="N3190" t="str">
        <f>INDEX(Neighborhoods!$A:$C, MATCH(Places!$K3190,Neighborhoods!$A:$A,0), MATCH(Places!N$1,Neighborhoods!$A$1:$C$1,0))</f>
        <v>Brooklyn</v>
      </c>
      <c r="O3190" t="str">
        <f>INDEX(Neighborhoods!$A:$C, MATCH(Places!$K3190,Neighborhoods!$A:$A,0), MATCH(Places!O$1,Neighborhoods!$A$1:$C$1,0))</f>
        <v>Williamsburg</v>
      </c>
      <c r="P3190" t="s">
        <v>11822</v>
      </c>
      <c r="Q3190" t="str">
        <f t="shared" si="196"/>
        <v>No</v>
      </c>
      <c r="R3190">
        <v>4</v>
      </c>
      <c r="S3190" t="str">
        <f t="shared" si="197"/>
        <v>Medium</v>
      </c>
      <c r="T3190" s="50">
        <v>100</v>
      </c>
      <c r="U3190" s="70">
        <f t="shared" si="198"/>
        <v>0.03</v>
      </c>
      <c r="V3190" s="52">
        <v>4.82</v>
      </c>
      <c r="W3190" s="52" t="str" cm="1">
        <f t="array" ref="W3190">_xlfn.SWITCH(ROUND(V3190,0),5,"Excellent",4,"Good",3,"Ok","Bad")</f>
        <v>Excellent</v>
      </c>
      <c r="X3190">
        <v>110</v>
      </c>
      <c r="Y3190" t="str">
        <f t="shared" si="199"/>
        <v>Yes</v>
      </c>
      <c r="Z3190" s="68">
        <v>43112</v>
      </c>
      <c r="AA3190" s="68">
        <v>43897</v>
      </c>
      <c r="AB3190">
        <v>321</v>
      </c>
      <c r="AC3190" t="s">
        <v>15616</v>
      </c>
    </row>
    <row r="3191" spans="1:29" x14ac:dyDescent="0.3">
      <c r="A3191" t="s">
        <v>2311</v>
      </c>
      <c r="B3191">
        <v>3409</v>
      </c>
      <c r="C3191" t="str">
        <f>VLOOKUP($B3191,Hosts!$A:$M,10,0)</f>
        <v>Within an hour</v>
      </c>
      <c r="D3191" s="70">
        <f>VLOOKUP($B3191,Hosts!$A:$M,11,0)</f>
        <v>1</v>
      </c>
      <c r="E3191" s="70">
        <f>VLOOKUP($B3191,Hosts!$A:$M,12,0)</f>
        <v>0.9</v>
      </c>
      <c r="F3191" t="str">
        <f>VLOOKUP($B3191,Hosts!$A:$M,13,0)</f>
        <v>Yes</v>
      </c>
      <c r="G3191" t="str">
        <f>INDEX(Hosts!$A:$M, MATCH(Places!$B3191,Hosts!$A:$A,0), MATCH(Places!G$1,Hosts!$A$1:$M$1,0))</f>
        <v>Within an hour</v>
      </c>
      <c r="H3191" s="70">
        <f>INDEX(Hosts!$A:$M, MATCH(Places!$B3191,Hosts!$A:$A,0), MATCH(Places!H$1,Hosts!$A$1:$M$1,0))</f>
        <v>1</v>
      </c>
      <c r="I3191" s="70">
        <f>INDEX(Hosts!$A:$M, MATCH(Places!$B3191,Hosts!$A:$A,0), MATCH(Places!I$1,Hosts!$A$1:$M$1,0))</f>
        <v>0.9</v>
      </c>
      <c r="J3191" t="str">
        <f>INDEX(Hosts!$A:$M, MATCH(Places!$B3191,Hosts!$A:$A,0), MATCH(Places!J$1,Hosts!$A$1:$M$1,0))</f>
        <v>Yes</v>
      </c>
      <c r="K3191">
        <v>10</v>
      </c>
      <c r="L3191" t="str">
        <f>VLOOKUP($K3191,Neighborhoods!$A:$C,2,0)</f>
        <v>Brooklyn</v>
      </c>
      <c r="M3191" t="str">
        <f>VLOOKUP($K3191,Neighborhoods!$A:$C,3,0)</f>
        <v>East Flatbush</v>
      </c>
      <c r="N3191" t="str">
        <f>INDEX(Neighborhoods!$A:$C, MATCH(Places!$K3191,Neighborhoods!$A:$A,0), MATCH(Places!N$1,Neighborhoods!$A$1:$C$1,0))</f>
        <v>Brooklyn</v>
      </c>
      <c r="O3191" t="str">
        <f>INDEX(Neighborhoods!$A:$C, MATCH(Places!$K3191,Neighborhoods!$A:$A,0), MATCH(Places!O$1,Neighborhoods!$A$1:$C$1,0))</f>
        <v>East Flatbush</v>
      </c>
      <c r="P3191" t="s">
        <v>1</v>
      </c>
      <c r="Q3191" t="str">
        <f t="shared" si="196"/>
        <v>Yes</v>
      </c>
      <c r="R3191">
        <v>2</v>
      </c>
      <c r="S3191" t="str">
        <f t="shared" si="197"/>
        <v>Small</v>
      </c>
      <c r="T3191" s="50">
        <v>80</v>
      </c>
      <c r="U3191" s="70">
        <f t="shared" si="198"/>
        <v>0.03</v>
      </c>
      <c r="V3191" s="52">
        <v>4.95</v>
      </c>
      <c r="W3191" s="52" t="str" cm="1">
        <f t="array" ref="W3191">_xlfn.SWITCH(ROUND(V3191,0),5,"Excellent",4,"Good",3,"Ok","Bad")</f>
        <v>Excellent</v>
      </c>
      <c r="X3191">
        <v>19</v>
      </c>
      <c r="Y3191" t="str">
        <f t="shared" si="199"/>
        <v>No</v>
      </c>
      <c r="Z3191" s="68">
        <v>43067</v>
      </c>
      <c r="AA3191" s="68">
        <v>43831</v>
      </c>
      <c r="AB3191">
        <v>270</v>
      </c>
      <c r="AC3191" t="s">
        <v>15615</v>
      </c>
    </row>
    <row r="3192" spans="1:29" x14ac:dyDescent="0.3">
      <c r="A3192" t="s">
        <v>2312</v>
      </c>
      <c r="B3192">
        <v>3410</v>
      </c>
      <c r="C3192" t="str">
        <f>VLOOKUP($B3192,Hosts!$A:$M,10,0)</f>
        <v>Within an hour</v>
      </c>
      <c r="D3192" s="70">
        <f>VLOOKUP($B3192,Hosts!$A:$M,11,0)</f>
        <v>1</v>
      </c>
      <c r="E3192" s="70">
        <f>VLOOKUP($B3192,Hosts!$A:$M,12,0)</f>
        <v>1</v>
      </c>
      <c r="F3192" t="str">
        <f>VLOOKUP($B3192,Hosts!$A:$M,13,0)</f>
        <v>Yes</v>
      </c>
      <c r="G3192" t="str">
        <f>INDEX(Hosts!$A:$M, MATCH(Places!$B3192,Hosts!$A:$A,0), MATCH(Places!G$1,Hosts!$A$1:$M$1,0))</f>
        <v>Within an hour</v>
      </c>
      <c r="H3192" s="70">
        <f>INDEX(Hosts!$A:$M, MATCH(Places!$B3192,Hosts!$A:$A,0), MATCH(Places!H$1,Hosts!$A$1:$M$1,0))</f>
        <v>1</v>
      </c>
      <c r="I3192" s="70">
        <f>INDEX(Hosts!$A:$M, MATCH(Places!$B3192,Hosts!$A:$A,0), MATCH(Places!I$1,Hosts!$A$1:$M$1,0))</f>
        <v>1</v>
      </c>
      <c r="J3192" t="str">
        <f>INDEX(Hosts!$A:$M, MATCH(Places!$B3192,Hosts!$A:$A,0), MATCH(Places!J$1,Hosts!$A$1:$M$1,0))</f>
        <v>Yes</v>
      </c>
      <c r="K3192">
        <v>12</v>
      </c>
      <c r="L3192" t="str">
        <f>VLOOKUP($K3192,Neighborhoods!$A:$C,2,0)</f>
        <v>Brooklyn</v>
      </c>
      <c r="M3192" t="str">
        <f>VLOOKUP($K3192,Neighborhoods!$A:$C,3,0)</f>
        <v>Williamsburg</v>
      </c>
      <c r="N3192" t="str">
        <f>INDEX(Neighborhoods!$A:$C, MATCH(Places!$K3192,Neighborhoods!$A:$A,0), MATCH(Places!N$1,Neighborhoods!$A$1:$C$1,0))</f>
        <v>Brooklyn</v>
      </c>
      <c r="O3192" t="str">
        <f>INDEX(Neighborhoods!$A:$C, MATCH(Places!$K3192,Neighborhoods!$A:$A,0), MATCH(Places!O$1,Neighborhoods!$A$1:$C$1,0))</f>
        <v>Williamsburg</v>
      </c>
      <c r="P3192" t="s">
        <v>1</v>
      </c>
      <c r="Q3192" t="str">
        <f t="shared" si="196"/>
        <v>Yes</v>
      </c>
      <c r="R3192">
        <v>2</v>
      </c>
      <c r="S3192" t="str">
        <f t="shared" si="197"/>
        <v>Small</v>
      </c>
      <c r="T3192" s="50">
        <v>100</v>
      </c>
      <c r="U3192" s="70">
        <f t="shared" si="198"/>
        <v>0.03</v>
      </c>
      <c r="V3192" s="52">
        <v>4.9800000000000004</v>
      </c>
      <c r="W3192" s="52" t="str" cm="1">
        <f t="array" ref="W3192">_xlfn.SWITCH(ROUND(V3192,0),5,"Excellent",4,"Good",3,"Ok","Bad")</f>
        <v>Excellent</v>
      </c>
      <c r="X3192">
        <v>101</v>
      </c>
      <c r="Y3192" t="str">
        <f t="shared" si="199"/>
        <v>Yes</v>
      </c>
      <c r="Z3192" s="68">
        <v>43072</v>
      </c>
      <c r="AA3192" s="68">
        <v>44052</v>
      </c>
      <c r="AB3192">
        <v>89</v>
      </c>
      <c r="AC3192" t="s">
        <v>15616</v>
      </c>
    </row>
    <row r="3193" spans="1:29" x14ac:dyDescent="0.3">
      <c r="A3193" t="s">
        <v>2313</v>
      </c>
      <c r="B3193">
        <v>3411</v>
      </c>
      <c r="C3193" t="str">
        <f>VLOOKUP($B3193,Hosts!$A:$M,10,0)</f>
        <v>Within a few hours</v>
      </c>
      <c r="D3193" s="70">
        <f>VLOOKUP($B3193,Hosts!$A:$M,11,0)</f>
        <v>1</v>
      </c>
      <c r="E3193" s="70">
        <f>VLOOKUP($B3193,Hosts!$A:$M,12,0)</f>
        <v>0.96</v>
      </c>
      <c r="F3193" t="str">
        <f>VLOOKUP($B3193,Hosts!$A:$M,13,0)</f>
        <v>No</v>
      </c>
      <c r="G3193" t="str">
        <f>INDEX(Hosts!$A:$M, MATCH(Places!$B3193,Hosts!$A:$A,0), MATCH(Places!G$1,Hosts!$A$1:$M$1,0))</f>
        <v>Within a few hours</v>
      </c>
      <c r="H3193" s="70">
        <f>INDEX(Hosts!$A:$M, MATCH(Places!$B3193,Hosts!$A:$A,0), MATCH(Places!H$1,Hosts!$A$1:$M$1,0))</f>
        <v>1</v>
      </c>
      <c r="I3193" s="70">
        <f>INDEX(Hosts!$A:$M, MATCH(Places!$B3193,Hosts!$A:$A,0), MATCH(Places!I$1,Hosts!$A$1:$M$1,0))</f>
        <v>0.96</v>
      </c>
      <c r="J3193" t="str">
        <f>INDEX(Hosts!$A:$M, MATCH(Places!$B3193,Hosts!$A:$A,0), MATCH(Places!J$1,Hosts!$A$1:$M$1,0))</f>
        <v>No</v>
      </c>
      <c r="K3193">
        <v>10</v>
      </c>
      <c r="L3193" t="str">
        <f>VLOOKUP($K3193,Neighborhoods!$A:$C,2,0)</f>
        <v>Brooklyn</v>
      </c>
      <c r="M3193" t="str">
        <f>VLOOKUP($K3193,Neighborhoods!$A:$C,3,0)</f>
        <v>East Flatbush</v>
      </c>
      <c r="N3193" t="str">
        <f>INDEX(Neighborhoods!$A:$C, MATCH(Places!$K3193,Neighborhoods!$A:$A,0), MATCH(Places!N$1,Neighborhoods!$A$1:$C$1,0))</f>
        <v>Brooklyn</v>
      </c>
      <c r="O3193" t="str">
        <f>INDEX(Neighborhoods!$A:$C, MATCH(Places!$K3193,Neighborhoods!$A:$A,0), MATCH(Places!O$1,Neighborhoods!$A$1:$C$1,0))</f>
        <v>East Flatbush</v>
      </c>
      <c r="P3193" t="s">
        <v>1</v>
      </c>
      <c r="Q3193" t="str">
        <f t="shared" si="196"/>
        <v>Yes</v>
      </c>
      <c r="R3193">
        <v>2</v>
      </c>
      <c r="S3193" t="str">
        <f t="shared" si="197"/>
        <v>Small</v>
      </c>
      <c r="T3193" s="50">
        <v>58</v>
      </c>
      <c r="U3193" s="70">
        <f t="shared" si="198"/>
        <v>0.03</v>
      </c>
      <c r="V3193" s="52">
        <v>4.7300000000000004</v>
      </c>
      <c r="W3193" s="52" t="str" cm="1">
        <f t="array" ref="W3193">_xlfn.SWITCH(ROUND(V3193,0),5,"Excellent",4,"Good",3,"Ok","Bad")</f>
        <v>Excellent</v>
      </c>
      <c r="X3193">
        <v>22</v>
      </c>
      <c r="Y3193" t="str">
        <f t="shared" si="199"/>
        <v>No</v>
      </c>
      <c r="Z3193" s="68">
        <v>43064</v>
      </c>
      <c r="AA3193" s="68">
        <v>43873</v>
      </c>
      <c r="AB3193">
        <v>365</v>
      </c>
      <c r="AC3193" t="s">
        <v>15616</v>
      </c>
    </row>
    <row r="3194" spans="1:29" x14ac:dyDescent="0.3">
      <c r="A3194" t="s">
        <v>13985</v>
      </c>
      <c r="B3194">
        <v>609</v>
      </c>
      <c r="C3194" t="str">
        <f>VLOOKUP($B3194,Hosts!$A:$M,10,0)</f>
        <v>A few days or more</v>
      </c>
      <c r="D3194" s="70">
        <f>VLOOKUP($B3194,Hosts!$A:$M,11,0)</f>
        <v>0</v>
      </c>
      <c r="E3194" s="70">
        <f>VLOOKUP($B3194,Hosts!$A:$M,12,0)</f>
        <v>0.75</v>
      </c>
      <c r="F3194" t="str">
        <f>VLOOKUP($B3194,Hosts!$A:$M,13,0)</f>
        <v>No</v>
      </c>
      <c r="G3194" t="str">
        <f>INDEX(Hosts!$A:$M, MATCH(Places!$B3194,Hosts!$A:$A,0), MATCH(Places!G$1,Hosts!$A$1:$M$1,0))</f>
        <v>A few days or more</v>
      </c>
      <c r="H3194" s="70">
        <f>INDEX(Hosts!$A:$M, MATCH(Places!$B3194,Hosts!$A:$A,0), MATCH(Places!H$1,Hosts!$A$1:$M$1,0))</f>
        <v>0</v>
      </c>
      <c r="I3194" s="70">
        <f>INDEX(Hosts!$A:$M, MATCH(Places!$B3194,Hosts!$A:$A,0), MATCH(Places!I$1,Hosts!$A$1:$M$1,0))</f>
        <v>0.75</v>
      </c>
      <c r="J3194" t="str">
        <f>INDEX(Hosts!$A:$M, MATCH(Places!$B3194,Hosts!$A:$A,0), MATCH(Places!J$1,Hosts!$A$1:$M$1,0))</f>
        <v>No</v>
      </c>
      <c r="K3194">
        <v>12</v>
      </c>
      <c r="L3194" t="str">
        <f>VLOOKUP($K3194,Neighborhoods!$A:$C,2,0)</f>
        <v>Brooklyn</v>
      </c>
      <c r="M3194" t="str">
        <f>VLOOKUP($K3194,Neighborhoods!$A:$C,3,0)</f>
        <v>Williamsburg</v>
      </c>
      <c r="N3194" t="str">
        <f>INDEX(Neighborhoods!$A:$C, MATCH(Places!$K3194,Neighborhoods!$A:$A,0), MATCH(Places!N$1,Neighborhoods!$A$1:$C$1,0))</f>
        <v>Brooklyn</v>
      </c>
      <c r="O3194" t="str">
        <f>INDEX(Neighborhoods!$A:$C, MATCH(Places!$K3194,Neighborhoods!$A:$A,0), MATCH(Places!O$1,Neighborhoods!$A$1:$C$1,0))</f>
        <v>Williamsburg</v>
      </c>
      <c r="P3194" t="s">
        <v>11822</v>
      </c>
      <c r="Q3194" t="str">
        <f t="shared" si="196"/>
        <v>No</v>
      </c>
      <c r="R3194">
        <v>6</v>
      </c>
      <c r="S3194" t="str">
        <f t="shared" si="197"/>
        <v>Large</v>
      </c>
      <c r="T3194" s="50">
        <v>280</v>
      </c>
      <c r="U3194" s="70">
        <f t="shared" si="198"/>
        <v>0.04</v>
      </c>
      <c r="V3194" s="52">
        <v>5</v>
      </c>
      <c r="W3194" s="52" t="str" cm="1">
        <f t="array" ref="W3194">_xlfn.SWITCH(ROUND(V3194,0),5,"Excellent",4,"Good",3,"Ok","Bad")</f>
        <v>Excellent</v>
      </c>
      <c r="X3194">
        <v>3</v>
      </c>
      <c r="Y3194" t="str">
        <f t="shared" si="199"/>
        <v>No</v>
      </c>
      <c r="Z3194" s="68">
        <v>43078</v>
      </c>
      <c r="AA3194" s="68">
        <v>43835</v>
      </c>
      <c r="AB3194">
        <v>138</v>
      </c>
      <c r="AC3194" t="s">
        <v>15615</v>
      </c>
    </row>
    <row r="3195" spans="1:29" x14ac:dyDescent="0.3">
      <c r="A3195" t="s">
        <v>14065</v>
      </c>
      <c r="B3195">
        <v>2285</v>
      </c>
      <c r="C3195" t="str">
        <f>VLOOKUP($B3195,Hosts!$A:$M,10,0)</f>
        <v>Within an hour</v>
      </c>
      <c r="D3195" s="70">
        <f>VLOOKUP($B3195,Hosts!$A:$M,11,0)</f>
        <v>1</v>
      </c>
      <c r="E3195" s="70">
        <f>VLOOKUP($B3195,Hosts!$A:$M,12,0)</f>
        <v>1</v>
      </c>
      <c r="F3195" t="str">
        <f>VLOOKUP($B3195,Hosts!$A:$M,13,0)</f>
        <v>Yes</v>
      </c>
      <c r="G3195" t="str">
        <f>INDEX(Hosts!$A:$M, MATCH(Places!$B3195,Hosts!$A:$A,0), MATCH(Places!G$1,Hosts!$A$1:$M$1,0))</f>
        <v>Within an hour</v>
      </c>
      <c r="H3195" s="70">
        <f>INDEX(Hosts!$A:$M, MATCH(Places!$B3195,Hosts!$A:$A,0), MATCH(Places!H$1,Hosts!$A$1:$M$1,0))</f>
        <v>1</v>
      </c>
      <c r="I3195" s="70">
        <f>INDEX(Hosts!$A:$M, MATCH(Places!$B3195,Hosts!$A:$A,0), MATCH(Places!I$1,Hosts!$A$1:$M$1,0))</f>
        <v>1</v>
      </c>
      <c r="J3195" t="str">
        <f>INDEX(Hosts!$A:$M, MATCH(Places!$B3195,Hosts!$A:$A,0), MATCH(Places!J$1,Hosts!$A$1:$M$1,0))</f>
        <v>Yes</v>
      </c>
      <c r="K3195">
        <v>11</v>
      </c>
      <c r="L3195" t="str">
        <f>VLOOKUP($K3195,Neighborhoods!$A:$C,2,0)</f>
        <v>Brooklyn</v>
      </c>
      <c r="M3195" t="str">
        <f>VLOOKUP($K3195,Neighborhoods!$A:$C,3,0)</f>
        <v>Greenpoint</v>
      </c>
      <c r="N3195" t="str">
        <f>INDEX(Neighborhoods!$A:$C, MATCH(Places!$K3195,Neighborhoods!$A:$A,0), MATCH(Places!N$1,Neighborhoods!$A$1:$C$1,0))</f>
        <v>Brooklyn</v>
      </c>
      <c r="O3195" t="str">
        <f>INDEX(Neighborhoods!$A:$C, MATCH(Places!$K3195,Neighborhoods!$A:$A,0), MATCH(Places!O$1,Neighborhoods!$A$1:$C$1,0))</f>
        <v>Greenpoint</v>
      </c>
      <c r="P3195" t="s">
        <v>16</v>
      </c>
      <c r="Q3195" t="str">
        <f t="shared" si="196"/>
        <v>Yes</v>
      </c>
      <c r="R3195">
        <v>1</v>
      </c>
      <c r="S3195" t="str">
        <f t="shared" si="197"/>
        <v>Small</v>
      </c>
      <c r="T3195" s="50">
        <v>35</v>
      </c>
      <c r="U3195" s="70">
        <f t="shared" si="198"/>
        <v>0.03</v>
      </c>
      <c r="V3195" s="52">
        <v>5</v>
      </c>
      <c r="W3195" s="52" t="str" cm="1">
        <f t="array" ref="W3195">_xlfn.SWITCH(ROUND(V3195,0),5,"Excellent",4,"Good",3,"Ok","Bad")</f>
        <v>Excellent</v>
      </c>
      <c r="X3195">
        <v>17</v>
      </c>
      <c r="Y3195" t="str">
        <f t="shared" si="199"/>
        <v>No</v>
      </c>
      <c r="Z3195" s="68">
        <v>43079</v>
      </c>
      <c r="AA3195" s="68">
        <v>43807</v>
      </c>
      <c r="AB3195">
        <v>365</v>
      </c>
      <c r="AC3195" t="s">
        <v>15616</v>
      </c>
    </row>
    <row r="3196" spans="1:29" x14ac:dyDescent="0.3">
      <c r="A3196" t="s">
        <v>2314</v>
      </c>
      <c r="B3196">
        <v>1577</v>
      </c>
      <c r="C3196" t="str">
        <f>VLOOKUP($B3196,Hosts!$A:$M,10,0)</f>
        <v>Within a few hours</v>
      </c>
      <c r="D3196" s="70">
        <f>VLOOKUP($B3196,Hosts!$A:$M,11,0)</f>
        <v>1</v>
      </c>
      <c r="E3196" s="70">
        <f>VLOOKUP($B3196,Hosts!$A:$M,12,0)</f>
        <v>1</v>
      </c>
      <c r="F3196" t="str">
        <f>VLOOKUP($B3196,Hosts!$A:$M,13,0)</f>
        <v>No</v>
      </c>
      <c r="G3196" t="str">
        <f>INDEX(Hosts!$A:$M, MATCH(Places!$B3196,Hosts!$A:$A,0), MATCH(Places!G$1,Hosts!$A$1:$M$1,0))</f>
        <v>Within a few hours</v>
      </c>
      <c r="H3196" s="70">
        <f>INDEX(Hosts!$A:$M, MATCH(Places!$B3196,Hosts!$A:$A,0), MATCH(Places!H$1,Hosts!$A$1:$M$1,0))</f>
        <v>1</v>
      </c>
      <c r="I3196" s="70">
        <f>INDEX(Hosts!$A:$M, MATCH(Places!$B3196,Hosts!$A:$A,0), MATCH(Places!I$1,Hosts!$A$1:$M$1,0))</f>
        <v>1</v>
      </c>
      <c r="J3196" t="str">
        <f>INDEX(Hosts!$A:$M, MATCH(Places!$B3196,Hosts!$A:$A,0), MATCH(Places!J$1,Hosts!$A$1:$M$1,0))</f>
        <v>No</v>
      </c>
      <c r="K3196">
        <v>15</v>
      </c>
      <c r="L3196" t="str">
        <f>VLOOKUP($K3196,Neighborhoods!$A:$C,2,0)</f>
        <v>Manhattan</v>
      </c>
      <c r="M3196" t="str">
        <f>VLOOKUP($K3196,Neighborhoods!$A:$C,3,0)</f>
        <v>East Village</v>
      </c>
      <c r="N3196" t="str">
        <f>INDEX(Neighborhoods!$A:$C, MATCH(Places!$K3196,Neighborhoods!$A:$A,0), MATCH(Places!N$1,Neighborhoods!$A$1:$C$1,0))</f>
        <v>Manhattan</v>
      </c>
      <c r="O3196" t="str">
        <f>INDEX(Neighborhoods!$A:$C, MATCH(Places!$K3196,Neighborhoods!$A:$A,0), MATCH(Places!O$1,Neighborhoods!$A$1:$C$1,0))</f>
        <v>East Village</v>
      </c>
      <c r="P3196" t="s">
        <v>11822</v>
      </c>
      <c r="Q3196" t="str">
        <f t="shared" si="196"/>
        <v>No</v>
      </c>
      <c r="R3196">
        <v>2</v>
      </c>
      <c r="S3196" t="str">
        <f t="shared" si="197"/>
        <v>Small</v>
      </c>
      <c r="T3196" s="50">
        <v>122</v>
      </c>
      <c r="U3196" s="70">
        <f t="shared" si="198"/>
        <v>0.03</v>
      </c>
      <c r="V3196" s="52">
        <v>4.67</v>
      </c>
      <c r="W3196" s="52" t="str" cm="1">
        <f t="array" ref="W3196">_xlfn.SWITCH(ROUND(V3196,0),5,"Excellent",4,"Good",3,"Ok","Bad")</f>
        <v>Excellent</v>
      </c>
      <c r="X3196">
        <v>15</v>
      </c>
      <c r="Y3196" t="str">
        <f t="shared" si="199"/>
        <v>No</v>
      </c>
      <c r="Z3196" s="68">
        <v>43159</v>
      </c>
      <c r="AA3196" s="68">
        <v>43965</v>
      </c>
      <c r="AB3196">
        <v>269</v>
      </c>
      <c r="AC3196" t="s">
        <v>15615</v>
      </c>
    </row>
    <row r="3197" spans="1:29" x14ac:dyDescent="0.3">
      <c r="A3197" t="s">
        <v>13606</v>
      </c>
      <c r="B3197">
        <v>2285</v>
      </c>
      <c r="C3197" t="str">
        <f>VLOOKUP($B3197,Hosts!$A:$M,10,0)</f>
        <v>Within an hour</v>
      </c>
      <c r="D3197" s="70">
        <f>VLOOKUP($B3197,Hosts!$A:$M,11,0)</f>
        <v>1</v>
      </c>
      <c r="E3197" s="70">
        <f>VLOOKUP($B3197,Hosts!$A:$M,12,0)</f>
        <v>1</v>
      </c>
      <c r="F3197" t="str">
        <f>VLOOKUP($B3197,Hosts!$A:$M,13,0)</f>
        <v>Yes</v>
      </c>
      <c r="G3197" t="str">
        <f>INDEX(Hosts!$A:$M, MATCH(Places!$B3197,Hosts!$A:$A,0), MATCH(Places!G$1,Hosts!$A$1:$M$1,0))</f>
        <v>Within an hour</v>
      </c>
      <c r="H3197" s="70">
        <f>INDEX(Hosts!$A:$M, MATCH(Places!$B3197,Hosts!$A:$A,0), MATCH(Places!H$1,Hosts!$A$1:$M$1,0))</f>
        <v>1</v>
      </c>
      <c r="I3197" s="70">
        <f>INDEX(Hosts!$A:$M, MATCH(Places!$B3197,Hosts!$A:$A,0), MATCH(Places!I$1,Hosts!$A$1:$M$1,0))</f>
        <v>1</v>
      </c>
      <c r="J3197" t="str">
        <f>INDEX(Hosts!$A:$M, MATCH(Places!$B3197,Hosts!$A:$A,0), MATCH(Places!J$1,Hosts!$A$1:$M$1,0))</f>
        <v>Yes</v>
      </c>
      <c r="K3197">
        <v>11</v>
      </c>
      <c r="L3197" t="str">
        <f>VLOOKUP($K3197,Neighborhoods!$A:$C,2,0)</f>
        <v>Brooklyn</v>
      </c>
      <c r="M3197" t="str">
        <f>VLOOKUP($K3197,Neighborhoods!$A:$C,3,0)</f>
        <v>Greenpoint</v>
      </c>
      <c r="N3197" t="str">
        <f>INDEX(Neighborhoods!$A:$C, MATCH(Places!$K3197,Neighborhoods!$A:$A,0), MATCH(Places!N$1,Neighborhoods!$A$1:$C$1,0))</f>
        <v>Brooklyn</v>
      </c>
      <c r="O3197" t="str">
        <f>INDEX(Neighborhoods!$A:$C, MATCH(Places!$K3197,Neighborhoods!$A:$A,0), MATCH(Places!O$1,Neighborhoods!$A$1:$C$1,0))</f>
        <v>Greenpoint</v>
      </c>
      <c r="P3197" t="s">
        <v>16</v>
      </c>
      <c r="Q3197" t="str">
        <f t="shared" si="196"/>
        <v>Yes</v>
      </c>
      <c r="R3197">
        <v>1</v>
      </c>
      <c r="S3197" t="str">
        <f t="shared" si="197"/>
        <v>Small</v>
      </c>
      <c r="T3197" s="50">
        <v>35</v>
      </c>
      <c r="U3197" s="70">
        <f t="shared" si="198"/>
        <v>0.03</v>
      </c>
      <c r="V3197" s="52">
        <v>5</v>
      </c>
      <c r="W3197" s="52" t="str" cm="1">
        <f t="array" ref="W3197">_xlfn.SWITCH(ROUND(V3197,0),5,"Excellent",4,"Good",3,"Ok","Bad")</f>
        <v>Excellent</v>
      </c>
      <c r="X3197">
        <v>19</v>
      </c>
      <c r="Y3197" t="str">
        <f t="shared" si="199"/>
        <v>No</v>
      </c>
      <c r="Z3197" s="68">
        <v>43059</v>
      </c>
      <c r="AA3197" s="68">
        <v>43831</v>
      </c>
      <c r="AB3197">
        <v>365</v>
      </c>
      <c r="AC3197" t="s">
        <v>15616</v>
      </c>
    </row>
    <row r="3198" spans="1:29" x14ac:dyDescent="0.3">
      <c r="A3198" t="s">
        <v>14369</v>
      </c>
      <c r="B3198">
        <v>490</v>
      </c>
      <c r="C3198" t="str">
        <f>VLOOKUP($B3198,Hosts!$A:$M,10,0)</f>
        <v>Within a few hours</v>
      </c>
      <c r="D3198" s="70">
        <f>VLOOKUP($B3198,Hosts!$A:$M,11,0)</f>
        <v>1</v>
      </c>
      <c r="E3198" s="70">
        <f>VLOOKUP($B3198,Hosts!$A:$M,12,0)</f>
        <v>0.95</v>
      </c>
      <c r="F3198" t="str">
        <f>VLOOKUP($B3198,Hosts!$A:$M,13,0)</f>
        <v>No</v>
      </c>
      <c r="G3198" t="str">
        <f>INDEX(Hosts!$A:$M, MATCH(Places!$B3198,Hosts!$A:$A,0), MATCH(Places!G$1,Hosts!$A$1:$M$1,0))</f>
        <v>Within a few hours</v>
      </c>
      <c r="H3198" s="70">
        <f>INDEX(Hosts!$A:$M, MATCH(Places!$B3198,Hosts!$A:$A,0), MATCH(Places!H$1,Hosts!$A$1:$M$1,0))</f>
        <v>1</v>
      </c>
      <c r="I3198" s="70">
        <f>INDEX(Hosts!$A:$M, MATCH(Places!$B3198,Hosts!$A:$A,0), MATCH(Places!I$1,Hosts!$A$1:$M$1,0))</f>
        <v>0.95</v>
      </c>
      <c r="J3198" t="str">
        <f>INDEX(Hosts!$A:$M, MATCH(Places!$B3198,Hosts!$A:$A,0), MATCH(Places!J$1,Hosts!$A$1:$M$1,0))</f>
        <v>No</v>
      </c>
      <c r="K3198">
        <v>11</v>
      </c>
      <c r="L3198" t="str">
        <f>VLOOKUP($K3198,Neighborhoods!$A:$C,2,0)</f>
        <v>Brooklyn</v>
      </c>
      <c r="M3198" t="str">
        <f>VLOOKUP($K3198,Neighborhoods!$A:$C,3,0)</f>
        <v>Greenpoint</v>
      </c>
      <c r="N3198" t="str">
        <f>INDEX(Neighborhoods!$A:$C, MATCH(Places!$K3198,Neighborhoods!$A:$A,0), MATCH(Places!N$1,Neighborhoods!$A$1:$C$1,0))</f>
        <v>Brooklyn</v>
      </c>
      <c r="O3198" t="str">
        <f>INDEX(Neighborhoods!$A:$C, MATCH(Places!$K3198,Neighborhoods!$A:$A,0), MATCH(Places!O$1,Neighborhoods!$A$1:$C$1,0))</f>
        <v>Greenpoint</v>
      </c>
      <c r="P3198" t="s">
        <v>1</v>
      </c>
      <c r="Q3198" t="str">
        <f t="shared" si="196"/>
        <v>Yes</v>
      </c>
      <c r="R3198">
        <v>1</v>
      </c>
      <c r="S3198" t="str">
        <f t="shared" si="197"/>
        <v>Small</v>
      </c>
      <c r="T3198" s="50">
        <v>64</v>
      </c>
      <c r="U3198" s="70">
        <f t="shared" si="198"/>
        <v>0.03</v>
      </c>
      <c r="V3198" s="52">
        <v>4.8899999999999997</v>
      </c>
      <c r="W3198" s="52" t="str" cm="1">
        <f t="array" ref="W3198">_xlfn.SWITCH(ROUND(V3198,0),5,"Excellent",4,"Good",3,"Ok","Bad")</f>
        <v>Excellent</v>
      </c>
      <c r="X3198">
        <v>9</v>
      </c>
      <c r="Y3198" t="str">
        <f t="shared" si="199"/>
        <v>No</v>
      </c>
      <c r="Z3198" s="68">
        <v>43059</v>
      </c>
      <c r="AA3198" s="68">
        <v>43951</v>
      </c>
      <c r="AB3198">
        <v>321</v>
      </c>
      <c r="AC3198" t="s">
        <v>15615</v>
      </c>
    </row>
    <row r="3199" spans="1:29" x14ac:dyDescent="0.3">
      <c r="A3199" t="s">
        <v>13742</v>
      </c>
      <c r="B3199">
        <v>15</v>
      </c>
      <c r="C3199" t="str">
        <f>VLOOKUP($B3199,Hosts!$A:$M,10,0)</f>
        <v>Within a few hours</v>
      </c>
      <c r="D3199" s="70">
        <f>VLOOKUP($B3199,Hosts!$A:$M,11,0)</f>
        <v>1</v>
      </c>
      <c r="E3199" s="70">
        <f>VLOOKUP($B3199,Hosts!$A:$M,12,0)</f>
        <v>0.91</v>
      </c>
      <c r="F3199" t="str">
        <f>VLOOKUP($B3199,Hosts!$A:$M,13,0)</f>
        <v>No</v>
      </c>
      <c r="G3199" t="str">
        <f>INDEX(Hosts!$A:$M, MATCH(Places!$B3199,Hosts!$A:$A,0), MATCH(Places!G$1,Hosts!$A$1:$M$1,0))</f>
        <v>Within a few hours</v>
      </c>
      <c r="H3199" s="70">
        <f>INDEX(Hosts!$A:$M, MATCH(Places!$B3199,Hosts!$A:$A,0), MATCH(Places!H$1,Hosts!$A$1:$M$1,0))</f>
        <v>1</v>
      </c>
      <c r="I3199" s="70">
        <f>INDEX(Hosts!$A:$M, MATCH(Places!$B3199,Hosts!$A:$A,0), MATCH(Places!I$1,Hosts!$A$1:$M$1,0))</f>
        <v>0.91</v>
      </c>
      <c r="J3199" t="str">
        <f>INDEX(Hosts!$A:$M, MATCH(Places!$B3199,Hosts!$A:$A,0), MATCH(Places!J$1,Hosts!$A$1:$M$1,0))</f>
        <v>No</v>
      </c>
      <c r="K3199">
        <v>15</v>
      </c>
      <c r="L3199" t="str">
        <f>VLOOKUP($K3199,Neighborhoods!$A:$C,2,0)</f>
        <v>Manhattan</v>
      </c>
      <c r="M3199" t="str">
        <f>VLOOKUP($K3199,Neighborhoods!$A:$C,3,0)</f>
        <v>East Village</v>
      </c>
      <c r="N3199" t="str">
        <f>INDEX(Neighborhoods!$A:$C, MATCH(Places!$K3199,Neighborhoods!$A:$A,0), MATCH(Places!N$1,Neighborhoods!$A$1:$C$1,0))</f>
        <v>Manhattan</v>
      </c>
      <c r="O3199" t="str">
        <f>INDEX(Neighborhoods!$A:$C, MATCH(Places!$K3199,Neighborhoods!$A:$A,0), MATCH(Places!O$1,Neighborhoods!$A$1:$C$1,0))</f>
        <v>East Village</v>
      </c>
      <c r="P3199" t="s">
        <v>11822</v>
      </c>
      <c r="Q3199" t="str">
        <f t="shared" si="196"/>
        <v>No</v>
      </c>
      <c r="R3199">
        <v>5</v>
      </c>
      <c r="S3199" t="str">
        <f t="shared" si="197"/>
        <v>Medium</v>
      </c>
      <c r="T3199" s="50">
        <v>251.04</v>
      </c>
      <c r="U3199" s="70">
        <f t="shared" si="198"/>
        <v>0.04</v>
      </c>
      <c r="V3199" s="52">
        <v>4.24</v>
      </c>
      <c r="W3199" s="52" t="str" cm="1">
        <f t="array" ref="W3199">_xlfn.SWITCH(ROUND(V3199,0),5,"Excellent",4,"Good",3,"Ok","Bad")</f>
        <v>Good</v>
      </c>
      <c r="X3199">
        <v>21</v>
      </c>
      <c r="Y3199" t="str">
        <f t="shared" si="199"/>
        <v>No</v>
      </c>
      <c r="Z3199" s="68">
        <v>43096</v>
      </c>
      <c r="AA3199" s="68">
        <v>44024</v>
      </c>
      <c r="AB3199">
        <v>90</v>
      </c>
      <c r="AC3199" t="s">
        <v>15615</v>
      </c>
    </row>
    <row r="3200" spans="1:29" x14ac:dyDescent="0.3">
      <c r="A3200" t="s">
        <v>2315</v>
      </c>
      <c r="B3200">
        <v>2919</v>
      </c>
      <c r="C3200" t="str">
        <f>VLOOKUP($B3200,Hosts!$A:$M,10,0)</f>
        <v>Within an hour</v>
      </c>
      <c r="D3200" s="70">
        <f>VLOOKUP($B3200,Hosts!$A:$M,11,0)</f>
        <v>1</v>
      </c>
      <c r="E3200" s="70">
        <f>VLOOKUP($B3200,Hosts!$A:$M,12,0)</f>
        <v>0.98</v>
      </c>
      <c r="F3200" t="str">
        <f>VLOOKUP($B3200,Hosts!$A:$M,13,0)</f>
        <v>No</v>
      </c>
      <c r="G3200" t="str">
        <f>INDEX(Hosts!$A:$M, MATCH(Places!$B3200,Hosts!$A:$A,0), MATCH(Places!G$1,Hosts!$A$1:$M$1,0))</f>
        <v>Within an hour</v>
      </c>
      <c r="H3200" s="70">
        <f>INDEX(Hosts!$A:$M, MATCH(Places!$B3200,Hosts!$A:$A,0), MATCH(Places!H$1,Hosts!$A$1:$M$1,0))</f>
        <v>1</v>
      </c>
      <c r="I3200" s="70">
        <f>INDEX(Hosts!$A:$M, MATCH(Places!$B3200,Hosts!$A:$A,0), MATCH(Places!I$1,Hosts!$A$1:$M$1,0))</f>
        <v>0.98</v>
      </c>
      <c r="J3200" t="str">
        <f>INDEX(Hosts!$A:$M, MATCH(Places!$B3200,Hosts!$A:$A,0), MATCH(Places!J$1,Hosts!$A$1:$M$1,0))</f>
        <v>No</v>
      </c>
      <c r="K3200">
        <v>7</v>
      </c>
      <c r="L3200" t="str">
        <f>VLOOKUP($K3200,Neighborhoods!$A:$C,2,0)</f>
        <v>Brooklyn</v>
      </c>
      <c r="M3200" t="str">
        <f>VLOOKUP($K3200,Neighborhoods!$A:$C,3,0)</f>
        <v>Bedford-Stuyvesant</v>
      </c>
      <c r="N3200" t="str">
        <f>INDEX(Neighborhoods!$A:$C, MATCH(Places!$K3200,Neighborhoods!$A:$A,0), MATCH(Places!N$1,Neighborhoods!$A$1:$C$1,0))</f>
        <v>Brooklyn</v>
      </c>
      <c r="O3200" t="str">
        <f>INDEX(Neighborhoods!$A:$C, MATCH(Places!$K3200,Neighborhoods!$A:$A,0), MATCH(Places!O$1,Neighborhoods!$A$1:$C$1,0))</f>
        <v>Bedford-Stuyvesant</v>
      </c>
      <c r="P3200" t="s">
        <v>11822</v>
      </c>
      <c r="Q3200" t="str">
        <f t="shared" si="196"/>
        <v>No</v>
      </c>
      <c r="R3200">
        <v>3</v>
      </c>
      <c r="S3200" t="str">
        <f t="shared" si="197"/>
        <v>Medium</v>
      </c>
      <c r="T3200" s="50">
        <v>135</v>
      </c>
      <c r="U3200" s="70">
        <f t="shared" si="198"/>
        <v>0.03</v>
      </c>
      <c r="V3200" s="52">
        <v>4.8</v>
      </c>
      <c r="W3200" s="52" t="str" cm="1">
        <f t="array" ref="W3200">_xlfn.SWITCH(ROUND(V3200,0),5,"Excellent",4,"Good",3,"Ok","Bad")</f>
        <v>Excellent</v>
      </c>
      <c r="X3200">
        <v>70</v>
      </c>
      <c r="Y3200" t="str">
        <f t="shared" si="199"/>
        <v>No</v>
      </c>
      <c r="Z3200" s="68">
        <v>43071</v>
      </c>
      <c r="AA3200" s="68">
        <v>43896</v>
      </c>
      <c r="AB3200">
        <v>284</v>
      </c>
      <c r="AC3200" t="s">
        <v>15616</v>
      </c>
    </row>
    <row r="3201" spans="1:29" x14ac:dyDescent="0.3">
      <c r="A3201" t="s">
        <v>15599</v>
      </c>
      <c r="B3201">
        <v>1264</v>
      </c>
      <c r="C3201" t="str">
        <f>VLOOKUP($B3201,Hosts!$A:$M,10,0)</f>
        <v>Within an hour</v>
      </c>
      <c r="D3201" s="70">
        <f>VLOOKUP($B3201,Hosts!$A:$M,11,0)</f>
        <v>0.99</v>
      </c>
      <c r="E3201" s="70">
        <f>VLOOKUP($B3201,Hosts!$A:$M,12,0)</f>
        <v>0.96</v>
      </c>
      <c r="F3201" t="str">
        <f>VLOOKUP($B3201,Hosts!$A:$M,13,0)</f>
        <v>Yes</v>
      </c>
      <c r="G3201" t="str">
        <f>INDEX(Hosts!$A:$M, MATCH(Places!$B3201,Hosts!$A:$A,0), MATCH(Places!G$1,Hosts!$A$1:$M$1,0))</f>
        <v>Within an hour</v>
      </c>
      <c r="H3201" s="70">
        <f>INDEX(Hosts!$A:$M, MATCH(Places!$B3201,Hosts!$A:$A,0), MATCH(Places!H$1,Hosts!$A$1:$M$1,0))</f>
        <v>0.99</v>
      </c>
      <c r="I3201" s="70">
        <f>INDEX(Hosts!$A:$M, MATCH(Places!$B3201,Hosts!$A:$A,0), MATCH(Places!I$1,Hosts!$A$1:$M$1,0))</f>
        <v>0.96</v>
      </c>
      <c r="J3201" t="str">
        <f>INDEX(Hosts!$A:$M, MATCH(Places!$B3201,Hosts!$A:$A,0), MATCH(Places!J$1,Hosts!$A$1:$M$1,0))</f>
        <v>Yes</v>
      </c>
      <c r="K3201">
        <v>12</v>
      </c>
      <c r="L3201" t="str">
        <f>VLOOKUP($K3201,Neighborhoods!$A:$C,2,0)</f>
        <v>Brooklyn</v>
      </c>
      <c r="M3201" t="str">
        <f>VLOOKUP($K3201,Neighborhoods!$A:$C,3,0)</f>
        <v>Williamsburg</v>
      </c>
      <c r="N3201" t="str">
        <f>INDEX(Neighborhoods!$A:$C, MATCH(Places!$K3201,Neighborhoods!$A:$A,0), MATCH(Places!N$1,Neighborhoods!$A$1:$C$1,0))</f>
        <v>Brooklyn</v>
      </c>
      <c r="O3201" t="str">
        <f>INDEX(Neighborhoods!$A:$C, MATCH(Places!$K3201,Neighborhoods!$A:$A,0), MATCH(Places!O$1,Neighborhoods!$A$1:$C$1,0))</f>
        <v>Williamsburg</v>
      </c>
      <c r="P3201" t="s">
        <v>11822</v>
      </c>
      <c r="Q3201" t="str">
        <f t="shared" si="196"/>
        <v>No</v>
      </c>
      <c r="R3201">
        <v>2</v>
      </c>
      <c r="S3201" t="str">
        <f t="shared" si="197"/>
        <v>Small</v>
      </c>
      <c r="T3201" s="50">
        <v>149</v>
      </c>
      <c r="U3201" s="70">
        <f t="shared" si="198"/>
        <v>0.03</v>
      </c>
      <c r="V3201" s="52">
        <v>5</v>
      </c>
      <c r="W3201" s="52" t="str" cm="1">
        <f t="array" ref="W3201">_xlfn.SWITCH(ROUND(V3201,0),5,"Excellent",4,"Good",3,"Ok","Bad")</f>
        <v>Excellent</v>
      </c>
      <c r="X3201">
        <v>39</v>
      </c>
      <c r="Y3201" t="str">
        <f t="shared" si="199"/>
        <v>No</v>
      </c>
      <c r="Z3201" s="68">
        <v>43149</v>
      </c>
      <c r="AA3201" s="68">
        <v>43879</v>
      </c>
      <c r="AB3201">
        <v>0</v>
      </c>
      <c r="AC3201" t="s">
        <v>15615</v>
      </c>
    </row>
    <row r="3202" spans="1:29" x14ac:dyDescent="0.3">
      <c r="A3202" t="s">
        <v>2316</v>
      </c>
      <c r="B3202">
        <v>2293</v>
      </c>
      <c r="C3202" t="str">
        <f>VLOOKUP($B3202,Hosts!$A:$M,10,0)</f>
        <v>Within a few hours</v>
      </c>
      <c r="D3202" s="70">
        <f>VLOOKUP($B3202,Hosts!$A:$M,11,0)</f>
        <v>1</v>
      </c>
      <c r="E3202" s="70">
        <f>VLOOKUP($B3202,Hosts!$A:$M,12,0)</f>
        <v>0.89</v>
      </c>
      <c r="F3202" t="str">
        <f>VLOOKUP($B3202,Hosts!$A:$M,13,0)</f>
        <v>Yes</v>
      </c>
      <c r="G3202" t="str">
        <f>INDEX(Hosts!$A:$M, MATCH(Places!$B3202,Hosts!$A:$A,0), MATCH(Places!G$1,Hosts!$A$1:$M$1,0))</f>
        <v>Within a few hours</v>
      </c>
      <c r="H3202" s="70">
        <f>INDEX(Hosts!$A:$M, MATCH(Places!$B3202,Hosts!$A:$A,0), MATCH(Places!H$1,Hosts!$A$1:$M$1,0))</f>
        <v>1</v>
      </c>
      <c r="I3202" s="70">
        <f>INDEX(Hosts!$A:$M, MATCH(Places!$B3202,Hosts!$A:$A,0), MATCH(Places!I$1,Hosts!$A$1:$M$1,0))</f>
        <v>0.89</v>
      </c>
      <c r="J3202" t="str">
        <f>INDEX(Hosts!$A:$M, MATCH(Places!$B3202,Hosts!$A:$A,0), MATCH(Places!J$1,Hosts!$A$1:$M$1,0))</f>
        <v>Yes</v>
      </c>
      <c r="K3202">
        <v>11</v>
      </c>
      <c r="L3202" t="str">
        <f>VLOOKUP($K3202,Neighborhoods!$A:$C,2,0)</f>
        <v>Brooklyn</v>
      </c>
      <c r="M3202" t="str">
        <f>VLOOKUP($K3202,Neighborhoods!$A:$C,3,0)</f>
        <v>Greenpoint</v>
      </c>
      <c r="N3202" t="str">
        <f>INDEX(Neighborhoods!$A:$C, MATCH(Places!$K3202,Neighborhoods!$A:$A,0), MATCH(Places!N$1,Neighborhoods!$A$1:$C$1,0))</f>
        <v>Brooklyn</v>
      </c>
      <c r="O3202" t="str">
        <f>INDEX(Neighborhoods!$A:$C, MATCH(Places!$K3202,Neighborhoods!$A:$A,0), MATCH(Places!O$1,Neighborhoods!$A$1:$C$1,0))</f>
        <v>Greenpoint</v>
      </c>
      <c r="P3202" t="s">
        <v>1</v>
      </c>
      <c r="Q3202" t="str">
        <f t="shared" si="196"/>
        <v>Yes</v>
      </c>
      <c r="R3202">
        <v>2</v>
      </c>
      <c r="S3202" t="str">
        <f t="shared" si="197"/>
        <v>Small</v>
      </c>
      <c r="T3202" s="50">
        <v>180</v>
      </c>
      <c r="U3202" s="70">
        <f t="shared" si="198"/>
        <v>0.03</v>
      </c>
      <c r="V3202" s="52">
        <v>5</v>
      </c>
      <c r="W3202" s="52" t="str" cm="1">
        <f t="array" ref="W3202">_xlfn.SWITCH(ROUND(V3202,0),5,"Excellent",4,"Good",3,"Ok","Bad")</f>
        <v>Excellent</v>
      </c>
      <c r="X3202">
        <v>28</v>
      </c>
      <c r="Y3202" t="str">
        <f t="shared" si="199"/>
        <v>No</v>
      </c>
      <c r="Z3202" s="68">
        <v>43194</v>
      </c>
      <c r="AA3202" s="68">
        <v>43814</v>
      </c>
      <c r="AB3202">
        <v>289</v>
      </c>
      <c r="AC3202" t="s">
        <v>15615</v>
      </c>
    </row>
    <row r="3203" spans="1:29" x14ac:dyDescent="0.3">
      <c r="A3203" t="s">
        <v>2317</v>
      </c>
      <c r="B3203">
        <v>15</v>
      </c>
      <c r="C3203" t="str">
        <f>VLOOKUP($B3203,Hosts!$A:$M,10,0)</f>
        <v>Within a few hours</v>
      </c>
      <c r="D3203" s="70">
        <f>VLOOKUP($B3203,Hosts!$A:$M,11,0)</f>
        <v>1</v>
      </c>
      <c r="E3203" s="70">
        <f>VLOOKUP($B3203,Hosts!$A:$M,12,0)</f>
        <v>0.91</v>
      </c>
      <c r="F3203" t="str">
        <f>VLOOKUP($B3203,Hosts!$A:$M,13,0)</f>
        <v>No</v>
      </c>
      <c r="G3203" t="str">
        <f>INDEX(Hosts!$A:$M, MATCH(Places!$B3203,Hosts!$A:$A,0), MATCH(Places!G$1,Hosts!$A$1:$M$1,0))</f>
        <v>Within a few hours</v>
      </c>
      <c r="H3203" s="70">
        <f>INDEX(Hosts!$A:$M, MATCH(Places!$B3203,Hosts!$A:$A,0), MATCH(Places!H$1,Hosts!$A$1:$M$1,0))</f>
        <v>1</v>
      </c>
      <c r="I3203" s="70">
        <f>INDEX(Hosts!$A:$M, MATCH(Places!$B3203,Hosts!$A:$A,0), MATCH(Places!I$1,Hosts!$A$1:$M$1,0))</f>
        <v>0.91</v>
      </c>
      <c r="J3203" t="str">
        <f>INDEX(Hosts!$A:$M, MATCH(Places!$B3203,Hosts!$A:$A,0), MATCH(Places!J$1,Hosts!$A$1:$M$1,0))</f>
        <v>No</v>
      </c>
      <c r="K3203">
        <v>15</v>
      </c>
      <c r="L3203" t="str">
        <f>VLOOKUP($K3203,Neighborhoods!$A:$C,2,0)</f>
        <v>Manhattan</v>
      </c>
      <c r="M3203" t="str">
        <f>VLOOKUP($K3203,Neighborhoods!$A:$C,3,0)</f>
        <v>East Village</v>
      </c>
      <c r="N3203" t="str">
        <f>INDEX(Neighborhoods!$A:$C, MATCH(Places!$K3203,Neighborhoods!$A:$A,0), MATCH(Places!N$1,Neighborhoods!$A$1:$C$1,0))</f>
        <v>Manhattan</v>
      </c>
      <c r="O3203" t="str">
        <f>INDEX(Neighborhoods!$A:$C, MATCH(Places!$K3203,Neighborhoods!$A:$A,0), MATCH(Places!O$1,Neighborhoods!$A$1:$C$1,0))</f>
        <v>East Village</v>
      </c>
      <c r="P3203" t="s">
        <v>1</v>
      </c>
      <c r="Q3203" t="str">
        <f t="shared" ref="Q3203:Q3266" si="200">IF(OR(P3203="Private room",P3203="Shared room"),"Yes","No")</f>
        <v>Yes</v>
      </c>
      <c r="R3203">
        <v>2</v>
      </c>
      <c r="S3203" t="str">
        <f t="shared" ref="S3203:S3266" si="201">IF(R3203&lt;=2,"Small",IF(R3203&lt;=5,"Medium","Large"))</f>
        <v>Small</v>
      </c>
      <c r="T3203" s="50">
        <v>101</v>
      </c>
      <c r="U3203" s="70">
        <f t="shared" ref="U3203:U3266" si="202">VLOOKUP($T3203,$AF$1:$AG$5,2)</f>
        <v>0.03</v>
      </c>
      <c r="V3203" s="52">
        <v>4.6500000000000004</v>
      </c>
      <c r="W3203" s="52" t="str" cm="1">
        <f t="array" ref="W3203">_xlfn.SWITCH(ROUND(V3203,0),5,"Excellent",4,"Good",3,"Ok","Bad")</f>
        <v>Excellent</v>
      </c>
      <c r="X3203">
        <v>43</v>
      </c>
      <c r="Y3203" t="str">
        <f t="shared" ref="Y3203:Y3266" si="203">IF(AND(V3203&gt;4.8,X3203&gt;100),"Yes","No")</f>
        <v>No</v>
      </c>
      <c r="Z3203" s="68">
        <v>43090</v>
      </c>
      <c r="AA3203" s="68">
        <v>43878</v>
      </c>
      <c r="AB3203">
        <v>90</v>
      </c>
      <c r="AC3203" t="s">
        <v>15615</v>
      </c>
    </row>
    <row r="3204" spans="1:29" x14ac:dyDescent="0.3">
      <c r="A3204" t="s">
        <v>2318</v>
      </c>
      <c r="B3204">
        <v>1345</v>
      </c>
      <c r="C3204" t="str">
        <f>VLOOKUP($B3204,Hosts!$A:$M,10,0)</f>
        <v>Within an hour</v>
      </c>
      <c r="D3204" s="70">
        <f>VLOOKUP($B3204,Hosts!$A:$M,11,0)</f>
        <v>1</v>
      </c>
      <c r="E3204" s="70">
        <f>VLOOKUP($B3204,Hosts!$A:$M,12,0)</f>
        <v>0.98</v>
      </c>
      <c r="F3204" t="str">
        <f>VLOOKUP($B3204,Hosts!$A:$M,13,0)</f>
        <v>Yes</v>
      </c>
      <c r="G3204" t="str">
        <f>INDEX(Hosts!$A:$M, MATCH(Places!$B3204,Hosts!$A:$A,0), MATCH(Places!G$1,Hosts!$A$1:$M$1,0))</f>
        <v>Within an hour</v>
      </c>
      <c r="H3204" s="70">
        <f>INDEX(Hosts!$A:$M, MATCH(Places!$B3204,Hosts!$A:$A,0), MATCH(Places!H$1,Hosts!$A$1:$M$1,0))</f>
        <v>1</v>
      </c>
      <c r="I3204" s="70">
        <f>INDEX(Hosts!$A:$M, MATCH(Places!$B3204,Hosts!$A:$A,0), MATCH(Places!I$1,Hosts!$A$1:$M$1,0))</f>
        <v>0.98</v>
      </c>
      <c r="J3204" t="str">
        <f>INDEX(Hosts!$A:$M, MATCH(Places!$B3204,Hosts!$A:$A,0), MATCH(Places!J$1,Hosts!$A$1:$M$1,0))</f>
        <v>Yes</v>
      </c>
      <c r="K3204">
        <v>13</v>
      </c>
      <c r="L3204" t="str">
        <f>VLOOKUP($K3204,Neighborhoods!$A:$C,2,0)</f>
        <v>Manhattan</v>
      </c>
      <c r="M3204" t="str">
        <f>VLOOKUP($K3204,Neighborhoods!$A:$C,3,0)</f>
        <v>Chelsea</v>
      </c>
      <c r="N3204" t="str">
        <f>INDEX(Neighborhoods!$A:$C, MATCH(Places!$K3204,Neighborhoods!$A:$A,0), MATCH(Places!N$1,Neighborhoods!$A$1:$C$1,0))</f>
        <v>Manhattan</v>
      </c>
      <c r="O3204" t="str">
        <f>INDEX(Neighborhoods!$A:$C, MATCH(Places!$K3204,Neighborhoods!$A:$A,0), MATCH(Places!O$1,Neighborhoods!$A$1:$C$1,0))</f>
        <v>Chelsea</v>
      </c>
      <c r="P3204" t="s">
        <v>11822</v>
      </c>
      <c r="Q3204" t="str">
        <f t="shared" si="200"/>
        <v>No</v>
      </c>
      <c r="R3204">
        <v>6</v>
      </c>
      <c r="S3204" t="str">
        <f t="shared" si="201"/>
        <v>Large</v>
      </c>
      <c r="T3204" s="50">
        <v>675</v>
      </c>
      <c r="U3204" s="70">
        <f t="shared" si="202"/>
        <v>0.05</v>
      </c>
      <c r="V3204" s="52">
        <v>5</v>
      </c>
      <c r="W3204" s="52" t="str" cm="1">
        <f t="array" ref="W3204">_xlfn.SWITCH(ROUND(V3204,0),5,"Excellent",4,"Good",3,"Ok","Bad")</f>
        <v>Excellent</v>
      </c>
      <c r="X3204">
        <v>7</v>
      </c>
      <c r="Y3204" t="str">
        <f t="shared" si="203"/>
        <v>No</v>
      </c>
      <c r="Z3204" s="68">
        <v>43606</v>
      </c>
      <c r="AA3204" s="68">
        <v>43833</v>
      </c>
      <c r="AB3204">
        <v>301</v>
      </c>
      <c r="AC3204" t="s">
        <v>15615</v>
      </c>
    </row>
    <row r="3205" spans="1:29" x14ac:dyDescent="0.3">
      <c r="A3205" t="s">
        <v>2319</v>
      </c>
      <c r="B3205">
        <v>3086</v>
      </c>
      <c r="C3205" t="str">
        <f>VLOOKUP($B3205,Hosts!$A:$M,10,0)</f>
        <v>Within an hour</v>
      </c>
      <c r="D3205" s="70">
        <f>VLOOKUP($B3205,Hosts!$A:$M,11,0)</f>
        <v>1</v>
      </c>
      <c r="E3205" s="70">
        <f>VLOOKUP($B3205,Hosts!$A:$M,12,0)</f>
        <v>1</v>
      </c>
      <c r="F3205" t="str">
        <f>VLOOKUP($B3205,Hosts!$A:$M,13,0)</f>
        <v>Yes</v>
      </c>
      <c r="G3205" t="str">
        <f>INDEX(Hosts!$A:$M, MATCH(Places!$B3205,Hosts!$A:$A,0), MATCH(Places!G$1,Hosts!$A$1:$M$1,0))</f>
        <v>Within an hour</v>
      </c>
      <c r="H3205" s="70">
        <f>INDEX(Hosts!$A:$M, MATCH(Places!$B3205,Hosts!$A:$A,0), MATCH(Places!H$1,Hosts!$A$1:$M$1,0))</f>
        <v>1</v>
      </c>
      <c r="I3205" s="70">
        <f>INDEX(Hosts!$A:$M, MATCH(Places!$B3205,Hosts!$A:$A,0), MATCH(Places!I$1,Hosts!$A$1:$M$1,0))</f>
        <v>1</v>
      </c>
      <c r="J3205" t="str">
        <f>INDEX(Hosts!$A:$M, MATCH(Places!$B3205,Hosts!$A:$A,0), MATCH(Places!J$1,Hosts!$A$1:$M$1,0))</f>
        <v>Yes</v>
      </c>
      <c r="K3205">
        <v>9</v>
      </c>
      <c r="L3205" t="str">
        <f>VLOOKUP($K3205,Neighborhoods!$A:$C,2,0)</f>
        <v>Brooklyn</v>
      </c>
      <c r="M3205" t="str">
        <f>VLOOKUP($K3205,Neighborhoods!$A:$C,3,0)</f>
        <v>Crown Heights</v>
      </c>
      <c r="N3205" t="str">
        <f>INDEX(Neighborhoods!$A:$C, MATCH(Places!$K3205,Neighborhoods!$A:$A,0), MATCH(Places!N$1,Neighborhoods!$A$1:$C$1,0))</f>
        <v>Brooklyn</v>
      </c>
      <c r="O3205" t="str">
        <f>INDEX(Neighborhoods!$A:$C, MATCH(Places!$K3205,Neighborhoods!$A:$A,0), MATCH(Places!O$1,Neighborhoods!$A$1:$C$1,0))</f>
        <v>Crown Heights</v>
      </c>
      <c r="P3205" t="s">
        <v>11822</v>
      </c>
      <c r="Q3205" t="str">
        <f t="shared" si="200"/>
        <v>No</v>
      </c>
      <c r="R3205">
        <v>5</v>
      </c>
      <c r="S3205" t="str">
        <f t="shared" si="201"/>
        <v>Medium</v>
      </c>
      <c r="T3205" s="50">
        <v>250</v>
      </c>
      <c r="U3205" s="70">
        <f t="shared" si="202"/>
        <v>0.04</v>
      </c>
      <c r="V3205" s="52">
        <v>4.9800000000000004</v>
      </c>
      <c r="W3205" s="52" t="str" cm="1">
        <f t="array" ref="W3205">_xlfn.SWITCH(ROUND(V3205,0),5,"Excellent",4,"Good",3,"Ok","Bad")</f>
        <v>Excellent</v>
      </c>
      <c r="X3205">
        <v>57</v>
      </c>
      <c r="Y3205" t="str">
        <f t="shared" si="203"/>
        <v>No</v>
      </c>
      <c r="Z3205" s="68">
        <v>43090</v>
      </c>
      <c r="AA3205" s="68">
        <v>43870</v>
      </c>
      <c r="AB3205">
        <v>90</v>
      </c>
      <c r="AC3205" t="s">
        <v>15616</v>
      </c>
    </row>
    <row r="3206" spans="1:29" x14ac:dyDescent="0.3">
      <c r="A3206" t="s">
        <v>2320</v>
      </c>
      <c r="B3206">
        <v>2830</v>
      </c>
      <c r="C3206" t="str">
        <f>VLOOKUP($B3206,Hosts!$A:$M,10,0)</f>
        <v>Within an hour</v>
      </c>
      <c r="D3206" s="70">
        <f>VLOOKUP($B3206,Hosts!$A:$M,11,0)</f>
        <v>1</v>
      </c>
      <c r="E3206" s="70">
        <f>VLOOKUP($B3206,Hosts!$A:$M,12,0)</f>
        <v>0.92</v>
      </c>
      <c r="F3206" t="str">
        <f>VLOOKUP($B3206,Hosts!$A:$M,13,0)</f>
        <v>No</v>
      </c>
      <c r="G3206" t="str">
        <f>INDEX(Hosts!$A:$M, MATCH(Places!$B3206,Hosts!$A:$A,0), MATCH(Places!G$1,Hosts!$A$1:$M$1,0))</f>
        <v>Within an hour</v>
      </c>
      <c r="H3206" s="70">
        <f>INDEX(Hosts!$A:$M, MATCH(Places!$B3206,Hosts!$A:$A,0), MATCH(Places!H$1,Hosts!$A$1:$M$1,0))</f>
        <v>1</v>
      </c>
      <c r="I3206" s="70">
        <f>INDEX(Hosts!$A:$M, MATCH(Places!$B3206,Hosts!$A:$A,0), MATCH(Places!I$1,Hosts!$A$1:$M$1,0))</f>
        <v>0.92</v>
      </c>
      <c r="J3206" t="str">
        <f>INDEX(Hosts!$A:$M, MATCH(Places!$B3206,Hosts!$A:$A,0), MATCH(Places!J$1,Hosts!$A$1:$M$1,0))</f>
        <v>No</v>
      </c>
      <c r="K3206">
        <v>8</v>
      </c>
      <c r="L3206" t="str">
        <f>VLOOKUP($K3206,Neighborhoods!$A:$C,2,0)</f>
        <v>Brooklyn</v>
      </c>
      <c r="M3206" t="str">
        <f>VLOOKUP($K3206,Neighborhoods!$A:$C,3,0)</f>
        <v>Bushwick</v>
      </c>
      <c r="N3206" t="str">
        <f>INDEX(Neighborhoods!$A:$C, MATCH(Places!$K3206,Neighborhoods!$A:$A,0), MATCH(Places!N$1,Neighborhoods!$A$1:$C$1,0))</f>
        <v>Brooklyn</v>
      </c>
      <c r="O3206" t="str">
        <f>INDEX(Neighborhoods!$A:$C, MATCH(Places!$K3206,Neighborhoods!$A:$A,0), MATCH(Places!O$1,Neighborhoods!$A$1:$C$1,0))</f>
        <v>Bushwick</v>
      </c>
      <c r="P3206" t="s">
        <v>1</v>
      </c>
      <c r="Q3206" t="str">
        <f t="shared" si="200"/>
        <v>Yes</v>
      </c>
      <c r="R3206">
        <v>1</v>
      </c>
      <c r="S3206" t="str">
        <f t="shared" si="201"/>
        <v>Small</v>
      </c>
      <c r="T3206" s="50">
        <v>40</v>
      </c>
      <c r="U3206" s="70">
        <f t="shared" si="202"/>
        <v>0.03</v>
      </c>
      <c r="V3206" s="52">
        <v>4.72</v>
      </c>
      <c r="W3206" s="52" t="str" cm="1">
        <f t="array" ref="W3206">_xlfn.SWITCH(ROUND(V3206,0),5,"Excellent",4,"Good",3,"Ok","Bad")</f>
        <v>Excellent</v>
      </c>
      <c r="X3206">
        <v>25</v>
      </c>
      <c r="Y3206" t="str">
        <f t="shared" si="203"/>
        <v>No</v>
      </c>
      <c r="Z3206" s="68">
        <v>43080</v>
      </c>
      <c r="AA3206" s="68">
        <v>43835</v>
      </c>
      <c r="AB3206">
        <v>21</v>
      </c>
      <c r="AC3206" t="s">
        <v>15616</v>
      </c>
    </row>
    <row r="3207" spans="1:29" x14ac:dyDescent="0.3">
      <c r="A3207" t="s">
        <v>2321</v>
      </c>
      <c r="B3207">
        <v>2694</v>
      </c>
      <c r="C3207" t="str">
        <f>VLOOKUP($B3207,Hosts!$A:$M,10,0)</f>
        <v>Within an hour</v>
      </c>
      <c r="D3207" s="70">
        <f>VLOOKUP($B3207,Hosts!$A:$M,11,0)</f>
        <v>1</v>
      </c>
      <c r="E3207" s="70">
        <f>VLOOKUP($B3207,Hosts!$A:$M,12,0)</f>
        <v>1</v>
      </c>
      <c r="F3207" t="str">
        <f>VLOOKUP($B3207,Hosts!$A:$M,13,0)</f>
        <v>Yes</v>
      </c>
      <c r="G3207" t="str">
        <f>INDEX(Hosts!$A:$M, MATCH(Places!$B3207,Hosts!$A:$A,0), MATCH(Places!G$1,Hosts!$A$1:$M$1,0))</f>
        <v>Within an hour</v>
      </c>
      <c r="H3207" s="70">
        <f>INDEX(Hosts!$A:$M, MATCH(Places!$B3207,Hosts!$A:$A,0), MATCH(Places!H$1,Hosts!$A$1:$M$1,0))</f>
        <v>1</v>
      </c>
      <c r="I3207" s="70">
        <f>INDEX(Hosts!$A:$M, MATCH(Places!$B3207,Hosts!$A:$A,0), MATCH(Places!I$1,Hosts!$A$1:$M$1,0))</f>
        <v>1</v>
      </c>
      <c r="J3207" t="str">
        <f>INDEX(Hosts!$A:$M, MATCH(Places!$B3207,Hosts!$A:$A,0), MATCH(Places!J$1,Hosts!$A$1:$M$1,0))</f>
        <v>Yes</v>
      </c>
      <c r="K3207">
        <v>16</v>
      </c>
      <c r="L3207" t="str">
        <f>VLOOKUP($K3207,Neighborhoods!$A:$C,2,0)</f>
        <v>Manhattan</v>
      </c>
      <c r="M3207" t="str">
        <f>VLOOKUP($K3207,Neighborhoods!$A:$C,3,0)</f>
        <v>Harlem</v>
      </c>
      <c r="N3207" t="str">
        <f>INDEX(Neighborhoods!$A:$C, MATCH(Places!$K3207,Neighborhoods!$A:$A,0), MATCH(Places!N$1,Neighborhoods!$A$1:$C$1,0))</f>
        <v>Manhattan</v>
      </c>
      <c r="O3207" t="str">
        <f>INDEX(Neighborhoods!$A:$C, MATCH(Places!$K3207,Neighborhoods!$A:$A,0), MATCH(Places!O$1,Neighborhoods!$A$1:$C$1,0))</f>
        <v>Harlem</v>
      </c>
      <c r="P3207" t="s">
        <v>1</v>
      </c>
      <c r="Q3207" t="str">
        <f t="shared" si="200"/>
        <v>Yes</v>
      </c>
      <c r="R3207">
        <v>2</v>
      </c>
      <c r="S3207" t="str">
        <f t="shared" si="201"/>
        <v>Small</v>
      </c>
      <c r="T3207" s="50">
        <v>65</v>
      </c>
      <c r="U3207" s="70">
        <f t="shared" si="202"/>
        <v>0.03</v>
      </c>
      <c r="V3207" s="52">
        <v>4.92</v>
      </c>
      <c r="W3207" s="52" t="str" cm="1">
        <f t="array" ref="W3207">_xlfn.SWITCH(ROUND(V3207,0),5,"Excellent",4,"Good",3,"Ok","Bad")</f>
        <v>Excellent</v>
      </c>
      <c r="X3207">
        <v>13</v>
      </c>
      <c r="Y3207" t="str">
        <f t="shared" si="203"/>
        <v>No</v>
      </c>
      <c r="Z3207" s="68">
        <v>43087</v>
      </c>
      <c r="AA3207" s="68">
        <v>43604</v>
      </c>
      <c r="AB3207">
        <v>0</v>
      </c>
      <c r="AC3207" t="s">
        <v>15616</v>
      </c>
    </row>
    <row r="3208" spans="1:29" x14ac:dyDescent="0.3">
      <c r="A3208" t="s">
        <v>15210</v>
      </c>
      <c r="B3208">
        <v>3363</v>
      </c>
      <c r="C3208" t="str">
        <f>VLOOKUP($B3208,Hosts!$A:$M,10,0)</f>
        <v>Within a few hours</v>
      </c>
      <c r="D3208" s="70">
        <f>VLOOKUP($B3208,Hosts!$A:$M,11,0)</f>
        <v>0.67</v>
      </c>
      <c r="E3208" s="70">
        <f>VLOOKUP($B3208,Hosts!$A:$M,12,0)</f>
        <v>0.5</v>
      </c>
      <c r="F3208" t="str">
        <f>VLOOKUP($B3208,Hosts!$A:$M,13,0)</f>
        <v>No</v>
      </c>
      <c r="G3208" t="str">
        <f>INDEX(Hosts!$A:$M, MATCH(Places!$B3208,Hosts!$A:$A,0), MATCH(Places!G$1,Hosts!$A$1:$M$1,0))</f>
        <v>Within a few hours</v>
      </c>
      <c r="H3208" s="70">
        <f>INDEX(Hosts!$A:$M, MATCH(Places!$B3208,Hosts!$A:$A,0), MATCH(Places!H$1,Hosts!$A$1:$M$1,0))</f>
        <v>0.67</v>
      </c>
      <c r="I3208" s="70">
        <f>INDEX(Hosts!$A:$M, MATCH(Places!$B3208,Hosts!$A:$A,0), MATCH(Places!I$1,Hosts!$A$1:$M$1,0))</f>
        <v>0.5</v>
      </c>
      <c r="J3208" t="str">
        <f>INDEX(Hosts!$A:$M, MATCH(Places!$B3208,Hosts!$A:$A,0), MATCH(Places!J$1,Hosts!$A$1:$M$1,0))</f>
        <v>No</v>
      </c>
      <c r="K3208">
        <v>18</v>
      </c>
      <c r="L3208" t="str">
        <f>VLOOKUP($K3208,Neighborhoods!$A:$C,2,0)</f>
        <v>Manhattan</v>
      </c>
      <c r="M3208" t="str">
        <f>VLOOKUP($K3208,Neighborhoods!$A:$C,3,0)</f>
        <v>Midtown</v>
      </c>
      <c r="N3208" t="str">
        <f>INDEX(Neighborhoods!$A:$C, MATCH(Places!$K3208,Neighborhoods!$A:$A,0), MATCH(Places!N$1,Neighborhoods!$A$1:$C$1,0))</f>
        <v>Manhattan</v>
      </c>
      <c r="O3208" t="str">
        <f>INDEX(Neighborhoods!$A:$C, MATCH(Places!$K3208,Neighborhoods!$A:$A,0), MATCH(Places!O$1,Neighborhoods!$A$1:$C$1,0))</f>
        <v>Midtown</v>
      </c>
      <c r="P3208" t="s">
        <v>11822</v>
      </c>
      <c r="Q3208" t="str">
        <f t="shared" si="200"/>
        <v>No</v>
      </c>
      <c r="R3208">
        <v>16</v>
      </c>
      <c r="S3208" t="str">
        <f t="shared" si="201"/>
        <v>Large</v>
      </c>
      <c r="T3208" s="50">
        <v>2257</v>
      </c>
      <c r="U3208" s="70">
        <f t="shared" si="202"/>
        <v>7.0000000000000007E-2</v>
      </c>
      <c r="V3208" s="52">
        <v>4.92</v>
      </c>
      <c r="W3208" s="52" t="str" cm="1">
        <f t="array" ref="W3208">_xlfn.SWITCH(ROUND(V3208,0),5,"Excellent",4,"Good",3,"Ok","Bad")</f>
        <v>Excellent</v>
      </c>
      <c r="X3208">
        <v>24</v>
      </c>
      <c r="Y3208" t="str">
        <f t="shared" si="203"/>
        <v>No</v>
      </c>
      <c r="Z3208" s="68">
        <v>43104</v>
      </c>
      <c r="AA3208" s="68">
        <v>43875</v>
      </c>
      <c r="AB3208">
        <v>179</v>
      </c>
      <c r="AC3208" t="s">
        <v>15615</v>
      </c>
    </row>
    <row r="3209" spans="1:29" x14ac:dyDescent="0.3">
      <c r="A3209" t="s">
        <v>14548</v>
      </c>
      <c r="B3209">
        <v>3388</v>
      </c>
      <c r="C3209" t="str">
        <f>VLOOKUP($B3209,Hosts!$A:$M,10,0)</f>
        <v>Within an hour</v>
      </c>
      <c r="D3209" s="70">
        <f>VLOOKUP($B3209,Hosts!$A:$M,11,0)</f>
        <v>1</v>
      </c>
      <c r="E3209" s="70">
        <f>VLOOKUP($B3209,Hosts!$A:$M,12,0)</f>
        <v>0.82</v>
      </c>
      <c r="F3209" t="str">
        <f>VLOOKUP($B3209,Hosts!$A:$M,13,0)</f>
        <v>Yes</v>
      </c>
      <c r="G3209" t="str">
        <f>INDEX(Hosts!$A:$M, MATCH(Places!$B3209,Hosts!$A:$A,0), MATCH(Places!G$1,Hosts!$A$1:$M$1,0))</f>
        <v>Within an hour</v>
      </c>
      <c r="H3209" s="70">
        <f>INDEX(Hosts!$A:$M, MATCH(Places!$B3209,Hosts!$A:$A,0), MATCH(Places!H$1,Hosts!$A$1:$M$1,0))</f>
        <v>1</v>
      </c>
      <c r="I3209" s="70">
        <f>INDEX(Hosts!$A:$M, MATCH(Places!$B3209,Hosts!$A:$A,0), MATCH(Places!I$1,Hosts!$A$1:$M$1,0))</f>
        <v>0.82</v>
      </c>
      <c r="J3209" t="str">
        <f>INDEX(Hosts!$A:$M, MATCH(Places!$B3209,Hosts!$A:$A,0), MATCH(Places!J$1,Hosts!$A$1:$M$1,0))</f>
        <v>Yes</v>
      </c>
      <c r="K3209">
        <v>15</v>
      </c>
      <c r="L3209" t="str">
        <f>VLOOKUP($K3209,Neighborhoods!$A:$C,2,0)</f>
        <v>Manhattan</v>
      </c>
      <c r="M3209" t="str">
        <f>VLOOKUP($K3209,Neighborhoods!$A:$C,3,0)</f>
        <v>East Village</v>
      </c>
      <c r="N3209" t="str">
        <f>INDEX(Neighborhoods!$A:$C, MATCH(Places!$K3209,Neighborhoods!$A:$A,0), MATCH(Places!N$1,Neighborhoods!$A$1:$C$1,0))</f>
        <v>Manhattan</v>
      </c>
      <c r="O3209" t="str">
        <f>INDEX(Neighborhoods!$A:$C, MATCH(Places!$K3209,Neighborhoods!$A:$A,0), MATCH(Places!O$1,Neighborhoods!$A$1:$C$1,0))</f>
        <v>East Village</v>
      </c>
      <c r="P3209" t="s">
        <v>11822</v>
      </c>
      <c r="Q3209" t="str">
        <f t="shared" si="200"/>
        <v>No</v>
      </c>
      <c r="R3209">
        <v>2</v>
      </c>
      <c r="S3209" t="str">
        <f t="shared" si="201"/>
        <v>Small</v>
      </c>
      <c r="T3209" s="50">
        <v>244</v>
      </c>
      <c r="U3209" s="70">
        <f t="shared" si="202"/>
        <v>0.04</v>
      </c>
      <c r="V3209" s="52">
        <v>4.87</v>
      </c>
      <c r="W3209" s="52" t="str" cm="1">
        <f t="array" ref="W3209">_xlfn.SWITCH(ROUND(V3209,0),5,"Excellent",4,"Good",3,"Ok","Bad")</f>
        <v>Excellent</v>
      </c>
      <c r="X3209">
        <v>15</v>
      </c>
      <c r="Y3209" t="str">
        <f t="shared" si="203"/>
        <v>No</v>
      </c>
      <c r="Z3209" s="68">
        <v>43113</v>
      </c>
      <c r="AA3209" s="68">
        <v>43925</v>
      </c>
      <c r="AB3209">
        <v>362</v>
      </c>
      <c r="AC3209" t="s">
        <v>15615</v>
      </c>
    </row>
    <row r="3210" spans="1:29" x14ac:dyDescent="0.3">
      <c r="A3210" t="s">
        <v>2322</v>
      </c>
      <c r="B3210">
        <v>3413</v>
      </c>
      <c r="C3210" t="str">
        <f>VLOOKUP($B3210,Hosts!$A:$M,10,0)</f>
        <v>Within a few hours</v>
      </c>
      <c r="D3210" s="70">
        <f>VLOOKUP($B3210,Hosts!$A:$M,11,0)</f>
        <v>1</v>
      </c>
      <c r="E3210" s="70">
        <f>VLOOKUP($B3210,Hosts!$A:$M,12,0)</f>
        <v>0.79</v>
      </c>
      <c r="F3210" t="str">
        <f>VLOOKUP($B3210,Hosts!$A:$M,13,0)</f>
        <v>Yes</v>
      </c>
      <c r="G3210" t="str">
        <f>INDEX(Hosts!$A:$M, MATCH(Places!$B3210,Hosts!$A:$A,0), MATCH(Places!G$1,Hosts!$A$1:$M$1,0))</f>
        <v>Within a few hours</v>
      </c>
      <c r="H3210" s="70">
        <f>INDEX(Hosts!$A:$M, MATCH(Places!$B3210,Hosts!$A:$A,0), MATCH(Places!H$1,Hosts!$A$1:$M$1,0))</f>
        <v>1</v>
      </c>
      <c r="I3210" s="70">
        <f>INDEX(Hosts!$A:$M, MATCH(Places!$B3210,Hosts!$A:$A,0), MATCH(Places!I$1,Hosts!$A$1:$M$1,0))</f>
        <v>0.79</v>
      </c>
      <c r="J3210" t="str">
        <f>INDEX(Hosts!$A:$M, MATCH(Places!$B3210,Hosts!$A:$A,0), MATCH(Places!J$1,Hosts!$A$1:$M$1,0))</f>
        <v>Yes</v>
      </c>
      <c r="K3210">
        <v>9</v>
      </c>
      <c r="L3210" t="str">
        <f>VLOOKUP($K3210,Neighborhoods!$A:$C,2,0)</f>
        <v>Brooklyn</v>
      </c>
      <c r="M3210" t="str">
        <f>VLOOKUP($K3210,Neighborhoods!$A:$C,3,0)</f>
        <v>Crown Heights</v>
      </c>
      <c r="N3210" t="str">
        <f>INDEX(Neighborhoods!$A:$C, MATCH(Places!$K3210,Neighborhoods!$A:$A,0), MATCH(Places!N$1,Neighborhoods!$A$1:$C$1,0))</f>
        <v>Brooklyn</v>
      </c>
      <c r="O3210" t="str">
        <f>INDEX(Neighborhoods!$A:$C, MATCH(Places!$K3210,Neighborhoods!$A:$A,0), MATCH(Places!O$1,Neighborhoods!$A$1:$C$1,0))</f>
        <v>Crown Heights</v>
      </c>
      <c r="P3210" t="s">
        <v>11822</v>
      </c>
      <c r="Q3210" t="str">
        <f t="shared" si="200"/>
        <v>No</v>
      </c>
      <c r="R3210">
        <v>10</v>
      </c>
      <c r="S3210" t="str">
        <f t="shared" si="201"/>
        <v>Large</v>
      </c>
      <c r="T3210" s="50">
        <v>349</v>
      </c>
      <c r="U3210" s="70">
        <f t="shared" si="202"/>
        <v>0.04</v>
      </c>
      <c r="V3210" s="52">
        <v>4.99</v>
      </c>
      <c r="W3210" s="52" t="str" cm="1">
        <f t="array" ref="W3210">_xlfn.SWITCH(ROUND(V3210,0),5,"Excellent",4,"Good",3,"Ok","Bad")</f>
        <v>Excellent</v>
      </c>
      <c r="X3210">
        <v>113</v>
      </c>
      <c r="Y3210" t="str">
        <f t="shared" si="203"/>
        <v>Yes</v>
      </c>
      <c r="Z3210" s="68">
        <v>43079</v>
      </c>
      <c r="AA3210" s="68">
        <v>44053</v>
      </c>
      <c r="AB3210">
        <v>325</v>
      </c>
      <c r="AC3210" t="s">
        <v>15615</v>
      </c>
    </row>
    <row r="3211" spans="1:29" x14ac:dyDescent="0.3">
      <c r="A3211" t="s">
        <v>2323</v>
      </c>
      <c r="B3211">
        <v>3416</v>
      </c>
      <c r="C3211" t="str">
        <f>VLOOKUP($B3211,Hosts!$A:$M,10,0)</f>
        <v>Within an hour</v>
      </c>
      <c r="D3211" s="70">
        <f>VLOOKUP($B3211,Hosts!$A:$M,11,0)</f>
        <v>1</v>
      </c>
      <c r="E3211" s="70">
        <f>VLOOKUP($B3211,Hosts!$A:$M,12,0)</f>
        <v>0.55000000000000004</v>
      </c>
      <c r="F3211" t="str">
        <f>VLOOKUP($B3211,Hosts!$A:$M,13,0)</f>
        <v>Yes</v>
      </c>
      <c r="G3211" t="str">
        <f>INDEX(Hosts!$A:$M, MATCH(Places!$B3211,Hosts!$A:$A,0), MATCH(Places!G$1,Hosts!$A$1:$M$1,0))</f>
        <v>Within an hour</v>
      </c>
      <c r="H3211" s="70">
        <f>INDEX(Hosts!$A:$M, MATCH(Places!$B3211,Hosts!$A:$A,0), MATCH(Places!H$1,Hosts!$A$1:$M$1,0))</f>
        <v>1</v>
      </c>
      <c r="I3211" s="70">
        <f>INDEX(Hosts!$A:$M, MATCH(Places!$B3211,Hosts!$A:$A,0), MATCH(Places!I$1,Hosts!$A$1:$M$1,0))</f>
        <v>0.55000000000000004</v>
      </c>
      <c r="J3211" t="str">
        <f>INDEX(Hosts!$A:$M, MATCH(Places!$B3211,Hosts!$A:$A,0), MATCH(Places!J$1,Hosts!$A$1:$M$1,0))</f>
        <v>Yes</v>
      </c>
      <c r="K3211">
        <v>22</v>
      </c>
      <c r="L3211" t="str">
        <f>VLOOKUP($K3211,Neighborhoods!$A:$C,2,0)</f>
        <v>Queens</v>
      </c>
      <c r="M3211" t="str">
        <f>VLOOKUP($K3211,Neighborhoods!$A:$C,3,0)</f>
        <v>Flushing</v>
      </c>
      <c r="N3211" t="str">
        <f>INDEX(Neighborhoods!$A:$C, MATCH(Places!$K3211,Neighborhoods!$A:$A,0), MATCH(Places!N$1,Neighborhoods!$A$1:$C$1,0))</f>
        <v>Queens</v>
      </c>
      <c r="O3211" t="str">
        <f>INDEX(Neighborhoods!$A:$C, MATCH(Places!$K3211,Neighborhoods!$A:$A,0), MATCH(Places!O$1,Neighborhoods!$A$1:$C$1,0))</f>
        <v>Flushing</v>
      </c>
      <c r="P3211" t="s">
        <v>1</v>
      </c>
      <c r="Q3211" t="str">
        <f t="shared" si="200"/>
        <v>Yes</v>
      </c>
      <c r="R3211">
        <v>2</v>
      </c>
      <c r="S3211" t="str">
        <f t="shared" si="201"/>
        <v>Small</v>
      </c>
      <c r="T3211" s="50">
        <v>48</v>
      </c>
      <c r="U3211" s="70">
        <f t="shared" si="202"/>
        <v>0.03</v>
      </c>
      <c r="V3211" s="52">
        <v>4.93</v>
      </c>
      <c r="W3211" s="52" t="str" cm="1">
        <f t="array" ref="W3211">_xlfn.SWITCH(ROUND(V3211,0),5,"Excellent",4,"Good",3,"Ok","Bad")</f>
        <v>Excellent</v>
      </c>
      <c r="X3211">
        <v>15</v>
      </c>
      <c r="Y3211" t="str">
        <f t="shared" si="203"/>
        <v>No</v>
      </c>
      <c r="Z3211" s="68">
        <v>43071</v>
      </c>
      <c r="AA3211" s="68">
        <v>43709</v>
      </c>
      <c r="AB3211">
        <v>179</v>
      </c>
      <c r="AC3211" t="s">
        <v>15615</v>
      </c>
    </row>
    <row r="3212" spans="1:29" x14ac:dyDescent="0.3">
      <c r="A3212" t="s">
        <v>2324</v>
      </c>
      <c r="B3212">
        <v>1086</v>
      </c>
      <c r="C3212" t="str">
        <f>VLOOKUP($B3212,Hosts!$A:$M,10,0)</f>
        <v>Within an hour</v>
      </c>
      <c r="D3212" s="70">
        <f>VLOOKUP($B3212,Hosts!$A:$M,11,0)</f>
        <v>1</v>
      </c>
      <c r="E3212" s="70">
        <f>VLOOKUP($B3212,Hosts!$A:$M,12,0)</f>
        <v>1</v>
      </c>
      <c r="F3212" t="str">
        <f>VLOOKUP($B3212,Hosts!$A:$M,13,0)</f>
        <v>Yes</v>
      </c>
      <c r="G3212" t="str">
        <f>INDEX(Hosts!$A:$M, MATCH(Places!$B3212,Hosts!$A:$A,0), MATCH(Places!G$1,Hosts!$A$1:$M$1,0))</f>
        <v>Within an hour</v>
      </c>
      <c r="H3212" s="70">
        <f>INDEX(Hosts!$A:$M, MATCH(Places!$B3212,Hosts!$A:$A,0), MATCH(Places!H$1,Hosts!$A$1:$M$1,0))</f>
        <v>1</v>
      </c>
      <c r="I3212" s="70">
        <f>INDEX(Hosts!$A:$M, MATCH(Places!$B3212,Hosts!$A:$A,0), MATCH(Places!I$1,Hosts!$A$1:$M$1,0))</f>
        <v>1</v>
      </c>
      <c r="J3212" t="str">
        <f>INDEX(Hosts!$A:$M, MATCH(Places!$B3212,Hosts!$A:$A,0), MATCH(Places!J$1,Hosts!$A$1:$M$1,0))</f>
        <v>Yes</v>
      </c>
      <c r="K3212">
        <v>22</v>
      </c>
      <c r="L3212" t="str">
        <f>VLOOKUP($K3212,Neighborhoods!$A:$C,2,0)</f>
        <v>Queens</v>
      </c>
      <c r="M3212" t="str">
        <f>VLOOKUP($K3212,Neighborhoods!$A:$C,3,0)</f>
        <v>Flushing</v>
      </c>
      <c r="N3212" t="str">
        <f>INDEX(Neighborhoods!$A:$C, MATCH(Places!$K3212,Neighborhoods!$A:$A,0), MATCH(Places!N$1,Neighborhoods!$A$1:$C$1,0))</f>
        <v>Queens</v>
      </c>
      <c r="O3212" t="str">
        <f>INDEX(Neighborhoods!$A:$C, MATCH(Places!$K3212,Neighborhoods!$A:$A,0), MATCH(Places!O$1,Neighborhoods!$A$1:$C$1,0))</f>
        <v>Flushing</v>
      </c>
      <c r="P3212" t="s">
        <v>11822</v>
      </c>
      <c r="Q3212" t="str">
        <f t="shared" si="200"/>
        <v>No</v>
      </c>
      <c r="R3212">
        <v>4</v>
      </c>
      <c r="S3212" t="str">
        <f t="shared" si="201"/>
        <v>Medium</v>
      </c>
      <c r="T3212" s="50">
        <v>100</v>
      </c>
      <c r="U3212" s="70">
        <f t="shared" si="202"/>
        <v>0.03</v>
      </c>
      <c r="V3212" s="52">
        <v>4.5999999999999996</v>
      </c>
      <c r="W3212" s="52" t="str" cm="1">
        <f t="array" ref="W3212">_xlfn.SWITCH(ROUND(V3212,0),5,"Excellent",4,"Good",3,"Ok","Bad")</f>
        <v>Excellent</v>
      </c>
      <c r="X3212">
        <v>5</v>
      </c>
      <c r="Y3212" t="str">
        <f t="shared" si="203"/>
        <v>No</v>
      </c>
      <c r="Z3212" s="68">
        <v>43357</v>
      </c>
      <c r="AA3212" s="68">
        <v>44045</v>
      </c>
      <c r="AB3212">
        <v>335</v>
      </c>
      <c r="AC3212" t="s">
        <v>15616</v>
      </c>
    </row>
    <row r="3213" spans="1:29" x14ac:dyDescent="0.3">
      <c r="A3213" t="s">
        <v>2325</v>
      </c>
      <c r="B3213">
        <v>3249</v>
      </c>
      <c r="C3213" t="str">
        <f>VLOOKUP($B3213,Hosts!$A:$M,10,0)</f>
        <v>Within an hour</v>
      </c>
      <c r="D3213" s="70">
        <f>VLOOKUP($B3213,Hosts!$A:$M,11,0)</f>
        <v>1</v>
      </c>
      <c r="E3213" s="70">
        <f>VLOOKUP($B3213,Hosts!$A:$M,12,0)</f>
        <v>0.99</v>
      </c>
      <c r="F3213" t="str">
        <f>VLOOKUP($B3213,Hosts!$A:$M,13,0)</f>
        <v>Yes</v>
      </c>
      <c r="G3213" t="str">
        <f>INDEX(Hosts!$A:$M, MATCH(Places!$B3213,Hosts!$A:$A,0), MATCH(Places!G$1,Hosts!$A$1:$M$1,0))</f>
        <v>Within an hour</v>
      </c>
      <c r="H3213" s="70">
        <f>INDEX(Hosts!$A:$M, MATCH(Places!$B3213,Hosts!$A:$A,0), MATCH(Places!H$1,Hosts!$A$1:$M$1,0))</f>
        <v>1</v>
      </c>
      <c r="I3213" s="70">
        <f>INDEX(Hosts!$A:$M, MATCH(Places!$B3213,Hosts!$A:$A,0), MATCH(Places!I$1,Hosts!$A$1:$M$1,0))</f>
        <v>0.99</v>
      </c>
      <c r="J3213" t="str">
        <f>INDEX(Hosts!$A:$M, MATCH(Places!$B3213,Hosts!$A:$A,0), MATCH(Places!J$1,Hosts!$A$1:$M$1,0))</f>
        <v>Yes</v>
      </c>
      <c r="K3213">
        <v>8</v>
      </c>
      <c r="L3213" t="str">
        <f>VLOOKUP($K3213,Neighborhoods!$A:$C,2,0)</f>
        <v>Brooklyn</v>
      </c>
      <c r="M3213" t="str">
        <f>VLOOKUP($K3213,Neighborhoods!$A:$C,3,0)</f>
        <v>Bushwick</v>
      </c>
      <c r="N3213" t="str">
        <f>INDEX(Neighborhoods!$A:$C, MATCH(Places!$K3213,Neighborhoods!$A:$A,0), MATCH(Places!N$1,Neighborhoods!$A$1:$C$1,0))</f>
        <v>Brooklyn</v>
      </c>
      <c r="O3213" t="str">
        <f>INDEX(Neighborhoods!$A:$C, MATCH(Places!$K3213,Neighborhoods!$A:$A,0), MATCH(Places!O$1,Neighborhoods!$A$1:$C$1,0))</f>
        <v>Bushwick</v>
      </c>
      <c r="P3213" t="s">
        <v>1</v>
      </c>
      <c r="Q3213" t="str">
        <f t="shared" si="200"/>
        <v>Yes</v>
      </c>
      <c r="R3213">
        <v>3</v>
      </c>
      <c r="S3213" t="str">
        <f t="shared" si="201"/>
        <v>Medium</v>
      </c>
      <c r="T3213" s="50">
        <v>54</v>
      </c>
      <c r="U3213" s="70">
        <f t="shared" si="202"/>
        <v>0.03</v>
      </c>
      <c r="V3213" s="52">
        <v>4.79</v>
      </c>
      <c r="W3213" s="52" t="str" cm="1">
        <f t="array" ref="W3213">_xlfn.SWITCH(ROUND(V3213,0),5,"Excellent",4,"Good",3,"Ok","Bad")</f>
        <v>Excellent</v>
      </c>
      <c r="X3213">
        <v>24</v>
      </c>
      <c r="Y3213" t="str">
        <f t="shared" si="203"/>
        <v>No</v>
      </c>
      <c r="Z3213" s="68">
        <v>43102</v>
      </c>
      <c r="AA3213" s="68">
        <v>43781</v>
      </c>
      <c r="AB3213">
        <v>180</v>
      </c>
      <c r="AC3213" t="s">
        <v>15615</v>
      </c>
    </row>
    <row r="3214" spans="1:29" x14ac:dyDescent="0.3">
      <c r="A3214" t="s">
        <v>2326</v>
      </c>
      <c r="B3214">
        <v>1257</v>
      </c>
      <c r="C3214" t="str">
        <f>VLOOKUP($B3214,Hosts!$A:$M,10,0)</f>
        <v>Within an hour</v>
      </c>
      <c r="D3214" s="70">
        <f>VLOOKUP($B3214,Hosts!$A:$M,11,0)</f>
        <v>1</v>
      </c>
      <c r="E3214" s="70">
        <f>VLOOKUP($B3214,Hosts!$A:$M,12,0)</f>
        <v>1</v>
      </c>
      <c r="F3214" t="str">
        <f>VLOOKUP($B3214,Hosts!$A:$M,13,0)</f>
        <v>Yes</v>
      </c>
      <c r="G3214" t="str">
        <f>INDEX(Hosts!$A:$M, MATCH(Places!$B3214,Hosts!$A:$A,0), MATCH(Places!G$1,Hosts!$A$1:$M$1,0))</f>
        <v>Within an hour</v>
      </c>
      <c r="H3214" s="70">
        <f>INDEX(Hosts!$A:$M, MATCH(Places!$B3214,Hosts!$A:$A,0), MATCH(Places!H$1,Hosts!$A$1:$M$1,0))</f>
        <v>1</v>
      </c>
      <c r="I3214" s="70">
        <f>INDEX(Hosts!$A:$M, MATCH(Places!$B3214,Hosts!$A:$A,0), MATCH(Places!I$1,Hosts!$A$1:$M$1,0))</f>
        <v>1</v>
      </c>
      <c r="J3214" t="str">
        <f>INDEX(Hosts!$A:$M, MATCH(Places!$B3214,Hosts!$A:$A,0), MATCH(Places!J$1,Hosts!$A$1:$M$1,0))</f>
        <v>Yes</v>
      </c>
      <c r="K3214">
        <v>18</v>
      </c>
      <c r="L3214" t="str">
        <f>VLOOKUP($K3214,Neighborhoods!$A:$C,2,0)</f>
        <v>Manhattan</v>
      </c>
      <c r="M3214" t="str">
        <f>VLOOKUP($K3214,Neighborhoods!$A:$C,3,0)</f>
        <v>Midtown</v>
      </c>
      <c r="N3214" t="str">
        <f>INDEX(Neighborhoods!$A:$C, MATCH(Places!$K3214,Neighborhoods!$A:$A,0), MATCH(Places!N$1,Neighborhoods!$A$1:$C$1,0))</f>
        <v>Manhattan</v>
      </c>
      <c r="O3214" t="str">
        <f>INDEX(Neighborhoods!$A:$C, MATCH(Places!$K3214,Neighborhoods!$A:$A,0), MATCH(Places!O$1,Neighborhoods!$A$1:$C$1,0))</f>
        <v>Midtown</v>
      </c>
      <c r="P3214" t="s">
        <v>11822</v>
      </c>
      <c r="Q3214" t="str">
        <f t="shared" si="200"/>
        <v>No</v>
      </c>
      <c r="R3214">
        <v>2</v>
      </c>
      <c r="S3214" t="str">
        <f t="shared" si="201"/>
        <v>Small</v>
      </c>
      <c r="T3214" s="50">
        <v>170</v>
      </c>
      <c r="U3214" s="70">
        <f t="shared" si="202"/>
        <v>0.03</v>
      </c>
      <c r="V3214" s="52">
        <v>4.83</v>
      </c>
      <c r="W3214" s="52" t="str" cm="1">
        <f t="array" ref="W3214">_xlfn.SWITCH(ROUND(V3214,0),5,"Excellent",4,"Good",3,"Ok","Bad")</f>
        <v>Excellent</v>
      </c>
      <c r="X3214">
        <v>53</v>
      </c>
      <c r="Y3214" t="str">
        <f t="shared" si="203"/>
        <v>No</v>
      </c>
      <c r="Z3214" s="68">
        <v>43105</v>
      </c>
      <c r="AA3214" s="68">
        <v>43905</v>
      </c>
      <c r="AB3214">
        <v>0</v>
      </c>
      <c r="AC3214" t="s">
        <v>15616</v>
      </c>
    </row>
    <row r="3215" spans="1:29" x14ac:dyDescent="0.3">
      <c r="A3215" t="s">
        <v>2327</v>
      </c>
      <c r="B3215">
        <v>2781</v>
      </c>
      <c r="C3215" t="str">
        <f>VLOOKUP($B3215,Hosts!$A:$M,10,0)</f>
        <v>Within an hour</v>
      </c>
      <c r="D3215" s="70">
        <f>VLOOKUP($B3215,Hosts!$A:$M,11,0)</f>
        <v>1</v>
      </c>
      <c r="E3215" s="70">
        <f>VLOOKUP($B3215,Hosts!$A:$M,12,0)</f>
        <v>0.99</v>
      </c>
      <c r="F3215" t="str">
        <f>VLOOKUP($B3215,Hosts!$A:$M,13,0)</f>
        <v>No</v>
      </c>
      <c r="G3215" t="str">
        <f>INDEX(Hosts!$A:$M, MATCH(Places!$B3215,Hosts!$A:$A,0), MATCH(Places!G$1,Hosts!$A$1:$M$1,0))</f>
        <v>Within an hour</v>
      </c>
      <c r="H3215" s="70">
        <f>INDEX(Hosts!$A:$M, MATCH(Places!$B3215,Hosts!$A:$A,0), MATCH(Places!H$1,Hosts!$A$1:$M$1,0))</f>
        <v>1</v>
      </c>
      <c r="I3215" s="70">
        <f>INDEX(Hosts!$A:$M, MATCH(Places!$B3215,Hosts!$A:$A,0), MATCH(Places!I$1,Hosts!$A$1:$M$1,0))</f>
        <v>0.99</v>
      </c>
      <c r="J3215" t="str">
        <f>INDEX(Hosts!$A:$M, MATCH(Places!$B3215,Hosts!$A:$A,0), MATCH(Places!J$1,Hosts!$A$1:$M$1,0))</f>
        <v>No</v>
      </c>
      <c r="K3215">
        <v>16</v>
      </c>
      <c r="L3215" t="str">
        <f>VLOOKUP($K3215,Neighborhoods!$A:$C,2,0)</f>
        <v>Manhattan</v>
      </c>
      <c r="M3215" t="str">
        <f>VLOOKUP($K3215,Neighborhoods!$A:$C,3,0)</f>
        <v>Harlem</v>
      </c>
      <c r="N3215" t="str">
        <f>INDEX(Neighborhoods!$A:$C, MATCH(Places!$K3215,Neighborhoods!$A:$A,0), MATCH(Places!N$1,Neighborhoods!$A$1:$C$1,0))</f>
        <v>Manhattan</v>
      </c>
      <c r="O3215" t="str">
        <f>INDEX(Neighborhoods!$A:$C, MATCH(Places!$K3215,Neighborhoods!$A:$A,0), MATCH(Places!O$1,Neighborhoods!$A$1:$C$1,0))</f>
        <v>Harlem</v>
      </c>
      <c r="P3215" t="s">
        <v>11822</v>
      </c>
      <c r="Q3215" t="str">
        <f t="shared" si="200"/>
        <v>No</v>
      </c>
      <c r="R3215">
        <v>4</v>
      </c>
      <c r="S3215" t="str">
        <f t="shared" si="201"/>
        <v>Medium</v>
      </c>
      <c r="T3215" s="50">
        <v>250</v>
      </c>
      <c r="U3215" s="70">
        <f t="shared" si="202"/>
        <v>0.04</v>
      </c>
      <c r="V3215" s="52">
        <v>4.68</v>
      </c>
      <c r="W3215" s="52" t="str" cm="1">
        <f t="array" ref="W3215">_xlfn.SWITCH(ROUND(V3215,0),5,"Excellent",4,"Good",3,"Ok","Bad")</f>
        <v>Excellent</v>
      </c>
      <c r="X3215">
        <v>98</v>
      </c>
      <c r="Y3215" t="str">
        <f t="shared" si="203"/>
        <v>No</v>
      </c>
      <c r="Z3215" s="68">
        <v>43072</v>
      </c>
      <c r="AA3215" s="68">
        <v>43898</v>
      </c>
      <c r="AB3215">
        <v>339</v>
      </c>
      <c r="AC3215" t="s">
        <v>15615</v>
      </c>
    </row>
    <row r="3216" spans="1:29" x14ac:dyDescent="0.3">
      <c r="A3216" t="s">
        <v>2328</v>
      </c>
      <c r="B3216">
        <v>1542</v>
      </c>
      <c r="C3216" t="str">
        <f>VLOOKUP($B3216,Hosts!$A:$M,10,0)</f>
        <v>Within an hour</v>
      </c>
      <c r="D3216" s="70">
        <f>VLOOKUP($B3216,Hosts!$A:$M,11,0)</f>
        <v>1</v>
      </c>
      <c r="E3216" s="70">
        <f>VLOOKUP($B3216,Hosts!$A:$M,12,0)</f>
        <v>0.82</v>
      </c>
      <c r="F3216" t="str">
        <f>VLOOKUP($B3216,Hosts!$A:$M,13,0)</f>
        <v>Yes</v>
      </c>
      <c r="G3216" t="str">
        <f>INDEX(Hosts!$A:$M, MATCH(Places!$B3216,Hosts!$A:$A,0), MATCH(Places!G$1,Hosts!$A$1:$M$1,0))</f>
        <v>Within an hour</v>
      </c>
      <c r="H3216" s="70">
        <f>INDEX(Hosts!$A:$M, MATCH(Places!$B3216,Hosts!$A:$A,0), MATCH(Places!H$1,Hosts!$A$1:$M$1,0))</f>
        <v>1</v>
      </c>
      <c r="I3216" s="70">
        <f>INDEX(Hosts!$A:$M, MATCH(Places!$B3216,Hosts!$A:$A,0), MATCH(Places!I$1,Hosts!$A$1:$M$1,0))</f>
        <v>0.82</v>
      </c>
      <c r="J3216" t="str">
        <f>INDEX(Hosts!$A:$M, MATCH(Places!$B3216,Hosts!$A:$A,0), MATCH(Places!J$1,Hosts!$A$1:$M$1,0))</f>
        <v>Yes</v>
      </c>
      <c r="K3216">
        <v>12</v>
      </c>
      <c r="L3216" t="str">
        <f>VLOOKUP($K3216,Neighborhoods!$A:$C,2,0)</f>
        <v>Brooklyn</v>
      </c>
      <c r="M3216" t="str">
        <f>VLOOKUP($K3216,Neighborhoods!$A:$C,3,0)</f>
        <v>Williamsburg</v>
      </c>
      <c r="N3216" t="str">
        <f>INDEX(Neighborhoods!$A:$C, MATCH(Places!$K3216,Neighborhoods!$A:$A,0), MATCH(Places!N$1,Neighborhoods!$A$1:$C$1,0))</f>
        <v>Brooklyn</v>
      </c>
      <c r="O3216" t="str">
        <f>INDEX(Neighborhoods!$A:$C, MATCH(Places!$K3216,Neighborhoods!$A:$A,0), MATCH(Places!O$1,Neighborhoods!$A$1:$C$1,0))</f>
        <v>Williamsburg</v>
      </c>
      <c r="P3216" t="s">
        <v>11822</v>
      </c>
      <c r="Q3216" t="str">
        <f t="shared" si="200"/>
        <v>No</v>
      </c>
      <c r="R3216">
        <v>4</v>
      </c>
      <c r="S3216" t="str">
        <f t="shared" si="201"/>
        <v>Medium</v>
      </c>
      <c r="T3216" s="50">
        <v>275</v>
      </c>
      <c r="U3216" s="70">
        <f t="shared" si="202"/>
        <v>0.04</v>
      </c>
      <c r="V3216" s="52">
        <v>5</v>
      </c>
      <c r="W3216" s="52" t="str" cm="1">
        <f t="array" ref="W3216">_xlfn.SWITCH(ROUND(V3216,0),5,"Excellent",4,"Good",3,"Ok","Bad")</f>
        <v>Excellent</v>
      </c>
      <c r="X3216">
        <v>35</v>
      </c>
      <c r="Y3216" t="str">
        <f t="shared" si="203"/>
        <v>No</v>
      </c>
      <c r="Z3216" s="68">
        <v>43080</v>
      </c>
      <c r="AA3216" s="68">
        <v>43982</v>
      </c>
      <c r="AB3216">
        <v>345</v>
      </c>
      <c r="AC3216" t="s">
        <v>15615</v>
      </c>
    </row>
    <row r="3217" spans="1:29" x14ac:dyDescent="0.3">
      <c r="A3217" t="s">
        <v>2329</v>
      </c>
      <c r="B3217">
        <v>1324</v>
      </c>
      <c r="C3217" t="str">
        <f>VLOOKUP($B3217,Hosts!$A:$M,10,0)</f>
        <v>Within an hour</v>
      </c>
      <c r="D3217" s="70">
        <f>VLOOKUP($B3217,Hosts!$A:$M,11,0)</f>
        <v>1</v>
      </c>
      <c r="E3217" s="70">
        <f>VLOOKUP($B3217,Hosts!$A:$M,12,0)</f>
        <v>0.95</v>
      </c>
      <c r="F3217" t="str">
        <f>VLOOKUP($B3217,Hosts!$A:$M,13,0)</f>
        <v>Yes</v>
      </c>
      <c r="G3217" t="str">
        <f>INDEX(Hosts!$A:$M, MATCH(Places!$B3217,Hosts!$A:$A,0), MATCH(Places!G$1,Hosts!$A$1:$M$1,0))</f>
        <v>Within an hour</v>
      </c>
      <c r="H3217" s="70">
        <f>INDEX(Hosts!$A:$M, MATCH(Places!$B3217,Hosts!$A:$A,0), MATCH(Places!H$1,Hosts!$A$1:$M$1,0))</f>
        <v>1</v>
      </c>
      <c r="I3217" s="70">
        <f>INDEX(Hosts!$A:$M, MATCH(Places!$B3217,Hosts!$A:$A,0), MATCH(Places!I$1,Hosts!$A$1:$M$1,0))</f>
        <v>0.95</v>
      </c>
      <c r="J3217" t="str">
        <f>INDEX(Hosts!$A:$M, MATCH(Places!$B3217,Hosts!$A:$A,0), MATCH(Places!J$1,Hosts!$A$1:$M$1,0))</f>
        <v>Yes</v>
      </c>
      <c r="K3217">
        <v>16</v>
      </c>
      <c r="L3217" t="str">
        <f>VLOOKUP($K3217,Neighborhoods!$A:$C,2,0)</f>
        <v>Manhattan</v>
      </c>
      <c r="M3217" t="str">
        <f>VLOOKUP($K3217,Neighborhoods!$A:$C,3,0)</f>
        <v>Harlem</v>
      </c>
      <c r="N3217" t="str">
        <f>INDEX(Neighborhoods!$A:$C, MATCH(Places!$K3217,Neighborhoods!$A:$A,0), MATCH(Places!N$1,Neighborhoods!$A$1:$C$1,0))</f>
        <v>Manhattan</v>
      </c>
      <c r="O3217" t="str">
        <f>INDEX(Neighborhoods!$A:$C, MATCH(Places!$K3217,Neighborhoods!$A:$A,0), MATCH(Places!O$1,Neighborhoods!$A$1:$C$1,0))</f>
        <v>Harlem</v>
      </c>
      <c r="P3217" t="s">
        <v>1</v>
      </c>
      <c r="Q3217" t="str">
        <f t="shared" si="200"/>
        <v>Yes</v>
      </c>
      <c r="R3217">
        <v>2</v>
      </c>
      <c r="S3217" t="str">
        <f t="shared" si="201"/>
        <v>Small</v>
      </c>
      <c r="T3217" s="50">
        <v>86</v>
      </c>
      <c r="U3217" s="70">
        <f t="shared" si="202"/>
        <v>0.03</v>
      </c>
      <c r="V3217" s="52">
        <v>4.99</v>
      </c>
      <c r="W3217" s="52" t="str" cm="1">
        <f t="array" ref="W3217">_xlfn.SWITCH(ROUND(V3217,0),5,"Excellent",4,"Good",3,"Ok","Bad")</f>
        <v>Excellent</v>
      </c>
      <c r="X3217">
        <v>169</v>
      </c>
      <c r="Y3217" t="str">
        <f t="shared" si="203"/>
        <v>Yes</v>
      </c>
      <c r="Z3217" s="68">
        <v>43064</v>
      </c>
      <c r="AA3217" s="68">
        <v>44044</v>
      </c>
      <c r="AB3217">
        <v>108</v>
      </c>
      <c r="AC3217" t="s">
        <v>15615</v>
      </c>
    </row>
    <row r="3218" spans="1:29" x14ac:dyDescent="0.3">
      <c r="A3218" t="s">
        <v>2330</v>
      </c>
      <c r="B3218">
        <v>2046</v>
      </c>
      <c r="C3218" t="str">
        <f>VLOOKUP($B3218,Hosts!$A:$M,10,0)</f>
        <v>Within an hour</v>
      </c>
      <c r="D3218" s="70">
        <f>VLOOKUP($B3218,Hosts!$A:$M,11,0)</f>
        <v>1</v>
      </c>
      <c r="E3218" s="70">
        <f>VLOOKUP($B3218,Hosts!$A:$M,12,0)</f>
        <v>0.71</v>
      </c>
      <c r="F3218" t="str">
        <f>VLOOKUP($B3218,Hosts!$A:$M,13,0)</f>
        <v>No</v>
      </c>
      <c r="G3218" t="str">
        <f>INDEX(Hosts!$A:$M, MATCH(Places!$B3218,Hosts!$A:$A,0), MATCH(Places!G$1,Hosts!$A$1:$M$1,0))</f>
        <v>Within an hour</v>
      </c>
      <c r="H3218" s="70">
        <f>INDEX(Hosts!$A:$M, MATCH(Places!$B3218,Hosts!$A:$A,0), MATCH(Places!H$1,Hosts!$A$1:$M$1,0))</f>
        <v>1</v>
      </c>
      <c r="I3218" s="70">
        <f>INDEX(Hosts!$A:$M, MATCH(Places!$B3218,Hosts!$A:$A,0), MATCH(Places!I$1,Hosts!$A$1:$M$1,0))</f>
        <v>0.71</v>
      </c>
      <c r="J3218" t="str">
        <f>INDEX(Hosts!$A:$M, MATCH(Places!$B3218,Hosts!$A:$A,0), MATCH(Places!J$1,Hosts!$A$1:$M$1,0))</f>
        <v>No</v>
      </c>
      <c r="K3218">
        <v>11</v>
      </c>
      <c r="L3218" t="str">
        <f>VLOOKUP($K3218,Neighborhoods!$A:$C,2,0)</f>
        <v>Brooklyn</v>
      </c>
      <c r="M3218" t="str">
        <f>VLOOKUP($K3218,Neighborhoods!$A:$C,3,0)</f>
        <v>Greenpoint</v>
      </c>
      <c r="N3218" t="str">
        <f>INDEX(Neighborhoods!$A:$C, MATCH(Places!$K3218,Neighborhoods!$A:$A,0), MATCH(Places!N$1,Neighborhoods!$A$1:$C$1,0))</f>
        <v>Brooklyn</v>
      </c>
      <c r="O3218" t="str">
        <f>INDEX(Neighborhoods!$A:$C, MATCH(Places!$K3218,Neighborhoods!$A:$A,0), MATCH(Places!O$1,Neighborhoods!$A$1:$C$1,0))</f>
        <v>Greenpoint</v>
      </c>
      <c r="P3218" t="s">
        <v>11822</v>
      </c>
      <c r="Q3218" t="str">
        <f t="shared" si="200"/>
        <v>No</v>
      </c>
      <c r="R3218">
        <v>4</v>
      </c>
      <c r="S3218" t="str">
        <f t="shared" si="201"/>
        <v>Medium</v>
      </c>
      <c r="T3218" s="50">
        <v>136</v>
      </c>
      <c r="U3218" s="70">
        <f t="shared" si="202"/>
        <v>0.03</v>
      </c>
      <c r="V3218" s="52">
        <v>5</v>
      </c>
      <c r="W3218" s="52" t="str" cm="1">
        <f t="array" ref="W3218">_xlfn.SWITCH(ROUND(V3218,0),5,"Excellent",4,"Good",3,"Ok","Bad")</f>
        <v>Excellent</v>
      </c>
      <c r="X3218">
        <v>13</v>
      </c>
      <c r="Y3218" t="str">
        <f t="shared" si="203"/>
        <v>No</v>
      </c>
      <c r="Z3218" s="68">
        <v>43069</v>
      </c>
      <c r="AA3218" s="68">
        <v>43760</v>
      </c>
      <c r="AB3218">
        <v>0</v>
      </c>
      <c r="AC3218" t="s">
        <v>15615</v>
      </c>
    </row>
    <row r="3219" spans="1:29" x14ac:dyDescent="0.3">
      <c r="A3219" t="s">
        <v>2331</v>
      </c>
      <c r="B3219">
        <v>1547</v>
      </c>
      <c r="C3219" t="str">
        <f>VLOOKUP($B3219,Hosts!$A:$M,10,0)</f>
        <v>Within an hour</v>
      </c>
      <c r="D3219" s="70">
        <f>VLOOKUP($B3219,Hosts!$A:$M,11,0)</f>
        <v>1</v>
      </c>
      <c r="E3219" s="70">
        <f>VLOOKUP($B3219,Hosts!$A:$M,12,0)</f>
        <v>0.93</v>
      </c>
      <c r="F3219" t="str">
        <f>VLOOKUP($B3219,Hosts!$A:$M,13,0)</f>
        <v>Yes</v>
      </c>
      <c r="G3219" t="str">
        <f>INDEX(Hosts!$A:$M, MATCH(Places!$B3219,Hosts!$A:$A,0), MATCH(Places!G$1,Hosts!$A$1:$M$1,0))</f>
        <v>Within an hour</v>
      </c>
      <c r="H3219" s="70">
        <f>INDEX(Hosts!$A:$M, MATCH(Places!$B3219,Hosts!$A:$A,0), MATCH(Places!H$1,Hosts!$A$1:$M$1,0))</f>
        <v>1</v>
      </c>
      <c r="I3219" s="70">
        <f>INDEX(Hosts!$A:$M, MATCH(Places!$B3219,Hosts!$A:$A,0), MATCH(Places!I$1,Hosts!$A$1:$M$1,0))</f>
        <v>0.93</v>
      </c>
      <c r="J3219" t="str">
        <f>INDEX(Hosts!$A:$M, MATCH(Places!$B3219,Hosts!$A:$A,0), MATCH(Places!J$1,Hosts!$A$1:$M$1,0))</f>
        <v>Yes</v>
      </c>
      <c r="K3219">
        <v>11</v>
      </c>
      <c r="L3219" t="str">
        <f>VLOOKUP($K3219,Neighborhoods!$A:$C,2,0)</f>
        <v>Brooklyn</v>
      </c>
      <c r="M3219" t="str">
        <f>VLOOKUP($K3219,Neighborhoods!$A:$C,3,0)</f>
        <v>Greenpoint</v>
      </c>
      <c r="N3219" t="str">
        <f>INDEX(Neighborhoods!$A:$C, MATCH(Places!$K3219,Neighborhoods!$A:$A,0), MATCH(Places!N$1,Neighborhoods!$A$1:$C$1,0))</f>
        <v>Brooklyn</v>
      </c>
      <c r="O3219" t="str">
        <f>INDEX(Neighborhoods!$A:$C, MATCH(Places!$K3219,Neighborhoods!$A:$A,0), MATCH(Places!O$1,Neighborhoods!$A$1:$C$1,0))</f>
        <v>Greenpoint</v>
      </c>
      <c r="P3219" t="s">
        <v>11822</v>
      </c>
      <c r="Q3219" t="str">
        <f t="shared" si="200"/>
        <v>No</v>
      </c>
      <c r="R3219">
        <v>6</v>
      </c>
      <c r="S3219" t="str">
        <f t="shared" si="201"/>
        <v>Large</v>
      </c>
      <c r="T3219" s="50">
        <v>129</v>
      </c>
      <c r="U3219" s="70">
        <f t="shared" si="202"/>
        <v>0.03</v>
      </c>
      <c r="V3219" s="52">
        <v>4.99</v>
      </c>
      <c r="W3219" s="52" t="str" cm="1">
        <f t="array" ref="W3219">_xlfn.SWITCH(ROUND(V3219,0),5,"Excellent",4,"Good",3,"Ok","Bad")</f>
        <v>Excellent</v>
      </c>
      <c r="X3219">
        <v>145</v>
      </c>
      <c r="Y3219" t="str">
        <f t="shared" si="203"/>
        <v>Yes</v>
      </c>
      <c r="Z3219" s="68">
        <v>43065</v>
      </c>
      <c r="AA3219" s="68">
        <v>44022</v>
      </c>
      <c r="AB3219">
        <v>77</v>
      </c>
      <c r="AC3219" t="s">
        <v>15615</v>
      </c>
    </row>
    <row r="3220" spans="1:29" x14ac:dyDescent="0.3">
      <c r="A3220" t="s">
        <v>2332</v>
      </c>
      <c r="B3220">
        <v>3408</v>
      </c>
      <c r="C3220" t="str">
        <f>VLOOKUP($B3220,Hosts!$A:$M,10,0)</f>
        <v>Within an hour</v>
      </c>
      <c r="D3220" s="70">
        <f>VLOOKUP($B3220,Hosts!$A:$M,11,0)</f>
        <v>1</v>
      </c>
      <c r="E3220" s="70">
        <f>VLOOKUP($B3220,Hosts!$A:$M,12,0)</f>
        <v>0.95</v>
      </c>
      <c r="F3220" t="str">
        <f>VLOOKUP($B3220,Hosts!$A:$M,13,0)</f>
        <v>Yes</v>
      </c>
      <c r="G3220" t="str">
        <f>INDEX(Hosts!$A:$M, MATCH(Places!$B3220,Hosts!$A:$A,0), MATCH(Places!G$1,Hosts!$A$1:$M$1,0))</f>
        <v>Within an hour</v>
      </c>
      <c r="H3220" s="70">
        <f>INDEX(Hosts!$A:$M, MATCH(Places!$B3220,Hosts!$A:$A,0), MATCH(Places!H$1,Hosts!$A$1:$M$1,0))</f>
        <v>1</v>
      </c>
      <c r="I3220" s="70">
        <f>INDEX(Hosts!$A:$M, MATCH(Places!$B3220,Hosts!$A:$A,0), MATCH(Places!I$1,Hosts!$A$1:$M$1,0))</f>
        <v>0.95</v>
      </c>
      <c r="J3220" t="str">
        <f>INDEX(Hosts!$A:$M, MATCH(Places!$B3220,Hosts!$A:$A,0), MATCH(Places!J$1,Hosts!$A$1:$M$1,0))</f>
        <v>Yes</v>
      </c>
      <c r="K3220">
        <v>14</v>
      </c>
      <c r="L3220" t="str">
        <f>VLOOKUP($K3220,Neighborhoods!$A:$C,2,0)</f>
        <v>Manhattan</v>
      </c>
      <c r="M3220" t="str">
        <f>VLOOKUP($K3220,Neighborhoods!$A:$C,3,0)</f>
        <v>East Harlem</v>
      </c>
      <c r="N3220" t="str">
        <f>INDEX(Neighborhoods!$A:$C, MATCH(Places!$K3220,Neighborhoods!$A:$A,0), MATCH(Places!N$1,Neighborhoods!$A$1:$C$1,0))</f>
        <v>Manhattan</v>
      </c>
      <c r="O3220" t="str">
        <f>INDEX(Neighborhoods!$A:$C, MATCH(Places!$K3220,Neighborhoods!$A:$A,0), MATCH(Places!O$1,Neighborhoods!$A$1:$C$1,0))</f>
        <v>East Harlem</v>
      </c>
      <c r="P3220" t="s">
        <v>11822</v>
      </c>
      <c r="Q3220" t="str">
        <f t="shared" si="200"/>
        <v>No</v>
      </c>
      <c r="R3220">
        <v>6</v>
      </c>
      <c r="S3220" t="str">
        <f t="shared" si="201"/>
        <v>Large</v>
      </c>
      <c r="T3220" s="50">
        <v>137</v>
      </c>
      <c r="U3220" s="70">
        <f t="shared" si="202"/>
        <v>0.03</v>
      </c>
      <c r="V3220" s="52">
        <v>4.91</v>
      </c>
      <c r="W3220" s="52" t="str" cm="1">
        <f t="array" ref="W3220">_xlfn.SWITCH(ROUND(V3220,0),5,"Excellent",4,"Good",3,"Ok","Bad")</f>
        <v>Excellent</v>
      </c>
      <c r="X3220">
        <v>92</v>
      </c>
      <c r="Y3220" t="str">
        <f t="shared" si="203"/>
        <v>No</v>
      </c>
      <c r="Z3220" s="68">
        <v>43080</v>
      </c>
      <c r="AA3220" s="68">
        <v>43894</v>
      </c>
      <c r="AB3220">
        <v>96</v>
      </c>
      <c r="AC3220" t="s">
        <v>15615</v>
      </c>
    </row>
    <row r="3221" spans="1:29" x14ac:dyDescent="0.3">
      <c r="A3221" t="s">
        <v>14974</v>
      </c>
      <c r="B3221">
        <v>715</v>
      </c>
      <c r="C3221" t="str">
        <f>VLOOKUP($B3221,Hosts!$A:$M,10,0)</f>
        <v>Within an hour</v>
      </c>
      <c r="D3221" s="70">
        <f>VLOOKUP($B3221,Hosts!$A:$M,11,0)</f>
        <v>1</v>
      </c>
      <c r="E3221" s="70">
        <f>VLOOKUP($B3221,Hosts!$A:$M,12,0)</f>
        <v>0.95</v>
      </c>
      <c r="F3221" t="str">
        <f>VLOOKUP($B3221,Hosts!$A:$M,13,0)</f>
        <v>No</v>
      </c>
      <c r="G3221" t="str">
        <f>INDEX(Hosts!$A:$M, MATCH(Places!$B3221,Hosts!$A:$A,0), MATCH(Places!G$1,Hosts!$A$1:$M$1,0))</f>
        <v>Within an hour</v>
      </c>
      <c r="H3221" s="70">
        <f>INDEX(Hosts!$A:$M, MATCH(Places!$B3221,Hosts!$A:$A,0), MATCH(Places!H$1,Hosts!$A$1:$M$1,0))</f>
        <v>1</v>
      </c>
      <c r="I3221" s="70">
        <f>INDEX(Hosts!$A:$M, MATCH(Places!$B3221,Hosts!$A:$A,0), MATCH(Places!I$1,Hosts!$A$1:$M$1,0))</f>
        <v>0.95</v>
      </c>
      <c r="J3221" t="str">
        <f>INDEX(Hosts!$A:$M, MATCH(Places!$B3221,Hosts!$A:$A,0), MATCH(Places!J$1,Hosts!$A$1:$M$1,0))</f>
        <v>No</v>
      </c>
      <c r="K3221">
        <v>11</v>
      </c>
      <c r="L3221" t="str">
        <f>VLOOKUP($K3221,Neighborhoods!$A:$C,2,0)</f>
        <v>Brooklyn</v>
      </c>
      <c r="M3221" t="str">
        <f>VLOOKUP($K3221,Neighborhoods!$A:$C,3,0)</f>
        <v>Greenpoint</v>
      </c>
      <c r="N3221" t="str">
        <f>INDEX(Neighborhoods!$A:$C, MATCH(Places!$K3221,Neighborhoods!$A:$A,0), MATCH(Places!N$1,Neighborhoods!$A$1:$C$1,0))</f>
        <v>Brooklyn</v>
      </c>
      <c r="O3221" t="str">
        <f>INDEX(Neighborhoods!$A:$C, MATCH(Places!$K3221,Neighborhoods!$A:$A,0), MATCH(Places!O$1,Neighborhoods!$A$1:$C$1,0))</f>
        <v>Greenpoint</v>
      </c>
      <c r="P3221" t="s">
        <v>1</v>
      </c>
      <c r="Q3221" t="str">
        <f t="shared" si="200"/>
        <v>Yes</v>
      </c>
      <c r="R3221">
        <v>2</v>
      </c>
      <c r="S3221" t="str">
        <f t="shared" si="201"/>
        <v>Small</v>
      </c>
      <c r="T3221" s="50">
        <v>55</v>
      </c>
      <c r="U3221" s="70">
        <f t="shared" si="202"/>
        <v>0.03</v>
      </c>
      <c r="V3221" s="52">
        <v>4.6500000000000004</v>
      </c>
      <c r="W3221" s="52" t="str" cm="1">
        <f t="array" ref="W3221">_xlfn.SWITCH(ROUND(V3221,0),5,"Excellent",4,"Good",3,"Ok","Bad")</f>
        <v>Excellent</v>
      </c>
      <c r="X3221">
        <v>51</v>
      </c>
      <c r="Y3221" t="str">
        <f t="shared" si="203"/>
        <v>No</v>
      </c>
      <c r="Z3221" s="68">
        <v>43061</v>
      </c>
      <c r="AA3221" s="68">
        <v>43807</v>
      </c>
      <c r="AB3221">
        <v>321</v>
      </c>
      <c r="AC3221" t="s">
        <v>15616</v>
      </c>
    </row>
    <row r="3222" spans="1:29" x14ac:dyDescent="0.3">
      <c r="A3222" t="s">
        <v>2333</v>
      </c>
      <c r="B3222">
        <v>466</v>
      </c>
      <c r="C3222" t="str">
        <f>VLOOKUP($B3222,Hosts!$A:$M,10,0)</f>
        <v>Within a few hours</v>
      </c>
      <c r="D3222" s="70">
        <f>VLOOKUP($B3222,Hosts!$A:$M,11,0)</f>
        <v>1</v>
      </c>
      <c r="E3222" s="70">
        <f>VLOOKUP($B3222,Hosts!$A:$M,12,0)</f>
        <v>0.92</v>
      </c>
      <c r="F3222" t="str">
        <f>VLOOKUP($B3222,Hosts!$A:$M,13,0)</f>
        <v>No</v>
      </c>
      <c r="G3222" t="str">
        <f>INDEX(Hosts!$A:$M, MATCH(Places!$B3222,Hosts!$A:$A,0), MATCH(Places!G$1,Hosts!$A$1:$M$1,0))</f>
        <v>Within a few hours</v>
      </c>
      <c r="H3222" s="70">
        <f>INDEX(Hosts!$A:$M, MATCH(Places!$B3222,Hosts!$A:$A,0), MATCH(Places!H$1,Hosts!$A$1:$M$1,0))</f>
        <v>1</v>
      </c>
      <c r="I3222" s="70">
        <f>INDEX(Hosts!$A:$M, MATCH(Places!$B3222,Hosts!$A:$A,0), MATCH(Places!I$1,Hosts!$A$1:$M$1,0))</f>
        <v>0.92</v>
      </c>
      <c r="J3222" t="str">
        <f>INDEX(Hosts!$A:$M, MATCH(Places!$B3222,Hosts!$A:$A,0), MATCH(Places!J$1,Hosts!$A$1:$M$1,0))</f>
        <v>No</v>
      </c>
      <c r="K3222">
        <v>28</v>
      </c>
      <c r="L3222" t="str">
        <f>VLOOKUP($K3222,Neighborhoods!$A:$C,2,0)</f>
        <v>Staten Island</v>
      </c>
      <c r="M3222" t="str">
        <f>VLOOKUP($K3222,Neighborhoods!$A:$C,3,0)</f>
        <v>St. George</v>
      </c>
      <c r="N3222" t="str">
        <f>INDEX(Neighborhoods!$A:$C, MATCH(Places!$K3222,Neighborhoods!$A:$A,0), MATCH(Places!N$1,Neighborhoods!$A$1:$C$1,0))</f>
        <v>Staten Island</v>
      </c>
      <c r="O3222" t="str">
        <f>INDEX(Neighborhoods!$A:$C, MATCH(Places!$K3222,Neighborhoods!$A:$A,0), MATCH(Places!O$1,Neighborhoods!$A$1:$C$1,0))</f>
        <v>St. George</v>
      </c>
      <c r="P3222" t="s">
        <v>1</v>
      </c>
      <c r="Q3222" t="str">
        <f t="shared" si="200"/>
        <v>Yes</v>
      </c>
      <c r="R3222">
        <v>4</v>
      </c>
      <c r="S3222" t="str">
        <f t="shared" si="201"/>
        <v>Medium</v>
      </c>
      <c r="T3222" s="50">
        <v>175</v>
      </c>
      <c r="U3222" s="70">
        <f t="shared" si="202"/>
        <v>0.03</v>
      </c>
      <c r="V3222" s="52">
        <v>4.82</v>
      </c>
      <c r="W3222" s="52" t="str" cm="1">
        <f t="array" ref="W3222">_xlfn.SWITCH(ROUND(V3222,0),5,"Excellent",4,"Good",3,"Ok","Bad")</f>
        <v>Excellent</v>
      </c>
      <c r="X3222">
        <v>88</v>
      </c>
      <c r="Y3222" t="str">
        <f t="shared" si="203"/>
        <v>No</v>
      </c>
      <c r="Z3222" s="68">
        <v>43063</v>
      </c>
      <c r="AA3222" s="68">
        <v>43897</v>
      </c>
      <c r="AB3222">
        <v>197</v>
      </c>
      <c r="AC3222" t="s">
        <v>15615</v>
      </c>
    </row>
    <row r="3223" spans="1:29" x14ac:dyDescent="0.3">
      <c r="A3223" t="s">
        <v>2334</v>
      </c>
      <c r="B3223">
        <v>3419</v>
      </c>
      <c r="C3223" t="str">
        <f>VLOOKUP($B3223,Hosts!$A:$M,10,0)</f>
        <v>Within an hour</v>
      </c>
      <c r="D3223" s="70">
        <f>VLOOKUP($B3223,Hosts!$A:$M,11,0)</f>
        <v>1</v>
      </c>
      <c r="E3223" s="70">
        <f>VLOOKUP($B3223,Hosts!$A:$M,12,0)</f>
        <v>0.81</v>
      </c>
      <c r="F3223" t="str">
        <f>VLOOKUP($B3223,Hosts!$A:$M,13,0)</f>
        <v>No</v>
      </c>
      <c r="G3223" t="str">
        <f>INDEX(Hosts!$A:$M, MATCH(Places!$B3223,Hosts!$A:$A,0), MATCH(Places!G$1,Hosts!$A$1:$M$1,0))</f>
        <v>Within an hour</v>
      </c>
      <c r="H3223" s="70">
        <f>INDEX(Hosts!$A:$M, MATCH(Places!$B3223,Hosts!$A:$A,0), MATCH(Places!H$1,Hosts!$A$1:$M$1,0))</f>
        <v>1</v>
      </c>
      <c r="I3223" s="70">
        <f>INDEX(Hosts!$A:$M, MATCH(Places!$B3223,Hosts!$A:$A,0), MATCH(Places!I$1,Hosts!$A$1:$M$1,0))</f>
        <v>0.81</v>
      </c>
      <c r="J3223" t="str">
        <f>INDEX(Hosts!$A:$M, MATCH(Places!$B3223,Hosts!$A:$A,0), MATCH(Places!J$1,Hosts!$A$1:$M$1,0))</f>
        <v>No</v>
      </c>
      <c r="K3223">
        <v>7</v>
      </c>
      <c r="L3223" t="str">
        <f>VLOOKUP($K3223,Neighborhoods!$A:$C,2,0)</f>
        <v>Brooklyn</v>
      </c>
      <c r="M3223" t="str">
        <f>VLOOKUP($K3223,Neighborhoods!$A:$C,3,0)</f>
        <v>Bedford-Stuyvesant</v>
      </c>
      <c r="N3223" t="str">
        <f>INDEX(Neighborhoods!$A:$C, MATCH(Places!$K3223,Neighborhoods!$A:$A,0), MATCH(Places!N$1,Neighborhoods!$A$1:$C$1,0))</f>
        <v>Brooklyn</v>
      </c>
      <c r="O3223" t="str">
        <f>INDEX(Neighborhoods!$A:$C, MATCH(Places!$K3223,Neighborhoods!$A:$A,0), MATCH(Places!O$1,Neighborhoods!$A$1:$C$1,0))</f>
        <v>Bedford-Stuyvesant</v>
      </c>
      <c r="P3223" t="s">
        <v>1</v>
      </c>
      <c r="Q3223" t="str">
        <f t="shared" si="200"/>
        <v>Yes</v>
      </c>
      <c r="R3223">
        <v>2</v>
      </c>
      <c r="S3223" t="str">
        <f t="shared" si="201"/>
        <v>Small</v>
      </c>
      <c r="T3223" s="50">
        <v>48</v>
      </c>
      <c r="U3223" s="70">
        <f t="shared" si="202"/>
        <v>0.03</v>
      </c>
      <c r="V3223" s="52">
        <v>4.17</v>
      </c>
      <c r="W3223" s="52" t="str" cm="1">
        <f t="array" ref="W3223">_xlfn.SWITCH(ROUND(V3223,0),5,"Excellent",4,"Good",3,"Ok","Bad")</f>
        <v>Good</v>
      </c>
      <c r="X3223">
        <v>6</v>
      </c>
      <c r="Y3223" t="str">
        <f t="shared" si="203"/>
        <v>No</v>
      </c>
      <c r="Z3223" s="68">
        <v>43082</v>
      </c>
      <c r="AA3223" s="68">
        <v>44025</v>
      </c>
      <c r="AB3223">
        <v>318</v>
      </c>
      <c r="AC3223" t="s">
        <v>15616</v>
      </c>
    </row>
    <row r="3224" spans="1:29" x14ac:dyDescent="0.3">
      <c r="A3224" t="s">
        <v>2335</v>
      </c>
      <c r="B3224">
        <v>1316</v>
      </c>
      <c r="C3224" t="str">
        <f>VLOOKUP($B3224,Hosts!$A:$M,10,0)</f>
        <v>Within a day</v>
      </c>
      <c r="D3224" s="70">
        <f>VLOOKUP($B3224,Hosts!$A:$M,11,0)</f>
        <v>0.9</v>
      </c>
      <c r="E3224" s="70">
        <f>VLOOKUP($B3224,Hosts!$A:$M,12,0)</f>
        <v>0.37</v>
      </c>
      <c r="F3224" t="str">
        <f>VLOOKUP($B3224,Hosts!$A:$M,13,0)</f>
        <v>No</v>
      </c>
      <c r="G3224" t="str">
        <f>INDEX(Hosts!$A:$M, MATCH(Places!$B3224,Hosts!$A:$A,0), MATCH(Places!G$1,Hosts!$A$1:$M$1,0))</f>
        <v>Within a day</v>
      </c>
      <c r="H3224" s="70">
        <f>INDEX(Hosts!$A:$M, MATCH(Places!$B3224,Hosts!$A:$A,0), MATCH(Places!H$1,Hosts!$A$1:$M$1,0))</f>
        <v>0.9</v>
      </c>
      <c r="I3224" s="70">
        <f>INDEX(Hosts!$A:$M, MATCH(Places!$B3224,Hosts!$A:$A,0), MATCH(Places!I$1,Hosts!$A$1:$M$1,0))</f>
        <v>0.37</v>
      </c>
      <c r="J3224" t="str">
        <f>INDEX(Hosts!$A:$M, MATCH(Places!$B3224,Hosts!$A:$A,0), MATCH(Places!J$1,Hosts!$A$1:$M$1,0))</f>
        <v>No</v>
      </c>
      <c r="K3224">
        <v>11</v>
      </c>
      <c r="L3224" t="str">
        <f>VLOOKUP($K3224,Neighborhoods!$A:$C,2,0)</f>
        <v>Brooklyn</v>
      </c>
      <c r="M3224" t="str">
        <f>VLOOKUP($K3224,Neighborhoods!$A:$C,3,0)</f>
        <v>Greenpoint</v>
      </c>
      <c r="N3224" t="str">
        <f>INDEX(Neighborhoods!$A:$C, MATCH(Places!$K3224,Neighborhoods!$A:$A,0), MATCH(Places!N$1,Neighborhoods!$A$1:$C$1,0))</f>
        <v>Brooklyn</v>
      </c>
      <c r="O3224" t="str">
        <f>INDEX(Neighborhoods!$A:$C, MATCH(Places!$K3224,Neighborhoods!$A:$A,0), MATCH(Places!O$1,Neighborhoods!$A$1:$C$1,0))</f>
        <v>Greenpoint</v>
      </c>
      <c r="P3224" t="s">
        <v>11822</v>
      </c>
      <c r="Q3224" t="str">
        <f t="shared" si="200"/>
        <v>No</v>
      </c>
      <c r="R3224">
        <v>4</v>
      </c>
      <c r="S3224" t="str">
        <f t="shared" si="201"/>
        <v>Medium</v>
      </c>
      <c r="T3224" s="50">
        <v>47</v>
      </c>
      <c r="U3224" s="70">
        <f t="shared" si="202"/>
        <v>0.03</v>
      </c>
      <c r="V3224" s="52">
        <v>4.63</v>
      </c>
      <c r="W3224" s="52" t="str" cm="1">
        <f t="array" ref="W3224">_xlfn.SWITCH(ROUND(V3224,0),5,"Excellent",4,"Good",3,"Ok","Bad")</f>
        <v>Excellent</v>
      </c>
      <c r="X3224">
        <v>16</v>
      </c>
      <c r="Y3224" t="str">
        <f t="shared" si="203"/>
        <v>No</v>
      </c>
      <c r="Z3224" s="68">
        <v>43149</v>
      </c>
      <c r="AA3224" s="68">
        <v>44010</v>
      </c>
      <c r="AB3224">
        <v>34</v>
      </c>
      <c r="AC3224" t="s">
        <v>15615</v>
      </c>
    </row>
    <row r="3225" spans="1:29" x14ac:dyDescent="0.3">
      <c r="A3225" t="s">
        <v>2336</v>
      </c>
      <c r="B3225">
        <v>3419</v>
      </c>
      <c r="C3225" t="str">
        <f>VLOOKUP($B3225,Hosts!$A:$M,10,0)</f>
        <v>Within an hour</v>
      </c>
      <c r="D3225" s="70">
        <f>VLOOKUP($B3225,Hosts!$A:$M,11,0)</f>
        <v>1</v>
      </c>
      <c r="E3225" s="70">
        <f>VLOOKUP($B3225,Hosts!$A:$M,12,0)</f>
        <v>0.81</v>
      </c>
      <c r="F3225" t="str">
        <f>VLOOKUP($B3225,Hosts!$A:$M,13,0)</f>
        <v>No</v>
      </c>
      <c r="G3225" t="str">
        <f>INDEX(Hosts!$A:$M, MATCH(Places!$B3225,Hosts!$A:$A,0), MATCH(Places!G$1,Hosts!$A$1:$M$1,0))</f>
        <v>Within an hour</v>
      </c>
      <c r="H3225" s="70">
        <f>INDEX(Hosts!$A:$M, MATCH(Places!$B3225,Hosts!$A:$A,0), MATCH(Places!H$1,Hosts!$A$1:$M$1,0))</f>
        <v>1</v>
      </c>
      <c r="I3225" s="70">
        <f>INDEX(Hosts!$A:$M, MATCH(Places!$B3225,Hosts!$A:$A,0), MATCH(Places!I$1,Hosts!$A$1:$M$1,0))</f>
        <v>0.81</v>
      </c>
      <c r="J3225" t="str">
        <f>INDEX(Hosts!$A:$M, MATCH(Places!$B3225,Hosts!$A:$A,0), MATCH(Places!J$1,Hosts!$A$1:$M$1,0))</f>
        <v>No</v>
      </c>
      <c r="K3225">
        <v>7</v>
      </c>
      <c r="L3225" t="str">
        <f>VLOOKUP($K3225,Neighborhoods!$A:$C,2,0)</f>
        <v>Brooklyn</v>
      </c>
      <c r="M3225" t="str">
        <f>VLOOKUP($K3225,Neighborhoods!$A:$C,3,0)</f>
        <v>Bedford-Stuyvesant</v>
      </c>
      <c r="N3225" t="str">
        <f>INDEX(Neighborhoods!$A:$C, MATCH(Places!$K3225,Neighborhoods!$A:$A,0), MATCH(Places!N$1,Neighborhoods!$A$1:$C$1,0))</f>
        <v>Brooklyn</v>
      </c>
      <c r="O3225" t="str">
        <f>INDEX(Neighborhoods!$A:$C, MATCH(Places!$K3225,Neighborhoods!$A:$A,0), MATCH(Places!O$1,Neighborhoods!$A$1:$C$1,0))</f>
        <v>Bedford-Stuyvesant</v>
      </c>
      <c r="P3225" t="s">
        <v>1</v>
      </c>
      <c r="Q3225" t="str">
        <f t="shared" si="200"/>
        <v>Yes</v>
      </c>
      <c r="R3225">
        <v>2</v>
      </c>
      <c r="S3225" t="str">
        <f t="shared" si="201"/>
        <v>Small</v>
      </c>
      <c r="T3225" s="50">
        <v>45</v>
      </c>
      <c r="U3225" s="70">
        <f t="shared" si="202"/>
        <v>0.03</v>
      </c>
      <c r="V3225" s="52">
        <v>4.5</v>
      </c>
      <c r="W3225" s="52" t="str" cm="1">
        <f t="array" ref="W3225">_xlfn.SWITCH(ROUND(V3225,0),5,"Excellent",4,"Good",3,"Ok","Bad")</f>
        <v>Excellent</v>
      </c>
      <c r="X3225">
        <v>6</v>
      </c>
      <c r="Y3225" t="str">
        <f t="shared" si="203"/>
        <v>No</v>
      </c>
      <c r="Z3225" s="68">
        <v>43067</v>
      </c>
      <c r="AA3225" s="68">
        <v>43848</v>
      </c>
      <c r="AB3225">
        <v>350</v>
      </c>
      <c r="AC3225" t="s">
        <v>15616</v>
      </c>
    </row>
    <row r="3226" spans="1:29" x14ac:dyDescent="0.3">
      <c r="A3226" t="s">
        <v>2337</v>
      </c>
      <c r="B3226">
        <v>3420</v>
      </c>
      <c r="C3226" t="str">
        <f>VLOOKUP($B3226,Hosts!$A:$M,10,0)</f>
        <v>Within a day</v>
      </c>
      <c r="D3226" s="70">
        <f>VLOOKUP($B3226,Hosts!$A:$M,11,0)</f>
        <v>1</v>
      </c>
      <c r="E3226" s="70">
        <f>VLOOKUP($B3226,Hosts!$A:$M,12,0)</f>
        <v>0.4</v>
      </c>
      <c r="F3226" t="str">
        <f>VLOOKUP($B3226,Hosts!$A:$M,13,0)</f>
        <v>No</v>
      </c>
      <c r="G3226" t="str">
        <f>INDEX(Hosts!$A:$M, MATCH(Places!$B3226,Hosts!$A:$A,0), MATCH(Places!G$1,Hosts!$A$1:$M$1,0))</f>
        <v>Within a day</v>
      </c>
      <c r="H3226" s="70">
        <f>INDEX(Hosts!$A:$M, MATCH(Places!$B3226,Hosts!$A:$A,0), MATCH(Places!H$1,Hosts!$A$1:$M$1,0))</f>
        <v>1</v>
      </c>
      <c r="I3226" s="70">
        <f>INDEX(Hosts!$A:$M, MATCH(Places!$B3226,Hosts!$A:$A,0), MATCH(Places!I$1,Hosts!$A$1:$M$1,0))</f>
        <v>0.4</v>
      </c>
      <c r="J3226" t="str">
        <f>INDEX(Hosts!$A:$M, MATCH(Places!$B3226,Hosts!$A:$A,0), MATCH(Places!J$1,Hosts!$A$1:$M$1,0))</f>
        <v>No</v>
      </c>
      <c r="K3226">
        <v>16</v>
      </c>
      <c r="L3226" t="str">
        <f>VLOOKUP($K3226,Neighborhoods!$A:$C,2,0)</f>
        <v>Manhattan</v>
      </c>
      <c r="M3226" t="str">
        <f>VLOOKUP($K3226,Neighborhoods!$A:$C,3,0)</f>
        <v>Harlem</v>
      </c>
      <c r="N3226" t="str">
        <f>INDEX(Neighborhoods!$A:$C, MATCH(Places!$K3226,Neighborhoods!$A:$A,0), MATCH(Places!N$1,Neighborhoods!$A$1:$C$1,0))</f>
        <v>Manhattan</v>
      </c>
      <c r="O3226" t="str">
        <f>INDEX(Neighborhoods!$A:$C, MATCH(Places!$K3226,Neighborhoods!$A:$A,0), MATCH(Places!O$1,Neighborhoods!$A$1:$C$1,0))</f>
        <v>Harlem</v>
      </c>
      <c r="P3226" t="s">
        <v>11822</v>
      </c>
      <c r="Q3226" t="str">
        <f t="shared" si="200"/>
        <v>No</v>
      </c>
      <c r="R3226">
        <v>5</v>
      </c>
      <c r="S3226" t="str">
        <f t="shared" si="201"/>
        <v>Medium</v>
      </c>
      <c r="T3226" s="50">
        <v>243.57</v>
      </c>
      <c r="U3226" s="70">
        <f t="shared" si="202"/>
        <v>0.04</v>
      </c>
      <c r="V3226" s="52">
        <v>5</v>
      </c>
      <c r="W3226" s="52" t="str" cm="1">
        <f t="array" ref="W3226">_xlfn.SWITCH(ROUND(V3226,0),5,"Excellent",4,"Good",3,"Ok","Bad")</f>
        <v>Excellent</v>
      </c>
      <c r="X3226">
        <v>20</v>
      </c>
      <c r="Y3226" t="str">
        <f t="shared" si="203"/>
        <v>No</v>
      </c>
      <c r="Z3226" s="68">
        <v>43101</v>
      </c>
      <c r="AA3226" s="68">
        <v>43694</v>
      </c>
      <c r="AB3226">
        <v>179</v>
      </c>
      <c r="AC3226" t="s">
        <v>15615</v>
      </c>
    </row>
    <row r="3227" spans="1:29" x14ac:dyDescent="0.3">
      <c r="A3227" t="s">
        <v>13619</v>
      </c>
      <c r="B3227">
        <v>1742</v>
      </c>
      <c r="C3227" t="str">
        <f>VLOOKUP($B3227,Hosts!$A:$M,10,0)</f>
        <v>Within an hour</v>
      </c>
      <c r="D3227" s="70">
        <f>VLOOKUP($B3227,Hosts!$A:$M,11,0)</f>
        <v>1</v>
      </c>
      <c r="E3227" s="70">
        <f>VLOOKUP($B3227,Hosts!$A:$M,12,0)</f>
        <v>0.81</v>
      </c>
      <c r="F3227" t="str">
        <f>VLOOKUP($B3227,Hosts!$A:$M,13,0)</f>
        <v>No</v>
      </c>
      <c r="G3227" t="str">
        <f>INDEX(Hosts!$A:$M, MATCH(Places!$B3227,Hosts!$A:$A,0), MATCH(Places!G$1,Hosts!$A$1:$M$1,0))</f>
        <v>Within an hour</v>
      </c>
      <c r="H3227" s="70">
        <f>INDEX(Hosts!$A:$M, MATCH(Places!$B3227,Hosts!$A:$A,0), MATCH(Places!H$1,Hosts!$A$1:$M$1,0))</f>
        <v>1</v>
      </c>
      <c r="I3227" s="70">
        <f>INDEX(Hosts!$A:$M, MATCH(Places!$B3227,Hosts!$A:$A,0), MATCH(Places!I$1,Hosts!$A$1:$M$1,0))</f>
        <v>0.81</v>
      </c>
      <c r="J3227" t="str">
        <f>INDEX(Hosts!$A:$M, MATCH(Places!$B3227,Hosts!$A:$A,0), MATCH(Places!J$1,Hosts!$A$1:$M$1,0))</f>
        <v>No</v>
      </c>
      <c r="K3227">
        <v>12</v>
      </c>
      <c r="L3227" t="str">
        <f>VLOOKUP($K3227,Neighborhoods!$A:$C,2,0)</f>
        <v>Brooklyn</v>
      </c>
      <c r="M3227" t="str">
        <f>VLOOKUP($K3227,Neighborhoods!$A:$C,3,0)</f>
        <v>Williamsburg</v>
      </c>
      <c r="N3227" t="str">
        <f>INDEX(Neighborhoods!$A:$C, MATCH(Places!$K3227,Neighborhoods!$A:$A,0), MATCH(Places!N$1,Neighborhoods!$A$1:$C$1,0))</f>
        <v>Brooklyn</v>
      </c>
      <c r="O3227" t="str">
        <f>INDEX(Neighborhoods!$A:$C, MATCH(Places!$K3227,Neighborhoods!$A:$A,0), MATCH(Places!O$1,Neighborhoods!$A$1:$C$1,0))</f>
        <v>Williamsburg</v>
      </c>
      <c r="P3227" t="s">
        <v>1</v>
      </c>
      <c r="Q3227" t="str">
        <f t="shared" si="200"/>
        <v>Yes</v>
      </c>
      <c r="R3227">
        <v>3</v>
      </c>
      <c r="S3227" t="str">
        <f t="shared" si="201"/>
        <v>Medium</v>
      </c>
      <c r="T3227" s="50">
        <v>65</v>
      </c>
      <c r="U3227" s="70">
        <f t="shared" si="202"/>
        <v>0.03</v>
      </c>
      <c r="V3227" s="52">
        <v>4.6500000000000004</v>
      </c>
      <c r="W3227" s="52" t="str" cm="1">
        <f t="array" ref="W3227">_xlfn.SWITCH(ROUND(V3227,0),5,"Excellent",4,"Good",3,"Ok","Bad")</f>
        <v>Excellent</v>
      </c>
      <c r="X3227">
        <v>77</v>
      </c>
      <c r="Y3227" t="str">
        <f t="shared" si="203"/>
        <v>No</v>
      </c>
      <c r="Z3227" s="68">
        <v>43086</v>
      </c>
      <c r="AA3227" s="68">
        <v>43907</v>
      </c>
      <c r="AB3227">
        <v>364</v>
      </c>
      <c r="AC3227" t="s">
        <v>15615</v>
      </c>
    </row>
    <row r="3228" spans="1:29" x14ac:dyDescent="0.3">
      <c r="A3228" t="s">
        <v>2338</v>
      </c>
      <c r="B3228">
        <v>3126</v>
      </c>
      <c r="C3228" t="str">
        <f>VLOOKUP($B3228,Hosts!$A:$M,10,0)</f>
        <v>Within a few hours</v>
      </c>
      <c r="D3228" s="70">
        <f>VLOOKUP($B3228,Hosts!$A:$M,11,0)</f>
        <v>1</v>
      </c>
      <c r="E3228" s="70">
        <f>VLOOKUP($B3228,Hosts!$A:$M,12,0)</f>
        <v>1</v>
      </c>
      <c r="F3228" t="str">
        <f>VLOOKUP($B3228,Hosts!$A:$M,13,0)</f>
        <v>No</v>
      </c>
      <c r="G3228" t="str">
        <f>INDEX(Hosts!$A:$M, MATCH(Places!$B3228,Hosts!$A:$A,0), MATCH(Places!G$1,Hosts!$A$1:$M$1,0))</f>
        <v>Within a few hours</v>
      </c>
      <c r="H3228" s="70">
        <f>INDEX(Hosts!$A:$M, MATCH(Places!$B3228,Hosts!$A:$A,0), MATCH(Places!H$1,Hosts!$A$1:$M$1,0))</f>
        <v>1</v>
      </c>
      <c r="I3228" s="70">
        <f>INDEX(Hosts!$A:$M, MATCH(Places!$B3228,Hosts!$A:$A,0), MATCH(Places!I$1,Hosts!$A$1:$M$1,0))</f>
        <v>1</v>
      </c>
      <c r="J3228" t="str">
        <f>INDEX(Hosts!$A:$M, MATCH(Places!$B3228,Hosts!$A:$A,0), MATCH(Places!J$1,Hosts!$A$1:$M$1,0))</f>
        <v>No</v>
      </c>
      <c r="K3228">
        <v>23</v>
      </c>
      <c r="L3228" t="str">
        <f>VLOOKUP($K3228,Neighborhoods!$A:$C,2,0)</f>
        <v>Queens</v>
      </c>
      <c r="M3228" t="str">
        <f>VLOOKUP($K3228,Neighborhoods!$A:$C,3,0)</f>
        <v>Jamaica</v>
      </c>
      <c r="N3228" t="str">
        <f>INDEX(Neighborhoods!$A:$C, MATCH(Places!$K3228,Neighborhoods!$A:$A,0), MATCH(Places!N$1,Neighborhoods!$A$1:$C$1,0))</f>
        <v>Queens</v>
      </c>
      <c r="O3228" t="str">
        <f>INDEX(Neighborhoods!$A:$C, MATCH(Places!$K3228,Neighborhoods!$A:$A,0), MATCH(Places!O$1,Neighborhoods!$A$1:$C$1,0))</f>
        <v>Jamaica</v>
      </c>
      <c r="P3228" t="s">
        <v>1</v>
      </c>
      <c r="Q3228" t="str">
        <f t="shared" si="200"/>
        <v>Yes</v>
      </c>
      <c r="R3228">
        <v>2</v>
      </c>
      <c r="S3228" t="str">
        <f t="shared" si="201"/>
        <v>Small</v>
      </c>
      <c r="T3228" s="50">
        <v>50</v>
      </c>
      <c r="U3228" s="70">
        <f t="shared" si="202"/>
        <v>0.03</v>
      </c>
      <c r="V3228" s="52">
        <v>4.72</v>
      </c>
      <c r="W3228" s="52" t="str" cm="1">
        <f t="array" ref="W3228">_xlfn.SWITCH(ROUND(V3228,0),5,"Excellent",4,"Good",3,"Ok","Bad")</f>
        <v>Excellent</v>
      </c>
      <c r="X3228">
        <v>36</v>
      </c>
      <c r="Y3228" t="str">
        <f t="shared" si="203"/>
        <v>No</v>
      </c>
      <c r="Z3228" s="68">
        <v>43479</v>
      </c>
      <c r="AA3228" s="68">
        <v>44037</v>
      </c>
      <c r="AB3228">
        <v>310</v>
      </c>
      <c r="AC3228" t="s">
        <v>15616</v>
      </c>
    </row>
    <row r="3229" spans="1:29" x14ac:dyDescent="0.3">
      <c r="A3229" t="s">
        <v>2339</v>
      </c>
      <c r="B3229">
        <v>1603</v>
      </c>
      <c r="C3229" t="str">
        <f>VLOOKUP($B3229,Hosts!$A:$M,10,0)</f>
        <v>A few days or more</v>
      </c>
      <c r="D3229" s="70">
        <f>VLOOKUP($B3229,Hosts!$A:$M,11,0)</f>
        <v>0</v>
      </c>
      <c r="E3229" s="70">
        <f>VLOOKUP($B3229,Hosts!$A:$M,12,0)</f>
        <v>0.92</v>
      </c>
      <c r="F3229" t="str">
        <f>VLOOKUP($B3229,Hosts!$A:$M,13,0)</f>
        <v>No</v>
      </c>
      <c r="G3229" t="str">
        <f>INDEX(Hosts!$A:$M, MATCH(Places!$B3229,Hosts!$A:$A,0), MATCH(Places!G$1,Hosts!$A$1:$M$1,0))</f>
        <v>A few days or more</v>
      </c>
      <c r="H3229" s="70">
        <f>INDEX(Hosts!$A:$M, MATCH(Places!$B3229,Hosts!$A:$A,0), MATCH(Places!H$1,Hosts!$A$1:$M$1,0))</f>
        <v>0</v>
      </c>
      <c r="I3229" s="70">
        <f>INDEX(Hosts!$A:$M, MATCH(Places!$B3229,Hosts!$A:$A,0), MATCH(Places!I$1,Hosts!$A$1:$M$1,0))</f>
        <v>0.92</v>
      </c>
      <c r="J3229" t="str">
        <f>INDEX(Hosts!$A:$M, MATCH(Places!$B3229,Hosts!$A:$A,0), MATCH(Places!J$1,Hosts!$A$1:$M$1,0))</f>
        <v>No</v>
      </c>
      <c r="K3229">
        <v>12</v>
      </c>
      <c r="L3229" t="str">
        <f>VLOOKUP($K3229,Neighborhoods!$A:$C,2,0)</f>
        <v>Brooklyn</v>
      </c>
      <c r="M3229" t="str">
        <f>VLOOKUP($K3229,Neighborhoods!$A:$C,3,0)</f>
        <v>Williamsburg</v>
      </c>
      <c r="N3229" t="str">
        <f>INDEX(Neighborhoods!$A:$C, MATCH(Places!$K3229,Neighborhoods!$A:$A,0), MATCH(Places!N$1,Neighborhoods!$A$1:$C$1,0))</f>
        <v>Brooklyn</v>
      </c>
      <c r="O3229" t="str">
        <f>INDEX(Neighborhoods!$A:$C, MATCH(Places!$K3229,Neighborhoods!$A:$A,0), MATCH(Places!O$1,Neighborhoods!$A$1:$C$1,0))</f>
        <v>Williamsburg</v>
      </c>
      <c r="P3229" t="s">
        <v>11822</v>
      </c>
      <c r="Q3229" t="str">
        <f t="shared" si="200"/>
        <v>No</v>
      </c>
      <c r="R3229">
        <v>5</v>
      </c>
      <c r="S3229" t="str">
        <f t="shared" si="201"/>
        <v>Medium</v>
      </c>
      <c r="T3229" s="50">
        <v>364</v>
      </c>
      <c r="U3229" s="70">
        <f t="shared" si="202"/>
        <v>0.04</v>
      </c>
      <c r="V3229" s="52">
        <v>4.5999999999999996</v>
      </c>
      <c r="W3229" s="52" t="str" cm="1">
        <f t="array" ref="W3229">_xlfn.SWITCH(ROUND(V3229,0),5,"Excellent",4,"Good",3,"Ok","Bad")</f>
        <v>Excellent</v>
      </c>
      <c r="X3229">
        <v>25</v>
      </c>
      <c r="Y3229" t="str">
        <f t="shared" si="203"/>
        <v>No</v>
      </c>
      <c r="Z3229" s="68">
        <v>43102</v>
      </c>
      <c r="AA3229" s="68">
        <v>43831</v>
      </c>
      <c r="AB3229">
        <v>365</v>
      </c>
      <c r="AC3229" t="s">
        <v>15615</v>
      </c>
    </row>
    <row r="3230" spans="1:29" x14ac:dyDescent="0.3">
      <c r="A3230" t="s">
        <v>2340</v>
      </c>
      <c r="B3230">
        <v>1743</v>
      </c>
      <c r="C3230" t="str">
        <f>VLOOKUP($B3230,Hosts!$A:$M,10,0)</f>
        <v>Within a day</v>
      </c>
      <c r="D3230" s="70">
        <f>VLOOKUP($B3230,Hosts!$A:$M,11,0)</f>
        <v>1</v>
      </c>
      <c r="E3230" s="70">
        <f>VLOOKUP($B3230,Hosts!$A:$M,12,0)</f>
        <v>0.92</v>
      </c>
      <c r="F3230" t="str">
        <f>VLOOKUP($B3230,Hosts!$A:$M,13,0)</f>
        <v>Yes</v>
      </c>
      <c r="G3230" t="str">
        <f>INDEX(Hosts!$A:$M, MATCH(Places!$B3230,Hosts!$A:$A,0), MATCH(Places!G$1,Hosts!$A$1:$M$1,0))</f>
        <v>Within a day</v>
      </c>
      <c r="H3230" s="70">
        <f>INDEX(Hosts!$A:$M, MATCH(Places!$B3230,Hosts!$A:$A,0), MATCH(Places!H$1,Hosts!$A$1:$M$1,0))</f>
        <v>1</v>
      </c>
      <c r="I3230" s="70">
        <f>INDEX(Hosts!$A:$M, MATCH(Places!$B3230,Hosts!$A:$A,0), MATCH(Places!I$1,Hosts!$A$1:$M$1,0))</f>
        <v>0.92</v>
      </c>
      <c r="J3230" t="str">
        <f>INDEX(Hosts!$A:$M, MATCH(Places!$B3230,Hosts!$A:$A,0), MATCH(Places!J$1,Hosts!$A$1:$M$1,0))</f>
        <v>Yes</v>
      </c>
      <c r="K3230">
        <v>14</v>
      </c>
      <c r="L3230" t="str">
        <f>VLOOKUP($K3230,Neighborhoods!$A:$C,2,0)</f>
        <v>Manhattan</v>
      </c>
      <c r="M3230" t="str">
        <f>VLOOKUP($K3230,Neighborhoods!$A:$C,3,0)</f>
        <v>East Harlem</v>
      </c>
      <c r="N3230" t="str">
        <f>INDEX(Neighborhoods!$A:$C, MATCH(Places!$K3230,Neighborhoods!$A:$A,0), MATCH(Places!N$1,Neighborhoods!$A$1:$C$1,0))</f>
        <v>Manhattan</v>
      </c>
      <c r="O3230" t="str">
        <f>INDEX(Neighborhoods!$A:$C, MATCH(Places!$K3230,Neighborhoods!$A:$A,0), MATCH(Places!O$1,Neighborhoods!$A$1:$C$1,0))</f>
        <v>East Harlem</v>
      </c>
      <c r="P3230" t="s">
        <v>11822</v>
      </c>
      <c r="Q3230" t="str">
        <f t="shared" si="200"/>
        <v>No</v>
      </c>
      <c r="R3230">
        <v>4</v>
      </c>
      <c r="S3230" t="str">
        <f t="shared" si="201"/>
        <v>Medium</v>
      </c>
      <c r="T3230" s="50">
        <v>300</v>
      </c>
      <c r="U3230" s="70">
        <f t="shared" si="202"/>
        <v>0.04</v>
      </c>
      <c r="V3230" s="52">
        <v>4.92</v>
      </c>
      <c r="W3230" s="52" t="str" cm="1">
        <f t="array" ref="W3230">_xlfn.SWITCH(ROUND(V3230,0),5,"Excellent",4,"Good",3,"Ok","Bad")</f>
        <v>Excellent</v>
      </c>
      <c r="X3230">
        <v>59</v>
      </c>
      <c r="Y3230" t="str">
        <f t="shared" si="203"/>
        <v>No</v>
      </c>
      <c r="Z3230" s="68">
        <v>43184</v>
      </c>
      <c r="AA3230" s="68">
        <v>43832</v>
      </c>
      <c r="AB3230">
        <v>352</v>
      </c>
      <c r="AC3230" t="s">
        <v>15615</v>
      </c>
    </row>
    <row r="3231" spans="1:29" x14ac:dyDescent="0.3">
      <c r="A3231" t="s">
        <v>2341</v>
      </c>
      <c r="B3231">
        <v>3419</v>
      </c>
      <c r="C3231" t="str">
        <f>VLOOKUP($B3231,Hosts!$A:$M,10,0)</f>
        <v>Within an hour</v>
      </c>
      <c r="D3231" s="70">
        <f>VLOOKUP($B3231,Hosts!$A:$M,11,0)</f>
        <v>1</v>
      </c>
      <c r="E3231" s="70">
        <f>VLOOKUP($B3231,Hosts!$A:$M,12,0)</f>
        <v>0.81</v>
      </c>
      <c r="F3231" t="str">
        <f>VLOOKUP($B3231,Hosts!$A:$M,13,0)</f>
        <v>No</v>
      </c>
      <c r="G3231" t="str">
        <f>INDEX(Hosts!$A:$M, MATCH(Places!$B3231,Hosts!$A:$A,0), MATCH(Places!G$1,Hosts!$A$1:$M$1,0))</f>
        <v>Within an hour</v>
      </c>
      <c r="H3231" s="70">
        <f>INDEX(Hosts!$A:$M, MATCH(Places!$B3231,Hosts!$A:$A,0), MATCH(Places!H$1,Hosts!$A$1:$M$1,0))</f>
        <v>1</v>
      </c>
      <c r="I3231" s="70">
        <f>INDEX(Hosts!$A:$M, MATCH(Places!$B3231,Hosts!$A:$A,0), MATCH(Places!I$1,Hosts!$A$1:$M$1,0))</f>
        <v>0.81</v>
      </c>
      <c r="J3231" t="str">
        <f>INDEX(Hosts!$A:$M, MATCH(Places!$B3231,Hosts!$A:$A,0), MATCH(Places!J$1,Hosts!$A$1:$M$1,0))</f>
        <v>No</v>
      </c>
      <c r="K3231">
        <v>7</v>
      </c>
      <c r="L3231" t="str">
        <f>VLOOKUP($K3231,Neighborhoods!$A:$C,2,0)</f>
        <v>Brooklyn</v>
      </c>
      <c r="M3231" t="str">
        <f>VLOOKUP($K3231,Neighborhoods!$A:$C,3,0)</f>
        <v>Bedford-Stuyvesant</v>
      </c>
      <c r="N3231" t="str">
        <f>INDEX(Neighborhoods!$A:$C, MATCH(Places!$K3231,Neighborhoods!$A:$A,0), MATCH(Places!N$1,Neighborhoods!$A$1:$C$1,0))</f>
        <v>Brooklyn</v>
      </c>
      <c r="O3231" t="str">
        <f>INDEX(Neighborhoods!$A:$C, MATCH(Places!$K3231,Neighborhoods!$A:$A,0), MATCH(Places!O$1,Neighborhoods!$A$1:$C$1,0))</f>
        <v>Bedford-Stuyvesant</v>
      </c>
      <c r="P3231" t="s">
        <v>1</v>
      </c>
      <c r="Q3231" t="str">
        <f t="shared" si="200"/>
        <v>Yes</v>
      </c>
      <c r="R3231">
        <v>2</v>
      </c>
      <c r="S3231" t="str">
        <f t="shared" si="201"/>
        <v>Small</v>
      </c>
      <c r="T3231" s="50">
        <v>45</v>
      </c>
      <c r="U3231" s="70">
        <f t="shared" si="202"/>
        <v>0.03</v>
      </c>
      <c r="V3231" s="52">
        <v>5</v>
      </c>
      <c r="W3231" s="52" t="str" cm="1">
        <f t="array" ref="W3231">_xlfn.SWITCH(ROUND(V3231,0),5,"Excellent",4,"Good",3,"Ok","Bad")</f>
        <v>Excellent</v>
      </c>
      <c r="X3231">
        <v>4</v>
      </c>
      <c r="Y3231" t="str">
        <f t="shared" si="203"/>
        <v>No</v>
      </c>
      <c r="Z3231" s="68">
        <v>43077</v>
      </c>
      <c r="AA3231" s="68">
        <v>43167</v>
      </c>
      <c r="AB3231">
        <v>348</v>
      </c>
      <c r="AC3231" t="s">
        <v>15616</v>
      </c>
    </row>
    <row r="3232" spans="1:29" x14ac:dyDescent="0.3">
      <c r="A3232" t="s">
        <v>2342</v>
      </c>
      <c r="B3232">
        <v>863</v>
      </c>
      <c r="C3232" t="str">
        <f>VLOOKUP($B3232,Hosts!$A:$M,10,0)</f>
        <v>Within an hour</v>
      </c>
      <c r="D3232" s="70">
        <f>VLOOKUP($B3232,Hosts!$A:$M,11,0)</f>
        <v>1</v>
      </c>
      <c r="E3232" s="70">
        <f>VLOOKUP($B3232,Hosts!$A:$M,12,0)</f>
        <v>1</v>
      </c>
      <c r="F3232" t="str">
        <f>VLOOKUP($B3232,Hosts!$A:$M,13,0)</f>
        <v>No</v>
      </c>
      <c r="G3232" t="str">
        <f>INDEX(Hosts!$A:$M, MATCH(Places!$B3232,Hosts!$A:$A,0), MATCH(Places!G$1,Hosts!$A$1:$M$1,0))</f>
        <v>Within an hour</v>
      </c>
      <c r="H3232" s="70">
        <f>INDEX(Hosts!$A:$M, MATCH(Places!$B3232,Hosts!$A:$A,0), MATCH(Places!H$1,Hosts!$A$1:$M$1,0))</f>
        <v>1</v>
      </c>
      <c r="I3232" s="70">
        <f>INDEX(Hosts!$A:$M, MATCH(Places!$B3232,Hosts!$A:$A,0), MATCH(Places!I$1,Hosts!$A$1:$M$1,0))</f>
        <v>1</v>
      </c>
      <c r="J3232" t="str">
        <f>INDEX(Hosts!$A:$M, MATCH(Places!$B3232,Hosts!$A:$A,0), MATCH(Places!J$1,Hosts!$A$1:$M$1,0))</f>
        <v>No</v>
      </c>
      <c r="K3232">
        <v>9</v>
      </c>
      <c r="L3232" t="str">
        <f>VLOOKUP($K3232,Neighborhoods!$A:$C,2,0)</f>
        <v>Brooklyn</v>
      </c>
      <c r="M3232" t="str">
        <f>VLOOKUP($K3232,Neighborhoods!$A:$C,3,0)</f>
        <v>Crown Heights</v>
      </c>
      <c r="N3232" t="str">
        <f>INDEX(Neighborhoods!$A:$C, MATCH(Places!$K3232,Neighborhoods!$A:$A,0), MATCH(Places!N$1,Neighborhoods!$A$1:$C$1,0))</f>
        <v>Brooklyn</v>
      </c>
      <c r="O3232" t="str">
        <f>INDEX(Neighborhoods!$A:$C, MATCH(Places!$K3232,Neighborhoods!$A:$A,0), MATCH(Places!O$1,Neighborhoods!$A$1:$C$1,0))</f>
        <v>Crown Heights</v>
      </c>
      <c r="P3232" t="s">
        <v>1</v>
      </c>
      <c r="Q3232" t="str">
        <f t="shared" si="200"/>
        <v>Yes</v>
      </c>
      <c r="R3232">
        <v>1</v>
      </c>
      <c r="S3232" t="str">
        <f t="shared" si="201"/>
        <v>Small</v>
      </c>
      <c r="T3232" s="50">
        <v>35</v>
      </c>
      <c r="U3232" s="70">
        <f t="shared" si="202"/>
        <v>0.03</v>
      </c>
      <c r="V3232" s="52">
        <v>4</v>
      </c>
      <c r="W3232" s="52" t="str" cm="1">
        <f t="array" ref="W3232">_xlfn.SWITCH(ROUND(V3232,0),5,"Excellent",4,"Good",3,"Ok","Bad")</f>
        <v>Good</v>
      </c>
      <c r="X3232">
        <v>4</v>
      </c>
      <c r="Y3232" t="str">
        <f t="shared" si="203"/>
        <v>No</v>
      </c>
      <c r="Z3232" s="68">
        <v>43763</v>
      </c>
      <c r="AA3232" s="68">
        <v>43909</v>
      </c>
      <c r="AB3232">
        <v>44</v>
      </c>
      <c r="AC3232" t="s">
        <v>15615</v>
      </c>
    </row>
    <row r="3233" spans="1:29" x14ac:dyDescent="0.3">
      <c r="A3233" t="s">
        <v>2343</v>
      </c>
      <c r="B3233">
        <v>747</v>
      </c>
      <c r="C3233" t="str">
        <f>VLOOKUP($B3233,Hosts!$A:$M,10,0)</f>
        <v>Within a day</v>
      </c>
      <c r="D3233" s="70">
        <f>VLOOKUP($B3233,Hosts!$A:$M,11,0)</f>
        <v>1</v>
      </c>
      <c r="E3233" s="70">
        <f>VLOOKUP($B3233,Hosts!$A:$M,12,0)</f>
        <v>0.67</v>
      </c>
      <c r="F3233" t="str">
        <f>VLOOKUP($B3233,Hosts!$A:$M,13,0)</f>
        <v>No</v>
      </c>
      <c r="G3233" t="str">
        <f>INDEX(Hosts!$A:$M, MATCH(Places!$B3233,Hosts!$A:$A,0), MATCH(Places!G$1,Hosts!$A$1:$M$1,0))</f>
        <v>Within a day</v>
      </c>
      <c r="H3233" s="70">
        <f>INDEX(Hosts!$A:$M, MATCH(Places!$B3233,Hosts!$A:$A,0), MATCH(Places!H$1,Hosts!$A$1:$M$1,0))</f>
        <v>1</v>
      </c>
      <c r="I3233" s="70">
        <f>INDEX(Hosts!$A:$M, MATCH(Places!$B3233,Hosts!$A:$A,0), MATCH(Places!I$1,Hosts!$A$1:$M$1,0))</f>
        <v>0.67</v>
      </c>
      <c r="J3233" t="str">
        <f>INDEX(Hosts!$A:$M, MATCH(Places!$B3233,Hosts!$A:$A,0), MATCH(Places!J$1,Hosts!$A$1:$M$1,0))</f>
        <v>No</v>
      </c>
      <c r="K3233">
        <v>12</v>
      </c>
      <c r="L3233" t="str">
        <f>VLOOKUP($K3233,Neighborhoods!$A:$C,2,0)</f>
        <v>Brooklyn</v>
      </c>
      <c r="M3233" t="str">
        <f>VLOOKUP($K3233,Neighborhoods!$A:$C,3,0)</f>
        <v>Williamsburg</v>
      </c>
      <c r="N3233" t="str">
        <f>INDEX(Neighborhoods!$A:$C, MATCH(Places!$K3233,Neighborhoods!$A:$A,0), MATCH(Places!N$1,Neighborhoods!$A$1:$C$1,0))</f>
        <v>Brooklyn</v>
      </c>
      <c r="O3233" t="str">
        <f>INDEX(Neighborhoods!$A:$C, MATCH(Places!$K3233,Neighborhoods!$A:$A,0), MATCH(Places!O$1,Neighborhoods!$A$1:$C$1,0))</f>
        <v>Williamsburg</v>
      </c>
      <c r="P3233" t="s">
        <v>11822</v>
      </c>
      <c r="Q3233" t="str">
        <f t="shared" si="200"/>
        <v>No</v>
      </c>
      <c r="R3233">
        <v>3</v>
      </c>
      <c r="S3233" t="str">
        <f t="shared" si="201"/>
        <v>Medium</v>
      </c>
      <c r="T3233" s="50">
        <v>347</v>
      </c>
      <c r="U3233" s="70">
        <f t="shared" si="202"/>
        <v>0.04</v>
      </c>
      <c r="V3233" s="52">
        <v>4.93</v>
      </c>
      <c r="W3233" s="52" t="str" cm="1">
        <f t="array" ref="W3233">_xlfn.SWITCH(ROUND(V3233,0),5,"Excellent",4,"Good",3,"Ok","Bad")</f>
        <v>Excellent</v>
      </c>
      <c r="X3233">
        <v>28</v>
      </c>
      <c r="Y3233" t="str">
        <f t="shared" si="203"/>
        <v>No</v>
      </c>
      <c r="Z3233" s="68">
        <v>43080</v>
      </c>
      <c r="AA3233" s="68">
        <v>43738</v>
      </c>
      <c r="AB3233">
        <v>166</v>
      </c>
      <c r="AC3233" t="s">
        <v>15615</v>
      </c>
    </row>
    <row r="3234" spans="1:29" x14ac:dyDescent="0.3">
      <c r="A3234" t="s">
        <v>2344</v>
      </c>
      <c r="B3234">
        <v>2591</v>
      </c>
      <c r="C3234" t="str">
        <f>VLOOKUP($B3234,Hosts!$A:$M,10,0)</f>
        <v>Within a day</v>
      </c>
      <c r="D3234" s="70">
        <f>VLOOKUP($B3234,Hosts!$A:$M,11,0)</f>
        <v>0.5</v>
      </c>
      <c r="E3234" s="70">
        <f>VLOOKUP($B3234,Hosts!$A:$M,12,0)</f>
        <v>0.2</v>
      </c>
      <c r="F3234" t="str">
        <f>VLOOKUP($B3234,Hosts!$A:$M,13,0)</f>
        <v>No</v>
      </c>
      <c r="G3234" t="str">
        <f>INDEX(Hosts!$A:$M, MATCH(Places!$B3234,Hosts!$A:$A,0), MATCH(Places!G$1,Hosts!$A$1:$M$1,0))</f>
        <v>Within a day</v>
      </c>
      <c r="H3234" s="70">
        <f>INDEX(Hosts!$A:$M, MATCH(Places!$B3234,Hosts!$A:$A,0), MATCH(Places!H$1,Hosts!$A$1:$M$1,0))</f>
        <v>0.5</v>
      </c>
      <c r="I3234" s="70">
        <f>INDEX(Hosts!$A:$M, MATCH(Places!$B3234,Hosts!$A:$A,0), MATCH(Places!I$1,Hosts!$A$1:$M$1,0))</f>
        <v>0.2</v>
      </c>
      <c r="J3234" t="str">
        <f>INDEX(Hosts!$A:$M, MATCH(Places!$B3234,Hosts!$A:$A,0), MATCH(Places!J$1,Hosts!$A$1:$M$1,0))</f>
        <v>No</v>
      </c>
      <c r="K3234">
        <v>12</v>
      </c>
      <c r="L3234" t="str">
        <f>VLOOKUP($K3234,Neighborhoods!$A:$C,2,0)</f>
        <v>Brooklyn</v>
      </c>
      <c r="M3234" t="str">
        <f>VLOOKUP($K3234,Neighborhoods!$A:$C,3,0)</f>
        <v>Williamsburg</v>
      </c>
      <c r="N3234" t="str">
        <f>INDEX(Neighborhoods!$A:$C, MATCH(Places!$K3234,Neighborhoods!$A:$A,0), MATCH(Places!N$1,Neighborhoods!$A$1:$C$1,0))</f>
        <v>Brooklyn</v>
      </c>
      <c r="O3234" t="str">
        <f>INDEX(Neighborhoods!$A:$C, MATCH(Places!$K3234,Neighborhoods!$A:$A,0), MATCH(Places!O$1,Neighborhoods!$A$1:$C$1,0))</f>
        <v>Williamsburg</v>
      </c>
      <c r="P3234" t="s">
        <v>11822</v>
      </c>
      <c r="Q3234" t="str">
        <f t="shared" si="200"/>
        <v>No</v>
      </c>
      <c r="R3234">
        <v>3</v>
      </c>
      <c r="S3234" t="str">
        <f t="shared" si="201"/>
        <v>Medium</v>
      </c>
      <c r="T3234" s="50">
        <v>100</v>
      </c>
      <c r="U3234" s="70">
        <f t="shared" si="202"/>
        <v>0.03</v>
      </c>
      <c r="V3234" s="52">
        <v>5</v>
      </c>
      <c r="W3234" s="52" t="str" cm="1">
        <f t="array" ref="W3234">_xlfn.SWITCH(ROUND(V3234,0),5,"Excellent",4,"Good",3,"Ok","Bad")</f>
        <v>Excellent</v>
      </c>
      <c r="X3234">
        <v>3</v>
      </c>
      <c r="Y3234" t="str">
        <f t="shared" si="203"/>
        <v>No</v>
      </c>
      <c r="Z3234" s="68">
        <v>43643</v>
      </c>
      <c r="AA3234" s="68">
        <v>43952</v>
      </c>
      <c r="AB3234">
        <v>181</v>
      </c>
      <c r="AC3234" t="s">
        <v>15616</v>
      </c>
    </row>
    <row r="3235" spans="1:29" x14ac:dyDescent="0.3">
      <c r="A3235" t="s">
        <v>14894</v>
      </c>
      <c r="B3235">
        <v>1166</v>
      </c>
      <c r="C3235" t="str">
        <f>VLOOKUP($B3235,Hosts!$A:$M,10,0)</f>
        <v>Within an hour</v>
      </c>
      <c r="D3235" s="70">
        <f>VLOOKUP($B3235,Hosts!$A:$M,11,0)</f>
        <v>1</v>
      </c>
      <c r="E3235" s="70">
        <f>VLOOKUP($B3235,Hosts!$A:$M,12,0)</f>
        <v>0.98</v>
      </c>
      <c r="F3235" t="str">
        <f>VLOOKUP($B3235,Hosts!$A:$M,13,0)</f>
        <v>Yes</v>
      </c>
      <c r="G3235" t="str">
        <f>INDEX(Hosts!$A:$M, MATCH(Places!$B3235,Hosts!$A:$A,0), MATCH(Places!G$1,Hosts!$A$1:$M$1,0))</f>
        <v>Within an hour</v>
      </c>
      <c r="H3235" s="70">
        <f>INDEX(Hosts!$A:$M, MATCH(Places!$B3235,Hosts!$A:$A,0), MATCH(Places!H$1,Hosts!$A$1:$M$1,0))</f>
        <v>1</v>
      </c>
      <c r="I3235" s="70">
        <f>INDEX(Hosts!$A:$M, MATCH(Places!$B3235,Hosts!$A:$A,0), MATCH(Places!I$1,Hosts!$A$1:$M$1,0))</f>
        <v>0.98</v>
      </c>
      <c r="J3235" t="str">
        <f>INDEX(Hosts!$A:$M, MATCH(Places!$B3235,Hosts!$A:$A,0), MATCH(Places!J$1,Hosts!$A$1:$M$1,0))</f>
        <v>Yes</v>
      </c>
      <c r="K3235">
        <v>16</v>
      </c>
      <c r="L3235" t="str">
        <f>VLOOKUP($K3235,Neighborhoods!$A:$C,2,0)</f>
        <v>Manhattan</v>
      </c>
      <c r="M3235" t="str">
        <f>VLOOKUP($K3235,Neighborhoods!$A:$C,3,0)</f>
        <v>Harlem</v>
      </c>
      <c r="N3235" t="str">
        <f>INDEX(Neighborhoods!$A:$C, MATCH(Places!$K3235,Neighborhoods!$A:$A,0), MATCH(Places!N$1,Neighborhoods!$A$1:$C$1,0))</f>
        <v>Manhattan</v>
      </c>
      <c r="O3235" t="str">
        <f>INDEX(Neighborhoods!$A:$C, MATCH(Places!$K3235,Neighborhoods!$A:$A,0), MATCH(Places!O$1,Neighborhoods!$A$1:$C$1,0))</f>
        <v>Harlem</v>
      </c>
      <c r="P3235" t="s">
        <v>11822</v>
      </c>
      <c r="Q3235" t="str">
        <f t="shared" si="200"/>
        <v>No</v>
      </c>
      <c r="R3235">
        <v>16</v>
      </c>
      <c r="S3235" t="str">
        <f t="shared" si="201"/>
        <v>Large</v>
      </c>
      <c r="T3235" s="50">
        <v>800</v>
      </c>
      <c r="U3235" s="70">
        <f t="shared" si="202"/>
        <v>0.05</v>
      </c>
      <c r="V3235" s="52">
        <v>5</v>
      </c>
      <c r="W3235" s="52" t="str" cm="1">
        <f t="array" ref="W3235">_xlfn.SWITCH(ROUND(V3235,0),5,"Excellent",4,"Good",3,"Ok","Bad")</f>
        <v>Excellent</v>
      </c>
      <c r="X3235">
        <v>50</v>
      </c>
      <c r="Y3235" t="str">
        <f t="shared" si="203"/>
        <v>No</v>
      </c>
      <c r="Z3235" s="68">
        <v>43144</v>
      </c>
      <c r="AA3235" s="68">
        <v>44051</v>
      </c>
      <c r="AB3235">
        <v>365</v>
      </c>
      <c r="AC3235" t="s">
        <v>15615</v>
      </c>
    </row>
    <row r="3236" spans="1:29" x14ac:dyDescent="0.3">
      <c r="A3236" t="s">
        <v>2345</v>
      </c>
      <c r="B3236">
        <v>1799</v>
      </c>
      <c r="C3236" t="str">
        <f>VLOOKUP($B3236,Hosts!$A:$M,10,0)</f>
        <v>Within an hour</v>
      </c>
      <c r="D3236" s="70">
        <f>VLOOKUP($B3236,Hosts!$A:$M,11,0)</f>
        <v>0.92</v>
      </c>
      <c r="E3236" s="70">
        <f>VLOOKUP($B3236,Hosts!$A:$M,12,0)</f>
        <v>1</v>
      </c>
      <c r="F3236" t="str">
        <f>VLOOKUP($B3236,Hosts!$A:$M,13,0)</f>
        <v>Yes</v>
      </c>
      <c r="G3236" t="str">
        <f>INDEX(Hosts!$A:$M, MATCH(Places!$B3236,Hosts!$A:$A,0), MATCH(Places!G$1,Hosts!$A$1:$M$1,0))</f>
        <v>Within an hour</v>
      </c>
      <c r="H3236" s="70">
        <f>INDEX(Hosts!$A:$M, MATCH(Places!$B3236,Hosts!$A:$A,0), MATCH(Places!H$1,Hosts!$A$1:$M$1,0))</f>
        <v>0.92</v>
      </c>
      <c r="I3236" s="70">
        <f>INDEX(Hosts!$A:$M, MATCH(Places!$B3236,Hosts!$A:$A,0), MATCH(Places!I$1,Hosts!$A$1:$M$1,0))</f>
        <v>1</v>
      </c>
      <c r="J3236" t="str">
        <f>INDEX(Hosts!$A:$M, MATCH(Places!$B3236,Hosts!$A:$A,0), MATCH(Places!J$1,Hosts!$A$1:$M$1,0))</f>
        <v>Yes</v>
      </c>
      <c r="K3236">
        <v>9</v>
      </c>
      <c r="L3236" t="str">
        <f>VLOOKUP($K3236,Neighborhoods!$A:$C,2,0)</f>
        <v>Brooklyn</v>
      </c>
      <c r="M3236" t="str">
        <f>VLOOKUP($K3236,Neighborhoods!$A:$C,3,0)</f>
        <v>Crown Heights</v>
      </c>
      <c r="N3236" t="str">
        <f>INDEX(Neighborhoods!$A:$C, MATCH(Places!$K3236,Neighborhoods!$A:$A,0), MATCH(Places!N$1,Neighborhoods!$A$1:$C$1,0))</f>
        <v>Brooklyn</v>
      </c>
      <c r="O3236" t="str">
        <f>INDEX(Neighborhoods!$A:$C, MATCH(Places!$K3236,Neighborhoods!$A:$A,0), MATCH(Places!O$1,Neighborhoods!$A$1:$C$1,0))</f>
        <v>Crown Heights</v>
      </c>
      <c r="P3236" t="s">
        <v>11822</v>
      </c>
      <c r="Q3236" t="str">
        <f t="shared" si="200"/>
        <v>No</v>
      </c>
      <c r="R3236">
        <v>4</v>
      </c>
      <c r="S3236" t="str">
        <f t="shared" si="201"/>
        <v>Medium</v>
      </c>
      <c r="T3236" s="50">
        <v>75</v>
      </c>
      <c r="U3236" s="70">
        <f t="shared" si="202"/>
        <v>0.03</v>
      </c>
      <c r="V3236" s="52">
        <v>5</v>
      </c>
      <c r="W3236" s="52" t="str" cm="1">
        <f t="array" ref="W3236">_xlfn.SWITCH(ROUND(V3236,0),5,"Excellent",4,"Good",3,"Ok","Bad")</f>
        <v>Excellent</v>
      </c>
      <c r="X3236">
        <v>9</v>
      </c>
      <c r="Y3236" t="str">
        <f t="shared" si="203"/>
        <v>No</v>
      </c>
      <c r="Z3236" s="68">
        <v>43177</v>
      </c>
      <c r="AA3236" s="68">
        <v>44028</v>
      </c>
      <c r="AB3236">
        <v>231</v>
      </c>
      <c r="AC3236" t="s">
        <v>15616</v>
      </c>
    </row>
    <row r="3237" spans="1:29" x14ac:dyDescent="0.3">
      <c r="A3237" t="s">
        <v>2346</v>
      </c>
      <c r="B3237">
        <v>3418</v>
      </c>
      <c r="C3237" t="str">
        <f>VLOOKUP($B3237,Hosts!$A:$M,10,0)</f>
        <v>Within a few hours</v>
      </c>
      <c r="D3237" s="70">
        <f>VLOOKUP($B3237,Hosts!$A:$M,11,0)</f>
        <v>1</v>
      </c>
      <c r="E3237" s="70">
        <f>VLOOKUP($B3237,Hosts!$A:$M,12,0)</f>
        <v>1</v>
      </c>
      <c r="F3237" t="str">
        <f>VLOOKUP($B3237,Hosts!$A:$M,13,0)</f>
        <v>Yes</v>
      </c>
      <c r="G3237" t="str">
        <f>INDEX(Hosts!$A:$M, MATCH(Places!$B3237,Hosts!$A:$A,0), MATCH(Places!G$1,Hosts!$A$1:$M$1,0))</f>
        <v>Within a few hours</v>
      </c>
      <c r="H3237" s="70">
        <f>INDEX(Hosts!$A:$M, MATCH(Places!$B3237,Hosts!$A:$A,0), MATCH(Places!H$1,Hosts!$A$1:$M$1,0))</f>
        <v>1</v>
      </c>
      <c r="I3237" s="70">
        <f>INDEX(Hosts!$A:$M, MATCH(Places!$B3237,Hosts!$A:$A,0), MATCH(Places!I$1,Hosts!$A$1:$M$1,0))</f>
        <v>1</v>
      </c>
      <c r="J3237" t="str">
        <f>INDEX(Hosts!$A:$M, MATCH(Places!$B3237,Hosts!$A:$A,0), MATCH(Places!J$1,Hosts!$A$1:$M$1,0))</f>
        <v>Yes</v>
      </c>
      <c r="K3237">
        <v>14</v>
      </c>
      <c r="L3237" t="str">
        <f>VLOOKUP($K3237,Neighborhoods!$A:$C,2,0)</f>
        <v>Manhattan</v>
      </c>
      <c r="M3237" t="str">
        <f>VLOOKUP($K3237,Neighborhoods!$A:$C,3,0)</f>
        <v>East Harlem</v>
      </c>
      <c r="N3237" t="str">
        <f>INDEX(Neighborhoods!$A:$C, MATCH(Places!$K3237,Neighborhoods!$A:$A,0), MATCH(Places!N$1,Neighborhoods!$A$1:$C$1,0))</f>
        <v>Manhattan</v>
      </c>
      <c r="O3237" t="str">
        <f>INDEX(Neighborhoods!$A:$C, MATCH(Places!$K3237,Neighborhoods!$A:$A,0), MATCH(Places!O$1,Neighborhoods!$A$1:$C$1,0))</f>
        <v>East Harlem</v>
      </c>
      <c r="P3237" t="s">
        <v>1</v>
      </c>
      <c r="Q3237" t="str">
        <f t="shared" si="200"/>
        <v>Yes</v>
      </c>
      <c r="R3237">
        <v>3</v>
      </c>
      <c r="S3237" t="str">
        <f t="shared" si="201"/>
        <v>Medium</v>
      </c>
      <c r="T3237" s="50">
        <v>95</v>
      </c>
      <c r="U3237" s="70">
        <f t="shared" si="202"/>
        <v>0.03</v>
      </c>
      <c r="V3237" s="52">
        <v>4.91</v>
      </c>
      <c r="W3237" s="52" t="str" cm="1">
        <f t="array" ref="W3237">_xlfn.SWITCH(ROUND(V3237,0),5,"Excellent",4,"Good",3,"Ok","Bad")</f>
        <v>Excellent</v>
      </c>
      <c r="X3237">
        <v>123</v>
      </c>
      <c r="Y3237" t="str">
        <f t="shared" si="203"/>
        <v>Yes</v>
      </c>
      <c r="Z3237" s="68">
        <v>43079</v>
      </c>
      <c r="AA3237" s="68">
        <v>43901</v>
      </c>
      <c r="AB3237">
        <v>134</v>
      </c>
      <c r="AC3237" t="s">
        <v>15615</v>
      </c>
    </row>
    <row r="3238" spans="1:29" x14ac:dyDescent="0.3">
      <c r="A3238" t="s">
        <v>2347</v>
      </c>
      <c r="B3238">
        <v>3406</v>
      </c>
      <c r="C3238" t="str">
        <f>VLOOKUP($B3238,Hosts!$A:$M,10,0)</f>
        <v>Within an hour</v>
      </c>
      <c r="D3238" s="70">
        <f>VLOOKUP($B3238,Hosts!$A:$M,11,0)</f>
        <v>1</v>
      </c>
      <c r="E3238" s="70">
        <f>VLOOKUP($B3238,Hosts!$A:$M,12,0)</f>
        <v>0.96</v>
      </c>
      <c r="F3238" t="str">
        <f>VLOOKUP($B3238,Hosts!$A:$M,13,0)</f>
        <v>Yes</v>
      </c>
      <c r="G3238" t="str">
        <f>INDEX(Hosts!$A:$M, MATCH(Places!$B3238,Hosts!$A:$A,0), MATCH(Places!G$1,Hosts!$A$1:$M$1,0))</f>
        <v>Within an hour</v>
      </c>
      <c r="H3238" s="70">
        <f>INDEX(Hosts!$A:$M, MATCH(Places!$B3238,Hosts!$A:$A,0), MATCH(Places!H$1,Hosts!$A$1:$M$1,0))</f>
        <v>1</v>
      </c>
      <c r="I3238" s="70">
        <f>INDEX(Hosts!$A:$M, MATCH(Places!$B3238,Hosts!$A:$A,0), MATCH(Places!I$1,Hosts!$A$1:$M$1,0))</f>
        <v>0.96</v>
      </c>
      <c r="J3238" t="str">
        <f>INDEX(Hosts!$A:$M, MATCH(Places!$B3238,Hosts!$A:$A,0), MATCH(Places!J$1,Hosts!$A$1:$M$1,0))</f>
        <v>Yes</v>
      </c>
      <c r="K3238">
        <v>14</v>
      </c>
      <c r="L3238" t="str">
        <f>VLOOKUP($K3238,Neighborhoods!$A:$C,2,0)</f>
        <v>Manhattan</v>
      </c>
      <c r="M3238" t="str">
        <f>VLOOKUP($K3238,Neighborhoods!$A:$C,3,0)</f>
        <v>East Harlem</v>
      </c>
      <c r="N3238" t="str">
        <f>INDEX(Neighborhoods!$A:$C, MATCH(Places!$K3238,Neighborhoods!$A:$A,0), MATCH(Places!N$1,Neighborhoods!$A$1:$C$1,0))</f>
        <v>Manhattan</v>
      </c>
      <c r="O3238" t="str">
        <f>INDEX(Neighborhoods!$A:$C, MATCH(Places!$K3238,Neighborhoods!$A:$A,0), MATCH(Places!O$1,Neighborhoods!$A$1:$C$1,0))</f>
        <v>East Harlem</v>
      </c>
      <c r="P3238" t="s">
        <v>1</v>
      </c>
      <c r="Q3238" t="str">
        <f t="shared" si="200"/>
        <v>Yes</v>
      </c>
      <c r="R3238">
        <v>1</v>
      </c>
      <c r="S3238" t="str">
        <f t="shared" si="201"/>
        <v>Small</v>
      </c>
      <c r="T3238" s="50">
        <v>100</v>
      </c>
      <c r="U3238" s="70">
        <f t="shared" si="202"/>
        <v>0.03</v>
      </c>
      <c r="V3238" s="52">
        <v>4.91</v>
      </c>
      <c r="W3238" s="52" t="str" cm="1">
        <f t="array" ref="W3238">_xlfn.SWITCH(ROUND(V3238,0),5,"Excellent",4,"Good",3,"Ok","Bad")</f>
        <v>Excellent</v>
      </c>
      <c r="X3238">
        <v>145</v>
      </c>
      <c r="Y3238" t="str">
        <f t="shared" si="203"/>
        <v>Yes</v>
      </c>
      <c r="Z3238" s="68">
        <v>43077</v>
      </c>
      <c r="AA3238" s="68">
        <v>43896</v>
      </c>
      <c r="AB3238">
        <v>365</v>
      </c>
      <c r="AC3238" t="s">
        <v>15616</v>
      </c>
    </row>
    <row r="3239" spans="1:29" x14ac:dyDescent="0.3">
      <c r="A3239" t="s">
        <v>2348</v>
      </c>
      <c r="B3239">
        <v>3077</v>
      </c>
      <c r="C3239" t="str">
        <f>VLOOKUP($B3239,Hosts!$A:$M,10,0)</f>
        <v>Within a few hours</v>
      </c>
      <c r="D3239" s="70">
        <f>VLOOKUP($B3239,Hosts!$A:$M,11,0)</f>
        <v>1</v>
      </c>
      <c r="E3239" s="70">
        <f>VLOOKUP($B3239,Hosts!$A:$M,12,0)</f>
        <v>0.62</v>
      </c>
      <c r="F3239" t="str">
        <f>VLOOKUP($B3239,Hosts!$A:$M,13,0)</f>
        <v>Yes</v>
      </c>
      <c r="G3239" t="str">
        <f>INDEX(Hosts!$A:$M, MATCH(Places!$B3239,Hosts!$A:$A,0), MATCH(Places!G$1,Hosts!$A$1:$M$1,0))</f>
        <v>Within a few hours</v>
      </c>
      <c r="H3239" s="70">
        <f>INDEX(Hosts!$A:$M, MATCH(Places!$B3239,Hosts!$A:$A,0), MATCH(Places!H$1,Hosts!$A$1:$M$1,0))</f>
        <v>1</v>
      </c>
      <c r="I3239" s="70">
        <f>INDEX(Hosts!$A:$M, MATCH(Places!$B3239,Hosts!$A:$A,0), MATCH(Places!I$1,Hosts!$A$1:$M$1,0))</f>
        <v>0.62</v>
      </c>
      <c r="J3239" t="str">
        <f>INDEX(Hosts!$A:$M, MATCH(Places!$B3239,Hosts!$A:$A,0), MATCH(Places!J$1,Hosts!$A$1:$M$1,0))</f>
        <v>Yes</v>
      </c>
      <c r="K3239">
        <v>11</v>
      </c>
      <c r="L3239" t="str">
        <f>VLOOKUP($K3239,Neighborhoods!$A:$C,2,0)</f>
        <v>Brooklyn</v>
      </c>
      <c r="M3239" t="str">
        <f>VLOOKUP($K3239,Neighborhoods!$A:$C,3,0)</f>
        <v>Greenpoint</v>
      </c>
      <c r="N3239" t="str">
        <f>INDEX(Neighborhoods!$A:$C, MATCH(Places!$K3239,Neighborhoods!$A:$A,0), MATCH(Places!N$1,Neighborhoods!$A$1:$C$1,0))</f>
        <v>Brooklyn</v>
      </c>
      <c r="O3239" t="str">
        <f>INDEX(Neighborhoods!$A:$C, MATCH(Places!$K3239,Neighborhoods!$A:$A,0), MATCH(Places!O$1,Neighborhoods!$A$1:$C$1,0))</f>
        <v>Greenpoint</v>
      </c>
      <c r="P3239" t="s">
        <v>11822</v>
      </c>
      <c r="Q3239" t="str">
        <f t="shared" si="200"/>
        <v>No</v>
      </c>
      <c r="R3239">
        <v>2</v>
      </c>
      <c r="S3239" t="str">
        <f t="shared" si="201"/>
        <v>Small</v>
      </c>
      <c r="T3239" s="50">
        <v>180</v>
      </c>
      <c r="U3239" s="70">
        <f t="shared" si="202"/>
        <v>0.03</v>
      </c>
      <c r="V3239" s="52">
        <v>5</v>
      </c>
      <c r="W3239" s="52" t="str" cm="1">
        <f t="array" ref="W3239">_xlfn.SWITCH(ROUND(V3239,0),5,"Excellent",4,"Good",3,"Ok","Bad")</f>
        <v>Excellent</v>
      </c>
      <c r="X3239">
        <v>53</v>
      </c>
      <c r="Y3239" t="str">
        <f t="shared" si="203"/>
        <v>No</v>
      </c>
      <c r="Z3239" s="68">
        <v>43079</v>
      </c>
      <c r="AA3239" s="68">
        <v>44043</v>
      </c>
      <c r="AB3239">
        <v>14</v>
      </c>
      <c r="AC3239" t="s">
        <v>15615</v>
      </c>
    </row>
    <row r="3240" spans="1:29" x14ac:dyDescent="0.3">
      <c r="A3240" t="s">
        <v>2349</v>
      </c>
      <c r="B3240">
        <v>3249</v>
      </c>
      <c r="C3240" t="str">
        <f>VLOOKUP($B3240,Hosts!$A:$M,10,0)</f>
        <v>Within an hour</v>
      </c>
      <c r="D3240" s="70">
        <f>VLOOKUP($B3240,Hosts!$A:$M,11,0)</f>
        <v>1</v>
      </c>
      <c r="E3240" s="70">
        <f>VLOOKUP($B3240,Hosts!$A:$M,12,0)</f>
        <v>0.99</v>
      </c>
      <c r="F3240" t="str">
        <f>VLOOKUP($B3240,Hosts!$A:$M,13,0)</f>
        <v>Yes</v>
      </c>
      <c r="G3240" t="str">
        <f>INDEX(Hosts!$A:$M, MATCH(Places!$B3240,Hosts!$A:$A,0), MATCH(Places!G$1,Hosts!$A$1:$M$1,0))</f>
        <v>Within an hour</v>
      </c>
      <c r="H3240" s="70">
        <f>INDEX(Hosts!$A:$M, MATCH(Places!$B3240,Hosts!$A:$A,0), MATCH(Places!H$1,Hosts!$A$1:$M$1,0))</f>
        <v>1</v>
      </c>
      <c r="I3240" s="70">
        <f>INDEX(Hosts!$A:$M, MATCH(Places!$B3240,Hosts!$A:$A,0), MATCH(Places!I$1,Hosts!$A$1:$M$1,0))</f>
        <v>0.99</v>
      </c>
      <c r="J3240" t="str">
        <f>INDEX(Hosts!$A:$M, MATCH(Places!$B3240,Hosts!$A:$A,0), MATCH(Places!J$1,Hosts!$A$1:$M$1,0))</f>
        <v>Yes</v>
      </c>
      <c r="K3240">
        <v>8</v>
      </c>
      <c r="L3240" t="str">
        <f>VLOOKUP($K3240,Neighborhoods!$A:$C,2,0)</f>
        <v>Brooklyn</v>
      </c>
      <c r="M3240" t="str">
        <f>VLOOKUP($K3240,Neighborhoods!$A:$C,3,0)</f>
        <v>Bushwick</v>
      </c>
      <c r="N3240" t="str">
        <f>INDEX(Neighborhoods!$A:$C, MATCH(Places!$K3240,Neighborhoods!$A:$A,0), MATCH(Places!N$1,Neighborhoods!$A$1:$C$1,0))</f>
        <v>Brooklyn</v>
      </c>
      <c r="O3240" t="str">
        <f>INDEX(Neighborhoods!$A:$C, MATCH(Places!$K3240,Neighborhoods!$A:$A,0), MATCH(Places!O$1,Neighborhoods!$A$1:$C$1,0))</f>
        <v>Bushwick</v>
      </c>
      <c r="P3240" t="s">
        <v>1</v>
      </c>
      <c r="Q3240" t="str">
        <f t="shared" si="200"/>
        <v>Yes</v>
      </c>
      <c r="R3240">
        <v>3</v>
      </c>
      <c r="S3240" t="str">
        <f t="shared" si="201"/>
        <v>Medium</v>
      </c>
      <c r="T3240" s="50">
        <v>52</v>
      </c>
      <c r="U3240" s="70">
        <f t="shared" si="202"/>
        <v>0.03</v>
      </c>
      <c r="V3240" s="52">
        <v>4.88</v>
      </c>
      <c r="W3240" s="52" t="str" cm="1">
        <f t="array" ref="W3240">_xlfn.SWITCH(ROUND(V3240,0),5,"Excellent",4,"Good",3,"Ok","Bad")</f>
        <v>Excellent</v>
      </c>
      <c r="X3240">
        <v>26</v>
      </c>
      <c r="Y3240" t="str">
        <f t="shared" si="203"/>
        <v>No</v>
      </c>
      <c r="Z3240" s="68">
        <v>43095</v>
      </c>
      <c r="AA3240" s="68">
        <v>43869</v>
      </c>
      <c r="AB3240">
        <v>180</v>
      </c>
      <c r="AC3240" t="s">
        <v>15615</v>
      </c>
    </row>
    <row r="3241" spans="1:29" x14ac:dyDescent="0.3">
      <c r="A3241" t="s">
        <v>2350</v>
      </c>
      <c r="B3241">
        <v>3249</v>
      </c>
      <c r="C3241" t="str">
        <f>VLOOKUP($B3241,Hosts!$A:$M,10,0)</f>
        <v>Within an hour</v>
      </c>
      <c r="D3241" s="70">
        <f>VLOOKUP($B3241,Hosts!$A:$M,11,0)</f>
        <v>1</v>
      </c>
      <c r="E3241" s="70">
        <f>VLOOKUP($B3241,Hosts!$A:$M,12,0)</f>
        <v>0.99</v>
      </c>
      <c r="F3241" t="str">
        <f>VLOOKUP($B3241,Hosts!$A:$M,13,0)</f>
        <v>Yes</v>
      </c>
      <c r="G3241" t="str">
        <f>INDEX(Hosts!$A:$M, MATCH(Places!$B3241,Hosts!$A:$A,0), MATCH(Places!G$1,Hosts!$A$1:$M$1,0))</f>
        <v>Within an hour</v>
      </c>
      <c r="H3241" s="70">
        <f>INDEX(Hosts!$A:$M, MATCH(Places!$B3241,Hosts!$A:$A,0), MATCH(Places!H$1,Hosts!$A$1:$M$1,0))</f>
        <v>1</v>
      </c>
      <c r="I3241" s="70">
        <f>INDEX(Hosts!$A:$M, MATCH(Places!$B3241,Hosts!$A:$A,0), MATCH(Places!I$1,Hosts!$A$1:$M$1,0))</f>
        <v>0.99</v>
      </c>
      <c r="J3241" t="str">
        <f>INDEX(Hosts!$A:$M, MATCH(Places!$B3241,Hosts!$A:$A,0), MATCH(Places!J$1,Hosts!$A$1:$M$1,0))</f>
        <v>Yes</v>
      </c>
      <c r="K3241">
        <v>8</v>
      </c>
      <c r="L3241" t="str">
        <f>VLOOKUP($K3241,Neighborhoods!$A:$C,2,0)</f>
        <v>Brooklyn</v>
      </c>
      <c r="M3241" t="str">
        <f>VLOOKUP($K3241,Neighborhoods!$A:$C,3,0)</f>
        <v>Bushwick</v>
      </c>
      <c r="N3241" t="str">
        <f>INDEX(Neighborhoods!$A:$C, MATCH(Places!$K3241,Neighborhoods!$A:$A,0), MATCH(Places!N$1,Neighborhoods!$A$1:$C$1,0))</f>
        <v>Brooklyn</v>
      </c>
      <c r="O3241" t="str">
        <f>INDEX(Neighborhoods!$A:$C, MATCH(Places!$K3241,Neighborhoods!$A:$A,0), MATCH(Places!O$1,Neighborhoods!$A$1:$C$1,0))</f>
        <v>Bushwick</v>
      </c>
      <c r="P3241" t="s">
        <v>1</v>
      </c>
      <c r="Q3241" t="str">
        <f t="shared" si="200"/>
        <v>Yes</v>
      </c>
      <c r="R3241">
        <v>3</v>
      </c>
      <c r="S3241" t="str">
        <f t="shared" si="201"/>
        <v>Medium</v>
      </c>
      <c r="T3241" s="50">
        <v>62</v>
      </c>
      <c r="U3241" s="70">
        <f t="shared" si="202"/>
        <v>0.03</v>
      </c>
      <c r="V3241" s="52">
        <v>4.8899999999999997</v>
      </c>
      <c r="W3241" s="52" t="str" cm="1">
        <f t="array" ref="W3241">_xlfn.SWITCH(ROUND(V3241,0),5,"Excellent",4,"Good",3,"Ok","Bad")</f>
        <v>Excellent</v>
      </c>
      <c r="X3241">
        <v>28</v>
      </c>
      <c r="Y3241" t="str">
        <f t="shared" si="203"/>
        <v>No</v>
      </c>
      <c r="Z3241" s="68">
        <v>43099</v>
      </c>
      <c r="AA3241" s="68">
        <v>43778</v>
      </c>
      <c r="AB3241">
        <v>180</v>
      </c>
      <c r="AC3241" t="s">
        <v>15616</v>
      </c>
    </row>
    <row r="3242" spans="1:29" x14ac:dyDescent="0.3">
      <c r="A3242" t="s">
        <v>2351</v>
      </c>
      <c r="B3242">
        <v>2233</v>
      </c>
      <c r="C3242" t="str">
        <f>VLOOKUP($B3242,Hosts!$A:$M,10,0)</f>
        <v>Within an hour</v>
      </c>
      <c r="D3242" s="70">
        <f>VLOOKUP($B3242,Hosts!$A:$M,11,0)</f>
        <v>1</v>
      </c>
      <c r="E3242" s="70">
        <f>VLOOKUP($B3242,Hosts!$A:$M,12,0)</f>
        <v>1</v>
      </c>
      <c r="F3242" t="str">
        <f>VLOOKUP($B3242,Hosts!$A:$M,13,0)</f>
        <v>No</v>
      </c>
      <c r="G3242" t="str">
        <f>INDEX(Hosts!$A:$M, MATCH(Places!$B3242,Hosts!$A:$A,0), MATCH(Places!G$1,Hosts!$A$1:$M$1,0))</f>
        <v>Within an hour</v>
      </c>
      <c r="H3242" s="70">
        <f>INDEX(Hosts!$A:$M, MATCH(Places!$B3242,Hosts!$A:$A,0), MATCH(Places!H$1,Hosts!$A$1:$M$1,0))</f>
        <v>1</v>
      </c>
      <c r="I3242" s="70">
        <f>INDEX(Hosts!$A:$M, MATCH(Places!$B3242,Hosts!$A:$A,0), MATCH(Places!I$1,Hosts!$A$1:$M$1,0))</f>
        <v>1</v>
      </c>
      <c r="J3242" t="str">
        <f>INDEX(Hosts!$A:$M, MATCH(Places!$B3242,Hosts!$A:$A,0), MATCH(Places!J$1,Hosts!$A$1:$M$1,0))</f>
        <v>No</v>
      </c>
      <c r="K3242">
        <v>16</v>
      </c>
      <c r="L3242" t="str">
        <f>VLOOKUP($K3242,Neighborhoods!$A:$C,2,0)</f>
        <v>Manhattan</v>
      </c>
      <c r="M3242" t="str">
        <f>VLOOKUP($K3242,Neighborhoods!$A:$C,3,0)</f>
        <v>Harlem</v>
      </c>
      <c r="N3242" t="str">
        <f>INDEX(Neighborhoods!$A:$C, MATCH(Places!$K3242,Neighborhoods!$A:$A,0), MATCH(Places!N$1,Neighborhoods!$A$1:$C$1,0))</f>
        <v>Manhattan</v>
      </c>
      <c r="O3242" t="str">
        <f>INDEX(Neighborhoods!$A:$C, MATCH(Places!$K3242,Neighborhoods!$A:$A,0), MATCH(Places!O$1,Neighborhoods!$A$1:$C$1,0))</f>
        <v>Harlem</v>
      </c>
      <c r="P3242" t="s">
        <v>11822</v>
      </c>
      <c r="Q3242" t="str">
        <f t="shared" si="200"/>
        <v>No</v>
      </c>
      <c r="R3242">
        <v>4</v>
      </c>
      <c r="S3242" t="str">
        <f t="shared" si="201"/>
        <v>Medium</v>
      </c>
      <c r="T3242" s="50">
        <v>209</v>
      </c>
      <c r="U3242" s="70">
        <f t="shared" si="202"/>
        <v>0.04</v>
      </c>
      <c r="V3242" s="52">
        <v>5</v>
      </c>
      <c r="W3242" s="52" t="str" cm="1">
        <f t="array" ref="W3242">_xlfn.SWITCH(ROUND(V3242,0),5,"Excellent",4,"Good",3,"Ok","Bad")</f>
        <v>Excellent</v>
      </c>
      <c r="X3242">
        <v>9</v>
      </c>
      <c r="Y3242" t="str">
        <f t="shared" si="203"/>
        <v>No</v>
      </c>
      <c r="Z3242" s="68">
        <v>43076</v>
      </c>
      <c r="AA3242" s="68">
        <v>43832</v>
      </c>
      <c r="AB3242">
        <v>0</v>
      </c>
      <c r="AC3242" t="s">
        <v>15616</v>
      </c>
    </row>
    <row r="3243" spans="1:29" x14ac:dyDescent="0.3">
      <c r="A3243" t="s">
        <v>13343</v>
      </c>
      <c r="B3243">
        <v>883</v>
      </c>
      <c r="C3243" t="str">
        <f>VLOOKUP($B3243,Hosts!$A:$M,10,0)</f>
        <v>Within a few hours</v>
      </c>
      <c r="D3243" s="70">
        <f>VLOOKUP($B3243,Hosts!$A:$M,11,0)</f>
        <v>0.9</v>
      </c>
      <c r="E3243" s="70">
        <f>VLOOKUP($B3243,Hosts!$A:$M,12,0)</f>
        <v>0.33</v>
      </c>
      <c r="F3243" t="str">
        <f>VLOOKUP($B3243,Hosts!$A:$M,13,0)</f>
        <v>No</v>
      </c>
      <c r="G3243" t="str">
        <f>INDEX(Hosts!$A:$M, MATCH(Places!$B3243,Hosts!$A:$A,0), MATCH(Places!G$1,Hosts!$A$1:$M$1,0))</f>
        <v>Within a few hours</v>
      </c>
      <c r="H3243" s="70">
        <f>INDEX(Hosts!$A:$M, MATCH(Places!$B3243,Hosts!$A:$A,0), MATCH(Places!H$1,Hosts!$A$1:$M$1,0))</f>
        <v>0.9</v>
      </c>
      <c r="I3243" s="70">
        <f>INDEX(Hosts!$A:$M, MATCH(Places!$B3243,Hosts!$A:$A,0), MATCH(Places!I$1,Hosts!$A$1:$M$1,0))</f>
        <v>0.33</v>
      </c>
      <c r="J3243" t="str">
        <f>INDEX(Hosts!$A:$M, MATCH(Places!$B3243,Hosts!$A:$A,0), MATCH(Places!J$1,Hosts!$A$1:$M$1,0))</f>
        <v>No</v>
      </c>
      <c r="K3243">
        <v>14</v>
      </c>
      <c r="L3243" t="str">
        <f>VLOOKUP($K3243,Neighborhoods!$A:$C,2,0)</f>
        <v>Manhattan</v>
      </c>
      <c r="M3243" t="str">
        <f>VLOOKUP($K3243,Neighborhoods!$A:$C,3,0)</f>
        <v>East Harlem</v>
      </c>
      <c r="N3243" t="str">
        <f>INDEX(Neighborhoods!$A:$C, MATCH(Places!$K3243,Neighborhoods!$A:$A,0), MATCH(Places!N$1,Neighborhoods!$A$1:$C$1,0))</f>
        <v>Manhattan</v>
      </c>
      <c r="O3243" t="str">
        <f>INDEX(Neighborhoods!$A:$C, MATCH(Places!$K3243,Neighborhoods!$A:$A,0), MATCH(Places!O$1,Neighborhoods!$A$1:$C$1,0))</f>
        <v>East Harlem</v>
      </c>
      <c r="P3243" t="s">
        <v>11822</v>
      </c>
      <c r="Q3243" t="str">
        <f t="shared" si="200"/>
        <v>No</v>
      </c>
      <c r="R3243">
        <v>6</v>
      </c>
      <c r="S3243" t="str">
        <f t="shared" si="201"/>
        <v>Large</v>
      </c>
      <c r="T3243" s="50">
        <v>85</v>
      </c>
      <c r="U3243" s="70">
        <f t="shared" si="202"/>
        <v>0.03</v>
      </c>
      <c r="V3243" s="52">
        <v>4.63</v>
      </c>
      <c r="W3243" s="52" t="str" cm="1">
        <f t="array" ref="W3243">_xlfn.SWITCH(ROUND(V3243,0),5,"Excellent",4,"Good",3,"Ok","Bad")</f>
        <v>Excellent</v>
      </c>
      <c r="X3243">
        <v>8</v>
      </c>
      <c r="Y3243" t="str">
        <f t="shared" si="203"/>
        <v>No</v>
      </c>
      <c r="Z3243" s="68">
        <v>43102</v>
      </c>
      <c r="AA3243" s="68">
        <v>43687</v>
      </c>
      <c r="AB3243">
        <v>2</v>
      </c>
      <c r="AC3243" t="s">
        <v>15615</v>
      </c>
    </row>
    <row r="3244" spans="1:29" x14ac:dyDescent="0.3">
      <c r="A3244" t="s">
        <v>2352</v>
      </c>
      <c r="B3244">
        <v>1875</v>
      </c>
      <c r="C3244" t="str">
        <f>VLOOKUP($B3244,Hosts!$A:$M,10,0)</f>
        <v>A few days or more</v>
      </c>
      <c r="D3244" s="70">
        <f>VLOOKUP($B3244,Hosts!$A:$M,11,0)</f>
        <v>0</v>
      </c>
      <c r="E3244" s="70">
        <f>VLOOKUP($B3244,Hosts!$A:$M,12,0)</f>
        <v>0.74</v>
      </c>
      <c r="F3244" t="str">
        <f>VLOOKUP($B3244,Hosts!$A:$M,13,0)</f>
        <v>No</v>
      </c>
      <c r="G3244" t="str">
        <f>INDEX(Hosts!$A:$M, MATCH(Places!$B3244,Hosts!$A:$A,0), MATCH(Places!G$1,Hosts!$A$1:$M$1,0))</f>
        <v>A few days or more</v>
      </c>
      <c r="H3244" s="70">
        <f>INDEX(Hosts!$A:$M, MATCH(Places!$B3244,Hosts!$A:$A,0), MATCH(Places!H$1,Hosts!$A$1:$M$1,0))</f>
        <v>0</v>
      </c>
      <c r="I3244" s="70">
        <f>INDEX(Hosts!$A:$M, MATCH(Places!$B3244,Hosts!$A:$A,0), MATCH(Places!I$1,Hosts!$A$1:$M$1,0))</f>
        <v>0.74</v>
      </c>
      <c r="J3244" t="str">
        <f>INDEX(Hosts!$A:$M, MATCH(Places!$B3244,Hosts!$A:$A,0), MATCH(Places!J$1,Hosts!$A$1:$M$1,0))</f>
        <v>No</v>
      </c>
      <c r="K3244">
        <v>12</v>
      </c>
      <c r="L3244" t="str">
        <f>VLOOKUP($K3244,Neighborhoods!$A:$C,2,0)</f>
        <v>Brooklyn</v>
      </c>
      <c r="M3244" t="str">
        <f>VLOOKUP($K3244,Neighborhoods!$A:$C,3,0)</f>
        <v>Williamsburg</v>
      </c>
      <c r="N3244" t="str">
        <f>INDEX(Neighborhoods!$A:$C, MATCH(Places!$K3244,Neighborhoods!$A:$A,0), MATCH(Places!N$1,Neighborhoods!$A$1:$C$1,0))</f>
        <v>Brooklyn</v>
      </c>
      <c r="O3244" t="str">
        <f>INDEX(Neighborhoods!$A:$C, MATCH(Places!$K3244,Neighborhoods!$A:$A,0), MATCH(Places!O$1,Neighborhoods!$A$1:$C$1,0))</f>
        <v>Williamsburg</v>
      </c>
      <c r="P3244" t="s">
        <v>1</v>
      </c>
      <c r="Q3244" t="str">
        <f t="shared" si="200"/>
        <v>Yes</v>
      </c>
      <c r="R3244">
        <v>2</v>
      </c>
      <c r="S3244" t="str">
        <f t="shared" si="201"/>
        <v>Small</v>
      </c>
      <c r="T3244" s="50">
        <v>60</v>
      </c>
      <c r="U3244" s="70">
        <f t="shared" si="202"/>
        <v>0.03</v>
      </c>
      <c r="V3244" s="52">
        <v>4.96</v>
      </c>
      <c r="W3244" s="52" t="str" cm="1">
        <f t="array" ref="W3244">_xlfn.SWITCH(ROUND(V3244,0),5,"Excellent",4,"Good",3,"Ok","Bad")</f>
        <v>Excellent</v>
      </c>
      <c r="X3244">
        <v>49</v>
      </c>
      <c r="Y3244" t="str">
        <f t="shared" si="203"/>
        <v>No</v>
      </c>
      <c r="Z3244" s="68">
        <v>43375</v>
      </c>
      <c r="AA3244" s="68">
        <v>43893</v>
      </c>
      <c r="AB3244">
        <v>89</v>
      </c>
      <c r="AC3244" t="s">
        <v>15615</v>
      </c>
    </row>
    <row r="3245" spans="1:29" x14ac:dyDescent="0.3">
      <c r="A3245" t="s">
        <v>2353</v>
      </c>
      <c r="B3245">
        <v>3419</v>
      </c>
      <c r="C3245" t="str">
        <f>VLOOKUP($B3245,Hosts!$A:$M,10,0)</f>
        <v>Within an hour</v>
      </c>
      <c r="D3245" s="70">
        <f>VLOOKUP($B3245,Hosts!$A:$M,11,0)</f>
        <v>1</v>
      </c>
      <c r="E3245" s="70">
        <f>VLOOKUP($B3245,Hosts!$A:$M,12,0)</f>
        <v>0.81</v>
      </c>
      <c r="F3245" t="str">
        <f>VLOOKUP($B3245,Hosts!$A:$M,13,0)</f>
        <v>No</v>
      </c>
      <c r="G3245" t="str">
        <f>INDEX(Hosts!$A:$M, MATCH(Places!$B3245,Hosts!$A:$A,0), MATCH(Places!G$1,Hosts!$A$1:$M$1,0))</f>
        <v>Within an hour</v>
      </c>
      <c r="H3245" s="70">
        <f>INDEX(Hosts!$A:$M, MATCH(Places!$B3245,Hosts!$A:$A,0), MATCH(Places!H$1,Hosts!$A$1:$M$1,0))</f>
        <v>1</v>
      </c>
      <c r="I3245" s="70">
        <f>INDEX(Hosts!$A:$M, MATCH(Places!$B3245,Hosts!$A:$A,0), MATCH(Places!I$1,Hosts!$A$1:$M$1,0))</f>
        <v>0.81</v>
      </c>
      <c r="J3245" t="str">
        <f>INDEX(Hosts!$A:$M, MATCH(Places!$B3245,Hosts!$A:$A,0), MATCH(Places!J$1,Hosts!$A$1:$M$1,0))</f>
        <v>No</v>
      </c>
      <c r="K3245">
        <v>7</v>
      </c>
      <c r="L3245" t="str">
        <f>VLOOKUP($K3245,Neighborhoods!$A:$C,2,0)</f>
        <v>Brooklyn</v>
      </c>
      <c r="M3245" t="str">
        <f>VLOOKUP($K3245,Neighborhoods!$A:$C,3,0)</f>
        <v>Bedford-Stuyvesant</v>
      </c>
      <c r="N3245" t="str">
        <f>INDEX(Neighborhoods!$A:$C, MATCH(Places!$K3245,Neighborhoods!$A:$A,0), MATCH(Places!N$1,Neighborhoods!$A$1:$C$1,0))</f>
        <v>Brooklyn</v>
      </c>
      <c r="O3245" t="str">
        <f>INDEX(Neighborhoods!$A:$C, MATCH(Places!$K3245,Neighborhoods!$A:$A,0), MATCH(Places!O$1,Neighborhoods!$A$1:$C$1,0))</f>
        <v>Bedford-Stuyvesant</v>
      </c>
      <c r="P3245" t="s">
        <v>1</v>
      </c>
      <c r="Q3245" t="str">
        <f t="shared" si="200"/>
        <v>Yes</v>
      </c>
      <c r="R3245">
        <v>2</v>
      </c>
      <c r="S3245" t="str">
        <f t="shared" si="201"/>
        <v>Small</v>
      </c>
      <c r="T3245" s="50">
        <v>45</v>
      </c>
      <c r="U3245" s="70">
        <f t="shared" si="202"/>
        <v>0.03</v>
      </c>
      <c r="V3245" s="52">
        <v>4.25</v>
      </c>
      <c r="W3245" s="52" t="str" cm="1">
        <f t="array" ref="W3245">_xlfn.SWITCH(ROUND(V3245,0),5,"Excellent",4,"Good",3,"Ok","Bad")</f>
        <v>Good</v>
      </c>
      <c r="X3245">
        <v>4</v>
      </c>
      <c r="Y3245" t="str">
        <f t="shared" si="203"/>
        <v>No</v>
      </c>
      <c r="Z3245" s="68">
        <v>43120</v>
      </c>
      <c r="AA3245" s="68">
        <v>44024</v>
      </c>
      <c r="AB3245">
        <v>365</v>
      </c>
      <c r="AC3245" t="s">
        <v>15616</v>
      </c>
    </row>
    <row r="3246" spans="1:29" x14ac:dyDescent="0.3">
      <c r="A3246" t="s">
        <v>2355</v>
      </c>
      <c r="B3246">
        <v>3418</v>
      </c>
      <c r="C3246" t="str">
        <f>VLOOKUP($B3246,Hosts!$A:$M,10,0)</f>
        <v>Within a few hours</v>
      </c>
      <c r="D3246" s="70">
        <f>VLOOKUP($B3246,Hosts!$A:$M,11,0)</f>
        <v>1</v>
      </c>
      <c r="E3246" s="70">
        <f>VLOOKUP($B3246,Hosts!$A:$M,12,0)</f>
        <v>1</v>
      </c>
      <c r="F3246" t="str">
        <f>VLOOKUP($B3246,Hosts!$A:$M,13,0)</f>
        <v>Yes</v>
      </c>
      <c r="G3246" t="str">
        <f>INDEX(Hosts!$A:$M, MATCH(Places!$B3246,Hosts!$A:$A,0), MATCH(Places!G$1,Hosts!$A$1:$M$1,0))</f>
        <v>Within a few hours</v>
      </c>
      <c r="H3246" s="70">
        <f>INDEX(Hosts!$A:$M, MATCH(Places!$B3246,Hosts!$A:$A,0), MATCH(Places!H$1,Hosts!$A$1:$M$1,0))</f>
        <v>1</v>
      </c>
      <c r="I3246" s="70">
        <f>INDEX(Hosts!$A:$M, MATCH(Places!$B3246,Hosts!$A:$A,0), MATCH(Places!I$1,Hosts!$A$1:$M$1,0))</f>
        <v>1</v>
      </c>
      <c r="J3246" t="str">
        <f>INDEX(Hosts!$A:$M, MATCH(Places!$B3246,Hosts!$A:$A,0), MATCH(Places!J$1,Hosts!$A$1:$M$1,0))</f>
        <v>Yes</v>
      </c>
      <c r="K3246">
        <v>14</v>
      </c>
      <c r="L3246" t="str">
        <f>VLOOKUP($K3246,Neighborhoods!$A:$C,2,0)</f>
        <v>Manhattan</v>
      </c>
      <c r="M3246" t="str">
        <f>VLOOKUP($K3246,Neighborhoods!$A:$C,3,0)</f>
        <v>East Harlem</v>
      </c>
      <c r="N3246" t="str">
        <f>INDEX(Neighborhoods!$A:$C, MATCH(Places!$K3246,Neighborhoods!$A:$A,0), MATCH(Places!N$1,Neighborhoods!$A$1:$C$1,0))</f>
        <v>Manhattan</v>
      </c>
      <c r="O3246" t="str">
        <f>INDEX(Neighborhoods!$A:$C, MATCH(Places!$K3246,Neighborhoods!$A:$A,0), MATCH(Places!O$1,Neighborhoods!$A$1:$C$1,0))</f>
        <v>East Harlem</v>
      </c>
      <c r="P3246" t="s">
        <v>1</v>
      </c>
      <c r="Q3246" t="str">
        <f t="shared" si="200"/>
        <v>Yes</v>
      </c>
      <c r="R3246">
        <v>2</v>
      </c>
      <c r="S3246" t="str">
        <f t="shared" si="201"/>
        <v>Small</v>
      </c>
      <c r="T3246" s="50">
        <v>75</v>
      </c>
      <c r="U3246" s="70">
        <f t="shared" si="202"/>
        <v>0.03</v>
      </c>
      <c r="V3246" s="52">
        <v>4.92</v>
      </c>
      <c r="W3246" s="52" t="str" cm="1">
        <f t="array" ref="W3246">_xlfn.SWITCH(ROUND(V3246,0),5,"Excellent",4,"Good",3,"Ok","Bad")</f>
        <v>Excellent</v>
      </c>
      <c r="X3246">
        <v>79</v>
      </c>
      <c r="Y3246" t="str">
        <f t="shared" si="203"/>
        <v>No</v>
      </c>
      <c r="Z3246" s="68">
        <v>43085</v>
      </c>
      <c r="AA3246" s="68">
        <v>43900</v>
      </c>
      <c r="AB3246">
        <v>0</v>
      </c>
      <c r="AC3246" t="s">
        <v>15615</v>
      </c>
    </row>
    <row r="3247" spans="1:29" x14ac:dyDescent="0.3">
      <c r="A3247" t="s">
        <v>2356</v>
      </c>
      <c r="B3247">
        <v>657</v>
      </c>
      <c r="C3247" t="str">
        <f>VLOOKUP($B3247,Hosts!$A:$M,10,0)</f>
        <v>Within an hour</v>
      </c>
      <c r="D3247" s="70">
        <f>VLOOKUP($B3247,Hosts!$A:$M,11,0)</f>
        <v>1</v>
      </c>
      <c r="E3247" s="70">
        <f>VLOOKUP($B3247,Hosts!$A:$M,12,0)</f>
        <v>1</v>
      </c>
      <c r="F3247" t="str">
        <f>VLOOKUP($B3247,Hosts!$A:$M,13,0)</f>
        <v>No</v>
      </c>
      <c r="G3247" t="str">
        <f>INDEX(Hosts!$A:$M, MATCH(Places!$B3247,Hosts!$A:$A,0), MATCH(Places!G$1,Hosts!$A$1:$M$1,0))</f>
        <v>Within an hour</v>
      </c>
      <c r="H3247" s="70">
        <f>INDEX(Hosts!$A:$M, MATCH(Places!$B3247,Hosts!$A:$A,0), MATCH(Places!H$1,Hosts!$A$1:$M$1,0))</f>
        <v>1</v>
      </c>
      <c r="I3247" s="70">
        <f>INDEX(Hosts!$A:$M, MATCH(Places!$B3247,Hosts!$A:$A,0), MATCH(Places!I$1,Hosts!$A$1:$M$1,0))</f>
        <v>1</v>
      </c>
      <c r="J3247" t="str">
        <f>INDEX(Hosts!$A:$M, MATCH(Places!$B3247,Hosts!$A:$A,0), MATCH(Places!J$1,Hosts!$A$1:$M$1,0))</f>
        <v>No</v>
      </c>
      <c r="K3247">
        <v>12</v>
      </c>
      <c r="L3247" t="str">
        <f>VLOOKUP($K3247,Neighborhoods!$A:$C,2,0)</f>
        <v>Brooklyn</v>
      </c>
      <c r="M3247" t="str">
        <f>VLOOKUP($K3247,Neighborhoods!$A:$C,3,0)</f>
        <v>Williamsburg</v>
      </c>
      <c r="N3247" t="str">
        <f>INDEX(Neighborhoods!$A:$C, MATCH(Places!$K3247,Neighborhoods!$A:$A,0), MATCH(Places!N$1,Neighborhoods!$A$1:$C$1,0))</f>
        <v>Brooklyn</v>
      </c>
      <c r="O3247" t="str">
        <f>INDEX(Neighborhoods!$A:$C, MATCH(Places!$K3247,Neighborhoods!$A:$A,0), MATCH(Places!O$1,Neighborhoods!$A$1:$C$1,0))</f>
        <v>Williamsburg</v>
      </c>
      <c r="P3247" t="s">
        <v>11822</v>
      </c>
      <c r="Q3247" t="str">
        <f t="shared" si="200"/>
        <v>No</v>
      </c>
      <c r="R3247">
        <v>6</v>
      </c>
      <c r="S3247" t="str">
        <f t="shared" si="201"/>
        <v>Large</v>
      </c>
      <c r="T3247" s="50">
        <v>250</v>
      </c>
      <c r="U3247" s="70">
        <f t="shared" si="202"/>
        <v>0.04</v>
      </c>
      <c r="V3247" s="52">
        <v>4.82</v>
      </c>
      <c r="W3247" s="52" t="str" cm="1">
        <f t="array" ref="W3247">_xlfn.SWITCH(ROUND(V3247,0),5,"Excellent",4,"Good",3,"Ok","Bad")</f>
        <v>Excellent</v>
      </c>
      <c r="X3247">
        <v>33</v>
      </c>
      <c r="Y3247" t="str">
        <f t="shared" si="203"/>
        <v>No</v>
      </c>
      <c r="Z3247" s="68">
        <v>43102</v>
      </c>
      <c r="AA3247" s="68">
        <v>43828</v>
      </c>
      <c r="AB3247">
        <v>230</v>
      </c>
      <c r="AC3247" t="s">
        <v>15615</v>
      </c>
    </row>
    <row r="3248" spans="1:29" x14ac:dyDescent="0.3">
      <c r="A3248" t="s">
        <v>13265</v>
      </c>
      <c r="B3248">
        <v>2627</v>
      </c>
      <c r="C3248" t="str">
        <f>VLOOKUP($B3248,Hosts!$A:$M,10,0)</f>
        <v>Within an hour</v>
      </c>
      <c r="D3248" s="70">
        <f>VLOOKUP($B3248,Hosts!$A:$M,11,0)</f>
        <v>1</v>
      </c>
      <c r="E3248" s="70">
        <f>VLOOKUP($B3248,Hosts!$A:$M,12,0)</f>
        <v>0.99</v>
      </c>
      <c r="F3248" t="str">
        <f>VLOOKUP($B3248,Hosts!$A:$M,13,0)</f>
        <v>No</v>
      </c>
      <c r="G3248" t="str">
        <f>INDEX(Hosts!$A:$M, MATCH(Places!$B3248,Hosts!$A:$A,0), MATCH(Places!G$1,Hosts!$A$1:$M$1,0))</f>
        <v>Within an hour</v>
      </c>
      <c r="H3248" s="70">
        <f>INDEX(Hosts!$A:$M, MATCH(Places!$B3248,Hosts!$A:$A,0), MATCH(Places!H$1,Hosts!$A$1:$M$1,0))</f>
        <v>1</v>
      </c>
      <c r="I3248" s="70">
        <f>INDEX(Hosts!$A:$M, MATCH(Places!$B3248,Hosts!$A:$A,0), MATCH(Places!I$1,Hosts!$A$1:$M$1,0))</f>
        <v>0.99</v>
      </c>
      <c r="J3248" t="str">
        <f>INDEX(Hosts!$A:$M, MATCH(Places!$B3248,Hosts!$A:$A,0), MATCH(Places!J$1,Hosts!$A$1:$M$1,0))</f>
        <v>No</v>
      </c>
      <c r="K3248">
        <v>12</v>
      </c>
      <c r="L3248" t="str">
        <f>VLOOKUP($K3248,Neighborhoods!$A:$C,2,0)</f>
        <v>Brooklyn</v>
      </c>
      <c r="M3248" t="str">
        <f>VLOOKUP($K3248,Neighborhoods!$A:$C,3,0)</f>
        <v>Williamsburg</v>
      </c>
      <c r="N3248" t="str">
        <f>INDEX(Neighborhoods!$A:$C, MATCH(Places!$K3248,Neighborhoods!$A:$A,0), MATCH(Places!N$1,Neighborhoods!$A$1:$C$1,0))</f>
        <v>Brooklyn</v>
      </c>
      <c r="O3248" t="str">
        <f>INDEX(Neighborhoods!$A:$C, MATCH(Places!$K3248,Neighborhoods!$A:$A,0), MATCH(Places!O$1,Neighborhoods!$A$1:$C$1,0))</f>
        <v>Williamsburg</v>
      </c>
      <c r="P3248" t="s">
        <v>1</v>
      </c>
      <c r="Q3248" t="str">
        <f t="shared" si="200"/>
        <v>Yes</v>
      </c>
      <c r="R3248">
        <v>1</v>
      </c>
      <c r="S3248" t="str">
        <f t="shared" si="201"/>
        <v>Small</v>
      </c>
      <c r="T3248" s="50">
        <v>45</v>
      </c>
      <c r="U3248" s="70">
        <f t="shared" si="202"/>
        <v>0.03</v>
      </c>
      <c r="V3248" s="52">
        <v>4.9000000000000004</v>
      </c>
      <c r="W3248" s="52" t="str" cm="1">
        <f t="array" ref="W3248">_xlfn.SWITCH(ROUND(V3248,0),5,"Excellent",4,"Good",3,"Ok","Bad")</f>
        <v>Excellent</v>
      </c>
      <c r="X3248">
        <v>31</v>
      </c>
      <c r="Y3248" t="str">
        <f t="shared" si="203"/>
        <v>No</v>
      </c>
      <c r="Z3248" s="68">
        <v>43099</v>
      </c>
      <c r="AA3248" s="68">
        <v>43982</v>
      </c>
      <c r="AB3248">
        <v>0</v>
      </c>
      <c r="AC3248" t="s">
        <v>15615</v>
      </c>
    </row>
    <row r="3249" spans="1:29" x14ac:dyDescent="0.3">
      <c r="A3249" t="s">
        <v>2357</v>
      </c>
      <c r="B3249">
        <v>1883</v>
      </c>
      <c r="C3249" t="str">
        <f>VLOOKUP($B3249,Hosts!$A:$M,10,0)</f>
        <v>Within a few hours</v>
      </c>
      <c r="D3249" s="70">
        <f>VLOOKUP($B3249,Hosts!$A:$M,11,0)</f>
        <v>0.8</v>
      </c>
      <c r="E3249" s="70">
        <f>VLOOKUP($B3249,Hosts!$A:$M,12,0)</f>
        <v>0.94</v>
      </c>
      <c r="F3249" t="str">
        <f>VLOOKUP($B3249,Hosts!$A:$M,13,0)</f>
        <v>No</v>
      </c>
      <c r="G3249" t="str">
        <f>INDEX(Hosts!$A:$M, MATCH(Places!$B3249,Hosts!$A:$A,0), MATCH(Places!G$1,Hosts!$A$1:$M$1,0))</f>
        <v>Within a few hours</v>
      </c>
      <c r="H3249" s="70">
        <f>INDEX(Hosts!$A:$M, MATCH(Places!$B3249,Hosts!$A:$A,0), MATCH(Places!H$1,Hosts!$A$1:$M$1,0))</f>
        <v>0.8</v>
      </c>
      <c r="I3249" s="70">
        <f>INDEX(Hosts!$A:$M, MATCH(Places!$B3249,Hosts!$A:$A,0), MATCH(Places!I$1,Hosts!$A$1:$M$1,0))</f>
        <v>0.94</v>
      </c>
      <c r="J3249" t="str">
        <f>INDEX(Hosts!$A:$M, MATCH(Places!$B3249,Hosts!$A:$A,0), MATCH(Places!J$1,Hosts!$A$1:$M$1,0))</f>
        <v>No</v>
      </c>
      <c r="K3249">
        <v>7</v>
      </c>
      <c r="L3249" t="str">
        <f>VLOOKUP($K3249,Neighborhoods!$A:$C,2,0)</f>
        <v>Brooklyn</v>
      </c>
      <c r="M3249" t="str">
        <f>VLOOKUP($K3249,Neighborhoods!$A:$C,3,0)</f>
        <v>Bedford-Stuyvesant</v>
      </c>
      <c r="N3249" t="str">
        <f>INDEX(Neighborhoods!$A:$C, MATCH(Places!$K3249,Neighborhoods!$A:$A,0), MATCH(Places!N$1,Neighborhoods!$A$1:$C$1,0))</f>
        <v>Brooklyn</v>
      </c>
      <c r="O3249" t="str">
        <f>INDEX(Neighborhoods!$A:$C, MATCH(Places!$K3249,Neighborhoods!$A:$A,0), MATCH(Places!O$1,Neighborhoods!$A$1:$C$1,0))</f>
        <v>Bedford-Stuyvesant</v>
      </c>
      <c r="P3249" t="s">
        <v>11822</v>
      </c>
      <c r="Q3249" t="str">
        <f t="shared" si="200"/>
        <v>No</v>
      </c>
      <c r="R3249">
        <v>8</v>
      </c>
      <c r="S3249" t="str">
        <f t="shared" si="201"/>
        <v>Large</v>
      </c>
      <c r="T3249" s="50">
        <v>115</v>
      </c>
      <c r="U3249" s="70">
        <f t="shared" si="202"/>
        <v>0.03</v>
      </c>
      <c r="V3249" s="52">
        <v>4.9000000000000004</v>
      </c>
      <c r="W3249" s="52" t="str" cm="1">
        <f t="array" ref="W3249">_xlfn.SWITCH(ROUND(V3249,0),5,"Excellent",4,"Good",3,"Ok","Bad")</f>
        <v>Excellent</v>
      </c>
      <c r="X3249">
        <v>126</v>
      </c>
      <c r="Y3249" t="str">
        <f t="shared" si="203"/>
        <v>Yes</v>
      </c>
      <c r="Z3249" s="68">
        <v>43078</v>
      </c>
      <c r="AA3249" s="68">
        <v>43982</v>
      </c>
      <c r="AB3249">
        <v>269</v>
      </c>
      <c r="AC3249" t="s">
        <v>15615</v>
      </c>
    </row>
    <row r="3250" spans="1:29" x14ac:dyDescent="0.3">
      <c r="A3250" t="s">
        <v>2358</v>
      </c>
      <c r="B3250">
        <v>1880</v>
      </c>
      <c r="C3250" t="str">
        <f>VLOOKUP($B3250,Hosts!$A:$M,10,0)</f>
        <v>Within an hour</v>
      </c>
      <c r="D3250" s="70">
        <f>VLOOKUP($B3250,Hosts!$A:$M,11,0)</f>
        <v>1</v>
      </c>
      <c r="E3250" s="70">
        <f>VLOOKUP($B3250,Hosts!$A:$M,12,0)</f>
        <v>0.99</v>
      </c>
      <c r="F3250" t="str">
        <f>VLOOKUP($B3250,Hosts!$A:$M,13,0)</f>
        <v>No</v>
      </c>
      <c r="G3250" t="str">
        <f>INDEX(Hosts!$A:$M, MATCH(Places!$B3250,Hosts!$A:$A,0), MATCH(Places!G$1,Hosts!$A$1:$M$1,0))</f>
        <v>Within an hour</v>
      </c>
      <c r="H3250" s="70">
        <f>INDEX(Hosts!$A:$M, MATCH(Places!$B3250,Hosts!$A:$A,0), MATCH(Places!H$1,Hosts!$A$1:$M$1,0))</f>
        <v>1</v>
      </c>
      <c r="I3250" s="70">
        <f>INDEX(Hosts!$A:$M, MATCH(Places!$B3250,Hosts!$A:$A,0), MATCH(Places!I$1,Hosts!$A$1:$M$1,0))</f>
        <v>0.99</v>
      </c>
      <c r="J3250" t="str">
        <f>INDEX(Hosts!$A:$M, MATCH(Places!$B3250,Hosts!$A:$A,0), MATCH(Places!J$1,Hosts!$A$1:$M$1,0))</f>
        <v>No</v>
      </c>
      <c r="K3250">
        <v>17</v>
      </c>
      <c r="L3250" t="str">
        <f>VLOOKUP($K3250,Neighborhoods!$A:$C,2,0)</f>
        <v>Manhattan</v>
      </c>
      <c r="M3250" t="str">
        <f>VLOOKUP($K3250,Neighborhoods!$A:$C,3,0)</f>
        <v>Hell's Kitchen</v>
      </c>
      <c r="N3250" t="str">
        <f>INDEX(Neighborhoods!$A:$C, MATCH(Places!$K3250,Neighborhoods!$A:$A,0), MATCH(Places!N$1,Neighborhoods!$A$1:$C$1,0))</f>
        <v>Manhattan</v>
      </c>
      <c r="O3250" t="str">
        <f>INDEX(Neighborhoods!$A:$C, MATCH(Places!$K3250,Neighborhoods!$A:$A,0), MATCH(Places!O$1,Neighborhoods!$A$1:$C$1,0))</f>
        <v>Hell's Kitchen</v>
      </c>
      <c r="P3250" t="s">
        <v>11822</v>
      </c>
      <c r="Q3250" t="str">
        <f t="shared" si="200"/>
        <v>No</v>
      </c>
      <c r="R3250">
        <v>5</v>
      </c>
      <c r="S3250" t="str">
        <f t="shared" si="201"/>
        <v>Medium</v>
      </c>
      <c r="T3250" s="50">
        <v>89</v>
      </c>
      <c r="U3250" s="70">
        <f t="shared" si="202"/>
        <v>0.03</v>
      </c>
      <c r="V3250" s="52">
        <v>4.49</v>
      </c>
      <c r="W3250" s="52" t="str" cm="1">
        <f t="array" ref="W3250">_xlfn.SWITCH(ROUND(V3250,0),5,"Excellent",4,"Good",3,"Ok","Bad")</f>
        <v>Good</v>
      </c>
      <c r="X3250">
        <v>182</v>
      </c>
      <c r="Y3250" t="str">
        <f t="shared" si="203"/>
        <v>No</v>
      </c>
      <c r="Z3250" s="68">
        <v>43079</v>
      </c>
      <c r="AA3250" s="68">
        <v>44052</v>
      </c>
      <c r="AB3250">
        <v>322</v>
      </c>
      <c r="AC3250" t="s">
        <v>15616</v>
      </c>
    </row>
    <row r="3251" spans="1:29" x14ac:dyDescent="0.3">
      <c r="A3251" t="s">
        <v>2359</v>
      </c>
      <c r="B3251">
        <v>838</v>
      </c>
      <c r="C3251" t="str">
        <f>VLOOKUP($B3251,Hosts!$A:$M,10,0)</f>
        <v>Within a few hours</v>
      </c>
      <c r="D3251" s="70">
        <f>VLOOKUP($B3251,Hosts!$A:$M,11,0)</f>
        <v>1</v>
      </c>
      <c r="E3251" s="70">
        <f>VLOOKUP($B3251,Hosts!$A:$M,12,0)</f>
        <v>1</v>
      </c>
      <c r="F3251" t="str">
        <f>VLOOKUP($B3251,Hosts!$A:$M,13,0)</f>
        <v>No</v>
      </c>
      <c r="G3251" t="str">
        <f>INDEX(Hosts!$A:$M, MATCH(Places!$B3251,Hosts!$A:$A,0), MATCH(Places!G$1,Hosts!$A$1:$M$1,0))</f>
        <v>Within a few hours</v>
      </c>
      <c r="H3251" s="70">
        <f>INDEX(Hosts!$A:$M, MATCH(Places!$B3251,Hosts!$A:$A,0), MATCH(Places!H$1,Hosts!$A$1:$M$1,0))</f>
        <v>1</v>
      </c>
      <c r="I3251" s="70">
        <f>INDEX(Hosts!$A:$M, MATCH(Places!$B3251,Hosts!$A:$A,0), MATCH(Places!I$1,Hosts!$A$1:$M$1,0))</f>
        <v>1</v>
      </c>
      <c r="J3251" t="str">
        <f>INDEX(Hosts!$A:$M, MATCH(Places!$B3251,Hosts!$A:$A,0), MATCH(Places!J$1,Hosts!$A$1:$M$1,0))</f>
        <v>No</v>
      </c>
      <c r="K3251">
        <v>9</v>
      </c>
      <c r="L3251" t="str">
        <f>VLOOKUP($K3251,Neighborhoods!$A:$C,2,0)</f>
        <v>Brooklyn</v>
      </c>
      <c r="M3251" t="str">
        <f>VLOOKUP($K3251,Neighborhoods!$A:$C,3,0)</f>
        <v>Crown Heights</v>
      </c>
      <c r="N3251" t="str">
        <f>INDEX(Neighborhoods!$A:$C, MATCH(Places!$K3251,Neighborhoods!$A:$A,0), MATCH(Places!N$1,Neighborhoods!$A$1:$C$1,0))</f>
        <v>Brooklyn</v>
      </c>
      <c r="O3251" t="str">
        <f>INDEX(Neighborhoods!$A:$C, MATCH(Places!$K3251,Neighborhoods!$A:$A,0), MATCH(Places!O$1,Neighborhoods!$A$1:$C$1,0))</f>
        <v>Crown Heights</v>
      </c>
      <c r="P3251" t="s">
        <v>11822</v>
      </c>
      <c r="Q3251" t="str">
        <f t="shared" si="200"/>
        <v>No</v>
      </c>
      <c r="R3251">
        <v>5</v>
      </c>
      <c r="S3251" t="str">
        <f t="shared" si="201"/>
        <v>Medium</v>
      </c>
      <c r="T3251" s="50">
        <v>243</v>
      </c>
      <c r="U3251" s="70">
        <f t="shared" si="202"/>
        <v>0.04</v>
      </c>
      <c r="V3251" s="52">
        <v>5</v>
      </c>
      <c r="W3251" s="52" t="str" cm="1">
        <f t="array" ref="W3251">_xlfn.SWITCH(ROUND(V3251,0),5,"Excellent",4,"Good",3,"Ok","Bad")</f>
        <v>Excellent</v>
      </c>
      <c r="X3251">
        <v>19</v>
      </c>
      <c r="Y3251" t="str">
        <f t="shared" si="203"/>
        <v>No</v>
      </c>
      <c r="Z3251" s="68">
        <v>43101</v>
      </c>
      <c r="AA3251" s="68">
        <v>43780</v>
      </c>
      <c r="AB3251">
        <v>0</v>
      </c>
      <c r="AC3251" t="s">
        <v>15616</v>
      </c>
    </row>
    <row r="3252" spans="1:29" x14ac:dyDescent="0.3">
      <c r="A3252" t="s">
        <v>2360</v>
      </c>
      <c r="B3252">
        <v>3426</v>
      </c>
      <c r="C3252" t="str">
        <f>VLOOKUP($B3252,Hosts!$A:$M,10,0)</f>
        <v>Within a day</v>
      </c>
      <c r="D3252" s="70">
        <f>VLOOKUP($B3252,Hosts!$A:$M,11,0)</f>
        <v>0.8</v>
      </c>
      <c r="E3252" s="70">
        <f>VLOOKUP($B3252,Hosts!$A:$M,12,0)</f>
        <v>0.97</v>
      </c>
      <c r="F3252" t="str">
        <f>VLOOKUP($B3252,Hosts!$A:$M,13,0)</f>
        <v>No</v>
      </c>
      <c r="G3252" t="str">
        <f>INDEX(Hosts!$A:$M, MATCH(Places!$B3252,Hosts!$A:$A,0), MATCH(Places!G$1,Hosts!$A$1:$M$1,0))</f>
        <v>Within a day</v>
      </c>
      <c r="H3252" s="70">
        <f>INDEX(Hosts!$A:$M, MATCH(Places!$B3252,Hosts!$A:$A,0), MATCH(Places!H$1,Hosts!$A$1:$M$1,0))</f>
        <v>0.8</v>
      </c>
      <c r="I3252" s="70">
        <f>INDEX(Hosts!$A:$M, MATCH(Places!$B3252,Hosts!$A:$A,0), MATCH(Places!I$1,Hosts!$A$1:$M$1,0))</f>
        <v>0.97</v>
      </c>
      <c r="J3252" t="str">
        <f>INDEX(Hosts!$A:$M, MATCH(Places!$B3252,Hosts!$A:$A,0), MATCH(Places!J$1,Hosts!$A$1:$M$1,0))</f>
        <v>No</v>
      </c>
      <c r="K3252">
        <v>14</v>
      </c>
      <c r="L3252" t="str">
        <f>VLOOKUP($K3252,Neighborhoods!$A:$C,2,0)</f>
        <v>Manhattan</v>
      </c>
      <c r="M3252" t="str">
        <f>VLOOKUP($K3252,Neighborhoods!$A:$C,3,0)</f>
        <v>East Harlem</v>
      </c>
      <c r="N3252" t="str">
        <f>INDEX(Neighborhoods!$A:$C, MATCH(Places!$K3252,Neighborhoods!$A:$A,0), MATCH(Places!N$1,Neighborhoods!$A$1:$C$1,0))</f>
        <v>Manhattan</v>
      </c>
      <c r="O3252" t="str">
        <f>INDEX(Neighborhoods!$A:$C, MATCH(Places!$K3252,Neighborhoods!$A:$A,0), MATCH(Places!O$1,Neighborhoods!$A$1:$C$1,0))</f>
        <v>East Harlem</v>
      </c>
      <c r="P3252" t="s">
        <v>11822</v>
      </c>
      <c r="Q3252" t="str">
        <f t="shared" si="200"/>
        <v>No</v>
      </c>
      <c r="R3252">
        <v>6</v>
      </c>
      <c r="S3252" t="str">
        <f t="shared" si="201"/>
        <v>Large</v>
      </c>
      <c r="T3252" s="50">
        <v>175</v>
      </c>
      <c r="U3252" s="70">
        <f t="shared" si="202"/>
        <v>0.03</v>
      </c>
      <c r="V3252" s="52">
        <v>4.51</v>
      </c>
      <c r="W3252" s="52" t="str" cm="1">
        <f t="array" ref="W3252">_xlfn.SWITCH(ROUND(V3252,0),5,"Excellent",4,"Good",3,"Ok","Bad")</f>
        <v>Excellent</v>
      </c>
      <c r="X3252">
        <v>49</v>
      </c>
      <c r="Y3252" t="str">
        <f t="shared" si="203"/>
        <v>No</v>
      </c>
      <c r="Z3252" s="68">
        <v>43102</v>
      </c>
      <c r="AA3252" s="68">
        <v>43995</v>
      </c>
      <c r="AB3252">
        <v>355</v>
      </c>
      <c r="AC3252" t="s">
        <v>15615</v>
      </c>
    </row>
    <row r="3253" spans="1:29" x14ac:dyDescent="0.3">
      <c r="A3253" t="s">
        <v>2361</v>
      </c>
      <c r="B3253">
        <v>540</v>
      </c>
      <c r="C3253" t="str">
        <f>VLOOKUP($B3253,Hosts!$A:$M,10,0)</f>
        <v>Within a few hours</v>
      </c>
      <c r="D3253" s="70">
        <f>VLOOKUP($B3253,Hosts!$A:$M,11,0)</f>
        <v>1</v>
      </c>
      <c r="E3253" s="70">
        <f>VLOOKUP($B3253,Hosts!$A:$M,12,0)</f>
        <v>0.42</v>
      </c>
      <c r="F3253" t="str">
        <f>VLOOKUP($B3253,Hosts!$A:$M,13,0)</f>
        <v>No</v>
      </c>
      <c r="G3253" t="str">
        <f>INDEX(Hosts!$A:$M, MATCH(Places!$B3253,Hosts!$A:$A,0), MATCH(Places!G$1,Hosts!$A$1:$M$1,0))</f>
        <v>Within a few hours</v>
      </c>
      <c r="H3253" s="70">
        <f>INDEX(Hosts!$A:$M, MATCH(Places!$B3253,Hosts!$A:$A,0), MATCH(Places!H$1,Hosts!$A$1:$M$1,0))</f>
        <v>1</v>
      </c>
      <c r="I3253" s="70">
        <f>INDEX(Hosts!$A:$M, MATCH(Places!$B3253,Hosts!$A:$A,0), MATCH(Places!I$1,Hosts!$A$1:$M$1,0))</f>
        <v>0.42</v>
      </c>
      <c r="J3253" t="str">
        <f>INDEX(Hosts!$A:$M, MATCH(Places!$B3253,Hosts!$A:$A,0), MATCH(Places!J$1,Hosts!$A$1:$M$1,0))</f>
        <v>No</v>
      </c>
      <c r="K3253">
        <v>12</v>
      </c>
      <c r="L3253" t="str">
        <f>VLOOKUP($K3253,Neighborhoods!$A:$C,2,0)</f>
        <v>Brooklyn</v>
      </c>
      <c r="M3253" t="str">
        <f>VLOOKUP($K3253,Neighborhoods!$A:$C,3,0)</f>
        <v>Williamsburg</v>
      </c>
      <c r="N3253" t="str">
        <f>INDEX(Neighborhoods!$A:$C, MATCH(Places!$K3253,Neighborhoods!$A:$A,0), MATCH(Places!N$1,Neighborhoods!$A$1:$C$1,0))</f>
        <v>Brooklyn</v>
      </c>
      <c r="O3253" t="str">
        <f>INDEX(Neighborhoods!$A:$C, MATCH(Places!$K3253,Neighborhoods!$A:$A,0), MATCH(Places!O$1,Neighborhoods!$A$1:$C$1,0))</f>
        <v>Williamsburg</v>
      </c>
      <c r="P3253" t="s">
        <v>11822</v>
      </c>
      <c r="Q3253" t="str">
        <f t="shared" si="200"/>
        <v>No</v>
      </c>
      <c r="R3253">
        <v>2</v>
      </c>
      <c r="S3253" t="str">
        <f t="shared" si="201"/>
        <v>Small</v>
      </c>
      <c r="T3253" s="50">
        <v>160</v>
      </c>
      <c r="U3253" s="70">
        <f t="shared" si="202"/>
        <v>0.03</v>
      </c>
      <c r="V3253" s="52">
        <v>5</v>
      </c>
      <c r="W3253" s="52" t="str" cm="1">
        <f t="array" ref="W3253">_xlfn.SWITCH(ROUND(V3253,0),5,"Excellent",4,"Good",3,"Ok","Bad")</f>
        <v>Excellent</v>
      </c>
      <c r="X3253">
        <v>20</v>
      </c>
      <c r="Y3253" t="str">
        <f t="shared" si="203"/>
        <v>No</v>
      </c>
      <c r="Z3253" s="68">
        <v>43193</v>
      </c>
      <c r="AA3253" s="68">
        <v>44000</v>
      </c>
      <c r="AB3253">
        <v>45</v>
      </c>
      <c r="AC3253" t="s">
        <v>15615</v>
      </c>
    </row>
    <row r="3254" spans="1:29" x14ac:dyDescent="0.3">
      <c r="A3254" t="s">
        <v>2362</v>
      </c>
      <c r="B3254">
        <v>2407</v>
      </c>
      <c r="C3254" t="str">
        <f>VLOOKUP($B3254,Hosts!$A:$M,10,0)</f>
        <v>Within a day</v>
      </c>
      <c r="D3254" s="70">
        <f>VLOOKUP($B3254,Hosts!$A:$M,11,0)</f>
        <v>1</v>
      </c>
      <c r="E3254" s="70">
        <f>VLOOKUP($B3254,Hosts!$A:$M,12,0)</f>
        <v>1</v>
      </c>
      <c r="F3254" t="str">
        <f>VLOOKUP($B3254,Hosts!$A:$M,13,0)</f>
        <v>Yes</v>
      </c>
      <c r="G3254" t="str">
        <f>INDEX(Hosts!$A:$M, MATCH(Places!$B3254,Hosts!$A:$A,0), MATCH(Places!G$1,Hosts!$A$1:$M$1,0))</f>
        <v>Within a day</v>
      </c>
      <c r="H3254" s="70">
        <f>INDEX(Hosts!$A:$M, MATCH(Places!$B3254,Hosts!$A:$A,0), MATCH(Places!H$1,Hosts!$A$1:$M$1,0))</f>
        <v>1</v>
      </c>
      <c r="I3254" s="70">
        <f>INDEX(Hosts!$A:$M, MATCH(Places!$B3254,Hosts!$A:$A,0), MATCH(Places!I$1,Hosts!$A$1:$M$1,0))</f>
        <v>1</v>
      </c>
      <c r="J3254" t="str">
        <f>INDEX(Hosts!$A:$M, MATCH(Places!$B3254,Hosts!$A:$A,0), MATCH(Places!J$1,Hosts!$A$1:$M$1,0))</f>
        <v>Yes</v>
      </c>
      <c r="K3254">
        <v>14</v>
      </c>
      <c r="L3254" t="str">
        <f>VLOOKUP($K3254,Neighborhoods!$A:$C,2,0)</f>
        <v>Manhattan</v>
      </c>
      <c r="M3254" t="str">
        <f>VLOOKUP($K3254,Neighborhoods!$A:$C,3,0)</f>
        <v>East Harlem</v>
      </c>
      <c r="N3254" t="str">
        <f>INDEX(Neighborhoods!$A:$C, MATCH(Places!$K3254,Neighborhoods!$A:$A,0), MATCH(Places!N$1,Neighborhoods!$A$1:$C$1,0))</f>
        <v>Manhattan</v>
      </c>
      <c r="O3254" t="str">
        <f>INDEX(Neighborhoods!$A:$C, MATCH(Places!$K3254,Neighborhoods!$A:$A,0), MATCH(Places!O$1,Neighborhoods!$A$1:$C$1,0))</f>
        <v>East Harlem</v>
      </c>
      <c r="P3254" t="s">
        <v>11822</v>
      </c>
      <c r="Q3254" t="str">
        <f t="shared" si="200"/>
        <v>No</v>
      </c>
      <c r="R3254">
        <v>2</v>
      </c>
      <c r="S3254" t="str">
        <f t="shared" si="201"/>
        <v>Small</v>
      </c>
      <c r="T3254" s="50">
        <v>150</v>
      </c>
      <c r="U3254" s="70">
        <f t="shared" si="202"/>
        <v>0.03</v>
      </c>
      <c r="V3254" s="52">
        <v>4.8099999999999996</v>
      </c>
      <c r="W3254" s="52" t="str" cm="1">
        <f t="array" ref="W3254">_xlfn.SWITCH(ROUND(V3254,0),5,"Excellent",4,"Good",3,"Ok","Bad")</f>
        <v>Excellent</v>
      </c>
      <c r="X3254">
        <v>26</v>
      </c>
      <c r="Y3254" t="str">
        <f t="shared" si="203"/>
        <v>No</v>
      </c>
      <c r="Z3254" s="68">
        <v>43101</v>
      </c>
      <c r="AA3254" s="68">
        <v>44045</v>
      </c>
      <c r="AB3254">
        <v>365</v>
      </c>
      <c r="AC3254" t="s">
        <v>15616</v>
      </c>
    </row>
    <row r="3255" spans="1:29" x14ac:dyDescent="0.3">
      <c r="A3255" t="s">
        <v>14334</v>
      </c>
      <c r="B3255">
        <v>3319</v>
      </c>
      <c r="C3255" t="str">
        <f>VLOOKUP($B3255,Hosts!$A:$M,10,0)</f>
        <v>Within a day</v>
      </c>
      <c r="D3255" s="70">
        <f>VLOOKUP($B3255,Hosts!$A:$M,11,0)</f>
        <v>1</v>
      </c>
      <c r="E3255" s="70">
        <f>VLOOKUP($B3255,Hosts!$A:$M,12,0)</f>
        <v>0.88</v>
      </c>
      <c r="F3255" t="str">
        <f>VLOOKUP($B3255,Hosts!$A:$M,13,0)</f>
        <v>No</v>
      </c>
      <c r="G3255" t="str">
        <f>INDEX(Hosts!$A:$M, MATCH(Places!$B3255,Hosts!$A:$A,0), MATCH(Places!G$1,Hosts!$A$1:$M$1,0))</f>
        <v>Within a day</v>
      </c>
      <c r="H3255" s="70">
        <f>INDEX(Hosts!$A:$M, MATCH(Places!$B3255,Hosts!$A:$A,0), MATCH(Places!H$1,Hosts!$A$1:$M$1,0))</f>
        <v>1</v>
      </c>
      <c r="I3255" s="70">
        <f>INDEX(Hosts!$A:$M, MATCH(Places!$B3255,Hosts!$A:$A,0), MATCH(Places!I$1,Hosts!$A$1:$M$1,0))</f>
        <v>0.88</v>
      </c>
      <c r="J3255" t="str">
        <f>INDEX(Hosts!$A:$M, MATCH(Places!$B3255,Hosts!$A:$A,0), MATCH(Places!J$1,Hosts!$A$1:$M$1,0))</f>
        <v>No</v>
      </c>
      <c r="K3255">
        <v>13</v>
      </c>
      <c r="L3255" t="str">
        <f>VLOOKUP($K3255,Neighborhoods!$A:$C,2,0)</f>
        <v>Manhattan</v>
      </c>
      <c r="M3255" t="str">
        <f>VLOOKUP($K3255,Neighborhoods!$A:$C,3,0)</f>
        <v>Chelsea</v>
      </c>
      <c r="N3255" t="str">
        <f>INDEX(Neighborhoods!$A:$C, MATCH(Places!$K3255,Neighborhoods!$A:$A,0), MATCH(Places!N$1,Neighborhoods!$A$1:$C$1,0))</f>
        <v>Manhattan</v>
      </c>
      <c r="O3255" t="str">
        <f>INDEX(Neighborhoods!$A:$C, MATCH(Places!$K3255,Neighborhoods!$A:$A,0), MATCH(Places!O$1,Neighborhoods!$A$1:$C$1,0))</f>
        <v>Chelsea</v>
      </c>
      <c r="P3255" t="s">
        <v>11822</v>
      </c>
      <c r="Q3255" t="str">
        <f t="shared" si="200"/>
        <v>No</v>
      </c>
      <c r="R3255">
        <v>2</v>
      </c>
      <c r="S3255" t="str">
        <f t="shared" si="201"/>
        <v>Small</v>
      </c>
      <c r="T3255" s="50">
        <v>200</v>
      </c>
      <c r="U3255" s="70">
        <f t="shared" si="202"/>
        <v>0.04</v>
      </c>
      <c r="V3255" s="52">
        <v>5</v>
      </c>
      <c r="W3255" s="52" t="str" cm="1">
        <f t="array" ref="W3255">_xlfn.SWITCH(ROUND(V3255,0),5,"Excellent",4,"Good",3,"Ok","Bad")</f>
        <v>Excellent</v>
      </c>
      <c r="X3255">
        <v>13</v>
      </c>
      <c r="Y3255" t="str">
        <f t="shared" si="203"/>
        <v>No</v>
      </c>
      <c r="Z3255" s="68">
        <v>43148</v>
      </c>
      <c r="AA3255" s="68">
        <v>44015</v>
      </c>
      <c r="AB3255">
        <v>192</v>
      </c>
      <c r="AC3255" t="s">
        <v>15615</v>
      </c>
    </row>
    <row r="3256" spans="1:29" x14ac:dyDescent="0.3">
      <c r="A3256" t="s">
        <v>2363</v>
      </c>
      <c r="B3256">
        <v>3427</v>
      </c>
      <c r="C3256" t="str">
        <f>VLOOKUP($B3256,Hosts!$A:$M,10,0)</f>
        <v>Within a few hours</v>
      </c>
      <c r="D3256" s="70">
        <f>VLOOKUP($B3256,Hosts!$A:$M,11,0)</f>
        <v>0.8</v>
      </c>
      <c r="E3256" s="70">
        <f>VLOOKUP($B3256,Hosts!$A:$M,12,0)</f>
        <v>0.95</v>
      </c>
      <c r="F3256" t="str">
        <f>VLOOKUP($B3256,Hosts!$A:$M,13,0)</f>
        <v>No</v>
      </c>
      <c r="G3256" t="str">
        <f>INDEX(Hosts!$A:$M, MATCH(Places!$B3256,Hosts!$A:$A,0), MATCH(Places!G$1,Hosts!$A$1:$M$1,0))</f>
        <v>Within a few hours</v>
      </c>
      <c r="H3256" s="70">
        <f>INDEX(Hosts!$A:$M, MATCH(Places!$B3256,Hosts!$A:$A,0), MATCH(Places!H$1,Hosts!$A$1:$M$1,0))</f>
        <v>0.8</v>
      </c>
      <c r="I3256" s="70">
        <f>INDEX(Hosts!$A:$M, MATCH(Places!$B3256,Hosts!$A:$A,0), MATCH(Places!I$1,Hosts!$A$1:$M$1,0))</f>
        <v>0.95</v>
      </c>
      <c r="J3256" t="str">
        <f>INDEX(Hosts!$A:$M, MATCH(Places!$B3256,Hosts!$A:$A,0), MATCH(Places!J$1,Hosts!$A$1:$M$1,0))</f>
        <v>No</v>
      </c>
      <c r="K3256">
        <v>16</v>
      </c>
      <c r="L3256" t="str">
        <f>VLOOKUP($K3256,Neighborhoods!$A:$C,2,0)</f>
        <v>Manhattan</v>
      </c>
      <c r="M3256" t="str">
        <f>VLOOKUP($K3256,Neighborhoods!$A:$C,3,0)</f>
        <v>Harlem</v>
      </c>
      <c r="N3256" t="str">
        <f>INDEX(Neighborhoods!$A:$C, MATCH(Places!$K3256,Neighborhoods!$A:$A,0), MATCH(Places!N$1,Neighborhoods!$A$1:$C$1,0))</f>
        <v>Manhattan</v>
      </c>
      <c r="O3256" t="str">
        <f>INDEX(Neighborhoods!$A:$C, MATCH(Places!$K3256,Neighborhoods!$A:$A,0), MATCH(Places!O$1,Neighborhoods!$A$1:$C$1,0))</f>
        <v>Harlem</v>
      </c>
      <c r="P3256" t="s">
        <v>11822</v>
      </c>
      <c r="Q3256" t="str">
        <f t="shared" si="200"/>
        <v>No</v>
      </c>
      <c r="R3256">
        <v>6</v>
      </c>
      <c r="S3256" t="str">
        <f t="shared" si="201"/>
        <v>Large</v>
      </c>
      <c r="T3256" s="50">
        <v>280</v>
      </c>
      <c r="U3256" s="70">
        <f t="shared" si="202"/>
        <v>0.04</v>
      </c>
      <c r="V3256" s="52">
        <v>4.53</v>
      </c>
      <c r="W3256" s="52" t="str" cm="1">
        <f t="array" ref="W3256">_xlfn.SWITCH(ROUND(V3256,0),5,"Excellent",4,"Good",3,"Ok","Bad")</f>
        <v>Excellent</v>
      </c>
      <c r="X3256">
        <v>59</v>
      </c>
      <c r="Y3256" t="str">
        <f t="shared" si="203"/>
        <v>No</v>
      </c>
      <c r="Z3256" s="68">
        <v>43145</v>
      </c>
      <c r="AA3256" s="68">
        <v>44043</v>
      </c>
      <c r="AB3256">
        <v>349</v>
      </c>
      <c r="AC3256" t="s">
        <v>15616</v>
      </c>
    </row>
    <row r="3257" spans="1:29" x14ac:dyDescent="0.3">
      <c r="A3257" t="s">
        <v>2364</v>
      </c>
      <c r="B3257">
        <v>183</v>
      </c>
      <c r="C3257" t="str">
        <f>VLOOKUP($B3257,Hosts!$A:$M,10,0)</f>
        <v>Within a day</v>
      </c>
      <c r="D3257" s="70">
        <f>VLOOKUP($B3257,Hosts!$A:$M,11,0)</f>
        <v>1</v>
      </c>
      <c r="E3257" s="70">
        <f>VLOOKUP($B3257,Hosts!$A:$M,12,0)</f>
        <v>0.5</v>
      </c>
      <c r="F3257" t="str">
        <f>VLOOKUP($B3257,Hosts!$A:$M,13,0)</f>
        <v>No</v>
      </c>
      <c r="G3257" t="str">
        <f>INDEX(Hosts!$A:$M, MATCH(Places!$B3257,Hosts!$A:$A,0), MATCH(Places!G$1,Hosts!$A$1:$M$1,0))</f>
        <v>Within a day</v>
      </c>
      <c r="H3257" s="70">
        <f>INDEX(Hosts!$A:$M, MATCH(Places!$B3257,Hosts!$A:$A,0), MATCH(Places!H$1,Hosts!$A$1:$M$1,0))</f>
        <v>1</v>
      </c>
      <c r="I3257" s="70">
        <f>INDEX(Hosts!$A:$M, MATCH(Places!$B3257,Hosts!$A:$A,0), MATCH(Places!I$1,Hosts!$A$1:$M$1,0))</f>
        <v>0.5</v>
      </c>
      <c r="J3257" t="str">
        <f>INDEX(Hosts!$A:$M, MATCH(Places!$B3257,Hosts!$A:$A,0), MATCH(Places!J$1,Hosts!$A$1:$M$1,0))</f>
        <v>No</v>
      </c>
      <c r="K3257">
        <v>19</v>
      </c>
      <c r="L3257" t="str">
        <f>VLOOKUP($K3257,Neighborhoods!$A:$C,2,0)</f>
        <v>Manhattan</v>
      </c>
      <c r="M3257" t="str">
        <f>VLOOKUP($K3257,Neighborhoods!$A:$C,3,0)</f>
        <v>Upper East Side</v>
      </c>
      <c r="N3257" t="str">
        <f>INDEX(Neighborhoods!$A:$C, MATCH(Places!$K3257,Neighborhoods!$A:$A,0), MATCH(Places!N$1,Neighborhoods!$A$1:$C$1,0))</f>
        <v>Manhattan</v>
      </c>
      <c r="O3257" t="str">
        <f>INDEX(Neighborhoods!$A:$C, MATCH(Places!$K3257,Neighborhoods!$A:$A,0), MATCH(Places!O$1,Neighborhoods!$A$1:$C$1,0))</f>
        <v>Upper East Side</v>
      </c>
      <c r="P3257" t="s">
        <v>11822</v>
      </c>
      <c r="Q3257" t="str">
        <f t="shared" si="200"/>
        <v>No</v>
      </c>
      <c r="R3257">
        <v>4</v>
      </c>
      <c r="S3257" t="str">
        <f t="shared" si="201"/>
        <v>Medium</v>
      </c>
      <c r="T3257" s="50">
        <v>195</v>
      </c>
      <c r="U3257" s="70">
        <f t="shared" si="202"/>
        <v>0.03</v>
      </c>
      <c r="V3257" s="52">
        <v>5</v>
      </c>
      <c r="W3257" s="52" t="str" cm="1">
        <f t="array" ref="W3257">_xlfn.SWITCH(ROUND(V3257,0),5,"Excellent",4,"Good",3,"Ok","Bad")</f>
        <v>Excellent</v>
      </c>
      <c r="X3257">
        <v>8</v>
      </c>
      <c r="Y3257" t="str">
        <f t="shared" si="203"/>
        <v>No</v>
      </c>
      <c r="Z3257" s="68">
        <v>43300</v>
      </c>
      <c r="AA3257" s="68">
        <v>43830</v>
      </c>
      <c r="AB3257">
        <v>0</v>
      </c>
      <c r="AC3257" t="s">
        <v>15615</v>
      </c>
    </row>
    <row r="3258" spans="1:29" x14ac:dyDescent="0.3">
      <c r="A3258" t="s">
        <v>2365</v>
      </c>
      <c r="B3258">
        <v>3428</v>
      </c>
      <c r="C3258" t="str">
        <f>VLOOKUP($B3258,Hosts!$A:$M,10,0)</f>
        <v>Within a day</v>
      </c>
      <c r="D3258" s="70">
        <f>VLOOKUP($B3258,Hosts!$A:$M,11,0)</f>
        <v>1</v>
      </c>
      <c r="E3258" s="70">
        <f>VLOOKUP($B3258,Hosts!$A:$M,12,0)</f>
        <v>1</v>
      </c>
      <c r="F3258" t="str">
        <f>VLOOKUP($B3258,Hosts!$A:$M,13,0)</f>
        <v>Yes</v>
      </c>
      <c r="G3258" t="str">
        <f>INDEX(Hosts!$A:$M, MATCH(Places!$B3258,Hosts!$A:$A,0), MATCH(Places!G$1,Hosts!$A$1:$M$1,0))</f>
        <v>Within a day</v>
      </c>
      <c r="H3258" s="70">
        <f>INDEX(Hosts!$A:$M, MATCH(Places!$B3258,Hosts!$A:$A,0), MATCH(Places!H$1,Hosts!$A$1:$M$1,0))</f>
        <v>1</v>
      </c>
      <c r="I3258" s="70">
        <f>INDEX(Hosts!$A:$M, MATCH(Places!$B3258,Hosts!$A:$A,0), MATCH(Places!I$1,Hosts!$A$1:$M$1,0))</f>
        <v>1</v>
      </c>
      <c r="J3258" t="str">
        <f>INDEX(Hosts!$A:$M, MATCH(Places!$B3258,Hosts!$A:$A,0), MATCH(Places!J$1,Hosts!$A$1:$M$1,0))</f>
        <v>Yes</v>
      </c>
      <c r="K3258">
        <v>10</v>
      </c>
      <c r="L3258" t="str">
        <f>VLOOKUP($K3258,Neighborhoods!$A:$C,2,0)</f>
        <v>Brooklyn</v>
      </c>
      <c r="M3258" t="str">
        <f>VLOOKUP($K3258,Neighborhoods!$A:$C,3,0)</f>
        <v>East Flatbush</v>
      </c>
      <c r="N3258" t="str">
        <f>INDEX(Neighborhoods!$A:$C, MATCH(Places!$K3258,Neighborhoods!$A:$A,0), MATCH(Places!N$1,Neighborhoods!$A$1:$C$1,0))</f>
        <v>Brooklyn</v>
      </c>
      <c r="O3258" t="str">
        <f>INDEX(Neighborhoods!$A:$C, MATCH(Places!$K3258,Neighborhoods!$A:$A,0), MATCH(Places!O$1,Neighborhoods!$A$1:$C$1,0))</f>
        <v>East Flatbush</v>
      </c>
      <c r="P3258" t="s">
        <v>11822</v>
      </c>
      <c r="Q3258" t="str">
        <f t="shared" si="200"/>
        <v>No</v>
      </c>
      <c r="R3258">
        <v>4</v>
      </c>
      <c r="S3258" t="str">
        <f t="shared" si="201"/>
        <v>Medium</v>
      </c>
      <c r="T3258" s="50">
        <v>194</v>
      </c>
      <c r="U3258" s="70">
        <f t="shared" si="202"/>
        <v>0.03</v>
      </c>
      <c r="V3258" s="52">
        <v>4.91</v>
      </c>
      <c r="W3258" s="52" t="str" cm="1">
        <f t="array" ref="W3258">_xlfn.SWITCH(ROUND(V3258,0),5,"Excellent",4,"Good",3,"Ok","Bad")</f>
        <v>Excellent</v>
      </c>
      <c r="X3258">
        <v>91</v>
      </c>
      <c r="Y3258" t="str">
        <f t="shared" si="203"/>
        <v>No</v>
      </c>
      <c r="Z3258" s="68">
        <v>43101</v>
      </c>
      <c r="AA3258" s="68">
        <v>43948</v>
      </c>
      <c r="AB3258">
        <v>342</v>
      </c>
      <c r="AC3258" t="s">
        <v>15615</v>
      </c>
    </row>
    <row r="3259" spans="1:29" x14ac:dyDescent="0.3">
      <c r="A3259" t="s">
        <v>2366</v>
      </c>
      <c r="B3259">
        <v>3426</v>
      </c>
      <c r="C3259" t="str">
        <f>VLOOKUP($B3259,Hosts!$A:$M,10,0)</f>
        <v>Within a day</v>
      </c>
      <c r="D3259" s="70">
        <f>VLOOKUP($B3259,Hosts!$A:$M,11,0)</f>
        <v>0.8</v>
      </c>
      <c r="E3259" s="70">
        <f>VLOOKUP($B3259,Hosts!$A:$M,12,0)</f>
        <v>0.97</v>
      </c>
      <c r="F3259" t="str">
        <f>VLOOKUP($B3259,Hosts!$A:$M,13,0)</f>
        <v>No</v>
      </c>
      <c r="G3259" t="str">
        <f>INDEX(Hosts!$A:$M, MATCH(Places!$B3259,Hosts!$A:$A,0), MATCH(Places!G$1,Hosts!$A$1:$M$1,0))</f>
        <v>Within a day</v>
      </c>
      <c r="H3259" s="70">
        <f>INDEX(Hosts!$A:$M, MATCH(Places!$B3259,Hosts!$A:$A,0), MATCH(Places!H$1,Hosts!$A$1:$M$1,0))</f>
        <v>0.8</v>
      </c>
      <c r="I3259" s="70">
        <f>INDEX(Hosts!$A:$M, MATCH(Places!$B3259,Hosts!$A:$A,0), MATCH(Places!I$1,Hosts!$A$1:$M$1,0))</f>
        <v>0.97</v>
      </c>
      <c r="J3259" t="str">
        <f>INDEX(Hosts!$A:$M, MATCH(Places!$B3259,Hosts!$A:$A,0), MATCH(Places!J$1,Hosts!$A$1:$M$1,0))</f>
        <v>No</v>
      </c>
      <c r="K3259">
        <v>14</v>
      </c>
      <c r="L3259" t="str">
        <f>VLOOKUP($K3259,Neighborhoods!$A:$C,2,0)</f>
        <v>Manhattan</v>
      </c>
      <c r="M3259" t="str">
        <f>VLOOKUP($K3259,Neighborhoods!$A:$C,3,0)</f>
        <v>East Harlem</v>
      </c>
      <c r="N3259" t="str">
        <f>INDEX(Neighborhoods!$A:$C, MATCH(Places!$K3259,Neighborhoods!$A:$A,0), MATCH(Places!N$1,Neighborhoods!$A$1:$C$1,0))</f>
        <v>Manhattan</v>
      </c>
      <c r="O3259" t="str">
        <f>INDEX(Neighborhoods!$A:$C, MATCH(Places!$K3259,Neighborhoods!$A:$A,0), MATCH(Places!O$1,Neighborhoods!$A$1:$C$1,0))</f>
        <v>East Harlem</v>
      </c>
      <c r="P3259" t="s">
        <v>11822</v>
      </c>
      <c r="Q3259" t="str">
        <f t="shared" si="200"/>
        <v>No</v>
      </c>
      <c r="R3259">
        <v>5</v>
      </c>
      <c r="S3259" t="str">
        <f t="shared" si="201"/>
        <v>Medium</v>
      </c>
      <c r="T3259" s="50">
        <v>150</v>
      </c>
      <c r="U3259" s="70">
        <f t="shared" si="202"/>
        <v>0.03</v>
      </c>
      <c r="V3259" s="52">
        <v>4.5599999999999996</v>
      </c>
      <c r="W3259" s="52" t="str" cm="1">
        <f t="array" ref="W3259">_xlfn.SWITCH(ROUND(V3259,0),5,"Excellent",4,"Good",3,"Ok","Bad")</f>
        <v>Excellent</v>
      </c>
      <c r="X3259">
        <v>41</v>
      </c>
      <c r="Y3259" t="str">
        <f t="shared" si="203"/>
        <v>No</v>
      </c>
      <c r="Z3259" s="68">
        <v>43101</v>
      </c>
      <c r="AA3259" s="68">
        <v>43832</v>
      </c>
      <c r="AB3259">
        <v>336</v>
      </c>
      <c r="AC3259" t="s">
        <v>15615</v>
      </c>
    </row>
    <row r="3260" spans="1:29" x14ac:dyDescent="0.3">
      <c r="A3260" t="s">
        <v>2367</v>
      </c>
      <c r="B3260">
        <v>3045</v>
      </c>
      <c r="C3260" t="str">
        <f>VLOOKUP($B3260,Hosts!$A:$M,10,0)</f>
        <v>Within a few hours</v>
      </c>
      <c r="D3260" s="70">
        <f>VLOOKUP($B3260,Hosts!$A:$M,11,0)</f>
        <v>1</v>
      </c>
      <c r="E3260" s="70">
        <f>VLOOKUP($B3260,Hosts!$A:$M,12,0)</f>
        <v>0.98</v>
      </c>
      <c r="F3260" t="str">
        <f>VLOOKUP($B3260,Hosts!$A:$M,13,0)</f>
        <v>Yes</v>
      </c>
      <c r="G3260" t="str">
        <f>INDEX(Hosts!$A:$M, MATCH(Places!$B3260,Hosts!$A:$A,0), MATCH(Places!G$1,Hosts!$A$1:$M$1,0))</f>
        <v>Within a few hours</v>
      </c>
      <c r="H3260" s="70">
        <f>INDEX(Hosts!$A:$M, MATCH(Places!$B3260,Hosts!$A:$A,0), MATCH(Places!H$1,Hosts!$A$1:$M$1,0))</f>
        <v>1</v>
      </c>
      <c r="I3260" s="70">
        <f>INDEX(Hosts!$A:$M, MATCH(Places!$B3260,Hosts!$A:$A,0), MATCH(Places!I$1,Hosts!$A$1:$M$1,0))</f>
        <v>0.98</v>
      </c>
      <c r="J3260" t="str">
        <f>INDEX(Hosts!$A:$M, MATCH(Places!$B3260,Hosts!$A:$A,0), MATCH(Places!J$1,Hosts!$A$1:$M$1,0))</f>
        <v>Yes</v>
      </c>
      <c r="K3260">
        <v>7</v>
      </c>
      <c r="L3260" t="str">
        <f>VLOOKUP($K3260,Neighborhoods!$A:$C,2,0)</f>
        <v>Brooklyn</v>
      </c>
      <c r="M3260" t="str">
        <f>VLOOKUP($K3260,Neighborhoods!$A:$C,3,0)</f>
        <v>Bedford-Stuyvesant</v>
      </c>
      <c r="N3260" t="str">
        <f>INDEX(Neighborhoods!$A:$C, MATCH(Places!$K3260,Neighborhoods!$A:$A,0), MATCH(Places!N$1,Neighborhoods!$A$1:$C$1,0))</f>
        <v>Brooklyn</v>
      </c>
      <c r="O3260" t="str">
        <f>INDEX(Neighborhoods!$A:$C, MATCH(Places!$K3260,Neighborhoods!$A:$A,0), MATCH(Places!O$1,Neighborhoods!$A$1:$C$1,0))</f>
        <v>Bedford-Stuyvesant</v>
      </c>
      <c r="P3260" t="s">
        <v>1</v>
      </c>
      <c r="Q3260" t="str">
        <f t="shared" si="200"/>
        <v>Yes</v>
      </c>
      <c r="R3260">
        <v>2</v>
      </c>
      <c r="S3260" t="str">
        <f t="shared" si="201"/>
        <v>Small</v>
      </c>
      <c r="T3260" s="50">
        <v>67</v>
      </c>
      <c r="U3260" s="70">
        <f t="shared" si="202"/>
        <v>0.03</v>
      </c>
      <c r="V3260" s="52">
        <v>4.9800000000000004</v>
      </c>
      <c r="W3260" s="52" t="str" cm="1">
        <f t="array" ref="W3260">_xlfn.SWITCH(ROUND(V3260,0),5,"Excellent",4,"Good",3,"Ok","Bad")</f>
        <v>Excellent</v>
      </c>
      <c r="X3260">
        <v>121</v>
      </c>
      <c r="Y3260" t="str">
        <f t="shared" si="203"/>
        <v>Yes</v>
      </c>
      <c r="Z3260" s="68">
        <v>43086</v>
      </c>
      <c r="AA3260" s="68">
        <v>43884</v>
      </c>
      <c r="AB3260">
        <v>71</v>
      </c>
      <c r="AC3260" t="s">
        <v>15616</v>
      </c>
    </row>
    <row r="3261" spans="1:29" x14ac:dyDescent="0.3">
      <c r="A3261" t="s">
        <v>14602</v>
      </c>
      <c r="B3261">
        <v>1787</v>
      </c>
      <c r="C3261" t="str">
        <f>VLOOKUP($B3261,Hosts!$A:$M,10,0)</f>
        <v>Within an hour</v>
      </c>
      <c r="D3261" s="70">
        <f>VLOOKUP($B3261,Hosts!$A:$M,11,0)</f>
        <v>1</v>
      </c>
      <c r="E3261" s="70">
        <f>VLOOKUP($B3261,Hosts!$A:$M,12,0)</f>
        <v>1</v>
      </c>
      <c r="F3261" t="str">
        <f>VLOOKUP($B3261,Hosts!$A:$M,13,0)</f>
        <v>Yes</v>
      </c>
      <c r="G3261" t="str">
        <f>INDEX(Hosts!$A:$M, MATCH(Places!$B3261,Hosts!$A:$A,0), MATCH(Places!G$1,Hosts!$A$1:$M$1,0))</f>
        <v>Within an hour</v>
      </c>
      <c r="H3261" s="70">
        <f>INDEX(Hosts!$A:$M, MATCH(Places!$B3261,Hosts!$A:$A,0), MATCH(Places!H$1,Hosts!$A$1:$M$1,0))</f>
        <v>1</v>
      </c>
      <c r="I3261" s="70">
        <f>INDEX(Hosts!$A:$M, MATCH(Places!$B3261,Hosts!$A:$A,0), MATCH(Places!I$1,Hosts!$A$1:$M$1,0))</f>
        <v>1</v>
      </c>
      <c r="J3261" t="str">
        <f>INDEX(Hosts!$A:$M, MATCH(Places!$B3261,Hosts!$A:$A,0), MATCH(Places!J$1,Hosts!$A$1:$M$1,0))</f>
        <v>Yes</v>
      </c>
      <c r="K3261">
        <v>8</v>
      </c>
      <c r="L3261" t="str">
        <f>VLOOKUP($K3261,Neighborhoods!$A:$C,2,0)</f>
        <v>Brooklyn</v>
      </c>
      <c r="M3261" t="str">
        <f>VLOOKUP($K3261,Neighborhoods!$A:$C,3,0)</f>
        <v>Bushwick</v>
      </c>
      <c r="N3261" t="str">
        <f>INDEX(Neighborhoods!$A:$C, MATCH(Places!$K3261,Neighborhoods!$A:$A,0), MATCH(Places!N$1,Neighborhoods!$A$1:$C$1,0))</f>
        <v>Brooklyn</v>
      </c>
      <c r="O3261" t="str">
        <f>INDEX(Neighborhoods!$A:$C, MATCH(Places!$K3261,Neighborhoods!$A:$A,0), MATCH(Places!O$1,Neighborhoods!$A$1:$C$1,0))</f>
        <v>Bushwick</v>
      </c>
      <c r="P3261" t="s">
        <v>1</v>
      </c>
      <c r="Q3261" t="str">
        <f t="shared" si="200"/>
        <v>Yes</v>
      </c>
      <c r="R3261">
        <v>2</v>
      </c>
      <c r="S3261" t="str">
        <f t="shared" si="201"/>
        <v>Small</v>
      </c>
      <c r="T3261" s="50">
        <v>38</v>
      </c>
      <c r="U3261" s="70">
        <f t="shared" si="202"/>
        <v>0.03</v>
      </c>
      <c r="V3261" s="52">
        <v>5</v>
      </c>
      <c r="W3261" s="52" t="str" cm="1">
        <f t="array" ref="W3261">_xlfn.SWITCH(ROUND(V3261,0),5,"Excellent",4,"Good",3,"Ok","Bad")</f>
        <v>Excellent</v>
      </c>
      <c r="X3261">
        <v>30</v>
      </c>
      <c r="Y3261" t="str">
        <f t="shared" si="203"/>
        <v>No</v>
      </c>
      <c r="Z3261" s="68">
        <v>43079</v>
      </c>
      <c r="AA3261" s="68">
        <v>43660</v>
      </c>
      <c r="AB3261">
        <v>6</v>
      </c>
      <c r="AC3261" t="s">
        <v>15615</v>
      </c>
    </row>
    <row r="3262" spans="1:29" x14ac:dyDescent="0.3">
      <c r="A3262" t="s">
        <v>2368</v>
      </c>
      <c r="B3262">
        <v>3213</v>
      </c>
      <c r="C3262" t="str">
        <f>VLOOKUP($B3262,Hosts!$A:$M,10,0)</f>
        <v>Within an hour</v>
      </c>
      <c r="D3262" s="70">
        <f>VLOOKUP($B3262,Hosts!$A:$M,11,0)</f>
        <v>1</v>
      </c>
      <c r="E3262" s="70">
        <f>VLOOKUP($B3262,Hosts!$A:$M,12,0)</f>
        <v>0.98</v>
      </c>
      <c r="F3262" t="str">
        <f>VLOOKUP($B3262,Hosts!$A:$M,13,0)</f>
        <v>No</v>
      </c>
      <c r="G3262" t="str">
        <f>INDEX(Hosts!$A:$M, MATCH(Places!$B3262,Hosts!$A:$A,0), MATCH(Places!G$1,Hosts!$A$1:$M$1,0))</f>
        <v>Within an hour</v>
      </c>
      <c r="H3262" s="70">
        <f>INDEX(Hosts!$A:$M, MATCH(Places!$B3262,Hosts!$A:$A,0), MATCH(Places!H$1,Hosts!$A$1:$M$1,0))</f>
        <v>1</v>
      </c>
      <c r="I3262" s="70">
        <f>INDEX(Hosts!$A:$M, MATCH(Places!$B3262,Hosts!$A:$A,0), MATCH(Places!I$1,Hosts!$A$1:$M$1,0))</f>
        <v>0.98</v>
      </c>
      <c r="J3262" t="str">
        <f>INDEX(Hosts!$A:$M, MATCH(Places!$B3262,Hosts!$A:$A,0), MATCH(Places!J$1,Hosts!$A$1:$M$1,0))</f>
        <v>No</v>
      </c>
      <c r="K3262">
        <v>16</v>
      </c>
      <c r="L3262" t="str">
        <f>VLOOKUP($K3262,Neighborhoods!$A:$C,2,0)</f>
        <v>Manhattan</v>
      </c>
      <c r="M3262" t="str">
        <f>VLOOKUP($K3262,Neighborhoods!$A:$C,3,0)</f>
        <v>Harlem</v>
      </c>
      <c r="N3262" t="str">
        <f>INDEX(Neighborhoods!$A:$C, MATCH(Places!$K3262,Neighborhoods!$A:$A,0), MATCH(Places!N$1,Neighborhoods!$A$1:$C$1,0))</f>
        <v>Manhattan</v>
      </c>
      <c r="O3262" t="str">
        <f>INDEX(Neighborhoods!$A:$C, MATCH(Places!$K3262,Neighborhoods!$A:$A,0), MATCH(Places!O$1,Neighborhoods!$A$1:$C$1,0))</f>
        <v>Harlem</v>
      </c>
      <c r="P3262" t="s">
        <v>1</v>
      </c>
      <c r="Q3262" t="str">
        <f t="shared" si="200"/>
        <v>Yes</v>
      </c>
      <c r="R3262">
        <v>3</v>
      </c>
      <c r="S3262" t="str">
        <f t="shared" si="201"/>
        <v>Medium</v>
      </c>
      <c r="T3262" s="50">
        <v>86</v>
      </c>
      <c r="U3262" s="70">
        <f t="shared" si="202"/>
        <v>0.03</v>
      </c>
      <c r="V3262" s="52">
        <v>4.83</v>
      </c>
      <c r="W3262" s="52" t="str" cm="1">
        <f t="array" ref="W3262">_xlfn.SWITCH(ROUND(V3262,0),5,"Excellent",4,"Good",3,"Ok","Bad")</f>
        <v>Excellent</v>
      </c>
      <c r="X3262">
        <v>151</v>
      </c>
      <c r="Y3262" t="str">
        <f t="shared" si="203"/>
        <v>Yes</v>
      </c>
      <c r="Z3262" s="68">
        <v>43079</v>
      </c>
      <c r="AA3262" s="68">
        <v>44048</v>
      </c>
      <c r="AB3262">
        <v>44</v>
      </c>
      <c r="AC3262" t="s">
        <v>15616</v>
      </c>
    </row>
    <row r="3263" spans="1:29" x14ac:dyDescent="0.3">
      <c r="A3263" t="s">
        <v>2369</v>
      </c>
      <c r="B3263">
        <v>3196</v>
      </c>
      <c r="C3263" t="str">
        <f>VLOOKUP($B3263,Hosts!$A:$M,10,0)</f>
        <v>Within an hour</v>
      </c>
      <c r="D3263" s="70">
        <f>VLOOKUP($B3263,Hosts!$A:$M,11,0)</f>
        <v>1</v>
      </c>
      <c r="E3263" s="70">
        <f>VLOOKUP($B3263,Hosts!$A:$M,12,0)</f>
        <v>1</v>
      </c>
      <c r="F3263" t="str">
        <f>VLOOKUP($B3263,Hosts!$A:$M,13,0)</f>
        <v>Yes</v>
      </c>
      <c r="G3263" t="str">
        <f>INDEX(Hosts!$A:$M, MATCH(Places!$B3263,Hosts!$A:$A,0), MATCH(Places!G$1,Hosts!$A$1:$M$1,0))</f>
        <v>Within an hour</v>
      </c>
      <c r="H3263" s="70">
        <f>INDEX(Hosts!$A:$M, MATCH(Places!$B3263,Hosts!$A:$A,0), MATCH(Places!H$1,Hosts!$A$1:$M$1,0))</f>
        <v>1</v>
      </c>
      <c r="I3263" s="70">
        <f>INDEX(Hosts!$A:$M, MATCH(Places!$B3263,Hosts!$A:$A,0), MATCH(Places!I$1,Hosts!$A$1:$M$1,0))</f>
        <v>1</v>
      </c>
      <c r="J3263" t="str">
        <f>INDEX(Hosts!$A:$M, MATCH(Places!$B3263,Hosts!$A:$A,0), MATCH(Places!J$1,Hosts!$A$1:$M$1,0))</f>
        <v>Yes</v>
      </c>
      <c r="K3263">
        <v>21</v>
      </c>
      <c r="L3263" t="str">
        <f>VLOOKUP($K3263,Neighborhoods!$A:$C,2,0)</f>
        <v>Queens</v>
      </c>
      <c r="M3263" t="str">
        <f>VLOOKUP($K3263,Neighborhoods!$A:$C,3,0)</f>
        <v>Astoria</v>
      </c>
      <c r="N3263" t="str">
        <f>INDEX(Neighborhoods!$A:$C, MATCH(Places!$K3263,Neighborhoods!$A:$A,0), MATCH(Places!N$1,Neighborhoods!$A$1:$C$1,0))</f>
        <v>Queens</v>
      </c>
      <c r="O3263" t="str">
        <f>INDEX(Neighborhoods!$A:$C, MATCH(Places!$K3263,Neighborhoods!$A:$A,0), MATCH(Places!O$1,Neighborhoods!$A$1:$C$1,0))</f>
        <v>Astoria</v>
      </c>
      <c r="P3263" t="s">
        <v>11822</v>
      </c>
      <c r="Q3263" t="str">
        <f t="shared" si="200"/>
        <v>No</v>
      </c>
      <c r="R3263">
        <v>6</v>
      </c>
      <c r="S3263" t="str">
        <f t="shared" si="201"/>
        <v>Large</v>
      </c>
      <c r="T3263" s="50">
        <v>306</v>
      </c>
      <c r="U3263" s="70">
        <f t="shared" si="202"/>
        <v>0.04</v>
      </c>
      <c r="V3263" s="52">
        <v>4.91</v>
      </c>
      <c r="W3263" s="52" t="str" cm="1">
        <f t="array" ref="W3263">_xlfn.SWITCH(ROUND(V3263,0),5,"Excellent",4,"Good",3,"Ok","Bad")</f>
        <v>Excellent</v>
      </c>
      <c r="X3263">
        <v>109</v>
      </c>
      <c r="Y3263" t="str">
        <f t="shared" si="203"/>
        <v>Yes</v>
      </c>
      <c r="Z3263" s="68">
        <v>43093</v>
      </c>
      <c r="AA3263" s="68">
        <v>44023</v>
      </c>
      <c r="AB3263">
        <v>359</v>
      </c>
      <c r="AC3263" t="s">
        <v>15616</v>
      </c>
    </row>
    <row r="3264" spans="1:29" x14ac:dyDescent="0.3">
      <c r="A3264" t="s">
        <v>2370</v>
      </c>
      <c r="B3264">
        <v>3213</v>
      </c>
      <c r="C3264" t="str">
        <f>VLOOKUP($B3264,Hosts!$A:$M,10,0)</f>
        <v>Within an hour</v>
      </c>
      <c r="D3264" s="70">
        <f>VLOOKUP($B3264,Hosts!$A:$M,11,0)</f>
        <v>1</v>
      </c>
      <c r="E3264" s="70">
        <f>VLOOKUP($B3264,Hosts!$A:$M,12,0)</f>
        <v>0.98</v>
      </c>
      <c r="F3264" t="str">
        <f>VLOOKUP($B3264,Hosts!$A:$M,13,0)</f>
        <v>No</v>
      </c>
      <c r="G3264" t="str">
        <f>INDEX(Hosts!$A:$M, MATCH(Places!$B3264,Hosts!$A:$A,0), MATCH(Places!G$1,Hosts!$A$1:$M$1,0))</f>
        <v>Within an hour</v>
      </c>
      <c r="H3264" s="70">
        <f>INDEX(Hosts!$A:$M, MATCH(Places!$B3264,Hosts!$A:$A,0), MATCH(Places!H$1,Hosts!$A$1:$M$1,0))</f>
        <v>1</v>
      </c>
      <c r="I3264" s="70">
        <f>INDEX(Hosts!$A:$M, MATCH(Places!$B3264,Hosts!$A:$A,0), MATCH(Places!I$1,Hosts!$A$1:$M$1,0))</f>
        <v>0.98</v>
      </c>
      <c r="J3264" t="str">
        <f>INDEX(Hosts!$A:$M, MATCH(Places!$B3264,Hosts!$A:$A,0), MATCH(Places!J$1,Hosts!$A$1:$M$1,0))</f>
        <v>No</v>
      </c>
      <c r="K3264">
        <v>16</v>
      </c>
      <c r="L3264" t="str">
        <f>VLOOKUP($K3264,Neighborhoods!$A:$C,2,0)</f>
        <v>Manhattan</v>
      </c>
      <c r="M3264" t="str">
        <f>VLOOKUP($K3264,Neighborhoods!$A:$C,3,0)</f>
        <v>Harlem</v>
      </c>
      <c r="N3264" t="str">
        <f>INDEX(Neighborhoods!$A:$C, MATCH(Places!$K3264,Neighborhoods!$A:$A,0), MATCH(Places!N$1,Neighborhoods!$A$1:$C$1,0))</f>
        <v>Manhattan</v>
      </c>
      <c r="O3264" t="str">
        <f>INDEX(Neighborhoods!$A:$C, MATCH(Places!$K3264,Neighborhoods!$A:$A,0), MATCH(Places!O$1,Neighborhoods!$A$1:$C$1,0))</f>
        <v>Harlem</v>
      </c>
      <c r="P3264" t="s">
        <v>16</v>
      </c>
      <c r="Q3264" t="str">
        <f t="shared" si="200"/>
        <v>Yes</v>
      </c>
      <c r="R3264">
        <v>1</v>
      </c>
      <c r="S3264" t="str">
        <f t="shared" si="201"/>
        <v>Small</v>
      </c>
      <c r="T3264" s="50">
        <v>29</v>
      </c>
      <c r="U3264" s="70">
        <f t="shared" si="202"/>
        <v>0.03</v>
      </c>
      <c r="V3264" s="52">
        <v>4.8600000000000003</v>
      </c>
      <c r="W3264" s="52" t="str" cm="1">
        <f t="array" ref="W3264">_xlfn.SWITCH(ROUND(V3264,0),5,"Excellent",4,"Good",3,"Ok","Bad")</f>
        <v>Excellent</v>
      </c>
      <c r="X3264">
        <v>7</v>
      </c>
      <c r="Y3264" t="str">
        <f t="shared" si="203"/>
        <v>No</v>
      </c>
      <c r="Z3264" s="68">
        <v>43079</v>
      </c>
      <c r="AA3264" s="68">
        <v>43097</v>
      </c>
      <c r="AB3264">
        <v>0</v>
      </c>
      <c r="AC3264" t="s">
        <v>15616</v>
      </c>
    </row>
    <row r="3265" spans="1:29" x14ac:dyDescent="0.3">
      <c r="A3265" t="s">
        <v>2371</v>
      </c>
      <c r="B3265">
        <v>3432</v>
      </c>
      <c r="C3265" t="str">
        <f>VLOOKUP($B3265,Hosts!$A:$M,10,0)</f>
        <v>Within an hour</v>
      </c>
      <c r="D3265" s="70">
        <f>VLOOKUP($B3265,Hosts!$A:$M,11,0)</f>
        <v>1</v>
      </c>
      <c r="E3265" s="70">
        <f>VLOOKUP($B3265,Hosts!$A:$M,12,0)</f>
        <v>0.98</v>
      </c>
      <c r="F3265" t="str">
        <f>VLOOKUP($B3265,Hosts!$A:$M,13,0)</f>
        <v>No</v>
      </c>
      <c r="G3265" t="str">
        <f>INDEX(Hosts!$A:$M, MATCH(Places!$B3265,Hosts!$A:$A,0), MATCH(Places!G$1,Hosts!$A$1:$M$1,0))</f>
        <v>Within an hour</v>
      </c>
      <c r="H3265" s="70">
        <f>INDEX(Hosts!$A:$M, MATCH(Places!$B3265,Hosts!$A:$A,0), MATCH(Places!H$1,Hosts!$A$1:$M$1,0))</f>
        <v>1</v>
      </c>
      <c r="I3265" s="70">
        <f>INDEX(Hosts!$A:$M, MATCH(Places!$B3265,Hosts!$A:$A,0), MATCH(Places!I$1,Hosts!$A$1:$M$1,0))</f>
        <v>0.98</v>
      </c>
      <c r="J3265" t="str">
        <f>INDEX(Hosts!$A:$M, MATCH(Places!$B3265,Hosts!$A:$A,0), MATCH(Places!J$1,Hosts!$A$1:$M$1,0))</f>
        <v>No</v>
      </c>
      <c r="K3265">
        <v>23</v>
      </c>
      <c r="L3265" t="str">
        <f>VLOOKUP($K3265,Neighborhoods!$A:$C,2,0)</f>
        <v>Queens</v>
      </c>
      <c r="M3265" t="str">
        <f>VLOOKUP($K3265,Neighborhoods!$A:$C,3,0)</f>
        <v>Jamaica</v>
      </c>
      <c r="N3265" t="str">
        <f>INDEX(Neighborhoods!$A:$C, MATCH(Places!$K3265,Neighborhoods!$A:$A,0), MATCH(Places!N$1,Neighborhoods!$A$1:$C$1,0))</f>
        <v>Queens</v>
      </c>
      <c r="O3265" t="str">
        <f>INDEX(Neighborhoods!$A:$C, MATCH(Places!$K3265,Neighborhoods!$A:$A,0), MATCH(Places!O$1,Neighborhoods!$A$1:$C$1,0))</f>
        <v>Jamaica</v>
      </c>
      <c r="P3265" t="s">
        <v>1</v>
      </c>
      <c r="Q3265" t="str">
        <f t="shared" si="200"/>
        <v>Yes</v>
      </c>
      <c r="R3265">
        <v>1</v>
      </c>
      <c r="S3265" t="str">
        <f t="shared" si="201"/>
        <v>Small</v>
      </c>
      <c r="T3265" s="50">
        <v>45</v>
      </c>
      <c r="U3265" s="70">
        <f t="shared" si="202"/>
        <v>0.03</v>
      </c>
      <c r="V3265" s="52">
        <v>4.8</v>
      </c>
      <c r="W3265" s="52" t="str" cm="1">
        <f t="array" ref="W3265">_xlfn.SWITCH(ROUND(V3265,0),5,"Excellent",4,"Good",3,"Ok","Bad")</f>
        <v>Excellent</v>
      </c>
      <c r="X3265">
        <v>41</v>
      </c>
      <c r="Y3265" t="str">
        <f t="shared" si="203"/>
        <v>No</v>
      </c>
      <c r="Z3265" s="68">
        <v>43105</v>
      </c>
      <c r="AA3265" s="68">
        <v>44030</v>
      </c>
      <c r="AB3265">
        <v>365</v>
      </c>
      <c r="AC3265" t="s">
        <v>15616</v>
      </c>
    </row>
    <row r="3266" spans="1:29" x14ac:dyDescent="0.3">
      <c r="A3266" t="s">
        <v>14188</v>
      </c>
      <c r="B3266">
        <v>3433</v>
      </c>
      <c r="C3266" t="str">
        <f>VLOOKUP($B3266,Hosts!$A:$M,10,0)</f>
        <v>Within a day</v>
      </c>
      <c r="D3266" s="70">
        <f>VLOOKUP($B3266,Hosts!$A:$M,11,0)</f>
        <v>0.53</v>
      </c>
      <c r="E3266" s="70">
        <f>VLOOKUP($B3266,Hosts!$A:$M,12,0)</f>
        <v>0.23</v>
      </c>
      <c r="F3266" t="str">
        <f>VLOOKUP($B3266,Hosts!$A:$M,13,0)</f>
        <v>No</v>
      </c>
      <c r="G3266" t="str">
        <f>INDEX(Hosts!$A:$M, MATCH(Places!$B3266,Hosts!$A:$A,0), MATCH(Places!G$1,Hosts!$A$1:$M$1,0))</f>
        <v>Within a day</v>
      </c>
      <c r="H3266" s="70">
        <f>INDEX(Hosts!$A:$M, MATCH(Places!$B3266,Hosts!$A:$A,0), MATCH(Places!H$1,Hosts!$A$1:$M$1,0))</f>
        <v>0.53</v>
      </c>
      <c r="I3266" s="70">
        <f>INDEX(Hosts!$A:$M, MATCH(Places!$B3266,Hosts!$A:$A,0), MATCH(Places!I$1,Hosts!$A$1:$M$1,0))</f>
        <v>0.23</v>
      </c>
      <c r="J3266" t="str">
        <f>INDEX(Hosts!$A:$M, MATCH(Places!$B3266,Hosts!$A:$A,0), MATCH(Places!J$1,Hosts!$A$1:$M$1,0))</f>
        <v>No</v>
      </c>
      <c r="K3266">
        <v>19</v>
      </c>
      <c r="L3266" t="str">
        <f>VLOOKUP($K3266,Neighborhoods!$A:$C,2,0)</f>
        <v>Manhattan</v>
      </c>
      <c r="M3266" t="str">
        <f>VLOOKUP($K3266,Neighborhoods!$A:$C,3,0)</f>
        <v>Upper East Side</v>
      </c>
      <c r="N3266" t="str">
        <f>INDEX(Neighborhoods!$A:$C, MATCH(Places!$K3266,Neighborhoods!$A:$A,0), MATCH(Places!N$1,Neighborhoods!$A$1:$C$1,0))</f>
        <v>Manhattan</v>
      </c>
      <c r="O3266" t="str">
        <f>INDEX(Neighborhoods!$A:$C, MATCH(Places!$K3266,Neighborhoods!$A:$A,0), MATCH(Places!O$1,Neighborhoods!$A$1:$C$1,0))</f>
        <v>Upper East Side</v>
      </c>
      <c r="P3266" t="s">
        <v>11822</v>
      </c>
      <c r="Q3266" t="str">
        <f t="shared" si="200"/>
        <v>No</v>
      </c>
      <c r="R3266">
        <v>4</v>
      </c>
      <c r="S3266" t="str">
        <f t="shared" si="201"/>
        <v>Medium</v>
      </c>
      <c r="T3266" s="50">
        <v>83</v>
      </c>
      <c r="U3266" s="70">
        <f t="shared" si="202"/>
        <v>0.03</v>
      </c>
      <c r="V3266" s="52">
        <v>4.63</v>
      </c>
      <c r="W3266" s="52" t="str" cm="1">
        <f t="array" ref="W3266">_xlfn.SWITCH(ROUND(V3266,0),5,"Excellent",4,"Good",3,"Ok","Bad")</f>
        <v>Excellent</v>
      </c>
      <c r="X3266">
        <v>8</v>
      </c>
      <c r="Y3266" t="str">
        <f t="shared" si="203"/>
        <v>No</v>
      </c>
      <c r="Z3266" s="68">
        <v>43310</v>
      </c>
      <c r="AA3266" s="68">
        <v>44028</v>
      </c>
      <c r="AB3266">
        <v>258</v>
      </c>
      <c r="AC3266" t="s">
        <v>15615</v>
      </c>
    </row>
    <row r="3267" spans="1:29" x14ac:dyDescent="0.3">
      <c r="A3267" t="s">
        <v>2372</v>
      </c>
      <c r="B3267">
        <v>1638</v>
      </c>
      <c r="C3267" t="str">
        <f>VLOOKUP($B3267,Hosts!$A:$M,10,0)</f>
        <v>Within an hour</v>
      </c>
      <c r="D3267" s="70">
        <f>VLOOKUP($B3267,Hosts!$A:$M,11,0)</f>
        <v>1</v>
      </c>
      <c r="E3267" s="70">
        <f>VLOOKUP($B3267,Hosts!$A:$M,12,0)</f>
        <v>1</v>
      </c>
      <c r="F3267" t="str">
        <f>VLOOKUP($B3267,Hosts!$A:$M,13,0)</f>
        <v>Yes</v>
      </c>
      <c r="G3267" t="str">
        <f>INDEX(Hosts!$A:$M, MATCH(Places!$B3267,Hosts!$A:$A,0), MATCH(Places!G$1,Hosts!$A$1:$M$1,0))</f>
        <v>Within an hour</v>
      </c>
      <c r="H3267" s="70">
        <f>INDEX(Hosts!$A:$M, MATCH(Places!$B3267,Hosts!$A:$A,0), MATCH(Places!H$1,Hosts!$A$1:$M$1,0))</f>
        <v>1</v>
      </c>
      <c r="I3267" s="70">
        <f>INDEX(Hosts!$A:$M, MATCH(Places!$B3267,Hosts!$A:$A,0), MATCH(Places!I$1,Hosts!$A$1:$M$1,0))</f>
        <v>1</v>
      </c>
      <c r="J3267" t="str">
        <f>INDEX(Hosts!$A:$M, MATCH(Places!$B3267,Hosts!$A:$A,0), MATCH(Places!J$1,Hosts!$A$1:$M$1,0))</f>
        <v>Yes</v>
      </c>
      <c r="K3267">
        <v>7</v>
      </c>
      <c r="L3267" t="str">
        <f>VLOOKUP($K3267,Neighborhoods!$A:$C,2,0)</f>
        <v>Brooklyn</v>
      </c>
      <c r="M3267" t="str">
        <f>VLOOKUP($K3267,Neighborhoods!$A:$C,3,0)</f>
        <v>Bedford-Stuyvesant</v>
      </c>
      <c r="N3267" t="str">
        <f>INDEX(Neighborhoods!$A:$C, MATCH(Places!$K3267,Neighborhoods!$A:$A,0), MATCH(Places!N$1,Neighborhoods!$A$1:$C$1,0))</f>
        <v>Brooklyn</v>
      </c>
      <c r="O3267" t="str">
        <f>INDEX(Neighborhoods!$A:$C, MATCH(Places!$K3267,Neighborhoods!$A:$A,0), MATCH(Places!O$1,Neighborhoods!$A$1:$C$1,0))</f>
        <v>Bedford-Stuyvesant</v>
      </c>
      <c r="P3267" t="s">
        <v>11822</v>
      </c>
      <c r="Q3267" t="str">
        <f t="shared" ref="Q3267:Q3330" si="204">IF(OR(P3267="Private room",P3267="Shared room"),"Yes","No")</f>
        <v>No</v>
      </c>
      <c r="R3267">
        <v>2</v>
      </c>
      <c r="S3267" t="str">
        <f t="shared" ref="S3267:S3330" si="205">IF(R3267&lt;=2,"Small",IF(R3267&lt;=5,"Medium","Large"))</f>
        <v>Small</v>
      </c>
      <c r="T3267" s="50">
        <v>130</v>
      </c>
      <c r="U3267" s="70">
        <f t="shared" ref="U3267:U3330" si="206">VLOOKUP($T3267,$AF$1:$AG$5,2)</f>
        <v>0.03</v>
      </c>
      <c r="V3267" s="52">
        <v>4.91</v>
      </c>
      <c r="W3267" s="52" t="str" cm="1">
        <f t="array" ref="W3267">_xlfn.SWITCH(ROUND(V3267,0),5,"Excellent",4,"Good",3,"Ok","Bad")</f>
        <v>Excellent</v>
      </c>
      <c r="X3267">
        <v>43</v>
      </c>
      <c r="Y3267" t="str">
        <f t="shared" ref="Y3267:Y3330" si="207">IF(AND(V3267&gt;4.8,X3267&gt;100),"Yes","No")</f>
        <v>No</v>
      </c>
      <c r="Z3267" s="68">
        <v>43097</v>
      </c>
      <c r="AA3267" s="68">
        <v>43836</v>
      </c>
      <c r="AB3267">
        <v>37</v>
      </c>
      <c r="AC3267" t="s">
        <v>15616</v>
      </c>
    </row>
    <row r="3268" spans="1:29" x14ac:dyDescent="0.3">
      <c r="A3268" t="s">
        <v>2373</v>
      </c>
      <c r="B3268">
        <v>965</v>
      </c>
      <c r="C3268" t="str">
        <f>VLOOKUP($B3268,Hosts!$A:$M,10,0)</f>
        <v>Within an hour</v>
      </c>
      <c r="D3268" s="70">
        <f>VLOOKUP($B3268,Hosts!$A:$M,11,0)</f>
        <v>1</v>
      </c>
      <c r="E3268" s="70">
        <f>VLOOKUP($B3268,Hosts!$A:$M,12,0)</f>
        <v>0.98</v>
      </c>
      <c r="F3268" t="str">
        <f>VLOOKUP($B3268,Hosts!$A:$M,13,0)</f>
        <v>No</v>
      </c>
      <c r="G3268" t="str">
        <f>INDEX(Hosts!$A:$M, MATCH(Places!$B3268,Hosts!$A:$A,0), MATCH(Places!G$1,Hosts!$A$1:$M$1,0))</f>
        <v>Within an hour</v>
      </c>
      <c r="H3268" s="70">
        <f>INDEX(Hosts!$A:$M, MATCH(Places!$B3268,Hosts!$A:$A,0), MATCH(Places!H$1,Hosts!$A$1:$M$1,0))</f>
        <v>1</v>
      </c>
      <c r="I3268" s="70">
        <f>INDEX(Hosts!$A:$M, MATCH(Places!$B3268,Hosts!$A:$A,0), MATCH(Places!I$1,Hosts!$A$1:$M$1,0))</f>
        <v>0.98</v>
      </c>
      <c r="J3268" t="str">
        <f>INDEX(Hosts!$A:$M, MATCH(Places!$B3268,Hosts!$A:$A,0), MATCH(Places!J$1,Hosts!$A$1:$M$1,0))</f>
        <v>No</v>
      </c>
      <c r="K3268">
        <v>8</v>
      </c>
      <c r="L3268" t="str">
        <f>VLOOKUP($K3268,Neighborhoods!$A:$C,2,0)</f>
        <v>Brooklyn</v>
      </c>
      <c r="M3268" t="str">
        <f>VLOOKUP($K3268,Neighborhoods!$A:$C,3,0)</f>
        <v>Bushwick</v>
      </c>
      <c r="N3268" t="str">
        <f>INDEX(Neighborhoods!$A:$C, MATCH(Places!$K3268,Neighborhoods!$A:$A,0), MATCH(Places!N$1,Neighborhoods!$A$1:$C$1,0))</f>
        <v>Brooklyn</v>
      </c>
      <c r="O3268" t="str">
        <f>INDEX(Neighborhoods!$A:$C, MATCH(Places!$K3268,Neighborhoods!$A:$A,0), MATCH(Places!O$1,Neighborhoods!$A$1:$C$1,0))</f>
        <v>Bushwick</v>
      </c>
      <c r="P3268" t="s">
        <v>1</v>
      </c>
      <c r="Q3268" t="str">
        <f t="shared" si="204"/>
        <v>Yes</v>
      </c>
      <c r="R3268">
        <v>4</v>
      </c>
      <c r="S3268" t="str">
        <f t="shared" si="205"/>
        <v>Medium</v>
      </c>
      <c r="T3268" s="50">
        <v>100</v>
      </c>
      <c r="U3268" s="70">
        <f t="shared" si="206"/>
        <v>0.03</v>
      </c>
      <c r="V3268" s="52">
        <v>4.8899999999999997</v>
      </c>
      <c r="W3268" s="52" t="str" cm="1">
        <f t="array" ref="W3268">_xlfn.SWITCH(ROUND(V3268,0),5,"Excellent",4,"Good",3,"Ok","Bad")</f>
        <v>Excellent</v>
      </c>
      <c r="X3268">
        <v>87</v>
      </c>
      <c r="Y3268" t="str">
        <f t="shared" si="207"/>
        <v>No</v>
      </c>
      <c r="Z3268" s="68">
        <v>43098</v>
      </c>
      <c r="AA3268" s="68">
        <v>44052</v>
      </c>
      <c r="AB3268">
        <v>356</v>
      </c>
      <c r="AC3268" t="s">
        <v>15616</v>
      </c>
    </row>
    <row r="3269" spans="1:29" x14ac:dyDescent="0.3">
      <c r="A3269" t="s">
        <v>2374</v>
      </c>
      <c r="B3269">
        <v>831</v>
      </c>
      <c r="C3269" t="str">
        <f>VLOOKUP($B3269,Hosts!$A:$M,10,0)</f>
        <v>Within an hour</v>
      </c>
      <c r="D3269" s="70">
        <f>VLOOKUP($B3269,Hosts!$A:$M,11,0)</f>
        <v>1</v>
      </c>
      <c r="E3269" s="70">
        <f>VLOOKUP($B3269,Hosts!$A:$M,12,0)</f>
        <v>0.98</v>
      </c>
      <c r="F3269" t="str">
        <f>VLOOKUP($B3269,Hosts!$A:$M,13,0)</f>
        <v>Yes</v>
      </c>
      <c r="G3269" t="str">
        <f>INDEX(Hosts!$A:$M, MATCH(Places!$B3269,Hosts!$A:$A,0), MATCH(Places!G$1,Hosts!$A$1:$M$1,0))</f>
        <v>Within an hour</v>
      </c>
      <c r="H3269" s="70">
        <f>INDEX(Hosts!$A:$M, MATCH(Places!$B3269,Hosts!$A:$A,0), MATCH(Places!H$1,Hosts!$A$1:$M$1,0))</f>
        <v>1</v>
      </c>
      <c r="I3269" s="70">
        <f>INDEX(Hosts!$A:$M, MATCH(Places!$B3269,Hosts!$A:$A,0), MATCH(Places!I$1,Hosts!$A$1:$M$1,0))</f>
        <v>0.98</v>
      </c>
      <c r="J3269" t="str">
        <f>INDEX(Hosts!$A:$M, MATCH(Places!$B3269,Hosts!$A:$A,0), MATCH(Places!J$1,Hosts!$A$1:$M$1,0))</f>
        <v>Yes</v>
      </c>
      <c r="K3269">
        <v>7</v>
      </c>
      <c r="L3269" t="str">
        <f>VLOOKUP($K3269,Neighborhoods!$A:$C,2,0)</f>
        <v>Brooklyn</v>
      </c>
      <c r="M3269" t="str">
        <f>VLOOKUP($K3269,Neighborhoods!$A:$C,3,0)</f>
        <v>Bedford-Stuyvesant</v>
      </c>
      <c r="N3269" t="str">
        <f>INDEX(Neighborhoods!$A:$C, MATCH(Places!$K3269,Neighborhoods!$A:$A,0), MATCH(Places!N$1,Neighborhoods!$A$1:$C$1,0))</f>
        <v>Brooklyn</v>
      </c>
      <c r="O3269" t="str">
        <f>INDEX(Neighborhoods!$A:$C, MATCH(Places!$K3269,Neighborhoods!$A:$A,0), MATCH(Places!O$1,Neighborhoods!$A$1:$C$1,0))</f>
        <v>Bedford-Stuyvesant</v>
      </c>
      <c r="P3269" t="s">
        <v>1</v>
      </c>
      <c r="Q3269" t="str">
        <f t="shared" si="204"/>
        <v>Yes</v>
      </c>
      <c r="R3269">
        <v>10</v>
      </c>
      <c r="S3269" t="str">
        <f t="shared" si="205"/>
        <v>Large</v>
      </c>
      <c r="T3269" s="50">
        <v>120</v>
      </c>
      <c r="U3269" s="70">
        <f t="shared" si="206"/>
        <v>0.03</v>
      </c>
      <c r="V3269" s="52">
        <v>4.92</v>
      </c>
      <c r="W3269" s="52" t="str" cm="1">
        <f t="array" ref="W3269">_xlfn.SWITCH(ROUND(V3269,0),5,"Excellent",4,"Good",3,"Ok","Bad")</f>
        <v>Excellent</v>
      </c>
      <c r="X3269">
        <v>72</v>
      </c>
      <c r="Y3269" t="str">
        <f t="shared" si="207"/>
        <v>No</v>
      </c>
      <c r="Z3269" s="68">
        <v>43283</v>
      </c>
      <c r="AA3269" s="68">
        <v>44029</v>
      </c>
      <c r="AB3269">
        <v>0</v>
      </c>
      <c r="AC3269" t="s">
        <v>15615</v>
      </c>
    </row>
    <row r="3270" spans="1:29" x14ac:dyDescent="0.3">
      <c r="A3270" t="s">
        <v>13798</v>
      </c>
      <c r="B3270">
        <v>1593</v>
      </c>
      <c r="C3270" t="str">
        <f>VLOOKUP($B3270,Hosts!$A:$M,10,0)</f>
        <v>Within an hour</v>
      </c>
      <c r="D3270" s="70">
        <f>VLOOKUP($B3270,Hosts!$A:$M,11,0)</f>
        <v>1</v>
      </c>
      <c r="E3270" s="70">
        <f>VLOOKUP($B3270,Hosts!$A:$M,12,0)</f>
        <v>0.94</v>
      </c>
      <c r="F3270" t="str">
        <f>VLOOKUP($B3270,Hosts!$A:$M,13,0)</f>
        <v>Yes</v>
      </c>
      <c r="G3270" t="str">
        <f>INDEX(Hosts!$A:$M, MATCH(Places!$B3270,Hosts!$A:$A,0), MATCH(Places!G$1,Hosts!$A$1:$M$1,0))</f>
        <v>Within an hour</v>
      </c>
      <c r="H3270" s="70">
        <f>INDEX(Hosts!$A:$M, MATCH(Places!$B3270,Hosts!$A:$A,0), MATCH(Places!H$1,Hosts!$A$1:$M$1,0))</f>
        <v>1</v>
      </c>
      <c r="I3270" s="70">
        <f>INDEX(Hosts!$A:$M, MATCH(Places!$B3270,Hosts!$A:$A,0), MATCH(Places!I$1,Hosts!$A$1:$M$1,0))</f>
        <v>0.94</v>
      </c>
      <c r="J3270" t="str">
        <f>INDEX(Hosts!$A:$M, MATCH(Places!$B3270,Hosts!$A:$A,0), MATCH(Places!J$1,Hosts!$A$1:$M$1,0))</f>
        <v>Yes</v>
      </c>
      <c r="K3270">
        <v>15</v>
      </c>
      <c r="L3270" t="str">
        <f>VLOOKUP($K3270,Neighborhoods!$A:$C,2,0)</f>
        <v>Manhattan</v>
      </c>
      <c r="M3270" t="str">
        <f>VLOOKUP($K3270,Neighborhoods!$A:$C,3,0)</f>
        <v>East Village</v>
      </c>
      <c r="N3270" t="str">
        <f>INDEX(Neighborhoods!$A:$C, MATCH(Places!$K3270,Neighborhoods!$A:$A,0), MATCH(Places!N$1,Neighborhoods!$A$1:$C$1,0))</f>
        <v>Manhattan</v>
      </c>
      <c r="O3270" t="str">
        <f>INDEX(Neighborhoods!$A:$C, MATCH(Places!$K3270,Neighborhoods!$A:$A,0), MATCH(Places!O$1,Neighborhoods!$A$1:$C$1,0))</f>
        <v>East Village</v>
      </c>
      <c r="P3270" t="s">
        <v>11822</v>
      </c>
      <c r="Q3270" t="str">
        <f t="shared" si="204"/>
        <v>No</v>
      </c>
      <c r="R3270">
        <v>3</v>
      </c>
      <c r="S3270" t="str">
        <f t="shared" si="205"/>
        <v>Medium</v>
      </c>
      <c r="T3270" s="50">
        <v>91</v>
      </c>
      <c r="U3270" s="70">
        <f t="shared" si="206"/>
        <v>0.03</v>
      </c>
      <c r="V3270" s="52">
        <v>4.83</v>
      </c>
      <c r="W3270" s="52" t="str" cm="1">
        <f t="array" ref="W3270">_xlfn.SWITCH(ROUND(V3270,0),5,"Excellent",4,"Good",3,"Ok","Bad")</f>
        <v>Excellent</v>
      </c>
      <c r="X3270">
        <v>64</v>
      </c>
      <c r="Y3270" t="str">
        <f t="shared" si="207"/>
        <v>No</v>
      </c>
      <c r="Z3270" s="68">
        <v>43103</v>
      </c>
      <c r="AA3270" s="68">
        <v>44043</v>
      </c>
      <c r="AB3270">
        <v>16</v>
      </c>
      <c r="AC3270" t="s">
        <v>15615</v>
      </c>
    </row>
    <row r="3271" spans="1:29" x14ac:dyDescent="0.3">
      <c r="A3271" t="s">
        <v>2375</v>
      </c>
      <c r="B3271">
        <v>3248</v>
      </c>
      <c r="C3271" t="str">
        <f>VLOOKUP($B3271,Hosts!$A:$M,10,0)</f>
        <v>Within an hour</v>
      </c>
      <c r="D3271" s="70">
        <f>VLOOKUP($B3271,Hosts!$A:$M,11,0)</f>
        <v>1</v>
      </c>
      <c r="E3271" s="70">
        <f>VLOOKUP($B3271,Hosts!$A:$M,12,0)</f>
        <v>0.99</v>
      </c>
      <c r="F3271" t="str">
        <f>VLOOKUP($B3271,Hosts!$A:$M,13,0)</f>
        <v>Yes</v>
      </c>
      <c r="G3271" t="str">
        <f>INDEX(Hosts!$A:$M, MATCH(Places!$B3271,Hosts!$A:$A,0), MATCH(Places!G$1,Hosts!$A$1:$M$1,0))</f>
        <v>Within an hour</v>
      </c>
      <c r="H3271" s="70">
        <f>INDEX(Hosts!$A:$M, MATCH(Places!$B3271,Hosts!$A:$A,0), MATCH(Places!H$1,Hosts!$A$1:$M$1,0))</f>
        <v>1</v>
      </c>
      <c r="I3271" s="70">
        <f>INDEX(Hosts!$A:$M, MATCH(Places!$B3271,Hosts!$A:$A,0), MATCH(Places!I$1,Hosts!$A$1:$M$1,0))</f>
        <v>0.99</v>
      </c>
      <c r="J3271" t="str">
        <f>INDEX(Hosts!$A:$M, MATCH(Places!$B3271,Hosts!$A:$A,0), MATCH(Places!J$1,Hosts!$A$1:$M$1,0))</f>
        <v>Yes</v>
      </c>
      <c r="K3271">
        <v>17</v>
      </c>
      <c r="L3271" t="str">
        <f>VLOOKUP($K3271,Neighborhoods!$A:$C,2,0)</f>
        <v>Manhattan</v>
      </c>
      <c r="M3271" t="str">
        <f>VLOOKUP($K3271,Neighborhoods!$A:$C,3,0)</f>
        <v>Hell's Kitchen</v>
      </c>
      <c r="N3271" t="str">
        <f>INDEX(Neighborhoods!$A:$C, MATCH(Places!$K3271,Neighborhoods!$A:$A,0), MATCH(Places!N$1,Neighborhoods!$A$1:$C$1,0))</f>
        <v>Manhattan</v>
      </c>
      <c r="O3271" t="str">
        <f>INDEX(Neighborhoods!$A:$C, MATCH(Places!$K3271,Neighborhoods!$A:$A,0), MATCH(Places!O$1,Neighborhoods!$A$1:$C$1,0))</f>
        <v>Hell's Kitchen</v>
      </c>
      <c r="P3271" t="s">
        <v>16</v>
      </c>
      <c r="Q3271" t="str">
        <f t="shared" si="204"/>
        <v>Yes</v>
      </c>
      <c r="R3271">
        <v>1</v>
      </c>
      <c r="S3271" t="str">
        <f t="shared" si="205"/>
        <v>Small</v>
      </c>
      <c r="T3271" s="50">
        <v>37.29</v>
      </c>
      <c r="U3271" s="70">
        <f t="shared" si="206"/>
        <v>0.03</v>
      </c>
      <c r="V3271" s="52">
        <v>5</v>
      </c>
      <c r="W3271" s="52" t="str" cm="1">
        <f t="array" ref="W3271">_xlfn.SWITCH(ROUND(V3271,0),5,"Excellent",4,"Good",3,"Ok","Bad")</f>
        <v>Excellent</v>
      </c>
      <c r="X3271">
        <v>8</v>
      </c>
      <c r="Y3271" t="str">
        <f t="shared" si="207"/>
        <v>No</v>
      </c>
      <c r="Z3271" s="68">
        <v>43828</v>
      </c>
      <c r="AA3271" s="68">
        <v>44013</v>
      </c>
      <c r="AB3271">
        <v>35</v>
      </c>
      <c r="AC3271" t="s">
        <v>15616</v>
      </c>
    </row>
    <row r="3272" spans="1:29" x14ac:dyDescent="0.3">
      <c r="A3272" t="s">
        <v>2376</v>
      </c>
      <c r="B3272">
        <v>2906</v>
      </c>
      <c r="C3272" t="str">
        <f>VLOOKUP($B3272,Hosts!$A:$M,10,0)</f>
        <v>Within an hour</v>
      </c>
      <c r="D3272" s="70">
        <f>VLOOKUP($B3272,Hosts!$A:$M,11,0)</f>
        <v>0.63</v>
      </c>
      <c r="E3272" s="70">
        <f>VLOOKUP($B3272,Hosts!$A:$M,12,0)</f>
        <v>1</v>
      </c>
      <c r="F3272" t="str">
        <f>VLOOKUP($B3272,Hosts!$A:$M,13,0)</f>
        <v>No</v>
      </c>
      <c r="G3272" t="str">
        <f>INDEX(Hosts!$A:$M, MATCH(Places!$B3272,Hosts!$A:$A,0), MATCH(Places!G$1,Hosts!$A$1:$M$1,0))</f>
        <v>Within an hour</v>
      </c>
      <c r="H3272" s="70">
        <f>INDEX(Hosts!$A:$M, MATCH(Places!$B3272,Hosts!$A:$A,0), MATCH(Places!H$1,Hosts!$A$1:$M$1,0))</f>
        <v>0.63</v>
      </c>
      <c r="I3272" s="70">
        <f>INDEX(Hosts!$A:$M, MATCH(Places!$B3272,Hosts!$A:$A,0), MATCH(Places!I$1,Hosts!$A$1:$M$1,0))</f>
        <v>1</v>
      </c>
      <c r="J3272" t="str">
        <f>INDEX(Hosts!$A:$M, MATCH(Places!$B3272,Hosts!$A:$A,0), MATCH(Places!J$1,Hosts!$A$1:$M$1,0))</f>
        <v>No</v>
      </c>
      <c r="K3272">
        <v>21</v>
      </c>
      <c r="L3272" t="str">
        <f>VLOOKUP($K3272,Neighborhoods!$A:$C,2,0)</f>
        <v>Queens</v>
      </c>
      <c r="M3272" t="str">
        <f>VLOOKUP($K3272,Neighborhoods!$A:$C,3,0)</f>
        <v>Astoria</v>
      </c>
      <c r="N3272" t="str">
        <f>INDEX(Neighborhoods!$A:$C, MATCH(Places!$K3272,Neighborhoods!$A:$A,0), MATCH(Places!N$1,Neighborhoods!$A$1:$C$1,0))</f>
        <v>Queens</v>
      </c>
      <c r="O3272" t="str">
        <f>INDEX(Neighborhoods!$A:$C, MATCH(Places!$K3272,Neighborhoods!$A:$A,0), MATCH(Places!O$1,Neighborhoods!$A$1:$C$1,0))</f>
        <v>Astoria</v>
      </c>
      <c r="P3272" t="s">
        <v>1</v>
      </c>
      <c r="Q3272" t="str">
        <f t="shared" si="204"/>
        <v>Yes</v>
      </c>
      <c r="R3272">
        <v>2</v>
      </c>
      <c r="S3272" t="str">
        <f t="shared" si="205"/>
        <v>Small</v>
      </c>
      <c r="T3272" s="50">
        <v>69</v>
      </c>
      <c r="U3272" s="70">
        <f t="shared" si="206"/>
        <v>0.03</v>
      </c>
      <c r="V3272" s="52">
        <v>4.91</v>
      </c>
      <c r="W3272" s="52" t="str" cm="1">
        <f t="array" ref="W3272">_xlfn.SWITCH(ROUND(V3272,0),5,"Excellent",4,"Good",3,"Ok","Bad")</f>
        <v>Excellent</v>
      </c>
      <c r="X3272">
        <v>67</v>
      </c>
      <c r="Y3272" t="str">
        <f t="shared" si="207"/>
        <v>No</v>
      </c>
      <c r="Z3272" s="68">
        <v>43102</v>
      </c>
      <c r="AA3272" s="68">
        <v>43829</v>
      </c>
      <c r="AB3272">
        <v>50</v>
      </c>
      <c r="AC3272" t="s">
        <v>15615</v>
      </c>
    </row>
    <row r="3273" spans="1:29" x14ac:dyDescent="0.3">
      <c r="A3273" t="s">
        <v>15049</v>
      </c>
      <c r="B3273">
        <v>358</v>
      </c>
      <c r="C3273" t="str">
        <f>VLOOKUP($B3273,Hosts!$A:$M,10,0)</f>
        <v>Within a few hours</v>
      </c>
      <c r="D3273" s="70">
        <f>VLOOKUP($B3273,Hosts!$A:$M,11,0)</f>
        <v>1</v>
      </c>
      <c r="E3273" s="70">
        <f>VLOOKUP($B3273,Hosts!$A:$M,12,0)</f>
        <v>0.94</v>
      </c>
      <c r="F3273" t="str">
        <f>VLOOKUP($B3273,Hosts!$A:$M,13,0)</f>
        <v>No</v>
      </c>
      <c r="G3273" t="str">
        <f>INDEX(Hosts!$A:$M, MATCH(Places!$B3273,Hosts!$A:$A,0), MATCH(Places!G$1,Hosts!$A$1:$M$1,0))</f>
        <v>Within a few hours</v>
      </c>
      <c r="H3273" s="70">
        <f>INDEX(Hosts!$A:$M, MATCH(Places!$B3273,Hosts!$A:$A,0), MATCH(Places!H$1,Hosts!$A$1:$M$1,0))</f>
        <v>1</v>
      </c>
      <c r="I3273" s="70">
        <f>INDEX(Hosts!$A:$M, MATCH(Places!$B3273,Hosts!$A:$A,0), MATCH(Places!I$1,Hosts!$A$1:$M$1,0))</f>
        <v>0.94</v>
      </c>
      <c r="J3273" t="str">
        <f>INDEX(Hosts!$A:$M, MATCH(Places!$B3273,Hosts!$A:$A,0), MATCH(Places!J$1,Hosts!$A$1:$M$1,0))</f>
        <v>No</v>
      </c>
      <c r="K3273">
        <v>8</v>
      </c>
      <c r="L3273" t="str">
        <f>VLOOKUP($K3273,Neighborhoods!$A:$C,2,0)</f>
        <v>Brooklyn</v>
      </c>
      <c r="M3273" t="str">
        <f>VLOOKUP($K3273,Neighborhoods!$A:$C,3,0)</f>
        <v>Bushwick</v>
      </c>
      <c r="N3273" t="str">
        <f>INDEX(Neighborhoods!$A:$C, MATCH(Places!$K3273,Neighborhoods!$A:$A,0), MATCH(Places!N$1,Neighborhoods!$A$1:$C$1,0))</f>
        <v>Brooklyn</v>
      </c>
      <c r="O3273" t="str">
        <f>INDEX(Neighborhoods!$A:$C, MATCH(Places!$K3273,Neighborhoods!$A:$A,0), MATCH(Places!O$1,Neighborhoods!$A$1:$C$1,0))</f>
        <v>Bushwick</v>
      </c>
      <c r="P3273" t="s">
        <v>11822</v>
      </c>
      <c r="Q3273" t="str">
        <f t="shared" si="204"/>
        <v>No</v>
      </c>
      <c r="R3273">
        <v>4</v>
      </c>
      <c r="S3273" t="str">
        <f t="shared" si="205"/>
        <v>Medium</v>
      </c>
      <c r="T3273" s="50">
        <v>87</v>
      </c>
      <c r="U3273" s="70">
        <f t="shared" si="206"/>
        <v>0.03</v>
      </c>
      <c r="V3273" s="52">
        <v>4.5</v>
      </c>
      <c r="W3273" s="52" t="str" cm="1">
        <f t="array" ref="W3273">_xlfn.SWITCH(ROUND(V3273,0),5,"Excellent",4,"Good",3,"Ok","Bad")</f>
        <v>Excellent</v>
      </c>
      <c r="X3273">
        <v>34</v>
      </c>
      <c r="Y3273" t="str">
        <f t="shared" si="207"/>
        <v>No</v>
      </c>
      <c r="Z3273" s="68">
        <v>43101</v>
      </c>
      <c r="AA3273" s="68">
        <v>43892</v>
      </c>
      <c r="AB3273">
        <v>218</v>
      </c>
      <c r="AC3273" t="s">
        <v>15615</v>
      </c>
    </row>
    <row r="3274" spans="1:29" x14ac:dyDescent="0.3">
      <c r="A3274" t="s">
        <v>2377</v>
      </c>
      <c r="B3274">
        <v>3235</v>
      </c>
      <c r="C3274" t="str">
        <f>VLOOKUP($B3274,Hosts!$A:$M,10,0)</f>
        <v>Within an hour</v>
      </c>
      <c r="D3274" s="70">
        <f>VLOOKUP($B3274,Hosts!$A:$M,11,0)</f>
        <v>1</v>
      </c>
      <c r="E3274" s="70">
        <f>VLOOKUP($B3274,Hosts!$A:$M,12,0)</f>
        <v>1</v>
      </c>
      <c r="F3274" t="str">
        <f>VLOOKUP($B3274,Hosts!$A:$M,13,0)</f>
        <v>No</v>
      </c>
      <c r="G3274" t="str">
        <f>INDEX(Hosts!$A:$M, MATCH(Places!$B3274,Hosts!$A:$A,0), MATCH(Places!G$1,Hosts!$A$1:$M$1,0))</f>
        <v>Within an hour</v>
      </c>
      <c r="H3274" s="70">
        <f>INDEX(Hosts!$A:$M, MATCH(Places!$B3274,Hosts!$A:$A,0), MATCH(Places!H$1,Hosts!$A$1:$M$1,0))</f>
        <v>1</v>
      </c>
      <c r="I3274" s="70">
        <f>INDEX(Hosts!$A:$M, MATCH(Places!$B3274,Hosts!$A:$A,0), MATCH(Places!I$1,Hosts!$A$1:$M$1,0))</f>
        <v>1</v>
      </c>
      <c r="J3274" t="str">
        <f>INDEX(Hosts!$A:$M, MATCH(Places!$B3274,Hosts!$A:$A,0), MATCH(Places!J$1,Hosts!$A$1:$M$1,0))</f>
        <v>No</v>
      </c>
      <c r="K3274">
        <v>12</v>
      </c>
      <c r="L3274" t="str">
        <f>VLOOKUP($K3274,Neighborhoods!$A:$C,2,0)</f>
        <v>Brooklyn</v>
      </c>
      <c r="M3274" t="str">
        <f>VLOOKUP($K3274,Neighborhoods!$A:$C,3,0)</f>
        <v>Williamsburg</v>
      </c>
      <c r="N3274" t="str">
        <f>INDEX(Neighborhoods!$A:$C, MATCH(Places!$K3274,Neighborhoods!$A:$A,0), MATCH(Places!N$1,Neighborhoods!$A$1:$C$1,0))</f>
        <v>Brooklyn</v>
      </c>
      <c r="O3274" t="str">
        <f>INDEX(Neighborhoods!$A:$C, MATCH(Places!$K3274,Neighborhoods!$A:$A,0), MATCH(Places!O$1,Neighborhoods!$A$1:$C$1,0))</f>
        <v>Williamsburg</v>
      </c>
      <c r="P3274" t="s">
        <v>1</v>
      </c>
      <c r="Q3274" t="str">
        <f t="shared" si="204"/>
        <v>Yes</v>
      </c>
      <c r="R3274">
        <v>2</v>
      </c>
      <c r="S3274" t="str">
        <f t="shared" si="205"/>
        <v>Small</v>
      </c>
      <c r="T3274" s="50">
        <v>59</v>
      </c>
      <c r="U3274" s="70">
        <f t="shared" si="206"/>
        <v>0.03</v>
      </c>
      <c r="V3274" s="52">
        <v>4.9000000000000004</v>
      </c>
      <c r="W3274" s="52" t="str" cm="1">
        <f t="array" ref="W3274">_xlfn.SWITCH(ROUND(V3274,0),5,"Excellent",4,"Good",3,"Ok","Bad")</f>
        <v>Excellent</v>
      </c>
      <c r="X3274">
        <v>49</v>
      </c>
      <c r="Y3274" t="str">
        <f t="shared" si="207"/>
        <v>No</v>
      </c>
      <c r="Z3274" s="68">
        <v>43101</v>
      </c>
      <c r="AA3274" s="68">
        <v>43913</v>
      </c>
      <c r="AB3274">
        <v>242</v>
      </c>
      <c r="AC3274" t="s">
        <v>15616</v>
      </c>
    </row>
    <row r="3275" spans="1:29" x14ac:dyDescent="0.3">
      <c r="A3275" t="s">
        <v>2378</v>
      </c>
      <c r="B3275">
        <v>1765</v>
      </c>
      <c r="C3275" t="str">
        <f>VLOOKUP($B3275,Hosts!$A:$M,10,0)</f>
        <v>A few days or more</v>
      </c>
      <c r="D3275" s="70">
        <f>VLOOKUP($B3275,Hosts!$A:$M,11,0)</f>
        <v>0</v>
      </c>
      <c r="E3275" s="70">
        <f>VLOOKUP($B3275,Hosts!$A:$M,12,0)</f>
        <v>0.85</v>
      </c>
      <c r="F3275" t="str">
        <f>VLOOKUP($B3275,Hosts!$A:$M,13,0)</f>
        <v>No</v>
      </c>
      <c r="G3275" t="str">
        <f>INDEX(Hosts!$A:$M, MATCH(Places!$B3275,Hosts!$A:$A,0), MATCH(Places!G$1,Hosts!$A$1:$M$1,0))</f>
        <v>A few days or more</v>
      </c>
      <c r="H3275" s="70">
        <f>INDEX(Hosts!$A:$M, MATCH(Places!$B3275,Hosts!$A:$A,0), MATCH(Places!H$1,Hosts!$A$1:$M$1,0))</f>
        <v>0</v>
      </c>
      <c r="I3275" s="70">
        <f>INDEX(Hosts!$A:$M, MATCH(Places!$B3275,Hosts!$A:$A,0), MATCH(Places!I$1,Hosts!$A$1:$M$1,0))</f>
        <v>0.85</v>
      </c>
      <c r="J3275" t="str">
        <f>INDEX(Hosts!$A:$M, MATCH(Places!$B3275,Hosts!$A:$A,0), MATCH(Places!J$1,Hosts!$A$1:$M$1,0))</f>
        <v>No</v>
      </c>
      <c r="K3275">
        <v>16</v>
      </c>
      <c r="L3275" t="str">
        <f>VLOOKUP($K3275,Neighborhoods!$A:$C,2,0)</f>
        <v>Manhattan</v>
      </c>
      <c r="M3275" t="str">
        <f>VLOOKUP($K3275,Neighborhoods!$A:$C,3,0)</f>
        <v>Harlem</v>
      </c>
      <c r="N3275" t="str">
        <f>INDEX(Neighborhoods!$A:$C, MATCH(Places!$K3275,Neighborhoods!$A:$A,0), MATCH(Places!N$1,Neighborhoods!$A$1:$C$1,0))</f>
        <v>Manhattan</v>
      </c>
      <c r="O3275" t="str">
        <f>INDEX(Neighborhoods!$A:$C, MATCH(Places!$K3275,Neighborhoods!$A:$A,0), MATCH(Places!O$1,Neighborhoods!$A$1:$C$1,0))</f>
        <v>Harlem</v>
      </c>
      <c r="P3275" t="s">
        <v>11822</v>
      </c>
      <c r="Q3275" t="str">
        <f t="shared" si="204"/>
        <v>No</v>
      </c>
      <c r="R3275">
        <v>4</v>
      </c>
      <c r="S3275" t="str">
        <f t="shared" si="205"/>
        <v>Medium</v>
      </c>
      <c r="T3275" s="50">
        <v>135</v>
      </c>
      <c r="U3275" s="70">
        <f t="shared" si="206"/>
        <v>0.03</v>
      </c>
      <c r="V3275" s="52">
        <v>4.75</v>
      </c>
      <c r="W3275" s="52" t="str" cm="1">
        <f t="array" ref="W3275">_xlfn.SWITCH(ROUND(V3275,0),5,"Excellent",4,"Good",3,"Ok","Bad")</f>
        <v>Excellent</v>
      </c>
      <c r="X3275">
        <v>32</v>
      </c>
      <c r="Y3275" t="str">
        <f t="shared" si="207"/>
        <v>No</v>
      </c>
      <c r="Z3275" s="68">
        <v>43098</v>
      </c>
      <c r="AA3275" s="68">
        <v>43828</v>
      </c>
      <c r="AB3275">
        <v>268</v>
      </c>
      <c r="AC3275" t="s">
        <v>15615</v>
      </c>
    </row>
    <row r="3276" spans="1:29" x14ac:dyDescent="0.3">
      <c r="A3276" t="s">
        <v>2379</v>
      </c>
      <c r="B3276">
        <v>3419</v>
      </c>
      <c r="C3276" t="str">
        <f>VLOOKUP($B3276,Hosts!$A:$M,10,0)</f>
        <v>Within an hour</v>
      </c>
      <c r="D3276" s="70">
        <f>VLOOKUP($B3276,Hosts!$A:$M,11,0)</f>
        <v>1</v>
      </c>
      <c r="E3276" s="70">
        <f>VLOOKUP($B3276,Hosts!$A:$M,12,0)</f>
        <v>0.81</v>
      </c>
      <c r="F3276" t="str">
        <f>VLOOKUP($B3276,Hosts!$A:$M,13,0)</f>
        <v>No</v>
      </c>
      <c r="G3276" t="str">
        <f>INDEX(Hosts!$A:$M, MATCH(Places!$B3276,Hosts!$A:$A,0), MATCH(Places!G$1,Hosts!$A$1:$M$1,0))</f>
        <v>Within an hour</v>
      </c>
      <c r="H3276" s="70">
        <f>INDEX(Hosts!$A:$M, MATCH(Places!$B3276,Hosts!$A:$A,0), MATCH(Places!H$1,Hosts!$A$1:$M$1,0))</f>
        <v>1</v>
      </c>
      <c r="I3276" s="70">
        <f>INDEX(Hosts!$A:$M, MATCH(Places!$B3276,Hosts!$A:$A,0), MATCH(Places!I$1,Hosts!$A$1:$M$1,0))</f>
        <v>0.81</v>
      </c>
      <c r="J3276" t="str">
        <f>INDEX(Hosts!$A:$M, MATCH(Places!$B3276,Hosts!$A:$A,0), MATCH(Places!J$1,Hosts!$A$1:$M$1,0))</f>
        <v>No</v>
      </c>
      <c r="K3276">
        <v>7</v>
      </c>
      <c r="L3276" t="str">
        <f>VLOOKUP($K3276,Neighborhoods!$A:$C,2,0)</f>
        <v>Brooklyn</v>
      </c>
      <c r="M3276" t="str">
        <f>VLOOKUP($K3276,Neighborhoods!$A:$C,3,0)</f>
        <v>Bedford-Stuyvesant</v>
      </c>
      <c r="N3276" t="str">
        <f>INDEX(Neighborhoods!$A:$C, MATCH(Places!$K3276,Neighborhoods!$A:$A,0), MATCH(Places!N$1,Neighborhoods!$A$1:$C$1,0))</f>
        <v>Brooklyn</v>
      </c>
      <c r="O3276" t="str">
        <f>INDEX(Neighborhoods!$A:$C, MATCH(Places!$K3276,Neighborhoods!$A:$A,0), MATCH(Places!O$1,Neighborhoods!$A$1:$C$1,0))</f>
        <v>Bedford-Stuyvesant</v>
      </c>
      <c r="P3276" t="s">
        <v>16</v>
      </c>
      <c r="Q3276" t="str">
        <f t="shared" si="204"/>
        <v>Yes</v>
      </c>
      <c r="R3276">
        <v>2</v>
      </c>
      <c r="S3276" t="str">
        <f t="shared" si="205"/>
        <v>Small</v>
      </c>
      <c r="T3276" s="50">
        <v>31</v>
      </c>
      <c r="U3276" s="70">
        <f t="shared" si="206"/>
        <v>0.03</v>
      </c>
      <c r="V3276" s="52">
        <v>4.75</v>
      </c>
      <c r="W3276" s="52" t="str" cm="1">
        <f t="array" ref="W3276">_xlfn.SWITCH(ROUND(V3276,0),5,"Excellent",4,"Good",3,"Ok","Bad")</f>
        <v>Excellent</v>
      </c>
      <c r="X3276">
        <v>4</v>
      </c>
      <c r="Y3276" t="str">
        <f t="shared" si="207"/>
        <v>No</v>
      </c>
      <c r="Z3276" s="68">
        <v>43110</v>
      </c>
      <c r="AA3276" s="68">
        <v>43328</v>
      </c>
      <c r="AB3276">
        <v>365</v>
      </c>
      <c r="AC3276" t="s">
        <v>15616</v>
      </c>
    </row>
    <row r="3277" spans="1:29" x14ac:dyDescent="0.3">
      <c r="A3277" t="s">
        <v>2380</v>
      </c>
      <c r="B3277">
        <v>3436</v>
      </c>
      <c r="C3277" t="str">
        <f>VLOOKUP($B3277,Hosts!$A:$M,10,0)</f>
        <v>Within an hour</v>
      </c>
      <c r="D3277" s="70">
        <f>VLOOKUP($B3277,Hosts!$A:$M,11,0)</f>
        <v>0.94</v>
      </c>
      <c r="E3277" s="70">
        <f>VLOOKUP($B3277,Hosts!$A:$M,12,0)</f>
        <v>0.99</v>
      </c>
      <c r="F3277" t="str">
        <f>VLOOKUP($B3277,Hosts!$A:$M,13,0)</f>
        <v>No</v>
      </c>
      <c r="G3277" t="str">
        <f>INDEX(Hosts!$A:$M, MATCH(Places!$B3277,Hosts!$A:$A,0), MATCH(Places!G$1,Hosts!$A$1:$M$1,0))</f>
        <v>Within an hour</v>
      </c>
      <c r="H3277" s="70">
        <f>INDEX(Hosts!$A:$M, MATCH(Places!$B3277,Hosts!$A:$A,0), MATCH(Places!H$1,Hosts!$A$1:$M$1,0))</f>
        <v>0.94</v>
      </c>
      <c r="I3277" s="70">
        <f>INDEX(Hosts!$A:$M, MATCH(Places!$B3277,Hosts!$A:$A,0), MATCH(Places!I$1,Hosts!$A$1:$M$1,0))</f>
        <v>0.99</v>
      </c>
      <c r="J3277" t="str">
        <f>INDEX(Hosts!$A:$M, MATCH(Places!$B3277,Hosts!$A:$A,0), MATCH(Places!J$1,Hosts!$A$1:$M$1,0))</f>
        <v>No</v>
      </c>
      <c r="K3277">
        <v>13</v>
      </c>
      <c r="L3277" t="str">
        <f>VLOOKUP($K3277,Neighborhoods!$A:$C,2,0)</f>
        <v>Manhattan</v>
      </c>
      <c r="M3277" t="str">
        <f>VLOOKUP($K3277,Neighborhoods!$A:$C,3,0)</f>
        <v>Chelsea</v>
      </c>
      <c r="N3277" t="str">
        <f>INDEX(Neighborhoods!$A:$C, MATCH(Places!$K3277,Neighborhoods!$A:$A,0), MATCH(Places!N$1,Neighborhoods!$A$1:$C$1,0))</f>
        <v>Manhattan</v>
      </c>
      <c r="O3277" t="str">
        <f>INDEX(Neighborhoods!$A:$C, MATCH(Places!$K3277,Neighborhoods!$A:$A,0), MATCH(Places!O$1,Neighborhoods!$A$1:$C$1,0))</f>
        <v>Chelsea</v>
      </c>
      <c r="P3277" t="s">
        <v>1</v>
      </c>
      <c r="Q3277" t="str">
        <f t="shared" si="204"/>
        <v>Yes</v>
      </c>
      <c r="R3277">
        <v>2</v>
      </c>
      <c r="S3277" t="str">
        <f t="shared" si="205"/>
        <v>Small</v>
      </c>
      <c r="T3277" s="50">
        <v>52</v>
      </c>
      <c r="U3277" s="70">
        <f t="shared" si="206"/>
        <v>0.03</v>
      </c>
      <c r="V3277" s="52">
        <v>4.7</v>
      </c>
      <c r="W3277" s="52" t="str" cm="1">
        <f t="array" ref="W3277">_xlfn.SWITCH(ROUND(V3277,0),5,"Excellent",4,"Good",3,"Ok","Bad")</f>
        <v>Excellent</v>
      </c>
      <c r="X3277">
        <v>215</v>
      </c>
      <c r="Y3277" t="str">
        <f t="shared" si="207"/>
        <v>No</v>
      </c>
      <c r="Z3277" s="68">
        <v>43095</v>
      </c>
      <c r="AA3277" s="68">
        <v>44030</v>
      </c>
      <c r="AB3277">
        <v>354</v>
      </c>
      <c r="AC3277" t="s">
        <v>15615</v>
      </c>
    </row>
    <row r="3278" spans="1:29" x14ac:dyDescent="0.3">
      <c r="A3278" t="s">
        <v>2381</v>
      </c>
      <c r="B3278">
        <v>3436</v>
      </c>
      <c r="C3278" t="str">
        <f>VLOOKUP($B3278,Hosts!$A:$M,10,0)</f>
        <v>Within an hour</v>
      </c>
      <c r="D3278" s="70">
        <f>VLOOKUP($B3278,Hosts!$A:$M,11,0)</f>
        <v>0.94</v>
      </c>
      <c r="E3278" s="70">
        <f>VLOOKUP($B3278,Hosts!$A:$M,12,0)</f>
        <v>0.99</v>
      </c>
      <c r="F3278" t="str">
        <f>VLOOKUP($B3278,Hosts!$A:$M,13,0)</f>
        <v>No</v>
      </c>
      <c r="G3278" t="str">
        <f>INDEX(Hosts!$A:$M, MATCH(Places!$B3278,Hosts!$A:$A,0), MATCH(Places!G$1,Hosts!$A$1:$M$1,0))</f>
        <v>Within an hour</v>
      </c>
      <c r="H3278" s="70">
        <f>INDEX(Hosts!$A:$M, MATCH(Places!$B3278,Hosts!$A:$A,0), MATCH(Places!H$1,Hosts!$A$1:$M$1,0))</f>
        <v>0.94</v>
      </c>
      <c r="I3278" s="70">
        <f>INDEX(Hosts!$A:$M, MATCH(Places!$B3278,Hosts!$A:$A,0), MATCH(Places!I$1,Hosts!$A$1:$M$1,0))</f>
        <v>0.99</v>
      </c>
      <c r="J3278" t="str">
        <f>INDEX(Hosts!$A:$M, MATCH(Places!$B3278,Hosts!$A:$A,0), MATCH(Places!J$1,Hosts!$A$1:$M$1,0))</f>
        <v>No</v>
      </c>
      <c r="K3278">
        <v>18</v>
      </c>
      <c r="L3278" t="str">
        <f>VLOOKUP($K3278,Neighborhoods!$A:$C,2,0)</f>
        <v>Manhattan</v>
      </c>
      <c r="M3278" t="str">
        <f>VLOOKUP($K3278,Neighborhoods!$A:$C,3,0)</f>
        <v>Midtown</v>
      </c>
      <c r="N3278" t="str">
        <f>INDEX(Neighborhoods!$A:$C, MATCH(Places!$K3278,Neighborhoods!$A:$A,0), MATCH(Places!N$1,Neighborhoods!$A$1:$C$1,0))</f>
        <v>Manhattan</v>
      </c>
      <c r="O3278" t="str">
        <f>INDEX(Neighborhoods!$A:$C, MATCH(Places!$K3278,Neighborhoods!$A:$A,0), MATCH(Places!O$1,Neighborhoods!$A$1:$C$1,0))</f>
        <v>Midtown</v>
      </c>
      <c r="P3278" t="s">
        <v>1</v>
      </c>
      <c r="Q3278" t="str">
        <f t="shared" si="204"/>
        <v>Yes</v>
      </c>
      <c r="R3278">
        <v>2</v>
      </c>
      <c r="S3278" t="str">
        <f t="shared" si="205"/>
        <v>Small</v>
      </c>
      <c r="T3278" s="50">
        <v>52</v>
      </c>
      <c r="U3278" s="70">
        <f t="shared" si="206"/>
        <v>0.03</v>
      </c>
      <c r="V3278" s="52">
        <v>4.54</v>
      </c>
      <c r="W3278" s="52" t="str" cm="1">
        <f t="array" ref="W3278">_xlfn.SWITCH(ROUND(V3278,0),5,"Excellent",4,"Good",3,"Ok","Bad")</f>
        <v>Excellent</v>
      </c>
      <c r="X3278">
        <v>197</v>
      </c>
      <c r="Y3278" t="str">
        <f t="shared" si="207"/>
        <v>No</v>
      </c>
      <c r="Z3278" s="68">
        <v>43087</v>
      </c>
      <c r="AA3278" s="68">
        <v>44027</v>
      </c>
      <c r="AB3278">
        <v>363</v>
      </c>
      <c r="AC3278" t="s">
        <v>15615</v>
      </c>
    </row>
    <row r="3279" spans="1:29" x14ac:dyDescent="0.3">
      <c r="A3279" t="s">
        <v>2382</v>
      </c>
      <c r="B3279">
        <v>1056</v>
      </c>
      <c r="C3279" t="str">
        <f>VLOOKUP($B3279,Hosts!$A:$M,10,0)</f>
        <v>Within a few hours</v>
      </c>
      <c r="D3279" s="70">
        <f>VLOOKUP($B3279,Hosts!$A:$M,11,0)</f>
        <v>0.91</v>
      </c>
      <c r="E3279" s="70">
        <f>VLOOKUP($B3279,Hosts!$A:$M,12,0)</f>
        <v>0.99</v>
      </c>
      <c r="F3279" t="str">
        <f>VLOOKUP($B3279,Hosts!$A:$M,13,0)</f>
        <v>No</v>
      </c>
      <c r="G3279" t="str">
        <f>INDEX(Hosts!$A:$M, MATCH(Places!$B3279,Hosts!$A:$A,0), MATCH(Places!G$1,Hosts!$A$1:$M$1,0))</f>
        <v>Within a few hours</v>
      </c>
      <c r="H3279" s="70">
        <f>INDEX(Hosts!$A:$M, MATCH(Places!$B3279,Hosts!$A:$A,0), MATCH(Places!H$1,Hosts!$A$1:$M$1,0))</f>
        <v>0.91</v>
      </c>
      <c r="I3279" s="70">
        <f>INDEX(Hosts!$A:$M, MATCH(Places!$B3279,Hosts!$A:$A,0), MATCH(Places!I$1,Hosts!$A$1:$M$1,0))</f>
        <v>0.99</v>
      </c>
      <c r="J3279" t="str">
        <f>INDEX(Hosts!$A:$M, MATCH(Places!$B3279,Hosts!$A:$A,0), MATCH(Places!J$1,Hosts!$A$1:$M$1,0))</f>
        <v>No</v>
      </c>
      <c r="K3279">
        <v>8</v>
      </c>
      <c r="L3279" t="str">
        <f>VLOOKUP($K3279,Neighborhoods!$A:$C,2,0)</f>
        <v>Brooklyn</v>
      </c>
      <c r="M3279" t="str">
        <f>VLOOKUP($K3279,Neighborhoods!$A:$C,3,0)</f>
        <v>Bushwick</v>
      </c>
      <c r="N3279" t="str">
        <f>INDEX(Neighborhoods!$A:$C, MATCH(Places!$K3279,Neighborhoods!$A:$A,0), MATCH(Places!N$1,Neighborhoods!$A$1:$C$1,0))</f>
        <v>Brooklyn</v>
      </c>
      <c r="O3279" t="str">
        <f>INDEX(Neighborhoods!$A:$C, MATCH(Places!$K3279,Neighborhoods!$A:$A,0), MATCH(Places!O$1,Neighborhoods!$A$1:$C$1,0))</f>
        <v>Bushwick</v>
      </c>
      <c r="P3279" t="s">
        <v>1</v>
      </c>
      <c r="Q3279" t="str">
        <f t="shared" si="204"/>
        <v>Yes</v>
      </c>
      <c r="R3279">
        <v>2</v>
      </c>
      <c r="S3279" t="str">
        <f t="shared" si="205"/>
        <v>Small</v>
      </c>
      <c r="T3279" s="50">
        <v>51</v>
      </c>
      <c r="U3279" s="70">
        <f t="shared" si="206"/>
        <v>0.03</v>
      </c>
      <c r="V3279" s="52">
        <v>4.6500000000000004</v>
      </c>
      <c r="W3279" s="52" t="str" cm="1">
        <f t="array" ref="W3279">_xlfn.SWITCH(ROUND(V3279,0),5,"Excellent",4,"Good",3,"Ok","Bad")</f>
        <v>Excellent</v>
      </c>
      <c r="X3279">
        <v>31</v>
      </c>
      <c r="Y3279" t="str">
        <f t="shared" si="207"/>
        <v>No</v>
      </c>
      <c r="Z3279" s="68">
        <v>43084</v>
      </c>
      <c r="AA3279" s="68">
        <v>44019</v>
      </c>
      <c r="AB3279">
        <v>167</v>
      </c>
      <c r="AC3279" t="s">
        <v>15616</v>
      </c>
    </row>
    <row r="3280" spans="1:29" x14ac:dyDescent="0.3">
      <c r="A3280" t="s">
        <v>2385</v>
      </c>
      <c r="B3280">
        <v>2787</v>
      </c>
      <c r="C3280" t="str">
        <f>VLOOKUP($B3280,Hosts!$A:$M,10,0)</f>
        <v>Within a day</v>
      </c>
      <c r="D3280" s="70">
        <f>VLOOKUP($B3280,Hosts!$A:$M,11,0)</f>
        <v>1</v>
      </c>
      <c r="E3280" s="70">
        <f>VLOOKUP($B3280,Hosts!$A:$M,12,0)</f>
        <v>0.94</v>
      </c>
      <c r="F3280" t="str">
        <f>VLOOKUP($B3280,Hosts!$A:$M,13,0)</f>
        <v>Yes</v>
      </c>
      <c r="G3280" t="str">
        <f>INDEX(Hosts!$A:$M, MATCH(Places!$B3280,Hosts!$A:$A,0), MATCH(Places!G$1,Hosts!$A$1:$M$1,0))</f>
        <v>Within a day</v>
      </c>
      <c r="H3280" s="70">
        <f>INDEX(Hosts!$A:$M, MATCH(Places!$B3280,Hosts!$A:$A,0), MATCH(Places!H$1,Hosts!$A$1:$M$1,0))</f>
        <v>1</v>
      </c>
      <c r="I3280" s="70">
        <f>INDEX(Hosts!$A:$M, MATCH(Places!$B3280,Hosts!$A:$A,0), MATCH(Places!I$1,Hosts!$A$1:$M$1,0))</f>
        <v>0.94</v>
      </c>
      <c r="J3280" t="str">
        <f>INDEX(Hosts!$A:$M, MATCH(Places!$B3280,Hosts!$A:$A,0), MATCH(Places!J$1,Hosts!$A$1:$M$1,0))</f>
        <v>Yes</v>
      </c>
      <c r="K3280">
        <v>7</v>
      </c>
      <c r="L3280" t="str">
        <f>VLOOKUP($K3280,Neighborhoods!$A:$C,2,0)</f>
        <v>Brooklyn</v>
      </c>
      <c r="M3280" t="str">
        <f>VLOOKUP($K3280,Neighborhoods!$A:$C,3,0)</f>
        <v>Bedford-Stuyvesant</v>
      </c>
      <c r="N3280" t="str">
        <f>INDEX(Neighborhoods!$A:$C, MATCH(Places!$K3280,Neighborhoods!$A:$A,0), MATCH(Places!N$1,Neighborhoods!$A$1:$C$1,0))</f>
        <v>Brooklyn</v>
      </c>
      <c r="O3280" t="str">
        <f>INDEX(Neighborhoods!$A:$C, MATCH(Places!$K3280,Neighborhoods!$A:$A,0), MATCH(Places!O$1,Neighborhoods!$A$1:$C$1,0))</f>
        <v>Bedford-Stuyvesant</v>
      </c>
      <c r="P3280" t="s">
        <v>11822</v>
      </c>
      <c r="Q3280" t="str">
        <f t="shared" si="204"/>
        <v>No</v>
      </c>
      <c r="R3280">
        <v>4</v>
      </c>
      <c r="S3280" t="str">
        <f t="shared" si="205"/>
        <v>Medium</v>
      </c>
      <c r="T3280" s="50">
        <v>80</v>
      </c>
      <c r="U3280" s="70">
        <f t="shared" si="206"/>
        <v>0.03</v>
      </c>
      <c r="V3280" s="52">
        <v>5</v>
      </c>
      <c r="W3280" s="52" t="str" cm="1">
        <f t="array" ref="W3280">_xlfn.SWITCH(ROUND(V3280,0),5,"Excellent",4,"Good",3,"Ok","Bad")</f>
        <v>Excellent</v>
      </c>
      <c r="X3280">
        <v>37</v>
      </c>
      <c r="Y3280" t="str">
        <f t="shared" si="207"/>
        <v>No</v>
      </c>
      <c r="Z3280" s="68">
        <v>43099</v>
      </c>
      <c r="AA3280" s="68">
        <v>43982</v>
      </c>
      <c r="AB3280">
        <v>28</v>
      </c>
      <c r="AC3280" t="s">
        <v>15615</v>
      </c>
    </row>
    <row r="3281" spans="1:29" x14ac:dyDescent="0.3">
      <c r="A3281" t="s">
        <v>2386</v>
      </c>
      <c r="B3281">
        <v>2907</v>
      </c>
      <c r="C3281" t="str">
        <f>VLOOKUP($B3281,Hosts!$A:$M,10,0)</f>
        <v>Within a few hours</v>
      </c>
      <c r="D3281" s="70">
        <f>VLOOKUP($B3281,Hosts!$A:$M,11,0)</f>
        <v>1</v>
      </c>
      <c r="E3281" s="70">
        <f>VLOOKUP($B3281,Hosts!$A:$M,12,0)</f>
        <v>0.92</v>
      </c>
      <c r="F3281" t="str">
        <f>VLOOKUP($B3281,Hosts!$A:$M,13,0)</f>
        <v>No</v>
      </c>
      <c r="G3281" t="str">
        <f>INDEX(Hosts!$A:$M, MATCH(Places!$B3281,Hosts!$A:$A,0), MATCH(Places!G$1,Hosts!$A$1:$M$1,0))</f>
        <v>Within a few hours</v>
      </c>
      <c r="H3281" s="70">
        <f>INDEX(Hosts!$A:$M, MATCH(Places!$B3281,Hosts!$A:$A,0), MATCH(Places!H$1,Hosts!$A$1:$M$1,0))</f>
        <v>1</v>
      </c>
      <c r="I3281" s="70">
        <f>INDEX(Hosts!$A:$M, MATCH(Places!$B3281,Hosts!$A:$A,0), MATCH(Places!I$1,Hosts!$A$1:$M$1,0))</f>
        <v>0.92</v>
      </c>
      <c r="J3281" t="str">
        <f>INDEX(Hosts!$A:$M, MATCH(Places!$B3281,Hosts!$A:$A,0), MATCH(Places!J$1,Hosts!$A$1:$M$1,0))</f>
        <v>No</v>
      </c>
      <c r="K3281">
        <v>8</v>
      </c>
      <c r="L3281" t="str">
        <f>VLOOKUP($K3281,Neighborhoods!$A:$C,2,0)</f>
        <v>Brooklyn</v>
      </c>
      <c r="M3281" t="str">
        <f>VLOOKUP($K3281,Neighborhoods!$A:$C,3,0)</f>
        <v>Bushwick</v>
      </c>
      <c r="N3281" t="str">
        <f>INDEX(Neighborhoods!$A:$C, MATCH(Places!$K3281,Neighborhoods!$A:$A,0), MATCH(Places!N$1,Neighborhoods!$A$1:$C$1,0))</f>
        <v>Brooklyn</v>
      </c>
      <c r="O3281" t="str">
        <f>INDEX(Neighborhoods!$A:$C, MATCH(Places!$K3281,Neighborhoods!$A:$A,0), MATCH(Places!O$1,Neighborhoods!$A$1:$C$1,0))</f>
        <v>Bushwick</v>
      </c>
      <c r="P3281" t="s">
        <v>1</v>
      </c>
      <c r="Q3281" t="str">
        <f t="shared" si="204"/>
        <v>Yes</v>
      </c>
      <c r="R3281">
        <v>2</v>
      </c>
      <c r="S3281" t="str">
        <f t="shared" si="205"/>
        <v>Small</v>
      </c>
      <c r="T3281" s="50">
        <v>55</v>
      </c>
      <c r="U3281" s="70">
        <f t="shared" si="206"/>
        <v>0.03</v>
      </c>
      <c r="V3281" s="52">
        <v>4.62</v>
      </c>
      <c r="W3281" s="52" t="str" cm="1">
        <f t="array" ref="W3281">_xlfn.SWITCH(ROUND(V3281,0),5,"Excellent",4,"Good",3,"Ok","Bad")</f>
        <v>Excellent</v>
      </c>
      <c r="X3281">
        <v>26</v>
      </c>
      <c r="Y3281" t="str">
        <f t="shared" si="207"/>
        <v>No</v>
      </c>
      <c r="Z3281" s="68">
        <v>43102</v>
      </c>
      <c r="AA3281" s="68">
        <v>43826</v>
      </c>
      <c r="AB3281">
        <v>180</v>
      </c>
      <c r="AC3281" t="s">
        <v>15616</v>
      </c>
    </row>
    <row r="3282" spans="1:29" x14ac:dyDescent="0.3">
      <c r="A3282" t="s">
        <v>2387</v>
      </c>
      <c r="B3282">
        <v>3137</v>
      </c>
      <c r="C3282" t="str">
        <f>VLOOKUP($B3282,Hosts!$A:$M,10,0)</f>
        <v>Within a few hours</v>
      </c>
      <c r="D3282" s="70">
        <f>VLOOKUP($B3282,Hosts!$A:$M,11,0)</f>
        <v>0.9</v>
      </c>
      <c r="E3282" s="70">
        <f>VLOOKUP($B3282,Hosts!$A:$M,12,0)</f>
        <v>0.99</v>
      </c>
      <c r="F3282" t="str">
        <f>VLOOKUP($B3282,Hosts!$A:$M,13,0)</f>
        <v>Yes</v>
      </c>
      <c r="G3282" t="str">
        <f>INDEX(Hosts!$A:$M, MATCH(Places!$B3282,Hosts!$A:$A,0), MATCH(Places!G$1,Hosts!$A$1:$M$1,0))</f>
        <v>Within a few hours</v>
      </c>
      <c r="H3282" s="70">
        <f>INDEX(Hosts!$A:$M, MATCH(Places!$B3282,Hosts!$A:$A,0), MATCH(Places!H$1,Hosts!$A$1:$M$1,0))</f>
        <v>0.9</v>
      </c>
      <c r="I3282" s="70">
        <f>INDEX(Hosts!$A:$M, MATCH(Places!$B3282,Hosts!$A:$A,0), MATCH(Places!I$1,Hosts!$A$1:$M$1,0))</f>
        <v>0.99</v>
      </c>
      <c r="J3282" t="str">
        <f>INDEX(Hosts!$A:$M, MATCH(Places!$B3282,Hosts!$A:$A,0), MATCH(Places!J$1,Hosts!$A$1:$M$1,0))</f>
        <v>Yes</v>
      </c>
      <c r="K3282">
        <v>7</v>
      </c>
      <c r="L3282" t="str">
        <f>VLOOKUP($K3282,Neighborhoods!$A:$C,2,0)</f>
        <v>Brooklyn</v>
      </c>
      <c r="M3282" t="str">
        <f>VLOOKUP($K3282,Neighborhoods!$A:$C,3,0)</f>
        <v>Bedford-Stuyvesant</v>
      </c>
      <c r="N3282" t="str">
        <f>INDEX(Neighborhoods!$A:$C, MATCH(Places!$K3282,Neighborhoods!$A:$A,0), MATCH(Places!N$1,Neighborhoods!$A$1:$C$1,0))</f>
        <v>Brooklyn</v>
      </c>
      <c r="O3282" t="str">
        <f>INDEX(Neighborhoods!$A:$C, MATCH(Places!$K3282,Neighborhoods!$A:$A,0), MATCH(Places!O$1,Neighborhoods!$A$1:$C$1,0))</f>
        <v>Bedford-Stuyvesant</v>
      </c>
      <c r="P3282" t="s">
        <v>1</v>
      </c>
      <c r="Q3282" t="str">
        <f t="shared" si="204"/>
        <v>Yes</v>
      </c>
      <c r="R3282">
        <v>2</v>
      </c>
      <c r="S3282" t="str">
        <f t="shared" si="205"/>
        <v>Small</v>
      </c>
      <c r="T3282" s="50">
        <v>69</v>
      </c>
      <c r="U3282" s="70">
        <f t="shared" si="206"/>
        <v>0.03</v>
      </c>
      <c r="V3282" s="52">
        <v>4.97</v>
      </c>
      <c r="W3282" s="52" t="str" cm="1">
        <f t="array" ref="W3282">_xlfn.SWITCH(ROUND(V3282,0),5,"Excellent",4,"Good",3,"Ok","Bad")</f>
        <v>Excellent</v>
      </c>
      <c r="X3282">
        <v>35</v>
      </c>
      <c r="Y3282" t="str">
        <f t="shared" si="207"/>
        <v>No</v>
      </c>
      <c r="Z3282" s="68">
        <v>43105</v>
      </c>
      <c r="AA3282" s="68">
        <v>43836</v>
      </c>
      <c r="AB3282">
        <v>365</v>
      </c>
      <c r="AC3282" t="s">
        <v>15616</v>
      </c>
    </row>
    <row r="3283" spans="1:29" x14ac:dyDescent="0.3">
      <c r="A3283" t="s">
        <v>2388</v>
      </c>
      <c r="B3283">
        <v>3213</v>
      </c>
      <c r="C3283" t="str">
        <f>VLOOKUP($B3283,Hosts!$A:$M,10,0)</f>
        <v>Within an hour</v>
      </c>
      <c r="D3283" s="70">
        <f>VLOOKUP($B3283,Hosts!$A:$M,11,0)</f>
        <v>1</v>
      </c>
      <c r="E3283" s="70">
        <f>VLOOKUP($B3283,Hosts!$A:$M,12,0)</f>
        <v>0.98</v>
      </c>
      <c r="F3283" t="str">
        <f>VLOOKUP($B3283,Hosts!$A:$M,13,0)</f>
        <v>No</v>
      </c>
      <c r="G3283" t="str">
        <f>INDEX(Hosts!$A:$M, MATCH(Places!$B3283,Hosts!$A:$A,0), MATCH(Places!G$1,Hosts!$A$1:$M$1,0))</f>
        <v>Within an hour</v>
      </c>
      <c r="H3283" s="70">
        <f>INDEX(Hosts!$A:$M, MATCH(Places!$B3283,Hosts!$A:$A,0), MATCH(Places!H$1,Hosts!$A$1:$M$1,0))</f>
        <v>1</v>
      </c>
      <c r="I3283" s="70">
        <f>INDEX(Hosts!$A:$M, MATCH(Places!$B3283,Hosts!$A:$A,0), MATCH(Places!I$1,Hosts!$A$1:$M$1,0))</f>
        <v>0.98</v>
      </c>
      <c r="J3283" t="str">
        <f>INDEX(Hosts!$A:$M, MATCH(Places!$B3283,Hosts!$A:$A,0), MATCH(Places!J$1,Hosts!$A$1:$M$1,0))</f>
        <v>No</v>
      </c>
      <c r="K3283">
        <v>16</v>
      </c>
      <c r="L3283" t="str">
        <f>VLOOKUP($K3283,Neighborhoods!$A:$C,2,0)</f>
        <v>Manhattan</v>
      </c>
      <c r="M3283" t="str">
        <f>VLOOKUP($K3283,Neighborhoods!$A:$C,3,0)</f>
        <v>Harlem</v>
      </c>
      <c r="N3283" t="str">
        <f>INDEX(Neighborhoods!$A:$C, MATCH(Places!$K3283,Neighborhoods!$A:$A,0), MATCH(Places!N$1,Neighborhoods!$A$1:$C$1,0))</f>
        <v>Manhattan</v>
      </c>
      <c r="O3283" t="str">
        <f>INDEX(Neighborhoods!$A:$C, MATCH(Places!$K3283,Neighborhoods!$A:$A,0), MATCH(Places!O$1,Neighborhoods!$A$1:$C$1,0))</f>
        <v>Harlem</v>
      </c>
      <c r="P3283" t="s">
        <v>1</v>
      </c>
      <c r="Q3283" t="str">
        <f t="shared" si="204"/>
        <v>Yes</v>
      </c>
      <c r="R3283">
        <v>1</v>
      </c>
      <c r="S3283" t="str">
        <f t="shared" si="205"/>
        <v>Small</v>
      </c>
      <c r="T3283" s="50">
        <v>68</v>
      </c>
      <c r="U3283" s="70">
        <f t="shared" si="206"/>
        <v>0.03</v>
      </c>
      <c r="V3283" s="52">
        <v>4.5199999999999996</v>
      </c>
      <c r="W3283" s="52" t="str" cm="1">
        <f t="array" ref="W3283">_xlfn.SWITCH(ROUND(V3283,0),5,"Excellent",4,"Good",3,"Ok","Bad")</f>
        <v>Excellent</v>
      </c>
      <c r="X3283">
        <v>128</v>
      </c>
      <c r="Y3283" t="str">
        <f t="shared" si="207"/>
        <v>No</v>
      </c>
      <c r="Z3283" s="68">
        <v>43088</v>
      </c>
      <c r="AA3283" s="68">
        <v>44053</v>
      </c>
      <c r="AB3283">
        <v>45</v>
      </c>
      <c r="AC3283" t="s">
        <v>15616</v>
      </c>
    </row>
    <row r="3284" spans="1:29" x14ac:dyDescent="0.3">
      <c r="A3284" t="s">
        <v>13851</v>
      </c>
      <c r="B3284">
        <v>695</v>
      </c>
      <c r="C3284" t="str">
        <f>VLOOKUP($B3284,Hosts!$A:$M,10,0)</f>
        <v>Within an hour</v>
      </c>
      <c r="D3284" s="70">
        <f>VLOOKUP($B3284,Hosts!$A:$M,11,0)</f>
        <v>1</v>
      </c>
      <c r="E3284" s="70">
        <f>VLOOKUP($B3284,Hosts!$A:$M,12,0)</f>
        <v>0.99</v>
      </c>
      <c r="F3284" t="str">
        <f>VLOOKUP($B3284,Hosts!$A:$M,13,0)</f>
        <v>No</v>
      </c>
      <c r="G3284" t="str">
        <f>INDEX(Hosts!$A:$M, MATCH(Places!$B3284,Hosts!$A:$A,0), MATCH(Places!G$1,Hosts!$A$1:$M$1,0))</f>
        <v>Within an hour</v>
      </c>
      <c r="H3284" s="70">
        <f>INDEX(Hosts!$A:$M, MATCH(Places!$B3284,Hosts!$A:$A,0), MATCH(Places!H$1,Hosts!$A$1:$M$1,0))</f>
        <v>1</v>
      </c>
      <c r="I3284" s="70">
        <f>INDEX(Hosts!$A:$M, MATCH(Places!$B3284,Hosts!$A:$A,0), MATCH(Places!I$1,Hosts!$A$1:$M$1,0))</f>
        <v>0.99</v>
      </c>
      <c r="J3284" t="str">
        <f>INDEX(Hosts!$A:$M, MATCH(Places!$B3284,Hosts!$A:$A,0), MATCH(Places!J$1,Hosts!$A$1:$M$1,0))</f>
        <v>No</v>
      </c>
      <c r="K3284">
        <v>16</v>
      </c>
      <c r="L3284" t="str">
        <f>VLOOKUP($K3284,Neighborhoods!$A:$C,2,0)</f>
        <v>Manhattan</v>
      </c>
      <c r="M3284" t="str">
        <f>VLOOKUP($K3284,Neighborhoods!$A:$C,3,0)</f>
        <v>Harlem</v>
      </c>
      <c r="N3284" t="str">
        <f>INDEX(Neighborhoods!$A:$C, MATCH(Places!$K3284,Neighborhoods!$A:$A,0), MATCH(Places!N$1,Neighborhoods!$A$1:$C$1,0))</f>
        <v>Manhattan</v>
      </c>
      <c r="O3284" t="str">
        <f>INDEX(Neighborhoods!$A:$C, MATCH(Places!$K3284,Neighborhoods!$A:$A,0), MATCH(Places!O$1,Neighborhoods!$A$1:$C$1,0))</f>
        <v>Harlem</v>
      </c>
      <c r="P3284" t="s">
        <v>1</v>
      </c>
      <c r="Q3284" t="str">
        <f t="shared" si="204"/>
        <v>Yes</v>
      </c>
      <c r="R3284">
        <v>2</v>
      </c>
      <c r="S3284" t="str">
        <f t="shared" si="205"/>
        <v>Small</v>
      </c>
      <c r="T3284" s="50">
        <v>60</v>
      </c>
      <c r="U3284" s="70">
        <f t="shared" si="206"/>
        <v>0.03</v>
      </c>
      <c r="V3284" s="52">
        <v>4.17</v>
      </c>
      <c r="W3284" s="52" t="str" cm="1">
        <f t="array" ref="W3284">_xlfn.SWITCH(ROUND(V3284,0),5,"Excellent",4,"Good",3,"Ok","Bad")</f>
        <v>Good</v>
      </c>
      <c r="X3284">
        <v>168</v>
      </c>
      <c r="Y3284" t="str">
        <f t="shared" si="207"/>
        <v>No</v>
      </c>
      <c r="Z3284" s="68">
        <v>43088</v>
      </c>
      <c r="AA3284" s="68">
        <v>43902</v>
      </c>
      <c r="AB3284">
        <v>23</v>
      </c>
      <c r="AC3284" t="s">
        <v>15615</v>
      </c>
    </row>
    <row r="3285" spans="1:29" x14ac:dyDescent="0.3">
      <c r="A3285" t="s">
        <v>13726</v>
      </c>
      <c r="B3285">
        <v>3256</v>
      </c>
      <c r="C3285" t="str">
        <f>VLOOKUP($B3285,Hosts!$A:$M,10,0)</f>
        <v>Within an hour</v>
      </c>
      <c r="D3285" s="70">
        <f>VLOOKUP($B3285,Hosts!$A:$M,11,0)</f>
        <v>1</v>
      </c>
      <c r="E3285" s="70">
        <f>VLOOKUP($B3285,Hosts!$A:$M,12,0)</f>
        <v>0.63</v>
      </c>
      <c r="F3285" t="str">
        <f>VLOOKUP($B3285,Hosts!$A:$M,13,0)</f>
        <v>No</v>
      </c>
      <c r="G3285" t="str">
        <f>INDEX(Hosts!$A:$M, MATCH(Places!$B3285,Hosts!$A:$A,0), MATCH(Places!G$1,Hosts!$A$1:$M$1,0))</f>
        <v>Within an hour</v>
      </c>
      <c r="H3285" s="70">
        <f>INDEX(Hosts!$A:$M, MATCH(Places!$B3285,Hosts!$A:$A,0), MATCH(Places!H$1,Hosts!$A$1:$M$1,0))</f>
        <v>1</v>
      </c>
      <c r="I3285" s="70">
        <f>INDEX(Hosts!$A:$M, MATCH(Places!$B3285,Hosts!$A:$A,0), MATCH(Places!I$1,Hosts!$A$1:$M$1,0))</f>
        <v>0.63</v>
      </c>
      <c r="J3285" t="str">
        <f>INDEX(Hosts!$A:$M, MATCH(Places!$B3285,Hosts!$A:$A,0), MATCH(Places!J$1,Hosts!$A$1:$M$1,0))</f>
        <v>No</v>
      </c>
      <c r="K3285">
        <v>7</v>
      </c>
      <c r="L3285" t="str">
        <f>VLOOKUP($K3285,Neighborhoods!$A:$C,2,0)</f>
        <v>Brooklyn</v>
      </c>
      <c r="M3285" t="str">
        <f>VLOOKUP($K3285,Neighborhoods!$A:$C,3,0)</f>
        <v>Bedford-Stuyvesant</v>
      </c>
      <c r="N3285" t="str">
        <f>INDEX(Neighborhoods!$A:$C, MATCH(Places!$K3285,Neighborhoods!$A:$A,0), MATCH(Places!N$1,Neighborhoods!$A$1:$C$1,0))</f>
        <v>Brooklyn</v>
      </c>
      <c r="O3285" t="str">
        <f>INDEX(Neighborhoods!$A:$C, MATCH(Places!$K3285,Neighborhoods!$A:$A,0), MATCH(Places!O$1,Neighborhoods!$A$1:$C$1,0))</f>
        <v>Bedford-Stuyvesant</v>
      </c>
      <c r="P3285" t="s">
        <v>1</v>
      </c>
      <c r="Q3285" t="str">
        <f t="shared" si="204"/>
        <v>Yes</v>
      </c>
      <c r="R3285">
        <v>15</v>
      </c>
      <c r="S3285" t="str">
        <f t="shared" si="205"/>
        <v>Large</v>
      </c>
      <c r="T3285" s="50">
        <v>310</v>
      </c>
      <c r="U3285" s="70">
        <f t="shared" si="206"/>
        <v>0.04</v>
      </c>
      <c r="V3285" s="52">
        <v>4.75</v>
      </c>
      <c r="W3285" s="52" t="str" cm="1">
        <f t="array" ref="W3285">_xlfn.SWITCH(ROUND(V3285,0),5,"Excellent",4,"Good",3,"Ok","Bad")</f>
        <v>Excellent</v>
      </c>
      <c r="X3285">
        <v>101</v>
      </c>
      <c r="Y3285" t="str">
        <f t="shared" si="207"/>
        <v>No</v>
      </c>
      <c r="Z3285" s="68">
        <v>43149</v>
      </c>
      <c r="AA3285" s="68">
        <v>44058</v>
      </c>
      <c r="AB3285">
        <v>329</v>
      </c>
      <c r="AC3285" t="s">
        <v>15615</v>
      </c>
    </row>
    <row r="3286" spans="1:29" x14ac:dyDescent="0.3">
      <c r="A3286" t="s">
        <v>2389</v>
      </c>
      <c r="B3286">
        <v>231</v>
      </c>
      <c r="C3286" t="str">
        <f>VLOOKUP($B3286,Hosts!$A:$M,10,0)</f>
        <v>Within an hour</v>
      </c>
      <c r="D3286" s="70">
        <f>VLOOKUP($B3286,Hosts!$A:$M,11,0)</f>
        <v>1</v>
      </c>
      <c r="E3286" s="70">
        <f>VLOOKUP($B3286,Hosts!$A:$M,12,0)</f>
        <v>0.97</v>
      </c>
      <c r="F3286" t="str">
        <f>VLOOKUP($B3286,Hosts!$A:$M,13,0)</f>
        <v>No</v>
      </c>
      <c r="G3286" t="str">
        <f>INDEX(Hosts!$A:$M, MATCH(Places!$B3286,Hosts!$A:$A,0), MATCH(Places!G$1,Hosts!$A$1:$M$1,0))</f>
        <v>Within an hour</v>
      </c>
      <c r="H3286" s="70">
        <f>INDEX(Hosts!$A:$M, MATCH(Places!$B3286,Hosts!$A:$A,0), MATCH(Places!H$1,Hosts!$A$1:$M$1,0))</f>
        <v>1</v>
      </c>
      <c r="I3286" s="70">
        <f>INDEX(Hosts!$A:$M, MATCH(Places!$B3286,Hosts!$A:$A,0), MATCH(Places!I$1,Hosts!$A$1:$M$1,0))</f>
        <v>0.97</v>
      </c>
      <c r="J3286" t="str">
        <f>INDEX(Hosts!$A:$M, MATCH(Places!$B3286,Hosts!$A:$A,0), MATCH(Places!J$1,Hosts!$A$1:$M$1,0))</f>
        <v>No</v>
      </c>
      <c r="K3286">
        <v>7</v>
      </c>
      <c r="L3286" t="str">
        <f>VLOOKUP($K3286,Neighborhoods!$A:$C,2,0)</f>
        <v>Brooklyn</v>
      </c>
      <c r="M3286" t="str">
        <f>VLOOKUP($K3286,Neighborhoods!$A:$C,3,0)</f>
        <v>Bedford-Stuyvesant</v>
      </c>
      <c r="N3286" t="str">
        <f>INDEX(Neighborhoods!$A:$C, MATCH(Places!$K3286,Neighborhoods!$A:$A,0), MATCH(Places!N$1,Neighborhoods!$A$1:$C$1,0))</f>
        <v>Brooklyn</v>
      </c>
      <c r="O3286" t="str">
        <f>INDEX(Neighborhoods!$A:$C, MATCH(Places!$K3286,Neighborhoods!$A:$A,0), MATCH(Places!O$1,Neighborhoods!$A$1:$C$1,0))</f>
        <v>Bedford-Stuyvesant</v>
      </c>
      <c r="P3286" t="s">
        <v>11822</v>
      </c>
      <c r="Q3286" t="str">
        <f t="shared" si="204"/>
        <v>No</v>
      </c>
      <c r="R3286">
        <v>4</v>
      </c>
      <c r="S3286" t="str">
        <f t="shared" si="205"/>
        <v>Medium</v>
      </c>
      <c r="T3286" s="50">
        <v>120</v>
      </c>
      <c r="U3286" s="70">
        <f t="shared" si="206"/>
        <v>0.03</v>
      </c>
      <c r="V3286" s="52">
        <v>4.76</v>
      </c>
      <c r="W3286" s="52" t="str" cm="1">
        <f t="array" ref="W3286">_xlfn.SWITCH(ROUND(V3286,0),5,"Excellent",4,"Good",3,"Ok","Bad")</f>
        <v>Excellent</v>
      </c>
      <c r="X3286">
        <v>117</v>
      </c>
      <c r="Y3286" t="str">
        <f t="shared" si="207"/>
        <v>No</v>
      </c>
      <c r="Z3286" s="68">
        <v>43187</v>
      </c>
      <c r="AA3286" s="68">
        <v>43982</v>
      </c>
      <c r="AB3286">
        <v>320</v>
      </c>
      <c r="AC3286" t="s">
        <v>15615</v>
      </c>
    </row>
    <row r="3287" spans="1:29" x14ac:dyDescent="0.3">
      <c r="A3287" t="s">
        <v>2390</v>
      </c>
      <c r="B3287">
        <v>3087</v>
      </c>
      <c r="C3287" t="str">
        <f>VLOOKUP($B3287,Hosts!$A:$M,10,0)</f>
        <v>Within an hour</v>
      </c>
      <c r="D3287" s="70">
        <f>VLOOKUP($B3287,Hosts!$A:$M,11,0)</f>
        <v>1</v>
      </c>
      <c r="E3287" s="70">
        <f>VLOOKUP($B3287,Hosts!$A:$M,12,0)</f>
        <v>1</v>
      </c>
      <c r="F3287" t="str">
        <f>VLOOKUP($B3287,Hosts!$A:$M,13,0)</f>
        <v>Yes</v>
      </c>
      <c r="G3287" t="str">
        <f>INDEX(Hosts!$A:$M, MATCH(Places!$B3287,Hosts!$A:$A,0), MATCH(Places!G$1,Hosts!$A$1:$M$1,0))</f>
        <v>Within an hour</v>
      </c>
      <c r="H3287" s="70">
        <f>INDEX(Hosts!$A:$M, MATCH(Places!$B3287,Hosts!$A:$A,0), MATCH(Places!H$1,Hosts!$A$1:$M$1,0))</f>
        <v>1</v>
      </c>
      <c r="I3287" s="70">
        <f>INDEX(Hosts!$A:$M, MATCH(Places!$B3287,Hosts!$A:$A,0), MATCH(Places!I$1,Hosts!$A$1:$M$1,0))</f>
        <v>1</v>
      </c>
      <c r="J3287" t="str">
        <f>INDEX(Hosts!$A:$M, MATCH(Places!$B3287,Hosts!$A:$A,0), MATCH(Places!J$1,Hosts!$A$1:$M$1,0))</f>
        <v>Yes</v>
      </c>
      <c r="K3287">
        <v>7</v>
      </c>
      <c r="L3287" t="str">
        <f>VLOOKUP($K3287,Neighborhoods!$A:$C,2,0)</f>
        <v>Brooklyn</v>
      </c>
      <c r="M3287" t="str">
        <f>VLOOKUP($K3287,Neighborhoods!$A:$C,3,0)</f>
        <v>Bedford-Stuyvesant</v>
      </c>
      <c r="N3287" t="str">
        <f>INDEX(Neighborhoods!$A:$C, MATCH(Places!$K3287,Neighborhoods!$A:$A,0), MATCH(Places!N$1,Neighborhoods!$A$1:$C$1,0))</f>
        <v>Brooklyn</v>
      </c>
      <c r="O3287" t="str">
        <f>INDEX(Neighborhoods!$A:$C, MATCH(Places!$K3287,Neighborhoods!$A:$A,0), MATCH(Places!O$1,Neighborhoods!$A$1:$C$1,0))</f>
        <v>Bedford-Stuyvesant</v>
      </c>
      <c r="P3287" t="s">
        <v>11822</v>
      </c>
      <c r="Q3287" t="str">
        <f t="shared" si="204"/>
        <v>No</v>
      </c>
      <c r="R3287">
        <v>4</v>
      </c>
      <c r="S3287" t="str">
        <f t="shared" si="205"/>
        <v>Medium</v>
      </c>
      <c r="T3287" s="50">
        <v>185</v>
      </c>
      <c r="U3287" s="70">
        <f t="shared" si="206"/>
        <v>0.03</v>
      </c>
      <c r="V3287" s="52">
        <v>5</v>
      </c>
      <c r="W3287" s="52" t="str" cm="1">
        <f t="array" ref="W3287">_xlfn.SWITCH(ROUND(V3287,0),5,"Excellent",4,"Good",3,"Ok","Bad")</f>
        <v>Excellent</v>
      </c>
      <c r="X3287">
        <v>56</v>
      </c>
      <c r="Y3287" t="str">
        <f t="shared" si="207"/>
        <v>No</v>
      </c>
      <c r="Z3287" s="68">
        <v>43455</v>
      </c>
      <c r="AA3287" s="68">
        <v>43891</v>
      </c>
      <c r="AB3287">
        <v>0</v>
      </c>
      <c r="AC3287" t="s">
        <v>15616</v>
      </c>
    </row>
    <row r="3288" spans="1:29" x14ac:dyDescent="0.3">
      <c r="A3288" t="s">
        <v>2391</v>
      </c>
      <c r="B3288">
        <v>3439</v>
      </c>
      <c r="C3288" t="str">
        <f>VLOOKUP($B3288,Hosts!$A:$M,10,0)</f>
        <v>Within an hour</v>
      </c>
      <c r="D3288" s="70">
        <f>VLOOKUP($B3288,Hosts!$A:$M,11,0)</f>
        <v>1</v>
      </c>
      <c r="E3288" s="70">
        <f>VLOOKUP($B3288,Hosts!$A:$M,12,0)</f>
        <v>0.93</v>
      </c>
      <c r="F3288" t="str">
        <f>VLOOKUP($B3288,Hosts!$A:$M,13,0)</f>
        <v>No</v>
      </c>
      <c r="G3288" t="str">
        <f>INDEX(Hosts!$A:$M, MATCH(Places!$B3288,Hosts!$A:$A,0), MATCH(Places!G$1,Hosts!$A$1:$M$1,0))</f>
        <v>Within an hour</v>
      </c>
      <c r="H3288" s="70">
        <f>INDEX(Hosts!$A:$M, MATCH(Places!$B3288,Hosts!$A:$A,0), MATCH(Places!H$1,Hosts!$A$1:$M$1,0))</f>
        <v>1</v>
      </c>
      <c r="I3288" s="70">
        <f>INDEX(Hosts!$A:$M, MATCH(Places!$B3288,Hosts!$A:$A,0), MATCH(Places!I$1,Hosts!$A$1:$M$1,0))</f>
        <v>0.93</v>
      </c>
      <c r="J3288" t="str">
        <f>INDEX(Hosts!$A:$M, MATCH(Places!$B3288,Hosts!$A:$A,0), MATCH(Places!J$1,Hosts!$A$1:$M$1,0))</f>
        <v>No</v>
      </c>
      <c r="K3288">
        <v>7</v>
      </c>
      <c r="L3288" t="str">
        <f>VLOOKUP($K3288,Neighborhoods!$A:$C,2,0)</f>
        <v>Brooklyn</v>
      </c>
      <c r="M3288" t="str">
        <f>VLOOKUP($K3288,Neighborhoods!$A:$C,3,0)</f>
        <v>Bedford-Stuyvesant</v>
      </c>
      <c r="N3288" t="str">
        <f>INDEX(Neighborhoods!$A:$C, MATCH(Places!$K3288,Neighborhoods!$A:$A,0), MATCH(Places!N$1,Neighborhoods!$A$1:$C$1,0))</f>
        <v>Brooklyn</v>
      </c>
      <c r="O3288" t="str">
        <f>INDEX(Neighborhoods!$A:$C, MATCH(Places!$K3288,Neighborhoods!$A:$A,0), MATCH(Places!O$1,Neighborhoods!$A$1:$C$1,0))</f>
        <v>Bedford-Stuyvesant</v>
      </c>
      <c r="P3288" t="s">
        <v>1</v>
      </c>
      <c r="Q3288" t="str">
        <f t="shared" si="204"/>
        <v>Yes</v>
      </c>
      <c r="R3288">
        <v>1</v>
      </c>
      <c r="S3288" t="str">
        <f t="shared" si="205"/>
        <v>Small</v>
      </c>
      <c r="T3288" s="50">
        <v>50</v>
      </c>
      <c r="U3288" s="70">
        <f t="shared" si="206"/>
        <v>0.03</v>
      </c>
      <c r="V3288" s="52">
        <v>4.7300000000000004</v>
      </c>
      <c r="W3288" s="52" t="str" cm="1">
        <f t="array" ref="W3288">_xlfn.SWITCH(ROUND(V3288,0),5,"Excellent",4,"Good",3,"Ok","Bad")</f>
        <v>Excellent</v>
      </c>
      <c r="X3288">
        <v>74</v>
      </c>
      <c r="Y3288" t="str">
        <f t="shared" si="207"/>
        <v>No</v>
      </c>
      <c r="Z3288" s="68">
        <v>43104</v>
      </c>
      <c r="AA3288" s="68">
        <v>44015</v>
      </c>
      <c r="AB3288">
        <v>1</v>
      </c>
      <c r="AC3288" t="s">
        <v>15615</v>
      </c>
    </row>
    <row r="3289" spans="1:29" x14ac:dyDescent="0.3">
      <c r="A3289" t="s">
        <v>2392</v>
      </c>
      <c r="B3289">
        <v>3440</v>
      </c>
      <c r="C3289" t="str">
        <f>VLOOKUP($B3289,Hosts!$A:$M,10,0)</f>
        <v>Within an hour</v>
      </c>
      <c r="D3289" s="70">
        <f>VLOOKUP($B3289,Hosts!$A:$M,11,0)</f>
        <v>1</v>
      </c>
      <c r="E3289" s="70">
        <f>VLOOKUP($B3289,Hosts!$A:$M,12,0)</f>
        <v>1</v>
      </c>
      <c r="F3289" t="str">
        <f>VLOOKUP($B3289,Hosts!$A:$M,13,0)</f>
        <v>No</v>
      </c>
      <c r="G3289" t="str">
        <f>INDEX(Hosts!$A:$M, MATCH(Places!$B3289,Hosts!$A:$A,0), MATCH(Places!G$1,Hosts!$A$1:$M$1,0))</f>
        <v>Within an hour</v>
      </c>
      <c r="H3289" s="70">
        <f>INDEX(Hosts!$A:$M, MATCH(Places!$B3289,Hosts!$A:$A,0), MATCH(Places!H$1,Hosts!$A$1:$M$1,0))</f>
        <v>1</v>
      </c>
      <c r="I3289" s="70">
        <f>INDEX(Hosts!$A:$M, MATCH(Places!$B3289,Hosts!$A:$A,0), MATCH(Places!I$1,Hosts!$A$1:$M$1,0))</f>
        <v>1</v>
      </c>
      <c r="J3289" t="str">
        <f>INDEX(Hosts!$A:$M, MATCH(Places!$B3289,Hosts!$A:$A,0), MATCH(Places!J$1,Hosts!$A$1:$M$1,0))</f>
        <v>No</v>
      </c>
      <c r="K3289">
        <v>10</v>
      </c>
      <c r="L3289" t="str">
        <f>VLOOKUP($K3289,Neighborhoods!$A:$C,2,0)</f>
        <v>Brooklyn</v>
      </c>
      <c r="M3289" t="str">
        <f>VLOOKUP($K3289,Neighborhoods!$A:$C,3,0)</f>
        <v>East Flatbush</v>
      </c>
      <c r="N3289" t="str">
        <f>INDEX(Neighborhoods!$A:$C, MATCH(Places!$K3289,Neighborhoods!$A:$A,0), MATCH(Places!N$1,Neighborhoods!$A$1:$C$1,0))</f>
        <v>Brooklyn</v>
      </c>
      <c r="O3289" t="str">
        <f>INDEX(Neighborhoods!$A:$C, MATCH(Places!$K3289,Neighborhoods!$A:$A,0), MATCH(Places!O$1,Neighborhoods!$A$1:$C$1,0))</f>
        <v>East Flatbush</v>
      </c>
      <c r="P3289" t="s">
        <v>11822</v>
      </c>
      <c r="Q3289" t="str">
        <f t="shared" si="204"/>
        <v>No</v>
      </c>
      <c r="R3289">
        <v>4</v>
      </c>
      <c r="S3289" t="str">
        <f t="shared" si="205"/>
        <v>Medium</v>
      </c>
      <c r="T3289" s="50">
        <v>120</v>
      </c>
      <c r="U3289" s="70">
        <f t="shared" si="206"/>
        <v>0.03</v>
      </c>
      <c r="V3289" s="52">
        <v>4.6500000000000004</v>
      </c>
      <c r="W3289" s="52" t="str" cm="1">
        <f t="array" ref="W3289">_xlfn.SWITCH(ROUND(V3289,0),5,"Excellent",4,"Good",3,"Ok","Bad")</f>
        <v>Excellent</v>
      </c>
      <c r="X3289">
        <v>104</v>
      </c>
      <c r="Y3289" t="str">
        <f t="shared" si="207"/>
        <v>No</v>
      </c>
      <c r="Z3289" s="68">
        <v>43094</v>
      </c>
      <c r="AA3289" s="68">
        <v>44045</v>
      </c>
      <c r="AB3289">
        <v>359</v>
      </c>
      <c r="AC3289" t="s">
        <v>15615</v>
      </c>
    </row>
    <row r="3290" spans="1:29" x14ac:dyDescent="0.3">
      <c r="A3290" t="s">
        <v>2394</v>
      </c>
      <c r="B3290">
        <v>3432</v>
      </c>
      <c r="C3290" t="str">
        <f>VLOOKUP($B3290,Hosts!$A:$M,10,0)</f>
        <v>Within an hour</v>
      </c>
      <c r="D3290" s="70">
        <f>VLOOKUP($B3290,Hosts!$A:$M,11,0)</f>
        <v>1</v>
      </c>
      <c r="E3290" s="70">
        <f>VLOOKUP($B3290,Hosts!$A:$M,12,0)</f>
        <v>0.98</v>
      </c>
      <c r="F3290" t="str">
        <f>VLOOKUP($B3290,Hosts!$A:$M,13,0)</f>
        <v>No</v>
      </c>
      <c r="G3290" t="str">
        <f>INDEX(Hosts!$A:$M, MATCH(Places!$B3290,Hosts!$A:$A,0), MATCH(Places!G$1,Hosts!$A$1:$M$1,0))</f>
        <v>Within an hour</v>
      </c>
      <c r="H3290" s="70">
        <f>INDEX(Hosts!$A:$M, MATCH(Places!$B3290,Hosts!$A:$A,0), MATCH(Places!H$1,Hosts!$A$1:$M$1,0))</f>
        <v>1</v>
      </c>
      <c r="I3290" s="70">
        <f>INDEX(Hosts!$A:$M, MATCH(Places!$B3290,Hosts!$A:$A,0), MATCH(Places!I$1,Hosts!$A$1:$M$1,0))</f>
        <v>0.98</v>
      </c>
      <c r="J3290" t="str">
        <f>INDEX(Hosts!$A:$M, MATCH(Places!$B3290,Hosts!$A:$A,0), MATCH(Places!J$1,Hosts!$A$1:$M$1,0))</f>
        <v>No</v>
      </c>
      <c r="K3290">
        <v>23</v>
      </c>
      <c r="L3290" t="str">
        <f>VLOOKUP($K3290,Neighborhoods!$A:$C,2,0)</f>
        <v>Queens</v>
      </c>
      <c r="M3290" t="str">
        <f>VLOOKUP($K3290,Neighborhoods!$A:$C,3,0)</f>
        <v>Jamaica</v>
      </c>
      <c r="N3290" t="str">
        <f>INDEX(Neighborhoods!$A:$C, MATCH(Places!$K3290,Neighborhoods!$A:$A,0), MATCH(Places!N$1,Neighborhoods!$A$1:$C$1,0))</f>
        <v>Queens</v>
      </c>
      <c r="O3290" t="str">
        <f>INDEX(Neighborhoods!$A:$C, MATCH(Places!$K3290,Neighborhoods!$A:$A,0), MATCH(Places!O$1,Neighborhoods!$A$1:$C$1,0))</f>
        <v>Jamaica</v>
      </c>
      <c r="P3290" t="s">
        <v>1</v>
      </c>
      <c r="Q3290" t="str">
        <f t="shared" si="204"/>
        <v>Yes</v>
      </c>
      <c r="R3290">
        <v>1</v>
      </c>
      <c r="S3290" t="str">
        <f t="shared" si="205"/>
        <v>Small</v>
      </c>
      <c r="T3290" s="50">
        <v>50</v>
      </c>
      <c r="U3290" s="70">
        <f t="shared" si="206"/>
        <v>0.03</v>
      </c>
      <c r="V3290" s="52">
        <v>4.79</v>
      </c>
      <c r="W3290" s="52" t="str" cm="1">
        <f t="array" ref="W3290">_xlfn.SWITCH(ROUND(V3290,0),5,"Excellent",4,"Good",3,"Ok","Bad")</f>
        <v>Excellent</v>
      </c>
      <c r="X3290">
        <v>24</v>
      </c>
      <c r="Y3290" t="str">
        <f t="shared" si="207"/>
        <v>No</v>
      </c>
      <c r="Z3290" s="68">
        <v>43243</v>
      </c>
      <c r="AA3290" s="68">
        <v>44044</v>
      </c>
      <c r="AB3290">
        <v>363</v>
      </c>
      <c r="AC3290" t="s">
        <v>15616</v>
      </c>
    </row>
    <row r="3291" spans="1:29" x14ac:dyDescent="0.3">
      <c r="A3291" t="s">
        <v>15253</v>
      </c>
      <c r="B3291">
        <v>1408</v>
      </c>
      <c r="C3291" t="str">
        <f>VLOOKUP($B3291,Hosts!$A:$M,10,0)</f>
        <v>Within an hour</v>
      </c>
      <c r="D3291" s="70">
        <f>VLOOKUP($B3291,Hosts!$A:$M,11,0)</f>
        <v>1</v>
      </c>
      <c r="E3291" s="70">
        <f>VLOOKUP($B3291,Hosts!$A:$M,12,0)</f>
        <v>0.88</v>
      </c>
      <c r="F3291" t="str">
        <f>VLOOKUP($B3291,Hosts!$A:$M,13,0)</f>
        <v>Yes</v>
      </c>
      <c r="G3291" t="str">
        <f>INDEX(Hosts!$A:$M, MATCH(Places!$B3291,Hosts!$A:$A,0), MATCH(Places!G$1,Hosts!$A$1:$M$1,0))</f>
        <v>Within an hour</v>
      </c>
      <c r="H3291" s="70">
        <f>INDEX(Hosts!$A:$M, MATCH(Places!$B3291,Hosts!$A:$A,0), MATCH(Places!H$1,Hosts!$A$1:$M$1,0))</f>
        <v>1</v>
      </c>
      <c r="I3291" s="70">
        <f>INDEX(Hosts!$A:$M, MATCH(Places!$B3291,Hosts!$A:$A,0), MATCH(Places!I$1,Hosts!$A$1:$M$1,0))</f>
        <v>0.88</v>
      </c>
      <c r="J3291" t="str">
        <f>INDEX(Hosts!$A:$M, MATCH(Places!$B3291,Hosts!$A:$A,0), MATCH(Places!J$1,Hosts!$A$1:$M$1,0))</f>
        <v>Yes</v>
      </c>
      <c r="K3291">
        <v>17</v>
      </c>
      <c r="L3291" t="str">
        <f>VLOOKUP($K3291,Neighborhoods!$A:$C,2,0)</f>
        <v>Manhattan</v>
      </c>
      <c r="M3291" t="str">
        <f>VLOOKUP($K3291,Neighborhoods!$A:$C,3,0)</f>
        <v>Hell's Kitchen</v>
      </c>
      <c r="N3291" t="str">
        <f>INDEX(Neighborhoods!$A:$C, MATCH(Places!$K3291,Neighborhoods!$A:$A,0), MATCH(Places!N$1,Neighborhoods!$A$1:$C$1,0))</f>
        <v>Manhattan</v>
      </c>
      <c r="O3291" t="str">
        <f>INDEX(Neighborhoods!$A:$C, MATCH(Places!$K3291,Neighborhoods!$A:$A,0), MATCH(Places!O$1,Neighborhoods!$A$1:$C$1,0))</f>
        <v>Hell's Kitchen</v>
      </c>
      <c r="P3291" t="s">
        <v>1</v>
      </c>
      <c r="Q3291" t="str">
        <f t="shared" si="204"/>
        <v>Yes</v>
      </c>
      <c r="R3291">
        <v>2</v>
      </c>
      <c r="S3291" t="str">
        <f t="shared" si="205"/>
        <v>Small</v>
      </c>
      <c r="T3291" s="50">
        <v>54</v>
      </c>
      <c r="U3291" s="70">
        <f t="shared" si="206"/>
        <v>0.03</v>
      </c>
      <c r="V3291" s="52">
        <v>4.99</v>
      </c>
      <c r="W3291" s="52" t="str" cm="1">
        <f t="array" ref="W3291">_xlfn.SWITCH(ROUND(V3291,0),5,"Excellent",4,"Good",3,"Ok","Bad")</f>
        <v>Excellent</v>
      </c>
      <c r="X3291">
        <v>83</v>
      </c>
      <c r="Y3291" t="str">
        <f t="shared" si="207"/>
        <v>No</v>
      </c>
      <c r="Z3291" s="68">
        <v>43098</v>
      </c>
      <c r="AA3291" s="68">
        <v>43589</v>
      </c>
      <c r="AB3291">
        <v>78</v>
      </c>
      <c r="AC3291" t="s">
        <v>15615</v>
      </c>
    </row>
    <row r="3292" spans="1:29" x14ac:dyDescent="0.3">
      <c r="A3292" t="s">
        <v>14715</v>
      </c>
      <c r="B3292">
        <v>3394</v>
      </c>
      <c r="C3292" t="str">
        <f>VLOOKUP($B3292,Hosts!$A:$M,10,0)</f>
        <v>Within a day</v>
      </c>
      <c r="D3292" s="70">
        <f>VLOOKUP($B3292,Hosts!$A:$M,11,0)</f>
        <v>1</v>
      </c>
      <c r="E3292" s="70">
        <f>VLOOKUP($B3292,Hosts!$A:$M,12,0)</f>
        <v>0.9</v>
      </c>
      <c r="F3292" t="str">
        <f>VLOOKUP($B3292,Hosts!$A:$M,13,0)</f>
        <v>Yes</v>
      </c>
      <c r="G3292" t="str">
        <f>INDEX(Hosts!$A:$M, MATCH(Places!$B3292,Hosts!$A:$A,0), MATCH(Places!G$1,Hosts!$A$1:$M$1,0))</f>
        <v>Within a day</v>
      </c>
      <c r="H3292" s="70">
        <f>INDEX(Hosts!$A:$M, MATCH(Places!$B3292,Hosts!$A:$A,0), MATCH(Places!H$1,Hosts!$A$1:$M$1,0))</f>
        <v>1</v>
      </c>
      <c r="I3292" s="70">
        <f>INDEX(Hosts!$A:$M, MATCH(Places!$B3292,Hosts!$A:$A,0), MATCH(Places!I$1,Hosts!$A$1:$M$1,0))</f>
        <v>0.9</v>
      </c>
      <c r="J3292" t="str">
        <f>INDEX(Hosts!$A:$M, MATCH(Places!$B3292,Hosts!$A:$A,0), MATCH(Places!J$1,Hosts!$A$1:$M$1,0))</f>
        <v>Yes</v>
      </c>
      <c r="K3292">
        <v>21</v>
      </c>
      <c r="L3292" t="str">
        <f>VLOOKUP($K3292,Neighborhoods!$A:$C,2,0)</f>
        <v>Queens</v>
      </c>
      <c r="M3292" t="str">
        <f>VLOOKUP($K3292,Neighborhoods!$A:$C,3,0)</f>
        <v>Astoria</v>
      </c>
      <c r="N3292" t="str">
        <f>INDEX(Neighborhoods!$A:$C, MATCH(Places!$K3292,Neighborhoods!$A:$A,0), MATCH(Places!N$1,Neighborhoods!$A$1:$C$1,0))</f>
        <v>Queens</v>
      </c>
      <c r="O3292" t="str">
        <f>INDEX(Neighborhoods!$A:$C, MATCH(Places!$K3292,Neighborhoods!$A:$A,0), MATCH(Places!O$1,Neighborhoods!$A$1:$C$1,0))</f>
        <v>Astoria</v>
      </c>
      <c r="P3292" t="s">
        <v>11822</v>
      </c>
      <c r="Q3292" t="str">
        <f t="shared" si="204"/>
        <v>No</v>
      </c>
      <c r="R3292">
        <v>4</v>
      </c>
      <c r="S3292" t="str">
        <f t="shared" si="205"/>
        <v>Medium</v>
      </c>
      <c r="T3292" s="50">
        <v>127</v>
      </c>
      <c r="U3292" s="70">
        <f t="shared" si="206"/>
        <v>0.03</v>
      </c>
      <c r="V3292" s="52">
        <v>4.97</v>
      </c>
      <c r="W3292" s="52" t="str" cm="1">
        <f t="array" ref="W3292">_xlfn.SWITCH(ROUND(V3292,0),5,"Excellent",4,"Good",3,"Ok","Bad")</f>
        <v>Excellent</v>
      </c>
      <c r="X3292">
        <v>68</v>
      </c>
      <c r="Y3292" t="str">
        <f t="shared" si="207"/>
        <v>No</v>
      </c>
      <c r="Z3292" s="68">
        <v>43098</v>
      </c>
      <c r="AA3292" s="68">
        <v>43911</v>
      </c>
      <c r="AB3292">
        <v>127</v>
      </c>
      <c r="AC3292" t="s">
        <v>15615</v>
      </c>
    </row>
    <row r="3293" spans="1:29" x14ac:dyDescent="0.3">
      <c r="A3293" t="s">
        <v>2395</v>
      </c>
      <c r="B3293">
        <v>3432</v>
      </c>
      <c r="C3293" t="str">
        <f>VLOOKUP($B3293,Hosts!$A:$M,10,0)</f>
        <v>Within an hour</v>
      </c>
      <c r="D3293" s="70">
        <f>VLOOKUP($B3293,Hosts!$A:$M,11,0)</f>
        <v>1</v>
      </c>
      <c r="E3293" s="70">
        <f>VLOOKUP($B3293,Hosts!$A:$M,12,0)</f>
        <v>0.98</v>
      </c>
      <c r="F3293" t="str">
        <f>VLOOKUP($B3293,Hosts!$A:$M,13,0)</f>
        <v>No</v>
      </c>
      <c r="G3293" t="str">
        <f>INDEX(Hosts!$A:$M, MATCH(Places!$B3293,Hosts!$A:$A,0), MATCH(Places!G$1,Hosts!$A$1:$M$1,0))</f>
        <v>Within an hour</v>
      </c>
      <c r="H3293" s="70">
        <f>INDEX(Hosts!$A:$M, MATCH(Places!$B3293,Hosts!$A:$A,0), MATCH(Places!H$1,Hosts!$A$1:$M$1,0))</f>
        <v>1</v>
      </c>
      <c r="I3293" s="70">
        <f>INDEX(Hosts!$A:$M, MATCH(Places!$B3293,Hosts!$A:$A,0), MATCH(Places!I$1,Hosts!$A$1:$M$1,0))</f>
        <v>0.98</v>
      </c>
      <c r="J3293" t="str">
        <f>INDEX(Hosts!$A:$M, MATCH(Places!$B3293,Hosts!$A:$A,0), MATCH(Places!J$1,Hosts!$A$1:$M$1,0))</f>
        <v>No</v>
      </c>
      <c r="K3293">
        <v>23</v>
      </c>
      <c r="L3293" t="str">
        <f>VLOOKUP($K3293,Neighborhoods!$A:$C,2,0)</f>
        <v>Queens</v>
      </c>
      <c r="M3293" t="str">
        <f>VLOOKUP($K3293,Neighborhoods!$A:$C,3,0)</f>
        <v>Jamaica</v>
      </c>
      <c r="N3293" t="str">
        <f>INDEX(Neighborhoods!$A:$C, MATCH(Places!$K3293,Neighborhoods!$A:$A,0), MATCH(Places!N$1,Neighborhoods!$A$1:$C$1,0))</f>
        <v>Queens</v>
      </c>
      <c r="O3293" t="str">
        <f>INDEX(Neighborhoods!$A:$C, MATCH(Places!$K3293,Neighborhoods!$A:$A,0), MATCH(Places!O$1,Neighborhoods!$A$1:$C$1,0))</f>
        <v>Jamaica</v>
      </c>
      <c r="P3293" t="s">
        <v>1</v>
      </c>
      <c r="Q3293" t="str">
        <f t="shared" si="204"/>
        <v>Yes</v>
      </c>
      <c r="R3293">
        <v>4</v>
      </c>
      <c r="S3293" t="str">
        <f t="shared" si="205"/>
        <v>Medium</v>
      </c>
      <c r="T3293" s="50">
        <v>89</v>
      </c>
      <c r="U3293" s="70">
        <f t="shared" si="206"/>
        <v>0.03</v>
      </c>
      <c r="V3293" s="52">
        <v>4.74</v>
      </c>
      <c r="W3293" s="52" t="str" cm="1">
        <f t="array" ref="W3293">_xlfn.SWITCH(ROUND(V3293,0),5,"Excellent",4,"Good",3,"Ok","Bad")</f>
        <v>Excellent</v>
      </c>
      <c r="X3293">
        <v>80</v>
      </c>
      <c r="Y3293" t="str">
        <f t="shared" si="207"/>
        <v>No</v>
      </c>
      <c r="Z3293" s="68">
        <v>43102</v>
      </c>
      <c r="AA3293" s="68">
        <v>43832</v>
      </c>
      <c r="AB3293">
        <v>177</v>
      </c>
      <c r="AC3293" t="s">
        <v>15616</v>
      </c>
    </row>
    <row r="3294" spans="1:29" x14ac:dyDescent="0.3">
      <c r="A3294" t="s">
        <v>14849</v>
      </c>
      <c r="B3294">
        <v>3442</v>
      </c>
      <c r="C3294" t="str">
        <f>VLOOKUP($B3294,Hosts!$A:$M,10,0)</f>
        <v>Within an hour</v>
      </c>
      <c r="D3294" s="70">
        <f>VLOOKUP($B3294,Hosts!$A:$M,11,0)</f>
        <v>1</v>
      </c>
      <c r="E3294" s="70">
        <f>VLOOKUP($B3294,Hosts!$A:$M,12,0)</f>
        <v>0.9</v>
      </c>
      <c r="F3294" t="str">
        <f>VLOOKUP($B3294,Hosts!$A:$M,13,0)</f>
        <v>No</v>
      </c>
      <c r="G3294" t="str">
        <f>INDEX(Hosts!$A:$M, MATCH(Places!$B3294,Hosts!$A:$A,0), MATCH(Places!G$1,Hosts!$A$1:$M$1,0))</f>
        <v>Within an hour</v>
      </c>
      <c r="H3294" s="70">
        <f>INDEX(Hosts!$A:$M, MATCH(Places!$B3294,Hosts!$A:$A,0), MATCH(Places!H$1,Hosts!$A$1:$M$1,0))</f>
        <v>1</v>
      </c>
      <c r="I3294" s="70">
        <f>INDEX(Hosts!$A:$M, MATCH(Places!$B3294,Hosts!$A:$A,0), MATCH(Places!I$1,Hosts!$A$1:$M$1,0))</f>
        <v>0.9</v>
      </c>
      <c r="J3294" t="str">
        <f>INDEX(Hosts!$A:$M, MATCH(Places!$B3294,Hosts!$A:$A,0), MATCH(Places!J$1,Hosts!$A$1:$M$1,0))</f>
        <v>No</v>
      </c>
      <c r="K3294">
        <v>19</v>
      </c>
      <c r="L3294" t="str">
        <f>VLOOKUP($K3294,Neighborhoods!$A:$C,2,0)</f>
        <v>Manhattan</v>
      </c>
      <c r="M3294" t="str">
        <f>VLOOKUP($K3294,Neighborhoods!$A:$C,3,0)</f>
        <v>Upper East Side</v>
      </c>
      <c r="N3294" t="str">
        <f>INDEX(Neighborhoods!$A:$C, MATCH(Places!$K3294,Neighborhoods!$A:$A,0), MATCH(Places!N$1,Neighborhoods!$A$1:$C$1,0))</f>
        <v>Manhattan</v>
      </c>
      <c r="O3294" t="str">
        <f>INDEX(Neighborhoods!$A:$C, MATCH(Places!$K3294,Neighborhoods!$A:$A,0), MATCH(Places!O$1,Neighborhoods!$A$1:$C$1,0))</f>
        <v>Upper East Side</v>
      </c>
      <c r="P3294" t="s">
        <v>11822</v>
      </c>
      <c r="Q3294" t="str">
        <f t="shared" si="204"/>
        <v>No</v>
      </c>
      <c r="R3294">
        <v>2</v>
      </c>
      <c r="S3294" t="str">
        <f t="shared" si="205"/>
        <v>Small</v>
      </c>
      <c r="T3294" s="50">
        <v>100</v>
      </c>
      <c r="U3294" s="70">
        <f t="shared" si="206"/>
        <v>0.03</v>
      </c>
      <c r="V3294" s="52">
        <v>4.82</v>
      </c>
      <c r="W3294" s="52" t="str" cm="1">
        <f t="array" ref="W3294">_xlfn.SWITCH(ROUND(V3294,0),5,"Excellent",4,"Good",3,"Ok","Bad")</f>
        <v>Excellent</v>
      </c>
      <c r="X3294">
        <v>45</v>
      </c>
      <c r="Y3294" t="str">
        <f t="shared" si="207"/>
        <v>No</v>
      </c>
      <c r="Z3294" s="68">
        <v>43101</v>
      </c>
      <c r="AA3294" s="68">
        <v>43833</v>
      </c>
      <c r="AB3294">
        <v>327</v>
      </c>
      <c r="AC3294" t="s">
        <v>15615</v>
      </c>
    </row>
    <row r="3295" spans="1:29" x14ac:dyDescent="0.3">
      <c r="A3295" t="s">
        <v>2396</v>
      </c>
      <c r="B3295">
        <v>2569</v>
      </c>
      <c r="C3295" t="str">
        <f>VLOOKUP($B3295,Hosts!$A:$M,10,0)</f>
        <v>Within an hour</v>
      </c>
      <c r="D3295" s="70">
        <f>VLOOKUP($B3295,Hosts!$A:$M,11,0)</f>
        <v>1</v>
      </c>
      <c r="E3295" s="70">
        <f>VLOOKUP($B3295,Hosts!$A:$M,12,0)</f>
        <v>0.93</v>
      </c>
      <c r="F3295" t="str">
        <f>VLOOKUP($B3295,Hosts!$A:$M,13,0)</f>
        <v>Yes</v>
      </c>
      <c r="G3295" t="str">
        <f>INDEX(Hosts!$A:$M, MATCH(Places!$B3295,Hosts!$A:$A,0), MATCH(Places!G$1,Hosts!$A$1:$M$1,0))</f>
        <v>Within an hour</v>
      </c>
      <c r="H3295" s="70">
        <f>INDEX(Hosts!$A:$M, MATCH(Places!$B3295,Hosts!$A:$A,0), MATCH(Places!H$1,Hosts!$A$1:$M$1,0))</f>
        <v>1</v>
      </c>
      <c r="I3295" s="70">
        <f>INDEX(Hosts!$A:$M, MATCH(Places!$B3295,Hosts!$A:$A,0), MATCH(Places!I$1,Hosts!$A$1:$M$1,0))</f>
        <v>0.93</v>
      </c>
      <c r="J3295" t="str">
        <f>INDEX(Hosts!$A:$M, MATCH(Places!$B3295,Hosts!$A:$A,0), MATCH(Places!J$1,Hosts!$A$1:$M$1,0))</f>
        <v>Yes</v>
      </c>
      <c r="K3295">
        <v>20</v>
      </c>
      <c r="L3295" t="str">
        <f>VLOOKUP($K3295,Neighborhoods!$A:$C,2,0)</f>
        <v>Manhattan</v>
      </c>
      <c r="M3295" t="str">
        <f>VLOOKUP($K3295,Neighborhoods!$A:$C,3,0)</f>
        <v>Upper West Side</v>
      </c>
      <c r="N3295" t="str">
        <f>INDEX(Neighborhoods!$A:$C, MATCH(Places!$K3295,Neighborhoods!$A:$A,0), MATCH(Places!N$1,Neighborhoods!$A$1:$C$1,0))</f>
        <v>Manhattan</v>
      </c>
      <c r="O3295" t="str">
        <f>INDEX(Neighborhoods!$A:$C, MATCH(Places!$K3295,Neighborhoods!$A:$A,0), MATCH(Places!O$1,Neighborhoods!$A$1:$C$1,0))</f>
        <v>Upper West Side</v>
      </c>
      <c r="P3295" t="s">
        <v>11822</v>
      </c>
      <c r="Q3295" t="str">
        <f t="shared" si="204"/>
        <v>No</v>
      </c>
      <c r="R3295">
        <v>4</v>
      </c>
      <c r="S3295" t="str">
        <f t="shared" si="205"/>
        <v>Medium</v>
      </c>
      <c r="T3295" s="50">
        <v>500</v>
      </c>
      <c r="U3295" s="70">
        <f t="shared" si="206"/>
        <v>0.05</v>
      </c>
      <c r="V3295" s="52">
        <v>5</v>
      </c>
      <c r="W3295" s="52" t="str" cm="1">
        <f t="array" ref="W3295">_xlfn.SWITCH(ROUND(V3295,0),5,"Excellent",4,"Good",3,"Ok","Bad")</f>
        <v>Excellent</v>
      </c>
      <c r="X3295">
        <v>49</v>
      </c>
      <c r="Y3295" t="str">
        <f t="shared" si="207"/>
        <v>No</v>
      </c>
      <c r="Z3295" s="68">
        <v>43144</v>
      </c>
      <c r="AA3295" s="68">
        <v>43911</v>
      </c>
      <c r="AB3295">
        <v>42</v>
      </c>
      <c r="AC3295" t="s">
        <v>15616</v>
      </c>
    </row>
    <row r="3296" spans="1:29" x14ac:dyDescent="0.3">
      <c r="A3296" t="s">
        <v>13264</v>
      </c>
      <c r="B3296">
        <v>3257</v>
      </c>
      <c r="C3296" t="str">
        <f>VLOOKUP($B3296,Hosts!$A:$M,10,0)</f>
        <v>Within an hour</v>
      </c>
      <c r="D3296" s="70">
        <f>VLOOKUP($B3296,Hosts!$A:$M,11,0)</f>
        <v>1</v>
      </c>
      <c r="E3296" s="70">
        <f>VLOOKUP($B3296,Hosts!$A:$M,12,0)</f>
        <v>1</v>
      </c>
      <c r="F3296" t="str">
        <f>VLOOKUP($B3296,Hosts!$A:$M,13,0)</f>
        <v>Yes</v>
      </c>
      <c r="G3296" t="str">
        <f>INDEX(Hosts!$A:$M, MATCH(Places!$B3296,Hosts!$A:$A,0), MATCH(Places!G$1,Hosts!$A$1:$M$1,0))</f>
        <v>Within an hour</v>
      </c>
      <c r="H3296" s="70">
        <f>INDEX(Hosts!$A:$M, MATCH(Places!$B3296,Hosts!$A:$A,0), MATCH(Places!H$1,Hosts!$A$1:$M$1,0))</f>
        <v>1</v>
      </c>
      <c r="I3296" s="70">
        <f>INDEX(Hosts!$A:$M, MATCH(Places!$B3296,Hosts!$A:$A,0), MATCH(Places!I$1,Hosts!$A$1:$M$1,0))</f>
        <v>1</v>
      </c>
      <c r="J3296" t="str">
        <f>INDEX(Hosts!$A:$M, MATCH(Places!$B3296,Hosts!$A:$A,0), MATCH(Places!J$1,Hosts!$A$1:$M$1,0))</f>
        <v>Yes</v>
      </c>
      <c r="K3296">
        <v>23</v>
      </c>
      <c r="L3296" t="str">
        <f>VLOOKUP($K3296,Neighborhoods!$A:$C,2,0)</f>
        <v>Queens</v>
      </c>
      <c r="M3296" t="str">
        <f>VLOOKUP($K3296,Neighborhoods!$A:$C,3,0)</f>
        <v>Jamaica</v>
      </c>
      <c r="N3296" t="str">
        <f>INDEX(Neighborhoods!$A:$C, MATCH(Places!$K3296,Neighborhoods!$A:$A,0), MATCH(Places!N$1,Neighborhoods!$A$1:$C$1,0))</f>
        <v>Queens</v>
      </c>
      <c r="O3296" t="str">
        <f>INDEX(Neighborhoods!$A:$C, MATCH(Places!$K3296,Neighborhoods!$A:$A,0), MATCH(Places!O$1,Neighborhoods!$A$1:$C$1,0))</f>
        <v>Jamaica</v>
      </c>
      <c r="P3296" t="s">
        <v>11822</v>
      </c>
      <c r="Q3296" t="str">
        <f t="shared" si="204"/>
        <v>No</v>
      </c>
      <c r="R3296">
        <v>2</v>
      </c>
      <c r="S3296" t="str">
        <f t="shared" si="205"/>
        <v>Small</v>
      </c>
      <c r="T3296" s="50">
        <v>45</v>
      </c>
      <c r="U3296" s="70">
        <f t="shared" si="206"/>
        <v>0.03</v>
      </c>
      <c r="V3296" s="52">
        <v>4.8899999999999997</v>
      </c>
      <c r="W3296" s="52" t="str" cm="1">
        <f t="array" ref="W3296">_xlfn.SWITCH(ROUND(V3296,0),5,"Excellent",4,"Good",3,"Ok","Bad")</f>
        <v>Excellent</v>
      </c>
      <c r="X3296">
        <v>133</v>
      </c>
      <c r="Y3296" t="str">
        <f t="shared" si="207"/>
        <v>Yes</v>
      </c>
      <c r="Z3296" s="68">
        <v>43114</v>
      </c>
      <c r="AA3296" s="68">
        <v>44038</v>
      </c>
      <c r="AB3296">
        <v>15</v>
      </c>
      <c r="AC3296" t="s">
        <v>15616</v>
      </c>
    </row>
    <row r="3297" spans="1:29" x14ac:dyDescent="0.3">
      <c r="A3297" t="s">
        <v>2397</v>
      </c>
      <c r="B3297">
        <v>609</v>
      </c>
      <c r="C3297" t="str">
        <f>VLOOKUP($B3297,Hosts!$A:$M,10,0)</f>
        <v>A few days or more</v>
      </c>
      <c r="D3297" s="70">
        <f>VLOOKUP($B3297,Hosts!$A:$M,11,0)</f>
        <v>0</v>
      </c>
      <c r="E3297" s="70">
        <f>VLOOKUP($B3297,Hosts!$A:$M,12,0)</f>
        <v>0.75</v>
      </c>
      <c r="F3297" t="str">
        <f>VLOOKUP($B3297,Hosts!$A:$M,13,0)</f>
        <v>No</v>
      </c>
      <c r="G3297" t="str">
        <f>INDEX(Hosts!$A:$M, MATCH(Places!$B3297,Hosts!$A:$A,0), MATCH(Places!G$1,Hosts!$A$1:$M$1,0))</f>
        <v>A few days or more</v>
      </c>
      <c r="H3297" s="70">
        <f>INDEX(Hosts!$A:$M, MATCH(Places!$B3297,Hosts!$A:$A,0), MATCH(Places!H$1,Hosts!$A$1:$M$1,0))</f>
        <v>0</v>
      </c>
      <c r="I3297" s="70">
        <f>INDEX(Hosts!$A:$M, MATCH(Places!$B3297,Hosts!$A:$A,0), MATCH(Places!I$1,Hosts!$A$1:$M$1,0))</f>
        <v>0.75</v>
      </c>
      <c r="J3297" t="str">
        <f>INDEX(Hosts!$A:$M, MATCH(Places!$B3297,Hosts!$A:$A,0), MATCH(Places!J$1,Hosts!$A$1:$M$1,0))</f>
        <v>No</v>
      </c>
      <c r="K3297">
        <v>12</v>
      </c>
      <c r="L3297" t="str">
        <f>VLOOKUP($K3297,Neighborhoods!$A:$C,2,0)</f>
        <v>Brooklyn</v>
      </c>
      <c r="M3297" t="str">
        <f>VLOOKUP($K3297,Neighborhoods!$A:$C,3,0)</f>
        <v>Williamsburg</v>
      </c>
      <c r="N3297" t="str">
        <f>INDEX(Neighborhoods!$A:$C, MATCH(Places!$K3297,Neighborhoods!$A:$A,0), MATCH(Places!N$1,Neighborhoods!$A$1:$C$1,0))</f>
        <v>Brooklyn</v>
      </c>
      <c r="O3297" t="str">
        <f>INDEX(Neighborhoods!$A:$C, MATCH(Places!$K3297,Neighborhoods!$A:$A,0), MATCH(Places!O$1,Neighborhoods!$A$1:$C$1,0))</f>
        <v>Williamsburg</v>
      </c>
      <c r="P3297" t="s">
        <v>1</v>
      </c>
      <c r="Q3297" t="str">
        <f t="shared" si="204"/>
        <v>Yes</v>
      </c>
      <c r="R3297">
        <v>2</v>
      </c>
      <c r="S3297" t="str">
        <f t="shared" si="205"/>
        <v>Small</v>
      </c>
      <c r="T3297" s="50">
        <v>98</v>
      </c>
      <c r="U3297" s="70">
        <f t="shared" si="206"/>
        <v>0.03</v>
      </c>
      <c r="V3297" s="52">
        <v>4.67</v>
      </c>
      <c r="W3297" s="52" t="str" cm="1">
        <f t="array" ref="W3297">_xlfn.SWITCH(ROUND(V3297,0),5,"Excellent",4,"Good",3,"Ok","Bad")</f>
        <v>Excellent</v>
      </c>
      <c r="X3297">
        <v>6</v>
      </c>
      <c r="Y3297" t="str">
        <f t="shared" si="207"/>
        <v>No</v>
      </c>
      <c r="Z3297" s="68">
        <v>43098</v>
      </c>
      <c r="AA3297" s="68">
        <v>43864</v>
      </c>
      <c r="AB3297">
        <v>90</v>
      </c>
      <c r="AC3297" t="s">
        <v>15615</v>
      </c>
    </row>
    <row r="3298" spans="1:29" x14ac:dyDescent="0.3">
      <c r="A3298" t="s">
        <v>13881</v>
      </c>
      <c r="B3298">
        <v>108</v>
      </c>
      <c r="C3298" t="str">
        <f>VLOOKUP($B3298,Hosts!$A:$M,10,0)</f>
        <v>Within a few hours</v>
      </c>
      <c r="D3298" s="70">
        <f>VLOOKUP($B3298,Hosts!$A:$M,11,0)</f>
        <v>1</v>
      </c>
      <c r="E3298" s="70">
        <f>VLOOKUP($B3298,Hosts!$A:$M,12,0)</f>
        <v>0.96</v>
      </c>
      <c r="F3298" t="str">
        <f>VLOOKUP($B3298,Hosts!$A:$M,13,0)</f>
        <v>No</v>
      </c>
      <c r="G3298" t="str">
        <f>INDEX(Hosts!$A:$M, MATCH(Places!$B3298,Hosts!$A:$A,0), MATCH(Places!G$1,Hosts!$A$1:$M$1,0))</f>
        <v>Within a few hours</v>
      </c>
      <c r="H3298" s="70">
        <f>INDEX(Hosts!$A:$M, MATCH(Places!$B3298,Hosts!$A:$A,0), MATCH(Places!H$1,Hosts!$A$1:$M$1,0))</f>
        <v>1</v>
      </c>
      <c r="I3298" s="70">
        <f>INDEX(Hosts!$A:$M, MATCH(Places!$B3298,Hosts!$A:$A,0), MATCH(Places!I$1,Hosts!$A$1:$M$1,0))</f>
        <v>0.96</v>
      </c>
      <c r="J3298" t="str">
        <f>INDEX(Hosts!$A:$M, MATCH(Places!$B3298,Hosts!$A:$A,0), MATCH(Places!J$1,Hosts!$A$1:$M$1,0))</f>
        <v>No</v>
      </c>
      <c r="K3298">
        <v>9</v>
      </c>
      <c r="L3298" t="str">
        <f>VLOOKUP($K3298,Neighborhoods!$A:$C,2,0)</f>
        <v>Brooklyn</v>
      </c>
      <c r="M3298" t="str">
        <f>VLOOKUP($K3298,Neighborhoods!$A:$C,3,0)</f>
        <v>Crown Heights</v>
      </c>
      <c r="N3298" t="str">
        <f>INDEX(Neighborhoods!$A:$C, MATCH(Places!$K3298,Neighborhoods!$A:$A,0), MATCH(Places!N$1,Neighborhoods!$A$1:$C$1,0))</f>
        <v>Brooklyn</v>
      </c>
      <c r="O3298" t="str">
        <f>INDEX(Neighborhoods!$A:$C, MATCH(Places!$K3298,Neighborhoods!$A:$A,0), MATCH(Places!O$1,Neighborhoods!$A$1:$C$1,0))</f>
        <v>Crown Heights</v>
      </c>
      <c r="P3298" t="s">
        <v>11822</v>
      </c>
      <c r="Q3298" t="str">
        <f t="shared" si="204"/>
        <v>No</v>
      </c>
      <c r="R3298">
        <v>12</v>
      </c>
      <c r="S3298" t="str">
        <f t="shared" si="205"/>
        <v>Large</v>
      </c>
      <c r="T3298" s="50">
        <v>250</v>
      </c>
      <c r="U3298" s="70">
        <f t="shared" si="206"/>
        <v>0.04</v>
      </c>
      <c r="V3298" s="52">
        <v>4.74</v>
      </c>
      <c r="W3298" s="52" t="str" cm="1">
        <f t="array" ref="W3298">_xlfn.SWITCH(ROUND(V3298,0),5,"Excellent",4,"Good",3,"Ok","Bad")</f>
        <v>Excellent</v>
      </c>
      <c r="X3298">
        <v>46</v>
      </c>
      <c r="Y3298" t="str">
        <f t="shared" si="207"/>
        <v>No</v>
      </c>
      <c r="Z3298" s="68">
        <v>43104</v>
      </c>
      <c r="AA3298" s="68">
        <v>44005</v>
      </c>
      <c r="AB3298">
        <v>251</v>
      </c>
      <c r="AC3298" t="s">
        <v>15616</v>
      </c>
    </row>
    <row r="3299" spans="1:29" x14ac:dyDescent="0.3">
      <c r="A3299" t="s">
        <v>2398</v>
      </c>
      <c r="B3299">
        <v>3443</v>
      </c>
      <c r="C3299" t="str">
        <f>VLOOKUP($B3299,Hosts!$A:$M,10,0)</f>
        <v>Within an hour</v>
      </c>
      <c r="D3299" s="70">
        <f>VLOOKUP($B3299,Hosts!$A:$M,11,0)</f>
        <v>1</v>
      </c>
      <c r="E3299" s="70">
        <f>VLOOKUP($B3299,Hosts!$A:$M,12,0)</f>
        <v>1</v>
      </c>
      <c r="F3299" t="str">
        <f>VLOOKUP($B3299,Hosts!$A:$M,13,0)</f>
        <v>No</v>
      </c>
      <c r="G3299" t="str">
        <f>INDEX(Hosts!$A:$M, MATCH(Places!$B3299,Hosts!$A:$A,0), MATCH(Places!G$1,Hosts!$A$1:$M$1,0))</f>
        <v>Within an hour</v>
      </c>
      <c r="H3299" s="70">
        <f>INDEX(Hosts!$A:$M, MATCH(Places!$B3299,Hosts!$A:$A,0), MATCH(Places!H$1,Hosts!$A$1:$M$1,0))</f>
        <v>1</v>
      </c>
      <c r="I3299" s="70">
        <f>INDEX(Hosts!$A:$M, MATCH(Places!$B3299,Hosts!$A:$A,0), MATCH(Places!I$1,Hosts!$A$1:$M$1,0))</f>
        <v>1</v>
      </c>
      <c r="J3299" t="str">
        <f>INDEX(Hosts!$A:$M, MATCH(Places!$B3299,Hosts!$A:$A,0), MATCH(Places!J$1,Hosts!$A$1:$M$1,0))</f>
        <v>No</v>
      </c>
      <c r="K3299">
        <v>17</v>
      </c>
      <c r="L3299" t="str">
        <f>VLOOKUP($K3299,Neighborhoods!$A:$C,2,0)</f>
        <v>Manhattan</v>
      </c>
      <c r="M3299" t="str">
        <f>VLOOKUP($K3299,Neighborhoods!$A:$C,3,0)</f>
        <v>Hell's Kitchen</v>
      </c>
      <c r="N3299" t="str">
        <f>INDEX(Neighborhoods!$A:$C, MATCH(Places!$K3299,Neighborhoods!$A:$A,0), MATCH(Places!N$1,Neighborhoods!$A$1:$C$1,0))</f>
        <v>Manhattan</v>
      </c>
      <c r="O3299" t="str">
        <f>INDEX(Neighborhoods!$A:$C, MATCH(Places!$K3299,Neighborhoods!$A:$A,0), MATCH(Places!O$1,Neighborhoods!$A$1:$C$1,0))</f>
        <v>Hell's Kitchen</v>
      </c>
      <c r="P3299" t="s">
        <v>1</v>
      </c>
      <c r="Q3299" t="str">
        <f t="shared" si="204"/>
        <v>Yes</v>
      </c>
      <c r="R3299">
        <v>2</v>
      </c>
      <c r="S3299" t="str">
        <f t="shared" si="205"/>
        <v>Small</v>
      </c>
      <c r="T3299" s="50">
        <v>100</v>
      </c>
      <c r="U3299" s="70">
        <f t="shared" si="206"/>
        <v>0.03</v>
      </c>
      <c r="V3299" s="52">
        <v>4.71</v>
      </c>
      <c r="W3299" s="52" t="str" cm="1">
        <f t="array" ref="W3299">_xlfn.SWITCH(ROUND(V3299,0),5,"Excellent",4,"Good",3,"Ok","Bad")</f>
        <v>Excellent</v>
      </c>
      <c r="X3299">
        <v>34</v>
      </c>
      <c r="Y3299" t="str">
        <f t="shared" si="207"/>
        <v>No</v>
      </c>
      <c r="Z3299" s="68">
        <v>43103</v>
      </c>
      <c r="AA3299" s="68">
        <v>43908</v>
      </c>
      <c r="AB3299">
        <v>166</v>
      </c>
      <c r="AC3299" t="s">
        <v>15616</v>
      </c>
    </row>
    <row r="3300" spans="1:29" x14ac:dyDescent="0.3">
      <c r="A3300" t="s">
        <v>2399</v>
      </c>
      <c r="B3300">
        <v>1038</v>
      </c>
      <c r="C3300" t="str">
        <f>VLOOKUP($B3300,Hosts!$A:$M,10,0)</f>
        <v>A few days or more</v>
      </c>
      <c r="D3300" s="70">
        <f>VLOOKUP($B3300,Hosts!$A:$M,11,0)</f>
        <v>0.4</v>
      </c>
      <c r="E3300" s="70">
        <f>VLOOKUP($B3300,Hosts!$A:$M,12,0)</f>
        <v>0.64</v>
      </c>
      <c r="F3300" t="str">
        <f>VLOOKUP($B3300,Hosts!$A:$M,13,0)</f>
        <v>No</v>
      </c>
      <c r="G3300" t="str">
        <f>INDEX(Hosts!$A:$M, MATCH(Places!$B3300,Hosts!$A:$A,0), MATCH(Places!G$1,Hosts!$A$1:$M$1,0))</f>
        <v>A few days or more</v>
      </c>
      <c r="H3300" s="70">
        <f>INDEX(Hosts!$A:$M, MATCH(Places!$B3300,Hosts!$A:$A,0), MATCH(Places!H$1,Hosts!$A$1:$M$1,0))</f>
        <v>0.4</v>
      </c>
      <c r="I3300" s="70">
        <f>INDEX(Hosts!$A:$M, MATCH(Places!$B3300,Hosts!$A:$A,0), MATCH(Places!I$1,Hosts!$A$1:$M$1,0))</f>
        <v>0.64</v>
      </c>
      <c r="J3300" t="str">
        <f>INDEX(Hosts!$A:$M, MATCH(Places!$B3300,Hosts!$A:$A,0), MATCH(Places!J$1,Hosts!$A$1:$M$1,0))</f>
        <v>No</v>
      </c>
      <c r="K3300">
        <v>7</v>
      </c>
      <c r="L3300" t="str">
        <f>VLOOKUP($K3300,Neighborhoods!$A:$C,2,0)</f>
        <v>Brooklyn</v>
      </c>
      <c r="M3300" t="str">
        <f>VLOOKUP($K3300,Neighborhoods!$A:$C,3,0)</f>
        <v>Bedford-Stuyvesant</v>
      </c>
      <c r="N3300" t="str">
        <f>INDEX(Neighborhoods!$A:$C, MATCH(Places!$K3300,Neighborhoods!$A:$A,0), MATCH(Places!N$1,Neighborhoods!$A$1:$C$1,0))</f>
        <v>Brooklyn</v>
      </c>
      <c r="O3300" t="str">
        <f>INDEX(Neighborhoods!$A:$C, MATCH(Places!$K3300,Neighborhoods!$A:$A,0), MATCH(Places!O$1,Neighborhoods!$A$1:$C$1,0))</f>
        <v>Bedford-Stuyvesant</v>
      </c>
      <c r="P3300" t="s">
        <v>11822</v>
      </c>
      <c r="Q3300" t="str">
        <f t="shared" si="204"/>
        <v>No</v>
      </c>
      <c r="R3300">
        <v>4</v>
      </c>
      <c r="S3300" t="str">
        <f t="shared" si="205"/>
        <v>Medium</v>
      </c>
      <c r="T3300" s="50">
        <v>90</v>
      </c>
      <c r="U3300" s="70">
        <f t="shared" si="206"/>
        <v>0.03</v>
      </c>
      <c r="V3300" s="52">
        <v>4.76</v>
      </c>
      <c r="W3300" s="52" t="str" cm="1">
        <f t="array" ref="W3300">_xlfn.SWITCH(ROUND(V3300,0),5,"Excellent",4,"Good",3,"Ok","Bad")</f>
        <v>Excellent</v>
      </c>
      <c r="X3300">
        <v>42</v>
      </c>
      <c r="Y3300" t="str">
        <f t="shared" si="207"/>
        <v>No</v>
      </c>
      <c r="Z3300" s="68">
        <v>43142</v>
      </c>
      <c r="AA3300" s="68">
        <v>43848</v>
      </c>
      <c r="AB3300">
        <v>20</v>
      </c>
      <c r="AC3300" t="s">
        <v>15615</v>
      </c>
    </row>
    <row r="3301" spans="1:29" x14ac:dyDescent="0.3">
      <c r="A3301" t="s">
        <v>2400</v>
      </c>
      <c r="B3301">
        <v>2034</v>
      </c>
      <c r="C3301" t="str">
        <f>VLOOKUP($B3301,Hosts!$A:$M,10,0)</f>
        <v>Within an hour</v>
      </c>
      <c r="D3301" s="70">
        <f>VLOOKUP($B3301,Hosts!$A:$M,11,0)</f>
        <v>1</v>
      </c>
      <c r="E3301" s="70">
        <f>VLOOKUP($B3301,Hosts!$A:$M,12,0)</f>
        <v>0.98</v>
      </c>
      <c r="F3301" t="str">
        <f>VLOOKUP($B3301,Hosts!$A:$M,13,0)</f>
        <v>Yes</v>
      </c>
      <c r="G3301" t="str">
        <f>INDEX(Hosts!$A:$M, MATCH(Places!$B3301,Hosts!$A:$A,0), MATCH(Places!G$1,Hosts!$A$1:$M$1,0))</f>
        <v>Within an hour</v>
      </c>
      <c r="H3301" s="70">
        <f>INDEX(Hosts!$A:$M, MATCH(Places!$B3301,Hosts!$A:$A,0), MATCH(Places!H$1,Hosts!$A$1:$M$1,0))</f>
        <v>1</v>
      </c>
      <c r="I3301" s="70">
        <f>INDEX(Hosts!$A:$M, MATCH(Places!$B3301,Hosts!$A:$A,0), MATCH(Places!I$1,Hosts!$A$1:$M$1,0))</f>
        <v>0.98</v>
      </c>
      <c r="J3301" t="str">
        <f>INDEX(Hosts!$A:$M, MATCH(Places!$B3301,Hosts!$A:$A,0), MATCH(Places!J$1,Hosts!$A$1:$M$1,0))</f>
        <v>Yes</v>
      </c>
      <c r="K3301">
        <v>12</v>
      </c>
      <c r="L3301" t="str">
        <f>VLOOKUP($K3301,Neighborhoods!$A:$C,2,0)</f>
        <v>Brooklyn</v>
      </c>
      <c r="M3301" t="str">
        <f>VLOOKUP($K3301,Neighborhoods!$A:$C,3,0)</f>
        <v>Williamsburg</v>
      </c>
      <c r="N3301" t="str">
        <f>INDEX(Neighborhoods!$A:$C, MATCH(Places!$K3301,Neighborhoods!$A:$A,0), MATCH(Places!N$1,Neighborhoods!$A$1:$C$1,0))</f>
        <v>Brooklyn</v>
      </c>
      <c r="O3301" t="str">
        <f>INDEX(Neighborhoods!$A:$C, MATCH(Places!$K3301,Neighborhoods!$A:$A,0), MATCH(Places!O$1,Neighborhoods!$A$1:$C$1,0))</f>
        <v>Williamsburg</v>
      </c>
      <c r="P3301" t="s">
        <v>11822</v>
      </c>
      <c r="Q3301" t="str">
        <f t="shared" si="204"/>
        <v>No</v>
      </c>
      <c r="R3301">
        <v>4</v>
      </c>
      <c r="S3301" t="str">
        <f t="shared" si="205"/>
        <v>Medium</v>
      </c>
      <c r="T3301" s="50">
        <v>114</v>
      </c>
      <c r="U3301" s="70">
        <f t="shared" si="206"/>
        <v>0.03</v>
      </c>
      <c r="V3301" s="52">
        <v>5</v>
      </c>
      <c r="W3301" s="52" t="str" cm="1">
        <f t="array" ref="W3301">_xlfn.SWITCH(ROUND(V3301,0),5,"Excellent",4,"Good",3,"Ok","Bad")</f>
        <v>Excellent</v>
      </c>
      <c r="X3301">
        <v>56</v>
      </c>
      <c r="Y3301" t="str">
        <f t="shared" si="207"/>
        <v>No</v>
      </c>
      <c r="Z3301" s="68">
        <v>43102</v>
      </c>
      <c r="AA3301" s="68">
        <v>44004</v>
      </c>
      <c r="AB3301">
        <v>242</v>
      </c>
      <c r="AC3301" t="s">
        <v>15615</v>
      </c>
    </row>
    <row r="3302" spans="1:29" x14ac:dyDescent="0.3">
      <c r="A3302" t="s">
        <v>13747</v>
      </c>
      <c r="B3302">
        <v>3444</v>
      </c>
      <c r="C3302" t="str">
        <f>VLOOKUP($B3302,Hosts!$A:$M,10,0)</f>
        <v>Within an hour</v>
      </c>
      <c r="D3302" s="70">
        <f>VLOOKUP($B3302,Hosts!$A:$M,11,0)</f>
        <v>1</v>
      </c>
      <c r="E3302" s="70">
        <f>VLOOKUP($B3302,Hosts!$A:$M,12,0)</f>
        <v>0.93</v>
      </c>
      <c r="F3302" t="str">
        <f>VLOOKUP($B3302,Hosts!$A:$M,13,0)</f>
        <v>Yes</v>
      </c>
      <c r="G3302" t="str">
        <f>INDEX(Hosts!$A:$M, MATCH(Places!$B3302,Hosts!$A:$A,0), MATCH(Places!G$1,Hosts!$A$1:$M$1,0))</f>
        <v>Within an hour</v>
      </c>
      <c r="H3302" s="70">
        <f>INDEX(Hosts!$A:$M, MATCH(Places!$B3302,Hosts!$A:$A,0), MATCH(Places!H$1,Hosts!$A$1:$M$1,0))</f>
        <v>1</v>
      </c>
      <c r="I3302" s="70">
        <f>INDEX(Hosts!$A:$M, MATCH(Places!$B3302,Hosts!$A:$A,0), MATCH(Places!I$1,Hosts!$A$1:$M$1,0))</f>
        <v>0.93</v>
      </c>
      <c r="J3302" t="str">
        <f>INDEX(Hosts!$A:$M, MATCH(Places!$B3302,Hosts!$A:$A,0), MATCH(Places!J$1,Hosts!$A$1:$M$1,0))</f>
        <v>Yes</v>
      </c>
      <c r="K3302">
        <v>18</v>
      </c>
      <c r="L3302" t="str">
        <f>VLOOKUP($K3302,Neighborhoods!$A:$C,2,0)</f>
        <v>Manhattan</v>
      </c>
      <c r="M3302" t="str">
        <f>VLOOKUP($K3302,Neighborhoods!$A:$C,3,0)</f>
        <v>Midtown</v>
      </c>
      <c r="N3302" t="str">
        <f>INDEX(Neighborhoods!$A:$C, MATCH(Places!$K3302,Neighborhoods!$A:$A,0), MATCH(Places!N$1,Neighborhoods!$A$1:$C$1,0))</f>
        <v>Manhattan</v>
      </c>
      <c r="O3302" t="str">
        <f>INDEX(Neighborhoods!$A:$C, MATCH(Places!$K3302,Neighborhoods!$A:$A,0), MATCH(Places!O$1,Neighborhoods!$A$1:$C$1,0))</f>
        <v>Midtown</v>
      </c>
      <c r="P3302" t="s">
        <v>1</v>
      </c>
      <c r="Q3302" t="str">
        <f t="shared" si="204"/>
        <v>Yes</v>
      </c>
      <c r="R3302">
        <v>2</v>
      </c>
      <c r="S3302" t="str">
        <f t="shared" si="205"/>
        <v>Small</v>
      </c>
      <c r="T3302" s="50">
        <v>100</v>
      </c>
      <c r="U3302" s="70">
        <f t="shared" si="206"/>
        <v>0.03</v>
      </c>
      <c r="V3302" s="52">
        <v>4.99</v>
      </c>
      <c r="W3302" s="52" t="str" cm="1">
        <f t="array" ref="W3302">_xlfn.SWITCH(ROUND(V3302,0),5,"Excellent",4,"Good",3,"Ok","Bad")</f>
        <v>Excellent</v>
      </c>
      <c r="X3302">
        <v>149</v>
      </c>
      <c r="Y3302" t="str">
        <f t="shared" si="207"/>
        <v>Yes</v>
      </c>
      <c r="Z3302" s="68">
        <v>43095</v>
      </c>
      <c r="AA3302" s="68">
        <v>43995</v>
      </c>
      <c r="AB3302">
        <v>145</v>
      </c>
      <c r="AC3302" t="s">
        <v>15616</v>
      </c>
    </row>
    <row r="3303" spans="1:29" x14ac:dyDescent="0.3">
      <c r="A3303" t="s">
        <v>2401</v>
      </c>
      <c r="B3303">
        <v>2798</v>
      </c>
      <c r="C3303" t="str">
        <f>VLOOKUP($B3303,Hosts!$A:$M,10,0)</f>
        <v>Within a day</v>
      </c>
      <c r="D3303" s="70">
        <f>VLOOKUP($B3303,Hosts!$A:$M,11,0)</f>
        <v>0.8</v>
      </c>
      <c r="E3303" s="70">
        <f>VLOOKUP($B3303,Hosts!$A:$M,12,0)</f>
        <v>0.97</v>
      </c>
      <c r="F3303" t="str">
        <f>VLOOKUP($B3303,Hosts!$A:$M,13,0)</f>
        <v>Yes</v>
      </c>
      <c r="G3303" t="str">
        <f>INDEX(Hosts!$A:$M, MATCH(Places!$B3303,Hosts!$A:$A,0), MATCH(Places!G$1,Hosts!$A$1:$M$1,0))</f>
        <v>Within a day</v>
      </c>
      <c r="H3303" s="70">
        <f>INDEX(Hosts!$A:$M, MATCH(Places!$B3303,Hosts!$A:$A,0), MATCH(Places!H$1,Hosts!$A$1:$M$1,0))</f>
        <v>0.8</v>
      </c>
      <c r="I3303" s="70">
        <f>INDEX(Hosts!$A:$M, MATCH(Places!$B3303,Hosts!$A:$A,0), MATCH(Places!I$1,Hosts!$A$1:$M$1,0))</f>
        <v>0.97</v>
      </c>
      <c r="J3303" t="str">
        <f>INDEX(Hosts!$A:$M, MATCH(Places!$B3303,Hosts!$A:$A,0), MATCH(Places!J$1,Hosts!$A$1:$M$1,0))</f>
        <v>Yes</v>
      </c>
      <c r="K3303">
        <v>8</v>
      </c>
      <c r="L3303" t="str">
        <f>VLOOKUP($K3303,Neighborhoods!$A:$C,2,0)</f>
        <v>Brooklyn</v>
      </c>
      <c r="M3303" t="str">
        <f>VLOOKUP($K3303,Neighborhoods!$A:$C,3,0)</f>
        <v>Bushwick</v>
      </c>
      <c r="N3303" t="str">
        <f>INDEX(Neighborhoods!$A:$C, MATCH(Places!$K3303,Neighborhoods!$A:$A,0), MATCH(Places!N$1,Neighborhoods!$A$1:$C$1,0))</f>
        <v>Brooklyn</v>
      </c>
      <c r="O3303" t="str">
        <f>INDEX(Neighborhoods!$A:$C, MATCH(Places!$K3303,Neighborhoods!$A:$A,0), MATCH(Places!O$1,Neighborhoods!$A$1:$C$1,0))</f>
        <v>Bushwick</v>
      </c>
      <c r="P3303" t="s">
        <v>11822</v>
      </c>
      <c r="Q3303" t="str">
        <f t="shared" si="204"/>
        <v>No</v>
      </c>
      <c r="R3303">
        <v>3</v>
      </c>
      <c r="S3303" t="str">
        <f t="shared" si="205"/>
        <v>Medium</v>
      </c>
      <c r="T3303" s="50">
        <v>120</v>
      </c>
      <c r="U3303" s="70">
        <f t="shared" si="206"/>
        <v>0.03</v>
      </c>
      <c r="V3303" s="52">
        <v>4.92</v>
      </c>
      <c r="W3303" s="52" t="str" cm="1">
        <f t="array" ref="W3303">_xlfn.SWITCH(ROUND(V3303,0),5,"Excellent",4,"Good",3,"Ok","Bad")</f>
        <v>Excellent</v>
      </c>
      <c r="X3303">
        <v>50</v>
      </c>
      <c r="Y3303" t="str">
        <f t="shared" si="207"/>
        <v>No</v>
      </c>
      <c r="Z3303" s="68">
        <v>43364</v>
      </c>
      <c r="AA3303" s="68">
        <v>43885</v>
      </c>
      <c r="AB3303">
        <v>93</v>
      </c>
      <c r="AC3303" t="s">
        <v>15615</v>
      </c>
    </row>
    <row r="3304" spans="1:29" x14ac:dyDescent="0.3">
      <c r="A3304" t="s">
        <v>2402</v>
      </c>
      <c r="B3304">
        <v>2087</v>
      </c>
      <c r="C3304" t="str">
        <f>VLOOKUP($B3304,Hosts!$A:$M,10,0)</f>
        <v>Within an hour</v>
      </c>
      <c r="D3304" s="70">
        <f>VLOOKUP($B3304,Hosts!$A:$M,11,0)</f>
        <v>1</v>
      </c>
      <c r="E3304" s="70">
        <f>VLOOKUP($B3304,Hosts!$A:$M,12,0)</f>
        <v>0.99</v>
      </c>
      <c r="F3304" t="str">
        <f>VLOOKUP($B3304,Hosts!$A:$M,13,0)</f>
        <v>Yes</v>
      </c>
      <c r="G3304" t="str">
        <f>INDEX(Hosts!$A:$M, MATCH(Places!$B3304,Hosts!$A:$A,0), MATCH(Places!G$1,Hosts!$A$1:$M$1,0))</f>
        <v>Within an hour</v>
      </c>
      <c r="H3304" s="70">
        <f>INDEX(Hosts!$A:$M, MATCH(Places!$B3304,Hosts!$A:$A,0), MATCH(Places!H$1,Hosts!$A$1:$M$1,0))</f>
        <v>1</v>
      </c>
      <c r="I3304" s="70">
        <f>INDEX(Hosts!$A:$M, MATCH(Places!$B3304,Hosts!$A:$A,0), MATCH(Places!I$1,Hosts!$A$1:$M$1,0))</f>
        <v>0.99</v>
      </c>
      <c r="J3304" t="str">
        <f>INDEX(Hosts!$A:$M, MATCH(Places!$B3304,Hosts!$A:$A,0), MATCH(Places!J$1,Hosts!$A$1:$M$1,0))</f>
        <v>Yes</v>
      </c>
      <c r="K3304">
        <v>26</v>
      </c>
      <c r="L3304" t="str">
        <f>VLOOKUP($K3304,Neighborhoods!$A:$C,2,0)</f>
        <v>Queens</v>
      </c>
      <c r="M3304" t="str">
        <f>VLOOKUP($K3304,Neighborhoods!$A:$C,3,0)</f>
        <v>Sunnyside</v>
      </c>
      <c r="N3304" t="str">
        <f>INDEX(Neighborhoods!$A:$C, MATCH(Places!$K3304,Neighborhoods!$A:$A,0), MATCH(Places!N$1,Neighborhoods!$A$1:$C$1,0))</f>
        <v>Queens</v>
      </c>
      <c r="O3304" t="str">
        <f>INDEX(Neighborhoods!$A:$C, MATCH(Places!$K3304,Neighborhoods!$A:$A,0), MATCH(Places!O$1,Neighborhoods!$A$1:$C$1,0))</f>
        <v>Sunnyside</v>
      </c>
      <c r="P3304" t="s">
        <v>1</v>
      </c>
      <c r="Q3304" t="str">
        <f t="shared" si="204"/>
        <v>Yes</v>
      </c>
      <c r="R3304">
        <v>2</v>
      </c>
      <c r="S3304" t="str">
        <f t="shared" si="205"/>
        <v>Small</v>
      </c>
      <c r="T3304" s="50">
        <v>59</v>
      </c>
      <c r="U3304" s="70">
        <f t="shared" si="206"/>
        <v>0.03</v>
      </c>
      <c r="V3304" s="52">
        <v>4.91</v>
      </c>
      <c r="W3304" s="52" t="str" cm="1">
        <f t="array" ref="W3304">_xlfn.SWITCH(ROUND(V3304,0),5,"Excellent",4,"Good",3,"Ok","Bad")</f>
        <v>Excellent</v>
      </c>
      <c r="X3304">
        <v>77</v>
      </c>
      <c r="Y3304" t="str">
        <f t="shared" si="207"/>
        <v>No</v>
      </c>
      <c r="Z3304" s="68">
        <v>43150</v>
      </c>
      <c r="AA3304" s="68">
        <v>43906</v>
      </c>
      <c r="AB3304">
        <v>90</v>
      </c>
      <c r="AC3304" t="s">
        <v>15616</v>
      </c>
    </row>
    <row r="3305" spans="1:29" x14ac:dyDescent="0.3">
      <c r="A3305" t="s">
        <v>2403</v>
      </c>
      <c r="B3305">
        <v>887</v>
      </c>
      <c r="C3305" t="str">
        <f>VLOOKUP($B3305,Hosts!$A:$M,10,0)</f>
        <v>Within a day</v>
      </c>
      <c r="D3305" s="70">
        <f>VLOOKUP($B3305,Hosts!$A:$M,11,0)</f>
        <v>1</v>
      </c>
      <c r="E3305" s="70">
        <f>VLOOKUP($B3305,Hosts!$A:$M,12,0)</f>
        <v>0.8</v>
      </c>
      <c r="F3305" t="str">
        <f>VLOOKUP($B3305,Hosts!$A:$M,13,0)</f>
        <v>No</v>
      </c>
      <c r="G3305" t="str">
        <f>INDEX(Hosts!$A:$M, MATCH(Places!$B3305,Hosts!$A:$A,0), MATCH(Places!G$1,Hosts!$A$1:$M$1,0))</f>
        <v>Within a day</v>
      </c>
      <c r="H3305" s="70">
        <f>INDEX(Hosts!$A:$M, MATCH(Places!$B3305,Hosts!$A:$A,0), MATCH(Places!H$1,Hosts!$A$1:$M$1,0))</f>
        <v>1</v>
      </c>
      <c r="I3305" s="70">
        <f>INDEX(Hosts!$A:$M, MATCH(Places!$B3305,Hosts!$A:$A,0), MATCH(Places!I$1,Hosts!$A$1:$M$1,0))</f>
        <v>0.8</v>
      </c>
      <c r="J3305" t="str">
        <f>INDEX(Hosts!$A:$M, MATCH(Places!$B3305,Hosts!$A:$A,0), MATCH(Places!J$1,Hosts!$A$1:$M$1,0))</f>
        <v>No</v>
      </c>
      <c r="K3305">
        <v>8</v>
      </c>
      <c r="L3305" t="str">
        <f>VLOOKUP($K3305,Neighborhoods!$A:$C,2,0)</f>
        <v>Brooklyn</v>
      </c>
      <c r="M3305" t="str">
        <f>VLOOKUP($K3305,Neighborhoods!$A:$C,3,0)</f>
        <v>Bushwick</v>
      </c>
      <c r="N3305" t="str">
        <f>INDEX(Neighborhoods!$A:$C, MATCH(Places!$K3305,Neighborhoods!$A:$A,0), MATCH(Places!N$1,Neighborhoods!$A$1:$C$1,0))</f>
        <v>Brooklyn</v>
      </c>
      <c r="O3305" t="str">
        <f>INDEX(Neighborhoods!$A:$C, MATCH(Places!$K3305,Neighborhoods!$A:$A,0), MATCH(Places!O$1,Neighborhoods!$A$1:$C$1,0))</f>
        <v>Bushwick</v>
      </c>
      <c r="P3305" t="s">
        <v>1</v>
      </c>
      <c r="Q3305" t="str">
        <f t="shared" si="204"/>
        <v>Yes</v>
      </c>
      <c r="R3305">
        <v>4</v>
      </c>
      <c r="S3305" t="str">
        <f t="shared" si="205"/>
        <v>Medium</v>
      </c>
      <c r="T3305" s="50">
        <v>60</v>
      </c>
      <c r="U3305" s="70">
        <f t="shared" si="206"/>
        <v>0.03</v>
      </c>
      <c r="V3305" s="52">
        <v>4.58</v>
      </c>
      <c r="W3305" s="52" t="str" cm="1">
        <f t="array" ref="W3305">_xlfn.SWITCH(ROUND(V3305,0),5,"Excellent",4,"Good",3,"Ok","Bad")</f>
        <v>Excellent</v>
      </c>
      <c r="X3305">
        <v>38</v>
      </c>
      <c r="Y3305" t="str">
        <f t="shared" si="207"/>
        <v>No</v>
      </c>
      <c r="Z3305" s="68">
        <v>43098</v>
      </c>
      <c r="AA3305" s="68">
        <v>43701</v>
      </c>
      <c r="AB3305">
        <v>0</v>
      </c>
      <c r="AC3305" t="s">
        <v>15616</v>
      </c>
    </row>
    <row r="3306" spans="1:29" x14ac:dyDescent="0.3">
      <c r="A3306" t="s">
        <v>2404</v>
      </c>
      <c r="B3306">
        <v>1389</v>
      </c>
      <c r="C3306" t="str">
        <f>VLOOKUP($B3306,Hosts!$A:$M,10,0)</f>
        <v>Within a few hours</v>
      </c>
      <c r="D3306" s="70">
        <f>VLOOKUP($B3306,Hosts!$A:$M,11,0)</f>
        <v>1</v>
      </c>
      <c r="E3306" s="70">
        <f>VLOOKUP($B3306,Hosts!$A:$M,12,0)</f>
        <v>0.83</v>
      </c>
      <c r="F3306" t="str">
        <f>VLOOKUP($B3306,Hosts!$A:$M,13,0)</f>
        <v>Yes</v>
      </c>
      <c r="G3306" t="str">
        <f>INDEX(Hosts!$A:$M, MATCH(Places!$B3306,Hosts!$A:$A,0), MATCH(Places!G$1,Hosts!$A$1:$M$1,0))</f>
        <v>Within a few hours</v>
      </c>
      <c r="H3306" s="70">
        <f>INDEX(Hosts!$A:$M, MATCH(Places!$B3306,Hosts!$A:$A,0), MATCH(Places!H$1,Hosts!$A$1:$M$1,0))</f>
        <v>1</v>
      </c>
      <c r="I3306" s="70">
        <f>INDEX(Hosts!$A:$M, MATCH(Places!$B3306,Hosts!$A:$A,0), MATCH(Places!I$1,Hosts!$A$1:$M$1,0))</f>
        <v>0.83</v>
      </c>
      <c r="J3306" t="str">
        <f>INDEX(Hosts!$A:$M, MATCH(Places!$B3306,Hosts!$A:$A,0), MATCH(Places!J$1,Hosts!$A$1:$M$1,0))</f>
        <v>Yes</v>
      </c>
      <c r="K3306">
        <v>16</v>
      </c>
      <c r="L3306" t="str">
        <f>VLOOKUP($K3306,Neighborhoods!$A:$C,2,0)</f>
        <v>Manhattan</v>
      </c>
      <c r="M3306" t="str">
        <f>VLOOKUP($K3306,Neighborhoods!$A:$C,3,0)</f>
        <v>Harlem</v>
      </c>
      <c r="N3306" t="str">
        <f>INDEX(Neighborhoods!$A:$C, MATCH(Places!$K3306,Neighborhoods!$A:$A,0), MATCH(Places!N$1,Neighborhoods!$A$1:$C$1,0))</f>
        <v>Manhattan</v>
      </c>
      <c r="O3306" t="str">
        <f>INDEX(Neighborhoods!$A:$C, MATCH(Places!$K3306,Neighborhoods!$A:$A,0), MATCH(Places!O$1,Neighborhoods!$A$1:$C$1,0))</f>
        <v>Harlem</v>
      </c>
      <c r="P3306" t="s">
        <v>11822</v>
      </c>
      <c r="Q3306" t="str">
        <f t="shared" si="204"/>
        <v>No</v>
      </c>
      <c r="R3306">
        <v>5</v>
      </c>
      <c r="S3306" t="str">
        <f t="shared" si="205"/>
        <v>Medium</v>
      </c>
      <c r="T3306" s="50">
        <v>99</v>
      </c>
      <c r="U3306" s="70">
        <f t="shared" si="206"/>
        <v>0.03</v>
      </c>
      <c r="V3306" s="52">
        <v>5</v>
      </c>
      <c r="W3306" s="52" t="str" cm="1">
        <f t="array" ref="W3306">_xlfn.SWITCH(ROUND(V3306,0),5,"Excellent",4,"Good",3,"Ok","Bad")</f>
        <v>Excellent</v>
      </c>
      <c r="X3306">
        <v>54</v>
      </c>
      <c r="Y3306" t="str">
        <f t="shared" si="207"/>
        <v>No</v>
      </c>
      <c r="Z3306" s="68">
        <v>43534</v>
      </c>
      <c r="AA3306" s="68">
        <v>44049</v>
      </c>
      <c r="AB3306">
        <v>45</v>
      </c>
      <c r="AC3306" t="s">
        <v>15615</v>
      </c>
    </row>
    <row r="3307" spans="1:29" x14ac:dyDescent="0.3">
      <c r="A3307" t="s">
        <v>2406</v>
      </c>
      <c r="B3307">
        <v>1008</v>
      </c>
      <c r="C3307" t="str">
        <f>VLOOKUP($B3307,Hosts!$A:$M,10,0)</f>
        <v>Within an hour</v>
      </c>
      <c r="D3307" s="70">
        <f>VLOOKUP($B3307,Hosts!$A:$M,11,0)</f>
        <v>1</v>
      </c>
      <c r="E3307" s="70">
        <f>VLOOKUP($B3307,Hosts!$A:$M,12,0)</f>
        <v>0.97</v>
      </c>
      <c r="F3307" t="str">
        <f>VLOOKUP($B3307,Hosts!$A:$M,13,0)</f>
        <v>Yes</v>
      </c>
      <c r="G3307" t="str">
        <f>INDEX(Hosts!$A:$M, MATCH(Places!$B3307,Hosts!$A:$A,0), MATCH(Places!G$1,Hosts!$A$1:$M$1,0))</f>
        <v>Within an hour</v>
      </c>
      <c r="H3307" s="70">
        <f>INDEX(Hosts!$A:$M, MATCH(Places!$B3307,Hosts!$A:$A,0), MATCH(Places!H$1,Hosts!$A$1:$M$1,0))</f>
        <v>1</v>
      </c>
      <c r="I3307" s="70">
        <f>INDEX(Hosts!$A:$M, MATCH(Places!$B3307,Hosts!$A:$A,0), MATCH(Places!I$1,Hosts!$A$1:$M$1,0))</f>
        <v>0.97</v>
      </c>
      <c r="J3307" t="str">
        <f>INDEX(Hosts!$A:$M, MATCH(Places!$B3307,Hosts!$A:$A,0), MATCH(Places!J$1,Hosts!$A$1:$M$1,0))</f>
        <v>Yes</v>
      </c>
      <c r="K3307">
        <v>16</v>
      </c>
      <c r="L3307" t="str">
        <f>VLOOKUP($K3307,Neighborhoods!$A:$C,2,0)</f>
        <v>Manhattan</v>
      </c>
      <c r="M3307" t="str">
        <f>VLOOKUP($K3307,Neighborhoods!$A:$C,3,0)</f>
        <v>Harlem</v>
      </c>
      <c r="N3307" t="str">
        <f>INDEX(Neighborhoods!$A:$C, MATCH(Places!$K3307,Neighborhoods!$A:$A,0), MATCH(Places!N$1,Neighborhoods!$A$1:$C$1,0))</f>
        <v>Manhattan</v>
      </c>
      <c r="O3307" t="str">
        <f>INDEX(Neighborhoods!$A:$C, MATCH(Places!$K3307,Neighborhoods!$A:$A,0), MATCH(Places!O$1,Neighborhoods!$A$1:$C$1,0))</f>
        <v>Harlem</v>
      </c>
      <c r="P3307" t="s">
        <v>11822</v>
      </c>
      <c r="Q3307" t="str">
        <f t="shared" si="204"/>
        <v>No</v>
      </c>
      <c r="R3307">
        <v>6</v>
      </c>
      <c r="S3307" t="str">
        <f t="shared" si="205"/>
        <v>Large</v>
      </c>
      <c r="T3307" s="50">
        <v>180</v>
      </c>
      <c r="U3307" s="70">
        <f t="shared" si="206"/>
        <v>0.03</v>
      </c>
      <c r="V3307" s="52">
        <v>4.9800000000000004</v>
      </c>
      <c r="W3307" s="52" t="str" cm="1">
        <f t="array" ref="W3307">_xlfn.SWITCH(ROUND(V3307,0),5,"Excellent",4,"Good",3,"Ok","Bad")</f>
        <v>Excellent</v>
      </c>
      <c r="X3307">
        <v>52</v>
      </c>
      <c r="Y3307" t="str">
        <f t="shared" si="207"/>
        <v>No</v>
      </c>
      <c r="Z3307" s="68">
        <v>43170</v>
      </c>
      <c r="AA3307" s="68">
        <v>43905</v>
      </c>
      <c r="AB3307">
        <v>251</v>
      </c>
      <c r="AC3307" t="s">
        <v>15616</v>
      </c>
    </row>
    <row r="3308" spans="1:29" x14ac:dyDescent="0.3">
      <c r="A3308" t="s">
        <v>2407</v>
      </c>
      <c r="B3308">
        <v>3235</v>
      </c>
      <c r="C3308" t="str">
        <f>VLOOKUP($B3308,Hosts!$A:$M,10,0)</f>
        <v>Within an hour</v>
      </c>
      <c r="D3308" s="70">
        <f>VLOOKUP($B3308,Hosts!$A:$M,11,0)</f>
        <v>1</v>
      </c>
      <c r="E3308" s="70">
        <f>VLOOKUP($B3308,Hosts!$A:$M,12,0)</f>
        <v>1</v>
      </c>
      <c r="F3308" t="str">
        <f>VLOOKUP($B3308,Hosts!$A:$M,13,0)</f>
        <v>No</v>
      </c>
      <c r="G3308" t="str">
        <f>INDEX(Hosts!$A:$M, MATCH(Places!$B3308,Hosts!$A:$A,0), MATCH(Places!G$1,Hosts!$A$1:$M$1,0))</f>
        <v>Within an hour</v>
      </c>
      <c r="H3308" s="70">
        <f>INDEX(Hosts!$A:$M, MATCH(Places!$B3308,Hosts!$A:$A,0), MATCH(Places!H$1,Hosts!$A$1:$M$1,0))</f>
        <v>1</v>
      </c>
      <c r="I3308" s="70">
        <f>INDEX(Hosts!$A:$M, MATCH(Places!$B3308,Hosts!$A:$A,0), MATCH(Places!I$1,Hosts!$A$1:$M$1,0))</f>
        <v>1</v>
      </c>
      <c r="J3308" t="str">
        <f>INDEX(Hosts!$A:$M, MATCH(Places!$B3308,Hosts!$A:$A,0), MATCH(Places!J$1,Hosts!$A$1:$M$1,0))</f>
        <v>No</v>
      </c>
      <c r="K3308">
        <v>12</v>
      </c>
      <c r="L3308" t="str">
        <f>VLOOKUP($K3308,Neighborhoods!$A:$C,2,0)</f>
        <v>Brooklyn</v>
      </c>
      <c r="M3308" t="str">
        <f>VLOOKUP($K3308,Neighborhoods!$A:$C,3,0)</f>
        <v>Williamsburg</v>
      </c>
      <c r="N3308" t="str">
        <f>INDEX(Neighborhoods!$A:$C, MATCH(Places!$K3308,Neighborhoods!$A:$A,0), MATCH(Places!N$1,Neighborhoods!$A$1:$C$1,0))</f>
        <v>Brooklyn</v>
      </c>
      <c r="O3308" t="str">
        <f>INDEX(Neighborhoods!$A:$C, MATCH(Places!$K3308,Neighborhoods!$A:$A,0), MATCH(Places!O$1,Neighborhoods!$A$1:$C$1,0))</f>
        <v>Williamsburg</v>
      </c>
      <c r="P3308" t="s">
        <v>1</v>
      </c>
      <c r="Q3308" t="str">
        <f t="shared" si="204"/>
        <v>Yes</v>
      </c>
      <c r="R3308">
        <v>2</v>
      </c>
      <c r="S3308" t="str">
        <f t="shared" si="205"/>
        <v>Small</v>
      </c>
      <c r="T3308" s="50">
        <v>40</v>
      </c>
      <c r="U3308" s="70">
        <f t="shared" si="206"/>
        <v>0.03</v>
      </c>
      <c r="V3308" s="52">
        <v>4.68</v>
      </c>
      <c r="W3308" s="52" t="str" cm="1">
        <f t="array" ref="W3308">_xlfn.SWITCH(ROUND(V3308,0),5,"Excellent",4,"Good",3,"Ok","Bad")</f>
        <v>Excellent</v>
      </c>
      <c r="X3308">
        <v>77</v>
      </c>
      <c r="Y3308" t="str">
        <f t="shared" si="207"/>
        <v>No</v>
      </c>
      <c r="Z3308" s="68">
        <v>43099</v>
      </c>
      <c r="AA3308" s="68">
        <v>43903</v>
      </c>
      <c r="AB3308">
        <v>134</v>
      </c>
      <c r="AC3308" t="s">
        <v>15616</v>
      </c>
    </row>
    <row r="3309" spans="1:29" x14ac:dyDescent="0.3">
      <c r="A3309" t="s">
        <v>2408</v>
      </c>
      <c r="B3309">
        <v>980</v>
      </c>
      <c r="C3309" t="str">
        <f>VLOOKUP($B3309,Hosts!$A:$M,10,0)</f>
        <v>Within a day</v>
      </c>
      <c r="D3309" s="70">
        <f>VLOOKUP($B3309,Hosts!$A:$M,11,0)</f>
        <v>0.67</v>
      </c>
      <c r="E3309" s="70">
        <f>VLOOKUP($B3309,Hosts!$A:$M,12,0)</f>
        <v>0.92</v>
      </c>
      <c r="F3309" t="str">
        <f>VLOOKUP($B3309,Hosts!$A:$M,13,0)</f>
        <v>No</v>
      </c>
      <c r="G3309" t="str">
        <f>INDEX(Hosts!$A:$M, MATCH(Places!$B3309,Hosts!$A:$A,0), MATCH(Places!G$1,Hosts!$A$1:$M$1,0))</f>
        <v>Within a day</v>
      </c>
      <c r="H3309" s="70">
        <f>INDEX(Hosts!$A:$M, MATCH(Places!$B3309,Hosts!$A:$A,0), MATCH(Places!H$1,Hosts!$A$1:$M$1,0))</f>
        <v>0.67</v>
      </c>
      <c r="I3309" s="70">
        <f>INDEX(Hosts!$A:$M, MATCH(Places!$B3309,Hosts!$A:$A,0), MATCH(Places!I$1,Hosts!$A$1:$M$1,0))</f>
        <v>0.92</v>
      </c>
      <c r="J3309" t="str">
        <f>INDEX(Hosts!$A:$M, MATCH(Places!$B3309,Hosts!$A:$A,0), MATCH(Places!J$1,Hosts!$A$1:$M$1,0))</f>
        <v>No</v>
      </c>
      <c r="K3309">
        <v>7</v>
      </c>
      <c r="L3309" t="str">
        <f>VLOOKUP($K3309,Neighborhoods!$A:$C,2,0)</f>
        <v>Brooklyn</v>
      </c>
      <c r="M3309" t="str">
        <f>VLOOKUP($K3309,Neighborhoods!$A:$C,3,0)</f>
        <v>Bedford-Stuyvesant</v>
      </c>
      <c r="N3309" t="str">
        <f>INDEX(Neighborhoods!$A:$C, MATCH(Places!$K3309,Neighborhoods!$A:$A,0), MATCH(Places!N$1,Neighborhoods!$A$1:$C$1,0))</f>
        <v>Brooklyn</v>
      </c>
      <c r="O3309" t="str">
        <f>INDEX(Neighborhoods!$A:$C, MATCH(Places!$K3309,Neighborhoods!$A:$A,0), MATCH(Places!O$1,Neighborhoods!$A$1:$C$1,0))</f>
        <v>Bedford-Stuyvesant</v>
      </c>
      <c r="P3309" t="s">
        <v>11822</v>
      </c>
      <c r="Q3309" t="str">
        <f t="shared" si="204"/>
        <v>No</v>
      </c>
      <c r="R3309">
        <v>2</v>
      </c>
      <c r="S3309" t="str">
        <f t="shared" si="205"/>
        <v>Small</v>
      </c>
      <c r="T3309" s="50">
        <v>99</v>
      </c>
      <c r="U3309" s="70">
        <f t="shared" si="206"/>
        <v>0.03</v>
      </c>
      <c r="V3309" s="52">
        <v>4.92</v>
      </c>
      <c r="W3309" s="52" t="str" cm="1">
        <f t="array" ref="W3309">_xlfn.SWITCH(ROUND(V3309,0),5,"Excellent",4,"Good",3,"Ok","Bad")</f>
        <v>Excellent</v>
      </c>
      <c r="X3309">
        <v>24</v>
      </c>
      <c r="Y3309" t="str">
        <f t="shared" si="207"/>
        <v>No</v>
      </c>
      <c r="Z3309" s="68">
        <v>43407</v>
      </c>
      <c r="AA3309" s="68">
        <v>43898</v>
      </c>
      <c r="AB3309">
        <v>82</v>
      </c>
      <c r="AC3309" t="s">
        <v>15615</v>
      </c>
    </row>
    <row r="3310" spans="1:29" x14ac:dyDescent="0.3">
      <c r="A3310" t="s">
        <v>2409</v>
      </c>
      <c r="B3310">
        <v>2993</v>
      </c>
      <c r="C3310" t="str">
        <f>VLOOKUP($B3310,Hosts!$A:$M,10,0)</f>
        <v>Within an hour</v>
      </c>
      <c r="D3310" s="70">
        <f>VLOOKUP($B3310,Hosts!$A:$M,11,0)</f>
        <v>1</v>
      </c>
      <c r="E3310" s="70">
        <f>VLOOKUP($B3310,Hosts!$A:$M,12,0)</f>
        <v>0.91</v>
      </c>
      <c r="F3310" t="str">
        <f>VLOOKUP($B3310,Hosts!$A:$M,13,0)</f>
        <v>Yes</v>
      </c>
      <c r="G3310" t="str">
        <f>INDEX(Hosts!$A:$M, MATCH(Places!$B3310,Hosts!$A:$A,0), MATCH(Places!G$1,Hosts!$A$1:$M$1,0))</f>
        <v>Within an hour</v>
      </c>
      <c r="H3310" s="70">
        <f>INDEX(Hosts!$A:$M, MATCH(Places!$B3310,Hosts!$A:$A,0), MATCH(Places!H$1,Hosts!$A$1:$M$1,0))</f>
        <v>1</v>
      </c>
      <c r="I3310" s="70">
        <f>INDEX(Hosts!$A:$M, MATCH(Places!$B3310,Hosts!$A:$A,0), MATCH(Places!I$1,Hosts!$A$1:$M$1,0))</f>
        <v>0.91</v>
      </c>
      <c r="J3310" t="str">
        <f>INDEX(Hosts!$A:$M, MATCH(Places!$B3310,Hosts!$A:$A,0), MATCH(Places!J$1,Hosts!$A$1:$M$1,0))</f>
        <v>Yes</v>
      </c>
      <c r="K3310">
        <v>7</v>
      </c>
      <c r="L3310" t="str">
        <f>VLOOKUP($K3310,Neighborhoods!$A:$C,2,0)</f>
        <v>Brooklyn</v>
      </c>
      <c r="M3310" t="str">
        <f>VLOOKUP($K3310,Neighborhoods!$A:$C,3,0)</f>
        <v>Bedford-Stuyvesant</v>
      </c>
      <c r="N3310" t="str">
        <f>INDEX(Neighborhoods!$A:$C, MATCH(Places!$K3310,Neighborhoods!$A:$A,0), MATCH(Places!N$1,Neighborhoods!$A$1:$C$1,0))</f>
        <v>Brooklyn</v>
      </c>
      <c r="O3310" t="str">
        <f>INDEX(Neighborhoods!$A:$C, MATCH(Places!$K3310,Neighborhoods!$A:$A,0), MATCH(Places!O$1,Neighborhoods!$A$1:$C$1,0))</f>
        <v>Bedford-Stuyvesant</v>
      </c>
      <c r="P3310" t="s">
        <v>11822</v>
      </c>
      <c r="Q3310" t="str">
        <f t="shared" si="204"/>
        <v>No</v>
      </c>
      <c r="R3310">
        <v>6</v>
      </c>
      <c r="S3310" t="str">
        <f t="shared" si="205"/>
        <v>Large</v>
      </c>
      <c r="T3310" s="50">
        <v>199</v>
      </c>
      <c r="U3310" s="70">
        <f t="shared" si="206"/>
        <v>0.03</v>
      </c>
      <c r="V3310" s="52">
        <v>4.99</v>
      </c>
      <c r="W3310" s="52" t="str" cm="1">
        <f t="array" ref="W3310">_xlfn.SWITCH(ROUND(V3310,0),5,"Excellent",4,"Good",3,"Ok","Bad")</f>
        <v>Excellent</v>
      </c>
      <c r="X3310">
        <v>82</v>
      </c>
      <c r="Y3310" t="str">
        <f t="shared" si="207"/>
        <v>No</v>
      </c>
      <c r="Z3310" s="68">
        <v>43175</v>
      </c>
      <c r="AA3310" s="68">
        <v>43893</v>
      </c>
      <c r="AB3310">
        <v>176</v>
      </c>
      <c r="AC3310" t="s">
        <v>15615</v>
      </c>
    </row>
    <row r="3311" spans="1:29" x14ac:dyDescent="0.3">
      <c r="A3311" t="s">
        <v>13266</v>
      </c>
      <c r="B3311">
        <v>901</v>
      </c>
      <c r="C3311" t="str">
        <f>VLOOKUP($B3311,Hosts!$A:$M,10,0)</f>
        <v>Within an hour</v>
      </c>
      <c r="D3311" s="70">
        <f>VLOOKUP($B3311,Hosts!$A:$M,11,0)</f>
        <v>1</v>
      </c>
      <c r="E3311" s="70">
        <f>VLOOKUP($B3311,Hosts!$A:$M,12,0)</f>
        <v>0.7</v>
      </c>
      <c r="F3311" t="str">
        <f>VLOOKUP($B3311,Hosts!$A:$M,13,0)</f>
        <v>Yes</v>
      </c>
      <c r="G3311" t="str">
        <f>INDEX(Hosts!$A:$M, MATCH(Places!$B3311,Hosts!$A:$A,0), MATCH(Places!G$1,Hosts!$A$1:$M$1,0))</f>
        <v>Within an hour</v>
      </c>
      <c r="H3311" s="70">
        <f>INDEX(Hosts!$A:$M, MATCH(Places!$B3311,Hosts!$A:$A,0), MATCH(Places!H$1,Hosts!$A$1:$M$1,0))</f>
        <v>1</v>
      </c>
      <c r="I3311" s="70">
        <f>INDEX(Hosts!$A:$M, MATCH(Places!$B3311,Hosts!$A:$A,0), MATCH(Places!I$1,Hosts!$A$1:$M$1,0))</f>
        <v>0.7</v>
      </c>
      <c r="J3311" t="str">
        <f>INDEX(Hosts!$A:$M, MATCH(Places!$B3311,Hosts!$A:$A,0), MATCH(Places!J$1,Hosts!$A$1:$M$1,0))</f>
        <v>Yes</v>
      </c>
      <c r="K3311">
        <v>7</v>
      </c>
      <c r="L3311" t="str">
        <f>VLOOKUP($K3311,Neighborhoods!$A:$C,2,0)</f>
        <v>Brooklyn</v>
      </c>
      <c r="M3311" t="str">
        <f>VLOOKUP($K3311,Neighborhoods!$A:$C,3,0)</f>
        <v>Bedford-Stuyvesant</v>
      </c>
      <c r="N3311" t="str">
        <f>INDEX(Neighborhoods!$A:$C, MATCH(Places!$K3311,Neighborhoods!$A:$A,0), MATCH(Places!N$1,Neighborhoods!$A$1:$C$1,0))</f>
        <v>Brooklyn</v>
      </c>
      <c r="O3311" t="str">
        <f>INDEX(Neighborhoods!$A:$C, MATCH(Places!$K3311,Neighborhoods!$A:$A,0), MATCH(Places!O$1,Neighborhoods!$A$1:$C$1,0))</f>
        <v>Bedford-Stuyvesant</v>
      </c>
      <c r="P3311" t="s">
        <v>11822</v>
      </c>
      <c r="Q3311" t="str">
        <f t="shared" si="204"/>
        <v>No</v>
      </c>
      <c r="R3311">
        <v>2</v>
      </c>
      <c r="S3311" t="str">
        <f t="shared" si="205"/>
        <v>Small</v>
      </c>
      <c r="T3311" s="50">
        <v>84</v>
      </c>
      <c r="U3311" s="70">
        <f t="shared" si="206"/>
        <v>0.03</v>
      </c>
      <c r="V3311" s="52">
        <v>4.99</v>
      </c>
      <c r="W3311" s="52" t="str" cm="1">
        <f t="array" ref="W3311">_xlfn.SWITCH(ROUND(V3311,0),5,"Excellent",4,"Good",3,"Ok","Bad")</f>
        <v>Excellent</v>
      </c>
      <c r="X3311">
        <v>134</v>
      </c>
      <c r="Y3311" t="str">
        <f t="shared" si="207"/>
        <v>Yes</v>
      </c>
      <c r="Z3311" s="68">
        <v>43124</v>
      </c>
      <c r="AA3311" s="68">
        <v>44034</v>
      </c>
      <c r="AB3311">
        <v>360</v>
      </c>
      <c r="AC3311" t="s">
        <v>15615</v>
      </c>
    </row>
    <row r="3312" spans="1:29" x14ac:dyDescent="0.3">
      <c r="A3312" t="s">
        <v>15096</v>
      </c>
      <c r="B3312">
        <v>3161</v>
      </c>
      <c r="C3312" t="str">
        <f>VLOOKUP($B3312,Hosts!$A:$M,10,0)</f>
        <v>Within an hour</v>
      </c>
      <c r="D3312" s="70">
        <f>VLOOKUP($B3312,Hosts!$A:$M,11,0)</f>
        <v>1</v>
      </c>
      <c r="E3312" s="70">
        <f>VLOOKUP($B3312,Hosts!$A:$M,12,0)</f>
        <v>0.97</v>
      </c>
      <c r="F3312" t="str">
        <f>VLOOKUP($B3312,Hosts!$A:$M,13,0)</f>
        <v>No</v>
      </c>
      <c r="G3312" t="str">
        <f>INDEX(Hosts!$A:$M, MATCH(Places!$B3312,Hosts!$A:$A,0), MATCH(Places!G$1,Hosts!$A$1:$M$1,0))</f>
        <v>Within an hour</v>
      </c>
      <c r="H3312" s="70">
        <f>INDEX(Hosts!$A:$M, MATCH(Places!$B3312,Hosts!$A:$A,0), MATCH(Places!H$1,Hosts!$A$1:$M$1,0))</f>
        <v>1</v>
      </c>
      <c r="I3312" s="70">
        <f>INDEX(Hosts!$A:$M, MATCH(Places!$B3312,Hosts!$A:$A,0), MATCH(Places!I$1,Hosts!$A$1:$M$1,0))</f>
        <v>0.97</v>
      </c>
      <c r="J3312" t="str">
        <f>INDEX(Hosts!$A:$M, MATCH(Places!$B3312,Hosts!$A:$A,0), MATCH(Places!J$1,Hosts!$A$1:$M$1,0))</f>
        <v>No</v>
      </c>
      <c r="K3312">
        <v>21</v>
      </c>
      <c r="L3312" t="str">
        <f>VLOOKUP($K3312,Neighborhoods!$A:$C,2,0)</f>
        <v>Queens</v>
      </c>
      <c r="M3312" t="str">
        <f>VLOOKUP($K3312,Neighborhoods!$A:$C,3,0)</f>
        <v>Astoria</v>
      </c>
      <c r="N3312" t="str">
        <f>INDEX(Neighborhoods!$A:$C, MATCH(Places!$K3312,Neighborhoods!$A:$A,0), MATCH(Places!N$1,Neighborhoods!$A$1:$C$1,0))</f>
        <v>Queens</v>
      </c>
      <c r="O3312" t="str">
        <f>INDEX(Neighborhoods!$A:$C, MATCH(Places!$K3312,Neighborhoods!$A:$A,0), MATCH(Places!O$1,Neighborhoods!$A$1:$C$1,0))</f>
        <v>Astoria</v>
      </c>
      <c r="P3312" t="s">
        <v>1</v>
      </c>
      <c r="Q3312" t="str">
        <f t="shared" si="204"/>
        <v>Yes</v>
      </c>
      <c r="R3312">
        <v>2</v>
      </c>
      <c r="S3312" t="str">
        <f t="shared" si="205"/>
        <v>Small</v>
      </c>
      <c r="T3312" s="50">
        <v>60</v>
      </c>
      <c r="U3312" s="70">
        <f t="shared" si="206"/>
        <v>0.03</v>
      </c>
      <c r="V3312" s="52">
        <v>4.66</v>
      </c>
      <c r="W3312" s="52" t="str" cm="1">
        <f t="array" ref="W3312">_xlfn.SWITCH(ROUND(V3312,0),5,"Excellent",4,"Good",3,"Ok","Bad")</f>
        <v>Excellent</v>
      </c>
      <c r="X3312">
        <v>119</v>
      </c>
      <c r="Y3312" t="str">
        <f t="shared" si="207"/>
        <v>No</v>
      </c>
      <c r="Z3312" s="68">
        <v>43099</v>
      </c>
      <c r="AA3312" s="68">
        <v>43876</v>
      </c>
      <c r="AB3312">
        <v>364</v>
      </c>
      <c r="AC3312" t="s">
        <v>15616</v>
      </c>
    </row>
    <row r="3313" spans="1:29" x14ac:dyDescent="0.3">
      <c r="A3313" t="s">
        <v>2410</v>
      </c>
      <c r="B3313">
        <v>2203</v>
      </c>
      <c r="C3313" t="str">
        <f>VLOOKUP($B3313,Hosts!$A:$M,10,0)</f>
        <v>Within a day</v>
      </c>
      <c r="D3313" s="70">
        <f>VLOOKUP($B3313,Hosts!$A:$M,11,0)</f>
        <v>1</v>
      </c>
      <c r="E3313" s="70">
        <f>VLOOKUP($B3313,Hosts!$A:$M,12,0)</f>
        <v>1</v>
      </c>
      <c r="F3313" t="str">
        <f>VLOOKUP($B3313,Hosts!$A:$M,13,0)</f>
        <v>No</v>
      </c>
      <c r="G3313" t="str">
        <f>INDEX(Hosts!$A:$M, MATCH(Places!$B3313,Hosts!$A:$A,0), MATCH(Places!G$1,Hosts!$A$1:$M$1,0))</f>
        <v>Within a day</v>
      </c>
      <c r="H3313" s="70">
        <f>INDEX(Hosts!$A:$M, MATCH(Places!$B3313,Hosts!$A:$A,0), MATCH(Places!H$1,Hosts!$A$1:$M$1,0))</f>
        <v>1</v>
      </c>
      <c r="I3313" s="70">
        <f>INDEX(Hosts!$A:$M, MATCH(Places!$B3313,Hosts!$A:$A,0), MATCH(Places!I$1,Hosts!$A$1:$M$1,0))</f>
        <v>1</v>
      </c>
      <c r="J3313" t="str">
        <f>INDEX(Hosts!$A:$M, MATCH(Places!$B3313,Hosts!$A:$A,0), MATCH(Places!J$1,Hosts!$A$1:$M$1,0))</f>
        <v>No</v>
      </c>
      <c r="K3313">
        <v>7</v>
      </c>
      <c r="L3313" t="str">
        <f>VLOOKUP($K3313,Neighborhoods!$A:$C,2,0)</f>
        <v>Brooklyn</v>
      </c>
      <c r="M3313" t="str">
        <f>VLOOKUP($K3313,Neighborhoods!$A:$C,3,0)</f>
        <v>Bedford-Stuyvesant</v>
      </c>
      <c r="N3313" t="str">
        <f>INDEX(Neighborhoods!$A:$C, MATCH(Places!$K3313,Neighborhoods!$A:$A,0), MATCH(Places!N$1,Neighborhoods!$A$1:$C$1,0))</f>
        <v>Brooklyn</v>
      </c>
      <c r="O3313" t="str">
        <f>INDEX(Neighborhoods!$A:$C, MATCH(Places!$K3313,Neighborhoods!$A:$A,0), MATCH(Places!O$1,Neighborhoods!$A$1:$C$1,0))</f>
        <v>Bedford-Stuyvesant</v>
      </c>
      <c r="P3313" t="s">
        <v>11822</v>
      </c>
      <c r="Q3313" t="str">
        <f t="shared" si="204"/>
        <v>No</v>
      </c>
      <c r="R3313">
        <v>5</v>
      </c>
      <c r="S3313" t="str">
        <f t="shared" si="205"/>
        <v>Medium</v>
      </c>
      <c r="T3313" s="50">
        <v>185</v>
      </c>
      <c r="U3313" s="70">
        <f t="shared" si="206"/>
        <v>0.03</v>
      </c>
      <c r="V3313" s="52">
        <v>4.82</v>
      </c>
      <c r="W3313" s="52" t="str" cm="1">
        <f t="array" ref="W3313">_xlfn.SWITCH(ROUND(V3313,0),5,"Excellent",4,"Good",3,"Ok","Bad")</f>
        <v>Excellent</v>
      </c>
      <c r="X3313">
        <v>28</v>
      </c>
      <c r="Y3313" t="str">
        <f t="shared" si="207"/>
        <v>No</v>
      </c>
      <c r="Z3313" s="68">
        <v>43171</v>
      </c>
      <c r="AA3313" s="68">
        <v>43831</v>
      </c>
      <c r="AB3313">
        <v>46</v>
      </c>
      <c r="AC3313" t="s">
        <v>15615</v>
      </c>
    </row>
    <row r="3314" spans="1:29" x14ac:dyDescent="0.3">
      <c r="A3314" t="s">
        <v>2411</v>
      </c>
      <c r="B3314">
        <v>139</v>
      </c>
      <c r="C3314" t="str">
        <f>VLOOKUP($B3314,Hosts!$A:$M,10,0)</f>
        <v>Within a few hours</v>
      </c>
      <c r="D3314" s="70">
        <f>VLOOKUP($B3314,Hosts!$A:$M,11,0)</f>
        <v>1</v>
      </c>
      <c r="E3314" s="70">
        <f>VLOOKUP($B3314,Hosts!$A:$M,12,0)</f>
        <v>0.78</v>
      </c>
      <c r="F3314" t="str">
        <f>VLOOKUP($B3314,Hosts!$A:$M,13,0)</f>
        <v>No</v>
      </c>
      <c r="G3314" t="str">
        <f>INDEX(Hosts!$A:$M, MATCH(Places!$B3314,Hosts!$A:$A,0), MATCH(Places!G$1,Hosts!$A$1:$M$1,0))</f>
        <v>Within a few hours</v>
      </c>
      <c r="H3314" s="70">
        <f>INDEX(Hosts!$A:$M, MATCH(Places!$B3314,Hosts!$A:$A,0), MATCH(Places!H$1,Hosts!$A$1:$M$1,0))</f>
        <v>1</v>
      </c>
      <c r="I3314" s="70">
        <f>INDEX(Hosts!$A:$M, MATCH(Places!$B3314,Hosts!$A:$A,0), MATCH(Places!I$1,Hosts!$A$1:$M$1,0))</f>
        <v>0.78</v>
      </c>
      <c r="J3314" t="str">
        <f>INDEX(Hosts!$A:$M, MATCH(Places!$B3314,Hosts!$A:$A,0), MATCH(Places!J$1,Hosts!$A$1:$M$1,0))</f>
        <v>No</v>
      </c>
      <c r="K3314">
        <v>8</v>
      </c>
      <c r="L3314" t="str">
        <f>VLOOKUP($K3314,Neighborhoods!$A:$C,2,0)</f>
        <v>Brooklyn</v>
      </c>
      <c r="M3314" t="str">
        <f>VLOOKUP($K3314,Neighborhoods!$A:$C,3,0)</f>
        <v>Bushwick</v>
      </c>
      <c r="N3314" t="str">
        <f>INDEX(Neighborhoods!$A:$C, MATCH(Places!$K3314,Neighborhoods!$A:$A,0), MATCH(Places!N$1,Neighborhoods!$A$1:$C$1,0))</f>
        <v>Brooklyn</v>
      </c>
      <c r="O3314" t="str">
        <f>INDEX(Neighborhoods!$A:$C, MATCH(Places!$K3314,Neighborhoods!$A:$A,0), MATCH(Places!O$1,Neighborhoods!$A$1:$C$1,0))</f>
        <v>Bushwick</v>
      </c>
      <c r="P3314" t="s">
        <v>11822</v>
      </c>
      <c r="Q3314" t="str">
        <f t="shared" si="204"/>
        <v>No</v>
      </c>
      <c r="R3314">
        <v>12</v>
      </c>
      <c r="S3314" t="str">
        <f t="shared" si="205"/>
        <v>Large</v>
      </c>
      <c r="T3314" s="50">
        <v>442</v>
      </c>
      <c r="U3314" s="70">
        <f t="shared" si="206"/>
        <v>0.04</v>
      </c>
      <c r="V3314" s="52">
        <v>4.4800000000000004</v>
      </c>
      <c r="W3314" s="52" t="str" cm="1">
        <f t="array" ref="W3314">_xlfn.SWITCH(ROUND(V3314,0),5,"Excellent",4,"Good",3,"Ok","Bad")</f>
        <v>Good</v>
      </c>
      <c r="X3314">
        <v>23</v>
      </c>
      <c r="Y3314" t="str">
        <f t="shared" si="207"/>
        <v>No</v>
      </c>
      <c r="Z3314" s="68">
        <v>43150</v>
      </c>
      <c r="AA3314" s="68">
        <v>44018</v>
      </c>
      <c r="AB3314">
        <v>353</v>
      </c>
      <c r="AC3314" t="s">
        <v>15615</v>
      </c>
    </row>
    <row r="3315" spans="1:29" x14ac:dyDescent="0.3">
      <c r="A3315" t="s">
        <v>2412</v>
      </c>
      <c r="B3315">
        <v>3448</v>
      </c>
      <c r="C3315" t="str">
        <f>VLOOKUP($B3315,Hosts!$A:$M,10,0)</f>
        <v>Within an hour</v>
      </c>
      <c r="D3315" s="70">
        <f>VLOOKUP($B3315,Hosts!$A:$M,11,0)</f>
        <v>1</v>
      </c>
      <c r="E3315" s="70">
        <f>VLOOKUP($B3315,Hosts!$A:$M,12,0)</f>
        <v>0.75</v>
      </c>
      <c r="F3315" t="str">
        <f>VLOOKUP($B3315,Hosts!$A:$M,13,0)</f>
        <v>No</v>
      </c>
      <c r="G3315" t="str">
        <f>INDEX(Hosts!$A:$M, MATCH(Places!$B3315,Hosts!$A:$A,0), MATCH(Places!G$1,Hosts!$A$1:$M$1,0))</f>
        <v>Within an hour</v>
      </c>
      <c r="H3315" s="70">
        <f>INDEX(Hosts!$A:$M, MATCH(Places!$B3315,Hosts!$A:$A,0), MATCH(Places!H$1,Hosts!$A$1:$M$1,0))</f>
        <v>1</v>
      </c>
      <c r="I3315" s="70">
        <f>INDEX(Hosts!$A:$M, MATCH(Places!$B3315,Hosts!$A:$A,0), MATCH(Places!I$1,Hosts!$A$1:$M$1,0))</f>
        <v>0.75</v>
      </c>
      <c r="J3315" t="str">
        <f>INDEX(Hosts!$A:$M, MATCH(Places!$B3315,Hosts!$A:$A,0), MATCH(Places!J$1,Hosts!$A$1:$M$1,0))</f>
        <v>No</v>
      </c>
      <c r="K3315">
        <v>19</v>
      </c>
      <c r="L3315" t="str">
        <f>VLOOKUP($K3315,Neighborhoods!$A:$C,2,0)</f>
        <v>Manhattan</v>
      </c>
      <c r="M3315" t="str">
        <f>VLOOKUP($K3315,Neighborhoods!$A:$C,3,0)</f>
        <v>Upper East Side</v>
      </c>
      <c r="N3315" t="str">
        <f>INDEX(Neighborhoods!$A:$C, MATCH(Places!$K3315,Neighborhoods!$A:$A,0), MATCH(Places!N$1,Neighborhoods!$A$1:$C$1,0))</f>
        <v>Manhattan</v>
      </c>
      <c r="O3315" t="str">
        <f>INDEX(Neighborhoods!$A:$C, MATCH(Places!$K3315,Neighborhoods!$A:$A,0), MATCH(Places!O$1,Neighborhoods!$A$1:$C$1,0))</f>
        <v>Upper East Side</v>
      </c>
      <c r="P3315" t="s">
        <v>11822</v>
      </c>
      <c r="Q3315" t="str">
        <f t="shared" si="204"/>
        <v>No</v>
      </c>
      <c r="R3315">
        <v>4</v>
      </c>
      <c r="S3315" t="str">
        <f t="shared" si="205"/>
        <v>Medium</v>
      </c>
      <c r="T3315" s="50">
        <v>85</v>
      </c>
      <c r="U3315" s="70">
        <f t="shared" si="206"/>
        <v>0.03</v>
      </c>
      <c r="V3315" s="52">
        <v>4.54</v>
      </c>
      <c r="W3315" s="52" t="str" cm="1">
        <f t="array" ref="W3315">_xlfn.SWITCH(ROUND(V3315,0),5,"Excellent",4,"Good",3,"Ok","Bad")</f>
        <v>Excellent</v>
      </c>
      <c r="X3315">
        <v>71</v>
      </c>
      <c r="Y3315" t="str">
        <f t="shared" si="207"/>
        <v>No</v>
      </c>
      <c r="Z3315" s="68">
        <v>43141</v>
      </c>
      <c r="AA3315" s="68">
        <v>44033</v>
      </c>
      <c r="AB3315">
        <v>356</v>
      </c>
      <c r="AC3315" t="s">
        <v>15615</v>
      </c>
    </row>
    <row r="3316" spans="1:29" x14ac:dyDescent="0.3">
      <c r="A3316" t="s">
        <v>2413</v>
      </c>
      <c r="B3316">
        <v>2081</v>
      </c>
      <c r="C3316" t="str">
        <f>VLOOKUP($B3316,Hosts!$A:$M,10,0)</f>
        <v>Within an hour</v>
      </c>
      <c r="D3316" s="70">
        <f>VLOOKUP($B3316,Hosts!$A:$M,11,0)</f>
        <v>1</v>
      </c>
      <c r="E3316" s="70">
        <f>VLOOKUP($B3316,Hosts!$A:$M,12,0)</f>
        <v>0.95</v>
      </c>
      <c r="F3316" t="str">
        <f>VLOOKUP($B3316,Hosts!$A:$M,13,0)</f>
        <v>Yes</v>
      </c>
      <c r="G3316" t="str">
        <f>INDEX(Hosts!$A:$M, MATCH(Places!$B3316,Hosts!$A:$A,0), MATCH(Places!G$1,Hosts!$A$1:$M$1,0))</f>
        <v>Within an hour</v>
      </c>
      <c r="H3316" s="70">
        <f>INDEX(Hosts!$A:$M, MATCH(Places!$B3316,Hosts!$A:$A,0), MATCH(Places!H$1,Hosts!$A$1:$M$1,0))</f>
        <v>1</v>
      </c>
      <c r="I3316" s="70">
        <f>INDEX(Hosts!$A:$M, MATCH(Places!$B3316,Hosts!$A:$A,0), MATCH(Places!I$1,Hosts!$A$1:$M$1,0))</f>
        <v>0.95</v>
      </c>
      <c r="J3316" t="str">
        <f>INDEX(Hosts!$A:$M, MATCH(Places!$B3316,Hosts!$A:$A,0), MATCH(Places!J$1,Hosts!$A$1:$M$1,0))</f>
        <v>Yes</v>
      </c>
      <c r="K3316">
        <v>4</v>
      </c>
      <c r="L3316" t="str">
        <f>VLOOKUP($K3316,Neighborhoods!$A:$C,2,0)</f>
        <v>Bronx</v>
      </c>
      <c r="M3316" t="str">
        <f>VLOOKUP($K3316,Neighborhoods!$A:$C,3,0)</f>
        <v>Mott Haven</v>
      </c>
      <c r="N3316" t="str">
        <f>INDEX(Neighborhoods!$A:$C, MATCH(Places!$K3316,Neighborhoods!$A:$A,0), MATCH(Places!N$1,Neighborhoods!$A$1:$C$1,0))</f>
        <v>Bronx</v>
      </c>
      <c r="O3316" t="str">
        <f>INDEX(Neighborhoods!$A:$C, MATCH(Places!$K3316,Neighborhoods!$A:$A,0), MATCH(Places!O$1,Neighborhoods!$A$1:$C$1,0))</f>
        <v>Mott Haven</v>
      </c>
      <c r="P3316" t="s">
        <v>11822</v>
      </c>
      <c r="Q3316" t="str">
        <f t="shared" si="204"/>
        <v>No</v>
      </c>
      <c r="R3316">
        <v>8</v>
      </c>
      <c r="S3316" t="str">
        <f t="shared" si="205"/>
        <v>Large</v>
      </c>
      <c r="T3316" s="50">
        <v>140</v>
      </c>
      <c r="U3316" s="70">
        <f t="shared" si="206"/>
        <v>0.03</v>
      </c>
      <c r="V3316" s="52">
        <v>4.9000000000000004</v>
      </c>
      <c r="W3316" s="52" t="str" cm="1">
        <f t="array" ref="W3316">_xlfn.SWITCH(ROUND(V3316,0),5,"Excellent",4,"Good",3,"Ok","Bad")</f>
        <v>Excellent</v>
      </c>
      <c r="X3316">
        <v>84</v>
      </c>
      <c r="Y3316" t="str">
        <f t="shared" si="207"/>
        <v>No</v>
      </c>
      <c r="Z3316" s="68">
        <v>43178</v>
      </c>
      <c r="AA3316" s="68">
        <v>43904</v>
      </c>
      <c r="AB3316">
        <v>219</v>
      </c>
      <c r="AC3316" t="s">
        <v>15615</v>
      </c>
    </row>
    <row r="3317" spans="1:29" x14ac:dyDescent="0.3">
      <c r="A3317" t="s">
        <v>2414</v>
      </c>
      <c r="B3317">
        <v>2001</v>
      </c>
      <c r="C3317" t="str">
        <f>VLOOKUP($B3317,Hosts!$A:$M,10,0)</f>
        <v>Within a few hours</v>
      </c>
      <c r="D3317" s="70">
        <f>VLOOKUP($B3317,Hosts!$A:$M,11,0)</f>
        <v>1</v>
      </c>
      <c r="E3317" s="70">
        <f>VLOOKUP($B3317,Hosts!$A:$M,12,0)</f>
        <v>0.98</v>
      </c>
      <c r="F3317" t="str">
        <f>VLOOKUP($B3317,Hosts!$A:$M,13,0)</f>
        <v>Yes</v>
      </c>
      <c r="G3317" t="str">
        <f>INDEX(Hosts!$A:$M, MATCH(Places!$B3317,Hosts!$A:$A,0), MATCH(Places!G$1,Hosts!$A$1:$M$1,0))</f>
        <v>Within a few hours</v>
      </c>
      <c r="H3317" s="70">
        <f>INDEX(Hosts!$A:$M, MATCH(Places!$B3317,Hosts!$A:$A,0), MATCH(Places!H$1,Hosts!$A$1:$M$1,0))</f>
        <v>1</v>
      </c>
      <c r="I3317" s="70">
        <f>INDEX(Hosts!$A:$M, MATCH(Places!$B3317,Hosts!$A:$A,0), MATCH(Places!I$1,Hosts!$A$1:$M$1,0))</f>
        <v>0.98</v>
      </c>
      <c r="J3317" t="str">
        <f>INDEX(Hosts!$A:$M, MATCH(Places!$B3317,Hosts!$A:$A,0), MATCH(Places!J$1,Hosts!$A$1:$M$1,0))</f>
        <v>Yes</v>
      </c>
      <c r="K3317">
        <v>16</v>
      </c>
      <c r="L3317" t="str">
        <f>VLOOKUP($K3317,Neighborhoods!$A:$C,2,0)</f>
        <v>Manhattan</v>
      </c>
      <c r="M3317" t="str">
        <f>VLOOKUP($K3317,Neighborhoods!$A:$C,3,0)</f>
        <v>Harlem</v>
      </c>
      <c r="N3317" t="str">
        <f>INDEX(Neighborhoods!$A:$C, MATCH(Places!$K3317,Neighborhoods!$A:$A,0), MATCH(Places!N$1,Neighborhoods!$A$1:$C$1,0))</f>
        <v>Manhattan</v>
      </c>
      <c r="O3317" t="str">
        <f>INDEX(Neighborhoods!$A:$C, MATCH(Places!$K3317,Neighborhoods!$A:$A,0), MATCH(Places!O$1,Neighborhoods!$A$1:$C$1,0))</f>
        <v>Harlem</v>
      </c>
      <c r="P3317" t="s">
        <v>1</v>
      </c>
      <c r="Q3317" t="str">
        <f t="shared" si="204"/>
        <v>Yes</v>
      </c>
      <c r="R3317">
        <v>1</v>
      </c>
      <c r="S3317" t="str">
        <f t="shared" si="205"/>
        <v>Small</v>
      </c>
      <c r="T3317" s="50">
        <v>45</v>
      </c>
      <c r="U3317" s="70">
        <f t="shared" si="206"/>
        <v>0.03</v>
      </c>
      <c r="V3317" s="52">
        <v>4.96</v>
      </c>
      <c r="W3317" s="52" t="str" cm="1">
        <f t="array" ref="W3317">_xlfn.SWITCH(ROUND(V3317,0),5,"Excellent",4,"Good",3,"Ok","Bad")</f>
        <v>Excellent</v>
      </c>
      <c r="X3317">
        <v>56</v>
      </c>
      <c r="Y3317" t="str">
        <f t="shared" si="207"/>
        <v>No</v>
      </c>
      <c r="Z3317" s="68">
        <v>43106</v>
      </c>
      <c r="AA3317" s="68">
        <v>43717</v>
      </c>
      <c r="AB3317">
        <v>0</v>
      </c>
      <c r="AC3317" t="s">
        <v>15615</v>
      </c>
    </row>
    <row r="3318" spans="1:29" x14ac:dyDescent="0.3">
      <c r="A3318" t="s">
        <v>14941</v>
      </c>
      <c r="B3318">
        <v>1967</v>
      </c>
      <c r="C3318" t="str">
        <f>VLOOKUP($B3318,Hosts!$A:$M,10,0)</f>
        <v>Within an hour</v>
      </c>
      <c r="D3318" s="70">
        <f>VLOOKUP($B3318,Hosts!$A:$M,11,0)</f>
        <v>1</v>
      </c>
      <c r="E3318" s="70">
        <f>VLOOKUP($B3318,Hosts!$A:$M,12,0)</f>
        <v>0.67</v>
      </c>
      <c r="F3318" t="str">
        <f>VLOOKUP($B3318,Hosts!$A:$M,13,0)</f>
        <v>No</v>
      </c>
      <c r="G3318" t="str">
        <f>INDEX(Hosts!$A:$M, MATCH(Places!$B3318,Hosts!$A:$A,0), MATCH(Places!G$1,Hosts!$A$1:$M$1,0))</f>
        <v>Within an hour</v>
      </c>
      <c r="H3318" s="70">
        <f>INDEX(Hosts!$A:$M, MATCH(Places!$B3318,Hosts!$A:$A,0), MATCH(Places!H$1,Hosts!$A$1:$M$1,0))</f>
        <v>1</v>
      </c>
      <c r="I3318" s="70">
        <f>INDEX(Hosts!$A:$M, MATCH(Places!$B3318,Hosts!$A:$A,0), MATCH(Places!I$1,Hosts!$A$1:$M$1,0))</f>
        <v>0.67</v>
      </c>
      <c r="J3318" t="str">
        <f>INDEX(Hosts!$A:$M, MATCH(Places!$B3318,Hosts!$A:$A,0), MATCH(Places!J$1,Hosts!$A$1:$M$1,0))</f>
        <v>No</v>
      </c>
      <c r="K3318">
        <v>9</v>
      </c>
      <c r="L3318" t="str">
        <f>VLOOKUP($K3318,Neighborhoods!$A:$C,2,0)</f>
        <v>Brooklyn</v>
      </c>
      <c r="M3318" t="str">
        <f>VLOOKUP($K3318,Neighborhoods!$A:$C,3,0)</f>
        <v>Crown Heights</v>
      </c>
      <c r="N3318" t="str">
        <f>INDEX(Neighborhoods!$A:$C, MATCH(Places!$K3318,Neighborhoods!$A:$A,0), MATCH(Places!N$1,Neighborhoods!$A$1:$C$1,0))</f>
        <v>Brooklyn</v>
      </c>
      <c r="O3318" t="str">
        <f>INDEX(Neighborhoods!$A:$C, MATCH(Places!$K3318,Neighborhoods!$A:$A,0), MATCH(Places!O$1,Neighborhoods!$A$1:$C$1,0))</f>
        <v>Crown Heights</v>
      </c>
      <c r="P3318" t="s">
        <v>11822</v>
      </c>
      <c r="Q3318" t="str">
        <f t="shared" si="204"/>
        <v>No</v>
      </c>
      <c r="R3318">
        <v>2</v>
      </c>
      <c r="S3318" t="str">
        <f t="shared" si="205"/>
        <v>Small</v>
      </c>
      <c r="T3318" s="50">
        <v>99</v>
      </c>
      <c r="U3318" s="70">
        <f t="shared" si="206"/>
        <v>0.03</v>
      </c>
      <c r="V3318" s="52">
        <v>5</v>
      </c>
      <c r="W3318" s="52" t="str" cm="1">
        <f t="array" ref="W3318">_xlfn.SWITCH(ROUND(V3318,0),5,"Excellent",4,"Good",3,"Ok","Bad")</f>
        <v>Excellent</v>
      </c>
      <c r="X3318">
        <v>5</v>
      </c>
      <c r="Y3318" t="str">
        <f t="shared" si="207"/>
        <v>No</v>
      </c>
      <c r="Z3318" s="68">
        <v>43281</v>
      </c>
      <c r="AA3318" s="68">
        <v>43736</v>
      </c>
      <c r="AB3318">
        <v>0</v>
      </c>
      <c r="AC3318" t="s">
        <v>15615</v>
      </c>
    </row>
    <row r="3319" spans="1:29" x14ac:dyDescent="0.3">
      <c r="A3319" t="s">
        <v>2415</v>
      </c>
      <c r="B3319">
        <v>3229</v>
      </c>
      <c r="C3319" t="str">
        <f>VLOOKUP($B3319,Hosts!$A:$M,10,0)</f>
        <v>Within a few hours</v>
      </c>
      <c r="D3319" s="70">
        <f>VLOOKUP($B3319,Hosts!$A:$M,11,0)</f>
        <v>1</v>
      </c>
      <c r="E3319" s="70">
        <f>VLOOKUP($B3319,Hosts!$A:$M,12,0)</f>
        <v>0.72</v>
      </c>
      <c r="F3319" t="str">
        <f>VLOOKUP($B3319,Hosts!$A:$M,13,0)</f>
        <v>No</v>
      </c>
      <c r="G3319" t="str">
        <f>INDEX(Hosts!$A:$M, MATCH(Places!$B3319,Hosts!$A:$A,0), MATCH(Places!G$1,Hosts!$A$1:$M$1,0))</f>
        <v>Within a few hours</v>
      </c>
      <c r="H3319" s="70">
        <f>INDEX(Hosts!$A:$M, MATCH(Places!$B3319,Hosts!$A:$A,0), MATCH(Places!H$1,Hosts!$A$1:$M$1,0))</f>
        <v>1</v>
      </c>
      <c r="I3319" s="70">
        <f>INDEX(Hosts!$A:$M, MATCH(Places!$B3319,Hosts!$A:$A,0), MATCH(Places!I$1,Hosts!$A$1:$M$1,0))</f>
        <v>0.72</v>
      </c>
      <c r="J3319" t="str">
        <f>INDEX(Hosts!$A:$M, MATCH(Places!$B3319,Hosts!$A:$A,0), MATCH(Places!J$1,Hosts!$A$1:$M$1,0))</f>
        <v>No</v>
      </c>
      <c r="K3319">
        <v>29</v>
      </c>
      <c r="L3319" t="str">
        <f>VLOOKUP($K3319,Neighborhoods!$A:$C,2,0)</f>
        <v>Staten Island</v>
      </c>
      <c r="M3319" t="str">
        <f>VLOOKUP($K3319,Neighborhoods!$A:$C,3,0)</f>
        <v>Stapleton</v>
      </c>
      <c r="N3319" t="str">
        <f>INDEX(Neighborhoods!$A:$C, MATCH(Places!$K3319,Neighborhoods!$A:$A,0), MATCH(Places!N$1,Neighborhoods!$A$1:$C$1,0))</f>
        <v>Staten Island</v>
      </c>
      <c r="O3319" t="str">
        <f>INDEX(Neighborhoods!$A:$C, MATCH(Places!$K3319,Neighborhoods!$A:$A,0), MATCH(Places!O$1,Neighborhoods!$A$1:$C$1,0))</f>
        <v>Stapleton</v>
      </c>
      <c r="P3319" t="s">
        <v>11822</v>
      </c>
      <c r="Q3319" t="str">
        <f t="shared" si="204"/>
        <v>No</v>
      </c>
      <c r="R3319">
        <v>4</v>
      </c>
      <c r="S3319" t="str">
        <f t="shared" si="205"/>
        <v>Medium</v>
      </c>
      <c r="T3319" s="50">
        <v>146</v>
      </c>
      <c r="U3319" s="70">
        <f t="shared" si="206"/>
        <v>0.03</v>
      </c>
      <c r="V3319" s="52">
        <v>4.88</v>
      </c>
      <c r="W3319" s="52" t="str" cm="1">
        <f t="array" ref="W3319">_xlfn.SWITCH(ROUND(V3319,0),5,"Excellent",4,"Good",3,"Ok","Bad")</f>
        <v>Excellent</v>
      </c>
      <c r="X3319">
        <v>26</v>
      </c>
      <c r="Y3319" t="str">
        <f t="shared" si="207"/>
        <v>No</v>
      </c>
      <c r="Z3319" s="68">
        <v>43147</v>
      </c>
      <c r="AA3319" s="68">
        <v>43682</v>
      </c>
      <c r="AB3319">
        <v>175</v>
      </c>
      <c r="AC3319" t="s">
        <v>15615</v>
      </c>
    </row>
    <row r="3320" spans="1:29" x14ac:dyDescent="0.3">
      <c r="A3320" t="s">
        <v>2416</v>
      </c>
      <c r="B3320">
        <v>715</v>
      </c>
      <c r="C3320" t="str">
        <f>VLOOKUP($B3320,Hosts!$A:$M,10,0)</f>
        <v>Within an hour</v>
      </c>
      <c r="D3320" s="70">
        <f>VLOOKUP($B3320,Hosts!$A:$M,11,0)</f>
        <v>1</v>
      </c>
      <c r="E3320" s="70">
        <f>VLOOKUP($B3320,Hosts!$A:$M,12,0)</f>
        <v>0.95</v>
      </c>
      <c r="F3320" t="str">
        <f>VLOOKUP($B3320,Hosts!$A:$M,13,0)</f>
        <v>No</v>
      </c>
      <c r="G3320" t="str">
        <f>INDEX(Hosts!$A:$M, MATCH(Places!$B3320,Hosts!$A:$A,0), MATCH(Places!G$1,Hosts!$A$1:$M$1,0))</f>
        <v>Within an hour</v>
      </c>
      <c r="H3320" s="70">
        <f>INDEX(Hosts!$A:$M, MATCH(Places!$B3320,Hosts!$A:$A,0), MATCH(Places!H$1,Hosts!$A$1:$M$1,0))</f>
        <v>1</v>
      </c>
      <c r="I3320" s="70">
        <f>INDEX(Hosts!$A:$M, MATCH(Places!$B3320,Hosts!$A:$A,0), MATCH(Places!I$1,Hosts!$A$1:$M$1,0))</f>
        <v>0.95</v>
      </c>
      <c r="J3320" t="str">
        <f>INDEX(Hosts!$A:$M, MATCH(Places!$B3320,Hosts!$A:$A,0), MATCH(Places!J$1,Hosts!$A$1:$M$1,0))</f>
        <v>No</v>
      </c>
      <c r="K3320">
        <v>11</v>
      </c>
      <c r="L3320" t="str">
        <f>VLOOKUP($K3320,Neighborhoods!$A:$C,2,0)</f>
        <v>Brooklyn</v>
      </c>
      <c r="M3320" t="str">
        <f>VLOOKUP($K3320,Neighborhoods!$A:$C,3,0)</f>
        <v>Greenpoint</v>
      </c>
      <c r="N3320" t="str">
        <f>INDEX(Neighborhoods!$A:$C, MATCH(Places!$K3320,Neighborhoods!$A:$A,0), MATCH(Places!N$1,Neighborhoods!$A$1:$C$1,0))</f>
        <v>Brooklyn</v>
      </c>
      <c r="O3320" t="str">
        <f>INDEX(Neighborhoods!$A:$C, MATCH(Places!$K3320,Neighborhoods!$A:$A,0), MATCH(Places!O$1,Neighborhoods!$A$1:$C$1,0))</f>
        <v>Greenpoint</v>
      </c>
      <c r="P3320" t="s">
        <v>1</v>
      </c>
      <c r="Q3320" t="str">
        <f t="shared" si="204"/>
        <v>Yes</v>
      </c>
      <c r="R3320">
        <v>2</v>
      </c>
      <c r="S3320" t="str">
        <f t="shared" si="205"/>
        <v>Small</v>
      </c>
      <c r="T3320" s="50">
        <v>41</v>
      </c>
      <c r="U3320" s="70">
        <f t="shared" si="206"/>
        <v>0.03</v>
      </c>
      <c r="V3320" s="52">
        <v>4.53</v>
      </c>
      <c r="W3320" s="52" t="str" cm="1">
        <f t="array" ref="W3320">_xlfn.SWITCH(ROUND(V3320,0),5,"Excellent",4,"Good",3,"Ok","Bad")</f>
        <v>Excellent</v>
      </c>
      <c r="X3320">
        <v>19</v>
      </c>
      <c r="Y3320" t="str">
        <f t="shared" si="207"/>
        <v>No</v>
      </c>
      <c r="Z3320" s="68">
        <v>43212</v>
      </c>
      <c r="AA3320" s="68">
        <v>43719</v>
      </c>
      <c r="AB3320">
        <v>363</v>
      </c>
      <c r="AC3320" t="s">
        <v>15615</v>
      </c>
    </row>
    <row r="3321" spans="1:29" x14ac:dyDescent="0.3">
      <c r="A3321" t="s">
        <v>14513</v>
      </c>
      <c r="B3321">
        <v>2394</v>
      </c>
      <c r="C3321" t="str">
        <f>VLOOKUP($B3321,Hosts!$A:$M,10,0)</f>
        <v>Within an hour</v>
      </c>
      <c r="D3321" s="70">
        <f>VLOOKUP($B3321,Hosts!$A:$M,11,0)</f>
        <v>1</v>
      </c>
      <c r="E3321" s="70">
        <f>VLOOKUP($B3321,Hosts!$A:$M,12,0)</f>
        <v>0.96</v>
      </c>
      <c r="F3321" t="str">
        <f>VLOOKUP($B3321,Hosts!$A:$M,13,0)</f>
        <v>Yes</v>
      </c>
      <c r="G3321" t="str">
        <f>INDEX(Hosts!$A:$M, MATCH(Places!$B3321,Hosts!$A:$A,0), MATCH(Places!G$1,Hosts!$A$1:$M$1,0))</f>
        <v>Within an hour</v>
      </c>
      <c r="H3321" s="70">
        <f>INDEX(Hosts!$A:$M, MATCH(Places!$B3321,Hosts!$A:$A,0), MATCH(Places!H$1,Hosts!$A$1:$M$1,0))</f>
        <v>1</v>
      </c>
      <c r="I3321" s="70">
        <f>INDEX(Hosts!$A:$M, MATCH(Places!$B3321,Hosts!$A:$A,0), MATCH(Places!I$1,Hosts!$A$1:$M$1,0))</f>
        <v>0.96</v>
      </c>
      <c r="J3321" t="str">
        <f>INDEX(Hosts!$A:$M, MATCH(Places!$B3321,Hosts!$A:$A,0), MATCH(Places!J$1,Hosts!$A$1:$M$1,0))</f>
        <v>Yes</v>
      </c>
      <c r="K3321">
        <v>7</v>
      </c>
      <c r="L3321" t="str">
        <f>VLOOKUP($K3321,Neighborhoods!$A:$C,2,0)</f>
        <v>Brooklyn</v>
      </c>
      <c r="M3321" t="str">
        <f>VLOOKUP($K3321,Neighborhoods!$A:$C,3,0)</f>
        <v>Bedford-Stuyvesant</v>
      </c>
      <c r="N3321" t="str">
        <f>INDEX(Neighborhoods!$A:$C, MATCH(Places!$K3321,Neighborhoods!$A:$A,0), MATCH(Places!N$1,Neighborhoods!$A$1:$C$1,0))</f>
        <v>Brooklyn</v>
      </c>
      <c r="O3321" t="str">
        <f>INDEX(Neighborhoods!$A:$C, MATCH(Places!$K3321,Neighborhoods!$A:$A,0), MATCH(Places!O$1,Neighborhoods!$A$1:$C$1,0))</f>
        <v>Bedford-Stuyvesant</v>
      </c>
      <c r="P3321" t="s">
        <v>1</v>
      </c>
      <c r="Q3321" t="str">
        <f t="shared" si="204"/>
        <v>Yes</v>
      </c>
      <c r="R3321">
        <v>2</v>
      </c>
      <c r="S3321" t="str">
        <f t="shared" si="205"/>
        <v>Small</v>
      </c>
      <c r="T3321" s="50">
        <v>52</v>
      </c>
      <c r="U3321" s="70">
        <f t="shared" si="206"/>
        <v>0.03</v>
      </c>
      <c r="V3321" s="52">
        <v>4.92</v>
      </c>
      <c r="W3321" s="52" t="str" cm="1">
        <f t="array" ref="W3321">_xlfn.SWITCH(ROUND(V3321,0),5,"Excellent",4,"Good",3,"Ok","Bad")</f>
        <v>Excellent</v>
      </c>
      <c r="X3321">
        <v>122</v>
      </c>
      <c r="Y3321" t="str">
        <f t="shared" si="207"/>
        <v>Yes</v>
      </c>
      <c r="Z3321" s="68">
        <v>43114</v>
      </c>
      <c r="AA3321" s="68">
        <v>43903</v>
      </c>
      <c r="AB3321">
        <v>0</v>
      </c>
      <c r="AC3321" t="s">
        <v>15615</v>
      </c>
    </row>
    <row r="3322" spans="1:29" x14ac:dyDescent="0.3">
      <c r="A3322" t="s">
        <v>14513</v>
      </c>
      <c r="B3322">
        <v>2394</v>
      </c>
      <c r="C3322" t="str">
        <f>VLOOKUP($B3322,Hosts!$A:$M,10,0)</f>
        <v>Within an hour</v>
      </c>
      <c r="D3322" s="70">
        <f>VLOOKUP($B3322,Hosts!$A:$M,11,0)</f>
        <v>1</v>
      </c>
      <c r="E3322" s="70">
        <f>VLOOKUP($B3322,Hosts!$A:$M,12,0)</f>
        <v>0.96</v>
      </c>
      <c r="F3322" t="str">
        <f>VLOOKUP($B3322,Hosts!$A:$M,13,0)</f>
        <v>Yes</v>
      </c>
      <c r="G3322" t="str">
        <f>INDEX(Hosts!$A:$M, MATCH(Places!$B3322,Hosts!$A:$A,0), MATCH(Places!G$1,Hosts!$A$1:$M$1,0))</f>
        <v>Within an hour</v>
      </c>
      <c r="H3322" s="70">
        <f>INDEX(Hosts!$A:$M, MATCH(Places!$B3322,Hosts!$A:$A,0), MATCH(Places!H$1,Hosts!$A$1:$M$1,0))</f>
        <v>1</v>
      </c>
      <c r="I3322" s="70">
        <f>INDEX(Hosts!$A:$M, MATCH(Places!$B3322,Hosts!$A:$A,0), MATCH(Places!I$1,Hosts!$A$1:$M$1,0))</f>
        <v>0.96</v>
      </c>
      <c r="J3322" t="str">
        <f>INDEX(Hosts!$A:$M, MATCH(Places!$B3322,Hosts!$A:$A,0), MATCH(Places!J$1,Hosts!$A$1:$M$1,0))</f>
        <v>Yes</v>
      </c>
      <c r="K3322">
        <v>7</v>
      </c>
      <c r="L3322" t="str">
        <f>VLOOKUP($K3322,Neighborhoods!$A:$C,2,0)</f>
        <v>Brooklyn</v>
      </c>
      <c r="M3322" t="str">
        <f>VLOOKUP($K3322,Neighborhoods!$A:$C,3,0)</f>
        <v>Bedford-Stuyvesant</v>
      </c>
      <c r="N3322" t="str">
        <f>INDEX(Neighborhoods!$A:$C, MATCH(Places!$K3322,Neighborhoods!$A:$A,0), MATCH(Places!N$1,Neighborhoods!$A$1:$C$1,0))</f>
        <v>Brooklyn</v>
      </c>
      <c r="O3322" t="str">
        <f>INDEX(Neighborhoods!$A:$C, MATCH(Places!$K3322,Neighborhoods!$A:$A,0), MATCH(Places!O$1,Neighborhoods!$A$1:$C$1,0))</f>
        <v>Bedford-Stuyvesant</v>
      </c>
      <c r="P3322" t="s">
        <v>1</v>
      </c>
      <c r="Q3322" t="str">
        <f t="shared" si="204"/>
        <v>Yes</v>
      </c>
      <c r="R3322">
        <v>2</v>
      </c>
      <c r="S3322" t="str">
        <f t="shared" si="205"/>
        <v>Small</v>
      </c>
      <c r="T3322" s="50">
        <v>29</v>
      </c>
      <c r="U3322" s="70">
        <f t="shared" si="206"/>
        <v>0.03</v>
      </c>
      <c r="V3322" s="52">
        <v>5</v>
      </c>
      <c r="W3322" s="52" t="str" cm="1">
        <f t="array" ref="W3322">_xlfn.SWITCH(ROUND(V3322,0),5,"Excellent",4,"Good",3,"Ok","Bad")</f>
        <v>Excellent</v>
      </c>
      <c r="X3322">
        <v>11</v>
      </c>
      <c r="Y3322" t="str">
        <f t="shared" si="207"/>
        <v>No</v>
      </c>
      <c r="Z3322" s="68">
        <v>43836</v>
      </c>
      <c r="AA3322" s="68">
        <v>43905</v>
      </c>
      <c r="AB3322">
        <v>0</v>
      </c>
      <c r="AC3322" t="s">
        <v>15615</v>
      </c>
    </row>
    <row r="3323" spans="1:29" x14ac:dyDescent="0.3">
      <c r="A3323" t="s">
        <v>2417</v>
      </c>
      <c r="B3323">
        <v>3137</v>
      </c>
      <c r="C3323" t="str">
        <f>VLOOKUP($B3323,Hosts!$A:$M,10,0)</f>
        <v>Within a few hours</v>
      </c>
      <c r="D3323" s="70">
        <f>VLOOKUP($B3323,Hosts!$A:$M,11,0)</f>
        <v>0.9</v>
      </c>
      <c r="E3323" s="70">
        <f>VLOOKUP($B3323,Hosts!$A:$M,12,0)</f>
        <v>0.99</v>
      </c>
      <c r="F3323" t="str">
        <f>VLOOKUP($B3323,Hosts!$A:$M,13,0)</f>
        <v>Yes</v>
      </c>
      <c r="G3323" t="str">
        <f>INDEX(Hosts!$A:$M, MATCH(Places!$B3323,Hosts!$A:$A,0), MATCH(Places!G$1,Hosts!$A$1:$M$1,0))</f>
        <v>Within a few hours</v>
      </c>
      <c r="H3323" s="70">
        <f>INDEX(Hosts!$A:$M, MATCH(Places!$B3323,Hosts!$A:$A,0), MATCH(Places!H$1,Hosts!$A$1:$M$1,0))</f>
        <v>0.9</v>
      </c>
      <c r="I3323" s="70">
        <f>INDEX(Hosts!$A:$M, MATCH(Places!$B3323,Hosts!$A:$A,0), MATCH(Places!I$1,Hosts!$A$1:$M$1,0))</f>
        <v>0.99</v>
      </c>
      <c r="J3323" t="str">
        <f>INDEX(Hosts!$A:$M, MATCH(Places!$B3323,Hosts!$A:$A,0), MATCH(Places!J$1,Hosts!$A$1:$M$1,0))</f>
        <v>Yes</v>
      </c>
      <c r="K3323">
        <v>7</v>
      </c>
      <c r="L3323" t="str">
        <f>VLOOKUP($K3323,Neighborhoods!$A:$C,2,0)</f>
        <v>Brooklyn</v>
      </c>
      <c r="M3323" t="str">
        <f>VLOOKUP($K3323,Neighborhoods!$A:$C,3,0)</f>
        <v>Bedford-Stuyvesant</v>
      </c>
      <c r="N3323" t="str">
        <f>INDEX(Neighborhoods!$A:$C, MATCH(Places!$K3323,Neighborhoods!$A:$A,0), MATCH(Places!N$1,Neighborhoods!$A$1:$C$1,0))</f>
        <v>Brooklyn</v>
      </c>
      <c r="O3323" t="str">
        <f>INDEX(Neighborhoods!$A:$C, MATCH(Places!$K3323,Neighborhoods!$A:$A,0), MATCH(Places!O$1,Neighborhoods!$A$1:$C$1,0))</f>
        <v>Bedford-Stuyvesant</v>
      </c>
      <c r="P3323" t="s">
        <v>1</v>
      </c>
      <c r="Q3323" t="str">
        <f t="shared" si="204"/>
        <v>Yes</v>
      </c>
      <c r="R3323">
        <v>2</v>
      </c>
      <c r="S3323" t="str">
        <f t="shared" si="205"/>
        <v>Small</v>
      </c>
      <c r="T3323" s="50">
        <v>69</v>
      </c>
      <c r="U3323" s="70">
        <f t="shared" si="206"/>
        <v>0.03</v>
      </c>
      <c r="V3323" s="52">
        <v>4.91</v>
      </c>
      <c r="W3323" s="52" t="str" cm="1">
        <f t="array" ref="W3323">_xlfn.SWITCH(ROUND(V3323,0),5,"Excellent",4,"Good",3,"Ok","Bad")</f>
        <v>Excellent</v>
      </c>
      <c r="X3323">
        <v>22</v>
      </c>
      <c r="Y3323" t="str">
        <f t="shared" si="207"/>
        <v>No</v>
      </c>
      <c r="Z3323" s="68">
        <v>43117</v>
      </c>
      <c r="AA3323" s="68">
        <v>43833</v>
      </c>
      <c r="AB3323">
        <v>364</v>
      </c>
      <c r="AC3323" t="s">
        <v>15616</v>
      </c>
    </row>
    <row r="3324" spans="1:29" x14ac:dyDescent="0.3">
      <c r="A3324" t="s">
        <v>14905</v>
      </c>
      <c r="B3324">
        <v>1441</v>
      </c>
      <c r="C3324" t="str">
        <f>VLOOKUP($B3324,Hosts!$A:$M,10,0)</f>
        <v>Within a few hours</v>
      </c>
      <c r="D3324" s="70">
        <f>VLOOKUP($B3324,Hosts!$A:$M,11,0)</f>
        <v>1</v>
      </c>
      <c r="E3324" s="70">
        <f>VLOOKUP($B3324,Hosts!$A:$M,12,0)</f>
        <v>0.85</v>
      </c>
      <c r="F3324" t="str">
        <f>VLOOKUP($B3324,Hosts!$A:$M,13,0)</f>
        <v>Yes</v>
      </c>
      <c r="G3324" t="str">
        <f>INDEX(Hosts!$A:$M, MATCH(Places!$B3324,Hosts!$A:$A,0), MATCH(Places!G$1,Hosts!$A$1:$M$1,0))</f>
        <v>Within a few hours</v>
      </c>
      <c r="H3324" s="70">
        <f>INDEX(Hosts!$A:$M, MATCH(Places!$B3324,Hosts!$A:$A,0), MATCH(Places!H$1,Hosts!$A$1:$M$1,0))</f>
        <v>1</v>
      </c>
      <c r="I3324" s="70">
        <f>INDEX(Hosts!$A:$M, MATCH(Places!$B3324,Hosts!$A:$A,0), MATCH(Places!I$1,Hosts!$A$1:$M$1,0))</f>
        <v>0.85</v>
      </c>
      <c r="J3324" t="str">
        <f>INDEX(Hosts!$A:$M, MATCH(Places!$B3324,Hosts!$A:$A,0), MATCH(Places!J$1,Hosts!$A$1:$M$1,0))</f>
        <v>Yes</v>
      </c>
      <c r="K3324">
        <v>17</v>
      </c>
      <c r="L3324" t="str">
        <f>VLOOKUP($K3324,Neighborhoods!$A:$C,2,0)</f>
        <v>Manhattan</v>
      </c>
      <c r="M3324" t="str">
        <f>VLOOKUP($K3324,Neighborhoods!$A:$C,3,0)</f>
        <v>Hell's Kitchen</v>
      </c>
      <c r="N3324" t="str">
        <f>INDEX(Neighborhoods!$A:$C, MATCH(Places!$K3324,Neighborhoods!$A:$A,0), MATCH(Places!N$1,Neighborhoods!$A$1:$C$1,0))</f>
        <v>Manhattan</v>
      </c>
      <c r="O3324" t="str">
        <f>INDEX(Neighborhoods!$A:$C, MATCH(Places!$K3324,Neighborhoods!$A:$A,0), MATCH(Places!O$1,Neighborhoods!$A$1:$C$1,0))</f>
        <v>Hell's Kitchen</v>
      </c>
      <c r="P3324" t="s">
        <v>1</v>
      </c>
      <c r="Q3324" t="str">
        <f t="shared" si="204"/>
        <v>Yes</v>
      </c>
      <c r="R3324">
        <v>2</v>
      </c>
      <c r="S3324" t="str">
        <f t="shared" si="205"/>
        <v>Small</v>
      </c>
      <c r="T3324" s="50">
        <v>110</v>
      </c>
      <c r="U3324" s="70">
        <f t="shared" si="206"/>
        <v>0.03</v>
      </c>
      <c r="V3324" s="52">
        <v>5</v>
      </c>
      <c r="W3324" s="52" t="str" cm="1">
        <f t="array" ref="W3324">_xlfn.SWITCH(ROUND(V3324,0),5,"Excellent",4,"Good",3,"Ok","Bad")</f>
        <v>Excellent</v>
      </c>
      <c r="X3324">
        <v>30</v>
      </c>
      <c r="Y3324" t="str">
        <f t="shared" si="207"/>
        <v>No</v>
      </c>
      <c r="Z3324" s="68">
        <v>43146</v>
      </c>
      <c r="AA3324" s="68">
        <v>44016</v>
      </c>
      <c r="AB3324">
        <v>40</v>
      </c>
      <c r="AC3324" t="s">
        <v>15615</v>
      </c>
    </row>
    <row r="3325" spans="1:29" x14ac:dyDescent="0.3">
      <c r="A3325" t="s">
        <v>2418</v>
      </c>
      <c r="B3325">
        <v>188</v>
      </c>
      <c r="C3325" t="str">
        <f>VLOOKUP($B3325,Hosts!$A:$M,10,0)</f>
        <v>Within an hour</v>
      </c>
      <c r="D3325" s="70">
        <f>VLOOKUP($B3325,Hosts!$A:$M,11,0)</f>
        <v>1</v>
      </c>
      <c r="E3325" s="70">
        <f>VLOOKUP($B3325,Hosts!$A:$M,12,0)</f>
        <v>0.8</v>
      </c>
      <c r="F3325" t="str">
        <f>VLOOKUP($B3325,Hosts!$A:$M,13,0)</f>
        <v>No</v>
      </c>
      <c r="G3325" t="str">
        <f>INDEX(Hosts!$A:$M, MATCH(Places!$B3325,Hosts!$A:$A,0), MATCH(Places!G$1,Hosts!$A$1:$M$1,0))</f>
        <v>Within an hour</v>
      </c>
      <c r="H3325" s="70">
        <f>INDEX(Hosts!$A:$M, MATCH(Places!$B3325,Hosts!$A:$A,0), MATCH(Places!H$1,Hosts!$A$1:$M$1,0))</f>
        <v>1</v>
      </c>
      <c r="I3325" s="70">
        <f>INDEX(Hosts!$A:$M, MATCH(Places!$B3325,Hosts!$A:$A,0), MATCH(Places!I$1,Hosts!$A$1:$M$1,0))</f>
        <v>0.8</v>
      </c>
      <c r="J3325" t="str">
        <f>INDEX(Hosts!$A:$M, MATCH(Places!$B3325,Hosts!$A:$A,0), MATCH(Places!J$1,Hosts!$A$1:$M$1,0))</f>
        <v>No</v>
      </c>
      <c r="K3325">
        <v>12</v>
      </c>
      <c r="L3325" t="str">
        <f>VLOOKUP($K3325,Neighborhoods!$A:$C,2,0)</f>
        <v>Brooklyn</v>
      </c>
      <c r="M3325" t="str">
        <f>VLOOKUP($K3325,Neighborhoods!$A:$C,3,0)</f>
        <v>Williamsburg</v>
      </c>
      <c r="N3325" t="str">
        <f>INDEX(Neighborhoods!$A:$C, MATCH(Places!$K3325,Neighborhoods!$A:$A,0), MATCH(Places!N$1,Neighborhoods!$A$1:$C$1,0))</f>
        <v>Brooklyn</v>
      </c>
      <c r="O3325" t="str">
        <f>INDEX(Neighborhoods!$A:$C, MATCH(Places!$K3325,Neighborhoods!$A:$A,0), MATCH(Places!O$1,Neighborhoods!$A$1:$C$1,0))</f>
        <v>Williamsburg</v>
      </c>
      <c r="P3325" t="s">
        <v>1</v>
      </c>
      <c r="Q3325" t="str">
        <f t="shared" si="204"/>
        <v>Yes</v>
      </c>
      <c r="R3325">
        <v>1</v>
      </c>
      <c r="S3325" t="str">
        <f t="shared" si="205"/>
        <v>Small</v>
      </c>
      <c r="T3325" s="50">
        <v>89</v>
      </c>
      <c r="U3325" s="70">
        <f t="shared" si="206"/>
        <v>0.03</v>
      </c>
      <c r="V3325" s="52">
        <v>4.75</v>
      </c>
      <c r="W3325" s="52" t="str" cm="1">
        <f t="array" ref="W3325">_xlfn.SWITCH(ROUND(V3325,0),5,"Excellent",4,"Good",3,"Ok","Bad")</f>
        <v>Excellent</v>
      </c>
      <c r="X3325">
        <v>8</v>
      </c>
      <c r="Y3325" t="str">
        <f t="shared" si="207"/>
        <v>No</v>
      </c>
      <c r="Z3325" s="68">
        <v>43135</v>
      </c>
      <c r="AA3325" s="68">
        <v>43735</v>
      </c>
      <c r="AB3325">
        <v>0</v>
      </c>
      <c r="AC3325" t="s">
        <v>15615</v>
      </c>
    </row>
    <row r="3326" spans="1:29" x14ac:dyDescent="0.3">
      <c r="A3326" t="s">
        <v>13561</v>
      </c>
      <c r="B3326">
        <v>3074</v>
      </c>
      <c r="C3326" t="str">
        <f>VLOOKUP($B3326,Hosts!$A:$M,10,0)</f>
        <v>Within an hour</v>
      </c>
      <c r="D3326" s="70">
        <f>VLOOKUP($B3326,Hosts!$A:$M,11,0)</f>
        <v>1</v>
      </c>
      <c r="E3326" s="70">
        <f>VLOOKUP($B3326,Hosts!$A:$M,12,0)</f>
        <v>0</v>
      </c>
      <c r="F3326" t="str">
        <f>VLOOKUP($B3326,Hosts!$A:$M,13,0)</f>
        <v>No</v>
      </c>
      <c r="G3326" t="str">
        <f>INDEX(Hosts!$A:$M, MATCH(Places!$B3326,Hosts!$A:$A,0), MATCH(Places!G$1,Hosts!$A$1:$M$1,0))</f>
        <v>Within an hour</v>
      </c>
      <c r="H3326" s="70">
        <f>INDEX(Hosts!$A:$M, MATCH(Places!$B3326,Hosts!$A:$A,0), MATCH(Places!H$1,Hosts!$A$1:$M$1,0))</f>
        <v>1</v>
      </c>
      <c r="I3326" s="70">
        <f>INDEX(Hosts!$A:$M, MATCH(Places!$B3326,Hosts!$A:$A,0), MATCH(Places!I$1,Hosts!$A$1:$M$1,0))</f>
        <v>0</v>
      </c>
      <c r="J3326" t="str">
        <f>INDEX(Hosts!$A:$M, MATCH(Places!$B3326,Hosts!$A:$A,0), MATCH(Places!J$1,Hosts!$A$1:$M$1,0))</f>
        <v>No</v>
      </c>
      <c r="K3326">
        <v>15</v>
      </c>
      <c r="L3326" t="str">
        <f>VLOOKUP($K3326,Neighborhoods!$A:$C,2,0)</f>
        <v>Manhattan</v>
      </c>
      <c r="M3326" t="str">
        <f>VLOOKUP($K3326,Neighborhoods!$A:$C,3,0)</f>
        <v>East Village</v>
      </c>
      <c r="N3326" t="str">
        <f>INDEX(Neighborhoods!$A:$C, MATCH(Places!$K3326,Neighborhoods!$A:$A,0), MATCH(Places!N$1,Neighborhoods!$A$1:$C$1,0))</f>
        <v>Manhattan</v>
      </c>
      <c r="O3326" t="str">
        <f>INDEX(Neighborhoods!$A:$C, MATCH(Places!$K3326,Neighborhoods!$A:$A,0), MATCH(Places!O$1,Neighborhoods!$A$1:$C$1,0))</f>
        <v>East Village</v>
      </c>
      <c r="P3326" t="s">
        <v>1</v>
      </c>
      <c r="Q3326" t="str">
        <f t="shared" si="204"/>
        <v>Yes</v>
      </c>
      <c r="R3326">
        <v>1</v>
      </c>
      <c r="S3326" t="str">
        <f t="shared" si="205"/>
        <v>Small</v>
      </c>
      <c r="T3326" s="50">
        <v>80</v>
      </c>
      <c r="U3326" s="70">
        <f t="shared" si="206"/>
        <v>0.03</v>
      </c>
      <c r="V3326" s="52">
        <v>4.9000000000000004</v>
      </c>
      <c r="W3326" s="52" t="str" cm="1">
        <f t="array" ref="W3326">_xlfn.SWITCH(ROUND(V3326,0),5,"Excellent",4,"Good",3,"Ok","Bad")</f>
        <v>Excellent</v>
      </c>
      <c r="X3326">
        <v>10</v>
      </c>
      <c r="Y3326" t="str">
        <f t="shared" si="207"/>
        <v>No</v>
      </c>
      <c r="Z3326" s="68">
        <v>43192</v>
      </c>
      <c r="AA3326" s="68">
        <v>43331</v>
      </c>
      <c r="AB3326">
        <v>92</v>
      </c>
      <c r="AC3326" t="s">
        <v>15615</v>
      </c>
    </row>
    <row r="3327" spans="1:29" x14ac:dyDescent="0.3">
      <c r="A3327" t="s">
        <v>15348</v>
      </c>
      <c r="B3327">
        <v>3390</v>
      </c>
      <c r="C3327" t="str">
        <f>VLOOKUP($B3327,Hosts!$A:$M,10,0)</f>
        <v>Within a day</v>
      </c>
      <c r="D3327" s="70">
        <f>VLOOKUP($B3327,Hosts!$A:$M,11,0)</f>
        <v>0.6</v>
      </c>
      <c r="E3327" s="70">
        <f>VLOOKUP($B3327,Hosts!$A:$M,12,0)</f>
        <v>0.96</v>
      </c>
      <c r="F3327" t="str">
        <f>VLOOKUP($B3327,Hosts!$A:$M,13,0)</f>
        <v>Yes</v>
      </c>
      <c r="G3327" t="str">
        <f>INDEX(Hosts!$A:$M, MATCH(Places!$B3327,Hosts!$A:$A,0), MATCH(Places!G$1,Hosts!$A$1:$M$1,0))</f>
        <v>Within a day</v>
      </c>
      <c r="H3327" s="70">
        <f>INDEX(Hosts!$A:$M, MATCH(Places!$B3327,Hosts!$A:$A,0), MATCH(Places!H$1,Hosts!$A$1:$M$1,0))</f>
        <v>0.6</v>
      </c>
      <c r="I3327" s="70">
        <f>INDEX(Hosts!$A:$M, MATCH(Places!$B3327,Hosts!$A:$A,0), MATCH(Places!I$1,Hosts!$A$1:$M$1,0))</f>
        <v>0.96</v>
      </c>
      <c r="J3327" t="str">
        <f>INDEX(Hosts!$A:$M, MATCH(Places!$B3327,Hosts!$A:$A,0), MATCH(Places!J$1,Hosts!$A$1:$M$1,0))</f>
        <v>Yes</v>
      </c>
      <c r="K3327">
        <v>14</v>
      </c>
      <c r="L3327" t="str">
        <f>VLOOKUP($K3327,Neighborhoods!$A:$C,2,0)</f>
        <v>Manhattan</v>
      </c>
      <c r="M3327" t="str">
        <f>VLOOKUP($K3327,Neighborhoods!$A:$C,3,0)</f>
        <v>East Harlem</v>
      </c>
      <c r="N3327" t="str">
        <f>INDEX(Neighborhoods!$A:$C, MATCH(Places!$K3327,Neighborhoods!$A:$A,0), MATCH(Places!N$1,Neighborhoods!$A$1:$C$1,0))</f>
        <v>Manhattan</v>
      </c>
      <c r="O3327" t="str">
        <f>INDEX(Neighborhoods!$A:$C, MATCH(Places!$K3327,Neighborhoods!$A:$A,0), MATCH(Places!O$1,Neighborhoods!$A$1:$C$1,0))</f>
        <v>East Harlem</v>
      </c>
      <c r="P3327" t="s">
        <v>1</v>
      </c>
      <c r="Q3327" t="str">
        <f t="shared" si="204"/>
        <v>Yes</v>
      </c>
      <c r="R3327">
        <v>1</v>
      </c>
      <c r="S3327" t="str">
        <f t="shared" si="205"/>
        <v>Small</v>
      </c>
      <c r="T3327" s="50">
        <v>39</v>
      </c>
      <c r="U3327" s="70">
        <f t="shared" si="206"/>
        <v>0.03</v>
      </c>
      <c r="V3327" s="52">
        <v>5</v>
      </c>
      <c r="W3327" s="52" t="str" cm="1">
        <f t="array" ref="W3327">_xlfn.SWITCH(ROUND(V3327,0),5,"Excellent",4,"Good",3,"Ok","Bad")</f>
        <v>Excellent</v>
      </c>
      <c r="X3327">
        <v>10</v>
      </c>
      <c r="Y3327" t="str">
        <f t="shared" si="207"/>
        <v>No</v>
      </c>
      <c r="Z3327" s="68">
        <v>43105</v>
      </c>
      <c r="AA3327" s="68">
        <v>44042</v>
      </c>
      <c r="AB3327">
        <v>0</v>
      </c>
      <c r="AC3327" t="s">
        <v>15615</v>
      </c>
    </row>
    <row r="3328" spans="1:29" x14ac:dyDescent="0.3">
      <c r="A3328" t="s">
        <v>2419</v>
      </c>
      <c r="B3328">
        <v>3305</v>
      </c>
      <c r="C3328" t="str">
        <f>VLOOKUP($B3328,Hosts!$A:$M,10,0)</f>
        <v>Within a day</v>
      </c>
      <c r="D3328" s="70">
        <f>VLOOKUP($B3328,Hosts!$A:$M,11,0)</f>
        <v>0.7</v>
      </c>
      <c r="E3328" s="70">
        <f>VLOOKUP($B3328,Hosts!$A:$M,12,0)</f>
        <v>0.97</v>
      </c>
      <c r="F3328" t="str">
        <f>VLOOKUP($B3328,Hosts!$A:$M,13,0)</f>
        <v>Yes</v>
      </c>
      <c r="G3328" t="str">
        <f>INDEX(Hosts!$A:$M, MATCH(Places!$B3328,Hosts!$A:$A,0), MATCH(Places!G$1,Hosts!$A$1:$M$1,0))</f>
        <v>Within a day</v>
      </c>
      <c r="H3328" s="70">
        <f>INDEX(Hosts!$A:$M, MATCH(Places!$B3328,Hosts!$A:$A,0), MATCH(Places!H$1,Hosts!$A$1:$M$1,0))</f>
        <v>0.7</v>
      </c>
      <c r="I3328" s="70">
        <f>INDEX(Hosts!$A:$M, MATCH(Places!$B3328,Hosts!$A:$A,0), MATCH(Places!I$1,Hosts!$A$1:$M$1,0))</f>
        <v>0.97</v>
      </c>
      <c r="J3328" t="str">
        <f>INDEX(Hosts!$A:$M, MATCH(Places!$B3328,Hosts!$A:$A,0), MATCH(Places!J$1,Hosts!$A$1:$M$1,0))</f>
        <v>Yes</v>
      </c>
      <c r="K3328">
        <v>9</v>
      </c>
      <c r="L3328" t="str">
        <f>VLOOKUP($K3328,Neighborhoods!$A:$C,2,0)</f>
        <v>Brooklyn</v>
      </c>
      <c r="M3328" t="str">
        <f>VLOOKUP($K3328,Neighborhoods!$A:$C,3,0)</f>
        <v>Crown Heights</v>
      </c>
      <c r="N3328" t="str">
        <f>INDEX(Neighborhoods!$A:$C, MATCH(Places!$K3328,Neighborhoods!$A:$A,0), MATCH(Places!N$1,Neighborhoods!$A$1:$C$1,0))</f>
        <v>Brooklyn</v>
      </c>
      <c r="O3328" t="str">
        <f>INDEX(Neighborhoods!$A:$C, MATCH(Places!$K3328,Neighborhoods!$A:$A,0), MATCH(Places!O$1,Neighborhoods!$A$1:$C$1,0))</f>
        <v>Crown Heights</v>
      </c>
      <c r="P3328" t="s">
        <v>11822</v>
      </c>
      <c r="Q3328" t="str">
        <f t="shared" si="204"/>
        <v>No</v>
      </c>
      <c r="R3328">
        <v>8</v>
      </c>
      <c r="S3328" t="str">
        <f t="shared" si="205"/>
        <v>Large</v>
      </c>
      <c r="T3328" s="50">
        <v>275</v>
      </c>
      <c r="U3328" s="70">
        <f t="shared" si="206"/>
        <v>0.04</v>
      </c>
      <c r="V3328" s="52">
        <v>4.8</v>
      </c>
      <c r="W3328" s="52" t="str" cm="1">
        <f t="array" ref="W3328">_xlfn.SWITCH(ROUND(V3328,0),5,"Excellent",4,"Good",3,"Ok","Bad")</f>
        <v>Excellent</v>
      </c>
      <c r="X3328">
        <v>10</v>
      </c>
      <c r="Y3328" t="str">
        <f t="shared" si="207"/>
        <v>No</v>
      </c>
      <c r="Z3328" s="68">
        <v>43234</v>
      </c>
      <c r="AA3328" s="68">
        <v>43808</v>
      </c>
      <c r="AB3328">
        <v>58</v>
      </c>
      <c r="AC3328" t="s">
        <v>15615</v>
      </c>
    </row>
    <row r="3329" spans="1:29" x14ac:dyDescent="0.3">
      <c r="A3329" t="s">
        <v>2420</v>
      </c>
      <c r="B3329">
        <v>2970</v>
      </c>
      <c r="C3329" t="str">
        <f>VLOOKUP($B3329,Hosts!$A:$M,10,0)</f>
        <v>Within a few hours</v>
      </c>
      <c r="D3329" s="70">
        <f>VLOOKUP($B3329,Hosts!$A:$M,11,0)</f>
        <v>1</v>
      </c>
      <c r="E3329" s="70">
        <f>VLOOKUP($B3329,Hosts!$A:$M,12,0)</f>
        <v>0.46</v>
      </c>
      <c r="F3329" t="str">
        <f>VLOOKUP($B3329,Hosts!$A:$M,13,0)</f>
        <v>No</v>
      </c>
      <c r="G3329" t="str">
        <f>INDEX(Hosts!$A:$M, MATCH(Places!$B3329,Hosts!$A:$A,0), MATCH(Places!G$1,Hosts!$A$1:$M$1,0))</f>
        <v>Within a few hours</v>
      </c>
      <c r="H3329" s="70">
        <f>INDEX(Hosts!$A:$M, MATCH(Places!$B3329,Hosts!$A:$A,0), MATCH(Places!H$1,Hosts!$A$1:$M$1,0))</f>
        <v>1</v>
      </c>
      <c r="I3329" s="70">
        <f>INDEX(Hosts!$A:$M, MATCH(Places!$B3329,Hosts!$A:$A,0), MATCH(Places!I$1,Hosts!$A$1:$M$1,0))</f>
        <v>0.46</v>
      </c>
      <c r="J3329" t="str">
        <f>INDEX(Hosts!$A:$M, MATCH(Places!$B3329,Hosts!$A:$A,0), MATCH(Places!J$1,Hosts!$A$1:$M$1,0))</f>
        <v>No</v>
      </c>
      <c r="K3329">
        <v>8</v>
      </c>
      <c r="L3329" t="str">
        <f>VLOOKUP($K3329,Neighborhoods!$A:$C,2,0)</f>
        <v>Brooklyn</v>
      </c>
      <c r="M3329" t="str">
        <f>VLOOKUP($K3329,Neighborhoods!$A:$C,3,0)</f>
        <v>Bushwick</v>
      </c>
      <c r="N3329" t="str">
        <f>INDEX(Neighborhoods!$A:$C, MATCH(Places!$K3329,Neighborhoods!$A:$A,0), MATCH(Places!N$1,Neighborhoods!$A$1:$C$1,0))</f>
        <v>Brooklyn</v>
      </c>
      <c r="O3329" t="str">
        <f>INDEX(Neighborhoods!$A:$C, MATCH(Places!$K3329,Neighborhoods!$A:$A,0), MATCH(Places!O$1,Neighborhoods!$A$1:$C$1,0))</f>
        <v>Bushwick</v>
      </c>
      <c r="P3329" t="s">
        <v>11822</v>
      </c>
      <c r="Q3329" t="str">
        <f t="shared" si="204"/>
        <v>No</v>
      </c>
      <c r="R3329">
        <v>3</v>
      </c>
      <c r="S3329" t="str">
        <f t="shared" si="205"/>
        <v>Medium</v>
      </c>
      <c r="T3329" s="50">
        <v>118</v>
      </c>
      <c r="U3329" s="70">
        <f t="shared" si="206"/>
        <v>0.03</v>
      </c>
      <c r="V3329" s="52">
        <v>4.93</v>
      </c>
      <c r="W3329" s="52" t="str" cm="1">
        <f t="array" ref="W3329">_xlfn.SWITCH(ROUND(V3329,0),5,"Excellent",4,"Good",3,"Ok","Bad")</f>
        <v>Excellent</v>
      </c>
      <c r="X3329">
        <v>15</v>
      </c>
      <c r="Y3329" t="str">
        <f t="shared" si="207"/>
        <v>No</v>
      </c>
      <c r="Z3329" s="68">
        <v>43198</v>
      </c>
      <c r="AA3329" s="68">
        <v>43817</v>
      </c>
      <c r="AB3329">
        <v>42</v>
      </c>
      <c r="AC3329" t="s">
        <v>15616</v>
      </c>
    </row>
    <row r="3330" spans="1:29" x14ac:dyDescent="0.3">
      <c r="A3330" t="s">
        <v>2421</v>
      </c>
      <c r="B3330">
        <v>3450</v>
      </c>
      <c r="C3330" t="str">
        <f>VLOOKUP($B3330,Hosts!$A:$M,10,0)</f>
        <v>Within a day</v>
      </c>
      <c r="D3330" s="70">
        <f>VLOOKUP($B3330,Hosts!$A:$M,11,0)</f>
        <v>0.9</v>
      </c>
      <c r="E3330" s="70">
        <f>VLOOKUP($B3330,Hosts!$A:$M,12,0)</f>
        <v>0.56999999999999995</v>
      </c>
      <c r="F3330" t="str">
        <f>VLOOKUP($B3330,Hosts!$A:$M,13,0)</f>
        <v>Yes</v>
      </c>
      <c r="G3330" t="str">
        <f>INDEX(Hosts!$A:$M, MATCH(Places!$B3330,Hosts!$A:$A,0), MATCH(Places!G$1,Hosts!$A$1:$M$1,0))</f>
        <v>Within a day</v>
      </c>
      <c r="H3330" s="70">
        <f>INDEX(Hosts!$A:$M, MATCH(Places!$B3330,Hosts!$A:$A,0), MATCH(Places!H$1,Hosts!$A$1:$M$1,0))</f>
        <v>0.9</v>
      </c>
      <c r="I3330" s="70">
        <f>INDEX(Hosts!$A:$M, MATCH(Places!$B3330,Hosts!$A:$A,0), MATCH(Places!I$1,Hosts!$A$1:$M$1,0))</f>
        <v>0.56999999999999995</v>
      </c>
      <c r="J3330" t="str">
        <f>INDEX(Hosts!$A:$M, MATCH(Places!$B3330,Hosts!$A:$A,0), MATCH(Places!J$1,Hosts!$A$1:$M$1,0))</f>
        <v>Yes</v>
      </c>
      <c r="K3330">
        <v>18</v>
      </c>
      <c r="L3330" t="str">
        <f>VLOOKUP($K3330,Neighborhoods!$A:$C,2,0)</f>
        <v>Manhattan</v>
      </c>
      <c r="M3330" t="str">
        <f>VLOOKUP($K3330,Neighborhoods!$A:$C,3,0)</f>
        <v>Midtown</v>
      </c>
      <c r="N3330" t="str">
        <f>INDEX(Neighborhoods!$A:$C, MATCH(Places!$K3330,Neighborhoods!$A:$A,0), MATCH(Places!N$1,Neighborhoods!$A$1:$C$1,0))</f>
        <v>Manhattan</v>
      </c>
      <c r="O3330" t="str">
        <f>INDEX(Neighborhoods!$A:$C, MATCH(Places!$K3330,Neighborhoods!$A:$A,0), MATCH(Places!O$1,Neighborhoods!$A$1:$C$1,0))</f>
        <v>Midtown</v>
      </c>
      <c r="P3330" t="s">
        <v>11822</v>
      </c>
      <c r="Q3330" t="str">
        <f t="shared" si="204"/>
        <v>No</v>
      </c>
      <c r="R3330">
        <v>3</v>
      </c>
      <c r="S3330" t="str">
        <f t="shared" si="205"/>
        <v>Medium</v>
      </c>
      <c r="T3330" s="50">
        <v>66</v>
      </c>
      <c r="U3330" s="70">
        <f t="shared" si="206"/>
        <v>0.03</v>
      </c>
      <c r="V3330" s="52">
        <v>4.97</v>
      </c>
      <c r="W3330" s="52" t="str" cm="1">
        <f t="array" ref="W3330">_xlfn.SWITCH(ROUND(V3330,0),5,"Excellent",4,"Good",3,"Ok","Bad")</f>
        <v>Excellent</v>
      </c>
      <c r="X3330">
        <v>74</v>
      </c>
      <c r="Y3330" t="str">
        <f t="shared" si="207"/>
        <v>No</v>
      </c>
      <c r="Z3330" s="68">
        <v>43114</v>
      </c>
      <c r="AA3330" s="68">
        <v>43897</v>
      </c>
      <c r="AB3330">
        <v>38</v>
      </c>
      <c r="AC3330" t="s">
        <v>15615</v>
      </c>
    </row>
    <row r="3331" spans="1:29" x14ac:dyDescent="0.3">
      <c r="A3331" t="s">
        <v>2422</v>
      </c>
      <c r="B3331">
        <v>2149</v>
      </c>
      <c r="C3331" t="str">
        <f>VLOOKUP($B3331,Hosts!$A:$M,10,0)</f>
        <v>Within an hour</v>
      </c>
      <c r="D3331" s="70">
        <f>VLOOKUP($B3331,Hosts!$A:$M,11,0)</f>
        <v>1</v>
      </c>
      <c r="E3331" s="70">
        <f>VLOOKUP($B3331,Hosts!$A:$M,12,0)</f>
        <v>0.86</v>
      </c>
      <c r="F3331" t="str">
        <f>VLOOKUP($B3331,Hosts!$A:$M,13,0)</f>
        <v>Yes</v>
      </c>
      <c r="G3331" t="str">
        <f>INDEX(Hosts!$A:$M, MATCH(Places!$B3331,Hosts!$A:$A,0), MATCH(Places!G$1,Hosts!$A$1:$M$1,0))</f>
        <v>Within an hour</v>
      </c>
      <c r="H3331" s="70">
        <f>INDEX(Hosts!$A:$M, MATCH(Places!$B3331,Hosts!$A:$A,0), MATCH(Places!H$1,Hosts!$A$1:$M$1,0))</f>
        <v>1</v>
      </c>
      <c r="I3331" s="70">
        <f>INDEX(Hosts!$A:$M, MATCH(Places!$B3331,Hosts!$A:$A,0), MATCH(Places!I$1,Hosts!$A$1:$M$1,0))</f>
        <v>0.86</v>
      </c>
      <c r="J3331" t="str">
        <f>INDEX(Hosts!$A:$M, MATCH(Places!$B3331,Hosts!$A:$A,0), MATCH(Places!J$1,Hosts!$A$1:$M$1,0))</f>
        <v>Yes</v>
      </c>
      <c r="K3331">
        <v>9</v>
      </c>
      <c r="L3331" t="str">
        <f>VLOOKUP($K3331,Neighborhoods!$A:$C,2,0)</f>
        <v>Brooklyn</v>
      </c>
      <c r="M3331" t="str">
        <f>VLOOKUP($K3331,Neighborhoods!$A:$C,3,0)</f>
        <v>Crown Heights</v>
      </c>
      <c r="N3331" t="str">
        <f>INDEX(Neighborhoods!$A:$C, MATCH(Places!$K3331,Neighborhoods!$A:$A,0), MATCH(Places!N$1,Neighborhoods!$A$1:$C$1,0))</f>
        <v>Brooklyn</v>
      </c>
      <c r="O3331" t="str">
        <f>INDEX(Neighborhoods!$A:$C, MATCH(Places!$K3331,Neighborhoods!$A:$A,0), MATCH(Places!O$1,Neighborhoods!$A$1:$C$1,0))</f>
        <v>Crown Heights</v>
      </c>
      <c r="P3331" t="s">
        <v>11822</v>
      </c>
      <c r="Q3331" t="str">
        <f t="shared" ref="Q3331:Q3394" si="208">IF(OR(P3331="Private room",P3331="Shared room"),"Yes","No")</f>
        <v>No</v>
      </c>
      <c r="R3331">
        <v>4</v>
      </c>
      <c r="S3331" t="str">
        <f t="shared" ref="S3331:S3394" si="209">IF(R3331&lt;=2,"Small",IF(R3331&lt;=5,"Medium","Large"))</f>
        <v>Medium</v>
      </c>
      <c r="T3331" s="50">
        <v>145</v>
      </c>
      <c r="U3331" s="70">
        <f t="shared" ref="U3331:U3394" si="210">VLOOKUP($T3331,$AF$1:$AG$5,2)</f>
        <v>0.03</v>
      </c>
      <c r="V3331" s="52">
        <v>4.8499999999999996</v>
      </c>
      <c r="W3331" s="52" t="str" cm="1">
        <f t="array" ref="W3331">_xlfn.SWITCH(ROUND(V3331,0),5,"Excellent",4,"Good",3,"Ok","Bad")</f>
        <v>Excellent</v>
      </c>
      <c r="X3331">
        <v>59</v>
      </c>
      <c r="Y3331" t="str">
        <f t="shared" ref="Y3331:Y3394" si="211">IF(AND(V3331&gt;4.8,X3331&gt;100),"Yes","No")</f>
        <v>No</v>
      </c>
      <c r="Z3331" s="68">
        <v>43113</v>
      </c>
      <c r="AA3331" s="68">
        <v>44043</v>
      </c>
      <c r="AB3331">
        <v>230</v>
      </c>
      <c r="AC3331" t="s">
        <v>15615</v>
      </c>
    </row>
    <row r="3332" spans="1:29" x14ac:dyDescent="0.3">
      <c r="A3332" t="s">
        <v>2424</v>
      </c>
      <c r="B3332">
        <v>2907</v>
      </c>
      <c r="C3332" t="str">
        <f>VLOOKUP($B3332,Hosts!$A:$M,10,0)</f>
        <v>Within a few hours</v>
      </c>
      <c r="D3332" s="70">
        <f>VLOOKUP($B3332,Hosts!$A:$M,11,0)</f>
        <v>1</v>
      </c>
      <c r="E3332" s="70">
        <f>VLOOKUP($B3332,Hosts!$A:$M,12,0)</f>
        <v>0.92</v>
      </c>
      <c r="F3332" t="str">
        <f>VLOOKUP($B3332,Hosts!$A:$M,13,0)</f>
        <v>No</v>
      </c>
      <c r="G3332" t="str">
        <f>INDEX(Hosts!$A:$M, MATCH(Places!$B3332,Hosts!$A:$A,0), MATCH(Places!G$1,Hosts!$A$1:$M$1,0))</f>
        <v>Within a few hours</v>
      </c>
      <c r="H3332" s="70">
        <f>INDEX(Hosts!$A:$M, MATCH(Places!$B3332,Hosts!$A:$A,0), MATCH(Places!H$1,Hosts!$A$1:$M$1,0))</f>
        <v>1</v>
      </c>
      <c r="I3332" s="70">
        <f>INDEX(Hosts!$A:$M, MATCH(Places!$B3332,Hosts!$A:$A,0), MATCH(Places!I$1,Hosts!$A$1:$M$1,0))</f>
        <v>0.92</v>
      </c>
      <c r="J3332" t="str">
        <f>INDEX(Hosts!$A:$M, MATCH(Places!$B3332,Hosts!$A:$A,0), MATCH(Places!J$1,Hosts!$A$1:$M$1,0))</f>
        <v>No</v>
      </c>
      <c r="K3332">
        <v>8</v>
      </c>
      <c r="L3332" t="str">
        <f>VLOOKUP($K3332,Neighborhoods!$A:$C,2,0)</f>
        <v>Brooklyn</v>
      </c>
      <c r="M3332" t="str">
        <f>VLOOKUP($K3332,Neighborhoods!$A:$C,3,0)</f>
        <v>Bushwick</v>
      </c>
      <c r="N3332" t="str">
        <f>INDEX(Neighborhoods!$A:$C, MATCH(Places!$K3332,Neighborhoods!$A:$A,0), MATCH(Places!N$1,Neighborhoods!$A$1:$C$1,0))</f>
        <v>Brooklyn</v>
      </c>
      <c r="O3332" t="str">
        <f>INDEX(Neighborhoods!$A:$C, MATCH(Places!$K3332,Neighborhoods!$A:$A,0), MATCH(Places!O$1,Neighborhoods!$A$1:$C$1,0))</f>
        <v>Bushwick</v>
      </c>
      <c r="P3332" t="s">
        <v>1</v>
      </c>
      <c r="Q3332" t="str">
        <f t="shared" si="208"/>
        <v>Yes</v>
      </c>
      <c r="R3332">
        <v>2</v>
      </c>
      <c r="S3332" t="str">
        <f t="shared" si="209"/>
        <v>Small</v>
      </c>
      <c r="T3332" s="50">
        <v>65</v>
      </c>
      <c r="U3332" s="70">
        <f t="shared" si="210"/>
        <v>0.03</v>
      </c>
      <c r="V3332" s="52">
        <v>4.75</v>
      </c>
      <c r="W3332" s="52" t="str" cm="1">
        <f t="array" ref="W3332">_xlfn.SWITCH(ROUND(V3332,0),5,"Excellent",4,"Good",3,"Ok","Bad")</f>
        <v>Excellent</v>
      </c>
      <c r="X3332">
        <v>24</v>
      </c>
      <c r="Y3332" t="str">
        <f t="shared" si="211"/>
        <v>No</v>
      </c>
      <c r="Z3332" s="68">
        <v>43207</v>
      </c>
      <c r="AA3332" s="68">
        <v>43786</v>
      </c>
      <c r="AB3332">
        <v>270</v>
      </c>
      <c r="AC3332" t="s">
        <v>15616</v>
      </c>
    </row>
    <row r="3333" spans="1:29" x14ac:dyDescent="0.3">
      <c r="A3333" t="s">
        <v>2425</v>
      </c>
      <c r="B3333">
        <v>3445</v>
      </c>
      <c r="C3333" t="str">
        <f>VLOOKUP($B3333,Hosts!$A:$M,10,0)</f>
        <v>Within a few hours</v>
      </c>
      <c r="D3333" s="70">
        <f>VLOOKUP($B3333,Hosts!$A:$M,11,0)</f>
        <v>1</v>
      </c>
      <c r="E3333" s="70">
        <f>VLOOKUP($B3333,Hosts!$A:$M,12,0)</f>
        <v>0.92</v>
      </c>
      <c r="F3333" t="str">
        <f>VLOOKUP($B3333,Hosts!$A:$M,13,0)</f>
        <v>Yes</v>
      </c>
      <c r="G3333" t="str">
        <f>INDEX(Hosts!$A:$M, MATCH(Places!$B3333,Hosts!$A:$A,0), MATCH(Places!G$1,Hosts!$A$1:$M$1,0))</f>
        <v>Within a few hours</v>
      </c>
      <c r="H3333" s="70">
        <f>INDEX(Hosts!$A:$M, MATCH(Places!$B3333,Hosts!$A:$A,0), MATCH(Places!H$1,Hosts!$A$1:$M$1,0))</f>
        <v>1</v>
      </c>
      <c r="I3333" s="70">
        <f>INDEX(Hosts!$A:$M, MATCH(Places!$B3333,Hosts!$A:$A,0), MATCH(Places!I$1,Hosts!$A$1:$M$1,0))</f>
        <v>0.92</v>
      </c>
      <c r="J3333" t="str">
        <f>INDEX(Hosts!$A:$M, MATCH(Places!$B3333,Hosts!$A:$A,0), MATCH(Places!J$1,Hosts!$A$1:$M$1,0))</f>
        <v>Yes</v>
      </c>
      <c r="K3333">
        <v>8</v>
      </c>
      <c r="L3333" t="str">
        <f>VLOOKUP($K3333,Neighborhoods!$A:$C,2,0)</f>
        <v>Brooklyn</v>
      </c>
      <c r="M3333" t="str">
        <f>VLOOKUP($K3333,Neighborhoods!$A:$C,3,0)</f>
        <v>Bushwick</v>
      </c>
      <c r="N3333" t="str">
        <f>INDEX(Neighborhoods!$A:$C, MATCH(Places!$K3333,Neighborhoods!$A:$A,0), MATCH(Places!N$1,Neighborhoods!$A$1:$C$1,0))</f>
        <v>Brooklyn</v>
      </c>
      <c r="O3333" t="str">
        <f>INDEX(Neighborhoods!$A:$C, MATCH(Places!$K3333,Neighborhoods!$A:$A,0), MATCH(Places!O$1,Neighborhoods!$A$1:$C$1,0))</f>
        <v>Bushwick</v>
      </c>
      <c r="P3333" t="s">
        <v>11822</v>
      </c>
      <c r="Q3333" t="str">
        <f t="shared" si="208"/>
        <v>No</v>
      </c>
      <c r="R3333">
        <v>8</v>
      </c>
      <c r="S3333" t="str">
        <f t="shared" si="209"/>
        <v>Large</v>
      </c>
      <c r="T3333" s="50">
        <v>115</v>
      </c>
      <c r="U3333" s="70">
        <f t="shared" si="210"/>
        <v>0.03</v>
      </c>
      <c r="V3333" s="52">
        <v>4.83</v>
      </c>
      <c r="W3333" s="52" t="str" cm="1">
        <f t="array" ref="W3333">_xlfn.SWITCH(ROUND(V3333,0),5,"Excellent",4,"Good",3,"Ok","Bad")</f>
        <v>Excellent</v>
      </c>
      <c r="X3333">
        <v>96</v>
      </c>
      <c r="Y3333" t="str">
        <f t="shared" si="211"/>
        <v>No</v>
      </c>
      <c r="Z3333" s="68">
        <v>43175</v>
      </c>
      <c r="AA3333" s="68">
        <v>44015</v>
      </c>
      <c r="AB3333">
        <v>310</v>
      </c>
      <c r="AC3333" t="s">
        <v>15615</v>
      </c>
    </row>
    <row r="3334" spans="1:29" x14ac:dyDescent="0.3">
      <c r="A3334" t="s">
        <v>15472</v>
      </c>
      <c r="B3334">
        <v>1081</v>
      </c>
      <c r="C3334" t="str">
        <f>VLOOKUP($B3334,Hosts!$A:$M,10,0)</f>
        <v>Within an hour</v>
      </c>
      <c r="D3334" s="70">
        <f>VLOOKUP($B3334,Hosts!$A:$M,11,0)</f>
        <v>1</v>
      </c>
      <c r="E3334" s="70">
        <f>VLOOKUP($B3334,Hosts!$A:$M,12,0)</f>
        <v>0.88</v>
      </c>
      <c r="F3334" t="str">
        <f>VLOOKUP($B3334,Hosts!$A:$M,13,0)</f>
        <v>No</v>
      </c>
      <c r="G3334" t="str">
        <f>INDEX(Hosts!$A:$M, MATCH(Places!$B3334,Hosts!$A:$A,0), MATCH(Places!G$1,Hosts!$A$1:$M$1,0))</f>
        <v>Within an hour</v>
      </c>
      <c r="H3334" s="70">
        <f>INDEX(Hosts!$A:$M, MATCH(Places!$B3334,Hosts!$A:$A,0), MATCH(Places!H$1,Hosts!$A$1:$M$1,0))</f>
        <v>1</v>
      </c>
      <c r="I3334" s="70">
        <f>INDEX(Hosts!$A:$M, MATCH(Places!$B3334,Hosts!$A:$A,0), MATCH(Places!I$1,Hosts!$A$1:$M$1,0))</f>
        <v>0.88</v>
      </c>
      <c r="J3334" t="str">
        <f>INDEX(Hosts!$A:$M, MATCH(Places!$B3334,Hosts!$A:$A,0), MATCH(Places!J$1,Hosts!$A$1:$M$1,0))</f>
        <v>No</v>
      </c>
      <c r="K3334">
        <v>15</v>
      </c>
      <c r="L3334" t="str">
        <f>VLOOKUP($K3334,Neighborhoods!$A:$C,2,0)</f>
        <v>Manhattan</v>
      </c>
      <c r="M3334" t="str">
        <f>VLOOKUP($K3334,Neighborhoods!$A:$C,3,0)</f>
        <v>East Village</v>
      </c>
      <c r="N3334" t="str">
        <f>INDEX(Neighborhoods!$A:$C, MATCH(Places!$K3334,Neighborhoods!$A:$A,0), MATCH(Places!N$1,Neighborhoods!$A$1:$C$1,0))</f>
        <v>Manhattan</v>
      </c>
      <c r="O3334" t="str">
        <f>INDEX(Neighborhoods!$A:$C, MATCH(Places!$K3334,Neighborhoods!$A:$A,0), MATCH(Places!O$1,Neighborhoods!$A$1:$C$1,0))</f>
        <v>East Village</v>
      </c>
      <c r="P3334" t="s">
        <v>11822</v>
      </c>
      <c r="Q3334" t="str">
        <f t="shared" si="208"/>
        <v>No</v>
      </c>
      <c r="R3334">
        <v>4</v>
      </c>
      <c r="S3334" t="str">
        <f t="shared" si="209"/>
        <v>Medium</v>
      </c>
      <c r="T3334" s="50">
        <v>139</v>
      </c>
      <c r="U3334" s="70">
        <f t="shared" si="210"/>
        <v>0.03</v>
      </c>
      <c r="V3334" s="52">
        <v>5</v>
      </c>
      <c r="W3334" s="52" t="str" cm="1">
        <f t="array" ref="W3334">_xlfn.SWITCH(ROUND(V3334,0),5,"Excellent",4,"Good",3,"Ok","Bad")</f>
        <v>Excellent</v>
      </c>
      <c r="X3334">
        <v>36</v>
      </c>
      <c r="Y3334" t="str">
        <f t="shared" si="211"/>
        <v>No</v>
      </c>
      <c r="Z3334" s="68">
        <v>43111</v>
      </c>
      <c r="AA3334" s="68">
        <v>43981</v>
      </c>
      <c r="AB3334">
        <v>220</v>
      </c>
      <c r="AC3334" t="s">
        <v>15616</v>
      </c>
    </row>
    <row r="3335" spans="1:29" x14ac:dyDescent="0.3">
      <c r="A3335" t="s">
        <v>13348</v>
      </c>
      <c r="B3335">
        <v>2627</v>
      </c>
      <c r="C3335" t="str">
        <f>VLOOKUP($B3335,Hosts!$A:$M,10,0)</f>
        <v>Within an hour</v>
      </c>
      <c r="D3335" s="70">
        <f>VLOOKUP($B3335,Hosts!$A:$M,11,0)</f>
        <v>1</v>
      </c>
      <c r="E3335" s="70">
        <f>VLOOKUP($B3335,Hosts!$A:$M,12,0)</f>
        <v>0.99</v>
      </c>
      <c r="F3335" t="str">
        <f>VLOOKUP($B3335,Hosts!$A:$M,13,0)</f>
        <v>No</v>
      </c>
      <c r="G3335" t="str">
        <f>INDEX(Hosts!$A:$M, MATCH(Places!$B3335,Hosts!$A:$A,0), MATCH(Places!G$1,Hosts!$A$1:$M$1,0))</f>
        <v>Within an hour</v>
      </c>
      <c r="H3335" s="70">
        <f>INDEX(Hosts!$A:$M, MATCH(Places!$B3335,Hosts!$A:$A,0), MATCH(Places!H$1,Hosts!$A$1:$M$1,0))</f>
        <v>1</v>
      </c>
      <c r="I3335" s="70">
        <f>INDEX(Hosts!$A:$M, MATCH(Places!$B3335,Hosts!$A:$A,0), MATCH(Places!I$1,Hosts!$A$1:$M$1,0))</f>
        <v>0.99</v>
      </c>
      <c r="J3335" t="str">
        <f>INDEX(Hosts!$A:$M, MATCH(Places!$B3335,Hosts!$A:$A,0), MATCH(Places!J$1,Hosts!$A$1:$M$1,0))</f>
        <v>No</v>
      </c>
      <c r="K3335">
        <v>12</v>
      </c>
      <c r="L3335" t="str">
        <f>VLOOKUP($K3335,Neighborhoods!$A:$C,2,0)</f>
        <v>Brooklyn</v>
      </c>
      <c r="M3335" t="str">
        <f>VLOOKUP($K3335,Neighborhoods!$A:$C,3,0)</f>
        <v>Williamsburg</v>
      </c>
      <c r="N3335" t="str">
        <f>INDEX(Neighborhoods!$A:$C, MATCH(Places!$K3335,Neighborhoods!$A:$A,0), MATCH(Places!N$1,Neighborhoods!$A$1:$C$1,0))</f>
        <v>Brooklyn</v>
      </c>
      <c r="O3335" t="str">
        <f>INDEX(Neighborhoods!$A:$C, MATCH(Places!$K3335,Neighborhoods!$A:$A,0), MATCH(Places!O$1,Neighborhoods!$A$1:$C$1,0))</f>
        <v>Williamsburg</v>
      </c>
      <c r="P3335" t="s">
        <v>1</v>
      </c>
      <c r="Q3335" t="str">
        <f t="shared" si="208"/>
        <v>Yes</v>
      </c>
      <c r="R3335">
        <v>1</v>
      </c>
      <c r="S3335" t="str">
        <f t="shared" si="209"/>
        <v>Small</v>
      </c>
      <c r="T3335" s="50">
        <v>55</v>
      </c>
      <c r="U3335" s="70">
        <f t="shared" si="210"/>
        <v>0.03</v>
      </c>
      <c r="V3335" s="52">
        <v>4.8</v>
      </c>
      <c r="W3335" s="52" t="str" cm="1">
        <f t="array" ref="W3335">_xlfn.SWITCH(ROUND(V3335,0),5,"Excellent",4,"Good",3,"Ok","Bad")</f>
        <v>Excellent</v>
      </c>
      <c r="X3335">
        <v>98</v>
      </c>
      <c r="Y3335" t="str">
        <f t="shared" si="211"/>
        <v>No</v>
      </c>
      <c r="Z3335" s="68">
        <v>43270</v>
      </c>
      <c r="AA3335" s="68">
        <v>43921</v>
      </c>
      <c r="AB3335">
        <v>365</v>
      </c>
      <c r="AC3335" t="s">
        <v>15615</v>
      </c>
    </row>
    <row r="3336" spans="1:29" x14ac:dyDescent="0.3">
      <c r="A3336" t="s">
        <v>2426</v>
      </c>
      <c r="B3336">
        <v>3452</v>
      </c>
      <c r="C3336" t="str">
        <f>VLOOKUP($B3336,Hosts!$A:$M,10,0)</f>
        <v>Within an hour</v>
      </c>
      <c r="D3336" s="70">
        <f>VLOOKUP($B3336,Hosts!$A:$M,11,0)</f>
        <v>0.93</v>
      </c>
      <c r="E3336" s="70">
        <f>VLOOKUP($B3336,Hosts!$A:$M,12,0)</f>
        <v>0.92</v>
      </c>
      <c r="F3336" t="str">
        <f>VLOOKUP($B3336,Hosts!$A:$M,13,0)</f>
        <v>No</v>
      </c>
      <c r="G3336" t="str">
        <f>INDEX(Hosts!$A:$M, MATCH(Places!$B3336,Hosts!$A:$A,0), MATCH(Places!G$1,Hosts!$A$1:$M$1,0))</f>
        <v>Within an hour</v>
      </c>
      <c r="H3336" s="70">
        <f>INDEX(Hosts!$A:$M, MATCH(Places!$B3336,Hosts!$A:$A,0), MATCH(Places!H$1,Hosts!$A$1:$M$1,0))</f>
        <v>0.93</v>
      </c>
      <c r="I3336" s="70">
        <f>INDEX(Hosts!$A:$M, MATCH(Places!$B3336,Hosts!$A:$A,0), MATCH(Places!I$1,Hosts!$A$1:$M$1,0))</f>
        <v>0.92</v>
      </c>
      <c r="J3336" t="str">
        <f>INDEX(Hosts!$A:$M, MATCH(Places!$B3336,Hosts!$A:$A,0), MATCH(Places!J$1,Hosts!$A$1:$M$1,0))</f>
        <v>No</v>
      </c>
      <c r="K3336">
        <v>24</v>
      </c>
      <c r="L3336" t="str">
        <f>VLOOKUP($K3336,Neighborhoods!$A:$C,2,0)</f>
        <v>Queens</v>
      </c>
      <c r="M3336" t="str">
        <f>VLOOKUP($K3336,Neighborhoods!$A:$C,3,0)</f>
        <v>Long Island City</v>
      </c>
      <c r="N3336" t="str">
        <f>INDEX(Neighborhoods!$A:$C, MATCH(Places!$K3336,Neighborhoods!$A:$A,0), MATCH(Places!N$1,Neighborhoods!$A$1:$C$1,0))</f>
        <v>Queens</v>
      </c>
      <c r="O3336" t="str">
        <f>INDEX(Neighborhoods!$A:$C, MATCH(Places!$K3336,Neighborhoods!$A:$A,0), MATCH(Places!O$1,Neighborhoods!$A$1:$C$1,0))</f>
        <v>Long Island City</v>
      </c>
      <c r="P3336" t="s">
        <v>11822</v>
      </c>
      <c r="Q3336" t="str">
        <f t="shared" si="208"/>
        <v>No</v>
      </c>
      <c r="R3336">
        <v>6</v>
      </c>
      <c r="S3336" t="str">
        <f t="shared" si="209"/>
        <v>Large</v>
      </c>
      <c r="T3336" s="50">
        <v>115</v>
      </c>
      <c r="U3336" s="70">
        <f t="shared" si="210"/>
        <v>0.03</v>
      </c>
      <c r="V3336" s="52">
        <v>4.7300000000000004</v>
      </c>
      <c r="W3336" s="52" t="str" cm="1">
        <f t="array" ref="W3336">_xlfn.SWITCH(ROUND(V3336,0),5,"Excellent",4,"Good",3,"Ok","Bad")</f>
        <v>Excellent</v>
      </c>
      <c r="X3336">
        <v>77</v>
      </c>
      <c r="Y3336" t="str">
        <f t="shared" si="211"/>
        <v>No</v>
      </c>
      <c r="Z3336" s="68">
        <v>43176</v>
      </c>
      <c r="AA3336" s="68">
        <v>43888</v>
      </c>
      <c r="AB3336">
        <v>90</v>
      </c>
      <c r="AC3336" t="s">
        <v>15615</v>
      </c>
    </row>
    <row r="3337" spans="1:29" x14ac:dyDescent="0.3">
      <c r="A3337" t="s">
        <v>2427</v>
      </c>
      <c r="B3337">
        <v>3453</v>
      </c>
      <c r="C3337" t="str">
        <f>VLOOKUP($B3337,Hosts!$A:$M,10,0)</f>
        <v>Within a few hours</v>
      </c>
      <c r="D3337" s="70">
        <f>VLOOKUP($B3337,Hosts!$A:$M,11,0)</f>
        <v>0.8</v>
      </c>
      <c r="E3337" s="70">
        <f>VLOOKUP($B3337,Hosts!$A:$M,12,0)</f>
        <v>0.94</v>
      </c>
      <c r="F3337" t="str">
        <f>VLOOKUP($B3337,Hosts!$A:$M,13,0)</f>
        <v>No</v>
      </c>
      <c r="G3337" t="str">
        <f>INDEX(Hosts!$A:$M, MATCH(Places!$B3337,Hosts!$A:$A,0), MATCH(Places!G$1,Hosts!$A$1:$M$1,0))</f>
        <v>Within a few hours</v>
      </c>
      <c r="H3337" s="70">
        <f>INDEX(Hosts!$A:$M, MATCH(Places!$B3337,Hosts!$A:$A,0), MATCH(Places!H$1,Hosts!$A$1:$M$1,0))</f>
        <v>0.8</v>
      </c>
      <c r="I3337" s="70">
        <f>INDEX(Hosts!$A:$M, MATCH(Places!$B3337,Hosts!$A:$A,0), MATCH(Places!I$1,Hosts!$A$1:$M$1,0))</f>
        <v>0.94</v>
      </c>
      <c r="J3337" t="str">
        <f>INDEX(Hosts!$A:$M, MATCH(Places!$B3337,Hosts!$A:$A,0), MATCH(Places!J$1,Hosts!$A$1:$M$1,0))</f>
        <v>No</v>
      </c>
      <c r="K3337">
        <v>9</v>
      </c>
      <c r="L3337" t="str">
        <f>VLOOKUP($K3337,Neighborhoods!$A:$C,2,0)</f>
        <v>Brooklyn</v>
      </c>
      <c r="M3337" t="str">
        <f>VLOOKUP($K3337,Neighborhoods!$A:$C,3,0)</f>
        <v>Crown Heights</v>
      </c>
      <c r="N3337" t="str">
        <f>INDEX(Neighborhoods!$A:$C, MATCH(Places!$K3337,Neighborhoods!$A:$A,0), MATCH(Places!N$1,Neighborhoods!$A$1:$C$1,0))</f>
        <v>Brooklyn</v>
      </c>
      <c r="O3337" t="str">
        <f>INDEX(Neighborhoods!$A:$C, MATCH(Places!$K3337,Neighborhoods!$A:$A,0), MATCH(Places!O$1,Neighborhoods!$A$1:$C$1,0))</f>
        <v>Crown Heights</v>
      </c>
      <c r="P3337" t="s">
        <v>1</v>
      </c>
      <c r="Q3337" t="str">
        <f t="shared" si="208"/>
        <v>Yes</v>
      </c>
      <c r="R3337">
        <v>2</v>
      </c>
      <c r="S3337" t="str">
        <f t="shared" si="209"/>
        <v>Small</v>
      </c>
      <c r="T3337" s="50">
        <v>59</v>
      </c>
      <c r="U3337" s="70">
        <f t="shared" si="210"/>
        <v>0.03</v>
      </c>
      <c r="V3337" s="52">
        <v>4.5599999999999996</v>
      </c>
      <c r="W3337" s="52" t="str" cm="1">
        <f t="array" ref="W3337">_xlfn.SWITCH(ROUND(V3337,0),5,"Excellent",4,"Good",3,"Ok","Bad")</f>
        <v>Excellent</v>
      </c>
      <c r="X3337">
        <v>9</v>
      </c>
      <c r="Y3337" t="str">
        <f t="shared" si="211"/>
        <v>No</v>
      </c>
      <c r="Z3337" s="68">
        <v>43218</v>
      </c>
      <c r="AA3337" s="68">
        <v>43869</v>
      </c>
      <c r="AB3337">
        <v>365</v>
      </c>
      <c r="AC3337" t="s">
        <v>15616</v>
      </c>
    </row>
    <row r="3338" spans="1:29" x14ac:dyDescent="0.3">
      <c r="A3338" t="s">
        <v>2428</v>
      </c>
      <c r="B3338">
        <v>3161</v>
      </c>
      <c r="C3338" t="str">
        <f>VLOOKUP($B3338,Hosts!$A:$M,10,0)</f>
        <v>Within an hour</v>
      </c>
      <c r="D3338" s="70">
        <f>VLOOKUP($B3338,Hosts!$A:$M,11,0)</f>
        <v>1</v>
      </c>
      <c r="E3338" s="70">
        <f>VLOOKUP($B3338,Hosts!$A:$M,12,0)</f>
        <v>0.97</v>
      </c>
      <c r="F3338" t="str">
        <f>VLOOKUP($B3338,Hosts!$A:$M,13,0)</f>
        <v>No</v>
      </c>
      <c r="G3338" t="str">
        <f>INDEX(Hosts!$A:$M, MATCH(Places!$B3338,Hosts!$A:$A,0), MATCH(Places!G$1,Hosts!$A$1:$M$1,0))</f>
        <v>Within an hour</v>
      </c>
      <c r="H3338" s="70">
        <f>INDEX(Hosts!$A:$M, MATCH(Places!$B3338,Hosts!$A:$A,0), MATCH(Places!H$1,Hosts!$A$1:$M$1,0))</f>
        <v>1</v>
      </c>
      <c r="I3338" s="70">
        <f>INDEX(Hosts!$A:$M, MATCH(Places!$B3338,Hosts!$A:$A,0), MATCH(Places!I$1,Hosts!$A$1:$M$1,0))</f>
        <v>0.97</v>
      </c>
      <c r="J3338" t="str">
        <f>INDEX(Hosts!$A:$M, MATCH(Places!$B3338,Hosts!$A:$A,0), MATCH(Places!J$1,Hosts!$A$1:$M$1,0))</f>
        <v>No</v>
      </c>
      <c r="K3338">
        <v>21</v>
      </c>
      <c r="L3338" t="str">
        <f>VLOOKUP($K3338,Neighborhoods!$A:$C,2,0)</f>
        <v>Queens</v>
      </c>
      <c r="M3338" t="str">
        <f>VLOOKUP($K3338,Neighborhoods!$A:$C,3,0)</f>
        <v>Astoria</v>
      </c>
      <c r="N3338" t="str">
        <f>INDEX(Neighborhoods!$A:$C, MATCH(Places!$K3338,Neighborhoods!$A:$A,0), MATCH(Places!N$1,Neighborhoods!$A$1:$C$1,0))</f>
        <v>Queens</v>
      </c>
      <c r="O3338" t="str">
        <f>INDEX(Neighborhoods!$A:$C, MATCH(Places!$K3338,Neighborhoods!$A:$A,0), MATCH(Places!O$1,Neighborhoods!$A$1:$C$1,0))</f>
        <v>Astoria</v>
      </c>
      <c r="P3338" t="s">
        <v>1</v>
      </c>
      <c r="Q3338" t="str">
        <f t="shared" si="208"/>
        <v>Yes</v>
      </c>
      <c r="R3338">
        <v>2</v>
      </c>
      <c r="S3338" t="str">
        <f t="shared" si="209"/>
        <v>Small</v>
      </c>
      <c r="T3338" s="50">
        <v>60</v>
      </c>
      <c r="U3338" s="70">
        <f t="shared" si="210"/>
        <v>0.03</v>
      </c>
      <c r="V3338" s="52">
        <v>4.5</v>
      </c>
      <c r="W3338" s="52" t="str" cm="1">
        <f t="array" ref="W3338">_xlfn.SWITCH(ROUND(V3338,0),5,"Excellent",4,"Good",3,"Ok","Bad")</f>
        <v>Excellent</v>
      </c>
      <c r="X3338">
        <v>4</v>
      </c>
      <c r="Y3338" t="str">
        <f t="shared" si="211"/>
        <v>No</v>
      </c>
      <c r="Z3338" s="68">
        <v>43141</v>
      </c>
      <c r="AA3338" s="68">
        <v>43156</v>
      </c>
      <c r="AB3338">
        <v>195</v>
      </c>
      <c r="AC3338" t="s">
        <v>15616</v>
      </c>
    </row>
    <row r="3339" spans="1:29" x14ac:dyDescent="0.3">
      <c r="A3339" t="s">
        <v>2429</v>
      </c>
      <c r="B3339">
        <v>3453</v>
      </c>
      <c r="C3339" t="str">
        <f>VLOOKUP($B3339,Hosts!$A:$M,10,0)</f>
        <v>Within a few hours</v>
      </c>
      <c r="D3339" s="70">
        <f>VLOOKUP($B3339,Hosts!$A:$M,11,0)</f>
        <v>0.8</v>
      </c>
      <c r="E3339" s="70">
        <f>VLOOKUP($B3339,Hosts!$A:$M,12,0)</f>
        <v>0.94</v>
      </c>
      <c r="F3339" t="str">
        <f>VLOOKUP($B3339,Hosts!$A:$M,13,0)</f>
        <v>No</v>
      </c>
      <c r="G3339" t="str">
        <f>INDEX(Hosts!$A:$M, MATCH(Places!$B3339,Hosts!$A:$A,0), MATCH(Places!G$1,Hosts!$A$1:$M$1,0))</f>
        <v>Within a few hours</v>
      </c>
      <c r="H3339" s="70">
        <f>INDEX(Hosts!$A:$M, MATCH(Places!$B3339,Hosts!$A:$A,0), MATCH(Places!H$1,Hosts!$A$1:$M$1,0))</f>
        <v>0.8</v>
      </c>
      <c r="I3339" s="70">
        <f>INDEX(Hosts!$A:$M, MATCH(Places!$B3339,Hosts!$A:$A,0), MATCH(Places!I$1,Hosts!$A$1:$M$1,0))</f>
        <v>0.94</v>
      </c>
      <c r="J3339" t="str">
        <f>INDEX(Hosts!$A:$M, MATCH(Places!$B3339,Hosts!$A:$A,0), MATCH(Places!J$1,Hosts!$A$1:$M$1,0))</f>
        <v>No</v>
      </c>
      <c r="K3339">
        <v>9</v>
      </c>
      <c r="L3339" t="str">
        <f>VLOOKUP($K3339,Neighborhoods!$A:$C,2,0)</f>
        <v>Brooklyn</v>
      </c>
      <c r="M3339" t="str">
        <f>VLOOKUP($K3339,Neighborhoods!$A:$C,3,0)</f>
        <v>Crown Heights</v>
      </c>
      <c r="N3339" t="str">
        <f>INDEX(Neighborhoods!$A:$C, MATCH(Places!$K3339,Neighborhoods!$A:$A,0), MATCH(Places!N$1,Neighborhoods!$A$1:$C$1,0))</f>
        <v>Brooklyn</v>
      </c>
      <c r="O3339" t="str">
        <f>INDEX(Neighborhoods!$A:$C, MATCH(Places!$K3339,Neighborhoods!$A:$A,0), MATCH(Places!O$1,Neighborhoods!$A$1:$C$1,0))</f>
        <v>Crown Heights</v>
      </c>
      <c r="P3339" t="s">
        <v>1</v>
      </c>
      <c r="Q3339" t="str">
        <f t="shared" si="208"/>
        <v>Yes</v>
      </c>
      <c r="R3339">
        <v>1</v>
      </c>
      <c r="S3339" t="str">
        <f t="shared" si="209"/>
        <v>Small</v>
      </c>
      <c r="T3339" s="50">
        <v>40</v>
      </c>
      <c r="U3339" s="70">
        <f t="shared" si="210"/>
        <v>0.03</v>
      </c>
      <c r="V3339" s="52">
        <v>4.7</v>
      </c>
      <c r="W3339" s="52" t="str" cm="1">
        <f t="array" ref="W3339">_xlfn.SWITCH(ROUND(V3339,0),5,"Excellent",4,"Good",3,"Ok","Bad")</f>
        <v>Excellent</v>
      </c>
      <c r="X3339">
        <v>10</v>
      </c>
      <c r="Y3339" t="str">
        <f t="shared" si="211"/>
        <v>No</v>
      </c>
      <c r="Z3339" s="68">
        <v>43145</v>
      </c>
      <c r="AA3339" s="68">
        <v>43881</v>
      </c>
      <c r="AB3339">
        <v>365</v>
      </c>
      <c r="AC3339" t="s">
        <v>15616</v>
      </c>
    </row>
    <row r="3340" spans="1:29" x14ac:dyDescent="0.3">
      <c r="A3340" t="s">
        <v>2430</v>
      </c>
      <c r="B3340">
        <v>3385</v>
      </c>
      <c r="C3340" t="str">
        <f>VLOOKUP($B3340,Hosts!$A:$M,10,0)</f>
        <v>Within an hour</v>
      </c>
      <c r="D3340" s="70">
        <f>VLOOKUP($B3340,Hosts!$A:$M,11,0)</f>
        <v>1</v>
      </c>
      <c r="E3340" s="70">
        <f>VLOOKUP($B3340,Hosts!$A:$M,12,0)</f>
        <v>0.94</v>
      </c>
      <c r="F3340" t="str">
        <f>VLOOKUP($B3340,Hosts!$A:$M,13,0)</f>
        <v>Yes</v>
      </c>
      <c r="G3340" t="str">
        <f>INDEX(Hosts!$A:$M, MATCH(Places!$B3340,Hosts!$A:$A,0), MATCH(Places!G$1,Hosts!$A$1:$M$1,0))</f>
        <v>Within an hour</v>
      </c>
      <c r="H3340" s="70">
        <f>INDEX(Hosts!$A:$M, MATCH(Places!$B3340,Hosts!$A:$A,0), MATCH(Places!H$1,Hosts!$A$1:$M$1,0))</f>
        <v>1</v>
      </c>
      <c r="I3340" s="70">
        <f>INDEX(Hosts!$A:$M, MATCH(Places!$B3340,Hosts!$A:$A,0), MATCH(Places!I$1,Hosts!$A$1:$M$1,0))</f>
        <v>0.94</v>
      </c>
      <c r="J3340" t="str">
        <f>INDEX(Hosts!$A:$M, MATCH(Places!$B3340,Hosts!$A:$A,0), MATCH(Places!J$1,Hosts!$A$1:$M$1,0))</f>
        <v>Yes</v>
      </c>
      <c r="K3340">
        <v>7</v>
      </c>
      <c r="L3340" t="str">
        <f>VLOOKUP($K3340,Neighborhoods!$A:$C,2,0)</f>
        <v>Brooklyn</v>
      </c>
      <c r="M3340" t="str">
        <f>VLOOKUP($K3340,Neighborhoods!$A:$C,3,0)</f>
        <v>Bedford-Stuyvesant</v>
      </c>
      <c r="N3340" t="str">
        <f>INDEX(Neighborhoods!$A:$C, MATCH(Places!$K3340,Neighborhoods!$A:$A,0), MATCH(Places!N$1,Neighborhoods!$A$1:$C$1,0))</f>
        <v>Brooklyn</v>
      </c>
      <c r="O3340" t="str">
        <f>INDEX(Neighborhoods!$A:$C, MATCH(Places!$K3340,Neighborhoods!$A:$A,0), MATCH(Places!O$1,Neighborhoods!$A$1:$C$1,0))</f>
        <v>Bedford-Stuyvesant</v>
      </c>
      <c r="P3340" t="s">
        <v>1</v>
      </c>
      <c r="Q3340" t="str">
        <f t="shared" si="208"/>
        <v>Yes</v>
      </c>
      <c r="R3340">
        <v>2</v>
      </c>
      <c r="S3340" t="str">
        <f t="shared" si="209"/>
        <v>Small</v>
      </c>
      <c r="T3340" s="50">
        <v>95</v>
      </c>
      <c r="U3340" s="70">
        <f t="shared" si="210"/>
        <v>0.03</v>
      </c>
      <c r="V3340" s="52">
        <v>5</v>
      </c>
      <c r="W3340" s="52" t="str" cm="1">
        <f t="array" ref="W3340">_xlfn.SWITCH(ROUND(V3340,0),5,"Excellent",4,"Good",3,"Ok","Bad")</f>
        <v>Excellent</v>
      </c>
      <c r="X3340">
        <v>49</v>
      </c>
      <c r="Y3340" t="str">
        <f t="shared" si="211"/>
        <v>No</v>
      </c>
      <c r="Z3340" s="68">
        <v>43112</v>
      </c>
      <c r="AA3340" s="68">
        <v>43807</v>
      </c>
      <c r="AB3340">
        <v>358</v>
      </c>
      <c r="AC3340" t="s">
        <v>15615</v>
      </c>
    </row>
    <row r="3341" spans="1:29" x14ac:dyDescent="0.3">
      <c r="A3341" t="s">
        <v>2431</v>
      </c>
      <c r="B3341">
        <v>527</v>
      </c>
      <c r="C3341" t="str">
        <f>VLOOKUP($B3341,Hosts!$A:$M,10,0)</f>
        <v>Within a few hours</v>
      </c>
      <c r="D3341" s="70">
        <f>VLOOKUP($B3341,Hosts!$A:$M,11,0)</f>
        <v>0.92</v>
      </c>
      <c r="E3341" s="70">
        <f>VLOOKUP($B3341,Hosts!$A:$M,12,0)</f>
        <v>0.66</v>
      </c>
      <c r="F3341" t="str">
        <f>VLOOKUP($B3341,Hosts!$A:$M,13,0)</f>
        <v>Yes</v>
      </c>
      <c r="G3341" t="str">
        <f>INDEX(Hosts!$A:$M, MATCH(Places!$B3341,Hosts!$A:$A,0), MATCH(Places!G$1,Hosts!$A$1:$M$1,0))</f>
        <v>Within a few hours</v>
      </c>
      <c r="H3341" s="70">
        <f>INDEX(Hosts!$A:$M, MATCH(Places!$B3341,Hosts!$A:$A,0), MATCH(Places!H$1,Hosts!$A$1:$M$1,0))</f>
        <v>0.92</v>
      </c>
      <c r="I3341" s="70">
        <f>INDEX(Hosts!$A:$M, MATCH(Places!$B3341,Hosts!$A:$A,0), MATCH(Places!I$1,Hosts!$A$1:$M$1,0))</f>
        <v>0.66</v>
      </c>
      <c r="J3341" t="str">
        <f>INDEX(Hosts!$A:$M, MATCH(Places!$B3341,Hosts!$A:$A,0), MATCH(Places!J$1,Hosts!$A$1:$M$1,0))</f>
        <v>Yes</v>
      </c>
      <c r="K3341">
        <v>30</v>
      </c>
      <c r="L3341" t="str">
        <f>VLOOKUP($K3341,Neighborhoods!$A:$C,2,0)</f>
        <v>Staten Island</v>
      </c>
      <c r="M3341" t="str">
        <f>VLOOKUP($K3341,Neighborhoods!$A:$C,3,0)</f>
        <v>Tompkinsville</v>
      </c>
      <c r="N3341" t="str">
        <f>INDEX(Neighborhoods!$A:$C, MATCH(Places!$K3341,Neighborhoods!$A:$A,0), MATCH(Places!N$1,Neighborhoods!$A$1:$C$1,0))</f>
        <v>Staten Island</v>
      </c>
      <c r="O3341" t="str">
        <f>INDEX(Neighborhoods!$A:$C, MATCH(Places!$K3341,Neighborhoods!$A:$A,0), MATCH(Places!O$1,Neighborhoods!$A$1:$C$1,0))</f>
        <v>Tompkinsville</v>
      </c>
      <c r="P3341" t="s">
        <v>11822</v>
      </c>
      <c r="Q3341" t="str">
        <f t="shared" si="208"/>
        <v>No</v>
      </c>
      <c r="R3341">
        <v>6</v>
      </c>
      <c r="S3341" t="str">
        <f t="shared" si="209"/>
        <v>Large</v>
      </c>
      <c r="T3341" s="50">
        <v>79</v>
      </c>
      <c r="U3341" s="70">
        <f t="shared" si="210"/>
        <v>0.03</v>
      </c>
      <c r="V3341" s="52">
        <v>4.9800000000000004</v>
      </c>
      <c r="W3341" s="52" t="str" cm="1">
        <f t="array" ref="W3341">_xlfn.SWITCH(ROUND(V3341,0),5,"Excellent",4,"Good",3,"Ok","Bad")</f>
        <v>Excellent</v>
      </c>
      <c r="X3341">
        <v>89</v>
      </c>
      <c r="Y3341" t="str">
        <f t="shared" si="211"/>
        <v>No</v>
      </c>
      <c r="Z3341" s="68">
        <v>43136</v>
      </c>
      <c r="AA3341" s="68">
        <v>43902</v>
      </c>
      <c r="AB3341">
        <v>122</v>
      </c>
      <c r="AC3341" t="s">
        <v>15615</v>
      </c>
    </row>
    <row r="3342" spans="1:29" x14ac:dyDescent="0.3">
      <c r="A3342" t="s">
        <v>13691</v>
      </c>
      <c r="B3342">
        <v>3119</v>
      </c>
      <c r="C3342" t="str">
        <f>VLOOKUP($B3342,Hosts!$A:$M,10,0)</f>
        <v>Within a few hours</v>
      </c>
      <c r="D3342" s="70">
        <f>VLOOKUP($B3342,Hosts!$A:$M,11,0)</f>
        <v>1</v>
      </c>
      <c r="E3342" s="70">
        <f>VLOOKUP($B3342,Hosts!$A:$M,12,0)</f>
        <v>1</v>
      </c>
      <c r="F3342" t="str">
        <f>VLOOKUP($B3342,Hosts!$A:$M,13,0)</f>
        <v>No</v>
      </c>
      <c r="G3342" t="str">
        <f>INDEX(Hosts!$A:$M, MATCH(Places!$B3342,Hosts!$A:$A,0), MATCH(Places!G$1,Hosts!$A$1:$M$1,0))</f>
        <v>Within a few hours</v>
      </c>
      <c r="H3342" s="70">
        <f>INDEX(Hosts!$A:$M, MATCH(Places!$B3342,Hosts!$A:$A,0), MATCH(Places!H$1,Hosts!$A$1:$M$1,0))</f>
        <v>1</v>
      </c>
      <c r="I3342" s="70">
        <f>INDEX(Hosts!$A:$M, MATCH(Places!$B3342,Hosts!$A:$A,0), MATCH(Places!I$1,Hosts!$A$1:$M$1,0))</f>
        <v>1</v>
      </c>
      <c r="J3342" t="str">
        <f>INDEX(Hosts!$A:$M, MATCH(Places!$B3342,Hosts!$A:$A,0), MATCH(Places!J$1,Hosts!$A$1:$M$1,0))</f>
        <v>No</v>
      </c>
      <c r="K3342">
        <v>7</v>
      </c>
      <c r="L3342" t="str">
        <f>VLOOKUP($K3342,Neighborhoods!$A:$C,2,0)</f>
        <v>Brooklyn</v>
      </c>
      <c r="M3342" t="str">
        <f>VLOOKUP($K3342,Neighborhoods!$A:$C,3,0)</f>
        <v>Bedford-Stuyvesant</v>
      </c>
      <c r="N3342" t="str">
        <f>INDEX(Neighborhoods!$A:$C, MATCH(Places!$K3342,Neighborhoods!$A:$A,0), MATCH(Places!N$1,Neighborhoods!$A$1:$C$1,0))</f>
        <v>Brooklyn</v>
      </c>
      <c r="O3342" t="str">
        <f>INDEX(Neighborhoods!$A:$C, MATCH(Places!$K3342,Neighborhoods!$A:$A,0), MATCH(Places!O$1,Neighborhoods!$A$1:$C$1,0))</f>
        <v>Bedford-Stuyvesant</v>
      </c>
      <c r="P3342" t="s">
        <v>1</v>
      </c>
      <c r="Q3342" t="str">
        <f t="shared" si="208"/>
        <v>Yes</v>
      </c>
      <c r="R3342">
        <v>2</v>
      </c>
      <c r="S3342" t="str">
        <f t="shared" si="209"/>
        <v>Small</v>
      </c>
      <c r="T3342" s="50">
        <v>55</v>
      </c>
      <c r="U3342" s="70">
        <f t="shared" si="210"/>
        <v>0.03</v>
      </c>
      <c r="V3342" s="52">
        <v>5</v>
      </c>
      <c r="W3342" s="52" t="str" cm="1">
        <f t="array" ref="W3342">_xlfn.SWITCH(ROUND(V3342,0),5,"Excellent",4,"Good",3,"Ok","Bad")</f>
        <v>Excellent</v>
      </c>
      <c r="X3342">
        <v>3</v>
      </c>
      <c r="Y3342" t="str">
        <f t="shared" si="211"/>
        <v>No</v>
      </c>
      <c r="Z3342" s="68">
        <v>43906</v>
      </c>
      <c r="AA3342" s="68">
        <v>44052</v>
      </c>
      <c r="AB3342">
        <v>88</v>
      </c>
      <c r="AC3342" t="s">
        <v>15616</v>
      </c>
    </row>
    <row r="3343" spans="1:29" x14ac:dyDescent="0.3">
      <c r="A3343" t="s">
        <v>13393</v>
      </c>
      <c r="B3343">
        <v>869</v>
      </c>
      <c r="C3343" t="str">
        <f>VLOOKUP($B3343,Hosts!$A:$M,10,0)</f>
        <v>Within a few hours</v>
      </c>
      <c r="D3343" s="70">
        <f>VLOOKUP($B3343,Hosts!$A:$M,11,0)</f>
        <v>1</v>
      </c>
      <c r="E3343" s="70">
        <f>VLOOKUP($B3343,Hosts!$A:$M,12,0)</f>
        <v>0.85</v>
      </c>
      <c r="F3343" t="str">
        <f>VLOOKUP($B3343,Hosts!$A:$M,13,0)</f>
        <v>Yes</v>
      </c>
      <c r="G3343" t="str">
        <f>INDEX(Hosts!$A:$M, MATCH(Places!$B3343,Hosts!$A:$A,0), MATCH(Places!G$1,Hosts!$A$1:$M$1,0))</f>
        <v>Within a few hours</v>
      </c>
      <c r="H3343" s="70">
        <f>INDEX(Hosts!$A:$M, MATCH(Places!$B3343,Hosts!$A:$A,0), MATCH(Places!H$1,Hosts!$A$1:$M$1,0))</f>
        <v>1</v>
      </c>
      <c r="I3343" s="70">
        <f>INDEX(Hosts!$A:$M, MATCH(Places!$B3343,Hosts!$A:$A,0), MATCH(Places!I$1,Hosts!$A$1:$M$1,0))</f>
        <v>0.85</v>
      </c>
      <c r="J3343" t="str">
        <f>INDEX(Hosts!$A:$M, MATCH(Places!$B3343,Hosts!$A:$A,0), MATCH(Places!J$1,Hosts!$A$1:$M$1,0))</f>
        <v>Yes</v>
      </c>
      <c r="K3343">
        <v>20</v>
      </c>
      <c r="L3343" t="str">
        <f>VLOOKUP($K3343,Neighborhoods!$A:$C,2,0)</f>
        <v>Manhattan</v>
      </c>
      <c r="M3343" t="str">
        <f>VLOOKUP($K3343,Neighborhoods!$A:$C,3,0)</f>
        <v>Upper West Side</v>
      </c>
      <c r="N3343" t="str">
        <f>INDEX(Neighborhoods!$A:$C, MATCH(Places!$K3343,Neighborhoods!$A:$A,0), MATCH(Places!N$1,Neighborhoods!$A$1:$C$1,0))</f>
        <v>Manhattan</v>
      </c>
      <c r="O3343" t="str">
        <f>INDEX(Neighborhoods!$A:$C, MATCH(Places!$K3343,Neighborhoods!$A:$A,0), MATCH(Places!O$1,Neighborhoods!$A$1:$C$1,0))</f>
        <v>Upper West Side</v>
      </c>
      <c r="P3343" t="s">
        <v>11822</v>
      </c>
      <c r="Q3343" t="str">
        <f t="shared" si="208"/>
        <v>No</v>
      </c>
      <c r="R3343">
        <v>4</v>
      </c>
      <c r="S3343" t="str">
        <f t="shared" si="209"/>
        <v>Medium</v>
      </c>
      <c r="T3343" s="50">
        <v>395</v>
      </c>
      <c r="U3343" s="70">
        <f t="shared" si="210"/>
        <v>0.04</v>
      </c>
      <c r="V3343" s="52">
        <v>5</v>
      </c>
      <c r="W3343" s="52" t="str" cm="1">
        <f t="array" ref="W3343">_xlfn.SWITCH(ROUND(V3343,0),5,"Excellent",4,"Good",3,"Ok","Bad")</f>
        <v>Excellent</v>
      </c>
      <c r="X3343">
        <v>61</v>
      </c>
      <c r="Y3343" t="str">
        <f t="shared" si="211"/>
        <v>No</v>
      </c>
      <c r="Z3343" s="68">
        <v>43150</v>
      </c>
      <c r="AA3343" s="68">
        <v>44052</v>
      </c>
      <c r="AB3343">
        <v>357</v>
      </c>
      <c r="AC3343" t="s">
        <v>15615</v>
      </c>
    </row>
    <row r="3344" spans="1:29" x14ac:dyDescent="0.3">
      <c r="A3344" t="s">
        <v>2432</v>
      </c>
      <c r="B3344">
        <v>996</v>
      </c>
      <c r="C3344" t="str">
        <f>VLOOKUP($B3344,Hosts!$A:$M,10,0)</f>
        <v>Within a few hours</v>
      </c>
      <c r="D3344" s="70">
        <f>VLOOKUP($B3344,Hosts!$A:$M,11,0)</f>
        <v>1</v>
      </c>
      <c r="E3344" s="70">
        <f>VLOOKUP($B3344,Hosts!$A:$M,12,0)</f>
        <v>0.73</v>
      </c>
      <c r="F3344" t="str">
        <f>VLOOKUP($B3344,Hosts!$A:$M,13,0)</f>
        <v>Yes</v>
      </c>
      <c r="G3344" t="str">
        <f>INDEX(Hosts!$A:$M, MATCH(Places!$B3344,Hosts!$A:$A,0), MATCH(Places!G$1,Hosts!$A$1:$M$1,0))</f>
        <v>Within a few hours</v>
      </c>
      <c r="H3344" s="70">
        <f>INDEX(Hosts!$A:$M, MATCH(Places!$B3344,Hosts!$A:$A,0), MATCH(Places!H$1,Hosts!$A$1:$M$1,0))</f>
        <v>1</v>
      </c>
      <c r="I3344" s="70">
        <f>INDEX(Hosts!$A:$M, MATCH(Places!$B3344,Hosts!$A:$A,0), MATCH(Places!I$1,Hosts!$A$1:$M$1,0))</f>
        <v>0.73</v>
      </c>
      <c r="J3344" t="str">
        <f>INDEX(Hosts!$A:$M, MATCH(Places!$B3344,Hosts!$A:$A,0), MATCH(Places!J$1,Hosts!$A$1:$M$1,0))</f>
        <v>Yes</v>
      </c>
      <c r="K3344">
        <v>26</v>
      </c>
      <c r="L3344" t="str">
        <f>VLOOKUP($K3344,Neighborhoods!$A:$C,2,0)</f>
        <v>Queens</v>
      </c>
      <c r="M3344" t="str">
        <f>VLOOKUP($K3344,Neighborhoods!$A:$C,3,0)</f>
        <v>Sunnyside</v>
      </c>
      <c r="N3344" t="str">
        <f>INDEX(Neighborhoods!$A:$C, MATCH(Places!$K3344,Neighborhoods!$A:$A,0), MATCH(Places!N$1,Neighborhoods!$A$1:$C$1,0))</f>
        <v>Queens</v>
      </c>
      <c r="O3344" t="str">
        <f>INDEX(Neighborhoods!$A:$C, MATCH(Places!$K3344,Neighborhoods!$A:$A,0), MATCH(Places!O$1,Neighborhoods!$A$1:$C$1,0))</f>
        <v>Sunnyside</v>
      </c>
      <c r="P3344" t="s">
        <v>11822</v>
      </c>
      <c r="Q3344" t="str">
        <f t="shared" si="208"/>
        <v>No</v>
      </c>
      <c r="R3344">
        <v>4</v>
      </c>
      <c r="S3344" t="str">
        <f t="shared" si="209"/>
        <v>Medium</v>
      </c>
      <c r="T3344" s="50">
        <v>200</v>
      </c>
      <c r="U3344" s="70">
        <f t="shared" si="210"/>
        <v>0.04</v>
      </c>
      <c r="V3344" s="52">
        <v>5</v>
      </c>
      <c r="W3344" s="52" t="str" cm="1">
        <f t="array" ref="W3344">_xlfn.SWITCH(ROUND(V3344,0),5,"Excellent",4,"Good",3,"Ok","Bad")</f>
        <v>Excellent</v>
      </c>
      <c r="X3344">
        <v>26</v>
      </c>
      <c r="Y3344" t="str">
        <f t="shared" si="211"/>
        <v>No</v>
      </c>
      <c r="Z3344" s="68">
        <v>43170</v>
      </c>
      <c r="AA3344" s="68">
        <v>43883</v>
      </c>
      <c r="AB3344">
        <v>134</v>
      </c>
      <c r="AC3344" t="s">
        <v>15615</v>
      </c>
    </row>
    <row r="3345" spans="1:29" x14ac:dyDescent="0.3">
      <c r="A3345" t="s">
        <v>2433</v>
      </c>
      <c r="B3345">
        <v>1056</v>
      </c>
      <c r="C3345" t="str">
        <f>VLOOKUP($B3345,Hosts!$A:$M,10,0)</f>
        <v>Within a few hours</v>
      </c>
      <c r="D3345" s="70">
        <f>VLOOKUP($B3345,Hosts!$A:$M,11,0)</f>
        <v>0.91</v>
      </c>
      <c r="E3345" s="70">
        <f>VLOOKUP($B3345,Hosts!$A:$M,12,0)</f>
        <v>0.99</v>
      </c>
      <c r="F3345" t="str">
        <f>VLOOKUP($B3345,Hosts!$A:$M,13,0)</f>
        <v>No</v>
      </c>
      <c r="G3345" t="str">
        <f>INDEX(Hosts!$A:$M, MATCH(Places!$B3345,Hosts!$A:$A,0), MATCH(Places!G$1,Hosts!$A$1:$M$1,0))</f>
        <v>Within a few hours</v>
      </c>
      <c r="H3345" s="70">
        <f>INDEX(Hosts!$A:$M, MATCH(Places!$B3345,Hosts!$A:$A,0), MATCH(Places!H$1,Hosts!$A$1:$M$1,0))</f>
        <v>0.91</v>
      </c>
      <c r="I3345" s="70">
        <f>INDEX(Hosts!$A:$M, MATCH(Places!$B3345,Hosts!$A:$A,0), MATCH(Places!I$1,Hosts!$A$1:$M$1,0))</f>
        <v>0.99</v>
      </c>
      <c r="J3345" t="str">
        <f>INDEX(Hosts!$A:$M, MATCH(Places!$B3345,Hosts!$A:$A,0), MATCH(Places!J$1,Hosts!$A$1:$M$1,0))</f>
        <v>No</v>
      </c>
      <c r="K3345">
        <v>8</v>
      </c>
      <c r="L3345" t="str">
        <f>VLOOKUP($K3345,Neighborhoods!$A:$C,2,0)</f>
        <v>Brooklyn</v>
      </c>
      <c r="M3345" t="str">
        <f>VLOOKUP($K3345,Neighborhoods!$A:$C,3,0)</f>
        <v>Bushwick</v>
      </c>
      <c r="N3345" t="str">
        <f>INDEX(Neighborhoods!$A:$C, MATCH(Places!$K3345,Neighborhoods!$A:$A,0), MATCH(Places!N$1,Neighborhoods!$A$1:$C$1,0))</f>
        <v>Brooklyn</v>
      </c>
      <c r="O3345" t="str">
        <f>INDEX(Neighborhoods!$A:$C, MATCH(Places!$K3345,Neighborhoods!$A:$A,0), MATCH(Places!O$1,Neighborhoods!$A$1:$C$1,0))</f>
        <v>Bushwick</v>
      </c>
      <c r="P3345" t="s">
        <v>1</v>
      </c>
      <c r="Q3345" t="str">
        <f t="shared" si="208"/>
        <v>Yes</v>
      </c>
      <c r="R3345">
        <v>2</v>
      </c>
      <c r="S3345" t="str">
        <f t="shared" si="209"/>
        <v>Small</v>
      </c>
      <c r="T3345" s="50">
        <v>51</v>
      </c>
      <c r="U3345" s="70">
        <f t="shared" si="210"/>
        <v>0.03</v>
      </c>
      <c r="V3345" s="52">
        <v>4.8499999999999996</v>
      </c>
      <c r="W3345" s="52" t="str" cm="1">
        <f t="array" ref="W3345">_xlfn.SWITCH(ROUND(V3345,0),5,"Excellent",4,"Good",3,"Ok","Bad")</f>
        <v>Excellent</v>
      </c>
      <c r="X3345">
        <v>26</v>
      </c>
      <c r="Y3345" t="str">
        <f t="shared" si="211"/>
        <v>No</v>
      </c>
      <c r="Z3345" s="68">
        <v>43213</v>
      </c>
      <c r="AA3345" s="68">
        <v>44012</v>
      </c>
      <c r="AB3345">
        <v>165</v>
      </c>
      <c r="AC3345" t="s">
        <v>15616</v>
      </c>
    </row>
    <row r="3346" spans="1:29" x14ac:dyDescent="0.3">
      <c r="A3346" t="s">
        <v>2434</v>
      </c>
      <c r="B3346">
        <v>1713</v>
      </c>
      <c r="C3346" t="str">
        <f>VLOOKUP($B3346,Hosts!$A:$M,10,0)</f>
        <v>Within an hour</v>
      </c>
      <c r="D3346" s="70">
        <f>VLOOKUP($B3346,Hosts!$A:$M,11,0)</f>
        <v>1</v>
      </c>
      <c r="E3346" s="70">
        <f>VLOOKUP($B3346,Hosts!$A:$M,12,0)</f>
        <v>0.63</v>
      </c>
      <c r="F3346" t="str">
        <f>VLOOKUP($B3346,Hosts!$A:$M,13,0)</f>
        <v>No</v>
      </c>
      <c r="G3346" t="str">
        <f>INDEX(Hosts!$A:$M, MATCH(Places!$B3346,Hosts!$A:$A,0), MATCH(Places!G$1,Hosts!$A$1:$M$1,0))</f>
        <v>Within an hour</v>
      </c>
      <c r="H3346" s="70">
        <f>INDEX(Hosts!$A:$M, MATCH(Places!$B3346,Hosts!$A:$A,0), MATCH(Places!H$1,Hosts!$A$1:$M$1,0))</f>
        <v>1</v>
      </c>
      <c r="I3346" s="70">
        <f>INDEX(Hosts!$A:$M, MATCH(Places!$B3346,Hosts!$A:$A,0), MATCH(Places!I$1,Hosts!$A$1:$M$1,0))</f>
        <v>0.63</v>
      </c>
      <c r="J3346" t="str">
        <f>INDEX(Hosts!$A:$M, MATCH(Places!$B3346,Hosts!$A:$A,0), MATCH(Places!J$1,Hosts!$A$1:$M$1,0))</f>
        <v>No</v>
      </c>
      <c r="K3346">
        <v>7</v>
      </c>
      <c r="L3346" t="str">
        <f>VLOOKUP($K3346,Neighborhoods!$A:$C,2,0)</f>
        <v>Brooklyn</v>
      </c>
      <c r="M3346" t="str">
        <f>VLOOKUP($K3346,Neighborhoods!$A:$C,3,0)</f>
        <v>Bedford-Stuyvesant</v>
      </c>
      <c r="N3346" t="str">
        <f>INDEX(Neighborhoods!$A:$C, MATCH(Places!$K3346,Neighborhoods!$A:$A,0), MATCH(Places!N$1,Neighborhoods!$A$1:$C$1,0))</f>
        <v>Brooklyn</v>
      </c>
      <c r="O3346" t="str">
        <f>INDEX(Neighborhoods!$A:$C, MATCH(Places!$K3346,Neighborhoods!$A:$A,0), MATCH(Places!O$1,Neighborhoods!$A$1:$C$1,0))</f>
        <v>Bedford-Stuyvesant</v>
      </c>
      <c r="P3346" t="s">
        <v>1</v>
      </c>
      <c r="Q3346" t="str">
        <f t="shared" si="208"/>
        <v>Yes</v>
      </c>
      <c r="R3346">
        <v>1</v>
      </c>
      <c r="S3346" t="str">
        <f t="shared" si="209"/>
        <v>Small</v>
      </c>
      <c r="T3346" s="50">
        <v>49</v>
      </c>
      <c r="U3346" s="70">
        <f t="shared" si="210"/>
        <v>0.03</v>
      </c>
      <c r="V3346" s="52">
        <v>5</v>
      </c>
      <c r="W3346" s="52" t="str" cm="1">
        <f t="array" ref="W3346">_xlfn.SWITCH(ROUND(V3346,0),5,"Excellent",4,"Good",3,"Ok","Bad")</f>
        <v>Excellent</v>
      </c>
      <c r="X3346">
        <v>29</v>
      </c>
      <c r="Y3346" t="str">
        <f t="shared" si="211"/>
        <v>No</v>
      </c>
      <c r="Z3346" s="68">
        <v>43133</v>
      </c>
      <c r="AA3346" s="68">
        <v>43861</v>
      </c>
      <c r="AB3346">
        <v>89</v>
      </c>
      <c r="AC3346" t="s">
        <v>15615</v>
      </c>
    </row>
    <row r="3347" spans="1:29" x14ac:dyDescent="0.3">
      <c r="A3347" t="s">
        <v>2435</v>
      </c>
      <c r="B3347">
        <v>3152</v>
      </c>
      <c r="C3347" t="str">
        <f>VLOOKUP($B3347,Hosts!$A:$M,10,0)</f>
        <v>Within an hour</v>
      </c>
      <c r="D3347" s="70">
        <f>VLOOKUP($B3347,Hosts!$A:$M,11,0)</f>
        <v>1</v>
      </c>
      <c r="E3347" s="70">
        <f>VLOOKUP($B3347,Hosts!$A:$M,12,0)</f>
        <v>0.98</v>
      </c>
      <c r="F3347" t="str">
        <f>VLOOKUP($B3347,Hosts!$A:$M,13,0)</f>
        <v>Yes</v>
      </c>
      <c r="G3347" t="str">
        <f>INDEX(Hosts!$A:$M, MATCH(Places!$B3347,Hosts!$A:$A,0), MATCH(Places!G$1,Hosts!$A$1:$M$1,0))</f>
        <v>Within an hour</v>
      </c>
      <c r="H3347" s="70">
        <f>INDEX(Hosts!$A:$M, MATCH(Places!$B3347,Hosts!$A:$A,0), MATCH(Places!H$1,Hosts!$A$1:$M$1,0))</f>
        <v>1</v>
      </c>
      <c r="I3347" s="70">
        <f>INDEX(Hosts!$A:$M, MATCH(Places!$B3347,Hosts!$A:$A,0), MATCH(Places!I$1,Hosts!$A$1:$M$1,0))</f>
        <v>0.98</v>
      </c>
      <c r="J3347" t="str">
        <f>INDEX(Hosts!$A:$M, MATCH(Places!$B3347,Hosts!$A:$A,0), MATCH(Places!J$1,Hosts!$A$1:$M$1,0))</f>
        <v>Yes</v>
      </c>
      <c r="K3347">
        <v>24</v>
      </c>
      <c r="L3347" t="str">
        <f>VLOOKUP($K3347,Neighborhoods!$A:$C,2,0)</f>
        <v>Queens</v>
      </c>
      <c r="M3347" t="str">
        <f>VLOOKUP($K3347,Neighborhoods!$A:$C,3,0)</f>
        <v>Long Island City</v>
      </c>
      <c r="N3347" t="str">
        <f>INDEX(Neighborhoods!$A:$C, MATCH(Places!$K3347,Neighborhoods!$A:$A,0), MATCH(Places!N$1,Neighborhoods!$A$1:$C$1,0))</f>
        <v>Queens</v>
      </c>
      <c r="O3347" t="str">
        <f>INDEX(Neighborhoods!$A:$C, MATCH(Places!$K3347,Neighborhoods!$A:$A,0), MATCH(Places!O$1,Neighborhoods!$A$1:$C$1,0))</f>
        <v>Long Island City</v>
      </c>
      <c r="P3347" t="s">
        <v>11822</v>
      </c>
      <c r="Q3347" t="str">
        <f t="shared" si="208"/>
        <v>No</v>
      </c>
      <c r="R3347">
        <v>2</v>
      </c>
      <c r="S3347" t="str">
        <f t="shared" si="209"/>
        <v>Small</v>
      </c>
      <c r="T3347" s="50">
        <v>120</v>
      </c>
      <c r="U3347" s="70">
        <f t="shared" si="210"/>
        <v>0.03</v>
      </c>
      <c r="V3347" s="52">
        <v>4.92</v>
      </c>
      <c r="W3347" s="52" t="str" cm="1">
        <f t="array" ref="W3347">_xlfn.SWITCH(ROUND(V3347,0),5,"Excellent",4,"Good",3,"Ok","Bad")</f>
        <v>Excellent</v>
      </c>
      <c r="X3347">
        <v>72</v>
      </c>
      <c r="Y3347" t="str">
        <f t="shared" si="211"/>
        <v>No</v>
      </c>
      <c r="Z3347" s="68">
        <v>43151</v>
      </c>
      <c r="AA3347" s="68">
        <v>43911</v>
      </c>
      <c r="AB3347">
        <v>365</v>
      </c>
      <c r="AC3347" t="s">
        <v>15615</v>
      </c>
    </row>
    <row r="3348" spans="1:29" x14ac:dyDescent="0.3">
      <c r="A3348" t="s">
        <v>2436</v>
      </c>
      <c r="B3348">
        <v>2428</v>
      </c>
      <c r="C3348" t="str">
        <f>VLOOKUP($B3348,Hosts!$A:$M,10,0)</f>
        <v>Within an hour</v>
      </c>
      <c r="D3348" s="70">
        <f>VLOOKUP($B3348,Hosts!$A:$M,11,0)</f>
        <v>1</v>
      </c>
      <c r="E3348" s="70">
        <f>VLOOKUP($B3348,Hosts!$A:$M,12,0)</f>
        <v>1</v>
      </c>
      <c r="F3348" t="str">
        <f>VLOOKUP($B3348,Hosts!$A:$M,13,0)</f>
        <v>No</v>
      </c>
      <c r="G3348" t="str">
        <f>INDEX(Hosts!$A:$M, MATCH(Places!$B3348,Hosts!$A:$A,0), MATCH(Places!G$1,Hosts!$A$1:$M$1,0))</f>
        <v>Within an hour</v>
      </c>
      <c r="H3348" s="70">
        <f>INDEX(Hosts!$A:$M, MATCH(Places!$B3348,Hosts!$A:$A,0), MATCH(Places!H$1,Hosts!$A$1:$M$1,0))</f>
        <v>1</v>
      </c>
      <c r="I3348" s="70">
        <f>INDEX(Hosts!$A:$M, MATCH(Places!$B3348,Hosts!$A:$A,0), MATCH(Places!I$1,Hosts!$A$1:$M$1,0))</f>
        <v>1</v>
      </c>
      <c r="J3348" t="str">
        <f>INDEX(Hosts!$A:$M, MATCH(Places!$B3348,Hosts!$A:$A,0), MATCH(Places!J$1,Hosts!$A$1:$M$1,0))</f>
        <v>No</v>
      </c>
      <c r="K3348">
        <v>16</v>
      </c>
      <c r="L3348" t="str">
        <f>VLOOKUP($K3348,Neighborhoods!$A:$C,2,0)</f>
        <v>Manhattan</v>
      </c>
      <c r="M3348" t="str">
        <f>VLOOKUP($K3348,Neighborhoods!$A:$C,3,0)</f>
        <v>Harlem</v>
      </c>
      <c r="N3348" t="str">
        <f>INDEX(Neighborhoods!$A:$C, MATCH(Places!$K3348,Neighborhoods!$A:$A,0), MATCH(Places!N$1,Neighborhoods!$A$1:$C$1,0))</f>
        <v>Manhattan</v>
      </c>
      <c r="O3348" t="str">
        <f>INDEX(Neighborhoods!$A:$C, MATCH(Places!$K3348,Neighborhoods!$A:$A,0), MATCH(Places!O$1,Neighborhoods!$A$1:$C$1,0))</f>
        <v>Harlem</v>
      </c>
      <c r="P3348" t="s">
        <v>11822</v>
      </c>
      <c r="Q3348" t="str">
        <f t="shared" si="208"/>
        <v>No</v>
      </c>
      <c r="R3348">
        <v>4</v>
      </c>
      <c r="S3348" t="str">
        <f t="shared" si="209"/>
        <v>Medium</v>
      </c>
      <c r="T3348" s="50">
        <v>95</v>
      </c>
      <c r="U3348" s="70">
        <f t="shared" si="210"/>
        <v>0.03</v>
      </c>
      <c r="V3348" s="52">
        <v>4.38</v>
      </c>
      <c r="W3348" s="52" t="str" cm="1">
        <f t="array" ref="W3348">_xlfn.SWITCH(ROUND(V3348,0),5,"Excellent",4,"Good",3,"Ok","Bad")</f>
        <v>Good</v>
      </c>
      <c r="X3348">
        <v>52</v>
      </c>
      <c r="Y3348" t="str">
        <f t="shared" si="211"/>
        <v>No</v>
      </c>
      <c r="Z3348" s="68">
        <v>43153</v>
      </c>
      <c r="AA3348" s="68">
        <v>43894</v>
      </c>
      <c r="AB3348">
        <v>46</v>
      </c>
      <c r="AC3348" t="s">
        <v>15615</v>
      </c>
    </row>
    <row r="3349" spans="1:29" x14ac:dyDescent="0.3">
      <c r="A3349" t="s">
        <v>2437</v>
      </c>
      <c r="B3349">
        <v>2829</v>
      </c>
      <c r="C3349" t="str">
        <f>VLOOKUP($B3349,Hosts!$A:$M,10,0)</f>
        <v>Within an hour</v>
      </c>
      <c r="D3349" s="70">
        <f>VLOOKUP($B3349,Hosts!$A:$M,11,0)</f>
        <v>1</v>
      </c>
      <c r="E3349" s="70">
        <f>VLOOKUP($B3349,Hosts!$A:$M,12,0)</f>
        <v>1</v>
      </c>
      <c r="F3349" t="str">
        <f>VLOOKUP($B3349,Hosts!$A:$M,13,0)</f>
        <v>Yes</v>
      </c>
      <c r="G3349" t="str">
        <f>INDEX(Hosts!$A:$M, MATCH(Places!$B3349,Hosts!$A:$A,0), MATCH(Places!G$1,Hosts!$A$1:$M$1,0))</f>
        <v>Within an hour</v>
      </c>
      <c r="H3349" s="70">
        <f>INDEX(Hosts!$A:$M, MATCH(Places!$B3349,Hosts!$A:$A,0), MATCH(Places!H$1,Hosts!$A$1:$M$1,0))</f>
        <v>1</v>
      </c>
      <c r="I3349" s="70">
        <f>INDEX(Hosts!$A:$M, MATCH(Places!$B3349,Hosts!$A:$A,0), MATCH(Places!I$1,Hosts!$A$1:$M$1,0))</f>
        <v>1</v>
      </c>
      <c r="J3349" t="str">
        <f>INDEX(Hosts!$A:$M, MATCH(Places!$B3349,Hosts!$A:$A,0), MATCH(Places!J$1,Hosts!$A$1:$M$1,0))</f>
        <v>Yes</v>
      </c>
      <c r="K3349">
        <v>7</v>
      </c>
      <c r="L3349" t="str">
        <f>VLOOKUP($K3349,Neighborhoods!$A:$C,2,0)</f>
        <v>Brooklyn</v>
      </c>
      <c r="M3349" t="str">
        <f>VLOOKUP($K3349,Neighborhoods!$A:$C,3,0)</f>
        <v>Bedford-Stuyvesant</v>
      </c>
      <c r="N3349" t="str">
        <f>INDEX(Neighborhoods!$A:$C, MATCH(Places!$K3349,Neighborhoods!$A:$A,0), MATCH(Places!N$1,Neighborhoods!$A$1:$C$1,0))</f>
        <v>Brooklyn</v>
      </c>
      <c r="O3349" t="str">
        <f>INDEX(Neighborhoods!$A:$C, MATCH(Places!$K3349,Neighborhoods!$A:$A,0), MATCH(Places!O$1,Neighborhoods!$A$1:$C$1,0))</f>
        <v>Bedford-Stuyvesant</v>
      </c>
      <c r="P3349" t="s">
        <v>1</v>
      </c>
      <c r="Q3349" t="str">
        <f t="shared" si="208"/>
        <v>Yes</v>
      </c>
      <c r="R3349">
        <v>2</v>
      </c>
      <c r="S3349" t="str">
        <f t="shared" si="209"/>
        <v>Small</v>
      </c>
      <c r="T3349" s="50">
        <v>75</v>
      </c>
      <c r="U3349" s="70">
        <f t="shared" si="210"/>
        <v>0.03</v>
      </c>
      <c r="V3349" s="52">
        <v>4.75</v>
      </c>
      <c r="W3349" s="52" t="str" cm="1">
        <f t="array" ref="W3349">_xlfn.SWITCH(ROUND(V3349,0),5,"Excellent",4,"Good",3,"Ok","Bad")</f>
        <v>Excellent</v>
      </c>
      <c r="X3349">
        <v>20</v>
      </c>
      <c r="Y3349" t="str">
        <f t="shared" si="211"/>
        <v>No</v>
      </c>
      <c r="Z3349" s="68">
        <v>43317</v>
      </c>
      <c r="AA3349" s="68">
        <v>43834</v>
      </c>
      <c r="AB3349">
        <v>365</v>
      </c>
      <c r="AC3349" t="s">
        <v>15616</v>
      </c>
    </row>
    <row r="3350" spans="1:29" x14ac:dyDescent="0.3">
      <c r="A3350" t="s">
        <v>2438</v>
      </c>
      <c r="B3350">
        <v>3455</v>
      </c>
      <c r="C3350" t="str">
        <f>VLOOKUP($B3350,Hosts!$A:$M,10,0)</f>
        <v>Within a day</v>
      </c>
      <c r="D3350" s="70">
        <f>VLOOKUP($B3350,Hosts!$A:$M,11,0)</f>
        <v>0.5</v>
      </c>
      <c r="E3350" s="70">
        <f>VLOOKUP($B3350,Hosts!$A:$M,12,0)</f>
        <v>1</v>
      </c>
      <c r="F3350" t="str">
        <f>VLOOKUP($B3350,Hosts!$A:$M,13,0)</f>
        <v>Yes</v>
      </c>
      <c r="G3350" t="str">
        <f>INDEX(Hosts!$A:$M, MATCH(Places!$B3350,Hosts!$A:$A,0), MATCH(Places!G$1,Hosts!$A$1:$M$1,0))</f>
        <v>Within a day</v>
      </c>
      <c r="H3350" s="70">
        <f>INDEX(Hosts!$A:$M, MATCH(Places!$B3350,Hosts!$A:$A,0), MATCH(Places!H$1,Hosts!$A$1:$M$1,0))</f>
        <v>0.5</v>
      </c>
      <c r="I3350" s="70">
        <f>INDEX(Hosts!$A:$M, MATCH(Places!$B3350,Hosts!$A:$A,0), MATCH(Places!I$1,Hosts!$A$1:$M$1,0))</f>
        <v>1</v>
      </c>
      <c r="J3350" t="str">
        <f>INDEX(Hosts!$A:$M, MATCH(Places!$B3350,Hosts!$A:$A,0), MATCH(Places!J$1,Hosts!$A$1:$M$1,0))</f>
        <v>Yes</v>
      </c>
      <c r="K3350">
        <v>15</v>
      </c>
      <c r="L3350" t="str">
        <f>VLOOKUP($K3350,Neighborhoods!$A:$C,2,0)</f>
        <v>Manhattan</v>
      </c>
      <c r="M3350" t="str">
        <f>VLOOKUP($K3350,Neighborhoods!$A:$C,3,0)</f>
        <v>East Village</v>
      </c>
      <c r="N3350" t="str">
        <f>INDEX(Neighborhoods!$A:$C, MATCH(Places!$K3350,Neighborhoods!$A:$A,0), MATCH(Places!N$1,Neighborhoods!$A$1:$C$1,0))</f>
        <v>Manhattan</v>
      </c>
      <c r="O3350" t="str">
        <f>INDEX(Neighborhoods!$A:$C, MATCH(Places!$K3350,Neighborhoods!$A:$A,0), MATCH(Places!O$1,Neighborhoods!$A$1:$C$1,0))</f>
        <v>East Village</v>
      </c>
      <c r="P3350" t="s">
        <v>11822</v>
      </c>
      <c r="Q3350" t="str">
        <f t="shared" si="208"/>
        <v>No</v>
      </c>
      <c r="R3350">
        <v>2</v>
      </c>
      <c r="S3350" t="str">
        <f t="shared" si="209"/>
        <v>Small</v>
      </c>
      <c r="T3350" s="50">
        <v>224</v>
      </c>
      <c r="U3350" s="70">
        <f t="shared" si="210"/>
        <v>0.04</v>
      </c>
      <c r="V3350" s="52">
        <v>4.83</v>
      </c>
      <c r="W3350" s="52" t="str" cm="1">
        <f t="array" ref="W3350">_xlfn.SWITCH(ROUND(V3350,0),5,"Excellent",4,"Good",3,"Ok","Bad")</f>
        <v>Excellent</v>
      </c>
      <c r="X3350">
        <v>72</v>
      </c>
      <c r="Y3350" t="str">
        <f t="shared" si="211"/>
        <v>No</v>
      </c>
      <c r="Z3350" s="68">
        <v>43113</v>
      </c>
      <c r="AA3350" s="68">
        <v>43885</v>
      </c>
      <c r="AB3350">
        <v>270</v>
      </c>
      <c r="AC3350" t="s">
        <v>15615</v>
      </c>
    </row>
    <row r="3351" spans="1:29" x14ac:dyDescent="0.3">
      <c r="A3351" t="s">
        <v>2439</v>
      </c>
      <c r="B3351">
        <v>3455</v>
      </c>
      <c r="C3351" t="str">
        <f>VLOOKUP($B3351,Hosts!$A:$M,10,0)</f>
        <v>Within a day</v>
      </c>
      <c r="D3351" s="70">
        <f>VLOOKUP($B3351,Hosts!$A:$M,11,0)</f>
        <v>0.5</v>
      </c>
      <c r="E3351" s="70">
        <f>VLOOKUP($B3351,Hosts!$A:$M,12,0)</f>
        <v>1</v>
      </c>
      <c r="F3351" t="str">
        <f>VLOOKUP($B3351,Hosts!$A:$M,13,0)</f>
        <v>Yes</v>
      </c>
      <c r="G3351" t="str">
        <f>INDEX(Hosts!$A:$M, MATCH(Places!$B3351,Hosts!$A:$A,0), MATCH(Places!G$1,Hosts!$A$1:$M$1,0))</f>
        <v>Within a day</v>
      </c>
      <c r="H3351" s="70">
        <f>INDEX(Hosts!$A:$M, MATCH(Places!$B3351,Hosts!$A:$A,0), MATCH(Places!H$1,Hosts!$A$1:$M$1,0))</f>
        <v>0.5</v>
      </c>
      <c r="I3351" s="70">
        <f>INDEX(Hosts!$A:$M, MATCH(Places!$B3351,Hosts!$A:$A,0), MATCH(Places!I$1,Hosts!$A$1:$M$1,0))</f>
        <v>1</v>
      </c>
      <c r="J3351" t="str">
        <f>INDEX(Hosts!$A:$M, MATCH(Places!$B3351,Hosts!$A:$A,0), MATCH(Places!J$1,Hosts!$A$1:$M$1,0))</f>
        <v>Yes</v>
      </c>
      <c r="K3351">
        <v>15</v>
      </c>
      <c r="L3351" t="str">
        <f>VLOOKUP($K3351,Neighborhoods!$A:$C,2,0)</f>
        <v>Manhattan</v>
      </c>
      <c r="M3351" t="str">
        <f>VLOOKUP($K3351,Neighborhoods!$A:$C,3,0)</f>
        <v>East Village</v>
      </c>
      <c r="N3351" t="str">
        <f>INDEX(Neighborhoods!$A:$C, MATCH(Places!$K3351,Neighborhoods!$A:$A,0), MATCH(Places!N$1,Neighborhoods!$A$1:$C$1,0))</f>
        <v>Manhattan</v>
      </c>
      <c r="O3351" t="str">
        <f>INDEX(Neighborhoods!$A:$C, MATCH(Places!$K3351,Neighborhoods!$A:$A,0), MATCH(Places!O$1,Neighborhoods!$A$1:$C$1,0))</f>
        <v>East Village</v>
      </c>
      <c r="P3351" t="s">
        <v>1</v>
      </c>
      <c r="Q3351" t="str">
        <f t="shared" si="208"/>
        <v>Yes</v>
      </c>
      <c r="R3351">
        <v>1</v>
      </c>
      <c r="S3351" t="str">
        <f t="shared" si="209"/>
        <v>Small</v>
      </c>
      <c r="T3351" s="50">
        <v>169</v>
      </c>
      <c r="U3351" s="70">
        <f t="shared" si="210"/>
        <v>0.03</v>
      </c>
      <c r="V3351" s="52">
        <v>5</v>
      </c>
      <c r="W3351" s="52" t="str" cm="1">
        <f t="array" ref="W3351">_xlfn.SWITCH(ROUND(V3351,0),5,"Excellent",4,"Good",3,"Ok","Bad")</f>
        <v>Excellent</v>
      </c>
      <c r="X3351">
        <v>3</v>
      </c>
      <c r="Y3351" t="str">
        <f t="shared" si="211"/>
        <v>No</v>
      </c>
      <c r="Z3351" s="68">
        <v>43229</v>
      </c>
      <c r="AA3351" s="68">
        <v>43258</v>
      </c>
      <c r="AB3351">
        <v>0</v>
      </c>
      <c r="AC3351" t="s">
        <v>15616</v>
      </c>
    </row>
    <row r="3352" spans="1:29" x14ac:dyDescent="0.3">
      <c r="A3352" t="s">
        <v>2440</v>
      </c>
      <c r="B3352">
        <v>2630</v>
      </c>
      <c r="C3352" t="str">
        <f>VLOOKUP($B3352,Hosts!$A:$M,10,0)</f>
        <v>Within a day</v>
      </c>
      <c r="D3352" s="70">
        <f>VLOOKUP($B3352,Hosts!$A:$M,11,0)</f>
        <v>0.56999999999999995</v>
      </c>
      <c r="E3352" s="70">
        <f>VLOOKUP($B3352,Hosts!$A:$M,12,0)</f>
        <v>1</v>
      </c>
      <c r="F3352" t="str">
        <f>VLOOKUP($B3352,Hosts!$A:$M,13,0)</f>
        <v>Yes</v>
      </c>
      <c r="G3352" t="str">
        <f>INDEX(Hosts!$A:$M, MATCH(Places!$B3352,Hosts!$A:$A,0), MATCH(Places!G$1,Hosts!$A$1:$M$1,0))</f>
        <v>Within a day</v>
      </c>
      <c r="H3352" s="70">
        <f>INDEX(Hosts!$A:$M, MATCH(Places!$B3352,Hosts!$A:$A,0), MATCH(Places!H$1,Hosts!$A$1:$M$1,0))</f>
        <v>0.56999999999999995</v>
      </c>
      <c r="I3352" s="70">
        <f>INDEX(Hosts!$A:$M, MATCH(Places!$B3352,Hosts!$A:$A,0), MATCH(Places!I$1,Hosts!$A$1:$M$1,0))</f>
        <v>1</v>
      </c>
      <c r="J3352" t="str">
        <f>INDEX(Hosts!$A:$M, MATCH(Places!$B3352,Hosts!$A:$A,0), MATCH(Places!J$1,Hosts!$A$1:$M$1,0))</f>
        <v>Yes</v>
      </c>
      <c r="K3352">
        <v>14</v>
      </c>
      <c r="L3352" t="str">
        <f>VLOOKUP($K3352,Neighborhoods!$A:$C,2,0)</f>
        <v>Manhattan</v>
      </c>
      <c r="M3352" t="str">
        <f>VLOOKUP($K3352,Neighborhoods!$A:$C,3,0)</f>
        <v>East Harlem</v>
      </c>
      <c r="N3352" t="str">
        <f>INDEX(Neighborhoods!$A:$C, MATCH(Places!$K3352,Neighborhoods!$A:$A,0), MATCH(Places!N$1,Neighborhoods!$A$1:$C$1,0))</f>
        <v>Manhattan</v>
      </c>
      <c r="O3352" t="str">
        <f>INDEX(Neighborhoods!$A:$C, MATCH(Places!$K3352,Neighborhoods!$A:$A,0), MATCH(Places!O$1,Neighborhoods!$A$1:$C$1,0))</f>
        <v>East Harlem</v>
      </c>
      <c r="P3352" t="s">
        <v>11822</v>
      </c>
      <c r="Q3352" t="str">
        <f t="shared" si="208"/>
        <v>No</v>
      </c>
      <c r="R3352">
        <v>6</v>
      </c>
      <c r="S3352" t="str">
        <f t="shared" si="209"/>
        <v>Large</v>
      </c>
      <c r="T3352" s="50">
        <v>220</v>
      </c>
      <c r="U3352" s="70">
        <f t="shared" si="210"/>
        <v>0.04</v>
      </c>
      <c r="V3352" s="52">
        <v>4.74</v>
      </c>
      <c r="W3352" s="52" t="str" cm="1">
        <f t="array" ref="W3352">_xlfn.SWITCH(ROUND(V3352,0),5,"Excellent",4,"Good",3,"Ok","Bad")</f>
        <v>Excellent</v>
      </c>
      <c r="X3352">
        <v>38</v>
      </c>
      <c r="Y3352" t="str">
        <f t="shared" si="211"/>
        <v>No</v>
      </c>
      <c r="Z3352" s="68">
        <v>43186</v>
      </c>
      <c r="AA3352" s="68">
        <v>44020</v>
      </c>
      <c r="AB3352">
        <v>157</v>
      </c>
      <c r="AC3352" t="s">
        <v>15615</v>
      </c>
    </row>
    <row r="3353" spans="1:29" x14ac:dyDescent="0.3">
      <c r="A3353" t="s">
        <v>13455</v>
      </c>
      <c r="B3353">
        <v>3456</v>
      </c>
      <c r="C3353" t="str">
        <f>VLOOKUP($B3353,Hosts!$A:$M,10,0)</f>
        <v>Within an hour</v>
      </c>
      <c r="D3353" s="70">
        <f>VLOOKUP($B3353,Hosts!$A:$M,11,0)</f>
        <v>1</v>
      </c>
      <c r="E3353" s="70">
        <f>VLOOKUP($B3353,Hosts!$A:$M,12,0)</f>
        <v>0.99</v>
      </c>
      <c r="F3353" t="str">
        <f>VLOOKUP($B3353,Hosts!$A:$M,13,0)</f>
        <v>No</v>
      </c>
      <c r="G3353" t="str">
        <f>INDEX(Hosts!$A:$M, MATCH(Places!$B3353,Hosts!$A:$A,0), MATCH(Places!G$1,Hosts!$A$1:$M$1,0))</f>
        <v>Within an hour</v>
      </c>
      <c r="H3353" s="70">
        <f>INDEX(Hosts!$A:$M, MATCH(Places!$B3353,Hosts!$A:$A,0), MATCH(Places!H$1,Hosts!$A$1:$M$1,0))</f>
        <v>1</v>
      </c>
      <c r="I3353" s="70">
        <f>INDEX(Hosts!$A:$M, MATCH(Places!$B3353,Hosts!$A:$A,0), MATCH(Places!I$1,Hosts!$A$1:$M$1,0))</f>
        <v>0.99</v>
      </c>
      <c r="J3353" t="str">
        <f>INDEX(Hosts!$A:$M, MATCH(Places!$B3353,Hosts!$A:$A,0), MATCH(Places!J$1,Hosts!$A$1:$M$1,0))</f>
        <v>No</v>
      </c>
      <c r="K3353">
        <v>17</v>
      </c>
      <c r="L3353" t="str">
        <f>VLOOKUP($K3353,Neighborhoods!$A:$C,2,0)</f>
        <v>Manhattan</v>
      </c>
      <c r="M3353" t="str">
        <f>VLOOKUP($K3353,Neighborhoods!$A:$C,3,0)</f>
        <v>Hell's Kitchen</v>
      </c>
      <c r="N3353" t="str">
        <f>INDEX(Neighborhoods!$A:$C, MATCH(Places!$K3353,Neighborhoods!$A:$A,0), MATCH(Places!N$1,Neighborhoods!$A$1:$C$1,0))</f>
        <v>Manhattan</v>
      </c>
      <c r="O3353" t="str">
        <f>INDEX(Neighborhoods!$A:$C, MATCH(Places!$K3353,Neighborhoods!$A:$A,0), MATCH(Places!O$1,Neighborhoods!$A$1:$C$1,0))</f>
        <v>Hell's Kitchen</v>
      </c>
      <c r="P3353" t="s">
        <v>1</v>
      </c>
      <c r="Q3353" t="str">
        <f t="shared" si="208"/>
        <v>Yes</v>
      </c>
      <c r="R3353">
        <v>2</v>
      </c>
      <c r="S3353" t="str">
        <f t="shared" si="209"/>
        <v>Small</v>
      </c>
      <c r="T3353" s="50">
        <v>66</v>
      </c>
      <c r="U3353" s="70">
        <f t="shared" si="210"/>
        <v>0.03</v>
      </c>
      <c r="V3353" s="52">
        <v>4.55</v>
      </c>
      <c r="W3353" s="52" t="str" cm="1">
        <f t="array" ref="W3353">_xlfn.SWITCH(ROUND(V3353,0),5,"Excellent",4,"Good",3,"Ok","Bad")</f>
        <v>Excellent</v>
      </c>
      <c r="X3353">
        <v>99</v>
      </c>
      <c r="Y3353" t="str">
        <f t="shared" si="211"/>
        <v>No</v>
      </c>
      <c r="Z3353" s="68">
        <v>43120</v>
      </c>
      <c r="AA3353" s="68">
        <v>44056</v>
      </c>
      <c r="AB3353">
        <v>344</v>
      </c>
      <c r="AC3353" t="s">
        <v>15615</v>
      </c>
    </row>
    <row r="3354" spans="1:29" x14ac:dyDescent="0.3">
      <c r="A3354" t="s">
        <v>2441</v>
      </c>
      <c r="B3354">
        <v>3456</v>
      </c>
      <c r="C3354" t="str">
        <f>VLOOKUP($B3354,Hosts!$A:$M,10,0)</f>
        <v>Within an hour</v>
      </c>
      <c r="D3354" s="70">
        <f>VLOOKUP($B3354,Hosts!$A:$M,11,0)</f>
        <v>1</v>
      </c>
      <c r="E3354" s="70">
        <f>VLOOKUP($B3354,Hosts!$A:$M,12,0)</f>
        <v>0.99</v>
      </c>
      <c r="F3354" t="str">
        <f>VLOOKUP($B3354,Hosts!$A:$M,13,0)</f>
        <v>No</v>
      </c>
      <c r="G3354" t="str">
        <f>INDEX(Hosts!$A:$M, MATCH(Places!$B3354,Hosts!$A:$A,0), MATCH(Places!G$1,Hosts!$A$1:$M$1,0))</f>
        <v>Within an hour</v>
      </c>
      <c r="H3354" s="70">
        <f>INDEX(Hosts!$A:$M, MATCH(Places!$B3354,Hosts!$A:$A,0), MATCH(Places!H$1,Hosts!$A$1:$M$1,0))</f>
        <v>1</v>
      </c>
      <c r="I3354" s="70">
        <f>INDEX(Hosts!$A:$M, MATCH(Places!$B3354,Hosts!$A:$A,0), MATCH(Places!I$1,Hosts!$A$1:$M$1,0))</f>
        <v>0.99</v>
      </c>
      <c r="J3354" t="str">
        <f>INDEX(Hosts!$A:$M, MATCH(Places!$B3354,Hosts!$A:$A,0), MATCH(Places!J$1,Hosts!$A$1:$M$1,0))</f>
        <v>No</v>
      </c>
      <c r="K3354">
        <v>17</v>
      </c>
      <c r="L3354" t="str">
        <f>VLOOKUP($K3354,Neighborhoods!$A:$C,2,0)</f>
        <v>Manhattan</v>
      </c>
      <c r="M3354" t="str">
        <f>VLOOKUP($K3354,Neighborhoods!$A:$C,3,0)</f>
        <v>Hell's Kitchen</v>
      </c>
      <c r="N3354" t="str">
        <f>INDEX(Neighborhoods!$A:$C, MATCH(Places!$K3354,Neighborhoods!$A:$A,0), MATCH(Places!N$1,Neighborhoods!$A$1:$C$1,0))</f>
        <v>Manhattan</v>
      </c>
      <c r="O3354" t="str">
        <f>INDEX(Neighborhoods!$A:$C, MATCH(Places!$K3354,Neighborhoods!$A:$A,0), MATCH(Places!O$1,Neighborhoods!$A$1:$C$1,0))</f>
        <v>Hell's Kitchen</v>
      </c>
      <c r="P3354" t="s">
        <v>1</v>
      </c>
      <c r="Q3354" t="str">
        <f t="shared" si="208"/>
        <v>Yes</v>
      </c>
      <c r="R3354">
        <v>2</v>
      </c>
      <c r="S3354" t="str">
        <f t="shared" si="209"/>
        <v>Small</v>
      </c>
      <c r="T3354" s="50">
        <v>59</v>
      </c>
      <c r="U3354" s="70">
        <f t="shared" si="210"/>
        <v>0.03</v>
      </c>
      <c r="V3354" s="52">
        <v>4.54</v>
      </c>
      <c r="W3354" s="52" t="str" cm="1">
        <f t="array" ref="W3354">_xlfn.SWITCH(ROUND(V3354,0),5,"Excellent",4,"Good",3,"Ok","Bad")</f>
        <v>Excellent</v>
      </c>
      <c r="X3354">
        <v>134</v>
      </c>
      <c r="Y3354" t="str">
        <f t="shared" si="211"/>
        <v>No</v>
      </c>
      <c r="Z3354" s="68">
        <v>43121</v>
      </c>
      <c r="AA3354" s="68">
        <v>44023</v>
      </c>
      <c r="AB3354">
        <v>341</v>
      </c>
      <c r="AC3354" t="s">
        <v>15616</v>
      </c>
    </row>
    <row r="3355" spans="1:29" x14ac:dyDescent="0.3">
      <c r="A3355" t="s">
        <v>15577</v>
      </c>
      <c r="B3355">
        <v>3456</v>
      </c>
      <c r="C3355" t="str">
        <f>VLOOKUP($B3355,Hosts!$A:$M,10,0)</f>
        <v>Within an hour</v>
      </c>
      <c r="D3355" s="70">
        <f>VLOOKUP($B3355,Hosts!$A:$M,11,0)</f>
        <v>1</v>
      </c>
      <c r="E3355" s="70">
        <f>VLOOKUP($B3355,Hosts!$A:$M,12,0)</f>
        <v>0.99</v>
      </c>
      <c r="F3355" t="str">
        <f>VLOOKUP($B3355,Hosts!$A:$M,13,0)</f>
        <v>No</v>
      </c>
      <c r="G3355" t="str">
        <f>INDEX(Hosts!$A:$M, MATCH(Places!$B3355,Hosts!$A:$A,0), MATCH(Places!G$1,Hosts!$A$1:$M$1,0))</f>
        <v>Within an hour</v>
      </c>
      <c r="H3355" s="70">
        <f>INDEX(Hosts!$A:$M, MATCH(Places!$B3355,Hosts!$A:$A,0), MATCH(Places!H$1,Hosts!$A$1:$M$1,0))</f>
        <v>1</v>
      </c>
      <c r="I3355" s="70">
        <f>INDEX(Hosts!$A:$M, MATCH(Places!$B3355,Hosts!$A:$A,0), MATCH(Places!I$1,Hosts!$A$1:$M$1,0))</f>
        <v>0.99</v>
      </c>
      <c r="J3355" t="str">
        <f>INDEX(Hosts!$A:$M, MATCH(Places!$B3355,Hosts!$A:$A,0), MATCH(Places!J$1,Hosts!$A$1:$M$1,0))</f>
        <v>No</v>
      </c>
      <c r="K3355">
        <v>17</v>
      </c>
      <c r="L3355" t="str">
        <f>VLOOKUP($K3355,Neighborhoods!$A:$C,2,0)</f>
        <v>Manhattan</v>
      </c>
      <c r="M3355" t="str">
        <f>VLOOKUP($K3355,Neighborhoods!$A:$C,3,0)</f>
        <v>Hell's Kitchen</v>
      </c>
      <c r="N3355" t="str">
        <f>INDEX(Neighborhoods!$A:$C, MATCH(Places!$K3355,Neighborhoods!$A:$A,0), MATCH(Places!N$1,Neighborhoods!$A$1:$C$1,0))</f>
        <v>Manhattan</v>
      </c>
      <c r="O3355" t="str">
        <f>INDEX(Neighborhoods!$A:$C, MATCH(Places!$K3355,Neighborhoods!$A:$A,0), MATCH(Places!O$1,Neighborhoods!$A$1:$C$1,0))</f>
        <v>Hell's Kitchen</v>
      </c>
      <c r="P3355" t="s">
        <v>1</v>
      </c>
      <c r="Q3355" t="str">
        <f t="shared" si="208"/>
        <v>Yes</v>
      </c>
      <c r="R3355">
        <v>2</v>
      </c>
      <c r="S3355" t="str">
        <f t="shared" si="209"/>
        <v>Small</v>
      </c>
      <c r="T3355" s="50">
        <v>89</v>
      </c>
      <c r="U3355" s="70">
        <f t="shared" si="210"/>
        <v>0.03</v>
      </c>
      <c r="V3355" s="52">
        <v>4.38</v>
      </c>
      <c r="W3355" s="52" t="str" cm="1">
        <f t="array" ref="W3355">_xlfn.SWITCH(ROUND(V3355,0),5,"Excellent",4,"Good",3,"Ok","Bad")</f>
        <v>Good</v>
      </c>
      <c r="X3355">
        <v>71</v>
      </c>
      <c r="Y3355" t="str">
        <f t="shared" si="211"/>
        <v>No</v>
      </c>
      <c r="Z3355" s="68">
        <v>43121</v>
      </c>
      <c r="AA3355" s="68">
        <v>43898</v>
      </c>
      <c r="AB3355">
        <v>339</v>
      </c>
      <c r="AC3355" t="s">
        <v>15616</v>
      </c>
    </row>
    <row r="3356" spans="1:29" x14ac:dyDescent="0.3">
      <c r="A3356" t="s">
        <v>2442</v>
      </c>
      <c r="B3356">
        <v>1048</v>
      </c>
      <c r="C3356" t="str">
        <f>VLOOKUP($B3356,Hosts!$A:$M,10,0)</f>
        <v>A few days or more</v>
      </c>
      <c r="D3356" s="70">
        <f>VLOOKUP($B3356,Hosts!$A:$M,11,0)</f>
        <v>0</v>
      </c>
      <c r="E3356" s="70">
        <f>VLOOKUP($B3356,Hosts!$A:$M,12,0)</f>
        <v>1</v>
      </c>
      <c r="F3356" t="str">
        <f>VLOOKUP($B3356,Hosts!$A:$M,13,0)</f>
        <v>No</v>
      </c>
      <c r="G3356" t="str">
        <f>INDEX(Hosts!$A:$M, MATCH(Places!$B3356,Hosts!$A:$A,0), MATCH(Places!G$1,Hosts!$A$1:$M$1,0))</f>
        <v>A few days or more</v>
      </c>
      <c r="H3356" s="70">
        <f>INDEX(Hosts!$A:$M, MATCH(Places!$B3356,Hosts!$A:$A,0), MATCH(Places!H$1,Hosts!$A$1:$M$1,0))</f>
        <v>0</v>
      </c>
      <c r="I3356" s="70">
        <f>INDEX(Hosts!$A:$M, MATCH(Places!$B3356,Hosts!$A:$A,0), MATCH(Places!I$1,Hosts!$A$1:$M$1,0))</f>
        <v>1</v>
      </c>
      <c r="J3356" t="str">
        <f>INDEX(Hosts!$A:$M, MATCH(Places!$B3356,Hosts!$A:$A,0), MATCH(Places!J$1,Hosts!$A$1:$M$1,0))</f>
        <v>No</v>
      </c>
      <c r="K3356">
        <v>13</v>
      </c>
      <c r="L3356" t="str">
        <f>VLOOKUP($K3356,Neighborhoods!$A:$C,2,0)</f>
        <v>Manhattan</v>
      </c>
      <c r="M3356" t="str">
        <f>VLOOKUP($K3356,Neighborhoods!$A:$C,3,0)</f>
        <v>Chelsea</v>
      </c>
      <c r="N3356" t="str">
        <f>INDEX(Neighborhoods!$A:$C, MATCH(Places!$K3356,Neighborhoods!$A:$A,0), MATCH(Places!N$1,Neighborhoods!$A$1:$C$1,0))</f>
        <v>Manhattan</v>
      </c>
      <c r="O3356" t="str">
        <f>INDEX(Neighborhoods!$A:$C, MATCH(Places!$K3356,Neighborhoods!$A:$A,0), MATCH(Places!O$1,Neighborhoods!$A$1:$C$1,0))</f>
        <v>Chelsea</v>
      </c>
      <c r="P3356" t="s">
        <v>11822</v>
      </c>
      <c r="Q3356" t="str">
        <f t="shared" si="208"/>
        <v>No</v>
      </c>
      <c r="R3356">
        <v>4</v>
      </c>
      <c r="S3356" t="str">
        <f t="shared" si="209"/>
        <v>Medium</v>
      </c>
      <c r="T3356" s="50">
        <v>375</v>
      </c>
      <c r="U3356" s="70">
        <f t="shared" si="210"/>
        <v>0.04</v>
      </c>
      <c r="V3356" s="52">
        <v>4.97</v>
      </c>
      <c r="W3356" s="52" t="str" cm="1">
        <f t="array" ref="W3356">_xlfn.SWITCH(ROUND(V3356,0),5,"Excellent",4,"Good",3,"Ok","Bad")</f>
        <v>Excellent</v>
      </c>
      <c r="X3356">
        <v>37</v>
      </c>
      <c r="Y3356" t="str">
        <f t="shared" si="211"/>
        <v>No</v>
      </c>
      <c r="Z3356" s="68">
        <v>43176</v>
      </c>
      <c r="AA3356" s="68">
        <v>43787</v>
      </c>
      <c r="AB3356">
        <v>34</v>
      </c>
      <c r="AC3356" t="s">
        <v>15616</v>
      </c>
    </row>
    <row r="3357" spans="1:29" x14ac:dyDescent="0.3">
      <c r="A3357" t="s">
        <v>2443</v>
      </c>
      <c r="B3357">
        <v>3158</v>
      </c>
      <c r="C3357" t="str">
        <f>VLOOKUP($B3357,Hosts!$A:$M,10,0)</f>
        <v>Within an hour</v>
      </c>
      <c r="D3357" s="70">
        <f>VLOOKUP($B3357,Hosts!$A:$M,11,0)</f>
        <v>1</v>
      </c>
      <c r="E3357" s="70">
        <f>VLOOKUP($B3357,Hosts!$A:$M,12,0)</f>
        <v>1</v>
      </c>
      <c r="F3357" t="str">
        <f>VLOOKUP($B3357,Hosts!$A:$M,13,0)</f>
        <v>No</v>
      </c>
      <c r="G3357" t="str">
        <f>INDEX(Hosts!$A:$M, MATCH(Places!$B3357,Hosts!$A:$A,0), MATCH(Places!G$1,Hosts!$A$1:$M$1,0))</f>
        <v>Within an hour</v>
      </c>
      <c r="H3357" s="70">
        <f>INDEX(Hosts!$A:$M, MATCH(Places!$B3357,Hosts!$A:$A,0), MATCH(Places!H$1,Hosts!$A$1:$M$1,0))</f>
        <v>1</v>
      </c>
      <c r="I3357" s="70">
        <f>INDEX(Hosts!$A:$M, MATCH(Places!$B3357,Hosts!$A:$A,0), MATCH(Places!I$1,Hosts!$A$1:$M$1,0))</f>
        <v>1</v>
      </c>
      <c r="J3357" t="str">
        <f>INDEX(Hosts!$A:$M, MATCH(Places!$B3357,Hosts!$A:$A,0), MATCH(Places!J$1,Hosts!$A$1:$M$1,0))</f>
        <v>No</v>
      </c>
      <c r="K3357">
        <v>16</v>
      </c>
      <c r="L3357" t="str">
        <f>VLOOKUP($K3357,Neighborhoods!$A:$C,2,0)</f>
        <v>Manhattan</v>
      </c>
      <c r="M3357" t="str">
        <f>VLOOKUP($K3357,Neighborhoods!$A:$C,3,0)</f>
        <v>Harlem</v>
      </c>
      <c r="N3357" t="str">
        <f>INDEX(Neighborhoods!$A:$C, MATCH(Places!$K3357,Neighborhoods!$A:$A,0), MATCH(Places!N$1,Neighborhoods!$A$1:$C$1,0))</f>
        <v>Manhattan</v>
      </c>
      <c r="O3357" t="str">
        <f>INDEX(Neighborhoods!$A:$C, MATCH(Places!$K3357,Neighborhoods!$A:$A,0), MATCH(Places!O$1,Neighborhoods!$A$1:$C$1,0))</f>
        <v>Harlem</v>
      </c>
      <c r="P3357" t="s">
        <v>1</v>
      </c>
      <c r="Q3357" t="str">
        <f t="shared" si="208"/>
        <v>Yes</v>
      </c>
      <c r="R3357">
        <v>2</v>
      </c>
      <c r="S3357" t="str">
        <f t="shared" si="209"/>
        <v>Small</v>
      </c>
      <c r="T3357" s="50">
        <v>70</v>
      </c>
      <c r="U3357" s="70">
        <f t="shared" si="210"/>
        <v>0.03</v>
      </c>
      <c r="V3357" s="52">
        <v>4.82</v>
      </c>
      <c r="W3357" s="52" t="str" cm="1">
        <f t="array" ref="W3357">_xlfn.SWITCH(ROUND(V3357,0),5,"Excellent",4,"Good",3,"Ok","Bad")</f>
        <v>Excellent</v>
      </c>
      <c r="X3357">
        <v>51</v>
      </c>
      <c r="Y3357" t="str">
        <f t="shared" si="211"/>
        <v>No</v>
      </c>
      <c r="Z3357" s="68">
        <v>43177</v>
      </c>
      <c r="AA3357" s="68">
        <v>43891</v>
      </c>
      <c r="AB3357">
        <v>365</v>
      </c>
      <c r="AC3357" t="s">
        <v>15616</v>
      </c>
    </row>
    <row r="3358" spans="1:29" x14ac:dyDescent="0.3">
      <c r="A3358" t="s">
        <v>2444</v>
      </c>
      <c r="B3358">
        <v>2040</v>
      </c>
      <c r="C3358" t="str">
        <f>VLOOKUP($B3358,Hosts!$A:$M,10,0)</f>
        <v>Within an hour</v>
      </c>
      <c r="D3358" s="70">
        <f>VLOOKUP($B3358,Hosts!$A:$M,11,0)</f>
        <v>0.94</v>
      </c>
      <c r="E3358" s="70">
        <f>VLOOKUP($B3358,Hosts!$A:$M,12,0)</f>
        <v>0.95</v>
      </c>
      <c r="F3358" t="str">
        <f>VLOOKUP($B3358,Hosts!$A:$M,13,0)</f>
        <v>No</v>
      </c>
      <c r="G3358" t="str">
        <f>INDEX(Hosts!$A:$M, MATCH(Places!$B3358,Hosts!$A:$A,0), MATCH(Places!G$1,Hosts!$A$1:$M$1,0))</f>
        <v>Within an hour</v>
      </c>
      <c r="H3358" s="70">
        <f>INDEX(Hosts!$A:$M, MATCH(Places!$B3358,Hosts!$A:$A,0), MATCH(Places!H$1,Hosts!$A$1:$M$1,0))</f>
        <v>0.94</v>
      </c>
      <c r="I3358" s="70">
        <f>INDEX(Hosts!$A:$M, MATCH(Places!$B3358,Hosts!$A:$A,0), MATCH(Places!I$1,Hosts!$A$1:$M$1,0))</f>
        <v>0.95</v>
      </c>
      <c r="J3358" t="str">
        <f>INDEX(Hosts!$A:$M, MATCH(Places!$B3358,Hosts!$A:$A,0), MATCH(Places!J$1,Hosts!$A$1:$M$1,0))</f>
        <v>No</v>
      </c>
      <c r="K3358">
        <v>7</v>
      </c>
      <c r="L3358" t="str">
        <f>VLOOKUP($K3358,Neighborhoods!$A:$C,2,0)</f>
        <v>Brooklyn</v>
      </c>
      <c r="M3358" t="str">
        <f>VLOOKUP($K3358,Neighborhoods!$A:$C,3,0)</f>
        <v>Bedford-Stuyvesant</v>
      </c>
      <c r="N3358" t="str">
        <f>INDEX(Neighborhoods!$A:$C, MATCH(Places!$K3358,Neighborhoods!$A:$A,0), MATCH(Places!N$1,Neighborhoods!$A$1:$C$1,0))</f>
        <v>Brooklyn</v>
      </c>
      <c r="O3358" t="str">
        <f>INDEX(Neighborhoods!$A:$C, MATCH(Places!$K3358,Neighborhoods!$A:$A,0), MATCH(Places!O$1,Neighborhoods!$A$1:$C$1,0))</f>
        <v>Bedford-Stuyvesant</v>
      </c>
      <c r="P3358" t="s">
        <v>11822</v>
      </c>
      <c r="Q3358" t="str">
        <f t="shared" si="208"/>
        <v>No</v>
      </c>
      <c r="R3358">
        <v>6</v>
      </c>
      <c r="S3358" t="str">
        <f t="shared" si="209"/>
        <v>Large</v>
      </c>
      <c r="T3358" s="50">
        <v>80</v>
      </c>
      <c r="U3358" s="70">
        <f t="shared" si="210"/>
        <v>0.03</v>
      </c>
      <c r="V3358" s="52">
        <v>4.75</v>
      </c>
      <c r="W3358" s="52" t="str" cm="1">
        <f t="array" ref="W3358">_xlfn.SWITCH(ROUND(V3358,0),5,"Excellent",4,"Good",3,"Ok","Bad")</f>
        <v>Excellent</v>
      </c>
      <c r="X3358">
        <v>20</v>
      </c>
      <c r="Y3358" t="str">
        <f t="shared" si="211"/>
        <v>No</v>
      </c>
      <c r="Z3358" s="68">
        <v>43149</v>
      </c>
      <c r="AA3358" s="68">
        <v>44042</v>
      </c>
      <c r="AB3358">
        <v>7</v>
      </c>
      <c r="AC3358" t="s">
        <v>15615</v>
      </c>
    </row>
    <row r="3359" spans="1:29" x14ac:dyDescent="0.3">
      <c r="A3359" t="s">
        <v>2445</v>
      </c>
      <c r="B3359">
        <v>3454</v>
      </c>
      <c r="C3359" t="str">
        <f>VLOOKUP($B3359,Hosts!$A:$M,10,0)</f>
        <v>Within a day</v>
      </c>
      <c r="D3359" s="70">
        <f>VLOOKUP($B3359,Hosts!$A:$M,11,0)</f>
        <v>1</v>
      </c>
      <c r="E3359" s="70">
        <f>VLOOKUP($B3359,Hosts!$A:$M,12,0)</f>
        <v>1</v>
      </c>
      <c r="F3359" t="str">
        <f>VLOOKUP($B3359,Hosts!$A:$M,13,0)</f>
        <v>No</v>
      </c>
      <c r="G3359" t="str">
        <f>INDEX(Hosts!$A:$M, MATCH(Places!$B3359,Hosts!$A:$A,0), MATCH(Places!G$1,Hosts!$A$1:$M$1,0))</f>
        <v>Within a day</v>
      </c>
      <c r="H3359" s="70">
        <f>INDEX(Hosts!$A:$M, MATCH(Places!$B3359,Hosts!$A:$A,0), MATCH(Places!H$1,Hosts!$A$1:$M$1,0))</f>
        <v>1</v>
      </c>
      <c r="I3359" s="70">
        <f>INDEX(Hosts!$A:$M, MATCH(Places!$B3359,Hosts!$A:$A,0), MATCH(Places!I$1,Hosts!$A$1:$M$1,0))</f>
        <v>1</v>
      </c>
      <c r="J3359" t="str">
        <f>INDEX(Hosts!$A:$M, MATCH(Places!$B3359,Hosts!$A:$A,0), MATCH(Places!J$1,Hosts!$A$1:$M$1,0))</f>
        <v>No</v>
      </c>
      <c r="K3359">
        <v>7</v>
      </c>
      <c r="L3359" t="str">
        <f>VLOOKUP($K3359,Neighborhoods!$A:$C,2,0)</f>
        <v>Brooklyn</v>
      </c>
      <c r="M3359" t="str">
        <f>VLOOKUP($K3359,Neighborhoods!$A:$C,3,0)</f>
        <v>Bedford-Stuyvesant</v>
      </c>
      <c r="N3359" t="str">
        <f>INDEX(Neighborhoods!$A:$C, MATCH(Places!$K3359,Neighborhoods!$A:$A,0), MATCH(Places!N$1,Neighborhoods!$A$1:$C$1,0))</f>
        <v>Brooklyn</v>
      </c>
      <c r="O3359" t="str">
        <f>INDEX(Neighborhoods!$A:$C, MATCH(Places!$K3359,Neighborhoods!$A:$A,0), MATCH(Places!O$1,Neighborhoods!$A$1:$C$1,0))</f>
        <v>Bedford-Stuyvesant</v>
      </c>
      <c r="P3359" t="s">
        <v>11822</v>
      </c>
      <c r="Q3359" t="str">
        <f t="shared" si="208"/>
        <v>No</v>
      </c>
      <c r="R3359">
        <v>5</v>
      </c>
      <c r="S3359" t="str">
        <f t="shared" si="209"/>
        <v>Medium</v>
      </c>
      <c r="T3359" s="50">
        <v>150</v>
      </c>
      <c r="U3359" s="70">
        <f t="shared" si="210"/>
        <v>0.03</v>
      </c>
      <c r="V3359" s="52">
        <v>4.82</v>
      </c>
      <c r="W3359" s="52" t="str" cm="1">
        <f t="array" ref="W3359">_xlfn.SWITCH(ROUND(V3359,0),5,"Excellent",4,"Good",3,"Ok","Bad")</f>
        <v>Excellent</v>
      </c>
      <c r="X3359">
        <v>62</v>
      </c>
      <c r="Y3359" t="str">
        <f t="shared" si="211"/>
        <v>No</v>
      </c>
      <c r="Z3359" s="68">
        <v>43156</v>
      </c>
      <c r="AA3359" s="68">
        <v>43899</v>
      </c>
      <c r="AB3359">
        <v>358</v>
      </c>
      <c r="AC3359" t="s">
        <v>15616</v>
      </c>
    </row>
    <row r="3360" spans="1:29" x14ac:dyDescent="0.3">
      <c r="A3360" t="s">
        <v>14387</v>
      </c>
      <c r="B3360">
        <v>740</v>
      </c>
      <c r="C3360" t="str">
        <f>VLOOKUP($B3360,Hosts!$A:$M,10,0)</f>
        <v>A few days or more</v>
      </c>
      <c r="D3360" s="70">
        <f>VLOOKUP($B3360,Hosts!$A:$M,11,0)</f>
        <v>0</v>
      </c>
      <c r="E3360" s="70">
        <f>VLOOKUP($B3360,Hosts!$A:$M,12,0)</f>
        <v>0.67</v>
      </c>
      <c r="F3360" t="str">
        <f>VLOOKUP($B3360,Hosts!$A:$M,13,0)</f>
        <v>No</v>
      </c>
      <c r="G3360" t="str">
        <f>INDEX(Hosts!$A:$M, MATCH(Places!$B3360,Hosts!$A:$A,0), MATCH(Places!G$1,Hosts!$A$1:$M$1,0))</f>
        <v>A few days or more</v>
      </c>
      <c r="H3360" s="70">
        <f>INDEX(Hosts!$A:$M, MATCH(Places!$B3360,Hosts!$A:$A,0), MATCH(Places!H$1,Hosts!$A$1:$M$1,0))</f>
        <v>0</v>
      </c>
      <c r="I3360" s="70">
        <f>INDEX(Hosts!$A:$M, MATCH(Places!$B3360,Hosts!$A:$A,0), MATCH(Places!I$1,Hosts!$A$1:$M$1,0))</f>
        <v>0.67</v>
      </c>
      <c r="J3360" t="str">
        <f>INDEX(Hosts!$A:$M, MATCH(Places!$B3360,Hosts!$A:$A,0), MATCH(Places!J$1,Hosts!$A$1:$M$1,0))</f>
        <v>No</v>
      </c>
      <c r="K3360">
        <v>7</v>
      </c>
      <c r="L3360" t="str">
        <f>VLOOKUP($K3360,Neighborhoods!$A:$C,2,0)</f>
        <v>Brooklyn</v>
      </c>
      <c r="M3360" t="str">
        <f>VLOOKUP($K3360,Neighborhoods!$A:$C,3,0)</f>
        <v>Bedford-Stuyvesant</v>
      </c>
      <c r="N3360" t="str">
        <f>INDEX(Neighborhoods!$A:$C, MATCH(Places!$K3360,Neighborhoods!$A:$A,0), MATCH(Places!N$1,Neighborhoods!$A$1:$C$1,0))</f>
        <v>Brooklyn</v>
      </c>
      <c r="O3360" t="str">
        <f>INDEX(Neighborhoods!$A:$C, MATCH(Places!$K3360,Neighborhoods!$A:$A,0), MATCH(Places!O$1,Neighborhoods!$A$1:$C$1,0))</f>
        <v>Bedford-Stuyvesant</v>
      </c>
      <c r="P3360" t="s">
        <v>1</v>
      </c>
      <c r="Q3360" t="str">
        <f t="shared" si="208"/>
        <v>Yes</v>
      </c>
      <c r="R3360">
        <v>2</v>
      </c>
      <c r="S3360" t="str">
        <f t="shared" si="209"/>
        <v>Small</v>
      </c>
      <c r="T3360" s="50">
        <v>52</v>
      </c>
      <c r="U3360" s="70">
        <f t="shared" si="210"/>
        <v>0.03</v>
      </c>
      <c r="V3360" s="52">
        <v>4.8899999999999997</v>
      </c>
      <c r="W3360" s="52" t="str" cm="1">
        <f t="array" ref="W3360">_xlfn.SWITCH(ROUND(V3360,0),5,"Excellent",4,"Good",3,"Ok","Bad")</f>
        <v>Excellent</v>
      </c>
      <c r="X3360">
        <v>28</v>
      </c>
      <c r="Y3360" t="str">
        <f t="shared" si="211"/>
        <v>No</v>
      </c>
      <c r="Z3360" s="68">
        <v>43126</v>
      </c>
      <c r="AA3360" s="68">
        <v>43809</v>
      </c>
      <c r="AB3360">
        <v>89</v>
      </c>
      <c r="AC3360" t="s">
        <v>15616</v>
      </c>
    </row>
    <row r="3361" spans="1:29" x14ac:dyDescent="0.3">
      <c r="A3361" t="s">
        <v>2446</v>
      </c>
      <c r="B3361">
        <v>3130</v>
      </c>
      <c r="C3361" t="str">
        <f>VLOOKUP($B3361,Hosts!$A:$M,10,0)</f>
        <v>Within an hour</v>
      </c>
      <c r="D3361" s="70">
        <f>VLOOKUP($B3361,Hosts!$A:$M,11,0)</f>
        <v>1</v>
      </c>
      <c r="E3361" s="70">
        <f>VLOOKUP($B3361,Hosts!$A:$M,12,0)</f>
        <v>1</v>
      </c>
      <c r="F3361" t="str">
        <f>VLOOKUP($B3361,Hosts!$A:$M,13,0)</f>
        <v>Yes</v>
      </c>
      <c r="G3361" t="str">
        <f>INDEX(Hosts!$A:$M, MATCH(Places!$B3361,Hosts!$A:$A,0), MATCH(Places!G$1,Hosts!$A$1:$M$1,0))</f>
        <v>Within an hour</v>
      </c>
      <c r="H3361" s="70">
        <f>INDEX(Hosts!$A:$M, MATCH(Places!$B3361,Hosts!$A:$A,0), MATCH(Places!H$1,Hosts!$A$1:$M$1,0))</f>
        <v>1</v>
      </c>
      <c r="I3361" s="70">
        <f>INDEX(Hosts!$A:$M, MATCH(Places!$B3361,Hosts!$A:$A,0), MATCH(Places!I$1,Hosts!$A$1:$M$1,0))</f>
        <v>1</v>
      </c>
      <c r="J3361" t="str">
        <f>INDEX(Hosts!$A:$M, MATCH(Places!$B3361,Hosts!$A:$A,0), MATCH(Places!J$1,Hosts!$A$1:$M$1,0))</f>
        <v>Yes</v>
      </c>
      <c r="K3361">
        <v>22</v>
      </c>
      <c r="L3361" t="str">
        <f>VLOOKUP($K3361,Neighborhoods!$A:$C,2,0)</f>
        <v>Queens</v>
      </c>
      <c r="M3361" t="str">
        <f>VLOOKUP($K3361,Neighborhoods!$A:$C,3,0)</f>
        <v>Flushing</v>
      </c>
      <c r="N3361" t="str">
        <f>INDEX(Neighborhoods!$A:$C, MATCH(Places!$K3361,Neighborhoods!$A:$A,0), MATCH(Places!N$1,Neighborhoods!$A$1:$C$1,0))</f>
        <v>Queens</v>
      </c>
      <c r="O3361" t="str">
        <f>INDEX(Neighborhoods!$A:$C, MATCH(Places!$K3361,Neighborhoods!$A:$A,0), MATCH(Places!O$1,Neighborhoods!$A$1:$C$1,0))</f>
        <v>Flushing</v>
      </c>
      <c r="P3361" t="s">
        <v>1</v>
      </c>
      <c r="Q3361" t="str">
        <f t="shared" si="208"/>
        <v>Yes</v>
      </c>
      <c r="R3361">
        <v>4</v>
      </c>
      <c r="S3361" t="str">
        <f t="shared" si="209"/>
        <v>Medium</v>
      </c>
      <c r="T3361" s="50">
        <v>150</v>
      </c>
      <c r="U3361" s="70">
        <f t="shared" si="210"/>
        <v>0.03</v>
      </c>
      <c r="V3361" s="52">
        <v>5</v>
      </c>
      <c r="W3361" s="52" t="str" cm="1">
        <f t="array" ref="W3361">_xlfn.SWITCH(ROUND(V3361,0),5,"Excellent",4,"Good",3,"Ok","Bad")</f>
        <v>Excellent</v>
      </c>
      <c r="X3361">
        <v>15</v>
      </c>
      <c r="Y3361" t="str">
        <f t="shared" si="211"/>
        <v>No</v>
      </c>
      <c r="Z3361" s="68">
        <v>43135</v>
      </c>
      <c r="AA3361" s="68">
        <v>43830</v>
      </c>
      <c r="AB3361">
        <v>40</v>
      </c>
      <c r="AC3361" t="s">
        <v>15615</v>
      </c>
    </row>
    <row r="3362" spans="1:29" x14ac:dyDescent="0.3">
      <c r="A3362" t="s">
        <v>2447</v>
      </c>
      <c r="B3362">
        <v>2472</v>
      </c>
      <c r="C3362" t="str">
        <f>VLOOKUP($B3362,Hosts!$A:$M,10,0)</f>
        <v>Within an hour</v>
      </c>
      <c r="D3362" s="70">
        <f>VLOOKUP($B3362,Hosts!$A:$M,11,0)</f>
        <v>1</v>
      </c>
      <c r="E3362" s="70">
        <f>VLOOKUP($B3362,Hosts!$A:$M,12,0)</f>
        <v>0.75</v>
      </c>
      <c r="F3362" t="str">
        <f>VLOOKUP($B3362,Hosts!$A:$M,13,0)</f>
        <v>No</v>
      </c>
      <c r="G3362" t="str">
        <f>INDEX(Hosts!$A:$M, MATCH(Places!$B3362,Hosts!$A:$A,0), MATCH(Places!G$1,Hosts!$A$1:$M$1,0))</f>
        <v>Within an hour</v>
      </c>
      <c r="H3362" s="70">
        <f>INDEX(Hosts!$A:$M, MATCH(Places!$B3362,Hosts!$A:$A,0), MATCH(Places!H$1,Hosts!$A$1:$M$1,0))</f>
        <v>1</v>
      </c>
      <c r="I3362" s="70">
        <f>INDEX(Hosts!$A:$M, MATCH(Places!$B3362,Hosts!$A:$A,0), MATCH(Places!I$1,Hosts!$A$1:$M$1,0))</f>
        <v>0.75</v>
      </c>
      <c r="J3362" t="str">
        <f>INDEX(Hosts!$A:$M, MATCH(Places!$B3362,Hosts!$A:$A,0), MATCH(Places!J$1,Hosts!$A$1:$M$1,0))</f>
        <v>No</v>
      </c>
      <c r="K3362">
        <v>12</v>
      </c>
      <c r="L3362" t="str">
        <f>VLOOKUP($K3362,Neighborhoods!$A:$C,2,0)</f>
        <v>Brooklyn</v>
      </c>
      <c r="M3362" t="str">
        <f>VLOOKUP($K3362,Neighborhoods!$A:$C,3,0)</f>
        <v>Williamsburg</v>
      </c>
      <c r="N3362" t="str">
        <f>INDEX(Neighborhoods!$A:$C, MATCH(Places!$K3362,Neighborhoods!$A:$A,0), MATCH(Places!N$1,Neighborhoods!$A$1:$C$1,0))</f>
        <v>Brooklyn</v>
      </c>
      <c r="O3362" t="str">
        <f>INDEX(Neighborhoods!$A:$C, MATCH(Places!$K3362,Neighborhoods!$A:$A,0), MATCH(Places!O$1,Neighborhoods!$A$1:$C$1,0))</f>
        <v>Williamsburg</v>
      </c>
      <c r="P3362" t="s">
        <v>1</v>
      </c>
      <c r="Q3362" t="str">
        <f t="shared" si="208"/>
        <v>Yes</v>
      </c>
      <c r="R3362">
        <v>1</v>
      </c>
      <c r="S3362" t="str">
        <f t="shared" si="209"/>
        <v>Small</v>
      </c>
      <c r="T3362" s="50">
        <v>100</v>
      </c>
      <c r="U3362" s="70">
        <f t="shared" si="210"/>
        <v>0.03</v>
      </c>
      <c r="V3362" s="52">
        <v>4.34</v>
      </c>
      <c r="W3362" s="52" t="str" cm="1">
        <f t="array" ref="W3362">_xlfn.SWITCH(ROUND(V3362,0),5,"Excellent",4,"Good",3,"Ok","Bad")</f>
        <v>Good</v>
      </c>
      <c r="X3362">
        <v>35</v>
      </c>
      <c r="Y3362" t="str">
        <f t="shared" si="211"/>
        <v>No</v>
      </c>
      <c r="Z3362" s="68">
        <v>43136</v>
      </c>
      <c r="AA3362" s="68">
        <v>43754</v>
      </c>
      <c r="AB3362">
        <v>81</v>
      </c>
      <c r="AC3362" t="s">
        <v>15615</v>
      </c>
    </row>
    <row r="3363" spans="1:29" x14ac:dyDescent="0.3">
      <c r="A3363" t="s">
        <v>2448</v>
      </c>
      <c r="B3363">
        <v>2158</v>
      </c>
      <c r="C3363" t="str">
        <f>VLOOKUP($B3363,Hosts!$A:$M,10,0)</f>
        <v>Within an hour</v>
      </c>
      <c r="D3363" s="70">
        <f>VLOOKUP($B3363,Hosts!$A:$M,11,0)</f>
        <v>1</v>
      </c>
      <c r="E3363" s="70">
        <f>VLOOKUP($B3363,Hosts!$A:$M,12,0)</f>
        <v>0.67</v>
      </c>
      <c r="F3363" t="str">
        <f>VLOOKUP($B3363,Hosts!$A:$M,13,0)</f>
        <v>No</v>
      </c>
      <c r="G3363" t="str">
        <f>INDEX(Hosts!$A:$M, MATCH(Places!$B3363,Hosts!$A:$A,0), MATCH(Places!G$1,Hosts!$A$1:$M$1,0))</f>
        <v>Within an hour</v>
      </c>
      <c r="H3363" s="70">
        <f>INDEX(Hosts!$A:$M, MATCH(Places!$B3363,Hosts!$A:$A,0), MATCH(Places!H$1,Hosts!$A$1:$M$1,0))</f>
        <v>1</v>
      </c>
      <c r="I3363" s="70">
        <f>INDEX(Hosts!$A:$M, MATCH(Places!$B3363,Hosts!$A:$A,0), MATCH(Places!I$1,Hosts!$A$1:$M$1,0))</f>
        <v>0.67</v>
      </c>
      <c r="J3363" t="str">
        <f>INDEX(Hosts!$A:$M, MATCH(Places!$B3363,Hosts!$A:$A,0), MATCH(Places!J$1,Hosts!$A$1:$M$1,0))</f>
        <v>No</v>
      </c>
      <c r="K3363">
        <v>25</v>
      </c>
      <c r="L3363" t="str">
        <f>VLOOKUP($K3363,Neighborhoods!$A:$C,2,0)</f>
        <v>Queens</v>
      </c>
      <c r="M3363" t="str">
        <f>VLOOKUP($K3363,Neighborhoods!$A:$C,3,0)</f>
        <v>Ridgewood</v>
      </c>
      <c r="N3363" t="str">
        <f>INDEX(Neighborhoods!$A:$C, MATCH(Places!$K3363,Neighborhoods!$A:$A,0), MATCH(Places!N$1,Neighborhoods!$A$1:$C$1,0))</f>
        <v>Queens</v>
      </c>
      <c r="O3363" t="str">
        <f>INDEX(Neighborhoods!$A:$C, MATCH(Places!$K3363,Neighborhoods!$A:$A,0), MATCH(Places!O$1,Neighborhoods!$A$1:$C$1,0))</f>
        <v>Ridgewood</v>
      </c>
      <c r="P3363" t="s">
        <v>1</v>
      </c>
      <c r="Q3363" t="str">
        <f t="shared" si="208"/>
        <v>Yes</v>
      </c>
      <c r="R3363">
        <v>2</v>
      </c>
      <c r="S3363" t="str">
        <f t="shared" si="209"/>
        <v>Small</v>
      </c>
      <c r="T3363" s="50">
        <v>80</v>
      </c>
      <c r="U3363" s="70">
        <f t="shared" si="210"/>
        <v>0.03</v>
      </c>
      <c r="V3363" s="52">
        <v>4.17</v>
      </c>
      <c r="W3363" s="52" t="str" cm="1">
        <f t="array" ref="W3363">_xlfn.SWITCH(ROUND(V3363,0),5,"Excellent",4,"Good",3,"Ok","Bad")</f>
        <v>Good</v>
      </c>
      <c r="X3363">
        <v>6</v>
      </c>
      <c r="Y3363" t="str">
        <f t="shared" si="211"/>
        <v>No</v>
      </c>
      <c r="Z3363" s="68">
        <v>43603</v>
      </c>
      <c r="AA3363" s="68">
        <v>43992</v>
      </c>
      <c r="AB3363">
        <v>0</v>
      </c>
      <c r="AC3363" t="s">
        <v>15616</v>
      </c>
    </row>
    <row r="3364" spans="1:29" x14ac:dyDescent="0.3">
      <c r="A3364" t="s">
        <v>2449</v>
      </c>
      <c r="B3364">
        <v>1324</v>
      </c>
      <c r="C3364" t="str">
        <f>VLOOKUP($B3364,Hosts!$A:$M,10,0)</f>
        <v>Within an hour</v>
      </c>
      <c r="D3364" s="70">
        <f>VLOOKUP($B3364,Hosts!$A:$M,11,0)</f>
        <v>1</v>
      </c>
      <c r="E3364" s="70">
        <f>VLOOKUP($B3364,Hosts!$A:$M,12,0)</f>
        <v>0.95</v>
      </c>
      <c r="F3364" t="str">
        <f>VLOOKUP($B3364,Hosts!$A:$M,13,0)</f>
        <v>Yes</v>
      </c>
      <c r="G3364" t="str">
        <f>INDEX(Hosts!$A:$M, MATCH(Places!$B3364,Hosts!$A:$A,0), MATCH(Places!G$1,Hosts!$A$1:$M$1,0))</f>
        <v>Within an hour</v>
      </c>
      <c r="H3364" s="70">
        <f>INDEX(Hosts!$A:$M, MATCH(Places!$B3364,Hosts!$A:$A,0), MATCH(Places!H$1,Hosts!$A$1:$M$1,0))</f>
        <v>1</v>
      </c>
      <c r="I3364" s="70">
        <f>INDEX(Hosts!$A:$M, MATCH(Places!$B3364,Hosts!$A:$A,0), MATCH(Places!I$1,Hosts!$A$1:$M$1,0))</f>
        <v>0.95</v>
      </c>
      <c r="J3364" t="str">
        <f>INDEX(Hosts!$A:$M, MATCH(Places!$B3364,Hosts!$A:$A,0), MATCH(Places!J$1,Hosts!$A$1:$M$1,0))</f>
        <v>Yes</v>
      </c>
      <c r="K3364">
        <v>16</v>
      </c>
      <c r="L3364" t="str">
        <f>VLOOKUP($K3364,Neighborhoods!$A:$C,2,0)</f>
        <v>Manhattan</v>
      </c>
      <c r="M3364" t="str">
        <f>VLOOKUP($K3364,Neighborhoods!$A:$C,3,0)</f>
        <v>Harlem</v>
      </c>
      <c r="N3364" t="str">
        <f>INDEX(Neighborhoods!$A:$C, MATCH(Places!$K3364,Neighborhoods!$A:$A,0), MATCH(Places!N$1,Neighborhoods!$A$1:$C$1,0))</f>
        <v>Manhattan</v>
      </c>
      <c r="O3364" t="str">
        <f>INDEX(Neighborhoods!$A:$C, MATCH(Places!$K3364,Neighborhoods!$A:$A,0), MATCH(Places!O$1,Neighborhoods!$A$1:$C$1,0))</f>
        <v>Harlem</v>
      </c>
      <c r="P3364" t="s">
        <v>1</v>
      </c>
      <c r="Q3364" t="str">
        <f t="shared" si="208"/>
        <v>Yes</v>
      </c>
      <c r="R3364">
        <v>1</v>
      </c>
      <c r="S3364" t="str">
        <f t="shared" si="209"/>
        <v>Small</v>
      </c>
      <c r="T3364" s="50">
        <v>69</v>
      </c>
      <c r="U3364" s="70">
        <f t="shared" si="210"/>
        <v>0.03</v>
      </c>
      <c r="V3364" s="52">
        <v>5</v>
      </c>
      <c r="W3364" s="52" t="str" cm="1">
        <f t="array" ref="W3364">_xlfn.SWITCH(ROUND(V3364,0),5,"Excellent",4,"Good",3,"Ok","Bad")</f>
        <v>Excellent</v>
      </c>
      <c r="X3364">
        <v>26</v>
      </c>
      <c r="Y3364" t="str">
        <f t="shared" si="211"/>
        <v>No</v>
      </c>
      <c r="Z3364" s="68">
        <v>43237</v>
      </c>
      <c r="AA3364" s="68">
        <v>43974</v>
      </c>
      <c r="AB3364">
        <v>168</v>
      </c>
      <c r="AC3364" t="s">
        <v>15615</v>
      </c>
    </row>
    <row r="3365" spans="1:29" x14ac:dyDescent="0.3">
      <c r="A3365" t="s">
        <v>2450</v>
      </c>
      <c r="B3365">
        <v>3448</v>
      </c>
      <c r="C3365" t="str">
        <f>VLOOKUP($B3365,Hosts!$A:$M,10,0)</f>
        <v>Within an hour</v>
      </c>
      <c r="D3365" s="70">
        <f>VLOOKUP($B3365,Hosts!$A:$M,11,0)</f>
        <v>1</v>
      </c>
      <c r="E3365" s="70">
        <f>VLOOKUP($B3365,Hosts!$A:$M,12,0)</f>
        <v>0.75</v>
      </c>
      <c r="F3365" t="str">
        <f>VLOOKUP($B3365,Hosts!$A:$M,13,0)</f>
        <v>No</v>
      </c>
      <c r="G3365" t="str">
        <f>INDEX(Hosts!$A:$M, MATCH(Places!$B3365,Hosts!$A:$A,0), MATCH(Places!G$1,Hosts!$A$1:$M$1,0))</f>
        <v>Within an hour</v>
      </c>
      <c r="H3365" s="70">
        <f>INDEX(Hosts!$A:$M, MATCH(Places!$B3365,Hosts!$A:$A,0), MATCH(Places!H$1,Hosts!$A$1:$M$1,0))</f>
        <v>1</v>
      </c>
      <c r="I3365" s="70">
        <f>INDEX(Hosts!$A:$M, MATCH(Places!$B3365,Hosts!$A:$A,0), MATCH(Places!I$1,Hosts!$A$1:$M$1,0))</f>
        <v>0.75</v>
      </c>
      <c r="J3365" t="str">
        <f>INDEX(Hosts!$A:$M, MATCH(Places!$B3365,Hosts!$A:$A,0), MATCH(Places!J$1,Hosts!$A$1:$M$1,0))</f>
        <v>No</v>
      </c>
      <c r="K3365">
        <v>16</v>
      </c>
      <c r="L3365" t="str">
        <f>VLOOKUP($K3365,Neighborhoods!$A:$C,2,0)</f>
        <v>Manhattan</v>
      </c>
      <c r="M3365" t="str">
        <f>VLOOKUP($K3365,Neighborhoods!$A:$C,3,0)</f>
        <v>Harlem</v>
      </c>
      <c r="N3365" t="str">
        <f>INDEX(Neighborhoods!$A:$C, MATCH(Places!$K3365,Neighborhoods!$A:$A,0), MATCH(Places!N$1,Neighborhoods!$A$1:$C$1,0))</f>
        <v>Manhattan</v>
      </c>
      <c r="O3365" t="str">
        <f>INDEX(Neighborhoods!$A:$C, MATCH(Places!$K3365,Neighborhoods!$A:$A,0), MATCH(Places!O$1,Neighborhoods!$A$1:$C$1,0))</f>
        <v>Harlem</v>
      </c>
      <c r="P3365" t="s">
        <v>1</v>
      </c>
      <c r="Q3365" t="str">
        <f t="shared" si="208"/>
        <v>Yes</v>
      </c>
      <c r="R3365">
        <v>4</v>
      </c>
      <c r="S3365" t="str">
        <f t="shared" si="209"/>
        <v>Medium</v>
      </c>
      <c r="T3365" s="50">
        <v>59</v>
      </c>
      <c r="U3365" s="70">
        <f t="shared" si="210"/>
        <v>0.03</v>
      </c>
      <c r="V3365" s="52">
        <v>4.83</v>
      </c>
      <c r="W3365" s="52" t="str" cm="1">
        <f t="array" ref="W3365">_xlfn.SWITCH(ROUND(V3365,0),5,"Excellent",4,"Good",3,"Ok","Bad")</f>
        <v>Excellent</v>
      </c>
      <c r="X3365">
        <v>6</v>
      </c>
      <c r="Y3365" t="str">
        <f t="shared" si="211"/>
        <v>No</v>
      </c>
      <c r="Z3365" s="68">
        <v>43146</v>
      </c>
      <c r="AA3365" s="68">
        <v>43772</v>
      </c>
      <c r="AB3365">
        <v>364</v>
      </c>
      <c r="AC3365" t="s">
        <v>15615</v>
      </c>
    </row>
    <row r="3366" spans="1:29" x14ac:dyDescent="0.3">
      <c r="A3366" t="s">
        <v>2450</v>
      </c>
      <c r="B3366">
        <v>3448</v>
      </c>
      <c r="C3366" t="str">
        <f>VLOOKUP($B3366,Hosts!$A:$M,10,0)</f>
        <v>Within an hour</v>
      </c>
      <c r="D3366" s="70">
        <f>VLOOKUP($B3366,Hosts!$A:$M,11,0)</f>
        <v>1</v>
      </c>
      <c r="E3366" s="70">
        <f>VLOOKUP($B3366,Hosts!$A:$M,12,0)</f>
        <v>0.75</v>
      </c>
      <c r="F3366" t="str">
        <f>VLOOKUP($B3366,Hosts!$A:$M,13,0)</f>
        <v>No</v>
      </c>
      <c r="G3366" t="str">
        <f>INDEX(Hosts!$A:$M, MATCH(Places!$B3366,Hosts!$A:$A,0), MATCH(Places!G$1,Hosts!$A$1:$M$1,0))</f>
        <v>Within an hour</v>
      </c>
      <c r="H3366" s="70">
        <f>INDEX(Hosts!$A:$M, MATCH(Places!$B3366,Hosts!$A:$A,0), MATCH(Places!H$1,Hosts!$A$1:$M$1,0))</f>
        <v>1</v>
      </c>
      <c r="I3366" s="70">
        <f>INDEX(Hosts!$A:$M, MATCH(Places!$B3366,Hosts!$A:$A,0), MATCH(Places!I$1,Hosts!$A$1:$M$1,0))</f>
        <v>0.75</v>
      </c>
      <c r="J3366" t="str">
        <f>INDEX(Hosts!$A:$M, MATCH(Places!$B3366,Hosts!$A:$A,0), MATCH(Places!J$1,Hosts!$A$1:$M$1,0))</f>
        <v>No</v>
      </c>
      <c r="K3366">
        <v>16</v>
      </c>
      <c r="L3366" t="str">
        <f>VLOOKUP($K3366,Neighborhoods!$A:$C,2,0)</f>
        <v>Manhattan</v>
      </c>
      <c r="M3366" t="str">
        <f>VLOOKUP($K3366,Neighborhoods!$A:$C,3,0)</f>
        <v>Harlem</v>
      </c>
      <c r="N3366" t="str">
        <f>INDEX(Neighborhoods!$A:$C, MATCH(Places!$K3366,Neighborhoods!$A:$A,0), MATCH(Places!N$1,Neighborhoods!$A$1:$C$1,0))</f>
        <v>Manhattan</v>
      </c>
      <c r="O3366" t="str">
        <f>INDEX(Neighborhoods!$A:$C, MATCH(Places!$K3366,Neighborhoods!$A:$A,0), MATCH(Places!O$1,Neighborhoods!$A$1:$C$1,0))</f>
        <v>Harlem</v>
      </c>
      <c r="P3366" t="s">
        <v>1</v>
      </c>
      <c r="Q3366" t="str">
        <f t="shared" si="208"/>
        <v>Yes</v>
      </c>
      <c r="R3366">
        <v>3</v>
      </c>
      <c r="S3366" t="str">
        <f t="shared" si="209"/>
        <v>Medium</v>
      </c>
      <c r="T3366" s="50">
        <v>55</v>
      </c>
      <c r="U3366" s="70">
        <f t="shared" si="210"/>
        <v>0.03</v>
      </c>
      <c r="V3366" s="52">
        <v>4.4000000000000004</v>
      </c>
      <c r="W3366" s="52" t="str" cm="1">
        <f t="array" ref="W3366">_xlfn.SWITCH(ROUND(V3366,0),5,"Excellent",4,"Good",3,"Ok","Bad")</f>
        <v>Good</v>
      </c>
      <c r="X3366">
        <v>5</v>
      </c>
      <c r="Y3366" t="str">
        <f t="shared" si="211"/>
        <v>No</v>
      </c>
      <c r="Z3366" s="68">
        <v>43240</v>
      </c>
      <c r="AA3366" s="68">
        <v>43666</v>
      </c>
      <c r="AB3366">
        <v>179</v>
      </c>
      <c r="AC3366" t="s">
        <v>15615</v>
      </c>
    </row>
    <row r="3367" spans="1:29" x14ac:dyDescent="0.3">
      <c r="A3367" t="s">
        <v>2451</v>
      </c>
      <c r="B3367">
        <v>3448</v>
      </c>
      <c r="C3367" t="str">
        <f>VLOOKUP($B3367,Hosts!$A:$M,10,0)</f>
        <v>Within an hour</v>
      </c>
      <c r="D3367" s="70">
        <f>VLOOKUP($B3367,Hosts!$A:$M,11,0)</f>
        <v>1</v>
      </c>
      <c r="E3367" s="70">
        <f>VLOOKUP($B3367,Hosts!$A:$M,12,0)</f>
        <v>0.75</v>
      </c>
      <c r="F3367" t="str">
        <f>VLOOKUP($B3367,Hosts!$A:$M,13,0)</f>
        <v>No</v>
      </c>
      <c r="G3367" t="str">
        <f>INDEX(Hosts!$A:$M, MATCH(Places!$B3367,Hosts!$A:$A,0), MATCH(Places!G$1,Hosts!$A$1:$M$1,0))</f>
        <v>Within an hour</v>
      </c>
      <c r="H3367" s="70">
        <f>INDEX(Hosts!$A:$M, MATCH(Places!$B3367,Hosts!$A:$A,0), MATCH(Places!H$1,Hosts!$A$1:$M$1,0))</f>
        <v>1</v>
      </c>
      <c r="I3367" s="70">
        <f>INDEX(Hosts!$A:$M, MATCH(Places!$B3367,Hosts!$A:$A,0), MATCH(Places!I$1,Hosts!$A$1:$M$1,0))</f>
        <v>0.75</v>
      </c>
      <c r="J3367" t="str">
        <f>INDEX(Hosts!$A:$M, MATCH(Places!$B3367,Hosts!$A:$A,0), MATCH(Places!J$1,Hosts!$A$1:$M$1,0))</f>
        <v>No</v>
      </c>
      <c r="K3367">
        <v>16</v>
      </c>
      <c r="L3367" t="str">
        <f>VLOOKUP($K3367,Neighborhoods!$A:$C,2,0)</f>
        <v>Manhattan</v>
      </c>
      <c r="M3367" t="str">
        <f>VLOOKUP($K3367,Neighborhoods!$A:$C,3,0)</f>
        <v>Harlem</v>
      </c>
      <c r="N3367" t="str">
        <f>INDEX(Neighborhoods!$A:$C, MATCH(Places!$K3367,Neighborhoods!$A:$A,0), MATCH(Places!N$1,Neighborhoods!$A$1:$C$1,0))</f>
        <v>Manhattan</v>
      </c>
      <c r="O3367" t="str">
        <f>INDEX(Neighborhoods!$A:$C, MATCH(Places!$K3367,Neighborhoods!$A:$A,0), MATCH(Places!O$1,Neighborhoods!$A$1:$C$1,0))</f>
        <v>Harlem</v>
      </c>
      <c r="P3367" t="s">
        <v>1</v>
      </c>
      <c r="Q3367" t="str">
        <f t="shared" si="208"/>
        <v>Yes</v>
      </c>
      <c r="R3367">
        <v>4</v>
      </c>
      <c r="S3367" t="str">
        <f t="shared" si="209"/>
        <v>Medium</v>
      </c>
      <c r="T3367" s="50">
        <v>59</v>
      </c>
      <c r="U3367" s="70">
        <f t="shared" si="210"/>
        <v>0.03</v>
      </c>
      <c r="V3367" s="52">
        <v>5</v>
      </c>
      <c r="W3367" s="52" t="str" cm="1">
        <f t="array" ref="W3367">_xlfn.SWITCH(ROUND(V3367,0),5,"Excellent",4,"Good",3,"Ok","Bad")</f>
        <v>Excellent</v>
      </c>
      <c r="X3367">
        <v>3</v>
      </c>
      <c r="Y3367" t="str">
        <f t="shared" si="211"/>
        <v>No</v>
      </c>
      <c r="Z3367" s="68">
        <v>43200</v>
      </c>
      <c r="AA3367" s="68">
        <v>43756</v>
      </c>
      <c r="AB3367">
        <v>365</v>
      </c>
      <c r="AC3367" t="s">
        <v>15615</v>
      </c>
    </row>
    <row r="3368" spans="1:29" x14ac:dyDescent="0.3">
      <c r="A3368" t="s">
        <v>2451</v>
      </c>
      <c r="B3368">
        <v>3448</v>
      </c>
      <c r="C3368" t="str">
        <f>VLOOKUP($B3368,Hosts!$A:$M,10,0)</f>
        <v>Within an hour</v>
      </c>
      <c r="D3368" s="70">
        <f>VLOOKUP($B3368,Hosts!$A:$M,11,0)</f>
        <v>1</v>
      </c>
      <c r="E3368" s="70">
        <f>VLOOKUP($B3368,Hosts!$A:$M,12,0)</f>
        <v>0.75</v>
      </c>
      <c r="F3368" t="str">
        <f>VLOOKUP($B3368,Hosts!$A:$M,13,0)</f>
        <v>No</v>
      </c>
      <c r="G3368" t="str">
        <f>INDEX(Hosts!$A:$M, MATCH(Places!$B3368,Hosts!$A:$A,0), MATCH(Places!G$1,Hosts!$A$1:$M$1,0))</f>
        <v>Within an hour</v>
      </c>
      <c r="H3368" s="70">
        <f>INDEX(Hosts!$A:$M, MATCH(Places!$B3368,Hosts!$A:$A,0), MATCH(Places!H$1,Hosts!$A$1:$M$1,0))</f>
        <v>1</v>
      </c>
      <c r="I3368" s="70">
        <f>INDEX(Hosts!$A:$M, MATCH(Places!$B3368,Hosts!$A:$A,0), MATCH(Places!I$1,Hosts!$A$1:$M$1,0))</f>
        <v>0.75</v>
      </c>
      <c r="J3368" t="str">
        <f>INDEX(Hosts!$A:$M, MATCH(Places!$B3368,Hosts!$A:$A,0), MATCH(Places!J$1,Hosts!$A$1:$M$1,0))</f>
        <v>No</v>
      </c>
      <c r="K3368">
        <v>16</v>
      </c>
      <c r="L3368" t="str">
        <f>VLOOKUP($K3368,Neighborhoods!$A:$C,2,0)</f>
        <v>Manhattan</v>
      </c>
      <c r="M3368" t="str">
        <f>VLOOKUP($K3368,Neighborhoods!$A:$C,3,0)</f>
        <v>Harlem</v>
      </c>
      <c r="N3368" t="str">
        <f>INDEX(Neighborhoods!$A:$C, MATCH(Places!$K3368,Neighborhoods!$A:$A,0), MATCH(Places!N$1,Neighborhoods!$A$1:$C$1,0))</f>
        <v>Manhattan</v>
      </c>
      <c r="O3368" t="str">
        <f>INDEX(Neighborhoods!$A:$C, MATCH(Places!$K3368,Neighborhoods!$A:$A,0), MATCH(Places!O$1,Neighborhoods!$A$1:$C$1,0))</f>
        <v>Harlem</v>
      </c>
      <c r="P3368" t="s">
        <v>1</v>
      </c>
      <c r="Q3368" t="str">
        <f t="shared" si="208"/>
        <v>Yes</v>
      </c>
      <c r="R3368">
        <v>3</v>
      </c>
      <c r="S3368" t="str">
        <f t="shared" si="209"/>
        <v>Medium</v>
      </c>
      <c r="T3368" s="50">
        <v>55</v>
      </c>
      <c r="U3368" s="70">
        <f t="shared" si="210"/>
        <v>0.03</v>
      </c>
      <c r="V3368" s="52">
        <v>4.5</v>
      </c>
      <c r="W3368" s="52" t="str" cm="1">
        <f t="array" ref="W3368">_xlfn.SWITCH(ROUND(V3368,0),5,"Excellent",4,"Good",3,"Ok","Bad")</f>
        <v>Excellent</v>
      </c>
      <c r="X3368">
        <v>4</v>
      </c>
      <c r="Y3368" t="str">
        <f t="shared" si="211"/>
        <v>No</v>
      </c>
      <c r="Z3368" s="68">
        <v>43241</v>
      </c>
      <c r="AA3368" s="68">
        <v>43335</v>
      </c>
      <c r="AB3368">
        <v>364</v>
      </c>
      <c r="AC3368" t="s">
        <v>15615</v>
      </c>
    </row>
    <row r="3369" spans="1:29" x14ac:dyDescent="0.3">
      <c r="A3369" t="s">
        <v>2452</v>
      </c>
      <c r="B3369">
        <v>3459</v>
      </c>
      <c r="C3369" t="str">
        <f>VLOOKUP($B3369,Hosts!$A:$M,10,0)</f>
        <v>Within a day</v>
      </c>
      <c r="D3369" s="70">
        <f>VLOOKUP($B3369,Hosts!$A:$M,11,0)</f>
        <v>1</v>
      </c>
      <c r="E3369" s="70">
        <f>VLOOKUP($B3369,Hosts!$A:$M,12,0)</f>
        <v>1</v>
      </c>
      <c r="F3369" t="str">
        <f>VLOOKUP($B3369,Hosts!$A:$M,13,0)</f>
        <v>No</v>
      </c>
      <c r="G3369" t="str">
        <f>INDEX(Hosts!$A:$M, MATCH(Places!$B3369,Hosts!$A:$A,0), MATCH(Places!G$1,Hosts!$A$1:$M$1,0))</f>
        <v>Within a day</v>
      </c>
      <c r="H3369" s="70">
        <f>INDEX(Hosts!$A:$M, MATCH(Places!$B3369,Hosts!$A:$A,0), MATCH(Places!H$1,Hosts!$A$1:$M$1,0))</f>
        <v>1</v>
      </c>
      <c r="I3369" s="70">
        <f>INDEX(Hosts!$A:$M, MATCH(Places!$B3369,Hosts!$A:$A,0), MATCH(Places!I$1,Hosts!$A$1:$M$1,0))</f>
        <v>1</v>
      </c>
      <c r="J3369" t="str">
        <f>INDEX(Hosts!$A:$M, MATCH(Places!$B3369,Hosts!$A:$A,0), MATCH(Places!J$1,Hosts!$A$1:$M$1,0))</f>
        <v>No</v>
      </c>
      <c r="K3369">
        <v>10</v>
      </c>
      <c r="L3369" t="str">
        <f>VLOOKUP($K3369,Neighborhoods!$A:$C,2,0)</f>
        <v>Brooklyn</v>
      </c>
      <c r="M3369" t="str">
        <f>VLOOKUP($K3369,Neighborhoods!$A:$C,3,0)</f>
        <v>East Flatbush</v>
      </c>
      <c r="N3369" t="str">
        <f>INDEX(Neighborhoods!$A:$C, MATCH(Places!$K3369,Neighborhoods!$A:$A,0), MATCH(Places!N$1,Neighborhoods!$A$1:$C$1,0))</f>
        <v>Brooklyn</v>
      </c>
      <c r="O3369" t="str">
        <f>INDEX(Neighborhoods!$A:$C, MATCH(Places!$K3369,Neighborhoods!$A:$A,0), MATCH(Places!O$1,Neighborhoods!$A$1:$C$1,0))</f>
        <v>East Flatbush</v>
      </c>
      <c r="P3369" t="s">
        <v>1</v>
      </c>
      <c r="Q3369" t="str">
        <f t="shared" si="208"/>
        <v>Yes</v>
      </c>
      <c r="R3369">
        <v>2</v>
      </c>
      <c r="S3369" t="str">
        <f t="shared" si="209"/>
        <v>Small</v>
      </c>
      <c r="T3369" s="50">
        <v>71</v>
      </c>
      <c r="U3369" s="70">
        <f t="shared" si="210"/>
        <v>0.03</v>
      </c>
      <c r="V3369" s="52">
        <v>4.7699999999999996</v>
      </c>
      <c r="W3369" s="52" t="str" cm="1">
        <f t="array" ref="W3369">_xlfn.SWITCH(ROUND(V3369,0),5,"Excellent",4,"Good",3,"Ok","Bad")</f>
        <v>Excellent</v>
      </c>
      <c r="X3369">
        <v>26</v>
      </c>
      <c r="Y3369" t="str">
        <f t="shared" si="211"/>
        <v>No</v>
      </c>
      <c r="Z3369" s="68">
        <v>43148</v>
      </c>
      <c r="AA3369" s="68">
        <v>43848</v>
      </c>
      <c r="AB3369">
        <v>179</v>
      </c>
      <c r="AC3369" t="s">
        <v>15616</v>
      </c>
    </row>
    <row r="3370" spans="1:29" x14ac:dyDescent="0.3">
      <c r="A3370" t="s">
        <v>14938</v>
      </c>
      <c r="B3370">
        <v>2490</v>
      </c>
      <c r="C3370" t="str">
        <f>VLOOKUP($B3370,Hosts!$A:$M,10,0)</f>
        <v>Within an hour</v>
      </c>
      <c r="D3370" s="70">
        <f>VLOOKUP($B3370,Hosts!$A:$M,11,0)</f>
        <v>1</v>
      </c>
      <c r="E3370" s="70">
        <f>VLOOKUP($B3370,Hosts!$A:$M,12,0)</f>
        <v>0.88</v>
      </c>
      <c r="F3370" t="str">
        <f>VLOOKUP($B3370,Hosts!$A:$M,13,0)</f>
        <v>No</v>
      </c>
      <c r="G3370" t="str">
        <f>INDEX(Hosts!$A:$M, MATCH(Places!$B3370,Hosts!$A:$A,0), MATCH(Places!G$1,Hosts!$A$1:$M$1,0))</f>
        <v>Within an hour</v>
      </c>
      <c r="H3370" s="70">
        <f>INDEX(Hosts!$A:$M, MATCH(Places!$B3370,Hosts!$A:$A,0), MATCH(Places!H$1,Hosts!$A$1:$M$1,0))</f>
        <v>1</v>
      </c>
      <c r="I3370" s="70">
        <f>INDEX(Hosts!$A:$M, MATCH(Places!$B3370,Hosts!$A:$A,0), MATCH(Places!I$1,Hosts!$A$1:$M$1,0))</f>
        <v>0.88</v>
      </c>
      <c r="J3370" t="str">
        <f>INDEX(Hosts!$A:$M, MATCH(Places!$B3370,Hosts!$A:$A,0), MATCH(Places!J$1,Hosts!$A$1:$M$1,0))</f>
        <v>No</v>
      </c>
      <c r="K3370">
        <v>7</v>
      </c>
      <c r="L3370" t="str">
        <f>VLOOKUP($K3370,Neighborhoods!$A:$C,2,0)</f>
        <v>Brooklyn</v>
      </c>
      <c r="M3370" t="str">
        <f>VLOOKUP($K3370,Neighborhoods!$A:$C,3,0)</f>
        <v>Bedford-Stuyvesant</v>
      </c>
      <c r="N3370" t="str">
        <f>INDEX(Neighborhoods!$A:$C, MATCH(Places!$K3370,Neighborhoods!$A:$A,0), MATCH(Places!N$1,Neighborhoods!$A$1:$C$1,0))</f>
        <v>Brooklyn</v>
      </c>
      <c r="O3370" t="str">
        <f>INDEX(Neighborhoods!$A:$C, MATCH(Places!$K3370,Neighborhoods!$A:$A,0), MATCH(Places!O$1,Neighborhoods!$A$1:$C$1,0))</f>
        <v>Bedford-Stuyvesant</v>
      </c>
      <c r="P3370" t="s">
        <v>11822</v>
      </c>
      <c r="Q3370" t="str">
        <f t="shared" si="208"/>
        <v>No</v>
      </c>
      <c r="R3370">
        <v>4</v>
      </c>
      <c r="S3370" t="str">
        <f t="shared" si="209"/>
        <v>Medium</v>
      </c>
      <c r="T3370" s="50">
        <v>100</v>
      </c>
      <c r="U3370" s="70">
        <f t="shared" si="210"/>
        <v>0.03</v>
      </c>
      <c r="V3370" s="52">
        <v>4.8899999999999997</v>
      </c>
      <c r="W3370" s="52" t="str" cm="1">
        <f t="array" ref="W3370">_xlfn.SWITCH(ROUND(V3370,0),5,"Excellent",4,"Good",3,"Ok","Bad")</f>
        <v>Excellent</v>
      </c>
      <c r="X3370">
        <v>113</v>
      </c>
      <c r="Y3370" t="str">
        <f t="shared" si="211"/>
        <v>Yes</v>
      </c>
      <c r="Z3370" s="68">
        <v>43126</v>
      </c>
      <c r="AA3370" s="68">
        <v>44044</v>
      </c>
      <c r="AB3370">
        <v>289</v>
      </c>
      <c r="AC3370" t="s">
        <v>15615</v>
      </c>
    </row>
    <row r="3371" spans="1:29" x14ac:dyDescent="0.3">
      <c r="A3371" t="s">
        <v>2453</v>
      </c>
      <c r="B3371">
        <v>1710</v>
      </c>
      <c r="C3371" t="str">
        <f>VLOOKUP($B3371,Hosts!$A:$M,10,0)</f>
        <v>Within a few hours</v>
      </c>
      <c r="D3371" s="70">
        <f>VLOOKUP($B3371,Hosts!$A:$M,11,0)</f>
        <v>1</v>
      </c>
      <c r="E3371" s="70">
        <f>VLOOKUP($B3371,Hosts!$A:$M,12,0)</f>
        <v>0.98</v>
      </c>
      <c r="F3371" t="str">
        <f>VLOOKUP($B3371,Hosts!$A:$M,13,0)</f>
        <v>No</v>
      </c>
      <c r="G3371" t="str">
        <f>INDEX(Hosts!$A:$M, MATCH(Places!$B3371,Hosts!$A:$A,0), MATCH(Places!G$1,Hosts!$A$1:$M$1,0))</f>
        <v>Within a few hours</v>
      </c>
      <c r="H3371" s="70">
        <f>INDEX(Hosts!$A:$M, MATCH(Places!$B3371,Hosts!$A:$A,0), MATCH(Places!H$1,Hosts!$A$1:$M$1,0))</f>
        <v>1</v>
      </c>
      <c r="I3371" s="70">
        <f>INDEX(Hosts!$A:$M, MATCH(Places!$B3371,Hosts!$A:$A,0), MATCH(Places!I$1,Hosts!$A$1:$M$1,0))</f>
        <v>0.98</v>
      </c>
      <c r="J3371" t="str">
        <f>INDEX(Hosts!$A:$M, MATCH(Places!$B3371,Hosts!$A:$A,0), MATCH(Places!J$1,Hosts!$A$1:$M$1,0))</f>
        <v>No</v>
      </c>
      <c r="K3371">
        <v>7</v>
      </c>
      <c r="L3371" t="str">
        <f>VLOOKUP($K3371,Neighborhoods!$A:$C,2,0)</f>
        <v>Brooklyn</v>
      </c>
      <c r="M3371" t="str">
        <f>VLOOKUP($K3371,Neighborhoods!$A:$C,3,0)</f>
        <v>Bedford-Stuyvesant</v>
      </c>
      <c r="N3371" t="str">
        <f>INDEX(Neighborhoods!$A:$C, MATCH(Places!$K3371,Neighborhoods!$A:$A,0), MATCH(Places!N$1,Neighborhoods!$A$1:$C$1,0))</f>
        <v>Brooklyn</v>
      </c>
      <c r="O3371" t="str">
        <f>INDEX(Neighborhoods!$A:$C, MATCH(Places!$K3371,Neighborhoods!$A:$A,0), MATCH(Places!O$1,Neighborhoods!$A$1:$C$1,0))</f>
        <v>Bedford-Stuyvesant</v>
      </c>
      <c r="P3371" t="s">
        <v>1</v>
      </c>
      <c r="Q3371" t="str">
        <f t="shared" si="208"/>
        <v>Yes</v>
      </c>
      <c r="R3371">
        <v>2</v>
      </c>
      <c r="S3371" t="str">
        <f t="shared" si="209"/>
        <v>Small</v>
      </c>
      <c r="T3371" s="50">
        <v>73</v>
      </c>
      <c r="U3371" s="70">
        <f t="shared" si="210"/>
        <v>0.03</v>
      </c>
      <c r="V3371" s="52">
        <v>4.82</v>
      </c>
      <c r="W3371" s="52" t="str" cm="1">
        <f t="array" ref="W3371">_xlfn.SWITCH(ROUND(V3371,0),5,"Excellent",4,"Good",3,"Ok","Bad")</f>
        <v>Excellent</v>
      </c>
      <c r="X3371">
        <v>38</v>
      </c>
      <c r="Y3371" t="str">
        <f t="shared" si="211"/>
        <v>No</v>
      </c>
      <c r="Z3371" s="68">
        <v>43134</v>
      </c>
      <c r="AA3371" s="68">
        <v>43878</v>
      </c>
      <c r="AB3371">
        <v>90</v>
      </c>
      <c r="AC3371" t="s">
        <v>15615</v>
      </c>
    </row>
    <row r="3372" spans="1:29" x14ac:dyDescent="0.3">
      <c r="A3372" t="s">
        <v>2454</v>
      </c>
      <c r="B3372">
        <v>511</v>
      </c>
      <c r="C3372" t="str">
        <f>VLOOKUP($B3372,Hosts!$A:$M,10,0)</f>
        <v>Within a few hours</v>
      </c>
      <c r="D3372" s="70">
        <f>VLOOKUP($B3372,Hosts!$A:$M,11,0)</f>
        <v>1</v>
      </c>
      <c r="E3372" s="70">
        <f>VLOOKUP($B3372,Hosts!$A:$M,12,0)</f>
        <v>0.6</v>
      </c>
      <c r="F3372" t="str">
        <f>VLOOKUP($B3372,Hosts!$A:$M,13,0)</f>
        <v>No</v>
      </c>
      <c r="G3372" t="str">
        <f>INDEX(Hosts!$A:$M, MATCH(Places!$B3372,Hosts!$A:$A,0), MATCH(Places!G$1,Hosts!$A$1:$M$1,0))</f>
        <v>Within a few hours</v>
      </c>
      <c r="H3372" s="70">
        <f>INDEX(Hosts!$A:$M, MATCH(Places!$B3372,Hosts!$A:$A,0), MATCH(Places!H$1,Hosts!$A$1:$M$1,0))</f>
        <v>1</v>
      </c>
      <c r="I3372" s="70">
        <f>INDEX(Hosts!$A:$M, MATCH(Places!$B3372,Hosts!$A:$A,0), MATCH(Places!I$1,Hosts!$A$1:$M$1,0))</f>
        <v>0.6</v>
      </c>
      <c r="J3372" t="str">
        <f>INDEX(Hosts!$A:$M, MATCH(Places!$B3372,Hosts!$A:$A,0), MATCH(Places!J$1,Hosts!$A$1:$M$1,0))</f>
        <v>No</v>
      </c>
      <c r="K3372">
        <v>11</v>
      </c>
      <c r="L3372" t="str">
        <f>VLOOKUP($K3372,Neighborhoods!$A:$C,2,0)</f>
        <v>Brooklyn</v>
      </c>
      <c r="M3372" t="str">
        <f>VLOOKUP($K3372,Neighborhoods!$A:$C,3,0)</f>
        <v>Greenpoint</v>
      </c>
      <c r="N3372" t="str">
        <f>INDEX(Neighborhoods!$A:$C, MATCH(Places!$K3372,Neighborhoods!$A:$A,0), MATCH(Places!N$1,Neighborhoods!$A$1:$C$1,0))</f>
        <v>Brooklyn</v>
      </c>
      <c r="O3372" t="str">
        <f>INDEX(Neighborhoods!$A:$C, MATCH(Places!$K3372,Neighborhoods!$A:$A,0), MATCH(Places!O$1,Neighborhoods!$A$1:$C$1,0))</f>
        <v>Greenpoint</v>
      </c>
      <c r="P3372" t="s">
        <v>11822</v>
      </c>
      <c r="Q3372" t="str">
        <f t="shared" si="208"/>
        <v>No</v>
      </c>
      <c r="R3372">
        <v>4</v>
      </c>
      <c r="S3372" t="str">
        <f t="shared" si="209"/>
        <v>Medium</v>
      </c>
      <c r="T3372" s="50">
        <v>199</v>
      </c>
      <c r="U3372" s="70">
        <f t="shared" si="210"/>
        <v>0.03</v>
      </c>
      <c r="V3372" s="52">
        <v>5</v>
      </c>
      <c r="W3372" s="52" t="str" cm="1">
        <f t="array" ref="W3372">_xlfn.SWITCH(ROUND(V3372,0),5,"Excellent",4,"Good",3,"Ok","Bad")</f>
        <v>Excellent</v>
      </c>
      <c r="X3372">
        <v>7</v>
      </c>
      <c r="Y3372" t="str">
        <f t="shared" si="211"/>
        <v>No</v>
      </c>
      <c r="Z3372" s="68">
        <v>43251</v>
      </c>
      <c r="AA3372" s="68">
        <v>43755</v>
      </c>
      <c r="AB3372">
        <v>0</v>
      </c>
      <c r="AC3372" t="s">
        <v>15615</v>
      </c>
    </row>
    <row r="3373" spans="1:29" x14ac:dyDescent="0.3">
      <c r="A3373" t="s">
        <v>15084</v>
      </c>
      <c r="B3373">
        <v>1776</v>
      </c>
      <c r="C3373" t="str">
        <f>VLOOKUP($B3373,Hosts!$A:$M,10,0)</f>
        <v>Within an hour</v>
      </c>
      <c r="D3373" s="70">
        <f>VLOOKUP($B3373,Hosts!$A:$M,11,0)</f>
        <v>1</v>
      </c>
      <c r="E3373" s="70">
        <f>VLOOKUP($B3373,Hosts!$A:$M,12,0)</f>
        <v>1</v>
      </c>
      <c r="F3373" t="str">
        <f>VLOOKUP($B3373,Hosts!$A:$M,13,0)</f>
        <v>Yes</v>
      </c>
      <c r="G3373" t="str">
        <f>INDEX(Hosts!$A:$M, MATCH(Places!$B3373,Hosts!$A:$A,0), MATCH(Places!G$1,Hosts!$A$1:$M$1,0))</f>
        <v>Within an hour</v>
      </c>
      <c r="H3373" s="70">
        <f>INDEX(Hosts!$A:$M, MATCH(Places!$B3373,Hosts!$A:$A,0), MATCH(Places!H$1,Hosts!$A$1:$M$1,0))</f>
        <v>1</v>
      </c>
      <c r="I3373" s="70">
        <f>INDEX(Hosts!$A:$M, MATCH(Places!$B3373,Hosts!$A:$A,0), MATCH(Places!I$1,Hosts!$A$1:$M$1,0))</f>
        <v>1</v>
      </c>
      <c r="J3373" t="str">
        <f>INDEX(Hosts!$A:$M, MATCH(Places!$B3373,Hosts!$A:$A,0), MATCH(Places!J$1,Hosts!$A$1:$M$1,0))</f>
        <v>Yes</v>
      </c>
      <c r="K3373">
        <v>15</v>
      </c>
      <c r="L3373" t="str">
        <f>VLOOKUP($K3373,Neighborhoods!$A:$C,2,0)</f>
        <v>Manhattan</v>
      </c>
      <c r="M3373" t="str">
        <f>VLOOKUP($K3373,Neighborhoods!$A:$C,3,0)</f>
        <v>East Village</v>
      </c>
      <c r="N3373" t="str">
        <f>INDEX(Neighborhoods!$A:$C, MATCH(Places!$K3373,Neighborhoods!$A:$A,0), MATCH(Places!N$1,Neighborhoods!$A$1:$C$1,0))</f>
        <v>Manhattan</v>
      </c>
      <c r="O3373" t="str">
        <f>INDEX(Neighborhoods!$A:$C, MATCH(Places!$K3373,Neighborhoods!$A:$A,0), MATCH(Places!O$1,Neighborhoods!$A$1:$C$1,0))</f>
        <v>East Village</v>
      </c>
      <c r="P3373" t="s">
        <v>11822</v>
      </c>
      <c r="Q3373" t="str">
        <f t="shared" si="208"/>
        <v>No</v>
      </c>
      <c r="R3373">
        <v>2</v>
      </c>
      <c r="S3373" t="str">
        <f t="shared" si="209"/>
        <v>Small</v>
      </c>
      <c r="T3373" s="50">
        <v>157</v>
      </c>
      <c r="U3373" s="70">
        <f t="shared" si="210"/>
        <v>0.03</v>
      </c>
      <c r="V3373" s="52">
        <v>5</v>
      </c>
      <c r="W3373" s="52" t="str" cm="1">
        <f t="array" ref="W3373">_xlfn.SWITCH(ROUND(V3373,0),5,"Excellent",4,"Good",3,"Ok","Bad")</f>
        <v>Excellent</v>
      </c>
      <c r="X3373">
        <v>29</v>
      </c>
      <c r="Y3373" t="str">
        <f t="shared" si="211"/>
        <v>No</v>
      </c>
      <c r="Z3373" s="68">
        <v>43135</v>
      </c>
      <c r="AA3373" s="68">
        <v>43901</v>
      </c>
      <c r="AB3373">
        <v>0</v>
      </c>
      <c r="AC3373" t="s">
        <v>15616</v>
      </c>
    </row>
    <row r="3374" spans="1:29" x14ac:dyDescent="0.3">
      <c r="A3374" t="s">
        <v>2455</v>
      </c>
      <c r="B3374">
        <v>3183</v>
      </c>
      <c r="C3374" t="str">
        <f>VLOOKUP($B3374,Hosts!$A:$M,10,0)</f>
        <v>Within an hour</v>
      </c>
      <c r="D3374" s="70">
        <f>VLOOKUP($B3374,Hosts!$A:$M,11,0)</f>
        <v>1</v>
      </c>
      <c r="E3374" s="70">
        <f>VLOOKUP($B3374,Hosts!$A:$M,12,0)</f>
        <v>0.56000000000000005</v>
      </c>
      <c r="F3374" t="str">
        <f>VLOOKUP($B3374,Hosts!$A:$M,13,0)</f>
        <v>Yes</v>
      </c>
      <c r="G3374" t="str">
        <f>INDEX(Hosts!$A:$M, MATCH(Places!$B3374,Hosts!$A:$A,0), MATCH(Places!G$1,Hosts!$A$1:$M$1,0))</f>
        <v>Within an hour</v>
      </c>
      <c r="H3374" s="70">
        <f>INDEX(Hosts!$A:$M, MATCH(Places!$B3374,Hosts!$A:$A,0), MATCH(Places!H$1,Hosts!$A$1:$M$1,0))</f>
        <v>1</v>
      </c>
      <c r="I3374" s="70">
        <f>INDEX(Hosts!$A:$M, MATCH(Places!$B3374,Hosts!$A:$A,0), MATCH(Places!I$1,Hosts!$A$1:$M$1,0))</f>
        <v>0.56000000000000005</v>
      </c>
      <c r="J3374" t="str">
        <f>INDEX(Hosts!$A:$M, MATCH(Places!$B3374,Hosts!$A:$A,0), MATCH(Places!J$1,Hosts!$A$1:$M$1,0))</f>
        <v>Yes</v>
      </c>
      <c r="K3374">
        <v>20</v>
      </c>
      <c r="L3374" t="str">
        <f>VLOOKUP($K3374,Neighborhoods!$A:$C,2,0)</f>
        <v>Manhattan</v>
      </c>
      <c r="M3374" t="str">
        <f>VLOOKUP($K3374,Neighborhoods!$A:$C,3,0)</f>
        <v>Upper West Side</v>
      </c>
      <c r="N3374" t="str">
        <f>INDEX(Neighborhoods!$A:$C, MATCH(Places!$K3374,Neighborhoods!$A:$A,0), MATCH(Places!N$1,Neighborhoods!$A$1:$C$1,0))</f>
        <v>Manhattan</v>
      </c>
      <c r="O3374" t="str">
        <f>INDEX(Neighborhoods!$A:$C, MATCH(Places!$K3374,Neighborhoods!$A:$A,0), MATCH(Places!O$1,Neighborhoods!$A$1:$C$1,0))</f>
        <v>Upper West Side</v>
      </c>
      <c r="P3374" t="s">
        <v>11822</v>
      </c>
      <c r="Q3374" t="str">
        <f t="shared" si="208"/>
        <v>No</v>
      </c>
      <c r="R3374">
        <v>1</v>
      </c>
      <c r="S3374" t="str">
        <f t="shared" si="209"/>
        <v>Small</v>
      </c>
      <c r="T3374" s="50">
        <v>126</v>
      </c>
      <c r="U3374" s="70">
        <f t="shared" si="210"/>
        <v>0.03</v>
      </c>
      <c r="V3374" s="52">
        <v>5</v>
      </c>
      <c r="W3374" s="52" t="str" cm="1">
        <f t="array" ref="W3374">_xlfn.SWITCH(ROUND(V3374,0),5,"Excellent",4,"Good",3,"Ok","Bad")</f>
        <v>Excellent</v>
      </c>
      <c r="X3374">
        <v>19</v>
      </c>
      <c r="Y3374" t="str">
        <f t="shared" si="211"/>
        <v>No</v>
      </c>
      <c r="Z3374" s="68">
        <v>43162</v>
      </c>
      <c r="AA3374" s="68">
        <v>44039</v>
      </c>
      <c r="AB3374">
        <v>267</v>
      </c>
      <c r="AC3374" t="s">
        <v>15615</v>
      </c>
    </row>
    <row r="3375" spans="1:29" x14ac:dyDescent="0.3">
      <c r="A3375" t="s">
        <v>13918</v>
      </c>
      <c r="B3375">
        <v>2969</v>
      </c>
      <c r="C3375" t="str">
        <f>VLOOKUP($B3375,Hosts!$A:$M,10,0)</f>
        <v>Within an hour</v>
      </c>
      <c r="D3375" s="70">
        <f>VLOOKUP($B3375,Hosts!$A:$M,11,0)</f>
        <v>1</v>
      </c>
      <c r="E3375" s="70">
        <f>VLOOKUP($B3375,Hosts!$A:$M,12,0)</f>
        <v>0.75</v>
      </c>
      <c r="F3375" t="str">
        <f>VLOOKUP($B3375,Hosts!$A:$M,13,0)</f>
        <v>No</v>
      </c>
      <c r="G3375" t="str">
        <f>INDEX(Hosts!$A:$M, MATCH(Places!$B3375,Hosts!$A:$A,0), MATCH(Places!G$1,Hosts!$A$1:$M$1,0))</f>
        <v>Within an hour</v>
      </c>
      <c r="H3375" s="70">
        <f>INDEX(Hosts!$A:$M, MATCH(Places!$B3375,Hosts!$A:$A,0), MATCH(Places!H$1,Hosts!$A$1:$M$1,0))</f>
        <v>1</v>
      </c>
      <c r="I3375" s="70">
        <f>INDEX(Hosts!$A:$M, MATCH(Places!$B3375,Hosts!$A:$A,0), MATCH(Places!I$1,Hosts!$A$1:$M$1,0))</f>
        <v>0.75</v>
      </c>
      <c r="J3375" t="str">
        <f>INDEX(Hosts!$A:$M, MATCH(Places!$B3375,Hosts!$A:$A,0), MATCH(Places!J$1,Hosts!$A$1:$M$1,0))</f>
        <v>No</v>
      </c>
      <c r="K3375">
        <v>12</v>
      </c>
      <c r="L3375" t="str">
        <f>VLOOKUP($K3375,Neighborhoods!$A:$C,2,0)</f>
        <v>Brooklyn</v>
      </c>
      <c r="M3375" t="str">
        <f>VLOOKUP($K3375,Neighborhoods!$A:$C,3,0)</f>
        <v>Williamsburg</v>
      </c>
      <c r="N3375" t="str">
        <f>INDEX(Neighborhoods!$A:$C, MATCH(Places!$K3375,Neighborhoods!$A:$A,0), MATCH(Places!N$1,Neighborhoods!$A$1:$C$1,0))</f>
        <v>Brooklyn</v>
      </c>
      <c r="O3375" t="str">
        <f>INDEX(Neighborhoods!$A:$C, MATCH(Places!$K3375,Neighborhoods!$A:$A,0), MATCH(Places!O$1,Neighborhoods!$A$1:$C$1,0))</f>
        <v>Williamsburg</v>
      </c>
      <c r="P3375" t="s">
        <v>11822</v>
      </c>
      <c r="Q3375" t="str">
        <f t="shared" si="208"/>
        <v>No</v>
      </c>
      <c r="R3375">
        <v>2</v>
      </c>
      <c r="S3375" t="str">
        <f t="shared" si="209"/>
        <v>Small</v>
      </c>
      <c r="T3375" s="50">
        <v>119</v>
      </c>
      <c r="U3375" s="70">
        <f t="shared" si="210"/>
        <v>0.03</v>
      </c>
      <c r="V3375" s="52">
        <v>4.88</v>
      </c>
      <c r="W3375" s="52" t="str" cm="1">
        <f t="array" ref="W3375">_xlfn.SWITCH(ROUND(V3375,0),5,"Excellent",4,"Good",3,"Ok","Bad")</f>
        <v>Excellent</v>
      </c>
      <c r="X3375">
        <v>8</v>
      </c>
      <c r="Y3375" t="str">
        <f t="shared" si="211"/>
        <v>No</v>
      </c>
      <c r="Z3375" s="68">
        <v>43210</v>
      </c>
      <c r="AA3375" s="68">
        <v>43806</v>
      </c>
      <c r="AB3375">
        <v>21</v>
      </c>
      <c r="AC3375" t="s">
        <v>15615</v>
      </c>
    </row>
    <row r="3376" spans="1:29" x14ac:dyDescent="0.3">
      <c r="A3376" t="s">
        <v>2456</v>
      </c>
      <c r="B3376">
        <v>1263</v>
      </c>
      <c r="C3376" t="str">
        <f>VLOOKUP($B3376,Hosts!$A:$M,10,0)</f>
        <v>Within an hour</v>
      </c>
      <c r="D3376" s="70">
        <f>VLOOKUP($B3376,Hosts!$A:$M,11,0)</f>
        <v>1</v>
      </c>
      <c r="E3376" s="70">
        <f>VLOOKUP($B3376,Hosts!$A:$M,12,0)</f>
        <v>0.56000000000000005</v>
      </c>
      <c r="F3376" t="str">
        <f>VLOOKUP($B3376,Hosts!$A:$M,13,0)</f>
        <v>No</v>
      </c>
      <c r="G3376" t="str">
        <f>INDEX(Hosts!$A:$M, MATCH(Places!$B3376,Hosts!$A:$A,0), MATCH(Places!G$1,Hosts!$A$1:$M$1,0))</f>
        <v>Within an hour</v>
      </c>
      <c r="H3376" s="70">
        <f>INDEX(Hosts!$A:$M, MATCH(Places!$B3376,Hosts!$A:$A,0), MATCH(Places!H$1,Hosts!$A$1:$M$1,0))</f>
        <v>1</v>
      </c>
      <c r="I3376" s="70">
        <f>INDEX(Hosts!$A:$M, MATCH(Places!$B3376,Hosts!$A:$A,0), MATCH(Places!I$1,Hosts!$A$1:$M$1,0))</f>
        <v>0.56000000000000005</v>
      </c>
      <c r="J3376" t="str">
        <f>INDEX(Hosts!$A:$M, MATCH(Places!$B3376,Hosts!$A:$A,0), MATCH(Places!J$1,Hosts!$A$1:$M$1,0))</f>
        <v>No</v>
      </c>
      <c r="K3376">
        <v>19</v>
      </c>
      <c r="L3376" t="str">
        <f>VLOOKUP($K3376,Neighborhoods!$A:$C,2,0)</f>
        <v>Manhattan</v>
      </c>
      <c r="M3376" t="str">
        <f>VLOOKUP($K3376,Neighborhoods!$A:$C,3,0)</f>
        <v>Upper East Side</v>
      </c>
      <c r="N3376" t="str">
        <f>INDEX(Neighborhoods!$A:$C, MATCH(Places!$K3376,Neighborhoods!$A:$A,0), MATCH(Places!N$1,Neighborhoods!$A$1:$C$1,0))</f>
        <v>Manhattan</v>
      </c>
      <c r="O3376" t="str">
        <f>INDEX(Neighborhoods!$A:$C, MATCH(Places!$K3376,Neighborhoods!$A:$A,0), MATCH(Places!O$1,Neighborhoods!$A$1:$C$1,0))</f>
        <v>Upper East Side</v>
      </c>
      <c r="P3376" t="s">
        <v>11822</v>
      </c>
      <c r="Q3376" t="str">
        <f t="shared" si="208"/>
        <v>No</v>
      </c>
      <c r="R3376">
        <v>4</v>
      </c>
      <c r="S3376" t="str">
        <f t="shared" si="209"/>
        <v>Medium</v>
      </c>
      <c r="T3376" s="50">
        <v>210</v>
      </c>
      <c r="U3376" s="70">
        <f t="shared" si="210"/>
        <v>0.04</v>
      </c>
      <c r="V3376" s="52">
        <v>4.67</v>
      </c>
      <c r="W3376" s="52" t="str" cm="1">
        <f t="array" ref="W3376">_xlfn.SWITCH(ROUND(V3376,0),5,"Excellent",4,"Good",3,"Ok","Bad")</f>
        <v>Excellent</v>
      </c>
      <c r="X3376">
        <v>12</v>
      </c>
      <c r="Y3376" t="str">
        <f t="shared" si="211"/>
        <v>No</v>
      </c>
      <c r="Z3376" s="68">
        <v>43250</v>
      </c>
      <c r="AA3376" s="68">
        <v>43744</v>
      </c>
      <c r="AB3376">
        <v>74</v>
      </c>
      <c r="AC3376" t="s">
        <v>15615</v>
      </c>
    </row>
    <row r="3377" spans="1:29" x14ac:dyDescent="0.3">
      <c r="A3377" t="s">
        <v>2457</v>
      </c>
      <c r="B3377">
        <v>3075</v>
      </c>
      <c r="C3377" t="str">
        <f>VLOOKUP($B3377,Hosts!$A:$M,10,0)</f>
        <v>A few days or more</v>
      </c>
      <c r="D3377" s="70">
        <f>VLOOKUP($B3377,Hosts!$A:$M,11,0)</f>
        <v>0</v>
      </c>
      <c r="E3377" s="70">
        <f>VLOOKUP($B3377,Hosts!$A:$M,12,0)</f>
        <v>0.82</v>
      </c>
      <c r="F3377" t="str">
        <f>VLOOKUP($B3377,Hosts!$A:$M,13,0)</f>
        <v>No</v>
      </c>
      <c r="G3377" t="str">
        <f>INDEX(Hosts!$A:$M, MATCH(Places!$B3377,Hosts!$A:$A,0), MATCH(Places!G$1,Hosts!$A$1:$M$1,0))</f>
        <v>A few days or more</v>
      </c>
      <c r="H3377" s="70">
        <f>INDEX(Hosts!$A:$M, MATCH(Places!$B3377,Hosts!$A:$A,0), MATCH(Places!H$1,Hosts!$A$1:$M$1,0))</f>
        <v>0</v>
      </c>
      <c r="I3377" s="70">
        <f>INDEX(Hosts!$A:$M, MATCH(Places!$B3377,Hosts!$A:$A,0), MATCH(Places!I$1,Hosts!$A$1:$M$1,0))</f>
        <v>0.82</v>
      </c>
      <c r="J3377" t="str">
        <f>INDEX(Hosts!$A:$M, MATCH(Places!$B3377,Hosts!$A:$A,0), MATCH(Places!J$1,Hosts!$A$1:$M$1,0))</f>
        <v>No</v>
      </c>
      <c r="K3377">
        <v>9</v>
      </c>
      <c r="L3377" t="str">
        <f>VLOOKUP($K3377,Neighborhoods!$A:$C,2,0)</f>
        <v>Brooklyn</v>
      </c>
      <c r="M3377" t="str">
        <f>VLOOKUP($K3377,Neighborhoods!$A:$C,3,0)</f>
        <v>Crown Heights</v>
      </c>
      <c r="N3377" t="str">
        <f>INDEX(Neighborhoods!$A:$C, MATCH(Places!$K3377,Neighborhoods!$A:$A,0), MATCH(Places!N$1,Neighborhoods!$A$1:$C$1,0))</f>
        <v>Brooklyn</v>
      </c>
      <c r="O3377" t="str">
        <f>INDEX(Neighborhoods!$A:$C, MATCH(Places!$K3377,Neighborhoods!$A:$A,0), MATCH(Places!O$1,Neighborhoods!$A$1:$C$1,0))</f>
        <v>Crown Heights</v>
      </c>
      <c r="P3377" t="s">
        <v>1</v>
      </c>
      <c r="Q3377" t="str">
        <f t="shared" si="208"/>
        <v>Yes</v>
      </c>
      <c r="R3377">
        <v>2</v>
      </c>
      <c r="S3377" t="str">
        <f t="shared" si="209"/>
        <v>Small</v>
      </c>
      <c r="T3377" s="50">
        <v>60</v>
      </c>
      <c r="U3377" s="70">
        <f t="shared" si="210"/>
        <v>0.03</v>
      </c>
      <c r="V3377" s="52">
        <v>4.51</v>
      </c>
      <c r="W3377" s="52" t="str" cm="1">
        <f t="array" ref="W3377">_xlfn.SWITCH(ROUND(V3377,0),5,"Excellent",4,"Good",3,"Ok","Bad")</f>
        <v>Excellent</v>
      </c>
      <c r="X3377">
        <v>61</v>
      </c>
      <c r="Y3377" t="str">
        <f t="shared" si="211"/>
        <v>No</v>
      </c>
      <c r="Z3377" s="68">
        <v>43128</v>
      </c>
      <c r="AA3377" s="68">
        <v>43753</v>
      </c>
      <c r="AB3377">
        <v>180</v>
      </c>
      <c r="AC3377" t="s">
        <v>15615</v>
      </c>
    </row>
    <row r="3378" spans="1:29" x14ac:dyDescent="0.3">
      <c r="A3378" t="s">
        <v>2458</v>
      </c>
      <c r="B3378">
        <v>3461</v>
      </c>
      <c r="C3378" t="str">
        <f>VLOOKUP($B3378,Hosts!$A:$M,10,0)</f>
        <v>Within a few hours</v>
      </c>
      <c r="D3378" s="70">
        <f>VLOOKUP($B3378,Hosts!$A:$M,11,0)</f>
        <v>1</v>
      </c>
      <c r="E3378" s="70">
        <f>VLOOKUP($B3378,Hosts!$A:$M,12,0)</f>
        <v>0.79</v>
      </c>
      <c r="F3378" t="str">
        <f>VLOOKUP($B3378,Hosts!$A:$M,13,0)</f>
        <v>No</v>
      </c>
      <c r="G3378" t="str">
        <f>INDEX(Hosts!$A:$M, MATCH(Places!$B3378,Hosts!$A:$A,0), MATCH(Places!G$1,Hosts!$A$1:$M$1,0))</f>
        <v>Within a few hours</v>
      </c>
      <c r="H3378" s="70">
        <f>INDEX(Hosts!$A:$M, MATCH(Places!$B3378,Hosts!$A:$A,0), MATCH(Places!H$1,Hosts!$A$1:$M$1,0))</f>
        <v>1</v>
      </c>
      <c r="I3378" s="70">
        <f>INDEX(Hosts!$A:$M, MATCH(Places!$B3378,Hosts!$A:$A,0), MATCH(Places!I$1,Hosts!$A$1:$M$1,0))</f>
        <v>0.79</v>
      </c>
      <c r="J3378" t="str">
        <f>INDEX(Hosts!$A:$M, MATCH(Places!$B3378,Hosts!$A:$A,0), MATCH(Places!J$1,Hosts!$A$1:$M$1,0))</f>
        <v>No</v>
      </c>
      <c r="K3378">
        <v>15</v>
      </c>
      <c r="L3378" t="str">
        <f>VLOOKUP($K3378,Neighborhoods!$A:$C,2,0)</f>
        <v>Manhattan</v>
      </c>
      <c r="M3378" t="str">
        <f>VLOOKUP($K3378,Neighborhoods!$A:$C,3,0)</f>
        <v>East Village</v>
      </c>
      <c r="N3378" t="str">
        <f>INDEX(Neighborhoods!$A:$C, MATCH(Places!$K3378,Neighborhoods!$A:$A,0), MATCH(Places!N$1,Neighborhoods!$A$1:$C$1,0))</f>
        <v>Manhattan</v>
      </c>
      <c r="O3378" t="str">
        <f>INDEX(Neighborhoods!$A:$C, MATCH(Places!$K3378,Neighborhoods!$A:$A,0), MATCH(Places!O$1,Neighborhoods!$A$1:$C$1,0))</f>
        <v>East Village</v>
      </c>
      <c r="P3378" t="s">
        <v>1</v>
      </c>
      <c r="Q3378" t="str">
        <f t="shared" si="208"/>
        <v>Yes</v>
      </c>
      <c r="R3378">
        <v>2</v>
      </c>
      <c r="S3378" t="str">
        <f t="shared" si="209"/>
        <v>Small</v>
      </c>
      <c r="T3378" s="50">
        <v>66</v>
      </c>
      <c r="U3378" s="70">
        <f t="shared" si="210"/>
        <v>0.03</v>
      </c>
      <c r="V3378" s="52">
        <v>4.82</v>
      </c>
      <c r="W3378" s="52" t="str" cm="1">
        <f t="array" ref="W3378">_xlfn.SWITCH(ROUND(V3378,0),5,"Excellent",4,"Good",3,"Ok","Bad")</f>
        <v>Excellent</v>
      </c>
      <c r="X3378">
        <v>17</v>
      </c>
      <c r="Y3378" t="str">
        <f t="shared" si="211"/>
        <v>No</v>
      </c>
      <c r="Z3378" s="68">
        <v>43177</v>
      </c>
      <c r="AA3378" s="68">
        <v>44042</v>
      </c>
      <c r="AB3378">
        <v>122</v>
      </c>
      <c r="AC3378" t="s">
        <v>15615</v>
      </c>
    </row>
    <row r="3379" spans="1:29" x14ac:dyDescent="0.3">
      <c r="A3379" t="s">
        <v>2459</v>
      </c>
      <c r="B3379">
        <v>3436</v>
      </c>
      <c r="C3379" t="str">
        <f>VLOOKUP($B3379,Hosts!$A:$M,10,0)</f>
        <v>Within an hour</v>
      </c>
      <c r="D3379" s="70">
        <f>VLOOKUP($B3379,Hosts!$A:$M,11,0)</f>
        <v>0.94</v>
      </c>
      <c r="E3379" s="70">
        <f>VLOOKUP($B3379,Hosts!$A:$M,12,0)</f>
        <v>0.99</v>
      </c>
      <c r="F3379" t="str">
        <f>VLOOKUP($B3379,Hosts!$A:$M,13,0)</f>
        <v>No</v>
      </c>
      <c r="G3379" t="str">
        <f>INDEX(Hosts!$A:$M, MATCH(Places!$B3379,Hosts!$A:$A,0), MATCH(Places!G$1,Hosts!$A$1:$M$1,0))</f>
        <v>Within an hour</v>
      </c>
      <c r="H3379" s="70">
        <f>INDEX(Hosts!$A:$M, MATCH(Places!$B3379,Hosts!$A:$A,0), MATCH(Places!H$1,Hosts!$A$1:$M$1,0))</f>
        <v>0.94</v>
      </c>
      <c r="I3379" s="70">
        <f>INDEX(Hosts!$A:$M, MATCH(Places!$B3379,Hosts!$A:$A,0), MATCH(Places!I$1,Hosts!$A$1:$M$1,0))</f>
        <v>0.99</v>
      </c>
      <c r="J3379" t="str">
        <f>INDEX(Hosts!$A:$M, MATCH(Places!$B3379,Hosts!$A:$A,0), MATCH(Places!J$1,Hosts!$A$1:$M$1,0))</f>
        <v>No</v>
      </c>
      <c r="K3379">
        <v>18</v>
      </c>
      <c r="L3379" t="str">
        <f>VLOOKUP($K3379,Neighborhoods!$A:$C,2,0)</f>
        <v>Manhattan</v>
      </c>
      <c r="M3379" t="str">
        <f>VLOOKUP($K3379,Neighborhoods!$A:$C,3,0)</f>
        <v>Midtown</v>
      </c>
      <c r="N3379" t="str">
        <f>INDEX(Neighborhoods!$A:$C, MATCH(Places!$K3379,Neighborhoods!$A:$A,0), MATCH(Places!N$1,Neighborhoods!$A$1:$C$1,0))</f>
        <v>Manhattan</v>
      </c>
      <c r="O3379" t="str">
        <f>INDEX(Neighborhoods!$A:$C, MATCH(Places!$K3379,Neighborhoods!$A:$A,0), MATCH(Places!O$1,Neighborhoods!$A$1:$C$1,0))</f>
        <v>Midtown</v>
      </c>
      <c r="P3379" t="s">
        <v>1</v>
      </c>
      <c r="Q3379" t="str">
        <f t="shared" si="208"/>
        <v>Yes</v>
      </c>
      <c r="R3379">
        <v>2</v>
      </c>
      <c r="S3379" t="str">
        <f t="shared" si="209"/>
        <v>Small</v>
      </c>
      <c r="T3379" s="50">
        <v>54</v>
      </c>
      <c r="U3379" s="70">
        <f t="shared" si="210"/>
        <v>0.03</v>
      </c>
      <c r="V3379" s="52">
        <v>4.72</v>
      </c>
      <c r="W3379" s="52" t="str" cm="1">
        <f t="array" ref="W3379">_xlfn.SWITCH(ROUND(V3379,0),5,"Excellent",4,"Good",3,"Ok","Bad")</f>
        <v>Excellent</v>
      </c>
      <c r="X3379">
        <v>214</v>
      </c>
      <c r="Y3379" t="str">
        <f t="shared" si="211"/>
        <v>No</v>
      </c>
      <c r="Z3379" s="68">
        <v>43127</v>
      </c>
      <c r="AA3379" s="68">
        <v>44039</v>
      </c>
      <c r="AB3379">
        <v>356</v>
      </c>
      <c r="AC3379" t="s">
        <v>15615</v>
      </c>
    </row>
    <row r="3380" spans="1:29" x14ac:dyDescent="0.3">
      <c r="A3380" t="s">
        <v>2460</v>
      </c>
      <c r="B3380">
        <v>2905</v>
      </c>
      <c r="C3380" t="str">
        <f>VLOOKUP($B3380,Hosts!$A:$M,10,0)</f>
        <v>Within an hour</v>
      </c>
      <c r="D3380" s="70">
        <f>VLOOKUP($B3380,Hosts!$A:$M,11,0)</f>
        <v>1</v>
      </c>
      <c r="E3380" s="70">
        <f>VLOOKUP($B3380,Hosts!$A:$M,12,0)</f>
        <v>0.96</v>
      </c>
      <c r="F3380" t="str">
        <f>VLOOKUP($B3380,Hosts!$A:$M,13,0)</f>
        <v>Yes</v>
      </c>
      <c r="G3380" t="str">
        <f>INDEX(Hosts!$A:$M, MATCH(Places!$B3380,Hosts!$A:$A,0), MATCH(Places!G$1,Hosts!$A$1:$M$1,0))</f>
        <v>Within an hour</v>
      </c>
      <c r="H3380" s="70">
        <f>INDEX(Hosts!$A:$M, MATCH(Places!$B3380,Hosts!$A:$A,0), MATCH(Places!H$1,Hosts!$A$1:$M$1,0))</f>
        <v>1</v>
      </c>
      <c r="I3380" s="70">
        <f>INDEX(Hosts!$A:$M, MATCH(Places!$B3380,Hosts!$A:$A,0), MATCH(Places!I$1,Hosts!$A$1:$M$1,0))</f>
        <v>0.96</v>
      </c>
      <c r="J3380" t="str">
        <f>INDEX(Hosts!$A:$M, MATCH(Places!$B3380,Hosts!$A:$A,0), MATCH(Places!J$1,Hosts!$A$1:$M$1,0))</f>
        <v>Yes</v>
      </c>
      <c r="K3380">
        <v>18</v>
      </c>
      <c r="L3380" t="str">
        <f>VLOOKUP($K3380,Neighborhoods!$A:$C,2,0)</f>
        <v>Manhattan</v>
      </c>
      <c r="M3380" t="str">
        <f>VLOOKUP($K3380,Neighborhoods!$A:$C,3,0)</f>
        <v>Midtown</v>
      </c>
      <c r="N3380" t="str">
        <f>INDEX(Neighborhoods!$A:$C, MATCH(Places!$K3380,Neighborhoods!$A:$A,0), MATCH(Places!N$1,Neighborhoods!$A$1:$C$1,0))</f>
        <v>Manhattan</v>
      </c>
      <c r="O3380" t="str">
        <f>INDEX(Neighborhoods!$A:$C, MATCH(Places!$K3380,Neighborhoods!$A:$A,0), MATCH(Places!O$1,Neighborhoods!$A$1:$C$1,0))</f>
        <v>Midtown</v>
      </c>
      <c r="P3380" t="s">
        <v>11822</v>
      </c>
      <c r="Q3380" t="str">
        <f t="shared" si="208"/>
        <v>No</v>
      </c>
      <c r="R3380">
        <v>5</v>
      </c>
      <c r="S3380" t="str">
        <f t="shared" si="209"/>
        <v>Medium</v>
      </c>
      <c r="T3380" s="50">
        <v>159</v>
      </c>
      <c r="U3380" s="70">
        <f t="shared" si="210"/>
        <v>0.03</v>
      </c>
      <c r="V3380" s="52">
        <v>4</v>
      </c>
      <c r="W3380" s="52" t="str" cm="1">
        <f t="array" ref="W3380">_xlfn.SWITCH(ROUND(V3380,0),5,"Excellent",4,"Good",3,"Ok","Bad")</f>
        <v>Good</v>
      </c>
      <c r="X3380">
        <v>3</v>
      </c>
      <c r="Y3380" t="str">
        <f t="shared" si="211"/>
        <v>No</v>
      </c>
      <c r="Z3380" s="68">
        <v>43217</v>
      </c>
      <c r="AA3380" s="68">
        <v>43582</v>
      </c>
      <c r="AB3380">
        <v>180</v>
      </c>
      <c r="AC3380" t="s">
        <v>15616</v>
      </c>
    </row>
    <row r="3381" spans="1:29" x14ac:dyDescent="0.3">
      <c r="A3381" t="s">
        <v>2461</v>
      </c>
      <c r="B3381">
        <v>3464</v>
      </c>
      <c r="C3381" t="str">
        <f>VLOOKUP($B3381,Hosts!$A:$M,10,0)</f>
        <v>Within a few hours</v>
      </c>
      <c r="D3381" s="70">
        <f>VLOOKUP($B3381,Hosts!$A:$M,11,0)</f>
        <v>1</v>
      </c>
      <c r="E3381" s="70">
        <f>VLOOKUP($B3381,Hosts!$A:$M,12,0)</f>
        <v>0.99</v>
      </c>
      <c r="F3381" t="str">
        <f>VLOOKUP($B3381,Hosts!$A:$M,13,0)</f>
        <v>No</v>
      </c>
      <c r="G3381" t="str">
        <f>INDEX(Hosts!$A:$M, MATCH(Places!$B3381,Hosts!$A:$A,0), MATCH(Places!G$1,Hosts!$A$1:$M$1,0))</f>
        <v>Within a few hours</v>
      </c>
      <c r="H3381" s="70">
        <f>INDEX(Hosts!$A:$M, MATCH(Places!$B3381,Hosts!$A:$A,0), MATCH(Places!H$1,Hosts!$A$1:$M$1,0))</f>
        <v>1</v>
      </c>
      <c r="I3381" s="70">
        <f>INDEX(Hosts!$A:$M, MATCH(Places!$B3381,Hosts!$A:$A,0), MATCH(Places!I$1,Hosts!$A$1:$M$1,0))</f>
        <v>0.99</v>
      </c>
      <c r="J3381" t="str">
        <f>INDEX(Hosts!$A:$M, MATCH(Places!$B3381,Hosts!$A:$A,0), MATCH(Places!J$1,Hosts!$A$1:$M$1,0))</f>
        <v>No</v>
      </c>
      <c r="K3381">
        <v>17</v>
      </c>
      <c r="L3381" t="str">
        <f>VLOOKUP($K3381,Neighborhoods!$A:$C,2,0)</f>
        <v>Manhattan</v>
      </c>
      <c r="M3381" t="str">
        <f>VLOOKUP($K3381,Neighborhoods!$A:$C,3,0)</f>
        <v>Hell's Kitchen</v>
      </c>
      <c r="N3381" t="str">
        <f>INDEX(Neighborhoods!$A:$C, MATCH(Places!$K3381,Neighborhoods!$A:$A,0), MATCH(Places!N$1,Neighborhoods!$A$1:$C$1,0))</f>
        <v>Manhattan</v>
      </c>
      <c r="O3381" t="str">
        <f>INDEX(Neighborhoods!$A:$C, MATCH(Places!$K3381,Neighborhoods!$A:$A,0), MATCH(Places!O$1,Neighborhoods!$A$1:$C$1,0))</f>
        <v>Hell's Kitchen</v>
      </c>
      <c r="P3381" t="s">
        <v>11822</v>
      </c>
      <c r="Q3381" t="str">
        <f t="shared" si="208"/>
        <v>No</v>
      </c>
      <c r="R3381">
        <v>6</v>
      </c>
      <c r="S3381" t="str">
        <f t="shared" si="209"/>
        <v>Large</v>
      </c>
      <c r="T3381" s="50">
        <v>156</v>
      </c>
      <c r="U3381" s="70">
        <f t="shared" si="210"/>
        <v>0.03</v>
      </c>
      <c r="V3381" s="52">
        <v>4.74</v>
      </c>
      <c r="W3381" s="52" t="str" cm="1">
        <f t="array" ref="W3381">_xlfn.SWITCH(ROUND(V3381,0),5,"Excellent",4,"Good",3,"Ok","Bad")</f>
        <v>Excellent</v>
      </c>
      <c r="X3381">
        <v>192</v>
      </c>
      <c r="Y3381" t="str">
        <f t="shared" si="211"/>
        <v>No</v>
      </c>
      <c r="Z3381" s="68">
        <v>43143</v>
      </c>
      <c r="AA3381" s="68">
        <v>44043</v>
      </c>
      <c r="AB3381">
        <v>288</v>
      </c>
      <c r="AC3381" t="s">
        <v>15616</v>
      </c>
    </row>
    <row r="3382" spans="1:29" x14ac:dyDescent="0.3">
      <c r="A3382" t="s">
        <v>2462</v>
      </c>
      <c r="B3382">
        <v>3465</v>
      </c>
      <c r="C3382" t="str">
        <f>VLOOKUP($B3382,Hosts!$A:$M,10,0)</f>
        <v>Within a few hours</v>
      </c>
      <c r="D3382" s="70">
        <f>VLOOKUP($B3382,Hosts!$A:$M,11,0)</f>
        <v>0.83</v>
      </c>
      <c r="E3382" s="70">
        <f>VLOOKUP($B3382,Hosts!$A:$M,12,0)</f>
        <v>0.93</v>
      </c>
      <c r="F3382" t="str">
        <f>VLOOKUP($B3382,Hosts!$A:$M,13,0)</f>
        <v>No</v>
      </c>
      <c r="G3382" t="str">
        <f>INDEX(Hosts!$A:$M, MATCH(Places!$B3382,Hosts!$A:$A,0), MATCH(Places!G$1,Hosts!$A$1:$M$1,0))</f>
        <v>Within a few hours</v>
      </c>
      <c r="H3382" s="70">
        <f>INDEX(Hosts!$A:$M, MATCH(Places!$B3382,Hosts!$A:$A,0), MATCH(Places!H$1,Hosts!$A$1:$M$1,0))</f>
        <v>0.83</v>
      </c>
      <c r="I3382" s="70">
        <f>INDEX(Hosts!$A:$M, MATCH(Places!$B3382,Hosts!$A:$A,0), MATCH(Places!I$1,Hosts!$A$1:$M$1,0))</f>
        <v>0.93</v>
      </c>
      <c r="J3382" t="str">
        <f>INDEX(Hosts!$A:$M, MATCH(Places!$B3382,Hosts!$A:$A,0), MATCH(Places!J$1,Hosts!$A$1:$M$1,0))</f>
        <v>No</v>
      </c>
      <c r="K3382">
        <v>12</v>
      </c>
      <c r="L3382" t="str">
        <f>VLOOKUP($K3382,Neighborhoods!$A:$C,2,0)</f>
        <v>Brooklyn</v>
      </c>
      <c r="M3382" t="str">
        <f>VLOOKUP($K3382,Neighborhoods!$A:$C,3,0)</f>
        <v>Williamsburg</v>
      </c>
      <c r="N3382" t="str">
        <f>INDEX(Neighborhoods!$A:$C, MATCH(Places!$K3382,Neighborhoods!$A:$A,0), MATCH(Places!N$1,Neighborhoods!$A$1:$C$1,0))</f>
        <v>Brooklyn</v>
      </c>
      <c r="O3382" t="str">
        <f>INDEX(Neighborhoods!$A:$C, MATCH(Places!$K3382,Neighborhoods!$A:$A,0), MATCH(Places!O$1,Neighborhoods!$A$1:$C$1,0))</f>
        <v>Williamsburg</v>
      </c>
      <c r="P3382" t="s">
        <v>11822</v>
      </c>
      <c r="Q3382" t="str">
        <f t="shared" si="208"/>
        <v>No</v>
      </c>
      <c r="R3382">
        <v>3</v>
      </c>
      <c r="S3382" t="str">
        <f t="shared" si="209"/>
        <v>Medium</v>
      </c>
      <c r="T3382" s="50">
        <v>128</v>
      </c>
      <c r="U3382" s="70">
        <f t="shared" si="210"/>
        <v>0.03</v>
      </c>
      <c r="V3382" s="52">
        <v>4.8</v>
      </c>
      <c r="W3382" s="52" t="str" cm="1">
        <f t="array" ref="W3382">_xlfn.SWITCH(ROUND(V3382,0),5,"Excellent",4,"Good",3,"Ok","Bad")</f>
        <v>Excellent</v>
      </c>
      <c r="X3382">
        <v>81</v>
      </c>
      <c r="Y3382" t="str">
        <f t="shared" si="211"/>
        <v>No</v>
      </c>
      <c r="Z3382" s="68">
        <v>43149</v>
      </c>
      <c r="AA3382" s="68">
        <v>43904</v>
      </c>
      <c r="AB3382">
        <v>79</v>
      </c>
      <c r="AC3382" t="s">
        <v>15616</v>
      </c>
    </row>
    <row r="3383" spans="1:29" x14ac:dyDescent="0.3">
      <c r="A3383" t="s">
        <v>2463</v>
      </c>
      <c r="B3383">
        <v>3467</v>
      </c>
      <c r="C3383" t="str">
        <f>VLOOKUP($B3383,Hosts!$A:$M,10,0)</f>
        <v>Within an hour</v>
      </c>
      <c r="D3383" s="70">
        <f>VLOOKUP($B3383,Hosts!$A:$M,11,0)</f>
        <v>0.9</v>
      </c>
      <c r="E3383" s="70">
        <f>VLOOKUP($B3383,Hosts!$A:$M,12,0)</f>
        <v>0.99</v>
      </c>
      <c r="F3383" t="str">
        <f>VLOOKUP($B3383,Hosts!$A:$M,13,0)</f>
        <v>Yes</v>
      </c>
      <c r="G3383" t="str">
        <f>INDEX(Hosts!$A:$M, MATCH(Places!$B3383,Hosts!$A:$A,0), MATCH(Places!G$1,Hosts!$A$1:$M$1,0))</f>
        <v>Within an hour</v>
      </c>
      <c r="H3383" s="70">
        <f>INDEX(Hosts!$A:$M, MATCH(Places!$B3383,Hosts!$A:$A,0), MATCH(Places!H$1,Hosts!$A$1:$M$1,0))</f>
        <v>0.9</v>
      </c>
      <c r="I3383" s="70">
        <f>INDEX(Hosts!$A:$M, MATCH(Places!$B3383,Hosts!$A:$A,0), MATCH(Places!I$1,Hosts!$A$1:$M$1,0))</f>
        <v>0.99</v>
      </c>
      <c r="J3383" t="str">
        <f>INDEX(Hosts!$A:$M, MATCH(Places!$B3383,Hosts!$A:$A,0), MATCH(Places!J$1,Hosts!$A$1:$M$1,0))</f>
        <v>Yes</v>
      </c>
      <c r="K3383">
        <v>9</v>
      </c>
      <c r="L3383" t="str">
        <f>VLOOKUP($K3383,Neighborhoods!$A:$C,2,0)</f>
        <v>Brooklyn</v>
      </c>
      <c r="M3383" t="str">
        <f>VLOOKUP($K3383,Neighborhoods!$A:$C,3,0)</f>
        <v>Crown Heights</v>
      </c>
      <c r="N3383" t="str">
        <f>INDEX(Neighborhoods!$A:$C, MATCH(Places!$K3383,Neighborhoods!$A:$A,0), MATCH(Places!N$1,Neighborhoods!$A$1:$C$1,0))</f>
        <v>Brooklyn</v>
      </c>
      <c r="O3383" t="str">
        <f>INDEX(Neighborhoods!$A:$C, MATCH(Places!$K3383,Neighborhoods!$A:$A,0), MATCH(Places!O$1,Neighborhoods!$A$1:$C$1,0))</f>
        <v>Crown Heights</v>
      </c>
      <c r="P3383" t="s">
        <v>11822</v>
      </c>
      <c r="Q3383" t="str">
        <f t="shared" si="208"/>
        <v>No</v>
      </c>
      <c r="R3383">
        <v>3</v>
      </c>
      <c r="S3383" t="str">
        <f t="shared" si="209"/>
        <v>Medium</v>
      </c>
      <c r="T3383" s="50">
        <v>65</v>
      </c>
      <c r="U3383" s="70">
        <f t="shared" si="210"/>
        <v>0.03</v>
      </c>
      <c r="V3383" s="52">
        <v>4.91</v>
      </c>
      <c r="W3383" s="52" t="str" cm="1">
        <f t="array" ref="W3383">_xlfn.SWITCH(ROUND(V3383,0),5,"Excellent",4,"Good",3,"Ok","Bad")</f>
        <v>Excellent</v>
      </c>
      <c r="X3383">
        <v>127</v>
      </c>
      <c r="Y3383" t="str">
        <f t="shared" si="211"/>
        <v>Yes</v>
      </c>
      <c r="Z3383" s="68">
        <v>43146</v>
      </c>
      <c r="AA3383" s="68">
        <v>43908</v>
      </c>
      <c r="AB3383">
        <v>228</v>
      </c>
      <c r="AC3383" t="s">
        <v>15616</v>
      </c>
    </row>
    <row r="3384" spans="1:29" x14ac:dyDescent="0.3">
      <c r="A3384" t="s">
        <v>2464</v>
      </c>
      <c r="B3384">
        <v>3430</v>
      </c>
      <c r="C3384" t="str">
        <f>VLOOKUP($B3384,Hosts!$A:$M,10,0)</f>
        <v>Within an hour</v>
      </c>
      <c r="D3384" s="70">
        <f>VLOOKUP($B3384,Hosts!$A:$M,11,0)</f>
        <v>1</v>
      </c>
      <c r="E3384" s="70">
        <f>VLOOKUP($B3384,Hosts!$A:$M,12,0)</f>
        <v>1</v>
      </c>
      <c r="F3384" t="str">
        <f>VLOOKUP($B3384,Hosts!$A:$M,13,0)</f>
        <v>Yes</v>
      </c>
      <c r="G3384" t="str">
        <f>INDEX(Hosts!$A:$M, MATCH(Places!$B3384,Hosts!$A:$A,0), MATCH(Places!G$1,Hosts!$A$1:$M$1,0))</f>
        <v>Within an hour</v>
      </c>
      <c r="H3384" s="70">
        <f>INDEX(Hosts!$A:$M, MATCH(Places!$B3384,Hosts!$A:$A,0), MATCH(Places!H$1,Hosts!$A$1:$M$1,0))</f>
        <v>1</v>
      </c>
      <c r="I3384" s="70">
        <f>INDEX(Hosts!$A:$M, MATCH(Places!$B3384,Hosts!$A:$A,0), MATCH(Places!I$1,Hosts!$A$1:$M$1,0))</f>
        <v>1</v>
      </c>
      <c r="J3384" t="str">
        <f>INDEX(Hosts!$A:$M, MATCH(Places!$B3384,Hosts!$A:$A,0), MATCH(Places!J$1,Hosts!$A$1:$M$1,0))</f>
        <v>Yes</v>
      </c>
      <c r="K3384">
        <v>22</v>
      </c>
      <c r="L3384" t="str">
        <f>VLOOKUP($K3384,Neighborhoods!$A:$C,2,0)</f>
        <v>Queens</v>
      </c>
      <c r="M3384" t="str">
        <f>VLOOKUP($K3384,Neighborhoods!$A:$C,3,0)</f>
        <v>Flushing</v>
      </c>
      <c r="N3384" t="str">
        <f>INDEX(Neighborhoods!$A:$C, MATCH(Places!$K3384,Neighborhoods!$A:$A,0), MATCH(Places!N$1,Neighborhoods!$A$1:$C$1,0))</f>
        <v>Queens</v>
      </c>
      <c r="O3384" t="str">
        <f>INDEX(Neighborhoods!$A:$C, MATCH(Places!$K3384,Neighborhoods!$A:$A,0), MATCH(Places!O$1,Neighborhoods!$A$1:$C$1,0))</f>
        <v>Flushing</v>
      </c>
      <c r="P3384" t="s">
        <v>1</v>
      </c>
      <c r="Q3384" t="str">
        <f t="shared" si="208"/>
        <v>Yes</v>
      </c>
      <c r="R3384">
        <v>3</v>
      </c>
      <c r="S3384" t="str">
        <f t="shared" si="209"/>
        <v>Medium</v>
      </c>
      <c r="T3384" s="50">
        <v>109</v>
      </c>
      <c r="U3384" s="70">
        <f t="shared" si="210"/>
        <v>0.03</v>
      </c>
      <c r="V3384" s="52">
        <v>4.92</v>
      </c>
      <c r="W3384" s="52" t="str" cm="1">
        <f t="array" ref="W3384">_xlfn.SWITCH(ROUND(V3384,0),5,"Excellent",4,"Good",3,"Ok","Bad")</f>
        <v>Excellent</v>
      </c>
      <c r="X3384">
        <v>96</v>
      </c>
      <c r="Y3384" t="str">
        <f t="shared" si="211"/>
        <v>No</v>
      </c>
      <c r="Z3384" s="68">
        <v>43132</v>
      </c>
      <c r="AA3384" s="68">
        <v>44045</v>
      </c>
      <c r="AB3384">
        <v>83</v>
      </c>
      <c r="AC3384" t="s">
        <v>15615</v>
      </c>
    </row>
    <row r="3385" spans="1:29" x14ac:dyDescent="0.3">
      <c r="A3385" t="s">
        <v>14109</v>
      </c>
      <c r="B3385">
        <v>1210</v>
      </c>
      <c r="C3385" t="str">
        <f>VLOOKUP($B3385,Hosts!$A:$M,10,0)</f>
        <v>Within an hour</v>
      </c>
      <c r="D3385" s="70">
        <f>VLOOKUP($B3385,Hosts!$A:$M,11,0)</f>
        <v>1</v>
      </c>
      <c r="E3385" s="70">
        <f>VLOOKUP($B3385,Hosts!$A:$M,12,0)</f>
        <v>0.5</v>
      </c>
      <c r="F3385" t="str">
        <f>VLOOKUP($B3385,Hosts!$A:$M,13,0)</f>
        <v>No</v>
      </c>
      <c r="G3385" t="str">
        <f>INDEX(Hosts!$A:$M, MATCH(Places!$B3385,Hosts!$A:$A,0), MATCH(Places!G$1,Hosts!$A$1:$M$1,0))</f>
        <v>Within an hour</v>
      </c>
      <c r="H3385" s="70">
        <f>INDEX(Hosts!$A:$M, MATCH(Places!$B3385,Hosts!$A:$A,0), MATCH(Places!H$1,Hosts!$A$1:$M$1,0))</f>
        <v>1</v>
      </c>
      <c r="I3385" s="70">
        <f>INDEX(Hosts!$A:$M, MATCH(Places!$B3385,Hosts!$A:$A,0), MATCH(Places!I$1,Hosts!$A$1:$M$1,0))</f>
        <v>0.5</v>
      </c>
      <c r="J3385" t="str">
        <f>INDEX(Hosts!$A:$M, MATCH(Places!$B3385,Hosts!$A:$A,0), MATCH(Places!J$1,Hosts!$A$1:$M$1,0))</f>
        <v>No</v>
      </c>
      <c r="K3385">
        <v>12</v>
      </c>
      <c r="L3385" t="str">
        <f>VLOOKUP($K3385,Neighborhoods!$A:$C,2,0)</f>
        <v>Brooklyn</v>
      </c>
      <c r="M3385" t="str">
        <f>VLOOKUP($K3385,Neighborhoods!$A:$C,3,0)</f>
        <v>Williamsburg</v>
      </c>
      <c r="N3385" t="str">
        <f>INDEX(Neighborhoods!$A:$C, MATCH(Places!$K3385,Neighborhoods!$A:$A,0), MATCH(Places!N$1,Neighborhoods!$A$1:$C$1,0))</f>
        <v>Brooklyn</v>
      </c>
      <c r="O3385" t="str">
        <f>INDEX(Neighborhoods!$A:$C, MATCH(Places!$K3385,Neighborhoods!$A:$A,0), MATCH(Places!O$1,Neighborhoods!$A$1:$C$1,0))</f>
        <v>Williamsburg</v>
      </c>
      <c r="P3385" t="s">
        <v>11822</v>
      </c>
      <c r="Q3385" t="str">
        <f t="shared" si="208"/>
        <v>No</v>
      </c>
      <c r="R3385">
        <v>3</v>
      </c>
      <c r="S3385" t="str">
        <f t="shared" si="209"/>
        <v>Medium</v>
      </c>
      <c r="T3385" s="50">
        <v>175</v>
      </c>
      <c r="U3385" s="70">
        <f t="shared" si="210"/>
        <v>0.03</v>
      </c>
      <c r="V3385" s="52">
        <v>5</v>
      </c>
      <c r="W3385" s="52" t="str" cm="1">
        <f t="array" ref="W3385">_xlfn.SWITCH(ROUND(V3385,0),5,"Excellent",4,"Good",3,"Ok","Bad")</f>
        <v>Excellent</v>
      </c>
      <c r="X3385">
        <v>7</v>
      </c>
      <c r="Y3385" t="str">
        <f t="shared" si="211"/>
        <v>No</v>
      </c>
      <c r="Z3385" s="68">
        <v>43149</v>
      </c>
      <c r="AA3385" s="68">
        <v>43198</v>
      </c>
      <c r="AB3385">
        <v>97</v>
      </c>
      <c r="AC3385" t="s">
        <v>15615</v>
      </c>
    </row>
    <row r="3386" spans="1:29" x14ac:dyDescent="0.3">
      <c r="A3386" t="s">
        <v>2465</v>
      </c>
      <c r="B3386">
        <v>3603</v>
      </c>
      <c r="C3386" t="str">
        <f>VLOOKUP($B3386,Hosts!$A:$M,10,0)</f>
        <v>Within a few hours</v>
      </c>
      <c r="D3386" s="70">
        <f>VLOOKUP($B3386,Hosts!$A:$M,11,0)</f>
        <v>1</v>
      </c>
      <c r="E3386" s="70">
        <f>VLOOKUP($B3386,Hosts!$A:$M,12,0)</f>
        <v>0.96</v>
      </c>
      <c r="F3386" t="str">
        <f>VLOOKUP($B3386,Hosts!$A:$M,13,0)</f>
        <v>Yes</v>
      </c>
      <c r="G3386" t="str">
        <f>INDEX(Hosts!$A:$M, MATCH(Places!$B3386,Hosts!$A:$A,0), MATCH(Places!G$1,Hosts!$A$1:$M$1,0))</f>
        <v>Within a few hours</v>
      </c>
      <c r="H3386" s="70">
        <f>INDEX(Hosts!$A:$M, MATCH(Places!$B3386,Hosts!$A:$A,0), MATCH(Places!H$1,Hosts!$A$1:$M$1,0))</f>
        <v>1</v>
      </c>
      <c r="I3386" s="70">
        <f>INDEX(Hosts!$A:$M, MATCH(Places!$B3386,Hosts!$A:$A,0), MATCH(Places!I$1,Hosts!$A$1:$M$1,0))</f>
        <v>0.96</v>
      </c>
      <c r="J3386" t="str">
        <f>INDEX(Hosts!$A:$M, MATCH(Places!$B3386,Hosts!$A:$A,0), MATCH(Places!J$1,Hosts!$A$1:$M$1,0))</f>
        <v>Yes</v>
      </c>
      <c r="K3386">
        <v>17</v>
      </c>
      <c r="L3386" t="str">
        <f>VLOOKUP($K3386,Neighborhoods!$A:$C,2,0)</f>
        <v>Manhattan</v>
      </c>
      <c r="M3386" t="str">
        <f>VLOOKUP($K3386,Neighborhoods!$A:$C,3,0)</f>
        <v>Hell's Kitchen</v>
      </c>
      <c r="N3386" t="str">
        <f>INDEX(Neighborhoods!$A:$C, MATCH(Places!$K3386,Neighborhoods!$A:$A,0), MATCH(Places!N$1,Neighborhoods!$A$1:$C$1,0))</f>
        <v>Manhattan</v>
      </c>
      <c r="O3386" t="str">
        <f>INDEX(Neighborhoods!$A:$C, MATCH(Places!$K3386,Neighborhoods!$A:$A,0), MATCH(Places!O$1,Neighborhoods!$A$1:$C$1,0))</f>
        <v>Hell's Kitchen</v>
      </c>
      <c r="P3386" t="s">
        <v>11822</v>
      </c>
      <c r="Q3386" t="str">
        <f t="shared" si="208"/>
        <v>No</v>
      </c>
      <c r="R3386">
        <v>2</v>
      </c>
      <c r="S3386" t="str">
        <f t="shared" si="209"/>
        <v>Small</v>
      </c>
      <c r="T3386" s="50">
        <v>135</v>
      </c>
      <c r="U3386" s="70">
        <f t="shared" si="210"/>
        <v>0.03</v>
      </c>
      <c r="V3386" s="52">
        <v>4.9800000000000004</v>
      </c>
      <c r="W3386" s="52" t="str" cm="1">
        <f t="array" ref="W3386">_xlfn.SWITCH(ROUND(V3386,0),5,"Excellent",4,"Good",3,"Ok","Bad")</f>
        <v>Excellent</v>
      </c>
      <c r="X3386">
        <v>51</v>
      </c>
      <c r="Y3386" t="str">
        <f t="shared" si="211"/>
        <v>No</v>
      </c>
      <c r="Z3386" s="68">
        <v>43429</v>
      </c>
      <c r="AA3386" s="68">
        <v>43878</v>
      </c>
      <c r="AB3386">
        <v>15</v>
      </c>
      <c r="AC3386" t="s">
        <v>15615</v>
      </c>
    </row>
    <row r="3387" spans="1:29" x14ac:dyDescent="0.3">
      <c r="A3387" t="s">
        <v>2466</v>
      </c>
      <c r="B3387">
        <v>2821</v>
      </c>
      <c r="C3387" t="str">
        <f>VLOOKUP($B3387,Hosts!$A:$M,10,0)</f>
        <v>A few days or more</v>
      </c>
      <c r="D3387" s="70">
        <f>VLOOKUP($B3387,Hosts!$A:$M,11,0)</f>
        <v>0</v>
      </c>
      <c r="E3387" s="70">
        <f>VLOOKUP($B3387,Hosts!$A:$M,12,0)</f>
        <v>0.33</v>
      </c>
      <c r="F3387" t="str">
        <f>VLOOKUP($B3387,Hosts!$A:$M,13,0)</f>
        <v>No</v>
      </c>
      <c r="G3387" t="str">
        <f>INDEX(Hosts!$A:$M, MATCH(Places!$B3387,Hosts!$A:$A,0), MATCH(Places!G$1,Hosts!$A$1:$M$1,0))</f>
        <v>A few days or more</v>
      </c>
      <c r="H3387" s="70">
        <f>INDEX(Hosts!$A:$M, MATCH(Places!$B3387,Hosts!$A:$A,0), MATCH(Places!H$1,Hosts!$A$1:$M$1,0))</f>
        <v>0</v>
      </c>
      <c r="I3387" s="70">
        <f>INDEX(Hosts!$A:$M, MATCH(Places!$B3387,Hosts!$A:$A,0), MATCH(Places!I$1,Hosts!$A$1:$M$1,0))</f>
        <v>0.33</v>
      </c>
      <c r="J3387" t="str">
        <f>INDEX(Hosts!$A:$M, MATCH(Places!$B3387,Hosts!$A:$A,0), MATCH(Places!J$1,Hosts!$A$1:$M$1,0))</f>
        <v>No</v>
      </c>
      <c r="K3387">
        <v>21</v>
      </c>
      <c r="L3387" t="str">
        <f>VLOOKUP($K3387,Neighborhoods!$A:$C,2,0)</f>
        <v>Queens</v>
      </c>
      <c r="M3387" t="str">
        <f>VLOOKUP($K3387,Neighborhoods!$A:$C,3,0)</f>
        <v>Astoria</v>
      </c>
      <c r="N3387" t="str">
        <f>INDEX(Neighborhoods!$A:$C, MATCH(Places!$K3387,Neighborhoods!$A:$A,0), MATCH(Places!N$1,Neighborhoods!$A$1:$C$1,0))</f>
        <v>Queens</v>
      </c>
      <c r="O3387" t="str">
        <f>INDEX(Neighborhoods!$A:$C, MATCH(Places!$K3387,Neighborhoods!$A:$A,0), MATCH(Places!O$1,Neighborhoods!$A$1:$C$1,0))</f>
        <v>Astoria</v>
      </c>
      <c r="P3387" t="s">
        <v>11822</v>
      </c>
      <c r="Q3387" t="str">
        <f t="shared" si="208"/>
        <v>No</v>
      </c>
      <c r="R3387">
        <v>2</v>
      </c>
      <c r="S3387" t="str">
        <f t="shared" si="209"/>
        <v>Small</v>
      </c>
      <c r="T3387" s="50">
        <v>175</v>
      </c>
      <c r="U3387" s="70">
        <f t="shared" si="210"/>
        <v>0.03</v>
      </c>
      <c r="V3387" s="52">
        <v>4.6900000000000004</v>
      </c>
      <c r="W3387" s="52" t="str" cm="1">
        <f t="array" ref="W3387">_xlfn.SWITCH(ROUND(V3387,0),5,"Excellent",4,"Good",3,"Ok","Bad")</f>
        <v>Excellent</v>
      </c>
      <c r="X3387">
        <v>26</v>
      </c>
      <c r="Y3387" t="str">
        <f t="shared" si="211"/>
        <v>No</v>
      </c>
      <c r="Z3387" s="68">
        <v>43129</v>
      </c>
      <c r="AA3387" s="68">
        <v>43764</v>
      </c>
      <c r="AB3387">
        <v>45</v>
      </c>
      <c r="AC3387" t="s">
        <v>15615</v>
      </c>
    </row>
    <row r="3388" spans="1:29" x14ac:dyDescent="0.3">
      <c r="A3388" t="s">
        <v>2467</v>
      </c>
      <c r="B3388">
        <v>910</v>
      </c>
      <c r="C3388" t="str">
        <f>VLOOKUP($B3388,Hosts!$A:$M,10,0)</f>
        <v>Within a few hours</v>
      </c>
      <c r="D3388" s="70">
        <f>VLOOKUP($B3388,Hosts!$A:$M,11,0)</f>
        <v>1</v>
      </c>
      <c r="E3388" s="70">
        <f>VLOOKUP($B3388,Hosts!$A:$M,12,0)</f>
        <v>0.69</v>
      </c>
      <c r="F3388" t="str">
        <f>VLOOKUP($B3388,Hosts!$A:$M,13,0)</f>
        <v>Yes</v>
      </c>
      <c r="G3388" t="str">
        <f>INDEX(Hosts!$A:$M, MATCH(Places!$B3388,Hosts!$A:$A,0), MATCH(Places!G$1,Hosts!$A$1:$M$1,0))</f>
        <v>Within a few hours</v>
      </c>
      <c r="H3388" s="70">
        <f>INDEX(Hosts!$A:$M, MATCH(Places!$B3388,Hosts!$A:$A,0), MATCH(Places!H$1,Hosts!$A$1:$M$1,0))</f>
        <v>1</v>
      </c>
      <c r="I3388" s="70">
        <f>INDEX(Hosts!$A:$M, MATCH(Places!$B3388,Hosts!$A:$A,0), MATCH(Places!I$1,Hosts!$A$1:$M$1,0))</f>
        <v>0.69</v>
      </c>
      <c r="J3388" t="str">
        <f>INDEX(Hosts!$A:$M, MATCH(Places!$B3388,Hosts!$A:$A,0), MATCH(Places!J$1,Hosts!$A$1:$M$1,0))</f>
        <v>Yes</v>
      </c>
      <c r="K3388">
        <v>7</v>
      </c>
      <c r="L3388" t="str">
        <f>VLOOKUP($K3388,Neighborhoods!$A:$C,2,0)</f>
        <v>Brooklyn</v>
      </c>
      <c r="M3388" t="str">
        <f>VLOOKUP($K3388,Neighborhoods!$A:$C,3,0)</f>
        <v>Bedford-Stuyvesant</v>
      </c>
      <c r="N3388" t="str">
        <f>INDEX(Neighborhoods!$A:$C, MATCH(Places!$K3388,Neighborhoods!$A:$A,0), MATCH(Places!N$1,Neighborhoods!$A$1:$C$1,0))</f>
        <v>Brooklyn</v>
      </c>
      <c r="O3388" t="str">
        <f>INDEX(Neighborhoods!$A:$C, MATCH(Places!$K3388,Neighborhoods!$A:$A,0), MATCH(Places!O$1,Neighborhoods!$A$1:$C$1,0))</f>
        <v>Bedford-Stuyvesant</v>
      </c>
      <c r="P3388" t="s">
        <v>11822</v>
      </c>
      <c r="Q3388" t="str">
        <f t="shared" si="208"/>
        <v>No</v>
      </c>
      <c r="R3388">
        <v>8</v>
      </c>
      <c r="S3388" t="str">
        <f t="shared" si="209"/>
        <v>Large</v>
      </c>
      <c r="T3388" s="50">
        <v>250</v>
      </c>
      <c r="U3388" s="70">
        <f t="shared" si="210"/>
        <v>0.04</v>
      </c>
      <c r="V3388" s="52">
        <v>4.84</v>
      </c>
      <c r="W3388" s="52" t="str" cm="1">
        <f t="array" ref="W3388">_xlfn.SWITCH(ROUND(V3388,0),5,"Excellent",4,"Good",3,"Ok","Bad")</f>
        <v>Excellent</v>
      </c>
      <c r="X3388">
        <v>55</v>
      </c>
      <c r="Y3388" t="str">
        <f t="shared" si="211"/>
        <v>No</v>
      </c>
      <c r="Z3388" s="68">
        <v>43203</v>
      </c>
      <c r="AA3388" s="68">
        <v>43982</v>
      </c>
      <c r="AB3388">
        <v>320</v>
      </c>
      <c r="AC3388" t="s">
        <v>15615</v>
      </c>
    </row>
    <row r="3389" spans="1:29" x14ac:dyDescent="0.3">
      <c r="A3389" t="s">
        <v>2468</v>
      </c>
      <c r="B3389">
        <v>3141</v>
      </c>
      <c r="C3389" t="str">
        <f>VLOOKUP($B3389,Hosts!$A:$M,10,0)</f>
        <v>Within an hour</v>
      </c>
      <c r="D3389" s="70">
        <f>VLOOKUP($B3389,Hosts!$A:$M,11,0)</f>
        <v>0.97</v>
      </c>
      <c r="E3389" s="70">
        <f>VLOOKUP($B3389,Hosts!$A:$M,12,0)</f>
        <v>1</v>
      </c>
      <c r="F3389" t="str">
        <f>VLOOKUP($B3389,Hosts!$A:$M,13,0)</f>
        <v>No</v>
      </c>
      <c r="G3389" t="str">
        <f>INDEX(Hosts!$A:$M, MATCH(Places!$B3389,Hosts!$A:$A,0), MATCH(Places!G$1,Hosts!$A$1:$M$1,0))</f>
        <v>Within an hour</v>
      </c>
      <c r="H3389" s="70">
        <f>INDEX(Hosts!$A:$M, MATCH(Places!$B3389,Hosts!$A:$A,0), MATCH(Places!H$1,Hosts!$A$1:$M$1,0))</f>
        <v>0.97</v>
      </c>
      <c r="I3389" s="70">
        <f>INDEX(Hosts!$A:$M, MATCH(Places!$B3389,Hosts!$A:$A,0), MATCH(Places!I$1,Hosts!$A$1:$M$1,0))</f>
        <v>1</v>
      </c>
      <c r="J3389" t="str">
        <f>INDEX(Hosts!$A:$M, MATCH(Places!$B3389,Hosts!$A:$A,0), MATCH(Places!J$1,Hosts!$A$1:$M$1,0))</f>
        <v>No</v>
      </c>
      <c r="K3389">
        <v>19</v>
      </c>
      <c r="L3389" t="str">
        <f>VLOOKUP($K3389,Neighborhoods!$A:$C,2,0)</f>
        <v>Manhattan</v>
      </c>
      <c r="M3389" t="str">
        <f>VLOOKUP($K3389,Neighborhoods!$A:$C,3,0)</f>
        <v>Upper East Side</v>
      </c>
      <c r="N3389" t="str">
        <f>INDEX(Neighborhoods!$A:$C, MATCH(Places!$K3389,Neighborhoods!$A:$A,0), MATCH(Places!N$1,Neighborhoods!$A$1:$C$1,0))</f>
        <v>Manhattan</v>
      </c>
      <c r="O3389" t="str">
        <f>INDEX(Neighborhoods!$A:$C, MATCH(Places!$K3389,Neighborhoods!$A:$A,0), MATCH(Places!O$1,Neighborhoods!$A$1:$C$1,0))</f>
        <v>Upper East Side</v>
      </c>
      <c r="P3389" t="s">
        <v>11822</v>
      </c>
      <c r="Q3389" t="str">
        <f t="shared" si="208"/>
        <v>No</v>
      </c>
      <c r="R3389">
        <v>8</v>
      </c>
      <c r="S3389" t="str">
        <f t="shared" si="209"/>
        <v>Large</v>
      </c>
      <c r="T3389" s="50">
        <v>300</v>
      </c>
      <c r="U3389" s="70">
        <f t="shared" si="210"/>
        <v>0.04</v>
      </c>
      <c r="V3389" s="52">
        <v>5</v>
      </c>
      <c r="W3389" s="52" t="str" cm="1">
        <f t="array" ref="W3389">_xlfn.SWITCH(ROUND(V3389,0),5,"Excellent",4,"Good",3,"Ok","Bad")</f>
        <v>Excellent</v>
      </c>
      <c r="X3389">
        <v>3</v>
      </c>
      <c r="Y3389" t="str">
        <f t="shared" si="211"/>
        <v>No</v>
      </c>
      <c r="Z3389" s="68">
        <v>43490</v>
      </c>
      <c r="AA3389" s="68">
        <v>43859</v>
      </c>
      <c r="AB3389">
        <v>319</v>
      </c>
      <c r="AC3389" t="s">
        <v>15616</v>
      </c>
    </row>
    <row r="3390" spans="1:29" x14ac:dyDescent="0.3">
      <c r="A3390" t="s">
        <v>2469</v>
      </c>
      <c r="B3390">
        <v>1597</v>
      </c>
      <c r="C3390" t="str">
        <f>VLOOKUP($B3390,Hosts!$A:$M,10,0)</f>
        <v>Within a few hours</v>
      </c>
      <c r="D3390" s="70">
        <f>VLOOKUP($B3390,Hosts!$A:$M,11,0)</f>
        <v>1</v>
      </c>
      <c r="E3390" s="70">
        <f>VLOOKUP($B3390,Hosts!$A:$M,12,0)</f>
        <v>0.61</v>
      </c>
      <c r="F3390" t="str">
        <f>VLOOKUP($B3390,Hosts!$A:$M,13,0)</f>
        <v>No</v>
      </c>
      <c r="G3390" t="str">
        <f>INDEX(Hosts!$A:$M, MATCH(Places!$B3390,Hosts!$A:$A,0), MATCH(Places!G$1,Hosts!$A$1:$M$1,0))</f>
        <v>Within a few hours</v>
      </c>
      <c r="H3390" s="70">
        <f>INDEX(Hosts!$A:$M, MATCH(Places!$B3390,Hosts!$A:$A,0), MATCH(Places!H$1,Hosts!$A$1:$M$1,0))</f>
        <v>1</v>
      </c>
      <c r="I3390" s="70">
        <f>INDEX(Hosts!$A:$M, MATCH(Places!$B3390,Hosts!$A:$A,0), MATCH(Places!I$1,Hosts!$A$1:$M$1,0))</f>
        <v>0.61</v>
      </c>
      <c r="J3390" t="str">
        <f>INDEX(Hosts!$A:$M, MATCH(Places!$B3390,Hosts!$A:$A,0), MATCH(Places!J$1,Hosts!$A$1:$M$1,0))</f>
        <v>No</v>
      </c>
      <c r="K3390">
        <v>18</v>
      </c>
      <c r="L3390" t="str">
        <f>VLOOKUP($K3390,Neighborhoods!$A:$C,2,0)</f>
        <v>Manhattan</v>
      </c>
      <c r="M3390" t="str">
        <f>VLOOKUP($K3390,Neighborhoods!$A:$C,3,0)</f>
        <v>Midtown</v>
      </c>
      <c r="N3390" t="str">
        <f>INDEX(Neighborhoods!$A:$C, MATCH(Places!$K3390,Neighborhoods!$A:$A,0), MATCH(Places!N$1,Neighborhoods!$A$1:$C$1,0))</f>
        <v>Manhattan</v>
      </c>
      <c r="O3390" t="str">
        <f>INDEX(Neighborhoods!$A:$C, MATCH(Places!$K3390,Neighborhoods!$A:$A,0), MATCH(Places!O$1,Neighborhoods!$A$1:$C$1,0))</f>
        <v>Midtown</v>
      </c>
      <c r="P3390" t="s">
        <v>1</v>
      </c>
      <c r="Q3390" t="str">
        <f t="shared" si="208"/>
        <v>Yes</v>
      </c>
      <c r="R3390">
        <v>3</v>
      </c>
      <c r="S3390" t="str">
        <f t="shared" si="209"/>
        <v>Medium</v>
      </c>
      <c r="T3390" s="50">
        <v>149</v>
      </c>
      <c r="U3390" s="70">
        <f t="shared" si="210"/>
        <v>0.03</v>
      </c>
      <c r="V3390" s="52">
        <v>4.8899999999999997</v>
      </c>
      <c r="W3390" s="52" t="str" cm="1">
        <f t="array" ref="W3390">_xlfn.SWITCH(ROUND(V3390,0),5,"Excellent",4,"Good",3,"Ok","Bad")</f>
        <v>Excellent</v>
      </c>
      <c r="X3390">
        <v>38</v>
      </c>
      <c r="Y3390" t="str">
        <f t="shared" si="211"/>
        <v>No</v>
      </c>
      <c r="Z3390" s="68">
        <v>43135</v>
      </c>
      <c r="AA3390" s="68">
        <v>43777</v>
      </c>
      <c r="AB3390">
        <v>90</v>
      </c>
      <c r="AC3390" t="s">
        <v>15615</v>
      </c>
    </row>
    <row r="3391" spans="1:29" x14ac:dyDescent="0.3">
      <c r="A3391" t="s">
        <v>14820</v>
      </c>
      <c r="B3391">
        <v>1936</v>
      </c>
      <c r="C3391" t="str">
        <f>VLOOKUP($B3391,Hosts!$A:$M,10,0)</f>
        <v>Within a few hours</v>
      </c>
      <c r="D3391" s="70">
        <f>VLOOKUP($B3391,Hosts!$A:$M,11,0)</f>
        <v>1</v>
      </c>
      <c r="E3391" s="70">
        <f>VLOOKUP($B3391,Hosts!$A:$M,12,0)</f>
        <v>1</v>
      </c>
      <c r="F3391" t="str">
        <f>VLOOKUP($B3391,Hosts!$A:$M,13,0)</f>
        <v>Yes</v>
      </c>
      <c r="G3391" t="str">
        <f>INDEX(Hosts!$A:$M, MATCH(Places!$B3391,Hosts!$A:$A,0), MATCH(Places!G$1,Hosts!$A$1:$M$1,0))</f>
        <v>Within a few hours</v>
      </c>
      <c r="H3391" s="70">
        <f>INDEX(Hosts!$A:$M, MATCH(Places!$B3391,Hosts!$A:$A,0), MATCH(Places!H$1,Hosts!$A$1:$M$1,0))</f>
        <v>1</v>
      </c>
      <c r="I3391" s="70">
        <f>INDEX(Hosts!$A:$M, MATCH(Places!$B3391,Hosts!$A:$A,0), MATCH(Places!I$1,Hosts!$A$1:$M$1,0))</f>
        <v>1</v>
      </c>
      <c r="J3391" t="str">
        <f>INDEX(Hosts!$A:$M, MATCH(Places!$B3391,Hosts!$A:$A,0), MATCH(Places!J$1,Hosts!$A$1:$M$1,0))</f>
        <v>Yes</v>
      </c>
      <c r="K3391">
        <v>7</v>
      </c>
      <c r="L3391" t="str">
        <f>VLOOKUP($K3391,Neighborhoods!$A:$C,2,0)</f>
        <v>Brooklyn</v>
      </c>
      <c r="M3391" t="str">
        <f>VLOOKUP($K3391,Neighborhoods!$A:$C,3,0)</f>
        <v>Bedford-Stuyvesant</v>
      </c>
      <c r="N3391" t="str">
        <f>INDEX(Neighborhoods!$A:$C, MATCH(Places!$K3391,Neighborhoods!$A:$A,0), MATCH(Places!N$1,Neighborhoods!$A$1:$C$1,0))</f>
        <v>Brooklyn</v>
      </c>
      <c r="O3391" t="str">
        <f>INDEX(Neighborhoods!$A:$C, MATCH(Places!$K3391,Neighborhoods!$A:$A,0), MATCH(Places!O$1,Neighborhoods!$A$1:$C$1,0))</f>
        <v>Bedford-Stuyvesant</v>
      </c>
      <c r="P3391" t="s">
        <v>11822</v>
      </c>
      <c r="Q3391" t="str">
        <f t="shared" si="208"/>
        <v>No</v>
      </c>
      <c r="R3391">
        <v>4</v>
      </c>
      <c r="S3391" t="str">
        <f t="shared" si="209"/>
        <v>Medium</v>
      </c>
      <c r="T3391" s="50">
        <v>114</v>
      </c>
      <c r="U3391" s="70">
        <f t="shared" si="210"/>
        <v>0.03</v>
      </c>
      <c r="V3391" s="52">
        <v>4.5999999999999996</v>
      </c>
      <c r="W3391" s="52" t="str" cm="1">
        <f t="array" ref="W3391">_xlfn.SWITCH(ROUND(V3391,0),5,"Excellent",4,"Good",3,"Ok","Bad")</f>
        <v>Excellent</v>
      </c>
      <c r="X3391">
        <v>106</v>
      </c>
      <c r="Y3391" t="str">
        <f t="shared" si="211"/>
        <v>No</v>
      </c>
      <c r="Z3391" s="68">
        <v>43142</v>
      </c>
      <c r="AA3391" s="68">
        <v>43905</v>
      </c>
      <c r="AB3391">
        <v>356</v>
      </c>
      <c r="AC3391" t="s">
        <v>15615</v>
      </c>
    </row>
    <row r="3392" spans="1:29" x14ac:dyDescent="0.3">
      <c r="A3392" t="s">
        <v>2470</v>
      </c>
      <c r="B3392">
        <v>1425</v>
      </c>
      <c r="C3392" t="str">
        <f>VLOOKUP($B3392,Hosts!$A:$M,10,0)</f>
        <v>Within a day</v>
      </c>
      <c r="D3392" s="70">
        <f>VLOOKUP($B3392,Hosts!$A:$M,11,0)</f>
        <v>0.67</v>
      </c>
      <c r="E3392" s="70">
        <f>VLOOKUP($B3392,Hosts!$A:$M,12,0)</f>
        <v>0.33</v>
      </c>
      <c r="F3392" t="str">
        <f>VLOOKUP($B3392,Hosts!$A:$M,13,0)</f>
        <v>No</v>
      </c>
      <c r="G3392" t="str">
        <f>INDEX(Hosts!$A:$M, MATCH(Places!$B3392,Hosts!$A:$A,0), MATCH(Places!G$1,Hosts!$A$1:$M$1,0))</f>
        <v>Within a day</v>
      </c>
      <c r="H3392" s="70">
        <f>INDEX(Hosts!$A:$M, MATCH(Places!$B3392,Hosts!$A:$A,0), MATCH(Places!H$1,Hosts!$A$1:$M$1,0))</f>
        <v>0.67</v>
      </c>
      <c r="I3392" s="70">
        <f>INDEX(Hosts!$A:$M, MATCH(Places!$B3392,Hosts!$A:$A,0), MATCH(Places!I$1,Hosts!$A$1:$M$1,0))</f>
        <v>0.33</v>
      </c>
      <c r="J3392" t="str">
        <f>INDEX(Hosts!$A:$M, MATCH(Places!$B3392,Hosts!$A:$A,0), MATCH(Places!J$1,Hosts!$A$1:$M$1,0))</f>
        <v>No</v>
      </c>
      <c r="K3392">
        <v>8</v>
      </c>
      <c r="L3392" t="str">
        <f>VLOOKUP($K3392,Neighborhoods!$A:$C,2,0)</f>
        <v>Brooklyn</v>
      </c>
      <c r="M3392" t="str">
        <f>VLOOKUP($K3392,Neighborhoods!$A:$C,3,0)</f>
        <v>Bushwick</v>
      </c>
      <c r="N3392" t="str">
        <f>INDEX(Neighborhoods!$A:$C, MATCH(Places!$K3392,Neighborhoods!$A:$A,0), MATCH(Places!N$1,Neighborhoods!$A$1:$C$1,0))</f>
        <v>Brooklyn</v>
      </c>
      <c r="O3392" t="str">
        <f>INDEX(Neighborhoods!$A:$C, MATCH(Places!$K3392,Neighborhoods!$A:$A,0), MATCH(Places!O$1,Neighborhoods!$A$1:$C$1,0))</f>
        <v>Bushwick</v>
      </c>
      <c r="P3392" t="s">
        <v>1</v>
      </c>
      <c r="Q3392" t="str">
        <f t="shared" si="208"/>
        <v>Yes</v>
      </c>
      <c r="R3392">
        <v>4</v>
      </c>
      <c r="S3392" t="str">
        <f t="shared" si="209"/>
        <v>Medium</v>
      </c>
      <c r="T3392" s="50">
        <v>55</v>
      </c>
      <c r="U3392" s="70">
        <f t="shared" si="210"/>
        <v>0.03</v>
      </c>
      <c r="V3392" s="52">
        <v>5</v>
      </c>
      <c r="W3392" s="52" t="str" cm="1">
        <f t="array" ref="W3392">_xlfn.SWITCH(ROUND(V3392,0),5,"Excellent",4,"Good",3,"Ok","Bad")</f>
        <v>Excellent</v>
      </c>
      <c r="X3392">
        <v>4</v>
      </c>
      <c r="Y3392" t="str">
        <f t="shared" si="211"/>
        <v>No</v>
      </c>
      <c r="Z3392" s="68">
        <v>43139</v>
      </c>
      <c r="AA3392" s="68">
        <v>43175</v>
      </c>
      <c r="AB3392">
        <v>179</v>
      </c>
      <c r="AC3392" t="s">
        <v>15615</v>
      </c>
    </row>
    <row r="3393" spans="1:29" x14ac:dyDescent="0.3">
      <c r="A3393" t="s">
        <v>2471</v>
      </c>
      <c r="B3393">
        <v>1216</v>
      </c>
      <c r="C3393" t="str">
        <f>VLOOKUP($B3393,Hosts!$A:$M,10,0)</f>
        <v>Within a day</v>
      </c>
      <c r="D3393" s="70">
        <f>VLOOKUP($B3393,Hosts!$A:$M,11,0)</f>
        <v>1</v>
      </c>
      <c r="E3393" s="70">
        <f>VLOOKUP($B3393,Hosts!$A:$M,12,0)</f>
        <v>0.28999999999999998</v>
      </c>
      <c r="F3393" t="str">
        <f>VLOOKUP($B3393,Hosts!$A:$M,13,0)</f>
        <v>No</v>
      </c>
      <c r="G3393" t="str">
        <f>INDEX(Hosts!$A:$M, MATCH(Places!$B3393,Hosts!$A:$A,0), MATCH(Places!G$1,Hosts!$A$1:$M$1,0))</f>
        <v>Within a day</v>
      </c>
      <c r="H3393" s="70">
        <f>INDEX(Hosts!$A:$M, MATCH(Places!$B3393,Hosts!$A:$A,0), MATCH(Places!H$1,Hosts!$A$1:$M$1,0))</f>
        <v>1</v>
      </c>
      <c r="I3393" s="70">
        <f>INDEX(Hosts!$A:$M, MATCH(Places!$B3393,Hosts!$A:$A,0), MATCH(Places!I$1,Hosts!$A$1:$M$1,0))</f>
        <v>0.28999999999999998</v>
      </c>
      <c r="J3393" t="str">
        <f>INDEX(Hosts!$A:$M, MATCH(Places!$B3393,Hosts!$A:$A,0), MATCH(Places!J$1,Hosts!$A$1:$M$1,0))</f>
        <v>No</v>
      </c>
      <c r="K3393">
        <v>12</v>
      </c>
      <c r="L3393" t="str">
        <f>VLOOKUP($K3393,Neighborhoods!$A:$C,2,0)</f>
        <v>Brooklyn</v>
      </c>
      <c r="M3393" t="str">
        <f>VLOOKUP($K3393,Neighborhoods!$A:$C,3,0)</f>
        <v>Williamsburg</v>
      </c>
      <c r="N3393" t="str">
        <f>INDEX(Neighborhoods!$A:$C, MATCH(Places!$K3393,Neighborhoods!$A:$A,0), MATCH(Places!N$1,Neighborhoods!$A$1:$C$1,0))</f>
        <v>Brooklyn</v>
      </c>
      <c r="O3393" t="str">
        <f>INDEX(Neighborhoods!$A:$C, MATCH(Places!$K3393,Neighborhoods!$A:$A,0), MATCH(Places!O$1,Neighborhoods!$A$1:$C$1,0))</f>
        <v>Williamsburg</v>
      </c>
      <c r="P3393" t="s">
        <v>11822</v>
      </c>
      <c r="Q3393" t="str">
        <f t="shared" si="208"/>
        <v>No</v>
      </c>
      <c r="R3393">
        <v>2</v>
      </c>
      <c r="S3393" t="str">
        <f t="shared" si="209"/>
        <v>Small</v>
      </c>
      <c r="T3393" s="50">
        <v>156</v>
      </c>
      <c r="U3393" s="70">
        <f t="shared" si="210"/>
        <v>0.03</v>
      </c>
      <c r="V3393" s="52">
        <v>4.8099999999999996</v>
      </c>
      <c r="W3393" s="52" t="str" cm="1">
        <f t="array" ref="W3393">_xlfn.SWITCH(ROUND(V3393,0),5,"Excellent",4,"Good",3,"Ok","Bad")</f>
        <v>Excellent</v>
      </c>
      <c r="X3393">
        <v>32</v>
      </c>
      <c r="Y3393" t="str">
        <f t="shared" si="211"/>
        <v>No</v>
      </c>
      <c r="Z3393" s="68">
        <v>43149</v>
      </c>
      <c r="AA3393" s="68">
        <v>43891</v>
      </c>
      <c r="AB3393">
        <v>172</v>
      </c>
      <c r="AC3393" t="s">
        <v>15615</v>
      </c>
    </row>
    <row r="3394" spans="1:29" x14ac:dyDescent="0.3">
      <c r="A3394" t="s">
        <v>15176</v>
      </c>
      <c r="B3394">
        <v>2890</v>
      </c>
      <c r="C3394" t="str">
        <f>VLOOKUP($B3394,Hosts!$A:$M,10,0)</f>
        <v>Within a day</v>
      </c>
      <c r="D3394" s="70">
        <f>VLOOKUP($B3394,Hosts!$A:$M,11,0)</f>
        <v>1</v>
      </c>
      <c r="E3394" s="70">
        <f>VLOOKUP($B3394,Hosts!$A:$M,12,0)</f>
        <v>0.73</v>
      </c>
      <c r="F3394" t="str">
        <f>VLOOKUP($B3394,Hosts!$A:$M,13,0)</f>
        <v>Yes</v>
      </c>
      <c r="G3394" t="str">
        <f>INDEX(Hosts!$A:$M, MATCH(Places!$B3394,Hosts!$A:$A,0), MATCH(Places!G$1,Hosts!$A$1:$M$1,0))</f>
        <v>Within a day</v>
      </c>
      <c r="H3394" s="70">
        <f>INDEX(Hosts!$A:$M, MATCH(Places!$B3394,Hosts!$A:$A,0), MATCH(Places!H$1,Hosts!$A$1:$M$1,0))</f>
        <v>1</v>
      </c>
      <c r="I3394" s="70">
        <f>INDEX(Hosts!$A:$M, MATCH(Places!$B3394,Hosts!$A:$A,0), MATCH(Places!I$1,Hosts!$A$1:$M$1,0))</f>
        <v>0.73</v>
      </c>
      <c r="J3394" t="str">
        <f>INDEX(Hosts!$A:$M, MATCH(Places!$B3394,Hosts!$A:$A,0), MATCH(Places!J$1,Hosts!$A$1:$M$1,0))</f>
        <v>Yes</v>
      </c>
      <c r="K3394">
        <v>17</v>
      </c>
      <c r="L3394" t="str">
        <f>VLOOKUP($K3394,Neighborhoods!$A:$C,2,0)</f>
        <v>Manhattan</v>
      </c>
      <c r="M3394" t="str">
        <f>VLOOKUP($K3394,Neighborhoods!$A:$C,3,0)</f>
        <v>Hell's Kitchen</v>
      </c>
      <c r="N3394" t="str">
        <f>INDEX(Neighborhoods!$A:$C, MATCH(Places!$K3394,Neighborhoods!$A:$A,0), MATCH(Places!N$1,Neighborhoods!$A$1:$C$1,0))</f>
        <v>Manhattan</v>
      </c>
      <c r="O3394" t="str">
        <f>INDEX(Neighborhoods!$A:$C, MATCH(Places!$K3394,Neighborhoods!$A:$A,0), MATCH(Places!O$1,Neighborhoods!$A$1:$C$1,0))</f>
        <v>Hell's Kitchen</v>
      </c>
      <c r="P3394" t="s">
        <v>11822</v>
      </c>
      <c r="Q3394" t="str">
        <f t="shared" si="208"/>
        <v>No</v>
      </c>
      <c r="R3394">
        <v>3</v>
      </c>
      <c r="S3394" t="str">
        <f t="shared" si="209"/>
        <v>Medium</v>
      </c>
      <c r="T3394" s="50">
        <v>199</v>
      </c>
      <c r="U3394" s="70">
        <f t="shared" si="210"/>
        <v>0.03</v>
      </c>
      <c r="V3394" s="52">
        <v>5</v>
      </c>
      <c r="W3394" s="52" t="str" cm="1">
        <f t="array" ref="W3394">_xlfn.SWITCH(ROUND(V3394,0),5,"Excellent",4,"Good",3,"Ok","Bad")</f>
        <v>Excellent</v>
      </c>
      <c r="X3394">
        <v>11</v>
      </c>
      <c r="Y3394" t="str">
        <f t="shared" si="211"/>
        <v>No</v>
      </c>
      <c r="Z3394" s="68">
        <v>43721</v>
      </c>
      <c r="AA3394" s="68">
        <v>43828</v>
      </c>
      <c r="AB3394">
        <v>44</v>
      </c>
      <c r="AC3394" t="s">
        <v>15615</v>
      </c>
    </row>
    <row r="3395" spans="1:29" x14ac:dyDescent="0.3">
      <c r="A3395" t="s">
        <v>2472</v>
      </c>
      <c r="B3395">
        <v>1841</v>
      </c>
      <c r="C3395" t="str">
        <f>VLOOKUP($B3395,Hosts!$A:$M,10,0)</f>
        <v>Within a few hours</v>
      </c>
      <c r="D3395" s="70">
        <f>VLOOKUP($B3395,Hosts!$A:$M,11,0)</f>
        <v>0.89</v>
      </c>
      <c r="E3395" s="70">
        <f>VLOOKUP($B3395,Hosts!$A:$M,12,0)</f>
        <v>0.88</v>
      </c>
      <c r="F3395" t="str">
        <f>VLOOKUP($B3395,Hosts!$A:$M,13,0)</f>
        <v>Yes</v>
      </c>
      <c r="G3395" t="str">
        <f>INDEX(Hosts!$A:$M, MATCH(Places!$B3395,Hosts!$A:$A,0), MATCH(Places!G$1,Hosts!$A$1:$M$1,0))</f>
        <v>Within a few hours</v>
      </c>
      <c r="H3395" s="70">
        <f>INDEX(Hosts!$A:$M, MATCH(Places!$B3395,Hosts!$A:$A,0), MATCH(Places!H$1,Hosts!$A$1:$M$1,0))</f>
        <v>0.89</v>
      </c>
      <c r="I3395" s="70">
        <f>INDEX(Hosts!$A:$M, MATCH(Places!$B3395,Hosts!$A:$A,0), MATCH(Places!I$1,Hosts!$A$1:$M$1,0))</f>
        <v>0.88</v>
      </c>
      <c r="J3395" t="str">
        <f>INDEX(Hosts!$A:$M, MATCH(Places!$B3395,Hosts!$A:$A,0), MATCH(Places!J$1,Hosts!$A$1:$M$1,0))</f>
        <v>Yes</v>
      </c>
      <c r="K3395">
        <v>9</v>
      </c>
      <c r="L3395" t="str">
        <f>VLOOKUP($K3395,Neighborhoods!$A:$C,2,0)</f>
        <v>Brooklyn</v>
      </c>
      <c r="M3395" t="str">
        <f>VLOOKUP($K3395,Neighborhoods!$A:$C,3,0)</f>
        <v>Crown Heights</v>
      </c>
      <c r="N3395" t="str">
        <f>INDEX(Neighborhoods!$A:$C, MATCH(Places!$K3395,Neighborhoods!$A:$A,0), MATCH(Places!N$1,Neighborhoods!$A$1:$C$1,0))</f>
        <v>Brooklyn</v>
      </c>
      <c r="O3395" t="str">
        <f>INDEX(Neighborhoods!$A:$C, MATCH(Places!$K3395,Neighborhoods!$A:$A,0), MATCH(Places!O$1,Neighborhoods!$A$1:$C$1,0))</f>
        <v>Crown Heights</v>
      </c>
      <c r="P3395" t="s">
        <v>11822</v>
      </c>
      <c r="Q3395" t="str">
        <f t="shared" ref="Q3395:Q3458" si="212">IF(OR(P3395="Private room",P3395="Shared room"),"Yes","No")</f>
        <v>No</v>
      </c>
      <c r="R3395">
        <v>4</v>
      </c>
      <c r="S3395" t="str">
        <f t="shared" ref="S3395:S3458" si="213">IF(R3395&lt;=2,"Small",IF(R3395&lt;=5,"Medium","Large"))</f>
        <v>Medium</v>
      </c>
      <c r="T3395" s="50">
        <v>101</v>
      </c>
      <c r="U3395" s="70">
        <f t="shared" ref="U3395:U3458" si="214">VLOOKUP($T3395,$AF$1:$AG$5,2)</f>
        <v>0.03</v>
      </c>
      <c r="V3395" s="52">
        <v>4.97</v>
      </c>
      <c r="W3395" s="52" t="str" cm="1">
        <f t="array" ref="W3395">_xlfn.SWITCH(ROUND(V3395,0),5,"Excellent",4,"Good",3,"Ok","Bad")</f>
        <v>Excellent</v>
      </c>
      <c r="X3395">
        <v>164</v>
      </c>
      <c r="Y3395" t="str">
        <f t="shared" ref="Y3395:Y3458" si="215">IF(AND(V3395&gt;4.8,X3395&gt;100),"Yes","No")</f>
        <v>Yes</v>
      </c>
      <c r="Z3395" s="68">
        <v>43142</v>
      </c>
      <c r="AA3395" s="68">
        <v>44045</v>
      </c>
      <c r="AB3395">
        <v>139</v>
      </c>
      <c r="AC3395" t="s">
        <v>15615</v>
      </c>
    </row>
    <row r="3396" spans="1:29" x14ac:dyDescent="0.3">
      <c r="A3396" t="s">
        <v>2473</v>
      </c>
      <c r="B3396">
        <v>115</v>
      </c>
      <c r="C3396" t="str">
        <f>VLOOKUP($B3396,Hosts!$A:$M,10,0)</f>
        <v>Within an hour</v>
      </c>
      <c r="D3396" s="70">
        <f>VLOOKUP($B3396,Hosts!$A:$M,11,0)</f>
        <v>1</v>
      </c>
      <c r="E3396" s="70">
        <f>VLOOKUP($B3396,Hosts!$A:$M,12,0)</f>
        <v>0.96</v>
      </c>
      <c r="F3396" t="str">
        <f>VLOOKUP($B3396,Hosts!$A:$M,13,0)</f>
        <v>Yes</v>
      </c>
      <c r="G3396" t="str">
        <f>INDEX(Hosts!$A:$M, MATCH(Places!$B3396,Hosts!$A:$A,0), MATCH(Places!G$1,Hosts!$A$1:$M$1,0))</f>
        <v>Within an hour</v>
      </c>
      <c r="H3396" s="70">
        <f>INDEX(Hosts!$A:$M, MATCH(Places!$B3396,Hosts!$A:$A,0), MATCH(Places!H$1,Hosts!$A$1:$M$1,0))</f>
        <v>1</v>
      </c>
      <c r="I3396" s="70">
        <f>INDEX(Hosts!$A:$M, MATCH(Places!$B3396,Hosts!$A:$A,0), MATCH(Places!I$1,Hosts!$A$1:$M$1,0))</f>
        <v>0.96</v>
      </c>
      <c r="J3396" t="str">
        <f>INDEX(Hosts!$A:$M, MATCH(Places!$B3396,Hosts!$A:$A,0), MATCH(Places!J$1,Hosts!$A$1:$M$1,0))</f>
        <v>Yes</v>
      </c>
      <c r="K3396">
        <v>7</v>
      </c>
      <c r="L3396" t="str">
        <f>VLOOKUP($K3396,Neighborhoods!$A:$C,2,0)</f>
        <v>Brooklyn</v>
      </c>
      <c r="M3396" t="str">
        <f>VLOOKUP($K3396,Neighborhoods!$A:$C,3,0)</f>
        <v>Bedford-Stuyvesant</v>
      </c>
      <c r="N3396" t="str">
        <f>INDEX(Neighborhoods!$A:$C, MATCH(Places!$K3396,Neighborhoods!$A:$A,0), MATCH(Places!N$1,Neighborhoods!$A$1:$C$1,0))</f>
        <v>Brooklyn</v>
      </c>
      <c r="O3396" t="str">
        <f>INDEX(Neighborhoods!$A:$C, MATCH(Places!$K3396,Neighborhoods!$A:$A,0), MATCH(Places!O$1,Neighborhoods!$A$1:$C$1,0))</f>
        <v>Bedford-Stuyvesant</v>
      </c>
      <c r="P3396" t="s">
        <v>11822</v>
      </c>
      <c r="Q3396" t="str">
        <f t="shared" si="212"/>
        <v>No</v>
      </c>
      <c r="R3396">
        <v>5</v>
      </c>
      <c r="S3396" t="str">
        <f t="shared" si="213"/>
        <v>Medium</v>
      </c>
      <c r="T3396" s="50">
        <v>108</v>
      </c>
      <c r="U3396" s="70">
        <f t="shared" si="214"/>
        <v>0.03</v>
      </c>
      <c r="V3396" s="52">
        <v>4.9800000000000004</v>
      </c>
      <c r="W3396" s="52" t="str" cm="1">
        <f t="array" ref="W3396">_xlfn.SWITCH(ROUND(V3396,0),5,"Excellent",4,"Good",3,"Ok","Bad")</f>
        <v>Excellent</v>
      </c>
      <c r="X3396">
        <v>104</v>
      </c>
      <c r="Y3396" t="str">
        <f t="shared" si="215"/>
        <v>Yes</v>
      </c>
      <c r="Z3396" s="68">
        <v>43203</v>
      </c>
      <c r="AA3396" s="68">
        <v>44024</v>
      </c>
      <c r="AB3396">
        <v>317</v>
      </c>
      <c r="AC3396" t="s">
        <v>15615</v>
      </c>
    </row>
    <row r="3397" spans="1:29" x14ac:dyDescent="0.3">
      <c r="A3397" t="s">
        <v>14983</v>
      </c>
      <c r="B3397">
        <v>2698</v>
      </c>
      <c r="C3397" t="str">
        <f>VLOOKUP($B3397,Hosts!$A:$M,10,0)</f>
        <v>Within an hour</v>
      </c>
      <c r="D3397" s="70">
        <f>VLOOKUP($B3397,Hosts!$A:$M,11,0)</f>
        <v>1</v>
      </c>
      <c r="E3397" s="70">
        <f>VLOOKUP($B3397,Hosts!$A:$M,12,0)</f>
        <v>0.95</v>
      </c>
      <c r="F3397" t="str">
        <f>VLOOKUP($B3397,Hosts!$A:$M,13,0)</f>
        <v>Yes</v>
      </c>
      <c r="G3397" t="str">
        <f>INDEX(Hosts!$A:$M, MATCH(Places!$B3397,Hosts!$A:$A,0), MATCH(Places!G$1,Hosts!$A$1:$M$1,0))</f>
        <v>Within an hour</v>
      </c>
      <c r="H3397" s="70">
        <f>INDEX(Hosts!$A:$M, MATCH(Places!$B3397,Hosts!$A:$A,0), MATCH(Places!H$1,Hosts!$A$1:$M$1,0))</f>
        <v>1</v>
      </c>
      <c r="I3397" s="70">
        <f>INDEX(Hosts!$A:$M, MATCH(Places!$B3397,Hosts!$A:$A,0), MATCH(Places!I$1,Hosts!$A$1:$M$1,0))</f>
        <v>0.95</v>
      </c>
      <c r="J3397" t="str">
        <f>INDEX(Hosts!$A:$M, MATCH(Places!$B3397,Hosts!$A:$A,0), MATCH(Places!J$1,Hosts!$A$1:$M$1,0))</f>
        <v>Yes</v>
      </c>
      <c r="K3397">
        <v>7</v>
      </c>
      <c r="L3397" t="str">
        <f>VLOOKUP($K3397,Neighborhoods!$A:$C,2,0)</f>
        <v>Brooklyn</v>
      </c>
      <c r="M3397" t="str">
        <f>VLOOKUP($K3397,Neighborhoods!$A:$C,3,0)</f>
        <v>Bedford-Stuyvesant</v>
      </c>
      <c r="N3397" t="str">
        <f>INDEX(Neighborhoods!$A:$C, MATCH(Places!$K3397,Neighborhoods!$A:$A,0), MATCH(Places!N$1,Neighborhoods!$A$1:$C$1,0))</f>
        <v>Brooklyn</v>
      </c>
      <c r="O3397" t="str">
        <f>INDEX(Neighborhoods!$A:$C, MATCH(Places!$K3397,Neighborhoods!$A:$A,0), MATCH(Places!O$1,Neighborhoods!$A$1:$C$1,0))</f>
        <v>Bedford-Stuyvesant</v>
      </c>
      <c r="P3397" t="s">
        <v>11822</v>
      </c>
      <c r="Q3397" t="str">
        <f t="shared" si="212"/>
        <v>No</v>
      </c>
      <c r="R3397">
        <v>5</v>
      </c>
      <c r="S3397" t="str">
        <f t="shared" si="213"/>
        <v>Medium</v>
      </c>
      <c r="T3397" s="50">
        <v>120</v>
      </c>
      <c r="U3397" s="70">
        <f t="shared" si="214"/>
        <v>0.03</v>
      </c>
      <c r="V3397" s="52">
        <v>4.9000000000000004</v>
      </c>
      <c r="W3397" s="52" t="str" cm="1">
        <f t="array" ref="W3397">_xlfn.SWITCH(ROUND(V3397,0),5,"Excellent",4,"Good",3,"Ok","Bad")</f>
        <v>Excellent</v>
      </c>
      <c r="X3397">
        <v>41</v>
      </c>
      <c r="Y3397" t="str">
        <f t="shared" si="215"/>
        <v>No</v>
      </c>
      <c r="Z3397" s="68">
        <v>43178</v>
      </c>
      <c r="AA3397" s="68">
        <v>44031</v>
      </c>
      <c r="AB3397">
        <v>34</v>
      </c>
      <c r="AC3397" t="s">
        <v>15616</v>
      </c>
    </row>
    <row r="3398" spans="1:29" x14ac:dyDescent="0.3">
      <c r="A3398" t="s">
        <v>14975</v>
      </c>
      <c r="B3398">
        <v>3004</v>
      </c>
      <c r="C3398" t="str">
        <f>VLOOKUP($B3398,Hosts!$A:$M,10,0)</f>
        <v>Within an hour</v>
      </c>
      <c r="D3398" s="70">
        <f>VLOOKUP($B3398,Hosts!$A:$M,11,0)</f>
        <v>1</v>
      </c>
      <c r="E3398" s="70">
        <f>VLOOKUP($B3398,Hosts!$A:$M,12,0)</f>
        <v>1</v>
      </c>
      <c r="F3398" t="str">
        <f>VLOOKUP($B3398,Hosts!$A:$M,13,0)</f>
        <v>Yes</v>
      </c>
      <c r="G3398" t="str">
        <f>INDEX(Hosts!$A:$M, MATCH(Places!$B3398,Hosts!$A:$A,0), MATCH(Places!G$1,Hosts!$A$1:$M$1,0))</f>
        <v>Within an hour</v>
      </c>
      <c r="H3398" s="70">
        <f>INDEX(Hosts!$A:$M, MATCH(Places!$B3398,Hosts!$A:$A,0), MATCH(Places!H$1,Hosts!$A$1:$M$1,0))</f>
        <v>1</v>
      </c>
      <c r="I3398" s="70">
        <f>INDEX(Hosts!$A:$M, MATCH(Places!$B3398,Hosts!$A:$A,0), MATCH(Places!I$1,Hosts!$A$1:$M$1,0))</f>
        <v>1</v>
      </c>
      <c r="J3398" t="str">
        <f>INDEX(Hosts!$A:$M, MATCH(Places!$B3398,Hosts!$A:$A,0), MATCH(Places!J$1,Hosts!$A$1:$M$1,0))</f>
        <v>Yes</v>
      </c>
      <c r="K3398">
        <v>10</v>
      </c>
      <c r="L3398" t="str">
        <f>VLOOKUP($K3398,Neighborhoods!$A:$C,2,0)</f>
        <v>Brooklyn</v>
      </c>
      <c r="M3398" t="str">
        <f>VLOOKUP($K3398,Neighborhoods!$A:$C,3,0)</f>
        <v>East Flatbush</v>
      </c>
      <c r="N3398" t="str">
        <f>INDEX(Neighborhoods!$A:$C, MATCH(Places!$K3398,Neighborhoods!$A:$A,0), MATCH(Places!N$1,Neighborhoods!$A$1:$C$1,0))</f>
        <v>Brooklyn</v>
      </c>
      <c r="O3398" t="str">
        <f>INDEX(Neighborhoods!$A:$C, MATCH(Places!$K3398,Neighborhoods!$A:$A,0), MATCH(Places!O$1,Neighborhoods!$A$1:$C$1,0))</f>
        <v>East Flatbush</v>
      </c>
      <c r="P3398" t="s">
        <v>1</v>
      </c>
      <c r="Q3398" t="str">
        <f t="shared" si="212"/>
        <v>Yes</v>
      </c>
      <c r="R3398">
        <v>1</v>
      </c>
      <c r="S3398" t="str">
        <f t="shared" si="213"/>
        <v>Small</v>
      </c>
      <c r="T3398" s="50">
        <v>100</v>
      </c>
      <c r="U3398" s="70">
        <f t="shared" si="214"/>
        <v>0.03</v>
      </c>
      <c r="V3398" s="52">
        <v>5</v>
      </c>
      <c r="W3398" s="52" t="str" cm="1">
        <f t="array" ref="W3398">_xlfn.SWITCH(ROUND(V3398,0),5,"Excellent",4,"Good",3,"Ok","Bad")</f>
        <v>Excellent</v>
      </c>
      <c r="X3398">
        <v>3</v>
      </c>
      <c r="Y3398" t="str">
        <f t="shared" si="215"/>
        <v>No</v>
      </c>
      <c r="Z3398" s="68">
        <v>43240</v>
      </c>
      <c r="AA3398" s="68">
        <v>43729</v>
      </c>
      <c r="AB3398">
        <v>365</v>
      </c>
      <c r="AC3398" t="s">
        <v>15616</v>
      </c>
    </row>
    <row r="3399" spans="1:29" x14ac:dyDescent="0.3">
      <c r="A3399" t="s">
        <v>2474</v>
      </c>
      <c r="B3399">
        <v>708</v>
      </c>
      <c r="C3399" t="str">
        <f>VLOOKUP($B3399,Hosts!$A:$M,10,0)</f>
        <v>Within an hour</v>
      </c>
      <c r="D3399" s="70">
        <f>VLOOKUP($B3399,Hosts!$A:$M,11,0)</f>
        <v>1</v>
      </c>
      <c r="E3399" s="70">
        <f>VLOOKUP($B3399,Hosts!$A:$M,12,0)</f>
        <v>0.89</v>
      </c>
      <c r="F3399" t="str">
        <f>VLOOKUP($B3399,Hosts!$A:$M,13,0)</f>
        <v>Yes</v>
      </c>
      <c r="G3399" t="str">
        <f>INDEX(Hosts!$A:$M, MATCH(Places!$B3399,Hosts!$A:$A,0), MATCH(Places!G$1,Hosts!$A$1:$M$1,0))</f>
        <v>Within an hour</v>
      </c>
      <c r="H3399" s="70">
        <f>INDEX(Hosts!$A:$M, MATCH(Places!$B3399,Hosts!$A:$A,0), MATCH(Places!H$1,Hosts!$A$1:$M$1,0))</f>
        <v>1</v>
      </c>
      <c r="I3399" s="70">
        <f>INDEX(Hosts!$A:$M, MATCH(Places!$B3399,Hosts!$A:$A,0), MATCH(Places!I$1,Hosts!$A$1:$M$1,0))</f>
        <v>0.89</v>
      </c>
      <c r="J3399" t="str">
        <f>INDEX(Hosts!$A:$M, MATCH(Places!$B3399,Hosts!$A:$A,0), MATCH(Places!J$1,Hosts!$A$1:$M$1,0))</f>
        <v>Yes</v>
      </c>
      <c r="K3399">
        <v>15</v>
      </c>
      <c r="L3399" t="str">
        <f>VLOOKUP($K3399,Neighborhoods!$A:$C,2,0)</f>
        <v>Manhattan</v>
      </c>
      <c r="M3399" t="str">
        <f>VLOOKUP($K3399,Neighborhoods!$A:$C,3,0)</f>
        <v>East Village</v>
      </c>
      <c r="N3399" t="str">
        <f>INDEX(Neighborhoods!$A:$C, MATCH(Places!$K3399,Neighborhoods!$A:$A,0), MATCH(Places!N$1,Neighborhoods!$A$1:$C$1,0))</f>
        <v>Manhattan</v>
      </c>
      <c r="O3399" t="str">
        <f>INDEX(Neighborhoods!$A:$C, MATCH(Places!$K3399,Neighborhoods!$A:$A,0), MATCH(Places!O$1,Neighborhoods!$A$1:$C$1,0))</f>
        <v>East Village</v>
      </c>
      <c r="P3399" t="s">
        <v>11822</v>
      </c>
      <c r="Q3399" t="str">
        <f t="shared" si="212"/>
        <v>No</v>
      </c>
      <c r="R3399">
        <v>3</v>
      </c>
      <c r="S3399" t="str">
        <f t="shared" si="213"/>
        <v>Medium</v>
      </c>
      <c r="T3399" s="50">
        <v>125</v>
      </c>
      <c r="U3399" s="70">
        <f t="shared" si="214"/>
        <v>0.03</v>
      </c>
      <c r="V3399" s="52">
        <v>4.7300000000000004</v>
      </c>
      <c r="W3399" s="52" t="str" cm="1">
        <f t="array" ref="W3399">_xlfn.SWITCH(ROUND(V3399,0),5,"Excellent",4,"Good",3,"Ok","Bad")</f>
        <v>Excellent</v>
      </c>
      <c r="X3399">
        <v>26</v>
      </c>
      <c r="Y3399" t="str">
        <f t="shared" si="215"/>
        <v>No</v>
      </c>
      <c r="Z3399" s="68">
        <v>43150</v>
      </c>
      <c r="AA3399" s="68">
        <v>43900</v>
      </c>
      <c r="AB3399">
        <v>5</v>
      </c>
      <c r="AC3399" t="s">
        <v>15615</v>
      </c>
    </row>
    <row r="3400" spans="1:29" x14ac:dyDescent="0.3">
      <c r="A3400" t="s">
        <v>14363</v>
      </c>
      <c r="B3400">
        <v>3075</v>
      </c>
      <c r="C3400" t="str">
        <f>VLOOKUP($B3400,Hosts!$A:$M,10,0)</f>
        <v>A few days or more</v>
      </c>
      <c r="D3400" s="70">
        <f>VLOOKUP($B3400,Hosts!$A:$M,11,0)</f>
        <v>0</v>
      </c>
      <c r="E3400" s="70">
        <f>VLOOKUP($B3400,Hosts!$A:$M,12,0)</f>
        <v>0.82</v>
      </c>
      <c r="F3400" t="str">
        <f>VLOOKUP($B3400,Hosts!$A:$M,13,0)</f>
        <v>No</v>
      </c>
      <c r="G3400" t="str">
        <f>INDEX(Hosts!$A:$M, MATCH(Places!$B3400,Hosts!$A:$A,0), MATCH(Places!G$1,Hosts!$A$1:$M$1,0))</f>
        <v>A few days or more</v>
      </c>
      <c r="H3400" s="70">
        <f>INDEX(Hosts!$A:$M, MATCH(Places!$B3400,Hosts!$A:$A,0), MATCH(Places!H$1,Hosts!$A$1:$M$1,0))</f>
        <v>0</v>
      </c>
      <c r="I3400" s="70">
        <f>INDEX(Hosts!$A:$M, MATCH(Places!$B3400,Hosts!$A:$A,0), MATCH(Places!I$1,Hosts!$A$1:$M$1,0))</f>
        <v>0.82</v>
      </c>
      <c r="J3400" t="str">
        <f>INDEX(Hosts!$A:$M, MATCH(Places!$B3400,Hosts!$A:$A,0), MATCH(Places!J$1,Hosts!$A$1:$M$1,0))</f>
        <v>No</v>
      </c>
      <c r="K3400">
        <v>9</v>
      </c>
      <c r="L3400" t="str">
        <f>VLOOKUP($K3400,Neighborhoods!$A:$C,2,0)</f>
        <v>Brooklyn</v>
      </c>
      <c r="M3400" t="str">
        <f>VLOOKUP($K3400,Neighborhoods!$A:$C,3,0)</f>
        <v>Crown Heights</v>
      </c>
      <c r="N3400" t="str">
        <f>INDEX(Neighborhoods!$A:$C, MATCH(Places!$K3400,Neighborhoods!$A:$A,0), MATCH(Places!N$1,Neighborhoods!$A$1:$C$1,0))</f>
        <v>Brooklyn</v>
      </c>
      <c r="O3400" t="str">
        <f>INDEX(Neighborhoods!$A:$C, MATCH(Places!$K3400,Neighborhoods!$A:$A,0), MATCH(Places!O$1,Neighborhoods!$A$1:$C$1,0))</f>
        <v>Crown Heights</v>
      </c>
      <c r="P3400" t="s">
        <v>1</v>
      </c>
      <c r="Q3400" t="str">
        <f t="shared" si="212"/>
        <v>Yes</v>
      </c>
      <c r="R3400">
        <v>2</v>
      </c>
      <c r="S3400" t="str">
        <f t="shared" si="213"/>
        <v>Small</v>
      </c>
      <c r="T3400" s="50">
        <v>70</v>
      </c>
      <c r="U3400" s="70">
        <f t="shared" si="214"/>
        <v>0.03</v>
      </c>
      <c r="V3400" s="52">
        <v>4.83</v>
      </c>
      <c r="W3400" s="52" t="str" cm="1">
        <f t="array" ref="W3400">_xlfn.SWITCH(ROUND(V3400,0),5,"Excellent",4,"Good",3,"Ok","Bad")</f>
        <v>Excellent</v>
      </c>
      <c r="X3400">
        <v>60</v>
      </c>
      <c r="Y3400" t="str">
        <f t="shared" si="215"/>
        <v>No</v>
      </c>
      <c r="Z3400" s="68">
        <v>43142</v>
      </c>
      <c r="AA3400" s="68">
        <v>43772</v>
      </c>
      <c r="AB3400">
        <v>180</v>
      </c>
      <c r="AC3400" t="s">
        <v>15615</v>
      </c>
    </row>
    <row r="3401" spans="1:29" x14ac:dyDescent="0.3">
      <c r="A3401" t="s">
        <v>2475</v>
      </c>
      <c r="B3401">
        <v>2511</v>
      </c>
      <c r="C3401" t="str">
        <f>VLOOKUP($B3401,Hosts!$A:$M,10,0)</f>
        <v>Within an hour</v>
      </c>
      <c r="D3401" s="70">
        <f>VLOOKUP($B3401,Hosts!$A:$M,11,0)</f>
        <v>1</v>
      </c>
      <c r="E3401" s="70">
        <f>VLOOKUP($B3401,Hosts!$A:$M,12,0)</f>
        <v>0.79</v>
      </c>
      <c r="F3401" t="str">
        <f>VLOOKUP($B3401,Hosts!$A:$M,13,0)</f>
        <v>Yes</v>
      </c>
      <c r="G3401" t="str">
        <f>INDEX(Hosts!$A:$M, MATCH(Places!$B3401,Hosts!$A:$A,0), MATCH(Places!G$1,Hosts!$A$1:$M$1,0))</f>
        <v>Within an hour</v>
      </c>
      <c r="H3401" s="70">
        <f>INDEX(Hosts!$A:$M, MATCH(Places!$B3401,Hosts!$A:$A,0), MATCH(Places!H$1,Hosts!$A$1:$M$1,0))</f>
        <v>1</v>
      </c>
      <c r="I3401" s="70">
        <f>INDEX(Hosts!$A:$M, MATCH(Places!$B3401,Hosts!$A:$A,0), MATCH(Places!I$1,Hosts!$A$1:$M$1,0))</f>
        <v>0.79</v>
      </c>
      <c r="J3401" t="str">
        <f>INDEX(Hosts!$A:$M, MATCH(Places!$B3401,Hosts!$A:$A,0), MATCH(Places!J$1,Hosts!$A$1:$M$1,0))</f>
        <v>Yes</v>
      </c>
      <c r="K3401">
        <v>7</v>
      </c>
      <c r="L3401" t="str">
        <f>VLOOKUP($K3401,Neighborhoods!$A:$C,2,0)</f>
        <v>Brooklyn</v>
      </c>
      <c r="M3401" t="str">
        <f>VLOOKUP($K3401,Neighborhoods!$A:$C,3,0)</f>
        <v>Bedford-Stuyvesant</v>
      </c>
      <c r="N3401" t="str">
        <f>INDEX(Neighborhoods!$A:$C, MATCH(Places!$K3401,Neighborhoods!$A:$A,0), MATCH(Places!N$1,Neighborhoods!$A$1:$C$1,0))</f>
        <v>Brooklyn</v>
      </c>
      <c r="O3401" t="str">
        <f>INDEX(Neighborhoods!$A:$C, MATCH(Places!$K3401,Neighborhoods!$A:$A,0), MATCH(Places!O$1,Neighborhoods!$A$1:$C$1,0))</f>
        <v>Bedford-Stuyvesant</v>
      </c>
      <c r="P3401" t="s">
        <v>1</v>
      </c>
      <c r="Q3401" t="str">
        <f t="shared" si="212"/>
        <v>Yes</v>
      </c>
      <c r="R3401">
        <v>1</v>
      </c>
      <c r="S3401" t="str">
        <f t="shared" si="213"/>
        <v>Small</v>
      </c>
      <c r="T3401" s="50">
        <v>116.14</v>
      </c>
      <c r="U3401" s="70">
        <f t="shared" si="214"/>
        <v>0.03</v>
      </c>
      <c r="V3401" s="52">
        <v>4.9000000000000004</v>
      </c>
      <c r="W3401" s="52" t="str" cm="1">
        <f t="array" ref="W3401">_xlfn.SWITCH(ROUND(V3401,0),5,"Excellent",4,"Good",3,"Ok","Bad")</f>
        <v>Excellent</v>
      </c>
      <c r="X3401">
        <v>21</v>
      </c>
      <c r="Y3401" t="str">
        <f t="shared" si="215"/>
        <v>No</v>
      </c>
      <c r="Z3401" s="68">
        <v>43268</v>
      </c>
      <c r="AA3401" s="68">
        <v>43748</v>
      </c>
      <c r="AB3401">
        <v>365</v>
      </c>
      <c r="AC3401" t="s">
        <v>15615</v>
      </c>
    </row>
    <row r="3402" spans="1:29" x14ac:dyDescent="0.3">
      <c r="A3402" t="s">
        <v>2476</v>
      </c>
      <c r="B3402">
        <v>2511</v>
      </c>
      <c r="C3402" t="str">
        <f>VLOOKUP($B3402,Hosts!$A:$M,10,0)</f>
        <v>Within an hour</v>
      </c>
      <c r="D3402" s="70">
        <f>VLOOKUP($B3402,Hosts!$A:$M,11,0)</f>
        <v>1</v>
      </c>
      <c r="E3402" s="70">
        <f>VLOOKUP($B3402,Hosts!$A:$M,12,0)</f>
        <v>0.79</v>
      </c>
      <c r="F3402" t="str">
        <f>VLOOKUP($B3402,Hosts!$A:$M,13,0)</f>
        <v>Yes</v>
      </c>
      <c r="G3402" t="str">
        <f>INDEX(Hosts!$A:$M, MATCH(Places!$B3402,Hosts!$A:$A,0), MATCH(Places!G$1,Hosts!$A$1:$M$1,0))</f>
        <v>Within an hour</v>
      </c>
      <c r="H3402" s="70">
        <f>INDEX(Hosts!$A:$M, MATCH(Places!$B3402,Hosts!$A:$A,0), MATCH(Places!H$1,Hosts!$A$1:$M$1,0))</f>
        <v>1</v>
      </c>
      <c r="I3402" s="70">
        <f>INDEX(Hosts!$A:$M, MATCH(Places!$B3402,Hosts!$A:$A,0), MATCH(Places!I$1,Hosts!$A$1:$M$1,0))</f>
        <v>0.79</v>
      </c>
      <c r="J3402" t="str">
        <f>INDEX(Hosts!$A:$M, MATCH(Places!$B3402,Hosts!$A:$A,0), MATCH(Places!J$1,Hosts!$A$1:$M$1,0))</f>
        <v>Yes</v>
      </c>
      <c r="K3402">
        <v>7</v>
      </c>
      <c r="L3402" t="str">
        <f>VLOOKUP($K3402,Neighborhoods!$A:$C,2,0)</f>
        <v>Brooklyn</v>
      </c>
      <c r="M3402" t="str">
        <f>VLOOKUP($K3402,Neighborhoods!$A:$C,3,0)</f>
        <v>Bedford-Stuyvesant</v>
      </c>
      <c r="N3402" t="str">
        <f>INDEX(Neighborhoods!$A:$C, MATCH(Places!$K3402,Neighborhoods!$A:$A,0), MATCH(Places!N$1,Neighborhoods!$A$1:$C$1,0))</f>
        <v>Brooklyn</v>
      </c>
      <c r="O3402" t="str">
        <f>INDEX(Neighborhoods!$A:$C, MATCH(Places!$K3402,Neighborhoods!$A:$A,0), MATCH(Places!O$1,Neighborhoods!$A$1:$C$1,0))</f>
        <v>Bedford-Stuyvesant</v>
      </c>
      <c r="P3402" t="s">
        <v>1</v>
      </c>
      <c r="Q3402" t="str">
        <f t="shared" si="212"/>
        <v>Yes</v>
      </c>
      <c r="R3402">
        <v>2</v>
      </c>
      <c r="S3402" t="str">
        <f t="shared" si="213"/>
        <v>Small</v>
      </c>
      <c r="T3402" s="50">
        <v>129</v>
      </c>
      <c r="U3402" s="70">
        <f t="shared" si="214"/>
        <v>0.03</v>
      </c>
      <c r="V3402" s="52">
        <v>4.93</v>
      </c>
      <c r="W3402" s="52" t="str" cm="1">
        <f t="array" ref="W3402">_xlfn.SWITCH(ROUND(V3402,0),5,"Excellent",4,"Good",3,"Ok","Bad")</f>
        <v>Excellent</v>
      </c>
      <c r="X3402">
        <v>29</v>
      </c>
      <c r="Y3402" t="str">
        <f t="shared" si="215"/>
        <v>No</v>
      </c>
      <c r="Z3402" s="68">
        <v>43240</v>
      </c>
      <c r="AA3402" s="68">
        <v>43807</v>
      </c>
      <c r="AB3402">
        <v>365</v>
      </c>
      <c r="AC3402" t="s">
        <v>15615</v>
      </c>
    </row>
    <row r="3403" spans="1:29" x14ac:dyDescent="0.3">
      <c r="A3403" t="s">
        <v>2477</v>
      </c>
      <c r="B3403">
        <v>1120</v>
      </c>
      <c r="C3403" t="str">
        <f>VLOOKUP($B3403,Hosts!$A:$M,10,0)</f>
        <v>Within a few hours</v>
      </c>
      <c r="D3403" s="70">
        <f>VLOOKUP($B3403,Hosts!$A:$M,11,0)</f>
        <v>1</v>
      </c>
      <c r="E3403" s="70">
        <f>VLOOKUP($B3403,Hosts!$A:$M,12,0)</f>
        <v>0.97</v>
      </c>
      <c r="F3403" t="str">
        <f>VLOOKUP($B3403,Hosts!$A:$M,13,0)</f>
        <v>Yes</v>
      </c>
      <c r="G3403" t="str">
        <f>INDEX(Hosts!$A:$M, MATCH(Places!$B3403,Hosts!$A:$A,0), MATCH(Places!G$1,Hosts!$A$1:$M$1,0))</f>
        <v>Within a few hours</v>
      </c>
      <c r="H3403" s="70">
        <f>INDEX(Hosts!$A:$M, MATCH(Places!$B3403,Hosts!$A:$A,0), MATCH(Places!H$1,Hosts!$A$1:$M$1,0))</f>
        <v>1</v>
      </c>
      <c r="I3403" s="70">
        <f>INDEX(Hosts!$A:$M, MATCH(Places!$B3403,Hosts!$A:$A,0), MATCH(Places!I$1,Hosts!$A$1:$M$1,0))</f>
        <v>0.97</v>
      </c>
      <c r="J3403" t="str">
        <f>INDEX(Hosts!$A:$M, MATCH(Places!$B3403,Hosts!$A:$A,0), MATCH(Places!J$1,Hosts!$A$1:$M$1,0))</f>
        <v>Yes</v>
      </c>
      <c r="K3403">
        <v>11</v>
      </c>
      <c r="L3403" t="str">
        <f>VLOOKUP($K3403,Neighborhoods!$A:$C,2,0)</f>
        <v>Brooklyn</v>
      </c>
      <c r="M3403" t="str">
        <f>VLOOKUP($K3403,Neighborhoods!$A:$C,3,0)</f>
        <v>Greenpoint</v>
      </c>
      <c r="N3403" t="str">
        <f>INDEX(Neighborhoods!$A:$C, MATCH(Places!$K3403,Neighborhoods!$A:$A,0), MATCH(Places!N$1,Neighborhoods!$A$1:$C$1,0))</f>
        <v>Brooklyn</v>
      </c>
      <c r="O3403" t="str">
        <f>INDEX(Neighborhoods!$A:$C, MATCH(Places!$K3403,Neighborhoods!$A:$A,0), MATCH(Places!O$1,Neighborhoods!$A$1:$C$1,0))</f>
        <v>Greenpoint</v>
      </c>
      <c r="P3403" t="s">
        <v>11822</v>
      </c>
      <c r="Q3403" t="str">
        <f t="shared" si="212"/>
        <v>No</v>
      </c>
      <c r="R3403">
        <v>5</v>
      </c>
      <c r="S3403" t="str">
        <f t="shared" si="213"/>
        <v>Medium</v>
      </c>
      <c r="T3403" s="50">
        <v>145</v>
      </c>
      <c r="U3403" s="70">
        <f t="shared" si="214"/>
        <v>0.03</v>
      </c>
      <c r="V3403" s="52">
        <v>5</v>
      </c>
      <c r="W3403" s="52" t="str" cm="1">
        <f t="array" ref="W3403">_xlfn.SWITCH(ROUND(V3403,0),5,"Excellent",4,"Good",3,"Ok","Bad")</f>
        <v>Excellent</v>
      </c>
      <c r="X3403">
        <v>5</v>
      </c>
      <c r="Y3403" t="str">
        <f t="shared" si="215"/>
        <v>No</v>
      </c>
      <c r="Z3403" s="68">
        <v>43288</v>
      </c>
      <c r="AA3403" s="68">
        <v>43883</v>
      </c>
      <c r="AB3403">
        <v>0</v>
      </c>
      <c r="AC3403" t="s">
        <v>15615</v>
      </c>
    </row>
    <row r="3404" spans="1:29" x14ac:dyDescent="0.3">
      <c r="A3404" t="s">
        <v>2478</v>
      </c>
      <c r="B3404">
        <v>2647</v>
      </c>
      <c r="C3404" t="str">
        <f>VLOOKUP($B3404,Hosts!$A:$M,10,0)</f>
        <v>Within a few hours</v>
      </c>
      <c r="D3404" s="70">
        <f>VLOOKUP($B3404,Hosts!$A:$M,11,0)</f>
        <v>0.92</v>
      </c>
      <c r="E3404" s="70">
        <f>VLOOKUP($B3404,Hosts!$A:$M,12,0)</f>
        <v>0.91</v>
      </c>
      <c r="F3404" t="str">
        <f>VLOOKUP($B3404,Hosts!$A:$M,13,0)</f>
        <v>No</v>
      </c>
      <c r="G3404" t="str">
        <f>INDEX(Hosts!$A:$M, MATCH(Places!$B3404,Hosts!$A:$A,0), MATCH(Places!G$1,Hosts!$A$1:$M$1,0))</f>
        <v>Within a few hours</v>
      </c>
      <c r="H3404" s="70">
        <f>INDEX(Hosts!$A:$M, MATCH(Places!$B3404,Hosts!$A:$A,0), MATCH(Places!H$1,Hosts!$A$1:$M$1,0))</f>
        <v>0.92</v>
      </c>
      <c r="I3404" s="70">
        <f>INDEX(Hosts!$A:$M, MATCH(Places!$B3404,Hosts!$A:$A,0), MATCH(Places!I$1,Hosts!$A$1:$M$1,0))</f>
        <v>0.91</v>
      </c>
      <c r="J3404" t="str">
        <f>INDEX(Hosts!$A:$M, MATCH(Places!$B3404,Hosts!$A:$A,0), MATCH(Places!J$1,Hosts!$A$1:$M$1,0))</f>
        <v>No</v>
      </c>
      <c r="K3404">
        <v>7</v>
      </c>
      <c r="L3404" t="str">
        <f>VLOOKUP($K3404,Neighborhoods!$A:$C,2,0)</f>
        <v>Brooklyn</v>
      </c>
      <c r="M3404" t="str">
        <f>VLOOKUP($K3404,Neighborhoods!$A:$C,3,0)</f>
        <v>Bedford-Stuyvesant</v>
      </c>
      <c r="N3404" t="str">
        <f>INDEX(Neighborhoods!$A:$C, MATCH(Places!$K3404,Neighborhoods!$A:$A,0), MATCH(Places!N$1,Neighborhoods!$A$1:$C$1,0))</f>
        <v>Brooklyn</v>
      </c>
      <c r="O3404" t="str">
        <f>INDEX(Neighborhoods!$A:$C, MATCH(Places!$K3404,Neighborhoods!$A:$A,0), MATCH(Places!O$1,Neighborhoods!$A$1:$C$1,0))</f>
        <v>Bedford-Stuyvesant</v>
      </c>
      <c r="P3404" t="s">
        <v>1</v>
      </c>
      <c r="Q3404" t="str">
        <f t="shared" si="212"/>
        <v>Yes</v>
      </c>
      <c r="R3404">
        <v>3</v>
      </c>
      <c r="S3404" t="str">
        <f t="shared" si="213"/>
        <v>Medium</v>
      </c>
      <c r="T3404" s="50">
        <v>70</v>
      </c>
      <c r="U3404" s="70">
        <f t="shared" si="214"/>
        <v>0.03</v>
      </c>
      <c r="V3404" s="52">
        <v>4.8099999999999996</v>
      </c>
      <c r="W3404" s="52" t="str" cm="1">
        <f t="array" ref="W3404">_xlfn.SWITCH(ROUND(V3404,0),5,"Excellent",4,"Good",3,"Ok","Bad")</f>
        <v>Excellent</v>
      </c>
      <c r="X3404">
        <v>85</v>
      </c>
      <c r="Y3404" t="str">
        <f t="shared" si="215"/>
        <v>No</v>
      </c>
      <c r="Z3404" s="68">
        <v>43172</v>
      </c>
      <c r="AA3404" s="68">
        <v>43925</v>
      </c>
      <c r="AB3404">
        <v>358</v>
      </c>
      <c r="AC3404" t="s">
        <v>15615</v>
      </c>
    </row>
    <row r="3405" spans="1:29" x14ac:dyDescent="0.3">
      <c r="A3405" t="s">
        <v>2479</v>
      </c>
      <c r="B3405">
        <v>2647</v>
      </c>
      <c r="C3405" t="str">
        <f>VLOOKUP($B3405,Hosts!$A:$M,10,0)</f>
        <v>Within a few hours</v>
      </c>
      <c r="D3405" s="70">
        <f>VLOOKUP($B3405,Hosts!$A:$M,11,0)</f>
        <v>0.92</v>
      </c>
      <c r="E3405" s="70">
        <f>VLOOKUP($B3405,Hosts!$A:$M,12,0)</f>
        <v>0.91</v>
      </c>
      <c r="F3405" t="str">
        <f>VLOOKUP($B3405,Hosts!$A:$M,13,0)</f>
        <v>No</v>
      </c>
      <c r="G3405" t="str">
        <f>INDEX(Hosts!$A:$M, MATCH(Places!$B3405,Hosts!$A:$A,0), MATCH(Places!G$1,Hosts!$A$1:$M$1,0))</f>
        <v>Within a few hours</v>
      </c>
      <c r="H3405" s="70">
        <f>INDEX(Hosts!$A:$M, MATCH(Places!$B3405,Hosts!$A:$A,0), MATCH(Places!H$1,Hosts!$A$1:$M$1,0))</f>
        <v>0.92</v>
      </c>
      <c r="I3405" s="70">
        <f>INDEX(Hosts!$A:$M, MATCH(Places!$B3405,Hosts!$A:$A,0), MATCH(Places!I$1,Hosts!$A$1:$M$1,0))</f>
        <v>0.91</v>
      </c>
      <c r="J3405" t="str">
        <f>INDEX(Hosts!$A:$M, MATCH(Places!$B3405,Hosts!$A:$A,0), MATCH(Places!J$1,Hosts!$A$1:$M$1,0))</f>
        <v>No</v>
      </c>
      <c r="K3405">
        <v>7</v>
      </c>
      <c r="L3405" t="str">
        <f>VLOOKUP($K3405,Neighborhoods!$A:$C,2,0)</f>
        <v>Brooklyn</v>
      </c>
      <c r="M3405" t="str">
        <f>VLOOKUP($K3405,Neighborhoods!$A:$C,3,0)</f>
        <v>Bedford-Stuyvesant</v>
      </c>
      <c r="N3405" t="str">
        <f>INDEX(Neighborhoods!$A:$C, MATCH(Places!$K3405,Neighborhoods!$A:$A,0), MATCH(Places!N$1,Neighborhoods!$A$1:$C$1,0))</f>
        <v>Brooklyn</v>
      </c>
      <c r="O3405" t="str">
        <f>INDEX(Neighborhoods!$A:$C, MATCH(Places!$K3405,Neighborhoods!$A:$A,0), MATCH(Places!O$1,Neighborhoods!$A$1:$C$1,0))</f>
        <v>Bedford-Stuyvesant</v>
      </c>
      <c r="P3405" t="s">
        <v>1</v>
      </c>
      <c r="Q3405" t="str">
        <f t="shared" si="212"/>
        <v>Yes</v>
      </c>
      <c r="R3405">
        <v>2</v>
      </c>
      <c r="S3405" t="str">
        <f t="shared" si="213"/>
        <v>Small</v>
      </c>
      <c r="T3405" s="50">
        <v>55</v>
      </c>
      <c r="U3405" s="70">
        <f t="shared" si="214"/>
        <v>0.03</v>
      </c>
      <c r="V3405" s="52">
        <v>4.5599999999999996</v>
      </c>
      <c r="W3405" s="52" t="str" cm="1">
        <f t="array" ref="W3405">_xlfn.SWITCH(ROUND(V3405,0),5,"Excellent",4,"Good",3,"Ok","Bad")</f>
        <v>Excellent</v>
      </c>
      <c r="X3405">
        <v>64</v>
      </c>
      <c r="Y3405" t="str">
        <f t="shared" si="215"/>
        <v>No</v>
      </c>
      <c r="Z3405" s="68">
        <v>43176</v>
      </c>
      <c r="AA3405" s="68">
        <v>43893</v>
      </c>
      <c r="AB3405">
        <v>349</v>
      </c>
      <c r="AC3405" t="s">
        <v>15615</v>
      </c>
    </row>
    <row r="3406" spans="1:29" x14ac:dyDescent="0.3">
      <c r="A3406" t="s">
        <v>2480</v>
      </c>
      <c r="B3406">
        <v>3243</v>
      </c>
      <c r="C3406" t="str">
        <f>VLOOKUP($B3406,Hosts!$A:$M,10,0)</f>
        <v>Within an hour</v>
      </c>
      <c r="D3406" s="70">
        <f>VLOOKUP($B3406,Hosts!$A:$M,11,0)</f>
        <v>1</v>
      </c>
      <c r="E3406" s="70">
        <f>VLOOKUP($B3406,Hosts!$A:$M,12,0)</f>
        <v>1</v>
      </c>
      <c r="F3406" t="str">
        <f>VLOOKUP($B3406,Hosts!$A:$M,13,0)</f>
        <v>No</v>
      </c>
      <c r="G3406" t="str">
        <f>INDEX(Hosts!$A:$M, MATCH(Places!$B3406,Hosts!$A:$A,0), MATCH(Places!G$1,Hosts!$A$1:$M$1,0))</f>
        <v>Within an hour</v>
      </c>
      <c r="H3406" s="70">
        <f>INDEX(Hosts!$A:$M, MATCH(Places!$B3406,Hosts!$A:$A,0), MATCH(Places!H$1,Hosts!$A$1:$M$1,0))</f>
        <v>1</v>
      </c>
      <c r="I3406" s="70">
        <f>INDEX(Hosts!$A:$M, MATCH(Places!$B3406,Hosts!$A:$A,0), MATCH(Places!I$1,Hosts!$A$1:$M$1,0))</f>
        <v>1</v>
      </c>
      <c r="J3406" t="str">
        <f>INDEX(Hosts!$A:$M, MATCH(Places!$B3406,Hosts!$A:$A,0), MATCH(Places!J$1,Hosts!$A$1:$M$1,0))</f>
        <v>No</v>
      </c>
      <c r="K3406">
        <v>9</v>
      </c>
      <c r="L3406" t="str">
        <f>VLOOKUP($K3406,Neighborhoods!$A:$C,2,0)</f>
        <v>Brooklyn</v>
      </c>
      <c r="M3406" t="str">
        <f>VLOOKUP($K3406,Neighborhoods!$A:$C,3,0)</f>
        <v>Crown Heights</v>
      </c>
      <c r="N3406" t="str">
        <f>INDEX(Neighborhoods!$A:$C, MATCH(Places!$K3406,Neighborhoods!$A:$A,0), MATCH(Places!N$1,Neighborhoods!$A$1:$C$1,0))</f>
        <v>Brooklyn</v>
      </c>
      <c r="O3406" t="str">
        <f>INDEX(Neighborhoods!$A:$C, MATCH(Places!$K3406,Neighborhoods!$A:$A,0), MATCH(Places!O$1,Neighborhoods!$A$1:$C$1,0))</f>
        <v>Crown Heights</v>
      </c>
      <c r="P3406" t="s">
        <v>1</v>
      </c>
      <c r="Q3406" t="str">
        <f t="shared" si="212"/>
        <v>Yes</v>
      </c>
      <c r="R3406">
        <v>1</v>
      </c>
      <c r="S3406" t="str">
        <f t="shared" si="213"/>
        <v>Small</v>
      </c>
      <c r="T3406" s="50">
        <v>40</v>
      </c>
      <c r="U3406" s="70">
        <f t="shared" si="214"/>
        <v>0.03</v>
      </c>
      <c r="V3406" s="52">
        <v>4.1100000000000003</v>
      </c>
      <c r="W3406" s="52" t="str" cm="1">
        <f t="array" ref="W3406">_xlfn.SWITCH(ROUND(V3406,0),5,"Excellent",4,"Good",3,"Ok","Bad")</f>
        <v>Good</v>
      </c>
      <c r="X3406">
        <v>27</v>
      </c>
      <c r="Y3406" t="str">
        <f t="shared" si="215"/>
        <v>No</v>
      </c>
      <c r="Z3406" s="68">
        <v>43190</v>
      </c>
      <c r="AA3406" s="68">
        <v>43834</v>
      </c>
      <c r="AB3406">
        <v>320</v>
      </c>
      <c r="AC3406" t="s">
        <v>15616</v>
      </c>
    </row>
    <row r="3407" spans="1:29" x14ac:dyDescent="0.3">
      <c r="A3407" t="s">
        <v>2481</v>
      </c>
      <c r="B3407">
        <v>790</v>
      </c>
      <c r="C3407" t="str">
        <f>VLOOKUP($B3407,Hosts!$A:$M,10,0)</f>
        <v>Within a day</v>
      </c>
      <c r="D3407" s="70">
        <f>VLOOKUP($B3407,Hosts!$A:$M,11,0)</f>
        <v>1</v>
      </c>
      <c r="E3407" s="70">
        <f>VLOOKUP($B3407,Hosts!$A:$M,12,0)</f>
        <v>0.98</v>
      </c>
      <c r="F3407" t="str">
        <f>VLOOKUP($B3407,Hosts!$A:$M,13,0)</f>
        <v>No</v>
      </c>
      <c r="G3407" t="str">
        <f>INDEX(Hosts!$A:$M, MATCH(Places!$B3407,Hosts!$A:$A,0), MATCH(Places!G$1,Hosts!$A$1:$M$1,0))</f>
        <v>Within a day</v>
      </c>
      <c r="H3407" s="70">
        <f>INDEX(Hosts!$A:$M, MATCH(Places!$B3407,Hosts!$A:$A,0), MATCH(Places!H$1,Hosts!$A$1:$M$1,0))</f>
        <v>1</v>
      </c>
      <c r="I3407" s="70">
        <f>INDEX(Hosts!$A:$M, MATCH(Places!$B3407,Hosts!$A:$A,0), MATCH(Places!I$1,Hosts!$A$1:$M$1,0))</f>
        <v>0.98</v>
      </c>
      <c r="J3407" t="str">
        <f>INDEX(Hosts!$A:$M, MATCH(Places!$B3407,Hosts!$A:$A,0), MATCH(Places!J$1,Hosts!$A$1:$M$1,0))</f>
        <v>No</v>
      </c>
      <c r="K3407">
        <v>18</v>
      </c>
      <c r="L3407" t="str">
        <f>VLOOKUP($K3407,Neighborhoods!$A:$C,2,0)</f>
        <v>Manhattan</v>
      </c>
      <c r="M3407" t="str">
        <f>VLOOKUP($K3407,Neighborhoods!$A:$C,3,0)</f>
        <v>Midtown</v>
      </c>
      <c r="N3407" t="str">
        <f>INDEX(Neighborhoods!$A:$C, MATCH(Places!$K3407,Neighborhoods!$A:$A,0), MATCH(Places!N$1,Neighborhoods!$A$1:$C$1,0))</f>
        <v>Manhattan</v>
      </c>
      <c r="O3407" t="str">
        <f>INDEX(Neighborhoods!$A:$C, MATCH(Places!$K3407,Neighborhoods!$A:$A,0), MATCH(Places!O$1,Neighborhoods!$A$1:$C$1,0))</f>
        <v>Midtown</v>
      </c>
      <c r="P3407" t="s">
        <v>1</v>
      </c>
      <c r="Q3407" t="str">
        <f t="shared" si="212"/>
        <v>Yes</v>
      </c>
      <c r="R3407">
        <v>2</v>
      </c>
      <c r="S3407" t="str">
        <f t="shared" si="213"/>
        <v>Small</v>
      </c>
      <c r="T3407" s="50">
        <v>99</v>
      </c>
      <c r="U3407" s="70">
        <f t="shared" si="214"/>
        <v>0.03</v>
      </c>
      <c r="V3407" s="52">
        <v>4.74</v>
      </c>
      <c r="W3407" s="52" t="str" cm="1">
        <f t="array" ref="W3407">_xlfn.SWITCH(ROUND(V3407,0),5,"Excellent",4,"Good",3,"Ok","Bad")</f>
        <v>Excellent</v>
      </c>
      <c r="X3407">
        <v>85</v>
      </c>
      <c r="Y3407" t="str">
        <f t="shared" si="215"/>
        <v>No</v>
      </c>
      <c r="Z3407" s="68">
        <v>43151</v>
      </c>
      <c r="AA3407" s="68">
        <v>43895</v>
      </c>
      <c r="AB3407">
        <v>90</v>
      </c>
      <c r="AC3407" t="s">
        <v>15616</v>
      </c>
    </row>
    <row r="3408" spans="1:29" x14ac:dyDescent="0.3">
      <c r="A3408" t="s">
        <v>2482</v>
      </c>
      <c r="B3408">
        <v>1537</v>
      </c>
      <c r="C3408" t="str">
        <f>VLOOKUP($B3408,Hosts!$A:$M,10,0)</f>
        <v>Within an hour</v>
      </c>
      <c r="D3408" s="70">
        <f>VLOOKUP($B3408,Hosts!$A:$M,11,0)</f>
        <v>1</v>
      </c>
      <c r="E3408" s="70">
        <f>VLOOKUP($B3408,Hosts!$A:$M,12,0)</f>
        <v>1</v>
      </c>
      <c r="F3408" t="str">
        <f>VLOOKUP($B3408,Hosts!$A:$M,13,0)</f>
        <v>Yes</v>
      </c>
      <c r="G3408" t="str">
        <f>INDEX(Hosts!$A:$M, MATCH(Places!$B3408,Hosts!$A:$A,0), MATCH(Places!G$1,Hosts!$A$1:$M$1,0))</f>
        <v>Within an hour</v>
      </c>
      <c r="H3408" s="70">
        <f>INDEX(Hosts!$A:$M, MATCH(Places!$B3408,Hosts!$A:$A,0), MATCH(Places!H$1,Hosts!$A$1:$M$1,0))</f>
        <v>1</v>
      </c>
      <c r="I3408" s="70">
        <f>INDEX(Hosts!$A:$M, MATCH(Places!$B3408,Hosts!$A:$A,0), MATCH(Places!I$1,Hosts!$A$1:$M$1,0))</f>
        <v>1</v>
      </c>
      <c r="J3408" t="str">
        <f>INDEX(Hosts!$A:$M, MATCH(Places!$B3408,Hosts!$A:$A,0), MATCH(Places!J$1,Hosts!$A$1:$M$1,0))</f>
        <v>Yes</v>
      </c>
      <c r="K3408">
        <v>21</v>
      </c>
      <c r="L3408" t="str">
        <f>VLOOKUP($K3408,Neighborhoods!$A:$C,2,0)</f>
        <v>Queens</v>
      </c>
      <c r="M3408" t="str">
        <f>VLOOKUP($K3408,Neighborhoods!$A:$C,3,0)</f>
        <v>Astoria</v>
      </c>
      <c r="N3408" t="str">
        <f>INDEX(Neighborhoods!$A:$C, MATCH(Places!$K3408,Neighborhoods!$A:$A,0), MATCH(Places!N$1,Neighborhoods!$A$1:$C$1,0))</f>
        <v>Queens</v>
      </c>
      <c r="O3408" t="str">
        <f>INDEX(Neighborhoods!$A:$C, MATCH(Places!$K3408,Neighborhoods!$A:$A,0), MATCH(Places!O$1,Neighborhoods!$A$1:$C$1,0))</f>
        <v>Astoria</v>
      </c>
      <c r="P3408" t="s">
        <v>1</v>
      </c>
      <c r="Q3408" t="str">
        <f t="shared" si="212"/>
        <v>Yes</v>
      </c>
      <c r="R3408">
        <v>4</v>
      </c>
      <c r="S3408" t="str">
        <f t="shared" si="213"/>
        <v>Medium</v>
      </c>
      <c r="T3408" s="50">
        <v>100</v>
      </c>
      <c r="U3408" s="70">
        <f t="shared" si="214"/>
        <v>0.03</v>
      </c>
      <c r="V3408" s="52">
        <v>5</v>
      </c>
      <c r="W3408" s="52" t="str" cm="1">
        <f t="array" ref="W3408">_xlfn.SWITCH(ROUND(V3408,0),5,"Excellent",4,"Good",3,"Ok","Bad")</f>
        <v>Excellent</v>
      </c>
      <c r="X3408">
        <v>30</v>
      </c>
      <c r="Y3408" t="str">
        <f t="shared" si="215"/>
        <v>No</v>
      </c>
      <c r="Z3408" s="68">
        <v>43434</v>
      </c>
      <c r="AA3408" s="68">
        <v>43900</v>
      </c>
      <c r="AB3408">
        <v>15</v>
      </c>
      <c r="AC3408" t="s">
        <v>15616</v>
      </c>
    </row>
    <row r="3409" spans="1:29" x14ac:dyDescent="0.3">
      <c r="A3409" t="s">
        <v>2483</v>
      </c>
      <c r="B3409">
        <v>1520</v>
      </c>
      <c r="C3409" t="str">
        <f>VLOOKUP($B3409,Hosts!$A:$M,10,0)</f>
        <v>Within a few hours</v>
      </c>
      <c r="D3409" s="70">
        <f>VLOOKUP($B3409,Hosts!$A:$M,11,0)</f>
        <v>1</v>
      </c>
      <c r="E3409" s="70">
        <f>VLOOKUP($B3409,Hosts!$A:$M,12,0)</f>
        <v>0.82</v>
      </c>
      <c r="F3409" t="str">
        <f>VLOOKUP($B3409,Hosts!$A:$M,13,0)</f>
        <v>No</v>
      </c>
      <c r="G3409" t="str">
        <f>INDEX(Hosts!$A:$M, MATCH(Places!$B3409,Hosts!$A:$A,0), MATCH(Places!G$1,Hosts!$A$1:$M$1,0))</f>
        <v>Within a few hours</v>
      </c>
      <c r="H3409" s="70">
        <f>INDEX(Hosts!$A:$M, MATCH(Places!$B3409,Hosts!$A:$A,0), MATCH(Places!H$1,Hosts!$A$1:$M$1,0))</f>
        <v>1</v>
      </c>
      <c r="I3409" s="70">
        <f>INDEX(Hosts!$A:$M, MATCH(Places!$B3409,Hosts!$A:$A,0), MATCH(Places!I$1,Hosts!$A$1:$M$1,0))</f>
        <v>0.82</v>
      </c>
      <c r="J3409" t="str">
        <f>INDEX(Hosts!$A:$M, MATCH(Places!$B3409,Hosts!$A:$A,0), MATCH(Places!J$1,Hosts!$A$1:$M$1,0))</f>
        <v>No</v>
      </c>
      <c r="K3409">
        <v>1</v>
      </c>
      <c r="L3409" t="str">
        <f>VLOOKUP($K3409,Neighborhoods!$A:$C,2,0)</f>
        <v>Bronx</v>
      </c>
      <c r="M3409" t="str">
        <f>VLOOKUP($K3409,Neighborhoods!$A:$C,3,0)</f>
        <v>Allerton</v>
      </c>
      <c r="N3409" t="str">
        <f>INDEX(Neighborhoods!$A:$C, MATCH(Places!$K3409,Neighborhoods!$A:$A,0), MATCH(Places!N$1,Neighborhoods!$A$1:$C$1,0))</f>
        <v>Bronx</v>
      </c>
      <c r="O3409" t="str">
        <f>INDEX(Neighborhoods!$A:$C, MATCH(Places!$K3409,Neighborhoods!$A:$A,0), MATCH(Places!O$1,Neighborhoods!$A$1:$C$1,0))</f>
        <v>Allerton</v>
      </c>
      <c r="P3409" t="s">
        <v>11822</v>
      </c>
      <c r="Q3409" t="str">
        <f t="shared" si="212"/>
        <v>No</v>
      </c>
      <c r="R3409">
        <v>12</v>
      </c>
      <c r="S3409" t="str">
        <f t="shared" si="213"/>
        <v>Large</v>
      </c>
      <c r="T3409" s="50">
        <v>205</v>
      </c>
      <c r="U3409" s="70">
        <f t="shared" si="214"/>
        <v>0.04</v>
      </c>
      <c r="V3409" s="52">
        <v>4.5599999999999996</v>
      </c>
      <c r="W3409" s="52" t="str" cm="1">
        <f t="array" ref="W3409">_xlfn.SWITCH(ROUND(V3409,0),5,"Excellent",4,"Good",3,"Ok","Bad")</f>
        <v>Excellent</v>
      </c>
      <c r="X3409">
        <v>25</v>
      </c>
      <c r="Y3409" t="str">
        <f t="shared" si="215"/>
        <v>No</v>
      </c>
      <c r="Z3409" s="68">
        <v>43198</v>
      </c>
      <c r="AA3409" s="68">
        <v>43832</v>
      </c>
      <c r="AB3409">
        <v>353</v>
      </c>
      <c r="AC3409" t="s">
        <v>15615</v>
      </c>
    </row>
    <row r="3410" spans="1:29" x14ac:dyDescent="0.3">
      <c r="A3410" t="s">
        <v>2484</v>
      </c>
      <c r="B3410">
        <v>3471</v>
      </c>
      <c r="C3410" t="str">
        <f>VLOOKUP($B3410,Hosts!$A:$M,10,0)</f>
        <v>Within a few hours</v>
      </c>
      <c r="D3410" s="70">
        <f>VLOOKUP($B3410,Hosts!$A:$M,11,0)</f>
        <v>1</v>
      </c>
      <c r="E3410" s="70">
        <f>VLOOKUP($B3410,Hosts!$A:$M,12,0)</f>
        <v>0.96</v>
      </c>
      <c r="F3410" t="str">
        <f>VLOOKUP($B3410,Hosts!$A:$M,13,0)</f>
        <v>No</v>
      </c>
      <c r="G3410" t="str">
        <f>INDEX(Hosts!$A:$M, MATCH(Places!$B3410,Hosts!$A:$A,0), MATCH(Places!G$1,Hosts!$A$1:$M$1,0))</f>
        <v>Within a few hours</v>
      </c>
      <c r="H3410" s="70">
        <f>INDEX(Hosts!$A:$M, MATCH(Places!$B3410,Hosts!$A:$A,0), MATCH(Places!H$1,Hosts!$A$1:$M$1,0))</f>
        <v>1</v>
      </c>
      <c r="I3410" s="70">
        <f>INDEX(Hosts!$A:$M, MATCH(Places!$B3410,Hosts!$A:$A,0), MATCH(Places!I$1,Hosts!$A$1:$M$1,0))</f>
        <v>0.96</v>
      </c>
      <c r="J3410" t="str">
        <f>INDEX(Hosts!$A:$M, MATCH(Places!$B3410,Hosts!$A:$A,0), MATCH(Places!J$1,Hosts!$A$1:$M$1,0))</f>
        <v>No</v>
      </c>
      <c r="K3410">
        <v>7</v>
      </c>
      <c r="L3410" t="str">
        <f>VLOOKUP($K3410,Neighborhoods!$A:$C,2,0)</f>
        <v>Brooklyn</v>
      </c>
      <c r="M3410" t="str">
        <f>VLOOKUP($K3410,Neighborhoods!$A:$C,3,0)</f>
        <v>Bedford-Stuyvesant</v>
      </c>
      <c r="N3410" t="str">
        <f>INDEX(Neighborhoods!$A:$C, MATCH(Places!$K3410,Neighborhoods!$A:$A,0), MATCH(Places!N$1,Neighborhoods!$A$1:$C$1,0))</f>
        <v>Brooklyn</v>
      </c>
      <c r="O3410" t="str">
        <f>INDEX(Neighborhoods!$A:$C, MATCH(Places!$K3410,Neighborhoods!$A:$A,0), MATCH(Places!O$1,Neighborhoods!$A$1:$C$1,0))</f>
        <v>Bedford-Stuyvesant</v>
      </c>
      <c r="P3410" t="s">
        <v>1</v>
      </c>
      <c r="Q3410" t="str">
        <f t="shared" si="212"/>
        <v>Yes</v>
      </c>
      <c r="R3410">
        <v>2</v>
      </c>
      <c r="S3410" t="str">
        <f t="shared" si="213"/>
        <v>Small</v>
      </c>
      <c r="T3410" s="50">
        <v>150</v>
      </c>
      <c r="U3410" s="70">
        <f t="shared" si="214"/>
        <v>0.03</v>
      </c>
      <c r="V3410" s="52">
        <v>4.5199999999999996</v>
      </c>
      <c r="W3410" s="52" t="str" cm="1">
        <f t="array" ref="W3410">_xlfn.SWITCH(ROUND(V3410,0),5,"Excellent",4,"Good",3,"Ok","Bad")</f>
        <v>Excellent</v>
      </c>
      <c r="X3410">
        <v>29</v>
      </c>
      <c r="Y3410" t="str">
        <f t="shared" si="215"/>
        <v>No</v>
      </c>
      <c r="Z3410" s="68">
        <v>43150</v>
      </c>
      <c r="AA3410" s="68">
        <v>43921</v>
      </c>
      <c r="AB3410">
        <v>365</v>
      </c>
      <c r="AC3410" t="s">
        <v>15616</v>
      </c>
    </row>
    <row r="3411" spans="1:29" x14ac:dyDescent="0.3">
      <c r="A3411" t="s">
        <v>2485</v>
      </c>
      <c r="B3411">
        <v>855</v>
      </c>
      <c r="C3411" t="str">
        <f>VLOOKUP($B3411,Hosts!$A:$M,10,0)</f>
        <v>Within a day</v>
      </c>
      <c r="D3411" s="70">
        <f>VLOOKUP($B3411,Hosts!$A:$M,11,0)</f>
        <v>0.5</v>
      </c>
      <c r="E3411" s="70">
        <f>VLOOKUP($B3411,Hosts!$A:$M,12,0)</f>
        <v>0.83</v>
      </c>
      <c r="F3411" t="str">
        <f>VLOOKUP($B3411,Hosts!$A:$M,13,0)</f>
        <v>No</v>
      </c>
      <c r="G3411" t="str">
        <f>INDEX(Hosts!$A:$M, MATCH(Places!$B3411,Hosts!$A:$A,0), MATCH(Places!G$1,Hosts!$A$1:$M$1,0))</f>
        <v>Within a day</v>
      </c>
      <c r="H3411" s="70">
        <f>INDEX(Hosts!$A:$M, MATCH(Places!$B3411,Hosts!$A:$A,0), MATCH(Places!H$1,Hosts!$A$1:$M$1,0))</f>
        <v>0.5</v>
      </c>
      <c r="I3411" s="70">
        <f>INDEX(Hosts!$A:$M, MATCH(Places!$B3411,Hosts!$A:$A,0), MATCH(Places!I$1,Hosts!$A$1:$M$1,0))</f>
        <v>0.83</v>
      </c>
      <c r="J3411" t="str">
        <f>INDEX(Hosts!$A:$M, MATCH(Places!$B3411,Hosts!$A:$A,0), MATCH(Places!J$1,Hosts!$A$1:$M$1,0))</f>
        <v>No</v>
      </c>
      <c r="K3411">
        <v>16</v>
      </c>
      <c r="L3411" t="str">
        <f>VLOOKUP($K3411,Neighborhoods!$A:$C,2,0)</f>
        <v>Manhattan</v>
      </c>
      <c r="M3411" t="str">
        <f>VLOOKUP($K3411,Neighborhoods!$A:$C,3,0)</f>
        <v>Harlem</v>
      </c>
      <c r="N3411" t="str">
        <f>INDEX(Neighborhoods!$A:$C, MATCH(Places!$K3411,Neighborhoods!$A:$A,0), MATCH(Places!N$1,Neighborhoods!$A$1:$C$1,0))</f>
        <v>Manhattan</v>
      </c>
      <c r="O3411" t="str">
        <f>INDEX(Neighborhoods!$A:$C, MATCH(Places!$K3411,Neighborhoods!$A:$A,0), MATCH(Places!O$1,Neighborhoods!$A$1:$C$1,0))</f>
        <v>Harlem</v>
      </c>
      <c r="P3411" t="s">
        <v>1</v>
      </c>
      <c r="Q3411" t="str">
        <f t="shared" si="212"/>
        <v>Yes</v>
      </c>
      <c r="R3411">
        <v>3</v>
      </c>
      <c r="S3411" t="str">
        <f t="shared" si="213"/>
        <v>Medium</v>
      </c>
      <c r="T3411" s="50">
        <v>62</v>
      </c>
      <c r="U3411" s="70">
        <f t="shared" si="214"/>
        <v>0.03</v>
      </c>
      <c r="V3411" s="52">
        <v>4.3899999999999997</v>
      </c>
      <c r="W3411" s="52" t="str" cm="1">
        <f t="array" ref="W3411">_xlfn.SWITCH(ROUND(V3411,0),5,"Excellent",4,"Good",3,"Ok","Bad")</f>
        <v>Good</v>
      </c>
      <c r="X3411">
        <v>51</v>
      </c>
      <c r="Y3411" t="str">
        <f t="shared" si="215"/>
        <v>No</v>
      </c>
      <c r="Z3411" s="68">
        <v>43156</v>
      </c>
      <c r="AA3411" s="68">
        <v>43829</v>
      </c>
      <c r="AB3411">
        <v>90</v>
      </c>
      <c r="AC3411" t="s">
        <v>15615</v>
      </c>
    </row>
    <row r="3412" spans="1:29" x14ac:dyDescent="0.3">
      <c r="A3412" t="s">
        <v>14964</v>
      </c>
      <c r="B3412">
        <v>3451</v>
      </c>
      <c r="C3412" t="str">
        <f>VLOOKUP($B3412,Hosts!$A:$M,10,0)</f>
        <v>Within an hour</v>
      </c>
      <c r="D3412" s="70">
        <f>VLOOKUP($B3412,Hosts!$A:$M,11,0)</f>
        <v>1</v>
      </c>
      <c r="E3412" s="70">
        <f>VLOOKUP($B3412,Hosts!$A:$M,12,0)</f>
        <v>0.92</v>
      </c>
      <c r="F3412" t="str">
        <f>VLOOKUP($B3412,Hosts!$A:$M,13,0)</f>
        <v>Yes</v>
      </c>
      <c r="G3412" t="str">
        <f>INDEX(Hosts!$A:$M, MATCH(Places!$B3412,Hosts!$A:$A,0), MATCH(Places!G$1,Hosts!$A$1:$M$1,0))</f>
        <v>Within an hour</v>
      </c>
      <c r="H3412" s="70">
        <f>INDEX(Hosts!$A:$M, MATCH(Places!$B3412,Hosts!$A:$A,0), MATCH(Places!H$1,Hosts!$A$1:$M$1,0))</f>
        <v>1</v>
      </c>
      <c r="I3412" s="70">
        <f>INDEX(Hosts!$A:$M, MATCH(Places!$B3412,Hosts!$A:$A,0), MATCH(Places!I$1,Hosts!$A$1:$M$1,0))</f>
        <v>0.92</v>
      </c>
      <c r="J3412" t="str">
        <f>INDEX(Hosts!$A:$M, MATCH(Places!$B3412,Hosts!$A:$A,0), MATCH(Places!J$1,Hosts!$A$1:$M$1,0))</f>
        <v>Yes</v>
      </c>
      <c r="K3412">
        <v>6</v>
      </c>
      <c r="L3412" t="str">
        <f>VLOOKUP($K3412,Neighborhoods!$A:$C,2,0)</f>
        <v>Bronx</v>
      </c>
      <c r="M3412" t="str">
        <f>VLOOKUP($K3412,Neighborhoods!$A:$C,3,0)</f>
        <v>Wakefield</v>
      </c>
      <c r="N3412" t="str">
        <f>INDEX(Neighborhoods!$A:$C, MATCH(Places!$K3412,Neighborhoods!$A:$A,0), MATCH(Places!N$1,Neighborhoods!$A$1:$C$1,0))</f>
        <v>Bronx</v>
      </c>
      <c r="O3412" t="str">
        <f>INDEX(Neighborhoods!$A:$C, MATCH(Places!$K3412,Neighborhoods!$A:$A,0), MATCH(Places!O$1,Neighborhoods!$A$1:$C$1,0))</f>
        <v>Wakefield</v>
      </c>
      <c r="P3412" t="s">
        <v>1</v>
      </c>
      <c r="Q3412" t="str">
        <f t="shared" si="212"/>
        <v>Yes</v>
      </c>
      <c r="R3412">
        <v>1</v>
      </c>
      <c r="S3412" t="str">
        <f t="shared" si="213"/>
        <v>Small</v>
      </c>
      <c r="T3412" s="50">
        <v>44.29</v>
      </c>
      <c r="U3412" s="70">
        <f t="shared" si="214"/>
        <v>0.03</v>
      </c>
      <c r="V3412" s="52">
        <v>4.83</v>
      </c>
      <c r="W3412" s="52" t="str" cm="1">
        <f t="array" ref="W3412">_xlfn.SWITCH(ROUND(V3412,0),5,"Excellent",4,"Good",3,"Ok","Bad")</f>
        <v>Excellent</v>
      </c>
      <c r="X3412">
        <v>18</v>
      </c>
      <c r="Y3412" t="str">
        <f t="shared" si="215"/>
        <v>No</v>
      </c>
      <c r="Z3412" s="68">
        <v>43707</v>
      </c>
      <c r="AA3412" s="68">
        <v>43915</v>
      </c>
      <c r="AB3412">
        <v>165</v>
      </c>
      <c r="AC3412" t="s">
        <v>15616</v>
      </c>
    </row>
    <row r="3413" spans="1:29" x14ac:dyDescent="0.3">
      <c r="A3413" t="s">
        <v>15398</v>
      </c>
      <c r="B3413">
        <v>3474</v>
      </c>
      <c r="C3413" t="str">
        <f>VLOOKUP($B3413,Hosts!$A:$M,10,0)</f>
        <v>Within an hour</v>
      </c>
      <c r="D3413" s="70">
        <f>VLOOKUP($B3413,Hosts!$A:$M,11,0)</f>
        <v>1</v>
      </c>
      <c r="E3413" s="70">
        <f>VLOOKUP($B3413,Hosts!$A:$M,12,0)</f>
        <v>0.98</v>
      </c>
      <c r="F3413" t="str">
        <f>VLOOKUP($B3413,Hosts!$A:$M,13,0)</f>
        <v>Yes</v>
      </c>
      <c r="G3413" t="str">
        <f>INDEX(Hosts!$A:$M, MATCH(Places!$B3413,Hosts!$A:$A,0), MATCH(Places!G$1,Hosts!$A$1:$M$1,0))</f>
        <v>Within an hour</v>
      </c>
      <c r="H3413" s="70">
        <f>INDEX(Hosts!$A:$M, MATCH(Places!$B3413,Hosts!$A:$A,0), MATCH(Places!H$1,Hosts!$A$1:$M$1,0))</f>
        <v>1</v>
      </c>
      <c r="I3413" s="70">
        <f>INDEX(Hosts!$A:$M, MATCH(Places!$B3413,Hosts!$A:$A,0), MATCH(Places!I$1,Hosts!$A$1:$M$1,0))</f>
        <v>0.98</v>
      </c>
      <c r="J3413" t="str">
        <f>INDEX(Hosts!$A:$M, MATCH(Places!$B3413,Hosts!$A:$A,0), MATCH(Places!J$1,Hosts!$A$1:$M$1,0))</f>
        <v>Yes</v>
      </c>
      <c r="K3413">
        <v>12</v>
      </c>
      <c r="L3413" t="str">
        <f>VLOOKUP($K3413,Neighborhoods!$A:$C,2,0)</f>
        <v>Brooklyn</v>
      </c>
      <c r="M3413" t="str">
        <f>VLOOKUP($K3413,Neighborhoods!$A:$C,3,0)</f>
        <v>Williamsburg</v>
      </c>
      <c r="N3413" t="str">
        <f>INDEX(Neighborhoods!$A:$C, MATCH(Places!$K3413,Neighborhoods!$A:$A,0), MATCH(Places!N$1,Neighborhoods!$A$1:$C$1,0))</f>
        <v>Brooklyn</v>
      </c>
      <c r="O3413" t="str">
        <f>INDEX(Neighborhoods!$A:$C, MATCH(Places!$K3413,Neighborhoods!$A:$A,0), MATCH(Places!O$1,Neighborhoods!$A$1:$C$1,0))</f>
        <v>Williamsburg</v>
      </c>
      <c r="P3413" t="s">
        <v>1</v>
      </c>
      <c r="Q3413" t="str">
        <f t="shared" si="212"/>
        <v>Yes</v>
      </c>
      <c r="R3413">
        <v>2</v>
      </c>
      <c r="S3413" t="str">
        <f t="shared" si="213"/>
        <v>Small</v>
      </c>
      <c r="T3413" s="50">
        <v>185</v>
      </c>
      <c r="U3413" s="70">
        <f t="shared" si="214"/>
        <v>0.03</v>
      </c>
      <c r="V3413" s="52">
        <v>4.9800000000000004</v>
      </c>
      <c r="W3413" s="52" t="str" cm="1">
        <f t="array" ref="W3413">_xlfn.SWITCH(ROUND(V3413,0),5,"Excellent",4,"Good",3,"Ok","Bad")</f>
        <v>Excellent</v>
      </c>
      <c r="X3413">
        <v>140</v>
      </c>
      <c r="Y3413" t="str">
        <f t="shared" si="215"/>
        <v>Yes</v>
      </c>
      <c r="Z3413" s="68">
        <v>43149</v>
      </c>
      <c r="AA3413" s="68">
        <v>44043</v>
      </c>
      <c r="AB3413">
        <v>196</v>
      </c>
      <c r="AC3413" t="s">
        <v>15615</v>
      </c>
    </row>
    <row r="3414" spans="1:29" x14ac:dyDescent="0.3">
      <c r="A3414" t="s">
        <v>2486</v>
      </c>
      <c r="B3414">
        <v>3130</v>
      </c>
      <c r="C3414" t="str">
        <f>VLOOKUP($B3414,Hosts!$A:$M,10,0)</f>
        <v>Within an hour</v>
      </c>
      <c r="D3414" s="70">
        <f>VLOOKUP($B3414,Hosts!$A:$M,11,0)</f>
        <v>1</v>
      </c>
      <c r="E3414" s="70">
        <f>VLOOKUP($B3414,Hosts!$A:$M,12,0)</f>
        <v>1</v>
      </c>
      <c r="F3414" t="str">
        <f>VLOOKUP($B3414,Hosts!$A:$M,13,0)</f>
        <v>Yes</v>
      </c>
      <c r="G3414" t="str">
        <f>INDEX(Hosts!$A:$M, MATCH(Places!$B3414,Hosts!$A:$A,0), MATCH(Places!G$1,Hosts!$A$1:$M$1,0))</f>
        <v>Within an hour</v>
      </c>
      <c r="H3414" s="70">
        <f>INDEX(Hosts!$A:$M, MATCH(Places!$B3414,Hosts!$A:$A,0), MATCH(Places!H$1,Hosts!$A$1:$M$1,0))</f>
        <v>1</v>
      </c>
      <c r="I3414" s="70">
        <f>INDEX(Hosts!$A:$M, MATCH(Places!$B3414,Hosts!$A:$A,0), MATCH(Places!I$1,Hosts!$A$1:$M$1,0))</f>
        <v>1</v>
      </c>
      <c r="J3414" t="str">
        <f>INDEX(Hosts!$A:$M, MATCH(Places!$B3414,Hosts!$A:$A,0), MATCH(Places!J$1,Hosts!$A$1:$M$1,0))</f>
        <v>Yes</v>
      </c>
      <c r="K3414">
        <v>22</v>
      </c>
      <c r="L3414" t="str">
        <f>VLOOKUP($K3414,Neighborhoods!$A:$C,2,0)</f>
        <v>Queens</v>
      </c>
      <c r="M3414" t="str">
        <f>VLOOKUP($K3414,Neighborhoods!$A:$C,3,0)</f>
        <v>Flushing</v>
      </c>
      <c r="N3414" t="str">
        <f>INDEX(Neighborhoods!$A:$C, MATCH(Places!$K3414,Neighborhoods!$A:$A,0), MATCH(Places!N$1,Neighborhoods!$A$1:$C$1,0))</f>
        <v>Queens</v>
      </c>
      <c r="O3414" t="str">
        <f>INDEX(Neighborhoods!$A:$C, MATCH(Places!$K3414,Neighborhoods!$A:$A,0), MATCH(Places!O$1,Neighborhoods!$A$1:$C$1,0))</f>
        <v>Flushing</v>
      </c>
      <c r="P3414" t="s">
        <v>1</v>
      </c>
      <c r="Q3414" t="str">
        <f t="shared" si="212"/>
        <v>Yes</v>
      </c>
      <c r="R3414">
        <v>2</v>
      </c>
      <c r="S3414" t="str">
        <f t="shared" si="213"/>
        <v>Small</v>
      </c>
      <c r="T3414" s="50">
        <v>60</v>
      </c>
      <c r="U3414" s="70">
        <f t="shared" si="214"/>
        <v>0.03</v>
      </c>
      <c r="V3414" s="52">
        <v>4.8499999999999996</v>
      </c>
      <c r="W3414" s="52" t="str" cm="1">
        <f t="array" ref="W3414">_xlfn.SWITCH(ROUND(V3414,0),5,"Excellent",4,"Good",3,"Ok","Bad")</f>
        <v>Excellent</v>
      </c>
      <c r="X3414">
        <v>27</v>
      </c>
      <c r="Y3414" t="str">
        <f t="shared" si="215"/>
        <v>No</v>
      </c>
      <c r="Z3414" s="68">
        <v>43170</v>
      </c>
      <c r="AA3414" s="68">
        <v>43832</v>
      </c>
      <c r="AB3414">
        <v>0</v>
      </c>
      <c r="AC3414" t="s">
        <v>15615</v>
      </c>
    </row>
    <row r="3415" spans="1:29" x14ac:dyDescent="0.3">
      <c r="A3415" t="s">
        <v>2487</v>
      </c>
      <c r="B3415">
        <v>221</v>
      </c>
      <c r="C3415" t="str">
        <f>VLOOKUP($B3415,Hosts!$A:$M,10,0)</f>
        <v>Within an hour</v>
      </c>
      <c r="D3415" s="70">
        <f>VLOOKUP($B3415,Hosts!$A:$M,11,0)</f>
        <v>1</v>
      </c>
      <c r="E3415" s="70">
        <f>VLOOKUP($B3415,Hosts!$A:$M,12,0)</f>
        <v>0.97</v>
      </c>
      <c r="F3415" t="str">
        <f>VLOOKUP($B3415,Hosts!$A:$M,13,0)</f>
        <v>Yes</v>
      </c>
      <c r="G3415" t="str">
        <f>INDEX(Hosts!$A:$M, MATCH(Places!$B3415,Hosts!$A:$A,0), MATCH(Places!G$1,Hosts!$A$1:$M$1,0))</f>
        <v>Within an hour</v>
      </c>
      <c r="H3415" s="70">
        <f>INDEX(Hosts!$A:$M, MATCH(Places!$B3415,Hosts!$A:$A,0), MATCH(Places!H$1,Hosts!$A$1:$M$1,0))</f>
        <v>1</v>
      </c>
      <c r="I3415" s="70">
        <f>INDEX(Hosts!$A:$M, MATCH(Places!$B3415,Hosts!$A:$A,0), MATCH(Places!I$1,Hosts!$A$1:$M$1,0))</f>
        <v>0.97</v>
      </c>
      <c r="J3415" t="str">
        <f>INDEX(Hosts!$A:$M, MATCH(Places!$B3415,Hosts!$A:$A,0), MATCH(Places!J$1,Hosts!$A$1:$M$1,0))</f>
        <v>Yes</v>
      </c>
      <c r="K3415">
        <v>30</v>
      </c>
      <c r="L3415" t="str">
        <f>VLOOKUP($K3415,Neighborhoods!$A:$C,2,0)</f>
        <v>Staten Island</v>
      </c>
      <c r="M3415" t="str">
        <f>VLOOKUP($K3415,Neighborhoods!$A:$C,3,0)</f>
        <v>Tompkinsville</v>
      </c>
      <c r="N3415" t="str">
        <f>INDEX(Neighborhoods!$A:$C, MATCH(Places!$K3415,Neighborhoods!$A:$A,0), MATCH(Places!N$1,Neighborhoods!$A$1:$C$1,0))</f>
        <v>Staten Island</v>
      </c>
      <c r="O3415" t="str">
        <f>INDEX(Neighborhoods!$A:$C, MATCH(Places!$K3415,Neighborhoods!$A:$A,0), MATCH(Places!O$1,Neighborhoods!$A$1:$C$1,0))</f>
        <v>Tompkinsville</v>
      </c>
      <c r="P3415" t="s">
        <v>11822</v>
      </c>
      <c r="Q3415" t="str">
        <f t="shared" si="212"/>
        <v>No</v>
      </c>
      <c r="R3415">
        <v>12</v>
      </c>
      <c r="S3415" t="str">
        <f t="shared" si="213"/>
        <v>Large</v>
      </c>
      <c r="T3415" s="50">
        <v>345</v>
      </c>
      <c r="U3415" s="70">
        <f t="shared" si="214"/>
        <v>0.04</v>
      </c>
      <c r="V3415" s="52">
        <v>4.9800000000000004</v>
      </c>
      <c r="W3415" s="52" t="str" cm="1">
        <f t="array" ref="W3415">_xlfn.SWITCH(ROUND(V3415,0),5,"Excellent",4,"Good",3,"Ok","Bad")</f>
        <v>Excellent</v>
      </c>
      <c r="X3415">
        <v>65</v>
      </c>
      <c r="Y3415" t="str">
        <f t="shared" si="215"/>
        <v>No</v>
      </c>
      <c r="Z3415" s="68">
        <v>43170</v>
      </c>
      <c r="AA3415" s="68">
        <v>43908</v>
      </c>
      <c r="AB3415">
        <v>349</v>
      </c>
      <c r="AC3415" t="s">
        <v>15616</v>
      </c>
    </row>
    <row r="3416" spans="1:29" x14ac:dyDescent="0.3">
      <c r="A3416" t="s">
        <v>2488</v>
      </c>
      <c r="B3416">
        <v>968</v>
      </c>
      <c r="C3416" t="str">
        <f>VLOOKUP($B3416,Hosts!$A:$M,10,0)</f>
        <v>Within a few hours</v>
      </c>
      <c r="D3416" s="70">
        <f>VLOOKUP($B3416,Hosts!$A:$M,11,0)</f>
        <v>1</v>
      </c>
      <c r="E3416" s="70">
        <f>VLOOKUP($B3416,Hosts!$A:$M,12,0)</f>
        <v>0.9</v>
      </c>
      <c r="F3416" t="str">
        <f>VLOOKUP($B3416,Hosts!$A:$M,13,0)</f>
        <v>Yes</v>
      </c>
      <c r="G3416" t="str">
        <f>INDEX(Hosts!$A:$M, MATCH(Places!$B3416,Hosts!$A:$A,0), MATCH(Places!G$1,Hosts!$A$1:$M$1,0))</f>
        <v>Within a few hours</v>
      </c>
      <c r="H3416" s="70">
        <f>INDEX(Hosts!$A:$M, MATCH(Places!$B3416,Hosts!$A:$A,0), MATCH(Places!H$1,Hosts!$A$1:$M$1,0))</f>
        <v>1</v>
      </c>
      <c r="I3416" s="70">
        <f>INDEX(Hosts!$A:$M, MATCH(Places!$B3416,Hosts!$A:$A,0), MATCH(Places!I$1,Hosts!$A$1:$M$1,0))</f>
        <v>0.9</v>
      </c>
      <c r="J3416" t="str">
        <f>INDEX(Hosts!$A:$M, MATCH(Places!$B3416,Hosts!$A:$A,0), MATCH(Places!J$1,Hosts!$A$1:$M$1,0))</f>
        <v>Yes</v>
      </c>
      <c r="K3416">
        <v>8</v>
      </c>
      <c r="L3416" t="str">
        <f>VLOOKUP($K3416,Neighborhoods!$A:$C,2,0)</f>
        <v>Brooklyn</v>
      </c>
      <c r="M3416" t="str">
        <f>VLOOKUP($K3416,Neighborhoods!$A:$C,3,0)</f>
        <v>Bushwick</v>
      </c>
      <c r="N3416" t="str">
        <f>INDEX(Neighborhoods!$A:$C, MATCH(Places!$K3416,Neighborhoods!$A:$A,0), MATCH(Places!N$1,Neighborhoods!$A$1:$C$1,0))</f>
        <v>Brooklyn</v>
      </c>
      <c r="O3416" t="str">
        <f>INDEX(Neighborhoods!$A:$C, MATCH(Places!$K3416,Neighborhoods!$A:$A,0), MATCH(Places!O$1,Neighborhoods!$A$1:$C$1,0))</f>
        <v>Bushwick</v>
      </c>
      <c r="P3416" t="s">
        <v>1</v>
      </c>
      <c r="Q3416" t="str">
        <f t="shared" si="212"/>
        <v>Yes</v>
      </c>
      <c r="R3416">
        <v>2</v>
      </c>
      <c r="S3416" t="str">
        <f t="shared" si="213"/>
        <v>Small</v>
      </c>
      <c r="T3416" s="50">
        <v>60</v>
      </c>
      <c r="U3416" s="70">
        <f t="shared" si="214"/>
        <v>0.03</v>
      </c>
      <c r="V3416" s="52">
        <v>4.9800000000000004</v>
      </c>
      <c r="W3416" s="52" t="str" cm="1">
        <f t="array" ref="W3416">_xlfn.SWITCH(ROUND(V3416,0),5,"Excellent",4,"Good",3,"Ok","Bad")</f>
        <v>Excellent</v>
      </c>
      <c r="X3416">
        <v>115</v>
      </c>
      <c r="Y3416" t="str">
        <f t="shared" si="215"/>
        <v>Yes</v>
      </c>
      <c r="Z3416" s="68">
        <v>43163</v>
      </c>
      <c r="AA3416" s="68">
        <v>43891</v>
      </c>
      <c r="AB3416">
        <v>45</v>
      </c>
      <c r="AC3416" t="s">
        <v>15615</v>
      </c>
    </row>
    <row r="3417" spans="1:29" x14ac:dyDescent="0.3">
      <c r="A3417" t="s">
        <v>2489</v>
      </c>
      <c r="B3417">
        <v>1417</v>
      </c>
      <c r="C3417" t="str">
        <f>VLOOKUP($B3417,Hosts!$A:$M,10,0)</f>
        <v>Within a day</v>
      </c>
      <c r="D3417" s="70">
        <f>VLOOKUP($B3417,Hosts!$A:$M,11,0)</f>
        <v>1</v>
      </c>
      <c r="E3417" s="70">
        <f>VLOOKUP($B3417,Hosts!$A:$M,12,0)</f>
        <v>0.68</v>
      </c>
      <c r="F3417" t="str">
        <f>VLOOKUP($B3417,Hosts!$A:$M,13,0)</f>
        <v>No</v>
      </c>
      <c r="G3417" t="str">
        <f>INDEX(Hosts!$A:$M, MATCH(Places!$B3417,Hosts!$A:$A,0), MATCH(Places!G$1,Hosts!$A$1:$M$1,0))</f>
        <v>Within a day</v>
      </c>
      <c r="H3417" s="70">
        <f>INDEX(Hosts!$A:$M, MATCH(Places!$B3417,Hosts!$A:$A,0), MATCH(Places!H$1,Hosts!$A$1:$M$1,0))</f>
        <v>1</v>
      </c>
      <c r="I3417" s="70">
        <f>INDEX(Hosts!$A:$M, MATCH(Places!$B3417,Hosts!$A:$A,0), MATCH(Places!I$1,Hosts!$A$1:$M$1,0))</f>
        <v>0.68</v>
      </c>
      <c r="J3417" t="str">
        <f>INDEX(Hosts!$A:$M, MATCH(Places!$B3417,Hosts!$A:$A,0), MATCH(Places!J$1,Hosts!$A$1:$M$1,0))</f>
        <v>No</v>
      </c>
      <c r="K3417">
        <v>12</v>
      </c>
      <c r="L3417" t="str">
        <f>VLOOKUP($K3417,Neighborhoods!$A:$C,2,0)</f>
        <v>Brooklyn</v>
      </c>
      <c r="M3417" t="str">
        <f>VLOOKUP($K3417,Neighborhoods!$A:$C,3,0)</f>
        <v>Williamsburg</v>
      </c>
      <c r="N3417" t="str">
        <f>INDEX(Neighborhoods!$A:$C, MATCH(Places!$K3417,Neighborhoods!$A:$A,0), MATCH(Places!N$1,Neighborhoods!$A$1:$C$1,0))</f>
        <v>Brooklyn</v>
      </c>
      <c r="O3417" t="str">
        <f>INDEX(Neighborhoods!$A:$C, MATCH(Places!$K3417,Neighborhoods!$A:$A,0), MATCH(Places!O$1,Neighborhoods!$A$1:$C$1,0))</f>
        <v>Williamsburg</v>
      </c>
      <c r="P3417" t="s">
        <v>11822</v>
      </c>
      <c r="Q3417" t="str">
        <f t="shared" si="212"/>
        <v>No</v>
      </c>
      <c r="R3417">
        <v>3</v>
      </c>
      <c r="S3417" t="str">
        <f t="shared" si="213"/>
        <v>Medium</v>
      </c>
      <c r="T3417" s="50">
        <v>129</v>
      </c>
      <c r="U3417" s="70">
        <f t="shared" si="214"/>
        <v>0.03</v>
      </c>
      <c r="V3417" s="52">
        <v>4.7300000000000004</v>
      </c>
      <c r="W3417" s="52" t="str" cm="1">
        <f t="array" ref="W3417">_xlfn.SWITCH(ROUND(V3417,0),5,"Excellent",4,"Good",3,"Ok","Bad")</f>
        <v>Excellent</v>
      </c>
      <c r="X3417">
        <v>60</v>
      </c>
      <c r="Y3417" t="str">
        <f t="shared" si="215"/>
        <v>No</v>
      </c>
      <c r="Z3417" s="68">
        <v>43171</v>
      </c>
      <c r="AA3417" s="68">
        <v>43864</v>
      </c>
      <c r="AB3417">
        <v>0</v>
      </c>
      <c r="AC3417" t="s">
        <v>15615</v>
      </c>
    </row>
    <row r="3418" spans="1:29" x14ac:dyDescent="0.3">
      <c r="A3418" t="s">
        <v>15478</v>
      </c>
      <c r="B3418">
        <v>1390</v>
      </c>
      <c r="C3418" t="str">
        <f>VLOOKUP($B3418,Hosts!$A:$M,10,0)</f>
        <v>A few days or more</v>
      </c>
      <c r="D3418" s="70">
        <f>VLOOKUP($B3418,Hosts!$A:$M,11,0)</f>
        <v>0</v>
      </c>
      <c r="E3418" s="70">
        <f>VLOOKUP($B3418,Hosts!$A:$M,12,0)</f>
        <v>0.64</v>
      </c>
      <c r="F3418" t="str">
        <f>VLOOKUP($B3418,Hosts!$A:$M,13,0)</f>
        <v>No</v>
      </c>
      <c r="G3418" t="str">
        <f>INDEX(Hosts!$A:$M, MATCH(Places!$B3418,Hosts!$A:$A,0), MATCH(Places!G$1,Hosts!$A$1:$M$1,0))</f>
        <v>A few days or more</v>
      </c>
      <c r="H3418" s="70">
        <f>INDEX(Hosts!$A:$M, MATCH(Places!$B3418,Hosts!$A:$A,0), MATCH(Places!H$1,Hosts!$A$1:$M$1,0))</f>
        <v>0</v>
      </c>
      <c r="I3418" s="70">
        <f>INDEX(Hosts!$A:$M, MATCH(Places!$B3418,Hosts!$A:$A,0), MATCH(Places!I$1,Hosts!$A$1:$M$1,0))</f>
        <v>0.64</v>
      </c>
      <c r="J3418" t="str">
        <f>INDEX(Hosts!$A:$M, MATCH(Places!$B3418,Hosts!$A:$A,0), MATCH(Places!J$1,Hosts!$A$1:$M$1,0))</f>
        <v>No</v>
      </c>
      <c r="K3418">
        <v>25</v>
      </c>
      <c r="L3418" t="str">
        <f>VLOOKUP($K3418,Neighborhoods!$A:$C,2,0)</f>
        <v>Queens</v>
      </c>
      <c r="M3418" t="str">
        <f>VLOOKUP($K3418,Neighborhoods!$A:$C,3,0)</f>
        <v>Ridgewood</v>
      </c>
      <c r="N3418" t="str">
        <f>INDEX(Neighborhoods!$A:$C, MATCH(Places!$K3418,Neighborhoods!$A:$A,0), MATCH(Places!N$1,Neighborhoods!$A$1:$C$1,0))</f>
        <v>Queens</v>
      </c>
      <c r="O3418" t="str">
        <f>INDEX(Neighborhoods!$A:$C, MATCH(Places!$K3418,Neighborhoods!$A:$A,0), MATCH(Places!O$1,Neighborhoods!$A$1:$C$1,0))</f>
        <v>Ridgewood</v>
      </c>
      <c r="P3418" t="s">
        <v>1</v>
      </c>
      <c r="Q3418" t="str">
        <f t="shared" si="212"/>
        <v>Yes</v>
      </c>
      <c r="R3418">
        <v>2</v>
      </c>
      <c r="S3418" t="str">
        <f t="shared" si="213"/>
        <v>Small</v>
      </c>
      <c r="T3418" s="50">
        <v>68</v>
      </c>
      <c r="U3418" s="70">
        <f t="shared" si="214"/>
        <v>0.03</v>
      </c>
      <c r="V3418" s="52">
        <v>4.9800000000000004</v>
      </c>
      <c r="W3418" s="52" t="str" cm="1">
        <f t="array" ref="W3418">_xlfn.SWITCH(ROUND(V3418,0),5,"Excellent",4,"Good",3,"Ok","Bad")</f>
        <v>Excellent</v>
      </c>
      <c r="X3418">
        <v>41</v>
      </c>
      <c r="Y3418" t="str">
        <f t="shared" si="215"/>
        <v>No</v>
      </c>
      <c r="Z3418" s="68">
        <v>43191</v>
      </c>
      <c r="AA3418" s="68">
        <v>43906</v>
      </c>
      <c r="AB3418">
        <v>89</v>
      </c>
      <c r="AC3418" t="s">
        <v>15615</v>
      </c>
    </row>
    <row r="3419" spans="1:29" x14ac:dyDescent="0.3">
      <c r="A3419" t="s">
        <v>2490</v>
      </c>
      <c r="B3419">
        <v>2697</v>
      </c>
      <c r="C3419" t="str">
        <f>VLOOKUP($B3419,Hosts!$A:$M,10,0)</f>
        <v>Within an hour</v>
      </c>
      <c r="D3419" s="70">
        <f>VLOOKUP($B3419,Hosts!$A:$M,11,0)</f>
        <v>1</v>
      </c>
      <c r="E3419" s="70">
        <f>VLOOKUP($B3419,Hosts!$A:$M,12,0)</f>
        <v>0.98</v>
      </c>
      <c r="F3419" t="str">
        <f>VLOOKUP($B3419,Hosts!$A:$M,13,0)</f>
        <v>No</v>
      </c>
      <c r="G3419" t="str">
        <f>INDEX(Hosts!$A:$M, MATCH(Places!$B3419,Hosts!$A:$A,0), MATCH(Places!G$1,Hosts!$A$1:$M$1,0))</f>
        <v>Within an hour</v>
      </c>
      <c r="H3419" s="70">
        <f>INDEX(Hosts!$A:$M, MATCH(Places!$B3419,Hosts!$A:$A,0), MATCH(Places!H$1,Hosts!$A$1:$M$1,0))</f>
        <v>1</v>
      </c>
      <c r="I3419" s="70">
        <f>INDEX(Hosts!$A:$M, MATCH(Places!$B3419,Hosts!$A:$A,0), MATCH(Places!I$1,Hosts!$A$1:$M$1,0))</f>
        <v>0.98</v>
      </c>
      <c r="J3419" t="str">
        <f>INDEX(Hosts!$A:$M, MATCH(Places!$B3419,Hosts!$A:$A,0), MATCH(Places!J$1,Hosts!$A$1:$M$1,0))</f>
        <v>No</v>
      </c>
      <c r="K3419">
        <v>20</v>
      </c>
      <c r="L3419" t="str">
        <f>VLOOKUP($K3419,Neighborhoods!$A:$C,2,0)</f>
        <v>Manhattan</v>
      </c>
      <c r="M3419" t="str">
        <f>VLOOKUP($K3419,Neighborhoods!$A:$C,3,0)</f>
        <v>Upper West Side</v>
      </c>
      <c r="N3419" t="str">
        <f>INDEX(Neighborhoods!$A:$C, MATCH(Places!$K3419,Neighborhoods!$A:$A,0), MATCH(Places!N$1,Neighborhoods!$A$1:$C$1,0))</f>
        <v>Manhattan</v>
      </c>
      <c r="O3419" t="str">
        <f>INDEX(Neighborhoods!$A:$C, MATCH(Places!$K3419,Neighborhoods!$A:$A,0), MATCH(Places!O$1,Neighborhoods!$A$1:$C$1,0))</f>
        <v>Upper West Side</v>
      </c>
      <c r="P3419" t="s">
        <v>1</v>
      </c>
      <c r="Q3419" t="str">
        <f t="shared" si="212"/>
        <v>Yes</v>
      </c>
      <c r="R3419">
        <v>4</v>
      </c>
      <c r="S3419" t="str">
        <f t="shared" si="213"/>
        <v>Medium</v>
      </c>
      <c r="T3419" s="50">
        <v>119</v>
      </c>
      <c r="U3419" s="70">
        <f t="shared" si="214"/>
        <v>0.03</v>
      </c>
      <c r="V3419" s="52">
        <v>4.7</v>
      </c>
      <c r="W3419" s="52" t="str" cm="1">
        <f t="array" ref="W3419">_xlfn.SWITCH(ROUND(V3419,0),5,"Excellent",4,"Good",3,"Ok","Bad")</f>
        <v>Excellent</v>
      </c>
      <c r="X3419">
        <v>70</v>
      </c>
      <c r="Y3419" t="str">
        <f t="shared" si="215"/>
        <v>No</v>
      </c>
      <c r="Z3419" s="68">
        <v>43177</v>
      </c>
      <c r="AA3419" s="68">
        <v>43907</v>
      </c>
      <c r="AB3419">
        <v>260</v>
      </c>
      <c r="AC3419" t="s">
        <v>15615</v>
      </c>
    </row>
    <row r="3420" spans="1:29" x14ac:dyDescent="0.3">
      <c r="A3420" t="s">
        <v>2491</v>
      </c>
      <c r="B3420">
        <v>3330</v>
      </c>
      <c r="C3420" t="str">
        <f>VLOOKUP($B3420,Hosts!$A:$M,10,0)</f>
        <v>Within an hour</v>
      </c>
      <c r="D3420" s="70">
        <f>VLOOKUP($B3420,Hosts!$A:$M,11,0)</f>
        <v>1</v>
      </c>
      <c r="E3420" s="70">
        <f>VLOOKUP($B3420,Hosts!$A:$M,12,0)</f>
        <v>0.97</v>
      </c>
      <c r="F3420" t="str">
        <f>VLOOKUP($B3420,Hosts!$A:$M,13,0)</f>
        <v>Yes</v>
      </c>
      <c r="G3420" t="str">
        <f>INDEX(Hosts!$A:$M, MATCH(Places!$B3420,Hosts!$A:$A,0), MATCH(Places!G$1,Hosts!$A$1:$M$1,0))</f>
        <v>Within an hour</v>
      </c>
      <c r="H3420" s="70">
        <f>INDEX(Hosts!$A:$M, MATCH(Places!$B3420,Hosts!$A:$A,0), MATCH(Places!H$1,Hosts!$A$1:$M$1,0))</f>
        <v>1</v>
      </c>
      <c r="I3420" s="70">
        <f>INDEX(Hosts!$A:$M, MATCH(Places!$B3420,Hosts!$A:$A,0), MATCH(Places!I$1,Hosts!$A$1:$M$1,0))</f>
        <v>0.97</v>
      </c>
      <c r="J3420" t="str">
        <f>INDEX(Hosts!$A:$M, MATCH(Places!$B3420,Hosts!$A:$A,0), MATCH(Places!J$1,Hosts!$A$1:$M$1,0))</f>
        <v>Yes</v>
      </c>
      <c r="K3420">
        <v>14</v>
      </c>
      <c r="L3420" t="str">
        <f>VLOOKUP($K3420,Neighborhoods!$A:$C,2,0)</f>
        <v>Manhattan</v>
      </c>
      <c r="M3420" t="str">
        <f>VLOOKUP($K3420,Neighborhoods!$A:$C,3,0)</f>
        <v>East Harlem</v>
      </c>
      <c r="N3420" t="str">
        <f>INDEX(Neighborhoods!$A:$C, MATCH(Places!$K3420,Neighborhoods!$A:$A,0), MATCH(Places!N$1,Neighborhoods!$A$1:$C$1,0))</f>
        <v>Manhattan</v>
      </c>
      <c r="O3420" t="str">
        <f>INDEX(Neighborhoods!$A:$C, MATCH(Places!$K3420,Neighborhoods!$A:$A,0), MATCH(Places!O$1,Neighborhoods!$A$1:$C$1,0))</f>
        <v>East Harlem</v>
      </c>
      <c r="P3420" t="s">
        <v>1</v>
      </c>
      <c r="Q3420" t="str">
        <f t="shared" si="212"/>
        <v>Yes</v>
      </c>
      <c r="R3420">
        <v>4</v>
      </c>
      <c r="S3420" t="str">
        <f t="shared" si="213"/>
        <v>Medium</v>
      </c>
      <c r="T3420" s="50">
        <v>52</v>
      </c>
      <c r="U3420" s="70">
        <f t="shared" si="214"/>
        <v>0.03</v>
      </c>
      <c r="V3420" s="52">
        <v>4.92</v>
      </c>
      <c r="W3420" s="52" t="str" cm="1">
        <f t="array" ref="W3420">_xlfn.SWITCH(ROUND(V3420,0),5,"Excellent",4,"Good",3,"Ok","Bad")</f>
        <v>Excellent</v>
      </c>
      <c r="X3420">
        <v>109</v>
      </c>
      <c r="Y3420" t="str">
        <f t="shared" si="215"/>
        <v>Yes</v>
      </c>
      <c r="Z3420" s="68">
        <v>43222</v>
      </c>
      <c r="AA3420" s="68">
        <v>44049</v>
      </c>
      <c r="AB3420">
        <v>179</v>
      </c>
      <c r="AC3420" t="s">
        <v>15616</v>
      </c>
    </row>
    <row r="3421" spans="1:29" x14ac:dyDescent="0.3">
      <c r="A3421" t="s">
        <v>14408</v>
      </c>
      <c r="B3421">
        <v>3199</v>
      </c>
      <c r="C3421" t="str">
        <f>VLOOKUP($B3421,Hosts!$A:$M,10,0)</f>
        <v>Within an hour</v>
      </c>
      <c r="D3421" s="70">
        <f>VLOOKUP($B3421,Hosts!$A:$M,11,0)</f>
        <v>1</v>
      </c>
      <c r="E3421" s="70">
        <f>VLOOKUP($B3421,Hosts!$A:$M,12,0)</f>
        <v>0.83</v>
      </c>
      <c r="F3421" t="str">
        <f>VLOOKUP($B3421,Hosts!$A:$M,13,0)</f>
        <v>No</v>
      </c>
      <c r="G3421" t="str">
        <f>INDEX(Hosts!$A:$M, MATCH(Places!$B3421,Hosts!$A:$A,0), MATCH(Places!G$1,Hosts!$A$1:$M$1,0))</f>
        <v>Within an hour</v>
      </c>
      <c r="H3421" s="70">
        <f>INDEX(Hosts!$A:$M, MATCH(Places!$B3421,Hosts!$A:$A,0), MATCH(Places!H$1,Hosts!$A$1:$M$1,0))</f>
        <v>1</v>
      </c>
      <c r="I3421" s="70">
        <f>INDEX(Hosts!$A:$M, MATCH(Places!$B3421,Hosts!$A:$A,0), MATCH(Places!I$1,Hosts!$A$1:$M$1,0))</f>
        <v>0.83</v>
      </c>
      <c r="J3421" t="str">
        <f>INDEX(Hosts!$A:$M, MATCH(Places!$B3421,Hosts!$A:$A,0), MATCH(Places!J$1,Hosts!$A$1:$M$1,0))</f>
        <v>No</v>
      </c>
      <c r="K3421">
        <v>14</v>
      </c>
      <c r="L3421" t="str">
        <f>VLOOKUP($K3421,Neighborhoods!$A:$C,2,0)</f>
        <v>Manhattan</v>
      </c>
      <c r="M3421" t="str">
        <f>VLOOKUP($K3421,Neighborhoods!$A:$C,3,0)</f>
        <v>East Harlem</v>
      </c>
      <c r="N3421" t="str">
        <f>INDEX(Neighborhoods!$A:$C, MATCH(Places!$K3421,Neighborhoods!$A:$A,0), MATCH(Places!N$1,Neighborhoods!$A$1:$C$1,0))</f>
        <v>Manhattan</v>
      </c>
      <c r="O3421" t="str">
        <f>INDEX(Neighborhoods!$A:$C, MATCH(Places!$K3421,Neighborhoods!$A:$A,0), MATCH(Places!O$1,Neighborhoods!$A$1:$C$1,0))</f>
        <v>East Harlem</v>
      </c>
      <c r="P3421" t="s">
        <v>11822</v>
      </c>
      <c r="Q3421" t="str">
        <f t="shared" si="212"/>
        <v>No</v>
      </c>
      <c r="R3421">
        <v>2</v>
      </c>
      <c r="S3421" t="str">
        <f t="shared" si="213"/>
        <v>Small</v>
      </c>
      <c r="T3421" s="50">
        <v>103</v>
      </c>
      <c r="U3421" s="70">
        <f t="shared" si="214"/>
        <v>0.03</v>
      </c>
      <c r="V3421" s="52">
        <v>4.6900000000000004</v>
      </c>
      <c r="W3421" s="52" t="str" cm="1">
        <f t="array" ref="W3421">_xlfn.SWITCH(ROUND(V3421,0),5,"Excellent",4,"Good",3,"Ok","Bad")</f>
        <v>Excellent</v>
      </c>
      <c r="X3421">
        <v>13</v>
      </c>
      <c r="Y3421" t="str">
        <f t="shared" si="215"/>
        <v>No</v>
      </c>
      <c r="Z3421" s="68">
        <v>43175</v>
      </c>
      <c r="AA3421" s="68">
        <v>44052</v>
      </c>
      <c r="AB3421">
        <v>0</v>
      </c>
      <c r="AC3421" t="s">
        <v>15615</v>
      </c>
    </row>
    <row r="3422" spans="1:29" x14ac:dyDescent="0.3">
      <c r="A3422" t="s">
        <v>2492</v>
      </c>
      <c r="B3422">
        <v>3232</v>
      </c>
      <c r="C3422" t="str">
        <f>VLOOKUP($B3422,Hosts!$A:$M,10,0)</f>
        <v>Within an hour</v>
      </c>
      <c r="D3422" s="70">
        <f>VLOOKUP($B3422,Hosts!$A:$M,11,0)</f>
        <v>1</v>
      </c>
      <c r="E3422" s="70">
        <f>VLOOKUP($B3422,Hosts!$A:$M,12,0)</f>
        <v>0.97</v>
      </c>
      <c r="F3422" t="str">
        <f>VLOOKUP($B3422,Hosts!$A:$M,13,0)</f>
        <v>Yes</v>
      </c>
      <c r="G3422" t="str">
        <f>INDEX(Hosts!$A:$M, MATCH(Places!$B3422,Hosts!$A:$A,0), MATCH(Places!G$1,Hosts!$A$1:$M$1,0))</f>
        <v>Within an hour</v>
      </c>
      <c r="H3422" s="70">
        <f>INDEX(Hosts!$A:$M, MATCH(Places!$B3422,Hosts!$A:$A,0), MATCH(Places!H$1,Hosts!$A$1:$M$1,0))</f>
        <v>1</v>
      </c>
      <c r="I3422" s="70">
        <f>INDEX(Hosts!$A:$M, MATCH(Places!$B3422,Hosts!$A:$A,0), MATCH(Places!I$1,Hosts!$A$1:$M$1,0))</f>
        <v>0.97</v>
      </c>
      <c r="J3422" t="str">
        <f>INDEX(Hosts!$A:$M, MATCH(Places!$B3422,Hosts!$A:$A,0), MATCH(Places!J$1,Hosts!$A$1:$M$1,0))</f>
        <v>Yes</v>
      </c>
      <c r="K3422">
        <v>19</v>
      </c>
      <c r="L3422" t="str">
        <f>VLOOKUP($K3422,Neighborhoods!$A:$C,2,0)</f>
        <v>Manhattan</v>
      </c>
      <c r="M3422" t="str">
        <f>VLOOKUP($K3422,Neighborhoods!$A:$C,3,0)</f>
        <v>Upper East Side</v>
      </c>
      <c r="N3422" t="str">
        <f>INDEX(Neighborhoods!$A:$C, MATCH(Places!$K3422,Neighborhoods!$A:$A,0), MATCH(Places!N$1,Neighborhoods!$A$1:$C$1,0))</f>
        <v>Manhattan</v>
      </c>
      <c r="O3422" t="str">
        <f>INDEX(Neighborhoods!$A:$C, MATCH(Places!$K3422,Neighborhoods!$A:$A,0), MATCH(Places!O$1,Neighborhoods!$A$1:$C$1,0))</f>
        <v>Upper East Side</v>
      </c>
      <c r="P3422" t="s">
        <v>11822</v>
      </c>
      <c r="Q3422" t="str">
        <f t="shared" si="212"/>
        <v>No</v>
      </c>
      <c r="R3422">
        <v>4</v>
      </c>
      <c r="S3422" t="str">
        <f t="shared" si="213"/>
        <v>Medium</v>
      </c>
      <c r="T3422" s="50">
        <v>199</v>
      </c>
      <c r="U3422" s="70">
        <f t="shared" si="214"/>
        <v>0.03</v>
      </c>
      <c r="V3422" s="52">
        <v>4.99</v>
      </c>
      <c r="W3422" s="52" t="str" cm="1">
        <f t="array" ref="W3422">_xlfn.SWITCH(ROUND(V3422,0),5,"Excellent",4,"Good",3,"Ok","Bad")</f>
        <v>Excellent</v>
      </c>
      <c r="X3422">
        <v>93</v>
      </c>
      <c r="Y3422" t="str">
        <f t="shared" si="215"/>
        <v>No</v>
      </c>
      <c r="Z3422" s="68">
        <v>43184</v>
      </c>
      <c r="AA3422" s="68">
        <v>44023</v>
      </c>
      <c r="AB3422">
        <v>40</v>
      </c>
      <c r="AC3422" t="s">
        <v>15615</v>
      </c>
    </row>
    <row r="3423" spans="1:29" x14ac:dyDescent="0.3">
      <c r="A3423" t="s">
        <v>13816</v>
      </c>
      <c r="B3423">
        <v>2166</v>
      </c>
      <c r="C3423" t="str">
        <f>VLOOKUP($B3423,Hosts!$A:$M,10,0)</f>
        <v>Within a few hours</v>
      </c>
      <c r="D3423" s="70">
        <f>VLOOKUP($B3423,Hosts!$A:$M,11,0)</f>
        <v>1</v>
      </c>
      <c r="E3423" s="70">
        <f>VLOOKUP($B3423,Hosts!$A:$M,12,0)</f>
        <v>0.82</v>
      </c>
      <c r="F3423" t="str">
        <f>VLOOKUP($B3423,Hosts!$A:$M,13,0)</f>
        <v>Yes</v>
      </c>
      <c r="G3423" t="str">
        <f>INDEX(Hosts!$A:$M, MATCH(Places!$B3423,Hosts!$A:$A,0), MATCH(Places!G$1,Hosts!$A$1:$M$1,0))</f>
        <v>Within a few hours</v>
      </c>
      <c r="H3423" s="70">
        <f>INDEX(Hosts!$A:$M, MATCH(Places!$B3423,Hosts!$A:$A,0), MATCH(Places!H$1,Hosts!$A$1:$M$1,0))</f>
        <v>1</v>
      </c>
      <c r="I3423" s="70">
        <f>INDEX(Hosts!$A:$M, MATCH(Places!$B3423,Hosts!$A:$A,0), MATCH(Places!I$1,Hosts!$A$1:$M$1,0))</f>
        <v>0.82</v>
      </c>
      <c r="J3423" t="str">
        <f>INDEX(Hosts!$A:$M, MATCH(Places!$B3423,Hosts!$A:$A,0), MATCH(Places!J$1,Hosts!$A$1:$M$1,0))</f>
        <v>Yes</v>
      </c>
      <c r="K3423">
        <v>12</v>
      </c>
      <c r="L3423" t="str">
        <f>VLOOKUP($K3423,Neighborhoods!$A:$C,2,0)</f>
        <v>Brooklyn</v>
      </c>
      <c r="M3423" t="str">
        <f>VLOOKUP($K3423,Neighborhoods!$A:$C,3,0)</f>
        <v>Williamsburg</v>
      </c>
      <c r="N3423" t="str">
        <f>INDEX(Neighborhoods!$A:$C, MATCH(Places!$K3423,Neighborhoods!$A:$A,0), MATCH(Places!N$1,Neighborhoods!$A$1:$C$1,0))</f>
        <v>Brooklyn</v>
      </c>
      <c r="O3423" t="str">
        <f>INDEX(Neighborhoods!$A:$C, MATCH(Places!$K3423,Neighborhoods!$A:$A,0), MATCH(Places!O$1,Neighborhoods!$A$1:$C$1,0))</f>
        <v>Williamsburg</v>
      </c>
      <c r="P3423" t="s">
        <v>11822</v>
      </c>
      <c r="Q3423" t="str">
        <f t="shared" si="212"/>
        <v>No</v>
      </c>
      <c r="R3423">
        <v>2</v>
      </c>
      <c r="S3423" t="str">
        <f t="shared" si="213"/>
        <v>Small</v>
      </c>
      <c r="T3423" s="50">
        <v>88</v>
      </c>
      <c r="U3423" s="70">
        <f t="shared" si="214"/>
        <v>0.03</v>
      </c>
      <c r="V3423" s="52">
        <v>4.92</v>
      </c>
      <c r="W3423" s="52" t="str" cm="1">
        <f t="array" ref="W3423">_xlfn.SWITCH(ROUND(V3423,0),5,"Excellent",4,"Good",3,"Ok","Bad")</f>
        <v>Excellent</v>
      </c>
      <c r="X3423">
        <v>24</v>
      </c>
      <c r="Y3423" t="str">
        <f t="shared" si="215"/>
        <v>No</v>
      </c>
      <c r="Z3423" s="68">
        <v>43400</v>
      </c>
      <c r="AA3423" s="68">
        <v>44032</v>
      </c>
      <c r="AB3423">
        <v>137</v>
      </c>
      <c r="AC3423" t="s">
        <v>15616</v>
      </c>
    </row>
    <row r="3424" spans="1:29" x14ac:dyDescent="0.3">
      <c r="A3424" t="s">
        <v>2493</v>
      </c>
      <c r="B3424">
        <v>478</v>
      </c>
      <c r="C3424" t="str">
        <f>VLOOKUP($B3424,Hosts!$A:$M,10,0)</f>
        <v>Within an hour</v>
      </c>
      <c r="D3424" s="70">
        <f>VLOOKUP($B3424,Hosts!$A:$M,11,0)</f>
        <v>1</v>
      </c>
      <c r="E3424" s="70">
        <f>VLOOKUP($B3424,Hosts!$A:$M,12,0)</f>
        <v>0.69</v>
      </c>
      <c r="F3424" t="str">
        <f>VLOOKUP($B3424,Hosts!$A:$M,13,0)</f>
        <v>Yes</v>
      </c>
      <c r="G3424" t="str">
        <f>INDEX(Hosts!$A:$M, MATCH(Places!$B3424,Hosts!$A:$A,0), MATCH(Places!G$1,Hosts!$A$1:$M$1,0))</f>
        <v>Within an hour</v>
      </c>
      <c r="H3424" s="70">
        <f>INDEX(Hosts!$A:$M, MATCH(Places!$B3424,Hosts!$A:$A,0), MATCH(Places!H$1,Hosts!$A$1:$M$1,0))</f>
        <v>1</v>
      </c>
      <c r="I3424" s="70">
        <f>INDEX(Hosts!$A:$M, MATCH(Places!$B3424,Hosts!$A:$A,0), MATCH(Places!I$1,Hosts!$A$1:$M$1,0))</f>
        <v>0.69</v>
      </c>
      <c r="J3424" t="str">
        <f>INDEX(Hosts!$A:$M, MATCH(Places!$B3424,Hosts!$A:$A,0), MATCH(Places!J$1,Hosts!$A$1:$M$1,0))</f>
        <v>Yes</v>
      </c>
      <c r="K3424">
        <v>12</v>
      </c>
      <c r="L3424" t="str">
        <f>VLOOKUP($K3424,Neighborhoods!$A:$C,2,0)</f>
        <v>Brooklyn</v>
      </c>
      <c r="M3424" t="str">
        <f>VLOOKUP($K3424,Neighborhoods!$A:$C,3,0)</f>
        <v>Williamsburg</v>
      </c>
      <c r="N3424" t="str">
        <f>INDEX(Neighborhoods!$A:$C, MATCH(Places!$K3424,Neighborhoods!$A:$A,0), MATCH(Places!N$1,Neighborhoods!$A$1:$C$1,0))</f>
        <v>Brooklyn</v>
      </c>
      <c r="O3424" t="str">
        <f>INDEX(Neighborhoods!$A:$C, MATCH(Places!$K3424,Neighborhoods!$A:$A,0), MATCH(Places!O$1,Neighborhoods!$A$1:$C$1,0))</f>
        <v>Williamsburg</v>
      </c>
      <c r="P3424" t="s">
        <v>1</v>
      </c>
      <c r="Q3424" t="str">
        <f t="shared" si="212"/>
        <v>Yes</v>
      </c>
      <c r="R3424">
        <v>1</v>
      </c>
      <c r="S3424" t="str">
        <f t="shared" si="213"/>
        <v>Small</v>
      </c>
      <c r="T3424" s="50">
        <v>68</v>
      </c>
      <c r="U3424" s="70">
        <f t="shared" si="214"/>
        <v>0.03</v>
      </c>
      <c r="V3424" s="52">
        <v>4.8</v>
      </c>
      <c r="W3424" s="52" t="str" cm="1">
        <f t="array" ref="W3424">_xlfn.SWITCH(ROUND(V3424,0),5,"Excellent",4,"Good",3,"Ok","Bad")</f>
        <v>Excellent</v>
      </c>
      <c r="X3424">
        <v>10</v>
      </c>
      <c r="Y3424" t="str">
        <f t="shared" si="215"/>
        <v>No</v>
      </c>
      <c r="Z3424" s="68">
        <v>43373</v>
      </c>
      <c r="AA3424" s="68">
        <v>44043</v>
      </c>
      <c r="AB3424">
        <v>265</v>
      </c>
      <c r="AC3424" t="s">
        <v>15615</v>
      </c>
    </row>
    <row r="3425" spans="1:29" x14ac:dyDescent="0.3">
      <c r="A3425" t="s">
        <v>2494</v>
      </c>
      <c r="B3425">
        <v>3477</v>
      </c>
      <c r="C3425" t="str">
        <f>VLOOKUP($B3425,Hosts!$A:$M,10,0)</f>
        <v>Within an hour</v>
      </c>
      <c r="D3425" s="70">
        <f>VLOOKUP($B3425,Hosts!$A:$M,11,0)</f>
        <v>1</v>
      </c>
      <c r="E3425" s="70">
        <f>VLOOKUP($B3425,Hosts!$A:$M,12,0)</f>
        <v>0.97</v>
      </c>
      <c r="F3425" t="str">
        <f>VLOOKUP($B3425,Hosts!$A:$M,13,0)</f>
        <v>No</v>
      </c>
      <c r="G3425" t="str">
        <f>INDEX(Hosts!$A:$M, MATCH(Places!$B3425,Hosts!$A:$A,0), MATCH(Places!G$1,Hosts!$A$1:$M$1,0))</f>
        <v>Within an hour</v>
      </c>
      <c r="H3425" s="70">
        <f>INDEX(Hosts!$A:$M, MATCH(Places!$B3425,Hosts!$A:$A,0), MATCH(Places!H$1,Hosts!$A$1:$M$1,0))</f>
        <v>1</v>
      </c>
      <c r="I3425" s="70">
        <f>INDEX(Hosts!$A:$M, MATCH(Places!$B3425,Hosts!$A:$A,0), MATCH(Places!I$1,Hosts!$A$1:$M$1,0))</f>
        <v>0.97</v>
      </c>
      <c r="J3425" t="str">
        <f>INDEX(Hosts!$A:$M, MATCH(Places!$B3425,Hosts!$A:$A,0), MATCH(Places!J$1,Hosts!$A$1:$M$1,0))</f>
        <v>No</v>
      </c>
      <c r="K3425">
        <v>8</v>
      </c>
      <c r="L3425" t="str">
        <f>VLOOKUP($K3425,Neighborhoods!$A:$C,2,0)</f>
        <v>Brooklyn</v>
      </c>
      <c r="M3425" t="str">
        <f>VLOOKUP($K3425,Neighborhoods!$A:$C,3,0)</f>
        <v>Bushwick</v>
      </c>
      <c r="N3425" t="str">
        <f>INDEX(Neighborhoods!$A:$C, MATCH(Places!$K3425,Neighborhoods!$A:$A,0), MATCH(Places!N$1,Neighborhoods!$A$1:$C$1,0))</f>
        <v>Brooklyn</v>
      </c>
      <c r="O3425" t="str">
        <f>INDEX(Neighborhoods!$A:$C, MATCH(Places!$K3425,Neighborhoods!$A:$A,0), MATCH(Places!O$1,Neighborhoods!$A$1:$C$1,0))</f>
        <v>Bushwick</v>
      </c>
      <c r="P3425" t="s">
        <v>11822</v>
      </c>
      <c r="Q3425" t="str">
        <f t="shared" si="212"/>
        <v>No</v>
      </c>
      <c r="R3425">
        <v>4</v>
      </c>
      <c r="S3425" t="str">
        <f t="shared" si="213"/>
        <v>Medium</v>
      </c>
      <c r="T3425" s="50">
        <v>83</v>
      </c>
      <c r="U3425" s="70">
        <f t="shared" si="214"/>
        <v>0.03</v>
      </c>
      <c r="V3425" s="52">
        <v>4.82</v>
      </c>
      <c r="W3425" s="52" t="str" cm="1">
        <f t="array" ref="W3425">_xlfn.SWITCH(ROUND(V3425,0),5,"Excellent",4,"Good",3,"Ok","Bad")</f>
        <v>Excellent</v>
      </c>
      <c r="X3425">
        <v>119</v>
      </c>
      <c r="Y3425" t="str">
        <f t="shared" si="215"/>
        <v>Yes</v>
      </c>
      <c r="Z3425" s="68">
        <v>43162</v>
      </c>
      <c r="AA3425" s="68">
        <v>44054</v>
      </c>
      <c r="AB3425">
        <v>203</v>
      </c>
      <c r="AC3425" t="s">
        <v>15615</v>
      </c>
    </row>
    <row r="3426" spans="1:29" x14ac:dyDescent="0.3">
      <c r="A3426" t="s">
        <v>2495</v>
      </c>
      <c r="B3426">
        <v>3192</v>
      </c>
      <c r="C3426" t="str">
        <f>VLOOKUP($B3426,Hosts!$A:$M,10,0)</f>
        <v>Within a few hours</v>
      </c>
      <c r="D3426" s="70">
        <f>VLOOKUP($B3426,Hosts!$A:$M,11,0)</f>
        <v>1</v>
      </c>
      <c r="E3426" s="70">
        <f>VLOOKUP($B3426,Hosts!$A:$M,12,0)</f>
        <v>0.72</v>
      </c>
      <c r="F3426" t="str">
        <f>VLOOKUP($B3426,Hosts!$A:$M,13,0)</f>
        <v>No</v>
      </c>
      <c r="G3426" t="str">
        <f>INDEX(Hosts!$A:$M, MATCH(Places!$B3426,Hosts!$A:$A,0), MATCH(Places!G$1,Hosts!$A$1:$M$1,0))</f>
        <v>Within a few hours</v>
      </c>
      <c r="H3426" s="70">
        <f>INDEX(Hosts!$A:$M, MATCH(Places!$B3426,Hosts!$A:$A,0), MATCH(Places!H$1,Hosts!$A$1:$M$1,0))</f>
        <v>1</v>
      </c>
      <c r="I3426" s="70">
        <f>INDEX(Hosts!$A:$M, MATCH(Places!$B3426,Hosts!$A:$A,0), MATCH(Places!I$1,Hosts!$A$1:$M$1,0))</f>
        <v>0.72</v>
      </c>
      <c r="J3426" t="str">
        <f>INDEX(Hosts!$A:$M, MATCH(Places!$B3426,Hosts!$A:$A,0), MATCH(Places!J$1,Hosts!$A$1:$M$1,0))</f>
        <v>No</v>
      </c>
      <c r="K3426">
        <v>20</v>
      </c>
      <c r="L3426" t="str">
        <f>VLOOKUP($K3426,Neighborhoods!$A:$C,2,0)</f>
        <v>Manhattan</v>
      </c>
      <c r="M3426" t="str">
        <f>VLOOKUP($K3426,Neighborhoods!$A:$C,3,0)</f>
        <v>Upper West Side</v>
      </c>
      <c r="N3426" t="str">
        <f>INDEX(Neighborhoods!$A:$C, MATCH(Places!$K3426,Neighborhoods!$A:$A,0), MATCH(Places!N$1,Neighborhoods!$A$1:$C$1,0))</f>
        <v>Manhattan</v>
      </c>
      <c r="O3426" t="str">
        <f>INDEX(Neighborhoods!$A:$C, MATCH(Places!$K3426,Neighborhoods!$A:$A,0), MATCH(Places!O$1,Neighborhoods!$A$1:$C$1,0))</f>
        <v>Upper West Side</v>
      </c>
      <c r="P3426" t="s">
        <v>16</v>
      </c>
      <c r="Q3426" t="str">
        <f t="shared" si="212"/>
        <v>Yes</v>
      </c>
      <c r="R3426">
        <v>3</v>
      </c>
      <c r="S3426" t="str">
        <f t="shared" si="213"/>
        <v>Medium</v>
      </c>
      <c r="T3426" s="50">
        <v>19</v>
      </c>
      <c r="U3426" s="70">
        <f t="shared" si="214"/>
        <v>0.03</v>
      </c>
      <c r="V3426" s="52">
        <v>4.42</v>
      </c>
      <c r="W3426" s="52" t="str" cm="1">
        <f t="array" ref="W3426">_xlfn.SWITCH(ROUND(V3426,0),5,"Excellent",4,"Good",3,"Ok","Bad")</f>
        <v>Good</v>
      </c>
      <c r="X3426">
        <v>50</v>
      </c>
      <c r="Y3426" t="str">
        <f t="shared" si="215"/>
        <v>No</v>
      </c>
      <c r="Z3426" s="68">
        <v>43148</v>
      </c>
      <c r="AA3426" s="68">
        <v>43883</v>
      </c>
      <c r="AB3426">
        <v>92</v>
      </c>
      <c r="AC3426" t="s">
        <v>15615</v>
      </c>
    </row>
    <row r="3427" spans="1:29" x14ac:dyDescent="0.3">
      <c r="A3427" t="s">
        <v>2496</v>
      </c>
      <c r="B3427">
        <v>3249</v>
      </c>
      <c r="C3427" t="str">
        <f>VLOOKUP($B3427,Hosts!$A:$M,10,0)</f>
        <v>Within an hour</v>
      </c>
      <c r="D3427" s="70">
        <f>VLOOKUP($B3427,Hosts!$A:$M,11,0)</f>
        <v>1</v>
      </c>
      <c r="E3427" s="70">
        <f>VLOOKUP($B3427,Hosts!$A:$M,12,0)</f>
        <v>0.99</v>
      </c>
      <c r="F3427" t="str">
        <f>VLOOKUP($B3427,Hosts!$A:$M,13,0)</f>
        <v>Yes</v>
      </c>
      <c r="G3427" t="str">
        <f>INDEX(Hosts!$A:$M, MATCH(Places!$B3427,Hosts!$A:$A,0), MATCH(Places!G$1,Hosts!$A$1:$M$1,0))</f>
        <v>Within an hour</v>
      </c>
      <c r="H3427" s="70">
        <f>INDEX(Hosts!$A:$M, MATCH(Places!$B3427,Hosts!$A:$A,0), MATCH(Places!H$1,Hosts!$A$1:$M$1,0))</f>
        <v>1</v>
      </c>
      <c r="I3427" s="70">
        <f>INDEX(Hosts!$A:$M, MATCH(Places!$B3427,Hosts!$A:$A,0), MATCH(Places!I$1,Hosts!$A$1:$M$1,0))</f>
        <v>0.99</v>
      </c>
      <c r="J3427" t="str">
        <f>INDEX(Hosts!$A:$M, MATCH(Places!$B3427,Hosts!$A:$A,0), MATCH(Places!J$1,Hosts!$A$1:$M$1,0))</f>
        <v>Yes</v>
      </c>
      <c r="K3427">
        <v>8</v>
      </c>
      <c r="L3427" t="str">
        <f>VLOOKUP($K3427,Neighborhoods!$A:$C,2,0)</f>
        <v>Brooklyn</v>
      </c>
      <c r="M3427" t="str">
        <f>VLOOKUP($K3427,Neighborhoods!$A:$C,3,0)</f>
        <v>Bushwick</v>
      </c>
      <c r="N3427" t="str">
        <f>INDEX(Neighborhoods!$A:$C, MATCH(Places!$K3427,Neighborhoods!$A:$A,0), MATCH(Places!N$1,Neighborhoods!$A$1:$C$1,0))</f>
        <v>Brooklyn</v>
      </c>
      <c r="O3427" t="str">
        <f>INDEX(Neighborhoods!$A:$C, MATCH(Places!$K3427,Neighborhoods!$A:$A,0), MATCH(Places!O$1,Neighborhoods!$A$1:$C$1,0))</f>
        <v>Bushwick</v>
      </c>
      <c r="P3427" t="s">
        <v>1</v>
      </c>
      <c r="Q3427" t="str">
        <f t="shared" si="212"/>
        <v>Yes</v>
      </c>
      <c r="R3427">
        <v>3</v>
      </c>
      <c r="S3427" t="str">
        <f t="shared" si="213"/>
        <v>Medium</v>
      </c>
      <c r="T3427" s="50">
        <v>56</v>
      </c>
      <c r="U3427" s="70">
        <f t="shared" si="214"/>
        <v>0.03</v>
      </c>
      <c r="V3427" s="52">
        <v>4.91</v>
      </c>
      <c r="W3427" s="52" t="str" cm="1">
        <f t="array" ref="W3427">_xlfn.SWITCH(ROUND(V3427,0),5,"Excellent",4,"Good",3,"Ok","Bad")</f>
        <v>Excellent</v>
      </c>
      <c r="X3427">
        <v>23</v>
      </c>
      <c r="Y3427" t="str">
        <f t="shared" si="215"/>
        <v>No</v>
      </c>
      <c r="Z3427" s="68">
        <v>43177</v>
      </c>
      <c r="AA3427" s="68">
        <v>44038</v>
      </c>
      <c r="AB3427">
        <v>180</v>
      </c>
      <c r="AC3427" t="s">
        <v>15616</v>
      </c>
    </row>
    <row r="3428" spans="1:29" x14ac:dyDescent="0.3">
      <c r="A3428" t="s">
        <v>13644</v>
      </c>
      <c r="B3428">
        <v>207</v>
      </c>
      <c r="C3428" t="str">
        <f>VLOOKUP($B3428,Hosts!$A:$M,10,0)</f>
        <v>Within an hour</v>
      </c>
      <c r="D3428" s="70">
        <f>VLOOKUP($B3428,Hosts!$A:$M,11,0)</f>
        <v>1</v>
      </c>
      <c r="E3428" s="70">
        <f>VLOOKUP($B3428,Hosts!$A:$M,12,0)</f>
        <v>0.92</v>
      </c>
      <c r="F3428" t="str">
        <f>VLOOKUP($B3428,Hosts!$A:$M,13,0)</f>
        <v>Yes</v>
      </c>
      <c r="G3428" t="str">
        <f>INDEX(Hosts!$A:$M, MATCH(Places!$B3428,Hosts!$A:$A,0), MATCH(Places!G$1,Hosts!$A$1:$M$1,0))</f>
        <v>Within an hour</v>
      </c>
      <c r="H3428" s="70">
        <f>INDEX(Hosts!$A:$M, MATCH(Places!$B3428,Hosts!$A:$A,0), MATCH(Places!H$1,Hosts!$A$1:$M$1,0))</f>
        <v>1</v>
      </c>
      <c r="I3428" s="70">
        <f>INDEX(Hosts!$A:$M, MATCH(Places!$B3428,Hosts!$A:$A,0), MATCH(Places!I$1,Hosts!$A$1:$M$1,0))</f>
        <v>0.92</v>
      </c>
      <c r="J3428" t="str">
        <f>INDEX(Hosts!$A:$M, MATCH(Places!$B3428,Hosts!$A:$A,0), MATCH(Places!J$1,Hosts!$A$1:$M$1,0))</f>
        <v>Yes</v>
      </c>
      <c r="K3428">
        <v>14</v>
      </c>
      <c r="L3428" t="str">
        <f>VLOOKUP($K3428,Neighborhoods!$A:$C,2,0)</f>
        <v>Manhattan</v>
      </c>
      <c r="M3428" t="str">
        <f>VLOOKUP($K3428,Neighborhoods!$A:$C,3,0)</f>
        <v>East Harlem</v>
      </c>
      <c r="N3428" t="str">
        <f>INDEX(Neighborhoods!$A:$C, MATCH(Places!$K3428,Neighborhoods!$A:$A,0), MATCH(Places!N$1,Neighborhoods!$A$1:$C$1,0))</f>
        <v>Manhattan</v>
      </c>
      <c r="O3428" t="str">
        <f>INDEX(Neighborhoods!$A:$C, MATCH(Places!$K3428,Neighborhoods!$A:$A,0), MATCH(Places!O$1,Neighborhoods!$A$1:$C$1,0))</f>
        <v>East Harlem</v>
      </c>
      <c r="P3428" t="s">
        <v>11822</v>
      </c>
      <c r="Q3428" t="str">
        <f t="shared" si="212"/>
        <v>No</v>
      </c>
      <c r="R3428">
        <v>2</v>
      </c>
      <c r="S3428" t="str">
        <f t="shared" si="213"/>
        <v>Small</v>
      </c>
      <c r="T3428" s="50">
        <v>159</v>
      </c>
      <c r="U3428" s="70">
        <f t="shared" si="214"/>
        <v>0.03</v>
      </c>
      <c r="V3428" s="52">
        <v>4.92</v>
      </c>
      <c r="W3428" s="52" t="str" cm="1">
        <f t="array" ref="W3428">_xlfn.SWITCH(ROUND(V3428,0),5,"Excellent",4,"Good",3,"Ok","Bad")</f>
        <v>Excellent</v>
      </c>
      <c r="X3428">
        <v>26</v>
      </c>
      <c r="Y3428" t="str">
        <f t="shared" si="215"/>
        <v>No</v>
      </c>
      <c r="Z3428" s="68">
        <v>43164</v>
      </c>
      <c r="AA3428" s="68">
        <v>43882</v>
      </c>
      <c r="AB3428">
        <v>37</v>
      </c>
      <c r="AC3428" t="s">
        <v>15615</v>
      </c>
    </row>
    <row r="3429" spans="1:29" x14ac:dyDescent="0.3">
      <c r="A3429" t="s">
        <v>14635</v>
      </c>
      <c r="B3429">
        <v>3478</v>
      </c>
      <c r="C3429" t="str">
        <f>VLOOKUP($B3429,Hosts!$A:$M,10,0)</f>
        <v>A few days or more</v>
      </c>
      <c r="D3429" s="70">
        <f>VLOOKUP($B3429,Hosts!$A:$M,11,0)</f>
        <v>0.25</v>
      </c>
      <c r="E3429" s="70">
        <f>VLOOKUP($B3429,Hosts!$A:$M,12,0)</f>
        <v>0.54</v>
      </c>
      <c r="F3429" t="str">
        <f>VLOOKUP($B3429,Hosts!$A:$M,13,0)</f>
        <v>No</v>
      </c>
      <c r="G3429" t="str">
        <f>INDEX(Hosts!$A:$M, MATCH(Places!$B3429,Hosts!$A:$A,0), MATCH(Places!G$1,Hosts!$A$1:$M$1,0))</f>
        <v>A few days or more</v>
      </c>
      <c r="H3429" s="70">
        <f>INDEX(Hosts!$A:$M, MATCH(Places!$B3429,Hosts!$A:$A,0), MATCH(Places!H$1,Hosts!$A$1:$M$1,0))</f>
        <v>0.25</v>
      </c>
      <c r="I3429" s="70">
        <f>INDEX(Hosts!$A:$M, MATCH(Places!$B3429,Hosts!$A:$A,0), MATCH(Places!I$1,Hosts!$A$1:$M$1,0))</f>
        <v>0.54</v>
      </c>
      <c r="J3429" t="str">
        <f>INDEX(Hosts!$A:$M, MATCH(Places!$B3429,Hosts!$A:$A,0), MATCH(Places!J$1,Hosts!$A$1:$M$1,0))</f>
        <v>No</v>
      </c>
      <c r="K3429">
        <v>15</v>
      </c>
      <c r="L3429" t="str">
        <f>VLOOKUP($K3429,Neighborhoods!$A:$C,2,0)</f>
        <v>Manhattan</v>
      </c>
      <c r="M3429" t="str">
        <f>VLOOKUP($K3429,Neighborhoods!$A:$C,3,0)</f>
        <v>East Village</v>
      </c>
      <c r="N3429" t="str">
        <f>INDEX(Neighborhoods!$A:$C, MATCH(Places!$K3429,Neighborhoods!$A:$A,0), MATCH(Places!N$1,Neighborhoods!$A$1:$C$1,0))</f>
        <v>Manhattan</v>
      </c>
      <c r="O3429" t="str">
        <f>INDEX(Neighborhoods!$A:$C, MATCH(Places!$K3429,Neighborhoods!$A:$A,0), MATCH(Places!O$1,Neighborhoods!$A$1:$C$1,0))</f>
        <v>East Village</v>
      </c>
      <c r="P3429" t="s">
        <v>11822</v>
      </c>
      <c r="Q3429" t="str">
        <f t="shared" si="212"/>
        <v>No</v>
      </c>
      <c r="R3429">
        <v>2</v>
      </c>
      <c r="S3429" t="str">
        <f t="shared" si="213"/>
        <v>Small</v>
      </c>
      <c r="T3429" s="50">
        <v>385</v>
      </c>
      <c r="U3429" s="70">
        <f t="shared" si="214"/>
        <v>0.04</v>
      </c>
      <c r="V3429" s="52">
        <v>5</v>
      </c>
      <c r="W3429" s="52" t="str" cm="1">
        <f t="array" ref="W3429">_xlfn.SWITCH(ROUND(V3429,0),5,"Excellent",4,"Good",3,"Ok","Bad")</f>
        <v>Excellent</v>
      </c>
      <c r="X3429">
        <v>9</v>
      </c>
      <c r="Y3429" t="str">
        <f t="shared" si="215"/>
        <v>No</v>
      </c>
      <c r="Z3429" s="68">
        <v>43252</v>
      </c>
      <c r="AA3429" s="68">
        <v>43831</v>
      </c>
      <c r="AB3429">
        <v>0</v>
      </c>
      <c r="AC3429" t="s">
        <v>15615</v>
      </c>
    </row>
    <row r="3430" spans="1:29" x14ac:dyDescent="0.3">
      <c r="A3430" t="s">
        <v>15415</v>
      </c>
      <c r="B3430">
        <v>813</v>
      </c>
      <c r="C3430" t="str">
        <f>VLOOKUP($B3430,Hosts!$A:$M,10,0)</f>
        <v>Within a few hours</v>
      </c>
      <c r="D3430" s="70">
        <f>VLOOKUP($B3430,Hosts!$A:$M,11,0)</f>
        <v>1</v>
      </c>
      <c r="E3430" s="70">
        <f>VLOOKUP($B3430,Hosts!$A:$M,12,0)</f>
        <v>1</v>
      </c>
      <c r="F3430" t="str">
        <f>VLOOKUP($B3430,Hosts!$A:$M,13,0)</f>
        <v>Yes</v>
      </c>
      <c r="G3430" t="str">
        <f>INDEX(Hosts!$A:$M, MATCH(Places!$B3430,Hosts!$A:$A,0), MATCH(Places!G$1,Hosts!$A$1:$M$1,0))</f>
        <v>Within a few hours</v>
      </c>
      <c r="H3430" s="70">
        <f>INDEX(Hosts!$A:$M, MATCH(Places!$B3430,Hosts!$A:$A,0), MATCH(Places!H$1,Hosts!$A$1:$M$1,0))</f>
        <v>1</v>
      </c>
      <c r="I3430" s="70">
        <f>INDEX(Hosts!$A:$M, MATCH(Places!$B3430,Hosts!$A:$A,0), MATCH(Places!I$1,Hosts!$A$1:$M$1,0))</f>
        <v>1</v>
      </c>
      <c r="J3430" t="str">
        <f>INDEX(Hosts!$A:$M, MATCH(Places!$B3430,Hosts!$A:$A,0), MATCH(Places!J$1,Hosts!$A$1:$M$1,0))</f>
        <v>Yes</v>
      </c>
      <c r="K3430">
        <v>7</v>
      </c>
      <c r="L3430" t="str">
        <f>VLOOKUP($K3430,Neighborhoods!$A:$C,2,0)</f>
        <v>Brooklyn</v>
      </c>
      <c r="M3430" t="str">
        <f>VLOOKUP($K3430,Neighborhoods!$A:$C,3,0)</f>
        <v>Bedford-Stuyvesant</v>
      </c>
      <c r="N3430" t="str">
        <f>INDEX(Neighborhoods!$A:$C, MATCH(Places!$K3430,Neighborhoods!$A:$A,0), MATCH(Places!N$1,Neighborhoods!$A$1:$C$1,0))</f>
        <v>Brooklyn</v>
      </c>
      <c r="O3430" t="str">
        <f>INDEX(Neighborhoods!$A:$C, MATCH(Places!$K3430,Neighborhoods!$A:$A,0), MATCH(Places!O$1,Neighborhoods!$A$1:$C$1,0))</f>
        <v>Bedford-Stuyvesant</v>
      </c>
      <c r="P3430" t="s">
        <v>11822</v>
      </c>
      <c r="Q3430" t="str">
        <f t="shared" si="212"/>
        <v>No</v>
      </c>
      <c r="R3430">
        <v>2</v>
      </c>
      <c r="S3430" t="str">
        <f t="shared" si="213"/>
        <v>Small</v>
      </c>
      <c r="T3430" s="50">
        <v>189</v>
      </c>
      <c r="U3430" s="70">
        <f t="shared" si="214"/>
        <v>0.03</v>
      </c>
      <c r="V3430" s="52">
        <v>5</v>
      </c>
      <c r="W3430" s="52" t="str" cm="1">
        <f t="array" ref="W3430">_xlfn.SWITCH(ROUND(V3430,0),5,"Excellent",4,"Good",3,"Ok","Bad")</f>
        <v>Excellent</v>
      </c>
      <c r="X3430">
        <v>32</v>
      </c>
      <c r="Y3430" t="str">
        <f t="shared" si="215"/>
        <v>No</v>
      </c>
      <c r="Z3430" s="68">
        <v>43174</v>
      </c>
      <c r="AA3430" s="68">
        <v>44053</v>
      </c>
      <c r="AB3430">
        <v>47</v>
      </c>
      <c r="AC3430" t="s">
        <v>15615</v>
      </c>
    </row>
    <row r="3431" spans="1:29" x14ac:dyDescent="0.3">
      <c r="A3431" t="s">
        <v>2497</v>
      </c>
      <c r="B3431">
        <v>860</v>
      </c>
      <c r="C3431" t="str">
        <f>VLOOKUP($B3431,Hosts!$A:$M,10,0)</f>
        <v>Within an hour</v>
      </c>
      <c r="D3431" s="70">
        <f>VLOOKUP($B3431,Hosts!$A:$M,11,0)</f>
        <v>1</v>
      </c>
      <c r="E3431" s="70">
        <f>VLOOKUP($B3431,Hosts!$A:$M,12,0)</f>
        <v>0.89</v>
      </c>
      <c r="F3431" t="str">
        <f>VLOOKUP($B3431,Hosts!$A:$M,13,0)</f>
        <v>Yes</v>
      </c>
      <c r="G3431" t="str">
        <f>INDEX(Hosts!$A:$M, MATCH(Places!$B3431,Hosts!$A:$A,0), MATCH(Places!G$1,Hosts!$A$1:$M$1,0))</f>
        <v>Within an hour</v>
      </c>
      <c r="H3431" s="70">
        <f>INDEX(Hosts!$A:$M, MATCH(Places!$B3431,Hosts!$A:$A,0), MATCH(Places!H$1,Hosts!$A$1:$M$1,0))</f>
        <v>1</v>
      </c>
      <c r="I3431" s="70">
        <f>INDEX(Hosts!$A:$M, MATCH(Places!$B3431,Hosts!$A:$A,0), MATCH(Places!I$1,Hosts!$A$1:$M$1,0))</f>
        <v>0.89</v>
      </c>
      <c r="J3431" t="str">
        <f>INDEX(Hosts!$A:$M, MATCH(Places!$B3431,Hosts!$A:$A,0), MATCH(Places!J$1,Hosts!$A$1:$M$1,0))</f>
        <v>Yes</v>
      </c>
      <c r="K3431">
        <v>7</v>
      </c>
      <c r="L3431" t="str">
        <f>VLOOKUP($K3431,Neighborhoods!$A:$C,2,0)</f>
        <v>Brooklyn</v>
      </c>
      <c r="M3431" t="str">
        <f>VLOOKUP($K3431,Neighborhoods!$A:$C,3,0)</f>
        <v>Bedford-Stuyvesant</v>
      </c>
      <c r="N3431" t="str">
        <f>INDEX(Neighborhoods!$A:$C, MATCH(Places!$K3431,Neighborhoods!$A:$A,0), MATCH(Places!N$1,Neighborhoods!$A$1:$C$1,0))</f>
        <v>Brooklyn</v>
      </c>
      <c r="O3431" t="str">
        <f>INDEX(Neighborhoods!$A:$C, MATCH(Places!$K3431,Neighborhoods!$A:$A,0), MATCH(Places!O$1,Neighborhoods!$A$1:$C$1,0))</f>
        <v>Bedford-Stuyvesant</v>
      </c>
      <c r="P3431" t="s">
        <v>11822</v>
      </c>
      <c r="Q3431" t="str">
        <f t="shared" si="212"/>
        <v>No</v>
      </c>
      <c r="R3431">
        <v>4</v>
      </c>
      <c r="S3431" t="str">
        <f t="shared" si="213"/>
        <v>Medium</v>
      </c>
      <c r="T3431" s="50">
        <v>115</v>
      </c>
      <c r="U3431" s="70">
        <f t="shared" si="214"/>
        <v>0.03</v>
      </c>
      <c r="V3431" s="52">
        <v>4.92</v>
      </c>
      <c r="W3431" s="52" t="str" cm="1">
        <f t="array" ref="W3431">_xlfn.SWITCH(ROUND(V3431,0),5,"Excellent",4,"Good",3,"Ok","Bad")</f>
        <v>Excellent</v>
      </c>
      <c r="X3431">
        <v>61</v>
      </c>
      <c r="Y3431" t="str">
        <f t="shared" si="215"/>
        <v>No</v>
      </c>
      <c r="Z3431" s="68">
        <v>43170</v>
      </c>
      <c r="AA3431" s="68">
        <v>43883</v>
      </c>
      <c r="AB3431">
        <v>176</v>
      </c>
      <c r="AC3431" t="s">
        <v>15615</v>
      </c>
    </row>
    <row r="3432" spans="1:29" x14ac:dyDescent="0.3">
      <c r="A3432" t="s">
        <v>2498</v>
      </c>
      <c r="B3432">
        <v>3373</v>
      </c>
      <c r="C3432" t="str">
        <f>VLOOKUP($B3432,Hosts!$A:$M,10,0)</f>
        <v>Within a few hours</v>
      </c>
      <c r="D3432" s="70">
        <f>VLOOKUP($B3432,Hosts!$A:$M,11,0)</f>
        <v>0.96</v>
      </c>
      <c r="E3432" s="70">
        <f>VLOOKUP($B3432,Hosts!$A:$M,12,0)</f>
        <v>0.98</v>
      </c>
      <c r="F3432" t="str">
        <f>VLOOKUP($B3432,Hosts!$A:$M,13,0)</f>
        <v>No</v>
      </c>
      <c r="G3432" t="str">
        <f>INDEX(Hosts!$A:$M, MATCH(Places!$B3432,Hosts!$A:$A,0), MATCH(Places!G$1,Hosts!$A$1:$M$1,0))</f>
        <v>Within a few hours</v>
      </c>
      <c r="H3432" s="70">
        <f>INDEX(Hosts!$A:$M, MATCH(Places!$B3432,Hosts!$A:$A,0), MATCH(Places!H$1,Hosts!$A$1:$M$1,0))</f>
        <v>0.96</v>
      </c>
      <c r="I3432" s="70">
        <f>INDEX(Hosts!$A:$M, MATCH(Places!$B3432,Hosts!$A:$A,0), MATCH(Places!I$1,Hosts!$A$1:$M$1,0))</f>
        <v>0.98</v>
      </c>
      <c r="J3432" t="str">
        <f>INDEX(Hosts!$A:$M, MATCH(Places!$B3432,Hosts!$A:$A,0), MATCH(Places!J$1,Hosts!$A$1:$M$1,0))</f>
        <v>No</v>
      </c>
      <c r="K3432">
        <v>7</v>
      </c>
      <c r="L3432" t="str">
        <f>VLOOKUP($K3432,Neighborhoods!$A:$C,2,0)</f>
        <v>Brooklyn</v>
      </c>
      <c r="M3432" t="str">
        <f>VLOOKUP($K3432,Neighborhoods!$A:$C,3,0)</f>
        <v>Bedford-Stuyvesant</v>
      </c>
      <c r="N3432" t="str">
        <f>INDEX(Neighborhoods!$A:$C, MATCH(Places!$K3432,Neighborhoods!$A:$A,0), MATCH(Places!N$1,Neighborhoods!$A$1:$C$1,0))</f>
        <v>Brooklyn</v>
      </c>
      <c r="O3432" t="str">
        <f>INDEX(Neighborhoods!$A:$C, MATCH(Places!$K3432,Neighborhoods!$A:$A,0), MATCH(Places!O$1,Neighborhoods!$A$1:$C$1,0))</f>
        <v>Bedford-Stuyvesant</v>
      </c>
      <c r="P3432" t="s">
        <v>11822</v>
      </c>
      <c r="Q3432" t="str">
        <f t="shared" si="212"/>
        <v>No</v>
      </c>
      <c r="R3432">
        <v>4</v>
      </c>
      <c r="S3432" t="str">
        <f t="shared" si="213"/>
        <v>Medium</v>
      </c>
      <c r="T3432" s="50">
        <v>93.29</v>
      </c>
      <c r="U3432" s="70">
        <f t="shared" si="214"/>
        <v>0.03</v>
      </c>
      <c r="V3432" s="52">
        <v>4.5599999999999996</v>
      </c>
      <c r="W3432" s="52" t="str" cm="1">
        <f t="array" ref="W3432">_xlfn.SWITCH(ROUND(V3432,0),5,"Excellent",4,"Good",3,"Ok","Bad")</f>
        <v>Excellent</v>
      </c>
      <c r="X3432">
        <v>77</v>
      </c>
      <c r="Y3432" t="str">
        <f t="shared" si="215"/>
        <v>No</v>
      </c>
      <c r="Z3432" s="68">
        <v>43177</v>
      </c>
      <c r="AA3432" s="68">
        <v>44031</v>
      </c>
      <c r="AB3432">
        <v>169</v>
      </c>
      <c r="AC3432" t="s">
        <v>15615</v>
      </c>
    </row>
    <row r="3433" spans="1:29" x14ac:dyDescent="0.3">
      <c r="A3433" t="s">
        <v>13864</v>
      </c>
      <c r="B3433">
        <v>2656</v>
      </c>
      <c r="C3433" t="str">
        <f>VLOOKUP($B3433,Hosts!$A:$M,10,0)</f>
        <v>Within an hour</v>
      </c>
      <c r="D3433" s="70">
        <f>VLOOKUP($B3433,Hosts!$A:$M,11,0)</f>
        <v>1</v>
      </c>
      <c r="E3433" s="70">
        <f>VLOOKUP($B3433,Hosts!$A:$M,12,0)</f>
        <v>1</v>
      </c>
      <c r="F3433" t="str">
        <f>VLOOKUP($B3433,Hosts!$A:$M,13,0)</f>
        <v>Yes</v>
      </c>
      <c r="G3433" t="str">
        <f>INDEX(Hosts!$A:$M, MATCH(Places!$B3433,Hosts!$A:$A,0), MATCH(Places!G$1,Hosts!$A$1:$M$1,0))</f>
        <v>Within an hour</v>
      </c>
      <c r="H3433" s="70">
        <f>INDEX(Hosts!$A:$M, MATCH(Places!$B3433,Hosts!$A:$A,0), MATCH(Places!H$1,Hosts!$A$1:$M$1,0))</f>
        <v>1</v>
      </c>
      <c r="I3433" s="70">
        <f>INDEX(Hosts!$A:$M, MATCH(Places!$B3433,Hosts!$A:$A,0), MATCH(Places!I$1,Hosts!$A$1:$M$1,0))</f>
        <v>1</v>
      </c>
      <c r="J3433" t="str">
        <f>INDEX(Hosts!$A:$M, MATCH(Places!$B3433,Hosts!$A:$A,0), MATCH(Places!J$1,Hosts!$A$1:$M$1,0))</f>
        <v>Yes</v>
      </c>
      <c r="K3433">
        <v>19</v>
      </c>
      <c r="L3433" t="str">
        <f>VLOOKUP($K3433,Neighborhoods!$A:$C,2,0)</f>
        <v>Manhattan</v>
      </c>
      <c r="M3433" t="str">
        <f>VLOOKUP($K3433,Neighborhoods!$A:$C,3,0)</f>
        <v>Upper East Side</v>
      </c>
      <c r="N3433" t="str">
        <f>INDEX(Neighborhoods!$A:$C, MATCH(Places!$K3433,Neighborhoods!$A:$A,0), MATCH(Places!N$1,Neighborhoods!$A$1:$C$1,0))</f>
        <v>Manhattan</v>
      </c>
      <c r="O3433" t="str">
        <f>INDEX(Neighborhoods!$A:$C, MATCH(Places!$K3433,Neighborhoods!$A:$A,0), MATCH(Places!O$1,Neighborhoods!$A$1:$C$1,0))</f>
        <v>Upper East Side</v>
      </c>
      <c r="P3433" t="s">
        <v>11822</v>
      </c>
      <c r="Q3433" t="str">
        <f t="shared" si="212"/>
        <v>No</v>
      </c>
      <c r="R3433">
        <v>2</v>
      </c>
      <c r="S3433" t="str">
        <f t="shared" si="213"/>
        <v>Small</v>
      </c>
      <c r="T3433" s="50">
        <v>141.96</v>
      </c>
      <c r="U3433" s="70">
        <f t="shared" si="214"/>
        <v>0.03</v>
      </c>
      <c r="V3433" s="52">
        <v>5</v>
      </c>
      <c r="W3433" s="52" t="str" cm="1">
        <f t="array" ref="W3433">_xlfn.SWITCH(ROUND(V3433,0),5,"Excellent",4,"Good",3,"Ok","Bad")</f>
        <v>Excellent</v>
      </c>
      <c r="X3433">
        <v>3</v>
      </c>
      <c r="Y3433" t="str">
        <f t="shared" si="215"/>
        <v>No</v>
      </c>
      <c r="Z3433" s="68">
        <v>43220</v>
      </c>
      <c r="AA3433" s="68">
        <v>43799</v>
      </c>
      <c r="AB3433">
        <v>137</v>
      </c>
      <c r="AC3433" t="s">
        <v>15615</v>
      </c>
    </row>
    <row r="3434" spans="1:29" x14ac:dyDescent="0.3">
      <c r="A3434" t="s">
        <v>14483</v>
      </c>
      <c r="B3434">
        <v>3484</v>
      </c>
      <c r="C3434" t="str">
        <f>VLOOKUP($B3434,Hosts!$A:$M,10,0)</f>
        <v>Within an hour</v>
      </c>
      <c r="D3434" s="70">
        <f>VLOOKUP($B3434,Hosts!$A:$M,11,0)</f>
        <v>1</v>
      </c>
      <c r="E3434" s="70">
        <f>VLOOKUP($B3434,Hosts!$A:$M,12,0)</f>
        <v>1</v>
      </c>
      <c r="F3434" t="str">
        <f>VLOOKUP($B3434,Hosts!$A:$M,13,0)</f>
        <v>Yes</v>
      </c>
      <c r="G3434" t="str">
        <f>INDEX(Hosts!$A:$M, MATCH(Places!$B3434,Hosts!$A:$A,0), MATCH(Places!G$1,Hosts!$A$1:$M$1,0))</f>
        <v>Within an hour</v>
      </c>
      <c r="H3434" s="70">
        <f>INDEX(Hosts!$A:$M, MATCH(Places!$B3434,Hosts!$A:$A,0), MATCH(Places!H$1,Hosts!$A$1:$M$1,0))</f>
        <v>1</v>
      </c>
      <c r="I3434" s="70">
        <f>INDEX(Hosts!$A:$M, MATCH(Places!$B3434,Hosts!$A:$A,0), MATCH(Places!I$1,Hosts!$A$1:$M$1,0))</f>
        <v>1</v>
      </c>
      <c r="J3434" t="str">
        <f>INDEX(Hosts!$A:$M, MATCH(Places!$B3434,Hosts!$A:$A,0), MATCH(Places!J$1,Hosts!$A$1:$M$1,0))</f>
        <v>Yes</v>
      </c>
      <c r="K3434">
        <v>17</v>
      </c>
      <c r="L3434" t="str">
        <f>VLOOKUP($K3434,Neighborhoods!$A:$C,2,0)</f>
        <v>Manhattan</v>
      </c>
      <c r="M3434" t="str">
        <f>VLOOKUP($K3434,Neighborhoods!$A:$C,3,0)</f>
        <v>Hell's Kitchen</v>
      </c>
      <c r="N3434" t="str">
        <f>INDEX(Neighborhoods!$A:$C, MATCH(Places!$K3434,Neighborhoods!$A:$A,0), MATCH(Places!N$1,Neighborhoods!$A$1:$C$1,0))</f>
        <v>Manhattan</v>
      </c>
      <c r="O3434" t="str">
        <f>INDEX(Neighborhoods!$A:$C, MATCH(Places!$K3434,Neighborhoods!$A:$A,0), MATCH(Places!O$1,Neighborhoods!$A$1:$C$1,0))</f>
        <v>Hell's Kitchen</v>
      </c>
      <c r="P3434" t="s">
        <v>11822</v>
      </c>
      <c r="Q3434" t="str">
        <f t="shared" si="212"/>
        <v>No</v>
      </c>
      <c r="R3434">
        <v>4</v>
      </c>
      <c r="S3434" t="str">
        <f t="shared" si="213"/>
        <v>Medium</v>
      </c>
      <c r="T3434" s="50">
        <v>125</v>
      </c>
      <c r="U3434" s="70">
        <f t="shared" si="214"/>
        <v>0.03</v>
      </c>
      <c r="V3434" s="52">
        <v>4.99</v>
      </c>
      <c r="W3434" s="52" t="str" cm="1">
        <f t="array" ref="W3434">_xlfn.SWITCH(ROUND(V3434,0),5,"Excellent",4,"Good",3,"Ok","Bad")</f>
        <v>Excellent</v>
      </c>
      <c r="X3434">
        <v>141</v>
      </c>
      <c r="Y3434" t="str">
        <f t="shared" si="215"/>
        <v>Yes</v>
      </c>
      <c r="Z3434" s="68">
        <v>43236</v>
      </c>
      <c r="AA3434" s="68">
        <v>44008</v>
      </c>
      <c r="AB3434">
        <v>335</v>
      </c>
      <c r="AC3434" t="s">
        <v>15615</v>
      </c>
    </row>
    <row r="3435" spans="1:29" x14ac:dyDescent="0.3">
      <c r="A3435" t="s">
        <v>14568</v>
      </c>
      <c r="B3435">
        <v>1533</v>
      </c>
      <c r="C3435" t="str">
        <f>VLOOKUP($B3435,Hosts!$A:$M,10,0)</f>
        <v>Within an hour</v>
      </c>
      <c r="D3435" s="70">
        <f>VLOOKUP($B3435,Hosts!$A:$M,11,0)</f>
        <v>1</v>
      </c>
      <c r="E3435" s="70">
        <f>VLOOKUP($B3435,Hosts!$A:$M,12,0)</f>
        <v>1</v>
      </c>
      <c r="F3435" t="str">
        <f>VLOOKUP($B3435,Hosts!$A:$M,13,0)</f>
        <v>Yes</v>
      </c>
      <c r="G3435" t="str">
        <f>INDEX(Hosts!$A:$M, MATCH(Places!$B3435,Hosts!$A:$A,0), MATCH(Places!G$1,Hosts!$A$1:$M$1,0))</f>
        <v>Within an hour</v>
      </c>
      <c r="H3435" s="70">
        <f>INDEX(Hosts!$A:$M, MATCH(Places!$B3435,Hosts!$A:$A,0), MATCH(Places!H$1,Hosts!$A$1:$M$1,0))</f>
        <v>1</v>
      </c>
      <c r="I3435" s="70">
        <f>INDEX(Hosts!$A:$M, MATCH(Places!$B3435,Hosts!$A:$A,0), MATCH(Places!I$1,Hosts!$A$1:$M$1,0))</f>
        <v>1</v>
      </c>
      <c r="J3435" t="str">
        <f>INDEX(Hosts!$A:$M, MATCH(Places!$B3435,Hosts!$A:$A,0), MATCH(Places!J$1,Hosts!$A$1:$M$1,0))</f>
        <v>Yes</v>
      </c>
      <c r="K3435">
        <v>24</v>
      </c>
      <c r="L3435" t="str">
        <f>VLOOKUP($K3435,Neighborhoods!$A:$C,2,0)</f>
        <v>Queens</v>
      </c>
      <c r="M3435" t="str">
        <f>VLOOKUP($K3435,Neighborhoods!$A:$C,3,0)</f>
        <v>Long Island City</v>
      </c>
      <c r="N3435" t="str">
        <f>INDEX(Neighborhoods!$A:$C, MATCH(Places!$K3435,Neighborhoods!$A:$A,0), MATCH(Places!N$1,Neighborhoods!$A$1:$C$1,0))</f>
        <v>Queens</v>
      </c>
      <c r="O3435" t="str">
        <f>INDEX(Neighborhoods!$A:$C, MATCH(Places!$K3435,Neighborhoods!$A:$A,0), MATCH(Places!O$1,Neighborhoods!$A$1:$C$1,0))</f>
        <v>Long Island City</v>
      </c>
      <c r="P3435" t="s">
        <v>11822</v>
      </c>
      <c r="Q3435" t="str">
        <f t="shared" si="212"/>
        <v>No</v>
      </c>
      <c r="R3435">
        <v>3</v>
      </c>
      <c r="S3435" t="str">
        <f t="shared" si="213"/>
        <v>Medium</v>
      </c>
      <c r="T3435" s="50">
        <v>95</v>
      </c>
      <c r="U3435" s="70">
        <f t="shared" si="214"/>
        <v>0.03</v>
      </c>
      <c r="V3435" s="52">
        <v>4.96</v>
      </c>
      <c r="W3435" s="52" t="str" cm="1">
        <f t="array" ref="W3435">_xlfn.SWITCH(ROUND(V3435,0),5,"Excellent",4,"Good",3,"Ok","Bad")</f>
        <v>Excellent</v>
      </c>
      <c r="X3435">
        <v>74</v>
      </c>
      <c r="Y3435" t="str">
        <f t="shared" si="215"/>
        <v>No</v>
      </c>
      <c r="Z3435" s="68">
        <v>43188</v>
      </c>
      <c r="AA3435" s="68">
        <v>43911</v>
      </c>
      <c r="AB3435">
        <v>325</v>
      </c>
      <c r="AC3435" t="s">
        <v>15616</v>
      </c>
    </row>
    <row r="3436" spans="1:29" x14ac:dyDescent="0.3">
      <c r="A3436" t="s">
        <v>2499</v>
      </c>
      <c r="B3436">
        <v>752</v>
      </c>
      <c r="C3436" t="str">
        <f>VLOOKUP($B3436,Hosts!$A:$M,10,0)</f>
        <v>Within an hour</v>
      </c>
      <c r="D3436" s="70">
        <f>VLOOKUP($B3436,Hosts!$A:$M,11,0)</f>
        <v>1</v>
      </c>
      <c r="E3436" s="70">
        <f>VLOOKUP($B3436,Hosts!$A:$M,12,0)</f>
        <v>1</v>
      </c>
      <c r="F3436" t="str">
        <f>VLOOKUP($B3436,Hosts!$A:$M,13,0)</f>
        <v>Yes</v>
      </c>
      <c r="G3436" t="str">
        <f>INDEX(Hosts!$A:$M, MATCH(Places!$B3436,Hosts!$A:$A,0), MATCH(Places!G$1,Hosts!$A$1:$M$1,0))</f>
        <v>Within an hour</v>
      </c>
      <c r="H3436" s="70">
        <f>INDEX(Hosts!$A:$M, MATCH(Places!$B3436,Hosts!$A:$A,0), MATCH(Places!H$1,Hosts!$A$1:$M$1,0))</f>
        <v>1</v>
      </c>
      <c r="I3436" s="70">
        <f>INDEX(Hosts!$A:$M, MATCH(Places!$B3436,Hosts!$A:$A,0), MATCH(Places!I$1,Hosts!$A$1:$M$1,0))</f>
        <v>1</v>
      </c>
      <c r="J3436" t="str">
        <f>INDEX(Hosts!$A:$M, MATCH(Places!$B3436,Hosts!$A:$A,0), MATCH(Places!J$1,Hosts!$A$1:$M$1,0))</f>
        <v>Yes</v>
      </c>
      <c r="K3436">
        <v>7</v>
      </c>
      <c r="L3436" t="str">
        <f>VLOOKUP($K3436,Neighborhoods!$A:$C,2,0)</f>
        <v>Brooklyn</v>
      </c>
      <c r="M3436" t="str">
        <f>VLOOKUP($K3436,Neighborhoods!$A:$C,3,0)</f>
        <v>Bedford-Stuyvesant</v>
      </c>
      <c r="N3436" t="str">
        <f>INDEX(Neighborhoods!$A:$C, MATCH(Places!$K3436,Neighborhoods!$A:$A,0), MATCH(Places!N$1,Neighborhoods!$A$1:$C$1,0))</f>
        <v>Brooklyn</v>
      </c>
      <c r="O3436" t="str">
        <f>INDEX(Neighborhoods!$A:$C, MATCH(Places!$K3436,Neighborhoods!$A:$A,0), MATCH(Places!O$1,Neighborhoods!$A$1:$C$1,0))</f>
        <v>Bedford-Stuyvesant</v>
      </c>
      <c r="P3436" t="s">
        <v>11822</v>
      </c>
      <c r="Q3436" t="str">
        <f t="shared" si="212"/>
        <v>No</v>
      </c>
      <c r="R3436">
        <v>2</v>
      </c>
      <c r="S3436" t="str">
        <f t="shared" si="213"/>
        <v>Small</v>
      </c>
      <c r="T3436" s="50">
        <v>121</v>
      </c>
      <c r="U3436" s="70">
        <f t="shared" si="214"/>
        <v>0.03</v>
      </c>
      <c r="V3436" s="52">
        <v>4.91</v>
      </c>
      <c r="W3436" s="52" t="str" cm="1">
        <f t="array" ref="W3436">_xlfn.SWITCH(ROUND(V3436,0),5,"Excellent",4,"Good",3,"Ok","Bad")</f>
        <v>Excellent</v>
      </c>
      <c r="X3436">
        <v>128</v>
      </c>
      <c r="Y3436" t="str">
        <f t="shared" si="215"/>
        <v>Yes</v>
      </c>
      <c r="Z3436" s="68">
        <v>43178</v>
      </c>
      <c r="AA3436" s="68">
        <v>44026</v>
      </c>
      <c r="AB3436">
        <v>142</v>
      </c>
      <c r="AC3436" t="s">
        <v>15616</v>
      </c>
    </row>
    <row r="3437" spans="1:29" x14ac:dyDescent="0.3">
      <c r="A3437" t="s">
        <v>2500</v>
      </c>
      <c r="B3437">
        <v>2042</v>
      </c>
      <c r="C3437" t="str">
        <f>VLOOKUP($B3437,Hosts!$A:$M,10,0)</f>
        <v>Within a few hours</v>
      </c>
      <c r="D3437" s="70">
        <f>VLOOKUP($B3437,Hosts!$A:$M,11,0)</f>
        <v>1</v>
      </c>
      <c r="E3437" s="70">
        <f>VLOOKUP($B3437,Hosts!$A:$M,12,0)</f>
        <v>0.94</v>
      </c>
      <c r="F3437" t="str">
        <f>VLOOKUP($B3437,Hosts!$A:$M,13,0)</f>
        <v>No</v>
      </c>
      <c r="G3437" t="str">
        <f>INDEX(Hosts!$A:$M, MATCH(Places!$B3437,Hosts!$A:$A,0), MATCH(Places!G$1,Hosts!$A$1:$M$1,0))</f>
        <v>Within a few hours</v>
      </c>
      <c r="H3437" s="70">
        <f>INDEX(Hosts!$A:$M, MATCH(Places!$B3437,Hosts!$A:$A,0), MATCH(Places!H$1,Hosts!$A$1:$M$1,0))</f>
        <v>1</v>
      </c>
      <c r="I3437" s="70">
        <f>INDEX(Hosts!$A:$M, MATCH(Places!$B3437,Hosts!$A:$A,0), MATCH(Places!I$1,Hosts!$A$1:$M$1,0))</f>
        <v>0.94</v>
      </c>
      <c r="J3437" t="str">
        <f>INDEX(Hosts!$A:$M, MATCH(Places!$B3437,Hosts!$A:$A,0), MATCH(Places!J$1,Hosts!$A$1:$M$1,0))</f>
        <v>No</v>
      </c>
      <c r="K3437">
        <v>19</v>
      </c>
      <c r="L3437" t="str">
        <f>VLOOKUP($K3437,Neighborhoods!$A:$C,2,0)</f>
        <v>Manhattan</v>
      </c>
      <c r="M3437" t="str">
        <f>VLOOKUP($K3437,Neighborhoods!$A:$C,3,0)</f>
        <v>Upper East Side</v>
      </c>
      <c r="N3437" t="str">
        <f>INDEX(Neighborhoods!$A:$C, MATCH(Places!$K3437,Neighborhoods!$A:$A,0), MATCH(Places!N$1,Neighborhoods!$A$1:$C$1,0))</f>
        <v>Manhattan</v>
      </c>
      <c r="O3437" t="str">
        <f>INDEX(Neighborhoods!$A:$C, MATCH(Places!$K3437,Neighborhoods!$A:$A,0), MATCH(Places!O$1,Neighborhoods!$A$1:$C$1,0))</f>
        <v>Upper East Side</v>
      </c>
      <c r="P3437" t="s">
        <v>11822</v>
      </c>
      <c r="Q3437" t="str">
        <f t="shared" si="212"/>
        <v>No</v>
      </c>
      <c r="R3437">
        <v>6</v>
      </c>
      <c r="S3437" t="str">
        <f t="shared" si="213"/>
        <v>Large</v>
      </c>
      <c r="T3437" s="50">
        <v>219</v>
      </c>
      <c r="U3437" s="70">
        <f t="shared" si="214"/>
        <v>0.04</v>
      </c>
      <c r="V3437" s="52">
        <v>4.72</v>
      </c>
      <c r="W3437" s="52" t="str" cm="1">
        <f t="array" ref="W3437">_xlfn.SWITCH(ROUND(V3437,0),5,"Excellent",4,"Good",3,"Ok","Bad")</f>
        <v>Excellent</v>
      </c>
      <c r="X3437">
        <v>81</v>
      </c>
      <c r="Y3437" t="str">
        <f t="shared" si="215"/>
        <v>No</v>
      </c>
      <c r="Z3437" s="68">
        <v>43174</v>
      </c>
      <c r="AA3437" s="68">
        <v>44015</v>
      </c>
      <c r="AB3437">
        <v>15</v>
      </c>
      <c r="AC3437" t="s">
        <v>15616</v>
      </c>
    </row>
    <row r="3438" spans="1:29" x14ac:dyDescent="0.3">
      <c r="A3438" t="s">
        <v>2501</v>
      </c>
      <c r="B3438">
        <v>1425</v>
      </c>
      <c r="C3438" t="str">
        <f>VLOOKUP($B3438,Hosts!$A:$M,10,0)</f>
        <v>Within a day</v>
      </c>
      <c r="D3438" s="70">
        <f>VLOOKUP($B3438,Hosts!$A:$M,11,0)</f>
        <v>0.67</v>
      </c>
      <c r="E3438" s="70">
        <f>VLOOKUP($B3438,Hosts!$A:$M,12,0)</f>
        <v>0.33</v>
      </c>
      <c r="F3438" t="str">
        <f>VLOOKUP($B3438,Hosts!$A:$M,13,0)</f>
        <v>No</v>
      </c>
      <c r="G3438" t="str">
        <f>INDEX(Hosts!$A:$M, MATCH(Places!$B3438,Hosts!$A:$A,0), MATCH(Places!G$1,Hosts!$A$1:$M$1,0))</f>
        <v>Within a day</v>
      </c>
      <c r="H3438" s="70">
        <f>INDEX(Hosts!$A:$M, MATCH(Places!$B3438,Hosts!$A:$A,0), MATCH(Places!H$1,Hosts!$A$1:$M$1,0))</f>
        <v>0.67</v>
      </c>
      <c r="I3438" s="70">
        <f>INDEX(Hosts!$A:$M, MATCH(Places!$B3438,Hosts!$A:$A,0), MATCH(Places!I$1,Hosts!$A$1:$M$1,0))</f>
        <v>0.33</v>
      </c>
      <c r="J3438" t="str">
        <f>INDEX(Hosts!$A:$M, MATCH(Places!$B3438,Hosts!$A:$A,0), MATCH(Places!J$1,Hosts!$A$1:$M$1,0))</f>
        <v>No</v>
      </c>
      <c r="K3438">
        <v>8</v>
      </c>
      <c r="L3438" t="str">
        <f>VLOOKUP($K3438,Neighborhoods!$A:$C,2,0)</f>
        <v>Brooklyn</v>
      </c>
      <c r="M3438" t="str">
        <f>VLOOKUP($K3438,Neighborhoods!$A:$C,3,0)</f>
        <v>Bushwick</v>
      </c>
      <c r="N3438" t="str">
        <f>INDEX(Neighborhoods!$A:$C, MATCH(Places!$K3438,Neighborhoods!$A:$A,0), MATCH(Places!N$1,Neighborhoods!$A$1:$C$1,0))</f>
        <v>Brooklyn</v>
      </c>
      <c r="O3438" t="str">
        <f>INDEX(Neighborhoods!$A:$C, MATCH(Places!$K3438,Neighborhoods!$A:$A,0), MATCH(Places!O$1,Neighborhoods!$A$1:$C$1,0))</f>
        <v>Bushwick</v>
      </c>
      <c r="P3438" t="s">
        <v>11822</v>
      </c>
      <c r="Q3438" t="str">
        <f t="shared" si="212"/>
        <v>No</v>
      </c>
      <c r="R3438">
        <v>8</v>
      </c>
      <c r="S3438" t="str">
        <f t="shared" si="213"/>
        <v>Large</v>
      </c>
      <c r="T3438" s="50">
        <v>150</v>
      </c>
      <c r="U3438" s="70">
        <f t="shared" si="214"/>
        <v>0.03</v>
      </c>
      <c r="V3438" s="52">
        <v>4.57</v>
      </c>
      <c r="W3438" s="52" t="str" cm="1">
        <f t="array" ref="W3438">_xlfn.SWITCH(ROUND(V3438,0),5,"Excellent",4,"Good",3,"Ok","Bad")</f>
        <v>Excellent</v>
      </c>
      <c r="X3438">
        <v>7</v>
      </c>
      <c r="Y3438" t="str">
        <f t="shared" si="215"/>
        <v>No</v>
      </c>
      <c r="Z3438" s="68">
        <v>43179</v>
      </c>
      <c r="AA3438" s="68">
        <v>43465</v>
      </c>
      <c r="AB3438">
        <v>349</v>
      </c>
      <c r="AC3438" t="s">
        <v>15615</v>
      </c>
    </row>
    <row r="3439" spans="1:29" x14ac:dyDescent="0.3">
      <c r="A3439" t="s">
        <v>14601</v>
      </c>
      <c r="B3439">
        <v>2069</v>
      </c>
      <c r="C3439" t="str">
        <f>VLOOKUP($B3439,Hosts!$A:$M,10,0)</f>
        <v>Within an hour</v>
      </c>
      <c r="D3439" s="70">
        <f>VLOOKUP($B3439,Hosts!$A:$M,11,0)</f>
        <v>0.96</v>
      </c>
      <c r="E3439" s="70">
        <f>VLOOKUP($B3439,Hosts!$A:$M,12,0)</f>
        <v>0.92</v>
      </c>
      <c r="F3439" t="str">
        <f>VLOOKUP($B3439,Hosts!$A:$M,13,0)</f>
        <v>Yes</v>
      </c>
      <c r="G3439" t="str">
        <f>INDEX(Hosts!$A:$M, MATCH(Places!$B3439,Hosts!$A:$A,0), MATCH(Places!G$1,Hosts!$A$1:$M$1,0))</f>
        <v>Within an hour</v>
      </c>
      <c r="H3439" s="70">
        <f>INDEX(Hosts!$A:$M, MATCH(Places!$B3439,Hosts!$A:$A,0), MATCH(Places!H$1,Hosts!$A$1:$M$1,0))</f>
        <v>0.96</v>
      </c>
      <c r="I3439" s="70">
        <f>INDEX(Hosts!$A:$M, MATCH(Places!$B3439,Hosts!$A:$A,0), MATCH(Places!I$1,Hosts!$A$1:$M$1,0))</f>
        <v>0.92</v>
      </c>
      <c r="J3439" t="str">
        <f>INDEX(Hosts!$A:$M, MATCH(Places!$B3439,Hosts!$A:$A,0), MATCH(Places!J$1,Hosts!$A$1:$M$1,0))</f>
        <v>Yes</v>
      </c>
      <c r="K3439">
        <v>18</v>
      </c>
      <c r="L3439" t="str">
        <f>VLOOKUP($K3439,Neighborhoods!$A:$C,2,0)</f>
        <v>Manhattan</v>
      </c>
      <c r="M3439" t="str">
        <f>VLOOKUP($K3439,Neighborhoods!$A:$C,3,0)</f>
        <v>Midtown</v>
      </c>
      <c r="N3439" t="str">
        <f>INDEX(Neighborhoods!$A:$C, MATCH(Places!$K3439,Neighborhoods!$A:$A,0), MATCH(Places!N$1,Neighborhoods!$A$1:$C$1,0))</f>
        <v>Manhattan</v>
      </c>
      <c r="O3439" t="str">
        <f>INDEX(Neighborhoods!$A:$C, MATCH(Places!$K3439,Neighborhoods!$A:$A,0), MATCH(Places!O$1,Neighborhoods!$A$1:$C$1,0))</f>
        <v>Midtown</v>
      </c>
      <c r="P3439" t="s">
        <v>11822</v>
      </c>
      <c r="Q3439" t="str">
        <f t="shared" si="212"/>
        <v>No</v>
      </c>
      <c r="R3439">
        <v>2</v>
      </c>
      <c r="S3439" t="str">
        <f t="shared" si="213"/>
        <v>Small</v>
      </c>
      <c r="T3439" s="50">
        <v>252</v>
      </c>
      <c r="U3439" s="70">
        <f t="shared" si="214"/>
        <v>0.04</v>
      </c>
      <c r="V3439" s="52">
        <v>4.8</v>
      </c>
      <c r="W3439" s="52" t="str" cm="1">
        <f t="array" ref="W3439">_xlfn.SWITCH(ROUND(V3439,0),5,"Excellent",4,"Good",3,"Ok","Bad")</f>
        <v>Excellent</v>
      </c>
      <c r="X3439">
        <v>5</v>
      </c>
      <c r="Y3439" t="str">
        <f t="shared" si="215"/>
        <v>No</v>
      </c>
      <c r="Z3439" s="68">
        <v>43189</v>
      </c>
      <c r="AA3439" s="68">
        <v>44043</v>
      </c>
      <c r="AB3439">
        <v>90</v>
      </c>
      <c r="AC3439" t="s">
        <v>15616</v>
      </c>
    </row>
    <row r="3440" spans="1:29" x14ac:dyDescent="0.3">
      <c r="A3440" t="s">
        <v>2502</v>
      </c>
      <c r="B3440">
        <v>1092</v>
      </c>
      <c r="C3440" t="str">
        <f>VLOOKUP($B3440,Hosts!$A:$M,10,0)</f>
        <v>Within a day</v>
      </c>
      <c r="D3440" s="70">
        <f>VLOOKUP($B3440,Hosts!$A:$M,11,0)</f>
        <v>1</v>
      </c>
      <c r="E3440" s="70">
        <f>VLOOKUP($B3440,Hosts!$A:$M,12,0)</f>
        <v>0.5</v>
      </c>
      <c r="F3440" t="str">
        <f>VLOOKUP($B3440,Hosts!$A:$M,13,0)</f>
        <v>No</v>
      </c>
      <c r="G3440" t="str">
        <f>INDEX(Hosts!$A:$M, MATCH(Places!$B3440,Hosts!$A:$A,0), MATCH(Places!G$1,Hosts!$A$1:$M$1,0))</f>
        <v>Within a day</v>
      </c>
      <c r="H3440" s="70">
        <f>INDEX(Hosts!$A:$M, MATCH(Places!$B3440,Hosts!$A:$A,0), MATCH(Places!H$1,Hosts!$A$1:$M$1,0))</f>
        <v>1</v>
      </c>
      <c r="I3440" s="70">
        <f>INDEX(Hosts!$A:$M, MATCH(Places!$B3440,Hosts!$A:$A,0), MATCH(Places!I$1,Hosts!$A$1:$M$1,0))</f>
        <v>0.5</v>
      </c>
      <c r="J3440" t="str">
        <f>INDEX(Hosts!$A:$M, MATCH(Places!$B3440,Hosts!$A:$A,0), MATCH(Places!J$1,Hosts!$A$1:$M$1,0))</f>
        <v>No</v>
      </c>
      <c r="K3440">
        <v>9</v>
      </c>
      <c r="L3440" t="str">
        <f>VLOOKUP($K3440,Neighborhoods!$A:$C,2,0)</f>
        <v>Brooklyn</v>
      </c>
      <c r="M3440" t="str">
        <f>VLOOKUP($K3440,Neighborhoods!$A:$C,3,0)</f>
        <v>Crown Heights</v>
      </c>
      <c r="N3440" t="str">
        <f>INDEX(Neighborhoods!$A:$C, MATCH(Places!$K3440,Neighborhoods!$A:$A,0), MATCH(Places!N$1,Neighborhoods!$A$1:$C$1,0))</f>
        <v>Brooklyn</v>
      </c>
      <c r="O3440" t="str">
        <f>INDEX(Neighborhoods!$A:$C, MATCH(Places!$K3440,Neighborhoods!$A:$A,0), MATCH(Places!O$1,Neighborhoods!$A$1:$C$1,0))</f>
        <v>Crown Heights</v>
      </c>
      <c r="P3440" t="s">
        <v>11822</v>
      </c>
      <c r="Q3440" t="str">
        <f t="shared" si="212"/>
        <v>No</v>
      </c>
      <c r="R3440">
        <v>6</v>
      </c>
      <c r="S3440" t="str">
        <f t="shared" si="213"/>
        <v>Large</v>
      </c>
      <c r="T3440" s="50">
        <v>350</v>
      </c>
      <c r="U3440" s="70">
        <f t="shared" si="214"/>
        <v>0.04</v>
      </c>
      <c r="V3440" s="52">
        <v>5</v>
      </c>
      <c r="W3440" s="52" t="str" cm="1">
        <f t="array" ref="W3440">_xlfn.SWITCH(ROUND(V3440,0),5,"Excellent",4,"Good",3,"Ok","Bad")</f>
        <v>Excellent</v>
      </c>
      <c r="X3440">
        <v>5</v>
      </c>
      <c r="Y3440" t="str">
        <f t="shared" si="215"/>
        <v>No</v>
      </c>
      <c r="Z3440" s="68">
        <v>43322</v>
      </c>
      <c r="AA3440" s="68">
        <v>43676</v>
      </c>
      <c r="AB3440">
        <v>263</v>
      </c>
      <c r="AC3440" t="s">
        <v>15615</v>
      </c>
    </row>
    <row r="3441" spans="1:29" x14ac:dyDescent="0.3">
      <c r="A3441" t="s">
        <v>2503</v>
      </c>
      <c r="B3441">
        <v>3480</v>
      </c>
      <c r="C3441" t="str">
        <f>VLOOKUP($B3441,Hosts!$A:$M,10,0)</f>
        <v>Within a day</v>
      </c>
      <c r="D3441" s="70">
        <f>VLOOKUP($B3441,Hosts!$A:$M,11,0)</f>
        <v>1</v>
      </c>
      <c r="E3441" s="70">
        <f>VLOOKUP($B3441,Hosts!$A:$M,12,0)</f>
        <v>0.5</v>
      </c>
      <c r="F3441" t="str">
        <f>VLOOKUP($B3441,Hosts!$A:$M,13,0)</f>
        <v>No</v>
      </c>
      <c r="G3441" t="str">
        <f>INDEX(Hosts!$A:$M, MATCH(Places!$B3441,Hosts!$A:$A,0), MATCH(Places!G$1,Hosts!$A$1:$M$1,0))</f>
        <v>Within a day</v>
      </c>
      <c r="H3441" s="70">
        <f>INDEX(Hosts!$A:$M, MATCH(Places!$B3441,Hosts!$A:$A,0), MATCH(Places!H$1,Hosts!$A$1:$M$1,0))</f>
        <v>1</v>
      </c>
      <c r="I3441" s="70">
        <f>INDEX(Hosts!$A:$M, MATCH(Places!$B3441,Hosts!$A:$A,0), MATCH(Places!I$1,Hosts!$A$1:$M$1,0))</f>
        <v>0.5</v>
      </c>
      <c r="J3441" t="str">
        <f>INDEX(Hosts!$A:$M, MATCH(Places!$B3441,Hosts!$A:$A,0), MATCH(Places!J$1,Hosts!$A$1:$M$1,0))</f>
        <v>No</v>
      </c>
      <c r="K3441">
        <v>26</v>
      </c>
      <c r="L3441" t="str">
        <f>VLOOKUP($K3441,Neighborhoods!$A:$C,2,0)</f>
        <v>Queens</v>
      </c>
      <c r="M3441" t="str">
        <f>VLOOKUP($K3441,Neighborhoods!$A:$C,3,0)</f>
        <v>Sunnyside</v>
      </c>
      <c r="N3441" t="str">
        <f>INDEX(Neighborhoods!$A:$C, MATCH(Places!$K3441,Neighborhoods!$A:$A,0), MATCH(Places!N$1,Neighborhoods!$A$1:$C$1,0))</f>
        <v>Queens</v>
      </c>
      <c r="O3441" t="str">
        <f>INDEX(Neighborhoods!$A:$C, MATCH(Places!$K3441,Neighborhoods!$A:$A,0), MATCH(Places!O$1,Neighborhoods!$A$1:$C$1,0))</f>
        <v>Sunnyside</v>
      </c>
      <c r="P3441" t="s">
        <v>16</v>
      </c>
      <c r="Q3441" t="str">
        <f t="shared" si="212"/>
        <v>Yes</v>
      </c>
      <c r="R3441">
        <v>1</v>
      </c>
      <c r="S3441" t="str">
        <f t="shared" si="213"/>
        <v>Small</v>
      </c>
      <c r="T3441" s="50">
        <v>42</v>
      </c>
      <c r="U3441" s="70">
        <f t="shared" si="214"/>
        <v>0.03</v>
      </c>
      <c r="V3441" s="52">
        <v>5</v>
      </c>
      <c r="W3441" s="52" t="str" cm="1">
        <f t="array" ref="W3441">_xlfn.SWITCH(ROUND(V3441,0),5,"Excellent",4,"Good",3,"Ok","Bad")</f>
        <v>Excellent</v>
      </c>
      <c r="X3441">
        <v>26</v>
      </c>
      <c r="Y3441" t="str">
        <f t="shared" si="215"/>
        <v>No</v>
      </c>
      <c r="Z3441" s="68">
        <v>43173</v>
      </c>
      <c r="AA3441" s="68">
        <v>43843</v>
      </c>
      <c r="AB3441">
        <v>74</v>
      </c>
      <c r="AC3441" t="s">
        <v>15615</v>
      </c>
    </row>
    <row r="3442" spans="1:29" x14ac:dyDescent="0.3">
      <c r="A3442" t="s">
        <v>2504</v>
      </c>
      <c r="B3442">
        <v>895</v>
      </c>
      <c r="C3442" t="str">
        <f>VLOOKUP($B3442,Hosts!$A:$M,10,0)</f>
        <v>Within an hour</v>
      </c>
      <c r="D3442" s="70">
        <f>VLOOKUP($B3442,Hosts!$A:$M,11,0)</f>
        <v>1</v>
      </c>
      <c r="E3442" s="70">
        <f>VLOOKUP($B3442,Hosts!$A:$M,12,0)</f>
        <v>0.91</v>
      </c>
      <c r="F3442" t="str">
        <f>VLOOKUP($B3442,Hosts!$A:$M,13,0)</f>
        <v>Yes</v>
      </c>
      <c r="G3442" t="str">
        <f>INDEX(Hosts!$A:$M, MATCH(Places!$B3442,Hosts!$A:$A,0), MATCH(Places!G$1,Hosts!$A$1:$M$1,0))</f>
        <v>Within an hour</v>
      </c>
      <c r="H3442" s="70">
        <f>INDEX(Hosts!$A:$M, MATCH(Places!$B3442,Hosts!$A:$A,0), MATCH(Places!H$1,Hosts!$A$1:$M$1,0))</f>
        <v>1</v>
      </c>
      <c r="I3442" s="70">
        <f>INDEX(Hosts!$A:$M, MATCH(Places!$B3442,Hosts!$A:$A,0), MATCH(Places!I$1,Hosts!$A$1:$M$1,0))</f>
        <v>0.91</v>
      </c>
      <c r="J3442" t="str">
        <f>INDEX(Hosts!$A:$M, MATCH(Places!$B3442,Hosts!$A:$A,0), MATCH(Places!J$1,Hosts!$A$1:$M$1,0))</f>
        <v>Yes</v>
      </c>
      <c r="K3442">
        <v>16</v>
      </c>
      <c r="L3442" t="str">
        <f>VLOOKUP($K3442,Neighborhoods!$A:$C,2,0)</f>
        <v>Manhattan</v>
      </c>
      <c r="M3442" t="str">
        <f>VLOOKUP($K3442,Neighborhoods!$A:$C,3,0)</f>
        <v>Harlem</v>
      </c>
      <c r="N3442" t="str">
        <f>INDEX(Neighborhoods!$A:$C, MATCH(Places!$K3442,Neighborhoods!$A:$A,0), MATCH(Places!N$1,Neighborhoods!$A$1:$C$1,0))</f>
        <v>Manhattan</v>
      </c>
      <c r="O3442" t="str">
        <f>INDEX(Neighborhoods!$A:$C, MATCH(Places!$K3442,Neighborhoods!$A:$A,0), MATCH(Places!O$1,Neighborhoods!$A$1:$C$1,0))</f>
        <v>Harlem</v>
      </c>
      <c r="P3442" t="s">
        <v>11822</v>
      </c>
      <c r="Q3442" t="str">
        <f t="shared" si="212"/>
        <v>No</v>
      </c>
      <c r="R3442">
        <v>4</v>
      </c>
      <c r="S3442" t="str">
        <f t="shared" si="213"/>
        <v>Medium</v>
      </c>
      <c r="T3442" s="50">
        <v>144</v>
      </c>
      <c r="U3442" s="70">
        <f t="shared" si="214"/>
        <v>0.03</v>
      </c>
      <c r="V3442" s="52">
        <v>5</v>
      </c>
      <c r="W3442" s="52" t="str" cm="1">
        <f t="array" ref="W3442">_xlfn.SWITCH(ROUND(V3442,0),5,"Excellent",4,"Good",3,"Ok","Bad")</f>
        <v>Excellent</v>
      </c>
      <c r="X3442">
        <v>7</v>
      </c>
      <c r="Y3442" t="str">
        <f t="shared" si="215"/>
        <v>No</v>
      </c>
      <c r="Z3442" s="68">
        <v>43296</v>
      </c>
      <c r="AA3442" s="68">
        <v>44039</v>
      </c>
      <c r="AB3442">
        <v>76</v>
      </c>
      <c r="AC3442" t="s">
        <v>15615</v>
      </c>
    </row>
    <row r="3443" spans="1:29" x14ac:dyDescent="0.3">
      <c r="A3443" t="s">
        <v>14573</v>
      </c>
      <c r="B3443">
        <v>3312</v>
      </c>
      <c r="C3443" t="str">
        <f>VLOOKUP($B3443,Hosts!$A:$M,10,0)</f>
        <v>Within an hour</v>
      </c>
      <c r="D3443" s="70">
        <f>VLOOKUP($B3443,Hosts!$A:$M,11,0)</f>
        <v>1</v>
      </c>
      <c r="E3443" s="70">
        <f>VLOOKUP($B3443,Hosts!$A:$M,12,0)</f>
        <v>1</v>
      </c>
      <c r="F3443" t="str">
        <f>VLOOKUP($B3443,Hosts!$A:$M,13,0)</f>
        <v>No</v>
      </c>
      <c r="G3443" t="str">
        <f>INDEX(Hosts!$A:$M, MATCH(Places!$B3443,Hosts!$A:$A,0), MATCH(Places!G$1,Hosts!$A$1:$M$1,0))</f>
        <v>Within an hour</v>
      </c>
      <c r="H3443" s="70">
        <f>INDEX(Hosts!$A:$M, MATCH(Places!$B3443,Hosts!$A:$A,0), MATCH(Places!H$1,Hosts!$A$1:$M$1,0))</f>
        <v>1</v>
      </c>
      <c r="I3443" s="70">
        <f>INDEX(Hosts!$A:$M, MATCH(Places!$B3443,Hosts!$A:$A,0), MATCH(Places!I$1,Hosts!$A$1:$M$1,0))</f>
        <v>1</v>
      </c>
      <c r="J3443" t="str">
        <f>INDEX(Hosts!$A:$M, MATCH(Places!$B3443,Hosts!$A:$A,0), MATCH(Places!J$1,Hosts!$A$1:$M$1,0))</f>
        <v>No</v>
      </c>
      <c r="K3443">
        <v>16</v>
      </c>
      <c r="L3443" t="str">
        <f>VLOOKUP($K3443,Neighborhoods!$A:$C,2,0)</f>
        <v>Manhattan</v>
      </c>
      <c r="M3443" t="str">
        <f>VLOOKUP($K3443,Neighborhoods!$A:$C,3,0)</f>
        <v>Harlem</v>
      </c>
      <c r="N3443" t="str">
        <f>INDEX(Neighborhoods!$A:$C, MATCH(Places!$K3443,Neighborhoods!$A:$A,0), MATCH(Places!N$1,Neighborhoods!$A$1:$C$1,0))</f>
        <v>Manhattan</v>
      </c>
      <c r="O3443" t="str">
        <f>INDEX(Neighborhoods!$A:$C, MATCH(Places!$K3443,Neighborhoods!$A:$A,0), MATCH(Places!O$1,Neighborhoods!$A$1:$C$1,0))</f>
        <v>Harlem</v>
      </c>
      <c r="P3443" t="s">
        <v>1</v>
      </c>
      <c r="Q3443" t="str">
        <f t="shared" si="212"/>
        <v>Yes</v>
      </c>
      <c r="R3443">
        <v>3</v>
      </c>
      <c r="S3443" t="str">
        <f t="shared" si="213"/>
        <v>Medium</v>
      </c>
      <c r="T3443" s="50">
        <v>64</v>
      </c>
      <c r="U3443" s="70">
        <f t="shared" si="214"/>
        <v>0.03</v>
      </c>
      <c r="V3443" s="52">
        <v>5</v>
      </c>
      <c r="W3443" s="52" t="str" cm="1">
        <f t="array" ref="W3443">_xlfn.SWITCH(ROUND(V3443,0),5,"Excellent",4,"Good",3,"Ok","Bad")</f>
        <v>Excellent</v>
      </c>
      <c r="X3443">
        <v>12</v>
      </c>
      <c r="Y3443" t="str">
        <f t="shared" si="215"/>
        <v>No</v>
      </c>
      <c r="Z3443" s="68">
        <v>43162</v>
      </c>
      <c r="AA3443" s="68">
        <v>43987</v>
      </c>
      <c r="AB3443">
        <v>0</v>
      </c>
      <c r="AC3443" t="s">
        <v>15616</v>
      </c>
    </row>
    <row r="3444" spans="1:29" x14ac:dyDescent="0.3">
      <c r="A3444" t="s">
        <v>2505</v>
      </c>
      <c r="B3444">
        <v>2581</v>
      </c>
      <c r="C3444" t="str">
        <f>VLOOKUP($B3444,Hosts!$A:$M,10,0)</f>
        <v>Within a day</v>
      </c>
      <c r="D3444" s="70">
        <f>VLOOKUP($B3444,Hosts!$A:$M,11,0)</f>
        <v>0.5</v>
      </c>
      <c r="E3444" s="70">
        <f>VLOOKUP($B3444,Hosts!$A:$M,12,0)</f>
        <v>0.94</v>
      </c>
      <c r="F3444" t="str">
        <f>VLOOKUP($B3444,Hosts!$A:$M,13,0)</f>
        <v>No</v>
      </c>
      <c r="G3444" t="str">
        <f>INDEX(Hosts!$A:$M, MATCH(Places!$B3444,Hosts!$A:$A,0), MATCH(Places!G$1,Hosts!$A$1:$M$1,0))</f>
        <v>Within a day</v>
      </c>
      <c r="H3444" s="70">
        <f>INDEX(Hosts!$A:$M, MATCH(Places!$B3444,Hosts!$A:$A,0), MATCH(Places!H$1,Hosts!$A$1:$M$1,0))</f>
        <v>0.5</v>
      </c>
      <c r="I3444" s="70">
        <f>INDEX(Hosts!$A:$M, MATCH(Places!$B3444,Hosts!$A:$A,0), MATCH(Places!I$1,Hosts!$A$1:$M$1,0))</f>
        <v>0.94</v>
      </c>
      <c r="J3444" t="str">
        <f>INDEX(Hosts!$A:$M, MATCH(Places!$B3444,Hosts!$A:$A,0), MATCH(Places!J$1,Hosts!$A$1:$M$1,0))</f>
        <v>No</v>
      </c>
      <c r="K3444">
        <v>19</v>
      </c>
      <c r="L3444" t="str">
        <f>VLOOKUP($K3444,Neighborhoods!$A:$C,2,0)</f>
        <v>Manhattan</v>
      </c>
      <c r="M3444" t="str">
        <f>VLOOKUP($K3444,Neighborhoods!$A:$C,3,0)</f>
        <v>Upper East Side</v>
      </c>
      <c r="N3444" t="str">
        <f>INDEX(Neighborhoods!$A:$C, MATCH(Places!$K3444,Neighborhoods!$A:$A,0), MATCH(Places!N$1,Neighborhoods!$A$1:$C$1,0))</f>
        <v>Manhattan</v>
      </c>
      <c r="O3444" t="str">
        <f>INDEX(Neighborhoods!$A:$C, MATCH(Places!$K3444,Neighborhoods!$A:$A,0), MATCH(Places!O$1,Neighborhoods!$A$1:$C$1,0))</f>
        <v>Upper East Side</v>
      </c>
      <c r="P3444" t="s">
        <v>1</v>
      </c>
      <c r="Q3444" t="str">
        <f t="shared" si="212"/>
        <v>Yes</v>
      </c>
      <c r="R3444">
        <v>2</v>
      </c>
      <c r="S3444" t="str">
        <f t="shared" si="213"/>
        <v>Small</v>
      </c>
      <c r="T3444" s="50">
        <v>89</v>
      </c>
      <c r="U3444" s="70">
        <f t="shared" si="214"/>
        <v>0.03</v>
      </c>
      <c r="V3444" s="52">
        <v>5</v>
      </c>
      <c r="W3444" s="52" t="str" cm="1">
        <f t="array" ref="W3444">_xlfn.SWITCH(ROUND(V3444,0),5,"Excellent",4,"Good",3,"Ok","Bad")</f>
        <v>Excellent</v>
      </c>
      <c r="X3444">
        <v>45</v>
      </c>
      <c r="Y3444" t="str">
        <f t="shared" si="215"/>
        <v>No</v>
      </c>
      <c r="Z3444" s="68">
        <v>43199</v>
      </c>
      <c r="AA3444" s="68">
        <v>43913</v>
      </c>
      <c r="AB3444">
        <v>318</v>
      </c>
      <c r="AC3444" t="s">
        <v>15616</v>
      </c>
    </row>
    <row r="3445" spans="1:29" x14ac:dyDescent="0.3">
      <c r="A3445" t="s">
        <v>15225</v>
      </c>
      <c r="B3445">
        <v>3233</v>
      </c>
      <c r="C3445" t="str">
        <f>VLOOKUP($B3445,Hosts!$A:$M,10,0)</f>
        <v>Within a day</v>
      </c>
      <c r="D3445" s="70">
        <f>VLOOKUP($B3445,Hosts!$A:$M,11,0)</f>
        <v>0.5</v>
      </c>
      <c r="E3445" s="70">
        <f>VLOOKUP($B3445,Hosts!$A:$M,12,0)</f>
        <v>1</v>
      </c>
      <c r="F3445" t="str">
        <f>VLOOKUP($B3445,Hosts!$A:$M,13,0)</f>
        <v>Yes</v>
      </c>
      <c r="G3445" t="str">
        <f>INDEX(Hosts!$A:$M, MATCH(Places!$B3445,Hosts!$A:$A,0), MATCH(Places!G$1,Hosts!$A$1:$M$1,0))</f>
        <v>Within a day</v>
      </c>
      <c r="H3445" s="70">
        <f>INDEX(Hosts!$A:$M, MATCH(Places!$B3445,Hosts!$A:$A,0), MATCH(Places!H$1,Hosts!$A$1:$M$1,0))</f>
        <v>0.5</v>
      </c>
      <c r="I3445" s="70">
        <f>INDEX(Hosts!$A:$M, MATCH(Places!$B3445,Hosts!$A:$A,0), MATCH(Places!I$1,Hosts!$A$1:$M$1,0))</f>
        <v>1</v>
      </c>
      <c r="J3445" t="str">
        <f>INDEX(Hosts!$A:$M, MATCH(Places!$B3445,Hosts!$A:$A,0), MATCH(Places!J$1,Hosts!$A$1:$M$1,0))</f>
        <v>Yes</v>
      </c>
      <c r="K3445">
        <v>17</v>
      </c>
      <c r="L3445" t="str">
        <f>VLOOKUP($K3445,Neighborhoods!$A:$C,2,0)</f>
        <v>Manhattan</v>
      </c>
      <c r="M3445" t="str">
        <f>VLOOKUP($K3445,Neighborhoods!$A:$C,3,0)</f>
        <v>Hell's Kitchen</v>
      </c>
      <c r="N3445" t="str">
        <f>INDEX(Neighborhoods!$A:$C, MATCH(Places!$K3445,Neighborhoods!$A:$A,0), MATCH(Places!N$1,Neighborhoods!$A$1:$C$1,0))</f>
        <v>Manhattan</v>
      </c>
      <c r="O3445" t="str">
        <f>INDEX(Neighborhoods!$A:$C, MATCH(Places!$K3445,Neighborhoods!$A:$A,0), MATCH(Places!O$1,Neighborhoods!$A$1:$C$1,0))</f>
        <v>Hell's Kitchen</v>
      </c>
      <c r="P3445" t="s">
        <v>16</v>
      </c>
      <c r="Q3445" t="str">
        <f t="shared" si="212"/>
        <v>Yes</v>
      </c>
      <c r="R3445">
        <v>1</v>
      </c>
      <c r="S3445" t="str">
        <f t="shared" si="213"/>
        <v>Small</v>
      </c>
      <c r="T3445" s="50">
        <v>39</v>
      </c>
      <c r="U3445" s="70">
        <f t="shared" si="214"/>
        <v>0.03</v>
      </c>
      <c r="V3445" s="52">
        <v>5</v>
      </c>
      <c r="W3445" s="52" t="str" cm="1">
        <f t="array" ref="W3445">_xlfn.SWITCH(ROUND(V3445,0),5,"Excellent",4,"Good",3,"Ok","Bad")</f>
        <v>Excellent</v>
      </c>
      <c r="X3445">
        <v>3</v>
      </c>
      <c r="Y3445" t="str">
        <f t="shared" si="215"/>
        <v>No</v>
      </c>
      <c r="Z3445" s="68">
        <v>43826</v>
      </c>
      <c r="AA3445" s="68">
        <v>43828</v>
      </c>
      <c r="AB3445">
        <v>31</v>
      </c>
      <c r="AC3445" t="s">
        <v>15616</v>
      </c>
    </row>
    <row r="3446" spans="1:29" x14ac:dyDescent="0.3">
      <c r="A3446" t="s">
        <v>2506</v>
      </c>
      <c r="B3446">
        <v>3430</v>
      </c>
      <c r="C3446" t="str">
        <f>VLOOKUP($B3446,Hosts!$A:$M,10,0)</f>
        <v>Within an hour</v>
      </c>
      <c r="D3446" s="70">
        <f>VLOOKUP($B3446,Hosts!$A:$M,11,0)</f>
        <v>1</v>
      </c>
      <c r="E3446" s="70">
        <f>VLOOKUP($B3446,Hosts!$A:$M,12,0)</f>
        <v>1</v>
      </c>
      <c r="F3446" t="str">
        <f>VLOOKUP($B3446,Hosts!$A:$M,13,0)</f>
        <v>Yes</v>
      </c>
      <c r="G3446" t="str">
        <f>INDEX(Hosts!$A:$M, MATCH(Places!$B3446,Hosts!$A:$A,0), MATCH(Places!G$1,Hosts!$A$1:$M$1,0))</f>
        <v>Within an hour</v>
      </c>
      <c r="H3446" s="70">
        <f>INDEX(Hosts!$A:$M, MATCH(Places!$B3446,Hosts!$A:$A,0), MATCH(Places!H$1,Hosts!$A$1:$M$1,0))</f>
        <v>1</v>
      </c>
      <c r="I3446" s="70">
        <f>INDEX(Hosts!$A:$M, MATCH(Places!$B3446,Hosts!$A:$A,0), MATCH(Places!I$1,Hosts!$A$1:$M$1,0))</f>
        <v>1</v>
      </c>
      <c r="J3446" t="str">
        <f>INDEX(Hosts!$A:$M, MATCH(Places!$B3446,Hosts!$A:$A,0), MATCH(Places!J$1,Hosts!$A$1:$M$1,0))</f>
        <v>Yes</v>
      </c>
      <c r="K3446">
        <v>22</v>
      </c>
      <c r="L3446" t="str">
        <f>VLOOKUP($K3446,Neighborhoods!$A:$C,2,0)</f>
        <v>Queens</v>
      </c>
      <c r="M3446" t="str">
        <f>VLOOKUP($K3446,Neighborhoods!$A:$C,3,0)</f>
        <v>Flushing</v>
      </c>
      <c r="N3446" t="str">
        <f>INDEX(Neighborhoods!$A:$C, MATCH(Places!$K3446,Neighborhoods!$A:$A,0), MATCH(Places!N$1,Neighborhoods!$A$1:$C$1,0))</f>
        <v>Queens</v>
      </c>
      <c r="O3446" t="str">
        <f>INDEX(Neighborhoods!$A:$C, MATCH(Places!$K3446,Neighborhoods!$A:$A,0), MATCH(Places!O$1,Neighborhoods!$A$1:$C$1,0))</f>
        <v>Flushing</v>
      </c>
      <c r="P3446" t="s">
        <v>1</v>
      </c>
      <c r="Q3446" t="str">
        <f t="shared" si="212"/>
        <v>Yes</v>
      </c>
      <c r="R3446">
        <v>5</v>
      </c>
      <c r="S3446" t="str">
        <f t="shared" si="213"/>
        <v>Medium</v>
      </c>
      <c r="T3446" s="50">
        <v>162</v>
      </c>
      <c r="U3446" s="70">
        <f t="shared" si="214"/>
        <v>0.03</v>
      </c>
      <c r="V3446" s="52">
        <v>5</v>
      </c>
      <c r="W3446" s="52" t="str" cm="1">
        <f t="array" ref="W3446">_xlfn.SWITCH(ROUND(V3446,0),5,"Excellent",4,"Good",3,"Ok","Bad")</f>
        <v>Excellent</v>
      </c>
      <c r="X3446">
        <v>55</v>
      </c>
      <c r="Y3446" t="str">
        <f t="shared" si="215"/>
        <v>No</v>
      </c>
      <c r="Z3446" s="68">
        <v>43216</v>
      </c>
      <c r="AA3446" s="68">
        <v>44052</v>
      </c>
      <c r="AB3446">
        <v>87</v>
      </c>
      <c r="AC3446" t="s">
        <v>15615</v>
      </c>
    </row>
    <row r="3447" spans="1:29" x14ac:dyDescent="0.3">
      <c r="A3447" t="s">
        <v>2507</v>
      </c>
      <c r="B3447">
        <v>1858</v>
      </c>
      <c r="C3447" t="str">
        <f>VLOOKUP($B3447,Hosts!$A:$M,10,0)</f>
        <v>Within an hour</v>
      </c>
      <c r="D3447" s="70">
        <f>VLOOKUP($B3447,Hosts!$A:$M,11,0)</f>
        <v>0.75</v>
      </c>
      <c r="E3447" s="70">
        <f>VLOOKUP($B3447,Hosts!$A:$M,12,0)</f>
        <v>0.43</v>
      </c>
      <c r="F3447" t="str">
        <f>VLOOKUP($B3447,Hosts!$A:$M,13,0)</f>
        <v>No</v>
      </c>
      <c r="G3447" t="str">
        <f>INDEX(Hosts!$A:$M, MATCH(Places!$B3447,Hosts!$A:$A,0), MATCH(Places!G$1,Hosts!$A$1:$M$1,0))</f>
        <v>Within an hour</v>
      </c>
      <c r="H3447" s="70">
        <f>INDEX(Hosts!$A:$M, MATCH(Places!$B3447,Hosts!$A:$A,0), MATCH(Places!H$1,Hosts!$A$1:$M$1,0))</f>
        <v>0.75</v>
      </c>
      <c r="I3447" s="70">
        <f>INDEX(Hosts!$A:$M, MATCH(Places!$B3447,Hosts!$A:$A,0), MATCH(Places!I$1,Hosts!$A$1:$M$1,0))</f>
        <v>0.43</v>
      </c>
      <c r="J3447" t="str">
        <f>INDEX(Hosts!$A:$M, MATCH(Places!$B3447,Hosts!$A:$A,0), MATCH(Places!J$1,Hosts!$A$1:$M$1,0))</f>
        <v>No</v>
      </c>
      <c r="K3447">
        <v>8</v>
      </c>
      <c r="L3447" t="str">
        <f>VLOOKUP($K3447,Neighborhoods!$A:$C,2,0)</f>
        <v>Brooklyn</v>
      </c>
      <c r="M3447" t="str">
        <f>VLOOKUP($K3447,Neighborhoods!$A:$C,3,0)</f>
        <v>Bushwick</v>
      </c>
      <c r="N3447" t="str">
        <f>INDEX(Neighborhoods!$A:$C, MATCH(Places!$K3447,Neighborhoods!$A:$A,0), MATCH(Places!N$1,Neighborhoods!$A$1:$C$1,0))</f>
        <v>Brooklyn</v>
      </c>
      <c r="O3447" t="str">
        <f>INDEX(Neighborhoods!$A:$C, MATCH(Places!$K3447,Neighborhoods!$A:$A,0), MATCH(Places!O$1,Neighborhoods!$A$1:$C$1,0))</f>
        <v>Bushwick</v>
      </c>
      <c r="P3447" t="s">
        <v>1</v>
      </c>
      <c r="Q3447" t="str">
        <f t="shared" si="212"/>
        <v>Yes</v>
      </c>
      <c r="R3447">
        <v>2</v>
      </c>
      <c r="S3447" t="str">
        <f t="shared" si="213"/>
        <v>Small</v>
      </c>
      <c r="T3447" s="50">
        <v>44</v>
      </c>
      <c r="U3447" s="70">
        <f t="shared" si="214"/>
        <v>0.03</v>
      </c>
      <c r="V3447" s="52">
        <v>5</v>
      </c>
      <c r="W3447" s="52" t="str" cm="1">
        <f t="array" ref="W3447">_xlfn.SWITCH(ROUND(V3447,0),5,"Excellent",4,"Good",3,"Ok","Bad")</f>
        <v>Excellent</v>
      </c>
      <c r="X3447">
        <v>15</v>
      </c>
      <c r="Y3447" t="str">
        <f t="shared" si="215"/>
        <v>No</v>
      </c>
      <c r="Z3447" s="68">
        <v>43185</v>
      </c>
      <c r="AA3447" s="68">
        <v>43780</v>
      </c>
      <c r="AB3447">
        <v>30</v>
      </c>
      <c r="AC3447" t="s">
        <v>15615</v>
      </c>
    </row>
    <row r="3448" spans="1:29" x14ac:dyDescent="0.3">
      <c r="A3448" t="s">
        <v>2508</v>
      </c>
      <c r="B3448">
        <v>1147</v>
      </c>
      <c r="C3448" t="str">
        <f>VLOOKUP($B3448,Hosts!$A:$M,10,0)</f>
        <v>Within an hour</v>
      </c>
      <c r="D3448" s="70">
        <f>VLOOKUP($B3448,Hosts!$A:$M,11,0)</f>
        <v>1</v>
      </c>
      <c r="E3448" s="70">
        <f>VLOOKUP($B3448,Hosts!$A:$M,12,0)</f>
        <v>0</v>
      </c>
      <c r="F3448" t="str">
        <f>VLOOKUP($B3448,Hosts!$A:$M,13,0)</f>
        <v>Yes</v>
      </c>
      <c r="G3448" t="str">
        <f>INDEX(Hosts!$A:$M, MATCH(Places!$B3448,Hosts!$A:$A,0), MATCH(Places!G$1,Hosts!$A$1:$M$1,0))</f>
        <v>Within an hour</v>
      </c>
      <c r="H3448" s="70">
        <f>INDEX(Hosts!$A:$M, MATCH(Places!$B3448,Hosts!$A:$A,0), MATCH(Places!H$1,Hosts!$A$1:$M$1,0))</f>
        <v>1</v>
      </c>
      <c r="I3448" s="70">
        <f>INDEX(Hosts!$A:$M, MATCH(Places!$B3448,Hosts!$A:$A,0), MATCH(Places!I$1,Hosts!$A$1:$M$1,0))</f>
        <v>0</v>
      </c>
      <c r="J3448" t="str">
        <f>INDEX(Hosts!$A:$M, MATCH(Places!$B3448,Hosts!$A:$A,0), MATCH(Places!J$1,Hosts!$A$1:$M$1,0))</f>
        <v>Yes</v>
      </c>
      <c r="K3448">
        <v>8</v>
      </c>
      <c r="L3448" t="str">
        <f>VLOOKUP($K3448,Neighborhoods!$A:$C,2,0)</f>
        <v>Brooklyn</v>
      </c>
      <c r="M3448" t="str">
        <f>VLOOKUP($K3448,Neighborhoods!$A:$C,3,0)</f>
        <v>Bushwick</v>
      </c>
      <c r="N3448" t="str">
        <f>INDEX(Neighborhoods!$A:$C, MATCH(Places!$K3448,Neighborhoods!$A:$A,0), MATCH(Places!N$1,Neighborhoods!$A$1:$C$1,0))</f>
        <v>Brooklyn</v>
      </c>
      <c r="O3448" t="str">
        <f>INDEX(Neighborhoods!$A:$C, MATCH(Places!$K3448,Neighborhoods!$A:$A,0), MATCH(Places!O$1,Neighborhoods!$A$1:$C$1,0))</f>
        <v>Bushwick</v>
      </c>
      <c r="P3448" t="s">
        <v>1</v>
      </c>
      <c r="Q3448" t="str">
        <f t="shared" si="212"/>
        <v>Yes</v>
      </c>
      <c r="R3448">
        <v>2</v>
      </c>
      <c r="S3448" t="str">
        <f t="shared" si="213"/>
        <v>Small</v>
      </c>
      <c r="T3448" s="50">
        <v>100</v>
      </c>
      <c r="U3448" s="70">
        <f t="shared" si="214"/>
        <v>0.03</v>
      </c>
      <c r="V3448" s="52">
        <v>4.92</v>
      </c>
      <c r="W3448" s="52" t="str" cm="1">
        <f t="array" ref="W3448">_xlfn.SWITCH(ROUND(V3448,0),5,"Excellent",4,"Good",3,"Ok","Bad")</f>
        <v>Excellent</v>
      </c>
      <c r="X3448">
        <v>12</v>
      </c>
      <c r="Y3448" t="str">
        <f t="shared" si="215"/>
        <v>No</v>
      </c>
      <c r="Z3448" s="68">
        <v>43170</v>
      </c>
      <c r="AA3448" s="68">
        <v>43465</v>
      </c>
      <c r="AB3448">
        <v>0</v>
      </c>
      <c r="AC3448" t="s">
        <v>15615</v>
      </c>
    </row>
    <row r="3449" spans="1:29" x14ac:dyDescent="0.3">
      <c r="A3449" t="s">
        <v>2509</v>
      </c>
      <c r="B3449">
        <v>3114</v>
      </c>
      <c r="C3449" t="str">
        <f>VLOOKUP($B3449,Hosts!$A:$M,10,0)</f>
        <v>Within an hour</v>
      </c>
      <c r="D3449" s="70">
        <f>VLOOKUP($B3449,Hosts!$A:$M,11,0)</f>
        <v>1</v>
      </c>
      <c r="E3449" s="70">
        <f>VLOOKUP($B3449,Hosts!$A:$M,12,0)</f>
        <v>1</v>
      </c>
      <c r="F3449" t="str">
        <f>VLOOKUP($B3449,Hosts!$A:$M,13,0)</f>
        <v>No</v>
      </c>
      <c r="G3449" t="str">
        <f>INDEX(Hosts!$A:$M, MATCH(Places!$B3449,Hosts!$A:$A,0), MATCH(Places!G$1,Hosts!$A$1:$M$1,0))</f>
        <v>Within an hour</v>
      </c>
      <c r="H3449" s="70">
        <f>INDEX(Hosts!$A:$M, MATCH(Places!$B3449,Hosts!$A:$A,0), MATCH(Places!H$1,Hosts!$A$1:$M$1,0))</f>
        <v>1</v>
      </c>
      <c r="I3449" s="70">
        <f>INDEX(Hosts!$A:$M, MATCH(Places!$B3449,Hosts!$A:$A,0), MATCH(Places!I$1,Hosts!$A$1:$M$1,0))</f>
        <v>1</v>
      </c>
      <c r="J3449" t="str">
        <f>INDEX(Hosts!$A:$M, MATCH(Places!$B3449,Hosts!$A:$A,0), MATCH(Places!J$1,Hosts!$A$1:$M$1,0))</f>
        <v>No</v>
      </c>
      <c r="K3449">
        <v>21</v>
      </c>
      <c r="L3449" t="str">
        <f>VLOOKUP($K3449,Neighborhoods!$A:$C,2,0)</f>
        <v>Queens</v>
      </c>
      <c r="M3449" t="str">
        <f>VLOOKUP($K3449,Neighborhoods!$A:$C,3,0)</f>
        <v>Astoria</v>
      </c>
      <c r="N3449" t="str">
        <f>INDEX(Neighborhoods!$A:$C, MATCH(Places!$K3449,Neighborhoods!$A:$A,0), MATCH(Places!N$1,Neighborhoods!$A$1:$C$1,0))</f>
        <v>Queens</v>
      </c>
      <c r="O3449" t="str">
        <f>INDEX(Neighborhoods!$A:$C, MATCH(Places!$K3449,Neighborhoods!$A:$A,0), MATCH(Places!O$1,Neighborhoods!$A$1:$C$1,0))</f>
        <v>Astoria</v>
      </c>
      <c r="P3449" t="s">
        <v>11822</v>
      </c>
      <c r="Q3449" t="str">
        <f t="shared" si="212"/>
        <v>No</v>
      </c>
      <c r="R3449">
        <v>6</v>
      </c>
      <c r="S3449" t="str">
        <f t="shared" si="213"/>
        <v>Large</v>
      </c>
      <c r="T3449" s="50">
        <v>139</v>
      </c>
      <c r="U3449" s="70">
        <f t="shared" si="214"/>
        <v>0.03</v>
      </c>
      <c r="V3449" s="52">
        <v>4.57</v>
      </c>
      <c r="W3449" s="52" t="str" cm="1">
        <f t="array" ref="W3449">_xlfn.SWITCH(ROUND(V3449,0),5,"Excellent",4,"Good",3,"Ok","Bad")</f>
        <v>Excellent</v>
      </c>
      <c r="X3449">
        <v>90</v>
      </c>
      <c r="Y3449" t="str">
        <f t="shared" si="215"/>
        <v>No</v>
      </c>
      <c r="Z3449" s="68">
        <v>43170</v>
      </c>
      <c r="AA3449" s="68">
        <v>43899</v>
      </c>
      <c r="AB3449">
        <v>177</v>
      </c>
      <c r="AC3449" t="s">
        <v>15616</v>
      </c>
    </row>
    <row r="3450" spans="1:29" x14ac:dyDescent="0.3">
      <c r="A3450" t="s">
        <v>2510</v>
      </c>
      <c r="B3450">
        <v>3399</v>
      </c>
      <c r="C3450" t="str">
        <f>VLOOKUP($B3450,Hosts!$A:$M,10,0)</f>
        <v>Within a day</v>
      </c>
      <c r="D3450" s="70">
        <f>VLOOKUP($B3450,Hosts!$A:$M,11,0)</f>
        <v>0.69</v>
      </c>
      <c r="E3450" s="70">
        <f>VLOOKUP($B3450,Hosts!$A:$M,12,0)</f>
        <v>0.77</v>
      </c>
      <c r="F3450" t="str">
        <f>VLOOKUP($B3450,Hosts!$A:$M,13,0)</f>
        <v>No</v>
      </c>
      <c r="G3450" t="str">
        <f>INDEX(Hosts!$A:$M, MATCH(Places!$B3450,Hosts!$A:$A,0), MATCH(Places!G$1,Hosts!$A$1:$M$1,0))</f>
        <v>Within a day</v>
      </c>
      <c r="H3450" s="70">
        <f>INDEX(Hosts!$A:$M, MATCH(Places!$B3450,Hosts!$A:$A,0), MATCH(Places!H$1,Hosts!$A$1:$M$1,0))</f>
        <v>0.69</v>
      </c>
      <c r="I3450" s="70">
        <f>INDEX(Hosts!$A:$M, MATCH(Places!$B3450,Hosts!$A:$A,0), MATCH(Places!I$1,Hosts!$A$1:$M$1,0))</f>
        <v>0.77</v>
      </c>
      <c r="J3450" t="str">
        <f>INDEX(Hosts!$A:$M, MATCH(Places!$B3450,Hosts!$A:$A,0), MATCH(Places!J$1,Hosts!$A$1:$M$1,0))</f>
        <v>No</v>
      </c>
      <c r="K3450">
        <v>24</v>
      </c>
      <c r="L3450" t="str">
        <f>VLOOKUP($K3450,Neighborhoods!$A:$C,2,0)</f>
        <v>Queens</v>
      </c>
      <c r="M3450" t="str">
        <f>VLOOKUP($K3450,Neighborhoods!$A:$C,3,0)</f>
        <v>Long Island City</v>
      </c>
      <c r="N3450" t="str">
        <f>INDEX(Neighborhoods!$A:$C, MATCH(Places!$K3450,Neighborhoods!$A:$A,0), MATCH(Places!N$1,Neighborhoods!$A$1:$C$1,0))</f>
        <v>Queens</v>
      </c>
      <c r="O3450" t="str">
        <f>INDEX(Neighborhoods!$A:$C, MATCH(Places!$K3450,Neighborhoods!$A:$A,0), MATCH(Places!O$1,Neighborhoods!$A$1:$C$1,0))</f>
        <v>Long Island City</v>
      </c>
      <c r="P3450" t="s">
        <v>11822</v>
      </c>
      <c r="Q3450" t="str">
        <f t="shared" si="212"/>
        <v>No</v>
      </c>
      <c r="R3450">
        <v>5</v>
      </c>
      <c r="S3450" t="str">
        <f t="shared" si="213"/>
        <v>Medium</v>
      </c>
      <c r="T3450" s="50">
        <v>169</v>
      </c>
      <c r="U3450" s="70">
        <f t="shared" si="214"/>
        <v>0.03</v>
      </c>
      <c r="V3450" s="52">
        <v>4.7300000000000004</v>
      </c>
      <c r="W3450" s="52" t="str" cm="1">
        <f t="array" ref="W3450">_xlfn.SWITCH(ROUND(V3450,0),5,"Excellent",4,"Good",3,"Ok","Bad")</f>
        <v>Excellent</v>
      </c>
      <c r="X3450">
        <v>75</v>
      </c>
      <c r="Y3450" t="str">
        <f t="shared" si="215"/>
        <v>No</v>
      </c>
      <c r="Z3450" s="68">
        <v>43176</v>
      </c>
      <c r="AA3450" s="68">
        <v>43868</v>
      </c>
      <c r="AB3450">
        <v>365</v>
      </c>
      <c r="AC3450" t="s">
        <v>15615</v>
      </c>
    </row>
    <row r="3451" spans="1:29" x14ac:dyDescent="0.3">
      <c r="A3451" t="s">
        <v>2511</v>
      </c>
      <c r="B3451">
        <v>2694</v>
      </c>
      <c r="C3451" t="str">
        <f>VLOOKUP($B3451,Hosts!$A:$M,10,0)</f>
        <v>Within an hour</v>
      </c>
      <c r="D3451" s="70">
        <f>VLOOKUP($B3451,Hosts!$A:$M,11,0)</f>
        <v>1</v>
      </c>
      <c r="E3451" s="70">
        <f>VLOOKUP($B3451,Hosts!$A:$M,12,0)</f>
        <v>1</v>
      </c>
      <c r="F3451" t="str">
        <f>VLOOKUP($B3451,Hosts!$A:$M,13,0)</f>
        <v>Yes</v>
      </c>
      <c r="G3451" t="str">
        <f>INDEX(Hosts!$A:$M, MATCH(Places!$B3451,Hosts!$A:$A,0), MATCH(Places!G$1,Hosts!$A$1:$M$1,0))</f>
        <v>Within an hour</v>
      </c>
      <c r="H3451" s="70">
        <f>INDEX(Hosts!$A:$M, MATCH(Places!$B3451,Hosts!$A:$A,0), MATCH(Places!H$1,Hosts!$A$1:$M$1,0))</f>
        <v>1</v>
      </c>
      <c r="I3451" s="70">
        <f>INDEX(Hosts!$A:$M, MATCH(Places!$B3451,Hosts!$A:$A,0), MATCH(Places!I$1,Hosts!$A$1:$M$1,0))</f>
        <v>1</v>
      </c>
      <c r="J3451" t="str">
        <f>INDEX(Hosts!$A:$M, MATCH(Places!$B3451,Hosts!$A:$A,0), MATCH(Places!J$1,Hosts!$A$1:$M$1,0))</f>
        <v>Yes</v>
      </c>
      <c r="K3451">
        <v>16</v>
      </c>
      <c r="L3451" t="str">
        <f>VLOOKUP($K3451,Neighborhoods!$A:$C,2,0)</f>
        <v>Manhattan</v>
      </c>
      <c r="M3451" t="str">
        <f>VLOOKUP($K3451,Neighborhoods!$A:$C,3,0)</f>
        <v>Harlem</v>
      </c>
      <c r="N3451" t="str">
        <f>INDEX(Neighborhoods!$A:$C, MATCH(Places!$K3451,Neighborhoods!$A:$A,0), MATCH(Places!N$1,Neighborhoods!$A$1:$C$1,0))</f>
        <v>Manhattan</v>
      </c>
      <c r="O3451" t="str">
        <f>INDEX(Neighborhoods!$A:$C, MATCH(Places!$K3451,Neighborhoods!$A:$A,0), MATCH(Places!O$1,Neighborhoods!$A$1:$C$1,0))</f>
        <v>Harlem</v>
      </c>
      <c r="P3451" t="s">
        <v>1</v>
      </c>
      <c r="Q3451" t="str">
        <f t="shared" si="212"/>
        <v>Yes</v>
      </c>
      <c r="R3451">
        <v>2</v>
      </c>
      <c r="S3451" t="str">
        <f t="shared" si="213"/>
        <v>Small</v>
      </c>
      <c r="T3451" s="50">
        <v>46</v>
      </c>
      <c r="U3451" s="70">
        <f t="shared" si="214"/>
        <v>0.03</v>
      </c>
      <c r="V3451" s="52">
        <v>4.9000000000000004</v>
      </c>
      <c r="W3451" s="52" t="str" cm="1">
        <f t="array" ref="W3451">_xlfn.SWITCH(ROUND(V3451,0),5,"Excellent",4,"Good",3,"Ok","Bad")</f>
        <v>Excellent</v>
      </c>
      <c r="X3451">
        <v>10</v>
      </c>
      <c r="Y3451" t="str">
        <f t="shared" si="215"/>
        <v>No</v>
      </c>
      <c r="Z3451" s="68">
        <v>43323</v>
      </c>
      <c r="AA3451" s="68">
        <v>43435</v>
      </c>
      <c r="AB3451">
        <v>0</v>
      </c>
      <c r="AC3451" t="s">
        <v>15616</v>
      </c>
    </row>
    <row r="3452" spans="1:29" x14ac:dyDescent="0.3">
      <c r="A3452" t="s">
        <v>2512</v>
      </c>
      <c r="B3452">
        <v>1350</v>
      </c>
      <c r="C3452" t="str">
        <f>VLOOKUP($B3452,Hosts!$A:$M,10,0)</f>
        <v>Within an hour</v>
      </c>
      <c r="D3452" s="70">
        <f>VLOOKUP($B3452,Hosts!$A:$M,11,0)</f>
        <v>1</v>
      </c>
      <c r="E3452" s="70">
        <f>VLOOKUP($B3452,Hosts!$A:$M,12,0)</f>
        <v>0.98</v>
      </c>
      <c r="F3452" t="str">
        <f>VLOOKUP($B3452,Hosts!$A:$M,13,0)</f>
        <v>No</v>
      </c>
      <c r="G3452" t="str">
        <f>INDEX(Hosts!$A:$M, MATCH(Places!$B3452,Hosts!$A:$A,0), MATCH(Places!G$1,Hosts!$A$1:$M$1,0))</f>
        <v>Within an hour</v>
      </c>
      <c r="H3452" s="70">
        <f>INDEX(Hosts!$A:$M, MATCH(Places!$B3452,Hosts!$A:$A,0), MATCH(Places!H$1,Hosts!$A$1:$M$1,0))</f>
        <v>1</v>
      </c>
      <c r="I3452" s="70">
        <f>INDEX(Hosts!$A:$M, MATCH(Places!$B3452,Hosts!$A:$A,0), MATCH(Places!I$1,Hosts!$A$1:$M$1,0))</f>
        <v>0.98</v>
      </c>
      <c r="J3452" t="str">
        <f>INDEX(Hosts!$A:$M, MATCH(Places!$B3452,Hosts!$A:$A,0), MATCH(Places!J$1,Hosts!$A$1:$M$1,0))</f>
        <v>No</v>
      </c>
      <c r="K3452">
        <v>24</v>
      </c>
      <c r="L3452" t="str">
        <f>VLOOKUP($K3452,Neighborhoods!$A:$C,2,0)</f>
        <v>Queens</v>
      </c>
      <c r="M3452" t="str">
        <f>VLOOKUP($K3452,Neighborhoods!$A:$C,3,0)</f>
        <v>Long Island City</v>
      </c>
      <c r="N3452" t="str">
        <f>INDEX(Neighborhoods!$A:$C, MATCH(Places!$K3452,Neighborhoods!$A:$A,0), MATCH(Places!N$1,Neighborhoods!$A$1:$C$1,0))</f>
        <v>Queens</v>
      </c>
      <c r="O3452" t="str">
        <f>INDEX(Neighborhoods!$A:$C, MATCH(Places!$K3452,Neighborhoods!$A:$A,0), MATCH(Places!O$1,Neighborhoods!$A$1:$C$1,0))</f>
        <v>Long Island City</v>
      </c>
      <c r="P3452" t="s">
        <v>11822</v>
      </c>
      <c r="Q3452" t="str">
        <f t="shared" si="212"/>
        <v>No</v>
      </c>
      <c r="R3452">
        <v>6</v>
      </c>
      <c r="S3452" t="str">
        <f t="shared" si="213"/>
        <v>Large</v>
      </c>
      <c r="T3452" s="50">
        <v>223</v>
      </c>
      <c r="U3452" s="70">
        <f t="shared" si="214"/>
        <v>0.04</v>
      </c>
      <c r="V3452" s="52">
        <v>4.79</v>
      </c>
      <c r="W3452" s="52" t="str" cm="1">
        <f t="array" ref="W3452">_xlfn.SWITCH(ROUND(V3452,0),5,"Excellent",4,"Good",3,"Ok","Bad")</f>
        <v>Excellent</v>
      </c>
      <c r="X3452">
        <v>102</v>
      </c>
      <c r="Y3452" t="str">
        <f t="shared" si="215"/>
        <v>No</v>
      </c>
      <c r="Z3452" s="68">
        <v>43173</v>
      </c>
      <c r="AA3452" s="68">
        <v>43900</v>
      </c>
      <c r="AB3452">
        <v>132</v>
      </c>
      <c r="AC3452" t="s">
        <v>15615</v>
      </c>
    </row>
    <row r="3453" spans="1:29" x14ac:dyDescent="0.3">
      <c r="A3453" t="s">
        <v>13359</v>
      </c>
      <c r="B3453">
        <v>3156</v>
      </c>
      <c r="C3453" t="str">
        <f>VLOOKUP($B3453,Hosts!$A:$M,10,0)</f>
        <v>Within an hour</v>
      </c>
      <c r="D3453" s="70">
        <f>VLOOKUP($B3453,Hosts!$A:$M,11,0)</f>
        <v>1</v>
      </c>
      <c r="E3453" s="70">
        <f>VLOOKUP($B3453,Hosts!$A:$M,12,0)</f>
        <v>0.94</v>
      </c>
      <c r="F3453" t="str">
        <f>VLOOKUP($B3453,Hosts!$A:$M,13,0)</f>
        <v>Yes</v>
      </c>
      <c r="G3453" t="str">
        <f>INDEX(Hosts!$A:$M, MATCH(Places!$B3453,Hosts!$A:$A,0), MATCH(Places!G$1,Hosts!$A$1:$M$1,0))</f>
        <v>Within an hour</v>
      </c>
      <c r="H3453" s="70">
        <f>INDEX(Hosts!$A:$M, MATCH(Places!$B3453,Hosts!$A:$A,0), MATCH(Places!H$1,Hosts!$A$1:$M$1,0))</f>
        <v>1</v>
      </c>
      <c r="I3453" s="70">
        <f>INDEX(Hosts!$A:$M, MATCH(Places!$B3453,Hosts!$A:$A,0), MATCH(Places!I$1,Hosts!$A$1:$M$1,0))</f>
        <v>0.94</v>
      </c>
      <c r="J3453" t="str">
        <f>INDEX(Hosts!$A:$M, MATCH(Places!$B3453,Hosts!$A:$A,0), MATCH(Places!J$1,Hosts!$A$1:$M$1,0))</f>
        <v>Yes</v>
      </c>
      <c r="K3453">
        <v>15</v>
      </c>
      <c r="L3453" t="str">
        <f>VLOOKUP($K3453,Neighborhoods!$A:$C,2,0)</f>
        <v>Manhattan</v>
      </c>
      <c r="M3453" t="str">
        <f>VLOOKUP($K3453,Neighborhoods!$A:$C,3,0)</f>
        <v>East Village</v>
      </c>
      <c r="N3453" t="str">
        <f>INDEX(Neighborhoods!$A:$C, MATCH(Places!$K3453,Neighborhoods!$A:$A,0), MATCH(Places!N$1,Neighborhoods!$A$1:$C$1,0))</f>
        <v>Manhattan</v>
      </c>
      <c r="O3453" t="str">
        <f>INDEX(Neighborhoods!$A:$C, MATCH(Places!$K3453,Neighborhoods!$A:$A,0), MATCH(Places!O$1,Neighborhoods!$A$1:$C$1,0))</f>
        <v>East Village</v>
      </c>
      <c r="P3453" t="s">
        <v>11822</v>
      </c>
      <c r="Q3453" t="str">
        <f t="shared" si="212"/>
        <v>No</v>
      </c>
      <c r="R3453">
        <v>3</v>
      </c>
      <c r="S3453" t="str">
        <f t="shared" si="213"/>
        <v>Medium</v>
      </c>
      <c r="T3453" s="50">
        <v>110</v>
      </c>
      <c r="U3453" s="70">
        <f t="shared" si="214"/>
        <v>0.03</v>
      </c>
      <c r="V3453" s="52">
        <v>4.8899999999999997</v>
      </c>
      <c r="W3453" s="52" t="str" cm="1">
        <f t="array" ref="W3453">_xlfn.SWITCH(ROUND(V3453,0),5,"Excellent",4,"Good",3,"Ok","Bad")</f>
        <v>Excellent</v>
      </c>
      <c r="X3453">
        <v>28</v>
      </c>
      <c r="Y3453" t="str">
        <f t="shared" si="215"/>
        <v>No</v>
      </c>
      <c r="Z3453" s="68">
        <v>43268</v>
      </c>
      <c r="AA3453" s="68">
        <v>44058</v>
      </c>
      <c r="AB3453">
        <v>314</v>
      </c>
      <c r="AC3453" t="s">
        <v>15615</v>
      </c>
    </row>
    <row r="3454" spans="1:29" x14ac:dyDescent="0.3">
      <c r="A3454" t="s">
        <v>2513</v>
      </c>
      <c r="B3454">
        <v>711</v>
      </c>
      <c r="C3454" t="str">
        <f>VLOOKUP($B3454,Hosts!$A:$M,10,0)</f>
        <v>A few days or more</v>
      </c>
      <c r="D3454" s="70">
        <f>VLOOKUP($B3454,Hosts!$A:$M,11,0)</f>
        <v>0</v>
      </c>
      <c r="E3454" s="70">
        <f>VLOOKUP($B3454,Hosts!$A:$M,12,0)</f>
        <v>0.59</v>
      </c>
      <c r="F3454" t="str">
        <f>VLOOKUP($B3454,Hosts!$A:$M,13,0)</f>
        <v>No</v>
      </c>
      <c r="G3454" t="str">
        <f>INDEX(Hosts!$A:$M, MATCH(Places!$B3454,Hosts!$A:$A,0), MATCH(Places!G$1,Hosts!$A$1:$M$1,0))</f>
        <v>A few days or more</v>
      </c>
      <c r="H3454" s="70">
        <f>INDEX(Hosts!$A:$M, MATCH(Places!$B3454,Hosts!$A:$A,0), MATCH(Places!H$1,Hosts!$A$1:$M$1,0))</f>
        <v>0</v>
      </c>
      <c r="I3454" s="70">
        <f>INDEX(Hosts!$A:$M, MATCH(Places!$B3454,Hosts!$A:$A,0), MATCH(Places!I$1,Hosts!$A$1:$M$1,0))</f>
        <v>0.59</v>
      </c>
      <c r="J3454" t="str">
        <f>INDEX(Hosts!$A:$M, MATCH(Places!$B3454,Hosts!$A:$A,0), MATCH(Places!J$1,Hosts!$A$1:$M$1,0))</f>
        <v>No</v>
      </c>
      <c r="K3454">
        <v>14</v>
      </c>
      <c r="L3454" t="str">
        <f>VLOOKUP($K3454,Neighborhoods!$A:$C,2,0)</f>
        <v>Manhattan</v>
      </c>
      <c r="M3454" t="str">
        <f>VLOOKUP($K3454,Neighborhoods!$A:$C,3,0)</f>
        <v>East Harlem</v>
      </c>
      <c r="N3454" t="str">
        <f>INDEX(Neighborhoods!$A:$C, MATCH(Places!$K3454,Neighborhoods!$A:$A,0), MATCH(Places!N$1,Neighborhoods!$A$1:$C$1,0))</f>
        <v>Manhattan</v>
      </c>
      <c r="O3454" t="str">
        <f>INDEX(Neighborhoods!$A:$C, MATCH(Places!$K3454,Neighborhoods!$A:$A,0), MATCH(Places!O$1,Neighborhoods!$A$1:$C$1,0))</f>
        <v>East Harlem</v>
      </c>
      <c r="P3454" t="s">
        <v>11822</v>
      </c>
      <c r="Q3454" t="str">
        <f t="shared" si="212"/>
        <v>No</v>
      </c>
      <c r="R3454">
        <v>4</v>
      </c>
      <c r="S3454" t="str">
        <f t="shared" si="213"/>
        <v>Medium</v>
      </c>
      <c r="T3454" s="50">
        <v>660</v>
      </c>
      <c r="U3454" s="70">
        <f t="shared" si="214"/>
        <v>0.05</v>
      </c>
      <c r="V3454" s="52">
        <v>4.5599999999999996</v>
      </c>
      <c r="W3454" s="52" t="str" cm="1">
        <f t="array" ref="W3454">_xlfn.SWITCH(ROUND(V3454,0),5,"Excellent",4,"Good",3,"Ok","Bad")</f>
        <v>Excellent</v>
      </c>
      <c r="X3454">
        <v>34</v>
      </c>
      <c r="Y3454" t="str">
        <f t="shared" si="215"/>
        <v>No</v>
      </c>
      <c r="Z3454" s="68">
        <v>43192</v>
      </c>
      <c r="AA3454" s="68">
        <v>43877</v>
      </c>
      <c r="AB3454">
        <v>0</v>
      </c>
      <c r="AC3454" t="s">
        <v>15615</v>
      </c>
    </row>
    <row r="3455" spans="1:29" x14ac:dyDescent="0.3">
      <c r="A3455" t="s">
        <v>13838</v>
      </c>
      <c r="B3455">
        <v>3262</v>
      </c>
      <c r="C3455" t="str">
        <f>VLOOKUP($B3455,Hosts!$A:$M,10,0)</f>
        <v>Within an hour</v>
      </c>
      <c r="D3455" s="70">
        <f>VLOOKUP($B3455,Hosts!$A:$M,11,0)</f>
        <v>1</v>
      </c>
      <c r="E3455" s="70">
        <f>VLOOKUP($B3455,Hosts!$A:$M,12,0)</f>
        <v>1</v>
      </c>
      <c r="F3455" t="str">
        <f>VLOOKUP($B3455,Hosts!$A:$M,13,0)</f>
        <v>Yes</v>
      </c>
      <c r="G3455" t="str">
        <f>INDEX(Hosts!$A:$M, MATCH(Places!$B3455,Hosts!$A:$A,0), MATCH(Places!G$1,Hosts!$A$1:$M$1,0))</f>
        <v>Within an hour</v>
      </c>
      <c r="H3455" s="70">
        <f>INDEX(Hosts!$A:$M, MATCH(Places!$B3455,Hosts!$A:$A,0), MATCH(Places!H$1,Hosts!$A$1:$M$1,0))</f>
        <v>1</v>
      </c>
      <c r="I3455" s="70">
        <f>INDEX(Hosts!$A:$M, MATCH(Places!$B3455,Hosts!$A:$A,0), MATCH(Places!I$1,Hosts!$A$1:$M$1,0))</f>
        <v>1</v>
      </c>
      <c r="J3455" t="str">
        <f>INDEX(Hosts!$A:$M, MATCH(Places!$B3455,Hosts!$A:$A,0), MATCH(Places!J$1,Hosts!$A$1:$M$1,0))</f>
        <v>Yes</v>
      </c>
      <c r="K3455">
        <v>18</v>
      </c>
      <c r="L3455" t="str">
        <f>VLOOKUP($K3455,Neighborhoods!$A:$C,2,0)</f>
        <v>Manhattan</v>
      </c>
      <c r="M3455" t="str">
        <f>VLOOKUP($K3455,Neighborhoods!$A:$C,3,0)</f>
        <v>Midtown</v>
      </c>
      <c r="N3455" t="str">
        <f>INDEX(Neighborhoods!$A:$C, MATCH(Places!$K3455,Neighborhoods!$A:$A,0), MATCH(Places!N$1,Neighborhoods!$A$1:$C$1,0))</f>
        <v>Manhattan</v>
      </c>
      <c r="O3455" t="str">
        <f>INDEX(Neighborhoods!$A:$C, MATCH(Places!$K3455,Neighborhoods!$A:$A,0), MATCH(Places!O$1,Neighborhoods!$A$1:$C$1,0))</f>
        <v>Midtown</v>
      </c>
      <c r="P3455" t="s">
        <v>11822</v>
      </c>
      <c r="Q3455" t="str">
        <f t="shared" si="212"/>
        <v>No</v>
      </c>
      <c r="R3455">
        <v>4</v>
      </c>
      <c r="S3455" t="str">
        <f t="shared" si="213"/>
        <v>Medium</v>
      </c>
      <c r="T3455" s="50">
        <v>187</v>
      </c>
      <c r="U3455" s="70">
        <f t="shared" si="214"/>
        <v>0.03</v>
      </c>
      <c r="V3455" s="52">
        <v>5</v>
      </c>
      <c r="W3455" s="52" t="str" cm="1">
        <f t="array" ref="W3455">_xlfn.SWITCH(ROUND(V3455,0),5,"Excellent",4,"Good",3,"Ok","Bad")</f>
        <v>Excellent</v>
      </c>
      <c r="X3455">
        <v>15</v>
      </c>
      <c r="Y3455" t="str">
        <f t="shared" si="215"/>
        <v>No</v>
      </c>
      <c r="Z3455" s="68">
        <v>43237</v>
      </c>
      <c r="AA3455" s="68">
        <v>43762</v>
      </c>
      <c r="AB3455">
        <v>15</v>
      </c>
      <c r="AC3455" t="s">
        <v>15616</v>
      </c>
    </row>
    <row r="3456" spans="1:29" x14ac:dyDescent="0.3">
      <c r="A3456" t="s">
        <v>15600</v>
      </c>
      <c r="B3456">
        <v>3053</v>
      </c>
      <c r="C3456" t="str">
        <f>VLOOKUP($B3456,Hosts!$A:$M,10,0)</f>
        <v>Within a day</v>
      </c>
      <c r="D3456" s="70">
        <f>VLOOKUP($B3456,Hosts!$A:$M,11,0)</f>
        <v>1</v>
      </c>
      <c r="E3456" s="70">
        <f>VLOOKUP($B3456,Hosts!$A:$M,12,0)</f>
        <v>0.85</v>
      </c>
      <c r="F3456" t="str">
        <f>VLOOKUP($B3456,Hosts!$A:$M,13,0)</f>
        <v>No</v>
      </c>
      <c r="G3456" t="str">
        <f>INDEX(Hosts!$A:$M, MATCH(Places!$B3456,Hosts!$A:$A,0), MATCH(Places!G$1,Hosts!$A$1:$M$1,0))</f>
        <v>Within a day</v>
      </c>
      <c r="H3456" s="70">
        <f>INDEX(Hosts!$A:$M, MATCH(Places!$B3456,Hosts!$A:$A,0), MATCH(Places!H$1,Hosts!$A$1:$M$1,0))</f>
        <v>1</v>
      </c>
      <c r="I3456" s="70">
        <f>INDEX(Hosts!$A:$M, MATCH(Places!$B3456,Hosts!$A:$A,0), MATCH(Places!I$1,Hosts!$A$1:$M$1,0))</f>
        <v>0.85</v>
      </c>
      <c r="J3456" t="str">
        <f>INDEX(Hosts!$A:$M, MATCH(Places!$B3456,Hosts!$A:$A,0), MATCH(Places!J$1,Hosts!$A$1:$M$1,0))</f>
        <v>No</v>
      </c>
      <c r="K3456">
        <v>8</v>
      </c>
      <c r="L3456" t="str">
        <f>VLOOKUP($K3456,Neighborhoods!$A:$C,2,0)</f>
        <v>Brooklyn</v>
      </c>
      <c r="M3456" t="str">
        <f>VLOOKUP($K3456,Neighborhoods!$A:$C,3,0)</f>
        <v>Bushwick</v>
      </c>
      <c r="N3456" t="str">
        <f>INDEX(Neighborhoods!$A:$C, MATCH(Places!$K3456,Neighborhoods!$A:$A,0), MATCH(Places!N$1,Neighborhoods!$A$1:$C$1,0))</f>
        <v>Brooklyn</v>
      </c>
      <c r="O3456" t="str">
        <f>INDEX(Neighborhoods!$A:$C, MATCH(Places!$K3456,Neighborhoods!$A:$A,0), MATCH(Places!O$1,Neighborhoods!$A$1:$C$1,0))</f>
        <v>Bushwick</v>
      </c>
      <c r="P3456" t="s">
        <v>16</v>
      </c>
      <c r="Q3456" t="str">
        <f t="shared" si="212"/>
        <v>Yes</v>
      </c>
      <c r="R3456">
        <v>1</v>
      </c>
      <c r="S3456" t="str">
        <f t="shared" si="213"/>
        <v>Small</v>
      </c>
      <c r="T3456" s="50">
        <v>38</v>
      </c>
      <c r="U3456" s="70">
        <f t="shared" si="214"/>
        <v>0.03</v>
      </c>
      <c r="V3456" s="52">
        <v>4.7300000000000004</v>
      </c>
      <c r="W3456" s="52" t="str" cm="1">
        <f t="array" ref="W3456">_xlfn.SWITCH(ROUND(V3456,0),5,"Excellent",4,"Good",3,"Ok","Bad")</f>
        <v>Excellent</v>
      </c>
      <c r="X3456">
        <v>11</v>
      </c>
      <c r="Y3456" t="str">
        <f t="shared" si="215"/>
        <v>No</v>
      </c>
      <c r="Z3456" s="68">
        <v>43786</v>
      </c>
      <c r="AA3456" s="68">
        <v>43891</v>
      </c>
      <c r="AB3456">
        <v>90</v>
      </c>
      <c r="AC3456" t="s">
        <v>15615</v>
      </c>
    </row>
    <row r="3457" spans="1:29" x14ac:dyDescent="0.3">
      <c r="A3457" t="s">
        <v>13894</v>
      </c>
      <c r="B3457">
        <v>1740</v>
      </c>
      <c r="C3457" t="str">
        <f>VLOOKUP($B3457,Hosts!$A:$M,10,0)</f>
        <v>Within an hour</v>
      </c>
      <c r="D3457" s="70">
        <f>VLOOKUP($B3457,Hosts!$A:$M,11,0)</f>
        <v>1</v>
      </c>
      <c r="E3457" s="70">
        <f>VLOOKUP($B3457,Hosts!$A:$M,12,0)</f>
        <v>0.87</v>
      </c>
      <c r="F3457" t="str">
        <f>VLOOKUP($B3457,Hosts!$A:$M,13,0)</f>
        <v>Yes</v>
      </c>
      <c r="G3457" t="str">
        <f>INDEX(Hosts!$A:$M, MATCH(Places!$B3457,Hosts!$A:$A,0), MATCH(Places!G$1,Hosts!$A$1:$M$1,0))</f>
        <v>Within an hour</v>
      </c>
      <c r="H3457" s="70">
        <f>INDEX(Hosts!$A:$M, MATCH(Places!$B3457,Hosts!$A:$A,0), MATCH(Places!H$1,Hosts!$A$1:$M$1,0))</f>
        <v>1</v>
      </c>
      <c r="I3457" s="70">
        <f>INDEX(Hosts!$A:$M, MATCH(Places!$B3457,Hosts!$A:$A,0), MATCH(Places!I$1,Hosts!$A$1:$M$1,0))</f>
        <v>0.87</v>
      </c>
      <c r="J3457" t="str">
        <f>INDEX(Hosts!$A:$M, MATCH(Places!$B3457,Hosts!$A:$A,0), MATCH(Places!J$1,Hosts!$A$1:$M$1,0))</f>
        <v>Yes</v>
      </c>
      <c r="K3457">
        <v>20</v>
      </c>
      <c r="L3457" t="str">
        <f>VLOOKUP($K3457,Neighborhoods!$A:$C,2,0)</f>
        <v>Manhattan</v>
      </c>
      <c r="M3457" t="str">
        <f>VLOOKUP($K3457,Neighborhoods!$A:$C,3,0)</f>
        <v>Upper West Side</v>
      </c>
      <c r="N3457" t="str">
        <f>INDEX(Neighborhoods!$A:$C, MATCH(Places!$K3457,Neighborhoods!$A:$A,0), MATCH(Places!N$1,Neighborhoods!$A$1:$C$1,0))</f>
        <v>Manhattan</v>
      </c>
      <c r="O3457" t="str">
        <f>INDEX(Neighborhoods!$A:$C, MATCH(Places!$K3457,Neighborhoods!$A:$A,0), MATCH(Places!O$1,Neighborhoods!$A$1:$C$1,0))</f>
        <v>Upper West Side</v>
      </c>
      <c r="P3457" t="s">
        <v>11822</v>
      </c>
      <c r="Q3457" t="str">
        <f t="shared" si="212"/>
        <v>No</v>
      </c>
      <c r="R3457">
        <v>6</v>
      </c>
      <c r="S3457" t="str">
        <f t="shared" si="213"/>
        <v>Large</v>
      </c>
      <c r="T3457" s="50">
        <v>300</v>
      </c>
      <c r="U3457" s="70">
        <f t="shared" si="214"/>
        <v>0.04</v>
      </c>
      <c r="V3457" s="52">
        <v>5</v>
      </c>
      <c r="W3457" s="52" t="str" cm="1">
        <f t="array" ref="W3457">_xlfn.SWITCH(ROUND(V3457,0),5,"Excellent",4,"Good",3,"Ok","Bad")</f>
        <v>Excellent</v>
      </c>
      <c r="X3457">
        <v>4</v>
      </c>
      <c r="Y3457" t="str">
        <f t="shared" si="215"/>
        <v>No</v>
      </c>
      <c r="Z3457" s="68">
        <v>43206</v>
      </c>
      <c r="AA3457" s="68">
        <v>43977</v>
      </c>
      <c r="AB3457">
        <v>61</v>
      </c>
      <c r="AC3457" t="s">
        <v>15615</v>
      </c>
    </row>
    <row r="3458" spans="1:29" x14ac:dyDescent="0.3">
      <c r="A3458" t="s">
        <v>2514</v>
      </c>
      <c r="B3458">
        <v>3486</v>
      </c>
      <c r="C3458" t="str">
        <f>VLOOKUP($B3458,Hosts!$A:$M,10,0)</f>
        <v>Within a day</v>
      </c>
      <c r="D3458" s="70">
        <f>VLOOKUP($B3458,Hosts!$A:$M,11,0)</f>
        <v>0.9</v>
      </c>
      <c r="E3458" s="70">
        <f>VLOOKUP($B3458,Hosts!$A:$M,12,0)</f>
        <v>0.89</v>
      </c>
      <c r="F3458" t="str">
        <f>VLOOKUP($B3458,Hosts!$A:$M,13,0)</f>
        <v>No</v>
      </c>
      <c r="G3458" t="str">
        <f>INDEX(Hosts!$A:$M, MATCH(Places!$B3458,Hosts!$A:$A,0), MATCH(Places!G$1,Hosts!$A$1:$M$1,0))</f>
        <v>Within a day</v>
      </c>
      <c r="H3458" s="70">
        <f>INDEX(Hosts!$A:$M, MATCH(Places!$B3458,Hosts!$A:$A,0), MATCH(Places!H$1,Hosts!$A$1:$M$1,0))</f>
        <v>0.9</v>
      </c>
      <c r="I3458" s="70">
        <f>INDEX(Hosts!$A:$M, MATCH(Places!$B3458,Hosts!$A:$A,0), MATCH(Places!I$1,Hosts!$A$1:$M$1,0))</f>
        <v>0.89</v>
      </c>
      <c r="J3458" t="str">
        <f>INDEX(Hosts!$A:$M, MATCH(Places!$B3458,Hosts!$A:$A,0), MATCH(Places!J$1,Hosts!$A$1:$M$1,0))</f>
        <v>No</v>
      </c>
      <c r="K3458">
        <v>9</v>
      </c>
      <c r="L3458" t="str">
        <f>VLOOKUP($K3458,Neighborhoods!$A:$C,2,0)</f>
        <v>Brooklyn</v>
      </c>
      <c r="M3458" t="str">
        <f>VLOOKUP($K3458,Neighborhoods!$A:$C,3,0)</f>
        <v>Crown Heights</v>
      </c>
      <c r="N3458" t="str">
        <f>INDEX(Neighborhoods!$A:$C, MATCH(Places!$K3458,Neighborhoods!$A:$A,0), MATCH(Places!N$1,Neighborhoods!$A$1:$C$1,0))</f>
        <v>Brooklyn</v>
      </c>
      <c r="O3458" t="str">
        <f>INDEX(Neighborhoods!$A:$C, MATCH(Places!$K3458,Neighborhoods!$A:$A,0), MATCH(Places!O$1,Neighborhoods!$A$1:$C$1,0))</f>
        <v>Crown Heights</v>
      </c>
      <c r="P3458" t="s">
        <v>16</v>
      </c>
      <c r="Q3458" t="str">
        <f t="shared" si="212"/>
        <v>Yes</v>
      </c>
      <c r="R3458">
        <v>1</v>
      </c>
      <c r="S3458" t="str">
        <f t="shared" si="213"/>
        <v>Small</v>
      </c>
      <c r="T3458" s="50">
        <v>35</v>
      </c>
      <c r="U3458" s="70">
        <f t="shared" si="214"/>
        <v>0.03</v>
      </c>
      <c r="V3458" s="52">
        <v>4.63</v>
      </c>
      <c r="W3458" s="52" t="str" cm="1">
        <f t="array" ref="W3458">_xlfn.SWITCH(ROUND(V3458,0),5,"Excellent",4,"Good",3,"Ok","Bad")</f>
        <v>Excellent</v>
      </c>
      <c r="X3458">
        <v>19</v>
      </c>
      <c r="Y3458" t="str">
        <f t="shared" si="215"/>
        <v>No</v>
      </c>
      <c r="Z3458" s="68">
        <v>43177</v>
      </c>
      <c r="AA3458" s="68">
        <v>43813</v>
      </c>
      <c r="AB3458">
        <v>89</v>
      </c>
      <c r="AC3458" t="s">
        <v>15616</v>
      </c>
    </row>
    <row r="3459" spans="1:29" x14ac:dyDescent="0.3">
      <c r="A3459" t="s">
        <v>2515</v>
      </c>
      <c r="B3459">
        <v>3262</v>
      </c>
      <c r="C3459" t="str">
        <f>VLOOKUP($B3459,Hosts!$A:$M,10,0)</f>
        <v>Within an hour</v>
      </c>
      <c r="D3459" s="70">
        <f>VLOOKUP($B3459,Hosts!$A:$M,11,0)</f>
        <v>1</v>
      </c>
      <c r="E3459" s="70">
        <f>VLOOKUP($B3459,Hosts!$A:$M,12,0)</f>
        <v>1</v>
      </c>
      <c r="F3459" t="str">
        <f>VLOOKUP($B3459,Hosts!$A:$M,13,0)</f>
        <v>Yes</v>
      </c>
      <c r="G3459" t="str">
        <f>INDEX(Hosts!$A:$M, MATCH(Places!$B3459,Hosts!$A:$A,0), MATCH(Places!G$1,Hosts!$A$1:$M$1,0))</f>
        <v>Within an hour</v>
      </c>
      <c r="H3459" s="70">
        <f>INDEX(Hosts!$A:$M, MATCH(Places!$B3459,Hosts!$A:$A,0), MATCH(Places!H$1,Hosts!$A$1:$M$1,0))</f>
        <v>1</v>
      </c>
      <c r="I3459" s="70">
        <f>INDEX(Hosts!$A:$M, MATCH(Places!$B3459,Hosts!$A:$A,0), MATCH(Places!I$1,Hosts!$A$1:$M$1,0))</f>
        <v>1</v>
      </c>
      <c r="J3459" t="str">
        <f>INDEX(Hosts!$A:$M, MATCH(Places!$B3459,Hosts!$A:$A,0), MATCH(Places!J$1,Hosts!$A$1:$M$1,0))</f>
        <v>Yes</v>
      </c>
      <c r="K3459">
        <v>18</v>
      </c>
      <c r="L3459" t="str">
        <f>VLOOKUP($K3459,Neighborhoods!$A:$C,2,0)</f>
        <v>Manhattan</v>
      </c>
      <c r="M3459" t="str">
        <f>VLOOKUP($K3459,Neighborhoods!$A:$C,3,0)</f>
        <v>Midtown</v>
      </c>
      <c r="N3459" t="str">
        <f>INDEX(Neighborhoods!$A:$C, MATCH(Places!$K3459,Neighborhoods!$A:$A,0), MATCH(Places!N$1,Neighborhoods!$A$1:$C$1,0))</f>
        <v>Manhattan</v>
      </c>
      <c r="O3459" t="str">
        <f>INDEX(Neighborhoods!$A:$C, MATCH(Places!$K3459,Neighborhoods!$A:$A,0), MATCH(Places!O$1,Neighborhoods!$A$1:$C$1,0))</f>
        <v>Midtown</v>
      </c>
      <c r="P3459" t="s">
        <v>11822</v>
      </c>
      <c r="Q3459" t="str">
        <f t="shared" ref="Q3459:Q3522" si="216">IF(OR(P3459="Private room",P3459="Shared room"),"Yes","No")</f>
        <v>No</v>
      </c>
      <c r="R3459">
        <v>6</v>
      </c>
      <c r="S3459" t="str">
        <f t="shared" ref="S3459:S3522" si="217">IF(R3459&lt;=2,"Small",IF(R3459&lt;=5,"Medium","Large"))</f>
        <v>Large</v>
      </c>
      <c r="T3459" s="50">
        <v>374</v>
      </c>
      <c r="U3459" s="70">
        <f t="shared" ref="U3459:U3522" si="218">VLOOKUP($T3459,$AF$1:$AG$5,2)</f>
        <v>0.04</v>
      </c>
      <c r="V3459" s="52">
        <v>4.8600000000000003</v>
      </c>
      <c r="W3459" s="52" t="str" cm="1">
        <f t="array" ref="W3459">_xlfn.SWITCH(ROUND(V3459,0),5,"Excellent",4,"Good",3,"Ok","Bad")</f>
        <v>Excellent</v>
      </c>
      <c r="X3459">
        <v>14</v>
      </c>
      <c r="Y3459" t="str">
        <f t="shared" ref="Y3459:Y3522" si="219">IF(AND(V3459&gt;4.8,X3459&gt;100),"Yes","No")</f>
        <v>No</v>
      </c>
      <c r="Z3459" s="68">
        <v>43264</v>
      </c>
      <c r="AA3459" s="68">
        <v>43713</v>
      </c>
      <c r="AB3459">
        <v>0</v>
      </c>
      <c r="AC3459" t="s">
        <v>15616</v>
      </c>
    </row>
    <row r="3460" spans="1:29" x14ac:dyDescent="0.3">
      <c r="A3460" t="s">
        <v>2405</v>
      </c>
      <c r="B3460">
        <v>3501</v>
      </c>
      <c r="C3460" t="str">
        <f>VLOOKUP($B3460,Hosts!$A:$M,10,0)</f>
        <v>A few days or more</v>
      </c>
      <c r="D3460" s="70">
        <f>VLOOKUP($B3460,Hosts!$A:$M,11,0)</f>
        <v>0</v>
      </c>
      <c r="E3460" s="70">
        <f>VLOOKUP($B3460,Hosts!$A:$M,12,0)</f>
        <v>0.97</v>
      </c>
      <c r="F3460" t="str">
        <f>VLOOKUP($B3460,Hosts!$A:$M,13,0)</f>
        <v>No</v>
      </c>
      <c r="G3460" t="str">
        <f>INDEX(Hosts!$A:$M, MATCH(Places!$B3460,Hosts!$A:$A,0), MATCH(Places!G$1,Hosts!$A$1:$M$1,0))</f>
        <v>A few days or more</v>
      </c>
      <c r="H3460" s="70">
        <f>INDEX(Hosts!$A:$M, MATCH(Places!$B3460,Hosts!$A:$A,0), MATCH(Places!H$1,Hosts!$A$1:$M$1,0))</f>
        <v>0</v>
      </c>
      <c r="I3460" s="70">
        <f>INDEX(Hosts!$A:$M, MATCH(Places!$B3460,Hosts!$A:$A,0), MATCH(Places!I$1,Hosts!$A$1:$M$1,0))</f>
        <v>0.97</v>
      </c>
      <c r="J3460" t="str">
        <f>INDEX(Hosts!$A:$M, MATCH(Places!$B3460,Hosts!$A:$A,0), MATCH(Places!J$1,Hosts!$A$1:$M$1,0))</f>
        <v>No</v>
      </c>
      <c r="K3460">
        <v>14</v>
      </c>
      <c r="L3460" t="str">
        <f>VLOOKUP($K3460,Neighborhoods!$A:$C,2,0)</f>
        <v>Manhattan</v>
      </c>
      <c r="M3460" t="str">
        <f>VLOOKUP($K3460,Neighborhoods!$A:$C,3,0)</f>
        <v>East Harlem</v>
      </c>
      <c r="N3460" t="str">
        <f>INDEX(Neighborhoods!$A:$C, MATCH(Places!$K3460,Neighborhoods!$A:$A,0), MATCH(Places!N$1,Neighborhoods!$A$1:$C$1,0))</f>
        <v>Manhattan</v>
      </c>
      <c r="O3460" t="str">
        <f>INDEX(Neighborhoods!$A:$C, MATCH(Places!$K3460,Neighborhoods!$A:$A,0), MATCH(Places!O$1,Neighborhoods!$A$1:$C$1,0))</f>
        <v>East Harlem</v>
      </c>
      <c r="P3460" t="s">
        <v>11822</v>
      </c>
      <c r="Q3460" t="str">
        <f t="shared" si="216"/>
        <v>No</v>
      </c>
      <c r="R3460">
        <v>6</v>
      </c>
      <c r="S3460" t="str">
        <f t="shared" si="217"/>
        <v>Large</v>
      </c>
      <c r="T3460" s="50">
        <v>130</v>
      </c>
      <c r="U3460" s="70">
        <f t="shared" si="218"/>
        <v>0.03</v>
      </c>
      <c r="V3460" s="52">
        <v>4.21</v>
      </c>
      <c r="W3460" s="52" t="str" cm="1">
        <f t="array" ref="W3460">_xlfn.SWITCH(ROUND(V3460,0),5,"Excellent",4,"Good",3,"Ok","Bad")</f>
        <v>Good</v>
      </c>
      <c r="X3460">
        <v>14</v>
      </c>
      <c r="Y3460" t="str">
        <f t="shared" si="219"/>
        <v>No</v>
      </c>
      <c r="Z3460" s="68">
        <v>43530</v>
      </c>
      <c r="AA3460" s="68">
        <v>43908</v>
      </c>
      <c r="AB3460">
        <v>260</v>
      </c>
      <c r="AC3460" t="s">
        <v>15616</v>
      </c>
    </row>
    <row r="3461" spans="1:29" x14ac:dyDescent="0.3">
      <c r="A3461" t="s">
        <v>2516</v>
      </c>
      <c r="B3461">
        <v>3100</v>
      </c>
      <c r="C3461" t="str">
        <f>VLOOKUP($B3461,Hosts!$A:$M,10,0)</f>
        <v>Within an hour</v>
      </c>
      <c r="D3461" s="70">
        <f>VLOOKUP($B3461,Hosts!$A:$M,11,0)</f>
        <v>1</v>
      </c>
      <c r="E3461" s="70">
        <f>VLOOKUP($B3461,Hosts!$A:$M,12,0)</f>
        <v>0.97</v>
      </c>
      <c r="F3461" t="str">
        <f>VLOOKUP($B3461,Hosts!$A:$M,13,0)</f>
        <v>No</v>
      </c>
      <c r="G3461" t="str">
        <f>INDEX(Hosts!$A:$M, MATCH(Places!$B3461,Hosts!$A:$A,0), MATCH(Places!G$1,Hosts!$A$1:$M$1,0))</f>
        <v>Within an hour</v>
      </c>
      <c r="H3461" s="70">
        <f>INDEX(Hosts!$A:$M, MATCH(Places!$B3461,Hosts!$A:$A,0), MATCH(Places!H$1,Hosts!$A$1:$M$1,0))</f>
        <v>1</v>
      </c>
      <c r="I3461" s="70">
        <f>INDEX(Hosts!$A:$M, MATCH(Places!$B3461,Hosts!$A:$A,0), MATCH(Places!I$1,Hosts!$A$1:$M$1,0))</f>
        <v>0.97</v>
      </c>
      <c r="J3461" t="str">
        <f>INDEX(Hosts!$A:$M, MATCH(Places!$B3461,Hosts!$A:$A,0), MATCH(Places!J$1,Hosts!$A$1:$M$1,0))</f>
        <v>No</v>
      </c>
      <c r="K3461">
        <v>9</v>
      </c>
      <c r="L3461" t="str">
        <f>VLOOKUP($K3461,Neighborhoods!$A:$C,2,0)</f>
        <v>Brooklyn</v>
      </c>
      <c r="M3461" t="str">
        <f>VLOOKUP($K3461,Neighborhoods!$A:$C,3,0)</f>
        <v>Crown Heights</v>
      </c>
      <c r="N3461" t="str">
        <f>INDEX(Neighborhoods!$A:$C, MATCH(Places!$K3461,Neighborhoods!$A:$A,0), MATCH(Places!N$1,Neighborhoods!$A$1:$C$1,0))</f>
        <v>Brooklyn</v>
      </c>
      <c r="O3461" t="str">
        <f>INDEX(Neighborhoods!$A:$C, MATCH(Places!$K3461,Neighborhoods!$A:$A,0), MATCH(Places!O$1,Neighborhoods!$A$1:$C$1,0))</f>
        <v>Crown Heights</v>
      </c>
      <c r="P3461" t="s">
        <v>1</v>
      </c>
      <c r="Q3461" t="str">
        <f t="shared" si="216"/>
        <v>Yes</v>
      </c>
      <c r="R3461">
        <v>2</v>
      </c>
      <c r="S3461" t="str">
        <f t="shared" si="217"/>
        <v>Small</v>
      </c>
      <c r="T3461" s="50">
        <v>35</v>
      </c>
      <c r="U3461" s="70">
        <f t="shared" si="218"/>
        <v>0.03</v>
      </c>
      <c r="V3461" s="52">
        <v>4.91</v>
      </c>
      <c r="W3461" s="52" t="str" cm="1">
        <f t="array" ref="W3461">_xlfn.SWITCH(ROUND(V3461,0),5,"Excellent",4,"Good",3,"Ok","Bad")</f>
        <v>Excellent</v>
      </c>
      <c r="X3461">
        <v>55</v>
      </c>
      <c r="Y3461" t="str">
        <f t="shared" si="219"/>
        <v>No</v>
      </c>
      <c r="Z3461" s="68">
        <v>43194</v>
      </c>
      <c r="AA3461" s="68">
        <v>44058</v>
      </c>
      <c r="AB3461">
        <v>230</v>
      </c>
      <c r="AC3461" t="s">
        <v>15615</v>
      </c>
    </row>
    <row r="3462" spans="1:29" x14ac:dyDescent="0.3">
      <c r="A3462" t="s">
        <v>15583</v>
      </c>
      <c r="B3462">
        <v>3487</v>
      </c>
      <c r="C3462" t="str">
        <f>VLOOKUP($B3462,Hosts!$A:$M,10,0)</f>
        <v>Within an hour</v>
      </c>
      <c r="D3462" s="70">
        <f>VLOOKUP($B3462,Hosts!$A:$M,11,0)</f>
        <v>0.91</v>
      </c>
      <c r="E3462" s="70">
        <f>VLOOKUP($B3462,Hosts!$A:$M,12,0)</f>
        <v>1</v>
      </c>
      <c r="F3462" t="str">
        <f>VLOOKUP($B3462,Hosts!$A:$M,13,0)</f>
        <v>No</v>
      </c>
      <c r="G3462" t="str">
        <f>INDEX(Hosts!$A:$M, MATCH(Places!$B3462,Hosts!$A:$A,0), MATCH(Places!G$1,Hosts!$A$1:$M$1,0))</f>
        <v>Within an hour</v>
      </c>
      <c r="H3462" s="70">
        <f>INDEX(Hosts!$A:$M, MATCH(Places!$B3462,Hosts!$A:$A,0), MATCH(Places!H$1,Hosts!$A$1:$M$1,0))</f>
        <v>0.91</v>
      </c>
      <c r="I3462" s="70">
        <f>INDEX(Hosts!$A:$M, MATCH(Places!$B3462,Hosts!$A:$A,0), MATCH(Places!I$1,Hosts!$A$1:$M$1,0))</f>
        <v>1</v>
      </c>
      <c r="J3462" t="str">
        <f>INDEX(Hosts!$A:$M, MATCH(Places!$B3462,Hosts!$A:$A,0), MATCH(Places!J$1,Hosts!$A$1:$M$1,0))</f>
        <v>No</v>
      </c>
      <c r="K3462">
        <v>18</v>
      </c>
      <c r="L3462" t="str">
        <f>VLOOKUP($K3462,Neighborhoods!$A:$C,2,0)</f>
        <v>Manhattan</v>
      </c>
      <c r="M3462" t="str">
        <f>VLOOKUP($K3462,Neighborhoods!$A:$C,3,0)</f>
        <v>Midtown</v>
      </c>
      <c r="N3462" t="str">
        <f>INDEX(Neighborhoods!$A:$C, MATCH(Places!$K3462,Neighborhoods!$A:$A,0), MATCH(Places!N$1,Neighborhoods!$A$1:$C$1,0))</f>
        <v>Manhattan</v>
      </c>
      <c r="O3462" t="str">
        <f>INDEX(Neighborhoods!$A:$C, MATCH(Places!$K3462,Neighborhoods!$A:$A,0), MATCH(Places!O$1,Neighborhoods!$A$1:$C$1,0))</f>
        <v>Midtown</v>
      </c>
      <c r="P3462" t="s">
        <v>11822</v>
      </c>
      <c r="Q3462" t="str">
        <f t="shared" si="216"/>
        <v>No</v>
      </c>
      <c r="R3462">
        <v>6</v>
      </c>
      <c r="S3462" t="str">
        <f t="shared" si="217"/>
        <v>Large</v>
      </c>
      <c r="T3462" s="50">
        <v>69</v>
      </c>
      <c r="U3462" s="70">
        <f t="shared" si="218"/>
        <v>0.03</v>
      </c>
      <c r="V3462" s="52">
        <v>4.33</v>
      </c>
      <c r="W3462" s="52" t="str" cm="1">
        <f t="array" ref="W3462">_xlfn.SWITCH(ROUND(V3462,0),5,"Excellent",4,"Good",3,"Ok","Bad")</f>
        <v>Good</v>
      </c>
      <c r="X3462">
        <v>9</v>
      </c>
      <c r="Y3462" t="str">
        <f t="shared" si="219"/>
        <v>No</v>
      </c>
      <c r="Z3462" s="68">
        <v>43227</v>
      </c>
      <c r="AA3462" s="68">
        <v>43877</v>
      </c>
      <c r="AB3462">
        <v>285</v>
      </c>
      <c r="AC3462" t="s">
        <v>15616</v>
      </c>
    </row>
    <row r="3463" spans="1:29" x14ac:dyDescent="0.3">
      <c r="A3463" t="s">
        <v>14959</v>
      </c>
      <c r="B3463">
        <v>3487</v>
      </c>
      <c r="C3463" t="str">
        <f>VLOOKUP($B3463,Hosts!$A:$M,10,0)</f>
        <v>Within an hour</v>
      </c>
      <c r="D3463" s="70">
        <f>VLOOKUP($B3463,Hosts!$A:$M,11,0)</f>
        <v>0.91</v>
      </c>
      <c r="E3463" s="70">
        <f>VLOOKUP($B3463,Hosts!$A:$M,12,0)</f>
        <v>1</v>
      </c>
      <c r="F3463" t="str">
        <f>VLOOKUP($B3463,Hosts!$A:$M,13,0)</f>
        <v>No</v>
      </c>
      <c r="G3463" t="str">
        <f>INDEX(Hosts!$A:$M, MATCH(Places!$B3463,Hosts!$A:$A,0), MATCH(Places!G$1,Hosts!$A$1:$M$1,0))</f>
        <v>Within an hour</v>
      </c>
      <c r="H3463" s="70">
        <f>INDEX(Hosts!$A:$M, MATCH(Places!$B3463,Hosts!$A:$A,0), MATCH(Places!H$1,Hosts!$A$1:$M$1,0))</f>
        <v>0.91</v>
      </c>
      <c r="I3463" s="70">
        <f>INDEX(Hosts!$A:$M, MATCH(Places!$B3463,Hosts!$A:$A,0), MATCH(Places!I$1,Hosts!$A$1:$M$1,0))</f>
        <v>1</v>
      </c>
      <c r="J3463" t="str">
        <f>INDEX(Hosts!$A:$M, MATCH(Places!$B3463,Hosts!$A:$A,0), MATCH(Places!J$1,Hosts!$A$1:$M$1,0))</f>
        <v>No</v>
      </c>
      <c r="K3463">
        <v>18</v>
      </c>
      <c r="L3463" t="str">
        <f>VLOOKUP($K3463,Neighborhoods!$A:$C,2,0)</f>
        <v>Manhattan</v>
      </c>
      <c r="M3463" t="str">
        <f>VLOOKUP($K3463,Neighborhoods!$A:$C,3,0)</f>
        <v>Midtown</v>
      </c>
      <c r="N3463" t="str">
        <f>INDEX(Neighborhoods!$A:$C, MATCH(Places!$K3463,Neighborhoods!$A:$A,0), MATCH(Places!N$1,Neighborhoods!$A$1:$C$1,0))</f>
        <v>Manhattan</v>
      </c>
      <c r="O3463" t="str">
        <f>INDEX(Neighborhoods!$A:$C, MATCH(Places!$K3463,Neighborhoods!$A:$A,0), MATCH(Places!O$1,Neighborhoods!$A$1:$C$1,0))</f>
        <v>Midtown</v>
      </c>
      <c r="P3463" t="s">
        <v>11822</v>
      </c>
      <c r="Q3463" t="str">
        <f t="shared" si="216"/>
        <v>No</v>
      </c>
      <c r="R3463">
        <v>6</v>
      </c>
      <c r="S3463" t="str">
        <f t="shared" si="217"/>
        <v>Large</v>
      </c>
      <c r="T3463" s="50">
        <v>69</v>
      </c>
      <c r="U3463" s="70">
        <f t="shared" si="218"/>
        <v>0.03</v>
      </c>
      <c r="V3463" s="52">
        <v>4.67</v>
      </c>
      <c r="W3463" s="52" t="str" cm="1">
        <f t="array" ref="W3463">_xlfn.SWITCH(ROUND(V3463,0),5,"Excellent",4,"Good",3,"Ok","Bad")</f>
        <v>Excellent</v>
      </c>
      <c r="X3463">
        <v>6</v>
      </c>
      <c r="Y3463" t="str">
        <f t="shared" si="219"/>
        <v>No</v>
      </c>
      <c r="Z3463" s="68">
        <v>43212</v>
      </c>
      <c r="AA3463" s="68">
        <v>43865</v>
      </c>
      <c r="AB3463">
        <v>290</v>
      </c>
      <c r="AC3463" t="s">
        <v>15616</v>
      </c>
    </row>
    <row r="3464" spans="1:29" x14ac:dyDescent="0.3">
      <c r="A3464" t="s">
        <v>15281</v>
      </c>
      <c r="B3464">
        <v>3487</v>
      </c>
      <c r="C3464" t="str">
        <f>VLOOKUP($B3464,Hosts!$A:$M,10,0)</f>
        <v>Within an hour</v>
      </c>
      <c r="D3464" s="70">
        <f>VLOOKUP($B3464,Hosts!$A:$M,11,0)</f>
        <v>0.91</v>
      </c>
      <c r="E3464" s="70">
        <f>VLOOKUP($B3464,Hosts!$A:$M,12,0)</f>
        <v>1</v>
      </c>
      <c r="F3464" t="str">
        <f>VLOOKUP($B3464,Hosts!$A:$M,13,0)</f>
        <v>No</v>
      </c>
      <c r="G3464" t="str">
        <f>INDEX(Hosts!$A:$M, MATCH(Places!$B3464,Hosts!$A:$A,0), MATCH(Places!G$1,Hosts!$A$1:$M$1,0))</f>
        <v>Within an hour</v>
      </c>
      <c r="H3464" s="70">
        <f>INDEX(Hosts!$A:$M, MATCH(Places!$B3464,Hosts!$A:$A,0), MATCH(Places!H$1,Hosts!$A$1:$M$1,0))</f>
        <v>0.91</v>
      </c>
      <c r="I3464" s="70">
        <f>INDEX(Hosts!$A:$M, MATCH(Places!$B3464,Hosts!$A:$A,0), MATCH(Places!I$1,Hosts!$A$1:$M$1,0))</f>
        <v>1</v>
      </c>
      <c r="J3464" t="str">
        <f>INDEX(Hosts!$A:$M, MATCH(Places!$B3464,Hosts!$A:$A,0), MATCH(Places!J$1,Hosts!$A$1:$M$1,0))</f>
        <v>No</v>
      </c>
      <c r="K3464">
        <v>18</v>
      </c>
      <c r="L3464" t="str">
        <f>VLOOKUP($K3464,Neighborhoods!$A:$C,2,0)</f>
        <v>Manhattan</v>
      </c>
      <c r="M3464" t="str">
        <f>VLOOKUP($K3464,Neighborhoods!$A:$C,3,0)</f>
        <v>Midtown</v>
      </c>
      <c r="N3464" t="str">
        <f>INDEX(Neighborhoods!$A:$C, MATCH(Places!$K3464,Neighborhoods!$A:$A,0), MATCH(Places!N$1,Neighborhoods!$A$1:$C$1,0))</f>
        <v>Manhattan</v>
      </c>
      <c r="O3464" t="str">
        <f>INDEX(Neighborhoods!$A:$C, MATCH(Places!$K3464,Neighborhoods!$A:$A,0), MATCH(Places!O$1,Neighborhoods!$A$1:$C$1,0))</f>
        <v>Midtown</v>
      </c>
      <c r="P3464" t="s">
        <v>11822</v>
      </c>
      <c r="Q3464" t="str">
        <f t="shared" si="216"/>
        <v>No</v>
      </c>
      <c r="R3464">
        <v>6</v>
      </c>
      <c r="S3464" t="str">
        <f t="shared" si="217"/>
        <v>Large</v>
      </c>
      <c r="T3464" s="50">
        <v>69</v>
      </c>
      <c r="U3464" s="70">
        <f t="shared" si="218"/>
        <v>0.03</v>
      </c>
      <c r="V3464" s="52">
        <v>4.2300000000000004</v>
      </c>
      <c r="W3464" s="52" t="str" cm="1">
        <f t="array" ref="W3464">_xlfn.SWITCH(ROUND(V3464,0),5,"Excellent",4,"Good",3,"Ok","Bad")</f>
        <v>Good</v>
      </c>
      <c r="X3464">
        <v>22</v>
      </c>
      <c r="Y3464" t="str">
        <f t="shared" si="219"/>
        <v>No</v>
      </c>
      <c r="Z3464" s="68">
        <v>43212</v>
      </c>
      <c r="AA3464" s="68">
        <v>44001</v>
      </c>
      <c r="AB3464">
        <v>286</v>
      </c>
      <c r="AC3464" t="s">
        <v>15616</v>
      </c>
    </row>
    <row r="3465" spans="1:29" x14ac:dyDescent="0.3">
      <c r="A3465" t="s">
        <v>13222</v>
      </c>
      <c r="B3465">
        <v>3487</v>
      </c>
      <c r="C3465" t="str">
        <f>VLOOKUP($B3465,Hosts!$A:$M,10,0)</f>
        <v>Within an hour</v>
      </c>
      <c r="D3465" s="70">
        <f>VLOOKUP($B3465,Hosts!$A:$M,11,0)</f>
        <v>0.91</v>
      </c>
      <c r="E3465" s="70">
        <f>VLOOKUP($B3465,Hosts!$A:$M,12,0)</f>
        <v>1</v>
      </c>
      <c r="F3465" t="str">
        <f>VLOOKUP($B3465,Hosts!$A:$M,13,0)</f>
        <v>No</v>
      </c>
      <c r="G3465" t="str">
        <f>INDEX(Hosts!$A:$M, MATCH(Places!$B3465,Hosts!$A:$A,0), MATCH(Places!G$1,Hosts!$A$1:$M$1,0))</f>
        <v>Within an hour</v>
      </c>
      <c r="H3465" s="70">
        <f>INDEX(Hosts!$A:$M, MATCH(Places!$B3465,Hosts!$A:$A,0), MATCH(Places!H$1,Hosts!$A$1:$M$1,0))</f>
        <v>0.91</v>
      </c>
      <c r="I3465" s="70">
        <f>INDEX(Hosts!$A:$M, MATCH(Places!$B3465,Hosts!$A:$A,0), MATCH(Places!I$1,Hosts!$A$1:$M$1,0))</f>
        <v>1</v>
      </c>
      <c r="J3465" t="str">
        <f>INDEX(Hosts!$A:$M, MATCH(Places!$B3465,Hosts!$A:$A,0), MATCH(Places!J$1,Hosts!$A$1:$M$1,0))</f>
        <v>No</v>
      </c>
      <c r="K3465">
        <v>18</v>
      </c>
      <c r="L3465" t="str">
        <f>VLOOKUP($K3465,Neighborhoods!$A:$C,2,0)</f>
        <v>Manhattan</v>
      </c>
      <c r="M3465" t="str">
        <f>VLOOKUP($K3465,Neighborhoods!$A:$C,3,0)</f>
        <v>Midtown</v>
      </c>
      <c r="N3465" t="str">
        <f>INDEX(Neighborhoods!$A:$C, MATCH(Places!$K3465,Neighborhoods!$A:$A,0), MATCH(Places!N$1,Neighborhoods!$A$1:$C$1,0))</f>
        <v>Manhattan</v>
      </c>
      <c r="O3465" t="str">
        <f>INDEX(Neighborhoods!$A:$C, MATCH(Places!$K3465,Neighborhoods!$A:$A,0), MATCH(Places!O$1,Neighborhoods!$A$1:$C$1,0))</f>
        <v>Midtown</v>
      </c>
      <c r="P3465" t="s">
        <v>11822</v>
      </c>
      <c r="Q3465" t="str">
        <f t="shared" si="216"/>
        <v>No</v>
      </c>
      <c r="R3465">
        <v>8</v>
      </c>
      <c r="S3465" t="str">
        <f t="shared" si="217"/>
        <v>Large</v>
      </c>
      <c r="T3465" s="50">
        <v>150</v>
      </c>
      <c r="U3465" s="70">
        <f t="shared" si="218"/>
        <v>0.03</v>
      </c>
      <c r="V3465" s="52">
        <v>4.5</v>
      </c>
      <c r="W3465" s="52" t="str" cm="1">
        <f t="array" ref="W3465">_xlfn.SWITCH(ROUND(V3465,0),5,"Excellent",4,"Good",3,"Ok","Bad")</f>
        <v>Excellent</v>
      </c>
      <c r="X3465">
        <v>8</v>
      </c>
      <c r="Y3465" t="str">
        <f t="shared" si="219"/>
        <v>No</v>
      </c>
      <c r="Z3465" s="68">
        <v>43261</v>
      </c>
      <c r="AA3465" s="68">
        <v>43982</v>
      </c>
      <c r="AB3465">
        <v>0</v>
      </c>
      <c r="AC3465" t="s">
        <v>15616</v>
      </c>
    </row>
    <row r="3466" spans="1:29" x14ac:dyDescent="0.3">
      <c r="A3466" t="s">
        <v>15591</v>
      </c>
      <c r="B3466">
        <v>3487</v>
      </c>
      <c r="C3466" t="str">
        <f>VLOOKUP($B3466,Hosts!$A:$M,10,0)</f>
        <v>Within an hour</v>
      </c>
      <c r="D3466" s="70">
        <f>VLOOKUP($B3466,Hosts!$A:$M,11,0)</f>
        <v>0.91</v>
      </c>
      <c r="E3466" s="70">
        <f>VLOOKUP($B3466,Hosts!$A:$M,12,0)</f>
        <v>1</v>
      </c>
      <c r="F3466" t="str">
        <f>VLOOKUP($B3466,Hosts!$A:$M,13,0)</f>
        <v>No</v>
      </c>
      <c r="G3466" t="str">
        <f>INDEX(Hosts!$A:$M, MATCH(Places!$B3466,Hosts!$A:$A,0), MATCH(Places!G$1,Hosts!$A$1:$M$1,0))</f>
        <v>Within an hour</v>
      </c>
      <c r="H3466" s="70">
        <f>INDEX(Hosts!$A:$M, MATCH(Places!$B3466,Hosts!$A:$A,0), MATCH(Places!H$1,Hosts!$A$1:$M$1,0))</f>
        <v>0.91</v>
      </c>
      <c r="I3466" s="70">
        <f>INDEX(Hosts!$A:$M, MATCH(Places!$B3466,Hosts!$A:$A,0), MATCH(Places!I$1,Hosts!$A$1:$M$1,0))</f>
        <v>1</v>
      </c>
      <c r="J3466" t="str">
        <f>INDEX(Hosts!$A:$M, MATCH(Places!$B3466,Hosts!$A:$A,0), MATCH(Places!J$1,Hosts!$A$1:$M$1,0))</f>
        <v>No</v>
      </c>
      <c r="K3466">
        <v>18</v>
      </c>
      <c r="L3466" t="str">
        <f>VLOOKUP($K3466,Neighborhoods!$A:$C,2,0)</f>
        <v>Manhattan</v>
      </c>
      <c r="M3466" t="str">
        <f>VLOOKUP($K3466,Neighborhoods!$A:$C,3,0)</f>
        <v>Midtown</v>
      </c>
      <c r="N3466" t="str">
        <f>INDEX(Neighborhoods!$A:$C, MATCH(Places!$K3466,Neighborhoods!$A:$A,0), MATCH(Places!N$1,Neighborhoods!$A$1:$C$1,0))</f>
        <v>Manhattan</v>
      </c>
      <c r="O3466" t="str">
        <f>INDEX(Neighborhoods!$A:$C, MATCH(Places!$K3466,Neighborhoods!$A:$A,0), MATCH(Places!O$1,Neighborhoods!$A$1:$C$1,0))</f>
        <v>Midtown</v>
      </c>
      <c r="P3466" t="s">
        <v>11822</v>
      </c>
      <c r="Q3466" t="str">
        <f t="shared" si="216"/>
        <v>No</v>
      </c>
      <c r="R3466">
        <v>6</v>
      </c>
      <c r="S3466" t="str">
        <f t="shared" si="217"/>
        <v>Large</v>
      </c>
      <c r="T3466" s="50">
        <v>69</v>
      </c>
      <c r="U3466" s="70">
        <f t="shared" si="218"/>
        <v>0.03</v>
      </c>
      <c r="V3466" s="52">
        <v>4.8</v>
      </c>
      <c r="W3466" s="52" t="str" cm="1">
        <f t="array" ref="W3466">_xlfn.SWITCH(ROUND(V3466,0),5,"Excellent",4,"Good",3,"Ok","Bad")</f>
        <v>Excellent</v>
      </c>
      <c r="X3466">
        <v>10</v>
      </c>
      <c r="Y3466" t="str">
        <f t="shared" si="219"/>
        <v>No</v>
      </c>
      <c r="Z3466" s="68">
        <v>43357</v>
      </c>
      <c r="AA3466" s="68">
        <v>44057</v>
      </c>
      <c r="AB3466">
        <v>300</v>
      </c>
      <c r="AC3466" t="s">
        <v>15616</v>
      </c>
    </row>
    <row r="3467" spans="1:29" x14ac:dyDescent="0.3">
      <c r="A3467" t="s">
        <v>14332</v>
      </c>
      <c r="B3467">
        <v>978</v>
      </c>
      <c r="C3467" t="str">
        <f>VLOOKUP($B3467,Hosts!$A:$M,10,0)</f>
        <v>Within a few hours</v>
      </c>
      <c r="D3467" s="70">
        <f>VLOOKUP($B3467,Hosts!$A:$M,11,0)</f>
        <v>1</v>
      </c>
      <c r="E3467" s="70">
        <f>VLOOKUP($B3467,Hosts!$A:$M,12,0)</f>
        <v>0.89</v>
      </c>
      <c r="F3467" t="str">
        <f>VLOOKUP($B3467,Hosts!$A:$M,13,0)</f>
        <v>Yes</v>
      </c>
      <c r="G3467" t="str">
        <f>INDEX(Hosts!$A:$M, MATCH(Places!$B3467,Hosts!$A:$A,0), MATCH(Places!G$1,Hosts!$A$1:$M$1,0))</f>
        <v>Within a few hours</v>
      </c>
      <c r="H3467" s="70">
        <f>INDEX(Hosts!$A:$M, MATCH(Places!$B3467,Hosts!$A:$A,0), MATCH(Places!H$1,Hosts!$A$1:$M$1,0))</f>
        <v>1</v>
      </c>
      <c r="I3467" s="70">
        <f>INDEX(Hosts!$A:$M, MATCH(Places!$B3467,Hosts!$A:$A,0), MATCH(Places!I$1,Hosts!$A$1:$M$1,0))</f>
        <v>0.89</v>
      </c>
      <c r="J3467" t="str">
        <f>INDEX(Hosts!$A:$M, MATCH(Places!$B3467,Hosts!$A:$A,0), MATCH(Places!J$1,Hosts!$A$1:$M$1,0))</f>
        <v>Yes</v>
      </c>
      <c r="K3467">
        <v>16</v>
      </c>
      <c r="L3467" t="str">
        <f>VLOOKUP($K3467,Neighborhoods!$A:$C,2,0)</f>
        <v>Manhattan</v>
      </c>
      <c r="M3467" t="str">
        <f>VLOOKUP($K3467,Neighborhoods!$A:$C,3,0)</f>
        <v>Harlem</v>
      </c>
      <c r="N3467" t="str">
        <f>INDEX(Neighborhoods!$A:$C, MATCH(Places!$K3467,Neighborhoods!$A:$A,0), MATCH(Places!N$1,Neighborhoods!$A$1:$C$1,0))</f>
        <v>Manhattan</v>
      </c>
      <c r="O3467" t="str">
        <f>INDEX(Neighborhoods!$A:$C, MATCH(Places!$K3467,Neighborhoods!$A:$A,0), MATCH(Places!O$1,Neighborhoods!$A$1:$C$1,0))</f>
        <v>Harlem</v>
      </c>
      <c r="P3467" t="s">
        <v>11822</v>
      </c>
      <c r="Q3467" t="str">
        <f t="shared" si="216"/>
        <v>No</v>
      </c>
      <c r="R3467">
        <v>4</v>
      </c>
      <c r="S3467" t="str">
        <f t="shared" si="217"/>
        <v>Medium</v>
      </c>
      <c r="T3467" s="50">
        <v>149</v>
      </c>
      <c r="U3467" s="70">
        <f t="shared" si="218"/>
        <v>0.03</v>
      </c>
      <c r="V3467" s="52">
        <v>4.9800000000000004</v>
      </c>
      <c r="W3467" s="52" t="str" cm="1">
        <f t="array" ref="W3467">_xlfn.SWITCH(ROUND(V3467,0),5,"Excellent",4,"Good",3,"Ok","Bad")</f>
        <v>Excellent</v>
      </c>
      <c r="X3467">
        <v>62</v>
      </c>
      <c r="Y3467" t="str">
        <f t="shared" si="219"/>
        <v>No</v>
      </c>
      <c r="Z3467" s="68">
        <v>43208</v>
      </c>
      <c r="AA3467" s="68">
        <v>43849</v>
      </c>
      <c r="AB3467">
        <v>80</v>
      </c>
      <c r="AC3467" t="s">
        <v>15615</v>
      </c>
    </row>
    <row r="3468" spans="1:29" x14ac:dyDescent="0.3">
      <c r="A3468" t="s">
        <v>2517</v>
      </c>
      <c r="B3468">
        <v>3419</v>
      </c>
      <c r="C3468" t="str">
        <f>VLOOKUP($B3468,Hosts!$A:$M,10,0)</f>
        <v>Within an hour</v>
      </c>
      <c r="D3468" s="70">
        <f>VLOOKUP($B3468,Hosts!$A:$M,11,0)</f>
        <v>1</v>
      </c>
      <c r="E3468" s="70">
        <f>VLOOKUP($B3468,Hosts!$A:$M,12,0)</f>
        <v>0.81</v>
      </c>
      <c r="F3468" t="str">
        <f>VLOOKUP($B3468,Hosts!$A:$M,13,0)</f>
        <v>No</v>
      </c>
      <c r="G3468" t="str">
        <f>INDEX(Hosts!$A:$M, MATCH(Places!$B3468,Hosts!$A:$A,0), MATCH(Places!G$1,Hosts!$A$1:$M$1,0))</f>
        <v>Within an hour</v>
      </c>
      <c r="H3468" s="70">
        <f>INDEX(Hosts!$A:$M, MATCH(Places!$B3468,Hosts!$A:$A,0), MATCH(Places!H$1,Hosts!$A$1:$M$1,0))</f>
        <v>1</v>
      </c>
      <c r="I3468" s="70">
        <f>INDEX(Hosts!$A:$M, MATCH(Places!$B3468,Hosts!$A:$A,0), MATCH(Places!I$1,Hosts!$A$1:$M$1,0))</f>
        <v>0.81</v>
      </c>
      <c r="J3468" t="str">
        <f>INDEX(Hosts!$A:$M, MATCH(Places!$B3468,Hosts!$A:$A,0), MATCH(Places!J$1,Hosts!$A$1:$M$1,0))</f>
        <v>No</v>
      </c>
      <c r="K3468">
        <v>7</v>
      </c>
      <c r="L3468" t="str">
        <f>VLOOKUP($K3468,Neighborhoods!$A:$C,2,0)</f>
        <v>Brooklyn</v>
      </c>
      <c r="M3468" t="str">
        <f>VLOOKUP($K3468,Neighborhoods!$A:$C,3,0)</f>
        <v>Bedford-Stuyvesant</v>
      </c>
      <c r="N3468" t="str">
        <f>INDEX(Neighborhoods!$A:$C, MATCH(Places!$K3468,Neighborhoods!$A:$A,0), MATCH(Places!N$1,Neighborhoods!$A$1:$C$1,0))</f>
        <v>Brooklyn</v>
      </c>
      <c r="O3468" t="str">
        <f>INDEX(Neighborhoods!$A:$C, MATCH(Places!$K3468,Neighborhoods!$A:$A,0), MATCH(Places!O$1,Neighborhoods!$A$1:$C$1,0))</f>
        <v>Bedford-Stuyvesant</v>
      </c>
      <c r="P3468" t="s">
        <v>16</v>
      </c>
      <c r="Q3468" t="str">
        <f t="shared" si="216"/>
        <v>Yes</v>
      </c>
      <c r="R3468">
        <v>2</v>
      </c>
      <c r="S3468" t="str">
        <f t="shared" si="217"/>
        <v>Small</v>
      </c>
      <c r="T3468" s="50">
        <v>32</v>
      </c>
      <c r="U3468" s="70">
        <f t="shared" si="218"/>
        <v>0.03</v>
      </c>
      <c r="V3468" s="52">
        <v>4.5</v>
      </c>
      <c r="W3468" s="52" t="str" cm="1">
        <f t="array" ref="W3468">_xlfn.SWITCH(ROUND(V3468,0),5,"Excellent",4,"Good",3,"Ok","Bad")</f>
        <v>Excellent</v>
      </c>
      <c r="X3468">
        <v>4</v>
      </c>
      <c r="Y3468" t="str">
        <f t="shared" si="219"/>
        <v>No</v>
      </c>
      <c r="Z3468" s="68">
        <v>43232</v>
      </c>
      <c r="AA3468" s="68">
        <v>43825</v>
      </c>
      <c r="AB3468">
        <v>365</v>
      </c>
      <c r="AC3468" t="s">
        <v>15616</v>
      </c>
    </row>
    <row r="3469" spans="1:29" x14ac:dyDescent="0.3">
      <c r="A3469" t="s">
        <v>2518</v>
      </c>
      <c r="B3469">
        <v>497</v>
      </c>
      <c r="C3469" t="str">
        <f>VLOOKUP($B3469,Hosts!$A:$M,10,0)</f>
        <v>Within a few hours</v>
      </c>
      <c r="D3469" s="70">
        <f>VLOOKUP($B3469,Hosts!$A:$M,11,0)</f>
        <v>1</v>
      </c>
      <c r="E3469" s="70">
        <f>VLOOKUP($B3469,Hosts!$A:$M,12,0)</f>
        <v>1</v>
      </c>
      <c r="F3469" t="str">
        <f>VLOOKUP($B3469,Hosts!$A:$M,13,0)</f>
        <v>No</v>
      </c>
      <c r="G3469" t="str">
        <f>INDEX(Hosts!$A:$M, MATCH(Places!$B3469,Hosts!$A:$A,0), MATCH(Places!G$1,Hosts!$A$1:$M$1,0))</f>
        <v>Within a few hours</v>
      </c>
      <c r="H3469" s="70">
        <f>INDEX(Hosts!$A:$M, MATCH(Places!$B3469,Hosts!$A:$A,0), MATCH(Places!H$1,Hosts!$A$1:$M$1,0))</f>
        <v>1</v>
      </c>
      <c r="I3469" s="70">
        <f>INDEX(Hosts!$A:$M, MATCH(Places!$B3469,Hosts!$A:$A,0), MATCH(Places!I$1,Hosts!$A$1:$M$1,0))</f>
        <v>1</v>
      </c>
      <c r="J3469" t="str">
        <f>INDEX(Hosts!$A:$M, MATCH(Places!$B3469,Hosts!$A:$A,0), MATCH(Places!J$1,Hosts!$A$1:$M$1,0))</f>
        <v>No</v>
      </c>
      <c r="K3469">
        <v>12</v>
      </c>
      <c r="L3469" t="str">
        <f>VLOOKUP($K3469,Neighborhoods!$A:$C,2,0)</f>
        <v>Brooklyn</v>
      </c>
      <c r="M3469" t="str">
        <f>VLOOKUP($K3469,Neighborhoods!$A:$C,3,0)</f>
        <v>Williamsburg</v>
      </c>
      <c r="N3469" t="str">
        <f>INDEX(Neighborhoods!$A:$C, MATCH(Places!$K3469,Neighborhoods!$A:$A,0), MATCH(Places!N$1,Neighborhoods!$A$1:$C$1,0))</f>
        <v>Brooklyn</v>
      </c>
      <c r="O3469" t="str">
        <f>INDEX(Neighborhoods!$A:$C, MATCH(Places!$K3469,Neighborhoods!$A:$A,0), MATCH(Places!O$1,Neighborhoods!$A$1:$C$1,0))</f>
        <v>Williamsburg</v>
      </c>
      <c r="P3469" t="s">
        <v>11822</v>
      </c>
      <c r="Q3469" t="str">
        <f t="shared" si="216"/>
        <v>No</v>
      </c>
      <c r="R3469">
        <v>4</v>
      </c>
      <c r="S3469" t="str">
        <f t="shared" si="217"/>
        <v>Medium</v>
      </c>
      <c r="T3469" s="50">
        <v>250</v>
      </c>
      <c r="U3469" s="70">
        <f t="shared" si="218"/>
        <v>0.04</v>
      </c>
      <c r="V3469" s="52">
        <v>4.5999999999999996</v>
      </c>
      <c r="W3469" s="52" t="str" cm="1">
        <f t="array" ref="W3469">_xlfn.SWITCH(ROUND(V3469,0),5,"Excellent",4,"Good",3,"Ok","Bad")</f>
        <v>Excellent</v>
      </c>
      <c r="X3469">
        <v>5</v>
      </c>
      <c r="Y3469" t="str">
        <f t="shared" si="219"/>
        <v>No</v>
      </c>
      <c r="Z3469" s="68">
        <v>43224</v>
      </c>
      <c r="AA3469" s="68">
        <v>43828</v>
      </c>
      <c r="AB3469">
        <v>0</v>
      </c>
      <c r="AC3469" t="s">
        <v>15616</v>
      </c>
    </row>
    <row r="3470" spans="1:29" x14ac:dyDescent="0.3">
      <c r="A3470" t="s">
        <v>15605</v>
      </c>
      <c r="B3470">
        <v>3330</v>
      </c>
      <c r="C3470" t="str">
        <f>VLOOKUP($B3470,Hosts!$A:$M,10,0)</f>
        <v>Within an hour</v>
      </c>
      <c r="D3470" s="70">
        <f>VLOOKUP($B3470,Hosts!$A:$M,11,0)</f>
        <v>1</v>
      </c>
      <c r="E3470" s="70">
        <f>VLOOKUP($B3470,Hosts!$A:$M,12,0)</f>
        <v>0.97</v>
      </c>
      <c r="F3470" t="str">
        <f>VLOOKUP($B3470,Hosts!$A:$M,13,0)</f>
        <v>Yes</v>
      </c>
      <c r="G3470" t="str">
        <f>INDEX(Hosts!$A:$M, MATCH(Places!$B3470,Hosts!$A:$A,0), MATCH(Places!G$1,Hosts!$A$1:$M$1,0))</f>
        <v>Within an hour</v>
      </c>
      <c r="H3470" s="70">
        <f>INDEX(Hosts!$A:$M, MATCH(Places!$B3470,Hosts!$A:$A,0), MATCH(Places!H$1,Hosts!$A$1:$M$1,0))</f>
        <v>1</v>
      </c>
      <c r="I3470" s="70">
        <f>INDEX(Hosts!$A:$M, MATCH(Places!$B3470,Hosts!$A:$A,0), MATCH(Places!I$1,Hosts!$A$1:$M$1,0))</f>
        <v>0.97</v>
      </c>
      <c r="J3470" t="str">
        <f>INDEX(Hosts!$A:$M, MATCH(Places!$B3470,Hosts!$A:$A,0), MATCH(Places!J$1,Hosts!$A$1:$M$1,0))</f>
        <v>Yes</v>
      </c>
      <c r="K3470">
        <v>14</v>
      </c>
      <c r="L3470" t="str">
        <f>VLOOKUP($K3470,Neighborhoods!$A:$C,2,0)</f>
        <v>Manhattan</v>
      </c>
      <c r="M3470" t="str">
        <f>VLOOKUP($K3470,Neighborhoods!$A:$C,3,0)</f>
        <v>East Harlem</v>
      </c>
      <c r="N3470" t="str">
        <f>INDEX(Neighborhoods!$A:$C, MATCH(Places!$K3470,Neighborhoods!$A:$A,0), MATCH(Places!N$1,Neighborhoods!$A$1:$C$1,0))</f>
        <v>Manhattan</v>
      </c>
      <c r="O3470" t="str">
        <f>INDEX(Neighborhoods!$A:$C, MATCH(Places!$K3470,Neighborhoods!$A:$A,0), MATCH(Places!O$1,Neighborhoods!$A$1:$C$1,0))</f>
        <v>East Harlem</v>
      </c>
      <c r="P3470" t="s">
        <v>1</v>
      </c>
      <c r="Q3470" t="str">
        <f t="shared" si="216"/>
        <v>Yes</v>
      </c>
      <c r="R3470">
        <v>4</v>
      </c>
      <c r="S3470" t="str">
        <f t="shared" si="217"/>
        <v>Medium</v>
      </c>
      <c r="T3470" s="50">
        <v>49</v>
      </c>
      <c r="U3470" s="70">
        <f t="shared" si="218"/>
        <v>0.03</v>
      </c>
      <c r="V3470" s="52">
        <v>4.91</v>
      </c>
      <c r="W3470" s="52" t="str" cm="1">
        <f t="array" ref="W3470">_xlfn.SWITCH(ROUND(V3470,0),5,"Excellent",4,"Good",3,"Ok","Bad")</f>
        <v>Excellent</v>
      </c>
      <c r="X3470">
        <v>93</v>
      </c>
      <c r="Y3470" t="str">
        <f t="shared" si="219"/>
        <v>No</v>
      </c>
      <c r="Z3470" s="68">
        <v>43242</v>
      </c>
      <c r="AA3470" s="68">
        <v>44058</v>
      </c>
      <c r="AB3470">
        <v>178</v>
      </c>
      <c r="AC3470" t="s">
        <v>15616</v>
      </c>
    </row>
    <row r="3471" spans="1:29" x14ac:dyDescent="0.3">
      <c r="A3471" t="s">
        <v>2519</v>
      </c>
      <c r="B3471">
        <v>3219</v>
      </c>
      <c r="C3471" t="str">
        <f>VLOOKUP($B3471,Hosts!$A:$M,10,0)</f>
        <v>Within an hour</v>
      </c>
      <c r="D3471" s="70">
        <f>VLOOKUP($B3471,Hosts!$A:$M,11,0)</f>
        <v>1</v>
      </c>
      <c r="E3471" s="70">
        <f>VLOOKUP($B3471,Hosts!$A:$M,12,0)</f>
        <v>1</v>
      </c>
      <c r="F3471" t="str">
        <f>VLOOKUP($B3471,Hosts!$A:$M,13,0)</f>
        <v>Yes</v>
      </c>
      <c r="G3471" t="str">
        <f>INDEX(Hosts!$A:$M, MATCH(Places!$B3471,Hosts!$A:$A,0), MATCH(Places!G$1,Hosts!$A$1:$M$1,0))</f>
        <v>Within an hour</v>
      </c>
      <c r="H3471" s="70">
        <f>INDEX(Hosts!$A:$M, MATCH(Places!$B3471,Hosts!$A:$A,0), MATCH(Places!H$1,Hosts!$A$1:$M$1,0))</f>
        <v>1</v>
      </c>
      <c r="I3471" s="70">
        <f>INDEX(Hosts!$A:$M, MATCH(Places!$B3471,Hosts!$A:$A,0), MATCH(Places!I$1,Hosts!$A$1:$M$1,0))</f>
        <v>1</v>
      </c>
      <c r="J3471" t="str">
        <f>INDEX(Hosts!$A:$M, MATCH(Places!$B3471,Hosts!$A:$A,0), MATCH(Places!J$1,Hosts!$A$1:$M$1,0))</f>
        <v>Yes</v>
      </c>
      <c r="K3471">
        <v>10</v>
      </c>
      <c r="L3471" t="str">
        <f>VLOOKUP($K3471,Neighborhoods!$A:$C,2,0)</f>
        <v>Brooklyn</v>
      </c>
      <c r="M3471" t="str">
        <f>VLOOKUP($K3471,Neighborhoods!$A:$C,3,0)</f>
        <v>East Flatbush</v>
      </c>
      <c r="N3471" t="str">
        <f>INDEX(Neighborhoods!$A:$C, MATCH(Places!$K3471,Neighborhoods!$A:$A,0), MATCH(Places!N$1,Neighborhoods!$A$1:$C$1,0))</f>
        <v>Brooklyn</v>
      </c>
      <c r="O3471" t="str">
        <f>INDEX(Neighborhoods!$A:$C, MATCH(Places!$K3471,Neighborhoods!$A:$A,0), MATCH(Places!O$1,Neighborhoods!$A$1:$C$1,0))</f>
        <v>East Flatbush</v>
      </c>
      <c r="P3471" t="s">
        <v>11822</v>
      </c>
      <c r="Q3471" t="str">
        <f t="shared" si="216"/>
        <v>No</v>
      </c>
      <c r="R3471">
        <v>4</v>
      </c>
      <c r="S3471" t="str">
        <f t="shared" si="217"/>
        <v>Medium</v>
      </c>
      <c r="T3471" s="50">
        <v>125</v>
      </c>
      <c r="U3471" s="70">
        <f t="shared" si="218"/>
        <v>0.03</v>
      </c>
      <c r="V3471" s="52">
        <v>4.92</v>
      </c>
      <c r="W3471" s="52" t="str" cm="1">
        <f t="array" ref="W3471">_xlfn.SWITCH(ROUND(V3471,0),5,"Excellent",4,"Good",3,"Ok","Bad")</f>
        <v>Excellent</v>
      </c>
      <c r="X3471">
        <v>59</v>
      </c>
      <c r="Y3471" t="str">
        <f t="shared" si="219"/>
        <v>No</v>
      </c>
      <c r="Z3471" s="68">
        <v>43303</v>
      </c>
      <c r="AA3471" s="68">
        <v>44028</v>
      </c>
      <c r="AB3471">
        <v>0</v>
      </c>
      <c r="AC3471" t="s">
        <v>15616</v>
      </c>
    </row>
    <row r="3472" spans="1:29" x14ac:dyDescent="0.3">
      <c r="A3472" t="s">
        <v>2520</v>
      </c>
      <c r="B3472">
        <v>3152</v>
      </c>
      <c r="C3472" t="str">
        <f>VLOOKUP($B3472,Hosts!$A:$M,10,0)</f>
        <v>Within an hour</v>
      </c>
      <c r="D3472" s="70">
        <f>VLOOKUP($B3472,Hosts!$A:$M,11,0)</f>
        <v>1</v>
      </c>
      <c r="E3472" s="70">
        <f>VLOOKUP($B3472,Hosts!$A:$M,12,0)</f>
        <v>0.98</v>
      </c>
      <c r="F3472" t="str">
        <f>VLOOKUP($B3472,Hosts!$A:$M,13,0)</f>
        <v>Yes</v>
      </c>
      <c r="G3472" t="str">
        <f>INDEX(Hosts!$A:$M, MATCH(Places!$B3472,Hosts!$A:$A,0), MATCH(Places!G$1,Hosts!$A$1:$M$1,0))</f>
        <v>Within an hour</v>
      </c>
      <c r="H3472" s="70">
        <f>INDEX(Hosts!$A:$M, MATCH(Places!$B3472,Hosts!$A:$A,0), MATCH(Places!H$1,Hosts!$A$1:$M$1,0))</f>
        <v>1</v>
      </c>
      <c r="I3472" s="70">
        <f>INDEX(Hosts!$A:$M, MATCH(Places!$B3472,Hosts!$A:$A,0), MATCH(Places!I$1,Hosts!$A$1:$M$1,0))</f>
        <v>0.98</v>
      </c>
      <c r="J3472" t="str">
        <f>INDEX(Hosts!$A:$M, MATCH(Places!$B3472,Hosts!$A:$A,0), MATCH(Places!J$1,Hosts!$A$1:$M$1,0))</f>
        <v>Yes</v>
      </c>
      <c r="K3472">
        <v>21</v>
      </c>
      <c r="L3472" t="str">
        <f>VLOOKUP($K3472,Neighborhoods!$A:$C,2,0)</f>
        <v>Queens</v>
      </c>
      <c r="M3472" t="str">
        <f>VLOOKUP($K3472,Neighborhoods!$A:$C,3,0)</f>
        <v>Astoria</v>
      </c>
      <c r="N3472" t="str">
        <f>INDEX(Neighborhoods!$A:$C, MATCH(Places!$K3472,Neighborhoods!$A:$A,0), MATCH(Places!N$1,Neighborhoods!$A$1:$C$1,0))</f>
        <v>Queens</v>
      </c>
      <c r="O3472" t="str">
        <f>INDEX(Neighborhoods!$A:$C, MATCH(Places!$K3472,Neighborhoods!$A:$A,0), MATCH(Places!O$1,Neighborhoods!$A$1:$C$1,0))</f>
        <v>Astoria</v>
      </c>
      <c r="P3472" t="s">
        <v>11822</v>
      </c>
      <c r="Q3472" t="str">
        <f t="shared" si="216"/>
        <v>No</v>
      </c>
      <c r="R3472">
        <v>4</v>
      </c>
      <c r="S3472" t="str">
        <f t="shared" si="217"/>
        <v>Medium</v>
      </c>
      <c r="T3472" s="50">
        <v>134</v>
      </c>
      <c r="U3472" s="70">
        <f t="shared" si="218"/>
        <v>0.03</v>
      </c>
      <c r="V3472" s="52">
        <v>4.97</v>
      </c>
      <c r="W3472" s="52" t="str" cm="1">
        <f t="array" ref="W3472">_xlfn.SWITCH(ROUND(V3472,0),5,"Excellent",4,"Good",3,"Ok","Bad")</f>
        <v>Excellent</v>
      </c>
      <c r="X3472">
        <v>30</v>
      </c>
      <c r="Y3472" t="str">
        <f t="shared" si="219"/>
        <v>No</v>
      </c>
      <c r="Z3472" s="68">
        <v>43638</v>
      </c>
      <c r="AA3472" s="68">
        <v>44034</v>
      </c>
      <c r="AB3472">
        <v>361</v>
      </c>
      <c r="AC3472" t="s">
        <v>15615</v>
      </c>
    </row>
    <row r="3473" spans="1:29" x14ac:dyDescent="0.3">
      <c r="A3473" t="s">
        <v>2521</v>
      </c>
      <c r="B3473">
        <v>1694</v>
      </c>
      <c r="C3473" t="str">
        <f>VLOOKUP($B3473,Hosts!$A:$M,10,0)</f>
        <v>Within a day</v>
      </c>
      <c r="D3473" s="70">
        <f>VLOOKUP($B3473,Hosts!$A:$M,11,0)</f>
        <v>0.5</v>
      </c>
      <c r="E3473" s="70">
        <f>VLOOKUP($B3473,Hosts!$A:$M,12,0)</f>
        <v>0.97</v>
      </c>
      <c r="F3473" t="str">
        <f>VLOOKUP($B3473,Hosts!$A:$M,13,0)</f>
        <v>Yes</v>
      </c>
      <c r="G3473" t="str">
        <f>INDEX(Hosts!$A:$M, MATCH(Places!$B3473,Hosts!$A:$A,0), MATCH(Places!G$1,Hosts!$A$1:$M$1,0))</f>
        <v>Within a day</v>
      </c>
      <c r="H3473" s="70">
        <f>INDEX(Hosts!$A:$M, MATCH(Places!$B3473,Hosts!$A:$A,0), MATCH(Places!H$1,Hosts!$A$1:$M$1,0))</f>
        <v>0.5</v>
      </c>
      <c r="I3473" s="70">
        <f>INDEX(Hosts!$A:$M, MATCH(Places!$B3473,Hosts!$A:$A,0), MATCH(Places!I$1,Hosts!$A$1:$M$1,0))</f>
        <v>0.97</v>
      </c>
      <c r="J3473" t="str">
        <f>INDEX(Hosts!$A:$M, MATCH(Places!$B3473,Hosts!$A:$A,0), MATCH(Places!J$1,Hosts!$A$1:$M$1,0))</f>
        <v>Yes</v>
      </c>
      <c r="K3473">
        <v>9</v>
      </c>
      <c r="L3473" t="str">
        <f>VLOOKUP($K3473,Neighborhoods!$A:$C,2,0)</f>
        <v>Brooklyn</v>
      </c>
      <c r="M3473" t="str">
        <f>VLOOKUP($K3473,Neighborhoods!$A:$C,3,0)</f>
        <v>Crown Heights</v>
      </c>
      <c r="N3473" t="str">
        <f>INDEX(Neighborhoods!$A:$C, MATCH(Places!$K3473,Neighborhoods!$A:$A,0), MATCH(Places!N$1,Neighborhoods!$A$1:$C$1,0))</f>
        <v>Brooklyn</v>
      </c>
      <c r="O3473" t="str">
        <f>INDEX(Neighborhoods!$A:$C, MATCH(Places!$K3473,Neighborhoods!$A:$A,0), MATCH(Places!O$1,Neighborhoods!$A$1:$C$1,0))</f>
        <v>Crown Heights</v>
      </c>
      <c r="P3473" t="s">
        <v>11822</v>
      </c>
      <c r="Q3473" t="str">
        <f t="shared" si="216"/>
        <v>No</v>
      </c>
      <c r="R3473">
        <v>8</v>
      </c>
      <c r="S3473" t="str">
        <f t="shared" si="217"/>
        <v>Large</v>
      </c>
      <c r="T3473" s="50">
        <v>149</v>
      </c>
      <c r="U3473" s="70">
        <f t="shared" si="218"/>
        <v>0.03</v>
      </c>
      <c r="V3473" s="52">
        <v>4.99</v>
      </c>
      <c r="W3473" s="52" t="str" cm="1">
        <f t="array" ref="W3473">_xlfn.SWITCH(ROUND(V3473,0),5,"Excellent",4,"Good",3,"Ok","Bad")</f>
        <v>Excellent</v>
      </c>
      <c r="X3473">
        <v>70</v>
      </c>
      <c r="Y3473" t="str">
        <f t="shared" si="219"/>
        <v>No</v>
      </c>
      <c r="Z3473" s="68">
        <v>43212</v>
      </c>
      <c r="AA3473" s="68">
        <v>43907</v>
      </c>
      <c r="AB3473">
        <v>267</v>
      </c>
      <c r="AC3473" t="s">
        <v>15615</v>
      </c>
    </row>
    <row r="3474" spans="1:29" x14ac:dyDescent="0.3">
      <c r="A3474" t="s">
        <v>2522</v>
      </c>
      <c r="B3474">
        <v>95</v>
      </c>
      <c r="C3474" t="str">
        <f>VLOOKUP($B3474,Hosts!$A:$M,10,0)</f>
        <v>Within an hour</v>
      </c>
      <c r="D3474" s="70">
        <f>VLOOKUP($B3474,Hosts!$A:$M,11,0)</f>
        <v>1</v>
      </c>
      <c r="E3474" s="70">
        <f>VLOOKUP($B3474,Hosts!$A:$M,12,0)</f>
        <v>0.71</v>
      </c>
      <c r="F3474" t="str">
        <f>VLOOKUP($B3474,Hosts!$A:$M,13,0)</f>
        <v>No</v>
      </c>
      <c r="G3474" t="str">
        <f>INDEX(Hosts!$A:$M, MATCH(Places!$B3474,Hosts!$A:$A,0), MATCH(Places!G$1,Hosts!$A$1:$M$1,0))</f>
        <v>Within an hour</v>
      </c>
      <c r="H3474" s="70">
        <f>INDEX(Hosts!$A:$M, MATCH(Places!$B3474,Hosts!$A:$A,0), MATCH(Places!H$1,Hosts!$A$1:$M$1,0))</f>
        <v>1</v>
      </c>
      <c r="I3474" s="70">
        <f>INDEX(Hosts!$A:$M, MATCH(Places!$B3474,Hosts!$A:$A,0), MATCH(Places!I$1,Hosts!$A$1:$M$1,0))</f>
        <v>0.71</v>
      </c>
      <c r="J3474" t="str">
        <f>INDEX(Hosts!$A:$M, MATCH(Places!$B3474,Hosts!$A:$A,0), MATCH(Places!J$1,Hosts!$A$1:$M$1,0))</f>
        <v>No</v>
      </c>
      <c r="K3474">
        <v>12</v>
      </c>
      <c r="L3474" t="str">
        <f>VLOOKUP($K3474,Neighborhoods!$A:$C,2,0)</f>
        <v>Brooklyn</v>
      </c>
      <c r="M3474" t="str">
        <f>VLOOKUP($K3474,Neighborhoods!$A:$C,3,0)</f>
        <v>Williamsburg</v>
      </c>
      <c r="N3474" t="str">
        <f>INDEX(Neighborhoods!$A:$C, MATCH(Places!$K3474,Neighborhoods!$A:$A,0), MATCH(Places!N$1,Neighborhoods!$A$1:$C$1,0))</f>
        <v>Brooklyn</v>
      </c>
      <c r="O3474" t="str">
        <f>INDEX(Neighborhoods!$A:$C, MATCH(Places!$K3474,Neighborhoods!$A:$A,0), MATCH(Places!O$1,Neighborhoods!$A$1:$C$1,0))</f>
        <v>Williamsburg</v>
      </c>
      <c r="P3474" t="s">
        <v>11822</v>
      </c>
      <c r="Q3474" t="str">
        <f t="shared" si="216"/>
        <v>No</v>
      </c>
      <c r="R3474">
        <v>7</v>
      </c>
      <c r="S3474" t="str">
        <f t="shared" si="217"/>
        <v>Large</v>
      </c>
      <c r="T3474" s="50">
        <v>151</v>
      </c>
      <c r="U3474" s="70">
        <f t="shared" si="218"/>
        <v>0.03</v>
      </c>
      <c r="V3474" s="52">
        <v>4.58</v>
      </c>
      <c r="W3474" s="52" t="str" cm="1">
        <f t="array" ref="W3474">_xlfn.SWITCH(ROUND(V3474,0),5,"Excellent",4,"Good",3,"Ok","Bad")</f>
        <v>Excellent</v>
      </c>
      <c r="X3474">
        <v>107</v>
      </c>
      <c r="Y3474" t="str">
        <f t="shared" si="219"/>
        <v>No</v>
      </c>
      <c r="Z3474" s="68">
        <v>43202</v>
      </c>
      <c r="AA3474" s="68">
        <v>43898</v>
      </c>
      <c r="AB3474">
        <v>365</v>
      </c>
      <c r="AC3474" t="s">
        <v>15615</v>
      </c>
    </row>
    <row r="3475" spans="1:29" x14ac:dyDescent="0.3">
      <c r="A3475" t="s">
        <v>13319</v>
      </c>
      <c r="B3475">
        <v>2314</v>
      </c>
      <c r="C3475" t="str">
        <f>VLOOKUP($B3475,Hosts!$A:$M,10,0)</f>
        <v>Within an hour</v>
      </c>
      <c r="D3475" s="70">
        <f>VLOOKUP($B3475,Hosts!$A:$M,11,0)</f>
        <v>1</v>
      </c>
      <c r="E3475" s="70">
        <f>VLOOKUP($B3475,Hosts!$A:$M,12,0)</f>
        <v>0.97</v>
      </c>
      <c r="F3475" t="str">
        <f>VLOOKUP($B3475,Hosts!$A:$M,13,0)</f>
        <v>Yes</v>
      </c>
      <c r="G3475" t="str">
        <f>INDEX(Hosts!$A:$M, MATCH(Places!$B3475,Hosts!$A:$A,0), MATCH(Places!G$1,Hosts!$A$1:$M$1,0))</f>
        <v>Within an hour</v>
      </c>
      <c r="H3475" s="70">
        <f>INDEX(Hosts!$A:$M, MATCH(Places!$B3475,Hosts!$A:$A,0), MATCH(Places!H$1,Hosts!$A$1:$M$1,0))</f>
        <v>1</v>
      </c>
      <c r="I3475" s="70">
        <f>INDEX(Hosts!$A:$M, MATCH(Places!$B3475,Hosts!$A:$A,0), MATCH(Places!I$1,Hosts!$A$1:$M$1,0))</f>
        <v>0.97</v>
      </c>
      <c r="J3475" t="str">
        <f>INDEX(Hosts!$A:$M, MATCH(Places!$B3475,Hosts!$A:$A,0), MATCH(Places!J$1,Hosts!$A$1:$M$1,0))</f>
        <v>Yes</v>
      </c>
      <c r="K3475">
        <v>14</v>
      </c>
      <c r="L3475" t="str">
        <f>VLOOKUP($K3475,Neighborhoods!$A:$C,2,0)</f>
        <v>Manhattan</v>
      </c>
      <c r="M3475" t="str">
        <f>VLOOKUP($K3475,Neighborhoods!$A:$C,3,0)</f>
        <v>East Harlem</v>
      </c>
      <c r="N3475" t="str">
        <f>INDEX(Neighborhoods!$A:$C, MATCH(Places!$K3475,Neighborhoods!$A:$A,0), MATCH(Places!N$1,Neighborhoods!$A$1:$C$1,0))</f>
        <v>Manhattan</v>
      </c>
      <c r="O3475" t="str">
        <f>INDEX(Neighborhoods!$A:$C, MATCH(Places!$K3475,Neighborhoods!$A:$A,0), MATCH(Places!O$1,Neighborhoods!$A$1:$C$1,0))</f>
        <v>East Harlem</v>
      </c>
      <c r="P3475" t="s">
        <v>11822</v>
      </c>
      <c r="Q3475" t="str">
        <f t="shared" si="216"/>
        <v>No</v>
      </c>
      <c r="R3475">
        <v>6</v>
      </c>
      <c r="S3475" t="str">
        <f t="shared" si="217"/>
        <v>Large</v>
      </c>
      <c r="T3475" s="50">
        <v>175</v>
      </c>
      <c r="U3475" s="70">
        <f t="shared" si="218"/>
        <v>0.03</v>
      </c>
      <c r="V3475" s="52">
        <v>5</v>
      </c>
      <c r="W3475" s="52" t="str" cm="1">
        <f t="array" ref="W3475">_xlfn.SWITCH(ROUND(V3475,0),5,"Excellent",4,"Good",3,"Ok","Bad")</f>
        <v>Excellent</v>
      </c>
      <c r="X3475">
        <v>61</v>
      </c>
      <c r="Y3475" t="str">
        <f t="shared" si="219"/>
        <v>No</v>
      </c>
      <c r="Z3475" s="68">
        <v>43563</v>
      </c>
      <c r="AA3475" s="68">
        <v>44045</v>
      </c>
      <c r="AB3475">
        <v>151</v>
      </c>
      <c r="AC3475" t="s">
        <v>15615</v>
      </c>
    </row>
    <row r="3476" spans="1:29" x14ac:dyDescent="0.3">
      <c r="A3476" t="s">
        <v>15310</v>
      </c>
      <c r="B3476">
        <v>3234</v>
      </c>
      <c r="C3476" t="str">
        <f>VLOOKUP($B3476,Hosts!$A:$M,10,0)</f>
        <v>Within an hour</v>
      </c>
      <c r="D3476" s="70">
        <f>VLOOKUP($B3476,Hosts!$A:$M,11,0)</f>
        <v>1</v>
      </c>
      <c r="E3476" s="70">
        <f>VLOOKUP($B3476,Hosts!$A:$M,12,0)</f>
        <v>1</v>
      </c>
      <c r="F3476" t="str">
        <f>VLOOKUP($B3476,Hosts!$A:$M,13,0)</f>
        <v>No</v>
      </c>
      <c r="G3476" t="str">
        <f>INDEX(Hosts!$A:$M, MATCH(Places!$B3476,Hosts!$A:$A,0), MATCH(Places!G$1,Hosts!$A$1:$M$1,0))</f>
        <v>Within an hour</v>
      </c>
      <c r="H3476" s="70">
        <f>INDEX(Hosts!$A:$M, MATCH(Places!$B3476,Hosts!$A:$A,0), MATCH(Places!H$1,Hosts!$A$1:$M$1,0))</f>
        <v>1</v>
      </c>
      <c r="I3476" s="70">
        <f>INDEX(Hosts!$A:$M, MATCH(Places!$B3476,Hosts!$A:$A,0), MATCH(Places!I$1,Hosts!$A$1:$M$1,0))</f>
        <v>1</v>
      </c>
      <c r="J3476" t="str">
        <f>INDEX(Hosts!$A:$M, MATCH(Places!$B3476,Hosts!$A:$A,0), MATCH(Places!J$1,Hosts!$A$1:$M$1,0))</f>
        <v>No</v>
      </c>
      <c r="K3476">
        <v>12</v>
      </c>
      <c r="L3476" t="str">
        <f>VLOOKUP($K3476,Neighborhoods!$A:$C,2,0)</f>
        <v>Brooklyn</v>
      </c>
      <c r="M3476" t="str">
        <f>VLOOKUP($K3476,Neighborhoods!$A:$C,3,0)</f>
        <v>Williamsburg</v>
      </c>
      <c r="N3476" t="str">
        <f>INDEX(Neighborhoods!$A:$C, MATCH(Places!$K3476,Neighborhoods!$A:$A,0), MATCH(Places!N$1,Neighborhoods!$A$1:$C$1,0))</f>
        <v>Brooklyn</v>
      </c>
      <c r="O3476" t="str">
        <f>INDEX(Neighborhoods!$A:$C, MATCH(Places!$K3476,Neighborhoods!$A:$A,0), MATCH(Places!O$1,Neighborhoods!$A$1:$C$1,0))</f>
        <v>Williamsburg</v>
      </c>
      <c r="P3476" t="s">
        <v>1</v>
      </c>
      <c r="Q3476" t="str">
        <f t="shared" si="216"/>
        <v>Yes</v>
      </c>
      <c r="R3476">
        <v>2</v>
      </c>
      <c r="S3476" t="str">
        <f t="shared" si="217"/>
        <v>Small</v>
      </c>
      <c r="T3476" s="50">
        <v>60</v>
      </c>
      <c r="U3476" s="70">
        <f t="shared" si="218"/>
        <v>0.03</v>
      </c>
      <c r="V3476" s="52">
        <v>4.63</v>
      </c>
      <c r="W3476" s="52" t="str" cm="1">
        <f t="array" ref="W3476">_xlfn.SWITCH(ROUND(V3476,0),5,"Excellent",4,"Good",3,"Ok","Bad")</f>
        <v>Excellent</v>
      </c>
      <c r="X3476">
        <v>40</v>
      </c>
      <c r="Y3476" t="str">
        <f t="shared" si="219"/>
        <v>No</v>
      </c>
      <c r="Z3476" s="68">
        <v>43188</v>
      </c>
      <c r="AA3476" s="68">
        <v>43709</v>
      </c>
      <c r="AB3476">
        <v>0</v>
      </c>
      <c r="AC3476" t="s">
        <v>15615</v>
      </c>
    </row>
    <row r="3477" spans="1:29" x14ac:dyDescent="0.3">
      <c r="A3477" t="s">
        <v>2523</v>
      </c>
      <c r="B3477">
        <v>830</v>
      </c>
      <c r="C3477" t="str">
        <f>VLOOKUP($B3477,Hosts!$A:$M,10,0)</f>
        <v>Within an hour</v>
      </c>
      <c r="D3477" s="70">
        <f>VLOOKUP($B3477,Hosts!$A:$M,11,0)</f>
        <v>1</v>
      </c>
      <c r="E3477" s="70">
        <f>VLOOKUP($B3477,Hosts!$A:$M,12,0)</f>
        <v>1</v>
      </c>
      <c r="F3477" t="str">
        <f>VLOOKUP($B3477,Hosts!$A:$M,13,0)</f>
        <v>No</v>
      </c>
      <c r="G3477" t="str">
        <f>INDEX(Hosts!$A:$M, MATCH(Places!$B3477,Hosts!$A:$A,0), MATCH(Places!G$1,Hosts!$A$1:$M$1,0))</f>
        <v>Within an hour</v>
      </c>
      <c r="H3477" s="70">
        <f>INDEX(Hosts!$A:$M, MATCH(Places!$B3477,Hosts!$A:$A,0), MATCH(Places!H$1,Hosts!$A$1:$M$1,0))</f>
        <v>1</v>
      </c>
      <c r="I3477" s="70">
        <f>INDEX(Hosts!$A:$M, MATCH(Places!$B3477,Hosts!$A:$A,0), MATCH(Places!I$1,Hosts!$A$1:$M$1,0))</f>
        <v>1</v>
      </c>
      <c r="J3477" t="str">
        <f>INDEX(Hosts!$A:$M, MATCH(Places!$B3477,Hosts!$A:$A,0), MATCH(Places!J$1,Hosts!$A$1:$M$1,0))</f>
        <v>No</v>
      </c>
      <c r="K3477">
        <v>7</v>
      </c>
      <c r="L3477" t="str">
        <f>VLOOKUP($K3477,Neighborhoods!$A:$C,2,0)</f>
        <v>Brooklyn</v>
      </c>
      <c r="M3477" t="str">
        <f>VLOOKUP($K3477,Neighborhoods!$A:$C,3,0)</f>
        <v>Bedford-Stuyvesant</v>
      </c>
      <c r="N3477" t="str">
        <f>INDEX(Neighborhoods!$A:$C, MATCH(Places!$K3477,Neighborhoods!$A:$A,0), MATCH(Places!N$1,Neighborhoods!$A$1:$C$1,0))</f>
        <v>Brooklyn</v>
      </c>
      <c r="O3477" t="str">
        <f>INDEX(Neighborhoods!$A:$C, MATCH(Places!$K3477,Neighborhoods!$A:$A,0), MATCH(Places!O$1,Neighborhoods!$A$1:$C$1,0))</f>
        <v>Bedford-Stuyvesant</v>
      </c>
      <c r="P3477" t="s">
        <v>11822</v>
      </c>
      <c r="Q3477" t="str">
        <f t="shared" si="216"/>
        <v>No</v>
      </c>
      <c r="R3477">
        <v>2</v>
      </c>
      <c r="S3477" t="str">
        <f t="shared" si="217"/>
        <v>Small</v>
      </c>
      <c r="T3477" s="50">
        <v>100</v>
      </c>
      <c r="U3477" s="70">
        <f t="shared" si="218"/>
        <v>0.03</v>
      </c>
      <c r="V3477" s="52">
        <v>4.8099999999999996</v>
      </c>
      <c r="W3477" s="52" t="str" cm="1">
        <f t="array" ref="W3477">_xlfn.SWITCH(ROUND(V3477,0),5,"Excellent",4,"Good",3,"Ok","Bad")</f>
        <v>Excellent</v>
      </c>
      <c r="X3477">
        <v>63</v>
      </c>
      <c r="Y3477" t="str">
        <f t="shared" si="219"/>
        <v>No</v>
      </c>
      <c r="Z3477" s="68">
        <v>43172</v>
      </c>
      <c r="AA3477" s="68">
        <v>44053</v>
      </c>
      <c r="AB3477">
        <v>33</v>
      </c>
      <c r="AC3477" t="s">
        <v>15616</v>
      </c>
    </row>
    <row r="3478" spans="1:29" x14ac:dyDescent="0.3">
      <c r="A3478" t="s">
        <v>13224</v>
      </c>
      <c r="B3478">
        <v>2195</v>
      </c>
      <c r="C3478" t="str">
        <f>VLOOKUP($B3478,Hosts!$A:$M,10,0)</f>
        <v>Within an hour</v>
      </c>
      <c r="D3478" s="70">
        <f>VLOOKUP($B3478,Hosts!$A:$M,11,0)</f>
        <v>1</v>
      </c>
      <c r="E3478" s="70">
        <f>VLOOKUP($B3478,Hosts!$A:$M,12,0)</f>
        <v>0.98</v>
      </c>
      <c r="F3478" t="str">
        <f>VLOOKUP($B3478,Hosts!$A:$M,13,0)</f>
        <v>Yes</v>
      </c>
      <c r="G3478" t="str">
        <f>INDEX(Hosts!$A:$M, MATCH(Places!$B3478,Hosts!$A:$A,0), MATCH(Places!G$1,Hosts!$A$1:$M$1,0))</f>
        <v>Within an hour</v>
      </c>
      <c r="H3478" s="70">
        <f>INDEX(Hosts!$A:$M, MATCH(Places!$B3478,Hosts!$A:$A,0), MATCH(Places!H$1,Hosts!$A$1:$M$1,0))</f>
        <v>1</v>
      </c>
      <c r="I3478" s="70">
        <f>INDEX(Hosts!$A:$M, MATCH(Places!$B3478,Hosts!$A:$A,0), MATCH(Places!I$1,Hosts!$A$1:$M$1,0))</f>
        <v>0.98</v>
      </c>
      <c r="J3478" t="str">
        <f>INDEX(Hosts!$A:$M, MATCH(Places!$B3478,Hosts!$A:$A,0), MATCH(Places!J$1,Hosts!$A$1:$M$1,0))</f>
        <v>Yes</v>
      </c>
      <c r="K3478">
        <v>8</v>
      </c>
      <c r="L3478" t="str">
        <f>VLOOKUP($K3478,Neighborhoods!$A:$C,2,0)</f>
        <v>Brooklyn</v>
      </c>
      <c r="M3478" t="str">
        <f>VLOOKUP($K3478,Neighborhoods!$A:$C,3,0)</f>
        <v>Bushwick</v>
      </c>
      <c r="N3478" t="str">
        <f>INDEX(Neighborhoods!$A:$C, MATCH(Places!$K3478,Neighborhoods!$A:$A,0), MATCH(Places!N$1,Neighborhoods!$A$1:$C$1,0))</f>
        <v>Brooklyn</v>
      </c>
      <c r="O3478" t="str">
        <f>INDEX(Neighborhoods!$A:$C, MATCH(Places!$K3478,Neighborhoods!$A:$A,0), MATCH(Places!O$1,Neighborhoods!$A$1:$C$1,0))</f>
        <v>Bushwick</v>
      </c>
      <c r="P3478" t="s">
        <v>11822</v>
      </c>
      <c r="Q3478" t="str">
        <f t="shared" si="216"/>
        <v>No</v>
      </c>
      <c r="R3478">
        <v>2</v>
      </c>
      <c r="S3478" t="str">
        <f t="shared" si="217"/>
        <v>Small</v>
      </c>
      <c r="T3478" s="50">
        <v>79</v>
      </c>
      <c r="U3478" s="70">
        <f t="shared" si="218"/>
        <v>0.03</v>
      </c>
      <c r="V3478" s="52">
        <v>4.9800000000000004</v>
      </c>
      <c r="W3478" s="52" t="str" cm="1">
        <f t="array" ref="W3478">_xlfn.SWITCH(ROUND(V3478,0),5,"Excellent",4,"Good",3,"Ok","Bad")</f>
        <v>Excellent</v>
      </c>
      <c r="X3478">
        <v>126</v>
      </c>
      <c r="Y3478" t="str">
        <f t="shared" si="219"/>
        <v>Yes</v>
      </c>
      <c r="Z3478" s="68">
        <v>43184</v>
      </c>
      <c r="AA3478" s="68">
        <v>43978</v>
      </c>
      <c r="AB3478">
        <v>42</v>
      </c>
      <c r="AC3478" t="s">
        <v>15616</v>
      </c>
    </row>
    <row r="3479" spans="1:29" x14ac:dyDescent="0.3">
      <c r="A3479" t="s">
        <v>15298</v>
      </c>
      <c r="B3479">
        <v>1741</v>
      </c>
      <c r="C3479" t="str">
        <f>VLOOKUP($B3479,Hosts!$A:$M,10,0)</f>
        <v>Within an hour</v>
      </c>
      <c r="D3479" s="70">
        <f>VLOOKUP($B3479,Hosts!$A:$M,11,0)</f>
        <v>1</v>
      </c>
      <c r="E3479" s="70">
        <f>VLOOKUP($B3479,Hosts!$A:$M,12,0)</f>
        <v>0.99</v>
      </c>
      <c r="F3479" t="str">
        <f>VLOOKUP($B3479,Hosts!$A:$M,13,0)</f>
        <v>No</v>
      </c>
      <c r="G3479" t="str">
        <f>INDEX(Hosts!$A:$M, MATCH(Places!$B3479,Hosts!$A:$A,0), MATCH(Places!G$1,Hosts!$A$1:$M$1,0))</f>
        <v>Within an hour</v>
      </c>
      <c r="H3479" s="70">
        <f>INDEX(Hosts!$A:$M, MATCH(Places!$B3479,Hosts!$A:$A,0), MATCH(Places!H$1,Hosts!$A$1:$M$1,0))</f>
        <v>1</v>
      </c>
      <c r="I3479" s="70">
        <f>INDEX(Hosts!$A:$M, MATCH(Places!$B3479,Hosts!$A:$A,0), MATCH(Places!I$1,Hosts!$A$1:$M$1,0))</f>
        <v>0.99</v>
      </c>
      <c r="J3479" t="str">
        <f>INDEX(Hosts!$A:$M, MATCH(Places!$B3479,Hosts!$A:$A,0), MATCH(Places!J$1,Hosts!$A$1:$M$1,0))</f>
        <v>No</v>
      </c>
      <c r="K3479">
        <v>6</v>
      </c>
      <c r="L3479" t="str">
        <f>VLOOKUP($K3479,Neighborhoods!$A:$C,2,0)</f>
        <v>Bronx</v>
      </c>
      <c r="M3479" t="str">
        <f>VLOOKUP($K3479,Neighborhoods!$A:$C,3,0)</f>
        <v>Wakefield</v>
      </c>
      <c r="N3479" t="str">
        <f>INDEX(Neighborhoods!$A:$C, MATCH(Places!$K3479,Neighborhoods!$A:$A,0), MATCH(Places!N$1,Neighborhoods!$A$1:$C$1,0))</f>
        <v>Bronx</v>
      </c>
      <c r="O3479" t="str">
        <f>INDEX(Neighborhoods!$A:$C, MATCH(Places!$K3479,Neighborhoods!$A:$A,0), MATCH(Places!O$1,Neighborhoods!$A$1:$C$1,0))</f>
        <v>Wakefield</v>
      </c>
      <c r="P3479" t="s">
        <v>11822</v>
      </c>
      <c r="Q3479" t="str">
        <f t="shared" si="216"/>
        <v>No</v>
      </c>
      <c r="R3479">
        <v>7</v>
      </c>
      <c r="S3479" t="str">
        <f t="shared" si="217"/>
        <v>Large</v>
      </c>
      <c r="T3479" s="50">
        <v>115</v>
      </c>
      <c r="U3479" s="70">
        <f t="shared" si="218"/>
        <v>0.03</v>
      </c>
      <c r="V3479" s="52">
        <v>4.68</v>
      </c>
      <c r="W3479" s="52" t="str" cm="1">
        <f t="array" ref="W3479">_xlfn.SWITCH(ROUND(V3479,0),5,"Excellent",4,"Good",3,"Ok","Bad")</f>
        <v>Excellent</v>
      </c>
      <c r="X3479">
        <v>22</v>
      </c>
      <c r="Y3479" t="str">
        <f t="shared" si="219"/>
        <v>No</v>
      </c>
      <c r="Z3479" s="68">
        <v>43214</v>
      </c>
      <c r="AA3479" s="68">
        <v>43926</v>
      </c>
      <c r="AB3479">
        <v>310</v>
      </c>
      <c r="AC3479" t="s">
        <v>15616</v>
      </c>
    </row>
    <row r="3480" spans="1:29" x14ac:dyDescent="0.3">
      <c r="A3480" t="s">
        <v>2524</v>
      </c>
      <c r="B3480">
        <v>3489</v>
      </c>
      <c r="C3480" t="str">
        <f>VLOOKUP($B3480,Hosts!$A:$M,10,0)</f>
        <v>Within an hour</v>
      </c>
      <c r="D3480" s="70">
        <f>VLOOKUP($B3480,Hosts!$A:$M,11,0)</f>
        <v>1</v>
      </c>
      <c r="E3480" s="70">
        <f>VLOOKUP($B3480,Hosts!$A:$M,12,0)</f>
        <v>1</v>
      </c>
      <c r="F3480" t="str">
        <f>VLOOKUP($B3480,Hosts!$A:$M,13,0)</f>
        <v>Yes</v>
      </c>
      <c r="G3480" t="str">
        <f>INDEX(Hosts!$A:$M, MATCH(Places!$B3480,Hosts!$A:$A,0), MATCH(Places!G$1,Hosts!$A$1:$M$1,0))</f>
        <v>Within an hour</v>
      </c>
      <c r="H3480" s="70">
        <f>INDEX(Hosts!$A:$M, MATCH(Places!$B3480,Hosts!$A:$A,0), MATCH(Places!H$1,Hosts!$A$1:$M$1,0))</f>
        <v>1</v>
      </c>
      <c r="I3480" s="70">
        <f>INDEX(Hosts!$A:$M, MATCH(Places!$B3480,Hosts!$A:$A,0), MATCH(Places!I$1,Hosts!$A$1:$M$1,0))</f>
        <v>1</v>
      </c>
      <c r="J3480" t="str">
        <f>INDEX(Hosts!$A:$M, MATCH(Places!$B3480,Hosts!$A:$A,0), MATCH(Places!J$1,Hosts!$A$1:$M$1,0))</f>
        <v>Yes</v>
      </c>
      <c r="K3480">
        <v>21</v>
      </c>
      <c r="L3480" t="str">
        <f>VLOOKUP($K3480,Neighborhoods!$A:$C,2,0)</f>
        <v>Queens</v>
      </c>
      <c r="M3480" t="str">
        <f>VLOOKUP($K3480,Neighborhoods!$A:$C,3,0)</f>
        <v>Astoria</v>
      </c>
      <c r="N3480" t="str">
        <f>INDEX(Neighborhoods!$A:$C, MATCH(Places!$K3480,Neighborhoods!$A:$A,0), MATCH(Places!N$1,Neighborhoods!$A$1:$C$1,0))</f>
        <v>Queens</v>
      </c>
      <c r="O3480" t="str">
        <f>INDEX(Neighborhoods!$A:$C, MATCH(Places!$K3480,Neighborhoods!$A:$A,0), MATCH(Places!O$1,Neighborhoods!$A$1:$C$1,0))</f>
        <v>Astoria</v>
      </c>
      <c r="P3480" t="s">
        <v>11822</v>
      </c>
      <c r="Q3480" t="str">
        <f t="shared" si="216"/>
        <v>No</v>
      </c>
      <c r="R3480">
        <v>4</v>
      </c>
      <c r="S3480" t="str">
        <f t="shared" si="217"/>
        <v>Medium</v>
      </c>
      <c r="T3480" s="50">
        <v>90</v>
      </c>
      <c r="U3480" s="70">
        <f t="shared" si="218"/>
        <v>0.03</v>
      </c>
      <c r="V3480" s="52">
        <v>4.83</v>
      </c>
      <c r="W3480" s="52" t="str" cm="1">
        <f t="array" ref="W3480">_xlfn.SWITCH(ROUND(V3480,0),5,"Excellent",4,"Good",3,"Ok","Bad")</f>
        <v>Excellent</v>
      </c>
      <c r="X3480">
        <v>103</v>
      </c>
      <c r="Y3480" t="str">
        <f t="shared" si="219"/>
        <v>Yes</v>
      </c>
      <c r="Z3480" s="68">
        <v>43184</v>
      </c>
      <c r="AA3480" s="68">
        <v>44058</v>
      </c>
      <c r="AB3480">
        <v>94</v>
      </c>
      <c r="AC3480" t="s">
        <v>15616</v>
      </c>
    </row>
    <row r="3481" spans="1:29" x14ac:dyDescent="0.3">
      <c r="A3481" t="s">
        <v>14463</v>
      </c>
      <c r="B3481">
        <v>3430</v>
      </c>
      <c r="C3481" t="str">
        <f>VLOOKUP($B3481,Hosts!$A:$M,10,0)</f>
        <v>Within an hour</v>
      </c>
      <c r="D3481" s="70">
        <f>VLOOKUP($B3481,Hosts!$A:$M,11,0)</f>
        <v>1</v>
      </c>
      <c r="E3481" s="70">
        <f>VLOOKUP($B3481,Hosts!$A:$M,12,0)</f>
        <v>1</v>
      </c>
      <c r="F3481" t="str">
        <f>VLOOKUP($B3481,Hosts!$A:$M,13,0)</f>
        <v>Yes</v>
      </c>
      <c r="G3481" t="str">
        <f>INDEX(Hosts!$A:$M, MATCH(Places!$B3481,Hosts!$A:$A,0), MATCH(Places!G$1,Hosts!$A$1:$M$1,0))</f>
        <v>Within an hour</v>
      </c>
      <c r="H3481" s="70">
        <f>INDEX(Hosts!$A:$M, MATCH(Places!$B3481,Hosts!$A:$A,0), MATCH(Places!H$1,Hosts!$A$1:$M$1,0))</f>
        <v>1</v>
      </c>
      <c r="I3481" s="70">
        <f>INDEX(Hosts!$A:$M, MATCH(Places!$B3481,Hosts!$A:$A,0), MATCH(Places!I$1,Hosts!$A$1:$M$1,0))</f>
        <v>1</v>
      </c>
      <c r="J3481" t="str">
        <f>INDEX(Hosts!$A:$M, MATCH(Places!$B3481,Hosts!$A:$A,0), MATCH(Places!J$1,Hosts!$A$1:$M$1,0))</f>
        <v>Yes</v>
      </c>
      <c r="K3481">
        <v>22</v>
      </c>
      <c r="L3481" t="str">
        <f>VLOOKUP($K3481,Neighborhoods!$A:$C,2,0)</f>
        <v>Queens</v>
      </c>
      <c r="M3481" t="str">
        <f>VLOOKUP($K3481,Neighborhoods!$A:$C,3,0)</f>
        <v>Flushing</v>
      </c>
      <c r="N3481" t="str">
        <f>INDEX(Neighborhoods!$A:$C, MATCH(Places!$K3481,Neighborhoods!$A:$A,0), MATCH(Places!N$1,Neighborhoods!$A$1:$C$1,0))</f>
        <v>Queens</v>
      </c>
      <c r="O3481" t="str">
        <f>INDEX(Neighborhoods!$A:$C, MATCH(Places!$K3481,Neighborhoods!$A:$A,0), MATCH(Places!O$1,Neighborhoods!$A$1:$C$1,0))</f>
        <v>Flushing</v>
      </c>
      <c r="P3481" t="s">
        <v>1</v>
      </c>
      <c r="Q3481" t="str">
        <f t="shared" si="216"/>
        <v>Yes</v>
      </c>
      <c r="R3481">
        <v>3</v>
      </c>
      <c r="S3481" t="str">
        <f t="shared" si="217"/>
        <v>Medium</v>
      </c>
      <c r="T3481" s="50">
        <v>113</v>
      </c>
      <c r="U3481" s="70">
        <f t="shared" si="218"/>
        <v>0.03</v>
      </c>
      <c r="V3481" s="52">
        <v>5</v>
      </c>
      <c r="W3481" s="52" t="str" cm="1">
        <f t="array" ref="W3481">_xlfn.SWITCH(ROUND(V3481,0),5,"Excellent",4,"Good",3,"Ok","Bad")</f>
        <v>Excellent</v>
      </c>
      <c r="X3481">
        <v>57</v>
      </c>
      <c r="Y3481" t="str">
        <f t="shared" si="219"/>
        <v>No</v>
      </c>
      <c r="Z3481" s="68">
        <v>43184</v>
      </c>
      <c r="AA3481" s="68">
        <v>44051</v>
      </c>
      <c r="AB3481">
        <v>87</v>
      </c>
      <c r="AC3481" t="s">
        <v>15615</v>
      </c>
    </row>
    <row r="3482" spans="1:29" x14ac:dyDescent="0.3">
      <c r="A3482" t="s">
        <v>2525</v>
      </c>
      <c r="B3482">
        <v>3366</v>
      </c>
      <c r="C3482" t="str">
        <f>VLOOKUP($B3482,Hosts!$A:$M,10,0)</f>
        <v>Within an hour</v>
      </c>
      <c r="D3482" s="70">
        <f>VLOOKUP($B3482,Hosts!$A:$M,11,0)</f>
        <v>1</v>
      </c>
      <c r="E3482" s="70">
        <f>VLOOKUP($B3482,Hosts!$A:$M,12,0)</f>
        <v>1</v>
      </c>
      <c r="F3482" t="str">
        <f>VLOOKUP($B3482,Hosts!$A:$M,13,0)</f>
        <v>Yes</v>
      </c>
      <c r="G3482" t="str">
        <f>INDEX(Hosts!$A:$M, MATCH(Places!$B3482,Hosts!$A:$A,0), MATCH(Places!G$1,Hosts!$A$1:$M$1,0))</f>
        <v>Within an hour</v>
      </c>
      <c r="H3482" s="70">
        <f>INDEX(Hosts!$A:$M, MATCH(Places!$B3482,Hosts!$A:$A,0), MATCH(Places!H$1,Hosts!$A$1:$M$1,0))</f>
        <v>1</v>
      </c>
      <c r="I3482" s="70">
        <f>INDEX(Hosts!$A:$M, MATCH(Places!$B3482,Hosts!$A:$A,0), MATCH(Places!I$1,Hosts!$A$1:$M$1,0))</f>
        <v>1</v>
      </c>
      <c r="J3482" t="str">
        <f>INDEX(Hosts!$A:$M, MATCH(Places!$B3482,Hosts!$A:$A,0), MATCH(Places!J$1,Hosts!$A$1:$M$1,0))</f>
        <v>Yes</v>
      </c>
      <c r="K3482">
        <v>12</v>
      </c>
      <c r="L3482" t="str">
        <f>VLOOKUP($K3482,Neighborhoods!$A:$C,2,0)</f>
        <v>Brooklyn</v>
      </c>
      <c r="M3482" t="str">
        <f>VLOOKUP($K3482,Neighborhoods!$A:$C,3,0)</f>
        <v>Williamsburg</v>
      </c>
      <c r="N3482" t="str">
        <f>INDEX(Neighborhoods!$A:$C, MATCH(Places!$K3482,Neighborhoods!$A:$A,0), MATCH(Places!N$1,Neighborhoods!$A$1:$C$1,0))</f>
        <v>Brooklyn</v>
      </c>
      <c r="O3482" t="str">
        <f>INDEX(Neighborhoods!$A:$C, MATCH(Places!$K3482,Neighborhoods!$A:$A,0), MATCH(Places!O$1,Neighborhoods!$A$1:$C$1,0))</f>
        <v>Williamsburg</v>
      </c>
      <c r="P3482" t="s">
        <v>1</v>
      </c>
      <c r="Q3482" t="str">
        <f t="shared" si="216"/>
        <v>Yes</v>
      </c>
      <c r="R3482">
        <v>2</v>
      </c>
      <c r="S3482" t="str">
        <f t="shared" si="217"/>
        <v>Small</v>
      </c>
      <c r="T3482" s="50">
        <v>125</v>
      </c>
      <c r="U3482" s="70">
        <f t="shared" si="218"/>
        <v>0.03</v>
      </c>
      <c r="V3482" s="52">
        <v>4.79</v>
      </c>
      <c r="W3482" s="52" t="str" cm="1">
        <f t="array" ref="W3482">_xlfn.SWITCH(ROUND(V3482,0),5,"Excellent",4,"Good",3,"Ok","Bad")</f>
        <v>Excellent</v>
      </c>
      <c r="X3482">
        <v>14</v>
      </c>
      <c r="Y3482" t="str">
        <f t="shared" si="219"/>
        <v>No</v>
      </c>
      <c r="Z3482" s="68">
        <v>43204</v>
      </c>
      <c r="AA3482" s="68">
        <v>43646</v>
      </c>
      <c r="AB3482">
        <v>365</v>
      </c>
      <c r="AC3482" t="s">
        <v>15616</v>
      </c>
    </row>
    <row r="3483" spans="1:29" x14ac:dyDescent="0.3">
      <c r="A3483" t="s">
        <v>14946</v>
      </c>
      <c r="B3483">
        <v>2346</v>
      </c>
      <c r="C3483" t="str">
        <f>VLOOKUP($B3483,Hosts!$A:$M,10,0)</f>
        <v>Within a few hours</v>
      </c>
      <c r="D3483" s="70">
        <f>VLOOKUP($B3483,Hosts!$A:$M,11,0)</f>
        <v>1</v>
      </c>
      <c r="E3483" s="70">
        <f>VLOOKUP($B3483,Hosts!$A:$M,12,0)</f>
        <v>1</v>
      </c>
      <c r="F3483" t="str">
        <f>VLOOKUP($B3483,Hosts!$A:$M,13,0)</f>
        <v>No</v>
      </c>
      <c r="G3483" t="str">
        <f>INDEX(Hosts!$A:$M, MATCH(Places!$B3483,Hosts!$A:$A,0), MATCH(Places!G$1,Hosts!$A$1:$M$1,0))</f>
        <v>Within a few hours</v>
      </c>
      <c r="H3483" s="70">
        <f>INDEX(Hosts!$A:$M, MATCH(Places!$B3483,Hosts!$A:$A,0), MATCH(Places!H$1,Hosts!$A$1:$M$1,0))</f>
        <v>1</v>
      </c>
      <c r="I3483" s="70">
        <f>INDEX(Hosts!$A:$M, MATCH(Places!$B3483,Hosts!$A:$A,0), MATCH(Places!I$1,Hosts!$A$1:$M$1,0))</f>
        <v>1</v>
      </c>
      <c r="J3483" t="str">
        <f>INDEX(Hosts!$A:$M, MATCH(Places!$B3483,Hosts!$A:$A,0), MATCH(Places!J$1,Hosts!$A$1:$M$1,0))</f>
        <v>No</v>
      </c>
      <c r="K3483">
        <v>10</v>
      </c>
      <c r="L3483" t="str">
        <f>VLOOKUP($K3483,Neighborhoods!$A:$C,2,0)</f>
        <v>Brooklyn</v>
      </c>
      <c r="M3483" t="str">
        <f>VLOOKUP($K3483,Neighborhoods!$A:$C,3,0)</f>
        <v>East Flatbush</v>
      </c>
      <c r="N3483" t="str">
        <f>INDEX(Neighborhoods!$A:$C, MATCH(Places!$K3483,Neighborhoods!$A:$A,0), MATCH(Places!N$1,Neighborhoods!$A$1:$C$1,0))</f>
        <v>Brooklyn</v>
      </c>
      <c r="O3483" t="str">
        <f>INDEX(Neighborhoods!$A:$C, MATCH(Places!$K3483,Neighborhoods!$A:$A,0), MATCH(Places!O$1,Neighborhoods!$A$1:$C$1,0))</f>
        <v>East Flatbush</v>
      </c>
      <c r="P3483" t="s">
        <v>1</v>
      </c>
      <c r="Q3483" t="str">
        <f t="shared" si="216"/>
        <v>Yes</v>
      </c>
      <c r="R3483">
        <v>1</v>
      </c>
      <c r="S3483" t="str">
        <f t="shared" si="217"/>
        <v>Small</v>
      </c>
      <c r="T3483" s="50">
        <v>39</v>
      </c>
      <c r="U3483" s="70">
        <f t="shared" si="218"/>
        <v>0.03</v>
      </c>
      <c r="V3483" s="52">
        <v>4.91</v>
      </c>
      <c r="W3483" s="52" t="str" cm="1">
        <f t="array" ref="W3483">_xlfn.SWITCH(ROUND(V3483,0),5,"Excellent",4,"Good",3,"Ok","Bad")</f>
        <v>Excellent</v>
      </c>
      <c r="X3483">
        <v>89</v>
      </c>
      <c r="Y3483" t="str">
        <f t="shared" si="219"/>
        <v>No</v>
      </c>
      <c r="Z3483" s="68">
        <v>43182</v>
      </c>
      <c r="AA3483" s="68">
        <v>43986</v>
      </c>
      <c r="AB3483">
        <v>351</v>
      </c>
      <c r="AC3483" t="s">
        <v>15616</v>
      </c>
    </row>
    <row r="3484" spans="1:29" x14ac:dyDescent="0.3">
      <c r="A3484" t="s">
        <v>15204</v>
      </c>
      <c r="B3484">
        <v>3493</v>
      </c>
      <c r="C3484" t="str">
        <f>VLOOKUP($B3484,Hosts!$A:$M,10,0)</f>
        <v>Within an hour</v>
      </c>
      <c r="D3484" s="70">
        <f>VLOOKUP($B3484,Hosts!$A:$M,11,0)</f>
        <v>1</v>
      </c>
      <c r="E3484" s="70">
        <f>VLOOKUP($B3484,Hosts!$A:$M,12,0)</f>
        <v>0.95</v>
      </c>
      <c r="F3484" t="str">
        <f>VLOOKUP($B3484,Hosts!$A:$M,13,0)</f>
        <v>Yes</v>
      </c>
      <c r="G3484" t="str">
        <f>INDEX(Hosts!$A:$M, MATCH(Places!$B3484,Hosts!$A:$A,0), MATCH(Places!G$1,Hosts!$A$1:$M$1,0))</f>
        <v>Within an hour</v>
      </c>
      <c r="H3484" s="70">
        <f>INDEX(Hosts!$A:$M, MATCH(Places!$B3484,Hosts!$A:$A,0), MATCH(Places!H$1,Hosts!$A$1:$M$1,0))</f>
        <v>1</v>
      </c>
      <c r="I3484" s="70">
        <f>INDEX(Hosts!$A:$M, MATCH(Places!$B3484,Hosts!$A:$A,0), MATCH(Places!I$1,Hosts!$A$1:$M$1,0))</f>
        <v>0.95</v>
      </c>
      <c r="J3484" t="str">
        <f>INDEX(Hosts!$A:$M, MATCH(Places!$B3484,Hosts!$A:$A,0), MATCH(Places!J$1,Hosts!$A$1:$M$1,0))</f>
        <v>Yes</v>
      </c>
      <c r="K3484">
        <v>15</v>
      </c>
      <c r="L3484" t="str">
        <f>VLOOKUP($K3484,Neighborhoods!$A:$C,2,0)</f>
        <v>Manhattan</v>
      </c>
      <c r="M3484" t="str">
        <f>VLOOKUP($K3484,Neighborhoods!$A:$C,3,0)</f>
        <v>East Village</v>
      </c>
      <c r="N3484" t="str">
        <f>INDEX(Neighborhoods!$A:$C, MATCH(Places!$K3484,Neighborhoods!$A:$A,0), MATCH(Places!N$1,Neighborhoods!$A$1:$C$1,0))</f>
        <v>Manhattan</v>
      </c>
      <c r="O3484" t="str">
        <f>INDEX(Neighborhoods!$A:$C, MATCH(Places!$K3484,Neighborhoods!$A:$A,0), MATCH(Places!O$1,Neighborhoods!$A$1:$C$1,0))</f>
        <v>East Village</v>
      </c>
      <c r="P3484" t="s">
        <v>1</v>
      </c>
      <c r="Q3484" t="str">
        <f t="shared" si="216"/>
        <v>Yes</v>
      </c>
      <c r="R3484">
        <v>2</v>
      </c>
      <c r="S3484" t="str">
        <f t="shared" si="217"/>
        <v>Small</v>
      </c>
      <c r="T3484" s="50">
        <v>74</v>
      </c>
      <c r="U3484" s="70">
        <f t="shared" si="218"/>
        <v>0.03</v>
      </c>
      <c r="V3484" s="52">
        <v>4.97</v>
      </c>
      <c r="W3484" s="52" t="str" cm="1">
        <f t="array" ref="W3484">_xlfn.SWITCH(ROUND(V3484,0),5,"Excellent",4,"Good",3,"Ok","Bad")</f>
        <v>Excellent</v>
      </c>
      <c r="X3484">
        <v>240</v>
      </c>
      <c r="Y3484" t="str">
        <f t="shared" si="219"/>
        <v>Yes</v>
      </c>
      <c r="Z3484" s="68">
        <v>43226</v>
      </c>
      <c r="AA3484" s="68">
        <v>44057</v>
      </c>
      <c r="AB3484">
        <v>75</v>
      </c>
      <c r="AC3484" t="s">
        <v>15616</v>
      </c>
    </row>
    <row r="3485" spans="1:29" x14ac:dyDescent="0.3">
      <c r="A3485" t="s">
        <v>15304</v>
      </c>
      <c r="B3485">
        <v>1086</v>
      </c>
      <c r="C3485" t="str">
        <f>VLOOKUP($B3485,Hosts!$A:$M,10,0)</f>
        <v>Within an hour</v>
      </c>
      <c r="D3485" s="70">
        <f>VLOOKUP($B3485,Hosts!$A:$M,11,0)</f>
        <v>1</v>
      </c>
      <c r="E3485" s="70">
        <f>VLOOKUP($B3485,Hosts!$A:$M,12,0)</f>
        <v>1</v>
      </c>
      <c r="F3485" t="str">
        <f>VLOOKUP($B3485,Hosts!$A:$M,13,0)</f>
        <v>Yes</v>
      </c>
      <c r="G3485" t="str">
        <f>INDEX(Hosts!$A:$M, MATCH(Places!$B3485,Hosts!$A:$A,0), MATCH(Places!G$1,Hosts!$A$1:$M$1,0))</f>
        <v>Within an hour</v>
      </c>
      <c r="H3485" s="70">
        <f>INDEX(Hosts!$A:$M, MATCH(Places!$B3485,Hosts!$A:$A,0), MATCH(Places!H$1,Hosts!$A$1:$M$1,0))</f>
        <v>1</v>
      </c>
      <c r="I3485" s="70">
        <f>INDEX(Hosts!$A:$M, MATCH(Places!$B3485,Hosts!$A:$A,0), MATCH(Places!I$1,Hosts!$A$1:$M$1,0))</f>
        <v>1</v>
      </c>
      <c r="J3485" t="str">
        <f>INDEX(Hosts!$A:$M, MATCH(Places!$B3485,Hosts!$A:$A,0), MATCH(Places!J$1,Hosts!$A$1:$M$1,0))</f>
        <v>Yes</v>
      </c>
      <c r="K3485">
        <v>22</v>
      </c>
      <c r="L3485" t="str">
        <f>VLOOKUP($K3485,Neighborhoods!$A:$C,2,0)</f>
        <v>Queens</v>
      </c>
      <c r="M3485" t="str">
        <f>VLOOKUP($K3485,Neighborhoods!$A:$C,3,0)</f>
        <v>Flushing</v>
      </c>
      <c r="N3485" t="str">
        <f>INDEX(Neighborhoods!$A:$C, MATCH(Places!$K3485,Neighborhoods!$A:$A,0), MATCH(Places!N$1,Neighborhoods!$A$1:$C$1,0))</f>
        <v>Queens</v>
      </c>
      <c r="O3485" t="str">
        <f>INDEX(Neighborhoods!$A:$C, MATCH(Places!$K3485,Neighborhoods!$A:$A,0), MATCH(Places!O$1,Neighborhoods!$A$1:$C$1,0))</f>
        <v>Flushing</v>
      </c>
      <c r="P3485" t="s">
        <v>11822</v>
      </c>
      <c r="Q3485" t="str">
        <f t="shared" si="216"/>
        <v>No</v>
      </c>
      <c r="R3485">
        <v>3</v>
      </c>
      <c r="S3485" t="str">
        <f t="shared" si="217"/>
        <v>Medium</v>
      </c>
      <c r="T3485" s="50">
        <v>79</v>
      </c>
      <c r="U3485" s="70">
        <f t="shared" si="218"/>
        <v>0.03</v>
      </c>
      <c r="V3485" s="52">
        <v>5</v>
      </c>
      <c r="W3485" s="52" t="str" cm="1">
        <f t="array" ref="W3485">_xlfn.SWITCH(ROUND(V3485,0),5,"Excellent",4,"Good",3,"Ok","Bad")</f>
        <v>Excellent</v>
      </c>
      <c r="X3485">
        <v>3</v>
      </c>
      <c r="Y3485" t="str">
        <f t="shared" si="219"/>
        <v>No</v>
      </c>
      <c r="Z3485" s="68">
        <v>43209</v>
      </c>
      <c r="AA3485" s="68">
        <v>43646</v>
      </c>
      <c r="AB3485">
        <v>355</v>
      </c>
      <c r="AC3485" t="s">
        <v>15616</v>
      </c>
    </row>
    <row r="3486" spans="1:29" x14ac:dyDescent="0.3">
      <c r="A3486" t="s">
        <v>2527</v>
      </c>
      <c r="B3486">
        <v>3492</v>
      </c>
      <c r="C3486" t="str">
        <f>VLOOKUP($B3486,Hosts!$A:$M,10,0)</f>
        <v>Within an hour</v>
      </c>
      <c r="D3486" s="70">
        <f>VLOOKUP($B3486,Hosts!$A:$M,11,0)</f>
        <v>1</v>
      </c>
      <c r="E3486" s="70">
        <f>VLOOKUP($B3486,Hosts!$A:$M,12,0)</f>
        <v>1</v>
      </c>
      <c r="F3486" t="str">
        <f>VLOOKUP($B3486,Hosts!$A:$M,13,0)</f>
        <v>No</v>
      </c>
      <c r="G3486" t="str">
        <f>INDEX(Hosts!$A:$M, MATCH(Places!$B3486,Hosts!$A:$A,0), MATCH(Places!G$1,Hosts!$A$1:$M$1,0))</f>
        <v>Within an hour</v>
      </c>
      <c r="H3486" s="70">
        <f>INDEX(Hosts!$A:$M, MATCH(Places!$B3486,Hosts!$A:$A,0), MATCH(Places!H$1,Hosts!$A$1:$M$1,0))</f>
        <v>1</v>
      </c>
      <c r="I3486" s="70">
        <f>INDEX(Hosts!$A:$M, MATCH(Places!$B3486,Hosts!$A:$A,0), MATCH(Places!I$1,Hosts!$A$1:$M$1,0))</f>
        <v>1</v>
      </c>
      <c r="J3486" t="str">
        <f>INDEX(Hosts!$A:$M, MATCH(Places!$B3486,Hosts!$A:$A,0), MATCH(Places!J$1,Hosts!$A$1:$M$1,0))</f>
        <v>No</v>
      </c>
      <c r="K3486">
        <v>16</v>
      </c>
      <c r="L3486" t="str">
        <f>VLOOKUP($K3486,Neighborhoods!$A:$C,2,0)</f>
        <v>Manhattan</v>
      </c>
      <c r="M3486" t="str">
        <f>VLOOKUP($K3486,Neighborhoods!$A:$C,3,0)</f>
        <v>Harlem</v>
      </c>
      <c r="N3486" t="str">
        <f>INDEX(Neighborhoods!$A:$C, MATCH(Places!$K3486,Neighborhoods!$A:$A,0), MATCH(Places!N$1,Neighborhoods!$A$1:$C$1,0))</f>
        <v>Manhattan</v>
      </c>
      <c r="O3486" t="str">
        <f>INDEX(Neighborhoods!$A:$C, MATCH(Places!$K3486,Neighborhoods!$A:$A,0), MATCH(Places!O$1,Neighborhoods!$A$1:$C$1,0))</f>
        <v>Harlem</v>
      </c>
      <c r="P3486" t="s">
        <v>1</v>
      </c>
      <c r="Q3486" t="str">
        <f t="shared" si="216"/>
        <v>Yes</v>
      </c>
      <c r="R3486">
        <v>2</v>
      </c>
      <c r="S3486" t="str">
        <f t="shared" si="217"/>
        <v>Small</v>
      </c>
      <c r="T3486" s="50">
        <v>83</v>
      </c>
      <c r="U3486" s="70">
        <f t="shared" si="218"/>
        <v>0.03</v>
      </c>
      <c r="V3486" s="52">
        <v>5</v>
      </c>
      <c r="W3486" s="52" t="str" cm="1">
        <f t="array" ref="W3486">_xlfn.SWITCH(ROUND(V3486,0),5,"Excellent",4,"Good",3,"Ok","Bad")</f>
        <v>Excellent</v>
      </c>
      <c r="X3486">
        <v>11</v>
      </c>
      <c r="Y3486" t="str">
        <f t="shared" si="219"/>
        <v>No</v>
      </c>
      <c r="Z3486" s="68">
        <v>43295</v>
      </c>
      <c r="AA3486" s="68">
        <v>43442</v>
      </c>
      <c r="AB3486">
        <v>89</v>
      </c>
      <c r="AC3486" t="s">
        <v>15616</v>
      </c>
    </row>
    <row r="3487" spans="1:29" x14ac:dyDescent="0.3">
      <c r="A3487" t="s">
        <v>2528</v>
      </c>
      <c r="B3487">
        <v>3156</v>
      </c>
      <c r="C3487" t="str">
        <f>VLOOKUP($B3487,Hosts!$A:$M,10,0)</f>
        <v>Within an hour</v>
      </c>
      <c r="D3487" s="70">
        <f>VLOOKUP($B3487,Hosts!$A:$M,11,0)</f>
        <v>1</v>
      </c>
      <c r="E3487" s="70">
        <f>VLOOKUP($B3487,Hosts!$A:$M,12,0)</f>
        <v>0.94</v>
      </c>
      <c r="F3487" t="str">
        <f>VLOOKUP($B3487,Hosts!$A:$M,13,0)</f>
        <v>Yes</v>
      </c>
      <c r="G3487" t="str">
        <f>INDEX(Hosts!$A:$M, MATCH(Places!$B3487,Hosts!$A:$A,0), MATCH(Places!G$1,Hosts!$A$1:$M$1,0))</f>
        <v>Within an hour</v>
      </c>
      <c r="H3487" s="70">
        <f>INDEX(Hosts!$A:$M, MATCH(Places!$B3487,Hosts!$A:$A,0), MATCH(Places!H$1,Hosts!$A$1:$M$1,0))</f>
        <v>1</v>
      </c>
      <c r="I3487" s="70">
        <f>INDEX(Hosts!$A:$M, MATCH(Places!$B3487,Hosts!$A:$A,0), MATCH(Places!I$1,Hosts!$A$1:$M$1,0))</f>
        <v>0.94</v>
      </c>
      <c r="J3487" t="str">
        <f>INDEX(Hosts!$A:$M, MATCH(Places!$B3487,Hosts!$A:$A,0), MATCH(Places!J$1,Hosts!$A$1:$M$1,0))</f>
        <v>Yes</v>
      </c>
      <c r="K3487">
        <v>21</v>
      </c>
      <c r="L3487" t="str">
        <f>VLOOKUP($K3487,Neighborhoods!$A:$C,2,0)</f>
        <v>Queens</v>
      </c>
      <c r="M3487" t="str">
        <f>VLOOKUP($K3487,Neighborhoods!$A:$C,3,0)</f>
        <v>Astoria</v>
      </c>
      <c r="N3487" t="str">
        <f>INDEX(Neighborhoods!$A:$C, MATCH(Places!$K3487,Neighborhoods!$A:$A,0), MATCH(Places!N$1,Neighborhoods!$A$1:$C$1,0))</f>
        <v>Queens</v>
      </c>
      <c r="O3487" t="str">
        <f>INDEX(Neighborhoods!$A:$C, MATCH(Places!$K3487,Neighborhoods!$A:$A,0), MATCH(Places!O$1,Neighborhoods!$A$1:$C$1,0))</f>
        <v>Astoria</v>
      </c>
      <c r="P3487" t="s">
        <v>11822</v>
      </c>
      <c r="Q3487" t="str">
        <f t="shared" si="216"/>
        <v>No</v>
      </c>
      <c r="R3487">
        <v>4</v>
      </c>
      <c r="S3487" t="str">
        <f t="shared" si="217"/>
        <v>Medium</v>
      </c>
      <c r="T3487" s="50">
        <v>78</v>
      </c>
      <c r="U3487" s="70">
        <f t="shared" si="218"/>
        <v>0.03</v>
      </c>
      <c r="V3487" s="52">
        <v>4.9000000000000004</v>
      </c>
      <c r="W3487" s="52" t="str" cm="1">
        <f t="array" ref="W3487">_xlfn.SWITCH(ROUND(V3487,0),5,"Excellent",4,"Good",3,"Ok","Bad")</f>
        <v>Excellent</v>
      </c>
      <c r="X3487">
        <v>41</v>
      </c>
      <c r="Y3487" t="str">
        <f t="shared" si="219"/>
        <v>No</v>
      </c>
      <c r="Z3487" s="68">
        <v>43360</v>
      </c>
      <c r="AA3487" s="68">
        <v>44057</v>
      </c>
      <c r="AB3487">
        <v>334</v>
      </c>
      <c r="AC3487" t="s">
        <v>15616</v>
      </c>
    </row>
    <row r="3488" spans="1:29" x14ac:dyDescent="0.3">
      <c r="A3488" t="s">
        <v>2529</v>
      </c>
      <c r="B3488">
        <v>3494</v>
      </c>
      <c r="C3488" t="str">
        <f>VLOOKUP($B3488,Hosts!$A:$M,10,0)</f>
        <v>Within an hour</v>
      </c>
      <c r="D3488" s="70">
        <f>VLOOKUP($B3488,Hosts!$A:$M,11,0)</f>
        <v>1</v>
      </c>
      <c r="E3488" s="70">
        <f>VLOOKUP($B3488,Hosts!$A:$M,12,0)</f>
        <v>0.89</v>
      </c>
      <c r="F3488" t="str">
        <f>VLOOKUP($B3488,Hosts!$A:$M,13,0)</f>
        <v>Yes</v>
      </c>
      <c r="G3488" t="str">
        <f>INDEX(Hosts!$A:$M, MATCH(Places!$B3488,Hosts!$A:$A,0), MATCH(Places!G$1,Hosts!$A$1:$M$1,0))</f>
        <v>Within an hour</v>
      </c>
      <c r="H3488" s="70">
        <f>INDEX(Hosts!$A:$M, MATCH(Places!$B3488,Hosts!$A:$A,0), MATCH(Places!H$1,Hosts!$A$1:$M$1,0))</f>
        <v>1</v>
      </c>
      <c r="I3488" s="70">
        <f>INDEX(Hosts!$A:$M, MATCH(Places!$B3488,Hosts!$A:$A,0), MATCH(Places!I$1,Hosts!$A$1:$M$1,0))</f>
        <v>0.89</v>
      </c>
      <c r="J3488" t="str">
        <f>INDEX(Hosts!$A:$M, MATCH(Places!$B3488,Hosts!$A:$A,0), MATCH(Places!J$1,Hosts!$A$1:$M$1,0))</f>
        <v>Yes</v>
      </c>
      <c r="K3488">
        <v>7</v>
      </c>
      <c r="L3488" t="str">
        <f>VLOOKUP($K3488,Neighborhoods!$A:$C,2,0)</f>
        <v>Brooklyn</v>
      </c>
      <c r="M3488" t="str">
        <f>VLOOKUP($K3488,Neighborhoods!$A:$C,3,0)</f>
        <v>Bedford-Stuyvesant</v>
      </c>
      <c r="N3488" t="str">
        <f>INDEX(Neighborhoods!$A:$C, MATCH(Places!$K3488,Neighborhoods!$A:$A,0), MATCH(Places!N$1,Neighborhoods!$A$1:$C$1,0))</f>
        <v>Brooklyn</v>
      </c>
      <c r="O3488" t="str">
        <f>INDEX(Neighborhoods!$A:$C, MATCH(Places!$K3488,Neighborhoods!$A:$A,0), MATCH(Places!O$1,Neighborhoods!$A$1:$C$1,0))</f>
        <v>Bedford-Stuyvesant</v>
      </c>
      <c r="P3488" t="s">
        <v>11822</v>
      </c>
      <c r="Q3488" t="str">
        <f t="shared" si="216"/>
        <v>No</v>
      </c>
      <c r="R3488">
        <v>6</v>
      </c>
      <c r="S3488" t="str">
        <f t="shared" si="217"/>
        <v>Large</v>
      </c>
      <c r="T3488" s="50">
        <v>142</v>
      </c>
      <c r="U3488" s="70">
        <f t="shared" si="218"/>
        <v>0.03</v>
      </c>
      <c r="V3488" s="52">
        <v>4.83</v>
      </c>
      <c r="W3488" s="52" t="str" cm="1">
        <f t="array" ref="W3488">_xlfn.SWITCH(ROUND(V3488,0),5,"Excellent",4,"Good",3,"Ok","Bad")</f>
        <v>Excellent</v>
      </c>
      <c r="X3488">
        <v>147</v>
      </c>
      <c r="Y3488" t="str">
        <f t="shared" si="219"/>
        <v>Yes</v>
      </c>
      <c r="Z3488" s="68">
        <v>43185</v>
      </c>
      <c r="AA3488" s="68">
        <v>44039</v>
      </c>
      <c r="AB3488">
        <v>160</v>
      </c>
      <c r="AC3488" t="s">
        <v>15615</v>
      </c>
    </row>
    <row r="3489" spans="1:29" x14ac:dyDescent="0.3">
      <c r="A3489" t="s">
        <v>2530</v>
      </c>
      <c r="B3489">
        <v>3355</v>
      </c>
      <c r="C3489" t="str">
        <f>VLOOKUP($B3489,Hosts!$A:$M,10,0)</f>
        <v>A few days or more</v>
      </c>
      <c r="D3489" s="70">
        <f>VLOOKUP($B3489,Hosts!$A:$M,11,0)</f>
        <v>0.2</v>
      </c>
      <c r="E3489" s="70">
        <f>VLOOKUP($B3489,Hosts!$A:$M,12,0)</f>
        <v>0.75</v>
      </c>
      <c r="F3489" t="str">
        <f>VLOOKUP($B3489,Hosts!$A:$M,13,0)</f>
        <v>No</v>
      </c>
      <c r="G3489" t="str">
        <f>INDEX(Hosts!$A:$M, MATCH(Places!$B3489,Hosts!$A:$A,0), MATCH(Places!G$1,Hosts!$A$1:$M$1,0))</f>
        <v>A few days or more</v>
      </c>
      <c r="H3489" s="70">
        <f>INDEX(Hosts!$A:$M, MATCH(Places!$B3489,Hosts!$A:$A,0), MATCH(Places!H$1,Hosts!$A$1:$M$1,0))</f>
        <v>0.2</v>
      </c>
      <c r="I3489" s="70">
        <f>INDEX(Hosts!$A:$M, MATCH(Places!$B3489,Hosts!$A:$A,0), MATCH(Places!I$1,Hosts!$A$1:$M$1,0))</f>
        <v>0.75</v>
      </c>
      <c r="J3489" t="str">
        <f>INDEX(Hosts!$A:$M, MATCH(Places!$B3489,Hosts!$A:$A,0), MATCH(Places!J$1,Hosts!$A$1:$M$1,0))</f>
        <v>No</v>
      </c>
      <c r="K3489">
        <v>8</v>
      </c>
      <c r="L3489" t="str">
        <f>VLOOKUP($K3489,Neighborhoods!$A:$C,2,0)</f>
        <v>Brooklyn</v>
      </c>
      <c r="M3489" t="str">
        <f>VLOOKUP($K3489,Neighborhoods!$A:$C,3,0)</f>
        <v>Bushwick</v>
      </c>
      <c r="N3489" t="str">
        <f>INDEX(Neighborhoods!$A:$C, MATCH(Places!$K3489,Neighborhoods!$A:$A,0), MATCH(Places!N$1,Neighborhoods!$A$1:$C$1,0))</f>
        <v>Brooklyn</v>
      </c>
      <c r="O3489" t="str">
        <f>INDEX(Neighborhoods!$A:$C, MATCH(Places!$K3489,Neighborhoods!$A:$A,0), MATCH(Places!O$1,Neighborhoods!$A$1:$C$1,0))</f>
        <v>Bushwick</v>
      </c>
      <c r="P3489" t="s">
        <v>1</v>
      </c>
      <c r="Q3489" t="str">
        <f t="shared" si="216"/>
        <v>Yes</v>
      </c>
      <c r="R3489">
        <v>2</v>
      </c>
      <c r="S3489" t="str">
        <f t="shared" si="217"/>
        <v>Small</v>
      </c>
      <c r="T3489" s="50">
        <v>69</v>
      </c>
      <c r="U3489" s="70">
        <f t="shared" si="218"/>
        <v>0.03</v>
      </c>
      <c r="V3489" s="52">
        <v>4.9800000000000004</v>
      </c>
      <c r="W3489" s="52" t="str" cm="1">
        <f t="array" ref="W3489">_xlfn.SWITCH(ROUND(V3489,0),5,"Excellent",4,"Good",3,"Ok","Bad")</f>
        <v>Excellent</v>
      </c>
      <c r="X3489">
        <v>42</v>
      </c>
      <c r="Y3489" t="str">
        <f t="shared" si="219"/>
        <v>No</v>
      </c>
      <c r="Z3489" s="68">
        <v>43213</v>
      </c>
      <c r="AA3489" s="68">
        <v>43827</v>
      </c>
      <c r="AB3489">
        <v>89</v>
      </c>
      <c r="AC3489" t="s">
        <v>15615</v>
      </c>
    </row>
    <row r="3490" spans="1:29" x14ac:dyDescent="0.3">
      <c r="A3490" t="s">
        <v>2531</v>
      </c>
      <c r="B3490">
        <v>3385</v>
      </c>
      <c r="C3490" t="str">
        <f>VLOOKUP($B3490,Hosts!$A:$M,10,0)</f>
        <v>Within an hour</v>
      </c>
      <c r="D3490" s="70">
        <f>VLOOKUP($B3490,Hosts!$A:$M,11,0)</f>
        <v>1</v>
      </c>
      <c r="E3490" s="70">
        <f>VLOOKUP($B3490,Hosts!$A:$M,12,0)</f>
        <v>0.94</v>
      </c>
      <c r="F3490" t="str">
        <f>VLOOKUP($B3490,Hosts!$A:$M,13,0)</f>
        <v>Yes</v>
      </c>
      <c r="G3490" t="str">
        <f>INDEX(Hosts!$A:$M, MATCH(Places!$B3490,Hosts!$A:$A,0), MATCH(Places!G$1,Hosts!$A$1:$M$1,0))</f>
        <v>Within an hour</v>
      </c>
      <c r="H3490" s="70">
        <f>INDEX(Hosts!$A:$M, MATCH(Places!$B3490,Hosts!$A:$A,0), MATCH(Places!H$1,Hosts!$A$1:$M$1,0))</f>
        <v>1</v>
      </c>
      <c r="I3490" s="70">
        <f>INDEX(Hosts!$A:$M, MATCH(Places!$B3490,Hosts!$A:$A,0), MATCH(Places!I$1,Hosts!$A$1:$M$1,0))</f>
        <v>0.94</v>
      </c>
      <c r="J3490" t="str">
        <f>INDEX(Hosts!$A:$M, MATCH(Places!$B3490,Hosts!$A:$A,0), MATCH(Places!J$1,Hosts!$A$1:$M$1,0))</f>
        <v>Yes</v>
      </c>
      <c r="K3490">
        <v>7</v>
      </c>
      <c r="L3490" t="str">
        <f>VLOOKUP($K3490,Neighborhoods!$A:$C,2,0)</f>
        <v>Brooklyn</v>
      </c>
      <c r="M3490" t="str">
        <f>VLOOKUP($K3490,Neighborhoods!$A:$C,3,0)</f>
        <v>Bedford-Stuyvesant</v>
      </c>
      <c r="N3490" t="str">
        <f>INDEX(Neighborhoods!$A:$C, MATCH(Places!$K3490,Neighborhoods!$A:$A,0), MATCH(Places!N$1,Neighborhoods!$A$1:$C$1,0))</f>
        <v>Brooklyn</v>
      </c>
      <c r="O3490" t="str">
        <f>INDEX(Neighborhoods!$A:$C, MATCH(Places!$K3490,Neighborhoods!$A:$A,0), MATCH(Places!O$1,Neighborhoods!$A$1:$C$1,0))</f>
        <v>Bedford-Stuyvesant</v>
      </c>
      <c r="P3490" t="s">
        <v>1</v>
      </c>
      <c r="Q3490" t="str">
        <f t="shared" si="216"/>
        <v>Yes</v>
      </c>
      <c r="R3490">
        <v>2</v>
      </c>
      <c r="S3490" t="str">
        <f t="shared" si="217"/>
        <v>Small</v>
      </c>
      <c r="T3490" s="50">
        <v>80</v>
      </c>
      <c r="U3490" s="70">
        <f t="shared" si="218"/>
        <v>0.03</v>
      </c>
      <c r="V3490" s="52">
        <v>4.93</v>
      </c>
      <c r="W3490" s="52" t="str" cm="1">
        <f t="array" ref="W3490">_xlfn.SWITCH(ROUND(V3490,0),5,"Excellent",4,"Good",3,"Ok","Bad")</f>
        <v>Excellent</v>
      </c>
      <c r="X3490">
        <v>67</v>
      </c>
      <c r="Y3490" t="str">
        <f t="shared" si="219"/>
        <v>No</v>
      </c>
      <c r="Z3490" s="68">
        <v>43205</v>
      </c>
      <c r="AA3490" s="68">
        <v>43814</v>
      </c>
      <c r="AB3490">
        <v>358</v>
      </c>
      <c r="AC3490" t="s">
        <v>15615</v>
      </c>
    </row>
    <row r="3491" spans="1:29" x14ac:dyDescent="0.3">
      <c r="A3491" t="s">
        <v>2532</v>
      </c>
      <c r="B3491">
        <v>1155</v>
      </c>
      <c r="C3491" t="str">
        <f>VLOOKUP($B3491,Hosts!$A:$M,10,0)</f>
        <v>Within an hour</v>
      </c>
      <c r="D3491" s="70">
        <f>VLOOKUP($B3491,Hosts!$A:$M,11,0)</f>
        <v>1</v>
      </c>
      <c r="E3491" s="70">
        <f>VLOOKUP($B3491,Hosts!$A:$M,12,0)</f>
        <v>0.2</v>
      </c>
      <c r="F3491" t="str">
        <f>VLOOKUP($B3491,Hosts!$A:$M,13,0)</f>
        <v>No</v>
      </c>
      <c r="G3491" t="str">
        <f>INDEX(Hosts!$A:$M, MATCH(Places!$B3491,Hosts!$A:$A,0), MATCH(Places!G$1,Hosts!$A$1:$M$1,0))</f>
        <v>Within an hour</v>
      </c>
      <c r="H3491" s="70">
        <f>INDEX(Hosts!$A:$M, MATCH(Places!$B3491,Hosts!$A:$A,0), MATCH(Places!H$1,Hosts!$A$1:$M$1,0))</f>
        <v>1</v>
      </c>
      <c r="I3491" s="70">
        <f>INDEX(Hosts!$A:$M, MATCH(Places!$B3491,Hosts!$A:$A,0), MATCH(Places!I$1,Hosts!$A$1:$M$1,0))</f>
        <v>0.2</v>
      </c>
      <c r="J3491" t="str">
        <f>INDEX(Hosts!$A:$M, MATCH(Places!$B3491,Hosts!$A:$A,0), MATCH(Places!J$1,Hosts!$A$1:$M$1,0))</f>
        <v>No</v>
      </c>
      <c r="K3491">
        <v>7</v>
      </c>
      <c r="L3491" t="str">
        <f>VLOOKUP($K3491,Neighborhoods!$A:$C,2,0)</f>
        <v>Brooklyn</v>
      </c>
      <c r="M3491" t="str">
        <f>VLOOKUP($K3491,Neighborhoods!$A:$C,3,0)</f>
        <v>Bedford-Stuyvesant</v>
      </c>
      <c r="N3491" t="str">
        <f>INDEX(Neighborhoods!$A:$C, MATCH(Places!$K3491,Neighborhoods!$A:$A,0), MATCH(Places!N$1,Neighborhoods!$A$1:$C$1,0))</f>
        <v>Brooklyn</v>
      </c>
      <c r="O3491" t="str">
        <f>INDEX(Neighborhoods!$A:$C, MATCH(Places!$K3491,Neighborhoods!$A:$A,0), MATCH(Places!O$1,Neighborhoods!$A$1:$C$1,0))</f>
        <v>Bedford-Stuyvesant</v>
      </c>
      <c r="P3491" t="s">
        <v>11822</v>
      </c>
      <c r="Q3491" t="str">
        <f t="shared" si="216"/>
        <v>No</v>
      </c>
      <c r="R3491">
        <v>2</v>
      </c>
      <c r="S3491" t="str">
        <f t="shared" si="217"/>
        <v>Small</v>
      </c>
      <c r="T3491" s="50">
        <v>135</v>
      </c>
      <c r="U3491" s="70">
        <f t="shared" si="218"/>
        <v>0.03</v>
      </c>
      <c r="V3491" s="52">
        <v>5</v>
      </c>
      <c r="W3491" s="52" t="str" cm="1">
        <f t="array" ref="W3491">_xlfn.SWITCH(ROUND(V3491,0),5,"Excellent",4,"Good",3,"Ok","Bad")</f>
        <v>Excellent</v>
      </c>
      <c r="X3491">
        <v>5</v>
      </c>
      <c r="Y3491" t="str">
        <f t="shared" si="219"/>
        <v>No</v>
      </c>
      <c r="Z3491" s="68">
        <v>43362</v>
      </c>
      <c r="AA3491" s="68">
        <v>43831</v>
      </c>
      <c r="AB3491">
        <v>365</v>
      </c>
      <c r="AC3491" t="s">
        <v>15615</v>
      </c>
    </row>
    <row r="3492" spans="1:29" x14ac:dyDescent="0.3">
      <c r="A3492" t="s">
        <v>2533</v>
      </c>
      <c r="B3492">
        <v>1731</v>
      </c>
      <c r="C3492" t="str">
        <f>VLOOKUP($B3492,Hosts!$A:$M,10,0)</f>
        <v>Within a day</v>
      </c>
      <c r="D3492" s="70">
        <f>VLOOKUP($B3492,Hosts!$A:$M,11,0)</f>
        <v>0.67</v>
      </c>
      <c r="E3492" s="70">
        <f>VLOOKUP($B3492,Hosts!$A:$M,12,0)</f>
        <v>0.8</v>
      </c>
      <c r="F3492" t="str">
        <f>VLOOKUP($B3492,Hosts!$A:$M,13,0)</f>
        <v>No</v>
      </c>
      <c r="G3492" t="str">
        <f>INDEX(Hosts!$A:$M, MATCH(Places!$B3492,Hosts!$A:$A,0), MATCH(Places!G$1,Hosts!$A$1:$M$1,0))</f>
        <v>Within a day</v>
      </c>
      <c r="H3492" s="70">
        <f>INDEX(Hosts!$A:$M, MATCH(Places!$B3492,Hosts!$A:$A,0), MATCH(Places!H$1,Hosts!$A$1:$M$1,0))</f>
        <v>0.67</v>
      </c>
      <c r="I3492" s="70">
        <f>INDEX(Hosts!$A:$M, MATCH(Places!$B3492,Hosts!$A:$A,0), MATCH(Places!I$1,Hosts!$A$1:$M$1,0))</f>
        <v>0.8</v>
      </c>
      <c r="J3492" t="str">
        <f>INDEX(Hosts!$A:$M, MATCH(Places!$B3492,Hosts!$A:$A,0), MATCH(Places!J$1,Hosts!$A$1:$M$1,0))</f>
        <v>No</v>
      </c>
      <c r="K3492">
        <v>21</v>
      </c>
      <c r="L3492" t="str">
        <f>VLOOKUP($K3492,Neighborhoods!$A:$C,2,0)</f>
        <v>Queens</v>
      </c>
      <c r="M3492" t="str">
        <f>VLOOKUP($K3492,Neighborhoods!$A:$C,3,0)</f>
        <v>Astoria</v>
      </c>
      <c r="N3492" t="str">
        <f>INDEX(Neighborhoods!$A:$C, MATCH(Places!$K3492,Neighborhoods!$A:$A,0), MATCH(Places!N$1,Neighborhoods!$A$1:$C$1,0))</f>
        <v>Queens</v>
      </c>
      <c r="O3492" t="str">
        <f>INDEX(Neighborhoods!$A:$C, MATCH(Places!$K3492,Neighborhoods!$A:$A,0), MATCH(Places!O$1,Neighborhoods!$A$1:$C$1,0))</f>
        <v>Astoria</v>
      </c>
      <c r="P3492" t="s">
        <v>1</v>
      </c>
      <c r="Q3492" t="str">
        <f t="shared" si="216"/>
        <v>Yes</v>
      </c>
      <c r="R3492">
        <v>2</v>
      </c>
      <c r="S3492" t="str">
        <f t="shared" si="217"/>
        <v>Small</v>
      </c>
      <c r="T3492" s="50">
        <v>55</v>
      </c>
      <c r="U3492" s="70">
        <f t="shared" si="218"/>
        <v>0.03</v>
      </c>
      <c r="V3492" s="52">
        <v>5</v>
      </c>
      <c r="W3492" s="52" t="str" cm="1">
        <f t="array" ref="W3492">_xlfn.SWITCH(ROUND(V3492,0),5,"Excellent",4,"Good",3,"Ok","Bad")</f>
        <v>Excellent</v>
      </c>
      <c r="X3492">
        <v>6</v>
      </c>
      <c r="Y3492" t="str">
        <f t="shared" si="219"/>
        <v>No</v>
      </c>
      <c r="Z3492" s="68">
        <v>43228</v>
      </c>
      <c r="AA3492" s="68">
        <v>43831</v>
      </c>
      <c r="AB3492">
        <v>178</v>
      </c>
      <c r="AC3492" t="s">
        <v>15616</v>
      </c>
    </row>
    <row r="3493" spans="1:29" x14ac:dyDescent="0.3">
      <c r="A3493" t="s">
        <v>2534</v>
      </c>
      <c r="B3493">
        <v>3341</v>
      </c>
      <c r="C3493" t="str">
        <f>VLOOKUP($B3493,Hosts!$A:$M,10,0)</f>
        <v>Within a day</v>
      </c>
      <c r="D3493" s="70">
        <f>VLOOKUP($B3493,Hosts!$A:$M,11,0)</f>
        <v>0.71</v>
      </c>
      <c r="E3493" s="70">
        <f>VLOOKUP($B3493,Hosts!$A:$M,12,0)</f>
        <v>1</v>
      </c>
      <c r="F3493" t="str">
        <f>VLOOKUP($B3493,Hosts!$A:$M,13,0)</f>
        <v>Yes</v>
      </c>
      <c r="G3493" t="str">
        <f>INDEX(Hosts!$A:$M, MATCH(Places!$B3493,Hosts!$A:$A,0), MATCH(Places!G$1,Hosts!$A$1:$M$1,0))</f>
        <v>Within a day</v>
      </c>
      <c r="H3493" s="70">
        <f>INDEX(Hosts!$A:$M, MATCH(Places!$B3493,Hosts!$A:$A,0), MATCH(Places!H$1,Hosts!$A$1:$M$1,0))</f>
        <v>0.71</v>
      </c>
      <c r="I3493" s="70">
        <f>INDEX(Hosts!$A:$M, MATCH(Places!$B3493,Hosts!$A:$A,0), MATCH(Places!I$1,Hosts!$A$1:$M$1,0))</f>
        <v>1</v>
      </c>
      <c r="J3493" t="str">
        <f>INDEX(Hosts!$A:$M, MATCH(Places!$B3493,Hosts!$A:$A,0), MATCH(Places!J$1,Hosts!$A$1:$M$1,0))</f>
        <v>Yes</v>
      </c>
      <c r="K3493">
        <v>21</v>
      </c>
      <c r="L3493" t="str">
        <f>VLOOKUP($K3493,Neighborhoods!$A:$C,2,0)</f>
        <v>Queens</v>
      </c>
      <c r="M3493" t="str">
        <f>VLOOKUP($K3493,Neighborhoods!$A:$C,3,0)</f>
        <v>Astoria</v>
      </c>
      <c r="N3493" t="str">
        <f>INDEX(Neighborhoods!$A:$C, MATCH(Places!$K3493,Neighborhoods!$A:$A,0), MATCH(Places!N$1,Neighborhoods!$A$1:$C$1,0))</f>
        <v>Queens</v>
      </c>
      <c r="O3493" t="str">
        <f>INDEX(Neighborhoods!$A:$C, MATCH(Places!$K3493,Neighborhoods!$A:$A,0), MATCH(Places!O$1,Neighborhoods!$A$1:$C$1,0))</f>
        <v>Astoria</v>
      </c>
      <c r="P3493" t="s">
        <v>1</v>
      </c>
      <c r="Q3493" t="str">
        <f t="shared" si="216"/>
        <v>Yes</v>
      </c>
      <c r="R3493">
        <v>2</v>
      </c>
      <c r="S3493" t="str">
        <f t="shared" si="217"/>
        <v>Small</v>
      </c>
      <c r="T3493" s="50">
        <v>45</v>
      </c>
      <c r="U3493" s="70">
        <f t="shared" si="218"/>
        <v>0.03</v>
      </c>
      <c r="V3493" s="52">
        <v>4.6500000000000004</v>
      </c>
      <c r="W3493" s="52" t="str" cm="1">
        <f t="array" ref="W3493">_xlfn.SWITCH(ROUND(V3493,0),5,"Excellent",4,"Good",3,"Ok","Bad")</f>
        <v>Excellent</v>
      </c>
      <c r="X3493">
        <v>49</v>
      </c>
      <c r="Y3493" t="str">
        <f t="shared" si="219"/>
        <v>No</v>
      </c>
      <c r="Z3493" s="68">
        <v>43209</v>
      </c>
      <c r="AA3493" s="68">
        <v>43900</v>
      </c>
      <c r="AB3493">
        <v>349</v>
      </c>
      <c r="AC3493" t="s">
        <v>15616</v>
      </c>
    </row>
    <row r="3494" spans="1:29" x14ac:dyDescent="0.3">
      <c r="A3494" t="s">
        <v>15389</v>
      </c>
      <c r="B3494">
        <v>1733</v>
      </c>
      <c r="C3494" t="str">
        <f>VLOOKUP($B3494,Hosts!$A:$M,10,0)</f>
        <v>Within a day</v>
      </c>
      <c r="D3494" s="70">
        <f>VLOOKUP($B3494,Hosts!$A:$M,11,0)</f>
        <v>1</v>
      </c>
      <c r="E3494" s="70">
        <f>VLOOKUP($B3494,Hosts!$A:$M,12,0)</f>
        <v>0.67</v>
      </c>
      <c r="F3494" t="str">
        <f>VLOOKUP($B3494,Hosts!$A:$M,13,0)</f>
        <v>No</v>
      </c>
      <c r="G3494" t="str">
        <f>INDEX(Hosts!$A:$M, MATCH(Places!$B3494,Hosts!$A:$A,0), MATCH(Places!G$1,Hosts!$A$1:$M$1,0))</f>
        <v>Within a day</v>
      </c>
      <c r="H3494" s="70">
        <f>INDEX(Hosts!$A:$M, MATCH(Places!$B3494,Hosts!$A:$A,0), MATCH(Places!H$1,Hosts!$A$1:$M$1,0))</f>
        <v>1</v>
      </c>
      <c r="I3494" s="70">
        <f>INDEX(Hosts!$A:$M, MATCH(Places!$B3494,Hosts!$A:$A,0), MATCH(Places!I$1,Hosts!$A$1:$M$1,0))</f>
        <v>0.67</v>
      </c>
      <c r="J3494" t="str">
        <f>INDEX(Hosts!$A:$M, MATCH(Places!$B3494,Hosts!$A:$A,0), MATCH(Places!J$1,Hosts!$A$1:$M$1,0))</f>
        <v>No</v>
      </c>
      <c r="K3494">
        <v>8</v>
      </c>
      <c r="L3494" t="str">
        <f>VLOOKUP($K3494,Neighborhoods!$A:$C,2,0)</f>
        <v>Brooklyn</v>
      </c>
      <c r="M3494" t="str">
        <f>VLOOKUP($K3494,Neighborhoods!$A:$C,3,0)</f>
        <v>Bushwick</v>
      </c>
      <c r="N3494" t="str">
        <f>INDEX(Neighborhoods!$A:$C, MATCH(Places!$K3494,Neighborhoods!$A:$A,0), MATCH(Places!N$1,Neighborhoods!$A$1:$C$1,0))</f>
        <v>Brooklyn</v>
      </c>
      <c r="O3494" t="str">
        <f>INDEX(Neighborhoods!$A:$C, MATCH(Places!$K3494,Neighborhoods!$A:$A,0), MATCH(Places!O$1,Neighborhoods!$A$1:$C$1,0))</f>
        <v>Bushwick</v>
      </c>
      <c r="P3494" t="s">
        <v>11822</v>
      </c>
      <c r="Q3494" t="str">
        <f t="shared" si="216"/>
        <v>No</v>
      </c>
      <c r="R3494">
        <v>2</v>
      </c>
      <c r="S3494" t="str">
        <f t="shared" si="217"/>
        <v>Small</v>
      </c>
      <c r="T3494" s="50">
        <v>85</v>
      </c>
      <c r="U3494" s="70">
        <f t="shared" si="218"/>
        <v>0.03</v>
      </c>
      <c r="V3494" s="52">
        <v>5</v>
      </c>
      <c r="W3494" s="52" t="str" cm="1">
        <f t="array" ref="W3494">_xlfn.SWITCH(ROUND(V3494,0),5,"Excellent",4,"Good",3,"Ok","Bad")</f>
        <v>Excellent</v>
      </c>
      <c r="X3494">
        <v>4</v>
      </c>
      <c r="Y3494" t="str">
        <f t="shared" si="219"/>
        <v>No</v>
      </c>
      <c r="Z3494" s="68">
        <v>43187</v>
      </c>
      <c r="AA3494" s="68">
        <v>43807</v>
      </c>
      <c r="AB3494">
        <v>0</v>
      </c>
      <c r="AC3494" t="s">
        <v>15615</v>
      </c>
    </row>
    <row r="3495" spans="1:29" x14ac:dyDescent="0.3">
      <c r="A3495" t="s">
        <v>2536</v>
      </c>
      <c r="B3495">
        <v>2035</v>
      </c>
      <c r="C3495" t="str">
        <f>VLOOKUP($B3495,Hosts!$A:$M,10,0)</f>
        <v>Within a day</v>
      </c>
      <c r="D3495" s="70">
        <f>VLOOKUP($B3495,Hosts!$A:$M,11,0)</f>
        <v>1</v>
      </c>
      <c r="E3495" s="70">
        <f>VLOOKUP($B3495,Hosts!$A:$M,12,0)</f>
        <v>1</v>
      </c>
      <c r="F3495" t="str">
        <f>VLOOKUP($B3495,Hosts!$A:$M,13,0)</f>
        <v>Yes</v>
      </c>
      <c r="G3495" t="str">
        <f>INDEX(Hosts!$A:$M, MATCH(Places!$B3495,Hosts!$A:$A,0), MATCH(Places!G$1,Hosts!$A$1:$M$1,0))</f>
        <v>Within a day</v>
      </c>
      <c r="H3495" s="70">
        <f>INDEX(Hosts!$A:$M, MATCH(Places!$B3495,Hosts!$A:$A,0), MATCH(Places!H$1,Hosts!$A$1:$M$1,0))</f>
        <v>1</v>
      </c>
      <c r="I3495" s="70">
        <f>INDEX(Hosts!$A:$M, MATCH(Places!$B3495,Hosts!$A:$A,0), MATCH(Places!I$1,Hosts!$A$1:$M$1,0))</f>
        <v>1</v>
      </c>
      <c r="J3495" t="str">
        <f>INDEX(Hosts!$A:$M, MATCH(Places!$B3495,Hosts!$A:$A,0), MATCH(Places!J$1,Hosts!$A$1:$M$1,0))</f>
        <v>Yes</v>
      </c>
      <c r="K3495">
        <v>7</v>
      </c>
      <c r="L3495" t="str">
        <f>VLOOKUP($K3495,Neighborhoods!$A:$C,2,0)</f>
        <v>Brooklyn</v>
      </c>
      <c r="M3495" t="str">
        <f>VLOOKUP($K3495,Neighborhoods!$A:$C,3,0)</f>
        <v>Bedford-Stuyvesant</v>
      </c>
      <c r="N3495" t="str">
        <f>INDEX(Neighborhoods!$A:$C, MATCH(Places!$K3495,Neighborhoods!$A:$A,0), MATCH(Places!N$1,Neighborhoods!$A$1:$C$1,0))</f>
        <v>Brooklyn</v>
      </c>
      <c r="O3495" t="str">
        <f>INDEX(Neighborhoods!$A:$C, MATCH(Places!$K3495,Neighborhoods!$A:$A,0), MATCH(Places!O$1,Neighborhoods!$A$1:$C$1,0))</f>
        <v>Bedford-Stuyvesant</v>
      </c>
      <c r="P3495" t="s">
        <v>1</v>
      </c>
      <c r="Q3495" t="str">
        <f t="shared" si="216"/>
        <v>Yes</v>
      </c>
      <c r="R3495">
        <v>2</v>
      </c>
      <c r="S3495" t="str">
        <f t="shared" si="217"/>
        <v>Small</v>
      </c>
      <c r="T3495" s="50">
        <v>103</v>
      </c>
      <c r="U3495" s="70">
        <f t="shared" si="218"/>
        <v>0.03</v>
      </c>
      <c r="V3495" s="52">
        <v>4.84</v>
      </c>
      <c r="W3495" s="52" t="str" cm="1">
        <f t="array" ref="W3495">_xlfn.SWITCH(ROUND(V3495,0),5,"Excellent",4,"Good",3,"Ok","Bad")</f>
        <v>Excellent</v>
      </c>
      <c r="X3495">
        <v>88</v>
      </c>
      <c r="Y3495" t="str">
        <f t="shared" si="219"/>
        <v>No</v>
      </c>
      <c r="Z3495" s="68">
        <v>43185</v>
      </c>
      <c r="AA3495" s="68">
        <v>43877</v>
      </c>
      <c r="AB3495">
        <v>89</v>
      </c>
      <c r="AC3495" t="s">
        <v>15616</v>
      </c>
    </row>
    <row r="3496" spans="1:29" x14ac:dyDescent="0.3">
      <c r="A3496" t="s">
        <v>13125</v>
      </c>
      <c r="B3496">
        <v>3498</v>
      </c>
      <c r="C3496" t="str">
        <f>VLOOKUP($B3496,Hosts!$A:$M,10,0)</f>
        <v>Within an hour</v>
      </c>
      <c r="D3496" s="70">
        <f>VLOOKUP($B3496,Hosts!$A:$M,11,0)</f>
        <v>1</v>
      </c>
      <c r="E3496" s="70">
        <f>VLOOKUP($B3496,Hosts!$A:$M,12,0)</f>
        <v>0.72</v>
      </c>
      <c r="F3496" t="str">
        <f>VLOOKUP($B3496,Hosts!$A:$M,13,0)</f>
        <v>Yes</v>
      </c>
      <c r="G3496" t="str">
        <f>INDEX(Hosts!$A:$M, MATCH(Places!$B3496,Hosts!$A:$A,0), MATCH(Places!G$1,Hosts!$A$1:$M$1,0))</f>
        <v>Within an hour</v>
      </c>
      <c r="H3496" s="70">
        <f>INDEX(Hosts!$A:$M, MATCH(Places!$B3496,Hosts!$A:$A,0), MATCH(Places!H$1,Hosts!$A$1:$M$1,0))</f>
        <v>1</v>
      </c>
      <c r="I3496" s="70">
        <f>INDEX(Hosts!$A:$M, MATCH(Places!$B3496,Hosts!$A:$A,0), MATCH(Places!I$1,Hosts!$A$1:$M$1,0))</f>
        <v>0.72</v>
      </c>
      <c r="J3496" t="str">
        <f>INDEX(Hosts!$A:$M, MATCH(Places!$B3496,Hosts!$A:$A,0), MATCH(Places!J$1,Hosts!$A$1:$M$1,0))</f>
        <v>Yes</v>
      </c>
      <c r="K3496">
        <v>7</v>
      </c>
      <c r="L3496" t="str">
        <f>VLOOKUP($K3496,Neighborhoods!$A:$C,2,0)</f>
        <v>Brooklyn</v>
      </c>
      <c r="M3496" t="str">
        <f>VLOOKUP($K3496,Neighborhoods!$A:$C,3,0)</f>
        <v>Bedford-Stuyvesant</v>
      </c>
      <c r="N3496" t="str">
        <f>INDEX(Neighborhoods!$A:$C, MATCH(Places!$K3496,Neighborhoods!$A:$A,0), MATCH(Places!N$1,Neighborhoods!$A$1:$C$1,0))</f>
        <v>Brooklyn</v>
      </c>
      <c r="O3496" t="str">
        <f>INDEX(Neighborhoods!$A:$C, MATCH(Places!$K3496,Neighborhoods!$A:$A,0), MATCH(Places!O$1,Neighborhoods!$A$1:$C$1,0))</f>
        <v>Bedford-Stuyvesant</v>
      </c>
      <c r="P3496" t="s">
        <v>11822</v>
      </c>
      <c r="Q3496" t="str">
        <f t="shared" si="216"/>
        <v>No</v>
      </c>
      <c r="R3496">
        <v>2</v>
      </c>
      <c r="S3496" t="str">
        <f t="shared" si="217"/>
        <v>Small</v>
      </c>
      <c r="T3496" s="50">
        <v>90</v>
      </c>
      <c r="U3496" s="70">
        <f t="shared" si="218"/>
        <v>0.03</v>
      </c>
      <c r="V3496" s="52">
        <v>4.99</v>
      </c>
      <c r="W3496" s="52" t="str" cm="1">
        <f t="array" ref="W3496">_xlfn.SWITCH(ROUND(V3496,0),5,"Excellent",4,"Good",3,"Ok","Bad")</f>
        <v>Excellent</v>
      </c>
      <c r="X3496">
        <v>127</v>
      </c>
      <c r="Y3496" t="str">
        <f t="shared" si="219"/>
        <v>Yes</v>
      </c>
      <c r="Z3496" s="68">
        <v>43212</v>
      </c>
      <c r="AA3496" s="68">
        <v>44056</v>
      </c>
      <c r="AB3496">
        <v>1</v>
      </c>
      <c r="AC3496" t="s">
        <v>15615</v>
      </c>
    </row>
    <row r="3497" spans="1:29" x14ac:dyDescent="0.3">
      <c r="A3497" t="s">
        <v>2537</v>
      </c>
      <c r="B3497">
        <v>3470</v>
      </c>
      <c r="C3497" t="str">
        <f>VLOOKUP($B3497,Hosts!$A:$M,10,0)</f>
        <v>Within a few hours</v>
      </c>
      <c r="D3497" s="70">
        <f>VLOOKUP($B3497,Hosts!$A:$M,11,0)</f>
        <v>1</v>
      </c>
      <c r="E3497" s="70">
        <f>VLOOKUP($B3497,Hosts!$A:$M,12,0)</f>
        <v>0.85</v>
      </c>
      <c r="F3497" t="str">
        <f>VLOOKUP($B3497,Hosts!$A:$M,13,0)</f>
        <v>Yes</v>
      </c>
      <c r="G3497" t="str">
        <f>INDEX(Hosts!$A:$M, MATCH(Places!$B3497,Hosts!$A:$A,0), MATCH(Places!G$1,Hosts!$A$1:$M$1,0))</f>
        <v>Within a few hours</v>
      </c>
      <c r="H3497" s="70">
        <f>INDEX(Hosts!$A:$M, MATCH(Places!$B3497,Hosts!$A:$A,0), MATCH(Places!H$1,Hosts!$A$1:$M$1,0))</f>
        <v>1</v>
      </c>
      <c r="I3497" s="70">
        <f>INDEX(Hosts!$A:$M, MATCH(Places!$B3497,Hosts!$A:$A,0), MATCH(Places!I$1,Hosts!$A$1:$M$1,0))</f>
        <v>0.85</v>
      </c>
      <c r="J3497" t="str">
        <f>INDEX(Hosts!$A:$M, MATCH(Places!$B3497,Hosts!$A:$A,0), MATCH(Places!J$1,Hosts!$A$1:$M$1,0))</f>
        <v>Yes</v>
      </c>
      <c r="K3497">
        <v>10</v>
      </c>
      <c r="L3497" t="str">
        <f>VLOOKUP($K3497,Neighborhoods!$A:$C,2,0)</f>
        <v>Brooklyn</v>
      </c>
      <c r="M3497" t="str">
        <f>VLOOKUP($K3497,Neighborhoods!$A:$C,3,0)</f>
        <v>East Flatbush</v>
      </c>
      <c r="N3497" t="str">
        <f>INDEX(Neighborhoods!$A:$C, MATCH(Places!$K3497,Neighborhoods!$A:$A,0), MATCH(Places!N$1,Neighborhoods!$A$1:$C$1,0))</f>
        <v>Brooklyn</v>
      </c>
      <c r="O3497" t="str">
        <f>INDEX(Neighborhoods!$A:$C, MATCH(Places!$K3497,Neighborhoods!$A:$A,0), MATCH(Places!O$1,Neighborhoods!$A$1:$C$1,0))</f>
        <v>East Flatbush</v>
      </c>
      <c r="P3497" t="s">
        <v>1</v>
      </c>
      <c r="Q3497" t="str">
        <f t="shared" si="216"/>
        <v>Yes</v>
      </c>
      <c r="R3497">
        <v>2</v>
      </c>
      <c r="S3497" t="str">
        <f t="shared" si="217"/>
        <v>Small</v>
      </c>
      <c r="T3497" s="50">
        <v>50</v>
      </c>
      <c r="U3497" s="70">
        <f t="shared" si="218"/>
        <v>0.03</v>
      </c>
      <c r="V3497" s="52">
        <v>4.92</v>
      </c>
      <c r="W3497" s="52" t="str" cm="1">
        <f t="array" ref="W3497">_xlfn.SWITCH(ROUND(V3497,0),5,"Excellent",4,"Good",3,"Ok","Bad")</f>
        <v>Excellent</v>
      </c>
      <c r="X3497">
        <v>48</v>
      </c>
      <c r="Y3497" t="str">
        <f t="shared" si="219"/>
        <v>No</v>
      </c>
      <c r="Z3497" s="68">
        <v>43417</v>
      </c>
      <c r="AA3497" s="68">
        <v>44039</v>
      </c>
      <c r="AB3497">
        <v>4</v>
      </c>
      <c r="AC3497" t="s">
        <v>15615</v>
      </c>
    </row>
    <row r="3498" spans="1:29" x14ac:dyDescent="0.3">
      <c r="A3498" t="s">
        <v>2538</v>
      </c>
      <c r="B3498">
        <v>2351</v>
      </c>
      <c r="C3498" t="str">
        <f>VLOOKUP($B3498,Hosts!$A:$M,10,0)</f>
        <v>Within an hour</v>
      </c>
      <c r="D3498" s="70">
        <f>VLOOKUP($B3498,Hosts!$A:$M,11,0)</f>
        <v>1</v>
      </c>
      <c r="E3498" s="70">
        <f>VLOOKUP($B3498,Hosts!$A:$M,12,0)</f>
        <v>0.98</v>
      </c>
      <c r="F3498" t="str">
        <f>VLOOKUP($B3498,Hosts!$A:$M,13,0)</f>
        <v>No</v>
      </c>
      <c r="G3498" t="str">
        <f>INDEX(Hosts!$A:$M, MATCH(Places!$B3498,Hosts!$A:$A,0), MATCH(Places!G$1,Hosts!$A$1:$M$1,0))</f>
        <v>Within an hour</v>
      </c>
      <c r="H3498" s="70">
        <f>INDEX(Hosts!$A:$M, MATCH(Places!$B3498,Hosts!$A:$A,0), MATCH(Places!H$1,Hosts!$A$1:$M$1,0))</f>
        <v>1</v>
      </c>
      <c r="I3498" s="70">
        <f>INDEX(Hosts!$A:$M, MATCH(Places!$B3498,Hosts!$A:$A,0), MATCH(Places!I$1,Hosts!$A$1:$M$1,0))</f>
        <v>0.98</v>
      </c>
      <c r="J3498" t="str">
        <f>INDEX(Hosts!$A:$M, MATCH(Places!$B3498,Hosts!$A:$A,0), MATCH(Places!J$1,Hosts!$A$1:$M$1,0))</f>
        <v>No</v>
      </c>
      <c r="K3498">
        <v>8</v>
      </c>
      <c r="L3498" t="str">
        <f>VLOOKUP($K3498,Neighborhoods!$A:$C,2,0)</f>
        <v>Brooklyn</v>
      </c>
      <c r="M3498" t="str">
        <f>VLOOKUP($K3498,Neighborhoods!$A:$C,3,0)</f>
        <v>Bushwick</v>
      </c>
      <c r="N3498" t="str">
        <f>INDEX(Neighborhoods!$A:$C, MATCH(Places!$K3498,Neighborhoods!$A:$A,0), MATCH(Places!N$1,Neighborhoods!$A$1:$C$1,0))</f>
        <v>Brooklyn</v>
      </c>
      <c r="O3498" t="str">
        <f>INDEX(Neighborhoods!$A:$C, MATCH(Places!$K3498,Neighborhoods!$A:$A,0), MATCH(Places!O$1,Neighborhoods!$A$1:$C$1,0))</f>
        <v>Bushwick</v>
      </c>
      <c r="P3498" t="s">
        <v>1</v>
      </c>
      <c r="Q3498" t="str">
        <f t="shared" si="216"/>
        <v>Yes</v>
      </c>
      <c r="R3498">
        <v>2</v>
      </c>
      <c r="S3498" t="str">
        <f t="shared" si="217"/>
        <v>Small</v>
      </c>
      <c r="T3498" s="50">
        <v>83</v>
      </c>
      <c r="U3498" s="70">
        <f t="shared" si="218"/>
        <v>0.03</v>
      </c>
      <c r="V3498" s="52">
        <v>4.82</v>
      </c>
      <c r="W3498" s="52" t="str" cm="1">
        <f t="array" ref="W3498">_xlfn.SWITCH(ROUND(V3498,0),5,"Excellent",4,"Good",3,"Ok","Bad")</f>
        <v>Excellent</v>
      </c>
      <c r="X3498">
        <v>79</v>
      </c>
      <c r="Y3498" t="str">
        <f t="shared" si="219"/>
        <v>No</v>
      </c>
      <c r="Z3498" s="68">
        <v>43205</v>
      </c>
      <c r="AA3498" s="68">
        <v>43906</v>
      </c>
      <c r="AB3498">
        <v>61</v>
      </c>
      <c r="AC3498" t="s">
        <v>15616</v>
      </c>
    </row>
    <row r="3499" spans="1:29" x14ac:dyDescent="0.3">
      <c r="A3499" t="s">
        <v>2539</v>
      </c>
      <c r="B3499">
        <v>2757</v>
      </c>
      <c r="C3499" t="str">
        <f>VLOOKUP($B3499,Hosts!$A:$M,10,0)</f>
        <v>Within an hour</v>
      </c>
      <c r="D3499" s="70">
        <f>VLOOKUP($B3499,Hosts!$A:$M,11,0)</f>
        <v>0.9</v>
      </c>
      <c r="E3499" s="70">
        <f>VLOOKUP($B3499,Hosts!$A:$M,12,0)</f>
        <v>0.97</v>
      </c>
      <c r="F3499" t="str">
        <f>VLOOKUP($B3499,Hosts!$A:$M,13,0)</f>
        <v>No</v>
      </c>
      <c r="G3499" t="str">
        <f>INDEX(Hosts!$A:$M, MATCH(Places!$B3499,Hosts!$A:$A,0), MATCH(Places!G$1,Hosts!$A$1:$M$1,0))</f>
        <v>Within an hour</v>
      </c>
      <c r="H3499" s="70">
        <f>INDEX(Hosts!$A:$M, MATCH(Places!$B3499,Hosts!$A:$A,0), MATCH(Places!H$1,Hosts!$A$1:$M$1,0))</f>
        <v>0.9</v>
      </c>
      <c r="I3499" s="70">
        <f>INDEX(Hosts!$A:$M, MATCH(Places!$B3499,Hosts!$A:$A,0), MATCH(Places!I$1,Hosts!$A$1:$M$1,0))</f>
        <v>0.97</v>
      </c>
      <c r="J3499" t="str">
        <f>INDEX(Hosts!$A:$M, MATCH(Places!$B3499,Hosts!$A:$A,0), MATCH(Places!J$1,Hosts!$A$1:$M$1,0))</f>
        <v>No</v>
      </c>
      <c r="K3499">
        <v>14</v>
      </c>
      <c r="L3499" t="str">
        <f>VLOOKUP($K3499,Neighborhoods!$A:$C,2,0)</f>
        <v>Manhattan</v>
      </c>
      <c r="M3499" t="str">
        <f>VLOOKUP($K3499,Neighborhoods!$A:$C,3,0)</f>
        <v>East Harlem</v>
      </c>
      <c r="N3499" t="str">
        <f>INDEX(Neighborhoods!$A:$C, MATCH(Places!$K3499,Neighborhoods!$A:$A,0), MATCH(Places!N$1,Neighborhoods!$A$1:$C$1,0))</f>
        <v>Manhattan</v>
      </c>
      <c r="O3499" t="str">
        <f>INDEX(Neighborhoods!$A:$C, MATCH(Places!$K3499,Neighborhoods!$A:$A,0), MATCH(Places!O$1,Neighborhoods!$A$1:$C$1,0))</f>
        <v>East Harlem</v>
      </c>
      <c r="P3499" t="s">
        <v>11822</v>
      </c>
      <c r="Q3499" t="str">
        <f t="shared" si="216"/>
        <v>No</v>
      </c>
      <c r="R3499">
        <v>4</v>
      </c>
      <c r="S3499" t="str">
        <f t="shared" si="217"/>
        <v>Medium</v>
      </c>
      <c r="T3499" s="50">
        <v>140</v>
      </c>
      <c r="U3499" s="70">
        <f t="shared" si="218"/>
        <v>0.03</v>
      </c>
      <c r="V3499" s="52">
        <v>4.4400000000000004</v>
      </c>
      <c r="W3499" s="52" t="str" cm="1">
        <f t="array" ref="W3499">_xlfn.SWITCH(ROUND(V3499,0),5,"Excellent",4,"Good",3,"Ok","Bad")</f>
        <v>Good</v>
      </c>
      <c r="X3499">
        <v>121</v>
      </c>
      <c r="Y3499" t="str">
        <f t="shared" si="219"/>
        <v>No</v>
      </c>
      <c r="Z3499" s="68">
        <v>43216</v>
      </c>
      <c r="AA3499" s="68">
        <v>44043</v>
      </c>
      <c r="AB3499">
        <v>0</v>
      </c>
      <c r="AC3499" t="s">
        <v>15616</v>
      </c>
    </row>
    <row r="3500" spans="1:29" x14ac:dyDescent="0.3">
      <c r="A3500" t="s">
        <v>2540</v>
      </c>
      <c r="B3500">
        <v>3234</v>
      </c>
      <c r="C3500" t="str">
        <f>VLOOKUP($B3500,Hosts!$A:$M,10,0)</f>
        <v>Within an hour</v>
      </c>
      <c r="D3500" s="70">
        <f>VLOOKUP($B3500,Hosts!$A:$M,11,0)</f>
        <v>1</v>
      </c>
      <c r="E3500" s="70">
        <f>VLOOKUP($B3500,Hosts!$A:$M,12,0)</f>
        <v>1</v>
      </c>
      <c r="F3500" t="str">
        <f>VLOOKUP($B3500,Hosts!$A:$M,13,0)</f>
        <v>No</v>
      </c>
      <c r="G3500" t="str">
        <f>INDEX(Hosts!$A:$M, MATCH(Places!$B3500,Hosts!$A:$A,0), MATCH(Places!G$1,Hosts!$A$1:$M$1,0))</f>
        <v>Within an hour</v>
      </c>
      <c r="H3500" s="70">
        <f>INDEX(Hosts!$A:$M, MATCH(Places!$B3500,Hosts!$A:$A,0), MATCH(Places!H$1,Hosts!$A$1:$M$1,0))</f>
        <v>1</v>
      </c>
      <c r="I3500" s="70">
        <f>INDEX(Hosts!$A:$M, MATCH(Places!$B3500,Hosts!$A:$A,0), MATCH(Places!I$1,Hosts!$A$1:$M$1,0))</f>
        <v>1</v>
      </c>
      <c r="J3500" t="str">
        <f>INDEX(Hosts!$A:$M, MATCH(Places!$B3500,Hosts!$A:$A,0), MATCH(Places!J$1,Hosts!$A$1:$M$1,0))</f>
        <v>No</v>
      </c>
      <c r="K3500">
        <v>12</v>
      </c>
      <c r="L3500" t="str">
        <f>VLOOKUP($K3500,Neighborhoods!$A:$C,2,0)</f>
        <v>Brooklyn</v>
      </c>
      <c r="M3500" t="str">
        <f>VLOOKUP($K3500,Neighborhoods!$A:$C,3,0)</f>
        <v>Williamsburg</v>
      </c>
      <c r="N3500" t="str">
        <f>INDEX(Neighborhoods!$A:$C, MATCH(Places!$K3500,Neighborhoods!$A:$A,0), MATCH(Places!N$1,Neighborhoods!$A$1:$C$1,0))</f>
        <v>Brooklyn</v>
      </c>
      <c r="O3500" t="str">
        <f>INDEX(Neighborhoods!$A:$C, MATCH(Places!$K3500,Neighborhoods!$A:$A,0), MATCH(Places!O$1,Neighborhoods!$A$1:$C$1,0))</f>
        <v>Williamsburg</v>
      </c>
      <c r="P3500" t="s">
        <v>1</v>
      </c>
      <c r="Q3500" t="str">
        <f t="shared" si="216"/>
        <v>Yes</v>
      </c>
      <c r="R3500">
        <v>2</v>
      </c>
      <c r="S3500" t="str">
        <f t="shared" si="217"/>
        <v>Small</v>
      </c>
      <c r="T3500" s="50">
        <v>55</v>
      </c>
      <c r="U3500" s="70">
        <f t="shared" si="218"/>
        <v>0.03</v>
      </c>
      <c r="V3500" s="52">
        <v>4.57</v>
      </c>
      <c r="W3500" s="52" t="str" cm="1">
        <f t="array" ref="W3500">_xlfn.SWITCH(ROUND(V3500,0),5,"Excellent",4,"Good",3,"Ok","Bad")</f>
        <v>Excellent</v>
      </c>
      <c r="X3500">
        <v>14</v>
      </c>
      <c r="Y3500" t="str">
        <f t="shared" si="219"/>
        <v>No</v>
      </c>
      <c r="Z3500" s="68">
        <v>43234</v>
      </c>
      <c r="AA3500" s="68">
        <v>43709</v>
      </c>
      <c r="AB3500">
        <v>24</v>
      </c>
      <c r="AC3500" t="s">
        <v>15615</v>
      </c>
    </row>
    <row r="3501" spans="1:29" x14ac:dyDescent="0.3">
      <c r="A3501" t="s">
        <v>2541</v>
      </c>
      <c r="B3501">
        <v>3499</v>
      </c>
      <c r="C3501" t="str">
        <f>VLOOKUP($B3501,Hosts!$A:$M,10,0)</f>
        <v>Within a day</v>
      </c>
      <c r="D3501" s="70">
        <f>VLOOKUP($B3501,Hosts!$A:$M,11,0)</f>
        <v>1</v>
      </c>
      <c r="E3501" s="70">
        <f>VLOOKUP($B3501,Hosts!$A:$M,12,0)</f>
        <v>1</v>
      </c>
      <c r="F3501" t="str">
        <f>VLOOKUP($B3501,Hosts!$A:$M,13,0)</f>
        <v>Yes</v>
      </c>
      <c r="G3501" t="str">
        <f>INDEX(Hosts!$A:$M, MATCH(Places!$B3501,Hosts!$A:$A,0), MATCH(Places!G$1,Hosts!$A$1:$M$1,0))</f>
        <v>Within a day</v>
      </c>
      <c r="H3501" s="70">
        <f>INDEX(Hosts!$A:$M, MATCH(Places!$B3501,Hosts!$A:$A,0), MATCH(Places!H$1,Hosts!$A$1:$M$1,0))</f>
        <v>1</v>
      </c>
      <c r="I3501" s="70">
        <f>INDEX(Hosts!$A:$M, MATCH(Places!$B3501,Hosts!$A:$A,0), MATCH(Places!I$1,Hosts!$A$1:$M$1,0))</f>
        <v>1</v>
      </c>
      <c r="J3501" t="str">
        <f>INDEX(Hosts!$A:$M, MATCH(Places!$B3501,Hosts!$A:$A,0), MATCH(Places!J$1,Hosts!$A$1:$M$1,0))</f>
        <v>Yes</v>
      </c>
      <c r="K3501">
        <v>14</v>
      </c>
      <c r="L3501" t="str">
        <f>VLOOKUP($K3501,Neighborhoods!$A:$C,2,0)</f>
        <v>Manhattan</v>
      </c>
      <c r="M3501" t="str">
        <f>VLOOKUP($K3501,Neighborhoods!$A:$C,3,0)</f>
        <v>East Harlem</v>
      </c>
      <c r="N3501" t="str">
        <f>INDEX(Neighborhoods!$A:$C, MATCH(Places!$K3501,Neighborhoods!$A:$A,0), MATCH(Places!N$1,Neighborhoods!$A$1:$C$1,0))</f>
        <v>Manhattan</v>
      </c>
      <c r="O3501" t="str">
        <f>INDEX(Neighborhoods!$A:$C, MATCH(Places!$K3501,Neighborhoods!$A:$A,0), MATCH(Places!O$1,Neighborhoods!$A$1:$C$1,0))</f>
        <v>East Harlem</v>
      </c>
      <c r="P3501" t="s">
        <v>1</v>
      </c>
      <c r="Q3501" t="str">
        <f t="shared" si="216"/>
        <v>Yes</v>
      </c>
      <c r="R3501">
        <v>2</v>
      </c>
      <c r="S3501" t="str">
        <f t="shared" si="217"/>
        <v>Small</v>
      </c>
      <c r="T3501" s="50">
        <v>85</v>
      </c>
      <c r="U3501" s="70">
        <f t="shared" si="218"/>
        <v>0.03</v>
      </c>
      <c r="V3501" s="52">
        <v>4.9800000000000004</v>
      </c>
      <c r="W3501" s="52" t="str" cm="1">
        <f t="array" ref="W3501">_xlfn.SWITCH(ROUND(V3501,0),5,"Excellent",4,"Good",3,"Ok","Bad")</f>
        <v>Excellent</v>
      </c>
      <c r="X3501">
        <v>113</v>
      </c>
      <c r="Y3501" t="str">
        <f t="shared" si="219"/>
        <v>Yes</v>
      </c>
      <c r="Z3501" s="68">
        <v>43188</v>
      </c>
      <c r="AA3501" s="68">
        <v>43906</v>
      </c>
      <c r="AB3501">
        <v>359</v>
      </c>
      <c r="AC3501" t="s">
        <v>15616</v>
      </c>
    </row>
    <row r="3502" spans="1:29" x14ac:dyDescent="0.3">
      <c r="A3502" t="s">
        <v>14014</v>
      </c>
      <c r="B3502">
        <v>3460</v>
      </c>
      <c r="C3502" t="str">
        <f>VLOOKUP($B3502,Hosts!$A:$M,10,0)</f>
        <v>Within a day</v>
      </c>
      <c r="D3502" s="70">
        <f>VLOOKUP($B3502,Hosts!$A:$M,11,0)</f>
        <v>0.5</v>
      </c>
      <c r="E3502" s="70">
        <f>VLOOKUP($B3502,Hosts!$A:$M,12,0)</f>
        <v>0.81</v>
      </c>
      <c r="F3502" t="str">
        <f>VLOOKUP($B3502,Hosts!$A:$M,13,0)</f>
        <v>No</v>
      </c>
      <c r="G3502" t="str">
        <f>INDEX(Hosts!$A:$M, MATCH(Places!$B3502,Hosts!$A:$A,0), MATCH(Places!G$1,Hosts!$A$1:$M$1,0))</f>
        <v>Within a day</v>
      </c>
      <c r="H3502" s="70">
        <f>INDEX(Hosts!$A:$M, MATCH(Places!$B3502,Hosts!$A:$A,0), MATCH(Places!H$1,Hosts!$A$1:$M$1,0))</f>
        <v>0.5</v>
      </c>
      <c r="I3502" s="70">
        <f>INDEX(Hosts!$A:$M, MATCH(Places!$B3502,Hosts!$A:$A,0), MATCH(Places!I$1,Hosts!$A$1:$M$1,0))</f>
        <v>0.81</v>
      </c>
      <c r="J3502" t="str">
        <f>INDEX(Hosts!$A:$M, MATCH(Places!$B3502,Hosts!$A:$A,0), MATCH(Places!J$1,Hosts!$A$1:$M$1,0))</f>
        <v>No</v>
      </c>
      <c r="K3502">
        <v>21</v>
      </c>
      <c r="L3502" t="str">
        <f>VLOOKUP($K3502,Neighborhoods!$A:$C,2,0)</f>
        <v>Queens</v>
      </c>
      <c r="M3502" t="str">
        <f>VLOOKUP($K3502,Neighborhoods!$A:$C,3,0)</f>
        <v>Astoria</v>
      </c>
      <c r="N3502" t="str">
        <f>INDEX(Neighborhoods!$A:$C, MATCH(Places!$K3502,Neighborhoods!$A:$A,0), MATCH(Places!N$1,Neighborhoods!$A$1:$C$1,0))</f>
        <v>Queens</v>
      </c>
      <c r="O3502" t="str">
        <f>INDEX(Neighborhoods!$A:$C, MATCH(Places!$K3502,Neighborhoods!$A:$A,0), MATCH(Places!O$1,Neighborhoods!$A$1:$C$1,0))</f>
        <v>Astoria</v>
      </c>
      <c r="P3502" t="s">
        <v>1</v>
      </c>
      <c r="Q3502" t="str">
        <f t="shared" si="216"/>
        <v>Yes</v>
      </c>
      <c r="R3502">
        <v>3</v>
      </c>
      <c r="S3502" t="str">
        <f t="shared" si="217"/>
        <v>Medium</v>
      </c>
      <c r="T3502" s="50">
        <v>45</v>
      </c>
      <c r="U3502" s="70">
        <f t="shared" si="218"/>
        <v>0.03</v>
      </c>
      <c r="V3502" s="52">
        <v>4.7300000000000004</v>
      </c>
      <c r="W3502" s="52" t="str" cm="1">
        <f t="array" ref="W3502">_xlfn.SWITCH(ROUND(V3502,0),5,"Excellent",4,"Good",3,"Ok","Bad")</f>
        <v>Excellent</v>
      </c>
      <c r="X3502">
        <v>64</v>
      </c>
      <c r="Y3502" t="str">
        <f t="shared" si="219"/>
        <v>No</v>
      </c>
      <c r="Z3502" s="68">
        <v>43195</v>
      </c>
      <c r="AA3502" s="68">
        <v>43831</v>
      </c>
      <c r="AB3502">
        <v>21</v>
      </c>
      <c r="AC3502" t="s">
        <v>15615</v>
      </c>
    </row>
    <row r="3503" spans="1:29" x14ac:dyDescent="0.3">
      <c r="A3503" t="s">
        <v>2542</v>
      </c>
      <c r="B3503">
        <v>1688</v>
      </c>
      <c r="C3503" t="str">
        <f>VLOOKUP($B3503,Hosts!$A:$M,10,0)</f>
        <v>A few days or more</v>
      </c>
      <c r="D3503" s="70">
        <f>VLOOKUP($B3503,Hosts!$A:$M,11,0)</f>
        <v>0.33</v>
      </c>
      <c r="E3503" s="70">
        <f>VLOOKUP($B3503,Hosts!$A:$M,12,0)</f>
        <v>0.14000000000000001</v>
      </c>
      <c r="F3503" t="str">
        <f>VLOOKUP($B3503,Hosts!$A:$M,13,0)</f>
        <v>No</v>
      </c>
      <c r="G3503" t="str">
        <f>INDEX(Hosts!$A:$M, MATCH(Places!$B3503,Hosts!$A:$A,0), MATCH(Places!G$1,Hosts!$A$1:$M$1,0))</f>
        <v>A few days or more</v>
      </c>
      <c r="H3503" s="70">
        <f>INDEX(Hosts!$A:$M, MATCH(Places!$B3503,Hosts!$A:$A,0), MATCH(Places!H$1,Hosts!$A$1:$M$1,0))</f>
        <v>0.33</v>
      </c>
      <c r="I3503" s="70">
        <f>INDEX(Hosts!$A:$M, MATCH(Places!$B3503,Hosts!$A:$A,0), MATCH(Places!I$1,Hosts!$A$1:$M$1,0))</f>
        <v>0.14000000000000001</v>
      </c>
      <c r="J3503" t="str">
        <f>INDEX(Hosts!$A:$M, MATCH(Places!$B3503,Hosts!$A:$A,0), MATCH(Places!J$1,Hosts!$A$1:$M$1,0))</f>
        <v>No</v>
      </c>
      <c r="K3503">
        <v>9</v>
      </c>
      <c r="L3503" t="str">
        <f>VLOOKUP($K3503,Neighborhoods!$A:$C,2,0)</f>
        <v>Brooklyn</v>
      </c>
      <c r="M3503" t="str">
        <f>VLOOKUP($K3503,Neighborhoods!$A:$C,3,0)</f>
        <v>Crown Heights</v>
      </c>
      <c r="N3503" t="str">
        <f>INDEX(Neighborhoods!$A:$C, MATCH(Places!$K3503,Neighborhoods!$A:$A,0), MATCH(Places!N$1,Neighborhoods!$A$1:$C$1,0))</f>
        <v>Brooklyn</v>
      </c>
      <c r="O3503" t="str">
        <f>INDEX(Neighborhoods!$A:$C, MATCH(Places!$K3503,Neighborhoods!$A:$A,0), MATCH(Places!O$1,Neighborhoods!$A$1:$C$1,0))</f>
        <v>Crown Heights</v>
      </c>
      <c r="P3503" t="s">
        <v>11822</v>
      </c>
      <c r="Q3503" t="str">
        <f t="shared" si="216"/>
        <v>No</v>
      </c>
      <c r="R3503">
        <v>3</v>
      </c>
      <c r="S3503" t="str">
        <f t="shared" si="217"/>
        <v>Medium</v>
      </c>
      <c r="T3503" s="50">
        <v>70</v>
      </c>
      <c r="U3503" s="70">
        <f t="shared" si="218"/>
        <v>0.03</v>
      </c>
      <c r="V3503" s="52">
        <v>5</v>
      </c>
      <c r="W3503" s="52" t="str" cm="1">
        <f t="array" ref="W3503">_xlfn.SWITCH(ROUND(V3503,0),5,"Excellent",4,"Good",3,"Ok","Bad")</f>
        <v>Excellent</v>
      </c>
      <c r="X3503">
        <v>3</v>
      </c>
      <c r="Y3503" t="str">
        <f t="shared" si="219"/>
        <v>No</v>
      </c>
      <c r="Z3503" s="68">
        <v>43201</v>
      </c>
      <c r="AA3503" s="68">
        <v>43366</v>
      </c>
      <c r="AB3503">
        <v>0</v>
      </c>
      <c r="AC3503" t="s">
        <v>15615</v>
      </c>
    </row>
    <row r="3504" spans="1:29" x14ac:dyDescent="0.3">
      <c r="A3504" t="s">
        <v>13507</v>
      </c>
      <c r="B3504">
        <v>2422</v>
      </c>
      <c r="C3504" t="str">
        <f>VLOOKUP($B3504,Hosts!$A:$M,10,0)</f>
        <v>Within a few hours</v>
      </c>
      <c r="D3504" s="70">
        <f>VLOOKUP($B3504,Hosts!$A:$M,11,0)</f>
        <v>0.84</v>
      </c>
      <c r="E3504" s="70">
        <f>VLOOKUP($B3504,Hosts!$A:$M,12,0)</f>
        <v>0.86</v>
      </c>
      <c r="F3504" t="str">
        <f>VLOOKUP($B3504,Hosts!$A:$M,13,0)</f>
        <v>No</v>
      </c>
      <c r="G3504" t="str">
        <f>INDEX(Hosts!$A:$M, MATCH(Places!$B3504,Hosts!$A:$A,0), MATCH(Places!G$1,Hosts!$A$1:$M$1,0))</f>
        <v>Within a few hours</v>
      </c>
      <c r="H3504" s="70">
        <f>INDEX(Hosts!$A:$M, MATCH(Places!$B3504,Hosts!$A:$A,0), MATCH(Places!H$1,Hosts!$A$1:$M$1,0))</f>
        <v>0.84</v>
      </c>
      <c r="I3504" s="70">
        <f>INDEX(Hosts!$A:$M, MATCH(Places!$B3504,Hosts!$A:$A,0), MATCH(Places!I$1,Hosts!$A$1:$M$1,0))</f>
        <v>0.86</v>
      </c>
      <c r="J3504" t="str">
        <f>INDEX(Hosts!$A:$M, MATCH(Places!$B3504,Hosts!$A:$A,0), MATCH(Places!J$1,Hosts!$A$1:$M$1,0))</f>
        <v>No</v>
      </c>
      <c r="K3504">
        <v>21</v>
      </c>
      <c r="L3504" t="str">
        <f>VLOOKUP($K3504,Neighborhoods!$A:$C,2,0)</f>
        <v>Queens</v>
      </c>
      <c r="M3504" t="str">
        <f>VLOOKUP($K3504,Neighborhoods!$A:$C,3,0)</f>
        <v>Astoria</v>
      </c>
      <c r="N3504" t="str">
        <f>INDEX(Neighborhoods!$A:$C, MATCH(Places!$K3504,Neighborhoods!$A:$A,0), MATCH(Places!N$1,Neighborhoods!$A$1:$C$1,0))</f>
        <v>Queens</v>
      </c>
      <c r="O3504" t="str">
        <f>INDEX(Neighborhoods!$A:$C, MATCH(Places!$K3504,Neighborhoods!$A:$A,0), MATCH(Places!O$1,Neighborhoods!$A$1:$C$1,0))</f>
        <v>Astoria</v>
      </c>
      <c r="P3504" t="s">
        <v>11822</v>
      </c>
      <c r="Q3504" t="str">
        <f t="shared" si="216"/>
        <v>No</v>
      </c>
      <c r="R3504">
        <v>2</v>
      </c>
      <c r="S3504" t="str">
        <f t="shared" si="217"/>
        <v>Small</v>
      </c>
      <c r="T3504" s="50">
        <v>120</v>
      </c>
      <c r="U3504" s="70">
        <f t="shared" si="218"/>
        <v>0.03</v>
      </c>
      <c r="V3504" s="52">
        <v>5</v>
      </c>
      <c r="W3504" s="52" t="str" cm="1">
        <f t="array" ref="W3504">_xlfn.SWITCH(ROUND(V3504,0),5,"Excellent",4,"Good",3,"Ok","Bad")</f>
        <v>Excellent</v>
      </c>
      <c r="X3504">
        <v>7</v>
      </c>
      <c r="Y3504" t="str">
        <f t="shared" si="219"/>
        <v>No</v>
      </c>
      <c r="Z3504" s="68">
        <v>43202</v>
      </c>
      <c r="AA3504" s="68">
        <v>44045</v>
      </c>
      <c r="AB3504">
        <v>330</v>
      </c>
      <c r="AC3504" t="s">
        <v>15615</v>
      </c>
    </row>
    <row r="3505" spans="1:29" x14ac:dyDescent="0.3">
      <c r="A3505" t="s">
        <v>13645</v>
      </c>
      <c r="B3505">
        <v>1713</v>
      </c>
      <c r="C3505" t="str">
        <f>VLOOKUP($B3505,Hosts!$A:$M,10,0)</f>
        <v>Within an hour</v>
      </c>
      <c r="D3505" s="70">
        <f>VLOOKUP($B3505,Hosts!$A:$M,11,0)</f>
        <v>1</v>
      </c>
      <c r="E3505" s="70">
        <f>VLOOKUP($B3505,Hosts!$A:$M,12,0)</f>
        <v>0.63</v>
      </c>
      <c r="F3505" t="str">
        <f>VLOOKUP($B3505,Hosts!$A:$M,13,0)</f>
        <v>No</v>
      </c>
      <c r="G3505" t="str">
        <f>INDEX(Hosts!$A:$M, MATCH(Places!$B3505,Hosts!$A:$A,0), MATCH(Places!G$1,Hosts!$A$1:$M$1,0))</f>
        <v>Within an hour</v>
      </c>
      <c r="H3505" s="70">
        <f>INDEX(Hosts!$A:$M, MATCH(Places!$B3505,Hosts!$A:$A,0), MATCH(Places!H$1,Hosts!$A$1:$M$1,0))</f>
        <v>1</v>
      </c>
      <c r="I3505" s="70">
        <f>INDEX(Hosts!$A:$M, MATCH(Places!$B3505,Hosts!$A:$A,0), MATCH(Places!I$1,Hosts!$A$1:$M$1,0))</f>
        <v>0.63</v>
      </c>
      <c r="J3505" t="str">
        <f>INDEX(Hosts!$A:$M, MATCH(Places!$B3505,Hosts!$A:$A,0), MATCH(Places!J$1,Hosts!$A$1:$M$1,0))</f>
        <v>No</v>
      </c>
      <c r="K3505">
        <v>7</v>
      </c>
      <c r="L3505" t="str">
        <f>VLOOKUP($K3505,Neighborhoods!$A:$C,2,0)</f>
        <v>Brooklyn</v>
      </c>
      <c r="M3505" t="str">
        <f>VLOOKUP($K3505,Neighborhoods!$A:$C,3,0)</f>
        <v>Bedford-Stuyvesant</v>
      </c>
      <c r="N3505" t="str">
        <f>INDEX(Neighborhoods!$A:$C, MATCH(Places!$K3505,Neighborhoods!$A:$A,0), MATCH(Places!N$1,Neighborhoods!$A$1:$C$1,0))</f>
        <v>Brooklyn</v>
      </c>
      <c r="O3505" t="str">
        <f>INDEX(Neighborhoods!$A:$C, MATCH(Places!$K3505,Neighborhoods!$A:$A,0), MATCH(Places!O$1,Neighborhoods!$A$1:$C$1,0))</f>
        <v>Bedford-Stuyvesant</v>
      </c>
      <c r="P3505" t="s">
        <v>11822</v>
      </c>
      <c r="Q3505" t="str">
        <f t="shared" si="216"/>
        <v>No</v>
      </c>
      <c r="R3505">
        <v>4</v>
      </c>
      <c r="S3505" t="str">
        <f t="shared" si="217"/>
        <v>Medium</v>
      </c>
      <c r="T3505" s="50">
        <v>119</v>
      </c>
      <c r="U3505" s="70">
        <f t="shared" si="218"/>
        <v>0.03</v>
      </c>
      <c r="V3505" s="52">
        <v>5</v>
      </c>
      <c r="W3505" s="52" t="str" cm="1">
        <f t="array" ref="W3505">_xlfn.SWITCH(ROUND(V3505,0),5,"Excellent",4,"Good",3,"Ok","Bad")</f>
        <v>Excellent</v>
      </c>
      <c r="X3505">
        <v>3</v>
      </c>
      <c r="Y3505" t="str">
        <f t="shared" si="219"/>
        <v>No</v>
      </c>
      <c r="Z3505" s="68">
        <v>43208</v>
      </c>
      <c r="AA3505" s="68">
        <v>43358</v>
      </c>
      <c r="AB3505">
        <v>0</v>
      </c>
      <c r="AC3505" t="s">
        <v>15615</v>
      </c>
    </row>
    <row r="3506" spans="1:29" x14ac:dyDescent="0.3">
      <c r="A3506" t="s">
        <v>14923</v>
      </c>
      <c r="B3506">
        <v>3164</v>
      </c>
      <c r="C3506" t="str">
        <f>VLOOKUP($B3506,Hosts!$A:$M,10,0)</f>
        <v>Within an hour</v>
      </c>
      <c r="D3506" s="70">
        <f>VLOOKUP($B3506,Hosts!$A:$M,11,0)</f>
        <v>1</v>
      </c>
      <c r="E3506" s="70">
        <f>VLOOKUP($B3506,Hosts!$A:$M,12,0)</f>
        <v>0.98</v>
      </c>
      <c r="F3506" t="str">
        <f>VLOOKUP($B3506,Hosts!$A:$M,13,0)</f>
        <v>Yes</v>
      </c>
      <c r="G3506" t="str">
        <f>INDEX(Hosts!$A:$M, MATCH(Places!$B3506,Hosts!$A:$A,0), MATCH(Places!G$1,Hosts!$A$1:$M$1,0))</f>
        <v>Within an hour</v>
      </c>
      <c r="H3506" s="70">
        <f>INDEX(Hosts!$A:$M, MATCH(Places!$B3506,Hosts!$A:$A,0), MATCH(Places!H$1,Hosts!$A$1:$M$1,0))</f>
        <v>1</v>
      </c>
      <c r="I3506" s="70">
        <f>INDEX(Hosts!$A:$M, MATCH(Places!$B3506,Hosts!$A:$A,0), MATCH(Places!I$1,Hosts!$A$1:$M$1,0))</f>
        <v>0.98</v>
      </c>
      <c r="J3506" t="str">
        <f>INDEX(Hosts!$A:$M, MATCH(Places!$B3506,Hosts!$A:$A,0), MATCH(Places!J$1,Hosts!$A$1:$M$1,0))</f>
        <v>Yes</v>
      </c>
      <c r="K3506">
        <v>14</v>
      </c>
      <c r="L3506" t="str">
        <f>VLOOKUP($K3506,Neighborhoods!$A:$C,2,0)</f>
        <v>Manhattan</v>
      </c>
      <c r="M3506" t="str">
        <f>VLOOKUP($K3506,Neighborhoods!$A:$C,3,0)</f>
        <v>East Harlem</v>
      </c>
      <c r="N3506" t="str">
        <f>INDEX(Neighborhoods!$A:$C, MATCH(Places!$K3506,Neighborhoods!$A:$A,0), MATCH(Places!N$1,Neighborhoods!$A$1:$C$1,0))</f>
        <v>Manhattan</v>
      </c>
      <c r="O3506" t="str">
        <f>INDEX(Neighborhoods!$A:$C, MATCH(Places!$K3506,Neighborhoods!$A:$A,0), MATCH(Places!O$1,Neighborhoods!$A$1:$C$1,0))</f>
        <v>East Harlem</v>
      </c>
      <c r="P3506" t="s">
        <v>1</v>
      </c>
      <c r="Q3506" t="str">
        <f t="shared" si="216"/>
        <v>Yes</v>
      </c>
      <c r="R3506">
        <v>2</v>
      </c>
      <c r="S3506" t="str">
        <f t="shared" si="217"/>
        <v>Small</v>
      </c>
      <c r="T3506" s="50">
        <v>39</v>
      </c>
      <c r="U3506" s="70">
        <f t="shared" si="218"/>
        <v>0.03</v>
      </c>
      <c r="V3506" s="52">
        <v>4.74</v>
      </c>
      <c r="W3506" s="52" t="str" cm="1">
        <f t="array" ref="W3506">_xlfn.SWITCH(ROUND(V3506,0),5,"Excellent",4,"Good",3,"Ok","Bad")</f>
        <v>Excellent</v>
      </c>
      <c r="X3506">
        <v>39</v>
      </c>
      <c r="Y3506" t="str">
        <f t="shared" si="219"/>
        <v>No</v>
      </c>
      <c r="Z3506" s="68">
        <v>43196</v>
      </c>
      <c r="AA3506" s="68">
        <v>43900</v>
      </c>
      <c r="AB3506">
        <v>69</v>
      </c>
      <c r="AC3506" t="s">
        <v>15616</v>
      </c>
    </row>
    <row r="3507" spans="1:29" x14ac:dyDescent="0.3">
      <c r="A3507" t="s">
        <v>2677</v>
      </c>
      <c r="B3507">
        <v>1747</v>
      </c>
      <c r="C3507" t="str">
        <f>VLOOKUP($B3507,Hosts!$A:$M,10,0)</f>
        <v>A few days or more</v>
      </c>
      <c r="D3507" s="70">
        <f>VLOOKUP($B3507,Hosts!$A:$M,11,0)</f>
        <v>0.25</v>
      </c>
      <c r="E3507" s="70">
        <f>VLOOKUP($B3507,Hosts!$A:$M,12,0)</f>
        <v>0.36</v>
      </c>
      <c r="F3507" t="str">
        <f>VLOOKUP($B3507,Hosts!$A:$M,13,0)</f>
        <v>No</v>
      </c>
      <c r="G3507" t="str">
        <f>INDEX(Hosts!$A:$M, MATCH(Places!$B3507,Hosts!$A:$A,0), MATCH(Places!G$1,Hosts!$A$1:$M$1,0))</f>
        <v>A few days or more</v>
      </c>
      <c r="H3507" s="70">
        <f>INDEX(Hosts!$A:$M, MATCH(Places!$B3507,Hosts!$A:$A,0), MATCH(Places!H$1,Hosts!$A$1:$M$1,0))</f>
        <v>0.25</v>
      </c>
      <c r="I3507" s="70">
        <f>INDEX(Hosts!$A:$M, MATCH(Places!$B3507,Hosts!$A:$A,0), MATCH(Places!I$1,Hosts!$A$1:$M$1,0))</f>
        <v>0.36</v>
      </c>
      <c r="J3507" t="str">
        <f>INDEX(Hosts!$A:$M, MATCH(Places!$B3507,Hosts!$A:$A,0), MATCH(Places!J$1,Hosts!$A$1:$M$1,0))</f>
        <v>No</v>
      </c>
      <c r="K3507">
        <v>15</v>
      </c>
      <c r="L3507" t="str">
        <f>VLOOKUP($K3507,Neighborhoods!$A:$C,2,0)</f>
        <v>Manhattan</v>
      </c>
      <c r="M3507" t="str">
        <f>VLOOKUP($K3507,Neighborhoods!$A:$C,3,0)</f>
        <v>East Village</v>
      </c>
      <c r="N3507" t="str">
        <f>INDEX(Neighborhoods!$A:$C, MATCH(Places!$K3507,Neighborhoods!$A:$A,0), MATCH(Places!N$1,Neighborhoods!$A$1:$C$1,0))</f>
        <v>Manhattan</v>
      </c>
      <c r="O3507" t="str">
        <f>INDEX(Neighborhoods!$A:$C, MATCH(Places!$K3507,Neighborhoods!$A:$A,0), MATCH(Places!O$1,Neighborhoods!$A$1:$C$1,0))</f>
        <v>East Village</v>
      </c>
      <c r="P3507" t="s">
        <v>11822</v>
      </c>
      <c r="Q3507" t="str">
        <f t="shared" si="216"/>
        <v>No</v>
      </c>
      <c r="R3507">
        <v>6</v>
      </c>
      <c r="S3507" t="str">
        <f t="shared" si="217"/>
        <v>Large</v>
      </c>
      <c r="T3507" s="50">
        <v>360</v>
      </c>
      <c r="U3507" s="70">
        <f t="shared" si="218"/>
        <v>0.04</v>
      </c>
      <c r="V3507" s="52">
        <v>4.67</v>
      </c>
      <c r="W3507" s="52" t="str" cm="1">
        <f t="array" ref="W3507">_xlfn.SWITCH(ROUND(V3507,0),5,"Excellent",4,"Good",3,"Ok","Bad")</f>
        <v>Excellent</v>
      </c>
      <c r="X3507">
        <v>54</v>
      </c>
      <c r="Y3507" t="str">
        <f t="shared" si="219"/>
        <v>No</v>
      </c>
      <c r="Z3507" s="68">
        <v>43188</v>
      </c>
      <c r="AA3507" s="68">
        <v>43834</v>
      </c>
      <c r="AB3507">
        <v>164</v>
      </c>
      <c r="AC3507" t="s">
        <v>15615</v>
      </c>
    </row>
    <row r="3508" spans="1:29" x14ac:dyDescent="0.3">
      <c r="A3508" t="s">
        <v>14486</v>
      </c>
      <c r="B3508">
        <v>896</v>
      </c>
      <c r="C3508" t="str">
        <f>VLOOKUP($B3508,Hosts!$A:$M,10,0)</f>
        <v>Within a few hours</v>
      </c>
      <c r="D3508" s="70">
        <f>VLOOKUP($B3508,Hosts!$A:$M,11,0)</f>
        <v>1</v>
      </c>
      <c r="E3508" s="70">
        <f>VLOOKUP($B3508,Hosts!$A:$M,12,0)</f>
        <v>0.97</v>
      </c>
      <c r="F3508" t="str">
        <f>VLOOKUP($B3508,Hosts!$A:$M,13,0)</f>
        <v>Yes</v>
      </c>
      <c r="G3508" t="str">
        <f>INDEX(Hosts!$A:$M, MATCH(Places!$B3508,Hosts!$A:$A,0), MATCH(Places!G$1,Hosts!$A$1:$M$1,0))</f>
        <v>Within a few hours</v>
      </c>
      <c r="H3508" s="70">
        <f>INDEX(Hosts!$A:$M, MATCH(Places!$B3508,Hosts!$A:$A,0), MATCH(Places!H$1,Hosts!$A$1:$M$1,0))</f>
        <v>1</v>
      </c>
      <c r="I3508" s="70">
        <f>INDEX(Hosts!$A:$M, MATCH(Places!$B3508,Hosts!$A:$A,0), MATCH(Places!I$1,Hosts!$A$1:$M$1,0))</f>
        <v>0.97</v>
      </c>
      <c r="J3508" t="str">
        <f>INDEX(Hosts!$A:$M, MATCH(Places!$B3508,Hosts!$A:$A,0), MATCH(Places!J$1,Hosts!$A$1:$M$1,0))</f>
        <v>Yes</v>
      </c>
      <c r="K3508">
        <v>10</v>
      </c>
      <c r="L3508" t="str">
        <f>VLOOKUP($K3508,Neighborhoods!$A:$C,2,0)</f>
        <v>Brooklyn</v>
      </c>
      <c r="M3508" t="str">
        <f>VLOOKUP($K3508,Neighborhoods!$A:$C,3,0)</f>
        <v>East Flatbush</v>
      </c>
      <c r="N3508" t="str">
        <f>INDEX(Neighborhoods!$A:$C, MATCH(Places!$K3508,Neighborhoods!$A:$A,0), MATCH(Places!N$1,Neighborhoods!$A$1:$C$1,0))</f>
        <v>Brooklyn</v>
      </c>
      <c r="O3508" t="str">
        <f>INDEX(Neighborhoods!$A:$C, MATCH(Places!$K3508,Neighborhoods!$A:$A,0), MATCH(Places!O$1,Neighborhoods!$A$1:$C$1,0))</f>
        <v>East Flatbush</v>
      </c>
      <c r="P3508" t="s">
        <v>1</v>
      </c>
      <c r="Q3508" t="str">
        <f t="shared" si="216"/>
        <v>Yes</v>
      </c>
      <c r="R3508">
        <v>2</v>
      </c>
      <c r="S3508" t="str">
        <f t="shared" si="217"/>
        <v>Small</v>
      </c>
      <c r="T3508" s="50">
        <v>70</v>
      </c>
      <c r="U3508" s="70">
        <f t="shared" si="218"/>
        <v>0.03</v>
      </c>
      <c r="V3508" s="52">
        <v>4.99</v>
      </c>
      <c r="W3508" s="52" t="str" cm="1">
        <f t="array" ref="W3508">_xlfn.SWITCH(ROUND(V3508,0),5,"Excellent",4,"Good",3,"Ok","Bad")</f>
        <v>Excellent</v>
      </c>
      <c r="X3508">
        <v>77</v>
      </c>
      <c r="Y3508" t="str">
        <f t="shared" si="219"/>
        <v>No</v>
      </c>
      <c r="Z3508" s="68">
        <v>43244</v>
      </c>
      <c r="AA3508" s="68">
        <v>44043</v>
      </c>
      <c r="AB3508">
        <v>150</v>
      </c>
      <c r="AC3508" t="s">
        <v>15615</v>
      </c>
    </row>
    <row r="3509" spans="1:29" x14ac:dyDescent="0.3">
      <c r="A3509" t="s">
        <v>2543</v>
      </c>
      <c r="B3509">
        <v>1663</v>
      </c>
      <c r="C3509" t="str">
        <f>VLOOKUP($B3509,Hosts!$A:$M,10,0)</f>
        <v>A few days or more</v>
      </c>
      <c r="D3509" s="70">
        <f>VLOOKUP($B3509,Hosts!$A:$M,11,0)</f>
        <v>0.17</v>
      </c>
      <c r="E3509" s="70">
        <f>VLOOKUP($B3509,Hosts!$A:$M,12,0)</f>
        <v>0.95</v>
      </c>
      <c r="F3509" t="str">
        <f>VLOOKUP($B3509,Hosts!$A:$M,13,0)</f>
        <v>No</v>
      </c>
      <c r="G3509" t="str">
        <f>INDEX(Hosts!$A:$M, MATCH(Places!$B3509,Hosts!$A:$A,0), MATCH(Places!G$1,Hosts!$A$1:$M$1,0))</f>
        <v>A few days or more</v>
      </c>
      <c r="H3509" s="70">
        <f>INDEX(Hosts!$A:$M, MATCH(Places!$B3509,Hosts!$A:$A,0), MATCH(Places!H$1,Hosts!$A$1:$M$1,0))</f>
        <v>0.17</v>
      </c>
      <c r="I3509" s="70">
        <f>INDEX(Hosts!$A:$M, MATCH(Places!$B3509,Hosts!$A:$A,0), MATCH(Places!I$1,Hosts!$A$1:$M$1,0))</f>
        <v>0.95</v>
      </c>
      <c r="J3509" t="str">
        <f>INDEX(Hosts!$A:$M, MATCH(Places!$B3509,Hosts!$A:$A,0), MATCH(Places!J$1,Hosts!$A$1:$M$1,0))</f>
        <v>No</v>
      </c>
      <c r="K3509">
        <v>7</v>
      </c>
      <c r="L3509" t="str">
        <f>VLOOKUP($K3509,Neighborhoods!$A:$C,2,0)</f>
        <v>Brooklyn</v>
      </c>
      <c r="M3509" t="str">
        <f>VLOOKUP($K3509,Neighborhoods!$A:$C,3,0)</f>
        <v>Bedford-Stuyvesant</v>
      </c>
      <c r="N3509" t="str">
        <f>INDEX(Neighborhoods!$A:$C, MATCH(Places!$K3509,Neighborhoods!$A:$A,0), MATCH(Places!N$1,Neighborhoods!$A$1:$C$1,0))</f>
        <v>Brooklyn</v>
      </c>
      <c r="O3509" t="str">
        <f>INDEX(Neighborhoods!$A:$C, MATCH(Places!$K3509,Neighborhoods!$A:$A,0), MATCH(Places!O$1,Neighborhoods!$A$1:$C$1,0))</f>
        <v>Bedford-Stuyvesant</v>
      </c>
      <c r="P3509" t="s">
        <v>1</v>
      </c>
      <c r="Q3509" t="str">
        <f t="shared" si="216"/>
        <v>Yes</v>
      </c>
      <c r="R3509">
        <v>4</v>
      </c>
      <c r="S3509" t="str">
        <f t="shared" si="217"/>
        <v>Medium</v>
      </c>
      <c r="T3509" s="50">
        <v>45</v>
      </c>
      <c r="U3509" s="70">
        <f t="shared" si="218"/>
        <v>0.03</v>
      </c>
      <c r="V3509" s="52">
        <v>4.4800000000000004</v>
      </c>
      <c r="W3509" s="52" t="str" cm="1">
        <f t="array" ref="W3509">_xlfn.SWITCH(ROUND(V3509,0),5,"Excellent",4,"Good",3,"Ok","Bad")</f>
        <v>Good</v>
      </c>
      <c r="X3509">
        <v>44</v>
      </c>
      <c r="Y3509" t="str">
        <f t="shared" si="219"/>
        <v>No</v>
      </c>
      <c r="Z3509" s="68">
        <v>43219</v>
      </c>
      <c r="AA3509" s="68">
        <v>43886</v>
      </c>
      <c r="AB3509">
        <v>44</v>
      </c>
      <c r="AC3509" t="s">
        <v>15616</v>
      </c>
    </row>
    <row r="3510" spans="1:29" x14ac:dyDescent="0.3">
      <c r="A3510" t="s">
        <v>2544</v>
      </c>
      <c r="B3510">
        <v>2013</v>
      </c>
      <c r="C3510" t="str">
        <f>VLOOKUP($B3510,Hosts!$A:$M,10,0)</f>
        <v>Within a few hours</v>
      </c>
      <c r="D3510" s="70">
        <f>VLOOKUP($B3510,Hosts!$A:$M,11,0)</f>
        <v>1</v>
      </c>
      <c r="E3510" s="70">
        <f>VLOOKUP($B3510,Hosts!$A:$M,12,0)</f>
        <v>1</v>
      </c>
      <c r="F3510" t="str">
        <f>VLOOKUP($B3510,Hosts!$A:$M,13,0)</f>
        <v>Yes</v>
      </c>
      <c r="G3510" t="str">
        <f>INDEX(Hosts!$A:$M, MATCH(Places!$B3510,Hosts!$A:$A,0), MATCH(Places!G$1,Hosts!$A$1:$M$1,0))</f>
        <v>Within a few hours</v>
      </c>
      <c r="H3510" s="70">
        <f>INDEX(Hosts!$A:$M, MATCH(Places!$B3510,Hosts!$A:$A,0), MATCH(Places!H$1,Hosts!$A$1:$M$1,0))</f>
        <v>1</v>
      </c>
      <c r="I3510" s="70">
        <f>INDEX(Hosts!$A:$M, MATCH(Places!$B3510,Hosts!$A:$A,0), MATCH(Places!I$1,Hosts!$A$1:$M$1,0))</f>
        <v>1</v>
      </c>
      <c r="J3510" t="str">
        <f>INDEX(Hosts!$A:$M, MATCH(Places!$B3510,Hosts!$A:$A,0), MATCH(Places!J$1,Hosts!$A$1:$M$1,0))</f>
        <v>Yes</v>
      </c>
      <c r="K3510">
        <v>7</v>
      </c>
      <c r="L3510" t="str">
        <f>VLOOKUP($K3510,Neighborhoods!$A:$C,2,0)</f>
        <v>Brooklyn</v>
      </c>
      <c r="M3510" t="str">
        <f>VLOOKUP($K3510,Neighborhoods!$A:$C,3,0)</f>
        <v>Bedford-Stuyvesant</v>
      </c>
      <c r="N3510" t="str">
        <f>INDEX(Neighborhoods!$A:$C, MATCH(Places!$K3510,Neighborhoods!$A:$A,0), MATCH(Places!N$1,Neighborhoods!$A$1:$C$1,0))</f>
        <v>Brooklyn</v>
      </c>
      <c r="O3510" t="str">
        <f>INDEX(Neighborhoods!$A:$C, MATCH(Places!$K3510,Neighborhoods!$A:$A,0), MATCH(Places!O$1,Neighborhoods!$A$1:$C$1,0))</f>
        <v>Bedford-Stuyvesant</v>
      </c>
      <c r="P3510" t="s">
        <v>1</v>
      </c>
      <c r="Q3510" t="str">
        <f t="shared" si="216"/>
        <v>Yes</v>
      </c>
      <c r="R3510">
        <v>1</v>
      </c>
      <c r="S3510" t="str">
        <f t="shared" si="217"/>
        <v>Small</v>
      </c>
      <c r="T3510" s="50">
        <v>35</v>
      </c>
      <c r="U3510" s="70">
        <f t="shared" si="218"/>
        <v>0.03</v>
      </c>
      <c r="V3510" s="52">
        <v>5</v>
      </c>
      <c r="W3510" s="52" t="str" cm="1">
        <f t="array" ref="W3510">_xlfn.SWITCH(ROUND(V3510,0),5,"Excellent",4,"Good",3,"Ok","Bad")</f>
        <v>Excellent</v>
      </c>
      <c r="X3510">
        <v>10</v>
      </c>
      <c r="Y3510" t="str">
        <f t="shared" si="219"/>
        <v>No</v>
      </c>
      <c r="Z3510" s="68">
        <v>43255</v>
      </c>
      <c r="AA3510" s="68">
        <v>43879</v>
      </c>
      <c r="AB3510">
        <v>264</v>
      </c>
      <c r="AC3510" t="s">
        <v>15615</v>
      </c>
    </row>
    <row r="3511" spans="1:29" x14ac:dyDescent="0.3">
      <c r="A3511" t="s">
        <v>13963</v>
      </c>
      <c r="B3511">
        <v>3322</v>
      </c>
      <c r="C3511" t="str">
        <f>VLOOKUP($B3511,Hosts!$A:$M,10,0)</f>
        <v>Within an hour</v>
      </c>
      <c r="D3511" s="70">
        <f>VLOOKUP($B3511,Hosts!$A:$M,11,0)</f>
        <v>1</v>
      </c>
      <c r="E3511" s="70">
        <f>VLOOKUP($B3511,Hosts!$A:$M,12,0)</f>
        <v>0.99</v>
      </c>
      <c r="F3511" t="str">
        <f>VLOOKUP($B3511,Hosts!$A:$M,13,0)</f>
        <v>Yes</v>
      </c>
      <c r="G3511" t="str">
        <f>INDEX(Hosts!$A:$M, MATCH(Places!$B3511,Hosts!$A:$A,0), MATCH(Places!G$1,Hosts!$A$1:$M$1,0))</f>
        <v>Within an hour</v>
      </c>
      <c r="H3511" s="70">
        <f>INDEX(Hosts!$A:$M, MATCH(Places!$B3511,Hosts!$A:$A,0), MATCH(Places!H$1,Hosts!$A$1:$M$1,0))</f>
        <v>1</v>
      </c>
      <c r="I3511" s="70">
        <f>INDEX(Hosts!$A:$M, MATCH(Places!$B3511,Hosts!$A:$A,0), MATCH(Places!I$1,Hosts!$A$1:$M$1,0))</f>
        <v>0.99</v>
      </c>
      <c r="J3511" t="str">
        <f>INDEX(Hosts!$A:$M, MATCH(Places!$B3511,Hosts!$A:$A,0), MATCH(Places!J$1,Hosts!$A$1:$M$1,0))</f>
        <v>Yes</v>
      </c>
      <c r="K3511">
        <v>4</v>
      </c>
      <c r="L3511" t="str">
        <f>VLOOKUP($K3511,Neighborhoods!$A:$C,2,0)</f>
        <v>Bronx</v>
      </c>
      <c r="M3511" t="str">
        <f>VLOOKUP($K3511,Neighborhoods!$A:$C,3,0)</f>
        <v>Mott Haven</v>
      </c>
      <c r="N3511" t="str">
        <f>INDEX(Neighborhoods!$A:$C, MATCH(Places!$K3511,Neighborhoods!$A:$A,0), MATCH(Places!N$1,Neighborhoods!$A$1:$C$1,0))</f>
        <v>Bronx</v>
      </c>
      <c r="O3511" t="str">
        <f>INDEX(Neighborhoods!$A:$C, MATCH(Places!$K3511,Neighborhoods!$A:$A,0), MATCH(Places!O$1,Neighborhoods!$A$1:$C$1,0))</f>
        <v>Mott Haven</v>
      </c>
      <c r="P3511" t="s">
        <v>1</v>
      </c>
      <c r="Q3511" t="str">
        <f t="shared" si="216"/>
        <v>Yes</v>
      </c>
      <c r="R3511">
        <v>2</v>
      </c>
      <c r="S3511" t="str">
        <f t="shared" si="217"/>
        <v>Small</v>
      </c>
      <c r="T3511" s="50">
        <v>65</v>
      </c>
      <c r="U3511" s="70">
        <f t="shared" si="218"/>
        <v>0.03</v>
      </c>
      <c r="V3511" s="52">
        <v>4.8899999999999997</v>
      </c>
      <c r="W3511" s="52" t="str" cm="1">
        <f t="array" ref="W3511">_xlfn.SWITCH(ROUND(V3511,0),5,"Excellent",4,"Good",3,"Ok","Bad")</f>
        <v>Excellent</v>
      </c>
      <c r="X3511">
        <v>56</v>
      </c>
      <c r="Y3511" t="str">
        <f t="shared" si="219"/>
        <v>No</v>
      </c>
      <c r="Z3511" s="68">
        <v>43193</v>
      </c>
      <c r="AA3511" s="68">
        <v>44009</v>
      </c>
      <c r="AB3511">
        <v>260</v>
      </c>
      <c r="AC3511" t="s">
        <v>15615</v>
      </c>
    </row>
    <row r="3512" spans="1:29" x14ac:dyDescent="0.3">
      <c r="A3512" t="s">
        <v>2545</v>
      </c>
      <c r="B3512">
        <v>910</v>
      </c>
      <c r="C3512" t="str">
        <f>VLOOKUP($B3512,Hosts!$A:$M,10,0)</f>
        <v>Within a few hours</v>
      </c>
      <c r="D3512" s="70">
        <f>VLOOKUP($B3512,Hosts!$A:$M,11,0)</f>
        <v>1</v>
      </c>
      <c r="E3512" s="70">
        <f>VLOOKUP($B3512,Hosts!$A:$M,12,0)</f>
        <v>0.69</v>
      </c>
      <c r="F3512" t="str">
        <f>VLOOKUP($B3512,Hosts!$A:$M,13,0)</f>
        <v>Yes</v>
      </c>
      <c r="G3512" t="str">
        <f>INDEX(Hosts!$A:$M, MATCH(Places!$B3512,Hosts!$A:$A,0), MATCH(Places!G$1,Hosts!$A$1:$M$1,0))</f>
        <v>Within a few hours</v>
      </c>
      <c r="H3512" s="70">
        <f>INDEX(Hosts!$A:$M, MATCH(Places!$B3512,Hosts!$A:$A,0), MATCH(Places!H$1,Hosts!$A$1:$M$1,0))</f>
        <v>1</v>
      </c>
      <c r="I3512" s="70">
        <f>INDEX(Hosts!$A:$M, MATCH(Places!$B3512,Hosts!$A:$A,0), MATCH(Places!I$1,Hosts!$A$1:$M$1,0))</f>
        <v>0.69</v>
      </c>
      <c r="J3512" t="str">
        <f>INDEX(Hosts!$A:$M, MATCH(Places!$B3512,Hosts!$A:$A,0), MATCH(Places!J$1,Hosts!$A$1:$M$1,0))</f>
        <v>Yes</v>
      </c>
      <c r="K3512">
        <v>7</v>
      </c>
      <c r="L3512" t="str">
        <f>VLOOKUP($K3512,Neighborhoods!$A:$C,2,0)</f>
        <v>Brooklyn</v>
      </c>
      <c r="M3512" t="str">
        <f>VLOOKUP($K3512,Neighborhoods!$A:$C,3,0)</f>
        <v>Bedford-Stuyvesant</v>
      </c>
      <c r="N3512" t="str">
        <f>INDEX(Neighborhoods!$A:$C, MATCH(Places!$K3512,Neighborhoods!$A:$A,0), MATCH(Places!N$1,Neighborhoods!$A$1:$C$1,0))</f>
        <v>Brooklyn</v>
      </c>
      <c r="O3512" t="str">
        <f>INDEX(Neighborhoods!$A:$C, MATCH(Places!$K3512,Neighborhoods!$A:$A,0), MATCH(Places!O$1,Neighborhoods!$A$1:$C$1,0))</f>
        <v>Bedford-Stuyvesant</v>
      </c>
      <c r="P3512" t="s">
        <v>11822</v>
      </c>
      <c r="Q3512" t="str">
        <f t="shared" si="216"/>
        <v>No</v>
      </c>
      <c r="R3512">
        <v>5</v>
      </c>
      <c r="S3512" t="str">
        <f t="shared" si="217"/>
        <v>Medium</v>
      </c>
      <c r="T3512" s="50">
        <v>180</v>
      </c>
      <c r="U3512" s="70">
        <f t="shared" si="218"/>
        <v>0.03</v>
      </c>
      <c r="V3512" s="52">
        <v>4.91</v>
      </c>
      <c r="W3512" s="52" t="str" cm="1">
        <f t="array" ref="W3512">_xlfn.SWITCH(ROUND(V3512,0),5,"Excellent",4,"Good",3,"Ok","Bad")</f>
        <v>Excellent</v>
      </c>
      <c r="X3512">
        <v>33</v>
      </c>
      <c r="Y3512" t="str">
        <f t="shared" si="219"/>
        <v>No</v>
      </c>
      <c r="Z3512" s="68">
        <v>43296</v>
      </c>
      <c r="AA3512" s="68">
        <v>44043</v>
      </c>
      <c r="AB3512">
        <v>332</v>
      </c>
      <c r="AC3512" t="s">
        <v>15615</v>
      </c>
    </row>
    <row r="3513" spans="1:29" x14ac:dyDescent="0.3">
      <c r="A3513" t="s">
        <v>14484</v>
      </c>
      <c r="B3513">
        <v>3430</v>
      </c>
      <c r="C3513" t="str">
        <f>VLOOKUP($B3513,Hosts!$A:$M,10,0)</f>
        <v>Within an hour</v>
      </c>
      <c r="D3513" s="70">
        <f>VLOOKUP($B3513,Hosts!$A:$M,11,0)</f>
        <v>1</v>
      </c>
      <c r="E3513" s="70">
        <f>VLOOKUP($B3513,Hosts!$A:$M,12,0)</f>
        <v>1</v>
      </c>
      <c r="F3513" t="str">
        <f>VLOOKUP($B3513,Hosts!$A:$M,13,0)</f>
        <v>Yes</v>
      </c>
      <c r="G3513" t="str">
        <f>INDEX(Hosts!$A:$M, MATCH(Places!$B3513,Hosts!$A:$A,0), MATCH(Places!G$1,Hosts!$A$1:$M$1,0))</f>
        <v>Within an hour</v>
      </c>
      <c r="H3513" s="70">
        <f>INDEX(Hosts!$A:$M, MATCH(Places!$B3513,Hosts!$A:$A,0), MATCH(Places!H$1,Hosts!$A$1:$M$1,0))</f>
        <v>1</v>
      </c>
      <c r="I3513" s="70">
        <f>INDEX(Hosts!$A:$M, MATCH(Places!$B3513,Hosts!$A:$A,0), MATCH(Places!I$1,Hosts!$A$1:$M$1,0))</f>
        <v>1</v>
      </c>
      <c r="J3513" t="str">
        <f>INDEX(Hosts!$A:$M, MATCH(Places!$B3513,Hosts!$A:$A,0), MATCH(Places!J$1,Hosts!$A$1:$M$1,0))</f>
        <v>Yes</v>
      </c>
      <c r="K3513">
        <v>22</v>
      </c>
      <c r="L3513" t="str">
        <f>VLOOKUP($K3513,Neighborhoods!$A:$C,2,0)</f>
        <v>Queens</v>
      </c>
      <c r="M3513" t="str">
        <f>VLOOKUP($K3513,Neighborhoods!$A:$C,3,0)</f>
        <v>Flushing</v>
      </c>
      <c r="N3513" t="str">
        <f>INDEX(Neighborhoods!$A:$C, MATCH(Places!$K3513,Neighborhoods!$A:$A,0), MATCH(Places!N$1,Neighborhoods!$A$1:$C$1,0))</f>
        <v>Queens</v>
      </c>
      <c r="O3513" t="str">
        <f>INDEX(Neighborhoods!$A:$C, MATCH(Places!$K3513,Neighborhoods!$A:$A,0), MATCH(Places!O$1,Neighborhoods!$A$1:$C$1,0))</f>
        <v>Flushing</v>
      </c>
      <c r="P3513" t="s">
        <v>1</v>
      </c>
      <c r="Q3513" t="str">
        <f t="shared" si="216"/>
        <v>Yes</v>
      </c>
      <c r="R3513">
        <v>3</v>
      </c>
      <c r="S3513" t="str">
        <f t="shared" si="217"/>
        <v>Medium</v>
      </c>
      <c r="T3513" s="50">
        <v>106</v>
      </c>
      <c r="U3513" s="70">
        <f t="shared" si="218"/>
        <v>0.03</v>
      </c>
      <c r="V3513" s="52">
        <v>4.97</v>
      </c>
      <c r="W3513" s="52" t="str" cm="1">
        <f t="array" ref="W3513">_xlfn.SWITCH(ROUND(V3513,0),5,"Excellent",4,"Good",3,"Ok","Bad")</f>
        <v>Excellent</v>
      </c>
      <c r="X3513">
        <v>72</v>
      </c>
      <c r="Y3513" t="str">
        <f t="shared" si="219"/>
        <v>No</v>
      </c>
      <c r="Z3513" s="68">
        <v>43219</v>
      </c>
      <c r="AA3513" s="68">
        <v>44056</v>
      </c>
      <c r="AB3513">
        <v>79</v>
      </c>
      <c r="AC3513" t="s">
        <v>15615</v>
      </c>
    </row>
    <row r="3514" spans="1:29" x14ac:dyDescent="0.3">
      <c r="A3514" t="s">
        <v>14998</v>
      </c>
      <c r="B3514">
        <v>1959</v>
      </c>
      <c r="C3514" t="str">
        <f>VLOOKUP($B3514,Hosts!$A:$M,10,0)</f>
        <v>Within a day</v>
      </c>
      <c r="D3514" s="70">
        <f>VLOOKUP($B3514,Hosts!$A:$M,11,0)</f>
        <v>1</v>
      </c>
      <c r="E3514" s="70">
        <f>VLOOKUP($B3514,Hosts!$A:$M,12,0)</f>
        <v>0.75</v>
      </c>
      <c r="F3514" t="str">
        <f>VLOOKUP($B3514,Hosts!$A:$M,13,0)</f>
        <v>Yes</v>
      </c>
      <c r="G3514" t="str">
        <f>INDEX(Hosts!$A:$M, MATCH(Places!$B3514,Hosts!$A:$A,0), MATCH(Places!G$1,Hosts!$A$1:$M$1,0))</f>
        <v>Within a day</v>
      </c>
      <c r="H3514" s="70">
        <f>INDEX(Hosts!$A:$M, MATCH(Places!$B3514,Hosts!$A:$A,0), MATCH(Places!H$1,Hosts!$A$1:$M$1,0))</f>
        <v>1</v>
      </c>
      <c r="I3514" s="70">
        <f>INDEX(Hosts!$A:$M, MATCH(Places!$B3514,Hosts!$A:$A,0), MATCH(Places!I$1,Hosts!$A$1:$M$1,0))</f>
        <v>0.75</v>
      </c>
      <c r="J3514" t="str">
        <f>INDEX(Hosts!$A:$M, MATCH(Places!$B3514,Hosts!$A:$A,0), MATCH(Places!J$1,Hosts!$A$1:$M$1,0))</f>
        <v>Yes</v>
      </c>
      <c r="K3514">
        <v>7</v>
      </c>
      <c r="L3514" t="str">
        <f>VLOOKUP($K3514,Neighborhoods!$A:$C,2,0)</f>
        <v>Brooklyn</v>
      </c>
      <c r="M3514" t="str">
        <f>VLOOKUP($K3514,Neighborhoods!$A:$C,3,0)</f>
        <v>Bedford-Stuyvesant</v>
      </c>
      <c r="N3514" t="str">
        <f>INDEX(Neighborhoods!$A:$C, MATCH(Places!$K3514,Neighborhoods!$A:$A,0), MATCH(Places!N$1,Neighborhoods!$A$1:$C$1,0))</f>
        <v>Brooklyn</v>
      </c>
      <c r="O3514" t="str">
        <f>INDEX(Neighborhoods!$A:$C, MATCH(Places!$K3514,Neighborhoods!$A:$A,0), MATCH(Places!O$1,Neighborhoods!$A$1:$C$1,0))</f>
        <v>Bedford-Stuyvesant</v>
      </c>
      <c r="P3514" t="s">
        <v>11822</v>
      </c>
      <c r="Q3514" t="str">
        <f t="shared" si="216"/>
        <v>No</v>
      </c>
      <c r="R3514">
        <v>4</v>
      </c>
      <c r="S3514" t="str">
        <f t="shared" si="217"/>
        <v>Medium</v>
      </c>
      <c r="T3514" s="50">
        <v>135</v>
      </c>
      <c r="U3514" s="70">
        <f t="shared" si="218"/>
        <v>0.03</v>
      </c>
      <c r="V3514" s="52">
        <v>5</v>
      </c>
      <c r="W3514" s="52" t="str" cm="1">
        <f t="array" ref="W3514">_xlfn.SWITCH(ROUND(V3514,0),5,"Excellent",4,"Good",3,"Ok","Bad")</f>
        <v>Excellent</v>
      </c>
      <c r="X3514">
        <v>30</v>
      </c>
      <c r="Y3514" t="str">
        <f t="shared" si="219"/>
        <v>No</v>
      </c>
      <c r="Z3514" s="68">
        <v>43352</v>
      </c>
      <c r="AA3514" s="68">
        <v>43828</v>
      </c>
      <c r="AB3514">
        <v>243</v>
      </c>
      <c r="AC3514" t="s">
        <v>15615</v>
      </c>
    </row>
    <row r="3515" spans="1:29" x14ac:dyDescent="0.3">
      <c r="A3515" t="s">
        <v>2546</v>
      </c>
      <c r="B3515">
        <v>3497</v>
      </c>
      <c r="C3515" t="str">
        <f>VLOOKUP($B3515,Hosts!$A:$M,10,0)</f>
        <v>A few days or more</v>
      </c>
      <c r="D3515" s="70">
        <f>VLOOKUP($B3515,Hosts!$A:$M,11,0)</f>
        <v>0.3</v>
      </c>
      <c r="E3515" s="70">
        <f>VLOOKUP($B3515,Hosts!$A:$M,12,0)</f>
        <v>0.56999999999999995</v>
      </c>
      <c r="F3515" t="str">
        <f>VLOOKUP($B3515,Hosts!$A:$M,13,0)</f>
        <v>No</v>
      </c>
      <c r="G3515" t="str">
        <f>INDEX(Hosts!$A:$M, MATCH(Places!$B3515,Hosts!$A:$A,0), MATCH(Places!G$1,Hosts!$A$1:$M$1,0))</f>
        <v>A few days or more</v>
      </c>
      <c r="H3515" s="70">
        <f>INDEX(Hosts!$A:$M, MATCH(Places!$B3515,Hosts!$A:$A,0), MATCH(Places!H$1,Hosts!$A$1:$M$1,0))</f>
        <v>0.3</v>
      </c>
      <c r="I3515" s="70">
        <f>INDEX(Hosts!$A:$M, MATCH(Places!$B3515,Hosts!$A:$A,0), MATCH(Places!I$1,Hosts!$A$1:$M$1,0))</f>
        <v>0.56999999999999995</v>
      </c>
      <c r="J3515" t="str">
        <f>INDEX(Hosts!$A:$M, MATCH(Places!$B3515,Hosts!$A:$A,0), MATCH(Places!J$1,Hosts!$A$1:$M$1,0))</f>
        <v>No</v>
      </c>
      <c r="K3515">
        <v>9</v>
      </c>
      <c r="L3515" t="str">
        <f>VLOOKUP($K3515,Neighborhoods!$A:$C,2,0)</f>
        <v>Brooklyn</v>
      </c>
      <c r="M3515" t="str">
        <f>VLOOKUP($K3515,Neighborhoods!$A:$C,3,0)</f>
        <v>Crown Heights</v>
      </c>
      <c r="N3515" t="str">
        <f>INDEX(Neighborhoods!$A:$C, MATCH(Places!$K3515,Neighborhoods!$A:$A,0), MATCH(Places!N$1,Neighborhoods!$A$1:$C$1,0))</f>
        <v>Brooklyn</v>
      </c>
      <c r="O3515" t="str">
        <f>INDEX(Neighborhoods!$A:$C, MATCH(Places!$K3515,Neighborhoods!$A:$A,0), MATCH(Places!O$1,Neighborhoods!$A$1:$C$1,0))</f>
        <v>Crown Heights</v>
      </c>
      <c r="P3515" t="s">
        <v>11822</v>
      </c>
      <c r="Q3515" t="str">
        <f t="shared" si="216"/>
        <v>No</v>
      </c>
      <c r="R3515">
        <v>5</v>
      </c>
      <c r="S3515" t="str">
        <f t="shared" si="217"/>
        <v>Medium</v>
      </c>
      <c r="T3515" s="50">
        <v>120</v>
      </c>
      <c r="U3515" s="70">
        <f t="shared" si="218"/>
        <v>0.03</v>
      </c>
      <c r="V3515" s="52">
        <v>4.29</v>
      </c>
      <c r="W3515" s="52" t="str" cm="1">
        <f t="array" ref="W3515">_xlfn.SWITCH(ROUND(V3515,0),5,"Excellent",4,"Good",3,"Ok","Bad")</f>
        <v>Good</v>
      </c>
      <c r="X3515">
        <v>7</v>
      </c>
      <c r="Y3515" t="str">
        <f t="shared" si="219"/>
        <v>No</v>
      </c>
      <c r="Z3515" s="68">
        <v>43603</v>
      </c>
      <c r="AA3515" s="68">
        <v>43831</v>
      </c>
      <c r="AB3515">
        <v>361</v>
      </c>
      <c r="AC3515" t="s">
        <v>15615</v>
      </c>
    </row>
    <row r="3516" spans="1:29" x14ac:dyDescent="0.3">
      <c r="A3516" t="s">
        <v>2547</v>
      </c>
      <c r="B3516">
        <v>3492</v>
      </c>
      <c r="C3516" t="str">
        <f>VLOOKUP($B3516,Hosts!$A:$M,10,0)</f>
        <v>Within an hour</v>
      </c>
      <c r="D3516" s="70">
        <f>VLOOKUP($B3516,Hosts!$A:$M,11,0)</f>
        <v>1</v>
      </c>
      <c r="E3516" s="70">
        <f>VLOOKUP($B3516,Hosts!$A:$M,12,0)</f>
        <v>1</v>
      </c>
      <c r="F3516" t="str">
        <f>VLOOKUP($B3516,Hosts!$A:$M,13,0)</f>
        <v>No</v>
      </c>
      <c r="G3516" t="str">
        <f>INDEX(Hosts!$A:$M, MATCH(Places!$B3516,Hosts!$A:$A,0), MATCH(Places!G$1,Hosts!$A$1:$M$1,0))</f>
        <v>Within an hour</v>
      </c>
      <c r="H3516" s="70">
        <f>INDEX(Hosts!$A:$M, MATCH(Places!$B3516,Hosts!$A:$A,0), MATCH(Places!H$1,Hosts!$A$1:$M$1,0))</f>
        <v>1</v>
      </c>
      <c r="I3516" s="70">
        <f>INDEX(Hosts!$A:$M, MATCH(Places!$B3516,Hosts!$A:$A,0), MATCH(Places!I$1,Hosts!$A$1:$M$1,0))</f>
        <v>1</v>
      </c>
      <c r="J3516" t="str">
        <f>INDEX(Hosts!$A:$M, MATCH(Places!$B3516,Hosts!$A:$A,0), MATCH(Places!J$1,Hosts!$A$1:$M$1,0))</f>
        <v>No</v>
      </c>
      <c r="K3516">
        <v>16</v>
      </c>
      <c r="L3516" t="str">
        <f>VLOOKUP($K3516,Neighborhoods!$A:$C,2,0)</f>
        <v>Manhattan</v>
      </c>
      <c r="M3516" t="str">
        <f>VLOOKUP($K3516,Neighborhoods!$A:$C,3,0)</f>
        <v>Harlem</v>
      </c>
      <c r="N3516" t="str">
        <f>INDEX(Neighborhoods!$A:$C, MATCH(Places!$K3516,Neighborhoods!$A:$A,0), MATCH(Places!N$1,Neighborhoods!$A$1:$C$1,0))</f>
        <v>Manhattan</v>
      </c>
      <c r="O3516" t="str">
        <f>INDEX(Neighborhoods!$A:$C, MATCH(Places!$K3516,Neighborhoods!$A:$A,0), MATCH(Places!O$1,Neighborhoods!$A$1:$C$1,0))</f>
        <v>Harlem</v>
      </c>
      <c r="P3516" t="s">
        <v>1</v>
      </c>
      <c r="Q3516" t="str">
        <f t="shared" si="216"/>
        <v>Yes</v>
      </c>
      <c r="R3516">
        <v>2</v>
      </c>
      <c r="S3516" t="str">
        <f t="shared" si="217"/>
        <v>Small</v>
      </c>
      <c r="T3516" s="50">
        <v>59</v>
      </c>
      <c r="U3516" s="70">
        <f t="shared" si="218"/>
        <v>0.03</v>
      </c>
      <c r="V3516" s="52">
        <v>4.9400000000000004</v>
      </c>
      <c r="W3516" s="52" t="str" cm="1">
        <f t="array" ref="W3516">_xlfn.SWITCH(ROUND(V3516,0),5,"Excellent",4,"Good",3,"Ok","Bad")</f>
        <v>Excellent</v>
      </c>
      <c r="X3516">
        <v>16</v>
      </c>
      <c r="Y3516" t="str">
        <f t="shared" si="219"/>
        <v>No</v>
      </c>
      <c r="Z3516" s="68">
        <v>43262</v>
      </c>
      <c r="AA3516" s="68">
        <v>43466</v>
      </c>
      <c r="AB3516">
        <v>113</v>
      </c>
      <c r="AC3516" t="s">
        <v>15616</v>
      </c>
    </row>
    <row r="3517" spans="1:29" x14ac:dyDescent="0.3">
      <c r="A3517" t="s">
        <v>2548</v>
      </c>
      <c r="B3517">
        <v>3492</v>
      </c>
      <c r="C3517" t="str">
        <f>VLOOKUP($B3517,Hosts!$A:$M,10,0)</f>
        <v>Within an hour</v>
      </c>
      <c r="D3517" s="70">
        <f>VLOOKUP($B3517,Hosts!$A:$M,11,0)</f>
        <v>1</v>
      </c>
      <c r="E3517" s="70">
        <f>VLOOKUP($B3517,Hosts!$A:$M,12,0)</f>
        <v>1</v>
      </c>
      <c r="F3517" t="str">
        <f>VLOOKUP($B3517,Hosts!$A:$M,13,0)</f>
        <v>No</v>
      </c>
      <c r="G3517" t="str">
        <f>INDEX(Hosts!$A:$M, MATCH(Places!$B3517,Hosts!$A:$A,0), MATCH(Places!G$1,Hosts!$A$1:$M$1,0))</f>
        <v>Within an hour</v>
      </c>
      <c r="H3517" s="70">
        <f>INDEX(Hosts!$A:$M, MATCH(Places!$B3517,Hosts!$A:$A,0), MATCH(Places!H$1,Hosts!$A$1:$M$1,0))</f>
        <v>1</v>
      </c>
      <c r="I3517" s="70">
        <f>INDEX(Hosts!$A:$M, MATCH(Places!$B3517,Hosts!$A:$A,0), MATCH(Places!I$1,Hosts!$A$1:$M$1,0))</f>
        <v>1</v>
      </c>
      <c r="J3517" t="str">
        <f>INDEX(Hosts!$A:$M, MATCH(Places!$B3517,Hosts!$A:$A,0), MATCH(Places!J$1,Hosts!$A$1:$M$1,0))</f>
        <v>No</v>
      </c>
      <c r="K3517">
        <v>16</v>
      </c>
      <c r="L3517" t="str">
        <f>VLOOKUP($K3517,Neighborhoods!$A:$C,2,0)</f>
        <v>Manhattan</v>
      </c>
      <c r="M3517" t="str">
        <f>VLOOKUP($K3517,Neighborhoods!$A:$C,3,0)</f>
        <v>Harlem</v>
      </c>
      <c r="N3517" t="str">
        <f>INDEX(Neighborhoods!$A:$C, MATCH(Places!$K3517,Neighborhoods!$A:$A,0), MATCH(Places!N$1,Neighborhoods!$A$1:$C$1,0))</f>
        <v>Manhattan</v>
      </c>
      <c r="O3517" t="str">
        <f>INDEX(Neighborhoods!$A:$C, MATCH(Places!$K3517,Neighborhoods!$A:$A,0), MATCH(Places!O$1,Neighborhoods!$A$1:$C$1,0))</f>
        <v>Harlem</v>
      </c>
      <c r="P3517" t="s">
        <v>1</v>
      </c>
      <c r="Q3517" t="str">
        <f t="shared" si="216"/>
        <v>Yes</v>
      </c>
      <c r="R3517">
        <v>2</v>
      </c>
      <c r="S3517" t="str">
        <f t="shared" si="217"/>
        <v>Small</v>
      </c>
      <c r="T3517" s="50">
        <v>74</v>
      </c>
      <c r="U3517" s="70">
        <f t="shared" si="218"/>
        <v>0.03</v>
      </c>
      <c r="V3517" s="52">
        <v>4.74</v>
      </c>
      <c r="W3517" s="52" t="str" cm="1">
        <f t="array" ref="W3517">_xlfn.SWITCH(ROUND(V3517,0),5,"Excellent",4,"Good",3,"Ok","Bad")</f>
        <v>Excellent</v>
      </c>
      <c r="X3517">
        <v>27</v>
      </c>
      <c r="Y3517" t="str">
        <f t="shared" si="219"/>
        <v>No</v>
      </c>
      <c r="Z3517" s="68">
        <v>43303</v>
      </c>
      <c r="AA3517" s="68">
        <v>43831</v>
      </c>
      <c r="AB3517">
        <v>138</v>
      </c>
      <c r="AC3517" t="s">
        <v>15616</v>
      </c>
    </row>
    <row r="3518" spans="1:29" x14ac:dyDescent="0.3">
      <c r="A3518" t="s">
        <v>2549</v>
      </c>
      <c r="B3518">
        <v>2048</v>
      </c>
      <c r="C3518" t="str">
        <f>VLOOKUP($B3518,Hosts!$A:$M,10,0)</f>
        <v>Within a few hours</v>
      </c>
      <c r="D3518" s="70">
        <f>VLOOKUP($B3518,Hosts!$A:$M,11,0)</f>
        <v>1</v>
      </c>
      <c r="E3518" s="70">
        <f>VLOOKUP($B3518,Hosts!$A:$M,12,0)</f>
        <v>0.8</v>
      </c>
      <c r="F3518" t="str">
        <f>VLOOKUP($B3518,Hosts!$A:$M,13,0)</f>
        <v>No</v>
      </c>
      <c r="G3518" t="str">
        <f>INDEX(Hosts!$A:$M, MATCH(Places!$B3518,Hosts!$A:$A,0), MATCH(Places!G$1,Hosts!$A$1:$M$1,0))</f>
        <v>Within a few hours</v>
      </c>
      <c r="H3518" s="70">
        <f>INDEX(Hosts!$A:$M, MATCH(Places!$B3518,Hosts!$A:$A,0), MATCH(Places!H$1,Hosts!$A$1:$M$1,0))</f>
        <v>1</v>
      </c>
      <c r="I3518" s="70">
        <f>INDEX(Hosts!$A:$M, MATCH(Places!$B3518,Hosts!$A:$A,0), MATCH(Places!I$1,Hosts!$A$1:$M$1,0))</f>
        <v>0.8</v>
      </c>
      <c r="J3518" t="str">
        <f>INDEX(Hosts!$A:$M, MATCH(Places!$B3518,Hosts!$A:$A,0), MATCH(Places!J$1,Hosts!$A$1:$M$1,0))</f>
        <v>No</v>
      </c>
      <c r="K3518">
        <v>7</v>
      </c>
      <c r="L3518" t="str">
        <f>VLOOKUP($K3518,Neighborhoods!$A:$C,2,0)</f>
        <v>Brooklyn</v>
      </c>
      <c r="M3518" t="str">
        <f>VLOOKUP($K3518,Neighborhoods!$A:$C,3,0)</f>
        <v>Bedford-Stuyvesant</v>
      </c>
      <c r="N3518" t="str">
        <f>INDEX(Neighborhoods!$A:$C, MATCH(Places!$K3518,Neighborhoods!$A:$A,0), MATCH(Places!N$1,Neighborhoods!$A$1:$C$1,0))</f>
        <v>Brooklyn</v>
      </c>
      <c r="O3518" t="str">
        <f>INDEX(Neighborhoods!$A:$C, MATCH(Places!$K3518,Neighborhoods!$A:$A,0), MATCH(Places!O$1,Neighborhoods!$A$1:$C$1,0))</f>
        <v>Bedford-Stuyvesant</v>
      </c>
      <c r="P3518" t="s">
        <v>1</v>
      </c>
      <c r="Q3518" t="str">
        <f t="shared" si="216"/>
        <v>Yes</v>
      </c>
      <c r="R3518">
        <v>2</v>
      </c>
      <c r="S3518" t="str">
        <f t="shared" si="217"/>
        <v>Small</v>
      </c>
      <c r="T3518" s="50">
        <v>50</v>
      </c>
      <c r="U3518" s="70">
        <f t="shared" si="218"/>
        <v>0.03</v>
      </c>
      <c r="V3518" s="52">
        <v>4.7699999999999996</v>
      </c>
      <c r="W3518" s="52" t="str" cm="1">
        <f t="array" ref="W3518">_xlfn.SWITCH(ROUND(V3518,0),5,"Excellent",4,"Good",3,"Ok","Bad")</f>
        <v>Excellent</v>
      </c>
      <c r="X3518">
        <v>26</v>
      </c>
      <c r="Y3518" t="str">
        <f t="shared" si="219"/>
        <v>No</v>
      </c>
      <c r="Z3518" s="68">
        <v>43206</v>
      </c>
      <c r="AA3518" s="68">
        <v>44027</v>
      </c>
      <c r="AB3518">
        <v>4</v>
      </c>
      <c r="AC3518" t="s">
        <v>15615</v>
      </c>
    </row>
    <row r="3519" spans="1:29" x14ac:dyDescent="0.3">
      <c r="A3519" t="s">
        <v>2550</v>
      </c>
      <c r="B3519">
        <v>3503</v>
      </c>
      <c r="C3519" t="str">
        <f>VLOOKUP($B3519,Hosts!$A:$M,10,0)</f>
        <v>Within an hour</v>
      </c>
      <c r="D3519" s="70">
        <f>VLOOKUP($B3519,Hosts!$A:$M,11,0)</f>
        <v>1</v>
      </c>
      <c r="E3519" s="70">
        <f>VLOOKUP($B3519,Hosts!$A:$M,12,0)</f>
        <v>0.94</v>
      </c>
      <c r="F3519" t="str">
        <f>VLOOKUP($B3519,Hosts!$A:$M,13,0)</f>
        <v>Yes</v>
      </c>
      <c r="G3519" t="str">
        <f>INDEX(Hosts!$A:$M, MATCH(Places!$B3519,Hosts!$A:$A,0), MATCH(Places!G$1,Hosts!$A$1:$M$1,0))</f>
        <v>Within an hour</v>
      </c>
      <c r="H3519" s="70">
        <f>INDEX(Hosts!$A:$M, MATCH(Places!$B3519,Hosts!$A:$A,0), MATCH(Places!H$1,Hosts!$A$1:$M$1,0))</f>
        <v>1</v>
      </c>
      <c r="I3519" s="70">
        <f>INDEX(Hosts!$A:$M, MATCH(Places!$B3519,Hosts!$A:$A,0), MATCH(Places!I$1,Hosts!$A$1:$M$1,0))</f>
        <v>0.94</v>
      </c>
      <c r="J3519" t="str">
        <f>INDEX(Hosts!$A:$M, MATCH(Places!$B3519,Hosts!$A:$A,0), MATCH(Places!J$1,Hosts!$A$1:$M$1,0))</f>
        <v>Yes</v>
      </c>
      <c r="K3519">
        <v>22</v>
      </c>
      <c r="L3519" t="str">
        <f>VLOOKUP($K3519,Neighborhoods!$A:$C,2,0)</f>
        <v>Queens</v>
      </c>
      <c r="M3519" t="str">
        <f>VLOOKUP($K3519,Neighborhoods!$A:$C,3,0)</f>
        <v>Flushing</v>
      </c>
      <c r="N3519" t="str">
        <f>INDEX(Neighborhoods!$A:$C, MATCH(Places!$K3519,Neighborhoods!$A:$A,0), MATCH(Places!N$1,Neighborhoods!$A$1:$C$1,0))</f>
        <v>Queens</v>
      </c>
      <c r="O3519" t="str">
        <f>INDEX(Neighborhoods!$A:$C, MATCH(Places!$K3519,Neighborhoods!$A:$A,0), MATCH(Places!O$1,Neighborhoods!$A$1:$C$1,0))</f>
        <v>Flushing</v>
      </c>
      <c r="P3519" t="s">
        <v>1</v>
      </c>
      <c r="Q3519" t="str">
        <f t="shared" si="216"/>
        <v>Yes</v>
      </c>
      <c r="R3519">
        <v>1</v>
      </c>
      <c r="S3519" t="str">
        <f t="shared" si="217"/>
        <v>Small</v>
      </c>
      <c r="T3519" s="50">
        <v>45</v>
      </c>
      <c r="U3519" s="70">
        <f t="shared" si="218"/>
        <v>0.03</v>
      </c>
      <c r="V3519" s="52">
        <v>4.99</v>
      </c>
      <c r="W3519" s="52" t="str" cm="1">
        <f t="array" ref="W3519">_xlfn.SWITCH(ROUND(V3519,0),5,"Excellent",4,"Good",3,"Ok","Bad")</f>
        <v>Excellent</v>
      </c>
      <c r="X3519">
        <v>144</v>
      </c>
      <c r="Y3519" t="str">
        <f t="shared" si="219"/>
        <v>Yes</v>
      </c>
      <c r="Z3519" s="68">
        <v>43217</v>
      </c>
      <c r="AA3519" s="68">
        <v>43884</v>
      </c>
      <c r="AB3519">
        <v>46</v>
      </c>
      <c r="AC3519" t="s">
        <v>15615</v>
      </c>
    </row>
    <row r="3520" spans="1:29" x14ac:dyDescent="0.3">
      <c r="A3520" t="s">
        <v>13616</v>
      </c>
      <c r="B3520">
        <v>258</v>
      </c>
      <c r="C3520" t="str">
        <f>VLOOKUP($B3520,Hosts!$A:$M,10,0)</f>
        <v>Within a day</v>
      </c>
      <c r="D3520" s="70">
        <f>VLOOKUP($B3520,Hosts!$A:$M,11,0)</f>
        <v>0.56999999999999995</v>
      </c>
      <c r="E3520" s="70">
        <f>VLOOKUP($B3520,Hosts!$A:$M,12,0)</f>
        <v>0.78</v>
      </c>
      <c r="F3520" t="str">
        <f>VLOOKUP($B3520,Hosts!$A:$M,13,0)</f>
        <v>Yes</v>
      </c>
      <c r="G3520" t="str">
        <f>INDEX(Hosts!$A:$M, MATCH(Places!$B3520,Hosts!$A:$A,0), MATCH(Places!G$1,Hosts!$A$1:$M$1,0))</f>
        <v>Within a day</v>
      </c>
      <c r="H3520" s="70">
        <f>INDEX(Hosts!$A:$M, MATCH(Places!$B3520,Hosts!$A:$A,0), MATCH(Places!H$1,Hosts!$A$1:$M$1,0))</f>
        <v>0.56999999999999995</v>
      </c>
      <c r="I3520" s="70">
        <f>INDEX(Hosts!$A:$M, MATCH(Places!$B3520,Hosts!$A:$A,0), MATCH(Places!I$1,Hosts!$A$1:$M$1,0))</f>
        <v>0.78</v>
      </c>
      <c r="J3520" t="str">
        <f>INDEX(Hosts!$A:$M, MATCH(Places!$B3520,Hosts!$A:$A,0), MATCH(Places!J$1,Hosts!$A$1:$M$1,0))</f>
        <v>Yes</v>
      </c>
      <c r="K3520">
        <v>8</v>
      </c>
      <c r="L3520" t="str">
        <f>VLOOKUP($K3520,Neighborhoods!$A:$C,2,0)</f>
        <v>Brooklyn</v>
      </c>
      <c r="M3520" t="str">
        <f>VLOOKUP($K3520,Neighborhoods!$A:$C,3,0)</f>
        <v>Bushwick</v>
      </c>
      <c r="N3520" t="str">
        <f>INDEX(Neighborhoods!$A:$C, MATCH(Places!$K3520,Neighborhoods!$A:$A,0), MATCH(Places!N$1,Neighborhoods!$A$1:$C$1,0))</f>
        <v>Brooklyn</v>
      </c>
      <c r="O3520" t="str">
        <f>INDEX(Neighborhoods!$A:$C, MATCH(Places!$K3520,Neighborhoods!$A:$A,0), MATCH(Places!O$1,Neighborhoods!$A$1:$C$1,0))</f>
        <v>Bushwick</v>
      </c>
      <c r="P3520" t="s">
        <v>1</v>
      </c>
      <c r="Q3520" t="str">
        <f t="shared" si="216"/>
        <v>Yes</v>
      </c>
      <c r="R3520">
        <v>2</v>
      </c>
      <c r="S3520" t="str">
        <f t="shared" si="217"/>
        <v>Small</v>
      </c>
      <c r="T3520" s="50">
        <v>39</v>
      </c>
      <c r="U3520" s="70">
        <f t="shared" si="218"/>
        <v>0.03</v>
      </c>
      <c r="V3520" s="52">
        <v>5</v>
      </c>
      <c r="W3520" s="52" t="str" cm="1">
        <f t="array" ref="W3520">_xlfn.SWITCH(ROUND(V3520,0),5,"Excellent",4,"Good",3,"Ok","Bad")</f>
        <v>Excellent</v>
      </c>
      <c r="X3520">
        <v>14</v>
      </c>
      <c r="Y3520" t="str">
        <f t="shared" si="219"/>
        <v>No</v>
      </c>
      <c r="Z3520" s="68">
        <v>43223</v>
      </c>
      <c r="AA3520" s="68">
        <v>43925</v>
      </c>
      <c r="AB3520">
        <v>365</v>
      </c>
      <c r="AC3520" t="s">
        <v>15615</v>
      </c>
    </row>
    <row r="3521" spans="1:29" x14ac:dyDescent="0.3">
      <c r="A3521" t="s">
        <v>14885</v>
      </c>
      <c r="B3521">
        <v>1291</v>
      </c>
      <c r="C3521" t="str">
        <f>VLOOKUP($B3521,Hosts!$A:$M,10,0)</f>
        <v>Within an hour</v>
      </c>
      <c r="D3521" s="70">
        <f>VLOOKUP($B3521,Hosts!$A:$M,11,0)</f>
        <v>1</v>
      </c>
      <c r="E3521" s="70">
        <f>VLOOKUP($B3521,Hosts!$A:$M,12,0)</f>
        <v>0.87</v>
      </c>
      <c r="F3521" t="str">
        <f>VLOOKUP($B3521,Hosts!$A:$M,13,0)</f>
        <v>Yes</v>
      </c>
      <c r="G3521" t="str">
        <f>INDEX(Hosts!$A:$M, MATCH(Places!$B3521,Hosts!$A:$A,0), MATCH(Places!G$1,Hosts!$A$1:$M$1,0))</f>
        <v>Within an hour</v>
      </c>
      <c r="H3521" s="70">
        <f>INDEX(Hosts!$A:$M, MATCH(Places!$B3521,Hosts!$A:$A,0), MATCH(Places!H$1,Hosts!$A$1:$M$1,0))</f>
        <v>1</v>
      </c>
      <c r="I3521" s="70">
        <f>INDEX(Hosts!$A:$M, MATCH(Places!$B3521,Hosts!$A:$A,0), MATCH(Places!I$1,Hosts!$A$1:$M$1,0))</f>
        <v>0.87</v>
      </c>
      <c r="J3521" t="str">
        <f>INDEX(Hosts!$A:$M, MATCH(Places!$B3521,Hosts!$A:$A,0), MATCH(Places!J$1,Hosts!$A$1:$M$1,0))</f>
        <v>Yes</v>
      </c>
      <c r="K3521">
        <v>12</v>
      </c>
      <c r="L3521" t="str">
        <f>VLOOKUP($K3521,Neighborhoods!$A:$C,2,0)</f>
        <v>Brooklyn</v>
      </c>
      <c r="M3521" t="str">
        <f>VLOOKUP($K3521,Neighborhoods!$A:$C,3,0)</f>
        <v>Williamsburg</v>
      </c>
      <c r="N3521" t="str">
        <f>INDEX(Neighborhoods!$A:$C, MATCH(Places!$K3521,Neighborhoods!$A:$A,0), MATCH(Places!N$1,Neighborhoods!$A$1:$C$1,0))</f>
        <v>Brooklyn</v>
      </c>
      <c r="O3521" t="str">
        <f>INDEX(Neighborhoods!$A:$C, MATCH(Places!$K3521,Neighborhoods!$A:$A,0), MATCH(Places!O$1,Neighborhoods!$A$1:$C$1,0))</f>
        <v>Williamsburg</v>
      </c>
      <c r="P3521" t="s">
        <v>11822</v>
      </c>
      <c r="Q3521" t="str">
        <f t="shared" si="216"/>
        <v>No</v>
      </c>
      <c r="R3521">
        <v>5</v>
      </c>
      <c r="S3521" t="str">
        <f t="shared" si="217"/>
        <v>Medium</v>
      </c>
      <c r="T3521" s="50">
        <v>172</v>
      </c>
      <c r="U3521" s="70">
        <f t="shared" si="218"/>
        <v>0.03</v>
      </c>
      <c r="V3521" s="52">
        <v>4.92</v>
      </c>
      <c r="W3521" s="52" t="str" cm="1">
        <f t="array" ref="W3521">_xlfn.SWITCH(ROUND(V3521,0),5,"Excellent",4,"Good",3,"Ok","Bad")</f>
        <v>Excellent</v>
      </c>
      <c r="X3521">
        <v>24</v>
      </c>
      <c r="Y3521" t="str">
        <f t="shared" si="219"/>
        <v>No</v>
      </c>
      <c r="Z3521" s="68">
        <v>43218</v>
      </c>
      <c r="AA3521" s="68">
        <v>44038</v>
      </c>
      <c r="AB3521">
        <v>228</v>
      </c>
      <c r="AC3521" t="s">
        <v>15615</v>
      </c>
    </row>
    <row r="3522" spans="1:29" x14ac:dyDescent="0.3">
      <c r="A3522" t="s">
        <v>13876</v>
      </c>
      <c r="B3522">
        <v>3488</v>
      </c>
      <c r="C3522" t="str">
        <f>VLOOKUP($B3522,Hosts!$A:$M,10,0)</f>
        <v>Within an hour</v>
      </c>
      <c r="D3522" s="70">
        <f>VLOOKUP($B3522,Hosts!$A:$M,11,0)</f>
        <v>0.92</v>
      </c>
      <c r="E3522" s="70">
        <f>VLOOKUP($B3522,Hosts!$A:$M,12,0)</f>
        <v>0.97</v>
      </c>
      <c r="F3522" t="str">
        <f>VLOOKUP($B3522,Hosts!$A:$M,13,0)</f>
        <v>No</v>
      </c>
      <c r="G3522" t="str">
        <f>INDEX(Hosts!$A:$M, MATCH(Places!$B3522,Hosts!$A:$A,0), MATCH(Places!G$1,Hosts!$A$1:$M$1,0))</f>
        <v>Within an hour</v>
      </c>
      <c r="H3522" s="70">
        <f>INDEX(Hosts!$A:$M, MATCH(Places!$B3522,Hosts!$A:$A,0), MATCH(Places!H$1,Hosts!$A$1:$M$1,0))</f>
        <v>0.92</v>
      </c>
      <c r="I3522" s="70">
        <f>INDEX(Hosts!$A:$M, MATCH(Places!$B3522,Hosts!$A:$A,0), MATCH(Places!I$1,Hosts!$A$1:$M$1,0))</f>
        <v>0.97</v>
      </c>
      <c r="J3522" t="str">
        <f>INDEX(Hosts!$A:$M, MATCH(Places!$B3522,Hosts!$A:$A,0), MATCH(Places!J$1,Hosts!$A$1:$M$1,0))</f>
        <v>No</v>
      </c>
      <c r="K3522">
        <v>12</v>
      </c>
      <c r="L3522" t="str">
        <f>VLOOKUP($K3522,Neighborhoods!$A:$C,2,0)</f>
        <v>Brooklyn</v>
      </c>
      <c r="M3522" t="str">
        <f>VLOOKUP($K3522,Neighborhoods!$A:$C,3,0)</f>
        <v>Williamsburg</v>
      </c>
      <c r="N3522" t="str">
        <f>INDEX(Neighborhoods!$A:$C, MATCH(Places!$K3522,Neighborhoods!$A:$A,0), MATCH(Places!N$1,Neighborhoods!$A$1:$C$1,0))</f>
        <v>Brooklyn</v>
      </c>
      <c r="O3522" t="str">
        <f>INDEX(Neighborhoods!$A:$C, MATCH(Places!$K3522,Neighborhoods!$A:$A,0), MATCH(Places!O$1,Neighborhoods!$A$1:$C$1,0))</f>
        <v>Williamsburg</v>
      </c>
      <c r="P3522" t="s">
        <v>11822</v>
      </c>
      <c r="Q3522" t="str">
        <f t="shared" si="216"/>
        <v>No</v>
      </c>
      <c r="R3522">
        <v>7</v>
      </c>
      <c r="S3522" t="str">
        <f t="shared" si="217"/>
        <v>Large</v>
      </c>
      <c r="T3522" s="50">
        <v>200</v>
      </c>
      <c r="U3522" s="70">
        <f t="shared" si="218"/>
        <v>0.04</v>
      </c>
      <c r="V3522" s="52">
        <v>4.57</v>
      </c>
      <c r="W3522" s="52" t="str" cm="1">
        <f t="array" ref="W3522">_xlfn.SWITCH(ROUND(V3522,0),5,"Excellent",4,"Good",3,"Ok","Bad")</f>
        <v>Excellent</v>
      </c>
      <c r="X3522">
        <v>49</v>
      </c>
      <c r="Y3522" t="str">
        <f t="shared" si="219"/>
        <v>No</v>
      </c>
      <c r="Z3522" s="68">
        <v>43194</v>
      </c>
      <c r="AA3522" s="68">
        <v>44045</v>
      </c>
      <c r="AB3522">
        <v>179</v>
      </c>
      <c r="AC3522" t="s">
        <v>15616</v>
      </c>
    </row>
    <row r="3523" spans="1:29" x14ac:dyDescent="0.3">
      <c r="A3523" t="s">
        <v>2551</v>
      </c>
      <c r="B3523">
        <v>1757</v>
      </c>
      <c r="C3523" t="str">
        <f>VLOOKUP($B3523,Hosts!$A:$M,10,0)</f>
        <v>Within a few hours</v>
      </c>
      <c r="D3523" s="70">
        <f>VLOOKUP($B3523,Hosts!$A:$M,11,0)</f>
        <v>1</v>
      </c>
      <c r="E3523" s="70">
        <f>VLOOKUP($B3523,Hosts!$A:$M,12,0)</f>
        <v>0.94</v>
      </c>
      <c r="F3523" t="str">
        <f>VLOOKUP($B3523,Hosts!$A:$M,13,0)</f>
        <v>No</v>
      </c>
      <c r="G3523" t="str">
        <f>INDEX(Hosts!$A:$M, MATCH(Places!$B3523,Hosts!$A:$A,0), MATCH(Places!G$1,Hosts!$A$1:$M$1,0))</f>
        <v>Within a few hours</v>
      </c>
      <c r="H3523" s="70">
        <f>INDEX(Hosts!$A:$M, MATCH(Places!$B3523,Hosts!$A:$A,0), MATCH(Places!H$1,Hosts!$A$1:$M$1,0))</f>
        <v>1</v>
      </c>
      <c r="I3523" s="70">
        <f>INDEX(Hosts!$A:$M, MATCH(Places!$B3523,Hosts!$A:$A,0), MATCH(Places!I$1,Hosts!$A$1:$M$1,0))</f>
        <v>0.94</v>
      </c>
      <c r="J3523" t="str">
        <f>INDEX(Hosts!$A:$M, MATCH(Places!$B3523,Hosts!$A:$A,0), MATCH(Places!J$1,Hosts!$A$1:$M$1,0))</f>
        <v>No</v>
      </c>
      <c r="K3523">
        <v>7</v>
      </c>
      <c r="L3523" t="str">
        <f>VLOOKUP($K3523,Neighborhoods!$A:$C,2,0)</f>
        <v>Brooklyn</v>
      </c>
      <c r="M3523" t="str">
        <f>VLOOKUP($K3523,Neighborhoods!$A:$C,3,0)</f>
        <v>Bedford-Stuyvesant</v>
      </c>
      <c r="N3523" t="str">
        <f>INDEX(Neighborhoods!$A:$C, MATCH(Places!$K3523,Neighborhoods!$A:$A,0), MATCH(Places!N$1,Neighborhoods!$A$1:$C$1,0))</f>
        <v>Brooklyn</v>
      </c>
      <c r="O3523" t="str">
        <f>INDEX(Neighborhoods!$A:$C, MATCH(Places!$K3523,Neighborhoods!$A:$A,0), MATCH(Places!O$1,Neighborhoods!$A$1:$C$1,0))</f>
        <v>Bedford-Stuyvesant</v>
      </c>
      <c r="P3523" t="s">
        <v>1</v>
      </c>
      <c r="Q3523" t="str">
        <f t="shared" ref="Q3523:Q3586" si="220">IF(OR(P3523="Private room",P3523="Shared room"),"Yes","No")</f>
        <v>Yes</v>
      </c>
      <c r="R3523">
        <v>2</v>
      </c>
      <c r="S3523" t="str">
        <f t="shared" ref="S3523:S3586" si="221">IF(R3523&lt;=2,"Small",IF(R3523&lt;=5,"Medium","Large"))</f>
        <v>Small</v>
      </c>
      <c r="T3523" s="50">
        <v>60</v>
      </c>
      <c r="U3523" s="70">
        <f t="shared" ref="U3523:U3586" si="222">VLOOKUP($T3523,$AF$1:$AG$5,2)</f>
        <v>0.03</v>
      </c>
      <c r="V3523" s="52">
        <v>4.76</v>
      </c>
      <c r="W3523" s="52" t="str" cm="1">
        <f t="array" ref="W3523">_xlfn.SWITCH(ROUND(V3523,0),5,"Excellent",4,"Good",3,"Ok","Bad")</f>
        <v>Excellent</v>
      </c>
      <c r="X3523">
        <v>63</v>
      </c>
      <c r="Y3523" t="str">
        <f t="shared" ref="Y3523:Y3586" si="223">IF(AND(V3523&gt;4.8,X3523&gt;100),"Yes","No")</f>
        <v>No</v>
      </c>
      <c r="Z3523" s="68">
        <v>43204</v>
      </c>
      <c r="AA3523" s="68">
        <v>44009</v>
      </c>
      <c r="AB3523">
        <v>330</v>
      </c>
      <c r="AC3523" t="s">
        <v>15616</v>
      </c>
    </row>
    <row r="3524" spans="1:29" x14ac:dyDescent="0.3">
      <c r="A3524" t="s">
        <v>2552</v>
      </c>
      <c r="B3524">
        <v>3504</v>
      </c>
      <c r="C3524" t="str">
        <f>VLOOKUP($B3524,Hosts!$A:$M,10,0)</f>
        <v>Within an hour</v>
      </c>
      <c r="D3524" s="70">
        <f>VLOOKUP($B3524,Hosts!$A:$M,11,0)</f>
        <v>1</v>
      </c>
      <c r="E3524" s="70">
        <f>VLOOKUP($B3524,Hosts!$A:$M,12,0)</f>
        <v>1</v>
      </c>
      <c r="F3524" t="str">
        <f>VLOOKUP($B3524,Hosts!$A:$M,13,0)</f>
        <v>No</v>
      </c>
      <c r="G3524" t="str">
        <f>INDEX(Hosts!$A:$M, MATCH(Places!$B3524,Hosts!$A:$A,0), MATCH(Places!G$1,Hosts!$A$1:$M$1,0))</f>
        <v>Within an hour</v>
      </c>
      <c r="H3524" s="70">
        <f>INDEX(Hosts!$A:$M, MATCH(Places!$B3524,Hosts!$A:$A,0), MATCH(Places!H$1,Hosts!$A$1:$M$1,0))</f>
        <v>1</v>
      </c>
      <c r="I3524" s="70">
        <f>INDEX(Hosts!$A:$M, MATCH(Places!$B3524,Hosts!$A:$A,0), MATCH(Places!I$1,Hosts!$A$1:$M$1,0))</f>
        <v>1</v>
      </c>
      <c r="J3524" t="str">
        <f>INDEX(Hosts!$A:$M, MATCH(Places!$B3524,Hosts!$A:$A,0), MATCH(Places!J$1,Hosts!$A$1:$M$1,0))</f>
        <v>No</v>
      </c>
      <c r="K3524">
        <v>15</v>
      </c>
      <c r="L3524" t="str">
        <f>VLOOKUP($K3524,Neighborhoods!$A:$C,2,0)</f>
        <v>Manhattan</v>
      </c>
      <c r="M3524" t="str">
        <f>VLOOKUP($K3524,Neighborhoods!$A:$C,3,0)</f>
        <v>East Village</v>
      </c>
      <c r="N3524" t="str">
        <f>INDEX(Neighborhoods!$A:$C, MATCH(Places!$K3524,Neighborhoods!$A:$A,0), MATCH(Places!N$1,Neighborhoods!$A$1:$C$1,0))</f>
        <v>Manhattan</v>
      </c>
      <c r="O3524" t="str">
        <f>INDEX(Neighborhoods!$A:$C, MATCH(Places!$K3524,Neighborhoods!$A:$A,0), MATCH(Places!O$1,Neighborhoods!$A$1:$C$1,0))</f>
        <v>East Village</v>
      </c>
      <c r="P3524" t="s">
        <v>1</v>
      </c>
      <c r="Q3524" t="str">
        <f t="shared" si="220"/>
        <v>Yes</v>
      </c>
      <c r="R3524">
        <v>1</v>
      </c>
      <c r="S3524" t="str">
        <f t="shared" si="221"/>
        <v>Small</v>
      </c>
      <c r="T3524" s="50">
        <v>115</v>
      </c>
      <c r="U3524" s="70">
        <f t="shared" si="222"/>
        <v>0.03</v>
      </c>
      <c r="V3524" s="52">
        <v>5</v>
      </c>
      <c r="W3524" s="52" t="str" cm="1">
        <f t="array" ref="W3524">_xlfn.SWITCH(ROUND(V3524,0),5,"Excellent",4,"Good",3,"Ok","Bad")</f>
        <v>Excellent</v>
      </c>
      <c r="X3524">
        <v>52</v>
      </c>
      <c r="Y3524" t="str">
        <f t="shared" si="223"/>
        <v>No</v>
      </c>
      <c r="Z3524" s="68">
        <v>43219</v>
      </c>
      <c r="AA3524" s="68">
        <v>43898</v>
      </c>
      <c r="AB3524">
        <v>180</v>
      </c>
      <c r="AC3524" t="s">
        <v>15616</v>
      </c>
    </row>
    <row r="3525" spans="1:29" x14ac:dyDescent="0.3">
      <c r="A3525" t="s">
        <v>13597</v>
      </c>
      <c r="B3525">
        <v>2519</v>
      </c>
      <c r="C3525" t="str">
        <f>VLOOKUP($B3525,Hosts!$A:$M,10,0)</f>
        <v>Within a few hours</v>
      </c>
      <c r="D3525" s="70">
        <f>VLOOKUP($B3525,Hosts!$A:$M,11,0)</f>
        <v>0.9</v>
      </c>
      <c r="E3525" s="70">
        <f>VLOOKUP($B3525,Hosts!$A:$M,12,0)</f>
        <v>0.97</v>
      </c>
      <c r="F3525" t="str">
        <f>VLOOKUP($B3525,Hosts!$A:$M,13,0)</f>
        <v>Yes</v>
      </c>
      <c r="G3525" t="str">
        <f>INDEX(Hosts!$A:$M, MATCH(Places!$B3525,Hosts!$A:$A,0), MATCH(Places!G$1,Hosts!$A$1:$M$1,0))</f>
        <v>Within a few hours</v>
      </c>
      <c r="H3525" s="70">
        <f>INDEX(Hosts!$A:$M, MATCH(Places!$B3525,Hosts!$A:$A,0), MATCH(Places!H$1,Hosts!$A$1:$M$1,0))</f>
        <v>0.9</v>
      </c>
      <c r="I3525" s="70">
        <f>INDEX(Hosts!$A:$M, MATCH(Places!$B3525,Hosts!$A:$A,0), MATCH(Places!I$1,Hosts!$A$1:$M$1,0))</f>
        <v>0.97</v>
      </c>
      <c r="J3525" t="str">
        <f>INDEX(Hosts!$A:$M, MATCH(Places!$B3525,Hosts!$A:$A,0), MATCH(Places!J$1,Hosts!$A$1:$M$1,0))</f>
        <v>Yes</v>
      </c>
      <c r="K3525">
        <v>25</v>
      </c>
      <c r="L3525" t="str">
        <f>VLOOKUP($K3525,Neighborhoods!$A:$C,2,0)</f>
        <v>Queens</v>
      </c>
      <c r="M3525" t="str">
        <f>VLOOKUP($K3525,Neighborhoods!$A:$C,3,0)</f>
        <v>Ridgewood</v>
      </c>
      <c r="N3525" t="str">
        <f>INDEX(Neighborhoods!$A:$C, MATCH(Places!$K3525,Neighborhoods!$A:$A,0), MATCH(Places!N$1,Neighborhoods!$A$1:$C$1,0))</f>
        <v>Queens</v>
      </c>
      <c r="O3525" t="str">
        <f>INDEX(Neighborhoods!$A:$C, MATCH(Places!$K3525,Neighborhoods!$A:$A,0), MATCH(Places!O$1,Neighborhoods!$A$1:$C$1,0))</f>
        <v>Ridgewood</v>
      </c>
      <c r="P3525" t="s">
        <v>11822</v>
      </c>
      <c r="Q3525" t="str">
        <f t="shared" si="220"/>
        <v>No</v>
      </c>
      <c r="R3525">
        <v>6</v>
      </c>
      <c r="S3525" t="str">
        <f t="shared" si="221"/>
        <v>Large</v>
      </c>
      <c r="T3525" s="50">
        <v>300</v>
      </c>
      <c r="U3525" s="70">
        <f t="shared" si="222"/>
        <v>0.04</v>
      </c>
      <c r="V3525" s="52">
        <v>5</v>
      </c>
      <c r="W3525" s="52" t="str" cm="1">
        <f t="array" ref="W3525">_xlfn.SWITCH(ROUND(V3525,0),5,"Excellent",4,"Good",3,"Ok","Bad")</f>
        <v>Excellent</v>
      </c>
      <c r="X3525">
        <v>78</v>
      </c>
      <c r="Y3525" t="str">
        <f t="shared" si="223"/>
        <v>No</v>
      </c>
      <c r="Z3525" s="68">
        <v>43315</v>
      </c>
      <c r="AA3525" s="68">
        <v>44049</v>
      </c>
      <c r="AB3525">
        <v>171</v>
      </c>
      <c r="AC3525" t="s">
        <v>15616</v>
      </c>
    </row>
    <row r="3526" spans="1:29" x14ac:dyDescent="0.3">
      <c r="A3526" t="s">
        <v>13597</v>
      </c>
      <c r="B3526">
        <v>2519</v>
      </c>
      <c r="C3526" t="str">
        <f>VLOOKUP($B3526,Hosts!$A:$M,10,0)</f>
        <v>Within a few hours</v>
      </c>
      <c r="D3526" s="70">
        <f>VLOOKUP($B3526,Hosts!$A:$M,11,0)</f>
        <v>0.9</v>
      </c>
      <c r="E3526" s="70">
        <f>VLOOKUP($B3526,Hosts!$A:$M,12,0)</f>
        <v>0.97</v>
      </c>
      <c r="F3526" t="str">
        <f>VLOOKUP($B3526,Hosts!$A:$M,13,0)</f>
        <v>Yes</v>
      </c>
      <c r="G3526" t="str">
        <f>INDEX(Hosts!$A:$M, MATCH(Places!$B3526,Hosts!$A:$A,0), MATCH(Places!G$1,Hosts!$A$1:$M$1,0))</f>
        <v>Within a few hours</v>
      </c>
      <c r="H3526" s="70">
        <f>INDEX(Hosts!$A:$M, MATCH(Places!$B3526,Hosts!$A:$A,0), MATCH(Places!H$1,Hosts!$A$1:$M$1,0))</f>
        <v>0.9</v>
      </c>
      <c r="I3526" s="70">
        <f>INDEX(Hosts!$A:$M, MATCH(Places!$B3526,Hosts!$A:$A,0), MATCH(Places!I$1,Hosts!$A$1:$M$1,0))</f>
        <v>0.97</v>
      </c>
      <c r="J3526" t="str">
        <f>INDEX(Hosts!$A:$M, MATCH(Places!$B3526,Hosts!$A:$A,0), MATCH(Places!J$1,Hosts!$A$1:$M$1,0))</f>
        <v>Yes</v>
      </c>
      <c r="K3526">
        <v>25</v>
      </c>
      <c r="L3526" t="str">
        <f>VLOOKUP($K3526,Neighborhoods!$A:$C,2,0)</f>
        <v>Queens</v>
      </c>
      <c r="M3526" t="str">
        <f>VLOOKUP($K3526,Neighborhoods!$A:$C,3,0)</f>
        <v>Ridgewood</v>
      </c>
      <c r="N3526" t="str">
        <f>INDEX(Neighborhoods!$A:$C, MATCH(Places!$K3526,Neighborhoods!$A:$A,0), MATCH(Places!N$1,Neighborhoods!$A$1:$C$1,0))</f>
        <v>Queens</v>
      </c>
      <c r="O3526" t="str">
        <f>INDEX(Neighborhoods!$A:$C, MATCH(Places!$K3526,Neighborhoods!$A:$A,0), MATCH(Places!O$1,Neighborhoods!$A$1:$C$1,0))</f>
        <v>Ridgewood</v>
      </c>
      <c r="P3526" t="s">
        <v>11822</v>
      </c>
      <c r="Q3526" t="str">
        <f t="shared" si="220"/>
        <v>No</v>
      </c>
      <c r="R3526">
        <v>7</v>
      </c>
      <c r="S3526" t="str">
        <f t="shared" si="221"/>
        <v>Large</v>
      </c>
      <c r="T3526" s="50">
        <v>300</v>
      </c>
      <c r="U3526" s="70">
        <f t="shared" si="222"/>
        <v>0.04</v>
      </c>
      <c r="V3526" s="52">
        <v>4.99</v>
      </c>
      <c r="W3526" s="52" t="str" cm="1">
        <f t="array" ref="W3526">_xlfn.SWITCH(ROUND(V3526,0),5,"Excellent",4,"Good",3,"Ok","Bad")</f>
        <v>Excellent</v>
      </c>
      <c r="X3526">
        <v>84</v>
      </c>
      <c r="Y3526" t="str">
        <f t="shared" si="223"/>
        <v>No</v>
      </c>
      <c r="Z3526" s="68">
        <v>43289</v>
      </c>
      <c r="AA3526" s="68">
        <v>44048</v>
      </c>
      <c r="AB3526">
        <v>136</v>
      </c>
      <c r="AC3526" t="s">
        <v>15616</v>
      </c>
    </row>
    <row r="3527" spans="1:29" x14ac:dyDescent="0.3">
      <c r="A3527" t="s">
        <v>15094</v>
      </c>
      <c r="B3527">
        <v>1588</v>
      </c>
      <c r="C3527" t="str">
        <f>VLOOKUP($B3527,Hosts!$A:$M,10,0)</f>
        <v>Within an hour</v>
      </c>
      <c r="D3527" s="70">
        <f>VLOOKUP($B3527,Hosts!$A:$M,11,0)</f>
        <v>1</v>
      </c>
      <c r="E3527" s="70">
        <f>VLOOKUP($B3527,Hosts!$A:$M,12,0)</f>
        <v>1</v>
      </c>
      <c r="F3527" t="str">
        <f>VLOOKUP($B3527,Hosts!$A:$M,13,0)</f>
        <v>No</v>
      </c>
      <c r="G3527" t="str">
        <f>INDEX(Hosts!$A:$M, MATCH(Places!$B3527,Hosts!$A:$A,0), MATCH(Places!G$1,Hosts!$A$1:$M$1,0))</f>
        <v>Within an hour</v>
      </c>
      <c r="H3527" s="70">
        <f>INDEX(Hosts!$A:$M, MATCH(Places!$B3527,Hosts!$A:$A,0), MATCH(Places!H$1,Hosts!$A$1:$M$1,0))</f>
        <v>1</v>
      </c>
      <c r="I3527" s="70">
        <f>INDEX(Hosts!$A:$M, MATCH(Places!$B3527,Hosts!$A:$A,0), MATCH(Places!I$1,Hosts!$A$1:$M$1,0))</f>
        <v>1</v>
      </c>
      <c r="J3527" t="str">
        <f>INDEX(Hosts!$A:$M, MATCH(Places!$B3527,Hosts!$A:$A,0), MATCH(Places!J$1,Hosts!$A$1:$M$1,0))</f>
        <v>No</v>
      </c>
      <c r="K3527">
        <v>16</v>
      </c>
      <c r="L3527" t="str">
        <f>VLOOKUP($K3527,Neighborhoods!$A:$C,2,0)</f>
        <v>Manhattan</v>
      </c>
      <c r="M3527" t="str">
        <f>VLOOKUP($K3527,Neighborhoods!$A:$C,3,0)</f>
        <v>Harlem</v>
      </c>
      <c r="N3527" t="str">
        <f>INDEX(Neighborhoods!$A:$C, MATCH(Places!$K3527,Neighborhoods!$A:$A,0), MATCH(Places!N$1,Neighborhoods!$A$1:$C$1,0))</f>
        <v>Manhattan</v>
      </c>
      <c r="O3527" t="str">
        <f>INDEX(Neighborhoods!$A:$C, MATCH(Places!$K3527,Neighborhoods!$A:$A,0), MATCH(Places!O$1,Neighborhoods!$A$1:$C$1,0))</f>
        <v>Harlem</v>
      </c>
      <c r="P3527" t="s">
        <v>11822</v>
      </c>
      <c r="Q3527" t="str">
        <f t="shared" si="220"/>
        <v>No</v>
      </c>
      <c r="R3527">
        <v>4</v>
      </c>
      <c r="S3527" t="str">
        <f t="shared" si="221"/>
        <v>Medium</v>
      </c>
      <c r="T3527" s="50">
        <v>185</v>
      </c>
      <c r="U3527" s="70">
        <f t="shared" si="222"/>
        <v>0.03</v>
      </c>
      <c r="V3527" s="52">
        <v>5</v>
      </c>
      <c r="W3527" s="52" t="str" cm="1">
        <f t="array" ref="W3527">_xlfn.SWITCH(ROUND(V3527,0),5,"Excellent",4,"Good",3,"Ok","Bad")</f>
        <v>Excellent</v>
      </c>
      <c r="X3527">
        <v>4</v>
      </c>
      <c r="Y3527" t="str">
        <f t="shared" si="223"/>
        <v>No</v>
      </c>
      <c r="Z3527" s="68">
        <v>43754</v>
      </c>
      <c r="AA3527" s="68">
        <v>43918</v>
      </c>
      <c r="AB3527">
        <v>89</v>
      </c>
      <c r="AC3527" t="s">
        <v>15615</v>
      </c>
    </row>
    <row r="3528" spans="1:29" x14ac:dyDescent="0.3">
      <c r="A3528" t="s">
        <v>2553</v>
      </c>
      <c r="B3528">
        <v>2647</v>
      </c>
      <c r="C3528" t="str">
        <f>VLOOKUP($B3528,Hosts!$A:$M,10,0)</f>
        <v>Within a few hours</v>
      </c>
      <c r="D3528" s="70">
        <f>VLOOKUP($B3528,Hosts!$A:$M,11,0)</f>
        <v>0.92</v>
      </c>
      <c r="E3528" s="70">
        <f>VLOOKUP($B3528,Hosts!$A:$M,12,0)</f>
        <v>0.91</v>
      </c>
      <c r="F3528" t="str">
        <f>VLOOKUP($B3528,Hosts!$A:$M,13,0)</f>
        <v>No</v>
      </c>
      <c r="G3528" t="str">
        <f>INDEX(Hosts!$A:$M, MATCH(Places!$B3528,Hosts!$A:$A,0), MATCH(Places!G$1,Hosts!$A$1:$M$1,0))</f>
        <v>Within a few hours</v>
      </c>
      <c r="H3528" s="70">
        <f>INDEX(Hosts!$A:$M, MATCH(Places!$B3528,Hosts!$A:$A,0), MATCH(Places!H$1,Hosts!$A$1:$M$1,0))</f>
        <v>0.92</v>
      </c>
      <c r="I3528" s="70">
        <f>INDEX(Hosts!$A:$M, MATCH(Places!$B3528,Hosts!$A:$A,0), MATCH(Places!I$1,Hosts!$A$1:$M$1,0))</f>
        <v>0.91</v>
      </c>
      <c r="J3528" t="str">
        <f>INDEX(Hosts!$A:$M, MATCH(Places!$B3528,Hosts!$A:$A,0), MATCH(Places!J$1,Hosts!$A$1:$M$1,0))</f>
        <v>No</v>
      </c>
      <c r="K3528">
        <v>7</v>
      </c>
      <c r="L3528" t="str">
        <f>VLOOKUP($K3528,Neighborhoods!$A:$C,2,0)</f>
        <v>Brooklyn</v>
      </c>
      <c r="M3528" t="str">
        <f>VLOOKUP($K3528,Neighborhoods!$A:$C,3,0)</f>
        <v>Bedford-Stuyvesant</v>
      </c>
      <c r="N3528" t="str">
        <f>INDEX(Neighborhoods!$A:$C, MATCH(Places!$K3528,Neighborhoods!$A:$A,0), MATCH(Places!N$1,Neighborhoods!$A$1:$C$1,0))</f>
        <v>Brooklyn</v>
      </c>
      <c r="O3528" t="str">
        <f>INDEX(Neighborhoods!$A:$C, MATCH(Places!$K3528,Neighborhoods!$A:$A,0), MATCH(Places!O$1,Neighborhoods!$A$1:$C$1,0))</f>
        <v>Bedford-Stuyvesant</v>
      </c>
      <c r="P3528" t="s">
        <v>1</v>
      </c>
      <c r="Q3528" t="str">
        <f t="shared" si="220"/>
        <v>Yes</v>
      </c>
      <c r="R3528">
        <v>2</v>
      </c>
      <c r="S3528" t="str">
        <f t="shared" si="221"/>
        <v>Small</v>
      </c>
      <c r="T3528" s="50">
        <v>40</v>
      </c>
      <c r="U3528" s="70">
        <f t="shared" si="222"/>
        <v>0.03</v>
      </c>
      <c r="V3528" s="52">
        <v>4.7699999999999996</v>
      </c>
      <c r="W3528" s="52" t="str" cm="1">
        <f t="array" ref="W3528">_xlfn.SWITCH(ROUND(V3528,0),5,"Excellent",4,"Good",3,"Ok","Bad")</f>
        <v>Excellent</v>
      </c>
      <c r="X3528">
        <v>104</v>
      </c>
      <c r="Y3528" t="str">
        <f t="shared" si="223"/>
        <v>No</v>
      </c>
      <c r="Z3528" s="68">
        <v>43213</v>
      </c>
      <c r="AA3528" s="68">
        <v>43911</v>
      </c>
      <c r="AB3528">
        <v>356</v>
      </c>
      <c r="AC3528" t="s">
        <v>15615</v>
      </c>
    </row>
    <row r="3529" spans="1:29" x14ac:dyDescent="0.3">
      <c r="A3529" t="s">
        <v>2554</v>
      </c>
      <c r="B3529">
        <v>1866</v>
      </c>
      <c r="C3529" t="str">
        <f>VLOOKUP($B3529,Hosts!$A:$M,10,0)</f>
        <v>Within a few hours</v>
      </c>
      <c r="D3529" s="70">
        <f>VLOOKUP($B3529,Hosts!$A:$M,11,0)</f>
        <v>1</v>
      </c>
      <c r="E3529" s="70">
        <f>VLOOKUP($B3529,Hosts!$A:$M,12,0)</f>
        <v>0.96</v>
      </c>
      <c r="F3529" t="str">
        <f>VLOOKUP($B3529,Hosts!$A:$M,13,0)</f>
        <v>No</v>
      </c>
      <c r="G3529" t="str">
        <f>INDEX(Hosts!$A:$M, MATCH(Places!$B3529,Hosts!$A:$A,0), MATCH(Places!G$1,Hosts!$A$1:$M$1,0))</f>
        <v>Within a few hours</v>
      </c>
      <c r="H3529" s="70">
        <f>INDEX(Hosts!$A:$M, MATCH(Places!$B3529,Hosts!$A:$A,0), MATCH(Places!H$1,Hosts!$A$1:$M$1,0))</f>
        <v>1</v>
      </c>
      <c r="I3529" s="70">
        <f>INDEX(Hosts!$A:$M, MATCH(Places!$B3529,Hosts!$A:$A,0), MATCH(Places!I$1,Hosts!$A$1:$M$1,0))</f>
        <v>0.96</v>
      </c>
      <c r="J3529" t="str">
        <f>INDEX(Hosts!$A:$M, MATCH(Places!$B3529,Hosts!$A:$A,0), MATCH(Places!J$1,Hosts!$A$1:$M$1,0))</f>
        <v>No</v>
      </c>
      <c r="K3529">
        <v>17</v>
      </c>
      <c r="L3529" t="str">
        <f>VLOOKUP($K3529,Neighborhoods!$A:$C,2,0)</f>
        <v>Manhattan</v>
      </c>
      <c r="M3529" t="str">
        <f>VLOOKUP($K3529,Neighborhoods!$A:$C,3,0)</f>
        <v>Hell's Kitchen</v>
      </c>
      <c r="N3529" t="str">
        <f>INDEX(Neighborhoods!$A:$C, MATCH(Places!$K3529,Neighborhoods!$A:$A,0), MATCH(Places!N$1,Neighborhoods!$A$1:$C$1,0))</f>
        <v>Manhattan</v>
      </c>
      <c r="O3529" t="str">
        <f>INDEX(Neighborhoods!$A:$C, MATCH(Places!$K3529,Neighborhoods!$A:$A,0), MATCH(Places!O$1,Neighborhoods!$A$1:$C$1,0))</f>
        <v>Hell's Kitchen</v>
      </c>
      <c r="P3529" t="s">
        <v>11822</v>
      </c>
      <c r="Q3529" t="str">
        <f t="shared" si="220"/>
        <v>No</v>
      </c>
      <c r="R3529">
        <v>2</v>
      </c>
      <c r="S3529" t="str">
        <f t="shared" si="221"/>
        <v>Small</v>
      </c>
      <c r="T3529" s="50">
        <v>120</v>
      </c>
      <c r="U3529" s="70">
        <f t="shared" si="222"/>
        <v>0.03</v>
      </c>
      <c r="V3529" s="52">
        <v>4.66</v>
      </c>
      <c r="W3529" s="52" t="str" cm="1">
        <f t="array" ref="W3529">_xlfn.SWITCH(ROUND(V3529,0),5,"Excellent",4,"Good",3,"Ok","Bad")</f>
        <v>Excellent</v>
      </c>
      <c r="X3529">
        <v>119</v>
      </c>
      <c r="Y3529" t="str">
        <f t="shared" si="223"/>
        <v>No</v>
      </c>
      <c r="Z3529" s="68">
        <v>43200</v>
      </c>
      <c r="AA3529" s="68">
        <v>43900</v>
      </c>
      <c r="AB3529">
        <v>266</v>
      </c>
      <c r="AC3529" t="s">
        <v>15615</v>
      </c>
    </row>
    <row r="3530" spans="1:29" x14ac:dyDescent="0.3">
      <c r="A3530" t="s">
        <v>14953</v>
      </c>
      <c r="B3530">
        <v>3458</v>
      </c>
      <c r="C3530" t="str">
        <f>VLOOKUP($B3530,Hosts!$A:$M,10,0)</f>
        <v>Within a few hours</v>
      </c>
      <c r="D3530" s="70">
        <f>VLOOKUP($B3530,Hosts!$A:$M,11,0)</f>
        <v>1</v>
      </c>
      <c r="E3530" s="70">
        <f>VLOOKUP($B3530,Hosts!$A:$M,12,0)</f>
        <v>1</v>
      </c>
      <c r="F3530" t="str">
        <f>VLOOKUP($B3530,Hosts!$A:$M,13,0)</f>
        <v>Yes</v>
      </c>
      <c r="G3530" t="str">
        <f>INDEX(Hosts!$A:$M, MATCH(Places!$B3530,Hosts!$A:$A,0), MATCH(Places!G$1,Hosts!$A$1:$M$1,0))</f>
        <v>Within a few hours</v>
      </c>
      <c r="H3530" s="70">
        <f>INDEX(Hosts!$A:$M, MATCH(Places!$B3530,Hosts!$A:$A,0), MATCH(Places!H$1,Hosts!$A$1:$M$1,0))</f>
        <v>1</v>
      </c>
      <c r="I3530" s="70">
        <f>INDEX(Hosts!$A:$M, MATCH(Places!$B3530,Hosts!$A:$A,0), MATCH(Places!I$1,Hosts!$A$1:$M$1,0))</f>
        <v>1</v>
      </c>
      <c r="J3530" t="str">
        <f>INDEX(Hosts!$A:$M, MATCH(Places!$B3530,Hosts!$A:$A,0), MATCH(Places!J$1,Hosts!$A$1:$M$1,0))</f>
        <v>Yes</v>
      </c>
      <c r="K3530">
        <v>12</v>
      </c>
      <c r="L3530" t="str">
        <f>VLOOKUP($K3530,Neighborhoods!$A:$C,2,0)</f>
        <v>Brooklyn</v>
      </c>
      <c r="M3530" t="str">
        <f>VLOOKUP($K3530,Neighborhoods!$A:$C,3,0)</f>
        <v>Williamsburg</v>
      </c>
      <c r="N3530" t="str">
        <f>INDEX(Neighborhoods!$A:$C, MATCH(Places!$K3530,Neighborhoods!$A:$A,0), MATCH(Places!N$1,Neighborhoods!$A$1:$C$1,0))</f>
        <v>Brooklyn</v>
      </c>
      <c r="O3530" t="str">
        <f>INDEX(Neighborhoods!$A:$C, MATCH(Places!$K3530,Neighborhoods!$A:$A,0), MATCH(Places!O$1,Neighborhoods!$A$1:$C$1,0))</f>
        <v>Williamsburg</v>
      </c>
      <c r="P3530" t="s">
        <v>11822</v>
      </c>
      <c r="Q3530" t="str">
        <f t="shared" si="220"/>
        <v>No</v>
      </c>
      <c r="R3530">
        <v>3</v>
      </c>
      <c r="S3530" t="str">
        <f t="shared" si="221"/>
        <v>Medium</v>
      </c>
      <c r="T3530" s="50">
        <v>154</v>
      </c>
      <c r="U3530" s="70">
        <f t="shared" si="222"/>
        <v>0.03</v>
      </c>
      <c r="V3530" s="52">
        <v>4.8899999999999997</v>
      </c>
      <c r="W3530" s="52" t="str" cm="1">
        <f t="array" ref="W3530">_xlfn.SWITCH(ROUND(V3530,0),5,"Excellent",4,"Good",3,"Ok","Bad")</f>
        <v>Excellent</v>
      </c>
      <c r="X3530">
        <v>83</v>
      </c>
      <c r="Y3530" t="str">
        <f t="shared" si="223"/>
        <v>No</v>
      </c>
      <c r="Z3530" s="68">
        <v>43224</v>
      </c>
      <c r="AA3530" s="68">
        <v>43917</v>
      </c>
      <c r="AB3530">
        <v>227</v>
      </c>
      <c r="AC3530" t="s">
        <v>15615</v>
      </c>
    </row>
    <row r="3531" spans="1:29" x14ac:dyDescent="0.3">
      <c r="A3531" t="s">
        <v>15102</v>
      </c>
      <c r="B3531">
        <v>1684</v>
      </c>
      <c r="C3531" t="str">
        <f>VLOOKUP($B3531,Hosts!$A:$M,10,0)</f>
        <v>Within an hour</v>
      </c>
      <c r="D3531" s="70">
        <f>VLOOKUP($B3531,Hosts!$A:$M,11,0)</f>
        <v>1</v>
      </c>
      <c r="E3531" s="70">
        <f>VLOOKUP($B3531,Hosts!$A:$M,12,0)</f>
        <v>0.75</v>
      </c>
      <c r="F3531" t="str">
        <f>VLOOKUP($B3531,Hosts!$A:$M,13,0)</f>
        <v>No</v>
      </c>
      <c r="G3531" t="str">
        <f>INDEX(Hosts!$A:$M, MATCH(Places!$B3531,Hosts!$A:$A,0), MATCH(Places!G$1,Hosts!$A$1:$M$1,0))</f>
        <v>Within an hour</v>
      </c>
      <c r="H3531" s="70">
        <f>INDEX(Hosts!$A:$M, MATCH(Places!$B3531,Hosts!$A:$A,0), MATCH(Places!H$1,Hosts!$A$1:$M$1,0))</f>
        <v>1</v>
      </c>
      <c r="I3531" s="70">
        <f>INDEX(Hosts!$A:$M, MATCH(Places!$B3531,Hosts!$A:$A,0), MATCH(Places!I$1,Hosts!$A$1:$M$1,0))</f>
        <v>0.75</v>
      </c>
      <c r="J3531" t="str">
        <f>INDEX(Hosts!$A:$M, MATCH(Places!$B3531,Hosts!$A:$A,0), MATCH(Places!J$1,Hosts!$A$1:$M$1,0))</f>
        <v>No</v>
      </c>
      <c r="K3531">
        <v>10</v>
      </c>
      <c r="L3531" t="str">
        <f>VLOOKUP($K3531,Neighborhoods!$A:$C,2,0)</f>
        <v>Brooklyn</v>
      </c>
      <c r="M3531" t="str">
        <f>VLOOKUP($K3531,Neighborhoods!$A:$C,3,0)</f>
        <v>East Flatbush</v>
      </c>
      <c r="N3531" t="str">
        <f>INDEX(Neighborhoods!$A:$C, MATCH(Places!$K3531,Neighborhoods!$A:$A,0), MATCH(Places!N$1,Neighborhoods!$A$1:$C$1,0))</f>
        <v>Brooklyn</v>
      </c>
      <c r="O3531" t="str">
        <f>INDEX(Neighborhoods!$A:$C, MATCH(Places!$K3531,Neighborhoods!$A:$A,0), MATCH(Places!O$1,Neighborhoods!$A$1:$C$1,0))</f>
        <v>East Flatbush</v>
      </c>
      <c r="P3531" t="s">
        <v>11822</v>
      </c>
      <c r="Q3531" t="str">
        <f t="shared" si="220"/>
        <v>No</v>
      </c>
      <c r="R3531">
        <v>2</v>
      </c>
      <c r="S3531" t="str">
        <f t="shared" si="221"/>
        <v>Small</v>
      </c>
      <c r="T3531" s="50">
        <v>70</v>
      </c>
      <c r="U3531" s="70">
        <f t="shared" si="222"/>
        <v>0.03</v>
      </c>
      <c r="V3531" s="52">
        <v>4.8600000000000003</v>
      </c>
      <c r="W3531" s="52" t="str" cm="1">
        <f t="array" ref="W3531">_xlfn.SWITCH(ROUND(V3531,0),5,"Excellent",4,"Good",3,"Ok","Bad")</f>
        <v>Excellent</v>
      </c>
      <c r="X3531">
        <v>7</v>
      </c>
      <c r="Y3531" t="str">
        <f t="shared" si="223"/>
        <v>No</v>
      </c>
      <c r="Z3531" s="68">
        <v>43266</v>
      </c>
      <c r="AA3531" s="68">
        <v>43982</v>
      </c>
      <c r="AB3531">
        <v>338</v>
      </c>
      <c r="AC3531" t="s">
        <v>15616</v>
      </c>
    </row>
    <row r="3532" spans="1:29" x14ac:dyDescent="0.3">
      <c r="A3532" t="s">
        <v>2555</v>
      </c>
      <c r="B3532">
        <v>3507</v>
      </c>
      <c r="C3532" t="str">
        <f>VLOOKUP($B3532,Hosts!$A:$M,10,0)</f>
        <v>Within an hour</v>
      </c>
      <c r="D3532" s="70">
        <f>VLOOKUP($B3532,Hosts!$A:$M,11,0)</f>
        <v>1</v>
      </c>
      <c r="E3532" s="70">
        <f>VLOOKUP($B3532,Hosts!$A:$M,12,0)</f>
        <v>0.96</v>
      </c>
      <c r="F3532" t="str">
        <f>VLOOKUP($B3532,Hosts!$A:$M,13,0)</f>
        <v>Yes</v>
      </c>
      <c r="G3532" t="str">
        <f>INDEX(Hosts!$A:$M, MATCH(Places!$B3532,Hosts!$A:$A,0), MATCH(Places!G$1,Hosts!$A$1:$M$1,0))</f>
        <v>Within an hour</v>
      </c>
      <c r="H3532" s="70">
        <f>INDEX(Hosts!$A:$M, MATCH(Places!$B3532,Hosts!$A:$A,0), MATCH(Places!H$1,Hosts!$A$1:$M$1,0))</f>
        <v>1</v>
      </c>
      <c r="I3532" s="70">
        <f>INDEX(Hosts!$A:$M, MATCH(Places!$B3532,Hosts!$A:$A,0), MATCH(Places!I$1,Hosts!$A$1:$M$1,0))</f>
        <v>0.96</v>
      </c>
      <c r="J3532" t="str">
        <f>INDEX(Hosts!$A:$M, MATCH(Places!$B3532,Hosts!$A:$A,0), MATCH(Places!J$1,Hosts!$A$1:$M$1,0))</f>
        <v>Yes</v>
      </c>
      <c r="K3532">
        <v>10</v>
      </c>
      <c r="L3532" t="str">
        <f>VLOOKUP($K3532,Neighborhoods!$A:$C,2,0)</f>
        <v>Brooklyn</v>
      </c>
      <c r="M3532" t="str">
        <f>VLOOKUP($K3532,Neighborhoods!$A:$C,3,0)</f>
        <v>East Flatbush</v>
      </c>
      <c r="N3532" t="str">
        <f>INDEX(Neighborhoods!$A:$C, MATCH(Places!$K3532,Neighborhoods!$A:$A,0), MATCH(Places!N$1,Neighborhoods!$A$1:$C$1,0))</f>
        <v>Brooklyn</v>
      </c>
      <c r="O3532" t="str">
        <f>INDEX(Neighborhoods!$A:$C, MATCH(Places!$K3532,Neighborhoods!$A:$A,0), MATCH(Places!O$1,Neighborhoods!$A$1:$C$1,0))</f>
        <v>East Flatbush</v>
      </c>
      <c r="P3532" t="s">
        <v>1</v>
      </c>
      <c r="Q3532" t="str">
        <f t="shared" si="220"/>
        <v>Yes</v>
      </c>
      <c r="R3532">
        <v>4</v>
      </c>
      <c r="S3532" t="str">
        <f t="shared" si="221"/>
        <v>Medium</v>
      </c>
      <c r="T3532" s="50">
        <v>65</v>
      </c>
      <c r="U3532" s="70">
        <f t="shared" si="222"/>
        <v>0.03</v>
      </c>
      <c r="V3532" s="52">
        <v>4.5</v>
      </c>
      <c r="W3532" s="52" t="str" cm="1">
        <f t="array" ref="W3532">_xlfn.SWITCH(ROUND(V3532,0),5,"Excellent",4,"Good",3,"Ok","Bad")</f>
        <v>Excellent</v>
      </c>
      <c r="X3532">
        <v>52</v>
      </c>
      <c r="Y3532" t="str">
        <f t="shared" si="223"/>
        <v>No</v>
      </c>
      <c r="Z3532" s="68">
        <v>43212</v>
      </c>
      <c r="AA3532" s="68">
        <v>43991</v>
      </c>
      <c r="AB3532">
        <v>262</v>
      </c>
      <c r="AC3532" t="s">
        <v>15616</v>
      </c>
    </row>
    <row r="3533" spans="1:29" x14ac:dyDescent="0.3">
      <c r="A3533" t="s">
        <v>2556</v>
      </c>
      <c r="B3533">
        <v>3503</v>
      </c>
      <c r="C3533" t="str">
        <f>VLOOKUP($B3533,Hosts!$A:$M,10,0)</f>
        <v>Within an hour</v>
      </c>
      <c r="D3533" s="70">
        <f>VLOOKUP($B3533,Hosts!$A:$M,11,0)</f>
        <v>1</v>
      </c>
      <c r="E3533" s="70">
        <f>VLOOKUP($B3533,Hosts!$A:$M,12,0)</f>
        <v>0.94</v>
      </c>
      <c r="F3533" t="str">
        <f>VLOOKUP($B3533,Hosts!$A:$M,13,0)</f>
        <v>Yes</v>
      </c>
      <c r="G3533" t="str">
        <f>INDEX(Hosts!$A:$M, MATCH(Places!$B3533,Hosts!$A:$A,0), MATCH(Places!G$1,Hosts!$A$1:$M$1,0))</f>
        <v>Within an hour</v>
      </c>
      <c r="H3533" s="70">
        <f>INDEX(Hosts!$A:$M, MATCH(Places!$B3533,Hosts!$A:$A,0), MATCH(Places!H$1,Hosts!$A$1:$M$1,0))</f>
        <v>1</v>
      </c>
      <c r="I3533" s="70">
        <f>INDEX(Hosts!$A:$M, MATCH(Places!$B3533,Hosts!$A:$A,0), MATCH(Places!I$1,Hosts!$A$1:$M$1,0))</f>
        <v>0.94</v>
      </c>
      <c r="J3533" t="str">
        <f>INDEX(Hosts!$A:$M, MATCH(Places!$B3533,Hosts!$A:$A,0), MATCH(Places!J$1,Hosts!$A$1:$M$1,0))</f>
        <v>Yes</v>
      </c>
      <c r="K3533">
        <v>22</v>
      </c>
      <c r="L3533" t="str">
        <f>VLOOKUP($K3533,Neighborhoods!$A:$C,2,0)</f>
        <v>Queens</v>
      </c>
      <c r="M3533" t="str">
        <f>VLOOKUP($K3533,Neighborhoods!$A:$C,3,0)</f>
        <v>Flushing</v>
      </c>
      <c r="N3533" t="str">
        <f>INDEX(Neighborhoods!$A:$C, MATCH(Places!$K3533,Neighborhoods!$A:$A,0), MATCH(Places!N$1,Neighborhoods!$A$1:$C$1,0))</f>
        <v>Queens</v>
      </c>
      <c r="O3533" t="str">
        <f>INDEX(Neighborhoods!$A:$C, MATCH(Places!$K3533,Neighborhoods!$A:$A,0), MATCH(Places!O$1,Neighborhoods!$A$1:$C$1,0))</f>
        <v>Flushing</v>
      </c>
      <c r="P3533" t="s">
        <v>1</v>
      </c>
      <c r="Q3533" t="str">
        <f t="shared" si="220"/>
        <v>Yes</v>
      </c>
      <c r="R3533">
        <v>2</v>
      </c>
      <c r="S3533" t="str">
        <f t="shared" si="221"/>
        <v>Small</v>
      </c>
      <c r="T3533" s="50">
        <v>45</v>
      </c>
      <c r="U3533" s="70">
        <f t="shared" si="222"/>
        <v>0.03</v>
      </c>
      <c r="V3533" s="52">
        <v>4.9800000000000004</v>
      </c>
      <c r="W3533" s="52" t="str" cm="1">
        <f t="array" ref="W3533">_xlfn.SWITCH(ROUND(V3533,0),5,"Excellent",4,"Good",3,"Ok","Bad")</f>
        <v>Excellent</v>
      </c>
      <c r="X3533">
        <v>151</v>
      </c>
      <c r="Y3533" t="str">
        <f t="shared" si="223"/>
        <v>Yes</v>
      </c>
      <c r="Z3533" s="68">
        <v>43225</v>
      </c>
      <c r="AA3533" s="68">
        <v>44045</v>
      </c>
      <c r="AB3533">
        <v>83</v>
      </c>
      <c r="AC3533" t="s">
        <v>15615</v>
      </c>
    </row>
    <row r="3534" spans="1:29" x14ac:dyDescent="0.3">
      <c r="A3534" t="s">
        <v>14560</v>
      </c>
      <c r="B3534">
        <v>1888</v>
      </c>
      <c r="C3534" t="str">
        <f>VLOOKUP($B3534,Hosts!$A:$M,10,0)</f>
        <v>Within an hour</v>
      </c>
      <c r="D3534" s="70">
        <f>VLOOKUP($B3534,Hosts!$A:$M,11,0)</f>
        <v>1</v>
      </c>
      <c r="E3534" s="70">
        <f>VLOOKUP($B3534,Hosts!$A:$M,12,0)</f>
        <v>0.98</v>
      </c>
      <c r="F3534" t="str">
        <f>VLOOKUP($B3534,Hosts!$A:$M,13,0)</f>
        <v>No</v>
      </c>
      <c r="G3534" t="str">
        <f>INDEX(Hosts!$A:$M, MATCH(Places!$B3534,Hosts!$A:$A,0), MATCH(Places!G$1,Hosts!$A$1:$M$1,0))</f>
        <v>Within an hour</v>
      </c>
      <c r="H3534" s="70">
        <f>INDEX(Hosts!$A:$M, MATCH(Places!$B3534,Hosts!$A:$A,0), MATCH(Places!H$1,Hosts!$A$1:$M$1,0))</f>
        <v>1</v>
      </c>
      <c r="I3534" s="70">
        <f>INDEX(Hosts!$A:$M, MATCH(Places!$B3534,Hosts!$A:$A,0), MATCH(Places!I$1,Hosts!$A$1:$M$1,0))</f>
        <v>0.98</v>
      </c>
      <c r="J3534" t="str">
        <f>INDEX(Hosts!$A:$M, MATCH(Places!$B3534,Hosts!$A:$A,0), MATCH(Places!J$1,Hosts!$A$1:$M$1,0))</f>
        <v>No</v>
      </c>
      <c r="K3534">
        <v>7</v>
      </c>
      <c r="L3534" t="str">
        <f>VLOOKUP($K3534,Neighborhoods!$A:$C,2,0)</f>
        <v>Brooklyn</v>
      </c>
      <c r="M3534" t="str">
        <f>VLOOKUP($K3534,Neighborhoods!$A:$C,3,0)</f>
        <v>Bedford-Stuyvesant</v>
      </c>
      <c r="N3534" t="str">
        <f>INDEX(Neighborhoods!$A:$C, MATCH(Places!$K3534,Neighborhoods!$A:$A,0), MATCH(Places!N$1,Neighborhoods!$A$1:$C$1,0))</f>
        <v>Brooklyn</v>
      </c>
      <c r="O3534" t="str">
        <f>INDEX(Neighborhoods!$A:$C, MATCH(Places!$K3534,Neighborhoods!$A:$A,0), MATCH(Places!O$1,Neighborhoods!$A$1:$C$1,0))</f>
        <v>Bedford-Stuyvesant</v>
      </c>
      <c r="P3534" t="s">
        <v>1</v>
      </c>
      <c r="Q3534" t="str">
        <f t="shared" si="220"/>
        <v>Yes</v>
      </c>
      <c r="R3534">
        <v>4</v>
      </c>
      <c r="S3534" t="str">
        <f t="shared" si="221"/>
        <v>Medium</v>
      </c>
      <c r="T3534" s="50">
        <v>64</v>
      </c>
      <c r="U3534" s="70">
        <f t="shared" si="222"/>
        <v>0.03</v>
      </c>
      <c r="V3534" s="52">
        <v>4.51</v>
      </c>
      <c r="W3534" s="52" t="str" cm="1">
        <f t="array" ref="W3534">_xlfn.SWITCH(ROUND(V3534,0),5,"Excellent",4,"Good",3,"Ok","Bad")</f>
        <v>Excellent</v>
      </c>
      <c r="X3534">
        <v>144</v>
      </c>
      <c r="Y3534" t="str">
        <f t="shared" si="223"/>
        <v>No</v>
      </c>
      <c r="Z3534" s="68">
        <v>43205</v>
      </c>
      <c r="AA3534" s="68">
        <v>44047</v>
      </c>
      <c r="AB3534">
        <v>0</v>
      </c>
      <c r="AC3534" t="s">
        <v>15616</v>
      </c>
    </row>
    <row r="3535" spans="1:29" x14ac:dyDescent="0.3">
      <c r="A3535" t="s">
        <v>13167</v>
      </c>
      <c r="B3535">
        <v>1888</v>
      </c>
      <c r="C3535" t="str">
        <f>VLOOKUP($B3535,Hosts!$A:$M,10,0)</f>
        <v>Within an hour</v>
      </c>
      <c r="D3535" s="70">
        <f>VLOOKUP($B3535,Hosts!$A:$M,11,0)</f>
        <v>1</v>
      </c>
      <c r="E3535" s="70">
        <f>VLOOKUP($B3535,Hosts!$A:$M,12,0)</f>
        <v>0.98</v>
      </c>
      <c r="F3535" t="str">
        <f>VLOOKUP($B3535,Hosts!$A:$M,13,0)</f>
        <v>No</v>
      </c>
      <c r="G3535" t="str">
        <f>INDEX(Hosts!$A:$M, MATCH(Places!$B3535,Hosts!$A:$A,0), MATCH(Places!G$1,Hosts!$A$1:$M$1,0))</f>
        <v>Within an hour</v>
      </c>
      <c r="H3535" s="70">
        <f>INDEX(Hosts!$A:$M, MATCH(Places!$B3535,Hosts!$A:$A,0), MATCH(Places!H$1,Hosts!$A$1:$M$1,0))</f>
        <v>1</v>
      </c>
      <c r="I3535" s="70">
        <f>INDEX(Hosts!$A:$M, MATCH(Places!$B3535,Hosts!$A:$A,0), MATCH(Places!I$1,Hosts!$A$1:$M$1,0))</f>
        <v>0.98</v>
      </c>
      <c r="J3535" t="str">
        <f>INDEX(Hosts!$A:$M, MATCH(Places!$B3535,Hosts!$A:$A,0), MATCH(Places!J$1,Hosts!$A$1:$M$1,0))</f>
        <v>No</v>
      </c>
      <c r="K3535">
        <v>7</v>
      </c>
      <c r="L3535" t="str">
        <f>VLOOKUP($K3535,Neighborhoods!$A:$C,2,0)</f>
        <v>Brooklyn</v>
      </c>
      <c r="M3535" t="str">
        <f>VLOOKUP($K3535,Neighborhoods!$A:$C,3,0)</f>
        <v>Bedford-Stuyvesant</v>
      </c>
      <c r="N3535" t="str">
        <f>INDEX(Neighborhoods!$A:$C, MATCH(Places!$K3535,Neighborhoods!$A:$A,0), MATCH(Places!N$1,Neighborhoods!$A$1:$C$1,0))</f>
        <v>Brooklyn</v>
      </c>
      <c r="O3535" t="str">
        <f>INDEX(Neighborhoods!$A:$C, MATCH(Places!$K3535,Neighborhoods!$A:$A,0), MATCH(Places!O$1,Neighborhoods!$A$1:$C$1,0))</f>
        <v>Bedford-Stuyvesant</v>
      </c>
      <c r="P3535" t="s">
        <v>1</v>
      </c>
      <c r="Q3535" t="str">
        <f t="shared" si="220"/>
        <v>Yes</v>
      </c>
      <c r="R3535">
        <v>4</v>
      </c>
      <c r="S3535" t="str">
        <f t="shared" si="221"/>
        <v>Medium</v>
      </c>
      <c r="T3535" s="50">
        <v>47</v>
      </c>
      <c r="U3535" s="70">
        <f t="shared" si="222"/>
        <v>0.03</v>
      </c>
      <c r="V3535" s="52">
        <v>4.72</v>
      </c>
      <c r="W3535" s="52" t="str" cm="1">
        <f t="array" ref="W3535">_xlfn.SWITCH(ROUND(V3535,0),5,"Excellent",4,"Good",3,"Ok","Bad")</f>
        <v>Excellent</v>
      </c>
      <c r="X3535">
        <v>141</v>
      </c>
      <c r="Y3535" t="str">
        <f t="shared" si="223"/>
        <v>No</v>
      </c>
      <c r="Z3535" s="68">
        <v>43202</v>
      </c>
      <c r="AA3535" s="68">
        <v>44055</v>
      </c>
      <c r="AB3535">
        <v>53</v>
      </c>
      <c r="AC3535" t="s">
        <v>15616</v>
      </c>
    </row>
    <row r="3536" spans="1:29" x14ac:dyDescent="0.3">
      <c r="A3536" t="s">
        <v>15611</v>
      </c>
      <c r="B3536">
        <v>1888</v>
      </c>
      <c r="C3536" t="str">
        <f>VLOOKUP($B3536,Hosts!$A:$M,10,0)</f>
        <v>Within an hour</v>
      </c>
      <c r="D3536" s="70">
        <f>VLOOKUP($B3536,Hosts!$A:$M,11,0)</f>
        <v>1</v>
      </c>
      <c r="E3536" s="70">
        <f>VLOOKUP($B3536,Hosts!$A:$M,12,0)</f>
        <v>0.98</v>
      </c>
      <c r="F3536" t="str">
        <f>VLOOKUP($B3536,Hosts!$A:$M,13,0)</f>
        <v>No</v>
      </c>
      <c r="G3536" t="str">
        <f>INDEX(Hosts!$A:$M, MATCH(Places!$B3536,Hosts!$A:$A,0), MATCH(Places!G$1,Hosts!$A$1:$M$1,0))</f>
        <v>Within an hour</v>
      </c>
      <c r="H3536" s="70">
        <f>INDEX(Hosts!$A:$M, MATCH(Places!$B3536,Hosts!$A:$A,0), MATCH(Places!H$1,Hosts!$A$1:$M$1,0))</f>
        <v>1</v>
      </c>
      <c r="I3536" s="70">
        <f>INDEX(Hosts!$A:$M, MATCH(Places!$B3536,Hosts!$A:$A,0), MATCH(Places!I$1,Hosts!$A$1:$M$1,0))</f>
        <v>0.98</v>
      </c>
      <c r="J3536" t="str">
        <f>INDEX(Hosts!$A:$M, MATCH(Places!$B3536,Hosts!$A:$A,0), MATCH(Places!J$1,Hosts!$A$1:$M$1,0))</f>
        <v>No</v>
      </c>
      <c r="K3536">
        <v>7</v>
      </c>
      <c r="L3536" t="str">
        <f>VLOOKUP($K3536,Neighborhoods!$A:$C,2,0)</f>
        <v>Brooklyn</v>
      </c>
      <c r="M3536" t="str">
        <f>VLOOKUP($K3536,Neighborhoods!$A:$C,3,0)</f>
        <v>Bedford-Stuyvesant</v>
      </c>
      <c r="N3536" t="str">
        <f>INDEX(Neighborhoods!$A:$C, MATCH(Places!$K3536,Neighborhoods!$A:$A,0), MATCH(Places!N$1,Neighborhoods!$A$1:$C$1,0))</f>
        <v>Brooklyn</v>
      </c>
      <c r="O3536" t="str">
        <f>INDEX(Neighborhoods!$A:$C, MATCH(Places!$K3536,Neighborhoods!$A:$A,0), MATCH(Places!O$1,Neighborhoods!$A$1:$C$1,0))</f>
        <v>Bedford-Stuyvesant</v>
      </c>
      <c r="P3536" t="s">
        <v>1</v>
      </c>
      <c r="Q3536" t="str">
        <f t="shared" si="220"/>
        <v>Yes</v>
      </c>
      <c r="R3536">
        <v>3</v>
      </c>
      <c r="S3536" t="str">
        <f t="shared" si="221"/>
        <v>Medium</v>
      </c>
      <c r="T3536" s="50">
        <v>38</v>
      </c>
      <c r="U3536" s="70">
        <f t="shared" si="222"/>
        <v>0.03</v>
      </c>
      <c r="V3536" s="52">
        <v>4.8099999999999996</v>
      </c>
      <c r="W3536" s="52" t="str" cm="1">
        <f t="array" ref="W3536">_xlfn.SWITCH(ROUND(V3536,0),5,"Excellent",4,"Good",3,"Ok","Bad")</f>
        <v>Excellent</v>
      </c>
      <c r="X3536">
        <v>124</v>
      </c>
      <c r="Y3536" t="str">
        <f t="shared" si="223"/>
        <v>Yes</v>
      </c>
      <c r="Z3536" s="68">
        <v>43201</v>
      </c>
      <c r="AA3536" s="68">
        <v>43910</v>
      </c>
      <c r="AB3536">
        <v>42</v>
      </c>
      <c r="AC3536" t="s">
        <v>15615</v>
      </c>
    </row>
    <row r="3537" spans="1:29" x14ac:dyDescent="0.3">
      <c r="A3537" t="s">
        <v>15440</v>
      </c>
      <c r="B3537">
        <v>3209</v>
      </c>
      <c r="C3537" t="str">
        <f>VLOOKUP($B3537,Hosts!$A:$M,10,0)</f>
        <v>A few days or more</v>
      </c>
      <c r="D3537" s="70">
        <f>VLOOKUP($B3537,Hosts!$A:$M,11,0)</f>
        <v>0.13</v>
      </c>
      <c r="E3537" s="70">
        <f>VLOOKUP($B3537,Hosts!$A:$M,12,0)</f>
        <v>0.73</v>
      </c>
      <c r="F3537" t="str">
        <f>VLOOKUP($B3537,Hosts!$A:$M,13,0)</f>
        <v>No</v>
      </c>
      <c r="G3537" t="str">
        <f>INDEX(Hosts!$A:$M, MATCH(Places!$B3537,Hosts!$A:$A,0), MATCH(Places!G$1,Hosts!$A$1:$M$1,0))</f>
        <v>A few days or more</v>
      </c>
      <c r="H3537" s="70">
        <f>INDEX(Hosts!$A:$M, MATCH(Places!$B3537,Hosts!$A:$A,0), MATCH(Places!H$1,Hosts!$A$1:$M$1,0))</f>
        <v>0.13</v>
      </c>
      <c r="I3537" s="70">
        <f>INDEX(Hosts!$A:$M, MATCH(Places!$B3537,Hosts!$A:$A,0), MATCH(Places!I$1,Hosts!$A$1:$M$1,0))</f>
        <v>0.73</v>
      </c>
      <c r="J3537" t="str">
        <f>INDEX(Hosts!$A:$M, MATCH(Places!$B3537,Hosts!$A:$A,0), MATCH(Places!J$1,Hosts!$A$1:$M$1,0))</f>
        <v>No</v>
      </c>
      <c r="K3537">
        <v>12</v>
      </c>
      <c r="L3537" t="str">
        <f>VLOOKUP($K3537,Neighborhoods!$A:$C,2,0)</f>
        <v>Brooklyn</v>
      </c>
      <c r="M3537" t="str">
        <f>VLOOKUP($K3537,Neighborhoods!$A:$C,3,0)</f>
        <v>Williamsburg</v>
      </c>
      <c r="N3537" t="str">
        <f>INDEX(Neighborhoods!$A:$C, MATCH(Places!$K3537,Neighborhoods!$A:$A,0), MATCH(Places!N$1,Neighborhoods!$A$1:$C$1,0))</f>
        <v>Brooklyn</v>
      </c>
      <c r="O3537" t="str">
        <f>INDEX(Neighborhoods!$A:$C, MATCH(Places!$K3537,Neighborhoods!$A:$A,0), MATCH(Places!O$1,Neighborhoods!$A$1:$C$1,0))</f>
        <v>Williamsburg</v>
      </c>
      <c r="P3537" t="s">
        <v>1</v>
      </c>
      <c r="Q3537" t="str">
        <f t="shared" si="220"/>
        <v>Yes</v>
      </c>
      <c r="R3537">
        <v>2</v>
      </c>
      <c r="S3537" t="str">
        <f t="shared" si="221"/>
        <v>Small</v>
      </c>
      <c r="T3537" s="50">
        <v>85</v>
      </c>
      <c r="U3537" s="70">
        <f t="shared" si="222"/>
        <v>0.03</v>
      </c>
      <c r="V3537" s="52">
        <v>4.8600000000000003</v>
      </c>
      <c r="W3537" s="52" t="str" cm="1">
        <f t="array" ref="W3537">_xlfn.SWITCH(ROUND(V3537,0),5,"Excellent",4,"Good",3,"Ok","Bad")</f>
        <v>Excellent</v>
      </c>
      <c r="X3537">
        <v>14</v>
      </c>
      <c r="Y3537" t="str">
        <f t="shared" si="223"/>
        <v>No</v>
      </c>
      <c r="Z3537" s="68">
        <v>43200</v>
      </c>
      <c r="AA3537" s="68">
        <v>43850</v>
      </c>
      <c r="AB3537">
        <v>0</v>
      </c>
      <c r="AC3537" t="s">
        <v>15616</v>
      </c>
    </row>
    <row r="3538" spans="1:29" x14ac:dyDescent="0.3">
      <c r="A3538" t="s">
        <v>15161</v>
      </c>
      <c r="B3538">
        <v>3209</v>
      </c>
      <c r="C3538" t="str">
        <f>VLOOKUP($B3538,Hosts!$A:$M,10,0)</f>
        <v>A few days or more</v>
      </c>
      <c r="D3538" s="70">
        <f>VLOOKUP($B3538,Hosts!$A:$M,11,0)</f>
        <v>0.13</v>
      </c>
      <c r="E3538" s="70">
        <f>VLOOKUP($B3538,Hosts!$A:$M,12,0)</f>
        <v>0.73</v>
      </c>
      <c r="F3538" t="str">
        <f>VLOOKUP($B3538,Hosts!$A:$M,13,0)</f>
        <v>No</v>
      </c>
      <c r="G3538" t="str">
        <f>INDEX(Hosts!$A:$M, MATCH(Places!$B3538,Hosts!$A:$A,0), MATCH(Places!G$1,Hosts!$A$1:$M$1,0))</f>
        <v>A few days or more</v>
      </c>
      <c r="H3538" s="70">
        <f>INDEX(Hosts!$A:$M, MATCH(Places!$B3538,Hosts!$A:$A,0), MATCH(Places!H$1,Hosts!$A$1:$M$1,0))</f>
        <v>0.13</v>
      </c>
      <c r="I3538" s="70">
        <f>INDEX(Hosts!$A:$M, MATCH(Places!$B3538,Hosts!$A:$A,0), MATCH(Places!I$1,Hosts!$A$1:$M$1,0))</f>
        <v>0.73</v>
      </c>
      <c r="J3538" t="str">
        <f>INDEX(Hosts!$A:$M, MATCH(Places!$B3538,Hosts!$A:$A,0), MATCH(Places!J$1,Hosts!$A$1:$M$1,0))</f>
        <v>No</v>
      </c>
      <c r="K3538">
        <v>12</v>
      </c>
      <c r="L3538" t="str">
        <f>VLOOKUP($K3538,Neighborhoods!$A:$C,2,0)</f>
        <v>Brooklyn</v>
      </c>
      <c r="M3538" t="str">
        <f>VLOOKUP($K3538,Neighborhoods!$A:$C,3,0)</f>
        <v>Williamsburg</v>
      </c>
      <c r="N3538" t="str">
        <f>INDEX(Neighborhoods!$A:$C, MATCH(Places!$K3538,Neighborhoods!$A:$A,0), MATCH(Places!N$1,Neighborhoods!$A$1:$C$1,0))</f>
        <v>Brooklyn</v>
      </c>
      <c r="O3538" t="str">
        <f>INDEX(Neighborhoods!$A:$C, MATCH(Places!$K3538,Neighborhoods!$A:$A,0), MATCH(Places!O$1,Neighborhoods!$A$1:$C$1,0))</f>
        <v>Williamsburg</v>
      </c>
      <c r="P3538" t="s">
        <v>11822</v>
      </c>
      <c r="Q3538" t="str">
        <f t="shared" si="220"/>
        <v>No</v>
      </c>
      <c r="R3538">
        <v>6</v>
      </c>
      <c r="S3538" t="str">
        <f t="shared" si="221"/>
        <v>Large</v>
      </c>
      <c r="T3538" s="50">
        <v>295</v>
      </c>
      <c r="U3538" s="70">
        <f t="shared" si="222"/>
        <v>0.04</v>
      </c>
      <c r="V3538" s="52">
        <v>4.63</v>
      </c>
      <c r="W3538" s="52" t="str" cm="1">
        <f t="array" ref="W3538">_xlfn.SWITCH(ROUND(V3538,0),5,"Excellent",4,"Good",3,"Ok","Bad")</f>
        <v>Excellent</v>
      </c>
      <c r="X3538">
        <v>38</v>
      </c>
      <c r="Y3538" t="str">
        <f t="shared" si="223"/>
        <v>No</v>
      </c>
      <c r="Z3538" s="68">
        <v>43224</v>
      </c>
      <c r="AA3538" s="68">
        <v>43862</v>
      </c>
      <c r="AB3538">
        <v>365</v>
      </c>
      <c r="AC3538" t="s">
        <v>15615</v>
      </c>
    </row>
    <row r="3539" spans="1:29" x14ac:dyDescent="0.3">
      <c r="A3539" t="s">
        <v>2557</v>
      </c>
      <c r="B3539">
        <v>3503</v>
      </c>
      <c r="C3539" t="str">
        <f>VLOOKUP($B3539,Hosts!$A:$M,10,0)</f>
        <v>Within an hour</v>
      </c>
      <c r="D3539" s="70">
        <f>VLOOKUP($B3539,Hosts!$A:$M,11,0)</f>
        <v>1</v>
      </c>
      <c r="E3539" s="70">
        <f>VLOOKUP($B3539,Hosts!$A:$M,12,0)</f>
        <v>0.94</v>
      </c>
      <c r="F3539" t="str">
        <f>VLOOKUP($B3539,Hosts!$A:$M,13,0)</f>
        <v>Yes</v>
      </c>
      <c r="G3539" t="str">
        <f>INDEX(Hosts!$A:$M, MATCH(Places!$B3539,Hosts!$A:$A,0), MATCH(Places!G$1,Hosts!$A$1:$M$1,0))</f>
        <v>Within an hour</v>
      </c>
      <c r="H3539" s="70">
        <f>INDEX(Hosts!$A:$M, MATCH(Places!$B3539,Hosts!$A:$A,0), MATCH(Places!H$1,Hosts!$A$1:$M$1,0))</f>
        <v>1</v>
      </c>
      <c r="I3539" s="70">
        <f>INDEX(Hosts!$A:$M, MATCH(Places!$B3539,Hosts!$A:$A,0), MATCH(Places!I$1,Hosts!$A$1:$M$1,0))</f>
        <v>0.94</v>
      </c>
      <c r="J3539" t="str">
        <f>INDEX(Hosts!$A:$M, MATCH(Places!$B3539,Hosts!$A:$A,0), MATCH(Places!J$1,Hosts!$A$1:$M$1,0))</f>
        <v>Yes</v>
      </c>
      <c r="K3539">
        <v>22</v>
      </c>
      <c r="L3539" t="str">
        <f>VLOOKUP($K3539,Neighborhoods!$A:$C,2,0)</f>
        <v>Queens</v>
      </c>
      <c r="M3539" t="str">
        <f>VLOOKUP($K3539,Neighborhoods!$A:$C,3,0)</f>
        <v>Flushing</v>
      </c>
      <c r="N3539" t="str">
        <f>INDEX(Neighborhoods!$A:$C, MATCH(Places!$K3539,Neighborhoods!$A:$A,0), MATCH(Places!N$1,Neighborhoods!$A$1:$C$1,0))</f>
        <v>Queens</v>
      </c>
      <c r="O3539" t="str">
        <f>INDEX(Neighborhoods!$A:$C, MATCH(Places!$K3539,Neighborhoods!$A:$A,0), MATCH(Places!O$1,Neighborhoods!$A$1:$C$1,0))</f>
        <v>Flushing</v>
      </c>
      <c r="P3539" t="s">
        <v>1</v>
      </c>
      <c r="Q3539" t="str">
        <f t="shared" si="220"/>
        <v>Yes</v>
      </c>
      <c r="R3539">
        <v>2</v>
      </c>
      <c r="S3539" t="str">
        <f t="shared" si="221"/>
        <v>Small</v>
      </c>
      <c r="T3539" s="50">
        <v>65</v>
      </c>
      <c r="U3539" s="70">
        <f t="shared" si="222"/>
        <v>0.03</v>
      </c>
      <c r="V3539" s="52">
        <v>4.97</v>
      </c>
      <c r="W3539" s="52" t="str" cm="1">
        <f t="array" ref="W3539">_xlfn.SWITCH(ROUND(V3539,0),5,"Excellent",4,"Good",3,"Ok","Bad")</f>
        <v>Excellent</v>
      </c>
      <c r="X3539">
        <v>144</v>
      </c>
      <c r="Y3539" t="str">
        <f t="shared" si="223"/>
        <v>Yes</v>
      </c>
      <c r="Z3539" s="68">
        <v>43219</v>
      </c>
      <c r="AA3539" s="68">
        <v>44037</v>
      </c>
      <c r="AB3539">
        <v>63</v>
      </c>
      <c r="AC3539" t="s">
        <v>15615</v>
      </c>
    </row>
    <row r="3540" spans="1:29" x14ac:dyDescent="0.3">
      <c r="A3540" t="s">
        <v>2558</v>
      </c>
      <c r="B3540">
        <v>1727</v>
      </c>
      <c r="C3540" t="str">
        <f>VLOOKUP($B3540,Hosts!$A:$M,10,0)</f>
        <v>Within an hour</v>
      </c>
      <c r="D3540" s="70">
        <f>VLOOKUP($B3540,Hosts!$A:$M,11,0)</f>
        <v>1</v>
      </c>
      <c r="E3540" s="70">
        <f>VLOOKUP($B3540,Hosts!$A:$M,12,0)</f>
        <v>1</v>
      </c>
      <c r="F3540" t="str">
        <f>VLOOKUP($B3540,Hosts!$A:$M,13,0)</f>
        <v>Yes</v>
      </c>
      <c r="G3540" t="str">
        <f>INDEX(Hosts!$A:$M, MATCH(Places!$B3540,Hosts!$A:$A,0), MATCH(Places!G$1,Hosts!$A$1:$M$1,0))</f>
        <v>Within an hour</v>
      </c>
      <c r="H3540" s="70">
        <f>INDEX(Hosts!$A:$M, MATCH(Places!$B3540,Hosts!$A:$A,0), MATCH(Places!H$1,Hosts!$A$1:$M$1,0))</f>
        <v>1</v>
      </c>
      <c r="I3540" s="70">
        <f>INDEX(Hosts!$A:$M, MATCH(Places!$B3540,Hosts!$A:$A,0), MATCH(Places!I$1,Hosts!$A$1:$M$1,0))</f>
        <v>1</v>
      </c>
      <c r="J3540" t="str">
        <f>INDEX(Hosts!$A:$M, MATCH(Places!$B3540,Hosts!$A:$A,0), MATCH(Places!J$1,Hosts!$A$1:$M$1,0))</f>
        <v>Yes</v>
      </c>
      <c r="K3540">
        <v>16</v>
      </c>
      <c r="L3540" t="str">
        <f>VLOOKUP($K3540,Neighborhoods!$A:$C,2,0)</f>
        <v>Manhattan</v>
      </c>
      <c r="M3540" t="str">
        <f>VLOOKUP($K3540,Neighborhoods!$A:$C,3,0)</f>
        <v>Harlem</v>
      </c>
      <c r="N3540" t="str">
        <f>INDEX(Neighborhoods!$A:$C, MATCH(Places!$K3540,Neighborhoods!$A:$A,0), MATCH(Places!N$1,Neighborhoods!$A$1:$C$1,0))</f>
        <v>Manhattan</v>
      </c>
      <c r="O3540" t="str">
        <f>INDEX(Neighborhoods!$A:$C, MATCH(Places!$K3540,Neighborhoods!$A:$A,0), MATCH(Places!O$1,Neighborhoods!$A$1:$C$1,0))</f>
        <v>Harlem</v>
      </c>
      <c r="P3540" t="s">
        <v>11822</v>
      </c>
      <c r="Q3540" t="str">
        <f t="shared" si="220"/>
        <v>No</v>
      </c>
      <c r="R3540">
        <v>6</v>
      </c>
      <c r="S3540" t="str">
        <f t="shared" si="221"/>
        <v>Large</v>
      </c>
      <c r="T3540" s="50">
        <v>84</v>
      </c>
      <c r="U3540" s="70">
        <f t="shared" si="222"/>
        <v>0.03</v>
      </c>
      <c r="V3540" s="52">
        <v>4.96</v>
      </c>
      <c r="W3540" s="52" t="str" cm="1">
        <f t="array" ref="W3540">_xlfn.SWITCH(ROUND(V3540,0),5,"Excellent",4,"Good",3,"Ok","Bad")</f>
        <v>Excellent</v>
      </c>
      <c r="X3540">
        <v>68</v>
      </c>
      <c r="Y3540" t="str">
        <f t="shared" si="223"/>
        <v>No</v>
      </c>
      <c r="Z3540" s="68">
        <v>43203</v>
      </c>
      <c r="AA3540" s="68">
        <v>44051</v>
      </c>
      <c r="AB3540">
        <v>247</v>
      </c>
      <c r="AC3540" t="s">
        <v>15616</v>
      </c>
    </row>
    <row r="3541" spans="1:29" x14ac:dyDescent="0.3">
      <c r="A3541" t="s">
        <v>2559</v>
      </c>
      <c r="B3541">
        <v>2241</v>
      </c>
      <c r="C3541" t="str">
        <f>VLOOKUP($B3541,Hosts!$A:$M,10,0)</f>
        <v>Within an hour</v>
      </c>
      <c r="D3541" s="70">
        <f>VLOOKUP($B3541,Hosts!$A:$M,11,0)</f>
        <v>1</v>
      </c>
      <c r="E3541" s="70">
        <f>VLOOKUP($B3541,Hosts!$A:$M,12,0)</f>
        <v>0.98</v>
      </c>
      <c r="F3541" t="str">
        <f>VLOOKUP($B3541,Hosts!$A:$M,13,0)</f>
        <v>Yes</v>
      </c>
      <c r="G3541" t="str">
        <f>INDEX(Hosts!$A:$M, MATCH(Places!$B3541,Hosts!$A:$A,0), MATCH(Places!G$1,Hosts!$A$1:$M$1,0))</f>
        <v>Within an hour</v>
      </c>
      <c r="H3541" s="70">
        <f>INDEX(Hosts!$A:$M, MATCH(Places!$B3541,Hosts!$A:$A,0), MATCH(Places!H$1,Hosts!$A$1:$M$1,0))</f>
        <v>1</v>
      </c>
      <c r="I3541" s="70">
        <f>INDEX(Hosts!$A:$M, MATCH(Places!$B3541,Hosts!$A:$A,0), MATCH(Places!I$1,Hosts!$A$1:$M$1,0))</f>
        <v>0.98</v>
      </c>
      <c r="J3541" t="str">
        <f>INDEX(Hosts!$A:$M, MATCH(Places!$B3541,Hosts!$A:$A,0), MATCH(Places!J$1,Hosts!$A$1:$M$1,0))</f>
        <v>Yes</v>
      </c>
      <c r="K3541">
        <v>23</v>
      </c>
      <c r="L3541" t="str">
        <f>VLOOKUP($K3541,Neighborhoods!$A:$C,2,0)</f>
        <v>Queens</v>
      </c>
      <c r="M3541" t="str">
        <f>VLOOKUP($K3541,Neighborhoods!$A:$C,3,0)</f>
        <v>Jamaica</v>
      </c>
      <c r="N3541" t="str">
        <f>INDEX(Neighborhoods!$A:$C, MATCH(Places!$K3541,Neighborhoods!$A:$A,0), MATCH(Places!N$1,Neighborhoods!$A$1:$C$1,0))</f>
        <v>Queens</v>
      </c>
      <c r="O3541" t="str">
        <f>INDEX(Neighborhoods!$A:$C, MATCH(Places!$K3541,Neighborhoods!$A:$A,0), MATCH(Places!O$1,Neighborhoods!$A$1:$C$1,0))</f>
        <v>Jamaica</v>
      </c>
      <c r="P3541" t="s">
        <v>11822</v>
      </c>
      <c r="Q3541" t="str">
        <f t="shared" si="220"/>
        <v>No</v>
      </c>
      <c r="R3541">
        <v>6</v>
      </c>
      <c r="S3541" t="str">
        <f t="shared" si="221"/>
        <v>Large</v>
      </c>
      <c r="T3541" s="50">
        <v>146</v>
      </c>
      <c r="U3541" s="70">
        <f t="shared" si="222"/>
        <v>0.03</v>
      </c>
      <c r="V3541" s="52">
        <v>4.99</v>
      </c>
      <c r="W3541" s="52" t="str" cm="1">
        <f t="array" ref="W3541">_xlfn.SWITCH(ROUND(V3541,0),5,"Excellent",4,"Good",3,"Ok","Bad")</f>
        <v>Excellent</v>
      </c>
      <c r="X3541">
        <v>87</v>
      </c>
      <c r="Y3541" t="str">
        <f t="shared" si="223"/>
        <v>No</v>
      </c>
      <c r="Z3541" s="68">
        <v>43268</v>
      </c>
      <c r="AA3541" s="68">
        <v>44036</v>
      </c>
      <c r="AB3541">
        <v>87</v>
      </c>
      <c r="AC3541" t="s">
        <v>15615</v>
      </c>
    </row>
    <row r="3542" spans="1:29" x14ac:dyDescent="0.3">
      <c r="A3542" t="s">
        <v>2560</v>
      </c>
      <c r="B3542">
        <v>3509</v>
      </c>
      <c r="C3542" t="str">
        <f>VLOOKUP($B3542,Hosts!$A:$M,10,0)</f>
        <v>Within an hour</v>
      </c>
      <c r="D3542" s="70">
        <f>VLOOKUP($B3542,Hosts!$A:$M,11,0)</f>
        <v>1</v>
      </c>
      <c r="E3542" s="70">
        <f>VLOOKUP($B3542,Hosts!$A:$M,12,0)</f>
        <v>0.94</v>
      </c>
      <c r="F3542" t="str">
        <f>VLOOKUP($B3542,Hosts!$A:$M,13,0)</f>
        <v>No</v>
      </c>
      <c r="G3542" t="str">
        <f>INDEX(Hosts!$A:$M, MATCH(Places!$B3542,Hosts!$A:$A,0), MATCH(Places!G$1,Hosts!$A$1:$M$1,0))</f>
        <v>Within an hour</v>
      </c>
      <c r="H3542" s="70">
        <f>INDEX(Hosts!$A:$M, MATCH(Places!$B3542,Hosts!$A:$A,0), MATCH(Places!H$1,Hosts!$A$1:$M$1,0))</f>
        <v>1</v>
      </c>
      <c r="I3542" s="70">
        <f>INDEX(Hosts!$A:$M, MATCH(Places!$B3542,Hosts!$A:$A,0), MATCH(Places!I$1,Hosts!$A$1:$M$1,0))</f>
        <v>0.94</v>
      </c>
      <c r="J3542" t="str">
        <f>INDEX(Hosts!$A:$M, MATCH(Places!$B3542,Hosts!$A:$A,0), MATCH(Places!J$1,Hosts!$A$1:$M$1,0))</f>
        <v>No</v>
      </c>
      <c r="K3542">
        <v>21</v>
      </c>
      <c r="L3542" t="str">
        <f>VLOOKUP($K3542,Neighborhoods!$A:$C,2,0)</f>
        <v>Queens</v>
      </c>
      <c r="M3542" t="str">
        <f>VLOOKUP($K3542,Neighborhoods!$A:$C,3,0)</f>
        <v>Astoria</v>
      </c>
      <c r="N3542" t="str">
        <f>INDEX(Neighborhoods!$A:$C, MATCH(Places!$K3542,Neighborhoods!$A:$A,0), MATCH(Places!N$1,Neighborhoods!$A$1:$C$1,0))</f>
        <v>Queens</v>
      </c>
      <c r="O3542" t="str">
        <f>INDEX(Neighborhoods!$A:$C, MATCH(Places!$K3542,Neighborhoods!$A:$A,0), MATCH(Places!O$1,Neighborhoods!$A$1:$C$1,0))</f>
        <v>Astoria</v>
      </c>
      <c r="P3542" t="s">
        <v>1</v>
      </c>
      <c r="Q3542" t="str">
        <f t="shared" si="220"/>
        <v>Yes</v>
      </c>
      <c r="R3542">
        <v>2</v>
      </c>
      <c r="S3542" t="str">
        <f t="shared" si="221"/>
        <v>Small</v>
      </c>
      <c r="T3542" s="50">
        <v>55</v>
      </c>
      <c r="U3542" s="70">
        <f t="shared" si="222"/>
        <v>0.03</v>
      </c>
      <c r="V3542" s="52">
        <v>4.75</v>
      </c>
      <c r="W3542" s="52" t="str" cm="1">
        <f t="array" ref="W3542">_xlfn.SWITCH(ROUND(V3542,0),5,"Excellent",4,"Good",3,"Ok","Bad")</f>
        <v>Excellent</v>
      </c>
      <c r="X3542">
        <v>112</v>
      </c>
      <c r="Y3542" t="str">
        <f t="shared" si="223"/>
        <v>No</v>
      </c>
      <c r="Z3542" s="68">
        <v>43220</v>
      </c>
      <c r="AA3542" s="68">
        <v>44045</v>
      </c>
      <c r="AB3542">
        <v>45</v>
      </c>
      <c r="AC3542" t="s">
        <v>15615</v>
      </c>
    </row>
    <row r="3543" spans="1:29" x14ac:dyDescent="0.3">
      <c r="A3543" t="s">
        <v>2561</v>
      </c>
      <c r="B3543">
        <v>1741</v>
      </c>
      <c r="C3543" t="str">
        <f>VLOOKUP($B3543,Hosts!$A:$M,10,0)</f>
        <v>Within an hour</v>
      </c>
      <c r="D3543" s="70">
        <f>VLOOKUP($B3543,Hosts!$A:$M,11,0)</f>
        <v>1</v>
      </c>
      <c r="E3543" s="70">
        <f>VLOOKUP($B3543,Hosts!$A:$M,12,0)</f>
        <v>0.99</v>
      </c>
      <c r="F3543" t="str">
        <f>VLOOKUP($B3543,Hosts!$A:$M,13,0)</f>
        <v>No</v>
      </c>
      <c r="G3543" t="str">
        <f>INDEX(Hosts!$A:$M, MATCH(Places!$B3543,Hosts!$A:$A,0), MATCH(Places!G$1,Hosts!$A$1:$M$1,0))</f>
        <v>Within an hour</v>
      </c>
      <c r="H3543" s="70">
        <f>INDEX(Hosts!$A:$M, MATCH(Places!$B3543,Hosts!$A:$A,0), MATCH(Places!H$1,Hosts!$A$1:$M$1,0))</f>
        <v>1</v>
      </c>
      <c r="I3543" s="70">
        <f>INDEX(Hosts!$A:$M, MATCH(Places!$B3543,Hosts!$A:$A,0), MATCH(Places!I$1,Hosts!$A$1:$M$1,0))</f>
        <v>0.99</v>
      </c>
      <c r="J3543" t="str">
        <f>INDEX(Hosts!$A:$M, MATCH(Places!$B3543,Hosts!$A:$A,0), MATCH(Places!J$1,Hosts!$A$1:$M$1,0))</f>
        <v>No</v>
      </c>
      <c r="K3543">
        <v>6</v>
      </c>
      <c r="L3543" t="str">
        <f>VLOOKUP($K3543,Neighborhoods!$A:$C,2,0)</f>
        <v>Bronx</v>
      </c>
      <c r="M3543" t="str">
        <f>VLOOKUP($K3543,Neighborhoods!$A:$C,3,0)</f>
        <v>Wakefield</v>
      </c>
      <c r="N3543" t="str">
        <f>INDEX(Neighborhoods!$A:$C, MATCH(Places!$K3543,Neighborhoods!$A:$A,0), MATCH(Places!N$1,Neighborhoods!$A$1:$C$1,0))</f>
        <v>Bronx</v>
      </c>
      <c r="O3543" t="str">
        <f>INDEX(Neighborhoods!$A:$C, MATCH(Places!$K3543,Neighborhoods!$A:$A,0), MATCH(Places!O$1,Neighborhoods!$A$1:$C$1,0))</f>
        <v>Wakefield</v>
      </c>
      <c r="P3543" t="s">
        <v>11822</v>
      </c>
      <c r="Q3543" t="str">
        <f t="shared" si="220"/>
        <v>No</v>
      </c>
      <c r="R3543">
        <v>2</v>
      </c>
      <c r="S3543" t="str">
        <f t="shared" si="221"/>
        <v>Small</v>
      </c>
      <c r="T3543" s="50">
        <v>59</v>
      </c>
      <c r="U3543" s="70">
        <f t="shared" si="222"/>
        <v>0.03</v>
      </c>
      <c r="V3543" s="52">
        <v>4.76</v>
      </c>
      <c r="W3543" s="52" t="str" cm="1">
        <f t="array" ref="W3543">_xlfn.SWITCH(ROUND(V3543,0),5,"Excellent",4,"Good",3,"Ok","Bad")</f>
        <v>Excellent</v>
      </c>
      <c r="X3543">
        <v>17</v>
      </c>
      <c r="Y3543" t="str">
        <f t="shared" si="223"/>
        <v>No</v>
      </c>
      <c r="Z3543" s="68">
        <v>43265</v>
      </c>
      <c r="AA3543" s="68">
        <v>44009</v>
      </c>
      <c r="AB3543">
        <v>228</v>
      </c>
      <c r="AC3543" t="s">
        <v>15616</v>
      </c>
    </row>
    <row r="3544" spans="1:29" x14ac:dyDescent="0.3">
      <c r="A3544" t="s">
        <v>2562</v>
      </c>
      <c r="B3544">
        <v>3512</v>
      </c>
      <c r="C3544" t="str">
        <f>VLOOKUP($B3544,Hosts!$A:$M,10,0)</f>
        <v>Within an hour</v>
      </c>
      <c r="D3544" s="70">
        <f>VLOOKUP($B3544,Hosts!$A:$M,11,0)</f>
        <v>1</v>
      </c>
      <c r="E3544" s="70">
        <f>VLOOKUP($B3544,Hosts!$A:$M,12,0)</f>
        <v>1</v>
      </c>
      <c r="F3544" t="str">
        <f>VLOOKUP($B3544,Hosts!$A:$M,13,0)</f>
        <v>Yes</v>
      </c>
      <c r="G3544" t="str">
        <f>INDEX(Hosts!$A:$M, MATCH(Places!$B3544,Hosts!$A:$A,0), MATCH(Places!G$1,Hosts!$A$1:$M$1,0))</f>
        <v>Within an hour</v>
      </c>
      <c r="H3544" s="70">
        <f>INDEX(Hosts!$A:$M, MATCH(Places!$B3544,Hosts!$A:$A,0), MATCH(Places!H$1,Hosts!$A$1:$M$1,0))</f>
        <v>1</v>
      </c>
      <c r="I3544" s="70">
        <f>INDEX(Hosts!$A:$M, MATCH(Places!$B3544,Hosts!$A:$A,0), MATCH(Places!I$1,Hosts!$A$1:$M$1,0))</f>
        <v>1</v>
      </c>
      <c r="J3544" t="str">
        <f>INDEX(Hosts!$A:$M, MATCH(Places!$B3544,Hosts!$A:$A,0), MATCH(Places!J$1,Hosts!$A$1:$M$1,0))</f>
        <v>Yes</v>
      </c>
      <c r="K3544">
        <v>24</v>
      </c>
      <c r="L3544" t="str">
        <f>VLOOKUP($K3544,Neighborhoods!$A:$C,2,0)</f>
        <v>Queens</v>
      </c>
      <c r="M3544" t="str">
        <f>VLOOKUP($K3544,Neighborhoods!$A:$C,3,0)</f>
        <v>Long Island City</v>
      </c>
      <c r="N3544" t="str">
        <f>INDEX(Neighborhoods!$A:$C, MATCH(Places!$K3544,Neighborhoods!$A:$A,0), MATCH(Places!N$1,Neighborhoods!$A$1:$C$1,0))</f>
        <v>Queens</v>
      </c>
      <c r="O3544" t="str">
        <f>INDEX(Neighborhoods!$A:$C, MATCH(Places!$K3544,Neighborhoods!$A:$A,0), MATCH(Places!O$1,Neighborhoods!$A$1:$C$1,0))</f>
        <v>Long Island City</v>
      </c>
      <c r="P3544" t="s">
        <v>11822</v>
      </c>
      <c r="Q3544" t="str">
        <f t="shared" si="220"/>
        <v>No</v>
      </c>
      <c r="R3544">
        <v>3</v>
      </c>
      <c r="S3544" t="str">
        <f t="shared" si="221"/>
        <v>Medium</v>
      </c>
      <c r="T3544" s="50">
        <v>200</v>
      </c>
      <c r="U3544" s="70">
        <f t="shared" si="222"/>
        <v>0.04</v>
      </c>
      <c r="V3544" s="52">
        <v>4.76</v>
      </c>
      <c r="W3544" s="52" t="str" cm="1">
        <f t="array" ref="W3544">_xlfn.SWITCH(ROUND(V3544,0),5,"Excellent",4,"Good",3,"Ok","Bad")</f>
        <v>Excellent</v>
      </c>
      <c r="X3544">
        <v>54</v>
      </c>
      <c r="Y3544" t="str">
        <f t="shared" si="223"/>
        <v>No</v>
      </c>
      <c r="Z3544" s="68">
        <v>43210</v>
      </c>
      <c r="AA3544" s="68">
        <v>43905</v>
      </c>
      <c r="AB3544">
        <v>365</v>
      </c>
      <c r="AC3544" t="s">
        <v>15615</v>
      </c>
    </row>
    <row r="3545" spans="1:29" x14ac:dyDescent="0.3">
      <c r="A3545" t="s">
        <v>13413</v>
      </c>
      <c r="B3545">
        <v>53</v>
      </c>
      <c r="C3545" t="str">
        <f>VLOOKUP($B3545,Hosts!$A:$M,10,0)</f>
        <v>Within an hour</v>
      </c>
      <c r="D3545" s="70">
        <f>VLOOKUP($B3545,Hosts!$A:$M,11,0)</f>
        <v>1</v>
      </c>
      <c r="E3545" s="70">
        <f>VLOOKUP($B3545,Hosts!$A:$M,12,0)</f>
        <v>0.89</v>
      </c>
      <c r="F3545" t="str">
        <f>VLOOKUP($B3545,Hosts!$A:$M,13,0)</f>
        <v>Yes</v>
      </c>
      <c r="G3545" t="str">
        <f>INDEX(Hosts!$A:$M, MATCH(Places!$B3545,Hosts!$A:$A,0), MATCH(Places!G$1,Hosts!$A$1:$M$1,0))</f>
        <v>Within an hour</v>
      </c>
      <c r="H3545" s="70">
        <f>INDEX(Hosts!$A:$M, MATCH(Places!$B3545,Hosts!$A:$A,0), MATCH(Places!H$1,Hosts!$A$1:$M$1,0))</f>
        <v>1</v>
      </c>
      <c r="I3545" s="70">
        <f>INDEX(Hosts!$A:$M, MATCH(Places!$B3545,Hosts!$A:$A,0), MATCH(Places!I$1,Hosts!$A$1:$M$1,0))</f>
        <v>0.89</v>
      </c>
      <c r="J3545" t="str">
        <f>INDEX(Hosts!$A:$M, MATCH(Places!$B3545,Hosts!$A:$A,0), MATCH(Places!J$1,Hosts!$A$1:$M$1,0))</f>
        <v>Yes</v>
      </c>
      <c r="K3545">
        <v>9</v>
      </c>
      <c r="L3545" t="str">
        <f>VLOOKUP($K3545,Neighborhoods!$A:$C,2,0)</f>
        <v>Brooklyn</v>
      </c>
      <c r="M3545" t="str">
        <f>VLOOKUP($K3545,Neighborhoods!$A:$C,3,0)</f>
        <v>Crown Heights</v>
      </c>
      <c r="N3545" t="str">
        <f>INDEX(Neighborhoods!$A:$C, MATCH(Places!$K3545,Neighborhoods!$A:$A,0), MATCH(Places!N$1,Neighborhoods!$A$1:$C$1,0))</f>
        <v>Brooklyn</v>
      </c>
      <c r="O3545" t="str">
        <f>INDEX(Neighborhoods!$A:$C, MATCH(Places!$K3545,Neighborhoods!$A:$A,0), MATCH(Places!O$1,Neighborhoods!$A$1:$C$1,0))</f>
        <v>Crown Heights</v>
      </c>
      <c r="P3545" t="s">
        <v>1</v>
      </c>
      <c r="Q3545" t="str">
        <f t="shared" si="220"/>
        <v>Yes</v>
      </c>
      <c r="R3545">
        <v>2</v>
      </c>
      <c r="S3545" t="str">
        <f t="shared" si="221"/>
        <v>Small</v>
      </c>
      <c r="T3545" s="50">
        <v>54</v>
      </c>
      <c r="U3545" s="70">
        <f t="shared" si="222"/>
        <v>0.03</v>
      </c>
      <c r="V3545" s="52">
        <v>5</v>
      </c>
      <c r="W3545" s="52" t="str" cm="1">
        <f t="array" ref="W3545">_xlfn.SWITCH(ROUND(V3545,0),5,"Excellent",4,"Good",3,"Ok","Bad")</f>
        <v>Excellent</v>
      </c>
      <c r="X3545">
        <v>7</v>
      </c>
      <c r="Y3545" t="str">
        <f t="shared" si="223"/>
        <v>No</v>
      </c>
      <c r="Z3545" s="68">
        <v>43379</v>
      </c>
      <c r="AA3545" s="68">
        <v>43687</v>
      </c>
      <c r="AB3545">
        <v>350</v>
      </c>
      <c r="AC3545" t="s">
        <v>15615</v>
      </c>
    </row>
    <row r="3546" spans="1:29" x14ac:dyDescent="0.3">
      <c r="A3546" t="s">
        <v>2563</v>
      </c>
      <c r="B3546">
        <v>3485</v>
      </c>
      <c r="C3546" t="str">
        <f>VLOOKUP($B3546,Hosts!$A:$M,10,0)</f>
        <v>Within an hour</v>
      </c>
      <c r="D3546" s="70">
        <f>VLOOKUP($B3546,Hosts!$A:$M,11,0)</f>
        <v>1</v>
      </c>
      <c r="E3546" s="70">
        <f>VLOOKUP($B3546,Hosts!$A:$M,12,0)</f>
        <v>0.99</v>
      </c>
      <c r="F3546" t="str">
        <f>VLOOKUP($B3546,Hosts!$A:$M,13,0)</f>
        <v>No</v>
      </c>
      <c r="G3546" t="str">
        <f>INDEX(Hosts!$A:$M, MATCH(Places!$B3546,Hosts!$A:$A,0), MATCH(Places!G$1,Hosts!$A$1:$M$1,0))</f>
        <v>Within an hour</v>
      </c>
      <c r="H3546" s="70">
        <f>INDEX(Hosts!$A:$M, MATCH(Places!$B3546,Hosts!$A:$A,0), MATCH(Places!H$1,Hosts!$A$1:$M$1,0))</f>
        <v>1</v>
      </c>
      <c r="I3546" s="70">
        <f>INDEX(Hosts!$A:$M, MATCH(Places!$B3546,Hosts!$A:$A,0), MATCH(Places!I$1,Hosts!$A$1:$M$1,0))</f>
        <v>0.99</v>
      </c>
      <c r="J3546" t="str">
        <f>INDEX(Hosts!$A:$M, MATCH(Places!$B3546,Hosts!$A:$A,0), MATCH(Places!J$1,Hosts!$A$1:$M$1,0))</f>
        <v>No</v>
      </c>
      <c r="K3546">
        <v>21</v>
      </c>
      <c r="L3546" t="str">
        <f>VLOOKUP($K3546,Neighborhoods!$A:$C,2,0)</f>
        <v>Queens</v>
      </c>
      <c r="M3546" t="str">
        <f>VLOOKUP($K3546,Neighborhoods!$A:$C,3,0)</f>
        <v>Astoria</v>
      </c>
      <c r="N3546" t="str">
        <f>INDEX(Neighborhoods!$A:$C, MATCH(Places!$K3546,Neighborhoods!$A:$A,0), MATCH(Places!N$1,Neighborhoods!$A$1:$C$1,0))</f>
        <v>Queens</v>
      </c>
      <c r="O3546" t="str">
        <f>INDEX(Neighborhoods!$A:$C, MATCH(Places!$K3546,Neighborhoods!$A:$A,0), MATCH(Places!O$1,Neighborhoods!$A$1:$C$1,0))</f>
        <v>Astoria</v>
      </c>
      <c r="P3546" t="s">
        <v>1</v>
      </c>
      <c r="Q3546" t="str">
        <f t="shared" si="220"/>
        <v>Yes</v>
      </c>
      <c r="R3546">
        <v>2</v>
      </c>
      <c r="S3546" t="str">
        <f t="shared" si="221"/>
        <v>Small</v>
      </c>
      <c r="T3546" s="50">
        <v>42</v>
      </c>
      <c r="U3546" s="70">
        <f t="shared" si="222"/>
        <v>0.03</v>
      </c>
      <c r="V3546" s="52">
        <v>4.74</v>
      </c>
      <c r="W3546" s="52" t="str" cm="1">
        <f t="array" ref="W3546">_xlfn.SWITCH(ROUND(V3546,0),5,"Excellent",4,"Good",3,"Ok","Bad")</f>
        <v>Excellent</v>
      </c>
      <c r="X3546">
        <v>152</v>
      </c>
      <c r="Y3546" t="str">
        <f t="shared" si="223"/>
        <v>No</v>
      </c>
      <c r="Z3546" s="68">
        <v>43203</v>
      </c>
      <c r="AA3546" s="68">
        <v>44032</v>
      </c>
      <c r="AB3546">
        <v>361</v>
      </c>
      <c r="AC3546" t="s">
        <v>15616</v>
      </c>
    </row>
    <row r="3547" spans="1:29" x14ac:dyDescent="0.3">
      <c r="A3547" t="s">
        <v>14178</v>
      </c>
      <c r="B3547">
        <v>1728</v>
      </c>
      <c r="C3547" t="str">
        <f>VLOOKUP($B3547,Hosts!$A:$M,10,0)</f>
        <v>Within a day</v>
      </c>
      <c r="D3547" s="70">
        <f>VLOOKUP($B3547,Hosts!$A:$M,11,0)</f>
        <v>1</v>
      </c>
      <c r="E3547" s="70">
        <f>VLOOKUP($B3547,Hosts!$A:$M,12,0)</f>
        <v>0.84</v>
      </c>
      <c r="F3547" t="str">
        <f>VLOOKUP($B3547,Hosts!$A:$M,13,0)</f>
        <v>Yes</v>
      </c>
      <c r="G3547" t="str">
        <f>INDEX(Hosts!$A:$M, MATCH(Places!$B3547,Hosts!$A:$A,0), MATCH(Places!G$1,Hosts!$A$1:$M$1,0))</f>
        <v>Within a day</v>
      </c>
      <c r="H3547" s="70">
        <f>INDEX(Hosts!$A:$M, MATCH(Places!$B3547,Hosts!$A:$A,0), MATCH(Places!H$1,Hosts!$A$1:$M$1,0))</f>
        <v>1</v>
      </c>
      <c r="I3547" s="70">
        <f>INDEX(Hosts!$A:$M, MATCH(Places!$B3547,Hosts!$A:$A,0), MATCH(Places!I$1,Hosts!$A$1:$M$1,0))</f>
        <v>0.84</v>
      </c>
      <c r="J3547" t="str">
        <f>INDEX(Hosts!$A:$M, MATCH(Places!$B3547,Hosts!$A:$A,0), MATCH(Places!J$1,Hosts!$A$1:$M$1,0))</f>
        <v>Yes</v>
      </c>
      <c r="K3547">
        <v>7</v>
      </c>
      <c r="L3547" t="str">
        <f>VLOOKUP($K3547,Neighborhoods!$A:$C,2,0)</f>
        <v>Brooklyn</v>
      </c>
      <c r="M3547" t="str">
        <f>VLOOKUP($K3547,Neighborhoods!$A:$C,3,0)</f>
        <v>Bedford-Stuyvesant</v>
      </c>
      <c r="N3547" t="str">
        <f>INDEX(Neighborhoods!$A:$C, MATCH(Places!$K3547,Neighborhoods!$A:$A,0), MATCH(Places!N$1,Neighborhoods!$A$1:$C$1,0))</f>
        <v>Brooklyn</v>
      </c>
      <c r="O3547" t="str">
        <f>INDEX(Neighborhoods!$A:$C, MATCH(Places!$K3547,Neighborhoods!$A:$A,0), MATCH(Places!O$1,Neighborhoods!$A$1:$C$1,0))</f>
        <v>Bedford-Stuyvesant</v>
      </c>
      <c r="P3547" t="s">
        <v>11822</v>
      </c>
      <c r="Q3547" t="str">
        <f t="shared" si="220"/>
        <v>No</v>
      </c>
      <c r="R3547">
        <v>2</v>
      </c>
      <c r="S3547" t="str">
        <f t="shared" si="221"/>
        <v>Small</v>
      </c>
      <c r="T3547" s="50">
        <v>89</v>
      </c>
      <c r="U3547" s="70">
        <f t="shared" si="222"/>
        <v>0.03</v>
      </c>
      <c r="V3547" s="52">
        <v>4.8099999999999996</v>
      </c>
      <c r="W3547" s="52" t="str" cm="1">
        <f t="array" ref="W3547">_xlfn.SWITCH(ROUND(V3547,0),5,"Excellent",4,"Good",3,"Ok","Bad")</f>
        <v>Excellent</v>
      </c>
      <c r="X3547">
        <v>16</v>
      </c>
      <c r="Y3547" t="str">
        <f t="shared" si="223"/>
        <v>No</v>
      </c>
      <c r="Z3547" s="68">
        <v>43260</v>
      </c>
      <c r="AA3547" s="68">
        <v>43394</v>
      </c>
      <c r="AB3547">
        <v>66</v>
      </c>
      <c r="AC3547" t="s">
        <v>15615</v>
      </c>
    </row>
    <row r="3548" spans="1:29" x14ac:dyDescent="0.3">
      <c r="A3548" t="s">
        <v>2564</v>
      </c>
      <c r="B3548">
        <v>1348</v>
      </c>
      <c r="C3548" t="str">
        <f>VLOOKUP($B3548,Hosts!$A:$M,10,0)</f>
        <v>Within an hour</v>
      </c>
      <c r="D3548" s="70">
        <f>VLOOKUP($B3548,Hosts!$A:$M,11,0)</f>
        <v>1</v>
      </c>
      <c r="E3548" s="70">
        <f>VLOOKUP($B3548,Hosts!$A:$M,12,0)</f>
        <v>0.91</v>
      </c>
      <c r="F3548" t="str">
        <f>VLOOKUP($B3548,Hosts!$A:$M,13,0)</f>
        <v>Yes</v>
      </c>
      <c r="G3548" t="str">
        <f>INDEX(Hosts!$A:$M, MATCH(Places!$B3548,Hosts!$A:$A,0), MATCH(Places!G$1,Hosts!$A$1:$M$1,0))</f>
        <v>Within an hour</v>
      </c>
      <c r="H3548" s="70">
        <f>INDEX(Hosts!$A:$M, MATCH(Places!$B3548,Hosts!$A:$A,0), MATCH(Places!H$1,Hosts!$A$1:$M$1,0))</f>
        <v>1</v>
      </c>
      <c r="I3548" s="70">
        <f>INDEX(Hosts!$A:$M, MATCH(Places!$B3548,Hosts!$A:$A,0), MATCH(Places!I$1,Hosts!$A$1:$M$1,0))</f>
        <v>0.91</v>
      </c>
      <c r="J3548" t="str">
        <f>INDEX(Hosts!$A:$M, MATCH(Places!$B3548,Hosts!$A:$A,0), MATCH(Places!J$1,Hosts!$A$1:$M$1,0))</f>
        <v>Yes</v>
      </c>
      <c r="K3548">
        <v>16</v>
      </c>
      <c r="L3548" t="str">
        <f>VLOOKUP($K3548,Neighborhoods!$A:$C,2,0)</f>
        <v>Manhattan</v>
      </c>
      <c r="M3548" t="str">
        <f>VLOOKUP($K3548,Neighborhoods!$A:$C,3,0)</f>
        <v>Harlem</v>
      </c>
      <c r="N3548" t="str">
        <f>INDEX(Neighborhoods!$A:$C, MATCH(Places!$K3548,Neighborhoods!$A:$A,0), MATCH(Places!N$1,Neighborhoods!$A$1:$C$1,0))</f>
        <v>Manhattan</v>
      </c>
      <c r="O3548" t="str">
        <f>INDEX(Neighborhoods!$A:$C, MATCH(Places!$K3548,Neighborhoods!$A:$A,0), MATCH(Places!O$1,Neighborhoods!$A$1:$C$1,0))</f>
        <v>Harlem</v>
      </c>
      <c r="P3548" t="s">
        <v>11822</v>
      </c>
      <c r="Q3548" t="str">
        <f t="shared" si="220"/>
        <v>No</v>
      </c>
      <c r="R3548">
        <v>7</v>
      </c>
      <c r="S3548" t="str">
        <f t="shared" si="221"/>
        <v>Large</v>
      </c>
      <c r="T3548" s="50">
        <v>300</v>
      </c>
      <c r="U3548" s="70">
        <f t="shared" si="222"/>
        <v>0.04</v>
      </c>
      <c r="V3548" s="52">
        <v>4.99</v>
      </c>
      <c r="W3548" s="52" t="str" cm="1">
        <f t="array" ref="W3548">_xlfn.SWITCH(ROUND(V3548,0),5,"Excellent",4,"Good",3,"Ok","Bad")</f>
        <v>Excellent</v>
      </c>
      <c r="X3548">
        <v>76</v>
      </c>
      <c r="Y3548" t="str">
        <f t="shared" si="223"/>
        <v>No</v>
      </c>
      <c r="Z3548" s="68">
        <v>43300</v>
      </c>
      <c r="AA3548" s="68">
        <v>43979</v>
      </c>
      <c r="AB3548">
        <v>312</v>
      </c>
      <c r="AC3548" t="s">
        <v>15615</v>
      </c>
    </row>
    <row r="3549" spans="1:29" x14ac:dyDescent="0.3">
      <c r="A3549" t="s">
        <v>14750</v>
      </c>
      <c r="B3549">
        <v>2133</v>
      </c>
      <c r="C3549" t="str">
        <f>VLOOKUP($B3549,Hosts!$A:$M,10,0)</f>
        <v>Within a few hours</v>
      </c>
      <c r="D3549" s="70">
        <f>VLOOKUP($B3549,Hosts!$A:$M,11,0)</f>
        <v>1</v>
      </c>
      <c r="E3549" s="70">
        <f>VLOOKUP($B3549,Hosts!$A:$M,12,0)</f>
        <v>0.75</v>
      </c>
      <c r="F3549" t="str">
        <f>VLOOKUP($B3549,Hosts!$A:$M,13,0)</f>
        <v>No</v>
      </c>
      <c r="G3549" t="str">
        <f>INDEX(Hosts!$A:$M, MATCH(Places!$B3549,Hosts!$A:$A,0), MATCH(Places!G$1,Hosts!$A$1:$M$1,0))</f>
        <v>Within a few hours</v>
      </c>
      <c r="H3549" s="70">
        <f>INDEX(Hosts!$A:$M, MATCH(Places!$B3549,Hosts!$A:$A,0), MATCH(Places!H$1,Hosts!$A$1:$M$1,0))</f>
        <v>1</v>
      </c>
      <c r="I3549" s="70">
        <f>INDEX(Hosts!$A:$M, MATCH(Places!$B3549,Hosts!$A:$A,0), MATCH(Places!I$1,Hosts!$A$1:$M$1,0))</f>
        <v>0.75</v>
      </c>
      <c r="J3549" t="str">
        <f>INDEX(Hosts!$A:$M, MATCH(Places!$B3549,Hosts!$A:$A,0), MATCH(Places!J$1,Hosts!$A$1:$M$1,0))</f>
        <v>No</v>
      </c>
      <c r="K3549">
        <v>9</v>
      </c>
      <c r="L3549" t="str">
        <f>VLOOKUP($K3549,Neighborhoods!$A:$C,2,0)</f>
        <v>Brooklyn</v>
      </c>
      <c r="M3549" t="str">
        <f>VLOOKUP($K3549,Neighborhoods!$A:$C,3,0)</f>
        <v>Crown Heights</v>
      </c>
      <c r="N3549" t="str">
        <f>INDEX(Neighborhoods!$A:$C, MATCH(Places!$K3549,Neighborhoods!$A:$A,0), MATCH(Places!N$1,Neighborhoods!$A$1:$C$1,0))</f>
        <v>Brooklyn</v>
      </c>
      <c r="O3549" t="str">
        <f>INDEX(Neighborhoods!$A:$C, MATCH(Places!$K3549,Neighborhoods!$A:$A,0), MATCH(Places!O$1,Neighborhoods!$A$1:$C$1,0))</f>
        <v>Crown Heights</v>
      </c>
      <c r="P3549" t="s">
        <v>1</v>
      </c>
      <c r="Q3549" t="str">
        <f t="shared" si="220"/>
        <v>Yes</v>
      </c>
      <c r="R3549">
        <v>2</v>
      </c>
      <c r="S3549" t="str">
        <f t="shared" si="221"/>
        <v>Small</v>
      </c>
      <c r="T3549" s="50">
        <v>42</v>
      </c>
      <c r="U3549" s="70">
        <f t="shared" si="222"/>
        <v>0.03</v>
      </c>
      <c r="V3549" s="52">
        <v>4.5999999999999996</v>
      </c>
      <c r="W3549" s="52" t="str" cm="1">
        <f t="array" ref="W3549">_xlfn.SWITCH(ROUND(V3549,0),5,"Excellent",4,"Good",3,"Ok","Bad")</f>
        <v>Excellent</v>
      </c>
      <c r="X3549">
        <v>10</v>
      </c>
      <c r="Y3549" t="str">
        <f t="shared" si="223"/>
        <v>No</v>
      </c>
      <c r="Z3549" s="68">
        <v>43212</v>
      </c>
      <c r="AA3549" s="68">
        <v>44037</v>
      </c>
      <c r="AB3549">
        <v>46</v>
      </c>
      <c r="AC3549" t="s">
        <v>15615</v>
      </c>
    </row>
    <row r="3550" spans="1:29" x14ac:dyDescent="0.3">
      <c r="A3550" t="s">
        <v>2565</v>
      </c>
      <c r="B3550">
        <v>3517</v>
      </c>
      <c r="C3550" t="str">
        <f>VLOOKUP($B3550,Hosts!$A:$M,10,0)</f>
        <v>Within a few hours</v>
      </c>
      <c r="D3550" s="70">
        <f>VLOOKUP($B3550,Hosts!$A:$M,11,0)</f>
        <v>0.9</v>
      </c>
      <c r="E3550" s="70">
        <f>VLOOKUP($B3550,Hosts!$A:$M,12,0)</f>
        <v>0.99</v>
      </c>
      <c r="F3550" t="str">
        <f>VLOOKUP($B3550,Hosts!$A:$M,13,0)</f>
        <v>No</v>
      </c>
      <c r="G3550" t="str">
        <f>INDEX(Hosts!$A:$M, MATCH(Places!$B3550,Hosts!$A:$A,0), MATCH(Places!G$1,Hosts!$A$1:$M$1,0))</f>
        <v>Within a few hours</v>
      </c>
      <c r="H3550" s="70">
        <f>INDEX(Hosts!$A:$M, MATCH(Places!$B3550,Hosts!$A:$A,0), MATCH(Places!H$1,Hosts!$A$1:$M$1,0))</f>
        <v>0.9</v>
      </c>
      <c r="I3550" s="70">
        <f>INDEX(Hosts!$A:$M, MATCH(Places!$B3550,Hosts!$A:$A,0), MATCH(Places!I$1,Hosts!$A$1:$M$1,0))</f>
        <v>0.99</v>
      </c>
      <c r="J3550" t="str">
        <f>INDEX(Hosts!$A:$M, MATCH(Places!$B3550,Hosts!$A:$A,0), MATCH(Places!J$1,Hosts!$A$1:$M$1,0))</f>
        <v>No</v>
      </c>
      <c r="K3550">
        <v>12</v>
      </c>
      <c r="L3550" t="str">
        <f>VLOOKUP($K3550,Neighborhoods!$A:$C,2,0)</f>
        <v>Brooklyn</v>
      </c>
      <c r="M3550" t="str">
        <f>VLOOKUP($K3550,Neighborhoods!$A:$C,3,0)</f>
        <v>Williamsburg</v>
      </c>
      <c r="N3550" t="str">
        <f>INDEX(Neighborhoods!$A:$C, MATCH(Places!$K3550,Neighborhoods!$A:$A,0), MATCH(Places!N$1,Neighborhoods!$A$1:$C$1,0))</f>
        <v>Brooklyn</v>
      </c>
      <c r="O3550" t="str">
        <f>INDEX(Neighborhoods!$A:$C, MATCH(Places!$K3550,Neighborhoods!$A:$A,0), MATCH(Places!O$1,Neighborhoods!$A$1:$C$1,0))</f>
        <v>Williamsburg</v>
      </c>
      <c r="P3550" t="s">
        <v>1</v>
      </c>
      <c r="Q3550" t="str">
        <f t="shared" si="220"/>
        <v>Yes</v>
      </c>
      <c r="R3550">
        <v>2</v>
      </c>
      <c r="S3550" t="str">
        <f t="shared" si="221"/>
        <v>Small</v>
      </c>
      <c r="T3550" s="50">
        <v>50</v>
      </c>
      <c r="U3550" s="70">
        <f t="shared" si="222"/>
        <v>0.03</v>
      </c>
      <c r="V3550" s="52">
        <v>4.6399999999999997</v>
      </c>
      <c r="W3550" s="52" t="str" cm="1">
        <f t="array" ref="W3550">_xlfn.SWITCH(ROUND(V3550,0),5,"Excellent",4,"Good",3,"Ok","Bad")</f>
        <v>Excellent</v>
      </c>
      <c r="X3550">
        <v>95</v>
      </c>
      <c r="Y3550" t="str">
        <f t="shared" si="223"/>
        <v>No</v>
      </c>
      <c r="Z3550" s="68">
        <v>43205</v>
      </c>
      <c r="AA3550" s="68">
        <v>43906</v>
      </c>
      <c r="AB3550">
        <v>288</v>
      </c>
      <c r="AC3550" t="s">
        <v>15616</v>
      </c>
    </row>
    <row r="3551" spans="1:29" x14ac:dyDescent="0.3">
      <c r="A3551" t="s">
        <v>2566</v>
      </c>
      <c r="B3551">
        <v>3518</v>
      </c>
      <c r="C3551" t="str">
        <f>VLOOKUP($B3551,Hosts!$A:$M,10,0)</f>
        <v>Within an hour</v>
      </c>
      <c r="D3551" s="70">
        <f>VLOOKUP($B3551,Hosts!$A:$M,11,0)</f>
        <v>1</v>
      </c>
      <c r="E3551" s="70">
        <f>VLOOKUP($B3551,Hosts!$A:$M,12,0)</f>
        <v>0.89</v>
      </c>
      <c r="F3551" t="str">
        <f>VLOOKUP($B3551,Hosts!$A:$M,13,0)</f>
        <v>No</v>
      </c>
      <c r="G3551" t="str">
        <f>INDEX(Hosts!$A:$M, MATCH(Places!$B3551,Hosts!$A:$A,0), MATCH(Places!G$1,Hosts!$A$1:$M$1,0))</f>
        <v>Within an hour</v>
      </c>
      <c r="H3551" s="70">
        <f>INDEX(Hosts!$A:$M, MATCH(Places!$B3551,Hosts!$A:$A,0), MATCH(Places!H$1,Hosts!$A$1:$M$1,0))</f>
        <v>1</v>
      </c>
      <c r="I3551" s="70">
        <f>INDEX(Hosts!$A:$M, MATCH(Places!$B3551,Hosts!$A:$A,0), MATCH(Places!I$1,Hosts!$A$1:$M$1,0))</f>
        <v>0.89</v>
      </c>
      <c r="J3551" t="str">
        <f>INDEX(Hosts!$A:$M, MATCH(Places!$B3551,Hosts!$A:$A,0), MATCH(Places!J$1,Hosts!$A$1:$M$1,0))</f>
        <v>No</v>
      </c>
      <c r="K3551">
        <v>12</v>
      </c>
      <c r="L3551" t="str">
        <f>VLOOKUP($K3551,Neighborhoods!$A:$C,2,0)</f>
        <v>Brooklyn</v>
      </c>
      <c r="M3551" t="str">
        <f>VLOOKUP($K3551,Neighborhoods!$A:$C,3,0)</f>
        <v>Williamsburg</v>
      </c>
      <c r="N3551" t="str">
        <f>INDEX(Neighborhoods!$A:$C, MATCH(Places!$K3551,Neighborhoods!$A:$A,0), MATCH(Places!N$1,Neighborhoods!$A$1:$C$1,0))</f>
        <v>Brooklyn</v>
      </c>
      <c r="O3551" t="str">
        <f>INDEX(Neighborhoods!$A:$C, MATCH(Places!$K3551,Neighborhoods!$A:$A,0), MATCH(Places!O$1,Neighborhoods!$A$1:$C$1,0))</f>
        <v>Williamsburg</v>
      </c>
      <c r="P3551" t="s">
        <v>11822</v>
      </c>
      <c r="Q3551" t="str">
        <f t="shared" si="220"/>
        <v>No</v>
      </c>
      <c r="R3551">
        <v>4</v>
      </c>
      <c r="S3551" t="str">
        <f t="shared" si="221"/>
        <v>Medium</v>
      </c>
      <c r="T3551" s="50">
        <v>133</v>
      </c>
      <c r="U3551" s="70">
        <f t="shared" si="222"/>
        <v>0.03</v>
      </c>
      <c r="V3551" s="52">
        <v>4.88</v>
      </c>
      <c r="W3551" s="52" t="str" cm="1">
        <f t="array" ref="W3551">_xlfn.SWITCH(ROUND(V3551,0),5,"Excellent",4,"Good",3,"Ok","Bad")</f>
        <v>Excellent</v>
      </c>
      <c r="X3551">
        <v>75</v>
      </c>
      <c r="Y3551" t="str">
        <f t="shared" si="223"/>
        <v>No</v>
      </c>
      <c r="Z3551" s="68">
        <v>43215</v>
      </c>
      <c r="AA3551" s="68">
        <v>44031</v>
      </c>
      <c r="AB3551">
        <v>64</v>
      </c>
      <c r="AC3551" t="s">
        <v>15615</v>
      </c>
    </row>
    <row r="3552" spans="1:29" x14ac:dyDescent="0.3">
      <c r="A3552" t="s">
        <v>2567</v>
      </c>
      <c r="B3552">
        <v>3517</v>
      </c>
      <c r="C3552" t="str">
        <f>VLOOKUP($B3552,Hosts!$A:$M,10,0)</f>
        <v>Within a few hours</v>
      </c>
      <c r="D3552" s="70">
        <f>VLOOKUP($B3552,Hosts!$A:$M,11,0)</f>
        <v>0.9</v>
      </c>
      <c r="E3552" s="70">
        <f>VLOOKUP($B3552,Hosts!$A:$M,12,0)</f>
        <v>0.99</v>
      </c>
      <c r="F3552" t="str">
        <f>VLOOKUP($B3552,Hosts!$A:$M,13,0)</f>
        <v>No</v>
      </c>
      <c r="G3552" t="str">
        <f>INDEX(Hosts!$A:$M, MATCH(Places!$B3552,Hosts!$A:$A,0), MATCH(Places!G$1,Hosts!$A$1:$M$1,0))</f>
        <v>Within a few hours</v>
      </c>
      <c r="H3552" s="70">
        <f>INDEX(Hosts!$A:$M, MATCH(Places!$B3552,Hosts!$A:$A,0), MATCH(Places!H$1,Hosts!$A$1:$M$1,0))</f>
        <v>0.9</v>
      </c>
      <c r="I3552" s="70">
        <f>INDEX(Hosts!$A:$M, MATCH(Places!$B3552,Hosts!$A:$A,0), MATCH(Places!I$1,Hosts!$A$1:$M$1,0))</f>
        <v>0.99</v>
      </c>
      <c r="J3552" t="str">
        <f>INDEX(Hosts!$A:$M, MATCH(Places!$B3552,Hosts!$A:$A,0), MATCH(Places!J$1,Hosts!$A$1:$M$1,0))</f>
        <v>No</v>
      </c>
      <c r="K3552">
        <v>12</v>
      </c>
      <c r="L3552" t="str">
        <f>VLOOKUP($K3552,Neighborhoods!$A:$C,2,0)</f>
        <v>Brooklyn</v>
      </c>
      <c r="M3552" t="str">
        <f>VLOOKUP($K3552,Neighborhoods!$A:$C,3,0)</f>
        <v>Williamsburg</v>
      </c>
      <c r="N3552" t="str">
        <f>INDEX(Neighborhoods!$A:$C, MATCH(Places!$K3552,Neighborhoods!$A:$A,0), MATCH(Places!N$1,Neighborhoods!$A$1:$C$1,0))</f>
        <v>Brooklyn</v>
      </c>
      <c r="O3552" t="str">
        <f>INDEX(Neighborhoods!$A:$C, MATCH(Places!$K3552,Neighborhoods!$A:$A,0), MATCH(Places!O$1,Neighborhoods!$A$1:$C$1,0))</f>
        <v>Williamsburg</v>
      </c>
      <c r="P3552" t="s">
        <v>1</v>
      </c>
      <c r="Q3552" t="str">
        <f t="shared" si="220"/>
        <v>Yes</v>
      </c>
      <c r="R3552">
        <v>2</v>
      </c>
      <c r="S3552" t="str">
        <f t="shared" si="221"/>
        <v>Small</v>
      </c>
      <c r="T3552" s="50">
        <v>34</v>
      </c>
      <c r="U3552" s="70">
        <f t="shared" si="222"/>
        <v>0.03</v>
      </c>
      <c r="V3552" s="52">
        <v>4.57</v>
      </c>
      <c r="W3552" s="52" t="str" cm="1">
        <f t="array" ref="W3552">_xlfn.SWITCH(ROUND(V3552,0),5,"Excellent",4,"Good",3,"Ok","Bad")</f>
        <v>Excellent</v>
      </c>
      <c r="X3552">
        <v>115</v>
      </c>
      <c r="Y3552" t="str">
        <f t="shared" si="223"/>
        <v>No</v>
      </c>
      <c r="Z3552" s="68">
        <v>43206</v>
      </c>
      <c r="AA3552" s="68">
        <v>43976</v>
      </c>
      <c r="AB3552">
        <v>277</v>
      </c>
      <c r="AC3552" t="s">
        <v>15616</v>
      </c>
    </row>
    <row r="3553" spans="1:29" x14ac:dyDescent="0.3">
      <c r="A3553" t="s">
        <v>2568</v>
      </c>
      <c r="B3553">
        <v>3129</v>
      </c>
      <c r="C3553" t="str">
        <f>VLOOKUP($B3553,Hosts!$A:$M,10,0)</f>
        <v>Within a few hours</v>
      </c>
      <c r="D3553" s="70">
        <f>VLOOKUP($B3553,Hosts!$A:$M,11,0)</f>
        <v>0.9</v>
      </c>
      <c r="E3553" s="70">
        <f>VLOOKUP($B3553,Hosts!$A:$M,12,0)</f>
        <v>0.96</v>
      </c>
      <c r="F3553" t="str">
        <f>VLOOKUP($B3553,Hosts!$A:$M,13,0)</f>
        <v>No</v>
      </c>
      <c r="G3553" t="str">
        <f>INDEX(Hosts!$A:$M, MATCH(Places!$B3553,Hosts!$A:$A,0), MATCH(Places!G$1,Hosts!$A$1:$M$1,0))</f>
        <v>Within a few hours</v>
      </c>
      <c r="H3553" s="70">
        <f>INDEX(Hosts!$A:$M, MATCH(Places!$B3553,Hosts!$A:$A,0), MATCH(Places!H$1,Hosts!$A$1:$M$1,0))</f>
        <v>0.9</v>
      </c>
      <c r="I3553" s="70">
        <f>INDEX(Hosts!$A:$M, MATCH(Places!$B3553,Hosts!$A:$A,0), MATCH(Places!I$1,Hosts!$A$1:$M$1,0))</f>
        <v>0.96</v>
      </c>
      <c r="J3553" t="str">
        <f>INDEX(Hosts!$A:$M, MATCH(Places!$B3553,Hosts!$A:$A,0), MATCH(Places!J$1,Hosts!$A$1:$M$1,0))</f>
        <v>No</v>
      </c>
      <c r="K3553">
        <v>18</v>
      </c>
      <c r="L3553" t="str">
        <f>VLOOKUP($K3553,Neighborhoods!$A:$C,2,0)</f>
        <v>Manhattan</v>
      </c>
      <c r="M3553" t="str">
        <f>VLOOKUP($K3553,Neighborhoods!$A:$C,3,0)</f>
        <v>Midtown</v>
      </c>
      <c r="N3553" t="str">
        <f>INDEX(Neighborhoods!$A:$C, MATCH(Places!$K3553,Neighborhoods!$A:$A,0), MATCH(Places!N$1,Neighborhoods!$A$1:$C$1,0))</f>
        <v>Manhattan</v>
      </c>
      <c r="O3553" t="str">
        <f>INDEX(Neighborhoods!$A:$C, MATCH(Places!$K3553,Neighborhoods!$A:$A,0), MATCH(Places!O$1,Neighborhoods!$A$1:$C$1,0))</f>
        <v>Midtown</v>
      </c>
      <c r="P3553" t="s">
        <v>11822</v>
      </c>
      <c r="Q3553" t="str">
        <f t="shared" si="220"/>
        <v>No</v>
      </c>
      <c r="R3553">
        <v>2</v>
      </c>
      <c r="S3553" t="str">
        <f t="shared" si="221"/>
        <v>Small</v>
      </c>
      <c r="T3553" s="50">
        <v>101</v>
      </c>
      <c r="U3553" s="70">
        <f t="shared" si="222"/>
        <v>0.03</v>
      </c>
      <c r="V3553" s="52">
        <v>4.6399999999999997</v>
      </c>
      <c r="W3553" s="52" t="str" cm="1">
        <f t="array" ref="W3553">_xlfn.SWITCH(ROUND(V3553,0),5,"Excellent",4,"Good",3,"Ok","Bad")</f>
        <v>Excellent</v>
      </c>
      <c r="X3553">
        <v>55</v>
      </c>
      <c r="Y3553" t="str">
        <f t="shared" si="223"/>
        <v>No</v>
      </c>
      <c r="Z3553" s="68">
        <v>43583</v>
      </c>
      <c r="AA3553" s="68">
        <v>43981</v>
      </c>
      <c r="AB3553">
        <v>12</v>
      </c>
      <c r="AC3553" t="s">
        <v>15615</v>
      </c>
    </row>
    <row r="3554" spans="1:29" x14ac:dyDescent="0.3">
      <c r="A3554" t="s">
        <v>13225</v>
      </c>
      <c r="B3554">
        <v>198</v>
      </c>
      <c r="C3554" t="str">
        <f>VLOOKUP($B3554,Hosts!$A:$M,10,0)</f>
        <v>Within an hour</v>
      </c>
      <c r="D3554" s="70">
        <f>VLOOKUP($B3554,Hosts!$A:$M,11,0)</f>
        <v>1</v>
      </c>
      <c r="E3554" s="70">
        <f>VLOOKUP($B3554,Hosts!$A:$M,12,0)</f>
        <v>0.62</v>
      </c>
      <c r="F3554" t="str">
        <f>VLOOKUP($B3554,Hosts!$A:$M,13,0)</f>
        <v>No</v>
      </c>
      <c r="G3554" t="str">
        <f>INDEX(Hosts!$A:$M, MATCH(Places!$B3554,Hosts!$A:$A,0), MATCH(Places!G$1,Hosts!$A$1:$M$1,0))</f>
        <v>Within an hour</v>
      </c>
      <c r="H3554" s="70">
        <f>INDEX(Hosts!$A:$M, MATCH(Places!$B3554,Hosts!$A:$A,0), MATCH(Places!H$1,Hosts!$A$1:$M$1,0))</f>
        <v>1</v>
      </c>
      <c r="I3554" s="70">
        <f>INDEX(Hosts!$A:$M, MATCH(Places!$B3554,Hosts!$A:$A,0), MATCH(Places!I$1,Hosts!$A$1:$M$1,0))</f>
        <v>0.62</v>
      </c>
      <c r="J3554" t="str">
        <f>INDEX(Hosts!$A:$M, MATCH(Places!$B3554,Hosts!$A:$A,0), MATCH(Places!J$1,Hosts!$A$1:$M$1,0))</f>
        <v>No</v>
      </c>
      <c r="K3554">
        <v>15</v>
      </c>
      <c r="L3554" t="str">
        <f>VLOOKUP($K3554,Neighborhoods!$A:$C,2,0)</f>
        <v>Manhattan</v>
      </c>
      <c r="M3554" t="str">
        <f>VLOOKUP($K3554,Neighborhoods!$A:$C,3,0)</f>
        <v>East Village</v>
      </c>
      <c r="N3554" t="str">
        <f>INDEX(Neighborhoods!$A:$C, MATCH(Places!$K3554,Neighborhoods!$A:$A,0), MATCH(Places!N$1,Neighborhoods!$A$1:$C$1,0))</f>
        <v>Manhattan</v>
      </c>
      <c r="O3554" t="str">
        <f>INDEX(Neighborhoods!$A:$C, MATCH(Places!$K3554,Neighborhoods!$A:$A,0), MATCH(Places!O$1,Neighborhoods!$A$1:$C$1,0))</f>
        <v>East Village</v>
      </c>
      <c r="P3554" t="s">
        <v>11822</v>
      </c>
      <c r="Q3554" t="str">
        <f t="shared" si="220"/>
        <v>No</v>
      </c>
      <c r="R3554">
        <v>3</v>
      </c>
      <c r="S3554" t="str">
        <f t="shared" si="221"/>
        <v>Medium</v>
      </c>
      <c r="T3554" s="50">
        <v>198</v>
      </c>
      <c r="U3554" s="70">
        <f t="shared" si="222"/>
        <v>0.03</v>
      </c>
      <c r="V3554" s="52">
        <v>4.88</v>
      </c>
      <c r="W3554" s="52" t="str" cm="1">
        <f t="array" ref="W3554">_xlfn.SWITCH(ROUND(V3554,0),5,"Excellent",4,"Good",3,"Ok","Bad")</f>
        <v>Excellent</v>
      </c>
      <c r="X3554">
        <v>8</v>
      </c>
      <c r="Y3554" t="str">
        <f t="shared" si="223"/>
        <v>No</v>
      </c>
      <c r="Z3554" s="68">
        <v>43639</v>
      </c>
      <c r="AA3554" s="68">
        <v>44038</v>
      </c>
      <c r="AB3554">
        <v>250</v>
      </c>
      <c r="AC3554" t="s">
        <v>15615</v>
      </c>
    </row>
    <row r="3555" spans="1:29" x14ac:dyDescent="0.3">
      <c r="A3555" t="s">
        <v>2569</v>
      </c>
      <c r="B3555">
        <v>3520</v>
      </c>
      <c r="C3555" t="str">
        <f>VLOOKUP($B3555,Hosts!$A:$M,10,0)</f>
        <v>Within a day</v>
      </c>
      <c r="D3555" s="70">
        <f>VLOOKUP($B3555,Hosts!$A:$M,11,0)</f>
        <v>1</v>
      </c>
      <c r="E3555" s="70">
        <f>VLOOKUP($B3555,Hosts!$A:$M,12,0)</f>
        <v>1</v>
      </c>
      <c r="F3555" t="str">
        <f>VLOOKUP($B3555,Hosts!$A:$M,13,0)</f>
        <v>Yes</v>
      </c>
      <c r="G3555" t="str">
        <f>INDEX(Hosts!$A:$M, MATCH(Places!$B3555,Hosts!$A:$A,0), MATCH(Places!G$1,Hosts!$A$1:$M$1,0))</f>
        <v>Within a day</v>
      </c>
      <c r="H3555" s="70">
        <f>INDEX(Hosts!$A:$M, MATCH(Places!$B3555,Hosts!$A:$A,0), MATCH(Places!H$1,Hosts!$A$1:$M$1,0))</f>
        <v>1</v>
      </c>
      <c r="I3555" s="70">
        <f>INDEX(Hosts!$A:$M, MATCH(Places!$B3555,Hosts!$A:$A,0), MATCH(Places!I$1,Hosts!$A$1:$M$1,0))</f>
        <v>1</v>
      </c>
      <c r="J3555" t="str">
        <f>INDEX(Hosts!$A:$M, MATCH(Places!$B3555,Hosts!$A:$A,0), MATCH(Places!J$1,Hosts!$A$1:$M$1,0))</f>
        <v>Yes</v>
      </c>
      <c r="K3555">
        <v>11</v>
      </c>
      <c r="L3555" t="str">
        <f>VLOOKUP($K3555,Neighborhoods!$A:$C,2,0)</f>
        <v>Brooklyn</v>
      </c>
      <c r="M3555" t="str">
        <f>VLOOKUP($K3555,Neighborhoods!$A:$C,3,0)</f>
        <v>Greenpoint</v>
      </c>
      <c r="N3555" t="str">
        <f>INDEX(Neighborhoods!$A:$C, MATCH(Places!$K3555,Neighborhoods!$A:$A,0), MATCH(Places!N$1,Neighborhoods!$A$1:$C$1,0))</f>
        <v>Brooklyn</v>
      </c>
      <c r="O3555" t="str">
        <f>INDEX(Neighborhoods!$A:$C, MATCH(Places!$K3555,Neighborhoods!$A:$A,0), MATCH(Places!O$1,Neighborhoods!$A$1:$C$1,0))</f>
        <v>Greenpoint</v>
      </c>
      <c r="P3555" t="s">
        <v>1</v>
      </c>
      <c r="Q3555" t="str">
        <f t="shared" si="220"/>
        <v>Yes</v>
      </c>
      <c r="R3555">
        <v>1</v>
      </c>
      <c r="S3555" t="str">
        <f t="shared" si="221"/>
        <v>Small</v>
      </c>
      <c r="T3555" s="50">
        <v>75</v>
      </c>
      <c r="U3555" s="70">
        <f t="shared" si="222"/>
        <v>0.03</v>
      </c>
      <c r="V3555" s="52">
        <v>4.92</v>
      </c>
      <c r="W3555" s="52" t="str" cm="1">
        <f t="array" ref="W3555">_xlfn.SWITCH(ROUND(V3555,0),5,"Excellent",4,"Good",3,"Ok","Bad")</f>
        <v>Excellent</v>
      </c>
      <c r="X3555">
        <v>64</v>
      </c>
      <c r="Y3555" t="str">
        <f t="shared" si="223"/>
        <v>No</v>
      </c>
      <c r="Z3555" s="68">
        <v>43243</v>
      </c>
      <c r="AA3555" s="68">
        <v>43902</v>
      </c>
      <c r="AB3555">
        <v>0</v>
      </c>
      <c r="AC3555" t="s">
        <v>15615</v>
      </c>
    </row>
    <row r="3556" spans="1:29" x14ac:dyDescent="0.3">
      <c r="A3556" t="s">
        <v>2570</v>
      </c>
      <c r="B3556">
        <v>1942</v>
      </c>
      <c r="C3556" t="str">
        <f>VLOOKUP($B3556,Hosts!$A:$M,10,0)</f>
        <v>Within a few hours</v>
      </c>
      <c r="D3556" s="70">
        <f>VLOOKUP($B3556,Hosts!$A:$M,11,0)</f>
        <v>1</v>
      </c>
      <c r="E3556" s="70">
        <f>VLOOKUP($B3556,Hosts!$A:$M,12,0)</f>
        <v>0.91</v>
      </c>
      <c r="F3556" t="str">
        <f>VLOOKUP($B3556,Hosts!$A:$M,13,0)</f>
        <v>Yes</v>
      </c>
      <c r="G3556" t="str">
        <f>INDEX(Hosts!$A:$M, MATCH(Places!$B3556,Hosts!$A:$A,0), MATCH(Places!G$1,Hosts!$A$1:$M$1,0))</f>
        <v>Within a few hours</v>
      </c>
      <c r="H3556" s="70">
        <f>INDEX(Hosts!$A:$M, MATCH(Places!$B3556,Hosts!$A:$A,0), MATCH(Places!H$1,Hosts!$A$1:$M$1,0))</f>
        <v>1</v>
      </c>
      <c r="I3556" s="70">
        <f>INDEX(Hosts!$A:$M, MATCH(Places!$B3556,Hosts!$A:$A,0), MATCH(Places!I$1,Hosts!$A$1:$M$1,0))</f>
        <v>0.91</v>
      </c>
      <c r="J3556" t="str">
        <f>INDEX(Hosts!$A:$M, MATCH(Places!$B3556,Hosts!$A:$A,0), MATCH(Places!J$1,Hosts!$A$1:$M$1,0))</f>
        <v>Yes</v>
      </c>
      <c r="K3556">
        <v>16</v>
      </c>
      <c r="L3556" t="str">
        <f>VLOOKUP($K3556,Neighborhoods!$A:$C,2,0)</f>
        <v>Manhattan</v>
      </c>
      <c r="M3556" t="str">
        <f>VLOOKUP($K3556,Neighborhoods!$A:$C,3,0)</f>
        <v>Harlem</v>
      </c>
      <c r="N3556" t="str">
        <f>INDEX(Neighborhoods!$A:$C, MATCH(Places!$K3556,Neighborhoods!$A:$A,0), MATCH(Places!N$1,Neighborhoods!$A$1:$C$1,0))</f>
        <v>Manhattan</v>
      </c>
      <c r="O3556" t="str">
        <f>INDEX(Neighborhoods!$A:$C, MATCH(Places!$K3556,Neighborhoods!$A:$A,0), MATCH(Places!O$1,Neighborhoods!$A$1:$C$1,0))</f>
        <v>Harlem</v>
      </c>
      <c r="P3556" t="s">
        <v>11822</v>
      </c>
      <c r="Q3556" t="str">
        <f t="shared" si="220"/>
        <v>No</v>
      </c>
      <c r="R3556">
        <v>4</v>
      </c>
      <c r="S3556" t="str">
        <f t="shared" si="221"/>
        <v>Medium</v>
      </c>
      <c r="T3556" s="50">
        <v>102</v>
      </c>
      <c r="U3556" s="70">
        <f t="shared" si="222"/>
        <v>0.03</v>
      </c>
      <c r="V3556" s="52">
        <v>5</v>
      </c>
      <c r="W3556" s="52" t="str" cm="1">
        <f t="array" ref="W3556">_xlfn.SWITCH(ROUND(V3556,0),5,"Excellent",4,"Good",3,"Ok","Bad")</f>
        <v>Excellent</v>
      </c>
      <c r="X3556">
        <v>64</v>
      </c>
      <c r="Y3556" t="str">
        <f t="shared" si="223"/>
        <v>No</v>
      </c>
      <c r="Z3556" s="68">
        <v>43224</v>
      </c>
      <c r="AA3556" s="68">
        <v>44053</v>
      </c>
      <c r="AB3556">
        <v>1</v>
      </c>
      <c r="AC3556" t="s">
        <v>15615</v>
      </c>
    </row>
    <row r="3557" spans="1:29" x14ac:dyDescent="0.3">
      <c r="A3557" t="s">
        <v>2571</v>
      </c>
      <c r="B3557">
        <v>2626</v>
      </c>
      <c r="C3557" t="str">
        <f>VLOOKUP($B3557,Hosts!$A:$M,10,0)</f>
        <v>Within a day</v>
      </c>
      <c r="D3557" s="70">
        <f>VLOOKUP($B3557,Hosts!$A:$M,11,0)</f>
        <v>0.71</v>
      </c>
      <c r="E3557" s="70">
        <f>VLOOKUP($B3557,Hosts!$A:$M,12,0)</f>
        <v>0.67</v>
      </c>
      <c r="F3557" t="str">
        <f>VLOOKUP($B3557,Hosts!$A:$M,13,0)</f>
        <v>Yes</v>
      </c>
      <c r="G3557" t="str">
        <f>INDEX(Hosts!$A:$M, MATCH(Places!$B3557,Hosts!$A:$A,0), MATCH(Places!G$1,Hosts!$A$1:$M$1,0))</f>
        <v>Within a day</v>
      </c>
      <c r="H3557" s="70">
        <f>INDEX(Hosts!$A:$M, MATCH(Places!$B3557,Hosts!$A:$A,0), MATCH(Places!H$1,Hosts!$A$1:$M$1,0))</f>
        <v>0.71</v>
      </c>
      <c r="I3557" s="70">
        <f>INDEX(Hosts!$A:$M, MATCH(Places!$B3557,Hosts!$A:$A,0), MATCH(Places!I$1,Hosts!$A$1:$M$1,0))</f>
        <v>0.67</v>
      </c>
      <c r="J3557" t="str">
        <f>INDEX(Hosts!$A:$M, MATCH(Places!$B3557,Hosts!$A:$A,0), MATCH(Places!J$1,Hosts!$A$1:$M$1,0))</f>
        <v>Yes</v>
      </c>
      <c r="K3557">
        <v>25</v>
      </c>
      <c r="L3557" t="str">
        <f>VLOOKUP($K3557,Neighborhoods!$A:$C,2,0)</f>
        <v>Queens</v>
      </c>
      <c r="M3557" t="str">
        <f>VLOOKUP($K3557,Neighborhoods!$A:$C,3,0)</f>
        <v>Ridgewood</v>
      </c>
      <c r="N3557" t="str">
        <f>INDEX(Neighborhoods!$A:$C, MATCH(Places!$K3557,Neighborhoods!$A:$A,0), MATCH(Places!N$1,Neighborhoods!$A$1:$C$1,0))</f>
        <v>Queens</v>
      </c>
      <c r="O3557" t="str">
        <f>INDEX(Neighborhoods!$A:$C, MATCH(Places!$K3557,Neighborhoods!$A:$A,0), MATCH(Places!O$1,Neighborhoods!$A$1:$C$1,0))</f>
        <v>Ridgewood</v>
      </c>
      <c r="P3557" t="s">
        <v>1</v>
      </c>
      <c r="Q3557" t="str">
        <f t="shared" si="220"/>
        <v>Yes</v>
      </c>
      <c r="R3557">
        <v>1</v>
      </c>
      <c r="S3557" t="str">
        <f t="shared" si="221"/>
        <v>Small</v>
      </c>
      <c r="T3557" s="50">
        <v>45</v>
      </c>
      <c r="U3557" s="70">
        <f t="shared" si="222"/>
        <v>0.03</v>
      </c>
      <c r="V3557" s="52">
        <v>5</v>
      </c>
      <c r="W3557" s="52" t="str" cm="1">
        <f t="array" ref="W3557">_xlfn.SWITCH(ROUND(V3557,0),5,"Excellent",4,"Good",3,"Ok","Bad")</f>
        <v>Excellent</v>
      </c>
      <c r="X3557">
        <v>7</v>
      </c>
      <c r="Y3557" t="str">
        <f t="shared" si="223"/>
        <v>No</v>
      </c>
      <c r="Z3557" s="68">
        <v>43215</v>
      </c>
      <c r="AA3557" s="68">
        <v>43467</v>
      </c>
      <c r="AB3557">
        <v>14</v>
      </c>
      <c r="AC3557" t="s">
        <v>15615</v>
      </c>
    </row>
    <row r="3558" spans="1:29" x14ac:dyDescent="0.3">
      <c r="A3558" t="s">
        <v>2572</v>
      </c>
      <c r="B3558">
        <v>2626</v>
      </c>
      <c r="C3558" t="str">
        <f>VLOOKUP($B3558,Hosts!$A:$M,10,0)</f>
        <v>Within a day</v>
      </c>
      <c r="D3558" s="70">
        <f>VLOOKUP($B3558,Hosts!$A:$M,11,0)</f>
        <v>0.71</v>
      </c>
      <c r="E3558" s="70">
        <f>VLOOKUP($B3558,Hosts!$A:$M,12,0)</f>
        <v>0.67</v>
      </c>
      <c r="F3558" t="str">
        <f>VLOOKUP($B3558,Hosts!$A:$M,13,0)</f>
        <v>Yes</v>
      </c>
      <c r="G3558" t="str">
        <f>INDEX(Hosts!$A:$M, MATCH(Places!$B3558,Hosts!$A:$A,0), MATCH(Places!G$1,Hosts!$A$1:$M$1,0))</f>
        <v>Within a day</v>
      </c>
      <c r="H3558" s="70">
        <f>INDEX(Hosts!$A:$M, MATCH(Places!$B3558,Hosts!$A:$A,0), MATCH(Places!H$1,Hosts!$A$1:$M$1,0))</f>
        <v>0.71</v>
      </c>
      <c r="I3558" s="70">
        <f>INDEX(Hosts!$A:$M, MATCH(Places!$B3558,Hosts!$A:$A,0), MATCH(Places!I$1,Hosts!$A$1:$M$1,0))</f>
        <v>0.67</v>
      </c>
      <c r="J3558" t="str">
        <f>INDEX(Hosts!$A:$M, MATCH(Places!$B3558,Hosts!$A:$A,0), MATCH(Places!J$1,Hosts!$A$1:$M$1,0))</f>
        <v>Yes</v>
      </c>
      <c r="K3558">
        <v>25</v>
      </c>
      <c r="L3558" t="str">
        <f>VLOOKUP($K3558,Neighborhoods!$A:$C,2,0)</f>
        <v>Queens</v>
      </c>
      <c r="M3558" t="str">
        <f>VLOOKUP($K3558,Neighborhoods!$A:$C,3,0)</f>
        <v>Ridgewood</v>
      </c>
      <c r="N3558" t="str">
        <f>INDEX(Neighborhoods!$A:$C, MATCH(Places!$K3558,Neighborhoods!$A:$A,0), MATCH(Places!N$1,Neighborhoods!$A$1:$C$1,0))</f>
        <v>Queens</v>
      </c>
      <c r="O3558" t="str">
        <f>INDEX(Neighborhoods!$A:$C, MATCH(Places!$K3558,Neighborhoods!$A:$A,0), MATCH(Places!O$1,Neighborhoods!$A$1:$C$1,0))</f>
        <v>Ridgewood</v>
      </c>
      <c r="P3558" t="s">
        <v>11822</v>
      </c>
      <c r="Q3558" t="str">
        <f t="shared" si="220"/>
        <v>No</v>
      </c>
      <c r="R3558">
        <v>2</v>
      </c>
      <c r="S3558" t="str">
        <f t="shared" si="221"/>
        <v>Small</v>
      </c>
      <c r="T3558" s="50">
        <v>90</v>
      </c>
      <c r="U3558" s="70">
        <f t="shared" si="222"/>
        <v>0.03</v>
      </c>
      <c r="V3558" s="52">
        <v>4.6500000000000004</v>
      </c>
      <c r="W3558" s="52" t="str" cm="1">
        <f t="array" ref="W3558">_xlfn.SWITCH(ROUND(V3558,0),5,"Excellent",4,"Good",3,"Ok","Bad")</f>
        <v>Excellent</v>
      </c>
      <c r="X3558">
        <v>26</v>
      </c>
      <c r="Y3558" t="str">
        <f t="shared" si="223"/>
        <v>No</v>
      </c>
      <c r="Z3558" s="68">
        <v>43254</v>
      </c>
      <c r="AA3558" s="68">
        <v>44010</v>
      </c>
      <c r="AB3558">
        <v>13</v>
      </c>
      <c r="AC3558" t="s">
        <v>15615</v>
      </c>
    </row>
    <row r="3559" spans="1:29" x14ac:dyDescent="0.3">
      <c r="A3559" t="s">
        <v>2573</v>
      </c>
      <c r="B3559">
        <v>1433</v>
      </c>
      <c r="C3559" t="str">
        <f>VLOOKUP($B3559,Hosts!$A:$M,10,0)</f>
        <v>Within an hour</v>
      </c>
      <c r="D3559" s="70">
        <f>VLOOKUP($B3559,Hosts!$A:$M,11,0)</f>
        <v>1</v>
      </c>
      <c r="E3559" s="70">
        <f>VLOOKUP($B3559,Hosts!$A:$M,12,0)</f>
        <v>1</v>
      </c>
      <c r="F3559" t="str">
        <f>VLOOKUP($B3559,Hosts!$A:$M,13,0)</f>
        <v>Yes</v>
      </c>
      <c r="G3559" t="str">
        <f>INDEX(Hosts!$A:$M, MATCH(Places!$B3559,Hosts!$A:$A,0), MATCH(Places!G$1,Hosts!$A$1:$M$1,0))</f>
        <v>Within an hour</v>
      </c>
      <c r="H3559" s="70">
        <f>INDEX(Hosts!$A:$M, MATCH(Places!$B3559,Hosts!$A:$A,0), MATCH(Places!H$1,Hosts!$A$1:$M$1,0))</f>
        <v>1</v>
      </c>
      <c r="I3559" s="70">
        <f>INDEX(Hosts!$A:$M, MATCH(Places!$B3559,Hosts!$A:$A,0), MATCH(Places!I$1,Hosts!$A$1:$M$1,0))</f>
        <v>1</v>
      </c>
      <c r="J3559" t="str">
        <f>INDEX(Hosts!$A:$M, MATCH(Places!$B3559,Hosts!$A:$A,0), MATCH(Places!J$1,Hosts!$A$1:$M$1,0))</f>
        <v>Yes</v>
      </c>
      <c r="K3559">
        <v>16</v>
      </c>
      <c r="L3559" t="str">
        <f>VLOOKUP($K3559,Neighborhoods!$A:$C,2,0)</f>
        <v>Manhattan</v>
      </c>
      <c r="M3559" t="str">
        <f>VLOOKUP($K3559,Neighborhoods!$A:$C,3,0)</f>
        <v>Harlem</v>
      </c>
      <c r="N3559" t="str">
        <f>INDEX(Neighborhoods!$A:$C, MATCH(Places!$K3559,Neighborhoods!$A:$A,0), MATCH(Places!N$1,Neighborhoods!$A$1:$C$1,0))</f>
        <v>Manhattan</v>
      </c>
      <c r="O3559" t="str">
        <f>INDEX(Neighborhoods!$A:$C, MATCH(Places!$K3559,Neighborhoods!$A:$A,0), MATCH(Places!O$1,Neighborhoods!$A$1:$C$1,0))</f>
        <v>Harlem</v>
      </c>
      <c r="P3559" t="s">
        <v>11822</v>
      </c>
      <c r="Q3559" t="str">
        <f t="shared" si="220"/>
        <v>No</v>
      </c>
      <c r="R3559">
        <v>4</v>
      </c>
      <c r="S3559" t="str">
        <f t="shared" si="221"/>
        <v>Medium</v>
      </c>
      <c r="T3559" s="50">
        <v>134</v>
      </c>
      <c r="U3559" s="70">
        <f t="shared" si="222"/>
        <v>0.03</v>
      </c>
      <c r="V3559" s="52">
        <v>5</v>
      </c>
      <c r="W3559" s="52" t="str" cm="1">
        <f t="array" ref="W3559">_xlfn.SWITCH(ROUND(V3559,0),5,"Excellent",4,"Good",3,"Ok","Bad")</f>
        <v>Excellent</v>
      </c>
      <c r="X3559">
        <v>56</v>
      </c>
      <c r="Y3559" t="str">
        <f t="shared" si="223"/>
        <v>No</v>
      </c>
      <c r="Z3559" s="68">
        <v>43219</v>
      </c>
      <c r="AA3559" s="68">
        <v>43878</v>
      </c>
      <c r="AB3559">
        <v>180</v>
      </c>
      <c r="AC3559" t="s">
        <v>15616</v>
      </c>
    </row>
    <row r="3560" spans="1:29" x14ac:dyDescent="0.3">
      <c r="A3560" t="s">
        <v>14395</v>
      </c>
      <c r="B3560">
        <v>3521</v>
      </c>
      <c r="C3560" t="str">
        <f>VLOOKUP($B3560,Hosts!$A:$M,10,0)</f>
        <v>Within an hour</v>
      </c>
      <c r="D3560" s="70">
        <f>VLOOKUP($B3560,Hosts!$A:$M,11,0)</f>
        <v>1</v>
      </c>
      <c r="E3560" s="70">
        <f>VLOOKUP($B3560,Hosts!$A:$M,12,0)</f>
        <v>0.96</v>
      </c>
      <c r="F3560" t="str">
        <f>VLOOKUP($B3560,Hosts!$A:$M,13,0)</f>
        <v>No</v>
      </c>
      <c r="G3560" t="str">
        <f>INDEX(Hosts!$A:$M, MATCH(Places!$B3560,Hosts!$A:$A,0), MATCH(Places!G$1,Hosts!$A$1:$M$1,0))</f>
        <v>Within an hour</v>
      </c>
      <c r="H3560" s="70">
        <f>INDEX(Hosts!$A:$M, MATCH(Places!$B3560,Hosts!$A:$A,0), MATCH(Places!H$1,Hosts!$A$1:$M$1,0))</f>
        <v>1</v>
      </c>
      <c r="I3560" s="70">
        <f>INDEX(Hosts!$A:$M, MATCH(Places!$B3560,Hosts!$A:$A,0), MATCH(Places!I$1,Hosts!$A$1:$M$1,0))</f>
        <v>0.96</v>
      </c>
      <c r="J3560" t="str">
        <f>INDEX(Hosts!$A:$M, MATCH(Places!$B3560,Hosts!$A:$A,0), MATCH(Places!J$1,Hosts!$A$1:$M$1,0))</f>
        <v>No</v>
      </c>
      <c r="K3560">
        <v>12</v>
      </c>
      <c r="L3560" t="str">
        <f>VLOOKUP($K3560,Neighborhoods!$A:$C,2,0)</f>
        <v>Brooklyn</v>
      </c>
      <c r="M3560" t="str">
        <f>VLOOKUP($K3560,Neighborhoods!$A:$C,3,0)</f>
        <v>Williamsburg</v>
      </c>
      <c r="N3560" t="str">
        <f>INDEX(Neighborhoods!$A:$C, MATCH(Places!$K3560,Neighborhoods!$A:$A,0), MATCH(Places!N$1,Neighborhoods!$A$1:$C$1,0))</f>
        <v>Brooklyn</v>
      </c>
      <c r="O3560" t="str">
        <f>INDEX(Neighborhoods!$A:$C, MATCH(Places!$K3560,Neighborhoods!$A:$A,0), MATCH(Places!O$1,Neighborhoods!$A$1:$C$1,0))</f>
        <v>Williamsburg</v>
      </c>
      <c r="P3560" t="s">
        <v>11822</v>
      </c>
      <c r="Q3560" t="str">
        <f t="shared" si="220"/>
        <v>No</v>
      </c>
      <c r="R3560">
        <v>4</v>
      </c>
      <c r="S3560" t="str">
        <f t="shared" si="221"/>
        <v>Medium</v>
      </c>
      <c r="T3560" s="50">
        <v>200</v>
      </c>
      <c r="U3560" s="70">
        <f t="shared" si="222"/>
        <v>0.04</v>
      </c>
      <c r="V3560" s="52">
        <v>4.8899999999999997</v>
      </c>
      <c r="W3560" s="52" t="str" cm="1">
        <f t="array" ref="W3560">_xlfn.SWITCH(ROUND(V3560,0),5,"Excellent",4,"Good",3,"Ok","Bad")</f>
        <v>Excellent</v>
      </c>
      <c r="X3560">
        <v>45</v>
      </c>
      <c r="Y3560" t="str">
        <f t="shared" si="223"/>
        <v>No</v>
      </c>
      <c r="Z3560" s="68">
        <v>43238</v>
      </c>
      <c r="AA3560" s="68">
        <v>43936</v>
      </c>
      <c r="AB3560">
        <v>59</v>
      </c>
      <c r="AC3560" t="s">
        <v>15616</v>
      </c>
    </row>
    <row r="3561" spans="1:29" x14ac:dyDescent="0.3">
      <c r="A3561" t="s">
        <v>2574</v>
      </c>
      <c r="B3561">
        <v>2122</v>
      </c>
      <c r="C3561" t="str">
        <f>VLOOKUP($B3561,Hosts!$A:$M,10,0)</f>
        <v>Within an hour</v>
      </c>
      <c r="D3561" s="70">
        <f>VLOOKUP($B3561,Hosts!$A:$M,11,0)</f>
        <v>0.9</v>
      </c>
      <c r="E3561" s="70">
        <f>VLOOKUP($B3561,Hosts!$A:$M,12,0)</f>
        <v>0.96</v>
      </c>
      <c r="F3561" t="str">
        <f>VLOOKUP($B3561,Hosts!$A:$M,13,0)</f>
        <v>No</v>
      </c>
      <c r="G3561" t="str">
        <f>INDEX(Hosts!$A:$M, MATCH(Places!$B3561,Hosts!$A:$A,0), MATCH(Places!G$1,Hosts!$A$1:$M$1,0))</f>
        <v>Within an hour</v>
      </c>
      <c r="H3561" s="70">
        <f>INDEX(Hosts!$A:$M, MATCH(Places!$B3561,Hosts!$A:$A,0), MATCH(Places!H$1,Hosts!$A$1:$M$1,0))</f>
        <v>0.9</v>
      </c>
      <c r="I3561" s="70">
        <f>INDEX(Hosts!$A:$M, MATCH(Places!$B3561,Hosts!$A:$A,0), MATCH(Places!I$1,Hosts!$A$1:$M$1,0))</f>
        <v>0.96</v>
      </c>
      <c r="J3561" t="str">
        <f>INDEX(Hosts!$A:$M, MATCH(Places!$B3561,Hosts!$A:$A,0), MATCH(Places!J$1,Hosts!$A$1:$M$1,0))</f>
        <v>No</v>
      </c>
      <c r="K3561">
        <v>8</v>
      </c>
      <c r="L3561" t="str">
        <f>VLOOKUP($K3561,Neighborhoods!$A:$C,2,0)</f>
        <v>Brooklyn</v>
      </c>
      <c r="M3561" t="str">
        <f>VLOOKUP($K3561,Neighborhoods!$A:$C,3,0)</f>
        <v>Bushwick</v>
      </c>
      <c r="N3561" t="str">
        <f>INDEX(Neighborhoods!$A:$C, MATCH(Places!$K3561,Neighborhoods!$A:$A,0), MATCH(Places!N$1,Neighborhoods!$A$1:$C$1,0))</f>
        <v>Brooklyn</v>
      </c>
      <c r="O3561" t="str">
        <f>INDEX(Neighborhoods!$A:$C, MATCH(Places!$K3561,Neighborhoods!$A:$A,0), MATCH(Places!O$1,Neighborhoods!$A$1:$C$1,0))</f>
        <v>Bushwick</v>
      </c>
      <c r="P3561" t="s">
        <v>1</v>
      </c>
      <c r="Q3561" t="str">
        <f t="shared" si="220"/>
        <v>Yes</v>
      </c>
      <c r="R3561">
        <v>2</v>
      </c>
      <c r="S3561" t="str">
        <f t="shared" si="221"/>
        <v>Small</v>
      </c>
      <c r="T3561" s="50">
        <v>72</v>
      </c>
      <c r="U3561" s="70">
        <f t="shared" si="222"/>
        <v>0.03</v>
      </c>
      <c r="V3561" s="52">
        <v>4.74</v>
      </c>
      <c r="W3561" s="52" t="str" cm="1">
        <f t="array" ref="W3561">_xlfn.SWITCH(ROUND(V3561,0),5,"Excellent",4,"Good",3,"Ok","Bad")</f>
        <v>Excellent</v>
      </c>
      <c r="X3561">
        <v>27</v>
      </c>
      <c r="Y3561" t="str">
        <f t="shared" si="223"/>
        <v>No</v>
      </c>
      <c r="Z3561" s="68">
        <v>43578</v>
      </c>
      <c r="AA3561" s="68">
        <v>43906</v>
      </c>
      <c r="AB3561">
        <v>89</v>
      </c>
      <c r="AC3561" t="s">
        <v>15615</v>
      </c>
    </row>
    <row r="3562" spans="1:29" x14ac:dyDescent="0.3">
      <c r="A3562" t="s">
        <v>2575</v>
      </c>
      <c r="B3562">
        <v>3081</v>
      </c>
      <c r="C3562" t="str">
        <f>VLOOKUP($B3562,Hosts!$A:$M,10,0)</f>
        <v>Within an hour</v>
      </c>
      <c r="D3562" s="70">
        <f>VLOOKUP($B3562,Hosts!$A:$M,11,0)</f>
        <v>1</v>
      </c>
      <c r="E3562" s="70">
        <f>VLOOKUP($B3562,Hosts!$A:$M,12,0)</f>
        <v>0.9</v>
      </c>
      <c r="F3562" t="str">
        <f>VLOOKUP($B3562,Hosts!$A:$M,13,0)</f>
        <v>No</v>
      </c>
      <c r="G3562" t="str">
        <f>INDEX(Hosts!$A:$M, MATCH(Places!$B3562,Hosts!$A:$A,0), MATCH(Places!G$1,Hosts!$A$1:$M$1,0))</f>
        <v>Within an hour</v>
      </c>
      <c r="H3562" s="70">
        <f>INDEX(Hosts!$A:$M, MATCH(Places!$B3562,Hosts!$A:$A,0), MATCH(Places!H$1,Hosts!$A$1:$M$1,0))</f>
        <v>1</v>
      </c>
      <c r="I3562" s="70">
        <f>INDEX(Hosts!$A:$M, MATCH(Places!$B3562,Hosts!$A:$A,0), MATCH(Places!I$1,Hosts!$A$1:$M$1,0))</f>
        <v>0.9</v>
      </c>
      <c r="J3562" t="str">
        <f>INDEX(Hosts!$A:$M, MATCH(Places!$B3562,Hosts!$A:$A,0), MATCH(Places!J$1,Hosts!$A$1:$M$1,0))</f>
        <v>No</v>
      </c>
      <c r="K3562">
        <v>27</v>
      </c>
      <c r="L3562" t="str">
        <f>VLOOKUP($K3562,Neighborhoods!$A:$C,2,0)</f>
        <v>Staten Island</v>
      </c>
      <c r="M3562" t="str">
        <f>VLOOKUP($K3562,Neighborhoods!$A:$C,3,0)</f>
        <v>Arrochar</v>
      </c>
      <c r="N3562" t="str">
        <f>INDEX(Neighborhoods!$A:$C, MATCH(Places!$K3562,Neighborhoods!$A:$A,0), MATCH(Places!N$1,Neighborhoods!$A$1:$C$1,0))</f>
        <v>Staten Island</v>
      </c>
      <c r="O3562" t="str">
        <f>INDEX(Neighborhoods!$A:$C, MATCH(Places!$K3562,Neighborhoods!$A:$A,0), MATCH(Places!O$1,Neighborhoods!$A$1:$C$1,0))</f>
        <v>Arrochar</v>
      </c>
      <c r="P3562" t="s">
        <v>1</v>
      </c>
      <c r="Q3562" t="str">
        <f t="shared" si="220"/>
        <v>Yes</v>
      </c>
      <c r="R3562">
        <v>1</v>
      </c>
      <c r="S3562" t="str">
        <f t="shared" si="221"/>
        <v>Small</v>
      </c>
      <c r="T3562" s="50">
        <v>33</v>
      </c>
      <c r="U3562" s="70">
        <f t="shared" si="222"/>
        <v>0.03</v>
      </c>
      <c r="V3562" s="52">
        <v>4.75</v>
      </c>
      <c r="W3562" s="52" t="str" cm="1">
        <f t="array" ref="W3562">_xlfn.SWITCH(ROUND(V3562,0),5,"Excellent",4,"Good",3,"Ok","Bad")</f>
        <v>Excellent</v>
      </c>
      <c r="X3562">
        <v>8</v>
      </c>
      <c r="Y3562" t="str">
        <f t="shared" si="223"/>
        <v>No</v>
      </c>
      <c r="Z3562" s="68">
        <v>43217</v>
      </c>
      <c r="AA3562" s="68">
        <v>44047</v>
      </c>
      <c r="AB3562">
        <v>62</v>
      </c>
      <c r="AC3562" t="s">
        <v>15615</v>
      </c>
    </row>
    <row r="3563" spans="1:29" x14ac:dyDescent="0.3">
      <c r="A3563" t="s">
        <v>2576</v>
      </c>
      <c r="B3563">
        <v>3461</v>
      </c>
      <c r="C3563" t="str">
        <f>VLOOKUP($B3563,Hosts!$A:$M,10,0)</f>
        <v>Within a few hours</v>
      </c>
      <c r="D3563" s="70">
        <f>VLOOKUP($B3563,Hosts!$A:$M,11,0)</f>
        <v>1</v>
      </c>
      <c r="E3563" s="70">
        <f>VLOOKUP($B3563,Hosts!$A:$M,12,0)</f>
        <v>0.79</v>
      </c>
      <c r="F3563" t="str">
        <f>VLOOKUP($B3563,Hosts!$A:$M,13,0)</f>
        <v>No</v>
      </c>
      <c r="G3563" t="str">
        <f>INDEX(Hosts!$A:$M, MATCH(Places!$B3563,Hosts!$A:$A,0), MATCH(Places!G$1,Hosts!$A$1:$M$1,0))</f>
        <v>Within a few hours</v>
      </c>
      <c r="H3563" s="70">
        <f>INDEX(Hosts!$A:$M, MATCH(Places!$B3563,Hosts!$A:$A,0), MATCH(Places!H$1,Hosts!$A$1:$M$1,0))</f>
        <v>1</v>
      </c>
      <c r="I3563" s="70">
        <f>INDEX(Hosts!$A:$M, MATCH(Places!$B3563,Hosts!$A:$A,0), MATCH(Places!I$1,Hosts!$A$1:$M$1,0))</f>
        <v>0.79</v>
      </c>
      <c r="J3563" t="str">
        <f>INDEX(Hosts!$A:$M, MATCH(Places!$B3563,Hosts!$A:$A,0), MATCH(Places!J$1,Hosts!$A$1:$M$1,0))</f>
        <v>No</v>
      </c>
      <c r="K3563">
        <v>15</v>
      </c>
      <c r="L3563" t="str">
        <f>VLOOKUP($K3563,Neighborhoods!$A:$C,2,0)</f>
        <v>Manhattan</v>
      </c>
      <c r="M3563" t="str">
        <f>VLOOKUP($K3563,Neighborhoods!$A:$C,3,0)</f>
        <v>East Village</v>
      </c>
      <c r="N3563" t="str">
        <f>INDEX(Neighborhoods!$A:$C, MATCH(Places!$K3563,Neighborhoods!$A:$A,0), MATCH(Places!N$1,Neighborhoods!$A$1:$C$1,0))</f>
        <v>Manhattan</v>
      </c>
      <c r="O3563" t="str">
        <f>INDEX(Neighborhoods!$A:$C, MATCH(Places!$K3563,Neighborhoods!$A:$A,0), MATCH(Places!O$1,Neighborhoods!$A$1:$C$1,0))</f>
        <v>East Village</v>
      </c>
      <c r="P3563" t="s">
        <v>1</v>
      </c>
      <c r="Q3563" t="str">
        <f t="shared" si="220"/>
        <v>Yes</v>
      </c>
      <c r="R3563">
        <v>1</v>
      </c>
      <c r="S3563" t="str">
        <f t="shared" si="221"/>
        <v>Small</v>
      </c>
      <c r="T3563" s="50">
        <v>65</v>
      </c>
      <c r="U3563" s="70">
        <f t="shared" si="222"/>
        <v>0.03</v>
      </c>
      <c r="V3563" s="52">
        <v>4.8099999999999996</v>
      </c>
      <c r="W3563" s="52" t="str" cm="1">
        <f t="array" ref="W3563">_xlfn.SWITCH(ROUND(V3563,0),5,"Excellent",4,"Good",3,"Ok","Bad")</f>
        <v>Excellent</v>
      </c>
      <c r="X3563">
        <v>16</v>
      </c>
      <c r="Y3563" t="str">
        <f t="shared" si="223"/>
        <v>No</v>
      </c>
      <c r="Z3563" s="68">
        <v>43261</v>
      </c>
      <c r="AA3563" s="68">
        <v>43739</v>
      </c>
      <c r="AB3563">
        <v>0</v>
      </c>
      <c r="AC3563" t="s">
        <v>15615</v>
      </c>
    </row>
    <row r="3564" spans="1:29" x14ac:dyDescent="0.3">
      <c r="A3564" t="s">
        <v>14458</v>
      </c>
      <c r="B3564">
        <v>3523</v>
      </c>
      <c r="C3564" t="str">
        <f>VLOOKUP($B3564,Hosts!$A:$M,10,0)</f>
        <v>Within a day</v>
      </c>
      <c r="D3564" s="70">
        <f>VLOOKUP($B3564,Hosts!$A:$M,11,0)</f>
        <v>1</v>
      </c>
      <c r="E3564" s="70">
        <f>VLOOKUP($B3564,Hosts!$A:$M,12,0)</f>
        <v>0</v>
      </c>
      <c r="F3564" t="str">
        <f>VLOOKUP($B3564,Hosts!$A:$M,13,0)</f>
        <v>No</v>
      </c>
      <c r="G3564" t="str">
        <f>INDEX(Hosts!$A:$M, MATCH(Places!$B3564,Hosts!$A:$A,0), MATCH(Places!G$1,Hosts!$A$1:$M$1,0))</f>
        <v>Within a day</v>
      </c>
      <c r="H3564" s="70">
        <f>INDEX(Hosts!$A:$M, MATCH(Places!$B3564,Hosts!$A:$A,0), MATCH(Places!H$1,Hosts!$A$1:$M$1,0))</f>
        <v>1</v>
      </c>
      <c r="I3564" s="70">
        <f>INDEX(Hosts!$A:$M, MATCH(Places!$B3564,Hosts!$A:$A,0), MATCH(Places!I$1,Hosts!$A$1:$M$1,0))</f>
        <v>0</v>
      </c>
      <c r="J3564" t="str">
        <f>INDEX(Hosts!$A:$M, MATCH(Places!$B3564,Hosts!$A:$A,0), MATCH(Places!J$1,Hosts!$A$1:$M$1,0))</f>
        <v>No</v>
      </c>
      <c r="K3564">
        <v>22</v>
      </c>
      <c r="L3564" t="str">
        <f>VLOOKUP($K3564,Neighborhoods!$A:$C,2,0)</f>
        <v>Queens</v>
      </c>
      <c r="M3564" t="str">
        <f>VLOOKUP($K3564,Neighborhoods!$A:$C,3,0)</f>
        <v>Flushing</v>
      </c>
      <c r="N3564" t="str">
        <f>INDEX(Neighborhoods!$A:$C, MATCH(Places!$K3564,Neighborhoods!$A:$A,0), MATCH(Places!N$1,Neighborhoods!$A$1:$C$1,0))</f>
        <v>Queens</v>
      </c>
      <c r="O3564" t="str">
        <f>INDEX(Neighborhoods!$A:$C, MATCH(Places!$K3564,Neighborhoods!$A:$A,0), MATCH(Places!O$1,Neighborhoods!$A$1:$C$1,0))</f>
        <v>Flushing</v>
      </c>
      <c r="P3564" t="s">
        <v>1</v>
      </c>
      <c r="Q3564" t="str">
        <f t="shared" si="220"/>
        <v>Yes</v>
      </c>
      <c r="R3564">
        <v>3</v>
      </c>
      <c r="S3564" t="str">
        <f t="shared" si="221"/>
        <v>Medium</v>
      </c>
      <c r="T3564" s="50">
        <v>100</v>
      </c>
      <c r="U3564" s="70">
        <f t="shared" si="222"/>
        <v>0.03</v>
      </c>
      <c r="V3564" s="52">
        <v>4.54</v>
      </c>
      <c r="W3564" s="52" t="str" cm="1">
        <f t="array" ref="W3564">_xlfn.SWITCH(ROUND(V3564,0),5,"Excellent",4,"Good",3,"Ok","Bad")</f>
        <v>Excellent</v>
      </c>
      <c r="X3564">
        <v>26</v>
      </c>
      <c r="Y3564" t="str">
        <f t="shared" si="223"/>
        <v>No</v>
      </c>
      <c r="Z3564" s="68">
        <v>43216</v>
      </c>
      <c r="AA3564" s="68">
        <v>43358</v>
      </c>
      <c r="AB3564">
        <v>365</v>
      </c>
      <c r="AC3564" t="s">
        <v>15615</v>
      </c>
    </row>
    <row r="3565" spans="1:29" x14ac:dyDescent="0.3">
      <c r="A3565" t="s">
        <v>15143</v>
      </c>
      <c r="B3565">
        <v>2200</v>
      </c>
      <c r="C3565" t="str">
        <f>VLOOKUP($B3565,Hosts!$A:$M,10,0)</f>
        <v>Within an hour</v>
      </c>
      <c r="D3565" s="70">
        <f>VLOOKUP($B3565,Hosts!$A:$M,11,0)</f>
        <v>1</v>
      </c>
      <c r="E3565" s="70">
        <f>VLOOKUP($B3565,Hosts!$A:$M,12,0)</f>
        <v>1</v>
      </c>
      <c r="F3565" t="str">
        <f>VLOOKUP($B3565,Hosts!$A:$M,13,0)</f>
        <v>No</v>
      </c>
      <c r="G3565" t="str">
        <f>INDEX(Hosts!$A:$M, MATCH(Places!$B3565,Hosts!$A:$A,0), MATCH(Places!G$1,Hosts!$A$1:$M$1,0))</f>
        <v>Within an hour</v>
      </c>
      <c r="H3565" s="70">
        <f>INDEX(Hosts!$A:$M, MATCH(Places!$B3565,Hosts!$A:$A,0), MATCH(Places!H$1,Hosts!$A$1:$M$1,0))</f>
        <v>1</v>
      </c>
      <c r="I3565" s="70">
        <f>INDEX(Hosts!$A:$M, MATCH(Places!$B3565,Hosts!$A:$A,0), MATCH(Places!I$1,Hosts!$A$1:$M$1,0))</f>
        <v>1</v>
      </c>
      <c r="J3565" t="str">
        <f>INDEX(Hosts!$A:$M, MATCH(Places!$B3565,Hosts!$A:$A,0), MATCH(Places!J$1,Hosts!$A$1:$M$1,0))</f>
        <v>No</v>
      </c>
      <c r="K3565">
        <v>17</v>
      </c>
      <c r="L3565" t="str">
        <f>VLOOKUP($K3565,Neighborhoods!$A:$C,2,0)</f>
        <v>Manhattan</v>
      </c>
      <c r="M3565" t="str">
        <f>VLOOKUP($K3565,Neighborhoods!$A:$C,3,0)</f>
        <v>Hell's Kitchen</v>
      </c>
      <c r="N3565" t="str">
        <f>INDEX(Neighborhoods!$A:$C, MATCH(Places!$K3565,Neighborhoods!$A:$A,0), MATCH(Places!N$1,Neighborhoods!$A$1:$C$1,0))</f>
        <v>Manhattan</v>
      </c>
      <c r="O3565" t="str">
        <f>INDEX(Neighborhoods!$A:$C, MATCH(Places!$K3565,Neighborhoods!$A:$A,0), MATCH(Places!O$1,Neighborhoods!$A$1:$C$1,0))</f>
        <v>Hell's Kitchen</v>
      </c>
      <c r="P3565" t="s">
        <v>1</v>
      </c>
      <c r="Q3565" t="str">
        <f t="shared" si="220"/>
        <v>Yes</v>
      </c>
      <c r="R3565">
        <v>2</v>
      </c>
      <c r="S3565" t="str">
        <f t="shared" si="221"/>
        <v>Small</v>
      </c>
      <c r="T3565" s="50">
        <v>74</v>
      </c>
      <c r="U3565" s="70">
        <f t="shared" si="222"/>
        <v>0.03</v>
      </c>
      <c r="V3565" s="52">
        <v>4.04</v>
      </c>
      <c r="W3565" s="52" t="str" cm="1">
        <f t="array" ref="W3565">_xlfn.SWITCH(ROUND(V3565,0),5,"Excellent",4,"Good",3,"Ok","Bad")</f>
        <v>Good</v>
      </c>
      <c r="X3565">
        <v>144</v>
      </c>
      <c r="Y3565" t="str">
        <f t="shared" si="223"/>
        <v>No</v>
      </c>
      <c r="Z3565" s="68">
        <v>43211</v>
      </c>
      <c r="AA3565" s="68">
        <v>44042</v>
      </c>
      <c r="AB3565">
        <v>178</v>
      </c>
      <c r="AC3565" t="s">
        <v>15615</v>
      </c>
    </row>
    <row r="3566" spans="1:29" x14ac:dyDescent="0.3">
      <c r="A3566" t="s">
        <v>2577</v>
      </c>
      <c r="B3566">
        <v>2677</v>
      </c>
      <c r="C3566" t="str">
        <f>VLOOKUP($B3566,Hosts!$A:$M,10,0)</f>
        <v>Within an hour</v>
      </c>
      <c r="D3566" s="70">
        <f>VLOOKUP($B3566,Hosts!$A:$M,11,0)</f>
        <v>1</v>
      </c>
      <c r="E3566" s="70">
        <f>VLOOKUP($B3566,Hosts!$A:$M,12,0)</f>
        <v>0.95</v>
      </c>
      <c r="F3566" t="str">
        <f>VLOOKUP($B3566,Hosts!$A:$M,13,0)</f>
        <v>No</v>
      </c>
      <c r="G3566" t="str">
        <f>INDEX(Hosts!$A:$M, MATCH(Places!$B3566,Hosts!$A:$A,0), MATCH(Places!G$1,Hosts!$A$1:$M$1,0))</f>
        <v>Within an hour</v>
      </c>
      <c r="H3566" s="70">
        <f>INDEX(Hosts!$A:$M, MATCH(Places!$B3566,Hosts!$A:$A,0), MATCH(Places!H$1,Hosts!$A$1:$M$1,0))</f>
        <v>1</v>
      </c>
      <c r="I3566" s="70">
        <f>INDEX(Hosts!$A:$M, MATCH(Places!$B3566,Hosts!$A:$A,0), MATCH(Places!I$1,Hosts!$A$1:$M$1,0))</f>
        <v>0.95</v>
      </c>
      <c r="J3566" t="str">
        <f>INDEX(Hosts!$A:$M, MATCH(Places!$B3566,Hosts!$A:$A,0), MATCH(Places!J$1,Hosts!$A$1:$M$1,0))</f>
        <v>No</v>
      </c>
      <c r="K3566">
        <v>7</v>
      </c>
      <c r="L3566" t="str">
        <f>VLOOKUP($K3566,Neighborhoods!$A:$C,2,0)</f>
        <v>Brooklyn</v>
      </c>
      <c r="M3566" t="str">
        <f>VLOOKUP($K3566,Neighborhoods!$A:$C,3,0)</f>
        <v>Bedford-Stuyvesant</v>
      </c>
      <c r="N3566" t="str">
        <f>INDEX(Neighborhoods!$A:$C, MATCH(Places!$K3566,Neighborhoods!$A:$A,0), MATCH(Places!N$1,Neighborhoods!$A$1:$C$1,0))</f>
        <v>Brooklyn</v>
      </c>
      <c r="O3566" t="str">
        <f>INDEX(Neighborhoods!$A:$C, MATCH(Places!$K3566,Neighborhoods!$A:$A,0), MATCH(Places!O$1,Neighborhoods!$A$1:$C$1,0))</f>
        <v>Bedford-Stuyvesant</v>
      </c>
      <c r="P3566" t="s">
        <v>11822</v>
      </c>
      <c r="Q3566" t="str">
        <f t="shared" si="220"/>
        <v>No</v>
      </c>
      <c r="R3566">
        <v>4</v>
      </c>
      <c r="S3566" t="str">
        <f t="shared" si="221"/>
        <v>Medium</v>
      </c>
      <c r="T3566" s="50">
        <v>145</v>
      </c>
      <c r="U3566" s="70">
        <f t="shared" si="222"/>
        <v>0.03</v>
      </c>
      <c r="V3566" s="52">
        <v>4.4400000000000004</v>
      </c>
      <c r="W3566" s="52" t="str" cm="1">
        <f t="array" ref="W3566">_xlfn.SWITCH(ROUND(V3566,0),5,"Excellent",4,"Good",3,"Ok","Bad")</f>
        <v>Good</v>
      </c>
      <c r="X3566">
        <v>117</v>
      </c>
      <c r="Y3566" t="str">
        <f t="shared" si="223"/>
        <v>No</v>
      </c>
      <c r="Z3566" s="68">
        <v>43213</v>
      </c>
      <c r="AA3566" s="68">
        <v>44042</v>
      </c>
      <c r="AB3566">
        <v>331</v>
      </c>
      <c r="AC3566" t="s">
        <v>15616</v>
      </c>
    </row>
    <row r="3567" spans="1:29" x14ac:dyDescent="0.3">
      <c r="A3567" t="s">
        <v>13340</v>
      </c>
      <c r="B3567">
        <v>1352</v>
      </c>
      <c r="C3567" t="str">
        <f>VLOOKUP($B3567,Hosts!$A:$M,10,0)</f>
        <v>Within an hour</v>
      </c>
      <c r="D3567" s="70">
        <f>VLOOKUP($B3567,Hosts!$A:$M,11,0)</f>
        <v>1</v>
      </c>
      <c r="E3567" s="70">
        <f>VLOOKUP($B3567,Hosts!$A:$M,12,0)</f>
        <v>1</v>
      </c>
      <c r="F3567" t="str">
        <f>VLOOKUP($B3567,Hosts!$A:$M,13,0)</f>
        <v>Yes</v>
      </c>
      <c r="G3567" t="str">
        <f>INDEX(Hosts!$A:$M, MATCH(Places!$B3567,Hosts!$A:$A,0), MATCH(Places!G$1,Hosts!$A$1:$M$1,0))</f>
        <v>Within an hour</v>
      </c>
      <c r="H3567" s="70">
        <f>INDEX(Hosts!$A:$M, MATCH(Places!$B3567,Hosts!$A:$A,0), MATCH(Places!H$1,Hosts!$A$1:$M$1,0))</f>
        <v>1</v>
      </c>
      <c r="I3567" s="70">
        <f>INDEX(Hosts!$A:$M, MATCH(Places!$B3567,Hosts!$A:$A,0), MATCH(Places!I$1,Hosts!$A$1:$M$1,0))</f>
        <v>1</v>
      </c>
      <c r="J3567" t="str">
        <f>INDEX(Hosts!$A:$M, MATCH(Places!$B3567,Hosts!$A:$A,0), MATCH(Places!J$1,Hosts!$A$1:$M$1,0))</f>
        <v>Yes</v>
      </c>
      <c r="K3567">
        <v>11</v>
      </c>
      <c r="L3567" t="str">
        <f>VLOOKUP($K3567,Neighborhoods!$A:$C,2,0)</f>
        <v>Brooklyn</v>
      </c>
      <c r="M3567" t="str">
        <f>VLOOKUP($K3567,Neighborhoods!$A:$C,3,0)</f>
        <v>Greenpoint</v>
      </c>
      <c r="N3567" t="str">
        <f>INDEX(Neighborhoods!$A:$C, MATCH(Places!$K3567,Neighborhoods!$A:$A,0), MATCH(Places!N$1,Neighborhoods!$A$1:$C$1,0))</f>
        <v>Brooklyn</v>
      </c>
      <c r="O3567" t="str">
        <f>INDEX(Neighborhoods!$A:$C, MATCH(Places!$K3567,Neighborhoods!$A:$A,0), MATCH(Places!O$1,Neighborhoods!$A$1:$C$1,0))</f>
        <v>Greenpoint</v>
      </c>
      <c r="P3567" t="s">
        <v>11822</v>
      </c>
      <c r="Q3567" t="str">
        <f t="shared" si="220"/>
        <v>No</v>
      </c>
      <c r="R3567">
        <v>2</v>
      </c>
      <c r="S3567" t="str">
        <f t="shared" si="221"/>
        <v>Small</v>
      </c>
      <c r="T3567" s="50">
        <v>75</v>
      </c>
      <c r="U3567" s="70">
        <f t="shared" si="222"/>
        <v>0.03</v>
      </c>
      <c r="V3567" s="52">
        <v>5</v>
      </c>
      <c r="W3567" s="52" t="str" cm="1">
        <f t="array" ref="W3567">_xlfn.SWITCH(ROUND(V3567,0),5,"Excellent",4,"Good",3,"Ok","Bad")</f>
        <v>Excellent</v>
      </c>
      <c r="X3567">
        <v>10</v>
      </c>
      <c r="Y3567" t="str">
        <f t="shared" si="223"/>
        <v>No</v>
      </c>
      <c r="Z3567" s="68">
        <v>43254</v>
      </c>
      <c r="AA3567" s="68">
        <v>44043</v>
      </c>
      <c r="AB3567">
        <v>1</v>
      </c>
      <c r="AC3567" t="s">
        <v>15615</v>
      </c>
    </row>
    <row r="3568" spans="1:29" x14ac:dyDescent="0.3">
      <c r="A3568" t="s">
        <v>14786</v>
      </c>
      <c r="B3568">
        <v>2928</v>
      </c>
      <c r="C3568" t="str">
        <f>VLOOKUP($B3568,Hosts!$A:$M,10,0)</f>
        <v>Within an hour</v>
      </c>
      <c r="D3568" s="70">
        <f>VLOOKUP($B3568,Hosts!$A:$M,11,0)</f>
        <v>1</v>
      </c>
      <c r="E3568" s="70">
        <f>VLOOKUP($B3568,Hosts!$A:$M,12,0)</f>
        <v>1</v>
      </c>
      <c r="F3568" t="str">
        <f>VLOOKUP($B3568,Hosts!$A:$M,13,0)</f>
        <v>Yes</v>
      </c>
      <c r="G3568" t="str">
        <f>INDEX(Hosts!$A:$M, MATCH(Places!$B3568,Hosts!$A:$A,0), MATCH(Places!G$1,Hosts!$A$1:$M$1,0))</f>
        <v>Within an hour</v>
      </c>
      <c r="H3568" s="70">
        <f>INDEX(Hosts!$A:$M, MATCH(Places!$B3568,Hosts!$A:$A,0), MATCH(Places!H$1,Hosts!$A$1:$M$1,0))</f>
        <v>1</v>
      </c>
      <c r="I3568" s="70">
        <f>INDEX(Hosts!$A:$M, MATCH(Places!$B3568,Hosts!$A:$A,0), MATCH(Places!I$1,Hosts!$A$1:$M$1,0))</f>
        <v>1</v>
      </c>
      <c r="J3568" t="str">
        <f>INDEX(Hosts!$A:$M, MATCH(Places!$B3568,Hosts!$A:$A,0), MATCH(Places!J$1,Hosts!$A$1:$M$1,0))</f>
        <v>Yes</v>
      </c>
      <c r="K3568">
        <v>17</v>
      </c>
      <c r="L3568" t="str">
        <f>VLOOKUP($K3568,Neighborhoods!$A:$C,2,0)</f>
        <v>Manhattan</v>
      </c>
      <c r="M3568" t="str">
        <f>VLOOKUP($K3568,Neighborhoods!$A:$C,3,0)</f>
        <v>Hell's Kitchen</v>
      </c>
      <c r="N3568" t="str">
        <f>INDEX(Neighborhoods!$A:$C, MATCH(Places!$K3568,Neighborhoods!$A:$A,0), MATCH(Places!N$1,Neighborhoods!$A$1:$C$1,0))</f>
        <v>Manhattan</v>
      </c>
      <c r="O3568" t="str">
        <f>INDEX(Neighborhoods!$A:$C, MATCH(Places!$K3568,Neighborhoods!$A:$A,0), MATCH(Places!O$1,Neighborhoods!$A$1:$C$1,0))</f>
        <v>Hell's Kitchen</v>
      </c>
      <c r="P3568" t="s">
        <v>11822</v>
      </c>
      <c r="Q3568" t="str">
        <f t="shared" si="220"/>
        <v>No</v>
      </c>
      <c r="R3568">
        <v>2</v>
      </c>
      <c r="S3568" t="str">
        <f t="shared" si="221"/>
        <v>Small</v>
      </c>
      <c r="T3568" s="50">
        <v>220</v>
      </c>
      <c r="U3568" s="70">
        <f t="shared" si="222"/>
        <v>0.04</v>
      </c>
      <c r="V3568" s="52">
        <v>4.99</v>
      </c>
      <c r="W3568" s="52" t="str" cm="1">
        <f t="array" ref="W3568">_xlfn.SWITCH(ROUND(V3568,0),5,"Excellent",4,"Good",3,"Ok","Bad")</f>
        <v>Excellent</v>
      </c>
      <c r="X3568">
        <v>82</v>
      </c>
      <c r="Y3568" t="str">
        <f t="shared" si="223"/>
        <v>No</v>
      </c>
      <c r="Z3568" s="68">
        <v>43258</v>
      </c>
      <c r="AA3568" s="68">
        <v>43899</v>
      </c>
      <c r="AB3568">
        <v>364</v>
      </c>
      <c r="AC3568" t="s">
        <v>15615</v>
      </c>
    </row>
    <row r="3569" spans="1:29" x14ac:dyDescent="0.3">
      <c r="A3569" t="s">
        <v>2578</v>
      </c>
      <c r="B3569">
        <v>1948</v>
      </c>
      <c r="C3569" t="str">
        <f>VLOOKUP($B3569,Hosts!$A:$M,10,0)</f>
        <v>Within an hour</v>
      </c>
      <c r="D3569" s="70">
        <f>VLOOKUP($B3569,Hosts!$A:$M,11,0)</f>
        <v>1</v>
      </c>
      <c r="E3569" s="70">
        <f>VLOOKUP($B3569,Hosts!$A:$M,12,0)</f>
        <v>1</v>
      </c>
      <c r="F3569" t="str">
        <f>VLOOKUP($B3569,Hosts!$A:$M,13,0)</f>
        <v>Yes</v>
      </c>
      <c r="G3569" t="str">
        <f>INDEX(Hosts!$A:$M, MATCH(Places!$B3569,Hosts!$A:$A,0), MATCH(Places!G$1,Hosts!$A$1:$M$1,0))</f>
        <v>Within an hour</v>
      </c>
      <c r="H3569" s="70">
        <f>INDEX(Hosts!$A:$M, MATCH(Places!$B3569,Hosts!$A:$A,0), MATCH(Places!H$1,Hosts!$A$1:$M$1,0))</f>
        <v>1</v>
      </c>
      <c r="I3569" s="70">
        <f>INDEX(Hosts!$A:$M, MATCH(Places!$B3569,Hosts!$A:$A,0), MATCH(Places!I$1,Hosts!$A$1:$M$1,0))</f>
        <v>1</v>
      </c>
      <c r="J3569" t="str">
        <f>INDEX(Hosts!$A:$M, MATCH(Places!$B3569,Hosts!$A:$A,0), MATCH(Places!J$1,Hosts!$A$1:$M$1,0))</f>
        <v>Yes</v>
      </c>
      <c r="K3569">
        <v>7</v>
      </c>
      <c r="L3569" t="str">
        <f>VLOOKUP($K3569,Neighborhoods!$A:$C,2,0)</f>
        <v>Brooklyn</v>
      </c>
      <c r="M3569" t="str">
        <f>VLOOKUP($K3569,Neighborhoods!$A:$C,3,0)</f>
        <v>Bedford-Stuyvesant</v>
      </c>
      <c r="N3569" t="str">
        <f>INDEX(Neighborhoods!$A:$C, MATCH(Places!$K3569,Neighborhoods!$A:$A,0), MATCH(Places!N$1,Neighborhoods!$A$1:$C$1,0))</f>
        <v>Brooklyn</v>
      </c>
      <c r="O3569" t="str">
        <f>INDEX(Neighborhoods!$A:$C, MATCH(Places!$K3569,Neighborhoods!$A:$A,0), MATCH(Places!O$1,Neighborhoods!$A$1:$C$1,0))</f>
        <v>Bedford-Stuyvesant</v>
      </c>
      <c r="P3569" t="s">
        <v>1</v>
      </c>
      <c r="Q3569" t="str">
        <f t="shared" si="220"/>
        <v>Yes</v>
      </c>
      <c r="R3569">
        <v>2</v>
      </c>
      <c r="S3569" t="str">
        <f t="shared" si="221"/>
        <v>Small</v>
      </c>
      <c r="T3569" s="50">
        <v>63</v>
      </c>
      <c r="U3569" s="70">
        <f t="shared" si="222"/>
        <v>0.03</v>
      </c>
      <c r="V3569" s="52">
        <v>5</v>
      </c>
      <c r="W3569" s="52" t="str" cm="1">
        <f t="array" ref="W3569">_xlfn.SWITCH(ROUND(V3569,0),5,"Excellent",4,"Good",3,"Ok","Bad")</f>
        <v>Excellent</v>
      </c>
      <c r="X3569">
        <v>27</v>
      </c>
      <c r="Y3569" t="str">
        <f t="shared" si="223"/>
        <v>No</v>
      </c>
      <c r="Z3569" s="68">
        <v>43297</v>
      </c>
      <c r="AA3569" s="68">
        <v>43652</v>
      </c>
      <c r="AB3569">
        <v>219</v>
      </c>
      <c r="AC3569" t="s">
        <v>15616</v>
      </c>
    </row>
    <row r="3570" spans="1:29" x14ac:dyDescent="0.3">
      <c r="A3570" t="s">
        <v>2578</v>
      </c>
      <c r="B3570">
        <v>1948</v>
      </c>
      <c r="C3570" t="str">
        <f>VLOOKUP($B3570,Hosts!$A:$M,10,0)</f>
        <v>Within an hour</v>
      </c>
      <c r="D3570" s="70">
        <f>VLOOKUP($B3570,Hosts!$A:$M,11,0)</f>
        <v>1</v>
      </c>
      <c r="E3570" s="70">
        <f>VLOOKUP($B3570,Hosts!$A:$M,12,0)</f>
        <v>1</v>
      </c>
      <c r="F3570" t="str">
        <f>VLOOKUP($B3570,Hosts!$A:$M,13,0)</f>
        <v>Yes</v>
      </c>
      <c r="G3570" t="str">
        <f>INDEX(Hosts!$A:$M, MATCH(Places!$B3570,Hosts!$A:$A,0), MATCH(Places!G$1,Hosts!$A$1:$M$1,0))</f>
        <v>Within an hour</v>
      </c>
      <c r="H3570" s="70">
        <f>INDEX(Hosts!$A:$M, MATCH(Places!$B3570,Hosts!$A:$A,0), MATCH(Places!H$1,Hosts!$A$1:$M$1,0))</f>
        <v>1</v>
      </c>
      <c r="I3570" s="70">
        <f>INDEX(Hosts!$A:$M, MATCH(Places!$B3570,Hosts!$A:$A,0), MATCH(Places!I$1,Hosts!$A$1:$M$1,0))</f>
        <v>1</v>
      </c>
      <c r="J3570" t="str">
        <f>INDEX(Hosts!$A:$M, MATCH(Places!$B3570,Hosts!$A:$A,0), MATCH(Places!J$1,Hosts!$A$1:$M$1,0))</f>
        <v>Yes</v>
      </c>
      <c r="K3570">
        <v>7</v>
      </c>
      <c r="L3570" t="str">
        <f>VLOOKUP($K3570,Neighborhoods!$A:$C,2,0)</f>
        <v>Brooklyn</v>
      </c>
      <c r="M3570" t="str">
        <f>VLOOKUP($K3570,Neighborhoods!$A:$C,3,0)</f>
        <v>Bedford-Stuyvesant</v>
      </c>
      <c r="N3570" t="str">
        <f>INDEX(Neighborhoods!$A:$C, MATCH(Places!$K3570,Neighborhoods!$A:$A,0), MATCH(Places!N$1,Neighborhoods!$A$1:$C$1,0))</f>
        <v>Brooklyn</v>
      </c>
      <c r="O3570" t="str">
        <f>INDEX(Neighborhoods!$A:$C, MATCH(Places!$K3570,Neighborhoods!$A:$A,0), MATCH(Places!O$1,Neighborhoods!$A$1:$C$1,0))</f>
        <v>Bedford-Stuyvesant</v>
      </c>
      <c r="P3570" t="s">
        <v>1</v>
      </c>
      <c r="Q3570" t="str">
        <f t="shared" si="220"/>
        <v>Yes</v>
      </c>
      <c r="R3570">
        <v>2</v>
      </c>
      <c r="S3570" t="str">
        <f t="shared" si="221"/>
        <v>Small</v>
      </c>
      <c r="T3570" s="50">
        <v>58</v>
      </c>
      <c r="U3570" s="70">
        <f t="shared" si="222"/>
        <v>0.03</v>
      </c>
      <c r="V3570" s="52">
        <v>5</v>
      </c>
      <c r="W3570" s="52" t="str" cm="1">
        <f t="array" ref="W3570">_xlfn.SWITCH(ROUND(V3570,0),5,"Excellent",4,"Good",3,"Ok","Bad")</f>
        <v>Excellent</v>
      </c>
      <c r="X3570">
        <v>27</v>
      </c>
      <c r="Y3570" t="str">
        <f t="shared" si="223"/>
        <v>No</v>
      </c>
      <c r="Z3570" s="68">
        <v>43226</v>
      </c>
      <c r="AA3570" s="68">
        <v>43898</v>
      </c>
      <c r="AB3570">
        <v>248</v>
      </c>
      <c r="AC3570" t="s">
        <v>15616</v>
      </c>
    </row>
    <row r="3571" spans="1:29" x14ac:dyDescent="0.3">
      <c r="A3571" t="s">
        <v>2579</v>
      </c>
      <c r="B3571">
        <v>2603</v>
      </c>
      <c r="C3571" t="str">
        <f>VLOOKUP($B3571,Hosts!$A:$M,10,0)</f>
        <v>Within an hour</v>
      </c>
      <c r="D3571" s="70">
        <f>VLOOKUP($B3571,Hosts!$A:$M,11,0)</f>
        <v>1</v>
      </c>
      <c r="E3571" s="70">
        <f>VLOOKUP($B3571,Hosts!$A:$M,12,0)</f>
        <v>0.99</v>
      </c>
      <c r="F3571" t="str">
        <f>VLOOKUP($B3571,Hosts!$A:$M,13,0)</f>
        <v>Yes</v>
      </c>
      <c r="G3571" t="str">
        <f>INDEX(Hosts!$A:$M, MATCH(Places!$B3571,Hosts!$A:$A,0), MATCH(Places!G$1,Hosts!$A$1:$M$1,0))</f>
        <v>Within an hour</v>
      </c>
      <c r="H3571" s="70">
        <f>INDEX(Hosts!$A:$M, MATCH(Places!$B3571,Hosts!$A:$A,0), MATCH(Places!H$1,Hosts!$A$1:$M$1,0))</f>
        <v>1</v>
      </c>
      <c r="I3571" s="70">
        <f>INDEX(Hosts!$A:$M, MATCH(Places!$B3571,Hosts!$A:$A,0), MATCH(Places!I$1,Hosts!$A$1:$M$1,0))</f>
        <v>0.99</v>
      </c>
      <c r="J3571" t="str">
        <f>INDEX(Hosts!$A:$M, MATCH(Places!$B3571,Hosts!$A:$A,0), MATCH(Places!J$1,Hosts!$A$1:$M$1,0))</f>
        <v>Yes</v>
      </c>
      <c r="K3571">
        <v>16</v>
      </c>
      <c r="L3571" t="str">
        <f>VLOOKUP($K3571,Neighborhoods!$A:$C,2,0)</f>
        <v>Manhattan</v>
      </c>
      <c r="M3571" t="str">
        <f>VLOOKUP($K3571,Neighborhoods!$A:$C,3,0)</f>
        <v>Harlem</v>
      </c>
      <c r="N3571" t="str">
        <f>INDEX(Neighborhoods!$A:$C, MATCH(Places!$K3571,Neighborhoods!$A:$A,0), MATCH(Places!N$1,Neighborhoods!$A$1:$C$1,0))</f>
        <v>Manhattan</v>
      </c>
      <c r="O3571" t="str">
        <f>INDEX(Neighborhoods!$A:$C, MATCH(Places!$K3571,Neighborhoods!$A:$A,0), MATCH(Places!O$1,Neighborhoods!$A$1:$C$1,0))</f>
        <v>Harlem</v>
      </c>
      <c r="P3571" t="s">
        <v>1</v>
      </c>
      <c r="Q3571" t="str">
        <f t="shared" si="220"/>
        <v>Yes</v>
      </c>
      <c r="R3571">
        <v>2</v>
      </c>
      <c r="S3571" t="str">
        <f t="shared" si="221"/>
        <v>Small</v>
      </c>
      <c r="T3571" s="50">
        <v>100</v>
      </c>
      <c r="U3571" s="70">
        <f t="shared" si="222"/>
        <v>0.03</v>
      </c>
      <c r="V3571" s="52">
        <v>4.9800000000000004</v>
      </c>
      <c r="W3571" s="52" t="str" cm="1">
        <f t="array" ref="W3571">_xlfn.SWITCH(ROUND(V3571,0),5,"Excellent",4,"Good",3,"Ok","Bad")</f>
        <v>Excellent</v>
      </c>
      <c r="X3571">
        <v>111</v>
      </c>
      <c r="Y3571" t="str">
        <f t="shared" si="223"/>
        <v>Yes</v>
      </c>
      <c r="Z3571" s="68">
        <v>43215</v>
      </c>
      <c r="AA3571" s="68">
        <v>43905</v>
      </c>
      <c r="AB3571">
        <v>89</v>
      </c>
      <c r="AC3571" t="s">
        <v>15615</v>
      </c>
    </row>
    <row r="3572" spans="1:29" x14ac:dyDescent="0.3">
      <c r="A3572" t="s">
        <v>2580</v>
      </c>
      <c r="B3572">
        <v>2187</v>
      </c>
      <c r="C3572" t="str">
        <f>VLOOKUP($B3572,Hosts!$A:$M,10,0)</f>
        <v>Within an hour</v>
      </c>
      <c r="D3572" s="70">
        <f>VLOOKUP($B3572,Hosts!$A:$M,11,0)</f>
        <v>1</v>
      </c>
      <c r="E3572" s="70">
        <f>VLOOKUP($B3572,Hosts!$A:$M,12,0)</f>
        <v>0.92</v>
      </c>
      <c r="F3572" t="str">
        <f>VLOOKUP($B3572,Hosts!$A:$M,13,0)</f>
        <v>Yes</v>
      </c>
      <c r="G3572" t="str">
        <f>INDEX(Hosts!$A:$M, MATCH(Places!$B3572,Hosts!$A:$A,0), MATCH(Places!G$1,Hosts!$A$1:$M$1,0))</f>
        <v>Within an hour</v>
      </c>
      <c r="H3572" s="70">
        <f>INDEX(Hosts!$A:$M, MATCH(Places!$B3572,Hosts!$A:$A,0), MATCH(Places!H$1,Hosts!$A$1:$M$1,0))</f>
        <v>1</v>
      </c>
      <c r="I3572" s="70">
        <f>INDEX(Hosts!$A:$M, MATCH(Places!$B3572,Hosts!$A:$A,0), MATCH(Places!I$1,Hosts!$A$1:$M$1,0))</f>
        <v>0.92</v>
      </c>
      <c r="J3572" t="str">
        <f>INDEX(Hosts!$A:$M, MATCH(Places!$B3572,Hosts!$A:$A,0), MATCH(Places!J$1,Hosts!$A$1:$M$1,0))</f>
        <v>Yes</v>
      </c>
      <c r="K3572">
        <v>9</v>
      </c>
      <c r="L3572" t="str">
        <f>VLOOKUP($K3572,Neighborhoods!$A:$C,2,0)</f>
        <v>Brooklyn</v>
      </c>
      <c r="M3572" t="str">
        <f>VLOOKUP($K3572,Neighborhoods!$A:$C,3,0)</f>
        <v>Crown Heights</v>
      </c>
      <c r="N3572" t="str">
        <f>INDEX(Neighborhoods!$A:$C, MATCH(Places!$K3572,Neighborhoods!$A:$A,0), MATCH(Places!N$1,Neighborhoods!$A$1:$C$1,0))</f>
        <v>Brooklyn</v>
      </c>
      <c r="O3572" t="str">
        <f>INDEX(Neighborhoods!$A:$C, MATCH(Places!$K3572,Neighborhoods!$A:$A,0), MATCH(Places!O$1,Neighborhoods!$A$1:$C$1,0))</f>
        <v>Crown Heights</v>
      </c>
      <c r="P3572" t="s">
        <v>1</v>
      </c>
      <c r="Q3572" t="str">
        <f t="shared" si="220"/>
        <v>Yes</v>
      </c>
      <c r="R3572">
        <v>2</v>
      </c>
      <c r="S3572" t="str">
        <f t="shared" si="221"/>
        <v>Small</v>
      </c>
      <c r="T3572" s="50">
        <v>80</v>
      </c>
      <c r="U3572" s="70">
        <f t="shared" si="222"/>
        <v>0.03</v>
      </c>
      <c r="V3572" s="52">
        <v>4.91</v>
      </c>
      <c r="W3572" s="52" t="str" cm="1">
        <f t="array" ref="W3572">_xlfn.SWITCH(ROUND(V3572,0),5,"Excellent",4,"Good",3,"Ok","Bad")</f>
        <v>Excellent</v>
      </c>
      <c r="X3572">
        <v>67</v>
      </c>
      <c r="Y3572" t="str">
        <f t="shared" si="223"/>
        <v>No</v>
      </c>
      <c r="Z3572" s="68">
        <v>43251</v>
      </c>
      <c r="AA3572" s="68">
        <v>44052</v>
      </c>
      <c r="AB3572">
        <v>174</v>
      </c>
      <c r="AC3572" t="s">
        <v>15616</v>
      </c>
    </row>
    <row r="3573" spans="1:29" x14ac:dyDescent="0.3">
      <c r="A3573" t="s">
        <v>2581</v>
      </c>
      <c r="B3573">
        <v>1490</v>
      </c>
      <c r="C3573" t="str">
        <f>VLOOKUP($B3573,Hosts!$A:$M,10,0)</f>
        <v>Within a day</v>
      </c>
      <c r="D3573" s="70">
        <f>VLOOKUP($B3573,Hosts!$A:$M,11,0)</f>
        <v>0.8</v>
      </c>
      <c r="E3573" s="70">
        <f>VLOOKUP($B3573,Hosts!$A:$M,12,0)</f>
        <v>0.28999999999999998</v>
      </c>
      <c r="F3573" t="str">
        <f>VLOOKUP($B3573,Hosts!$A:$M,13,0)</f>
        <v>No</v>
      </c>
      <c r="G3573" t="str">
        <f>INDEX(Hosts!$A:$M, MATCH(Places!$B3573,Hosts!$A:$A,0), MATCH(Places!G$1,Hosts!$A$1:$M$1,0))</f>
        <v>Within a day</v>
      </c>
      <c r="H3573" s="70">
        <f>INDEX(Hosts!$A:$M, MATCH(Places!$B3573,Hosts!$A:$A,0), MATCH(Places!H$1,Hosts!$A$1:$M$1,0))</f>
        <v>0.8</v>
      </c>
      <c r="I3573" s="70">
        <f>INDEX(Hosts!$A:$M, MATCH(Places!$B3573,Hosts!$A:$A,0), MATCH(Places!I$1,Hosts!$A$1:$M$1,0))</f>
        <v>0.28999999999999998</v>
      </c>
      <c r="J3573" t="str">
        <f>INDEX(Hosts!$A:$M, MATCH(Places!$B3573,Hosts!$A:$A,0), MATCH(Places!J$1,Hosts!$A$1:$M$1,0))</f>
        <v>No</v>
      </c>
      <c r="K3573">
        <v>12</v>
      </c>
      <c r="L3573" t="str">
        <f>VLOOKUP($K3573,Neighborhoods!$A:$C,2,0)</f>
        <v>Brooklyn</v>
      </c>
      <c r="M3573" t="str">
        <f>VLOOKUP($K3573,Neighborhoods!$A:$C,3,0)</f>
        <v>Williamsburg</v>
      </c>
      <c r="N3573" t="str">
        <f>INDEX(Neighborhoods!$A:$C, MATCH(Places!$K3573,Neighborhoods!$A:$A,0), MATCH(Places!N$1,Neighborhoods!$A$1:$C$1,0))</f>
        <v>Brooklyn</v>
      </c>
      <c r="O3573" t="str">
        <f>INDEX(Neighborhoods!$A:$C, MATCH(Places!$K3573,Neighborhoods!$A:$A,0), MATCH(Places!O$1,Neighborhoods!$A$1:$C$1,0))</f>
        <v>Williamsburg</v>
      </c>
      <c r="P3573" t="s">
        <v>11822</v>
      </c>
      <c r="Q3573" t="str">
        <f t="shared" si="220"/>
        <v>No</v>
      </c>
      <c r="R3573">
        <v>3</v>
      </c>
      <c r="S3573" t="str">
        <f t="shared" si="221"/>
        <v>Medium</v>
      </c>
      <c r="T3573" s="50">
        <v>120</v>
      </c>
      <c r="U3573" s="70">
        <f t="shared" si="222"/>
        <v>0.03</v>
      </c>
      <c r="V3573" s="52">
        <v>4.92</v>
      </c>
      <c r="W3573" s="52" t="str" cm="1">
        <f t="array" ref="W3573">_xlfn.SWITCH(ROUND(V3573,0),5,"Excellent",4,"Good",3,"Ok","Bad")</f>
        <v>Excellent</v>
      </c>
      <c r="X3573">
        <v>12</v>
      </c>
      <c r="Y3573" t="str">
        <f t="shared" si="223"/>
        <v>No</v>
      </c>
      <c r="Z3573" s="68">
        <v>43219</v>
      </c>
      <c r="AA3573" s="68">
        <v>44042</v>
      </c>
      <c r="AB3573">
        <v>0</v>
      </c>
      <c r="AC3573" t="s">
        <v>15615</v>
      </c>
    </row>
    <row r="3574" spans="1:29" x14ac:dyDescent="0.3">
      <c r="A3574" t="s">
        <v>2582</v>
      </c>
      <c r="B3574">
        <v>3081</v>
      </c>
      <c r="C3574" t="str">
        <f>VLOOKUP($B3574,Hosts!$A:$M,10,0)</f>
        <v>Within an hour</v>
      </c>
      <c r="D3574" s="70">
        <f>VLOOKUP($B3574,Hosts!$A:$M,11,0)</f>
        <v>1</v>
      </c>
      <c r="E3574" s="70">
        <f>VLOOKUP($B3574,Hosts!$A:$M,12,0)</f>
        <v>0.9</v>
      </c>
      <c r="F3574" t="str">
        <f>VLOOKUP($B3574,Hosts!$A:$M,13,0)</f>
        <v>No</v>
      </c>
      <c r="G3574" t="str">
        <f>INDEX(Hosts!$A:$M, MATCH(Places!$B3574,Hosts!$A:$A,0), MATCH(Places!G$1,Hosts!$A$1:$M$1,0))</f>
        <v>Within an hour</v>
      </c>
      <c r="H3574" s="70">
        <f>INDEX(Hosts!$A:$M, MATCH(Places!$B3574,Hosts!$A:$A,0), MATCH(Places!H$1,Hosts!$A$1:$M$1,0))</f>
        <v>1</v>
      </c>
      <c r="I3574" s="70">
        <f>INDEX(Hosts!$A:$M, MATCH(Places!$B3574,Hosts!$A:$A,0), MATCH(Places!I$1,Hosts!$A$1:$M$1,0))</f>
        <v>0.9</v>
      </c>
      <c r="J3574" t="str">
        <f>INDEX(Hosts!$A:$M, MATCH(Places!$B3574,Hosts!$A:$A,0), MATCH(Places!J$1,Hosts!$A$1:$M$1,0))</f>
        <v>No</v>
      </c>
      <c r="K3574">
        <v>27</v>
      </c>
      <c r="L3574" t="str">
        <f>VLOOKUP($K3574,Neighborhoods!$A:$C,2,0)</f>
        <v>Staten Island</v>
      </c>
      <c r="M3574" t="str">
        <f>VLOOKUP($K3574,Neighborhoods!$A:$C,3,0)</f>
        <v>Arrochar</v>
      </c>
      <c r="N3574" t="str">
        <f>INDEX(Neighborhoods!$A:$C, MATCH(Places!$K3574,Neighborhoods!$A:$A,0), MATCH(Places!N$1,Neighborhoods!$A$1:$C$1,0))</f>
        <v>Staten Island</v>
      </c>
      <c r="O3574" t="str">
        <f>INDEX(Neighborhoods!$A:$C, MATCH(Places!$K3574,Neighborhoods!$A:$A,0), MATCH(Places!O$1,Neighborhoods!$A$1:$C$1,0))</f>
        <v>Arrochar</v>
      </c>
      <c r="P3574" t="s">
        <v>1</v>
      </c>
      <c r="Q3574" t="str">
        <f t="shared" si="220"/>
        <v>Yes</v>
      </c>
      <c r="R3574">
        <v>1</v>
      </c>
      <c r="S3574" t="str">
        <f t="shared" si="221"/>
        <v>Small</v>
      </c>
      <c r="T3574" s="50">
        <v>35</v>
      </c>
      <c r="U3574" s="70">
        <f t="shared" si="222"/>
        <v>0.03</v>
      </c>
      <c r="V3574" s="52">
        <v>5</v>
      </c>
      <c r="W3574" s="52" t="str" cm="1">
        <f t="array" ref="W3574">_xlfn.SWITCH(ROUND(V3574,0),5,"Excellent",4,"Good",3,"Ok","Bad")</f>
        <v>Excellent</v>
      </c>
      <c r="X3574">
        <v>15</v>
      </c>
      <c r="Y3574" t="str">
        <f t="shared" si="223"/>
        <v>No</v>
      </c>
      <c r="Z3574" s="68">
        <v>43228</v>
      </c>
      <c r="AA3574" s="68">
        <v>44058</v>
      </c>
      <c r="AB3574">
        <v>56</v>
      </c>
      <c r="AC3574" t="s">
        <v>15615</v>
      </c>
    </row>
    <row r="3575" spans="1:29" x14ac:dyDescent="0.3">
      <c r="A3575" t="s">
        <v>2583</v>
      </c>
      <c r="B3575">
        <v>1277</v>
      </c>
      <c r="C3575" t="str">
        <f>VLOOKUP($B3575,Hosts!$A:$M,10,0)</f>
        <v>Within a few hours</v>
      </c>
      <c r="D3575" s="70">
        <f>VLOOKUP($B3575,Hosts!$A:$M,11,0)</f>
        <v>1</v>
      </c>
      <c r="E3575" s="70">
        <f>VLOOKUP($B3575,Hosts!$A:$M,12,0)</f>
        <v>1</v>
      </c>
      <c r="F3575" t="str">
        <f>VLOOKUP($B3575,Hosts!$A:$M,13,0)</f>
        <v>Yes</v>
      </c>
      <c r="G3575" t="str">
        <f>INDEX(Hosts!$A:$M, MATCH(Places!$B3575,Hosts!$A:$A,0), MATCH(Places!G$1,Hosts!$A$1:$M$1,0))</f>
        <v>Within a few hours</v>
      </c>
      <c r="H3575" s="70">
        <f>INDEX(Hosts!$A:$M, MATCH(Places!$B3575,Hosts!$A:$A,0), MATCH(Places!H$1,Hosts!$A$1:$M$1,0))</f>
        <v>1</v>
      </c>
      <c r="I3575" s="70">
        <f>INDEX(Hosts!$A:$M, MATCH(Places!$B3575,Hosts!$A:$A,0), MATCH(Places!I$1,Hosts!$A$1:$M$1,0))</f>
        <v>1</v>
      </c>
      <c r="J3575" t="str">
        <f>INDEX(Hosts!$A:$M, MATCH(Places!$B3575,Hosts!$A:$A,0), MATCH(Places!J$1,Hosts!$A$1:$M$1,0))</f>
        <v>Yes</v>
      </c>
      <c r="K3575">
        <v>7</v>
      </c>
      <c r="L3575" t="str">
        <f>VLOOKUP($K3575,Neighborhoods!$A:$C,2,0)</f>
        <v>Brooklyn</v>
      </c>
      <c r="M3575" t="str">
        <f>VLOOKUP($K3575,Neighborhoods!$A:$C,3,0)</f>
        <v>Bedford-Stuyvesant</v>
      </c>
      <c r="N3575" t="str">
        <f>INDEX(Neighborhoods!$A:$C, MATCH(Places!$K3575,Neighborhoods!$A:$A,0), MATCH(Places!N$1,Neighborhoods!$A$1:$C$1,0))</f>
        <v>Brooklyn</v>
      </c>
      <c r="O3575" t="str">
        <f>INDEX(Neighborhoods!$A:$C, MATCH(Places!$K3575,Neighborhoods!$A:$A,0), MATCH(Places!O$1,Neighborhoods!$A$1:$C$1,0))</f>
        <v>Bedford-Stuyvesant</v>
      </c>
      <c r="P3575" t="s">
        <v>1</v>
      </c>
      <c r="Q3575" t="str">
        <f t="shared" si="220"/>
        <v>Yes</v>
      </c>
      <c r="R3575">
        <v>2</v>
      </c>
      <c r="S3575" t="str">
        <f t="shared" si="221"/>
        <v>Small</v>
      </c>
      <c r="T3575" s="50">
        <v>145</v>
      </c>
      <c r="U3575" s="70">
        <f t="shared" si="222"/>
        <v>0.03</v>
      </c>
      <c r="V3575" s="52">
        <v>4.99</v>
      </c>
      <c r="W3575" s="52" t="str" cm="1">
        <f t="array" ref="W3575">_xlfn.SWITCH(ROUND(V3575,0),5,"Excellent",4,"Good",3,"Ok","Bad")</f>
        <v>Excellent</v>
      </c>
      <c r="X3575">
        <v>77</v>
      </c>
      <c r="Y3575" t="str">
        <f t="shared" si="223"/>
        <v>No</v>
      </c>
      <c r="Z3575" s="68">
        <v>43240</v>
      </c>
      <c r="AA3575" s="68">
        <v>43907</v>
      </c>
      <c r="AB3575">
        <v>26</v>
      </c>
      <c r="AC3575" t="s">
        <v>15616</v>
      </c>
    </row>
    <row r="3576" spans="1:29" x14ac:dyDescent="0.3">
      <c r="A3576" t="s">
        <v>2584</v>
      </c>
      <c r="B3576">
        <v>3176</v>
      </c>
      <c r="C3576" t="str">
        <f>VLOOKUP($B3576,Hosts!$A:$M,10,0)</f>
        <v>Within an hour</v>
      </c>
      <c r="D3576" s="70">
        <f>VLOOKUP($B3576,Hosts!$A:$M,11,0)</f>
        <v>1</v>
      </c>
      <c r="E3576" s="70">
        <f>VLOOKUP($B3576,Hosts!$A:$M,12,0)</f>
        <v>0.8</v>
      </c>
      <c r="F3576" t="str">
        <f>VLOOKUP($B3576,Hosts!$A:$M,13,0)</f>
        <v>Yes</v>
      </c>
      <c r="G3576" t="str">
        <f>INDEX(Hosts!$A:$M, MATCH(Places!$B3576,Hosts!$A:$A,0), MATCH(Places!G$1,Hosts!$A$1:$M$1,0))</f>
        <v>Within an hour</v>
      </c>
      <c r="H3576" s="70">
        <f>INDEX(Hosts!$A:$M, MATCH(Places!$B3576,Hosts!$A:$A,0), MATCH(Places!H$1,Hosts!$A$1:$M$1,0))</f>
        <v>1</v>
      </c>
      <c r="I3576" s="70">
        <f>INDEX(Hosts!$A:$M, MATCH(Places!$B3576,Hosts!$A:$A,0), MATCH(Places!I$1,Hosts!$A$1:$M$1,0))</f>
        <v>0.8</v>
      </c>
      <c r="J3576" t="str">
        <f>INDEX(Hosts!$A:$M, MATCH(Places!$B3576,Hosts!$A:$A,0), MATCH(Places!J$1,Hosts!$A$1:$M$1,0))</f>
        <v>Yes</v>
      </c>
      <c r="K3576">
        <v>7</v>
      </c>
      <c r="L3576" t="str">
        <f>VLOOKUP($K3576,Neighborhoods!$A:$C,2,0)</f>
        <v>Brooklyn</v>
      </c>
      <c r="M3576" t="str">
        <f>VLOOKUP($K3576,Neighborhoods!$A:$C,3,0)</f>
        <v>Bedford-Stuyvesant</v>
      </c>
      <c r="N3576" t="str">
        <f>INDEX(Neighborhoods!$A:$C, MATCH(Places!$K3576,Neighborhoods!$A:$A,0), MATCH(Places!N$1,Neighborhoods!$A$1:$C$1,0))</f>
        <v>Brooklyn</v>
      </c>
      <c r="O3576" t="str">
        <f>INDEX(Neighborhoods!$A:$C, MATCH(Places!$K3576,Neighborhoods!$A:$A,0), MATCH(Places!O$1,Neighborhoods!$A$1:$C$1,0))</f>
        <v>Bedford-Stuyvesant</v>
      </c>
      <c r="P3576" t="s">
        <v>11822</v>
      </c>
      <c r="Q3576" t="str">
        <f t="shared" si="220"/>
        <v>No</v>
      </c>
      <c r="R3576">
        <v>3</v>
      </c>
      <c r="S3576" t="str">
        <f t="shared" si="221"/>
        <v>Medium</v>
      </c>
      <c r="T3576" s="50">
        <v>150</v>
      </c>
      <c r="U3576" s="70">
        <f t="shared" si="222"/>
        <v>0.03</v>
      </c>
      <c r="V3576" s="52">
        <v>4.75</v>
      </c>
      <c r="W3576" s="52" t="str" cm="1">
        <f t="array" ref="W3576">_xlfn.SWITCH(ROUND(V3576,0),5,"Excellent",4,"Good",3,"Ok","Bad")</f>
        <v>Excellent</v>
      </c>
      <c r="X3576">
        <v>67</v>
      </c>
      <c r="Y3576" t="str">
        <f t="shared" si="223"/>
        <v>No</v>
      </c>
      <c r="Z3576" s="68">
        <v>43232</v>
      </c>
      <c r="AA3576" s="68">
        <v>43892</v>
      </c>
      <c r="AB3576">
        <v>144</v>
      </c>
      <c r="AC3576" t="s">
        <v>15615</v>
      </c>
    </row>
    <row r="3577" spans="1:29" x14ac:dyDescent="0.3">
      <c r="A3577" t="s">
        <v>2585</v>
      </c>
      <c r="B3577">
        <v>3525</v>
      </c>
      <c r="C3577" t="str">
        <f>VLOOKUP($B3577,Hosts!$A:$M,10,0)</f>
        <v>A few days or more</v>
      </c>
      <c r="D3577" s="70">
        <f>VLOOKUP($B3577,Hosts!$A:$M,11,0)</f>
        <v>0.14000000000000001</v>
      </c>
      <c r="E3577" s="70">
        <f>VLOOKUP($B3577,Hosts!$A:$M,12,0)</f>
        <v>0.97</v>
      </c>
      <c r="F3577" t="str">
        <f>VLOOKUP($B3577,Hosts!$A:$M,13,0)</f>
        <v>No</v>
      </c>
      <c r="G3577" t="str">
        <f>INDEX(Hosts!$A:$M, MATCH(Places!$B3577,Hosts!$A:$A,0), MATCH(Places!G$1,Hosts!$A$1:$M$1,0))</f>
        <v>A few days or more</v>
      </c>
      <c r="H3577" s="70">
        <f>INDEX(Hosts!$A:$M, MATCH(Places!$B3577,Hosts!$A:$A,0), MATCH(Places!H$1,Hosts!$A$1:$M$1,0))</f>
        <v>0.14000000000000001</v>
      </c>
      <c r="I3577" s="70">
        <f>INDEX(Hosts!$A:$M, MATCH(Places!$B3577,Hosts!$A:$A,0), MATCH(Places!I$1,Hosts!$A$1:$M$1,0))</f>
        <v>0.97</v>
      </c>
      <c r="J3577" t="str">
        <f>INDEX(Hosts!$A:$M, MATCH(Places!$B3577,Hosts!$A:$A,0), MATCH(Places!J$1,Hosts!$A$1:$M$1,0))</f>
        <v>No</v>
      </c>
      <c r="K3577">
        <v>8</v>
      </c>
      <c r="L3577" t="str">
        <f>VLOOKUP($K3577,Neighborhoods!$A:$C,2,0)</f>
        <v>Brooklyn</v>
      </c>
      <c r="M3577" t="str">
        <f>VLOOKUP($K3577,Neighborhoods!$A:$C,3,0)</f>
        <v>Bushwick</v>
      </c>
      <c r="N3577" t="str">
        <f>INDEX(Neighborhoods!$A:$C, MATCH(Places!$K3577,Neighborhoods!$A:$A,0), MATCH(Places!N$1,Neighborhoods!$A$1:$C$1,0))</f>
        <v>Brooklyn</v>
      </c>
      <c r="O3577" t="str">
        <f>INDEX(Neighborhoods!$A:$C, MATCH(Places!$K3577,Neighborhoods!$A:$A,0), MATCH(Places!O$1,Neighborhoods!$A$1:$C$1,0))</f>
        <v>Bushwick</v>
      </c>
      <c r="P3577" t="s">
        <v>11822</v>
      </c>
      <c r="Q3577" t="str">
        <f t="shared" si="220"/>
        <v>No</v>
      </c>
      <c r="R3577">
        <v>10</v>
      </c>
      <c r="S3577" t="str">
        <f t="shared" si="221"/>
        <v>Large</v>
      </c>
      <c r="T3577" s="50">
        <v>269</v>
      </c>
      <c r="U3577" s="70">
        <f t="shared" si="222"/>
        <v>0.04</v>
      </c>
      <c r="V3577" s="52">
        <v>4.6399999999999997</v>
      </c>
      <c r="W3577" s="52" t="str" cm="1">
        <f t="array" ref="W3577">_xlfn.SWITCH(ROUND(V3577,0),5,"Excellent",4,"Good",3,"Ok","Bad")</f>
        <v>Excellent</v>
      </c>
      <c r="X3577">
        <v>69</v>
      </c>
      <c r="Y3577" t="str">
        <f t="shared" si="223"/>
        <v>No</v>
      </c>
      <c r="Z3577" s="68">
        <v>43219</v>
      </c>
      <c r="AA3577" s="68">
        <v>43899</v>
      </c>
      <c r="AB3577">
        <v>360</v>
      </c>
      <c r="AC3577" t="s">
        <v>15615</v>
      </c>
    </row>
    <row r="3578" spans="1:29" x14ac:dyDescent="0.3">
      <c r="A3578" t="s">
        <v>14444</v>
      </c>
      <c r="B3578">
        <v>2437</v>
      </c>
      <c r="C3578" t="str">
        <f>VLOOKUP($B3578,Hosts!$A:$M,10,0)</f>
        <v>Within a few hours</v>
      </c>
      <c r="D3578" s="70">
        <f>VLOOKUP($B3578,Hosts!$A:$M,11,0)</f>
        <v>0.75</v>
      </c>
      <c r="E3578" s="70">
        <f>VLOOKUP($B3578,Hosts!$A:$M,12,0)</f>
        <v>0.63</v>
      </c>
      <c r="F3578" t="str">
        <f>VLOOKUP($B3578,Hosts!$A:$M,13,0)</f>
        <v>No</v>
      </c>
      <c r="G3578" t="str">
        <f>INDEX(Hosts!$A:$M, MATCH(Places!$B3578,Hosts!$A:$A,0), MATCH(Places!G$1,Hosts!$A$1:$M$1,0))</f>
        <v>Within a few hours</v>
      </c>
      <c r="H3578" s="70">
        <f>INDEX(Hosts!$A:$M, MATCH(Places!$B3578,Hosts!$A:$A,0), MATCH(Places!H$1,Hosts!$A$1:$M$1,0))</f>
        <v>0.75</v>
      </c>
      <c r="I3578" s="70">
        <f>INDEX(Hosts!$A:$M, MATCH(Places!$B3578,Hosts!$A:$A,0), MATCH(Places!I$1,Hosts!$A$1:$M$1,0))</f>
        <v>0.63</v>
      </c>
      <c r="J3578" t="str">
        <f>INDEX(Hosts!$A:$M, MATCH(Places!$B3578,Hosts!$A:$A,0), MATCH(Places!J$1,Hosts!$A$1:$M$1,0))</f>
        <v>No</v>
      </c>
      <c r="K3578">
        <v>20</v>
      </c>
      <c r="L3578" t="str">
        <f>VLOOKUP($K3578,Neighborhoods!$A:$C,2,0)</f>
        <v>Manhattan</v>
      </c>
      <c r="M3578" t="str">
        <f>VLOOKUP($K3578,Neighborhoods!$A:$C,3,0)</f>
        <v>Upper West Side</v>
      </c>
      <c r="N3578" t="str">
        <f>INDEX(Neighborhoods!$A:$C, MATCH(Places!$K3578,Neighborhoods!$A:$A,0), MATCH(Places!N$1,Neighborhoods!$A$1:$C$1,0))</f>
        <v>Manhattan</v>
      </c>
      <c r="O3578" t="str">
        <f>INDEX(Neighborhoods!$A:$C, MATCH(Places!$K3578,Neighborhoods!$A:$A,0), MATCH(Places!O$1,Neighborhoods!$A$1:$C$1,0))</f>
        <v>Upper West Side</v>
      </c>
      <c r="P3578" t="s">
        <v>11822</v>
      </c>
      <c r="Q3578" t="str">
        <f t="shared" si="220"/>
        <v>No</v>
      </c>
      <c r="R3578">
        <v>2</v>
      </c>
      <c r="S3578" t="str">
        <f t="shared" si="221"/>
        <v>Small</v>
      </c>
      <c r="T3578" s="50">
        <v>134</v>
      </c>
      <c r="U3578" s="70">
        <f t="shared" si="222"/>
        <v>0.03</v>
      </c>
      <c r="V3578" s="52">
        <v>4.7699999999999996</v>
      </c>
      <c r="W3578" s="52" t="str" cm="1">
        <f t="array" ref="W3578">_xlfn.SWITCH(ROUND(V3578,0),5,"Excellent",4,"Good",3,"Ok","Bad")</f>
        <v>Excellent</v>
      </c>
      <c r="X3578">
        <v>26</v>
      </c>
      <c r="Y3578" t="str">
        <f t="shared" si="223"/>
        <v>No</v>
      </c>
      <c r="Z3578" s="68">
        <v>43311</v>
      </c>
      <c r="AA3578" s="68">
        <v>43887</v>
      </c>
      <c r="AB3578">
        <v>122</v>
      </c>
      <c r="AC3578" t="s">
        <v>15615</v>
      </c>
    </row>
    <row r="3579" spans="1:29" x14ac:dyDescent="0.3">
      <c r="A3579" t="s">
        <v>2586</v>
      </c>
      <c r="B3579">
        <v>3527</v>
      </c>
      <c r="C3579" t="str">
        <f>VLOOKUP($B3579,Hosts!$A:$M,10,0)</f>
        <v>Within an hour</v>
      </c>
      <c r="D3579" s="70">
        <f>VLOOKUP($B3579,Hosts!$A:$M,11,0)</f>
        <v>1</v>
      </c>
      <c r="E3579" s="70">
        <f>VLOOKUP($B3579,Hosts!$A:$M,12,0)</f>
        <v>0.95</v>
      </c>
      <c r="F3579" t="str">
        <f>VLOOKUP($B3579,Hosts!$A:$M,13,0)</f>
        <v>Yes</v>
      </c>
      <c r="G3579" t="str">
        <f>INDEX(Hosts!$A:$M, MATCH(Places!$B3579,Hosts!$A:$A,0), MATCH(Places!G$1,Hosts!$A$1:$M$1,0))</f>
        <v>Within an hour</v>
      </c>
      <c r="H3579" s="70">
        <f>INDEX(Hosts!$A:$M, MATCH(Places!$B3579,Hosts!$A:$A,0), MATCH(Places!H$1,Hosts!$A$1:$M$1,0))</f>
        <v>1</v>
      </c>
      <c r="I3579" s="70">
        <f>INDEX(Hosts!$A:$M, MATCH(Places!$B3579,Hosts!$A:$A,0), MATCH(Places!I$1,Hosts!$A$1:$M$1,0))</f>
        <v>0.95</v>
      </c>
      <c r="J3579" t="str">
        <f>INDEX(Hosts!$A:$M, MATCH(Places!$B3579,Hosts!$A:$A,0), MATCH(Places!J$1,Hosts!$A$1:$M$1,0))</f>
        <v>Yes</v>
      </c>
      <c r="K3579">
        <v>9</v>
      </c>
      <c r="L3579" t="str">
        <f>VLOOKUP($K3579,Neighborhoods!$A:$C,2,0)</f>
        <v>Brooklyn</v>
      </c>
      <c r="M3579" t="str">
        <f>VLOOKUP($K3579,Neighborhoods!$A:$C,3,0)</f>
        <v>Crown Heights</v>
      </c>
      <c r="N3579" t="str">
        <f>INDEX(Neighborhoods!$A:$C, MATCH(Places!$K3579,Neighborhoods!$A:$A,0), MATCH(Places!N$1,Neighborhoods!$A$1:$C$1,0))</f>
        <v>Brooklyn</v>
      </c>
      <c r="O3579" t="str">
        <f>INDEX(Neighborhoods!$A:$C, MATCH(Places!$K3579,Neighborhoods!$A:$A,0), MATCH(Places!O$1,Neighborhoods!$A$1:$C$1,0))</f>
        <v>Crown Heights</v>
      </c>
      <c r="P3579" t="s">
        <v>1</v>
      </c>
      <c r="Q3579" t="str">
        <f t="shared" si="220"/>
        <v>Yes</v>
      </c>
      <c r="R3579">
        <v>2</v>
      </c>
      <c r="S3579" t="str">
        <f t="shared" si="221"/>
        <v>Small</v>
      </c>
      <c r="T3579" s="50">
        <v>89</v>
      </c>
      <c r="U3579" s="70">
        <f t="shared" si="222"/>
        <v>0.03</v>
      </c>
      <c r="V3579" s="52">
        <v>5</v>
      </c>
      <c r="W3579" s="52" t="str" cm="1">
        <f t="array" ref="W3579">_xlfn.SWITCH(ROUND(V3579,0),5,"Excellent",4,"Good",3,"Ok","Bad")</f>
        <v>Excellent</v>
      </c>
      <c r="X3579">
        <v>85</v>
      </c>
      <c r="Y3579" t="str">
        <f t="shared" si="223"/>
        <v>No</v>
      </c>
      <c r="Z3579" s="68">
        <v>43226</v>
      </c>
      <c r="AA3579" s="68">
        <v>43899</v>
      </c>
      <c r="AB3579">
        <v>168</v>
      </c>
      <c r="AC3579" t="s">
        <v>15615</v>
      </c>
    </row>
    <row r="3580" spans="1:29" x14ac:dyDescent="0.3">
      <c r="A3580" t="s">
        <v>13416</v>
      </c>
      <c r="B3580">
        <v>2898</v>
      </c>
      <c r="C3580" t="str">
        <f>VLOOKUP($B3580,Hosts!$A:$M,10,0)</f>
        <v>Within a day</v>
      </c>
      <c r="D3580" s="70">
        <f>VLOOKUP($B3580,Hosts!$A:$M,11,0)</f>
        <v>1</v>
      </c>
      <c r="E3580" s="70">
        <f>VLOOKUP($B3580,Hosts!$A:$M,12,0)</f>
        <v>1</v>
      </c>
      <c r="F3580" t="str">
        <f>VLOOKUP($B3580,Hosts!$A:$M,13,0)</f>
        <v>Yes</v>
      </c>
      <c r="G3580" t="str">
        <f>INDEX(Hosts!$A:$M, MATCH(Places!$B3580,Hosts!$A:$A,0), MATCH(Places!G$1,Hosts!$A$1:$M$1,0))</f>
        <v>Within a day</v>
      </c>
      <c r="H3580" s="70">
        <f>INDEX(Hosts!$A:$M, MATCH(Places!$B3580,Hosts!$A:$A,0), MATCH(Places!H$1,Hosts!$A$1:$M$1,0))</f>
        <v>1</v>
      </c>
      <c r="I3580" s="70">
        <f>INDEX(Hosts!$A:$M, MATCH(Places!$B3580,Hosts!$A:$A,0), MATCH(Places!I$1,Hosts!$A$1:$M$1,0))</f>
        <v>1</v>
      </c>
      <c r="J3580" t="str">
        <f>INDEX(Hosts!$A:$M, MATCH(Places!$B3580,Hosts!$A:$A,0), MATCH(Places!J$1,Hosts!$A$1:$M$1,0))</f>
        <v>Yes</v>
      </c>
      <c r="K3580">
        <v>8</v>
      </c>
      <c r="L3580" t="str">
        <f>VLOOKUP($K3580,Neighborhoods!$A:$C,2,0)</f>
        <v>Brooklyn</v>
      </c>
      <c r="M3580" t="str">
        <f>VLOOKUP($K3580,Neighborhoods!$A:$C,3,0)</f>
        <v>Bushwick</v>
      </c>
      <c r="N3580" t="str">
        <f>INDEX(Neighborhoods!$A:$C, MATCH(Places!$K3580,Neighborhoods!$A:$A,0), MATCH(Places!N$1,Neighborhoods!$A$1:$C$1,0))</f>
        <v>Brooklyn</v>
      </c>
      <c r="O3580" t="str">
        <f>INDEX(Neighborhoods!$A:$C, MATCH(Places!$K3580,Neighborhoods!$A:$A,0), MATCH(Places!O$1,Neighborhoods!$A$1:$C$1,0))</f>
        <v>Bushwick</v>
      </c>
      <c r="P3580" t="s">
        <v>1</v>
      </c>
      <c r="Q3580" t="str">
        <f t="shared" si="220"/>
        <v>Yes</v>
      </c>
      <c r="R3580">
        <v>2</v>
      </c>
      <c r="S3580" t="str">
        <f t="shared" si="221"/>
        <v>Small</v>
      </c>
      <c r="T3580" s="50">
        <v>73</v>
      </c>
      <c r="U3580" s="70">
        <f t="shared" si="222"/>
        <v>0.03</v>
      </c>
      <c r="V3580" s="52">
        <v>4.9800000000000004</v>
      </c>
      <c r="W3580" s="52" t="str" cm="1">
        <f t="array" ref="W3580">_xlfn.SWITCH(ROUND(V3580,0),5,"Excellent",4,"Good",3,"Ok","Bad")</f>
        <v>Excellent</v>
      </c>
      <c r="X3580">
        <v>64</v>
      </c>
      <c r="Y3580" t="str">
        <f t="shared" si="223"/>
        <v>No</v>
      </c>
      <c r="Z3580" s="68">
        <v>43226</v>
      </c>
      <c r="AA3580" s="68">
        <v>43896</v>
      </c>
      <c r="AB3580">
        <v>42</v>
      </c>
      <c r="AC3580" t="s">
        <v>15616</v>
      </c>
    </row>
    <row r="3581" spans="1:29" x14ac:dyDescent="0.3">
      <c r="A3581" t="s">
        <v>2587</v>
      </c>
      <c r="B3581">
        <v>2660</v>
      </c>
      <c r="C3581" t="str">
        <f>VLOOKUP($B3581,Hosts!$A:$M,10,0)</f>
        <v>Within a few hours</v>
      </c>
      <c r="D3581" s="70">
        <f>VLOOKUP($B3581,Hosts!$A:$M,11,0)</f>
        <v>1</v>
      </c>
      <c r="E3581" s="70">
        <f>VLOOKUP($B3581,Hosts!$A:$M,12,0)</f>
        <v>0.86</v>
      </c>
      <c r="F3581" t="str">
        <f>VLOOKUP($B3581,Hosts!$A:$M,13,0)</f>
        <v>Yes</v>
      </c>
      <c r="G3581" t="str">
        <f>INDEX(Hosts!$A:$M, MATCH(Places!$B3581,Hosts!$A:$A,0), MATCH(Places!G$1,Hosts!$A$1:$M$1,0))</f>
        <v>Within a few hours</v>
      </c>
      <c r="H3581" s="70">
        <f>INDEX(Hosts!$A:$M, MATCH(Places!$B3581,Hosts!$A:$A,0), MATCH(Places!H$1,Hosts!$A$1:$M$1,0))</f>
        <v>1</v>
      </c>
      <c r="I3581" s="70">
        <f>INDEX(Hosts!$A:$M, MATCH(Places!$B3581,Hosts!$A:$A,0), MATCH(Places!I$1,Hosts!$A$1:$M$1,0))</f>
        <v>0.86</v>
      </c>
      <c r="J3581" t="str">
        <f>INDEX(Hosts!$A:$M, MATCH(Places!$B3581,Hosts!$A:$A,0), MATCH(Places!J$1,Hosts!$A$1:$M$1,0))</f>
        <v>Yes</v>
      </c>
      <c r="K3581">
        <v>8</v>
      </c>
      <c r="L3581" t="str">
        <f>VLOOKUP($K3581,Neighborhoods!$A:$C,2,0)</f>
        <v>Brooklyn</v>
      </c>
      <c r="M3581" t="str">
        <f>VLOOKUP($K3581,Neighborhoods!$A:$C,3,0)</f>
        <v>Bushwick</v>
      </c>
      <c r="N3581" t="str">
        <f>INDEX(Neighborhoods!$A:$C, MATCH(Places!$K3581,Neighborhoods!$A:$A,0), MATCH(Places!N$1,Neighborhoods!$A$1:$C$1,0))</f>
        <v>Brooklyn</v>
      </c>
      <c r="O3581" t="str">
        <f>INDEX(Neighborhoods!$A:$C, MATCH(Places!$K3581,Neighborhoods!$A:$A,0), MATCH(Places!O$1,Neighborhoods!$A$1:$C$1,0))</f>
        <v>Bushwick</v>
      </c>
      <c r="P3581" t="s">
        <v>11822</v>
      </c>
      <c r="Q3581" t="str">
        <f t="shared" si="220"/>
        <v>No</v>
      </c>
      <c r="R3581">
        <v>6</v>
      </c>
      <c r="S3581" t="str">
        <f t="shared" si="221"/>
        <v>Large</v>
      </c>
      <c r="T3581" s="50">
        <v>130</v>
      </c>
      <c r="U3581" s="70">
        <f t="shared" si="222"/>
        <v>0.03</v>
      </c>
      <c r="V3581" s="52">
        <v>4.99</v>
      </c>
      <c r="W3581" s="52" t="str" cm="1">
        <f t="array" ref="W3581">_xlfn.SWITCH(ROUND(V3581,0),5,"Excellent",4,"Good",3,"Ok","Bad")</f>
        <v>Excellent</v>
      </c>
      <c r="X3581">
        <v>73</v>
      </c>
      <c r="Y3581" t="str">
        <f t="shared" si="223"/>
        <v>No</v>
      </c>
      <c r="Z3581" s="68">
        <v>43226</v>
      </c>
      <c r="AA3581" s="68">
        <v>43904</v>
      </c>
      <c r="AB3581">
        <v>349</v>
      </c>
      <c r="AC3581" t="s">
        <v>15615</v>
      </c>
    </row>
    <row r="3582" spans="1:29" x14ac:dyDescent="0.3">
      <c r="A3582" t="s">
        <v>2588</v>
      </c>
      <c r="B3582">
        <v>3250</v>
      </c>
      <c r="C3582" t="str">
        <f>VLOOKUP($B3582,Hosts!$A:$M,10,0)</f>
        <v>Within a day</v>
      </c>
      <c r="D3582" s="70">
        <f>VLOOKUP($B3582,Hosts!$A:$M,11,0)</f>
        <v>1</v>
      </c>
      <c r="E3582" s="70">
        <f>VLOOKUP($B3582,Hosts!$A:$M,12,0)</f>
        <v>0.67</v>
      </c>
      <c r="F3582" t="str">
        <f>VLOOKUP($B3582,Hosts!$A:$M,13,0)</f>
        <v>Yes</v>
      </c>
      <c r="G3582" t="str">
        <f>INDEX(Hosts!$A:$M, MATCH(Places!$B3582,Hosts!$A:$A,0), MATCH(Places!G$1,Hosts!$A$1:$M$1,0))</f>
        <v>Within a day</v>
      </c>
      <c r="H3582" s="70">
        <f>INDEX(Hosts!$A:$M, MATCH(Places!$B3582,Hosts!$A:$A,0), MATCH(Places!H$1,Hosts!$A$1:$M$1,0))</f>
        <v>1</v>
      </c>
      <c r="I3582" s="70">
        <f>INDEX(Hosts!$A:$M, MATCH(Places!$B3582,Hosts!$A:$A,0), MATCH(Places!I$1,Hosts!$A$1:$M$1,0))</f>
        <v>0.67</v>
      </c>
      <c r="J3582" t="str">
        <f>INDEX(Hosts!$A:$M, MATCH(Places!$B3582,Hosts!$A:$A,0), MATCH(Places!J$1,Hosts!$A$1:$M$1,0))</f>
        <v>Yes</v>
      </c>
      <c r="K3582">
        <v>25</v>
      </c>
      <c r="L3582" t="str">
        <f>VLOOKUP($K3582,Neighborhoods!$A:$C,2,0)</f>
        <v>Queens</v>
      </c>
      <c r="M3582" t="str">
        <f>VLOOKUP($K3582,Neighborhoods!$A:$C,3,0)</f>
        <v>Ridgewood</v>
      </c>
      <c r="N3582" t="str">
        <f>INDEX(Neighborhoods!$A:$C, MATCH(Places!$K3582,Neighborhoods!$A:$A,0), MATCH(Places!N$1,Neighborhoods!$A$1:$C$1,0))</f>
        <v>Queens</v>
      </c>
      <c r="O3582" t="str">
        <f>INDEX(Neighborhoods!$A:$C, MATCH(Places!$K3582,Neighborhoods!$A:$A,0), MATCH(Places!O$1,Neighborhoods!$A$1:$C$1,0))</f>
        <v>Ridgewood</v>
      </c>
      <c r="P3582" t="s">
        <v>11822</v>
      </c>
      <c r="Q3582" t="str">
        <f t="shared" si="220"/>
        <v>No</v>
      </c>
      <c r="R3582">
        <v>5</v>
      </c>
      <c r="S3582" t="str">
        <f t="shared" si="221"/>
        <v>Medium</v>
      </c>
      <c r="T3582" s="50">
        <v>100</v>
      </c>
      <c r="U3582" s="70">
        <f t="shared" si="222"/>
        <v>0.03</v>
      </c>
      <c r="V3582" s="52">
        <v>4.74</v>
      </c>
      <c r="W3582" s="52" t="str" cm="1">
        <f t="array" ref="W3582">_xlfn.SWITCH(ROUND(V3582,0),5,"Excellent",4,"Good",3,"Ok","Bad")</f>
        <v>Excellent</v>
      </c>
      <c r="X3582">
        <v>19</v>
      </c>
      <c r="Y3582" t="str">
        <f t="shared" si="223"/>
        <v>No</v>
      </c>
      <c r="Z3582" s="68">
        <v>43229</v>
      </c>
      <c r="AA3582" s="68">
        <v>43689</v>
      </c>
      <c r="AB3582">
        <v>0</v>
      </c>
      <c r="AC3582" t="s">
        <v>15616</v>
      </c>
    </row>
    <row r="3583" spans="1:29" x14ac:dyDescent="0.3">
      <c r="A3583" t="s">
        <v>14309</v>
      </c>
      <c r="B3583">
        <v>2200</v>
      </c>
      <c r="C3583" t="str">
        <f>VLOOKUP($B3583,Hosts!$A:$M,10,0)</f>
        <v>Within an hour</v>
      </c>
      <c r="D3583" s="70">
        <f>VLOOKUP($B3583,Hosts!$A:$M,11,0)</f>
        <v>1</v>
      </c>
      <c r="E3583" s="70">
        <f>VLOOKUP($B3583,Hosts!$A:$M,12,0)</f>
        <v>1</v>
      </c>
      <c r="F3583" t="str">
        <f>VLOOKUP($B3583,Hosts!$A:$M,13,0)</f>
        <v>No</v>
      </c>
      <c r="G3583" t="str">
        <f>INDEX(Hosts!$A:$M, MATCH(Places!$B3583,Hosts!$A:$A,0), MATCH(Places!G$1,Hosts!$A$1:$M$1,0))</f>
        <v>Within an hour</v>
      </c>
      <c r="H3583" s="70">
        <f>INDEX(Hosts!$A:$M, MATCH(Places!$B3583,Hosts!$A:$A,0), MATCH(Places!H$1,Hosts!$A$1:$M$1,0))</f>
        <v>1</v>
      </c>
      <c r="I3583" s="70">
        <f>INDEX(Hosts!$A:$M, MATCH(Places!$B3583,Hosts!$A:$A,0), MATCH(Places!I$1,Hosts!$A$1:$M$1,0))</f>
        <v>1</v>
      </c>
      <c r="J3583" t="str">
        <f>INDEX(Hosts!$A:$M, MATCH(Places!$B3583,Hosts!$A:$A,0), MATCH(Places!J$1,Hosts!$A$1:$M$1,0))</f>
        <v>No</v>
      </c>
      <c r="K3583">
        <v>17</v>
      </c>
      <c r="L3583" t="str">
        <f>VLOOKUP($K3583,Neighborhoods!$A:$C,2,0)</f>
        <v>Manhattan</v>
      </c>
      <c r="M3583" t="str">
        <f>VLOOKUP($K3583,Neighborhoods!$A:$C,3,0)</f>
        <v>Hell's Kitchen</v>
      </c>
      <c r="N3583" t="str">
        <f>INDEX(Neighborhoods!$A:$C, MATCH(Places!$K3583,Neighborhoods!$A:$A,0), MATCH(Places!N$1,Neighborhoods!$A$1:$C$1,0))</f>
        <v>Manhattan</v>
      </c>
      <c r="O3583" t="str">
        <f>INDEX(Neighborhoods!$A:$C, MATCH(Places!$K3583,Neighborhoods!$A:$A,0), MATCH(Places!O$1,Neighborhoods!$A$1:$C$1,0))</f>
        <v>Hell's Kitchen</v>
      </c>
      <c r="P3583" t="s">
        <v>16</v>
      </c>
      <c r="Q3583" t="str">
        <f t="shared" si="220"/>
        <v>Yes</v>
      </c>
      <c r="R3583">
        <v>1</v>
      </c>
      <c r="S3583" t="str">
        <f t="shared" si="221"/>
        <v>Small</v>
      </c>
      <c r="T3583" s="50">
        <v>42.14</v>
      </c>
      <c r="U3583" s="70">
        <f t="shared" si="222"/>
        <v>0.03</v>
      </c>
      <c r="V3583" s="52">
        <v>4.38</v>
      </c>
      <c r="W3583" s="52" t="str" cm="1">
        <f t="array" ref="W3583">_xlfn.SWITCH(ROUND(V3583,0),5,"Excellent",4,"Good",3,"Ok","Bad")</f>
        <v>Good</v>
      </c>
      <c r="X3583">
        <v>144</v>
      </c>
      <c r="Y3583" t="str">
        <f t="shared" si="223"/>
        <v>No</v>
      </c>
      <c r="Z3583" s="68">
        <v>43223</v>
      </c>
      <c r="AA3583" s="68">
        <v>44041</v>
      </c>
      <c r="AB3583">
        <v>172</v>
      </c>
      <c r="AC3583" t="s">
        <v>15616</v>
      </c>
    </row>
    <row r="3584" spans="1:29" x14ac:dyDescent="0.3">
      <c r="A3584" t="s">
        <v>2589</v>
      </c>
      <c r="B3584">
        <v>1519</v>
      </c>
      <c r="C3584" t="str">
        <f>VLOOKUP($B3584,Hosts!$A:$M,10,0)</f>
        <v>Within an hour</v>
      </c>
      <c r="D3584" s="70">
        <f>VLOOKUP($B3584,Hosts!$A:$M,11,0)</f>
        <v>1</v>
      </c>
      <c r="E3584" s="70">
        <f>VLOOKUP($B3584,Hosts!$A:$M,12,0)</f>
        <v>0.96</v>
      </c>
      <c r="F3584" t="str">
        <f>VLOOKUP($B3584,Hosts!$A:$M,13,0)</f>
        <v>Yes</v>
      </c>
      <c r="G3584" t="str">
        <f>INDEX(Hosts!$A:$M, MATCH(Places!$B3584,Hosts!$A:$A,0), MATCH(Places!G$1,Hosts!$A$1:$M$1,0))</f>
        <v>Within an hour</v>
      </c>
      <c r="H3584" s="70">
        <f>INDEX(Hosts!$A:$M, MATCH(Places!$B3584,Hosts!$A:$A,0), MATCH(Places!H$1,Hosts!$A$1:$M$1,0))</f>
        <v>1</v>
      </c>
      <c r="I3584" s="70">
        <f>INDEX(Hosts!$A:$M, MATCH(Places!$B3584,Hosts!$A:$A,0), MATCH(Places!I$1,Hosts!$A$1:$M$1,0))</f>
        <v>0.96</v>
      </c>
      <c r="J3584" t="str">
        <f>INDEX(Hosts!$A:$M, MATCH(Places!$B3584,Hosts!$A:$A,0), MATCH(Places!J$1,Hosts!$A$1:$M$1,0))</f>
        <v>Yes</v>
      </c>
      <c r="K3584">
        <v>15</v>
      </c>
      <c r="L3584" t="str">
        <f>VLOOKUP($K3584,Neighborhoods!$A:$C,2,0)</f>
        <v>Manhattan</v>
      </c>
      <c r="M3584" t="str">
        <f>VLOOKUP($K3584,Neighborhoods!$A:$C,3,0)</f>
        <v>East Village</v>
      </c>
      <c r="N3584" t="str">
        <f>INDEX(Neighborhoods!$A:$C, MATCH(Places!$K3584,Neighborhoods!$A:$A,0), MATCH(Places!N$1,Neighborhoods!$A$1:$C$1,0))</f>
        <v>Manhattan</v>
      </c>
      <c r="O3584" t="str">
        <f>INDEX(Neighborhoods!$A:$C, MATCH(Places!$K3584,Neighborhoods!$A:$A,0), MATCH(Places!O$1,Neighborhoods!$A$1:$C$1,0))</f>
        <v>East Village</v>
      </c>
      <c r="P3584" t="s">
        <v>11822</v>
      </c>
      <c r="Q3584" t="str">
        <f t="shared" si="220"/>
        <v>No</v>
      </c>
      <c r="R3584">
        <v>7</v>
      </c>
      <c r="S3584" t="str">
        <f t="shared" si="221"/>
        <v>Large</v>
      </c>
      <c r="T3584" s="50">
        <v>595</v>
      </c>
      <c r="U3584" s="70">
        <f t="shared" si="222"/>
        <v>0.05</v>
      </c>
      <c r="V3584" s="52">
        <v>4.76</v>
      </c>
      <c r="W3584" s="52" t="str" cm="1">
        <f t="array" ref="W3584">_xlfn.SWITCH(ROUND(V3584,0),5,"Excellent",4,"Good",3,"Ok","Bad")</f>
        <v>Excellent</v>
      </c>
      <c r="X3584">
        <v>74</v>
      </c>
      <c r="Y3584" t="str">
        <f t="shared" si="223"/>
        <v>No</v>
      </c>
      <c r="Z3584" s="68">
        <v>43220</v>
      </c>
      <c r="AA3584" s="68">
        <v>43908</v>
      </c>
      <c r="AB3584">
        <v>179</v>
      </c>
      <c r="AC3584" t="s">
        <v>15615</v>
      </c>
    </row>
    <row r="3585" spans="1:29" x14ac:dyDescent="0.3">
      <c r="A3585" t="s">
        <v>2590</v>
      </c>
      <c r="B3585">
        <v>1882</v>
      </c>
      <c r="C3585" t="str">
        <f>VLOOKUP($B3585,Hosts!$A:$M,10,0)</f>
        <v>Within an hour</v>
      </c>
      <c r="D3585" s="70">
        <f>VLOOKUP($B3585,Hosts!$A:$M,11,0)</f>
        <v>1</v>
      </c>
      <c r="E3585" s="70">
        <f>VLOOKUP($B3585,Hosts!$A:$M,12,0)</f>
        <v>0.91</v>
      </c>
      <c r="F3585" t="str">
        <f>VLOOKUP($B3585,Hosts!$A:$M,13,0)</f>
        <v>Yes</v>
      </c>
      <c r="G3585" t="str">
        <f>INDEX(Hosts!$A:$M, MATCH(Places!$B3585,Hosts!$A:$A,0), MATCH(Places!G$1,Hosts!$A$1:$M$1,0))</f>
        <v>Within an hour</v>
      </c>
      <c r="H3585" s="70">
        <f>INDEX(Hosts!$A:$M, MATCH(Places!$B3585,Hosts!$A:$A,0), MATCH(Places!H$1,Hosts!$A$1:$M$1,0))</f>
        <v>1</v>
      </c>
      <c r="I3585" s="70">
        <f>INDEX(Hosts!$A:$M, MATCH(Places!$B3585,Hosts!$A:$A,0), MATCH(Places!I$1,Hosts!$A$1:$M$1,0))</f>
        <v>0.91</v>
      </c>
      <c r="J3585" t="str">
        <f>INDEX(Hosts!$A:$M, MATCH(Places!$B3585,Hosts!$A:$A,0), MATCH(Places!J$1,Hosts!$A$1:$M$1,0))</f>
        <v>Yes</v>
      </c>
      <c r="K3585">
        <v>23</v>
      </c>
      <c r="L3585" t="str">
        <f>VLOOKUP($K3585,Neighborhoods!$A:$C,2,0)</f>
        <v>Queens</v>
      </c>
      <c r="M3585" t="str">
        <f>VLOOKUP($K3585,Neighborhoods!$A:$C,3,0)</f>
        <v>Jamaica</v>
      </c>
      <c r="N3585" t="str">
        <f>INDEX(Neighborhoods!$A:$C, MATCH(Places!$K3585,Neighborhoods!$A:$A,0), MATCH(Places!N$1,Neighborhoods!$A$1:$C$1,0))</f>
        <v>Queens</v>
      </c>
      <c r="O3585" t="str">
        <f>INDEX(Neighborhoods!$A:$C, MATCH(Places!$K3585,Neighborhoods!$A:$A,0), MATCH(Places!O$1,Neighborhoods!$A$1:$C$1,0))</f>
        <v>Jamaica</v>
      </c>
      <c r="P3585" t="s">
        <v>11822</v>
      </c>
      <c r="Q3585" t="str">
        <f t="shared" si="220"/>
        <v>No</v>
      </c>
      <c r="R3585">
        <v>11</v>
      </c>
      <c r="S3585" t="str">
        <f t="shared" si="221"/>
        <v>Large</v>
      </c>
      <c r="T3585" s="50">
        <v>178</v>
      </c>
      <c r="U3585" s="70">
        <f t="shared" si="222"/>
        <v>0.03</v>
      </c>
      <c r="V3585" s="52">
        <v>4.74</v>
      </c>
      <c r="W3585" s="52" t="str" cm="1">
        <f t="array" ref="W3585">_xlfn.SWITCH(ROUND(V3585,0),5,"Excellent",4,"Good",3,"Ok","Bad")</f>
        <v>Excellent</v>
      </c>
      <c r="X3585">
        <v>31</v>
      </c>
      <c r="Y3585" t="str">
        <f t="shared" si="223"/>
        <v>No</v>
      </c>
      <c r="Z3585" s="68">
        <v>43261</v>
      </c>
      <c r="AA3585" s="68">
        <v>44024</v>
      </c>
      <c r="AB3585">
        <v>7</v>
      </c>
      <c r="AC3585" t="s">
        <v>15615</v>
      </c>
    </row>
    <row r="3586" spans="1:29" x14ac:dyDescent="0.3">
      <c r="A3586" t="s">
        <v>14424</v>
      </c>
      <c r="B3586">
        <v>3524</v>
      </c>
      <c r="C3586" t="str">
        <f>VLOOKUP($B3586,Hosts!$A:$M,10,0)</f>
        <v>Within a few hours</v>
      </c>
      <c r="D3586" s="70">
        <f>VLOOKUP($B3586,Hosts!$A:$M,11,0)</f>
        <v>1</v>
      </c>
      <c r="E3586" s="70">
        <f>VLOOKUP($B3586,Hosts!$A:$M,12,0)</f>
        <v>1</v>
      </c>
      <c r="F3586" t="str">
        <f>VLOOKUP($B3586,Hosts!$A:$M,13,0)</f>
        <v>No</v>
      </c>
      <c r="G3586" t="str">
        <f>INDEX(Hosts!$A:$M, MATCH(Places!$B3586,Hosts!$A:$A,0), MATCH(Places!G$1,Hosts!$A$1:$M$1,0))</f>
        <v>Within a few hours</v>
      </c>
      <c r="H3586" s="70">
        <f>INDEX(Hosts!$A:$M, MATCH(Places!$B3586,Hosts!$A:$A,0), MATCH(Places!H$1,Hosts!$A$1:$M$1,0))</f>
        <v>1</v>
      </c>
      <c r="I3586" s="70">
        <f>INDEX(Hosts!$A:$M, MATCH(Places!$B3586,Hosts!$A:$A,0), MATCH(Places!I$1,Hosts!$A$1:$M$1,0))</f>
        <v>1</v>
      </c>
      <c r="J3586" t="str">
        <f>INDEX(Hosts!$A:$M, MATCH(Places!$B3586,Hosts!$A:$A,0), MATCH(Places!J$1,Hosts!$A$1:$M$1,0))</f>
        <v>No</v>
      </c>
      <c r="K3586">
        <v>8</v>
      </c>
      <c r="L3586" t="str">
        <f>VLOOKUP($K3586,Neighborhoods!$A:$C,2,0)</f>
        <v>Brooklyn</v>
      </c>
      <c r="M3586" t="str">
        <f>VLOOKUP($K3586,Neighborhoods!$A:$C,3,0)</f>
        <v>Bushwick</v>
      </c>
      <c r="N3586" t="str">
        <f>INDEX(Neighborhoods!$A:$C, MATCH(Places!$K3586,Neighborhoods!$A:$A,0), MATCH(Places!N$1,Neighborhoods!$A$1:$C$1,0))</f>
        <v>Brooklyn</v>
      </c>
      <c r="O3586" t="str">
        <f>INDEX(Neighborhoods!$A:$C, MATCH(Places!$K3586,Neighborhoods!$A:$A,0), MATCH(Places!O$1,Neighborhoods!$A$1:$C$1,0))</f>
        <v>Bushwick</v>
      </c>
      <c r="P3586" t="s">
        <v>11822</v>
      </c>
      <c r="Q3586" t="str">
        <f t="shared" si="220"/>
        <v>No</v>
      </c>
      <c r="R3586">
        <v>2</v>
      </c>
      <c r="S3586" t="str">
        <f t="shared" si="221"/>
        <v>Small</v>
      </c>
      <c r="T3586" s="50">
        <v>120</v>
      </c>
      <c r="U3586" s="70">
        <f t="shared" si="222"/>
        <v>0.03</v>
      </c>
      <c r="V3586" s="52">
        <v>4.75</v>
      </c>
      <c r="W3586" s="52" t="str" cm="1">
        <f t="array" ref="W3586">_xlfn.SWITCH(ROUND(V3586,0),5,"Excellent",4,"Good",3,"Ok","Bad")</f>
        <v>Excellent</v>
      </c>
      <c r="X3586">
        <v>59</v>
      </c>
      <c r="Y3586" t="str">
        <f t="shared" si="223"/>
        <v>No</v>
      </c>
      <c r="Z3586" s="68">
        <v>43227</v>
      </c>
      <c r="AA3586" s="68">
        <v>43877</v>
      </c>
      <c r="AB3586">
        <v>74</v>
      </c>
      <c r="AC3586" t="s">
        <v>15615</v>
      </c>
    </row>
    <row r="3587" spans="1:29" x14ac:dyDescent="0.3">
      <c r="A3587" t="s">
        <v>14748</v>
      </c>
      <c r="B3587">
        <v>362</v>
      </c>
      <c r="C3587" t="str">
        <f>VLOOKUP($B3587,Hosts!$A:$M,10,0)</f>
        <v>Within an hour</v>
      </c>
      <c r="D3587" s="70">
        <f>VLOOKUP($B3587,Hosts!$A:$M,11,0)</f>
        <v>1</v>
      </c>
      <c r="E3587" s="70">
        <f>VLOOKUP($B3587,Hosts!$A:$M,12,0)</f>
        <v>0.6</v>
      </c>
      <c r="F3587" t="str">
        <f>VLOOKUP($B3587,Hosts!$A:$M,13,0)</f>
        <v>Yes</v>
      </c>
      <c r="G3587" t="str">
        <f>INDEX(Hosts!$A:$M, MATCH(Places!$B3587,Hosts!$A:$A,0), MATCH(Places!G$1,Hosts!$A$1:$M$1,0))</f>
        <v>Within an hour</v>
      </c>
      <c r="H3587" s="70">
        <f>INDEX(Hosts!$A:$M, MATCH(Places!$B3587,Hosts!$A:$A,0), MATCH(Places!H$1,Hosts!$A$1:$M$1,0))</f>
        <v>1</v>
      </c>
      <c r="I3587" s="70">
        <f>INDEX(Hosts!$A:$M, MATCH(Places!$B3587,Hosts!$A:$A,0), MATCH(Places!I$1,Hosts!$A$1:$M$1,0))</f>
        <v>0.6</v>
      </c>
      <c r="J3587" t="str">
        <f>INDEX(Hosts!$A:$M, MATCH(Places!$B3587,Hosts!$A:$A,0), MATCH(Places!J$1,Hosts!$A$1:$M$1,0))</f>
        <v>Yes</v>
      </c>
      <c r="K3587">
        <v>16</v>
      </c>
      <c r="L3587" t="str">
        <f>VLOOKUP($K3587,Neighborhoods!$A:$C,2,0)</f>
        <v>Manhattan</v>
      </c>
      <c r="M3587" t="str">
        <f>VLOOKUP($K3587,Neighborhoods!$A:$C,3,0)</f>
        <v>Harlem</v>
      </c>
      <c r="N3587" t="str">
        <f>INDEX(Neighborhoods!$A:$C, MATCH(Places!$K3587,Neighborhoods!$A:$A,0), MATCH(Places!N$1,Neighborhoods!$A$1:$C$1,0))</f>
        <v>Manhattan</v>
      </c>
      <c r="O3587" t="str">
        <f>INDEX(Neighborhoods!$A:$C, MATCH(Places!$K3587,Neighborhoods!$A:$A,0), MATCH(Places!O$1,Neighborhoods!$A$1:$C$1,0))</f>
        <v>Harlem</v>
      </c>
      <c r="P3587" t="s">
        <v>1</v>
      </c>
      <c r="Q3587" t="str">
        <f t="shared" ref="Q3587:Q3650" si="224">IF(OR(P3587="Private room",P3587="Shared room"),"Yes","No")</f>
        <v>Yes</v>
      </c>
      <c r="R3587">
        <v>2</v>
      </c>
      <c r="S3587" t="str">
        <f t="shared" ref="S3587:S3650" si="225">IF(R3587&lt;=2,"Small",IF(R3587&lt;=5,"Medium","Large"))</f>
        <v>Small</v>
      </c>
      <c r="T3587" s="50">
        <v>70</v>
      </c>
      <c r="U3587" s="70">
        <f t="shared" ref="U3587:U3650" si="226">VLOOKUP($T3587,$AF$1:$AG$5,2)</f>
        <v>0.03</v>
      </c>
      <c r="V3587" s="52">
        <v>4.8</v>
      </c>
      <c r="W3587" s="52" t="str" cm="1">
        <f t="array" ref="W3587">_xlfn.SWITCH(ROUND(V3587,0),5,"Excellent",4,"Good",3,"Ok","Bad")</f>
        <v>Excellent</v>
      </c>
      <c r="X3587">
        <v>5</v>
      </c>
      <c r="Y3587" t="str">
        <f t="shared" ref="Y3587:Y3650" si="227">IF(AND(V3587&gt;4.8,X3587&gt;100),"Yes","No")</f>
        <v>No</v>
      </c>
      <c r="Z3587" s="68">
        <v>43312</v>
      </c>
      <c r="AA3587" s="68">
        <v>43695</v>
      </c>
      <c r="AB3587">
        <v>365</v>
      </c>
      <c r="AC3587" t="s">
        <v>15615</v>
      </c>
    </row>
    <row r="3588" spans="1:29" x14ac:dyDescent="0.3">
      <c r="A3588" t="s">
        <v>15095</v>
      </c>
      <c r="B3588">
        <v>3237</v>
      </c>
      <c r="C3588" t="str">
        <f>VLOOKUP($B3588,Hosts!$A:$M,10,0)</f>
        <v>Within an hour</v>
      </c>
      <c r="D3588" s="70">
        <f>VLOOKUP($B3588,Hosts!$A:$M,11,0)</f>
        <v>1</v>
      </c>
      <c r="E3588" s="70">
        <f>VLOOKUP($B3588,Hosts!$A:$M,12,0)</f>
        <v>0.98</v>
      </c>
      <c r="F3588" t="str">
        <f>VLOOKUP($B3588,Hosts!$A:$M,13,0)</f>
        <v>Yes</v>
      </c>
      <c r="G3588" t="str">
        <f>INDEX(Hosts!$A:$M, MATCH(Places!$B3588,Hosts!$A:$A,0), MATCH(Places!G$1,Hosts!$A$1:$M$1,0))</f>
        <v>Within an hour</v>
      </c>
      <c r="H3588" s="70">
        <f>INDEX(Hosts!$A:$M, MATCH(Places!$B3588,Hosts!$A:$A,0), MATCH(Places!H$1,Hosts!$A$1:$M$1,0))</f>
        <v>1</v>
      </c>
      <c r="I3588" s="70">
        <f>INDEX(Hosts!$A:$M, MATCH(Places!$B3588,Hosts!$A:$A,0), MATCH(Places!I$1,Hosts!$A$1:$M$1,0))</f>
        <v>0.98</v>
      </c>
      <c r="J3588" t="str">
        <f>INDEX(Hosts!$A:$M, MATCH(Places!$B3588,Hosts!$A:$A,0), MATCH(Places!J$1,Hosts!$A$1:$M$1,0))</f>
        <v>Yes</v>
      </c>
      <c r="K3588">
        <v>25</v>
      </c>
      <c r="L3588" t="str">
        <f>VLOOKUP($K3588,Neighborhoods!$A:$C,2,0)</f>
        <v>Queens</v>
      </c>
      <c r="M3588" t="str">
        <f>VLOOKUP($K3588,Neighborhoods!$A:$C,3,0)</f>
        <v>Ridgewood</v>
      </c>
      <c r="N3588" t="str">
        <f>INDEX(Neighborhoods!$A:$C, MATCH(Places!$K3588,Neighborhoods!$A:$A,0), MATCH(Places!N$1,Neighborhoods!$A$1:$C$1,0))</f>
        <v>Queens</v>
      </c>
      <c r="O3588" t="str">
        <f>INDEX(Neighborhoods!$A:$C, MATCH(Places!$K3588,Neighborhoods!$A:$A,0), MATCH(Places!O$1,Neighborhoods!$A$1:$C$1,0))</f>
        <v>Ridgewood</v>
      </c>
      <c r="P3588" t="s">
        <v>1</v>
      </c>
      <c r="Q3588" t="str">
        <f t="shared" si="224"/>
        <v>Yes</v>
      </c>
      <c r="R3588">
        <v>3</v>
      </c>
      <c r="S3588" t="str">
        <f t="shared" si="225"/>
        <v>Medium</v>
      </c>
      <c r="T3588" s="50">
        <v>42</v>
      </c>
      <c r="U3588" s="70">
        <f t="shared" si="226"/>
        <v>0.03</v>
      </c>
      <c r="V3588" s="52">
        <v>4.8899999999999997</v>
      </c>
      <c r="W3588" s="52" t="str" cm="1">
        <f t="array" ref="W3588">_xlfn.SWITCH(ROUND(V3588,0),5,"Excellent",4,"Good",3,"Ok","Bad")</f>
        <v>Excellent</v>
      </c>
      <c r="X3588">
        <v>35</v>
      </c>
      <c r="Y3588" t="str">
        <f t="shared" si="227"/>
        <v>No</v>
      </c>
      <c r="Z3588" s="68">
        <v>43328</v>
      </c>
      <c r="AA3588" s="68">
        <v>44037</v>
      </c>
      <c r="AB3588">
        <v>175</v>
      </c>
      <c r="AC3588" t="s">
        <v>15615</v>
      </c>
    </row>
    <row r="3589" spans="1:29" x14ac:dyDescent="0.3">
      <c r="A3589" t="s">
        <v>2591</v>
      </c>
      <c r="B3589">
        <v>1025</v>
      </c>
      <c r="C3589" t="str">
        <f>VLOOKUP($B3589,Hosts!$A:$M,10,0)</f>
        <v>Within an hour</v>
      </c>
      <c r="D3589" s="70">
        <f>VLOOKUP($B3589,Hosts!$A:$M,11,0)</f>
        <v>1</v>
      </c>
      <c r="E3589" s="70">
        <f>VLOOKUP($B3589,Hosts!$A:$M,12,0)</f>
        <v>1</v>
      </c>
      <c r="F3589" t="str">
        <f>VLOOKUP($B3589,Hosts!$A:$M,13,0)</f>
        <v>No</v>
      </c>
      <c r="G3589" t="str">
        <f>INDEX(Hosts!$A:$M, MATCH(Places!$B3589,Hosts!$A:$A,0), MATCH(Places!G$1,Hosts!$A$1:$M$1,0))</f>
        <v>Within an hour</v>
      </c>
      <c r="H3589" s="70">
        <f>INDEX(Hosts!$A:$M, MATCH(Places!$B3589,Hosts!$A:$A,0), MATCH(Places!H$1,Hosts!$A$1:$M$1,0))</f>
        <v>1</v>
      </c>
      <c r="I3589" s="70">
        <f>INDEX(Hosts!$A:$M, MATCH(Places!$B3589,Hosts!$A:$A,0), MATCH(Places!I$1,Hosts!$A$1:$M$1,0))</f>
        <v>1</v>
      </c>
      <c r="J3589" t="str">
        <f>INDEX(Hosts!$A:$M, MATCH(Places!$B3589,Hosts!$A:$A,0), MATCH(Places!J$1,Hosts!$A$1:$M$1,0))</f>
        <v>No</v>
      </c>
      <c r="K3589">
        <v>19</v>
      </c>
      <c r="L3589" t="str">
        <f>VLOOKUP($K3589,Neighborhoods!$A:$C,2,0)</f>
        <v>Manhattan</v>
      </c>
      <c r="M3589" t="str">
        <f>VLOOKUP($K3589,Neighborhoods!$A:$C,3,0)</f>
        <v>Upper East Side</v>
      </c>
      <c r="N3589" t="str">
        <f>INDEX(Neighborhoods!$A:$C, MATCH(Places!$K3589,Neighborhoods!$A:$A,0), MATCH(Places!N$1,Neighborhoods!$A$1:$C$1,0))</f>
        <v>Manhattan</v>
      </c>
      <c r="O3589" t="str">
        <f>INDEX(Neighborhoods!$A:$C, MATCH(Places!$K3589,Neighborhoods!$A:$A,0), MATCH(Places!O$1,Neighborhoods!$A$1:$C$1,0))</f>
        <v>Upper East Side</v>
      </c>
      <c r="P3589" t="s">
        <v>11822</v>
      </c>
      <c r="Q3589" t="str">
        <f t="shared" si="224"/>
        <v>No</v>
      </c>
      <c r="R3589">
        <v>2</v>
      </c>
      <c r="S3589" t="str">
        <f t="shared" si="225"/>
        <v>Small</v>
      </c>
      <c r="T3589" s="50">
        <v>145</v>
      </c>
      <c r="U3589" s="70">
        <f t="shared" si="226"/>
        <v>0.03</v>
      </c>
      <c r="V3589" s="52">
        <v>4.74</v>
      </c>
      <c r="W3589" s="52" t="str" cm="1">
        <f t="array" ref="W3589">_xlfn.SWITCH(ROUND(V3589,0),5,"Excellent",4,"Good",3,"Ok","Bad")</f>
        <v>Excellent</v>
      </c>
      <c r="X3589">
        <v>42</v>
      </c>
      <c r="Y3589" t="str">
        <f t="shared" si="227"/>
        <v>No</v>
      </c>
      <c r="Z3589" s="68">
        <v>43232</v>
      </c>
      <c r="AA3589" s="68">
        <v>43833</v>
      </c>
      <c r="AB3589">
        <v>244</v>
      </c>
      <c r="AC3589" t="s">
        <v>15616</v>
      </c>
    </row>
    <row r="3590" spans="1:29" x14ac:dyDescent="0.3">
      <c r="A3590" t="s">
        <v>13200</v>
      </c>
      <c r="B3590">
        <v>918</v>
      </c>
      <c r="C3590" t="str">
        <f>VLOOKUP($B3590,Hosts!$A:$M,10,0)</f>
        <v>Within a few hours</v>
      </c>
      <c r="D3590" s="70">
        <f>VLOOKUP($B3590,Hosts!$A:$M,11,0)</f>
        <v>0.83</v>
      </c>
      <c r="E3590" s="70">
        <f>VLOOKUP($B3590,Hosts!$A:$M,12,0)</f>
        <v>0.4</v>
      </c>
      <c r="F3590" t="str">
        <f>VLOOKUP($B3590,Hosts!$A:$M,13,0)</f>
        <v>No</v>
      </c>
      <c r="G3590" t="str">
        <f>INDEX(Hosts!$A:$M, MATCH(Places!$B3590,Hosts!$A:$A,0), MATCH(Places!G$1,Hosts!$A$1:$M$1,0))</f>
        <v>Within a few hours</v>
      </c>
      <c r="H3590" s="70">
        <f>INDEX(Hosts!$A:$M, MATCH(Places!$B3590,Hosts!$A:$A,0), MATCH(Places!H$1,Hosts!$A$1:$M$1,0))</f>
        <v>0.83</v>
      </c>
      <c r="I3590" s="70">
        <f>INDEX(Hosts!$A:$M, MATCH(Places!$B3590,Hosts!$A:$A,0), MATCH(Places!I$1,Hosts!$A$1:$M$1,0))</f>
        <v>0.4</v>
      </c>
      <c r="J3590" t="str">
        <f>INDEX(Hosts!$A:$M, MATCH(Places!$B3590,Hosts!$A:$A,0), MATCH(Places!J$1,Hosts!$A$1:$M$1,0))</f>
        <v>No</v>
      </c>
      <c r="K3590">
        <v>7</v>
      </c>
      <c r="L3590" t="str">
        <f>VLOOKUP($K3590,Neighborhoods!$A:$C,2,0)</f>
        <v>Brooklyn</v>
      </c>
      <c r="M3590" t="str">
        <f>VLOOKUP($K3590,Neighborhoods!$A:$C,3,0)</f>
        <v>Bedford-Stuyvesant</v>
      </c>
      <c r="N3590" t="str">
        <f>INDEX(Neighborhoods!$A:$C, MATCH(Places!$K3590,Neighborhoods!$A:$A,0), MATCH(Places!N$1,Neighborhoods!$A$1:$C$1,0))</f>
        <v>Brooklyn</v>
      </c>
      <c r="O3590" t="str">
        <f>INDEX(Neighborhoods!$A:$C, MATCH(Places!$K3590,Neighborhoods!$A:$A,0), MATCH(Places!O$1,Neighborhoods!$A$1:$C$1,0))</f>
        <v>Bedford-Stuyvesant</v>
      </c>
      <c r="P3590" t="s">
        <v>11822</v>
      </c>
      <c r="Q3590" t="str">
        <f t="shared" si="224"/>
        <v>No</v>
      </c>
      <c r="R3590">
        <v>4</v>
      </c>
      <c r="S3590" t="str">
        <f t="shared" si="225"/>
        <v>Medium</v>
      </c>
      <c r="T3590" s="50">
        <v>200</v>
      </c>
      <c r="U3590" s="70">
        <f t="shared" si="226"/>
        <v>0.04</v>
      </c>
      <c r="V3590" s="52">
        <v>4.83</v>
      </c>
      <c r="W3590" s="52" t="str" cm="1">
        <f t="array" ref="W3590">_xlfn.SWITCH(ROUND(V3590,0),5,"Excellent",4,"Good",3,"Ok","Bad")</f>
        <v>Excellent</v>
      </c>
      <c r="X3590">
        <v>6</v>
      </c>
      <c r="Y3590" t="str">
        <f t="shared" si="227"/>
        <v>No</v>
      </c>
      <c r="Z3590" s="68">
        <v>43237</v>
      </c>
      <c r="AA3590" s="68">
        <v>43831</v>
      </c>
      <c r="AB3590">
        <v>0</v>
      </c>
      <c r="AC3590" t="s">
        <v>15616</v>
      </c>
    </row>
    <row r="3591" spans="1:29" x14ac:dyDescent="0.3">
      <c r="A3591" t="s">
        <v>2592</v>
      </c>
      <c r="B3591">
        <v>3123</v>
      </c>
      <c r="C3591" t="str">
        <f>VLOOKUP($B3591,Hosts!$A:$M,10,0)</f>
        <v>A few days or more</v>
      </c>
      <c r="D3591" s="70">
        <f>VLOOKUP($B3591,Hosts!$A:$M,11,0)</f>
        <v>0.33</v>
      </c>
      <c r="E3591" s="70">
        <f>VLOOKUP($B3591,Hosts!$A:$M,12,0)</f>
        <v>0.48</v>
      </c>
      <c r="F3591" t="str">
        <f>VLOOKUP($B3591,Hosts!$A:$M,13,0)</f>
        <v>No</v>
      </c>
      <c r="G3591" t="str">
        <f>INDEX(Hosts!$A:$M, MATCH(Places!$B3591,Hosts!$A:$A,0), MATCH(Places!G$1,Hosts!$A$1:$M$1,0))</f>
        <v>A few days or more</v>
      </c>
      <c r="H3591" s="70">
        <f>INDEX(Hosts!$A:$M, MATCH(Places!$B3591,Hosts!$A:$A,0), MATCH(Places!H$1,Hosts!$A$1:$M$1,0))</f>
        <v>0.33</v>
      </c>
      <c r="I3591" s="70">
        <f>INDEX(Hosts!$A:$M, MATCH(Places!$B3591,Hosts!$A:$A,0), MATCH(Places!I$1,Hosts!$A$1:$M$1,0))</f>
        <v>0.48</v>
      </c>
      <c r="J3591" t="str">
        <f>INDEX(Hosts!$A:$M, MATCH(Places!$B3591,Hosts!$A:$A,0), MATCH(Places!J$1,Hosts!$A$1:$M$1,0))</f>
        <v>No</v>
      </c>
      <c r="K3591">
        <v>16</v>
      </c>
      <c r="L3591" t="str">
        <f>VLOOKUP($K3591,Neighborhoods!$A:$C,2,0)</f>
        <v>Manhattan</v>
      </c>
      <c r="M3591" t="str">
        <f>VLOOKUP($K3591,Neighborhoods!$A:$C,3,0)</f>
        <v>Harlem</v>
      </c>
      <c r="N3591" t="str">
        <f>INDEX(Neighborhoods!$A:$C, MATCH(Places!$K3591,Neighborhoods!$A:$A,0), MATCH(Places!N$1,Neighborhoods!$A$1:$C$1,0))</f>
        <v>Manhattan</v>
      </c>
      <c r="O3591" t="str">
        <f>INDEX(Neighborhoods!$A:$C, MATCH(Places!$K3591,Neighborhoods!$A:$A,0), MATCH(Places!O$1,Neighborhoods!$A$1:$C$1,0))</f>
        <v>Harlem</v>
      </c>
      <c r="P3591" t="s">
        <v>11822</v>
      </c>
      <c r="Q3591" t="str">
        <f t="shared" si="224"/>
        <v>No</v>
      </c>
      <c r="R3591">
        <v>4</v>
      </c>
      <c r="S3591" t="str">
        <f t="shared" si="225"/>
        <v>Medium</v>
      </c>
      <c r="T3591" s="50">
        <v>115</v>
      </c>
      <c r="U3591" s="70">
        <f t="shared" si="226"/>
        <v>0.03</v>
      </c>
      <c r="V3591" s="52">
        <v>4.63</v>
      </c>
      <c r="W3591" s="52" t="str" cm="1">
        <f t="array" ref="W3591">_xlfn.SWITCH(ROUND(V3591,0),5,"Excellent",4,"Good",3,"Ok","Bad")</f>
        <v>Excellent</v>
      </c>
      <c r="X3591">
        <v>35</v>
      </c>
      <c r="Y3591" t="str">
        <f t="shared" si="227"/>
        <v>No</v>
      </c>
      <c r="Z3591" s="68">
        <v>43296</v>
      </c>
      <c r="AA3591" s="68">
        <v>43932</v>
      </c>
      <c r="AB3591">
        <v>365</v>
      </c>
      <c r="AC3591" t="s">
        <v>15615</v>
      </c>
    </row>
    <row r="3592" spans="1:29" x14ac:dyDescent="0.3">
      <c r="A3592" t="s">
        <v>2593</v>
      </c>
      <c r="B3592">
        <v>3531</v>
      </c>
      <c r="C3592" t="str">
        <f>VLOOKUP($B3592,Hosts!$A:$M,10,0)</f>
        <v>Within a few hours</v>
      </c>
      <c r="D3592" s="70">
        <f>VLOOKUP($B3592,Hosts!$A:$M,11,0)</f>
        <v>1</v>
      </c>
      <c r="E3592" s="70">
        <f>VLOOKUP($B3592,Hosts!$A:$M,12,0)</f>
        <v>0.54</v>
      </c>
      <c r="F3592" t="str">
        <f>VLOOKUP($B3592,Hosts!$A:$M,13,0)</f>
        <v>Yes</v>
      </c>
      <c r="G3592" t="str">
        <f>INDEX(Hosts!$A:$M, MATCH(Places!$B3592,Hosts!$A:$A,0), MATCH(Places!G$1,Hosts!$A$1:$M$1,0))</f>
        <v>Within a few hours</v>
      </c>
      <c r="H3592" s="70">
        <f>INDEX(Hosts!$A:$M, MATCH(Places!$B3592,Hosts!$A:$A,0), MATCH(Places!H$1,Hosts!$A$1:$M$1,0))</f>
        <v>1</v>
      </c>
      <c r="I3592" s="70">
        <f>INDEX(Hosts!$A:$M, MATCH(Places!$B3592,Hosts!$A:$A,0), MATCH(Places!I$1,Hosts!$A$1:$M$1,0))</f>
        <v>0.54</v>
      </c>
      <c r="J3592" t="str">
        <f>INDEX(Hosts!$A:$M, MATCH(Places!$B3592,Hosts!$A:$A,0), MATCH(Places!J$1,Hosts!$A$1:$M$1,0))</f>
        <v>Yes</v>
      </c>
      <c r="K3592">
        <v>8</v>
      </c>
      <c r="L3592" t="str">
        <f>VLOOKUP($K3592,Neighborhoods!$A:$C,2,0)</f>
        <v>Brooklyn</v>
      </c>
      <c r="M3592" t="str">
        <f>VLOOKUP($K3592,Neighborhoods!$A:$C,3,0)</f>
        <v>Bushwick</v>
      </c>
      <c r="N3592" t="str">
        <f>INDEX(Neighborhoods!$A:$C, MATCH(Places!$K3592,Neighborhoods!$A:$A,0), MATCH(Places!N$1,Neighborhoods!$A$1:$C$1,0))</f>
        <v>Brooklyn</v>
      </c>
      <c r="O3592" t="str">
        <f>INDEX(Neighborhoods!$A:$C, MATCH(Places!$K3592,Neighborhoods!$A:$A,0), MATCH(Places!O$1,Neighborhoods!$A$1:$C$1,0))</f>
        <v>Bushwick</v>
      </c>
      <c r="P3592" t="s">
        <v>11822</v>
      </c>
      <c r="Q3592" t="str">
        <f t="shared" si="224"/>
        <v>No</v>
      </c>
      <c r="R3592">
        <v>2</v>
      </c>
      <c r="S3592" t="str">
        <f t="shared" si="225"/>
        <v>Small</v>
      </c>
      <c r="T3592" s="50">
        <v>130</v>
      </c>
      <c r="U3592" s="70">
        <f t="shared" si="226"/>
        <v>0.03</v>
      </c>
      <c r="V3592" s="52">
        <v>4.84</v>
      </c>
      <c r="W3592" s="52" t="str" cm="1">
        <f t="array" ref="W3592">_xlfn.SWITCH(ROUND(V3592,0),5,"Excellent",4,"Good",3,"Ok","Bad")</f>
        <v>Excellent</v>
      </c>
      <c r="X3592">
        <v>37</v>
      </c>
      <c r="Y3592" t="str">
        <f t="shared" si="227"/>
        <v>No</v>
      </c>
      <c r="Z3592" s="68">
        <v>43257</v>
      </c>
      <c r="AA3592" s="68">
        <v>43807</v>
      </c>
      <c r="AB3592">
        <v>345</v>
      </c>
      <c r="AC3592" t="s">
        <v>15615</v>
      </c>
    </row>
    <row r="3593" spans="1:29" x14ac:dyDescent="0.3">
      <c r="A3593" t="s">
        <v>14209</v>
      </c>
      <c r="B3593">
        <v>709</v>
      </c>
      <c r="C3593" t="str">
        <f>VLOOKUP($B3593,Hosts!$A:$M,10,0)</f>
        <v>Within an hour</v>
      </c>
      <c r="D3593" s="70">
        <f>VLOOKUP($B3593,Hosts!$A:$M,11,0)</f>
        <v>1</v>
      </c>
      <c r="E3593" s="70">
        <f>VLOOKUP($B3593,Hosts!$A:$M,12,0)</f>
        <v>1</v>
      </c>
      <c r="F3593" t="str">
        <f>VLOOKUP($B3593,Hosts!$A:$M,13,0)</f>
        <v>No</v>
      </c>
      <c r="G3593" t="str">
        <f>INDEX(Hosts!$A:$M, MATCH(Places!$B3593,Hosts!$A:$A,0), MATCH(Places!G$1,Hosts!$A$1:$M$1,0))</f>
        <v>Within an hour</v>
      </c>
      <c r="H3593" s="70">
        <f>INDEX(Hosts!$A:$M, MATCH(Places!$B3593,Hosts!$A:$A,0), MATCH(Places!H$1,Hosts!$A$1:$M$1,0))</f>
        <v>1</v>
      </c>
      <c r="I3593" s="70">
        <f>INDEX(Hosts!$A:$M, MATCH(Places!$B3593,Hosts!$A:$A,0), MATCH(Places!I$1,Hosts!$A$1:$M$1,0))</f>
        <v>1</v>
      </c>
      <c r="J3593" t="str">
        <f>INDEX(Hosts!$A:$M, MATCH(Places!$B3593,Hosts!$A:$A,0), MATCH(Places!J$1,Hosts!$A$1:$M$1,0))</f>
        <v>No</v>
      </c>
      <c r="K3593">
        <v>11</v>
      </c>
      <c r="L3593" t="str">
        <f>VLOOKUP($K3593,Neighborhoods!$A:$C,2,0)</f>
        <v>Brooklyn</v>
      </c>
      <c r="M3593" t="str">
        <f>VLOOKUP($K3593,Neighborhoods!$A:$C,3,0)</f>
        <v>Greenpoint</v>
      </c>
      <c r="N3593" t="str">
        <f>INDEX(Neighborhoods!$A:$C, MATCH(Places!$K3593,Neighborhoods!$A:$A,0), MATCH(Places!N$1,Neighborhoods!$A$1:$C$1,0))</f>
        <v>Brooklyn</v>
      </c>
      <c r="O3593" t="str">
        <f>INDEX(Neighborhoods!$A:$C, MATCH(Places!$K3593,Neighborhoods!$A:$A,0), MATCH(Places!O$1,Neighborhoods!$A$1:$C$1,0))</f>
        <v>Greenpoint</v>
      </c>
      <c r="P3593" t="s">
        <v>1</v>
      </c>
      <c r="Q3593" t="str">
        <f t="shared" si="224"/>
        <v>Yes</v>
      </c>
      <c r="R3593">
        <v>2</v>
      </c>
      <c r="S3593" t="str">
        <f t="shared" si="225"/>
        <v>Small</v>
      </c>
      <c r="T3593" s="50">
        <v>65</v>
      </c>
      <c r="U3593" s="70">
        <f t="shared" si="226"/>
        <v>0.03</v>
      </c>
      <c r="V3593" s="52">
        <v>4.5</v>
      </c>
      <c r="W3593" s="52" t="str" cm="1">
        <f t="array" ref="W3593">_xlfn.SWITCH(ROUND(V3593,0),5,"Excellent",4,"Good",3,"Ok","Bad")</f>
        <v>Excellent</v>
      </c>
      <c r="X3593">
        <v>40</v>
      </c>
      <c r="Y3593" t="str">
        <f t="shared" si="227"/>
        <v>No</v>
      </c>
      <c r="Z3593" s="68">
        <v>43223</v>
      </c>
      <c r="AA3593" s="68">
        <v>43845</v>
      </c>
      <c r="AB3593">
        <v>23</v>
      </c>
      <c r="AC3593" t="s">
        <v>15616</v>
      </c>
    </row>
    <row r="3594" spans="1:29" x14ac:dyDescent="0.3">
      <c r="A3594" t="s">
        <v>2594</v>
      </c>
      <c r="B3594">
        <v>801</v>
      </c>
      <c r="C3594" t="str">
        <f>VLOOKUP($B3594,Hosts!$A:$M,10,0)</f>
        <v>Within a few hours</v>
      </c>
      <c r="D3594" s="70">
        <f>VLOOKUP($B3594,Hosts!$A:$M,11,0)</f>
        <v>1</v>
      </c>
      <c r="E3594" s="70">
        <f>VLOOKUP($B3594,Hosts!$A:$M,12,0)</f>
        <v>0.91</v>
      </c>
      <c r="F3594" t="str">
        <f>VLOOKUP($B3594,Hosts!$A:$M,13,0)</f>
        <v>No</v>
      </c>
      <c r="G3594" t="str">
        <f>INDEX(Hosts!$A:$M, MATCH(Places!$B3594,Hosts!$A:$A,0), MATCH(Places!G$1,Hosts!$A$1:$M$1,0))</f>
        <v>Within a few hours</v>
      </c>
      <c r="H3594" s="70">
        <f>INDEX(Hosts!$A:$M, MATCH(Places!$B3594,Hosts!$A:$A,0), MATCH(Places!H$1,Hosts!$A$1:$M$1,0))</f>
        <v>1</v>
      </c>
      <c r="I3594" s="70">
        <f>INDEX(Hosts!$A:$M, MATCH(Places!$B3594,Hosts!$A:$A,0), MATCH(Places!I$1,Hosts!$A$1:$M$1,0))</f>
        <v>0.91</v>
      </c>
      <c r="J3594" t="str">
        <f>INDEX(Hosts!$A:$M, MATCH(Places!$B3594,Hosts!$A:$A,0), MATCH(Places!J$1,Hosts!$A$1:$M$1,0))</f>
        <v>No</v>
      </c>
      <c r="K3594">
        <v>26</v>
      </c>
      <c r="L3594" t="str">
        <f>VLOOKUP($K3594,Neighborhoods!$A:$C,2,0)</f>
        <v>Queens</v>
      </c>
      <c r="M3594" t="str">
        <f>VLOOKUP($K3594,Neighborhoods!$A:$C,3,0)</f>
        <v>Sunnyside</v>
      </c>
      <c r="N3594" t="str">
        <f>INDEX(Neighborhoods!$A:$C, MATCH(Places!$K3594,Neighborhoods!$A:$A,0), MATCH(Places!N$1,Neighborhoods!$A$1:$C$1,0))</f>
        <v>Queens</v>
      </c>
      <c r="O3594" t="str">
        <f>INDEX(Neighborhoods!$A:$C, MATCH(Places!$K3594,Neighborhoods!$A:$A,0), MATCH(Places!O$1,Neighborhoods!$A$1:$C$1,0))</f>
        <v>Sunnyside</v>
      </c>
      <c r="P3594" t="s">
        <v>1</v>
      </c>
      <c r="Q3594" t="str">
        <f t="shared" si="224"/>
        <v>Yes</v>
      </c>
      <c r="R3594">
        <v>2</v>
      </c>
      <c r="S3594" t="str">
        <f t="shared" si="225"/>
        <v>Small</v>
      </c>
      <c r="T3594" s="50">
        <v>46</v>
      </c>
      <c r="U3594" s="70">
        <f t="shared" si="226"/>
        <v>0.03</v>
      </c>
      <c r="V3594" s="52">
        <v>4.9000000000000004</v>
      </c>
      <c r="W3594" s="52" t="str" cm="1">
        <f t="array" ref="W3594">_xlfn.SWITCH(ROUND(V3594,0),5,"Excellent",4,"Good",3,"Ok","Bad")</f>
        <v>Excellent</v>
      </c>
      <c r="X3594">
        <v>39</v>
      </c>
      <c r="Y3594" t="str">
        <f t="shared" si="227"/>
        <v>No</v>
      </c>
      <c r="Z3594" s="68">
        <v>43226</v>
      </c>
      <c r="AA3594" s="68">
        <v>43881</v>
      </c>
      <c r="AB3594">
        <v>14</v>
      </c>
      <c r="AC3594" t="s">
        <v>15615</v>
      </c>
    </row>
    <row r="3595" spans="1:29" x14ac:dyDescent="0.3">
      <c r="A3595" t="s">
        <v>13662</v>
      </c>
      <c r="B3595">
        <v>815</v>
      </c>
      <c r="C3595" t="str">
        <f>VLOOKUP($B3595,Hosts!$A:$M,10,0)</f>
        <v>Within an hour</v>
      </c>
      <c r="D3595" s="70">
        <f>VLOOKUP($B3595,Hosts!$A:$M,11,0)</f>
        <v>1</v>
      </c>
      <c r="E3595" s="70">
        <f>VLOOKUP($B3595,Hosts!$A:$M,12,0)</f>
        <v>1</v>
      </c>
      <c r="F3595" t="str">
        <f>VLOOKUP($B3595,Hosts!$A:$M,13,0)</f>
        <v>Yes</v>
      </c>
      <c r="G3595" t="str">
        <f>INDEX(Hosts!$A:$M, MATCH(Places!$B3595,Hosts!$A:$A,0), MATCH(Places!G$1,Hosts!$A$1:$M$1,0))</f>
        <v>Within an hour</v>
      </c>
      <c r="H3595" s="70">
        <f>INDEX(Hosts!$A:$M, MATCH(Places!$B3595,Hosts!$A:$A,0), MATCH(Places!H$1,Hosts!$A$1:$M$1,0))</f>
        <v>1</v>
      </c>
      <c r="I3595" s="70">
        <f>INDEX(Hosts!$A:$M, MATCH(Places!$B3595,Hosts!$A:$A,0), MATCH(Places!I$1,Hosts!$A$1:$M$1,0))</f>
        <v>1</v>
      </c>
      <c r="J3595" t="str">
        <f>INDEX(Hosts!$A:$M, MATCH(Places!$B3595,Hosts!$A:$A,0), MATCH(Places!J$1,Hosts!$A$1:$M$1,0))</f>
        <v>Yes</v>
      </c>
      <c r="K3595">
        <v>12</v>
      </c>
      <c r="L3595" t="str">
        <f>VLOOKUP($K3595,Neighborhoods!$A:$C,2,0)</f>
        <v>Brooklyn</v>
      </c>
      <c r="M3595" t="str">
        <f>VLOOKUP($K3595,Neighborhoods!$A:$C,3,0)</f>
        <v>Williamsburg</v>
      </c>
      <c r="N3595" t="str">
        <f>INDEX(Neighborhoods!$A:$C, MATCH(Places!$K3595,Neighborhoods!$A:$A,0), MATCH(Places!N$1,Neighborhoods!$A$1:$C$1,0))</f>
        <v>Brooklyn</v>
      </c>
      <c r="O3595" t="str">
        <f>INDEX(Neighborhoods!$A:$C, MATCH(Places!$K3595,Neighborhoods!$A:$A,0), MATCH(Places!O$1,Neighborhoods!$A$1:$C$1,0))</f>
        <v>Williamsburg</v>
      </c>
      <c r="P3595" t="s">
        <v>11822</v>
      </c>
      <c r="Q3595" t="str">
        <f t="shared" si="224"/>
        <v>No</v>
      </c>
      <c r="R3595">
        <v>2</v>
      </c>
      <c r="S3595" t="str">
        <f t="shared" si="225"/>
        <v>Small</v>
      </c>
      <c r="T3595" s="50">
        <v>235</v>
      </c>
      <c r="U3595" s="70">
        <f t="shared" si="226"/>
        <v>0.04</v>
      </c>
      <c r="V3595" s="52">
        <v>4.9000000000000004</v>
      </c>
      <c r="W3595" s="52" t="str" cm="1">
        <f t="array" ref="W3595">_xlfn.SWITCH(ROUND(V3595,0),5,"Excellent",4,"Good",3,"Ok","Bad")</f>
        <v>Excellent</v>
      </c>
      <c r="X3595">
        <v>10</v>
      </c>
      <c r="Y3595" t="str">
        <f t="shared" si="227"/>
        <v>No</v>
      </c>
      <c r="Z3595" s="68">
        <v>43334</v>
      </c>
      <c r="AA3595" s="68">
        <v>44058</v>
      </c>
      <c r="AB3595">
        <v>168</v>
      </c>
      <c r="AC3595" t="s">
        <v>15615</v>
      </c>
    </row>
    <row r="3596" spans="1:29" x14ac:dyDescent="0.3">
      <c r="A3596" t="s">
        <v>13740</v>
      </c>
      <c r="B3596">
        <v>2873</v>
      </c>
      <c r="C3596" t="str">
        <f>VLOOKUP($B3596,Hosts!$A:$M,10,0)</f>
        <v>Within a day</v>
      </c>
      <c r="D3596" s="70">
        <f>VLOOKUP($B3596,Hosts!$A:$M,11,0)</f>
        <v>1</v>
      </c>
      <c r="E3596" s="70">
        <f>VLOOKUP($B3596,Hosts!$A:$M,12,0)</f>
        <v>1</v>
      </c>
      <c r="F3596" t="str">
        <f>VLOOKUP($B3596,Hosts!$A:$M,13,0)</f>
        <v>No</v>
      </c>
      <c r="G3596" t="str">
        <f>INDEX(Hosts!$A:$M, MATCH(Places!$B3596,Hosts!$A:$A,0), MATCH(Places!G$1,Hosts!$A$1:$M$1,0))</f>
        <v>Within a day</v>
      </c>
      <c r="H3596" s="70">
        <f>INDEX(Hosts!$A:$M, MATCH(Places!$B3596,Hosts!$A:$A,0), MATCH(Places!H$1,Hosts!$A$1:$M$1,0))</f>
        <v>1</v>
      </c>
      <c r="I3596" s="70">
        <f>INDEX(Hosts!$A:$M, MATCH(Places!$B3596,Hosts!$A:$A,0), MATCH(Places!I$1,Hosts!$A$1:$M$1,0))</f>
        <v>1</v>
      </c>
      <c r="J3596" t="str">
        <f>INDEX(Hosts!$A:$M, MATCH(Places!$B3596,Hosts!$A:$A,0), MATCH(Places!J$1,Hosts!$A$1:$M$1,0))</f>
        <v>No</v>
      </c>
      <c r="K3596">
        <v>21</v>
      </c>
      <c r="L3596" t="str">
        <f>VLOOKUP($K3596,Neighborhoods!$A:$C,2,0)</f>
        <v>Queens</v>
      </c>
      <c r="M3596" t="str">
        <f>VLOOKUP($K3596,Neighborhoods!$A:$C,3,0)</f>
        <v>Astoria</v>
      </c>
      <c r="N3596" t="str">
        <f>INDEX(Neighborhoods!$A:$C, MATCH(Places!$K3596,Neighborhoods!$A:$A,0), MATCH(Places!N$1,Neighborhoods!$A$1:$C$1,0))</f>
        <v>Queens</v>
      </c>
      <c r="O3596" t="str">
        <f>INDEX(Neighborhoods!$A:$C, MATCH(Places!$K3596,Neighborhoods!$A:$A,0), MATCH(Places!O$1,Neighborhoods!$A$1:$C$1,0))</f>
        <v>Astoria</v>
      </c>
      <c r="P3596" t="s">
        <v>11822</v>
      </c>
      <c r="Q3596" t="str">
        <f t="shared" si="224"/>
        <v>No</v>
      </c>
      <c r="R3596">
        <v>5</v>
      </c>
      <c r="S3596" t="str">
        <f t="shared" si="225"/>
        <v>Medium</v>
      </c>
      <c r="T3596" s="50">
        <v>110</v>
      </c>
      <c r="U3596" s="70">
        <f t="shared" si="226"/>
        <v>0.03</v>
      </c>
      <c r="V3596" s="52">
        <v>4</v>
      </c>
      <c r="W3596" s="52" t="str" cm="1">
        <f t="array" ref="W3596">_xlfn.SWITCH(ROUND(V3596,0),5,"Excellent",4,"Good",3,"Ok","Bad")</f>
        <v>Good</v>
      </c>
      <c r="X3596">
        <v>3</v>
      </c>
      <c r="Y3596" t="str">
        <f t="shared" si="227"/>
        <v>No</v>
      </c>
      <c r="Z3596" s="68">
        <v>43313</v>
      </c>
      <c r="AA3596" s="68">
        <v>43813</v>
      </c>
      <c r="AB3596">
        <v>90</v>
      </c>
      <c r="AC3596" t="s">
        <v>15616</v>
      </c>
    </row>
    <row r="3597" spans="1:29" x14ac:dyDescent="0.3">
      <c r="A3597" t="s">
        <v>2595</v>
      </c>
      <c r="B3597">
        <v>3533</v>
      </c>
      <c r="C3597" t="str">
        <f>VLOOKUP($B3597,Hosts!$A:$M,10,0)</f>
        <v>Within an hour</v>
      </c>
      <c r="D3597" s="70">
        <f>VLOOKUP($B3597,Hosts!$A:$M,11,0)</f>
        <v>0.7</v>
      </c>
      <c r="E3597" s="70">
        <f>VLOOKUP($B3597,Hosts!$A:$M,12,0)</f>
        <v>0.97</v>
      </c>
      <c r="F3597" t="str">
        <f>VLOOKUP($B3597,Hosts!$A:$M,13,0)</f>
        <v>No</v>
      </c>
      <c r="G3597" t="str">
        <f>INDEX(Hosts!$A:$M, MATCH(Places!$B3597,Hosts!$A:$A,0), MATCH(Places!G$1,Hosts!$A$1:$M$1,0))</f>
        <v>Within an hour</v>
      </c>
      <c r="H3597" s="70">
        <f>INDEX(Hosts!$A:$M, MATCH(Places!$B3597,Hosts!$A:$A,0), MATCH(Places!H$1,Hosts!$A$1:$M$1,0))</f>
        <v>0.7</v>
      </c>
      <c r="I3597" s="70">
        <f>INDEX(Hosts!$A:$M, MATCH(Places!$B3597,Hosts!$A:$A,0), MATCH(Places!I$1,Hosts!$A$1:$M$1,0))</f>
        <v>0.97</v>
      </c>
      <c r="J3597" t="str">
        <f>INDEX(Hosts!$A:$M, MATCH(Places!$B3597,Hosts!$A:$A,0), MATCH(Places!J$1,Hosts!$A$1:$M$1,0))</f>
        <v>No</v>
      </c>
      <c r="K3597">
        <v>1</v>
      </c>
      <c r="L3597" t="str">
        <f>VLOOKUP($K3597,Neighborhoods!$A:$C,2,0)</f>
        <v>Bronx</v>
      </c>
      <c r="M3597" t="str">
        <f>VLOOKUP($K3597,Neighborhoods!$A:$C,3,0)</f>
        <v>Allerton</v>
      </c>
      <c r="N3597" t="str">
        <f>INDEX(Neighborhoods!$A:$C, MATCH(Places!$K3597,Neighborhoods!$A:$A,0), MATCH(Places!N$1,Neighborhoods!$A$1:$C$1,0))</f>
        <v>Bronx</v>
      </c>
      <c r="O3597" t="str">
        <f>INDEX(Neighborhoods!$A:$C, MATCH(Places!$K3597,Neighborhoods!$A:$A,0), MATCH(Places!O$1,Neighborhoods!$A$1:$C$1,0))</f>
        <v>Allerton</v>
      </c>
      <c r="P3597" t="s">
        <v>1</v>
      </c>
      <c r="Q3597" t="str">
        <f t="shared" si="224"/>
        <v>Yes</v>
      </c>
      <c r="R3597">
        <v>2</v>
      </c>
      <c r="S3597" t="str">
        <f t="shared" si="225"/>
        <v>Small</v>
      </c>
      <c r="T3597" s="50">
        <v>32</v>
      </c>
      <c r="U3597" s="70">
        <f t="shared" si="226"/>
        <v>0.03</v>
      </c>
      <c r="V3597" s="52">
        <v>4.4000000000000004</v>
      </c>
      <c r="W3597" s="52" t="str" cm="1">
        <f t="array" ref="W3597">_xlfn.SWITCH(ROUND(V3597,0),5,"Excellent",4,"Good",3,"Ok","Bad")</f>
        <v>Good</v>
      </c>
      <c r="X3597">
        <v>65</v>
      </c>
      <c r="Y3597" t="str">
        <f t="shared" si="227"/>
        <v>No</v>
      </c>
      <c r="Z3597" s="68">
        <v>43232</v>
      </c>
      <c r="AA3597" s="68">
        <v>44003</v>
      </c>
      <c r="AB3597">
        <v>85</v>
      </c>
      <c r="AC3597" t="s">
        <v>15616</v>
      </c>
    </row>
    <row r="3598" spans="1:29" x14ac:dyDescent="0.3">
      <c r="A3598" t="s">
        <v>2596</v>
      </c>
      <c r="B3598">
        <v>3288</v>
      </c>
      <c r="C3598" t="str">
        <f>VLOOKUP($B3598,Hosts!$A:$M,10,0)</f>
        <v>Within an hour</v>
      </c>
      <c r="D3598" s="70">
        <f>VLOOKUP($B3598,Hosts!$A:$M,11,0)</f>
        <v>1</v>
      </c>
      <c r="E3598" s="70">
        <f>VLOOKUP($B3598,Hosts!$A:$M,12,0)</f>
        <v>1</v>
      </c>
      <c r="F3598" t="str">
        <f>VLOOKUP($B3598,Hosts!$A:$M,13,0)</f>
        <v>No</v>
      </c>
      <c r="G3598" t="str">
        <f>INDEX(Hosts!$A:$M, MATCH(Places!$B3598,Hosts!$A:$A,0), MATCH(Places!G$1,Hosts!$A$1:$M$1,0))</f>
        <v>Within an hour</v>
      </c>
      <c r="H3598" s="70">
        <f>INDEX(Hosts!$A:$M, MATCH(Places!$B3598,Hosts!$A:$A,0), MATCH(Places!H$1,Hosts!$A$1:$M$1,0))</f>
        <v>1</v>
      </c>
      <c r="I3598" s="70">
        <f>INDEX(Hosts!$A:$M, MATCH(Places!$B3598,Hosts!$A:$A,0), MATCH(Places!I$1,Hosts!$A$1:$M$1,0))</f>
        <v>1</v>
      </c>
      <c r="J3598" t="str">
        <f>INDEX(Hosts!$A:$M, MATCH(Places!$B3598,Hosts!$A:$A,0), MATCH(Places!J$1,Hosts!$A$1:$M$1,0))</f>
        <v>No</v>
      </c>
      <c r="K3598">
        <v>22</v>
      </c>
      <c r="L3598" t="str">
        <f>VLOOKUP($K3598,Neighborhoods!$A:$C,2,0)</f>
        <v>Queens</v>
      </c>
      <c r="M3598" t="str">
        <f>VLOOKUP($K3598,Neighborhoods!$A:$C,3,0)</f>
        <v>Flushing</v>
      </c>
      <c r="N3598" t="str">
        <f>INDEX(Neighborhoods!$A:$C, MATCH(Places!$K3598,Neighborhoods!$A:$A,0), MATCH(Places!N$1,Neighborhoods!$A$1:$C$1,0))</f>
        <v>Queens</v>
      </c>
      <c r="O3598" t="str">
        <f>INDEX(Neighborhoods!$A:$C, MATCH(Places!$K3598,Neighborhoods!$A:$A,0), MATCH(Places!O$1,Neighborhoods!$A$1:$C$1,0))</f>
        <v>Flushing</v>
      </c>
      <c r="P3598" t="s">
        <v>1</v>
      </c>
      <c r="Q3598" t="str">
        <f t="shared" si="224"/>
        <v>Yes</v>
      </c>
      <c r="R3598">
        <v>2</v>
      </c>
      <c r="S3598" t="str">
        <f t="shared" si="225"/>
        <v>Small</v>
      </c>
      <c r="T3598" s="50">
        <v>49</v>
      </c>
      <c r="U3598" s="70">
        <f t="shared" si="226"/>
        <v>0.03</v>
      </c>
      <c r="V3598" s="52">
        <v>4.79</v>
      </c>
      <c r="W3598" s="52" t="str" cm="1">
        <f t="array" ref="W3598">_xlfn.SWITCH(ROUND(V3598,0),5,"Excellent",4,"Good",3,"Ok","Bad")</f>
        <v>Excellent</v>
      </c>
      <c r="X3598">
        <v>39</v>
      </c>
      <c r="Y3598" t="str">
        <f t="shared" si="227"/>
        <v>No</v>
      </c>
      <c r="Z3598" s="68">
        <v>43231</v>
      </c>
      <c r="AA3598" s="68">
        <v>44044</v>
      </c>
      <c r="AB3598">
        <v>0</v>
      </c>
      <c r="AC3598" t="s">
        <v>15616</v>
      </c>
    </row>
    <row r="3599" spans="1:29" x14ac:dyDescent="0.3">
      <c r="A3599" t="s">
        <v>2597</v>
      </c>
      <c r="B3599">
        <v>1270</v>
      </c>
      <c r="C3599" t="str">
        <f>VLOOKUP($B3599,Hosts!$A:$M,10,0)</f>
        <v>Within an hour</v>
      </c>
      <c r="D3599" s="70">
        <f>VLOOKUP($B3599,Hosts!$A:$M,11,0)</f>
        <v>1</v>
      </c>
      <c r="E3599" s="70">
        <f>VLOOKUP($B3599,Hosts!$A:$M,12,0)</f>
        <v>0.97</v>
      </c>
      <c r="F3599" t="str">
        <f>VLOOKUP($B3599,Hosts!$A:$M,13,0)</f>
        <v>No</v>
      </c>
      <c r="G3599" t="str">
        <f>INDEX(Hosts!$A:$M, MATCH(Places!$B3599,Hosts!$A:$A,0), MATCH(Places!G$1,Hosts!$A$1:$M$1,0))</f>
        <v>Within an hour</v>
      </c>
      <c r="H3599" s="70">
        <f>INDEX(Hosts!$A:$M, MATCH(Places!$B3599,Hosts!$A:$A,0), MATCH(Places!H$1,Hosts!$A$1:$M$1,0))</f>
        <v>1</v>
      </c>
      <c r="I3599" s="70">
        <f>INDEX(Hosts!$A:$M, MATCH(Places!$B3599,Hosts!$A:$A,0), MATCH(Places!I$1,Hosts!$A$1:$M$1,0))</f>
        <v>0.97</v>
      </c>
      <c r="J3599" t="str">
        <f>INDEX(Hosts!$A:$M, MATCH(Places!$B3599,Hosts!$A:$A,0), MATCH(Places!J$1,Hosts!$A$1:$M$1,0))</f>
        <v>No</v>
      </c>
      <c r="K3599">
        <v>14</v>
      </c>
      <c r="L3599" t="str">
        <f>VLOOKUP($K3599,Neighborhoods!$A:$C,2,0)</f>
        <v>Manhattan</v>
      </c>
      <c r="M3599" t="str">
        <f>VLOOKUP($K3599,Neighborhoods!$A:$C,3,0)</f>
        <v>East Harlem</v>
      </c>
      <c r="N3599" t="str">
        <f>INDEX(Neighborhoods!$A:$C, MATCH(Places!$K3599,Neighborhoods!$A:$A,0), MATCH(Places!N$1,Neighborhoods!$A$1:$C$1,0))</f>
        <v>Manhattan</v>
      </c>
      <c r="O3599" t="str">
        <f>INDEX(Neighborhoods!$A:$C, MATCH(Places!$K3599,Neighborhoods!$A:$A,0), MATCH(Places!O$1,Neighborhoods!$A$1:$C$1,0))</f>
        <v>East Harlem</v>
      </c>
      <c r="P3599" t="s">
        <v>11822</v>
      </c>
      <c r="Q3599" t="str">
        <f t="shared" si="224"/>
        <v>No</v>
      </c>
      <c r="R3599">
        <v>4</v>
      </c>
      <c r="S3599" t="str">
        <f t="shared" si="225"/>
        <v>Medium</v>
      </c>
      <c r="T3599" s="50">
        <v>280</v>
      </c>
      <c r="U3599" s="70">
        <f t="shared" si="226"/>
        <v>0.04</v>
      </c>
      <c r="V3599" s="52">
        <v>4.42</v>
      </c>
      <c r="W3599" s="52" t="str" cm="1">
        <f t="array" ref="W3599">_xlfn.SWITCH(ROUND(V3599,0),5,"Excellent",4,"Good",3,"Ok","Bad")</f>
        <v>Good</v>
      </c>
      <c r="X3599">
        <v>48</v>
      </c>
      <c r="Y3599" t="str">
        <f t="shared" si="227"/>
        <v>No</v>
      </c>
      <c r="Z3599" s="68">
        <v>43237</v>
      </c>
      <c r="AA3599" s="68">
        <v>44047</v>
      </c>
      <c r="AB3599">
        <v>138</v>
      </c>
      <c r="AC3599" t="s">
        <v>15616</v>
      </c>
    </row>
    <row r="3600" spans="1:29" x14ac:dyDescent="0.3">
      <c r="A3600" t="s">
        <v>13311</v>
      </c>
      <c r="B3600">
        <v>1107</v>
      </c>
      <c r="C3600" t="str">
        <f>VLOOKUP($B3600,Hosts!$A:$M,10,0)</f>
        <v>Within a few hours</v>
      </c>
      <c r="D3600" s="70">
        <f>VLOOKUP($B3600,Hosts!$A:$M,11,0)</f>
        <v>0.88</v>
      </c>
      <c r="E3600" s="70">
        <f>VLOOKUP($B3600,Hosts!$A:$M,12,0)</f>
        <v>1</v>
      </c>
      <c r="F3600" t="str">
        <f>VLOOKUP($B3600,Hosts!$A:$M,13,0)</f>
        <v>No</v>
      </c>
      <c r="G3600" t="str">
        <f>INDEX(Hosts!$A:$M, MATCH(Places!$B3600,Hosts!$A:$A,0), MATCH(Places!G$1,Hosts!$A$1:$M$1,0))</f>
        <v>Within a few hours</v>
      </c>
      <c r="H3600" s="70">
        <f>INDEX(Hosts!$A:$M, MATCH(Places!$B3600,Hosts!$A:$A,0), MATCH(Places!H$1,Hosts!$A$1:$M$1,0))</f>
        <v>0.88</v>
      </c>
      <c r="I3600" s="70">
        <f>INDEX(Hosts!$A:$M, MATCH(Places!$B3600,Hosts!$A:$A,0), MATCH(Places!I$1,Hosts!$A$1:$M$1,0))</f>
        <v>1</v>
      </c>
      <c r="J3600" t="str">
        <f>INDEX(Hosts!$A:$M, MATCH(Places!$B3600,Hosts!$A:$A,0), MATCH(Places!J$1,Hosts!$A$1:$M$1,0))</f>
        <v>No</v>
      </c>
      <c r="K3600">
        <v>21</v>
      </c>
      <c r="L3600" t="str">
        <f>VLOOKUP($K3600,Neighborhoods!$A:$C,2,0)</f>
        <v>Queens</v>
      </c>
      <c r="M3600" t="str">
        <f>VLOOKUP($K3600,Neighborhoods!$A:$C,3,0)</f>
        <v>Astoria</v>
      </c>
      <c r="N3600" t="str">
        <f>INDEX(Neighborhoods!$A:$C, MATCH(Places!$K3600,Neighborhoods!$A:$A,0), MATCH(Places!N$1,Neighborhoods!$A$1:$C$1,0))</f>
        <v>Queens</v>
      </c>
      <c r="O3600" t="str">
        <f>INDEX(Neighborhoods!$A:$C, MATCH(Places!$K3600,Neighborhoods!$A:$A,0), MATCH(Places!O$1,Neighborhoods!$A$1:$C$1,0))</f>
        <v>Astoria</v>
      </c>
      <c r="P3600" t="s">
        <v>11822</v>
      </c>
      <c r="Q3600" t="str">
        <f t="shared" si="224"/>
        <v>No</v>
      </c>
      <c r="R3600">
        <v>6</v>
      </c>
      <c r="S3600" t="str">
        <f t="shared" si="225"/>
        <v>Large</v>
      </c>
      <c r="T3600" s="50">
        <v>119</v>
      </c>
      <c r="U3600" s="70">
        <f t="shared" si="226"/>
        <v>0.03</v>
      </c>
      <c r="V3600" s="52">
        <v>4.67</v>
      </c>
      <c r="W3600" s="52" t="str" cm="1">
        <f t="array" ref="W3600">_xlfn.SWITCH(ROUND(V3600,0),5,"Excellent",4,"Good",3,"Ok","Bad")</f>
        <v>Excellent</v>
      </c>
      <c r="X3600">
        <v>89</v>
      </c>
      <c r="Y3600" t="str">
        <f t="shared" si="227"/>
        <v>No</v>
      </c>
      <c r="Z3600" s="68">
        <v>43248</v>
      </c>
      <c r="AA3600" s="68">
        <v>44033</v>
      </c>
      <c r="AB3600">
        <v>351</v>
      </c>
      <c r="AC3600" t="s">
        <v>15616</v>
      </c>
    </row>
    <row r="3601" spans="1:29" x14ac:dyDescent="0.3">
      <c r="A3601" t="s">
        <v>2598</v>
      </c>
      <c r="B3601">
        <v>630</v>
      </c>
      <c r="C3601" t="str">
        <f>VLOOKUP($B3601,Hosts!$A:$M,10,0)</f>
        <v>A few days or more</v>
      </c>
      <c r="D3601" s="70">
        <f>VLOOKUP($B3601,Hosts!$A:$M,11,0)</f>
        <v>0</v>
      </c>
      <c r="E3601" s="70">
        <f>VLOOKUP($B3601,Hosts!$A:$M,12,0)</f>
        <v>0.47</v>
      </c>
      <c r="F3601" t="str">
        <f>VLOOKUP($B3601,Hosts!$A:$M,13,0)</f>
        <v>No</v>
      </c>
      <c r="G3601" t="str">
        <f>INDEX(Hosts!$A:$M, MATCH(Places!$B3601,Hosts!$A:$A,0), MATCH(Places!G$1,Hosts!$A$1:$M$1,0))</f>
        <v>A few days or more</v>
      </c>
      <c r="H3601" s="70">
        <f>INDEX(Hosts!$A:$M, MATCH(Places!$B3601,Hosts!$A:$A,0), MATCH(Places!H$1,Hosts!$A$1:$M$1,0))</f>
        <v>0</v>
      </c>
      <c r="I3601" s="70">
        <f>INDEX(Hosts!$A:$M, MATCH(Places!$B3601,Hosts!$A:$A,0), MATCH(Places!I$1,Hosts!$A$1:$M$1,0))</f>
        <v>0.47</v>
      </c>
      <c r="J3601" t="str">
        <f>INDEX(Hosts!$A:$M, MATCH(Places!$B3601,Hosts!$A:$A,0), MATCH(Places!J$1,Hosts!$A$1:$M$1,0))</f>
        <v>No</v>
      </c>
      <c r="K3601">
        <v>12</v>
      </c>
      <c r="L3601" t="str">
        <f>VLOOKUP($K3601,Neighborhoods!$A:$C,2,0)</f>
        <v>Brooklyn</v>
      </c>
      <c r="M3601" t="str">
        <f>VLOOKUP($K3601,Neighborhoods!$A:$C,3,0)</f>
        <v>Williamsburg</v>
      </c>
      <c r="N3601" t="str">
        <f>INDEX(Neighborhoods!$A:$C, MATCH(Places!$K3601,Neighborhoods!$A:$A,0), MATCH(Places!N$1,Neighborhoods!$A$1:$C$1,0))</f>
        <v>Brooklyn</v>
      </c>
      <c r="O3601" t="str">
        <f>INDEX(Neighborhoods!$A:$C, MATCH(Places!$K3601,Neighborhoods!$A:$A,0), MATCH(Places!O$1,Neighborhoods!$A$1:$C$1,0))</f>
        <v>Williamsburg</v>
      </c>
      <c r="P3601" t="s">
        <v>11822</v>
      </c>
      <c r="Q3601" t="str">
        <f t="shared" si="224"/>
        <v>No</v>
      </c>
      <c r="R3601">
        <v>4</v>
      </c>
      <c r="S3601" t="str">
        <f t="shared" si="225"/>
        <v>Medium</v>
      </c>
      <c r="T3601" s="50">
        <v>199</v>
      </c>
      <c r="U3601" s="70">
        <f t="shared" si="226"/>
        <v>0.03</v>
      </c>
      <c r="V3601" s="52">
        <v>5</v>
      </c>
      <c r="W3601" s="52" t="str" cm="1">
        <f t="array" ref="W3601">_xlfn.SWITCH(ROUND(V3601,0),5,"Excellent",4,"Good",3,"Ok","Bad")</f>
        <v>Excellent</v>
      </c>
      <c r="X3601">
        <v>20</v>
      </c>
      <c r="Y3601" t="str">
        <f t="shared" si="227"/>
        <v>No</v>
      </c>
      <c r="Z3601" s="68">
        <v>43256</v>
      </c>
      <c r="AA3601" s="68">
        <v>43879</v>
      </c>
      <c r="AB3601">
        <v>160</v>
      </c>
      <c r="AC3601" t="s">
        <v>15615</v>
      </c>
    </row>
    <row r="3602" spans="1:29" x14ac:dyDescent="0.3">
      <c r="A3602" t="s">
        <v>2599</v>
      </c>
      <c r="B3602">
        <v>3286</v>
      </c>
      <c r="C3602" t="str">
        <f>VLOOKUP($B3602,Hosts!$A:$M,10,0)</f>
        <v>Within a few hours</v>
      </c>
      <c r="D3602" s="70">
        <f>VLOOKUP($B3602,Hosts!$A:$M,11,0)</f>
        <v>1</v>
      </c>
      <c r="E3602" s="70">
        <f>VLOOKUP($B3602,Hosts!$A:$M,12,0)</f>
        <v>0.97</v>
      </c>
      <c r="F3602" t="str">
        <f>VLOOKUP($B3602,Hosts!$A:$M,13,0)</f>
        <v>Yes</v>
      </c>
      <c r="G3602" t="str">
        <f>INDEX(Hosts!$A:$M, MATCH(Places!$B3602,Hosts!$A:$A,0), MATCH(Places!G$1,Hosts!$A$1:$M$1,0))</f>
        <v>Within a few hours</v>
      </c>
      <c r="H3602" s="70">
        <f>INDEX(Hosts!$A:$M, MATCH(Places!$B3602,Hosts!$A:$A,0), MATCH(Places!H$1,Hosts!$A$1:$M$1,0))</f>
        <v>1</v>
      </c>
      <c r="I3602" s="70">
        <f>INDEX(Hosts!$A:$M, MATCH(Places!$B3602,Hosts!$A:$A,0), MATCH(Places!I$1,Hosts!$A$1:$M$1,0))</f>
        <v>0.97</v>
      </c>
      <c r="J3602" t="str">
        <f>INDEX(Hosts!$A:$M, MATCH(Places!$B3602,Hosts!$A:$A,0), MATCH(Places!J$1,Hosts!$A$1:$M$1,0))</f>
        <v>Yes</v>
      </c>
      <c r="K3602">
        <v>7</v>
      </c>
      <c r="L3602" t="str">
        <f>VLOOKUP($K3602,Neighborhoods!$A:$C,2,0)</f>
        <v>Brooklyn</v>
      </c>
      <c r="M3602" t="str">
        <f>VLOOKUP($K3602,Neighborhoods!$A:$C,3,0)</f>
        <v>Bedford-Stuyvesant</v>
      </c>
      <c r="N3602" t="str">
        <f>INDEX(Neighborhoods!$A:$C, MATCH(Places!$K3602,Neighborhoods!$A:$A,0), MATCH(Places!N$1,Neighborhoods!$A$1:$C$1,0))</f>
        <v>Brooklyn</v>
      </c>
      <c r="O3602" t="str">
        <f>INDEX(Neighborhoods!$A:$C, MATCH(Places!$K3602,Neighborhoods!$A:$A,0), MATCH(Places!O$1,Neighborhoods!$A$1:$C$1,0))</f>
        <v>Bedford-Stuyvesant</v>
      </c>
      <c r="P3602" t="s">
        <v>11822</v>
      </c>
      <c r="Q3602" t="str">
        <f t="shared" si="224"/>
        <v>No</v>
      </c>
      <c r="R3602">
        <v>16</v>
      </c>
      <c r="S3602" t="str">
        <f t="shared" si="225"/>
        <v>Large</v>
      </c>
      <c r="T3602" s="50">
        <v>413</v>
      </c>
      <c r="U3602" s="70">
        <f t="shared" si="226"/>
        <v>0.04</v>
      </c>
      <c r="V3602" s="52">
        <v>4.92</v>
      </c>
      <c r="W3602" s="52" t="str" cm="1">
        <f t="array" ref="W3602">_xlfn.SWITCH(ROUND(V3602,0),5,"Excellent",4,"Good",3,"Ok","Bad")</f>
        <v>Excellent</v>
      </c>
      <c r="X3602">
        <v>39</v>
      </c>
      <c r="Y3602" t="str">
        <f t="shared" si="227"/>
        <v>No</v>
      </c>
      <c r="Z3602" s="68">
        <v>43288</v>
      </c>
      <c r="AA3602" s="68">
        <v>43851</v>
      </c>
      <c r="AB3602">
        <v>158</v>
      </c>
      <c r="AC3602" t="s">
        <v>15615</v>
      </c>
    </row>
    <row r="3603" spans="1:29" x14ac:dyDescent="0.3">
      <c r="A3603" t="s">
        <v>2600</v>
      </c>
      <c r="B3603">
        <v>3534</v>
      </c>
      <c r="C3603" t="str">
        <f>VLOOKUP($B3603,Hosts!$A:$M,10,0)</f>
        <v>Within an hour</v>
      </c>
      <c r="D3603" s="70">
        <f>VLOOKUP($B3603,Hosts!$A:$M,11,0)</f>
        <v>0.95</v>
      </c>
      <c r="E3603" s="70">
        <f>VLOOKUP($B3603,Hosts!$A:$M,12,0)</f>
        <v>0.85</v>
      </c>
      <c r="F3603" t="str">
        <f>VLOOKUP($B3603,Hosts!$A:$M,13,0)</f>
        <v>No</v>
      </c>
      <c r="G3603" t="str">
        <f>INDEX(Hosts!$A:$M, MATCH(Places!$B3603,Hosts!$A:$A,0), MATCH(Places!G$1,Hosts!$A$1:$M$1,0))</f>
        <v>Within an hour</v>
      </c>
      <c r="H3603" s="70">
        <f>INDEX(Hosts!$A:$M, MATCH(Places!$B3603,Hosts!$A:$A,0), MATCH(Places!H$1,Hosts!$A$1:$M$1,0))</f>
        <v>0.95</v>
      </c>
      <c r="I3603" s="70">
        <f>INDEX(Hosts!$A:$M, MATCH(Places!$B3603,Hosts!$A:$A,0), MATCH(Places!I$1,Hosts!$A$1:$M$1,0))</f>
        <v>0.85</v>
      </c>
      <c r="J3603" t="str">
        <f>INDEX(Hosts!$A:$M, MATCH(Places!$B3603,Hosts!$A:$A,0), MATCH(Places!J$1,Hosts!$A$1:$M$1,0))</f>
        <v>No</v>
      </c>
      <c r="K3603">
        <v>22</v>
      </c>
      <c r="L3603" t="str">
        <f>VLOOKUP($K3603,Neighborhoods!$A:$C,2,0)</f>
        <v>Queens</v>
      </c>
      <c r="M3603" t="str">
        <f>VLOOKUP($K3603,Neighborhoods!$A:$C,3,0)</f>
        <v>Flushing</v>
      </c>
      <c r="N3603" t="str">
        <f>INDEX(Neighborhoods!$A:$C, MATCH(Places!$K3603,Neighborhoods!$A:$A,0), MATCH(Places!N$1,Neighborhoods!$A$1:$C$1,0))</f>
        <v>Queens</v>
      </c>
      <c r="O3603" t="str">
        <f>INDEX(Neighborhoods!$A:$C, MATCH(Places!$K3603,Neighborhoods!$A:$A,0), MATCH(Places!O$1,Neighborhoods!$A$1:$C$1,0))</f>
        <v>Flushing</v>
      </c>
      <c r="P3603" t="s">
        <v>1</v>
      </c>
      <c r="Q3603" t="str">
        <f t="shared" si="224"/>
        <v>Yes</v>
      </c>
      <c r="R3603">
        <v>2</v>
      </c>
      <c r="S3603" t="str">
        <f t="shared" si="225"/>
        <v>Small</v>
      </c>
      <c r="T3603" s="50">
        <v>50</v>
      </c>
      <c r="U3603" s="70">
        <f t="shared" si="226"/>
        <v>0.03</v>
      </c>
      <c r="V3603" s="52">
        <v>4.1100000000000003</v>
      </c>
      <c r="W3603" s="52" t="str" cm="1">
        <f t="array" ref="W3603">_xlfn.SWITCH(ROUND(V3603,0),5,"Excellent",4,"Good",3,"Ok","Bad")</f>
        <v>Good</v>
      </c>
      <c r="X3603">
        <v>9</v>
      </c>
      <c r="Y3603" t="str">
        <f t="shared" si="227"/>
        <v>No</v>
      </c>
      <c r="Z3603" s="68">
        <v>43261</v>
      </c>
      <c r="AA3603" s="68">
        <v>43494</v>
      </c>
      <c r="AB3603">
        <v>75</v>
      </c>
      <c r="AC3603" t="s">
        <v>15615</v>
      </c>
    </row>
    <row r="3604" spans="1:29" x14ac:dyDescent="0.3">
      <c r="A3604" t="s">
        <v>2601</v>
      </c>
      <c r="B3604">
        <v>3081</v>
      </c>
      <c r="C3604" t="str">
        <f>VLOOKUP($B3604,Hosts!$A:$M,10,0)</f>
        <v>Within an hour</v>
      </c>
      <c r="D3604" s="70">
        <f>VLOOKUP($B3604,Hosts!$A:$M,11,0)</f>
        <v>1</v>
      </c>
      <c r="E3604" s="70">
        <f>VLOOKUP($B3604,Hosts!$A:$M,12,0)</f>
        <v>0.9</v>
      </c>
      <c r="F3604" t="str">
        <f>VLOOKUP($B3604,Hosts!$A:$M,13,0)</f>
        <v>No</v>
      </c>
      <c r="G3604" t="str">
        <f>INDEX(Hosts!$A:$M, MATCH(Places!$B3604,Hosts!$A:$A,0), MATCH(Places!G$1,Hosts!$A$1:$M$1,0))</f>
        <v>Within an hour</v>
      </c>
      <c r="H3604" s="70">
        <f>INDEX(Hosts!$A:$M, MATCH(Places!$B3604,Hosts!$A:$A,0), MATCH(Places!H$1,Hosts!$A$1:$M$1,0))</f>
        <v>1</v>
      </c>
      <c r="I3604" s="70">
        <f>INDEX(Hosts!$A:$M, MATCH(Places!$B3604,Hosts!$A:$A,0), MATCH(Places!I$1,Hosts!$A$1:$M$1,0))</f>
        <v>0.9</v>
      </c>
      <c r="J3604" t="str">
        <f>INDEX(Hosts!$A:$M, MATCH(Places!$B3604,Hosts!$A:$A,0), MATCH(Places!J$1,Hosts!$A$1:$M$1,0))</f>
        <v>No</v>
      </c>
      <c r="K3604">
        <v>27</v>
      </c>
      <c r="L3604" t="str">
        <f>VLOOKUP($K3604,Neighborhoods!$A:$C,2,0)</f>
        <v>Staten Island</v>
      </c>
      <c r="M3604" t="str">
        <f>VLOOKUP($K3604,Neighborhoods!$A:$C,3,0)</f>
        <v>Arrochar</v>
      </c>
      <c r="N3604" t="str">
        <f>INDEX(Neighborhoods!$A:$C, MATCH(Places!$K3604,Neighborhoods!$A:$A,0), MATCH(Places!N$1,Neighborhoods!$A$1:$C$1,0))</f>
        <v>Staten Island</v>
      </c>
      <c r="O3604" t="str">
        <f>INDEX(Neighborhoods!$A:$C, MATCH(Places!$K3604,Neighborhoods!$A:$A,0), MATCH(Places!O$1,Neighborhoods!$A$1:$C$1,0))</f>
        <v>Arrochar</v>
      </c>
      <c r="P3604" t="s">
        <v>1</v>
      </c>
      <c r="Q3604" t="str">
        <f t="shared" si="224"/>
        <v>Yes</v>
      </c>
      <c r="R3604">
        <v>1</v>
      </c>
      <c r="S3604" t="str">
        <f t="shared" si="225"/>
        <v>Small</v>
      </c>
      <c r="T3604" s="50">
        <v>34</v>
      </c>
      <c r="U3604" s="70">
        <f t="shared" si="226"/>
        <v>0.03</v>
      </c>
      <c r="V3604" s="52">
        <v>4.5199999999999996</v>
      </c>
      <c r="W3604" s="52" t="str" cm="1">
        <f t="array" ref="W3604">_xlfn.SWITCH(ROUND(V3604,0),5,"Excellent",4,"Good",3,"Ok","Bad")</f>
        <v>Excellent</v>
      </c>
      <c r="X3604">
        <v>25</v>
      </c>
      <c r="Y3604" t="str">
        <f t="shared" si="227"/>
        <v>No</v>
      </c>
      <c r="Z3604" s="68">
        <v>43231</v>
      </c>
      <c r="AA3604" s="68">
        <v>44015</v>
      </c>
      <c r="AB3604">
        <v>78</v>
      </c>
      <c r="AC3604" t="s">
        <v>15615</v>
      </c>
    </row>
    <row r="3605" spans="1:29" x14ac:dyDescent="0.3">
      <c r="A3605" t="s">
        <v>15101</v>
      </c>
      <c r="B3605">
        <v>3534</v>
      </c>
      <c r="C3605" t="str">
        <f>VLOOKUP($B3605,Hosts!$A:$M,10,0)</f>
        <v>Within an hour</v>
      </c>
      <c r="D3605" s="70">
        <f>VLOOKUP($B3605,Hosts!$A:$M,11,0)</f>
        <v>0.95</v>
      </c>
      <c r="E3605" s="70">
        <f>VLOOKUP($B3605,Hosts!$A:$M,12,0)</f>
        <v>0.85</v>
      </c>
      <c r="F3605" t="str">
        <f>VLOOKUP($B3605,Hosts!$A:$M,13,0)</f>
        <v>No</v>
      </c>
      <c r="G3605" t="str">
        <f>INDEX(Hosts!$A:$M, MATCH(Places!$B3605,Hosts!$A:$A,0), MATCH(Places!G$1,Hosts!$A$1:$M$1,0))</f>
        <v>Within an hour</v>
      </c>
      <c r="H3605" s="70">
        <f>INDEX(Hosts!$A:$M, MATCH(Places!$B3605,Hosts!$A:$A,0), MATCH(Places!H$1,Hosts!$A$1:$M$1,0))</f>
        <v>0.95</v>
      </c>
      <c r="I3605" s="70">
        <f>INDEX(Hosts!$A:$M, MATCH(Places!$B3605,Hosts!$A:$A,0), MATCH(Places!I$1,Hosts!$A$1:$M$1,0))</f>
        <v>0.85</v>
      </c>
      <c r="J3605" t="str">
        <f>INDEX(Hosts!$A:$M, MATCH(Places!$B3605,Hosts!$A:$A,0), MATCH(Places!J$1,Hosts!$A$1:$M$1,0))</f>
        <v>No</v>
      </c>
      <c r="K3605">
        <v>22</v>
      </c>
      <c r="L3605" t="str">
        <f>VLOOKUP($K3605,Neighborhoods!$A:$C,2,0)</f>
        <v>Queens</v>
      </c>
      <c r="M3605" t="str">
        <f>VLOOKUP($K3605,Neighborhoods!$A:$C,3,0)</f>
        <v>Flushing</v>
      </c>
      <c r="N3605" t="str">
        <f>INDEX(Neighborhoods!$A:$C, MATCH(Places!$K3605,Neighborhoods!$A:$A,0), MATCH(Places!N$1,Neighborhoods!$A$1:$C$1,0))</f>
        <v>Queens</v>
      </c>
      <c r="O3605" t="str">
        <f>INDEX(Neighborhoods!$A:$C, MATCH(Places!$K3605,Neighborhoods!$A:$A,0), MATCH(Places!O$1,Neighborhoods!$A$1:$C$1,0))</f>
        <v>Flushing</v>
      </c>
      <c r="P3605" t="s">
        <v>1</v>
      </c>
      <c r="Q3605" t="str">
        <f t="shared" si="224"/>
        <v>Yes</v>
      </c>
      <c r="R3605">
        <v>2</v>
      </c>
      <c r="S3605" t="str">
        <f t="shared" si="225"/>
        <v>Small</v>
      </c>
      <c r="T3605" s="50">
        <v>50</v>
      </c>
      <c r="U3605" s="70">
        <f t="shared" si="226"/>
        <v>0.03</v>
      </c>
      <c r="V3605" s="52">
        <v>4.2300000000000004</v>
      </c>
      <c r="W3605" s="52" t="str" cm="1">
        <f t="array" ref="W3605">_xlfn.SWITCH(ROUND(V3605,0),5,"Excellent",4,"Good",3,"Ok","Bad")</f>
        <v>Good</v>
      </c>
      <c r="X3605">
        <v>44</v>
      </c>
      <c r="Y3605" t="str">
        <f t="shared" si="227"/>
        <v>No</v>
      </c>
      <c r="Z3605" s="68">
        <v>43236</v>
      </c>
      <c r="AA3605" s="68">
        <v>43831</v>
      </c>
      <c r="AB3605">
        <v>75</v>
      </c>
      <c r="AC3605" t="s">
        <v>15615</v>
      </c>
    </row>
    <row r="3606" spans="1:29" x14ac:dyDescent="0.3">
      <c r="A3606" t="s">
        <v>2602</v>
      </c>
      <c r="B3606">
        <v>3110</v>
      </c>
      <c r="C3606" t="str">
        <f>VLOOKUP($B3606,Hosts!$A:$M,10,0)</f>
        <v>Within a few hours</v>
      </c>
      <c r="D3606" s="70">
        <f>VLOOKUP($B3606,Hosts!$A:$M,11,0)</f>
        <v>1</v>
      </c>
      <c r="E3606" s="70">
        <f>VLOOKUP($B3606,Hosts!$A:$M,12,0)</f>
        <v>1</v>
      </c>
      <c r="F3606" t="str">
        <f>VLOOKUP($B3606,Hosts!$A:$M,13,0)</f>
        <v>Yes</v>
      </c>
      <c r="G3606" t="str">
        <f>INDEX(Hosts!$A:$M, MATCH(Places!$B3606,Hosts!$A:$A,0), MATCH(Places!G$1,Hosts!$A$1:$M$1,0))</f>
        <v>Within a few hours</v>
      </c>
      <c r="H3606" s="70">
        <f>INDEX(Hosts!$A:$M, MATCH(Places!$B3606,Hosts!$A:$A,0), MATCH(Places!H$1,Hosts!$A$1:$M$1,0))</f>
        <v>1</v>
      </c>
      <c r="I3606" s="70">
        <f>INDEX(Hosts!$A:$M, MATCH(Places!$B3606,Hosts!$A:$A,0), MATCH(Places!I$1,Hosts!$A$1:$M$1,0))</f>
        <v>1</v>
      </c>
      <c r="J3606" t="str">
        <f>INDEX(Hosts!$A:$M, MATCH(Places!$B3606,Hosts!$A:$A,0), MATCH(Places!J$1,Hosts!$A$1:$M$1,0))</f>
        <v>Yes</v>
      </c>
      <c r="K3606">
        <v>21</v>
      </c>
      <c r="L3606" t="str">
        <f>VLOOKUP($K3606,Neighborhoods!$A:$C,2,0)</f>
        <v>Queens</v>
      </c>
      <c r="M3606" t="str">
        <f>VLOOKUP($K3606,Neighborhoods!$A:$C,3,0)</f>
        <v>Astoria</v>
      </c>
      <c r="N3606" t="str">
        <f>INDEX(Neighborhoods!$A:$C, MATCH(Places!$K3606,Neighborhoods!$A:$A,0), MATCH(Places!N$1,Neighborhoods!$A$1:$C$1,0))</f>
        <v>Queens</v>
      </c>
      <c r="O3606" t="str">
        <f>INDEX(Neighborhoods!$A:$C, MATCH(Places!$K3606,Neighborhoods!$A:$A,0), MATCH(Places!O$1,Neighborhoods!$A$1:$C$1,0))</f>
        <v>Astoria</v>
      </c>
      <c r="P3606" t="s">
        <v>1</v>
      </c>
      <c r="Q3606" t="str">
        <f t="shared" si="224"/>
        <v>Yes</v>
      </c>
      <c r="R3606">
        <v>3</v>
      </c>
      <c r="S3606" t="str">
        <f t="shared" si="225"/>
        <v>Medium</v>
      </c>
      <c r="T3606" s="50">
        <v>55</v>
      </c>
      <c r="U3606" s="70">
        <f t="shared" si="226"/>
        <v>0.03</v>
      </c>
      <c r="V3606" s="52">
        <v>4.8899999999999997</v>
      </c>
      <c r="W3606" s="52" t="str" cm="1">
        <f t="array" ref="W3606">_xlfn.SWITCH(ROUND(V3606,0),5,"Excellent",4,"Good",3,"Ok","Bad")</f>
        <v>Excellent</v>
      </c>
      <c r="X3606">
        <v>19</v>
      </c>
      <c r="Y3606" t="str">
        <f t="shared" si="227"/>
        <v>No</v>
      </c>
      <c r="Z3606" s="68">
        <v>43285</v>
      </c>
      <c r="AA3606" s="68">
        <v>44053</v>
      </c>
      <c r="AB3606">
        <v>102</v>
      </c>
      <c r="AC3606" t="s">
        <v>15616</v>
      </c>
    </row>
    <row r="3607" spans="1:29" x14ac:dyDescent="0.3">
      <c r="A3607" t="s">
        <v>14159</v>
      </c>
      <c r="B3607">
        <v>936</v>
      </c>
      <c r="C3607" t="str">
        <f>VLOOKUP($B3607,Hosts!$A:$M,10,0)</f>
        <v>Within an hour</v>
      </c>
      <c r="D3607" s="70">
        <f>VLOOKUP($B3607,Hosts!$A:$M,11,0)</f>
        <v>1</v>
      </c>
      <c r="E3607" s="70">
        <f>VLOOKUP($B3607,Hosts!$A:$M,12,0)</f>
        <v>0.85</v>
      </c>
      <c r="F3607" t="str">
        <f>VLOOKUP($B3607,Hosts!$A:$M,13,0)</f>
        <v>Yes</v>
      </c>
      <c r="G3607" t="str">
        <f>INDEX(Hosts!$A:$M, MATCH(Places!$B3607,Hosts!$A:$A,0), MATCH(Places!G$1,Hosts!$A$1:$M$1,0))</f>
        <v>Within an hour</v>
      </c>
      <c r="H3607" s="70">
        <f>INDEX(Hosts!$A:$M, MATCH(Places!$B3607,Hosts!$A:$A,0), MATCH(Places!H$1,Hosts!$A$1:$M$1,0))</f>
        <v>1</v>
      </c>
      <c r="I3607" s="70">
        <f>INDEX(Hosts!$A:$M, MATCH(Places!$B3607,Hosts!$A:$A,0), MATCH(Places!I$1,Hosts!$A$1:$M$1,0))</f>
        <v>0.85</v>
      </c>
      <c r="J3607" t="str">
        <f>INDEX(Hosts!$A:$M, MATCH(Places!$B3607,Hosts!$A:$A,0), MATCH(Places!J$1,Hosts!$A$1:$M$1,0))</f>
        <v>Yes</v>
      </c>
      <c r="K3607">
        <v>12</v>
      </c>
      <c r="L3607" t="str">
        <f>VLOOKUP($K3607,Neighborhoods!$A:$C,2,0)</f>
        <v>Brooklyn</v>
      </c>
      <c r="M3607" t="str">
        <f>VLOOKUP($K3607,Neighborhoods!$A:$C,3,0)</f>
        <v>Williamsburg</v>
      </c>
      <c r="N3607" t="str">
        <f>INDEX(Neighborhoods!$A:$C, MATCH(Places!$K3607,Neighborhoods!$A:$A,0), MATCH(Places!N$1,Neighborhoods!$A$1:$C$1,0))</f>
        <v>Brooklyn</v>
      </c>
      <c r="O3607" t="str">
        <f>INDEX(Neighborhoods!$A:$C, MATCH(Places!$K3607,Neighborhoods!$A:$A,0), MATCH(Places!O$1,Neighborhoods!$A$1:$C$1,0))</f>
        <v>Williamsburg</v>
      </c>
      <c r="P3607" t="s">
        <v>11822</v>
      </c>
      <c r="Q3607" t="str">
        <f t="shared" si="224"/>
        <v>No</v>
      </c>
      <c r="R3607">
        <v>4</v>
      </c>
      <c r="S3607" t="str">
        <f t="shared" si="225"/>
        <v>Medium</v>
      </c>
      <c r="T3607" s="50">
        <v>300</v>
      </c>
      <c r="U3607" s="70">
        <f t="shared" si="226"/>
        <v>0.04</v>
      </c>
      <c r="V3607" s="52">
        <v>5</v>
      </c>
      <c r="W3607" s="52" t="str" cm="1">
        <f t="array" ref="W3607">_xlfn.SWITCH(ROUND(V3607,0),5,"Excellent",4,"Good",3,"Ok","Bad")</f>
        <v>Excellent</v>
      </c>
      <c r="X3607">
        <v>17</v>
      </c>
      <c r="Y3607" t="str">
        <f t="shared" si="227"/>
        <v>No</v>
      </c>
      <c r="Z3607" s="68">
        <v>43248</v>
      </c>
      <c r="AA3607" s="68">
        <v>43831</v>
      </c>
      <c r="AB3607">
        <v>98</v>
      </c>
      <c r="AC3607" t="s">
        <v>15615</v>
      </c>
    </row>
    <row r="3608" spans="1:29" x14ac:dyDescent="0.3">
      <c r="A3608" t="s">
        <v>2603</v>
      </c>
      <c r="B3608">
        <v>1191</v>
      </c>
      <c r="C3608" t="str">
        <f>VLOOKUP($B3608,Hosts!$A:$M,10,0)</f>
        <v>Within a few hours</v>
      </c>
      <c r="D3608" s="70">
        <f>VLOOKUP($B3608,Hosts!$A:$M,11,0)</f>
        <v>1</v>
      </c>
      <c r="E3608" s="70">
        <f>VLOOKUP($B3608,Hosts!$A:$M,12,0)</f>
        <v>0.98</v>
      </c>
      <c r="F3608" t="str">
        <f>VLOOKUP($B3608,Hosts!$A:$M,13,0)</f>
        <v>Yes</v>
      </c>
      <c r="G3608" t="str">
        <f>INDEX(Hosts!$A:$M, MATCH(Places!$B3608,Hosts!$A:$A,0), MATCH(Places!G$1,Hosts!$A$1:$M$1,0))</f>
        <v>Within a few hours</v>
      </c>
      <c r="H3608" s="70">
        <f>INDEX(Hosts!$A:$M, MATCH(Places!$B3608,Hosts!$A:$A,0), MATCH(Places!H$1,Hosts!$A$1:$M$1,0))</f>
        <v>1</v>
      </c>
      <c r="I3608" s="70">
        <f>INDEX(Hosts!$A:$M, MATCH(Places!$B3608,Hosts!$A:$A,0), MATCH(Places!I$1,Hosts!$A$1:$M$1,0))</f>
        <v>0.98</v>
      </c>
      <c r="J3608" t="str">
        <f>INDEX(Hosts!$A:$M, MATCH(Places!$B3608,Hosts!$A:$A,0), MATCH(Places!J$1,Hosts!$A$1:$M$1,0))</f>
        <v>Yes</v>
      </c>
      <c r="K3608">
        <v>11</v>
      </c>
      <c r="L3608" t="str">
        <f>VLOOKUP($K3608,Neighborhoods!$A:$C,2,0)</f>
        <v>Brooklyn</v>
      </c>
      <c r="M3608" t="str">
        <f>VLOOKUP($K3608,Neighborhoods!$A:$C,3,0)</f>
        <v>Greenpoint</v>
      </c>
      <c r="N3608" t="str">
        <f>INDEX(Neighborhoods!$A:$C, MATCH(Places!$K3608,Neighborhoods!$A:$A,0), MATCH(Places!N$1,Neighborhoods!$A$1:$C$1,0))</f>
        <v>Brooklyn</v>
      </c>
      <c r="O3608" t="str">
        <f>INDEX(Neighborhoods!$A:$C, MATCH(Places!$K3608,Neighborhoods!$A:$A,0), MATCH(Places!O$1,Neighborhoods!$A$1:$C$1,0))</f>
        <v>Greenpoint</v>
      </c>
      <c r="P3608" t="s">
        <v>11822</v>
      </c>
      <c r="Q3608" t="str">
        <f t="shared" si="224"/>
        <v>No</v>
      </c>
      <c r="R3608">
        <v>5</v>
      </c>
      <c r="S3608" t="str">
        <f t="shared" si="225"/>
        <v>Medium</v>
      </c>
      <c r="T3608" s="50">
        <v>120</v>
      </c>
      <c r="U3608" s="70">
        <f t="shared" si="226"/>
        <v>0.03</v>
      </c>
      <c r="V3608" s="52">
        <v>5</v>
      </c>
      <c r="W3608" s="52" t="str" cm="1">
        <f t="array" ref="W3608">_xlfn.SWITCH(ROUND(V3608,0),5,"Excellent",4,"Good",3,"Ok","Bad")</f>
        <v>Excellent</v>
      </c>
      <c r="X3608">
        <v>63</v>
      </c>
      <c r="Y3608" t="str">
        <f t="shared" si="227"/>
        <v>No</v>
      </c>
      <c r="Z3608" s="68">
        <v>43350</v>
      </c>
      <c r="AA3608" s="68">
        <v>43898</v>
      </c>
      <c r="AB3608">
        <v>214</v>
      </c>
      <c r="AC3608" t="s">
        <v>15615</v>
      </c>
    </row>
    <row r="3609" spans="1:29" x14ac:dyDescent="0.3">
      <c r="A3609" t="s">
        <v>2604</v>
      </c>
      <c r="B3609">
        <v>3462</v>
      </c>
      <c r="C3609" t="str">
        <f>VLOOKUP($B3609,Hosts!$A:$M,10,0)</f>
        <v>Within an hour</v>
      </c>
      <c r="D3609" s="70">
        <f>VLOOKUP($B3609,Hosts!$A:$M,11,0)</f>
        <v>0.9</v>
      </c>
      <c r="E3609" s="70">
        <f>VLOOKUP($B3609,Hosts!$A:$M,12,0)</f>
        <v>1</v>
      </c>
      <c r="F3609" t="str">
        <f>VLOOKUP($B3609,Hosts!$A:$M,13,0)</f>
        <v>No</v>
      </c>
      <c r="G3609" t="str">
        <f>INDEX(Hosts!$A:$M, MATCH(Places!$B3609,Hosts!$A:$A,0), MATCH(Places!G$1,Hosts!$A$1:$M$1,0))</f>
        <v>Within an hour</v>
      </c>
      <c r="H3609" s="70">
        <f>INDEX(Hosts!$A:$M, MATCH(Places!$B3609,Hosts!$A:$A,0), MATCH(Places!H$1,Hosts!$A$1:$M$1,0))</f>
        <v>0.9</v>
      </c>
      <c r="I3609" s="70">
        <f>INDEX(Hosts!$A:$M, MATCH(Places!$B3609,Hosts!$A:$A,0), MATCH(Places!I$1,Hosts!$A$1:$M$1,0))</f>
        <v>1</v>
      </c>
      <c r="J3609" t="str">
        <f>INDEX(Hosts!$A:$M, MATCH(Places!$B3609,Hosts!$A:$A,0), MATCH(Places!J$1,Hosts!$A$1:$M$1,0))</f>
        <v>No</v>
      </c>
      <c r="K3609">
        <v>7</v>
      </c>
      <c r="L3609" t="str">
        <f>VLOOKUP($K3609,Neighborhoods!$A:$C,2,0)</f>
        <v>Brooklyn</v>
      </c>
      <c r="M3609" t="str">
        <f>VLOOKUP($K3609,Neighborhoods!$A:$C,3,0)</f>
        <v>Bedford-Stuyvesant</v>
      </c>
      <c r="N3609" t="str">
        <f>INDEX(Neighborhoods!$A:$C, MATCH(Places!$K3609,Neighborhoods!$A:$A,0), MATCH(Places!N$1,Neighborhoods!$A$1:$C$1,0))</f>
        <v>Brooklyn</v>
      </c>
      <c r="O3609" t="str">
        <f>INDEX(Neighborhoods!$A:$C, MATCH(Places!$K3609,Neighborhoods!$A:$A,0), MATCH(Places!O$1,Neighborhoods!$A$1:$C$1,0))</f>
        <v>Bedford-Stuyvesant</v>
      </c>
      <c r="P3609" t="s">
        <v>11822</v>
      </c>
      <c r="Q3609" t="str">
        <f t="shared" si="224"/>
        <v>No</v>
      </c>
      <c r="R3609">
        <v>6</v>
      </c>
      <c r="S3609" t="str">
        <f t="shared" si="225"/>
        <v>Large</v>
      </c>
      <c r="T3609" s="50">
        <v>140</v>
      </c>
      <c r="U3609" s="70">
        <f t="shared" si="226"/>
        <v>0.03</v>
      </c>
      <c r="V3609" s="52">
        <v>4.7300000000000004</v>
      </c>
      <c r="W3609" s="52" t="str" cm="1">
        <f t="array" ref="W3609">_xlfn.SWITCH(ROUND(V3609,0),5,"Excellent",4,"Good",3,"Ok","Bad")</f>
        <v>Excellent</v>
      </c>
      <c r="X3609">
        <v>48</v>
      </c>
      <c r="Y3609" t="str">
        <f t="shared" si="227"/>
        <v>No</v>
      </c>
      <c r="Z3609" s="68">
        <v>43239</v>
      </c>
      <c r="AA3609" s="68">
        <v>44016</v>
      </c>
      <c r="AB3609">
        <v>65</v>
      </c>
      <c r="AC3609" t="s">
        <v>15616</v>
      </c>
    </row>
    <row r="3610" spans="1:29" x14ac:dyDescent="0.3">
      <c r="A3610" t="s">
        <v>14229</v>
      </c>
      <c r="B3610">
        <v>2900</v>
      </c>
      <c r="C3610" t="str">
        <f>VLOOKUP($B3610,Hosts!$A:$M,10,0)</f>
        <v>Within an hour</v>
      </c>
      <c r="D3610" s="70">
        <f>VLOOKUP($B3610,Hosts!$A:$M,11,0)</f>
        <v>1</v>
      </c>
      <c r="E3610" s="70">
        <f>VLOOKUP($B3610,Hosts!$A:$M,12,0)</f>
        <v>0.98</v>
      </c>
      <c r="F3610" t="str">
        <f>VLOOKUP($B3610,Hosts!$A:$M,13,0)</f>
        <v>No</v>
      </c>
      <c r="G3610" t="str">
        <f>INDEX(Hosts!$A:$M, MATCH(Places!$B3610,Hosts!$A:$A,0), MATCH(Places!G$1,Hosts!$A$1:$M$1,0))</f>
        <v>Within an hour</v>
      </c>
      <c r="H3610" s="70">
        <f>INDEX(Hosts!$A:$M, MATCH(Places!$B3610,Hosts!$A:$A,0), MATCH(Places!H$1,Hosts!$A$1:$M$1,0))</f>
        <v>1</v>
      </c>
      <c r="I3610" s="70">
        <f>INDEX(Hosts!$A:$M, MATCH(Places!$B3610,Hosts!$A:$A,0), MATCH(Places!I$1,Hosts!$A$1:$M$1,0))</f>
        <v>0.98</v>
      </c>
      <c r="J3610" t="str">
        <f>INDEX(Hosts!$A:$M, MATCH(Places!$B3610,Hosts!$A:$A,0), MATCH(Places!J$1,Hosts!$A$1:$M$1,0))</f>
        <v>No</v>
      </c>
      <c r="K3610">
        <v>23</v>
      </c>
      <c r="L3610" t="str">
        <f>VLOOKUP($K3610,Neighborhoods!$A:$C,2,0)</f>
        <v>Queens</v>
      </c>
      <c r="M3610" t="str">
        <f>VLOOKUP($K3610,Neighborhoods!$A:$C,3,0)</f>
        <v>Jamaica</v>
      </c>
      <c r="N3610" t="str">
        <f>INDEX(Neighborhoods!$A:$C, MATCH(Places!$K3610,Neighborhoods!$A:$A,0), MATCH(Places!N$1,Neighborhoods!$A$1:$C$1,0))</f>
        <v>Queens</v>
      </c>
      <c r="O3610" t="str">
        <f>INDEX(Neighborhoods!$A:$C, MATCH(Places!$K3610,Neighborhoods!$A:$A,0), MATCH(Places!O$1,Neighborhoods!$A$1:$C$1,0))</f>
        <v>Jamaica</v>
      </c>
      <c r="P3610" t="s">
        <v>1</v>
      </c>
      <c r="Q3610" t="str">
        <f t="shared" si="224"/>
        <v>Yes</v>
      </c>
      <c r="R3610">
        <v>2</v>
      </c>
      <c r="S3610" t="str">
        <f t="shared" si="225"/>
        <v>Small</v>
      </c>
      <c r="T3610" s="50">
        <v>35</v>
      </c>
      <c r="U3610" s="70">
        <f t="shared" si="226"/>
        <v>0.03</v>
      </c>
      <c r="V3610" s="52">
        <v>4.6100000000000003</v>
      </c>
      <c r="W3610" s="52" t="str" cm="1">
        <f t="array" ref="W3610">_xlfn.SWITCH(ROUND(V3610,0),5,"Excellent",4,"Good",3,"Ok","Bad")</f>
        <v>Excellent</v>
      </c>
      <c r="X3610">
        <v>18</v>
      </c>
      <c r="Y3610" t="str">
        <f t="shared" si="227"/>
        <v>No</v>
      </c>
      <c r="Z3610" s="68">
        <v>43882</v>
      </c>
      <c r="AA3610" s="68">
        <v>44048</v>
      </c>
      <c r="AB3610">
        <v>82</v>
      </c>
      <c r="AC3610" t="s">
        <v>15616</v>
      </c>
    </row>
    <row r="3611" spans="1:29" x14ac:dyDescent="0.3">
      <c r="A3611" t="s">
        <v>13376</v>
      </c>
      <c r="B3611">
        <v>1592</v>
      </c>
      <c r="C3611" t="str">
        <f>VLOOKUP($B3611,Hosts!$A:$M,10,0)</f>
        <v>A few days or more</v>
      </c>
      <c r="D3611" s="70">
        <f>VLOOKUP($B3611,Hosts!$A:$M,11,0)</f>
        <v>0</v>
      </c>
      <c r="E3611" s="70">
        <f>VLOOKUP($B3611,Hosts!$A:$M,12,0)</f>
        <v>0.62</v>
      </c>
      <c r="F3611" t="str">
        <f>VLOOKUP($B3611,Hosts!$A:$M,13,0)</f>
        <v>Yes</v>
      </c>
      <c r="G3611" t="str">
        <f>INDEX(Hosts!$A:$M, MATCH(Places!$B3611,Hosts!$A:$A,0), MATCH(Places!G$1,Hosts!$A$1:$M$1,0))</f>
        <v>A few days or more</v>
      </c>
      <c r="H3611" s="70">
        <f>INDEX(Hosts!$A:$M, MATCH(Places!$B3611,Hosts!$A:$A,0), MATCH(Places!H$1,Hosts!$A$1:$M$1,0))</f>
        <v>0</v>
      </c>
      <c r="I3611" s="70">
        <f>INDEX(Hosts!$A:$M, MATCH(Places!$B3611,Hosts!$A:$A,0), MATCH(Places!I$1,Hosts!$A$1:$M$1,0))</f>
        <v>0.62</v>
      </c>
      <c r="J3611" t="str">
        <f>INDEX(Hosts!$A:$M, MATCH(Places!$B3611,Hosts!$A:$A,0), MATCH(Places!J$1,Hosts!$A$1:$M$1,0))</f>
        <v>Yes</v>
      </c>
      <c r="K3611">
        <v>15</v>
      </c>
      <c r="L3611" t="str">
        <f>VLOOKUP($K3611,Neighborhoods!$A:$C,2,0)</f>
        <v>Manhattan</v>
      </c>
      <c r="M3611" t="str">
        <f>VLOOKUP($K3611,Neighborhoods!$A:$C,3,0)</f>
        <v>East Village</v>
      </c>
      <c r="N3611" t="str">
        <f>INDEX(Neighborhoods!$A:$C, MATCH(Places!$K3611,Neighborhoods!$A:$A,0), MATCH(Places!N$1,Neighborhoods!$A$1:$C$1,0))</f>
        <v>Manhattan</v>
      </c>
      <c r="O3611" t="str">
        <f>INDEX(Neighborhoods!$A:$C, MATCH(Places!$K3611,Neighborhoods!$A:$A,0), MATCH(Places!O$1,Neighborhoods!$A$1:$C$1,0))</f>
        <v>East Village</v>
      </c>
      <c r="P3611" t="s">
        <v>11822</v>
      </c>
      <c r="Q3611" t="str">
        <f t="shared" si="224"/>
        <v>No</v>
      </c>
      <c r="R3611">
        <v>2</v>
      </c>
      <c r="S3611" t="str">
        <f t="shared" si="225"/>
        <v>Small</v>
      </c>
      <c r="T3611" s="50">
        <v>220</v>
      </c>
      <c r="U3611" s="70">
        <f t="shared" si="226"/>
        <v>0.04</v>
      </c>
      <c r="V3611" s="52">
        <v>4.88</v>
      </c>
      <c r="W3611" s="52" t="str" cm="1">
        <f t="array" ref="W3611">_xlfn.SWITCH(ROUND(V3611,0),5,"Excellent",4,"Good",3,"Ok","Bad")</f>
        <v>Excellent</v>
      </c>
      <c r="X3611">
        <v>8</v>
      </c>
      <c r="Y3611" t="str">
        <f t="shared" si="227"/>
        <v>No</v>
      </c>
      <c r="Z3611" s="68">
        <v>43294</v>
      </c>
      <c r="AA3611" s="68">
        <v>43831</v>
      </c>
      <c r="AB3611">
        <v>163</v>
      </c>
      <c r="AC3611" t="s">
        <v>15615</v>
      </c>
    </row>
    <row r="3612" spans="1:29" x14ac:dyDescent="0.3">
      <c r="A3612" t="s">
        <v>2605</v>
      </c>
      <c r="B3612">
        <v>808</v>
      </c>
      <c r="C3612" t="str">
        <f>VLOOKUP($B3612,Hosts!$A:$M,10,0)</f>
        <v>Within a few hours</v>
      </c>
      <c r="D3612" s="70">
        <f>VLOOKUP($B3612,Hosts!$A:$M,11,0)</f>
        <v>1</v>
      </c>
      <c r="E3612" s="70">
        <f>VLOOKUP($B3612,Hosts!$A:$M,12,0)</f>
        <v>0.98</v>
      </c>
      <c r="F3612" t="str">
        <f>VLOOKUP($B3612,Hosts!$A:$M,13,0)</f>
        <v>Yes</v>
      </c>
      <c r="G3612" t="str">
        <f>INDEX(Hosts!$A:$M, MATCH(Places!$B3612,Hosts!$A:$A,0), MATCH(Places!G$1,Hosts!$A$1:$M$1,0))</f>
        <v>Within a few hours</v>
      </c>
      <c r="H3612" s="70">
        <f>INDEX(Hosts!$A:$M, MATCH(Places!$B3612,Hosts!$A:$A,0), MATCH(Places!H$1,Hosts!$A$1:$M$1,0))</f>
        <v>1</v>
      </c>
      <c r="I3612" s="70">
        <f>INDEX(Hosts!$A:$M, MATCH(Places!$B3612,Hosts!$A:$A,0), MATCH(Places!I$1,Hosts!$A$1:$M$1,0))</f>
        <v>0.98</v>
      </c>
      <c r="J3612" t="str">
        <f>INDEX(Hosts!$A:$M, MATCH(Places!$B3612,Hosts!$A:$A,0), MATCH(Places!J$1,Hosts!$A$1:$M$1,0))</f>
        <v>Yes</v>
      </c>
      <c r="K3612">
        <v>8</v>
      </c>
      <c r="L3612" t="str">
        <f>VLOOKUP($K3612,Neighborhoods!$A:$C,2,0)</f>
        <v>Brooklyn</v>
      </c>
      <c r="M3612" t="str">
        <f>VLOOKUP($K3612,Neighborhoods!$A:$C,3,0)</f>
        <v>Bushwick</v>
      </c>
      <c r="N3612" t="str">
        <f>INDEX(Neighborhoods!$A:$C, MATCH(Places!$K3612,Neighborhoods!$A:$A,0), MATCH(Places!N$1,Neighborhoods!$A$1:$C$1,0))</f>
        <v>Brooklyn</v>
      </c>
      <c r="O3612" t="str">
        <f>INDEX(Neighborhoods!$A:$C, MATCH(Places!$K3612,Neighborhoods!$A:$A,0), MATCH(Places!O$1,Neighborhoods!$A$1:$C$1,0))</f>
        <v>Bushwick</v>
      </c>
      <c r="P3612" t="s">
        <v>11822</v>
      </c>
      <c r="Q3612" t="str">
        <f t="shared" si="224"/>
        <v>No</v>
      </c>
      <c r="R3612">
        <v>4</v>
      </c>
      <c r="S3612" t="str">
        <f t="shared" si="225"/>
        <v>Medium</v>
      </c>
      <c r="T3612" s="50">
        <v>150</v>
      </c>
      <c r="U3612" s="70">
        <f t="shared" si="226"/>
        <v>0.03</v>
      </c>
      <c r="V3612" s="52">
        <v>4.97</v>
      </c>
      <c r="W3612" s="52" t="str" cm="1">
        <f t="array" ref="W3612">_xlfn.SWITCH(ROUND(V3612,0),5,"Excellent",4,"Good",3,"Ok","Bad")</f>
        <v>Excellent</v>
      </c>
      <c r="X3612">
        <v>67</v>
      </c>
      <c r="Y3612" t="str">
        <f t="shared" si="227"/>
        <v>No</v>
      </c>
      <c r="Z3612" s="68">
        <v>43240</v>
      </c>
      <c r="AA3612" s="68">
        <v>43877</v>
      </c>
      <c r="AB3612">
        <v>141</v>
      </c>
      <c r="AC3612" t="s">
        <v>15616</v>
      </c>
    </row>
    <row r="3613" spans="1:29" x14ac:dyDescent="0.3">
      <c r="A3613" t="s">
        <v>14091</v>
      </c>
      <c r="B3613">
        <v>3382</v>
      </c>
      <c r="C3613" t="str">
        <f>VLOOKUP($B3613,Hosts!$A:$M,10,0)</f>
        <v>Within an hour</v>
      </c>
      <c r="D3613" s="70">
        <f>VLOOKUP($B3613,Hosts!$A:$M,11,0)</f>
        <v>1</v>
      </c>
      <c r="E3613" s="70">
        <f>VLOOKUP($B3613,Hosts!$A:$M,12,0)</f>
        <v>0.99</v>
      </c>
      <c r="F3613" t="str">
        <f>VLOOKUP($B3613,Hosts!$A:$M,13,0)</f>
        <v>Yes</v>
      </c>
      <c r="G3613" t="str">
        <f>INDEX(Hosts!$A:$M, MATCH(Places!$B3613,Hosts!$A:$A,0), MATCH(Places!G$1,Hosts!$A$1:$M$1,0))</f>
        <v>Within an hour</v>
      </c>
      <c r="H3613" s="70">
        <f>INDEX(Hosts!$A:$M, MATCH(Places!$B3613,Hosts!$A:$A,0), MATCH(Places!H$1,Hosts!$A$1:$M$1,0))</f>
        <v>1</v>
      </c>
      <c r="I3613" s="70">
        <f>INDEX(Hosts!$A:$M, MATCH(Places!$B3613,Hosts!$A:$A,0), MATCH(Places!I$1,Hosts!$A$1:$M$1,0))</f>
        <v>0.99</v>
      </c>
      <c r="J3613" t="str">
        <f>INDEX(Hosts!$A:$M, MATCH(Places!$B3613,Hosts!$A:$A,0), MATCH(Places!J$1,Hosts!$A$1:$M$1,0))</f>
        <v>Yes</v>
      </c>
      <c r="K3613">
        <v>23</v>
      </c>
      <c r="L3613" t="str">
        <f>VLOOKUP($K3613,Neighborhoods!$A:$C,2,0)</f>
        <v>Queens</v>
      </c>
      <c r="M3613" t="str">
        <f>VLOOKUP($K3613,Neighborhoods!$A:$C,3,0)</f>
        <v>Jamaica</v>
      </c>
      <c r="N3613" t="str">
        <f>INDEX(Neighborhoods!$A:$C, MATCH(Places!$K3613,Neighborhoods!$A:$A,0), MATCH(Places!N$1,Neighborhoods!$A$1:$C$1,0))</f>
        <v>Queens</v>
      </c>
      <c r="O3613" t="str">
        <f>INDEX(Neighborhoods!$A:$C, MATCH(Places!$K3613,Neighborhoods!$A:$A,0), MATCH(Places!O$1,Neighborhoods!$A$1:$C$1,0))</f>
        <v>Jamaica</v>
      </c>
      <c r="P3613" t="s">
        <v>1</v>
      </c>
      <c r="Q3613" t="str">
        <f t="shared" si="224"/>
        <v>Yes</v>
      </c>
      <c r="R3613">
        <v>2</v>
      </c>
      <c r="S3613" t="str">
        <f t="shared" si="225"/>
        <v>Small</v>
      </c>
      <c r="T3613" s="50">
        <v>50</v>
      </c>
      <c r="U3613" s="70">
        <f t="shared" si="226"/>
        <v>0.03</v>
      </c>
      <c r="V3613" s="52">
        <v>4.8899999999999997</v>
      </c>
      <c r="W3613" s="52" t="str" cm="1">
        <f t="array" ref="W3613">_xlfn.SWITCH(ROUND(V3613,0),5,"Excellent",4,"Good",3,"Ok","Bad")</f>
        <v>Excellent</v>
      </c>
      <c r="X3613">
        <v>27</v>
      </c>
      <c r="Y3613" t="str">
        <f t="shared" si="227"/>
        <v>No</v>
      </c>
      <c r="Z3613" s="68">
        <v>43636</v>
      </c>
      <c r="AA3613" s="68">
        <v>43875</v>
      </c>
      <c r="AB3613">
        <v>174</v>
      </c>
      <c r="AC3613" t="s">
        <v>15615</v>
      </c>
    </row>
    <row r="3614" spans="1:29" x14ac:dyDescent="0.3">
      <c r="A3614" t="s">
        <v>2606</v>
      </c>
      <c r="B3614">
        <v>1284</v>
      </c>
      <c r="C3614" t="str">
        <f>VLOOKUP($B3614,Hosts!$A:$M,10,0)</f>
        <v>Within an hour</v>
      </c>
      <c r="D3614" s="70">
        <f>VLOOKUP($B3614,Hosts!$A:$M,11,0)</f>
        <v>1</v>
      </c>
      <c r="E3614" s="70">
        <f>VLOOKUP($B3614,Hosts!$A:$M,12,0)</f>
        <v>0.92</v>
      </c>
      <c r="F3614" t="str">
        <f>VLOOKUP($B3614,Hosts!$A:$M,13,0)</f>
        <v>No</v>
      </c>
      <c r="G3614" t="str">
        <f>INDEX(Hosts!$A:$M, MATCH(Places!$B3614,Hosts!$A:$A,0), MATCH(Places!G$1,Hosts!$A$1:$M$1,0))</f>
        <v>Within an hour</v>
      </c>
      <c r="H3614" s="70">
        <f>INDEX(Hosts!$A:$M, MATCH(Places!$B3614,Hosts!$A:$A,0), MATCH(Places!H$1,Hosts!$A$1:$M$1,0))</f>
        <v>1</v>
      </c>
      <c r="I3614" s="70">
        <f>INDEX(Hosts!$A:$M, MATCH(Places!$B3614,Hosts!$A:$A,0), MATCH(Places!I$1,Hosts!$A$1:$M$1,0))</f>
        <v>0.92</v>
      </c>
      <c r="J3614" t="str">
        <f>INDEX(Hosts!$A:$M, MATCH(Places!$B3614,Hosts!$A:$A,0), MATCH(Places!J$1,Hosts!$A$1:$M$1,0))</f>
        <v>No</v>
      </c>
      <c r="K3614">
        <v>26</v>
      </c>
      <c r="L3614" t="str">
        <f>VLOOKUP($K3614,Neighborhoods!$A:$C,2,0)</f>
        <v>Queens</v>
      </c>
      <c r="M3614" t="str">
        <f>VLOOKUP($K3614,Neighborhoods!$A:$C,3,0)</f>
        <v>Sunnyside</v>
      </c>
      <c r="N3614" t="str">
        <f>INDEX(Neighborhoods!$A:$C, MATCH(Places!$K3614,Neighborhoods!$A:$A,0), MATCH(Places!N$1,Neighborhoods!$A$1:$C$1,0))</f>
        <v>Queens</v>
      </c>
      <c r="O3614" t="str">
        <f>INDEX(Neighborhoods!$A:$C, MATCH(Places!$K3614,Neighborhoods!$A:$A,0), MATCH(Places!O$1,Neighborhoods!$A$1:$C$1,0))</f>
        <v>Sunnyside</v>
      </c>
      <c r="P3614" t="s">
        <v>1</v>
      </c>
      <c r="Q3614" t="str">
        <f t="shared" si="224"/>
        <v>Yes</v>
      </c>
      <c r="R3614">
        <v>1</v>
      </c>
      <c r="S3614" t="str">
        <f t="shared" si="225"/>
        <v>Small</v>
      </c>
      <c r="T3614" s="50">
        <v>50</v>
      </c>
      <c r="U3614" s="70">
        <f t="shared" si="226"/>
        <v>0.03</v>
      </c>
      <c r="V3614" s="52">
        <v>4.75</v>
      </c>
      <c r="W3614" s="52" t="str" cm="1">
        <f t="array" ref="W3614">_xlfn.SWITCH(ROUND(V3614,0),5,"Excellent",4,"Good",3,"Ok","Bad")</f>
        <v>Excellent</v>
      </c>
      <c r="X3614">
        <v>4</v>
      </c>
      <c r="Y3614" t="str">
        <f t="shared" si="227"/>
        <v>No</v>
      </c>
      <c r="Z3614" s="68">
        <v>43344</v>
      </c>
      <c r="AA3614" s="68">
        <v>43718</v>
      </c>
      <c r="AB3614">
        <v>364</v>
      </c>
      <c r="AC3614" t="s">
        <v>15615</v>
      </c>
    </row>
    <row r="3615" spans="1:29" x14ac:dyDescent="0.3">
      <c r="A3615" t="s">
        <v>14800</v>
      </c>
      <c r="B3615">
        <v>1925</v>
      </c>
      <c r="C3615" t="str">
        <f>VLOOKUP($B3615,Hosts!$A:$M,10,0)</f>
        <v>Within an hour</v>
      </c>
      <c r="D3615" s="70">
        <f>VLOOKUP($B3615,Hosts!$A:$M,11,0)</f>
        <v>1</v>
      </c>
      <c r="E3615" s="70">
        <f>VLOOKUP($B3615,Hosts!$A:$M,12,0)</f>
        <v>1</v>
      </c>
      <c r="F3615" t="str">
        <f>VLOOKUP($B3615,Hosts!$A:$M,13,0)</f>
        <v>Yes</v>
      </c>
      <c r="G3615" t="str">
        <f>INDEX(Hosts!$A:$M, MATCH(Places!$B3615,Hosts!$A:$A,0), MATCH(Places!G$1,Hosts!$A$1:$M$1,0))</f>
        <v>Within an hour</v>
      </c>
      <c r="H3615" s="70">
        <f>INDEX(Hosts!$A:$M, MATCH(Places!$B3615,Hosts!$A:$A,0), MATCH(Places!H$1,Hosts!$A$1:$M$1,0))</f>
        <v>1</v>
      </c>
      <c r="I3615" s="70">
        <f>INDEX(Hosts!$A:$M, MATCH(Places!$B3615,Hosts!$A:$A,0), MATCH(Places!I$1,Hosts!$A$1:$M$1,0))</f>
        <v>1</v>
      </c>
      <c r="J3615" t="str">
        <f>INDEX(Hosts!$A:$M, MATCH(Places!$B3615,Hosts!$A:$A,0), MATCH(Places!J$1,Hosts!$A$1:$M$1,0))</f>
        <v>Yes</v>
      </c>
      <c r="K3615">
        <v>8</v>
      </c>
      <c r="L3615" t="str">
        <f>VLOOKUP($K3615,Neighborhoods!$A:$C,2,0)</f>
        <v>Brooklyn</v>
      </c>
      <c r="M3615" t="str">
        <f>VLOOKUP($K3615,Neighborhoods!$A:$C,3,0)</f>
        <v>Bushwick</v>
      </c>
      <c r="N3615" t="str">
        <f>INDEX(Neighborhoods!$A:$C, MATCH(Places!$K3615,Neighborhoods!$A:$A,0), MATCH(Places!N$1,Neighborhoods!$A$1:$C$1,0))</f>
        <v>Brooklyn</v>
      </c>
      <c r="O3615" t="str">
        <f>INDEX(Neighborhoods!$A:$C, MATCH(Places!$K3615,Neighborhoods!$A:$A,0), MATCH(Places!O$1,Neighborhoods!$A$1:$C$1,0))</f>
        <v>Bushwick</v>
      </c>
      <c r="P3615" t="s">
        <v>1</v>
      </c>
      <c r="Q3615" t="str">
        <f t="shared" si="224"/>
        <v>Yes</v>
      </c>
      <c r="R3615">
        <v>2</v>
      </c>
      <c r="S3615" t="str">
        <f t="shared" si="225"/>
        <v>Small</v>
      </c>
      <c r="T3615" s="50">
        <v>60</v>
      </c>
      <c r="U3615" s="70">
        <f t="shared" si="226"/>
        <v>0.03</v>
      </c>
      <c r="V3615" s="52">
        <v>4.91</v>
      </c>
      <c r="W3615" s="52" t="str" cm="1">
        <f t="array" ref="W3615">_xlfn.SWITCH(ROUND(V3615,0),5,"Excellent",4,"Good",3,"Ok","Bad")</f>
        <v>Excellent</v>
      </c>
      <c r="X3615">
        <v>64</v>
      </c>
      <c r="Y3615" t="str">
        <f t="shared" si="227"/>
        <v>No</v>
      </c>
      <c r="Z3615" s="68">
        <v>43338</v>
      </c>
      <c r="AA3615" s="68">
        <v>43982</v>
      </c>
      <c r="AB3615">
        <v>74</v>
      </c>
      <c r="AC3615" t="s">
        <v>15616</v>
      </c>
    </row>
    <row r="3616" spans="1:29" x14ac:dyDescent="0.3">
      <c r="A3616" t="s">
        <v>2607</v>
      </c>
      <c r="B3616">
        <v>819</v>
      </c>
      <c r="C3616" t="str">
        <f>VLOOKUP($B3616,Hosts!$A:$M,10,0)</f>
        <v>Within an hour</v>
      </c>
      <c r="D3616" s="70">
        <f>VLOOKUP($B3616,Hosts!$A:$M,11,0)</f>
        <v>1</v>
      </c>
      <c r="E3616" s="70">
        <f>VLOOKUP($B3616,Hosts!$A:$M,12,0)</f>
        <v>0.97</v>
      </c>
      <c r="F3616" t="str">
        <f>VLOOKUP($B3616,Hosts!$A:$M,13,0)</f>
        <v>Yes</v>
      </c>
      <c r="G3616" t="str">
        <f>INDEX(Hosts!$A:$M, MATCH(Places!$B3616,Hosts!$A:$A,0), MATCH(Places!G$1,Hosts!$A$1:$M$1,0))</f>
        <v>Within an hour</v>
      </c>
      <c r="H3616" s="70">
        <f>INDEX(Hosts!$A:$M, MATCH(Places!$B3616,Hosts!$A:$A,0), MATCH(Places!H$1,Hosts!$A$1:$M$1,0))</f>
        <v>1</v>
      </c>
      <c r="I3616" s="70">
        <f>INDEX(Hosts!$A:$M, MATCH(Places!$B3616,Hosts!$A:$A,0), MATCH(Places!I$1,Hosts!$A$1:$M$1,0))</f>
        <v>0.97</v>
      </c>
      <c r="J3616" t="str">
        <f>INDEX(Hosts!$A:$M, MATCH(Places!$B3616,Hosts!$A:$A,0), MATCH(Places!J$1,Hosts!$A$1:$M$1,0))</f>
        <v>Yes</v>
      </c>
      <c r="K3616">
        <v>9</v>
      </c>
      <c r="L3616" t="str">
        <f>VLOOKUP($K3616,Neighborhoods!$A:$C,2,0)</f>
        <v>Brooklyn</v>
      </c>
      <c r="M3616" t="str">
        <f>VLOOKUP($K3616,Neighborhoods!$A:$C,3,0)</f>
        <v>Crown Heights</v>
      </c>
      <c r="N3616" t="str">
        <f>INDEX(Neighborhoods!$A:$C, MATCH(Places!$K3616,Neighborhoods!$A:$A,0), MATCH(Places!N$1,Neighborhoods!$A$1:$C$1,0))</f>
        <v>Brooklyn</v>
      </c>
      <c r="O3616" t="str">
        <f>INDEX(Neighborhoods!$A:$C, MATCH(Places!$K3616,Neighborhoods!$A:$A,0), MATCH(Places!O$1,Neighborhoods!$A$1:$C$1,0))</f>
        <v>Crown Heights</v>
      </c>
      <c r="P3616" t="s">
        <v>11822</v>
      </c>
      <c r="Q3616" t="str">
        <f t="shared" si="224"/>
        <v>No</v>
      </c>
      <c r="R3616">
        <v>5</v>
      </c>
      <c r="S3616" t="str">
        <f t="shared" si="225"/>
        <v>Medium</v>
      </c>
      <c r="T3616" s="50">
        <v>148</v>
      </c>
      <c r="U3616" s="70">
        <f t="shared" si="226"/>
        <v>0.03</v>
      </c>
      <c r="V3616" s="52">
        <v>4.9800000000000004</v>
      </c>
      <c r="W3616" s="52" t="str" cm="1">
        <f t="array" ref="W3616">_xlfn.SWITCH(ROUND(V3616,0),5,"Excellent",4,"Good",3,"Ok","Bad")</f>
        <v>Excellent</v>
      </c>
      <c r="X3616">
        <v>46</v>
      </c>
      <c r="Y3616" t="str">
        <f t="shared" si="227"/>
        <v>No</v>
      </c>
      <c r="Z3616" s="68">
        <v>43269</v>
      </c>
      <c r="AA3616" s="68">
        <v>43829</v>
      </c>
      <c r="AB3616">
        <v>310</v>
      </c>
      <c r="AC3616" t="s">
        <v>15615</v>
      </c>
    </row>
    <row r="3617" spans="1:29" x14ac:dyDescent="0.3">
      <c r="A3617" t="s">
        <v>2608</v>
      </c>
      <c r="B3617">
        <v>1404</v>
      </c>
      <c r="C3617" t="str">
        <f>VLOOKUP($B3617,Hosts!$A:$M,10,0)</f>
        <v>Within an hour</v>
      </c>
      <c r="D3617" s="70">
        <f>VLOOKUP($B3617,Hosts!$A:$M,11,0)</f>
        <v>1</v>
      </c>
      <c r="E3617" s="70">
        <f>VLOOKUP($B3617,Hosts!$A:$M,12,0)</f>
        <v>0.5</v>
      </c>
      <c r="F3617" t="str">
        <f>VLOOKUP($B3617,Hosts!$A:$M,13,0)</f>
        <v>Yes</v>
      </c>
      <c r="G3617" t="str">
        <f>INDEX(Hosts!$A:$M, MATCH(Places!$B3617,Hosts!$A:$A,0), MATCH(Places!G$1,Hosts!$A$1:$M$1,0))</f>
        <v>Within an hour</v>
      </c>
      <c r="H3617" s="70">
        <f>INDEX(Hosts!$A:$M, MATCH(Places!$B3617,Hosts!$A:$A,0), MATCH(Places!H$1,Hosts!$A$1:$M$1,0))</f>
        <v>1</v>
      </c>
      <c r="I3617" s="70">
        <f>INDEX(Hosts!$A:$M, MATCH(Places!$B3617,Hosts!$A:$A,0), MATCH(Places!I$1,Hosts!$A$1:$M$1,0))</f>
        <v>0.5</v>
      </c>
      <c r="J3617" t="str">
        <f>INDEX(Hosts!$A:$M, MATCH(Places!$B3617,Hosts!$A:$A,0), MATCH(Places!J$1,Hosts!$A$1:$M$1,0))</f>
        <v>Yes</v>
      </c>
      <c r="K3617">
        <v>13</v>
      </c>
      <c r="L3617" t="str">
        <f>VLOOKUP($K3617,Neighborhoods!$A:$C,2,0)</f>
        <v>Manhattan</v>
      </c>
      <c r="M3617" t="str">
        <f>VLOOKUP($K3617,Neighborhoods!$A:$C,3,0)</f>
        <v>Chelsea</v>
      </c>
      <c r="N3617" t="str">
        <f>INDEX(Neighborhoods!$A:$C, MATCH(Places!$K3617,Neighborhoods!$A:$A,0), MATCH(Places!N$1,Neighborhoods!$A$1:$C$1,0))</f>
        <v>Manhattan</v>
      </c>
      <c r="O3617" t="str">
        <f>INDEX(Neighborhoods!$A:$C, MATCH(Places!$K3617,Neighborhoods!$A:$A,0), MATCH(Places!O$1,Neighborhoods!$A$1:$C$1,0))</f>
        <v>Chelsea</v>
      </c>
      <c r="P3617" t="s">
        <v>11822</v>
      </c>
      <c r="Q3617" t="str">
        <f t="shared" si="224"/>
        <v>No</v>
      </c>
      <c r="R3617">
        <v>2</v>
      </c>
      <c r="S3617" t="str">
        <f t="shared" si="225"/>
        <v>Small</v>
      </c>
      <c r="T3617" s="50">
        <v>98</v>
      </c>
      <c r="U3617" s="70">
        <f t="shared" si="226"/>
        <v>0.03</v>
      </c>
      <c r="V3617" s="52">
        <v>5</v>
      </c>
      <c r="W3617" s="52" t="str" cm="1">
        <f t="array" ref="W3617">_xlfn.SWITCH(ROUND(V3617,0),5,"Excellent",4,"Good",3,"Ok","Bad")</f>
        <v>Excellent</v>
      </c>
      <c r="X3617">
        <v>13</v>
      </c>
      <c r="Y3617" t="str">
        <f t="shared" si="227"/>
        <v>No</v>
      </c>
      <c r="Z3617" s="68">
        <v>43277</v>
      </c>
      <c r="AA3617" s="68">
        <v>43834</v>
      </c>
      <c r="AB3617">
        <v>160</v>
      </c>
      <c r="AC3617" t="s">
        <v>15615</v>
      </c>
    </row>
    <row r="3618" spans="1:29" x14ac:dyDescent="0.3">
      <c r="A3618" t="s">
        <v>2609</v>
      </c>
      <c r="B3618">
        <v>3404</v>
      </c>
      <c r="C3618" t="str">
        <f>VLOOKUP($B3618,Hosts!$A:$M,10,0)</f>
        <v>Within a few hours</v>
      </c>
      <c r="D3618" s="70">
        <f>VLOOKUP($B3618,Hosts!$A:$M,11,0)</f>
        <v>1</v>
      </c>
      <c r="E3618" s="70">
        <f>VLOOKUP($B3618,Hosts!$A:$M,12,0)</f>
        <v>0.92</v>
      </c>
      <c r="F3618" t="str">
        <f>VLOOKUP($B3618,Hosts!$A:$M,13,0)</f>
        <v>Yes</v>
      </c>
      <c r="G3618" t="str">
        <f>INDEX(Hosts!$A:$M, MATCH(Places!$B3618,Hosts!$A:$A,0), MATCH(Places!G$1,Hosts!$A$1:$M$1,0))</f>
        <v>Within a few hours</v>
      </c>
      <c r="H3618" s="70">
        <f>INDEX(Hosts!$A:$M, MATCH(Places!$B3618,Hosts!$A:$A,0), MATCH(Places!H$1,Hosts!$A$1:$M$1,0))</f>
        <v>1</v>
      </c>
      <c r="I3618" s="70">
        <f>INDEX(Hosts!$A:$M, MATCH(Places!$B3618,Hosts!$A:$A,0), MATCH(Places!I$1,Hosts!$A$1:$M$1,0))</f>
        <v>0.92</v>
      </c>
      <c r="J3618" t="str">
        <f>INDEX(Hosts!$A:$M, MATCH(Places!$B3618,Hosts!$A:$A,0), MATCH(Places!J$1,Hosts!$A$1:$M$1,0))</f>
        <v>Yes</v>
      </c>
      <c r="K3618">
        <v>17</v>
      </c>
      <c r="L3618" t="str">
        <f>VLOOKUP($K3618,Neighborhoods!$A:$C,2,0)</f>
        <v>Manhattan</v>
      </c>
      <c r="M3618" t="str">
        <f>VLOOKUP($K3618,Neighborhoods!$A:$C,3,0)</f>
        <v>Hell's Kitchen</v>
      </c>
      <c r="N3618" t="str">
        <f>INDEX(Neighborhoods!$A:$C, MATCH(Places!$K3618,Neighborhoods!$A:$A,0), MATCH(Places!N$1,Neighborhoods!$A$1:$C$1,0))</f>
        <v>Manhattan</v>
      </c>
      <c r="O3618" t="str">
        <f>INDEX(Neighborhoods!$A:$C, MATCH(Places!$K3618,Neighborhoods!$A:$A,0), MATCH(Places!O$1,Neighborhoods!$A$1:$C$1,0))</f>
        <v>Hell's Kitchen</v>
      </c>
      <c r="P3618" t="s">
        <v>11822</v>
      </c>
      <c r="Q3618" t="str">
        <f t="shared" si="224"/>
        <v>No</v>
      </c>
      <c r="R3618">
        <v>8</v>
      </c>
      <c r="S3618" t="str">
        <f t="shared" si="225"/>
        <v>Large</v>
      </c>
      <c r="T3618" s="50">
        <v>250</v>
      </c>
      <c r="U3618" s="70">
        <f t="shared" si="226"/>
        <v>0.04</v>
      </c>
      <c r="V3618" s="52">
        <v>4.9000000000000004</v>
      </c>
      <c r="W3618" s="52" t="str" cm="1">
        <f t="array" ref="W3618">_xlfn.SWITCH(ROUND(V3618,0),5,"Excellent",4,"Good",3,"Ok","Bad")</f>
        <v>Excellent</v>
      </c>
      <c r="X3618">
        <v>99</v>
      </c>
      <c r="Y3618" t="str">
        <f t="shared" si="227"/>
        <v>No</v>
      </c>
      <c r="Z3618" s="68">
        <v>43234</v>
      </c>
      <c r="AA3618" s="68">
        <v>43902</v>
      </c>
      <c r="AB3618">
        <v>325</v>
      </c>
      <c r="AC3618" t="s">
        <v>15615</v>
      </c>
    </row>
    <row r="3619" spans="1:29" x14ac:dyDescent="0.3">
      <c r="A3619" t="s">
        <v>2610</v>
      </c>
      <c r="B3619">
        <v>3416</v>
      </c>
      <c r="C3619" t="str">
        <f>VLOOKUP($B3619,Hosts!$A:$M,10,0)</f>
        <v>Within an hour</v>
      </c>
      <c r="D3619" s="70">
        <f>VLOOKUP($B3619,Hosts!$A:$M,11,0)</f>
        <v>1</v>
      </c>
      <c r="E3619" s="70">
        <f>VLOOKUP($B3619,Hosts!$A:$M,12,0)</f>
        <v>0.55000000000000004</v>
      </c>
      <c r="F3619" t="str">
        <f>VLOOKUP($B3619,Hosts!$A:$M,13,0)</f>
        <v>Yes</v>
      </c>
      <c r="G3619" t="str">
        <f>INDEX(Hosts!$A:$M, MATCH(Places!$B3619,Hosts!$A:$A,0), MATCH(Places!G$1,Hosts!$A$1:$M$1,0))</f>
        <v>Within an hour</v>
      </c>
      <c r="H3619" s="70">
        <f>INDEX(Hosts!$A:$M, MATCH(Places!$B3619,Hosts!$A:$A,0), MATCH(Places!H$1,Hosts!$A$1:$M$1,0))</f>
        <v>1</v>
      </c>
      <c r="I3619" s="70">
        <f>INDEX(Hosts!$A:$M, MATCH(Places!$B3619,Hosts!$A:$A,0), MATCH(Places!I$1,Hosts!$A$1:$M$1,0))</f>
        <v>0.55000000000000004</v>
      </c>
      <c r="J3619" t="str">
        <f>INDEX(Hosts!$A:$M, MATCH(Places!$B3619,Hosts!$A:$A,0), MATCH(Places!J$1,Hosts!$A$1:$M$1,0))</f>
        <v>Yes</v>
      </c>
      <c r="K3619">
        <v>22</v>
      </c>
      <c r="L3619" t="str">
        <f>VLOOKUP($K3619,Neighborhoods!$A:$C,2,0)</f>
        <v>Queens</v>
      </c>
      <c r="M3619" t="str">
        <f>VLOOKUP($K3619,Neighborhoods!$A:$C,3,0)</f>
        <v>Flushing</v>
      </c>
      <c r="N3619" t="str">
        <f>INDEX(Neighborhoods!$A:$C, MATCH(Places!$K3619,Neighborhoods!$A:$A,0), MATCH(Places!N$1,Neighborhoods!$A$1:$C$1,0))</f>
        <v>Queens</v>
      </c>
      <c r="O3619" t="str">
        <f>INDEX(Neighborhoods!$A:$C, MATCH(Places!$K3619,Neighborhoods!$A:$A,0), MATCH(Places!O$1,Neighborhoods!$A$1:$C$1,0))</f>
        <v>Flushing</v>
      </c>
      <c r="P3619" t="s">
        <v>1</v>
      </c>
      <c r="Q3619" t="str">
        <f t="shared" si="224"/>
        <v>Yes</v>
      </c>
      <c r="R3619">
        <v>2</v>
      </c>
      <c r="S3619" t="str">
        <f t="shared" si="225"/>
        <v>Small</v>
      </c>
      <c r="T3619" s="50">
        <v>48</v>
      </c>
      <c r="U3619" s="70">
        <f t="shared" si="226"/>
        <v>0.03</v>
      </c>
      <c r="V3619" s="52">
        <v>4.7300000000000004</v>
      </c>
      <c r="W3619" s="52" t="str" cm="1">
        <f t="array" ref="W3619">_xlfn.SWITCH(ROUND(V3619,0),5,"Excellent",4,"Good",3,"Ok","Bad")</f>
        <v>Excellent</v>
      </c>
      <c r="X3619">
        <v>15</v>
      </c>
      <c r="Y3619" t="str">
        <f t="shared" si="227"/>
        <v>No</v>
      </c>
      <c r="Z3619" s="68">
        <v>43238</v>
      </c>
      <c r="AA3619" s="68">
        <v>43752</v>
      </c>
      <c r="AB3619">
        <v>179</v>
      </c>
      <c r="AC3619" t="s">
        <v>15615</v>
      </c>
    </row>
    <row r="3620" spans="1:29" x14ac:dyDescent="0.3">
      <c r="A3620" t="s">
        <v>2611</v>
      </c>
      <c r="B3620">
        <v>3472</v>
      </c>
      <c r="C3620" t="str">
        <f>VLOOKUP($B3620,Hosts!$A:$M,10,0)</f>
        <v>Within a few hours</v>
      </c>
      <c r="D3620" s="70">
        <f>VLOOKUP($B3620,Hosts!$A:$M,11,0)</f>
        <v>1</v>
      </c>
      <c r="E3620" s="70">
        <f>VLOOKUP($B3620,Hosts!$A:$M,12,0)</f>
        <v>0.83</v>
      </c>
      <c r="F3620" t="str">
        <f>VLOOKUP($B3620,Hosts!$A:$M,13,0)</f>
        <v>Yes</v>
      </c>
      <c r="G3620" t="str">
        <f>INDEX(Hosts!$A:$M, MATCH(Places!$B3620,Hosts!$A:$A,0), MATCH(Places!G$1,Hosts!$A$1:$M$1,0))</f>
        <v>Within a few hours</v>
      </c>
      <c r="H3620" s="70">
        <f>INDEX(Hosts!$A:$M, MATCH(Places!$B3620,Hosts!$A:$A,0), MATCH(Places!H$1,Hosts!$A$1:$M$1,0))</f>
        <v>1</v>
      </c>
      <c r="I3620" s="70">
        <f>INDEX(Hosts!$A:$M, MATCH(Places!$B3620,Hosts!$A:$A,0), MATCH(Places!I$1,Hosts!$A$1:$M$1,0))</f>
        <v>0.83</v>
      </c>
      <c r="J3620" t="str">
        <f>INDEX(Hosts!$A:$M, MATCH(Places!$B3620,Hosts!$A:$A,0), MATCH(Places!J$1,Hosts!$A$1:$M$1,0))</f>
        <v>Yes</v>
      </c>
      <c r="K3620">
        <v>16</v>
      </c>
      <c r="L3620" t="str">
        <f>VLOOKUP($K3620,Neighborhoods!$A:$C,2,0)</f>
        <v>Manhattan</v>
      </c>
      <c r="M3620" t="str">
        <f>VLOOKUP($K3620,Neighborhoods!$A:$C,3,0)</f>
        <v>Harlem</v>
      </c>
      <c r="N3620" t="str">
        <f>INDEX(Neighborhoods!$A:$C, MATCH(Places!$K3620,Neighborhoods!$A:$A,0), MATCH(Places!N$1,Neighborhoods!$A$1:$C$1,0))</f>
        <v>Manhattan</v>
      </c>
      <c r="O3620" t="str">
        <f>INDEX(Neighborhoods!$A:$C, MATCH(Places!$K3620,Neighborhoods!$A:$A,0), MATCH(Places!O$1,Neighborhoods!$A$1:$C$1,0))</f>
        <v>Harlem</v>
      </c>
      <c r="P3620" t="s">
        <v>11822</v>
      </c>
      <c r="Q3620" t="str">
        <f t="shared" si="224"/>
        <v>No</v>
      </c>
      <c r="R3620">
        <v>13</v>
      </c>
      <c r="S3620" t="str">
        <f t="shared" si="225"/>
        <v>Large</v>
      </c>
      <c r="T3620" s="50">
        <v>1067</v>
      </c>
      <c r="U3620" s="70">
        <f t="shared" si="226"/>
        <v>7.0000000000000007E-2</v>
      </c>
      <c r="V3620" s="52">
        <v>5</v>
      </c>
      <c r="W3620" s="52" t="str" cm="1">
        <f t="array" ref="W3620">_xlfn.SWITCH(ROUND(V3620,0),5,"Excellent",4,"Good",3,"Ok","Bad")</f>
        <v>Excellent</v>
      </c>
      <c r="X3620">
        <v>33</v>
      </c>
      <c r="Y3620" t="str">
        <f t="shared" si="227"/>
        <v>No</v>
      </c>
      <c r="Z3620" s="68">
        <v>43350</v>
      </c>
      <c r="AA3620" s="68">
        <v>43903</v>
      </c>
      <c r="AB3620">
        <v>364</v>
      </c>
      <c r="AC3620" t="s">
        <v>15615</v>
      </c>
    </row>
    <row r="3621" spans="1:29" x14ac:dyDescent="0.3">
      <c r="A3621" t="s">
        <v>13759</v>
      </c>
      <c r="B3621">
        <v>2340</v>
      </c>
      <c r="C3621" t="str">
        <f>VLOOKUP($B3621,Hosts!$A:$M,10,0)</f>
        <v>Within a few hours</v>
      </c>
      <c r="D3621" s="70">
        <f>VLOOKUP($B3621,Hosts!$A:$M,11,0)</f>
        <v>1</v>
      </c>
      <c r="E3621" s="70">
        <f>VLOOKUP($B3621,Hosts!$A:$M,12,0)</f>
        <v>1</v>
      </c>
      <c r="F3621" t="str">
        <f>VLOOKUP($B3621,Hosts!$A:$M,13,0)</f>
        <v>No</v>
      </c>
      <c r="G3621" t="str">
        <f>INDEX(Hosts!$A:$M, MATCH(Places!$B3621,Hosts!$A:$A,0), MATCH(Places!G$1,Hosts!$A$1:$M$1,0))</f>
        <v>Within a few hours</v>
      </c>
      <c r="H3621" s="70">
        <f>INDEX(Hosts!$A:$M, MATCH(Places!$B3621,Hosts!$A:$A,0), MATCH(Places!H$1,Hosts!$A$1:$M$1,0))</f>
        <v>1</v>
      </c>
      <c r="I3621" s="70">
        <f>INDEX(Hosts!$A:$M, MATCH(Places!$B3621,Hosts!$A:$A,0), MATCH(Places!I$1,Hosts!$A$1:$M$1,0))</f>
        <v>1</v>
      </c>
      <c r="J3621" t="str">
        <f>INDEX(Hosts!$A:$M, MATCH(Places!$B3621,Hosts!$A:$A,0), MATCH(Places!J$1,Hosts!$A$1:$M$1,0))</f>
        <v>No</v>
      </c>
      <c r="K3621">
        <v>15</v>
      </c>
      <c r="L3621" t="str">
        <f>VLOOKUP($K3621,Neighborhoods!$A:$C,2,0)</f>
        <v>Manhattan</v>
      </c>
      <c r="M3621" t="str">
        <f>VLOOKUP($K3621,Neighborhoods!$A:$C,3,0)</f>
        <v>East Village</v>
      </c>
      <c r="N3621" t="str">
        <f>INDEX(Neighborhoods!$A:$C, MATCH(Places!$K3621,Neighborhoods!$A:$A,0), MATCH(Places!N$1,Neighborhoods!$A$1:$C$1,0))</f>
        <v>Manhattan</v>
      </c>
      <c r="O3621" t="str">
        <f>INDEX(Neighborhoods!$A:$C, MATCH(Places!$K3621,Neighborhoods!$A:$A,0), MATCH(Places!O$1,Neighborhoods!$A$1:$C$1,0))</f>
        <v>East Village</v>
      </c>
      <c r="P3621" t="s">
        <v>11822</v>
      </c>
      <c r="Q3621" t="str">
        <f t="shared" si="224"/>
        <v>No</v>
      </c>
      <c r="R3621">
        <v>5</v>
      </c>
      <c r="S3621" t="str">
        <f t="shared" si="225"/>
        <v>Medium</v>
      </c>
      <c r="T3621" s="50">
        <v>900</v>
      </c>
      <c r="U3621" s="70">
        <f t="shared" si="226"/>
        <v>0.05</v>
      </c>
      <c r="V3621" s="52">
        <v>4.88</v>
      </c>
      <c r="W3621" s="52" t="str" cm="1">
        <f t="array" ref="W3621">_xlfn.SWITCH(ROUND(V3621,0),5,"Excellent",4,"Good",3,"Ok","Bad")</f>
        <v>Excellent</v>
      </c>
      <c r="X3621">
        <v>8</v>
      </c>
      <c r="Y3621" t="str">
        <f t="shared" si="227"/>
        <v>No</v>
      </c>
      <c r="Z3621" s="68">
        <v>43275</v>
      </c>
      <c r="AA3621" s="68">
        <v>44043</v>
      </c>
      <c r="AB3621">
        <v>105</v>
      </c>
      <c r="AC3621" t="s">
        <v>15615</v>
      </c>
    </row>
    <row r="3622" spans="1:29" x14ac:dyDescent="0.3">
      <c r="A3622" t="s">
        <v>2612</v>
      </c>
      <c r="B3622">
        <v>2195</v>
      </c>
      <c r="C3622" t="str">
        <f>VLOOKUP($B3622,Hosts!$A:$M,10,0)</f>
        <v>Within an hour</v>
      </c>
      <c r="D3622" s="70">
        <f>VLOOKUP($B3622,Hosts!$A:$M,11,0)</f>
        <v>1</v>
      </c>
      <c r="E3622" s="70">
        <f>VLOOKUP($B3622,Hosts!$A:$M,12,0)</f>
        <v>0.98</v>
      </c>
      <c r="F3622" t="str">
        <f>VLOOKUP($B3622,Hosts!$A:$M,13,0)</f>
        <v>Yes</v>
      </c>
      <c r="G3622" t="str">
        <f>INDEX(Hosts!$A:$M, MATCH(Places!$B3622,Hosts!$A:$A,0), MATCH(Places!G$1,Hosts!$A$1:$M$1,0))</f>
        <v>Within an hour</v>
      </c>
      <c r="H3622" s="70">
        <f>INDEX(Hosts!$A:$M, MATCH(Places!$B3622,Hosts!$A:$A,0), MATCH(Places!H$1,Hosts!$A$1:$M$1,0))</f>
        <v>1</v>
      </c>
      <c r="I3622" s="70">
        <f>INDEX(Hosts!$A:$M, MATCH(Places!$B3622,Hosts!$A:$A,0), MATCH(Places!I$1,Hosts!$A$1:$M$1,0))</f>
        <v>0.98</v>
      </c>
      <c r="J3622" t="str">
        <f>INDEX(Hosts!$A:$M, MATCH(Places!$B3622,Hosts!$A:$A,0), MATCH(Places!J$1,Hosts!$A$1:$M$1,0))</f>
        <v>Yes</v>
      </c>
      <c r="K3622">
        <v>8</v>
      </c>
      <c r="L3622" t="str">
        <f>VLOOKUP($K3622,Neighborhoods!$A:$C,2,0)</f>
        <v>Brooklyn</v>
      </c>
      <c r="M3622" t="str">
        <f>VLOOKUP($K3622,Neighborhoods!$A:$C,3,0)</f>
        <v>Bushwick</v>
      </c>
      <c r="N3622" t="str">
        <f>INDEX(Neighborhoods!$A:$C, MATCH(Places!$K3622,Neighborhoods!$A:$A,0), MATCH(Places!N$1,Neighborhoods!$A$1:$C$1,0))</f>
        <v>Brooklyn</v>
      </c>
      <c r="O3622" t="str">
        <f>INDEX(Neighborhoods!$A:$C, MATCH(Places!$K3622,Neighborhoods!$A:$A,0), MATCH(Places!O$1,Neighborhoods!$A$1:$C$1,0))</f>
        <v>Bushwick</v>
      </c>
      <c r="P3622" t="s">
        <v>11822</v>
      </c>
      <c r="Q3622" t="str">
        <f t="shared" si="224"/>
        <v>No</v>
      </c>
      <c r="R3622">
        <v>5</v>
      </c>
      <c r="S3622" t="str">
        <f t="shared" si="225"/>
        <v>Medium</v>
      </c>
      <c r="T3622" s="50">
        <v>129</v>
      </c>
      <c r="U3622" s="70">
        <f t="shared" si="226"/>
        <v>0.03</v>
      </c>
      <c r="V3622" s="52">
        <v>4.91</v>
      </c>
      <c r="W3622" s="52" t="str" cm="1">
        <f t="array" ref="W3622">_xlfn.SWITCH(ROUND(V3622,0),5,"Excellent",4,"Good",3,"Ok","Bad")</f>
        <v>Excellent</v>
      </c>
      <c r="X3622">
        <v>57</v>
      </c>
      <c r="Y3622" t="str">
        <f t="shared" si="227"/>
        <v>No</v>
      </c>
      <c r="Z3622" s="68">
        <v>43261</v>
      </c>
      <c r="AA3622" s="68">
        <v>43831</v>
      </c>
      <c r="AB3622">
        <v>0</v>
      </c>
      <c r="AC3622" t="s">
        <v>15615</v>
      </c>
    </row>
    <row r="3623" spans="1:29" x14ac:dyDescent="0.3">
      <c r="A3623" t="s">
        <v>2613</v>
      </c>
      <c r="B3623">
        <v>3538</v>
      </c>
      <c r="C3623" t="str">
        <f>VLOOKUP($B3623,Hosts!$A:$M,10,0)</f>
        <v>Within a few hours</v>
      </c>
      <c r="D3623" s="70">
        <f>VLOOKUP($B3623,Hosts!$A:$M,11,0)</f>
        <v>1</v>
      </c>
      <c r="E3623" s="70">
        <f>VLOOKUP($B3623,Hosts!$A:$M,12,0)</f>
        <v>0.94</v>
      </c>
      <c r="F3623" t="str">
        <f>VLOOKUP($B3623,Hosts!$A:$M,13,0)</f>
        <v>Yes</v>
      </c>
      <c r="G3623" t="str">
        <f>INDEX(Hosts!$A:$M, MATCH(Places!$B3623,Hosts!$A:$A,0), MATCH(Places!G$1,Hosts!$A$1:$M$1,0))</f>
        <v>Within a few hours</v>
      </c>
      <c r="H3623" s="70">
        <f>INDEX(Hosts!$A:$M, MATCH(Places!$B3623,Hosts!$A:$A,0), MATCH(Places!H$1,Hosts!$A$1:$M$1,0))</f>
        <v>1</v>
      </c>
      <c r="I3623" s="70">
        <f>INDEX(Hosts!$A:$M, MATCH(Places!$B3623,Hosts!$A:$A,0), MATCH(Places!I$1,Hosts!$A$1:$M$1,0))</f>
        <v>0.94</v>
      </c>
      <c r="J3623" t="str">
        <f>INDEX(Hosts!$A:$M, MATCH(Places!$B3623,Hosts!$A:$A,0), MATCH(Places!J$1,Hosts!$A$1:$M$1,0))</f>
        <v>Yes</v>
      </c>
      <c r="K3623">
        <v>7</v>
      </c>
      <c r="L3623" t="str">
        <f>VLOOKUP($K3623,Neighborhoods!$A:$C,2,0)</f>
        <v>Brooklyn</v>
      </c>
      <c r="M3623" t="str">
        <f>VLOOKUP($K3623,Neighborhoods!$A:$C,3,0)</f>
        <v>Bedford-Stuyvesant</v>
      </c>
      <c r="N3623" t="str">
        <f>INDEX(Neighborhoods!$A:$C, MATCH(Places!$K3623,Neighborhoods!$A:$A,0), MATCH(Places!N$1,Neighborhoods!$A$1:$C$1,0))</f>
        <v>Brooklyn</v>
      </c>
      <c r="O3623" t="str">
        <f>INDEX(Neighborhoods!$A:$C, MATCH(Places!$K3623,Neighborhoods!$A:$A,0), MATCH(Places!O$1,Neighborhoods!$A$1:$C$1,0))</f>
        <v>Bedford-Stuyvesant</v>
      </c>
      <c r="P3623" t="s">
        <v>11822</v>
      </c>
      <c r="Q3623" t="str">
        <f t="shared" si="224"/>
        <v>No</v>
      </c>
      <c r="R3623">
        <v>6</v>
      </c>
      <c r="S3623" t="str">
        <f t="shared" si="225"/>
        <v>Large</v>
      </c>
      <c r="T3623" s="50">
        <v>179</v>
      </c>
      <c r="U3623" s="70">
        <f t="shared" si="226"/>
        <v>0.03</v>
      </c>
      <c r="V3623" s="52">
        <v>5</v>
      </c>
      <c r="W3623" s="52" t="str" cm="1">
        <f t="array" ref="W3623">_xlfn.SWITCH(ROUND(V3623,0),5,"Excellent",4,"Good",3,"Ok","Bad")</f>
        <v>Excellent</v>
      </c>
      <c r="X3623">
        <v>43</v>
      </c>
      <c r="Y3623" t="str">
        <f t="shared" si="227"/>
        <v>No</v>
      </c>
      <c r="Z3623" s="68">
        <v>43261</v>
      </c>
      <c r="AA3623" s="68">
        <v>43902</v>
      </c>
      <c r="AB3623">
        <v>134</v>
      </c>
      <c r="AC3623" t="s">
        <v>15615</v>
      </c>
    </row>
    <row r="3624" spans="1:29" x14ac:dyDescent="0.3">
      <c r="A3624" t="s">
        <v>2614</v>
      </c>
      <c r="B3624">
        <v>3084</v>
      </c>
      <c r="C3624" t="str">
        <f>VLOOKUP($B3624,Hosts!$A:$M,10,0)</f>
        <v>Within a few hours</v>
      </c>
      <c r="D3624" s="70">
        <f>VLOOKUP($B3624,Hosts!$A:$M,11,0)</f>
        <v>1</v>
      </c>
      <c r="E3624" s="70">
        <f>VLOOKUP($B3624,Hosts!$A:$M,12,0)</f>
        <v>0.5</v>
      </c>
      <c r="F3624" t="str">
        <f>VLOOKUP($B3624,Hosts!$A:$M,13,0)</f>
        <v>Yes</v>
      </c>
      <c r="G3624" t="str">
        <f>INDEX(Hosts!$A:$M, MATCH(Places!$B3624,Hosts!$A:$A,0), MATCH(Places!G$1,Hosts!$A$1:$M$1,0))</f>
        <v>Within a few hours</v>
      </c>
      <c r="H3624" s="70">
        <f>INDEX(Hosts!$A:$M, MATCH(Places!$B3624,Hosts!$A:$A,0), MATCH(Places!H$1,Hosts!$A$1:$M$1,0))</f>
        <v>1</v>
      </c>
      <c r="I3624" s="70">
        <f>INDEX(Hosts!$A:$M, MATCH(Places!$B3624,Hosts!$A:$A,0), MATCH(Places!I$1,Hosts!$A$1:$M$1,0))</f>
        <v>0.5</v>
      </c>
      <c r="J3624" t="str">
        <f>INDEX(Hosts!$A:$M, MATCH(Places!$B3624,Hosts!$A:$A,0), MATCH(Places!J$1,Hosts!$A$1:$M$1,0))</f>
        <v>Yes</v>
      </c>
      <c r="K3624">
        <v>15</v>
      </c>
      <c r="L3624" t="str">
        <f>VLOOKUP($K3624,Neighborhoods!$A:$C,2,0)</f>
        <v>Manhattan</v>
      </c>
      <c r="M3624" t="str">
        <f>VLOOKUP($K3624,Neighborhoods!$A:$C,3,0)</f>
        <v>East Village</v>
      </c>
      <c r="N3624" t="str">
        <f>INDEX(Neighborhoods!$A:$C, MATCH(Places!$K3624,Neighborhoods!$A:$A,0), MATCH(Places!N$1,Neighborhoods!$A$1:$C$1,0))</f>
        <v>Manhattan</v>
      </c>
      <c r="O3624" t="str">
        <f>INDEX(Neighborhoods!$A:$C, MATCH(Places!$K3624,Neighborhoods!$A:$A,0), MATCH(Places!O$1,Neighborhoods!$A$1:$C$1,0))</f>
        <v>East Village</v>
      </c>
      <c r="P3624" t="s">
        <v>11822</v>
      </c>
      <c r="Q3624" t="str">
        <f t="shared" si="224"/>
        <v>No</v>
      </c>
      <c r="R3624">
        <v>2</v>
      </c>
      <c r="S3624" t="str">
        <f t="shared" si="225"/>
        <v>Small</v>
      </c>
      <c r="T3624" s="50">
        <v>141</v>
      </c>
      <c r="U3624" s="70">
        <f t="shared" si="226"/>
        <v>0.03</v>
      </c>
      <c r="V3624" s="52">
        <v>4.9000000000000004</v>
      </c>
      <c r="W3624" s="52" t="str" cm="1">
        <f t="array" ref="W3624">_xlfn.SWITCH(ROUND(V3624,0),5,"Excellent",4,"Good",3,"Ok","Bad")</f>
        <v>Excellent</v>
      </c>
      <c r="X3624">
        <v>10</v>
      </c>
      <c r="Y3624" t="str">
        <f t="shared" si="227"/>
        <v>No</v>
      </c>
      <c r="Z3624" s="68">
        <v>43235</v>
      </c>
      <c r="AA3624" s="68">
        <v>43832</v>
      </c>
      <c r="AB3624">
        <v>239</v>
      </c>
      <c r="AC3624" t="s">
        <v>15615</v>
      </c>
    </row>
    <row r="3625" spans="1:29" x14ac:dyDescent="0.3">
      <c r="A3625" t="s">
        <v>2615</v>
      </c>
      <c r="B3625">
        <v>3156</v>
      </c>
      <c r="C3625" t="str">
        <f>VLOOKUP($B3625,Hosts!$A:$M,10,0)</f>
        <v>Within an hour</v>
      </c>
      <c r="D3625" s="70">
        <f>VLOOKUP($B3625,Hosts!$A:$M,11,0)</f>
        <v>1</v>
      </c>
      <c r="E3625" s="70">
        <f>VLOOKUP($B3625,Hosts!$A:$M,12,0)</f>
        <v>0.94</v>
      </c>
      <c r="F3625" t="str">
        <f>VLOOKUP($B3625,Hosts!$A:$M,13,0)</f>
        <v>Yes</v>
      </c>
      <c r="G3625" t="str">
        <f>INDEX(Hosts!$A:$M, MATCH(Places!$B3625,Hosts!$A:$A,0), MATCH(Places!G$1,Hosts!$A$1:$M$1,0))</f>
        <v>Within an hour</v>
      </c>
      <c r="H3625" s="70">
        <f>INDEX(Hosts!$A:$M, MATCH(Places!$B3625,Hosts!$A:$A,0), MATCH(Places!H$1,Hosts!$A$1:$M$1,0))</f>
        <v>1</v>
      </c>
      <c r="I3625" s="70">
        <f>INDEX(Hosts!$A:$M, MATCH(Places!$B3625,Hosts!$A:$A,0), MATCH(Places!I$1,Hosts!$A$1:$M$1,0))</f>
        <v>0.94</v>
      </c>
      <c r="J3625" t="str">
        <f>INDEX(Hosts!$A:$M, MATCH(Places!$B3625,Hosts!$A:$A,0), MATCH(Places!J$1,Hosts!$A$1:$M$1,0))</f>
        <v>Yes</v>
      </c>
      <c r="K3625">
        <v>15</v>
      </c>
      <c r="L3625" t="str">
        <f>VLOOKUP($K3625,Neighborhoods!$A:$C,2,0)</f>
        <v>Manhattan</v>
      </c>
      <c r="M3625" t="str">
        <f>VLOOKUP($K3625,Neighborhoods!$A:$C,3,0)</f>
        <v>East Village</v>
      </c>
      <c r="N3625" t="str">
        <f>INDEX(Neighborhoods!$A:$C, MATCH(Places!$K3625,Neighborhoods!$A:$A,0), MATCH(Places!N$1,Neighborhoods!$A$1:$C$1,0))</f>
        <v>Manhattan</v>
      </c>
      <c r="O3625" t="str">
        <f>INDEX(Neighborhoods!$A:$C, MATCH(Places!$K3625,Neighborhoods!$A:$A,0), MATCH(Places!O$1,Neighborhoods!$A$1:$C$1,0))</f>
        <v>East Village</v>
      </c>
      <c r="P3625" t="s">
        <v>11822</v>
      </c>
      <c r="Q3625" t="str">
        <f t="shared" si="224"/>
        <v>No</v>
      </c>
      <c r="R3625">
        <v>4</v>
      </c>
      <c r="S3625" t="str">
        <f t="shared" si="225"/>
        <v>Medium</v>
      </c>
      <c r="T3625" s="50">
        <v>79</v>
      </c>
      <c r="U3625" s="70">
        <f t="shared" si="226"/>
        <v>0.03</v>
      </c>
      <c r="V3625" s="52">
        <v>4.8899999999999997</v>
      </c>
      <c r="W3625" s="52" t="str" cm="1">
        <f t="array" ref="W3625">_xlfn.SWITCH(ROUND(V3625,0),5,"Excellent",4,"Good",3,"Ok","Bad")</f>
        <v>Excellent</v>
      </c>
      <c r="X3625">
        <v>80</v>
      </c>
      <c r="Y3625" t="str">
        <f t="shared" si="227"/>
        <v>No</v>
      </c>
      <c r="Z3625" s="68">
        <v>43254</v>
      </c>
      <c r="AA3625" s="68">
        <v>44052</v>
      </c>
      <c r="AB3625">
        <v>313</v>
      </c>
      <c r="AC3625" t="s">
        <v>15615</v>
      </c>
    </row>
    <row r="3626" spans="1:29" x14ac:dyDescent="0.3">
      <c r="A3626" t="s">
        <v>13228</v>
      </c>
      <c r="B3626">
        <v>2560</v>
      </c>
      <c r="C3626" t="str">
        <f>VLOOKUP($B3626,Hosts!$A:$M,10,0)</f>
        <v>Within an hour</v>
      </c>
      <c r="D3626" s="70">
        <f>VLOOKUP($B3626,Hosts!$A:$M,11,0)</f>
        <v>0.8</v>
      </c>
      <c r="E3626" s="70">
        <f>VLOOKUP($B3626,Hosts!$A:$M,12,0)</f>
        <v>0.93</v>
      </c>
      <c r="F3626" t="str">
        <f>VLOOKUP($B3626,Hosts!$A:$M,13,0)</f>
        <v>Yes</v>
      </c>
      <c r="G3626" t="str">
        <f>INDEX(Hosts!$A:$M, MATCH(Places!$B3626,Hosts!$A:$A,0), MATCH(Places!G$1,Hosts!$A$1:$M$1,0))</f>
        <v>Within an hour</v>
      </c>
      <c r="H3626" s="70">
        <f>INDEX(Hosts!$A:$M, MATCH(Places!$B3626,Hosts!$A:$A,0), MATCH(Places!H$1,Hosts!$A$1:$M$1,0))</f>
        <v>0.8</v>
      </c>
      <c r="I3626" s="70">
        <f>INDEX(Hosts!$A:$M, MATCH(Places!$B3626,Hosts!$A:$A,0), MATCH(Places!I$1,Hosts!$A$1:$M$1,0))</f>
        <v>0.93</v>
      </c>
      <c r="J3626" t="str">
        <f>INDEX(Hosts!$A:$M, MATCH(Places!$B3626,Hosts!$A:$A,0), MATCH(Places!J$1,Hosts!$A$1:$M$1,0))</f>
        <v>Yes</v>
      </c>
      <c r="K3626">
        <v>10</v>
      </c>
      <c r="L3626" t="str">
        <f>VLOOKUP($K3626,Neighborhoods!$A:$C,2,0)</f>
        <v>Brooklyn</v>
      </c>
      <c r="M3626" t="str">
        <f>VLOOKUP($K3626,Neighborhoods!$A:$C,3,0)</f>
        <v>East Flatbush</v>
      </c>
      <c r="N3626" t="str">
        <f>INDEX(Neighborhoods!$A:$C, MATCH(Places!$K3626,Neighborhoods!$A:$A,0), MATCH(Places!N$1,Neighborhoods!$A$1:$C$1,0))</f>
        <v>Brooklyn</v>
      </c>
      <c r="O3626" t="str">
        <f>INDEX(Neighborhoods!$A:$C, MATCH(Places!$K3626,Neighborhoods!$A:$A,0), MATCH(Places!O$1,Neighborhoods!$A$1:$C$1,0))</f>
        <v>East Flatbush</v>
      </c>
      <c r="P3626" t="s">
        <v>11822</v>
      </c>
      <c r="Q3626" t="str">
        <f t="shared" si="224"/>
        <v>No</v>
      </c>
      <c r="R3626">
        <v>16</v>
      </c>
      <c r="S3626" t="str">
        <f t="shared" si="225"/>
        <v>Large</v>
      </c>
      <c r="T3626" s="50">
        <v>425</v>
      </c>
      <c r="U3626" s="70">
        <f t="shared" si="226"/>
        <v>0.04</v>
      </c>
      <c r="V3626" s="52">
        <v>4.91</v>
      </c>
      <c r="W3626" s="52" t="str" cm="1">
        <f t="array" ref="W3626">_xlfn.SWITCH(ROUND(V3626,0),5,"Excellent",4,"Good",3,"Ok","Bad")</f>
        <v>Excellent</v>
      </c>
      <c r="X3626">
        <v>55</v>
      </c>
      <c r="Y3626" t="str">
        <f t="shared" si="227"/>
        <v>No</v>
      </c>
      <c r="Z3626" s="68">
        <v>43291</v>
      </c>
      <c r="AA3626" s="68">
        <v>43897</v>
      </c>
      <c r="AB3626">
        <v>158</v>
      </c>
      <c r="AC3626" t="s">
        <v>15615</v>
      </c>
    </row>
    <row r="3627" spans="1:29" x14ac:dyDescent="0.3">
      <c r="A3627" t="s">
        <v>14239</v>
      </c>
      <c r="B3627">
        <v>2912</v>
      </c>
      <c r="C3627" t="str">
        <f>VLOOKUP($B3627,Hosts!$A:$M,10,0)</f>
        <v>Within an hour</v>
      </c>
      <c r="D3627" s="70">
        <f>VLOOKUP($B3627,Hosts!$A:$M,11,0)</f>
        <v>1</v>
      </c>
      <c r="E3627" s="70">
        <f>VLOOKUP($B3627,Hosts!$A:$M,12,0)</f>
        <v>0.97</v>
      </c>
      <c r="F3627" t="str">
        <f>VLOOKUP($B3627,Hosts!$A:$M,13,0)</f>
        <v>Yes</v>
      </c>
      <c r="G3627" t="str">
        <f>INDEX(Hosts!$A:$M, MATCH(Places!$B3627,Hosts!$A:$A,0), MATCH(Places!G$1,Hosts!$A$1:$M$1,0))</f>
        <v>Within an hour</v>
      </c>
      <c r="H3627" s="70">
        <f>INDEX(Hosts!$A:$M, MATCH(Places!$B3627,Hosts!$A:$A,0), MATCH(Places!H$1,Hosts!$A$1:$M$1,0))</f>
        <v>1</v>
      </c>
      <c r="I3627" s="70">
        <f>INDEX(Hosts!$A:$M, MATCH(Places!$B3627,Hosts!$A:$A,0), MATCH(Places!I$1,Hosts!$A$1:$M$1,0))</f>
        <v>0.97</v>
      </c>
      <c r="J3627" t="str">
        <f>INDEX(Hosts!$A:$M, MATCH(Places!$B3627,Hosts!$A:$A,0), MATCH(Places!J$1,Hosts!$A$1:$M$1,0))</f>
        <v>Yes</v>
      </c>
      <c r="K3627">
        <v>8</v>
      </c>
      <c r="L3627" t="str">
        <f>VLOOKUP($K3627,Neighborhoods!$A:$C,2,0)</f>
        <v>Brooklyn</v>
      </c>
      <c r="M3627" t="str">
        <f>VLOOKUP($K3627,Neighborhoods!$A:$C,3,0)</f>
        <v>Bushwick</v>
      </c>
      <c r="N3627" t="str">
        <f>INDEX(Neighborhoods!$A:$C, MATCH(Places!$K3627,Neighborhoods!$A:$A,0), MATCH(Places!N$1,Neighborhoods!$A$1:$C$1,0))</f>
        <v>Brooklyn</v>
      </c>
      <c r="O3627" t="str">
        <f>INDEX(Neighborhoods!$A:$C, MATCH(Places!$K3627,Neighborhoods!$A:$A,0), MATCH(Places!O$1,Neighborhoods!$A$1:$C$1,0))</f>
        <v>Bushwick</v>
      </c>
      <c r="P3627" t="s">
        <v>1</v>
      </c>
      <c r="Q3627" t="str">
        <f t="shared" si="224"/>
        <v>Yes</v>
      </c>
      <c r="R3627">
        <v>2</v>
      </c>
      <c r="S3627" t="str">
        <f t="shared" si="225"/>
        <v>Small</v>
      </c>
      <c r="T3627" s="50">
        <v>45</v>
      </c>
      <c r="U3627" s="70">
        <f t="shared" si="226"/>
        <v>0.03</v>
      </c>
      <c r="V3627" s="52">
        <v>4.76</v>
      </c>
      <c r="W3627" s="52" t="str" cm="1">
        <f t="array" ref="W3627">_xlfn.SWITCH(ROUND(V3627,0),5,"Excellent",4,"Good",3,"Ok","Bad")</f>
        <v>Excellent</v>
      </c>
      <c r="X3627">
        <v>59</v>
      </c>
      <c r="Y3627" t="str">
        <f t="shared" si="227"/>
        <v>No</v>
      </c>
      <c r="Z3627" s="68">
        <v>43241</v>
      </c>
      <c r="AA3627" s="68">
        <v>43831</v>
      </c>
      <c r="AB3627">
        <v>16</v>
      </c>
      <c r="AC3627" t="s">
        <v>15615</v>
      </c>
    </row>
    <row r="3628" spans="1:29" x14ac:dyDescent="0.3">
      <c r="A3628" t="s">
        <v>2616</v>
      </c>
      <c r="B3628">
        <v>3266</v>
      </c>
      <c r="C3628" t="str">
        <f>VLOOKUP($B3628,Hosts!$A:$M,10,0)</f>
        <v>Within an hour</v>
      </c>
      <c r="D3628" s="70">
        <f>VLOOKUP($B3628,Hosts!$A:$M,11,0)</f>
        <v>1</v>
      </c>
      <c r="E3628" s="70">
        <f>VLOOKUP($B3628,Hosts!$A:$M,12,0)</f>
        <v>0.98</v>
      </c>
      <c r="F3628" t="str">
        <f>VLOOKUP($B3628,Hosts!$A:$M,13,0)</f>
        <v>No</v>
      </c>
      <c r="G3628" t="str">
        <f>INDEX(Hosts!$A:$M, MATCH(Places!$B3628,Hosts!$A:$A,0), MATCH(Places!G$1,Hosts!$A$1:$M$1,0))</f>
        <v>Within an hour</v>
      </c>
      <c r="H3628" s="70">
        <f>INDEX(Hosts!$A:$M, MATCH(Places!$B3628,Hosts!$A:$A,0), MATCH(Places!H$1,Hosts!$A$1:$M$1,0))</f>
        <v>1</v>
      </c>
      <c r="I3628" s="70">
        <f>INDEX(Hosts!$A:$M, MATCH(Places!$B3628,Hosts!$A:$A,0), MATCH(Places!I$1,Hosts!$A$1:$M$1,0))</f>
        <v>0.98</v>
      </c>
      <c r="J3628" t="str">
        <f>INDEX(Hosts!$A:$M, MATCH(Places!$B3628,Hosts!$A:$A,0), MATCH(Places!J$1,Hosts!$A$1:$M$1,0))</f>
        <v>No</v>
      </c>
      <c r="K3628">
        <v>14</v>
      </c>
      <c r="L3628" t="str">
        <f>VLOOKUP($K3628,Neighborhoods!$A:$C,2,0)</f>
        <v>Manhattan</v>
      </c>
      <c r="M3628" t="str">
        <f>VLOOKUP($K3628,Neighborhoods!$A:$C,3,0)</f>
        <v>East Harlem</v>
      </c>
      <c r="N3628" t="str">
        <f>INDEX(Neighborhoods!$A:$C, MATCH(Places!$K3628,Neighborhoods!$A:$A,0), MATCH(Places!N$1,Neighborhoods!$A$1:$C$1,0))</f>
        <v>Manhattan</v>
      </c>
      <c r="O3628" t="str">
        <f>INDEX(Neighborhoods!$A:$C, MATCH(Places!$K3628,Neighborhoods!$A:$A,0), MATCH(Places!O$1,Neighborhoods!$A$1:$C$1,0))</f>
        <v>East Harlem</v>
      </c>
      <c r="P3628" t="s">
        <v>11822</v>
      </c>
      <c r="Q3628" t="str">
        <f t="shared" si="224"/>
        <v>No</v>
      </c>
      <c r="R3628">
        <v>6</v>
      </c>
      <c r="S3628" t="str">
        <f t="shared" si="225"/>
        <v>Large</v>
      </c>
      <c r="T3628" s="50">
        <v>199</v>
      </c>
      <c r="U3628" s="70">
        <f t="shared" si="226"/>
        <v>0.03</v>
      </c>
      <c r="V3628" s="52">
        <v>4.8</v>
      </c>
      <c r="W3628" s="52" t="str" cm="1">
        <f t="array" ref="W3628">_xlfn.SWITCH(ROUND(V3628,0),5,"Excellent",4,"Good",3,"Ok","Bad")</f>
        <v>Excellent</v>
      </c>
      <c r="X3628">
        <v>55</v>
      </c>
      <c r="Y3628" t="str">
        <f t="shared" si="227"/>
        <v>No</v>
      </c>
      <c r="Z3628" s="68">
        <v>43314</v>
      </c>
      <c r="AA3628" s="68">
        <v>43901</v>
      </c>
      <c r="AB3628">
        <v>89</v>
      </c>
      <c r="AC3628" t="s">
        <v>15615</v>
      </c>
    </row>
    <row r="3629" spans="1:29" x14ac:dyDescent="0.3">
      <c r="A3629" t="s">
        <v>2617</v>
      </c>
      <c r="B3629">
        <v>1552</v>
      </c>
      <c r="C3629" t="str">
        <f>VLOOKUP($B3629,Hosts!$A:$M,10,0)</f>
        <v>Within a day</v>
      </c>
      <c r="D3629" s="70">
        <f>VLOOKUP($B3629,Hosts!$A:$M,11,0)</f>
        <v>0.83</v>
      </c>
      <c r="E3629" s="70">
        <f>VLOOKUP($B3629,Hosts!$A:$M,12,0)</f>
        <v>0.92</v>
      </c>
      <c r="F3629" t="str">
        <f>VLOOKUP($B3629,Hosts!$A:$M,13,0)</f>
        <v>No</v>
      </c>
      <c r="G3629" t="str">
        <f>INDEX(Hosts!$A:$M, MATCH(Places!$B3629,Hosts!$A:$A,0), MATCH(Places!G$1,Hosts!$A$1:$M$1,0))</f>
        <v>Within a day</v>
      </c>
      <c r="H3629" s="70">
        <f>INDEX(Hosts!$A:$M, MATCH(Places!$B3629,Hosts!$A:$A,0), MATCH(Places!H$1,Hosts!$A$1:$M$1,0))</f>
        <v>0.83</v>
      </c>
      <c r="I3629" s="70">
        <f>INDEX(Hosts!$A:$M, MATCH(Places!$B3629,Hosts!$A:$A,0), MATCH(Places!I$1,Hosts!$A$1:$M$1,0))</f>
        <v>0.92</v>
      </c>
      <c r="J3629" t="str">
        <f>INDEX(Hosts!$A:$M, MATCH(Places!$B3629,Hosts!$A:$A,0), MATCH(Places!J$1,Hosts!$A$1:$M$1,0))</f>
        <v>No</v>
      </c>
      <c r="K3629">
        <v>16</v>
      </c>
      <c r="L3629" t="str">
        <f>VLOOKUP($K3629,Neighborhoods!$A:$C,2,0)</f>
        <v>Manhattan</v>
      </c>
      <c r="M3629" t="str">
        <f>VLOOKUP($K3629,Neighborhoods!$A:$C,3,0)</f>
        <v>Harlem</v>
      </c>
      <c r="N3629" t="str">
        <f>INDEX(Neighborhoods!$A:$C, MATCH(Places!$K3629,Neighborhoods!$A:$A,0), MATCH(Places!N$1,Neighborhoods!$A$1:$C$1,0))</f>
        <v>Manhattan</v>
      </c>
      <c r="O3629" t="str">
        <f>INDEX(Neighborhoods!$A:$C, MATCH(Places!$K3629,Neighborhoods!$A:$A,0), MATCH(Places!O$1,Neighborhoods!$A$1:$C$1,0))</f>
        <v>Harlem</v>
      </c>
      <c r="P3629" t="s">
        <v>11822</v>
      </c>
      <c r="Q3629" t="str">
        <f t="shared" si="224"/>
        <v>No</v>
      </c>
      <c r="R3629">
        <v>4</v>
      </c>
      <c r="S3629" t="str">
        <f t="shared" si="225"/>
        <v>Medium</v>
      </c>
      <c r="T3629" s="50">
        <v>250</v>
      </c>
      <c r="U3629" s="70">
        <f t="shared" si="226"/>
        <v>0.04</v>
      </c>
      <c r="V3629" s="52">
        <v>4.74</v>
      </c>
      <c r="W3629" s="52" t="str" cm="1">
        <f t="array" ref="W3629">_xlfn.SWITCH(ROUND(V3629,0),5,"Excellent",4,"Good",3,"Ok","Bad")</f>
        <v>Excellent</v>
      </c>
      <c r="X3629">
        <v>53</v>
      </c>
      <c r="Y3629" t="str">
        <f t="shared" si="227"/>
        <v>No</v>
      </c>
      <c r="Z3629" s="68">
        <v>43248</v>
      </c>
      <c r="AA3629" s="68">
        <v>43728</v>
      </c>
      <c r="AB3629">
        <v>137</v>
      </c>
      <c r="AC3629" t="s">
        <v>15615</v>
      </c>
    </row>
    <row r="3630" spans="1:29" x14ac:dyDescent="0.3">
      <c r="A3630" t="s">
        <v>13197</v>
      </c>
      <c r="B3630">
        <v>3081</v>
      </c>
      <c r="C3630" t="str">
        <f>VLOOKUP($B3630,Hosts!$A:$M,10,0)</f>
        <v>Within an hour</v>
      </c>
      <c r="D3630" s="70">
        <f>VLOOKUP($B3630,Hosts!$A:$M,11,0)</f>
        <v>1</v>
      </c>
      <c r="E3630" s="70">
        <f>VLOOKUP($B3630,Hosts!$A:$M,12,0)</f>
        <v>0.9</v>
      </c>
      <c r="F3630" t="str">
        <f>VLOOKUP($B3630,Hosts!$A:$M,13,0)</f>
        <v>No</v>
      </c>
      <c r="G3630" t="str">
        <f>INDEX(Hosts!$A:$M, MATCH(Places!$B3630,Hosts!$A:$A,0), MATCH(Places!G$1,Hosts!$A$1:$M$1,0))</f>
        <v>Within an hour</v>
      </c>
      <c r="H3630" s="70">
        <f>INDEX(Hosts!$A:$M, MATCH(Places!$B3630,Hosts!$A:$A,0), MATCH(Places!H$1,Hosts!$A$1:$M$1,0))</f>
        <v>1</v>
      </c>
      <c r="I3630" s="70">
        <f>INDEX(Hosts!$A:$M, MATCH(Places!$B3630,Hosts!$A:$A,0), MATCH(Places!I$1,Hosts!$A$1:$M$1,0))</f>
        <v>0.9</v>
      </c>
      <c r="J3630" t="str">
        <f>INDEX(Hosts!$A:$M, MATCH(Places!$B3630,Hosts!$A:$A,0), MATCH(Places!J$1,Hosts!$A$1:$M$1,0))</f>
        <v>No</v>
      </c>
      <c r="K3630">
        <v>27</v>
      </c>
      <c r="L3630" t="str">
        <f>VLOOKUP($K3630,Neighborhoods!$A:$C,2,0)</f>
        <v>Staten Island</v>
      </c>
      <c r="M3630" t="str">
        <f>VLOOKUP($K3630,Neighborhoods!$A:$C,3,0)</f>
        <v>Arrochar</v>
      </c>
      <c r="N3630" t="str">
        <f>INDEX(Neighborhoods!$A:$C, MATCH(Places!$K3630,Neighborhoods!$A:$A,0), MATCH(Places!N$1,Neighborhoods!$A$1:$C$1,0))</f>
        <v>Staten Island</v>
      </c>
      <c r="O3630" t="str">
        <f>INDEX(Neighborhoods!$A:$C, MATCH(Places!$K3630,Neighborhoods!$A:$A,0), MATCH(Places!O$1,Neighborhoods!$A$1:$C$1,0))</f>
        <v>Arrochar</v>
      </c>
      <c r="P3630" t="s">
        <v>1</v>
      </c>
      <c r="Q3630" t="str">
        <f t="shared" si="224"/>
        <v>Yes</v>
      </c>
      <c r="R3630">
        <v>1</v>
      </c>
      <c r="S3630" t="str">
        <f t="shared" si="225"/>
        <v>Small</v>
      </c>
      <c r="T3630" s="50">
        <v>33</v>
      </c>
      <c r="U3630" s="70">
        <f t="shared" si="226"/>
        <v>0.03</v>
      </c>
      <c r="V3630" s="52">
        <v>4.92</v>
      </c>
      <c r="W3630" s="52" t="str" cm="1">
        <f t="array" ref="W3630">_xlfn.SWITCH(ROUND(V3630,0),5,"Excellent",4,"Good",3,"Ok","Bad")</f>
        <v>Excellent</v>
      </c>
      <c r="X3630">
        <v>13</v>
      </c>
      <c r="Y3630" t="str">
        <f t="shared" si="227"/>
        <v>No</v>
      </c>
      <c r="Z3630" s="68">
        <v>43247</v>
      </c>
      <c r="AA3630" s="68">
        <v>43893</v>
      </c>
      <c r="AB3630">
        <v>46</v>
      </c>
      <c r="AC3630" t="s">
        <v>15615</v>
      </c>
    </row>
    <row r="3631" spans="1:29" x14ac:dyDescent="0.3">
      <c r="A3631" t="s">
        <v>2619</v>
      </c>
      <c r="B3631">
        <v>3542</v>
      </c>
      <c r="C3631" t="str">
        <f>VLOOKUP($B3631,Hosts!$A:$M,10,0)</f>
        <v>Within an hour</v>
      </c>
      <c r="D3631" s="70">
        <f>VLOOKUP($B3631,Hosts!$A:$M,11,0)</f>
        <v>1</v>
      </c>
      <c r="E3631" s="70">
        <f>VLOOKUP($B3631,Hosts!$A:$M,12,0)</f>
        <v>1</v>
      </c>
      <c r="F3631" t="str">
        <f>VLOOKUP($B3631,Hosts!$A:$M,13,0)</f>
        <v>Yes</v>
      </c>
      <c r="G3631" t="str">
        <f>INDEX(Hosts!$A:$M, MATCH(Places!$B3631,Hosts!$A:$A,0), MATCH(Places!G$1,Hosts!$A$1:$M$1,0))</f>
        <v>Within an hour</v>
      </c>
      <c r="H3631" s="70">
        <f>INDEX(Hosts!$A:$M, MATCH(Places!$B3631,Hosts!$A:$A,0), MATCH(Places!H$1,Hosts!$A$1:$M$1,0))</f>
        <v>1</v>
      </c>
      <c r="I3631" s="70">
        <f>INDEX(Hosts!$A:$M, MATCH(Places!$B3631,Hosts!$A:$A,0), MATCH(Places!I$1,Hosts!$A$1:$M$1,0))</f>
        <v>1</v>
      </c>
      <c r="J3631" t="str">
        <f>INDEX(Hosts!$A:$M, MATCH(Places!$B3631,Hosts!$A:$A,0), MATCH(Places!J$1,Hosts!$A$1:$M$1,0))</f>
        <v>Yes</v>
      </c>
      <c r="K3631">
        <v>20</v>
      </c>
      <c r="L3631" t="str">
        <f>VLOOKUP($K3631,Neighborhoods!$A:$C,2,0)</f>
        <v>Manhattan</v>
      </c>
      <c r="M3631" t="str">
        <f>VLOOKUP($K3631,Neighborhoods!$A:$C,3,0)</f>
        <v>Upper West Side</v>
      </c>
      <c r="N3631" t="str">
        <f>INDEX(Neighborhoods!$A:$C, MATCH(Places!$K3631,Neighborhoods!$A:$A,0), MATCH(Places!N$1,Neighborhoods!$A$1:$C$1,0))</f>
        <v>Manhattan</v>
      </c>
      <c r="O3631" t="str">
        <f>INDEX(Neighborhoods!$A:$C, MATCH(Places!$K3631,Neighborhoods!$A:$A,0), MATCH(Places!O$1,Neighborhoods!$A$1:$C$1,0))</f>
        <v>Upper West Side</v>
      </c>
      <c r="P3631" t="s">
        <v>11822</v>
      </c>
      <c r="Q3631" t="str">
        <f t="shared" si="224"/>
        <v>No</v>
      </c>
      <c r="R3631">
        <v>4</v>
      </c>
      <c r="S3631" t="str">
        <f t="shared" si="225"/>
        <v>Medium</v>
      </c>
      <c r="T3631" s="50">
        <v>250</v>
      </c>
      <c r="U3631" s="70">
        <f t="shared" si="226"/>
        <v>0.04</v>
      </c>
      <c r="V3631" s="52">
        <v>5</v>
      </c>
      <c r="W3631" s="52" t="str" cm="1">
        <f t="array" ref="W3631">_xlfn.SWITCH(ROUND(V3631,0),5,"Excellent",4,"Good",3,"Ok","Bad")</f>
        <v>Excellent</v>
      </c>
      <c r="X3631">
        <v>46</v>
      </c>
      <c r="Y3631" t="str">
        <f t="shared" si="227"/>
        <v>No</v>
      </c>
      <c r="Z3631" s="68">
        <v>43271</v>
      </c>
      <c r="AA3631" s="68">
        <v>43900</v>
      </c>
      <c r="AB3631">
        <v>230</v>
      </c>
      <c r="AC3631" t="s">
        <v>15616</v>
      </c>
    </row>
    <row r="3632" spans="1:29" x14ac:dyDescent="0.3">
      <c r="A3632" t="s">
        <v>2620</v>
      </c>
      <c r="B3632">
        <v>979</v>
      </c>
      <c r="C3632" t="str">
        <f>VLOOKUP($B3632,Hosts!$A:$M,10,0)</f>
        <v>Within a day</v>
      </c>
      <c r="D3632" s="70">
        <f>VLOOKUP($B3632,Hosts!$A:$M,11,0)</f>
        <v>1</v>
      </c>
      <c r="E3632" s="70">
        <f>VLOOKUP($B3632,Hosts!$A:$M,12,0)</f>
        <v>0.86</v>
      </c>
      <c r="F3632" t="str">
        <f>VLOOKUP($B3632,Hosts!$A:$M,13,0)</f>
        <v>Yes</v>
      </c>
      <c r="G3632" t="str">
        <f>INDEX(Hosts!$A:$M, MATCH(Places!$B3632,Hosts!$A:$A,0), MATCH(Places!G$1,Hosts!$A$1:$M$1,0))</f>
        <v>Within a day</v>
      </c>
      <c r="H3632" s="70">
        <f>INDEX(Hosts!$A:$M, MATCH(Places!$B3632,Hosts!$A:$A,0), MATCH(Places!H$1,Hosts!$A$1:$M$1,0))</f>
        <v>1</v>
      </c>
      <c r="I3632" s="70">
        <f>INDEX(Hosts!$A:$M, MATCH(Places!$B3632,Hosts!$A:$A,0), MATCH(Places!I$1,Hosts!$A$1:$M$1,0))</f>
        <v>0.86</v>
      </c>
      <c r="J3632" t="str">
        <f>INDEX(Hosts!$A:$M, MATCH(Places!$B3632,Hosts!$A:$A,0), MATCH(Places!J$1,Hosts!$A$1:$M$1,0))</f>
        <v>Yes</v>
      </c>
      <c r="K3632">
        <v>19</v>
      </c>
      <c r="L3632" t="str">
        <f>VLOOKUP($K3632,Neighborhoods!$A:$C,2,0)</f>
        <v>Manhattan</v>
      </c>
      <c r="M3632" t="str">
        <f>VLOOKUP($K3632,Neighborhoods!$A:$C,3,0)</f>
        <v>Upper East Side</v>
      </c>
      <c r="N3632" t="str">
        <f>INDEX(Neighborhoods!$A:$C, MATCH(Places!$K3632,Neighborhoods!$A:$A,0), MATCH(Places!N$1,Neighborhoods!$A$1:$C$1,0))</f>
        <v>Manhattan</v>
      </c>
      <c r="O3632" t="str">
        <f>INDEX(Neighborhoods!$A:$C, MATCH(Places!$K3632,Neighborhoods!$A:$A,0), MATCH(Places!O$1,Neighborhoods!$A$1:$C$1,0))</f>
        <v>Upper East Side</v>
      </c>
      <c r="P3632" t="s">
        <v>1</v>
      </c>
      <c r="Q3632" t="str">
        <f t="shared" si="224"/>
        <v>Yes</v>
      </c>
      <c r="R3632">
        <v>2</v>
      </c>
      <c r="S3632" t="str">
        <f t="shared" si="225"/>
        <v>Small</v>
      </c>
      <c r="T3632" s="50">
        <v>90</v>
      </c>
      <c r="U3632" s="70">
        <f t="shared" si="226"/>
        <v>0.03</v>
      </c>
      <c r="V3632" s="52">
        <v>5</v>
      </c>
      <c r="W3632" s="52" t="str" cm="1">
        <f t="array" ref="W3632">_xlfn.SWITCH(ROUND(V3632,0),5,"Excellent",4,"Good",3,"Ok","Bad")</f>
        <v>Excellent</v>
      </c>
      <c r="X3632">
        <v>35</v>
      </c>
      <c r="Y3632" t="str">
        <f t="shared" si="227"/>
        <v>No</v>
      </c>
      <c r="Z3632" s="68">
        <v>43344</v>
      </c>
      <c r="AA3632" s="68">
        <v>43741</v>
      </c>
      <c r="AB3632">
        <v>0</v>
      </c>
      <c r="AC3632" t="s">
        <v>15615</v>
      </c>
    </row>
    <row r="3633" spans="1:29" x14ac:dyDescent="0.3">
      <c r="A3633" t="s">
        <v>13488</v>
      </c>
      <c r="B3633">
        <v>2407</v>
      </c>
      <c r="C3633" t="str">
        <f>VLOOKUP($B3633,Hosts!$A:$M,10,0)</f>
        <v>Within a day</v>
      </c>
      <c r="D3633" s="70">
        <f>VLOOKUP($B3633,Hosts!$A:$M,11,0)</f>
        <v>1</v>
      </c>
      <c r="E3633" s="70">
        <f>VLOOKUP($B3633,Hosts!$A:$M,12,0)</f>
        <v>1</v>
      </c>
      <c r="F3633" t="str">
        <f>VLOOKUP($B3633,Hosts!$A:$M,13,0)</f>
        <v>Yes</v>
      </c>
      <c r="G3633" t="str">
        <f>INDEX(Hosts!$A:$M, MATCH(Places!$B3633,Hosts!$A:$A,0), MATCH(Places!G$1,Hosts!$A$1:$M$1,0))</f>
        <v>Within a day</v>
      </c>
      <c r="H3633" s="70">
        <f>INDEX(Hosts!$A:$M, MATCH(Places!$B3633,Hosts!$A:$A,0), MATCH(Places!H$1,Hosts!$A$1:$M$1,0))</f>
        <v>1</v>
      </c>
      <c r="I3633" s="70">
        <f>INDEX(Hosts!$A:$M, MATCH(Places!$B3633,Hosts!$A:$A,0), MATCH(Places!I$1,Hosts!$A$1:$M$1,0))</f>
        <v>1</v>
      </c>
      <c r="J3633" t="str">
        <f>INDEX(Hosts!$A:$M, MATCH(Places!$B3633,Hosts!$A:$A,0), MATCH(Places!J$1,Hosts!$A$1:$M$1,0))</f>
        <v>Yes</v>
      </c>
      <c r="K3633">
        <v>14</v>
      </c>
      <c r="L3633" t="str">
        <f>VLOOKUP($K3633,Neighborhoods!$A:$C,2,0)</f>
        <v>Manhattan</v>
      </c>
      <c r="M3633" t="str">
        <f>VLOOKUP($K3633,Neighborhoods!$A:$C,3,0)</f>
        <v>East Harlem</v>
      </c>
      <c r="N3633" t="str">
        <f>INDEX(Neighborhoods!$A:$C, MATCH(Places!$K3633,Neighborhoods!$A:$A,0), MATCH(Places!N$1,Neighborhoods!$A$1:$C$1,0))</f>
        <v>Manhattan</v>
      </c>
      <c r="O3633" t="str">
        <f>INDEX(Neighborhoods!$A:$C, MATCH(Places!$K3633,Neighborhoods!$A:$A,0), MATCH(Places!O$1,Neighborhoods!$A$1:$C$1,0))</f>
        <v>East Harlem</v>
      </c>
      <c r="P3633" t="s">
        <v>11822</v>
      </c>
      <c r="Q3633" t="str">
        <f t="shared" si="224"/>
        <v>No</v>
      </c>
      <c r="R3633">
        <v>2</v>
      </c>
      <c r="S3633" t="str">
        <f t="shared" si="225"/>
        <v>Small</v>
      </c>
      <c r="T3633" s="50">
        <v>150</v>
      </c>
      <c r="U3633" s="70">
        <f t="shared" si="226"/>
        <v>0.03</v>
      </c>
      <c r="V3633" s="52">
        <v>4.75</v>
      </c>
      <c r="W3633" s="52" t="str" cm="1">
        <f t="array" ref="W3633">_xlfn.SWITCH(ROUND(V3633,0),5,"Excellent",4,"Good",3,"Ok","Bad")</f>
        <v>Excellent</v>
      </c>
      <c r="X3633">
        <v>28</v>
      </c>
      <c r="Y3633" t="str">
        <f t="shared" si="227"/>
        <v>No</v>
      </c>
      <c r="Z3633" s="68">
        <v>43247</v>
      </c>
      <c r="AA3633" s="68">
        <v>43831</v>
      </c>
      <c r="AB3633">
        <v>364</v>
      </c>
      <c r="AC3633" t="s">
        <v>15615</v>
      </c>
    </row>
    <row r="3634" spans="1:29" x14ac:dyDescent="0.3">
      <c r="A3634" t="s">
        <v>13271</v>
      </c>
      <c r="B3634">
        <v>1527</v>
      </c>
      <c r="C3634" t="str">
        <f>VLOOKUP($B3634,Hosts!$A:$M,10,0)</f>
        <v>Within a few hours</v>
      </c>
      <c r="D3634" s="70">
        <f>VLOOKUP($B3634,Hosts!$A:$M,11,0)</f>
        <v>1</v>
      </c>
      <c r="E3634" s="70">
        <f>VLOOKUP($B3634,Hosts!$A:$M,12,0)</f>
        <v>0.92</v>
      </c>
      <c r="F3634" t="str">
        <f>VLOOKUP($B3634,Hosts!$A:$M,13,0)</f>
        <v>Yes</v>
      </c>
      <c r="G3634" t="str">
        <f>INDEX(Hosts!$A:$M, MATCH(Places!$B3634,Hosts!$A:$A,0), MATCH(Places!G$1,Hosts!$A$1:$M$1,0))</f>
        <v>Within a few hours</v>
      </c>
      <c r="H3634" s="70">
        <f>INDEX(Hosts!$A:$M, MATCH(Places!$B3634,Hosts!$A:$A,0), MATCH(Places!H$1,Hosts!$A$1:$M$1,0))</f>
        <v>1</v>
      </c>
      <c r="I3634" s="70">
        <f>INDEX(Hosts!$A:$M, MATCH(Places!$B3634,Hosts!$A:$A,0), MATCH(Places!I$1,Hosts!$A$1:$M$1,0))</f>
        <v>0.92</v>
      </c>
      <c r="J3634" t="str">
        <f>INDEX(Hosts!$A:$M, MATCH(Places!$B3634,Hosts!$A:$A,0), MATCH(Places!J$1,Hosts!$A$1:$M$1,0))</f>
        <v>Yes</v>
      </c>
      <c r="K3634">
        <v>7</v>
      </c>
      <c r="L3634" t="str">
        <f>VLOOKUP($K3634,Neighborhoods!$A:$C,2,0)</f>
        <v>Brooklyn</v>
      </c>
      <c r="M3634" t="str">
        <f>VLOOKUP($K3634,Neighborhoods!$A:$C,3,0)</f>
        <v>Bedford-Stuyvesant</v>
      </c>
      <c r="N3634" t="str">
        <f>INDEX(Neighborhoods!$A:$C, MATCH(Places!$K3634,Neighborhoods!$A:$A,0), MATCH(Places!N$1,Neighborhoods!$A$1:$C$1,0))</f>
        <v>Brooklyn</v>
      </c>
      <c r="O3634" t="str">
        <f>INDEX(Neighborhoods!$A:$C, MATCH(Places!$K3634,Neighborhoods!$A:$A,0), MATCH(Places!O$1,Neighborhoods!$A$1:$C$1,0))</f>
        <v>Bedford-Stuyvesant</v>
      </c>
      <c r="P3634" t="s">
        <v>11822</v>
      </c>
      <c r="Q3634" t="str">
        <f t="shared" si="224"/>
        <v>No</v>
      </c>
      <c r="R3634">
        <v>2</v>
      </c>
      <c r="S3634" t="str">
        <f t="shared" si="225"/>
        <v>Small</v>
      </c>
      <c r="T3634" s="50">
        <v>156</v>
      </c>
      <c r="U3634" s="70">
        <f t="shared" si="226"/>
        <v>0.03</v>
      </c>
      <c r="V3634" s="52">
        <v>5</v>
      </c>
      <c r="W3634" s="52" t="str" cm="1">
        <f t="array" ref="W3634">_xlfn.SWITCH(ROUND(V3634,0),5,"Excellent",4,"Good",3,"Ok","Bad")</f>
        <v>Excellent</v>
      </c>
      <c r="X3634">
        <v>57</v>
      </c>
      <c r="Y3634" t="str">
        <f t="shared" si="227"/>
        <v>No</v>
      </c>
      <c r="Z3634" s="68">
        <v>43244</v>
      </c>
      <c r="AA3634" s="68">
        <v>43949</v>
      </c>
      <c r="AB3634">
        <v>134</v>
      </c>
      <c r="AC3634" t="s">
        <v>15615</v>
      </c>
    </row>
    <row r="3635" spans="1:29" x14ac:dyDescent="0.3">
      <c r="A3635" t="s">
        <v>2621</v>
      </c>
      <c r="B3635">
        <v>780</v>
      </c>
      <c r="C3635" t="str">
        <f>VLOOKUP($B3635,Hosts!$A:$M,10,0)</f>
        <v>Within a few hours</v>
      </c>
      <c r="D3635" s="70">
        <f>VLOOKUP($B3635,Hosts!$A:$M,11,0)</f>
        <v>1</v>
      </c>
      <c r="E3635" s="70">
        <f>VLOOKUP($B3635,Hosts!$A:$M,12,0)</f>
        <v>0.63</v>
      </c>
      <c r="F3635" t="str">
        <f>VLOOKUP($B3635,Hosts!$A:$M,13,0)</f>
        <v>Yes</v>
      </c>
      <c r="G3635" t="str">
        <f>INDEX(Hosts!$A:$M, MATCH(Places!$B3635,Hosts!$A:$A,0), MATCH(Places!G$1,Hosts!$A$1:$M$1,0))</f>
        <v>Within a few hours</v>
      </c>
      <c r="H3635" s="70">
        <f>INDEX(Hosts!$A:$M, MATCH(Places!$B3635,Hosts!$A:$A,0), MATCH(Places!H$1,Hosts!$A$1:$M$1,0))</f>
        <v>1</v>
      </c>
      <c r="I3635" s="70">
        <f>INDEX(Hosts!$A:$M, MATCH(Places!$B3635,Hosts!$A:$A,0), MATCH(Places!I$1,Hosts!$A$1:$M$1,0))</f>
        <v>0.63</v>
      </c>
      <c r="J3635" t="str">
        <f>INDEX(Hosts!$A:$M, MATCH(Places!$B3635,Hosts!$A:$A,0), MATCH(Places!J$1,Hosts!$A$1:$M$1,0))</f>
        <v>Yes</v>
      </c>
      <c r="K3635">
        <v>7</v>
      </c>
      <c r="L3635" t="str">
        <f>VLOOKUP($K3635,Neighborhoods!$A:$C,2,0)</f>
        <v>Brooklyn</v>
      </c>
      <c r="M3635" t="str">
        <f>VLOOKUP($K3635,Neighborhoods!$A:$C,3,0)</f>
        <v>Bedford-Stuyvesant</v>
      </c>
      <c r="N3635" t="str">
        <f>INDEX(Neighborhoods!$A:$C, MATCH(Places!$K3635,Neighborhoods!$A:$A,0), MATCH(Places!N$1,Neighborhoods!$A$1:$C$1,0))</f>
        <v>Brooklyn</v>
      </c>
      <c r="O3635" t="str">
        <f>INDEX(Neighborhoods!$A:$C, MATCH(Places!$K3635,Neighborhoods!$A:$A,0), MATCH(Places!O$1,Neighborhoods!$A$1:$C$1,0))</f>
        <v>Bedford-Stuyvesant</v>
      </c>
      <c r="P3635" t="s">
        <v>11822</v>
      </c>
      <c r="Q3635" t="str">
        <f t="shared" si="224"/>
        <v>No</v>
      </c>
      <c r="R3635">
        <v>2</v>
      </c>
      <c r="S3635" t="str">
        <f t="shared" si="225"/>
        <v>Small</v>
      </c>
      <c r="T3635" s="50">
        <v>75</v>
      </c>
      <c r="U3635" s="70">
        <f t="shared" si="226"/>
        <v>0.03</v>
      </c>
      <c r="V3635" s="52">
        <v>5</v>
      </c>
      <c r="W3635" s="52" t="str" cm="1">
        <f t="array" ref="W3635">_xlfn.SWITCH(ROUND(V3635,0),5,"Excellent",4,"Good",3,"Ok","Bad")</f>
        <v>Excellent</v>
      </c>
      <c r="X3635">
        <v>7</v>
      </c>
      <c r="Y3635" t="str">
        <f t="shared" si="227"/>
        <v>No</v>
      </c>
      <c r="Z3635" s="68">
        <v>43343</v>
      </c>
      <c r="AA3635" s="68">
        <v>43915</v>
      </c>
      <c r="AB3635">
        <v>0</v>
      </c>
      <c r="AC3635" t="s">
        <v>15615</v>
      </c>
    </row>
    <row r="3636" spans="1:29" x14ac:dyDescent="0.3">
      <c r="A3636" t="s">
        <v>15105</v>
      </c>
      <c r="B3636">
        <v>3532</v>
      </c>
      <c r="C3636" t="str">
        <f>VLOOKUP($B3636,Hosts!$A:$M,10,0)</f>
        <v>Within an hour</v>
      </c>
      <c r="D3636" s="70">
        <f>VLOOKUP($B3636,Hosts!$A:$M,11,0)</f>
        <v>1</v>
      </c>
      <c r="E3636" s="70">
        <f>VLOOKUP($B3636,Hosts!$A:$M,12,0)</f>
        <v>1</v>
      </c>
      <c r="F3636" t="str">
        <f>VLOOKUP($B3636,Hosts!$A:$M,13,0)</f>
        <v>No</v>
      </c>
      <c r="G3636" t="str">
        <f>INDEX(Hosts!$A:$M, MATCH(Places!$B3636,Hosts!$A:$A,0), MATCH(Places!G$1,Hosts!$A$1:$M$1,0))</f>
        <v>Within an hour</v>
      </c>
      <c r="H3636" s="70">
        <f>INDEX(Hosts!$A:$M, MATCH(Places!$B3636,Hosts!$A:$A,0), MATCH(Places!H$1,Hosts!$A$1:$M$1,0))</f>
        <v>1</v>
      </c>
      <c r="I3636" s="70">
        <f>INDEX(Hosts!$A:$M, MATCH(Places!$B3636,Hosts!$A:$A,0), MATCH(Places!I$1,Hosts!$A$1:$M$1,0))</f>
        <v>1</v>
      </c>
      <c r="J3636" t="str">
        <f>INDEX(Hosts!$A:$M, MATCH(Places!$B3636,Hosts!$A:$A,0), MATCH(Places!J$1,Hosts!$A$1:$M$1,0))</f>
        <v>No</v>
      </c>
      <c r="K3636">
        <v>17</v>
      </c>
      <c r="L3636" t="str">
        <f>VLOOKUP($K3636,Neighborhoods!$A:$C,2,0)</f>
        <v>Manhattan</v>
      </c>
      <c r="M3636" t="str">
        <f>VLOOKUP($K3636,Neighborhoods!$A:$C,3,0)</f>
        <v>Hell's Kitchen</v>
      </c>
      <c r="N3636" t="str">
        <f>INDEX(Neighborhoods!$A:$C, MATCH(Places!$K3636,Neighborhoods!$A:$A,0), MATCH(Places!N$1,Neighborhoods!$A$1:$C$1,0))</f>
        <v>Manhattan</v>
      </c>
      <c r="O3636" t="str">
        <f>INDEX(Neighborhoods!$A:$C, MATCH(Places!$K3636,Neighborhoods!$A:$A,0), MATCH(Places!O$1,Neighborhoods!$A$1:$C$1,0))</f>
        <v>Hell's Kitchen</v>
      </c>
      <c r="P3636" t="s">
        <v>11822</v>
      </c>
      <c r="Q3636" t="str">
        <f t="shared" si="224"/>
        <v>No</v>
      </c>
      <c r="R3636">
        <v>4</v>
      </c>
      <c r="S3636" t="str">
        <f t="shared" si="225"/>
        <v>Medium</v>
      </c>
      <c r="T3636" s="50">
        <v>150</v>
      </c>
      <c r="U3636" s="70">
        <f t="shared" si="226"/>
        <v>0.03</v>
      </c>
      <c r="V3636" s="52">
        <v>4.8099999999999996</v>
      </c>
      <c r="W3636" s="52" t="str" cm="1">
        <f t="array" ref="W3636">_xlfn.SWITCH(ROUND(V3636,0),5,"Excellent",4,"Good",3,"Ok","Bad")</f>
        <v>Excellent</v>
      </c>
      <c r="X3636">
        <v>111</v>
      </c>
      <c r="Y3636" t="str">
        <f t="shared" si="227"/>
        <v>Yes</v>
      </c>
      <c r="Z3636" s="68">
        <v>43248</v>
      </c>
      <c r="AA3636" s="68">
        <v>43952</v>
      </c>
      <c r="AB3636">
        <v>123</v>
      </c>
      <c r="AC3636" t="s">
        <v>15616</v>
      </c>
    </row>
    <row r="3637" spans="1:29" x14ac:dyDescent="0.3">
      <c r="A3637" t="s">
        <v>2622</v>
      </c>
      <c r="B3637">
        <v>879</v>
      </c>
      <c r="C3637" t="str">
        <f>VLOOKUP($B3637,Hosts!$A:$M,10,0)</f>
        <v>Within an hour</v>
      </c>
      <c r="D3637" s="70">
        <f>VLOOKUP($B3637,Hosts!$A:$M,11,0)</f>
        <v>1</v>
      </c>
      <c r="E3637" s="70">
        <f>VLOOKUP($B3637,Hosts!$A:$M,12,0)</f>
        <v>1</v>
      </c>
      <c r="F3637" t="str">
        <f>VLOOKUP($B3637,Hosts!$A:$M,13,0)</f>
        <v>Yes</v>
      </c>
      <c r="G3637" t="str">
        <f>INDEX(Hosts!$A:$M, MATCH(Places!$B3637,Hosts!$A:$A,0), MATCH(Places!G$1,Hosts!$A$1:$M$1,0))</f>
        <v>Within an hour</v>
      </c>
      <c r="H3637" s="70">
        <f>INDEX(Hosts!$A:$M, MATCH(Places!$B3637,Hosts!$A:$A,0), MATCH(Places!H$1,Hosts!$A$1:$M$1,0))</f>
        <v>1</v>
      </c>
      <c r="I3637" s="70">
        <f>INDEX(Hosts!$A:$M, MATCH(Places!$B3637,Hosts!$A:$A,0), MATCH(Places!I$1,Hosts!$A$1:$M$1,0))</f>
        <v>1</v>
      </c>
      <c r="J3637" t="str">
        <f>INDEX(Hosts!$A:$M, MATCH(Places!$B3637,Hosts!$A:$A,0), MATCH(Places!J$1,Hosts!$A$1:$M$1,0))</f>
        <v>Yes</v>
      </c>
      <c r="K3637">
        <v>12</v>
      </c>
      <c r="L3637" t="str">
        <f>VLOOKUP($K3637,Neighborhoods!$A:$C,2,0)</f>
        <v>Brooklyn</v>
      </c>
      <c r="M3637" t="str">
        <f>VLOOKUP($K3637,Neighborhoods!$A:$C,3,0)</f>
        <v>Williamsburg</v>
      </c>
      <c r="N3637" t="str">
        <f>INDEX(Neighborhoods!$A:$C, MATCH(Places!$K3637,Neighborhoods!$A:$A,0), MATCH(Places!N$1,Neighborhoods!$A$1:$C$1,0))</f>
        <v>Brooklyn</v>
      </c>
      <c r="O3637" t="str">
        <f>INDEX(Neighborhoods!$A:$C, MATCH(Places!$K3637,Neighborhoods!$A:$A,0), MATCH(Places!O$1,Neighborhoods!$A$1:$C$1,0))</f>
        <v>Williamsburg</v>
      </c>
      <c r="P3637" t="s">
        <v>11822</v>
      </c>
      <c r="Q3637" t="str">
        <f t="shared" si="224"/>
        <v>No</v>
      </c>
      <c r="R3637">
        <v>2</v>
      </c>
      <c r="S3637" t="str">
        <f t="shared" si="225"/>
        <v>Small</v>
      </c>
      <c r="T3637" s="50">
        <v>180</v>
      </c>
      <c r="U3637" s="70">
        <f t="shared" si="226"/>
        <v>0.03</v>
      </c>
      <c r="V3637" s="52">
        <v>4.92</v>
      </c>
      <c r="W3637" s="52" t="str" cm="1">
        <f t="array" ref="W3637">_xlfn.SWITCH(ROUND(V3637,0),5,"Excellent",4,"Good",3,"Ok","Bad")</f>
        <v>Excellent</v>
      </c>
      <c r="X3637">
        <v>26</v>
      </c>
      <c r="Y3637" t="str">
        <f t="shared" si="227"/>
        <v>No</v>
      </c>
      <c r="Z3637" s="68">
        <v>43280</v>
      </c>
      <c r="AA3637" s="68">
        <v>43833</v>
      </c>
      <c r="AB3637">
        <v>23</v>
      </c>
      <c r="AC3637" t="s">
        <v>15615</v>
      </c>
    </row>
    <row r="3638" spans="1:29" x14ac:dyDescent="0.3">
      <c r="A3638" t="s">
        <v>2623</v>
      </c>
      <c r="B3638">
        <v>914</v>
      </c>
      <c r="C3638" t="str">
        <f>VLOOKUP($B3638,Hosts!$A:$M,10,0)</f>
        <v>Within a few hours</v>
      </c>
      <c r="D3638" s="70">
        <f>VLOOKUP($B3638,Hosts!$A:$M,11,0)</f>
        <v>1</v>
      </c>
      <c r="E3638" s="70">
        <f>VLOOKUP($B3638,Hosts!$A:$M,12,0)</f>
        <v>0.89</v>
      </c>
      <c r="F3638" t="str">
        <f>VLOOKUP($B3638,Hosts!$A:$M,13,0)</f>
        <v>Yes</v>
      </c>
      <c r="G3638" t="str">
        <f>INDEX(Hosts!$A:$M, MATCH(Places!$B3638,Hosts!$A:$A,0), MATCH(Places!G$1,Hosts!$A$1:$M$1,0))</f>
        <v>Within a few hours</v>
      </c>
      <c r="H3638" s="70">
        <f>INDEX(Hosts!$A:$M, MATCH(Places!$B3638,Hosts!$A:$A,0), MATCH(Places!H$1,Hosts!$A$1:$M$1,0))</f>
        <v>1</v>
      </c>
      <c r="I3638" s="70">
        <f>INDEX(Hosts!$A:$M, MATCH(Places!$B3638,Hosts!$A:$A,0), MATCH(Places!I$1,Hosts!$A$1:$M$1,0))</f>
        <v>0.89</v>
      </c>
      <c r="J3638" t="str">
        <f>INDEX(Hosts!$A:$M, MATCH(Places!$B3638,Hosts!$A:$A,0), MATCH(Places!J$1,Hosts!$A$1:$M$1,0))</f>
        <v>Yes</v>
      </c>
      <c r="K3638">
        <v>7</v>
      </c>
      <c r="L3638" t="str">
        <f>VLOOKUP($K3638,Neighborhoods!$A:$C,2,0)</f>
        <v>Brooklyn</v>
      </c>
      <c r="M3638" t="str">
        <f>VLOOKUP($K3638,Neighborhoods!$A:$C,3,0)</f>
        <v>Bedford-Stuyvesant</v>
      </c>
      <c r="N3638" t="str">
        <f>INDEX(Neighborhoods!$A:$C, MATCH(Places!$K3638,Neighborhoods!$A:$A,0), MATCH(Places!N$1,Neighborhoods!$A$1:$C$1,0))</f>
        <v>Brooklyn</v>
      </c>
      <c r="O3638" t="str">
        <f>INDEX(Neighborhoods!$A:$C, MATCH(Places!$K3638,Neighborhoods!$A:$A,0), MATCH(Places!O$1,Neighborhoods!$A$1:$C$1,0))</f>
        <v>Bedford-Stuyvesant</v>
      </c>
      <c r="P3638" t="s">
        <v>1</v>
      </c>
      <c r="Q3638" t="str">
        <f t="shared" si="224"/>
        <v>Yes</v>
      </c>
      <c r="R3638">
        <v>2</v>
      </c>
      <c r="S3638" t="str">
        <f t="shared" si="225"/>
        <v>Small</v>
      </c>
      <c r="T3638" s="50">
        <v>100</v>
      </c>
      <c r="U3638" s="70">
        <f t="shared" si="226"/>
        <v>0.03</v>
      </c>
      <c r="V3638" s="52">
        <v>5</v>
      </c>
      <c r="W3638" s="52" t="str" cm="1">
        <f t="array" ref="W3638">_xlfn.SWITCH(ROUND(V3638,0),5,"Excellent",4,"Good",3,"Ok","Bad")</f>
        <v>Excellent</v>
      </c>
      <c r="X3638">
        <v>52</v>
      </c>
      <c r="Y3638" t="str">
        <f t="shared" si="227"/>
        <v>No</v>
      </c>
      <c r="Z3638" s="68">
        <v>43241</v>
      </c>
      <c r="AA3638" s="68">
        <v>43786</v>
      </c>
      <c r="AB3638">
        <v>364</v>
      </c>
      <c r="AC3638" t="s">
        <v>15615</v>
      </c>
    </row>
    <row r="3639" spans="1:29" x14ac:dyDescent="0.3">
      <c r="A3639" t="s">
        <v>2624</v>
      </c>
      <c r="B3639">
        <v>1303</v>
      </c>
      <c r="C3639" t="str">
        <f>VLOOKUP($B3639,Hosts!$A:$M,10,0)</f>
        <v>Within a few hours</v>
      </c>
      <c r="D3639" s="70">
        <f>VLOOKUP($B3639,Hosts!$A:$M,11,0)</f>
        <v>1</v>
      </c>
      <c r="E3639" s="70">
        <f>VLOOKUP($B3639,Hosts!$A:$M,12,0)</f>
        <v>0</v>
      </c>
      <c r="F3639" t="str">
        <f>VLOOKUP($B3639,Hosts!$A:$M,13,0)</f>
        <v>No</v>
      </c>
      <c r="G3639" t="str">
        <f>INDEX(Hosts!$A:$M, MATCH(Places!$B3639,Hosts!$A:$A,0), MATCH(Places!G$1,Hosts!$A$1:$M$1,0))</f>
        <v>Within a few hours</v>
      </c>
      <c r="H3639" s="70">
        <f>INDEX(Hosts!$A:$M, MATCH(Places!$B3639,Hosts!$A:$A,0), MATCH(Places!H$1,Hosts!$A$1:$M$1,0))</f>
        <v>1</v>
      </c>
      <c r="I3639" s="70">
        <f>INDEX(Hosts!$A:$M, MATCH(Places!$B3639,Hosts!$A:$A,0), MATCH(Places!I$1,Hosts!$A$1:$M$1,0))</f>
        <v>0</v>
      </c>
      <c r="J3639" t="str">
        <f>INDEX(Hosts!$A:$M, MATCH(Places!$B3639,Hosts!$A:$A,0), MATCH(Places!J$1,Hosts!$A$1:$M$1,0))</f>
        <v>No</v>
      </c>
      <c r="K3639">
        <v>7</v>
      </c>
      <c r="L3639" t="str">
        <f>VLOOKUP($K3639,Neighborhoods!$A:$C,2,0)</f>
        <v>Brooklyn</v>
      </c>
      <c r="M3639" t="str">
        <f>VLOOKUP($K3639,Neighborhoods!$A:$C,3,0)</f>
        <v>Bedford-Stuyvesant</v>
      </c>
      <c r="N3639" t="str">
        <f>INDEX(Neighborhoods!$A:$C, MATCH(Places!$K3639,Neighborhoods!$A:$A,0), MATCH(Places!N$1,Neighborhoods!$A$1:$C$1,0))</f>
        <v>Brooklyn</v>
      </c>
      <c r="O3639" t="str">
        <f>INDEX(Neighborhoods!$A:$C, MATCH(Places!$K3639,Neighborhoods!$A:$A,0), MATCH(Places!O$1,Neighborhoods!$A$1:$C$1,0))</f>
        <v>Bedford-Stuyvesant</v>
      </c>
      <c r="P3639" t="s">
        <v>11822</v>
      </c>
      <c r="Q3639" t="str">
        <f t="shared" si="224"/>
        <v>No</v>
      </c>
      <c r="R3639">
        <v>2</v>
      </c>
      <c r="S3639" t="str">
        <f t="shared" si="225"/>
        <v>Small</v>
      </c>
      <c r="T3639" s="50">
        <v>100</v>
      </c>
      <c r="U3639" s="70">
        <f t="shared" si="226"/>
        <v>0.03</v>
      </c>
      <c r="V3639" s="52">
        <v>5</v>
      </c>
      <c r="W3639" s="52" t="str" cm="1">
        <f t="array" ref="W3639">_xlfn.SWITCH(ROUND(V3639,0),5,"Excellent",4,"Good",3,"Ok","Bad")</f>
        <v>Excellent</v>
      </c>
      <c r="X3639">
        <v>5</v>
      </c>
      <c r="Y3639" t="str">
        <f t="shared" si="227"/>
        <v>No</v>
      </c>
      <c r="Z3639" s="68">
        <v>43273</v>
      </c>
      <c r="AA3639" s="68">
        <v>43711</v>
      </c>
      <c r="AB3639">
        <v>0</v>
      </c>
      <c r="AC3639" t="s">
        <v>15615</v>
      </c>
    </row>
    <row r="3640" spans="1:29" x14ac:dyDescent="0.3">
      <c r="A3640" t="s">
        <v>2625</v>
      </c>
      <c r="B3640">
        <v>471</v>
      </c>
      <c r="C3640" t="str">
        <f>VLOOKUP($B3640,Hosts!$A:$M,10,0)</f>
        <v>Within a day</v>
      </c>
      <c r="D3640" s="70">
        <f>VLOOKUP($B3640,Hosts!$A:$M,11,0)</f>
        <v>0.8</v>
      </c>
      <c r="E3640" s="70">
        <f>VLOOKUP($B3640,Hosts!$A:$M,12,0)</f>
        <v>0.85</v>
      </c>
      <c r="F3640" t="str">
        <f>VLOOKUP($B3640,Hosts!$A:$M,13,0)</f>
        <v>No</v>
      </c>
      <c r="G3640" t="str">
        <f>INDEX(Hosts!$A:$M, MATCH(Places!$B3640,Hosts!$A:$A,0), MATCH(Places!G$1,Hosts!$A$1:$M$1,0))</f>
        <v>Within a day</v>
      </c>
      <c r="H3640" s="70">
        <f>INDEX(Hosts!$A:$M, MATCH(Places!$B3640,Hosts!$A:$A,0), MATCH(Places!H$1,Hosts!$A$1:$M$1,0))</f>
        <v>0.8</v>
      </c>
      <c r="I3640" s="70">
        <f>INDEX(Hosts!$A:$M, MATCH(Places!$B3640,Hosts!$A:$A,0), MATCH(Places!I$1,Hosts!$A$1:$M$1,0))</f>
        <v>0.85</v>
      </c>
      <c r="J3640" t="str">
        <f>INDEX(Hosts!$A:$M, MATCH(Places!$B3640,Hosts!$A:$A,0), MATCH(Places!J$1,Hosts!$A$1:$M$1,0))</f>
        <v>No</v>
      </c>
      <c r="K3640">
        <v>19</v>
      </c>
      <c r="L3640" t="str">
        <f>VLOOKUP($K3640,Neighborhoods!$A:$C,2,0)</f>
        <v>Manhattan</v>
      </c>
      <c r="M3640" t="str">
        <f>VLOOKUP($K3640,Neighborhoods!$A:$C,3,0)</f>
        <v>Upper East Side</v>
      </c>
      <c r="N3640" t="str">
        <f>INDEX(Neighborhoods!$A:$C, MATCH(Places!$K3640,Neighborhoods!$A:$A,0), MATCH(Places!N$1,Neighborhoods!$A$1:$C$1,0))</f>
        <v>Manhattan</v>
      </c>
      <c r="O3640" t="str">
        <f>INDEX(Neighborhoods!$A:$C, MATCH(Places!$K3640,Neighborhoods!$A:$A,0), MATCH(Places!O$1,Neighborhoods!$A$1:$C$1,0))</f>
        <v>Upper East Side</v>
      </c>
      <c r="P3640" t="s">
        <v>11822</v>
      </c>
      <c r="Q3640" t="str">
        <f t="shared" si="224"/>
        <v>No</v>
      </c>
      <c r="R3640">
        <v>4</v>
      </c>
      <c r="S3640" t="str">
        <f t="shared" si="225"/>
        <v>Medium</v>
      </c>
      <c r="T3640" s="50">
        <v>120</v>
      </c>
      <c r="U3640" s="70">
        <f t="shared" si="226"/>
        <v>0.03</v>
      </c>
      <c r="V3640" s="52">
        <v>4.6500000000000004</v>
      </c>
      <c r="W3640" s="52" t="str" cm="1">
        <f t="array" ref="W3640">_xlfn.SWITCH(ROUND(V3640,0),5,"Excellent",4,"Good",3,"Ok","Bad")</f>
        <v>Excellent</v>
      </c>
      <c r="X3640">
        <v>17</v>
      </c>
      <c r="Y3640" t="str">
        <f t="shared" si="227"/>
        <v>No</v>
      </c>
      <c r="Z3640" s="68">
        <v>43307</v>
      </c>
      <c r="AA3640" s="68">
        <v>43868</v>
      </c>
      <c r="AB3640">
        <v>269</v>
      </c>
      <c r="AC3640" t="s">
        <v>15615</v>
      </c>
    </row>
    <row r="3641" spans="1:29" x14ac:dyDescent="0.3">
      <c r="A3641" t="s">
        <v>2626</v>
      </c>
      <c r="B3641">
        <v>3261</v>
      </c>
      <c r="C3641" t="str">
        <f>VLOOKUP($B3641,Hosts!$A:$M,10,0)</f>
        <v>Within a few hours</v>
      </c>
      <c r="D3641" s="70">
        <f>VLOOKUP($B3641,Hosts!$A:$M,11,0)</f>
        <v>1</v>
      </c>
      <c r="E3641" s="70">
        <f>VLOOKUP($B3641,Hosts!$A:$M,12,0)</f>
        <v>0.6</v>
      </c>
      <c r="F3641" t="str">
        <f>VLOOKUP($B3641,Hosts!$A:$M,13,0)</f>
        <v>No</v>
      </c>
      <c r="G3641" t="str">
        <f>INDEX(Hosts!$A:$M, MATCH(Places!$B3641,Hosts!$A:$A,0), MATCH(Places!G$1,Hosts!$A$1:$M$1,0))</f>
        <v>Within a few hours</v>
      </c>
      <c r="H3641" s="70">
        <f>INDEX(Hosts!$A:$M, MATCH(Places!$B3641,Hosts!$A:$A,0), MATCH(Places!H$1,Hosts!$A$1:$M$1,0))</f>
        <v>1</v>
      </c>
      <c r="I3641" s="70">
        <f>INDEX(Hosts!$A:$M, MATCH(Places!$B3641,Hosts!$A:$A,0), MATCH(Places!I$1,Hosts!$A$1:$M$1,0))</f>
        <v>0.6</v>
      </c>
      <c r="J3641" t="str">
        <f>INDEX(Hosts!$A:$M, MATCH(Places!$B3641,Hosts!$A:$A,0), MATCH(Places!J$1,Hosts!$A$1:$M$1,0))</f>
        <v>No</v>
      </c>
      <c r="K3641">
        <v>20</v>
      </c>
      <c r="L3641" t="str">
        <f>VLOOKUP($K3641,Neighborhoods!$A:$C,2,0)</f>
        <v>Manhattan</v>
      </c>
      <c r="M3641" t="str">
        <f>VLOOKUP($K3641,Neighborhoods!$A:$C,3,0)</f>
        <v>Upper West Side</v>
      </c>
      <c r="N3641" t="str">
        <f>INDEX(Neighborhoods!$A:$C, MATCH(Places!$K3641,Neighborhoods!$A:$A,0), MATCH(Places!N$1,Neighborhoods!$A$1:$C$1,0))</f>
        <v>Manhattan</v>
      </c>
      <c r="O3641" t="str">
        <f>INDEX(Neighborhoods!$A:$C, MATCH(Places!$K3641,Neighborhoods!$A:$A,0), MATCH(Places!O$1,Neighborhoods!$A$1:$C$1,0))</f>
        <v>Upper West Side</v>
      </c>
      <c r="P3641" t="s">
        <v>11822</v>
      </c>
      <c r="Q3641" t="str">
        <f t="shared" si="224"/>
        <v>No</v>
      </c>
      <c r="R3641">
        <v>2</v>
      </c>
      <c r="S3641" t="str">
        <f t="shared" si="225"/>
        <v>Small</v>
      </c>
      <c r="T3641" s="50">
        <v>102</v>
      </c>
      <c r="U3641" s="70">
        <f t="shared" si="226"/>
        <v>0.03</v>
      </c>
      <c r="V3641" s="52">
        <v>5</v>
      </c>
      <c r="W3641" s="52" t="str" cm="1">
        <f t="array" ref="W3641">_xlfn.SWITCH(ROUND(V3641,0),5,"Excellent",4,"Good",3,"Ok","Bad")</f>
        <v>Excellent</v>
      </c>
      <c r="X3641">
        <v>3</v>
      </c>
      <c r="Y3641" t="str">
        <f t="shared" si="227"/>
        <v>No</v>
      </c>
      <c r="Z3641" s="68">
        <v>43704</v>
      </c>
      <c r="AA3641" s="68">
        <v>43890</v>
      </c>
      <c r="AB3641">
        <v>321</v>
      </c>
      <c r="AC3641" t="s">
        <v>15615</v>
      </c>
    </row>
    <row r="3642" spans="1:29" x14ac:dyDescent="0.3">
      <c r="A3642" t="s">
        <v>15046</v>
      </c>
      <c r="B3642">
        <v>3544</v>
      </c>
      <c r="C3642" t="str">
        <f>VLOOKUP($B3642,Hosts!$A:$M,10,0)</f>
        <v>Within an hour</v>
      </c>
      <c r="D3642" s="70">
        <f>VLOOKUP($B3642,Hosts!$A:$M,11,0)</f>
        <v>0.9</v>
      </c>
      <c r="E3642" s="70">
        <f>VLOOKUP($B3642,Hosts!$A:$M,12,0)</f>
        <v>0.99</v>
      </c>
      <c r="F3642" t="str">
        <f>VLOOKUP($B3642,Hosts!$A:$M,13,0)</f>
        <v>No</v>
      </c>
      <c r="G3642" t="str">
        <f>INDEX(Hosts!$A:$M, MATCH(Places!$B3642,Hosts!$A:$A,0), MATCH(Places!G$1,Hosts!$A$1:$M$1,0))</f>
        <v>Within an hour</v>
      </c>
      <c r="H3642" s="70">
        <f>INDEX(Hosts!$A:$M, MATCH(Places!$B3642,Hosts!$A:$A,0), MATCH(Places!H$1,Hosts!$A$1:$M$1,0))</f>
        <v>0.9</v>
      </c>
      <c r="I3642" s="70">
        <f>INDEX(Hosts!$A:$M, MATCH(Places!$B3642,Hosts!$A:$A,0), MATCH(Places!I$1,Hosts!$A$1:$M$1,0))</f>
        <v>0.99</v>
      </c>
      <c r="J3642" t="str">
        <f>INDEX(Hosts!$A:$M, MATCH(Places!$B3642,Hosts!$A:$A,0), MATCH(Places!J$1,Hosts!$A$1:$M$1,0))</f>
        <v>No</v>
      </c>
      <c r="K3642">
        <v>17</v>
      </c>
      <c r="L3642" t="str">
        <f>VLOOKUP($K3642,Neighborhoods!$A:$C,2,0)</f>
        <v>Manhattan</v>
      </c>
      <c r="M3642" t="str">
        <f>VLOOKUP($K3642,Neighborhoods!$A:$C,3,0)</f>
        <v>Hell's Kitchen</v>
      </c>
      <c r="N3642" t="str">
        <f>INDEX(Neighborhoods!$A:$C, MATCH(Places!$K3642,Neighborhoods!$A:$A,0), MATCH(Places!N$1,Neighborhoods!$A$1:$C$1,0))</f>
        <v>Manhattan</v>
      </c>
      <c r="O3642" t="str">
        <f>INDEX(Neighborhoods!$A:$C, MATCH(Places!$K3642,Neighborhoods!$A:$A,0), MATCH(Places!O$1,Neighborhoods!$A$1:$C$1,0))</f>
        <v>Hell's Kitchen</v>
      </c>
      <c r="P3642" t="s">
        <v>1</v>
      </c>
      <c r="Q3642" t="str">
        <f t="shared" si="224"/>
        <v>Yes</v>
      </c>
      <c r="R3642">
        <v>2</v>
      </c>
      <c r="S3642" t="str">
        <f t="shared" si="225"/>
        <v>Small</v>
      </c>
      <c r="T3642" s="50">
        <v>150</v>
      </c>
      <c r="U3642" s="70">
        <f t="shared" si="226"/>
        <v>0.03</v>
      </c>
      <c r="V3642" s="52">
        <v>4.0999999999999996</v>
      </c>
      <c r="W3642" s="52" t="str" cm="1">
        <f t="array" ref="W3642">_xlfn.SWITCH(ROUND(V3642,0),5,"Excellent",4,"Good",3,"Ok","Bad")</f>
        <v>Good</v>
      </c>
      <c r="X3642">
        <v>10</v>
      </c>
      <c r="Y3642" t="str">
        <f t="shared" si="227"/>
        <v>No</v>
      </c>
      <c r="Z3642" s="68">
        <v>43282</v>
      </c>
      <c r="AA3642" s="68">
        <v>43799</v>
      </c>
      <c r="AB3642">
        <v>336</v>
      </c>
      <c r="AC3642" t="s">
        <v>15616</v>
      </c>
    </row>
    <row r="3643" spans="1:29" x14ac:dyDescent="0.3">
      <c r="A3643" t="s">
        <v>13153</v>
      </c>
      <c r="B3643">
        <v>1486</v>
      </c>
      <c r="C3643" t="str">
        <f>VLOOKUP($B3643,Hosts!$A:$M,10,0)</f>
        <v>Within an hour</v>
      </c>
      <c r="D3643" s="70">
        <f>VLOOKUP($B3643,Hosts!$A:$M,11,0)</f>
        <v>1</v>
      </c>
      <c r="E3643" s="70">
        <f>VLOOKUP($B3643,Hosts!$A:$M,12,0)</f>
        <v>0.98</v>
      </c>
      <c r="F3643" t="str">
        <f>VLOOKUP($B3643,Hosts!$A:$M,13,0)</f>
        <v>No</v>
      </c>
      <c r="G3643" t="str">
        <f>INDEX(Hosts!$A:$M, MATCH(Places!$B3643,Hosts!$A:$A,0), MATCH(Places!G$1,Hosts!$A$1:$M$1,0))</f>
        <v>Within an hour</v>
      </c>
      <c r="H3643" s="70">
        <f>INDEX(Hosts!$A:$M, MATCH(Places!$B3643,Hosts!$A:$A,0), MATCH(Places!H$1,Hosts!$A$1:$M$1,0))</f>
        <v>1</v>
      </c>
      <c r="I3643" s="70">
        <f>INDEX(Hosts!$A:$M, MATCH(Places!$B3643,Hosts!$A:$A,0), MATCH(Places!I$1,Hosts!$A$1:$M$1,0))</f>
        <v>0.98</v>
      </c>
      <c r="J3643" t="str">
        <f>INDEX(Hosts!$A:$M, MATCH(Places!$B3643,Hosts!$A:$A,0), MATCH(Places!J$1,Hosts!$A$1:$M$1,0))</f>
        <v>No</v>
      </c>
      <c r="K3643">
        <v>12</v>
      </c>
      <c r="L3643" t="str">
        <f>VLOOKUP($K3643,Neighborhoods!$A:$C,2,0)</f>
        <v>Brooklyn</v>
      </c>
      <c r="M3643" t="str">
        <f>VLOOKUP($K3643,Neighborhoods!$A:$C,3,0)</f>
        <v>Williamsburg</v>
      </c>
      <c r="N3643" t="str">
        <f>INDEX(Neighborhoods!$A:$C, MATCH(Places!$K3643,Neighborhoods!$A:$A,0), MATCH(Places!N$1,Neighborhoods!$A$1:$C$1,0))</f>
        <v>Brooklyn</v>
      </c>
      <c r="O3643" t="str">
        <f>INDEX(Neighborhoods!$A:$C, MATCH(Places!$K3643,Neighborhoods!$A:$A,0), MATCH(Places!O$1,Neighborhoods!$A$1:$C$1,0))</f>
        <v>Williamsburg</v>
      </c>
      <c r="P3643" t="s">
        <v>11822</v>
      </c>
      <c r="Q3643" t="str">
        <f t="shared" si="224"/>
        <v>No</v>
      </c>
      <c r="R3643">
        <v>5</v>
      </c>
      <c r="S3643" t="str">
        <f t="shared" si="225"/>
        <v>Medium</v>
      </c>
      <c r="T3643" s="50">
        <v>134</v>
      </c>
      <c r="U3643" s="70">
        <f t="shared" si="226"/>
        <v>0.03</v>
      </c>
      <c r="V3643" s="52">
        <v>4.8600000000000003</v>
      </c>
      <c r="W3643" s="52" t="str" cm="1">
        <f t="array" ref="W3643">_xlfn.SWITCH(ROUND(V3643,0),5,"Excellent",4,"Good",3,"Ok","Bad")</f>
        <v>Excellent</v>
      </c>
      <c r="X3643">
        <v>14</v>
      </c>
      <c r="Y3643" t="str">
        <f t="shared" si="227"/>
        <v>No</v>
      </c>
      <c r="Z3643" s="68">
        <v>43271</v>
      </c>
      <c r="AA3643" s="68">
        <v>44041</v>
      </c>
      <c r="AB3643">
        <v>3</v>
      </c>
      <c r="AC3643" t="s">
        <v>15615</v>
      </c>
    </row>
    <row r="3644" spans="1:29" x14ac:dyDescent="0.3">
      <c r="A3644" t="s">
        <v>13338</v>
      </c>
      <c r="B3644">
        <v>51</v>
      </c>
      <c r="C3644" t="str">
        <f>VLOOKUP($B3644,Hosts!$A:$M,10,0)</f>
        <v>Within an hour</v>
      </c>
      <c r="D3644" s="70">
        <f>VLOOKUP($B3644,Hosts!$A:$M,11,0)</f>
        <v>1</v>
      </c>
      <c r="E3644" s="70">
        <f>VLOOKUP($B3644,Hosts!$A:$M,12,0)</f>
        <v>1</v>
      </c>
      <c r="F3644" t="str">
        <f>VLOOKUP($B3644,Hosts!$A:$M,13,0)</f>
        <v>No</v>
      </c>
      <c r="G3644" t="str">
        <f>INDEX(Hosts!$A:$M, MATCH(Places!$B3644,Hosts!$A:$A,0), MATCH(Places!G$1,Hosts!$A$1:$M$1,0))</f>
        <v>Within an hour</v>
      </c>
      <c r="H3644" s="70">
        <f>INDEX(Hosts!$A:$M, MATCH(Places!$B3644,Hosts!$A:$A,0), MATCH(Places!H$1,Hosts!$A$1:$M$1,0))</f>
        <v>1</v>
      </c>
      <c r="I3644" s="70">
        <f>INDEX(Hosts!$A:$M, MATCH(Places!$B3644,Hosts!$A:$A,0), MATCH(Places!I$1,Hosts!$A$1:$M$1,0))</f>
        <v>1</v>
      </c>
      <c r="J3644" t="str">
        <f>INDEX(Hosts!$A:$M, MATCH(Places!$B3644,Hosts!$A:$A,0), MATCH(Places!J$1,Hosts!$A$1:$M$1,0))</f>
        <v>No</v>
      </c>
      <c r="K3644">
        <v>14</v>
      </c>
      <c r="L3644" t="str">
        <f>VLOOKUP($K3644,Neighborhoods!$A:$C,2,0)</f>
        <v>Manhattan</v>
      </c>
      <c r="M3644" t="str">
        <f>VLOOKUP($K3644,Neighborhoods!$A:$C,3,0)</f>
        <v>East Harlem</v>
      </c>
      <c r="N3644" t="str">
        <f>INDEX(Neighborhoods!$A:$C, MATCH(Places!$K3644,Neighborhoods!$A:$A,0), MATCH(Places!N$1,Neighborhoods!$A$1:$C$1,0))</f>
        <v>Manhattan</v>
      </c>
      <c r="O3644" t="str">
        <f>INDEX(Neighborhoods!$A:$C, MATCH(Places!$K3644,Neighborhoods!$A:$A,0), MATCH(Places!O$1,Neighborhoods!$A$1:$C$1,0))</f>
        <v>East Harlem</v>
      </c>
      <c r="P3644" t="s">
        <v>1</v>
      </c>
      <c r="Q3644" t="str">
        <f t="shared" si="224"/>
        <v>Yes</v>
      </c>
      <c r="R3644">
        <v>2</v>
      </c>
      <c r="S3644" t="str">
        <f t="shared" si="225"/>
        <v>Small</v>
      </c>
      <c r="T3644" s="50">
        <v>39</v>
      </c>
      <c r="U3644" s="70">
        <f t="shared" si="226"/>
        <v>0.03</v>
      </c>
      <c r="V3644" s="52">
        <v>4.33</v>
      </c>
      <c r="W3644" s="52" t="str" cm="1">
        <f t="array" ref="W3644">_xlfn.SWITCH(ROUND(V3644,0),5,"Excellent",4,"Good",3,"Ok","Bad")</f>
        <v>Good</v>
      </c>
      <c r="X3644">
        <v>3</v>
      </c>
      <c r="Y3644" t="str">
        <f t="shared" si="227"/>
        <v>No</v>
      </c>
      <c r="Z3644" s="68">
        <v>43438</v>
      </c>
      <c r="AA3644" s="68">
        <v>43667</v>
      </c>
      <c r="AB3644">
        <v>14</v>
      </c>
      <c r="AC3644" t="s">
        <v>15616</v>
      </c>
    </row>
    <row r="3645" spans="1:29" x14ac:dyDescent="0.3">
      <c r="A3645" t="s">
        <v>2627</v>
      </c>
      <c r="B3645">
        <v>1702</v>
      </c>
      <c r="C3645" t="str">
        <f>VLOOKUP($B3645,Hosts!$A:$M,10,0)</f>
        <v>Within a few hours</v>
      </c>
      <c r="D3645" s="70">
        <f>VLOOKUP($B3645,Hosts!$A:$M,11,0)</f>
        <v>0.8</v>
      </c>
      <c r="E3645" s="70">
        <f>VLOOKUP($B3645,Hosts!$A:$M,12,0)</f>
        <v>1</v>
      </c>
      <c r="F3645" t="str">
        <f>VLOOKUP($B3645,Hosts!$A:$M,13,0)</f>
        <v>Yes</v>
      </c>
      <c r="G3645" t="str">
        <f>INDEX(Hosts!$A:$M, MATCH(Places!$B3645,Hosts!$A:$A,0), MATCH(Places!G$1,Hosts!$A$1:$M$1,0))</f>
        <v>Within a few hours</v>
      </c>
      <c r="H3645" s="70">
        <f>INDEX(Hosts!$A:$M, MATCH(Places!$B3645,Hosts!$A:$A,0), MATCH(Places!H$1,Hosts!$A$1:$M$1,0))</f>
        <v>0.8</v>
      </c>
      <c r="I3645" s="70">
        <f>INDEX(Hosts!$A:$M, MATCH(Places!$B3645,Hosts!$A:$A,0), MATCH(Places!I$1,Hosts!$A$1:$M$1,0))</f>
        <v>1</v>
      </c>
      <c r="J3645" t="str">
        <f>INDEX(Hosts!$A:$M, MATCH(Places!$B3645,Hosts!$A:$A,0), MATCH(Places!J$1,Hosts!$A$1:$M$1,0))</f>
        <v>Yes</v>
      </c>
      <c r="K3645">
        <v>20</v>
      </c>
      <c r="L3645" t="str">
        <f>VLOOKUP($K3645,Neighborhoods!$A:$C,2,0)</f>
        <v>Manhattan</v>
      </c>
      <c r="M3645" t="str">
        <f>VLOOKUP($K3645,Neighborhoods!$A:$C,3,0)</f>
        <v>Upper West Side</v>
      </c>
      <c r="N3645" t="str">
        <f>INDEX(Neighborhoods!$A:$C, MATCH(Places!$K3645,Neighborhoods!$A:$A,0), MATCH(Places!N$1,Neighborhoods!$A$1:$C$1,0))</f>
        <v>Manhattan</v>
      </c>
      <c r="O3645" t="str">
        <f>INDEX(Neighborhoods!$A:$C, MATCH(Places!$K3645,Neighborhoods!$A:$A,0), MATCH(Places!O$1,Neighborhoods!$A$1:$C$1,0))</f>
        <v>Upper West Side</v>
      </c>
      <c r="P3645" t="s">
        <v>11822</v>
      </c>
      <c r="Q3645" t="str">
        <f t="shared" si="224"/>
        <v>No</v>
      </c>
      <c r="R3645">
        <v>6</v>
      </c>
      <c r="S3645" t="str">
        <f t="shared" si="225"/>
        <v>Large</v>
      </c>
      <c r="T3645" s="50">
        <v>217</v>
      </c>
      <c r="U3645" s="70">
        <f t="shared" si="226"/>
        <v>0.04</v>
      </c>
      <c r="V3645" s="52">
        <v>4.4000000000000004</v>
      </c>
      <c r="W3645" s="52" t="str" cm="1">
        <f t="array" ref="W3645">_xlfn.SWITCH(ROUND(V3645,0),5,"Excellent",4,"Good",3,"Ok","Bad")</f>
        <v>Good</v>
      </c>
      <c r="X3645">
        <v>5</v>
      </c>
      <c r="Y3645" t="str">
        <f t="shared" si="227"/>
        <v>No</v>
      </c>
      <c r="Z3645" s="68">
        <v>43793</v>
      </c>
      <c r="AA3645" s="68">
        <v>43830</v>
      </c>
      <c r="AB3645">
        <v>150</v>
      </c>
      <c r="AC3645" t="s">
        <v>15615</v>
      </c>
    </row>
    <row r="3646" spans="1:29" x14ac:dyDescent="0.3">
      <c r="A3646" t="s">
        <v>2628</v>
      </c>
      <c r="B3646">
        <v>952</v>
      </c>
      <c r="C3646" t="str">
        <f>VLOOKUP($B3646,Hosts!$A:$M,10,0)</f>
        <v>Within a few hours</v>
      </c>
      <c r="D3646" s="70">
        <f>VLOOKUP($B3646,Hosts!$A:$M,11,0)</f>
        <v>1</v>
      </c>
      <c r="E3646" s="70">
        <f>VLOOKUP($B3646,Hosts!$A:$M,12,0)</f>
        <v>0.95</v>
      </c>
      <c r="F3646" t="str">
        <f>VLOOKUP($B3646,Hosts!$A:$M,13,0)</f>
        <v>Yes</v>
      </c>
      <c r="G3646" t="str">
        <f>INDEX(Hosts!$A:$M, MATCH(Places!$B3646,Hosts!$A:$A,0), MATCH(Places!G$1,Hosts!$A$1:$M$1,0))</f>
        <v>Within a few hours</v>
      </c>
      <c r="H3646" s="70">
        <f>INDEX(Hosts!$A:$M, MATCH(Places!$B3646,Hosts!$A:$A,0), MATCH(Places!H$1,Hosts!$A$1:$M$1,0))</f>
        <v>1</v>
      </c>
      <c r="I3646" s="70">
        <f>INDEX(Hosts!$A:$M, MATCH(Places!$B3646,Hosts!$A:$A,0), MATCH(Places!I$1,Hosts!$A$1:$M$1,0))</f>
        <v>0.95</v>
      </c>
      <c r="J3646" t="str">
        <f>INDEX(Hosts!$A:$M, MATCH(Places!$B3646,Hosts!$A:$A,0), MATCH(Places!J$1,Hosts!$A$1:$M$1,0))</f>
        <v>Yes</v>
      </c>
      <c r="K3646">
        <v>12</v>
      </c>
      <c r="L3646" t="str">
        <f>VLOOKUP($K3646,Neighborhoods!$A:$C,2,0)</f>
        <v>Brooklyn</v>
      </c>
      <c r="M3646" t="str">
        <f>VLOOKUP($K3646,Neighborhoods!$A:$C,3,0)</f>
        <v>Williamsburg</v>
      </c>
      <c r="N3646" t="str">
        <f>INDEX(Neighborhoods!$A:$C, MATCH(Places!$K3646,Neighborhoods!$A:$A,0), MATCH(Places!N$1,Neighborhoods!$A$1:$C$1,0))</f>
        <v>Brooklyn</v>
      </c>
      <c r="O3646" t="str">
        <f>INDEX(Neighborhoods!$A:$C, MATCH(Places!$K3646,Neighborhoods!$A:$A,0), MATCH(Places!O$1,Neighborhoods!$A$1:$C$1,0))</f>
        <v>Williamsburg</v>
      </c>
      <c r="P3646" t="s">
        <v>1</v>
      </c>
      <c r="Q3646" t="str">
        <f t="shared" si="224"/>
        <v>Yes</v>
      </c>
      <c r="R3646">
        <v>1</v>
      </c>
      <c r="S3646" t="str">
        <f t="shared" si="225"/>
        <v>Small</v>
      </c>
      <c r="T3646" s="50">
        <v>40</v>
      </c>
      <c r="U3646" s="70">
        <f t="shared" si="226"/>
        <v>0.03</v>
      </c>
      <c r="V3646" s="52">
        <v>4.99</v>
      </c>
      <c r="W3646" s="52" t="str" cm="1">
        <f t="array" ref="W3646">_xlfn.SWITCH(ROUND(V3646,0),5,"Excellent",4,"Good",3,"Ok","Bad")</f>
        <v>Excellent</v>
      </c>
      <c r="X3646">
        <v>95</v>
      </c>
      <c r="Y3646" t="str">
        <f t="shared" si="227"/>
        <v>No</v>
      </c>
      <c r="Z3646" s="68">
        <v>43254</v>
      </c>
      <c r="AA3646" s="68">
        <v>43903</v>
      </c>
      <c r="AB3646">
        <v>45</v>
      </c>
      <c r="AC3646" t="s">
        <v>15616</v>
      </c>
    </row>
    <row r="3647" spans="1:29" x14ac:dyDescent="0.3">
      <c r="A3647" t="s">
        <v>2690</v>
      </c>
      <c r="B3647">
        <v>952</v>
      </c>
      <c r="C3647" t="str">
        <f>VLOOKUP($B3647,Hosts!$A:$M,10,0)</f>
        <v>Within a few hours</v>
      </c>
      <c r="D3647" s="70">
        <f>VLOOKUP($B3647,Hosts!$A:$M,11,0)</f>
        <v>1</v>
      </c>
      <c r="E3647" s="70">
        <f>VLOOKUP($B3647,Hosts!$A:$M,12,0)</f>
        <v>0.95</v>
      </c>
      <c r="F3647" t="str">
        <f>VLOOKUP($B3647,Hosts!$A:$M,13,0)</f>
        <v>Yes</v>
      </c>
      <c r="G3647" t="str">
        <f>INDEX(Hosts!$A:$M, MATCH(Places!$B3647,Hosts!$A:$A,0), MATCH(Places!G$1,Hosts!$A$1:$M$1,0))</f>
        <v>Within a few hours</v>
      </c>
      <c r="H3647" s="70">
        <f>INDEX(Hosts!$A:$M, MATCH(Places!$B3647,Hosts!$A:$A,0), MATCH(Places!H$1,Hosts!$A$1:$M$1,0))</f>
        <v>1</v>
      </c>
      <c r="I3647" s="70">
        <f>INDEX(Hosts!$A:$M, MATCH(Places!$B3647,Hosts!$A:$A,0), MATCH(Places!I$1,Hosts!$A$1:$M$1,0))</f>
        <v>0.95</v>
      </c>
      <c r="J3647" t="str">
        <f>INDEX(Hosts!$A:$M, MATCH(Places!$B3647,Hosts!$A:$A,0), MATCH(Places!J$1,Hosts!$A$1:$M$1,0))</f>
        <v>Yes</v>
      </c>
      <c r="K3647">
        <v>12</v>
      </c>
      <c r="L3647" t="str">
        <f>VLOOKUP($K3647,Neighborhoods!$A:$C,2,0)</f>
        <v>Brooklyn</v>
      </c>
      <c r="M3647" t="str">
        <f>VLOOKUP($K3647,Neighborhoods!$A:$C,3,0)</f>
        <v>Williamsburg</v>
      </c>
      <c r="N3647" t="str">
        <f>INDEX(Neighborhoods!$A:$C, MATCH(Places!$K3647,Neighborhoods!$A:$A,0), MATCH(Places!N$1,Neighborhoods!$A$1:$C$1,0))</f>
        <v>Brooklyn</v>
      </c>
      <c r="O3647" t="str">
        <f>INDEX(Neighborhoods!$A:$C, MATCH(Places!$K3647,Neighborhoods!$A:$A,0), MATCH(Places!O$1,Neighborhoods!$A$1:$C$1,0))</f>
        <v>Williamsburg</v>
      </c>
      <c r="P3647" t="s">
        <v>1</v>
      </c>
      <c r="Q3647" t="str">
        <f t="shared" si="224"/>
        <v>Yes</v>
      </c>
      <c r="R3647">
        <v>1</v>
      </c>
      <c r="S3647" t="str">
        <f t="shared" si="225"/>
        <v>Small</v>
      </c>
      <c r="T3647" s="50">
        <v>50</v>
      </c>
      <c r="U3647" s="70">
        <f t="shared" si="226"/>
        <v>0.03</v>
      </c>
      <c r="V3647" s="52">
        <v>4.83</v>
      </c>
      <c r="W3647" s="52" t="str" cm="1">
        <f t="array" ref="W3647">_xlfn.SWITCH(ROUND(V3647,0),5,"Excellent",4,"Good",3,"Ok","Bad")</f>
        <v>Excellent</v>
      </c>
      <c r="X3647">
        <v>6</v>
      </c>
      <c r="Y3647" t="str">
        <f t="shared" si="227"/>
        <v>No</v>
      </c>
      <c r="Z3647" s="68">
        <v>43423</v>
      </c>
      <c r="AA3647" s="68">
        <v>43805</v>
      </c>
      <c r="AB3647">
        <v>0</v>
      </c>
      <c r="AC3647" t="s">
        <v>15615</v>
      </c>
    </row>
    <row r="3648" spans="1:29" x14ac:dyDescent="0.3">
      <c r="A3648" t="s">
        <v>2629</v>
      </c>
      <c r="B3648">
        <v>1446</v>
      </c>
      <c r="C3648" t="str">
        <f>VLOOKUP($B3648,Hosts!$A:$M,10,0)</f>
        <v>Within an hour</v>
      </c>
      <c r="D3648" s="70">
        <f>VLOOKUP($B3648,Hosts!$A:$M,11,0)</f>
        <v>1</v>
      </c>
      <c r="E3648" s="70">
        <f>VLOOKUP($B3648,Hosts!$A:$M,12,0)</f>
        <v>1</v>
      </c>
      <c r="F3648" t="str">
        <f>VLOOKUP($B3648,Hosts!$A:$M,13,0)</f>
        <v>Yes</v>
      </c>
      <c r="G3648" t="str">
        <f>INDEX(Hosts!$A:$M, MATCH(Places!$B3648,Hosts!$A:$A,0), MATCH(Places!G$1,Hosts!$A$1:$M$1,0))</f>
        <v>Within an hour</v>
      </c>
      <c r="H3648" s="70">
        <f>INDEX(Hosts!$A:$M, MATCH(Places!$B3648,Hosts!$A:$A,0), MATCH(Places!H$1,Hosts!$A$1:$M$1,0))</f>
        <v>1</v>
      </c>
      <c r="I3648" s="70">
        <f>INDEX(Hosts!$A:$M, MATCH(Places!$B3648,Hosts!$A:$A,0), MATCH(Places!I$1,Hosts!$A$1:$M$1,0))</f>
        <v>1</v>
      </c>
      <c r="J3648" t="str">
        <f>INDEX(Hosts!$A:$M, MATCH(Places!$B3648,Hosts!$A:$A,0), MATCH(Places!J$1,Hosts!$A$1:$M$1,0))</f>
        <v>Yes</v>
      </c>
      <c r="K3648">
        <v>17</v>
      </c>
      <c r="L3648" t="str">
        <f>VLOOKUP($K3648,Neighborhoods!$A:$C,2,0)</f>
        <v>Manhattan</v>
      </c>
      <c r="M3648" t="str">
        <f>VLOOKUP($K3648,Neighborhoods!$A:$C,3,0)</f>
        <v>Hell's Kitchen</v>
      </c>
      <c r="N3648" t="str">
        <f>INDEX(Neighborhoods!$A:$C, MATCH(Places!$K3648,Neighborhoods!$A:$A,0), MATCH(Places!N$1,Neighborhoods!$A$1:$C$1,0))</f>
        <v>Manhattan</v>
      </c>
      <c r="O3648" t="str">
        <f>INDEX(Neighborhoods!$A:$C, MATCH(Places!$K3648,Neighborhoods!$A:$A,0), MATCH(Places!O$1,Neighborhoods!$A$1:$C$1,0))</f>
        <v>Hell's Kitchen</v>
      </c>
      <c r="P3648" t="s">
        <v>11822</v>
      </c>
      <c r="Q3648" t="str">
        <f t="shared" si="224"/>
        <v>No</v>
      </c>
      <c r="R3648">
        <v>5</v>
      </c>
      <c r="S3648" t="str">
        <f t="shared" si="225"/>
        <v>Medium</v>
      </c>
      <c r="T3648" s="50">
        <v>306</v>
      </c>
      <c r="U3648" s="70">
        <f t="shared" si="226"/>
        <v>0.04</v>
      </c>
      <c r="V3648" s="52">
        <v>4.92</v>
      </c>
      <c r="W3648" s="52" t="str" cm="1">
        <f t="array" ref="W3648">_xlfn.SWITCH(ROUND(V3648,0),5,"Excellent",4,"Good",3,"Ok","Bad")</f>
        <v>Excellent</v>
      </c>
      <c r="X3648">
        <v>12</v>
      </c>
      <c r="Y3648" t="str">
        <f t="shared" si="227"/>
        <v>No</v>
      </c>
      <c r="Z3648" s="68">
        <v>43381</v>
      </c>
      <c r="AA3648" s="68">
        <v>43833</v>
      </c>
      <c r="AB3648">
        <v>299</v>
      </c>
      <c r="AC3648" t="s">
        <v>15615</v>
      </c>
    </row>
    <row r="3649" spans="1:29" x14ac:dyDescent="0.3">
      <c r="A3649" t="s">
        <v>2630</v>
      </c>
      <c r="B3649">
        <v>3232</v>
      </c>
      <c r="C3649" t="str">
        <f>VLOOKUP($B3649,Hosts!$A:$M,10,0)</f>
        <v>Within an hour</v>
      </c>
      <c r="D3649" s="70">
        <f>VLOOKUP($B3649,Hosts!$A:$M,11,0)</f>
        <v>1</v>
      </c>
      <c r="E3649" s="70">
        <f>VLOOKUP($B3649,Hosts!$A:$M,12,0)</f>
        <v>0.97</v>
      </c>
      <c r="F3649" t="str">
        <f>VLOOKUP($B3649,Hosts!$A:$M,13,0)</f>
        <v>Yes</v>
      </c>
      <c r="G3649" t="str">
        <f>INDEX(Hosts!$A:$M, MATCH(Places!$B3649,Hosts!$A:$A,0), MATCH(Places!G$1,Hosts!$A$1:$M$1,0))</f>
        <v>Within an hour</v>
      </c>
      <c r="H3649" s="70">
        <f>INDEX(Hosts!$A:$M, MATCH(Places!$B3649,Hosts!$A:$A,0), MATCH(Places!H$1,Hosts!$A$1:$M$1,0))</f>
        <v>1</v>
      </c>
      <c r="I3649" s="70">
        <f>INDEX(Hosts!$A:$M, MATCH(Places!$B3649,Hosts!$A:$A,0), MATCH(Places!I$1,Hosts!$A$1:$M$1,0))</f>
        <v>0.97</v>
      </c>
      <c r="J3649" t="str">
        <f>INDEX(Hosts!$A:$M, MATCH(Places!$B3649,Hosts!$A:$A,0), MATCH(Places!J$1,Hosts!$A$1:$M$1,0))</f>
        <v>Yes</v>
      </c>
      <c r="K3649">
        <v>19</v>
      </c>
      <c r="L3649" t="str">
        <f>VLOOKUP($K3649,Neighborhoods!$A:$C,2,0)</f>
        <v>Manhattan</v>
      </c>
      <c r="M3649" t="str">
        <f>VLOOKUP($K3649,Neighborhoods!$A:$C,3,0)</f>
        <v>Upper East Side</v>
      </c>
      <c r="N3649" t="str">
        <f>INDEX(Neighborhoods!$A:$C, MATCH(Places!$K3649,Neighborhoods!$A:$A,0), MATCH(Places!N$1,Neighborhoods!$A$1:$C$1,0))</f>
        <v>Manhattan</v>
      </c>
      <c r="O3649" t="str">
        <f>INDEX(Neighborhoods!$A:$C, MATCH(Places!$K3649,Neighborhoods!$A:$A,0), MATCH(Places!O$1,Neighborhoods!$A$1:$C$1,0))</f>
        <v>Upper East Side</v>
      </c>
      <c r="P3649" t="s">
        <v>11822</v>
      </c>
      <c r="Q3649" t="str">
        <f t="shared" si="224"/>
        <v>No</v>
      </c>
      <c r="R3649">
        <v>5</v>
      </c>
      <c r="S3649" t="str">
        <f t="shared" si="225"/>
        <v>Medium</v>
      </c>
      <c r="T3649" s="50">
        <v>750</v>
      </c>
      <c r="U3649" s="70">
        <f t="shared" si="226"/>
        <v>0.05</v>
      </c>
      <c r="V3649" s="52">
        <v>5</v>
      </c>
      <c r="W3649" s="52" t="str" cm="1">
        <f t="array" ref="W3649">_xlfn.SWITCH(ROUND(V3649,0),5,"Excellent",4,"Good",3,"Ok","Bad")</f>
        <v>Excellent</v>
      </c>
      <c r="X3649">
        <v>25</v>
      </c>
      <c r="Y3649" t="str">
        <f t="shared" si="227"/>
        <v>No</v>
      </c>
      <c r="Z3649" s="68">
        <v>43275</v>
      </c>
      <c r="AA3649" s="68">
        <v>44052</v>
      </c>
      <c r="AB3649">
        <v>164</v>
      </c>
      <c r="AC3649" t="s">
        <v>15615</v>
      </c>
    </row>
    <row r="3650" spans="1:29" x14ac:dyDescent="0.3">
      <c r="A3650" t="s">
        <v>2632</v>
      </c>
      <c r="B3650">
        <v>2589</v>
      </c>
      <c r="C3650" t="str">
        <f>VLOOKUP($B3650,Hosts!$A:$M,10,0)</f>
        <v>Within an hour</v>
      </c>
      <c r="D3650" s="70">
        <f>VLOOKUP($B3650,Hosts!$A:$M,11,0)</f>
        <v>1</v>
      </c>
      <c r="E3650" s="70">
        <f>VLOOKUP($B3650,Hosts!$A:$M,12,0)</f>
        <v>0.91</v>
      </c>
      <c r="F3650" t="str">
        <f>VLOOKUP($B3650,Hosts!$A:$M,13,0)</f>
        <v>No</v>
      </c>
      <c r="G3650" t="str">
        <f>INDEX(Hosts!$A:$M, MATCH(Places!$B3650,Hosts!$A:$A,0), MATCH(Places!G$1,Hosts!$A$1:$M$1,0))</f>
        <v>Within an hour</v>
      </c>
      <c r="H3650" s="70">
        <f>INDEX(Hosts!$A:$M, MATCH(Places!$B3650,Hosts!$A:$A,0), MATCH(Places!H$1,Hosts!$A$1:$M$1,0))</f>
        <v>1</v>
      </c>
      <c r="I3650" s="70">
        <f>INDEX(Hosts!$A:$M, MATCH(Places!$B3650,Hosts!$A:$A,0), MATCH(Places!I$1,Hosts!$A$1:$M$1,0))</f>
        <v>0.91</v>
      </c>
      <c r="J3650" t="str">
        <f>INDEX(Hosts!$A:$M, MATCH(Places!$B3650,Hosts!$A:$A,0), MATCH(Places!J$1,Hosts!$A$1:$M$1,0))</f>
        <v>No</v>
      </c>
      <c r="K3650">
        <v>19</v>
      </c>
      <c r="L3650" t="str">
        <f>VLOOKUP($K3650,Neighborhoods!$A:$C,2,0)</f>
        <v>Manhattan</v>
      </c>
      <c r="M3650" t="str">
        <f>VLOOKUP($K3650,Neighborhoods!$A:$C,3,0)</f>
        <v>Upper East Side</v>
      </c>
      <c r="N3650" t="str">
        <f>INDEX(Neighborhoods!$A:$C, MATCH(Places!$K3650,Neighborhoods!$A:$A,0), MATCH(Places!N$1,Neighborhoods!$A$1:$C$1,0))</f>
        <v>Manhattan</v>
      </c>
      <c r="O3650" t="str">
        <f>INDEX(Neighborhoods!$A:$C, MATCH(Places!$K3650,Neighborhoods!$A:$A,0), MATCH(Places!O$1,Neighborhoods!$A$1:$C$1,0))</f>
        <v>Upper East Side</v>
      </c>
      <c r="P3650" t="s">
        <v>11822</v>
      </c>
      <c r="Q3650" t="str">
        <f t="shared" si="224"/>
        <v>No</v>
      </c>
      <c r="R3650">
        <v>6</v>
      </c>
      <c r="S3650" t="str">
        <f t="shared" si="225"/>
        <v>Large</v>
      </c>
      <c r="T3650" s="50">
        <v>399</v>
      </c>
      <c r="U3650" s="70">
        <f t="shared" si="226"/>
        <v>0.04</v>
      </c>
      <c r="V3650" s="52">
        <v>4.84</v>
      </c>
      <c r="W3650" s="52" t="str" cm="1">
        <f t="array" ref="W3650">_xlfn.SWITCH(ROUND(V3650,0),5,"Excellent",4,"Good",3,"Ok","Bad")</f>
        <v>Excellent</v>
      </c>
      <c r="X3650">
        <v>81</v>
      </c>
      <c r="Y3650" t="str">
        <f t="shared" si="227"/>
        <v>No</v>
      </c>
      <c r="Z3650" s="68">
        <v>43265</v>
      </c>
      <c r="AA3650" s="68">
        <v>44051</v>
      </c>
      <c r="AB3650">
        <v>189</v>
      </c>
      <c r="AC3650" t="s">
        <v>15616</v>
      </c>
    </row>
    <row r="3651" spans="1:29" x14ac:dyDescent="0.3">
      <c r="A3651" t="s">
        <v>13461</v>
      </c>
      <c r="B3651">
        <v>1287</v>
      </c>
      <c r="C3651" t="str">
        <f>VLOOKUP($B3651,Hosts!$A:$M,10,0)</f>
        <v>Within a few hours</v>
      </c>
      <c r="D3651" s="70">
        <f>VLOOKUP($B3651,Hosts!$A:$M,11,0)</f>
        <v>1</v>
      </c>
      <c r="E3651" s="70">
        <f>VLOOKUP($B3651,Hosts!$A:$M,12,0)</f>
        <v>0.91</v>
      </c>
      <c r="F3651" t="str">
        <f>VLOOKUP($B3651,Hosts!$A:$M,13,0)</f>
        <v>Yes</v>
      </c>
      <c r="G3651" t="str">
        <f>INDEX(Hosts!$A:$M, MATCH(Places!$B3651,Hosts!$A:$A,0), MATCH(Places!G$1,Hosts!$A$1:$M$1,0))</f>
        <v>Within a few hours</v>
      </c>
      <c r="H3651" s="70">
        <f>INDEX(Hosts!$A:$M, MATCH(Places!$B3651,Hosts!$A:$A,0), MATCH(Places!H$1,Hosts!$A$1:$M$1,0))</f>
        <v>1</v>
      </c>
      <c r="I3651" s="70">
        <f>INDEX(Hosts!$A:$M, MATCH(Places!$B3651,Hosts!$A:$A,0), MATCH(Places!I$1,Hosts!$A$1:$M$1,0))</f>
        <v>0.91</v>
      </c>
      <c r="J3651" t="str">
        <f>INDEX(Hosts!$A:$M, MATCH(Places!$B3651,Hosts!$A:$A,0), MATCH(Places!J$1,Hosts!$A$1:$M$1,0))</f>
        <v>Yes</v>
      </c>
      <c r="K3651">
        <v>7</v>
      </c>
      <c r="L3651" t="str">
        <f>VLOOKUP($K3651,Neighborhoods!$A:$C,2,0)</f>
        <v>Brooklyn</v>
      </c>
      <c r="M3651" t="str">
        <f>VLOOKUP($K3651,Neighborhoods!$A:$C,3,0)</f>
        <v>Bedford-Stuyvesant</v>
      </c>
      <c r="N3651" t="str">
        <f>INDEX(Neighborhoods!$A:$C, MATCH(Places!$K3651,Neighborhoods!$A:$A,0), MATCH(Places!N$1,Neighborhoods!$A$1:$C$1,0))</f>
        <v>Brooklyn</v>
      </c>
      <c r="O3651" t="str">
        <f>INDEX(Neighborhoods!$A:$C, MATCH(Places!$K3651,Neighborhoods!$A:$A,0), MATCH(Places!O$1,Neighborhoods!$A$1:$C$1,0))</f>
        <v>Bedford-Stuyvesant</v>
      </c>
      <c r="P3651" t="s">
        <v>11822</v>
      </c>
      <c r="Q3651" t="str">
        <f t="shared" ref="Q3651:Q3714" si="228">IF(OR(P3651="Private room",P3651="Shared room"),"Yes","No")</f>
        <v>No</v>
      </c>
      <c r="R3651">
        <v>6</v>
      </c>
      <c r="S3651" t="str">
        <f t="shared" ref="S3651:S3714" si="229">IF(R3651&lt;=2,"Small",IF(R3651&lt;=5,"Medium","Large"))</f>
        <v>Large</v>
      </c>
      <c r="T3651" s="50">
        <v>100</v>
      </c>
      <c r="U3651" s="70">
        <f t="shared" ref="U3651:U3714" si="230">VLOOKUP($T3651,$AF$1:$AG$5,2)</f>
        <v>0.03</v>
      </c>
      <c r="V3651" s="52">
        <v>4.8899999999999997</v>
      </c>
      <c r="W3651" s="52" t="str" cm="1">
        <f t="array" ref="W3651">_xlfn.SWITCH(ROUND(V3651,0),5,"Excellent",4,"Good",3,"Ok","Bad")</f>
        <v>Excellent</v>
      </c>
      <c r="X3651">
        <v>18</v>
      </c>
      <c r="Y3651" t="str">
        <f t="shared" ref="Y3651:Y3714" si="231">IF(AND(V3651&gt;4.8,X3651&gt;100),"Yes","No")</f>
        <v>No</v>
      </c>
      <c r="Z3651" s="68">
        <v>43249</v>
      </c>
      <c r="AA3651" s="68">
        <v>43983</v>
      </c>
      <c r="AB3651">
        <v>62</v>
      </c>
      <c r="AC3651" t="s">
        <v>15615</v>
      </c>
    </row>
    <row r="3652" spans="1:29" x14ac:dyDescent="0.3">
      <c r="A3652" t="s">
        <v>2633</v>
      </c>
      <c r="B3652">
        <v>797</v>
      </c>
      <c r="C3652" t="str">
        <f>VLOOKUP($B3652,Hosts!$A:$M,10,0)</f>
        <v>Within a day</v>
      </c>
      <c r="D3652" s="70">
        <f>VLOOKUP($B3652,Hosts!$A:$M,11,0)</f>
        <v>0.75</v>
      </c>
      <c r="E3652" s="70">
        <f>VLOOKUP($B3652,Hosts!$A:$M,12,0)</f>
        <v>0.83</v>
      </c>
      <c r="F3652" t="str">
        <f>VLOOKUP($B3652,Hosts!$A:$M,13,0)</f>
        <v>No</v>
      </c>
      <c r="G3652" t="str">
        <f>INDEX(Hosts!$A:$M, MATCH(Places!$B3652,Hosts!$A:$A,0), MATCH(Places!G$1,Hosts!$A$1:$M$1,0))</f>
        <v>Within a day</v>
      </c>
      <c r="H3652" s="70">
        <f>INDEX(Hosts!$A:$M, MATCH(Places!$B3652,Hosts!$A:$A,0), MATCH(Places!H$1,Hosts!$A$1:$M$1,0))</f>
        <v>0.75</v>
      </c>
      <c r="I3652" s="70">
        <f>INDEX(Hosts!$A:$M, MATCH(Places!$B3652,Hosts!$A:$A,0), MATCH(Places!I$1,Hosts!$A$1:$M$1,0))</f>
        <v>0.83</v>
      </c>
      <c r="J3652" t="str">
        <f>INDEX(Hosts!$A:$M, MATCH(Places!$B3652,Hosts!$A:$A,0), MATCH(Places!J$1,Hosts!$A$1:$M$1,0))</f>
        <v>No</v>
      </c>
      <c r="K3652">
        <v>8</v>
      </c>
      <c r="L3652" t="str">
        <f>VLOOKUP($K3652,Neighborhoods!$A:$C,2,0)</f>
        <v>Brooklyn</v>
      </c>
      <c r="M3652" t="str">
        <f>VLOOKUP($K3652,Neighborhoods!$A:$C,3,0)</f>
        <v>Bushwick</v>
      </c>
      <c r="N3652" t="str">
        <f>INDEX(Neighborhoods!$A:$C, MATCH(Places!$K3652,Neighborhoods!$A:$A,0), MATCH(Places!N$1,Neighborhoods!$A$1:$C$1,0))</f>
        <v>Brooklyn</v>
      </c>
      <c r="O3652" t="str">
        <f>INDEX(Neighborhoods!$A:$C, MATCH(Places!$K3652,Neighborhoods!$A:$A,0), MATCH(Places!O$1,Neighborhoods!$A$1:$C$1,0))</f>
        <v>Bushwick</v>
      </c>
      <c r="P3652" t="s">
        <v>11822</v>
      </c>
      <c r="Q3652" t="str">
        <f t="shared" si="228"/>
        <v>No</v>
      </c>
      <c r="R3652">
        <v>4</v>
      </c>
      <c r="S3652" t="str">
        <f t="shared" si="229"/>
        <v>Medium</v>
      </c>
      <c r="T3652" s="50">
        <v>95</v>
      </c>
      <c r="U3652" s="70">
        <f t="shared" si="230"/>
        <v>0.03</v>
      </c>
      <c r="V3652" s="52">
        <v>4.92</v>
      </c>
      <c r="W3652" s="52" t="str" cm="1">
        <f t="array" ref="W3652">_xlfn.SWITCH(ROUND(V3652,0),5,"Excellent",4,"Good",3,"Ok","Bad")</f>
        <v>Excellent</v>
      </c>
      <c r="X3652">
        <v>26</v>
      </c>
      <c r="Y3652" t="str">
        <f t="shared" si="231"/>
        <v>No</v>
      </c>
      <c r="Z3652" s="68">
        <v>43281</v>
      </c>
      <c r="AA3652" s="68">
        <v>43851</v>
      </c>
      <c r="AB3652">
        <v>47</v>
      </c>
      <c r="AC3652" t="s">
        <v>15616</v>
      </c>
    </row>
    <row r="3653" spans="1:29" x14ac:dyDescent="0.3">
      <c r="A3653" t="s">
        <v>2634</v>
      </c>
      <c r="B3653">
        <v>1265</v>
      </c>
      <c r="C3653" t="str">
        <f>VLOOKUP($B3653,Hosts!$A:$M,10,0)</f>
        <v>Within an hour</v>
      </c>
      <c r="D3653" s="70">
        <f>VLOOKUP($B3653,Hosts!$A:$M,11,0)</f>
        <v>0.94</v>
      </c>
      <c r="E3653" s="70">
        <f>VLOOKUP($B3653,Hosts!$A:$M,12,0)</f>
        <v>0.98</v>
      </c>
      <c r="F3653" t="str">
        <f>VLOOKUP($B3653,Hosts!$A:$M,13,0)</f>
        <v>Yes</v>
      </c>
      <c r="G3653" t="str">
        <f>INDEX(Hosts!$A:$M, MATCH(Places!$B3653,Hosts!$A:$A,0), MATCH(Places!G$1,Hosts!$A$1:$M$1,0))</f>
        <v>Within an hour</v>
      </c>
      <c r="H3653" s="70">
        <f>INDEX(Hosts!$A:$M, MATCH(Places!$B3653,Hosts!$A:$A,0), MATCH(Places!H$1,Hosts!$A$1:$M$1,0))</f>
        <v>0.94</v>
      </c>
      <c r="I3653" s="70">
        <f>INDEX(Hosts!$A:$M, MATCH(Places!$B3653,Hosts!$A:$A,0), MATCH(Places!I$1,Hosts!$A$1:$M$1,0))</f>
        <v>0.98</v>
      </c>
      <c r="J3653" t="str">
        <f>INDEX(Hosts!$A:$M, MATCH(Places!$B3653,Hosts!$A:$A,0), MATCH(Places!J$1,Hosts!$A$1:$M$1,0))</f>
        <v>Yes</v>
      </c>
      <c r="K3653">
        <v>8</v>
      </c>
      <c r="L3653" t="str">
        <f>VLOOKUP($K3653,Neighborhoods!$A:$C,2,0)</f>
        <v>Brooklyn</v>
      </c>
      <c r="M3653" t="str">
        <f>VLOOKUP($K3653,Neighborhoods!$A:$C,3,0)</f>
        <v>Bushwick</v>
      </c>
      <c r="N3653" t="str">
        <f>INDEX(Neighborhoods!$A:$C, MATCH(Places!$K3653,Neighborhoods!$A:$A,0), MATCH(Places!N$1,Neighborhoods!$A$1:$C$1,0))</f>
        <v>Brooklyn</v>
      </c>
      <c r="O3653" t="str">
        <f>INDEX(Neighborhoods!$A:$C, MATCH(Places!$K3653,Neighborhoods!$A:$A,0), MATCH(Places!O$1,Neighborhoods!$A$1:$C$1,0))</f>
        <v>Bushwick</v>
      </c>
      <c r="P3653" t="s">
        <v>11822</v>
      </c>
      <c r="Q3653" t="str">
        <f t="shared" si="228"/>
        <v>No</v>
      </c>
      <c r="R3653">
        <v>7</v>
      </c>
      <c r="S3653" t="str">
        <f t="shared" si="229"/>
        <v>Large</v>
      </c>
      <c r="T3653" s="50">
        <v>154</v>
      </c>
      <c r="U3653" s="70">
        <f t="shared" si="230"/>
        <v>0.03</v>
      </c>
      <c r="V3653" s="52">
        <v>4.8899999999999997</v>
      </c>
      <c r="W3653" s="52" t="str" cm="1">
        <f t="array" ref="W3653">_xlfn.SWITCH(ROUND(V3653,0),5,"Excellent",4,"Good",3,"Ok","Bad")</f>
        <v>Excellent</v>
      </c>
      <c r="X3653">
        <v>47</v>
      </c>
      <c r="Y3653" t="str">
        <f t="shared" si="231"/>
        <v>No</v>
      </c>
      <c r="Z3653" s="68">
        <v>43256</v>
      </c>
      <c r="AA3653" s="68">
        <v>44045</v>
      </c>
      <c r="AB3653">
        <v>63</v>
      </c>
      <c r="AC3653" t="s">
        <v>15615</v>
      </c>
    </row>
    <row r="3654" spans="1:29" x14ac:dyDescent="0.3">
      <c r="A3654" t="s">
        <v>2635</v>
      </c>
      <c r="B3654">
        <v>3267</v>
      </c>
      <c r="C3654" t="str">
        <f>VLOOKUP($B3654,Hosts!$A:$M,10,0)</f>
        <v>Within a few hours</v>
      </c>
      <c r="D3654" s="70">
        <f>VLOOKUP($B3654,Hosts!$A:$M,11,0)</f>
        <v>1</v>
      </c>
      <c r="E3654" s="70">
        <f>VLOOKUP($B3654,Hosts!$A:$M,12,0)</f>
        <v>1</v>
      </c>
      <c r="F3654" t="str">
        <f>VLOOKUP($B3654,Hosts!$A:$M,13,0)</f>
        <v>No</v>
      </c>
      <c r="G3654" t="str">
        <f>INDEX(Hosts!$A:$M, MATCH(Places!$B3654,Hosts!$A:$A,0), MATCH(Places!G$1,Hosts!$A$1:$M$1,0))</f>
        <v>Within a few hours</v>
      </c>
      <c r="H3654" s="70">
        <f>INDEX(Hosts!$A:$M, MATCH(Places!$B3654,Hosts!$A:$A,0), MATCH(Places!H$1,Hosts!$A$1:$M$1,0))</f>
        <v>1</v>
      </c>
      <c r="I3654" s="70">
        <f>INDEX(Hosts!$A:$M, MATCH(Places!$B3654,Hosts!$A:$A,0), MATCH(Places!I$1,Hosts!$A$1:$M$1,0))</f>
        <v>1</v>
      </c>
      <c r="J3654" t="str">
        <f>INDEX(Hosts!$A:$M, MATCH(Places!$B3654,Hosts!$A:$A,0), MATCH(Places!J$1,Hosts!$A$1:$M$1,0))</f>
        <v>No</v>
      </c>
      <c r="K3654">
        <v>7</v>
      </c>
      <c r="L3654" t="str">
        <f>VLOOKUP($K3654,Neighborhoods!$A:$C,2,0)</f>
        <v>Brooklyn</v>
      </c>
      <c r="M3654" t="str">
        <f>VLOOKUP($K3654,Neighborhoods!$A:$C,3,0)</f>
        <v>Bedford-Stuyvesant</v>
      </c>
      <c r="N3654" t="str">
        <f>INDEX(Neighborhoods!$A:$C, MATCH(Places!$K3654,Neighborhoods!$A:$A,0), MATCH(Places!N$1,Neighborhoods!$A$1:$C$1,0))</f>
        <v>Brooklyn</v>
      </c>
      <c r="O3654" t="str">
        <f>INDEX(Neighborhoods!$A:$C, MATCH(Places!$K3654,Neighborhoods!$A:$A,0), MATCH(Places!O$1,Neighborhoods!$A$1:$C$1,0))</f>
        <v>Bedford-Stuyvesant</v>
      </c>
      <c r="P3654" t="s">
        <v>11822</v>
      </c>
      <c r="Q3654" t="str">
        <f t="shared" si="228"/>
        <v>No</v>
      </c>
      <c r="R3654">
        <v>4</v>
      </c>
      <c r="S3654" t="str">
        <f t="shared" si="229"/>
        <v>Medium</v>
      </c>
      <c r="T3654" s="50">
        <v>150</v>
      </c>
      <c r="U3654" s="70">
        <f t="shared" si="230"/>
        <v>0.03</v>
      </c>
      <c r="V3654" s="52">
        <v>4.4000000000000004</v>
      </c>
      <c r="W3654" s="52" t="str" cm="1">
        <f t="array" ref="W3654">_xlfn.SWITCH(ROUND(V3654,0),5,"Excellent",4,"Good",3,"Ok","Bad")</f>
        <v>Good</v>
      </c>
      <c r="X3654">
        <v>5</v>
      </c>
      <c r="Y3654" t="str">
        <f t="shared" si="231"/>
        <v>No</v>
      </c>
      <c r="Z3654" s="68">
        <v>43246</v>
      </c>
      <c r="AA3654" s="68">
        <v>43736</v>
      </c>
      <c r="AB3654">
        <v>180</v>
      </c>
      <c r="AC3654" t="s">
        <v>15616</v>
      </c>
    </row>
    <row r="3655" spans="1:29" x14ac:dyDescent="0.3">
      <c r="A3655" t="s">
        <v>2636</v>
      </c>
      <c r="B3655">
        <v>3197</v>
      </c>
      <c r="C3655" t="str">
        <f>VLOOKUP($B3655,Hosts!$A:$M,10,0)</f>
        <v>A few days or more</v>
      </c>
      <c r="D3655" s="70">
        <f>VLOOKUP($B3655,Hosts!$A:$M,11,0)</f>
        <v>0</v>
      </c>
      <c r="E3655" s="70">
        <f>VLOOKUP($B3655,Hosts!$A:$M,12,0)</f>
        <v>0.56999999999999995</v>
      </c>
      <c r="F3655" t="str">
        <f>VLOOKUP($B3655,Hosts!$A:$M,13,0)</f>
        <v>No</v>
      </c>
      <c r="G3655" t="str">
        <f>INDEX(Hosts!$A:$M, MATCH(Places!$B3655,Hosts!$A:$A,0), MATCH(Places!G$1,Hosts!$A$1:$M$1,0))</f>
        <v>A few days or more</v>
      </c>
      <c r="H3655" s="70">
        <f>INDEX(Hosts!$A:$M, MATCH(Places!$B3655,Hosts!$A:$A,0), MATCH(Places!H$1,Hosts!$A$1:$M$1,0))</f>
        <v>0</v>
      </c>
      <c r="I3655" s="70">
        <f>INDEX(Hosts!$A:$M, MATCH(Places!$B3655,Hosts!$A:$A,0), MATCH(Places!I$1,Hosts!$A$1:$M$1,0))</f>
        <v>0.56999999999999995</v>
      </c>
      <c r="J3655" t="str">
        <f>INDEX(Hosts!$A:$M, MATCH(Places!$B3655,Hosts!$A:$A,0), MATCH(Places!J$1,Hosts!$A$1:$M$1,0))</f>
        <v>No</v>
      </c>
      <c r="K3655">
        <v>23</v>
      </c>
      <c r="L3655" t="str">
        <f>VLOOKUP($K3655,Neighborhoods!$A:$C,2,0)</f>
        <v>Queens</v>
      </c>
      <c r="M3655" t="str">
        <f>VLOOKUP($K3655,Neighborhoods!$A:$C,3,0)</f>
        <v>Jamaica</v>
      </c>
      <c r="N3655" t="str">
        <f>INDEX(Neighborhoods!$A:$C, MATCH(Places!$K3655,Neighborhoods!$A:$A,0), MATCH(Places!N$1,Neighborhoods!$A$1:$C$1,0))</f>
        <v>Queens</v>
      </c>
      <c r="O3655" t="str">
        <f>INDEX(Neighborhoods!$A:$C, MATCH(Places!$K3655,Neighborhoods!$A:$A,0), MATCH(Places!O$1,Neighborhoods!$A$1:$C$1,0))</f>
        <v>Jamaica</v>
      </c>
      <c r="P3655" t="s">
        <v>1</v>
      </c>
      <c r="Q3655" t="str">
        <f t="shared" si="228"/>
        <v>Yes</v>
      </c>
      <c r="R3655">
        <v>2</v>
      </c>
      <c r="S3655" t="str">
        <f t="shared" si="229"/>
        <v>Small</v>
      </c>
      <c r="T3655" s="50">
        <v>80</v>
      </c>
      <c r="U3655" s="70">
        <f t="shared" si="230"/>
        <v>0.03</v>
      </c>
      <c r="V3655" s="52">
        <v>4.29</v>
      </c>
      <c r="W3655" s="52" t="str" cm="1">
        <f t="array" ref="W3655">_xlfn.SWITCH(ROUND(V3655,0),5,"Excellent",4,"Good",3,"Ok","Bad")</f>
        <v>Good</v>
      </c>
      <c r="X3655">
        <v>7</v>
      </c>
      <c r="Y3655" t="str">
        <f t="shared" si="231"/>
        <v>No</v>
      </c>
      <c r="Z3655" s="68">
        <v>43254</v>
      </c>
      <c r="AA3655" s="68">
        <v>43647</v>
      </c>
      <c r="AB3655">
        <v>364</v>
      </c>
      <c r="AC3655" t="s">
        <v>15615</v>
      </c>
    </row>
    <row r="3656" spans="1:29" x14ac:dyDescent="0.3">
      <c r="A3656" t="s">
        <v>2637</v>
      </c>
      <c r="B3656">
        <v>3507</v>
      </c>
      <c r="C3656" t="str">
        <f>VLOOKUP($B3656,Hosts!$A:$M,10,0)</f>
        <v>Within an hour</v>
      </c>
      <c r="D3656" s="70">
        <f>VLOOKUP($B3656,Hosts!$A:$M,11,0)</f>
        <v>1</v>
      </c>
      <c r="E3656" s="70">
        <f>VLOOKUP($B3656,Hosts!$A:$M,12,0)</f>
        <v>0.96</v>
      </c>
      <c r="F3656" t="str">
        <f>VLOOKUP($B3656,Hosts!$A:$M,13,0)</f>
        <v>Yes</v>
      </c>
      <c r="G3656" t="str">
        <f>INDEX(Hosts!$A:$M, MATCH(Places!$B3656,Hosts!$A:$A,0), MATCH(Places!G$1,Hosts!$A$1:$M$1,0))</f>
        <v>Within an hour</v>
      </c>
      <c r="H3656" s="70">
        <f>INDEX(Hosts!$A:$M, MATCH(Places!$B3656,Hosts!$A:$A,0), MATCH(Places!H$1,Hosts!$A$1:$M$1,0))</f>
        <v>1</v>
      </c>
      <c r="I3656" s="70">
        <f>INDEX(Hosts!$A:$M, MATCH(Places!$B3656,Hosts!$A:$A,0), MATCH(Places!I$1,Hosts!$A$1:$M$1,0))</f>
        <v>0.96</v>
      </c>
      <c r="J3656" t="str">
        <f>INDEX(Hosts!$A:$M, MATCH(Places!$B3656,Hosts!$A:$A,0), MATCH(Places!J$1,Hosts!$A$1:$M$1,0))</f>
        <v>Yes</v>
      </c>
      <c r="K3656">
        <v>10</v>
      </c>
      <c r="L3656" t="str">
        <f>VLOOKUP($K3656,Neighborhoods!$A:$C,2,0)</f>
        <v>Brooklyn</v>
      </c>
      <c r="M3656" t="str">
        <f>VLOOKUP($K3656,Neighborhoods!$A:$C,3,0)</f>
        <v>East Flatbush</v>
      </c>
      <c r="N3656" t="str">
        <f>INDEX(Neighborhoods!$A:$C, MATCH(Places!$K3656,Neighborhoods!$A:$A,0), MATCH(Places!N$1,Neighborhoods!$A$1:$C$1,0))</f>
        <v>Brooklyn</v>
      </c>
      <c r="O3656" t="str">
        <f>INDEX(Neighborhoods!$A:$C, MATCH(Places!$K3656,Neighborhoods!$A:$A,0), MATCH(Places!O$1,Neighborhoods!$A$1:$C$1,0))</f>
        <v>East Flatbush</v>
      </c>
      <c r="P3656" t="s">
        <v>1</v>
      </c>
      <c r="Q3656" t="str">
        <f t="shared" si="228"/>
        <v>Yes</v>
      </c>
      <c r="R3656">
        <v>3</v>
      </c>
      <c r="S3656" t="str">
        <f t="shared" si="229"/>
        <v>Medium</v>
      </c>
      <c r="T3656" s="50">
        <v>39</v>
      </c>
      <c r="U3656" s="70">
        <f t="shared" si="230"/>
        <v>0.03</v>
      </c>
      <c r="V3656" s="52">
        <v>4.74</v>
      </c>
      <c r="W3656" s="52" t="str" cm="1">
        <f t="array" ref="W3656">_xlfn.SWITCH(ROUND(V3656,0),5,"Excellent",4,"Good",3,"Ok","Bad")</f>
        <v>Excellent</v>
      </c>
      <c r="X3656">
        <v>27</v>
      </c>
      <c r="Y3656" t="str">
        <f t="shared" si="231"/>
        <v>No</v>
      </c>
      <c r="Z3656" s="68">
        <v>43254</v>
      </c>
      <c r="AA3656" s="68">
        <v>43701</v>
      </c>
      <c r="AB3656">
        <v>0</v>
      </c>
      <c r="AC3656" t="s">
        <v>15616</v>
      </c>
    </row>
    <row r="3657" spans="1:29" x14ac:dyDescent="0.3">
      <c r="A3657" t="s">
        <v>2638</v>
      </c>
      <c r="B3657">
        <v>3549</v>
      </c>
      <c r="C3657" t="str">
        <f>VLOOKUP($B3657,Hosts!$A:$M,10,0)</f>
        <v>Within a few hours</v>
      </c>
      <c r="D3657" s="70">
        <f>VLOOKUP($B3657,Hosts!$A:$M,11,0)</f>
        <v>1</v>
      </c>
      <c r="E3657" s="70">
        <f>VLOOKUP($B3657,Hosts!$A:$M,12,0)</f>
        <v>0.92</v>
      </c>
      <c r="F3657" t="str">
        <f>VLOOKUP($B3657,Hosts!$A:$M,13,0)</f>
        <v>Yes</v>
      </c>
      <c r="G3657" t="str">
        <f>INDEX(Hosts!$A:$M, MATCH(Places!$B3657,Hosts!$A:$A,0), MATCH(Places!G$1,Hosts!$A$1:$M$1,0))</f>
        <v>Within a few hours</v>
      </c>
      <c r="H3657" s="70">
        <f>INDEX(Hosts!$A:$M, MATCH(Places!$B3657,Hosts!$A:$A,0), MATCH(Places!H$1,Hosts!$A$1:$M$1,0))</f>
        <v>1</v>
      </c>
      <c r="I3657" s="70">
        <f>INDEX(Hosts!$A:$M, MATCH(Places!$B3657,Hosts!$A:$A,0), MATCH(Places!I$1,Hosts!$A$1:$M$1,0))</f>
        <v>0.92</v>
      </c>
      <c r="J3657" t="str">
        <f>INDEX(Hosts!$A:$M, MATCH(Places!$B3657,Hosts!$A:$A,0), MATCH(Places!J$1,Hosts!$A$1:$M$1,0))</f>
        <v>Yes</v>
      </c>
      <c r="K3657">
        <v>3</v>
      </c>
      <c r="L3657" t="str">
        <f>VLOOKUP($K3657,Neighborhoods!$A:$C,2,0)</f>
        <v>Bronx</v>
      </c>
      <c r="M3657" t="str">
        <f>VLOOKUP($K3657,Neighborhoods!$A:$C,3,0)</f>
        <v>Longwood</v>
      </c>
      <c r="N3657" t="str">
        <f>INDEX(Neighborhoods!$A:$C, MATCH(Places!$K3657,Neighborhoods!$A:$A,0), MATCH(Places!N$1,Neighborhoods!$A$1:$C$1,0))</f>
        <v>Bronx</v>
      </c>
      <c r="O3657" t="str">
        <f>INDEX(Neighborhoods!$A:$C, MATCH(Places!$K3657,Neighborhoods!$A:$A,0), MATCH(Places!O$1,Neighborhoods!$A$1:$C$1,0))</f>
        <v>Longwood</v>
      </c>
      <c r="P3657" t="s">
        <v>11822</v>
      </c>
      <c r="Q3657" t="str">
        <f t="shared" si="228"/>
        <v>No</v>
      </c>
      <c r="R3657">
        <v>1</v>
      </c>
      <c r="S3657" t="str">
        <f t="shared" si="229"/>
        <v>Small</v>
      </c>
      <c r="T3657" s="50">
        <v>59</v>
      </c>
      <c r="U3657" s="70">
        <f t="shared" si="230"/>
        <v>0.03</v>
      </c>
      <c r="V3657" s="52">
        <v>4.78</v>
      </c>
      <c r="W3657" s="52" t="str" cm="1">
        <f t="array" ref="W3657">_xlfn.SWITCH(ROUND(V3657,0),5,"Excellent",4,"Good",3,"Ok","Bad")</f>
        <v>Excellent</v>
      </c>
      <c r="X3657">
        <v>9</v>
      </c>
      <c r="Y3657" t="str">
        <f t="shared" si="231"/>
        <v>No</v>
      </c>
      <c r="Z3657" s="68">
        <v>43300</v>
      </c>
      <c r="AA3657" s="68">
        <v>43625</v>
      </c>
      <c r="AB3657">
        <v>364</v>
      </c>
      <c r="AC3657" t="s">
        <v>15615</v>
      </c>
    </row>
    <row r="3658" spans="1:29" x14ac:dyDescent="0.3">
      <c r="A3658" t="s">
        <v>15113</v>
      </c>
      <c r="B3658">
        <v>3544</v>
      </c>
      <c r="C3658" t="str">
        <f>VLOOKUP($B3658,Hosts!$A:$M,10,0)</f>
        <v>Within an hour</v>
      </c>
      <c r="D3658" s="70">
        <f>VLOOKUP($B3658,Hosts!$A:$M,11,0)</f>
        <v>0.9</v>
      </c>
      <c r="E3658" s="70">
        <f>VLOOKUP($B3658,Hosts!$A:$M,12,0)</f>
        <v>0.99</v>
      </c>
      <c r="F3658" t="str">
        <f>VLOOKUP($B3658,Hosts!$A:$M,13,0)</f>
        <v>No</v>
      </c>
      <c r="G3658" t="str">
        <f>INDEX(Hosts!$A:$M, MATCH(Places!$B3658,Hosts!$A:$A,0), MATCH(Places!G$1,Hosts!$A$1:$M$1,0))</f>
        <v>Within an hour</v>
      </c>
      <c r="H3658" s="70">
        <f>INDEX(Hosts!$A:$M, MATCH(Places!$B3658,Hosts!$A:$A,0), MATCH(Places!H$1,Hosts!$A$1:$M$1,0))</f>
        <v>0.9</v>
      </c>
      <c r="I3658" s="70">
        <f>INDEX(Hosts!$A:$M, MATCH(Places!$B3658,Hosts!$A:$A,0), MATCH(Places!I$1,Hosts!$A$1:$M$1,0))</f>
        <v>0.99</v>
      </c>
      <c r="J3658" t="str">
        <f>INDEX(Hosts!$A:$M, MATCH(Places!$B3658,Hosts!$A:$A,0), MATCH(Places!J$1,Hosts!$A$1:$M$1,0))</f>
        <v>No</v>
      </c>
      <c r="K3658">
        <v>17</v>
      </c>
      <c r="L3658" t="str">
        <f>VLOOKUP($K3658,Neighborhoods!$A:$C,2,0)</f>
        <v>Manhattan</v>
      </c>
      <c r="M3658" t="str">
        <f>VLOOKUP($K3658,Neighborhoods!$A:$C,3,0)</f>
        <v>Hell's Kitchen</v>
      </c>
      <c r="N3658" t="str">
        <f>INDEX(Neighborhoods!$A:$C, MATCH(Places!$K3658,Neighborhoods!$A:$A,0), MATCH(Places!N$1,Neighborhoods!$A$1:$C$1,0))</f>
        <v>Manhattan</v>
      </c>
      <c r="O3658" t="str">
        <f>INDEX(Neighborhoods!$A:$C, MATCH(Places!$K3658,Neighborhoods!$A:$A,0), MATCH(Places!O$1,Neighborhoods!$A$1:$C$1,0))</f>
        <v>Hell's Kitchen</v>
      </c>
      <c r="P3658" t="s">
        <v>1</v>
      </c>
      <c r="Q3658" t="str">
        <f t="shared" si="228"/>
        <v>Yes</v>
      </c>
      <c r="R3658">
        <v>2</v>
      </c>
      <c r="S3658" t="str">
        <f t="shared" si="229"/>
        <v>Small</v>
      </c>
      <c r="T3658" s="50">
        <v>99</v>
      </c>
      <c r="U3658" s="70">
        <f t="shared" si="230"/>
        <v>0.03</v>
      </c>
      <c r="V3658" s="52">
        <v>4.6399999999999997</v>
      </c>
      <c r="W3658" s="52" t="str" cm="1">
        <f t="array" ref="W3658">_xlfn.SWITCH(ROUND(V3658,0),5,"Excellent",4,"Good",3,"Ok","Bad")</f>
        <v>Excellent</v>
      </c>
      <c r="X3658">
        <v>14</v>
      </c>
      <c r="Y3658" t="str">
        <f t="shared" si="231"/>
        <v>No</v>
      </c>
      <c r="Z3658" s="68">
        <v>43358</v>
      </c>
      <c r="AA3658" s="68">
        <v>43829</v>
      </c>
      <c r="AB3658">
        <v>365</v>
      </c>
      <c r="AC3658" t="s">
        <v>15616</v>
      </c>
    </row>
    <row r="3659" spans="1:29" x14ac:dyDescent="0.3">
      <c r="A3659" t="s">
        <v>15533</v>
      </c>
      <c r="B3659">
        <v>3520</v>
      </c>
      <c r="C3659" t="str">
        <f>VLOOKUP($B3659,Hosts!$A:$M,10,0)</f>
        <v>Within a day</v>
      </c>
      <c r="D3659" s="70">
        <f>VLOOKUP($B3659,Hosts!$A:$M,11,0)</f>
        <v>1</v>
      </c>
      <c r="E3659" s="70">
        <f>VLOOKUP($B3659,Hosts!$A:$M,12,0)</f>
        <v>1</v>
      </c>
      <c r="F3659" t="str">
        <f>VLOOKUP($B3659,Hosts!$A:$M,13,0)</f>
        <v>Yes</v>
      </c>
      <c r="G3659" t="str">
        <f>INDEX(Hosts!$A:$M, MATCH(Places!$B3659,Hosts!$A:$A,0), MATCH(Places!G$1,Hosts!$A$1:$M$1,0))</f>
        <v>Within a day</v>
      </c>
      <c r="H3659" s="70">
        <f>INDEX(Hosts!$A:$M, MATCH(Places!$B3659,Hosts!$A:$A,0), MATCH(Places!H$1,Hosts!$A$1:$M$1,0))</f>
        <v>1</v>
      </c>
      <c r="I3659" s="70">
        <f>INDEX(Hosts!$A:$M, MATCH(Places!$B3659,Hosts!$A:$A,0), MATCH(Places!I$1,Hosts!$A$1:$M$1,0))</f>
        <v>1</v>
      </c>
      <c r="J3659" t="str">
        <f>INDEX(Hosts!$A:$M, MATCH(Places!$B3659,Hosts!$A:$A,0), MATCH(Places!J$1,Hosts!$A$1:$M$1,0))</f>
        <v>Yes</v>
      </c>
      <c r="K3659">
        <v>11</v>
      </c>
      <c r="L3659" t="str">
        <f>VLOOKUP($K3659,Neighborhoods!$A:$C,2,0)</f>
        <v>Brooklyn</v>
      </c>
      <c r="M3659" t="str">
        <f>VLOOKUP($K3659,Neighborhoods!$A:$C,3,0)</f>
        <v>Greenpoint</v>
      </c>
      <c r="N3659" t="str">
        <f>INDEX(Neighborhoods!$A:$C, MATCH(Places!$K3659,Neighborhoods!$A:$A,0), MATCH(Places!N$1,Neighborhoods!$A$1:$C$1,0))</f>
        <v>Brooklyn</v>
      </c>
      <c r="O3659" t="str">
        <f>INDEX(Neighborhoods!$A:$C, MATCH(Places!$K3659,Neighborhoods!$A:$A,0), MATCH(Places!O$1,Neighborhoods!$A$1:$C$1,0))</f>
        <v>Greenpoint</v>
      </c>
      <c r="P3659" t="s">
        <v>1</v>
      </c>
      <c r="Q3659" t="str">
        <f t="shared" si="228"/>
        <v>Yes</v>
      </c>
      <c r="R3659">
        <v>1</v>
      </c>
      <c r="S3659" t="str">
        <f t="shared" si="229"/>
        <v>Small</v>
      </c>
      <c r="T3659" s="50">
        <v>60</v>
      </c>
      <c r="U3659" s="70">
        <f t="shared" si="230"/>
        <v>0.03</v>
      </c>
      <c r="V3659" s="52">
        <v>5</v>
      </c>
      <c r="W3659" s="52" t="str" cm="1">
        <f t="array" ref="W3659">_xlfn.SWITCH(ROUND(V3659,0),5,"Excellent",4,"Good",3,"Ok","Bad")</f>
        <v>Excellent</v>
      </c>
      <c r="X3659">
        <v>3</v>
      </c>
      <c r="Y3659" t="str">
        <f t="shared" si="231"/>
        <v>No</v>
      </c>
      <c r="Z3659" s="68">
        <v>43257</v>
      </c>
      <c r="AA3659" s="68">
        <v>43295</v>
      </c>
      <c r="AB3659">
        <v>0</v>
      </c>
      <c r="AC3659" t="s">
        <v>15615</v>
      </c>
    </row>
    <row r="3660" spans="1:29" x14ac:dyDescent="0.3">
      <c r="A3660" t="s">
        <v>2639</v>
      </c>
      <c r="B3660">
        <v>552</v>
      </c>
      <c r="C3660" t="str">
        <f>VLOOKUP($B3660,Hosts!$A:$M,10,0)</f>
        <v>Within a few hours</v>
      </c>
      <c r="D3660" s="70">
        <f>VLOOKUP($B3660,Hosts!$A:$M,11,0)</f>
        <v>0.75</v>
      </c>
      <c r="E3660" s="70">
        <f>VLOOKUP($B3660,Hosts!$A:$M,12,0)</f>
        <v>0.86</v>
      </c>
      <c r="F3660" t="str">
        <f>VLOOKUP($B3660,Hosts!$A:$M,13,0)</f>
        <v>No</v>
      </c>
      <c r="G3660" t="str">
        <f>INDEX(Hosts!$A:$M, MATCH(Places!$B3660,Hosts!$A:$A,0), MATCH(Places!G$1,Hosts!$A$1:$M$1,0))</f>
        <v>Within a few hours</v>
      </c>
      <c r="H3660" s="70">
        <f>INDEX(Hosts!$A:$M, MATCH(Places!$B3660,Hosts!$A:$A,0), MATCH(Places!H$1,Hosts!$A$1:$M$1,0))</f>
        <v>0.75</v>
      </c>
      <c r="I3660" s="70">
        <f>INDEX(Hosts!$A:$M, MATCH(Places!$B3660,Hosts!$A:$A,0), MATCH(Places!I$1,Hosts!$A$1:$M$1,0))</f>
        <v>0.86</v>
      </c>
      <c r="J3660" t="str">
        <f>INDEX(Hosts!$A:$M, MATCH(Places!$B3660,Hosts!$A:$A,0), MATCH(Places!J$1,Hosts!$A$1:$M$1,0))</f>
        <v>No</v>
      </c>
      <c r="K3660">
        <v>12</v>
      </c>
      <c r="L3660" t="str">
        <f>VLOOKUP($K3660,Neighborhoods!$A:$C,2,0)</f>
        <v>Brooklyn</v>
      </c>
      <c r="M3660" t="str">
        <f>VLOOKUP($K3660,Neighborhoods!$A:$C,3,0)</f>
        <v>Williamsburg</v>
      </c>
      <c r="N3660" t="str">
        <f>INDEX(Neighborhoods!$A:$C, MATCH(Places!$K3660,Neighborhoods!$A:$A,0), MATCH(Places!N$1,Neighborhoods!$A$1:$C$1,0))</f>
        <v>Brooklyn</v>
      </c>
      <c r="O3660" t="str">
        <f>INDEX(Neighborhoods!$A:$C, MATCH(Places!$K3660,Neighborhoods!$A:$A,0), MATCH(Places!O$1,Neighborhoods!$A$1:$C$1,0))</f>
        <v>Williamsburg</v>
      </c>
      <c r="P3660" t="s">
        <v>1</v>
      </c>
      <c r="Q3660" t="str">
        <f t="shared" si="228"/>
        <v>Yes</v>
      </c>
      <c r="R3660">
        <v>2</v>
      </c>
      <c r="S3660" t="str">
        <f t="shared" si="229"/>
        <v>Small</v>
      </c>
      <c r="T3660" s="50">
        <v>125</v>
      </c>
      <c r="U3660" s="70">
        <f t="shared" si="230"/>
        <v>0.03</v>
      </c>
      <c r="V3660" s="52">
        <v>4.8</v>
      </c>
      <c r="W3660" s="52" t="str" cm="1">
        <f t="array" ref="W3660">_xlfn.SWITCH(ROUND(V3660,0),5,"Excellent",4,"Good",3,"Ok","Bad")</f>
        <v>Excellent</v>
      </c>
      <c r="X3660">
        <v>46</v>
      </c>
      <c r="Y3660" t="str">
        <f t="shared" si="231"/>
        <v>No</v>
      </c>
      <c r="Z3660" s="68">
        <v>43261</v>
      </c>
      <c r="AA3660" s="68">
        <v>43901</v>
      </c>
      <c r="AB3660">
        <v>44</v>
      </c>
      <c r="AC3660" t="s">
        <v>15615</v>
      </c>
    </row>
    <row r="3661" spans="1:29" x14ac:dyDescent="0.3">
      <c r="A3661" t="s">
        <v>2640</v>
      </c>
      <c r="B3661">
        <v>497</v>
      </c>
      <c r="C3661" t="str">
        <f>VLOOKUP($B3661,Hosts!$A:$M,10,0)</f>
        <v>Within a few hours</v>
      </c>
      <c r="D3661" s="70">
        <f>VLOOKUP($B3661,Hosts!$A:$M,11,0)</f>
        <v>1</v>
      </c>
      <c r="E3661" s="70">
        <f>VLOOKUP($B3661,Hosts!$A:$M,12,0)</f>
        <v>1</v>
      </c>
      <c r="F3661" t="str">
        <f>VLOOKUP($B3661,Hosts!$A:$M,13,0)</f>
        <v>No</v>
      </c>
      <c r="G3661" t="str">
        <f>INDEX(Hosts!$A:$M, MATCH(Places!$B3661,Hosts!$A:$A,0), MATCH(Places!G$1,Hosts!$A$1:$M$1,0))</f>
        <v>Within a few hours</v>
      </c>
      <c r="H3661" s="70">
        <f>INDEX(Hosts!$A:$M, MATCH(Places!$B3661,Hosts!$A:$A,0), MATCH(Places!H$1,Hosts!$A$1:$M$1,0))</f>
        <v>1</v>
      </c>
      <c r="I3661" s="70">
        <f>INDEX(Hosts!$A:$M, MATCH(Places!$B3661,Hosts!$A:$A,0), MATCH(Places!I$1,Hosts!$A$1:$M$1,0))</f>
        <v>1</v>
      </c>
      <c r="J3661" t="str">
        <f>INDEX(Hosts!$A:$M, MATCH(Places!$B3661,Hosts!$A:$A,0), MATCH(Places!J$1,Hosts!$A$1:$M$1,0))</f>
        <v>No</v>
      </c>
      <c r="K3661">
        <v>12</v>
      </c>
      <c r="L3661" t="str">
        <f>VLOOKUP($K3661,Neighborhoods!$A:$C,2,0)</f>
        <v>Brooklyn</v>
      </c>
      <c r="M3661" t="str">
        <f>VLOOKUP($K3661,Neighborhoods!$A:$C,3,0)</f>
        <v>Williamsburg</v>
      </c>
      <c r="N3661" t="str">
        <f>INDEX(Neighborhoods!$A:$C, MATCH(Places!$K3661,Neighborhoods!$A:$A,0), MATCH(Places!N$1,Neighborhoods!$A$1:$C$1,0))</f>
        <v>Brooklyn</v>
      </c>
      <c r="O3661" t="str">
        <f>INDEX(Neighborhoods!$A:$C, MATCH(Places!$K3661,Neighborhoods!$A:$A,0), MATCH(Places!O$1,Neighborhoods!$A$1:$C$1,0))</f>
        <v>Williamsburg</v>
      </c>
      <c r="P3661" t="s">
        <v>1</v>
      </c>
      <c r="Q3661" t="str">
        <f t="shared" si="228"/>
        <v>Yes</v>
      </c>
      <c r="R3661">
        <v>2</v>
      </c>
      <c r="S3661" t="str">
        <f t="shared" si="229"/>
        <v>Small</v>
      </c>
      <c r="T3661" s="50">
        <v>150</v>
      </c>
      <c r="U3661" s="70">
        <f t="shared" si="230"/>
        <v>0.03</v>
      </c>
      <c r="V3661" s="52">
        <v>4.91</v>
      </c>
      <c r="W3661" s="52" t="str" cm="1">
        <f t="array" ref="W3661">_xlfn.SWITCH(ROUND(V3661,0),5,"Excellent",4,"Good",3,"Ok","Bad")</f>
        <v>Excellent</v>
      </c>
      <c r="X3661">
        <v>11</v>
      </c>
      <c r="Y3661" t="str">
        <f t="shared" si="231"/>
        <v>No</v>
      </c>
      <c r="Z3661" s="68">
        <v>43710</v>
      </c>
      <c r="AA3661" s="68">
        <v>43831</v>
      </c>
      <c r="AB3661">
        <v>107</v>
      </c>
      <c r="AC3661" t="s">
        <v>15616</v>
      </c>
    </row>
    <row r="3662" spans="1:29" x14ac:dyDescent="0.3">
      <c r="A3662" t="s">
        <v>14335</v>
      </c>
      <c r="B3662">
        <v>3171</v>
      </c>
      <c r="C3662" t="str">
        <f>VLOOKUP($B3662,Hosts!$A:$M,10,0)</f>
        <v>Within an hour</v>
      </c>
      <c r="D3662" s="70">
        <f>VLOOKUP($B3662,Hosts!$A:$M,11,0)</f>
        <v>1</v>
      </c>
      <c r="E3662" s="70">
        <f>VLOOKUP($B3662,Hosts!$A:$M,12,0)</f>
        <v>0.7</v>
      </c>
      <c r="F3662" t="str">
        <f>VLOOKUP($B3662,Hosts!$A:$M,13,0)</f>
        <v>Yes</v>
      </c>
      <c r="G3662" t="str">
        <f>INDEX(Hosts!$A:$M, MATCH(Places!$B3662,Hosts!$A:$A,0), MATCH(Places!G$1,Hosts!$A$1:$M$1,0))</f>
        <v>Within an hour</v>
      </c>
      <c r="H3662" s="70">
        <f>INDEX(Hosts!$A:$M, MATCH(Places!$B3662,Hosts!$A:$A,0), MATCH(Places!H$1,Hosts!$A$1:$M$1,0))</f>
        <v>1</v>
      </c>
      <c r="I3662" s="70">
        <f>INDEX(Hosts!$A:$M, MATCH(Places!$B3662,Hosts!$A:$A,0), MATCH(Places!I$1,Hosts!$A$1:$M$1,0))</f>
        <v>0.7</v>
      </c>
      <c r="J3662" t="str">
        <f>INDEX(Hosts!$A:$M, MATCH(Places!$B3662,Hosts!$A:$A,0), MATCH(Places!J$1,Hosts!$A$1:$M$1,0))</f>
        <v>Yes</v>
      </c>
      <c r="K3662">
        <v>9</v>
      </c>
      <c r="L3662" t="str">
        <f>VLOOKUP($K3662,Neighborhoods!$A:$C,2,0)</f>
        <v>Brooklyn</v>
      </c>
      <c r="M3662" t="str">
        <f>VLOOKUP($K3662,Neighborhoods!$A:$C,3,0)</f>
        <v>Crown Heights</v>
      </c>
      <c r="N3662" t="str">
        <f>INDEX(Neighborhoods!$A:$C, MATCH(Places!$K3662,Neighborhoods!$A:$A,0), MATCH(Places!N$1,Neighborhoods!$A$1:$C$1,0))</f>
        <v>Brooklyn</v>
      </c>
      <c r="O3662" t="str">
        <f>INDEX(Neighborhoods!$A:$C, MATCH(Places!$K3662,Neighborhoods!$A:$A,0), MATCH(Places!O$1,Neighborhoods!$A$1:$C$1,0))</f>
        <v>Crown Heights</v>
      </c>
      <c r="P3662" t="s">
        <v>1</v>
      </c>
      <c r="Q3662" t="str">
        <f t="shared" si="228"/>
        <v>Yes</v>
      </c>
      <c r="R3662">
        <v>2</v>
      </c>
      <c r="S3662" t="str">
        <f t="shared" si="229"/>
        <v>Small</v>
      </c>
      <c r="T3662" s="50">
        <v>80</v>
      </c>
      <c r="U3662" s="70">
        <f t="shared" si="230"/>
        <v>0.03</v>
      </c>
      <c r="V3662" s="52">
        <v>5</v>
      </c>
      <c r="W3662" s="52" t="str" cm="1">
        <f t="array" ref="W3662">_xlfn.SWITCH(ROUND(V3662,0),5,"Excellent",4,"Good",3,"Ok","Bad")</f>
        <v>Excellent</v>
      </c>
      <c r="X3662">
        <v>18</v>
      </c>
      <c r="Y3662" t="str">
        <f t="shared" si="231"/>
        <v>No</v>
      </c>
      <c r="Z3662" s="68">
        <v>43708</v>
      </c>
      <c r="AA3662" s="68">
        <v>43903</v>
      </c>
      <c r="AB3662">
        <v>56</v>
      </c>
      <c r="AC3662" t="s">
        <v>15615</v>
      </c>
    </row>
    <row r="3663" spans="1:29" x14ac:dyDescent="0.3">
      <c r="A3663" t="s">
        <v>2641</v>
      </c>
      <c r="B3663">
        <v>1394</v>
      </c>
      <c r="C3663" t="str">
        <f>VLOOKUP($B3663,Hosts!$A:$M,10,0)</f>
        <v>Within a day</v>
      </c>
      <c r="D3663" s="70">
        <f>VLOOKUP($B3663,Hosts!$A:$M,11,0)</f>
        <v>1</v>
      </c>
      <c r="E3663" s="70">
        <f>VLOOKUP($B3663,Hosts!$A:$M,12,0)</f>
        <v>0.92</v>
      </c>
      <c r="F3663" t="str">
        <f>VLOOKUP($B3663,Hosts!$A:$M,13,0)</f>
        <v>No</v>
      </c>
      <c r="G3663" t="str">
        <f>INDEX(Hosts!$A:$M, MATCH(Places!$B3663,Hosts!$A:$A,0), MATCH(Places!G$1,Hosts!$A$1:$M$1,0))</f>
        <v>Within a day</v>
      </c>
      <c r="H3663" s="70">
        <f>INDEX(Hosts!$A:$M, MATCH(Places!$B3663,Hosts!$A:$A,0), MATCH(Places!H$1,Hosts!$A$1:$M$1,0))</f>
        <v>1</v>
      </c>
      <c r="I3663" s="70">
        <f>INDEX(Hosts!$A:$M, MATCH(Places!$B3663,Hosts!$A:$A,0), MATCH(Places!I$1,Hosts!$A$1:$M$1,0))</f>
        <v>0.92</v>
      </c>
      <c r="J3663" t="str">
        <f>INDEX(Hosts!$A:$M, MATCH(Places!$B3663,Hosts!$A:$A,0), MATCH(Places!J$1,Hosts!$A$1:$M$1,0))</f>
        <v>No</v>
      </c>
      <c r="K3663">
        <v>11</v>
      </c>
      <c r="L3663" t="str">
        <f>VLOOKUP($K3663,Neighborhoods!$A:$C,2,0)</f>
        <v>Brooklyn</v>
      </c>
      <c r="M3663" t="str">
        <f>VLOOKUP($K3663,Neighborhoods!$A:$C,3,0)</f>
        <v>Greenpoint</v>
      </c>
      <c r="N3663" t="str">
        <f>INDEX(Neighborhoods!$A:$C, MATCH(Places!$K3663,Neighborhoods!$A:$A,0), MATCH(Places!N$1,Neighborhoods!$A$1:$C$1,0))</f>
        <v>Brooklyn</v>
      </c>
      <c r="O3663" t="str">
        <f>INDEX(Neighborhoods!$A:$C, MATCH(Places!$K3663,Neighborhoods!$A:$A,0), MATCH(Places!O$1,Neighborhoods!$A$1:$C$1,0))</f>
        <v>Greenpoint</v>
      </c>
      <c r="P3663" t="s">
        <v>11822</v>
      </c>
      <c r="Q3663" t="str">
        <f t="shared" si="228"/>
        <v>No</v>
      </c>
      <c r="R3663">
        <v>2</v>
      </c>
      <c r="S3663" t="str">
        <f t="shared" si="229"/>
        <v>Small</v>
      </c>
      <c r="T3663" s="50">
        <v>110</v>
      </c>
      <c r="U3663" s="70">
        <f t="shared" si="230"/>
        <v>0.03</v>
      </c>
      <c r="V3663" s="52">
        <v>4.8600000000000003</v>
      </c>
      <c r="W3663" s="52" t="str" cm="1">
        <f t="array" ref="W3663">_xlfn.SWITCH(ROUND(V3663,0),5,"Excellent",4,"Good",3,"Ok","Bad")</f>
        <v>Excellent</v>
      </c>
      <c r="X3663">
        <v>14</v>
      </c>
      <c r="Y3663" t="str">
        <f t="shared" si="231"/>
        <v>No</v>
      </c>
      <c r="Z3663" s="68">
        <v>43297</v>
      </c>
      <c r="AA3663" s="68">
        <v>43548</v>
      </c>
      <c r="AB3663">
        <v>0</v>
      </c>
      <c r="AC3663" t="s">
        <v>15615</v>
      </c>
    </row>
    <row r="3664" spans="1:29" x14ac:dyDescent="0.3">
      <c r="A3664" t="s">
        <v>2642</v>
      </c>
      <c r="B3664">
        <v>1425</v>
      </c>
      <c r="C3664" t="str">
        <f>VLOOKUP($B3664,Hosts!$A:$M,10,0)</f>
        <v>Within a day</v>
      </c>
      <c r="D3664" s="70">
        <f>VLOOKUP($B3664,Hosts!$A:$M,11,0)</f>
        <v>0.67</v>
      </c>
      <c r="E3664" s="70">
        <f>VLOOKUP($B3664,Hosts!$A:$M,12,0)</f>
        <v>0.33</v>
      </c>
      <c r="F3664" t="str">
        <f>VLOOKUP($B3664,Hosts!$A:$M,13,0)</f>
        <v>No</v>
      </c>
      <c r="G3664" t="str">
        <f>INDEX(Hosts!$A:$M, MATCH(Places!$B3664,Hosts!$A:$A,0), MATCH(Places!G$1,Hosts!$A$1:$M$1,0))</f>
        <v>Within a day</v>
      </c>
      <c r="H3664" s="70">
        <f>INDEX(Hosts!$A:$M, MATCH(Places!$B3664,Hosts!$A:$A,0), MATCH(Places!H$1,Hosts!$A$1:$M$1,0))</f>
        <v>0.67</v>
      </c>
      <c r="I3664" s="70">
        <f>INDEX(Hosts!$A:$M, MATCH(Places!$B3664,Hosts!$A:$A,0), MATCH(Places!I$1,Hosts!$A$1:$M$1,0))</f>
        <v>0.33</v>
      </c>
      <c r="J3664" t="str">
        <f>INDEX(Hosts!$A:$M, MATCH(Places!$B3664,Hosts!$A:$A,0), MATCH(Places!J$1,Hosts!$A$1:$M$1,0))</f>
        <v>No</v>
      </c>
      <c r="K3664">
        <v>8</v>
      </c>
      <c r="L3664" t="str">
        <f>VLOOKUP($K3664,Neighborhoods!$A:$C,2,0)</f>
        <v>Brooklyn</v>
      </c>
      <c r="M3664" t="str">
        <f>VLOOKUP($K3664,Neighborhoods!$A:$C,3,0)</f>
        <v>Bushwick</v>
      </c>
      <c r="N3664" t="str">
        <f>INDEX(Neighborhoods!$A:$C, MATCH(Places!$K3664,Neighborhoods!$A:$A,0), MATCH(Places!N$1,Neighborhoods!$A$1:$C$1,0))</f>
        <v>Brooklyn</v>
      </c>
      <c r="O3664" t="str">
        <f>INDEX(Neighborhoods!$A:$C, MATCH(Places!$K3664,Neighborhoods!$A:$A,0), MATCH(Places!O$1,Neighborhoods!$A$1:$C$1,0))</f>
        <v>Bushwick</v>
      </c>
      <c r="P3664" t="s">
        <v>1</v>
      </c>
      <c r="Q3664" t="str">
        <f t="shared" si="228"/>
        <v>Yes</v>
      </c>
      <c r="R3664">
        <v>2</v>
      </c>
      <c r="S3664" t="str">
        <f t="shared" si="229"/>
        <v>Small</v>
      </c>
      <c r="T3664" s="50">
        <v>36</v>
      </c>
      <c r="U3664" s="70">
        <f t="shared" si="230"/>
        <v>0.03</v>
      </c>
      <c r="V3664" s="52">
        <v>4</v>
      </c>
      <c r="W3664" s="52" t="str" cm="1">
        <f t="array" ref="W3664">_xlfn.SWITCH(ROUND(V3664,0),5,"Excellent",4,"Good",3,"Ok","Bad")</f>
        <v>Good</v>
      </c>
      <c r="X3664">
        <v>7</v>
      </c>
      <c r="Y3664" t="str">
        <f t="shared" si="231"/>
        <v>No</v>
      </c>
      <c r="Z3664" s="68">
        <v>43257</v>
      </c>
      <c r="AA3664" s="68">
        <v>43770</v>
      </c>
      <c r="AB3664">
        <v>365</v>
      </c>
      <c r="AC3664" t="s">
        <v>15615</v>
      </c>
    </row>
    <row r="3665" spans="1:29" x14ac:dyDescent="0.3">
      <c r="A3665" t="s">
        <v>2643</v>
      </c>
      <c r="B3665">
        <v>3549</v>
      </c>
      <c r="C3665" t="str">
        <f>VLOOKUP($B3665,Hosts!$A:$M,10,0)</f>
        <v>Within a few hours</v>
      </c>
      <c r="D3665" s="70">
        <f>VLOOKUP($B3665,Hosts!$A:$M,11,0)</f>
        <v>1</v>
      </c>
      <c r="E3665" s="70">
        <f>VLOOKUP($B3665,Hosts!$A:$M,12,0)</f>
        <v>0.92</v>
      </c>
      <c r="F3665" t="str">
        <f>VLOOKUP($B3665,Hosts!$A:$M,13,0)</f>
        <v>Yes</v>
      </c>
      <c r="G3665" t="str">
        <f>INDEX(Hosts!$A:$M, MATCH(Places!$B3665,Hosts!$A:$A,0), MATCH(Places!G$1,Hosts!$A$1:$M$1,0))</f>
        <v>Within a few hours</v>
      </c>
      <c r="H3665" s="70">
        <f>INDEX(Hosts!$A:$M, MATCH(Places!$B3665,Hosts!$A:$A,0), MATCH(Places!H$1,Hosts!$A$1:$M$1,0))</f>
        <v>1</v>
      </c>
      <c r="I3665" s="70">
        <f>INDEX(Hosts!$A:$M, MATCH(Places!$B3665,Hosts!$A:$A,0), MATCH(Places!I$1,Hosts!$A$1:$M$1,0))</f>
        <v>0.92</v>
      </c>
      <c r="J3665" t="str">
        <f>INDEX(Hosts!$A:$M, MATCH(Places!$B3665,Hosts!$A:$A,0), MATCH(Places!J$1,Hosts!$A$1:$M$1,0))</f>
        <v>Yes</v>
      </c>
      <c r="K3665">
        <v>3</v>
      </c>
      <c r="L3665" t="str">
        <f>VLOOKUP($K3665,Neighborhoods!$A:$C,2,0)</f>
        <v>Bronx</v>
      </c>
      <c r="M3665" t="str">
        <f>VLOOKUP($K3665,Neighborhoods!$A:$C,3,0)</f>
        <v>Longwood</v>
      </c>
      <c r="N3665" t="str">
        <f>INDEX(Neighborhoods!$A:$C, MATCH(Places!$K3665,Neighborhoods!$A:$A,0), MATCH(Places!N$1,Neighborhoods!$A$1:$C$1,0))</f>
        <v>Bronx</v>
      </c>
      <c r="O3665" t="str">
        <f>INDEX(Neighborhoods!$A:$C, MATCH(Places!$K3665,Neighborhoods!$A:$A,0), MATCH(Places!O$1,Neighborhoods!$A$1:$C$1,0))</f>
        <v>Longwood</v>
      </c>
      <c r="P3665" t="s">
        <v>1</v>
      </c>
      <c r="Q3665" t="str">
        <f t="shared" si="228"/>
        <v>Yes</v>
      </c>
      <c r="R3665">
        <v>1</v>
      </c>
      <c r="S3665" t="str">
        <f t="shared" si="229"/>
        <v>Small</v>
      </c>
      <c r="T3665" s="50">
        <v>30</v>
      </c>
      <c r="U3665" s="70">
        <f t="shared" si="230"/>
        <v>0.03</v>
      </c>
      <c r="V3665" s="52">
        <v>4.76</v>
      </c>
      <c r="W3665" s="52" t="str" cm="1">
        <f t="array" ref="W3665">_xlfn.SWITCH(ROUND(V3665,0),5,"Excellent",4,"Good",3,"Ok","Bad")</f>
        <v>Excellent</v>
      </c>
      <c r="X3665">
        <v>63</v>
      </c>
      <c r="Y3665" t="str">
        <f t="shared" si="231"/>
        <v>No</v>
      </c>
      <c r="Z3665" s="68">
        <v>43252</v>
      </c>
      <c r="AA3665" s="68">
        <v>43866</v>
      </c>
      <c r="AB3665">
        <v>364</v>
      </c>
      <c r="AC3665" t="s">
        <v>15615</v>
      </c>
    </row>
    <row r="3666" spans="1:29" x14ac:dyDescent="0.3">
      <c r="A3666" t="s">
        <v>14869</v>
      </c>
      <c r="B3666">
        <v>3551</v>
      </c>
      <c r="C3666" t="str">
        <f>VLOOKUP($B3666,Hosts!$A:$M,10,0)</f>
        <v>Within an hour</v>
      </c>
      <c r="D3666" s="70">
        <f>VLOOKUP($B3666,Hosts!$A:$M,11,0)</f>
        <v>1</v>
      </c>
      <c r="E3666" s="70">
        <f>VLOOKUP($B3666,Hosts!$A:$M,12,0)</f>
        <v>1</v>
      </c>
      <c r="F3666" t="str">
        <f>VLOOKUP($B3666,Hosts!$A:$M,13,0)</f>
        <v>No</v>
      </c>
      <c r="G3666" t="str">
        <f>INDEX(Hosts!$A:$M, MATCH(Places!$B3666,Hosts!$A:$A,0), MATCH(Places!G$1,Hosts!$A$1:$M$1,0))</f>
        <v>Within an hour</v>
      </c>
      <c r="H3666" s="70">
        <f>INDEX(Hosts!$A:$M, MATCH(Places!$B3666,Hosts!$A:$A,0), MATCH(Places!H$1,Hosts!$A$1:$M$1,0))</f>
        <v>1</v>
      </c>
      <c r="I3666" s="70">
        <f>INDEX(Hosts!$A:$M, MATCH(Places!$B3666,Hosts!$A:$A,0), MATCH(Places!I$1,Hosts!$A$1:$M$1,0))</f>
        <v>1</v>
      </c>
      <c r="J3666" t="str">
        <f>INDEX(Hosts!$A:$M, MATCH(Places!$B3666,Hosts!$A:$A,0), MATCH(Places!J$1,Hosts!$A$1:$M$1,0))</f>
        <v>No</v>
      </c>
      <c r="K3666">
        <v>20</v>
      </c>
      <c r="L3666" t="str">
        <f>VLOOKUP($K3666,Neighborhoods!$A:$C,2,0)</f>
        <v>Manhattan</v>
      </c>
      <c r="M3666" t="str">
        <f>VLOOKUP($K3666,Neighborhoods!$A:$C,3,0)</f>
        <v>Upper West Side</v>
      </c>
      <c r="N3666" t="str">
        <f>INDEX(Neighborhoods!$A:$C, MATCH(Places!$K3666,Neighborhoods!$A:$A,0), MATCH(Places!N$1,Neighborhoods!$A$1:$C$1,0))</f>
        <v>Manhattan</v>
      </c>
      <c r="O3666" t="str">
        <f>INDEX(Neighborhoods!$A:$C, MATCH(Places!$K3666,Neighborhoods!$A:$A,0), MATCH(Places!O$1,Neighborhoods!$A$1:$C$1,0))</f>
        <v>Upper West Side</v>
      </c>
      <c r="P3666" t="s">
        <v>1</v>
      </c>
      <c r="Q3666" t="str">
        <f t="shared" si="228"/>
        <v>Yes</v>
      </c>
      <c r="R3666">
        <v>2</v>
      </c>
      <c r="S3666" t="str">
        <f t="shared" si="229"/>
        <v>Small</v>
      </c>
      <c r="T3666" s="50">
        <v>83</v>
      </c>
      <c r="U3666" s="70">
        <f t="shared" si="230"/>
        <v>0.03</v>
      </c>
      <c r="V3666" s="52">
        <v>4.5</v>
      </c>
      <c r="W3666" s="52" t="str" cm="1">
        <f t="array" ref="W3666">_xlfn.SWITCH(ROUND(V3666,0),5,"Excellent",4,"Good",3,"Ok","Bad")</f>
        <v>Excellent</v>
      </c>
      <c r="X3666">
        <v>88</v>
      </c>
      <c r="Y3666" t="str">
        <f t="shared" si="231"/>
        <v>No</v>
      </c>
      <c r="Z3666" s="68">
        <v>43252</v>
      </c>
      <c r="AA3666" s="68">
        <v>44042</v>
      </c>
      <c r="AB3666">
        <v>57</v>
      </c>
      <c r="AC3666" t="s">
        <v>15616</v>
      </c>
    </row>
    <row r="3667" spans="1:29" x14ac:dyDescent="0.3">
      <c r="A3667" t="s">
        <v>2644</v>
      </c>
      <c r="B3667">
        <v>3013</v>
      </c>
      <c r="C3667" t="str">
        <f>VLOOKUP($B3667,Hosts!$A:$M,10,0)</f>
        <v>Within an hour</v>
      </c>
      <c r="D3667" s="70">
        <f>VLOOKUP($B3667,Hosts!$A:$M,11,0)</f>
        <v>1</v>
      </c>
      <c r="E3667" s="70">
        <f>VLOOKUP($B3667,Hosts!$A:$M,12,0)</f>
        <v>1</v>
      </c>
      <c r="F3667" t="str">
        <f>VLOOKUP($B3667,Hosts!$A:$M,13,0)</f>
        <v>No</v>
      </c>
      <c r="G3667" t="str">
        <f>INDEX(Hosts!$A:$M, MATCH(Places!$B3667,Hosts!$A:$A,0), MATCH(Places!G$1,Hosts!$A$1:$M$1,0))</f>
        <v>Within an hour</v>
      </c>
      <c r="H3667" s="70">
        <f>INDEX(Hosts!$A:$M, MATCH(Places!$B3667,Hosts!$A:$A,0), MATCH(Places!H$1,Hosts!$A$1:$M$1,0))</f>
        <v>1</v>
      </c>
      <c r="I3667" s="70">
        <f>INDEX(Hosts!$A:$M, MATCH(Places!$B3667,Hosts!$A:$A,0), MATCH(Places!I$1,Hosts!$A$1:$M$1,0))</f>
        <v>1</v>
      </c>
      <c r="J3667" t="str">
        <f>INDEX(Hosts!$A:$M, MATCH(Places!$B3667,Hosts!$A:$A,0), MATCH(Places!J$1,Hosts!$A$1:$M$1,0))</f>
        <v>No</v>
      </c>
      <c r="K3667">
        <v>20</v>
      </c>
      <c r="L3667" t="str">
        <f>VLOOKUP($K3667,Neighborhoods!$A:$C,2,0)</f>
        <v>Manhattan</v>
      </c>
      <c r="M3667" t="str">
        <f>VLOOKUP($K3667,Neighborhoods!$A:$C,3,0)</f>
        <v>Upper West Side</v>
      </c>
      <c r="N3667" t="str">
        <f>INDEX(Neighborhoods!$A:$C, MATCH(Places!$K3667,Neighborhoods!$A:$A,0), MATCH(Places!N$1,Neighborhoods!$A$1:$C$1,0))</f>
        <v>Manhattan</v>
      </c>
      <c r="O3667" t="str">
        <f>INDEX(Neighborhoods!$A:$C, MATCH(Places!$K3667,Neighborhoods!$A:$A,0), MATCH(Places!O$1,Neighborhoods!$A$1:$C$1,0))</f>
        <v>Upper West Side</v>
      </c>
      <c r="P3667" t="s">
        <v>1</v>
      </c>
      <c r="Q3667" t="str">
        <f t="shared" si="228"/>
        <v>Yes</v>
      </c>
      <c r="R3667">
        <v>2</v>
      </c>
      <c r="S3667" t="str">
        <f t="shared" si="229"/>
        <v>Small</v>
      </c>
      <c r="T3667" s="50">
        <v>70</v>
      </c>
      <c r="U3667" s="70">
        <f t="shared" si="230"/>
        <v>0.03</v>
      </c>
      <c r="V3667" s="52">
        <v>4.57</v>
      </c>
      <c r="W3667" s="52" t="str" cm="1">
        <f t="array" ref="W3667">_xlfn.SWITCH(ROUND(V3667,0),5,"Excellent",4,"Good",3,"Ok","Bad")</f>
        <v>Excellent</v>
      </c>
      <c r="X3667">
        <v>94</v>
      </c>
      <c r="Y3667" t="str">
        <f t="shared" si="231"/>
        <v>No</v>
      </c>
      <c r="Z3667" s="68">
        <v>43251</v>
      </c>
      <c r="AA3667" s="68">
        <v>44001</v>
      </c>
      <c r="AB3667">
        <v>0</v>
      </c>
      <c r="AC3667" t="s">
        <v>15616</v>
      </c>
    </row>
    <row r="3668" spans="1:29" x14ac:dyDescent="0.3">
      <c r="A3668" t="s">
        <v>15606</v>
      </c>
      <c r="B3668">
        <v>3344</v>
      </c>
      <c r="C3668" t="str">
        <f>VLOOKUP($B3668,Hosts!$A:$M,10,0)</f>
        <v>Within an hour</v>
      </c>
      <c r="D3668" s="70">
        <f>VLOOKUP($B3668,Hosts!$A:$M,11,0)</f>
        <v>1</v>
      </c>
      <c r="E3668" s="70">
        <f>VLOOKUP($B3668,Hosts!$A:$M,12,0)</f>
        <v>1</v>
      </c>
      <c r="F3668" t="str">
        <f>VLOOKUP($B3668,Hosts!$A:$M,13,0)</f>
        <v>No</v>
      </c>
      <c r="G3668" t="str">
        <f>INDEX(Hosts!$A:$M, MATCH(Places!$B3668,Hosts!$A:$A,0), MATCH(Places!G$1,Hosts!$A$1:$M$1,0))</f>
        <v>Within an hour</v>
      </c>
      <c r="H3668" s="70">
        <f>INDEX(Hosts!$A:$M, MATCH(Places!$B3668,Hosts!$A:$A,0), MATCH(Places!H$1,Hosts!$A$1:$M$1,0))</f>
        <v>1</v>
      </c>
      <c r="I3668" s="70">
        <f>INDEX(Hosts!$A:$M, MATCH(Places!$B3668,Hosts!$A:$A,0), MATCH(Places!I$1,Hosts!$A$1:$M$1,0))</f>
        <v>1</v>
      </c>
      <c r="J3668" t="str">
        <f>INDEX(Hosts!$A:$M, MATCH(Places!$B3668,Hosts!$A:$A,0), MATCH(Places!J$1,Hosts!$A$1:$M$1,0))</f>
        <v>No</v>
      </c>
      <c r="K3668">
        <v>20</v>
      </c>
      <c r="L3668" t="str">
        <f>VLOOKUP($K3668,Neighborhoods!$A:$C,2,0)</f>
        <v>Manhattan</v>
      </c>
      <c r="M3668" t="str">
        <f>VLOOKUP($K3668,Neighborhoods!$A:$C,3,0)</f>
        <v>Upper West Side</v>
      </c>
      <c r="N3668" t="str">
        <f>INDEX(Neighborhoods!$A:$C, MATCH(Places!$K3668,Neighborhoods!$A:$A,0), MATCH(Places!N$1,Neighborhoods!$A$1:$C$1,0))</f>
        <v>Manhattan</v>
      </c>
      <c r="O3668" t="str">
        <f>INDEX(Neighborhoods!$A:$C, MATCH(Places!$K3668,Neighborhoods!$A:$A,0), MATCH(Places!O$1,Neighborhoods!$A$1:$C$1,0))</f>
        <v>Upper West Side</v>
      </c>
      <c r="P3668" t="s">
        <v>1</v>
      </c>
      <c r="Q3668" t="str">
        <f t="shared" si="228"/>
        <v>Yes</v>
      </c>
      <c r="R3668">
        <v>2</v>
      </c>
      <c r="S3668" t="str">
        <f t="shared" si="229"/>
        <v>Small</v>
      </c>
      <c r="T3668" s="50">
        <v>141</v>
      </c>
      <c r="U3668" s="70">
        <f t="shared" si="230"/>
        <v>0.03</v>
      </c>
      <c r="V3668" s="52">
        <v>4.6399999999999997</v>
      </c>
      <c r="W3668" s="52" t="str" cm="1">
        <f t="array" ref="W3668">_xlfn.SWITCH(ROUND(V3668,0),5,"Excellent",4,"Good",3,"Ok","Bad")</f>
        <v>Excellent</v>
      </c>
      <c r="X3668">
        <v>84</v>
      </c>
      <c r="Y3668" t="str">
        <f t="shared" si="231"/>
        <v>No</v>
      </c>
      <c r="Z3668" s="68">
        <v>43251</v>
      </c>
      <c r="AA3668" s="68">
        <v>44032</v>
      </c>
      <c r="AB3668">
        <v>6</v>
      </c>
      <c r="AC3668" t="s">
        <v>15616</v>
      </c>
    </row>
    <row r="3669" spans="1:29" x14ac:dyDescent="0.3">
      <c r="A3669" t="s">
        <v>2645</v>
      </c>
      <c r="B3669">
        <v>1290</v>
      </c>
      <c r="C3669" t="str">
        <f>VLOOKUP($B3669,Hosts!$A:$M,10,0)</f>
        <v>Within a day</v>
      </c>
      <c r="D3669" s="70">
        <f>VLOOKUP($B3669,Hosts!$A:$M,11,0)</f>
        <v>0.75</v>
      </c>
      <c r="E3669" s="70">
        <f>VLOOKUP($B3669,Hosts!$A:$M,12,0)</f>
        <v>0.97</v>
      </c>
      <c r="F3669" t="str">
        <f>VLOOKUP($B3669,Hosts!$A:$M,13,0)</f>
        <v>No</v>
      </c>
      <c r="G3669" t="str">
        <f>INDEX(Hosts!$A:$M, MATCH(Places!$B3669,Hosts!$A:$A,0), MATCH(Places!G$1,Hosts!$A$1:$M$1,0))</f>
        <v>Within a day</v>
      </c>
      <c r="H3669" s="70">
        <f>INDEX(Hosts!$A:$M, MATCH(Places!$B3669,Hosts!$A:$A,0), MATCH(Places!H$1,Hosts!$A$1:$M$1,0))</f>
        <v>0.75</v>
      </c>
      <c r="I3669" s="70">
        <f>INDEX(Hosts!$A:$M, MATCH(Places!$B3669,Hosts!$A:$A,0), MATCH(Places!I$1,Hosts!$A$1:$M$1,0))</f>
        <v>0.97</v>
      </c>
      <c r="J3669" t="str">
        <f>INDEX(Hosts!$A:$M, MATCH(Places!$B3669,Hosts!$A:$A,0), MATCH(Places!J$1,Hosts!$A$1:$M$1,0))</f>
        <v>No</v>
      </c>
      <c r="K3669">
        <v>16</v>
      </c>
      <c r="L3669" t="str">
        <f>VLOOKUP($K3669,Neighborhoods!$A:$C,2,0)</f>
        <v>Manhattan</v>
      </c>
      <c r="M3669" t="str">
        <f>VLOOKUP($K3669,Neighborhoods!$A:$C,3,0)</f>
        <v>Harlem</v>
      </c>
      <c r="N3669" t="str">
        <f>INDEX(Neighborhoods!$A:$C, MATCH(Places!$K3669,Neighborhoods!$A:$A,0), MATCH(Places!N$1,Neighborhoods!$A$1:$C$1,0))</f>
        <v>Manhattan</v>
      </c>
      <c r="O3669" t="str">
        <f>INDEX(Neighborhoods!$A:$C, MATCH(Places!$K3669,Neighborhoods!$A:$A,0), MATCH(Places!O$1,Neighborhoods!$A$1:$C$1,0))</f>
        <v>Harlem</v>
      </c>
      <c r="P3669" t="s">
        <v>11822</v>
      </c>
      <c r="Q3669" t="str">
        <f t="shared" si="228"/>
        <v>No</v>
      </c>
      <c r="R3669">
        <v>5</v>
      </c>
      <c r="S3669" t="str">
        <f t="shared" si="229"/>
        <v>Medium</v>
      </c>
      <c r="T3669" s="50">
        <v>219</v>
      </c>
      <c r="U3669" s="70">
        <f t="shared" si="230"/>
        <v>0.04</v>
      </c>
      <c r="V3669" s="52">
        <v>4.75</v>
      </c>
      <c r="W3669" s="52" t="str" cm="1">
        <f t="array" ref="W3669">_xlfn.SWITCH(ROUND(V3669,0),5,"Excellent",4,"Good",3,"Ok","Bad")</f>
        <v>Excellent</v>
      </c>
      <c r="X3669">
        <v>53</v>
      </c>
      <c r="Y3669" t="str">
        <f t="shared" si="231"/>
        <v>No</v>
      </c>
      <c r="Z3669" s="68">
        <v>43395</v>
      </c>
      <c r="AA3669" s="68">
        <v>43893</v>
      </c>
      <c r="AB3669">
        <v>179</v>
      </c>
      <c r="AC3669" t="s">
        <v>15616</v>
      </c>
    </row>
    <row r="3670" spans="1:29" x14ac:dyDescent="0.3">
      <c r="A3670" t="s">
        <v>2646</v>
      </c>
      <c r="B3670">
        <v>357</v>
      </c>
      <c r="C3670" t="str">
        <f>VLOOKUP($B3670,Hosts!$A:$M,10,0)</f>
        <v>Within a day</v>
      </c>
      <c r="D3670" s="70">
        <f>VLOOKUP($B3670,Hosts!$A:$M,11,0)</f>
        <v>0.5</v>
      </c>
      <c r="E3670" s="70">
        <f>VLOOKUP($B3670,Hosts!$A:$M,12,0)</f>
        <v>0.9</v>
      </c>
      <c r="F3670" t="str">
        <f>VLOOKUP($B3670,Hosts!$A:$M,13,0)</f>
        <v>No</v>
      </c>
      <c r="G3670" t="str">
        <f>INDEX(Hosts!$A:$M, MATCH(Places!$B3670,Hosts!$A:$A,0), MATCH(Places!G$1,Hosts!$A$1:$M$1,0))</f>
        <v>Within a day</v>
      </c>
      <c r="H3670" s="70">
        <f>INDEX(Hosts!$A:$M, MATCH(Places!$B3670,Hosts!$A:$A,0), MATCH(Places!H$1,Hosts!$A$1:$M$1,0))</f>
        <v>0.5</v>
      </c>
      <c r="I3670" s="70">
        <f>INDEX(Hosts!$A:$M, MATCH(Places!$B3670,Hosts!$A:$A,0), MATCH(Places!I$1,Hosts!$A$1:$M$1,0))</f>
        <v>0.9</v>
      </c>
      <c r="J3670" t="str">
        <f>INDEX(Hosts!$A:$M, MATCH(Places!$B3670,Hosts!$A:$A,0), MATCH(Places!J$1,Hosts!$A$1:$M$1,0))</f>
        <v>No</v>
      </c>
      <c r="K3670">
        <v>12</v>
      </c>
      <c r="L3670" t="str">
        <f>VLOOKUP($K3670,Neighborhoods!$A:$C,2,0)</f>
        <v>Brooklyn</v>
      </c>
      <c r="M3670" t="str">
        <f>VLOOKUP($K3670,Neighborhoods!$A:$C,3,0)</f>
        <v>Williamsburg</v>
      </c>
      <c r="N3670" t="str">
        <f>INDEX(Neighborhoods!$A:$C, MATCH(Places!$K3670,Neighborhoods!$A:$A,0), MATCH(Places!N$1,Neighborhoods!$A$1:$C$1,0))</f>
        <v>Brooklyn</v>
      </c>
      <c r="O3670" t="str">
        <f>INDEX(Neighborhoods!$A:$C, MATCH(Places!$K3670,Neighborhoods!$A:$A,0), MATCH(Places!O$1,Neighborhoods!$A$1:$C$1,0))</f>
        <v>Williamsburg</v>
      </c>
      <c r="P3670" t="s">
        <v>1</v>
      </c>
      <c r="Q3670" t="str">
        <f t="shared" si="228"/>
        <v>Yes</v>
      </c>
      <c r="R3670">
        <v>1</v>
      </c>
      <c r="S3670" t="str">
        <f t="shared" si="229"/>
        <v>Small</v>
      </c>
      <c r="T3670" s="50">
        <v>75</v>
      </c>
      <c r="U3670" s="70">
        <f t="shared" si="230"/>
        <v>0.03</v>
      </c>
      <c r="V3670" s="52">
        <v>4.79</v>
      </c>
      <c r="W3670" s="52" t="str" cm="1">
        <f t="array" ref="W3670">_xlfn.SWITCH(ROUND(V3670,0),5,"Excellent",4,"Good",3,"Ok","Bad")</f>
        <v>Excellent</v>
      </c>
      <c r="X3670">
        <v>24</v>
      </c>
      <c r="Y3670" t="str">
        <f t="shared" si="231"/>
        <v>No</v>
      </c>
      <c r="Z3670" s="68">
        <v>43259</v>
      </c>
      <c r="AA3670" s="68">
        <v>43891</v>
      </c>
      <c r="AB3670">
        <v>74</v>
      </c>
      <c r="AC3670" t="s">
        <v>15616</v>
      </c>
    </row>
    <row r="3671" spans="1:29" x14ac:dyDescent="0.3">
      <c r="A3671" t="s">
        <v>15390</v>
      </c>
      <c r="B3671">
        <v>445</v>
      </c>
      <c r="C3671" t="str">
        <f>VLOOKUP($B3671,Hosts!$A:$M,10,0)</f>
        <v>Within an hour</v>
      </c>
      <c r="D3671" s="70">
        <f>VLOOKUP($B3671,Hosts!$A:$M,11,0)</f>
        <v>0.9</v>
      </c>
      <c r="E3671" s="70">
        <f>VLOOKUP($B3671,Hosts!$A:$M,12,0)</f>
        <v>0.99</v>
      </c>
      <c r="F3671" t="str">
        <f>VLOOKUP($B3671,Hosts!$A:$M,13,0)</f>
        <v>Yes</v>
      </c>
      <c r="G3671" t="str">
        <f>INDEX(Hosts!$A:$M, MATCH(Places!$B3671,Hosts!$A:$A,0), MATCH(Places!G$1,Hosts!$A$1:$M$1,0))</f>
        <v>Within an hour</v>
      </c>
      <c r="H3671" s="70">
        <f>INDEX(Hosts!$A:$M, MATCH(Places!$B3671,Hosts!$A:$A,0), MATCH(Places!H$1,Hosts!$A$1:$M$1,0))</f>
        <v>0.9</v>
      </c>
      <c r="I3671" s="70">
        <f>INDEX(Hosts!$A:$M, MATCH(Places!$B3671,Hosts!$A:$A,0), MATCH(Places!I$1,Hosts!$A$1:$M$1,0))</f>
        <v>0.99</v>
      </c>
      <c r="J3671" t="str">
        <f>INDEX(Hosts!$A:$M, MATCH(Places!$B3671,Hosts!$A:$A,0), MATCH(Places!J$1,Hosts!$A$1:$M$1,0))</f>
        <v>Yes</v>
      </c>
      <c r="K3671">
        <v>9</v>
      </c>
      <c r="L3671" t="str">
        <f>VLOOKUP($K3671,Neighborhoods!$A:$C,2,0)</f>
        <v>Brooklyn</v>
      </c>
      <c r="M3671" t="str">
        <f>VLOOKUP($K3671,Neighborhoods!$A:$C,3,0)</f>
        <v>Crown Heights</v>
      </c>
      <c r="N3671" t="str">
        <f>INDEX(Neighborhoods!$A:$C, MATCH(Places!$K3671,Neighborhoods!$A:$A,0), MATCH(Places!N$1,Neighborhoods!$A$1:$C$1,0))</f>
        <v>Brooklyn</v>
      </c>
      <c r="O3671" t="str">
        <f>INDEX(Neighborhoods!$A:$C, MATCH(Places!$K3671,Neighborhoods!$A:$A,0), MATCH(Places!O$1,Neighborhoods!$A$1:$C$1,0))</f>
        <v>Crown Heights</v>
      </c>
      <c r="P3671" t="s">
        <v>1</v>
      </c>
      <c r="Q3671" t="str">
        <f t="shared" si="228"/>
        <v>Yes</v>
      </c>
      <c r="R3671">
        <v>2</v>
      </c>
      <c r="S3671" t="str">
        <f t="shared" si="229"/>
        <v>Small</v>
      </c>
      <c r="T3671" s="50">
        <v>98</v>
      </c>
      <c r="U3671" s="70">
        <f t="shared" si="230"/>
        <v>0.03</v>
      </c>
      <c r="V3671" s="52">
        <v>4.42</v>
      </c>
      <c r="W3671" s="52" t="str" cm="1">
        <f t="array" ref="W3671">_xlfn.SWITCH(ROUND(V3671,0),5,"Excellent",4,"Good",3,"Ok","Bad")</f>
        <v>Good</v>
      </c>
      <c r="X3671">
        <v>12</v>
      </c>
      <c r="Y3671" t="str">
        <f t="shared" si="231"/>
        <v>No</v>
      </c>
      <c r="Z3671" s="68">
        <v>43260</v>
      </c>
      <c r="AA3671" s="68">
        <v>43910</v>
      </c>
      <c r="AB3671">
        <v>136</v>
      </c>
      <c r="AC3671" t="s">
        <v>15616</v>
      </c>
    </row>
    <row r="3672" spans="1:29" x14ac:dyDescent="0.3">
      <c r="A3672" t="s">
        <v>2647</v>
      </c>
      <c r="B3672">
        <v>3399</v>
      </c>
      <c r="C3672" t="str">
        <f>VLOOKUP($B3672,Hosts!$A:$M,10,0)</f>
        <v>Within a day</v>
      </c>
      <c r="D3672" s="70">
        <f>VLOOKUP($B3672,Hosts!$A:$M,11,0)</f>
        <v>0.69</v>
      </c>
      <c r="E3672" s="70">
        <f>VLOOKUP($B3672,Hosts!$A:$M,12,0)</f>
        <v>0.77</v>
      </c>
      <c r="F3672" t="str">
        <f>VLOOKUP($B3672,Hosts!$A:$M,13,0)</f>
        <v>No</v>
      </c>
      <c r="G3672" t="str">
        <f>INDEX(Hosts!$A:$M, MATCH(Places!$B3672,Hosts!$A:$A,0), MATCH(Places!G$1,Hosts!$A$1:$M$1,0))</f>
        <v>Within a day</v>
      </c>
      <c r="H3672" s="70">
        <f>INDEX(Hosts!$A:$M, MATCH(Places!$B3672,Hosts!$A:$A,0), MATCH(Places!H$1,Hosts!$A$1:$M$1,0))</f>
        <v>0.69</v>
      </c>
      <c r="I3672" s="70">
        <f>INDEX(Hosts!$A:$M, MATCH(Places!$B3672,Hosts!$A:$A,0), MATCH(Places!I$1,Hosts!$A$1:$M$1,0))</f>
        <v>0.77</v>
      </c>
      <c r="J3672" t="str">
        <f>INDEX(Hosts!$A:$M, MATCH(Places!$B3672,Hosts!$A:$A,0), MATCH(Places!J$1,Hosts!$A$1:$M$1,0))</f>
        <v>No</v>
      </c>
      <c r="K3672">
        <v>24</v>
      </c>
      <c r="L3672" t="str">
        <f>VLOOKUP($K3672,Neighborhoods!$A:$C,2,0)</f>
        <v>Queens</v>
      </c>
      <c r="M3672" t="str">
        <f>VLOOKUP($K3672,Neighborhoods!$A:$C,3,0)</f>
        <v>Long Island City</v>
      </c>
      <c r="N3672" t="str">
        <f>INDEX(Neighborhoods!$A:$C, MATCH(Places!$K3672,Neighborhoods!$A:$A,0), MATCH(Places!N$1,Neighborhoods!$A$1:$C$1,0))</f>
        <v>Queens</v>
      </c>
      <c r="O3672" t="str">
        <f>INDEX(Neighborhoods!$A:$C, MATCH(Places!$K3672,Neighborhoods!$A:$A,0), MATCH(Places!O$1,Neighborhoods!$A$1:$C$1,0))</f>
        <v>Long Island City</v>
      </c>
      <c r="P3672" t="s">
        <v>11822</v>
      </c>
      <c r="Q3672" t="str">
        <f t="shared" si="228"/>
        <v>No</v>
      </c>
      <c r="R3672">
        <v>5</v>
      </c>
      <c r="S3672" t="str">
        <f t="shared" si="229"/>
        <v>Medium</v>
      </c>
      <c r="T3672" s="50">
        <v>189</v>
      </c>
      <c r="U3672" s="70">
        <f t="shared" si="230"/>
        <v>0.03</v>
      </c>
      <c r="V3672" s="52">
        <v>4.8899999999999997</v>
      </c>
      <c r="W3672" s="52" t="str" cm="1">
        <f t="array" ref="W3672">_xlfn.SWITCH(ROUND(V3672,0),5,"Excellent",4,"Good",3,"Ok","Bad")</f>
        <v>Excellent</v>
      </c>
      <c r="X3672">
        <v>61</v>
      </c>
      <c r="Y3672" t="str">
        <f t="shared" si="231"/>
        <v>No</v>
      </c>
      <c r="Z3672" s="68">
        <v>43254</v>
      </c>
      <c r="AA3672" s="68">
        <v>43829</v>
      </c>
      <c r="AB3672">
        <v>365</v>
      </c>
      <c r="AC3672" t="s">
        <v>15615</v>
      </c>
    </row>
    <row r="3673" spans="1:29" x14ac:dyDescent="0.3">
      <c r="A3673" t="s">
        <v>2648</v>
      </c>
      <c r="B3673">
        <v>3540</v>
      </c>
      <c r="C3673" t="str">
        <f>VLOOKUP($B3673,Hosts!$A:$M,10,0)</f>
        <v>Within an hour</v>
      </c>
      <c r="D3673" s="70">
        <f>VLOOKUP($B3673,Hosts!$A:$M,11,0)</f>
        <v>1</v>
      </c>
      <c r="E3673" s="70">
        <f>VLOOKUP($B3673,Hosts!$A:$M,12,0)</f>
        <v>1</v>
      </c>
      <c r="F3673" t="str">
        <f>VLOOKUP($B3673,Hosts!$A:$M,13,0)</f>
        <v>No</v>
      </c>
      <c r="G3673" t="str">
        <f>INDEX(Hosts!$A:$M, MATCH(Places!$B3673,Hosts!$A:$A,0), MATCH(Places!G$1,Hosts!$A$1:$M$1,0))</f>
        <v>Within an hour</v>
      </c>
      <c r="H3673" s="70">
        <f>INDEX(Hosts!$A:$M, MATCH(Places!$B3673,Hosts!$A:$A,0), MATCH(Places!H$1,Hosts!$A$1:$M$1,0))</f>
        <v>1</v>
      </c>
      <c r="I3673" s="70">
        <f>INDEX(Hosts!$A:$M, MATCH(Places!$B3673,Hosts!$A:$A,0), MATCH(Places!I$1,Hosts!$A$1:$M$1,0))</f>
        <v>1</v>
      </c>
      <c r="J3673" t="str">
        <f>INDEX(Hosts!$A:$M, MATCH(Places!$B3673,Hosts!$A:$A,0), MATCH(Places!J$1,Hosts!$A$1:$M$1,0))</f>
        <v>No</v>
      </c>
      <c r="K3673">
        <v>25</v>
      </c>
      <c r="L3673" t="str">
        <f>VLOOKUP($K3673,Neighborhoods!$A:$C,2,0)</f>
        <v>Queens</v>
      </c>
      <c r="M3673" t="str">
        <f>VLOOKUP($K3673,Neighborhoods!$A:$C,3,0)</f>
        <v>Ridgewood</v>
      </c>
      <c r="N3673" t="str">
        <f>INDEX(Neighborhoods!$A:$C, MATCH(Places!$K3673,Neighborhoods!$A:$A,0), MATCH(Places!N$1,Neighborhoods!$A$1:$C$1,0))</f>
        <v>Queens</v>
      </c>
      <c r="O3673" t="str">
        <f>INDEX(Neighborhoods!$A:$C, MATCH(Places!$K3673,Neighborhoods!$A:$A,0), MATCH(Places!O$1,Neighborhoods!$A$1:$C$1,0))</f>
        <v>Ridgewood</v>
      </c>
      <c r="P3673" t="s">
        <v>1</v>
      </c>
      <c r="Q3673" t="str">
        <f t="shared" si="228"/>
        <v>Yes</v>
      </c>
      <c r="R3673">
        <v>2</v>
      </c>
      <c r="S3673" t="str">
        <f t="shared" si="229"/>
        <v>Small</v>
      </c>
      <c r="T3673" s="50">
        <v>80</v>
      </c>
      <c r="U3673" s="70">
        <f t="shared" si="230"/>
        <v>0.03</v>
      </c>
      <c r="V3673" s="52">
        <v>4.3899999999999997</v>
      </c>
      <c r="W3673" s="52" t="str" cm="1">
        <f t="array" ref="W3673">_xlfn.SWITCH(ROUND(V3673,0),5,"Excellent",4,"Good",3,"Ok","Bad")</f>
        <v>Good</v>
      </c>
      <c r="X3673">
        <v>18</v>
      </c>
      <c r="Y3673" t="str">
        <f t="shared" si="231"/>
        <v>No</v>
      </c>
      <c r="Z3673" s="68">
        <v>43261</v>
      </c>
      <c r="AA3673" s="68">
        <v>43809</v>
      </c>
      <c r="AB3673">
        <v>90</v>
      </c>
      <c r="AC3673" t="s">
        <v>15615</v>
      </c>
    </row>
    <row r="3674" spans="1:29" x14ac:dyDescent="0.3">
      <c r="A3674" t="s">
        <v>2649</v>
      </c>
      <c r="B3674">
        <v>3518</v>
      </c>
      <c r="C3674" t="str">
        <f>VLOOKUP($B3674,Hosts!$A:$M,10,0)</f>
        <v>Within an hour</v>
      </c>
      <c r="D3674" s="70">
        <f>VLOOKUP($B3674,Hosts!$A:$M,11,0)</f>
        <v>1</v>
      </c>
      <c r="E3674" s="70">
        <f>VLOOKUP($B3674,Hosts!$A:$M,12,0)</f>
        <v>0.89</v>
      </c>
      <c r="F3674" t="str">
        <f>VLOOKUP($B3674,Hosts!$A:$M,13,0)</f>
        <v>No</v>
      </c>
      <c r="G3674" t="str">
        <f>INDEX(Hosts!$A:$M, MATCH(Places!$B3674,Hosts!$A:$A,0), MATCH(Places!G$1,Hosts!$A$1:$M$1,0))</f>
        <v>Within an hour</v>
      </c>
      <c r="H3674" s="70">
        <f>INDEX(Hosts!$A:$M, MATCH(Places!$B3674,Hosts!$A:$A,0), MATCH(Places!H$1,Hosts!$A$1:$M$1,0))</f>
        <v>1</v>
      </c>
      <c r="I3674" s="70">
        <f>INDEX(Hosts!$A:$M, MATCH(Places!$B3674,Hosts!$A:$A,0), MATCH(Places!I$1,Hosts!$A$1:$M$1,0))</f>
        <v>0.89</v>
      </c>
      <c r="J3674" t="str">
        <f>INDEX(Hosts!$A:$M, MATCH(Places!$B3674,Hosts!$A:$A,0), MATCH(Places!J$1,Hosts!$A$1:$M$1,0))</f>
        <v>No</v>
      </c>
      <c r="K3674">
        <v>12</v>
      </c>
      <c r="L3674" t="str">
        <f>VLOOKUP($K3674,Neighborhoods!$A:$C,2,0)</f>
        <v>Brooklyn</v>
      </c>
      <c r="M3674" t="str">
        <f>VLOOKUP($K3674,Neighborhoods!$A:$C,3,0)</f>
        <v>Williamsburg</v>
      </c>
      <c r="N3674" t="str">
        <f>INDEX(Neighborhoods!$A:$C, MATCH(Places!$K3674,Neighborhoods!$A:$A,0), MATCH(Places!N$1,Neighborhoods!$A$1:$C$1,0))</f>
        <v>Brooklyn</v>
      </c>
      <c r="O3674" t="str">
        <f>INDEX(Neighborhoods!$A:$C, MATCH(Places!$K3674,Neighborhoods!$A:$A,0), MATCH(Places!O$1,Neighborhoods!$A$1:$C$1,0))</f>
        <v>Williamsburg</v>
      </c>
      <c r="P3674" t="s">
        <v>11822</v>
      </c>
      <c r="Q3674" t="str">
        <f t="shared" si="228"/>
        <v>No</v>
      </c>
      <c r="R3674">
        <v>4</v>
      </c>
      <c r="S3674" t="str">
        <f t="shared" si="229"/>
        <v>Medium</v>
      </c>
      <c r="T3674" s="50">
        <v>142.86000000000001</v>
      </c>
      <c r="U3674" s="70">
        <f t="shared" si="230"/>
        <v>0.03</v>
      </c>
      <c r="V3674" s="52">
        <v>4.8</v>
      </c>
      <c r="W3674" s="52" t="str" cm="1">
        <f t="array" ref="W3674">_xlfn.SWITCH(ROUND(V3674,0),5,"Excellent",4,"Good",3,"Ok","Bad")</f>
        <v>Excellent</v>
      </c>
      <c r="X3674">
        <v>79</v>
      </c>
      <c r="Y3674" t="str">
        <f t="shared" si="231"/>
        <v>No</v>
      </c>
      <c r="Z3674" s="68">
        <v>43274</v>
      </c>
      <c r="AA3674" s="68">
        <v>44045</v>
      </c>
      <c r="AB3674">
        <v>72</v>
      </c>
      <c r="AC3674" t="s">
        <v>15615</v>
      </c>
    </row>
    <row r="3675" spans="1:29" x14ac:dyDescent="0.3">
      <c r="A3675" t="s">
        <v>2650</v>
      </c>
      <c r="B3675">
        <v>3555</v>
      </c>
      <c r="C3675" t="str">
        <f>VLOOKUP($B3675,Hosts!$A:$M,10,0)</f>
        <v>Within a few hours</v>
      </c>
      <c r="D3675" s="70">
        <f>VLOOKUP($B3675,Hosts!$A:$M,11,0)</f>
        <v>0.9</v>
      </c>
      <c r="E3675" s="70">
        <f>VLOOKUP($B3675,Hosts!$A:$M,12,0)</f>
        <v>1</v>
      </c>
      <c r="F3675" t="str">
        <f>VLOOKUP($B3675,Hosts!$A:$M,13,0)</f>
        <v>Yes</v>
      </c>
      <c r="G3675" t="str">
        <f>INDEX(Hosts!$A:$M, MATCH(Places!$B3675,Hosts!$A:$A,0), MATCH(Places!G$1,Hosts!$A$1:$M$1,0))</f>
        <v>Within a few hours</v>
      </c>
      <c r="H3675" s="70">
        <f>INDEX(Hosts!$A:$M, MATCH(Places!$B3675,Hosts!$A:$A,0), MATCH(Places!H$1,Hosts!$A$1:$M$1,0))</f>
        <v>0.9</v>
      </c>
      <c r="I3675" s="70">
        <f>INDEX(Hosts!$A:$M, MATCH(Places!$B3675,Hosts!$A:$A,0), MATCH(Places!I$1,Hosts!$A$1:$M$1,0))</f>
        <v>1</v>
      </c>
      <c r="J3675" t="str">
        <f>INDEX(Hosts!$A:$M, MATCH(Places!$B3675,Hosts!$A:$A,0), MATCH(Places!J$1,Hosts!$A$1:$M$1,0))</f>
        <v>Yes</v>
      </c>
      <c r="K3675">
        <v>12</v>
      </c>
      <c r="L3675" t="str">
        <f>VLOOKUP($K3675,Neighborhoods!$A:$C,2,0)</f>
        <v>Brooklyn</v>
      </c>
      <c r="M3675" t="str">
        <f>VLOOKUP($K3675,Neighborhoods!$A:$C,3,0)</f>
        <v>Williamsburg</v>
      </c>
      <c r="N3675" t="str">
        <f>INDEX(Neighborhoods!$A:$C, MATCH(Places!$K3675,Neighborhoods!$A:$A,0), MATCH(Places!N$1,Neighborhoods!$A$1:$C$1,0))</f>
        <v>Brooklyn</v>
      </c>
      <c r="O3675" t="str">
        <f>INDEX(Neighborhoods!$A:$C, MATCH(Places!$K3675,Neighborhoods!$A:$A,0), MATCH(Places!O$1,Neighborhoods!$A$1:$C$1,0))</f>
        <v>Williamsburg</v>
      </c>
      <c r="P3675" t="s">
        <v>11822</v>
      </c>
      <c r="Q3675" t="str">
        <f t="shared" si="228"/>
        <v>No</v>
      </c>
      <c r="R3675">
        <v>8</v>
      </c>
      <c r="S3675" t="str">
        <f t="shared" si="229"/>
        <v>Large</v>
      </c>
      <c r="T3675" s="50">
        <v>550</v>
      </c>
      <c r="U3675" s="70">
        <f t="shared" si="230"/>
        <v>0.05</v>
      </c>
      <c r="V3675" s="52">
        <v>4.97</v>
      </c>
      <c r="W3675" s="52" t="str" cm="1">
        <f t="array" ref="W3675">_xlfn.SWITCH(ROUND(V3675,0),5,"Excellent",4,"Good",3,"Ok","Bad")</f>
        <v>Excellent</v>
      </c>
      <c r="X3675">
        <v>39</v>
      </c>
      <c r="Y3675" t="str">
        <f t="shared" si="231"/>
        <v>No</v>
      </c>
      <c r="Z3675" s="68">
        <v>43275</v>
      </c>
      <c r="AA3675" s="68">
        <v>44037</v>
      </c>
      <c r="AB3675">
        <v>99</v>
      </c>
      <c r="AC3675" t="s">
        <v>15616</v>
      </c>
    </row>
    <row r="3676" spans="1:29" x14ac:dyDescent="0.3">
      <c r="A3676" t="s">
        <v>13387</v>
      </c>
      <c r="B3676">
        <v>3544</v>
      </c>
      <c r="C3676" t="str">
        <f>VLOOKUP($B3676,Hosts!$A:$M,10,0)</f>
        <v>Within an hour</v>
      </c>
      <c r="D3676" s="70">
        <f>VLOOKUP($B3676,Hosts!$A:$M,11,0)</f>
        <v>0.9</v>
      </c>
      <c r="E3676" s="70">
        <f>VLOOKUP($B3676,Hosts!$A:$M,12,0)</f>
        <v>0.99</v>
      </c>
      <c r="F3676" t="str">
        <f>VLOOKUP($B3676,Hosts!$A:$M,13,0)</f>
        <v>No</v>
      </c>
      <c r="G3676" t="str">
        <f>INDEX(Hosts!$A:$M, MATCH(Places!$B3676,Hosts!$A:$A,0), MATCH(Places!G$1,Hosts!$A$1:$M$1,0))</f>
        <v>Within an hour</v>
      </c>
      <c r="H3676" s="70">
        <f>INDEX(Hosts!$A:$M, MATCH(Places!$B3676,Hosts!$A:$A,0), MATCH(Places!H$1,Hosts!$A$1:$M$1,0))</f>
        <v>0.9</v>
      </c>
      <c r="I3676" s="70">
        <f>INDEX(Hosts!$A:$M, MATCH(Places!$B3676,Hosts!$A:$A,0), MATCH(Places!I$1,Hosts!$A$1:$M$1,0))</f>
        <v>0.99</v>
      </c>
      <c r="J3676" t="str">
        <f>INDEX(Hosts!$A:$M, MATCH(Places!$B3676,Hosts!$A:$A,0), MATCH(Places!J$1,Hosts!$A$1:$M$1,0))</f>
        <v>No</v>
      </c>
      <c r="K3676">
        <v>17</v>
      </c>
      <c r="L3676" t="str">
        <f>VLOOKUP($K3676,Neighborhoods!$A:$C,2,0)</f>
        <v>Manhattan</v>
      </c>
      <c r="M3676" t="str">
        <f>VLOOKUP($K3676,Neighborhoods!$A:$C,3,0)</f>
        <v>Hell's Kitchen</v>
      </c>
      <c r="N3676" t="str">
        <f>INDEX(Neighborhoods!$A:$C, MATCH(Places!$K3676,Neighborhoods!$A:$A,0), MATCH(Places!N$1,Neighborhoods!$A$1:$C$1,0))</f>
        <v>Manhattan</v>
      </c>
      <c r="O3676" t="str">
        <f>INDEX(Neighborhoods!$A:$C, MATCH(Places!$K3676,Neighborhoods!$A:$A,0), MATCH(Places!O$1,Neighborhoods!$A$1:$C$1,0))</f>
        <v>Hell's Kitchen</v>
      </c>
      <c r="P3676" t="s">
        <v>1</v>
      </c>
      <c r="Q3676" t="str">
        <f t="shared" si="228"/>
        <v>Yes</v>
      </c>
      <c r="R3676">
        <v>2</v>
      </c>
      <c r="S3676" t="str">
        <f t="shared" si="229"/>
        <v>Small</v>
      </c>
      <c r="T3676" s="50">
        <v>150</v>
      </c>
      <c r="U3676" s="70">
        <f t="shared" si="230"/>
        <v>0.03</v>
      </c>
      <c r="V3676" s="52">
        <v>4.33</v>
      </c>
      <c r="W3676" s="52" t="str" cm="1">
        <f t="array" ref="W3676">_xlfn.SWITCH(ROUND(V3676,0),5,"Excellent",4,"Good",3,"Ok","Bad")</f>
        <v>Good</v>
      </c>
      <c r="X3676">
        <v>9</v>
      </c>
      <c r="Y3676" t="str">
        <f t="shared" si="231"/>
        <v>No</v>
      </c>
      <c r="Z3676" s="68">
        <v>43484</v>
      </c>
      <c r="AA3676" s="68">
        <v>43824</v>
      </c>
      <c r="AB3676">
        <v>365</v>
      </c>
      <c r="AC3676" t="s">
        <v>15616</v>
      </c>
    </row>
    <row r="3677" spans="1:29" x14ac:dyDescent="0.3">
      <c r="A3677" t="s">
        <v>2651</v>
      </c>
      <c r="B3677">
        <v>138</v>
      </c>
      <c r="C3677" t="str">
        <f>VLOOKUP($B3677,Hosts!$A:$M,10,0)</f>
        <v>Within an hour</v>
      </c>
      <c r="D3677" s="70">
        <f>VLOOKUP($B3677,Hosts!$A:$M,11,0)</f>
        <v>1</v>
      </c>
      <c r="E3677" s="70">
        <f>VLOOKUP($B3677,Hosts!$A:$M,12,0)</f>
        <v>1</v>
      </c>
      <c r="F3677" t="str">
        <f>VLOOKUP($B3677,Hosts!$A:$M,13,0)</f>
        <v>Yes</v>
      </c>
      <c r="G3677" t="str">
        <f>INDEX(Hosts!$A:$M, MATCH(Places!$B3677,Hosts!$A:$A,0), MATCH(Places!G$1,Hosts!$A$1:$M$1,0))</f>
        <v>Within an hour</v>
      </c>
      <c r="H3677" s="70">
        <f>INDEX(Hosts!$A:$M, MATCH(Places!$B3677,Hosts!$A:$A,0), MATCH(Places!H$1,Hosts!$A$1:$M$1,0))</f>
        <v>1</v>
      </c>
      <c r="I3677" s="70">
        <f>INDEX(Hosts!$A:$M, MATCH(Places!$B3677,Hosts!$A:$A,0), MATCH(Places!I$1,Hosts!$A$1:$M$1,0))</f>
        <v>1</v>
      </c>
      <c r="J3677" t="str">
        <f>INDEX(Hosts!$A:$M, MATCH(Places!$B3677,Hosts!$A:$A,0), MATCH(Places!J$1,Hosts!$A$1:$M$1,0))</f>
        <v>Yes</v>
      </c>
      <c r="K3677">
        <v>12</v>
      </c>
      <c r="L3677" t="str">
        <f>VLOOKUP($K3677,Neighborhoods!$A:$C,2,0)</f>
        <v>Brooklyn</v>
      </c>
      <c r="M3677" t="str">
        <f>VLOOKUP($K3677,Neighborhoods!$A:$C,3,0)</f>
        <v>Williamsburg</v>
      </c>
      <c r="N3677" t="str">
        <f>INDEX(Neighborhoods!$A:$C, MATCH(Places!$K3677,Neighborhoods!$A:$A,0), MATCH(Places!N$1,Neighborhoods!$A$1:$C$1,0))</f>
        <v>Brooklyn</v>
      </c>
      <c r="O3677" t="str">
        <f>INDEX(Neighborhoods!$A:$C, MATCH(Places!$K3677,Neighborhoods!$A:$A,0), MATCH(Places!O$1,Neighborhoods!$A$1:$C$1,0))</f>
        <v>Williamsburg</v>
      </c>
      <c r="P3677" t="s">
        <v>11822</v>
      </c>
      <c r="Q3677" t="str">
        <f t="shared" si="228"/>
        <v>No</v>
      </c>
      <c r="R3677">
        <v>2</v>
      </c>
      <c r="S3677" t="str">
        <f t="shared" si="229"/>
        <v>Small</v>
      </c>
      <c r="T3677" s="50">
        <v>150</v>
      </c>
      <c r="U3677" s="70">
        <f t="shared" si="230"/>
        <v>0.03</v>
      </c>
      <c r="V3677" s="52">
        <v>5</v>
      </c>
      <c r="W3677" s="52" t="str" cm="1">
        <f t="array" ref="W3677">_xlfn.SWITCH(ROUND(V3677,0),5,"Excellent",4,"Good",3,"Ok","Bad")</f>
        <v>Excellent</v>
      </c>
      <c r="X3677">
        <v>20</v>
      </c>
      <c r="Y3677" t="str">
        <f t="shared" si="231"/>
        <v>No</v>
      </c>
      <c r="Z3677" s="68">
        <v>43298</v>
      </c>
      <c r="AA3677" s="68">
        <v>43976</v>
      </c>
      <c r="AB3677">
        <v>23</v>
      </c>
      <c r="AC3677" t="s">
        <v>15615</v>
      </c>
    </row>
    <row r="3678" spans="1:29" x14ac:dyDescent="0.3">
      <c r="A3678" t="s">
        <v>2652</v>
      </c>
      <c r="B3678">
        <v>3346</v>
      </c>
      <c r="C3678" t="str">
        <f>VLOOKUP($B3678,Hosts!$A:$M,10,0)</f>
        <v>Within an hour</v>
      </c>
      <c r="D3678" s="70">
        <f>VLOOKUP($B3678,Hosts!$A:$M,11,0)</f>
        <v>1</v>
      </c>
      <c r="E3678" s="70">
        <f>VLOOKUP($B3678,Hosts!$A:$M,12,0)</f>
        <v>1</v>
      </c>
      <c r="F3678" t="str">
        <f>VLOOKUP($B3678,Hosts!$A:$M,13,0)</f>
        <v>Yes</v>
      </c>
      <c r="G3678" t="str">
        <f>INDEX(Hosts!$A:$M, MATCH(Places!$B3678,Hosts!$A:$A,0), MATCH(Places!G$1,Hosts!$A$1:$M$1,0))</f>
        <v>Within an hour</v>
      </c>
      <c r="H3678" s="70">
        <f>INDEX(Hosts!$A:$M, MATCH(Places!$B3678,Hosts!$A:$A,0), MATCH(Places!H$1,Hosts!$A$1:$M$1,0))</f>
        <v>1</v>
      </c>
      <c r="I3678" s="70">
        <f>INDEX(Hosts!$A:$M, MATCH(Places!$B3678,Hosts!$A:$A,0), MATCH(Places!I$1,Hosts!$A$1:$M$1,0))</f>
        <v>1</v>
      </c>
      <c r="J3678" t="str">
        <f>INDEX(Hosts!$A:$M, MATCH(Places!$B3678,Hosts!$A:$A,0), MATCH(Places!J$1,Hosts!$A$1:$M$1,0))</f>
        <v>Yes</v>
      </c>
      <c r="K3678">
        <v>10</v>
      </c>
      <c r="L3678" t="str">
        <f>VLOOKUP($K3678,Neighborhoods!$A:$C,2,0)</f>
        <v>Brooklyn</v>
      </c>
      <c r="M3678" t="str">
        <f>VLOOKUP($K3678,Neighborhoods!$A:$C,3,0)</f>
        <v>East Flatbush</v>
      </c>
      <c r="N3678" t="str">
        <f>INDEX(Neighborhoods!$A:$C, MATCH(Places!$K3678,Neighborhoods!$A:$A,0), MATCH(Places!N$1,Neighborhoods!$A$1:$C$1,0))</f>
        <v>Brooklyn</v>
      </c>
      <c r="O3678" t="str">
        <f>INDEX(Neighborhoods!$A:$C, MATCH(Places!$K3678,Neighborhoods!$A:$A,0), MATCH(Places!O$1,Neighborhoods!$A$1:$C$1,0))</f>
        <v>East Flatbush</v>
      </c>
      <c r="P3678" t="s">
        <v>1</v>
      </c>
      <c r="Q3678" t="str">
        <f t="shared" si="228"/>
        <v>Yes</v>
      </c>
      <c r="R3678">
        <v>2</v>
      </c>
      <c r="S3678" t="str">
        <f t="shared" si="229"/>
        <v>Small</v>
      </c>
      <c r="T3678" s="50">
        <v>55</v>
      </c>
      <c r="U3678" s="70">
        <f t="shared" si="230"/>
        <v>0.03</v>
      </c>
      <c r="V3678" s="52">
        <v>4.83</v>
      </c>
      <c r="W3678" s="52" t="str" cm="1">
        <f t="array" ref="W3678">_xlfn.SWITCH(ROUND(V3678,0),5,"Excellent",4,"Good",3,"Ok","Bad")</f>
        <v>Excellent</v>
      </c>
      <c r="X3678">
        <v>52</v>
      </c>
      <c r="Y3678" t="str">
        <f t="shared" si="231"/>
        <v>No</v>
      </c>
      <c r="Z3678" s="68">
        <v>43277</v>
      </c>
      <c r="AA3678" s="68">
        <v>44047</v>
      </c>
      <c r="AB3678">
        <v>350</v>
      </c>
      <c r="AC3678" t="s">
        <v>15615</v>
      </c>
    </row>
    <row r="3679" spans="1:29" x14ac:dyDescent="0.3">
      <c r="A3679" t="s">
        <v>15393</v>
      </c>
      <c r="B3679">
        <v>3544</v>
      </c>
      <c r="C3679" t="str">
        <f>VLOOKUP($B3679,Hosts!$A:$M,10,0)</f>
        <v>Within an hour</v>
      </c>
      <c r="D3679" s="70">
        <f>VLOOKUP($B3679,Hosts!$A:$M,11,0)</f>
        <v>0.9</v>
      </c>
      <c r="E3679" s="70">
        <f>VLOOKUP($B3679,Hosts!$A:$M,12,0)</f>
        <v>0.99</v>
      </c>
      <c r="F3679" t="str">
        <f>VLOOKUP($B3679,Hosts!$A:$M,13,0)</f>
        <v>No</v>
      </c>
      <c r="G3679" t="str">
        <f>INDEX(Hosts!$A:$M, MATCH(Places!$B3679,Hosts!$A:$A,0), MATCH(Places!G$1,Hosts!$A$1:$M$1,0))</f>
        <v>Within an hour</v>
      </c>
      <c r="H3679" s="70">
        <f>INDEX(Hosts!$A:$M, MATCH(Places!$B3679,Hosts!$A:$A,0), MATCH(Places!H$1,Hosts!$A$1:$M$1,0))</f>
        <v>0.9</v>
      </c>
      <c r="I3679" s="70">
        <f>INDEX(Hosts!$A:$M, MATCH(Places!$B3679,Hosts!$A:$A,0), MATCH(Places!I$1,Hosts!$A$1:$M$1,0))</f>
        <v>0.99</v>
      </c>
      <c r="J3679" t="str">
        <f>INDEX(Hosts!$A:$M, MATCH(Places!$B3679,Hosts!$A:$A,0), MATCH(Places!J$1,Hosts!$A$1:$M$1,0))</f>
        <v>No</v>
      </c>
      <c r="K3679">
        <v>17</v>
      </c>
      <c r="L3679" t="str">
        <f>VLOOKUP($K3679,Neighborhoods!$A:$C,2,0)</f>
        <v>Manhattan</v>
      </c>
      <c r="M3679" t="str">
        <f>VLOOKUP($K3679,Neighborhoods!$A:$C,3,0)</f>
        <v>Hell's Kitchen</v>
      </c>
      <c r="N3679" t="str">
        <f>INDEX(Neighborhoods!$A:$C, MATCH(Places!$K3679,Neighborhoods!$A:$A,0), MATCH(Places!N$1,Neighborhoods!$A$1:$C$1,0))</f>
        <v>Manhattan</v>
      </c>
      <c r="O3679" t="str">
        <f>INDEX(Neighborhoods!$A:$C, MATCH(Places!$K3679,Neighborhoods!$A:$A,0), MATCH(Places!O$1,Neighborhoods!$A$1:$C$1,0))</f>
        <v>Hell's Kitchen</v>
      </c>
      <c r="P3679" t="s">
        <v>1</v>
      </c>
      <c r="Q3679" t="str">
        <f t="shared" si="228"/>
        <v>Yes</v>
      </c>
      <c r="R3679">
        <v>2</v>
      </c>
      <c r="S3679" t="str">
        <f t="shared" si="229"/>
        <v>Small</v>
      </c>
      <c r="T3679" s="50">
        <v>150</v>
      </c>
      <c r="U3679" s="70">
        <f t="shared" si="230"/>
        <v>0.03</v>
      </c>
      <c r="V3679" s="52">
        <v>3.82</v>
      </c>
      <c r="W3679" s="52" t="str" cm="1">
        <f t="array" ref="W3679">_xlfn.SWITCH(ROUND(V3679,0),5,"Excellent",4,"Good",3,"Ok","Bad")</f>
        <v>Good</v>
      </c>
      <c r="X3679">
        <v>11</v>
      </c>
      <c r="Y3679" t="str">
        <f t="shared" si="231"/>
        <v>No</v>
      </c>
      <c r="Z3679" s="68">
        <v>43329</v>
      </c>
      <c r="AA3679" s="68">
        <v>43752</v>
      </c>
      <c r="AB3679">
        <v>365</v>
      </c>
      <c r="AC3679" t="s">
        <v>15616</v>
      </c>
    </row>
    <row r="3680" spans="1:29" x14ac:dyDescent="0.3">
      <c r="A3680" t="s">
        <v>15128</v>
      </c>
      <c r="B3680">
        <v>3544</v>
      </c>
      <c r="C3680" t="str">
        <f>VLOOKUP($B3680,Hosts!$A:$M,10,0)</f>
        <v>Within an hour</v>
      </c>
      <c r="D3680" s="70">
        <f>VLOOKUP($B3680,Hosts!$A:$M,11,0)</f>
        <v>0.9</v>
      </c>
      <c r="E3680" s="70">
        <f>VLOOKUP($B3680,Hosts!$A:$M,12,0)</f>
        <v>0.99</v>
      </c>
      <c r="F3680" t="str">
        <f>VLOOKUP($B3680,Hosts!$A:$M,13,0)</f>
        <v>No</v>
      </c>
      <c r="G3680" t="str">
        <f>INDEX(Hosts!$A:$M, MATCH(Places!$B3680,Hosts!$A:$A,0), MATCH(Places!G$1,Hosts!$A$1:$M$1,0))</f>
        <v>Within an hour</v>
      </c>
      <c r="H3680" s="70">
        <f>INDEX(Hosts!$A:$M, MATCH(Places!$B3680,Hosts!$A:$A,0), MATCH(Places!H$1,Hosts!$A$1:$M$1,0))</f>
        <v>0.9</v>
      </c>
      <c r="I3680" s="70">
        <f>INDEX(Hosts!$A:$M, MATCH(Places!$B3680,Hosts!$A:$A,0), MATCH(Places!I$1,Hosts!$A$1:$M$1,0))</f>
        <v>0.99</v>
      </c>
      <c r="J3680" t="str">
        <f>INDEX(Hosts!$A:$M, MATCH(Places!$B3680,Hosts!$A:$A,0), MATCH(Places!J$1,Hosts!$A$1:$M$1,0))</f>
        <v>No</v>
      </c>
      <c r="K3680">
        <v>17</v>
      </c>
      <c r="L3680" t="str">
        <f>VLOOKUP($K3680,Neighborhoods!$A:$C,2,0)</f>
        <v>Manhattan</v>
      </c>
      <c r="M3680" t="str">
        <f>VLOOKUP($K3680,Neighborhoods!$A:$C,3,0)</f>
        <v>Hell's Kitchen</v>
      </c>
      <c r="N3680" t="str">
        <f>INDEX(Neighborhoods!$A:$C, MATCH(Places!$K3680,Neighborhoods!$A:$A,0), MATCH(Places!N$1,Neighborhoods!$A$1:$C$1,0))</f>
        <v>Manhattan</v>
      </c>
      <c r="O3680" t="str">
        <f>INDEX(Neighborhoods!$A:$C, MATCH(Places!$K3680,Neighborhoods!$A:$A,0), MATCH(Places!O$1,Neighborhoods!$A$1:$C$1,0))</f>
        <v>Hell's Kitchen</v>
      </c>
      <c r="P3680" t="s">
        <v>1</v>
      </c>
      <c r="Q3680" t="str">
        <f t="shared" si="228"/>
        <v>Yes</v>
      </c>
      <c r="R3680">
        <v>2</v>
      </c>
      <c r="S3680" t="str">
        <f t="shared" si="229"/>
        <v>Small</v>
      </c>
      <c r="T3680" s="50">
        <v>150</v>
      </c>
      <c r="U3680" s="70">
        <f t="shared" si="230"/>
        <v>0.03</v>
      </c>
      <c r="V3680" s="52">
        <v>3.9</v>
      </c>
      <c r="W3680" s="52" t="str" cm="1">
        <f t="array" ref="W3680">_xlfn.SWITCH(ROUND(V3680,0),5,"Excellent",4,"Good",3,"Ok","Bad")</f>
        <v>Good</v>
      </c>
      <c r="X3680">
        <v>10</v>
      </c>
      <c r="Y3680" t="str">
        <f t="shared" si="231"/>
        <v>No</v>
      </c>
      <c r="Z3680" s="68">
        <v>43278</v>
      </c>
      <c r="AA3680" s="68">
        <v>43772</v>
      </c>
      <c r="AB3680">
        <v>365</v>
      </c>
      <c r="AC3680" t="s">
        <v>15616</v>
      </c>
    </row>
    <row r="3681" spans="1:29" x14ac:dyDescent="0.3">
      <c r="A3681" t="s">
        <v>2653</v>
      </c>
      <c r="B3681">
        <v>3557</v>
      </c>
      <c r="C3681" t="str">
        <f>VLOOKUP($B3681,Hosts!$A:$M,10,0)</f>
        <v>Within an hour</v>
      </c>
      <c r="D3681" s="70">
        <f>VLOOKUP($B3681,Hosts!$A:$M,11,0)</f>
        <v>1</v>
      </c>
      <c r="E3681" s="70">
        <f>VLOOKUP($B3681,Hosts!$A:$M,12,0)</f>
        <v>1</v>
      </c>
      <c r="F3681" t="str">
        <f>VLOOKUP($B3681,Hosts!$A:$M,13,0)</f>
        <v>No</v>
      </c>
      <c r="G3681" t="str">
        <f>INDEX(Hosts!$A:$M, MATCH(Places!$B3681,Hosts!$A:$A,0), MATCH(Places!G$1,Hosts!$A$1:$M$1,0))</f>
        <v>Within an hour</v>
      </c>
      <c r="H3681" s="70">
        <f>INDEX(Hosts!$A:$M, MATCH(Places!$B3681,Hosts!$A:$A,0), MATCH(Places!H$1,Hosts!$A$1:$M$1,0))</f>
        <v>1</v>
      </c>
      <c r="I3681" s="70">
        <f>INDEX(Hosts!$A:$M, MATCH(Places!$B3681,Hosts!$A:$A,0), MATCH(Places!I$1,Hosts!$A$1:$M$1,0))</f>
        <v>1</v>
      </c>
      <c r="J3681" t="str">
        <f>INDEX(Hosts!$A:$M, MATCH(Places!$B3681,Hosts!$A:$A,0), MATCH(Places!J$1,Hosts!$A$1:$M$1,0))</f>
        <v>No</v>
      </c>
      <c r="K3681">
        <v>20</v>
      </c>
      <c r="L3681" t="str">
        <f>VLOOKUP($K3681,Neighborhoods!$A:$C,2,0)</f>
        <v>Manhattan</v>
      </c>
      <c r="M3681" t="str">
        <f>VLOOKUP($K3681,Neighborhoods!$A:$C,3,0)</f>
        <v>Upper West Side</v>
      </c>
      <c r="N3681" t="str">
        <f>INDEX(Neighborhoods!$A:$C, MATCH(Places!$K3681,Neighborhoods!$A:$A,0), MATCH(Places!N$1,Neighborhoods!$A$1:$C$1,0))</f>
        <v>Manhattan</v>
      </c>
      <c r="O3681" t="str">
        <f>INDEX(Neighborhoods!$A:$C, MATCH(Places!$K3681,Neighborhoods!$A:$A,0), MATCH(Places!O$1,Neighborhoods!$A$1:$C$1,0))</f>
        <v>Upper West Side</v>
      </c>
      <c r="P3681" t="s">
        <v>1</v>
      </c>
      <c r="Q3681" t="str">
        <f t="shared" si="228"/>
        <v>Yes</v>
      </c>
      <c r="R3681">
        <v>2</v>
      </c>
      <c r="S3681" t="str">
        <f t="shared" si="229"/>
        <v>Small</v>
      </c>
      <c r="T3681" s="50">
        <v>90</v>
      </c>
      <c r="U3681" s="70">
        <f t="shared" si="230"/>
        <v>0.03</v>
      </c>
      <c r="V3681" s="52">
        <v>4.54</v>
      </c>
      <c r="W3681" s="52" t="str" cm="1">
        <f t="array" ref="W3681">_xlfn.SWITCH(ROUND(V3681,0),5,"Excellent",4,"Good",3,"Ok","Bad")</f>
        <v>Excellent</v>
      </c>
      <c r="X3681">
        <v>90</v>
      </c>
      <c r="Y3681" t="str">
        <f t="shared" si="231"/>
        <v>No</v>
      </c>
      <c r="Z3681" s="68">
        <v>43290</v>
      </c>
      <c r="AA3681" s="68">
        <v>44031</v>
      </c>
      <c r="AB3681">
        <v>0</v>
      </c>
      <c r="AC3681" t="s">
        <v>15616</v>
      </c>
    </row>
    <row r="3682" spans="1:29" x14ac:dyDescent="0.3">
      <c r="A3682" t="s">
        <v>2654</v>
      </c>
      <c r="B3682">
        <v>1355</v>
      </c>
      <c r="C3682" t="str">
        <f>VLOOKUP($B3682,Hosts!$A:$M,10,0)</f>
        <v>Within a few hours</v>
      </c>
      <c r="D3682" s="70">
        <f>VLOOKUP($B3682,Hosts!$A:$M,11,0)</f>
        <v>1</v>
      </c>
      <c r="E3682" s="70">
        <f>VLOOKUP($B3682,Hosts!$A:$M,12,0)</f>
        <v>0.83</v>
      </c>
      <c r="F3682" t="str">
        <f>VLOOKUP($B3682,Hosts!$A:$M,13,0)</f>
        <v>Yes</v>
      </c>
      <c r="G3682" t="str">
        <f>INDEX(Hosts!$A:$M, MATCH(Places!$B3682,Hosts!$A:$A,0), MATCH(Places!G$1,Hosts!$A$1:$M$1,0))</f>
        <v>Within a few hours</v>
      </c>
      <c r="H3682" s="70">
        <f>INDEX(Hosts!$A:$M, MATCH(Places!$B3682,Hosts!$A:$A,0), MATCH(Places!H$1,Hosts!$A$1:$M$1,0))</f>
        <v>1</v>
      </c>
      <c r="I3682" s="70">
        <f>INDEX(Hosts!$A:$M, MATCH(Places!$B3682,Hosts!$A:$A,0), MATCH(Places!I$1,Hosts!$A$1:$M$1,0))</f>
        <v>0.83</v>
      </c>
      <c r="J3682" t="str">
        <f>INDEX(Hosts!$A:$M, MATCH(Places!$B3682,Hosts!$A:$A,0), MATCH(Places!J$1,Hosts!$A$1:$M$1,0))</f>
        <v>Yes</v>
      </c>
      <c r="K3682">
        <v>12</v>
      </c>
      <c r="L3682" t="str">
        <f>VLOOKUP($K3682,Neighborhoods!$A:$C,2,0)</f>
        <v>Brooklyn</v>
      </c>
      <c r="M3682" t="str">
        <f>VLOOKUP($K3682,Neighborhoods!$A:$C,3,0)</f>
        <v>Williamsburg</v>
      </c>
      <c r="N3682" t="str">
        <f>INDEX(Neighborhoods!$A:$C, MATCH(Places!$K3682,Neighborhoods!$A:$A,0), MATCH(Places!N$1,Neighborhoods!$A$1:$C$1,0))</f>
        <v>Brooklyn</v>
      </c>
      <c r="O3682" t="str">
        <f>INDEX(Neighborhoods!$A:$C, MATCH(Places!$K3682,Neighborhoods!$A:$A,0), MATCH(Places!O$1,Neighborhoods!$A$1:$C$1,0))</f>
        <v>Williamsburg</v>
      </c>
      <c r="P3682" t="s">
        <v>11822</v>
      </c>
      <c r="Q3682" t="str">
        <f t="shared" si="228"/>
        <v>No</v>
      </c>
      <c r="R3682">
        <v>2</v>
      </c>
      <c r="S3682" t="str">
        <f t="shared" si="229"/>
        <v>Small</v>
      </c>
      <c r="T3682" s="50">
        <v>225</v>
      </c>
      <c r="U3682" s="70">
        <f t="shared" si="230"/>
        <v>0.04</v>
      </c>
      <c r="V3682" s="52">
        <v>4.8899999999999997</v>
      </c>
      <c r="W3682" s="52" t="str" cm="1">
        <f t="array" ref="W3682">_xlfn.SWITCH(ROUND(V3682,0),5,"Excellent",4,"Good",3,"Ok","Bad")</f>
        <v>Excellent</v>
      </c>
      <c r="X3682">
        <v>19</v>
      </c>
      <c r="Y3682" t="str">
        <f t="shared" si="231"/>
        <v>No</v>
      </c>
      <c r="Z3682" s="68">
        <v>43274</v>
      </c>
      <c r="AA3682" s="68">
        <v>44053</v>
      </c>
      <c r="AB3682">
        <v>16</v>
      </c>
      <c r="AC3682" t="s">
        <v>15615</v>
      </c>
    </row>
    <row r="3683" spans="1:29" x14ac:dyDescent="0.3">
      <c r="A3683" t="s">
        <v>2655</v>
      </c>
      <c r="B3683">
        <v>3557</v>
      </c>
      <c r="C3683" t="str">
        <f>VLOOKUP($B3683,Hosts!$A:$M,10,0)</f>
        <v>Within an hour</v>
      </c>
      <c r="D3683" s="70">
        <f>VLOOKUP($B3683,Hosts!$A:$M,11,0)</f>
        <v>1</v>
      </c>
      <c r="E3683" s="70">
        <f>VLOOKUP($B3683,Hosts!$A:$M,12,0)</f>
        <v>1</v>
      </c>
      <c r="F3683" t="str">
        <f>VLOOKUP($B3683,Hosts!$A:$M,13,0)</f>
        <v>No</v>
      </c>
      <c r="G3683" t="str">
        <f>INDEX(Hosts!$A:$M, MATCH(Places!$B3683,Hosts!$A:$A,0), MATCH(Places!G$1,Hosts!$A$1:$M$1,0))</f>
        <v>Within an hour</v>
      </c>
      <c r="H3683" s="70">
        <f>INDEX(Hosts!$A:$M, MATCH(Places!$B3683,Hosts!$A:$A,0), MATCH(Places!H$1,Hosts!$A$1:$M$1,0))</f>
        <v>1</v>
      </c>
      <c r="I3683" s="70">
        <f>INDEX(Hosts!$A:$M, MATCH(Places!$B3683,Hosts!$A:$A,0), MATCH(Places!I$1,Hosts!$A$1:$M$1,0))</f>
        <v>1</v>
      </c>
      <c r="J3683" t="str">
        <f>INDEX(Hosts!$A:$M, MATCH(Places!$B3683,Hosts!$A:$A,0), MATCH(Places!J$1,Hosts!$A$1:$M$1,0))</f>
        <v>No</v>
      </c>
      <c r="K3683">
        <v>20</v>
      </c>
      <c r="L3683" t="str">
        <f>VLOOKUP($K3683,Neighborhoods!$A:$C,2,0)</f>
        <v>Manhattan</v>
      </c>
      <c r="M3683" t="str">
        <f>VLOOKUP($K3683,Neighborhoods!$A:$C,3,0)</f>
        <v>Upper West Side</v>
      </c>
      <c r="N3683" t="str">
        <f>INDEX(Neighborhoods!$A:$C, MATCH(Places!$K3683,Neighborhoods!$A:$A,0), MATCH(Places!N$1,Neighborhoods!$A$1:$C$1,0))</f>
        <v>Manhattan</v>
      </c>
      <c r="O3683" t="str">
        <f>INDEX(Neighborhoods!$A:$C, MATCH(Places!$K3683,Neighborhoods!$A:$A,0), MATCH(Places!O$1,Neighborhoods!$A$1:$C$1,0))</f>
        <v>Upper West Side</v>
      </c>
      <c r="P3683" t="s">
        <v>1</v>
      </c>
      <c r="Q3683" t="str">
        <f t="shared" si="228"/>
        <v>Yes</v>
      </c>
      <c r="R3683">
        <v>2</v>
      </c>
      <c r="S3683" t="str">
        <f t="shared" si="229"/>
        <v>Small</v>
      </c>
      <c r="T3683" s="50">
        <v>87</v>
      </c>
      <c r="U3683" s="70">
        <f t="shared" si="230"/>
        <v>0.03</v>
      </c>
      <c r="V3683" s="52">
        <v>4.46</v>
      </c>
      <c r="W3683" s="52" t="str" cm="1">
        <f t="array" ref="W3683">_xlfn.SWITCH(ROUND(V3683,0),5,"Excellent",4,"Good",3,"Ok","Bad")</f>
        <v>Good</v>
      </c>
      <c r="X3683">
        <v>93</v>
      </c>
      <c r="Y3683" t="str">
        <f t="shared" si="231"/>
        <v>No</v>
      </c>
      <c r="Z3683" s="68">
        <v>43293</v>
      </c>
      <c r="AA3683" s="68">
        <v>44003</v>
      </c>
      <c r="AB3683">
        <v>266</v>
      </c>
      <c r="AC3683" t="s">
        <v>15616</v>
      </c>
    </row>
    <row r="3684" spans="1:29" x14ac:dyDescent="0.3">
      <c r="A3684" t="s">
        <v>2656</v>
      </c>
      <c r="B3684">
        <v>3557</v>
      </c>
      <c r="C3684" t="str">
        <f>VLOOKUP($B3684,Hosts!$A:$M,10,0)</f>
        <v>Within an hour</v>
      </c>
      <c r="D3684" s="70">
        <f>VLOOKUP($B3684,Hosts!$A:$M,11,0)</f>
        <v>1</v>
      </c>
      <c r="E3684" s="70">
        <f>VLOOKUP($B3684,Hosts!$A:$M,12,0)</f>
        <v>1</v>
      </c>
      <c r="F3684" t="str">
        <f>VLOOKUP($B3684,Hosts!$A:$M,13,0)</f>
        <v>No</v>
      </c>
      <c r="G3684" t="str">
        <f>INDEX(Hosts!$A:$M, MATCH(Places!$B3684,Hosts!$A:$A,0), MATCH(Places!G$1,Hosts!$A$1:$M$1,0))</f>
        <v>Within an hour</v>
      </c>
      <c r="H3684" s="70">
        <f>INDEX(Hosts!$A:$M, MATCH(Places!$B3684,Hosts!$A:$A,0), MATCH(Places!H$1,Hosts!$A$1:$M$1,0))</f>
        <v>1</v>
      </c>
      <c r="I3684" s="70">
        <f>INDEX(Hosts!$A:$M, MATCH(Places!$B3684,Hosts!$A:$A,0), MATCH(Places!I$1,Hosts!$A$1:$M$1,0))</f>
        <v>1</v>
      </c>
      <c r="J3684" t="str">
        <f>INDEX(Hosts!$A:$M, MATCH(Places!$B3684,Hosts!$A:$A,0), MATCH(Places!J$1,Hosts!$A$1:$M$1,0))</f>
        <v>No</v>
      </c>
      <c r="K3684">
        <v>20</v>
      </c>
      <c r="L3684" t="str">
        <f>VLOOKUP($K3684,Neighborhoods!$A:$C,2,0)</f>
        <v>Manhattan</v>
      </c>
      <c r="M3684" t="str">
        <f>VLOOKUP($K3684,Neighborhoods!$A:$C,3,0)</f>
        <v>Upper West Side</v>
      </c>
      <c r="N3684" t="str">
        <f>INDEX(Neighborhoods!$A:$C, MATCH(Places!$K3684,Neighborhoods!$A:$A,0), MATCH(Places!N$1,Neighborhoods!$A$1:$C$1,0))</f>
        <v>Manhattan</v>
      </c>
      <c r="O3684" t="str">
        <f>INDEX(Neighborhoods!$A:$C, MATCH(Places!$K3684,Neighborhoods!$A:$A,0), MATCH(Places!O$1,Neighborhoods!$A$1:$C$1,0))</f>
        <v>Upper West Side</v>
      </c>
      <c r="P3684" t="s">
        <v>1</v>
      </c>
      <c r="Q3684" t="str">
        <f t="shared" si="228"/>
        <v>Yes</v>
      </c>
      <c r="R3684">
        <v>2</v>
      </c>
      <c r="S3684" t="str">
        <f t="shared" si="229"/>
        <v>Small</v>
      </c>
      <c r="T3684" s="50">
        <v>90</v>
      </c>
      <c r="U3684" s="70">
        <f t="shared" si="230"/>
        <v>0.03</v>
      </c>
      <c r="V3684" s="52">
        <v>4.37</v>
      </c>
      <c r="W3684" s="52" t="str" cm="1">
        <f t="array" ref="W3684">_xlfn.SWITCH(ROUND(V3684,0),5,"Excellent",4,"Good",3,"Ok","Bad")</f>
        <v>Good</v>
      </c>
      <c r="X3684">
        <v>98</v>
      </c>
      <c r="Y3684" t="str">
        <f t="shared" si="231"/>
        <v>No</v>
      </c>
      <c r="Z3684" s="68">
        <v>43290</v>
      </c>
      <c r="AA3684" s="68">
        <v>44039</v>
      </c>
      <c r="AB3684">
        <v>300</v>
      </c>
      <c r="AC3684" t="s">
        <v>15616</v>
      </c>
    </row>
    <row r="3685" spans="1:29" x14ac:dyDescent="0.3">
      <c r="A3685" t="s">
        <v>14520</v>
      </c>
      <c r="B3685">
        <v>3557</v>
      </c>
      <c r="C3685" t="str">
        <f>VLOOKUP($B3685,Hosts!$A:$M,10,0)</f>
        <v>Within an hour</v>
      </c>
      <c r="D3685" s="70">
        <f>VLOOKUP($B3685,Hosts!$A:$M,11,0)</f>
        <v>1</v>
      </c>
      <c r="E3685" s="70">
        <f>VLOOKUP($B3685,Hosts!$A:$M,12,0)</f>
        <v>1</v>
      </c>
      <c r="F3685" t="str">
        <f>VLOOKUP($B3685,Hosts!$A:$M,13,0)</f>
        <v>No</v>
      </c>
      <c r="G3685" t="str">
        <f>INDEX(Hosts!$A:$M, MATCH(Places!$B3685,Hosts!$A:$A,0), MATCH(Places!G$1,Hosts!$A$1:$M$1,0))</f>
        <v>Within an hour</v>
      </c>
      <c r="H3685" s="70">
        <f>INDEX(Hosts!$A:$M, MATCH(Places!$B3685,Hosts!$A:$A,0), MATCH(Places!H$1,Hosts!$A$1:$M$1,0))</f>
        <v>1</v>
      </c>
      <c r="I3685" s="70">
        <f>INDEX(Hosts!$A:$M, MATCH(Places!$B3685,Hosts!$A:$A,0), MATCH(Places!I$1,Hosts!$A$1:$M$1,0))</f>
        <v>1</v>
      </c>
      <c r="J3685" t="str">
        <f>INDEX(Hosts!$A:$M, MATCH(Places!$B3685,Hosts!$A:$A,0), MATCH(Places!J$1,Hosts!$A$1:$M$1,0))</f>
        <v>No</v>
      </c>
      <c r="K3685">
        <v>20</v>
      </c>
      <c r="L3685" t="str">
        <f>VLOOKUP($K3685,Neighborhoods!$A:$C,2,0)</f>
        <v>Manhattan</v>
      </c>
      <c r="M3685" t="str">
        <f>VLOOKUP($K3685,Neighborhoods!$A:$C,3,0)</f>
        <v>Upper West Side</v>
      </c>
      <c r="N3685" t="str">
        <f>INDEX(Neighborhoods!$A:$C, MATCH(Places!$K3685,Neighborhoods!$A:$A,0), MATCH(Places!N$1,Neighborhoods!$A$1:$C$1,0))</f>
        <v>Manhattan</v>
      </c>
      <c r="O3685" t="str">
        <f>INDEX(Neighborhoods!$A:$C, MATCH(Places!$K3685,Neighborhoods!$A:$A,0), MATCH(Places!O$1,Neighborhoods!$A$1:$C$1,0))</f>
        <v>Upper West Side</v>
      </c>
      <c r="P3685" t="s">
        <v>1</v>
      </c>
      <c r="Q3685" t="str">
        <f t="shared" si="228"/>
        <v>Yes</v>
      </c>
      <c r="R3685">
        <v>2</v>
      </c>
      <c r="S3685" t="str">
        <f t="shared" si="229"/>
        <v>Small</v>
      </c>
      <c r="T3685" s="50">
        <v>65</v>
      </c>
      <c r="U3685" s="70">
        <f t="shared" si="230"/>
        <v>0.03</v>
      </c>
      <c r="V3685" s="52">
        <v>4.54</v>
      </c>
      <c r="W3685" s="52" t="str" cm="1">
        <f t="array" ref="W3685">_xlfn.SWITCH(ROUND(V3685,0),5,"Excellent",4,"Good",3,"Ok","Bad")</f>
        <v>Excellent</v>
      </c>
      <c r="X3685">
        <v>98</v>
      </c>
      <c r="Y3685" t="str">
        <f t="shared" si="231"/>
        <v>No</v>
      </c>
      <c r="Z3685" s="68">
        <v>43288</v>
      </c>
      <c r="AA3685" s="68">
        <v>43977</v>
      </c>
      <c r="AB3685">
        <v>338</v>
      </c>
      <c r="AC3685" t="s">
        <v>15616</v>
      </c>
    </row>
    <row r="3686" spans="1:29" x14ac:dyDescent="0.3">
      <c r="A3686" t="s">
        <v>2657</v>
      </c>
      <c r="B3686">
        <v>1487</v>
      </c>
      <c r="C3686" t="str">
        <f>VLOOKUP($B3686,Hosts!$A:$M,10,0)</f>
        <v>Within a day</v>
      </c>
      <c r="D3686" s="70">
        <f>VLOOKUP($B3686,Hosts!$A:$M,11,0)</f>
        <v>1</v>
      </c>
      <c r="E3686" s="70">
        <f>VLOOKUP($B3686,Hosts!$A:$M,12,0)</f>
        <v>1</v>
      </c>
      <c r="F3686" t="str">
        <f>VLOOKUP($B3686,Hosts!$A:$M,13,0)</f>
        <v>Yes</v>
      </c>
      <c r="G3686" t="str">
        <f>INDEX(Hosts!$A:$M, MATCH(Places!$B3686,Hosts!$A:$A,0), MATCH(Places!G$1,Hosts!$A$1:$M$1,0))</f>
        <v>Within a day</v>
      </c>
      <c r="H3686" s="70">
        <f>INDEX(Hosts!$A:$M, MATCH(Places!$B3686,Hosts!$A:$A,0), MATCH(Places!H$1,Hosts!$A$1:$M$1,0))</f>
        <v>1</v>
      </c>
      <c r="I3686" s="70">
        <f>INDEX(Hosts!$A:$M, MATCH(Places!$B3686,Hosts!$A:$A,0), MATCH(Places!I$1,Hosts!$A$1:$M$1,0))</f>
        <v>1</v>
      </c>
      <c r="J3686" t="str">
        <f>INDEX(Hosts!$A:$M, MATCH(Places!$B3686,Hosts!$A:$A,0), MATCH(Places!J$1,Hosts!$A$1:$M$1,0))</f>
        <v>Yes</v>
      </c>
      <c r="K3686">
        <v>12</v>
      </c>
      <c r="L3686" t="str">
        <f>VLOOKUP($K3686,Neighborhoods!$A:$C,2,0)</f>
        <v>Brooklyn</v>
      </c>
      <c r="M3686" t="str">
        <f>VLOOKUP($K3686,Neighborhoods!$A:$C,3,0)</f>
        <v>Williamsburg</v>
      </c>
      <c r="N3686" t="str">
        <f>INDEX(Neighborhoods!$A:$C, MATCH(Places!$K3686,Neighborhoods!$A:$A,0), MATCH(Places!N$1,Neighborhoods!$A$1:$C$1,0))</f>
        <v>Brooklyn</v>
      </c>
      <c r="O3686" t="str">
        <f>INDEX(Neighborhoods!$A:$C, MATCH(Places!$K3686,Neighborhoods!$A:$A,0), MATCH(Places!O$1,Neighborhoods!$A$1:$C$1,0))</f>
        <v>Williamsburg</v>
      </c>
      <c r="P3686" t="s">
        <v>11822</v>
      </c>
      <c r="Q3686" t="str">
        <f t="shared" si="228"/>
        <v>No</v>
      </c>
      <c r="R3686">
        <v>4</v>
      </c>
      <c r="S3686" t="str">
        <f t="shared" si="229"/>
        <v>Medium</v>
      </c>
      <c r="T3686" s="50">
        <v>140</v>
      </c>
      <c r="U3686" s="70">
        <f t="shared" si="230"/>
        <v>0.03</v>
      </c>
      <c r="V3686" s="52">
        <v>5</v>
      </c>
      <c r="W3686" s="52" t="str" cm="1">
        <f t="array" ref="W3686">_xlfn.SWITCH(ROUND(V3686,0),5,"Excellent",4,"Good",3,"Ok","Bad")</f>
        <v>Excellent</v>
      </c>
      <c r="X3686">
        <v>9</v>
      </c>
      <c r="Y3686" t="str">
        <f t="shared" si="231"/>
        <v>No</v>
      </c>
      <c r="Z3686" s="68">
        <v>43316</v>
      </c>
      <c r="AA3686" s="68">
        <v>43941</v>
      </c>
      <c r="AB3686">
        <v>136</v>
      </c>
      <c r="AC3686" t="s">
        <v>15615</v>
      </c>
    </row>
    <row r="3687" spans="1:29" x14ac:dyDescent="0.3">
      <c r="A3687" t="s">
        <v>15247</v>
      </c>
      <c r="B3687">
        <v>3544</v>
      </c>
      <c r="C3687" t="str">
        <f>VLOOKUP($B3687,Hosts!$A:$M,10,0)</f>
        <v>Within an hour</v>
      </c>
      <c r="D3687" s="70">
        <f>VLOOKUP($B3687,Hosts!$A:$M,11,0)</f>
        <v>0.9</v>
      </c>
      <c r="E3687" s="70">
        <f>VLOOKUP($B3687,Hosts!$A:$M,12,0)</f>
        <v>0.99</v>
      </c>
      <c r="F3687" t="str">
        <f>VLOOKUP($B3687,Hosts!$A:$M,13,0)</f>
        <v>No</v>
      </c>
      <c r="G3687" t="str">
        <f>INDEX(Hosts!$A:$M, MATCH(Places!$B3687,Hosts!$A:$A,0), MATCH(Places!G$1,Hosts!$A$1:$M$1,0))</f>
        <v>Within an hour</v>
      </c>
      <c r="H3687" s="70">
        <f>INDEX(Hosts!$A:$M, MATCH(Places!$B3687,Hosts!$A:$A,0), MATCH(Places!H$1,Hosts!$A$1:$M$1,0))</f>
        <v>0.9</v>
      </c>
      <c r="I3687" s="70">
        <f>INDEX(Hosts!$A:$M, MATCH(Places!$B3687,Hosts!$A:$A,0), MATCH(Places!I$1,Hosts!$A$1:$M$1,0))</f>
        <v>0.99</v>
      </c>
      <c r="J3687" t="str">
        <f>INDEX(Hosts!$A:$M, MATCH(Places!$B3687,Hosts!$A:$A,0), MATCH(Places!J$1,Hosts!$A$1:$M$1,0))</f>
        <v>No</v>
      </c>
      <c r="K3687">
        <v>17</v>
      </c>
      <c r="L3687" t="str">
        <f>VLOOKUP($K3687,Neighborhoods!$A:$C,2,0)</f>
        <v>Manhattan</v>
      </c>
      <c r="M3687" t="str">
        <f>VLOOKUP($K3687,Neighborhoods!$A:$C,3,0)</f>
        <v>Hell's Kitchen</v>
      </c>
      <c r="N3687" t="str">
        <f>INDEX(Neighborhoods!$A:$C, MATCH(Places!$K3687,Neighborhoods!$A:$A,0), MATCH(Places!N$1,Neighborhoods!$A$1:$C$1,0))</f>
        <v>Manhattan</v>
      </c>
      <c r="O3687" t="str">
        <f>INDEX(Neighborhoods!$A:$C, MATCH(Places!$K3687,Neighborhoods!$A:$A,0), MATCH(Places!O$1,Neighborhoods!$A$1:$C$1,0))</f>
        <v>Hell's Kitchen</v>
      </c>
      <c r="P3687" t="s">
        <v>1</v>
      </c>
      <c r="Q3687" t="str">
        <f t="shared" si="228"/>
        <v>Yes</v>
      </c>
      <c r="R3687">
        <v>2</v>
      </c>
      <c r="S3687" t="str">
        <f t="shared" si="229"/>
        <v>Small</v>
      </c>
      <c r="T3687" s="50">
        <v>150</v>
      </c>
      <c r="U3687" s="70">
        <f t="shared" si="230"/>
        <v>0.03</v>
      </c>
      <c r="V3687" s="52">
        <v>4.3099999999999996</v>
      </c>
      <c r="W3687" s="52" t="str" cm="1">
        <f t="array" ref="W3687">_xlfn.SWITCH(ROUND(V3687,0),5,"Excellent",4,"Good",3,"Ok","Bad")</f>
        <v>Good</v>
      </c>
      <c r="X3687">
        <v>13</v>
      </c>
      <c r="Y3687" t="str">
        <f t="shared" si="231"/>
        <v>No</v>
      </c>
      <c r="Z3687" s="68">
        <v>43295</v>
      </c>
      <c r="AA3687" s="68">
        <v>43831</v>
      </c>
      <c r="AB3687">
        <v>365</v>
      </c>
      <c r="AC3687" t="s">
        <v>15616</v>
      </c>
    </row>
    <row r="3688" spans="1:29" x14ac:dyDescent="0.3">
      <c r="A3688" t="s">
        <v>13880</v>
      </c>
      <c r="B3688">
        <v>3544</v>
      </c>
      <c r="C3688" t="str">
        <f>VLOOKUP($B3688,Hosts!$A:$M,10,0)</f>
        <v>Within an hour</v>
      </c>
      <c r="D3688" s="70">
        <f>VLOOKUP($B3688,Hosts!$A:$M,11,0)</f>
        <v>0.9</v>
      </c>
      <c r="E3688" s="70">
        <f>VLOOKUP($B3688,Hosts!$A:$M,12,0)</f>
        <v>0.99</v>
      </c>
      <c r="F3688" t="str">
        <f>VLOOKUP($B3688,Hosts!$A:$M,13,0)</f>
        <v>No</v>
      </c>
      <c r="G3688" t="str">
        <f>INDEX(Hosts!$A:$M, MATCH(Places!$B3688,Hosts!$A:$A,0), MATCH(Places!G$1,Hosts!$A$1:$M$1,0))</f>
        <v>Within an hour</v>
      </c>
      <c r="H3688" s="70">
        <f>INDEX(Hosts!$A:$M, MATCH(Places!$B3688,Hosts!$A:$A,0), MATCH(Places!H$1,Hosts!$A$1:$M$1,0))</f>
        <v>0.9</v>
      </c>
      <c r="I3688" s="70">
        <f>INDEX(Hosts!$A:$M, MATCH(Places!$B3688,Hosts!$A:$A,0), MATCH(Places!I$1,Hosts!$A$1:$M$1,0))</f>
        <v>0.99</v>
      </c>
      <c r="J3688" t="str">
        <f>INDEX(Hosts!$A:$M, MATCH(Places!$B3688,Hosts!$A:$A,0), MATCH(Places!J$1,Hosts!$A$1:$M$1,0))</f>
        <v>No</v>
      </c>
      <c r="K3688">
        <v>17</v>
      </c>
      <c r="L3688" t="str">
        <f>VLOOKUP($K3688,Neighborhoods!$A:$C,2,0)</f>
        <v>Manhattan</v>
      </c>
      <c r="M3688" t="str">
        <f>VLOOKUP($K3688,Neighborhoods!$A:$C,3,0)</f>
        <v>Hell's Kitchen</v>
      </c>
      <c r="N3688" t="str">
        <f>INDEX(Neighborhoods!$A:$C, MATCH(Places!$K3688,Neighborhoods!$A:$A,0), MATCH(Places!N$1,Neighborhoods!$A$1:$C$1,0))</f>
        <v>Manhattan</v>
      </c>
      <c r="O3688" t="str">
        <f>INDEX(Neighborhoods!$A:$C, MATCH(Places!$K3688,Neighborhoods!$A:$A,0), MATCH(Places!O$1,Neighborhoods!$A$1:$C$1,0))</f>
        <v>Hell's Kitchen</v>
      </c>
      <c r="P3688" t="s">
        <v>1</v>
      </c>
      <c r="Q3688" t="str">
        <f t="shared" si="228"/>
        <v>Yes</v>
      </c>
      <c r="R3688">
        <v>2</v>
      </c>
      <c r="S3688" t="str">
        <f t="shared" si="229"/>
        <v>Small</v>
      </c>
      <c r="T3688" s="50">
        <v>150</v>
      </c>
      <c r="U3688" s="70">
        <f t="shared" si="230"/>
        <v>0.03</v>
      </c>
      <c r="V3688" s="52">
        <v>4.21</v>
      </c>
      <c r="W3688" s="52" t="str" cm="1">
        <f t="array" ref="W3688">_xlfn.SWITCH(ROUND(V3688,0),5,"Excellent",4,"Good",3,"Ok","Bad")</f>
        <v>Good</v>
      </c>
      <c r="X3688">
        <v>14</v>
      </c>
      <c r="Y3688" t="str">
        <f t="shared" si="231"/>
        <v>No</v>
      </c>
      <c r="Z3688" s="68">
        <v>43384</v>
      </c>
      <c r="AA3688" s="68">
        <v>43823</v>
      </c>
      <c r="AB3688">
        <v>365</v>
      </c>
      <c r="AC3688" t="s">
        <v>15616</v>
      </c>
    </row>
    <row r="3689" spans="1:29" x14ac:dyDescent="0.3">
      <c r="A3689" t="s">
        <v>2658</v>
      </c>
      <c r="B3689">
        <v>485</v>
      </c>
      <c r="C3689" t="str">
        <f>VLOOKUP($B3689,Hosts!$A:$M,10,0)</f>
        <v>A few days or more</v>
      </c>
      <c r="D3689" s="70">
        <f>VLOOKUP($B3689,Hosts!$A:$M,11,0)</f>
        <v>0</v>
      </c>
      <c r="E3689" s="70">
        <f>VLOOKUP($B3689,Hosts!$A:$M,12,0)</f>
        <v>1</v>
      </c>
      <c r="F3689" t="str">
        <f>VLOOKUP($B3689,Hosts!$A:$M,13,0)</f>
        <v>Yes</v>
      </c>
      <c r="G3689" t="str">
        <f>INDEX(Hosts!$A:$M, MATCH(Places!$B3689,Hosts!$A:$A,0), MATCH(Places!G$1,Hosts!$A$1:$M$1,0))</f>
        <v>A few days or more</v>
      </c>
      <c r="H3689" s="70">
        <f>INDEX(Hosts!$A:$M, MATCH(Places!$B3689,Hosts!$A:$A,0), MATCH(Places!H$1,Hosts!$A$1:$M$1,0))</f>
        <v>0</v>
      </c>
      <c r="I3689" s="70">
        <f>INDEX(Hosts!$A:$M, MATCH(Places!$B3689,Hosts!$A:$A,0), MATCH(Places!I$1,Hosts!$A$1:$M$1,0))</f>
        <v>1</v>
      </c>
      <c r="J3689" t="str">
        <f>INDEX(Hosts!$A:$M, MATCH(Places!$B3689,Hosts!$A:$A,0), MATCH(Places!J$1,Hosts!$A$1:$M$1,0))</f>
        <v>Yes</v>
      </c>
      <c r="K3689">
        <v>7</v>
      </c>
      <c r="L3689" t="str">
        <f>VLOOKUP($K3689,Neighborhoods!$A:$C,2,0)</f>
        <v>Brooklyn</v>
      </c>
      <c r="M3689" t="str">
        <f>VLOOKUP($K3689,Neighborhoods!$A:$C,3,0)</f>
        <v>Bedford-Stuyvesant</v>
      </c>
      <c r="N3689" t="str">
        <f>INDEX(Neighborhoods!$A:$C, MATCH(Places!$K3689,Neighborhoods!$A:$A,0), MATCH(Places!N$1,Neighborhoods!$A$1:$C$1,0))</f>
        <v>Brooklyn</v>
      </c>
      <c r="O3689" t="str">
        <f>INDEX(Neighborhoods!$A:$C, MATCH(Places!$K3689,Neighborhoods!$A:$A,0), MATCH(Places!O$1,Neighborhoods!$A$1:$C$1,0))</f>
        <v>Bedford-Stuyvesant</v>
      </c>
      <c r="P3689" t="s">
        <v>11822</v>
      </c>
      <c r="Q3689" t="str">
        <f t="shared" si="228"/>
        <v>No</v>
      </c>
      <c r="R3689">
        <v>2</v>
      </c>
      <c r="S3689" t="str">
        <f t="shared" si="229"/>
        <v>Small</v>
      </c>
      <c r="T3689" s="50">
        <v>160</v>
      </c>
      <c r="U3689" s="70">
        <f t="shared" si="230"/>
        <v>0.03</v>
      </c>
      <c r="V3689" s="52">
        <v>5</v>
      </c>
      <c r="W3689" s="52" t="str" cm="1">
        <f t="array" ref="W3689">_xlfn.SWITCH(ROUND(V3689,0),5,"Excellent",4,"Good",3,"Ok","Bad")</f>
        <v>Excellent</v>
      </c>
      <c r="X3689">
        <v>31</v>
      </c>
      <c r="Y3689" t="str">
        <f t="shared" si="231"/>
        <v>No</v>
      </c>
      <c r="Z3689" s="68">
        <v>43273</v>
      </c>
      <c r="AA3689" s="68">
        <v>43732</v>
      </c>
      <c r="AB3689">
        <v>0</v>
      </c>
      <c r="AC3689" t="s">
        <v>15616</v>
      </c>
    </row>
    <row r="3690" spans="1:29" x14ac:dyDescent="0.3">
      <c r="A3690" t="s">
        <v>15133</v>
      </c>
      <c r="B3690">
        <v>3219</v>
      </c>
      <c r="C3690" t="str">
        <f>VLOOKUP($B3690,Hosts!$A:$M,10,0)</f>
        <v>Within an hour</v>
      </c>
      <c r="D3690" s="70">
        <f>VLOOKUP($B3690,Hosts!$A:$M,11,0)</f>
        <v>1</v>
      </c>
      <c r="E3690" s="70">
        <f>VLOOKUP($B3690,Hosts!$A:$M,12,0)</f>
        <v>1</v>
      </c>
      <c r="F3690" t="str">
        <f>VLOOKUP($B3690,Hosts!$A:$M,13,0)</f>
        <v>Yes</v>
      </c>
      <c r="G3690" t="str">
        <f>INDEX(Hosts!$A:$M, MATCH(Places!$B3690,Hosts!$A:$A,0), MATCH(Places!G$1,Hosts!$A$1:$M$1,0))</f>
        <v>Within an hour</v>
      </c>
      <c r="H3690" s="70">
        <f>INDEX(Hosts!$A:$M, MATCH(Places!$B3690,Hosts!$A:$A,0), MATCH(Places!H$1,Hosts!$A$1:$M$1,0))</f>
        <v>1</v>
      </c>
      <c r="I3690" s="70">
        <f>INDEX(Hosts!$A:$M, MATCH(Places!$B3690,Hosts!$A:$A,0), MATCH(Places!I$1,Hosts!$A$1:$M$1,0))</f>
        <v>1</v>
      </c>
      <c r="J3690" t="str">
        <f>INDEX(Hosts!$A:$M, MATCH(Places!$B3690,Hosts!$A:$A,0), MATCH(Places!J$1,Hosts!$A$1:$M$1,0))</f>
        <v>Yes</v>
      </c>
      <c r="K3690">
        <v>10</v>
      </c>
      <c r="L3690" t="str">
        <f>VLOOKUP($K3690,Neighborhoods!$A:$C,2,0)</f>
        <v>Brooklyn</v>
      </c>
      <c r="M3690" t="str">
        <f>VLOOKUP($K3690,Neighborhoods!$A:$C,3,0)</f>
        <v>East Flatbush</v>
      </c>
      <c r="N3690" t="str">
        <f>INDEX(Neighborhoods!$A:$C, MATCH(Places!$K3690,Neighborhoods!$A:$A,0), MATCH(Places!N$1,Neighborhoods!$A$1:$C$1,0))</f>
        <v>Brooklyn</v>
      </c>
      <c r="O3690" t="str">
        <f>INDEX(Neighborhoods!$A:$C, MATCH(Places!$K3690,Neighborhoods!$A:$A,0), MATCH(Places!O$1,Neighborhoods!$A$1:$C$1,0))</f>
        <v>East Flatbush</v>
      </c>
      <c r="P3690" t="s">
        <v>11822</v>
      </c>
      <c r="Q3690" t="str">
        <f t="shared" si="228"/>
        <v>No</v>
      </c>
      <c r="R3690">
        <v>5</v>
      </c>
      <c r="S3690" t="str">
        <f t="shared" si="229"/>
        <v>Medium</v>
      </c>
      <c r="T3690" s="50">
        <v>55</v>
      </c>
      <c r="U3690" s="70">
        <f t="shared" si="230"/>
        <v>0.03</v>
      </c>
      <c r="V3690" s="52">
        <v>4.74</v>
      </c>
      <c r="W3690" s="52" t="str" cm="1">
        <f t="array" ref="W3690">_xlfn.SWITCH(ROUND(V3690,0),5,"Excellent",4,"Good",3,"Ok","Bad")</f>
        <v>Excellent</v>
      </c>
      <c r="X3690">
        <v>54</v>
      </c>
      <c r="Y3690" t="str">
        <f t="shared" si="231"/>
        <v>No</v>
      </c>
      <c r="Z3690" s="68">
        <v>43295</v>
      </c>
      <c r="AA3690" s="68">
        <v>43899</v>
      </c>
      <c r="AB3690">
        <v>5</v>
      </c>
      <c r="AC3690" t="s">
        <v>15616</v>
      </c>
    </row>
    <row r="3691" spans="1:29" x14ac:dyDescent="0.3">
      <c r="A3691" t="s">
        <v>2659</v>
      </c>
      <c r="B3691">
        <v>3558</v>
      </c>
      <c r="C3691" t="str">
        <f>VLOOKUP($B3691,Hosts!$A:$M,10,0)</f>
        <v>Within a day</v>
      </c>
      <c r="D3691" s="70">
        <f>VLOOKUP($B3691,Hosts!$A:$M,11,0)</f>
        <v>1</v>
      </c>
      <c r="E3691" s="70">
        <f>VLOOKUP($B3691,Hosts!$A:$M,12,0)</f>
        <v>0.86</v>
      </c>
      <c r="F3691" t="str">
        <f>VLOOKUP($B3691,Hosts!$A:$M,13,0)</f>
        <v>No</v>
      </c>
      <c r="G3691" t="str">
        <f>INDEX(Hosts!$A:$M, MATCH(Places!$B3691,Hosts!$A:$A,0), MATCH(Places!G$1,Hosts!$A$1:$M$1,0))</f>
        <v>Within a day</v>
      </c>
      <c r="H3691" s="70">
        <f>INDEX(Hosts!$A:$M, MATCH(Places!$B3691,Hosts!$A:$A,0), MATCH(Places!H$1,Hosts!$A$1:$M$1,0))</f>
        <v>1</v>
      </c>
      <c r="I3691" s="70">
        <f>INDEX(Hosts!$A:$M, MATCH(Places!$B3691,Hosts!$A:$A,0), MATCH(Places!I$1,Hosts!$A$1:$M$1,0))</f>
        <v>0.86</v>
      </c>
      <c r="J3691" t="str">
        <f>INDEX(Hosts!$A:$M, MATCH(Places!$B3691,Hosts!$A:$A,0), MATCH(Places!J$1,Hosts!$A$1:$M$1,0))</f>
        <v>No</v>
      </c>
      <c r="K3691">
        <v>20</v>
      </c>
      <c r="L3691" t="str">
        <f>VLOOKUP($K3691,Neighborhoods!$A:$C,2,0)</f>
        <v>Manhattan</v>
      </c>
      <c r="M3691" t="str">
        <f>VLOOKUP($K3691,Neighborhoods!$A:$C,3,0)</f>
        <v>Upper West Side</v>
      </c>
      <c r="N3691" t="str">
        <f>INDEX(Neighborhoods!$A:$C, MATCH(Places!$K3691,Neighborhoods!$A:$A,0), MATCH(Places!N$1,Neighborhoods!$A$1:$C$1,0))</f>
        <v>Manhattan</v>
      </c>
      <c r="O3691" t="str">
        <f>INDEX(Neighborhoods!$A:$C, MATCH(Places!$K3691,Neighborhoods!$A:$A,0), MATCH(Places!O$1,Neighborhoods!$A$1:$C$1,0))</f>
        <v>Upper West Side</v>
      </c>
      <c r="P3691" t="s">
        <v>11822</v>
      </c>
      <c r="Q3691" t="str">
        <f t="shared" si="228"/>
        <v>No</v>
      </c>
      <c r="R3691">
        <v>3</v>
      </c>
      <c r="S3691" t="str">
        <f t="shared" si="229"/>
        <v>Medium</v>
      </c>
      <c r="T3691" s="50">
        <v>220</v>
      </c>
      <c r="U3691" s="70">
        <f t="shared" si="230"/>
        <v>0.04</v>
      </c>
      <c r="V3691" s="52">
        <v>4.83</v>
      </c>
      <c r="W3691" s="52" t="str" cm="1">
        <f t="array" ref="W3691">_xlfn.SWITCH(ROUND(V3691,0),5,"Excellent",4,"Good",3,"Ok","Bad")</f>
        <v>Excellent</v>
      </c>
      <c r="X3691">
        <v>30</v>
      </c>
      <c r="Y3691" t="str">
        <f t="shared" si="231"/>
        <v>No</v>
      </c>
      <c r="Z3691" s="68">
        <v>43262</v>
      </c>
      <c r="AA3691" s="68">
        <v>43833</v>
      </c>
      <c r="AB3691">
        <v>72</v>
      </c>
      <c r="AC3691" t="s">
        <v>15615</v>
      </c>
    </row>
    <row r="3692" spans="1:29" x14ac:dyDescent="0.3">
      <c r="A3692" t="s">
        <v>2660</v>
      </c>
      <c r="B3692">
        <v>3556</v>
      </c>
      <c r="C3692" t="str">
        <f>VLOOKUP($B3692,Hosts!$A:$M,10,0)</f>
        <v>Within an hour</v>
      </c>
      <c r="D3692" s="70">
        <f>VLOOKUP($B3692,Hosts!$A:$M,11,0)</f>
        <v>1</v>
      </c>
      <c r="E3692" s="70">
        <f>VLOOKUP($B3692,Hosts!$A:$M,12,0)</f>
        <v>1</v>
      </c>
      <c r="F3692" t="str">
        <f>VLOOKUP($B3692,Hosts!$A:$M,13,0)</f>
        <v>Yes</v>
      </c>
      <c r="G3692" t="str">
        <f>INDEX(Hosts!$A:$M, MATCH(Places!$B3692,Hosts!$A:$A,0), MATCH(Places!G$1,Hosts!$A$1:$M$1,0))</f>
        <v>Within an hour</v>
      </c>
      <c r="H3692" s="70">
        <f>INDEX(Hosts!$A:$M, MATCH(Places!$B3692,Hosts!$A:$A,0), MATCH(Places!H$1,Hosts!$A$1:$M$1,0))</f>
        <v>1</v>
      </c>
      <c r="I3692" s="70">
        <f>INDEX(Hosts!$A:$M, MATCH(Places!$B3692,Hosts!$A:$A,0), MATCH(Places!I$1,Hosts!$A$1:$M$1,0))</f>
        <v>1</v>
      </c>
      <c r="J3692" t="str">
        <f>INDEX(Hosts!$A:$M, MATCH(Places!$B3692,Hosts!$A:$A,0), MATCH(Places!J$1,Hosts!$A$1:$M$1,0))</f>
        <v>Yes</v>
      </c>
      <c r="K3692">
        <v>10</v>
      </c>
      <c r="L3692" t="str">
        <f>VLOOKUP($K3692,Neighborhoods!$A:$C,2,0)</f>
        <v>Brooklyn</v>
      </c>
      <c r="M3692" t="str">
        <f>VLOOKUP($K3692,Neighborhoods!$A:$C,3,0)</f>
        <v>East Flatbush</v>
      </c>
      <c r="N3692" t="str">
        <f>INDEX(Neighborhoods!$A:$C, MATCH(Places!$K3692,Neighborhoods!$A:$A,0), MATCH(Places!N$1,Neighborhoods!$A$1:$C$1,0))</f>
        <v>Brooklyn</v>
      </c>
      <c r="O3692" t="str">
        <f>INDEX(Neighborhoods!$A:$C, MATCH(Places!$K3692,Neighborhoods!$A:$A,0), MATCH(Places!O$1,Neighborhoods!$A$1:$C$1,0))</f>
        <v>East Flatbush</v>
      </c>
      <c r="P3692" t="s">
        <v>11822</v>
      </c>
      <c r="Q3692" t="str">
        <f t="shared" si="228"/>
        <v>No</v>
      </c>
      <c r="R3692">
        <v>6</v>
      </c>
      <c r="S3692" t="str">
        <f t="shared" si="229"/>
        <v>Large</v>
      </c>
      <c r="T3692" s="50">
        <v>170</v>
      </c>
      <c r="U3692" s="70">
        <f t="shared" si="230"/>
        <v>0.03</v>
      </c>
      <c r="V3692" s="52">
        <v>4.9000000000000004</v>
      </c>
      <c r="W3692" s="52" t="str" cm="1">
        <f t="array" ref="W3692">_xlfn.SWITCH(ROUND(V3692,0),5,"Excellent",4,"Good",3,"Ok","Bad")</f>
        <v>Excellent</v>
      </c>
      <c r="X3692">
        <v>107</v>
      </c>
      <c r="Y3692" t="str">
        <f t="shared" si="231"/>
        <v>Yes</v>
      </c>
      <c r="Z3692" s="68">
        <v>43269</v>
      </c>
      <c r="AA3692" s="68">
        <v>44008</v>
      </c>
      <c r="AB3692">
        <v>360</v>
      </c>
      <c r="AC3692" t="s">
        <v>15616</v>
      </c>
    </row>
    <row r="3693" spans="1:29" x14ac:dyDescent="0.3">
      <c r="A3693" t="s">
        <v>13583</v>
      </c>
      <c r="B3693">
        <v>3559</v>
      </c>
      <c r="C3693" t="str">
        <f>VLOOKUP($B3693,Hosts!$A:$M,10,0)</f>
        <v>Within a day</v>
      </c>
      <c r="D3693" s="70">
        <f>VLOOKUP($B3693,Hosts!$A:$M,11,0)</f>
        <v>0.8</v>
      </c>
      <c r="E3693" s="70">
        <f>VLOOKUP($B3693,Hosts!$A:$M,12,0)</f>
        <v>0.78</v>
      </c>
      <c r="F3693" t="str">
        <f>VLOOKUP($B3693,Hosts!$A:$M,13,0)</f>
        <v>No</v>
      </c>
      <c r="G3693" t="str">
        <f>INDEX(Hosts!$A:$M, MATCH(Places!$B3693,Hosts!$A:$A,0), MATCH(Places!G$1,Hosts!$A$1:$M$1,0))</f>
        <v>Within a day</v>
      </c>
      <c r="H3693" s="70">
        <f>INDEX(Hosts!$A:$M, MATCH(Places!$B3693,Hosts!$A:$A,0), MATCH(Places!H$1,Hosts!$A$1:$M$1,0))</f>
        <v>0.8</v>
      </c>
      <c r="I3693" s="70">
        <f>INDEX(Hosts!$A:$M, MATCH(Places!$B3693,Hosts!$A:$A,0), MATCH(Places!I$1,Hosts!$A$1:$M$1,0))</f>
        <v>0.78</v>
      </c>
      <c r="J3693" t="str">
        <f>INDEX(Hosts!$A:$M, MATCH(Places!$B3693,Hosts!$A:$A,0), MATCH(Places!J$1,Hosts!$A$1:$M$1,0))</f>
        <v>No</v>
      </c>
      <c r="K3693">
        <v>15</v>
      </c>
      <c r="L3693" t="str">
        <f>VLOOKUP($K3693,Neighborhoods!$A:$C,2,0)</f>
        <v>Manhattan</v>
      </c>
      <c r="M3693" t="str">
        <f>VLOOKUP($K3693,Neighborhoods!$A:$C,3,0)</f>
        <v>East Village</v>
      </c>
      <c r="N3693" t="str">
        <f>INDEX(Neighborhoods!$A:$C, MATCH(Places!$K3693,Neighborhoods!$A:$A,0), MATCH(Places!N$1,Neighborhoods!$A$1:$C$1,0))</f>
        <v>Manhattan</v>
      </c>
      <c r="O3693" t="str">
        <f>INDEX(Neighborhoods!$A:$C, MATCH(Places!$K3693,Neighborhoods!$A:$A,0), MATCH(Places!O$1,Neighborhoods!$A$1:$C$1,0))</f>
        <v>East Village</v>
      </c>
      <c r="P3693" t="s">
        <v>11822</v>
      </c>
      <c r="Q3693" t="str">
        <f t="shared" si="228"/>
        <v>No</v>
      </c>
      <c r="R3693">
        <v>2</v>
      </c>
      <c r="S3693" t="str">
        <f t="shared" si="229"/>
        <v>Small</v>
      </c>
      <c r="T3693" s="50">
        <v>145</v>
      </c>
      <c r="U3693" s="70">
        <f t="shared" si="230"/>
        <v>0.03</v>
      </c>
      <c r="V3693" s="52">
        <v>4.7300000000000004</v>
      </c>
      <c r="W3693" s="52" t="str" cm="1">
        <f t="array" ref="W3693">_xlfn.SWITCH(ROUND(V3693,0),5,"Excellent",4,"Good",3,"Ok","Bad")</f>
        <v>Excellent</v>
      </c>
      <c r="X3693">
        <v>15</v>
      </c>
      <c r="Y3693" t="str">
        <f t="shared" si="231"/>
        <v>No</v>
      </c>
      <c r="Z3693" s="68">
        <v>43305</v>
      </c>
      <c r="AA3693" s="68">
        <v>43897</v>
      </c>
      <c r="AB3693">
        <v>0</v>
      </c>
      <c r="AC3693" t="s">
        <v>15615</v>
      </c>
    </row>
    <row r="3694" spans="1:29" x14ac:dyDescent="0.3">
      <c r="A3694" t="s">
        <v>13971</v>
      </c>
      <c r="B3694">
        <v>1295</v>
      </c>
      <c r="C3694" t="str">
        <f>VLOOKUP($B3694,Hosts!$A:$M,10,0)</f>
        <v>Within a few hours</v>
      </c>
      <c r="D3694" s="70">
        <f>VLOOKUP($B3694,Hosts!$A:$M,11,0)</f>
        <v>1</v>
      </c>
      <c r="E3694" s="70">
        <f>VLOOKUP($B3694,Hosts!$A:$M,12,0)</f>
        <v>0.9</v>
      </c>
      <c r="F3694" t="str">
        <f>VLOOKUP($B3694,Hosts!$A:$M,13,0)</f>
        <v>Yes</v>
      </c>
      <c r="G3694" t="str">
        <f>INDEX(Hosts!$A:$M, MATCH(Places!$B3694,Hosts!$A:$A,0), MATCH(Places!G$1,Hosts!$A$1:$M$1,0))</f>
        <v>Within a few hours</v>
      </c>
      <c r="H3694" s="70">
        <f>INDEX(Hosts!$A:$M, MATCH(Places!$B3694,Hosts!$A:$A,0), MATCH(Places!H$1,Hosts!$A$1:$M$1,0))</f>
        <v>1</v>
      </c>
      <c r="I3694" s="70">
        <f>INDEX(Hosts!$A:$M, MATCH(Places!$B3694,Hosts!$A:$A,0), MATCH(Places!I$1,Hosts!$A$1:$M$1,0))</f>
        <v>0.9</v>
      </c>
      <c r="J3694" t="str">
        <f>INDEX(Hosts!$A:$M, MATCH(Places!$B3694,Hosts!$A:$A,0), MATCH(Places!J$1,Hosts!$A$1:$M$1,0))</f>
        <v>Yes</v>
      </c>
      <c r="K3694">
        <v>16</v>
      </c>
      <c r="L3694" t="str">
        <f>VLOOKUP($K3694,Neighborhoods!$A:$C,2,0)</f>
        <v>Manhattan</v>
      </c>
      <c r="M3694" t="str">
        <f>VLOOKUP($K3694,Neighborhoods!$A:$C,3,0)</f>
        <v>Harlem</v>
      </c>
      <c r="N3694" t="str">
        <f>INDEX(Neighborhoods!$A:$C, MATCH(Places!$K3694,Neighborhoods!$A:$A,0), MATCH(Places!N$1,Neighborhoods!$A$1:$C$1,0))</f>
        <v>Manhattan</v>
      </c>
      <c r="O3694" t="str">
        <f>INDEX(Neighborhoods!$A:$C, MATCH(Places!$K3694,Neighborhoods!$A:$A,0), MATCH(Places!O$1,Neighborhoods!$A$1:$C$1,0))</f>
        <v>Harlem</v>
      </c>
      <c r="P3694" t="s">
        <v>1</v>
      </c>
      <c r="Q3694" t="str">
        <f t="shared" si="228"/>
        <v>Yes</v>
      </c>
      <c r="R3694">
        <v>2</v>
      </c>
      <c r="S3694" t="str">
        <f t="shared" si="229"/>
        <v>Small</v>
      </c>
      <c r="T3694" s="50">
        <v>50</v>
      </c>
      <c r="U3694" s="70">
        <f t="shared" si="230"/>
        <v>0.03</v>
      </c>
      <c r="V3694" s="52">
        <v>4.92</v>
      </c>
      <c r="W3694" s="52" t="str" cm="1">
        <f t="array" ref="W3694">_xlfn.SWITCH(ROUND(V3694,0),5,"Excellent",4,"Good",3,"Ok","Bad")</f>
        <v>Excellent</v>
      </c>
      <c r="X3694">
        <v>26</v>
      </c>
      <c r="Y3694" t="str">
        <f t="shared" si="231"/>
        <v>No</v>
      </c>
      <c r="Z3694" s="68">
        <v>43281</v>
      </c>
      <c r="AA3694" s="68">
        <v>44045</v>
      </c>
      <c r="AB3694">
        <v>166</v>
      </c>
      <c r="AC3694" t="s">
        <v>15616</v>
      </c>
    </row>
    <row r="3695" spans="1:29" x14ac:dyDescent="0.3">
      <c r="A3695" t="s">
        <v>15575</v>
      </c>
      <c r="B3695">
        <v>433</v>
      </c>
      <c r="C3695" t="str">
        <f>VLOOKUP($B3695,Hosts!$A:$M,10,0)</f>
        <v>Within a few hours</v>
      </c>
      <c r="D3695" s="70">
        <f>VLOOKUP($B3695,Hosts!$A:$M,11,0)</f>
        <v>1</v>
      </c>
      <c r="E3695" s="70">
        <f>VLOOKUP($B3695,Hosts!$A:$M,12,0)</f>
        <v>0.94</v>
      </c>
      <c r="F3695" t="str">
        <f>VLOOKUP($B3695,Hosts!$A:$M,13,0)</f>
        <v>Yes</v>
      </c>
      <c r="G3695" t="str">
        <f>INDEX(Hosts!$A:$M, MATCH(Places!$B3695,Hosts!$A:$A,0), MATCH(Places!G$1,Hosts!$A$1:$M$1,0))</f>
        <v>Within a few hours</v>
      </c>
      <c r="H3695" s="70">
        <f>INDEX(Hosts!$A:$M, MATCH(Places!$B3695,Hosts!$A:$A,0), MATCH(Places!H$1,Hosts!$A$1:$M$1,0))</f>
        <v>1</v>
      </c>
      <c r="I3695" s="70">
        <f>INDEX(Hosts!$A:$M, MATCH(Places!$B3695,Hosts!$A:$A,0), MATCH(Places!I$1,Hosts!$A$1:$M$1,0))</f>
        <v>0.94</v>
      </c>
      <c r="J3695" t="str">
        <f>INDEX(Hosts!$A:$M, MATCH(Places!$B3695,Hosts!$A:$A,0), MATCH(Places!J$1,Hosts!$A$1:$M$1,0))</f>
        <v>Yes</v>
      </c>
      <c r="K3695">
        <v>7</v>
      </c>
      <c r="L3695" t="str">
        <f>VLOOKUP($K3695,Neighborhoods!$A:$C,2,0)</f>
        <v>Brooklyn</v>
      </c>
      <c r="M3695" t="str">
        <f>VLOOKUP($K3695,Neighborhoods!$A:$C,3,0)</f>
        <v>Bedford-Stuyvesant</v>
      </c>
      <c r="N3695" t="str">
        <f>INDEX(Neighborhoods!$A:$C, MATCH(Places!$K3695,Neighborhoods!$A:$A,0), MATCH(Places!N$1,Neighborhoods!$A$1:$C$1,0))</f>
        <v>Brooklyn</v>
      </c>
      <c r="O3695" t="str">
        <f>INDEX(Neighborhoods!$A:$C, MATCH(Places!$K3695,Neighborhoods!$A:$A,0), MATCH(Places!O$1,Neighborhoods!$A$1:$C$1,0))</f>
        <v>Bedford-Stuyvesant</v>
      </c>
      <c r="P3695" t="s">
        <v>1</v>
      </c>
      <c r="Q3695" t="str">
        <f t="shared" si="228"/>
        <v>Yes</v>
      </c>
      <c r="R3695">
        <v>4</v>
      </c>
      <c r="S3695" t="str">
        <f t="shared" si="229"/>
        <v>Medium</v>
      </c>
      <c r="T3695" s="50">
        <v>150</v>
      </c>
      <c r="U3695" s="70">
        <f t="shared" si="230"/>
        <v>0.03</v>
      </c>
      <c r="V3695" s="52">
        <v>4.97</v>
      </c>
      <c r="W3695" s="52" t="str" cm="1">
        <f t="array" ref="W3695">_xlfn.SWITCH(ROUND(V3695,0),5,"Excellent",4,"Good",3,"Ok","Bad")</f>
        <v>Excellent</v>
      </c>
      <c r="X3695">
        <v>75</v>
      </c>
      <c r="Y3695" t="str">
        <f t="shared" si="231"/>
        <v>No</v>
      </c>
      <c r="Z3695" s="68">
        <v>43257</v>
      </c>
      <c r="AA3695" s="68">
        <v>43884</v>
      </c>
      <c r="AB3695">
        <v>90</v>
      </c>
      <c r="AC3695" t="s">
        <v>15615</v>
      </c>
    </row>
    <row r="3696" spans="1:29" x14ac:dyDescent="0.3">
      <c r="A3696" t="s">
        <v>2661</v>
      </c>
      <c r="B3696">
        <v>3292</v>
      </c>
      <c r="C3696" t="str">
        <f>VLOOKUP($B3696,Hosts!$A:$M,10,0)</f>
        <v>Within an hour</v>
      </c>
      <c r="D3696" s="70">
        <f>VLOOKUP($B3696,Hosts!$A:$M,11,0)</f>
        <v>1</v>
      </c>
      <c r="E3696" s="70">
        <f>VLOOKUP($B3696,Hosts!$A:$M,12,0)</f>
        <v>0.79</v>
      </c>
      <c r="F3696" t="str">
        <f>VLOOKUP($B3696,Hosts!$A:$M,13,0)</f>
        <v>No</v>
      </c>
      <c r="G3696" t="str">
        <f>INDEX(Hosts!$A:$M, MATCH(Places!$B3696,Hosts!$A:$A,0), MATCH(Places!G$1,Hosts!$A$1:$M$1,0))</f>
        <v>Within an hour</v>
      </c>
      <c r="H3696" s="70">
        <f>INDEX(Hosts!$A:$M, MATCH(Places!$B3696,Hosts!$A:$A,0), MATCH(Places!H$1,Hosts!$A$1:$M$1,0))</f>
        <v>1</v>
      </c>
      <c r="I3696" s="70">
        <f>INDEX(Hosts!$A:$M, MATCH(Places!$B3696,Hosts!$A:$A,0), MATCH(Places!I$1,Hosts!$A$1:$M$1,0))</f>
        <v>0.79</v>
      </c>
      <c r="J3696" t="str">
        <f>INDEX(Hosts!$A:$M, MATCH(Places!$B3696,Hosts!$A:$A,0), MATCH(Places!J$1,Hosts!$A$1:$M$1,0))</f>
        <v>No</v>
      </c>
      <c r="K3696">
        <v>16</v>
      </c>
      <c r="L3696" t="str">
        <f>VLOOKUP($K3696,Neighborhoods!$A:$C,2,0)</f>
        <v>Manhattan</v>
      </c>
      <c r="M3696" t="str">
        <f>VLOOKUP($K3696,Neighborhoods!$A:$C,3,0)</f>
        <v>Harlem</v>
      </c>
      <c r="N3696" t="str">
        <f>INDEX(Neighborhoods!$A:$C, MATCH(Places!$K3696,Neighborhoods!$A:$A,0), MATCH(Places!N$1,Neighborhoods!$A$1:$C$1,0))</f>
        <v>Manhattan</v>
      </c>
      <c r="O3696" t="str">
        <f>INDEX(Neighborhoods!$A:$C, MATCH(Places!$K3696,Neighborhoods!$A:$A,0), MATCH(Places!O$1,Neighborhoods!$A$1:$C$1,0))</f>
        <v>Harlem</v>
      </c>
      <c r="P3696" t="s">
        <v>1</v>
      </c>
      <c r="Q3696" t="str">
        <f t="shared" si="228"/>
        <v>Yes</v>
      </c>
      <c r="R3696">
        <v>1</v>
      </c>
      <c r="S3696" t="str">
        <f t="shared" si="229"/>
        <v>Small</v>
      </c>
      <c r="T3696" s="50">
        <v>37</v>
      </c>
      <c r="U3696" s="70">
        <f t="shared" si="230"/>
        <v>0.03</v>
      </c>
      <c r="V3696" s="52">
        <v>5</v>
      </c>
      <c r="W3696" s="52" t="str" cm="1">
        <f t="array" ref="W3696">_xlfn.SWITCH(ROUND(V3696,0),5,"Excellent",4,"Good",3,"Ok","Bad")</f>
        <v>Excellent</v>
      </c>
      <c r="X3696">
        <v>7</v>
      </c>
      <c r="Y3696" t="str">
        <f t="shared" si="231"/>
        <v>No</v>
      </c>
      <c r="Z3696" s="68">
        <v>43330</v>
      </c>
      <c r="AA3696" s="68">
        <v>44050</v>
      </c>
      <c r="AB3696">
        <v>343</v>
      </c>
      <c r="AC3696" t="s">
        <v>15615</v>
      </c>
    </row>
    <row r="3697" spans="1:29" x14ac:dyDescent="0.3">
      <c r="A3697" t="s">
        <v>2662</v>
      </c>
      <c r="B3697">
        <v>3292</v>
      </c>
      <c r="C3697" t="str">
        <f>VLOOKUP($B3697,Hosts!$A:$M,10,0)</f>
        <v>Within an hour</v>
      </c>
      <c r="D3697" s="70">
        <f>VLOOKUP($B3697,Hosts!$A:$M,11,0)</f>
        <v>1</v>
      </c>
      <c r="E3697" s="70">
        <f>VLOOKUP($B3697,Hosts!$A:$M,12,0)</f>
        <v>0.79</v>
      </c>
      <c r="F3697" t="str">
        <f>VLOOKUP($B3697,Hosts!$A:$M,13,0)</f>
        <v>No</v>
      </c>
      <c r="G3697" t="str">
        <f>INDEX(Hosts!$A:$M, MATCH(Places!$B3697,Hosts!$A:$A,0), MATCH(Places!G$1,Hosts!$A$1:$M$1,0))</f>
        <v>Within an hour</v>
      </c>
      <c r="H3697" s="70">
        <f>INDEX(Hosts!$A:$M, MATCH(Places!$B3697,Hosts!$A:$A,0), MATCH(Places!H$1,Hosts!$A$1:$M$1,0))</f>
        <v>1</v>
      </c>
      <c r="I3697" s="70">
        <f>INDEX(Hosts!$A:$M, MATCH(Places!$B3697,Hosts!$A:$A,0), MATCH(Places!I$1,Hosts!$A$1:$M$1,0))</f>
        <v>0.79</v>
      </c>
      <c r="J3697" t="str">
        <f>INDEX(Hosts!$A:$M, MATCH(Places!$B3697,Hosts!$A:$A,0), MATCH(Places!J$1,Hosts!$A$1:$M$1,0))</f>
        <v>No</v>
      </c>
      <c r="K3697">
        <v>16</v>
      </c>
      <c r="L3697" t="str">
        <f>VLOOKUP($K3697,Neighborhoods!$A:$C,2,0)</f>
        <v>Manhattan</v>
      </c>
      <c r="M3697" t="str">
        <f>VLOOKUP($K3697,Neighborhoods!$A:$C,3,0)</f>
        <v>Harlem</v>
      </c>
      <c r="N3697" t="str">
        <f>INDEX(Neighborhoods!$A:$C, MATCH(Places!$K3697,Neighborhoods!$A:$A,0), MATCH(Places!N$1,Neighborhoods!$A$1:$C$1,0))</f>
        <v>Manhattan</v>
      </c>
      <c r="O3697" t="str">
        <f>INDEX(Neighborhoods!$A:$C, MATCH(Places!$K3697,Neighborhoods!$A:$A,0), MATCH(Places!O$1,Neighborhoods!$A$1:$C$1,0))</f>
        <v>Harlem</v>
      </c>
      <c r="P3697" t="s">
        <v>1</v>
      </c>
      <c r="Q3697" t="str">
        <f t="shared" si="228"/>
        <v>Yes</v>
      </c>
      <c r="R3697">
        <v>1</v>
      </c>
      <c r="S3697" t="str">
        <f t="shared" si="229"/>
        <v>Small</v>
      </c>
      <c r="T3697" s="50">
        <v>36</v>
      </c>
      <c r="U3697" s="70">
        <f t="shared" si="230"/>
        <v>0.03</v>
      </c>
      <c r="V3697" s="52">
        <v>4.83</v>
      </c>
      <c r="W3697" s="52" t="str" cm="1">
        <f t="array" ref="W3697">_xlfn.SWITCH(ROUND(V3697,0),5,"Excellent",4,"Good",3,"Ok","Bad")</f>
        <v>Excellent</v>
      </c>
      <c r="X3697">
        <v>6</v>
      </c>
      <c r="Y3697" t="str">
        <f t="shared" si="231"/>
        <v>No</v>
      </c>
      <c r="Z3697" s="68">
        <v>43327</v>
      </c>
      <c r="AA3697" s="68">
        <v>44043</v>
      </c>
      <c r="AB3697">
        <v>321</v>
      </c>
      <c r="AC3697" t="s">
        <v>15615</v>
      </c>
    </row>
    <row r="3698" spans="1:29" x14ac:dyDescent="0.3">
      <c r="A3698" t="s">
        <v>2663</v>
      </c>
      <c r="B3698">
        <v>2678</v>
      </c>
      <c r="C3698" t="str">
        <f>VLOOKUP($B3698,Hosts!$A:$M,10,0)</f>
        <v>Within an hour</v>
      </c>
      <c r="D3698" s="70">
        <f>VLOOKUP($B3698,Hosts!$A:$M,11,0)</f>
        <v>1</v>
      </c>
      <c r="E3698" s="70">
        <f>VLOOKUP($B3698,Hosts!$A:$M,12,0)</f>
        <v>0.99</v>
      </c>
      <c r="F3698" t="str">
        <f>VLOOKUP($B3698,Hosts!$A:$M,13,0)</f>
        <v>No</v>
      </c>
      <c r="G3698" t="str">
        <f>INDEX(Hosts!$A:$M, MATCH(Places!$B3698,Hosts!$A:$A,0), MATCH(Places!G$1,Hosts!$A$1:$M$1,0))</f>
        <v>Within an hour</v>
      </c>
      <c r="H3698" s="70">
        <f>INDEX(Hosts!$A:$M, MATCH(Places!$B3698,Hosts!$A:$A,0), MATCH(Places!H$1,Hosts!$A$1:$M$1,0))</f>
        <v>1</v>
      </c>
      <c r="I3698" s="70">
        <f>INDEX(Hosts!$A:$M, MATCH(Places!$B3698,Hosts!$A:$A,0), MATCH(Places!I$1,Hosts!$A$1:$M$1,0))</f>
        <v>0.99</v>
      </c>
      <c r="J3698" t="str">
        <f>INDEX(Hosts!$A:$M, MATCH(Places!$B3698,Hosts!$A:$A,0), MATCH(Places!J$1,Hosts!$A$1:$M$1,0))</f>
        <v>No</v>
      </c>
      <c r="K3698">
        <v>26</v>
      </c>
      <c r="L3698" t="str">
        <f>VLOOKUP($K3698,Neighborhoods!$A:$C,2,0)</f>
        <v>Queens</v>
      </c>
      <c r="M3698" t="str">
        <f>VLOOKUP($K3698,Neighborhoods!$A:$C,3,0)</f>
        <v>Sunnyside</v>
      </c>
      <c r="N3698" t="str">
        <f>INDEX(Neighborhoods!$A:$C, MATCH(Places!$K3698,Neighborhoods!$A:$A,0), MATCH(Places!N$1,Neighborhoods!$A$1:$C$1,0))</f>
        <v>Queens</v>
      </c>
      <c r="O3698" t="str">
        <f>INDEX(Neighborhoods!$A:$C, MATCH(Places!$K3698,Neighborhoods!$A:$A,0), MATCH(Places!O$1,Neighborhoods!$A$1:$C$1,0))</f>
        <v>Sunnyside</v>
      </c>
      <c r="P3698" t="s">
        <v>1</v>
      </c>
      <c r="Q3698" t="str">
        <f t="shared" si="228"/>
        <v>Yes</v>
      </c>
      <c r="R3698">
        <v>2</v>
      </c>
      <c r="S3698" t="str">
        <f t="shared" si="229"/>
        <v>Small</v>
      </c>
      <c r="T3698" s="50">
        <v>60</v>
      </c>
      <c r="U3698" s="70">
        <f t="shared" si="230"/>
        <v>0.03</v>
      </c>
      <c r="V3698" s="52">
        <v>4.5</v>
      </c>
      <c r="W3698" s="52" t="str" cm="1">
        <f t="array" ref="W3698">_xlfn.SWITCH(ROUND(V3698,0),5,"Excellent",4,"Good",3,"Ok","Bad")</f>
        <v>Excellent</v>
      </c>
      <c r="X3698">
        <v>14</v>
      </c>
      <c r="Y3698" t="str">
        <f t="shared" si="231"/>
        <v>No</v>
      </c>
      <c r="Z3698" s="68">
        <v>43268</v>
      </c>
      <c r="AA3698" s="68">
        <v>43833</v>
      </c>
      <c r="AB3698">
        <v>349</v>
      </c>
      <c r="AC3698" t="s">
        <v>15616</v>
      </c>
    </row>
    <row r="3699" spans="1:29" x14ac:dyDescent="0.3">
      <c r="A3699" t="s">
        <v>2664</v>
      </c>
      <c r="B3699">
        <v>2678</v>
      </c>
      <c r="C3699" t="str">
        <f>VLOOKUP($B3699,Hosts!$A:$M,10,0)</f>
        <v>Within an hour</v>
      </c>
      <c r="D3699" s="70">
        <f>VLOOKUP($B3699,Hosts!$A:$M,11,0)</f>
        <v>1</v>
      </c>
      <c r="E3699" s="70">
        <f>VLOOKUP($B3699,Hosts!$A:$M,12,0)</f>
        <v>0.99</v>
      </c>
      <c r="F3699" t="str">
        <f>VLOOKUP($B3699,Hosts!$A:$M,13,0)</f>
        <v>No</v>
      </c>
      <c r="G3699" t="str">
        <f>INDEX(Hosts!$A:$M, MATCH(Places!$B3699,Hosts!$A:$A,0), MATCH(Places!G$1,Hosts!$A$1:$M$1,0))</f>
        <v>Within an hour</v>
      </c>
      <c r="H3699" s="70">
        <f>INDEX(Hosts!$A:$M, MATCH(Places!$B3699,Hosts!$A:$A,0), MATCH(Places!H$1,Hosts!$A$1:$M$1,0))</f>
        <v>1</v>
      </c>
      <c r="I3699" s="70">
        <f>INDEX(Hosts!$A:$M, MATCH(Places!$B3699,Hosts!$A:$A,0), MATCH(Places!I$1,Hosts!$A$1:$M$1,0))</f>
        <v>0.99</v>
      </c>
      <c r="J3699" t="str">
        <f>INDEX(Hosts!$A:$M, MATCH(Places!$B3699,Hosts!$A:$A,0), MATCH(Places!J$1,Hosts!$A$1:$M$1,0))</f>
        <v>No</v>
      </c>
      <c r="K3699">
        <v>26</v>
      </c>
      <c r="L3699" t="str">
        <f>VLOOKUP($K3699,Neighborhoods!$A:$C,2,0)</f>
        <v>Queens</v>
      </c>
      <c r="M3699" t="str">
        <f>VLOOKUP($K3699,Neighborhoods!$A:$C,3,0)</f>
        <v>Sunnyside</v>
      </c>
      <c r="N3699" t="str">
        <f>INDEX(Neighborhoods!$A:$C, MATCH(Places!$K3699,Neighborhoods!$A:$A,0), MATCH(Places!N$1,Neighborhoods!$A$1:$C$1,0))</f>
        <v>Queens</v>
      </c>
      <c r="O3699" t="str">
        <f>INDEX(Neighborhoods!$A:$C, MATCH(Places!$K3699,Neighborhoods!$A:$A,0), MATCH(Places!O$1,Neighborhoods!$A$1:$C$1,0))</f>
        <v>Sunnyside</v>
      </c>
      <c r="P3699" t="s">
        <v>1</v>
      </c>
      <c r="Q3699" t="str">
        <f t="shared" si="228"/>
        <v>Yes</v>
      </c>
      <c r="R3699">
        <v>2</v>
      </c>
      <c r="S3699" t="str">
        <f t="shared" si="229"/>
        <v>Small</v>
      </c>
      <c r="T3699" s="50">
        <v>53.86</v>
      </c>
      <c r="U3699" s="70">
        <f t="shared" si="230"/>
        <v>0.03</v>
      </c>
      <c r="V3699" s="52">
        <v>4.62</v>
      </c>
      <c r="W3699" s="52" t="str" cm="1">
        <f t="array" ref="W3699">_xlfn.SWITCH(ROUND(V3699,0),5,"Excellent",4,"Good",3,"Ok","Bad")</f>
        <v>Excellent</v>
      </c>
      <c r="X3699">
        <v>29</v>
      </c>
      <c r="Y3699" t="str">
        <f t="shared" si="231"/>
        <v>No</v>
      </c>
      <c r="Z3699" s="68">
        <v>43264</v>
      </c>
      <c r="AA3699" s="68">
        <v>43862</v>
      </c>
      <c r="AB3699">
        <v>321</v>
      </c>
      <c r="AC3699" t="s">
        <v>15616</v>
      </c>
    </row>
    <row r="3700" spans="1:29" x14ac:dyDescent="0.3">
      <c r="A3700" t="s">
        <v>2665</v>
      </c>
      <c r="B3700">
        <v>2244</v>
      </c>
      <c r="C3700" t="str">
        <f>VLOOKUP($B3700,Hosts!$A:$M,10,0)</f>
        <v>Within an hour</v>
      </c>
      <c r="D3700" s="70">
        <f>VLOOKUP($B3700,Hosts!$A:$M,11,0)</f>
        <v>1</v>
      </c>
      <c r="E3700" s="70">
        <f>VLOOKUP($B3700,Hosts!$A:$M,12,0)</f>
        <v>0.9</v>
      </c>
      <c r="F3700" t="str">
        <f>VLOOKUP($B3700,Hosts!$A:$M,13,0)</f>
        <v>No</v>
      </c>
      <c r="G3700" t="str">
        <f>INDEX(Hosts!$A:$M, MATCH(Places!$B3700,Hosts!$A:$A,0), MATCH(Places!G$1,Hosts!$A$1:$M$1,0))</f>
        <v>Within an hour</v>
      </c>
      <c r="H3700" s="70">
        <f>INDEX(Hosts!$A:$M, MATCH(Places!$B3700,Hosts!$A:$A,0), MATCH(Places!H$1,Hosts!$A$1:$M$1,0))</f>
        <v>1</v>
      </c>
      <c r="I3700" s="70">
        <f>INDEX(Hosts!$A:$M, MATCH(Places!$B3700,Hosts!$A:$A,0), MATCH(Places!I$1,Hosts!$A$1:$M$1,0))</f>
        <v>0.9</v>
      </c>
      <c r="J3700" t="str">
        <f>INDEX(Hosts!$A:$M, MATCH(Places!$B3700,Hosts!$A:$A,0), MATCH(Places!J$1,Hosts!$A$1:$M$1,0))</f>
        <v>No</v>
      </c>
      <c r="K3700">
        <v>7</v>
      </c>
      <c r="L3700" t="str">
        <f>VLOOKUP($K3700,Neighborhoods!$A:$C,2,0)</f>
        <v>Brooklyn</v>
      </c>
      <c r="M3700" t="str">
        <f>VLOOKUP($K3700,Neighborhoods!$A:$C,3,0)</f>
        <v>Bedford-Stuyvesant</v>
      </c>
      <c r="N3700" t="str">
        <f>INDEX(Neighborhoods!$A:$C, MATCH(Places!$K3700,Neighborhoods!$A:$A,0), MATCH(Places!N$1,Neighborhoods!$A$1:$C$1,0))</f>
        <v>Brooklyn</v>
      </c>
      <c r="O3700" t="str">
        <f>INDEX(Neighborhoods!$A:$C, MATCH(Places!$K3700,Neighborhoods!$A:$A,0), MATCH(Places!O$1,Neighborhoods!$A$1:$C$1,0))</f>
        <v>Bedford-Stuyvesant</v>
      </c>
      <c r="P3700" t="s">
        <v>1</v>
      </c>
      <c r="Q3700" t="str">
        <f t="shared" si="228"/>
        <v>Yes</v>
      </c>
      <c r="R3700">
        <v>2</v>
      </c>
      <c r="S3700" t="str">
        <f t="shared" si="229"/>
        <v>Small</v>
      </c>
      <c r="T3700" s="50">
        <v>45</v>
      </c>
      <c r="U3700" s="70">
        <f t="shared" si="230"/>
        <v>0.03</v>
      </c>
      <c r="V3700" s="52">
        <v>4.74</v>
      </c>
      <c r="W3700" s="52" t="str" cm="1">
        <f t="array" ref="W3700">_xlfn.SWITCH(ROUND(V3700,0),5,"Excellent",4,"Good",3,"Ok","Bad")</f>
        <v>Excellent</v>
      </c>
      <c r="X3700">
        <v>84</v>
      </c>
      <c r="Y3700" t="str">
        <f t="shared" si="231"/>
        <v>No</v>
      </c>
      <c r="Z3700" s="68">
        <v>43282</v>
      </c>
      <c r="AA3700" s="68">
        <v>44042</v>
      </c>
      <c r="AB3700">
        <v>322</v>
      </c>
      <c r="AC3700" t="s">
        <v>15615</v>
      </c>
    </row>
    <row r="3701" spans="1:29" x14ac:dyDescent="0.3">
      <c r="A3701" t="s">
        <v>2666</v>
      </c>
      <c r="B3701">
        <v>3560</v>
      </c>
      <c r="C3701" t="str">
        <f>VLOOKUP($B3701,Hosts!$A:$M,10,0)</f>
        <v>Within an hour</v>
      </c>
      <c r="D3701" s="70">
        <f>VLOOKUP($B3701,Hosts!$A:$M,11,0)</f>
        <v>1</v>
      </c>
      <c r="E3701" s="70">
        <f>VLOOKUP($B3701,Hosts!$A:$M,12,0)</f>
        <v>1</v>
      </c>
      <c r="F3701" t="str">
        <f>VLOOKUP($B3701,Hosts!$A:$M,13,0)</f>
        <v>Yes</v>
      </c>
      <c r="G3701" t="str">
        <f>INDEX(Hosts!$A:$M, MATCH(Places!$B3701,Hosts!$A:$A,0), MATCH(Places!G$1,Hosts!$A$1:$M$1,0))</f>
        <v>Within an hour</v>
      </c>
      <c r="H3701" s="70">
        <f>INDEX(Hosts!$A:$M, MATCH(Places!$B3701,Hosts!$A:$A,0), MATCH(Places!H$1,Hosts!$A$1:$M$1,0))</f>
        <v>1</v>
      </c>
      <c r="I3701" s="70">
        <f>INDEX(Hosts!$A:$M, MATCH(Places!$B3701,Hosts!$A:$A,0), MATCH(Places!I$1,Hosts!$A$1:$M$1,0))</f>
        <v>1</v>
      </c>
      <c r="J3701" t="str">
        <f>INDEX(Hosts!$A:$M, MATCH(Places!$B3701,Hosts!$A:$A,0), MATCH(Places!J$1,Hosts!$A$1:$M$1,0))</f>
        <v>Yes</v>
      </c>
      <c r="K3701">
        <v>18</v>
      </c>
      <c r="L3701" t="str">
        <f>VLOOKUP($K3701,Neighborhoods!$A:$C,2,0)</f>
        <v>Manhattan</v>
      </c>
      <c r="M3701" t="str">
        <f>VLOOKUP($K3701,Neighborhoods!$A:$C,3,0)</f>
        <v>Midtown</v>
      </c>
      <c r="N3701" t="str">
        <f>INDEX(Neighborhoods!$A:$C, MATCH(Places!$K3701,Neighborhoods!$A:$A,0), MATCH(Places!N$1,Neighborhoods!$A$1:$C$1,0))</f>
        <v>Manhattan</v>
      </c>
      <c r="O3701" t="str">
        <f>INDEX(Neighborhoods!$A:$C, MATCH(Places!$K3701,Neighborhoods!$A:$A,0), MATCH(Places!O$1,Neighborhoods!$A$1:$C$1,0))</f>
        <v>Midtown</v>
      </c>
      <c r="P3701" t="s">
        <v>11822</v>
      </c>
      <c r="Q3701" t="str">
        <f t="shared" si="228"/>
        <v>No</v>
      </c>
      <c r="R3701">
        <v>3</v>
      </c>
      <c r="S3701" t="str">
        <f t="shared" si="229"/>
        <v>Medium</v>
      </c>
      <c r="T3701" s="50">
        <v>192</v>
      </c>
      <c r="U3701" s="70">
        <f t="shared" si="230"/>
        <v>0.03</v>
      </c>
      <c r="V3701" s="52">
        <v>4.91</v>
      </c>
      <c r="W3701" s="52" t="str" cm="1">
        <f t="array" ref="W3701">_xlfn.SWITCH(ROUND(V3701,0),5,"Excellent",4,"Good",3,"Ok","Bad")</f>
        <v>Excellent</v>
      </c>
      <c r="X3701">
        <v>76</v>
      </c>
      <c r="Y3701" t="str">
        <f t="shared" si="231"/>
        <v>No</v>
      </c>
      <c r="Z3701" s="68">
        <v>43300</v>
      </c>
      <c r="AA3701" s="68">
        <v>43900</v>
      </c>
      <c r="AB3701">
        <v>297</v>
      </c>
      <c r="AC3701" t="s">
        <v>15616</v>
      </c>
    </row>
    <row r="3702" spans="1:29" x14ac:dyDescent="0.3">
      <c r="A3702" t="s">
        <v>2667</v>
      </c>
      <c r="B3702">
        <v>2234</v>
      </c>
      <c r="C3702" t="str">
        <f>VLOOKUP($B3702,Hosts!$A:$M,10,0)</f>
        <v>Within a day</v>
      </c>
      <c r="D3702" s="70">
        <f>VLOOKUP($B3702,Hosts!$A:$M,11,0)</f>
        <v>0.75</v>
      </c>
      <c r="E3702" s="70">
        <f>VLOOKUP($B3702,Hosts!$A:$M,12,0)</f>
        <v>0.98</v>
      </c>
      <c r="F3702" t="str">
        <f>VLOOKUP($B3702,Hosts!$A:$M,13,0)</f>
        <v>Yes</v>
      </c>
      <c r="G3702" t="str">
        <f>INDEX(Hosts!$A:$M, MATCH(Places!$B3702,Hosts!$A:$A,0), MATCH(Places!G$1,Hosts!$A$1:$M$1,0))</f>
        <v>Within a day</v>
      </c>
      <c r="H3702" s="70">
        <f>INDEX(Hosts!$A:$M, MATCH(Places!$B3702,Hosts!$A:$A,0), MATCH(Places!H$1,Hosts!$A$1:$M$1,0))</f>
        <v>0.75</v>
      </c>
      <c r="I3702" s="70">
        <f>INDEX(Hosts!$A:$M, MATCH(Places!$B3702,Hosts!$A:$A,0), MATCH(Places!I$1,Hosts!$A$1:$M$1,0))</f>
        <v>0.98</v>
      </c>
      <c r="J3702" t="str">
        <f>INDEX(Hosts!$A:$M, MATCH(Places!$B3702,Hosts!$A:$A,0), MATCH(Places!J$1,Hosts!$A$1:$M$1,0))</f>
        <v>Yes</v>
      </c>
      <c r="K3702">
        <v>10</v>
      </c>
      <c r="L3702" t="str">
        <f>VLOOKUP($K3702,Neighborhoods!$A:$C,2,0)</f>
        <v>Brooklyn</v>
      </c>
      <c r="M3702" t="str">
        <f>VLOOKUP($K3702,Neighborhoods!$A:$C,3,0)</f>
        <v>East Flatbush</v>
      </c>
      <c r="N3702" t="str">
        <f>INDEX(Neighborhoods!$A:$C, MATCH(Places!$K3702,Neighborhoods!$A:$A,0), MATCH(Places!N$1,Neighborhoods!$A$1:$C$1,0))</f>
        <v>Brooklyn</v>
      </c>
      <c r="O3702" t="str">
        <f>INDEX(Neighborhoods!$A:$C, MATCH(Places!$K3702,Neighborhoods!$A:$A,0), MATCH(Places!O$1,Neighborhoods!$A$1:$C$1,0))</f>
        <v>East Flatbush</v>
      </c>
      <c r="P3702" t="s">
        <v>11822</v>
      </c>
      <c r="Q3702" t="str">
        <f t="shared" si="228"/>
        <v>No</v>
      </c>
      <c r="R3702">
        <v>4</v>
      </c>
      <c r="S3702" t="str">
        <f t="shared" si="229"/>
        <v>Medium</v>
      </c>
      <c r="T3702" s="50">
        <v>125</v>
      </c>
      <c r="U3702" s="70">
        <f t="shared" si="230"/>
        <v>0.03</v>
      </c>
      <c r="V3702" s="52">
        <v>4.68</v>
      </c>
      <c r="W3702" s="52" t="str" cm="1">
        <f t="array" ref="W3702">_xlfn.SWITCH(ROUND(V3702,0),5,"Excellent",4,"Good",3,"Ok","Bad")</f>
        <v>Excellent</v>
      </c>
      <c r="X3702">
        <v>82</v>
      </c>
      <c r="Y3702" t="str">
        <f t="shared" si="231"/>
        <v>No</v>
      </c>
      <c r="Z3702" s="68">
        <v>43258</v>
      </c>
      <c r="AA3702" s="68">
        <v>43877</v>
      </c>
      <c r="AB3702">
        <v>228</v>
      </c>
      <c r="AC3702" t="s">
        <v>15616</v>
      </c>
    </row>
    <row r="3703" spans="1:29" x14ac:dyDescent="0.3">
      <c r="A3703" t="s">
        <v>14008</v>
      </c>
      <c r="B3703">
        <v>3544</v>
      </c>
      <c r="C3703" t="str">
        <f>VLOOKUP($B3703,Hosts!$A:$M,10,0)</f>
        <v>Within an hour</v>
      </c>
      <c r="D3703" s="70">
        <f>VLOOKUP($B3703,Hosts!$A:$M,11,0)</f>
        <v>0.9</v>
      </c>
      <c r="E3703" s="70">
        <f>VLOOKUP($B3703,Hosts!$A:$M,12,0)</f>
        <v>0.99</v>
      </c>
      <c r="F3703" t="str">
        <f>VLOOKUP($B3703,Hosts!$A:$M,13,0)</f>
        <v>No</v>
      </c>
      <c r="G3703" t="str">
        <f>INDEX(Hosts!$A:$M, MATCH(Places!$B3703,Hosts!$A:$A,0), MATCH(Places!G$1,Hosts!$A$1:$M$1,0))</f>
        <v>Within an hour</v>
      </c>
      <c r="H3703" s="70">
        <f>INDEX(Hosts!$A:$M, MATCH(Places!$B3703,Hosts!$A:$A,0), MATCH(Places!H$1,Hosts!$A$1:$M$1,0))</f>
        <v>0.9</v>
      </c>
      <c r="I3703" s="70">
        <f>INDEX(Hosts!$A:$M, MATCH(Places!$B3703,Hosts!$A:$A,0), MATCH(Places!I$1,Hosts!$A$1:$M$1,0))</f>
        <v>0.99</v>
      </c>
      <c r="J3703" t="str">
        <f>INDEX(Hosts!$A:$M, MATCH(Places!$B3703,Hosts!$A:$A,0), MATCH(Places!J$1,Hosts!$A$1:$M$1,0))</f>
        <v>No</v>
      </c>
      <c r="K3703">
        <v>17</v>
      </c>
      <c r="L3703" t="str">
        <f>VLOOKUP($K3703,Neighborhoods!$A:$C,2,0)</f>
        <v>Manhattan</v>
      </c>
      <c r="M3703" t="str">
        <f>VLOOKUP($K3703,Neighborhoods!$A:$C,3,0)</f>
        <v>Hell's Kitchen</v>
      </c>
      <c r="N3703" t="str">
        <f>INDEX(Neighborhoods!$A:$C, MATCH(Places!$K3703,Neighborhoods!$A:$A,0), MATCH(Places!N$1,Neighborhoods!$A$1:$C$1,0))</f>
        <v>Manhattan</v>
      </c>
      <c r="O3703" t="str">
        <f>INDEX(Neighborhoods!$A:$C, MATCH(Places!$K3703,Neighborhoods!$A:$A,0), MATCH(Places!O$1,Neighborhoods!$A$1:$C$1,0))</f>
        <v>Hell's Kitchen</v>
      </c>
      <c r="P3703" t="s">
        <v>1</v>
      </c>
      <c r="Q3703" t="str">
        <f t="shared" si="228"/>
        <v>Yes</v>
      </c>
      <c r="R3703">
        <v>2</v>
      </c>
      <c r="S3703" t="str">
        <f t="shared" si="229"/>
        <v>Small</v>
      </c>
      <c r="T3703" s="50">
        <v>120</v>
      </c>
      <c r="U3703" s="70">
        <f t="shared" si="230"/>
        <v>0.03</v>
      </c>
      <c r="V3703" s="52">
        <v>4.76</v>
      </c>
      <c r="W3703" s="52" t="str" cm="1">
        <f t="array" ref="W3703">_xlfn.SWITCH(ROUND(V3703,0),5,"Excellent",4,"Good",3,"Ok","Bad")</f>
        <v>Excellent</v>
      </c>
      <c r="X3703">
        <v>17</v>
      </c>
      <c r="Y3703" t="str">
        <f t="shared" si="231"/>
        <v>No</v>
      </c>
      <c r="Z3703" s="68">
        <v>43326</v>
      </c>
      <c r="AA3703" s="68">
        <v>43859</v>
      </c>
      <c r="AB3703">
        <v>358</v>
      </c>
      <c r="AC3703" t="s">
        <v>15616</v>
      </c>
    </row>
    <row r="3704" spans="1:29" x14ac:dyDescent="0.3">
      <c r="A3704" t="s">
        <v>15127</v>
      </c>
      <c r="B3704">
        <v>3544</v>
      </c>
      <c r="C3704" t="str">
        <f>VLOOKUP($B3704,Hosts!$A:$M,10,0)</f>
        <v>Within an hour</v>
      </c>
      <c r="D3704" s="70">
        <f>VLOOKUP($B3704,Hosts!$A:$M,11,0)</f>
        <v>0.9</v>
      </c>
      <c r="E3704" s="70">
        <f>VLOOKUP($B3704,Hosts!$A:$M,12,0)</f>
        <v>0.99</v>
      </c>
      <c r="F3704" t="str">
        <f>VLOOKUP($B3704,Hosts!$A:$M,13,0)</f>
        <v>No</v>
      </c>
      <c r="G3704" t="str">
        <f>INDEX(Hosts!$A:$M, MATCH(Places!$B3704,Hosts!$A:$A,0), MATCH(Places!G$1,Hosts!$A$1:$M$1,0))</f>
        <v>Within an hour</v>
      </c>
      <c r="H3704" s="70">
        <f>INDEX(Hosts!$A:$M, MATCH(Places!$B3704,Hosts!$A:$A,0), MATCH(Places!H$1,Hosts!$A$1:$M$1,0))</f>
        <v>0.9</v>
      </c>
      <c r="I3704" s="70">
        <f>INDEX(Hosts!$A:$M, MATCH(Places!$B3704,Hosts!$A:$A,0), MATCH(Places!I$1,Hosts!$A$1:$M$1,0))</f>
        <v>0.99</v>
      </c>
      <c r="J3704" t="str">
        <f>INDEX(Hosts!$A:$M, MATCH(Places!$B3704,Hosts!$A:$A,0), MATCH(Places!J$1,Hosts!$A$1:$M$1,0))</f>
        <v>No</v>
      </c>
      <c r="K3704">
        <v>17</v>
      </c>
      <c r="L3704" t="str">
        <f>VLOOKUP($K3704,Neighborhoods!$A:$C,2,0)</f>
        <v>Manhattan</v>
      </c>
      <c r="M3704" t="str">
        <f>VLOOKUP($K3704,Neighborhoods!$A:$C,3,0)</f>
        <v>Hell's Kitchen</v>
      </c>
      <c r="N3704" t="str">
        <f>INDEX(Neighborhoods!$A:$C, MATCH(Places!$K3704,Neighborhoods!$A:$A,0), MATCH(Places!N$1,Neighborhoods!$A$1:$C$1,0))</f>
        <v>Manhattan</v>
      </c>
      <c r="O3704" t="str">
        <f>INDEX(Neighborhoods!$A:$C, MATCH(Places!$K3704,Neighborhoods!$A:$A,0), MATCH(Places!O$1,Neighborhoods!$A$1:$C$1,0))</f>
        <v>Hell's Kitchen</v>
      </c>
      <c r="P3704" t="s">
        <v>1</v>
      </c>
      <c r="Q3704" t="str">
        <f t="shared" si="228"/>
        <v>Yes</v>
      </c>
      <c r="R3704">
        <v>2</v>
      </c>
      <c r="S3704" t="str">
        <f t="shared" si="229"/>
        <v>Small</v>
      </c>
      <c r="T3704" s="50">
        <v>75</v>
      </c>
      <c r="U3704" s="70">
        <f t="shared" si="230"/>
        <v>0.03</v>
      </c>
      <c r="V3704" s="52">
        <v>3.83</v>
      </c>
      <c r="W3704" s="52" t="str" cm="1">
        <f t="array" ref="W3704">_xlfn.SWITCH(ROUND(V3704,0),5,"Excellent",4,"Good",3,"Ok","Bad")</f>
        <v>Good</v>
      </c>
      <c r="X3704">
        <v>6</v>
      </c>
      <c r="Y3704" t="str">
        <f t="shared" si="231"/>
        <v>No</v>
      </c>
      <c r="Z3704" s="68">
        <v>43348</v>
      </c>
      <c r="AA3704" s="68">
        <v>43625</v>
      </c>
      <c r="AB3704">
        <v>365</v>
      </c>
      <c r="AC3704" t="s">
        <v>15616</v>
      </c>
    </row>
    <row r="3705" spans="1:29" x14ac:dyDescent="0.3">
      <c r="A3705" t="s">
        <v>15350</v>
      </c>
      <c r="B3705">
        <v>2254</v>
      </c>
      <c r="C3705" t="str">
        <f>VLOOKUP($B3705,Hosts!$A:$M,10,0)</f>
        <v>Within an hour</v>
      </c>
      <c r="D3705" s="70">
        <f>VLOOKUP($B3705,Hosts!$A:$M,11,0)</f>
        <v>1</v>
      </c>
      <c r="E3705" s="70">
        <f>VLOOKUP($B3705,Hosts!$A:$M,12,0)</f>
        <v>1</v>
      </c>
      <c r="F3705" t="str">
        <f>VLOOKUP($B3705,Hosts!$A:$M,13,0)</f>
        <v>Yes</v>
      </c>
      <c r="G3705" t="str">
        <f>INDEX(Hosts!$A:$M, MATCH(Places!$B3705,Hosts!$A:$A,0), MATCH(Places!G$1,Hosts!$A$1:$M$1,0))</f>
        <v>Within an hour</v>
      </c>
      <c r="H3705" s="70">
        <f>INDEX(Hosts!$A:$M, MATCH(Places!$B3705,Hosts!$A:$A,0), MATCH(Places!H$1,Hosts!$A$1:$M$1,0))</f>
        <v>1</v>
      </c>
      <c r="I3705" s="70">
        <f>INDEX(Hosts!$A:$M, MATCH(Places!$B3705,Hosts!$A:$A,0), MATCH(Places!I$1,Hosts!$A$1:$M$1,0))</f>
        <v>1</v>
      </c>
      <c r="J3705" t="str">
        <f>INDEX(Hosts!$A:$M, MATCH(Places!$B3705,Hosts!$A:$A,0), MATCH(Places!J$1,Hosts!$A$1:$M$1,0))</f>
        <v>Yes</v>
      </c>
      <c r="K3705">
        <v>7</v>
      </c>
      <c r="L3705" t="str">
        <f>VLOOKUP($K3705,Neighborhoods!$A:$C,2,0)</f>
        <v>Brooklyn</v>
      </c>
      <c r="M3705" t="str">
        <f>VLOOKUP($K3705,Neighborhoods!$A:$C,3,0)</f>
        <v>Bedford-Stuyvesant</v>
      </c>
      <c r="N3705" t="str">
        <f>INDEX(Neighborhoods!$A:$C, MATCH(Places!$K3705,Neighborhoods!$A:$A,0), MATCH(Places!N$1,Neighborhoods!$A$1:$C$1,0))</f>
        <v>Brooklyn</v>
      </c>
      <c r="O3705" t="str">
        <f>INDEX(Neighborhoods!$A:$C, MATCH(Places!$K3705,Neighborhoods!$A:$A,0), MATCH(Places!O$1,Neighborhoods!$A$1:$C$1,0))</f>
        <v>Bedford-Stuyvesant</v>
      </c>
      <c r="P3705" t="s">
        <v>11822</v>
      </c>
      <c r="Q3705" t="str">
        <f t="shared" si="228"/>
        <v>No</v>
      </c>
      <c r="R3705">
        <v>6</v>
      </c>
      <c r="S3705" t="str">
        <f t="shared" si="229"/>
        <v>Large</v>
      </c>
      <c r="T3705" s="50">
        <v>150</v>
      </c>
      <c r="U3705" s="70">
        <f t="shared" si="230"/>
        <v>0.03</v>
      </c>
      <c r="V3705" s="52">
        <v>4.8899999999999997</v>
      </c>
      <c r="W3705" s="52" t="str" cm="1">
        <f t="array" ref="W3705">_xlfn.SWITCH(ROUND(V3705,0),5,"Excellent",4,"Good",3,"Ok","Bad")</f>
        <v>Excellent</v>
      </c>
      <c r="X3705">
        <v>76</v>
      </c>
      <c r="Y3705" t="str">
        <f t="shared" si="231"/>
        <v>No</v>
      </c>
      <c r="Z3705" s="68">
        <v>43261</v>
      </c>
      <c r="AA3705" s="68">
        <v>43896</v>
      </c>
      <c r="AB3705">
        <v>324</v>
      </c>
      <c r="AC3705" t="s">
        <v>15615</v>
      </c>
    </row>
    <row r="3706" spans="1:29" x14ac:dyDescent="0.3">
      <c r="A3706" t="s">
        <v>14783</v>
      </c>
      <c r="B3706">
        <v>3544</v>
      </c>
      <c r="C3706" t="str">
        <f>VLOOKUP($B3706,Hosts!$A:$M,10,0)</f>
        <v>Within an hour</v>
      </c>
      <c r="D3706" s="70">
        <f>VLOOKUP($B3706,Hosts!$A:$M,11,0)</f>
        <v>0.9</v>
      </c>
      <c r="E3706" s="70">
        <f>VLOOKUP($B3706,Hosts!$A:$M,12,0)</f>
        <v>0.99</v>
      </c>
      <c r="F3706" t="str">
        <f>VLOOKUP($B3706,Hosts!$A:$M,13,0)</f>
        <v>No</v>
      </c>
      <c r="G3706" t="str">
        <f>INDEX(Hosts!$A:$M, MATCH(Places!$B3706,Hosts!$A:$A,0), MATCH(Places!G$1,Hosts!$A$1:$M$1,0))</f>
        <v>Within an hour</v>
      </c>
      <c r="H3706" s="70">
        <f>INDEX(Hosts!$A:$M, MATCH(Places!$B3706,Hosts!$A:$A,0), MATCH(Places!H$1,Hosts!$A$1:$M$1,0))</f>
        <v>0.9</v>
      </c>
      <c r="I3706" s="70">
        <f>INDEX(Hosts!$A:$M, MATCH(Places!$B3706,Hosts!$A:$A,0), MATCH(Places!I$1,Hosts!$A$1:$M$1,0))</f>
        <v>0.99</v>
      </c>
      <c r="J3706" t="str">
        <f>INDEX(Hosts!$A:$M, MATCH(Places!$B3706,Hosts!$A:$A,0), MATCH(Places!J$1,Hosts!$A$1:$M$1,0))</f>
        <v>No</v>
      </c>
      <c r="K3706">
        <v>17</v>
      </c>
      <c r="L3706" t="str">
        <f>VLOOKUP($K3706,Neighborhoods!$A:$C,2,0)</f>
        <v>Manhattan</v>
      </c>
      <c r="M3706" t="str">
        <f>VLOOKUP($K3706,Neighborhoods!$A:$C,3,0)</f>
        <v>Hell's Kitchen</v>
      </c>
      <c r="N3706" t="str">
        <f>INDEX(Neighborhoods!$A:$C, MATCH(Places!$K3706,Neighborhoods!$A:$A,0), MATCH(Places!N$1,Neighborhoods!$A$1:$C$1,0))</f>
        <v>Manhattan</v>
      </c>
      <c r="O3706" t="str">
        <f>INDEX(Neighborhoods!$A:$C, MATCH(Places!$K3706,Neighborhoods!$A:$A,0), MATCH(Places!O$1,Neighborhoods!$A$1:$C$1,0))</f>
        <v>Hell's Kitchen</v>
      </c>
      <c r="P3706" t="s">
        <v>1</v>
      </c>
      <c r="Q3706" t="str">
        <f t="shared" si="228"/>
        <v>Yes</v>
      </c>
      <c r="R3706">
        <v>1</v>
      </c>
      <c r="S3706" t="str">
        <f t="shared" si="229"/>
        <v>Small</v>
      </c>
      <c r="T3706" s="50">
        <v>200</v>
      </c>
      <c r="U3706" s="70">
        <f t="shared" si="230"/>
        <v>0.04</v>
      </c>
      <c r="V3706" s="52">
        <v>4.38</v>
      </c>
      <c r="W3706" s="52" t="str" cm="1">
        <f t="array" ref="W3706">_xlfn.SWITCH(ROUND(V3706,0),5,"Excellent",4,"Good",3,"Ok","Bad")</f>
        <v>Good</v>
      </c>
      <c r="X3706">
        <v>8</v>
      </c>
      <c r="Y3706" t="str">
        <f t="shared" si="231"/>
        <v>No</v>
      </c>
      <c r="Z3706" s="68">
        <v>43344</v>
      </c>
      <c r="AA3706" s="68">
        <v>43604</v>
      </c>
      <c r="AB3706">
        <v>365</v>
      </c>
      <c r="AC3706" t="s">
        <v>15616</v>
      </c>
    </row>
    <row r="3707" spans="1:29" x14ac:dyDescent="0.3">
      <c r="A3707" t="s">
        <v>2668</v>
      </c>
      <c r="B3707">
        <v>3565</v>
      </c>
      <c r="C3707" t="str">
        <f>VLOOKUP($B3707,Hosts!$A:$M,10,0)</f>
        <v>Within an hour</v>
      </c>
      <c r="D3707" s="70">
        <f>VLOOKUP($B3707,Hosts!$A:$M,11,0)</f>
        <v>0.88</v>
      </c>
      <c r="E3707" s="70">
        <f>VLOOKUP($B3707,Hosts!$A:$M,12,0)</f>
        <v>0.98</v>
      </c>
      <c r="F3707" t="str">
        <f>VLOOKUP($B3707,Hosts!$A:$M,13,0)</f>
        <v>No</v>
      </c>
      <c r="G3707" t="str">
        <f>INDEX(Hosts!$A:$M, MATCH(Places!$B3707,Hosts!$A:$A,0), MATCH(Places!G$1,Hosts!$A$1:$M$1,0))</f>
        <v>Within an hour</v>
      </c>
      <c r="H3707" s="70">
        <f>INDEX(Hosts!$A:$M, MATCH(Places!$B3707,Hosts!$A:$A,0), MATCH(Places!H$1,Hosts!$A$1:$M$1,0))</f>
        <v>0.88</v>
      </c>
      <c r="I3707" s="70">
        <f>INDEX(Hosts!$A:$M, MATCH(Places!$B3707,Hosts!$A:$A,0), MATCH(Places!I$1,Hosts!$A$1:$M$1,0))</f>
        <v>0.98</v>
      </c>
      <c r="J3707" t="str">
        <f>INDEX(Hosts!$A:$M, MATCH(Places!$B3707,Hosts!$A:$A,0), MATCH(Places!J$1,Hosts!$A$1:$M$1,0))</f>
        <v>No</v>
      </c>
      <c r="K3707">
        <v>20</v>
      </c>
      <c r="L3707" t="str">
        <f>VLOOKUP($K3707,Neighborhoods!$A:$C,2,0)</f>
        <v>Manhattan</v>
      </c>
      <c r="M3707" t="str">
        <f>VLOOKUP($K3707,Neighborhoods!$A:$C,3,0)</f>
        <v>Upper West Side</v>
      </c>
      <c r="N3707" t="str">
        <f>INDEX(Neighborhoods!$A:$C, MATCH(Places!$K3707,Neighborhoods!$A:$A,0), MATCH(Places!N$1,Neighborhoods!$A$1:$C$1,0))</f>
        <v>Manhattan</v>
      </c>
      <c r="O3707" t="str">
        <f>INDEX(Neighborhoods!$A:$C, MATCH(Places!$K3707,Neighborhoods!$A:$A,0), MATCH(Places!O$1,Neighborhoods!$A$1:$C$1,0))</f>
        <v>Upper West Side</v>
      </c>
      <c r="P3707" t="s">
        <v>11822</v>
      </c>
      <c r="Q3707" t="str">
        <f t="shared" si="228"/>
        <v>No</v>
      </c>
      <c r="R3707">
        <v>2</v>
      </c>
      <c r="S3707" t="str">
        <f t="shared" si="229"/>
        <v>Small</v>
      </c>
      <c r="T3707" s="50">
        <v>90</v>
      </c>
      <c r="U3707" s="70">
        <f t="shared" si="230"/>
        <v>0.03</v>
      </c>
      <c r="V3707" s="52">
        <v>4.82</v>
      </c>
      <c r="W3707" s="52" t="str" cm="1">
        <f t="array" ref="W3707">_xlfn.SWITCH(ROUND(V3707,0),5,"Excellent",4,"Good",3,"Ok","Bad")</f>
        <v>Excellent</v>
      </c>
      <c r="X3707">
        <v>87</v>
      </c>
      <c r="Y3707" t="str">
        <f t="shared" si="231"/>
        <v>No</v>
      </c>
      <c r="Z3707" s="68">
        <v>43267</v>
      </c>
      <c r="AA3707" s="68">
        <v>43982</v>
      </c>
      <c r="AB3707">
        <v>59</v>
      </c>
      <c r="AC3707" t="s">
        <v>15616</v>
      </c>
    </row>
    <row r="3708" spans="1:29" x14ac:dyDescent="0.3">
      <c r="A3708" t="s">
        <v>15186</v>
      </c>
      <c r="B3708">
        <v>3544</v>
      </c>
      <c r="C3708" t="str">
        <f>VLOOKUP($B3708,Hosts!$A:$M,10,0)</f>
        <v>Within an hour</v>
      </c>
      <c r="D3708" s="70">
        <f>VLOOKUP($B3708,Hosts!$A:$M,11,0)</f>
        <v>0.9</v>
      </c>
      <c r="E3708" s="70">
        <f>VLOOKUP($B3708,Hosts!$A:$M,12,0)</f>
        <v>0.99</v>
      </c>
      <c r="F3708" t="str">
        <f>VLOOKUP($B3708,Hosts!$A:$M,13,0)</f>
        <v>No</v>
      </c>
      <c r="G3708" t="str">
        <f>INDEX(Hosts!$A:$M, MATCH(Places!$B3708,Hosts!$A:$A,0), MATCH(Places!G$1,Hosts!$A$1:$M$1,0))</f>
        <v>Within an hour</v>
      </c>
      <c r="H3708" s="70">
        <f>INDEX(Hosts!$A:$M, MATCH(Places!$B3708,Hosts!$A:$A,0), MATCH(Places!H$1,Hosts!$A$1:$M$1,0))</f>
        <v>0.9</v>
      </c>
      <c r="I3708" s="70">
        <f>INDEX(Hosts!$A:$M, MATCH(Places!$B3708,Hosts!$A:$A,0), MATCH(Places!I$1,Hosts!$A$1:$M$1,0))</f>
        <v>0.99</v>
      </c>
      <c r="J3708" t="str">
        <f>INDEX(Hosts!$A:$M, MATCH(Places!$B3708,Hosts!$A:$A,0), MATCH(Places!J$1,Hosts!$A$1:$M$1,0))</f>
        <v>No</v>
      </c>
      <c r="K3708">
        <v>17</v>
      </c>
      <c r="L3708" t="str">
        <f>VLOOKUP($K3708,Neighborhoods!$A:$C,2,0)</f>
        <v>Manhattan</v>
      </c>
      <c r="M3708" t="str">
        <f>VLOOKUP($K3708,Neighborhoods!$A:$C,3,0)</f>
        <v>Hell's Kitchen</v>
      </c>
      <c r="N3708" t="str">
        <f>INDEX(Neighborhoods!$A:$C, MATCH(Places!$K3708,Neighborhoods!$A:$A,0), MATCH(Places!N$1,Neighborhoods!$A$1:$C$1,0))</f>
        <v>Manhattan</v>
      </c>
      <c r="O3708" t="str">
        <f>INDEX(Neighborhoods!$A:$C, MATCH(Places!$K3708,Neighborhoods!$A:$A,0), MATCH(Places!O$1,Neighborhoods!$A$1:$C$1,0))</f>
        <v>Hell's Kitchen</v>
      </c>
      <c r="P3708" t="s">
        <v>1</v>
      </c>
      <c r="Q3708" t="str">
        <f t="shared" si="228"/>
        <v>Yes</v>
      </c>
      <c r="R3708">
        <v>2</v>
      </c>
      <c r="S3708" t="str">
        <f t="shared" si="229"/>
        <v>Small</v>
      </c>
      <c r="T3708" s="50">
        <v>150</v>
      </c>
      <c r="U3708" s="70">
        <f t="shared" si="230"/>
        <v>0.03</v>
      </c>
      <c r="V3708" s="52">
        <v>4.46</v>
      </c>
      <c r="W3708" s="52" t="str" cm="1">
        <f t="array" ref="W3708">_xlfn.SWITCH(ROUND(V3708,0),5,"Excellent",4,"Good",3,"Ok","Bad")</f>
        <v>Good</v>
      </c>
      <c r="X3708">
        <v>13</v>
      </c>
      <c r="Y3708" t="str">
        <f t="shared" si="231"/>
        <v>No</v>
      </c>
      <c r="Z3708" s="68">
        <v>43348</v>
      </c>
      <c r="AA3708" s="68">
        <v>43831</v>
      </c>
      <c r="AB3708">
        <v>365</v>
      </c>
      <c r="AC3708" t="s">
        <v>15616</v>
      </c>
    </row>
    <row r="3709" spans="1:29" x14ac:dyDescent="0.3">
      <c r="A3709" t="s">
        <v>2669</v>
      </c>
      <c r="B3709">
        <v>2462</v>
      </c>
      <c r="C3709" t="str">
        <f>VLOOKUP($B3709,Hosts!$A:$M,10,0)</f>
        <v>Within an hour</v>
      </c>
      <c r="D3709" s="70">
        <f>VLOOKUP($B3709,Hosts!$A:$M,11,0)</f>
        <v>1</v>
      </c>
      <c r="E3709" s="70">
        <f>VLOOKUP($B3709,Hosts!$A:$M,12,0)</f>
        <v>0.99</v>
      </c>
      <c r="F3709" t="str">
        <f>VLOOKUP($B3709,Hosts!$A:$M,13,0)</f>
        <v>No</v>
      </c>
      <c r="G3709" t="str">
        <f>INDEX(Hosts!$A:$M, MATCH(Places!$B3709,Hosts!$A:$A,0), MATCH(Places!G$1,Hosts!$A$1:$M$1,0))</f>
        <v>Within an hour</v>
      </c>
      <c r="H3709" s="70">
        <f>INDEX(Hosts!$A:$M, MATCH(Places!$B3709,Hosts!$A:$A,0), MATCH(Places!H$1,Hosts!$A$1:$M$1,0))</f>
        <v>1</v>
      </c>
      <c r="I3709" s="70">
        <f>INDEX(Hosts!$A:$M, MATCH(Places!$B3709,Hosts!$A:$A,0), MATCH(Places!I$1,Hosts!$A$1:$M$1,0))</f>
        <v>0.99</v>
      </c>
      <c r="J3709" t="str">
        <f>INDEX(Hosts!$A:$M, MATCH(Places!$B3709,Hosts!$A:$A,0), MATCH(Places!J$1,Hosts!$A$1:$M$1,0))</f>
        <v>No</v>
      </c>
      <c r="K3709">
        <v>8</v>
      </c>
      <c r="L3709" t="str">
        <f>VLOOKUP($K3709,Neighborhoods!$A:$C,2,0)</f>
        <v>Brooklyn</v>
      </c>
      <c r="M3709" t="str">
        <f>VLOOKUP($K3709,Neighborhoods!$A:$C,3,0)</f>
        <v>Bushwick</v>
      </c>
      <c r="N3709" t="str">
        <f>INDEX(Neighborhoods!$A:$C, MATCH(Places!$K3709,Neighborhoods!$A:$A,0), MATCH(Places!N$1,Neighborhoods!$A$1:$C$1,0))</f>
        <v>Brooklyn</v>
      </c>
      <c r="O3709" t="str">
        <f>INDEX(Neighborhoods!$A:$C, MATCH(Places!$K3709,Neighborhoods!$A:$A,0), MATCH(Places!O$1,Neighborhoods!$A$1:$C$1,0))</f>
        <v>Bushwick</v>
      </c>
      <c r="P3709" t="s">
        <v>1</v>
      </c>
      <c r="Q3709" t="str">
        <f t="shared" si="228"/>
        <v>Yes</v>
      </c>
      <c r="R3709">
        <v>2</v>
      </c>
      <c r="S3709" t="str">
        <f t="shared" si="229"/>
        <v>Small</v>
      </c>
      <c r="T3709" s="50">
        <v>45</v>
      </c>
      <c r="U3709" s="70">
        <f t="shared" si="230"/>
        <v>0.03</v>
      </c>
      <c r="V3709" s="52">
        <v>4.75</v>
      </c>
      <c r="W3709" s="52" t="str" cm="1">
        <f t="array" ref="W3709">_xlfn.SWITCH(ROUND(V3709,0),5,"Excellent",4,"Good",3,"Ok","Bad")</f>
        <v>Excellent</v>
      </c>
      <c r="X3709">
        <v>92</v>
      </c>
      <c r="Y3709" t="str">
        <f t="shared" si="231"/>
        <v>No</v>
      </c>
      <c r="Z3709" s="68">
        <v>43271</v>
      </c>
      <c r="AA3709" s="68">
        <v>43988</v>
      </c>
      <c r="AB3709">
        <v>64</v>
      </c>
      <c r="AC3709" t="s">
        <v>15615</v>
      </c>
    </row>
    <row r="3710" spans="1:29" x14ac:dyDescent="0.3">
      <c r="A3710" t="s">
        <v>13160</v>
      </c>
      <c r="B3710">
        <v>3544</v>
      </c>
      <c r="C3710" t="str">
        <f>VLOOKUP($B3710,Hosts!$A:$M,10,0)</f>
        <v>Within an hour</v>
      </c>
      <c r="D3710" s="70">
        <f>VLOOKUP($B3710,Hosts!$A:$M,11,0)</f>
        <v>0.9</v>
      </c>
      <c r="E3710" s="70">
        <f>VLOOKUP($B3710,Hosts!$A:$M,12,0)</f>
        <v>0.99</v>
      </c>
      <c r="F3710" t="str">
        <f>VLOOKUP($B3710,Hosts!$A:$M,13,0)</f>
        <v>No</v>
      </c>
      <c r="G3710" t="str">
        <f>INDEX(Hosts!$A:$M, MATCH(Places!$B3710,Hosts!$A:$A,0), MATCH(Places!G$1,Hosts!$A$1:$M$1,0))</f>
        <v>Within an hour</v>
      </c>
      <c r="H3710" s="70">
        <f>INDEX(Hosts!$A:$M, MATCH(Places!$B3710,Hosts!$A:$A,0), MATCH(Places!H$1,Hosts!$A$1:$M$1,0))</f>
        <v>0.9</v>
      </c>
      <c r="I3710" s="70">
        <f>INDEX(Hosts!$A:$M, MATCH(Places!$B3710,Hosts!$A:$A,0), MATCH(Places!I$1,Hosts!$A$1:$M$1,0))</f>
        <v>0.99</v>
      </c>
      <c r="J3710" t="str">
        <f>INDEX(Hosts!$A:$M, MATCH(Places!$B3710,Hosts!$A:$A,0), MATCH(Places!J$1,Hosts!$A$1:$M$1,0))</f>
        <v>No</v>
      </c>
      <c r="K3710">
        <v>17</v>
      </c>
      <c r="L3710" t="str">
        <f>VLOOKUP($K3710,Neighborhoods!$A:$C,2,0)</f>
        <v>Manhattan</v>
      </c>
      <c r="M3710" t="str">
        <f>VLOOKUP($K3710,Neighborhoods!$A:$C,3,0)</f>
        <v>Hell's Kitchen</v>
      </c>
      <c r="N3710" t="str">
        <f>INDEX(Neighborhoods!$A:$C, MATCH(Places!$K3710,Neighborhoods!$A:$A,0), MATCH(Places!N$1,Neighborhoods!$A$1:$C$1,0))</f>
        <v>Manhattan</v>
      </c>
      <c r="O3710" t="str">
        <f>INDEX(Neighborhoods!$A:$C, MATCH(Places!$K3710,Neighborhoods!$A:$A,0), MATCH(Places!O$1,Neighborhoods!$A$1:$C$1,0))</f>
        <v>Hell's Kitchen</v>
      </c>
      <c r="P3710" t="s">
        <v>1</v>
      </c>
      <c r="Q3710" t="str">
        <f t="shared" si="228"/>
        <v>Yes</v>
      </c>
      <c r="R3710">
        <v>2</v>
      </c>
      <c r="S3710" t="str">
        <f t="shared" si="229"/>
        <v>Small</v>
      </c>
      <c r="T3710" s="50">
        <v>200</v>
      </c>
      <c r="U3710" s="70">
        <f t="shared" si="230"/>
        <v>0.04</v>
      </c>
      <c r="V3710" s="52">
        <v>4.3099999999999996</v>
      </c>
      <c r="W3710" s="52" t="str" cm="1">
        <f t="array" ref="W3710">_xlfn.SWITCH(ROUND(V3710,0),5,"Excellent",4,"Good",3,"Ok","Bad")</f>
        <v>Good</v>
      </c>
      <c r="X3710">
        <v>13</v>
      </c>
      <c r="Y3710" t="str">
        <f t="shared" si="231"/>
        <v>No</v>
      </c>
      <c r="Z3710" s="68">
        <v>43311</v>
      </c>
      <c r="AA3710" s="68">
        <v>43742</v>
      </c>
      <c r="AB3710">
        <v>365</v>
      </c>
      <c r="AC3710" t="s">
        <v>15616</v>
      </c>
    </row>
    <row r="3711" spans="1:29" x14ac:dyDescent="0.3">
      <c r="A3711" t="s">
        <v>14371</v>
      </c>
      <c r="B3711">
        <v>3544</v>
      </c>
      <c r="C3711" t="str">
        <f>VLOOKUP($B3711,Hosts!$A:$M,10,0)</f>
        <v>Within an hour</v>
      </c>
      <c r="D3711" s="70">
        <f>VLOOKUP($B3711,Hosts!$A:$M,11,0)</f>
        <v>0.9</v>
      </c>
      <c r="E3711" s="70">
        <f>VLOOKUP($B3711,Hosts!$A:$M,12,0)</f>
        <v>0.99</v>
      </c>
      <c r="F3711" t="str">
        <f>VLOOKUP($B3711,Hosts!$A:$M,13,0)</f>
        <v>No</v>
      </c>
      <c r="G3711" t="str">
        <f>INDEX(Hosts!$A:$M, MATCH(Places!$B3711,Hosts!$A:$A,0), MATCH(Places!G$1,Hosts!$A$1:$M$1,0))</f>
        <v>Within an hour</v>
      </c>
      <c r="H3711" s="70">
        <f>INDEX(Hosts!$A:$M, MATCH(Places!$B3711,Hosts!$A:$A,0), MATCH(Places!H$1,Hosts!$A$1:$M$1,0))</f>
        <v>0.9</v>
      </c>
      <c r="I3711" s="70">
        <f>INDEX(Hosts!$A:$M, MATCH(Places!$B3711,Hosts!$A:$A,0), MATCH(Places!I$1,Hosts!$A$1:$M$1,0))</f>
        <v>0.99</v>
      </c>
      <c r="J3711" t="str">
        <f>INDEX(Hosts!$A:$M, MATCH(Places!$B3711,Hosts!$A:$A,0), MATCH(Places!J$1,Hosts!$A$1:$M$1,0))</f>
        <v>No</v>
      </c>
      <c r="K3711">
        <v>17</v>
      </c>
      <c r="L3711" t="str">
        <f>VLOOKUP($K3711,Neighborhoods!$A:$C,2,0)</f>
        <v>Manhattan</v>
      </c>
      <c r="M3711" t="str">
        <f>VLOOKUP($K3711,Neighborhoods!$A:$C,3,0)</f>
        <v>Hell's Kitchen</v>
      </c>
      <c r="N3711" t="str">
        <f>INDEX(Neighborhoods!$A:$C, MATCH(Places!$K3711,Neighborhoods!$A:$A,0), MATCH(Places!N$1,Neighborhoods!$A$1:$C$1,0))</f>
        <v>Manhattan</v>
      </c>
      <c r="O3711" t="str">
        <f>INDEX(Neighborhoods!$A:$C, MATCH(Places!$K3711,Neighborhoods!$A:$A,0), MATCH(Places!O$1,Neighborhoods!$A$1:$C$1,0))</f>
        <v>Hell's Kitchen</v>
      </c>
      <c r="P3711" t="s">
        <v>1</v>
      </c>
      <c r="Q3711" t="str">
        <f t="shared" si="228"/>
        <v>Yes</v>
      </c>
      <c r="R3711">
        <v>2</v>
      </c>
      <c r="S3711" t="str">
        <f t="shared" si="229"/>
        <v>Small</v>
      </c>
      <c r="T3711" s="50">
        <v>110</v>
      </c>
      <c r="U3711" s="70">
        <f t="shared" si="230"/>
        <v>0.03</v>
      </c>
      <c r="V3711" s="52">
        <v>4.43</v>
      </c>
      <c r="W3711" s="52" t="str" cm="1">
        <f t="array" ref="W3711">_xlfn.SWITCH(ROUND(V3711,0),5,"Excellent",4,"Good",3,"Ok","Bad")</f>
        <v>Good</v>
      </c>
      <c r="X3711">
        <v>14</v>
      </c>
      <c r="Y3711" t="str">
        <f t="shared" si="231"/>
        <v>No</v>
      </c>
      <c r="Z3711" s="68">
        <v>43449</v>
      </c>
      <c r="AA3711" s="68">
        <v>43835</v>
      </c>
      <c r="AB3711">
        <v>365</v>
      </c>
      <c r="AC3711" t="s">
        <v>15616</v>
      </c>
    </row>
    <row r="3712" spans="1:29" x14ac:dyDescent="0.3">
      <c r="A3712" t="s">
        <v>15051</v>
      </c>
      <c r="B3712">
        <v>890</v>
      </c>
      <c r="C3712" t="str">
        <f>VLOOKUP($B3712,Hosts!$A:$M,10,0)</f>
        <v>Within a day</v>
      </c>
      <c r="D3712" s="70">
        <f>VLOOKUP($B3712,Hosts!$A:$M,11,0)</f>
        <v>0.5</v>
      </c>
      <c r="E3712" s="70">
        <f>VLOOKUP($B3712,Hosts!$A:$M,12,0)</f>
        <v>0</v>
      </c>
      <c r="F3712" t="str">
        <f>VLOOKUP($B3712,Hosts!$A:$M,13,0)</f>
        <v>No</v>
      </c>
      <c r="G3712" t="str">
        <f>INDEX(Hosts!$A:$M, MATCH(Places!$B3712,Hosts!$A:$A,0), MATCH(Places!G$1,Hosts!$A$1:$M$1,0))</f>
        <v>Within a day</v>
      </c>
      <c r="H3712" s="70">
        <f>INDEX(Hosts!$A:$M, MATCH(Places!$B3712,Hosts!$A:$A,0), MATCH(Places!H$1,Hosts!$A$1:$M$1,0))</f>
        <v>0.5</v>
      </c>
      <c r="I3712" s="70">
        <f>INDEX(Hosts!$A:$M, MATCH(Places!$B3712,Hosts!$A:$A,0), MATCH(Places!I$1,Hosts!$A$1:$M$1,0))</f>
        <v>0</v>
      </c>
      <c r="J3712" t="str">
        <f>INDEX(Hosts!$A:$M, MATCH(Places!$B3712,Hosts!$A:$A,0), MATCH(Places!J$1,Hosts!$A$1:$M$1,0))</f>
        <v>No</v>
      </c>
      <c r="K3712">
        <v>12</v>
      </c>
      <c r="L3712" t="str">
        <f>VLOOKUP($K3712,Neighborhoods!$A:$C,2,0)</f>
        <v>Brooklyn</v>
      </c>
      <c r="M3712" t="str">
        <f>VLOOKUP($K3712,Neighborhoods!$A:$C,3,0)</f>
        <v>Williamsburg</v>
      </c>
      <c r="N3712" t="str">
        <f>INDEX(Neighborhoods!$A:$C, MATCH(Places!$K3712,Neighborhoods!$A:$A,0), MATCH(Places!N$1,Neighborhoods!$A$1:$C$1,0))</f>
        <v>Brooklyn</v>
      </c>
      <c r="O3712" t="str">
        <f>INDEX(Neighborhoods!$A:$C, MATCH(Places!$K3712,Neighborhoods!$A:$A,0), MATCH(Places!O$1,Neighborhoods!$A$1:$C$1,0))</f>
        <v>Williamsburg</v>
      </c>
      <c r="P3712" t="s">
        <v>1</v>
      </c>
      <c r="Q3712" t="str">
        <f t="shared" si="228"/>
        <v>Yes</v>
      </c>
      <c r="R3712">
        <v>1</v>
      </c>
      <c r="S3712" t="str">
        <f t="shared" si="229"/>
        <v>Small</v>
      </c>
      <c r="T3712" s="50">
        <v>60</v>
      </c>
      <c r="U3712" s="70">
        <f t="shared" si="230"/>
        <v>0.03</v>
      </c>
      <c r="V3712" s="52">
        <v>4.67</v>
      </c>
      <c r="W3712" s="52" t="str" cm="1">
        <f t="array" ref="W3712">_xlfn.SWITCH(ROUND(V3712,0),5,"Excellent",4,"Good",3,"Ok","Bad")</f>
        <v>Excellent</v>
      </c>
      <c r="X3712">
        <v>3</v>
      </c>
      <c r="Y3712" t="str">
        <f t="shared" si="231"/>
        <v>No</v>
      </c>
      <c r="Z3712" s="68">
        <v>43300</v>
      </c>
      <c r="AA3712" s="68">
        <v>43352</v>
      </c>
      <c r="AB3712">
        <v>87</v>
      </c>
      <c r="AC3712" t="s">
        <v>15615</v>
      </c>
    </row>
    <row r="3713" spans="1:29" x14ac:dyDescent="0.3">
      <c r="A3713" t="s">
        <v>13808</v>
      </c>
      <c r="B3713">
        <v>3544</v>
      </c>
      <c r="C3713" t="str">
        <f>VLOOKUP($B3713,Hosts!$A:$M,10,0)</f>
        <v>Within an hour</v>
      </c>
      <c r="D3713" s="70">
        <f>VLOOKUP($B3713,Hosts!$A:$M,11,0)</f>
        <v>0.9</v>
      </c>
      <c r="E3713" s="70">
        <f>VLOOKUP($B3713,Hosts!$A:$M,12,0)</f>
        <v>0.99</v>
      </c>
      <c r="F3713" t="str">
        <f>VLOOKUP($B3713,Hosts!$A:$M,13,0)</f>
        <v>No</v>
      </c>
      <c r="G3713" t="str">
        <f>INDEX(Hosts!$A:$M, MATCH(Places!$B3713,Hosts!$A:$A,0), MATCH(Places!G$1,Hosts!$A$1:$M$1,0))</f>
        <v>Within an hour</v>
      </c>
      <c r="H3713" s="70">
        <f>INDEX(Hosts!$A:$M, MATCH(Places!$B3713,Hosts!$A:$A,0), MATCH(Places!H$1,Hosts!$A$1:$M$1,0))</f>
        <v>0.9</v>
      </c>
      <c r="I3713" s="70">
        <f>INDEX(Hosts!$A:$M, MATCH(Places!$B3713,Hosts!$A:$A,0), MATCH(Places!I$1,Hosts!$A$1:$M$1,0))</f>
        <v>0.99</v>
      </c>
      <c r="J3713" t="str">
        <f>INDEX(Hosts!$A:$M, MATCH(Places!$B3713,Hosts!$A:$A,0), MATCH(Places!J$1,Hosts!$A$1:$M$1,0))</f>
        <v>No</v>
      </c>
      <c r="K3713">
        <v>17</v>
      </c>
      <c r="L3713" t="str">
        <f>VLOOKUP($K3713,Neighborhoods!$A:$C,2,0)</f>
        <v>Manhattan</v>
      </c>
      <c r="M3713" t="str">
        <f>VLOOKUP($K3713,Neighborhoods!$A:$C,3,0)</f>
        <v>Hell's Kitchen</v>
      </c>
      <c r="N3713" t="str">
        <f>INDEX(Neighborhoods!$A:$C, MATCH(Places!$K3713,Neighborhoods!$A:$A,0), MATCH(Places!N$1,Neighborhoods!$A$1:$C$1,0))</f>
        <v>Manhattan</v>
      </c>
      <c r="O3713" t="str">
        <f>INDEX(Neighborhoods!$A:$C, MATCH(Places!$K3713,Neighborhoods!$A:$A,0), MATCH(Places!O$1,Neighborhoods!$A$1:$C$1,0))</f>
        <v>Hell's Kitchen</v>
      </c>
      <c r="P3713" t="s">
        <v>1</v>
      </c>
      <c r="Q3713" t="str">
        <f t="shared" si="228"/>
        <v>Yes</v>
      </c>
      <c r="R3713">
        <v>2</v>
      </c>
      <c r="S3713" t="str">
        <f t="shared" si="229"/>
        <v>Small</v>
      </c>
      <c r="T3713" s="50">
        <v>150</v>
      </c>
      <c r="U3713" s="70">
        <f t="shared" si="230"/>
        <v>0.03</v>
      </c>
      <c r="V3713" s="52">
        <v>4.34</v>
      </c>
      <c r="W3713" s="52" t="str" cm="1">
        <f t="array" ref="W3713">_xlfn.SWITCH(ROUND(V3713,0),5,"Excellent",4,"Good",3,"Ok","Bad")</f>
        <v>Good</v>
      </c>
      <c r="X3713">
        <v>32</v>
      </c>
      <c r="Y3713" t="str">
        <f t="shared" si="231"/>
        <v>No</v>
      </c>
      <c r="Z3713" s="68">
        <v>43340</v>
      </c>
      <c r="AA3713" s="68">
        <v>43858</v>
      </c>
      <c r="AB3713">
        <v>365</v>
      </c>
      <c r="AC3713" t="s">
        <v>15616</v>
      </c>
    </row>
    <row r="3714" spans="1:29" x14ac:dyDescent="0.3">
      <c r="A3714" t="s">
        <v>2670</v>
      </c>
      <c r="B3714">
        <v>357</v>
      </c>
      <c r="C3714" t="str">
        <f>VLOOKUP($B3714,Hosts!$A:$M,10,0)</f>
        <v>Within a day</v>
      </c>
      <c r="D3714" s="70">
        <f>VLOOKUP($B3714,Hosts!$A:$M,11,0)</f>
        <v>0.5</v>
      </c>
      <c r="E3714" s="70">
        <f>VLOOKUP($B3714,Hosts!$A:$M,12,0)</f>
        <v>0.9</v>
      </c>
      <c r="F3714" t="str">
        <f>VLOOKUP($B3714,Hosts!$A:$M,13,0)</f>
        <v>No</v>
      </c>
      <c r="G3714" t="str">
        <f>INDEX(Hosts!$A:$M, MATCH(Places!$B3714,Hosts!$A:$A,0), MATCH(Places!G$1,Hosts!$A$1:$M$1,0))</f>
        <v>Within a day</v>
      </c>
      <c r="H3714" s="70">
        <f>INDEX(Hosts!$A:$M, MATCH(Places!$B3714,Hosts!$A:$A,0), MATCH(Places!H$1,Hosts!$A$1:$M$1,0))</f>
        <v>0.5</v>
      </c>
      <c r="I3714" s="70">
        <f>INDEX(Hosts!$A:$M, MATCH(Places!$B3714,Hosts!$A:$A,0), MATCH(Places!I$1,Hosts!$A$1:$M$1,0))</f>
        <v>0.9</v>
      </c>
      <c r="J3714" t="str">
        <f>INDEX(Hosts!$A:$M, MATCH(Places!$B3714,Hosts!$A:$A,0), MATCH(Places!J$1,Hosts!$A$1:$M$1,0))</f>
        <v>No</v>
      </c>
      <c r="K3714">
        <v>12</v>
      </c>
      <c r="L3714" t="str">
        <f>VLOOKUP($K3714,Neighborhoods!$A:$C,2,0)</f>
        <v>Brooklyn</v>
      </c>
      <c r="M3714" t="str">
        <f>VLOOKUP($K3714,Neighborhoods!$A:$C,3,0)</f>
        <v>Williamsburg</v>
      </c>
      <c r="N3714" t="str">
        <f>INDEX(Neighborhoods!$A:$C, MATCH(Places!$K3714,Neighborhoods!$A:$A,0), MATCH(Places!N$1,Neighborhoods!$A$1:$C$1,0))</f>
        <v>Brooklyn</v>
      </c>
      <c r="O3714" t="str">
        <f>INDEX(Neighborhoods!$A:$C, MATCH(Places!$K3714,Neighborhoods!$A:$A,0), MATCH(Places!O$1,Neighborhoods!$A$1:$C$1,0))</f>
        <v>Williamsburg</v>
      </c>
      <c r="P3714" t="s">
        <v>11822</v>
      </c>
      <c r="Q3714" t="str">
        <f t="shared" si="228"/>
        <v>No</v>
      </c>
      <c r="R3714">
        <v>2</v>
      </c>
      <c r="S3714" t="str">
        <f t="shared" si="229"/>
        <v>Small</v>
      </c>
      <c r="T3714" s="50">
        <v>150</v>
      </c>
      <c r="U3714" s="70">
        <f t="shared" si="230"/>
        <v>0.03</v>
      </c>
      <c r="V3714" s="52">
        <v>4.8</v>
      </c>
      <c r="W3714" s="52" t="str" cm="1">
        <f t="array" ref="W3714">_xlfn.SWITCH(ROUND(V3714,0),5,"Excellent",4,"Good",3,"Ok","Bad")</f>
        <v>Excellent</v>
      </c>
      <c r="X3714">
        <v>20</v>
      </c>
      <c r="Y3714" t="str">
        <f t="shared" si="231"/>
        <v>No</v>
      </c>
      <c r="Z3714" s="68">
        <v>43266</v>
      </c>
      <c r="AA3714" s="68">
        <v>43902</v>
      </c>
      <c r="AB3714">
        <v>365</v>
      </c>
      <c r="AC3714" t="s">
        <v>15616</v>
      </c>
    </row>
    <row r="3715" spans="1:29" x14ac:dyDescent="0.3">
      <c r="A3715" t="s">
        <v>14247</v>
      </c>
      <c r="B3715">
        <v>3544</v>
      </c>
      <c r="C3715" t="str">
        <f>VLOOKUP($B3715,Hosts!$A:$M,10,0)</f>
        <v>Within an hour</v>
      </c>
      <c r="D3715" s="70">
        <f>VLOOKUP($B3715,Hosts!$A:$M,11,0)</f>
        <v>0.9</v>
      </c>
      <c r="E3715" s="70">
        <f>VLOOKUP($B3715,Hosts!$A:$M,12,0)</f>
        <v>0.99</v>
      </c>
      <c r="F3715" t="str">
        <f>VLOOKUP($B3715,Hosts!$A:$M,13,0)</f>
        <v>No</v>
      </c>
      <c r="G3715" t="str">
        <f>INDEX(Hosts!$A:$M, MATCH(Places!$B3715,Hosts!$A:$A,0), MATCH(Places!G$1,Hosts!$A$1:$M$1,0))</f>
        <v>Within an hour</v>
      </c>
      <c r="H3715" s="70">
        <f>INDEX(Hosts!$A:$M, MATCH(Places!$B3715,Hosts!$A:$A,0), MATCH(Places!H$1,Hosts!$A$1:$M$1,0))</f>
        <v>0.9</v>
      </c>
      <c r="I3715" s="70">
        <f>INDEX(Hosts!$A:$M, MATCH(Places!$B3715,Hosts!$A:$A,0), MATCH(Places!I$1,Hosts!$A$1:$M$1,0))</f>
        <v>0.99</v>
      </c>
      <c r="J3715" t="str">
        <f>INDEX(Hosts!$A:$M, MATCH(Places!$B3715,Hosts!$A:$A,0), MATCH(Places!J$1,Hosts!$A$1:$M$1,0))</f>
        <v>No</v>
      </c>
      <c r="K3715">
        <v>17</v>
      </c>
      <c r="L3715" t="str">
        <f>VLOOKUP($K3715,Neighborhoods!$A:$C,2,0)</f>
        <v>Manhattan</v>
      </c>
      <c r="M3715" t="str">
        <f>VLOOKUP($K3715,Neighborhoods!$A:$C,3,0)</f>
        <v>Hell's Kitchen</v>
      </c>
      <c r="N3715" t="str">
        <f>INDEX(Neighborhoods!$A:$C, MATCH(Places!$K3715,Neighborhoods!$A:$A,0), MATCH(Places!N$1,Neighborhoods!$A$1:$C$1,0))</f>
        <v>Manhattan</v>
      </c>
      <c r="O3715" t="str">
        <f>INDEX(Neighborhoods!$A:$C, MATCH(Places!$K3715,Neighborhoods!$A:$A,0), MATCH(Places!O$1,Neighborhoods!$A$1:$C$1,0))</f>
        <v>Hell's Kitchen</v>
      </c>
      <c r="P3715" t="s">
        <v>1</v>
      </c>
      <c r="Q3715" t="str">
        <f t="shared" ref="Q3715:Q3778" si="232">IF(OR(P3715="Private room",P3715="Shared room"),"Yes","No")</f>
        <v>Yes</v>
      </c>
      <c r="R3715">
        <v>2</v>
      </c>
      <c r="S3715" t="str">
        <f t="shared" ref="S3715:S3778" si="233">IF(R3715&lt;=2,"Small",IF(R3715&lt;=5,"Medium","Large"))</f>
        <v>Small</v>
      </c>
      <c r="T3715" s="50">
        <v>150</v>
      </c>
      <c r="U3715" s="70">
        <f t="shared" ref="U3715:U3778" si="234">VLOOKUP($T3715,$AF$1:$AG$5,2)</f>
        <v>0.03</v>
      </c>
      <c r="V3715" s="52">
        <v>4.0999999999999996</v>
      </c>
      <c r="W3715" s="52" t="str" cm="1">
        <f t="array" ref="W3715">_xlfn.SWITCH(ROUND(V3715,0),5,"Excellent",4,"Good",3,"Ok","Bad")</f>
        <v>Good</v>
      </c>
      <c r="X3715">
        <v>10</v>
      </c>
      <c r="Y3715" t="str">
        <f t="shared" ref="Y3715:Y3778" si="235">IF(AND(V3715&gt;4.8,X3715&gt;100),"Yes","No")</f>
        <v>No</v>
      </c>
      <c r="Z3715" s="68">
        <v>43343</v>
      </c>
      <c r="AA3715" s="68">
        <v>43723</v>
      </c>
      <c r="AB3715">
        <v>365</v>
      </c>
      <c r="AC3715" t="s">
        <v>15616</v>
      </c>
    </row>
    <row r="3716" spans="1:29" x14ac:dyDescent="0.3">
      <c r="A3716" t="s">
        <v>2671</v>
      </c>
      <c r="B3716">
        <v>1750</v>
      </c>
      <c r="C3716" t="str">
        <f>VLOOKUP($B3716,Hosts!$A:$M,10,0)</f>
        <v>Within a few hours</v>
      </c>
      <c r="D3716" s="70">
        <f>VLOOKUP($B3716,Hosts!$A:$M,11,0)</f>
        <v>1</v>
      </c>
      <c r="E3716" s="70">
        <f>VLOOKUP($B3716,Hosts!$A:$M,12,0)</f>
        <v>1</v>
      </c>
      <c r="F3716" t="str">
        <f>VLOOKUP($B3716,Hosts!$A:$M,13,0)</f>
        <v>No</v>
      </c>
      <c r="G3716" t="str">
        <f>INDEX(Hosts!$A:$M, MATCH(Places!$B3716,Hosts!$A:$A,0), MATCH(Places!G$1,Hosts!$A$1:$M$1,0))</f>
        <v>Within a few hours</v>
      </c>
      <c r="H3716" s="70">
        <f>INDEX(Hosts!$A:$M, MATCH(Places!$B3716,Hosts!$A:$A,0), MATCH(Places!H$1,Hosts!$A$1:$M$1,0))</f>
        <v>1</v>
      </c>
      <c r="I3716" s="70">
        <f>INDEX(Hosts!$A:$M, MATCH(Places!$B3716,Hosts!$A:$A,0), MATCH(Places!I$1,Hosts!$A$1:$M$1,0))</f>
        <v>1</v>
      </c>
      <c r="J3716" t="str">
        <f>INDEX(Hosts!$A:$M, MATCH(Places!$B3716,Hosts!$A:$A,0), MATCH(Places!J$1,Hosts!$A$1:$M$1,0))</f>
        <v>No</v>
      </c>
      <c r="K3716">
        <v>8</v>
      </c>
      <c r="L3716" t="str">
        <f>VLOOKUP($K3716,Neighborhoods!$A:$C,2,0)</f>
        <v>Brooklyn</v>
      </c>
      <c r="M3716" t="str">
        <f>VLOOKUP($K3716,Neighborhoods!$A:$C,3,0)</f>
        <v>Bushwick</v>
      </c>
      <c r="N3716" t="str">
        <f>INDEX(Neighborhoods!$A:$C, MATCH(Places!$K3716,Neighborhoods!$A:$A,0), MATCH(Places!N$1,Neighborhoods!$A$1:$C$1,0))</f>
        <v>Brooklyn</v>
      </c>
      <c r="O3716" t="str">
        <f>INDEX(Neighborhoods!$A:$C, MATCH(Places!$K3716,Neighborhoods!$A:$A,0), MATCH(Places!O$1,Neighborhoods!$A$1:$C$1,0))</f>
        <v>Bushwick</v>
      </c>
      <c r="P3716" t="s">
        <v>1</v>
      </c>
      <c r="Q3716" t="str">
        <f t="shared" si="232"/>
        <v>Yes</v>
      </c>
      <c r="R3716">
        <v>2</v>
      </c>
      <c r="S3716" t="str">
        <f t="shared" si="233"/>
        <v>Small</v>
      </c>
      <c r="T3716" s="50">
        <v>52</v>
      </c>
      <c r="U3716" s="70">
        <f t="shared" si="234"/>
        <v>0.03</v>
      </c>
      <c r="V3716" s="52">
        <v>4.74</v>
      </c>
      <c r="W3716" s="52" t="str" cm="1">
        <f t="array" ref="W3716">_xlfn.SWITCH(ROUND(V3716,0),5,"Excellent",4,"Good",3,"Ok","Bad")</f>
        <v>Excellent</v>
      </c>
      <c r="X3716">
        <v>34</v>
      </c>
      <c r="Y3716" t="str">
        <f t="shared" si="235"/>
        <v>No</v>
      </c>
      <c r="Z3716" s="68">
        <v>43274</v>
      </c>
      <c r="AA3716" s="68">
        <v>43831</v>
      </c>
      <c r="AB3716">
        <v>38</v>
      </c>
      <c r="AC3716" t="s">
        <v>15616</v>
      </c>
    </row>
    <row r="3717" spans="1:29" x14ac:dyDescent="0.3">
      <c r="A3717" t="s">
        <v>14973</v>
      </c>
      <c r="B3717">
        <v>3391</v>
      </c>
      <c r="C3717" t="str">
        <f>VLOOKUP($B3717,Hosts!$A:$M,10,0)</f>
        <v>A few days or more</v>
      </c>
      <c r="D3717" s="70">
        <f>VLOOKUP($B3717,Hosts!$A:$M,11,0)</f>
        <v>0.28999999999999998</v>
      </c>
      <c r="E3717" s="70">
        <f>VLOOKUP($B3717,Hosts!$A:$M,12,0)</f>
        <v>0.69</v>
      </c>
      <c r="F3717" t="str">
        <f>VLOOKUP($B3717,Hosts!$A:$M,13,0)</f>
        <v>No</v>
      </c>
      <c r="G3717" t="str">
        <f>INDEX(Hosts!$A:$M, MATCH(Places!$B3717,Hosts!$A:$A,0), MATCH(Places!G$1,Hosts!$A$1:$M$1,0))</f>
        <v>A few days or more</v>
      </c>
      <c r="H3717" s="70">
        <f>INDEX(Hosts!$A:$M, MATCH(Places!$B3717,Hosts!$A:$A,0), MATCH(Places!H$1,Hosts!$A$1:$M$1,0))</f>
        <v>0.28999999999999998</v>
      </c>
      <c r="I3717" s="70">
        <f>INDEX(Hosts!$A:$M, MATCH(Places!$B3717,Hosts!$A:$A,0), MATCH(Places!I$1,Hosts!$A$1:$M$1,0))</f>
        <v>0.69</v>
      </c>
      <c r="J3717" t="str">
        <f>INDEX(Hosts!$A:$M, MATCH(Places!$B3717,Hosts!$A:$A,0), MATCH(Places!J$1,Hosts!$A$1:$M$1,0))</f>
        <v>No</v>
      </c>
      <c r="K3717">
        <v>16</v>
      </c>
      <c r="L3717" t="str">
        <f>VLOOKUP($K3717,Neighborhoods!$A:$C,2,0)</f>
        <v>Manhattan</v>
      </c>
      <c r="M3717" t="str">
        <f>VLOOKUP($K3717,Neighborhoods!$A:$C,3,0)</f>
        <v>Harlem</v>
      </c>
      <c r="N3717" t="str">
        <f>INDEX(Neighborhoods!$A:$C, MATCH(Places!$K3717,Neighborhoods!$A:$A,0), MATCH(Places!N$1,Neighborhoods!$A$1:$C$1,0))</f>
        <v>Manhattan</v>
      </c>
      <c r="O3717" t="str">
        <f>INDEX(Neighborhoods!$A:$C, MATCH(Places!$K3717,Neighborhoods!$A:$A,0), MATCH(Places!O$1,Neighborhoods!$A$1:$C$1,0))</f>
        <v>Harlem</v>
      </c>
      <c r="P3717" t="s">
        <v>11822</v>
      </c>
      <c r="Q3717" t="str">
        <f t="shared" si="232"/>
        <v>No</v>
      </c>
      <c r="R3717">
        <v>5</v>
      </c>
      <c r="S3717" t="str">
        <f t="shared" si="233"/>
        <v>Medium</v>
      </c>
      <c r="T3717" s="50">
        <v>180</v>
      </c>
      <c r="U3717" s="70">
        <f t="shared" si="234"/>
        <v>0.03</v>
      </c>
      <c r="V3717" s="52">
        <v>4.46</v>
      </c>
      <c r="W3717" s="52" t="str" cm="1">
        <f t="array" ref="W3717">_xlfn.SWITCH(ROUND(V3717,0),5,"Excellent",4,"Good",3,"Ok","Bad")</f>
        <v>Good</v>
      </c>
      <c r="X3717">
        <v>26</v>
      </c>
      <c r="Y3717" t="str">
        <f t="shared" si="235"/>
        <v>No</v>
      </c>
      <c r="Z3717" s="68">
        <v>43260</v>
      </c>
      <c r="AA3717" s="68">
        <v>43878</v>
      </c>
      <c r="AB3717">
        <v>89</v>
      </c>
      <c r="AC3717" t="s">
        <v>15615</v>
      </c>
    </row>
    <row r="3718" spans="1:29" x14ac:dyDescent="0.3">
      <c r="A3718" t="s">
        <v>14641</v>
      </c>
      <c r="B3718">
        <v>2011</v>
      </c>
      <c r="C3718" t="str">
        <f>VLOOKUP($B3718,Hosts!$A:$M,10,0)</f>
        <v>Within a day</v>
      </c>
      <c r="D3718" s="70">
        <f>VLOOKUP($B3718,Hosts!$A:$M,11,0)</f>
        <v>1</v>
      </c>
      <c r="E3718" s="70">
        <f>VLOOKUP($B3718,Hosts!$A:$M,12,0)</f>
        <v>1</v>
      </c>
      <c r="F3718" t="str">
        <f>VLOOKUP($B3718,Hosts!$A:$M,13,0)</f>
        <v>No</v>
      </c>
      <c r="G3718" t="str">
        <f>INDEX(Hosts!$A:$M, MATCH(Places!$B3718,Hosts!$A:$A,0), MATCH(Places!G$1,Hosts!$A$1:$M$1,0))</f>
        <v>Within a day</v>
      </c>
      <c r="H3718" s="70">
        <f>INDEX(Hosts!$A:$M, MATCH(Places!$B3718,Hosts!$A:$A,0), MATCH(Places!H$1,Hosts!$A$1:$M$1,0))</f>
        <v>1</v>
      </c>
      <c r="I3718" s="70">
        <f>INDEX(Hosts!$A:$M, MATCH(Places!$B3718,Hosts!$A:$A,0), MATCH(Places!I$1,Hosts!$A$1:$M$1,0))</f>
        <v>1</v>
      </c>
      <c r="J3718" t="str">
        <f>INDEX(Hosts!$A:$M, MATCH(Places!$B3718,Hosts!$A:$A,0), MATCH(Places!J$1,Hosts!$A$1:$M$1,0))</f>
        <v>No</v>
      </c>
      <c r="K3718">
        <v>19</v>
      </c>
      <c r="L3718" t="str">
        <f>VLOOKUP($K3718,Neighborhoods!$A:$C,2,0)</f>
        <v>Manhattan</v>
      </c>
      <c r="M3718" t="str">
        <f>VLOOKUP($K3718,Neighborhoods!$A:$C,3,0)</f>
        <v>Upper East Side</v>
      </c>
      <c r="N3718" t="str">
        <f>INDEX(Neighborhoods!$A:$C, MATCH(Places!$K3718,Neighborhoods!$A:$A,0), MATCH(Places!N$1,Neighborhoods!$A$1:$C$1,0))</f>
        <v>Manhattan</v>
      </c>
      <c r="O3718" t="str">
        <f>INDEX(Neighborhoods!$A:$C, MATCH(Places!$K3718,Neighborhoods!$A:$A,0), MATCH(Places!O$1,Neighborhoods!$A$1:$C$1,0))</f>
        <v>Upper East Side</v>
      </c>
      <c r="P3718" t="s">
        <v>1</v>
      </c>
      <c r="Q3718" t="str">
        <f t="shared" si="232"/>
        <v>Yes</v>
      </c>
      <c r="R3718">
        <v>1</v>
      </c>
      <c r="S3718" t="str">
        <f t="shared" si="233"/>
        <v>Small</v>
      </c>
      <c r="T3718" s="50">
        <v>70</v>
      </c>
      <c r="U3718" s="70">
        <f t="shared" si="234"/>
        <v>0.03</v>
      </c>
      <c r="V3718" s="52">
        <v>4.5</v>
      </c>
      <c r="W3718" s="52" t="str" cm="1">
        <f t="array" ref="W3718">_xlfn.SWITCH(ROUND(V3718,0),5,"Excellent",4,"Good",3,"Ok","Bad")</f>
        <v>Excellent</v>
      </c>
      <c r="X3718">
        <v>4</v>
      </c>
      <c r="Y3718" t="str">
        <f t="shared" si="235"/>
        <v>No</v>
      </c>
      <c r="Z3718" s="68">
        <v>43415</v>
      </c>
      <c r="AA3718" s="68">
        <v>43907</v>
      </c>
      <c r="AB3718">
        <v>364</v>
      </c>
      <c r="AC3718" t="s">
        <v>15615</v>
      </c>
    </row>
    <row r="3719" spans="1:29" x14ac:dyDescent="0.3">
      <c r="A3719" t="s">
        <v>2672</v>
      </c>
      <c r="B3719">
        <v>3292</v>
      </c>
      <c r="C3719" t="str">
        <f>VLOOKUP($B3719,Hosts!$A:$M,10,0)</f>
        <v>Within an hour</v>
      </c>
      <c r="D3719" s="70">
        <f>VLOOKUP($B3719,Hosts!$A:$M,11,0)</f>
        <v>1</v>
      </c>
      <c r="E3719" s="70">
        <f>VLOOKUP($B3719,Hosts!$A:$M,12,0)</f>
        <v>0.79</v>
      </c>
      <c r="F3719" t="str">
        <f>VLOOKUP($B3719,Hosts!$A:$M,13,0)</f>
        <v>No</v>
      </c>
      <c r="G3719" t="str">
        <f>INDEX(Hosts!$A:$M, MATCH(Places!$B3719,Hosts!$A:$A,0), MATCH(Places!G$1,Hosts!$A$1:$M$1,0))</f>
        <v>Within an hour</v>
      </c>
      <c r="H3719" s="70">
        <f>INDEX(Hosts!$A:$M, MATCH(Places!$B3719,Hosts!$A:$A,0), MATCH(Places!H$1,Hosts!$A$1:$M$1,0))</f>
        <v>1</v>
      </c>
      <c r="I3719" s="70">
        <f>INDEX(Hosts!$A:$M, MATCH(Places!$B3719,Hosts!$A:$A,0), MATCH(Places!I$1,Hosts!$A$1:$M$1,0))</f>
        <v>0.79</v>
      </c>
      <c r="J3719" t="str">
        <f>INDEX(Hosts!$A:$M, MATCH(Places!$B3719,Hosts!$A:$A,0), MATCH(Places!J$1,Hosts!$A$1:$M$1,0))</f>
        <v>No</v>
      </c>
      <c r="K3719">
        <v>14</v>
      </c>
      <c r="L3719" t="str">
        <f>VLOOKUP($K3719,Neighborhoods!$A:$C,2,0)</f>
        <v>Manhattan</v>
      </c>
      <c r="M3719" t="str">
        <f>VLOOKUP($K3719,Neighborhoods!$A:$C,3,0)</f>
        <v>East Harlem</v>
      </c>
      <c r="N3719" t="str">
        <f>INDEX(Neighborhoods!$A:$C, MATCH(Places!$K3719,Neighborhoods!$A:$A,0), MATCH(Places!N$1,Neighborhoods!$A$1:$C$1,0))</f>
        <v>Manhattan</v>
      </c>
      <c r="O3719" t="str">
        <f>INDEX(Neighborhoods!$A:$C, MATCH(Places!$K3719,Neighborhoods!$A:$A,0), MATCH(Places!O$1,Neighborhoods!$A$1:$C$1,0))</f>
        <v>East Harlem</v>
      </c>
      <c r="P3719" t="s">
        <v>1</v>
      </c>
      <c r="Q3719" t="str">
        <f t="shared" si="232"/>
        <v>Yes</v>
      </c>
      <c r="R3719">
        <v>1</v>
      </c>
      <c r="S3719" t="str">
        <f t="shared" si="233"/>
        <v>Small</v>
      </c>
      <c r="T3719" s="50">
        <v>37</v>
      </c>
      <c r="U3719" s="70">
        <f t="shared" si="234"/>
        <v>0.03</v>
      </c>
      <c r="V3719" s="52">
        <v>5</v>
      </c>
      <c r="W3719" s="52" t="str" cm="1">
        <f t="array" ref="W3719">_xlfn.SWITCH(ROUND(V3719,0),5,"Excellent",4,"Good",3,"Ok","Bad")</f>
        <v>Excellent</v>
      </c>
      <c r="X3719">
        <v>5</v>
      </c>
      <c r="Y3719" t="str">
        <f t="shared" si="235"/>
        <v>No</v>
      </c>
      <c r="Z3719" s="68">
        <v>43312</v>
      </c>
      <c r="AA3719" s="68">
        <v>43927</v>
      </c>
      <c r="AB3719">
        <v>299</v>
      </c>
      <c r="AC3719" t="s">
        <v>15615</v>
      </c>
    </row>
    <row r="3720" spans="1:29" x14ac:dyDescent="0.3">
      <c r="A3720" t="s">
        <v>2673</v>
      </c>
      <c r="B3720">
        <v>2462</v>
      </c>
      <c r="C3720" t="str">
        <f>VLOOKUP($B3720,Hosts!$A:$M,10,0)</f>
        <v>Within an hour</v>
      </c>
      <c r="D3720" s="70">
        <f>VLOOKUP($B3720,Hosts!$A:$M,11,0)</f>
        <v>1</v>
      </c>
      <c r="E3720" s="70">
        <f>VLOOKUP($B3720,Hosts!$A:$M,12,0)</f>
        <v>0.99</v>
      </c>
      <c r="F3720" t="str">
        <f>VLOOKUP($B3720,Hosts!$A:$M,13,0)</f>
        <v>No</v>
      </c>
      <c r="G3720" t="str">
        <f>INDEX(Hosts!$A:$M, MATCH(Places!$B3720,Hosts!$A:$A,0), MATCH(Places!G$1,Hosts!$A$1:$M$1,0))</f>
        <v>Within an hour</v>
      </c>
      <c r="H3720" s="70">
        <f>INDEX(Hosts!$A:$M, MATCH(Places!$B3720,Hosts!$A:$A,0), MATCH(Places!H$1,Hosts!$A$1:$M$1,0))</f>
        <v>1</v>
      </c>
      <c r="I3720" s="70">
        <f>INDEX(Hosts!$A:$M, MATCH(Places!$B3720,Hosts!$A:$A,0), MATCH(Places!I$1,Hosts!$A$1:$M$1,0))</f>
        <v>0.99</v>
      </c>
      <c r="J3720" t="str">
        <f>INDEX(Hosts!$A:$M, MATCH(Places!$B3720,Hosts!$A:$A,0), MATCH(Places!J$1,Hosts!$A$1:$M$1,0))</f>
        <v>No</v>
      </c>
      <c r="K3720">
        <v>8</v>
      </c>
      <c r="L3720" t="str">
        <f>VLOOKUP($K3720,Neighborhoods!$A:$C,2,0)</f>
        <v>Brooklyn</v>
      </c>
      <c r="M3720" t="str">
        <f>VLOOKUP($K3720,Neighborhoods!$A:$C,3,0)</f>
        <v>Bushwick</v>
      </c>
      <c r="N3720" t="str">
        <f>INDEX(Neighborhoods!$A:$C, MATCH(Places!$K3720,Neighborhoods!$A:$A,0), MATCH(Places!N$1,Neighborhoods!$A$1:$C$1,0))</f>
        <v>Brooklyn</v>
      </c>
      <c r="O3720" t="str">
        <f>INDEX(Neighborhoods!$A:$C, MATCH(Places!$K3720,Neighborhoods!$A:$A,0), MATCH(Places!O$1,Neighborhoods!$A$1:$C$1,0))</f>
        <v>Bushwick</v>
      </c>
      <c r="P3720" t="s">
        <v>1</v>
      </c>
      <c r="Q3720" t="str">
        <f t="shared" si="232"/>
        <v>Yes</v>
      </c>
      <c r="R3720">
        <v>2</v>
      </c>
      <c r="S3720" t="str">
        <f t="shared" si="233"/>
        <v>Small</v>
      </c>
      <c r="T3720" s="50">
        <v>45</v>
      </c>
      <c r="U3720" s="70">
        <f t="shared" si="234"/>
        <v>0.03</v>
      </c>
      <c r="V3720" s="52">
        <v>4.67</v>
      </c>
      <c r="W3720" s="52" t="str" cm="1">
        <f t="array" ref="W3720">_xlfn.SWITCH(ROUND(V3720,0),5,"Excellent",4,"Good",3,"Ok","Bad")</f>
        <v>Excellent</v>
      </c>
      <c r="X3720">
        <v>81</v>
      </c>
      <c r="Y3720" t="str">
        <f t="shared" si="235"/>
        <v>No</v>
      </c>
      <c r="Z3720" s="68">
        <v>43276</v>
      </c>
      <c r="AA3720" s="68">
        <v>43997</v>
      </c>
      <c r="AB3720">
        <v>88</v>
      </c>
      <c r="AC3720" t="s">
        <v>15616</v>
      </c>
    </row>
    <row r="3721" spans="1:29" x14ac:dyDescent="0.3">
      <c r="A3721" t="s">
        <v>14936</v>
      </c>
      <c r="B3721">
        <v>1587</v>
      </c>
      <c r="C3721" t="str">
        <f>VLOOKUP($B3721,Hosts!$A:$M,10,0)</f>
        <v>Within a few hours</v>
      </c>
      <c r="D3721" s="70">
        <f>VLOOKUP($B3721,Hosts!$A:$M,11,0)</f>
        <v>1</v>
      </c>
      <c r="E3721" s="70">
        <f>VLOOKUP($B3721,Hosts!$A:$M,12,0)</f>
        <v>0.83</v>
      </c>
      <c r="F3721" t="str">
        <f>VLOOKUP($B3721,Hosts!$A:$M,13,0)</f>
        <v>No</v>
      </c>
      <c r="G3721" t="str">
        <f>INDEX(Hosts!$A:$M, MATCH(Places!$B3721,Hosts!$A:$A,0), MATCH(Places!G$1,Hosts!$A$1:$M$1,0))</f>
        <v>Within a few hours</v>
      </c>
      <c r="H3721" s="70">
        <f>INDEX(Hosts!$A:$M, MATCH(Places!$B3721,Hosts!$A:$A,0), MATCH(Places!H$1,Hosts!$A$1:$M$1,0))</f>
        <v>1</v>
      </c>
      <c r="I3721" s="70">
        <f>INDEX(Hosts!$A:$M, MATCH(Places!$B3721,Hosts!$A:$A,0), MATCH(Places!I$1,Hosts!$A$1:$M$1,0))</f>
        <v>0.83</v>
      </c>
      <c r="J3721" t="str">
        <f>INDEX(Hosts!$A:$M, MATCH(Places!$B3721,Hosts!$A:$A,0), MATCH(Places!J$1,Hosts!$A$1:$M$1,0))</f>
        <v>No</v>
      </c>
      <c r="K3721">
        <v>8</v>
      </c>
      <c r="L3721" t="str">
        <f>VLOOKUP($K3721,Neighborhoods!$A:$C,2,0)</f>
        <v>Brooklyn</v>
      </c>
      <c r="M3721" t="str">
        <f>VLOOKUP($K3721,Neighborhoods!$A:$C,3,0)</f>
        <v>Bushwick</v>
      </c>
      <c r="N3721" t="str">
        <f>INDEX(Neighborhoods!$A:$C, MATCH(Places!$K3721,Neighborhoods!$A:$A,0), MATCH(Places!N$1,Neighborhoods!$A$1:$C$1,0))</f>
        <v>Brooklyn</v>
      </c>
      <c r="O3721" t="str">
        <f>INDEX(Neighborhoods!$A:$C, MATCH(Places!$K3721,Neighborhoods!$A:$A,0), MATCH(Places!O$1,Neighborhoods!$A$1:$C$1,0))</f>
        <v>Bushwick</v>
      </c>
      <c r="P3721" t="s">
        <v>11822</v>
      </c>
      <c r="Q3721" t="str">
        <f t="shared" si="232"/>
        <v>No</v>
      </c>
      <c r="R3721">
        <v>3</v>
      </c>
      <c r="S3721" t="str">
        <f t="shared" si="233"/>
        <v>Medium</v>
      </c>
      <c r="T3721" s="50">
        <v>85</v>
      </c>
      <c r="U3721" s="70">
        <f t="shared" si="234"/>
        <v>0.03</v>
      </c>
      <c r="V3721" s="52">
        <v>4.75</v>
      </c>
      <c r="W3721" s="52" t="str" cm="1">
        <f t="array" ref="W3721">_xlfn.SWITCH(ROUND(V3721,0),5,"Excellent",4,"Good",3,"Ok","Bad")</f>
        <v>Excellent</v>
      </c>
      <c r="X3721">
        <v>4</v>
      </c>
      <c r="Y3721" t="str">
        <f t="shared" si="235"/>
        <v>No</v>
      </c>
      <c r="Z3721" s="68">
        <v>43472</v>
      </c>
      <c r="AA3721" s="68">
        <v>44044</v>
      </c>
      <c r="AB3721">
        <v>21</v>
      </c>
      <c r="AC3721" t="s">
        <v>15615</v>
      </c>
    </row>
    <row r="3722" spans="1:29" x14ac:dyDescent="0.3">
      <c r="A3722" t="s">
        <v>13598</v>
      </c>
      <c r="B3722">
        <v>3292</v>
      </c>
      <c r="C3722" t="str">
        <f>VLOOKUP($B3722,Hosts!$A:$M,10,0)</f>
        <v>Within an hour</v>
      </c>
      <c r="D3722" s="70">
        <f>VLOOKUP($B3722,Hosts!$A:$M,11,0)</f>
        <v>1</v>
      </c>
      <c r="E3722" s="70">
        <f>VLOOKUP($B3722,Hosts!$A:$M,12,0)</f>
        <v>0.79</v>
      </c>
      <c r="F3722" t="str">
        <f>VLOOKUP($B3722,Hosts!$A:$M,13,0)</f>
        <v>No</v>
      </c>
      <c r="G3722" t="str">
        <f>INDEX(Hosts!$A:$M, MATCH(Places!$B3722,Hosts!$A:$A,0), MATCH(Places!G$1,Hosts!$A$1:$M$1,0))</f>
        <v>Within an hour</v>
      </c>
      <c r="H3722" s="70">
        <f>INDEX(Hosts!$A:$M, MATCH(Places!$B3722,Hosts!$A:$A,0), MATCH(Places!H$1,Hosts!$A$1:$M$1,0))</f>
        <v>1</v>
      </c>
      <c r="I3722" s="70">
        <f>INDEX(Hosts!$A:$M, MATCH(Places!$B3722,Hosts!$A:$A,0), MATCH(Places!I$1,Hosts!$A$1:$M$1,0))</f>
        <v>0.79</v>
      </c>
      <c r="J3722" t="str">
        <f>INDEX(Hosts!$A:$M, MATCH(Places!$B3722,Hosts!$A:$A,0), MATCH(Places!J$1,Hosts!$A$1:$M$1,0))</f>
        <v>No</v>
      </c>
      <c r="K3722">
        <v>16</v>
      </c>
      <c r="L3722" t="str">
        <f>VLOOKUP($K3722,Neighborhoods!$A:$C,2,0)</f>
        <v>Manhattan</v>
      </c>
      <c r="M3722" t="str">
        <f>VLOOKUP($K3722,Neighborhoods!$A:$C,3,0)</f>
        <v>Harlem</v>
      </c>
      <c r="N3722" t="str">
        <f>INDEX(Neighborhoods!$A:$C, MATCH(Places!$K3722,Neighborhoods!$A:$A,0), MATCH(Places!N$1,Neighborhoods!$A$1:$C$1,0))</f>
        <v>Manhattan</v>
      </c>
      <c r="O3722" t="str">
        <f>INDEX(Neighborhoods!$A:$C, MATCH(Places!$K3722,Neighborhoods!$A:$A,0), MATCH(Places!O$1,Neighborhoods!$A$1:$C$1,0))</f>
        <v>Harlem</v>
      </c>
      <c r="P3722" t="s">
        <v>1</v>
      </c>
      <c r="Q3722" t="str">
        <f t="shared" si="232"/>
        <v>Yes</v>
      </c>
      <c r="R3722">
        <v>1</v>
      </c>
      <c r="S3722" t="str">
        <f t="shared" si="233"/>
        <v>Small</v>
      </c>
      <c r="T3722" s="50">
        <v>35</v>
      </c>
      <c r="U3722" s="70">
        <f t="shared" si="234"/>
        <v>0.03</v>
      </c>
      <c r="V3722" s="52">
        <v>4.5</v>
      </c>
      <c r="W3722" s="52" t="str" cm="1">
        <f t="array" ref="W3722">_xlfn.SWITCH(ROUND(V3722,0),5,"Excellent",4,"Good",3,"Ok","Bad")</f>
        <v>Excellent</v>
      </c>
      <c r="X3722">
        <v>4</v>
      </c>
      <c r="Y3722" t="str">
        <f t="shared" si="235"/>
        <v>No</v>
      </c>
      <c r="Z3722" s="68">
        <v>43312</v>
      </c>
      <c r="AA3722" s="68">
        <v>44044</v>
      </c>
      <c r="AB3722">
        <v>333</v>
      </c>
      <c r="AC3722" t="s">
        <v>15615</v>
      </c>
    </row>
    <row r="3723" spans="1:29" x14ac:dyDescent="0.3">
      <c r="A3723" t="s">
        <v>13944</v>
      </c>
      <c r="B3723">
        <v>2783</v>
      </c>
      <c r="C3723" t="str">
        <f>VLOOKUP($B3723,Hosts!$A:$M,10,0)</f>
        <v>Within a day</v>
      </c>
      <c r="D3723" s="70">
        <f>VLOOKUP($B3723,Hosts!$A:$M,11,0)</f>
        <v>0.64</v>
      </c>
      <c r="E3723" s="70">
        <f>VLOOKUP($B3723,Hosts!$A:$M,12,0)</f>
        <v>0.33</v>
      </c>
      <c r="F3723" t="str">
        <f>VLOOKUP($B3723,Hosts!$A:$M,13,0)</f>
        <v>No</v>
      </c>
      <c r="G3723" t="str">
        <f>INDEX(Hosts!$A:$M, MATCH(Places!$B3723,Hosts!$A:$A,0), MATCH(Places!G$1,Hosts!$A$1:$M$1,0))</f>
        <v>Within a day</v>
      </c>
      <c r="H3723" s="70">
        <f>INDEX(Hosts!$A:$M, MATCH(Places!$B3723,Hosts!$A:$A,0), MATCH(Places!H$1,Hosts!$A$1:$M$1,0))</f>
        <v>0.64</v>
      </c>
      <c r="I3723" s="70">
        <f>INDEX(Hosts!$A:$M, MATCH(Places!$B3723,Hosts!$A:$A,0), MATCH(Places!I$1,Hosts!$A$1:$M$1,0))</f>
        <v>0.33</v>
      </c>
      <c r="J3723" t="str">
        <f>INDEX(Hosts!$A:$M, MATCH(Places!$B3723,Hosts!$A:$A,0), MATCH(Places!J$1,Hosts!$A$1:$M$1,0))</f>
        <v>No</v>
      </c>
      <c r="K3723">
        <v>12</v>
      </c>
      <c r="L3723" t="str">
        <f>VLOOKUP($K3723,Neighborhoods!$A:$C,2,0)</f>
        <v>Brooklyn</v>
      </c>
      <c r="M3723" t="str">
        <f>VLOOKUP($K3723,Neighborhoods!$A:$C,3,0)</f>
        <v>Williamsburg</v>
      </c>
      <c r="N3723" t="str">
        <f>INDEX(Neighborhoods!$A:$C, MATCH(Places!$K3723,Neighborhoods!$A:$A,0), MATCH(Places!N$1,Neighborhoods!$A$1:$C$1,0))</f>
        <v>Brooklyn</v>
      </c>
      <c r="O3723" t="str">
        <f>INDEX(Neighborhoods!$A:$C, MATCH(Places!$K3723,Neighborhoods!$A:$A,0), MATCH(Places!O$1,Neighborhoods!$A$1:$C$1,0))</f>
        <v>Williamsburg</v>
      </c>
      <c r="P3723" t="s">
        <v>11822</v>
      </c>
      <c r="Q3723" t="str">
        <f t="shared" si="232"/>
        <v>No</v>
      </c>
      <c r="R3723">
        <v>4</v>
      </c>
      <c r="S3723" t="str">
        <f t="shared" si="233"/>
        <v>Medium</v>
      </c>
      <c r="T3723" s="50">
        <v>220</v>
      </c>
      <c r="U3723" s="70">
        <f t="shared" si="234"/>
        <v>0.04</v>
      </c>
      <c r="V3723" s="52">
        <v>5</v>
      </c>
      <c r="W3723" s="52" t="str" cm="1">
        <f t="array" ref="W3723">_xlfn.SWITCH(ROUND(V3723,0),5,"Excellent",4,"Good",3,"Ok","Bad")</f>
        <v>Excellent</v>
      </c>
      <c r="X3723">
        <v>9</v>
      </c>
      <c r="Y3723" t="str">
        <f t="shared" si="235"/>
        <v>No</v>
      </c>
      <c r="Z3723" s="68">
        <v>43312</v>
      </c>
      <c r="AA3723" s="68">
        <v>43832</v>
      </c>
      <c r="AB3723">
        <v>179</v>
      </c>
      <c r="AC3723" t="s">
        <v>15615</v>
      </c>
    </row>
    <row r="3724" spans="1:29" x14ac:dyDescent="0.3">
      <c r="A3724" t="s">
        <v>14058</v>
      </c>
      <c r="B3724">
        <v>1246</v>
      </c>
      <c r="C3724" t="str">
        <f>VLOOKUP($B3724,Hosts!$A:$M,10,0)</f>
        <v>Within an hour</v>
      </c>
      <c r="D3724" s="70">
        <f>VLOOKUP($B3724,Hosts!$A:$M,11,0)</f>
        <v>1</v>
      </c>
      <c r="E3724" s="70">
        <f>VLOOKUP($B3724,Hosts!$A:$M,12,0)</f>
        <v>0.97</v>
      </c>
      <c r="F3724" t="str">
        <f>VLOOKUP($B3724,Hosts!$A:$M,13,0)</f>
        <v>Yes</v>
      </c>
      <c r="G3724" t="str">
        <f>INDEX(Hosts!$A:$M, MATCH(Places!$B3724,Hosts!$A:$A,0), MATCH(Places!G$1,Hosts!$A$1:$M$1,0))</f>
        <v>Within an hour</v>
      </c>
      <c r="H3724" s="70">
        <f>INDEX(Hosts!$A:$M, MATCH(Places!$B3724,Hosts!$A:$A,0), MATCH(Places!H$1,Hosts!$A$1:$M$1,0))</f>
        <v>1</v>
      </c>
      <c r="I3724" s="70">
        <f>INDEX(Hosts!$A:$M, MATCH(Places!$B3724,Hosts!$A:$A,0), MATCH(Places!I$1,Hosts!$A$1:$M$1,0))</f>
        <v>0.97</v>
      </c>
      <c r="J3724" t="str">
        <f>INDEX(Hosts!$A:$M, MATCH(Places!$B3724,Hosts!$A:$A,0), MATCH(Places!J$1,Hosts!$A$1:$M$1,0))</f>
        <v>Yes</v>
      </c>
      <c r="K3724">
        <v>4</v>
      </c>
      <c r="L3724" t="str">
        <f>VLOOKUP($K3724,Neighborhoods!$A:$C,2,0)</f>
        <v>Bronx</v>
      </c>
      <c r="M3724" t="str">
        <f>VLOOKUP($K3724,Neighborhoods!$A:$C,3,0)</f>
        <v>Mott Haven</v>
      </c>
      <c r="N3724" t="str">
        <f>INDEX(Neighborhoods!$A:$C, MATCH(Places!$K3724,Neighborhoods!$A:$A,0), MATCH(Places!N$1,Neighborhoods!$A$1:$C$1,0))</f>
        <v>Bronx</v>
      </c>
      <c r="O3724" t="str">
        <f>INDEX(Neighborhoods!$A:$C, MATCH(Places!$K3724,Neighborhoods!$A:$A,0), MATCH(Places!O$1,Neighborhoods!$A$1:$C$1,0))</f>
        <v>Mott Haven</v>
      </c>
      <c r="P3724" t="s">
        <v>11822</v>
      </c>
      <c r="Q3724" t="str">
        <f t="shared" si="232"/>
        <v>No</v>
      </c>
      <c r="R3724">
        <v>6</v>
      </c>
      <c r="S3724" t="str">
        <f t="shared" si="233"/>
        <v>Large</v>
      </c>
      <c r="T3724" s="50">
        <v>125</v>
      </c>
      <c r="U3724" s="70">
        <f t="shared" si="234"/>
        <v>0.03</v>
      </c>
      <c r="V3724" s="52">
        <v>4.84</v>
      </c>
      <c r="W3724" s="52" t="str" cm="1">
        <f t="array" ref="W3724">_xlfn.SWITCH(ROUND(V3724,0),5,"Excellent",4,"Good",3,"Ok","Bad")</f>
        <v>Excellent</v>
      </c>
      <c r="X3724">
        <v>63</v>
      </c>
      <c r="Y3724" t="str">
        <f t="shared" si="235"/>
        <v>No</v>
      </c>
      <c r="Z3724" s="68">
        <v>43309</v>
      </c>
      <c r="AA3724" s="68">
        <v>44044</v>
      </c>
      <c r="AB3724">
        <v>248</v>
      </c>
      <c r="AC3724" t="s">
        <v>15616</v>
      </c>
    </row>
    <row r="3725" spans="1:29" x14ac:dyDescent="0.3">
      <c r="A3725" t="s">
        <v>14084</v>
      </c>
      <c r="B3725">
        <v>1164</v>
      </c>
      <c r="C3725" t="str">
        <f>VLOOKUP($B3725,Hosts!$A:$M,10,0)</f>
        <v>Within an hour</v>
      </c>
      <c r="D3725" s="70">
        <f>VLOOKUP($B3725,Hosts!$A:$M,11,0)</f>
        <v>1</v>
      </c>
      <c r="E3725" s="70">
        <f>VLOOKUP($B3725,Hosts!$A:$M,12,0)</f>
        <v>0.73</v>
      </c>
      <c r="F3725" t="str">
        <f>VLOOKUP($B3725,Hosts!$A:$M,13,0)</f>
        <v>No</v>
      </c>
      <c r="G3725" t="str">
        <f>INDEX(Hosts!$A:$M, MATCH(Places!$B3725,Hosts!$A:$A,0), MATCH(Places!G$1,Hosts!$A$1:$M$1,0))</f>
        <v>Within an hour</v>
      </c>
      <c r="H3725" s="70">
        <f>INDEX(Hosts!$A:$M, MATCH(Places!$B3725,Hosts!$A:$A,0), MATCH(Places!H$1,Hosts!$A$1:$M$1,0))</f>
        <v>1</v>
      </c>
      <c r="I3725" s="70">
        <f>INDEX(Hosts!$A:$M, MATCH(Places!$B3725,Hosts!$A:$A,0), MATCH(Places!I$1,Hosts!$A$1:$M$1,0))</f>
        <v>0.73</v>
      </c>
      <c r="J3725" t="str">
        <f>INDEX(Hosts!$A:$M, MATCH(Places!$B3725,Hosts!$A:$A,0), MATCH(Places!J$1,Hosts!$A$1:$M$1,0))</f>
        <v>No</v>
      </c>
      <c r="K3725">
        <v>16</v>
      </c>
      <c r="L3725" t="str">
        <f>VLOOKUP($K3725,Neighborhoods!$A:$C,2,0)</f>
        <v>Manhattan</v>
      </c>
      <c r="M3725" t="str">
        <f>VLOOKUP($K3725,Neighborhoods!$A:$C,3,0)</f>
        <v>Harlem</v>
      </c>
      <c r="N3725" t="str">
        <f>INDEX(Neighborhoods!$A:$C, MATCH(Places!$K3725,Neighborhoods!$A:$A,0), MATCH(Places!N$1,Neighborhoods!$A$1:$C$1,0))</f>
        <v>Manhattan</v>
      </c>
      <c r="O3725" t="str">
        <f>INDEX(Neighborhoods!$A:$C, MATCH(Places!$K3725,Neighborhoods!$A:$A,0), MATCH(Places!O$1,Neighborhoods!$A$1:$C$1,0))</f>
        <v>Harlem</v>
      </c>
      <c r="P3725" t="s">
        <v>11822</v>
      </c>
      <c r="Q3725" t="str">
        <f t="shared" si="232"/>
        <v>No</v>
      </c>
      <c r="R3725">
        <v>10</v>
      </c>
      <c r="S3725" t="str">
        <f t="shared" si="233"/>
        <v>Large</v>
      </c>
      <c r="T3725" s="50">
        <v>774</v>
      </c>
      <c r="U3725" s="70">
        <f t="shared" si="234"/>
        <v>0.05</v>
      </c>
      <c r="V3725" s="52">
        <v>5</v>
      </c>
      <c r="W3725" s="52" t="str" cm="1">
        <f t="array" ref="W3725">_xlfn.SWITCH(ROUND(V3725,0),5,"Excellent",4,"Good",3,"Ok","Bad")</f>
        <v>Excellent</v>
      </c>
      <c r="X3725">
        <v>8</v>
      </c>
      <c r="Y3725" t="str">
        <f t="shared" si="235"/>
        <v>No</v>
      </c>
      <c r="Z3725" s="68">
        <v>43336</v>
      </c>
      <c r="AA3725" s="68">
        <v>44013</v>
      </c>
      <c r="AB3725">
        <v>129</v>
      </c>
      <c r="AC3725" t="s">
        <v>15616</v>
      </c>
    </row>
    <row r="3726" spans="1:29" x14ac:dyDescent="0.3">
      <c r="A3726" t="s">
        <v>2674</v>
      </c>
      <c r="B3726">
        <v>2440</v>
      </c>
      <c r="C3726" t="str">
        <f>VLOOKUP($B3726,Hosts!$A:$M,10,0)</f>
        <v>Within an hour</v>
      </c>
      <c r="D3726" s="70">
        <f>VLOOKUP($B3726,Hosts!$A:$M,11,0)</f>
        <v>1</v>
      </c>
      <c r="E3726" s="70">
        <f>VLOOKUP($B3726,Hosts!$A:$M,12,0)</f>
        <v>1</v>
      </c>
      <c r="F3726" t="str">
        <f>VLOOKUP($B3726,Hosts!$A:$M,13,0)</f>
        <v>No</v>
      </c>
      <c r="G3726" t="str">
        <f>INDEX(Hosts!$A:$M, MATCH(Places!$B3726,Hosts!$A:$A,0), MATCH(Places!G$1,Hosts!$A$1:$M$1,0))</f>
        <v>Within an hour</v>
      </c>
      <c r="H3726" s="70">
        <f>INDEX(Hosts!$A:$M, MATCH(Places!$B3726,Hosts!$A:$A,0), MATCH(Places!H$1,Hosts!$A$1:$M$1,0))</f>
        <v>1</v>
      </c>
      <c r="I3726" s="70">
        <f>INDEX(Hosts!$A:$M, MATCH(Places!$B3726,Hosts!$A:$A,0), MATCH(Places!I$1,Hosts!$A$1:$M$1,0))</f>
        <v>1</v>
      </c>
      <c r="J3726" t="str">
        <f>INDEX(Hosts!$A:$M, MATCH(Places!$B3726,Hosts!$A:$A,0), MATCH(Places!J$1,Hosts!$A$1:$M$1,0))</f>
        <v>No</v>
      </c>
      <c r="K3726">
        <v>17</v>
      </c>
      <c r="L3726" t="str">
        <f>VLOOKUP($K3726,Neighborhoods!$A:$C,2,0)</f>
        <v>Manhattan</v>
      </c>
      <c r="M3726" t="str">
        <f>VLOOKUP($K3726,Neighborhoods!$A:$C,3,0)</f>
        <v>Hell's Kitchen</v>
      </c>
      <c r="N3726" t="str">
        <f>INDEX(Neighborhoods!$A:$C, MATCH(Places!$K3726,Neighborhoods!$A:$A,0), MATCH(Places!N$1,Neighborhoods!$A$1:$C$1,0))</f>
        <v>Manhattan</v>
      </c>
      <c r="O3726" t="str">
        <f>INDEX(Neighborhoods!$A:$C, MATCH(Places!$K3726,Neighborhoods!$A:$A,0), MATCH(Places!O$1,Neighborhoods!$A$1:$C$1,0))</f>
        <v>Hell's Kitchen</v>
      </c>
      <c r="P3726" t="s">
        <v>1</v>
      </c>
      <c r="Q3726" t="str">
        <f t="shared" si="232"/>
        <v>Yes</v>
      </c>
      <c r="R3726">
        <v>2</v>
      </c>
      <c r="S3726" t="str">
        <f t="shared" si="233"/>
        <v>Small</v>
      </c>
      <c r="T3726" s="50">
        <v>44</v>
      </c>
      <c r="U3726" s="70">
        <f t="shared" si="234"/>
        <v>0.03</v>
      </c>
      <c r="V3726" s="52">
        <v>4.71</v>
      </c>
      <c r="W3726" s="52" t="str" cm="1">
        <f t="array" ref="W3726">_xlfn.SWITCH(ROUND(V3726,0),5,"Excellent",4,"Good",3,"Ok","Bad")</f>
        <v>Excellent</v>
      </c>
      <c r="X3726">
        <v>142</v>
      </c>
      <c r="Y3726" t="str">
        <f t="shared" si="235"/>
        <v>No</v>
      </c>
      <c r="Z3726" s="68">
        <v>43265</v>
      </c>
      <c r="AA3726" s="68">
        <v>44056</v>
      </c>
      <c r="AB3726">
        <v>327</v>
      </c>
      <c r="AC3726" t="s">
        <v>15616</v>
      </c>
    </row>
    <row r="3727" spans="1:29" x14ac:dyDescent="0.3">
      <c r="A3727" t="s">
        <v>2675</v>
      </c>
      <c r="B3727">
        <v>2440</v>
      </c>
      <c r="C3727" t="str">
        <f>VLOOKUP($B3727,Hosts!$A:$M,10,0)</f>
        <v>Within an hour</v>
      </c>
      <c r="D3727" s="70">
        <f>VLOOKUP($B3727,Hosts!$A:$M,11,0)</f>
        <v>1</v>
      </c>
      <c r="E3727" s="70">
        <f>VLOOKUP($B3727,Hosts!$A:$M,12,0)</f>
        <v>1</v>
      </c>
      <c r="F3727" t="str">
        <f>VLOOKUP($B3727,Hosts!$A:$M,13,0)</f>
        <v>No</v>
      </c>
      <c r="G3727" t="str">
        <f>INDEX(Hosts!$A:$M, MATCH(Places!$B3727,Hosts!$A:$A,0), MATCH(Places!G$1,Hosts!$A$1:$M$1,0))</f>
        <v>Within an hour</v>
      </c>
      <c r="H3727" s="70">
        <f>INDEX(Hosts!$A:$M, MATCH(Places!$B3727,Hosts!$A:$A,0), MATCH(Places!H$1,Hosts!$A$1:$M$1,0))</f>
        <v>1</v>
      </c>
      <c r="I3727" s="70">
        <f>INDEX(Hosts!$A:$M, MATCH(Places!$B3727,Hosts!$A:$A,0), MATCH(Places!I$1,Hosts!$A$1:$M$1,0))</f>
        <v>1</v>
      </c>
      <c r="J3727" t="str">
        <f>INDEX(Hosts!$A:$M, MATCH(Places!$B3727,Hosts!$A:$A,0), MATCH(Places!J$1,Hosts!$A$1:$M$1,0))</f>
        <v>No</v>
      </c>
      <c r="K3727">
        <v>17</v>
      </c>
      <c r="L3727" t="str">
        <f>VLOOKUP($K3727,Neighborhoods!$A:$C,2,0)</f>
        <v>Manhattan</v>
      </c>
      <c r="M3727" t="str">
        <f>VLOOKUP($K3727,Neighborhoods!$A:$C,3,0)</f>
        <v>Hell's Kitchen</v>
      </c>
      <c r="N3727" t="str">
        <f>INDEX(Neighborhoods!$A:$C, MATCH(Places!$K3727,Neighborhoods!$A:$A,0), MATCH(Places!N$1,Neighborhoods!$A$1:$C$1,0))</f>
        <v>Manhattan</v>
      </c>
      <c r="O3727" t="str">
        <f>INDEX(Neighborhoods!$A:$C, MATCH(Places!$K3727,Neighborhoods!$A:$A,0), MATCH(Places!O$1,Neighborhoods!$A$1:$C$1,0))</f>
        <v>Hell's Kitchen</v>
      </c>
      <c r="P3727" t="s">
        <v>1</v>
      </c>
      <c r="Q3727" t="str">
        <f t="shared" si="232"/>
        <v>Yes</v>
      </c>
      <c r="R3727">
        <v>2</v>
      </c>
      <c r="S3727" t="str">
        <f t="shared" si="233"/>
        <v>Small</v>
      </c>
      <c r="T3727" s="50">
        <v>46</v>
      </c>
      <c r="U3727" s="70">
        <f t="shared" si="234"/>
        <v>0.03</v>
      </c>
      <c r="V3727" s="52">
        <v>4.68</v>
      </c>
      <c r="W3727" s="52" t="str" cm="1">
        <f t="array" ref="W3727">_xlfn.SWITCH(ROUND(V3727,0),5,"Excellent",4,"Good",3,"Ok","Bad")</f>
        <v>Excellent</v>
      </c>
      <c r="X3727">
        <v>135</v>
      </c>
      <c r="Y3727" t="str">
        <f t="shared" si="235"/>
        <v>No</v>
      </c>
      <c r="Z3727" s="68">
        <v>43265</v>
      </c>
      <c r="AA3727" s="68">
        <v>44040</v>
      </c>
      <c r="AB3727">
        <v>353</v>
      </c>
      <c r="AC3727" t="s">
        <v>15616</v>
      </c>
    </row>
    <row r="3728" spans="1:29" x14ac:dyDescent="0.3">
      <c r="A3728" t="s">
        <v>2676</v>
      </c>
      <c r="B3728">
        <v>1882</v>
      </c>
      <c r="C3728" t="str">
        <f>VLOOKUP($B3728,Hosts!$A:$M,10,0)</f>
        <v>Within an hour</v>
      </c>
      <c r="D3728" s="70">
        <f>VLOOKUP($B3728,Hosts!$A:$M,11,0)</f>
        <v>1</v>
      </c>
      <c r="E3728" s="70">
        <f>VLOOKUP($B3728,Hosts!$A:$M,12,0)</f>
        <v>0.91</v>
      </c>
      <c r="F3728" t="str">
        <f>VLOOKUP($B3728,Hosts!$A:$M,13,0)</f>
        <v>Yes</v>
      </c>
      <c r="G3728" t="str">
        <f>INDEX(Hosts!$A:$M, MATCH(Places!$B3728,Hosts!$A:$A,0), MATCH(Places!G$1,Hosts!$A$1:$M$1,0))</f>
        <v>Within an hour</v>
      </c>
      <c r="H3728" s="70">
        <f>INDEX(Hosts!$A:$M, MATCH(Places!$B3728,Hosts!$A:$A,0), MATCH(Places!H$1,Hosts!$A$1:$M$1,0))</f>
        <v>1</v>
      </c>
      <c r="I3728" s="70">
        <f>INDEX(Hosts!$A:$M, MATCH(Places!$B3728,Hosts!$A:$A,0), MATCH(Places!I$1,Hosts!$A$1:$M$1,0))</f>
        <v>0.91</v>
      </c>
      <c r="J3728" t="str">
        <f>INDEX(Hosts!$A:$M, MATCH(Places!$B3728,Hosts!$A:$A,0), MATCH(Places!J$1,Hosts!$A$1:$M$1,0))</f>
        <v>Yes</v>
      </c>
      <c r="K3728">
        <v>23</v>
      </c>
      <c r="L3728" t="str">
        <f>VLOOKUP($K3728,Neighborhoods!$A:$C,2,0)</f>
        <v>Queens</v>
      </c>
      <c r="M3728" t="str">
        <f>VLOOKUP($K3728,Neighborhoods!$A:$C,3,0)</f>
        <v>Jamaica</v>
      </c>
      <c r="N3728" t="str">
        <f>INDEX(Neighborhoods!$A:$C, MATCH(Places!$K3728,Neighborhoods!$A:$A,0), MATCH(Places!N$1,Neighborhoods!$A$1:$C$1,0))</f>
        <v>Queens</v>
      </c>
      <c r="O3728" t="str">
        <f>INDEX(Neighborhoods!$A:$C, MATCH(Places!$K3728,Neighborhoods!$A:$A,0), MATCH(Places!O$1,Neighborhoods!$A$1:$C$1,0))</f>
        <v>Jamaica</v>
      </c>
      <c r="P3728" t="s">
        <v>1</v>
      </c>
      <c r="Q3728" t="str">
        <f t="shared" si="232"/>
        <v>Yes</v>
      </c>
      <c r="R3728">
        <v>4</v>
      </c>
      <c r="S3728" t="str">
        <f t="shared" si="233"/>
        <v>Medium</v>
      </c>
      <c r="T3728" s="50">
        <v>45</v>
      </c>
      <c r="U3728" s="70">
        <f t="shared" si="234"/>
        <v>0.03</v>
      </c>
      <c r="V3728" s="52">
        <v>4.9000000000000004</v>
      </c>
      <c r="W3728" s="52" t="str" cm="1">
        <f t="array" ref="W3728">_xlfn.SWITCH(ROUND(V3728,0),5,"Excellent",4,"Good",3,"Ok","Bad")</f>
        <v>Excellent</v>
      </c>
      <c r="X3728">
        <v>10</v>
      </c>
      <c r="Y3728" t="str">
        <f t="shared" si="235"/>
        <v>No</v>
      </c>
      <c r="Z3728" s="68">
        <v>43273</v>
      </c>
      <c r="AA3728" s="68">
        <v>43593</v>
      </c>
      <c r="AB3728">
        <v>0</v>
      </c>
      <c r="AC3728" t="s">
        <v>15616</v>
      </c>
    </row>
    <row r="3729" spans="1:29" x14ac:dyDescent="0.3">
      <c r="A3729" t="s">
        <v>14221</v>
      </c>
      <c r="B3729">
        <v>1747</v>
      </c>
      <c r="C3729" t="str">
        <f>VLOOKUP($B3729,Hosts!$A:$M,10,0)</f>
        <v>A few days or more</v>
      </c>
      <c r="D3729" s="70">
        <f>VLOOKUP($B3729,Hosts!$A:$M,11,0)</f>
        <v>0.25</v>
      </c>
      <c r="E3729" s="70">
        <f>VLOOKUP($B3729,Hosts!$A:$M,12,0)</f>
        <v>0.36</v>
      </c>
      <c r="F3729" t="str">
        <f>VLOOKUP($B3729,Hosts!$A:$M,13,0)</f>
        <v>No</v>
      </c>
      <c r="G3729" t="str">
        <f>INDEX(Hosts!$A:$M, MATCH(Places!$B3729,Hosts!$A:$A,0), MATCH(Places!G$1,Hosts!$A$1:$M$1,0))</f>
        <v>A few days or more</v>
      </c>
      <c r="H3729" s="70">
        <f>INDEX(Hosts!$A:$M, MATCH(Places!$B3729,Hosts!$A:$A,0), MATCH(Places!H$1,Hosts!$A$1:$M$1,0))</f>
        <v>0.25</v>
      </c>
      <c r="I3729" s="70">
        <f>INDEX(Hosts!$A:$M, MATCH(Places!$B3729,Hosts!$A:$A,0), MATCH(Places!I$1,Hosts!$A$1:$M$1,0))</f>
        <v>0.36</v>
      </c>
      <c r="J3729" t="str">
        <f>INDEX(Hosts!$A:$M, MATCH(Places!$B3729,Hosts!$A:$A,0), MATCH(Places!J$1,Hosts!$A$1:$M$1,0))</f>
        <v>No</v>
      </c>
      <c r="K3729">
        <v>15</v>
      </c>
      <c r="L3729" t="str">
        <f>VLOOKUP($K3729,Neighborhoods!$A:$C,2,0)</f>
        <v>Manhattan</v>
      </c>
      <c r="M3729" t="str">
        <f>VLOOKUP($K3729,Neighborhoods!$A:$C,3,0)</f>
        <v>East Village</v>
      </c>
      <c r="N3729" t="str">
        <f>INDEX(Neighborhoods!$A:$C, MATCH(Places!$K3729,Neighborhoods!$A:$A,0), MATCH(Places!N$1,Neighborhoods!$A$1:$C$1,0))</f>
        <v>Manhattan</v>
      </c>
      <c r="O3729" t="str">
        <f>INDEX(Neighborhoods!$A:$C, MATCH(Places!$K3729,Neighborhoods!$A:$A,0), MATCH(Places!O$1,Neighborhoods!$A$1:$C$1,0))</f>
        <v>East Village</v>
      </c>
      <c r="P3729" t="s">
        <v>11822</v>
      </c>
      <c r="Q3729" t="str">
        <f t="shared" si="232"/>
        <v>No</v>
      </c>
      <c r="R3729">
        <v>6</v>
      </c>
      <c r="S3729" t="str">
        <f t="shared" si="233"/>
        <v>Large</v>
      </c>
      <c r="T3729" s="50">
        <v>350</v>
      </c>
      <c r="U3729" s="70">
        <f t="shared" si="234"/>
        <v>0.04</v>
      </c>
      <c r="V3729" s="52">
        <v>4.79</v>
      </c>
      <c r="W3729" s="52" t="str" cm="1">
        <f t="array" ref="W3729">_xlfn.SWITCH(ROUND(V3729,0),5,"Excellent",4,"Good",3,"Ok","Bad")</f>
        <v>Excellent</v>
      </c>
      <c r="X3729">
        <v>24</v>
      </c>
      <c r="Y3729" t="str">
        <f t="shared" si="235"/>
        <v>No</v>
      </c>
      <c r="Z3729" s="68">
        <v>43270</v>
      </c>
      <c r="AA3729" s="68">
        <v>43852</v>
      </c>
      <c r="AB3729">
        <v>180</v>
      </c>
      <c r="AC3729" t="s">
        <v>15615</v>
      </c>
    </row>
    <row r="3730" spans="1:29" x14ac:dyDescent="0.3">
      <c r="A3730" t="s">
        <v>2678</v>
      </c>
      <c r="B3730">
        <v>2462</v>
      </c>
      <c r="C3730" t="str">
        <f>VLOOKUP($B3730,Hosts!$A:$M,10,0)</f>
        <v>Within an hour</v>
      </c>
      <c r="D3730" s="70">
        <f>VLOOKUP($B3730,Hosts!$A:$M,11,0)</f>
        <v>1</v>
      </c>
      <c r="E3730" s="70">
        <f>VLOOKUP($B3730,Hosts!$A:$M,12,0)</f>
        <v>0.99</v>
      </c>
      <c r="F3730" t="str">
        <f>VLOOKUP($B3730,Hosts!$A:$M,13,0)</f>
        <v>No</v>
      </c>
      <c r="G3730" t="str">
        <f>INDEX(Hosts!$A:$M, MATCH(Places!$B3730,Hosts!$A:$A,0), MATCH(Places!G$1,Hosts!$A$1:$M$1,0))</f>
        <v>Within an hour</v>
      </c>
      <c r="H3730" s="70">
        <f>INDEX(Hosts!$A:$M, MATCH(Places!$B3730,Hosts!$A:$A,0), MATCH(Places!H$1,Hosts!$A$1:$M$1,0))</f>
        <v>1</v>
      </c>
      <c r="I3730" s="70">
        <f>INDEX(Hosts!$A:$M, MATCH(Places!$B3730,Hosts!$A:$A,0), MATCH(Places!I$1,Hosts!$A$1:$M$1,0))</f>
        <v>0.99</v>
      </c>
      <c r="J3730" t="str">
        <f>INDEX(Hosts!$A:$M, MATCH(Places!$B3730,Hosts!$A:$A,0), MATCH(Places!J$1,Hosts!$A$1:$M$1,0))</f>
        <v>No</v>
      </c>
      <c r="K3730">
        <v>8</v>
      </c>
      <c r="L3730" t="str">
        <f>VLOOKUP($K3730,Neighborhoods!$A:$C,2,0)</f>
        <v>Brooklyn</v>
      </c>
      <c r="M3730" t="str">
        <f>VLOOKUP($K3730,Neighborhoods!$A:$C,3,0)</f>
        <v>Bushwick</v>
      </c>
      <c r="N3730" t="str">
        <f>INDEX(Neighborhoods!$A:$C, MATCH(Places!$K3730,Neighborhoods!$A:$A,0), MATCH(Places!N$1,Neighborhoods!$A$1:$C$1,0))</f>
        <v>Brooklyn</v>
      </c>
      <c r="O3730" t="str">
        <f>INDEX(Neighborhoods!$A:$C, MATCH(Places!$K3730,Neighborhoods!$A:$A,0), MATCH(Places!O$1,Neighborhoods!$A$1:$C$1,0))</f>
        <v>Bushwick</v>
      </c>
      <c r="P3730" t="s">
        <v>1</v>
      </c>
      <c r="Q3730" t="str">
        <f t="shared" si="232"/>
        <v>Yes</v>
      </c>
      <c r="R3730">
        <v>2</v>
      </c>
      <c r="S3730" t="str">
        <f t="shared" si="233"/>
        <v>Small</v>
      </c>
      <c r="T3730" s="50">
        <v>50.29</v>
      </c>
      <c r="U3730" s="70">
        <f t="shared" si="234"/>
        <v>0.03</v>
      </c>
      <c r="V3730" s="52">
        <v>4.9000000000000004</v>
      </c>
      <c r="W3730" s="52" t="str" cm="1">
        <f t="array" ref="W3730">_xlfn.SWITCH(ROUND(V3730,0),5,"Excellent",4,"Good",3,"Ok","Bad")</f>
        <v>Excellent</v>
      </c>
      <c r="X3730">
        <v>67</v>
      </c>
      <c r="Y3730" t="str">
        <f t="shared" si="235"/>
        <v>No</v>
      </c>
      <c r="Z3730" s="68">
        <v>43282</v>
      </c>
      <c r="AA3730" s="68">
        <v>43884</v>
      </c>
      <c r="AB3730">
        <v>84</v>
      </c>
      <c r="AC3730" t="s">
        <v>15616</v>
      </c>
    </row>
    <row r="3731" spans="1:29" x14ac:dyDescent="0.3">
      <c r="A3731" t="s">
        <v>2679</v>
      </c>
      <c r="B3731">
        <v>1265</v>
      </c>
      <c r="C3731" t="str">
        <f>VLOOKUP($B3731,Hosts!$A:$M,10,0)</f>
        <v>Within an hour</v>
      </c>
      <c r="D3731" s="70">
        <f>VLOOKUP($B3731,Hosts!$A:$M,11,0)</f>
        <v>0.94</v>
      </c>
      <c r="E3731" s="70">
        <f>VLOOKUP($B3731,Hosts!$A:$M,12,0)</f>
        <v>0.98</v>
      </c>
      <c r="F3731" t="str">
        <f>VLOOKUP($B3731,Hosts!$A:$M,13,0)</f>
        <v>Yes</v>
      </c>
      <c r="G3731" t="str">
        <f>INDEX(Hosts!$A:$M, MATCH(Places!$B3731,Hosts!$A:$A,0), MATCH(Places!G$1,Hosts!$A$1:$M$1,0))</f>
        <v>Within an hour</v>
      </c>
      <c r="H3731" s="70">
        <f>INDEX(Hosts!$A:$M, MATCH(Places!$B3731,Hosts!$A:$A,0), MATCH(Places!H$1,Hosts!$A$1:$M$1,0))</f>
        <v>0.94</v>
      </c>
      <c r="I3731" s="70">
        <f>INDEX(Hosts!$A:$M, MATCH(Places!$B3731,Hosts!$A:$A,0), MATCH(Places!I$1,Hosts!$A$1:$M$1,0))</f>
        <v>0.98</v>
      </c>
      <c r="J3731" t="str">
        <f>INDEX(Hosts!$A:$M, MATCH(Places!$B3731,Hosts!$A:$A,0), MATCH(Places!J$1,Hosts!$A$1:$M$1,0))</f>
        <v>Yes</v>
      </c>
      <c r="K3731">
        <v>8</v>
      </c>
      <c r="L3731" t="str">
        <f>VLOOKUP($K3731,Neighborhoods!$A:$C,2,0)</f>
        <v>Brooklyn</v>
      </c>
      <c r="M3731" t="str">
        <f>VLOOKUP($K3731,Neighborhoods!$A:$C,3,0)</f>
        <v>Bushwick</v>
      </c>
      <c r="N3731" t="str">
        <f>INDEX(Neighborhoods!$A:$C, MATCH(Places!$K3731,Neighborhoods!$A:$A,0), MATCH(Places!N$1,Neighborhoods!$A$1:$C$1,0))</f>
        <v>Brooklyn</v>
      </c>
      <c r="O3731" t="str">
        <f>INDEX(Neighborhoods!$A:$C, MATCH(Places!$K3731,Neighborhoods!$A:$A,0), MATCH(Places!O$1,Neighborhoods!$A$1:$C$1,0))</f>
        <v>Bushwick</v>
      </c>
      <c r="P3731" t="s">
        <v>11822</v>
      </c>
      <c r="Q3731" t="str">
        <f t="shared" si="232"/>
        <v>No</v>
      </c>
      <c r="R3731">
        <v>5</v>
      </c>
      <c r="S3731" t="str">
        <f t="shared" si="233"/>
        <v>Medium</v>
      </c>
      <c r="T3731" s="50">
        <v>116</v>
      </c>
      <c r="U3731" s="70">
        <f t="shared" si="234"/>
        <v>0.03</v>
      </c>
      <c r="V3731" s="52">
        <v>4.83</v>
      </c>
      <c r="W3731" s="52" t="str" cm="1">
        <f t="array" ref="W3731">_xlfn.SWITCH(ROUND(V3731,0),5,"Excellent",4,"Good",3,"Ok","Bad")</f>
        <v>Excellent</v>
      </c>
      <c r="X3731">
        <v>42</v>
      </c>
      <c r="Y3731" t="str">
        <f t="shared" si="235"/>
        <v>No</v>
      </c>
      <c r="Z3731" s="68">
        <v>43493</v>
      </c>
      <c r="AA3731" s="68">
        <v>44033</v>
      </c>
      <c r="AB3731">
        <v>341</v>
      </c>
      <c r="AC3731" t="s">
        <v>15615</v>
      </c>
    </row>
    <row r="3732" spans="1:29" x14ac:dyDescent="0.3">
      <c r="A3732" t="s">
        <v>2680</v>
      </c>
      <c r="B3732">
        <v>1691</v>
      </c>
      <c r="C3732" t="str">
        <f>VLOOKUP($B3732,Hosts!$A:$M,10,0)</f>
        <v>Within a day</v>
      </c>
      <c r="D3732" s="70">
        <f>VLOOKUP($B3732,Hosts!$A:$M,11,0)</f>
        <v>1</v>
      </c>
      <c r="E3732" s="70">
        <f>VLOOKUP($B3732,Hosts!$A:$M,12,0)</f>
        <v>1</v>
      </c>
      <c r="F3732" t="str">
        <f>VLOOKUP($B3732,Hosts!$A:$M,13,0)</f>
        <v>No</v>
      </c>
      <c r="G3732" t="str">
        <f>INDEX(Hosts!$A:$M, MATCH(Places!$B3732,Hosts!$A:$A,0), MATCH(Places!G$1,Hosts!$A$1:$M$1,0))</f>
        <v>Within a day</v>
      </c>
      <c r="H3732" s="70">
        <f>INDEX(Hosts!$A:$M, MATCH(Places!$B3732,Hosts!$A:$A,0), MATCH(Places!H$1,Hosts!$A$1:$M$1,0))</f>
        <v>1</v>
      </c>
      <c r="I3732" s="70">
        <f>INDEX(Hosts!$A:$M, MATCH(Places!$B3732,Hosts!$A:$A,0), MATCH(Places!I$1,Hosts!$A$1:$M$1,0))</f>
        <v>1</v>
      </c>
      <c r="J3732" t="str">
        <f>INDEX(Hosts!$A:$M, MATCH(Places!$B3732,Hosts!$A:$A,0), MATCH(Places!J$1,Hosts!$A$1:$M$1,0))</f>
        <v>No</v>
      </c>
      <c r="K3732">
        <v>12</v>
      </c>
      <c r="L3732" t="str">
        <f>VLOOKUP($K3732,Neighborhoods!$A:$C,2,0)</f>
        <v>Brooklyn</v>
      </c>
      <c r="M3732" t="str">
        <f>VLOOKUP($K3732,Neighborhoods!$A:$C,3,0)</f>
        <v>Williamsburg</v>
      </c>
      <c r="N3732" t="str">
        <f>INDEX(Neighborhoods!$A:$C, MATCH(Places!$K3732,Neighborhoods!$A:$A,0), MATCH(Places!N$1,Neighborhoods!$A$1:$C$1,0))</f>
        <v>Brooklyn</v>
      </c>
      <c r="O3732" t="str">
        <f>INDEX(Neighborhoods!$A:$C, MATCH(Places!$K3732,Neighborhoods!$A:$A,0), MATCH(Places!O$1,Neighborhoods!$A$1:$C$1,0))</f>
        <v>Williamsburg</v>
      </c>
      <c r="P3732" t="s">
        <v>11822</v>
      </c>
      <c r="Q3732" t="str">
        <f t="shared" si="232"/>
        <v>No</v>
      </c>
      <c r="R3732">
        <v>2</v>
      </c>
      <c r="S3732" t="str">
        <f t="shared" si="233"/>
        <v>Small</v>
      </c>
      <c r="T3732" s="50">
        <v>300</v>
      </c>
      <c r="U3732" s="70">
        <f t="shared" si="234"/>
        <v>0.04</v>
      </c>
      <c r="V3732" s="52">
        <v>5</v>
      </c>
      <c r="W3732" s="52" t="str" cm="1">
        <f t="array" ref="W3732">_xlfn.SWITCH(ROUND(V3732,0),5,"Excellent",4,"Good",3,"Ok","Bad")</f>
        <v>Excellent</v>
      </c>
      <c r="X3732">
        <v>9</v>
      </c>
      <c r="Y3732" t="str">
        <f t="shared" si="235"/>
        <v>No</v>
      </c>
      <c r="Z3732" s="68">
        <v>43429</v>
      </c>
      <c r="AA3732" s="68">
        <v>43827</v>
      </c>
      <c r="AB3732">
        <v>28</v>
      </c>
      <c r="AC3732" t="s">
        <v>15615</v>
      </c>
    </row>
    <row r="3733" spans="1:29" x14ac:dyDescent="0.3">
      <c r="A3733" t="s">
        <v>2681</v>
      </c>
      <c r="B3733">
        <v>1213</v>
      </c>
      <c r="C3733" t="str">
        <f>VLOOKUP($B3733,Hosts!$A:$M,10,0)</f>
        <v>Within an hour</v>
      </c>
      <c r="D3733" s="70">
        <f>VLOOKUP($B3733,Hosts!$A:$M,11,0)</f>
        <v>1</v>
      </c>
      <c r="E3733" s="70">
        <f>VLOOKUP($B3733,Hosts!$A:$M,12,0)</f>
        <v>0.85</v>
      </c>
      <c r="F3733" t="str">
        <f>VLOOKUP($B3733,Hosts!$A:$M,13,0)</f>
        <v>No</v>
      </c>
      <c r="G3733" t="str">
        <f>INDEX(Hosts!$A:$M, MATCH(Places!$B3733,Hosts!$A:$A,0), MATCH(Places!G$1,Hosts!$A$1:$M$1,0))</f>
        <v>Within an hour</v>
      </c>
      <c r="H3733" s="70">
        <f>INDEX(Hosts!$A:$M, MATCH(Places!$B3733,Hosts!$A:$A,0), MATCH(Places!H$1,Hosts!$A$1:$M$1,0))</f>
        <v>1</v>
      </c>
      <c r="I3733" s="70">
        <f>INDEX(Hosts!$A:$M, MATCH(Places!$B3733,Hosts!$A:$A,0), MATCH(Places!I$1,Hosts!$A$1:$M$1,0))</f>
        <v>0.85</v>
      </c>
      <c r="J3733" t="str">
        <f>INDEX(Hosts!$A:$M, MATCH(Places!$B3733,Hosts!$A:$A,0), MATCH(Places!J$1,Hosts!$A$1:$M$1,0))</f>
        <v>No</v>
      </c>
      <c r="K3733">
        <v>9</v>
      </c>
      <c r="L3733" t="str">
        <f>VLOOKUP($K3733,Neighborhoods!$A:$C,2,0)</f>
        <v>Brooklyn</v>
      </c>
      <c r="M3733" t="str">
        <f>VLOOKUP($K3733,Neighborhoods!$A:$C,3,0)</f>
        <v>Crown Heights</v>
      </c>
      <c r="N3733" t="str">
        <f>INDEX(Neighborhoods!$A:$C, MATCH(Places!$K3733,Neighborhoods!$A:$A,0), MATCH(Places!N$1,Neighborhoods!$A$1:$C$1,0))</f>
        <v>Brooklyn</v>
      </c>
      <c r="O3733" t="str">
        <f>INDEX(Neighborhoods!$A:$C, MATCH(Places!$K3733,Neighborhoods!$A:$A,0), MATCH(Places!O$1,Neighborhoods!$A$1:$C$1,0))</f>
        <v>Crown Heights</v>
      </c>
      <c r="P3733" t="s">
        <v>11822</v>
      </c>
      <c r="Q3733" t="str">
        <f t="shared" si="232"/>
        <v>No</v>
      </c>
      <c r="R3733">
        <v>2</v>
      </c>
      <c r="S3733" t="str">
        <f t="shared" si="233"/>
        <v>Small</v>
      </c>
      <c r="T3733" s="50">
        <v>121</v>
      </c>
      <c r="U3733" s="70">
        <f t="shared" si="234"/>
        <v>0.03</v>
      </c>
      <c r="V3733" s="52">
        <v>5</v>
      </c>
      <c r="W3733" s="52" t="str" cm="1">
        <f t="array" ref="W3733">_xlfn.SWITCH(ROUND(V3733,0),5,"Excellent",4,"Good",3,"Ok","Bad")</f>
        <v>Excellent</v>
      </c>
      <c r="X3733">
        <v>31</v>
      </c>
      <c r="Y3733" t="str">
        <f t="shared" si="235"/>
        <v>No</v>
      </c>
      <c r="Z3733" s="68">
        <v>43338</v>
      </c>
      <c r="AA3733" s="68">
        <v>43905</v>
      </c>
      <c r="AB3733">
        <v>1</v>
      </c>
      <c r="AC3733" t="s">
        <v>15615</v>
      </c>
    </row>
    <row r="3734" spans="1:29" x14ac:dyDescent="0.3">
      <c r="A3734" t="s">
        <v>2682</v>
      </c>
      <c r="B3734">
        <v>1667</v>
      </c>
      <c r="C3734" t="str">
        <f>VLOOKUP($B3734,Hosts!$A:$M,10,0)</f>
        <v>A few days or more</v>
      </c>
      <c r="D3734" s="70">
        <f>VLOOKUP($B3734,Hosts!$A:$M,11,0)</f>
        <v>0.25</v>
      </c>
      <c r="E3734" s="70">
        <f>VLOOKUP($B3734,Hosts!$A:$M,12,0)</f>
        <v>0.57999999999999996</v>
      </c>
      <c r="F3734" t="str">
        <f>VLOOKUP($B3734,Hosts!$A:$M,13,0)</f>
        <v>No</v>
      </c>
      <c r="G3734" t="str">
        <f>INDEX(Hosts!$A:$M, MATCH(Places!$B3734,Hosts!$A:$A,0), MATCH(Places!G$1,Hosts!$A$1:$M$1,0))</f>
        <v>A few days or more</v>
      </c>
      <c r="H3734" s="70">
        <f>INDEX(Hosts!$A:$M, MATCH(Places!$B3734,Hosts!$A:$A,0), MATCH(Places!H$1,Hosts!$A$1:$M$1,0))</f>
        <v>0.25</v>
      </c>
      <c r="I3734" s="70">
        <f>INDEX(Hosts!$A:$M, MATCH(Places!$B3734,Hosts!$A:$A,0), MATCH(Places!I$1,Hosts!$A$1:$M$1,0))</f>
        <v>0.57999999999999996</v>
      </c>
      <c r="J3734" t="str">
        <f>INDEX(Hosts!$A:$M, MATCH(Places!$B3734,Hosts!$A:$A,0), MATCH(Places!J$1,Hosts!$A$1:$M$1,0))</f>
        <v>No</v>
      </c>
      <c r="K3734">
        <v>11</v>
      </c>
      <c r="L3734" t="str">
        <f>VLOOKUP($K3734,Neighborhoods!$A:$C,2,0)</f>
        <v>Brooklyn</v>
      </c>
      <c r="M3734" t="str">
        <f>VLOOKUP($K3734,Neighborhoods!$A:$C,3,0)</f>
        <v>Greenpoint</v>
      </c>
      <c r="N3734" t="str">
        <f>INDEX(Neighborhoods!$A:$C, MATCH(Places!$K3734,Neighborhoods!$A:$A,0), MATCH(Places!N$1,Neighborhoods!$A$1:$C$1,0))</f>
        <v>Brooklyn</v>
      </c>
      <c r="O3734" t="str">
        <f>INDEX(Neighborhoods!$A:$C, MATCH(Places!$K3734,Neighborhoods!$A:$A,0), MATCH(Places!O$1,Neighborhoods!$A$1:$C$1,0))</f>
        <v>Greenpoint</v>
      </c>
      <c r="P3734" t="s">
        <v>1</v>
      </c>
      <c r="Q3734" t="str">
        <f t="shared" si="232"/>
        <v>Yes</v>
      </c>
      <c r="R3734">
        <v>2</v>
      </c>
      <c r="S3734" t="str">
        <f t="shared" si="233"/>
        <v>Small</v>
      </c>
      <c r="T3734" s="50">
        <v>90</v>
      </c>
      <c r="U3734" s="70">
        <f t="shared" si="234"/>
        <v>0.03</v>
      </c>
      <c r="V3734" s="52">
        <v>5</v>
      </c>
      <c r="W3734" s="52" t="str" cm="1">
        <f t="array" ref="W3734">_xlfn.SWITCH(ROUND(V3734,0),5,"Excellent",4,"Good",3,"Ok","Bad")</f>
        <v>Excellent</v>
      </c>
      <c r="X3734">
        <v>4</v>
      </c>
      <c r="Y3734" t="str">
        <f t="shared" si="235"/>
        <v>No</v>
      </c>
      <c r="Z3734" s="68">
        <v>43546</v>
      </c>
      <c r="AA3734" s="68">
        <v>43752</v>
      </c>
      <c r="AB3734">
        <v>87</v>
      </c>
      <c r="AC3734" t="s">
        <v>15615</v>
      </c>
    </row>
    <row r="3735" spans="1:29" x14ac:dyDescent="0.3">
      <c r="A3735" t="s">
        <v>2683</v>
      </c>
      <c r="B3735">
        <v>3572</v>
      </c>
      <c r="C3735" t="str">
        <f>VLOOKUP($B3735,Hosts!$A:$M,10,0)</f>
        <v>Within an hour</v>
      </c>
      <c r="D3735" s="70">
        <f>VLOOKUP($B3735,Hosts!$A:$M,11,0)</f>
        <v>1</v>
      </c>
      <c r="E3735" s="70">
        <f>VLOOKUP($B3735,Hosts!$A:$M,12,0)</f>
        <v>0.99</v>
      </c>
      <c r="F3735" t="str">
        <f>VLOOKUP($B3735,Hosts!$A:$M,13,0)</f>
        <v>Yes</v>
      </c>
      <c r="G3735" t="str">
        <f>INDEX(Hosts!$A:$M, MATCH(Places!$B3735,Hosts!$A:$A,0), MATCH(Places!G$1,Hosts!$A$1:$M$1,0))</f>
        <v>Within an hour</v>
      </c>
      <c r="H3735" s="70">
        <f>INDEX(Hosts!$A:$M, MATCH(Places!$B3735,Hosts!$A:$A,0), MATCH(Places!H$1,Hosts!$A$1:$M$1,0))</f>
        <v>1</v>
      </c>
      <c r="I3735" s="70">
        <f>INDEX(Hosts!$A:$M, MATCH(Places!$B3735,Hosts!$A:$A,0), MATCH(Places!I$1,Hosts!$A$1:$M$1,0))</f>
        <v>0.99</v>
      </c>
      <c r="J3735" t="str">
        <f>INDEX(Hosts!$A:$M, MATCH(Places!$B3735,Hosts!$A:$A,0), MATCH(Places!J$1,Hosts!$A$1:$M$1,0))</f>
        <v>Yes</v>
      </c>
      <c r="K3735">
        <v>12</v>
      </c>
      <c r="L3735" t="str">
        <f>VLOOKUP($K3735,Neighborhoods!$A:$C,2,0)</f>
        <v>Brooklyn</v>
      </c>
      <c r="M3735" t="str">
        <f>VLOOKUP($K3735,Neighborhoods!$A:$C,3,0)</f>
        <v>Williamsburg</v>
      </c>
      <c r="N3735" t="str">
        <f>INDEX(Neighborhoods!$A:$C, MATCH(Places!$K3735,Neighborhoods!$A:$A,0), MATCH(Places!N$1,Neighborhoods!$A$1:$C$1,0))</f>
        <v>Brooklyn</v>
      </c>
      <c r="O3735" t="str">
        <f>INDEX(Neighborhoods!$A:$C, MATCH(Places!$K3735,Neighborhoods!$A:$A,0), MATCH(Places!O$1,Neighborhoods!$A$1:$C$1,0))</f>
        <v>Williamsburg</v>
      </c>
      <c r="P3735" t="s">
        <v>1</v>
      </c>
      <c r="Q3735" t="str">
        <f t="shared" si="232"/>
        <v>Yes</v>
      </c>
      <c r="R3735">
        <v>4</v>
      </c>
      <c r="S3735" t="str">
        <f t="shared" si="233"/>
        <v>Medium</v>
      </c>
      <c r="T3735" s="50">
        <v>72</v>
      </c>
      <c r="U3735" s="70">
        <f t="shared" si="234"/>
        <v>0.03</v>
      </c>
      <c r="V3735" s="52">
        <v>4.66</v>
      </c>
      <c r="W3735" s="52" t="str" cm="1">
        <f t="array" ref="W3735">_xlfn.SWITCH(ROUND(V3735,0),5,"Excellent",4,"Good",3,"Ok","Bad")</f>
        <v>Excellent</v>
      </c>
      <c r="X3735">
        <v>99</v>
      </c>
      <c r="Y3735" t="str">
        <f t="shared" si="235"/>
        <v>No</v>
      </c>
      <c r="Z3735" s="68">
        <v>43268</v>
      </c>
      <c r="AA3735" s="68">
        <v>43898</v>
      </c>
      <c r="AB3735">
        <v>0</v>
      </c>
      <c r="AC3735" t="s">
        <v>15616</v>
      </c>
    </row>
    <row r="3736" spans="1:29" x14ac:dyDescent="0.3">
      <c r="A3736" t="s">
        <v>2684</v>
      </c>
      <c r="B3736">
        <v>3573</v>
      </c>
      <c r="C3736" t="str">
        <f>VLOOKUP($B3736,Hosts!$A:$M,10,0)</f>
        <v>Within an hour</v>
      </c>
      <c r="D3736" s="70">
        <f>VLOOKUP($B3736,Hosts!$A:$M,11,0)</f>
        <v>1</v>
      </c>
      <c r="E3736" s="70">
        <f>VLOOKUP($B3736,Hosts!$A:$M,12,0)</f>
        <v>0.98</v>
      </c>
      <c r="F3736" t="str">
        <f>VLOOKUP($B3736,Hosts!$A:$M,13,0)</f>
        <v>Yes</v>
      </c>
      <c r="G3736" t="str">
        <f>INDEX(Hosts!$A:$M, MATCH(Places!$B3736,Hosts!$A:$A,0), MATCH(Places!G$1,Hosts!$A$1:$M$1,0))</f>
        <v>Within an hour</v>
      </c>
      <c r="H3736" s="70">
        <f>INDEX(Hosts!$A:$M, MATCH(Places!$B3736,Hosts!$A:$A,0), MATCH(Places!H$1,Hosts!$A$1:$M$1,0))</f>
        <v>1</v>
      </c>
      <c r="I3736" s="70">
        <f>INDEX(Hosts!$A:$M, MATCH(Places!$B3736,Hosts!$A:$A,0), MATCH(Places!I$1,Hosts!$A$1:$M$1,0))</f>
        <v>0.98</v>
      </c>
      <c r="J3736" t="str">
        <f>INDEX(Hosts!$A:$M, MATCH(Places!$B3736,Hosts!$A:$A,0), MATCH(Places!J$1,Hosts!$A$1:$M$1,0))</f>
        <v>Yes</v>
      </c>
      <c r="K3736">
        <v>7</v>
      </c>
      <c r="L3736" t="str">
        <f>VLOOKUP($K3736,Neighborhoods!$A:$C,2,0)</f>
        <v>Brooklyn</v>
      </c>
      <c r="M3736" t="str">
        <f>VLOOKUP($K3736,Neighborhoods!$A:$C,3,0)</f>
        <v>Bedford-Stuyvesant</v>
      </c>
      <c r="N3736" t="str">
        <f>INDEX(Neighborhoods!$A:$C, MATCH(Places!$K3736,Neighborhoods!$A:$A,0), MATCH(Places!N$1,Neighborhoods!$A$1:$C$1,0))</f>
        <v>Brooklyn</v>
      </c>
      <c r="O3736" t="str">
        <f>INDEX(Neighborhoods!$A:$C, MATCH(Places!$K3736,Neighborhoods!$A:$A,0), MATCH(Places!O$1,Neighborhoods!$A$1:$C$1,0))</f>
        <v>Bedford-Stuyvesant</v>
      </c>
      <c r="P3736" t="s">
        <v>11822</v>
      </c>
      <c r="Q3736" t="str">
        <f t="shared" si="232"/>
        <v>No</v>
      </c>
      <c r="R3736">
        <v>2</v>
      </c>
      <c r="S3736" t="str">
        <f t="shared" si="233"/>
        <v>Small</v>
      </c>
      <c r="T3736" s="50">
        <v>115</v>
      </c>
      <c r="U3736" s="70">
        <f t="shared" si="234"/>
        <v>0.03</v>
      </c>
      <c r="V3736" s="52">
        <v>4.99</v>
      </c>
      <c r="W3736" s="52" t="str" cm="1">
        <f t="array" ref="W3736">_xlfn.SWITCH(ROUND(V3736,0),5,"Excellent",4,"Good",3,"Ok","Bad")</f>
        <v>Excellent</v>
      </c>
      <c r="X3736">
        <v>143</v>
      </c>
      <c r="Y3736" t="str">
        <f t="shared" si="235"/>
        <v>Yes</v>
      </c>
      <c r="Z3736" s="68">
        <v>43297</v>
      </c>
      <c r="AA3736" s="68">
        <v>44036</v>
      </c>
      <c r="AB3736">
        <v>360</v>
      </c>
      <c r="AC3736" t="s">
        <v>15616</v>
      </c>
    </row>
    <row r="3737" spans="1:29" x14ac:dyDescent="0.3">
      <c r="A3737" t="s">
        <v>2685</v>
      </c>
      <c r="B3737">
        <v>3574</v>
      </c>
      <c r="C3737" t="str">
        <f>VLOOKUP($B3737,Hosts!$A:$M,10,0)</f>
        <v>Within an hour</v>
      </c>
      <c r="D3737" s="70">
        <f>VLOOKUP($B3737,Hosts!$A:$M,11,0)</f>
        <v>1</v>
      </c>
      <c r="E3737" s="70">
        <f>VLOOKUP($B3737,Hosts!$A:$M,12,0)</f>
        <v>0.97</v>
      </c>
      <c r="F3737" t="str">
        <f>VLOOKUP($B3737,Hosts!$A:$M,13,0)</f>
        <v>Yes</v>
      </c>
      <c r="G3737" t="str">
        <f>INDEX(Hosts!$A:$M, MATCH(Places!$B3737,Hosts!$A:$A,0), MATCH(Places!G$1,Hosts!$A$1:$M$1,0))</f>
        <v>Within an hour</v>
      </c>
      <c r="H3737" s="70">
        <f>INDEX(Hosts!$A:$M, MATCH(Places!$B3737,Hosts!$A:$A,0), MATCH(Places!H$1,Hosts!$A$1:$M$1,0))</f>
        <v>1</v>
      </c>
      <c r="I3737" s="70">
        <f>INDEX(Hosts!$A:$M, MATCH(Places!$B3737,Hosts!$A:$A,0), MATCH(Places!I$1,Hosts!$A$1:$M$1,0))</f>
        <v>0.97</v>
      </c>
      <c r="J3737" t="str">
        <f>INDEX(Hosts!$A:$M, MATCH(Places!$B3737,Hosts!$A:$A,0), MATCH(Places!J$1,Hosts!$A$1:$M$1,0))</f>
        <v>Yes</v>
      </c>
      <c r="K3737">
        <v>16</v>
      </c>
      <c r="L3737" t="str">
        <f>VLOOKUP($K3737,Neighborhoods!$A:$C,2,0)</f>
        <v>Manhattan</v>
      </c>
      <c r="M3737" t="str">
        <f>VLOOKUP($K3737,Neighborhoods!$A:$C,3,0)</f>
        <v>Harlem</v>
      </c>
      <c r="N3737" t="str">
        <f>INDEX(Neighborhoods!$A:$C, MATCH(Places!$K3737,Neighborhoods!$A:$A,0), MATCH(Places!N$1,Neighborhoods!$A$1:$C$1,0))</f>
        <v>Manhattan</v>
      </c>
      <c r="O3737" t="str">
        <f>INDEX(Neighborhoods!$A:$C, MATCH(Places!$K3737,Neighborhoods!$A:$A,0), MATCH(Places!O$1,Neighborhoods!$A$1:$C$1,0))</f>
        <v>Harlem</v>
      </c>
      <c r="P3737" t="s">
        <v>1</v>
      </c>
      <c r="Q3737" t="str">
        <f t="shared" si="232"/>
        <v>Yes</v>
      </c>
      <c r="R3737">
        <v>2</v>
      </c>
      <c r="S3737" t="str">
        <f t="shared" si="233"/>
        <v>Small</v>
      </c>
      <c r="T3737" s="50">
        <v>125</v>
      </c>
      <c r="U3737" s="70">
        <f t="shared" si="234"/>
        <v>0.03</v>
      </c>
      <c r="V3737" s="52">
        <v>4.99</v>
      </c>
      <c r="W3737" s="52" t="str" cm="1">
        <f t="array" ref="W3737">_xlfn.SWITCH(ROUND(V3737,0),5,"Excellent",4,"Good",3,"Ok","Bad")</f>
        <v>Excellent</v>
      </c>
      <c r="X3737">
        <v>87</v>
      </c>
      <c r="Y3737" t="str">
        <f t="shared" si="235"/>
        <v>No</v>
      </c>
      <c r="Z3737" s="68">
        <v>43301</v>
      </c>
      <c r="AA3737" s="68">
        <v>43832</v>
      </c>
      <c r="AB3737">
        <v>364</v>
      </c>
      <c r="AC3737" t="s">
        <v>15615</v>
      </c>
    </row>
    <row r="3738" spans="1:29" x14ac:dyDescent="0.3">
      <c r="A3738" t="s">
        <v>2686</v>
      </c>
      <c r="B3738">
        <v>3573</v>
      </c>
      <c r="C3738" t="str">
        <f>VLOOKUP($B3738,Hosts!$A:$M,10,0)</f>
        <v>Within an hour</v>
      </c>
      <c r="D3738" s="70">
        <f>VLOOKUP($B3738,Hosts!$A:$M,11,0)</f>
        <v>1</v>
      </c>
      <c r="E3738" s="70">
        <f>VLOOKUP($B3738,Hosts!$A:$M,12,0)</f>
        <v>0.98</v>
      </c>
      <c r="F3738" t="str">
        <f>VLOOKUP($B3738,Hosts!$A:$M,13,0)</f>
        <v>Yes</v>
      </c>
      <c r="G3738" t="str">
        <f>INDEX(Hosts!$A:$M, MATCH(Places!$B3738,Hosts!$A:$A,0), MATCH(Places!G$1,Hosts!$A$1:$M$1,0))</f>
        <v>Within an hour</v>
      </c>
      <c r="H3738" s="70">
        <f>INDEX(Hosts!$A:$M, MATCH(Places!$B3738,Hosts!$A:$A,0), MATCH(Places!H$1,Hosts!$A$1:$M$1,0))</f>
        <v>1</v>
      </c>
      <c r="I3738" s="70">
        <f>INDEX(Hosts!$A:$M, MATCH(Places!$B3738,Hosts!$A:$A,0), MATCH(Places!I$1,Hosts!$A$1:$M$1,0))</f>
        <v>0.98</v>
      </c>
      <c r="J3738" t="str">
        <f>INDEX(Hosts!$A:$M, MATCH(Places!$B3738,Hosts!$A:$A,0), MATCH(Places!J$1,Hosts!$A$1:$M$1,0))</f>
        <v>Yes</v>
      </c>
      <c r="K3738">
        <v>7</v>
      </c>
      <c r="L3738" t="str">
        <f>VLOOKUP($K3738,Neighborhoods!$A:$C,2,0)</f>
        <v>Brooklyn</v>
      </c>
      <c r="M3738" t="str">
        <f>VLOOKUP($K3738,Neighborhoods!$A:$C,3,0)</f>
        <v>Bedford-Stuyvesant</v>
      </c>
      <c r="N3738" t="str">
        <f>INDEX(Neighborhoods!$A:$C, MATCH(Places!$K3738,Neighborhoods!$A:$A,0), MATCH(Places!N$1,Neighborhoods!$A$1:$C$1,0))</f>
        <v>Brooklyn</v>
      </c>
      <c r="O3738" t="str">
        <f>INDEX(Neighborhoods!$A:$C, MATCH(Places!$K3738,Neighborhoods!$A:$A,0), MATCH(Places!O$1,Neighborhoods!$A$1:$C$1,0))</f>
        <v>Bedford-Stuyvesant</v>
      </c>
      <c r="P3738" t="s">
        <v>11822</v>
      </c>
      <c r="Q3738" t="str">
        <f t="shared" si="232"/>
        <v>No</v>
      </c>
      <c r="R3738">
        <v>2</v>
      </c>
      <c r="S3738" t="str">
        <f t="shared" si="233"/>
        <v>Small</v>
      </c>
      <c r="T3738" s="50">
        <v>115</v>
      </c>
      <c r="U3738" s="70">
        <f t="shared" si="234"/>
        <v>0.03</v>
      </c>
      <c r="V3738" s="52">
        <v>4.99</v>
      </c>
      <c r="W3738" s="52" t="str" cm="1">
        <f t="array" ref="W3738">_xlfn.SWITCH(ROUND(V3738,0),5,"Excellent",4,"Good",3,"Ok","Bad")</f>
        <v>Excellent</v>
      </c>
      <c r="X3738">
        <v>167</v>
      </c>
      <c r="Y3738" t="str">
        <f t="shared" si="235"/>
        <v>Yes</v>
      </c>
      <c r="Z3738" s="68">
        <v>43290</v>
      </c>
      <c r="AA3738" s="68">
        <v>44033</v>
      </c>
      <c r="AB3738">
        <v>349</v>
      </c>
      <c r="AC3738" t="s">
        <v>15616</v>
      </c>
    </row>
    <row r="3739" spans="1:29" x14ac:dyDescent="0.3">
      <c r="A3739" t="s">
        <v>14514</v>
      </c>
      <c r="B3739">
        <v>2209</v>
      </c>
      <c r="C3739" t="str">
        <f>VLOOKUP($B3739,Hosts!$A:$M,10,0)</f>
        <v>Within a day</v>
      </c>
      <c r="D3739" s="70">
        <f>VLOOKUP($B3739,Hosts!$A:$M,11,0)</f>
        <v>1</v>
      </c>
      <c r="E3739" s="70">
        <f>VLOOKUP($B3739,Hosts!$A:$M,12,0)</f>
        <v>1</v>
      </c>
      <c r="F3739" t="str">
        <f>VLOOKUP($B3739,Hosts!$A:$M,13,0)</f>
        <v>Yes</v>
      </c>
      <c r="G3739" t="str">
        <f>INDEX(Hosts!$A:$M, MATCH(Places!$B3739,Hosts!$A:$A,0), MATCH(Places!G$1,Hosts!$A$1:$M$1,0))</f>
        <v>Within a day</v>
      </c>
      <c r="H3739" s="70">
        <f>INDEX(Hosts!$A:$M, MATCH(Places!$B3739,Hosts!$A:$A,0), MATCH(Places!H$1,Hosts!$A$1:$M$1,0))</f>
        <v>1</v>
      </c>
      <c r="I3739" s="70">
        <f>INDEX(Hosts!$A:$M, MATCH(Places!$B3739,Hosts!$A:$A,0), MATCH(Places!I$1,Hosts!$A$1:$M$1,0))</f>
        <v>1</v>
      </c>
      <c r="J3739" t="str">
        <f>INDEX(Hosts!$A:$M, MATCH(Places!$B3739,Hosts!$A:$A,0), MATCH(Places!J$1,Hosts!$A$1:$M$1,0))</f>
        <v>Yes</v>
      </c>
      <c r="K3739">
        <v>7</v>
      </c>
      <c r="L3739" t="str">
        <f>VLOOKUP($K3739,Neighborhoods!$A:$C,2,0)</f>
        <v>Brooklyn</v>
      </c>
      <c r="M3739" t="str">
        <f>VLOOKUP($K3739,Neighborhoods!$A:$C,3,0)</f>
        <v>Bedford-Stuyvesant</v>
      </c>
      <c r="N3739" t="str">
        <f>INDEX(Neighborhoods!$A:$C, MATCH(Places!$K3739,Neighborhoods!$A:$A,0), MATCH(Places!N$1,Neighborhoods!$A$1:$C$1,0))</f>
        <v>Brooklyn</v>
      </c>
      <c r="O3739" t="str">
        <f>INDEX(Neighborhoods!$A:$C, MATCH(Places!$K3739,Neighborhoods!$A:$A,0), MATCH(Places!O$1,Neighborhoods!$A$1:$C$1,0))</f>
        <v>Bedford-Stuyvesant</v>
      </c>
      <c r="P3739" t="s">
        <v>11822</v>
      </c>
      <c r="Q3739" t="str">
        <f t="shared" si="232"/>
        <v>No</v>
      </c>
      <c r="R3739">
        <v>4</v>
      </c>
      <c r="S3739" t="str">
        <f t="shared" si="233"/>
        <v>Medium</v>
      </c>
      <c r="T3739" s="50">
        <v>178</v>
      </c>
      <c r="U3739" s="70">
        <f t="shared" si="234"/>
        <v>0.03</v>
      </c>
      <c r="V3739" s="52">
        <v>4.83</v>
      </c>
      <c r="W3739" s="52" t="str" cm="1">
        <f t="array" ref="W3739">_xlfn.SWITCH(ROUND(V3739,0),5,"Excellent",4,"Good",3,"Ok","Bad")</f>
        <v>Excellent</v>
      </c>
      <c r="X3739">
        <v>36</v>
      </c>
      <c r="Y3739" t="str">
        <f t="shared" si="235"/>
        <v>No</v>
      </c>
      <c r="Z3739" s="68">
        <v>43275</v>
      </c>
      <c r="AA3739" s="68">
        <v>43831</v>
      </c>
      <c r="AB3739">
        <v>12</v>
      </c>
      <c r="AC3739" t="s">
        <v>15616</v>
      </c>
    </row>
    <row r="3740" spans="1:29" x14ac:dyDescent="0.3">
      <c r="A3740" t="s">
        <v>2687</v>
      </c>
      <c r="B3740">
        <v>2498</v>
      </c>
      <c r="C3740" t="str">
        <f>VLOOKUP($B3740,Hosts!$A:$M,10,0)</f>
        <v>Within an hour</v>
      </c>
      <c r="D3740" s="70">
        <f>VLOOKUP($B3740,Hosts!$A:$M,11,0)</f>
        <v>1</v>
      </c>
      <c r="E3740" s="70">
        <f>VLOOKUP($B3740,Hosts!$A:$M,12,0)</f>
        <v>0.99</v>
      </c>
      <c r="F3740" t="str">
        <f>VLOOKUP($B3740,Hosts!$A:$M,13,0)</f>
        <v>Yes</v>
      </c>
      <c r="G3740" t="str">
        <f>INDEX(Hosts!$A:$M, MATCH(Places!$B3740,Hosts!$A:$A,0), MATCH(Places!G$1,Hosts!$A$1:$M$1,0))</f>
        <v>Within an hour</v>
      </c>
      <c r="H3740" s="70">
        <f>INDEX(Hosts!$A:$M, MATCH(Places!$B3740,Hosts!$A:$A,0), MATCH(Places!H$1,Hosts!$A$1:$M$1,0))</f>
        <v>1</v>
      </c>
      <c r="I3740" s="70">
        <f>INDEX(Hosts!$A:$M, MATCH(Places!$B3740,Hosts!$A:$A,0), MATCH(Places!I$1,Hosts!$A$1:$M$1,0))</f>
        <v>0.99</v>
      </c>
      <c r="J3740" t="str">
        <f>INDEX(Hosts!$A:$M, MATCH(Places!$B3740,Hosts!$A:$A,0), MATCH(Places!J$1,Hosts!$A$1:$M$1,0))</f>
        <v>Yes</v>
      </c>
      <c r="K3740">
        <v>9</v>
      </c>
      <c r="L3740" t="str">
        <f>VLOOKUP($K3740,Neighborhoods!$A:$C,2,0)</f>
        <v>Brooklyn</v>
      </c>
      <c r="M3740" t="str">
        <f>VLOOKUP($K3740,Neighborhoods!$A:$C,3,0)</f>
        <v>Crown Heights</v>
      </c>
      <c r="N3740" t="str">
        <f>INDEX(Neighborhoods!$A:$C, MATCH(Places!$K3740,Neighborhoods!$A:$A,0), MATCH(Places!N$1,Neighborhoods!$A$1:$C$1,0))</f>
        <v>Brooklyn</v>
      </c>
      <c r="O3740" t="str">
        <f>INDEX(Neighborhoods!$A:$C, MATCH(Places!$K3740,Neighborhoods!$A:$A,0), MATCH(Places!O$1,Neighborhoods!$A$1:$C$1,0))</f>
        <v>Crown Heights</v>
      </c>
      <c r="P3740" t="s">
        <v>1</v>
      </c>
      <c r="Q3740" t="str">
        <f t="shared" si="232"/>
        <v>Yes</v>
      </c>
      <c r="R3740">
        <v>3</v>
      </c>
      <c r="S3740" t="str">
        <f t="shared" si="233"/>
        <v>Medium</v>
      </c>
      <c r="T3740" s="50">
        <v>69</v>
      </c>
      <c r="U3740" s="70">
        <f t="shared" si="234"/>
        <v>0.03</v>
      </c>
      <c r="V3740" s="52">
        <v>4.91</v>
      </c>
      <c r="W3740" s="52" t="str" cm="1">
        <f t="array" ref="W3740">_xlfn.SWITCH(ROUND(V3740,0),5,"Excellent",4,"Good",3,"Ok","Bad")</f>
        <v>Excellent</v>
      </c>
      <c r="X3740">
        <v>120</v>
      </c>
      <c r="Y3740" t="str">
        <f t="shared" si="235"/>
        <v>Yes</v>
      </c>
      <c r="Z3740" s="68">
        <v>43270</v>
      </c>
      <c r="AA3740" s="68">
        <v>43893</v>
      </c>
      <c r="AB3740">
        <v>255</v>
      </c>
      <c r="AC3740" t="s">
        <v>15616</v>
      </c>
    </row>
    <row r="3741" spans="1:29" x14ac:dyDescent="0.3">
      <c r="A3741" t="s">
        <v>2688</v>
      </c>
      <c r="B3741">
        <v>1824</v>
      </c>
      <c r="C3741" t="str">
        <f>VLOOKUP($B3741,Hosts!$A:$M,10,0)</f>
        <v>Within a day</v>
      </c>
      <c r="D3741" s="70">
        <f>VLOOKUP($B3741,Hosts!$A:$M,11,0)</f>
        <v>1</v>
      </c>
      <c r="E3741" s="70">
        <f>VLOOKUP($B3741,Hosts!$A:$M,12,0)</f>
        <v>0.94</v>
      </c>
      <c r="F3741" t="str">
        <f>VLOOKUP($B3741,Hosts!$A:$M,13,0)</f>
        <v>No</v>
      </c>
      <c r="G3741" t="str">
        <f>INDEX(Hosts!$A:$M, MATCH(Places!$B3741,Hosts!$A:$A,0), MATCH(Places!G$1,Hosts!$A$1:$M$1,0))</f>
        <v>Within a day</v>
      </c>
      <c r="H3741" s="70">
        <f>INDEX(Hosts!$A:$M, MATCH(Places!$B3741,Hosts!$A:$A,0), MATCH(Places!H$1,Hosts!$A$1:$M$1,0))</f>
        <v>1</v>
      </c>
      <c r="I3741" s="70">
        <f>INDEX(Hosts!$A:$M, MATCH(Places!$B3741,Hosts!$A:$A,0), MATCH(Places!I$1,Hosts!$A$1:$M$1,0))</f>
        <v>0.94</v>
      </c>
      <c r="J3741" t="str">
        <f>INDEX(Hosts!$A:$M, MATCH(Places!$B3741,Hosts!$A:$A,0), MATCH(Places!J$1,Hosts!$A$1:$M$1,0))</f>
        <v>No</v>
      </c>
      <c r="K3741">
        <v>8</v>
      </c>
      <c r="L3741" t="str">
        <f>VLOOKUP($K3741,Neighborhoods!$A:$C,2,0)</f>
        <v>Brooklyn</v>
      </c>
      <c r="M3741" t="str">
        <f>VLOOKUP($K3741,Neighborhoods!$A:$C,3,0)</f>
        <v>Bushwick</v>
      </c>
      <c r="N3741" t="str">
        <f>INDEX(Neighborhoods!$A:$C, MATCH(Places!$K3741,Neighborhoods!$A:$A,0), MATCH(Places!N$1,Neighborhoods!$A$1:$C$1,0))</f>
        <v>Brooklyn</v>
      </c>
      <c r="O3741" t="str">
        <f>INDEX(Neighborhoods!$A:$C, MATCH(Places!$K3741,Neighborhoods!$A:$A,0), MATCH(Places!O$1,Neighborhoods!$A$1:$C$1,0))</f>
        <v>Bushwick</v>
      </c>
      <c r="P3741" t="s">
        <v>1</v>
      </c>
      <c r="Q3741" t="str">
        <f t="shared" si="232"/>
        <v>Yes</v>
      </c>
      <c r="R3741">
        <v>2</v>
      </c>
      <c r="S3741" t="str">
        <f t="shared" si="233"/>
        <v>Small</v>
      </c>
      <c r="T3741" s="50">
        <v>58</v>
      </c>
      <c r="U3741" s="70">
        <f t="shared" si="234"/>
        <v>0.03</v>
      </c>
      <c r="V3741" s="52">
        <v>4.83</v>
      </c>
      <c r="W3741" s="52" t="str" cm="1">
        <f t="array" ref="W3741">_xlfn.SWITCH(ROUND(V3741,0),5,"Excellent",4,"Good",3,"Ok","Bad")</f>
        <v>Excellent</v>
      </c>
      <c r="X3741">
        <v>30</v>
      </c>
      <c r="Y3741" t="str">
        <f t="shared" si="235"/>
        <v>No</v>
      </c>
      <c r="Z3741" s="68">
        <v>43303</v>
      </c>
      <c r="AA3741" s="68">
        <v>43896</v>
      </c>
      <c r="AB3741">
        <v>89</v>
      </c>
      <c r="AC3741" t="s">
        <v>15615</v>
      </c>
    </row>
    <row r="3742" spans="1:29" x14ac:dyDescent="0.3">
      <c r="A3742" t="s">
        <v>3191</v>
      </c>
      <c r="B3742">
        <v>3803</v>
      </c>
      <c r="C3742" t="str">
        <f>VLOOKUP($B3742,Hosts!$A:$M,10,0)</f>
        <v>Within a few hours</v>
      </c>
      <c r="D3742" s="70">
        <f>VLOOKUP($B3742,Hosts!$A:$M,11,0)</f>
        <v>1</v>
      </c>
      <c r="E3742" s="70">
        <f>VLOOKUP($B3742,Hosts!$A:$M,12,0)</f>
        <v>1</v>
      </c>
      <c r="F3742" t="str">
        <f>VLOOKUP($B3742,Hosts!$A:$M,13,0)</f>
        <v>No</v>
      </c>
      <c r="G3742" t="str">
        <f>INDEX(Hosts!$A:$M, MATCH(Places!$B3742,Hosts!$A:$A,0), MATCH(Places!G$1,Hosts!$A$1:$M$1,0))</f>
        <v>Within a few hours</v>
      </c>
      <c r="H3742" s="70">
        <f>INDEX(Hosts!$A:$M, MATCH(Places!$B3742,Hosts!$A:$A,0), MATCH(Places!H$1,Hosts!$A$1:$M$1,0))</f>
        <v>1</v>
      </c>
      <c r="I3742" s="70">
        <f>INDEX(Hosts!$A:$M, MATCH(Places!$B3742,Hosts!$A:$A,0), MATCH(Places!I$1,Hosts!$A$1:$M$1,0))</f>
        <v>1</v>
      </c>
      <c r="J3742" t="str">
        <f>INDEX(Hosts!$A:$M, MATCH(Places!$B3742,Hosts!$A:$A,0), MATCH(Places!J$1,Hosts!$A$1:$M$1,0))</f>
        <v>No</v>
      </c>
      <c r="K3742">
        <v>7</v>
      </c>
      <c r="L3742" t="str">
        <f>VLOOKUP($K3742,Neighborhoods!$A:$C,2,0)</f>
        <v>Brooklyn</v>
      </c>
      <c r="M3742" t="str">
        <f>VLOOKUP($K3742,Neighborhoods!$A:$C,3,0)</f>
        <v>Bedford-Stuyvesant</v>
      </c>
      <c r="N3742" t="str">
        <f>INDEX(Neighborhoods!$A:$C, MATCH(Places!$K3742,Neighborhoods!$A:$A,0), MATCH(Places!N$1,Neighborhoods!$A$1:$C$1,0))</f>
        <v>Brooklyn</v>
      </c>
      <c r="O3742" t="str">
        <f>INDEX(Neighborhoods!$A:$C, MATCH(Places!$K3742,Neighborhoods!$A:$A,0), MATCH(Places!O$1,Neighborhoods!$A$1:$C$1,0))</f>
        <v>Bedford-Stuyvesant</v>
      </c>
      <c r="P3742" t="s">
        <v>11822</v>
      </c>
      <c r="Q3742" t="str">
        <f t="shared" si="232"/>
        <v>No</v>
      </c>
      <c r="R3742">
        <v>4</v>
      </c>
      <c r="S3742" t="str">
        <f t="shared" si="233"/>
        <v>Medium</v>
      </c>
      <c r="T3742" s="50">
        <v>100</v>
      </c>
      <c r="U3742" s="70">
        <f t="shared" si="234"/>
        <v>0.03</v>
      </c>
      <c r="V3742" s="52">
        <v>4.88</v>
      </c>
      <c r="W3742" s="52" t="str" cm="1">
        <f t="array" ref="W3742">_xlfn.SWITCH(ROUND(V3742,0),5,"Excellent",4,"Good",3,"Ok","Bad")</f>
        <v>Excellent</v>
      </c>
      <c r="X3742">
        <v>43</v>
      </c>
      <c r="Y3742" t="str">
        <f t="shared" si="235"/>
        <v>No</v>
      </c>
      <c r="Z3742" s="68">
        <v>43592</v>
      </c>
      <c r="AA3742" s="68">
        <v>44015</v>
      </c>
      <c r="AB3742">
        <v>153</v>
      </c>
      <c r="AC3742" t="s">
        <v>15616</v>
      </c>
    </row>
    <row r="3743" spans="1:29" x14ac:dyDescent="0.3">
      <c r="A3743" t="s">
        <v>2689</v>
      </c>
      <c r="B3743">
        <v>75</v>
      </c>
      <c r="C3743" t="str">
        <f>VLOOKUP($B3743,Hosts!$A:$M,10,0)</f>
        <v>Within an hour</v>
      </c>
      <c r="D3743" s="70">
        <f>VLOOKUP($B3743,Hosts!$A:$M,11,0)</f>
        <v>0.96</v>
      </c>
      <c r="E3743" s="70">
        <f>VLOOKUP($B3743,Hosts!$A:$M,12,0)</f>
        <v>0.67</v>
      </c>
      <c r="F3743" t="str">
        <f>VLOOKUP($B3743,Hosts!$A:$M,13,0)</f>
        <v>No</v>
      </c>
      <c r="G3743" t="str">
        <f>INDEX(Hosts!$A:$M, MATCH(Places!$B3743,Hosts!$A:$A,0), MATCH(Places!G$1,Hosts!$A$1:$M$1,0))</f>
        <v>Within an hour</v>
      </c>
      <c r="H3743" s="70">
        <f>INDEX(Hosts!$A:$M, MATCH(Places!$B3743,Hosts!$A:$A,0), MATCH(Places!H$1,Hosts!$A$1:$M$1,0))</f>
        <v>0.96</v>
      </c>
      <c r="I3743" s="70">
        <f>INDEX(Hosts!$A:$M, MATCH(Places!$B3743,Hosts!$A:$A,0), MATCH(Places!I$1,Hosts!$A$1:$M$1,0))</f>
        <v>0.67</v>
      </c>
      <c r="J3743" t="str">
        <f>INDEX(Hosts!$A:$M, MATCH(Places!$B3743,Hosts!$A:$A,0), MATCH(Places!J$1,Hosts!$A$1:$M$1,0))</f>
        <v>No</v>
      </c>
      <c r="K3743">
        <v>7</v>
      </c>
      <c r="L3743" t="str">
        <f>VLOOKUP($K3743,Neighborhoods!$A:$C,2,0)</f>
        <v>Brooklyn</v>
      </c>
      <c r="M3743" t="str">
        <f>VLOOKUP($K3743,Neighborhoods!$A:$C,3,0)</f>
        <v>Bedford-Stuyvesant</v>
      </c>
      <c r="N3743" t="str">
        <f>INDEX(Neighborhoods!$A:$C, MATCH(Places!$K3743,Neighborhoods!$A:$A,0), MATCH(Places!N$1,Neighborhoods!$A$1:$C$1,0))</f>
        <v>Brooklyn</v>
      </c>
      <c r="O3743" t="str">
        <f>INDEX(Neighborhoods!$A:$C, MATCH(Places!$K3743,Neighborhoods!$A:$A,0), MATCH(Places!O$1,Neighborhoods!$A$1:$C$1,0))</f>
        <v>Bedford-Stuyvesant</v>
      </c>
      <c r="P3743" t="s">
        <v>1</v>
      </c>
      <c r="Q3743" t="str">
        <f t="shared" si="232"/>
        <v>Yes</v>
      </c>
      <c r="R3743">
        <v>2</v>
      </c>
      <c r="S3743" t="str">
        <f t="shared" si="233"/>
        <v>Small</v>
      </c>
      <c r="T3743" s="50">
        <v>31</v>
      </c>
      <c r="U3743" s="70">
        <f t="shared" si="234"/>
        <v>0.03</v>
      </c>
      <c r="V3743" s="52">
        <v>4.9000000000000004</v>
      </c>
      <c r="W3743" s="52" t="str" cm="1">
        <f t="array" ref="W3743">_xlfn.SWITCH(ROUND(V3743,0),5,"Excellent",4,"Good",3,"Ok","Bad")</f>
        <v>Excellent</v>
      </c>
      <c r="X3743">
        <v>72</v>
      </c>
      <c r="Y3743" t="str">
        <f t="shared" si="235"/>
        <v>No</v>
      </c>
      <c r="Z3743" s="68">
        <v>43295</v>
      </c>
      <c r="AA3743" s="68">
        <v>44044</v>
      </c>
      <c r="AB3743">
        <v>75</v>
      </c>
      <c r="AC3743" t="s">
        <v>15615</v>
      </c>
    </row>
    <row r="3744" spans="1:29" x14ac:dyDescent="0.3">
      <c r="A3744" t="s">
        <v>13450</v>
      </c>
      <c r="B3744">
        <v>997</v>
      </c>
      <c r="C3744" t="str">
        <f>VLOOKUP($B3744,Hosts!$A:$M,10,0)</f>
        <v>Within an hour</v>
      </c>
      <c r="D3744" s="70">
        <f>VLOOKUP($B3744,Hosts!$A:$M,11,0)</f>
        <v>1</v>
      </c>
      <c r="E3744" s="70">
        <f>VLOOKUP($B3744,Hosts!$A:$M,12,0)</f>
        <v>1</v>
      </c>
      <c r="F3744" t="str">
        <f>VLOOKUP($B3744,Hosts!$A:$M,13,0)</f>
        <v>No</v>
      </c>
      <c r="G3744" t="str">
        <f>INDEX(Hosts!$A:$M, MATCH(Places!$B3744,Hosts!$A:$A,0), MATCH(Places!G$1,Hosts!$A$1:$M$1,0))</f>
        <v>Within an hour</v>
      </c>
      <c r="H3744" s="70">
        <f>INDEX(Hosts!$A:$M, MATCH(Places!$B3744,Hosts!$A:$A,0), MATCH(Places!H$1,Hosts!$A$1:$M$1,0))</f>
        <v>1</v>
      </c>
      <c r="I3744" s="70">
        <f>INDEX(Hosts!$A:$M, MATCH(Places!$B3744,Hosts!$A:$A,0), MATCH(Places!I$1,Hosts!$A$1:$M$1,0))</f>
        <v>1</v>
      </c>
      <c r="J3744" t="str">
        <f>INDEX(Hosts!$A:$M, MATCH(Places!$B3744,Hosts!$A:$A,0), MATCH(Places!J$1,Hosts!$A$1:$M$1,0))</f>
        <v>No</v>
      </c>
      <c r="K3744">
        <v>20</v>
      </c>
      <c r="L3744" t="str">
        <f>VLOOKUP($K3744,Neighborhoods!$A:$C,2,0)</f>
        <v>Manhattan</v>
      </c>
      <c r="M3744" t="str">
        <f>VLOOKUP($K3744,Neighborhoods!$A:$C,3,0)</f>
        <v>Upper West Side</v>
      </c>
      <c r="N3744" t="str">
        <f>INDEX(Neighborhoods!$A:$C, MATCH(Places!$K3744,Neighborhoods!$A:$A,0), MATCH(Places!N$1,Neighborhoods!$A$1:$C$1,0))</f>
        <v>Manhattan</v>
      </c>
      <c r="O3744" t="str">
        <f>INDEX(Neighborhoods!$A:$C, MATCH(Places!$K3744,Neighborhoods!$A:$A,0), MATCH(Places!O$1,Neighborhoods!$A$1:$C$1,0))</f>
        <v>Upper West Side</v>
      </c>
      <c r="P3744" t="s">
        <v>1</v>
      </c>
      <c r="Q3744" t="str">
        <f t="shared" si="232"/>
        <v>Yes</v>
      </c>
      <c r="R3744">
        <v>2</v>
      </c>
      <c r="S3744" t="str">
        <f t="shared" si="233"/>
        <v>Small</v>
      </c>
      <c r="T3744" s="50">
        <v>98</v>
      </c>
      <c r="U3744" s="70">
        <f t="shared" si="234"/>
        <v>0.03</v>
      </c>
      <c r="V3744" s="52">
        <v>4.93</v>
      </c>
      <c r="W3744" s="52" t="str" cm="1">
        <f t="array" ref="W3744">_xlfn.SWITCH(ROUND(V3744,0),5,"Excellent",4,"Good",3,"Ok","Bad")</f>
        <v>Excellent</v>
      </c>
      <c r="X3744">
        <v>15</v>
      </c>
      <c r="Y3744" t="str">
        <f t="shared" si="235"/>
        <v>No</v>
      </c>
      <c r="Z3744" s="68">
        <v>43285</v>
      </c>
      <c r="AA3744" s="68">
        <v>44043</v>
      </c>
      <c r="AB3744">
        <v>0</v>
      </c>
      <c r="AC3744" t="s">
        <v>15615</v>
      </c>
    </row>
    <row r="3745" spans="1:29" x14ac:dyDescent="0.3">
      <c r="A3745" t="s">
        <v>2691</v>
      </c>
      <c r="B3745">
        <v>3292</v>
      </c>
      <c r="C3745" t="str">
        <f>VLOOKUP($B3745,Hosts!$A:$M,10,0)</f>
        <v>Within an hour</v>
      </c>
      <c r="D3745" s="70">
        <f>VLOOKUP($B3745,Hosts!$A:$M,11,0)</f>
        <v>1</v>
      </c>
      <c r="E3745" s="70">
        <f>VLOOKUP($B3745,Hosts!$A:$M,12,0)</f>
        <v>0.79</v>
      </c>
      <c r="F3745" t="str">
        <f>VLOOKUP($B3745,Hosts!$A:$M,13,0)</f>
        <v>No</v>
      </c>
      <c r="G3745" t="str">
        <f>INDEX(Hosts!$A:$M, MATCH(Places!$B3745,Hosts!$A:$A,0), MATCH(Places!G$1,Hosts!$A$1:$M$1,0))</f>
        <v>Within an hour</v>
      </c>
      <c r="H3745" s="70">
        <f>INDEX(Hosts!$A:$M, MATCH(Places!$B3745,Hosts!$A:$A,0), MATCH(Places!H$1,Hosts!$A$1:$M$1,0))</f>
        <v>1</v>
      </c>
      <c r="I3745" s="70">
        <f>INDEX(Hosts!$A:$M, MATCH(Places!$B3745,Hosts!$A:$A,0), MATCH(Places!I$1,Hosts!$A$1:$M$1,0))</f>
        <v>0.79</v>
      </c>
      <c r="J3745" t="str">
        <f>INDEX(Hosts!$A:$M, MATCH(Places!$B3745,Hosts!$A:$A,0), MATCH(Places!J$1,Hosts!$A$1:$M$1,0))</f>
        <v>No</v>
      </c>
      <c r="K3745">
        <v>16</v>
      </c>
      <c r="L3745" t="str">
        <f>VLOOKUP($K3745,Neighborhoods!$A:$C,2,0)</f>
        <v>Manhattan</v>
      </c>
      <c r="M3745" t="str">
        <f>VLOOKUP($K3745,Neighborhoods!$A:$C,3,0)</f>
        <v>Harlem</v>
      </c>
      <c r="N3745" t="str">
        <f>INDEX(Neighborhoods!$A:$C, MATCH(Places!$K3745,Neighborhoods!$A:$A,0), MATCH(Places!N$1,Neighborhoods!$A$1:$C$1,0))</f>
        <v>Manhattan</v>
      </c>
      <c r="O3745" t="str">
        <f>INDEX(Neighborhoods!$A:$C, MATCH(Places!$K3745,Neighborhoods!$A:$A,0), MATCH(Places!O$1,Neighborhoods!$A$1:$C$1,0))</f>
        <v>Harlem</v>
      </c>
      <c r="P3745" t="s">
        <v>1</v>
      </c>
      <c r="Q3745" t="str">
        <f t="shared" si="232"/>
        <v>Yes</v>
      </c>
      <c r="R3745">
        <v>1</v>
      </c>
      <c r="S3745" t="str">
        <f t="shared" si="233"/>
        <v>Small</v>
      </c>
      <c r="T3745" s="50">
        <v>39</v>
      </c>
      <c r="U3745" s="70">
        <f t="shared" si="234"/>
        <v>0.03</v>
      </c>
      <c r="V3745" s="52">
        <v>5</v>
      </c>
      <c r="W3745" s="52" t="str" cm="1">
        <f t="array" ref="W3745">_xlfn.SWITCH(ROUND(V3745,0),5,"Excellent",4,"Good",3,"Ok","Bad")</f>
        <v>Excellent</v>
      </c>
      <c r="X3745">
        <v>3</v>
      </c>
      <c r="Y3745" t="str">
        <f t="shared" si="235"/>
        <v>No</v>
      </c>
      <c r="Z3745" s="68">
        <v>43337</v>
      </c>
      <c r="AA3745" s="68">
        <v>43802</v>
      </c>
      <c r="AB3745">
        <v>364</v>
      </c>
      <c r="AC3745" t="s">
        <v>15615</v>
      </c>
    </row>
    <row r="3746" spans="1:29" x14ac:dyDescent="0.3">
      <c r="A3746" t="s">
        <v>2692</v>
      </c>
      <c r="B3746">
        <v>1882</v>
      </c>
      <c r="C3746" t="str">
        <f>VLOOKUP($B3746,Hosts!$A:$M,10,0)</f>
        <v>Within an hour</v>
      </c>
      <c r="D3746" s="70">
        <f>VLOOKUP($B3746,Hosts!$A:$M,11,0)</f>
        <v>1</v>
      </c>
      <c r="E3746" s="70">
        <f>VLOOKUP($B3746,Hosts!$A:$M,12,0)</f>
        <v>0.91</v>
      </c>
      <c r="F3746" t="str">
        <f>VLOOKUP($B3746,Hosts!$A:$M,13,0)</f>
        <v>Yes</v>
      </c>
      <c r="G3746" t="str">
        <f>INDEX(Hosts!$A:$M, MATCH(Places!$B3746,Hosts!$A:$A,0), MATCH(Places!G$1,Hosts!$A$1:$M$1,0))</f>
        <v>Within an hour</v>
      </c>
      <c r="H3746" s="70">
        <f>INDEX(Hosts!$A:$M, MATCH(Places!$B3746,Hosts!$A:$A,0), MATCH(Places!H$1,Hosts!$A$1:$M$1,0))</f>
        <v>1</v>
      </c>
      <c r="I3746" s="70">
        <f>INDEX(Hosts!$A:$M, MATCH(Places!$B3746,Hosts!$A:$A,0), MATCH(Places!I$1,Hosts!$A$1:$M$1,0))</f>
        <v>0.91</v>
      </c>
      <c r="J3746" t="str">
        <f>INDEX(Hosts!$A:$M, MATCH(Places!$B3746,Hosts!$A:$A,0), MATCH(Places!J$1,Hosts!$A$1:$M$1,0))</f>
        <v>Yes</v>
      </c>
      <c r="K3746">
        <v>23</v>
      </c>
      <c r="L3746" t="str">
        <f>VLOOKUP($K3746,Neighborhoods!$A:$C,2,0)</f>
        <v>Queens</v>
      </c>
      <c r="M3746" t="str">
        <f>VLOOKUP($K3746,Neighborhoods!$A:$C,3,0)</f>
        <v>Jamaica</v>
      </c>
      <c r="N3746" t="str">
        <f>INDEX(Neighborhoods!$A:$C, MATCH(Places!$K3746,Neighborhoods!$A:$A,0), MATCH(Places!N$1,Neighborhoods!$A$1:$C$1,0))</f>
        <v>Queens</v>
      </c>
      <c r="O3746" t="str">
        <f>INDEX(Neighborhoods!$A:$C, MATCH(Places!$K3746,Neighborhoods!$A:$A,0), MATCH(Places!O$1,Neighborhoods!$A$1:$C$1,0))</f>
        <v>Jamaica</v>
      </c>
      <c r="P3746" t="s">
        <v>1</v>
      </c>
      <c r="Q3746" t="str">
        <f t="shared" si="232"/>
        <v>Yes</v>
      </c>
      <c r="R3746">
        <v>3</v>
      </c>
      <c r="S3746" t="str">
        <f t="shared" si="233"/>
        <v>Medium</v>
      </c>
      <c r="T3746" s="50">
        <v>45</v>
      </c>
      <c r="U3746" s="70">
        <f t="shared" si="234"/>
        <v>0.03</v>
      </c>
      <c r="V3746" s="52">
        <v>4.72</v>
      </c>
      <c r="W3746" s="52" t="str" cm="1">
        <f t="array" ref="W3746">_xlfn.SWITCH(ROUND(V3746,0),5,"Excellent",4,"Good",3,"Ok","Bad")</f>
        <v>Excellent</v>
      </c>
      <c r="X3746">
        <v>18</v>
      </c>
      <c r="Y3746" t="str">
        <f t="shared" si="235"/>
        <v>No</v>
      </c>
      <c r="Z3746" s="68">
        <v>43273</v>
      </c>
      <c r="AA3746" s="68">
        <v>43655</v>
      </c>
      <c r="AB3746">
        <v>0</v>
      </c>
      <c r="AC3746" t="s">
        <v>15616</v>
      </c>
    </row>
    <row r="3747" spans="1:29" x14ac:dyDescent="0.3">
      <c r="A3747" t="s">
        <v>14856</v>
      </c>
      <c r="B3747">
        <v>2706</v>
      </c>
      <c r="C3747" t="str">
        <f>VLOOKUP($B3747,Hosts!$A:$M,10,0)</f>
        <v>Within an hour</v>
      </c>
      <c r="D3747" s="70">
        <f>VLOOKUP($B3747,Hosts!$A:$M,11,0)</f>
        <v>1</v>
      </c>
      <c r="E3747" s="70">
        <f>VLOOKUP($B3747,Hosts!$A:$M,12,0)</f>
        <v>1</v>
      </c>
      <c r="F3747" t="str">
        <f>VLOOKUP($B3747,Hosts!$A:$M,13,0)</f>
        <v>Yes</v>
      </c>
      <c r="G3747" t="str">
        <f>INDEX(Hosts!$A:$M, MATCH(Places!$B3747,Hosts!$A:$A,0), MATCH(Places!G$1,Hosts!$A$1:$M$1,0))</f>
        <v>Within an hour</v>
      </c>
      <c r="H3747" s="70">
        <f>INDEX(Hosts!$A:$M, MATCH(Places!$B3747,Hosts!$A:$A,0), MATCH(Places!H$1,Hosts!$A$1:$M$1,0))</f>
        <v>1</v>
      </c>
      <c r="I3747" s="70">
        <f>INDEX(Hosts!$A:$M, MATCH(Places!$B3747,Hosts!$A:$A,0), MATCH(Places!I$1,Hosts!$A$1:$M$1,0))</f>
        <v>1</v>
      </c>
      <c r="J3747" t="str">
        <f>INDEX(Hosts!$A:$M, MATCH(Places!$B3747,Hosts!$A:$A,0), MATCH(Places!J$1,Hosts!$A$1:$M$1,0))</f>
        <v>Yes</v>
      </c>
      <c r="K3747">
        <v>8</v>
      </c>
      <c r="L3747" t="str">
        <f>VLOOKUP($K3747,Neighborhoods!$A:$C,2,0)</f>
        <v>Brooklyn</v>
      </c>
      <c r="M3747" t="str">
        <f>VLOOKUP($K3747,Neighborhoods!$A:$C,3,0)</f>
        <v>Bushwick</v>
      </c>
      <c r="N3747" t="str">
        <f>INDEX(Neighborhoods!$A:$C, MATCH(Places!$K3747,Neighborhoods!$A:$A,0), MATCH(Places!N$1,Neighborhoods!$A$1:$C$1,0))</f>
        <v>Brooklyn</v>
      </c>
      <c r="O3747" t="str">
        <f>INDEX(Neighborhoods!$A:$C, MATCH(Places!$K3747,Neighborhoods!$A:$A,0), MATCH(Places!O$1,Neighborhoods!$A$1:$C$1,0))</f>
        <v>Bushwick</v>
      </c>
      <c r="P3747" t="s">
        <v>1</v>
      </c>
      <c r="Q3747" t="str">
        <f t="shared" si="232"/>
        <v>Yes</v>
      </c>
      <c r="R3747">
        <v>2</v>
      </c>
      <c r="S3747" t="str">
        <f t="shared" si="233"/>
        <v>Small</v>
      </c>
      <c r="T3747" s="50">
        <v>135</v>
      </c>
      <c r="U3747" s="70">
        <f t="shared" si="234"/>
        <v>0.03</v>
      </c>
      <c r="V3747" s="52">
        <v>4.8899999999999997</v>
      </c>
      <c r="W3747" s="52" t="str" cm="1">
        <f t="array" ref="W3747">_xlfn.SWITCH(ROUND(V3747,0),5,"Excellent",4,"Good",3,"Ok","Bad")</f>
        <v>Excellent</v>
      </c>
      <c r="X3747">
        <v>19</v>
      </c>
      <c r="Y3747" t="str">
        <f t="shared" si="235"/>
        <v>No</v>
      </c>
      <c r="Z3747" s="68">
        <v>43506</v>
      </c>
      <c r="AA3747" s="68">
        <v>44044</v>
      </c>
      <c r="AB3747">
        <v>102</v>
      </c>
      <c r="AC3747" t="s">
        <v>15616</v>
      </c>
    </row>
    <row r="3748" spans="1:29" x14ac:dyDescent="0.3">
      <c r="A3748" t="s">
        <v>2693</v>
      </c>
      <c r="B3748">
        <v>3032</v>
      </c>
      <c r="C3748" t="str">
        <f>VLOOKUP($B3748,Hosts!$A:$M,10,0)</f>
        <v>Within an hour</v>
      </c>
      <c r="D3748" s="70">
        <f>VLOOKUP($B3748,Hosts!$A:$M,11,0)</f>
        <v>1</v>
      </c>
      <c r="E3748" s="70">
        <f>VLOOKUP($B3748,Hosts!$A:$M,12,0)</f>
        <v>0.89</v>
      </c>
      <c r="F3748" t="str">
        <f>VLOOKUP($B3748,Hosts!$A:$M,13,0)</f>
        <v>Yes</v>
      </c>
      <c r="G3748" t="str">
        <f>INDEX(Hosts!$A:$M, MATCH(Places!$B3748,Hosts!$A:$A,0), MATCH(Places!G$1,Hosts!$A$1:$M$1,0))</f>
        <v>Within an hour</v>
      </c>
      <c r="H3748" s="70">
        <f>INDEX(Hosts!$A:$M, MATCH(Places!$B3748,Hosts!$A:$A,0), MATCH(Places!H$1,Hosts!$A$1:$M$1,0))</f>
        <v>1</v>
      </c>
      <c r="I3748" s="70">
        <f>INDEX(Hosts!$A:$M, MATCH(Places!$B3748,Hosts!$A:$A,0), MATCH(Places!I$1,Hosts!$A$1:$M$1,0))</f>
        <v>0.89</v>
      </c>
      <c r="J3748" t="str">
        <f>INDEX(Hosts!$A:$M, MATCH(Places!$B3748,Hosts!$A:$A,0), MATCH(Places!J$1,Hosts!$A$1:$M$1,0))</f>
        <v>Yes</v>
      </c>
      <c r="K3748">
        <v>24</v>
      </c>
      <c r="L3748" t="str">
        <f>VLOOKUP($K3748,Neighborhoods!$A:$C,2,0)</f>
        <v>Queens</v>
      </c>
      <c r="M3748" t="str">
        <f>VLOOKUP($K3748,Neighborhoods!$A:$C,3,0)</f>
        <v>Long Island City</v>
      </c>
      <c r="N3748" t="str">
        <f>INDEX(Neighborhoods!$A:$C, MATCH(Places!$K3748,Neighborhoods!$A:$A,0), MATCH(Places!N$1,Neighborhoods!$A$1:$C$1,0))</f>
        <v>Queens</v>
      </c>
      <c r="O3748" t="str">
        <f>INDEX(Neighborhoods!$A:$C, MATCH(Places!$K3748,Neighborhoods!$A:$A,0), MATCH(Places!O$1,Neighborhoods!$A$1:$C$1,0))</f>
        <v>Long Island City</v>
      </c>
      <c r="P3748" t="s">
        <v>11822</v>
      </c>
      <c r="Q3748" t="str">
        <f t="shared" si="232"/>
        <v>No</v>
      </c>
      <c r="R3748">
        <v>6</v>
      </c>
      <c r="S3748" t="str">
        <f t="shared" si="233"/>
        <v>Large</v>
      </c>
      <c r="T3748" s="50">
        <v>299</v>
      </c>
      <c r="U3748" s="70">
        <f t="shared" si="234"/>
        <v>0.04</v>
      </c>
      <c r="V3748" s="52">
        <v>4.92</v>
      </c>
      <c r="W3748" s="52" t="str" cm="1">
        <f t="array" ref="W3748">_xlfn.SWITCH(ROUND(V3748,0),5,"Excellent",4,"Good",3,"Ok","Bad")</f>
        <v>Excellent</v>
      </c>
      <c r="X3748">
        <v>71</v>
      </c>
      <c r="Y3748" t="str">
        <f t="shared" si="235"/>
        <v>No</v>
      </c>
      <c r="Z3748" s="68">
        <v>43321</v>
      </c>
      <c r="AA3748" s="68">
        <v>43901</v>
      </c>
      <c r="AB3748">
        <v>221</v>
      </c>
      <c r="AC3748" t="s">
        <v>15615</v>
      </c>
    </row>
    <row r="3749" spans="1:29" x14ac:dyDescent="0.3">
      <c r="A3749" t="s">
        <v>13807</v>
      </c>
      <c r="B3749">
        <v>3544</v>
      </c>
      <c r="C3749" t="str">
        <f>VLOOKUP($B3749,Hosts!$A:$M,10,0)</f>
        <v>Within an hour</v>
      </c>
      <c r="D3749" s="70">
        <f>VLOOKUP($B3749,Hosts!$A:$M,11,0)</f>
        <v>0.9</v>
      </c>
      <c r="E3749" s="70">
        <f>VLOOKUP($B3749,Hosts!$A:$M,12,0)</f>
        <v>0.99</v>
      </c>
      <c r="F3749" t="str">
        <f>VLOOKUP($B3749,Hosts!$A:$M,13,0)</f>
        <v>No</v>
      </c>
      <c r="G3749" t="str">
        <f>INDEX(Hosts!$A:$M, MATCH(Places!$B3749,Hosts!$A:$A,0), MATCH(Places!G$1,Hosts!$A$1:$M$1,0))</f>
        <v>Within an hour</v>
      </c>
      <c r="H3749" s="70">
        <f>INDEX(Hosts!$A:$M, MATCH(Places!$B3749,Hosts!$A:$A,0), MATCH(Places!H$1,Hosts!$A$1:$M$1,0))</f>
        <v>0.9</v>
      </c>
      <c r="I3749" s="70">
        <f>INDEX(Hosts!$A:$M, MATCH(Places!$B3749,Hosts!$A:$A,0), MATCH(Places!I$1,Hosts!$A$1:$M$1,0))</f>
        <v>0.99</v>
      </c>
      <c r="J3749" t="str">
        <f>INDEX(Hosts!$A:$M, MATCH(Places!$B3749,Hosts!$A:$A,0), MATCH(Places!J$1,Hosts!$A$1:$M$1,0))</f>
        <v>No</v>
      </c>
      <c r="K3749">
        <v>17</v>
      </c>
      <c r="L3749" t="str">
        <f>VLOOKUP($K3749,Neighborhoods!$A:$C,2,0)</f>
        <v>Manhattan</v>
      </c>
      <c r="M3749" t="str">
        <f>VLOOKUP($K3749,Neighborhoods!$A:$C,3,0)</f>
        <v>Hell's Kitchen</v>
      </c>
      <c r="N3749" t="str">
        <f>INDEX(Neighborhoods!$A:$C, MATCH(Places!$K3749,Neighborhoods!$A:$A,0), MATCH(Places!N$1,Neighborhoods!$A$1:$C$1,0))</f>
        <v>Manhattan</v>
      </c>
      <c r="O3749" t="str">
        <f>INDEX(Neighborhoods!$A:$C, MATCH(Places!$K3749,Neighborhoods!$A:$A,0), MATCH(Places!O$1,Neighborhoods!$A$1:$C$1,0))</f>
        <v>Hell's Kitchen</v>
      </c>
      <c r="P3749" t="s">
        <v>1</v>
      </c>
      <c r="Q3749" t="str">
        <f t="shared" si="232"/>
        <v>Yes</v>
      </c>
      <c r="R3749">
        <v>2</v>
      </c>
      <c r="S3749" t="str">
        <f t="shared" si="233"/>
        <v>Small</v>
      </c>
      <c r="T3749" s="50">
        <v>75</v>
      </c>
      <c r="U3749" s="70">
        <f t="shared" si="234"/>
        <v>0.03</v>
      </c>
      <c r="V3749" s="52">
        <v>4.47</v>
      </c>
      <c r="W3749" s="52" t="str" cm="1">
        <f t="array" ref="W3749">_xlfn.SWITCH(ROUND(V3749,0),5,"Excellent",4,"Good",3,"Ok","Bad")</f>
        <v>Good</v>
      </c>
      <c r="X3749">
        <v>15</v>
      </c>
      <c r="Y3749" t="str">
        <f t="shared" si="235"/>
        <v>No</v>
      </c>
      <c r="Z3749" s="68">
        <v>43373</v>
      </c>
      <c r="AA3749" s="68">
        <v>43871</v>
      </c>
      <c r="AB3749">
        <v>365</v>
      </c>
      <c r="AC3749" t="s">
        <v>15616</v>
      </c>
    </row>
    <row r="3750" spans="1:29" x14ac:dyDescent="0.3">
      <c r="A3750" t="s">
        <v>2694</v>
      </c>
      <c r="B3750">
        <v>3575</v>
      </c>
      <c r="C3750" t="str">
        <f>VLOOKUP($B3750,Hosts!$A:$M,10,0)</f>
        <v>Within an hour</v>
      </c>
      <c r="D3750" s="70">
        <f>VLOOKUP($B3750,Hosts!$A:$M,11,0)</f>
        <v>1</v>
      </c>
      <c r="E3750" s="70">
        <f>VLOOKUP($B3750,Hosts!$A:$M,12,0)</f>
        <v>0.94</v>
      </c>
      <c r="F3750" t="str">
        <f>VLOOKUP($B3750,Hosts!$A:$M,13,0)</f>
        <v>No</v>
      </c>
      <c r="G3750" t="str">
        <f>INDEX(Hosts!$A:$M, MATCH(Places!$B3750,Hosts!$A:$A,0), MATCH(Places!G$1,Hosts!$A$1:$M$1,0))</f>
        <v>Within an hour</v>
      </c>
      <c r="H3750" s="70">
        <f>INDEX(Hosts!$A:$M, MATCH(Places!$B3750,Hosts!$A:$A,0), MATCH(Places!H$1,Hosts!$A$1:$M$1,0))</f>
        <v>1</v>
      </c>
      <c r="I3750" s="70">
        <f>INDEX(Hosts!$A:$M, MATCH(Places!$B3750,Hosts!$A:$A,0), MATCH(Places!I$1,Hosts!$A$1:$M$1,0))</f>
        <v>0.94</v>
      </c>
      <c r="J3750" t="str">
        <f>INDEX(Hosts!$A:$M, MATCH(Places!$B3750,Hosts!$A:$A,0), MATCH(Places!J$1,Hosts!$A$1:$M$1,0))</f>
        <v>No</v>
      </c>
      <c r="K3750">
        <v>7</v>
      </c>
      <c r="L3750" t="str">
        <f>VLOOKUP($K3750,Neighborhoods!$A:$C,2,0)</f>
        <v>Brooklyn</v>
      </c>
      <c r="M3750" t="str">
        <f>VLOOKUP($K3750,Neighborhoods!$A:$C,3,0)</f>
        <v>Bedford-Stuyvesant</v>
      </c>
      <c r="N3750" t="str">
        <f>INDEX(Neighborhoods!$A:$C, MATCH(Places!$K3750,Neighborhoods!$A:$A,0), MATCH(Places!N$1,Neighborhoods!$A$1:$C$1,0))</f>
        <v>Brooklyn</v>
      </c>
      <c r="O3750" t="str">
        <f>INDEX(Neighborhoods!$A:$C, MATCH(Places!$K3750,Neighborhoods!$A:$A,0), MATCH(Places!O$1,Neighborhoods!$A$1:$C$1,0))</f>
        <v>Bedford-Stuyvesant</v>
      </c>
      <c r="P3750" t="s">
        <v>11822</v>
      </c>
      <c r="Q3750" t="str">
        <f t="shared" si="232"/>
        <v>No</v>
      </c>
      <c r="R3750">
        <v>6</v>
      </c>
      <c r="S3750" t="str">
        <f t="shared" si="233"/>
        <v>Large</v>
      </c>
      <c r="T3750" s="50">
        <v>200</v>
      </c>
      <c r="U3750" s="70">
        <f t="shared" si="234"/>
        <v>0.04</v>
      </c>
      <c r="V3750" s="52">
        <v>4.6100000000000003</v>
      </c>
      <c r="W3750" s="52" t="str" cm="1">
        <f t="array" ref="W3750">_xlfn.SWITCH(ROUND(V3750,0),5,"Excellent",4,"Good",3,"Ok","Bad")</f>
        <v>Excellent</v>
      </c>
      <c r="X3750">
        <v>59</v>
      </c>
      <c r="Y3750" t="str">
        <f t="shared" si="235"/>
        <v>No</v>
      </c>
      <c r="Z3750" s="68">
        <v>43275</v>
      </c>
      <c r="AA3750" s="68">
        <v>44039</v>
      </c>
      <c r="AB3750">
        <v>267</v>
      </c>
      <c r="AC3750" t="s">
        <v>15616</v>
      </c>
    </row>
    <row r="3751" spans="1:29" x14ac:dyDescent="0.3">
      <c r="A3751" t="s">
        <v>2695</v>
      </c>
      <c r="B3751">
        <v>314</v>
      </c>
      <c r="C3751" t="str">
        <f>VLOOKUP($B3751,Hosts!$A:$M,10,0)</f>
        <v>Within an hour</v>
      </c>
      <c r="D3751" s="70">
        <f>VLOOKUP($B3751,Hosts!$A:$M,11,0)</f>
        <v>1</v>
      </c>
      <c r="E3751" s="70">
        <f>VLOOKUP($B3751,Hosts!$A:$M,12,0)</f>
        <v>1</v>
      </c>
      <c r="F3751" t="str">
        <f>VLOOKUP($B3751,Hosts!$A:$M,13,0)</f>
        <v>Yes</v>
      </c>
      <c r="G3751" t="str">
        <f>INDEX(Hosts!$A:$M, MATCH(Places!$B3751,Hosts!$A:$A,0), MATCH(Places!G$1,Hosts!$A$1:$M$1,0))</f>
        <v>Within an hour</v>
      </c>
      <c r="H3751" s="70">
        <f>INDEX(Hosts!$A:$M, MATCH(Places!$B3751,Hosts!$A:$A,0), MATCH(Places!H$1,Hosts!$A$1:$M$1,0))</f>
        <v>1</v>
      </c>
      <c r="I3751" s="70">
        <f>INDEX(Hosts!$A:$M, MATCH(Places!$B3751,Hosts!$A:$A,0), MATCH(Places!I$1,Hosts!$A$1:$M$1,0))</f>
        <v>1</v>
      </c>
      <c r="J3751" t="str">
        <f>INDEX(Hosts!$A:$M, MATCH(Places!$B3751,Hosts!$A:$A,0), MATCH(Places!J$1,Hosts!$A$1:$M$1,0))</f>
        <v>Yes</v>
      </c>
      <c r="K3751">
        <v>7</v>
      </c>
      <c r="L3751" t="str">
        <f>VLOOKUP($K3751,Neighborhoods!$A:$C,2,0)</f>
        <v>Brooklyn</v>
      </c>
      <c r="M3751" t="str">
        <f>VLOOKUP($K3751,Neighborhoods!$A:$C,3,0)</f>
        <v>Bedford-Stuyvesant</v>
      </c>
      <c r="N3751" t="str">
        <f>INDEX(Neighborhoods!$A:$C, MATCH(Places!$K3751,Neighborhoods!$A:$A,0), MATCH(Places!N$1,Neighborhoods!$A$1:$C$1,0))</f>
        <v>Brooklyn</v>
      </c>
      <c r="O3751" t="str">
        <f>INDEX(Neighborhoods!$A:$C, MATCH(Places!$K3751,Neighborhoods!$A:$A,0), MATCH(Places!O$1,Neighborhoods!$A$1:$C$1,0))</f>
        <v>Bedford-Stuyvesant</v>
      </c>
      <c r="P3751" t="s">
        <v>11822</v>
      </c>
      <c r="Q3751" t="str">
        <f t="shared" si="232"/>
        <v>No</v>
      </c>
      <c r="R3751">
        <v>4</v>
      </c>
      <c r="S3751" t="str">
        <f t="shared" si="233"/>
        <v>Medium</v>
      </c>
      <c r="T3751" s="50">
        <v>119</v>
      </c>
      <c r="U3751" s="70">
        <f t="shared" si="234"/>
        <v>0.03</v>
      </c>
      <c r="V3751" s="52">
        <v>4.84</v>
      </c>
      <c r="W3751" s="52" t="str" cm="1">
        <f t="array" ref="W3751">_xlfn.SWITCH(ROUND(V3751,0),5,"Excellent",4,"Good",3,"Ok","Bad")</f>
        <v>Excellent</v>
      </c>
      <c r="X3751">
        <v>76</v>
      </c>
      <c r="Y3751" t="str">
        <f t="shared" si="235"/>
        <v>No</v>
      </c>
      <c r="Z3751" s="68">
        <v>43298</v>
      </c>
      <c r="AA3751" s="68">
        <v>44044</v>
      </c>
      <c r="AB3751">
        <v>147</v>
      </c>
      <c r="AC3751" t="s">
        <v>15616</v>
      </c>
    </row>
    <row r="3752" spans="1:29" x14ac:dyDescent="0.3">
      <c r="A3752" t="s">
        <v>15032</v>
      </c>
      <c r="B3752">
        <v>3497</v>
      </c>
      <c r="C3752" t="str">
        <f>VLOOKUP($B3752,Hosts!$A:$M,10,0)</f>
        <v>A few days or more</v>
      </c>
      <c r="D3752" s="70">
        <f>VLOOKUP($B3752,Hosts!$A:$M,11,0)</f>
        <v>0.3</v>
      </c>
      <c r="E3752" s="70">
        <f>VLOOKUP($B3752,Hosts!$A:$M,12,0)</f>
        <v>0.56999999999999995</v>
      </c>
      <c r="F3752" t="str">
        <f>VLOOKUP($B3752,Hosts!$A:$M,13,0)</f>
        <v>No</v>
      </c>
      <c r="G3752" t="str">
        <f>INDEX(Hosts!$A:$M, MATCH(Places!$B3752,Hosts!$A:$A,0), MATCH(Places!G$1,Hosts!$A$1:$M$1,0))</f>
        <v>A few days or more</v>
      </c>
      <c r="H3752" s="70">
        <f>INDEX(Hosts!$A:$M, MATCH(Places!$B3752,Hosts!$A:$A,0), MATCH(Places!H$1,Hosts!$A$1:$M$1,0))</f>
        <v>0.3</v>
      </c>
      <c r="I3752" s="70">
        <f>INDEX(Hosts!$A:$M, MATCH(Places!$B3752,Hosts!$A:$A,0), MATCH(Places!I$1,Hosts!$A$1:$M$1,0))</f>
        <v>0.56999999999999995</v>
      </c>
      <c r="J3752" t="str">
        <f>INDEX(Hosts!$A:$M, MATCH(Places!$B3752,Hosts!$A:$A,0), MATCH(Places!J$1,Hosts!$A$1:$M$1,0))</f>
        <v>No</v>
      </c>
      <c r="K3752">
        <v>9</v>
      </c>
      <c r="L3752" t="str">
        <f>VLOOKUP($K3752,Neighborhoods!$A:$C,2,0)</f>
        <v>Brooklyn</v>
      </c>
      <c r="M3752" t="str">
        <f>VLOOKUP($K3752,Neighborhoods!$A:$C,3,0)</f>
        <v>Crown Heights</v>
      </c>
      <c r="N3752" t="str">
        <f>INDEX(Neighborhoods!$A:$C, MATCH(Places!$K3752,Neighborhoods!$A:$A,0), MATCH(Places!N$1,Neighborhoods!$A$1:$C$1,0))</f>
        <v>Brooklyn</v>
      </c>
      <c r="O3752" t="str">
        <f>INDEX(Neighborhoods!$A:$C, MATCH(Places!$K3752,Neighborhoods!$A:$A,0), MATCH(Places!O$1,Neighborhoods!$A$1:$C$1,0))</f>
        <v>Crown Heights</v>
      </c>
      <c r="P3752" t="s">
        <v>11822</v>
      </c>
      <c r="Q3752" t="str">
        <f t="shared" si="232"/>
        <v>No</v>
      </c>
      <c r="R3752">
        <v>4</v>
      </c>
      <c r="S3752" t="str">
        <f t="shared" si="233"/>
        <v>Medium</v>
      </c>
      <c r="T3752" s="50">
        <v>130</v>
      </c>
      <c r="U3752" s="70">
        <f t="shared" si="234"/>
        <v>0.03</v>
      </c>
      <c r="V3752" s="52">
        <v>4.67</v>
      </c>
      <c r="W3752" s="52" t="str" cm="1">
        <f t="array" ref="W3752">_xlfn.SWITCH(ROUND(V3752,0),5,"Excellent",4,"Good",3,"Ok","Bad")</f>
        <v>Excellent</v>
      </c>
      <c r="X3752">
        <v>6</v>
      </c>
      <c r="Y3752" t="str">
        <f t="shared" si="235"/>
        <v>No</v>
      </c>
      <c r="Z3752" s="68">
        <v>43341</v>
      </c>
      <c r="AA3752" s="68">
        <v>43810</v>
      </c>
      <c r="AB3752">
        <v>1</v>
      </c>
      <c r="AC3752" t="s">
        <v>15615</v>
      </c>
    </row>
    <row r="3753" spans="1:29" x14ac:dyDescent="0.3">
      <c r="A3753" t="s">
        <v>13440</v>
      </c>
      <c r="B3753">
        <v>3544</v>
      </c>
      <c r="C3753" t="str">
        <f>VLOOKUP($B3753,Hosts!$A:$M,10,0)</f>
        <v>Within an hour</v>
      </c>
      <c r="D3753" s="70">
        <f>VLOOKUP($B3753,Hosts!$A:$M,11,0)</f>
        <v>0.9</v>
      </c>
      <c r="E3753" s="70">
        <f>VLOOKUP($B3753,Hosts!$A:$M,12,0)</f>
        <v>0.99</v>
      </c>
      <c r="F3753" t="str">
        <f>VLOOKUP($B3753,Hosts!$A:$M,13,0)</f>
        <v>No</v>
      </c>
      <c r="G3753" t="str">
        <f>INDEX(Hosts!$A:$M, MATCH(Places!$B3753,Hosts!$A:$A,0), MATCH(Places!G$1,Hosts!$A$1:$M$1,0))</f>
        <v>Within an hour</v>
      </c>
      <c r="H3753" s="70">
        <f>INDEX(Hosts!$A:$M, MATCH(Places!$B3753,Hosts!$A:$A,0), MATCH(Places!H$1,Hosts!$A$1:$M$1,0))</f>
        <v>0.9</v>
      </c>
      <c r="I3753" s="70">
        <f>INDEX(Hosts!$A:$M, MATCH(Places!$B3753,Hosts!$A:$A,0), MATCH(Places!I$1,Hosts!$A$1:$M$1,0))</f>
        <v>0.99</v>
      </c>
      <c r="J3753" t="str">
        <f>INDEX(Hosts!$A:$M, MATCH(Places!$B3753,Hosts!$A:$A,0), MATCH(Places!J$1,Hosts!$A$1:$M$1,0))</f>
        <v>No</v>
      </c>
      <c r="K3753">
        <v>17</v>
      </c>
      <c r="L3753" t="str">
        <f>VLOOKUP($K3753,Neighborhoods!$A:$C,2,0)</f>
        <v>Manhattan</v>
      </c>
      <c r="M3753" t="str">
        <f>VLOOKUP($K3753,Neighborhoods!$A:$C,3,0)</f>
        <v>Hell's Kitchen</v>
      </c>
      <c r="N3753" t="str">
        <f>INDEX(Neighborhoods!$A:$C, MATCH(Places!$K3753,Neighborhoods!$A:$A,0), MATCH(Places!N$1,Neighborhoods!$A$1:$C$1,0))</f>
        <v>Manhattan</v>
      </c>
      <c r="O3753" t="str">
        <f>INDEX(Neighborhoods!$A:$C, MATCH(Places!$K3753,Neighborhoods!$A:$A,0), MATCH(Places!O$1,Neighborhoods!$A$1:$C$1,0))</f>
        <v>Hell's Kitchen</v>
      </c>
      <c r="P3753" t="s">
        <v>1</v>
      </c>
      <c r="Q3753" t="str">
        <f t="shared" si="232"/>
        <v>Yes</v>
      </c>
      <c r="R3753">
        <v>2</v>
      </c>
      <c r="S3753" t="str">
        <f t="shared" si="233"/>
        <v>Small</v>
      </c>
      <c r="T3753" s="50">
        <v>150</v>
      </c>
      <c r="U3753" s="70">
        <f t="shared" si="234"/>
        <v>0.03</v>
      </c>
      <c r="V3753" s="52">
        <v>3.57</v>
      </c>
      <c r="W3753" s="52" t="str" cm="1">
        <f t="array" ref="W3753">_xlfn.SWITCH(ROUND(V3753,0),5,"Excellent",4,"Good",3,"Ok","Bad")</f>
        <v>Good</v>
      </c>
      <c r="X3753">
        <v>7</v>
      </c>
      <c r="Y3753" t="str">
        <f t="shared" si="235"/>
        <v>No</v>
      </c>
      <c r="Z3753" s="68">
        <v>43382</v>
      </c>
      <c r="AA3753" s="68">
        <v>43701</v>
      </c>
      <c r="AB3753">
        <v>365</v>
      </c>
      <c r="AC3753" t="s">
        <v>15616</v>
      </c>
    </row>
    <row r="3754" spans="1:29" x14ac:dyDescent="0.3">
      <c r="A3754" t="s">
        <v>2696</v>
      </c>
      <c r="B3754">
        <v>3023</v>
      </c>
      <c r="C3754" t="str">
        <f>VLOOKUP($B3754,Hosts!$A:$M,10,0)</f>
        <v>Within an hour</v>
      </c>
      <c r="D3754" s="70">
        <f>VLOOKUP($B3754,Hosts!$A:$M,11,0)</f>
        <v>1</v>
      </c>
      <c r="E3754" s="70">
        <f>VLOOKUP($B3754,Hosts!$A:$M,12,0)</f>
        <v>1</v>
      </c>
      <c r="F3754" t="str">
        <f>VLOOKUP($B3754,Hosts!$A:$M,13,0)</f>
        <v>No</v>
      </c>
      <c r="G3754" t="str">
        <f>INDEX(Hosts!$A:$M, MATCH(Places!$B3754,Hosts!$A:$A,0), MATCH(Places!G$1,Hosts!$A$1:$M$1,0))</f>
        <v>Within an hour</v>
      </c>
      <c r="H3754" s="70">
        <f>INDEX(Hosts!$A:$M, MATCH(Places!$B3754,Hosts!$A:$A,0), MATCH(Places!H$1,Hosts!$A$1:$M$1,0))</f>
        <v>1</v>
      </c>
      <c r="I3754" s="70">
        <f>INDEX(Hosts!$A:$M, MATCH(Places!$B3754,Hosts!$A:$A,0), MATCH(Places!I$1,Hosts!$A$1:$M$1,0))</f>
        <v>1</v>
      </c>
      <c r="J3754" t="str">
        <f>INDEX(Hosts!$A:$M, MATCH(Places!$B3754,Hosts!$A:$A,0), MATCH(Places!J$1,Hosts!$A$1:$M$1,0))</f>
        <v>No</v>
      </c>
      <c r="K3754">
        <v>8</v>
      </c>
      <c r="L3754" t="str">
        <f>VLOOKUP($K3754,Neighborhoods!$A:$C,2,0)</f>
        <v>Brooklyn</v>
      </c>
      <c r="M3754" t="str">
        <f>VLOOKUP($K3754,Neighborhoods!$A:$C,3,0)</f>
        <v>Bushwick</v>
      </c>
      <c r="N3754" t="str">
        <f>INDEX(Neighborhoods!$A:$C, MATCH(Places!$K3754,Neighborhoods!$A:$A,0), MATCH(Places!N$1,Neighborhoods!$A$1:$C$1,0))</f>
        <v>Brooklyn</v>
      </c>
      <c r="O3754" t="str">
        <f>INDEX(Neighborhoods!$A:$C, MATCH(Places!$K3754,Neighborhoods!$A:$A,0), MATCH(Places!O$1,Neighborhoods!$A$1:$C$1,0))</f>
        <v>Bushwick</v>
      </c>
      <c r="P3754" t="s">
        <v>11822</v>
      </c>
      <c r="Q3754" t="str">
        <f t="shared" si="232"/>
        <v>No</v>
      </c>
      <c r="R3754">
        <v>8</v>
      </c>
      <c r="S3754" t="str">
        <f t="shared" si="233"/>
        <v>Large</v>
      </c>
      <c r="T3754" s="50">
        <v>175</v>
      </c>
      <c r="U3754" s="70">
        <f t="shared" si="234"/>
        <v>0.03</v>
      </c>
      <c r="V3754" s="52">
        <v>4.4000000000000004</v>
      </c>
      <c r="W3754" s="52" t="str" cm="1">
        <f t="array" ref="W3754">_xlfn.SWITCH(ROUND(V3754,0),5,"Excellent",4,"Good",3,"Ok","Bad")</f>
        <v>Good</v>
      </c>
      <c r="X3754">
        <v>30</v>
      </c>
      <c r="Y3754" t="str">
        <f t="shared" si="235"/>
        <v>No</v>
      </c>
      <c r="Z3754" s="68">
        <v>43278</v>
      </c>
      <c r="AA3754" s="68">
        <v>43805</v>
      </c>
      <c r="AB3754">
        <v>358</v>
      </c>
      <c r="AC3754" t="s">
        <v>15616</v>
      </c>
    </row>
    <row r="3755" spans="1:29" x14ac:dyDescent="0.3">
      <c r="A3755" t="s">
        <v>2697</v>
      </c>
      <c r="B3755">
        <v>3576</v>
      </c>
      <c r="C3755" t="str">
        <f>VLOOKUP($B3755,Hosts!$A:$M,10,0)</f>
        <v>Within a day</v>
      </c>
      <c r="D3755" s="70">
        <f>VLOOKUP($B3755,Hosts!$A:$M,11,0)</f>
        <v>1</v>
      </c>
      <c r="E3755" s="70">
        <f>VLOOKUP($B3755,Hosts!$A:$M,12,0)</f>
        <v>0.96</v>
      </c>
      <c r="F3755" t="str">
        <f>VLOOKUP($B3755,Hosts!$A:$M,13,0)</f>
        <v>Yes</v>
      </c>
      <c r="G3755" t="str">
        <f>INDEX(Hosts!$A:$M, MATCH(Places!$B3755,Hosts!$A:$A,0), MATCH(Places!G$1,Hosts!$A$1:$M$1,0))</f>
        <v>Within a day</v>
      </c>
      <c r="H3755" s="70">
        <f>INDEX(Hosts!$A:$M, MATCH(Places!$B3755,Hosts!$A:$A,0), MATCH(Places!H$1,Hosts!$A$1:$M$1,0))</f>
        <v>1</v>
      </c>
      <c r="I3755" s="70">
        <f>INDEX(Hosts!$A:$M, MATCH(Places!$B3755,Hosts!$A:$A,0), MATCH(Places!I$1,Hosts!$A$1:$M$1,0))</f>
        <v>0.96</v>
      </c>
      <c r="J3755" t="str">
        <f>INDEX(Hosts!$A:$M, MATCH(Places!$B3755,Hosts!$A:$A,0), MATCH(Places!J$1,Hosts!$A$1:$M$1,0))</f>
        <v>Yes</v>
      </c>
      <c r="K3755">
        <v>2</v>
      </c>
      <c r="L3755" t="str">
        <f>VLOOKUP($K3755,Neighborhoods!$A:$C,2,0)</f>
        <v>Bronx</v>
      </c>
      <c r="M3755" t="str">
        <f>VLOOKUP($K3755,Neighborhoods!$A:$C,3,0)</f>
        <v>Concourse</v>
      </c>
      <c r="N3755" t="str">
        <f>INDEX(Neighborhoods!$A:$C, MATCH(Places!$K3755,Neighborhoods!$A:$A,0), MATCH(Places!N$1,Neighborhoods!$A$1:$C$1,0))</f>
        <v>Bronx</v>
      </c>
      <c r="O3755" t="str">
        <f>INDEX(Neighborhoods!$A:$C, MATCH(Places!$K3755,Neighborhoods!$A:$A,0), MATCH(Places!O$1,Neighborhoods!$A$1:$C$1,0))</f>
        <v>Concourse</v>
      </c>
      <c r="P3755" t="s">
        <v>1</v>
      </c>
      <c r="Q3755" t="str">
        <f t="shared" si="232"/>
        <v>Yes</v>
      </c>
      <c r="R3755">
        <v>2</v>
      </c>
      <c r="S3755" t="str">
        <f t="shared" si="233"/>
        <v>Small</v>
      </c>
      <c r="T3755" s="50">
        <v>70</v>
      </c>
      <c r="U3755" s="70">
        <f t="shared" si="234"/>
        <v>0.03</v>
      </c>
      <c r="V3755" s="52">
        <v>4.88</v>
      </c>
      <c r="W3755" s="52" t="str" cm="1">
        <f t="array" ref="W3755">_xlfn.SWITCH(ROUND(V3755,0),5,"Excellent",4,"Good",3,"Ok","Bad")</f>
        <v>Excellent</v>
      </c>
      <c r="X3755">
        <v>41</v>
      </c>
      <c r="Y3755" t="str">
        <f t="shared" si="235"/>
        <v>No</v>
      </c>
      <c r="Z3755" s="68">
        <v>43303</v>
      </c>
      <c r="AA3755" s="68">
        <v>43905</v>
      </c>
      <c r="AB3755">
        <v>365</v>
      </c>
      <c r="AC3755" t="s">
        <v>15616</v>
      </c>
    </row>
    <row r="3756" spans="1:29" x14ac:dyDescent="0.3">
      <c r="A3756" t="s">
        <v>2698</v>
      </c>
      <c r="B3756">
        <v>2102</v>
      </c>
      <c r="C3756" t="str">
        <f>VLOOKUP($B3756,Hosts!$A:$M,10,0)</f>
        <v>Within a few hours</v>
      </c>
      <c r="D3756" s="70">
        <f>VLOOKUP($B3756,Hosts!$A:$M,11,0)</f>
        <v>1</v>
      </c>
      <c r="E3756" s="70">
        <f>VLOOKUP($B3756,Hosts!$A:$M,12,0)</f>
        <v>0.24</v>
      </c>
      <c r="F3756" t="str">
        <f>VLOOKUP($B3756,Hosts!$A:$M,13,0)</f>
        <v>Yes</v>
      </c>
      <c r="G3756" t="str">
        <f>INDEX(Hosts!$A:$M, MATCH(Places!$B3756,Hosts!$A:$A,0), MATCH(Places!G$1,Hosts!$A$1:$M$1,0))</f>
        <v>Within a few hours</v>
      </c>
      <c r="H3756" s="70">
        <f>INDEX(Hosts!$A:$M, MATCH(Places!$B3756,Hosts!$A:$A,0), MATCH(Places!H$1,Hosts!$A$1:$M$1,0))</f>
        <v>1</v>
      </c>
      <c r="I3756" s="70">
        <f>INDEX(Hosts!$A:$M, MATCH(Places!$B3756,Hosts!$A:$A,0), MATCH(Places!I$1,Hosts!$A$1:$M$1,0))</f>
        <v>0.24</v>
      </c>
      <c r="J3756" t="str">
        <f>INDEX(Hosts!$A:$M, MATCH(Places!$B3756,Hosts!$A:$A,0), MATCH(Places!J$1,Hosts!$A$1:$M$1,0))</f>
        <v>Yes</v>
      </c>
      <c r="K3756">
        <v>18</v>
      </c>
      <c r="L3756" t="str">
        <f>VLOOKUP($K3756,Neighborhoods!$A:$C,2,0)</f>
        <v>Manhattan</v>
      </c>
      <c r="M3756" t="str">
        <f>VLOOKUP($K3756,Neighborhoods!$A:$C,3,0)</f>
        <v>Midtown</v>
      </c>
      <c r="N3756" t="str">
        <f>INDEX(Neighborhoods!$A:$C, MATCH(Places!$K3756,Neighborhoods!$A:$A,0), MATCH(Places!N$1,Neighborhoods!$A$1:$C$1,0))</f>
        <v>Manhattan</v>
      </c>
      <c r="O3756" t="str">
        <f>INDEX(Neighborhoods!$A:$C, MATCH(Places!$K3756,Neighborhoods!$A:$A,0), MATCH(Places!O$1,Neighborhoods!$A$1:$C$1,0))</f>
        <v>Midtown</v>
      </c>
      <c r="P3756" t="s">
        <v>11822</v>
      </c>
      <c r="Q3756" t="str">
        <f t="shared" si="232"/>
        <v>No</v>
      </c>
      <c r="R3756">
        <v>2</v>
      </c>
      <c r="S3756" t="str">
        <f t="shared" si="233"/>
        <v>Small</v>
      </c>
      <c r="T3756" s="50">
        <v>649</v>
      </c>
      <c r="U3756" s="70">
        <f t="shared" si="234"/>
        <v>0.05</v>
      </c>
      <c r="V3756" s="52">
        <v>5</v>
      </c>
      <c r="W3756" s="52" t="str" cm="1">
        <f t="array" ref="W3756">_xlfn.SWITCH(ROUND(V3756,0),5,"Excellent",4,"Good",3,"Ok","Bad")</f>
        <v>Excellent</v>
      </c>
      <c r="X3756">
        <v>10</v>
      </c>
      <c r="Y3756" t="str">
        <f t="shared" si="235"/>
        <v>No</v>
      </c>
      <c r="Z3756" s="68">
        <v>43273</v>
      </c>
      <c r="AA3756" s="68">
        <v>43709</v>
      </c>
      <c r="AB3756">
        <v>312</v>
      </c>
      <c r="AC3756" t="s">
        <v>15615</v>
      </c>
    </row>
    <row r="3757" spans="1:29" x14ac:dyDescent="0.3">
      <c r="A3757" t="s">
        <v>2699</v>
      </c>
      <c r="B3757">
        <v>2205</v>
      </c>
      <c r="C3757" t="str">
        <f>VLOOKUP($B3757,Hosts!$A:$M,10,0)</f>
        <v>Within an hour</v>
      </c>
      <c r="D3757" s="70">
        <f>VLOOKUP($B3757,Hosts!$A:$M,11,0)</f>
        <v>1</v>
      </c>
      <c r="E3757" s="70">
        <f>VLOOKUP($B3757,Hosts!$A:$M,12,0)</f>
        <v>0.94</v>
      </c>
      <c r="F3757" t="str">
        <f>VLOOKUP($B3757,Hosts!$A:$M,13,0)</f>
        <v>No</v>
      </c>
      <c r="G3757" t="str">
        <f>INDEX(Hosts!$A:$M, MATCH(Places!$B3757,Hosts!$A:$A,0), MATCH(Places!G$1,Hosts!$A$1:$M$1,0))</f>
        <v>Within an hour</v>
      </c>
      <c r="H3757" s="70">
        <f>INDEX(Hosts!$A:$M, MATCH(Places!$B3757,Hosts!$A:$A,0), MATCH(Places!H$1,Hosts!$A$1:$M$1,0))</f>
        <v>1</v>
      </c>
      <c r="I3757" s="70">
        <f>INDEX(Hosts!$A:$M, MATCH(Places!$B3757,Hosts!$A:$A,0), MATCH(Places!I$1,Hosts!$A$1:$M$1,0))</f>
        <v>0.94</v>
      </c>
      <c r="J3757" t="str">
        <f>INDEX(Hosts!$A:$M, MATCH(Places!$B3757,Hosts!$A:$A,0), MATCH(Places!J$1,Hosts!$A$1:$M$1,0))</f>
        <v>No</v>
      </c>
      <c r="K3757">
        <v>9</v>
      </c>
      <c r="L3757" t="str">
        <f>VLOOKUP($K3757,Neighborhoods!$A:$C,2,0)</f>
        <v>Brooklyn</v>
      </c>
      <c r="M3757" t="str">
        <f>VLOOKUP($K3757,Neighborhoods!$A:$C,3,0)</f>
        <v>Crown Heights</v>
      </c>
      <c r="N3757" t="str">
        <f>INDEX(Neighborhoods!$A:$C, MATCH(Places!$K3757,Neighborhoods!$A:$A,0), MATCH(Places!N$1,Neighborhoods!$A$1:$C$1,0))</f>
        <v>Brooklyn</v>
      </c>
      <c r="O3757" t="str">
        <f>INDEX(Neighborhoods!$A:$C, MATCH(Places!$K3757,Neighborhoods!$A:$A,0), MATCH(Places!O$1,Neighborhoods!$A$1:$C$1,0))</f>
        <v>Crown Heights</v>
      </c>
      <c r="P3757" t="s">
        <v>1</v>
      </c>
      <c r="Q3757" t="str">
        <f t="shared" si="232"/>
        <v>Yes</v>
      </c>
      <c r="R3757">
        <v>4</v>
      </c>
      <c r="S3757" t="str">
        <f t="shared" si="233"/>
        <v>Medium</v>
      </c>
      <c r="T3757" s="50">
        <v>120</v>
      </c>
      <c r="U3757" s="70">
        <f t="shared" si="234"/>
        <v>0.03</v>
      </c>
      <c r="V3757" s="52">
        <v>5</v>
      </c>
      <c r="W3757" s="52" t="str" cm="1">
        <f t="array" ref="W3757">_xlfn.SWITCH(ROUND(V3757,0),5,"Excellent",4,"Good",3,"Ok","Bad")</f>
        <v>Excellent</v>
      </c>
      <c r="X3757">
        <v>5</v>
      </c>
      <c r="Y3757" t="str">
        <f t="shared" si="235"/>
        <v>No</v>
      </c>
      <c r="Z3757" s="68">
        <v>43349</v>
      </c>
      <c r="AA3757" s="68">
        <v>44008</v>
      </c>
      <c r="AB3757">
        <v>307</v>
      </c>
      <c r="AC3757" t="s">
        <v>15616</v>
      </c>
    </row>
    <row r="3758" spans="1:29" x14ac:dyDescent="0.3">
      <c r="A3758" t="s">
        <v>2700</v>
      </c>
      <c r="B3758">
        <v>1608</v>
      </c>
      <c r="C3758" t="str">
        <f>VLOOKUP($B3758,Hosts!$A:$M,10,0)</f>
        <v>Within a few hours</v>
      </c>
      <c r="D3758" s="70">
        <f>VLOOKUP($B3758,Hosts!$A:$M,11,0)</f>
        <v>1</v>
      </c>
      <c r="E3758" s="70">
        <f>VLOOKUP($B3758,Hosts!$A:$M,12,0)</f>
        <v>0.52</v>
      </c>
      <c r="F3758" t="str">
        <f>VLOOKUP($B3758,Hosts!$A:$M,13,0)</f>
        <v>Yes</v>
      </c>
      <c r="G3758" t="str">
        <f>INDEX(Hosts!$A:$M, MATCH(Places!$B3758,Hosts!$A:$A,0), MATCH(Places!G$1,Hosts!$A$1:$M$1,0))</f>
        <v>Within a few hours</v>
      </c>
      <c r="H3758" s="70">
        <f>INDEX(Hosts!$A:$M, MATCH(Places!$B3758,Hosts!$A:$A,0), MATCH(Places!H$1,Hosts!$A$1:$M$1,0))</f>
        <v>1</v>
      </c>
      <c r="I3758" s="70">
        <f>INDEX(Hosts!$A:$M, MATCH(Places!$B3758,Hosts!$A:$A,0), MATCH(Places!I$1,Hosts!$A$1:$M$1,0))</f>
        <v>0.52</v>
      </c>
      <c r="J3758" t="str">
        <f>INDEX(Hosts!$A:$M, MATCH(Places!$B3758,Hosts!$A:$A,0), MATCH(Places!J$1,Hosts!$A$1:$M$1,0))</f>
        <v>Yes</v>
      </c>
      <c r="K3758">
        <v>12</v>
      </c>
      <c r="L3758" t="str">
        <f>VLOOKUP($K3758,Neighborhoods!$A:$C,2,0)</f>
        <v>Brooklyn</v>
      </c>
      <c r="M3758" t="str">
        <f>VLOOKUP($K3758,Neighborhoods!$A:$C,3,0)</f>
        <v>Williamsburg</v>
      </c>
      <c r="N3758" t="str">
        <f>INDEX(Neighborhoods!$A:$C, MATCH(Places!$K3758,Neighborhoods!$A:$A,0), MATCH(Places!N$1,Neighborhoods!$A$1:$C$1,0))</f>
        <v>Brooklyn</v>
      </c>
      <c r="O3758" t="str">
        <f>INDEX(Neighborhoods!$A:$C, MATCH(Places!$K3758,Neighborhoods!$A:$A,0), MATCH(Places!O$1,Neighborhoods!$A$1:$C$1,0))</f>
        <v>Williamsburg</v>
      </c>
      <c r="P3758" t="s">
        <v>11822</v>
      </c>
      <c r="Q3758" t="str">
        <f t="shared" si="232"/>
        <v>No</v>
      </c>
      <c r="R3758">
        <v>3</v>
      </c>
      <c r="S3758" t="str">
        <f t="shared" si="233"/>
        <v>Medium</v>
      </c>
      <c r="T3758" s="50">
        <v>110</v>
      </c>
      <c r="U3758" s="70">
        <f t="shared" si="234"/>
        <v>0.03</v>
      </c>
      <c r="V3758" s="52">
        <v>4.93</v>
      </c>
      <c r="W3758" s="52" t="str" cm="1">
        <f t="array" ref="W3758">_xlfn.SWITCH(ROUND(V3758,0),5,"Excellent",4,"Good",3,"Ok","Bad")</f>
        <v>Excellent</v>
      </c>
      <c r="X3758">
        <v>15</v>
      </c>
      <c r="Y3758" t="str">
        <f t="shared" si="235"/>
        <v>No</v>
      </c>
      <c r="Z3758" s="68">
        <v>43388</v>
      </c>
      <c r="AA3758" s="68">
        <v>43923</v>
      </c>
      <c r="AB3758">
        <v>44</v>
      </c>
      <c r="AC3758" t="s">
        <v>15615</v>
      </c>
    </row>
    <row r="3759" spans="1:29" x14ac:dyDescent="0.3">
      <c r="A3759" t="s">
        <v>2700</v>
      </c>
      <c r="B3759">
        <v>1041</v>
      </c>
      <c r="C3759" t="str">
        <f>VLOOKUP($B3759,Hosts!$A:$M,10,0)</f>
        <v>Within a few hours</v>
      </c>
      <c r="D3759" s="70">
        <f>VLOOKUP($B3759,Hosts!$A:$M,11,0)</f>
        <v>1</v>
      </c>
      <c r="E3759" s="70">
        <f>VLOOKUP($B3759,Hosts!$A:$M,12,0)</f>
        <v>0.5</v>
      </c>
      <c r="F3759" t="str">
        <f>VLOOKUP($B3759,Hosts!$A:$M,13,0)</f>
        <v>Yes</v>
      </c>
      <c r="G3759" t="str">
        <f>INDEX(Hosts!$A:$M, MATCH(Places!$B3759,Hosts!$A:$A,0), MATCH(Places!G$1,Hosts!$A$1:$M$1,0))</f>
        <v>Within a few hours</v>
      </c>
      <c r="H3759" s="70">
        <f>INDEX(Hosts!$A:$M, MATCH(Places!$B3759,Hosts!$A:$A,0), MATCH(Places!H$1,Hosts!$A$1:$M$1,0))</f>
        <v>1</v>
      </c>
      <c r="I3759" s="70">
        <f>INDEX(Hosts!$A:$M, MATCH(Places!$B3759,Hosts!$A:$A,0), MATCH(Places!I$1,Hosts!$A$1:$M$1,0))</f>
        <v>0.5</v>
      </c>
      <c r="J3759" t="str">
        <f>INDEX(Hosts!$A:$M, MATCH(Places!$B3759,Hosts!$A:$A,0), MATCH(Places!J$1,Hosts!$A$1:$M$1,0))</f>
        <v>Yes</v>
      </c>
      <c r="K3759">
        <v>12</v>
      </c>
      <c r="L3759" t="str">
        <f>VLOOKUP($K3759,Neighborhoods!$A:$C,2,0)</f>
        <v>Brooklyn</v>
      </c>
      <c r="M3759" t="str">
        <f>VLOOKUP($K3759,Neighborhoods!$A:$C,3,0)</f>
        <v>Williamsburg</v>
      </c>
      <c r="N3759" t="str">
        <f>INDEX(Neighborhoods!$A:$C, MATCH(Places!$K3759,Neighborhoods!$A:$A,0), MATCH(Places!N$1,Neighborhoods!$A$1:$C$1,0))</f>
        <v>Brooklyn</v>
      </c>
      <c r="O3759" t="str">
        <f>INDEX(Neighborhoods!$A:$C, MATCH(Places!$K3759,Neighborhoods!$A:$A,0), MATCH(Places!O$1,Neighborhoods!$A$1:$C$1,0))</f>
        <v>Williamsburg</v>
      </c>
      <c r="P3759" t="s">
        <v>11822</v>
      </c>
      <c r="Q3759" t="str">
        <f t="shared" si="232"/>
        <v>No</v>
      </c>
      <c r="R3759">
        <v>3</v>
      </c>
      <c r="S3759" t="str">
        <f t="shared" si="233"/>
        <v>Medium</v>
      </c>
      <c r="T3759" s="50">
        <v>175</v>
      </c>
      <c r="U3759" s="70">
        <f t="shared" si="234"/>
        <v>0.03</v>
      </c>
      <c r="V3759" s="52">
        <v>4.92</v>
      </c>
      <c r="W3759" s="52" t="str" cm="1">
        <f t="array" ref="W3759">_xlfn.SWITCH(ROUND(V3759,0),5,"Excellent",4,"Good",3,"Ok","Bad")</f>
        <v>Excellent</v>
      </c>
      <c r="X3759">
        <v>12</v>
      </c>
      <c r="Y3759" t="str">
        <f t="shared" si="235"/>
        <v>No</v>
      </c>
      <c r="Z3759" s="68">
        <v>43579</v>
      </c>
      <c r="AA3759" s="68">
        <v>43834</v>
      </c>
      <c r="AB3759">
        <v>74</v>
      </c>
      <c r="AC3759" t="s">
        <v>15615</v>
      </c>
    </row>
    <row r="3760" spans="1:29" x14ac:dyDescent="0.3">
      <c r="A3760" t="s">
        <v>13240</v>
      </c>
      <c r="B3760">
        <v>1725</v>
      </c>
      <c r="C3760" t="str">
        <f>VLOOKUP($B3760,Hosts!$A:$M,10,0)</f>
        <v>Within an hour</v>
      </c>
      <c r="D3760" s="70">
        <f>VLOOKUP($B3760,Hosts!$A:$M,11,0)</f>
        <v>1</v>
      </c>
      <c r="E3760" s="70">
        <f>VLOOKUP($B3760,Hosts!$A:$M,12,0)</f>
        <v>0.88</v>
      </c>
      <c r="F3760" t="str">
        <f>VLOOKUP($B3760,Hosts!$A:$M,13,0)</f>
        <v>No</v>
      </c>
      <c r="G3760" t="str">
        <f>INDEX(Hosts!$A:$M, MATCH(Places!$B3760,Hosts!$A:$A,0), MATCH(Places!G$1,Hosts!$A$1:$M$1,0))</f>
        <v>Within an hour</v>
      </c>
      <c r="H3760" s="70">
        <f>INDEX(Hosts!$A:$M, MATCH(Places!$B3760,Hosts!$A:$A,0), MATCH(Places!H$1,Hosts!$A$1:$M$1,0))</f>
        <v>1</v>
      </c>
      <c r="I3760" s="70">
        <f>INDEX(Hosts!$A:$M, MATCH(Places!$B3760,Hosts!$A:$A,0), MATCH(Places!I$1,Hosts!$A$1:$M$1,0))</f>
        <v>0.88</v>
      </c>
      <c r="J3760" t="str">
        <f>INDEX(Hosts!$A:$M, MATCH(Places!$B3760,Hosts!$A:$A,0), MATCH(Places!J$1,Hosts!$A$1:$M$1,0))</f>
        <v>No</v>
      </c>
      <c r="K3760">
        <v>19</v>
      </c>
      <c r="L3760" t="str">
        <f>VLOOKUP($K3760,Neighborhoods!$A:$C,2,0)</f>
        <v>Manhattan</v>
      </c>
      <c r="M3760" t="str">
        <f>VLOOKUP($K3760,Neighborhoods!$A:$C,3,0)</f>
        <v>Upper East Side</v>
      </c>
      <c r="N3760" t="str">
        <f>INDEX(Neighborhoods!$A:$C, MATCH(Places!$K3760,Neighborhoods!$A:$A,0), MATCH(Places!N$1,Neighborhoods!$A$1:$C$1,0))</f>
        <v>Manhattan</v>
      </c>
      <c r="O3760" t="str">
        <f>INDEX(Neighborhoods!$A:$C, MATCH(Places!$K3760,Neighborhoods!$A:$A,0), MATCH(Places!O$1,Neighborhoods!$A$1:$C$1,0))</f>
        <v>Upper East Side</v>
      </c>
      <c r="P3760" t="s">
        <v>11822</v>
      </c>
      <c r="Q3760" t="str">
        <f t="shared" si="232"/>
        <v>No</v>
      </c>
      <c r="R3760">
        <v>4</v>
      </c>
      <c r="S3760" t="str">
        <f t="shared" si="233"/>
        <v>Medium</v>
      </c>
      <c r="T3760" s="50">
        <v>199</v>
      </c>
      <c r="U3760" s="70">
        <f t="shared" si="234"/>
        <v>0.03</v>
      </c>
      <c r="V3760" s="52">
        <v>4.83</v>
      </c>
      <c r="W3760" s="52" t="str" cm="1">
        <f t="array" ref="W3760">_xlfn.SWITCH(ROUND(V3760,0),5,"Excellent",4,"Good",3,"Ok","Bad")</f>
        <v>Excellent</v>
      </c>
      <c r="X3760">
        <v>42</v>
      </c>
      <c r="Y3760" t="str">
        <f t="shared" si="235"/>
        <v>No</v>
      </c>
      <c r="Z3760" s="68">
        <v>43290</v>
      </c>
      <c r="AA3760" s="68">
        <v>44049</v>
      </c>
      <c r="AB3760">
        <v>177</v>
      </c>
      <c r="AC3760" t="s">
        <v>15616</v>
      </c>
    </row>
    <row r="3761" spans="1:29" x14ac:dyDescent="0.3">
      <c r="A3761" t="s">
        <v>2701</v>
      </c>
      <c r="B3761">
        <v>3513</v>
      </c>
      <c r="C3761" t="str">
        <f>VLOOKUP($B3761,Hosts!$A:$M,10,0)</f>
        <v>Within an hour</v>
      </c>
      <c r="D3761" s="70">
        <f>VLOOKUP($B3761,Hosts!$A:$M,11,0)</f>
        <v>0.75</v>
      </c>
      <c r="E3761" s="70">
        <f>VLOOKUP($B3761,Hosts!$A:$M,12,0)</f>
        <v>0.77</v>
      </c>
      <c r="F3761" t="str">
        <f>VLOOKUP($B3761,Hosts!$A:$M,13,0)</f>
        <v>Yes</v>
      </c>
      <c r="G3761" t="str">
        <f>INDEX(Hosts!$A:$M, MATCH(Places!$B3761,Hosts!$A:$A,0), MATCH(Places!G$1,Hosts!$A$1:$M$1,0))</f>
        <v>Within an hour</v>
      </c>
      <c r="H3761" s="70">
        <f>INDEX(Hosts!$A:$M, MATCH(Places!$B3761,Hosts!$A:$A,0), MATCH(Places!H$1,Hosts!$A$1:$M$1,0))</f>
        <v>0.75</v>
      </c>
      <c r="I3761" s="70">
        <f>INDEX(Hosts!$A:$M, MATCH(Places!$B3761,Hosts!$A:$A,0), MATCH(Places!I$1,Hosts!$A$1:$M$1,0))</f>
        <v>0.77</v>
      </c>
      <c r="J3761" t="str">
        <f>INDEX(Hosts!$A:$M, MATCH(Places!$B3761,Hosts!$A:$A,0), MATCH(Places!J$1,Hosts!$A$1:$M$1,0))</f>
        <v>Yes</v>
      </c>
      <c r="K3761">
        <v>7</v>
      </c>
      <c r="L3761" t="str">
        <f>VLOOKUP($K3761,Neighborhoods!$A:$C,2,0)</f>
        <v>Brooklyn</v>
      </c>
      <c r="M3761" t="str">
        <f>VLOOKUP($K3761,Neighborhoods!$A:$C,3,0)</f>
        <v>Bedford-Stuyvesant</v>
      </c>
      <c r="N3761" t="str">
        <f>INDEX(Neighborhoods!$A:$C, MATCH(Places!$K3761,Neighborhoods!$A:$A,0), MATCH(Places!N$1,Neighborhoods!$A$1:$C$1,0))</f>
        <v>Brooklyn</v>
      </c>
      <c r="O3761" t="str">
        <f>INDEX(Neighborhoods!$A:$C, MATCH(Places!$K3761,Neighborhoods!$A:$A,0), MATCH(Places!O$1,Neighborhoods!$A$1:$C$1,0))</f>
        <v>Bedford-Stuyvesant</v>
      </c>
      <c r="P3761" t="s">
        <v>11822</v>
      </c>
      <c r="Q3761" t="str">
        <f t="shared" si="232"/>
        <v>No</v>
      </c>
      <c r="R3761">
        <v>4</v>
      </c>
      <c r="S3761" t="str">
        <f t="shared" si="233"/>
        <v>Medium</v>
      </c>
      <c r="T3761" s="50">
        <v>115</v>
      </c>
      <c r="U3761" s="70">
        <f t="shared" si="234"/>
        <v>0.03</v>
      </c>
      <c r="V3761" s="52">
        <v>4.9000000000000004</v>
      </c>
      <c r="W3761" s="52" t="str" cm="1">
        <f t="array" ref="W3761">_xlfn.SWITCH(ROUND(V3761,0),5,"Excellent",4,"Good",3,"Ok","Bad")</f>
        <v>Excellent</v>
      </c>
      <c r="X3761">
        <v>42</v>
      </c>
      <c r="Y3761" t="str">
        <f t="shared" si="235"/>
        <v>No</v>
      </c>
      <c r="Z3761" s="68">
        <v>43311</v>
      </c>
      <c r="AA3761" s="68">
        <v>43831</v>
      </c>
      <c r="AB3761">
        <v>237</v>
      </c>
      <c r="AC3761" t="s">
        <v>15615</v>
      </c>
    </row>
    <row r="3762" spans="1:29" x14ac:dyDescent="0.3">
      <c r="A3762" t="s">
        <v>2702</v>
      </c>
      <c r="B3762">
        <v>40</v>
      </c>
      <c r="C3762" t="str">
        <f>VLOOKUP($B3762,Hosts!$A:$M,10,0)</f>
        <v>Within a day</v>
      </c>
      <c r="D3762" s="70">
        <f>VLOOKUP($B3762,Hosts!$A:$M,11,0)</f>
        <v>0.73</v>
      </c>
      <c r="E3762" s="70">
        <f>VLOOKUP($B3762,Hosts!$A:$M,12,0)</f>
        <v>0.93</v>
      </c>
      <c r="F3762" t="str">
        <f>VLOOKUP($B3762,Hosts!$A:$M,13,0)</f>
        <v>No</v>
      </c>
      <c r="G3762" t="str">
        <f>INDEX(Hosts!$A:$M, MATCH(Places!$B3762,Hosts!$A:$A,0), MATCH(Places!G$1,Hosts!$A$1:$M$1,0))</f>
        <v>Within a day</v>
      </c>
      <c r="H3762" s="70">
        <f>INDEX(Hosts!$A:$M, MATCH(Places!$B3762,Hosts!$A:$A,0), MATCH(Places!H$1,Hosts!$A$1:$M$1,0))</f>
        <v>0.73</v>
      </c>
      <c r="I3762" s="70">
        <f>INDEX(Hosts!$A:$M, MATCH(Places!$B3762,Hosts!$A:$A,0), MATCH(Places!I$1,Hosts!$A$1:$M$1,0))</f>
        <v>0.93</v>
      </c>
      <c r="J3762" t="str">
        <f>INDEX(Hosts!$A:$M, MATCH(Places!$B3762,Hosts!$A:$A,0), MATCH(Places!J$1,Hosts!$A$1:$M$1,0))</f>
        <v>No</v>
      </c>
      <c r="K3762">
        <v>7</v>
      </c>
      <c r="L3762" t="str">
        <f>VLOOKUP($K3762,Neighborhoods!$A:$C,2,0)</f>
        <v>Brooklyn</v>
      </c>
      <c r="M3762" t="str">
        <f>VLOOKUP($K3762,Neighborhoods!$A:$C,3,0)</f>
        <v>Bedford-Stuyvesant</v>
      </c>
      <c r="N3762" t="str">
        <f>INDEX(Neighborhoods!$A:$C, MATCH(Places!$K3762,Neighborhoods!$A:$A,0), MATCH(Places!N$1,Neighborhoods!$A$1:$C$1,0))</f>
        <v>Brooklyn</v>
      </c>
      <c r="O3762" t="str">
        <f>INDEX(Neighborhoods!$A:$C, MATCH(Places!$K3762,Neighborhoods!$A:$A,0), MATCH(Places!O$1,Neighborhoods!$A$1:$C$1,0))</f>
        <v>Bedford-Stuyvesant</v>
      </c>
      <c r="P3762" t="s">
        <v>11822</v>
      </c>
      <c r="Q3762" t="str">
        <f t="shared" si="232"/>
        <v>No</v>
      </c>
      <c r="R3762">
        <v>4</v>
      </c>
      <c r="S3762" t="str">
        <f t="shared" si="233"/>
        <v>Medium</v>
      </c>
      <c r="T3762" s="50">
        <v>160</v>
      </c>
      <c r="U3762" s="70">
        <f t="shared" si="234"/>
        <v>0.03</v>
      </c>
      <c r="V3762" s="52">
        <v>4.83</v>
      </c>
      <c r="W3762" s="52" t="str" cm="1">
        <f t="array" ref="W3762">_xlfn.SWITCH(ROUND(V3762,0),5,"Excellent",4,"Good",3,"Ok","Bad")</f>
        <v>Excellent</v>
      </c>
      <c r="X3762">
        <v>48</v>
      </c>
      <c r="Y3762" t="str">
        <f t="shared" si="235"/>
        <v>No</v>
      </c>
      <c r="Z3762" s="68">
        <v>43340</v>
      </c>
      <c r="AA3762" s="68">
        <v>44034</v>
      </c>
      <c r="AB3762">
        <v>344</v>
      </c>
      <c r="AC3762" t="s">
        <v>15615</v>
      </c>
    </row>
    <row r="3763" spans="1:29" x14ac:dyDescent="0.3">
      <c r="A3763" t="s">
        <v>2703</v>
      </c>
      <c r="B3763">
        <v>3396</v>
      </c>
      <c r="C3763" t="str">
        <f>VLOOKUP($B3763,Hosts!$A:$M,10,0)</f>
        <v>Within a day</v>
      </c>
      <c r="D3763" s="70">
        <f>VLOOKUP($B3763,Hosts!$A:$M,11,0)</f>
        <v>0.5</v>
      </c>
      <c r="E3763" s="70">
        <f>VLOOKUP($B3763,Hosts!$A:$M,12,0)</f>
        <v>0.98</v>
      </c>
      <c r="F3763" t="str">
        <f>VLOOKUP($B3763,Hosts!$A:$M,13,0)</f>
        <v>No</v>
      </c>
      <c r="G3763" t="str">
        <f>INDEX(Hosts!$A:$M, MATCH(Places!$B3763,Hosts!$A:$A,0), MATCH(Places!G$1,Hosts!$A$1:$M$1,0))</f>
        <v>Within a day</v>
      </c>
      <c r="H3763" s="70">
        <f>INDEX(Hosts!$A:$M, MATCH(Places!$B3763,Hosts!$A:$A,0), MATCH(Places!H$1,Hosts!$A$1:$M$1,0))</f>
        <v>0.5</v>
      </c>
      <c r="I3763" s="70">
        <f>INDEX(Hosts!$A:$M, MATCH(Places!$B3763,Hosts!$A:$A,0), MATCH(Places!I$1,Hosts!$A$1:$M$1,0))</f>
        <v>0.98</v>
      </c>
      <c r="J3763" t="str">
        <f>INDEX(Hosts!$A:$M, MATCH(Places!$B3763,Hosts!$A:$A,0), MATCH(Places!J$1,Hosts!$A$1:$M$1,0))</f>
        <v>No</v>
      </c>
      <c r="K3763">
        <v>7</v>
      </c>
      <c r="L3763" t="str">
        <f>VLOOKUP($K3763,Neighborhoods!$A:$C,2,0)</f>
        <v>Brooklyn</v>
      </c>
      <c r="M3763" t="str">
        <f>VLOOKUP($K3763,Neighborhoods!$A:$C,3,0)</f>
        <v>Bedford-Stuyvesant</v>
      </c>
      <c r="N3763" t="str">
        <f>INDEX(Neighborhoods!$A:$C, MATCH(Places!$K3763,Neighborhoods!$A:$A,0), MATCH(Places!N$1,Neighborhoods!$A$1:$C$1,0))</f>
        <v>Brooklyn</v>
      </c>
      <c r="O3763" t="str">
        <f>INDEX(Neighborhoods!$A:$C, MATCH(Places!$K3763,Neighborhoods!$A:$A,0), MATCH(Places!O$1,Neighborhoods!$A$1:$C$1,0))</f>
        <v>Bedford-Stuyvesant</v>
      </c>
      <c r="P3763" t="s">
        <v>1</v>
      </c>
      <c r="Q3763" t="str">
        <f t="shared" si="232"/>
        <v>Yes</v>
      </c>
      <c r="R3763">
        <v>2</v>
      </c>
      <c r="S3763" t="str">
        <f t="shared" si="233"/>
        <v>Small</v>
      </c>
      <c r="T3763" s="50">
        <v>80</v>
      </c>
      <c r="U3763" s="70">
        <f t="shared" si="234"/>
        <v>0.03</v>
      </c>
      <c r="V3763" s="52">
        <v>4.55</v>
      </c>
      <c r="W3763" s="52" t="str" cm="1">
        <f t="array" ref="W3763">_xlfn.SWITCH(ROUND(V3763,0),5,"Excellent",4,"Good",3,"Ok","Bad")</f>
        <v>Excellent</v>
      </c>
      <c r="X3763">
        <v>49</v>
      </c>
      <c r="Y3763" t="str">
        <f t="shared" si="235"/>
        <v>No</v>
      </c>
      <c r="Z3763" s="68">
        <v>43342</v>
      </c>
      <c r="AA3763" s="68">
        <v>43832</v>
      </c>
      <c r="AB3763">
        <v>13</v>
      </c>
      <c r="AC3763" t="s">
        <v>15616</v>
      </c>
    </row>
    <row r="3764" spans="1:29" x14ac:dyDescent="0.3">
      <c r="A3764" t="s">
        <v>2704</v>
      </c>
      <c r="B3764">
        <v>1929</v>
      </c>
      <c r="C3764" t="str">
        <f>VLOOKUP($B3764,Hosts!$A:$M,10,0)</f>
        <v>Within an hour</v>
      </c>
      <c r="D3764" s="70">
        <f>VLOOKUP($B3764,Hosts!$A:$M,11,0)</f>
        <v>0.79</v>
      </c>
      <c r="E3764" s="70">
        <f>VLOOKUP($B3764,Hosts!$A:$M,12,0)</f>
        <v>0.61</v>
      </c>
      <c r="F3764" t="str">
        <f>VLOOKUP($B3764,Hosts!$A:$M,13,0)</f>
        <v>No</v>
      </c>
      <c r="G3764" t="str">
        <f>INDEX(Hosts!$A:$M, MATCH(Places!$B3764,Hosts!$A:$A,0), MATCH(Places!G$1,Hosts!$A$1:$M$1,0))</f>
        <v>Within an hour</v>
      </c>
      <c r="H3764" s="70">
        <f>INDEX(Hosts!$A:$M, MATCH(Places!$B3764,Hosts!$A:$A,0), MATCH(Places!H$1,Hosts!$A$1:$M$1,0))</f>
        <v>0.79</v>
      </c>
      <c r="I3764" s="70">
        <f>INDEX(Hosts!$A:$M, MATCH(Places!$B3764,Hosts!$A:$A,0), MATCH(Places!I$1,Hosts!$A$1:$M$1,0))</f>
        <v>0.61</v>
      </c>
      <c r="J3764" t="str">
        <f>INDEX(Hosts!$A:$M, MATCH(Places!$B3764,Hosts!$A:$A,0), MATCH(Places!J$1,Hosts!$A$1:$M$1,0))</f>
        <v>No</v>
      </c>
      <c r="K3764">
        <v>17</v>
      </c>
      <c r="L3764" t="str">
        <f>VLOOKUP($K3764,Neighborhoods!$A:$C,2,0)</f>
        <v>Manhattan</v>
      </c>
      <c r="M3764" t="str">
        <f>VLOOKUP($K3764,Neighborhoods!$A:$C,3,0)</f>
        <v>Hell's Kitchen</v>
      </c>
      <c r="N3764" t="str">
        <f>INDEX(Neighborhoods!$A:$C, MATCH(Places!$K3764,Neighborhoods!$A:$A,0), MATCH(Places!N$1,Neighborhoods!$A$1:$C$1,0))</f>
        <v>Manhattan</v>
      </c>
      <c r="O3764" t="str">
        <f>INDEX(Neighborhoods!$A:$C, MATCH(Places!$K3764,Neighborhoods!$A:$A,0), MATCH(Places!O$1,Neighborhoods!$A$1:$C$1,0))</f>
        <v>Hell's Kitchen</v>
      </c>
      <c r="P3764" t="s">
        <v>11822</v>
      </c>
      <c r="Q3764" t="str">
        <f t="shared" si="232"/>
        <v>No</v>
      </c>
      <c r="R3764">
        <v>4</v>
      </c>
      <c r="S3764" t="str">
        <f t="shared" si="233"/>
        <v>Medium</v>
      </c>
      <c r="T3764" s="50">
        <v>199</v>
      </c>
      <c r="U3764" s="70">
        <f t="shared" si="234"/>
        <v>0.03</v>
      </c>
      <c r="V3764" s="52">
        <v>4.2</v>
      </c>
      <c r="W3764" s="52" t="str" cm="1">
        <f t="array" ref="W3764">_xlfn.SWITCH(ROUND(V3764,0),5,"Excellent",4,"Good",3,"Ok","Bad")</f>
        <v>Good</v>
      </c>
      <c r="X3764">
        <v>5</v>
      </c>
      <c r="Y3764" t="str">
        <f t="shared" si="235"/>
        <v>No</v>
      </c>
      <c r="Z3764" s="68">
        <v>43382</v>
      </c>
      <c r="AA3764" s="68">
        <v>43870</v>
      </c>
      <c r="AB3764">
        <v>331</v>
      </c>
      <c r="AC3764" t="s">
        <v>15616</v>
      </c>
    </row>
    <row r="3765" spans="1:29" x14ac:dyDescent="0.3">
      <c r="A3765" t="s">
        <v>14119</v>
      </c>
      <c r="B3765">
        <v>3544</v>
      </c>
      <c r="C3765" t="str">
        <f>VLOOKUP($B3765,Hosts!$A:$M,10,0)</f>
        <v>Within an hour</v>
      </c>
      <c r="D3765" s="70">
        <f>VLOOKUP($B3765,Hosts!$A:$M,11,0)</f>
        <v>0.9</v>
      </c>
      <c r="E3765" s="70">
        <f>VLOOKUP($B3765,Hosts!$A:$M,12,0)</f>
        <v>0.99</v>
      </c>
      <c r="F3765" t="str">
        <f>VLOOKUP($B3765,Hosts!$A:$M,13,0)</f>
        <v>No</v>
      </c>
      <c r="G3765" t="str">
        <f>INDEX(Hosts!$A:$M, MATCH(Places!$B3765,Hosts!$A:$A,0), MATCH(Places!G$1,Hosts!$A$1:$M$1,0))</f>
        <v>Within an hour</v>
      </c>
      <c r="H3765" s="70">
        <f>INDEX(Hosts!$A:$M, MATCH(Places!$B3765,Hosts!$A:$A,0), MATCH(Places!H$1,Hosts!$A$1:$M$1,0))</f>
        <v>0.9</v>
      </c>
      <c r="I3765" s="70">
        <f>INDEX(Hosts!$A:$M, MATCH(Places!$B3765,Hosts!$A:$A,0), MATCH(Places!I$1,Hosts!$A$1:$M$1,0))</f>
        <v>0.99</v>
      </c>
      <c r="J3765" t="str">
        <f>INDEX(Hosts!$A:$M, MATCH(Places!$B3765,Hosts!$A:$A,0), MATCH(Places!J$1,Hosts!$A$1:$M$1,0))</f>
        <v>No</v>
      </c>
      <c r="K3765">
        <v>17</v>
      </c>
      <c r="L3765" t="str">
        <f>VLOOKUP($K3765,Neighborhoods!$A:$C,2,0)</f>
        <v>Manhattan</v>
      </c>
      <c r="M3765" t="str">
        <f>VLOOKUP($K3765,Neighborhoods!$A:$C,3,0)</f>
        <v>Hell's Kitchen</v>
      </c>
      <c r="N3765" t="str">
        <f>INDEX(Neighborhoods!$A:$C, MATCH(Places!$K3765,Neighborhoods!$A:$A,0), MATCH(Places!N$1,Neighborhoods!$A$1:$C$1,0))</f>
        <v>Manhattan</v>
      </c>
      <c r="O3765" t="str">
        <f>INDEX(Neighborhoods!$A:$C, MATCH(Places!$K3765,Neighborhoods!$A:$A,0), MATCH(Places!O$1,Neighborhoods!$A$1:$C$1,0))</f>
        <v>Hell's Kitchen</v>
      </c>
      <c r="P3765" t="s">
        <v>1</v>
      </c>
      <c r="Q3765" t="str">
        <f t="shared" si="232"/>
        <v>Yes</v>
      </c>
      <c r="R3765">
        <v>2</v>
      </c>
      <c r="S3765" t="str">
        <f t="shared" si="233"/>
        <v>Small</v>
      </c>
      <c r="T3765" s="50">
        <v>200</v>
      </c>
      <c r="U3765" s="70">
        <f t="shared" si="234"/>
        <v>0.04</v>
      </c>
      <c r="V3765" s="52">
        <v>4.46</v>
      </c>
      <c r="W3765" s="52" t="str" cm="1">
        <f t="array" ref="W3765">_xlfn.SWITCH(ROUND(V3765,0),5,"Excellent",4,"Good",3,"Ok","Bad")</f>
        <v>Good</v>
      </c>
      <c r="X3765">
        <v>13</v>
      </c>
      <c r="Y3765" t="str">
        <f t="shared" si="235"/>
        <v>No</v>
      </c>
      <c r="Z3765" s="68">
        <v>43277</v>
      </c>
      <c r="AA3765" s="68">
        <v>43675</v>
      </c>
      <c r="AB3765">
        <v>365</v>
      </c>
      <c r="AC3765" t="s">
        <v>15616</v>
      </c>
    </row>
    <row r="3766" spans="1:29" x14ac:dyDescent="0.3">
      <c r="A3766" t="s">
        <v>2705</v>
      </c>
      <c r="B3766">
        <v>1436</v>
      </c>
      <c r="C3766" t="str">
        <f>VLOOKUP($B3766,Hosts!$A:$M,10,0)</f>
        <v>Within an hour</v>
      </c>
      <c r="D3766" s="70">
        <f>VLOOKUP($B3766,Hosts!$A:$M,11,0)</f>
        <v>1</v>
      </c>
      <c r="E3766" s="70">
        <f>VLOOKUP($B3766,Hosts!$A:$M,12,0)</f>
        <v>1</v>
      </c>
      <c r="F3766" t="str">
        <f>VLOOKUP($B3766,Hosts!$A:$M,13,0)</f>
        <v>Yes</v>
      </c>
      <c r="G3766" t="str">
        <f>INDEX(Hosts!$A:$M, MATCH(Places!$B3766,Hosts!$A:$A,0), MATCH(Places!G$1,Hosts!$A$1:$M$1,0))</f>
        <v>Within an hour</v>
      </c>
      <c r="H3766" s="70">
        <f>INDEX(Hosts!$A:$M, MATCH(Places!$B3766,Hosts!$A:$A,0), MATCH(Places!H$1,Hosts!$A$1:$M$1,0))</f>
        <v>1</v>
      </c>
      <c r="I3766" s="70">
        <f>INDEX(Hosts!$A:$M, MATCH(Places!$B3766,Hosts!$A:$A,0), MATCH(Places!I$1,Hosts!$A$1:$M$1,0))</f>
        <v>1</v>
      </c>
      <c r="J3766" t="str">
        <f>INDEX(Hosts!$A:$M, MATCH(Places!$B3766,Hosts!$A:$A,0), MATCH(Places!J$1,Hosts!$A$1:$M$1,0))</f>
        <v>Yes</v>
      </c>
      <c r="K3766">
        <v>11</v>
      </c>
      <c r="L3766" t="str">
        <f>VLOOKUP($K3766,Neighborhoods!$A:$C,2,0)</f>
        <v>Brooklyn</v>
      </c>
      <c r="M3766" t="str">
        <f>VLOOKUP($K3766,Neighborhoods!$A:$C,3,0)</f>
        <v>Greenpoint</v>
      </c>
      <c r="N3766" t="str">
        <f>INDEX(Neighborhoods!$A:$C, MATCH(Places!$K3766,Neighborhoods!$A:$A,0), MATCH(Places!N$1,Neighborhoods!$A$1:$C$1,0))</f>
        <v>Brooklyn</v>
      </c>
      <c r="O3766" t="str">
        <f>INDEX(Neighborhoods!$A:$C, MATCH(Places!$K3766,Neighborhoods!$A:$A,0), MATCH(Places!O$1,Neighborhoods!$A$1:$C$1,0))</f>
        <v>Greenpoint</v>
      </c>
      <c r="P3766" t="s">
        <v>11822</v>
      </c>
      <c r="Q3766" t="str">
        <f t="shared" si="232"/>
        <v>No</v>
      </c>
      <c r="R3766">
        <v>3</v>
      </c>
      <c r="S3766" t="str">
        <f t="shared" si="233"/>
        <v>Medium</v>
      </c>
      <c r="T3766" s="50">
        <v>104</v>
      </c>
      <c r="U3766" s="70">
        <f t="shared" si="234"/>
        <v>0.03</v>
      </c>
      <c r="V3766" s="52">
        <v>5</v>
      </c>
      <c r="W3766" s="52" t="str" cm="1">
        <f t="array" ref="W3766">_xlfn.SWITCH(ROUND(V3766,0),5,"Excellent",4,"Good",3,"Ok","Bad")</f>
        <v>Excellent</v>
      </c>
      <c r="X3766">
        <v>42</v>
      </c>
      <c r="Y3766" t="str">
        <f t="shared" si="235"/>
        <v>No</v>
      </c>
      <c r="Z3766" s="68">
        <v>43277</v>
      </c>
      <c r="AA3766" s="68">
        <v>44048</v>
      </c>
      <c r="AB3766">
        <v>122</v>
      </c>
      <c r="AC3766" t="s">
        <v>15616</v>
      </c>
    </row>
    <row r="3767" spans="1:29" x14ac:dyDescent="0.3">
      <c r="A3767" t="s">
        <v>2706</v>
      </c>
      <c r="B3767">
        <v>3547</v>
      </c>
      <c r="C3767" t="str">
        <f>VLOOKUP($B3767,Hosts!$A:$M,10,0)</f>
        <v>Within an hour</v>
      </c>
      <c r="D3767" s="70">
        <f>VLOOKUP($B3767,Hosts!$A:$M,11,0)</f>
        <v>1</v>
      </c>
      <c r="E3767" s="70">
        <f>VLOOKUP($B3767,Hosts!$A:$M,12,0)</f>
        <v>1</v>
      </c>
      <c r="F3767" t="str">
        <f>VLOOKUP($B3767,Hosts!$A:$M,13,0)</f>
        <v>No</v>
      </c>
      <c r="G3767" t="str">
        <f>INDEX(Hosts!$A:$M, MATCH(Places!$B3767,Hosts!$A:$A,0), MATCH(Places!G$1,Hosts!$A$1:$M$1,0))</f>
        <v>Within an hour</v>
      </c>
      <c r="H3767" s="70">
        <f>INDEX(Hosts!$A:$M, MATCH(Places!$B3767,Hosts!$A:$A,0), MATCH(Places!H$1,Hosts!$A$1:$M$1,0))</f>
        <v>1</v>
      </c>
      <c r="I3767" s="70">
        <f>INDEX(Hosts!$A:$M, MATCH(Places!$B3767,Hosts!$A:$A,0), MATCH(Places!I$1,Hosts!$A$1:$M$1,0))</f>
        <v>1</v>
      </c>
      <c r="J3767" t="str">
        <f>INDEX(Hosts!$A:$M, MATCH(Places!$B3767,Hosts!$A:$A,0), MATCH(Places!J$1,Hosts!$A$1:$M$1,0))</f>
        <v>No</v>
      </c>
      <c r="K3767">
        <v>1</v>
      </c>
      <c r="L3767" t="str">
        <f>VLOOKUP($K3767,Neighborhoods!$A:$C,2,0)</f>
        <v>Bronx</v>
      </c>
      <c r="M3767" t="str">
        <f>VLOOKUP($K3767,Neighborhoods!$A:$C,3,0)</f>
        <v>Allerton</v>
      </c>
      <c r="N3767" t="str">
        <f>INDEX(Neighborhoods!$A:$C, MATCH(Places!$K3767,Neighborhoods!$A:$A,0), MATCH(Places!N$1,Neighborhoods!$A$1:$C$1,0))</f>
        <v>Bronx</v>
      </c>
      <c r="O3767" t="str">
        <f>INDEX(Neighborhoods!$A:$C, MATCH(Places!$K3767,Neighborhoods!$A:$A,0), MATCH(Places!O$1,Neighborhoods!$A$1:$C$1,0))</f>
        <v>Allerton</v>
      </c>
      <c r="P3767" t="s">
        <v>11822</v>
      </c>
      <c r="Q3767" t="str">
        <f t="shared" si="232"/>
        <v>No</v>
      </c>
      <c r="R3767">
        <v>14</v>
      </c>
      <c r="S3767" t="str">
        <f t="shared" si="233"/>
        <v>Large</v>
      </c>
      <c r="T3767" s="50">
        <v>190</v>
      </c>
      <c r="U3767" s="70">
        <f t="shared" si="234"/>
        <v>0.03</v>
      </c>
      <c r="V3767" s="52">
        <v>4.43</v>
      </c>
      <c r="W3767" s="52" t="str" cm="1">
        <f t="array" ref="W3767">_xlfn.SWITCH(ROUND(V3767,0),5,"Excellent",4,"Good",3,"Ok","Bad")</f>
        <v>Good</v>
      </c>
      <c r="X3767">
        <v>81</v>
      </c>
      <c r="Y3767" t="str">
        <f t="shared" si="235"/>
        <v>No</v>
      </c>
      <c r="Z3767" s="68">
        <v>43283</v>
      </c>
      <c r="AA3767" s="68">
        <v>44047</v>
      </c>
      <c r="AB3767">
        <v>346</v>
      </c>
      <c r="AC3767" t="s">
        <v>15616</v>
      </c>
    </row>
    <row r="3768" spans="1:29" x14ac:dyDescent="0.3">
      <c r="A3768" t="s">
        <v>13827</v>
      </c>
      <c r="B3768">
        <v>3292</v>
      </c>
      <c r="C3768" t="str">
        <f>VLOOKUP($B3768,Hosts!$A:$M,10,0)</f>
        <v>Within an hour</v>
      </c>
      <c r="D3768" s="70">
        <f>VLOOKUP($B3768,Hosts!$A:$M,11,0)</f>
        <v>1</v>
      </c>
      <c r="E3768" s="70">
        <f>VLOOKUP($B3768,Hosts!$A:$M,12,0)</f>
        <v>0.79</v>
      </c>
      <c r="F3768" t="str">
        <f>VLOOKUP($B3768,Hosts!$A:$M,13,0)</f>
        <v>No</v>
      </c>
      <c r="G3768" t="str">
        <f>INDEX(Hosts!$A:$M, MATCH(Places!$B3768,Hosts!$A:$A,0), MATCH(Places!G$1,Hosts!$A$1:$M$1,0))</f>
        <v>Within an hour</v>
      </c>
      <c r="H3768" s="70">
        <f>INDEX(Hosts!$A:$M, MATCH(Places!$B3768,Hosts!$A:$A,0), MATCH(Places!H$1,Hosts!$A$1:$M$1,0))</f>
        <v>1</v>
      </c>
      <c r="I3768" s="70">
        <f>INDEX(Hosts!$A:$M, MATCH(Places!$B3768,Hosts!$A:$A,0), MATCH(Places!I$1,Hosts!$A$1:$M$1,0))</f>
        <v>0.79</v>
      </c>
      <c r="J3768" t="str">
        <f>INDEX(Hosts!$A:$M, MATCH(Places!$B3768,Hosts!$A:$A,0), MATCH(Places!J$1,Hosts!$A$1:$M$1,0))</f>
        <v>No</v>
      </c>
      <c r="K3768">
        <v>26</v>
      </c>
      <c r="L3768" t="str">
        <f>VLOOKUP($K3768,Neighborhoods!$A:$C,2,0)</f>
        <v>Queens</v>
      </c>
      <c r="M3768" t="str">
        <f>VLOOKUP($K3768,Neighborhoods!$A:$C,3,0)</f>
        <v>Sunnyside</v>
      </c>
      <c r="N3768" t="str">
        <f>INDEX(Neighborhoods!$A:$C, MATCH(Places!$K3768,Neighborhoods!$A:$A,0), MATCH(Places!N$1,Neighborhoods!$A$1:$C$1,0))</f>
        <v>Queens</v>
      </c>
      <c r="O3768" t="str">
        <f>INDEX(Neighborhoods!$A:$C, MATCH(Places!$K3768,Neighborhoods!$A:$A,0), MATCH(Places!O$1,Neighborhoods!$A$1:$C$1,0))</f>
        <v>Sunnyside</v>
      </c>
      <c r="P3768" t="s">
        <v>1</v>
      </c>
      <c r="Q3768" t="str">
        <f t="shared" si="232"/>
        <v>Yes</v>
      </c>
      <c r="R3768">
        <v>1</v>
      </c>
      <c r="S3768" t="str">
        <f t="shared" si="233"/>
        <v>Small</v>
      </c>
      <c r="T3768" s="50">
        <v>35</v>
      </c>
      <c r="U3768" s="70">
        <f t="shared" si="234"/>
        <v>0.03</v>
      </c>
      <c r="V3768" s="52">
        <v>5</v>
      </c>
      <c r="W3768" s="52" t="str" cm="1">
        <f t="array" ref="W3768">_xlfn.SWITCH(ROUND(V3768,0),5,"Excellent",4,"Good",3,"Ok","Bad")</f>
        <v>Excellent</v>
      </c>
      <c r="X3768">
        <v>5</v>
      </c>
      <c r="Y3768" t="str">
        <f t="shared" si="235"/>
        <v>No</v>
      </c>
      <c r="Z3768" s="68">
        <v>43330</v>
      </c>
      <c r="AA3768" s="68">
        <v>44038</v>
      </c>
      <c r="AB3768">
        <v>338</v>
      </c>
      <c r="AC3768" t="s">
        <v>15615</v>
      </c>
    </row>
    <row r="3769" spans="1:29" x14ac:dyDescent="0.3">
      <c r="A3769" t="s">
        <v>14177</v>
      </c>
      <c r="B3769">
        <v>2839</v>
      </c>
      <c r="C3769" t="str">
        <f>VLOOKUP($B3769,Hosts!$A:$M,10,0)</f>
        <v>Within an hour</v>
      </c>
      <c r="D3769" s="70">
        <f>VLOOKUP($B3769,Hosts!$A:$M,11,0)</f>
        <v>1</v>
      </c>
      <c r="E3769" s="70">
        <f>VLOOKUP($B3769,Hosts!$A:$M,12,0)</f>
        <v>1</v>
      </c>
      <c r="F3769" t="str">
        <f>VLOOKUP($B3769,Hosts!$A:$M,13,0)</f>
        <v>Yes</v>
      </c>
      <c r="G3769" t="str">
        <f>INDEX(Hosts!$A:$M, MATCH(Places!$B3769,Hosts!$A:$A,0), MATCH(Places!G$1,Hosts!$A$1:$M$1,0))</f>
        <v>Within an hour</v>
      </c>
      <c r="H3769" s="70">
        <f>INDEX(Hosts!$A:$M, MATCH(Places!$B3769,Hosts!$A:$A,0), MATCH(Places!H$1,Hosts!$A$1:$M$1,0))</f>
        <v>1</v>
      </c>
      <c r="I3769" s="70">
        <f>INDEX(Hosts!$A:$M, MATCH(Places!$B3769,Hosts!$A:$A,0), MATCH(Places!I$1,Hosts!$A$1:$M$1,0))</f>
        <v>1</v>
      </c>
      <c r="J3769" t="str">
        <f>INDEX(Hosts!$A:$M, MATCH(Places!$B3769,Hosts!$A:$A,0), MATCH(Places!J$1,Hosts!$A$1:$M$1,0))</f>
        <v>Yes</v>
      </c>
      <c r="K3769">
        <v>19</v>
      </c>
      <c r="L3769" t="str">
        <f>VLOOKUP($K3769,Neighborhoods!$A:$C,2,0)</f>
        <v>Manhattan</v>
      </c>
      <c r="M3769" t="str">
        <f>VLOOKUP($K3769,Neighborhoods!$A:$C,3,0)</f>
        <v>Upper East Side</v>
      </c>
      <c r="N3769" t="str">
        <f>INDEX(Neighborhoods!$A:$C, MATCH(Places!$K3769,Neighborhoods!$A:$A,0), MATCH(Places!N$1,Neighborhoods!$A$1:$C$1,0))</f>
        <v>Manhattan</v>
      </c>
      <c r="O3769" t="str">
        <f>INDEX(Neighborhoods!$A:$C, MATCH(Places!$K3769,Neighborhoods!$A:$A,0), MATCH(Places!O$1,Neighborhoods!$A$1:$C$1,0))</f>
        <v>Upper East Side</v>
      </c>
      <c r="P3769" t="s">
        <v>1</v>
      </c>
      <c r="Q3769" t="str">
        <f t="shared" si="232"/>
        <v>Yes</v>
      </c>
      <c r="R3769">
        <v>4</v>
      </c>
      <c r="S3769" t="str">
        <f t="shared" si="233"/>
        <v>Medium</v>
      </c>
      <c r="T3769" s="50">
        <v>95</v>
      </c>
      <c r="U3769" s="70">
        <f t="shared" si="234"/>
        <v>0.03</v>
      </c>
      <c r="V3769" s="52">
        <v>4.7</v>
      </c>
      <c r="W3769" s="52" t="str" cm="1">
        <f t="array" ref="W3769">_xlfn.SWITCH(ROUND(V3769,0),5,"Excellent",4,"Good",3,"Ok","Bad")</f>
        <v>Excellent</v>
      </c>
      <c r="X3769">
        <v>70</v>
      </c>
      <c r="Y3769" t="str">
        <f t="shared" si="235"/>
        <v>No</v>
      </c>
      <c r="Z3769" s="68">
        <v>43324</v>
      </c>
      <c r="AA3769" s="68">
        <v>44025</v>
      </c>
      <c r="AB3769">
        <v>166</v>
      </c>
      <c r="AC3769" t="s">
        <v>15616</v>
      </c>
    </row>
    <row r="3770" spans="1:29" x14ac:dyDescent="0.3">
      <c r="A3770" t="s">
        <v>2707</v>
      </c>
      <c r="B3770">
        <v>1956</v>
      </c>
      <c r="C3770" t="str">
        <f>VLOOKUP($B3770,Hosts!$A:$M,10,0)</f>
        <v>Within a day</v>
      </c>
      <c r="D3770" s="70">
        <f>VLOOKUP($B3770,Hosts!$A:$M,11,0)</f>
        <v>0.5</v>
      </c>
      <c r="E3770" s="70">
        <f>VLOOKUP($B3770,Hosts!$A:$M,12,0)</f>
        <v>0.94</v>
      </c>
      <c r="F3770" t="str">
        <f>VLOOKUP($B3770,Hosts!$A:$M,13,0)</f>
        <v>Yes</v>
      </c>
      <c r="G3770" t="str">
        <f>INDEX(Hosts!$A:$M, MATCH(Places!$B3770,Hosts!$A:$A,0), MATCH(Places!G$1,Hosts!$A$1:$M$1,0))</f>
        <v>Within a day</v>
      </c>
      <c r="H3770" s="70">
        <f>INDEX(Hosts!$A:$M, MATCH(Places!$B3770,Hosts!$A:$A,0), MATCH(Places!H$1,Hosts!$A$1:$M$1,0))</f>
        <v>0.5</v>
      </c>
      <c r="I3770" s="70">
        <f>INDEX(Hosts!$A:$M, MATCH(Places!$B3770,Hosts!$A:$A,0), MATCH(Places!I$1,Hosts!$A$1:$M$1,0))</f>
        <v>0.94</v>
      </c>
      <c r="J3770" t="str">
        <f>INDEX(Hosts!$A:$M, MATCH(Places!$B3770,Hosts!$A:$A,0), MATCH(Places!J$1,Hosts!$A$1:$M$1,0))</f>
        <v>Yes</v>
      </c>
      <c r="K3770">
        <v>7</v>
      </c>
      <c r="L3770" t="str">
        <f>VLOOKUP($K3770,Neighborhoods!$A:$C,2,0)</f>
        <v>Brooklyn</v>
      </c>
      <c r="M3770" t="str">
        <f>VLOOKUP($K3770,Neighborhoods!$A:$C,3,0)</f>
        <v>Bedford-Stuyvesant</v>
      </c>
      <c r="N3770" t="str">
        <f>INDEX(Neighborhoods!$A:$C, MATCH(Places!$K3770,Neighborhoods!$A:$A,0), MATCH(Places!N$1,Neighborhoods!$A$1:$C$1,0))</f>
        <v>Brooklyn</v>
      </c>
      <c r="O3770" t="str">
        <f>INDEX(Neighborhoods!$A:$C, MATCH(Places!$K3770,Neighborhoods!$A:$A,0), MATCH(Places!O$1,Neighborhoods!$A$1:$C$1,0))</f>
        <v>Bedford-Stuyvesant</v>
      </c>
      <c r="P3770" t="s">
        <v>1</v>
      </c>
      <c r="Q3770" t="str">
        <f t="shared" si="232"/>
        <v>Yes</v>
      </c>
      <c r="R3770">
        <v>2</v>
      </c>
      <c r="S3770" t="str">
        <f t="shared" si="233"/>
        <v>Small</v>
      </c>
      <c r="T3770" s="50">
        <v>55</v>
      </c>
      <c r="U3770" s="70">
        <f t="shared" si="234"/>
        <v>0.03</v>
      </c>
      <c r="V3770" s="52">
        <v>4.9800000000000004</v>
      </c>
      <c r="W3770" s="52" t="str" cm="1">
        <f t="array" ref="W3770">_xlfn.SWITCH(ROUND(V3770,0),5,"Excellent",4,"Good",3,"Ok","Bad")</f>
        <v>Excellent</v>
      </c>
      <c r="X3770">
        <v>54</v>
      </c>
      <c r="Y3770" t="str">
        <f t="shared" si="235"/>
        <v>No</v>
      </c>
      <c r="Z3770" s="68">
        <v>43325</v>
      </c>
      <c r="AA3770" s="68">
        <v>43856</v>
      </c>
      <c r="AB3770">
        <v>158</v>
      </c>
      <c r="AC3770" t="s">
        <v>15615</v>
      </c>
    </row>
    <row r="3771" spans="1:29" x14ac:dyDescent="0.3">
      <c r="A3771" t="s">
        <v>2708</v>
      </c>
      <c r="B3771">
        <v>2669</v>
      </c>
      <c r="C3771" t="str">
        <f>VLOOKUP($B3771,Hosts!$A:$M,10,0)</f>
        <v>A few days or more</v>
      </c>
      <c r="D3771" s="70">
        <f>VLOOKUP($B3771,Hosts!$A:$M,11,0)</f>
        <v>0</v>
      </c>
      <c r="E3771" s="70">
        <f>VLOOKUP($B3771,Hosts!$A:$M,12,0)</f>
        <v>0.95</v>
      </c>
      <c r="F3771" t="str">
        <f>VLOOKUP($B3771,Hosts!$A:$M,13,0)</f>
        <v>No</v>
      </c>
      <c r="G3771" t="str">
        <f>INDEX(Hosts!$A:$M, MATCH(Places!$B3771,Hosts!$A:$A,0), MATCH(Places!G$1,Hosts!$A$1:$M$1,0))</f>
        <v>A few days or more</v>
      </c>
      <c r="H3771" s="70">
        <f>INDEX(Hosts!$A:$M, MATCH(Places!$B3771,Hosts!$A:$A,0), MATCH(Places!H$1,Hosts!$A$1:$M$1,0))</f>
        <v>0</v>
      </c>
      <c r="I3771" s="70">
        <f>INDEX(Hosts!$A:$M, MATCH(Places!$B3771,Hosts!$A:$A,0), MATCH(Places!I$1,Hosts!$A$1:$M$1,0))</f>
        <v>0.95</v>
      </c>
      <c r="J3771" t="str">
        <f>INDEX(Hosts!$A:$M, MATCH(Places!$B3771,Hosts!$A:$A,0), MATCH(Places!J$1,Hosts!$A$1:$M$1,0))</f>
        <v>No</v>
      </c>
      <c r="K3771">
        <v>9</v>
      </c>
      <c r="L3771" t="str">
        <f>VLOOKUP($K3771,Neighborhoods!$A:$C,2,0)</f>
        <v>Brooklyn</v>
      </c>
      <c r="M3771" t="str">
        <f>VLOOKUP($K3771,Neighborhoods!$A:$C,3,0)</f>
        <v>Crown Heights</v>
      </c>
      <c r="N3771" t="str">
        <f>INDEX(Neighborhoods!$A:$C, MATCH(Places!$K3771,Neighborhoods!$A:$A,0), MATCH(Places!N$1,Neighborhoods!$A$1:$C$1,0))</f>
        <v>Brooklyn</v>
      </c>
      <c r="O3771" t="str">
        <f>INDEX(Neighborhoods!$A:$C, MATCH(Places!$K3771,Neighborhoods!$A:$A,0), MATCH(Places!O$1,Neighborhoods!$A$1:$C$1,0))</f>
        <v>Crown Heights</v>
      </c>
      <c r="P3771" t="s">
        <v>1</v>
      </c>
      <c r="Q3771" t="str">
        <f t="shared" si="232"/>
        <v>Yes</v>
      </c>
      <c r="R3771">
        <v>2</v>
      </c>
      <c r="S3771" t="str">
        <f t="shared" si="233"/>
        <v>Small</v>
      </c>
      <c r="T3771" s="50">
        <v>75</v>
      </c>
      <c r="U3771" s="70">
        <f t="shared" si="234"/>
        <v>0.03</v>
      </c>
      <c r="V3771" s="52">
        <v>4.84</v>
      </c>
      <c r="W3771" s="52" t="str" cm="1">
        <f t="array" ref="W3771">_xlfn.SWITCH(ROUND(V3771,0),5,"Excellent",4,"Good",3,"Ok","Bad")</f>
        <v>Excellent</v>
      </c>
      <c r="X3771">
        <v>32</v>
      </c>
      <c r="Y3771" t="str">
        <f t="shared" si="235"/>
        <v>No</v>
      </c>
      <c r="Z3771" s="68">
        <v>43282</v>
      </c>
      <c r="AA3771" s="68">
        <v>43903</v>
      </c>
      <c r="AB3771">
        <v>90</v>
      </c>
      <c r="AC3771" t="s">
        <v>15615</v>
      </c>
    </row>
    <row r="3772" spans="1:29" x14ac:dyDescent="0.3">
      <c r="A3772" t="s">
        <v>14272</v>
      </c>
      <c r="B3772">
        <v>3029</v>
      </c>
      <c r="C3772" t="str">
        <f>VLOOKUP($B3772,Hosts!$A:$M,10,0)</f>
        <v>Within a few hours</v>
      </c>
      <c r="D3772" s="70">
        <f>VLOOKUP($B3772,Hosts!$A:$M,11,0)</f>
        <v>0.88</v>
      </c>
      <c r="E3772" s="70">
        <f>VLOOKUP($B3772,Hosts!$A:$M,12,0)</f>
        <v>0.82</v>
      </c>
      <c r="F3772" t="str">
        <f>VLOOKUP($B3772,Hosts!$A:$M,13,0)</f>
        <v>No</v>
      </c>
      <c r="G3772" t="str">
        <f>INDEX(Hosts!$A:$M, MATCH(Places!$B3772,Hosts!$A:$A,0), MATCH(Places!G$1,Hosts!$A$1:$M$1,0))</f>
        <v>Within a few hours</v>
      </c>
      <c r="H3772" s="70">
        <f>INDEX(Hosts!$A:$M, MATCH(Places!$B3772,Hosts!$A:$A,0), MATCH(Places!H$1,Hosts!$A$1:$M$1,0))</f>
        <v>0.88</v>
      </c>
      <c r="I3772" s="70">
        <f>INDEX(Hosts!$A:$M, MATCH(Places!$B3772,Hosts!$A:$A,0), MATCH(Places!I$1,Hosts!$A$1:$M$1,0))</f>
        <v>0.82</v>
      </c>
      <c r="J3772" t="str">
        <f>INDEX(Hosts!$A:$M, MATCH(Places!$B3772,Hosts!$A:$A,0), MATCH(Places!J$1,Hosts!$A$1:$M$1,0))</f>
        <v>No</v>
      </c>
      <c r="K3772">
        <v>26</v>
      </c>
      <c r="L3772" t="str">
        <f>VLOOKUP($K3772,Neighborhoods!$A:$C,2,0)</f>
        <v>Queens</v>
      </c>
      <c r="M3772" t="str">
        <f>VLOOKUP($K3772,Neighborhoods!$A:$C,3,0)</f>
        <v>Sunnyside</v>
      </c>
      <c r="N3772" t="str">
        <f>INDEX(Neighborhoods!$A:$C, MATCH(Places!$K3772,Neighborhoods!$A:$A,0), MATCH(Places!N$1,Neighborhoods!$A$1:$C$1,0))</f>
        <v>Queens</v>
      </c>
      <c r="O3772" t="str">
        <f>INDEX(Neighborhoods!$A:$C, MATCH(Places!$K3772,Neighborhoods!$A:$A,0), MATCH(Places!O$1,Neighborhoods!$A$1:$C$1,0))</f>
        <v>Sunnyside</v>
      </c>
      <c r="P3772" t="s">
        <v>1</v>
      </c>
      <c r="Q3772" t="str">
        <f t="shared" si="232"/>
        <v>Yes</v>
      </c>
      <c r="R3772">
        <v>1</v>
      </c>
      <c r="S3772" t="str">
        <f t="shared" si="233"/>
        <v>Small</v>
      </c>
      <c r="T3772" s="50">
        <v>28</v>
      </c>
      <c r="U3772" s="70">
        <f t="shared" si="234"/>
        <v>0.03</v>
      </c>
      <c r="V3772" s="52">
        <v>5</v>
      </c>
      <c r="W3772" s="52" t="str" cm="1">
        <f t="array" ref="W3772">_xlfn.SWITCH(ROUND(V3772,0),5,"Excellent",4,"Good",3,"Ok","Bad")</f>
        <v>Excellent</v>
      </c>
      <c r="X3772">
        <v>4</v>
      </c>
      <c r="Y3772" t="str">
        <f t="shared" si="235"/>
        <v>No</v>
      </c>
      <c r="Z3772" s="68">
        <v>43373</v>
      </c>
      <c r="AA3772" s="68">
        <v>43901</v>
      </c>
      <c r="AB3772">
        <v>1</v>
      </c>
      <c r="AC3772" t="s">
        <v>15615</v>
      </c>
    </row>
    <row r="3773" spans="1:29" x14ac:dyDescent="0.3">
      <c r="A3773" t="s">
        <v>13886</v>
      </c>
      <c r="B3773">
        <v>1847</v>
      </c>
      <c r="C3773" t="str">
        <f>VLOOKUP($B3773,Hosts!$A:$M,10,0)</f>
        <v>Within an hour</v>
      </c>
      <c r="D3773" s="70">
        <f>VLOOKUP($B3773,Hosts!$A:$M,11,0)</f>
        <v>1</v>
      </c>
      <c r="E3773" s="70">
        <f>VLOOKUP($B3773,Hosts!$A:$M,12,0)</f>
        <v>1</v>
      </c>
      <c r="F3773" t="str">
        <f>VLOOKUP($B3773,Hosts!$A:$M,13,0)</f>
        <v>No</v>
      </c>
      <c r="G3773" t="str">
        <f>INDEX(Hosts!$A:$M, MATCH(Places!$B3773,Hosts!$A:$A,0), MATCH(Places!G$1,Hosts!$A$1:$M$1,0))</f>
        <v>Within an hour</v>
      </c>
      <c r="H3773" s="70">
        <f>INDEX(Hosts!$A:$M, MATCH(Places!$B3773,Hosts!$A:$A,0), MATCH(Places!H$1,Hosts!$A$1:$M$1,0))</f>
        <v>1</v>
      </c>
      <c r="I3773" s="70">
        <f>INDEX(Hosts!$A:$M, MATCH(Places!$B3773,Hosts!$A:$A,0), MATCH(Places!I$1,Hosts!$A$1:$M$1,0))</f>
        <v>1</v>
      </c>
      <c r="J3773" t="str">
        <f>INDEX(Hosts!$A:$M, MATCH(Places!$B3773,Hosts!$A:$A,0), MATCH(Places!J$1,Hosts!$A$1:$M$1,0))</f>
        <v>No</v>
      </c>
      <c r="K3773">
        <v>11</v>
      </c>
      <c r="L3773" t="str">
        <f>VLOOKUP($K3773,Neighborhoods!$A:$C,2,0)</f>
        <v>Brooklyn</v>
      </c>
      <c r="M3773" t="str">
        <f>VLOOKUP($K3773,Neighborhoods!$A:$C,3,0)</f>
        <v>Greenpoint</v>
      </c>
      <c r="N3773" t="str">
        <f>INDEX(Neighborhoods!$A:$C, MATCH(Places!$K3773,Neighborhoods!$A:$A,0), MATCH(Places!N$1,Neighborhoods!$A$1:$C$1,0))</f>
        <v>Brooklyn</v>
      </c>
      <c r="O3773" t="str">
        <f>INDEX(Neighborhoods!$A:$C, MATCH(Places!$K3773,Neighborhoods!$A:$A,0), MATCH(Places!O$1,Neighborhoods!$A$1:$C$1,0))</f>
        <v>Greenpoint</v>
      </c>
      <c r="P3773" t="s">
        <v>11822</v>
      </c>
      <c r="Q3773" t="str">
        <f t="shared" si="232"/>
        <v>No</v>
      </c>
      <c r="R3773">
        <v>2</v>
      </c>
      <c r="S3773" t="str">
        <f t="shared" si="233"/>
        <v>Small</v>
      </c>
      <c r="T3773" s="50">
        <v>145</v>
      </c>
      <c r="U3773" s="70">
        <f t="shared" si="234"/>
        <v>0.03</v>
      </c>
      <c r="V3773" s="52">
        <v>5</v>
      </c>
      <c r="W3773" s="52" t="str" cm="1">
        <f t="array" ref="W3773">_xlfn.SWITCH(ROUND(V3773,0),5,"Excellent",4,"Good",3,"Ok","Bad")</f>
        <v>Excellent</v>
      </c>
      <c r="X3773">
        <v>17</v>
      </c>
      <c r="Y3773" t="str">
        <f t="shared" si="235"/>
        <v>No</v>
      </c>
      <c r="Z3773" s="68">
        <v>43307</v>
      </c>
      <c r="AA3773" s="68">
        <v>44023</v>
      </c>
      <c r="AB3773">
        <v>22</v>
      </c>
      <c r="AC3773" t="s">
        <v>15615</v>
      </c>
    </row>
    <row r="3774" spans="1:29" x14ac:dyDescent="0.3">
      <c r="A3774" t="s">
        <v>2709</v>
      </c>
      <c r="B3774">
        <v>2525</v>
      </c>
      <c r="C3774" t="str">
        <f>VLOOKUP($B3774,Hosts!$A:$M,10,0)</f>
        <v>A few days or more</v>
      </c>
      <c r="D3774" s="70">
        <f>VLOOKUP($B3774,Hosts!$A:$M,11,0)</f>
        <v>0.2</v>
      </c>
      <c r="E3774" s="70">
        <f>VLOOKUP($B3774,Hosts!$A:$M,12,0)</f>
        <v>0.68</v>
      </c>
      <c r="F3774" t="str">
        <f>VLOOKUP($B3774,Hosts!$A:$M,13,0)</f>
        <v>No</v>
      </c>
      <c r="G3774" t="str">
        <f>INDEX(Hosts!$A:$M, MATCH(Places!$B3774,Hosts!$A:$A,0), MATCH(Places!G$1,Hosts!$A$1:$M$1,0))</f>
        <v>A few days or more</v>
      </c>
      <c r="H3774" s="70">
        <f>INDEX(Hosts!$A:$M, MATCH(Places!$B3774,Hosts!$A:$A,0), MATCH(Places!H$1,Hosts!$A$1:$M$1,0))</f>
        <v>0.2</v>
      </c>
      <c r="I3774" s="70">
        <f>INDEX(Hosts!$A:$M, MATCH(Places!$B3774,Hosts!$A:$A,0), MATCH(Places!I$1,Hosts!$A$1:$M$1,0))</f>
        <v>0.68</v>
      </c>
      <c r="J3774" t="str">
        <f>INDEX(Hosts!$A:$M, MATCH(Places!$B3774,Hosts!$A:$A,0), MATCH(Places!J$1,Hosts!$A$1:$M$1,0))</f>
        <v>No</v>
      </c>
      <c r="K3774">
        <v>7</v>
      </c>
      <c r="L3774" t="str">
        <f>VLOOKUP($K3774,Neighborhoods!$A:$C,2,0)</f>
        <v>Brooklyn</v>
      </c>
      <c r="M3774" t="str">
        <f>VLOOKUP($K3774,Neighborhoods!$A:$C,3,0)</f>
        <v>Bedford-Stuyvesant</v>
      </c>
      <c r="N3774" t="str">
        <f>INDEX(Neighborhoods!$A:$C, MATCH(Places!$K3774,Neighborhoods!$A:$A,0), MATCH(Places!N$1,Neighborhoods!$A$1:$C$1,0))</f>
        <v>Brooklyn</v>
      </c>
      <c r="O3774" t="str">
        <f>INDEX(Neighborhoods!$A:$C, MATCH(Places!$K3774,Neighborhoods!$A:$A,0), MATCH(Places!O$1,Neighborhoods!$A$1:$C$1,0))</f>
        <v>Bedford-Stuyvesant</v>
      </c>
      <c r="P3774" t="s">
        <v>11822</v>
      </c>
      <c r="Q3774" t="str">
        <f t="shared" si="232"/>
        <v>No</v>
      </c>
      <c r="R3774">
        <v>2</v>
      </c>
      <c r="S3774" t="str">
        <f t="shared" si="233"/>
        <v>Small</v>
      </c>
      <c r="T3774" s="50">
        <v>100</v>
      </c>
      <c r="U3774" s="70">
        <f t="shared" si="234"/>
        <v>0.03</v>
      </c>
      <c r="V3774" s="52">
        <v>4.5599999999999996</v>
      </c>
      <c r="W3774" s="52" t="str" cm="1">
        <f t="array" ref="W3774">_xlfn.SWITCH(ROUND(V3774,0),5,"Excellent",4,"Good",3,"Ok","Bad")</f>
        <v>Excellent</v>
      </c>
      <c r="X3774">
        <v>43</v>
      </c>
      <c r="Y3774" t="str">
        <f t="shared" si="235"/>
        <v>No</v>
      </c>
      <c r="Z3774" s="68">
        <v>43296</v>
      </c>
      <c r="AA3774" s="68">
        <v>43877</v>
      </c>
      <c r="AB3774">
        <v>179</v>
      </c>
      <c r="AC3774" t="s">
        <v>15615</v>
      </c>
    </row>
    <row r="3775" spans="1:29" x14ac:dyDescent="0.3">
      <c r="A3775" t="s">
        <v>2710</v>
      </c>
      <c r="B3775">
        <v>3579</v>
      </c>
      <c r="C3775" t="str">
        <f>VLOOKUP($B3775,Hosts!$A:$M,10,0)</f>
        <v>Within an hour</v>
      </c>
      <c r="D3775" s="70">
        <f>VLOOKUP($B3775,Hosts!$A:$M,11,0)</f>
        <v>0.97</v>
      </c>
      <c r="E3775" s="70">
        <f>VLOOKUP($B3775,Hosts!$A:$M,12,0)</f>
        <v>0.95</v>
      </c>
      <c r="F3775" t="str">
        <f>VLOOKUP($B3775,Hosts!$A:$M,13,0)</f>
        <v>No</v>
      </c>
      <c r="G3775" t="str">
        <f>INDEX(Hosts!$A:$M, MATCH(Places!$B3775,Hosts!$A:$A,0), MATCH(Places!G$1,Hosts!$A$1:$M$1,0))</f>
        <v>Within an hour</v>
      </c>
      <c r="H3775" s="70">
        <f>INDEX(Hosts!$A:$M, MATCH(Places!$B3775,Hosts!$A:$A,0), MATCH(Places!H$1,Hosts!$A$1:$M$1,0))</f>
        <v>0.97</v>
      </c>
      <c r="I3775" s="70">
        <f>INDEX(Hosts!$A:$M, MATCH(Places!$B3775,Hosts!$A:$A,0), MATCH(Places!I$1,Hosts!$A$1:$M$1,0))</f>
        <v>0.95</v>
      </c>
      <c r="J3775" t="str">
        <f>INDEX(Hosts!$A:$M, MATCH(Places!$B3775,Hosts!$A:$A,0), MATCH(Places!J$1,Hosts!$A$1:$M$1,0))</f>
        <v>No</v>
      </c>
      <c r="K3775">
        <v>16</v>
      </c>
      <c r="L3775" t="str">
        <f>VLOOKUP($K3775,Neighborhoods!$A:$C,2,0)</f>
        <v>Manhattan</v>
      </c>
      <c r="M3775" t="str">
        <f>VLOOKUP($K3775,Neighborhoods!$A:$C,3,0)</f>
        <v>Harlem</v>
      </c>
      <c r="N3775" t="str">
        <f>INDEX(Neighborhoods!$A:$C, MATCH(Places!$K3775,Neighborhoods!$A:$A,0), MATCH(Places!N$1,Neighborhoods!$A$1:$C$1,0))</f>
        <v>Manhattan</v>
      </c>
      <c r="O3775" t="str">
        <f>INDEX(Neighborhoods!$A:$C, MATCH(Places!$K3775,Neighborhoods!$A:$A,0), MATCH(Places!O$1,Neighborhoods!$A$1:$C$1,0))</f>
        <v>Harlem</v>
      </c>
      <c r="P3775" t="s">
        <v>1</v>
      </c>
      <c r="Q3775" t="str">
        <f t="shared" si="232"/>
        <v>Yes</v>
      </c>
      <c r="R3775">
        <v>3</v>
      </c>
      <c r="S3775" t="str">
        <f t="shared" si="233"/>
        <v>Medium</v>
      </c>
      <c r="T3775" s="50">
        <v>37</v>
      </c>
      <c r="U3775" s="70">
        <f t="shared" si="234"/>
        <v>0.03</v>
      </c>
      <c r="V3775" s="52">
        <v>4.78</v>
      </c>
      <c r="W3775" s="52" t="str" cm="1">
        <f t="array" ref="W3775">_xlfn.SWITCH(ROUND(V3775,0),5,"Excellent",4,"Good",3,"Ok","Bad")</f>
        <v>Excellent</v>
      </c>
      <c r="X3775">
        <v>149</v>
      </c>
      <c r="Y3775" t="str">
        <f t="shared" si="235"/>
        <v>No</v>
      </c>
      <c r="Z3775" s="68">
        <v>43279</v>
      </c>
      <c r="AA3775" s="68">
        <v>44046</v>
      </c>
      <c r="AB3775">
        <v>4</v>
      </c>
      <c r="AC3775" t="s">
        <v>15616</v>
      </c>
    </row>
    <row r="3776" spans="1:29" x14ac:dyDescent="0.3">
      <c r="A3776" t="s">
        <v>2711</v>
      </c>
      <c r="B3776">
        <v>3579</v>
      </c>
      <c r="C3776" t="str">
        <f>VLOOKUP($B3776,Hosts!$A:$M,10,0)</f>
        <v>Within an hour</v>
      </c>
      <c r="D3776" s="70">
        <f>VLOOKUP($B3776,Hosts!$A:$M,11,0)</f>
        <v>0.97</v>
      </c>
      <c r="E3776" s="70">
        <f>VLOOKUP($B3776,Hosts!$A:$M,12,0)</f>
        <v>0.95</v>
      </c>
      <c r="F3776" t="str">
        <f>VLOOKUP($B3776,Hosts!$A:$M,13,0)</f>
        <v>No</v>
      </c>
      <c r="G3776" t="str">
        <f>INDEX(Hosts!$A:$M, MATCH(Places!$B3776,Hosts!$A:$A,0), MATCH(Places!G$1,Hosts!$A$1:$M$1,0))</f>
        <v>Within an hour</v>
      </c>
      <c r="H3776" s="70">
        <f>INDEX(Hosts!$A:$M, MATCH(Places!$B3776,Hosts!$A:$A,0), MATCH(Places!H$1,Hosts!$A$1:$M$1,0))</f>
        <v>0.97</v>
      </c>
      <c r="I3776" s="70">
        <f>INDEX(Hosts!$A:$M, MATCH(Places!$B3776,Hosts!$A:$A,0), MATCH(Places!I$1,Hosts!$A$1:$M$1,0))</f>
        <v>0.95</v>
      </c>
      <c r="J3776" t="str">
        <f>INDEX(Hosts!$A:$M, MATCH(Places!$B3776,Hosts!$A:$A,0), MATCH(Places!J$1,Hosts!$A$1:$M$1,0))</f>
        <v>No</v>
      </c>
      <c r="K3776">
        <v>16</v>
      </c>
      <c r="L3776" t="str">
        <f>VLOOKUP($K3776,Neighborhoods!$A:$C,2,0)</f>
        <v>Manhattan</v>
      </c>
      <c r="M3776" t="str">
        <f>VLOOKUP($K3776,Neighborhoods!$A:$C,3,0)</f>
        <v>Harlem</v>
      </c>
      <c r="N3776" t="str">
        <f>INDEX(Neighborhoods!$A:$C, MATCH(Places!$K3776,Neighborhoods!$A:$A,0), MATCH(Places!N$1,Neighborhoods!$A$1:$C$1,0))</f>
        <v>Manhattan</v>
      </c>
      <c r="O3776" t="str">
        <f>INDEX(Neighborhoods!$A:$C, MATCH(Places!$K3776,Neighborhoods!$A:$A,0), MATCH(Places!O$1,Neighborhoods!$A$1:$C$1,0))</f>
        <v>Harlem</v>
      </c>
      <c r="P3776" t="s">
        <v>1</v>
      </c>
      <c r="Q3776" t="str">
        <f t="shared" si="232"/>
        <v>Yes</v>
      </c>
      <c r="R3776">
        <v>4</v>
      </c>
      <c r="S3776" t="str">
        <f t="shared" si="233"/>
        <v>Medium</v>
      </c>
      <c r="T3776" s="50">
        <v>43</v>
      </c>
      <c r="U3776" s="70">
        <f t="shared" si="234"/>
        <v>0.03</v>
      </c>
      <c r="V3776" s="52">
        <v>4.74</v>
      </c>
      <c r="W3776" s="52" t="str" cm="1">
        <f t="array" ref="W3776">_xlfn.SWITCH(ROUND(V3776,0),5,"Excellent",4,"Good",3,"Ok","Bad")</f>
        <v>Excellent</v>
      </c>
      <c r="X3776">
        <v>137</v>
      </c>
      <c r="Y3776" t="str">
        <f t="shared" si="235"/>
        <v>No</v>
      </c>
      <c r="Z3776" s="68">
        <v>43282</v>
      </c>
      <c r="AA3776" s="68">
        <v>43995</v>
      </c>
      <c r="AB3776">
        <v>10</v>
      </c>
      <c r="AC3776" t="s">
        <v>15615</v>
      </c>
    </row>
    <row r="3777" spans="1:29" x14ac:dyDescent="0.3">
      <c r="A3777" t="s">
        <v>2712</v>
      </c>
      <c r="B3777">
        <v>1878</v>
      </c>
      <c r="C3777" t="str">
        <f>VLOOKUP($B3777,Hosts!$A:$M,10,0)</f>
        <v>Within an hour</v>
      </c>
      <c r="D3777" s="70">
        <f>VLOOKUP($B3777,Hosts!$A:$M,11,0)</f>
        <v>1</v>
      </c>
      <c r="E3777" s="70">
        <f>VLOOKUP($B3777,Hosts!$A:$M,12,0)</f>
        <v>1</v>
      </c>
      <c r="F3777" t="str">
        <f>VLOOKUP($B3777,Hosts!$A:$M,13,0)</f>
        <v>No</v>
      </c>
      <c r="G3777" t="str">
        <f>INDEX(Hosts!$A:$M, MATCH(Places!$B3777,Hosts!$A:$A,0), MATCH(Places!G$1,Hosts!$A$1:$M$1,0))</f>
        <v>Within an hour</v>
      </c>
      <c r="H3777" s="70">
        <f>INDEX(Hosts!$A:$M, MATCH(Places!$B3777,Hosts!$A:$A,0), MATCH(Places!H$1,Hosts!$A$1:$M$1,0))</f>
        <v>1</v>
      </c>
      <c r="I3777" s="70">
        <f>INDEX(Hosts!$A:$M, MATCH(Places!$B3777,Hosts!$A:$A,0), MATCH(Places!I$1,Hosts!$A$1:$M$1,0))</f>
        <v>1</v>
      </c>
      <c r="J3777" t="str">
        <f>INDEX(Hosts!$A:$M, MATCH(Places!$B3777,Hosts!$A:$A,0), MATCH(Places!J$1,Hosts!$A$1:$M$1,0))</f>
        <v>No</v>
      </c>
      <c r="K3777">
        <v>7</v>
      </c>
      <c r="L3777" t="str">
        <f>VLOOKUP($K3777,Neighborhoods!$A:$C,2,0)</f>
        <v>Brooklyn</v>
      </c>
      <c r="M3777" t="str">
        <f>VLOOKUP($K3777,Neighborhoods!$A:$C,3,0)</f>
        <v>Bedford-Stuyvesant</v>
      </c>
      <c r="N3777" t="str">
        <f>INDEX(Neighborhoods!$A:$C, MATCH(Places!$K3777,Neighborhoods!$A:$A,0), MATCH(Places!N$1,Neighborhoods!$A$1:$C$1,0))</f>
        <v>Brooklyn</v>
      </c>
      <c r="O3777" t="str">
        <f>INDEX(Neighborhoods!$A:$C, MATCH(Places!$K3777,Neighborhoods!$A:$A,0), MATCH(Places!O$1,Neighborhoods!$A$1:$C$1,0))</f>
        <v>Bedford-Stuyvesant</v>
      </c>
      <c r="P3777" t="s">
        <v>11822</v>
      </c>
      <c r="Q3777" t="str">
        <f t="shared" si="232"/>
        <v>No</v>
      </c>
      <c r="R3777">
        <v>5</v>
      </c>
      <c r="S3777" t="str">
        <f t="shared" si="233"/>
        <v>Medium</v>
      </c>
      <c r="T3777" s="50">
        <v>110</v>
      </c>
      <c r="U3777" s="70">
        <f t="shared" si="234"/>
        <v>0.03</v>
      </c>
      <c r="V3777" s="52">
        <v>4.75</v>
      </c>
      <c r="W3777" s="52" t="str" cm="1">
        <f t="array" ref="W3777">_xlfn.SWITCH(ROUND(V3777,0),5,"Excellent",4,"Good",3,"Ok","Bad")</f>
        <v>Excellent</v>
      </c>
      <c r="X3777">
        <v>4</v>
      </c>
      <c r="Y3777" t="str">
        <f t="shared" si="235"/>
        <v>No</v>
      </c>
      <c r="Z3777" s="68">
        <v>43318</v>
      </c>
      <c r="AA3777" s="68">
        <v>43831</v>
      </c>
      <c r="AB3777">
        <v>7</v>
      </c>
      <c r="AC3777" t="s">
        <v>15615</v>
      </c>
    </row>
    <row r="3778" spans="1:29" x14ac:dyDescent="0.3">
      <c r="A3778" t="s">
        <v>13909</v>
      </c>
      <c r="B3778">
        <v>3544</v>
      </c>
      <c r="C3778" t="str">
        <f>VLOOKUP($B3778,Hosts!$A:$M,10,0)</f>
        <v>Within an hour</v>
      </c>
      <c r="D3778" s="70">
        <f>VLOOKUP($B3778,Hosts!$A:$M,11,0)</f>
        <v>0.9</v>
      </c>
      <c r="E3778" s="70">
        <f>VLOOKUP($B3778,Hosts!$A:$M,12,0)</f>
        <v>0.99</v>
      </c>
      <c r="F3778" t="str">
        <f>VLOOKUP($B3778,Hosts!$A:$M,13,0)</f>
        <v>No</v>
      </c>
      <c r="G3778" t="str">
        <f>INDEX(Hosts!$A:$M, MATCH(Places!$B3778,Hosts!$A:$A,0), MATCH(Places!G$1,Hosts!$A$1:$M$1,0))</f>
        <v>Within an hour</v>
      </c>
      <c r="H3778" s="70">
        <f>INDEX(Hosts!$A:$M, MATCH(Places!$B3778,Hosts!$A:$A,0), MATCH(Places!H$1,Hosts!$A$1:$M$1,0))</f>
        <v>0.9</v>
      </c>
      <c r="I3778" s="70">
        <f>INDEX(Hosts!$A:$M, MATCH(Places!$B3778,Hosts!$A:$A,0), MATCH(Places!I$1,Hosts!$A$1:$M$1,0))</f>
        <v>0.99</v>
      </c>
      <c r="J3778" t="str">
        <f>INDEX(Hosts!$A:$M, MATCH(Places!$B3778,Hosts!$A:$A,0), MATCH(Places!J$1,Hosts!$A$1:$M$1,0))</f>
        <v>No</v>
      </c>
      <c r="K3778">
        <v>17</v>
      </c>
      <c r="L3778" t="str">
        <f>VLOOKUP($K3778,Neighborhoods!$A:$C,2,0)</f>
        <v>Manhattan</v>
      </c>
      <c r="M3778" t="str">
        <f>VLOOKUP($K3778,Neighborhoods!$A:$C,3,0)</f>
        <v>Hell's Kitchen</v>
      </c>
      <c r="N3778" t="str">
        <f>INDEX(Neighborhoods!$A:$C, MATCH(Places!$K3778,Neighborhoods!$A:$A,0), MATCH(Places!N$1,Neighborhoods!$A$1:$C$1,0))</f>
        <v>Manhattan</v>
      </c>
      <c r="O3778" t="str">
        <f>INDEX(Neighborhoods!$A:$C, MATCH(Places!$K3778,Neighborhoods!$A:$A,0), MATCH(Places!O$1,Neighborhoods!$A$1:$C$1,0))</f>
        <v>Hell's Kitchen</v>
      </c>
      <c r="P3778" t="s">
        <v>1</v>
      </c>
      <c r="Q3778" t="str">
        <f t="shared" si="232"/>
        <v>Yes</v>
      </c>
      <c r="R3778">
        <v>2</v>
      </c>
      <c r="S3778" t="str">
        <f t="shared" si="233"/>
        <v>Small</v>
      </c>
      <c r="T3778" s="50">
        <v>150</v>
      </c>
      <c r="U3778" s="70">
        <f t="shared" si="234"/>
        <v>0.03</v>
      </c>
      <c r="V3778" s="52">
        <v>4.3</v>
      </c>
      <c r="W3778" s="52" t="str" cm="1">
        <f t="array" ref="W3778">_xlfn.SWITCH(ROUND(V3778,0),5,"Excellent",4,"Good",3,"Ok","Bad")</f>
        <v>Good</v>
      </c>
      <c r="X3778">
        <v>10</v>
      </c>
      <c r="Y3778" t="str">
        <f t="shared" si="235"/>
        <v>No</v>
      </c>
      <c r="Z3778" s="68">
        <v>43292</v>
      </c>
      <c r="AA3778" s="68">
        <v>43814</v>
      </c>
      <c r="AB3778">
        <v>365</v>
      </c>
      <c r="AC3778" t="s">
        <v>15616</v>
      </c>
    </row>
    <row r="3779" spans="1:29" x14ac:dyDescent="0.3">
      <c r="A3779" t="s">
        <v>13617</v>
      </c>
      <c r="B3779">
        <v>3544</v>
      </c>
      <c r="C3779" t="str">
        <f>VLOOKUP($B3779,Hosts!$A:$M,10,0)</f>
        <v>Within an hour</v>
      </c>
      <c r="D3779" s="70">
        <f>VLOOKUP($B3779,Hosts!$A:$M,11,0)</f>
        <v>0.9</v>
      </c>
      <c r="E3779" s="70">
        <f>VLOOKUP($B3779,Hosts!$A:$M,12,0)</f>
        <v>0.99</v>
      </c>
      <c r="F3779" t="str">
        <f>VLOOKUP($B3779,Hosts!$A:$M,13,0)</f>
        <v>No</v>
      </c>
      <c r="G3779" t="str">
        <f>INDEX(Hosts!$A:$M, MATCH(Places!$B3779,Hosts!$A:$A,0), MATCH(Places!G$1,Hosts!$A$1:$M$1,0))</f>
        <v>Within an hour</v>
      </c>
      <c r="H3779" s="70">
        <f>INDEX(Hosts!$A:$M, MATCH(Places!$B3779,Hosts!$A:$A,0), MATCH(Places!H$1,Hosts!$A$1:$M$1,0))</f>
        <v>0.9</v>
      </c>
      <c r="I3779" s="70">
        <f>INDEX(Hosts!$A:$M, MATCH(Places!$B3779,Hosts!$A:$A,0), MATCH(Places!I$1,Hosts!$A$1:$M$1,0))</f>
        <v>0.99</v>
      </c>
      <c r="J3779" t="str">
        <f>INDEX(Hosts!$A:$M, MATCH(Places!$B3779,Hosts!$A:$A,0), MATCH(Places!J$1,Hosts!$A$1:$M$1,0))</f>
        <v>No</v>
      </c>
      <c r="K3779">
        <v>17</v>
      </c>
      <c r="L3779" t="str">
        <f>VLOOKUP($K3779,Neighborhoods!$A:$C,2,0)</f>
        <v>Manhattan</v>
      </c>
      <c r="M3779" t="str">
        <f>VLOOKUP($K3779,Neighborhoods!$A:$C,3,0)</f>
        <v>Hell's Kitchen</v>
      </c>
      <c r="N3779" t="str">
        <f>INDEX(Neighborhoods!$A:$C, MATCH(Places!$K3779,Neighborhoods!$A:$A,0), MATCH(Places!N$1,Neighborhoods!$A$1:$C$1,0))</f>
        <v>Manhattan</v>
      </c>
      <c r="O3779" t="str">
        <f>INDEX(Neighborhoods!$A:$C, MATCH(Places!$K3779,Neighborhoods!$A:$A,0), MATCH(Places!O$1,Neighborhoods!$A$1:$C$1,0))</f>
        <v>Hell's Kitchen</v>
      </c>
      <c r="P3779" t="s">
        <v>1</v>
      </c>
      <c r="Q3779" t="str">
        <f t="shared" ref="Q3779:Q3842" si="236">IF(OR(P3779="Private room",P3779="Shared room"),"Yes","No")</f>
        <v>Yes</v>
      </c>
      <c r="R3779">
        <v>2</v>
      </c>
      <c r="S3779" t="str">
        <f t="shared" ref="S3779:S3842" si="237">IF(R3779&lt;=2,"Small",IF(R3779&lt;=5,"Medium","Large"))</f>
        <v>Small</v>
      </c>
      <c r="T3779" s="50">
        <v>200</v>
      </c>
      <c r="U3779" s="70">
        <f t="shared" ref="U3779:U3842" si="238">VLOOKUP($T3779,$AF$1:$AG$5,2)</f>
        <v>0.04</v>
      </c>
      <c r="V3779" s="52">
        <v>4.29</v>
      </c>
      <c r="W3779" s="52" t="str" cm="1">
        <f t="array" ref="W3779">_xlfn.SWITCH(ROUND(V3779,0),5,"Excellent",4,"Good",3,"Ok","Bad")</f>
        <v>Good</v>
      </c>
      <c r="X3779">
        <v>14</v>
      </c>
      <c r="Y3779" t="str">
        <f t="shared" ref="Y3779:Y3842" si="239">IF(AND(V3779&gt;4.8,X3779&gt;100),"Yes","No")</f>
        <v>No</v>
      </c>
      <c r="Z3779" s="68">
        <v>43327</v>
      </c>
      <c r="AA3779" s="68">
        <v>43751</v>
      </c>
      <c r="AB3779">
        <v>365</v>
      </c>
      <c r="AC3779" t="s">
        <v>15616</v>
      </c>
    </row>
    <row r="3780" spans="1:29" x14ac:dyDescent="0.3">
      <c r="A3780" t="s">
        <v>2713</v>
      </c>
      <c r="B3780">
        <v>2475</v>
      </c>
      <c r="C3780" t="str">
        <f>VLOOKUP($B3780,Hosts!$A:$M,10,0)</f>
        <v>Within a day</v>
      </c>
      <c r="D3780" s="70">
        <f>VLOOKUP($B3780,Hosts!$A:$M,11,0)</f>
        <v>1</v>
      </c>
      <c r="E3780" s="70">
        <f>VLOOKUP($B3780,Hosts!$A:$M,12,0)</f>
        <v>1</v>
      </c>
      <c r="F3780" t="str">
        <f>VLOOKUP($B3780,Hosts!$A:$M,13,0)</f>
        <v>Yes</v>
      </c>
      <c r="G3780" t="str">
        <f>INDEX(Hosts!$A:$M, MATCH(Places!$B3780,Hosts!$A:$A,0), MATCH(Places!G$1,Hosts!$A$1:$M$1,0))</f>
        <v>Within a day</v>
      </c>
      <c r="H3780" s="70">
        <f>INDEX(Hosts!$A:$M, MATCH(Places!$B3780,Hosts!$A:$A,0), MATCH(Places!H$1,Hosts!$A$1:$M$1,0))</f>
        <v>1</v>
      </c>
      <c r="I3780" s="70">
        <f>INDEX(Hosts!$A:$M, MATCH(Places!$B3780,Hosts!$A:$A,0), MATCH(Places!I$1,Hosts!$A$1:$M$1,0))</f>
        <v>1</v>
      </c>
      <c r="J3780" t="str">
        <f>INDEX(Hosts!$A:$M, MATCH(Places!$B3780,Hosts!$A:$A,0), MATCH(Places!J$1,Hosts!$A$1:$M$1,0))</f>
        <v>Yes</v>
      </c>
      <c r="K3780">
        <v>19</v>
      </c>
      <c r="L3780" t="str">
        <f>VLOOKUP($K3780,Neighborhoods!$A:$C,2,0)</f>
        <v>Manhattan</v>
      </c>
      <c r="M3780" t="str">
        <f>VLOOKUP($K3780,Neighborhoods!$A:$C,3,0)</f>
        <v>Upper East Side</v>
      </c>
      <c r="N3780" t="str">
        <f>INDEX(Neighborhoods!$A:$C, MATCH(Places!$K3780,Neighborhoods!$A:$A,0), MATCH(Places!N$1,Neighborhoods!$A$1:$C$1,0))</f>
        <v>Manhattan</v>
      </c>
      <c r="O3780" t="str">
        <f>INDEX(Neighborhoods!$A:$C, MATCH(Places!$K3780,Neighborhoods!$A:$A,0), MATCH(Places!O$1,Neighborhoods!$A$1:$C$1,0))</f>
        <v>Upper East Side</v>
      </c>
      <c r="P3780" t="s">
        <v>1</v>
      </c>
      <c r="Q3780" t="str">
        <f t="shared" si="236"/>
        <v>Yes</v>
      </c>
      <c r="R3780">
        <v>2</v>
      </c>
      <c r="S3780" t="str">
        <f t="shared" si="237"/>
        <v>Small</v>
      </c>
      <c r="T3780" s="50">
        <v>70</v>
      </c>
      <c r="U3780" s="70">
        <f t="shared" si="238"/>
        <v>0.03</v>
      </c>
      <c r="V3780" s="52">
        <v>4.9800000000000004</v>
      </c>
      <c r="W3780" s="52" t="str" cm="1">
        <f t="array" ref="W3780">_xlfn.SWITCH(ROUND(V3780,0),5,"Excellent",4,"Good",3,"Ok","Bad")</f>
        <v>Excellent</v>
      </c>
      <c r="X3780">
        <v>66</v>
      </c>
      <c r="Y3780" t="str">
        <f t="shared" si="239"/>
        <v>No</v>
      </c>
      <c r="Z3780" s="68">
        <v>43286</v>
      </c>
      <c r="AA3780" s="68">
        <v>43736</v>
      </c>
      <c r="AB3780">
        <v>0</v>
      </c>
      <c r="AC3780" t="s">
        <v>15615</v>
      </c>
    </row>
    <row r="3781" spans="1:29" x14ac:dyDescent="0.3">
      <c r="A3781" t="s">
        <v>15489</v>
      </c>
      <c r="B3781">
        <v>2487</v>
      </c>
      <c r="C3781" t="str">
        <f>VLOOKUP($B3781,Hosts!$A:$M,10,0)</f>
        <v>Within an hour</v>
      </c>
      <c r="D3781" s="70">
        <f>VLOOKUP($B3781,Hosts!$A:$M,11,0)</f>
        <v>0.8</v>
      </c>
      <c r="E3781" s="70">
        <f>VLOOKUP($B3781,Hosts!$A:$M,12,0)</f>
        <v>0.99</v>
      </c>
      <c r="F3781" t="str">
        <f>VLOOKUP($B3781,Hosts!$A:$M,13,0)</f>
        <v>No</v>
      </c>
      <c r="G3781" t="str">
        <f>INDEX(Hosts!$A:$M, MATCH(Places!$B3781,Hosts!$A:$A,0), MATCH(Places!G$1,Hosts!$A$1:$M$1,0))</f>
        <v>Within an hour</v>
      </c>
      <c r="H3781" s="70">
        <f>INDEX(Hosts!$A:$M, MATCH(Places!$B3781,Hosts!$A:$A,0), MATCH(Places!H$1,Hosts!$A$1:$M$1,0))</f>
        <v>0.8</v>
      </c>
      <c r="I3781" s="70">
        <f>INDEX(Hosts!$A:$M, MATCH(Places!$B3781,Hosts!$A:$A,0), MATCH(Places!I$1,Hosts!$A$1:$M$1,0))</f>
        <v>0.99</v>
      </c>
      <c r="J3781" t="str">
        <f>INDEX(Hosts!$A:$M, MATCH(Places!$B3781,Hosts!$A:$A,0), MATCH(Places!J$1,Hosts!$A$1:$M$1,0))</f>
        <v>No</v>
      </c>
      <c r="K3781">
        <v>13</v>
      </c>
      <c r="L3781" t="str">
        <f>VLOOKUP($K3781,Neighborhoods!$A:$C,2,0)</f>
        <v>Manhattan</v>
      </c>
      <c r="M3781" t="str">
        <f>VLOOKUP($K3781,Neighborhoods!$A:$C,3,0)</f>
        <v>Chelsea</v>
      </c>
      <c r="N3781" t="str">
        <f>INDEX(Neighborhoods!$A:$C, MATCH(Places!$K3781,Neighborhoods!$A:$A,0), MATCH(Places!N$1,Neighborhoods!$A$1:$C$1,0))</f>
        <v>Manhattan</v>
      </c>
      <c r="O3781" t="str">
        <f>INDEX(Neighborhoods!$A:$C, MATCH(Places!$K3781,Neighborhoods!$A:$A,0), MATCH(Places!O$1,Neighborhoods!$A$1:$C$1,0))</f>
        <v>Chelsea</v>
      </c>
      <c r="P3781" t="s">
        <v>11822</v>
      </c>
      <c r="Q3781" t="str">
        <f t="shared" si="236"/>
        <v>No</v>
      </c>
      <c r="R3781">
        <v>3</v>
      </c>
      <c r="S3781" t="str">
        <f t="shared" si="237"/>
        <v>Medium</v>
      </c>
      <c r="T3781" s="50">
        <v>197</v>
      </c>
      <c r="U3781" s="70">
        <f t="shared" si="238"/>
        <v>0.03</v>
      </c>
      <c r="V3781" s="52">
        <v>4.67</v>
      </c>
      <c r="W3781" s="52" t="str" cm="1">
        <f t="array" ref="W3781">_xlfn.SWITCH(ROUND(V3781,0),5,"Excellent",4,"Good",3,"Ok","Bad")</f>
        <v>Excellent</v>
      </c>
      <c r="X3781">
        <v>57</v>
      </c>
      <c r="Y3781" t="str">
        <f t="shared" si="239"/>
        <v>No</v>
      </c>
      <c r="Z3781" s="68">
        <v>43302</v>
      </c>
      <c r="AA3781" s="68">
        <v>43950</v>
      </c>
      <c r="AB3781">
        <v>166</v>
      </c>
      <c r="AC3781" t="s">
        <v>15616</v>
      </c>
    </row>
    <row r="3782" spans="1:29" x14ac:dyDescent="0.3">
      <c r="A3782" t="s">
        <v>2714</v>
      </c>
      <c r="B3782">
        <v>3112</v>
      </c>
      <c r="C3782" t="str">
        <f>VLOOKUP($B3782,Hosts!$A:$M,10,0)</f>
        <v>Within an hour</v>
      </c>
      <c r="D3782" s="70">
        <f>VLOOKUP($B3782,Hosts!$A:$M,11,0)</f>
        <v>0.9</v>
      </c>
      <c r="E3782" s="70">
        <f>VLOOKUP($B3782,Hosts!$A:$M,12,0)</f>
        <v>0.97</v>
      </c>
      <c r="F3782" t="str">
        <f>VLOOKUP($B3782,Hosts!$A:$M,13,0)</f>
        <v>No</v>
      </c>
      <c r="G3782" t="str">
        <f>INDEX(Hosts!$A:$M, MATCH(Places!$B3782,Hosts!$A:$A,0), MATCH(Places!G$1,Hosts!$A$1:$M$1,0))</f>
        <v>Within an hour</v>
      </c>
      <c r="H3782" s="70">
        <f>INDEX(Hosts!$A:$M, MATCH(Places!$B3782,Hosts!$A:$A,0), MATCH(Places!H$1,Hosts!$A$1:$M$1,0))</f>
        <v>0.9</v>
      </c>
      <c r="I3782" s="70">
        <f>INDEX(Hosts!$A:$M, MATCH(Places!$B3782,Hosts!$A:$A,0), MATCH(Places!I$1,Hosts!$A$1:$M$1,0))</f>
        <v>0.97</v>
      </c>
      <c r="J3782" t="str">
        <f>INDEX(Hosts!$A:$M, MATCH(Places!$B3782,Hosts!$A:$A,0), MATCH(Places!J$1,Hosts!$A$1:$M$1,0))</f>
        <v>No</v>
      </c>
      <c r="K3782">
        <v>17</v>
      </c>
      <c r="L3782" t="str">
        <f>VLOOKUP($K3782,Neighborhoods!$A:$C,2,0)</f>
        <v>Manhattan</v>
      </c>
      <c r="M3782" t="str">
        <f>VLOOKUP($K3782,Neighborhoods!$A:$C,3,0)</f>
        <v>Hell's Kitchen</v>
      </c>
      <c r="N3782" t="str">
        <f>INDEX(Neighborhoods!$A:$C, MATCH(Places!$K3782,Neighborhoods!$A:$A,0), MATCH(Places!N$1,Neighborhoods!$A$1:$C$1,0))</f>
        <v>Manhattan</v>
      </c>
      <c r="O3782" t="str">
        <f>INDEX(Neighborhoods!$A:$C, MATCH(Places!$K3782,Neighborhoods!$A:$A,0), MATCH(Places!O$1,Neighborhoods!$A$1:$C$1,0))</f>
        <v>Hell's Kitchen</v>
      </c>
      <c r="P3782" t="s">
        <v>1</v>
      </c>
      <c r="Q3782" t="str">
        <f t="shared" si="236"/>
        <v>Yes</v>
      </c>
      <c r="R3782">
        <v>2</v>
      </c>
      <c r="S3782" t="str">
        <f t="shared" si="237"/>
        <v>Small</v>
      </c>
      <c r="T3782" s="50">
        <v>54</v>
      </c>
      <c r="U3782" s="70">
        <f t="shared" si="238"/>
        <v>0.03</v>
      </c>
      <c r="V3782" s="52">
        <v>4.9000000000000004</v>
      </c>
      <c r="W3782" s="52" t="str" cm="1">
        <f t="array" ref="W3782">_xlfn.SWITCH(ROUND(V3782,0),5,"Excellent",4,"Good",3,"Ok","Bad")</f>
        <v>Excellent</v>
      </c>
      <c r="X3782">
        <v>94</v>
      </c>
      <c r="Y3782" t="str">
        <f t="shared" si="239"/>
        <v>No</v>
      </c>
      <c r="Z3782" s="68">
        <v>43282</v>
      </c>
      <c r="AA3782" s="68">
        <v>44044</v>
      </c>
      <c r="AB3782">
        <v>346</v>
      </c>
      <c r="AC3782" t="s">
        <v>15616</v>
      </c>
    </row>
    <row r="3783" spans="1:29" x14ac:dyDescent="0.3">
      <c r="A3783" t="s">
        <v>14557</v>
      </c>
      <c r="B3783">
        <v>3544</v>
      </c>
      <c r="C3783" t="str">
        <f>VLOOKUP($B3783,Hosts!$A:$M,10,0)</f>
        <v>Within an hour</v>
      </c>
      <c r="D3783" s="70">
        <f>VLOOKUP($B3783,Hosts!$A:$M,11,0)</f>
        <v>0.9</v>
      </c>
      <c r="E3783" s="70">
        <f>VLOOKUP($B3783,Hosts!$A:$M,12,0)</f>
        <v>0.99</v>
      </c>
      <c r="F3783" t="str">
        <f>VLOOKUP($B3783,Hosts!$A:$M,13,0)</f>
        <v>No</v>
      </c>
      <c r="G3783" t="str">
        <f>INDEX(Hosts!$A:$M, MATCH(Places!$B3783,Hosts!$A:$A,0), MATCH(Places!G$1,Hosts!$A$1:$M$1,0))</f>
        <v>Within an hour</v>
      </c>
      <c r="H3783" s="70">
        <f>INDEX(Hosts!$A:$M, MATCH(Places!$B3783,Hosts!$A:$A,0), MATCH(Places!H$1,Hosts!$A$1:$M$1,0))</f>
        <v>0.9</v>
      </c>
      <c r="I3783" s="70">
        <f>INDEX(Hosts!$A:$M, MATCH(Places!$B3783,Hosts!$A:$A,0), MATCH(Places!I$1,Hosts!$A$1:$M$1,0))</f>
        <v>0.99</v>
      </c>
      <c r="J3783" t="str">
        <f>INDEX(Hosts!$A:$M, MATCH(Places!$B3783,Hosts!$A:$A,0), MATCH(Places!J$1,Hosts!$A$1:$M$1,0))</f>
        <v>No</v>
      </c>
      <c r="K3783">
        <v>17</v>
      </c>
      <c r="L3783" t="str">
        <f>VLOOKUP($K3783,Neighborhoods!$A:$C,2,0)</f>
        <v>Manhattan</v>
      </c>
      <c r="M3783" t="str">
        <f>VLOOKUP($K3783,Neighborhoods!$A:$C,3,0)</f>
        <v>Hell's Kitchen</v>
      </c>
      <c r="N3783" t="str">
        <f>INDEX(Neighborhoods!$A:$C, MATCH(Places!$K3783,Neighborhoods!$A:$A,0), MATCH(Places!N$1,Neighborhoods!$A$1:$C$1,0))</f>
        <v>Manhattan</v>
      </c>
      <c r="O3783" t="str">
        <f>INDEX(Neighborhoods!$A:$C, MATCH(Places!$K3783,Neighborhoods!$A:$A,0), MATCH(Places!O$1,Neighborhoods!$A$1:$C$1,0))</f>
        <v>Hell's Kitchen</v>
      </c>
      <c r="P3783" t="s">
        <v>1</v>
      </c>
      <c r="Q3783" t="str">
        <f t="shared" si="236"/>
        <v>Yes</v>
      </c>
      <c r="R3783">
        <v>2</v>
      </c>
      <c r="S3783" t="str">
        <f t="shared" si="237"/>
        <v>Small</v>
      </c>
      <c r="T3783" s="50">
        <v>75</v>
      </c>
      <c r="U3783" s="70">
        <f t="shared" si="238"/>
        <v>0.03</v>
      </c>
      <c r="V3783" s="52">
        <v>4.33</v>
      </c>
      <c r="W3783" s="52" t="str" cm="1">
        <f t="array" ref="W3783">_xlfn.SWITCH(ROUND(V3783,0),5,"Excellent",4,"Good",3,"Ok","Bad")</f>
        <v>Good</v>
      </c>
      <c r="X3783">
        <v>6</v>
      </c>
      <c r="Y3783" t="str">
        <f t="shared" si="239"/>
        <v>No</v>
      </c>
      <c r="Z3783" s="68">
        <v>43314</v>
      </c>
      <c r="AA3783" s="68">
        <v>43831</v>
      </c>
      <c r="AB3783">
        <v>365</v>
      </c>
      <c r="AC3783" t="s">
        <v>15616</v>
      </c>
    </row>
    <row r="3784" spans="1:29" x14ac:dyDescent="0.3">
      <c r="A3784" t="s">
        <v>3062</v>
      </c>
      <c r="B3784">
        <v>3264</v>
      </c>
      <c r="C3784" t="str">
        <f>VLOOKUP($B3784,Hosts!$A:$M,10,0)</f>
        <v>Within an hour</v>
      </c>
      <c r="D3784" s="70">
        <f>VLOOKUP($B3784,Hosts!$A:$M,11,0)</f>
        <v>0.92</v>
      </c>
      <c r="E3784" s="70">
        <f>VLOOKUP($B3784,Hosts!$A:$M,12,0)</f>
        <v>0.85</v>
      </c>
      <c r="F3784" t="str">
        <f>VLOOKUP($B3784,Hosts!$A:$M,13,0)</f>
        <v>No</v>
      </c>
      <c r="G3784" t="str">
        <f>INDEX(Hosts!$A:$M, MATCH(Places!$B3784,Hosts!$A:$A,0), MATCH(Places!G$1,Hosts!$A$1:$M$1,0))</f>
        <v>Within an hour</v>
      </c>
      <c r="H3784" s="70">
        <f>INDEX(Hosts!$A:$M, MATCH(Places!$B3784,Hosts!$A:$A,0), MATCH(Places!H$1,Hosts!$A$1:$M$1,0))</f>
        <v>0.92</v>
      </c>
      <c r="I3784" s="70">
        <f>INDEX(Hosts!$A:$M, MATCH(Places!$B3784,Hosts!$A:$A,0), MATCH(Places!I$1,Hosts!$A$1:$M$1,0))</f>
        <v>0.85</v>
      </c>
      <c r="J3784" t="str">
        <f>INDEX(Hosts!$A:$M, MATCH(Places!$B3784,Hosts!$A:$A,0), MATCH(Places!J$1,Hosts!$A$1:$M$1,0))</f>
        <v>No</v>
      </c>
      <c r="K3784">
        <v>7</v>
      </c>
      <c r="L3784" t="str">
        <f>VLOOKUP($K3784,Neighborhoods!$A:$C,2,0)</f>
        <v>Brooklyn</v>
      </c>
      <c r="M3784" t="str">
        <f>VLOOKUP($K3784,Neighborhoods!$A:$C,3,0)</f>
        <v>Bedford-Stuyvesant</v>
      </c>
      <c r="N3784" t="str">
        <f>INDEX(Neighborhoods!$A:$C, MATCH(Places!$K3784,Neighborhoods!$A:$A,0), MATCH(Places!N$1,Neighborhoods!$A$1:$C$1,0))</f>
        <v>Brooklyn</v>
      </c>
      <c r="O3784" t="str">
        <f>INDEX(Neighborhoods!$A:$C, MATCH(Places!$K3784,Neighborhoods!$A:$A,0), MATCH(Places!O$1,Neighborhoods!$A$1:$C$1,0))</f>
        <v>Bedford-Stuyvesant</v>
      </c>
      <c r="P3784" t="s">
        <v>11822</v>
      </c>
      <c r="Q3784" t="str">
        <f t="shared" si="236"/>
        <v>No</v>
      </c>
      <c r="R3784">
        <v>4</v>
      </c>
      <c r="S3784" t="str">
        <f t="shared" si="237"/>
        <v>Medium</v>
      </c>
      <c r="T3784" s="50">
        <v>140</v>
      </c>
      <c r="U3784" s="70">
        <f t="shared" si="238"/>
        <v>0.03</v>
      </c>
      <c r="V3784" s="52">
        <v>5</v>
      </c>
      <c r="W3784" s="52" t="str" cm="1">
        <f t="array" ref="W3784">_xlfn.SWITCH(ROUND(V3784,0),5,"Excellent",4,"Good",3,"Ok","Bad")</f>
        <v>Excellent</v>
      </c>
      <c r="X3784">
        <v>3</v>
      </c>
      <c r="Y3784" t="str">
        <f t="shared" si="239"/>
        <v>No</v>
      </c>
      <c r="Z3784" s="68">
        <v>44018</v>
      </c>
      <c r="AA3784" s="68">
        <v>44038</v>
      </c>
      <c r="AB3784">
        <v>77</v>
      </c>
      <c r="AC3784" t="s">
        <v>15615</v>
      </c>
    </row>
    <row r="3785" spans="1:29" x14ac:dyDescent="0.3">
      <c r="A3785" t="s">
        <v>15175</v>
      </c>
      <c r="B3785">
        <v>3544</v>
      </c>
      <c r="C3785" t="str">
        <f>VLOOKUP($B3785,Hosts!$A:$M,10,0)</f>
        <v>Within an hour</v>
      </c>
      <c r="D3785" s="70">
        <f>VLOOKUP($B3785,Hosts!$A:$M,11,0)</f>
        <v>0.9</v>
      </c>
      <c r="E3785" s="70">
        <f>VLOOKUP($B3785,Hosts!$A:$M,12,0)</f>
        <v>0.99</v>
      </c>
      <c r="F3785" t="str">
        <f>VLOOKUP($B3785,Hosts!$A:$M,13,0)</f>
        <v>No</v>
      </c>
      <c r="G3785" t="str">
        <f>INDEX(Hosts!$A:$M, MATCH(Places!$B3785,Hosts!$A:$A,0), MATCH(Places!G$1,Hosts!$A$1:$M$1,0))</f>
        <v>Within an hour</v>
      </c>
      <c r="H3785" s="70">
        <f>INDEX(Hosts!$A:$M, MATCH(Places!$B3785,Hosts!$A:$A,0), MATCH(Places!H$1,Hosts!$A$1:$M$1,0))</f>
        <v>0.9</v>
      </c>
      <c r="I3785" s="70">
        <f>INDEX(Hosts!$A:$M, MATCH(Places!$B3785,Hosts!$A:$A,0), MATCH(Places!I$1,Hosts!$A$1:$M$1,0))</f>
        <v>0.99</v>
      </c>
      <c r="J3785" t="str">
        <f>INDEX(Hosts!$A:$M, MATCH(Places!$B3785,Hosts!$A:$A,0), MATCH(Places!J$1,Hosts!$A$1:$M$1,0))</f>
        <v>No</v>
      </c>
      <c r="K3785">
        <v>17</v>
      </c>
      <c r="L3785" t="str">
        <f>VLOOKUP($K3785,Neighborhoods!$A:$C,2,0)</f>
        <v>Manhattan</v>
      </c>
      <c r="M3785" t="str">
        <f>VLOOKUP($K3785,Neighborhoods!$A:$C,3,0)</f>
        <v>Hell's Kitchen</v>
      </c>
      <c r="N3785" t="str">
        <f>INDEX(Neighborhoods!$A:$C, MATCH(Places!$K3785,Neighborhoods!$A:$A,0), MATCH(Places!N$1,Neighborhoods!$A$1:$C$1,0))</f>
        <v>Manhattan</v>
      </c>
      <c r="O3785" t="str">
        <f>INDEX(Neighborhoods!$A:$C, MATCH(Places!$K3785,Neighborhoods!$A:$A,0), MATCH(Places!O$1,Neighborhoods!$A$1:$C$1,0))</f>
        <v>Hell's Kitchen</v>
      </c>
      <c r="P3785" t="s">
        <v>1</v>
      </c>
      <c r="Q3785" t="str">
        <f t="shared" si="236"/>
        <v>Yes</v>
      </c>
      <c r="R3785">
        <v>2</v>
      </c>
      <c r="S3785" t="str">
        <f t="shared" si="237"/>
        <v>Small</v>
      </c>
      <c r="T3785" s="50">
        <v>150</v>
      </c>
      <c r="U3785" s="70">
        <f t="shared" si="238"/>
        <v>0.03</v>
      </c>
      <c r="V3785" s="52">
        <v>4</v>
      </c>
      <c r="W3785" s="52" t="str" cm="1">
        <f t="array" ref="W3785">_xlfn.SWITCH(ROUND(V3785,0),5,"Excellent",4,"Good",3,"Ok","Bad")</f>
        <v>Good</v>
      </c>
      <c r="X3785">
        <v>4</v>
      </c>
      <c r="Y3785" t="str">
        <f t="shared" si="239"/>
        <v>No</v>
      </c>
      <c r="Z3785" s="68">
        <v>43557</v>
      </c>
      <c r="AA3785" s="68">
        <v>43744</v>
      </c>
      <c r="AB3785">
        <v>361</v>
      </c>
      <c r="AC3785" t="s">
        <v>15616</v>
      </c>
    </row>
    <row r="3786" spans="1:29" x14ac:dyDescent="0.3">
      <c r="A3786" t="s">
        <v>14464</v>
      </c>
      <c r="B3786">
        <v>3544</v>
      </c>
      <c r="C3786" t="str">
        <f>VLOOKUP($B3786,Hosts!$A:$M,10,0)</f>
        <v>Within an hour</v>
      </c>
      <c r="D3786" s="70">
        <f>VLOOKUP($B3786,Hosts!$A:$M,11,0)</f>
        <v>0.9</v>
      </c>
      <c r="E3786" s="70">
        <f>VLOOKUP($B3786,Hosts!$A:$M,12,0)</f>
        <v>0.99</v>
      </c>
      <c r="F3786" t="str">
        <f>VLOOKUP($B3786,Hosts!$A:$M,13,0)</f>
        <v>No</v>
      </c>
      <c r="G3786" t="str">
        <f>INDEX(Hosts!$A:$M, MATCH(Places!$B3786,Hosts!$A:$A,0), MATCH(Places!G$1,Hosts!$A$1:$M$1,0))</f>
        <v>Within an hour</v>
      </c>
      <c r="H3786" s="70">
        <f>INDEX(Hosts!$A:$M, MATCH(Places!$B3786,Hosts!$A:$A,0), MATCH(Places!H$1,Hosts!$A$1:$M$1,0))</f>
        <v>0.9</v>
      </c>
      <c r="I3786" s="70">
        <f>INDEX(Hosts!$A:$M, MATCH(Places!$B3786,Hosts!$A:$A,0), MATCH(Places!I$1,Hosts!$A$1:$M$1,0))</f>
        <v>0.99</v>
      </c>
      <c r="J3786" t="str">
        <f>INDEX(Hosts!$A:$M, MATCH(Places!$B3786,Hosts!$A:$A,0), MATCH(Places!J$1,Hosts!$A$1:$M$1,0))</f>
        <v>No</v>
      </c>
      <c r="K3786">
        <v>17</v>
      </c>
      <c r="L3786" t="str">
        <f>VLOOKUP($K3786,Neighborhoods!$A:$C,2,0)</f>
        <v>Manhattan</v>
      </c>
      <c r="M3786" t="str">
        <f>VLOOKUP($K3786,Neighborhoods!$A:$C,3,0)</f>
        <v>Hell's Kitchen</v>
      </c>
      <c r="N3786" t="str">
        <f>INDEX(Neighborhoods!$A:$C, MATCH(Places!$K3786,Neighborhoods!$A:$A,0), MATCH(Places!N$1,Neighborhoods!$A$1:$C$1,0))</f>
        <v>Manhattan</v>
      </c>
      <c r="O3786" t="str">
        <f>INDEX(Neighborhoods!$A:$C, MATCH(Places!$K3786,Neighborhoods!$A:$A,0), MATCH(Places!O$1,Neighborhoods!$A$1:$C$1,0))</f>
        <v>Hell's Kitchen</v>
      </c>
      <c r="P3786" t="s">
        <v>1</v>
      </c>
      <c r="Q3786" t="str">
        <f t="shared" si="236"/>
        <v>Yes</v>
      </c>
      <c r="R3786">
        <v>2</v>
      </c>
      <c r="S3786" t="str">
        <f t="shared" si="237"/>
        <v>Small</v>
      </c>
      <c r="T3786" s="50">
        <v>150</v>
      </c>
      <c r="U3786" s="70">
        <f t="shared" si="238"/>
        <v>0.03</v>
      </c>
      <c r="V3786" s="52">
        <v>4.54</v>
      </c>
      <c r="W3786" s="52" t="str" cm="1">
        <f t="array" ref="W3786">_xlfn.SWITCH(ROUND(V3786,0),5,"Excellent",4,"Good",3,"Ok","Bad")</f>
        <v>Excellent</v>
      </c>
      <c r="X3786">
        <v>13</v>
      </c>
      <c r="Y3786" t="str">
        <f t="shared" si="239"/>
        <v>No</v>
      </c>
      <c r="Z3786" s="68">
        <v>43420</v>
      </c>
      <c r="AA3786" s="68">
        <v>43811</v>
      </c>
      <c r="AB3786">
        <v>365</v>
      </c>
      <c r="AC3786" t="s">
        <v>15616</v>
      </c>
    </row>
    <row r="3787" spans="1:29" x14ac:dyDescent="0.3">
      <c r="A3787" t="s">
        <v>2715</v>
      </c>
      <c r="B3787">
        <v>1172</v>
      </c>
      <c r="C3787" t="str">
        <f>VLOOKUP($B3787,Hosts!$A:$M,10,0)</f>
        <v>Within an hour</v>
      </c>
      <c r="D3787" s="70">
        <f>VLOOKUP($B3787,Hosts!$A:$M,11,0)</f>
        <v>1</v>
      </c>
      <c r="E3787" s="70">
        <f>VLOOKUP($B3787,Hosts!$A:$M,12,0)</f>
        <v>1</v>
      </c>
      <c r="F3787" t="str">
        <f>VLOOKUP($B3787,Hosts!$A:$M,13,0)</f>
        <v>Yes</v>
      </c>
      <c r="G3787" t="str">
        <f>INDEX(Hosts!$A:$M, MATCH(Places!$B3787,Hosts!$A:$A,0), MATCH(Places!G$1,Hosts!$A$1:$M$1,0))</f>
        <v>Within an hour</v>
      </c>
      <c r="H3787" s="70">
        <f>INDEX(Hosts!$A:$M, MATCH(Places!$B3787,Hosts!$A:$A,0), MATCH(Places!H$1,Hosts!$A$1:$M$1,0))</f>
        <v>1</v>
      </c>
      <c r="I3787" s="70">
        <f>INDEX(Hosts!$A:$M, MATCH(Places!$B3787,Hosts!$A:$A,0), MATCH(Places!I$1,Hosts!$A$1:$M$1,0))</f>
        <v>1</v>
      </c>
      <c r="J3787" t="str">
        <f>INDEX(Hosts!$A:$M, MATCH(Places!$B3787,Hosts!$A:$A,0), MATCH(Places!J$1,Hosts!$A$1:$M$1,0))</f>
        <v>Yes</v>
      </c>
      <c r="K3787">
        <v>7</v>
      </c>
      <c r="L3787" t="str">
        <f>VLOOKUP($K3787,Neighborhoods!$A:$C,2,0)</f>
        <v>Brooklyn</v>
      </c>
      <c r="M3787" t="str">
        <f>VLOOKUP($K3787,Neighborhoods!$A:$C,3,0)</f>
        <v>Bedford-Stuyvesant</v>
      </c>
      <c r="N3787" t="str">
        <f>INDEX(Neighborhoods!$A:$C, MATCH(Places!$K3787,Neighborhoods!$A:$A,0), MATCH(Places!N$1,Neighborhoods!$A$1:$C$1,0))</f>
        <v>Brooklyn</v>
      </c>
      <c r="O3787" t="str">
        <f>INDEX(Neighborhoods!$A:$C, MATCH(Places!$K3787,Neighborhoods!$A:$A,0), MATCH(Places!O$1,Neighborhoods!$A$1:$C$1,0))</f>
        <v>Bedford-Stuyvesant</v>
      </c>
      <c r="P3787" t="s">
        <v>11822</v>
      </c>
      <c r="Q3787" t="str">
        <f t="shared" si="236"/>
        <v>No</v>
      </c>
      <c r="R3787">
        <v>12</v>
      </c>
      <c r="S3787" t="str">
        <f t="shared" si="237"/>
        <v>Large</v>
      </c>
      <c r="T3787" s="50">
        <v>345</v>
      </c>
      <c r="U3787" s="70">
        <f t="shared" si="238"/>
        <v>0.04</v>
      </c>
      <c r="V3787" s="52">
        <v>4.91</v>
      </c>
      <c r="W3787" s="52" t="str" cm="1">
        <f t="array" ref="W3787">_xlfn.SWITCH(ROUND(V3787,0),5,"Excellent",4,"Good",3,"Ok","Bad")</f>
        <v>Excellent</v>
      </c>
      <c r="X3787">
        <v>35</v>
      </c>
      <c r="Y3787" t="str">
        <f t="shared" si="239"/>
        <v>No</v>
      </c>
      <c r="Z3787" s="68">
        <v>43311</v>
      </c>
      <c r="AA3787" s="68">
        <v>43834</v>
      </c>
      <c r="AB3787">
        <v>327</v>
      </c>
      <c r="AC3787" t="s">
        <v>15615</v>
      </c>
    </row>
    <row r="3788" spans="1:29" x14ac:dyDescent="0.3">
      <c r="A3788" t="s">
        <v>2716</v>
      </c>
      <c r="B3788">
        <v>2290</v>
      </c>
      <c r="C3788" t="str">
        <f>VLOOKUP($B3788,Hosts!$A:$M,10,0)</f>
        <v>Within a few hours</v>
      </c>
      <c r="D3788" s="70">
        <f>VLOOKUP($B3788,Hosts!$A:$M,11,0)</f>
        <v>0.75</v>
      </c>
      <c r="E3788" s="70">
        <f>VLOOKUP($B3788,Hosts!$A:$M,12,0)</f>
        <v>0.42</v>
      </c>
      <c r="F3788" t="str">
        <f>VLOOKUP($B3788,Hosts!$A:$M,13,0)</f>
        <v>No</v>
      </c>
      <c r="G3788" t="str">
        <f>INDEX(Hosts!$A:$M, MATCH(Places!$B3788,Hosts!$A:$A,0), MATCH(Places!G$1,Hosts!$A$1:$M$1,0))</f>
        <v>Within a few hours</v>
      </c>
      <c r="H3788" s="70">
        <f>INDEX(Hosts!$A:$M, MATCH(Places!$B3788,Hosts!$A:$A,0), MATCH(Places!H$1,Hosts!$A$1:$M$1,0))</f>
        <v>0.75</v>
      </c>
      <c r="I3788" s="70">
        <f>INDEX(Hosts!$A:$M, MATCH(Places!$B3788,Hosts!$A:$A,0), MATCH(Places!I$1,Hosts!$A$1:$M$1,0))</f>
        <v>0.42</v>
      </c>
      <c r="J3788" t="str">
        <f>INDEX(Hosts!$A:$M, MATCH(Places!$B3788,Hosts!$A:$A,0), MATCH(Places!J$1,Hosts!$A$1:$M$1,0))</f>
        <v>No</v>
      </c>
      <c r="K3788">
        <v>10</v>
      </c>
      <c r="L3788" t="str">
        <f>VLOOKUP($K3788,Neighborhoods!$A:$C,2,0)</f>
        <v>Brooklyn</v>
      </c>
      <c r="M3788" t="str">
        <f>VLOOKUP($K3788,Neighborhoods!$A:$C,3,0)</f>
        <v>East Flatbush</v>
      </c>
      <c r="N3788" t="str">
        <f>INDEX(Neighborhoods!$A:$C, MATCH(Places!$K3788,Neighborhoods!$A:$A,0), MATCH(Places!N$1,Neighborhoods!$A$1:$C$1,0))</f>
        <v>Brooklyn</v>
      </c>
      <c r="O3788" t="str">
        <f>INDEX(Neighborhoods!$A:$C, MATCH(Places!$K3788,Neighborhoods!$A:$A,0), MATCH(Places!O$1,Neighborhoods!$A$1:$C$1,0))</f>
        <v>East Flatbush</v>
      </c>
      <c r="P3788" t="s">
        <v>1</v>
      </c>
      <c r="Q3788" t="str">
        <f t="shared" si="236"/>
        <v>Yes</v>
      </c>
      <c r="R3788">
        <v>1</v>
      </c>
      <c r="S3788" t="str">
        <f t="shared" si="237"/>
        <v>Small</v>
      </c>
      <c r="T3788" s="50">
        <v>32</v>
      </c>
      <c r="U3788" s="70">
        <f t="shared" si="238"/>
        <v>0.03</v>
      </c>
      <c r="V3788" s="52">
        <v>4.8899999999999997</v>
      </c>
      <c r="W3788" s="52" t="str" cm="1">
        <f t="array" ref="W3788">_xlfn.SWITCH(ROUND(V3788,0),5,"Excellent",4,"Good",3,"Ok","Bad")</f>
        <v>Excellent</v>
      </c>
      <c r="X3788">
        <v>9</v>
      </c>
      <c r="Y3788" t="str">
        <f t="shared" si="239"/>
        <v>No</v>
      </c>
      <c r="Z3788" s="68">
        <v>43288</v>
      </c>
      <c r="AA3788" s="68">
        <v>43888</v>
      </c>
      <c r="AB3788">
        <v>358</v>
      </c>
      <c r="AC3788" t="s">
        <v>15615</v>
      </c>
    </row>
    <row r="3789" spans="1:29" x14ac:dyDescent="0.3">
      <c r="A3789" t="s">
        <v>2717</v>
      </c>
      <c r="B3789">
        <v>3447</v>
      </c>
      <c r="C3789" t="str">
        <f>VLOOKUP($B3789,Hosts!$A:$M,10,0)</f>
        <v>Within a day</v>
      </c>
      <c r="D3789" s="70">
        <f>VLOOKUP($B3789,Hosts!$A:$M,11,0)</f>
        <v>1</v>
      </c>
      <c r="E3789" s="70">
        <f>VLOOKUP($B3789,Hosts!$A:$M,12,0)</f>
        <v>0.99</v>
      </c>
      <c r="F3789" t="str">
        <f>VLOOKUP($B3789,Hosts!$A:$M,13,0)</f>
        <v>No</v>
      </c>
      <c r="G3789" t="str">
        <f>INDEX(Hosts!$A:$M, MATCH(Places!$B3789,Hosts!$A:$A,0), MATCH(Places!G$1,Hosts!$A$1:$M$1,0))</f>
        <v>Within a day</v>
      </c>
      <c r="H3789" s="70">
        <f>INDEX(Hosts!$A:$M, MATCH(Places!$B3789,Hosts!$A:$A,0), MATCH(Places!H$1,Hosts!$A$1:$M$1,0))</f>
        <v>1</v>
      </c>
      <c r="I3789" s="70">
        <f>INDEX(Hosts!$A:$M, MATCH(Places!$B3789,Hosts!$A:$A,0), MATCH(Places!I$1,Hosts!$A$1:$M$1,0))</f>
        <v>0.99</v>
      </c>
      <c r="J3789" t="str">
        <f>INDEX(Hosts!$A:$M, MATCH(Places!$B3789,Hosts!$A:$A,0), MATCH(Places!J$1,Hosts!$A$1:$M$1,0))</f>
        <v>No</v>
      </c>
      <c r="K3789">
        <v>19</v>
      </c>
      <c r="L3789" t="str">
        <f>VLOOKUP($K3789,Neighborhoods!$A:$C,2,0)</f>
        <v>Manhattan</v>
      </c>
      <c r="M3789" t="str">
        <f>VLOOKUP($K3789,Neighborhoods!$A:$C,3,0)</f>
        <v>Upper East Side</v>
      </c>
      <c r="N3789" t="str">
        <f>INDEX(Neighborhoods!$A:$C, MATCH(Places!$K3789,Neighborhoods!$A:$A,0), MATCH(Places!N$1,Neighborhoods!$A$1:$C$1,0))</f>
        <v>Manhattan</v>
      </c>
      <c r="O3789" t="str">
        <f>INDEX(Neighborhoods!$A:$C, MATCH(Places!$K3789,Neighborhoods!$A:$A,0), MATCH(Places!O$1,Neighborhoods!$A$1:$C$1,0))</f>
        <v>Upper East Side</v>
      </c>
      <c r="P3789" t="s">
        <v>1</v>
      </c>
      <c r="Q3789" t="str">
        <f t="shared" si="236"/>
        <v>Yes</v>
      </c>
      <c r="R3789">
        <v>1</v>
      </c>
      <c r="S3789" t="str">
        <f t="shared" si="237"/>
        <v>Small</v>
      </c>
      <c r="T3789" s="50">
        <v>90</v>
      </c>
      <c r="U3789" s="70">
        <f t="shared" si="238"/>
        <v>0.03</v>
      </c>
      <c r="V3789" s="52">
        <v>4.82</v>
      </c>
      <c r="W3789" s="52" t="str" cm="1">
        <f t="array" ref="W3789">_xlfn.SWITCH(ROUND(V3789,0),5,"Excellent",4,"Good",3,"Ok","Bad")</f>
        <v>Excellent</v>
      </c>
      <c r="X3789">
        <v>123</v>
      </c>
      <c r="Y3789" t="str">
        <f t="shared" si="239"/>
        <v>Yes</v>
      </c>
      <c r="Z3789" s="68">
        <v>43304</v>
      </c>
      <c r="AA3789" s="68">
        <v>43938</v>
      </c>
      <c r="AB3789">
        <v>0</v>
      </c>
      <c r="AC3789" t="s">
        <v>15616</v>
      </c>
    </row>
    <row r="3790" spans="1:29" x14ac:dyDescent="0.3">
      <c r="A3790" t="s">
        <v>15351</v>
      </c>
      <c r="B3790">
        <v>1744</v>
      </c>
      <c r="C3790" t="str">
        <f>VLOOKUP($B3790,Hosts!$A:$M,10,0)</f>
        <v>Within an hour</v>
      </c>
      <c r="D3790" s="70">
        <f>VLOOKUP($B3790,Hosts!$A:$M,11,0)</f>
        <v>1</v>
      </c>
      <c r="E3790" s="70">
        <f>VLOOKUP($B3790,Hosts!$A:$M,12,0)</f>
        <v>1</v>
      </c>
      <c r="F3790" t="str">
        <f>VLOOKUP($B3790,Hosts!$A:$M,13,0)</f>
        <v>Yes</v>
      </c>
      <c r="G3790" t="str">
        <f>INDEX(Hosts!$A:$M, MATCH(Places!$B3790,Hosts!$A:$A,0), MATCH(Places!G$1,Hosts!$A$1:$M$1,0))</f>
        <v>Within an hour</v>
      </c>
      <c r="H3790" s="70">
        <f>INDEX(Hosts!$A:$M, MATCH(Places!$B3790,Hosts!$A:$A,0), MATCH(Places!H$1,Hosts!$A$1:$M$1,0))</f>
        <v>1</v>
      </c>
      <c r="I3790" s="70">
        <f>INDEX(Hosts!$A:$M, MATCH(Places!$B3790,Hosts!$A:$A,0), MATCH(Places!I$1,Hosts!$A$1:$M$1,0))</f>
        <v>1</v>
      </c>
      <c r="J3790" t="str">
        <f>INDEX(Hosts!$A:$M, MATCH(Places!$B3790,Hosts!$A:$A,0), MATCH(Places!J$1,Hosts!$A$1:$M$1,0))</f>
        <v>Yes</v>
      </c>
      <c r="K3790">
        <v>8</v>
      </c>
      <c r="L3790" t="str">
        <f>VLOOKUP($K3790,Neighborhoods!$A:$C,2,0)</f>
        <v>Brooklyn</v>
      </c>
      <c r="M3790" t="str">
        <f>VLOOKUP($K3790,Neighborhoods!$A:$C,3,0)</f>
        <v>Bushwick</v>
      </c>
      <c r="N3790" t="str">
        <f>INDEX(Neighborhoods!$A:$C, MATCH(Places!$K3790,Neighborhoods!$A:$A,0), MATCH(Places!N$1,Neighborhoods!$A$1:$C$1,0))</f>
        <v>Brooklyn</v>
      </c>
      <c r="O3790" t="str">
        <f>INDEX(Neighborhoods!$A:$C, MATCH(Places!$K3790,Neighborhoods!$A:$A,0), MATCH(Places!O$1,Neighborhoods!$A$1:$C$1,0))</f>
        <v>Bushwick</v>
      </c>
      <c r="P3790" t="s">
        <v>1</v>
      </c>
      <c r="Q3790" t="str">
        <f t="shared" si="236"/>
        <v>Yes</v>
      </c>
      <c r="R3790">
        <v>2</v>
      </c>
      <c r="S3790" t="str">
        <f t="shared" si="237"/>
        <v>Small</v>
      </c>
      <c r="T3790" s="50">
        <v>45</v>
      </c>
      <c r="U3790" s="70">
        <f t="shared" si="238"/>
        <v>0.03</v>
      </c>
      <c r="V3790" s="52">
        <v>5</v>
      </c>
      <c r="W3790" s="52" t="str" cm="1">
        <f t="array" ref="W3790">_xlfn.SWITCH(ROUND(V3790,0),5,"Excellent",4,"Good",3,"Ok","Bad")</f>
        <v>Excellent</v>
      </c>
      <c r="X3790">
        <v>85</v>
      </c>
      <c r="Y3790" t="str">
        <f t="shared" si="239"/>
        <v>No</v>
      </c>
      <c r="Z3790" s="68">
        <v>43303</v>
      </c>
      <c r="AA3790" s="68">
        <v>44030</v>
      </c>
      <c r="AB3790">
        <v>91</v>
      </c>
      <c r="AC3790" t="s">
        <v>15615</v>
      </c>
    </row>
    <row r="3791" spans="1:29" x14ac:dyDescent="0.3">
      <c r="A3791" t="s">
        <v>14102</v>
      </c>
      <c r="B3791">
        <v>3544</v>
      </c>
      <c r="C3791" t="str">
        <f>VLOOKUP($B3791,Hosts!$A:$M,10,0)</f>
        <v>Within an hour</v>
      </c>
      <c r="D3791" s="70">
        <f>VLOOKUP($B3791,Hosts!$A:$M,11,0)</f>
        <v>0.9</v>
      </c>
      <c r="E3791" s="70">
        <f>VLOOKUP($B3791,Hosts!$A:$M,12,0)</f>
        <v>0.99</v>
      </c>
      <c r="F3791" t="str">
        <f>VLOOKUP($B3791,Hosts!$A:$M,13,0)</f>
        <v>No</v>
      </c>
      <c r="G3791" t="str">
        <f>INDEX(Hosts!$A:$M, MATCH(Places!$B3791,Hosts!$A:$A,0), MATCH(Places!G$1,Hosts!$A$1:$M$1,0))</f>
        <v>Within an hour</v>
      </c>
      <c r="H3791" s="70">
        <f>INDEX(Hosts!$A:$M, MATCH(Places!$B3791,Hosts!$A:$A,0), MATCH(Places!H$1,Hosts!$A$1:$M$1,0))</f>
        <v>0.9</v>
      </c>
      <c r="I3791" s="70">
        <f>INDEX(Hosts!$A:$M, MATCH(Places!$B3791,Hosts!$A:$A,0), MATCH(Places!I$1,Hosts!$A$1:$M$1,0))</f>
        <v>0.99</v>
      </c>
      <c r="J3791" t="str">
        <f>INDEX(Hosts!$A:$M, MATCH(Places!$B3791,Hosts!$A:$A,0), MATCH(Places!J$1,Hosts!$A$1:$M$1,0))</f>
        <v>No</v>
      </c>
      <c r="K3791">
        <v>17</v>
      </c>
      <c r="L3791" t="str">
        <f>VLOOKUP($K3791,Neighborhoods!$A:$C,2,0)</f>
        <v>Manhattan</v>
      </c>
      <c r="M3791" t="str">
        <f>VLOOKUP($K3791,Neighborhoods!$A:$C,3,0)</f>
        <v>Hell's Kitchen</v>
      </c>
      <c r="N3791" t="str">
        <f>INDEX(Neighborhoods!$A:$C, MATCH(Places!$K3791,Neighborhoods!$A:$A,0), MATCH(Places!N$1,Neighborhoods!$A$1:$C$1,0))</f>
        <v>Manhattan</v>
      </c>
      <c r="O3791" t="str">
        <f>INDEX(Neighborhoods!$A:$C, MATCH(Places!$K3791,Neighborhoods!$A:$A,0), MATCH(Places!O$1,Neighborhoods!$A$1:$C$1,0))</f>
        <v>Hell's Kitchen</v>
      </c>
      <c r="P3791" t="s">
        <v>1</v>
      </c>
      <c r="Q3791" t="str">
        <f t="shared" si="236"/>
        <v>Yes</v>
      </c>
      <c r="R3791">
        <v>2</v>
      </c>
      <c r="S3791" t="str">
        <f t="shared" si="237"/>
        <v>Small</v>
      </c>
      <c r="T3791" s="50">
        <v>110</v>
      </c>
      <c r="U3791" s="70">
        <f t="shared" si="238"/>
        <v>0.03</v>
      </c>
      <c r="V3791" s="52">
        <v>4.45</v>
      </c>
      <c r="W3791" s="52" t="str" cm="1">
        <f t="array" ref="W3791">_xlfn.SWITCH(ROUND(V3791,0),5,"Excellent",4,"Good",3,"Ok","Bad")</f>
        <v>Good</v>
      </c>
      <c r="X3791">
        <v>11</v>
      </c>
      <c r="Y3791" t="str">
        <f t="shared" si="239"/>
        <v>No</v>
      </c>
      <c r="Z3791" s="68">
        <v>43407</v>
      </c>
      <c r="AA3791" s="68">
        <v>43807</v>
      </c>
      <c r="AB3791">
        <v>365</v>
      </c>
      <c r="AC3791" t="s">
        <v>15616</v>
      </c>
    </row>
    <row r="3792" spans="1:29" x14ac:dyDescent="0.3">
      <c r="A3792" t="s">
        <v>13795</v>
      </c>
      <c r="B3792">
        <v>2240</v>
      </c>
      <c r="C3792" t="str">
        <f>VLOOKUP($B3792,Hosts!$A:$M,10,0)</f>
        <v>Within a day</v>
      </c>
      <c r="D3792" s="70">
        <f>VLOOKUP($B3792,Hosts!$A:$M,11,0)</f>
        <v>1</v>
      </c>
      <c r="E3792" s="70">
        <f>VLOOKUP($B3792,Hosts!$A:$M,12,0)</f>
        <v>0.39</v>
      </c>
      <c r="F3792" t="str">
        <f>VLOOKUP($B3792,Hosts!$A:$M,13,0)</f>
        <v>No</v>
      </c>
      <c r="G3792" t="str">
        <f>INDEX(Hosts!$A:$M, MATCH(Places!$B3792,Hosts!$A:$A,0), MATCH(Places!G$1,Hosts!$A$1:$M$1,0))</f>
        <v>Within a day</v>
      </c>
      <c r="H3792" s="70">
        <f>INDEX(Hosts!$A:$M, MATCH(Places!$B3792,Hosts!$A:$A,0), MATCH(Places!H$1,Hosts!$A$1:$M$1,0))</f>
        <v>1</v>
      </c>
      <c r="I3792" s="70">
        <f>INDEX(Hosts!$A:$M, MATCH(Places!$B3792,Hosts!$A:$A,0), MATCH(Places!I$1,Hosts!$A$1:$M$1,0))</f>
        <v>0.39</v>
      </c>
      <c r="J3792" t="str">
        <f>INDEX(Hosts!$A:$M, MATCH(Places!$B3792,Hosts!$A:$A,0), MATCH(Places!J$1,Hosts!$A$1:$M$1,0))</f>
        <v>No</v>
      </c>
      <c r="K3792">
        <v>12</v>
      </c>
      <c r="L3792" t="str">
        <f>VLOOKUP($K3792,Neighborhoods!$A:$C,2,0)</f>
        <v>Brooklyn</v>
      </c>
      <c r="M3792" t="str">
        <f>VLOOKUP($K3792,Neighborhoods!$A:$C,3,0)</f>
        <v>Williamsburg</v>
      </c>
      <c r="N3792" t="str">
        <f>INDEX(Neighborhoods!$A:$C, MATCH(Places!$K3792,Neighborhoods!$A:$A,0), MATCH(Places!N$1,Neighborhoods!$A$1:$C$1,0))</f>
        <v>Brooklyn</v>
      </c>
      <c r="O3792" t="str">
        <f>INDEX(Neighborhoods!$A:$C, MATCH(Places!$K3792,Neighborhoods!$A:$A,0), MATCH(Places!O$1,Neighborhoods!$A$1:$C$1,0))</f>
        <v>Williamsburg</v>
      </c>
      <c r="P3792" t="s">
        <v>11822</v>
      </c>
      <c r="Q3792" t="str">
        <f t="shared" si="236"/>
        <v>No</v>
      </c>
      <c r="R3792">
        <v>2</v>
      </c>
      <c r="S3792" t="str">
        <f t="shared" si="237"/>
        <v>Small</v>
      </c>
      <c r="T3792" s="50">
        <v>243</v>
      </c>
      <c r="U3792" s="70">
        <f t="shared" si="238"/>
        <v>0.04</v>
      </c>
      <c r="V3792" s="52">
        <v>5</v>
      </c>
      <c r="W3792" s="52" t="str" cm="1">
        <f t="array" ref="W3792">_xlfn.SWITCH(ROUND(V3792,0),5,"Excellent",4,"Good",3,"Ok","Bad")</f>
        <v>Excellent</v>
      </c>
      <c r="X3792">
        <v>9</v>
      </c>
      <c r="Y3792" t="str">
        <f t="shared" si="239"/>
        <v>No</v>
      </c>
      <c r="Z3792" s="68">
        <v>43282</v>
      </c>
      <c r="AA3792" s="68">
        <v>43429</v>
      </c>
      <c r="AB3792">
        <v>179</v>
      </c>
      <c r="AC3792" t="s">
        <v>15615</v>
      </c>
    </row>
    <row r="3793" spans="1:29" x14ac:dyDescent="0.3">
      <c r="A3793" t="s">
        <v>14462</v>
      </c>
      <c r="B3793">
        <v>3415</v>
      </c>
      <c r="C3793" t="str">
        <f>VLOOKUP($B3793,Hosts!$A:$M,10,0)</f>
        <v>Within a few hours</v>
      </c>
      <c r="D3793" s="70">
        <f>VLOOKUP($B3793,Hosts!$A:$M,11,0)</f>
        <v>1</v>
      </c>
      <c r="E3793" s="70">
        <f>VLOOKUP($B3793,Hosts!$A:$M,12,0)</f>
        <v>1</v>
      </c>
      <c r="F3793" t="str">
        <f>VLOOKUP($B3793,Hosts!$A:$M,13,0)</f>
        <v>No</v>
      </c>
      <c r="G3793" t="str">
        <f>INDEX(Hosts!$A:$M, MATCH(Places!$B3793,Hosts!$A:$A,0), MATCH(Places!G$1,Hosts!$A$1:$M$1,0))</f>
        <v>Within a few hours</v>
      </c>
      <c r="H3793" s="70">
        <f>INDEX(Hosts!$A:$M, MATCH(Places!$B3793,Hosts!$A:$A,0), MATCH(Places!H$1,Hosts!$A$1:$M$1,0))</f>
        <v>1</v>
      </c>
      <c r="I3793" s="70">
        <f>INDEX(Hosts!$A:$M, MATCH(Places!$B3793,Hosts!$A:$A,0), MATCH(Places!I$1,Hosts!$A$1:$M$1,0))</f>
        <v>1</v>
      </c>
      <c r="J3793" t="str">
        <f>INDEX(Hosts!$A:$M, MATCH(Places!$B3793,Hosts!$A:$A,0), MATCH(Places!J$1,Hosts!$A$1:$M$1,0))</f>
        <v>No</v>
      </c>
      <c r="K3793">
        <v>21</v>
      </c>
      <c r="L3793" t="str">
        <f>VLOOKUP($K3793,Neighborhoods!$A:$C,2,0)</f>
        <v>Queens</v>
      </c>
      <c r="M3793" t="str">
        <f>VLOOKUP($K3793,Neighborhoods!$A:$C,3,0)</f>
        <v>Astoria</v>
      </c>
      <c r="N3793" t="str">
        <f>INDEX(Neighborhoods!$A:$C, MATCH(Places!$K3793,Neighborhoods!$A:$A,0), MATCH(Places!N$1,Neighborhoods!$A$1:$C$1,0))</f>
        <v>Queens</v>
      </c>
      <c r="O3793" t="str">
        <f>INDEX(Neighborhoods!$A:$C, MATCH(Places!$K3793,Neighborhoods!$A:$A,0), MATCH(Places!O$1,Neighborhoods!$A$1:$C$1,0))</f>
        <v>Astoria</v>
      </c>
      <c r="P3793" t="s">
        <v>1</v>
      </c>
      <c r="Q3793" t="str">
        <f t="shared" si="236"/>
        <v>Yes</v>
      </c>
      <c r="R3793">
        <v>4</v>
      </c>
      <c r="S3793" t="str">
        <f t="shared" si="237"/>
        <v>Medium</v>
      </c>
      <c r="T3793" s="50">
        <v>49</v>
      </c>
      <c r="U3793" s="70">
        <f t="shared" si="238"/>
        <v>0.03</v>
      </c>
      <c r="V3793" s="52">
        <v>4.75</v>
      </c>
      <c r="W3793" s="52" t="str" cm="1">
        <f t="array" ref="W3793">_xlfn.SWITCH(ROUND(V3793,0),5,"Excellent",4,"Good",3,"Ok","Bad")</f>
        <v>Excellent</v>
      </c>
      <c r="X3793">
        <v>55</v>
      </c>
      <c r="Y3793" t="str">
        <f t="shared" si="239"/>
        <v>No</v>
      </c>
      <c r="Z3793" s="68">
        <v>43301</v>
      </c>
      <c r="AA3793" s="68">
        <v>43896</v>
      </c>
      <c r="AB3793">
        <v>363</v>
      </c>
      <c r="AC3793" t="s">
        <v>15616</v>
      </c>
    </row>
    <row r="3794" spans="1:29" x14ac:dyDescent="0.3">
      <c r="A3794" t="s">
        <v>15180</v>
      </c>
      <c r="B3794">
        <v>1165</v>
      </c>
      <c r="C3794" t="str">
        <f>VLOOKUP($B3794,Hosts!$A:$M,10,0)</f>
        <v>Within an hour</v>
      </c>
      <c r="D3794" s="70">
        <f>VLOOKUP($B3794,Hosts!$A:$M,11,0)</f>
        <v>0.9</v>
      </c>
      <c r="E3794" s="70">
        <f>VLOOKUP($B3794,Hosts!$A:$M,12,0)</f>
        <v>0.94</v>
      </c>
      <c r="F3794" t="str">
        <f>VLOOKUP($B3794,Hosts!$A:$M,13,0)</f>
        <v>No</v>
      </c>
      <c r="G3794" t="str">
        <f>INDEX(Hosts!$A:$M, MATCH(Places!$B3794,Hosts!$A:$A,0), MATCH(Places!G$1,Hosts!$A$1:$M$1,0))</f>
        <v>Within an hour</v>
      </c>
      <c r="H3794" s="70">
        <f>INDEX(Hosts!$A:$M, MATCH(Places!$B3794,Hosts!$A:$A,0), MATCH(Places!H$1,Hosts!$A$1:$M$1,0))</f>
        <v>0.9</v>
      </c>
      <c r="I3794" s="70">
        <f>INDEX(Hosts!$A:$M, MATCH(Places!$B3794,Hosts!$A:$A,0), MATCH(Places!I$1,Hosts!$A$1:$M$1,0))</f>
        <v>0.94</v>
      </c>
      <c r="J3794" t="str">
        <f>INDEX(Hosts!$A:$M, MATCH(Places!$B3794,Hosts!$A:$A,0), MATCH(Places!J$1,Hosts!$A$1:$M$1,0))</f>
        <v>No</v>
      </c>
      <c r="K3794">
        <v>12</v>
      </c>
      <c r="L3794" t="str">
        <f>VLOOKUP($K3794,Neighborhoods!$A:$C,2,0)</f>
        <v>Brooklyn</v>
      </c>
      <c r="M3794" t="str">
        <f>VLOOKUP($K3794,Neighborhoods!$A:$C,3,0)</f>
        <v>Williamsburg</v>
      </c>
      <c r="N3794" t="str">
        <f>INDEX(Neighborhoods!$A:$C, MATCH(Places!$K3794,Neighborhoods!$A:$A,0), MATCH(Places!N$1,Neighborhoods!$A$1:$C$1,0))</f>
        <v>Brooklyn</v>
      </c>
      <c r="O3794" t="str">
        <f>INDEX(Neighborhoods!$A:$C, MATCH(Places!$K3794,Neighborhoods!$A:$A,0), MATCH(Places!O$1,Neighborhoods!$A$1:$C$1,0))</f>
        <v>Williamsburg</v>
      </c>
      <c r="P3794" t="s">
        <v>1</v>
      </c>
      <c r="Q3794" t="str">
        <f t="shared" si="236"/>
        <v>Yes</v>
      </c>
      <c r="R3794">
        <v>2</v>
      </c>
      <c r="S3794" t="str">
        <f t="shared" si="237"/>
        <v>Small</v>
      </c>
      <c r="T3794" s="50">
        <v>70</v>
      </c>
      <c r="U3794" s="70">
        <f t="shared" si="238"/>
        <v>0.03</v>
      </c>
      <c r="V3794" s="52">
        <v>4.6399999999999997</v>
      </c>
      <c r="W3794" s="52" t="str" cm="1">
        <f t="array" ref="W3794">_xlfn.SWITCH(ROUND(V3794,0),5,"Excellent",4,"Good",3,"Ok","Bad")</f>
        <v>Excellent</v>
      </c>
      <c r="X3794">
        <v>14</v>
      </c>
      <c r="Y3794" t="str">
        <f t="shared" si="239"/>
        <v>No</v>
      </c>
      <c r="Z3794" s="68">
        <v>43292</v>
      </c>
      <c r="AA3794" s="68">
        <v>43770</v>
      </c>
      <c r="AB3794">
        <v>7</v>
      </c>
      <c r="AC3794" t="s">
        <v>15616</v>
      </c>
    </row>
    <row r="3795" spans="1:29" x14ac:dyDescent="0.3">
      <c r="A3795" t="s">
        <v>13430</v>
      </c>
      <c r="B3795">
        <v>3425</v>
      </c>
      <c r="C3795" t="str">
        <f>VLOOKUP($B3795,Hosts!$A:$M,10,0)</f>
        <v>Within an hour</v>
      </c>
      <c r="D3795" s="70">
        <f>VLOOKUP($B3795,Hosts!$A:$M,11,0)</f>
        <v>1</v>
      </c>
      <c r="E3795" s="70">
        <f>VLOOKUP($B3795,Hosts!$A:$M,12,0)</f>
        <v>0.81</v>
      </c>
      <c r="F3795" t="str">
        <f>VLOOKUP($B3795,Hosts!$A:$M,13,0)</f>
        <v>No</v>
      </c>
      <c r="G3795" t="str">
        <f>INDEX(Hosts!$A:$M, MATCH(Places!$B3795,Hosts!$A:$A,0), MATCH(Places!G$1,Hosts!$A$1:$M$1,0))</f>
        <v>Within an hour</v>
      </c>
      <c r="H3795" s="70">
        <f>INDEX(Hosts!$A:$M, MATCH(Places!$B3795,Hosts!$A:$A,0), MATCH(Places!H$1,Hosts!$A$1:$M$1,0))</f>
        <v>1</v>
      </c>
      <c r="I3795" s="70">
        <f>INDEX(Hosts!$A:$M, MATCH(Places!$B3795,Hosts!$A:$A,0), MATCH(Places!I$1,Hosts!$A$1:$M$1,0))</f>
        <v>0.81</v>
      </c>
      <c r="J3795" t="str">
        <f>INDEX(Hosts!$A:$M, MATCH(Places!$B3795,Hosts!$A:$A,0), MATCH(Places!J$1,Hosts!$A$1:$M$1,0))</f>
        <v>No</v>
      </c>
      <c r="K3795">
        <v>11</v>
      </c>
      <c r="L3795" t="str">
        <f>VLOOKUP($K3795,Neighborhoods!$A:$C,2,0)</f>
        <v>Brooklyn</v>
      </c>
      <c r="M3795" t="str">
        <f>VLOOKUP($K3795,Neighborhoods!$A:$C,3,0)</f>
        <v>Greenpoint</v>
      </c>
      <c r="N3795" t="str">
        <f>INDEX(Neighborhoods!$A:$C, MATCH(Places!$K3795,Neighborhoods!$A:$A,0), MATCH(Places!N$1,Neighborhoods!$A$1:$C$1,0))</f>
        <v>Brooklyn</v>
      </c>
      <c r="O3795" t="str">
        <f>INDEX(Neighborhoods!$A:$C, MATCH(Places!$K3795,Neighborhoods!$A:$A,0), MATCH(Places!O$1,Neighborhoods!$A$1:$C$1,0))</f>
        <v>Greenpoint</v>
      </c>
      <c r="P3795" t="s">
        <v>1</v>
      </c>
      <c r="Q3795" t="str">
        <f t="shared" si="236"/>
        <v>Yes</v>
      </c>
      <c r="R3795">
        <v>2</v>
      </c>
      <c r="S3795" t="str">
        <f t="shared" si="237"/>
        <v>Small</v>
      </c>
      <c r="T3795" s="50">
        <v>50</v>
      </c>
      <c r="U3795" s="70">
        <f t="shared" si="238"/>
        <v>0.03</v>
      </c>
      <c r="V3795" s="52">
        <v>4.57</v>
      </c>
      <c r="W3795" s="52" t="str" cm="1">
        <f t="array" ref="W3795">_xlfn.SWITCH(ROUND(V3795,0),5,"Excellent",4,"Good",3,"Ok","Bad")</f>
        <v>Excellent</v>
      </c>
      <c r="X3795">
        <v>7</v>
      </c>
      <c r="Y3795" t="str">
        <f t="shared" si="239"/>
        <v>No</v>
      </c>
      <c r="Z3795" s="68">
        <v>43832</v>
      </c>
      <c r="AA3795" s="68">
        <v>44056</v>
      </c>
      <c r="AB3795">
        <v>235</v>
      </c>
      <c r="AC3795" t="s">
        <v>15616</v>
      </c>
    </row>
    <row r="3796" spans="1:29" x14ac:dyDescent="0.3">
      <c r="A3796" t="s">
        <v>2718</v>
      </c>
      <c r="B3796">
        <v>1619</v>
      </c>
      <c r="C3796" t="str">
        <f>VLOOKUP($B3796,Hosts!$A:$M,10,0)</f>
        <v>Within a few hours</v>
      </c>
      <c r="D3796" s="70">
        <f>VLOOKUP($B3796,Hosts!$A:$M,11,0)</f>
        <v>0.75</v>
      </c>
      <c r="E3796" s="70">
        <f>VLOOKUP($B3796,Hosts!$A:$M,12,0)</f>
        <v>1</v>
      </c>
      <c r="F3796" t="str">
        <f>VLOOKUP($B3796,Hosts!$A:$M,13,0)</f>
        <v>No</v>
      </c>
      <c r="G3796" t="str">
        <f>INDEX(Hosts!$A:$M, MATCH(Places!$B3796,Hosts!$A:$A,0), MATCH(Places!G$1,Hosts!$A$1:$M$1,0))</f>
        <v>Within a few hours</v>
      </c>
      <c r="H3796" s="70">
        <f>INDEX(Hosts!$A:$M, MATCH(Places!$B3796,Hosts!$A:$A,0), MATCH(Places!H$1,Hosts!$A$1:$M$1,0))</f>
        <v>0.75</v>
      </c>
      <c r="I3796" s="70">
        <f>INDEX(Hosts!$A:$M, MATCH(Places!$B3796,Hosts!$A:$A,0), MATCH(Places!I$1,Hosts!$A$1:$M$1,0))</f>
        <v>1</v>
      </c>
      <c r="J3796" t="str">
        <f>INDEX(Hosts!$A:$M, MATCH(Places!$B3796,Hosts!$A:$A,0), MATCH(Places!J$1,Hosts!$A$1:$M$1,0))</f>
        <v>No</v>
      </c>
      <c r="K3796">
        <v>15</v>
      </c>
      <c r="L3796" t="str">
        <f>VLOOKUP($K3796,Neighborhoods!$A:$C,2,0)</f>
        <v>Manhattan</v>
      </c>
      <c r="M3796" t="str">
        <f>VLOOKUP($K3796,Neighborhoods!$A:$C,3,0)</f>
        <v>East Village</v>
      </c>
      <c r="N3796" t="str">
        <f>INDEX(Neighborhoods!$A:$C, MATCH(Places!$K3796,Neighborhoods!$A:$A,0), MATCH(Places!N$1,Neighborhoods!$A$1:$C$1,0))</f>
        <v>Manhattan</v>
      </c>
      <c r="O3796" t="str">
        <f>INDEX(Neighborhoods!$A:$C, MATCH(Places!$K3796,Neighborhoods!$A:$A,0), MATCH(Places!O$1,Neighborhoods!$A$1:$C$1,0))</f>
        <v>East Village</v>
      </c>
      <c r="P3796" t="s">
        <v>1</v>
      </c>
      <c r="Q3796" t="str">
        <f t="shared" si="236"/>
        <v>Yes</v>
      </c>
      <c r="R3796">
        <v>2</v>
      </c>
      <c r="S3796" t="str">
        <f t="shared" si="237"/>
        <v>Small</v>
      </c>
      <c r="T3796" s="50">
        <v>123</v>
      </c>
      <c r="U3796" s="70">
        <f t="shared" si="238"/>
        <v>0.03</v>
      </c>
      <c r="V3796" s="52">
        <v>4.8099999999999996</v>
      </c>
      <c r="W3796" s="52" t="str" cm="1">
        <f t="array" ref="W3796">_xlfn.SWITCH(ROUND(V3796,0),5,"Excellent",4,"Good",3,"Ok","Bad")</f>
        <v>Excellent</v>
      </c>
      <c r="X3796">
        <v>52</v>
      </c>
      <c r="Y3796" t="str">
        <f t="shared" si="239"/>
        <v>No</v>
      </c>
      <c r="Z3796" s="68">
        <v>43332</v>
      </c>
      <c r="AA3796" s="68">
        <v>43904</v>
      </c>
      <c r="AB3796">
        <v>292</v>
      </c>
      <c r="AC3796" t="s">
        <v>15616</v>
      </c>
    </row>
    <row r="3797" spans="1:29" x14ac:dyDescent="0.3">
      <c r="A3797" t="s">
        <v>13914</v>
      </c>
      <c r="B3797">
        <v>1525</v>
      </c>
      <c r="C3797" t="str">
        <f>VLOOKUP($B3797,Hosts!$A:$M,10,0)</f>
        <v>Within a day</v>
      </c>
      <c r="D3797" s="70">
        <f>VLOOKUP($B3797,Hosts!$A:$M,11,0)</f>
        <v>0.75</v>
      </c>
      <c r="E3797" s="70">
        <f>VLOOKUP($B3797,Hosts!$A:$M,12,0)</f>
        <v>0.73</v>
      </c>
      <c r="F3797" t="str">
        <f>VLOOKUP($B3797,Hosts!$A:$M,13,0)</f>
        <v>No</v>
      </c>
      <c r="G3797" t="str">
        <f>INDEX(Hosts!$A:$M, MATCH(Places!$B3797,Hosts!$A:$A,0), MATCH(Places!G$1,Hosts!$A$1:$M$1,0))</f>
        <v>Within a day</v>
      </c>
      <c r="H3797" s="70">
        <f>INDEX(Hosts!$A:$M, MATCH(Places!$B3797,Hosts!$A:$A,0), MATCH(Places!H$1,Hosts!$A$1:$M$1,0))</f>
        <v>0.75</v>
      </c>
      <c r="I3797" s="70">
        <f>INDEX(Hosts!$A:$M, MATCH(Places!$B3797,Hosts!$A:$A,0), MATCH(Places!I$1,Hosts!$A$1:$M$1,0))</f>
        <v>0.73</v>
      </c>
      <c r="J3797" t="str">
        <f>INDEX(Hosts!$A:$M, MATCH(Places!$B3797,Hosts!$A:$A,0), MATCH(Places!J$1,Hosts!$A$1:$M$1,0))</f>
        <v>No</v>
      </c>
      <c r="K3797">
        <v>17</v>
      </c>
      <c r="L3797" t="str">
        <f>VLOOKUP($K3797,Neighborhoods!$A:$C,2,0)</f>
        <v>Manhattan</v>
      </c>
      <c r="M3797" t="str">
        <f>VLOOKUP($K3797,Neighborhoods!$A:$C,3,0)</f>
        <v>Hell's Kitchen</v>
      </c>
      <c r="N3797" t="str">
        <f>INDEX(Neighborhoods!$A:$C, MATCH(Places!$K3797,Neighborhoods!$A:$A,0), MATCH(Places!N$1,Neighborhoods!$A$1:$C$1,0))</f>
        <v>Manhattan</v>
      </c>
      <c r="O3797" t="str">
        <f>INDEX(Neighborhoods!$A:$C, MATCH(Places!$K3797,Neighborhoods!$A:$A,0), MATCH(Places!O$1,Neighborhoods!$A$1:$C$1,0))</f>
        <v>Hell's Kitchen</v>
      </c>
      <c r="P3797" t="s">
        <v>11822</v>
      </c>
      <c r="Q3797" t="str">
        <f t="shared" si="236"/>
        <v>No</v>
      </c>
      <c r="R3797">
        <v>4</v>
      </c>
      <c r="S3797" t="str">
        <f t="shared" si="237"/>
        <v>Medium</v>
      </c>
      <c r="T3797" s="50">
        <v>350</v>
      </c>
      <c r="U3797" s="70">
        <f t="shared" si="238"/>
        <v>0.04</v>
      </c>
      <c r="V3797" s="52">
        <v>5</v>
      </c>
      <c r="W3797" s="52" t="str" cm="1">
        <f t="array" ref="W3797">_xlfn.SWITCH(ROUND(V3797,0),5,"Excellent",4,"Good",3,"Ok","Bad")</f>
        <v>Excellent</v>
      </c>
      <c r="X3797">
        <v>5</v>
      </c>
      <c r="Y3797" t="str">
        <f t="shared" si="239"/>
        <v>No</v>
      </c>
      <c r="Z3797" s="68">
        <v>43368</v>
      </c>
      <c r="AA3797" s="68">
        <v>43890</v>
      </c>
      <c r="AB3797">
        <v>148</v>
      </c>
      <c r="AC3797" t="s">
        <v>15615</v>
      </c>
    </row>
    <row r="3798" spans="1:29" x14ac:dyDescent="0.3">
      <c r="A3798" t="s">
        <v>2719</v>
      </c>
      <c r="B3798">
        <v>1882</v>
      </c>
      <c r="C3798" t="str">
        <f>VLOOKUP($B3798,Hosts!$A:$M,10,0)</f>
        <v>Within an hour</v>
      </c>
      <c r="D3798" s="70">
        <f>VLOOKUP($B3798,Hosts!$A:$M,11,0)</f>
        <v>1</v>
      </c>
      <c r="E3798" s="70">
        <f>VLOOKUP($B3798,Hosts!$A:$M,12,0)</f>
        <v>0.91</v>
      </c>
      <c r="F3798" t="str">
        <f>VLOOKUP($B3798,Hosts!$A:$M,13,0)</f>
        <v>Yes</v>
      </c>
      <c r="G3798" t="str">
        <f>INDEX(Hosts!$A:$M, MATCH(Places!$B3798,Hosts!$A:$A,0), MATCH(Places!G$1,Hosts!$A$1:$M$1,0))</f>
        <v>Within an hour</v>
      </c>
      <c r="H3798" s="70">
        <f>INDEX(Hosts!$A:$M, MATCH(Places!$B3798,Hosts!$A:$A,0), MATCH(Places!H$1,Hosts!$A$1:$M$1,0))</f>
        <v>1</v>
      </c>
      <c r="I3798" s="70">
        <f>INDEX(Hosts!$A:$M, MATCH(Places!$B3798,Hosts!$A:$A,0), MATCH(Places!I$1,Hosts!$A$1:$M$1,0))</f>
        <v>0.91</v>
      </c>
      <c r="J3798" t="str">
        <f>INDEX(Hosts!$A:$M, MATCH(Places!$B3798,Hosts!$A:$A,0), MATCH(Places!J$1,Hosts!$A$1:$M$1,0))</f>
        <v>Yes</v>
      </c>
      <c r="K3798">
        <v>23</v>
      </c>
      <c r="L3798" t="str">
        <f>VLOOKUP($K3798,Neighborhoods!$A:$C,2,0)</f>
        <v>Queens</v>
      </c>
      <c r="M3798" t="str">
        <f>VLOOKUP($K3798,Neighborhoods!$A:$C,3,0)</f>
        <v>Jamaica</v>
      </c>
      <c r="N3798" t="str">
        <f>INDEX(Neighborhoods!$A:$C, MATCH(Places!$K3798,Neighborhoods!$A:$A,0), MATCH(Places!N$1,Neighborhoods!$A$1:$C$1,0))</f>
        <v>Queens</v>
      </c>
      <c r="O3798" t="str">
        <f>INDEX(Neighborhoods!$A:$C, MATCH(Places!$K3798,Neighborhoods!$A:$A,0), MATCH(Places!O$1,Neighborhoods!$A$1:$C$1,0))</f>
        <v>Jamaica</v>
      </c>
      <c r="P3798" t="s">
        <v>1</v>
      </c>
      <c r="Q3798" t="str">
        <f t="shared" si="236"/>
        <v>Yes</v>
      </c>
      <c r="R3798">
        <v>4</v>
      </c>
      <c r="S3798" t="str">
        <f t="shared" si="237"/>
        <v>Medium</v>
      </c>
      <c r="T3798" s="50">
        <v>49</v>
      </c>
      <c r="U3798" s="70">
        <f t="shared" si="238"/>
        <v>0.03</v>
      </c>
      <c r="V3798" s="52">
        <v>5</v>
      </c>
      <c r="W3798" s="52" t="str" cm="1">
        <f t="array" ref="W3798">_xlfn.SWITCH(ROUND(V3798,0),5,"Excellent",4,"Good",3,"Ok","Bad")</f>
        <v>Excellent</v>
      </c>
      <c r="X3798">
        <v>4</v>
      </c>
      <c r="Y3798" t="str">
        <f t="shared" si="239"/>
        <v>No</v>
      </c>
      <c r="Z3798" s="68">
        <v>43304</v>
      </c>
      <c r="AA3798" s="68">
        <v>43628</v>
      </c>
      <c r="AB3798">
        <v>0</v>
      </c>
      <c r="AC3798" t="s">
        <v>15616</v>
      </c>
    </row>
    <row r="3799" spans="1:29" x14ac:dyDescent="0.3">
      <c r="A3799" t="s">
        <v>13941</v>
      </c>
      <c r="B3799">
        <v>3547</v>
      </c>
      <c r="C3799" t="str">
        <f>VLOOKUP($B3799,Hosts!$A:$M,10,0)</f>
        <v>Within an hour</v>
      </c>
      <c r="D3799" s="70">
        <f>VLOOKUP($B3799,Hosts!$A:$M,11,0)</f>
        <v>1</v>
      </c>
      <c r="E3799" s="70">
        <f>VLOOKUP($B3799,Hosts!$A:$M,12,0)</f>
        <v>1</v>
      </c>
      <c r="F3799" t="str">
        <f>VLOOKUP($B3799,Hosts!$A:$M,13,0)</f>
        <v>No</v>
      </c>
      <c r="G3799" t="str">
        <f>INDEX(Hosts!$A:$M, MATCH(Places!$B3799,Hosts!$A:$A,0), MATCH(Places!G$1,Hosts!$A$1:$M$1,0))</f>
        <v>Within an hour</v>
      </c>
      <c r="H3799" s="70">
        <f>INDEX(Hosts!$A:$M, MATCH(Places!$B3799,Hosts!$A:$A,0), MATCH(Places!H$1,Hosts!$A$1:$M$1,0))</f>
        <v>1</v>
      </c>
      <c r="I3799" s="70">
        <f>INDEX(Hosts!$A:$M, MATCH(Places!$B3799,Hosts!$A:$A,0), MATCH(Places!I$1,Hosts!$A$1:$M$1,0))</f>
        <v>1</v>
      </c>
      <c r="J3799" t="str">
        <f>INDEX(Hosts!$A:$M, MATCH(Places!$B3799,Hosts!$A:$A,0), MATCH(Places!J$1,Hosts!$A$1:$M$1,0))</f>
        <v>No</v>
      </c>
      <c r="K3799">
        <v>1</v>
      </c>
      <c r="L3799" t="str">
        <f>VLOOKUP($K3799,Neighborhoods!$A:$C,2,0)</f>
        <v>Bronx</v>
      </c>
      <c r="M3799" t="str">
        <f>VLOOKUP($K3799,Neighborhoods!$A:$C,3,0)</f>
        <v>Allerton</v>
      </c>
      <c r="N3799" t="str">
        <f>INDEX(Neighborhoods!$A:$C, MATCH(Places!$K3799,Neighborhoods!$A:$A,0), MATCH(Places!N$1,Neighborhoods!$A$1:$C$1,0))</f>
        <v>Bronx</v>
      </c>
      <c r="O3799" t="str">
        <f>INDEX(Neighborhoods!$A:$C, MATCH(Places!$K3799,Neighborhoods!$A:$A,0), MATCH(Places!O$1,Neighborhoods!$A$1:$C$1,0))</f>
        <v>Allerton</v>
      </c>
      <c r="P3799" t="s">
        <v>1</v>
      </c>
      <c r="Q3799" t="str">
        <f t="shared" si="236"/>
        <v>Yes</v>
      </c>
      <c r="R3799">
        <v>2</v>
      </c>
      <c r="S3799" t="str">
        <f t="shared" si="237"/>
        <v>Small</v>
      </c>
      <c r="T3799" s="50">
        <v>39</v>
      </c>
      <c r="U3799" s="70">
        <f t="shared" si="238"/>
        <v>0.03</v>
      </c>
      <c r="V3799" s="52">
        <v>4.9800000000000004</v>
      </c>
      <c r="W3799" s="52" t="str" cm="1">
        <f t="array" ref="W3799">_xlfn.SWITCH(ROUND(V3799,0),5,"Excellent",4,"Good",3,"Ok","Bad")</f>
        <v>Excellent</v>
      </c>
      <c r="X3799">
        <v>51</v>
      </c>
      <c r="Y3799" t="str">
        <f t="shared" si="239"/>
        <v>No</v>
      </c>
      <c r="Z3799" s="68">
        <v>43303</v>
      </c>
      <c r="AA3799" s="68">
        <v>44046</v>
      </c>
      <c r="AB3799">
        <v>0</v>
      </c>
      <c r="AC3799" t="s">
        <v>15616</v>
      </c>
    </row>
    <row r="3800" spans="1:29" x14ac:dyDescent="0.3">
      <c r="A3800" t="s">
        <v>14880</v>
      </c>
      <c r="B3800">
        <v>3547</v>
      </c>
      <c r="C3800" t="str">
        <f>VLOOKUP($B3800,Hosts!$A:$M,10,0)</f>
        <v>Within an hour</v>
      </c>
      <c r="D3800" s="70">
        <f>VLOOKUP($B3800,Hosts!$A:$M,11,0)</f>
        <v>1</v>
      </c>
      <c r="E3800" s="70">
        <f>VLOOKUP($B3800,Hosts!$A:$M,12,0)</f>
        <v>1</v>
      </c>
      <c r="F3800" t="str">
        <f>VLOOKUP($B3800,Hosts!$A:$M,13,0)</f>
        <v>No</v>
      </c>
      <c r="G3800" t="str">
        <f>INDEX(Hosts!$A:$M, MATCH(Places!$B3800,Hosts!$A:$A,0), MATCH(Places!G$1,Hosts!$A$1:$M$1,0))</f>
        <v>Within an hour</v>
      </c>
      <c r="H3800" s="70">
        <f>INDEX(Hosts!$A:$M, MATCH(Places!$B3800,Hosts!$A:$A,0), MATCH(Places!H$1,Hosts!$A$1:$M$1,0))</f>
        <v>1</v>
      </c>
      <c r="I3800" s="70">
        <f>INDEX(Hosts!$A:$M, MATCH(Places!$B3800,Hosts!$A:$A,0), MATCH(Places!I$1,Hosts!$A$1:$M$1,0))</f>
        <v>1</v>
      </c>
      <c r="J3800" t="str">
        <f>INDEX(Hosts!$A:$M, MATCH(Places!$B3800,Hosts!$A:$A,0), MATCH(Places!J$1,Hosts!$A$1:$M$1,0))</f>
        <v>No</v>
      </c>
      <c r="K3800">
        <v>1</v>
      </c>
      <c r="L3800" t="str">
        <f>VLOOKUP($K3800,Neighborhoods!$A:$C,2,0)</f>
        <v>Bronx</v>
      </c>
      <c r="M3800" t="str">
        <f>VLOOKUP($K3800,Neighborhoods!$A:$C,3,0)</f>
        <v>Allerton</v>
      </c>
      <c r="N3800" t="str">
        <f>INDEX(Neighborhoods!$A:$C, MATCH(Places!$K3800,Neighborhoods!$A:$A,0), MATCH(Places!N$1,Neighborhoods!$A$1:$C$1,0))</f>
        <v>Bronx</v>
      </c>
      <c r="O3800" t="str">
        <f>INDEX(Neighborhoods!$A:$C, MATCH(Places!$K3800,Neighborhoods!$A:$A,0), MATCH(Places!O$1,Neighborhoods!$A$1:$C$1,0))</f>
        <v>Allerton</v>
      </c>
      <c r="P3800" t="s">
        <v>1</v>
      </c>
      <c r="Q3800" t="str">
        <f t="shared" si="236"/>
        <v>Yes</v>
      </c>
      <c r="R3800">
        <v>2</v>
      </c>
      <c r="S3800" t="str">
        <f t="shared" si="237"/>
        <v>Small</v>
      </c>
      <c r="T3800" s="50">
        <v>123</v>
      </c>
      <c r="U3800" s="70">
        <f t="shared" si="238"/>
        <v>0.03</v>
      </c>
      <c r="V3800" s="52">
        <v>4.9800000000000004</v>
      </c>
      <c r="W3800" s="52" t="str" cm="1">
        <f t="array" ref="W3800">_xlfn.SWITCH(ROUND(V3800,0),5,"Excellent",4,"Good",3,"Ok","Bad")</f>
        <v>Excellent</v>
      </c>
      <c r="X3800">
        <v>61</v>
      </c>
      <c r="Y3800" t="str">
        <f t="shared" si="239"/>
        <v>No</v>
      </c>
      <c r="Z3800" s="68">
        <v>43346</v>
      </c>
      <c r="AA3800" s="68">
        <v>44027</v>
      </c>
      <c r="AB3800">
        <v>1</v>
      </c>
      <c r="AC3800" t="s">
        <v>15616</v>
      </c>
    </row>
    <row r="3801" spans="1:29" x14ac:dyDescent="0.3">
      <c r="A3801" t="s">
        <v>13220</v>
      </c>
      <c r="B3801">
        <v>550</v>
      </c>
      <c r="C3801" t="str">
        <f>VLOOKUP($B3801,Hosts!$A:$M,10,0)</f>
        <v>Within a few hours</v>
      </c>
      <c r="D3801" s="70">
        <f>VLOOKUP($B3801,Hosts!$A:$M,11,0)</f>
        <v>1</v>
      </c>
      <c r="E3801" s="70">
        <f>VLOOKUP($B3801,Hosts!$A:$M,12,0)</f>
        <v>0.8</v>
      </c>
      <c r="F3801" t="str">
        <f>VLOOKUP($B3801,Hosts!$A:$M,13,0)</f>
        <v>Yes</v>
      </c>
      <c r="G3801" t="str">
        <f>INDEX(Hosts!$A:$M, MATCH(Places!$B3801,Hosts!$A:$A,0), MATCH(Places!G$1,Hosts!$A$1:$M$1,0))</f>
        <v>Within a few hours</v>
      </c>
      <c r="H3801" s="70">
        <f>INDEX(Hosts!$A:$M, MATCH(Places!$B3801,Hosts!$A:$A,0), MATCH(Places!H$1,Hosts!$A$1:$M$1,0))</f>
        <v>1</v>
      </c>
      <c r="I3801" s="70">
        <f>INDEX(Hosts!$A:$M, MATCH(Places!$B3801,Hosts!$A:$A,0), MATCH(Places!I$1,Hosts!$A$1:$M$1,0))</f>
        <v>0.8</v>
      </c>
      <c r="J3801" t="str">
        <f>INDEX(Hosts!$A:$M, MATCH(Places!$B3801,Hosts!$A:$A,0), MATCH(Places!J$1,Hosts!$A$1:$M$1,0))</f>
        <v>Yes</v>
      </c>
      <c r="K3801">
        <v>11</v>
      </c>
      <c r="L3801" t="str">
        <f>VLOOKUP($K3801,Neighborhoods!$A:$C,2,0)</f>
        <v>Brooklyn</v>
      </c>
      <c r="M3801" t="str">
        <f>VLOOKUP($K3801,Neighborhoods!$A:$C,3,0)</f>
        <v>Greenpoint</v>
      </c>
      <c r="N3801" t="str">
        <f>INDEX(Neighborhoods!$A:$C, MATCH(Places!$K3801,Neighborhoods!$A:$A,0), MATCH(Places!N$1,Neighborhoods!$A$1:$C$1,0))</f>
        <v>Brooklyn</v>
      </c>
      <c r="O3801" t="str">
        <f>INDEX(Neighborhoods!$A:$C, MATCH(Places!$K3801,Neighborhoods!$A:$A,0), MATCH(Places!O$1,Neighborhoods!$A$1:$C$1,0))</f>
        <v>Greenpoint</v>
      </c>
      <c r="P3801" t="s">
        <v>11822</v>
      </c>
      <c r="Q3801" t="str">
        <f t="shared" si="236"/>
        <v>No</v>
      </c>
      <c r="R3801">
        <v>2</v>
      </c>
      <c r="S3801" t="str">
        <f t="shared" si="237"/>
        <v>Small</v>
      </c>
      <c r="T3801" s="50">
        <v>195</v>
      </c>
      <c r="U3801" s="70">
        <f t="shared" si="238"/>
        <v>0.03</v>
      </c>
      <c r="V3801" s="52">
        <v>5</v>
      </c>
      <c r="W3801" s="52" t="str" cm="1">
        <f t="array" ref="W3801">_xlfn.SWITCH(ROUND(V3801,0),5,"Excellent",4,"Good",3,"Ok","Bad")</f>
        <v>Excellent</v>
      </c>
      <c r="X3801">
        <v>15</v>
      </c>
      <c r="Y3801" t="str">
        <f t="shared" si="239"/>
        <v>No</v>
      </c>
      <c r="Z3801" s="68">
        <v>43309</v>
      </c>
      <c r="AA3801" s="68">
        <v>43990</v>
      </c>
      <c r="AB3801">
        <v>0</v>
      </c>
      <c r="AC3801" t="s">
        <v>15616</v>
      </c>
    </row>
    <row r="3802" spans="1:29" x14ac:dyDescent="0.3">
      <c r="A3802" t="s">
        <v>2720</v>
      </c>
      <c r="B3802">
        <v>3393</v>
      </c>
      <c r="C3802" t="str">
        <f>VLOOKUP($B3802,Hosts!$A:$M,10,0)</f>
        <v>Within an hour</v>
      </c>
      <c r="D3802" s="70">
        <f>VLOOKUP($B3802,Hosts!$A:$M,11,0)</f>
        <v>1</v>
      </c>
      <c r="E3802" s="70">
        <f>VLOOKUP($B3802,Hosts!$A:$M,12,0)</f>
        <v>1</v>
      </c>
      <c r="F3802" t="str">
        <f>VLOOKUP($B3802,Hosts!$A:$M,13,0)</f>
        <v>Yes</v>
      </c>
      <c r="G3802" t="str">
        <f>INDEX(Hosts!$A:$M, MATCH(Places!$B3802,Hosts!$A:$A,0), MATCH(Places!G$1,Hosts!$A$1:$M$1,0))</f>
        <v>Within an hour</v>
      </c>
      <c r="H3802" s="70">
        <f>INDEX(Hosts!$A:$M, MATCH(Places!$B3802,Hosts!$A:$A,0), MATCH(Places!H$1,Hosts!$A$1:$M$1,0))</f>
        <v>1</v>
      </c>
      <c r="I3802" s="70">
        <f>INDEX(Hosts!$A:$M, MATCH(Places!$B3802,Hosts!$A:$A,0), MATCH(Places!I$1,Hosts!$A$1:$M$1,0))</f>
        <v>1</v>
      </c>
      <c r="J3802" t="str">
        <f>INDEX(Hosts!$A:$M, MATCH(Places!$B3802,Hosts!$A:$A,0), MATCH(Places!J$1,Hosts!$A$1:$M$1,0))</f>
        <v>Yes</v>
      </c>
      <c r="K3802">
        <v>24</v>
      </c>
      <c r="L3802" t="str">
        <f>VLOOKUP($K3802,Neighborhoods!$A:$C,2,0)</f>
        <v>Queens</v>
      </c>
      <c r="M3802" t="str">
        <f>VLOOKUP($K3802,Neighborhoods!$A:$C,3,0)</f>
        <v>Long Island City</v>
      </c>
      <c r="N3802" t="str">
        <f>INDEX(Neighborhoods!$A:$C, MATCH(Places!$K3802,Neighborhoods!$A:$A,0), MATCH(Places!N$1,Neighborhoods!$A$1:$C$1,0))</f>
        <v>Queens</v>
      </c>
      <c r="O3802" t="str">
        <f>INDEX(Neighborhoods!$A:$C, MATCH(Places!$K3802,Neighborhoods!$A:$A,0), MATCH(Places!O$1,Neighborhoods!$A$1:$C$1,0))</f>
        <v>Long Island City</v>
      </c>
      <c r="P3802" t="s">
        <v>11822</v>
      </c>
      <c r="Q3802" t="str">
        <f t="shared" si="236"/>
        <v>No</v>
      </c>
      <c r="R3802">
        <v>7</v>
      </c>
      <c r="S3802" t="str">
        <f t="shared" si="237"/>
        <v>Large</v>
      </c>
      <c r="T3802" s="50">
        <v>240</v>
      </c>
      <c r="U3802" s="70">
        <f t="shared" si="238"/>
        <v>0.04</v>
      </c>
      <c r="V3802" s="52">
        <v>4.9800000000000004</v>
      </c>
      <c r="W3802" s="52" t="str" cm="1">
        <f t="array" ref="W3802">_xlfn.SWITCH(ROUND(V3802,0),5,"Excellent",4,"Good",3,"Ok","Bad")</f>
        <v>Excellent</v>
      </c>
      <c r="X3802">
        <v>53</v>
      </c>
      <c r="Y3802" t="str">
        <f t="shared" si="239"/>
        <v>No</v>
      </c>
      <c r="Z3802" s="68">
        <v>43300</v>
      </c>
      <c r="AA3802" s="68">
        <v>43891</v>
      </c>
      <c r="AB3802">
        <v>164</v>
      </c>
      <c r="AC3802" t="s">
        <v>15616</v>
      </c>
    </row>
    <row r="3803" spans="1:29" x14ac:dyDescent="0.3">
      <c r="A3803" t="s">
        <v>2721</v>
      </c>
      <c r="B3803">
        <v>3547</v>
      </c>
      <c r="C3803" t="str">
        <f>VLOOKUP($B3803,Hosts!$A:$M,10,0)</f>
        <v>Within an hour</v>
      </c>
      <c r="D3803" s="70">
        <f>VLOOKUP($B3803,Hosts!$A:$M,11,0)</f>
        <v>1</v>
      </c>
      <c r="E3803" s="70">
        <f>VLOOKUP($B3803,Hosts!$A:$M,12,0)</f>
        <v>1</v>
      </c>
      <c r="F3803" t="str">
        <f>VLOOKUP($B3803,Hosts!$A:$M,13,0)</f>
        <v>No</v>
      </c>
      <c r="G3803" t="str">
        <f>INDEX(Hosts!$A:$M, MATCH(Places!$B3803,Hosts!$A:$A,0), MATCH(Places!G$1,Hosts!$A$1:$M$1,0))</f>
        <v>Within an hour</v>
      </c>
      <c r="H3803" s="70">
        <f>INDEX(Hosts!$A:$M, MATCH(Places!$B3803,Hosts!$A:$A,0), MATCH(Places!H$1,Hosts!$A$1:$M$1,0))</f>
        <v>1</v>
      </c>
      <c r="I3803" s="70">
        <f>INDEX(Hosts!$A:$M, MATCH(Places!$B3803,Hosts!$A:$A,0), MATCH(Places!I$1,Hosts!$A$1:$M$1,0))</f>
        <v>1</v>
      </c>
      <c r="J3803" t="str">
        <f>INDEX(Hosts!$A:$M, MATCH(Places!$B3803,Hosts!$A:$A,0), MATCH(Places!J$1,Hosts!$A$1:$M$1,0))</f>
        <v>No</v>
      </c>
      <c r="K3803">
        <v>1</v>
      </c>
      <c r="L3803" t="str">
        <f>VLOOKUP($K3803,Neighborhoods!$A:$C,2,0)</f>
        <v>Bronx</v>
      </c>
      <c r="M3803" t="str">
        <f>VLOOKUP($K3803,Neighborhoods!$A:$C,3,0)</f>
        <v>Allerton</v>
      </c>
      <c r="N3803" t="str">
        <f>INDEX(Neighborhoods!$A:$C, MATCH(Places!$K3803,Neighborhoods!$A:$A,0), MATCH(Places!N$1,Neighborhoods!$A$1:$C$1,0))</f>
        <v>Bronx</v>
      </c>
      <c r="O3803" t="str">
        <f>INDEX(Neighborhoods!$A:$C, MATCH(Places!$K3803,Neighborhoods!$A:$A,0), MATCH(Places!O$1,Neighborhoods!$A$1:$C$1,0))</f>
        <v>Allerton</v>
      </c>
      <c r="P3803" t="s">
        <v>1</v>
      </c>
      <c r="Q3803" t="str">
        <f t="shared" si="236"/>
        <v>Yes</v>
      </c>
      <c r="R3803">
        <v>2</v>
      </c>
      <c r="S3803" t="str">
        <f t="shared" si="237"/>
        <v>Small</v>
      </c>
      <c r="T3803" s="50">
        <v>42</v>
      </c>
      <c r="U3803" s="70">
        <f t="shared" si="238"/>
        <v>0.03</v>
      </c>
      <c r="V3803" s="52">
        <v>4.9800000000000004</v>
      </c>
      <c r="W3803" s="52" t="str" cm="1">
        <f t="array" ref="W3803">_xlfn.SWITCH(ROUND(V3803,0),5,"Excellent",4,"Good",3,"Ok","Bad")</f>
        <v>Excellent</v>
      </c>
      <c r="X3803">
        <v>59</v>
      </c>
      <c r="Y3803" t="str">
        <f t="shared" si="239"/>
        <v>No</v>
      </c>
      <c r="Z3803" s="68">
        <v>43303</v>
      </c>
      <c r="AA3803" s="68">
        <v>44037</v>
      </c>
      <c r="AB3803">
        <v>0</v>
      </c>
      <c r="AC3803" t="s">
        <v>15616</v>
      </c>
    </row>
    <row r="3804" spans="1:29" x14ac:dyDescent="0.3">
      <c r="A3804" t="s">
        <v>13458</v>
      </c>
      <c r="B3804">
        <v>3547</v>
      </c>
      <c r="C3804" t="str">
        <f>VLOOKUP($B3804,Hosts!$A:$M,10,0)</f>
        <v>Within an hour</v>
      </c>
      <c r="D3804" s="70">
        <f>VLOOKUP($B3804,Hosts!$A:$M,11,0)</f>
        <v>1</v>
      </c>
      <c r="E3804" s="70">
        <f>VLOOKUP($B3804,Hosts!$A:$M,12,0)</f>
        <v>1</v>
      </c>
      <c r="F3804" t="str">
        <f>VLOOKUP($B3804,Hosts!$A:$M,13,0)</f>
        <v>No</v>
      </c>
      <c r="G3804" t="str">
        <f>INDEX(Hosts!$A:$M, MATCH(Places!$B3804,Hosts!$A:$A,0), MATCH(Places!G$1,Hosts!$A$1:$M$1,0))</f>
        <v>Within an hour</v>
      </c>
      <c r="H3804" s="70">
        <f>INDEX(Hosts!$A:$M, MATCH(Places!$B3804,Hosts!$A:$A,0), MATCH(Places!H$1,Hosts!$A$1:$M$1,0))</f>
        <v>1</v>
      </c>
      <c r="I3804" s="70">
        <f>INDEX(Hosts!$A:$M, MATCH(Places!$B3804,Hosts!$A:$A,0), MATCH(Places!I$1,Hosts!$A$1:$M$1,0))</f>
        <v>1</v>
      </c>
      <c r="J3804" t="str">
        <f>INDEX(Hosts!$A:$M, MATCH(Places!$B3804,Hosts!$A:$A,0), MATCH(Places!J$1,Hosts!$A$1:$M$1,0))</f>
        <v>No</v>
      </c>
      <c r="K3804">
        <v>1</v>
      </c>
      <c r="L3804" t="str">
        <f>VLOOKUP($K3804,Neighborhoods!$A:$C,2,0)</f>
        <v>Bronx</v>
      </c>
      <c r="M3804" t="str">
        <f>VLOOKUP($K3804,Neighborhoods!$A:$C,3,0)</f>
        <v>Allerton</v>
      </c>
      <c r="N3804" t="str">
        <f>INDEX(Neighborhoods!$A:$C, MATCH(Places!$K3804,Neighborhoods!$A:$A,0), MATCH(Places!N$1,Neighborhoods!$A$1:$C$1,0))</f>
        <v>Bronx</v>
      </c>
      <c r="O3804" t="str">
        <f>INDEX(Neighborhoods!$A:$C, MATCH(Places!$K3804,Neighborhoods!$A:$A,0), MATCH(Places!O$1,Neighborhoods!$A$1:$C$1,0))</f>
        <v>Allerton</v>
      </c>
      <c r="P3804" t="s">
        <v>1</v>
      </c>
      <c r="Q3804" t="str">
        <f t="shared" si="236"/>
        <v>Yes</v>
      </c>
      <c r="R3804">
        <v>7</v>
      </c>
      <c r="S3804" t="str">
        <f t="shared" si="237"/>
        <v>Large</v>
      </c>
      <c r="T3804" s="50">
        <v>45</v>
      </c>
      <c r="U3804" s="70">
        <f t="shared" si="238"/>
        <v>0.03</v>
      </c>
      <c r="V3804" s="52">
        <v>4.97</v>
      </c>
      <c r="W3804" s="52" t="str" cm="1">
        <f t="array" ref="W3804">_xlfn.SWITCH(ROUND(V3804,0),5,"Excellent",4,"Good",3,"Ok","Bad")</f>
        <v>Excellent</v>
      </c>
      <c r="X3804">
        <v>63</v>
      </c>
      <c r="Y3804" t="str">
        <f t="shared" si="239"/>
        <v>No</v>
      </c>
      <c r="Z3804" s="68">
        <v>43303</v>
      </c>
      <c r="AA3804" s="68">
        <v>44051</v>
      </c>
      <c r="AB3804">
        <v>0</v>
      </c>
      <c r="AC3804" t="s">
        <v>15616</v>
      </c>
    </row>
    <row r="3805" spans="1:29" x14ac:dyDescent="0.3">
      <c r="A3805" t="s">
        <v>2722</v>
      </c>
      <c r="B3805">
        <v>192</v>
      </c>
      <c r="C3805" t="str">
        <f>VLOOKUP($B3805,Hosts!$A:$M,10,0)</f>
        <v>Within a day</v>
      </c>
      <c r="D3805" s="70">
        <f>VLOOKUP($B3805,Hosts!$A:$M,11,0)</f>
        <v>1</v>
      </c>
      <c r="E3805" s="70">
        <f>VLOOKUP($B3805,Hosts!$A:$M,12,0)</f>
        <v>0.9</v>
      </c>
      <c r="F3805" t="str">
        <f>VLOOKUP($B3805,Hosts!$A:$M,13,0)</f>
        <v>No</v>
      </c>
      <c r="G3805" t="str">
        <f>INDEX(Hosts!$A:$M, MATCH(Places!$B3805,Hosts!$A:$A,0), MATCH(Places!G$1,Hosts!$A$1:$M$1,0))</f>
        <v>Within a day</v>
      </c>
      <c r="H3805" s="70">
        <f>INDEX(Hosts!$A:$M, MATCH(Places!$B3805,Hosts!$A:$A,0), MATCH(Places!H$1,Hosts!$A$1:$M$1,0))</f>
        <v>1</v>
      </c>
      <c r="I3805" s="70">
        <f>INDEX(Hosts!$A:$M, MATCH(Places!$B3805,Hosts!$A:$A,0), MATCH(Places!I$1,Hosts!$A$1:$M$1,0))</f>
        <v>0.9</v>
      </c>
      <c r="J3805" t="str">
        <f>INDEX(Hosts!$A:$M, MATCH(Places!$B3805,Hosts!$A:$A,0), MATCH(Places!J$1,Hosts!$A$1:$M$1,0))</f>
        <v>No</v>
      </c>
      <c r="K3805">
        <v>15</v>
      </c>
      <c r="L3805" t="str">
        <f>VLOOKUP($K3805,Neighborhoods!$A:$C,2,0)</f>
        <v>Manhattan</v>
      </c>
      <c r="M3805" t="str">
        <f>VLOOKUP($K3805,Neighborhoods!$A:$C,3,0)</f>
        <v>East Village</v>
      </c>
      <c r="N3805" t="str">
        <f>INDEX(Neighborhoods!$A:$C, MATCH(Places!$K3805,Neighborhoods!$A:$A,0), MATCH(Places!N$1,Neighborhoods!$A$1:$C$1,0))</f>
        <v>Manhattan</v>
      </c>
      <c r="O3805" t="str">
        <f>INDEX(Neighborhoods!$A:$C, MATCH(Places!$K3805,Neighborhoods!$A:$A,0), MATCH(Places!O$1,Neighborhoods!$A$1:$C$1,0))</f>
        <v>East Village</v>
      </c>
      <c r="P3805" t="s">
        <v>11822</v>
      </c>
      <c r="Q3805" t="str">
        <f t="shared" si="236"/>
        <v>No</v>
      </c>
      <c r="R3805">
        <v>2</v>
      </c>
      <c r="S3805" t="str">
        <f t="shared" si="237"/>
        <v>Small</v>
      </c>
      <c r="T3805" s="50">
        <v>199</v>
      </c>
      <c r="U3805" s="70">
        <f t="shared" si="238"/>
        <v>0.03</v>
      </c>
      <c r="V3805" s="52">
        <v>4.8099999999999996</v>
      </c>
      <c r="W3805" s="52" t="str" cm="1">
        <f t="array" ref="W3805">_xlfn.SWITCH(ROUND(V3805,0),5,"Excellent",4,"Good",3,"Ok","Bad")</f>
        <v>Excellent</v>
      </c>
      <c r="X3805">
        <v>21</v>
      </c>
      <c r="Y3805" t="str">
        <f t="shared" si="239"/>
        <v>No</v>
      </c>
      <c r="Z3805" s="68">
        <v>43317</v>
      </c>
      <c r="AA3805" s="68">
        <v>43833</v>
      </c>
      <c r="AB3805">
        <v>0</v>
      </c>
      <c r="AC3805" t="s">
        <v>15615</v>
      </c>
    </row>
    <row r="3806" spans="1:29" x14ac:dyDescent="0.3">
      <c r="A3806" t="s">
        <v>2723</v>
      </c>
      <c r="B3806">
        <v>1678</v>
      </c>
      <c r="C3806" t="str">
        <f>VLOOKUP($B3806,Hosts!$A:$M,10,0)</f>
        <v>Within a few hours</v>
      </c>
      <c r="D3806" s="70">
        <f>VLOOKUP($B3806,Hosts!$A:$M,11,0)</f>
        <v>1</v>
      </c>
      <c r="E3806" s="70">
        <f>VLOOKUP($B3806,Hosts!$A:$M,12,0)</f>
        <v>0.86</v>
      </c>
      <c r="F3806" t="str">
        <f>VLOOKUP($B3806,Hosts!$A:$M,13,0)</f>
        <v>Yes</v>
      </c>
      <c r="G3806" t="str">
        <f>INDEX(Hosts!$A:$M, MATCH(Places!$B3806,Hosts!$A:$A,0), MATCH(Places!G$1,Hosts!$A$1:$M$1,0))</f>
        <v>Within a few hours</v>
      </c>
      <c r="H3806" s="70">
        <f>INDEX(Hosts!$A:$M, MATCH(Places!$B3806,Hosts!$A:$A,0), MATCH(Places!H$1,Hosts!$A$1:$M$1,0))</f>
        <v>1</v>
      </c>
      <c r="I3806" s="70">
        <f>INDEX(Hosts!$A:$M, MATCH(Places!$B3806,Hosts!$A:$A,0), MATCH(Places!I$1,Hosts!$A$1:$M$1,0))</f>
        <v>0.86</v>
      </c>
      <c r="J3806" t="str">
        <f>INDEX(Hosts!$A:$M, MATCH(Places!$B3806,Hosts!$A:$A,0), MATCH(Places!J$1,Hosts!$A$1:$M$1,0))</f>
        <v>Yes</v>
      </c>
      <c r="K3806">
        <v>9</v>
      </c>
      <c r="L3806" t="str">
        <f>VLOOKUP($K3806,Neighborhoods!$A:$C,2,0)</f>
        <v>Brooklyn</v>
      </c>
      <c r="M3806" t="str">
        <f>VLOOKUP($K3806,Neighborhoods!$A:$C,3,0)</f>
        <v>Crown Heights</v>
      </c>
      <c r="N3806" t="str">
        <f>INDEX(Neighborhoods!$A:$C, MATCH(Places!$K3806,Neighborhoods!$A:$A,0), MATCH(Places!N$1,Neighborhoods!$A$1:$C$1,0))</f>
        <v>Brooklyn</v>
      </c>
      <c r="O3806" t="str">
        <f>INDEX(Neighborhoods!$A:$C, MATCH(Places!$K3806,Neighborhoods!$A:$A,0), MATCH(Places!O$1,Neighborhoods!$A$1:$C$1,0))</f>
        <v>Crown Heights</v>
      </c>
      <c r="P3806" t="s">
        <v>11822</v>
      </c>
      <c r="Q3806" t="str">
        <f t="shared" si="236"/>
        <v>No</v>
      </c>
      <c r="R3806">
        <v>4</v>
      </c>
      <c r="S3806" t="str">
        <f t="shared" si="237"/>
        <v>Medium</v>
      </c>
      <c r="T3806" s="50">
        <v>113</v>
      </c>
      <c r="U3806" s="70">
        <f t="shared" si="238"/>
        <v>0.03</v>
      </c>
      <c r="V3806" s="52">
        <v>4.91</v>
      </c>
      <c r="W3806" s="52" t="str" cm="1">
        <f t="array" ref="W3806">_xlfn.SWITCH(ROUND(V3806,0),5,"Excellent",4,"Good",3,"Ok","Bad")</f>
        <v>Excellent</v>
      </c>
      <c r="X3806">
        <v>58</v>
      </c>
      <c r="Y3806" t="str">
        <f t="shared" si="239"/>
        <v>No</v>
      </c>
      <c r="Z3806" s="68">
        <v>43325</v>
      </c>
      <c r="AA3806" s="68">
        <v>43967</v>
      </c>
      <c r="AB3806">
        <v>120</v>
      </c>
      <c r="AC3806" t="s">
        <v>15615</v>
      </c>
    </row>
    <row r="3807" spans="1:29" x14ac:dyDescent="0.3">
      <c r="A3807" t="s">
        <v>2724</v>
      </c>
      <c r="B3807">
        <v>1677</v>
      </c>
      <c r="C3807" t="str">
        <f>VLOOKUP($B3807,Hosts!$A:$M,10,0)</f>
        <v>Within an hour</v>
      </c>
      <c r="D3807" s="70">
        <f>VLOOKUP($B3807,Hosts!$A:$M,11,0)</f>
        <v>1</v>
      </c>
      <c r="E3807" s="70">
        <f>VLOOKUP($B3807,Hosts!$A:$M,12,0)</f>
        <v>0.97</v>
      </c>
      <c r="F3807" t="str">
        <f>VLOOKUP($B3807,Hosts!$A:$M,13,0)</f>
        <v>Yes</v>
      </c>
      <c r="G3807" t="str">
        <f>INDEX(Hosts!$A:$M, MATCH(Places!$B3807,Hosts!$A:$A,0), MATCH(Places!G$1,Hosts!$A$1:$M$1,0))</f>
        <v>Within an hour</v>
      </c>
      <c r="H3807" s="70">
        <f>INDEX(Hosts!$A:$M, MATCH(Places!$B3807,Hosts!$A:$A,0), MATCH(Places!H$1,Hosts!$A$1:$M$1,0))</f>
        <v>1</v>
      </c>
      <c r="I3807" s="70">
        <f>INDEX(Hosts!$A:$M, MATCH(Places!$B3807,Hosts!$A:$A,0), MATCH(Places!I$1,Hosts!$A$1:$M$1,0))</f>
        <v>0.97</v>
      </c>
      <c r="J3807" t="str">
        <f>INDEX(Hosts!$A:$M, MATCH(Places!$B3807,Hosts!$A:$A,0), MATCH(Places!J$1,Hosts!$A$1:$M$1,0))</f>
        <v>Yes</v>
      </c>
      <c r="K3807">
        <v>8</v>
      </c>
      <c r="L3807" t="str">
        <f>VLOOKUP($K3807,Neighborhoods!$A:$C,2,0)</f>
        <v>Brooklyn</v>
      </c>
      <c r="M3807" t="str">
        <f>VLOOKUP($K3807,Neighborhoods!$A:$C,3,0)</f>
        <v>Bushwick</v>
      </c>
      <c r="N3807" t="str">
        <f>INDEX(Neighborhoods!$A:$C, MATCH(Places!$K3807,Neighborhoods!$A:$A,0), MATCH(Places!N$1,Neighborhoods!$A$1:$C$1,0))</f>
        <v>Brooklyn</v>
      </c>
      <c r="O3807" t="str">
        <f>INDEX(Neighborhoods!$A:$C, MATCH(Places!$K3807,Neighborhoods!$A:$A,0), MATCH(Places!O$1,Neighborhoods!$A$1:$C$1,0))</f>
        <v>Bushwick</v>
      </c>
      <c r="P3807" t="s">
        <v>1</v>
      </c>
      <c r="Q3807" t="str">
        <f t="shared" si="236"/>
        <v>Yes</v>
      </c>
      <c r="R3807">
        <v>3</v>
      </c>
      <c r="S3807" t="str">
        <f t="shared" si="237"/>
        <v>Medium</v>
      </c>
      <c r="T3807" s="50">
        <v>84</v>
      </c>
      <c r="U3807" s="70">
        <f t="shared" si="238"/>
        <v>0.03</v>
      </c>
      <c r="V3807" s="52">
        <v>4.82</v>
      </c>
      <c r="W3807" s="52" t="str" cm="1">
        <f t="array" ref="W3807">_xlfn.SWITCH(ROUND(V3807,0),5,"Excellent",4,"Good",3,"Ok","Bad")</f>
        <v>Excellent</v>
      </c>
      <c r="X3807">
        <v>73</v>
      </c>
      <c r="Y3807" t="str">
        <f t="shared" si="239"/>
        <v>No</v>
      </c>
      <c r="Z3807" s="68">
        <v>43288</v>
      </c>
      <c r="AA3807" s="68">
        <v>43868</v>
      </c>
      <c r="AB3807">
        <v>365</v>
      </c>
      <c r="AC3807" t="s">
        <v>15615</v>
      </c>
    </row>
    <row r="3808" spans="1:29" x14ac:dyDescent="0.3">
      <c r="A3808" t="s">
        <v>2725</v>
      </c>
      <c r="B3808">
        <v>3588</v>
      </c>
      <c r="C3808" t="str">
        <f>VLOOKUP($B3808,Hosts!$A:$M,10,0)</f>
        <v>A few days or more</v>
      </c>
      <c r="D3808" s="70">
        <f>VLOOKUP($B3808,Hosts!$A:$M,11,0)</f>
        <v>0</v>
      </c>
      <c r="E3808" s="70">
        <f>VLOOKUP($B3808,Hosts!$A:$M,12,0)</f>
        <v>1</v>
      </c>
      <c r="F3808" t="str">
        <f>VLOOKUP($B3808,Hosts!$A:$M,13,0)</f>
        <v>No</v>
      </c>
      <c r="G3808" t="str">
        <f>INDEX(Hosts!$A:$M, MATCH(Places!$B3808,Hosts!$A:$A,0), MATCH(Places!G$1,Hosts!$A$1:$M$1,0))</f>
        <v>A few days or more</v>
      </c>
      <c r="H3808" s="70">
        <f>INDEX(Hosts!$A:$M, MATCH(Places!$B3808,Hosts!$A:$A,0), MATCH(Places!H$1,Hosts!$A$1:$M$1,0))</f>
        <v>0</v>
      </c>
      <c r="I3808" s="70">
        <f>INDEX(Hosts!$A:$M, MATCH(Places!$B3808,Hosts!$A:$A,0), MATCH(Places!I$1,Hosts!$A$1:$M$1,0))</f>
        <v>1</v>
      </c>
      <c r="J3808" t="str">
        <f>INDEX(Hosts!$A:$M, MATCH(Places!$B3808,Hosts!$A:$A,0), MATCH(Places!J$1,Hosts!$A$1:$M$1,0))</f>
        <v>No</v>
      </c>
      <c r="K3808">
        <v>16</v>
      </c>
      <c r="L3808" t="str">
        <f>VLOOKUP($K3808,Neighborhoods!$A:$C,2,0)</f>
        <v>Manhattan</v>
      </c>
      <c r="M3808" t="str">
        <f>VLOOKUP($K3808,Neighborhoods!$A:$C,3,0)</f>
        <v>Harlem</v>
      </c>
      <c r="N3808" t="str">
        <f>INDEX(Neighborhoods!$A:$C, MATCH(Places!$K3808,Neighborhoods!$A:$A,0), MATCH(Places!N$1,Neighborhoods!$A$1:$C$1,0))</f>
        <v>Manhattan</v>
      </c>
      <c r="O3808" t="str">
        <f>INDEX(Neighborhoods!$A:$C, MATCH(Places!$K3808,Neighborhoods!$A:$A,0), MATCH(Places!O$1,Neighborhoods!$A$1:$C$1,0))</f>
        <v>Harlem</v>
      </c>
      <c r="P3808" t="s">
        <v>11822</v>
      </c>
      <c r="Q3808" t="str">
        <f t="shared" si="236"/>
        <v>No</v>
      </c>
      <c r="R3808">
        <v>2</v>
      </c>
      <c r="S3808" t="str">
        <f t="shared" si="237"/>
        <v>Small</v>
      </c>
      <c r="T3808" s="50">
        <v>125</v>
      </c>
      <c r="U3808" s="70">
        <f t="shared" si="238"/>
        <v>0.03</v>
      </c>
      <c r="V3808" s="52">
        <v>4.63</v>
      </c>
      <c r="W3808" s="52" t="str" cm="1">
        <f t="array" ref="W3808">_xlfn.SWITCH(ROUND(V3808,0),5,"Excellent",4,"Good",3,"Ok","Bad")</f>
        <v>Excellent</v>
      </c>
      <c r="X3808">
        <v>83</v>
      </c>
      <c r="Y3808" t="str">
        <f t="shared" si="239"/>
        <v>No</v>
      </c>
      <c r="Z3808" s="68">
        <v>43299</v>
      </c>
      <c r="AA3808" s="68">
        <v>43904</v>
      </c>
      <c r="AB3808">
        <v>150</v>
      </c>
      <c r="AC3808" t="s">
        <v>15616</v>
      </c>
    </row>
    <row r="3809" spans="1:29" x14ac:dyDescent="0.3">
      <c r="A3809" t="s">
        <v>2726</v>
      </c>
      <c r="B3809">
        <v>3415</v>
      </c>
      <c r="C3809" t="str">
        <f>VLOOKUP($B3809,Hosts!$A:$M,10,0)</f>
        <v>Within a few hours</v>
      </c>
      <c r="D3809" s="70">
        <f>VLOOKUP($B3809,Hosts!$A:$M,11,0)</f>
        <v>1</v>
      </c>
      <c r="E3809" s="70">
        <f>VLOOKUP($B3809,Hosts!$A:$M,12,0)</f>
        <v>1</v>
      </c>
      <c r="F3809" t="str">
        <f>VLOOKUP($B3809,Hosts!$A:$M,13,0)</f>
        <v>No</v>
      </c>
      <c r="G3809" t="str">
        <f>INDEX(Hosts!$A:$M, MATCH(Places!$B3809,Hosts!$A:$A,0), MATCH(Places!G$1,Hosts!$A$1:$M$1,0))</f>
        <v>Within a few hours</v>
      </c>
      <c r="H3809" s="70">
        <f>INDEX(Hosts!$A:$M, MATCH(Places!$B3809,Hosts!$A:$A,0), MATCH(Places!H$1,Hosts!$A$1:$M$1,0))</f>
        <v>1</v>
      </c>
      <c r="I3809" s="70">
        <f>INDEX(Hosts!$A:$M, MATCH(Places!$B3809,Hosts!$A:$A,0), MATCH(Places!I$1,Hosts!$A$1:$M$1,0))</f>
        <v>1</v>
      </c>
      <c r="J3809" t="str">
        <f>INDEX(Hosts!$A:$M, MATCH(Places!$B3809,Hosts!$A:$A,0), MATCH(Places!J$1,Hosts!$A$1:$M$1,0))</f>
        <v>No</v>
      </c>
      <c r="K3809">
        <v>21</v>
      </c>
      <c r="L3809" t="str">
        <f>VLOOKUP($K3809,Neighborhoods!$A:$C,2,0)</f>
        <v>Queens</v>
      </c>
      <c r="M3809" t="str">
        <f>VLOOKUP($K3809,Neighborhoods!$A:$C,3,0)</f>
        <v>Astoria</v>
      </c>
      <c r="N3809" t="str">
        <f>INDEX(Neighborhoods!$A:$C, MATCH(Places!$K3809,Neighborhoods!$A:$A,0), MATCH(Places!N$1,Neighborhoods!$A$1:$C$1,0))</f>
        <v>Queens</v>
      </c>
      <c r="O3809" t="str">
        <f>INDEX(Neighborhoods!$A:$C, MATCH(Places!$K3809,Neighborhoods!$A:$A,0), MATCH(Places!O$1,Neighborhoods!$A$1:$C$1,0))</f>
        <v>Astoria</v>
      </c>
      <c r="P3809" t="s">
        <v>1</v>
      </c>
      <c r="Q3809" t="str">
        <f t="shared" si="236"/>
        <v>Yes</v>
      </c>
      <c r="R3809">
        <v>2</v>
      </c>
      <c r="S3809" t="str">
        <f t="shared" si="237"/>
        <v>Small</v>
      </c>
      <c r="T3809" s="50">
        <v>49</v>
      </c>
      <c r="U3809" s="70">
        <f t="shared" si="238"/>
        <v>0.03</v>
      </c>
      <c r="V3809" s="52">
        <v>4.7300000000000004</v>
      </c>
      <c r="W3809" s="52" t="str" cm="1">
        <f t="array" ref="W3809">_xlfn.SWITCH(ROUND(V3809,0),5,"Excellent",4,"Good",3,"Ok","Bad")</f>
        <v>Excellent</v>
      </c>
      <c r="X3809">
        <v>40</v>
      </c>
      <c r="Y3809" t="str">
        <f t="shared" si="239"/>
        <v>No</v>
      </c>
      <c r="Z3809" s="68">
        <v>43316</v>
      </c>
      <c r="AA3809" s="68">
        <v>43877</v>
      </c>
      <c r="AB3809">
        <v>364</v>
      </c>
      <c r="AC3809" t="s">
        <v>15616</v>
      </c>
    </row>
    <row r="3810" spans="1:29" x14ac:dyDescent="0.3">
      <c r="A3810" t="s">
        <v>2727</v>
      </c>
      <c r="B3810">
        <v>2657</v>
      </c>
      <c r="C3810" t="str">
        <f>VLOOKUP($B3810,Hosts!$A:$M,10,0)</f>
        <v>Within a few hours</v>
      </c>
      <c r="D3810" s="70">
        <f>VLOOKUP($B3810,Hosts!$A:$M,11,0)</f>
        <v>0.8</v>
      </c>
      <c r="E3810" s="70">
        <f>VLOOKUP($B3810,Hosts!$A:$M,12,0)</f>
        <v>0.76</v>
      </c>
      <c r="F3810" t="str">
        <f>VLOOKUP($B3810,Hosts!$A:$M,13,0)</f>
        <v>No</v>
      </c>
      <c r="G3810" t="str">
        <f>INDEX(Hosts!$A:$M, MATCH(Places!$B3810,Hosts!$A:$A,0), MATCH(Places!G$1,Hosts!$A$1:$M$1,0))</f>
        <v>Within a few hours</v>
      </c>
      <c r="H3810" s="70">
        <f>INDEX(Hosts!$A:$M, MATCH(Places!$B3810,Hosts!$A:$A,0), MATCH(Places!H$1,Hosts!$A$1:$M$1,0))</f>
        <v>0.8</v>
      </c>
      <c r="I3810" s="70">
        <f>INDEX(Hosts!$A:$M, MATCH(Places!$B3810,Hosts!$A:$A,0), MATCH(Places!I$1,Hosts!$A$1:$M$1,0))</f>
        <v>0.76</v>
      </c>
      <c r="J3810" t="str">
        <f>INDEX(Hosts!$A:$M, MATCH(Places!$B3810,Hosts!$A:$A,0), MATCH(Places!J$1,Hosts!$A$1:$M$1,0))</f>
        <v>No</v>
      </c>
      <c r="K3810">
        <v>16</v>
      </c>
      <c r="L3810" t="str">
        <f>VLOOKUP($K3810,Neighborhoods!$A:$C,2,0)</f>
        <v>Manhattan</v>
      </c>
      <c r="M3810" t="str">
        <f>VLOOKUP($K3810,Neighborhoods!$A:$C,3,0)</f>
        <v>Harlem</v>
      </c>
      <c r="N3810" t="str">
        <f>INDEX(Neighborhoods!$A:$C, MATCH(Places!$K3810,Neighborhoods!$A:$A,0), MATCH(Places!N$1,Neighborhoods!$A$1:$C$1,0))</f>
        <v>Manhattan</v>
      </c>
      <c r="O3810" t="str">
        <f>INDEX(Neighborhoods!$A:$C, MATCH(Places!$K3810,Neighborhoods!$A:$A,0), MATCH(Places!O$1,Neighborhoods!$A$1:$C$1,0))</f>
        <v>Harlem</v>
      </c>
      <c r="P3810" t="s">
        <v>11822</v>
      </c>
      <c r="Q3810" t="str">
        <f t="shared" si="236"/>
        <v>No</v>
      </c>
      <c r="R3810">
        <v>8</v>
      </c>
      <c r="S3810" t="str">
        <f t="shared" si="237"/>
        <v>Large</v>
      </c>
      <c r="T3810" s="50">
        <v>300</v>
      </c>
      <c r="U3810" s="70">
        <f t="shared" si="238"/>
        <v>0.04</v>
      </c>
      <c r="V3810" s="52">
        <v>4.3</v>
      </c>
      <c r="W3810" s="52" t="str" cm="1">
        <f t="array" ref="W3810">_xlfn.SWITCH(ROUND(V3810,0),5,"Excellent",4,"Good",3,"Ok","Bad")</f>
        <v>Good</v>
      </c>
      <c r="X3810">
        <v>27</v>
      </c>
      <c r="Y3810" t="str">
        <f t="shared" si="239"/>
        <v>No</v>
      </c>
      <c r="Z3810" s="68">
        <v>43304</v>
      </c>
      <c r="AA3810" s="68">
        <v>43874</v>
      </c>
      <c r="AB3810">
        <v>364</v>
      </c>
      <c r="AC3810" t="s">
        <v>15615</v>
      </c>
    </row>
    <row r="3811" spans="1:29" x14ac:dyDescent="0.3">
      <c r="A3811" t="s">
        <v>13656</v>
      </c>
      <c r="B3811">
        <v>3415</v>
      </c>
      <c r="C3811" t="str">
        <f>VLOOKUP($B3811,Hosts!$A:$M,10,0)</f>
        <v>Within a few hours</v>
      </c>
      <c r="D3811" s="70">
        <f>VLOOKUP($B3811,Hosts!$A:$M,11,0)</f>
        <v>1</v>
      </c>
      <c r="E3811" s="70">
        <f>VLOOKUP($B3811,Hosts!$A:$M,12,0)</f>
        <v>1</v>
      </c>
      <c r="F3811" t="str">
        <f>VLOOKUP($B3811,Hosts!$A:$M,13,0)</f>
        <v>No</v>
      </c>
      <c r="G3811" t="str">
        <f>INDEX(Hosts!$A:$M, MATCH(Places!$B3811,Hosts!$A:$A,0), MATCH(Places!G$1,Hosts!$A$1:$M$1,0))</f>
        <v>Within a few hours</v>
      </c>
      <c r="H3811" s="70">
        <f>INDEX(Hosts!$A:$M, MATCH(Places!$B3811,Hosts!$A:$A,0), MATCH(Places!H$1,Hosts!$A$1:$M$1,0))</f>
        <v>1</v>
      </c>
      <c r="I3811" s="70">
        <f>INDEX(Hosts!$A:$M, MATCH(Places!$B3811,Hosts!$A:$A,0), MATCH(Places!I$1,Hosts!$A$1:$M$1,0))</f>
        <v>1</v>
      </c>
      <c r="J3811" t="str">
        <f>INDEX(Hosts!$A:$M, MATCH(Places!$B3811,Hosts!$A:$A,0), MATCH(Places!J$1,Hosts!$A$1:$M$1,0))</f>
        <v>No</v>
      </c>
      <c r="K3811">
        <v>21</v>
      </c>
      <c r="L3811" t="str">
        <f>VLOOKUP($K3811,Neighborhoods!$A:$C,2,0)</f>
        <v>Queens</v>
      </c>
      <c r="M3811" t="str">
        <f>VLOOKUP($K3811,Neighborhoods!$A:$C,3,0)</f>
        <v>Astoria</v>
      </c>
      <c r="N3811" t="str">
        <f>INDEX(Neighborhoods!$A:$C, MATCH(Places!$K3811,Neighborhoods!$A:$A,0), MATCH(Places!N$1,Neighborhoods!$A$1:$C$1,0))</f>
        <v>Queens</v>
      </c>
      <c r="O3811" t="str">
        <f>INDEX(Neighborhoods!$A:$C, MATCH(Places!$K3811,Neighborhoods!$A:$A,0), MATCH(Places!O$1,Neighborhoods!$A$1:$C$1,0))</f>
        <v>Astoria</v>
      </c>
      <c r="P3811" t="s">
        <v>1</v>
      </c>
      <c r="Q3811" t="str">
        <f t="shared" si="236"/>
        <v>Yes</v>
      </c>
      <c r="R3811">
        <v>2</v>
      </c>
      <c r="S3811" t="str">
        <f t="shared" si="237"/>
        <v>Small</v>
      </c>
      <c r="T3811" s="50">
        <v>49</v>
      </c>
      <c r="U3811" s="70">
        <f t="shared" si="238"/>
        <v>0.03</v>
      </c>
      <c r="V3811" s="52">
        <v>4.8099999999999996</v>
      </c>
      <c r="W3811" s="52" t="str" cm="1">
        <f t="array" ref="W3811">_xlfn.SWITCH(ROUND(V3811,0),5,"Excellent",4,"Good",3,"Ok","Bad")</f>
        <v>Excellent</v>
      </c>
      <c r="X3811">
        <v>47</v>
      </c>
      <c r="Y3811" t="str">
        <f t="shared" si="239"/>
        <v>No</v>
      </c>
      <c r="Z3811" s="68">
        <v>43311</v>
      </c>
      <c r="AA3811" s="68">
        <v>43824</v>
      </c>
      <c r="AB3811">
        <v>364</v>
      </c>
      <c r="AC3811" t="s">
        <v>15616</v>
      </c>
    </row>
    <row r="3812" spans="1:29" x14ac:dyDescent="0.3">
      <c r="A3812" t="s">
        <v>2728</v>
      </c>
      <c r="B3812">
        <v>2657</v>
      </c>
      <c r="C3812" t="str">
        <f>VLOOKUP($B3812,Hosts!$A:$M,10,0)</f>
        <v>Within a few hours</v>
      </c>
      <c r="D3812" s="70">
        <f>VLOOKUP($B3812,Hosts!$A:$M,11,0)</f>
        <v>0.8</v>
      </c>
      <c r="E3812" s="70">
        <f>VLOOKUP($B3812,Hosts!$A:$M,12,0)</f>
        <v>0.76</v>
      </c>
      <c r="F3812" t="str">
        <f>VLOOKUP($B3812,Hosts!$A:$M,13,0)</f>
        <v>No</v>
      </c>
      <c r="G3812" t="str">
        <f>INDEX(Hosts!$A:$M, MATCH(Places!$B3812,Hosts!$A:$A,0), MATCH(Places!G$1,Hosts!$A$1:$M$1,0))</f>
        <v>Within a few hours</v>
      </c>
      <c r="H3812" s="70">
        <f>INDEX(Hosts!$A:$M, MATCH(Places!$B3812,Hosts!$A:$A,0), MATCH(Places!H$1,Hosts!$A$1:$M$1,0))</f>
        <v>0.8</v>
      </c>
      <c r="I3812" s="70">
        <f>INDEX(Hosts!$A:$M, MATCH(Places!$B3812,Hosts!$A:$A,0), MATCH(Places!I$1,Hosts!$A$1:$M$1,0))</f>
        <v>0.76</v>
      </c>
      <c r="J3812" t="str">
        <f>INDEX(Hosts!$A:$M, MATCH(Places!$B3812,Hosts!$A:$A,0), MATCH(Places!J$1,Hosts!$A$1:$M$1,0))</f>
        <v>No</v>
      </c>
      <c r="K3812">
        <v>16</v>
      </c>
      <c r="L3812" t="str">
        <f>VLOOKUP($K3812,Neighborhoods!$A:$C,2,0)</f>
        <v>Manhattan</v>
      </c>
      <c r="M3812" t="str">
        <f>VLOOKUP($K3812,Neighborhoods!$A:$C,3,0)</f>
        <v>Harlem</v>
      </c>
      <c r="N3812" t="str">
        <f>INDEX(Neighborhoods!$A:$C, MATCH(Places!$K3812,Neighborhoods!$A:$A,0), MATCH(Places!N$1,Neighborhoods!$A$1:$C$1,0))</f>
        <v>Manhattan</v>
      </c>
      <c r="O3812" t="str">
        <f>INDEX(Neighborhoods!$A:$C, MATCH(Places!$K3812,Neighborhoods!$A:$A,0), MATCH(Places!O$1,Neighborhoods!$A$1:$C$1,0))</f>
        <v>Harlem</v>
      </c>
      <c r="P3812" t="s">
        <v>1</v>
      </c>
      <c r="Q3812" t="str">
        <f t="shared" si="236"/>
        <v>Yes</v>
      </c>
      <c r="R3812">
        <v>4</v>
      </c>
      <c r="S3812" t="str">
        <f t="shared" si="237"/>
        <v>Medium</v>
      </c>
      <c r="T3812" s="50">
        <v>200</v>
      </c>
      <c r="U3812" s="70">
        <f t="shared" si="238"/>
        <v>0.04</v>
      </c>
      <c r="V3812" s="52">
        <v>4.75</v>
      </c>
      <c r="W3812" s="52" t="str" cm="1">
        <f t="array" ref="W3812">_xlfn.SWITCH(ROUND(V3812,0),5,"Excellent",4,"Good",3,"Ok","Bad")</f>
        <v>Excellent</v>
      </c>
      <c r="X3812">
        <v>4</v>
      </c>
      <c r="Y3812" t="str">
        <f t="shared" si="239"/>
        <v>No</v>
      </c>
      <c r="Z3812" s="68">
        <v>43310</v>
      </c>
      <c r="AA3812" s="68">
        <v>43728</v>
      </c>
      <c r="AB3812">
        <v>364</v>
      </c>
      <c r="AC3812" t="s">
        <v>15615</v>
      </c>
    </row>
    <row r="3813" spans="1:29" x14ac:dyDescent="0.3">
      <c r="A3813" t="s">
        <v>2729</v>
      </c>
      <c r="B3813">
        <v>2462</v>
      </c>
      <c r="C3813" t="str">
        <f>VLOOKUP($B3813,Hosts!$A:$M,10,0)</f>
        <v>Within an hour</v>
      </c>
      <c r="D3813" s="70">
        <f>VLOOKUP($B3813,Hosts!$A:$M,11,0)</f>
        <v>1</v>
      </c>
      <c r="E3813" s="70">
        <f>VLOOKUP($B3813,Hosts!$A:$M,12,0)</f>
        <v>0.99</v>
      </c>
      <c r="F3813" t="str">
        <f>VLOOKUP($B3813,Hosts!$A:$M,13,0)</f>
        <v>No</v>
      </c>
      <c r="G3813" t="str">
        <f>INDEX(Hosts!$A:$M, MATCH(Places!$B3813,Hosts!$A:$A,0), MATCH(Places!G$1,Hosts!$A$1:$M$1,0))</f>
        <v>Within an hour</v>
      </c>
      <c r="H3813" s="70">
        <f>INDEX(Hosts!$A:$M, MATCH(Places!$B3813,Hosts!$A:$A,0), MATCH(Places!H$1,Hosts!$A$1:$M$1,0))</f>
        <v>1</v>
      </c>
      <c r="I3813" s="70">
        <f>INDEX(Hosts!$A:$M, MATCH(Places!$B3813,Hosts!$A:$A,0), MATCH(Places!I$1,Hosts!$A$1:$M$1,0))</f>
        <v>0.99</v>
      </c>
      <c r="J3813" t="str">
        <f>INDEX(Hosts!$A:$M, MATCH(Places!$B3813,Hosts!$A:$A,0), MATCH(Places!J$1,Hosts!$A$1:$M$1,0))</f>
        <v>No</v>
      </c>
      <c r="K3813">
        <v>8</v>
      </c>
      <c r="L3813" t="str">
        <f>VLOOKUP($K3813,Neighborhoods!$A:$C,2,0)</f>
        <v>Brooklyn</v>
      </c>
      <c r="M3813" t="str">
        <f>VLOOKUP($K3813,Neighborhoods!$A:$C,3,0)</f>
        <v>Bushwick</v>
      </c>
      <c r="N3813" t="str">
        <f>INDEX(Neighborhoods!$A:$C, MATCH(Places!$K3813,Neighborhoods!$A:$A,0), MATCH(Places!N$1,Neighborhoods!$A$1:$C$1,0))</f>
        <v>Brooklyn</v>
      </c>
      <c r="O3813" t="str">
        <f>INDEX(Neighborhoods!$A:$C, MATCH(Places!$K3813,Neighborhoods!$A:$A,0), MATCH(Places!O$1,Neighborhoods!$A$1:$C$1,0))</f>
        <v>Bushwick</v>
      </c>
      <c r="P3813" t="s">
        <v>1</v>
      </c>
      <c r="Q3813" t="str">
        <f t="shared" si="236"/>
        <v>Yes</v>
      </c>
      <c r="R3813">
        <v>2</v>
      </c>
      <c r="S3813" t="str">
        <f t="shared" si="237"/>
        <v>Small</v>
      </c>
      <c r="T3813" s="50">
        <v>50</v>
      </c>
      <c r="U3813" s="70">
        <f t="shared" si="238"/>
        <v>0.03</v>
      </c>
      <c r="V3813" s="52">
        <v>4.83</v>
      </c>
      <c r="W3813" s="52" t="str" cm="1">
        <f t="array" ref="W3813">_xlfn.SWITCH(ROUND(V3813,0),5,"Excellent",4,"Good",3,"Ok","Bad")</f>
        <v>Excellent</v>
      </c>
      <c r="X3813">
        <v>71</v>
      </c>
      <c r="Y3813" t="str">
        <f t="shared" si="239"/>
        <v>No</v>
      </c>
      <c r="Z3813" s="68">
        <v>43333</v>
      </c>
      <c r="AA3813" s="68">
        <v>44036</v>
      </c>
      <c r="AB3813">
        <v>12</v>
      </c>
      <c r="AC3813" t="s">
        <v>15616</v>
      </c>
    </row>
    <row r="3814" spans="1:29" x14ac:dyDescent="0.3">
      <c r="A3814" t="s">
        <v>15559</v>
      </c>
      <c r="B3814">
        <v>3544</v>
      </c>
      <c r="C3814" t="str">
        <f>VLOOKUP($B3814,Hosts!$A:$M,10,0)</f>
        <v>Within an hour</v>
      </c>
      <c r="D3814" s="70">
        <f>VLOOKUP($B3814,Hosts!$A:$M,11,0)</f>
        <v>0.9</v>
      </c>
      <c r="E3814" s="70">
        <f>VLOOKUP($B3814,Hosts!$A:$M,12,0)</f>
        <v>0.99</v>
      </c>
      <c r="F3814" t="str">
        <f>VLOOKUP($B3814,Hosts!$A:$M,13,0)</f>
        <v>No</v>
      </c>
      <c r="G3814" t="str">
        <f>INDEX(Hosts!$A:$M, MATCH(Places!$B3814,Hosts!$A:$A,0), MATCH(Places!G$1,Hosts!$A$1:$M$1,0))</f>
        <v>Within an hour</v>
      </c>
      <c r="H3814" s="70">
        <f>INDEX(Hosts!$A:$M, MATCH(Places!$B3814,Hosts!$A:$A,0), MATCH(Places!H$1,Hosts!$A$1:$M$1,0))</f>
        <v>0.9</v>
      </c>
      <c r="I3814" s="70">
        <f>INDEX(Hosts!$A:$M, MATCH(Places!$B3814,Hosts!$A:$A,0), MATCH(Places!I$1,Hosts!$A$1:$M$1,0))</f>
        <v>0.99</v>
      </c>
      <c r="J3814" t="str">
        <f>INDEX(Hosts!$A:$M, MATCH(Places!$B3814,Hosts!$A:$A,0), MATCH(Places!J$1,Hosts!$A$1:$M$1,0))</f>
        <v>No</v>
      </c>
      <c r="K3814">
        <v>13</v>
      </c>
      <c r="L3814" t="str">
        <f>VLOOKUP($K3814,Neighborhoods!$A:$C,2,0)</f>
        <v>Manhattan</v>
      </c>
      <c r="M3814" t="str">
        <f>VLOOKUP($K3814,Neighborhoods!$A:$C,3,0)</f>
        <v>Chelsea</v>
      </c>
      <c r="N3814" t="str">
        <f>INDEX(Neighborhoods!$A:$C, MATCH(Places!$K3814,Neighborhoods!$A:$A,0), MATCH(Places!N$1,Neighborhoods!$A$1:$C$1,0))</f>
        <v>Manhattan</v>
      </c>
      <c r="O3814" t="str">
        <f>INDEX(Neighborhoods!$A:$C, MATCH(Places!$K3814,Neighborhoods!$A:$A,0), MATCH(Places!O$1,Neighborhoods!$A$1:$C$1,0))</f>
        <v>Chelsea</v>
      </c>
      <c r="P3814" t="s">
        <v>1</v>
      </c>
      <c r="Q3814" t="str">
        <f t="shared" si="236"/>
        <v>Yes</v>
      </c>
      <c r="R3814">
        <v>2</v>
      </c>
      <c r="S3814" t="str">
        <f t="shared" si="237"/>
        <v>Small</v>
      </c>
      <c r="T3814" s="50">
        <v>150</v>
      </c>
      <c r="U3814" s="70">
        <f t="shared" si="238"/>
        <v>0.03</v>
      </c>
      <c r="V3814" s="52">
        <v>4.24</v>
      </c>
      <c r="W3814" s="52" t="str" cm="1">
        <f t="array" ref="W3814">_xlfn.SWITCH(ROUND(V3814,0),5,"Excellent",4,"Good",3,"Ok","Bad")</f>
        <v>Good</v>
      </c>
      <c r="X3814">
        <v>17</v>
      </c>
      <c r="Y3814" t="str">
        <f t="shared" si="239"/>
        <v>No</v>
      </c>
      <c r="Z3814" s="68">
        <v>43324</v>
      </c>
      <c r="AA3814" s="68">
        <v>43836</v>
      </c>
      <c r="AB3814">
        <v>363</v>
      </c>
      <c r="AC3814" t="s">
        <v>15616</v>
      </c>
    </row>
    <row r="3815" spans="1:29" x14ac:dyDescent="0.3">
      <c r="A3815" t="s">
        <v>14535</v>
      </c>
      <c r="B3815">
        <v>3544</v>
      </c>
      <c r="C3815" t="str">
        <f>VLOOKUP($B3815,Hosts!$A:$M,10,0)</f>
        <v>Within an hour</v>
      </c>
      <c r="D3815" s="70">
        <f>VLOOKUP($B3815,Hosts!$A:$M,11,0)</f>
        <v>0.9</v>
      </c>
      <c r="E3815" s="70">
        <f>VLOOKUP($B3815,Hosts!$A:$M,12,0)</f>
        <v>0.99</v>
      </c>
      <c r="F3815" t="str">
        <f>VLOOKUP($B3815,Hosts!$A:$M,13,0)</f>
        <v>No</v>
      </c>
      <c r="G3815" t="str">
        <f>INDEX(Hosts!$A:$M, MATCH(Places!$B3815,Hosts!$A:$A,0), MATCH(Places!G$1,Hosts!$A$1:$M$1,0))</f>
        <v>Within an hour</v>
      </c>
      <c r="H3815" s="70">
        <f>INDEX(Hosts!$A:$M, MATCH(Places!$B3815,Hosts!$A:$A,0), MATCH(Places!H$1,Hosts!$A$1:$M$1,0))</f>
        <v>0.9</v>
      </c>
      <c r="I3815" s="70">
        <f>INDEX(Hosts!$A:$M, MATCH(Places!$B3815,Hosts!$A:$A,0), MATCH(Places!I$1,Hosts!$A$1:$M$1,0))</f>
        <v>0.99</v>
      </c>
      <c r="J3815" t="str">
        <f>INDEX(Hosts!$A:$M, MATCH(Places!$B3815,Hosts!$A:$A,0), MATCH(Places!J$1,Hosts!$A$1:$M$1,0))</f>
        <v>No</v>
      </c>
      <c r="K3815">
        <v>17</v>
      </c>
      <c r="L3815" t="str">
        <f>VLOOKUP($K3815,Neighborhoods!$A:$C,2,0)</f>
        <v>Manhattan</v>
      </c>
      <c r="M3815" t="str">
        <f>VLOOKUP($K3815,Neighborhoods!$A:$C,3,0)</f>
        <v>Hell's Kitchen</v>
      </c>
      <c r="N3815" t="str">
        <f>INDEX(Neighborhoods!$A:$C, MATCH(Places!$K3815,Neighborhoods!$A:$A,0), MATCH(Places!N$1,Neighborhoods!$A$1:$C$1,0))</f>
        <v>Manhattan</v>
      </c>
      <c r="O3815" t="str">
        <f>INDEX(Neighborhoods!$A:$C, MATCH(Places!$K3815,Neighborhoods!$A:$A,0), MATCH(Places!O$1,Neighborhoods!$A$1:$C$1,0))</f>
        <v>Hell's Kitchen</v>
      </c>
      <c r="P3815" t="s">
        <v>1</v>
      </c>
      <c r="Q3815" t="str">
        <f t="shared" si="236"/>
        <v>Yes</v>
      </c>
      <c r="R3815">
        <v>2</v>
      </c>
      <c r="S3815" t="str">
        <f t="shared" si="237"/>
        <v>Small</v>
      </c>
      <c r="T3815" s="50">
        <v>75</v>
      </c>
      <c r="U3815" s="70">
        <f t="shared" si="238"/>
        <v>0.03</v>
      </c>
      <c r="V3815" s="52">
        <v>4.83</v>
      </c>
      <c r="W3815" s="52" t="str" cm="1">
        <f t="array" ref="W3815">_xlfn.SWITCH(ROUND(V3815,0),5,"Excellent",4,"Good",3,"Ok","Bad")</f>
        <v>Excellent</v>
      </c>
      <c r="X3815">
        <v>6</v>
      </c>
      <c r="Y3815" t="str">
        <f t="shared" si="239"/>
        <v>No</v>
      </c>
      <c r="Z3815" s="68">
        <v>43343</v>
      </c>
      <c r="AA3815" s="68">
        <v>43810</v>
      </c>
      <c r="AB3815">
        <v>362</v>
      </c>
      <c r="AC3815" t="s">
        <v>15616</v>
      </c>
    </row>
    <row r="3816" spans="1:29" x14ac:dyDescent="0.3">
      <c r="A3816" t="s">
        <v>13924</v>
      </c>
      <c r="B3816">
        <v>3544</v>
      </c>
      <c r="C3816" t="str">
        <f>VLOOKUP($B3816,Hosts!$A:$M,10,0)</f>
        <v>Within an hour</v>
      </c>
      <c r="D3816" s="70">
        <f>VLOOKUP($B3816,Hosts!$A:$M,11,0)</f>
        <v>0.9</v>
      </c>
      <c r="E3816" s="70">
        <f>VLOOKUP($B3816,Hosts!$A:$M,12,0)</f>
        <v>0.99</v>
      </c>
      <c r="F3816" t="str">
        <f>VLOOKUP($B3816,Hosts!$A:$M,13,0)</f>
        <v>No</v>
      </c>
      <c r="G3816" t="str">
        <f>INDEX(Hosts!$A:$M, MATCH(Places!$B3816,Hosts!$A:$A,0), MATCH(Places!G$1,Hosts!$A$1:$M$1,0))</f>
        <v>Within an hour</v>
      </c>
      <c r="H3816" s="70">
        <f>INDEX(Hosts!$A:$M, MATCH(Places!$B3816,Hosts!$A:$A,0), MATCH(Places!H$1,Hosts!$A$1:$M$1,0))</f>
        <v>0.9</v>
      </c>
      <c r="I3816" s="70">
        <f>INDEX(Hosts!$A:$M, MATCH(Places!$B3816,Hosts!$A:$A,0), MATCH(Places!I$1,Hosts!$A$1:$M$1,0))</f>
        <v>0.99</v>
      </c>
      <c r="J3816" t="str">
        <f>INDEX(Hosts!$A:$M, MATCH(Places!$B3816,Hosts!$A:$A,0), MATCH(Places!J$1,Hosts!$A$1:$M$1,0))</f>
        <v>No</v>
      </c>
      <c r="K3816">
        <v>17</v>
      </c>
      <c r="L3816" t="str">
        <f>VLOOKUP($K3816,Neighborhoods!$A:$C,2,0)</f>
        <v>Manhattan</v>
      </c>
      <c r="M3816" t="str">
        <f>VLOOKUP($K3816,Neighborhoods!$A:$C,3,0)</f>
        <v>Hell's Kitchen</v>
      </c>
      <c r="N3816" t="str">
        <f>INDEX(Neighborhoods!$A:$C, MATCH(Places!$K3816,Neighborhoods!$A:$A,0), MATCH(Places!N$1,Neighborhoods!$A$1:$C$1,0))</f>
        <v>Manhattan</v>
      </c>
      <c r="O3816" t="str">
        <f>INDEX(Neighborhoods!$A:$C, MATCH(Places!$K3816,Neighborhoods!$A:$A,0), MATCH(Places!O$1,Neighborhoods!$A$1:$C$1,0))</f>
        <v>Hell's Kitchen</v>
      </c>
      <c r="P3816" t="s">
        <v>1</v>
      </c>
      <c r="Q3816" t="str">
        <f t="shared" si="236"/>
        <v>Yes</v>
      </c>
      <c r="R3816">
        <v>2</v>
      </c>
      <c r="S3816" t="str">
        <f t="shared" si="237"/>
        <v>Small</v>
      </c>
      <c r="T3816" s="50">
        <v>150</v>
      </c>
      <c r="U3816" s="70">
        <f t="shared" si="238"/>
        <v>0.03</v>
      </c>
      <c r="V3816" s="52">
        <v>4.1399999999999997</v>
      </c>
      <c r="W3816" s="52" t="str" cm="1">
        <f t="array" ref="W3816">_xlfn.SWITCH(ROUND(V3816,0),5,"Excellent",4,"Good",3,"Ok","Bad")</f>
        <v>Good</v>
      </c>
      <c r="X3816">
        <v>14</v>
      </c>
      <c r="Y3816" t="str">
        <f t="shared" si="239"/>
        <v>No</v>
      </c>
      <c r="Z3816" s="68">
        <v>43336</v>
      </c>
      <c r="AA3816" s="68">
        <v>43831</v>
      </c>
      <c r="AB3816">
        <v>365</v>
      </c>
      <c r="AC3816" t="s">
        <v>15616</v>
      </c>
    </row>
    <row r="3817" spans="1:29" x14ac:dyDescent="0.3">
      <c r="A3817" t="s">
        <v>14850</v>
      </c>
      <c r="B3817">
        <v>3430</v>
      </c>
      <c r="C3817" t="str">
        <f>VLOOKUP($B3817,Hosts!$A:$M,10,0)</f>
        <v>Within an hour</v>
      </c>
      <c r="D3817" s="70">
        <f>VLOOKUP($B3817,Hosts!$A:$M,11,0)</f>
        <v>1</v>
      </c>
      <c r="E3817" s="70">
        <f>VLOOKUP($B3817,Hosts!$A:$M,12,0)</f>
        <v>1</v>
      </c>
      <c r="F3817" t="str">
        <f>VLOOKUP($B3817,Hosts!$A:$M,13,0)</f>
        <v>Yes</v>
      </c>
      <c r="G3817" t="str">
        <f>INDEX(Hosts!$A:$M, MATCH(Places!$B3817,Hosts!$A:$A,0), MATCH(Places!G$1,Hosts!$A$1:$M$1,0))</f>
        <v>Within an hour</v>
      </c>
      <c r="H3817" s="70">
        <f>INDEX(Hosts!$A:$M, MATCH(Places!$B3817,Hosts!$A:$A,0), MATCH(Places!H$1,Hosts!$A$1:$M$1,0))</f>
        <v>1</v>
      </c>
      <c r="I3817" s="70">
        <f>INDEX(Hosts!$A:$M, MATCH(Places!$B3817,Hosts!$A:$A,0), MATCH(Places!I$1,Hosts!$A$1:$M$1,0))</f>
        <v>1</v>
      </c>
      <c r="J3817" t="str">
        <f>INDEX(Hosts!$A:$M, MATCH(Places!$B3817,Hosts!$A:$A,0), MATCH(Places!J$1,Hosts!$A$1:$M$1,0))</f>
        <v>Yes</v>
      </c>
      <c r="K3817">
        <v>22</v>
      </c>
      <c r="L3817" t="str">
        <f>VLOOKUP($K3817,Neighborhoods!$A:$C,2,0)</f>
        <v>Queens</v>
      </c>
      <c r="M3817" t="str">
        <f>VLOOKUP($K3817,Neighborhoods!$A:$C,3,0)</f>
        <v>Flushing</v>
      </c>
      <c r="N3817" t="str">
        <f>INDEX(Neighborhoods!$A:$C, MATCH(Places!$K3817,Neighborhoods!$A:$A,0), MATCH(Places!N$1,Neighborhoods!$A$1:$C$1,0))</f>
        <v>Queens</v>
      </c>
      <c r="O3817" t="str">
        <f>INDEX(Neighborhoods!$A:$C, MATCH(Places!$K3817,Neighborhoods!$A:$A,0), MATCH(Places!O$1,Neighborhoods!$A$1:$C$1,0))</f>
        <v>Flushing</v>
      </c>
      <c r="P3817" t="s">
        <v>1</v>
      </c>
      <c r="Q3817" t="str">
        <f t="shared" si="236"/>
        <v>Yes</v>
      </c>
      <c r="R3817">
        <v>3</v>
      </c>
      <c r="S3817" t="str">
        <f t="shared" si="237"/>
        <v>Medium</v>
      </c>
      <c r="T3817" s="50">
        <v>109</v>
      </c>
      <c r="U3817" s="70">
        <f t="shared" si="238"/>
        <v>0.03</v>
      </c>
      <c r="V3817" s="52">
        <v>5</v>
      </c>
      <c r="W3817" s="52" t="str" cm="1">
        <f t="array" ref="W3817">_xlfn.SWITCH(ROUND(V3817,0),5,"Excellent",4,"Good",3,"Ok","Bad")</f>
        <v>Excellent</v>
      </c>
      <c r="X3817">
        <v>47</v>
      </c>
      <c r="Y3817" t="str">
        <f t="shared" si="239"/>
        <v>No</v>
      </c>
      <c r="Z3817" s="68">
        <v>43294</v>
      </c>
      <c r="AA3817" s="68">
        <v>43976</v>
      </c>
      <c r="AB3817">
        <v>45</v>
      </c>
      <c r="AC3817" t="s">
        <v>15615</v>
      </c>
    </row>
    <row r="3818" spans="1:29" x14ac:dyDescent="0.3">
      <c r="A3818" t="s">
        <v>2730</v>
      </c>
      <c r="B3818">
        <v>2153</v>
      </c>
      <c r="C3818" t="str">
        <f>VLOOKUP($B3818,Hosts!$A:$M,10,0)</f>
        <v>A few days or more</v>
      </c>
      <c r="D3818" s="70">
        <f>VLOOKUP($B3818,Hosts!$A:$M,11,0)</f>
        <v>0.2</v>
      </c>
      <c r="E3818" s="70">
        <f>VLOOKUP($B3818,Hosts!$A:$M,12,0)</f>
        <v>0.84</v>
      </c>
      <c r="F3818" t="str">
        <f>VLOOKUP($B3818,Hosts!$A:$M,13,0)</f>
        <v>No</v>
      </c>
      <c r="G3818" t="str">
        <f>INDEX(Hosts!$A:$M, MATCH(Places!$B3818,Hosts!$A:$A,0), MATCH(Places!G$1,Hosts!$A$1:$M$1,0))</f>
        <v>A few days or more</v>
      </c>
      <c r="H3818" s="70">
        <f>INDEX(Hosts!$A:$M, MATCH(Places!$B3818,Hosts!$A:$A,0), MATCH(Places!H$1,Hosts!$A$1:$M$1,0))</f>
        <v>0.2</v>
      </c>
      <c r="I3818" s="70">
        <f>INDEX(Hosts!$A:$M, MATCH(Places!$B3818,Hosts!$A:$A,0), MATCH(Places!I$1,Hosts!$A$1:$M$1,0))</f>
        <v>0.84</v>
      </c>
      <c r="J3818" t="str">
        <f>INDEX(Hosts!$A:$M, MATCH(Places!$B3818,Hosts!$A:$A,0), MATCH(Places!J$1,Hosts!$A$1:$M$1,0))</f>
        <v>No</v>
      </c>
      <c r="K3818">
        <v>14</v>
      </c>
      <c r="L3818" t="str">
        <f>VLOOKUP($K3818,Neighborhoods!$A:$C,2,0)</f>
        <v>Manhattan</v>
      </c>
      <c r="M3818" t="str">
        <f>VLOOKUP($K3818,Neighborhoods!$A:$C,3,0)</f>
        <v>East Harlem</v>
      </c>
      <c r="N3818" t="str">
        <f>INDEX(Neighborhoods!$A:$C, MATCH(Places!$K3818,Neighborhoods!$A:$A,0), MATCH(Places!N$1,Neighborhoods!$A$1:$C$1,0))</f>
        <v>Manhattan</v>
      </c>
      <c r="O3818" t="str">
        <f>INDEX(Neighborhoods!$A:$C, MATCH(Places!$K3818,Neighborhoods!$A:$A,0), MATCH(Places!O$1,Neighborhoods!$A$1:$C$1,0))</f>
        <v>East Harlem</v>
      </c>
      <c r="P3818" t="s">
        <v>11822</v>
      </c>
      <c r="Q3818" t="str">
        <f t="shared" si="236"/>
        <v>No</v>
      </c>
      <c r="R3818">
        <v>4</v>
      </c>
      <c r="S3818" t="str">
        <f t="shared" si="237"/>
        <v>Medium</v>
      </c>
      <c r="T3818" s="50">
        <v>150</v>
      </c>
      <c r="U3818" s="70">
        <f t="shared" si="238"/>
        <v>0.03</v>
      </c>
      <c r="V3818" s="52">
        <v>4.82</v>
      </c>
      <c r="W3818" s="52" t="str" cm="1">
        <f t="array" ref="W3818">_xlfn.SWITCH(ROUND(V3818,0),5,"Excellent",4,"Good",3,"Ok","Bad")</f>
        <v>Excellent</v>
      </c>
      <c r="X3818">
        <v>45</v>
      </c>
      <c r="Y3818" t="str">
        <f t="shared" si="239"/>
        <v>No</v>
      </c>
      <c r="Z3818" s="68">
        <v>43291</v>
      </c>
      <c r="AA3818" s="68">
        <v>43898</v>
      </c>
      <c r="AB3818">
        <v>86</v>
      </c>
      <c r="AC3818" t="s">
        <v>15615</v>
      </c>
    </row>
    <row r="3819" spans="1:29" x14ac:dyDescent="0.3">
      <c r="A3819" t="s">
        <v>2731</v>
      </c>
      <c r="B3819">
        <v>3590</v>
      </c>
      <c r="C3819" t="str">
        <f>VLOOKUP($B3819,Hosts!$A:$M,10,0)</f>
        <v>Within an hour</v>
      </c>
      <c r="D3819" s="70">
        <f>VLOOKUP($B3819,Hosts!$A:$M,11,0)</f>
        <v>1</v>
      </c>
      <c r="E3819" s="70">
        <f>VLOOKUP($B3819,Hosts!$A:$M,12,0)</f>
        <v>1</v>
      </c>
      <c r="F3819" t="str">
        <f>VLOOKUP($B3819,Hosts!$A:$M,13,0)</f>
        <v>No</v>
      </c>
      <c r="G3819" t="str">
        <f>INDEX(Hosts!$A:$M, MATCH(Places!$B3819,Hosts!$A:$A,0), MATCH(Places!G$1,Hosts!$A$1:$M$1,0))</f>
        <v>Within an hour</v>
      </c>
      <c r="H3819" s="70">
        <f>INDEX(Hosts!$A:$M, MATCH(Places!$B3819,Hosts!$A:$A,0), MATCH(Places!H$1,Hosts!$A$1:$M$1,0))</f>
        <v>1</v>
      </c>
      <c r="I3819" s="70">
        <f>INDEX(Hosts!$A:$M, MATCH(Places!$B3819,Hosts!$A:$A,0), MATCH(Places!I$1,Hosts!$A$1:$M$1,0))</f>
        <v>1</v>
      </c>
      <c r="J3819" t="str">
        <f>INDEX(Hosts!$A:$M, MATCH(Places!$B3819,Hosts!$A:$A,0), MATCH(Places!J$1,Hosts!$A$1:$M$1,0))</f>
        <v>No</v>
      </c>
      <c r="K3819">
        <v>8</v>
      </c>
      <c r="L3819" t="str">
        <f>VLOOKUP($K3819,Neighborhoods!$A:$C,2,0)</f>
        <v>Brooklyn</v>
      </c>
      <c r="M3819" t="str">
        <f>VLOOKUP($K3819,Neighborhoods!$A:$C,3,0)</f>
        <v>Bushwick</v>
      </c>
      <c r="N3819" t="str">
        <f>INDEX(Neighborhoods!$A:$C, MATCH(Places!$K3819,Neighborhoods!$A:$A,0), MATCH(Places!N$1,Neighborhoods!$A$1:$C$1,0))</f>
        <v>Brooklyn</v>
      </c>
      <c r="O3819" t="str">
        <f>INDEX(Neighborhoods!$A:$C, MATCH(Places!$K3819,Neighborhoods!$A:$A,0), MATCH(Places!O$1,Neighborhoods!$A$1:$C$1,0))</f>
        <v>Bushwick</v>
      </c>
      <c r="P3819" t="s">
        <v>1</v>
      </c>
      <c r="Q3819" t="str">
        <f t="shared" si="236"/>
        <v>Yes</v>
      </c>
      <c r="R3819">
        <v>2</v>
      </c>
      <c r="S3819" t="str">
        <f t="shared" si="237"/>
        <v>Small</v>
      </c>
      <c r="T3819" s="50">
        <v>50</v>
      </c>
      <c r="U3819" s="70">
        <f t="shared" si="238"/>
        <v>0.03</v>
      </c>
      <c r="V3819" s="52">
        <v>4.9000000000000004</v>
      </c>
      <c r="W3819" s="52" t="str" cm="1">
        <f t="array" ref="W3819">_xlfn.SWITCH(ROUND(V3819,0),5,"Excellent",4,"Good",3,"Ok","Bad")</f>
        <v>Excellent</v>
      </c>
      <c r="X3819">
        <v>104</v>
      </c>
      <c r="Y3819" t="str">
        <f t="shared" si="239"/>
        <v>Yes</v>
      </c>
      <c r="Z3819" s="68">
        <v>43297</v>
      </c>
      <c r="AA3819" s="68">
        <v>44020</v>
      </c>
      <c r="AB3819">
        <v>122</v>
      </c>
      <c r="AC3819" t="s">
        <v>15616</v>
      </c>
    </row>
    <row r="3820" spans="1:29" x14ac:dyDescent="0.3">
      <c r="A3820" t="s">
        <v>2732</v>
      </c>
      <c r="B3820">
        <v>3502</v>
      </c>
      <c r="C3820" t="str">
        <f>VLOOKUP($B3820,Hosts!$A:$M,10,0)</f>
        <v>Within a day</v>
      </c>
      <c r="D3820" s="70">
        <f>VLOOKUP($B3820,Hosts!$A:$M,11,0)</f>
        <v>0.5</v>
      </c>
      <c r="E3820" s="70">
        <f>VLOOKUP($B3820,Hosts!$A:$M,12,0)</f>
        <v>0.9</v>
      </c>
      <c r="F3820" t="str">
        <f>VLOOKUP($B3820,Hosts!$A:$M,13,0)</f>
        <v>No</v>
      </c>
      <c r="G3820" t="str">
        <f>INDEX(Hosts!$A:$M, MATCH(Places!$B3820,Hosts!$A:$A,0), MATCH(Places!G$1,Hosts!$A$1:$M$1,0))</f>
        <v>Within a day</v>
      </c>
      <c r="H3820" s="70">
        <f>INDEX(Hosts!$A:$M, MATCH(Places!$B3820,Hosts!$A:$A,0), MATCH(Places!H$1,Hosts!$A$1:$M$1,0))</f>
        <v>0.5</v>
      </c>
      <c r="I3820" s="70">
        <f>INDEX(Hosts!$A:$M, MATCH(Places!$B3820,Hosts!$A:$A,0), MATCH(Places!I$1,Hosts!$A$1:$M$1,0))</f>
        <v>0.9</v>
      </c>
      <c r="J3820" t="str">
        <f>INDEX(Hosts!$A:$M, MATCH(Places!$B3820,Hosts!$A:$A,0), MATCH(Places!J$1,Hosts!$A$1:$M$1,0))</f>
        <v>No</v>
      </c>
      <c r="K3820">
        <v>22</v>
      </c>
      <c r="L3820" t="str">
        <f>VLOOKUP($K3820,Neighborhoods!$A:$C,2,0)</f>
        <v>Queens</v>
      </c>
      <c r="M3820" t="str">
        <f>VLOOKUP($K3820,Neighborhoods!$A:$C,3,0)</f>
        <v>Flushing</v>
      </c>
      <c r="N3820" t="str">
        <f>INDEX(Neighborhoods!$A:$C, MATCH(Places!$K3820,Neighborhoods!$A:$A,0), MATCH(Places!N$1,Neighborhoods!$A$1:$C$1,0))</f>
        <v>Queens</v>
      </c>
      <c r="O3820" t="str">
        <f>INDEX(Neighborhoods!$A:$C, MATCH(Places!$K3820,Neighborhoods!$A:$A,0), MATCH(Places!O$1,Neighborhoods!$A$1:$C$1,0))</f>
        <v>Flushing</v>
      </c>
      <c r="P3820" t="s">
        <v>11822</v>
      </c>
      <c r="Q3820" t="str">
        <f t="shared" si="236"/>
        <v>No</v>
      </c>
      <c r="R3820">
        <v>2</v>
      </c>
      <c r="S3820" t="str">
        <f t="shared" si="237"/>
        <v>Small</v>
      </c>
      <c r="T3820" s="50">
        <v>70</v>
      </c>
      <c r="U3820" s="70">
        <f t="shared" si="238"/>
        <v>0.03</v>
      </c>
      <c r="V3820" s="52">
        <v>4.88</v>
      </c>
      <c r="W3820" s="52" t="str" cm="1">
        <f t="array" ref="W3820">_xlfn.SWITCH(ROUND(V3820,0),5,"Excellent",4,"Good",3,"Ok","Bad")</f>
        <v>Excellent</v>
      </c>
      <c r="X3820">
        <v>65</v>
      </c>
      <c r="Y3820" t="str">
        <f t="shared" si="239"/>
        <v>No</v>
      </c>
      <c r="Z3820" s="68">
        <v>43308</v>
      </c>
      <c r="AA3820" s="68">
        <v>43853</v>
      </c>
      <c r="AB3820">
        <v>88</v>
      </c>
      <c r="AC3820" t="s">
        <v>15616</v>
      </c>
    </row>
    <row r="3821" spans="1:29" x14ac:dyDescent="0.3">
      <c r="A3821" t="s">
        <v>13132</v>
      </c>
      <c r="B3821">
        <v>1325</v>
      </c>
      <c r="C3821" t="str">
        <f>VLOOKUP($B3821,Hosts!$A:$M,10,0)</f>
        <v>Within a day</v>
      </c>
      <c r="D3821" s="70">
        <f>VLOOKUP($B3821,Hosts!$A:$M,11,0)</f>
        <v>0.8</v>
      </c>
      <c r="E3821" s="70">
        <f>VLOOKUP($B3821,Hosts!$A:$M,12,0)</f>
        <v>0.73</v>
      </c>
      <c r="F3821" t="str">
        <f>VLOOKUP($B3821,Hosts!$A:$M,13,0)</f>
        <v>Yes</v>
      </c>
      <c r="G3821" t="str">
        <f>INDEX(Hosts!$A:$M, MATCH(Places!$B3821,Hosts!$A:$A,0), MATCH(Places!G$1,Hosts!$A$1:$M$1,0))</f>
        <v>Within a day</v>
      </c>
      <c r="H3821" s="70">
        <f>INDEX(Hosts!$A:$M, MATCH(Places!$B3821,Hosts!$A:$A,0), MATCH(Places!H$1,Hosts!$A$1:$M$1,0))</f>
        <v>0.8</v>
      </c>
      <c r="I3821" s="70">
        <f>INDEX(Hosts!$A:$M, MATCH(Places!$B3821,Hosts!$A:$A,0), MATCH(Places!I$1,Hosts!$A$1:$M$1,0))</f>
        <v>0.73</v>
      </c>
      <c r="J3821" t="str">
        <f>INDEX(Hosts!$A:$M, MATCH(Places!$B3821,Hosts!$A:$A,0), MATCH(Places!J$1,Hosts!$A$1:$M$1,0))</f>
        <v>Yes</v>
      </c>
      <c r="K3821">
        <v>12</v>
      </c>
      <c r="L3821" t="str">
        <f>VLOOKUP($K3821,Neighborhoods!$A:$C,2,0)</f>
        <v>Brooklyn</v>
      </c>
      <c r="M3821" t="str">
        <f>VLOOKUP($K3821,Neighborhoods!$A:$C,3,0)</f>
        <v>Williamsburg</v>
      </c>
      <c r="N3821" t="str">
        <f>INDEX(Neighborhoods!$A:$C, MATCH(Places!$K3821,Neighborhoods!$A:$A,0), MATCH(Places!N$1,Neighborhoods!$A$1:$C$1,0))</f>
        <v>Brooklyn</v>
      </c>
      <c r="O3821" t="str">
        <f>INDEX(Neighborhoods!$A:$C, MATCH(Places!$K3821,Neighborhoods!$A:$A,0), MATCH(Places!O$1,Neighborhoods!$A$1:$C$1,0))</f>
        <v>Williamsburg</v>
      </c>
      <c r="P3821" t="s">
        <v>11822</v>
      </c>
      <c r="Q3821" t="str">
        <f t="shared" si="236"/>
        <v>No</v>
      </c>
      <c r="R3821">
        <v>4</v>
      </c>
      <c r="S3821" t="str">
        <f t="shared" si="237"/>
        <v>Medium</v>
      </c>
      <c r="T3821" s="50">
        <v>107</v>
      </c>
      <c r="U3821" s="70">
        <f t="shared" si="238"/>
        <v>0.03</v>
      </c>
      <c r="V3821" s="52">
        <v>4.84</v>
      </c>
      <c r="W3821" s="52" t="str" cm="1">
        <f t="array" ref="W3821">_xlfn.SWITCH(ROUND(V3821,0),5,"Excellent",4,"Good",3,"Ok","Bad")</f>
        <v>Excellent</v>
      </c>
      <c r="X3821">
        <v>32</v>
      </c>
      <c r="Y3821" t="str">
        <f t="shared" si="239"/>
        <v>No</v>
      </c>
      <c r="Z3821" s="68">
        <v>43341</v>
      </c>
      <c r="AA3821" s="68">
        <v>43576</v>
      </c>
      <c r="AB3821">
        <v>350</v>
      </c>
      <c r="AC3821" t="s">
        <v>15615</v>
      </c>
    </row>
    <row r="3822" spans="1:29" x14ac:dyDescent="0.3">
      <c r="A3822" t="s">
        <v>2733</v>
      </c>
      <c r="B3822">
        <v>3593</v>
      </c>
      <c r="C3822" t="str">
        <f>VLOOKUP($B3822,Hosts!$A:$M,10,0)</f>
        <v>Within a few hours</v>
      </c>
      <c r="D3822" s="70">
        <f>VLOOKUP($B3822,Hosts!$A:$M,11,0)</f>
        <v>0.7</v>
      </c>
      <c r="E3822" s="70">
        <f>VLOOKUP($B3822,Hosts!$A:$M,12,0)</f>
        <v>0.86</v>
      </c>
      <c r="F3822" t="str">
        <f>VLOOKUP($B3822,Hosts!$A:$M,13,0)</f>
        <v>Yes</v>
      </c>
      <c r="G3822" t="str">
        <f>INDEX(Hosts!$A:$M, MATCH(Places!$B3822,Hosts!$A:$A,0), MATCH(Places!G$1,Hosts!$A$1:$M$1,0))</f>
        <v>Within a few hours</v>
      </c>
      <c r="H3822" s="70">
        <f>INDEX(Hosts!$A:$M, MATCH(Places!$B3822,Hosts!$A:$A,0), MATCH(Places!H$1,Hosts!$A$1:$M$1,0))</f>
        <v>0.7</v>
      </c>
      <c r="I3822" s="70">
        <f>INDEX(Hosts!$A:$M, MATCH(Places!$B3822,Hosts!$A:$A,0), MATCH(Places!I$1,Hosts!$A$1:$M$1,0))</f>
        <v>0.86</v>
      </c>
      <c r="J3822" t="str">
        <f>INDEX(Hosts!$A:$M, MATCH(Places!$B3822,Hosts!$A:$A,0), MATCH(Places!J$1,Hosts!$A$1:$M$1,0))</f>
        <v>Yes</v>
      </c>
      <c r="K3822">
        <v>21</v>
      </c>
      <c r="L3822" t="str">
        <f>VLOOKUP($K3822,Neighborhoods!$A:$C,2,0)</f>
        <v>Queens</v>
      </c>
      <c r="M3822" t="str">
        <f>VLOOKUP($K3822,Neighborhoods!$A:$C,3,0)</f>
        <v>Astoria</v>
      </c>
      <c r="N3822" t="str">
        <f>INDEX(Neighborhoods!$A:$C, MATCH(Places!$K3822,Neighborhoods!$A:$A,0), MATCH(Places!N$1,Neighborhoods!$A$1:$C$1,0))</f>
        <v>Queens</v>
      </c>
      <c r="O3822" t="str">
        <f>INDEX(Neighborhoods!$A:$C, MATCH(Places!$K3822,Neighborhoods!$A:$A,0), MATCH(Places!O$1,Neighborhoods!$A$1:$C$1,0))</f>
        <v>Astoria</v>
      </c>
      <c r="P3822" t="s">
        <v>11822</v>
      </c>
      <c r="Q3822" t="str">
        <f t="shared" si="236"/>
        <v>No</v>
      </c>
      <c r="R3822">
        <v>4</v>
      </c>
      <c r="S3822" t="str">
        <f t="shared" si="237"/>
        <v>Medium</v>
      </c>
      <c r="T3822" s="50">
        <v>126</v>
      </c>
      <c r="U3822" s="70">
        <f t="shared" si="238"/>
        <v>0.03</v>
      </c>
      <c r="V3822" s="52">
        <v>4.99</v>
      </c>
      <c r="W3822" s="52" t="str" cm="1">
        <f t="array" ref="W3822">_xlfn.SWITCH(ROUND(V3822,0),5,"Excellent",4,"Good",3,"Ok","Bad")</f>
        <v>Excellent</v>
      </c>
      <c r="X3822">
        <v>76</v>
      </c>
      <c r="Y3822" t="str">
        <f t="shared" si="239"/>
        <v>No</v>
      </c>
      <c r="Z3822" s="68">
        <v>43296</v>
      </c>
      <c r="AA3822" s="68">
        <v>43886</v>
      </c>
      <c r="AB3822">
        <v>180</v>
      </c>
      <c r="AC3822" t="s">
        <v>15615</v>
      </c>
    </row>
    <row r="3823" spans="1:29" x14ac:dyDescent="0.3">
      <c r="A3823" t="s">
        <v>13658</v>
      </c>
      <c r="B3823">
        <v>2881</v>
      </c>
      <c r="C3823" t="str">
        <f>VLOOKUP($B3823,Hosts!$A:$M,10,0)</f>
        <v>Within a few hours</v>
      </c>
      <c r="D3823" s="70">
        <f>VLOOKUP($B3823,Hosts!$A:$M,11,0)</f>
        <v>1</v>
      </c>
      <c r="E3823" s="70">
        <f>VLOOKUP($B3823,Hosts!$A:$M,12,0)</f>
        <v>1</v>
      </c>
      <c r="F3823" t="str">
        <f>VLOOKUP($B3823,Hosts!$A:$M,13,0)</f>
        <v>No</v>
      </c>
      <c r="G3823" t="str">
        <f>INDEX(Hosts!$A:$M, MATCH(Places!$B3823,Hosts!$A:$A,0), MATCH(Places!G$1,Hosts!$A$1:$M$1,0))</f>
        <v>Within a few hours</v>
      </c>
      <c r="H3823" s="70">
        <f>INDEX(Hosts!$A:$M, MATCH(Places!$B3823,Hosts!$A:$A,0), MATCH(Places!H$1,Hosts!$A$1:$M$1,0))</f>
        <v>1</v>
      </c>
      <c r="I3823" s="70">
        <f>INDEX(Hosts!$A:$M, MATCH(Places!$B3823,Hosts!$A:$A,0), MATCH(Places!I$1,Hosts!$A$1:$M$1,0))</f>
        <v>1</v>
      </c>
      <c r="J3823" t="str">
        <f>INDEX(Hosts!$A:$M, MATCH(Places!$B3823,Hosts!$A:$A,0), MATCH(Places!J$1,Hosts!$A$1:$M$1,0))</f>
        <v>No</v>
      </c>
      <c r="K3823">
        <v>16</v>
      </c>
      <c r="L3823" t="str">
        <f>VLOOKUP($K3823,Neighborhoods!$A:$C,2,0)</f>
        <v>Manhattan</v>
      </c>
      <c r="M3823" t="str">
        <f>VLOOKUP($K3823,Neighborhoods!$A:$C,3,0)</f>
        <v>Harlem</v>
      </c>
      <c r="N3823" t="str">
        <f>INDEX(Neighborhoods!$A:$C, MATCH(Places!$K3823,Neighborhoods!$A:$A,0), MATCH(Places!N$1,Neighborhoods!$A$1:$C$1,0))</f>
        <v>Manhattan</v>
      </c>
      <c r="O3823" t="str">
        <f>INDEX(Neighborhoods!$A:$C, MATCH(Places!$K3823,Neighborhoods!$A:$A,0), MATCH(Places!O$1,Neighborhoods!$A$1:$C$1,0))</f>
        <v>Harlem</v>
      </c>
      <c r="P3823" t="s">
        <v>11822</v>
      </c>
      <c r="Q3823" t="str">
        <f t="shared" si="236"/>
        <v>No</v>
      </c>
      <c r="R3823">
        <v>9</v>
      </c>
      <c r="S3823" t="str">
        <f t="shared" si="237"/>
        <v>Large</v>
      </c>
      <c r="T3823" s="50">
        <v>299</v>
      </c>
      <c r="U3823" s="70">
        <f t="shared" si="238"/>
        <v>0.04</v>
      </c>
      <c r="V3823" s="52">
        <v>4.71</v>
      </c>
      <c r="W3823" s="52" t="str" cm="1">
        <f t="array" ref="W3823">_xlfn.SWITCH(ROUND(V3823,0),5,"Excellent",4,"Good",3,"Ok","Bad")</f>
        <v>Excellent</v>
      </c>
      <c r="X3823">
        <v>21</v>
      </c>
      <c r="Y3823" t="str">
        <f t="shared" si="239"/>
        <v>No</v>
      </c>
      <c r="Z3823" s="68">
        <v>43299</v>
      </c>
      <c r="AA3823" s="68">
        <v>43828</v>
      </c>
      <c r="AB3823">
        <v>14</v>
      </c>
      <c r="AC3823" t="s">
        <v>15616</v>
      </c>
    </row>
    <row r="3824" spans="1:29" x14ac:dyDescent="0.3">
      <c r="A3824" t="s">
        <v>14355</v>
      </c>
      <c r="B3824">
        <v>1472</v>
      </c>
      <c r="C3824" t="str">
        <f>VLOOKUP($B3824,Hosts!$A:$M,10,0)</f>
        <v>Within an hour</v>
      </c>
      <c r="D3824" s="70">
        <f>VLOOKUP($B3824,Hosts!$A:$M,11,0)</f>
        <v>1</v>
      </c>
      <c r="E3824" s="70">
        <f>VLOOKUP($B3824,Hosts!$A:$M,12,0)</f>
        <v>1</v>
      </c>
      <c r="F3824" t="str">
        <f>VLOOKUP($B3824,Hosts!$A:$M,13,0)</f>
        <v>Yes</v>
      </c>
      <c r="G3824" t="str">
        <f>INDEX(Hosts!$A:$M, MATCH(Places!$B3824,Hosts!$A:$A,0), MATCH(Places!G$1,Hosts!$A$1:$M$1,0))</f>
        <v>Within an hour</v>
      </c>
      <c r="H3824" s="70">
        <f>INDEX(Hosts!$A:$M, MATCH(Places!$B3824,Hosts!$A:$A,0), MATCH(Places!H$1,Hosts!$A$1:$M$1,0))</f>
        <v>1</v>
      </c>
      <c r="I3824" s="70">
        <f>INDEX(Hosts!$A:$M, MATCH(Places!$B3824,Hosts!$A:$A,0), MATCH(Places!I$1,Hosts!$A$1:$M$1,0))</f>
        <v>1</v>
      </c>
      <c r="J3824" t="str">
        <f>INDEX(Hosts!$A:$M, MATCH(Places!$B3824,Hosts!$A:$A,0), MATCH(Places!J$1,Hosts!$A$1:$M$1,0))</f>
        <v>Yes</v>
      </c>
      <c r="K3824">
        <v>8</v>
      </c>
      <c r="L3824" t="str">
        <f>VLOOKUP($K3824,Neighborhoods!$A:$C,2,0)</f>
        <v>Brooklyn</v>
      </c>
      <c r="M3824" t="str">
        <f>VLOOKUP($K3824,Neighborhoods!$A:$C,3,0)</f>
        <v>Bushwick</v>
      </c>
      <c r="N3824" t="str">
        <f>INDEX(Neighborhoods!$A:$C, MATCH(Places!$K3824,Neighborhoods!$A:$A,0), MATCH(Places!N$1,Neighborhoods!$A$1:$C$1,0))</f>
        <v>Brooklyn</v>
      </c>
      <c r="O3824" t="str">
        <f>INDEX(Neighborhoods!$A:$C, MATCH(Places!$K3824,Neighborhoods!$A:$A,0), MATCH(Places!O$1,Neighborhoods!$A$1:$C$1,0))</f>
        <v>Bushwick</v>
      </c>
      <c r="P3824" t="s">
        <v>1</v>
      </c>
      <c r="Q3824" t="str">
        <f t="shared" si="236"/>
        <v>Yes</v>
      </c>
      <c r="R3824">
        <v>2</v>
      </c>
      <c r="S3824" t="str">
        <f t="shared" si="237"/>
        <v>Small</v>
      </c>
      <c r="T3824" s="50">
        <v>58</v>
      </c>
      <c r="U3824" s="70">
        <f t="shared" si="238"/>
        <v>0.03</v>
      </c>
      <c r="V3824" s="52">
        <v>5</v>
      </c>
      <c r="W3824" s="52" t="str" cm="1">
        <f t="array" ref="W3824">_xlfn.SWITCH(ROUND(V3824,0),5,"Excellent",4,"Good",3,"Ok","Bad")</f>
        <v>Excellent</v>
      </c>
      <c r="X3824">
        <v>29</v>
      </c>
      <c r="Y3824" t="str">
        <f t="shared" si="239"/>
        <v>No</v>
      </c>
      <c r="Z3824" s="68">
        <v>43343</v>
      </c>
      <c r="AA3824" s="68">
        <v>43870</v>
      </c>
      <c r="AB3824">
        <v>178</v>
      </c>
      <c r="AC3824" t="s">
        <v>15616</v>
      </c>
    </row>
    <row r="3825" spans="1:29" x14ac:dyDescent="0.3">
      <c r="A3825" t="s">
        <v>14571</v>
      </c>
      <c r="B3825">
        <v>806</v>
      </c>
      <c r="C3825" t="str">
        <f>VLOOKUP($B3825,Hosts!$A:$M,10,0)</f>
        <v>Within a few hours</v>
      </c>
      <c r="D3825" s="70">
        <f>VLOOKUP($B3825,Hosts!$A:$M,11,0)</f>
        <v>0.85</v>
      </c>
      <c r="E3825" s="70">
        <f>VLOOKUP($B3825,Hosts!$A:$M,12,0)</f>
        <v>0.17</v>
      </c>
      <c r="F3825" t="str">
        <f>VLOOKUP($B3825,Hosts!$A:$M,13,0)</f>
        <v>No</v>
      </c>
      <c r="G3825" t="str">
        <f>INDEX(Hosts!$A:$M, MATCH(Places!$B3825,Hosts!$A:$A,0), MATCH(Places!G$1,Hosts!$A$1:$M$1,0))</f>
        <v>Within a few hours</v>
      </c>
      <c r="H3825" s="70">
        <f>INDEX(Hosts!$A:$M, MATCH(Places!$B3825,Hosts!$A:$A,0), MATCH(Places!H$1,Hosts!$A$1:$M$1,0))</f>
        <v>0.85</v>
      </c>
      <c r="I3825" s="70">
        <f>INDEX(Hosts!$A:$M, MATCH(Places!$B3825,Hosts!$A:$A,0), MATCH(Places!I$1,Hosts!$A$1:$M$1,0))</f>
        <v>0.17</v>
      </c>
      <c r="J3825" t="str">
        <f>INDEX(Hosts!$A:$M, MATCH(Places!$B3825,Hosts!$A:$A,0), MATCH(Places!J$1,Hosts!$A$1:$M$1,0))</f>
        <v>No</v>
      </c>
      <c r="K3825">
        <v>7</v>
      </c>
      <c r="L3825" t="str">
        <f>VLOOKUP($K3825,Neighborhoods!$A:$C,2,0)</f>
        <v>Brooklyn</v>
      </c>
      <c r="M3825" t="str">
        <f>VLOOKUP($K3825,Neighborhoods!$A:$C,3,0)</f>
        <v>Bedford-Stuyvesant</v>
      </c>
      <c r="N3825" t="str">
        <f>INDEX(Neighborhoods!$A:$C, MATCH(Places!$K3825,Neighborhoods!$A:$A,0), MATCH(Places!N$1,Neighborhoods!$A$1:$C$1,0))</f>
        <v>Brooklyn</v>
      </c>
      <c r="O3825" t="str">
        <f>INDEX(Neighborhoods!$A:$C, MATCH(Places!$K3825,Neighborhoods!$A:$A,0), MATCH(Places!O$1,Neighborhoods!$A$1:$C$1,0))</f>
        <v>Bedford-Stuyvesant</v>
      </c>
      <c r="P3825" t="s">
        <v>11822</v>
      </c>
      <c r="Q3825" t="str">
        <f t="shared" si="236"/>
        <v>No</v>
      </c>
      <c r="R3825">
        <v>4</v>
      </c>
      <c r="S3825" t="str">
        <f t="shared" si="237"/>
        <v>Medium</v>
      </c>
      <c r="T3825" s="50">
        <v>135</v>
      </c>
      <c r="U3825" s="70">
        <f t="shared" si="238"/>
        <v>0.03</v>
      </c>
      <c r="V3825" s="52">
        <v>5</v>
      </c>
      <c r="W3825" s="52" t="str" cm="1">
        <f t="array" ref="W3825">_xlfn.SWITCH(ROUND(V3825,0),5,"Excellent",4,"Good",3,"Ok","Bad")</f>
        <v>Excellent</v>
      </c>
      <c r="X3825">
        <v>5</v>
      </c>
      <c r="Y3825" t="str">
        <f t="shared" si="239"/>
        <v>No</v>
      </c>
      <c r="Z3825" s="68">
        <v>43338</v>
      </c>
      <c r="AA3825" s="68">
        <v>43431</v>
      </c>
      <c r="AB3825">
        <v>364</v>
      </c>
      <c r="AC3825" t="s">
        <v>15615</v>
      </c>
    </row>
    <row r="3826" spans="1:29" x14ac:dyDescent="0.3">
      <c r="A3826" t="s">
        <v>15205</v>
      </c>
      <c r="B3826">
        <v>1756</v>
      </c>
      <c r="C3826" t="str">
        <f>VLOOKUP($B3826,Hosts!$A:$M,10,0)</f>
        <v>Within an hour</v>
      </c>
      <c r="D3826" s="70">
        <f>VLOOKUP($B3826,Hosts!$A:$M,11,0)</f>
        <v>1</v>
      </c>
      <c r="E3826" s="70">
        <f>VLOOKUP($B3826,Hosts!$A:$M,12,0)</f>
        <v>1</v>
      </c>
      <c r="F3826" t="str">
        <f>VLOOKUP($B3826,Hosts!$A:$M,13,0)</f>
        <v>No</v>
      </c>
      <c r="G3826" t="str">
        <f>INDEX(Hosts!$A:$M, MATCH(Places!$B3826,Hosts!$A:$A,0), MATCH(Places!G$1,Hosts!$A$1:$M$1,0))</f>
        <v>Within an hour</v>
      </c>
      <c r="H3826" s="70">
        <f>INDEX(Hosts!$A:$M, MATCH(Places!$B3826,Hosts!$A:$A,0), MATCH(Places!H$1,Hosts!$A$1:$M$1,0))</f>
        <v>1</v>
      </c>
      <c r="I3826" s="70">
        <f>INDEX(Hosts!$A:$M, MATCH(Places!$B3826,Hosts!$A:$A,0), MATCH(Places!I$1,Hosts!$A$1:$M$1,0))</f>
        <v>1</v>
      </c>
      <c r="J3826" t="str">
        <f>INDEX(Hosts!$A:$M, MATCH(Places!$B3826,Hosts!$A:$A,0), MATCH(Places!J$1,Hosts!$A$1:$M$1,0))</f>
        <v>No</v>
      </c>
      <c r="K3826">
        <v>14</v>
      </c>
      <c r="L3826" t="str">
        <f>VLOOKUP($K3826,Neighborhoods!$A:$C,2,0)</f>
        <v>Manhattan</v>
      </c>
      <c r="M3826" t="str">
        <f>VLOOKUP($K3826,Neighborhoods!$A:$C,3,0)</f>
        <v>East Harlem</v>
      </c>
      <c r="N3826" t="str">
        <f>INDEX(Neighborhoods!$A:$C, MATCH(Places!$K3826,Neighborhoods!$A:$A,0), MATCH(Places!N$1,Neighborhoods!$A$1:$C$1,0))</f>
        <v>Manhattan</v>
      </c>
      <c r="O3826" t="str">
        <f>INDEX(Neighborhoods!$A:$C, MATCH(Places!$K3826,Neighborhoods!$A:$A,0), MATCH(Places!O$1,Neighborhoods!$A$1:$C$1,0))</f>
        <v>East Harlem</v>
      </c>
      <c r="P3826" t="s">
        <v>1</v>
      </c>
      <c r="Q3826" t="str">
        <f t="shared" si="236"/>
        <v>Yes</v>
      </c>
      <c r="R3826">
        <v>2</v>
      </c>
      <c r="S3826" t="str">
        <f t="shared" si="237"/>
        <v>Small</v>
      </c>
      <c r="T3826" s="50">
        <v>50</v>
      </c>
      <c r="U3826" s="70">
        <f t="shared" si="238"/>
        <v>0.03</v>
      </c>
      <c r="V3826" s="52">
        <v>5</v>
      </c>
      <c r="W3826" s="52" t="str" cm="1">
        <f t="array" ref="W3826">_xlfn.SWITCH(ROUND(V3826,0),5,"Excellent",4,"Good",3,"Ok","Bad")</f>
        <v>Excellent</v>
      </c>
      <c r="X3826">
        <v>7</v>
      </c>
      <c r="Y3826" t="str">
        <f t="shared" si="239"/>
        <v>No</v>
      </c>
      <c r="Z3826" s="68">
        <v>43294</v>
      </c>
      <c r="AA3826" s="68">
        <v>43324</v>
      </c>
      <c r="AB3826">
        <v>0</v>
      </c>
      <c r="AC3826" t="s">
        <v>15616</v>
      </c>
    </row>
    <row r="3827" spans="1:29" x14ac:dyDescent="0.3">
      <c r="A3827" t="s">
        <v>426</v>
      </c>
      <c r="B3827">
        <v>2352</v>
      </c>
      <c r="C3827" t="str">
        <f>VLOOKUP($B3827,Hosts!$A:$M,10,0)</f>
        <v>Within a day</v>
      </c>
      <c r="D3827" s="70">
        <f>VLOOKUP($B3827,Hosts!$A:$M,11,0)</f>
        <v>1</v>
      </c>
      <c r="E3827" s="70">
        <f>VLOOKUP($B3827,Hosts!$A:$M,12,0)</f>
        <v>1</v>
      </c>
      <c r="F3827" t="str">
        <f>VLOOKUP($B3827,Hosts!$A:$M,13,0)</f>
        <v>Yes</v>
      </c>
      <c r="G3827" t="str">
        <f>INDEX(Hosts!$A:$M, MATCH(Places!$B3827,Hosts!$A:$A,0), MATCH(Places!G$1,Hosts!$A$1:$M$1,0))</f>
        <v>Within a day</v>
      </c>
      <c r="H3827" s="70">
        <f>INDEX(Hosts!$A:$M, MATCH(Places!$B3827,Hosts!$A:$A,0), MATCH(Places!H$1,Hosts!$A$1:$M$1,0))</f>
        <v>1</v>
      </c>
      <c r="I3827" s="70">
        <f>INDEX(Hosts!$A:$M, MATCH(Places!$B3827,Hosts!$A:$A,0), MATCH(Places!I$1,Hosts!$A$1:$M$1,0))</f>
        <v>1</v>
      </c>
      <c r="J3827" t="str">
        <f>INDEX(Hosts!$A:$M, MATCH(Places!$B3827,Hosts!$A:$A,0), MATCH(Places!J$1,Hosts!$A$1:$M$1,0))</f>
        <v>Yes</v>
      </c>
      <c r="K3827">
        <v>7</v>
      </c>
      <c r="L3827" t="str">
        <f>VLOOKUP($K3827,Neighborhoods!$A:$C,2,0)</f>
        <v>Brooklyn</v>
      </c>
      <c r="M3827" t="str">
        <f>VLOOKUP($K3827,Neighborhoods!$A:$C,3,0)</f>
        <v>Bedford-Stuyvesant</v>
      </c>
      <c r="N3827" t="str">
        <f>INDEX(Neighborhoods!$A:$C, MATCH(Places!$K3827,Neighborhoods!$A:$A,0), MATCH(Places!N$1,Neighborhoods!$A$1:$C$1,0))</f>
        <v>Brooklyn</v>
      </c>
      <c r="O3827" t="str">
        <f>INDEX(Neighborhoods!$A:$C, MATCH(Places!$K3827,Neighborhoods!$A:$A,0), MATCH(Places!O$1,Neighborhoods!$A$1:$C$1,0))</f>
        <v>Bedford-Stuyvesant</v>
      </c>
      <c r="P3827" t="s">
        <v>1</v>
      </c>
      <c r="Q3827" t="str">
        <f t="shared" si="236"/>
        <v>Yes</v>
      </c>
      <c r="R3827">
        <v>2</v>
      </c>
      <c r="S3827" t="str">
        <f t="shared" si="237"/>
        <v>Small</v>
      </c>
      <c r="T3827" s="50">
        <v>84</v>
      </c>
      <c r="U3827" s="70">
        <f t="shared" si="238"/>
        <v>0.03</v>
      </c>
      <c r="V3827" s="52">
        <v>4.99</v>
      </c>
      <c r="W3827" s="52" t="str" cm="1">
        <f t="array" ref="W3827">_xlfn.SWITCH(ROUND(V3827,0),5,"Excellent",4,"Good",3,"Ok","Bad")</f>
        <v>Excellent</v>
      </c>
      <c r="X3827">
        <v>85</v>
      </c>
      <c r="Y3827" t="str">
        <f t="shared" si="239"/>
        <v>No</v>
      </c>
      <c r="Z3827" s="68">
        <v>43304</v>
      </c>
      <c r="AA3827" s="68">
        <v>43891</v>
      </c>
      <c r="AB3827">
        <v>90</v>
      </c>
      <c r="AC3827" t="s">
        <v>15615</v>
      </c>
    </row>
    <row r="3828" spans="1:29" x14ac:dyDescent="0.3">
      <c r="A3828" t="s">
        <v>14947</v>
      </c>
      <c r="B3828">
        <v>3595</v>
      </c>
      <c r="C3828" t="str">
        <f>VLOOKUP($B3828,Hosts!$A:$M,10,0)</f>
        <v>Within a few hours</v>
      </c>
      <c r="D3828" s="70">
        <f>VLOOKUP($B3828,Hosts!$A:$M,11,0)</f>
        <v>1</v>
      </c>
      <c r="E3828" s="70">
        <f>VLOOKUP($B3828,Hosts!$A:$M,12,0)</f>
        <v>0.33</v>
      </c>
      <c r="F3828" t="str">
        <f>VLOOKUP($B3828,Hosts!$A:$M,13,0)</f>
        <v>Yes</v>
      </c>
      <c r="G3828" t="str">
        <f>INDEX(Hosts!$A:$M, MATCH(Places!$B3828,Hosts!$A:$A,0), MATCH(Places!G$1,Hosts!$A$1:$M$1,0))</f>
        <v>Within a few hours</v>
      </c>
      <c r="H3828" s="70">
        <f>INDEX(Hosts!$A:$M, MATCH(Places!$B3828,Hosts!$A:$A,0), MATCH(Places!H$1,Hosts!$A$1:$M$1,0))</f>
        <v>1</v>
      </c>
      <c r="I3828" s="70">
        <f>INDEX(Hosts!$A:$M, MATCH(Places!$B3828,Hosts!$A:$A,0), MATCH(Places!I$1,Hosts!$A$1:$M$1,0))</f>
        <v>0.33</v>
      </c>
      <c r="J3828" t="str">
        <f>INDEX(Hosts!$A:$M, MATCH(Places!$B3828,Hosts!$A:$A,0), MATCH(Places!J$1,Hosts!$A$1:$M$1,0))</f>
        <v>Yes</v>
      </c>
      <c r="K3828">
        <v>15</v>
      </c>
      <c r="L3828" t="str">
        <f>VLOOKUP($K3828,Neighborhoods!$A:$C,2,0)</f>
        <v>Manhattan</v>
      </c>
      <c r="M3828" t="str">
        <f>VLOOKUP($K3828,Neighborhoods!$A:$C,3,0)</f>
        <v>East Village</v>
      </c>
      <c r="N3828" t="str">
        <f>INDEX(Neighborhoods!$A:$C, MATCH(Places!$K3828,Neighborhoods!$A:$A,0), MATCH(Places!N$1,Neighborhoods!$A$1:$C$1,0))</f>
        <v>Manhattan</v>
      </c>
      <c r="O3828" t="str">
        <f>INDEX(Neighborhoods!$A:$C, MATCH(Places!$K3828,Neighborhoods!$A:$A,0), MATCH(Places!O$1,Neighborhoods!$A$1:$C$1,0))</f>
        <v>East Village</v>
      </c>
      <c r="P3828" t="s">
        <v>1</v>
      </c>
      <c r="Q3828" t="str">
        <f t="shared" si="236"/>
        <v>Yes</v>
      </c>
      <c r="R3828">
        <v>2</v>
      </c>
      <c r="S3828" t="str">
        <f t="shared" si="237"/>
        <v>Small</v>
      </c>
      <c r="T3828" s="50">
        <v>90</v>
      </c>
      <c r="U3828" s="70">
        <f t="shared" si="238"/>
        <v>0.03</v>
      </c>
      <c r="V3828" s="52">
        <v>4.6500000000000004</v>
      </c>
      <c r="W3828" s="52" t="str" cm="1">
        <f t="array" ref="W3828">_xlfn.SWITCH(ROUND(V3828,0),5,"Excellent",4,"Good",3,"Ok","Bad")</f>
        <v>Excellent</v>
      </c>
      <c r="X3828">
        <v>23</v>
      </c>
      <c r="Y3828" t="str">
        <f t="shared" si="239"/>
        <v>No</v>
      </c>
      <c r="Z3828" s="68">
        <v>43294</v>
      </c>
      <c r="AA3828" s="68">
        <v>43751</v>
      </c>
      <c r="AB3828">
        <v>91</v>
      </c>
      <c r="AC3828" t="s">
        <v>15615</v>
      </c>
    </row>
    <row r="3829" spans="1:29" x14ac:dyDescent="0.3">
      <c r="A3829" t="s">
        <v>13374</v>
      </c>
      <c r="B3829">
        <v>3544</v>
      </c>
      <c r="C3829" t="str">
        <f>VLOOKUP($B3829,Hosts!$A:$M,10,0)</f>
        <v>Within an hour</v>
      </c>
      <c r="D3829" s="70">
        <f>VLOOKUP($B3829,Hosts!$A:$M,11,0)</f>
        <v>0.9</v>
      </c>
      <c r="E3829" s="70">
        <f>VLOOKUP($B3829,Hosts!$A:$M,12,0)</f>
        <v>0.99</v>
      </c>
      <c r="F3829" t="str">
        <f>VLOOKUP($B3829,Hosts!$A:$M,13,0)</f>
        <v>No</v>
      </c>
      <c r="G3829" t="str">
        <f>INDEX(Hosts!$A:$M, MATCH(Places!$B3829,Hosts!$A:$A,0), MATCH(Places!G$1,Hosts!$A$1:$M$1,0))</f>
        <v>Within an hour</v>
      </c>
      <c r="H3829" s="70">
        <f>INDEX(Hosts!$A:$M, MATCH(Places!$B3829,Hosts!$A:$A,0), MATCH(Places!H$1,Hosts!$A$1:$M$1,0))</f>
        <v>0.9</v>
      </c>
      <c r="I3829" s="70">
        <f>INDEX(Hosts!$A:$M, MATCH(Places!$B3829,Hosts!$A:$A,0), MATCH(Places!I$1,Hosts!$A$1:$M$1,0))</f>
        <v>0.99</v>
      </c>
      <c r="J3829" t="str">
        <f>INDEX(Hosts!$A:$M, MATCH(Places!$B3829,Hosts!$A:$A,0), MATCH(Places!J$1,Hosts!$A$1:$M$1,0))</f>
        <v>No</v>
      </c>
      <c r="K3829">
        <v>17</v>
      </c>
      <c r="L3829" t="str">
        <f>VLOOKUP($K3829,Neighborhoods!$A:$C,2,0)</f>
        <v>Manhattan</v>
      </c>
      <c r="M3829" t="str">
        <f>VLOOKUP($K3829,Neighborhoods!$A:$C,3,0)</f>
        <v>Hell's Kitchen</v>
      </c>
      <c r="N3829" t="str">
        <f>INDEX(Neighborhoods!$A:$C, MATCH(Places!$K3829,Neighborhoods!$A:$A,0), MATCH(Places!N$1,Neighborhoods!$A$1:$C$1,0))</f>
        <v>Manhattan</v>
      </c>
      <c r="O3829" t="str">
        <f>INDEX(Neighborhoods!$A:$C, MATCH(Places!$K3829,Neighborhoods!$A:$A,0), MATCH(Places!O$1,Neighborhoods!$A$1:$C$1,0))</f>
        <v>Hell's Kitchen</v>
      </c>
      <c r="P3829" t="s">
        <v>1</v>
      </c>
      <c r="Q3829" t="str">
        <f t="shared" si="236"/>
        <v>Yes</v>
      </c>
      <c r="R3829">
        <v>2</v>
      </c>
      <c r="S3829" t="str">
        <f t="shared" si="237"/>
        <v>Small</v>
      </c>
      <c r="T3829" s="50">
        <v>150</v>
      </c>
      <c r="U3829" s="70">
        <f t="shared" si="238"/>
        <v>0.03</v>
      </c>
      <c r="V3829" s="52">
        <v>4.4400000000000004</v>
      </c>
      <c r="W3829" s="52" t="str" cm="1">
        <f t="array" ref="W3829">_xlfn.SWITCH(ROUND(V3829,0),5,"Excellent",4,"Good",3,"Ok","Bad")</f>
        <v>Good</v>
      </c>
      <c r="X3829">
        <v>25</v>
      </c>
      <c r="Y3829" t="str">
        <f t="shared" si="239"/>
        <v>No</v>
      </c>
      <c r="Z3829" s="68">
        <v>43309</v>
      </c>
      <c r="AA3829" s="68">
        <v>43817</v>
      </c>
      <c r="AB3829">
        <v>365</v>
      </c>
      <c r="AC3829" t="s">
        <v>15616</v>
      </c>
    </row>
    <row r="3830" spans="1:29" x14ac:dyDescent="0.3">
      <c r="A3830" t="s">
        <v>2734</v>
      </c>
      <c r="B3830">
        <v>299</v>
      </c>
      <c r="C3830" t="str">
        <f>VLOOKUP($B3830,Hosts!$A:$M,10,0)</f>
        <v>Within an hour</v>
      </c>
      <c r="D3830" s="70">
        <f>VLOOKUP($B3830,Hosts!$A:$M,11,0)</f>
        <v>1</v>
      </c>
      <c r="E3830" s="70">
        <f>VLOOKUP($B3830,Hosts!$A:$M,12,0)</f>
        <v>0.97</v>
      </c>
      <c r="F3830" t="str">
        <f>VLOOKUP($B3830,Hosts!$A:$M,13,0)</f>
        <v>Yes</v>
      </c>
      <c r="G3830" t="str">
        <f>INDEX(Hosts!$A:$M, MATCH(Places!$B3830,Hosts!$A:$A,0), MATCH(Places!G$1,Hosts!$A$1:$M$1,0))</f>
        <v>Within an hour</v>
      </c>
      <c r="H3830" s="70">
        <f>INDEX(Hosts!$A:$M, MATCH(Places!$B3830,Hosts!$A:$A,0), MATCH(Places!H$1,Hosts!$A$1:$M$1,0))</f>
        <v>1</v>
      </c>
      <c r="I3830" s="70">
        <f>INDEX(Hosts!$A:$M, MATCH(Places!$B3830,Hosts!$A:$A,0), MATCH(Places!I$1,Hosts!$A$1:$M$1,0))</f>
        <v>0.97</v>
      </c>
      <c r="J3830" t="str">
        <f>INDEX(Hosts!$A:$M, MATCH(Places!$B3830,Hosts!$A:$A,0), MATCH(Places!J$1,Hosts!$A$1:$M$1,0))</f>
        <v>Yes</v>
      </c>
      <c r="K3830">
        <v>9</v>
      </c>
      <c r="L3830" t="str">
        <f>VLOOKUP($K3830,Neighborhoods!$A:$C,2,0)</f>
        <v>Brooklyn</v>
      </c>
      <c r="M3830" t="str">
        <f>VLOOKUP($K3830,Neighborhoods!$A:$C,3,0)</f>
        <v>Crown Heights</v>
      </c>
      <c r="N3830" t="str">
        <f>INDEX(Neighborhoods!$A:$C, MATCH(Places!$K3830,Neighborhoods!$A:$A,0), MATCH(Places!N$1,Neighborhoods!$A$1:$C$1,0))</f>
        <v>Brooklyn</v>
      </c>
      <c r="O3830" t="str">
        <f>INDEX(Neighborhoods!$A:$C, MATCH(Places!$K3830,Neighborhoods!$A:$A,0), MATCH(Places!O$1,Neighborhoods!$A$1:$C$1,0))</f>
        <v>Crown Heights</v>
      </c>
      <c r="P3830" t="s">
        <v>11822</v>
      </c>
      <c r="Q3830" t="str">
        <f t="shared" si="236"/>
        <v>No</v>
      </c>
      <c r="R3830">
        <v>2</v>
      </c>
      <c r="S3830" t="str">
        <f t="shared" si="237"/>
        <v>Small</v>
      </c>
      <c r="T3830" s="50">
        <v>125</v>
      </c>
      <c r="U3830" s="70">
        <f t="shared" si="238"/>
        <v>0.03</v>
      </c>
      <c r="V3830" s="52">
        <v>4.8899999999999997</v>
      </c>
      <c r="W3830" s="52" t="str" cm="1">
        <f t="array" ref="W3830">_xlfn.SWITCH(ROUND(V3830,0),5,"Excellent",4,"Good",3,"Ok","Bad")</f>
        <v>Excellent</v>
      </c>
      <c r="X3830">
        <v>19</v>
      </c>
      <c r="Y3830" t="str">
        <f t="shared" si="239"/>
        <v>No</v>
      </c>
      <c r="Z3830" s="68">
        <v>43340</v>
      </c>
      <c r="AA3830" s="68">
        <v>43830</v>
      </c>
      <c r="AB3830">
        <v>364</v>
      </c>
      <c r="AC3830" t="s">
        <v>15615</v>
      </c>
    </row>
    <row r="3831" spans="1:29" x14ac:dyDescent="0.3">
      <c r="A3831" t="s">
        <v>2735</v>
      </c>
      <c r="B3831">
        <v>1555</v>
      </c>
      <c r="C3831" t="str">
        <f>VLOOKUP($B3831,Hosts!$A:$M,10,0)</f>
        <v>Within a day</v>
      </c>
      <c r="D3831" s="70">
        <f>VLOOKUP($B3831,Hosts!$A:$M,11,0)</f>
        <v>0.5</v>
      </c>
      <c r="E3831" s="70">
        <f>VLOOKUP($B3831,Hosts!$A:$M,12,0)</f>
        <v>0.97</v>
      </c>
      <c r="F3831" t="str">
        <f>VLOOKUP($B3831,Hosts!$A:$M,13,0)</f>
        <v>No</v>
      </c>
      <c r="G3831" t="str">
        <f>INDEX(Hosts!$A:$M, MATCH(Places!$B3831,Hosts!$A:$A,0), MATCH(Places!G$1,Hosts!$A$1:$M$1,0))</f>
        <v>Within a day</v>
      </c>
      <c r="H3831" s="70">
        <f>INDEX(Hosts!$A:$M, MATCH(Places!$B3831,Hosts!$A:$A,0), MATCH(Places!H$1,Hosts!$A$1:$M$1,0))</f>
        <v>0.5</v>
      </c>
      <c r="I3831" s="70">
        <f>INDEX(Hosts!$A:$M, MATCH(Places!$B3831,Hosts!$A:$A,0), MATCH(Places!I$1,Hosts!$A$1:$M$1,0))</f>
        <v>0.97</v>
      </c>
      <c r="J3831" t="str">
        <f>INDEX(Hosts!$A:$M, MATCH(Places!$B3831,Hosts!$A:$A,0), MATCH(Places!J$1,Hosts!$A$1:$M$1,0))</f>
        <v>No</v>
      </c>
      <c r="K3831">
        <v>9</v>
      </c>
      <c r="L3831" t="str">
        <f>VLOOKUP($K3831,Neighborhoods!$A:$C,2,0)</f>
        <v>Brooklyn</v>
      </c>
      <c r="M3831" t="str">
        <f>VLOOKUP($K3831,Neighborhoods!$A:$C,3,0)</f>
        <v>Crown Heights</v>
      </c>
      <c r="N3831" t="str">
        <f>INDEX(Neighborhoods!$A:$C, MATCH(Places!$K3831,Neighborhoods!$A:$A,0), MATCH(Places!N$1,Neighborhoods!$A$1:$C$1,0))</f>
        <v>Brooklyn</v>
      </c>
      <c r="O3831" t="str">
        <f>INDEX(Neighborhoods!$A:$C, MATCH(Places!$K3831,Neighborhoods!$A:$A,0), MATCH(Places!O$1,Neighborhoods!$A$1:$C$1,0))</f>
        <v>Crown Heights</v>
      </c>
      <c r="P3831" t="s">
        <v>11822</v>
      </c>
      <c r="Q3831" t="str">
        <f t="shared" si="236"/>
        <v>No</v>
      </c>
      <c r="R3831">
        <v>4</v>
      </c>
      <c r="S3831" t="str">
        <f t="shared" si="237"/>
        <v>Medium</v>
      </c>
      <c r="T3831" s="50">
        <v>115</v>
      </c>
      <c r="U3831" s="70">
        <f t="shared" si="238"/>
        <v>0.03</v>
      </c>
      <c r="V3831" s="52">
        <v>4.8899999999999997</v>
      </c>
      <c r="W3831" s="52" t="str" cm="1">
        <f t="array" ref="W3831">_xlfn.SWITCH(ROUND(V3831,0),5,"Excellent",4,"Good",3,"Ok","Bad")</f>
        <v>Excellent</v>
      </c>
      <c r="X3831">
        <v>35</v>
      </c>
      <c r="Y3831" t="str">
        <f t="shared" si="239"/>
        <v>No</v>
      </c>
      <c r="Z3831" s="68">
        <v>43302</v>
      </c>
      <c r="AA3831" s="68">
        <v>43898</v>
      </c>
      <c r="AB3831">
        <v>320</v>
      </c>
      <c r="AC3831" t="s">
        <v>15615</v>
      </c>
    </row>
    <row r="3832" spans="1:29" x14ac:dyDescent="0.3">
      <c r="A3832" t="s">
        <v>2736</v>
      </c>
      <c r="B3832">
        <v>2888</v>
      </c>
      <c r="C3832" t="str">
        <f>VLOOKUP($B3832,Hosts!$A:$M,10,0)</f>
        <v>Within an hour</v>
      </c>
      <c r="D3832" s="70">
        <f>VLOOKUP($B3832,Hosts!$A:$M,11,0)</f>
        <v>1</v>
      </c>
      <c r="E3832" s="70">
        <f>VLOOKUP($B3832,Hosts!$A:$M,12,0)</f>
        <v>0.99</v>
      </c>
      <c r="F3832" t="str">
        <f>VLOOKUP($B3832,Hosts!$A:$M,13,0)</f>
        <v>Yes</v>
      </c>
      <c r="G3832" t="str">
        <f>INDEX(Hosts!$A:$M, MATCH(Places!$B3832,Hosts!$A:$A,0), MATCH(Places!G$1,Hosts!$A$1:$M$1,0))</f>
        <v>Within an hour</v>
      </c>
      <c r="H3832" s="70">
        <f>INDEX(Hosts!$A:$M, MATCH(Places!$B3832,Hosts!$A:$A,0), MATCH(Places!H$1,Hosts!$A$1:$M$1,0))</f>
        <v>1</v>
      </c>
      <c r="I3832" s="70">
        <f>INDEX(Hosts!$A:$M, MATCH(Places!$B3832,Hosts!$A:$A,0), MATCH(Places!I$1,Hosts!$A$1:$M$1,0))</f>
        <v>0.99</v>
      </c>
      <c r="J3832" t="str">
        <f>INDEX(Hosts!$A:$M, MATCH(Places!$B3832,Hosts!$A:$A,0), MATCH(Places!J$1,Hosts!$A$1:$M$1,0))</f>
        <v>Yes</v>
      </c>
      <c r="K3832">
        <v>8</v>
      </c>
      <c r="L3832" t="str">
        <f>VLOOKUP($K3832,Neighborhoods!$A:$C,2,0)</f>
        <v>Brooklyn</v>
      </c>
      <c r="M3832" t="str">
        <f>VLOOKUP($K3832,Neighborhoods!$A:$C,3,0)</f>
        <v>Bushwick</v>
      </c>
      <c r="N3832" t="str">
        <f>INDEX(Neighborhoods!$A:$C, MATCH(Places!$K3832,Neighborhoods!$A:$A,0), MATCH(Places!N$1,Neighborhoods!$A$1:$C$1,0))</f>
        <v>Brooklyn</v>
      </c>
      <c r="O3832" t="str">
        <f>INDEX(Neighborhoods!$A:$C, MATCH(Places!$K3832,Neighborhoods!$A:$A,0), MATCH(Places!O$1,Neighborhoods!$A$1:$C$1,0))</f>
        <v>Bushwick</v>
      </c>
      <c r="P3832" t="s">
        <v>11822</v>
      </c>
      <c r="Q3832" t="str">
        <f t="shared" si="236"/>
        <v>No</v>
      </c>
      <c r="R3832">
        <v>8</v>
      </c>
      <c r="S3832" t="str">
        <f t="shared" si="237"/>
        <v>Large</v>
      </c>
      <c r="T3832" s="50">
        <v>185</v>
      </c>
      <c r="U3832" s="70">
        <f t="shared" si="238"/>
        <v>0.03</v>
      </c>
      <c r="V3832" s="52">
        <v>4.9800000000000004</v>
      </c>
      <c r="W3832" s="52" t="str" cm="1">
        <f t="array" ref="W3832">_xlfn.SWITCH(ROUND(V3832,0),5,"Excellent",4,"Good",3,"Ok","Bad")</f>
        <v>Excellent</v>
      </c>
      <c r="X3832">
        <v>50</v>
      </c>
      <c r="Y3832" t="str">
        <f t="shared" si="239"/>
        <v>No</v>
      </c>
      <c r="Z3832" s="68">
        <v>43465</v>
      </c>
      <c r="AA3832" s="68">
        <v>43905</v>
      </c>
      <c r="AB3832">
        <v>339</v>
      </c>
      <c r="AC3832" t="s">
        <v>15616</v>
      </c>
    </row>
    <row r="3833" spans="1:29" x14ac:dyDescent="0.3">
      <c r="A3833" t="s">
        <v>2737</v>
      </c>
      <c r="B3833">
        <v>63</v>
      </c>
      <c r="C3833" t="str">
        <f>VLOOKUP($B3833,Hosts!$A:$M,10,0)</f>
        <v>Within a day</v>
      </c>
      <c r="D3833" s="70">
        <f>VLOOKUP($B3833,Hosts!$A:$M,11,0)</f>
        <v>1</v>
      </c>
      <c r="E3833" s="70">
        <f>VLOOKUP($B3833,Hosts!$A:$M,12,0)</f>
        <v>1</v>
      </c>
      <c r="F3833" t="str">
        <f>VLOOKUP($B3833,Hosts!$A:$M,13,0)</f>
        <v>Yes</v>
      </c>
      <c r="G3833" t="str">
        <f>INDEX(Hosts!$A:$M, MATCH(Places!$B3833,Hosts!$A:$A,0), MATCH(Places!G$1,Hosts!$A$1:$M$1,0))</f>
        <v>Within a day</v>
      </c>
      <c r="H3833" s="70">
        <f>INDEX(Hosts!$A:$M, MATCH(Places!$B3833,Hosts!$A:$A,0), MATCH(Places!H$1,Hosts!$A$1:$M$1,0))</f>
        <v>1</v>
      </c>
      <c r="I3833" s="70">
        <f>INDEX(Hosts!$A:$M, MATCH(Places!$B3833,Hosts!$A:$A,0), MATCH(Places!I$1,Hosts!$A$1:$M$1,0))</f>
        <v>1</v>
      </c>
      <c r="J3833" t="str">
        <f>INDEX(Hosts!$A:$M, MATCH(Places!$B3833,Hosts!$A:$A,0), MATCH(Places!J$1,Hosts!$A$1:$M$1,0))</f>
        <v>Yes</v>
      </c>
      <c r="K3833">
        <v>8</v>
      </c>
      <c r="L3833" t="str">
        <f>VLOOKUP($K3833,Neighborhoods!$A:$C,2,0)</f>
        <v>Brooklyn</v>
      </c>
      <c r="M3833" t="str">
        <f>VLOOKUP($K3833,Neighborhoods!$A:$C,3,0)</f>
        <v>Bushwick</v>
      </c>
      <c r="N3833" t="str">
        <f>INDEX(Neighborhoods!$A:$C, MATCH(Places!$K3833,Neighborhoods!$A:$A,0), MATCH(Places!N$1,Neighborhoods!$A$1:$C$1,0))</f>
        <v>Brooklyn</v>
      </c>
      <c r="O3833" t="str">
        <f>INDEX(Neighborhoods!$A:$C, MATCH(Places!$K3833,Neighborhoods!$A:$A,0), MATCH(Places!O$1,Neighborhoods!$A$1:$C$1,0))</f>
        <v>Bushwick</v>
      </c>
      <c r="P3833" t="s">
        <v>1</v>
      </c>
      <c r="Q3833" t="str">
        <f t="shared" si="236"/>
        <v>Yes</v>
      </c>
      <c r="R3833">
        <v>2</v>
      </c>
      <c r="S3833" t="str">
        <f t="shared" si="237"/>
        <v>Small</v>
      </c>
      <c r="T3833" s="50">
        <v>79</v>
      </c>
      <c r="U3833" s="70">
        <f t="shared" si="238"/>
        <v>0.03</v>
      </c>
      <c r="V3833" s="52">
        <v>5</v>
      </c>
      <c r="W3833" s="52" t="str" cm="1">
        <f t="array" ref="W3833">_xlfn.SWITCH(ROUND(V3833,0),5,"Excellent",4,"Good",3,"Ok","Bad")</f>
        <v>Excellent</v>
      </c>
      <c r="X3833">
        <v>20</v>
      </c>
      <c r="Y3833" t="str">
        <f t="shared" si="239"/>
        <v>No</v>
      </c>
      <c r="Z3833" s="68">
        <v>43506</v>
      </c>
      <c r="AA3833" s="68">
        <v>43893</v>
      </c>
      <c r="AB3833">
        <v>134</v>
      </c>
      <c r="AC3833" t="s">
        <v>15616</v>
      </c>
    </row>
    <row r="3834" spans="1:29" x14ac:dyDescent="0.3">
      <c r="A3834" t="s">
        <v>2738</v>
      </c>
      <c r="B3834">
        <v>2653</v>
      </c>
      <c r="C3834" t="str">
        <f>VLOOKUP($B3834,Hosts!$A:$M,10,0)</f>
        <v>Within an hour</v>
      </c>
      <c r="D3834" s="70">
        <f>VLOOKUP($B3834,Hosts!$A:$M,11,0)</f>
        <v>0.88</v>
      </c>
      <c r="E3834" s="70">
        <f>VLOOKUP($B3834,Hosts!$A:$M,12,0)</f>
        <v>0.93</v>
      </c>
      <c r="F3834" t="str">
        <f>VLOOKUP($B3834,Hosts!$A:$M,13,0)</f>
        <v>No</v>
      </c>
      <c r="G3834" t="str">
        <f>INDEX(Hosts!$A:$M, MATCH(Places!$B3834,Hosts!$A:$A,0), MATCH(Places!G$1,Hosts!$A$1:$M$1,0))</f>
        <v>Within an hour</v>
      </c>
      <c r="H3834" s="70">
        <f>INDEX(Hosts!$A:$M, MATCH(Places!$B3834,Hosts!$A:$A,0), MATCH(Places!H$1,Hosts!$A$1:$M$1,0))</f>
        <v>0.88</v>
      </c>
      <c r="I3834" s="70">
        <f>INDEX(Hosts!$A:$M, MATCH(Places!$B3834,Hosts!$A:$A,0), MATCH(Places!I$1,Hosts!$A$1:$M$1,0))</f>
        <v>0.93</v>
      </c>
      <c r="J3834" t="str">
        <f>INDEX(Hosts!$A:$M, MATCH(Places!$B3834,Hosts!$A:$A,0), MATCH(Places!J$1,Hosts!$A$1:$M$1,0))</f>
        <v>No</v>
      </c>
      <c r="K3834">
        <v>9</v>
      </c>
      <c r="L3834" t="str">
        <f>VLOOKUP($K3834,Neighborhoods!$A:$C,2,0)</f>
        <v>Brooklyn</v>
      </c>
      <c r="M3834" t="str">
        <f>VLOOKUP($K3834,Neighborhoods!$A:$C,3,0)</f>
        <v>Crown Heights</v>
      </c>
      <c r="N3834" t="str">
        <f>INDEX(Neighborhoods!$A:$C, MATCH(Places!$K3834,Neighborhoods!$A:$A,0), MATCH(Places!N$1,Neighborhoods!$A$1:$C$1,0))</f>
        <v>Brooklyn</v>
      </c>
      <c r="O3834" t="str">
        <f>INDEX(Neighborhoods!$A:$C, MATCH(Places!$K3834,Neighborhoods!$A:$A,0), MATCH(Places!O$1,Neighborhoods!$A$1:$C$1,0))</f>
        <v>Crown Heights</v>
      </c>
      <c r="P3834" t="s">
        <v>11822</v>
      </c>
      <c r="Q3834" t="str">
        <f t="shared" si="236"/>
        <v>No</v>
      </c>
      <c r="R3834">
        <v>2</v>
      </c>
      <c r="S3834" t="str">
        <f t="shared" si="237"/>
        <v>Small</v>
      </c>
      <c r="T3834" s="50">
        <v>116</v>
      </c>
      <c r="U3834" s="70">
        <f t="shared" si="238"/>
        <v>0.03</v>
      </c>
      <c r="V3834" s="52">
        <v>4.93</v>
      </c>
      <c r="W3834" s="52" t="str" cm="1">
        <f t="array" ref="W3834">_xlfn.SWITCH(ROUND(V3834,0),5,"Excellent",4,"Good",3,"Ok","Bad")</f>
        <v>Excellent</v>
      </c>
      <c r="X3834">
        <v>43</v>
      </c>
      <c r="Y3834" t="str">
        <f t="shared" si="239"/>
        <v>No</v>
      </c>
      <c r="Z3834" s="68">
        <v>43324</v>
      </c>
      <c r="AA3834" s="68">
        <v>43905</v>
      </c>
      <c r="AB3834">
        <v>61</v>
      </c>
      <c r="AC3834" t="s">
        <v>15616</v>
      </c>
    </row>
    <row r="3835" spans="1:29" x14ac:dyDescent="0.3">
      <c r="A3835" t="s">
        <v>14126</v>
      </c>
      <c r="B3835">
        <v>3597</v>
      </c>
      <c r="C3835" t="str">
        <f>VLOOKUP($B3835,Hosts!$A:$M,10,0)</f>
        <v>Within a day</v>
      </c>
      <c r="D3835" s="70">
        <f>VLOOKUP($B3835,Hosts!$A:$M,11,0)</f>
        <v>0.94</v>
      </c>
      <c r="E3835" s="70">
        <f>VLOOKUP($B3835,Hosts!$A:$M,12,0)</f>
        <v>0.94</v>
      </c>
      <c r="F3835" t="str">
        <f>VLOOKUP($B3835,Hosts!$A:$M,13,0)</f>
        <v>No</v>
      </c>
      <c r="G3835" t="str">
        <f>INDEX(Hosts!$A:$M, MATCH(Places!$B3835,Hosts!$A:$A,0), MATCH(Places!G$1,Hosts!$A$1:$M$1,0))</f>
        <v>Within a day</v>
      </c>
      <c r="H3835" s="70">
        <f>INDEX(Hosts!$A:$M, MATCH(Places!$B3835,Hosts!$A:$A,0), MATCH(Places!H$1,Hosts!$A$1:$M$1,0))</f>
        <v>0.94</v>
      </c>
      <c r="I3835" s="70">
        <f>INDEX(Hosts!$A:$M, MATCH(Places!$B3835,Hosts!$A:$A,0), MATCH(Places!I$1,Hosts!$A$1:$M$1,0))</f>
        <v>0.94</v>
      </c>
      <c r="J3835" t="str">
        <f>INDEX(Hosts!$A:$M, MATCH(Places!$B3835,Hosts!$A:$A,0), MATCH(Places!J$1,Hosts!$A$1:$M$1,0))</f>
        <v>No</v>
      </c>
      <c r="K3835">
        <v>7</v>
      </c>
      <c r="L3835" t="str">
        <f>VLOOKUP($K3835,Neighborhoods!$A:$C,2,0)</f>
        <v>Brooklyn</v>
      </c>
      <c r="M3835" t="str">
        <f>VLOOKUP($K3835,Neighborhoods!$A:$C,3,0)</f>
        <v>Bedford-Stuyvesant</v>
      </c>
      <c r="N3835" t="str">
        <f>INDEX(Neighborhoods!$A:$C, MATCH(Places!$K3835,Neighborhoods!$A:$A,0), MATCH(Places!N$1,Neighborhoods!$A$1:$C$1,0))</f>
        <v>Brooklyn</v>
      </c>
      <c r="O3835" t="str">
        <f>INDEX(Neighborhoods!$A:$C, MATCH(Places!$K3835,Neighborhoods!$A:$A,0), MATCH(Places!O$1,Neighborhoods!$A$1:$C$1,0))</f>
        <v>Bedford-Stuyvesant</v>
      </c>
      <c r="P3835" t="s">
        <v>1</v>
      </c>
      <c r="Q3835" t="str">
        <f t="shared" si="236"/>
        <v>Yes</v>
      </c>
      <c r="R3835">
        <v>1</v>
      </c>
      <c r="S3835" t="str">
        <f t="shared" si="237"/>
        <v>Small</v>
      </c>
      <c r="T3835" s="50">
        <v>31</v>
      </c>
      <c r="U3835" s="70">
        <f t="shared" si="238"/>
        <v>0.03</v>
      </c>
      <c r="V3835" s="52">
        <v>4.79</v>
      </c>
      <c r="W3835" s="52" t="str" cm="1">
        <f t="array" ref="W3835">_xlfn.SWITCH(ROUND(V3835,0),5,"Excellent",4,"Good",3,"Ok","Bad")</f>
        <v>Excellent</v>
      </c>
      <c r="X3835">
        <v>38</v>
      </c>
      <c r="Y3835" t="str">
        <f t="shared" si="239"/>
        <v>No</v>
      </c>
      <c r="Z3835" s="68">
        <v>43299</v>
      </c>
      <c r="AA3835" s="68">
        <v>43921</v>
      </c>
      <c r="AB3835">
        <v>62</v>
      </c>
      <c r="AC3835" t="s">
        <v>15615</v>
      </c>
    </row>
    <row r="3836" spans="1:29" x14ac:dyDescent="0.3">
      <c r="A3836" t="s">
        <v>2739</v>
      </c>
      <c r="B3836">
        <v>2872</v>
      </c>
      <c r="C3836" t="str">
        <f>VLOOKUP($B3836,Hosts!$A:$M,10,0)</f>
        <v>Within a day</v>
      </c>
      <c r="D3836" s="70">
        <f>VLOOKUP($B3836,Hosts!$A:$M,11,0)</f>
        <v>0.5</v>
      </c>
      <c r="E3836" s="70">
        <f>VLOOKUP($B3836,Hosts!$A:$M,12,0)</f>
        <v>0.91</v>
      </c>
      <c r="F3836" t="str">
        <f>VLOOKUP($B3836,Hosts!$A:$M,13,0)</f>
        <v>No</v>
      </c>
      <c r="G3836" t="str">
        <f>INDEX(Hosts!$A:$M, MATCH(Places!$B3836,Hosts!$A:$A,0), MATCH(Places!G$1,Hosts!$A$1:$M$1,0))</f>
        <v>Within a day</v>
      </c>
      <c r="H3836" s="70">
        <f>INDEX(Hosts!$A:$M, MATCH(Places!$B3836,Hosts!$A:$A,0), MATCH(Places!H$1,Hosts!$A$1:$M$1,0))</f>
        <v>0.5</v>
      </c>
      <c r="I3836" s="70">
        <f>INDEX(Hosts!$A:$M, MATCH(Places!$B3836,Hosts!$A:$A,0), MATCH(Places!I$1,Hosts!$A$1:$M$1,0))</f>
        <v>0.91</v>
      </c>
      <c r="J3836" t="str">
        <f>INDEX(Hosts!$A:$M, MATCH(Places!$B3836,Hosts!$A:$A,0), MATCH(Places!J$1,Hosts!$A$1:$M$1,0))</f>
        <v>No</v>
      </c>
      <c r="K3836">
        <v>7</v>
      </c>
      <c r="L3836" t="str">
        <f>VLOOKUP($K3836,Neighborhoods!$A:$C,2,0)</f>
        <v>Brooklyn</v>
      </c>
      <c r="M3836" t="str">
        <f>VLOOKUP($K3836,Neighborhoods!$A:$C,3,0)</f>
        <v>Bedford-Stuyvesant</v>
      </c>
      <c r="N3836" t="str">
        <f>INDEX(Neighborhoods!$A:$C, MATCH(Places!$K3836,Neighborhoods!$A:$A,0), MATCH(Places!N$1,Neighborhoods!$A$1:$C$1,0))</f>
        <v>Brooklyn</v>
      </c>
      <c r="O3836" t="str">
        <f>INDEX(Neighborhoods!$A:$C, MATCH(Places!$K3836,Neighborhoods!$A:$A,0), MATCH(Places!O$1,Neighborhoods!$A$1:$C$1,0))</f>
        <v>Bedford-Stuyvesant</v>
      </c>
      <c r="P3836" t="s">
        <v>11822</v>
      </c>
      <c r="Q3836" t="str">
        <f t="shared" si="236"/>
        <v>No</v>
      </c>
      <c r="R3836">
        <v>4</v>
      </c>
      <c r="S3836" t="str">
        <f t="shared" si="237"/>
        <v>Medium</v>
      </c>
      <c r="T3836" s="50">
        <v>123</v>
      </c>
      <c r="U3836" s="70">
        <f t="shared" si="238"/>
        <v>0.03</v>
      </c>
      <c r="V3836" s="52">
        <v>4.7300000000000004</v>
      </c>
      <c r="W3836" s="52" t="str" cm="1">
        <f t="array" ref="W3836">_xlfn.SWITCH(ROUND(V3836,0),5,"Excellent",4,"Good",3,"Ok","Bad")</f>
        <v>Excellent</v>
      </c>
      <c r="X3836">
        <v>120</v>
      </c>
      <c r="Y3836" t="str">
        <f t="shared" si="239"/>
        <v>No</v>
      </c>
      <c r="Z3836" s="68">
        <v>43331</v>
      </c>
      <c r="AA3836" s="68">
        <v>44037</v>
      </c>
      <c r="AB3836">
        <v>0</v>
      </c>
      <c r="AC3836" t="s">
        <v>15615</v>
      </c>
    </row>
    <row r="3837" spans="1:29" x14ac:dyDescent="0.3">
      <c r="A3837" t="s">
        <v>2740</v>
      </c>
      <c r="B3837">
        <v>3292</v>
      </c>
      <c r="C3837" t="str">
        <f>VLOOKUP($B3837,Hosts!$A:$M,10,0)</f>
        <v>Within an hour</v>
      </c>
      <c r="D3837" s="70">
        <f>VLOOKUP($B3837,Hosts!$A:$M,11,0)</f>
        <v>1</v>
      </c>
      <c r="E3837" s="70">
        <f>VLOOKUP($B3837,Hosts!$A:$M,12,0)</f>
        <v>0.79</v>
      </c>
      <c r="F3837" t="str">
        <f>VLOOKUP($B3837,Hosts!$A:$M,13,0)</f>
        <v>No</v>
      </c>
      <c r="G3837" t="str">
        <f>INDEX(Hosts!$A:$M, MATCH(Places!$B3837,Hosts!$A:$A,0), MATCH(Places!G$1,Hosts!$A$1:$M$1,0))</f>
        <v>Within an hour</v>
      </c>
      <c r="H3837" s="70">
        <f>INDEX(Hosts!$A:$M, MATCH(Places!$B3837,Hosts!$A:$A,0), MATCH(Places!H$1,Hosts!$A$1:$M$1,0))</f>
        <v>1</v>
      </c>
      <c r="I3837" s="70">
        <f>INDEX(Hosts!$A:$M, MATCH(Places!$B3837,Hosts!$A:$A,0), MATCH(Places!I$1,Hosts!$A$1:$M$1,0))</f>
        <v>0.79</v>
      </c>
      <c r="J3837" t="str">
        <f>INDEX(Hosts!$A:$M, MATCH(Places!$B3837,Hosts!$A:$A,0), MATCH(Places!J$1,Hosts!$A$1:$M$1,0))</f>
        <v>No</v>
      </c>
      <c r="K3837">
        <v>16</v>
      </c>
      <c r="L3837" t="str">
        <f>VLOOKUP($K3837,Neighborhoods!$A:$C,2,0)</f>
        <v>Manhattan</v>
      </c>
      <c r="M3837" t="str">
        <f>VLOOKUP($K3837,Neighborhoods!$A:$C,3,0)</f>
        <v>Harlem</v>
      </c>
      <c r="N3837" t="str">
        <f>INDEX(Neighborhoods!$A:$C, MATCH(Places!$K3837,Neighborhoods!$A:$A,0), MATCH(Places!N$1,Neighborhoods!$A$1:$C$1,0))</f>
        <v>Manhattan</v>
      </c>
      <c r="O3837" t="str">
        <f>INDEX(Neighborhoods!$A:$C, MATCH(Places!$K3837,Neighborhoods!$A:$A,0), MATCH(Places!O$1,Neighborhoods!$A$1:$C$1,0))</f>
        <v>Harlem</v>
      </c>
      <c r="P3837" t="s">
        <v>1</v>
      </c>
      <c r="Q3837" t="str">
        <f t="shared" si="236"/>
        <v>Yes</v>
      </c>
      <c r="R3837">
        <v>1</v>
      </c>
      <c r="S3837" t="str">
        <f t="shared" si="237"/>
        <v>Small</v>
      </c>
      <c r="T3837" s="50">
        <v>29</v>
      </c>
      <c r="U3837" s="70">
        <f t="shared" si="238"/>
        <v>0.03</v>
      </c>
      <c r="V3837" s="52">
        <v>4.83</v>
      </c>
      <c r="W3837" s="52" t="str" cm="1">
        <f t="array" ref="W3837">_xlfn.SWITCH(ROUND(V3837,0),5,"Excellent",4,"Good",3,"Ok","Bad")</f>
        <v>Excellent</v>
      </c>
      <c r="X3837">
        <v>6</v>
      </c>
      <c r="Y3837" t="str">
        <f t="shared" si="239"/>
        <v>No</v>
      </c>
      <c r="Z3837" s="68">
        <v>43458</v>
      </c>
      <c r="AA3837" s="68">
        <v>43912</v>
      </c>
      <c r="AB3837">
        <v>309</v>
      </c>
      <c r="AC3837" t="s">
        <v>15615</v>
      </c>
    </row>
    <row r="3838" spans="1:29" x14ac:dyDescent="0.3">
      <c r="A3838" t="s">
        <v>2741</v>
      </c>
      <c r="B3838">
        <v>3318</v>
      </c>
      <c r="C3838" t="str">
        <f>VLOOKUP($B3838,Hosts!$A:$M,10,0)</f>
        <v>Within an hour</v>
      </c>
      <c r="D3838" s="70">
        <f>VLOOKUP($B3838,Hosts!$A:$M,11,0)</f>
        <v>0.92</v>
      </c>
      <c r="E3838" s="70">
        <f>VLOOKUP($B3838,Hosts!$A:$M,12,0)</f>
        <v>0.99</v>
      </c>
      <c r="F3838" t="str">
        <f>VLOOKUP($B3838,Hosts!$A:$M,13,0)</f>
        <v>No</v>
      </c>
      <c r="G3838" t="str">
        <f>INDEX(Hosts!$A:$M, MATCH(Places!$B3838,Hosts!$A:$A,0), MATCH(Places!G$1,Hosts!$A$1:$M$1,0))</f>
        <v>Within an hour</v>
      </c>
      <c r="H3838" s="70">
        <f>INDEX(Hosts!$A:$M, MATCH(Places!$B3838,Hosts!$A:$A,0), MATCH(Places!H$1,Hosts!$A$1:$M$1,0))</f>
        <v>0.92</v>
      </c>
      <c r="I3838" s="70">
        <f>INDEX(Hosts!$A:$M, MATCH(Places!$B3838,Hosts!$A:$A,0), MATCH(Places!I$1,Hosts!$A$1:$M$1,0))</f>
        <v>0.99</v>
      </c>
      <c r="J3838" t="str">
        <f>INDEX(Hosts!$A:$M, MATCH(Places!$B3838,Hosts!$A:$A,0), MATCH(Places!J$1,Hosts!$A$1:$M$1,0))</f>
        <v>No</v>
      </c>
      <c r="K3838">
        <v>12</v>
      </c>
      <c r="L3838" t="str">
        <f>VLOOKUP($K3838,Neighborhoods!$A:$C,2,0)</f>
        <v>Brooklyn</v>
      </c>
      <c r="M3838" t="str">
        <f>VLOOKUP($K3838,Neighborhoods!$A:$C,3,0)</f>
        <v>Williamsburg</v>
      </c>
      <c r="N3838" t="str">
        <f>INDEX(Neighborhoods!$A:$C, MATCH(Places!$K3838,Neighborhoods!$A:$A,0), MATCH(Places!N$1,Neighborhoods!$A$1:$C$1,0))</f>
        <v>Brooklyn</v>
      </c>
      <c r="O3838" t="str">
        <f>INDEX(Neighborhoods!$A:$C, MATCH(Places!$K3838,Neighborhoods!$A:$A,0), MATCH(Places!O$1,Neighborhoods!$A$1:$C$1,0))</f>
        <v>Williamsburg</v>
      </c>
      <c r="P3838" t="s">
        <v>1</v>
      </c>
      <c r="Q3838" t="str">
        <f t="shared" si="236"/>
        <v>Yes</v>
      </c>
      <c r="R3838">
        <v>3</v>
      </c>
      <c r="S3838" t="str">
        <f t="shared" si="237"/>
        <v>Medium</v>
      </c>
      <c r="T3838" s="50">
        <v>40</v>
      </c>
      <c r="U3838" s="70">
        <f t="shared" si="238"/>
        <v>0.03</v>
      </c>
      <c r="V3838" s="52">
        <v>4.54</v>
      </c>
      <c r="W3838" s="52" t="str" cm="1">
        <f t="array" ref="W3838">_xlfn.SWITCH(ROUND(V3838,0),5,"Excellent",4,"Good",3,"Ok","Bad")</f>
        <v>Excellent</v>
      </c>
      <c r="X3838">
        <v>67</v>
      </c>
      <c r="Y3838" t="str">
        <f t="shared" si="239"/>
        <v>No</v>
      </c>
      <c r="Z3838" s="68">
        <v>43308</v>
      </c>
      <c r="AA3838" s="68">
        <v>43982</v>
      </c>
      <c r="AB3838">
        <v>182</v>
      </c>
      <c r="AC3838" t="s">
        <v>15615</v>
      </c>
    </row>
    <row r="3839" spans="1:29" x14ac:dyDescent="0.3">
      <c r="A3839" t="s">
        <v>2742</v>
      </c>
      <c r="B3839">
        <v>3318</v>
      </c>
      <c r="C3839" t="str">
        <f>VLOOKUP($B3839,Hosts!$A:$M,10,0)</f>
        <v>Within an hour</v>
      </c>
      <c r="D3839" s="70">
        <f>VLOOKUP($B3839,Hosts!$A:$M,11,0)</f>
        <v>0.92</v>
      </c>
      <c r="E3839" s="70">
        <f>VLOOKUP($B3839,Hosts!$A:$M,12,0)</f>
        <v>0.99</v>
      </c>
      <c r="F3839" t="str">
        <f>VLOOKUP($B3839,Hosts!$A:$M,13,0)</f>
        <v>No</v>
      </c>
      <c r="G3839" t="str">
        <f>INDEX(Hosts!$A:$M, MATCH(Places!$B3839,Hosts!$A:$A,0), MATCH(Places!G$1,Hosts!$A$1:$M$1,0))</f>
        <v>Within an hour</v>
      </c>
      <c r="H3839" s="70">
        <f>INDEX(Hosts!$A:$M, MATCH(Places!$B3839,Hosts!$A:$A,0), MATCH(Places!H$1,Hosts!$A$1:$M$1,0))</f>
        <v>0.92</v>
      </c>
      <c r="I3839" s="70">
        <f>INDEX(Hosts!$A:$M, MATCH(Places!$B3839,Hosts!$A:$A,0), MATCH(Places!I$1,Hosts!$A$1:$M$1,0))</f>
        <v>0.99</v>
      </c>
      <c r="J3839" t="str">
        <f>INDEX(Hosts!$A:$M, MATCH(Places!$B3839,Hosts!$A:$A,0), MATCH(Places!J$1,Hosts!$A$1:$M$1,0))</f>
        <v>No</v>
      </c>
      <c r="K3839">
        <v>12</v>
      </c>
      <c r="L3839" t="str">
        <f>VLOOKUP($K3839,Neighborhoods!$A:$C,2,0)</f>
        <v>Brooklyn</v>
      </c>
      <c r="M3839" t="str">
        <f>VLOOKUP($K3839,Neighborhoods!$A:$C,3,0)</f>
        <v>Williamsburg</v>
      </c>
      <c r="N3839" t="str">
        <f>INDEX(Neighborhoods!$A:$C, MATCH(Places!$K3839,Neighborhoods!$A:$A,0), MATCH(Places!N$1,Neighborhoods!$A$1:$C$1,0))</f>
        <v>Brooklyn</v>
      </c>
      <c r="O3839" t="str">
        <f>INDEX(Neighborhoods!$A:$C, MATCH(Places!$K3839,Neighborhoods!$A:$A,0), MATCH(Places!O$1,Neighborhoods!$A$1:$C$1,0))</f>
        <v>Williamsburg</v>
      </c>
      <c r="P3839" t="s">
        <v>1</v>
      </c>
      <c r="Q3839" t="str">
        <f t="shared" si="236"/>
        <v>Yes</v>
      </c>
      <c r="R3839">
        <v>3</v>
      </c>
      <c r="S3839" t="str">
        <f t="shared" si="237"/>
        <v>Medium</v>
      </c>
      <c r="T3839" s="50">
        <v>40</v>
      </c>
      <c r="U3839" s="70">
        <f t="shared" si="238"/>
        <v>0.03</v>
      </c>
      <c r="V3839" s="52">
        <v>4.46</v>
      </c>
      <c r="W3839" s="52" t="str" cm="1">
        <f t="array" ref="W3839">_xlfn.SWITCH(ROUND(V3839,0),5,"Excellent",4,"Good",3,"Ok","Bad")</f>
        <v>Good</v>
      </c>
      <c r="X3839">
        <v>67</v>
      </c>
      <c r="Y3839" t="str">
        <f t="shared" si="239"/>
        <v>No</v>
      </c>
      <c r="Z3839" s="68">
        <v>43302</v>
      </c>
      <c r="AA3839" s="68">
        <v>44004</v>
      </c>
      <c r="AB3839">
        <v>329</v>
      </c>
      <c r="AC3839" t="s">
        <v>15615</v>
      </c>
    </row>
    <row r="3840" spans="1:29" x14ac:dyDescent="0.3">
      <c r="A3840" t="s">
        <v>2743</v>
      </c>
      <c r="B3840">
        <v>3586</v>
      </c>
      <c r="C3840" t="str">
        <f>VLOOKUP($B3840,Hosts!$A:$M,10,0)</f>
        <v>Within an hour</v>
      </c>
      <c r="D3840" s="70">
        <f>VLOOKUP($B3840,Hosts!$A:$M,11,0)</f>
        <v>1</v>
      </c>
      <c r="E3840" s="70">
        <f>VLOOKUP($B3840,Hosts!$A:$M,12,0)</f>
        <v>1</v>
      </c>
      <c r="F3840" t="str">
        <f>VLOOKUP($B3840,Hosts!$A:$M,13,0)</f>
        <v>Yes</v>
      </c>
      <c r="G3840" t="str">
        <f>INDEX(Hosts!$A:$M, MATCH(Places!$B3840,Hosts!$A:$A,0), MATCH(Places!G$1,Hosts!$A$1:$M$1,0))</f>
        <v>Within an hour</v>
      </c>
      <c r="H3840" s="70">
        <f>INDEX(Hosts!$A:$M, MATCH(Places!$B3840,Hosts!$A:$A,0), MATCH(Places!H$1,Hosts!$A$1:$M$1,0))</f>
        <v>1</v>
      </c>
      <c r="I3840" s="70">
        <f>INDEX(Hosts!$A:$M, MATCH(Places!$B3840,Hosts!$A:$A,0), MATCH(Places!I$1,Hosts!$A$1:$M$1,0))</f>
        <v>1</v>
      </c>
      <c r="J3840" t="str">
        <f>INDEX(Hosts!$A:$M, MATCH(Places!$B3840,Hosts!$A:$A,0), MATCH(Places!J$1,Hosts!$A$1:$M$1,0))</f>
        <v>Yes</v>
      </c>
      <c r="K3840">
        <v>28</v>
      </c>
      <c r="L3840" t="str">
        <f>VLOOKUP($K3840,Neighborhoods!$A:$C,2,0)</f>
        <v>Staten Island</v>
      </c>
      <c r="M3840" t="str">
        <f>VLOOKUP($K3840,Neighborhoods!$A:$C,3,0)</f>
        <v>St. George</v>
      </c>
      <c r="N3840" t="str">
        <f>INDEX(Neighborhoods!$A:$C, MATCH(Places!$K3840,Neighborhoods!$A:$A,0), MATCH(Places!N$1,Neighborhoods!$A$1:$C$1,0))</f>
        <v>Staten Island</v>
      </c>
      <c r="O3840" t="str">
        <f>INDEX(Neighborhoods!$A:$C, MATCH(Places!$K3840,Neighborhoods!$A:$A,0), MATCH(Places!O$1,Neighborhoods!$A$1:$C$1,0))</f>
        <v>St. George</v>
      </c>
      <c r="P3840" t="s">
        <v>11822</v>
      </c>
      <c r="Q3840" t="str">
        <f t="shared" si="236"/>
        <v>No</v>
      </c>
      <c r="R3840">
        <v>6</v>
      </c>
      <c r="S3840" t="str">
        <f t="shared" si="237"/>
        <v>Large</v>
      </c>
      <c r="T3840" s="50">
        <v>89</v>
      </c>
      <c r="U3840" s="70">
        <f t="shared" si="238"/>
        <v>0.03</v>
      </c>
      <c r="V3840" s="52">
        <v>4.99</v>
      </c>
      <c r="W3840" s="52" t="str" cm="1">
        <f t="array" ref="W3840">_xlfn.SWITCH(ROUND(V3840,0),5,"Excellent",4,"Good",3,"Ok","Bad")</f>
        <v>Excellent</v>
      </c>
      <c r="X3840">
        <v>91</v>
      </c>
      <c r="Y3840" t="str">
        <f t="shared" si="239"/>
        <v>No</v>
      </c>
      <c r="Z3840" s="68">
        <v>43317</v>
      </c>
      <c r="AA3840" s="68">
        <v>43898</v>
      </c>
      <c r="AB3840">
        <v>113</v>
      </c>
      <c r="AC3840" t="s">
        <v>15616</v>
      </c>
    </row>
    <row r="3841" spans="1:29" x14ac:dyDescent="0.3">
      <c r="A3841" t="s">
        <v>13420</v>
      </c>
      <c r="B3841">
        <v>2159</v>
      </c>
      <c r="C3841" t="str">
        <f>VLOOKUP($B3841,Hosts!$A:$M,10,0)</f>
        <v>A few days or more</v>
      </c>
      <c r="D3841" s="70">
        <f>VLOOKUP($B3841,Hosts!$A:$M,11,0)</f>
        <v>0</v>
      </c>
      <c r="E3841" s="70">
        <f>VLOOKUP($B3841,Hosts!$A:$M,12,0)</f>
        <v>0</v>
      </c>
      <c r="F3841" t="str">
        <f>VLOOKUP($B3841,Hosts!$A:$M,13,0)</f>
        <v>No</v>
      </c>
      <c r="G3841" t="str">
        <f>INDEX(Hosts!$A:$M, MATCH(Places!$B3841,Hosts!$A:$A,0), MATCH(Places!G$1,Hosts!$A$1:$M$1,0))</f>
        <v>A few days or more</v>
      </c>
      <c r="H3841" s="70">
        <f>INDEX(Hosts!$A:$M, MATCH(Places!$B3841,Hosts!$A:$A,0), MATCH(Places!H$1,Hosts!$A$1:$M$1,0))</f>
        <v>0</v>
      </c>
      <c r="I3841" s="70">
        <f>INDEX(Hosts!$A:$M, MATCH(Places!$B3841,Hosts!$A:$A,0), MATCH(Places!I$1,Hosts!$A$1:$M$1,0))</f>
        <v>0</v>
      </c>
      <c r="J3841" t="str">
        <f>INDEX(Hosts!$A:$M, MATCH(Places!$B3841,Hosts!$A:$A,0), MATCH(Places!J$1,Hosts!$A$1:$M$1,0))</f>
        <v>No</v>
      </c>
      <c r="K3841">
        <v>12</v>
      </c>
      <c r="L3841" t="str">
        <f>VLOOKUP($K3841,Neighborhoods!$A:$C,2,0)</f>
        <v>Brooklyn</v>
      </c>
      <c r="M3841" t="str">
        <f>VLOOKUP($K3841,Neighborhoods!$A:$C,3,0)</f>
        <v>Williamsburg</v>
      </c>
      <c r="N3841" t="str">
        <f>INDEX(Neighborhoods!$A:$C, MATCH(Places!$K3841,Neighborhoods!$A:$A,0), MATCH(Places!N$1,Neighborhoods!$A$1:$C$1,0))</f>
        <v>Brooklyn</v>
      </c>
      <c r="O3841" t="str">
        <f>INDEX(Neighborhoods!$A:$C, MATCH(Places!$K3841,Neighborhoods!$A:$A,0), MATCH(Places!O$1,Neighborhoods!$A$1:$C$1,0))</f>
        <v>Williamsburg</v>
      </c>
      <c r="P3841" t="s">
        <v>11822</v>
      </c>
      <c r="Q3841" t="str">
        <f t="shared" si="236"/>
        <v>No</v>
      </c>
      <c r="R3841">
        <v>3</v>
      </c>
      <c r="S3841" t="str">
        <f t="shared" si="237"/>
        <v>Medium</v>
      </c>
      <c r="T3841" s="50">
        <v>205</v>
      </c>
      <c r="U3841" s="70">
        <f t="shared" si="238"/>
        <v>0.04</v>
      </c>
      <c r="V3841" s="52">
        <v>5</v>
      </c>
      <c r="W3841" s="52" t="str" cm="1">
        <f t="array" ref="W3841">_xlfn.SWITCH(ROUND(V3841,0),5,"Excellent",4,"Good",3,"Ok","Bad")</f>
        <v>Excellent</v>
      </c>
      <c r="X3841">
        <v>4</v>
      </c>
      <c r="Y3841" t="str">
        <f t="shared" si="239"/>
        <v>No</v>
      </c>
      <c r="Z3841" s="68">
        <v>43718</v>
      </c>
      <c r="AA3841" s="68">
        <v>43752</v>
      </c>
      <c r="AB3841">
        <v>353</v>
      </c>
      <c r="AC3841" t="s">
        <v>15615</v>
      </c>
    </row>
    <row r="3842" spans="1:29" x14ac:dyDescent="0.3">
      <c r="A3842" t="s">
        <v>14495</v>
      </c>
      <c r="B3842">
        <v>3544</v>
      </c>
      <c r="C3842" t="str">
        <f>VLOOKUP($B3842,Hosts!$A:$M,10,0)</f>
        <v>Within an hour</v>
      </c>
      <c r="D3842" s="70">
        <f>VLOOKUP($B3842,Hosts!$A:$M,11,0)</f>
        <v>0.9</v>
      </c>
      <c r="E3842" s="70">
        <f>VLOOKUP($B3842,Hosts!$A:$M,12,0)</f>
        <v>0.99</v>
      </c>
      <c r="F3842" t="str">
        <f>VLOOKUP($B3842,Hosts!$A:$M,13,0)</f>
        <v>No</v>
      </c>
      <c r="G3842" t="str">
        <f>INDEX(Hosts!$A:$M, MATCH(Places!$B3842,Hosts!$A:$A,0), MATCH(Places!G$1,Hosts!$A$1:$M$1,0))</f>
        <v>Within an hour</v>
      </c>
      <c r="H3842" s="70">
        <f>INDEX(Hosts!$A:$M, MATCH(Places!$B3842,Hosts!$A:$A,0), MATCH(Places!H$1,Hosts!$A$1:$M$1,0))</f>
        <v>0.9</v>
      </c>
      <c r="I3842" s="70">
        <f>INDEX(Hosts!$A:$M, MATCH(Places!$B3842,Hosts!$A:$A,0), MATCH(Places!I$1,Hosts!$A$1:$M$1,0))</f>
        <v>0.99</v>
      </c>
      <c r="J3842" t="str">
        <f>INDEX(Hosts!$A:$M, MATCH(Places!$B3842,Hosts!$A:$A,0), MATCH(Places!J$1,Hosts!$A$1:$M$1,0))</f>
        <v>No</v>
      </c>
      <c r="K3842">
        <v>17</v>
      </c>
      <c r="L3842" t="str">
        <f>VLOOKUP($K3842,Neighborhoods!$A:$C,2,0)</f>
        <v>Manhattan</v>
      </c>
      <c r="M3842" t="str">
        <f>VLOOKUP($K3842,Neighborhoods!$A:$C,3,0)</f>
        <v>Hell's Kitchen</v>
      </c>
      <c r="N3842" t="str">
        <f>INDEX(Neighborhoods!$A:$C, MATCH(Places!$K3842,Neighborhoods!$A:$A,0), MATCH(Places!N$1,Neighborhoods!$A$1:$C$1,0))</f>
        <v>Manhattan</v>
      </c>
      <c r="O3842" t="str">
        <f>INDEX(Neighborhoods!$A:$C, MATCH(Places!$K3842,Neighborhoods!$A:$A,0), MATCH(Places!O$1,Neighborhoods!$A$1:$C$1,0))</f>
        <v>Hell's Kitchen</v>
      </c>
      <c r="P3842" t="s">
        <v>1</v>
      </c>
      <c r="Q3842" t="str">
        <f t="shared" si="236"/>
        <v>Yes</v>
      </c>
      <c r="R3842">
        <v>2</v>
      </c>
      <c r="S3842" t="str">
        <f t="shared" si="237"/>
        <v>Small</v>
      </c>
      <c r="T3842" s="50">
        <v>150</v>
      </c>
      <c r="U3842" s="70">
        <f t="shared" si="238"/>
        <v>0.03</v>
      </c>
      <c r="V3842" s="52">
        <v>3.71</v>
      </c>
      <c r="W3842" s="52" t="str" cm="1">
        <f t="array" ref="W3842">_xlfn.SWITCH(ROUND(V3842,0),5,"Excellent",4,"Good",3,"Ok","Bad")</f>
        <v>Good</v>
      </c>
      <c r="X3842">
        <v>7</v>
      </c>
      <c r="Y3842" t="str">
        <f t="shared" si="239"/>
        <v>No</v>
      </c>
      <c r="Z3842" s="68">
        <v>43467</v>
      </c>
      <c r="AA3842" s="68">
        <v>43828</v>
      </c>
      <c r="AB3842">
        <v>365</v>
      </c>
      <c r="AC3842" t="s">
        <v>15616</v>
      </c>
    </row>
    <row r="3843" spans="1:29" x14ac:dyDescent="0.3">
      <c r="A3843" t="s">
        <v>15603</v>
      </c>
      <c r="B3843">
        <v>3544</v>
      </c>
      <c r="C3843" t="str">
        <f>VLOOKUP($B3843,Hosts!$A:$M,10,0)</f>
        <v>Within an hour</v>
      </c>
      <c r="D3843" s="70">
        <f>VLOOKUP($B3843,Hosts!$A:$M,11,0)</f>
        <v>0.9</v>
      </c>
      <c r="E3843" s="70">
        <f>VLOOKUP($B3843,Hosts!$A:$M,12,0)</f>
        <v>0.99</v>
      </c>
      <c r="F3843" t="str">
        <f>VLOOKUP($B3843,Hosts!$A:$M,13,0)</f>
        <v>No</v>
      </c>
      <c r="G3843" t="str">
        <f>INDEX(Hosts!$A:$M, MATCH(Places!$B3843,Hosts!$A:$A,0), MATCH(Places!G$1,Hosts!$A$1:$M$1,0))</f>
        <v>Within an hour</v>
      </c>
      <c r="H3843" s="70">
        <f>INDEX(Hosts!$A:$M, MATCH(Places!$B3843,Hosts!$A:$A,0), MATCH(Places!H$1,Hosts!$A$1:$M$1,0))</f>
        <v>0.9</v>
      </c>
      <c r="I3843" s="70">
        <f>INDEX(Hosts!$A:$M, MATCH(Places!$B3843,Hosts!$A:$A,0), MATCH(Places!I$1,Hosts!$A$1:$M$1,0))</f>
        <v>0.99</v>
      </c>
      <c r="J3843" t="str">
        <f>INDEX(Hosts!$A:$M, MATCH(Places!$B3843,Hosts!$A:$A,0), MATCH(Places!J$1,Hosts!$A$1:$M$1,0))</f>
        <v>No</v>
      </c>
      <c r="K3843">
        <v>17</v>
      </c>
      <c r="L3843" t="str">
        <f>VLOOKUP($K3843,Neighborhoods!$A:$C,2,0)</f>
        <v>Manhattan</v>
      </c>
      <c r="M3843" t="str">
        <f>VLOOKUP($K3843,Neighborhoods!$A:$C,3,0)</f>
        <v>Hell's Kitchen</v>
      </c>
      <c r="N3843" t="str">
        <f>INDEX(Neighborhoods!$A:$C, MATCH(Places!$K3843,Neighborhoods!$A:$A,0), MATCH(Places!N$1,Neighborhoods!$A$1:$C$1,0))</f>
        <v>Manhattan</v>
      </c>
      <c r="O3843" t="str">
        <f>INDEX(Neighborhoods!$A:$C, MATCH(Places!$K3843,Neighborhoods!$A:$A,0), MATCH(Places!O$1,Neighborhoods!$A$1:$C$1,0))</f>
        <v>Hell's Kitchen</v>
      </c>
      <c r="P3843" t="s">
        <v>1</v>
      </c>
      <c r="Q3843" t="str">
        <f t="shared" ref="Q3843:Q3906" si="240">IF(OR(P3843="Private room",P3843="Shared room"),"Yes","No")</f>
        <v>Yes</v>
      </c>
      <c r="R3843">
        <v>2</v>
      </c>
      <c r="S3843" t="str">
        <f t="shared" ref="S3843:S3906" si="241">IF(R3843&lt;=2,"Small",IF(R3843&lt;=5,"Medium","Large"))</f>
        <v>Small</v>
      </c>
      <c r="T3843" s="50">
        <v>110</v>
      </c>
      <c r="U3843" s="70">
        <f t="shared" ref="U3843:U3906" si="242">VLOOKUP($T3843,$AF$1:$AG$5,2)</f>
        <v>0.03</v>
      </c>
      <c r="V3843" s="52">
        <v>4.1100000000000003</v>
      </c>
      <c r="W3843" s="52" t="str" cm="1">
        <f t="array" ref="W3843">_xlfn.SWITCH(ROUND(V3843,0),5,"Excellent",4,"Good",3,"Ok","Bad")</f>
        <v>Good</v>
      </c>
      <c r="X3843">
        <v>9</v>
      </c>
      <c r="Y3843" t="str">
        <f t="shared" ref="Y3843:Y3906" si="243">IF(AND(V3843&gt;4.8,X3843&gt;100),"Yes","No")</f>
        <v>No</v>
      </c>
      <c r="Z3843" s="68">
        <v>43444</v>
      </c>
      <c r="AA3843" s="68">
        <v>43710</v>
      </c>
      <c r="AB3843">
        <v>365</v>
      </c>
      <c r="AC3843" t="s">
        <v>15616</v>
      </c>
    </row>
    <row r="3844" spans="1:29" x14ac:dyDescent="0.3">
      <c r="A3844" t="s">
        <v>15346</v>
      </c>
      <c r="B3844">
        <v>3544</v>
      </c>
      <c r="C3844" t="str">
        <f>VLOOKUP($B3844,Hosts!$A:$M,10,0)</f>
        <v>Within an hour</v>
      </c>
      <c r="D3844" s="70">
        <f>VLOOKUP($B3844,Hosts!$A:$M,11,0)</f>
        <v>0.9</v>
      </c>
      <c r="E3844" s="70">
        <f>VLOOKUP($B3844,Hosts!$A:$M,12,0)</f>
        <v>0.99</v>
      </c>
      <c r="F3844" t="str">
        <f>VLOOKUP($B3844,Hosts!$A:$M,13,0)</f>
        <v>No</v>
      </c>
      <c r="G3844" t="str">
        <f>INDEX(Hosts!$A:$M, MATCH(Places!$B3844,Hosts!$A:$A,0), MATCH(Places!G$1,Hosts!$A$1:$M$1,0))</f>
        <v>Within an hour</v>
      </c>
      <c r="H3844" s="70">
        <f>INDEX(Hosts!$A:$M, MATCH(Places!$B3844,Hosts!$A:$A,0), MATCH(Places!H$1,Hosts!$A$1:$M$1,0))</f>
        <v>0.9</v>
      </c>
      <c r="I3844" s="70">
        <f>INDEX(Hosts!$A:$M, MATCH(Places!$B3844,Hosts!$A:$A,0), MATCH(Places!I$1,Hosts!$A$1:$M$1,0))</f>
        <v>0.99</v>
      </c>
      <c r="J3844" t="str">
        <f>INDEX(Hosts!$A:$M, MATCH(Places!$B3844,Hosts!$A:$A,0), MATCH(Places!J$1,Hosts!$A$1:$M$1,0))</f>
        <v>No</v>
      </c>
      <c r="K3844">
        <v>17</v>
      </c>
      <c r="L3844" t="str">
        <f>VLOOKUP($K3844,Neighborhoods!$A:$C,2,0)</f>
        <v>Manhattan</v>
      </c>
      <c r="M3844" t="str">
        <f>VLOOKUP($K3844,Neighborhoods!$A:$C,3,0)</f>
        <v>Hell's Kitchen</v>
      </c>
      <c r="N3844" t="str">
        <f>INDEX(Neighborhoods!$A:$C, MATCH(Places!$K3844,Neighborhoods!$A:$A,0), MATCH(Places!N$1,Neighborhoods!$A$1:$C$1,0))</f>
        <v>Manhattan</v>
      </c>
      <c r="O3844" t="str">
        <f>INDEX(Neighborhoods!$A:$C, MATCH(Places!$K3844,Neighborhoods!$A:$A,0), MATCH(Places!O$1,Neighborhoods!$A$1:$C$1,0))</f>
        <v>Hell's Kitchen</v>
      </c>
      <c r="P3844" t="s">
        <v>1</v>
      </c>
      <c r="Q3844" t="str">
        <f t="shared" si="240"/>
        <v>Yes</v>
      </c>
      <c r="R3844">
        <v>2</v>
      </c>
      <c r="S3844" t="str">
        <f t="shared" si="241"/>
        <v>Small</v>
      </c>
      <c r="T3844" s="50">
        <v>150</v>
      </c>
      <c r="U3844" s="70">
        <f t="shared" si="242"/>
        <v>0.03</v>
      </c>
      <c r="V3844" s="52">
        <v>4.3099999999999996</v>
      </c>
      <c r="W3844" s="52" t="str" cm="1">
        <f t="array" ref="W3844">_xlfn.SWITCH(ROUND(V3844,0),5,"Excellent",4,"Good",3,"Ok","Bad")</f>
        <v>Good</v>
      </c>
      <c r="X3844">
        <v>13</v>
      </c>
      <c r="Y3844" t="str">
        <f t="shared" si="243"/>
        <v>No</v>
      </c>
      <c r="Z3844" s="68">
        <v>43412</v>
      </c>
      <c r="AA3844" s="68">
        <v>43814</v>
      </c>
      <c r="AB3844">
        <v>365</v>
      </c>
      <c r="AC3844" t="s">
        <v>15616</v>
      </c>
    </row>
    <row r="3845" spans="1:29" x14ac:dyDescent="0.3">
      <c r="A3845" t="s">
        <v>2744</v>
      </c>
      <c r="B3845">
        <v>2563</v>
      </c>
      <c r="C3845" t="str">
        <f>VLOOKUP($B3845,Hosts!$A:$M,10,0)</f>
        <v>Within an hour</v>
      </c>
      <c r="D3845" s="70">
        <f>VLOOKUP($B3845,Hosts!$A:$M,11,0)</f>
        <v>1</v>
      </c>
      <c r="E3845" s="70">
        <f>VLOOKUP($B3845,Hosts!$A:$M,12,0)</f>
        <v>0.79</v>
      </c>
      <c r="F3845" t="str">
        <f>VLOOKUP($B3845,Hosts!$A:$M,13,0)</f>
        <v>No</v>
      </c>
      <c r="G3845" t="str">
        <f>INDEX(Hosts!$A:$M, MATCH(Places!$B3845,Hosts!$A:$A,0), MATCH(Places!G$1,Hosts!$A$1:$M$1,0))</f>
        <v>Within an hour</v>
      </c>
      <c r="H3845" s="70">
        <f>INDEX(Hosts!$A:$M, MATCH(Places!$B3845,Hosts!$A:$A,0), MATCH(Places!H$1,Hosts!$A$1:$M$1,0))</f>
        <v>1</v>
      </c>
      <c r="I3845" s="70">
        <f>INDEX(Hosts!$A:$M, MATCH(Places!$B3845,Hosts!$A:$A,0), MATCH(Places!I$1,Hosts!$A$1:$M$1,0))</f>
        <v>0.79</v>
      </c>
      <c r="J3845" t="str">
        <f>INDEX(Hosts!$A:$M, MATCH(Places!$B3845,Hosts!$A:$A,0), MATCH(Places!J$1,Hosts!$A$1:$M$1,0))</f>
        <v>No</v>
      </c>
      <c r="K3845">
        <v>16</v>
      </c>
      <c r="L3845" t="str">
        <f>VLOOKUP($K3845,Neighborhoods!$A:$C,2,0)</f>
        <v>Manhattan</v>
      </c>
      <c r="M3845" t="str">
        <f>VLOOKUP($K3845,Neighborhoods!$A:$C,3,0)</f>
        <v>Harlem</v>
      </c>
      <c r="N3845" t="str">
        <f>INDEX(Neighborhoods!$A:$C, MATCH(Places!$K3845,Neighborhoods!$A:$A,0), MATCH(Places!N$1,Neighborhoods!$A$1:$C$1,0))</f>
        <v>Manhattan</v>
      </c>
      <c r="O3845" t="str">
        <f>INDEX(Neighborhoods!$A:$C, MATCH(Places!$K3845,Neighborhoods!$A:$A,0), MATCH(Places!O$1,Neighborhoods!$A$1:$C$1,0))</f>
        <v>Harlem</v>
      </c>
      <c r="P3845" t="s">
        <v>1</v>
      </c>
      <c r="Q3845" t="str">
        <f t="shared" si="240"/>
        <v>Yes</v>
      </c>
      <c r="R3845">
        <v>3</v>
      </c>
      <c r="S3845" t="str">
        <f t="shared" si="241"/>
        <v>Medium</v>
      </c>
      <c r="T3845" s="50">
        <v>65</v>
      </c>
      <c r="U3845" s="70">
        <f t="shared" si="242"/>
        <v>0.03</v>
      </c>
      <c r="V3845" s="52">
        <v>4.67</v>
      </c>
      <c r="W3845" s="52" t="str" cm="1">
        <f t="array" ref="W3845">_xlfn.SWITCH(ROUND(V3845,0),5,"Excellent",4,"Good",3,"Ok","Bad")</f>
        <v>Excellent</v>
      </c>
      <c r="X3845">
        <v>12</v>
      </c>
      <c r="Y3845" t="str">
        <f t="shared" si="243"/>
        <v>No</v>
      </c>
      <c r="Z3845" s="68">
        <v>43339</v>
      </c>
      <c r="AA3845" s="68">
        <v>43837</v>
      </c>
      <c r="AB3845">
        <v>365</v>
      </c>
      <c r="AC3845" t="s">
        <v>15615</v>
      </c>
    </row>
    <row r="3846" spans="1:29" x14ac:dyDescent="0.3">
      <c r="A3846" t="s">
        <v>2745</v>
      </c>
      <c r="B3846">
        <v>2366</v>
      </c>
      <c r="C3846" t="str">
        <f>VLOOKUP($B3846,Hosts!$A:$M,10,0)</f>
        <v>Within an hour</v>
      </c>
      <c r="D3846" s="70">
        <f>VLOOKUP($B3846,Hosts!$A:$M,11,0)</f>
        <v>1</v>
      </c>
      <c r="E3846" s="70">
        <f>VLOOKUP($B3846,Hosts!$A:$M,12,0)</f>
        <v>0.84</v>
      </c>
      <c r="F3846" t="str">
        <f>VLOOKUP($B3846,Hosts!$A:$M,13,0)</f>
        <v>No</v>
      </c>
      <c r="G3846" t="str">
        <f>INDEX(Hosts!$A:$M, MATCH(Places!$B3846,Hosts!$A:$A,0), MATCH(Places!G$1,Hosts!$A$1:$M$1,0))</f>
        <v>Within an hour</v>
      </c>
      <c r="H3846" s="70">
        <f>INDEX(Hosts!$A:$M, MATCH(Places!$B3846,Hosts!$A:$A,0), MATCH(Places!H$1,Hosts!$A$1:$M$1,0))</f>
        <v>1</v>
      </c>
      <c r="I3846" s="70">
        <f>INDEX(Hosts!$A:$M, MATCH(Places!$B3846,Hosts!$A:$A,0), MATCH(Places!I$1,Hosts!$A$1:$M$1,0))</f>
        <v>0.84</v>
      </c>
      <c r="J3846" t="str">
        <f>INDEX(Hosts!$A:$M, MATCH(Places!$B3846,Hosts!$A:$A,0), MATCH(Places!J$1,Hosts!$A$1:$M$1,0))</f>
        <v>No</v>
      </c>
      <c r="K3846">
        <v>12</v>
      </c>
      <c r="L3846" t="str">
        <f>VLOOKUP($K3846,Neighborhoods!$A:$C,2,0)</f>
        <v>Brooklyn</v>
      </c>
      <c r="M3846" t="str">
        <f>VLOOKUP($K3846,Neighborhoods!$A:$C,3,0)</f>
        <v>Williamsburg</v>
      </c>
      <c r="N3846" t="str">
        <f>INDEX(Neighborhoods!$A:$C, MATCH(Places!$K3846,Neighborhoods!$A:$A,0), MATCH(Places!N$1,Neighborhoods!$A$1:$C$1,0))</f>
        <v>Brooklyn</v>
      </c>
      <c r="O3846" t="str">
        <f>INDEX(Neighborhoods!$A:$C, MATCH(Places!$K3846,Neighborhoods!$A:$A,0), MATCH(Places!O$1,Neighborhoods!$A$1:$C$1,0))</f>
        <v>Williamsburg</v>
      </c>
      <c r="P3846" t="s">
        <v>1</v>
      </c>
      <c r="Q3846" t="str">
        <f t="shared" si="240"/>
        <v>Yes</v>
      </c>
      <c r="R3846">
        <v>2</v>
      </c>
      <c r="S3846" t="str">
        <f t="shared" si="241"/>
        <v>Small</v>
      </c>
      <c r="T3846" s="50">
        <v>36</v>
      </c>
      <c r="U3846" s="70">
        <f t="shared" si="242"/>
        <v>0.03</v>
      </c>
      <c r="V3846" s="52">
        <v>4.7300000000000004</v>
      </c>
      <c r="W3846" s="52" t="str" cm="1">
        <f t="array" ref="W3846">_xlfn.SWITCH(ROUND(V3846,0),5,"Excellent",4,"Good",3,"Ok","Bad")</f>
        <v>Excellent</v>
      </c>
      <c r="X3846">
        <v>55</v>
      </c>
      <c r="Y3846" t="str">
        <f t="shared" si="243"/>
        <v>No</v>
      </c>
      <c r="Z3846" s="68">
        <v>43309</v>
      </c>
      <c r="AA3846" s="68">
        <v>43897</v>
      </c>
      <c r="AB3846">
        <v>76</v>
      </c>
      <c r="AC3846" t="s">
        <v>15615</v>
      </c>
    </row>
    <row r="3847" spans="1:29" x14ac:dyDescent="0.3">
      <c r="A3847" t="s">
        <v>2746</v>
      </c>
      <c r="B3847">
        <v>1992</v>
      </c>
      <c r="C3847" t="str">
        <f>VLOOKUP($B3847,Hosts!$A:$M,10,0)</f>
        <v>Within a day</v>
      </c>
      <c r="D3847" s="70">
        <f>VLOOKUP($B3847,Hosts!$A:$M,11,0)</f>
        <v>1</v>
      </c>
      <c r="E3847" s="70">
        <f>VLOOKUP($B3847,Hosts!$A:$M,12,0)</f>
        <v>1</v>
      </c>
      <c r="F3847" t="str">
        <f>VLOOKUP($B3847,Hosts!$A:$M,13,0)</f>
        <v>No</v>
      </c>
      <c r="G3847" t="str">
        <f>INDEX(Hosts!$A:$M, MATCH(Places!$B3847,Hosts!$A:$A,0), MATCH(Places!G$1,Hosts!$A$1:$M$1,0))</f>
        <v>Within a day</v>
      </c>
      <c r="H3847" s="70">
        <f>INDEX(Hosts!$A:$M, MATCH(Places!$B3847,Hosts!$A:$A,0), MATCH(Places!H$1,Hosts!$A$1:$M$1,0))</f>
        <v>1</v>
      </c>
      <c r="I3847" s="70">
        <f>INDEX(Hosts!$A:$M, MATCH(Places!$B3847,Hosts!$A:$A,0), MATCH(Places!I$1,Hosts!$A$1:$M$1,0))</f>
        <v>1</v>
      </c>
      <c r="J3847" t="str">
        <f>INDEX(Hosts!$A:$M, MATCH(Places!$B3847,Hosts!$A:$A,0), MATCH(Places!J$1,Hosts!$A$1:$M$1,0))</f>
        <v>No</v>
      </c>
      <c r="K3847">
        <v>10</v>
      </c>
      <c r="L3847" t="str">
        <f>VLOOKUP($K3847,Neighborhoods!$A:$C,2,0)</f>
        <v>Brooklyn</v>
      </c>
      <c r="M3847" t="str">
        <f>VLOOKUP($K3847,Neighborhoods!$A:$C,3,0)</f>
        <v>East Flatbush</v>
      </c>
      <c r="N3847" t="str">
        <f>INDEX(Neighborhoods!$A:$C, MATCH(Places!$K3847,Neighborhoods!$A:$A,0), MATCH(Places!N$1,Neighborhoods!$A$1:$C$1,0))</f>
        <v>Brooklyn</v>
      </c>
      <c r="O3847" t="str">
        <f>INDEX(Neighborhoods!$A:$C, MATCH(Places!$K3847,Neighborhoods!$A:$A,0), MATCH(Places!O$1,Neighborhoods!$A$1:$C$1,0))</f>
        <v>East Flatbush</v>
      </c>
      <c r="P3847" t="s">
        <v>1</v>
      </c>
      <c r="Q3847" t="str">
        <f t="shared" si="240"/>
        <v>Yes</v>
      </c>
      <c r="R3847">
        <v>1</v>
      </c>
      <c r="S3847" t="str">
        <f t="shared" si="241"/>
        <v>Small</v>
      </c>
      <c r="T3847" s="50">
        <v>37</v>
      </c>
      <c r="U3847" s="70">
        <f t="shared" si="242"/>
        <v>0.03</v>
      </c>
      <c r="V3847" s="52">
        <v>4.92</v>
      </c>
      <c r="W3847" s="52" t="str" cm="1">
        <f t="array" ref="W3847">_xlfn.SWITCH(ROUND(V3847,0),5,"Excellent",4,"Good",3,"Ok","Bad")</f>
        <v>Excellent</v>
      </c>
      <c r="X3847">
        <v>51</v>
      </c>
      <c r="Y3847" t="str">
        <f t="shared" si="243"/>
        <v>No</v>
      </c>
      <c r="Z3847" s="68">
        <v>43307</v>
      </c>
      <c r="AA3847" s="68">
        <v>43873</v>
      </c>
      <c r="AB3847">
        <v>85</v>
      </c>
      <c r="AC3847" t="s">
        <v>15616</v>
      </c>
    </row>
    <row r="3848" spans="1:29" x14ac:dyDescent="0.3">
      <c r="A3848" t="s">
        <v>2747</v>
      </c>
      <c r="B3848">
        <v>1582</v>
      </c>
      <c r="C3848" t="str">
        <f>VLOOKUP($B3848,Hosts!$A:$M,10,0)</f>
        <v>Within a few hours</v>
      </c>
      <c r="D3848" s="70">
        <f>VLOOKUP($B3848,Hosts!$A:$M,11,0)</f>
        <v>1</v>
      </c>
      <c r="E3848" s="70">
        <f>VLOOKUP($B3848,Hosts!$A:$M,12,0)</f>
        <v>1</v>
      </c>
      <c r="F3848" t="str">
        <f>VLOOKUP($B3848,Hosts!$A:$M,13,0)</f>
        <v>Yes</v>
      </c>
      <c r="G3848" t="str">
        <f>INDEX(Hosts!$A:$M, MATCH(Places!$B3848,Hosts!$A:$A,0), MATCH(Places!G$1,Hosts!$A$1:$M$1,0))</f>
        <v>Within a few hours</v>
      </c>
      <c r="H3848" s="70">
        <f>INDEX(Hosts!$A:$M, MATCH(Places!$B3848,Hosts!$A:$A,0), MATCH(Places!H$1,Hosts!$A$1:$M$1,0))</f>
        <v>1</v>
      </c>
      <c r="I3848" s="70">
        <f>INDEX(Hosts!$A:$M, MATCH(Places!$B3848,Hosts!$A:$A,0), MATCH(Places!I$1,Hosts!$A$1:$M$1,0))</f>
        <v>1</v>
      </c>
      <c r="J3848" t="str">
        <f>INDEX(Hosts!$A:$M, MATCH(Places!$B3848,Hosts!$A:$A,0), MATCH(Places!J$1,Hosts!$A$1:$M$1,0))</f>
        <v>Yes</v>
      </c>
      <c r="K3848">
        <v>13</v>
      </c>
      <c r="L3848" t="str">
        <f>VLOOKUP($K3848,Neighborhoods!$A:$C,2,0)</f>
        <v>Manhattan</v>
      </c>
      <c r="M3848" t="str">
        <f>VLOOKUP($K3848,Neighborhoods!$A:$C,3,0)</f>
        <v>Chelsea</v>
      </c>
      <c r="N3848" t="str">
        <f>INDEX(Neighborhoods!$A:$C, MATCH(Places!$K3848,Neighborhoods!$A:$A,0), MATCH(Places!N$1,Neighborhoods!$A$1:$C$1,0))</f>
        <v>Manhattan</v>
      </c>
      <c r="O3848" t="str">
        <f>INDEX(Neighborhoods!$A:$C, MATCH(Places!$K3848,Neighborhoods!$A:$A,0), MATCH(Places!O$1,Neighborhoods!$A$1:$C$1,0))</f>
        <v>Chelsea</v>
      </c>
      <c r="P3848" t="s">
        <v>1</v>
      </c>
      <c r="Q3848" t="str">
        <f t="shared" si="240"/>
        <v>Yes</v>
      </c>
      <c r="R3848">
        <v>2</v>
      </c>
      <c r="S3848" t="str">
        <f t="shared" si="241"/>
        <v>Small</v>
      </c>
      <c r="T3848" s="50">
        <v>150</v>
      </c>
      <c r="U3848" s="70">
        <f t="shared" si="242"/>
        <v>0.03</v>
      </c>
      <c r="V3848" s="52">
        <v>4.7300000000000004</v>
      </c>
      <c r="W3848" s="52" t="str" cm="1">
        <f t="array" ref="W3848">_xlfn.SWITCH(ROUND(V3848,0),5,"Excellent",4,"Good",3,"Ok","Bad")</f>
        <v>Excellent</v>
      </c>
      <c r="X3848">
        <v>52</v>
      </c>
      <c r="Y3848" t="str">
        <f t="shared" si="243"/>
        <v>No</v>
      </c>
      <c r="Z3848" s="68">
        <v>43308</v>
      </c>
      <c r="AA3848" s="68">
        <v>43805</v>
      </c>
      <c r="AB3848">
        <v>349</v>
      </c>
      <c r="AC3848" t="s">
        <v>15616</v>
      </c>
    </row>
    <row r="3849" spans="1:29" x14ac:dyDescent="0.3">
      <c r="A3849" t="s">
        <v>2748</v>
      </c>
      <c r="B3849">
        <v>2307</v>
      </c>
      <c r="C3849" t="str">
        <f>VLOOKUP($B3849,Hosts!$A:$M,10,0)</f>
        <v>Within a day</v>
      </c>
      <c r="D3849" s="70">
        <f>VLOOKUP($B3849,Hosts!$A:$M,11,0)</f>
        <v>0.61</v>
      </c>
      <c r="E3849" s="70">
        <f>VLOOKUP($B3849,Hosts!$A:$M,12,0)</f>
        <v>0.99</v>
      </c>
      <c r="F3849" t="str">
        <f>VLOOKUP($B3849,Hosts!$A:$M,13,0)</f>
        <v>No</v>
      </c>
      <c r="G3849" t="str">
        <f>INDEX(Hosts!$A:$M, MATCH(Places!$B3849,Hosts!$A:$A,0), MATCH(Places!G$1,Hosts!$A$1:$M$1,0))</f>
        <v>Within a day</v>
      </c>
      <c r="H3849" s="70">
        <f>INDEX(Hosts!$A:$M, MATCH(Places!$B3849,Hosts!$A:$A,0), MATCH(Places!H$1,Hosts!$A$1:$M$1,0))</f>
        <v>0.61</v>
      </c>
      <c r="I3849" s="70">
        <f>INDEX(Hosts!$A:$M, MATCH(Places!$B3849,Hosts!$A:$A,0), MATCH(Places!I$1,Hosts!$A$1:$M$1,0))</f>
        <v>0.99</v>
      </c>
      <c r="J3849" t="str">
        <f>INDEX(Hosts!$A:$M, MATCH(Places!$B3849,Hosts!$A:$A,0), MATCH(Places!J$1,Hosts!$A$1:$M$1,0))</f>
        <v>No</v>
      </c>
      <c r="K3849">
        <v>8</v>
      </c>
      <c r="L3849" t="str">
        <f>VLOOKUP($K3849,Neighborhoods!$A:$C,2,0)</f>
        <v>Brooklyn</v>
      </c>
      <c r="M3849" t="str">
        <f>VLOOKUP($K3849,Neighborhoods!$A:$C,3,0)</f>
        <v>Bushwick</v>
      </c>
      <c r="N3849" t="str">
        <f>INDEX(Neighborhoods!$A:$C, MATCH(Places!$K3849,Neighborhoods!$A:$A,0), MATCH(Places!N$1,Neighborhoods!$A$1:$C$1,0))</f>
        <v>Brooklyn</v>
      </c>
      <c r="O3849" t="str">
        <f>INDEX(Neighborhoods!$A:$C, MATCH(Places!$K3849,Neighborhoods!$A:$A,0), MATCH(Places!O$1,Neighborhoods!$A$1:$C$1,0))</f>
        <v>Bushwick</v>
      </c>
      <c r="P3849" t="s">
        <v>1</v>
      </c>
      <c r="Q3849" t="str">
        <f t="shared" si="240"/>
        <v>Yes</v>
      </c>
      <c r="R3849">
        <v>4</v>
      </c>
      <c r="S3849" t="str">
        <f t="shared" si="241"/>
        <v>Medium</v>
      </c>
      <c r="T3849" s="50">
        <v>90</v>
      </c>
      <c r="U3849" s="70">
        <f t="shared" si="242"/>
        <v>0.03</v>
      </c>
      <c r="V3849" s="52">
        <v>4.5</v>
      </c>
      <c r="W3849" s="52" t="str" cm="1">
        <f t="array" ref="W3849">_xlfn.SWITCH(ROUND(V3849,0),5,"Excellent",4,"Good",3,"Ok","Bad")</f>
        <v>Excellent</v>
      </c>
      <c r="X3849">
        <v>48</v>
      </c>
      <c r="Y3849" t="str">
        <f t="shared" si="243"/>
        <v>No</v>
      </c>
      <c r="Z3849" s="68">
        <v>43324</v>
      </c>
      <c r="AA3849" s="68">
        <v>44036</v>
      </c>
      <c r="AB3849">
        <v>345</v>
      </c>
      <c r="AC3849" t="s">
        <v>15616</v>
      </c>
    </row>
    <row r="3850" spans="1:29" x14ac:dyDescent="0.3">
      <c r="A3850" t="s">
        <v>2749</v>
      </c>
      <c r="B3850">
        <v>2307</v>
      </c>
      <c r="C3850" t="str">
        <f>VLOOKUP($B3850,Hosts!$A:$M,10,0)</f>
        <v>Within a day</v>
      </c>
      <c r="D3850" s="70">
        <f>VLOOKUP($B3850,Hosts!$A:$M,11,0)</f>
        <v>0.61</v>
      </c>
      <c r="E3850" s="70">
        <f>VLOOKUP($B3850,Hosts!$A:$M,12,0)</f>
        <v>0.99</v>
      </c>
      <c r="F3850" t="str">
        <f>VLOOKUP($B3850,Hosts!$A:$M,13,0)</f>
        <v>No</v>
      </c>
      <c r="G3850" t="str">
        <f>INDEX(Hosts!$A:$M, MATCH(Places!$B3850,Hosts!$A:$A,0), MATCH(Places!G$1,Hosts!$A$1:$M$1,0))</f>
        <v>Within a day</v>
      </c>
      <c r="H3850" s="70">
        <f>INDEX(Hosts!$A:$M, MATCH(Places!$B3850,Hosts!$A:$A,0), MATCH(Places!H$1,Hosts!$A$1:$M$1,0))</f>
        <v>0.61</v>
      </c>
      <c r="I3850" s="70">
        <f>INDEX(Hosts!$A:$M, MATCH(Places!$B3850,Hosts!$A:$A,0), MATCH(Places!I$1,Hosts!$A$1:$M$1,0))</f>
        <v>0.99</v>
      </c>
      <c r="J3850" t="str">
        <f>INDEX(Hosts!$A:$M, MATCH(Places!$B3850,Hosts!$A:$A,0), MATCH(Places!J$1,Hosts!$A$1:$M$1,0))</f>
        <v>No</v>
      </c>
      <c r="K3850">
        <v>8</v>
      </c>
      <c r="L3850" t="str">
        <f>VLOOKUP($K3850,Neighborhoods!$A:$C,2,0)</f>
        <v>Brooklyn</v>
      </c>
      <c r="M3850" t="str">
        <f>VLOOKUP($K3850,Neighborhoods!$A:$C,3,0)</f>
        <v>Bushwick</v>
      </c>
      <c r="N3850" t="str">
        <f>INDEX(Neighborhoods!$A:$C, MATCH(Places!$K3850,Neighborhoods!$A:$A,0), MATCH(Places!N$1,Neighborhoods!$A$1:$C$1,0))</f>
        <v>Brooklyn</v>
      </c>
      <c r="O3850" t="str">
        <f>INDEX(Neighborhoods!$A:$C, MATCH(Places!$K3850,Neighborhoods!$A:$A,0), MATCH(Places!O$1,Neighborhoods!$A$1:$C$1,0))</f>
        <v>Bushwick</v>
      </c>
      <c r="P3850" t="s">
        <v>1</v>
      </c>
      <c r="Q3850" t="str">
        <f t="shared" si="240"/>
        <v>Yes</v>
      </c>
      <c r="R3850">
        <v>3</v>
      </c>
      <c r="S3850" t="str">
        <f t="shared" si="241"/>
        <v>Medium</v>
      </c>
      <c r="T3850" s="50">
        <v>40</v>
      </c>
      <c r="U3850" s="70">
        <f t="shared" si="242"/>
        <v>0.03</v>
      </c>
      <c r="V3850" s="52">
        <v>4.49</v>
      </c>
      <c r="W3850" s="52" t="str" cm="1">
        <f t="array" ref="W3850">_xlfn.SWITCH(ROUND(V3850,0),5,"Excellent",4,"Good",3,"Ok","Bad")</f>
        <v>Good</v>
      </c>
      <c r="X3850">
        <v>59</v>
      </c>
      <c r="Y3850" t="str">
        <f t="shared" si="243"/>
        <v>No</v>
      </c>
      <c r="Z3850" s="68">
        <v>43318</v>
      </c>
      <c r="AA3850" s="68">
        <v>44044</v>
      </c>
      <c r="AB3850">
        <v>185</v>
      </c>
      <c r="AC3850" t="s">
        <v>15616</v>
      </c>
    </row>
    <row r="3851" spans="1:29" x14ac:dyDescent="0.3">
      <c r="A3851" t="s">
        <v>2750</v>
      </c>
      <c r="B3851">
        <v>3187</v>
      </c>
      <c r="C3851" t="str">
        <f>VLOOKUP($B3851,Hosts!$A:$M,10,0)</f>
        <v>Within an hour</v>
      </c>
      <c r="D3851" s="70">
        <f>VLOOKUP($B3851,Hosts!$A:$M,11,0)</f>
        <v>0.8</v>
      </c>
      <c r="E3851" s="70">
        <f>VLOOKUP($B3851,Hosts!$A:$M,12,0)</f>
        <v>0.99</v>
      </c>
      <c r="F3851" t="str">
        <f>VLOOKUP($B3851,Hosts!$A:$M,13,0)</f>
        <v>No</v>
      </c>
      <c r="G3851" t="str">
        <f>INDEX(Hosts!$A:$M, MATCH(Places!$B3851,Hosts!$A:$A,0), MATCH(Places!G$1,Hosts!$A$1:$M$1,0))</f>
        <v>Within an hour</v>
      </c>
      <c r="H3851" s="70">
        <f>INDEX(Hosts!$A:$M, MATCH(Places!$B3851,Hosts!$A:$A,0), MATCH(Places!H$1,Hosts!$A$1:$M$1,0))</f>
        <v>0.8</v>
      </c>
      <c r="I3851" s="70">
        <f>INDEX(Hosts!$A:$M, MATCH(Places!$B3851,Hosts!$A:$A,0), MATCH(Places!I$1,Hosts!$A$1:$M$1,0))</f>
        <v>0.99</v>
      </c>
      <c r="J3851" t="str">
        <f>INDEX(Hosts!$A:$M, MATCH(Places!$B3851,Hosts!$A:$A,0), MATCH(Places!J$1,Hosts!$A$1:$M$1,0))</f>
        <v>No</v>
      </c>
      <c r="K3851">
        <v>12</v>
      </c>
      <c r="L3851" t="str">
        <f>VLOOKUP($K3851,Neighborhoods!$A:$C,2,0)</f>
        <v>Brooklyn</v>
      </c>
      <c r="M3851" t="str">
        <f>VLOOKUP($K3851,Neighborhoods!$A:$C,3,0)</f>
        <v>Williamsburg</v>
      </c>
      <c r="N3851" t="str">
        <f>INDEX(Neighborhoods!$A:$C, MATCH(Places!$K3851,Neighborhoods!$A:$A,0), MATCH(Places!N$1,Neighborhoods!$A$1:$C$1,0))</f>
        <v>Brooklyn</v>
      </c>
      <c r="O3851" t="str">
        <f>INDEX(Neighborhoods!$A:$C, MATCH(Places!$K3851,Neighborhoods!$A:$A,0), MATCH(Places!O$1,Neighborhoods!$A$1:$C$1,0))</f>
        <v>Williamsburg</v>
      </c>
      <c r="P3851" t="s">
        <v>1</v>
      </c>
      <c r="Q3851" t="str">
        <f t="shared" si="240"/>
        <v>Yes</v>
      </c>
      <c r="R3851">
        <v>3</v>
      </c>
      <c r="S3851" t="str">
        <f t="shared" si="241"/>
        <v>Medium</v>
      </c>
      <c r="T3851" s="50">
        <v>40</v>
      </c>
      <c r="U3851" s="70">
        <f t="shared" si="242"/>
        <v>0.03</v>
      </c>
      <c r="V3851" s="52">
        <v>4.58</v>
      </c>
      <c r="W3851" s="52" t="str" cm="1">
        <f t="array" ref="W3851">_xlfn.SWITCH(ROUND(V3851,0),5,"Excellent",4,"Good",3,"Ok","Bad")</f>
        <v>Excellent</v>
      </c>
      <c r="X3851">
        <v>81</v>
      </c>
      <c r="Y3851" t="str">
        <f t="shared" si="243"/>
        <v>No</v>
      </c>
      <c r="Z3851" s="68">
        <v>43300</v>
      </c>
      <c r="AA3851" s="68">
        <v>44027</v>
      </c>
      <c r="AB3851">
        <v>150</v>
      </c>
      <c r="AC3851" t="s">
        <v>15616</v>
      </c>
    </row>
    <row r="3852" spans="1:29" x14ac:dyDescent="0.3">
      <c r="A3852" t="s">
        <v>14041</v>
      </c>
      <c r="B3852">
        <v>3589</v>
      </c>
      <c r="C3852" t="str">
        <f>VLOOKUP($B3852,Hosts!$A:$M,10,0)</f>
        <v>Within an hour</v>
      </c>
      <c r="D3852" s="70">
        <f>VLOOKUP($B3852,Hosts!$A:$M,11,0)</f>
        <v>0.75</v>
      </c>
      <c r="E3852" s="70">
        <f>VLOOKUP($B3852,Hosts!$A:$M,12,0)</f>
        <v>1</v>
      </c>
      <c r="F3852" t="str">
        <f>VLOOKUP($B3852,Hosts!$A:$M,13,0)</f>
        <v>No</v>
      </c>
      <c r="G3852" t="str">
        <f>INDEX(Hosts!$A:$M, MATCH(Places!$B3852,Hosts!$A:$A,0), MATCH(Places!G$1,Hosts!$A$1:$M$1,0))</f>
        <v>Within an hour</v>
      </c>
      <c r="H3852" s="70">
        <f>INDEX(Hosts!$A:$M, MATCH(Places!$B3852,Hosts!$A:$A,0), MATCH(Places!H$1,Hosts!$A$1:$M$1,0))</f>
        <v>0.75</v>
      </c>
      <c r="I3852" s="70">
        <f>INDEX(Hosts!$A:$M, MATCH(Places!$B3852,Hosts!$A:$A,0), MATCH(Places!I$1,Hosts!$A$1:$M$1,0))</f>
        <v>1</v>
      </c>
      <c r="J3852" t="str">
        <f>INDEX(Hosts!$A:$M, MATCH(Places!$B3852,Hosts!$A:$A,0), MATCH(Places!J$1,Hosts!$A$1:$M$1,0))</f>
        <v>No</v>
      </c>
      <c r="K3852">
        <v>12</v>
      </c>
      <c r="L3852" t="str">
        <f>VLOOKUP($K3852,Neighborhoods!$A:$C,2,0)</f>
        <v>Brooklyn</v>
      </c>
      <c r="M3852" t="str">
        <f>VLOOKUP($K3852,Neighborhoods!$A:$C,3,0)</f>
        <v>Williamsburg</v>
      </c>
      <c r="N3852" t="str">
        <f>INDEX(Neighborhoods!$A:$C, MATCH(Places!$K3852,Neighborhoods!$A:$A,0), MATCH(Places!N$1,Neighborhoods!$A$1:$C$1,0))</f>
        <v>Brooklyn</v>
      </c>
      <c r="O3852" t="str">
        <f>INDEX(Neighborhoods!$A:$C, MATCH(Places!$K3852,Neighborhoods!$A:$A,0), MATCH(Places!O$1,Neighborhoods!$A$1:$C$1,0))</f>
        <v>Williamsburg</v>
      </c>
      <c r="P3852" t="s">
        <v>1</v>
      </c>
      <c r="Q3852" t="str">
        <f t="shared" si="240"/>
        <v>Yes</v>
      </c>
      <c r="R3852">
        <v>2</v>
      </c>
      <c r="S3852" t="str">
        <f t="shared" si="241"/>
        <v>Small</v>
      </c>
      <c r="T3852" s="50">
        <v>50</v>
      </c>
      <c r="U3852" s="70">
        <f t="shared" si="242"/>
        <v>0.03</v>
      </c>
      <c r="V3852" s="52">
        <v>4.38</v>
      </c>
      <c r="W3852" s="52" t="str" cm="1">
        <f t="array" ref="W3852">_xlfn.SWITCH(ROUND(V3852,0),5,"Excellent",4,"Good",3,"Ok","Bad")</f>
        <v>Good</v>
      </c>
      <c r="X3852">
        <v>50</v>
      </c>
      <c r="Y3852" t="str">
        <f t="shared" si="243"/>
        <v>No</v>
      </c>
      <c r="Z3852" s="68">
        <v>43328</v>
      </c>
      <c r="AA3852" s="68">
        <v>43910</v>
      </c>
      <c r="AB3852">
        <v>192</v>
      </c>
      <c r="AC3852" t="s">
        <v>15616</v>
      </c>
    </row>
    <row r="3853" spans="1:29" x14ac:dyDescent="0.3">
      <c r="A3853" t="s">
        <v>2751</v>
      </c>
      <c r="B3853">
        <v>132</v>
      </c>
      <c r="C3853" t="str">
        <f>VLOOKUP($B3853,Hosts!$A:$M,10,0)</f>
        <v>Within an hour</v>
      </c>
      <c r="D3853" s="70">
        <f>VLOOKUP($B3853,Hosts!$A:$M,11,0)</f>
        <v>1</v>
      </c>
      <c r="E3853" s="70">
        <f>VLOOKUP($B3853,Hosts!$A:$M,12,0)</f>
        <v>0.98</v>
      </c>
      <c r="F3853" t="str">
        <f>VLOOKUP($B3853,Hosts!$A:$M,13,0)</f>
        <v>No</v>
      </c>
      <c r="G3853" t="str">
        <f>INDEX(Hosts!$A:$M, MATCH(Places!$B3853,Hosts!$A:$A,0), MATCH(Places!G$1,Hosts!$A$1:$M$1,0))</f>
        <v>Within an hour</v>
      </c>
      <c r="H3853" s="70">
        <f>INDEX(Hosts!$A:$M, MATCH(Places!$B3853,Hosts!$A:$A,0), MATCH(Places!H$1,Hosts!$A$1:$M$1,0))</f>
        <v>1</v>
      </c>
      <c r="I3853" s="70">
        <f>INDEX(Hosts!$A:$M, MATCH(Places!$B3853,Hosts!$A:$A,0), MATCH(Places!I$1,Hosts!$A$1:$M$1,0))</f>
        <v>0.98</v>
      </c>
      <c r="J3853" t="str">
        <f>INDEX(Hosts!$A:$M, MATCH(Places!$B3853,Hosts!$A:$A,0), MATCH(Places!J$1,Hosts!$A$1:$M$1,0))</f>
        <v>No</v>
      </c>
      <c r="K3853">
        <v>16</v>
      </c>
      <c r="L3853" t="str">
        <f>VLOOKUP($K3853,Neighborhoods!$A:$C,2,0)</f>
        <v>Manhattan</v>
      </c>
      <c r="M3853" t="str">
        <f>VLOOKUP($K3853,Neighborhoods!$A:$C,3,0)</f>
        <v>Harlem</v>
      </c>
      <c r="N3853" t="str">
        <f>INDEX(Neighborhoods!$A:$C, MATCH(Places!$K3853,Neighborhoods!$A:$A,0), MATCH(Places!N$1,Neighborhoods!$A$1:$C$1,0))</f>
        <v>Manhattan</v>
      </c>
      <c r="O3853" t="str">
        <f>INDEX(Neighborhoods!$A:$C, MATCH(Places!$K3853,Neighborhoods!$A:$A,0), MATCH(Places!O$1,Neighborhoods!$A$1:$C$1,0))</f>
        <v>Harlem</v>
      </c>
      <c r="P3853" t="s">
        <v>1</v>
      </c>
      <c r="Q3853" t="str">
        <f t="shared" si="240"/>
        <v>Yes</v>
      </c>
      <c r="R3853">
        <v>2</v>
      </c>
      <c r="S3853" t="str">
        <f t="shared" si="241"/>
        <v>Small</v>
      </c>
      <c r="T3853" s="50">
        <v>55</v>
      </c>
      <c r="U3853" s="70">
        <f t="shared" si="242"/>
        <v>0.03</v>
      </c>
      <c r="V3853" s="52">
        <v>4.6500000000000004</v>
      </c>
      <c r="W3853" s="52" t="str" cm="1">
        <f t="array" ref="W3853">_xlfn.SWITCH(ROUND(V3853,0),5,"Excellent",4,"Good",3,"Ok","Bad")</f>
        <v>Excellent</v>
      </c>
      <c r="X3853">
        <v>119</v>
      </c>
      <c r="Y3853" t="str">
        <f t="shared" si="243"/>
        <v>No</v>
      </c>
      <c r="Z3853" s="68">
        <v>43307</v>
      </c>
      <c r="AA3853" s="68">
        <v>43897</v>
      </c>
      <c r="AB3853">
        <v>324</v>
      </c>
      <c r="AC3853" t="s">
        <v>15615</v>
      </c>
    </row>
    <row r="3854" spans="1:29" x14ac:dyDescent="0.3">
      <c r="A3854" t="s">
        <v>2752</v>
      </c>
      <c r="B3854">
        <v>3600</v>
      </c>
      <c r="C3854" t="str">
        <f>VLOOKUP($B3854,Hosts!$A:$M,10,0)</f>
        <v>Within a few hours</v>
      </c>
      <c r="D3854" s="70">
        <f>VLOOKUP($B3854,Hosts!$A:$M,11,0)</f>
        <v>1</v>
      </c>
      <c r="E3854" s="70">
        <f>VLOOKUP($B3854,Hosts!$A:$M,12,0)</f>
        <v>1</v>
      </c>
      <c r="F3854" t="str">
        <f>VLOOKUP($B3854,Hosts!$A:$M,13,0)</f>
        <v>No</v>
      </c>
      <c r="G3854" t="str">
        <f>INDEX(Hosts!$A:$M, MATCH(Places!$B3854,Hosts!$A:$A,0), MATCH(Places!G$1,Hosts!$A$1:$M$1,0))</f>
        <v>Within a few hours</v>
      </c>
      <c r="H3854" s="70">
        <f>INDEX(Hosts!$A:$M, MATCH(Places!$B3854,Hosts!$A:$A,0), MATCH(Places!H$1,Hosts!$A$1:$M$1,0))</f>
        <v>1</v>
      </c>
      <c r="I3854" s="70">
        <f>INDEX(Hosts!$A:$M, MATCH(Places!$B3854,Hosts!$A:$A,0), MATCH(Places!I$1,Hosts!$A$1:$M$1,0))</f>
        <v>1</v>
      </c>
      <c r="J3854" t="str">
        <f>INDEX(Hosts!$A:$M, MATCH(Places!$B3854,Hosts!$A:$A,0), MATCH(Places!J$1,Hosts!$A$1:$M$1,0))</f>
        <v>No</v>
      </c>
      <c r="K3854">
        <v>2</v>
      </c>
      <c r="L3854" t="str">
        <f>VLOOKUP($K3854,Neighborhoods!$A:$C,2,0)</f>
        <v>Bronx</v>
      </c>
      <c r="M3854" t="str">
        <f>VLOOKUP($K3854,Neighborhoods!$A:$C,3,0)</f>
        <v>Concourse</v>
      </c>
      <c r="N3854" t="str">
        <f>INDEX(Neighborhoods!$A:$C, MATCH(Places!$K3854,Neighborhoods!$A:$A,0), MATCH(Places!N$1,Neighborhoods!$A$1:$C$1,0))</f>
        <v>Bronx</v>
      </c>
      <c r="O3854" t="str">
        <f>INDEX(Neighborhoods!$A:$C, MATCH(Places!$K3854,Neighborhoods!$A:$A,0), MATCH(Places!O$1,Neighborhoods!$A$1:$C$1,0))</f>
        <v>Concourse</v>
      </c>
      <c r="P3854" t="s">
        <v>11822</v>
      </c>
      <c r="Q3854" t="str">
        <f t="shared" si="240"/>
        <v>No</v>
      </c>
      <c r="R3854">
        <v>3</v>
      </c>
      <c r="S3854" t="str">
        <f t="shared" si="241"/>
        <v>Medium</v>
      </c>
      <c r="T3854" s="50">
        <v>110</v>
      </c>
      <c r="U3854" s="70">
        <f t="shared" si="242"/>
        <v>0.03</v>
      </c>
      <c r="V3854" s="52">
        <v>4.97</v>
      </c>
      <c r="W3854" s="52" t="str" cm="1">
        <f t="array" ref="W3854">_xlfn.SWITCH(ROUND(V3854,0),5,"Excellent",4,"Good",3,"Ok","Bad")</f>
        <v>Excellent</v>
      </c>
      <c r="X3854">
        <v>60</v>
      </c>
      <c r="Y3854" t="str">
        <f t="shared" si="243"/>
        <v>No</v>
      </c>
      <c r="Z3854" s="68">
        <v>43338</v>
      </c>
      <c r="AA3854" s="68">
        <v>43835</v>
      </c>
      <c r="AB3854">
        <v>364</v>
      </c>
      <c r="AC3854" t="s">
        <v>15615</v>
      </c>
    </row>
    <row r="3855" spans="1:29" x14ac:dyDescent="0.3">
      <c r="A3855" t="s">
        <v>14932</v>
      </c>
      <c r="B3855">
        <v>563</v>
      </c>
      <c r="C3855" t="str">
        <f>VLOOKUP($B3855,Hosts!$A:$M,10,0)</f>
        <v>Within an hour</v>
      </c>
      <c r="D3855" s="70">
        <f>VLOOKUP($B3855,Hosts!$A:$M,11,0)</f>
        <v>1</v>
      </c>
      <c r="E3855" s="70">
        <f>VLOOKUP($B3855,Hosts!$A:$M,12,0)</f>
        <v>0.99</v>
      </c>
      <c r="F3855" t="str">
        <f>VLOOKUP($B3855,Hosts!$A:$M,13,0)</f>
        <v>No</v>
      </c>
      <c r="G3855" t="str">
        <f>INDEX(Hosts!$A:$M, MATCH(Places!$B3855,Hosts!$A:$A,0), MATCH(Places!G$1,Hosts!$A$1:$M$1,0))</f>
        <v>Within an hour</v>
      </c>
      <c r="H3855" s="70">
        <f>INDEX(Hosts!$A:$M, MATCH(Places!$B3855,Hosts!$A:$A,0), MATCH(Places!H$1,Hosts!$A$1:$M$1,0))</f>
        <v>1</v>
      </c>
      <c r="I3855" s="70">
        <f>INDEX(Hosts!$A:$M, MATCH(Places!$B3855,Hosts!$A:$A,0), MATCH(Places!I$1,Hosts!$A$1:$M$1,0))</f>
        <v>0.99</v>
      </c>
      <c r="J3855" t="str">
        <f>INDEX(Hosts!$A:$M, MATCH(Places!$B3855,Hosts!$A:$A,0), MATCH(Places!J$1,Hosts!$A$1:$M$1,0))</f>
        <v>No</v>
      </c>
      <c r="K3855">
        <v>10</v>
      </c>
      <c r="L3855" t="str">
        <f>VLOOKUP($K3855,Neighborhoods!$A:$C,2,0)</f>
        <v>Brooklyn</v>
      </c>
      <c r="M3855" t="str">
        <f>VLOOKUP($K3855,Neighborhoods!$A:$C,3,0)</f>
        <v>East Flatbush</v>
      </c>
      <c r="N3855" t="str">
        <f>INDEX(Neighborhoods!$A:$C, MATCH(Places!$K3855,Neighborhoods!$A:$A,0), MATCH(Places!N$1,Neighborhoods!$A$1:$C$1,0))</f>
        <v>Brooklyn</v>
      </c>
      <c r="O3855" t="str">
        <f>INDEX(Neighborhoods!$A:$C, MATCH(Places!$K3855,Neighborhoods!$A:$A,0), MATCH(Places!O$1,Neighborhoods!$A$1:$C$1,0))</f>
        <v>East Flatbush</v>
      </c>
      <c r="P3855" t="s">
        <v>11822</v>
      </c>
      <c r="Q3855" t="str">
        <f t="shared" si="240"/>
        <v>No</v>
      </c>
      <c r="R3855">
        <v>8</v>
      </c>
      <c r="S3855" t="str">
        <f t="shared" si="241"/>
        <v>Large</v>
      </c>
      <c r="T3855" s="50">
        <v>150</v>
      </c>
      <c r="U3855" s="70">
        <f t="shared" si="242"/>
        <v>0.03</v>
      </c>
      <c r="V3855" s="52">
        <v>4.75</v>
      </c>
      <c r="W3855" s="52" t="str" cm="1">
        <f t="array" ref="W3855">_xlfn.SWITCH(ROUND(V3855,0),5,"Excellent",4,"Good",3,"Ok","Bad")</f>
        <v>Excellent</v>
      </c>
      <c r="X3855">
        <v>40</v>
      </c>
      <c r="Y3855" t="str">
        <f t="shared" si="243"/>
        <v>No</v>
      </c>
      <c r="Z3855" s="68">
        <v>43310</v>
      </c>
      <c r="AA3855" s="68">
        <v>44038</v>
      </c>
      <c r="AB3855">
        <v>295</v>
      </c>
      <c r="AC3855" t="s">
        <v>15615</v>
      </c>
    </row>
    <row r="3856" spans="1:29" x14ac:dyDescent="0.3">
      <c r="A3856" t="s">
        <v>2754</v>
      </c>
      <c r="B3856">
        <v>2398</v>
      </c>
      <c r="C3856" t="str">
        <f>VLOOKUP($B3856,Hosts!$A:$M,10,0)</f>
        <v>Within an hour</v>
      </c>
      <c r="D3856" s="70">
        <f>VLOOKUP($B3856,Hosts!$A:$M,11,0)</f>
        <v>1</v>
      </c>
      <c r="E3856" s="70">
        <f>VLOOKUP($B3856,Hosts!$A:$M,12,0)</f>
        <v>0.96</v>
      </c>
      <c r="F3856" t="str">
        <f>VLOOKUP($B3856,Hosts!$A:$M,13,0)</f>
        <v>Yes</v>
      </c>
      <c r="G3856" t="str">
        <f>INDEX(Hosts!$A:$M, MATCH(Places!$B3856,Hosts!$A:$A,0), MATCH(Places!G$1,Hosts!$A$1:$M$1,0))</f>
        <v>Within an hour</v>
      </c>
      <c r="H3856" s="70">
        <f>INDEX(Hosts!$A:$M, MATCH(Places!$B3856,Hosts!$A:$A,0), MATCH(Places!H$1,Hosts!$A$1:$M$1,0))</f>
        <v>1</v>
      </c>
      <c r="I3856" s="70">
        <f>INDEX(Hosts!$A:$M, MATCH(Places!$B3856,Hosts!$A:$A,0), MATCH(Places!I$1,Hosts!$A$1:$M$1,0))</f>
        <v>0.96</v>
      </c>
      <c r="J3856" t="str">
        <f>INDEX(Hosts!$A:$M, MATCH(Places!$B3856,Hosts!$A:$A,0), MATCH(Places!J$1,Hosts!$A$1:$M$1,0))</f>
        <v>Yes</v>
      </c>
      <c r="K3856">
        <v>19</v>
      </c>
      <c r="L3856" t="str">
        <f>VLOOKUP($K3856,Neighborhoods!$A:$C,2,0)</f>
        <v>Manhattan</v>
      </c>
      <c r="M3856" t="str">
        <f>VLOOKUP($K3856,Neighborhoods!$A:$C,3,0)</f>
        <v>Upper East Side</v>
      </c>
      <c r="N3856" t="str">
        <f>INDEX(Neighborhoods!$A:$C, MATCH(Places!$K3856,Neighborhoods!$A:$A,0), MATCH(Places!N$1,Neighborhoods!$A$1:$C$1,0))</f>
        <v>Manhattan</v>
      </c>
      <c r="O3856" t="str">
        <f>INDEX(Neighborhoods!$A:$C, MATCH(Places!$K3856,Neighborhoods!$A:$A,0), MATCH(Places!O$1,Neighborhoods!$A$1:$C$1,0))</f>
        <v>Upper East Side</v>
      </c>
      <c r="P3856" t="s">
        <v>16</v>
      </c>
      <c r="Q3856" t="str">
        <f t="shared" si="240"/>
        <v>Yes</v>
      </c>
      <c r="R3856">
        <v>4</v>
      </c>
      <c r="S3856" t="str">
        <f t="shared" si="241"/>
        <v>Medium</v>
      </c>
      <c r="T3856" s="50">
        <v>109</v>
      </c>
      <c r="U3856" s="70">
        <f t="shared" si="242"/>
        <v>0.03</v>
      </c>
      <c r="V3856" s="52">
        <v>4.83</v>
      </c>
      <c r="W3856" s="52" t="str" cm="1">
        <f t="array" ref="W3856">_xlfn.SWITCH(ROUND(V3856,0),5,"Excellent",4,"Good",3,"Ok","Bad")</f>
        <v>Excellent</v>
      </c>
      <c r="X3856">
        <v>66</v>
      </c>
      <c r="Y3856" t="str">
        <f t="shared" si="243"/>
        <v>No</v>
      </c>
      <c r="Z3856" s="68">
        <v>43308</v>
      </c>
      <c r="AA3856" s="68">
        <v>43834</v>
      </c>
      <c r="AB3856">
        <v>71</v>
      </c>
      <c r="AC3856" t="s">
        <v>15615</v>
      </c>
    </row>
    <row r="3857" spans="1:29" x14ac:dyDescent="0.3">
      <c r="A3857" t="s">
        <v>2755</v>
      </c>
      <c r="B3857">
        <v>769</v>
      </c>
      <c r="C3857" t="str">
        <f>VLOOKUP($B3857,Hosts!$A:$M,10,0)</f>
        <v>Within a few hours</v>
      </c>
      <c r="D3857" s="70">
        <f>VLOOKUP($B3857,Hosts!$A:$M,11,0)</f>
        <v>0.9</v>
      </c>
      <c r="E3857" s="70">
        <f>VLOOKUP($B3857,Hosts!$A:$M,12,0)</f>
        <v>0.95</v>
      </c>
      <c r="F3857" t="str">
        <f>VLOOKUP($B3857,Hosts!$A:$M,13,0)</f>
        <v>Yes</v>
      </c>
      <c r="G3857" t="str">
        <f>INDEX(Hosts!$A:$M, MATCH(Places!$B3857,Hosts!$A:$A,0), MATCH(Places!G$1,Hosts!$A$1:$M$1,0))</f>
        <v>Within a few hours</v>
      </c>
      <c r="H3857" s="70">
        <f>INDEX(Hosts!$A:$M, MATCH(Places!$B3857,Hosts!$A:$A,0), MATCH(Places!H$1,Hosts!$A$1:$M$1,0))</f>
        <v>0.9</v>
      </c>
      <c r="I3857" s="70">
        <f>INDEX(Hosts!$A:$M, MATCH(Places!$B3857,Hosts!$A:$A,0), MATCH(Places!I$1,Hosts!$A$1:$M$1,0))</f>
        <v>0.95</v>
      </c>
      <c r="J3857" t="str">
        <f>INDEX(Hosts!$A:$M, MATCH(Places!$B3857,Hosts!$A:$A,0), MATCH(Places!J$1,Hosts!$A$1:$M$1,0))</f>
        <v>Yes</v>
      </c>
      <c r="K3857">
        <v>14</v>
      </c>
      <c r="L3857" t="str">
        <f>VLOOKUP($K3857,Neighborhoods!$A:$C,2,0)</f>
        <v>Manhattan</v>
      </c>
      <c r="M3857" t="str">
        <f>VLOOKUP($K3857,Neighborhoods!$A:$C,3,0)</f>
        <v>East Harlem</v>
      </c>
      <c r="N3857" t="str">
        <f>INDEX(Neighborhoods!$A:$C, MATCH(Places!$K3857,Neighborhoods!$A:$A,0), MATCH(Places!N$1,Neighborhoods!$A$1:$C$1,0))</f>
        <v>Manhattan</v>
      </c>
      <c r="O3857" t="str">
        <f>INDEX(Neighborhoods!$A:$C, MATCH(Places!$K3857,Neighborhoods!$A:$A,0), MATCH(Places!O$1,Neighborhoods!$A$1:$C$1,0))</f>
        <v>East Harlem</v>
      </c>
      <c r="P3857" t="s">
        <v>1</v>
      </c>
      <c r="Q3857" t="str">
        <f t="shared" si="240"/>
        <v>Yes</v>
      </c>
      <c r="R3857">
        <v>4</v>
      </c>
      <c r="S3857" t="str">
        <f t="shared" si="241"/>
        <v>Medium</v>
      </c>
      <c r="T3857" s="50">
        <v>99</v>
      </c>
      <c r="U3857" s="70">
        <f t="shared" si="242"/>
        <v>0.03</v>
      </c>
      <c r="V3857" s="52">
        <v>4.84</v>
      </c>
      <c r="W3857" s="52" t="str" cm="1">
        <f t="array" ref="W3857">_xlfn.SWITCH(ROUND(V3857,0),5,"Excellent",4,"Good",3,"Ok","Bad")</f>
        <v>Excellent</v>
      </c>
      <c r="X3857">
        <v>55</v>
      </c>
      <c r="Y3857" t="str">
        <f t="shared" si="243"/>
        <v>No</v>
      </c>
      <c r="Z3857" s="68">
        <v>43369</v>
      </c>
      <c r="AA3857" s="68">
        <v>44012</v>
      </c>
      <c r="AB3857">
        <v>15</v>
      </c>
      <c r="AC3857" t="s">
        <v>15615</v>
      </c>
    </row>
    <row r="3858" spans="1:29" x14ac:dyDescent="0.3">
      <c r="A3858" t="s">
        <v>2756</v>
      </c>
      <c r="B3858">
        <v>3380</v>
      </c>
      <c r="C3858" t="str">
        <f>VLOOKUP($B3858,Hosts!$A:$M,10,0)</f>
        <v>Within a few hours</v>
      </c>
      <c r="D3858" s="70">
        <f>VLOOKUP($B3858,Hosts!$A:$M,11,0)</f>
        <v>1</v>
      </c>
      <c r="E3858" s="70">
        <f>VLOOKUP($B3858,Hosts!$A:$M,12,0)</f>
        <v>0.97</v>
      </c>
      <c r="F3858" t="str">
        <f>VLOOKUP($B3858,Hosts!$A:$M,13,0)</f>
        <v>No</v>
      </c>
      <c r="G3858" t="str">
        <f>INDEX(Hosts!$A:$M, MATCH(Places!$B3858,Hosts!$A:$A,0), MATCH(Places!G$1,Hosts!$A$1:$M$1,0))</f>
        <v>Within a few hours</v>
      </c>
      <c r="H3858" s="70">
        <f>INDEX(Hosts!$A:$M, MATCH(Places!$B3858,Hosts!$A:$A,0), MATCH(Places!H$1,Hosts!$A$1:$M$1,0))</f>
        <v>1</v>
      </c>
      <c r="I3858" s="70">
        <f>INDEX(Hosts!$A:$M, MATCH(Places!$B3858,Hosts!$A:$A,0), MATCH(Places!I$1,Hosts!$A$1:$M$1,0))</f>
        <v>0.97</v>
      </c>
      <c r="J3858" t="str">
        <f>INDEX(Hosts!$A:$M, MATCH(Places!$B3858,Hosts!$A:$A,0), MATCH(Places!J$1,Hosts!$A$1:$M$1,0))</f>
        <v>No</v>
      </c>
      <c r="K3858">
        <v>23</v>
      </c>
      <c r="L3858" t="str">
        <f>VLOOKUP($K3858,Neighborhoods!$A:$C,2,0)</f>
        <v>Queens</v>
      </c>
      <c r="M3858" t="str">
        <f>VLOOKUP($K3858,Neighborhoods!$A:$C,3,0)</f>
        <v>Jamaica</v>
      </c>
      <c r="N3858" t="str">
        <f>INDEX(Neighborhoods!$A:$C, MATCH(Places!$K3858,Neighborhoods!$A:$A,0), MATCH(Places!N$1,Neighborhoods!$A$1:$C$1,0))</f>
        <v>Queens</v>
      </c>
      <c r="O3858" t="str">
        <f>INDEX(Neighborhoods!$A:$C, MATCH(Places!$K3858,Neighborhoods!$A:$A,0), MATCH(Places!O$1,Neighborhoods!$A$1:$C$1,0))</f>
        <v>Jamaica</v>
      </c>
      <c r="P3858" t="s">
        <v>1</v>
      </c>
      <c r="Q3858" t="str">
        <f t="shared" si="240"/>
        <v>Yes</v>
      </c>
      <c r="R3858">
        <v>2</v>
      </c>
      <c r="S3858" t="str">
        <f t="shared" si="241"/>
        <v>Small</v>
      </c>
      <c r="T3858" s="50">
        <v>90</v>
      </c>
      <c r="U3858" s="70">
        <f t="shared" si="242"/>
        <v>0.03</v>
      </c>
      <c r="V3858" s="52">
        <v>4.67</v>
      </c>
      <c r="W3858" s="52" t="str" cm="1">
        <f t="array" ref="W3858">_xlfn.SWITCH(ROUND(V3858,0),5,"Excellent",4,"Good",3,"Ok","Bad")</f>
        <v>Excellent</v>
      </c>
      <c r="X3858">
        <v>18</v>
      </c>
      <c r="Y3858" t="str">
        <f t="shared" si="243"/>
        <v>No</v>
      </c>
      <c r="Z3858" s="68">
        <v>43331</v>
      </c>
      <c r="AA3858" s="68">
        <v>43827</v>
      </c>
      <c r="AB3858">
        <v>77</v>
      </c>
      <c r="AC3858" t="s">
        <v>15616</v>
      </c>
    </row>
    <row r="3859" spans="1:29" x14ac:dyDescent="0.3">
      <c r="A3859" t="s">
        <v>14837</v>
      </c>
      <c r="B3859">
        <v>3605</v>
      </c>
      <c r="C3859" t="str">
        <f>VLOOKUP($B3859,Hosts!$A:$M,10,0)</f>
        <v>Within an hour</v>
      </c>
      <c r="D3859" s="70">
        <f>VLOOKUP($B3859,Hosts!$A:$M,11,0)</f>
        <v>1</v>
      </c>
      <c r="E3859" s="70">
        <f>VLOOKUP($B3859,Hosts!$A:$M,12,0)</f>
        <v>1</v>
      </c>
      <c r="F3859" t="str">
        <f>VLOOKUP($B3859,Hosts!$A:$M,13,0)</f>
        <v>Yes</v>
      </c>
      <c r="G3859" t="str">
        <f>INDEX(Hosts!$A:$M, MATCH(Places!$B3859,Hosts!$A:$A,0), MATCH(Places!G$1,Hosts!$A$1:$M$1,0))</f>
        <v>Within an hour</v>
      </c>
      <c r="H3859" s="70">
        <f>INDEX(Hosts!$A:$M, MATCH(Places!$B3859,Hosts!$A:$A,0), MATCH(Places!H$1,Hosts!$A$1:$M$1,0))</f>
        <v>1</v>
      </c>
      <c r="I3859" s="70">
        <f>INDEX(Hosts!$A:$M, MATCH(Places!$B3859,Hosts!$A:$A,0), MATCH(Places!I$1,Hosts!$A$1:$M$1,0))</f>
        <v>1</v>
      </c>
      <c r="J3859" t="str">
        <f>INDEX(Hosts!$A:$M, MATCH(Places!$B3859,Hosts!$A:$A,0), MATCH(Places!J$1,Hosts!$A$1:$M$1,0))</f>
        <v>Yes</v>
      </c>
      <c r="K3859">
        <v>7</v>
      </c>
      <c r="L3859" t="str">
        <f>VLOOKUP($K3859,Neighborhoods!$A:$C,2,0)</f>
        <v>Brooklyn</v>
      </c>
      <c r="M3859" t="str">
        <f>VLOOKUP($K3859,Neighborhoods!$A:$C,3,0)</f>
        <v>Bedford-Stuyvesant</v>
      </c>
      <c r="N3859" t="str">
        <f>INDEX(Neighborhoods!$A:$C, MATCH(Places!$K3859,Neighborhoods!$A:$A,0), MATCH(Places!N$1,Neighborhoods!$A$1:$C$1,0))</f>
        <v>Brooklyn</v>
      </c>
      <c r="O3859" t="str">
        <f>INDEX(Neighborhoods!$A:$C, MATCH(Places!$K3859,Neighborhoods!$A:$A,0), MATCH(Places!O$1,Neighborhoods!$A$1:$C$1,0))</f>
        <v>Bedford-Stuyvesant</v>
      </c>
      <c r="P3859" t="s">
        <v>11822</v>
      </c>
      <c r="Q3859" t="str">
        <f t="shared" si="240"/>
        <v>No</v>
      </c>
      <c r="R3859">
        <v>5</v>
      </c>
      <c r="S3859" t="str">
        <f t="shared" si="241"/>
        <v>Medium</v>
      </c>
      <c r="T3859" s="50">
        <v>110</v>
      </c>
      <c r="U3859" s="70">
        <f t="shared" si="242"/>
        <v>0.03</v>
      </c>
      <c r="V3859" s="52">
        <v>4.9800000000000004</v>
      </c>
      <c r="W3859" s="52" t="str" cm="1">
        <f t="array" ref="W3859">_xlfn.SWITCH(ROUND(V3859,0),5,"Excellent",4,"Good",3,"Ok","Bad")</f>
        <v>Excellent</v>
      </c>
      <c r="X3859">
        <v>63</v>
      </c>
      <c r="Y3859" t="str">
        <f t="shared" si="243"/>
        <v>No</v>
      </c>
      <c r="Z3859" s="68">
        <v>43358</v>
      </c>
      <c r="AA3859" s="68">
        <v>44055</v>
      </c>
      <c r="AB3859">
        <v>105</v>
      </c>
      <c r="AC3859" t="s">
        <v>15615</v>
      </c>
    </row>
    <row r="3860" spans="1:29" x14ac:dyDescent="0.3">
      <c r="A3860" t="s">
        <v>2757</v>
      </c>
      <c r="B3860">
        <v>1963</v>
      </c>
      <c r="C3860" t="str">
        <f>VLOOKUP($B3860,Hosts!$A:$M,10,0)</f>
        <v>Within an hour</v>
      </c>
      <c r="D3860" s="70">
        <f>VLOOKUP($B3860,Hosts!$A:$M,11,0)</f>
        <v>1</v>
      </c>
      <c r="E3860" s="70">
        <f>VLOOKUP($B3860,Hosts!$A:$M,12,0)</f>
        <v>0.96</v>
      </c>
      <c r="F3860" t="str">
        <f>VLOOKUP($B3860,Hosts!$A:$M,13,0)</f>
        <v>No</v>
      </c>
      <c r="G3860" t="str">
        <f>INDEX(Hosts!$A:$M, MATCH(Places!$B3860,Hosts!$A:$A,0), MATCH(Places!G$1,Hosts!$A$1:$M$1,0))</f>
        <v>Within an hour</v>
      </c>
      <c r="H3860" s="70">
        <f>INDEX(Hosts!$A:$M, MATCH(Places!$B3860,Hosts!$A:$A,0), MATCH(Places!H$1,Hosts!$A$1:$M$1,0))</f>
        <v>1</v>
      </c>
      <c r="I3860" s="70">
        <f>INDEX(Hosts!$A:$M, MATCH(Places!$B3860,Hosts!$A:$A,0), MATCH(Places!I$1,Hosts!$A$1:$M$1,0))</f>
        <v>0.96</v>
      </c>
      <c r="J3860" t="str">
        <f>INDEX(Hosts!$A:$M, MATCH(Places!$B3860,Hosts!$A:$A,0), MATCH(Places!J$1,Hosts!$A$1:$M$1,0))</f>
        <v>No</v>
      </c>
      <c r="K3860">
        <v>8</v>
      </c>
      <c r="L3860" t="str">
        <f>VLOOKUP($K3860,Neighborhoods!$A:$C,2,0)</f>
        <v>Brooklyn</v>
      </c>
      <c r="M3860" t="str">
        <f>VLOOKUP($K3860,Neighborhoods!$A:$C,3,0)</f>
        <v>Bushwick</v>
      </c>
      <c r="N3860" t="str">
        <f>INDEX(Neighborhoods!$A:$C, MATCH(Places!$K3860,Neighborhoods!$A:$A,0), MATCH(Places!N$1,Neighborhoods!$A$1:$C$1,0))</f>
        <v>Brooklyn</v>
      </c>
      <c r="O3860" t="str">
        <f>INDEX(Neighborhoods!$A:$C, MATCH(Places!$K3860,Neighborhoods!$A:$A,0), MATCH(Places!O$1,Neighborhoods!$A$1:$C$1,0))</f>
        <v>Bushwick</v>
      </c>
      <c r="P3860" t="s">
        <v>1</v>
      </c>
      <c r="Q3860" t="str">
        <f t="shared" si="240"/>
        <v>Yes</v>
      </c>
      <c r="R3860">
        <v>2</v>
      </c>
      <c r="S3860" t="str">
        <f t="shared" si="241"/>
        <v>Small</v>
      </c>
      <c r="T3860" s="50">
        <v>50</v>
      </c>
      <c r="U3860" s="70">
        <f t="shared" si="242"/>
        <v>0.03</v>
      </c>
      <c r="V3860" s="52">
        <v>4.74</v>
      </c>
      <c r="W3860" s="52" t="str" cm="1">
        <f t="array" ref="W3860">_xlfn.SWITCH(ROUND(V3860,0),5,"Excellent",4,"Good",3,"Ok","Bad")</f>
        <v>Excellent</v>
      </c>
      <c r="X3860">
        <v>76</v>
      </c>
      <c r="Y3860" t="str">
        <f t="shared" si="243"/>
        <v>No</v>
      </c>
      <c r="Z3860" s="68">
        <v>43409</v>
      </c>
      <c r="AA3860" s="68">
        <v>43856</v>
      </c>
      <c r="AB3860">
        <v>178</v>
      </c>
      <c r="AC3860" t="s">
        <v>15615</v>
      </c>
    </row>
    <row r="3861" spans="1:29" x14ac:dyDescent="0.3">
      <c r="A3861" t="s">
        <v>14561</v>
      </c>
      <c r="B3861">
        <v>1137</v>
      </c>
      <c r="C3861" t="str">
        <f>VLOOKUP($B3861,Hosts!$A:$M,10,0)</f>
        <v>Within an hour</v>
      </c>
      <c r="D3861" s="70">
        <f>VLOOKUP($B3861,Hosts!$A:$M,11,0)</f>
        <v>1</v>
      </c>
      <c r="E3861" s="70">
        <f>VLOOKUP($B3861,Hosts!$A:$M,12,0)</f>
        <v>0.86</v>
      </c>
      <c r="F3861" t="str">
        <f>VLOOKUP($B3861,Hosts!$A:$M,13,0)</f>
        <v>Yes</v>
      </c>
      <c r="G3861" t="str">
        <f>INDEX(Hosts!$A:$M, MATCH(Places!$B3861,Hosts!$A:$A,0), MATCH(Places!G$1,Hosts!$A$1:$M$1,0))</f>
        <v>Within an hour</v>
      </c>
      <c r="H3861" s="70">
        <f>INDEX(Hosts!$A:$M, MATCH(Places!$B3861,Hosts!$A:$A,0), MATCH(Places!H$1,Hosts!$A$1:$M$1,0))</f>
        <v>1</v>
      </c>
      <c r="I3861" s="70">
        <f>INDEX(Hosts!$A:$M, MATCH(Places!$B3861,Hosts!$A:$A,0), MATCH(Places!I$1,Hosts!$A$1:$M$1,0))</f>
        <v>0.86</v>
      </c>
      <c r="J3861" t="str">
        <f>INDEX(Hosts!$A:$M, MATCH(Places!$B3861,Hosts!$A:$A,0), MATCH(Places!J$1,Hosts!$A$1:$M$1,0))</f>
        <v>Yes</v>
      </c>
      <c r="K3861">
        <v>7</v>
      </c>
      <c r="L3861" t="str">
        <f>VLOOKUP($K3861,Neighborhoods!$A:$C,2,0)</f>
        <v>Brooklyn</v>
      </c>
      <c r="M3861" t="str">
        <f>VLOOKUP($K3861,Neighborhoods!$A:$C,3,0)</f>
        <v>Bedford-Stuyvesant</v>
      </c>
      <c r="N3861" t="str">
        <f>INDEX(Neighborhoods!$A:$C, MATCH(Places!$K3861,Neighborhoods!$A:$A,0), MATCH(Places!N$1,Neighborhoods!$A$1:$C$1,0))</f>
        <v>Brooklyn</v>
      </c>
      <c r="O3861" t="str">
        <f>INDEX(Neighborhoods!$A:$C, MATCH(Places!$K3861,Neighborhoods!$A:$A,0), MATCH(Places!O$1,Neighborhoods!$A$1:$C$1,0))</f>
        <v>Bedford-Stuyvesant</v>
      </c>
      <c r="P3861" t="s">
        <v>1</v>
      </c>
      <c r="Q3861" t="str">
        <f t="shared" si="240"/>
        <v>Yes</v>
      </c>
      <c r="R3861">
        <v>2</v>
      </c>
      <c r="S3861" t="str">
        <f t="shared" si="241"/>
        <v>Small</v>
      </c>
      <c r="T3861" s="50">
        <v>69</v>
      </c>
      <c r="U3861" s="70">
        <f t="shared" si="242"/>
        <v>0.03</v>
      </c>
      <c r="V3861" s="52">
        <v>4.9800000000000004</v>
      </c>
      <c r="W3861" s="52" t="str" cm="1">
        <f t="array" ref="W3861">_xlfn.SWITCH(ROUND(V3861,0),5,"Excellent",4,"Good",3,"Ok","Bad")</f>
        <v>Excellent</v>
      </c>
      <c r="X3861">
        <v>46</v>
      </c>
      <c r="Y3861" t="str">
        <f t="shared" si="243"/>
        <v>No</v>
      </c>
      <c r="Z3861" s="68">
        <v>43310</v>
      </c>
      <c r="AA3861" s="68">
        <v>43809</v>
      </c>
      <c r="AB3861">
        <v>90</v>
      </c>
      <c r="AC3861" t="s">
        <v>15615</v>
      </c>
    </row>
    <row r="3862" spans="1:29" x14ac:dyDescent="0.3">
      <c r="A3862" t="s">
        <v>2758</v>
      </c>
      <c r="B3862">
        <v>1982</v>
      </c>
      <c r="C3862" t="str">
        <f>VLOOKUP($B3862,Hosts!$A:$M,10,0)</f>
        <v>Within a few hours</v>
      </c>
      <c r="D3862" s="70">
        <f>VLOOKUP($B3862,Hosts!$A:$M,11,0)</f>
        <v>1</v>
      </c>
      <c r="E3862" s="70">
        <f>VLOOKUP($B3862,Hosts!$A:$M,12,0)</f>
        <v>0.38</v>
      </c>
      <c r="F3862" t="str">
        <f>VLOOKUP($B3862,Hosts!$A:$M,13,0)</f>
        <v>No</v>
      </c>
      <c r="G3862" t="str">
        <f>INDEX(Hosts!$A:$M, MATCH(Places!$B3862,Hosts!$A:$A,0), MATCH(Places!G$1,Hosts!$A$1:$M$1,0))</f>
        <v>Within a few hours</v>
      </c>
      <c r="H3862" s="70">
        <f>INDEX(Hosts!$A:$M, MATCH(Places!$B3862,Hosts!$A:$A,0), MATCH(Places!H$1,Hosts!$A$1:$M$1,0))</f>
        <v>1</v>
      </c>
      <c r="I3862" s="70">
        <f>INDEX(Hosts!$A:$M, MATCH(Places!$B3862,Hosts!$A:$A,0), MATCH(Places!I$1,Hosts!$A$1:$M$1,0))</f>
        <v>0.38</v>
      </c>
      <c r="J3862" t="str">
        <f>INDEX(Hosts!$A:$M, MATCH(Places!$B3862,Hosts!$A:$A,0), MATCH(Places!J$1,Hosts!$A$1:$M$1,0))</f>
        <v>No</v>
      </c>
      <c r="K3862">
        <v>13</v>
      </c>
      <c r="L3862" t="str">
        <f>VLOOKUP($K3862,Neighborhoods!$A:$C,2,0)</f>
        <v>Manhattan</v>
      </c>
      <c r="M3862" t="str">
        <f>VLOOKUP($K3862,Neighborhoods!$A:$C,3,0)</f>
        <v>Chelsea</v>
      </c>
      <c r="N3862" t="str">
        <f>INDEX(Neighborhoods!$A:$C, MATCH(Places!$K3862,Neighborhoods!$A:$A,0), MATCH(Places!N$1,Neighborhoods!$A$1:$C$1,0))</f>
        <v>Manhattan</v>
      </c>
      <c r="O3862" t="str">
        <f>INDEX(Neighborhoods!$A:$C, MATCH(Places!$K3862,Neighborhoods!$A:$A,0), MATCH(Places!O$1,Neighborhoods!$A$1:$C$1,0))</f>
        <v>Chelsea</v>
      </c>
      <c r="P3862" t="s">
        <v>11822</v>
      </c>
      <c r="Q3862" t="str">
        <f t="shared" si="240"/>
        <v>No</v>
      </c>
      <c r="R3862">
        <v>4</v>
      </c>
      <c r="S3862" t="str">
        <f t="shared" si="241"/>
        <v>Medium</v>
      </c>
      <c r="T3862" s="50">
        <v>113</v>
      </c>
      <c r="U3862" s="70">
        <f t="shared" si="242"/>
        <v>0.03</v>
      </c>
      <c r="V3862" s="52">
        <v>5</v>
      </c>
      <c r="W3862" s="52" t="str" cm="1">
        <f t="array" ref="W3862">_xlfn.SWITCH(ROUND(V3862,0),5,"Excellent",4,"Good",3,"Ok","Bad")</f>
        <v>Excellent</v>
      </c>
      <c r="X3862">
        <v>7</v>
      </c>
      <c r="Y3862" t="str">
        <f t="shared" si="243"/>
        <v>No</v>
      </c>
      <c r="Z3862" s="68">
        <v>43630</v>
      </c>
      <c r="AA3862" s="68">
        <v>44030</v>
      </c>
      <c r="AB3862">
        <v>146</v>
      </c>
      <c r="AC3862" t="s">
        <v>15615</v>
      </c>
    </row>
    <row r="3863" spans="1:29" x14ac:dyDescent="0.3">
      <c r="A3863" t="s">
        <v>2759</v>
      </c>
      <c r="B3863">
        <v>3554</v>
      </c>
      <c r="C3863" t="str">
        <f>VLOOKUP($B3863,Hosts!$A:$M,10,0)</f>
        <v>Within an hour</v>
      </c>
      <c r="D3863" s="70">
        <f>VLOOKUP($B3863,Hosts!$A:$M,11,0)</f>
        <v>1</v>
      </c>
      <c r="E3863" s="70">
        <f>VLOOKUP($B3863,Hosts!$A:$M,12,0)</f>
        <v>1</v>
      </c>
      <c r="F3863" t="str">
        <f>VLOOKUP($B3863,Hosts!$A:$M,13,0)</f>
        <v>No</v>
      </c>
      <c r="G3863" t="str">
        <f>INDEX(Hosts!$A:$M, MATCH(Places!$B3863,Hosts!$A:$A,0), MATCH(Places!G$1,Hosts!$A$1:$M$1,0))</f>
        <v>Within an hour</v>
      </c>
      <c r="H3863" s="70">
        <f>INDEX(Hosts!$A:$M, MATCH(Places!$B3863,Hosts!$A:$A,0), MATCH(Places!H$1,Hosts!$A$1:$M$1,0))</f>
        <v>1</v>
      </c>
      <c r="I3863" s="70">
        <f>INDEX(Hosts!$A:$M, MATCH(Places!$B3863,Hosts!$A:$A,0), MATCH(Places!I$1,Hosts!$A$1:$M$1,0))</f>
        <v>1</v>
      </c>
      <c r="J3863" t="str">
        <f>INDEX(Hosts!$A:$M, MATCH(Places!$B3863,Hosts!$A:$A,0), MATCH(Places!J$1,Hosts!$A$1:$M$1,0))</f>
        <v>No</v>
      </c>
      <c r="K3863">
        <v>15</v>
      </c>
      <c r="L3863" t="str">
        <f>VLOOKUP($K3863,Neighborhoods!$A:$C,2,0)</f>
        <v>Manhattan</v>
      </c>
      <c r="M3863" t="str">
        <f>VLOOKUP($K3863,Neighborhoods!$A:$C,3,0)</f>
        <v>East Village</v>
      </c>
      <c r="N3863" t="str">
        <f>INDEX(Neighborhoods!$A:$C, MATCH(Places!$K3863,Neighborhoods!$A:$A,0), MATCH(Places!N$1,Neighborhoods!$A$1:$C$1,0))</f>
        <v>Manhattan</v>
      </c>
      <c r="O3863" t="str">
        <f>INDEX(Neighborhoods!$A:$C, MATCH(Places!$K3863,Neighborhoods!$A:$A,0), MATCH(Places!O$1,Neighborhoods!$A$1:$C$1,0))</f>
        <v>East Village</v>
      </c>
      <c r="P3863" t="s">
        <v>11822</v>
      </c>
      <c r="Q3863" t="str">
        <f t="shared" si="240"/>
        <v>No</v>
      </c>
      <c r="R3863">
        <v>3</v>
      </c>
      <c r="S3863" t="str">
        <f t="shared" si="241"/>
        <v>Medium</v>
      </c>
      <c r="T3863" s="50">
        <v>150</v>
      </c>
      <c r="U3863" s="70">
        <f t="shared" si="242"/>
        <v>0.03</v>
      </c>
      <c r="V3863" s="52">
        <v>4.32</v>
      </c>
      <c r="W3863" s="52" t="str" cm="1">
        <f t="array" ref="W3863">_xlfn.SWITCH(ROUND(V3863,0),5,"Excellent",4,"Good",3,"Ok","Bad")</f>
        <v>Good</v>
      </c>
      <c r="X3863">
        <v>28</v>
      </c>
      <c r="Y3863" t="str">
        <f t="shared" si="243"/>
        <v>No</v>
      </c>
      <c r="Z3863" s="68">
        <v>43376</v>
      </c>
      <c r="AA3863" s="68">
        <v>44023</v>
      </c>
      <c r="AB3863">
        <v>146</v>
      </c>
      <c r="AC3863" t="s">
        <v>15616</v>
      </c>
    </row>
    <row r="3864" spans="1:29" x14ac:dyDescent="0.3">
      <c r="A3864" t="s">
        <v>14584</v>
      </c>
      <c r="B3864">
        <v>3607</v>
      </c>
      <c r="C3864" t="str">
        <f>VLOOKUP($B3864,Hosts!$A:$M,10,0)</f>
        <v>Within an hour</v>
      </c>
      <c r="D3864" s="70">
        <f>VLOOKUP($B3864,Hosts!$A:$M,11,0)</f>
        <v>1</v>
      </c>
      <c r="E3864" s="70">
        <f>VLOOKUP($B3864,Hosts!$A:$M,12,0)</f>
        <v>0.97</v>
      </c>
      <c r="F3864" t="str">
        <f>VLOOKUP($B3864,Hosts!$A:$M,13,0)</f>
        <v>No</v>
      </c>
      <c r="G3864" t="str">
        <f>INDEX(Hosts!$A:$M, MATCH(Places!$B3864,Hosts!$A:$A,0), MATCH(Places!G$1,Hosts!$A$1:$M$1,0))</f>
        <v>Within an hour</v>
      </c>
      <c r="H3864" s="70">
        <f>INDEX(Hosts!$A:$M, MATCH(Places!$B3864,Hosts!$A:$A,0), MATCH(Places!H$1,Hosts!$A$1:$M$1,0))</f>
        <v>1</v>
      </c>
      <c r="I3864" s="70">
        <f>INDEX(Hosts!$A:$M, MATCH(Places!$B3864,Hosts!$A:$A,0), MATCH(Places!I$1,Hosts!$A$1:$M$1,0))</f>
        <v>0.97</v>
      </c>
      <c r="J3864" t="str">
        <f>INDEX(Hosts!$A:$M, MATCH(Places!$B3864,Hosts!$A:$A,0), MATCH(Places!J$1,Hosts!$A$1:$M$1,0))</f>
        <v>No</v>
      </c>
      <c r="K3864">
        <v>22</v>
      </c>
      <c r="L3864" t="str">
        <f>VLOOKUP($K3864,Neighborhoods!$A:$C,2,0)</f>
        <v>Queens</v>
      </c>
      <c r="M3864" t="str">
        <f>VLOOKUP($K3864,Neighborhoods!$A:$C,3,0)</f>
        <v>Flushing</v>
      </c>
      <c r="N3864" t="str">
        <f>INDEX(Neighborhoods!$A:$C, MATCH(Places!$K3864,Neighborhoods!$A:$A,0), MATCH(Places!N$1,Neighborhoods!$A$1:$C$1,0))</f>
        <v>Queens</v>
      </c>
      <c r="O3864" t="str">
        <f>INDEX(Neighborhoods!$A:$C, MATCH(Places!$K3864,Neighborhoods!$A:$A,0), MATCH(Places!O$1,Neighborhoods!$A$1:$C$1,0))</f>
        <v>Flushing</v>
      </c>
      <c r="P3864" t="s">
        <v>11822</v>
      </c>
      <c r="Q3864" t="str">
        <f t="shared" si="240"/>
        <v>No</v>
      </c>
      <c r="R3864">
        <v>6</v>
      </c>
      <c r="S3864" t="str">
        <f t="shared" si="241"/>
        <v>Large</v>
      </c>
      <c r="T3864" s="50">
        <v>66</v>
      </c>
      <c r="U3864" s="70">
        <f t="shared" si="242"/>
        <v>0.03</v>
      </c>
      <c r="V3864" s="52">
        <v>4.68</v>
      </c>
      <c r="W3864" s="52" t="str" cm="1">
        <f t="array" ref="W3864">_xlfn.SWITCH(ROUND(V3864,0),5,"Excellent",4,"Good",3,"Ok","Bad")</f>
        <v>Excellent</v>
      </c>
      <c r="X3864">
        <v>34</v>
      </c>
      <c r="Y3864" t="str">
        <f t="shared" si="243"/>
        <v>No</v>
      </c>
      <c r="Z3864" s="68">
        <v>43355</v>
      </c>
      <c r="AA3864" s="68">
        <v>43897</v>
      </c>
      <c r="AB3864">
        <v>252</v>
      </c>
      <c r="AC3864" t="s">
        <v>15615</v>
      </c>
    </row>
    <row r="3865" spans="1:29" x14ac:dyDescent="0.3">
      <c r="A3865" t="s">
        <v>2760</v>
      </c>
      <c r="B3865">
        <v>549</v>
      </c>
      <c r="C3865" t="str">
        <f>VLOOKUP($B3865,Hosts!$A:$M,10,0)</f>
        <v>Within a few hours</v>
      </c>
      <c r="D3865" s="70">
        <f>VLOOKUP($B3865,Hosts!$A:$M,11,0)</f>
        <v>1</v>
      </c>
      <c r="E3865" s="70">
        <f>VLOOKUP($B3865,Hosts!$A:$M,12,0)</f>
        <v>0.92</v>
      </c>
      <c r="F3865" t="str">
        <f>VLOOKUP($B3865,Hosts!$A:$M,13,0)</f>
        <v>Yes</v>
      </c>
      <c r="G3865" t="str">
        <f>INDEX(Hosts!$A:$M, MATCH(Places!$B3865,Hosts!$A:$A,0), MATCH(Places!G$1,Hosts!$A$1:$M$1,0))</f>
        <v>Within a few hours</v>
      </c>
      <c r="H3865" s="70">
        <f>INDEX(Hosts!$A:$M, MATCH(Places!$B3865,Hosts!$A:$A,0), MATCH(Places!H$1,Hosts!$A$1:$M$1,0))</f>
        <v>1</v>
      </c>
      <c r="I3865" s="70">
        <f>INDEX(Hosts!$A:$M, MATCH(Places!$B3865,Hosts!$A:$A,0), MATCH(Places!I$1,Hosts!$A$1:$M$1,0))</f>
        <v>0.92</v>
      </c>
      <c r="J3865" t="str">
        <f>INDEX(Hosts!$A:$M, MATCH(Places!$B3865,Hosts!$A:$A,0), MATCH(Places!J$1,Hosts!$A$1:$M$1,0))</f>
        <v>Yes</v>
      </c>
      <c r="K3865">
        <v>8</v>
      </c>
      <c r="L3865" t="str">
        <f>VLOOKUP($K3865,Neighborhoods!$A:$C,2,0)</f>
        <v>Brooklyn</v>
      </c>
      <c r="M3865" t="str">
        <f>VLOOKUP($K3865,Neighborhoods!$A:$C,3,0)</f>
        <v>Bushwick</v>
      </c>
      <c r="N3865" t="str">
        <f>INDEX(Neighborhoods!$A:$C, MATCH(Places!$K3865,Neighborhoods!$A:$A,0), MATCH(Places!N$1,Neighborhoods!$A$1:$C$1,0))</f>
        <v>Brooklyn</v>
      </c>
      <c r="O3865" t="str">
        <f>INDEX(Neighborhoods!$A:$C, MATCH(Places!$K3865,Neighborhoods!$A:$A,0), MATCH(Places!O$1,Neighborhoods!$A$1:$C$1,0))</f>
        <v>Bushwick</v>
      </c>
      <c r="P3865" t="s">
        <v>11822</v>
      </c>
      <c r="Q3865" t="str">
        <f t="shared" si="240"/>
        <v>No</v>
      </c>
      <c r="R3865">
        <v>4</v>
      </c>
      <c r="S3865" t="str">
        <f t="shared" si="241"/>
        <v>Medium</v>
      </c>
      <c r="T3865" s="50">
        <v>135</v>
      </c>
      <c r="U3865" s="70">
        <f t="shared" si="242"/>
        <v>0.03</v>
      </c>
      <c r="V3865" s="52">
        <v>5</v>
      </c>
      <c r="W3865" s="52" t="str" cm="1">
        <f t="array" ref="W3865">_xlfn.SWITCH(ROUND(V3865,0),5,"Excellent",4,"Good",3,"Ok","Bad")</f>
        <v>Excellent</v>
      </c>
      <c r="X3865">
        <v>45</v>
      </c>
      <c r="Y3865" t="str">
        <f t="shared" si="243"/>
        <v>No</v>
      </c>
      <c r="Z3865" s="68">
        <v>43443</v>
      </c>
      <c r="AA3865" s="68">
        <v>43849</v>
      </c>
      <c r="AB3865">
        <v>0</v>
      </c>
      <c r="AC3865" t="s">
        <v>15616</v>
      </c>
    </row>
    <row r="3866" spans="1:29" x14ac:dyDescent="0.3">
      <c r="A3866" t="s">
        <v>13367</v>
      </c>
      <c r="B3866">
        <v>3544</v>
      </c>
      <c r="C3866" t="str">
        <f>VLOOKUP($B3866,Hosts!$A:$M,10,0)</f>
        <v>Within an hour</v>
      </c>
      <c r="D3866" s="70">
        <f>VLOOKUP($B3866,Hosts!$A:$M,11,0)</f>
        <v>0.9</v>
      </c>
      <c r="E3866" s="70">
        <f>VLOOKUP($B3866,Hosts!$A:$M,12,0)</f>
        <v>0.99</v>
      </c>
      <c r="F3866" t="str">
        <f>VLOOKUP($B3866,Hosts!$A:$M,13,0)</f>
        <v>No</v>
      </c>
      <c r="G3866" t="str">
        <f>INDEX(Hosts!$A:$M, MATCH(Places!$B3866,Hosts!$A:$A,0), MATCH(Places!G$1,Hosts!$A$1:$M$1,0))</f>
        <v>Within an hour</v>
      </c>
      <c r="H3866" s="70">
        <f>INDEX(Hosts!$A:$M, MATCH(Places!$B3866,Hosts!$A:$A,0), MATCH(Places!H$1,Hosts!$A$1:$M$1,0))</f>
        <v>0.9</v>
      </c>
      <c r="I3866" s="70">
        <f>INDEX(Hosts!$A:$M, MATCH(Places!$B3866,Hosts!$A:$A,0), MATCH(Places!I$1,Hosts!$A$1:$M$1,0))</f>
        <v>0.99</v>
      </c>
      <c r="J3866" t="str">
        <f>INDEX(Hosts!$A:$M, MATCH(Places!$B3866,Hosts!$A:$A,0), MATCH(Places!J$1,Hosts!$A$1:$M$1,0))</f>
        <v>No</v>
      </c>
      <c r="K3866">
        <v>17</v>
      </c>
      <c r="L3866" t="str">
        <f>VLOOKUP($K3866,Neighborhoods!$A:$C,2,0)</f>
        <v>Manhattan</v>
      </c>
      <c r="M3866" t="str">
        <f>VLOOKUP($K3866,Neighborhoods!$A:$C,3,0)</f>
        <v>Hell's Kitchen</v>
      </c>
      <c r="N3866" t="str">
        <f>INDEX(Neighborhoods!$A:$C, MATCH(Places!$K3866,Neighborhoods!$A:$A,0), MATCH(Places!N$1,Neighborhoods!$A$1:$C$1,0))</f>
        <v>Manhattan</v>
      </c>
      <c r="O3866" t="str">
        <f>INDEX(Neighborhoods!$A:$C, MATCH(Places!$K3866,Neighborhoods!$A:$A,0), MATCH(Places!O$1,Neighborhoods!$A$1:$C$1,0))</f>
        <v>Hell's Kitchen</v>
      </c>
      <c r="P3866" t="s">
        <v>1</v>
      </c>
      <c r="Q3866" t="str">
        <f t="shared" si="240"/>
        <v>Yes</v>
      </c>
      <c r="R3866">
        <v>2</v>
      </c>
      <c r="S3866" t="str">
        <f t="shared" si="241"/>
        <v>Small</v>
      </c>
      <c r="T3866" s="50">
        <v>150</v>
      </c>
      <c r="U3866" s="70">
        <f t="shared" si="242"/>
        <v>0.03</v>
      </c>
      <c r="V3866" s="52">
        <v>4.75</v>
      </c>
      <c r="W3866" s="52" t="str" cm="1">
        <f t="array" ref="W3866">_xlfn.SWITCH(ROUND(V3866,0),5,"Excellent",4,"Good",3,"Ok","Bad")</f>
        <v>Excellent</v>
      </c>
      <c r="X3866">
        <v>4</v>
      </c>
      <c r="Y3866" t="str">
        <f t="shared" si="243"/>
        <v>No</v>
      </c>
      <c r="Z3866" s="68">
        <v>43581</v>
      </c>
      <c r="AA3866" s="68">
        <v>43814</v>
      </c>
      <c r="AB3866">
        <v>365</v>
      </c>
      <c r="AC3866" t="s">
        <v>15616</v>
      </c>
    </row>
    <row r="3867" spans="1:29" x14ac:dyDescent="0.3">
      <c r="A3867" t="s">
        <v>13857</v>
      </c>
      <c r="B3867">
        <v>3541</v>
      </c>
      <c r="C3867" t="str">
        <f>VLOOKUP($B3867,Hosts!$A:$M,10,0)</f>
        <v>Within a few hours</v>
      </c>
      <c r="D3867" s="70">
        <f>VLOOKUP($B3867,Hosts!$A:$M,11,0)</f>
        <v>0.6</v>
      </c>
      <c r="E3867" s="70">
        <f>VLOOKUP($B3867,Hosts!$A:$M,12,0)</f>
        <v>0.93</v>
      </c>
      <c r="F3867" t="str">
        <f>VLOOKUP($B3867,Hosts!$A:$M,13,0)</f>
        <v>No</v>
      </c>
      <c r="G3867" t="str">
        <f>INDEX(Hosts!$A:$M, MATCH(Places!$B3867,Hosts!$A:$A,0), MATCH(Places!G$1,Hosts!$A$1:$M$1,0))</f>
        <v>Within a few hours</v>
      </c>
      <c r="H3867" s="70">
        <f>INDEX(Hosts!$A:$M, MATCH(Places!$B3867,Hosts!$A:$A,0), MATCH(Places!H$1,Hosts!$A$1:$M$1,0))</f>
        <v>0.6</v>
      </c>
      <c r="I3867" s="70">
        <f>INDEX(Hosts!$A:$M, MATCH(Places!$B3867,Hosts!$A:$A,0), MATCH(Places!I$1,Hosts!$A$1:$M$1,0))</f>
        <v>0.93</v>
      </c>
      <c r="J3867" t="str">
        <f>INDEX(Hosts!$A:$M, MATCH(Places!$B3867,Hosts!$A:$A,0), MATCH(Places!J$1,Hosts!$A$1:$M$1,0))</f>
        <v>No</v>
      </c>
      <c r="K3867">
        <v>12</v>
      </c>
      <c r="L3867" t="str">
        <f>VLOOKUP($K3867,Neighborhoods!$A:$C,2,0)</f>
        <v>Brooklyn</v>
      </c>
      <c r="M3867" t="str">
        <f>VLOOKUP($K3867,Neighborhoods!$A:$C,3,0)</f>
        <v>Williamsburg</v>
      </c>
      <c r="N3867" t="str">
        <f>INDEX(Neighborhoods!$A:$C, MATCH(Places!$K3867,Neighborhoods!$A:$A,0), MATCH(Places!N$1,Neighborhoods!$A$1:$C$1,0))</f>
        <v>Brooklyn</v>
      </c>
      <c r="O3867" t="str">
        <f>INDEX(Neighborhoods!$A:$C, MATCH(Places!$K3867,Neighborhoods!$A:$A,0), MATCH(Places!O$1,Neighborhoods!$A$1:$C$1,0))</f>
        <v>Williamsburg</v>
      </c>
      <c r="P3867" t="s">
        <v>1</v>
      </c>
      <c r="Q3867" t="str">
        <f t="shared" si="240"/>
        <v>Yes</v>
      </c>
      <c r="R3867">
        <v>2</v>
      </c>
      <c r="S3867" t="str">
        <f t="shared" si="241"/>
        <v>Small</v>
      </c>
      <c r="T3867" s="50">
        <v>40</v>
      </c>
      <c r="U3867" s="70">
        <f t="shared" si="242"/>
        <v>0.03</v>
      </c>
      <c r="V3867" s="52">
        <v>4.41</v>
      </c>
      <c r="W3867" s="52" t="str" cm="1">
        <f t="array" ref="W3867">_xlfn.SWITCH(ROUND(V3867,0),5,"Excellent",4,"Good",3,"Ok","Bad")</f>
        <v>Good</v>
      </c>
      <c r="X3867">
        <v>54</v>
      </c>
      <c r="Y3867" t="str">
        <f t="shared" si="243"/>
        <v>No</v>
      </c>
      <c r="Z3867" s="68">
        <v>43339</v>
      </c>
      <c r="AA3867" s="68">
        <v>43982</v>
      </c>
      <c r="AB3867">
        <v>169</v>
      </c>
      <c r="AC3867" t="s">
        <v>15615</v>
      </c>
    </row>
    <row r="3868" spans="1:29" x14ac:dyDescent="0.3">
      <c r="A3868" t="s">
        <v>2761</v>
      </c>
      <c r="B3868">
        <v>3189</v>
      </c>
      <c r="C3868" t="str">
        <f>VLOOKUP($B3868,Hosts!$A:$M,10,0)</f>
        <v>Within an hour</v>
      </c>
      <c r="D3868" s="70">
        <f>VLOOKUP($B3868,Hosts!$A:$M,11,0)</f>
        <v>1</v>
      </c>
      <c r="E3868" s="70">
        <f>VLOOKUP($B3868,Hosts!$A:$M,12,0)</f>
        <v>0.99</v>
      </c>
      <c r="F3868" t="str">
        <f>VLOOKUP($B3868,Hosts!$A:$M,13,0)</f>
        <v>No</v>
      </c>
      <c r="G3868" t="str">
        <f>INDEX(Hosts!$A:$M, MATCH(Places!$B3868,Hosts!$A:$A,0), MATCH(Places!G$1,Hosts!$A$1:$M$1,0))</f>
        <v>Within an hour</v>
      </c>
      <c r="H3868" s="70">
        <f>INDEX(Hosts!$A:$M, MATCH(Places!$B3868,Hosts!$A:$A,0), MATCH(Places!H$1,Hosts!$A$1:$M$1,0))</f>
        <v>1</v>
      </c>
      <c r="I3868" s="70">
        <f>INDEX(Hosts!$A:$M, MATCH(Places!$B3868,Hosts!$A:$A,0), MATCH(Places!I$1,Hosts!$A$1:$M$1,0))</f>
        <v>0.99</v>
      </c>
      <c r="J3868" t="str">
        <f>INDEX(Hosts!$A:$M, MATCH(Places!$B3868,Hosts!$A:$A,0), MATCH(Places!J$1,Hosts!$A$1:$M$1,0))</f>
        <v>No</v>
      </c>
      <c r="K3868">
        <v>6</v>
      </c>
      <c r="L3868" t="str">
        <f>VLOOKUP($K3868,Neighborhoods!$A:$C,2,0)</f>
        <v>Bronx</v>
      </c>
      <c r="M3868" t="str">
        <f>VLOOKUP($K3868,Neighborhoods!$A:$C,3,0)</f>
        <v>Wakefield</v>
      </c>
      <c r="N3868" t="str">
        <f>INDEX(Neighborhoods!$A:$C, MATCH(Places!$K3868,Neighborhoods!$A:$A,0), MATCH(Places!N$1,Neighborhoods!$A$1:$C$1,0))</f>
        <v>Bronx</v>
      </c>
      <c r="O3868" t="str">
        <f>INDEX(Neighborhoods!$A:$C, MATCH(Places!$K3868,Neighborhoods!$A:$A,0), MATCH(Places!O$1,Neighborhoods!$A$1:$C$1,0))</f>
        <v>Wakefield</v>
      </c>
      <c r="P3868" t="s">
        <v>11822</v>
      </c>
      <c r="Q3868" t="str">
        <f t="shared" si="240"/>
        <v>No</v>
      </c>
      <c r="R3868">
        <v>3</v>
      </c>
      <c r="S3868" t="str">
        <f t="shared" si="241"/>
        <v>Medium</v>
      </c>
      <c r="T3868" s="50">
        <v>62</v>
      </c>
      <c r="U3868" s="70">
        <f t="shared" si="242"/>
        <v>0.03</v>
      </c>
      <c r="V3868" s="52">
        <v>4.91</v>
      </c>
      <c r="W3868" s="52" t="str" cm="1">
        <f t="array" ref="W3868">_xlfn.SWITCH(ROUND(V3868,0),5,"Excellent",4,"Good",3,"Ok","Bad")</f>
        <v>Excellent</v>
      </c>
      <c r="X3868">
        <v>11</v>
      </c>
      <c r="Y3868" t="str">
        <f t="shared" si="243"/>
        <v>No</v>
      </c>
      <c r="Z3868" s="68">
        <v>43350</v>
      </c>
      <c r="AA3868" s="68">
        <v>44012</v>
      </c>
      <c r="AB3868">
        <v>12</v>
      </c>
      <c r="AC3868" t="s">
        <v>15616</v>
      </c>
    </row>
    <row r="3869" spans="1:29" x14ac:dyDescent="0.3">
      <c r="A3869" t="s">
        <v>15278</v>
      </c>
      <c r="B3869">
        <v>2147</v>
      </c>
      <c r="C3869" t="str">
        <f>VLOOKUP($B3869,Hosts!$A:$M,10,0)</f>
        <v>Within a day</v>
      </c>
      <c r="D3869" s="70">
        <f>VLOOKUP($B3869,Hosts!$A:$M,11,0)</f>
        <v>1</v>
      </c>
      <c r="E3869" s="70">
        <f>VLOOKUP($B3869,Hosts!$A:$M,12,0)</f>
        <v>0.83</v>
      </c>
      <c r="F3869" t="str">
        <f>VLOOKUP($B3869,Hosts!$A:$M,13,0)</f>
        <v>No</v>
      </c>
      <c r="G3869" t="str">
        <f>INDEX(Hosts!$A:$M, MATCH(Places!$B3869,Hosts!$A:$A,0), MATCH(Places!G$1,Hosts!$A$1:$M$1,0))</f>
        <v>Within a day</v>
      </c>
      <c r="H3869" s="70">
        <f>INDEX(Hosts!$A:$M, MATCH(Places!$B3869,Hosts!$A:$A,0), MATCH(Places!H$1,Hosts!$A$1:$M$1,0))</f>
        <v>1</v>
      </c>
      <c r="I3869" s="70">
        <f>INDEX(Hosts!$A:$M, MATCH(Places!$B3869,Hosts!$A:$A,0), MATCH(Places!I$1,Hosts!$A$1:$M$1,0))</f>
        <v>0.83</v>
      </c>
      <c r="J3869" t="str">
        <f>INDEX(Hosts!$A:$M, MATCH(Places!$B3869,Hosts!$A:$A,0), MATCH(Places!J$1,Hosts!$A$1:$M$1,0))</f>
        <v>No</v>
      </c>
      <c r="K3869">
        <v>16</v>
      </c>
      <c r="L3869" t="str">
        <f>VLOOKUP($K3869,Neighborhoods!$A:$C,2,0)</f>
        <v>Manhattan</v>
      </c>
      <c r="M3869" t="str">
        <f>VLOOKUP($K3869,Neighborhoods!$A:$C,3,0)</f>
        <v>Harlem</v>
      </c>
      <c r="N3869" t="str">
        <f>INDEX(Neighborhoods!$A:$C, MATCH(Places!$K3869,Neighborhoods!$A:$A,0), MATCH(Places!N$1,Neighborhoods!$A$1:$C$1,0))</f>
        <v>Manhattan</v>
      </c>
      <c r="O3869" t="str">
        <f>INDEX(Neighborhoods!$A:$C, MATCH(Places!$K3869,Neighborhoods!$A:$A,0), MATCH(Places!O$1,Neighborhoods!$A$1:$C$1,0))</f>
        <v>Harlem</v>
      </c>
      <c r="P3869" t="s">
        <v>1</v>
      </c>
      <c r="Q3869" t="str">
        <f t="shared" si="240"/>
        <v>Yes</v>
      </c>
      <c r="R3869">
        <v>2</v>
      </c>
      <c r="S3869" t="str">
        <f t="shared" si="241"/>
        <v>Small</v>
      </c>
      <c r="T3869" s="50">
        <v>85</v>
      </c>
      <c r="U3869" s="70">
        <f t="shared" si="242"/>
        <v>0.03</v>
      </c>
      <c r="V3869" s="52">
        <v>4.8600000000000003</v>
      </c>
      <c r="W3869" s="52" t="str" cm="1">
        <f t="array" ref="W3869">_xlfn.SWITCH(ROUND(V3869,0),5,"Excellent",4,"Good",3,"Ok","Bad")</f>
        <v>Excellent</v>
      </c>
      <c r="X3869">
        <v>7</v>
      </c>
      <c r="Y3869" t="str">
        <f t="shared" si="243"/>
        <v>No</v>
      </c>
      <c r="Z3869" s="68">
        <v>43382</v>
      </c>
      <c r="AA3869" s="68">
        <v>43878</v>
      </c>
      <c r="AB3869">
        <v>364</v>
      </c>
      <c r="AC3869" t="s">
        <v>15615</v>
      </c>
    </row>
    <row r="3870" spans="1:29" x14ac:dyDescent="0.3">
      <c r="A3870" t="s">
        <v>13589</v>
      </c>
      <c r="B3870">
        <v>2224</v>
      </c>
      <c r="C3870" t="str">
        <f>VLOOKUP($B3870,Hosts!$A:$M,10,0)</f>
        <v>Within a day</v>
      </c>
      <c r="D3870" s="70">
        <f>VLOOKUP($B3870,Hosts!$A:$M,11,0)</f>
        <v>1</v>
      </c>
      <c r="E3870" s="70">
        <f>VLOOKUP($B3870,Hosts!$A:$M,12,0)</f>
        <v>0.85</v>
      </c>
      <c r="F3870" t="str">
        <f>VLOOKUP($B3870,Hosts!$A:$M,13,0)</f>
        <v>Yes</v>
      </c>
      <c r="G3870" t="str">
        <f>INDEX(Hosts!$A:$M, MATCH(Places!$B3870,Hosts!$A:$A,0), MATCH(Places!G$1,Hosts!$A$1:$M$1,0))</f>
        <v>Within a day</v>
      </c>
      <c r="H3870" s="70">
        <f>INDEX(Hosts!$A:$M, MATCH(Places!$B3870,Hosts!$A:$A,0), MATCH(Places!H$1,Hosts!$A$1:$M$1,0))</f>
        <v>1</v>
      </c>
      <c r="I3870" s="70">
        <f>INDEX(Hosts!$A:$M, MATCH(Places!$B3870,Hosts!$A:$A,0), MATCH(Places!I$1,Hosts!$A$1:$M$1,0))</f>
        <v>0.85</v>
      </c>
      <c r="J3870" t="str">
        <f>INDEX(Hosts!$A:$M, MATCH(Places!$B3870,Hosts!$A:$A,0), MATCH(Places!J$1,Hosts!$A$1:$M$1,0))</f>
        <v>Yes</v>
      </c>
      <c r="K3870">
        <v>12</v>
      </c>
      <c r="L3870" t="str">
        <f>VLOOKUP($K3870,Neighborhoods!$A:$C,2,0)</f>
        <v>Brooklyn</v>
      </c>
      <c r="M3870" t="str">
        <f>VLOOKUP($K3870,Neighborhoods!$A:$C,3,0)</f>
        <v>Williamsburg</v>
      </c>
      <c r="N3870" t="str">
        <f>INDEX(Neighborhoods!$A:$C, MATCH(Places!$K3870,Neighborhoods!$A:$A,0), MATCH(Places!N$1,Neighborhoods!$A$1:$C$1,0))</f>
        <v>Brooklyn</v>
      </c>
      <c r="O3870" t="str">
        <f>INDEX(Neighborhoods!$A:$C, MATCH(Places!$K3870,Neighborhoods!$A:$A,0), MATCH(Places!O$1,Neighborhoods!$A$1:$C$1,0))</f>
        <v>Williamsburg</v>
      </c>
      <c r="P3870" t="s">
        <v>11822</v>
      </c>
      <c r="Q3870" t="str">
        <f t="shared" si="240"/>
        <v>No</v>
      </c>
      <c r="R3870">
        <v>2</v>
      </c>
      <c r="S3870" t="str">
        <f t="shared" si="241"/>
        <v>Small</v>
      </c>
      <c r="T3870" s="50">
        <v>100</v>
      </c>
      <c r="U3870" s="70">
        <f t="shared" si="242"/>
        <v>0.03</v>
      </c>
      <c r="V3870" s="52">
        <v>4.8899999999999997</v>
      </c>
      <c r="W3870" s="52" t="str" cm="1">
        <f t="array" ref="W3870">_xlfn.SWITCH(ROUND(V3870,0),5,"Excellent",4,"Good",3,"Ok","Bad")</f>
        <v>Excellent</v>
      </c>
      <c r="X3870">
        <v>18</v>
      </c>
      <c r="Y3870" t="str">
        <f t="shared" si="243"/>
        <v>No</v>
      </c>
      <c r="Z3870" s="68">
        <v>43319</v>
      </c>
      <c r="AA3870" s="68">
        <v>43998</v>
      </c>
      <c r="AB3870">
        <v>32</v>
      </c>
      <c r="AC3870" t="s">
        <v>15615</v>
      </c>
    </row>
    <row r="3871" spans="1:29" x14ac:dyDescent="0.3">
      <c r="A3871" t="s">
        <v>2763</v>
      </c>
      <c r="B3871">
        <v>3609</v>
      </c>
      <c r="C3871" t="str">
        <f>VLOOKUP($B3871,Hosts!$A:$M,10,0)</f>
        <v>Within an hour</v>
      </c>
      <c r="D3871" s="70">
        <f>VLOOKUP($B3871,Hosts!$A:$M,11,0)</f>
        <v>1</v>
      </c>
      <c r="E3871" s="70">
        <f>VLOOKUP($B3871,Hosts!$A:$M,12,0)</f>
        <v>0.96</v>
      </c>
      <c r="F3871" t="str">
        <f>VLOOKUP($B3871,Hosts!$A:$M,13,0)</f>
        <v>No</v>
      </c>
      <c r="G3871" t="str">
        <f>INDEX(Hosts!$A:$M, MATCH(Places!$B3871,Hosts!$A:$A,0), MATCH(Places!G$1,Hosts!$A$1:$M$1,0))</f>
        <v>Within an hour</v>
      </c>
      <c r="H3871" s="70">
        <f>INDEX(Hosts!$A:$M, MATCH(Places!$B3871,Hosts!$A:$A,0), MATCH(Places!H$1,Hosts!$A$1:$M$1,0))</f>
        <v>1</v>
      </c>
      <c r="I3871" s="70">
        <f>INDEX(Hosts!$A:$M, MATCH(Places!$B3871,Hosts!$A:$A,0), MATCH(Places!I$1,Hosts!$A$1:$M$1,0))</f>
        <v>0.96</v>
      </c>
      <c r="J3871" t="str">
        <f>INDEX(Hosts!$A:$M, MATCH(Places!$B3871,Hosts!$A:$A,0), MATCH(Places!J$1,Hosts!$A$1:$M$1,0))</f>
        <v>No</v>
      </c>
      <c r="K3871">
        <v>9</v>
      </c>
      <c r="L3871" t="str">
        <f>VLOOKUP($K3871,Neighborhoods!$A:$C,2,0)</f>
        <v>Brooklyn</v>
      </c>
      <c r="M3871" t="str">
        <f>VLOOKUP($K3871,Neighborhoods!$A:$C,3,0)</f>
        <v>Crown Heights</v>
      </c>
      <c r="N3871" t="str">
        <f>INDEX(Neighborhoods!$A:$C, MATCH(Places!$K3871,Neighborhoods!$A:$A,0), MATCH(Places!N$1,Neighborhoods!$A$1:$C$1,0))</f>
        <v>Brooklyn</v>
      </c>
      <c r="O3871" t="str">
        <f>INDEX(Neighborhoods!$A:$C, MATCH(Places!$K3871,Neighborhoods!$A:$A,0), MATCH(Places!O$1,Neighborhoods!$A$1:$C$1,0))</f>
        <v>Crown Heights</v>
      </c>
      <c r="P3871" t="s">
        <v>11822</v>
      </c>
      <c r="Q3871" t="str">
        <f t="shared" si="240"/>
        <v>No</v>
      </c>
      <c r="R3871">
        <v>3</v>
      </c>
      <c r="S3871" t="str">
        <f t="shared" si="241"/>
        <v>Medium</v>
      </c>
      <c r="T3871" s="50">
        <v>85</v>
      </c>
      <c r="U3871" s="70">
        <f t="shared" si="242"/>
        <v>0.03</v>
      </c>
      <c r="V3871" s="52">
        <v>4.7300000000000004</v>
      </c>
      <c r="W3871" s="52" t="str" cm="1">
        <f t="array" ref="W3871">_xlfn.SWITCH(ROUND(V3871,0),5,"Excellent",4,"Good",3,"Ok","Bad")</f>
        <v>Excellent</v>
      </c>
      <c r="X3871">
        <v>86</v>
      </c>
      <c r="Y3871" t="str">
        <f t="shared" si="243"/>
        <v>No</v>
      </c>
      <c r="Z3871" s="68">
        <v>43315</v>
      </c>
      <c r="AA3871" s="68">
        <v>44044</v>
      </c>
      <c r="AB3871">
        <v>364</v>
      </c>
      <c r="AC3871" t="s">
        <v>15616</v>
      </c>
    </row>
    <row r="3872" spans="1:29" x14ac:dyDescent="0.3">
      <c r="A3872" t="s">
        <v>2764</v>
      </c>
      <c r="B3872">
        <v>3541</v>
      </c>
      <c r="C3872" t="str">
        <f>VLOOKUP($B3872,Hosts!$A:$M,10,0)</f>
        <v>Within a few hours</v>
      </c>
      <c r="D3872" s="70">
        <f>VLOOKUP($B3872,Hosts!$A:$M,11,0)</f>
        <v>0.6</v>
      </c>
      <c r="E3872" s="70">
        <f>VLOOKUP($B3872,Hosts!$A:$M,12,0)</f>
        <v>0.93</v>
      </c>
      <c r="F3872" t="str">
        <f>VLOOKUP($B3872,Hosts!$A:$M,13,0)</f>
        <v>No</v>
      </c>
      <c r="G3872" t="str">
        <f>INDEX(Hosts!$A:$M, MATCH(Places!$B3872,Hosts!$A:$A,0), MATCH(Places!G$1,Hosts!$A$1:$M$1,0))</f>
        <v>Within a few hours</v>
      </c>
      <c r="H3872" s="70">
        <f>INDEX(Hosts!$A:$M, MATCH(Places!$B3872,Hosts!$A:$A,0), MATCH(Places!H$1,Hosts!$A$1:$M$1,0))</f>
        <v>0.6</v>
      </c>
      <c r="I3872" s="70">
        <f>INDEX(Hosts!$A:$M, MATCH(Places!$B3872,Hosts!$A:$A,0), MATCH(Places!I$1,Hosts!$A$1:$M$1,0))</f>
        <v>0.93</v>
      </c>
      <c r="J3872" t="str">
        <f>INDEX(Hosts!$A:$M, MATCH(Places!$B3872,Hosts!$A:$A,0), MATCH(Places!J$1,Hosts!$A$1:$M$1,0))</f>
        <v>No</v>
      </c>
      <c r="K3872">
        <v>12</v>
      </c>
      <c r="L3872" t="str">
        <f>VLOOKUP($K3872,Neighborhoods!$A:$C,2,0)</f>
        <v>Brooklyn</v>
      </c>
      <c r="M3872" t="str">
        <f>VLOOKUP($K3872,Neighborhoods!$A:$C,3,0)</f>
        <v>Williamsburg</v>
      </c>
      <c r="N3872" t="str">
        <f>INDEX(Neighborhoods!$A:$C, MATCH(Places!$K3872,Neighborhoods!$A:$A,0), MATCH(Places!N$1,Neighborhoods!$A$1:$C$1,0))</f>
        <v>Brooklyn</v>
      </c>
      <c r="O3872" t="str">
        <f>INDEX(Neighborhoods!$A:$C, MATCH(Places!$K3872,Neighborhoods!$A:$A,0), MATCH(Places!O$1,Neighborhoods!$A$1:$C$1,0))</f>
        <v>Williamsburg</v>
      </c>
      <c r="P3872" t="s">
        <v>1</v>
      </c>
      <c r="Q3872" t="str">
        <f t="shared" si="240"/>
        <v>Yes</v>
      </c>
      <c r="R3872">
        <v>2</v>
      </c>
      <c r="S3872" t="str">
        <f t="shared" si="241"/>
        <v>Small</v>
      </c>
      <c r="T3872" s="50">
        <v>40</v>
      </c>
      <c r="U3872" s="70">
        <f t="shared" si="242"/>
        <v>0.03</v>
      </c>
      <c r="V3872" s="52">
        <v>4.75</v>
      </c>
      <c r="W3872" s="52" t="str" cm="1">
        <f t="array" ref="W3872">_xlfn.SWITCH(ROUND(V3872,0),5,"Excellent",4,"Good",3,"Ok","Bad")</f>
        <v>Excellent</v>
      </c>
      <c r="X3872">
        <v>68</v>
      </c>
      <c r="Y3872" t="str">
        <f t="shared" si="243"/>
        <v>No</v>
      </c>
      <c r="Z3872" s="68">
        <v>43312</v>
      </c>
      <c r="AA3872" s="68">
        <v>44011</v>
      </c>
      <c r="AB3872">
        <v>138</v>
      </c>
      <c r="AC3872" t="s">
        <v>15615</v>
      </c>
    </row>
    <row r="3873" spans="1:29" x14ac:dyDescent="0.3">
      <c r="A3873" t="s">
        <v>15347</v>
      </c>
      <c r="B3873">
        <v>3544</v>
      </c>
      <c r="C3873" t="str">
        <f>VLOOKUP($B3873,Hosts!$A:$M,10,0)</f>
        <v>Within an hour</v>
      </c>
      <c r="D3873" s="70">
        <f>VLOOKUP($B3873,Hosts!$A:$M,11,0)</f>
        <v>0.9</v>
      </c>
      <c r="E3873" s="70">
        <f>VLOOKUP($B3873,Hosts!$A:$M,12,0)</f>
        <v>0.99</v>
      </c>
      <c r="F3873" t="str">
        <f>VLOOKUP($B3873,Hosts!$A:$M,13,0)</f>
        <v>No</v>
      </c>
      <c r="G3873" t="str">
        <f>INDEX(Hosts!$A:$M, MATCH(Places!$B3873,Hosts!$A:$A,0), MATCH(Places!G$1,Hosts!$A$1:$M$1,0))</f>
        <v>Within an hour</v>
      </c>
      <c r="H3873" s="70">
        <f>INDEX(Hosts!$A:$M, MATCH(Places!$B3873,Hosts!$A:$A,0), MATCH(Places!H$1,Hosts!$A$1:$M$1,0))</f>
        <v>0.9</v>
      </c>
      <c r="I3873" s="70">
        <f>INDEX(Hosts!$A:$M, MATCH(Places!$B3873,Hosts!$A:$A,0), MATCH(Places!I$1,Hosts!$A$1:$M$1,0))</f>
        <v>0.99</v>
      </c>
      <c r="J3873" t="str">
        <f>INDEX(Hosts!$A:$M, MATCH(Places!$B3873,Hosts!$A:$A,0), MATCH(Places!J$1,Hosts!$A$1:$M$1,0))</f>
        <v>No</v>
      </c>
      <c r="K3873">
        <v>17</v>
      </c>
      <c r="L3873" t="str">
        <f>VLOOKUP($K3873,Neighborhoods!$A:$C,2,0)</f>
        <v>Manhattan</v>
      </c>
      <c r="M3873" t="str">
        <f>VLOOKUP($K3873,Neighborhoods!$A:$C,3,0)</f>
        <v>Hell's Kitchen</v>
      </c>
      <c r="N3873" t="str">
        <f>INDEX(Neighborhoods!$A:$C, MATCH(Places!$K3873,Neighborhoods!$A:$A,0), MATCH(Places!N$1,Neighborhoods!$A$1:$C$1,0))</f>
        <v>Manhattan</v>
      </c>
      <c r="O3873" t="str">
        <f>INDEX(Neighborhoods!$A:$C, MATCH(Places!$K3873,Neighborhoods!$A:$A,0), MATCH(Places!O$1,Neighborhoods!$A$1:$C$1,0))</f>
        <v>Hell's Kitchen</v>
      </c>
      <c r="P3873" t="s">
        <v>1</v>
      </c>
      <c r="Q3873" t="str">
        <f t="shared" si="240"/>
        <v>Yes</v>
      </c>
      <c r="R3873">
        <v>2</v>
      </c>
      <c r="S3873" t="str">
        <f t="shared" si="241"/>
        <v>Small</v>
      </c>
      <c r="T3873" s="50">
        <v>75</v>
      </c>
      <c r="U3873" s="70">
        <f t="shared" si="242"/>
        <v>0.03</v>
      </c>
      <c r="V3873" s="52">
        <v>4.62</v>
      </c>
      <c r="W3873" s="52" t="str" cm="1">
        <f t="array" ref="W3873">_xlfn.SWITCH(ROUND(V3873,0),5,"Excellent",4,"Good",3,"Ok","Bad")</f>
        <v>Excellent</v>
      </c>
      <c r="X3873">
        <v>13</v>
      </c>
      <c r="Y3873" t="str">
        <f t="shared" si="243"/>
        <v>No</v>
      </c>
      <c r="Z3873" s="68">
        <v>43316</v>
      </c>
      <c r="AA3873" s="68">
        <v>43833</v>
      </c>
      <c r="AB3873">
        <v>360</v>
      </c>
      <c r="AC3873" t="s">
        <v>15616</v>
      </c>
    </row>
    <row r="3874" spans="1:29" x14ac:dyDescent="0.3">
      <c r="A3874" t="s">
        <v>13741</v>
      </c>
      <c r="B3874">
        <v>3174</v>
      </c>
      <c r="C3874" t="str">
        <f>VLOOKUP($B3874,Hosts!$A:$M,10,0)</f>
        <v>Within an hour</v>
      </c>
      <c r="D3874" s="70">
        <f>VLOOKUP($B3874,Hosts!$A:$M,11,0)</f>
        <v>1</v>
      </c>
      <c r="E3874" s="70">
        <f>VLOOKUP($B3874,Hosts!$A:$M,12,0)</f>
        <v>0.98</v>
      </c>
      <c r="F3874" t="str">
        <f>VLOOKUP($B3874,Hosts!$A:$M,13,0)</f>
        <v>Yes</v>
      </c>
      <c r="G3874" t="str">
        <f>INDEX(Hosts!$A:$M, MATCH(Places!$B3874,Hosts!$A:$A,0), MATCH(Places!G$1,Hosts!$A$1:$M$1,0))</f>
        <v>Within an hour</v>
      </c>
      <c r="H3874" s="70">
        <f>INDEX(Hosts!$A:$M, MATCH(Places!$B3874,Hosts!$A:$A,0), MATCH(Places!H$1,Hosts!$A$1:$M$1,0))</f>
        <v>1</v>
      </c>
      <c r="I3874" s="70">
        <f>INDEX(Hosts!$A:$M, MATCH(Places!$B3874,Hosts!$A:$A,0), MATCH(Places!I$1,Hosts!$A$1:$M$1,0))</f>
        <v>0.98</v>
      </c>
      <c r="J3874" t="str">
        <f>INDEX(Hosts!$A:$M, MATCH(Places!$B3874,Hosts!$A:$A,0), MATCH(Places!J$1,Hosts!$A$1:$M$1,0))</f>
        <v>Yes</v>
      </c>
      <c r="K3874">
        <v>4</v>
      </c>
      <c r="L3874" t="str">
        <f>VLOOKUP($K3874,Neighborhoods!$A:$C,2,0)</f>
        <v>Bronx</v>
      </c>
      <c r="M3874" t="str">
        <f>VLOOKUP($K3874,Neighborhoods!$A:$C,3,0)</f>
        <v>Mott Haven</v>
      </c>
      <c r="N3874" t="str">
        <f>INDEX(Neighborhoods!$A:$C, MATCH(Places!$K3874,Neighborhoods!$A:$A,0), MATCH(Places!N$1,Neighborhoods!$A$1:$C$1,0))</f>
        <v>Bronx</v>
      </c>
      <c r="O3874" t="str">
        <f>INDEX(Neighborhoods!$A:$C, MATCH(Places!$K3874,Neighborhoods!$A:$A,0), MATCH(Places!O$1,Neighborhoods!$A$1:$C$1,0))</f>
        <v>Mott Haven</v>
      </c>
      <c r="P3874" t="s">
        <v>11822</v>
      </c>
      <c r="Q3874" t="str">
        <f t="shared" si="240"/>
        <v>No</v>
      </c>
      <c r="R3874">
        <v>6</v>
      </c>
      <c r="S3874" t="str">
        <f t="shared" si="241"/>
        <v>Large</v>
      </c>
      <c r="T3874" s="50">
        <v>132</v>
      </c>
      <c r="U3874" s="70">
        <f t="shared" si="242"/>
        <v>0.03</v>
      </c>
      <c r="V3874" s="52">
        <v>4.92</v>
      </c>
      <c r="W3874" s="52" t="str" cm="1">
        <f t="array" ref="W3874">_xlfn.SWITCH(ROUND(V3874,0),5,"Excellent",4,"Good",3,"Ok","Bad")</f>
        <v>Excellent</v>
      </c>
      <c r="X3874">
        <v>85</v>
      </c>
      <c r="Y3874" t="str">
        <f t="shared" si="243"/>
        <v>No</v>
      </c>
      <c r="Z3874" s="68">
        <v>43317</v>
      </c>
      <c r="AA3874" s="68">
        <v>43905</v>
      </c>
      <c r="AB3874">
        <v>165</v>
      </c>
      <c r="AC3874" t="s">
        <v>15615</v>
      </c>
    </row>
    <row r="3875" spans="1:29" x14ac:dyDescent="0.3">
      <c r="A3875" t="s">
        <v>2765</v>
      </c>
      <c r="B3875">
        <v>837</v>
      </c>
      <c r="C3875" t="str">
        <f>VLOOKUP($B3875,Hosts!$A:$M,10,0)</f>
        <v>A few days or more</v>
      </c>
      <c r="D3875" s="70">
        <f>VLOOKUP($B3875,Hosts!$A:$M,11,0)</f>
        <v>0</v>
      </c>
      <c r="E3875" s="70">
        <f>VLOOKUP($B3875,Hosts!$A:$M,12,0)</f>
        <v>0.97</v>
      </c>
      <c r="F3875" t="str">
        <f>VLOOKUP($B3875,Hosts!$A:$M,13,0)</f>
        <v>Yes</v>
      </c>
      <c r="G3875" t="str">
        <f>INDEX(Hosts!$A:$M, MATCH(Places!$B3875,Hosts!$A:$A,0), MATCH(Places!G$1,Hosts!$A$1:$M$1,0))</f>
        <v>A few days or more</v>
      </c>
      <c r="H3875" s="70">
        <f>INDEX(Hosts!$A:$M, MATCH(Places!$B3875,Hosts!$A:$A,0), MATCH(Places!H$1,Hosts!$A$1:$M$1,0))</f>
        <v>0</v>
      </c>
      <c r="I3875" s="70">
        <f>INDEX(Hosts!$A:$M, MATCH(Places!$B3875,Hosts!$A:$A,0), MATCH(Places!I$1,Hosts!$A$1:$M$1,0))</f>
        <v>0.97</v>
      </c>
      <c r="J3875" t="str">
        <f>INDEX(Hosts!$A:$M, MATCH(Places!$B3875,Hosts!$A:$A,0), MATCH(Places!J$1,Hosts!$A$1:$M$1,0))</f>
        <v>Yes</v>
      </c>
      <c r="K3875">
        <v>8</v>
      </c>
      <c r="L3875" t="str">
        <f>VLOOKUP($K3875,Neighborhoods!$A:$C,2,0)</f>
        <v>Brooklyn</v>
      </c>
      <c r="M3875" t="str">
        <f>VLOOKUP($K3875,Neighborhoods!$A:$C,3,0)</f>
        <v>Bushwick</v>
      </c>
      <c r="N3875" t="str">
        <f>INDEX(Neighborhoods!$A:$C, MATCH(Places!$K3875,Neighborhoods!$A:$A,0), MATCH(Places!N$1,Neighborhoods!$A$1:$C$1,0))</f>
        <v>Brooklyn</v>
      </c>
      <c r="O3875" t="str">
        <f>INDEX(Neighborhoods!$A:$C, MATCH(Places!$K3875,Neighborhoods!$A:$A,0), MATCH(Places!O$1,Neighborhoods!$A$1:$C$1,0))</f>
        <v>Bushwick</v>
      </c>
      <c r="P3875" t="s">
        <v>11822</v>
      </c>
      <c r="Q3875" t="str">
        <f t="shared" si="240"/>
        <v>No</v>
      </c>
      <c r="R3875">
        <v>5</v>
      </c>
      <c r="S3875" t="str">
        <f t="shared" si="241"/>
        <v>Medium</v>
      </c>
      <c r="T3875" s="50">
        <v>155</v>
      </c>
      <c r="U3875" s="70">
        <f t="shared" si="242"/>
        <v>0.03</v>
      </c>
      <c r="V3875" s="52">
        <v>4.92</v>
      </c>
      <c r="W3875" s="52" t="str" cm="1">
        <f t="array" ref="W3875">_xlfn.SWITCH(ROUND(V3875,0),5,"Excellent",4,"Good",3,"Ok","Bad")</f>
        <v>Excellent</v>
      </c>
      <c r="X3875">
        <v>24</v>
      </c>
      <c r="Y3875" t="str">
        <f t="shared" si="243"/>
        <v>No</v>
      </c>
      <c r="Z3875" s="68">
        <v>43323</v>
      </c>
      <c r="AA3875" s="68">
        <v>43906</v>
      </c>
      <c r="AB3875">
        <v>0</v>
      </c>
      <c r="AC3875" t="s">
        <v>15616</v>
      </c>
    </row>
    <row r="3876" spans="1:29" x14ac:dyDescent="0.3">
      <c r="A3876" t="s">
        <v>2766</v>
      </c>
      <c r="B3876">
        <v>3569</v>
      </c>
      <c r="C3876" t="str">
        <f>VLOOKUP($B3876,Hosts!$A:$M,10,0)</f>
        <v>Within an hour</v>
      </c>
      <c r="D3876" s="70">
        <f>VLOOKUP($B3876,Hosts!$A:$M,11,0)</f>
        <v>1</v>
      </c>
      <c r="E3876" s="70">
        <f>VLOOKUP($B3876,Hosts!$A:$M,12,0)</f>
        <v>1</v>
      </c>
      <c r="F3876" t="str">
        <f>VLOOKUP($B3876,Hosts!$A:$M,13,0)</f>
        <v>Yes</v>
      </c>
      <c r="G3876" t="str">
        <f>INDEX(Hosts!$A:$M, MATCH(Places!$B3876,Hosts!$A:$A,0), MATCH(Places!G$1,Hosts!$A$1:$M$1,0))</f>
        <v>Within an hour</v>
      </c>
      <c r="H3876" s="70">
        <f>INDEX(Hosts!$A:$M, MATCH(Places!$B3876,Hosts!$A:$A,0), MATCH(Places!H$1,Hosts!$A$1:$M$1,0))</f>
        <v>1</v>
      </c>
      <c r="I3876" s="70">
        <f>INDEX(Hosts!$A:$M, MATCH(Places!$B3876,Hosts!$A:$A,0), MATCH(Places!I$1,Hosts!$A$1:$M$1,0))</f>
        <v>1</v>
      </c>
      <c r="J3876" t="str">
        <f>INDEX(Hosts!$A:$M, MATCH(Places!$B3876,Hosts!$A:$A,0), MATCH(Places!J$1,Hosts!$A$1:$M$1,0))</f>
        <v>Yes</v>
      </c>
      <c r="K3876">
        <v>7</v>
      </c>
      <c r="L3876" t="str">
        <f>VLOOKUP($K3876,Neighborhoods!$A:$C,2,0)</f>
        <v>Brooklyn</v>
      </c>
      <c r="M3876" t="str">
        <f>VLOOKUP($K3876,Neighborhoods!$A:$C,3,0)</f>
        <v>Bedford-Stuyvesant</v>
      </c>
      <c r="N3876" t="str">
        <f>INDEX(Neighborhoods!$A:$C, MATCH(Places!$K3876,Neighborhoods!$A:$A,0), MATCH(Places!N$1,Neighborhoods!$A$1:$C$1,0))</f>
        <v>Brooklyn</v>
      </c>
      <c r="O3876" t="str">
        <f>INDEX(Neighborhoods!$A:$C, MATCH(Places!$K3876,Neighborhoods!$A:$A,0), MATCH(Places!O$1,Neighborhoods!$A$1:$C$1,0))</f>
        <v>Bedford-Stuyvesant</v>
      </c>
      <c r="P3876" t="s">
        <v>11822</v>
      </c>
      <c r="Q3876" t="str">
        <f t="shared" si="240"/>
        <v>No</v>
      </c>
      <c r="R3876">
        <v>8</v>
      </c>
      <c r="S3876" t="str">
        <f t="shared" si="241"/>
        <v>Large</v>
      </c>
      <c r="T3876" s="50">
        <v>246</v>
      </c>
      <c r="U3876" s="70">
        <f t="shared" si="242"/>
        <v>0.04</v>
      </c>
      <c r="V3876" s="52">
        <v>4.83</v>
      </c>
      <c r="W3876" s="52" t="str" cm="1">
        <f t="array" ref="W3876">_xlfn.SWITCH(ROUND(V3876,0),5,"Excellent",4,"Good",3,"Ok","Bad")</f>
        <v>Excellent</v>
      </c>
      <c r="X3876">
        <v>48</v>
      </c>
      <c r="Y3876" t="str">
        <f t="shared" si="243"/>
        <v>No</v>
      </c>
      <c r="Z3876" s="68">
        <v>43372</v>
      </c>
      <c r="AA3876" s="68">
        <v>43898</v>
      </c>
      <c r="AB3876">
        <v>271</v>
      </c>
      <c r="AC3876" t="s">
        <v>15615</v>
      </c>
    </row>
    <row r="3877" spans="1:29" x14ac:dyDescent="0.3">
      <c r="A3877" t="s">
        <v>2767</v>
      </c>
      <c r="B3877">
        <v>1643</v>
      </c>
      <c r="C3877" t="str">
        <f>VLOOKUP($B3877,Hosts!$A:$M,10,0)</f>
        <v>Within a few hours</v>
      </c>
      <c r="D3877" s="70">
        <f>VLOOKUP($B3877,Hosts!$A:$M,11,0)</f>
        <v>1</v>
      </c>
      <c r="E3877" s="70">
        <f>VLOOKUP($B3877,Hosts!$A:$M,12,0)</f>
        <v>0.97</v>
      </c>
      <c r="F3877" t="str">
        <f>VLOOKUP($B3877,Hosts!$A:$M,13,0)</f>
        <v>Yes</v>
      </c>
      <c r="G3877" t="str">
        <f>INDEX(Hosts!$A:$M, MATCH(Places!$B3877,Hosts!$A:$A,0), MATCH(Places!G$1,Hosts!$A$1:$M$1,0))</f>
        <v>Within a few hours</v>
      </c>
      <c r="H3877" s="70">
        <f>INDEX(Hosts!$A:$M, MATCH(Places!$B3877,Hosts!$A:$A,0), MATCH(Places!H$1,Hosts!$A$1:$M$1,0))</f>
        <v>1</v>
      </c>
      <c r="I3877" s="70">
        <f>INDEX(Hosts!$A:$M, MATCH(Places!$B3877,Hosts!$A:$A,0), MATCH(Places!I$1,Hosts!$A$1:$M$1,0))</f>
        <v>0.97</v>
      </c>
      <c r="J3877" t="str">
        <f>INDEX(Hosts!$A:$M, MATCH(Places!$B3877,Hosts!$A:$A,0), MATCH(Places!J$1,Hosts!$A$1:$M$1,0))</f>
        <v>Yes</v>
      </c>
      <c r="K3877">
        <v>9</v>
      </c>
      <c r="L3877" t="str">
        <f>VLOOKUP($K3877,Neighborhoods!$A:$C,2,0)</f>
        <v>Brooklyn</v>
      </c>
      <c r="M3877" t="str">
        <f>VLOOKUP($K3877,Neighborhoods!$A:$C,3,0)</f>
        <v>Crown Heights</v>
      </c>
      <c r="N3877" t="str">
        <f>INDEX(Neighborhoods!$A:$C, MATCH(Places!$K3877,Neighborhoods!$A:$A,0), MATCH(Places!N$1,Neighborhoods!$A$1:$C$1,0))</f>
        <v>Brooklyn</v>
      </c>
      <c r="O3877" t="str">
        <f>INDEX(Neighborhoods!$A:$C, MATCH(Places!$K3877,Neighborhoods!$A:$A,0), MATCH(Places!O$1,Neighborhoods!$A$1:$C$1,0))</f>
        <v>Crown Heights</v>
      </c>
      <c r="P3877" t="s">
        <v>11822</v>
      </c>
      <c r="Q3877" t="str">
        <f t="shared" si="240"/>
        <v>No</v>
      </c>
      <c r="R3877">
        <v>4</v>
      </c>
      <c r="S3877" t="str">
        <f t="shared" si="241"/>
        <v>Medium</v>
      </c>
      <c r="T3877" s="50">
        <v>157</v>
      </c>
      <c r="U3877" s="70">
        <f t="shared" si="242"/>
        <v>0.03</v>
      </c>
      <c r="V3877" s="52">
        <v>5</v>
      </c>
      <c r="W3877" s="52" t="str" cm="1">
        <f t="array" ref="W3877">_xlfn.SWITCH(ROUND(V3877,0),5,"Excellent",4,"Good",3,"Ok","Bad")</f>
        <v>Excellent</v>
      </c>
      <c r="X3877">
        <v>66</v>
      </c>
      <c r="Y3877" t="str">
        <f t="shared" si="243"/>
        <v>No</v>
      </c>
      <c r="Z3877" s="68">
        <v>43326</v>
      </c>
      <c r="AA3877" s="68">
        <v>44014</v>
      </c>
      <c r="AB3877">
        <v>77</v>
      </c>
      <c r="AC3877" t="s">
        <v>15615</v>
      </c>
    </row>
    <row r="3878" spans="1:29" x14ac:dyDescent="0.3">
      <c r="A3878" t="s">
        <v>2768</v>
      </c>
      <c r="B3878">
        <v>3611</v>
      </c>
      <c r="C3878" t="str">
        <f>VLOOKUP($B3878,Hosts!$A:$M,10,0)</f>
        <v>Within an hour</v>
      </c>
      <c r="D3878" s="70">
        <f>VLOOKUP($B3878,Hosts!$A:$M,11,0)</f>
        <v>1</v>
      </c>
      <c r="E3878" s="70">
        <f>VLOOKUP($B3878,Hosts!$A:$M,12,0)</f>
        <v>1</v>
      </c>
      <c r="F3878" t="str">
        <f>VLOOKUP($B3878,Hosts!$A:$M,13,0)</f>
        <v>Yes</v>
      </c>
      <c r="G3878" t="str">
        <f>INDEX(Hosts!$A:$M, MATCH(Places!$B3878,Hosts!$A:$A,0), MATCH(Places!G$1,Hosts!$A$1:$M$1,0))</f>
        <v>Within an hour</v>
      </c>
      <c r="H3878" s="70">
        <f>INDEX(Hosts!$A:$M, MATCH(Places!$B3878,Hosts!$A:$A,0), MATCH(Places!H$1,Hosts!$A$1:$M$1,0))</f>
        <v>1</v>
      </c>
      <c r="I3878" s="70">
        <f>INDEX(Hosts!$A:$M, MATCH(Places!$B3878,Hosts!$A:$A,0), MATCH(Places!I$1,Hosts!$A$1:$M$1,0))</f>
        <v>1</v>
      </c>
      <c r="J3878" t="str">
        <f>INDEX(Hosts!$A:$M, MATCH(Places!$B3878,Hosts!$A:$A,0), MATCH(Places!J$1,Hosts!$A$1:$M$1,0))</f>
        <v>Yes</v>
      </c>
      <c r="K3878">
        <v>22</v>
      </c>
      <c r="L3878" t="str">
        <f>VLOOKUP($K3878,Neighborhoods!$A:$C,2,0)</f>
        <v>Queens</v>
      </c>
      <c r="M3878" t="str">
        <f>VLOOKUP($K3878,Neighborhoods!$A:$C,3,0)</f>
        <v>Flushing</v>
      </c>
      <c r="N3878" t="str">
        <f>INDEX(Neighborhoods!$A:$C, MATCH(Places!$K3878,Neighborhoods!$A:$A,0), MATCH(Places!N$1,Neighborhoods!$A$1:$C$1,0))</f>
        <v>Queens</v>
      </c>
      <c r="O3878" t="str">
        <f>INDEX(Neighborhoods!$A:$C, MATCH(Places!$K3878,Neighborhoods!$A:$A,0), MATCH(Places!O$1,Neighborhoods!$A$1:$C$1,0))</f>
        <v>Flushing</v>
      </c>
      <c r="P3878" t="s">
        <v>1</v>
      </c>
      <c r="Q3878" t="str">
        <f t="shared" si="240"/>
        <v>Yes</v>
      </c>
      <c r="R3878">
        <v>1</v>
      </c>
      <c r="S3878" t="str">
        <f t="shared" si="241"/>
        <v>Small</v>
      </c>
      <c r="T3878" s="50">
        <v>80</v>
      </c>
      <c r="U3878" s="70">
        <f t="shared" si="242"/>
        <v>0.03</v>
      </c>
      <c r="V3878" s="52">
        <v>5</v>
      </c>
      <c r="W3878" s="52" t="str" cm="1">
        <f t="array" ref="W3878">_xlfn.SWITCH(ROUND(V3878,0),5,"Excellent",4,"Good",3,"Ok","Bad")</f>
        <v>Excellent</v>
      </c>
      <c r="X3878">
        <v>48</v>
      </c>
      <c r="Y3878" t="str">
        <f t="shared" si="243"/>
        <v>No</v>
      </c>
      <c r="Z3878" s="68">
        <v>43311</v>
      </c>
      <c r="AA3878" s="68">
        <v>43800</v>
      </c>
      <c r="AB3878">
        <v>365</v>
      </c>
      <c r="AC3878" t="s">
        <v>15615</v>
      </c>
    </row>
    <row r="3879" spans="1:29" x14ac:dyDescent="0.3">
      <c r="A3879" t="s">
        <v>14285</v>
      </c>
      <c r="B3879">
        <v>3611</v>
      </c>
      <c r="C3879" t="str">
        <f>VLOOKUP($B3879,Hosts!$A:$M,10,0)</f>
        <v>Within an hour</v>
      </c>
      <c r="D3879" s="70">
        <f>VLOOKUP($B3879,Hosts!$A:$M,11,0)</f>
        <v>1</v>
      </c>
      <c r="E3879" s="70">
        <f>VLOOKUP($B3879,Hosts!$A:$M,12,0)</f>
        <v>1</v>
      </c>
      <c r="F3879" t="str">
        <f>VLOOKUP($B3879,Hosts!$A:$M,13,0)</f>
        <v>Yes</v>
      </c>
      <c r="G3879" t="str">
        <f>INDEX(Hosts!$A:$M, MATCH(Places!$B3879,Hosts!$A:$A,0), MATCH(Places!G$1,Hosts!$A$1:$M$1,0))</f>
        <v>Within an hour</v>
      </c>
      <c r="H3879" s="70">
        <f>INDEX(Hosts!$A:$M, MATCH(Places!$B3879,Hosts!$A:$A,0), MATCH(Places!H$1,Hosts!$A$1:$M$1,0))</f>
        <v>1</v>
      </c>
      <c r="I3879" s="70">
        <f>INDEX(Hosts!$A:$M, MATCH(Places!$B3879,Hosts!$A:$A,0), MATCH(Places!I$1,Hosts!$A$1:$M$1,0))</f>
        <v>1</v>
      </c>
      <c r="J3879" t="str">
        <f>INDEX(Hosts!$A:$M, MATCH(Places!$B3879,Hosts!$A:$A,0), MATCH(Places!J$1,Hosts!$A$1:$M$1,0))</f>
        <v>Yes</v>
      </c>
      <c r="K3879">
        <v>22</v>
      </c>
      <c r="L3879" t="str">
        <f>VLOOKUP($K3879,Neighborhoods!$A:$C,2,0)</f>
        <v>Queens</v>
      </c>
      <c r="M3879" t="str">
        <f>VLOOKUP($K3879,Neighborhoods!$A:$C,3,0)</f>
        <v>Flushing</v>
      </c>
      <c r="N3879" t="str">
        <f>INDEX(Neighborhoods!$A:$C, MATCH(Places!$K3879,Neighborhoods!$A:$A,0), MATCH(Places!N$1,Neighborhoods!$A$1:$C$1,0))</f>
        <v>Queens</v>
      </c>
      <c r="O3879" t="str">
        <f>INDEX(Neighborhoods!$A:$C, MATCH(Places!$K3879,Neighborhoods!$A:$A,0), MATCH(Places!O$1,Neighborhoods!$A$1:$C$1,0))</f>
        <v>Flushing</v>
      </c>
      <c r="P3879" t="s">
        <v>1</v>
      </c>
      <c r="Q3879" t="str">
        <f t="shared" si="240"/>
        <v>Yes</v>
      </c>
      <c r="R3879">
        <v>2</v>
      </c>
      <c r="S3879" t="str">
        <f t="shared" si="241"/>
        <v>Small</v>
      </c>
      <c r="T3879" s="50">
        <v>95</v>
      </c>
      <c r="U3879" s="70">
        <f t="shared" si="242"/>
        <v>0.03</v>
      </c>
      <c r="V3879" s="52">
        <v>4.83</v>
      </c>
      <c r="W3879" s="52" t="str" cm="1">
        <f t="array" ref="W3879">_xlfn.SWITCH(ROUND(V3879,0),5,"Excellent",4,"Good",3,"Ok","Bad")</f>
        <v>Excellent</v>
      </c>
      <c r="X3879">
        <v>47</v>
      </c>
      <c r="Y3879" t="str">
        <f t="shared" si="243"/>
        <v>No</v>
      </c>
      <c r="Z3879" s="68">
        <v>43318</v>
      </c>
      <c r="AA3879" s="68">
        <v>43835</v>
      </c>
      <c r="AB3879">
        <v>365</v>
      </c>
      <c r="AC3879" t="s">
        <v>15615</v>
      </c>
    </row>
    <row r="3880" spans="1:29" x14ac:dyDescent="0.3">
      <c r="A3880" t="s">
        <v>2769</v>
      </c>
      <c r="B3880">
        <v>3612</v>
      </c>
      <c r="C3880" t="str">
        <f>VLOOKUP($B3880,Hosts!$A:$M,10,0)</f>
        <v>Within a few hours</v>
      </c>
      <c r="D3880" s="70">
        <f>VLOOKUP($B3880,Hosts!$A:$M,11,0)</f>
        <v>1</v>
      </c>
      <c r="E3880" s="70">
        <f>VLOOKUP($B3880,Hosts!$A:$M,12,0)</f>
        <v>0.94</v>
      </c>
      <c r="F3880" t="str">
        <f>VLOOKUP($B3880,Hosts!$A:$M,13,0)</f>
        <v>No</v>
      </c>
      <c r="G3880" t="str">
        <f>INDEX(Hosts!$A:$M, MATCH(Places!$B3880,Hosts!$A:$A,0), MATCH(Places!G$1,Hosts!$A$1:$M$1,0))</f>
        <v>Within a few hours</v>
      </c>
      <c r="H3880" s="70">
        <f>INDEX(Hosts!$A:$M, MATCH(Places!$B3880,Hosts!$A:$A,0), MATCH(Places!H$1,Hosts!$A$1:$M$1,0))</f>
        <v>1</v>
      </c>
      <c r="I3880" s="70">
        <f>INDEX(Hosts!$A:$M, MATCH(Places!$B3880,Hosts!$A:$A,0), MATCH(Places!I$1,Hosts!$A$1:$M$1,0))</f>
        <v>0.94</v>
      </c>
      <c r="J3880" t="str">
        <f>INDEX(Hosts!$A:$M, MATCH(Places!$B3880,Hosts!$A:$A,0), MATCH(Places!J$1,Hosts!$A$1:$M$1,0))</f>
        <v>No</v>
      </c>
      <c r="K3880">
        <v>16</v>
      </c>
      <c r="L3880" t="str">
        <f>VLOOKUP($K3880,Neighborhoods!$A:$C,2,0)</f>
        <v>Manhattan</v>
      </c>
      <c r="M3880" t="str">
        <f>VLOOKUP($K3880,Neighborhoods!$A:$C,3,0)</f>
        <v>Harlem</v>
      </c>
      <c r="N3880" t="str">
        <f>INDEX(Neighborhoods!$A:$C, MATCH(Places!$K3880,Neighborhoods!$A:$A,0), MATCH(Places!N$1,Neighborhoods!$A$1:$C$1,0))</f>
        <v>Manhattan</v>
      </c>
      <c r="O3880" t="str">
        <f>INDEX(Neighborhoods!$A:$C, MATCH(Places!$K3880,Neighborhoods!$A:$A,0), MATCH(Places!O$1,Neighborhoods!$A$1:$C$1,0))</f>
        <v>Harlem</v>
      </c>
      <c r="P3880" t="s">
        <v>11822</v>
      </c>
      <c r="Q3880" t="str">
        <f t="shared" si="240"/>
        <v>No</v>
      </c>
      <c r="R3880">
        <v>3</v>
      </c>
      <c r="S3880" t="str">
        <f t="shared" si="241"/>
        <v>Medium</v>
      </c>
      <c r="T3880" s="50">
        <v>120</v>
      </c>
      <c r="U3880" s="70">
        <f t="shared" si="242"/>
        <v>0.03</v>
      </c>
      <c r="V3880" s="52">
        <v>4.57</v>
      </c>
      <c r="W3880" s="52" t="str" cm="1">
        <f t="array" ref="W3880">_xlfn.SWITCH(ROUND(V3880,0),5,"Excellent",4,"Good",3,"Ok","Bad")</f>
        <v>Excellent</v>
      </c>
      <c r="X3880">
        <v>49</v>
      </c>
      <c r="Y3880" t="str">
        <f t="shared" si="243"/>
        <v>No</v>
      </c>
      <c r="Z3880" s="68">
        <v>43346</v>
      </c>
      <c r="AA3880" s="68">
        <v>43900</v>
      </c>
      <c r="AB3880">
        <v>363</v>
      </c>
      <c r="AC3880" t="s">
        <v>15616</v>
      </c>
    </row>
    <row r="3881" spans="1:29" x14ac:dyDescent="0.3">
      <c r="A3881" t="s">
        <v>2770</v>
      </c>
      <c r="B3881">
        <v>25</v>
      </c>
      <c r="C3881" t="str">
        <f>VLOOKUP($B3881,Hosts!$A:$M,10,0)</f>
        <v>Within an hour</v>
      </c>
      <c r="D3881" s="70">
        <f>VLOOKUP($B3881,Hosts!$A:$M,11,0)</f>
        <v>0.9</v>
      </c>
      <c r="E3881" s="70">
        <f>VLOOKUP($B3881,Hosts!$A:$M,12,0)</f>
        <v>0.98</v>
      </c>
      <c r="F3881" t="str">
        <f>VLOOKUP($B3881,Hosts!$A:$M,13,0)</f>
        <v>No</v>
      </c>
      <c r="G3881" t="str">
        <f>INDEX(Hosts!$A:$M, MATCH(Places!$B3881,Hosts!$A:$A,0), MATCH(Places!G$1,Hosts!$A$1:$M$1,0))</f>
        <v>Within an hour</v>
      </c>
      <c r="H3881" s="70">
        <f>INDEX(Hosts!$A:$M, MATCH(Places!$B3881,Hosts!$A:$A,0), MATCH(Places!H$1,Hosts!$A$1:$M$1,0))</f>
        <v>0.9</v>
      </c>
      <c r="I3881" s="70">
        <f>INDEX(Hosts!$A:$M, MATCH(Places!$B3881,Hosts!$A:$A,0), MATCH(Places!I$1,Hosts!$A$1:$M$1,0))</f>
        <v>0.98</v>
      </c>
      <c r="J3881" t="str">
        <f>INDEX(Hosts!$A:$M, MATCH(Places!$B3881,Hosts!$A:$A,0), MATCH(Places!J$1,Hosts!$A$1:$M$1,0))</f>
        <v>No</v>
      </c>
      <c r="K3881">
        <v>16</v>
      </c>
      <c r="L3881" t="str">
        <f>VLOOKUP($K3881,Neighborhoods!$A:$C,2,0)</f>
        <v>Manhattan</v>
      </c>
      <c r="M3881" t="str">
        <f>VLOOKUP($K3881,Neighborhoods!$A:$C,3,0)</f>
        <v>Harlem</v>
      </c>
      <c r="N3881" t="str">
        <f>INDEX(Neighborhoods!$A:$C, MATCH(Places!$K3881,Neighborhoods!$A:$A,0), MATCH(Places!N$1,Neighborhoods!$A$1:$C$1,0))</f>
        <v>Manhattan</v>
      </c>
      <c r="O3881" t="str">
        <f>INDEX(Neighborhoods!$A:$C, MATCH(Places!$K3881,Neighborhoods!$A:$A,0), MATCH(Places!O$1,Neighborhoods!$A$1:$C$1,0))</f>
        <v>Harlem</v>
      </c>
      <c r="P3881" t="s">
        <v>1</v>
      </c>
      <c r="Q3881" t="str">
        <f t="shared" si="240"/>
        <v>Yes</v>
      </c>
      <c r="R3881">
        <v>2</v>
      </c>
      <c r="S3881" t="str">
        <f t="shared" si="241"/>
        <v>Small</v>
      </c>
      <c r="T3881" s="50">
        <v>35</v>
      </c>
      <c r="U3881" s="70">
        <f t="shared" si="242"/>
        <v>0.03</v>
      </c>
      <c r="V3881" s="52">
        <v>4.84</v>
      </c>
      <c r="W3881" s="52" t="str" cm="1">
        <f t="array" ref="W3881">_xlfn.SWITCH(ROUND(V3881,0),5,"Excellent",4,"Good",3,"Ok","Bad")</f>
        <v>Excellent</v>
      </c>
      <c r="X3881">
        <v>43</v>
      </c>
      <c r="Y3881" t="str">
        <f t="shared" si="243"/>
        <v>No</v>
      </c>
      <c r="Z3881" s="68">
        <v>43372</v>
      </c>
      <c r="AA3881" s="68">
        <v>44024</v>
      </c>
      <c r="AB3881">
        <v>106</v>
      </c>
      <c r="AC3881" t="s">
        <v>15616</v>
      </c>
    </row>
    <row r="3882" spans="1:29" x14ac:dyDescent="0.3">
      <c r="A3882" t="s">
        <v>2771</v>
      </c>
      <c r="B3882">
        <v>3613</v>
      </c>
      <c r="C3882" t="str">
        <f>VLOOKUP($B3882,Hosts!$A:$M,10,0)</f>
        <v>Within an hour</v>
      </c>
      <c r="D3882" s="70">
        <f>VLOOKUP($B3882,Hosts!$A:$M,11,0)</f>
        <v>1</v>
      </c>
      <c r="E3882" s="70">
        <f>VLOOKUP($B3882,Hosts!$A:$M,12,0)</f>
        <v>0.95</v>
      </c>
      <c r="F3882" t="str">
        <f>VLOOKUP($B3882,Hosts!$A:$M,13,0)</f>
        <v>No</v>
      </c>
      <c r="G3882" t="str">
        <f>INDEX(Hosts!$A:$M, MATCH(Places!$B3882,Hosts!$A:$A,0), MATCH(Places!G$1,Hosts!$A$1:$M$1,0))</f>
        <v>Within an hour</v>
      </c>
      <c r="H3882" s="70">
        <f>INDEX(Hosts!$A:$M, MATCH(Places!$B3882,Hosts!$A:$A,0), MATCH(Places!H$1,Hosts!$A$1:$M$1,0))</f>
        <v>1</v>
      </c>
      <c r="I3882" s="70">
        <f>INDEX(Hosts!$A:$M, MATCH(Places!$B3882,Hosts!$A:$A,0), MATCH(Places!I$1,Hosts!$A$1:$M$1,0))</f>
        <v>0.95</v>
      </c>
      <c r="J3882" t="str">
        <f>INDEX(Hosts!$A:$M, MATCH(Places!$B3882,Hosts!$A:$A,0), MATCH(Places!J$1,Hosts!$A$1:$M$1,0))</f>
        <v>No</v>
      </c>
      <c r="K3882">
        <v>8</v>
      </c>
      <c r="L3882" t="str">
        <f>VLOOKUP($K3882,Neighborhoods!$A:$C,2,0)</f>
        <v>Brooklyn</v>
      </c>
      <c r="M3882" t="str">
        <f>VLOOKUP($K3882,Neighborhoods!$A:$C,3,0)</f>
        <v>Bushwick</v>
      </c>
      <c r="N3882" t="str">
        <f>INDEX(Neighborhoods!$A:$C, MATCH(Places!$K3882,Neighborhoods!$A:$A,0), MATCH(Places!N$1,Neighborhoods!$A$1:$C$1,0))</f>
        <v>Brooklyn</v>
      </c>
      <c r="O3882" t="str">
        <f>INDEX(Neighborhoods!$A:$C, MATCH(Places!$K3882,Neighborhoods!$A:$A,0), MATCH(Places!O$1,Neighborhoods!$A$1:$C$1,0))</f>
        <v>Bushwick</v>
      </c>
      <c r="P3882" t="s">
        <v>11822</v>
      </c>
      <c r="Q3882" t="str">
        <f t="shared" si="240"/>
        <v>No</v>
      </c>
      <c r="R3882">
        <v>4</v>
      </c>
      <c r="S3882" t="str">
        <f t="shared" si="241"/>
        <v>Medium</v>
      </c>
      <c r="T3882" s="50">
        <v>77</v>
      </c>
      <c r="U3882" s="70">
        <f t="shared" si="242"/>
        <v>0.03</v>
      </c>
      <c r="V3882" s="52">
        <v>4.82</v>
      </c>
      <c r="W3882" s="52" t="str" cm="1">
        <f t="array" ref="W3882">_xlfn.SWITCH(ROUND(V3882,0),5,"Excellent",4,"Good",3,"Ok","Bad")</f>
        <v>Excellent</v>
      </c>
      <c r="X3882">
        <v>168</v>
      </c>
      <c r="Y3882" t="str">
        <f t="shared" si="243"/>
        <v>Yes</v>
      </c>
      <c r="Z3882" s="68">
        <v>43326</v>
      </c>
      <c r="AA3882" s="68">
        <v>44040</v>
      </c>
      <c r="AB3882">
        <v>317</v>
      </c>
      <c r="AC3882" t="s">
        <v>15615</v>
      </c>
    </row>
    <row r="3883" spans="1:29" x14ac:dyDescent="0.3">
      <c r="A3883" t="s">
        <v>14961</v>
      </c>
      <c r="B3883">
        <v>2191</v>
      </c>
      <c r="C3883" t="str">
        <f>VLOOKUP($B3883,Hosts!$A:$M,10,0)</f>
        <v>Within an hour</v>
      </c>
      <c r="D3883" s="70">
        <f>VLOOKUP($B3883,Hosts!$A:$M,11,0)</f>
        <v>1</v>
      </c>
      <c r="E3883" s="70">
        <f>VLOOKUP($B3883,Hosts!$A:$M,12,0)</f>
        <v>0.67</v>
      </c>
      <c r="F3883" t="str">
        <f>VLOOKUP($B3883,Hosts!$A:$M,13,0)</f>
        <v>Yes</v>
      </c>
      <c r="G3883" t="str">
        <f>INDEX(Hosts!$A:$M, MATCH(Places!$B3883,Hosts!$A:$A,0), MATCH(Places!G$1,Hosts!$A$1:$M$1,0))</f>
        <v>Within an hour</v>
      </c>
      <c r="H3883" s="70">
        <f>INDEX(Hosts!$A:$M, MATCH(Places!$B3883,Hosts!$A:$A,0), MATCH(Places!H$1,Hosts!$A$1:$M$1,0))</f>
        <v>1</v>
      </c>
      <c r="I3883" s="70">
        <f>INDEX(Hosts!$A:$M, MATCH(Places!$B3883,Hosts!$A:$A,0), MATCH(Places!I$1,Hosts!$A$1:$M$1,0))</f>
        <v>0.67</v>
      </c>
      <c r="J3883" t="str">
        <f>INDEX(Hosts!$A:$M, MATCH(Places!$B3883,Hosts!$A:$A,0), MATCH(Places!J$1,Hosts!$A$1:$M$1,0))</f>
        <v>Yes</v>
      </c>
      <c r="K3883">
        <v>3</v>
      </c>
      <c r="L3883" t="str">
        <f>VLOOKUP($K3883,Neighborhoods!$A:$C,2,0)</f>
        <v>Bronx</v>
      </c>
      <c r="M3883" t="str">
        <f>VLOOKUP($K3883,Neighborhoods!$A:$C,3,0)</f>
        <v>Longwood</v>
      </c>
      <c r="N3883" t="str">
        <f>INDEX(Neighborhoods!$A:$C, MATCH(Places!$K3883,Neighborhoods!$A:$A,0), MATCH(Places!N$1,Neighborhoods!$A$1:$C$1,0))</f>
        <v>Bronx</v>
      </c>
      <c r="O3883" t="str">
        <f>INDEX(Neighborhoods!$A:$C, MATCH(Places!$K3883,Neighborhoods!$A:$A,0), MATCH(Places!O$1,Neighborhoods!$A$1:$C$1,0))</f>
        <v>Longwood</v>
      </c>
      <c r="P3883" t="s">
        <v>1</v>
      </c>
      <c r="Q3883" t="str">
        <f t="shared" si="240"/>
        <v>Yes</v>
      </c>
      <c r="R3883">
        <v>1</v>
      </c>
      <c r="S3883" t="str">
        <f t="shared" si="241"/>
        <v>Small</v>
      </c>
      <c r="T3883" s="50">
        <v>40</v>
      </c>
      <c r="U3883" s="70">
        <f t="shared" si="242"/>
        <v>0.03</v>
      </c>
      <c r="V3883" s="52">
        <v>4.93</v>
      </c>
      <c r="W3883" s="52" t="str" cm="1">
        <f t="array" ref="W3883">_xlfn.SWITCH(ROUND(V3883,0),5,"Excellent",4,"Good",3,"Ok","Bad")</f>
        <v>Excellent</v>
      </c>
      <c r="X3883">
        <v>14</v>
      </c>
      <c r="Y3883" t="str">
        <f t="shared" si="243"/>
        <v>No</v>
      </c>
      <c r="Z3883" s="68">
        <v>43345</v>
      </c>
      <c r="AA3883" s="68">
        <v>43861</v>
      </c>
      <c r="AB3883">
        <v>179</v>
      </c>
      <c r="AC3883" t="s">
        <v>15615</v>
      </c>
    </row>
    <row r="3884" spans="1:29" x14ac:dyDescent="0.3">
      <c r="A3884" t="s">
        <v>2772</v>
      </c>
      <c r="B3884">
        <v>3615</v>
      </c>
      <c r="C3884" t="str">
        <f>VLOOKUP($B3884,Hosts!$A:$M,10,0)</f>
        <v>A few days or more</v>
      </c>
      <c r="D3884" s="70">
        <f>VLOOKUP($B3884,Hosts!$A:$M,11,0)</f>
        <v>0.25</v>
      </c>
      <c r="E3884" s="70">
        <f>VLOOKUP($B3884,Hosts!$A:$M,12,0)</f>
        <v>1</v>
      </c>
      <c r="F3884" t="str">
        <f>VLOOKUP($B3884,Hosts!$A:$M,13,0)</f>
        <v>Yes</v>
      </c>
      <c r="G3884" t="str">
        <f>INDEX(Hosts!$A:$M, MATCH(Places!$B3884,Hosts!$A:$A,0), MATCH(Places!G$1,Hosts!$A$1:$M$1,0))</f>
        <v>A few days or more</v>
      </c>
      <c r="H3884" s="70">
        <f>INDEX(Hosts!$A:$M, MATCH(Places!$B3884,Hosts!$A:$A,0), MATCH(Places!H$1,Hosts!$A$1:$M$1,0))</f>
        <v>0.25</v>
      </c>
      <c r="I3884" s="70">
        <f>INDEX(Hosts!$A:$M, MATCH(Places!$B3884,Hosts!$A:$A,0), MATCH(Places!I$1,Hosts!$A$1:$M$1,0))</f>
        <v>1</v>
      </c>
      <c r="J3884" t="str">
        <f>INDEX(Hosts!$A:$M, MATCH(Places!$B3884,Hosts!$A:$A,0), MATCH(Places!J$1,Hosts!$A$1:$M$1,0))</f>
        <v>Yes</v>
      </c>
      <c r="K3884">
        <v>22</v>
      </c>
      <c r="L3884" t="str">
        <f>VLOOKUP($K3884,Neighborhoods!$A:$C,2,0)</f>
        <v>Queens</v>
      </c>
      <c r="M3884" t="str">
        <f>VLOOKUP($K3884,Neighborhoods!$A:$C,3,0)</f>
        <v>Flushing</v>
      </c>
      <c r="N3884" t="str">
        <f>INDEX(Neighborhoods!$A:$C, MATCH(Places!$K3884,Neighborhoods!$A:$A,0), MATCH(Places!N$1,Neighborhoods!$A$1:$C$1,0))</f>
        <v>Queens</v>
      </c>
      <c r="O3884" t="str">
        <f>INDEX(Neighborhoods!$A:$C, MATCH(Places!$K3884,Neighborhoods!$A:$A,0), MATCH(Places!O$1,Neighborhoods!$A$1:$C$1,0))</f>
        <v>Flushing</v>
      </c>
      <c r="P3884" t="s">
        <v>1</v>
      </c>
      <c r="Q3884" t="str">
        <f t="shared" si="240"/>
        <v>Yes</v>
      </c>
      <c r="R3884">
        <v>2</v>
      </c>
      <c r="S3884" t="str">
        <f t="shared" si="241"/>
        <v>Small</v>
      </c>
      <c r="T3884" s="50">
        <v>30</v>
      </c>
      <c r="U3884" s="70">
        <f t="shared" si="242"/>
        <v>0.03</v>
      </c>
      <c r="V3884" s="52">
        <v>4.67</v>
      </c>
      <c r="W3884" s="52" t="str" cm="1">
        <f t="array" ref="W3884">_xlfn.SWITCH(ROUND(V3884,0),5,"Excellent",4,"Good",3,"Ok","Bad")</f>
        <v>Excellent</v>
      </c>
      <c r="X3884">
        <v>33</v>
      </c>
      <c r="Y3884" t="str">
        <f t="shared" si="243"/>
        <v>No</v>
      </c>
      <c r="Z3884" s="68">
        <v>43328</v>
      </c>
      <c r="AA3884" s="68">
        <v>43845</v>
      </c>
      <c r="AB3884">
        <v>45</v>
      </c>
      <c r="AC3884" t="s">
        <v>15615</v>
      </c>
    </row>
    <row r="3885" spans="1:29" x14ac:dyDescent="0.3">
      <c r="A3885" t="s">
        <v>15155</v>
      </c>
      <c r="B3885">
        <v>2691</v>
      </c>
      <c r="C3885" t="str">
        <f>VLOOKUP($B3885,Hosts!$A:$M,10,0)</f>
        <v>Within a few hours</v>
      </c>
      <c r="D3885" s="70">
        <f>VLOOKUP($B3885,Hosts!$A:$M,11,0)</f>
        <v>1</v>
      </c>
      <c r="E3885" s="70">
        <f>VLOOKUP($B3885,Hosts!$A:$M,12,0)</f>
        <v>1</v>
      </c>
      <c r="F3885" t="str">
        <f>VLOOKUP($B3885,Hosts!$A:$M,13,0)</f>
        <v>Yes</v>
      </c>
      <c r="G3885" t="str">
        <f>INDEX(Hosts!$A:$M, MATCH(Places!$B3885,Hosts!$A:$A,0), MATCH(Places!G$1,Hosts!$A$1:$M$1,0))</f>
        <v>Within a few hours</v>
      </c>
      <c r="H3885" s="70">
        <f>INDEX(Hosts!$A:$M, MATCH(Places!$B3885,Hosts!$A:$A,0), MATCH(Places!H$1,Hosts!$A$1:$M$1,0))</f>
        <v>1</v>
      </c>
      <c r="I3885" s="70">
        <f>INDEX(Hosts!$A:$M, MATCH(Places!$B3885,Hosts!$A:$A,0), MATCH(Places!I$1,Hosts!$A$1:$M$1,0))</f>
        <v>1</v>
      </c>
      <c r="J3885" t="str">
        <f>INDEX(Hosts!$A:$M, MATCH(Places!$B3885,Hosts!$A:$A,0), MATCH(Places!J$1,Hosts!$A$1:$M$1,0))</f>
        <v>Yes</v>
      </c>
      <c r="K3885">
        <v>14</v>
      </c>
      <c r="L3885" t="str">
        <f>VLOOKUP($K3885,Neighborhoods!$A:$C,2,0)</f>
        <v>Manhattan</v>
      </c>
      <c r="M3885" t="str">
        <f>VLOOKUP($K3885,Neighborhoods!$A:$C,3,0)</f>
        <v>East Harlem</v>
      </c>
      <c r="N3885" t="str">
        <f>INDEX(Neighborhoods!$A:$C, MATCH(Places!$K3885,Neighborhoods!$A:$A,0), MATCH(Places!N$1,Neighborhoods!$A$1:$C$1,0))</f>
        <v>Manhattan</v>
      </c>
      <c r="O3885" t="str">
        <f>INDEX(Neighborhoods!$A:$C, MATCH(Places!$K3885,Neighborhoods!$A:$A,0), MATCH(Places!O$1,Neighborhoods!$A$1:$C$1,0))</f>
        <v>East Harlem</v>
      </c>
      <c r="P3885" t="s">
        <v>1</v>
      </c>
      <c r="Q3885" t="str">
        <f t="shared" si="240"/>
        <v>Yes</v>
      </c>
      <c r="R3885">
        <v>3</v>
      </c>
      <c r="S3885" t="str">
        <f t="shared" si="241"/>
        <v>Medium</v>
      </c>
      <c r="T3885" s="50">
        <v>182</v>
      </c>
      <c r="U3885" s="70">
        <f t="shared" si="242"/>
        <v>0.03</v>
      </c>
      <c r="V3885" s="52">
        <v>4.91</v>
      </c>
      <c r="W3885" s="52" t="str" cm="1">
        <f t="array" ref="W3885">_xlfn.SWITCH(ROUND(V3885,0),5,"Excellent",4,"Good",3,"Ok","Bad")</f>
        <v>Excellent</v>
      </c>
      <c r="X3885">
        <v>32</v>
      </c>
      <c r="Y3885" t="str">
        <f t="shared" si="243"/>
        <v>No</v>
      </c>
      <c r="Z3885" s="68">
        <v>43365</v>
      </c>
      <c r="AA3885" s="68">
        <v>43885</v>
      </c>
      <c r="AB3885">
        <v>259</v>
      </c>
      <c r="AC3885" t="s">
        <v>15615</v>
      </c>
    </row>
    <row r="3886" spans="1:29" x14ac:dyDescent="0.3">
      <c r="A3886" t="s">
        <v>14135</v>
      </c>
      <c r="B3886">
        <v>2710</v>
      </c>
      <c r="C3886" t="str">
        <f>VLOOKUP($B3886,Hosts!$A:$M,10,0)</f>
        <v>Within a few hours</v>
      </c>
      <c r="D3886" s="70">
        <f>VLOOKUP($B3886,Hosts!$A:$M,11,0)</f>
        <v>1</v>
      </c>
      <c r="E3886" s="70">
        <f>VLOOKUP($B3886,Hosts!$A:$M,12,0)</f>
        <v>1</v>
      </c>
      <c r="F3886" t="str">
        <f>VLOOKUP($B3886,Hosts!$A:$M,13,0)</f>
        <v>Yes</v>
      </c>
      <c r="G3886" t="str">
        <f>INDEX(Hosts!$A:$M, MATCH(Places!$B3886,Hosts!$A:$A,0), MATCH(Places!G$1,Hosts!$A$1:$M$1,0))</f>
        <v>Within a few hours</v>
      </c>
      <c r="H3886" s="70">
        <f>INDEX(Hosts!$A:$M, MATCH(Places!$B3886,Hosts!$A:$A,0), MATCH(Places!H$1,Hosts!$A$1:$M$1,0))</f>
        <v>1</v>
      </c>
      <c r="I3886" s="70">
        <f>INDEX(Hosts!$A:$M, MATCH(Places!$B3886,Hosts!$A:$A,0), MATCH(Places!I$1,Hosts!$A$1:$M$1,0))</f>
        <v>1</v>
      </c>
      <c r="J3886" t="str">
        <f>INDEX(Hosts!$A:$M, MATCH(Places!$B3886,Hosts!$A:$A,0), MATCH(Places!J$1,Hosts!$A$1:$M$1,0))</f>
        <v>Yes</v>
      </c>
      <c r="K3886">
        <v>19</v>
      </c>
      <c r="L3886" t="str">
        <f>VLOOKUP($K3886,Neighborhoods!$A:$C,2,0)</f>
        <v>Manhattan</v>
      </c>
      <c r="M3886" t="str">
        <f>VLOOKUP($K3886,Neighborhoods!$A:$C,3,0)</f>
        <v>Upper East Side</v>
      </c>
      <c r="N3886" t="str">
        <f>INDEX(Neighborhoods!$A:$C, MATCH(Places!$K3886,Neighborhoods!$A:$A,0), MATCH(Places!N$1,Neighborhoods!$A$1:$C$1,0))</f>
        <v>Manhattan</v>
      </c>
      <c r="O3886" t="str">
        <f>INDEX(Neighborhoods!$A:$C, MATCH(Places!$K3886,Neighborhoods!$A:$A,0), MATCH(Places!O$1,Neighborhoods!$A$1:$C$1,0))</f>
        <v>Upper East Side</v>
      </c>
      <c r="P3886" t="s">
        <v>11822</v>
      </c>
      <c r="Q3886" t="str">
        <f t="shared" si="240"/>
        <v>No</v>
      </c>
      <c r="R3886">
        <v>2</v>
      </c>
      <c r="S3886" t="str">
        <f t="shared" si="241"/>
        <v>Small</v>
      </c>
      <c r="T3886" s="50">
        <v>148</v>
      </c>
      <c r="U3886" s="70">
        <f t="shared" si="242"/>
        <v>0.03</v>
      </c>
      <c r="V3886" s="52">
        <v>5</v>
      </c>
      <c r="W3886" s="52" t="str" cm="1">
        <f t="array" ref="W3886">_xlfn.SWITCH(ROUND(V3886,0),5,"Excellent",4,"Good",3,"Ok","Bad")</f>
        <v>Excellent</v>
      </c>
      <c r="X3886">
        <v>31</v>
      </c>
      <c r="Y3886" t="str">
        <f t="shared" si="243"/>
        <v>No</v>
      </c>
      <c r="Z3886" s="68">
        <v>43317</v>
      </c>
      <c r="AA3886" s="68">
        <v>43898</v>
      </c>
      <c r="AB3886">
        <v>22</v>
      </c>
      <c r="AC3886" t="s">
        <v>15615</v>
      </c>
    </row>
    <row r="3887" spans="1:29" x14ac:dyDescent="0.3">
      <c r="A3887" t="s">
        <v>13365</v>
      </c>
      <c r="B3887">
        <v>3597</v>
      </c>
      <c r="C3887" t="str">
        <f>VLOOKUP($B3887,Hosts!$A:$M,10,0)</f>
        <v>Within a day</v>
      </c>
      <c r="D3887" s="70">
        <f>VLOOKUP($B3887,Hosts!$A:$M,11,0)</f>
        <v>0.94</v>
      </c>
      <c r="E3887" s="70">
        <f>VLOOKUP($B3887,Hosts!$A:$M,12,0)</f>
        <v>0.94</v>
      </c>
      <c r="F3887" t="str">
        <f>VLOOKUP($B3887,Hosts!$A:$M,13,0)</f>
        <v>No</v>
      </c>
      <c r="G3887" t="str">
        <f>INDEX(Hosts!$A:$M, MATCH(Places!$B3887,Hosts!$A:$A,0), MATCH(Places!G$1,Hosts!$A$1:$M$1,0))</f>
        <v>Within a day</v>
      </c>
      <c r="H3887" s="70">
        <f>INDEX(Hosts!$A:$M, MATCH(Places!$B3887,Hosts!$A:$A,0), MATCH(Places!H$1,Hosts!$A$1:$M$1,0))</f>
        <v>0.94</v>
      </c>
      <c r="I3887" s="70">
        <f>INDEX(Hosts!$A:$M, MATCH(Places!$B3887,Hosts!$A:$A,0), MATCH(Places!I$1,Hosts!$A$1:$M$1,0))</f>
        <v>0.94</v>
      </c>
      <c r="J3887" t="str">
        <f>INDEX(Hosts!$A:$M, MATCH(Places!$B3887,Hosts!$A:$A,0), MATCH(Places!J$1,Hosts!$A$1:$M$1,0))</f>
        <v>No</v>
      </c>
      <c r="K3887">
        <v>7</v>
      </c>
      <c r="L3887" t="str">
        <f>VLOOKUP($K3887,Neighborhoods!$A:$C,2,0)</f>
        <v>Brooklyn</v>
      </c>
      <c r="M3887" t="str">
        <f>VLOOKUP($K3887,Neighborhoods!$A:$C,3,0)</f>
        <v>Bedford-Stuyvesant</v>
      </c>
      <c r="N3887" t="str">
        <f>INDEX(Neighborhoods!$A:$C, MATCH(Places!$K3887,Neighborhoods!$A:$A,0), MATCH(Places!N$1,Neighborhoods!$A$1:$C$1,0))</f>
        <v>Brooklyn</v>
      </c>
      <c r="O3887" t="str">
        <f>INDEX(Neighborhoods!$A:$C, MATCH(Places!$K3887,Neighborhoods!$A:$A,0), MATCH(Places!O$1,Neighborhoods!$A$1:$C$1,0))</f>
        <v>Bedford-Stuyvesant</v>
      </c>
      <c r="P3887" t="s">
        <v>11822</v>
      </c>
      <c r="Q3887" t="str">
        <f t="shared" si="240"/>
        <v>No</v>
      </c>
      <c r="R3887">
        <v>6</v>
      </c>
      <c r="S3887" t="str">
        <f t="shared" si="241"/>
        <v>Large</v>
      </c>
      <c r="T3887" s="50">
        <v>118</v>
      </c>
      <c r="U3887" s="70">
        <f t="shared" si="242"/>
        <v>0.03</v>
      </c>
      <c r="V3887" s="52">
        <v>4.97</v>
      </c>
      <c r="W3887" s="52" t="str" cm="1">
        <f t="array" ref="W3887">_xlfn.SWITCH(ROUND(V3887,0),5,"Excellent",4,"Good",3,"Ok","Bad")</f>
        <v>Excellent</v>
      </c>
      <c r="X3887">
        <v>38</v>
      </c>
      <c r="Y3887" t="str">
        <f t="shared" si="243"/>
        <v>No</v>
      </c>
      <c r="Z3887" s="68">
        <v>43318</v>
      </c>
      <c r="AA3887" s="68">
        <v>44010</v>
      </c>
      <c r="AB3887">
        <v>46</v>
      </c>
      <c r="AC3887" t="s">
        <v>15615</v>
      </c>
    </row>
    <row r="3888" spans="1:29" x14ac:dyDescent="0.3">
      <c r="A3888" t="s">
        <v>13500</v>
      </c>
      <c r="B3888">
        <v>1408</v>
      </c>
      <c r="C3888" t="str">
        <f>VLOOKUP($B3888,Hosts!$A:$M,10,0)</f>
        <v>Within an hour</v>
      </c>
      <c r="D3888" s="70">
        <f>VLOOKUP($B3888,Hosts!$A:$M,11,0)</f>
        <v>1</v>
      </c>
      <c r="E3888" s="70">
        <f>VLOOKUP($B3888,Hosts!$A:$M,12,0)</f>
        <v>0.88</v>
      </c>
      <c r="F3888" t="str">
        <f>VLOOKUP($B3888,Hosts!$A:$M,13,0)</f>
        <v>Yes</v>
      </c>
      <c r="G3888" t="str">
        <f>INDEX(Hosts!$A:$M, MATCH(Places!$B3888,Hosts!$A:$A,0), MATCH(Places!G$1,Hosts!$A$1:$M$1,0))</f>
        <v>Within an hour</v>
      </c>
      <c r="H3888" s="70">
        <f>INDEX(Hosts!$A:$M, MATCH(Places!$B3888,Hosts!$A:$A,0), MATCH(Places!H$1,Hosts!$A$1:$M$1,0))</f>
        <v>1</v>
      </c>
      <c r="I3888" s="70">
        <f>INDEX(Hosts!$A:$M, MATCH(Places!$B3888,Hosts!$A:$A,0), MATCH(Places!I$1,Hosts!$A$1:$M$1,0))</f>
        <v>0.88</v>
      </c>
      <c r="J3888" t="str">
        <f>INDEX(Hosts!$A:$M, MATCH(Places!$B3888,Hosts!$A:$A,0), MATCH(Places!J$1,Hosts!$A$1:$M$1,0))</f>
        <v>Yes</v>
      </c>
      <c r="K3888">
        <v>17</v>
      </c>
      <c r="L3888" t="str">
        <f>VLOOKUP($K3888,Neighborhoods!$A:$C,2,0)</f>
        <v>Manhattan</v>
      </c>
      <c r="M3888" t="str">
        <f>VLOOKUP($K3888,Neighborhoods!$A:$C,3,0)</f>
        <v>Hell's Kitchen</v>
      </c>
      <c r="N3888" t="str">
        <f>INDEX(Neighborhoods!$A:$C, MATCH(Places!$K3888,Neighborhoods!$A:$A,0), MATCH(Places!N$1,Neighborhoods!$A$1:$C$1,0))</f>
        <v>Manhattan</v>
      </c>
      <c r="O3888" t="str">
        <f>INDEX(Neighborhoods!$A:$C, MATCH(Places!$K3888,Neighborhoods!$A:$A,0), MATCH(Places!O$1,Neighborhoods!$A$1:$C$1,0))</f>
        <v>Hell's Kitchen</v>
      </c>
      <c r="P3888" t="s">
        <v>1</v>
      </c>
      <c r="Q3888" t="str">
        <f t="shared" si="240"/>
        <v>Yes</v>
      </c>
      <c r="R3888">
        <v>2</v>
      </c>
      <c r="S3888" t="str">
        <f t="shared" si="241"/>
        <v>Small</v>
      </c>
      <c r="T3888" s="50">
        <v>53</v>
      </c>
      <c r="U3888" s="70">
        <f t="shared" si="242"/>
        <v>0.03</v>
      </c>
      <c r="V3888" s="52">
        <v>4.99</v>
      </c>
      <c r="W3888" s="52" t="str" cm="1">
        <f t="array" ref="W3888">_xlfn.SWITCH(ROUND(V3888,0),5,"Excellent",4,"Good",3,"Ok","Bad")</f>
        <v>Excellent</v>
      </c>
      <c r="X3888">
        <v>76</v>
      </c>
      <c r="Y3888" t="str">
        <f t="shared" si="243"/>
        <v>No</v>
      </c>
      <c r="Z3888" s="68">
        <v>43360</v>
      </c>
      <c r="AA3888" s="68">
        <v>44043</v>
      </c>
      <c r="AB3888">
        <v>78</v>
      </c>
      <c r="AC3888" t="s">
        <v>15615</v>
      </c>
    </row>
    <row r="3889" spans="1:29" x14ac:dyDescent="0.3">
      <c r="A3889" t="s">
        <v>2773</v>
      </c>
      <c r="B3889">
        <v>3611</v>
      </c>
      <c r="C3889" t="str">
        <f>VLOOKUP($B3889,Hosts!$A:$M,10,0)</f>
        <v>Within an hour</v>
      </c>
      <c r="D3889" s="70">
        <f>VLOOKUP($B3889,Hosts!$A:$M,11,0)</f>
        <v>1</v>
      </c>
      <c r="E3889" s="70">
        <f>VLOOKUP($B3889,Hosts!$A:$M,12,0)</f>
        <v>1</v>
      </c>
      <c r="F3889" t="str">
        <f>VLOOKUP($B3889,Hosts!$A:$M,13,0)</f>
        <v>Yes</v>
      </c>
      <c r="G3889" t="str">
        <f>INDEX(Hosts!$A:$M, MATCH(Places!$B3889,Hosts!$A:$A,0), MATCH(Places!G$1,Hosts!$A$1:$M$1,0))</f>
        <v>Within an hour</v>
      </c>
      <c r="H3889" s="70">
        <f>INDEX(Hosts!$A:$M, MATCH(Places!$B3889,Hosts!$A:$A,0), MATCH(Places!H$1,Hosts!$A$1:$M$1,0))</f>
        <v>1</v>
      </c>
      <c r="I3889" s="70">
        <f>INDEX(Hosts!$A:$M, MATCH(Places!$B3889,Hosts!$A:$A,0), MATCH(Places!I$1,Hosts!$A$1:$M$1,0))</f>
        <v>1</v>
      </c>
      <c r="J3889" t="str">
        <f>INDEX(Hosts!$A:$M, MATCH(Places!$B3889,Hosts!$A:$A,0), MATCH(Places!J$1,Hosts!$A$1:$M$1,0))</f>
        <v>Yes</v>
      </c>
      <c r="K3889">
        <v>22</v>
      </c>
      <c r="L3889" t="str">
        <f>VLOOKUP($K3889,Neighborhoods!$A:$C,2,0)</f>
        <v>Queens</v>
      </c>
      <c r="M3889" t="str">
        <f>VLOOKUP($K3889,Neighborhoods!$A:$C,3,0)</f>
        <v>Flushing</v>
      </c>
      <c r="N3889" t="str">
        <f>INDEX(Neighborhoods!$A:$C, MATCH(Places!$K3889,Neighborhoods!$A:$A,0), MATCH(Places!N$1,Neighborhoods!$A$1:$C$1,0))</f>
        <v>Queens</v>
      </c>
      <c r="O3889" t="str">
        <f>INDEX(Neighborhoods!$A:$C, MATCH(Places!$K3889,Neighborhoods!$A:$A,0), MATCH(Places!O$1,Neighborhoods!$A$1:$C$1,0))</f>
        <v>Flushing</v>
      </c>
      <c r="P3889" t="s">
        <v>1</v>
      </c>
      <c r="Q3889" t="str">
        <f t="shared" si="240"/>
        <v>Yes</v>
      </c>
      <c r="R3889">
        <v>1</v>
      </c>
      <c r="S3889" t="str">
        <f t="shared" si="241"/>
        <v>Small</v>
      </c>
      <c r="T3889" s="50">
        <v>80</v>
      </c>
      <c r="U3889" s="70">
        <f t="shared" si="242"/>
        <v>0.03</v>
      </c>
      <c r="V3889" s="52">
        <v>4.84</v>
      </c>
      <c r="W3889" s="52" t="str" cm="1">
        <f t="array" ref="W3889">_xlfn.SWITCH(ROUND(V3889,0),5,"Excellent",4,"Good",3,"Ok","Bad")</f>
        <v>Excellent</v>
      </c>
      <c r="X3889">
        <v>31</v>
      </c>
      <c r="Y3889" t="str">
        <f t="shared" si="243"/>
        <v>No</v>
      </c>
      <c r="Z3889" s="68">
        <v>43322</v>
      </c>
      <c r="AA3889" s="68">
        <v>43771</v>
      </c>
      <c r="AB3889">
        <v>365</v>
      </c>
      <c r="AC3889" t="s">
        <v>15615</v>
      </c>
    </row>
    <row r="3890" spans="1:29" x14ac:dyDescent="0.3">
      <c r="A3890" t="s">
        <v>15454</v>
      </c>
      <c r="B3890">
        <v>734</v>
      </c>
      <c r="C3890" t="str">
        <f>VLOOKUP($B3890,Hosts!$A:$M,10,0)</f>
        <v>Within an hour</v>
      </c>
      <c r="D3890" s="70">
        <f>VLOOKUP($B3890,Hosts!$A:$M,11,0)</f>
        <v>1</v>
      </c>
      <c r="E3890" s="70">
        <f>VLOOKUP($B3890,Hosts!$A:$M,12,0)</f>
        <v>0.99</v>
      </c>
      <c r="F3890" t="str">
        <f>VLOOKUP($B3890,Hosts!$A:$M,13,0)</f>
        <v>No</v>
      </c>
      <c r="G3890" t="str">
        <f>INDEX(Hosts!$A:$M, MATCH(Places!$B3890,Hosts!$A:$A,0), MATCH(Places!G$1,Hosts!$A$1:$M$1,0))</f>
        <v>Within an hour</v>
      </c>
      <c r="H3890" s="70">
        <f>INDEX(Hosts!$A:$M, MATCH(Places!$B3890,Hosts!$A:$A,0), MATCH(Places!H$1,Hosts!$A$1:$M$1,0))</f>
        <v>1</v>
      </c>
      <c r="I3890" s="70">
        <f>INDEX(Hosts!$A:$M, MATCH(Places!$B3890,Hosts!$A:$A,0), MATCH(Places!I$1,Hosts!$A$1:$M$1,0))</f>
        <v>0.99</v>
      </c>
      <c r="J3890" t="str">
        <f>INDEX(Hosts!$A:$M, MATCH(Places!$B3890,Hosts!$A:$A,0), MATCH(Places!J$1,Hosts!$A$1:$M$1,0))</f>
        <v>No</v>
      </c>
      <c r="K3890">
        <v>12</v>
      </c>
      <c r="L3890" t="str">
        <f>VLOOKUP($K3890,Neighborhoods!$A:$C,2,0)</f>
        <v>Brooklyn</v>
      </c>
      <c r="M3890" t="str">
        <f>VLOOKUP($K3890,Neighborhoods!$A:$C,3,0)</f>
        <v>Williamsburg</v>
      </c>
      <c r="N3890" t="str">
        <f>INDEX(Neighborhoods!$A:$C, MATCH(Places!$K3890,Neighborhoods!$A:$A,0), MATCH(Places!N$1,Neighborhoods!$A$1:$C$1,0))</f>
        <v>Brooklyn</v>
      </c>
      <c r="O3890" t="str">
        <f>INDEX(Neighborhoods!$A:$C, MATCH(Places!$K3890,Neighborhoods!$A:$A,0), MATCH(Places!O$1,Neighborhoods!$A$1:$C$1,0))</f>
        <v>Williamsburg</v>
      </c>
      <c r="P3890" t="s">
        <v>1</v>
      </c>
      <c r="Q3890" t="str">
        <f t="shared" si="240"/>
        <v>Yes</v>
      </c>
      <c r="R3890">
        <v>2</v>
      </c>
      <c r="S3890" t="str">
        <f t="shared" si="241"/>
        <v>Small</v>
      </c>
      <c r="T3890" s="50">
        <v>39</v>
      </c>
      <c r="U3890" s="70">
        <f t="shared" si="242"/>
        <v>0.03</v>
      </c>
      <c r="V3890" s="52">
        <v>4.6500000000000004</v>
      </c>
      <c r="W3890" s="52" t="str" cm="1">
        <f t="array" ref="W3890">_xlfn.SWITCH(ROUND(V3890,0),5,"Excellent",4,"Good",3,"Ok","Bad")</f>
        <v>Excellent</v>
      </c>
      <c r="X3890">
        <v>63</v>
      </c>
      <c r="Y3890" t="str">
        <f t="shared" si="243"/>
        <v>No</v>
      </c>
      <c r="Z3890" s="68">
        <v>43326</v>
      </c>
      <c r="AA3890" s="68">
        <v>44036</v>
      </c>
      <c r="AB3890">
        <v>165</v>
      </c>
      <c r="AC3890" t="s">
        <v>15616</v>
      </c>
    </row>
    <row r="3891" spans="1:29" x14ac:dyDescent="0.3">
      <c r="A3891" t="s">
        <v>13465</v>
      </c>
      <c r="B3891">
        <v>734</v>
      </c>
      <c r="C3891" t="str">
        <f>VLOOKUP($B3891,Hosts!$A:$M,10,0)</f>
        <v>Within an hour</v>
      </c>
      <c r="D3891" s="70">
        <f>VLOOKUP($B3891,Hosts!$A:$M,11,0)</f>
        <v>1</v>
      </c>
      <c r="E3891" s="70">
        <f>VLOOKUP($B3891,Hosts!$A:$M,12,0)</f>
        <v>0.99</v>
      </c>
      <c r="F3891" t="str">
        <f>VLOOKUP($B3891,Hosts!$A:$M,13,0)</f>
        <v>No</v>
      </c>
      <c r="G3891" t="str">
        <f>INDEX(Hosts!$A:$M, MATCH(Places!$B3891,Hosts!$A:$A,0), MATCH(Places!G$1,Hosts!$A$1:$M$1,0))</f>
        <v>Within an hour</v>
      </c>
      <c r="H3891" s="70">
        <f>INDEX(Hosts!$A:$M, MATCH(Places!$B3891,Hosts!$A:$A,0), MATCH(Places!H$1,Hosts!$A$1:$M$1,0))</f>
        <v>1</v>
      </c>
      <c r="I3891" s="70">
        <f>INDEX(Hosts!$A:$M, MATCH(Places!$B3891,Hosts!$A:$A,0), MATCH(Places!I$1,Hosts!$A$1:$M$1,0))</f>
        <v>0.99</v>
      </c>
      <c r="J3891" t="str">
        <f>INDEX(Hosts!$A:$M, MATCH(Places!$B3891,Hosts!$A:$A,0), MATCH(Places!J$1,Hosts!$A$1:$M$1,0))</f>
        <v>No</v>
      </c>
      <c r="K3891">
        <v>12</v>
      </c>
      <c r="L3891" t="str">
        <f>VLOOKUP($K3891,Neighborhoods!$A:$C,2,0)</f>
        <v>Brooklyn</v>
      </c>
      <c r="M3891" t="str">
        <f>VLOOKUP($K3891,Neighborhoods!$A:$C,3,0)</f>
        <v>Williamsburg</v>
      </c>
      <c r="N3891" t="str">
        <f>INDEX(Neighborhoods!$A:$C, MATCH(Places!$K3891,Neighborhoods!$A:$A,0), MATCH(Places!N$1,Neighborhoods!$A$1:$C$1,0))</f>
        <v>Brooklyn</v>
      </c>
      <c r="O3891" t="str">
        <f>INDEX(Neighborhoods!$A:$C, MATCH(Places!$K3891,Neighborhoods!$A:$A,0), MATCH(Places!O$1,Neighborhoods!$A$1:$C$1,0))</f>
        <v>Williamsburg</v>
      </c>
      <c r="P3891" t="s">
        <v>1</v>
      </c>
      <c r="Q3891" t="str">
        <f t="shared" si="240"/>
        <v>Yes</v>
      </c>
      <c r="R3891">
        <v>2</v>
      </c>
      <c r="S3891" t="str">
        <f t="shared" si="241"/>
        <v>Small</v>
      </c>
      <c r="T3891" s="50">
        <v>39</v>
      </c>
      <c r="U3891" s="70">
        <f t="shared" si="242"/>
        <v>0.03</v>
      </c>
      <c r="V3891" s="52">
        <v>4.67</v>
      </c>
      <c r="W3891" s="52" t="str" cm="1">
        <f t="array" ref="W3891">_xlfn.SWITCH(ROUND(V3891,0),5,"Excellent",4,"Good",3,"Ok","Bad")</f>
        <v>Excellent</v>
      </c>
      <c r="X3891">
        <v>67</v>
      </c>
      <c r="Y3891" t="str">
        <f t="shared" si="243"/>
        <v>No</v>
      </c>
      <c r="Z3891" s="68">
        <v>43324</v>
      </c>
      <c r="AA3891" s="68">
        <v>43862</v>
      </c>
      <c r="AB3891">
        <v>259</v>
      </c>
      <c r="AC3891" t="s">
        <v>15616</v>
      </c>
    </row>
    <row r="3892" spans="1:29" x14ac:dyDescent="0.3">
      <c r="A3892" t="s">
        <v>2774</v>
      </c>
      <c r="B3892">
        <v>3430</v>
      </c>
      <c r="C3892" t="str">
        <f>VLOOKUP($B3892,Hosts!$A:$M,10,0)</f>
        <v>Within an hour</v>
      </c>
      <c r="D3892" s="70">
        <f>VLOOKUP($B3892,Hosts!$A:$M,11,0)</f>
        <v>1</v>
      </c>
      <c r="E3892" s="70">
        <f>VLOOKUP($B3892,Hosts!$A:$M,12,0)</f>
        <v>1</v>
      </c>
      <c r="F3892" t="str">
        <f>VLOOKUP($B3892,Hosts!$A:$M,13,0)</f>
        <v>Yes</v>
      </c>
      <c r="G3892" t="str">
        <f>INDEX(Hosts!$A:$M, MATCH(Places!$B3892,Hosts!$A:$A,0), MATCH(Places!G$1,Hosts!$A$1:$M$1,0))</f>
        <v>Within an hour</v>
      </c>
      <c r="H3892" s="70">
        <f>INDEX(Hosts!$A:$M, MATCH(Places!$B3892,Hosts!$A:$A,0), MATCH(Places!H$1,Hosts!$A$1:$M$1,0))</f>
        <v>1</v>
      </c>
      <c r="I3892" s="70">
        <f>INDEX(Hosts!$A:$M, MATCH(Places!$B3892,Hosts!$A:$A,0), MATCH(Places!I$1,Hosts!$A$1:$M$1,0))</f>
        <v>1</v>
      </c>
      <c r="J3892" t="str">
        <f>INDEX(Hosts!$A:$M, MATCH(Places!$B3892,Hosts!$A:$A,0), MATCH(Places!J$1,Hosts!$A$1:$M$1,0))</f>
        <v>Yes</v>
      </c>
      <c r="K3892">
        <v>22</v>
      </c>
      <c r="L3892" t="str">
        <f>VLOOKUP($K3892,Neighborhoods!$A:$C,2,0)</f>
        <v>Queens</v>
      </c>
      <c r="M3892" t="str">
        <f>VLOOKUP($K3892,Neighborhoods!$A:$C,3,0)</f>
        <v>Flushing</v>
      </c>
      <c r="N3892" t="str">
        <f>INDEX(Neighborhoods!$A:$C, MATCH(Places!$K3892,Neighborhoods!$A:$A,0), MATCH(Places!N$1,Neighborhoods!$A$1:$C$1,0))</f>
        <v>Queens</v>
      </c>
      <c r="O3892" t="str">
        <f>INDEX(Neighborhoods!$A:$C, MATCH(Places!$K3892,Neighborhoods!$A:$A,0), MATCH(Places!O$1,Neighborhoods!$A$1:$C$1,0))</f>
        <v>Flushing</v>
      </c>
      <c r="P3892" t="s">
        <v>1</v>
      </c>
      <c r="Q3892" t="str">
        <f t="shared" si="240"/>
        <v>Yes</v>
      </c>
      <c r="R3892">
        <v>3</v>
      </c>
      <c r="S3892" t="str">
        <f t="shared" si="241"/>
        <v>Medium</v>
      </c>
      <c r="T3892" s="50">
        <v>109</v>
      </c>
      <c r="U3892" s="70">
        <f t="shared" si="242"/>
        <v>0.03</v>
      </c>
      <c r="V3892" s="52">
        <v>5</v>
      </c>
      <c r="W3892" s="52" t="str" cm="1">
        <f t="array" ref="W3892">_xlfn.SWITCH(ROUND(V3892,0),5,"Excellent",4,"Good",3,"Ok","Bad")</f>
        <v>Excellent</v>
      </c>
      <c r="X3892">
        <v>28</v>
      </c>
      <c r="Y3892" t="str">
        <f t="shared" si="243"/>
        <v>No</v>
      </c>
      <c r="Z3892" s="68">
        <v>43569</v>
      </c>
      <c r="AA3892" s="68">
        <v>43968</v>
      </c>
      <c r="AB3892">
        <v>63</v>
      </c>
      <c r="AC3892" t="s">
        <v>15615</v>
      </c>
    </row>
    <row r="3893" spans="1:29" x14ac:dyDescent="0.3">
      <c r="A3893" t="s">
        <v>2775</v>
      </c>
      <c r="B3893">
        <v>1056</v>
      </c>
      <c r="C3893" t="str">
        <f>VLOOKUP($B3893,Hosts!$A:$M,10,0)</f>
        <v>Within a few hours</v>
      </c>
      <c r="D3893" s="70">
        <f>VLOOKUP($B3893,Hosts!$A:$M,11,0)</f>
        <v>0.91</v>
      </c>
      <c r="E3893" s="70">
        <f>VLOOKUP($B3893,Hosts!$A:$M,12,0)</f>
        <v>0.99</v>
      </c>
      <c r="F3893" t="str">
        <f>VLOOKUP($B3893,Hosts!$A:$M,13,0)</f>
        <v>No</v>
      </c>
      <c r="G3893" t="str">
        <f>INDEX(Hosts!$A:$M, MATCH(Places!$B3893,Hosts!$A:$A,0), MATCH(Places!G$1,Hosts!$A$1:$M$1,0))</f>
        <v>Within a few hours</v>
      </c>
      <c r="H3893" s="70">
        <f>INDEX(Hosts!$A:$M, MATCH(Places!$B3893,Hosts!$A:$A,0), MATCH(Places!H$1,Hosts!$A$1:$M$1,0))</f>
        <v>0.91</v>
      </c>
      <c r="I3893" s="70">
        <f>INDEX(Hosts!$A:$M, MATCH(Places!$B3893,Hosts!$A:$A,0), MATCH(Places!I$1,Hosts!$A$1:$M$1,0))</f>
        <v>0.99</v>
      </c>
      <c r="J3893" t="str">
        <f>INDEX(Hosts!$A:$M, MATCH(Places!$B3893,Hosts!$A:$A,0), MATCH(Places!J$1,Hosts!$A$1:$M$1,0))</f>
        <v>No</v>
      </c>
      <c r="K3893">
        <v>8</v>
      </c>
      <c r="L3893" t="str">
        <f>VLOOKUP($K3893,Neighborhoods!$A:$C,2,0)</f>
        <v>Brooklyn</v>
      </c>
      <c r="M3893" t="str">
        <f>VLOOKUP($K3893,Neighborhoods!$A:$C,3,0)</f>
        <v>Bushwick</v>
      </c>
      <c r="N3893" t="str">
        <f>INDEX(Neighborhoods!$A:$C, MATCH(Places!$K3893,Neighborhoods!$A:$A,0), MATCH(Places!N$1,Neighborhoods!$A$1:$C$1,0))</f>
        <v>Brooklyn</v>
      </c>
      <c r="O3893" t="str">
        <f>INDEX(Neighborhoods!$A:$C, MATCH(Places!$K3893,Neighborhoods!$A:$A,0), MATCH(Places!O$1,Neighborhoods!$A$1:$C$1,0))</f>
        <v>Bushwick</v>
      </c>
      <c r="P3893" t="s">
        <v>1</v>
      </c>
      <c r="Q3893" t="str">
        <f t="shared" si="240"/>
        <v>Yes</v>
      </c>
      <c r="R3893">
        <v>2</v>
      </c>
      <c r="S3893" t="str">
        <f t="shared" si="241"/>
        <v>Small</v>
      </c>
      <c r="T3893" s="50">
        <v>44</v>
      </c>
      <c r="U3893" s="70">
        <f t="shared" si="242"/>
        <v>0.03</v>
      </c>
      <c r="V3893" s="52">
        <v>4.7</v>
      </c>
      <c r="W3893" s="52" t="str" cm="1">
        <f t="array" ref="W3893">_xlfn.SWITCH(ROUND(V3893,0),5,"Excellent",4,"Good",3,"Ok","Bad")</f>
        <v>Excellent</v>
      </c>
      <c r="X3893">
        <v>10</v>
      </c>
      <c r="Y3893" t="str">
        <f t="shared" si="243"/>
        <v>No</v>
      </c>
      <c r="Z3893" s="68">
        <v>43322</v>
      </c>
      <c r="AA3893" s="68">
        <v>43903</v>
      </c>
      <c r="AB3893">
        <v>180</v>
      </c>
      <c r="AC3893" t="s">
        <v>15616</v>
      </c>
    </row>
    <row r="3894" spans="1:29" x14ac:dyDescent="0.3">
      <c r="A3894" t="s">
        <v>2776</v>
      </c>
      <c r="B3894">
        <v>1056</v>
      </c>
      <c r="C3894" t="str">
        <f>VLOOKUP($B3894,Hosts!$A:$M,10,0)</f>
        <v>Within a few hours</v>
      </c>
      <c r="D3894" s="70">
        <f>VLOOKUP($B3894,Hosts!$A:$M,11,0)</f>
        <v>0.91</v>
      </c>
      <c r="E3894" s="70">
        <f>VLOOKUP($B3894,Hosts!$A:$M,12,0)</f>
        <v>0.99</v>
      </c>
      <c r="F3894" t="str">
        <f>VLOOKUP($B3894,Hosts!$A:$M,13,0)</f>
        <v>No</v>
      </c>
      <c r="G3894" t="str">
        <f>INDEX(Hosts!$A:$M, MATCH(Places!$B3894,Hosts!$A:$A,0), MATCH(Places!G$1,Hosts!$A$1:$M$1,0))</f>
        <v>Within a few hours</v>
      </c>
      <c r="H3894" s="70">
        <f>INDEX(Hosts!$A:$M, MATCH(Places!$B3894,Hosts!$A:$A,0), MATCH(Places!H$1,Hosts!$A$1:$M$1,0))</f>
        <v>0.91</v>
      </c>
      <c r="I3894" s="70">
        <f>INDEX(Hosts!$A:$M, MATCH(Places!$B3894,Hosts!$A:$A,0), MATCH(Places!I$1,Hosts!$A$1:$M$1,0))</f>
        <v>0.99</v>
      </c>
      <c r="J3894" t="str">
        <f>INDEX(Hosts!$A:$M, MATCH(Places!$B3894,Hosts!$A:$A,0), MATCH(Places!J$1,Hosts!$A$1:$M$1,0))</f>
        <v>No</v>
      </c>
      <c r="K3894">
        <v>8</v>
      </c>
      <c r="L3894" t="str">
        <f>VLOOKUP($K3894,Neighborhoods!$A:$C,2,0)</f>
        <v>Brooklyn</v>
      </c>
      <c r="M3894" t="str">
        <f>VLOOKUP($K3894,Neighborhoods!$A:$C,3,0)</f>
        <v>Bushwick</v>
      </c>
      <c r="N3894" t="str">
        <f>INDEX(Neighborhoods!$A:$C, MATCH(Places!$K3894,Neighborhoods!$A:$A,0), MATCH(Places!N$1,Neighborhoods!$A$1:$C$1,0))</f>
        <v>Brooklyn</v>
      </c>
      <c r="O3894" t="str">
        <f>INDEX(Neighborhoods!$A:$C, MATCH(Places!$K3894,Neighborhoods!$A:$A,0), MATCH(Places!O$1,Neighborhoods!$A$1:$C$1,0))</f>
        <v>Bushwick</v>
      </c>
      <c r="P3894" t="s">
        <v>1</v>
      </c>
      <c r="Q3894" t="str">
        <f t="shared" si="240"/>
        <v>Yes</v>
      </c>
      <c r="R3894">
        <v>2</v>
      </c>
      <c r="S3894" t="str">
        <f t="shared" si="241"/>
        <v>Small</v>
      </c>
      <c r="T3894" s="50">
        <v>47</v>
      </c>
      <c r="U3894" s="70">
        <f t="shared" si="242"/>
        <v>0.03</v>
      </c>
      <c r="V3894" s="52">
        <v>4.78</v>
      </c>
      <c r="W3894" s="52" t="str" cm="1">
        <f t="array" ref="W3894">_xlfn.SWITCH(ROUND(V3894,0),5,"Excellent",4,"Good",3,"Ok","Bad")</f>
        <v>Excellent</v>
      </c>
      <c r="X3894">
        <v>9</v>
      </c>
      <c r="Y3894" t="str">
        <f t="shared" si="243"/>
        <v>No</v>
      </c>
      <c r="Z3894" s="68">
        <v>43318</v>
      </c>
      <c r="AA3894" s="68">
        <v>44044</v>
      </c>
      <c r="AB3894">
        <v>155</v>
      </c>
      <c r="AC3894" t="s">
        <v>15616</v>
      </c>
    </row>
    <row r="3895" spans="1:29" x14ac:dyDescent="0.3">
      <c r="A3895" t="s">
        <v>2777</v>
      </c>
      <c r="B3895">
        <v>1767</v>
      </c>
      <c r="C3895" t="str">
        <f>VLOOKUP($B3895,Hosts!$A:$M,10,0)</f>
        <v>Within an hour</v>
      </c>
      <c r="D3895" s="70">
        <f>VLOOKUP($B3895,Hosts!$A:$M,11,0)</f>
        <v>1</v>
      </c>
      <c r="E3895" s="70">
        <f>VLOOKUP($B3895,Hosts!$A:$M,12,0)</f>
        <v>1</v>
      </c>
      <c r="F3895" t="str">
        <f>VLOOKUP($B3895,Hosts!$A:$M,13,0)</f>
        <v>No</v>
      </c>
      <c r="G3895" t="str">
        <f>INDEX(Hosts!$A:$M, MATCH(Places!$B3895,Hosts!$A:$A,0), MATCH(Places!G$1,Hosts!$A$1:$M$1,0))</f>
        <v>Within an hour</v>
      </c>
      <c r="H3895" s="70">
        <f>INDEX(Hosts!$A:$M, MATCH(Places!$B3895,Hosts!$A:$A,0), MATCH(Places!H$1,Hosts!$A$1:$M$1,0))</f>
        <v>1</v>
      </c>
      <c r="I3895" s="70">
        <f>INDEX(Hosts!$A:$M, MATCH(Places!$B3895,Hosts!$A:$A,0), MATCH(Places!I$1,Hosts!$A$1:$M$1,0))</f>
        <v>1</v>
      </c>
      <c r="J3895" t="str">
        <f>INDEX(Hosts!$A:$M, MATCH(Places!$B3895,Hosts!$A:$A,0), MATCH(Places!J$1,Hosts!$A$1:$M$1,0))</f>
        <v>No</v>
      </c>
      <c r="K3895">
        <v>20</v>
      </c>
      <c r="L3895" t="str">
        <f>VLOOKUP($K3895,Neighborhoods!$A:$C,2,0)</f>
        <v>Manhattan</v>
      </c>
      <c r="M3895" t="str">
        <f>VLOOKUP($K3895,Neighborhoods!$A:$C,3,0)</f>
        <v>Upper West Side</v>
      </c>
      <c r="N3895" t="str">
        <f>INDEX(Neighborhoods!$A:$C, MATCH(Places!$K3895,Neighborhoods!$A:$A,0), MATCH(Places!N$1,Neighborhoods!$A$1:$C$1,0))</f>
        <v>Manhattan</v>
      </c>
      <c r="O3895" t="str">
        <f>INDEX(Neighborhoods!$A:$C, MATCH(Places!$K3895,Neighborhoods!$A:$A,0), MATCH(Places!O$1,Neighborhoods!$A$1:$C$1,0))</f>
        <v>Upper West Side</v>
      </c>
      <c r="P3895" t="s">
        <v>11822</v>
      </c>
      <c r="Q3895" t="str">
        <f t="shared" si="240"/>
        <v>No</v>
      </c>
      <c r="R3895">
        <v>4</v>
      </c>
      <c r="S3895" t="str">
        <f t="shared" si="241"/>
        <v>Medium</v>
      </c>
      <c r="T3895" s="50">
        <v>250</v>
      </c>
      <c r="U3895" s="70">
        <f t="shared" si="242"/>
        <v>0.04</v>
      </c>
      <c r="V3895" s="52">
        <v>4.8</v>
      </c>
      <c r="W3895" s="52" t="str" cm="1">
        <f t="array" ref="W3895">_xlfn.SWITCH(ROUND(V3895,0),5,"Excellent",4,"Good",3,"Ok","Bad")</f>
        <v>Excellent</v>
      </c>
      <c r="X3895">
        <v>5</v>
      </c>
      <c r="Y3895" t="str">
        <f t="shared" si="243"/>
        <v>No</v>
      </c>
      <c r="Z3895" s="68">
        <v>43412</v>
      </c>
      <c r="AA3895" s="68">
        <v>43758</v>
      </c>
      <c r="AB3895">
        <v>365</v>
      </c>
      <c r="AC3895" t="s">
        <v>15616</v>
      </c>
    </row>
    <row r="3896" spans="1:29" x14ac:dyDescent="0.3">
      <c r="A3896" t="s">
        <v>2778</v>
      </c>
      <c r="B3896">
        <v>3618</v>
      </c>
      <c r="C3896" t="str">
        <f>VLOOKUP($B3896,Hosts!$A:$M,10,0)</f>
        <v>Within a day</v>
      </c>
      <c r="D3896" s="70">
        <f>VLOOKUP($B3896,Hosts!$A:$M,11,0)</f>
        <v>1</v>
      </c>
      <c r="E3896" s="70">
        <f>VLOOKUP($B3896,Hosts!$A:$M,12,0)</f>
        <v>0.4</v>
      </c>
      <c r="F3896" t="str">
        <f>VLOOKUP($B3896,Hosts!$A:$M,13,0)</f>
        <v>No</v>
      </c>
      <c r="G3896" t="str">
        <f>INDEX(Hosts!$A:$M, MATCH(Places!$B3896,Hosts!$A:$A,0), MATCH(Places!G$1,Hosts!$A$1:$M$1,0))</f>
        <v>Within a day</v>
      </c>
      <c r="H3896" s="70">
        <f>INDEX(Hosts!$A:$M, MATCH(Places!$B3896,Hosts!$A:$A,0), MATCH(Places!H$1,Hosts!$A$1:$M$1,0))</f>
        <v>1</v>
      </c>
      <c r="I3896" s="70">
        <f>INDEX(Hosts!$A:$M, MATCH(Places!$B3896,Hosts!$A:$A,0), MATCH(Places!I$1,Hosts!$A$1:$M$1,0))</f>
        <v>0.4</v>
      </c>
      <c r="J3896" t="str">
        <f>INDEX(Hosts!$A:$M, MATCH(Places!$B3896,Hosts!$A:$A,0), MATCH(Places!J$1,Hosts!$A$1:$M$1,0))</f>
        <v>No</v>
      </c>
      <c r="K3896">
        <v>14</v>
      </c>
      <c r="L3896" t="str">
        <f>VLOOKUP($K3896,Neighborhoods!$A:$C,2,0)</f>
        <v>Manhattan</v>
      </c>
      <c r="M3896" t="str">
        <f>VLOOKUP($K3896,Neighborhoods!$A:$C,3,0)</f>
        <v>East Harlem</v>
      </c>
      <c r="N3896" t="str">
        <f>INDEX(Neighborhoods!$A:$C, MATCH(Places!$K3896,Neighborhoods!$A:$A,0), MATCH(Places!N$1,Neighborhoods!$A$1:$C$1,0))</f>
        <v>Manhattan</v>
      </c>
      <c r="O3896" t="str">
        <f>INDEX(Neighborhoods!$A:$C, MATCH(Places!$K3896,Neighborhoods!$A:$A,0), MATCH(Places!O$1,Neighborhoods!$A$1:$C$1,0))</f>
        <v>East Harlem</v>
      </c>
      <c r="P3896" t="s">
        <v>1</v>
      </c>
      <c r="Q3896" t="str">
        <f t="shared" si="240"/>
        <v>Yes</v>
      </c>
      <c r="R3896">
        <v>2</v>
      </c>
      <c r="S3896" t="str">
        <f t="shared" si="241"/>
        <v>Small</v>
      </c>
      <c r="T3896" s="50">
        <v>56</v>
      </c>
      <c r="U3896" s="70">
        <f t="shared" si="242"/>
        <v>0.03</v>
      </c>
      <c r="V3896" s="52">
        <v>4.67</v>
      </c>
      <c r="W3896" s="52" t="str" cm="1">
        <f t="array" ref="W3896">_xlfn.SWITCH(ROUND(V3896,0),5,"Excellent",4,"Good",3,"Ok","Bad")</f>
        <v>Excellent</v>
      </c>
      <c r="X3896">
        <v>12</v>
      </c>
      <c r="Y3896" t="str">
        <f t="shared" si="243"/>
        <v>No</v>
      </c>
      <c r="Z3896" s="68">
        <v>43347</v>
      </c>
      <c r="AA3896" s="68">
        <v>43832</v>
      </c>
      <c r="AB3896">
        <v>105</v>
      </c>
      <c r="AC3896" t="s">
        <v>15615</v>
      </c>
    </row>
    <row r="3897" spans="1:29" x14ac:dyDescent="0.3">
      <c r="A3897" t="s">
        <v>2779</v>
      </c>
      <c r="B3897">
        <v>3617</v>
      </c>
      <c r="C3897" t="str">
        <f>VLOOKUP($B3897,Hosts!$A:$M,10,0)</f>
        <v>Within an hour</v>
      </c>
      <c r="D3897" s="70">
        <f>VLOOKUP($B3897,Hosts!$A:$M,11,0)</f>
        <v>1</v>
      </c>
      <c r="E3897" s="70">
        <f>VLOOKUP($B3897,Hosts!$A:$M,12,0)</f>
        <v>0.97</v>
      </c>
      <c r="F3897" t="str">
        <f>VLOOKUP($B3897,Hosts!$A:$M,13,0)</f>
        <v>Yes</v>
      </c>
      <c r="G3897" t="str">
        <f>INDEX(Hosts!$A:$M, MATCH(Places!$B3897,Hosts!$A:$A,0), MATCH(Places!G$1,Hosts!$A$1:$M$1,0))</f>
        <v>Within an hour</v>
      </c>
      <c r="H3897" s="70">
        <f>INDEX(Hosts!$A:$M, MATCH(Places!$B3897,Hosts!$A:$A,0), MATCH(Places!H$1,Hosts!$A$1:$M$1,0))</f>
        <v>1</v>
      </c>
      <c r="I3897" s="70">
        <f>INDEX(Hosts!$A:$M, MATCH(Places!$B3897,Hosts!$A:$A,0), MATCH(Places!I$1,Hosts!$A$1:$M$1,0))</f>
        <v>0.97</v>
      </c>
      <c r="J3897" t="str">
        <f>INDEX(Hosts!$A:$M, MATCH(Places!$B3897,Hosts!$A:$A,0), MATCH(Places!J$1,Hosts!$A$1:$M$1,0))</f>
        <v>Yes</v>
      </c>
      <c r="K3897">
        <v>16</v>
      </c>
      <c r="L3897" t="str">
        <f>VLOOKUP($K3897,Neighborhoods!$A:$C,2,0)</f>
        <v>Manhattan</v>
      </c>
      <c r="M3897" t="str">
        <f>VLOOKUP($K3897,Neighborhoods!$A:$C,3,0)</f>
        <v>Harlem</v>
      </c>
      <c r="N3897" t="str">
        <f>INDEX(Neighborhoods!$A:$C, MATCH(Places!$K3897,Neighborhoods!$A:$A,0), MATCH(Places!N$1,Neighborhoods!$A$1:$C$1,0))</f>
        <v>Manhattan</v>
      </c>
      <c r="O3897" t="str">
        <f>INDEX(Neighborhoods!$A:$C, MATCH(Places!$K3897,Neighborhoods!$A:$A,0), MATCH(Places!O$1,Neighborhoods!$A$1:$C$1,0))</f>
        <v>Harlem</v>
      </c>
      <c r="P3897" t="s">
        <v>1</v>
      </c>
      <c r="Q3897" t="str">
        <f t="shared" si="240"/>
        <v>Yes</v>
      </c>
      <c r="R3897">
        <v>2</v>
      </c>
      <c r="S3897" t="str">
        <f t="shared" si="241"/>
        <v>Small</v>
      </c>
      <c r="T3897" s="50">
        <v>58</v>
      </c>
      <c r="U3897" s="70">
        <f t="shared" si="242"/>
        <v>0.03</v>
      </c>
      <c r="V3897" s="52">
        <v>4.91</v>
      </c>
      <c r="W3897" s="52" t="str" cm="1">
        <f t="array" ref="W3897">_xlfn.SWITCH(ROUND(V3897,0),5,"Excellent",4,"Good",3,"Ok","Bad")</f>
        <v>Excellent</v>
      </c>
      <c r="X3897">
        <v>47</v>
      </c>
      <c r="Y3897" t="str">
        <f t="shared" si="243"/>
        <v>No</v>
      </c>
      <c r="Z3897" s="68">
        <v>43321</v>
      </c>
      <c r="AA3897" s="68">
        <v>44031</v>
      </c>
      <c r="AB3897">
        <v>74</v>
      </c>
      <c r="AC3897" t="s">
        <v>15616</v>
      </c>
    </row>
    <row r="3898" spans="1:29" x14ac:dyDescent="0.3">
      <c r="A3898" t="s">
        <v>2780</v>
      </c>
      <c r="B3898">
        <v>3617</v>
      </c>
      <c r="C3898" t="str">
        <f>VLOOKUP($B3898,Hosts!$A:$M,10,0)</f>
        <v>Within an hour</v>
      </c>
      <c r="D3898" s="70">
        <f>VLOOKUP($B3898,Hosts!$A:$M,11,0)</f>
        <v>1</v>
      </c>
      <c r="E3898" s="70">
        <f>VLOOKUP($B3898,Hosts!$A:$M,12,0)</f>
        <v>0.97</v>
      </c>
      <c r="F3898" t="str">
        <f>VLOOKUP($B3898,Hosts!$A:$M,13,0)</f>
        <v>Yes</v>
      </c>
      <c r="G3898" t="str">
        <f>INDEX(Hosts!$A:$M, MATCH(Places!$B3898,Hosts!$A:$A,0), MATCH(Places!G$1,Hosts!$A$1:$M$1,0))</f>
        <v>Within an hour</v>
      </c>
      <c r="H3898" s="70">
        <f>INDEX(Hosts!$A:$M, MATCH(Places!$B3898,Hosts!$A:$A,0), MATCH(Places!H$1,Hosts!$A$1:$M$1,0))</f>
        <v>1</v>
      </c>
      <c r="I3898" s="70">
        <f>INDEX(Hosts!$A:$M, MATCH(Places!$B3898,Hosts!$A:$A,0), MATCH(Places!I$1,Hosts!$A$1:$M$1,0))</f>
        <v>0.97</v>
      </c>
      <c r="J3898" t="str">
        <f>INDEX(Hosts!$A:$M, MATCH(Places!$B3898,Hosts!$A:$A,0), MATCH(Places!J$1,Hosts!$A$1:$M$1,0))</f>
        <v>Yes</v>
      </c>
      <c r="K3898">
        <v>16</v>
      </c>
      <c r="L3898" t="str">
        <f>VLOOKUP($K3898,Neighborhoods!$A:$C,2,0)</f>
        <v>Manhattan</v>
      </c>
      <c r="M3898" t="str">
        <f>VLOOKUP($K3898,Neighborhoods!$A:$C,3,0)</f>
        <v>Harlem</v>
      </c>
      <c r="N3898" t="str">
        <f>INDEX(Neighborhoods!$A:$C, MATCH(Places!$K3898,Neighborhoods!$A:$A,0), MATCH(Places!N$1,Neighborhoods!$A$1:$C$1,0))</f>
        <v>Manhattan</v>
      </c>
      <c r="O3898" t="str">
        <f>INDEX(Neighborhoods!$A:$C, MATCH(Places!$K3898,Neighborhoods!$A:$A,0), MATCH(Places!O$1,Neighborhoods!$A$1:$C$1,0))</f>
        <v>Harlem</v>
      </c>
      <c r="P3898" t="s">
        <v>1</v>
      </c>
      <c r="Q3898" t="str">
        <f t="shared" si="240"/>
        <v>Yes</v>
      </c>
      <c r="R3898">
        <v>2</v>
      </c>
      <c r="S3898" t="str">
        <f t="shared" si="241"/>
        <v>Small</v>
      </c>
      <c r="T3898" s="50">
        <v>56</v>
      </c>
      <c r="U3898" s="70">
        <f t="shared" si="242"/>
        <v>0.03</v>
      </c>
      <c r="V3898" s="52">
        <v>5</v>
      </c>
      <c r="W3898" s="52" t="str" cm="1">
        <f t="array" ref="W3898">_xlfn.SWITCH(ROUND(V3898,0),5,"Excellent",4,"Good",3,"Ok","Bad")</f>
        <v>Excellent</v>
      </c>
      <c r="X3898">
        <v>47</v>
      </c>
      <c r="Y3898" t="str">
        <f t="shared" si="243"/>
        <v>No</v>
      </c>
      <c r="Z3898" s="68">
        <v>43353</v>
      </c>
      <c r="AA3898" s="68">
        <v>43911</v>
      </c>
      <c r="AB3898">
        <v>90</v>
      </c>
      <c r="AC3898" t="s">
        <v>15616</v>
      </c>
    </row>
    <row r="3899" spans="1:29" x14ac:dyDescent="0.3">
      <c r="A3899" t="s">
        <v>2781</v>
      </c>
      <c r="B3899">
        <v>3566</v>
      </c>
      <c r="C3899" t="str">
        <f>VLOOKUP($B3899,Hosts!$A:$M,10,0)</f>
        <v>Within an hour</v>
      </c>
      <c r="D3899" s="70">
        <f>VLOOKUP($B3899,Hosts!$A:$M,11,0)</f>
        <v>1</v>
      </c>
      <c r="E3899" s="70">
        <f>VLOOKUP($B3899,Hosts!$A:$M,12,0)</f>
        <v>1</v>
      </c>
      <c r="F3899" t="str">
        <f>VLOOKUP($B3899,Hosts!$A:$M,13,0)</f>
        <v>Yes</v>
      </c>
      <c r="G3899" t="str">
        <f>INDEX(Hosts!$A:$M, MATCH(Places!$B3899,Hosts!$A:$A,0), MATCH(Places!G$1,Hosts!$A$1:$M$1,0))</f>
        <v>Within an hour</v>
      </c>
      <c r="H3899" s="70">
        <f>INDEX(Hosts!$A:$M, MATCH(Places!$B3899,Hosts!$A:$A,0), MATCH(Places!H$1,Hosts!$A$1:$M$1,0))</f>
        <v>1</v>
      </c>
      <c r="I3899" s="70">
        <f>INDEX(Hosts!$A:$M, MATCH(Places!$B3899,Hosts!$A:$A,0), MATCH(Places!I$1,Hosts!$A$1:$M$1,0))</f>
        <v>1</v>
      </c>
      <c r="J3899" t="str">
        <f>INDEX(Hosts!$A:$M, MATCH(Places!$B3899,Hosts!$A:$A,0), MATCH(Places!J$1,Hosts!$A$1:$M$1,0))</f>
        <v>Yes</v>
      </c>
      <c r="K3899">
        <v>16</v>
      </c>
      <c r="L3899" t="str">
        <f>VLOOKUP($K3899,Neighborhoods!$A:$C,2,0)</f>
        <v>Manhattan</v>
      </c>
      <c r="M3899" t="str">
        <f>VLOOKUP($K3899,Neighborhoods!$A:$C,3,0)</f>
        <v>Harlem</v>
      </c>
      <c r="N3899" t="str">
        <f>INDEX(Neighborhoods!$A:$C, MATCH(Places!$K3899,Neighborhoods!$A:$A,0), MATCH(Places!N$1,Neighborhoods!$A$1:$C$1,0))</f>
        <v>Manhattan</v>
      </c>
      <c r="O3899" t="str">
        <f>INDEX(Neighborhoods!$A:$C, MATCH(Places!$K3899,Neighborhoods!$A:$A,0), MATCH(Places!O$1,Neighborhoods!$A$1:$C$1,0))</f>
        <v>Harlem</v>
      </c>
      <c r="P3899" t="s">
        <v>11822</v>
      </c>
      <c r="Q3899" t="str">
        <f t="shared" si="240"/>
        <v>No</v>
      </c>
      <c r="R3899">
        <v>6</v>
      </c>
      <c r="S3899" t="str">
        <f t="shared" si="241"/>
        <v>Large</v>
      </c>
      <c r="T3899" s="50">
        <v>298</v>
      </c>
      <c r="U3899" s="70">
        <f t="shared" si="242"/>
        <v>0.04</v>
      </c>
      <c r="V3899" s="52">
        <v>5</v>
      </c>
      <c r="W3899" s="52" t="str" cm="1">
        <f t="array" ref="W3899">_xlfn.SWITCH(ROUND(V3899,0),5,"Excellent",4,"Good",3,"Ok","Bad")</f>
        <v>Excellent</v>
      </c>
      <c r="X3899">
        <v>29</v>
      </c>
      <c r="Y3899" t="str">
        <f t="shared" si="243"/>
        <v>No</v>
      </c>
      <c r="Z3899" s="68">
        <v>43331</v>
      </c>
      <c r="AA3899" s="68">
        <v>43905</v>
      </c>
      <c r="AB3899">
        <v>318</v>
      </c>
      <c r="AC3899" t="s">
        <v>15615</v>
      </c>
    </row>
    <row r="3900" spans="1:29" x14ac:dyDescent="0.3">
      <c r="A3900" t="s">
        <v>2782</v>
      </c>
      <c r="B3900">
        <v>2260</v>
      </c>
      <c r="C3900" t="str">
        <f>VLOOKUP($B3900,Hosts!$A:$M,10,0)</f>
        <v>Within a few hours</v>
      </c>
      <c r="D3900" s="70">
        <f>VLOOKUP($B3900,Hosts!$A:$M,11,0)</f>
        <v>1</v>
      </c>
      <c r="E3900" s="70">
        <f>VLOOKUP($B3900,Hosts!$A:$M,12,0)</f>
        <v>0.64</v>
      </c>
      <c r="F3900" t="str">
        <f>VLOOKUP($B3900,Hosts!$A:$M,13,0)</f>
        <v>Yes</v>
      </c>
      <c r="G3900" t="str">
        <f>INDEX(Hosts!$A:$M, MATCH(Places!$B3900,Hosts!$A:$A,0), MATCH(Places!G$1,Hosts!$A$1:$M$1,0))</f>
        <v>Within a few hours</v>
      </c>
      <c r="H3900" s="70">
        <f>INDEX(Hosts!$A:$M, MATCH(Places!$B3900,Hosts!$A:$A,0), MATCH(Places!H$1,Hosts!$A$1:$M$1,0))</f>
        <v>1</v>
      </c>
      <c r="I3900" s="70">
        <f>INDEX(Hosts!$A:$M, MATCH(Places!$B3900,Hosts!$A:$A,0), MATCH(Places!I$1,Hosts!$A$1:$M$1,0))</f>
        <v>0.64</v>
      </c>
      <c r="J3900" t="str">
        <f>INDEX(Hosts!$A:$M, MATCH(Places!$B3900,Hosts!$A:$A,0), MATCH(Places!J$1,Hosts!$A$1:$M$1,0))</f>
        <v>Yes</v>
      </c>
      <c r="K3900">
        <v>12</v>
      </c>
      <c r="L3900" t="str">
        <f>VLOOKUP($K3900,Neighborhoods!$A:$C,2,0)</f>
        <v>Brooklyn</v>
      </c>
      <c r="M3900" t="str">
        <f>VLOOKUP($K3900,Neighborhoods!$A:$C,3,0)</f>
        <v>Williamsburg</v>
      </c>
      <c r="N3900" t="str">
        <f>INDEX(Neighborhoods!$A:$C, MATCH(Places!$K3900,Neighborhoods!$A:$A,0), MATCH(Places!N$1,Neighborhoods!$A$1:$C$1,0))</f>
        <v>Brooklyn</v>
      </c>
      <c r="O3900" t="str">
        <f>INDEX(Neighborhoods!$A:$C, MATCH(Places!$K3900,Neighborhoods!$A:$A,0), MATCH(Places!O$1,Neighborhoods!$A$1:$C$1,0))</f>
        <v>Williamsburg</v>
      </c>
      <c r="P3900" t="s">
        <v>11822</v>
      </c>
      <c r="Q3900" t="str">
        <f t="shared" si="240"/>
        <v>No</v>
      </c>
      <c r="R3900">
        <v>2</v>
      </c>
      <c r="S3900" t="str">
        <f t="shared" si="241"/>
        <v>Small</v>
      </c>
      <c r="T3900" s="50">
        <v>121</v>
      </c>
      <c r="U3900" s="70">
        <f t="shared" si="242"/>
        <v>0.03</v>
      </c>
      <c r="V3900" s="52">
        <v>5</v>
      </c>
      <c r="W3900" s="52" t="str" cm="1">
        <f t="array" ref="W3900">_xlfn.SWITCH(ROUND(V3900,0),5,"Excellent",4,"Good",3,"Ok","Bad")</f>
        <v>Excellent</v>
      </c>
      <c r="X3900">
        <v>23</v>
      </c>
      <c r="Y3900" t="str">
        <f t="shared" si="243"/>
        <v>No</v>
      </c>
      <c r="Z3900" s="68">
        <v>43316</v>
      </c>
      <c r="AA3900" s="68">
        <v>43870</v>
      </c>
      <c r="AB3900">
        <v>3</v>
      </c>
      <c r="AC3900" t="s">
        <v>15615</v>
      </c>
    </row>
    <row r="3901" spans="1:29" x14ac:dyDescent="0.3">
      <c r="A3901" t="s">
        <v>2783</v>
      </c>
      <c r="B3901">
        <v>29</v>
      </c>
      <c r="C3901" t="str">
        <f>VLOOKUP($B3901,Hosts!$A:$M,10,0)</f>
        <v>Within an hour</v>
      </c>
      <c r="D3901" s="70">
        <f>VLOOKUP($B3901,Hosts!$A:$M,11,0)</f>
        <v>1</v>
      </c>
      <c r="E3901" s="70">
        <f>VLOOKUP($B3901,Hosts!$A:$M,12,0)</f>
        <v>0.97</v>
      </c>
      <c r="F3901" t="str">
        <f>VLOOKUP($B3901,Hosts!$A:$M,13,0)</f>
        <v>Yes</v>
      </c>
      <c r="G3901" t="str">
        <f>INDEX(Hosts!$A:$M, MATCH(Places!$B3901,Hosts!$A:$A,0), MATCH(Places!G$1,Hosts!$A$1:$M$1,0))</f>
        <v>Within an hour</v>
      </c>
      <c r="H3901" s="70">
        <f>INDEX(Hosts!$A:$M, MATCH(Places!$B3901,Hosts!$A:$A,0), MATCH(Places!H$1,Hosts!$A$1:$M$1,0))</f>
        <v>1</v>
      </c>
      <c r="I3901" s="70">
        <f>INDEX(Hosts!$A:$M, MATCH(Places!$B3901,Hosts!$A:$A,0), MATCH(Places!I$1,Hosts!$A$1:$M$1,0))</f>
        <v>0.97</v>
      </c>
      <c r="J3901" t="str">
        <f>INDEX(Hosts!$A:$M, MATCH(Places!$B3901,Hosts!$A:$A,0), MATCH(Places!J$1,Hosts!$A$1:$M$1,0))</f>
        <v>Yes</v>
      </c>
      <c r="K3901">
        <v>9</v>
      </c>
      <c r="L3901" t="str">
        <f>VLOOKUP($K3901,Neighborhoods!$A:$C,2,0)</f>
        <v>Brooklyn</v>
      </c>
      <c r="M3901" t="str">
        <f>VLOOKUP($K3901,Neighborhoods!$A:$C,3,0)</f>
        <v>Crown Heights</v>
      </c>
      <c r="N3901" t="str">
        <f>INDEX(Neighborhoods!$A:$C, MATCH(Places!$K3901,Neighborhoods!$A:$A,0), MATCH(Places!N$1,Neighborhoods!$A$1:$C$1,0))</f>
        <v>Brooklyn</v>
      </c>
      <c r="O3901" t="str">
        <f>INDEX(Neighborhoods!$A:$C, MATCH(Places!$K3901,Neighborhoods!$A:$A,0), MATCH(Places!O$1,Neighborhoods!$A$1:$C$1,0))</f>
        <v>Crown Heights</v>
      </c>
      <c r="P3901" t="s">
        <v>1</v>
      </c>
      <c r="Q3901" t="str">
        <f t="shared" si="240"/>
        <v>Yes</v>
      </c>
      <c r="R3901">
        <v>2</v>
      </c>
      <c r="S3901" t="str">
        <f t="shared" si="241"/>
        <v>Small</v>
      </c>
      <c r="T3901" s="50">
        <v>95</v>
      </c>
      <c r="U3901" s="70">
        <f t="shared" si="242"/>
        <v>0.03</v>
      </c>
      <c r="V3901" s="52">
        <v>5</v>
      </c>
      <c r="W3901" s="52" t="str" cm="1">
        <f t="array" ref="W3901">_xlfn.SWITCH(ROUND(V3901,0),5,"Excellent",4,"Good",3,"Ok","Bad")</f>
        <v>Excellent</v>
      </c>
      <c r="X3901">
        <v>17</v>
      </c>
      <c r="Y3901" t="str">
        <f t="shared" si="243"/>
        <v>No</v>
      </c>
      <c r="Z3901" s="68">
        <v>43365</v>
      </c>
      <c r="AA3901" s="68">
        <v>43876</v>
      </c>
      <c r="AB3901">
        <v>0</v>
      </c>
      <c r="AC3901" t="s">
        <v>15616</v>
      </c>
    </row>
    <row r="3902" spans="1:29" x14ac:dyDescent="0.3">
      <c r="A3902" t="s">
        <v>2784</v>
      </c>
      <c r="B3902">
        <v>3139</v>
      </c>
      <c r="C3902" t="str">
        <f>VLOOKUP($B3902,Hosts!$A:$M,10,0)</f>
        <v>Within an hour</v>
      </c>
      <c r="D3902" s="70">
        <f>VLOOKUP($B3902,Hosts!$A:$M,11,0)</f>
        <v>1</v>
      </c>
      <c r="E3902" s="70">
        <f>VLOOKUP($B3902,Hosts!$A:$M,12,0)</f>
        <v>0.98</v>
      </c>
      <c r="F3902" t="str">
        <f>VLOOKUP($B3902,Hosts!$A:$M,13,0)</f>
        <v>No</v>
      </c>
      <c r="G3902" t="str">
        <f>INDEX(Hosts!$A:$M, MATCH(Places!$B3902,Hosts!$A:$A,0), MATCH(Places!G$1,Hosts!$A$1:$M$1,0))</f>
        <v>Within an hour</v>
      </c>
      <c r="H3902" s="70">
        <f>INDEX(Hosts!$A:$M, MATCH(Places!$B3902,Hosts!$A:$A,0), MATCH(Places!H$1,Hosts!$A$1:$M$1,0))</f>
        <v>1</v>
      </c>
      <c r="I3902" s="70">
        <f>INDEX(Hosts!$A:$M, MATCH(Places!$B3902,Hosts!$A:$A,0), MATCH(Places!I$1,Hosts!$A$1:$M$1,0))</f>
        <v>0.98</v>
      </c>
      <c r="J3902" t="str">
        <f>INDEX(Hosts!$A:$M, MATCH(Places!$B3902,Hosts!$A:$A,0), MATCH(Places!J$1,Hosts!$A$1:$M$1,0))</f>
        <v>No</v>
      </c>
      <c r="K3902">
        <v>30</v>
      </c>
      <c r="L3902" t="str">
        <f>VLOOKUP($K3902,Neighborhoods!$A:$C,2,0)</f>
        <v>Staten Island</v>
      </c>
      <c r="M3902" t="str">
        <f>VLOOKUP($K3902,Neighborhoods!$A:$C,3,0)</f>
        <v>Tompkinsville</v>
      </c>
      <c r="N3902" t="str">
        <f>INDEX(Neighborhoods!$A:$C, MATCH(Places!$K3902,Neighborhoods!$A:$A,0), MATCH(Places!N$1,Neighborhoods!$A$1:$C$1,0))</f>
        <v>Staten Island</v>
      </c>
      <c r="O3902" t="str">
        <f>INDEX(Neighborhoods!$A:$C, MATCH(Places!$K3902,Neighborhoods!$A:$A,0), MATCH(Places!O$1,Neighborhoods!$A$1:$C$1,0))</f>
        <v>Tompkinsville</v>
      </c>
      <c r="P3902" t="s">
        <v>1</v>
      </c>
      <c r="Q3902" t="str">
        <f t="shared" si="240"/>
        <v>Yes</v>
      </c>
      <c r="R3902">
        <v>2</v>
      </c>
      <c r="S3902" t="str">
        <f t="shared" si="241"/>
        <v>Small</v>
      </c>
      <c r="T3902" s="50">
        <v>55</v>
      </c>
      <c r="U3902" s="70">
        <f t="shared" si="242"/>
        <v>0.03</v>
      </c>
      <c r="V3902" s="52">
        <v>4.7699999999999996</v>
      </c>
      <c r="W3902" s="52" t="str" cm="1">
        <f t="array" ref="W3902">_xlfn.SWITCH(ROUND(V3902,0),5,"Excellent",4,"Good",3,"Ok","Bad")</f>
        <v>Excellent</v>
      </c>
      <c r="X3902">
        <v>13</v>
      </c>
      <c r="Y3902" t="str">
        <f t="shared" si="243"/>
        <v>No</v>
      </c>
      <c r="Z3902" s="68">
        <v>43330</v>
      </c>
      <c r="AA3902" s="68">
        <v>44013</v>
      </c>
      <c r="AB3902">
        <v>165</v>
      </c>
      <c r="AC3902" t="s">
        <v>15616</v>
      </c>
    </row>
    <row r="3903" spans="1:29" x14ac:dyDescent="0.3">
      <c r="A3903" t="s">
        <v>2785</v>
      </c>
      <c r="B3903">
        <v>756</v>
      </c>
      <c r="C3903" t="str">
        <f>VLOOKUP($B3903,Hosts!$A:$M,10,0)</f>
        <v>Within an hour</v>
      </c>
      <c r="D3903" s="70">
        <f>VLOOKUP($B3903,Hosts!$A:$M,11,0)</f>
        <v>1</v>
      </c>
      <c r="E3903" s="70">
        <f>VLOOKUP($B3903,Hosts!$A:$M,12,0)</f>
        <v>0.88</v>
      </c>
      <c r="F3903" t="str">
        <f>VLOOKUP($B3903,Hosts!$A:$M,13,0)</f>
        <v>Yes</v>
      </c>
      <c r="G3903" t="str">
        <f>INDEX(Hosts!$A:$M, MATCH(Places!$B3903,Hosts!$A:$A,0), MATCH(Places!G$1,Hosts!$A$1:$M$1,0))</f>
        <v>Within an hour</v>
      </c>
      <c r="H3903" s="70">
        <f>INDEX(Hosts!$A:$M, MATCH(Places!$B3903,Hosts!$A:$A,0), MATCH(Places!H$1,Hosts!$A$1:$M$1,0))</f>
        <v>1</v>
      </c>
      <c r="I3903" s="70">
        <f>INDEX(Hosts!$A:$M, MATCH(Places!$B3903,Hosts!$A:$A,0), MATCH(Places!I$1,Hosts!$A$1:$M$1,0))</f>
        <v>0.88</v>
      </c>
      <c r="J3903" t="str">
        <f>INDEX(Hosts!$A:$M, MATCH(Places!$B3903,Hosts!$A:$A,0), MATCH(Places!J$1,Hosts!$A$1:$M$1,0))</f>
        <v>Yes</v>
      </c>
      <c r="K3903">
        <v>7</v>
      </c>
      <c r="L3903" t="str">
        <f>VLOOKUP($K3903,Neighborhoods!$A:$C,2,0)</f>
        <v>Brooklyn</v>
      </c>
      <c r="M3903" t="str">
        <f>VLOOKUP($K3903,Neighborhoods!$A:$C,3,0)</f>
        <v>Bedford-Stuyvesant</v>
      </c>
      <c r="N3903" t="str">
        <f>INDEX(Neighborhoods!$A:$C, MATCH(Places!$K3903,Neighborhoods!$A:$A,0), MATCH(Places!N$1,Neighborhoods!$A$1:$C$1,0))</f>
        <v>Brooklyn</v>
      </c>
      <c r="O3903" t="str">
        <f>INDEX(Neighborhoods!$A:$C, MATCH(Places!$K3903,Neighborhoods!$A:$A,0), MATCH(Places!O$1,Neighborhoods!$A$1:$C$1,0))</f>
        <v>Bedford-Stuyvesant</v>
      </c>
      <c r="P3903" t="s">
        <v>11822</v>
      </c>
      <c r="Q3903" t="str">
        <f t="shared" si="240"/>
        <v>No</v>
      </c>
      <c r="R3903">
        <v>4</v>
      </c>
      <c r="S3903" t="str">
        <f t="shared" si="241"/>
        <v>Medium</v>
      </c>
      <c r="T3903" s="50">
        <v>160</v>
      </c>
      <c r="U3903" s="70">
        <f t="shared" si="242"/>
        <v>0.03</v>
      </c>
      <c r="V3903" s="52">
        <v>4.8899999999999997</v>
      </c>
      <c r="W3903" s="52" t="str" cm="1">
        <f t="array" ref="W3903">_xlfn.SWITCH(ROUND(V3903,0),5,"Excellent",4,"Good",3,"Ok","Bad")</f>
        <v>Excellent</v>
      </c>
      <c r="X3903">
        <v>45</v>
      </c>
      <c r="Y3903" t="str">
        <f t="shared" si="243"/>
        <v>No</v>
      </c>
      <c r="Z3903" s="68">
        <v>43346</v>
      </c>
      <c r="AA3903" s="68">
        <v>43925</v>
      </c>
      <c r="AB3903">
        <v>269</v>
      </c>
      <c r="AC3903" t="s">
        <v>15615</v>
      </c>
    </row>
    <row r="3904" spans="1:29" x14ac:dyDescent="0.3">
      <c r="A3904" t="s">
        <v>2786</v>
      </c>
      <c r="B3904">
        <v>3620</v>
      </c>
      <c r="C3904" t="str">
        <f>VLOOKUP($B3904,Hosts!$A:$M,10,0)</f>
        <v>Within an hour</v>
      </c>
      <c r="D3904" s="70">
        <f>VLOOKUP($B3904,Hosts!$A:$M,11,0)</f>
        <v>1</v>
      </c>
      <c r="E3904" s="70">
        <f>VLOOKUP($B3904,Hosts!$A:$M,12,0)</f>
        <v>1</v>
      </c>
      <c r="F3904" t="str">
        <f>VLOOKUP($B3904,Hosts!$A:$M,13,0)</f>
        <v>No</v>
      </c>
      <c r="G3904" t="str">
        <f>INDEX(Hosts!$A:$M, MATCH(Places!$B3904,Hosts!$A:$A,0), MATCH(Places!G$1,Hosts!$A$1:$M$1,0))</f>
        <v>Within an hour</v>
      </c>
      <c r="H3904" s="70">
        <f>INDEX(Hosts!$A:$M, MATCH(Places!$B3904,Hosts!$A:$A,0), MATCH(Places!H$1,Hosts!$A$1:$M$1,0))</f>
        <v>1</v>
      </c>
      <c r="I3904" s="70">
        <f>INDEX(Hosts!$A:$M, MATCH(Places!$B3904,Hosts!$A:$A,0), MATCH(Places!I$1,Hosts!$A$1:$M$1,0))</f>
        <v>1</v>
      </c>
      <c r="J3904" t="str">
        <f>INDEX(Hosts!$A:$M, MATCH(Places!$B3904,Hosts!$A:$A,0), MATCH(Places!J$1,Hosts!$A$1:$M$1,0))</f>
        <v>No</v>
      </c>
      <c r="K3904">
        <v>15</v>
      </c>
      <c r="L3904" t="str">
        <f>VLOOKUP($K3904,Neighborhoods!$A:$C,2,0)</f>
        <v>Manhattan</v>
      </c>
      <c r="M3904" t="str">
        <f>VLOOKUP($K3904,Neighborhoods!$A:$C,3,0)</f>
        <v>East Village</v>
      </c>
      <c r="N3904" t="str">
        <f>INDEX(Neighborhoods!$A:$C, MATCH(Places!$K3904,Neighborhoods!$A:$A,0), MATCH(Places!N$1,Neighborhoods!$A$1:$C$1,0))</f>
        <v>Manhattan</v>
      </c>
      <c r="O3904" t="str">
        <f>INDEX(Neighborhoods!$A:$C, MATCH(Places!$K3904,Neighborhoods!$A:$A,0), MATCH(Places!O$1,Neighborhoods!$A$1:$C$1,0))</f>
        <v>East Village</v>
      </c>
      <c r="P3904" t="s">
        <v>11822</v>
      </c>
      <c r="Q3904" t="str">
        <f t="shared" si="240"/>
        <v>No</v>
      </c>
      <c r="R3904">
        <v>4</v>
      </c>
      <c r="S3904" t="str">
        <f t="shared" si="241"/>
        <v>Medium</v>
      </c>
      <c r="T3904" s="50">
        <v>250</v>
      </c>
      <c r="U3904" s="70">
        <f t="shared" si="242"/>
        <v>0.04</v>
      </c>
      <c r="V3904" s="52">
        <v>5</v>
      </c>
      <c r="W3904" s="52" t="str" cm="1">
        <f t="array" ref="W3904">_xlfn.SWITCH(ROUND(V3904,0),5,"Excellent",4,"Good",3,"Ok","Bad")</f>
        <v>Excellent</v>
      </c>
      <c r="X3904">
        <v>61</v>
      </c>
      <c r="Y3904" t="str">
        <f t="shared" si="243"/>
        <v>No</v>
      </c>
      <c r="Z3904" s="68">
        <v>43352</v>
      </c>
      <c r="AA3904" s="68">
        <v>43906</v>
      </c>
      <c r="AB3904">
        <v>179</v>
      </c>
      <c r="AC3904" t="s">
        <v>15616</v>
      </c>
    </row>
    <row r="3905" spans="1:29" x14ac:dyDescent="0.3">
      <c r="A3905" t="s">
        <v>2787</v>
      </c>
      <c r="B3905">
        <v>2291</v>
      </c>
      <c r="C3905" t="str">
        <f>VLOOKUP($B3905,Hosts!$A:$M,10,0)</f>
        <v>Within an hour</v>
      </c>
      <c r="D3905" s="70">
        <f>VLOOKUP($B3905,Hosts!$A:$M,11,0)</f>
        <v>1</v>
      </c>
      <c r="E3905" s="70">
        <f>VLOOKUP($B3905,Hosts!$A:$M,12,0)</f>
        <v>1</v>
      </c>
      <c r="F3905" t="str">
        <f>VLOOKUP($B3905,Hosts!$A:$M,13,0)</f>
        <v>No</v>
      </c>
      <c r="G3905" t="str">
        <f>INDEX(Hosts!$A:$M, MATCH(Places!$B3905,Hosts!$A:$A,0), MATCH(Places!G$1,Hosts!$A$1:$M$1,0))</f>
        <v>Within an hour</v>
      </c>
      <c r="H3905" s="70">
        <f>INDEX(Hosts!$A:$M, MATCH(Places!$B3905,Hosts!$A:$A,0), MATCH(Places!H$1,Hosts!$A$1:$M$1,0))</f>
        <v>1</v>
      </c>
      <c r="I3905" s="70">
        <f>INDEX(Hosts!$A:$M, MATCH(Places!$B3905,Hosts!$A:$A,0), MATCH(Places!I$1,Hosts!$A$1:$M$1,0))</f>
        <v>1</v>
      </c>
      <c r="J3905" t="str">
        <f>INDEX(Hosts!$A:$M, MATCH(Places!$B3905,Hosts!$A:$A,0), MATCH(Places!J$1,Hosts!$A$1:$M$1,0))</f>
        <v>No</v>
      </c>
      <c r="K3905">
        <v>22</v>
      </c>
      <c r="L3905" t="str">
        <f>VLOOKUP($K3905,Neighborhoods!$A:$C,2,0)</f>
        <v>Queens</v>
      </c>
      <c r="M3905" t="str">
        <f>VLOOKUP($K3905,Neighborhoods!$A:$C,3,0)</f>
        <v>Flushing</v>
      </c>
      <c r="N3905" t="str">
        <f>INDEX(Neighborhoods!$A:$C, MATCH(Places!$K3905,Neighborhoods!$A:$A,0), MATCH(Places!N$1,Neighborhoods!$A$1:$C$1,0))</f>
        <v>Queens</v>
      </c>
      <c r="O3905" t="str">
        <f>INDEX(Neighborhoods!$A:$C, MATCH(Places!$K3905,Neighborhoods!$A:$A,0), MATCH(Places!O$1,Neighborhoods!$A$1:$C$1,0))</f>
        <v>Flushing</v>
      </c>
      <c r="P3905" t="s">
        <v>1</v>
      </c>
      <c r="Q3905" t="str">
        <f t="shared" si="240"/>
        <v>Yes</v>
      </c>
      <c r="R3905">
        <v>2</v>
      </c>
      <c r="S3905" t="str">
        <f t="shared" si="241"/>
        <v>Small</v>
      </c>
      <c r="T3905" s="50">
        <v>55</v>
      </c>
      <c r="U3905" s="70">
        <f t="shared" si="242"/>
        <v>0.03</v>
      </c>
      <c r="V3905" s="52">
        <v>4.7</v>
      </c>
      <c r="W3905" s="52" t="str" cm="1">
        <f t="array" ref="W3905">_xlfn.SWITCH(ROUND(V3905,0),5,"Excellent",4,"Good",3,"Ok","Bad")</f>
        <v>Excellent</v>
      </c>
      <c r="X3905">
        <v>20</v>
      </c>
      <c r="Y3905" t="str">
        <f t="shared" si="243"/>
        <v>No</v>
      </c>
      <c r="Z3905" s="68">
        <v>43324</v>
      </c>
      <c r="AA3905" s="68">
        <v>43642</v>
      </c>
      <c r="AB3905">
        <v>205</v>
      </c>
      <c r="AC3905" t="s">
        <v>15615</v>
      </c>
    </row>
    <row r="3906" spans="1:29" x14ac:dyDescent="0.3">
      <c r="A3906" t="s">
        <v>2788</v>
      </c>
      <c r="B3906">
        <v>3292</v>
      </c>
      <c r="C3906" t="str">
        <f>VLOOKUP($B3906,Hosts!$A:$M,10,0)</f>
        <v>Within an hour</v>
      </c>
      <c r="D3906" s="70">
        <f>VLOOKUP($B3906,Hosts!$A:$M,11,0)</f>
        <v>1</v>
      </c>
      <c r="E3906" s="70">
        <f>VLOOKUP($B3906,Hosts!$A:$M,12,0)</f>
        <v>0.79</v>
      </c>
      <c r="F3906" t="str">
        <f>VLOOKUP($B3906,Hosts!$A:$M,13,0)</f>
        <v>No</v>
      </c>
      <c r="G3906" t="str">
        <f>INDEX(Hosts!$A:$M, MATCH(Places!$B3906,Hosts!$A:$A,0), MATCH(Places!G$1,Hosts!$A$1:$M$1,0))</f>
        <v>Within an hour</v>
      </c>
      <c r="H3906" s="70">
        <f>INDEX(Hosts!$A:$M, MATCH(Places!$B3906,Hosts!$A:$A,0), MATCH(Places!H$1,Hosts!$A$1:$M$1,0))</f>
        <v>1</v>
      </c>
      <c r="I3906" s="70">
        <f>INDEX(Hosts!$A:$M, MATCH(Places!$B3906,Hosts!$A:$A,0), MATCH(Places!I$1,Hosts!$A$1:$M$1,0))</f>
        <v>0.79</v>
      </c>
      <c r="J3906" t="str">
        <f>INDEX(Hosts!$A:$M, MATCH(Places!$B3906,Hosts!$A:$A,0), MATCH(Places!J$1,Hosts!$A$1:$M$1,0))</f>
        <v>No</v>
      </c>
      <c r="K3906">
        <v>14</v>
      </c>
      <c r="L3906" t="str">
        <f>VLOOKUP($K3906,Neighborhoods!$A:$C,2,0)</f>
        <v>Manhattan</v>
      </c>
      <c r="M3906" t="str">
        <f>VLOOKUP($K3906,Neighborhoods!$A:$C,3,0)</f>
        <v>East Harlem</v>
      </c>
      <c r="N3906" t="str">
        <f>INDEX(Neighborhoods!$A:$C, MATCH(Places!$K3906,Neighborhoods!$A:$A,0), MATCH(Places!N$1,Neighborhoods!$A$1:$C$1,0))</f>
        <v>Manhattan</v>
      </c>
      <c r="O3906" t="str">
        <f>INDEX(Neighborhoods!$A:$C, MATCH(Places!$K3906,Neighborhoods!$A:$A,0), MATCH(Places!O$1,Neighborhoods!$A$1:$C$1,0))</f>
        <v>East Harlem</v>
      </c>
      <c r="P3906" t="s">
        <v>1</v>
      </c>
      <c r="Q3906" t="str">
        <f t="shared" si="240"/>
        <v>Yes</v>
      </c>
      <c r="R3906">
        <v>1</v>
      </c>
      <c r="S3906" t="str">
        <f t="shared" si="241"/>
        <v>Small</v>
      </c>
      <c r="T3906" s="50">
        <v>36</v>
      </c>
      <c r="U3906" s="70">
        <f t="shared" si="242"/>
        <v>0.03</v>
      </c>
      <c r="V3906" s="52">
        <v>5</v>
      </c>
      <c r="W3906" s="52" t="str" cm="1">
        <f t="array" ref="W3906">_xlfn.SWITCH(ROUND(V3906,0),5,"Excellent",4,"Good",3,"Ok","Bad")</f>
        <v>Excellent</v>
      </c>
      <c r="X3906">
        <v>4</v>
      </c>
      <c r="Y3906" t="str">
        <f t="shared" si="243"/>
        <v>No</v>
      </c>
      <c r="Z3906" s="68">
        <v>43374</v>
      </c>
      <c r="AA3906" s="68">
        <v>44058</v>
      </c>
      <c r="AB3906">
        <v>258</v>
      </c>
      <c r="AC3906" t="s">
        <v>15615</v>
      </c>
    </row>
    <row r="3907" spans="1:29" x14ac:dyDescent="0.3">
      <c r="A3907" t="s">
        <v>2789</v>
      </c>
      <c r="B3907">
        <v>2642</v>
      </c>
      <c r="C3907" t="str">
        <f>VLOOKUP($B3907,Hosts!$A:$M,10,0)</f>
        <v>Within an hour</v>
      </c>
      <c r="D3907" s="70">
        <f>VLOOKUP($B3907,Hosts!$A:$M,11,0)</f>
        <v>1</v>
      </c>
      <c r="E3907" s="70">
        <f>VLOOKUP($B3907,Hosts!$A:$M,12,0)</f>
        <v>1</v>
      </c>
      <c r="F3907" t="str">
        <f>VLOOKUP($B3907,Hosts!$A:$M,13,0)</f>
        <v>Yes</v>
      </c>
      <c r="G3907" t="str">
        <f>INDEX(Hosts!$A:$M, MATCH(Places!$B3907,Hosts!$A:$A,0), MATCH(Places!G$1,Hosts!$A$1:$M$1,0))</f>
        <v>Within an hour</v>
      </c>
      <c r="H3907" s="70">
        <f>INDEX(Hosts!$A:$M, MATCH(Places!$B3907,Hosts!$A:$A,0), MATCH(Places!H$1,Hosts!$A$1:$M$1,0))</f>
        <v>1</v>
      </c>
      <c r="I3907" s="70">
        <f>INDEX(Hosts!$A:$M, MATCH(Places!$B3907,Hosts!$A:$A,0), MATCH(Places!I$1,Hosts!$A$1:$M$1,0))</f>
        <v>1</v>
      </c>
      <c r="J3907" t="str">
        <f>INDEX(Hosts!$A:$M, MATCH(Places!$B3907,Hosts!$A:$A,0), MATCH(Places!J$1,Hosts!$A$1:$M$1,0))</f>
        <v>Yes</v>
      </c>
      <c r="K3907">
        <v>8</v>
      </c>
      <c r="L3907" t="str">
        <f>VLOOKUP($K3907,Neighborhoods!$A:$C,2,0)</f>
        <v>Brooklyn</v>
      </c>
      <c r="M3907" t="str">
        <f>VLOOKUP($K3907,Neighborhoods!$A:$C,3,0)</f>
        <v>Bushwick</v>
      </c>
      <c r="N3907" t="str">
        <f>INDEX(Neighborhoods!$A:$C, MATCH(Places!$K3907,Neighborhoods!$A:$A,0), MATCH(Places!N$1,Neighborhoods!$A$1:$C$1,0))</f>
        <v>Brooklyn</v>
      </c>
      <c r="O3907" t="str">
        <f>INDEX(Neighborhoods!$A:$C, MATCH(Places!$K3907,Neighborhoods!$A:$A,0), MATCH(Places!O$1,Neighborhoods!$A$1:$C$1,0))</f>
        <v>Bushwick</v>
      </c>
      <c r="P3907" t="s">
        <v>11822</v>
      </c>
      <c r="Q3907" t="str">
        <f t="shared" ref="Q3907:Q3970" si="244">IF(OR(P3907="Private room",P3907="Shared room"),"Yes","No")</f>
        <v>No</v>
      </c>
      <c r="R3907">
        <v>5</v>
      </c>
      <c r="S3907" t="str">
        <f t="shared" ref="S3907:S3970" si="245">IF(R3907&lt;=2,"Small",IF(R3907&lt;=5,"Medium","Large"))</f>
        <v>Medium</v>
      </c>
      <c r="T3907" s="50">
        <v>120</v>
      </c>
      <c r="U3907" s="70">
        <f t="shared" ref="U3907:U3970" si="246">VLOOKUP($T3907,$AF$1:$AG$5,2)</f>
        <v>0.03</v>
      </c>
      <c r="V3907" s="52">
        <v>4.82</v>
      </c>
      <c r="W3907" s="52" t="str" cm="1">
        <f t="array" ref="W3907">_xlfn.SWITCH(ROUND(V3907,0),5,"Excellent",4,"Good",3,"Ok","Bad")</f>
        <v>Excellent</v>
      </c>
      <c r="X3907">
        <v>74</v>
      </c>
      <c r="Y3907" t="str">
        <f t="shared" ref="Y3907:Y3970" si="247">IF(AND(V3907&gt;4.8,X3907&gt;100),"Yes","No")</f>
        <v>No</v>
      </c>
      <c r="Z3907" s="68">
        <v>43348</v>
      </c>
      <c r="AA3907" s="68">
        <v>43814</v>
      </c>
      <c r="AB3907">
        <v>178</v>
      </c>
      <c r="AC3907" t="s">
        <v>15615</v>
      </c>
    </row>
    <row r="3908" spans="1:29" x14ac:dyDescent="0.3">
      <c r="A3908" t="s">
        <v>2790</v>
      </c>
      <c r="B3908">
        <v>3047</v>
      </c>
      <c r="C3908" t="str">
        <f>VLOOKUP($B3908,Hosts!$A:$M,10,0)</f>
        <v>Within a few hours</v>
      </c>
      <c r="D3908" s="70">
        <f>VLOOKUP($B3908,Hosts!$A:$M,11,0)</f>
        <v>1</v>
      </c>
      <c r="E3908" s="70">
        <f>VLOOKUP($B3908,Hosts!$A:$M,12,0)</f>
        <v>0.97</v>
      </c>
      <c r="F3908" t="str">
        <f>VLOOKUP($B3908,Hosts!$A:$M,13,0)</f>
        <v>Yes</v>
      </c>
      <c r="G3908" t="str">
        <f>INDEX(Hosts!$A:$M, MATCH(Places!$B3908,Hosts!$A:$A,0), MATCH(Places!G$1,Hosts!$A$1:$M$1,0))</f>
        <v>Within a few hours</v>
      </c>
      <c r="H3908" s="70">
        <f>INDEX(Hosts!$A:$M, MATCH(Places!$B3908,Hosts!$A:$A,0), MATCH(Places!H$1,Hosts!$A$1:$M$1,0))</f>
        <v>1</v>
      </c>
      <c r="I3908" s="70">
        <f>INDEX(Hosts!$A:$M, MATCH(Places!$B3908,Hosts!$A:$A,0), MATCH(Places!I$1,Hosts!$A$1:$M$1,0))</f>
        <v>0.97</v>
      </c>
      <c r="J3908" t="str">
        <f>INDEX(Hosts!$A:$M, MATCH(Places!$B3908,Hosts!$A:$A,0), MATCH(Places!J$1,Hosts!$A$1:$M$1,0))</f>
        <v>Yes</v>
      </c>
      <c r="K3908">
        <v>8</v>
      </c>
      <c r="L3908" t="str">
        <f>VLOOKUP($K3908,Neighborhoods!$A:$C,2,0)</f>
        <v>Brooklyn</v>
      </c>
      <c r="M3908" t="str">
        <f>VLOOKUP($K3908,Neighborhoods!$A:$C,3,0)</f>
        <v>Bushwick</v>
      </c>
      <c r="N3908" t="str">
        <f>INDEX(Neighborhoods!$A:$C, MATCH(Places!$K3908,Neighborhoods!$A:$A,0), MATCH(Places!N$1,Neighborhoods!$A$1:$C$1,0))</f>
        <v>Brooklyn</v>
      </c>
      <c r="O3908" t="str">
        <f>INDEX(Neighborhoods!$A:$C, MATCH(Places!$K3908,Neighborhoods!$A:$A,0), MATCH(Places!O$1,Neighborhoods!$A$1:$C$1,0))</f>
        <v>Bushwick</v>
      </c>
      <c r="P3908" t="s">
        <v>11822</v>
      </c>
      <c r="Q3908" t="str">
        <f t="shared" si="244"/>
        <v>No</v>
      </c>
      <c r="R3908">
        <v>2</v>
      </c>
      <c r="S3908" t="str">
        <f t="shared" si="245"/>
        <v>Small</v>
      </c>
      <c r="T3908" s="50">
        <v>80</v>
      </c>
      <c r="U3908" s="70">
        <f t="shared" si="246"/>
        <v>0.03</v>
      </c>
      <c r="V3908" s="52">
        <v>5</v>
      </c>
      <c r="W3908" s="52" t="str" cm="1">
        <f t="array" ref="W3908">_xlfn.SWITCH(ROUND(V3908,0),5,"Excellent",4,"Good",3,"Ok","Bad")</f>
        <v>Excellent</v>
      </c>
      <c r="X3908">
        <v>50</v>
      </c>
      <c r="Y3908" t="str">
        <f t="shared" si="247"/>
        <v>No</v>
      </c>
      <c r="Z3908" s="68">
        <v>43334</v>
      </c>
      <c r="AA3908" s="68">
        <v>44051</v>
      </c>
      <c r="AB3908">
        <v>34</v>
      </c>
      <c r="AC3908" t="s">
        <v>15615</v>
      </c>
    </row>
    <row r="3909" spans="1:29" x14ac:dyDescent="0.3">
      <c r="A3909" t="s">
        <v>2791</v>
      </c>
      <c r="B3909">
        <v>1282</v>
      </c>
      <c r="C3909" t="str">
        <f>VLOOKUP($B3909,Hosts!$A:$M,10,0)</f>
        <v>Within an hour</v>
      </c>
      <c r="D3909" s="70">
        <f>VLOOKUP($B3909,Hosts!$A:$M,11,0)</f>
        <v>0.94</v>
      </c>
      <c r="E3909" s="70">
        <f>VLOOKUP($B3909,Hosts!$A:$M,12,0)</f>
        <v>0.96</v>
      </c>
      <c r="F3909" t="str">
        <f>VLOOKUP($B3909,Hosts!$A:$M,13,0)</f>
        <v>Yes</v>
      </c>
      <c r="G3909" t="str">
        <f>INDEX(Hosts!$A:$M, MATCH(Places!$B3909,Hosts!$A:$A,0), MATCH(Places!G$1,Hosts!$A$1:$M$1,0))</f>
        <v>Within an hour</v>
      </c>
      <c r="H3909" s="70">
        <f>INDEX(Hosts!$A:$M, MATCH(Places!$B3909,Hosts!$A:$A,0), MATCH(Places!H$1,Hosts!$A$1:$M$1,0))</f>
        <v>0.94</v>
      </c>
      <c r="I3909" s="70">
        <f>INDEX(Hosts!$A:$M, MATCH(Places!$B3909,Hosts!$A:$A,0), MATCH(Places!I$1,Hosts!$A$1:$M$1,0))</f>
        <v>0.96</v>
      </c>
      <c r="J3909" t="str">
        <f>INDEX(Hosts!$A:$M, MATCH(Places!$B3909,Hosts!$A:$A,0), MATCH(Places!J$1,Hosts!$A$1:$M$1,0))</f>
        <v>Yes</v>
      </c>
      <c r="K3909">
        <v>17</v>
      </c>
      <c r="L3909" t="str">
        <f>VLOOKUP($K3909,Neighborhoods!$A:$C,2,0)</f>
        <v>Manhattan</v>
      </c>
      <c r="M3909" t="str">
        <f>VLOOKUP($K3909,Neighborhoods!$A:$C,3,0)</f>
        <v>Hell's Kitchen</v>
      </c>
      <c r="N3909" t="str">
        <f>INDEX(Neighborhoods!$A:$C, MATCH(Places!$K3909,Neighborhoods!$A:$A,0), MATCH(Places!N$1,Neighborhoods!$A$1:$C$1,0))</f>
        <v>Manhattan</v>
      </c>
      <c r="O3909" t="str">
        <f>INDEX(Neighborhoods!$A:$C, MATCH(Places!$K3909,Neighborhoods!$A:$A,0), MATCH(Places!O$1,Neighborhoods!$A$1:$C$1,0))</f>
        <v>Hell's Kitchen</v>
      </c>
      <c r="P3909" t="s">
        <v>11822</v>
      </c>
      <c r="Q3909" t="str">
        <f t="shared" si="244"/>
        <v>No</v>
      </c>
      <c r="R3909">
        <v>2</v>
      </c>
      <c r="S3909" t="str">
        <f t="shared" si="245"/>
        <v>Small</v>
      </c>
      <c r="T3909" s="50">
        <v>285</v>
      </c>
      <c r="U3909" s="70">
        <f t="shared" si="246"/>
        <v>0.04</v>
      </c>
      <c r="V3909" s="52">
        <v>4.99</v>
      </c>
      <c r="W3909" s="52" t="str" cm="1">
        <f t="array" ref="W3909">_xlfn.SWITCH(ROUND(V3909,0),5,"Excellent",4,"Good",3,"Ok","Bad")</f>
        <v>Excellent</v>
      </c>
      <c r="X3909">
        <v>79</v>
      </c>
      <c r="Y3909" t="str">
        <f t="shared" si="247"/>
        <v>No</v>
      </c>
      <c r="Z3909" s="68">
        <v>43329</v>
      </c>
      <c r="AA3909" s="68">
        <v>44054</v>
      </c>
      <c r="AB3909">
        <v>171</v>
      </c>
      <c r="AC3909" t="s">
        <v>15615</v>
      </c>
    </row>
    <row r="3910" spans="1:29" x14ac:dyDescent="0.3">
      <c r="A3910" t="s">
        <v>14551</v>
      </c>
      <c r="B3910">
        <v>3580</v>
      </c>
      <c r="C3910" t="str">
        <f>VLOOKUP($B3910,Hosts!$A:$M,10,0)</f>
        <v>Within an hour</v>
      </c>
      <c r="D3910" s="70">
        <f>VLOOKUP($B3910,Hosts!$A:$M,11,0)</f>
        <v>1</v>
      </c>
      <c r="E3910" s="70">
        <f>VLOOKUP($B3910,Hosts!$A:$M,12,0)</f>
        <v>0.98</v>
      </c>
      <c r="F3910" t="str">
        <f>VLOOKUP($B3910,Hosts!$A:$M,13,0)</f>
        <v>Yes</v>
      </c>
      <c r="G3910" t="str">
        <f>INDEX(Hosts!$A:$M, MATCH(Places!$B3910,Hosts!$A:$A,0), MATCH(Places!G$1,Hosts!$A$1:$M$1,0))</f>
        <v>Within an hour</v>
      </c>
      <c r="H3910" s="70">
        <f>INDEX(Hosts!$A:$M, MATCH(Places!$B3910,Hosts!$A:$A,0), MATCH(Places!H$1,Hosts!$A$1:$M$1,0))</f>
        <v>1</v>
      </c>
      <c r="I3910" s="70">
        <f>INDEX(Hosts!$A:$M, MATCH(Places!$B3910,Hosts!$A:$A,0), MATCH(Places!I$1,Hosts!$A$1:$M$1,0))</f>
        <v>0.98</v>
      </c>
      <c r="J3910" t="str">
        <f>INDEX(Hosts!$A:$M, MATCH(Places!$B3910,Hosts!$A:$A,0), MATCH(Places!J$1,Hosts!$A$1:$M$1,0))</f>
        <v>Yes</v>
      </c>
      <c r="K3910">
        <v>16</v>
      </c>
      <c r="L3910" t="str">
        <f>VLOOKUP($K3910,Neighborhoods!$A:$C,2,0)</f>
        <v>Manhattan</v>
      </c>
      <c r="M3910" t="str">
        <f>VLOOKUP($K3910,Neighborhoods!$A:$C,3,0)</f>
        <v>Harlem</v>
      </c>
      <c r="N3910" t="str">
        <f>INDEX(Neighborhoods!$A:$C, MATCH(Places!$K3910,Neighborhoods!$A:$A,0), MATCH(Places!N$1,Neighborhoods!$A$1:$C$1,0))</f>
        <v>Manhattan</v>
      </c>
      <c r="O3910" t="str">
        <f>INDEX(Neighborhoods!$A:$C, MATCH(Places!$K3910,Neighborhoods!$A:$A,0), MATCH(Places!O$1,Neighborhoods!$A$1:$C$1,0))</f>
        <v>Harlem</v>
      </c>
      <c r="P3910" t="s">
        <v>1</v>
      </c>
      <c r="Q3910" t="str">
        <f t="shared" si="244"/>
        <v>Yes</v>
      </c>
      <c r="R3910">
        <v>2</v>
      </c>
      <c r="S3910" t="str">
        <f t="shared" si="245"/>
        <v>Small</v>
      </c>
      <c r="T3910" s="50">
        <v>82</v>
      </c>
      <c r="U3910" s="70">
        <f t="shared" si="246"/>
        <v>0.03</v>
      </c>
      <c r="V3910" s="52">
        <v>5</v>
      </c>
      <c r="W3910" s="52" t="str" cm="1">
        <f t="array" ref="W3910">_xlfn.SWITCH(ROUND(V3910,0),5,"Excellent",4,"Good",3,"Ok","Bad")</f>
        <v>Excellent</v>
      </c>
      <c r="X3910">
        <v>41</v>
      </c>
      <c r="Y3910" t="str">
        <f t="shared" si="247"/>
        <v>No</v>
      </c>
      <c r="Z3910" s="68">
        <v>43893</v>
      </c>
      <c r="AA3910" s="68">
        <v>44057</v>
      </c>
      <c r="AB3910">
        <v>173</v>
      </c>
      <c r="AC3910" t="s">
        <v>15615</v>
      </c>
    </row>
    <row r="3911" spans="1:29" x14ac:dyDescent="0.3">
      <c r="A3911" t="s">
        <v>2792</v>
      </c>
      <c r="B3911">
        <v>3611</v>
      </c>
      <c r="C3911" t="str">
        <f>VLOOKUP($B3911,Hosts!$A:$M,10,0)</f>
        <v>Within an hour</v>
      </c>
      <c r="D3911" s="70">
        <f>VLOOKUP($B3911,Hosts!$A:$M,11,0)</f>
        <v>1</v>
      </c>
      <c r="E3911" s="70">
        <f>VLOOKUP($B3911,Hosts!$A:$M,12,0)</f>
        <v>1</v>
      </c>
      <c r="F3911" t="str">
        <f>VLOOKUP($B3911,Hosts!$A:$M,13,0)</f>
        <v>Yes</v>
      </c>
      <c r="G3911" t="str">
        <f>INDEX(Hosts!$A:$M, MATCH(Places!$B3911,Hosts!$A:$A,0), MATCH(Places!G$1,Hosts!$A$1:$M$1,0))</f>
        <v>Within an hour</v>
      </c>
      <c r="H3911" s="70">
        <f>INDEX(Hosts!$A:$M, MATCH(Places!$B3911,Hosts!$A:$A,0), MATCH(Places!H$1,Hosts!$A$1:$M$1,0))</f>
        <v>1</v>
      </c>
      <c r="I3911" s="70">
        <f>INDEX(Hosts!$A:$M, MATCH(Places!$B3911,Hosts!$A:$A,0), MATCH(Places!I$1,Hosts!$A$1:$M$1,0))</f>
        <v>1</v>
      </c>
      <c r="J3911" t="str">
        <f>INDEX(Hosts!$A:$M, MATCH(Places!$B3911,Hosts!$A:$A,0), MATCH(Places!J$1,Hosts!$A$1:$M$1,0))</f>
        <v>Yes</v>
      </c>
      <c r="K3911">
        <v>22</v>
      </c>
      <c r="L3911" t="str">
        <f>VLOOKUP($K3911,Neighborhoods!$A:$C,2,0)</f>
        <v>Queens</v>
      </c>
      <c r="M3911" t="str">
        <f>VLOOKUP($K3911,Neighborhoods!$A:$C,3,0)</f>
        <v>Flushing</v>
      </c>
      <c r="N3911" t="str">
        <f>INDEX(Neighborhoods!$A:$C, MATCH(Places!$K3911,Neighborhoods!$A:$A,0), MATCH(Places!N$1,Neighborhoods!$A$1:$C$1,0))</f>
        <v>Queens</v>
      </c>
      <c r="O3911" t="str">
        <f>INDEX(Neighborhoods!$A:$C, MATCH(Places!$K3911,Neighborhoods!$A:$A,0), MATCH(Places!O$1,Neighborhoods!$A$1:$C$1,0))</f>
        <v>Flushing</v>
      </c>
      <c r="P3911" t="s">
        <v>1</v>
      </c>
      <c r="Q3911" t="str">
        <f t="shared" si="244"/>
        <v>Yes</v>
      </c>
      <c r="R3911">
        <v>2</v>
      </c>
      <c r="S3911" t="str">
        <f t="shared" si="245"/>
        <v>Small</v>
      </c>
      <c r="T3911" s="50">
        <v>89</v>
      </c>
      <c r="U3911" s="70">
        <f t="shared" si="246"/>
        <v>0.03</v>
      </c>
      <c r="V3911" s="52">
        <v>4.84</v>
      </c>
      <c r="W3911" s="52" t="str" cm="1">
        <f t="array" ref="W3911">_xlfn.SWITCH(ROUND(V3911,0),5,"Excellent",4,"Good",3,"Ok","Bad")</f>
        <v>Excellent</v>
      </c>
      <c r="X3911">
        <v>68</v>
      </c>
      <c r="Y3911" t="str">
        <f t="shared" si="247"/>
        <v>No</v>
      </c>
      <c r="Z3911" s="68">
        <v>43321</v>
      </c>
      <c r="AA3911" s="68">
        <v>43922</v>
      </c>
      <c r="AB3911">
        <v>289</v>
      </c>
      <c r="AC3911" t="s">
        <v>15615</v>
      </c>
    </row>
    <row r="3912" spans="1:29" x14ac:dyDescent="0.3">
      <c r="A3912" t="s">
        <v>2793</v>
      </c>
      <c r="B3912">
        <v>1207</v>
      </c>
      <c r="C3912" t="str">
        <f>VLOOKUP($B3912,Hosts!$A:$M,10,0)</f>
        <v>Within a few hours</v>
      </c>
      <c r="D3912" s="70">
        <f>VLOOKUP($B3912,Hosts!$A:$M,11,0)</f>
        <v>0.85</v>
      </c>
      <c r="E3912" s="70">
        <f>VLOOKUP($B3912,Hosts!$A:$M,12,0)</f>
        <v>0.99</v>
      </c>
      <c r="F3912" t="str">
        <f>VLOOKUP($B3912,Hosts!$A:$M,13,0)</f>
        <v>No</v>
      </c>
      <c r="G3912" t="str">
        <f>INDEX(Hosts!$A:$M, MATCH(Places!$B3912,Hosts!$A:$A,0), MATCH(Places!G$1,Hosts!$A$1:$M$1,0))</f>
        <v>Within a few hours</v>
      </c>
      <c r="H3912" s="70">
        <f>INDEX(Hosts!$A:$M, MATCH(Places!$B3912,Hosts!$A:$A,0), MATCH(Places!H$1,Hosts!$A$1:$M$1,0))</f>
        <v>0.85</v>
      </c>
      <c r="I3912" s="70">
        <f>INDEX(Hosts!$A:$M, MATCH(Places!$B3912,Hosts!$A:$A,0), MATCH(Places!I$1,Hosts!$A$1:$M$1,0))</f>
        <v>0.99</v>
      </c>
      <c r="J3912" t="str">
        <f>INDEX(Hosts!$A:$M, MATCH(Places!$B3912,Hosts!$A:$A,0), MATCH(Places!J$1,Hosts!$A$1:$M$1,0))</f>
        <v>No</v>
      </c>
      <c r="K3912">
        <v>9</v>
      </c>
      <c r="L3912" t="str">
        <f>VLOOKUP($K3912,Neighborhoods!$A:$C,2,0)</f>
        <v>Brooklyn</v>
      </c>
      <c r="M3912" t="str">
        <f>VLOOKUP($K3912,Neighborhoods!$A:$C,3,0)</f>
        <v>Crown Heights</v>
      </c>
      <c r="N3912" t="str">
        <f>INDEX(Neighborhoods!$A:$C, MATCH(Places!$K3912,Neighborhoods!$A:$A,0), MATCH(Places!N$1,Neighborhoods!$A$1:$C$1,0))</f>
        <v>Brooklyn</v>
      </c>
      <c r="O3912" t="str">
        <f>INDEX(Neighborhoods!$A:$C, MATCH(Places!$K3912,Neighborhoods!$A:$A,0), MATCH(Places!O$1,Neighborhoods!$A$1:$C$1,0))</f>
        <v>Crown Heights</v>
      </c>
      <c r="P3912" t="s">
        <v>11822</v>
      </c>
      <c r="Q3912" t="str">
        <f t="shared" si="244"/>
        <v>No</v>
      </c>
      <c r="R3912">
        <v>4</v>
      </c>
      <c r="S3912" t="str">
        <f t="shared" si="245"/>
        <v>Medium</v>
      </c>
      <c r="T3912" s="50">
        <v>54</v>
      </c>
      <c r="U3912" s="70">
        <f t="shared" si="246"/>
        <v>0.03</v>
      </c>
      <c r="V3912" s="52">
        <v>4.74</v>
      </c>
      <c r="W3912" s="52" t="str" cm="1">
        <f t="array" ref="W3912">_xlfn.SWITCH(ROUND(V3912,0),5,"Excellent",4,"Good",3,"Ok","Bad")</f>
        <v>Excellent</v>
      </c>
      <c r="X3912">
        <v>70</v>
      </c>
      <c r="Y3912" t="str">
        <f t="shared" si="247"/>
        <v>No</v>
      </c>
      <c r="Z3912" s="68">
        <v>43426</v>
      </c>
      <c r="AA3912" s="68">
        <v>44041</v>
      </c>
      <c r="AB3912">
        <v>266</v>
      </c>
      <c r="AC3912" t="s">
        <v>15615</v>
      </c>
    </row>
    <row r="3913" spans="1:29" x14ac:dyDescent="0.3">
      <c r="A3913" t="s">
        <v>2794</v>
      </c>
      <c r="B3913">
        <v>3621</v>
      </c>
      <c r="C3913" t="str">
        <f>VLOOKUP($B3913,Hosts!$A:$M,10,0)</f>
        <v>Within a few hours</v>
      </c>
      <c r="D3913" s="70">
        <f>VLOOKUP($B3913,Hosts!$A:$M,11,0)</f>
        <v>1</v>
      </c>
      <c r="E3913" s="70">
        <f>VLOOKUP($B3913,Hosts!$A:$M,12,0)</f>
        <v>0.54</v>
      </c>
      <c r="F3913" t="str">
        <f>VLOOKUP($B3913,Hosts!$A:$M,13,0)</f>
        <v>Yes</v>
      </c>
      <c r="G3913" t="str">
        <f>INDEX(Hosts!$A:$M, MATCH(Places!$B3913,Hosts!$A:$A,0), MATCH(Places!G$1,Hosts!$A$1:$M$1,0))</f>
        <v>Within a few hours</v>
      </c>
      <c r="H3913" s="70">
        <f>INDEX(Hosts!$A:$M, MATCH(Places!$B3913,Hosts!$A:$A,0), MATCH(Places!H$1,Hosts!$A$1:$M$1,0))</f>
        <v>1</v>
      </c>
      <c r="I3913" s="70">
        <f>INDEX(Hosts!$A:$M, MATCH(Places!$B3913,Hosts!$A:$A,0), MATCH(Places!I$1,Hosts!$A$1:$M$1,0))</f>
        <v>0.54</v>
      </c>
      <c r="J3913" t="str">
        <f>INDEX(Hosts!$A:$M, MATCH(Places!$B3913,Hosts!$A:$A,0), MATCH(Places!J$1,Hosts!$A$1:$M$1,0))</f>
        <v>Yes</v>
      </c>
      <c r="K3913">
        <v>10</v>
      </c>
      <c r="L3913" t="str">
        <f>VLOOKUP($K3913,Neighborhoods!$A:$C,2,0)</f>
        <v>Brooklyn</v>
      </c>
      <c r="M3913" t="str">
        <f>VLOOKUP($K3913,Neighborhoods!$A:$C,3,0)</f>
        <v>East Flatbush</v>
      </c>
      <c r="N3913" t="str">
        <f>INDEX(Neighborhoods!$A:$C, MATCH(Places!$K3913,Neighborhoods!$A:$A,0), MATCH(Places!N$1,Neighborhoods!$A$1:$C$1,0))</f>
        <v>Brooklyn</v>
      </c>
      <c r="O3913" t="str">
        <f>INDEX(Neighborhoods!$A:$C, MATCH(Places!$K3913,Neighborhoods!$A:$A,0), MATCH(Places!O$1,Neighborhoods!$A$1:$C$1,0))</f>
        <v>East Flatbush</v>
      </c>
      <c r="P3913" t="s">
        <v>11822</v>
      </c>
      <c r="Q3913" t="str">
        <f t="shared" si="244"/>
        <v>No</v>
      </c>
      <c r="R3913">
        <v>4</v>
      </c>
      <c r="S3913" t="str">
        <f t="shared" si="245"/>
        <v>Medium</v>
      </c>
      <c r="T3913" s="50">
        <v>130</v>
      </c>
      <c r="U3913" s="70">
        <f t="shared" si="246"/>
        <v>0.03</v>
      </c>
      <c r="V3913" s="52">
        <v>4.8099999999999996</v>
      </c>
      <c r="W3913" s="52" t="str" cm="1">
        <f t="array" ref="W3913">_xlfn.SWITCH(ROUND(V3913,0),5,"Excellent",4,"Good",3,"Ok","Bad")</f>
        <v>Excellent</v>
      </c>
      <c r="X3913">
        <v>54</v>
      </c>
      <c r="Y3913" t="str">
        <f t="shared" si="247"/>
        <v>No</v>
      </c>
      <c r="Z3913" s="68">
        <v>43324</v>
      </c>
      <c r="AA3913" s="68">
        <v>43814</v>
      </c>
      <c r="AB3913">
        <v>103</v>
      </c>
      <c r="AC3913" t="s">
        <v>15615</v>
      </c>
    </row>
    <row r="3914" spans="1:29" x14ac:dyDescent="0.3">
      <c r="A3914" t="s">
        <v>2795</v>
      </c>
      <c r="B3914">
        <v>3132</v>
      </c>
      <c r="C3914" t="str">
        <f>VLOOKUP($B3914,Hosts!$A:$M,10,0)</f>
        <v>Within an hour</v>
      </c>
      <c r="D3914" s="70">
        <f>VLOOKUP($B3914,Hosts!$A:$M,11,0)</f>
        <v>1</v>
      </c>
      <c r="E3914" s="70">
        <f>VLOOKUP($B3914,Hosts!$A:$M,12,0)</f>
        <v>1</v>
      </c>
      <c r="F3914" t="str">
        <f>VLOOKUP($B3914,Hosts!$A:$M,13,0)</f>
        <v>Yes</v>
      </c>
      <c r="G3914" t="str">
        <f>INDEX(Hosts!$A:$M, MATCH(Places!$B3914,Hosts!$A:$A,0), MATCH(Places!G$1,Hosts!$A$1:$M$1,0))</f>
        <v>Within an hour</v>
      </c>
      <c r="H3914" s="70">
        <f>INDEX(Hosts!$A:$M, MATCH(Places!$B3914,Hosts!$A:$A,0), MATCH(Places!H$1,Hosts!$A$1:$M$1,0))</f>
        <v>1</v>
      </c>
      <c r="I3914" s="70">
        <f>INDEX(Hosts!$A:$M, MATCH(Places!$B3914,Hosts!$A:$A,0), MATCH(Places!I$1,Hosts!$A$1:$M$1,0))</f>
        <v>1</v>
      </c>
      <c r="J3914" t="str">
        <f>INDEX(Hosts!$A:$M, MATCH(Places!$B3914,Hosts!$A:$A,0), MATCH(Places!J$1,Hosts!$A$1:$M$1,0))</f>
        <v>Yes</v>
      </c>
      <c r="K3914">
        <v>20</v>
      </c>
      <c r="L3914" t="str">
        <f>VLOOKUP($K3914,Neighborhoods!$A:$C,2,0)</f>
        <v>Manhattan</v>
      </c>
      <c r="M3914" t="str">
        <f>VLOOKUP($K3914,Neighborhoods!$A:$C,3,0)</f>
        <v>Upper West Side</v>
      </c>
      <c r="N3914" t="str">
        <f>INDEX(Neighborhoods!$A:$C, MATCH(Places!$K3914,Neighborhoods!$A:$A,0), MATCH(Places!N$1,Neighborhoods!$A$1:$C$1,0))</f>
        <v>Manhattan</v>
      </c>
      <c r="O3914" t="str">
        <f>INDEX(Neighborhoods!$A:$C, MATCH(Places!$K3914,Neighborhoods!$A:$A,0), MATCH(Places!O$1,Neighborhoods!$A$1:$C$1,0))</f>
        <v>Upper West Side</v>
      </c>
      <c r="P3914" t="s">
        <v>11822</v>
      </c>
      <c r="Q3914" t="str">
        <f t="shared" si="244"/>
        <v>No</v>
      </c>
      <c r="R3914">
        <v>5</v>
      </c>
      <c r="S3914" t="str">
        <f t="shared" si="245"/>
        <v>Medium</v>
      </c>
      <c r="T3914" s="50">
        <v>295</v>
      </c>
      <c r="U3914" s="70">
        <f t="shared" si="246"/>
        <v>0.04</v>
      </c>
      <c r="V3914" s="52">
        <v>4.92</v>
      </c>
      <c r="W3914" s="52" t="str" cm="1">
        <f t="array" ref="W3914">_xlfn.SWITCH(ROUND(V3914,0),5,"Excellent",4,"Good",3,"Ok","Bad")</f>
        <v>Excellent</v>
      </c>
      <c r="X3914">
        <v>48</v>
      </c>
      <c r="Y3914" t="str">
        <f t="shared" si="247"/>
        <v>No</v>
      </c>
      <c r="Z3914" s="68">
        <v>43339</v>
      </c>
      <c r="AA3914" s="68">
        <v>43906</v>
      </c>
      <c r="AB3914">
        <v>89</v>
      </c>
      <c r="AC3914" t="s">
        <v>15615</v>
      </c>
    </row>
    <row r="3915" spans="1:29" x14ac:dyDescent="0.3">
      <c r="A3915" t="s">
        <v>13766</v>
      </c>
      <c r="B3915">
        <v>3544</v>
      </c>
      <c r="C3915" t="str">
        <f>VLOOKUP($B3915,Hosts!$A:$M,10,0)</f>
        <v>Within an hour</v>
      </c>
      <c r="D3915" s="70">
        <f>VLOOKUP($B3915,Hosts!$A:$M,11,0)</f>
        <v>0.9</v>
      </c>
      <c r="E3915" s="70">
        <f>VLOOKUP($B3915,Hosts!$A:$M,12,0)</f>
        <v>0.99</v>
      </c>
      <c r="F3915" t="str">
        <f>VLOOKUP($B3915,Hosts!$A:$M,13,0)</f>
        <v>No</v>
      </c>
      <c r="G3915" t="str">
        <f>INDEX(Hosts!$A:$M, MATCH(Places!$B3915,Hosts!$A:$A,0), MATCH(Places!G$1,Hosts!$A$1:$M$1,0))</f>
        <v>Within an hour</v>
      </c>
      <c r="H3915" s="70">
        <f>INDEX(Hosts!$A:$M, MATCH(Places!$B3915,Hosts!$A:$A,0), MATCH(Places!H$1,Hosts!$A$1:$M$1,0))</f>
        <v>0.9</v>
      </c>
      <c r="I3915" s="70">
        <f>INDEX(Hosts!$A:$M, MATCH(Places!$B3915,Hosts!$A:$A,0), MATCH(Places!I$1,Hosts!$A$1:$M$1,0))</f>
        <v>0.99</v>
      </c>
      <c r="J3915" t="str">
        <f>INDEX(Hosts!$A:$M, MATCH(Places!$B3915,Hosts!$A:$A,0), MATCH(Places!J$1,Hosts!$A$1:$M$1,0))</f>
        <v>No</v>
      </c>
      <c r="K3915">
        <v>17</v>
      </c>
      <c r="L3915" t="str">
        <f>VLOOKUP($K3915,Neighborhoods!$A:$C,2,0)</f>
        <v>Manhattan</v>
      </c>
      <c r="M3915" t="str">
        <f>VLOOKUP($K3915,Neighborhoods!$A:$C,3,0)</f>
        <v>Hell's Kitchen</v>
      </c>
      <c r="N3915" t="str">
        <f>INDEX(Neighborhoods!$A:$C, MATCH(Places!$K3915,Neighborhoods!$A:$A,0), MATCH(Places!N$1,Neighborhoods!$A$1:$C$1,0))</f>
        <v>Manhattan</v>
      </c>
      <c r="O3915" t="str">
        <f>INDEX(Neighborhoods!$A:$C, MATCH(Places!$K3915,Neighborhoods!$A:$A,0), MATCH(Places!O$1,Neighborhoods!$A$1:$C$1,0))</f>
        <v>Hell's Kitchen</v>
      </c>
      <c r="P3915" t="s">
        <v>1</v>
      </c>
      <c r="Q3915" t="str">
        <f t="shared" si="244"/>
        <v>Yes</v>
      </c>
      <c r="R3915">
        <v>2</v>
      </c>
      <c r="S3915" t="str">
        <f t="shared" si="245"/>
        <v>Small</v>
      </c>
      <c r="T3915" s="50">
        <v>75</v>
      </c>
      <c r="U3915" s="70">
        <f t="shared" si="246"/>
        <v>0.03</v>
      </c>
      <c r="V3915" s="52">
        <v>2.8</v>
      </c>
      <c r="W3915" s="52" t="str" cm="1">
        <f t="array" ref="W3915">_xlfn.SWITCH(ROUND(V3915,0),5,"Excellent",4,"Good",3,"Ok","Bad")</f>
        <v>Ok</v>
      </c>
      <c r="X3915">
        <v>5</v>
      </c>
      <c r="Y3915" t="str">
        <f t="shared" si="247"/>
        <v>No</v>
      </c>
      <c r="Z3915" s="68">
        <v>43331</v>
      </c>
      <c r="AA3915" s="68">
        <v>43618</v>
      </c>
      <c r="AB3915">
        <v>365</v>
      </c>
      <c r="AC3915" t="s">
        <v>15616</v>
      </c>
    </row>
    <row r="3916" spans="1:29" x14ac:dyDescent="0.3">
      <c r="A3916" t="s">
        <v>2796</v>
      </c>
      <c r="B3916">
        <v>1047</v>
      </c>
      <c r="C3916" t="str">
        <f>VLOOKUP($B3916,Hosts!$A:$M,10,0)</f>
        <v>Within a day</v>
      </c>
      <c r="D3916" s="70">
        <f>VLOOKUP($B3916,Hosts!$A:$M,11,0)</f>
        <v>0.5</v>
      </c>
      <c r="E3916" s="70">
        <f>VLOOKUP($B3916,Hosts!$A:$M,12,0)</f>
        <v>0.86</v>
      </c>
      <c r="F3916" t="str">
        <f>VLOOKUP($B3916,Hosts!$A:$M,13,0)</f>
        <v>Yes</v>
      </c>
      <c r="G3916" t="str">
        <f>INDEX(Hosts!$A:$M, MATCH(Places!$B3916,Hosts!$A:$A,0), MATCH(Places!G$1,Hosts!$A$1:$M$1,0))</f>
        <v>Within a day</v>
      </c>
      <c r="H3916" s="70">
        <f>INDEX(Hosts!$A:$M, MATCH(Places!$B3916,Hosts!$A:$A,0), MATCH(Places!H$1,Hosts!$A$1:$M$1,0))</f>
        <v>0.5</v>
      </c>
      <c r="I3916" s="70">
        <f>INDEX(Hosts!$A:$M, MATCH(Places!$B3916,Hosts!$A:$A,0), MATCH(Places!I$1,Hosts!$A$1:$M$1,0))</f>
        <v>0.86</v>
      </c>
      <c r="J3916" t="str">
        <f>INDEX(Hosts!$A:$M, MATCH(Places!$B3916,Hosts!$A:$A,0), MATCH(Places!J$1,Hosts!$A$1:$M$1,0))</f>
        <v>Yes</v>
      </c>
      <c r="K3916">
        <v>9</v>
      </c>
      <c r="L3916" t="str">
        <f>VLOOKUP($K3916,Neighborhoods!$A:$C,2,0)</f>
        <v>Brooklyn</v>
      </c>
      <c r="M3916" t="str">
        <f>VLOOKUP($K3916,Neighborhoods!$A:$C,3,0)</f>
        <v>Crown Heights</v>
      </c>
      <c r="N3916" t="str">
        <f>INDEX(Neighborhoods!$A:$C, MATCH(Places!$K3916,Neighborhoods!$A:$A,0), MATCH(Places!N$1,Neighborhoods!$A$1:$C$1,0))</f>
        <v>Brooklyn</v>
      </c>
      <c r="O3916" t="str">
        <f>INDEX(Neighborhoods!$A:$C, MATCH(Places!$K3916,Neighborhoods!$A:$A,0), MATCH(Places!O$1,Neighborhoods!$A$1:$C$1,0))</f>
        <v>Crown Heights</v>
      </c>
      <c r="P3916" t="s">
        <v>11822</v>
      </c>
      <c r="Q3916" t="str">
        <f t="shared" si="244"/>
        <v>No</v>
      </c>
      <c r="R3916">
        <v>16</v>
      </c>
      <c r="S3916" t="str">
        <f t="shared" si="245"/>
        <v>Large</v>
      </c>
      <c r="T3916" s="50">
        <v>718</v>
      </c>
      <c r="U3916" s="70">
        <f t="shared" si="246"/>
        <v>0.05</v>
      </c>
      <c r="V3916" s="52">
        <v>4.7699999999999996</v>
      </c>
      <c r="W3916" s="52" t="str" cm="1">
        <f t="array" ref="W3916">_xlfn.SWITCH(ROUND(V3916,0),5,"Excellent",4,"Good",3,"Ok","Bad")</f>
        <v>Excellent</v>
      </c>
      <c r="X3916">
        <v>30</v>
      </c>
      <c r="Y3916" t="str">
        <f t="shared" si="247"/>
        <v>No</v>
      </c>
      <c r="Z3916" s="68">
        <v>43320</v>
      </c>
      <c r="AA3916" s="68">
        <v>43881</v>
      </c>
      <c r="AB3916">
        <v>364</v>
      </c>
      <c r="AC3916" t="s">
        <v>15615</v>
      </c>
    </row>
    <row r="3917" spans="1:29" x14ac:dyDescent="0.3">
      <c r="A3917" t="s">
        <v>2797</v>
      </c>
      <c r="B3917">
        <v>837</v>
      </c>
      <c r="C3917" t="str">
        <f>VLOOKUP($B3917,Hosts!$A:$M,10,0)</f>
        <v>A few days or more</v>
      </c>
      <c r="D3917" s="70">
        <f>VLOOKUP($B3917,Hosts!$A:$M,11,0)</f>
        <v>0</v>
      </c>
      <c r="E3917" s="70">
        <f>VLOOKUP($B3917,Hosts!$A:$M,12,0)</f>
        <v>0.97</v>
      </c>
      <c r="F3917" t="str">
        <f>VLOOKUP($B3917,Hosts!$A:$M,13,0)</f>
        <v>Yes</v>
      </c>
      <c r="G3917" t="str">
        <f>INDEX(Hosts!$A:$M, MATCH(Places!$B3917,Hosts!$A:$A,0), MATCH(Places!G$1,Hosts!$A$1:$M$1,0))</f>
        <v>A few days or more</v>
      </c>
      <c r="H3917" s="70">
        <f>INDEX(Hosts!$A:$M, MATCH(Places!$B3917,Hosts!$A:$A,0), MATCH(Places!H$1,Hosts!$A$1:$M$1,0))</f>
        <v>0</v>
      </c>
      <c r="I3917" s="70">
        <f>INDEX(Hosts!$A:$M, MATCH(Places!$B3917,Hosts!$A:$A,0), MATCH(Places!I$1,Hosts!$A$1:$M$1,0))</f>
        <v>0.97</v>
      </c>
      <c r="J3917" t="str">
        <f>INDEX(Hosts!$A:$M, MATCH(Places!$B3917,Hosts!$A:$A,0), MATCH(Places!J$1,Hosts!$A$1:$M$1,0))</f>
        <v>Yes</v>
      </c>
      <c r="K3917">
        <v>8</v>
      </c>
      <c r="L3917" t="str">
        <f>VLOOKUP($K3917,Neighborhoods!$A:$C,2,0)</f>
        <v>Brooklyn</v>
      </c>
      <c r="M3917" t="str">
        <f>VLOOKUP($K3917,Neighborhoods!$A:$C,3,0)</f>
        <v>Bushwick</v>
      </c>
      <c r="N3917" t="str">
        <f>INDEX(Neighborhoods!$A:$C, MATCH(Places!$K3917,Neighborhoods!$A:$A,0), MATCH(Places!N$1,Neighborhoods!$A$1:$C$1,0))</f>
        <v>Brooklyn</v>
      </c>
      <c r="O3917" t="str">
        <f>INDEX(Neighborhoods!$A:$C, MATCH(Places!$K3917,Neighborhoods!$A:$A,0), MATCH(Places!O$1,Neighborhoods!$A$1:$C$1,0))</f>
        <v>Bushwick</v>
      </c>
      <c r="P3917" t="s">
        <v>1</v>
      </c>
      <c r="Q3917" t="str">
        <f t="shared" si="244"/>
        <v>Yes</v>
      </c>
      <c r="R3917">
        <v>2</v>
      </c>
      <c r="S3917" t="str">
        <f t="shared" si="245"/>
        <v>Small</v>
      </c>
      <c r="T3917" s="50">
        <v>69</v>
      </c>
      <c r="U3917" s="70">
        <f t="shared" si="246"/>
        <v>0.03</v>
      </c>
      <c r="V3917" s="52">
        <v>5</v>
      </c>
      <c r="W3917" s="52" t="str" cm="1">
        <f t="array" ref="W3917">_xlfn.SWITCH(ROUND(V3917,0),5,"Excellent",4,"Good",3,"Ok","Bad")</f>
        <v>Excellent</v>
      </c>
      <c r="X3917">
        <v>34</v>
      </c>
      <c r="Y3917" t="str">
        <f t="shared" si="247"/>
        <v>No</v>
      </c>
      <c r="Z3917" s="68">
        <v>43382</v>
      </c>
      <c r="AA3917" s="68">
        <v>43710</v>
      </c>
      <c r="AB3917">
        <v>14</v>
      </c>
      <c r="AC3917" t="s">
        <v>15616</v>
      </c>
    </row>
    <row r="3918" spans="1:29" x14ac:dyDescent="0.3">
      <c r="A3918" t="s">
        <v>2798</v>
      </c>
      <c r="B3918">
        <v>837</v>
      </c>
      <c r="C3918" t="str">
        <f>VLOOKUP($B3918,Hosts!$A:$M,10,0)</f>
        <v>A few days or more</v>
      </c>
      <c r="D3918" s="70">
        <f>VLOOKUP($B3918,Hosts!$A:$M,11,0)</f>
        <v>0</v>
      </c>
      <c r="E3918" s="70">
        <f>VLOOKUP($B3918,Hosts!$A:$M,12,0)</f>
        <v>0.97</v>
      </c>
      <c r="F3918" t="str">
        <f>VLOOKUP($B3918,Hosts!$A:$M,13,0)</f>
        <v>Yes</v>
      </c>
      <c r="G3918" t="str">
        <f>INDEX(Hosts!$A:$M, MATCH(Places!$B3918,Hosts!$A:$A,0), MATCH(Places!G$1,Hosts!$A$1:$M$1,0))</f>
        <v>A few days or more</v>
      </c>
      <c r="H3918" s="70">
        <f>INDEX(Hosts!$A:$M, MATCH(Places!$B3918,Hosts!$A:$A,0), MATCH(Places!H$1,Hosts!$A$1:$M$1,0))</f>
        <v>0</v>
      </c>
      <c r="I3918" s="70">
        <f>INDEX(Hosts!$A:$M, MATCH(Places!$B3918,Hosts!$A:$A,0), MATCH(Places!I$1,Hosts!$A$1:$M$1,0))</f>
        <v>0.97</v>
      </c>
      <c r="J3918" t="str">
        <f>INDEX(Hosts!$A:$M, MATCH(Places!$B3918,Hosts!$A:$A,0), MATCH(Places!J$1,Hosts!$A$1:$M$1,0))</f>
        <v>Yes</v>
      </c>
      <c r="K3918">
        <v>8</v>
      </c>
      <c r="L3918" t="str">
        <f>VLOOKUP($K3918,Neighborhoods!$A:$C,2,0)</f>
        <v>Brooklyn</v>
      </c>
      <c r="M3918" t="str">
        <f>VLOOKUP($K3918,Neighborhoods!$A:$C,3,0)</f>
        <v>Bushwick</v>
      </c>
      <c r="N3918" t="str">
        <f>INDEX(Neighborhoods!$A:$C, MATCH(Places!$K3918,Neighborhoods!$A:$A,0), MATCH(Places!N$1,Neighborhoods!$A$1:$C$1,0))</f>
        <v>Brooklyn</v>
      </c>
      <c r="O3918" t="str">
        <f>INDEX(Neighborhoods!$A:$C, MATCH(Places!$K3918,Neighborhoods!$A:$A,0), MATCH(Places!O$1,Neighborhoods!$A$1:$C$1,0))</f>
        <v>Bushwick</v>
      </c>
      <c r="P3918" t="s">
        <v>1</v>
      </c>
      <c r="Q3918" t="str">
        <f t="shared" si="244"/>
        <v>Yes</v>
      </c>
      <c r="R3918">
        <v>2</v>
      </c>
      <c r="S3918" t="str">
        <f t="shared" si="245"/>
        <v>Small</v>
      </c>
      <c r="T3918" s="50">
        <v>55</v>
      </c>
      <c r="U3918" s="70">
        <f t="shared" si="246"/>
        <v>0.03</v>
      </c>
      <c r="V3918" s="52">
        <v>5</v>
      </c>
      <c r="W3918" s="52" t="str" cm="1">
        <f t="array" ref="W3918">_xlfn.SWITCH(ROUND(V3918,0),5,"Excellent",4,"Good",3,"Ok","Bad")</f>
        <v>Excellent</v>
      </c>
      <c r="X3918">
        <v>6</v>
      </c>
      <c r="Y3918" t="str">
        <f t="shared" si="247"/>
        <v>No</v>
      </c>
      <c r="Z3918" s="68">
        <v>43387</v>
      </c>
      <c r="AA3918" s="68">
        <v>43709</v>
      </c>
      <c r="AB3918">
        <v>0</v>
      </c>
      <c r="AC3918" t="s">
        <v>15616</v>
      </c>
    </row>
    <row r="3919" spans="1:29" x14ac:dyDescent="0.3">
      <c r="A3919" t="s">
        <v>2799</v>
      </c>
      <c r="B3919">
        <v>3178</v>
      </c>
      <c r="C3919" t="str">
        <f>VLOOKUP($B3919,Hosts!$A:$M,10,0)</f>
        <v>Within a few hours</v>
      </c>
      <c r="D3919" s="70">
        <f>VLOOKUP($B3919,Hosts!$A:$M,11,0)</f>
        <v>1</v>
      </c>
      <c r="E3919" s="70">
        <f>VLOOKUP($B3919,Hosts!$A:$M,12,0)</f>
        <v>0.83</v>
      </c>
      <c r="F3919" t="str">
        <f>VLOOKUP($B3919,Hosts!$A:$M,13,0)</f>
        <v>No</v>
      </c>
      <c r="G3919" t="str">
        <f>INDEX(Hosts!$A:$M, MATCH(Places!$B3919,Hosts!$A:$A,0), MATCH(Places!G$1,Hosts!$A$1:$M$1,0))</f>
        <v>Within a few hours</v>
      </c>
      <c r="H3919" s="70">
        <f>INDEX(Hosts!$A:$M, MATCH(Places!$B3919,Hosts!$A:$A,0), MATCH(Places!H$1,Hosts!$A$1:$M$1,0))</f>
        <v>1</v>
      </c>
      <c r="I3919" s="70">
        <f>INDEX(Hosts!$A:$M, MATCH(Places!$B3919,Hosts!$A:$A,0), MATCH(Places!I$1,Hosts!$A$1:$M$1,0))</f>
        <v>0.83</v>
      </c>
      <c r="J3919" t="str">
        <f>INDEX(Hosts!$A:$M, MATCH(Places!$B3919,Hosts!$A:$A,0), MATCH(Places!J$1,Hosts!$A$1:$M$1,0))</f>
        <v>No</v>
      </c>
      <c r="K3919">
        <v>12</v>
      </c>
      <c r="L3919" t="str">
        <f>VLOOKUP($K3919,Neighborhoods!$A:$C,2,0)</f>
        <v>Brooklyn</v>
      </c>
      <c r="M3919" t="str">
        <f>VLOOKUP($K3919,Neighborhoods!$A:$C,3,0)</f>
        <v>Williamsburg</v>
      </c>
      <c r="N3919" t="str">
        <f>INDEX(Neighborhoods!$A:$C, MATCH(Places!$K3919,Neighborhoods!$A:$A,0), MATCH(Places!N$1,Neighborhoods!$A$1:$C$1,0))</f>
        <v>Brooklyn</v>
      </c>
      <c r="O3919" t="str">
        <f>INDEX(Neighborhoods!$A:$C, MATCH(Places!$K3919,Neighborhoods!$A:$A,0), MATCH(Places!O$1,Neighborhoods!$A$1:$C$1,0))</f>
        <v>Williamsburg</v>
      </c>
      <c r="P3919" t="s">
        <v>1</v>
      </c>
      <c r="Q3919" t="str">
        <f t="shared" si="244"/>
        <v>Yes</v>
      </c>
      <c r="R3919">
        <v>2</v>
      </c>
      <c r="S3919" t="str">
        <f t="shared" si="245"/>
        <v>Small</v>
      </c>
      <c r="T3919" s="50">
        <v>80</v>
      </c>
      <c r="U3919" s="70">
        <f t="shared" si="246"/>
        <v>0.03</v>
      </c>
      <c r="V3919" s="52">
        <v>4.57</v>
      </c>
      <c r="W3919" s="52" t="str" cm="1">
        <f t="array" ref="W3919">_xlfn.SWITCH(ROUND(V3919,0),5,"Excellent",4,"Good",3,"Ok","Bad")</f>
        <v>Excellent</v>
      </c>
      <c r="X3919">
        <v>7</v>
      </c>
      <c r="Y3919" t="str">
        <f t="shared" si="247"/>
        <v>No</v>
      </c>
      <c r="Z3919" s="68">
        <v>43381</v>
      </c>
      <c r="AA3919" s="68">
        <v>43891</v>
      </c>
      <c r="AB3919">
        <v>164</v>
      </c>
      <c r="AC3919" t="s">
        <v>15616</v>
      </c>
    </row>
    <row r="3920" spans="1:29" x14ac:dyDescent="0.3">
      <c r="A3920" t="s">
        <v>2800</v>
      </c>
      <c r="B3920">
        <v>3621</v>
      </c>
      <c r="C3920" t="str">
        <f>VLOOKUP($B3920,Hosts!$A:$M,10,0)</f>
        <v>Within a few hours</v>
      </c>
      <c r="D3920" s="70">
        <f>VLOOKUP($B3920,Hosts!$A:$M,11,0)</f>
        <v>1</v>
      </c>
      <c r="E3920" s="70">
        <f>VLOOKUP($B3920,Hosts!$A:$M,12,0)</f>
        <v>0.54</v>
      </c>
      <c r="F3920" t="str">
        <f>VLOOKUP($B3920,Hosts!$A:$M,13,0)</f>
        <v>Yes</v>
      </c>
      <c r="G3920" t="str">
        <f>INDEX(Hosts!$A:$M, MATCH(Places!$B3920,Hosts!$A:$A,0), MATCH(Places!G$1,Hosts!$A$1:$M$1,0))</f>
        <v>Within a few hours</v>
      </c>
      <c r="H3920" s="70">
        <f>INDEX(Hosts!$A:$M, MATCH(Places!$B3920,Hosts!$A:$A,0), MATCH(Places!H$1,Hosts!$A$1:$M$1,0))</f>
        <v>1</v>
      </c>
      <c r="I3920" s="70">
        <f>INDEX(Hosts!$A:$M, MATCH(Places!$B3920,Hosts!$A:$A,0), MATCH(Places!I$1,Hosts!$A$1:$M$1,0))</f>
        <v>0.54</v>
      </c>
      <c r="J3920" t="str">
        <f>INDEX(Hosts!$A:$M, MATCH(Places!$B3920,Hosts!$A:$A,0), MATCH(Places!J$1,Hosts!$A$1:$M$1,0))</f>
        <v>Yes</v>
      </c>
      <c r="K3920">
        <v>10</v>
      </c>
      <c r="L3920" t="str">
        <f>VLOOKUP($K3920,Neighborhoods!$A:$C,2,0)</f>
        <v>Brooklyn</v>
      </c>
      <c r="M3920" t="str">
        <f>VLOOKUP($K3920,Neighborhoods!$A:$C,3,0)</f>
        <v>East Flatbush</v>
      </c>
      <c r="N3920" t="str">
        <f>INDEX(Neighborhoods!$A:$C, MATCH(Places!$K3920,Neighborhoods!$A:$A,0), MATCH(Places!N$1,Neighborhoods!$A$1:$C$1,0))</f>
        <v>Brooklyn</v>
      </c>
      <c r="O3920" t="str">
        <f>INDEX(Neighborhoods!$A:$C, MATCH(Places!$K3920,Neighborhoods!$A:$A,0), MATCH(Places!O$1,Neighborhoods!$A$1:$C$1,0))</f>
        <v>East Flatbush</v>
      </c>
      <c r="P3920" t="s">
        <v>1</v>
      </c>
      <c r="Q3920" t="str">
        <f t="shared" si="244"/>
        <v>Yes</v>
      </c>
      <c r="R3920">
        <v>2</v>
      </c>
      <c r="S3920" t="str">
        <f t="shared" si="245"/>
        <v>Small</v>
      </c>
      <c r="T3920" s="50">
        <v>60</v>
      </c>
      <c r="U3920" s="70">
        <f t="shared" si="246"/>
        <v>0.03</v>
      </c>
      <c r="V3920" s="52">
        <v>5</v>
      </c>
      <c r="W3920" s="52" t="str" cm="1">
        <f t="array" ref="W3920">_xlfn.SWITCH(ROUND(V3920,0),5,"Excellent",4,"Good",3,"Ok","Bad")</f>
        <v>Excellent</v>
      </c>
      <c r="X3920">
        <v>4</v>
      </c>
      <c r="Y3920" t="str">
        <f t="shared" si="247"/>
        <v>No</v>
      </c>
      <c r="Z3920" s="68">
        <v>43352</v>
      </c>
      <c r="AA3920" s="68">
        <v>43502</v>
      </c>
      <c r="AB3920">
        <v>50</v>
      </c>
      <c r="AC3920" t="s">
        <v>15615</v>
      </c>
    </row>
    <row r="3921" spans="1:29" x14ac:dyDescent="0.3">
      <c r="A3921" t="s">
        <v>13900</v>
      </c>
      <c r="B3921">
        <v>227</v>
      </c>
      <c r="C3921" t="str">
        <f>VLOOKUP($B3921,Hosts!$A:$M,10,0)</f>
        <v>Within an hour</v>
      </c>
      <c r="D3921" s="70">
        <f>VLOOKUP($B3921,Hosts!$A:$M,11,0)</f>
        <v>1</v>
      </c>
      <c r="E3921" s="70">
        <f>VLOOKUP($B3921,Hosts!$A:$M,12,0)</f>
        <v>0.85</v>
      </c>
      <c r="F3921" t="str">
        <f>VLOOKUP($B3921,Hosts!$A:$M,13,0)</f>
        <v>No</v>
      </c>
      <c r="G3921" t="str">
        <f>INDEX(Hosts!$A:$M, MATCH(Places!$B3921,Hosts!$A:$A,0), MATCH(Places!G$1,Hosts!$A$1:$M$1,0))</f>
        <v>Within an hour</v>
      </c>
      <c r="H3921" s="70">
        <f>INDEX(Hosts!$A:$M, MATCH(Places!$B3921,Hosts!$A:$A,0), MATCH(Places!H$1,Hosts!$A$1:$M$1,0))</f>
        <v>1</v>
      </c>
      <c r="I3921" s="70">
        <f>INDEX(Hosts!$A:$M, MATCH(Places!$B3921,Hosts!$A:$A,0), MATCH(Places!I$1,Hosts!$A$1:$M$1,0))</f>
        <v>0.85</v>
      </c>
      <c r="J3921" t="str">
        <f>INDEX(Hosts!$A:$M, MATCH(Places!$B3921,Hosts!$A:$A,0), MATCH(Places!J$1,Hosts!$A$1:$M$1,0))</f>
        <v>No</v>
      </c>
      <c r="K3921">
        <v>12</v>
      </c>
      <c r="L3921" t="str">
        <f>VLOOKUP($K3921,Neighborhoods!$A:$C,2,0)</f>
        <v>Brooklyn</v>
      </c>
      <c r="M3921" t="str">
        <f>VLOOKUP($K3921,Neighborhoods!$A:$C,3,0)</f>
        <v>Williamsburg</v>
      </c>
      <c r="N3921" t="str">
        <f>INDEX(Neighborhoods!$A:$C, MATCH(Places!$K3921,Neighborhoods!$A:$A,0), MATCH(Places!N$1,Neighborhoods!$A$1:$C$1,0))</f>
        <v>Brooklyn</v>
      </c>
      <c r="O3921" t="str">
        <f>INDEX(Neighborhoods!$A:$C, MATCH(Places!$K3921,Neighborhoods!$A:$A,0), MATCH(Places!O$1,Neighborhoods!$A$1:$C$1,0))</f>
        <v>Williamsburg</v>
      </c>
      <c r="P3921" t="s">
        <v>11822</v>
      </c>
      <c r="Q3921" t="str">
        <f t="shared" si="244"/>
        <v>No</v>
      </c>
      <c r="R3921">
        <v>4</v>
      </c>
      <c r="S3921" t="str">
        <f t="shared" si="245"/>
        <v>Medium</v>
      </c>
      <c r="T3921" s="50">
        <v>180</v>
      </c>
      <c r="U3921" s="70">
        <f t="shared" si="246"/>
        <v>0.03</v>
      </c>
      <c r="V3921" s="52">
        <v>5</v>
      </c>
      <c r="W3921" s="52" t="str" cm="1">
        <f t="array" ref="W3921">_xlfn.SWITCH(ROUND(V3921,0),5,"Excellent",4,"Good",3,"Ok","Bad")</f>
        <v>Excellent</v>
      </c>
      <c r="X3921">
        <v>17</v>
      </c>
      <c r="Y3921" t="str">
        <f t="shared" si="247"/>
        <v>No</v>
      </c>
      <c r="Z3921" s="68">
        <v>43506</v>
      </c>
      <c r="AA3921" s="68">
        <v>44045</v>
      </c>
      <c r="AB3921">
        <v>16</v>
      </c>
      <c r="AC3921" t="s">
        <v>15615</v>
      </c>
    </row>
    <row r="3922" spans="1:29" x14ac:dyDescent="0.3">
      <c r="A3922" t="s">
        <v>2801</v>
      </c>
      <c r="B3922">
        <v>3611</v>
      </c>
      <c r="C3922" t="str">
        <f>VLOOKUP($B3922,Hosts!$A:$M,10,0)</f>
        <v>Within an hour</v>
      </c>
      <c r="D3922" s="70">
        <f>VLOOKUP($B3922,Hosts!$A:$M,11,0)</f>
        <v>1</v>
      </c>
      <c r="E3922" s="70">
        <f>VLOOKUP($B3922,Hosts!$A:$M,12,0)</f>
        <v>1</v>
      </c>
      <c r="F3922" t="str">
        <f>VLOOKUP($B3922,Hosts!$A:$M,13,0)</f>
        <v>Yes</v>
      </c>
      <c r="G3922" t="str">
        <f>INDEX(Hosts!$A:$M, MATCH(Places!$B3922,Hosts!$A:$A,0), MATCH(Places!G$1,Hosts!$A$1:$M$1,0))</f>
        <v>Within an hour</v>
      </c>
      <c r="H3922" s="70">
        <f>INDEX(Hosts!$A:$M, MATCH(Places!$B3922,Hosts!$A:$A,0), MATCH(Places!H$1,Hosts!$A$1:$M$1,0))</f>
        <v>1</v>
      </c>
      <c r="I3922" s="70">
        <f>INDEX(Hosts!$A:$M, MATCH(Places!$B3922,Hosts!$A:$A,0), MATCH(Places!I$1,Hosts!$A$1:$M$1,0))</f>
        <v>1</v>
      </c>
      <c r="J3922" t="str">
        <f>INDEX(Hosts!$A:$M, MATCH(Places!$B3922,Hosts!$A:$A,0), MATCH(Places!J$1,Hosts!$A$1:$M$1,0))</f>
        <v>Yes</v>
      </c>
      <c r="K3922">
        <v>22</v>
      </c>
      <c r="L3922" t="str">
        <f>VLOOKUP($K3922,Neighborhoods!$A:$C,2,0)</f>
        <v>Queens</v>
      </c>
      <c r="M3922" t="str">
        <f>VLOOKUP($K3922,Neighborhoods!$A:$C,3,0)</f>
        <v>Flushing</v>
      </c>
      <c r="N3922" t="str">
        <f>INDEX(Neighborhoods!$A:$C, MATCH(Places!$K3922,Neighborhoods!$A:$A,0), MATCH(Places!N$1,Neighborhoods!$A$1:$C$1,0))</f>
        <v>Queens</v>
      </c>
      <c r="O3922" t="str">
        <f>INDEX(Neighborhoods!$A:$C, MATCH(Places!$K3922,Neighborhoods!$A:$A,0), MATCH(Places!O$1,Neighborhoods!$A$1:$C$1,0))</f>
        <v>Flushing</v>
      </c>
      <c r="P3922" t="s">
        <v>1</v>
      </c>
      <c r="Q3922" t="str">
        <f t="shared" si="244"/>
        <v>Yes</v>
      </c>
      <c r="R3922">
        <v>1</v>
      </c>
      <c r="S3922" t="str">
        <f t="shared" si="245"/>
        <v>Small</v>
      </c>
      <c r="T3922" s="50">
        <v>80</v>
      </c>
      <c r="U3922" s="70">
        <f t="shared" si="246"/>
        <v>0.03</v>
      </c>
      <c r="V3922" s="52">
        <v>4.97</v>
      </c>
      <c r="W3922" s="52" t="str" cm="1">
        <f t="array" ref="W3922">_xlfn.SWITCH(ROUND(V3922,0),5,"Excellent",4,"Good",3,"Ok","Bad")</f>
        <v>Excellent</v>
      </c>
      <c r="X3922">
        <v>36</v>
      </c>
      <c r="Y3922" t="str">
        <f t="shared" si="247"/>
        <v>No</v>
      </c>
      <c r="Z3922" s="68">
        <v>43324</v>
      </c>
      <c r="AA3922" s="68">
        <v>44017</v>
      </c>
      <c r="AB3922">
        <v>361</v>
      </c>
      <c r="AC3922" t="s">
        <v>15615</v>
      </c>
    </row>
    <row r="3923" spans="1:29" x14ac:dyDescent="0.3">
      <c r="A3923" t="s">
        <v>14190</v>
      </c>
      <c r="B3923">
        <v>2059</v>
      </c>
      <c r="C3923" t="str">
        <f>VLOOKUP($B3923,Hosts!$A:$M,10,0)</f>
        <v>Within a day</v>
      </c>
      <c r="D3923" s="70">
        <f>VLOOKUP($B3923,Hosts!$A:$M,11,0)</f>
        <v>1</v>
      </c>
      <c r="E3923" s="70">
        <f>VLOOKUP($B3923,Hosts!$A:$M,12,0)</f>
        <v>0.93</v>
      </c>
      <c r="F3923" t="str">
        <f>VLOOKUP($B3923,Hosts!$A:$M,13,0)</f>
        <v>Yes</v>
      </c>
      <c r="G3923" t="str">
        <f>INDEX(Hosts!$A:$M, MATCH(Places!$B3923,Hosts!$A:$A,0), MATCH(Places!G$1,Hosts!$A$1:$M$1,0))</f>
        <v>Within a day</v>
      </c>
      <c r="H3923" s="70">
        <f>INDEX(Hosts!$A:$M, MATCH(Places!$B3923,Hosts!$A:$A,0), MATCH(Places!H$1,Hosts!$A$1:$M$1,0))</f>
        <v>1</v>
      </c>
      <c r="I3923" s="70">
        <f>INDEX(Hosts!$A:$M, MATCH(Places!$B3923,Hosts!$A:$A,0), MATCH(Places!I$1,Hosts!$A$1:$M$1,0))</f>
        <v>0.93</v>
      </c>
      <c r="J3923" t="str">
        <f>INDEX(Hosts!$A:$M, MATCH(Places!$B3923,Hosts!$A:$A,0), MATCH(Places!J$1,Hosts!$A$1:$M$1,0))</f>
        <v>Yes</v>
      </c>
      <c r="K3923">
        <v>19</v>
      </c>
      <c r="L3923" t="str">
        <f>VLOOKUP($K3923,Neighborhoods!$A:$C,2,0)</f>
        <v>Manhattan</v>
      </c>
      <c r="M3923" t="str">
        <f>VLOOKUP($K3923,Neighborhoods!$A:$C,3,0)</f>
        <v>Upper East Side</v>
      </c>
      <c r="N3923" t="str">
        <f>INDEX(Neighborhoods!$A:$C, MATCH(Places!$K3923,Neighborhoods!$A:$A,0), MATCH(Places!N$1,Neighborhoods!$A$1:$C$1,0))</f>
        <v>Manhattan</v>
      </c>
      <c r="O3923" t="str">
        <f>INDEX(Neighborhoods!$A:$C, MATCH(Places!$K3923,Neighborhoods!$A:$A,0), MATCH(Places!O$1,Neighborhoods!$A$1:$C$1,0))</f>
        <v>Upper East Side</v>
      </c>
      <c r="P3923" t="s">
        <v>11822</v>
      </c>
      <c r="Q3923" t="str">
        <f t="shared" si="244"/>
        <v>No</v>
      </c>
      <c r="R3923">
        <v>4</v>
      </c>
      <c r="S3923" t="str">
        <f t="shared" si="245"/>
        <v>Medium</v>
      </c>
      <c r="T3923" s="50">
        <v>120</v>
      </c>
      <c r="U3923" s="70">
        <f t="shared" si="246"/>
        <v>0.03</v>
      </c>
      <c r="V3923" s="52">
        <v>4</v>
      </c>
      <c r="W3923" s="52" t="str" cm="1">
        <f t="array" ref="W3923">_xlfn.SWITCH(ROUND(V3923,0),5,"Excellent",4,"Good",3,"Ok","Bad")</f>
        <v>Good</v>
      </c>
      <c r="X3923">
        <v>4</v>
      </c>
      <c r="Y3923" t="str">
        <f t="shared" si="247"/>
        <v>No</v>
      </c>
      <c r="Z3923" s="68">
        <v>43367</v>
      </c>
      <c r="AA3923" s="68">
        <v>43597</v>
      </c>
      <c r="AB3923">
        <v>335</v>
      </c>
      <c r="AC3923" t="s">
        <v>15615</v>
      </c>
    </row>
    <row r="3924" spans="1:29" x14ac:dyDescent="0.3">
      <c r="A3924" t="s">
        <v>2802</v>
      </c>
      <c r="B3924">
        <v>194</v>
      </c>
      <c r="C3924" t="str">
        <f>VLOOKUP($B3924,Hosts!$A:$M,10,0)</f>
        <v>Within a few hours</v>
      </c>
      <c r="D3924" s="70">
        <f>VLOOKUP($B3924,Hosts!$A:$M,11,0)</f>
        <v>1</v>
      </c>
      <c r="E3924" s="70">
        <f>VLOOKUP($B3924,Hosts!$A:$M,12,0)</f>
        <v>0.95</v>
      </c>
      <c r="F3924" t="str">
        <f>VLOOKUP($B3924,Hosts!$A:$M,13,0)</f>
        <v>Yes</v>
      </c>
      <c r="G3924" t="str">
        <f>INDEX(Hosts!$A:$M, MATCH(Places!$B3924,Hosts!$A:$A,0), MATCH(Places!G$1,Hosts!$A$1:$M$1,0))</f>
        <v>Within a few hours</v>
      </c>
      <c r="H3924" s="70">
        <f>INDEX(Hosts!$A:$M, MATCH(Places!$B3924,Hosts!$A:$A,0), MATCH(Places!H$1,Hosts!$A$1:$M$1,0))</f>
        <v>1</v>
      </c>
      <c r="I3924" s="70">
        <f>INDEX(Hosts!$A:$M, MATCH(Places!$B3924,Hosts!$A:$A,0), MATCH(Places!I$1,Hosts!$A$1:$M$1,0))</f>
        <v>0.95</v>
      </c>
      <c r="J3924" t="str">
        <f>INDEX(Hosts!$A:$M, MATCH(Places!$B3924,Hosts!$A:$A,0), MATCH(Places!J$1,Hosts!$A$1:$M$1,0))</f>
        <v>Yes</v>
      </c>
      <c r="K3924">
        <v>12</v>
      </c>
      <c r="L3924" t="str">
        <f>VLOOKUP($K3924,Neighborhoods!$A:$C,2,0)</f>
        <v>Brooklyn</v>
      </c>
      <c r="M3924" t="str">
        <f>VLOOKUP($K3924,Neighborhoods!$A:$C,3,0)</f>
        <v>Williamsburg</v>
      </c>
      <c r="N3924" t="str">
        <f>INDEX(Neighborhoods!$A:$C, MATCH(Places!$K3924,Neighborhoods!$A:$A,0), MATCH(Places!N$1,Neighborhoods!$A$1:$C$1,0))</f>
        <v>Brooklyn</v>
      </c>
      <c r="O3924" t="str">
        <f>INDEX(Neighborhoods!$A:$C, MATCH(Places!$K3924,Neighborhoods!$A:$A,0), MATCH(Places!O$1,Neighborhoods!$A$1:$C$1,0))</f>
        <v>Williamsburg</v>
      </c>
      <c r="P3924" t="s">
        <v>11822</v>
      </c>
      <c r="Q3924" t="str">
        <f t="shared" si="244"/>
        <v>No</v>
      </c>
      <c r="R3924">
        <v>2</v>
      </c>
      <c r="S3924" t="str">
        <f t="shared" si="245"/>
        <v>Small</v>
      </c>
      <c r="T3924" s="50">
        <v>180</v>
      </c>
      <c r="U3924" s="70">
        <f t="shared" si="246"/>
        <v>0.03</v>
      </c>
      <c r="V3924" s="52">
        <v>4.92</v>
      </c>
      <c r="W3924" s="52" t="str" cm="1">
        <f t="array" ref="W3924">_xlfn.SWITCH(ROUND(V3924,0),5,"Excellent",4,"Good",3,"Ok","Bad")</f>
        <v>Excellent</v>
      </c>
      <c r="X3924">
        <v>37</v>
      </c>
      <c r="Y3924" t="str">
        <f t="shared" si="247"/>
        <v>No</v>
      </c>
      <c r="Z3924" s="68">
        <v>43321</v>
      </c>
      <c r="AA3924" s="68">
        <v>43904</v>
      </c>
      <c r="AB3924">
        <v>145</v>
      </c>
      <c r="AC3924" t="s">
        <v>15615</v>
      </c>
    </row>
    <row r="3925" spans="1:29" x14ac:dyDescent="0.3">
      <c r="A3925" t="s">
        <v>14838</v>
      </c>
      <c r="B3925">
        <v>2801</v>
      </c>
      <c r="C3925" t="str">
        <f>VLOOKUP($B3925,Hosts!$A:$M,10,0)</f>
        <v>Within a day</v>
      </c>
      <c r="D3925" s="70">
        <f>VLOOKUP($B3925,Hosts!$A:$M,11,0)</f>
        <v>1</v>
      </c>
      <c r="E3925" s="70">
        <f>VLOOKUP($B3925,Hosts!$A:$M,12,0)</f>
        <v>1</v>
      </c>
      <c r="F3925" t="str">
        <f>VLOOKUP($B3925,Hosts!$A:$M,13,0)</f>
        <v>Yes</v>
      </c>
      <c r="G3925" t="str">
        <f>INDEX(Hosts!$A:$M, MATCH(Places!$B3925,Hosts!$A:$A,0), MATCH(Places!G$1,Hosts!$A$1:$M$1,0))</f>
        <v>Within a day</v>
      </c>
      <c r="H3925" s="70">
        <f>INDEX(Hosts!$A:$M, MATCH(Places!$B3925,Hosts!$A:$A,0), MATCH(Places!H$1,Hosts!$A$1:$M$1,0))</f>
        <v>1</v>
      </c>
      <c r="I3925" s="70">
        <f>INDEX(Hosts!$A:$M, MATCH(Places!$B3925,Hosts!$A:$A,0), MATCH(Places!I$1,Hosts!$A$1:$M$1,0))</f>
        <v>1</v>
      </c>
      <c r="J3925" t="str">
        <f>INDEX(Hosts!$A:$M, MATCH(Places!$B3925,Hosts!$A:$A,0), MATCH(Places!J$1,Hosts!$A$1:$M$1,0))</f>
        <v>Yes</v>
      </c>
      <c r="K3925">
        <v>21</v>
      </c>
      <c r="L3925" t="str">
        <f>VLOOKUP($K3925,Neighborhoods!$A:$C,2,0)</f>
        <v>Queens</v>
      </c>
      <c r="M3925" t="str">
        <f>VLOOKUP($K3925,Neighborhoods!$A:$C,3,0)</f>
        <v>Astoria</v>
      </c>
      <c r="N3925" t="str">
        <f>INDEX(Neighborhoods!$A:$C, MATCH(Places!$K3925,Neighborhoods!$A:$A,0), MATCH(Places!N$1,Neighborhoods!$A$1:$C$1,0))</f>
        <v>Queens</v>
      </c>
      <c r="O3925" t="str">
        <f>INDEX(Neighborhoods!$A:$C, MATCH(Places!$K3925,Neighborhoods!$A:$A,0), MATCH(Places!O$1,Neighborhoods!$A$1:$C$1,0))</f>
        <v>Astoria</v>
      </c>
      <c r="P3925" t="s">
        <v>11822</v>
      </c>
      <c r="Q3925" t="str">
        <f t="shared" si="244"/>
        <v>No</v>
      </c>
      <c r="R3925">
        <v>5</v>
      </c>
      <c r="S3925" t="str">
        <f t="shared" si="245"/>
        <v>Medium</v>
      </c>
      <c r="T3925" s="50">
        <v>119</v>
      </c>
      <c r="U3925" s="70">
        <f t="shared" si="246"/>
        <v>0.03</v>
      </c>
      <c r="V3925" s="52">
        <v>4.8600000000000003</v>
      </c>
      <c r="W3925" s="52" t="str" cm="1">
        <f t="array" ref="W3925">_xlfn.SWITCH(ROUND(V3925,0),5,"Excellent",4,"Good",3,"Ok","Bad")</f>
        <v>Excellent</v>
      </c>
      <c r="X3925">
        <v>7</v>
      </c>
      <c r="Y3925" t="str">
        <f t="shared" si="247"/>
        <v>No</v>
      </c>
      <c r="Z3925" s="68">
        <v>43364</v>
      </c>
      <c r="AA3925" s="68">
        <v>43710</v>
      </c>
      <c r="AB3925">
        <v>10</v>
      </c>
      <c r="AC3925" t="s">
        <v>15615</v>
      </c>
    </row>
    <row r="3926" spans="1:29" x14ac:dyDescent="0.3">
      <c r="A3926" t="s">
        <v>2803</v>
      </c>
      <c r="B3926">
        <v>2813</v>
      </c>
      <c r="C3926" t="str">
        <f>VLOOKUP($B3926,Hosts!$A:$M,10,0)</f>
        <v>Within a day</v>
      </c>
      <c r="D3926" s="70">
        <f>VLOOKUP($B3926,Hosts!$A:$M,11,0)</f>
        <v>1</v>
      </c>
      <c r="E3926" s="70">
        <f>VLOOKUP($B3926,Hosts!$A:$M,12,0)</f>
        <v>1</v>
      </c>
      <c r="F3926" t="str">
        <f>VLOOKUP($B3926,Hosts!$A:$M,13,0)</f>
        <v>No</v>
      </c>
      <c r="G3926" t="str">
        <f>INDEX(Hosts!$A:$M, MATCH(Places!$B3926,Hosts!$A:$A,0), MATCH(Places!G$1,Hosts!$A$1:$M$1,0))</f>
        <v>Within a day</v>
      </c>
      <c r="H3926" s="70">
        <f>INDEX(Hosts!$A:$M, MATCH(Places!$B3926,Hosts!$A:$A,0), MATCH(Places!H$1,Hosts!$A$1:$M$1,0))</f>
        <v>1</v>
      </c>
      <c r="I3926" s="70">
        <f>INDEX(Hosts!$A:$M, MATCH(Places!$B3926,Hosts!$A:$A,0), MATCH(Places!I$1,Hosts!$A$1:$M$1,0))</f>
        <v>1</v>
      </c>
      <c r="J3926" t="str">
        <f>INDEX(Hosts!$A:$M, MATCH(Places!$B3926,Hosts!$A:$A,0), MATCH(Places!J$1,Hosts!$A$1:$M$1,0))</f>
        <v>No</v>
      </c>
      <c r="K3926">
        <v>8</v>
      </c>
      <c r="L3926" t="str">
        <f>VLOOKUP($K3926,Neighborhoods!$A:$C,2,0)</f>
        <v>Brooklyn</v>
      </c>
      <c r="M3926" t="str">
        <f>VLOOKUP($K3926,Neighborhoods!$A:$C,3,0)</f>
        <v>Bushwick</v>
      </c>
      <c r="N3926" t="str">
        <f>INDEX(Neighborhoods!$A:$C, MATCH(Places!$K3926,Neighborhoods!$A:$A,0), MATCH(Places!N$1,Neighborhoods!$A$1:$C$1,0))</f>
        <v>Brooklyn</v>
      </c>
      <c r="O3926" t="str">
        <f>INDEX(Neighborhoods!$A:$C, MATCH(Places!$K3926,Neighborhoods!$A:$A,0), MATCH(Places!O$1,Neighborhoods!$A$1:$C$1,0))</f>
        <v>Bushwick</v>
      </c>
      <c r="P3926" t="s">
        <v>1</v>
      </c>
      <c r="Q3926" t="str">
        <f t="shared" si="244"/>
        <v>Yes</v>
      </c>
      <c r="R3926">
        <v>1</v>
      </c>
      <c r="S3926" t="str">
        <f t="shared" si="245"/>
        <v>Small</v>
      </c>
      <c r="T3926" s="50">
        <v>59</v>
      </c>
      <c r="U3926" s="70">
        <f t="shared" si="246"/>
        <v>0.03</v>
      </c>
      <c r="V3926" s="52">
        <v>5</v>
      </c>
      <c r="W3926" s="52" t="str" cm="1">
        <f t="array" ref="W3926">_xlfn.SWITCH(ROUND(V3926,0),5,"Excellent",4,"Good",3,"Ok","Bad")</f>
        <v>Excellent</v>
      </c>
      <c r="X3926">
        <v>26</v>
      </c>
      <c r="Y3926" t="str">
        <f t="shared" si="247"/>
        <v>No</v>
      </c>
      <c r="Z3926" s="68">
        <v>43329</v>
      </c>
      <c r="AA3926" s="68">
        <v>43634</v>
      </c>
      <c r="AB3926">
        <v>0</v>
      </c>
      <c r="AC3926" t="s">
        <v>15616</v>
      </c>
    </row>
    <row r="3927" spans="1:29" x14ac:dyDescent="0.3">
      <c r="A3927" t="s">
        <v>13732</v>
      </c>
      <c r="B3927">
        <v>3623</v>
      </c>
      <c r="C3927" t="str">
        <f>VLOOKUP($B3927,Hosts!$A:$M,10,0)</f>
        <v>Within a few hours</v>
      </c>
      <c r="D3927" s="70">
        <f>VLOOKUP($B3927,Hosts!$A:$M,11,0)</f>
        <v>1</v>
      </c>
      <c r="E3927" s="70">
        <f>VLOOKUP($B3927,Hosts!$A:$M,12,0)</f>
        <v>0.5</v>
      </c>
      <c r="F3927" t="str">
        <f>VLOOKUP($B3927,Hosts!$A:$M,13,0)</f>
        <v>No</v>
      </c>
      <c r="G3927" t="str">
        <f>INDEX(Hosts!$A:$M, MATCH(Places!$B3927,Hosts!$A:$A,0), MATCH(Places!G$1,Hosts!$A$1:$M$1,0))</f>
        <v>Within a few hours</v>
      </c>
      <c r="H3927" s="70">
        <f>INDEX(Hosts!$A:$M, MATCH(Places!$B3927,Hosts!$A:$A,0), MATCH(Places!H$1,Hosts!$A$1:$M$1,0))</f>
        <v>1</v>
      </c>
      <c r="I3927" s="70">
        <f>INDEX(Hosts!$A:$M, MATCH(Places!$B3927,Hosts!$A:$A,0), MATCH(Places!I$1,Hosts!$A$1:$M$1,0))</f>
        <v>0.5</v>
      </c>
      <c r="J3927" t="str">
        <f>INDEX(Hosts!$A:$M, MATCH(Places!$B3927,Hosts!$A:$A,0), MATCH(Places!J$1,Hosts!$A$1:$M$1,0))</f>
        <v>No</v>
      </c>
      <c r="K3927">
        <v>16</v>
      </c>
      <c r="L3927" t="str">
        <f>VLOOKUP($K3927,Neighborhoods!$A:$C,2,0)</f>
        <v>Manhattan</v>
      </c>
      <c r="M3927" t="str">
        <f>VLOOKUP($K3927,Neighborhoods!$A:$C,3,0)</f>
        <v>Harlem</v>
      </c>
      <c r="N3927" t="str">
        <f>INDEX(Neighborhoods!$A:$C, MATCH(Places!$K3927,Neighborhoods!$A:$A,0), MATCH(Places!N$1,Neighborhoods!$A$1:$C$1,0))</f>
        <v>Manhattan</v>
      </c>
      <c r="O3927" t="str">
        <f>INDEX(Neighborhoods!$A:$C, MATCH(Places!$K3927,Neighborhoods!$A:$A,0), MATCH(Places!O$1,Neighborhoods!$A$1:$C$1,0))</f>
        <v>Harlem</v>
      </c>
      <c r="P3927" t="s">
        <v>11822</v>
      </c>
      <c r="Q3927" t="str">
        <f t="shared" si="244"/>
        <v>No</v>
      </c>
      <c r="R3927">
        <v>2</v>
      </c>
      <c r="S3927" t="str">
        <f t="shared" si="245"/>
        <v>Small</v>
      </c>
      <c r="T3927" s="50">
        <v>120</v>
      </c>
      <c r="U3927" s="70">
        <f t="shared" si="246"/>
        <v>0.03</v>
      </c>
      <c r="V3927" s="52">
        <v>4.62</v>
      </c>
      <c r="W3927" s="52" t="str" cm="1">
        <f t="array" ref="W3927">_xlfn.SWITCH(ROUND(V3927,0),5,"Excellent",4,"Good",3,"Ok","Bad")</f>
        <v>Excellent</v>
      </c>
      <c r="X3927">
        <v>13</v>
      </c>
      <c r="Y3927" t="str">
        <f t="shared" si="247"/>
        <v>No</v>
      </c>
      <c r="Z3927" s="68">
        <v>43395</v>
      </c>
      <c r="AA3927" s="68">
        <v>43746</v>
      </c>
      <c r="AB3927">
        <v>89</v>
      </c>
      <c r="AC3927" t="s">
        <v>15615</v>
      </c>
    </row>
    <row r="3928" spans="1:29" x14ac:dyDescent="0.3">
      <c r="A3928" t="s">
        <v>2804</v>
      </c>
      <c r="B3928">
        <v>2108</v>
      </c>
      <c r="C3928" t="str">
        <f>VLOOKUP($B3928,Hosts!$A:$M,10,0)</f>
        <v>Within an hour</v>
      </c>
      <c r="D3928" s="70">
        <f>VLOOKUP($B3928,Hosts!$A:$M,11,0)</f>
        <v>1</v>
      </c>
      <c r="E3928" s="70">
        <f>VLOOKUP($B3928,Hosts!$A:$M,12,0)</f>
        <v>0.83</v>
      </c>
      <c r="F3928" t="str">
        <f>VLOOKUP($B3928,Hosts!$A:$M,13,0)</f>
        <v>Yes</v>
      </c>
      <c r="G3928" t="str">
        <f>INDEX(Hosts!$A:$M, MATCH(Places!$B3928,Hosts!$A:$A,0), MATCH(Places!G$1,Hosts!$A$1:$M$1,0))</f>
        <v>Within an hour</v>
      </c>
      <c r="H3928" s="70">
        <f>INDEX(Hosts!$A:$M, MATCH(Places!$B3928,Hosts!$A:$A,0), MATCH(Places!H$1,Hosts!$A$1:$M$1,0))</f>
        <v>1</v>
      </c>
      <c r="I3928" s="70">
        <f>INDEX(Hosts!$A:$M, MATCH(Places!$B3928,Hosts!$A:$A,0), MATCH(Places!I$1,Hosts!$A$1:$M$1,0))</f>
        <v>0.83</v>
      </c>
      <c r="J3928" t="str">
        <f>INDEX(Hosts!$A:$M, MATCH(Places!$B3928,Hosts!$A:$A,0), MATCH(Places!J$1,Hosts!$A$1:$M$1,0))</f>
        <v>Yes</v>
      </c>
      <c r="K3928">
        <v>15</v>
      </c>
      <c r="L3928" t="str">
        <f>VLOOKUP($K3928,Neighborhoods!$A:$C,2,0)</f>
        <v>Manhattan</v>
      </c>
      <c r="M3928" t="str">
        <f>VLOOKUP($K3928,Neighborhoods!$A:$C,3,0)</f>
        <v>East Village</v>
      </c>
      <c r="N3928" t="str">
        <f>INDEX(Neighborhoods!$A:$C, MATCH(Places!$K3928,Neighborhoods!$A:$A,0), MATCH(Places!N$1,Neighborhoods!$A$1:$C$1,0))</f>
        <v>Manhattan</v>
      </c>
      <c r="O3928" t="str">
        <f>INDEX(Neighborhoods!$A:$C, MATCH(Places!$K3928,Neighborhoods!$A:$A,0), MATCH(Places!O$1,Neighborhoods!$A$1:$C$1,0))</f>
        <v>East Village</v>
      </c>
      <c r="P3928" t="s">
        <v>11822</v>
      </c>
      <c r="Q3928" t="str">
        <f t="shared" si="244"/>
        <v>No</v>
      </c>
      <c r="R3928">
        <v>3</v>
      </c>
      <c r="S3928" t="str">
        <f t="shared" si="245"/>
        <v>Medium</v>
      </c>
      <c r="T3928" s="50">
        <v>140</v>
      </c>
      <c r="U3928" s="70">
        <f t="shared" si="246"/>
        <v>0.03</v>
      </c>
      <c r="V3928" s="52">
        <v>4.8</v>
      </c>
      <c r="W3928" s="52" t="str" cm="1">
        <f t="array" ref="W3928">_xlfn.SWITCH(ROUND(V3928,0),5,"Excellent",4,"Good",3,"Ok","Bad")</f>
        <v>Excellent</v>
      </c>
      <c r="X3928">
        <v>30</v>
      </c>
      <c r="Y3928" t="str">
        <f t="shared" si="247"/>
        <v>No</v>
      </c>
      <c r="Z3928" s="68">
        <v>43331</v>
      </c>
      <c r="AA3928" s="68">
        <v>44017</v>
      </c>
      <c r="AB3928">
        <v>0</v>
      </c>
      <c r="AC3928" t="s">
        <v>15615</v>
      </c>
    </row>
    <row r="3929" spans="1:29" x14ac:dyDescent="0.3">
      <c r="A3929" t="s">
        <v>13303</v>
      </c>
      <c r="B3929">
        <v>1070</v>
      </c>
      <c r="C3929" t="str">
        <f>VLOOKUP($B3929,Hosts!$A:$M,10,0)</f>
        <v>Within an hour</v>
      </c>
      <c r="D3929" s="70">
        <f>VLOOKUP($B3929,Hosts!$A:$M,11,0)</f>
        <v>1</v>
      </c>
      <c r="E3929" s="70">
        <f>VLOOKUP($B3929,Hosts!$A:$M,12,0)</f>
        <v>0.98</v>
      </c>
      <c r="F3929" t="str">
        <f>VLOOKUP($B3929,Hosts!$A:$M,13,0)</f>
        <v>Yes</v>
      </c>
      <c r="G3929" t="str">
        <f>INDEX(Hosts!$A:$M, MATCH(Places!$B3929,Hosts!$A:$A,0), MATCH(Places!G$1,Hosts!$A$1:$M$1,0))</f>
        <v>Within an hour</v>
      </c>
      <c r="H3929" s="70">
        <f>INDEX(Hosts!$A:$M, MATCH(Places!$B3929,Hosts!$A:$A,0), MATCH(Places!H$1,Hosts!$A$1:$M$1,0))</f>
        <v>1</v>
      </c>
      <c r="I3929" s="70">
        <f>INDEX(Hosts!$A:$M, MATCH(Places!$B3929,Hosts!$A:$A,0), MATCH(Places!I$1,Hosts!$A$1:$M$1,0))</f>
        <v>0.98</v>
      </c>
      <c r="J3929" t="str">
        <f>INDEX(Hosts!$A:$M, MATCH(Places!$B3929,Hosts!$A:$A,0), MATCH(Places!J$1,Hosts!$A$1:$M$1,0))</f>
        <v>Yes</v>
      </c>
      <c r="K3929">
        <v>20</v>
      </c>
      <c r="L3929" t="str">
        <f>VLOOKUP($K3929,Neighborhoods!$A:$C,2,0)</f>
        <v>Manhattan</v>
      </c>
      <c r="M3929" t="str">
        <f>VLOOKUP($K3929,Neighborhoods!$A:$C,3,0)</f>
        <v>Upper West Side</v>
      </c>
      <c r="N3929" t="str">
        <f>INDEX(Neighborhoods!$A:$C, MATCH(Places!$K3929,Neighborhoods!$A:$A,0), MATCH(Places!N$1,Neighborhoods!$A$1:$C$1,0))</f>
        <v>Manhattan</v>
      </c>
      <c r="O3929" t="str">
        <f>INDEX(Neighborhoods!$A:$C, MATCH(Places!$K3929,Neighborhoods!$A:$A,0), MATCH(Places!O$1,Neighborhoods!$A$1:$C$1,0))</f>
        <v>Upper West Side</v>
      </c>
      <c r="P3929" t="s">
        <v>11822</v>
      </c>
      <c r="Q3929" t="str">
        <f t="shared" si="244"/>
        <v>No</v>
      </c>
      <c r="R3929">
        <v>3</v>
      </c>
      <c r="S3929" t="str">
        <f t="shared" si="245"/>
        <v>Medium</v>
      </c>
      <c r="T3929" s="50">
        <v>99</v>
      </c>
      <c r="U3929" s="70">
        <f t="shared" si="246"/>
        <v>0.03</v>
      </c>
      <c r="V3929" s="52">
        <v>4.99</v>
      </c>
      <c r="W3929" s="52" t="str" cm="1">
        <f t="array" ref="W3929">_xlfn.SWITCH(ROUND(V3929,0),5,"Excellent",4,"Good",3,"Ok","Bad")</f>
        <v>Excellent</v>
      </c>
      <c r="X3929">
        <v>95</v>
      </c>
      <c r="Y3929" t="str">
        <f t="shared" si="247"/>
        <v>No</v>
      </c>
      <c r="Z3929" s="68">
        <v>43340</v>
      </c>
      <c r="AA3929" s="68">
        <v>44054</v>
      </c>
      <c r="AB3929">
        <v>1</v>
      </c>
      <c r="AC3929" t="s">
        <v>15615</v>
      </c>
    </row>
    <row r="3930" spans="1:29" x14ac:dyDescent="0.3">
      <c r="A3930" t="s">
        <v>2805</v>
      </c>
      <c r="B3930">
        <v>1614</v>
      </c>
      <c r="C3930" t="str">
        <f>VLOOKUP($B3930,Hosts!$A:$M,10,0)</f>
        <v>Within an hour</v>
      </c>
      <c r="D3930" s="70">
        <f>VLOOKUP($B3930,Hosts!$A:$M,11,0)</f>
        <v>1</v>
      </c>
      <c r="E3930" s="70">
        <f>VLOOKUP($B3930,Hosts!$A:$M,12,0)</f>
        <v>0.99</v>
      </c>
      <c r="F3930" t="str">
        <f>VLOOKUP($B3930,Hosts!$A:$M,13,0)</f>
        <v>Yes</v>
      </c>
      <c r="G3930" t="str">
        <f>INDEX(Hosts!$A:$M, MATCH(Places!$B3930,Hosts!$A:$A,0), MATCH(Places!G$1,Hosts!$A$1:$M$1,0))</f>
        <v>Within an hour</v>
      </c>
      <c r="H3930" s="70">
        <f>INDEX(Hosts!$A:$M, MATCH(Places!$B3930,Hosts!$A:$A,0), MATCH(Places!H$1,Hosts!$A$1:$M$1,0))</f>
        <v>1</v>
      </c>
      <c r="I3930" s="70">
        <f>INDEX(Hosts!$A:$M, MATCH(Places!$B3930,Hosts!$A:$A,0), MATCH(Places!I$1,Hosts!$A$1:$M$1,0))</f>
        <v>0.99</v>
      </c>
      <c r="J3930" t="str">
        <f>INDEX(Hosts!$A:$M, MATCH(Places!$B3930,Hosts!$A:$A,0), MATCH(Places!J$1,Hosts!$A$1:$M$1,0))</f>
        <v>Yes</v>
      </c>
      <c r="K3930">
        <v>7</v>
      </c>
      <c r="L3930" t="str">
        <f>VLOOKUP($K3930,Neighborhoods!$A:$C,2,0)</f>
        <v>Brooklyn</v>
      </c>
      <c r="M3930" t="str">
        <f>VLOOKUP($K3930,Neighborhoods!$A:$C,3,0)</f>
        <v>Bedford-Stuyvesant</v>
      </c>
      <c r="N3930" t="str">
        <f>INDEX(Neighborhoods!$A:$C, MATCH(Places!$K3930,Neighborhoods!$A:$A,0), MATCH(Places!N$1,Neighborhoods!$A$1:$C$1,0))</f>
        <v>Brooklyn</v>
      </c>
      <c r="O3930" t="str">
        <f>INDEX(Neighborhoods!$A:$C, MATCH(Places!$K3930,Neighborhoods!$A:$A,0), MATCH(Places!O$1,Neighborhoods!$A$1:$C$1,0))</f>
        <v>Bedford-Stuyvesant</v>
      </c>
      <c r="P3930" t="s">
        <v>11822</v>
      </c>
      <c r="Q3930" t="str">
        <f t="shared" si="244"/>
        <v>No</v>
      </c>
      <c r="R3930">
        <v>2</v>
      </c>
      <c r="S3930" t="str">
        <f t="shared" si="245"/>
        <v>Small</v>
      </c>
      <c r="T3930" s="50">
        <v>125</v>
      </c>
      <c r="U3930" s="70">
        <f t="shared" si="246"/>
        <v>0.03</v>
      </c>
      <c r="V3930" s="52">
        <v>4.93</v>
      </c>
      <c r="W3930" s="52" t="str" cm="1">
        <f t="array" ref="W3930">_xlfn.SWITCH(ROUND(V3930,0),5,"Excellent",4,"Good",3,"Ok","Bad")</f>
        <v>Excellent</v>
      </c>
      <c r="X3930">
        <v>27</v>
      </c>
      <c r="Y3930" t="str">
        <f t="shared" si="247"/>
        <v>No</v>
      </c>
      <c r="Z3930" s="68">
        <v>43346</v>
      </c>
      <c r="AA3930" s="68">
        <v>44052</v>
      </c>
      <c r="AB3930">
        <v>142</v>
      </c>
      <c r="AC3930" t="s">
        <v>15615</v>
      </c>
    </row>
    <row r="3931" spans="1:29" x14ac:dyDescent="0.3">
      <c r="A3931" t="s">
        <v>2806</v>
      </c>
      <c r="B3931">
        <v>2958</v>
      </c>
      <c r="C3931" t="str">
        <f>VLOOKUP($B3931,Hosts!$A:$M,10,0)</f>
        <v>Within a few hours</v>
      </c>
      <c r="D3931" s="70">
        <f>VLOOKUP($B3931,Hosts!$A:$M,11,0)</f>
        <v>0.92</v>
      </c>
      <c r="E3931" s="70">
        <f>VLOOKUP($B3931,Hosts!$A:$M,12,0)</f>
        <v>0.9</v>
      </c>
      <c r="F3931" t="str">
        <f>VLOOKUP($B3931,Hosts!$A:$M,13,0)</f>
        <v>Yes</v>
      </c>
      <c r="G3931" t="str">
        <f>INDEX(Hosts!$A:$M, MATCH(Places!$B3931,Hosts!$A:$A,0), MATCH(Places!G$1,Hosts!$A$1:$M$1,0))</f>
        <v>Within a few hours</v>
      </c>
      <c r="H3931" s="70">
        <f>INDEX(Hosts!$A:$M, MATCH(Places!$B3931,Hosts!$A:$A,0), MATCH(Places!H$1,Hosts!$A$1:$M$1,0))</f>
        <v>0.92</v>
      </c>
      <c r="I3931" s="70">
        <f>INDEX(Hosts!$A:$M, MATCH(Places!$B3931,Hosts!$A:$A,0), MATCH(Places!I$1,Hosts!$A$1:$M$1,0))</f>
        <v>0.9</v>
      </c>
      <c r="J3931" t="str">
        <f>INDEX(Hosts!$A:$M, MATCH(Places!$B3931,Hosts!$A:$A,0), MATCH(Places!J$1,Hosts!$A$1:$M$1,0))</f>
        <v>Yes</v>
      </c>
      <c r="K3931">
        <v>11</v>
      </c>
      <c r="L3931" t="str">
        <f>VLOOKUP($K3931,Neighborhoods!$A:$C,2,0)</f>
        <v>Brooklyn</v>
      </c>
      <c r="M3931" t="str">
        <f>VLOOKUP($K3931,Neighborhoods!$A:$C,3,0)</f>
        <v>Greenpoint</v>
      </c>
      <c r="N3931" t="str">
        <f>INDEX(Neighborhoods!$A:$C, MATCH(Places!$K3931,Neighborhoods!$A:$A,0), MATCH(Places!N$1,Neighborhoods!$A$1:$C$1,0))</f>
        <v>Brooklyn</v>
      </c>
      <c r="O3931" t="str">
        <f>INDEX(Neighborhoods!$A:$C, MATCH(Places!$K3931,Neighborhoods!$A:$A,0), MATCH(Places!O$1,Neighborhoods!$A$1:$C$1,0))</f>
        <v>Greenpoint</v>
      </c>
      <c r="P3931" t="s">
        <v>11822</v>
      </c>
      <c r="Q3931" t="str">
        <f t="shared" si="244"/>
        <v>No</v>
      </c>
      <c r="R3931">
        <v>6</v>
      </c>
      <c r="S3931" t="str">
        <f t="shared" si="245"/>
        <v>Large</v>
      </c>
      <c r="T3931" s="50">
        <v>231</v>
      </c>
      <c r="U3931" s="70">
        <f t="shared" si="246"/>
        <v>0.04</v>
      </c>
      <c r="V3931" s="52">
        <v>5</v>
      </c>
      <c r="W3931" s="52" t="str" cm="1">
        <f t="array" ref="W3931">_xlfn.SWITCH(ROUND(V3931,0),5,"Excellent",4,"Good",3,"Ok","Bad")</f>
        <v>Excellent</v>
      </c>
      <c r="X3931">
        <v>7</v>
      </c>
      <c r="Y3931" t="str">
        <f t="shared" si="247"/>
        <v>No</v>
      </c>
      <c r="Z3931" s="68">
        <v>43527</v>
      </c>
      <c r="AA3931" s="68">
        <v>43833</v>
      </c>
      <c r="AB3931">
        <v>179</v>
      </c>
      <c r="AC3931" t="s">
        <v>15616</v>
      </c>
    </row>
    <row r="3932" spans="1:29" x14ac:dyDescent="0.3">
      <c r="A3932" t="s">
        <v>2807</v>
      </c>
      <c r="B3932">
        <v>1917</v>
      </c>
      <c r="C3932" t="str">
        <f>VLOOKUP($B3932,Hosts!$A:$M,10,0)</f>
        <v>A few days or more</v>
      </c>
      <c r="D3932" s="70">
        <f>VLOOKUP($B3932,Hosts!$A:$M,11,0)</f>
        <v>0</v>
      </c>
      <c r="E3932" s="70">
        <f>VLOOKUP($B3932,Hosts!$A:$M,12,0)</f>
        <v>0.75</v>
      </c>
      <c r="F3932" t="str">
        <f>VLOOKUP($B3932,Hosts!$A:$M,13,0)</f>
        <v>No</v>
      </c>
      <c r="G3932" t="str">
        <f>INDEX(Hosts!$A:$M, MATCH(Places!$B3932,Hosts!$A:$A,0), MATCH(Places!G$1,Hosts!$A$1:$M$1,0))</f>
        <v>A few days or more</v>
      </c>
      <c r="H3932" s="70">
        <f>INDEX(Hosts!$A:$M, MATCH(Places!$B3932,Hosts!$A:$A,0), MATCH(Places!H$1,Hosts!$A$1:$M$1,0))</f>
        <v>0</v>
      </c>
      <c r="I3932" s="70">
        <f>INDEX(Hosts!$A:$M, MATCH(Places!$B3932,Hosts!$A:$A,0), MATCH(Places!I$1,Hosts!$A$1:$M$1,0))</f>
        <v>0.75</v>
      </c>
      <c r="J3932" t="str">
        <f>INDEX(Hosts!$A:$M, MATCH(Places!$B3932,Hosts!$A:$A,0), MATCH(Places!J$1,Hosts!$A$1:$M$1,0))</f>
        <v>No</v>
      </c>
      <c r="K3932">
        <v>15</v>
      </c>
      <c r="L3932" t="str">
        <f>VLOOKUP($K3932,Neighborhoods!$A:$C,2,0)</f>
        <v>Manhattan</v>
      </c>
      <c r="M3932" t="str">
        <f>VLOOKUP($K3932,Neighborhoods!$A:$C,3,0)</f>
        <v>East Village</v>
      </c>
      <c r="N3932" t="str">
        <f>INDEX(Neighborhoods!$A:$C, MATCH(Places!$K3932,Neighborhoods!$A:$A,0), MATCH(Places!N$1,Neighborhoods!$A$1:$C$1,0))</f>
        <v>Manhattan</v>
      </c>
      <c r="O3932" t="str">
        <f>INDEX(Neighborhoods!$A:$C, MATCH(Places!$K3932,Neighborhoods!$A:$A,0), MATCH(Places!O$1,Neighborhoods!$A$1:$C$1,0))</f>
        <v>East Village</v>
      </c>
      <c r="P3932" t="s">
        <v>11822</v>
      </c>
      <c r="Q3932" t="str">
        <f t="shared" si="244"/>
        <v>No</v>
      </c>
      <c r="R3932">
        <v>3</v>
      </c>
      <c r="S3932" t="str">
        <f t="shared" si="245"/>
        <v>Medium</v>
      </c>
      <c r="T3932" s="50">
        <v>225</v>
      </c>
      <c r="U3932" s="70">
        <f t="shared" si="246"/>
        <v>0.04</v>
      </c>
      <c r="V3932" s="52">
        <v>4.8899999999999997</v>
      </c>
      <c r="W3932" s="52" t="str" cm="1">
        <f t="array" ref="W3932">_xlfn.SWITCH(ROUND(V3932,0),5,"Excellent",4,"Good",3,"Ok","Bad")</f>
        <v>Excellent</v>
      </c>
      <c r="X3932">
        <v>9</v>
      </c>
      <c r="Y3932" t="str">
        <f t="shared" si="247"/>
        <v>No</v>
      </c>
      <c r="Z3932" s="68">
        <v>43338</v>
      </c>
      <c r="AA3932" s="68">
        <v>43772</v>
      </c>
      <c r="AB3932">
        <v>46</v>
      </c>
      <c r="AC3932" t="s">
        <v>15616</v>
      </c>
    </row>
    <row r="3933" spans="1:29" x14ac:dyDescent="0.3">
      <c r="A3933" t="s">
        <v>2808</v>
      </c>
      <c r="B3933">
        <v>3611</v>
      </c>
      <c r="C3933" t="str">
        <f>VLOOKUP($B3933,Hosts!$A:$M,10,0)</f>
        <v>Within an hour</v>
      </c>
      <c r="D3933" s="70">
        <f>VLOOKUP($B3933,Hosts!$A:$M,11,0)</f>
        <v>1</v>
      </c>
      <c r="E3933" s="70">
        <f>VLOOKUP($B3933,Hosts!$A:$M,12,0)</f>
        <v>1</v>
      </c>
      <c r="F3933" t="str">
        <f>VLOOKUP($B3933,Hosts!$A:$M,13,0)</f>
        <v>Yes</v>
      </c>
      <c r="G3933" t="str">
        <f>INDEX(Hosts!$A:$M, MATCH(Places!$B3933,Hosts!$A:$A,0), MATCH(Places!G$1,Hosts!$A$1:$M$1,0))</f>
        <v>Within an hour</v>
      </c>
      <c r="H3933" s="70">
        <f>INDEX(Hosts!$A:$M, MATCH(Places!$B3933,Hosts!$A:$A,0), MATCH(Places!H$1,Hosts!$A$1:$M$1,0))</f>
        <v>1</v>
      </c>
      <c r="I3933" s="70">
        <f>INDEX(Hosts!$A:$M, MATCH(Places!$B3933,Hosts!$A:$A,0), MATCH(Places!I$1,Hosts!$A$1:$M$1,0))</f>
        <v>1</v>
      </c>
      <c r="J3933" t="str">
        <f>INDEX(Hosts!$A:$M, MATCH(Places!$B3933,Hosts!$A:$A,0), MATCH(Places!J$1,Hosts!$A$1:$M$1,0))</f>
        <v>Yes</v>
      </c>
      <c r="K3933">
        <v>22</v>
      </c>
      <c r="L3933" t="str">
        <f>VLOOKUP($K3933,Neighborhoods!$A:$C,2,0)</f>
        <v>Queens</v>
      </c>
      <c r="M3933" t="str">
        <f>VLOOKUP($K3933,Neighborhoods!$A:$C,3,0)</f>
        <v>Flushing</v>
      </c>
      <c r="N3933" t="str">
        <f>INDEX(Neighborhoods!$A:$C, MATCH(Places!$K3933,Neighborhoods!$A:$A,0), MATCH(Places!N$1,Neighborhoods!$A$1:$C$1,0))</f>
        <v>Queens</v>
      </c>
      <c r="O3933" t="str">
        <f>INDEX(Neighborhoods!$A:$C, MATCH(Places!$K3933,Neighborhoods!$A:$A,0), MATCH(Places!O$1,Neighborhoods!$A$1:$C$1,0))</f>
        <v>Flushing</v>
      </c>
      <c r="P3933" t="s">
        <v>1</v>
      </c>
      <c r="Q3933" t="str">
        <f t="shared" si="244"/>
        <v>Yes</v>
      </c>
      <c r="R3933">
        <v>1</v>
      </c>
      <c r="S3933" t="str">
        <f t="shared" si="245"/>
        <v>Small</v>
      </c>
      <c r="T3933" s="50">
        <v>80</v>
      </c>
      <c r="U3933" s="70">
        <f t="shared" si="246"/>
        <v>0.03</v>
      </c>
      <c r="V3933" s="52">
        <v>4.97</v>
      </c>
      <c r="W3933" s="52" t="str" cm="1">
        <f t="array" ref="W3933">_xlfn.SWITCH(ROUND(V3933,0),5,"Excellent",4,"Good",3,"Ok","Bad")</f>
        <v>Excellent</v>
      </c>
      <c r="X3933">
        <v>38</v>
      </c>
      <c r="Y3933" t="str">
        <f t="shared" si="247"/>
        <v>No</v>
      </c>
      <c r="Z3933" s="68">
        <v>43332</v>
      </c>
      <c r="AA3933" s="68">
        <v>43815</v>
      </c>
      <c r="AB3933">
        <v>365</v>
      </c>
      <c r="AC3933" t="s">
        <v>15615</v>
      </c>
    </row>
    <row r="3934" spans="1:29" x14ac:dyDescent="0.3">
      <c r="A3934" t="s">
        <v>2809</v>
      </c>
      <c r="B3934">
        <v>3611</v>
      </c>
      <c r="C3934" t="str">
        <f>VLOOKUP($B3934,Hosts!$A:$M,10,0)</f>
        <v>Within an hour</v>
      </c>
      <c r="D3934" s="70">
        <f>VLOOKUP($B3934,Hosts!$A:$M,11,0)</f>
        <v>1</v>
      </c>
      <c r="E3934" s="70">
        <f>VLOOKUP($B3934,Hosts!$A:$M,12,0)</f>
        <v>1</v>
      </c>
      <c r="F3934" t="str">
        <f>VLOOKUP($B3934,Hosts!$A:$M,13,0)</f>
        <v>Yes</v>
      </c>
      <c r="G3934" t="str">
        <f>INDEX(Hosts!$A:$M, MATCH(Places!$B3934,Hosts!$A:$A,0), MATCH(Places!G$1,Hosts!$A$1:$M$1,0))</f>
        <v>Within an hour</v>
      </c>
      <c r="H3934" s="70">
        <f>INDEX(Hosts!$A:$M, MATCH(Places!$B3934,Hosts!$A:$A,0), MATCH(Places!H$1,Hosts!$A$1:$M$1,0))</f>
        <v>1</v>
      </c>
      <c r="I3934" s="70">
        <f>INDEX(Hosts!$A:$M, MATCH(Places!$B3934,Hosts!$A:$A,0), MATCH(Places!I$1,Hosts!$A$1:$M$1,0))</f>
        <v>1</v>
      </c>
      <c r="J3934" t="str">
        <f>INDEX(Hosts!$A:$M, MATCH(Places!$B3934,Hosts!$A:$A,0), MATCH(Places!J$1,Hosts!$A$1:$M$1,0))</f>
        <v>Yes</v>
      </c>
      <c r="K3934">
        <v>22</v>
      </c>
      <c r="L3934" t="str">
        <f>VLOOKUP($K3934,Neighborhoods!$A:$C,2,0)</f>
        <v>Queens</v>
      </c>
      <c r="M3934" t="str">
        <f>VLOOKUP($K3934,Neighborhoods!$A:$C,3,0)</f>
        <v>Flushing</v>
      </c>
      <c r="N3934" t="str">
        <f>INDEX(Neighborhoods!$A:$C, MATCH(Places!$K3934,Neighborhoods!$A:$A,0), MATCH(Places!N$1,Neighborhoods!$A$1:$C$1,0))</f>
        <v>Queens</v>
      </c>
      <c r="O3934" t="str">
        <f>INDEX(Neighborhoods!$A:$C, MATCH(Places!$K3934,Neighborhoods!$A:$A,0), MATCH(Places!O$1,Neighborhoods!$A$1:$C$1,0))</f>
        <v>Flushing</v>
      </c>
      <c r="P3934" t="s">
        <v>1</v>
      </c>
      <c r="Q3934" t="str">
        <f t="shared" si="244"/>
        <v>Yes</v>
      </c>
      <c r="R3934">
        <v>2</v>
      </c>
      <c r="S3934" t="str">
        <f t="shared" si="245"/>
        <v>Small</v>
      </c>
      <c r="T3934" s="50">
        <v>89</v>
      </c>
      <c r="U3934" s="70">
        <f t="shared" si="246"/>
        <v>0.03</v>
      </c>
      <c r="V3934" s="52">
        <v>4.99</v>
      </c>
      <c r="W3934" s="52" t="str" cm="1">
        <f t="array" ref="W3934">_xlfn.SWITCH(ROUND(V3934,0),5,"Excellent",4,"Good",3,"Ok","Bad")</f>
        <v>Excellent</v>
      </c>
      <c r="X3934">
        <v>69</v>
      </c>
      <c r="Y3934" t="str">
        <f t="shared" si="247"/>
        <v>No</v>
      </c>
      <c r="Z3934" s="68">
        <v>43325</v>
      </c>
      <c r="AA3934" s="68">
        <v>44038</v>
      </c>
      <c r="AB3934">
        <v>365</v>
      </c>
      <c r="AC3934" t="s">
        <v>15615</v>
      </c>
    </row>
    <row r="3935" spans="1:29" x14ac:dyDescent="0.3">
      <c r="A3935" t="s">
        <v>2810</v>
      </c>
      <c r="B3935">
        <v>3624</v>
      </c>
      <c r="C3935" t="str">
        <f>VLOOKUP($B3935,Hosts!$A:$M,10,0)</f>
        <v>Within a few hours</v>
      </c>
      <c r="D3935" s="70">
        <f>VLOOKUP($B3935,Hosts!$A:$M,11,0)</f>
        <v>1</v>
      </c>
      <c r="E3935" s="70">
        <f>VLOOKUP($B3935,Hosts!$A:$M,12,0)</f>
        <v>0</v>
      </c>
      <c r="F3935" t="str">
        <f>VLOOKUP($B3935,Hosts!$A:$M,13,0)</f>
        <v>No</v>
      </c>
      <c r="G3935" t="str">
        <f>INDEX(Hosts!$A:$M, MATCH(Places!$B3935,Hosts!$A:$A,0), MATCH(Places!G$1,Hosts!$A$1:$M$1,0))</f>
        <v>Within a few hours</v>
      </c>
      <c r="H3935" s="70">
        <f>INDEX(Hosts!$A:$M, MATCH(Places!$B3935,Hosts!$A:$A,0), MATCH(Places!H$1,Hosts!$A$1:$M$1,0))</f>
        <v>1</v>
      </c>
      <c r="I3935" s="70">
        <f>INDEX(Hosts!$A:$M, MATCH(Places!$B3935,Hosts!$A:$A,0), MATCH(Places!I$1,Hosts!$A$1:$M$1,0))</f>
        <v>0</v>
      </c>
      <c r="J3935" t="str">
        <f>INDEX(Hosts!$A:$M, MATCH(Places!$B3935,Hosts!$A:$A,0), MATCH(Places!J$1,Hosts!$A$1:$M$1,0))</f>
        <v>No</v>
      </c>
      <c r="K3935">
        <v>3</v>
      </c>
      <c r="L3935" t="str">
        <f>VLOOKUP($K3935,Neighborhoods!$A:$C,2,0)</f>
        <v>Bronx</v>
      </c>
      <c r="M3935" t="str">
        <f>VLOOKUP($K3935,Neighborhoods!$A:$C,3,0)</f>
        <v>Longwood</v>
      </c>
      <c r="N3935" t="str">
        <f>INDEX(Neighborhoods!$A:$C, MATCH(Places!$K3935,Neighborhoods!$A:$A,0), MATCH(Places!N$1,Neighborhoods!$A$1:$C$1,0))</f>
        <v>Bronx</v>
      </c>
      <c r="O3935" t="str">
        <f>INDEX(Neighborhoods!$A:$C, MATCH(Places!$K3935,Neighborhoods!$A:$A,0), MATCH(Places!O$1,Neighborhoods!$A$1:$C$1,0))</f>
        <v>Longwood</v>
      </c>
      <c r="P3935" t="s">
        <v>1</v>
      </c>
      <c r="Q3935" t="str">
        <f t="shared" si="244"/>
        <v>Yes</v>
      </c>
      <c r="R3935">
        <v>1</v>
      </c>
      <c r="S3935" t="str">
        <f t="shared" si="245"/>
        <v>Small</v>
      </c>
      <c r="T3935" s="50">
        <v>65</v>
      </c>
      <c r="U3935" s="70">
        <f t="shared" si="246"/>
        <v>0.03</v>
      </c>
      <c r="V3935" s="52">
        <v>5</v>
      </c>
      <c r="W3935" s="52" t="str" cm="1">
        <f t="array" ref="W3935">_xlfn.SWITCH(ROUND(V3935,0),5,"Excellent",4,"Good",3,"Ok","Bad")</f>
        <v>Excellent</v>
      </c>
      <c r="X3935">
        <v>13</v>
      </c>
      <c r="Y3935" t="str">
        <f t="shared" si="247"/>
        <v>No</v>
      </c>
      <c r="Z3935" s="68">
        <v>43345</v>
      </c>
      <c r="AA3935" s="68">
        <v>43614</v>
      </c>
      <c r="AB3935">
        <v>365</v>
      </c>
      <c r="AC3935" t="s">
        <v>15616</v>
      </c>
    </row>
    <row r="3936" spans="1:29" x14ac:dyDescent="0.3">
      <c r="A3936" t="s">
        <v>2811</v>
      </c>
      <c r="B3936">
        <v>3094</v>
      </c>
      <c r="C3936" t="str">
        <f>VLOOKUP($B3936,Hosts!$A:$M,10,0)</f>
        <v>Within a few hours</v>
      </c>
      <c r="D3936" s="70">
        <f>VLOOKUP($B3936,Hosts!$A:$M,11,0)</f>
        <v>1</v>
      </c>
      <c r="E3936" s="70">
        <f>VLOOKUP($B3936,Hosts!$A:$M,12,0)</f>
        <v>0.97</v>
      </c>
      <c r="F3936" t="str">
        <f>VLOOKUP($B3936,Hosts!$A:$M,13,0)</f>
        <v>No</v>
      </c>
      <c r="G3936" t="str">
        <f>INDEX(Hosts!$A:$M, MATCH(Places!$B3936,Hosts!$A:$A,0), MATCH(Places!G$1,Hosts!$A$1:$M$1,0))</f>
        <v>Within a few hours</v>
      </c>
      <c r="H3936" s="70">
        <f>INDEX(Hosts!$A:$M, MATCH(Places!$B3936,Hosts!$A:$A,0), MATCH(Places!H$1,Hosts!$A$1:$M$1,0))</f>
        <v>1</v>
      </c>
      <c r="I3936" s="70">
        <f>INDEX(Hosts!$A:$M, MATCH(Places!$B3936,Hosts!$A:$A,0), MATCH(Places!I$1,Hosts!$A$1:$M$1,0))</f>
        <v>0.97</v>
      </c>
      <c r="J3936" t="str">
        <f>INDEX(Hosts!$A:$M, MATCH(Places!$B3936,Hosts!$A:$A,0), MATCH(Places!J$1,Hosts!$A$1:$M$1,0))</f>
        <v>No</v>
      </c>
      <c r="K3936">
        <v>9</v>
      </c>
      <c r="L3936" t="str">
        <f>VLOOKUP($K3936,Neighborhoods!$A:$C,2,0)</f>
        <v>Brooklyn</v>
      </c>
      <c r="M3936" t="str">
        <f>VLOOKUP($K3936,Neighborhoods!$A:$C,3,0)</f>
        <v>Crown Heights</v>
      </c>
      <c r="N3936" t="str">
        <f>INDEX(Neighborhoods!$A:$C, MATCH(Places!$K3936,Neighborhoods!$A:$A,0), MATCH(Places!N$1,Neighborhoods!$A$1:$C$1,0))</f>
        <v>Brooklyn</v>
      </c>
      <c r="O3936" t="str">
        <f>INDEX(Neighborhoods!$A:$C, MATCH(Places!$K3936,Neighborhoods!$A:$A,0), MATCH(Places!O$1,Neighborhoods!$A$1:$C$1,0))</f>
        <v>Crown Heights</v>
      </c>
      <c r="P3936" t="s">
        <v>1</v>
      </c>
      <c r="Q3936" t="str">
        <f t="shared" si="244"/>
        <v>Yes</v>
      </c>
      <c r="R3936">
        <v>2</v>
      </c>
      <c r="S3936" t="str">
        <f t="shared" si="245"/>
        <v>Small</v>
      </c>
      <c r="T3936" s="50">
        <v>36</v>
      </c>
      <c r="U3936" s="70">
        <f t="shared" si="246"/>
        <v>0.03</v>
      </c>
      <c r="V3936" s="52">
        <v>4.88</v>
      </c>
      <c r="W3936" s="52" t="str" cm="1">
        <f t="array" ref="W3936">_xlfn.SWITCH(ROUND(V3936,0),5,"Excellent",4,"Good",3,"Ok","Bad")</f>
        <v>Excellent</v>
      </c>
      <c r="X3936">
        <v>107</v>
      </c>
      <c r="Y3936" t="str">
        <f t="shared" si="247"/>
        <v>Yes</v>
      </c>
      <c r="Z3936" s="68">
        <v>43346</v>
      </c>
      <c r="AA3936" s="68">
        <v>43901</v>
      </c>
      <c r="AB3936">
        <v>36</v>
      </c>
      <c r="AC3936" t="s">
        <v>15615</v>
      </c>
    </row>
    <row r="3937" spans="1:29" x14ac:dyDescent="0.3">
      <c r="A3937" t="s">
        <v>2812</v>
      </c>
      <c r="B3937">
        <v>3625</v>
      </c>
      <c r="C3937" t="str">
        <f>VLOOKUP($B3937,Hosts!$A:$M,10,0)</f>
        <v>Within a day</v>
      </c>
      <c r="D3937" s="70">
        <f>VLOOKUP($B3937,Hosts!$A:$M,11,0)</f>
        <v>1</v>
      </c>
      <c r="E3937" s="70">
        <f>VLOOKUP($B3937,Hosts!$A:$M,12,0)</f>
        <v>0.96</v>
      </c>
      <c r="F3937" t="str">
        <f>VLOOKUP($B3937,Hosts!$A:$M,13,0)</f>
        <v>Yes</v>
      </c>
      <c r="G3937" t="str">
        <f>INDEX(Hosts!$A:$M, MATCH(Places!$B3937,Hosts!$A:$A,0), MATCH(Places!G$1,Hosts!$A$1:$M$1,0))</f>
        <v>Within a day</v>
      </c>
      <c r="H3937" s="70">
        <f>INDEX(Hosts!$A:$M, MATCH(Places!$B3937,Hosts!$A:$A,0), MATCH(Places!H$1,Hosts!$A$1:$M$1,0))</f>
        <v>1</v>
      </c>
      <c r="I3937" s="70">
        <f>INDEX(Hosts!$A:$M, MATCH(Places!$B3937,Hosts!$A:$A,0), MATCH(Places!I$1,Hosts!$A$1:$M$1,0))</f>
        <v>0.96</v>
      </c>
      <c r="J3937" t="str">
        <f>INDEX(Hosts!$A:$M, MATCH(Places!$B3937,Hosts!$A:$A,0), MATCH(Places!J$1,Hosts!$A$1:$M$1,0))</f>
        <v>Yes</v>
      </c>
      <c r="K3937">
        <v>23</v>
      </c>
      <c r="L3937" t="str">
        <f>VLOOKUP($K3937,Neighborhoods!$A:$C,2,0)</f>
        <v>Queens</v>
      </c>
      <c r="M3937" t="str">
        <f>VLOOKUP($K3937,Neighborhoods!$A:$C,3,0)</f>
        <v>Jamaica</v>
      </c>
      <c r="N3937" t="str">
        <f>INDEX(Neighborhoods!$A:$C, MATCH(Places!$K3937,Neighborhoods!$A:$A,0), MATCH(Places!N$1,Neighborhoods!$A$1:$C$1,0))</f>
        <v>Queens</v>
      </c>
      <c r="O3937" t="str">
        <f>INDEX(Neighborhoods!$A:$C, MATCH(Places!$K3937,Neighborhoods!$A:$A,0), MATCH(Places!O$1,Neighborhoods!$A$1:$C$1,0))</f>
        <v>Jamaica</v>
      </c>
      <c r="P3937" t="s">
        <v>11822</v>
      </c>
      <c r="Q3937" t="str">
        <f t="shared" si="244"/>
        <v>No</v>
      </c>
      <c r="R3937">
        <v>2</v>
      </c>
      <c r="S3937" t="str">
        <f t="shared" si="245"/>
        <v>Small</v>
      </c>
      <c r="T3937" s="50">
        <v>62</v>
      </c>
      <c r="U3937" s="70">
        <f t="shared" si="246"/>
        <v>0.03</v>
      </c>
      <c r="V3937" s="52">
        <v>4.9000000000000004</v>
      </c>
      <c r="W3937" s="52" t="str" cm="1">
        <f t="array" ref="W3937">_xlfn.SWITCH(ROUND(V3937,0),5,"Excellent",4,"Good",3,"Ok","Bad")</f>
        <v>Excellent</v>
      </c>
      <c r="X3937">
        <v>67</v>
      </c>
      <c r="Y3937" t="str">
        <f t="shared" si="247"/>
        <v>No</v>
      </c>
      <c r="Z3937" s="68">
        <v>43333</v>
      </c>
      <c r="AA3937" s="68">
        <v>43903</v>
      </c>
      <c r="AB3937">
        <v>56</v>
      </c>
      <c r="AC3937" t="s">
        <v>15616</v>
      </c>
    </row>
    <row r="3938" spans="1:29" x14ac:dyDescent="0.3">
      <c r="A3938" t="s">
        <v>2813</v>
      </c>
      <c r="B3938">
        <v>3626</v>
      </c>
      <c r="C3938" t="str">
        <f>VLOOKUP($B3938,Hosts!$A:$M,10,0)</f>
        <v>Within an hour</v>
      </c>
      <c r="D3938" s="70">
        <f>VLOOKUP($B3938,Hosts!$A:$M,11,0)</f>
        <v>1</v>
      </c>
      <c r="E3938" s="70">
        <f>VLOOKUP($B3938,Hosts!$A:$M,12,0)</f>
        <v>0.98</v>
      </c>
      <c r="F3938" t="str">
        <f>VLOOKUP($B3938,Hosts!$A:$M,13,0)</f>
        <v>No</v>
      </c>
      <c r="G3938" t="str">
        <f>INDEX(Hosts!$A:$M, MATCH(Places!$B3938,Hosts!$A:$A,0), MATCH(Places!G$1,Hosts!$A$1:$M$1,0))</f>
        <v>Within an hour</v>
      </c>
      <c r="H3938" s="70">
        <f>INDEX(Hosts!$A:$M, MATCH(Places!$B3938,Hosts!$A:$A,0), MATCH(Places!H$1,Hosts!$A$1:$M$1,0))</f>
        <v>1</v>
      </c>
      <c r="I3938" s="70">
        <f>INDEX(Hosts!$A:$M, MATCH(Places!$B3938,Hosts!$A:$A,0), MATCH(Places!I$1,Hosts!$A$1:$M$1,0))</f>
        <v>0.98</v>
      </c>
      <c r="J3938" t="str">
        <f>INDEX(Hosts!$A:$M, MATCH(Places!$B3938,Hosts!$A:$A,0), MATCH(Places!J$1,Hosts!$A$1:$M$1,0))</f>
        <v>No</v>
      </c>
      <c r="K3938">
        <v>10</v>
      </c>
      <c r="L3938" t="str">
        <f>VLOOKUP($K3938,Neighborhoods!$A:$C,2,0)</f>
        <v>Brooklyn</v>
      </c>
      <c r="M3938" t="str">
        <f>VLOOKUP($K3938,Neighborhoods!$A:$C,3,0)</f>
        <v>East Flatbush</v>
      </c>
      <c r="N3938" t="str">
        <f>INDEX(Neighborhoods!$A:$C, MATCH(Places!$K3938,Neighborhoods!$A:$A,0), MATCH(Places!N$1,Neighborhoods!$A$1:$C$1,0))</f>
        <v>Brooklyn</v>
      </c>
      <c r="O3938" t="str">
        <f>INDEX(Neighborhoods!$A:$C, MATCH(Places!$K3938,Neighborhoods!$A:$A,0), MATCH(Places!O$1,Neighborhoods!$A$1:$C$1,0))</f>
        <v>East Flatbush</v>
      </c>
      <c r="P3938" t="s">
        <v>1</v>
      </c>
      <c r="Q3938" t="str">
        <f t="shared" si="244"/>
        <v>Yes</v>
      </c>
      <c r="R3938">
        <v>2</v>
      </c>
      <c r="S3938" t="str">
        <f t="shared" si="245"/>
        <v>Small</v>
      </c>
      <c r="T3938" s="50">
        <v>93</v>
      </c>
      <c r="U3938" s="70">
        <f t="shared" si="246"/>
        <v>0.03</v>
      </c>
      <c r="V3938" s="52">
        <v>4.51</v>
      </c>
      <c r="W3938" s="52" t="str" cm="1">
        <f t="array" ref="W3938">_xlfn.SWITCH(ROUND(V3938,0),5,"Excellent",4,"Good",3,"Ok","Bad")</f>
        <v>Excellent</v>
      </c>
      <c r="X3938">
        <v>105</v>
      </c>
      <c r="Y3938" t="str">
        <f t="shared" si="247"/>
        <v>No</v>
      </c>
      <c r="Z3938" s="68">
        <v>43326</v>
      </c>
      <c r="AA3938" s="68">
        <v>44024</v>
      </c>
      <c r="AB3938">
        <v>365</v>
      </c>
      <c r="AC3938" t="s">
        <v>15616</v>
      </c>
    </row>
    <row r="3939" spans="1:29" x14ac:dyDescent="0.3">
      <c r="A3939" t="s">
        <v>2814</v>
      </c>
      <c r="B3939">
        <v>639</v>
      </c>
      <c r="C3939" t="str">
        <f>VLOOKUP($B3939,Hosts!$A:$M,10,0)</f>
        <v>Within a day</v>
      </c>
      <c r="D3939" s="70">
        <f>VLOOKUP($B3939,Hosts!$A:$M,11,0)</f>
        <v>1</v>
      </c>
      <c r="E3939" s="70">
        <f>VLOOKUP($B3939,Hosts!$A:$M,12,0)</f>
        <v>0.7</v>
      </c>
      <c r="F3939" t="str">
        <f>VLOOKUP($B3939,Hosts!$A:$M,13,0)</f>
        <v>No</v>
      </c>
      <c r="G3939" t="str">
        <f>INDEX(Hosts!$A:$M, MATCH(Places!$B3939,Hosts!$A:$A,0), MATCH(Places!G$1,Hosts!$A$1:$M$1,0))</f>
        <v>Within a day</v>
      </c>
      <c r="H3939" s="70">
        <f>INDEX(Hosts!$A:$M, MATCH(Places!$B3939,Hosts!$A:$A,0), MATCH(Places!H$1,Hosts!$A$1:$M$1,0))</f>
        <v>1</v>
      </c>
      <c r="I3939" s="70">
        <f>INDEX(Hosts!$A:$M, MATCH(Places!$B3939,Hosts!$A:$A,0), MATCH(Places!I$1,Hosts!$A$1:$M$1,0))</f>
        <v>0.7</v>
      </c>
      <c r="J3939" t="str">
        <f>INDEX(Hosts!$A:$M, MATCH(Places!$B3939,Hosts!$A:$A,0), MATCH(Places!J$1,Hosts!$A$1:$M$1,0))</f>
        <v>No</v>
      </c>
      <c r="K3939">
        <v>7</v>
      </c>
      <c r="L3939" t="str">
        <f>VLOOKUP($K3939,Neighborhoods!$A:$C,2,0)</f>
        <v>Brooklyn</v>
      </c>
      <c r="M3939" t="str">
        <f>VLOOKUP($K3939,Neighborhoods!$A:$C,3,0)</f>
        <v>Bedford-Stuyvesant</v>
      </c>
      <c r="N3939" t="str">
        <f>INDEX(Neighborhoods!$A:$C, MATCH(Places!$K3939,Neighborhoods!$A:$A,0), MATCH(Places!N$1,Neighborhoods!$A$1:$C$1,0))</f>
        <v>Brooklyn</v>
      </c>
      <c r="O3939" t="str">
        <f>INDEX(Neighborhoods!$A:$C, MATCH(Places!$K3939,Neighborhoods!$A:$A,0), MATCH(Places!O$1,Neighborhoods!$A$1:$C$1,0))</f>
        <v>Bedford-Stuyvesant</v>
      </c>
      <c r="P3939" t="s">
        <v>11822</v>
      </c>
      <c r="Q3939" t="str">
        <f t="shared" si="244"/>
        <v>No</v>
      </c>
      <c r="R3939">
        <v>5</v>
      </c>
      <c r="S3939" t="str">
        <f t="shared" si="245"/>
        <v>Medium</v>
      </c>
      <c r="T3939" s="50">
        <v>105</v>
      </c>
      <c r="U3939" s="70">
        <f t="shared" si="246"/>
        <v>0.03</v>
      </c>
      <c r="V3939" s="52">
        <v>4.8600000000000003</v>
      </c>
      <c r="W3939" s="52" t="str" cm="1">
        <f t="array" ref="W3939">_xlfn.SWITCH(ROUND(V3939,0),5,"Excellent",4,"Good",3,"Ok","Bad")</f>
        <v>Excellent</v>
      </c>
      <c r="X3939">
        <v>7</v>
      </c>
      <c r="Y3939" t="str">
        <f t="shared" si="247"/>
        <v>No</v>
      </c>
      <c r="Z3939" s="68">
        <v>43566</v>
      </c>
      <c r="AA3939" s="68">
        <v>43904</v>
      </c>
      <c r="AB3939">
        <v>12</v>
      </c>
      <c r="AC3939" t="s">
        <v>15615</v>
      </c>
    </row>
    <row r="3940" spans="1:29" x14ac:dyDescent="0.3">
      <c r="A3940" t="s">
        <v>15148</v>
      </c>
      <c r="B3940">
        <v>1023</v>
      </c>
      <c r="C3940" t="str">
        <f>VLOOKUP($B3940,Hosts!$A:$M,10,0)</f>
        <v>Within an hour</v>
      </c>
      <c r="D3940" s="70">
        <f>VLOOKUP($B3940,Hosts!$A:$M,11,0)</f>
        <v>1</v>
      </c>
      <c r="E3940" s="70">
        <f>VLOOKUP($B3940,Hosts!$A:$M,12,0)</f>
        <v>0.97</v>
      </c>
      <c r="F3940" t="str">
        <f>VLOOKUP($B3940,Hosts!$A:$M,13,0)</f>
        <v>Yes</v>
      </c>
      <c r="G3940" t="str">
        <f>INDEX(Hosts!$A:$M, MATCH(Places!$B3940,Hosts!$A:$A,0), MATCH(Places!G$1,Hosts!$A$1:$M$1,0))</f>
        <v>Within an hour</v>
      </c>
      <c r="H3940" s="70">
        <f>INDEX(Hosts!$A:$M, MATCH(Places!$B3940,Hosts!$A:$A,0), MATCH(Places!H$1,Hosts!$A$1:$M$1,0))</f>
        <v>1</v>
      </c>
      <c r="I3940" s="70">
        <f>INDEX(Hosts!$A:$M, MATCH(Places!$B3940,Hosts!$A:$A,0), MATCH(Places!I$1,Hosts!$A$1:$M$1,0))</f>
        <v>0.97</v>
      </c>
      <c r="J3940" t="str">
        <f>INDEX(Hosts!$A:$M, MATCH(Places!$B3940,Hosts!$A:$A,0), MATCH(Places!J$1,Hosts!$A$1:$M$1,0))</f>
        <v>Yes</v>
      </c>
      <c r="K3940">
        <v>7</v>
      </c>
      <c r="L3940" t="str">
        <f>VLOOKUP($K3940,Neighborhoods!$A:$C,2,0)</f>
        <v>Brooklyn</v>
      </c>
      <c r="M3940" t="str">
        <f>VLOOKUP($K3940,Neighborhoods!$A:$C,3,0)</f>
        <v>Bedford-Stuyvesant</v>
      </c>
      <c r="N3940" t="str">
        <f>INDEX(Neighborhoods!$A:$C, MATCH(Places!$K3940,Neighborhoods!$A:$A,0), MATCH(Places!N$1,Neighborhoods!$A$1:$C$1,0))</f>
        <v>Brooklyn</v>
      </c>
      <c r="O3940" t="str">
        <f>INDEX(Neighborhoods!$A:$C, MATCH(Places!$K3940,Neighborhoods!$A:$A,0), MATCH(Places!O$1,Neighborhoods!$A$1:$C$1,0))</f>
        <v>Bedford-Stuyvesant</v>
      </c>
      <c r="P3940" t="s">
        <v>11822</v>
      </c>
      <c r="Q3940" t="str">
        <f t="shared" si="244"/>
        <v>No</v>
      </c>
      <c r="R3940">
        <v>6</v>
      </c>
      <c r="S3940" t="str">
        <f t="shared" si="245"/>
        <v>Large</v>
      </c>
      <c r="T3940" s="50">
        <v>110</v>
      </c>
      <c r="U3940" s="70">
        <f t="shared" si="246"/>
        <v>0.03</v>
      </c>
      <c r="V3940" s="52">
        <v>4.99</v>
      </c>
      <c r="W3940" s="52" t="str" cm="1">
        <f t="array" ref="W3940">_xlfn.SWITCH(ROUND(V3940,0),5,"Excellent",4,"Good",3,"Ok","Bad")</f>
        <v>Excellent</v>
      </c>
      <c r="X3940">
        <v>152</v>
      </c>
      <c r="Y3940" t="str">
        <f t="shared" si="247"/>
        <v>Yes</v>
      </c>
      <c r="Z3940" s="68">
        <v>43330</v>
      </c>
      <c r="AA3940" s="68">
        <v>44058</v>
      </c>
      <c r="AB3940">
        <v>310</v>
      </c>
      <c r="AC3940" t="s">
        <v>15615</v>
      </c>
    </row>
    <row r="3941" spans="1:29" x14ac:dyDescent="0.3">
      <c r="A3941" t="s">
        <v>14288</v>
      </c>
      <c r="B3941">
        <v>3627</v>
      </c>
      <c r="C3941" t="str">
        <f>VLOOKUP($B3941,Hosts!$A:$M,10,0)</f>
        <v>Within an hour</v>
      </c>
      <c r="D3941" s="70">
        <f>VLOOKUP($B3941,Hosts!$A:$M,11,0)</f>
        <v>1</v>
      </c>
      <c r="E3941" s="70">
        <f>VLOOKUP($B3941,Hosts!$A:$M,12,0)</f>
        <v>0.96</v>
      </c>
      <c r="F3941" t="str">
        <f>VLOOKUP($B3941,Hosts!$A:$M,13,0)</f>
        <v>Yes</v>
      </c>
      <c r="G3941" t="str">
        <f>INDEX(Hosts!$A:$M, MATCH(Places!$B3941,Hosts!$A:$A,0), MATCH(Places!G$1,Hosts!$A$1:$M$1,0))</f>
        <v>Within an hour</v>
      </c>
      <c r="H3941" s="70">
        <f>INDEX(Hosts!$A:$M, MATCH(Places!$B3941,Hosts!$A:$A,0), MATCH(Places!H$1,Hosts!$A$1:$M$1,0))</f>
        <v>1</v>
      </c>
      <c r="I3941" s="70">
        <f>INDEX(Hosts!$A:$M, MATCH(Places!$B3941,Hosts!$A:$A,0), MATCH(Places!I$1,Hosts!$A$1:$M$1,0))</f>
        <v>0.96</v>
      </c>
      <c r="J3941" t="str">
        <f>INDEX(Hosts!$A:$M, MATCH(Places!$B3941,Hosts!$A:$A,0), MATCH(Places!J$1,Hosts!$A$1:$M$1,0))</f>
        <v>Yes</v>
      </c>
      <c r="K3941">
        <v>17</v>
      </c>
      <c r="L3941" t="str">
        <f>VLOOKUP($K3941,Neighborhoods!$A:$C,2,0)</f>
        <v>Manhattan</v>
      </c>
      <c r="M3941" t="str">
        <f>VLOOKUP($K3941,Neighborhoods!$A:$C,3,0)</f>
        <v>Hell's Kitchen</v>
      </c>
      <c r="N3941" t="str">
        <f>INDEX(Neighborhoods!$A:$C, MATCH(Places!$K3941,Neighborhoods!$A:$A,0), MATCH(Places!N$1,Neighborhoods!$A$1:$C$1,0))</f>
        <v>Manhattan</v>
      </c>
      <c r="O3941" t="str">
        <f>INDEX(Neighborhoods!$A:$C, MATCH(Places!$K3941,Neighborhoods!$A:$A,0), MATCH(Places!O$1,Neighborhoods!$A$1:$C$1,0))</f>
        <v>Hell's Kitchen</v>
      </c>
      <c r="P3941" t="s">
        <v>11822</v>
      </c>
      <c r="Q3941" t="str">
        <f t="shared" si="244"/>
        <v>No</v>
      </c>
      <c r="R3941">
        <v>4</v>
      </c>
      <c r="S3941" t="str">
        <f t="shared" si="245"/>
        <v>Medium</v>
      </c>
      <c r="T3941" s="50">
        <v>260</v>
      </c>
      <c r="U3941" s="70">
        <f t="shared" si="246"/>
        <v>0.04</v>
      </c>
      <c r="V3941" s="52">
        <v>5</v>
      </c>
      <c r="W3941" s="52" t="str" cm="1">
        <f t="array" ref="W3941">_xlfn.SWITCH(ROUND(V3941,0),5,"Excellent",4,"Good",3,"Ok","Bad")</f>
        <v>Excellent</v>
      </c>
      <c r="X3941">
        <v>56</v>
      </c>
      <c r="Y3941" t="str">
        <f t="shared" si="247"/>
        <v>No</v>
      </c>
      <c r="Z3941" s="68">
        <v>43346</v>
      </c>
      <c r="AA3941" s="68">
        <v>44057</v>
      </c>
      <c r="AB3941">
        <v>161</v>
      </c>
      <c r="AC3941" t="s">
        <v>15615</v>
      </c>
    </row>
    <row r="3942" spans="1:29" x14ac:dyDescent="0.3">
      <c r="A3942" t="s">
        <v>14741</v>
      </c>
      <c r="B3942">
        <v>3628</v>
      </c>
      <c r="C3942" t="str">
        <f>VLOOKUP($B3942,Hosts!$A:$M,10,0)</f>
        <v>Within an hour</v>
      </c>
      <c r="D3942" s="70">
        <f>VLOOKUP($B3942,Hosts!$A:$M,11,0)</f>
        <v>1</v>
      </c>
      <c r="E3942" s="70">
        <f>VLOOKUP($B3942,Hosts!$A:$M,12,0)</f>
        <v>0.96</v>
      </c>
      <c r="F3942" t="str">
        <f>VLOOKUP($B3942,Hosts!$A:$M,13,0)</f>
        <v>No</v>
      </c>
      <c r="G3942" t="str">
        <f>INDEX(Hosts!$A:$M, MATCH(Places!$B3942,Hosts!$A:$A,0), MATCH(Places!G$1,Hosts!$A$1:$M$1,0))</f>
        <v>Within an hour</v>
      </c>
      <c r="H3942" s="70">
        <f>INDEX(Hosts!$A:$M, MATCH(Places!$B3942,Hosts!$A:$A,0), MATCH(Places!H$1,Hosts!$A$1:$M$1,0))</f>
        <v>1</v>
      </c>
      <c r="I3942" s="70">
        <f>INDEX(Hosts!$A:$M, MATCH(Places!$B3942,Hosts!$A:$A,0), MATCH(Places!I$1,Hosts!$A$1:$M$1,0))</f>
        <v>0.96</v>
      </c>
      <c r="J3942" t="str">
        <f>INDEX(Hosts!$A:$M, MATCH(Places!$B3942,Hosts!$A:$A,0), MATCH(Places!J$1,Hosts!$A$1:$M$1,0))</f>
        <v>No</v>
      </c>
      <c r="K3942">
        <v>9</v>
      </c>
      <c r="L3942" t="str">
        <f>VLOOKUP($K3942,Neighborhoods!$A:$C,2,0)</f>
        <v>Brooklyn</v>
      </c>
      <c r="M3942" t="str">
        <f>VLOOKUP($K3942,Neighborhoods!$A:$C,3,0)</f>
        <v>Crown Heights</v>
      </c>
      <c r="N3942" t="str">
        <f>INDEX(Neighborhoods!$A:$C, MATCH(Places!$K3942,Neighborhoods!$A:$A,0), MATCH(Places!N$1,Neighborhoods!$A$1:$C$1,0))</f>
        <v>Brooklyn</v>
      </c>
      <c r="O3942" t="str">
        <f>INDEX(Neighborhoods!$A:$C, MATCH(Places!$K3942,Neighborhoods!$A:$A,0), MATCH(Places!O$1,Neighborhoods!$A$1:$C$1,0))</f>
        <v>Crown Heights</v>
      </c>
      <c r="P3942" t="s">
        <v>11822</v>
      </c>
      <c r="Q3942" t="str">
        <f t="shared" si="244"/>
        <v>No</v>
      </c>
      <c r="R3942">
        <v>2</v>
      </c>
      <c r="S3942" t="str">
        <f t="shared" si="245"/>
        <v>Small</v>
      </c>
      <c r="T3942" s="50">
        <v>118.14</v>
      </c>
      <c r="U3942" s="70">
        <f t="shared" si="246"/>
        <v>0.03</v>
      </c>
      <c r="V3942" s="52">
        <v>4.4800000000000004</v>
      </c>
      <c r="W3942" s="52" t="str" cm="1">
        <f t="array" ref="W3942">_xlfn.SWITCH(ROUND(V3942,0),5,"Excellent",4,"Good",3,"Ok","Bad")</f>
        <v>Good</v>
      </c>
      <c r="X3942">
        <v>40</v>
      </c>
      <c r="Y3942" t="str">
        <f t="shared" si="247"/>
        <v>No</v>
      </c>
      <c r="Z3942" s="68">
        <v>43541</v>
      </c>
      <c r="AA3942" s="68">
        <v>43910</v>
      </c>
      <c r="AB3942">
        <v>50</v>
      </c>
      <c r="AC3942" t="s">
        <v>15615</v>
      </c>
    </row>
    <row r="3943" spans="1:29" x14ac:dyDescent="0.3">
      <c r="A3943" t="s">
        <v>15448</v>
      </c>
      <c r="B3943">
        <v>930</v>
      </c>
      <c r="C3943" t="str">
        <f>VLOOKUP($B3943,Hosts!$A:$M,10,0)</f>
        <v>Within an hour</v>
      </c>
      <c r="D3943" s="70">
        <f>VLOOKUP($B3943,Hosts!$A:$M,11,0)</f>
        <v>1</v>
      </c>
      <c r="E3943" s="70">
        <f>VLOOKUP($B3943,Hosts!$A:$M,12,0)</f>
        <v>1</v>
      </c>
      <c r="F3943" t="str">
        <f>VLOOKUP($B3943,Hosts!$A:$M,13,0)</f>
        <v>No</v>
      </c>
      <c r="G3943" t="str">
        <f>INDEX(Hosts!$A:$M, MATCH(Places!$B3943,Hosts!$A:$A,0), MATCH(Places!G$1,Hosts!$A$1:$M$1,0))</f>
        <v>Within an hour</v>
      </c>
      <c r="H3943" s="70">
        <f>INDEX(Hosts!$A:$M, MATCH(Places!$B3943,Hosts!$A:$A,0), MATCH(Places!H$1,Hosts!$A$1:$M$1,0))</f>
        <v>1</v>
      </c>
      <c r="I3943" s="70">
        <f>INDEX(Hosts!$A:$M, MATCH(Places!$B3943,Hosts!$A:$A,0), MATCH(Places!I$1,Hosts!$A$1:$M$1,0))</f>
        <v>1</v>
      </c>
      <c r="J3943" t="str">
        <f>INDEX(Hosts!$A:$M, MATCH(Places!$B3943,Hosts!$A:$A,0), MATCH(Places!J$1,Hosts!$A$1:$M$1,0))</f>
        <v>No</v>
      </c>
      <c r="K3943">
        <v>12</v>
      </c>
      <c r="L3943" t="str">
        <f>VLOOKUP($K3943,Neighborhoods!$A:$C,2,0)</f>
        <v>Brooklyn</v>
      </c>
      <c r="M3943" t="str">
        <f>VLOOKUP($K3943,Neighborhoods!$A:$C,3,0)</f>
        <v>Williamsburg</v>
      </c>
      <c r="N3943" t="str">
        <f>INDEX(Neighborhoods!$A:$C, MATCH(Places!$K3943,Neighborhoods!$A:$A,0), MATCH(Places!N$1,Neighborhoods!$A$1:$C$1,0))</f>
        <v>Brooklyn</v>
      </c>
      <c r="O3943" t="str">
        <f>INDEX(Neighborhoods!$A:$C, MATCH(Places!$K3943,Neighborhoods!$A:$A,0), MATCH(Places!O$1,Neighborhoods!$A$1:$C$1,0))</f>
        <v>Williamsburg</v>
      </c>
      <c r="P3943" t="s">
        <v>11822</v>
      </c>
      <c r="Q3943" t="str">
        <f t="shared" si="244"/>
        <v>No</v>
      </c>
      <c r="R3943">
        <v>2</v>
      </c>
      <c r="S3943" t="str">
        <f t="shared" si="245"/>
        <v>Small</v>
      </c>
      <c r="T3943" s="50">
        <v>109</v>
      </c>
      <c r="U3943" s="70">
        <f t="shared" si="246"/>
        <v>0.03</v>
      </c>
      <c r="V3943" s="52">
        <v>4.83</v>
      </c>
      <c r="W3943" s="52" t="str" cm="1">
        <f t="array" ref="W3943">_xlfn.SWITCH(ROUND(V3943,0),5,"Excellent",4,"Good",3,"Ok","Bad")</f>
        <v>Excellent</v>
      </c>
      <c r="X3943">
        <v>6</v>
      </c>
      <c r="Y3943" t="str">
        <f t="shared" si="247"/>
        <v>No</v>
      </c>
      <c r="Z3943" s="68">
        <v>43327</v>
      </c>
      <c r="AA3943" s="68">
        <v>43837</v>
      </c>
      <c r="AB3943">
        <v>45</v>
      </c>
      <c r="AC3943" t="s">
        <v>15615</v>
      </c>
    </row>
    <row r="3944" spans="1:29" x14ac:dyDescent="0.3">
      <c r="A3944" t="s">
        <v>2815</v>
      </c>
      <c r="B3944">
        <v>2038</v>
      </c>
      <c r="C3944" t="str">
        <f>VLOOKUP($B3944,Hosts!$A:$M,10,0)</f>
        <v>Within a day</v>
      </c>
      <c r="D3944" s="70">
        <f>VLOOKUP($B3944,Hosts!$A:$M,11,0)</f>
        <v>1</v>
      </c>
      <c r="E3944" s="70">
        <f>VLOOKUP($B3944,Hosts!$A:$M,12,0)</f>
        <v>0.45</v>
      </c>
      <c r="F3944" t="str">
        <f>VLOOKUP($B3944,Hosts!$A:$M,13,0)</f>
        <v>Yes</v>
      </c>
      <c r="G3944" t="str">
        <f>INDEX(Hosts!$A:$M, MATCH(Places!$B3944,Hosts!$A:$A,0), MATCH(Places!G$1,Hosts!$A$1:$M$1,0))</f>
        <v>Within a day</v>
      </c>
      <c r="H3944" s="70">
        <f>INDEX(Hosts!$A:$M, MATCH(Places!$B3944,Hosts!$A:$A,0), MATCH(Places!H$1,Hosts!$A$1:$M$1,0))</f>
        <v>1</v>
      </c>
      <c r="I3944" s="70">
        <f>INDEX(Hosts!$A:$M, MATCH(Places!$B3944,Hosts!$A:$A,0), MATCH(Places!I$1,Hosts!$A$1:$M$1,0))</f>
        <v>0.45</v>
      </c>
      <c r="J3944" t="str">
        <f>INDEX(Hosts!$A:$M, MATCH(Places!$B3944,Hosts!$A:$A,0), MATCH(Places!J$1,Hosts!$A$1:$M$1,0))</f>
        <v>Yes</v>
      </c>
      <c r="K3944">
        <v>12</v>
      </c>
      <c r="L3944" t="str">
        <f>VLOOKUP($K3944,Neighborhoods!$A:$C,2,0)</f>
        <v>Brooklyn</v>
      </c>
      <c r="M3944" t="str">
        <f>VLOOKUP($K3944,Neighborhoods!$A:$C,3,0)</f>
        <v>Williamsburg</v>
      </c>
      <c r="N3944" t="str">
        <f>INDEX(Neighborhoods!$A:$C, MATCH(Places!$K3944,Neighborhoods!$A:$A,0), MATCH(Places!N$1,Neighborhoods!$A$1:$C$1,0))</f>
        <v>Brooklyn</v>
      </c>
      <c r="O3944" t="str">
        <f>INDEX(Neighborhoods!$A:$C, MATCH(Places!$K3944,Neighborhoods!$A:$A,0), MATCH(Places!O$1,Neighborhoods!$A$1:$C$1,0))</f>
        <v>Williamsburg</v>
      </c>
      <c r="P3944" t="s">
        <v>11822</v>
      </c>
      <c r="Q3944" t="str">
        <f t="shared" si="244"/>
        <v>No</v>
      </c>
      <c r="R3944">
        <v>3</v>
      </c>
      <c r="S3944" t="str">
        <f t="shared" si="245"/>
        <v>Medium</v>
      </c>
      <c r="T3944" s="50">
        <v>275</v>
      </c>
      <c r="U3944" s="70">
        <f t="shared" si="246"/>
        <v>0.04</v>
      </c>
      <c r="V3944" s="52">
        <v>5</v>
      </c>
      <c r="W3944" s="52" t="str" cm="1">
        <f t="array" ref="W3944">_xlfn.SWITCH(ROUND(V3944,0),5,"Excellent",4,"Good",3,"Ok","Bad")</f>
        <v>Excellent</v>
      </c>
      <c r="X3944">
        <v>30</v>
      </c>
      <c r="Y3944" t="str">
        <f t="shared" si="247"/>
        <v>No</v>
      </c>
      <c r="Z3944" s="68">
        <v>43338</v>
      </c>
      <c r="AA3944" s="68">
        <v>43877</v>
      </c>
      <c r="AB3944">
        <v>0</v>
      </c>
      <c r="AC3944" t="s">
        <v>15615</v>
      </c>
    </row>
    <row r="3945" spans="1:29" x14ac:dyDescent="0.3">
      <c r="A3945" t="s">
        <v>2816</v>
      </c>
      <c r="B3945">
        <v>2441</v>
      </c>
      <c r="C3945" t="str">
        <f>VLOOKUP($B3945,Hosts!$A:$M,10,0)</f>
        <v>Within a few hours</v>
      </c>
      <c r="D3945" s="70">
        <f>VLOOKUP($B3945,Hosts!$A:$M,11,0)</f>
        <v>0.67</v>
      </c>
      <c r="E3945" s="70">
        <f>VLOOKUP($B3945,Hosts!$A:$M,12,0)</f>
        <v>0.77</v>
      </c>
      <c r="F3945" t="str">
        <f>VLOOKUP($B3945,Hosts!$A:$M,13,0)</f>
        <v>No</v>
      </c>
      <c r="G3945" t="str">
        <f>INDEX(Hosts!$A:$M, MATCH(Places!$B3945,Hosts!$A:$A,0), MATCH(Places!G$1,Hosts!$A$1:$M$1,0))</f>
        <v>Within a few hours</v>
      </c>
      <c r="H3945" s="70">
        <f>INDEX(Hosts!$A:$M, MATCH(Places!$B3945,Hosts!$A:$A,0), MATCH(Places!H$1,Hosts!$A$1:$M$1,0))</f>
        <v>0.67</v>
      </c>
      <c r="I3945" s="70">
        <f>INDEX(Hosts!$A:$M, MATCH(Places!$B3945,Hosts!$A:$A,0), MATCH(Places!I$1,Hosts!$A$1:$M$1,0))</f>
        <v>0.77</v>
      </c>
      <c r="J3945" t="str">
        <f>INDEX(Hosts!$A:$M, MATCH(Places!$B3945,Hosts!$A:$A,0), MATCH(Places!J$1,Hosts!$A$1:$M$1,0))</f>
        <v>No</v>
      </c>
      <c r="K3945">
        <v>26</v>
      </c>
      <c r="L3945" t="str">
        <f>VLOOKUP($K3945,Neighborhoods!$A:$C,2,0)</f>
        <v>Queens</v>
      </c>
      <c r="M3945" t="str">
        <f>VLOOKUP($K3945,Neighborhoods!$A:$C,3,0)</f>
        <v>Sunnyside</v>
      </c>
      <c r="N3945" t="str">
        <f>INDEX(Neighborhoods!$A:$C, MATCH(Places!$K3945,Neighborhoods!$A:$A,0), MATCH(Places!N$1,Neighborhoods!$A$1:$C$1,0))</f>
        <v>Queens</v>
      </c>
      <c r="O3945" t="str">
        <f>INDEX(Neighborhoods!$A:$C, MATCH(Places!$K3945,Neighborhoods!$A:$A,0), MATCH(Places!O$1,Neighborhoods!$A$1:$C$1,0))</f>
        <v>Sunnyside</v>
      </c>
      <c r="P3945" t="s">
        <v>1</v>
      </c>
      <c r="Q3945" t="str">
        <f t="shared" si="244"/>
        <v>Yes</v>
      </c>
      <c r="R3945">
        <v>1</v>
      </c>
      <c r="S3945" t="str">
        <f t="shared" si="245"/>
        <v>Small</v>
      </c>
      <c r="T3945" s="50">
        <v>35</v>
      </c>
      <c r="U3945" s="70">
        <f t="shared" si="246"/>
        <v>0.03</v>
      </c>
      <c r="V3945" s="52">
        <v>4.67</v>
      </c>
      <c r="W3945" s="52" t="str" cm="1">
        <f t="array" ref="W3945">_xlfn.SWITCH(ROUND(V3945,0),5,"Excellent",4,"Good",3,"Ok","Bad")</f>
        <v>Excellent</v>
      </c>
      <c r="X3945">
        <v>3</v>
      </c>
      <c r="Y3945" t="str">
        <f t="shared" si="247"/>
        <v>No</v>
      </c>
      <c r="Z3945" s="68">
        <v>43384</v>
      </c>
      <c r="AA3945" s="68">
        <v>43921</v>
      </c>
      <c r="AB3945">
        <v>36</v>
      </c>
      <c r="AC3945" t="s">
        <v>15615</v>
      </c>
    </row>
    <row r="3946" spans="1:29" x14ac:dyDescent="0.3">
      <c r="A3946" t="s">
        <v>14680</v>
      </c>
      <c r="B3946">
        <v>966</v>
      </c>
      <c r="C3946" t="str">
        <f>VLOOKUP($B3946,Hosts!$A:$M,10,0)</f>
        <v>Within a few hours</v>
      </c>
      <c r="D3946" s="70">
        <f>VLOOKUP($B3946,Hosts!$A:$M,11,0)</f>
        <v>1</v>
      </c>
      <c r="E3946" s="70">
        <f>VLOOKUP($B3946,Hosts!$A:$M,12,0)</f>
        <v>0.83</v>
      </c>
      <c r="F3946" t="str">
        <f>VLOOKUP($B3946,Hosts!$A:$M,13,0)</f>
        <v>No</v>
      </c>
      <c r="G3946" t="str">
        <f>INDEX(Hosts!$A:$M, MATCH(Places!$B3946,Hosts!$A:$A,0), MATCH(Places!G$1,Hosts!$A$1:$M$1,0))</f>
        <v>Within a few hours</v>
      </c>
      <c r="H3946" s="70">
        <f>INDEX(Hosts!$A:$M, MATCH(Places!$B3946,Hosts!$A:$A,0), MATCH(Places!H$1,Hosts!$A$1:$M$1,0))</f>
        <v>1</v>
      </c>
      <c r="I3946" s="70">
        <f>INDEX(Hosts!$A:$M, MATCH(Places!$B3946,Hosts!$A:$A,0), MATCH(Places!I$1,Hosts!$A$1:$M$1,0))</f>
        <v>0.83</v>
      </c>
      <c r="J3946" t="str">
        <f>INDEX(Hosts!$A:$M, MATCH(Places!$B3946,Hosts!$A:$A,0), MATCH(Places!J$1,Hosts!$A$1:$M$1,0))</f>
        <v>No</v>
      </c>
      <c r="K3946">
        <v>23</v>
      </c>
      <c r="L3946" t="str">
        <f>VLOOKUP($K3946,Neighborhoods!$A:$C,2,0)</f>
        <v>Queens</v>
      </c>
      <c r="M3946" t="str">
        <f>VLOOKUP($K3946,Neighborhoods!$A:$C,3,0)</f>
        <v>Jamaica</v>
      </c>
      <c r="N3946" t="str">
        <f>INDEX(Neighborhoods!$A:$C, MATCH(Places!$K3946,Neighborhoods!$A:$A,0), MATCH(Places!N$1,Neighborhoods!$A$1:$C$1,0))</f>
        <v>Queens</v>
      </c>
      <c r="O3946" t="str">
        <f>INDEX(Neighborhoods!$A:$C, MATCH(Places!$K3946,Neighborhoods!$A:$A,0), MATCH(Places!O$1,Neighborhoods!$A$1:$C$1,0))</f>
        <v>Jamaica</v>
      </c>
      <c r="P3946" t="s">
        <v>11822</v>
      </c>
      <c r="Q3946" t="str">
        <f t="shared" si="244"/>
        <v>No</v>
      </c>
      <c r="R3946">
        <v>2</v>
      </c>
      <c r="S3946" t="str">
        <f t="shared" si="245"/>
        <v>Small</v>
      </c>
      <c r="T3946" s="50">
        <v>90</v>
      </c>
      <c r="U3946" s="70">
        <f t="shared" si="246"/>
        <v>0.03</v>
      </c>
      <c r="V3946" s="52">
        <v>4.8600000000000003</v>
      </c>
      <c r="W3946" s="52" t="str" cm="1">
        <f t="array" ref="W3946">_xlfn.SWITCH(ROUND(V3946,0),5,"Excellent",4,"Good",3,"Ok","Bad")</f>
        <v>Excellent</v>
      </c>
      <c r="X3946">
        <v>7</v>
      </c>
      <c r="Y3946" t="str">
        <f t="shared" si="247"/>
        <v>No</v>
      </c>
      <c r="Z3946" s="68">
        <v>43385</v>
      </c>
      <c r="AA3946" s="68">
        <v>44044</v>
      </c>
      <c r="AB3946">
        <v>0</v>
      </c>
      <c r="AC3946" t="s">
        <v>15615</v>
      </c>
    </row>
    <row r="3947" spans="1:29" x14ac:dyDescent="0.3">
      <c r="A3947" t="s">
        <v>13372</v>
      </c>
      <c r="B3947">
        <v>1883</v>
      </c>
      <c r="C3947" t="str">
        <f>VLOOKUP($B3947,Hosts!$A:$M,10,0)</f>
        <v>Within a few hours</v>
      </c>
      <c r="D3947" s="70">
        <f>VLOOKUP($B3947,Hosts!$A:$M,11,0)</f>
        <v>0.8</v>
      </c>
      <c r="E3947" s="70">
        <f>VLOOKUP($B3947,Hosts!$A:$M,12,0)</f>
        <v>0.94</v>
      </c>
      <c r="F3947" t="str">
        <f>VLOOKUP($B3947,Hosts!$A:$M,13,0)</f>
        <v>No</v>
      </c>
      <c r="G3947" t="str">
        <f>INDEX(Hosts!$A:$M, MATCH(Places!$B3947,Hosts!$A:$A,0), MATCH(Places!G$1,Hosts!$A$1:$M$1,0))</f>
        <v>Within a few hours</v>
      </c>
      <c r="H3947" s="70">
        <f>INDEX(Hosts!$A:$M, MATCH(Places!$B3947,Hosts!$A:$A,0), MATCH(Places!H$1,Hosts!$A$1:$M$1,0))</f>
        <v>0.8</v>
      </c>
      <c r="I3947" s="70">
        <f>INDEX(Hosts!$A:$M, MATCH(Places!$B3947,Hosts!$A:$A,0), MATCH(Places!I$1,Hosts!$A$1:$M$1,0))</f>
        <v>0.94</v>
      </c>
      <c r="J3947" t="str">
        <f>INDEX(Hosts!$A:$M, MATCH(Places!$B3947,Hosts!$A:$A,0), MATCH(Places!J$1,Hosts!$A$1:$M$1,0))</f>
        <v>No</v>
      </c>
      <c r="K3947">
        <v>7</v>
      </c>
      <c r="L3947" t="str">
        <f>VLOOKUP($K3947,Neighborhoods!$A:$C,2,0)</f>
        <v>Brooklyn</v>
      </c>
      <c r="M3947" t="str">
        <f>VLOOKUP($K3947,Neighborhoods!$A:$C,3,0)</f>
        <v>Bedford-Stuyvesant</v>
      </c>
      <c r="N3947" t="str">
        <f>INDEX(Neighborhoods!$A:$C, MATCH(Places!$K3947,Neighborhoods!$A:$A,0), MATCH(Places!N$1,Neighborhoods!$A$1:$C$1,0))</f>
        <v>Brooklyn</v>
      </c>
      <c r="O3947" t="str">
        <f>INDEX(Neighborhoods!$A:$C, MATCH(Places!$K3947,Neighborhoods!$A:$A,0), MATCH(Places!O$1,Neighborhoods!$A$1:$C$1,0))</f>
        <v>Bedford-Stuyvesant</v>
      </c>
      <c r="P3947" t="s">
        <v>11822</v>
      </c>
      <c r="Q3947" t="str">
        <f t="shared" si="244"/>
        <v>No</v>
      </c>
      <c r="R3947">
        <v>10</v>
      </c>
      <c r="S3947" t="str">
        <f t="shared" si="245"/>
        <v>Large</v>
      </c>
      <c r="T3947" s="50">
        <v>600</v>
      </c>
      <c r="U3947" s="70">
        <f t="shared" si="246"/>
        <v>0.05</v>
      </c>
      <c r="V3947" s="52">
        <v>4.8</v>
      </c>
      <c r="W3947" s="52" t="str" cm="1">
        <f t="array" ref="W3947">_xlfn.SWITCH(ROUND(V3947,0),5,"Excellent",4,"Good",3,"Ok","Bad")</f>
        <v>Excellent</v>
      </c>
      <c r="X3947">
        <v>5</v>
      </c>
      <c r="Y3947" t="str">
        <f t="shared" si="247"/>
        <v>No</v>
      </c>
      <c r="Z3947" s="68">
        <v>43346</v>
      </c>
      <c r="AA3947" s="68">
        <v>43466</v>
      </c>
      <c r="AB3947">
        <v>89</v>
      </c>
      <c r="AC3947" t="s">
        <v>15615</v>
      </c>
    </row>
    <row r="3948" spans="1:29" x14ac:dyDescent="0.3">
      <c r="A3948" t="s">
        <v>2817</v>
      </c>
      <c r="B3948">
        <v>1864</v>
      </c>
      <c r="C3948" t="str">
        <f>VLOOKUP($B3948,Hosts!$A:$M,10,0)</f>
        <v>Within an hour</v>
      </c>
      <c r="D3948" s="70">
        <f>VLOOKUP($B3948,Hosts!$A:$M,11,0)</f>
        <v>1</v>
      </c>
      <c r="E3948" s="70">
        <f>VLOOKUP($B3948,Hosts!$A:$M,12,0)</f>
        <v>0.8</v>
      </c>
      <c r="F3948" t="str">
        <f>VLOOKUP($B3948,Hosts!$A:$M,13,0)</f>
        <v>Yes</v>
      </c>
      <c r="G3948" t="str">
        <f>INDEX(Hosts!$A:$M, MATCH(Places!$B3948,Hosts!$A:$A,0), MATCH(Places!G$1,Hosts!$A$1:$M$1,0))</f>
        <v>Within an hour</v>
      </c>
      <c r="H3948" s="70">
        <f>INDEX(Hosts!$A:$M, MATCH(Places!$B3948,Hosts!$A:$A,0), MATCH(Places!H$1,Hosts!$A$1:$M$1,0))</f>
        <v>1</v>
      </c>
      <c r="I3948" s="70">
        <f>INDEX(Hosts!$A:$M, MATCH(Places!$B3948,Hosts!$A:$A,0), MATCH(Places!I$1,Hosts!$A$1:$M$1,0))</f>
        <v>0.8</v>
      </c>
      <c r="J3948" t="str">
        <f>INDEX(Hosts!$A:$M, MATCH(Places!$B3948,Hosts!$A:$A,0), MATCH(Places!J$1,Hosts!$A$1:$M$1,0))</f>
        <v>Yes</v>
      </c>
      <c r="K3948">
        <v>12</v>
      </c>
      <c r="L3948" t="str">
        <f>VLOOKUP($K3948,Neighborhoods!$A:$C,2,0)</f>
        <v>Brooklyn</v>
      </c>
      <c r="M3948" t="str">
        <f>VLOOKUP($K3948,Neighborhoods!$A:$C,3,0)</f>
        <v>Williamsburg</v>
      </c>
      <c r="N3948" t="str">
        <f>INDEX(Neighborhoods!$A:$C, MATCH(Places!$K3948,Neighborhoods!$A:$A,0), MATCH(Places!N$1,Neighborhoods!$A$1:$C$1,0))</f>
        <v>Brooklyn</v>
      </c>
      <c r="O3948" t="str">
        <f>INDEX(Neighborhoods!$A:$C, MATCH(Places!$K3948,Neighborhoods!$A:$A,0), MATCH(Places!O$1,Neighborhoods!$A$1:$C$1,0))</f>
        <v>Williamsburg</v>
      </c>
      <c r="P3948" t="s">
        <v>1</v>
      </c>
      <c r="Q3948" t="str">
        <f t="shared" si="244"/>
        <v>Yes</v>
      </c>
      <c r="R3948">
        <v>2</v>
      </c>
      <c r="S3948" t="str">
        <f t="shared" si="245"/>
        <v>Small</v>
      </c>
      <c r="T3948" s="50">
        <v>77</v>
      </c>
      <c r="U3948" s="70">
        <f t="shared" si="246"/>
        <v>0.03</v>
      </c>
      <c r="V3948" s="52">
        <v>4.84</v>
      </c>
      <c r="W3948" s="52" t="str" cm="1">
        <f t="array" ref="W3948">_xlfn.SWITCH(ROUND(V3948,0),5,"Excellent",4,"Good",3,"Ok","Bad")</f>
        <v>Excellent</v>
      </c>
      <c r="X3948">
        <v>61</v>
      </c>
      <c r="Y3948" t="str">
        <f t="shared" si="247"/>
        <v>No</v>
      </c>
      <c r="Z3948" s="68">
        <v>43362</v>
      </c>
      <c r="AA3948" s="68">
        <v>43904</v>
      </c>
      <c r="AB3948">
        <v>231</v>
      </c>
      <c r="AC3948" t="s">
        <v>15615</v>
      </c>
    </row>
    <row r="3949" spans="1:29" x14ac:dyDescent="0.3">
      <c r="A3949" t="s">
        <v>2818</v>
      </c>
      <c r="B3949">
        <v>1864</v>
      </c>
      <c r="C3949" t="str">
        <f>VLOOKUP($B3949,Hosts!$A:$M,10,0)</f>
        <v>Within an hour</v>
      </c>
      <c r="D3949" s="70">
        <f>VLOOKUP($B3949,Hosts!$A:$M,11,0)</f>
        <v>1</v>
      </c>
      <c r="E3949" s="70">
        <f>VLOOKUP($B3949,Hosts!$A:$M,12,0)</f>
        <v>0.8</v>
      </c>
      <c r="F3949" t="str">
        <f>VLOOKUP($B3949,Hosts!$A:$M,13,0)</f>
        <v>Yes</v>
      </c>
      <c r="G3949" t="str">
        <f>INDEX(Hosts!$A:$M, MATCH(Places!$B3949,Hosts!$A:$A,0), MATCH(Places!G$1,Hosts!$A$1:$M$1,0))</f>
        <v>Within an hour</v>
      </c>
      <c r="H3949" s="70">
        <f>INDEX(Hosts!$A:$M, MATCH(Places!$B3949,Hosts!$A:$A,0), MATCH(Places!H$1,Hosts!$A$1:$M$1,0))</f>
        <v>1</v>
      </c>
      <c r="I3949" s="70">
        <f>INDEX(Hosts!$A:$M, MATCH(Places!$B3949,Hosts!$A:$A,0), MATCH(Places!I$1,Hosts!$A$1:$M$1,0))</f>
        <v>0.8</v>
      </c>
      <c r="J3949" t="str">
        <f>INDEX(Hosts!$A:$M, MATCH(Places!$B3949,Hosts!$A:$A,0), MATCH(Places!J$1,Hosts!$A$1:$M$1,0))</f>
        <v>Yes</v>
      </c>
      <c r="K3949">
        <v>12</v>
      </c>
      <c r="L3949" t="str">
        <f>VLOOKUP($K3949,Neighborhoods!$A:$C,2,0)</f>
        <v>Brooklyn</v>
      </c>
      <c r="M3949" t="str">
        <f>VLOOKUP($K3949,Neighborhoods!$A:$C,3,0)</f>
        <v>Williamsburg</v>
      </c>
      <c r="N3949" t="str">
        <f>INDEX(Neighborhoods!$A:$C, MATCH(Places!$K3949,Neighborhoods!$A:$A,0), MATCH(Places!N$1,Neighborhoods!$A$1:$C$1,0))</f>
        <v>Brooklyn</v>
      </c>
      <c r="O3949" t="str">
        <f>INDEX(Neighborhoods!$A:$C, MATCH(Places!$K3949,Neighborhoods!$A:$A,0), MATCH(Places!O$1,Neighborhoods!$A$1:$C$1,0))</f>
        <v>Williamsburg</v>
      </c>
      <c r="P3949" t="s">
        <v>1</v>
      </c>
      <c r="Q3949" t="str">
        <f t="shared" si="244"/>
        <v>Yes</v>
      </c>
      <c r="R3949">
        <v>2</v>
      </c>
      <c r="S3949" t="str">
        <f t="shared" si="245"/>
        <v>Small</v>
      </c>
      <c r="T3949" s="50">
        <v>85</v>
      </c>
      <c r="U3949" s="70">
        <f t="shared" si="246"/>
        <v>0.03</v>
      </c>
      <c r="V3949" s="52">
        <v>5</v>
      </c>
      <c r="W3949" s="52" t="str" cm="1">
        <f t="array" ref="W3949">_xlfn.SWITCH(ROUND(V3949,0),5,"Excellent",4,"Good",3,"Ok","Bad")</f>
        <v>Excellent</v>
      </c>
      <c r="X3949">
        <v>16</v>
      </c>
      <c r="Y3949" t="str">
        <f t="shared" si="247"/>
        <v>No</v>
      </c>
      <c r="Z3949" s="68">
        <v>43346</v>
      </c>
      <c r="AA3949" s="68">
        <v>43520</v>
      </c>
      <c r="AB3949">
        <v>268</v>
      </c>
      <c r="AC3949" t="s">
        <v>15615</v>
      </c>
    </row>
    <row r="3950" spans="1:29" x14ac:dyDescent="0.3">
      <c r="A3950" t="s">
        <v>2819</v>
      </c>
      <c r="B3950">
        <v>1582</v>
      </c>
      <c r="C3950" t="str">
        <f>VLOOKUP($B3950,Hosts!$A:$M,10,0)</f>
        <v>Within a few hours</v>
      </c>
      <c r="D3950" s="70">
        <f>VLOOKUP($B3950,Hosts!$A:$M,11,0)</f>
        <v>1</v>
      </c>
      <c r="E3950" s="70">
        <f>VLOOKUP($B3950,Hosts!$A:$M,12,0)</f>
        <v>1</v>
      </c>
      <c r="F3950" t="str">
        <f>VLOOKUP($B3950,Hosts!$A:$M,13,0)</f>
        <v>Yes</v>
      </c>
      <c r="G3950" t="str">
        <f>INDEX(Hosts!$A:$M, MATCH(Places!$B3950,Hosts!$A:$A,0), MATCH(Places!G$1,Hosts!$A$1:$M$1,0))</f>
        <v>Within a few hours</v>
      </c>
      <c r="H3950" s="70">
        <f>INDEX(Hosts!$A:$M, MATCH(Places!$B3950,Hosts!$A:$A,0), MATCH(Places!H$1,Hosts!$A$1:$M$1,0))</f>
        <v>1</v>
      </c>
      <c r="I3950" s="70">
        <f>INDEX(Hosts!$A:$M, MATCH(Places!$B3950,Hosts!$A:$A,0), MATCH(Places!I$1,Hosts!$A$1:$M$1,0))</f>
        <v>1</v>
      </c>
      <c r="J3950" t="str">
        <f>INDEX(Hosts!$A:$M, MATCH(Places!$B3950,Hosts!$A:$A,0), MATCH(Places!J$1,Hosts!$A$1:$M$1,0))</f>
        <v>Yes</v>
      </c>
      <c r="K3950">
        <v>13</v>
      </c>
      <c r="L3950" t="str">
        <f>VLOOKUP($K3950,Neighborhoods!$A:$C,2,0)</f>
        <v>Manhattan</v>
      </c>
      <c r="M3950" t="str">
        <f>VLOOKUP($K3950,Neighborhoods!$A:$C,3,0)</f>
        <v>Chelsea</v>
      </c>
      <c r="N3950" t="str">
        <f>INDEX(Neighborhoods!$A:$C, MATCH(Places!$K3950,Neighborhoods!$A:$A,0), MATCH(Places!N$1,Neighborhoods!$A$1:$C$1,0))</f>
        <v>Manhattan</v>
      </c>
      <c r="O3950" t="str">
        <f>INDEX(Neighborhoods!$A:$C, MATCH(Places!$K3950,Neighborhoods!$A:$A,0), MATCH(Places!O$1,Neighborhoods!$A$1:$C$1,0))</f>
        <v>Chelsea</v>
      </c>
      <c r="P3950" t="s">
        <v>16</v>
      </c>
      <c r="Q3950" t="str">
        <f t="shared" si="244"/>
        <v>Yes</v>
      </c>
      <c r="R3950">
        <v>1</v>
      </c>
      <c r="S3950" t="str">
        <f t="shared" si="245"/>
        <v>Small</v>
      </c>
      <c r="T3950" s="50">
        <v>85</v>
      </c>
      <c r="U3950" s="70">
        <f t="shared" si="246"/>
        <v>0.03</v>
      </c>
      <c r="V3950" s="52">
        <v>4.75</v>
      </c>
      <c r="W3950" s="52" t="str" cm="1">
        <f t="array" ref="W3950">_xlfn.SWITCH(ROUND(V3950,0),5,"Excellent",4,"Good",3,"Ok","Bad")</f>
        <v>Excellent</v>
      </c>
      <c r="X3950">
        <v>32</v>
      </c>
      <c r="Y3950" t="str">
        <f t="shared" si="247"/>
        <v>No</v>
      </c>
      <c r="Z3950" s="68">
        <v>43353</v>
      </c>
      <c r="AA3950" s="68">
        <v>43774</v>
      </c>
      <c r="AB3950">
        <v>365</v>
      </c>
      <c r="AC3950" t="s">
        <v>15616</v>
      </c>
    </row>
    <row r="3951" spans="1:29" x14ac:dyDescent="0.3">
      <c r="A3951" t="s">
        <v>2820</v>
      </c>
      <c r="B3951">
        <v>1209</v>
      </c>
      <c r="C3951" t="str">
        <f>VLOOKUP($B3951,Hosts!$A:$M,10,0)</f>
        <v>Within an hour</v>
      </c>
      <c r="D3951" s="70">
        <f>VLOOKUP($B3951,Hosts!$A:$M,11,0)</f>
        <v>1</v>
      </c>
      <c r="E3951" s="70">
        <f>VLOOKUP($B3951,Hosts!$A:$M,12,0)</f>
        <v>0.5</v>
      </c>
      <c r="F3951" t="str">
        <f>VLOOKUP($B3951,Hosts!$A:$M,13,0)</f>
        <v>No</v>
      </c>
      <c r="G3951" t="str">
        <f>INDEX(Hosts!$A:$M, MATCH(Places!$B3951,Hosts!$A:$A,0), MATCH(Places!G$1,Hosts!$A$1:$M$1,0))</f>
        <v>Within an hour</v>
      </c>
      <c r="H3951" s="70">
        <f>INDEX(Hosts!$A:$M, MATCH(Places!$B3951,Hosts!$A:$A,0), MATCH(Places!H$1,Hosts!$A$1:$M$1,0))</f>
        <v>1</v>
      </c>
      <c r="I3951" s="70">
        <f>INDEX(Hosts!$A:$M, MATCH(Places!$B3951,Hosts!$A:$A,0), MATCH(Places!I$1,Hosts!$A$1:$M$1,0))</f>
        <v>0.5</v>
      </c>
      <c r="J3951" t="str">
        <f>INDEX(Hosts!$A:$M, MATCH(Places!$B3951,Hosts!$A:$A,0), MATCH(Places!J$1,Hosts!$A$1:$M$1,0))</f>
        <v>No</v>
      </c>
      <c r="K3951">
        <v>19</v>
      </c>
      <c r="L3951" t="str">
        <f>VLOOKUP($K3951,Neighborhoods!$A:$C,2,0)</f>
        <v>Manhattan</v>
      </c>
      <c r="M3951" t="str">
        <f>VLOOKUP($K3951,Neighborhoods!$A:$C,3,0)</f>
        <v>Upper East Side</v>
      </c>
      <c r="N3951" t="str">
        <f>INDEX(Neighborhoods!$A:$C, MATCH(Places!$K3951,Neighborhoods!$A:$A,0), MATCH(Places!N$1,Neighborhoods!$A$1:$C$1,0))</f>
        <v>Manhattan</v>
      </c>
      <c r="O3951" t="str">
        <f>INDEX(Neighborhoods!$A:$C, MATCH(Places!$K3951,Neighborhoods!$A:$A,0), MATCH(Places!O$1,Neighborhoods!$A$1:$C$1,0))</f>
        <v>Upper East Side</v>
      </c>
      <c r="P3951" t="s">
        <v>11822</v>
      </c>
      <c r="Q3951" t="str">
        <f t="shared" si="244"/>
        <v>No</v>
      </c>
      <c r="R3951">
        <v>2</v>
      </c>
      <c r="S3951" t="str">
        <f t="shared" si="245"/>
        <v>Small</v>
      </c>
      <c r="T3951" s="50">
        <v>350</v>
      </c>
      <c r="U3951" s="70">
        <f t="shared" si="246"/>
        <v>0.04</v>
      </c>
      <c r="V3951" s="52">
        <v>5</v>
      </c>
      <c r="W3951" s="52" t="str" cm="1">
        <f t="array" ref="W3951">_xlfn.SWITCH(ROUND(V3951,0),5,"Excellent",4,"Good",3,"Ok","Bad")</f>
        <v>Excellent</v>
      </c>
      <c r="X3951">
        <v>4</v>
      </c>
      <c r="Y3951" t="str">
        <f t="shared" si="247"/>
        <v>No</v>
      </c>
      <c r="Z3951" s="68">
        <v>43371</v>
      </c>
      <c r="AA3951" s="68">
        <v>43832</v>
      </c>
      <c r="AB3951">
        <v>228</v>
      </c>
      <c r="AC3951" t="s">
        <v>15616</v>
      </c>
    </row>
    <row r="3952" spans="1:29" x14ac:dyDescent="0.3">
      <c r="A3952" t="s">
        <v>2821</v>
      </c>
      <c r="B3952">
        <v>3083</v>
      </c>
      <c r="C3952" t="str">
        <f>VLOOKUP($B3952,Hosts!$A:$M,10,0)</f>
        <v>Within a few hours</v>
      </c>
      <c r="D3952" s="70">
        <f>VLOOKUP($B3952,Hosts!$A:$M,11,0)</f>
        <v>1</v>
      </c>
      <c r="E3952" s="70">
        <f>VLOOKUP($B3952,Hosts!$A:$M,12,0)</f>
        <v>0.43</v>
      </c>
      <c r="F3952" t="str">
        <f>VLOOKUP($B3952,Hosts!$A:$M,13,0)</f>
        <v>Yes</v>
      </c>
      <c r="G3952" t="str">
        <f>INDEX(Hosts!$A:$M, MATCH(Places!$B3952,Hosts!$A:$A,0), MATCH(Places!G$1,Hosts!$A$1:$M$1,0))</f>
        <v>Within a few hours</v>
      </c>
      <c r="H3952" s="70">
        <f>INDEX(Hosts!$A:$M, MATCH(Places!$B3952,Hosts!$A:$A,0), MATCH(Places!H$1,Hosts!$A$1:$M$1,0))</f>
        <v>1</v>
      </c>
      <c r="I3952" s="70">
        <f>INDEX(Hosts!$A:$M, MATCH(Places!$B3952,Hosts!$A:$A,0), MATCH(Places!I$1,Hosts!$A$1:$M$1,0))</f>
        <v>0.43</v>
      </c>
      <c r="J3952" t="str">
        <f>INDEX(Hosts!$A:$M, MATCH(Places!$B3952,Hosts!$A:$A,0), MATCH(Places!J$1,Hosts!$A$1:$M$1,0))</f>
        <v>Yes</v>
      </c>
      <c r="K3952">
        <v>21</v>
      </c>
      <c r="L3952" t="str">
        <f>VLOOKUP($K3952,Neighborhoods!$A:$C,2,0)</f>
        <v>Queens</v>
      </c>
      <c r="M3952" t="str">
        <f>VLOOKUP($K3952,Neighborhoods!$A:$C,3,0)</f>
        <v>Astoria</v>
      </c>
      <c r="N3952" t="str">
        <f>INDEX(Neighborhoods!$A:$C, MATCH(Places!$K3952,Neighborhoods!$A:$A,0), MATCH(Places!N$1,Neighborhoods!$A$1:$C$1,0))</f>
        <v>Queens</v>
      </c>
      <c r="O3952" t="str">
        <f>INDEX(Neighborhoods!$A:$C, MATCH(Places!$K3952,Neighborhoods!$A:$A,0), MATCH(Places!O$1,Neighborhoods!$A$1:$C$1,0))</f>
        <v>Astoria</v>
      </c>
      <c r="P3952" t="s">
        <v>11822</v>
      </c>
      <c r="Q3952" t="str">
        <f t="shared" si="244"/>
        <v>No</v>
      </c>
      <c r="R3952">
        <v>4</v>
      </c>
      <c r="S3952" t="str">
        <f t="shared" si="245"/>
        <v>Medium</v>
      </c>
      <c r="T3952" s="50">
        <v>130</v>
      </c>
      <c r="U3952" s="70">
        <f t="shared" si="246"/>
        <v>0.03</v>
      </c>
      <c r="V3952" s="52">
        <v>4.75</v>
      </c>
      <c r="W3952" s="52" t="str" cm="1">
        <f t="array" ref="W3952">_xlfn.SWITCH(ROUND(V3952,0),5,"Excellent",4,"Good",3,"Ok","Bad")</f>
        <v>Excellent</v>
      </c>
      <c r="X3952">
        <v>4</v>
      </c>
      <c r="Y3952" t="str">
        <f t="shared" si="247"/>
        <v>No</v>
      </c>
      <c r="Z3952" s="68">
        <v>43462</v>
      </c>
      <c r="AA3952" s="68">
        <v>43832</v>
      </c>
      <c r="AB3952">
        <v>0</v>
      </c>
      <c r="AC3952" t="s">
        <v>15615</v>
      </c>
    </row>
    <row r="3953" spans="1:29" x14ac:dyDescent="0.3">
      <c r="A3953" t="s">
        <v>2822</v>
      </c>
      <c r="B3953">
        <v>3081</v>
      </c>
      <c r="C3953" t="str">
        <f>VLOOKUP($B3953,Hosts!$A:$M,10,0)</f>
        <v>Within an hour</v>
      </c>
      <c r="D3953" s="70">
        <f>VLOOKUP($B3953,Hosts!$A:$M,11,0)</f>
        <v>1</v>
      </c>
      <c r="E3953" s="70">
        <f>VLOOKUP($B3953,Hosts!$A:$M,12,0)</f>
        <v>0.9</v>
      </c>
      <c r="F3953" t="str">
        <f>VLOOKUP($B3953,Hosts!$A:$M,13,0)</f>
        <v>No</v>
      </c>
      <c r="G3953" t="str">
        <f>INDEX(Hosts!$A:$M, MATCH(Places!$B3953,Hosts!$A:$A,0), MATCH(Places!G$1,Hosts!$A$1:$M$1,0))</f>
        <v>Within an hour</v>
      </c>
      <c r="H3953" s="70">
        <f>INDEX(Hosts!$A:$M, MATCH(Places!$B3953,Hosts!$A:$A,0), MATCH(Places!H$1,Hosts!$A$1:$M$1,0))</f>
        <v>1</v>
      </c>
      <c r="I3953" s="70">
        <f>INDEX(Hosts!$A:$M, MATCH(Places!$B3953,Hosts!$A:$A,0), MATCH(Places!I$1,Hosts!$A$1:$M$1,0))</f>
        <v>0.9</v>
      </c>
      <c r="J3953" t="str">
        <f>INDEX(Hosts!$A:$M, MATCH(Places!$B3953,Hosts!$A:$A,0), MATCH(Places!J$1,Hosts!$A$1:$M$1,0))</f>
        <v>No</v>
      </c>
      <c r="K3953">
        <v>27</v>
      </c>
      <c r="L3953" t="str">
        <f>VLOOKUP($K3953,Neighborhoods!$A:$C,2,0)</f>
        <v>Staten Island</v>
      </c>
      <c r="M3953" t="str">
        <f>VLOOKUP($K3953,Neighborhoods!$A:$C,3,0)</f>
        <v>Arrochar</v>
      </c>
      <c r="N3953" t="str">
        <f>INDEX(Neighborhoods!$A:$C, MATCH(Places!$K3953,Neighborhoods!$A:$A,0), MATCH(Places!N$1,Neighborhoods!$A$1:$C$1,0))</f>
        <v>Staten Island</v>
      </c>
      <c r="O3953" t="str">
        <f>INDEX(Neighborhoods!$A:$C, MATCH(Places!$K3953,Neighborhoods!$A:$A,0), MATCH(Places!O$1,Neighborhoods!$A$1:$C$1,0))</f>
        <v>Arrochar</v>
      </c>
      <c r="P3953" t="s">
        <v>1</v>
      </c>
      <c r="Q3953" t="str">
        <f t="shared" si="244"/>
        <v>Yes</v>
      </c>
      <c r="R3953">
        <v>1</v>
      </c>
      <c r="S3953" t="str">
        <f t="shared" si="245"/>
        <v>Small</v>
      </c>
      <c r="T3953" s="50">
        <v>35</v>
      </c>
      <c r="U3953" s="70">
        <f t="shared" si="246"/>
        <v>0.03</v>
      </c>
      <c r="V3953" s="52">
        <v>5</v>
      </c>
      <c r="W3953" s="52" t="str" cm="1">
        <f t="array" ref="W3953">_xlfn.SWITCH(ROUND(V3953,0),5,"Excellent",4,"Good",3,"Ok","Bad")</f>
        <v>Excellent</v>
      </c>
      <c r="X3953">
        <v>14</v>
      </c>
      <c r="Y3953" t="str">
        <f t="shared" si="247"/>
        <v>No</v>
      </c>
      <c r="Z3953" s="68">
        <v>43372</v>
      </c>
      <c r="AA3953" s="68">
        <v>44026</v>
      </c>
      <c r="AB3953">
        <v>82</v>
      </c>
      <c r="AC3953" t="s">
        <v>15615</v>
      </c>
    </row>
    <row r="3954" spans="1:29" x14ac:dyDescent="0.3">
      <c r="A3954" t="s">
        <v>2823</v>
      </c>
      <c r="B3954">
        <v>3049</v>
      </c>
      <c r="C3954" t="str">
        <f>VLOOKUP($B3954,Hosts!$A:$M,10,0)</f>
        <v>Within an hour</v>
      </c>
      <c r="D3954" s="70">
        <f>VLOOKUP($B3954,Hosts!$A:$M,11,0)</f>
        <v>1</v>
      </c>
      <c r="E3954" s="70">
        <f>VLOOKUP($B3954,Hosts!$A:$M,12,0)</f>
        <v>0.97</v>
      </c>
      <c r="F3954" t="str">
        <f>VLOOKUP($B3954,Hosts!$A:$M,13,0)</f>
        <v>Yes</v>
      </c>
      <c r="G3954" t="str">
        <f>INDEX(Hosts!$A:$M, MATCH(Places!$B3954,Hosts!$A:$A,0), MATCH(Places!G$1,Hosts!$A$1:$M$1,0))</f>
        <v>Within an hour</v>
      </c>
      <c r="H3954" s="70">
        <f>INDEX(Hosts!$A:$M, MATCH(Places!$B3954,Hosts!$A:$A,0), MATCH(Places!H$1,Hosts!$A$1:$M$1,0))</f>
        <v>1</v>
      </c>
      <c r="I3954" s="70">
        <f>INDEX(Hosts!$A:$M, MATCH(Places!$B3954,Hosts!$A:$A,0), MATCH(Places!I$1,Hosts!$A$1:$M$1,0))</f>
        <v>0.97</v>
      </c>
      <c r="J3954" t="str">
        <f>INDEX(Hosts!$A:$M, MATCH(Places!$B3954,Hosts!$A:$A,0), MATCH(Places!J$1,Hosts!$A$1:$M$1,0))</f>
        <v>Yes</v>
      </c>
      <c r="K3954">
        <v>10</v>
      </c>
      <c r="L3954" t="str">
        <f>VLOOKUP($K3954,Neighborhoods!$A:$C,2,0)</f>
        <v>Brooklyn</v>
      </c>
      <c r="M3954" t="str">
        <f>VLOOKUP($K3954,Neighborhoods!$A:$C,3,0)</f>
        <v>East Flatbush</v>
      </c>
      <c r="N3954" t="str">
        <f>INDEX(Neighborhoods!$A:$C, MATCH(Places!$K3954,Neighborhoods!$A:$A,0), MATCH(Places!N$1,Neighborhoods!$A$1:$C$1,0))</f>
        <v>Brooklyn</v>
      </c>
      <c r="O3954" t="str">
        <f>INDEX(Neighborhoods!$A:$C, MATCH(Places!$K3954,Neighborhoods!$A:$A,0), MATCH(Places!O$1,Neighborhoods!$A$1:$C$1,0))</f>
        <v>East Flatbush</v>
      </c>
      <c r="P3954" t="s">
        <v>1</v>
      </c>
      <c r="Q3954" t="str">
        <f t="shared" si="244"/>
        <v>Yes</v>
      </c>
      <c r="R3954">
        <v>2</v>
      </c>
      <c r="S3954" t="str">
        <f t="shared" si="245"/>
        <v>Small</v>
      </c>
      <c r="T3954" s="50">
        <v>55</v>
      </c>
      <c r="U3954" s="70">
        <f t="shared" si="246"/>
        <v>0.03</v>
      </c>
      <c r="V3954" s="52">
        <v>4.9800000000000004</v>
      </c>
      <c r="W3954" s="52" t="str" cm="1">
        <f t="array" ref="W3954">_xlfn.SWITCH(ROUND(V3954,0),5,"Excellent",4,"Good",3,"Ok","Bad")</f>
        <v>Excellent</v>
      </c>
      <c r="X3954">
        <v>46</v>
      </c>
      <c r="Y3954" t="str">
        <f t="shared" si="247"/>
        <v>No</v>
      </c>
      <c r="Z3954" s="68">
        <v>43346</v>
      </c>
      <c r="AA3954" s="68">
        <v>44056</v>
      </c>
      <c r="AB3954">
        <v>75</v>
      </c>
      <c r="AC3954" t="s">
        <v>15616</v>
      </c>
    </row>
    <row r="3955" spans="1:29" x14ac:dyDescent="0.3">
      <c r="A3955" t="s">
        <v>2824</v>
      </c>
      <c r="B3955">
        <v>925</v>
      </c>
      <c r="C3955" t="str">
        <f>VLOOKUP($B3955,Hosts!$A:$M,10,0)</f>
        <v>Within a day</v>
      </c>
      <c r="D3955" s="70">
        <f>VLOOKUP($B3955,Hosts!$A:$M,11,0)</f>
        <v>0.6</v>
      </c>
      <c r="E3955" s="70">
        <f>VLOOKUP($B3955,Hosts!$A:$M,12,0)</f>
        <v>1</v>
      </c>
      <c r="F3955" t="str">
        <f>VLOOKUP($B3955,Hosts!$A:$M,13,0)</f>
        <v>No</v>
      </c>
      <c r="G3955" t="str">
        <f>INDEX(Hosts!$A:$M, MATCH(Places!$B3955,Hosts!$A:$A,0), MATCH(Places!G$1,Hosts!$A$1:$M$1,0))</f>
        <v>Within a day</v>
      </c>
      <c r="H3955" s="70">
        <f>INDEX(Hosts!$A:$M, MATCH(Places!$B3955,Hosts!$A:$A,0), MATCH(Places!H$1,Hosts!$A$1:$M$1,0))</f>
        <v>0.6</v>
      </c>
      <c r="I3955" s="70">
        <f>INDEX(Hosts!$A:$M, MATCH(Places!$B3955,Hosts!$A:$A,0), MATCH(Places!I$1,Hosts!$A$1:$M$1,0))</f>
        <v>1</v>
      </c>
      <c r="J3955" t="str">
        <f>INDEX(Hosts!$A:$M, MATCH(Places!$B3955,Hosts!$A:$A,0), MATCH(Places!J$1,Hosts!$A$1:$M$1,0))</f>
        <v>No</v>
      </c>
      <c r="K3955">
        <v>9</v>
      </c>
      <c r="L3955" t="str">
        <f>VLOOKUP($K3955,Neighborhoods!$A:$C,2,0)</f>
        <v>Brooklyn</v>
      </c>
      <c r="M3955" t="str">
        <f>VLOOKUP($K3955,Neighborhoods!$A:$C,3,0)</f>
        <v>Crown Heights</v>
      </c>
      <c r="N3955" t="str">
        <f>INDEX(Neighborhoods!$A:$C, MATCH(Places!$K3955,Neighborhoods!$A:$A,0), MATCH(Places!N$1,Neighborhoods!$A$1:$C$1,0))</f>
        <v>Brooklyn</v>
      </c>
      <c r="O3955" t="str">
        <f>INDEX(Neighborhoods!$A:$C, MATCH(Places!$K3955,Neighborhoods!$A:$A,0), MATCH(Places!O$1,Neighborhoods!$A$1:$C$1,0))</f>
        <v>Crown Heights</v>
      </c>
      <c r="P3955" t="s">
        <v>1</v>
      </c>
      <c r="Q3955" t="str">
        <f t="shared" si="244"/>
        <v>Yes</v>
      </c>
      <c r="R3955">
        <v>4</v>
      </c>
      <c r="S3955" t="str">
        <f t="shared" si="245"/>
        <v>Medium</v>
      </c>
      <c r="T3955" s="50">
        <v>220</v>
      </c>
      <c r="U3955" s="70">
        <f t="shared" si="246"/>
        <v>0.04</v>
      </c>
      <c r="V3955" s="52">
        <v>5</v>
      </c>
      <c r="W3955" s="52" t="str" cm="1">
        <f t="array" ref="W3955">_xlfn.SWITCH(ROUND(V3955,0),5,"Excellent",4,"Good",3,"Ok","Bad")</f>
        <v>Excellent</v>
      </c>
      <c r="X3955">
        <v>9</v>
      </c>
      <c r="Y3955" t="str">
        <f t="shared" si="247"/>
        <v>No</v>
      </c>
      <c r="Z3955" s="68">
        <v>43359</v>
      </c>
      <c r="AA3955" s="68">
        <v>43820</v>
      </c>
      <c r="AB3955">
        <v>136</v>
      </c>
      <c r="AC3955" t="s">
        <v>15616</v>
      </c>
    </row>
    <row r="3956" spans="1:29" x14ac:dyDescent="0.3">
      <c r="A3956" t="s">
        <v>2826</v>
      </c>
      <c r="B3956">
        <v>1184</v>
      </c>
      <c r="C3956" t="str">
        <f>VLOOKUP($B3956,Hosts!$A:$M,10,0)</f>
        <v>Within an hour</v>
      </c>
      <c r="D3956" s="70">
        <f>VLOOKUP($B3956,Hosts!$A:$M,11,0)</f>
        <v>1</v>
      </c>
      <c r="E3956" s="70">
        <f>VLOOKUP($B3956,Hosts!$A:$M,12,0)</f>
        <v>0.2</v>
      </c>
      <c r="F3956" t="str">
        <f>VLOOKUP($B3956,Hosts!$A:$M,13,0)</f>
        <v>No</v>
      </c>
      <c r="G3956" t="str">
        <f>INDEX(Hosts!$A:$M, MATCH(Places!$B3956,Hosts!$A:$A,0), MATCH(Places!G$1,Hosts!$A$1:$M$1,0))</f>
        <v>Within an hour</v>
      </c>
      <c r="H3956" s="70">
        <f>INDEX(Hosts!$A:$M, MATCH(Places!$B3956,Hosts!$A:$A,0), MATCH(Places!H$1,Hosts!$A$1:$M$1,0))</f>
        <v>1</v>
      </c>
      <c r="I3956" s="70">
        <f>INDEX(Hosts!$A:$M, MATCH(Places!$B3956,Hosts!$A:$A,0), MATCH(Places!I$1,Hosts!$A$1:$M$1,0))</f>
        <v>0.2</v>
      </c>
      <c r="J3956" t="str">
        <f>INDEX(Hosts!$A:$M, MATCH(Places!$B3956,Hosts!$A:$A,0), MATCH(Places!J$1,Hosts!$A$1:$M$1,0))</f>
        <v>No</v>
      </c>
      <c r="K3956">
        <v>12</v>
      </c>
      <c r="L3956" t="str">
        <f>VLOOKUP($K3956,Neighborhoods!$A:$C,2,0)</f>
        <v>Brooklyn</v>
      </c>
      <c r="M3956" t="str">
        <f>VLOOKUP($K3956,Neighborhoods!$A:$C,3,0)</f>
        <v>Williamsburg</v>
      </c>
      <c r="N3956" t="str">
        <f>INDEX(Neighborhoods!$A:$C, MATCH(Places!$K3956,Neighborhoods!$A:$A,0), MATCH(Places!N$1,Neighborhoods!$A$1:$C$1,0))</f>
        <v>Brooklyn</v>
      </c>
      <c r="O3956" t="str">
        <f>INDEX(Neighborhoods!$A:$C, MATCH(Places!$K3956,Neighborhoods!$A:$A,0), MATCH(Places!O$1,Neighborhoods!$A$1:$C$1,0))</f>
        <v>Williamsburg</v>
      </c>
      <c r="P3956" t="s">
        <v>11822</v>
      </c>
      <c r="Q3956" t="str">
        <f t="shared" si="244"/>
        <v>No</v>
      </c>
      <c r="R3956">
        <v>4</v>
      </c>
      <c r="S3956" t="str">
        <f t="shared" si="245"/>
        <v>Medium</v>
      </c>
      <c r="T3956" s="50">
        <v>167</v>
      </c>
      <c r="U3956" s="70">
        <f t="shared" si="246"/>
        <v>0.03</v>
      </c>
      <c r="V3956" s="52">
        <v>5</v>
      </c>
      <c r="W3956" s="52" t="str" cm="1">
        <f t="array" ref="W3956">_xlfn.SWITCH(ROUND(V3956,0),5,"Excellent",4,"Good",3,"Ok","Bad")</f>
        <v>Excellent</v>
      </c>
      <c r="X3956">
        <v>4</v>
      </c>
      <c r="Y3956" t="str">
        <f t="shared" si="247"/>
        <v>No</v>
      </c>
      <c r="Z3956" s="68">
        <v>43467</v>
      </c>
      <c r="AA3956" s="68">
        <v>43834</v>
      </c>
      <c r="AB3956">
        <v>364</v>
      </c>
      <c r="AC3956" t="s">
        <v>15615</v>
      </c>
    </row>
    <row r="3957" spans="1:29" x14ac:dyDescent="0.3">
      <c r="A3957" t="s">
        <v>2827</v>
      </c>
      <c r="B3957">
        <v>1249</v>
      </c>
      <c r="C3957" t="str">
        <f>VLOOKUP($B3957,Hosts!$A:$M,10,0)</f>
        <v>Within an hour</v>
      </c>
      <c r="D3957" s="70">
        <f>VLOOKUP($B3957,Hosts!$A:$M,11,0)</f>
        <v>1</v>
      </c>
      <c r="E3957" s="70">
        <f>VLOOKUP($B3957,Hosts!$A:$M,12,0)</f>
        <v>0.8</v>
      </c>
      <c r="F3957" t="str">
        <f>VLOOKUP($B3957,Hosts!$A:$M,13,0)</f>
        <v>Yes</v>
      </c>
      <c r="G3957" t="str">
        <f>INDEX(Hosts!$A:$M, MATCH(Places!$B3957,Hosts!$A:$A,0), MATCH(Places!G$1,Hosts!$A$1:$M$1,0))</f>
        <v>Within an hour</v>
      </c>
      <c r="H3957" s="70">
        <f>INDEX(Hosts!$A:$M, MATCH(Places!$B3957,Hosts!$A:$A,0), MATCH(Places!H$1,Hosts!$A$1:$M$1,0))</f>
        <v>1</v>
      </c>
      <c r="I3957" s="70">
        <f>INDEX(Hosts!$A:$M, MATCH(Places!$B3957,Hosts!$A:$A,0), MATCH(Places!I$1,Hosts!$A$1:$M$1,0))</f>
        <v>0.8</v>
      </c>
      <c r="J3957" t="str">
        <f>INDEX(Hosts!$A:$M, MATCH(Places!$B3957,Hosts!$A:$A,0), MATCH(Places!J$1,Hosts!$A$1:$M$1,0))</f>
        <v>Yes</v>
      </c>
      <c r="K3957">
        <v>18</v>
      </c>
      <c r="L3957" t="str">
        <f>VLOOKUP($K3957,Neighborhoods!$A:$C,2,0)</f>
        <v>Manhattan</v>
      </c>
      <c r="M3957" t="str">
        <f>VLOOKUP($K3957,Neighborhoods!$A:$C,3,0)</f>
        <v>Midtown</v>
      </c>
      <c r="N3957" t="str">
        <f>INDEX(Neighborhoods!$A:$C, MATCH(Places!$K3957,Neighborhoods!$A:$A,0), MATCH(Places!N$1,Neighborhoods!$A$1:$C$1,0))</f>
        <v>Manhattan</v>
      </c>
      <c r="O3957" t="str">
        <f>INDEX(Neighborhoods!$A:$C, MATCH(Places!$K3957,Neighborhoods!$A:$A,0), MATCH(Places!O$1,Neighborhoods!$A$1:$C$1,0))</f>
        <v>Midtown</v>
      </c>
      <c r="P3957" t="s">
        <v>1</v>
      </c>
      <c r="Q3957" t="str">
        <f t="shared" si="244"/>
        <v>Yes</v>
      </c>
      <c r="R3957">
        <v>2</v>
      </c>
      <c r="S3957" t="str">
        <f t="shared" si="245"/>
        <v>Small</v>
      </c>
      <c r="T3957" s="50">
        <v>146</v>
      </c>
      <c r="U3957" s="70">
        <f t="shared" si="246"/>
        <v>0.03</v>
      </c>
      <c r="V3957" s="52">
        <v>5</v>
      </c>
      <c r="W3957" s="52" t="str" cm="1">
        <f t="array" ref="W3957">_xlfn.SWITCH(ROUND(V3957,0),5,"Excellent",4,"Good",3,"Ok","Bad")</f>
        <v>Excellent</v>
      </c>
      <c r="X3957">
        <v>5</v>
      </c>
      <c r="Y3957" t="str">
        <f t="shared" si="247"/>
        <v>No</v>
      </c>
      <c r="Z3957" s="68">
        <v>43368</v>
      </c>
      <c r="AA3957" s="68">
        <v>43783</v>
      </c>
      <c r="AB3957">
        <v>32</v>
      </c>
      <c r="AC3957" t="s">
        <v>15615</v>
      </c>
    </row>
    <row r="3958" spans="1:29" x14ac:dyDescent="0.3">
      <c r="A3958" t="s">
        <v>2828</v>
      </c>
      <c r="B3958">
        <v>3769</v>
      </c>
      <c r="C3958" t="str">
        <f>VLOOKUP($B3958,Hosts!$A:$M,10,0)</f>
        <v>Within a few hours</v>
      </c>
      <c r="D3958" s="70">
        <f>VLOOKUP($B3958,Hosts!$A:$M,11,0)</f>
        <v>1</v>
      </c>
      <c r="E3958" s="70">
        <f>VLOOKUP($B3958,Hosts!$A:$M,12,0)</f>
        <v>0.92</v>
      </c>
      <c r="F3958" t="str">
        <f>VLOOKUP($B3958,Hosts!$A:$M,13,0)</f>
        <v>No</v>
      </c>
      <c r="G3958" t="str">
        <f>INDEX(Hosts!$A:$M, MATCH(Places!$B3958,Hosts!$A:$A,0), MATCH(Places!G$1,Hosts!$A$1:$M$1,0))</f>
        <v>Within a few hours</v>
      </c>
      <c r="H3958" s="70">
        <f>INDEX(Hosts!$A:$M, MATCH(Places!$B3958,Hosts!$A:$A,0), MATCH(Places!H$1,Hosts!$A$1:$M$1,0))</f>
        <v>1</v>
      </c>
      <c r="I3958" s="70">
        <f>INDEX(Hosts!$A:$M, MATCH(Places!$B3958,Hosts!$A:$A,0), MATCH(Places!I$1,Hosts!$A$1:$M$1,0))</f>
        <v>0.92</v>
      </c>
      <c r="J3958" t="str">
        <f>INDEX(Hosts!$A:$M, MATCH(Places!$B3958,Hosts!$A:$A,0), MATCH(Places!J$1,Hosts!$A$1:$M$1,0))</f>
        <v>No</v>
      </c>
      <c r="K3958">
        <v>17</v>
      </c>
      <c r="L3958" t="str">
        <f>VLOOKUP($K3958,Neighborhoods!$A:$C,2,0)</f>
        <v>Manhattan</v>
      </c>
      <c r="M3958" t="str">
        <f>VLOOKUP($K3958,Neighborhoods!$A:$C,3,0)</f>
        <v>Hell's Kitchen</v>
      </c>
      <c r="N3958" t="str">
        <f>INDEX(Neighborhoods!$A:$C, MATCH(Places!$K3958,Neighborhoods!$A:$A,0), MATCH(Places!N$1,Neighborhoods!$A$1:$C$1,0))</f>
        <v>Manhattan</v>
      </c>
      <c r="O3958" t="str">
        <f>INDEX(Neighborhoods!$A:$C, MATCH(Places!$K3958,Neighborhoods!$A:$A,0), MATCH(Places!O$1,Neighborhoods!$A$1:$C$1,0))</f>
        <v>Hell's Kitchen</v>
      </c>
      <c r="P3958" t="s">
        <v>11822</v>
      </c>
      <c r="Q3958" t="str">
        <f t="shared" si="244"/>
        <v>No</v>
      </c>
      <c r="R3958">
        <v>3</v>
      </c>
      <c r="S3958" t="str">
        <f t="shared" si="245"/>
        <v>Medium</v>
      </c>
      <c r="T3958" s="50">
        <v>280</v>
      </c>
      <c r="U3958" s="70">
        <f t="shared" si="246"/>
        <v>0.04</v>
      </c>
      <c r="V3958" s="52">
        <v>4.5</v>
      </c>
      <c r="W3958" s="52" t="str" cm="1">
        <f t="array" ref="W3958">_xlfn.SWITCH(ROUND(V3958,0),5,"Excellent",4,"Good",3,"Ok","Bad")</f>
        <v>Excellent</v>
      </c>
      <c r="X3958">
        <v>24</v>
      </c>
      <c r="Y3958" t="str">
        <f t="shared" si="247"/>
        <v>No</v>
      </c>
      <c r="Z3958" s="68">
        <v>43720</v>
      </c>
      <c r="AA3958" s="68">
        <v>43860</v>
      </c>
      <c r="AB3958">
        <v>365</v>
      </c>
      <c r="AC3958" t="s">
        <v>15615</v>
      </c>
    </row>
    <row r="3959" spans="1:29" x14ac:dyDescent="0.3">
      <c r="A3959" t="s">
        <v>15045</v>
      </c>
      <c r="B3959">
        <v>1876</v>
      </c>
      <c r="C3959" t="str">
        <f>VLOOKUP($B3959,Hosts!$A:$M,10,0)</f>
        <v>Within a few hours</v>
      </c>
      <c r="D3959" s="70">
        <f>VLOOKUP($B3959,Hosts!$A:$M,11,0)</f>
        <v>1</v>
      </c>
      <c r="E3959" s="70">
        <f>VLOOKUP($B3959,Hosts!$A:$M,12,0)</f>
        <v>0.67</v>
      </c>
      <c r="F3959" t="str">
        <f>VLOOKUP($B3959,Hosts!$A:$M,13,0)</f>
        <v>Yes</v>
      </c>
      <c r="G3959" t="str">
        <f>INDEX(Hosts!$A:$M, MATCH(Places!$B3959,Hosts!$A:$A,0), MATCH(Places!G$1,Hosts!$A$1:$M$1,0))</f>
        <v>Within a few hours</v>
      </c>
      <c r="H3959" s="70">
        <f>INDEX(Hosts!$A:$M, MATCH(Places!$B3959,Hosts!$A:$A,0), MATCH(Places!H$1,Hosts!$A$1:$M$1,0))</f>
        <v>1</v>
      </c>
      <c r="I3959" s="70">
        <f>INDEX(Hosts!$A:$M, MATCH(Places!$B3959,Hosts!$A:$A,0), MATCH(Places!I$1,Hosts!$A$1:$M$1,0))</f>
        <v>0.67</v>
      </c>
      <c r="J3959" t="str">
        <f>INDEX(Hosts!$A:$M, MATCH(Places!$B3959,Hosts!$A:$A,0), MATCH(Places!J$1,Hosts!$A$1:$M$1,0))</f>
        <v>Yes</v>
      </c>
      <c r="K3959">
        <v>4</v>
      </c>
      <c r="L3959" t="str">
        <f>VLOOKUP($K3959,Neighborhoods!$A:$C,2,0)</f>
        <v>Bronx</v>
      </c>
      <c r="M3959" t="str">
        <f>VLOOKUP($K3959,Neighborhoods!$A:$C,3,0)</f>
        <v>Mott Haven</v>
      </c>
      <c r="N3959" t="str">
        <f>INDEX(Neighborhoods!$A:$C, MATCH(Places!$K3959,Neighborhoods!$A:$A,0), MATCH(Places!N$1,Neighborhoods!$A$1:$C$1,0))</f>
        <v>Bronx</v>
      </c>
      <c r="O3959" t="str">
        <f>INDEX(Neighborhoods!$A:$C, MATCH(Places!$K3959,Neighborhoods!$A:$A,0), MATCH(Places!O$1,Neighborhoods!$A$1:$C$1,0))</f>
        <v>Mott Haven</v>
      </c>
      <c r="P3959" t="s">
        <v>1</v>
      </c>
      <c r="Q3959" t="str">
        <f t="shared" si="244"/>
        <v>Yes</v>
      </c>
      <c r="R3959">
        <v>4</v>
      </c>
      <c r="S3959" t="str">
        <f t="shared" si="245"/>
        <v>Medium</v>
      </c>
      <c r="T3959" s="50">
        <v>125</v>
      </c>
      <c r="U3959" s="70">
        <f t="shared" si="246"/>
        <v>0.03</v>
      </c>
      <c r="V3959" s="52">
        <v>5</v>
      </c>
      <c r="W3959" s="52" t="str" cm="1">
        <f t="array" ref="W3959">_xlfn.SWITCH(ROUND(V3959,0),5,"Excellent",4,"Good",3,"Ok","Bad")</f>
        <v>Excellent</v>
      </c>
      <c r="X3959">
        <v>17</v>
      </c>
      <c r="Y3959" t="str">
        <f t="shared" si="247"/>
        <v>No</v>
      </c>
      <c r="Z3959" s="68">
        <v>43346</v>
      </c>
      <c r="AA3959" s="68">
        <v>43741</v>
      </c>
      <c r="AB3959">
        <v>362</v>
      </c>
      <c r="AC3959" t="s">
        <v>15615</v>
      </c>
    </row>
    <row r="3960" spans="1:29" x14ac:dyDescent="0.3">
      <c r="A3960" t="s">
        <v>14051</v>
      </c>
      <c r="B3960">
        <v>133</v>
      </c>
      <c r="C3960" t="str">
        <f>VLOOKUP($B3960,Hosts!$A:$M,10,0)</f>
        <v>Within a few hours</v>
      </c>
      <c r="D3960" s="70">
        <f>VLOOKUP($B3960,Hosts!$A:$M,11,0)</f>
        <v>1</v>
      </c>
      <c r="E3960" s="70">
        <f>VLOOKUP($B3960,Hosts!$A:$M,12,0)</f>
        <v>0.96</v>
      </c>
      <c r="F3960" t="str">
        <f>VLOOKUP($B3960,Hosts!$A:$M,13,0)</f>
        <v>Yes</v>
      </c>
      <c r="G3960" t="str">
        <f>INDEX(Hosts!$A:$M, MATCH(Places!$B3960,Hosts!$A:$A,0), MATCH(Places!G$1,Hosts!$A$1:$M$1,0))</f>
        <v>Within a few hours</v>
      </c>
      <c r="H3960" s="70">
        <f>INDEX(Hosts!$A:$M, MATCH(Places!$B3960,Hosts!$A:$A,0), MATCH(Places!H$1,Hosts!$A$1:$M$1,0))</f>
        <v>1</v>
      </c>
      <c r="I3960" s="70">
        <f>INDEX(Hosts!$A:$M, MATCH(Places!$B3960,Hosts!$A:$A,0), MATCH(Places!I$1,Hosts!$A$1:$M$1,0))</f>
        <v>0.96</v>
      </c>
      <c r="J3960" t="str">
        <f>INDEX(Hosts!$A:$M, MATCH(Places!$B3960,Hosts!$A:$A,0), MATCH(Places!J$1,Hosts!$A$1:$M$1,0))</f>
        <v>Yes</v>
      </c>
      <c r="K3960">
        <v>16</v>
      </c>
      <c r="L3960" t="str">
        <f>VLOOKUP($K3960,Neighborhoods!$A:$C,2,0)</f>
        <v>Manhattan</v>
      </c>
      <c r="M3960" t="str">
        <f>VLOOKUP($K3960,Neighborhoods!$A:$C,3,0)</f>
        <v>Harlem</v>
      </c>
      <c r="N3960" t="str">
        <f>INDEX(Neighborhoods!$A:$C, MATCH(Places!$K3960,Neighborhoods!$A:$A,0), MATCH(Places!N$1,Neighborhoods!$A$1:$C$1,0))</f>
        <v>Manhattan</v>
      </c>
      <c r="O3960" t="str">
        <f>INDEX(Neighborhoods!$A:$C, MATCH(Places!$K3960,Neighborhoods!$A:$A,0), MATCH(Places!O$1,Neighborhoods!$A$1:$C$1,0))</f>
        <v>Harlem</v>
      </c>
      <c r="P3960" t="s">
        <v>11822</v>
      </c>
      <c r="Q3960" t="str">
        <f t="shared" si="244"/>
        <v>No</v>
      </c>
      <c r="R3960">
        <v>2</v>
      </c>
      <c r="S3960" t="str">
        <f t="shared" si="245"/>
        <v>Small</v>
      </c>
      <c r="T3960" s="50">
        <v>165</v>
      </c>
      <c r="U3960" s="70">
        <f t="shared" si="246"/>
        <v>0.03</v>
      </c>
      <c r="V3960" s="52">
        <v>4.88</v>
      </c>
      <c r="W3960" s="52" t="str" cm="1">
        <f t="array" ref="W3960">_xlfn.SWITCH(ROUND(V3960,0),5,"Excellent",4,"Good",3,"Ok","Bad")</f>
        <v>Excellent</v>
      </c>
      <c r="X3960">
        <v>17</v>
      </c>
      <c r="Y3960" t="str">
        <f t="shared" si="247"/>
        <v>No</v>
      </c>
      <c r="Z3960" s="68">
        <v>43671</v>
      </c>
      <c r="AA3960" s="68">
        <v>43905</v>
      </c>
      <c r="AB3960">
        <v>90</v>
      </c>
      <c r="AC3960" t="s">
        <v>15615</v>
      </c>
    </row>
    <row r="3961" spans="1:29" x14ac:dyDescent="0.3">
      <c r="A3961" t="s">
        <v>2829</v>
      </c>
      <c r="B3961">
        <v>1882</v>
      </c>
      <c r="C3961" t="str">
        <f>VLOOKUP($B3961,Hosts!$A:$M,10,0)</f>
        <v>Within an hour</v>
      </c>
      <c r="D3961" s="70">
        <f>VLOOKUP($B3961,Hosts!$A:$M,11,0)</f>
        <v>1</v>
      </c>
      <c r="E3961" s="70">
        <f>VLOOKUP($B3961,Hosts!$A:$M,12,0)</f>
        <v>0.91</v>
      </c>
      <c r="F3961" t="str">
        <f>VLOOKUP($B3961,Hosts!$A:$M,13,0)</f>
        <v>Yes</v>
      </c>
      <c r="G3961" t="str">
        <f>INDEX(Hosts!$A:$M, MATCH(Places!$B3961,Hosts!$A:$A,0), MATCH(Places!G$1,Hosts!$A$1:$M$1,0))</f>
        <v>Within an hour</v>
      </c>
      <c r="H3961" s="70">
        <f>INDEX(Hosts!$A:$M, MATCH(Places!$B3961,Hosts!$A:$A,0), MATCH(Places!H$1,Hosts!$A$1:$M$1,0))</f>
        <v>1</v>
      </c>
      <c r="I3961" s="70">
        <f>INDEX(Hosts!$A:$M, MATCH(Places!$B3961,Hosts!$A:$A,0), MATCH(Places!I$1,Hosts!$A$1:$M$1,0))</f>
        <v>0.91</v>
      </c>
      <c r="J3961" t="str">
        <f>INDEX(Hosts!$A:$M, MATCH(Places!$B3961,Hosts!$A:$A,0), MATCH(Places!J$1,Hosts!$A$1:$M$1,0))</f>
        <v>Yes</v>
      </c>
      <c r="K3961">
        <v>23</v>
      </c>
      <c r="L3961" t="str">
        <f>VLOOKUP($K3961,Neighborhoods!$A:$C,2,0)</f>
        <v>Queens</v>
      </c>
      <c r="M3961" t="str">
        <f>VLOOKUP($K3961,Neighborhoods!$A:$C,3,0)</f>
        <v>Jamaica</v>
      </c>
      <c r="N3961" t="str">
        <f>INDEX(Neighborhoods!$A:$C, MATCH(Places!$K3961,Neighborhoods!$A:$A,0), MATCH(Places!N$1,Neighborhoods!$A$1:$C$1,0))</f>
        <v>Queens</v>
      </c>
      <c r="O3961" t="str">
        <f>INDEX(Neighborhoods!$A:$C, MATCH(Places!$K3961,Neighborhoods!$A:$A,0), MATCH(Places!O$1,Neighborhoods!$A$1:$C$1,0))</f>
        <v>Jamaica</v>
      </c>
      <c r="P3961" t="s">
        <v>11822</v>
      </c>
      <c r="Q3961" t="str">
        <f t="shared" si="244"/>
        <v>No</v>
      </c>
      <c r="R3961">
        <v>16</v>
      </c>
      <c r="S3961" t="str">
        <f t="shared" si="245"/>
        <v>Large</v>
      </c>
      <c r="T3961" s="50">
        <v>363</v>
      </c>
      <c r="U3961" s="70">
        <f t="shared" si="246"/>
        <v>0.04</v>
      </c>
      <c r="V3961" s="52">
        <v>4.92</v>
      </c>
      <c r="W3961" s="52" t="str" cm="1">
        <f t="array" ref="W3961">_xlfn.SWITCH(ROUND(V3961,0),5,"Excellent",4,"Good",3,"Ok","Bad")</f>
        <v>Excellent</v>
      </c>
      <c r="X3961">
        <v>39</v>
      </c>
      <c r="Y3961" t="str">
        <f t="shared" si="247"/>
        <v>No</v>
      </c>
      <c r="Z3961" s="68">
        <v>43434</v>
      </c>
      <c r="AA3961" s="68">
        <v>44052</v>
      </c>
      <c r="AB3961">
        <v>340</v>
      </c>
      <c r="AC3961" t="s">
        <v>15615</v>
      </c>
    </row>
    <row r="3962" spans="1:29" x14ac:dyDescent="0.3">
      <c r="A3962" t="s">
        <v>2830</v>
      </c>
      <c r="B3962">
        <v>3511</v>
      </c>
      <c r="C3962" t="str">
        <f>VLOOKUP($B3962,Hosts!$A:$M,10,0)</f>
        <v>A few days or more</v>
      </c>
      <c r="D3962" s="70">
        <f>VLOOKUP($B3962,Hosts!$A:$M,11,0)</f>
        <v>0.38</v>
      </c>
      <c r="E3962" s="70">
        <f>VLOOKUP($B3962,Hosts!$A:$M,12,0)</f>
        <v>0.49</v>
      </c>
      <c r="F3962" t="str">
        <f>VLOOKUP($B3962,Hosts!$A:$M,13,0)</f>
        <v>No</v>
      </c>
      <c r="G3962" t="str">
        <f>INDEX(Hosts!$A:$M, MATCH(Places!$B3962,Hosts!$A:$A,0), MATCH(Places!G$1,Hosts!$A$1:$M$1,0))</f>
        <v>A few days or more</v>
      </c>
      <c r="H3962" s="70">
        <f>INDEX(Hosts!$A:$M, MATCH(Places!$B3962,Hosts!$A:$A,0), MATCH(Places!H$1,Hosts!$A$1:$M$1,0))</f>
        <v>0.38</v>
      </c>
      <c r="I3962" s="70">
        <f>INDEX(Hosts!$A:$M, MATCH(Places!$B3962,Hosts!$A:$A,0), MATCH(Places!I$1,Hosts!$A$1:$M$1,0))</f>
        <v>0.49</v>
      </c>
      <c r="J3962" t="str">
        <f>INDEX(Hosts!$A:$M, MATCH(Places!$B3962,Hosts!$A:$A,0), MATCH(Places!J$1,Hosts!$A$1:$M$1,0))</f>
        <v>No</v>
      </c>
      <c r="K3962">
        <v>12</v>
      </c>
      <c r="L3962" t="str">
        <f>VLOOKUP($K3962,Neighborhoods!$A:$C,2,0)</f>
        <v>Brooklyn</v>
      </c>
      <c r="M3962" t="str">
        <f>VLOOKUP($K3962,Neighborhoods!$A:$C,3,0)</f>
        <v>Williamsburg</v>
      </c>
      <c r="N3962" t="str">
        <f>INDEX(Neighborhoods!$A:$C, MATCH(Places!$K3962,Neighborhoods!$A:$A,0), MATCH(Places!N$1,Neighborhoods!$A$1:$C$1,0))</f>
        <v>Brooklyn</v>
      </c>
      <c r="O3962" t="str">
        <f>INDEX(Neighborhoods!$A:$C, MATCH(Places!$K3962,Neighborhoods!$A:$A,0), MATCH(Places!O$1,Neighborhoods!$A$1:$C$1,0))</f>
        <v>Williamsburg</v>
      </c>
      <c r="P3962" t="s">
        <v>11822</v>
      </c>
      <c r="Q3962" t="str">
        <f t="shared" si="244"/>
        <v>No</v>
      </c>
      <c r="R3962">
        <v>2</v>
      </c>
      <c r="S3962" t="str">
        <f t="shared" si="245"/>
        <v>Small</v>
      </c>
      <c r="T3962" s="50">
        <v>120</v>
      </c>
      <c r="U3962" s="70">
        <f t="shared" si="246"/>
        <v>0.03</v>
      </c>
      <c r="V3962" s="52">
        <v>5</v>
      </c>
      <c r="W3962" s="52" t="str" cm="1">
        <f t="array" ref="W3962">_xlfn.SWITCH(ROUND(V3962,0),5,"Excellent",4,"Good",3,"Ok","Bad")</f>
        <v>Excellent</v>
      </c>
      <c r="X3962">
        <v>14</v>
      </c>
      <c r="Y3962" t="str">
        <f t="shared" si="247"/>
        <v>No</v>
      </c>
      <c r="Z3962" s="68">
        <v>43376</v>
      </c>
      <c r="AA3962" s="68">
        <v>43891</v>
      </c>
      <c r="AB3962">
        <v>152</v>
      </c>
      <c r="AC3962" t="s">
        <v>15615</v>
      </c>
    </row>
    <row r="3963" spans="1:29" x14ac:dyDescent="0.3">
      <c r="A3963" t="s">
        <v>14452</v>
      </c>
      <c r="B3963">
        <v>3544</v>
      </c>
      <c r="C3963" t="str">
        <f>VLOOKUP($B3963,Hosts!$A:$M,10,0)</f>
        <v>Within an hour</v>
      </c>
      <c r="D3963" s="70">
        <f>VLOOKUP($B3963,Hosts!$A:$M,11,0)</f>
        <v>0.9</v>
      </c>
      <c r="E3963" s="70">
        <f>VLOOKUP($B3963,Hosts!$A:$M,12,0)</f>
        <v>0.99</v>
      </c>
      <c r="F3963" t="str">
        <f>VLOOKUP($B3963,Hosts!$A:$M,13,0)</f>
        <v>No</v>
      </c>
      <c r="G3963" t="str">
        <f>INDEX(Hosts!$A:$M, MATCH(Places!$B3963,Hosts!$A:$A,0), MATCH(Places!G$1,Hosts!$A$1:$M$1,0))</f>
        <v>Within an hour</v>
      </c>
      <c r="H3963" s="70">
        <f>INDEX(Hosts!$A:$M, MATCH(Places!$B3963,Hosts!$A:$A,0), MATCH(Places!H$1,Hosts!$A$1:$M$1,0))</f>
        <v>0.9</v>
      </c>
      <c r="I3963" s="70">
        <f>INDEX(Hosts!$A:$M, MATCH(Places!$B3963,Hosts!$A:$A,0), MATCH(Places!I$1,Hosts!$A$1:$M$1,0))</f>
        <v>0.99</v>
      </c>
      <c r="J3963" t="str">
        <f>INDEX(Hosts!$A:$M, MATCH(Places!$B3963,Hosts!$A:$A,0), MATCH(Places!J$1,Hosts!$A$1:$M$1,0))</f>
        <v>No</v>
      </c>
      <c r="K3963">
        <v>17</v>
      </c>
      <c r="L3963" t="str">
        <f>VLOOKUP($K3963,Neighborhoods!$A:$C,2,0)</f>
        <v>Manhattan</v>
      </c>
      <c r="M3963" t="str">
        <f>VLOOKUP($K3963,Neighborhoods!$A:$C,3,0)</f>
        <v>Hell's Kitchen</v>
      </c>
      <c r="N3963" t="str">
        <f>INDEX(Neighborhoods!$A:$C, MATCH(Places!$K3963,Neighborhoods!$A:$A,0), MATCH(Places!N$1,Neighborhoods!$A$1:$C$1,0))</f>
        <v>Manhattan</v>
      </c>
      <c r="O3963" t="str">
        <f>INDEX(Neighborhoods!$A:$C, MATCH(Places!$K3963,Neighborhoods!$A:$A,0), MATCH(Places!O$1,Neighborhoods!$A$1:$C$1,0))</f>
        <v>Hell's Kitchen</v>
      </c>
      <c r="P3963" t="s">
        <v>11822</v>
      </c>
      <c r="Q3963" t="str">
        <f t="shared" si="244"/>
        <v>No</v>
      </c>
      <c r="R3963">
        <v>2</v>
      </c>
      <c r="S3963" t="str">
        <f t="shared" si="245"/>
        <v>Small</v>
      </c>
      <c r="T3963" s="50">
        <v>200</v>
      </c>
      <c r="U3963" s="70">
        <f t="shared" si="246"/>
        <v>0.04</v>
      </c>
      <c r="V3963" s="52">
        <v>4.33</v>
      </c>
      <c r="W3963" s="52" t="str" cm="1">
        <f t="array" ref="W3963">_xlfn.SWITCH(ROUND(V3963,0),5,"Excellent",4,"Good",3,"Ok","Bad")</f>
        <v>Good</v>
      </c>
      <c r="X3963">
        <v>33</v>
      </c>
      <c r="Y3963" t="str">
        <f t="shared" si="247"/>
        <v>No</v>
      </c>
      <c r="Z3963" s="68">
        <v>43356</v>
      </c>
      <c r="AA3963" s="68">
        <v>43884</v>
      </c>
      <c r="AB3963">
        <v>355</v>
      </c>
      <c r="AC3963" t="s">
        <v>15616</v>
      </c>
    </row>
    <row r="3964" spans="1:29" x14ac:dyDescent="0.3">
      <c r="A3964" t="s">
        <v>13925</v>
      </c>
      <c r="B3964">
        <v>3633</v>
      </c>
      <c r="C3964" t="str">
        <f>VLOOKUP($B3964,Hosts!$A:$M,10,0)</f>
        <v>Within a few hours</v>
      </c>
      <c r="D3964" s="70">
        <f>VLOOKUP($B3964,Hosts!$A:$M,11,0)</f>
        <v>1</v>
      </c>
      <c r="E3964" s="70">
        <f>VLOOKUP($B3964,Hosts!$A:$M,12,0)</f>
        <v>0.86</v>
      </c>
      <c r="F3964" t="str">
        <f>VLOOKUP($B3964,Hosts!$A:$M,13,0)</f>
        <v>Yes</v>
      </c>
      <c r="G3964" t="str">
        <f>INDEX(Hosts!$A:$M, MATCH(Places!$B3964,Hosts!$A:$A,0), MATCH(Places!G$1,Hosts!$A$1:$M$1,0))</f>
        <v>Within a few hours</v>
      </c>
      <c r="H3964" s="70">
        <f>INDEX(Hosts!$A:$M, MATCH(Places!$B3964,Hosts!$A:$A,0), MATCH(Places!H$1,Hosts!$A$1:$M$1,0))</f>
        <v>1</v>
      </c>
      <c r="I3964" s="70">
        <f>INDEX(Hosts!$A:$M, MATCH(Places!$B3964,Hosts!$A:$A,0), MATCH(Places!I$1,Hosts!$A$1:$M$1,0))</f>
        <v>0.86</v>
      </c>
      <c r="J3964" t="str">
        <f>INDEX(Hosts!$A:$M, MATCH(Places!$B3964,Hosts!$A:$A,0), MATCH(Places!J$1,Hosts!$A$1:$M$1,0))</f>
        <v>Yes</v>
      </c>
      <c r="K3964">
        <v>9</v>
      </c>
      <c r="L3964" t="str">
        <f>VLOOKUP($K3964,Neighborhoods!$A:$C,2,0)</f>
        <v>Brooklyn</v>
      </c>
      <c r="M3964" t="str">
        <f>VLOOKUP($K3964,Neighborhoods!$A:$C,3,0)</f>
        <v>Crown Heights</v>
      </c>
      <c r="N3964" t="str">
        <f>INDEX(Neighborhoods!$A:$C, MATCH(Places!$K3964,Neighborhoods!$A:$A,0), MATCH(Places!N$1,Neighborhoods!$A$1:$C$1,0))</f>
        <v>Brooklyn</v>
      </c>
      <c r="O3964" t="str">
        <f>INDEX(Neighborhoods!$A:$C, MATCH(Places!$K3964,Neighborhoods!$A:$A,0), MATCH(Places!O$1,Neighborhoods!$A$1:$C$1,0))</f>
        <v>Crown Heights</v>
      </c>
      <c r="P3964" t="s">
        <v>11822</v>
      </c>
      <c r="Q3964" t="str">
        <f t="shared" si="244"/>
        <v>No</v>
      </c>
      <c r="R3964">
        <v>10</v>
      </c>
      <c r="S3964" t="str">
        <f t="shared" si="245"/>
        <v>Large</v>
      </c>
      <c r="T3964" s="50">
        <v>700</v>
      </c>
      <c r="U3964" s="70">
        <f t="shared" si="246"/>
        <v>0.05</v>
      </c>
      <c r="V3964" s="52">
        <v>5</v>
      </c>
      <c r="W3964" s="52" t="str" cm="1">
        <f t="array" ref="W3964">_xlfn.SWITCH(ROUND(V3964,0),5,"Excellent",4,"Good",3,"Ok","Bad")</f>
        <v>Excellent</v>
      </c>
      <c r="X3964">
        <v>42</v>
      </c>
      <c r="Y3964" t="str">
        <f t="shared" si="247"/>
        <v>No</v>
      </c>
      <c r="Z3964" s="68">
        <v>43339</v>
      </c>
      <c r="AA3964" s="68">
        <v>43899</v>
      </c>
      <c r="AB3964">
        <v>140</v>
      </c>
      <c r="AC3964" t="s">
        <v>15615</v>
      </c>
    </row>
    <row r="3965" spans="1:29" x14ac:dyDescent="0.3">
      <c r="A3965" t="s">
        <v>2831</v>
      </c>
      <c r="B3965">
        <v>2605</v>
      </c>
      <c r="C3965" t="str">
        <f>VLOOKUP($B3965,Hosts!$A:$M,10,0)</f>
        <v>Within an hour</v>
      </c>
      <c r="D3965" s="70">
        <f>VLOOKUP($B3965,Hosts!$A:$M,11,0)</f>
        <v>1</v>
      </c>
      <c r="E3965" s="70">
        <f>VLOOKUP($B3965,Hosts!$A:$M,12,0)</f>
        <v>1</v>
      </c>
      <c r="F3965" t="str">
        <f>VLOOKUP($B3965,Hosts!$A:$M,13,0)</f>
        <v>No</v>
      </c>
      <c r="G3965" t="str">
        <f>INDEX(Hosts!$A:$M, MATCH(Places!$B3965,Hosts!$A:$A,0), MATCH(Places!G$1,Hosts!$A$1:$M$1,0))</f>
        <v>Within an hour</v>
      </c>
      <c r="H3965" s="70">
        <f>INDEX(Hosts!$A:$M, MATCH(Places!$B3965,Hosts!$A:$A,0), MATCH(Places!H$1,Hosts!$A$1:$M$1,0))</f>
        <v>1</v>
      </c>
      <c r="I3965" s="70">
        <f>INDEX(Hosts!$A:$M, MATCH(Places!$B3965,Hosts!$A:$A,0), MATCH(Places!I$1,Hosts!$A$1:$M$1,0))</f>
        <v>1</v>
      </c>
      <c r="J3965" t="str">
        <f>INDEX(Hosts!$A:$M, MATCH(Places!$B3965,Hosts!$A:$A,0), MATCH(Places!J$1,Hosts!$A$1:$M$1,0))</f>
        <v>No</v>
      </c>
      <c r="K3965">
        <v>8</v>
      </c>
      <c r="L3965" t="str">
        <f>VLOOKUP($K3965,Neighborhoods!$A:$C,2,0)</f>
        <v>Brooklyn</v>
      </c>
      <c r="M3965" t="str">
        <f>VLOOKUP($K3965,Neighborhoods!$A:$C,3,0)</f>
        <v>Bushwick</v>
      </c>
      <c r="N3965" t="str">
        <f>INDEX(Neighborhoods!$A:$C, MATCH(Places!$K3965,Neighborhoods!$A:$A,0), MATCH(Places!N$1,Neighborhoods!$A$1:$C$1,0))</f>
        <v>Brooklyn</v>
      </c>
      <c r="O3965" t="str">
        <f>INDEX(Neighborhoods!$A:$C, MATCH(Places!$K3965,Neighborhoods!$A:$A,0), MATCH(Places!O$1,Neighborhoods!$A$1:$C$1,0))</f>
        <v>Bushwick</v>
      </c>
      <c r="P3965" t="s">
        <v>1</v>
      </c>
      <c r="Q3965" t="str">
        <f t="shared" si="244"/>
        <v>Yes</v>
      </c>
      <c r="R3965">
        <v>2</v>
      </c>
      <c r="S3965" t="str">
        <f t="shared" si="245"/>
        <v>Small</v>
      </c>
      <c r="T3965" s="50">
        <v>44</v>
      </c>
      <c r="U3965" s="70">
        <f t="shared" si="246"/>
        <v>0.03</v>
      </c>
      <c r="V3965" s="52">
        <v>4.8499999999999996</v>
      </c>
      <c r="W3965" s="52" t="str" cm="1">
        <f t="array" ref="W3965">_xlfn.SWITCH(ROUND(V3965,0),5,"Excellent",4,"Good",3,"Ok","Bad")</f>
        <v>Excellent</v>
      </c>
      <c r="X3965">
        <v>13</v>
      </c>
      <c r="Y3965" t="str">
        <f t="shared" si="247"/>
        <v>No</v>
      </c>
      <c r="Z3965" s="68">
        <v>43343</v>
      </c>
      <c r="AA3965" s="68">
        <v>43547</v>
      </c>
      <c r="AB3965">
        <v>0</v>
      </c>
      <c r="AC3965" t="s">
        <v>15616</v>
      </c>
    </row>
    <row r="3966" spans="1:29" x14ac:dyDescent="0.3">
      <c r="A3966" t="s">
        <v>13996</v>
      </c>
      <c r="B3966">
        <v>3371</v>
      </c>
      <c r="C3966" t="str">
        <f>VLOOKUP($B3966,Hosts!$A:$M,10,0)</f>
        <v>Within a few hours</v>
      </c>
      <c r="D3966" s="70">
        <f>VLOOKUP($B3966,Hosts!$A:$M,11,0)</f>
        <v>1</v>
      </c>
      <c r="E3966" s="70">
        <f>VLOOKUP($B3966,Hosts!$A:$M,12,0)</f>
        <v>0.97</v>
      </c>
      <c r="F3966" t="str">
        <f>VLOOKUP($B3966,Hosts!$A:$M,13,0)</f>
        <v>No</v>
      </c>
      <c r="G3966" t="str">
        <f>INDEX(Hosts!$A:$M, MATCH(Places!$B3966,Hosts!$A:$A,0), MATCH(Places!G$1,Hosts!$A$1:$M$1,0))</f>
        <v>Within a few hours</v>
      </c>
      <c r="H3966" s="70">
        <f>INDEX(Hosts!$A:$M, MATCH(Places!$B3966,Hosts!$A:$A,0), MATCH(Places!H$1,Hosts!$A$1:$M$1,0))</f>
        <v>1</v>
      </c>
      <c r="I3966" s="70">
        <f>INDEX(Hosts!$A:$M, MATCH(Places!$B3966,Hosts!$A:$A,0), MATCH(Places!I$1,Hosts!$A$1:$M$1,0))</f>
        <v>0.97</v>
      </c>
      <c r="J3966" t="str">
        <f>INDEX(Hosts!$A:$M, MATCH(Places!$B3966,Hosts!$A:$A,0), MATCH(Places!J$1,Hosts!$A$1:$M$1,0))</f>
        <v>No</v>
      </c>
      <c r="K3966">
        <v>17</v>
      </c>
      <c r="L3966" t="str">
        <f>VLOOKUP($K3966,Neighborhoods!$A:$C,2,0)</f>
        <v>Manhattan</v>
      </c>
      <c r="M3966" t="str">
        <f>VLOOKUP($K3966,Neighborhoods!$A:$C,3,0)</f>
        <v>Hell's Kitchen</v>
      </c>
      <c r="N3966" t="str">
        <f>INDEX(Neighborhoods!$A:$C, MATCH(Places!$K3966,Neighborhoods!$A:$A,0), MATCH(Places!N$1,Neighborhoods!$A$1:$C$1,0))</f>
        <v>Manhattan</v>
      </c>
      <c r="O3966" t="str">
        <f>INDEX(Neighborhoods!$A:$C, MATCH(Places!$K3966,Neighborhoods!$A:$A,0), MATCH(Places!O$1,Neighborhoods!$A$1:$C$1,0))</f>
        <v>Hell's Kitchen</v>
      </c>
      <c r="P3966" t="s">
        <v>11822</v>
      </c>
      <c r="Q3966" t="str">
        <f t="shared" si="244"/>
        <v>No</v>
      </c>
      <c r="R3966">
        <v>5</v>
      </c>
      <c r="S3966" t="str">
        <f t="shared" si="245"/>
        <v>Medium</v>
      </c>
      <c r="T3966" s="50">
        <v>500</v>
      </c>
      <c r="U3966" s="70">
        <f t="shared" si="246"/>
        <v>0.05</v>
      </c>
      <c r="V3966" s="52">
        <v>4.6399999999999997</v>
      </c>
      <c r="W3966" s="52" t="str" cm="1">
        <f t="array" ref="W3966">_xlfn.SWITCH(ROUND(V3966,0),5,"Excellent",4,"Good",3,"Ok","Bad")</f>
        <v>Excellent</v>
      </c>
      <c r="X3966">
        <v>28</v>
      </c>
      <c r="Y3966" t="str">
        <f t="shared" si="247"/>
        <v>No</v>
      </c>
      <c r="Z3966" s="68">
        <v>43639</v>
      </c>
      <c r="AA3966" s="68">
        <v>43903</v>
      </c>
      <c r="AB3966">
        <v>90</v>
      </c>
      <c r="AC3966" t="s">
        <v>15615</v>
      </c>
    </row>
    <row r="3967" spans="1:29" x14ac:dyDescent="0.3">
      <c r="A3967" t="s">
        <v>2832</v>
      </c>
      <c r="B3967">
        <v>3539</v>
      </c>
      <c r="C3967" t="str">
        <f>VLOOKUP($B3967,Hosts!$A:$M,10,0)</f>
        <v>Within an hour</v>
      </c>
      <c r="D3967" s="70">
        <f>VLOOKUP($B3967,Hosts!$A:$M,11,0)</f>
        <v>1</v>
      </c>
      <c r="E3967" s="70">
        <f>VLOOKUP($B3967,Hosts!$A:$M,12,0)</f>
        <v>0.9</v>
      </c>
      <c r="F3967" t="str">
        <f>VLOOKUP($B3967,Hosts!$A:$M,13,0)</f>
        <v>No</v>
      </c>
      <c r="G3967" t="str">
        <f>INDEX(Hosts!$A:$M, MATCH(Places!$B3967,Hosts!$A:$A,0), MATCH(Places!G$1,Hosts!$A$1:$M$1,0))</f>
        <v>Within an hour</v>
      </c>
      <c r="H3967" s="70">
        <f>INDEX(Hosts!$A:$M, MATCH(Places!$B3967,Hosts!$A:$A,0), MATCH(Places!H$1,Hosts!$A$1:$M$1,0))</f>
        <v>1</v>
      </c>
      <c r="I3967" s="70">
        <f>INDEX(Hosts!$A:$M, MATCH(Places!$B3967,Hosts!$A:$A,0), MATCH(Places!I$1,Hosts!$A$1:$M$1,0))</f>
        <v>0.9</v>
      </c>
      <c r="J3967" t="str">
        <f>INDEX(Hosts!$A:$M, MATCH(Places!$B3967,Hosts!$A:$A,0), MATCH(Places!J$1,Hosts!$A$1:$M$1,0))</f>
        <v>No</v>
      </c>
      <c r="K3967">
        <v>24</v>
      </c>
      <c r="L3967" t="str">
        <f>VLOOKUP($K3967,Neighborhoods!$A:$C,2,0)</f>
        <v>Queens</v>
      </c>
      <c r="M3967" t="str">
        <f>VLOOKUP($K3967,Neighborhoods!$A:$C,3,0)</f>
        <v>Long Island City</v>
      </c>
      <c r="N3967" t="str">
        <f>INDEX(Neighborhoods!$A:$C, MATCH(Places!$K3967,Neighborhoods!$A:$A,0), MATCH(Places!N$1,Neighborhoods!$A$1:$C$1,0))</f>
        <v>Queens</v>
      </c>
      <c r="O3967" t="str">
        <f>INDEX(Neighborhoods!$A:$C, MATCH(Places!$K3967,Neighborhoods!$A:$A,0), MATCH(Places!O$1,Neighborhoods!$A$1:$C$1,0))</f>
        <v>Long Island City</v>
      </c>
      <c r="P3967" t="s">
        <v>1</v>
      </c>
      <c r="Q3967" t="str">
        <f t="shared" si="244"/>
        <v>Yes</v>
      </c>
      <c r="R3967">
        <v>3</v>
      </c>
      <c r="S3967" t="str">
        <f t="shared" si="245"/>
        <v>Medium</v>
      </c>
      <c r="T3967" s="50">
        <v>65</v>
      </c>
      <c r="U3967" s="70">
        <f t="shared" si="246"/>
        <v>0.03</v>
      </c>
      <c r="V3967" s="52">
        <v>4.68</v>
      </c>
      <c r="W3967" s="52" t="str" cm="1">
        <f t="array" ref="W3967">_xlfn.SWITCH(ROUND(V3967,0),5,"Excellent",4,"Good",3,"Ok","Bad")</f>
        <v>Excellent</v>
      </c>
      <c r="X3967">
        <v>44</v>
      </c>
      <c r="Y3967" t="str">
        <f t="shared" si="247"/>
        <v>No</v>
      </c>
      <c r="Z3967" s="68">
        <v>43347</v>
      </c>
      <c r="AA3967" s="68">
        <v>43841</v>
      </c>
      <c r="AB3967">
        <v>357</v>
      </c>
      <c r="AC3967" t="s">
        <v>15616</v>
      </c>
    </row>
    <row r="3968" spans="1:29" x14ac:dyDescent="0.3">
      <c r="A3968" t="s">
        <v>13253</v>
      </c>
      <c r="B3968">
        <v>3292</v>
      </c>
      <c r="C3968" t="str">
        <f>VLOOKUP($B3968,Hosts!$A:$M,10,0)</f>
        <v>Within an hour</v>
      </c>
      <c r="D3968" s="70">
        <f>VLOOKUP($B3968,Hosts!$A:$M,11,0)</f>
        <v>1</v>
      </c>
      <c r="E3968" s="70">
        <f>VLOOKUP($B3968,Hosts!$A:$M,12,0)</f>
        <v>0.79</v>
      </c>
      <c r="F3968" t="str">
        <f>VLOOKUP($B3968,Hosts!$A:$M,13,0)</f>
        <v>No</v>
      </c>
      <c r="G3968" t="str">
        <f>INDEX(Hosts!$A:$M, MATCH(Places!$B3968,Hosts!$A:$A,0), MATCH(Places!G$1,Hosts!$A$1:$M$1,0))</f>
        <v>Within an hour</v>
      </c>
      <c r="H3968" s="70">
        <f>INDEX(Hosts!$A:$M, MATCH(Places!$B3968,Hosts!$A:$A,0), MATCH(Places!H$1,Hosts!$A$1:$M$1,0))</f>
        <v>1</v>
      </c>
      <c r="I3968" s="70">
        <f>INDEX(Hosts!$A:$M, MATCH(Places!$B3968,Hosts!$A:$A,0), MATCH(Places!I$1,Hosts!$A$1:$M$1,0))</f>
        <v>0.79</v>
      </c>
      <c r="J3968" t="str">
        <f>INDEX(Hosts!$A:$M, MATCH(Places!$B3968,Hosts!$A:$A,0), MATCH(Places!J$1,Hosts!$A$1:$M$1,0))</f>
        <v>No</v>
      </c>
      <c r="K3968">
        <v>26</v>
      </c>
      <c r="L3968" t="str">
        <f>VLOOKUP($K3968,Neighborhoods!$A:$C,2,0)</f>
        <v>Queens</v>
      </c>
      <c r="M3968" t="str">
        <f>VLOOKUP($K3968,Neighborhoods!$A:$C,3,0)</f>
        <v>Sunnyside</v>
      </c>
      <c r="N3968" t="str">
        <f>INDEX(Neighborhoods!$A:$C, MATCH(Places!$K3968,Neighborhoods!$A:$A,0), MATCH(Places!N$1,Neighborhoods!$A$1:$C$1,0))</f>
        <v>Queens</v>
      </c>
      <c r="O3968" t="str">
        <f>INDEX(Neighborhoods!$A:$C, MATCH(Places!$K3968,Neighborhoods!$A:$A,0), MATCH(Places!O$1,Neighborhoods!$A$1:$C$1,0))</f>
        <v>Sunnyside</v>
      </c>
      <c r="P3968" t="s">
        <v>1</v>
      </c>
      <c r="Q3968" t="str">
        <f t="shared" si="244"/>
        <v>Yes</v>
      </c>
      <c r="R3968">
        <v>2</v>
      </c>
      <c r="S3968" t="str">
        <f t="shared" si="245"/>
        <v>Small</v>
      </c>
      <c r="T3968" s="50">
        <v>47</v>
      </c>
      <c r="U3968" s="70">
        <f t="shared" si="246"/>
        <v>0.03</v>
      </c>
      <c r="V3968" s="52">
        <v>5</v>
      </c>
      <c r="W3968" s="52" t="str" cm="1">
        <f t="array" ref="W3968">_xlfn.SWITCH(ROUND(V3968,0),5,"Excellent",4,"Good",3,"Ok","Bad")</f>
        <v>Excellent</v>
      </c>
      <c r="X3968">
        <v>3</v>
      </c>
      <c r="Y3968" t="str">
        <f t="shared" si="247"/>
        <v>No</v>
      </c>
      <c r="Z3968" s="68">
        <v>43380</v>
      </c>
      <c r="AA3968" s="68">
        <v>44025</v>
      </c>
      <c r="AB3968">
        <v>365</v>
      </c>
      <c r="AC3968" t="s">
        <v>15615</v>
      </c>
    </row>
    <row r="3969" spans="1:29" x14ac:dyDescent="0.3">
      <c r="A3969" t="s">
        <v>2833</v>
      </c>
      <c r="B3969">
        <v>3292</v>
      </c>
      <c r="C3969" t="str">
        <f>VLOOKUP($B3969,Hosts!$A:$M,10,0)</f>
        <v>Within an hour</v>
      </c>
      <c r="D3969" s="70">
        <f>VLOOKUP($B3969,Hosts!$A:$M,11,0)</f>
        <v>1</v>
      </c>
      <c r="E3969" s="70">
        <f>VLOOKUP($B3969,Hosts!$A:$M,12,0)</f>
        <v>0.79</v>
      </c>
      <c r="F3969" t="str">
        <f>VLOOKUP($B3969,Hosts!$A:$M,13,0)</f>
        <v>No</v>
      </c>
      <c r="G3969" t="str">
        <f>INDEX(Hosts!$A:$M, MATCH(Places!$B3969,Hosts!$A:$A,0), MATCH(Places!G$1,Hosts!$A$1:$M$1,0))</f>
        <v>Within an hour</v>
      </c>
      <c r="H3969" s="70">
        <f>INDEX(Hosts!$A:$M, MATCH(Places!$B3969,Hosts!$A:$A,0), MATCH(Places!H$1,Hosts!$A$1:$M$1,0))</f>
        <v>1</v>
      </c>
      <c r="I3969" s="70">
        <f>INDEX(Hosts!$A:$M, MATCH(Places!$B3969,Hosts!$A:$A,0), MATCH(Places!I$1,Hosts!$A$1:$M$1,0))</f>
        <v>0.79</v>
      </c>
      <c r="J3969" t="str">
        <f>INDEX(Hosts!$A:$M, MATCH(Places!$B3969,Hosts!$A:$A,0), MATCH(Places!J$1,Hosts!$A$1:$M$1,0))</f>
        <v>No</v>
      </c>
      <c r="K3969">
        <v>26</v>
      </c>
      <c r="L3969" t="str">
        <f>VLOOKUP($K3969,Neighborhoods!$A:$C,2,0)</f>
        <v>Queens</v>
      </c>
      <c r="M3969" t="str">
        <f>VLOOKUP($K3969,Neighborhoods!$A:$C,3,0)</f>
        <v>Sunnyside</v>
      </c>
      <c r="N3969" t="str">
        <f>INDEX(Neighborhoods!$A:$C, MATCH(Places!$K3969,Neighborhoods!$A:$A,0), MATCH(Places!N$1,Neighborhoods!$A$1:$C$1,0))</f>
        <v>Queens</v>
      </c>
      <c r="O3969" t="str">
        <f>INDEX(Neighborhoods!$A:$C, MATCH(Places!$K3969,Neighborhoods!$A:$A,0), MATCH(Places!O$1,Neighborhoods!$A$1:$C$1,0))</f>
        <v>Sunnyside</v>
      </c>
      <c r="P3969" t="s">
        <v>1</v>
      </c>
      <c r="Q3969" t="str">
        <f t="shared" si="244"/>
        <v>Yes</v>
      </c>
      <c r="R3969">
        <v>1</v>
      </c>
      <c r="S3969" t="str">
        <f t="shared" si="245"/>
        <v>Small</v>
      </c>
      <c r="T3969" s="50">
        <v>42</v>
      </c>
      <c r="U3969" s="70">
        <f t="shared" si="246"/>
        <v>0.03</v>
      </c>
      <c r="V3969" s="52">
        <v>4.8</v>
      </c>
      <c r="W3969" s="52" t="str" cm="1">
        <f t="array" ref="W3969">_xlfn.SWITCH(ROUND(V3969,0),5,"Excellent",4,"Good",3,"Ok","Bad")</f>
        <v>Excellent</v>
      </c>
      <c r="X3969">
        <v>5</v>
      </c>
      <c r="Y3969" t="str">
        <f t="shared" si="247"/>
        <v>No</v>
      </c>
      <c r="Z3969" s="68">
        <v>43369</v>
      </c>
      <c r="AA3969" s="68">
        <v>43810</v>
      </c>
      <c r="AB3969">
        <v>342</v>
      </c>
      <c r="AC3969" t="s">
        <v>15615</v>
      </c>
    </row>
    <row r="3970" spans="1:29" x14ac:dyDescent="0.3">
      <c r="A3970" t="s">
        <v>2834</v>
      </c>
      <c r="B3970">
        <v>1100</v>
      </c>
      <c r="C3970" t="str">
        <f>VLOOKUP($B3970,Hosts!$A:$M,10,0)</f>
        <v>Within a day</v>
      </c>
      <c r="D3970" s="70">
        <f>VLOOKUP($B3970,Hosts!$A:$M,11,0)</f>
        <v>0.5</v>
      </c>
      <c r="E3970" s="70">
        <f>VLOOKUP($B3970,Hosts!$A:$M,12,0)</f>
        <v>0.74</v>
      </c>
      <c r="F3970" t="str">
        <f>VLOOKUP($B3970,Hosts!$A:$M,13,0)</f>
        <v>Yes</v>
      </c>
      <c r="G3970" t="str">
        <f>INDEX(Hosts!$A:$M, MATCH(Places!$B3970,Hosts!$A:$A,0), MATCH(Places!G$1,Hosts!$A$1:$M$1,0))</f>
        <v>Within a day</v>
      </c>
      <c r="H3970" s="70">
        <f>INDEX(Hosts!$A:$M, MATCH(Places!$B3970,Hosts!$A:$A,0), MATCH(Places!H$1,Hosts!$A$1:$M$1,0))</f>
        <v>0.5</v>
      </c>
      <c r="I3970" s="70">
        <f>INDEX(Hosts!$A:$M, MATCH(Places!$B3970,Hosts!$A:$A,0), MATCH(Places!I$1,Hosts!$A$1:$M$1,0))</f>
        <v>0.74</v>
      </c>
      <c r="J3970" t="str">
        <f>INDEX(Hosts!$A:$M, MATCH(Places!$B3970,Hosts!$A:$A,0), MATCH(Places!J$1,Hosts!$A$1:$M$1,0))</f>
        <v>Yes</v>
      </c>
      <c r="K3970">
        <v>17</v>
      </c>
      <c r="L3970" t="str">
        <f>VLOOKUP($K3970,Neighborhoods!$A:$C,2,0)</f>
        <v>Manhattan</v>
      </c>
      <c r="M3970" t="str">
        <f>VLOOKUP($K3970,Neighborhoods!$A:$C,3,0)</f>
        <v>Hell's Kitchen</v>
      </c>
      <c r="N3970" t="str">
        <f>INDEX(Neighborhoods!$A:$C, MATCH(Places!$K3970,Neighborhoods!$A:$A,0), MATCH(Places!N$1,Neighborhoods!$A$1:$C$1,0))</f>
        <v>Manhattan</v>
      </c>
      <c r="O3970" t="str">
        <f>INDEX(Neighborhoods!$A:$C, MATCH(Places!$K3970,Neighborhoods!$A:$A,0), MATCH(Places!O$1,Neighborhoods!$A$1:$C$1,0))</f>
        <v>Hell's Kitchen</v>
      </c>
      <c r="P3970" t="s">
        <v>11822</v>
      </c>
      <c r="Q3970" t="str">
        <f t="shared" si="244"/>
        <v>No</v>
      </c>
      <c r="R3970">
        <v>2</v>
      </c>
      <c r="S3970" t="str">
        <f t="shared" si="245"/>
        <v>Small</v>
      </c>
      <c r="T3970" s="50">
        <v>79</v>
      </c>
      <c r="U3970" s="70">
        <f t="shared" si="246"/>
        <v>0.03</v>
      </c>
      <c r="V3970" s="52">
        <v>5</v>
      </c>
      <c r="W3970" s="52" t="str" cm="1">
        <f t="array" ref="W3970">_xlfn.SWITCH(ROUND(V3970,0),5,"Excellent",4,"Good",3,"Ok","Bad")</f>
        <v>Excellent</v>
      </c>
      <c r="X3970">
        <v>48</v>
      </c>
      <c r="Y3970" t="str">
        <f t="shared" si="247"/>
        <v>No</v>
      </c>
      <c r="Z3970" s="68">
        <v>43353</v>
      </c>
      <c r="AA3970" s="68">
        <v>43877</v>
      </c>
      <c r="AB3970">
        <v>83</v>
      </c>
      <c r="AC3970" t="s">
        <v>15615</v>
      </c>
    </row>
    <row r="3971" spans="1:29" x14ac:dyDescent="0.3">
      <c r="A3971" t="s">
        <v>2835</v>
      </c>
      <c r="B3971">
        <v>3301</v>
      </c>
      <c r="C3971" t="str">
        <f>VLOOKUP($B3971,Hosts!$A:$M,10,0)</f>
        <v>Within an hour</v>
      </c>
      <c r="D3971" s="70">
        <f>VLOOKUP($B3971,Hosts!$A:$M,11,0)</f>
        <v>0.88</v>
      </c>
      <c r="E3971" s="70">
        <f>VLOOKUP($B3971,Hosts!$A:$M,12,0)</f>
        <v>0.9</v>
      </c>
      <c r="F3971" t="str">
        <f>VLOOKUP($B3971,Hosts!$A:$M,13,0)</f>
        <v>No</v>
      </c>
      <c r="G3971" t="str">
        <f>INDEX(Hosts!$A:$M, MATCH(Places!$B3971,Hosts!$A:$A,0), MATCH(Places!G$1,Hosts!$A$1:$M$1,0))</f>
        <v>Within an hour</v>
      </c>
      <c r="H3971" s="70">
        <f>INDEX(Hosts!$A:$M, MATCH(Places!$B3971,Hosts!$A:$A,0), MATCH(Places!H$1,Hosts!$A$1:$M$1,0))</f>
        <v>0.88</v>
      </c>
      <c r="I3971" s="70">
        <f>INDEX(Hosts!$A:$M, MATCH(Places!$B3971,Hosts!$A:$A,0), MATCH(Places!I$1,Hosts!$A$1:$M$1,0))</f>
        <v>0.9</v>
      </c>
      <c r="J3971" t="str">
        <f>INDEX(Hosts!$A:$M, MATCH(Places!$B3971,Hosts!$A:$A,0), MATCH(Places!J$1,Hosts!$A$1:$M$1,0))</f>
        <v>No</v>
      </c>
      <c r="K3971">
        <v>25</v>
      </c>
      <c r="L3971" t="str">
        <f>VLOOKUP($K3971,Neighborhoods!$A:$C,2,0)</f>
        <v>Queens</v>
      </c>
      <c r="M3971" t="str">
        <f>VLOOKUP($K3971,Neighborhoods!$A:$C,3,0)</f>
        <v>Ridgewood</v>
      </c>
      <c r="N3971" t="str">
        <f>INDEX(Neighborhoods!$A:$C, MATCH(Places!$K3971,Neighborhoods!$A:$A,0), MATCH(Places!N$1,Neighborhoods!$A$1:$C$1,0))</f>
        <v>Queens</v>
      </c>
      <c r="O3971" t="str">
        <f>INDEX(Neighborhoods!$A:$C, MATCH(Places!$K3971,Neighborhoods!$A:$A,0), MATCH(Places!O$1,Neighborhoods!$A$1:$C$1,0))</f>
        <v>Ridgewood</v>
      </c>
      <c r="P3971" t="s">
        <v>11822</v>
      </c>
      <c r="Q3971" t="str">
        <f t="shared" ref="Q3971:Q4034" si="248">IF(OR(P3971="Private room",P3971="Shared room"),"Yes","No")</f>
        <v>No</v>
      </c>
      <c r="R3971">
        <v>8</v>
      </c>
      <c r="S3971" t="str">
        <f t="shared" ref="S3971:S4034" si="249">IF(R3971&lt;=2,"Small",IF(R3971&lt;=5,"Medium","Large"))</f>
        <v>Large</v>
      </c>
      <c r="T3971" s="50">
        <v>114</v>
      </c>
      <c r="U3971" s="70">
        <f t="shared" ref="U3971:U4034" si="250">VLOOKUP($T3971,$AF$1:$AG$5,2)</f>
        <v>0.03</v>
      </c>
      <c r="V3971" s="52">
        <v>4.8099999999999996</v>
      </c>
      <c r="W3971" s="52" t="str" cm="1">
        <f t="array" ref="W3971">_xlfn.SWITCH(ROUND(V3971,0),5,"Excellent",4,"Good",3,"Ok","Bad")</f>
        <v>Excellent</v>
      </c>
      <c r="X3971">
        <v>158</v>
      </c>
      <c r="Y3971" t="str">
        <f t="shared" ref="Y3971:Y4034" si="251">IF(AND(V3971&gt;4.8,X3971&gt;100),"Yes","No")</f>
        <v>Yes</v>
      </c>
      <c r="Z3971" s="68">
        <v>43337</v>
      </c>
      <c r="AA3971" s="68">
        <v>43900</v>
      </c>
      <c r="AB3971">
        <v>253</v>
      </c>
      <c r="AC3971" t="s">
        <v>15615</v>
      </c>
    </row>
    <row r="3972" spans="1:29" x14ac:dyDescent="0.3">
      <c r="A3972" t="s">
        <v>14052</v>
      </c>
      <c r="B3972">
        <v>3301</v>
      </c>
      <c r="C3972" t="str">
        <f>VLOOKUP($B3972,Hosts!$A:$M,10,0)</f>
        <v>Within an hour</v>
      </c>
      <c r="D3972" s="70">
        <f>VLOOKUP($B3972,Hosts!$A:$M,11,0)</f>
        <v>0.88</v>
      </c>
      <c r="E3972" s="70">
        <f>VLOOKUP($B3972,Hosts!$A:$M,12,0)</f>
        <v>0.9</v>
      </c>
      <c r="F3972" t="str">
        <f>VLOOKUP($B3972,Hosts!$A:$M,13,0)</f>
        <v>No</v>
      </c>
      <c r="G3972" t="str">
        <f>INDEX(Hosts!$A:$M, MATCH(Places!$B3972,Hosts!$A:$A,0), MATCH(Places!G$1,Hosts!$A$1:$M$1,0))</f>
        <v>Within an hour</v>
      </c>
      <c r="H3972" s="70">
        <f>INDEX(Hosts!$A:$M, MATCH(Places!$B3972,Hosts!$A:$A,0), MATCH(Places!H$1,Hosts!$A$1:$M$1,0))</f>
        <v>0.88</v>
      </c>
      <c r="I3972" s="70">
        <f>INDEX(Hosts!$A:$M, MATCH(Places!$B3972,Hosts!$A:$A,0), MATCH(Places!I$1,Hosts!$A$1:$M$1,0))</f>
        <v>0.9</v>
      </c>
      <c r="J3972" t="str">
        <f>INDEX(Hosts!$A:$M, MATCH(Places!$B3972,Hosts!$A:$A,0), MATCH(Places!J$1,Hosts!$A$1:$M$1,0))</f>
        <v>No</v>
      </c>
      <c r="K3972">
        <v>25</v>
      </c>
      <c r="L3972" t="str">
        <f>VLOOKUP($K3972,Neighborhoods!$A:$C,2,0)</f>
        <v>Queens</v>
      </c>
      <c r="M3972" t="str">
        <f>VLOOKUP($K3972,Neighborhoods!$A:$C,3,0)</f>
        <v>Ridgewood</v>
      </c>
      <c r="N3972" t="str">
        <f>INDEX(Neighborhoods!$A:$C, MATCH(Places!$K3972,Neighborhoods!$A:$A,0), MATCH(Places!N$1,Neighborhoods!$A$1:$C$1,0))</f>
        <v>Queens</v>
      </c>
      <c r="O3972" t="str">
        <f>INDEX(Neighborhoods!$A:$C, MATCH(Places!$K3972,Neighborhoods!$A:$A,0), MATCH(Places!O$1,Neighborhoods!$A$1:$C$1,0))</f>
        <v>Ridgewood</v>
      </c>
      <c r="P3972" t="s">
        <v>11822</v>
      </c>
      <c r="Q3972" t="str">
        <f t="shared" si="248"/>
        <v>No</v>
      </c>
      <c r="R3972">
        <v>4</v>
      </c>
      <c r="S3972" t="str">
        <f t="shared" si="249"/>
        <v>Medium</v>
      </c>
      <c r="T3972" s="50">
        <v>86</v>
      </c>
      <c r="U3972" s="70">
        <f t="shared" si="250"/>
        <v>0.03</v>
      </c>
      <c r="V3972" s="52">
        <v>5</v>
      </c>
      <c r="W3972" s="52" t="str" cm="1">
        <f t="array" ref="W3972">_xlfn.SWITCH(ROUND(V3972,0),5,"Excellent",4,"Good",3,"Ok","Bad")</f>
        <v>Excellent</v>
      </c>
      <c r="X3972">
        <v>4</v>
      </c>
      <c r="Y3972" t="str">
        <f t="shared" si="251"/>
        <v>No</v>
      </c>
      <c r="Z3972" s="68">
        <v>43842</v>
      </c>
      <c r="AA3972" s="68">
        <v>43854</v>
      </c>
      <c r="AB3972">
        <v>0</v>
      </c>
      <c r="AC3972" t="s">
        <v>15615</v>
      </c>
    </row>
    <row r="3973" spans="1:29" x14ac:dyDescent="0.3">
      <c r="A3973" t="s">
        <v>2836</v>
      </c>
      <c r="B3973">
        <v>1360</v>
      </c>
      <c r="C3973" t="str">
        <f>VLOOKUP($B3973,Hosts!$A:$M,10,0)</f>
        <v>Within an hour</v>
      </c>
      <c r="D3973" s="70">
        <f>VLOOKUP($B3973,Hosts!$A:$M,11,0)</f>
        <v>1</v>
      </c>
      <c r="E3973" s="70">
        <f>VLOOKUP($B3973,Hosts!$A:$M,12,0)</f>
        <v>0.69</v>
      </c>
      <c r="F3973" t="str">
        <f>VLOOKUP($B3973,Hosts!$A:$M,13,0)</f>
        <v>No</v>
      </c>
      <c r="G3973" t="str">
        <f>INDEX(Hosts!$A:$M, MATCH(Places!$B3973,Hosts!$A:$A,0), MATCH(Places!G$1,Hosts!$A$1:$M$1,0))</f>
        <v>Within an hour</v>
      </c>
      <c r="H3973" s="70">
        <f>INDEX(Hosts!$A:$M, MATCH(Places!$B3973,Hosts!$A:$A,0), MATCH(Places!H$1,Hosts!$A$1:$M$1,0))</f>
        <v>1</v>
      </c>
      <c r="I3973" s="70">
        <f>INDEX(Hosts!$A:$M, MATCH(Places!$B3973,Hosts!$A:$A,0), MATCH(Places!I$1,Hosts!$A$1:$M$1,0))</f>
        <v>0.69</v>
      </c>
      <c r="J3973" t="str">
        <f>INDEX(Hosts!$A:$M, MATCH(Places!$B3973,Hosts!$A:$A,0), MATCH(Places!J$1,Hosts!$A$1:$M$1,0))</f>
        <v>No</v>
      </c>
      <c r="K3973">
        <v>10</v>
      </c>
      <c r="L3973" t="str">
        <f>VLOOKUP($K3973,Neighborhoods!$A:$C,2,0)</f>
        <v>Brooklyn</v>
      </c>
      <c r="M3973" t="str">
        <f>VLOOKUP($K3973,Neighborhoods!$A:$C,3,0)</f>
        <v>East Flatbush</v>
      </c>
      <c r="N3973" t="str">
        <f>INDEX(Neighborhoods!$A:$C, MATCH(Places!$K3973,Neighborhoods!$A:$A,0), MATCH(Places!N$1,Neighborhoods!$A$1:$C$1,0))</f>
        <v>Brooklyn</v>
      </c>
      <c r="O3973" t="str">
        <f>INDEX(Neighborhoods!$A:$C, MATCH(Places!$K3973,Neighborhoods!$A:$A,0), MATCH(Places!O$1,Neighborhoods!$A$1:$C$1,0))</f>
        <v>East Flatbush</v>
      </c>
      <c r="P3973" t="s">
        <v>1</v>
      </c>
      <c r="Q3973" t="str">
        <f t="shared" si="248"/>
        <v>Yes</v>
      </c>
      <c r="R3973">
        <v>2</v>
      </c>
      <c r="S3973" t="str">
        <f t="shared" si="249"/>
        <v>Small</v>
      </c>
      <c r="T3973" s="50">
        <v>99</v>
      </c>
      <c r="U3973" s="70">
        <f t="shared" si="250"/>
        <v>0.03</v>
      </c>
      <c r="V3973" s="52">
        <v>5</v>
      </c>
      <c r="W3973" s="52" t="str" cm="1">
        <f t="array" ref="W3973">_xlfn.SWITCH(ROUND(V3973,0),5,"Excellent",4,"Good",3,"Ok","Bad")</f>
        <v>Excellent</v>
      </c>
      <c r="X3973">
        <v>3</v>
      </c>
      <c r="Y3973" t="str">
        <f t="shared" si="251"/>
        <v>No</v>
      </c>
      <c r="Z3973" s="68">
        <v>43379</v>
      </c>
      <c r="AA3973" s="68">
        <v>43730</v>
      </c>
      <c r="AB3973">
        <v>365</v>
      </c>
      <c r="AC3973" t="s">
        <v>15616</v>
      </c>
    </row>
    <row r="3974" spans="1:29" x14ac:dyDescent="0.3">
      <c r="A3974" t="s">
        <v>2837</v>
      </c>
      <c r="B3974">
        <v>3292</v>
      </c>
      <c r="C3974" t="str">
        <f>VLOOKUP($B3974,Hosts!$A:$M,10,0)</f>
        <v>Within an hour</v>
      </c>
      <c r="D3974" s="70">
        <f>VLOOKUP($B3974,Hosts!$A:$M,11,0)</f>
        <v>1</v>
      </c>
      <c r="E3974" s="70">
        <f>VLOOKUP($B3974,Hosts!$A:$M,12,0)</f>
        <v>0.79</v>
      </c>
      <c r="F3974" t="str">
        <f>VLOOKUP($B3974,Hosts!$A:$M,13,0)</f>
        <v>No</v>
      </c>
      <c r="G3974" t="str">
        <f>INDEX(Hosts!$A:$M, MATCH(Places!$B3974,Hosts!$A:$A,0), MATCH(Places!G$1,Hosts!$A$1:$M$1,0))</f>
        <v>Within an hour</v>
      </c>
      <c r="H3974" s="70">
        <f>INDEX(Hosts!$A:$M, MATCH(Places!$B3974,Hosts!$A:$A,0), MATCH(Places!H$1,Hosts!$A$1:$M$1,0))</f>
        <v>1</v>
      </c>
      <c r="I3974" s="70">
        <f>INDEX(Hosts!$A:$M, MATCH(Places!$B3974,Hosts!$A:$A,0), MATCH(Places!I$1,Hosts!$A$1:$M$1,0))</f>
        <v>0.79</v>
      </c>
      <c r="J3974" t="str">
        <f>INDEX(Hosts!$A:$M, MATCH(Places!$B3974,Hosts!$A:$A,0), MATCH(Places!J$1,Hosts!$A$1:$M$1,0))</f>
        <v>No</v>
      </c>
      <c r="K3974">
        <v>26</v>
      </c>
      <c r="L3974" t="str">
        <f>VLOOKUP($K3974,Neighborhoods!$A:$C,2,0)</f>
        <v>Queens</v>
      </c>
      <c r="M3974" t="str">
        <f>VLOOKUP($K3974,Neighborhoods!$A:$C,3,0)</f>
        <v>Sunnyside</v>
      </c>
      <c r="N3974" t="str">
        <f>INDEX(Neighborhoods!$A:$C, MATCH(Places!$K3974,Neighborhoods!$A:$A,0), MATCH(Places!N$1,Neighborhoods!$A$1:$C$1,0))</f>
        <v>Queens</v>
      </c>
      <c r="O3974" t="str">
        <f>INDEX(Neighborhoods!$A:$C, MATCH(Places!$K3974,Neighborhoods!$A:$A,0), MATCH(Places!O$1,Neighborhoods!$A$1:$C$1,0))</f>
        <v>Sunnyside</v>
      </c>
      <c r="P3974" t="s">
        <v>1</v>
      </c>
      <c r="Q3974" t="str">
        <f t="shared" si="248"/>
        <v>Yes</v>
      </c>
      <c r="R3974">
        <v>1</v>
      </c>
      <c r="S3974" t="str">
        <f t="shared" si="249"/>
        <v>Small</v>
      </c>
      <c r="T3974" s="50">
        <v>39</v>
      </c>
      <c r="U3974" s="70">
        <f t="shared" si="250"/>
        <v>0.03</v>
      </c>
      <c r="V3974" s="52">
        <v>4.67</v>
      </c>
      <c r="W3974" s="52" t="str" cm="1">
        <f t="array" ref="W3974">_xlfn.SWITCH(ROUND(V3974,0),5,"Excellent",4,"Good",3,"Ok","Bad")</f>
        <v>Excellent</v>
      </c>
      <c r="X3974">
        <v>3</v>
      </c>
      <c r="Y3974" t="str">
        <f t="shared" si="251"/>
        <v>No</v>
      </c>
      <c r="Z3974" s="68">
        <v>43679</v>
      </c>
      <c r="AA3974" s="68">
        <v>43921</v>
      </c>
      <c r="AB3974">
        <v>351</v>
      </c>
      <c r="AC3974" t="s">
        <v>15615</v>
      </c>
    </row>
    <row r="3975" spans="1:29" x14ac:dyDescent="0.3">
      <c r="A3975" t="s">
        <v>2838</v>
      </c>
      <c r="B3975">
        <v>3292</v>
      </c>
      <c r="C3975" t="str">
        <f>VLOOKUP($B3975,Hosts!$A:$M,10,0)</f>
        <v>Within an hour</v>
      </c>
      <c r="D3975" s="70">
        <f>VLOOKUP($B3975,Hosts!$A:$M,11,0)</f>
        <v>1</v>
      </c>
      <c r="E3975" s="70">
        <f>VLOOKUP($B3975,Hosts!$A:$M,12,0)</f>
        <v>0.79</v>
      </c>
      <c r="F3975" t="str">
        <f>VLOOKUP($B3975,Hosts!$A:$M,13,0)</f>
        <v>No</v>
      </c>
      <c r="G3975" t="str">
        <f>INDEX(Hosts!$A:$M, MATCH(Places!$B3975,Hosts!$A:$A,0), MATCH(Places!G$1,Hosts!$A$1:$M$1,0))</f>
        <v>Within an hour</v>
      </c>
      <c r="H3975" s="70">
        <f>INDEX(Hosts!$A:$M, MATCH(Places!$B3975,Hosts!$A:$A,0), MATCH(Places!H$1,Hosts!$A$1:$M$1,0))</f>
        <v>1</v>
      </c>
      <c r="I3975" s="70">
        <f>INDEX(Hosts!$A:$M, MATCH(Places!$B3975,Hosts!$A:$A,0), MATCH(Places!I$1,Hosts!$A$1:$M$1,0))</f>
        <v>0.79</v>
      </c>
      <c r="J3975" t="str">
        <f>INDEX(Hosts!$A:$M, MATCH(Places!$B3975,Hosts!$A:$A,0), MATCH(Places!J$1,Hosts!$A$1:$M$1,0))</f>
        <v>No</v>
      </c>
      <c r="K3975">
        <v>14</v>
      </c>
      <c r="L3975" t="str">
        <f>VLOOKUP($K3975,Neighborhoods!$A:$C,2,0)</f>
        <v>Manhattan</v>
      </c>
      <c r="M3975" t="str">
        <f>VLOOKUP($K3975,Neighborhoods!$A:$C,3,0)</f>
        <v>East Harlem</v>
      </c>
      <c r="N3975" t="str">
        <f>INDEX(Neighborhoods!$A:$C, MATCH(Places!$K3975,Neighborhoods!$A:$A,0), MATCH(Places!N$1,Neighborhoods!$A$1:$C$1,0))</f>
        <v>Manhattan</v>
      </c>
      <c r="O3975" t="str">
        <f>INDEX(Neighborhoods!$A:$C, MATCH(Places!$K3975,Neighborhoods!$A:$A,0), MATCH(Places!O$1,Neighborhoods!$A$1:$C$1,0))</f>
        <v>East Harlem</v>
      </c>
      <c r="P3975" t="s">
        <v>11822</v>
      </c>
      <c r="Q3975" t="str">
        <f t="shared" si="248"/>
        <v>No</v>
      </c>
      <c r="R3975">
        <v>4</v>
      </c>
      <c r="S3975" t="str">
        <f t="shared" si="249"/>
        <v>Medium</v>
      </c>
      <c r="T3975" s="50">
        <v>73</v>
      </c>
      <c r="U3975" s="70">
        <f t="shared" si="250"/>
        <v>0.03</v>
      </c>
      <c r="V3975" s="52">
        <v>4.7</v>
      </c>
      <c r="W3975" s="52" t="str" cm="1">
        <f t="array" ref="W3975">_xlfn.SWITCH(ROUND(V3975,0),5,"Excellent",4,"Good",3,"Ok","Bad")</f>
        <v>Excellent</v>
      </c>
      <c r="X3975">
        <v>10</v>
      </c>
      <c r="Y3975" t="str">
        <f t="shared" si="251"/>
        <v>No</v>
      </c>
      <c r="Z3975" s="68">
        <v>43407</v>
      </c>
      <c r="AA3975" s="68">
        <v>43983</v>
      </c>
      <c r="AB3975">
        <v>342</v>
      </c>
      <c r="AC3975" t="s">
        <v>15615</v>
      </c>
    </row>
    <row r="3976" spans="1:29" x14ac:dyDescent="0.3">
      <c r="A3976" t="s">
        <v>2839</v>
      </c>
      <c r="B3976">
        <v>3577</v>
      </c>
      <c r="C3976" t="str">
        <f>VLOOKUP($B3976,Hosts!$A:$M,10,0)</f>
        <v>Within an hour</v>
      </c>
      <c r="D3976" s="70">
        <f>VLOOKUP($B3976,Hosts!$A:$M,11,0)</f>
        <v>1</v>
      </c>
      <c r="E3976" s="70">
        <f>VLOOKUP($B3976,Hosts!$A:$M,12,0)</f>
        <v>0.98</v>
      </c>
      <c r="F3976" t="str">
        <f>VLOOKUP($B3976,Hosts!$A:$M,13,0)</f>
        <v>Yes</v>
      </c>
      <c r="G3976" t="str">
        <f>INDEX(Hosts!$A:$M, MATCH(Places!$B3976,Hosts!$A:$A,0), MATCH(Places!G$1,Hosts!$A$1:$M$1,0))</f>
        <v>Within an hour</v>
      </c>
      <c r="H3976" s="70">
        <f>INDEX(Hosts!$A:$M, MATCH(Places!$B3976,Hosts!$A:$A,0), MATCH(Places!H$1,Hosts!$A$1:$M$1,0))</f>
        <v>1</v>
      </c>
      <c r="I3976" s="70">
        <f>INDEX(Hosts!$A:$M, MATCH(Places!$B3976,Hosts!$A:$A,0), MATCH(Places!I$1,Hosts!$A$1:$M$1,0))</f>
        <v>0.98</v>
      </c>
      <c r="J3976" t="str">
        <f>INDEX(Hosts!$A:$M, MATCH(Places!$B3976,Hosts!$A:$A,0), MATCH(Places!J$1,Hosts!$A$1:$M$1,0))</f>
        <v>Yes</v>
      </c>
      <c r="K3976">
        <v>29</v>
      </c>
      <c r="L3976" t="str">
        <f>VLOOKUP($K3976,Neighborhoods!$A:$C,2,0)</f>
        <v>Staten Island</v>
      </c>
      <c r="M3976" t="str">
        <f>VLOOKUP($K3976,Neighborhoods!$A:$C,3,0)</f>
        <v>Stapleton</v>
      </c>
      <c r="N3976" t="str">
        <f>INDEX(Neighborhoods!$A:$C, MATCH(Places!$K3976,Neighborhoods!$A:$A,0), MATCH(Places!N$1,Neighborhoods!$A$1:$C$1,0))</f>
        <v>Staten Island</v>
      </c>
      <c r="O3976" t="str">
        <f>INDEX(Neighborhoods!$A:$C, MATCH(Places!$K3976,Neighborhoods!$A:$A,0), MATCH(Places!O$1,Neighborhoods!$A$1:$C$1,0))</f>
        <v>Stapleton</v>
      </c>
      <c r="P3976" t="s">
        <v>11822</v>
      </c>
      <c r="Q3976" t="str">
        <f t="shared" si="248"/>
        <v>No</v>
      </c>
      <c r="R3976">
        <v>11</v>
      </c>
      <c r="S3976" t="str">
        <f t="shared" si="249"/>
        <v>Large</v>
      </c>
      <c r="T3976" s="50">
        <v>140</v>
      </c>
      <c r="U3976" s="70">
        <f t="shared" si="250"/>
        <v>0.03</v>
      </c>
      <c r="V3976" s="52">
        <v>4.9800000000000004</v>
      </c>
      <c r="W3976" s="52" t="str" cm="1">
        <f t="array" ref="W3976">_xlfn.SWITCH(ROUND(V3976,0),5,"Excellent",4,"Good",3,"Ok","Bad")</f>
        <v>Excellent</v>
      </c>
      <c r="X3976">
        <v>53</v>
      </c>
      <c r="Y3976" t="str">
        <f t="shared" si="251"/>
        <v>No</v>
      </c>
      <c r="Z3976" s="68">
        <v>43360</v>
      </c>
      <c r="AA3976" s="68">
        <v>44031</v>
      </c>
      <c r="AB3976">
        <v>321</v>
      </c>
      <c r="AC3976" t="s">
        <v>15616</v>
      </c>
    </row>
    <row r="3977" spans="1:29" x14ac:dyDescent="0.3">
      <c r="A3977" t="s">
        <v>2840</v>
      </c>
      <c r="B3977">
        <v>2178</v>
      </c>
      <c r="C3977" t="str">
        <f>VLOOKUP($B3977,Hosts!$A:$M,10,0)</f>
        <v>Within an hour</v>
      </c>
      <c r="D3977" s="70">
        <f>VLOOKUP($B3977,Hosts!$A:$M,11,0)</f>
        <v>1</v>
      </c>
      <c r="E3977" s="70">
        <f>VLOOKUP($B3977,Hosts!$A:$M,12,0)</f>
        <v>1</v>
      </c>
      <c r="F3977" t="str">
        <f>VLOOKUP($B3977,Hosts!$A:$M,13,0)</f>
        <v>No</v>
      </c>
      <c r="G3977" t="str">
        <f>INDEX(Hosts!$A:$M, MATCH(Places!$B3977,Hosts!$A:$A,0), MATCH(Places!G$1,Hosts!$A$1:$M$1,0))</f>
        <v>Within an hour</v>
      </c>
      <c r="H3977" s="70">
        <f>INDEX(Hosts!$A:$M, MATCH(Places!$B3977,Hosts!$A:$A,0), MATCH(Places!H$1,Hosts!$A$1:$M$1,0))</f>
        <v>1</v>
      </c>
      <c r="I3977" s="70">
        <f>INDEX(Hosts!$A:$M, MATCH(Places!$B3977,Hosts!$A:$A,0), MATCH(Places!I$1,Hosts!$A$1:$M$1,0))</f>
        <v>1</v>
      </c>
      <c r="J3977" t="str">
        <f>INDEX(Hosts!$A:$M, MATCH(Places!$B3977,Hosts!$A:$A,0), MATCH(Places!J$1,Hosts!$A$1:$M$1,0))</f>
        <v>No</v>
      </c>
      <c r="K3977">
        <v>7</v>
      </c>
      <c r="L3977" t="str">
        <f>VLOOKUP($K3977,Neighborhoods!$A:$C,2,0)</f>
        <v>Brooklyn</v>
      </c>
      <c r="M3977" t="str">
        <f>VLOOKUP($K3977,Neighborhoods!$A:$C,3,0)</f>
        <v>Bedford-Stuyvesant</v>
      </c>
      <c r="N3977" t="str">
        <f>INDEX(Neighborhoods!$A:$C, MATCH(Places!$K3977,Neighborhoods!$A:$A,0), MATCH(Places!N$1,Neighborhoods!$A$1:$C$1,0))</f>
        <v>Brooklyn</v>
      </c>
      <c r="O3977" t="str">
        <f>INDEX(Neighborhoods!$A:$C, MATCH(Places!$K3977,Neighborhoods!$A:$A,0), MATCH(Places!O$1,Neighborhoods!$A$1:$C$1,0))</f>
        <v>Bedford-Stuyvesant</v>
      </c>
      <c r="P3977" t="s">
        <v>1</v>
      </c>
      <c r="Q3977" t="str">
        <f t="shared" si="248"/>
        <v>Yes</v>
      </c>
      <c r="R3977">
        <v>2</v>
      </c>
      <c r="S3977" t="str">
        <f t="shared" si="249"/>
        <v>Small</v>
      </c>
      <c r="T3977" s="50">
        <v>55</v>
      </c>
      <c r="U3977" s="70">
        <f t="shared" si="250"/>
        <v>0.03</v>
      </c>
      <c r="V3977" s="52">
        <v>4.54</v>
      </c>
      <c r="W3977" s="52" t="str" cm="1">
        <f t="array" ref="W3977">_xlfn.SWITCH(ROUND(V3977,0),5,"Excellent",4,"Good",3,"Ok","Bad")</f>
        <v>Excellent</v>
      </c>
      <c r="X3977">
        <v>68</v>
      </c>
      <c r="Y3977" t="str">
        <f t="shared" si="251"/>
        <v>No</v>
      </c>
      <c r="Z3977" s="68">
        <v>43415</v>
      </c>
      <c r="AA3977" s="68">
        <v>43920</v>
      </c>
      <c r="AB3977">
        <v>0</v>
      </c>
      <c r="AC3977" t="s">
        <v>15616</v>
      </c>
    </row>
    <row r="3978" spans="1:29" x14ac:dyDescent="0.3">
      <c r="A3978" t="s">
        <v>2841</v>
      </c>
      <c r="B3978">
        <v>3611</v>
      </c>
      <c r="C3978" t="str">
        <f>VLOOKUP($B3978,Hosts!$A:$M,10,0)</f>
        <v>Within an hour</v>
      </c>
      <c r="D3978" s="70">
        <f>VLOOKUP($B3978,Hosts!$A:$M,11,0)</f>
        <v>1</v>
      </c>
      <c r="E3978" s="70">
        <f>VLOOKUP($B3978,Hosts!$A:$M,12,0)</f>
        <v>1</v>
      </c>
      <c r="F3978" t="str">
        <f>VLOOKUP($B3978,Hosts!$A:$M,13,0)</f>
        <v>Yes</v>
      </c>
      <c r="G3978" t="str">
        <f>INDEX(Hosts!$A:$M, MATCH(Places!$B3978,Hosts!$A:$A,0), MATCH(Places!G$1,Hosts!$A$1:$M$1,0))</f>
        <v>Within an hour</v>
      </c>
      <c r="H3978" s="70">
        <f>INDEX(Hosts!$A:$M, MATCH(Places!$B3978,Hosts!$A:$A,0), MATCH(Places!H$1,Hosts!$A$1:$M$1,0))</f>
        <v>1</v>
      </c>
      <c r="I3978" s="70">
        <f>INDEX(Hosts!$A:$M, MATCH(Places!$B3978,Hosts!$A:$A,0), MATCH(Places!I$1,Hosts!$A$1:$M$1,0))</f>
        <v>1</v>
      </c>
      <c r="J3978" t="str">
        <f>INDEX(Hosts!$A:$M, MATCH(Places!$B3978,Hosts!$A:$A,0), MATCH(Places!J$1,Hosts!$A$1:$M$1,0))</f>
        <v>Yes</v>
      </c>
      <c r="K3978">
        <v>22</v>
      </c>
      <c r="L3978" t="str">
        <f>VLOOKUP($K3978,Neighborhoods!$A:$C,2,0)</f>
        <v>Queens</v>
      </c>
      <c r="M3978" t="str">
        <f>VLOOKUP($K3978,Neighborhoods!$A:$C,3,0)</f>
        <v>Flushing</v>
      </c>
      <c r="N3978" t="str">
        <f>INDEX(Neighborhoods!$A:$C, MATCH(Places!$K3978,Neighborhoods!$A:$A,0), MATCH(Places!N$1,Neighborhoods!$A$1:$C$1,0))</f>
        <v>Queens</v>
      </c>
      <c r="O3978" t="str">
        <f>INDEX(Neighborhoods!$A:$C, MATCH(Places!$K3978,Neighborhoods!$A:$A,0), MATCH(Places!O$1,Neighborhoods!$A$1:$C$1,0))</f>
        <v>Flushing</v>
      </c>
      <c r="P3978" t="s">
        <v>1</v>
      </c>
      <c r="Q3978" t="str">
        <f t="shared" si="248"/>
        <v>Yes</v>
      </c>
      <c r="R3978">
        <v>2</v>
      </c>
      <c r="S3978" t="str">
        <f t="shared" si="249"/>
        <v>Small</v>
      </c>
      <c r="T3978" s="50">
        <v>85</v>
      </c>
      <c r="U3978" s="70">
        <f t="shared" si="250"/>
        <v>0.03</v>
      </c>
      <c r="V3978" s="52">
        <v>4.8899999999999997</v>
      </c>
      <c r="W3978" s="52" t="str" cm="1">
        <f t="array" ref="W3978">_xlfn.SWITCH(ROUND(V3978,0),5,"Excellent",4,"Good",3,"Ok","Bad")</f>
        <v>Excellent</v>
      </c>
      <c r="X3978">
        <v>37</v>
      </c>
      <c r="Y3978" t="str">
        <f t="shared" si="251"/>
        <v>No</v>
      </c>
      <c r="Z3978" s="68">
        <v>43344</v>
      </c>
      <c r="AA3978" s="68">
        <v>43898</v>
      </c>
      <c r="AB3978">
        <v>363</v>
      </c>
      <c r="AC3978" t="s">
        <v>15615</v>
      </c>
    </row>
    <row r="3979" spans="1:29" x14ac:dyDescent="0.3">
      <c r="A3979" t="s">
        <v>2842</v>
      </c>
      <c r="B3979">
        <v>3273</v>
      </c>
      <c r="C3979" t="str">
        <f>VLOOKUP($B3979,Hosts!$A:$M,10,0)</f>
        <v>Within a few hours</v>
      </c>
      <c r="D3979" s="70">
        <f>VLOOKUP($B3979,Hosts!$A:$M,11,0)</f>
        <v>1</v>
      </c>
      <c r="E3979" s="70">
        <f>VLOOKUP($B3979,Hosts!$A:$M,12,0)</f>
        <v>0.56000000000000005</v>
      </c>
      <c r="F3979" t="str">
        <f>VLOOKUP($B3979,Hosts!$A:$M,13,0)</f>
        <v>Yes</v>
      </c>
      <c r="G3979" t="str">
        <f>INDEX(Hosts!$A:$M, MATCH(Places!$B3979,Hosts!$A:$A,0), MATCH(Places!G$1,Hosts!$A$1:$M$1,0))</f>
        <v>Within a few hours</v>
      </c>
      <c r="H3979" s="70">
        <f>INDEX(Hosts!$A:$M, MATCH(Places!$B3979,Hosts!$A:$A,0), MATCH(Places!H$1,Hosts!$A$1:$M$1,0))</f>
        <v>1</v>
      </c>
      <c r="I3979" s="70">
        <f>INDEX(Hosts!$A:$M, MATCH(Places!$B3979,Hosts!$A:$A,0), MATCH(Places!I$1,Hosts!$A$1:$M$1,0))</f>
        <v>0.56000000000000005</v>
      </c>
      <c r="J3979" t="str">
        <f>INDEX(Hosts!$A:$M, MATCH(Places!$B3979,Hosts!$A:$A,0), MATCH(Places!J$1,Hosts!$A$1:$M$1,0))</f>
        <v>Yes</v>
      </c>
      <c r="K3979">
        <v>4</v>
      </c>
      <c r="L3979" t="str">
        <f>VLOOKUP($K3979,Neighborhoods!$A:$C,2,0)</f>
        <v>Bronx</v>
      </c>
      <c r="M3979" t="str">
        <f>VLOOKUP($K3979,Neighborhoods!$A:$C,3,0)</f>
        <v>Mott Haven</v>
      </c>
      <c r="N3979" t="str">
        <f>INDEX(Neighborhoods!$A:$C, MATCH(Places!$K3979,Neighborhoods!$A:$A,0), MATCH(Places!N$1,Neighborhoods!$A$1:$C$1,0))</f>
        <v>Bronx</v>
      </c>
      <c r="O3979" t="str">
        <f>INDEX(Neighborhoods!$A:$C, MATCH(Places!$K3979,Neighborhoods!$A:$A,0), MATCH(Places!O$1,Neighborhoods!$A$1:$C$1,0))</f>
        <v>Mott Haven</v>
      </c>
      <c r="P3979" t="s">
        <v>11822</v>
      </c>
      <c r="Q3979" t="str">
        <f t="shared" si="248"/>
        <v>No</v>
      </c>
      <c r="R3979">
        <v>4</v>
      </c>
      <c r="S3979" t="str">
        <f t="shared" si="249"/>
        <v>Medium</v>
      </c>
      <c r="T3979" s="50">
        <v>151</v>
      </c>
      <c r="U3979" s="70">
        <f t="shared" si="250"/>
        <v>0.03</v>
      </c>
      <c r="V3979" s="52">
        <v>5</v>
      </c>
      <c r="W3979" s="52" t="str" cm="1">
        <f t="array" ref="W3979">_xlfn.SWITCH(ROUND(V3979,0),5,"Excellent",4,"Good",3,"Ok","Bad")</f>
        <v>Excellent</v>
      </c>
      <c r="X3979">
        <v>57</v>
      </c>
      <c r="Y3979" t="str">
        <f t="shared" si="251"/>
        <v>No</v>
      </c>
      <c r="Z3979" s="68">
        <v>43345</v>
      </c>
      <c r="AA3979" s="68">
        <v>43831</v>
      </c>
      <c r="AB3979">
        <v>364</v>
      </c>
      <c r="AC3979" t="s">
        <v>15615</v>
      </c>
    </row>
    <row r="3980" spans="1:29" x14ac:dyDescent="0.3">
      <c r="A3980" t="s">
        <v>2843</v>
      </c>
      <c r="B3980">
        <v>3611</v>
      </c>
      <c r="C3980" t="str">
        <f>VLOOKUP($B3980,Hosts!$A:$M,10,0)</f>
        <v>Within an hour</v>
      </c>
      <c r="D3980" s="70">
        <f>VLOOKUP($B3980,Hosts!$A:$M,11,0)</f>
        <v>1</v>
      </c>
      <c r="E3980" s="70">
        <f>VLOOKUP($B3980,Hosts!$A:$M,12,0)</f>
        <v>1</v>
      </c>
      <c r="F3980" t="str">
        <f>VLOOKUP($B3980,Hosts!$A:$M,13,0)</f>
        <v>Yes</v>
      </c>
      <c r="G3980" t="str">
        <f>INDEX(Hosts!$A:$M, MATCH(Places!$B3980,Hosts!$A:$A,0), MATCH(Places!G$1,Hosts!$A$1:$M$1,0))</f>
        <v>Within an hour</v>
      </c>
      <c r="H3980" s="70">
        <f>INDEX(Hosts!$A:$M, MATCH(Places!$B3980,Hosts!$A:$A,0), MATCH(Places!H$1,Hosts!$A$1:$M$1,0))</f>
        <v>1</v>
      </c>
      <c r="I3980" s="70">
        <f>INDEX(Hosts!$A:$M, MATCH(Places!$B3980,Hosts!$A:$A,0), MATCH(Places!I$1,Hosts!$A$1:$M$1,0))</f>
        <v>1</v>
      </c>
      <c r="J3980" t="str">
        <f>INDEX(Hosts!$A:$M, MATCH(Places!$B3980,Hosts!$A:$A,0), MATCH(Places!J$1,Hosts!$A$1:$M$1,0))</f>
        <v>Yes</v>
      </c>
      <c r="K3980">
        <v>22</v>
      </c>
      <c r="L3980" t="str">
        <f>VLOOKUP($K3980,Neighborhoods!$A:$C,2,0)</f>
        <v>Queens</v>
      </c>
      <c r="M3980" t="str">
        <f>VLOOKUP($K3980,Neighborhoods!$A:$C,3,0)</f>
        <v>Flushing</v>
      </c>
      <c r="N3980" t="str">
        <f>INDEX(Neighborhoods!$A:$C, MATCH(Places!$K3980,Neighborhoods!$A:$A,0), MATCH(Places!N$1,Neighborhoods!$A$1:$C$1,0))</f>
        <v>Queens</v>
      </c>
      <c r="O3980" t="str">
        <f>INDEX(Neighborhoods!$A:$C, MATCH(Places!$K3980,Neighborhoods!$A:$A,0), MATCH(Places!O$1,Neighborhoods!$A$1:$C$1,0))</f>
        <v>Flushing</v>
      </c>
      <c r="P3980" t="s">
        <v>1</v>
      </c>
      <c r="Q3980" t="str">
        <f t="shared" si="248"/>
        <v>Yes</v>
      </c>
      <c r="R3980">
        <v>2</v>
      </c>
      <c r="S3980" t="str">
        <f t="shared" si="249"/>
        <v>Small</v>
      </c>
      <c r="T3980" s="50">
        <v>89</v>
      </c>
      <c r="U3980" s="70">
        <f t="shared" si="250"/>
        <v>0.03</v>
      </c>
      <c r="V3980" s="52">
        <v>4.83</v>
      </c>
      <c r="W3980" s="52" t="str" cm="1">
        <f t="array" ref="W3980">_xlfn.SWITCH(ROUND(V3980,0),5,"Excellent",4,"Good",3,"Ok","Bad")</f>
        <v>Excellent</v>
      </c>
      <c r="X3980">
        <v>47</v>
      </c>
      <c r="Y3980" t="str">
        <f t="shared" si="251"/>
        <v>No</v>
      </c>
      <c r="Z3980" s="68">
        <v>43354</v>
      </c>
      <c r="AA3980" s="68">
        <v>44053</v>
      </c>
      <c r="AB3980">
        <v>365</v>
      </c>
      <c r="AC3980" t="s">
        <v>15615</v>
      </c>
    </row>
    <row r="3981" spans="1:29" x14ac:dyDescent="0.3">
      <c r="A3981" t="s">
        <v>13379</v>
      </c>
      <c r="B3981">
        <v>1968</v>
      </c>
      <c r="C3981" t="str">
        <f>VLOOKUP($B3981,Hosts!$A:$M,10,0)</f>
        <v>Within a day</v>
      </c>
      <c r="D3981" s="70">
        <f>VLOOKUP($B3981,Hosts!$A:$M,11,0)</f>
        <v>0.54</v>
      </c>
      <c r="E3981" s="70">
        <f>VLOOKUP($B3981,Hosts!$A:$M,12,0)</f>
        <v>0.49</v>
      </c>
      <c r="F3981" t="str">
        <f>VLOOKUP($B3981,Hosts!$A:$M,13,0)</f>
        <v>No</v>
      </c>
      <c r="G3981" t="str">
        <f>INDEX(Hosts!$A:$M, MATCH(Places!$B3981,Hosts!$A:$A,0), MATCH(Places!G$1,Hosts!$A$1:$M$1,0))</f>
        <v>Within a day</v>
      </c>
      <c r="H3981" s="70">
        <f>INDEX(Hosts!$A:$M, MATCH(Places!$B3981,Hosts!$A:$A,0), MATCH(Places!H$1,Hosts!$A$1:$M$1,0))</f>
        <v>0.54</v>
      </c>
      <c r="I3981" s="70">
        <f>INDEX(Hosts!$A:$M, MATCH(Places!$B3981,Hosts!$A:$A,0), MATCH(Places!I$1,Hosts!$A$1:$M$1,0))</f>
        <v>0.49</v>
      </c>
      <c r="J3981" t="str">
        <f>INDEX(Hosts!$A:$M, MATCH(Places!$B3981,Hosts!$A:$A,0), MATCH(Places!J$1,Hosts!$A$1:$M$1,0))</f>
        <v>No</v>
      </c>
      <c r="K3981">
        <v>12</v>
      </c>
      <c r="L3981" t="str">
        <f>VLOOKUP($K3981,Neighborhoods!$A:$C,2,0)</f>
        <v>Brooklyn</v>
      </c>
      <c r="M3981" t="str">
        <f>VLOOKUP($K3981,Neighborhoods!$A:$C,3,0)</f>
        <v>Williamsburg</v>
      </c>
      <c r="N3981" t="str">
        <f>INDEX(Neighborhoods!$A:$C, MATCH(Places!$K3981,Neighborhoods!$A:$A,0), MATCH(Places!N$1,Neighborhoods!$A$1:$C$1,0))</f>
        <v>Brooklyn</v>
      </c>
      <c r="O3981" t="str">
        <f>INDEX(Neighborhoods!$A:$C, MATCH(Places!$K3981,Neighborhoods!$A:$A,0), MATCH(Places!O$1,Neighborhoods!$A$1:$C$1,0))</f>
        <v>Williamsburg</v>
      </c>
      <c r="P3981" t="s">
        <v>11822</v>
      </c>
      <c r="Q3981" t="str">
        <f t="shared" si="248"/>
        <v>No</v>
      </c>
      <c r="R3981">
        <v>4</v>
      </c>
      <c r="S3981" t="str">
        <f t="shared" si="249"/>
        <v>Medium</v>
      </c>
      <c r="T3981" s="50">
        <v>79</v>
      </c>
      <c r="U3981" s="70">
        <f t="shared" si="250"/>
        <v>0.03</v>
      </c>
      <c r="V3981" s="52">
        <v>4.78</v>
      </c>
      <c r="W3981" s="52" t="str" cm="1">
        <f t="array" ref="W3981">_xlfn.SWITCH(ROUND(V3981,0),5,"Excellent",4,"Good",3,"Ok","Bad")</f>
        <v>Excellent</v>
      </c>
      <c r="X3981">
        <v>18</v>
      </c>
      <c r="Y3981" t="str">
        <f t="shared" si="251"/>
        <v>No</v>
      </c>
      <c r="Z3981" s="68">
        <v>43457</v>
      </c>
      <c r="AA3981" s="68">
        <v>43960</v>
      </c>
      <c r="AB3981">
        <v>99</v>
      </c>
      <c r="AC3981" t="s">
        <v>15615</v>
      </c>
    </row>
    <row r="3982" spans="1:29" x14ac:dyDescent="0.3">
      <c r="A3982" t="s">
        <v>2844</v>
      </c>
      <c r="B3982">
        <v>3539</v>
      </c>
      <c r="C3982" t="str">
        <f>VLOOKUP($B3982,Hosts!$A:$M,10,0)</f>
        <v>Within an hour</v>
      </c>
      <c r="D3982" s="70">
        <f>VLOOKUP($B3982,Hosts!$A:$M,11,0)</f>
        <v>1</v>
      </c>
      <c r="E3982" s="70">
        <f>VLOOKUP($B3982,Hosts!$A:$M,12,0)</f>
        <v>0.9</v>
      </c>
      <c r="F3982" t="str">
        <f>VLOOKUP($B3982,Hosts!$A:$M,13,0)</f>
        <v>No</v>
      </c>
      <c r="G3982" t="str">
        <f>INDEX(Hosts!$A:$M, MATCH(Places!$B3982,Hosts!$A:$A,0), MATCH(Places!G$1,Hosts!$A$1:$M$1,0))</f>
        <v>Within an hour</v>
      </c>
      <c r="H3982" s="70">
        <f>INDEX(Hosts!$A:$M, MATCH(Places!$B3982,Hosts!$A:$A,0), MATCH(Places!H$1,Hosts!$A$1:$M$1,0))</f>
        <v>1</v>
      </c>
      <c r="I3982" s="70">
        <f>INDEX(Hosts!$A:$M, MATCH(Places!$B3982,Hosts!$A:$A,0), MATCH(Places!I$1,Hosts!$A$1:$M$1,0))</f>
        <v>0.9</v>
      </c>
      <c r="J3982" t="str">
        <f>INDEX(Hosts!$A:$M, MATCH(Places!$B3982,Hosts!$A:$A,0), MATCH(Places!J$1,Hosts!$A$1:$M$1,0))</f>
        <v>No</v>
      </c>
      <c r="K3982">
        <v>24</v>
      </c>
      <c r="L3982" t="str">
        <f>VLOOKUP($K3982,Neighborhoods!$A:$C,2,0)</f>
        <v>Queens</v>
      </c>
      <c r="M3982" t="str">
        <f>VLOOKUP($K3982,Neighborhoods!$A:$C,3,0)</f>
        <v>Long Island City</v>
      </c>
      <c r="N3982" t="str">
        <f>INDEX(Neighborhoods!$A:$C, MATCH(Places!$K3982,Neighborhoods!$A:$A,0), MATCH(Places!N$1,Neighborhoods!$A$1:$C$1,0))</f>
        <v>Queens</v>
      </c>
      <c r="O3982" t="str">
        <f>INDEX(Neighborhoods!$A:$C, MATCH(Places!$K3982,Neighborhoods!$A:$A,0), MATCH(Places!O$1,Neighborhoods!$A$1:$C$1,0))</f>
        <v>Long Island City</v>
      </c>
      <c r="P3982" t="s">
        <v>1</v>
      </c>
      <c r="Q3982" t="str">
        <f t="shared" si="248"/>
        <v>Yes</v>
      </c>
      <c r="R3982">
        <v>2</v>
      </c>
      <c r="S3982" t="str">
        <f t="shared" si="249"/>
        <v>Small</v>
      </c>
      <c r="T3982" s="50">
        <v>95</v>
      </c>
      <c r="U3982" s="70">
        <f t="shared" si="250"/>
        <v>0.03</v>
      </c>
      <c r="V3982" s="52">
        <v>4.96</v>
      </c>
      <c r="W3982" s="52" t="str" cm="1">
        <f t="array" ref="W3982">_xlfn.SWITCH(ROUND(V3982,0),5,"Excellent",4,"Good",3,"Ok","Bad")</f>
        <v>Excellent</v>
      </c>
      <c r="X3982">
        <v>26</v>
      </c>
      <c r="Y3982" t="str">
        <f t="shared" si="251"/>
        <v>No</v>
      </c>
      <c r="Z3982" s="68">
        <v>43502</v>
      </c>
      <c r="AA3982" s="68">
        <v>43781</v>
      </c>
      <c r="AB3982">
        <v>228</v>
      </c>
      <c r="AC3982" t="s">
        <v>15616</v>
      </c>
    </row>
    <row r="3983" spans="1:29" x14ac:dyDescent="0.3">
      <c r="A3983" t="s">
        <v>15343</v>
      </c>
      <c r="B3983">
        <v>2994</v>
      </c>
      <c r="C3983" t="str">
        <f>VLOOKUP($B3983,Hosts!$A:$M,10,0)</f>
        <v>Within an hour</v>
      </c>
      <c r="D3983" s="70">
        <f>VLOOKUP($B3983,Hosts!$A:$M,11,0)</f>
        <v>1</v>
      </c>
      <c r="E3983" s="70">
        <f>VLOOKUP($B3983,Hosts!$A:$M,12,0)</f>
        <v>0.71</v>
      </c>
      <c r="F3983" t="str">
        <f>VLOOKUP($B3983,Hosts!$A:$M,13,0)</f>
        <v>Yes</v>
      </c>
      <c r="G3983" t="str">
        <f>INDEX(Hosts!$A:$M, MATCH(Places!$B3983,Hosts!$A:$A,0), MATCH(Places!G$1,Hosts!$A$1:$M$1,0))</f>
        <v>Within an hour</v>
      </c>
      <c r="H3983" s="70">
        <f>INDEX(Hosts!$A:$M, MATCH(Places!$B3983,Hosts!$A:$A,0), MATCH(Places!H$1,Hosts!$A$1:$M$1,0))</f>
        <v>1</v>
      </c>
      <c r="I3983" s="70">
        <f>INDEX(Hosts!$A:$M, MATCH(Places!$B3983,Hosts!$A:$A,0), MATCH(Places!I$1,Hosts!$A$1:$M$1,0))</f>
        <v>0.71</v>
      </c>
      <c r="J3983" t="str">
        <f>INDEX(Hosts!$A:$M, MATCH(Places!$B3983,Hosts!$A:$A,0), MATCH(Places!J$1,Hosts!$A$1:$M$1,0))</f>
        <v>Yes</v>
      </c>
      <c r="K3983">
        <v>18</v>
      </c>
      <c r="L3983" t="str">
        <f>VLOOKUP($K3983,Neighborhoods!$A:$C,2,0)</f>
        <v>Manhattan</v>
      </c>
      <c r="M3983" t="str">
        <f>VLOOKUP($K3983,Neighborhoods!$A:$C,3,0)</f>
        <v>Midtown</v>
      </c>
      <c r="N3983" t="str">
        <f>INDEX(Neighborhoods!$A:$C, MATCH(Places!$K3983,Neighborhoods!$A:$A,0), MATCH(Places!N$1,Neighborhoods!$A$1:$C$1,0))</f>
        <v>Manhattan</v>
      </c>
      <c r="O3983" t="str">
        <f>INDEX(Neighborhoods!$A:$C, MATCH(Places!$K3983,Neighborhoods!$A:$A,0), MATCH(Places!O$1,Neighborhoods!$A$1:$C$1,0))</f>
        <v>Midtown</v>
      </c>
      <c r="P3983" t="s">
        <v>1</v>
      </c>
      <c r="Q3983" t="str">
        <f t="shared" si="248"/>
        <v>Yes</v>
      </c>
      <c r="R3983">
        <v>2</v>
      </c>
      <c r="S3983" t="str">
        <f t="shared" si="249"/>
        <v>Small</v>
      </c>
      <c r="T3983" s="50">
        <v>100</v>
      </c>
      <c r="U3983" s="70">
        <f t="shared" si="250"/>
        <v>0.03</v>
      </c>
      <c r="V3983" s="52">
        <v>5</v>
      </c>
      <c r="W3983" s="52" t="str" cm="1">
        <f t="array" ref="W3983">_xlfn.SWITCH(ROUND(V3983,0),5,"Excellent",4,"Good",3,"Ok","Bad")</f>
        <v>Excellent</v>
      </c>
      <c r="X3983">
        <v>8</v>
      </c>
      <c r="Y3983" t="str">
        <f t="shared" si="251"/>
        <v>No</v>
      </c>
      <c r="Z3983" s="68">
        <v>43701</v>
      </c>
      <c r="AA3983" s="68">
        <v>43856</v>
      </c>
      <c r="AB3983">
        <v>44</v>
      </c>
      <c r="AC3983" t="s">
        <v>15615</v>
      </c>
    </row>
    <row r="3984" spans="1:29" x14ac:dyDescent="0.3">
      <c r="A3984" t="s">
        <v>2845</v>
      </c>
      <c r="B3984">
        <v>3546</v>
      </c>
      <c r="C3984" t="str">
        <f>VLOOKUP($B3984,Hosts!$A:$M,10,0)</f>
        <v>Within an hour</v>
      </c>
      <c r="D3984" s="70">
        <f>VLOOKUP($B3984,Hosts!$A:$M,11,0)</f>
        <v>1</v>
      </c>
      <c r="E3984" s="70">
        <f>VLOOKUP($B3984,Hosts!$A:$M,12,0)</f>
        <v>0.98</v>
      </c>
      <c r="F3984" t="str">
        <f>VLOOKUP($B3984,Hosts!$A:$M,13,0)</f>
        <v>Yes</v>
      </c>
      <c r="G3984" t="str">
        <f>INDEX(Hosts!$A:$M, MATCH(Places!$B3984,Hosts!$A:$A,0), MATCH(Places!G$1,Hosts!$A$1:$M$1,0))</f>
        <v>Within an hour</v>
      </c>
      <c r="H3984" s="70">
        <f>INDEX(Hosts!$A:$M, MATCH(Places!$B3984,Hosts!$A:$A,0), MATCH(Places!H$1,Hosts!$A$1:$M$1,0))</f>
        <v>1</v>
      </c>
      <c r="I3984" s="70">
        <f>INDEX(Hosts!$A:$M, MATCH(Places!$B3984,Hosts!$A:$A,0), MATCH(Places!I$1,Hosts!$A$1:$M$1,0))</f>
        <v>0.98</v>
      </c>
      <c r="J3984" t="str">
        <f>INDEX(Hosts!$A:$M, MATCH(Places!$B3984,Hosts!$A:$A,0), MATCH(Places!J$1,Hosts!$A$1:$M$1,0))</f>
        <v>Yes</v>
      </c>
      <c r="K3984">
        <v>20</v>
      </c>
      <c r="L3984" t="str">
        <f>VLOOKUP($K3984,Neighborhoods!$A:$C,2,0)</f>
        <v>Manhattan</v>
      </c>
      <c r="M3984" t="str">
        <f>VLOOKUP($K3984,Neighborhoods!$A:$C,3,0)</f>
        <v>Upper West Side</v>
      </c>
      <c r="N3984" t="str">
        <f>INDEX(Neighborhoods!$A:$C, MATCH(Places!$K3984,Neighborhoods!$A:$A,0), MATCH(Places!N$1,Neighborhoods!$A$1:$C$1,0))</f>
        <v>Manhattan</v>
      </c>
      <c r="O3984" t="str">
        <f>INDEX(Neighborhoods!$A:$C, MATCH(Places!$K3984,Neighborhoods!$A:$A,0), MATCH(Places!O$1,Neighborhoods!$A$1:$C$1,0))</f>
        <v>Upper West Side</v>
      </c>
      <c r="P3984" t="s">
        <v>1</v>
      </c>
      <c r="Q3984" t="str">
        <f t="shared" si="248"/>
        <v>Yes</v>
      </c>
      <c r="R3984">
        <v>2</v>
      </c>
      <c r="S3984" t="str">
        <f t="shared" si="249"/>
        <v>Small</v>
      </c>
      <c r="T3984" s="50">
        <v>117</v>
      </c>
      <c r="U3984" s="70">
        <f t="shared" si="250"/>
        <v>0.03</v>
      </c>
      <c r="V3984" s="52">
        <v>4.99</v>
      </c>
      <c r="W3984" s="52" t="str" cm="1">
        <f t="array" ref="W3984">_xlfn.SWITCH(ROUND(V3984,0),5,"Excellent",4,"Good",3,"Ok","Bad")</f>
        <v>Excellent</v>
      </c>
      <c r="X3984">
        <v>105</v>
      </c>
      <c r="Y3984" t="str">
        <f t="shared" si="251"/>
        <v>Yes</v>
      </c>
      <c r="Z3984" s="68">
        <v>43347</v>
      </c>
      <c r="AA3984" s="68">
        <v>43905</v>
      </c>
      <c r="AB3984">
        <v>232</v>
      </c>
      <c r="AC3984" t="s">
        <v>15616</v>
      </c>
    </row>
    <row r="3985" spans="1:29" x14ac:dyDescent="0.3">
      <c r="A3985" t="s">
        <v>13219</v>
      </c>
      <c r="B3985">
        <v>2189</v>
      </c>
      <c r="C3985" t="str">
        <f>VLOOKUP($B3985,Hosts!$A:$M,10,0)</f>
        <v>Within an hour</v>
      </c>
      <c r="D3985" s="70">
        <f>VLOOKUP($B3985,Hosts!$A:$M,11,0)</f>
        <v>1</v>
      </c>
      <c r="E3985" s="70">
        <f>VLOOKUP($B3985,Hosts!$A:$M,12,0)</f>
        <v>1</v>
      </c>
      <c r="F3985" t="str">
        <f>VLOOKUP($B3985,Hosts!$A:$M,13,0)</f>
        <v>No</v>
      </c>
      <c r="G3985" t="str">
        <f>INDEX(Hosts!$A:$M, MATCH(Places!$B3985,Hosts!$A:$A,0), MATCH(Places!G$1,Hosts!$A$1:$M$1,0))</f>
        <v>Within an hour</v>
      </c>
      <c r="H3985" s="70">
        <f>INDEX(Hosts!$A:$M, MATCH(Places!$B3985,Hosts!$A:$A,0), MATCH(Places!H$1,Hosts!$A$1:$M$1,0))</f>
        <v>1</v>
      </c>
      <c r="I3985" s="70">
        <f>INDEX(Hosts!$A:$M, MATCH(Places!$B3985,Hosts!$A:$A,0), MATCH(Places!I$1,Hosts!$A$1:$M$1,0))</f>
        <v>1</v>
      </c>
      <c r="J3985" t="str">
        <f>INDEX(Hosts!$A:$M, MATCH(Places!$B3985,Hosts!$A:$A,0), MATCH(Places!J$1,Hosts!$A$1:$M$1,0))</f>
        <v>No</v>
      </c>
      <c r="K3985">
        <v>8</v>
      </c>
      <c r="L3985" t="str">
        <f>VLOOKUP($K3985,Neighborhoods!$A:$C,2,0)</f>
        <v>Brooklyn</v>
      </c>
      <c r="M3985" t="str">
        <f>VLOOKUP($K3985,Neighborhoods!$A:$C,3,0)</f>
        <v>Bushwick</v>
      </c>
      <c r="N3985" t="str">
        <f>INDEX(Neighborhoods!$A:$C, MATCH(Places!$K3985,Neighborhoods!$A:$A,0), MATCH(Places!N$1,Neighborhoods!$A$1:$C$1,0))</f>
        <v>Brooklyn</v>
      </c>
      <c r="O3985" t="str">
        <f>INDEX(Neighborhoods!$A:$C, MATCH(Places!$K3985,Neighborhoods!$A:$A,0), MATCH(Places!O$1,Neighborhoods!$A$1:$C$1,0))</f>
        <v>Bushwick</v>
      </c>
      <c r="P3985" t="s">
        <v>11822</v>
      </c>
      <c r="Q3985" t="str">
        <f t="shared" si="248"/>
        <v>No</v>
      </c>
      <c r="R3985">
        <v>4</v>
      </c>
      <c r="S3985" t="str">
        <f t="shared" si="249"/>
        <v>Medium</v>
      </c>
      <c r="T3985" s="50">
        <v>65</v>
      </c>
      <c r="U3985" s="70">
        <f t="shared" si="250"/>
        <v>0.03</v>
      </c>
      <c r="V3985" s="52">
        <v>5</v>
      </c>
      <c r="W3985" s="52" t="str" cm="1">
        <f t="array" ref="W3985">_xlfn.SWITCH(ROUND(V3985,0),5,"Excellent",4,"Good",3,"Ok","Bad")</f>
        <v>Excellent</v>
      </c>
      <c r="X3985">
        <v>6</v>
      </c>
      <c r="Y3985" t="str">
        <f t="shared" si="251"/>
        <v>No</v>
      </c>
      <c r="Z3985" s="68">
        <v>43418</v>
      </c>
      <c r="AA3985" s="68">
        <v>43834</v>
      </c>
      <c r="AB3985">
        <v>0</v>
      </c>
      <c r="AC3985" t="s">
        <v>15615</v>
      </c>
    </row>
    <row r="3986" spans="1:29" x14ac:dyDescent="0.3">
      <c r="A3986" t="s">
        <v>2846</v>
      </c>
      <c r="B3986">
        <v>1754</v>
      </c>
      <c r="C3986" t="str">
        <f>VLOOKUP($B3986,Hosts!$A:$M,10,0)</f>
        <v>Within a few hours</v>
      </c>
      <c r="D3986" s="70">
        <f>VLOOKUP($B3986,Hosts!$A:$M,11,0)</f>
        <v>1</v>
      </c>
      <c r="E3986" s="70">
        <f>VLOOKUP($B3986,Hosts!$A:$M,12,0)</f>
        <v>0.56999999999999995</v>
      </c>
      <c r="F3986" t="str">
        <f>VLOOKUP($B3986,Hosts!$A:$M,13,0)</f>
        <v>Yes</v>
      </c>
      <c r="G3986" t="str">
        <f>INDEX(Hosts!$A:$M, MATCH(Places!$B3986,Hosts!$A:$A,0), MATCH(Places!G$1,Hosts!$A$1:$M$1,0))</f>
        <v>Within a few hours</v>
      </c>
      <c r="H3986" s="70">
        <f>INDEX(Hosts!$A:$M, MATCH(Places!$B3986,Hosts!$A:$A,0), MATCH(Places!H$1,Hosts!$A$1:$M$1,0))</f>
        <v>1</v>
      </c>
      <c r="I3986" s="70">
        <f>INDEX(Hosts!$A:$M, MATCH(Places!$B3986,Hosts!$A:$A,0), MATCH(Places!I$1,Hosts!$A$1:$M$1,0))</f>
        <v>0.56999999999999995</v>
      </c>
      <c r="J3986" t="str">
        <f>INDEX(Hosts!$A:$M, MATCH(Places!$B3986,Hosts!$A:$A,0), MATCH(Places!J$1,Hosts!$A$1:$M$1,0))</f>
        <v>Yes</v>
      </c>
      <c r="K3986">
        <v>17</v>
      </c>
      <c r="L3986" t="str">
        <f>VLOOKUP($K3986,Neighborhoods!$A:$C,2,0)</f>
        <v>Manhattan</v>
      </c>
      <c r="M3986" t="str">
        <f>VLOOKUP($K3986,Neighborhoods!$A:$C,3,0)</f>
        <v>Hell's Kitchen</v>
      </c>
      <c r="N3986" t="str">
        <f>INDEX(Neighborhoods!$A:$C, MATCH(Places!$K3986,Neighborhoods!$A:$A,0), MATCH(Places!N$1,Neighborhoods!$A$1:$C$1,0))</f>
        <v>Manhattan</v>
      </c>
      <c r="O3986" t="str">
        <f>INDEX(Neighborhoods!$A:$C, MATCH(Places!$K3986,Neighborhoods!$A:$A,0), MATCH(Places!O$1,Neighborhoods!$A$1:$C$1,0))</f>
        <v>Hell's Kitchen</v>
      </c>
      <c r="P3986" t="s">
        <v>11822</v>
      </c>
      <c r="Q3986" t="str">
        <f t="shared" si="248"/>
        <v>No</v>
      </c>
      <c r="R3986">
        <v>2</v>
      </c>
      <c r="S3986" t="str">
        <f t="shared" si="249"/>
        <v>Small</v>
      </c>
      <c r="T3986" s="50">
        <v>90</v>
      </c>
      <c r="U3986" s="70">
        <f t="shared" si="250"/>
        <v>0.03</v>
      </c>
      <c r="V3986" s="52">
        <v>5</v>
      </c>
      <c r="W3986" s="52" t="str" cm="1">
        <f t="array" ref="W3986">_xlfn.SWITCH(ROUND(V3986,0),5,"Excellent",4,"Good",3,"Ok","Bad")</f>
        <v>Excellent</v>
      </c>
      <c r="X3986">
        <v>6</v>
      </c>
      <c r="Y3986" t="str">
        <f t="shared" si="251"/>
        <v>No</v>
      </c>
      <c r="Z3986" s="68">
        <v>43409</v>
      </c>
      <c r="AA3986" s="68">
        <v>43899</v>
      </c>
      <c r="AB3986">
        <v>330</v>
      </c>
      <c r="AC3986" t="s">
        <v>15615</v>
      </c>
    </row>
    <row r="3987" spans="1:29" x14ac:dyDescent="0.3">
      <c r="A3987" t="s">
        <v>15525</v>
      </c>
      <c r="B3987">
        <v>3640</v>
      </c>
      <c r="C3987" t="str">
        <f>VLOOKUP($B3987,Hosts!$A:$M,10,0)</f>
        <v>Within an hour</v>
      </c>
      <c r="D3987" s="70">
        <f>VLOOKUP($B3987,Hosts!$A:$M,11,0)</f>
        <v>1</v>
      </c>
      <c r="E3987" s="70">
        <f>VLOOKUP($B3987,Hosts!$A:$M,12,0)</f>
        <v>0.97</v>
      </c>
      <c r="F3987" t="str">
        <f>VLOOKUP($B3987,Hosts!$A:$M,13,0)</f>
        <v>Yes</v>
      </c>
      <c r="G3987" t="str">
        <f>INDEX(Hosts!$A:$M, MATCH(Places!$B3987,Hosts!$A:$A,0), MATCH(Places!G$1,Hosts!$A$1:$M$1,0))</f>
        <v>Within an hour</v>
      </c>
      <c r="H3987" s="70">
        <f>INDEX(Hosts!$A:$M, MATCH(Places!$B3987,Hosts!$A:$A,0), MATCH(Places!H$1,Hosts!$A$1:$M$1,0))</f>
        <v>1</v>
      </c>
      <c r="I3987" s="70">
        <f>INDEX(Hosts!$A:$M, MATCH(Places!$B3987,Hosts!$A:$A,0), MATCH(Places!I$1,Hosts!$A$1:$M$1,0))</f>
        <v>0.97</v>
      </c>
      <c r="J3987" t="str">
        <f>INDEX(Hosts!$A:$M, MATCH(Places!$B3987,Hosts!$A:$A,0), MATCH(Places!J$1,Hosts!$A$1:$M$1,0))</f>
        <v>Yes</v>
      </c>
      <c r="K3987">
        <v>7</v>
      </c>
      <c r="L3987" t="str">
        <f>VLOOKUP($K3987,Neighborhoods!$A:$C,2,0)</f>
        <v>Brooklyn</v>
      </c>
      <c r="M3987" t="str">
        <f>VLOOKUP($K3987,Neighborhoods!$A:$C,3,0)</f>
        <v>Bedford-Stuyvesant</v>
      </c>
      <c r="N3987" t="str">
        <f>INDEX(Neighborhoods!$A:$C, MATCH(Places!$K3987,Neighborhoods!$A:$A,0), MATCH(Places!N$1,Neighborhoods!$A$1:$C$1,0))</f>
        <v>Brooklyn</v>
      </c>
      <c r="O3987" t="str">
        <f>INDEX(Neighborhoods!$A:$C, MATCH(Places!$K3987,Neighborhoods!$A:$A,0), MATCH(Places!O$1,Neighborhoods!$A$1:$C$1,0))</f>
        <v>Bedford-Stuyvesant</v>
      </c>
      <c r="P3987" t="s">
        <v>1</v>
      </c>
      <c r="Q3987" t="str">
        <f t="shared" si="248"/>
        <v>Yes</v>
      </c>
      <c r="R3987">
        <v>2</v>
      </c>
      <c r="S3987" t="str">
        <f t="shared" si="249"/>
        <v>Small</v>
      </c>
      <c r="T3987" s="50">
        <v>109</v>
      </c>
      <c r="U3987" s="70">
        <f t="shared" si="250"/>
        <v>0.03</v>
      </c>
      <c r="V3987" s="52">
        <v>4.8099999999999996</v>
      </c>
      <c r="W3987" s="52" t="str" cm="1">
        <f t="array" ref="W3987">_xlfn.SWITCH(ROUND(V3987,0),5,"Excellent",4,"Good",3,"Ok","Bad")</f>
        <v>Excellent</v>
      </c>
      <c r="X3987">
        <v>27</v>
      </c>
      <c r="Y3987" t="str">
        <f t="shared" si="251"/>
        <v>No</v>
      </c>
      <c r="Z3987" s="68">
        <v>43353</v>
      </c>
      <c r="AA3987" s="68">
        <v>43832</v>
      </c>
      <c r="AB3987">
        <v>172</v>
      </c>
      <c r="AC3987" t="s">
        <v>15616</v>
      </c>
    </row>
    <row r="3988" spans="1:29" x14ac:dyDescent="0.3">
      <c r="A3988" t="s">
        <v>14242</v>
      </c>
      <c r="B3988">
        <v>3640</v>
      </c>
      <c r="C3988" t="str">
        <f>VLOOKUP($B3988,Hosts!$A:$M,10,0)</f>
        <v>Within an hour</v>
      </c>
      <c r="D3988" s="70">
        <f>VLOOKUP($B3988,Hosts!$A:$M,11,0)</f>
        <v>1</v>
      </c>
      <c r="E3988" s="70">
        <f>VLOOKUP($B3988,Hosts!$A:$M,12,0)</f>
        <v>0.97</v>
      </c>
      <c r="F3988" t="str">
        <f>VLOOKUP($B3988,Hosts!$A:$M,13,0)</f>
        <v>Yes</v>
      </c>
      <c r="G3988" t="str">
        <f>INDEX(Hosts!$A:$M, MATCH(Places!$B3988,Hosts!$A:$A,0), MATCH(Places!G$1,Hosts!$A$1:$M$1,0))</f>
        <v>Within an hour</v>
      </c>
      <c r="H3988" s="70">
        <f>INDEX(Hosts!$A:$M, MATCH(Places!$B3988,Hosts!$A:$A,0), MATCH(Places!H$1,Hosts!$A$1:$M$1,0))</f>
        <v>1</v>
      </c>
      <c r="I3988" s="70">
        <f>INDEX(Hosts!$A:$M, MATCH(Places!$B3988,Hosts!$A:$A,0), MATCH(Places!I$1,Hosts!$A$1:$M$1,0))</f>
        <v>0.97</v>
      </c>
      <c r="J3988" t="str">
        <f>INDEX(Hosts!$A:$M, MATCH(Places!$B3988,Hosts!$A:$A,0), MATCH(Places!J$1,Hosts!$A$1:$M$1,0))</f>
        <v>Yes</v>
      </c>
      <c r="K3988">
        <v>7</v>
      </c>
      <c r="L3988" t="str">
        <f>VLOOKUP($K3988,Neighborhoods!$A:$C,2,0)</f>
        <v>Brooklyn</v>
      </c>
      <c r="M3988" t="str">
        <f>VLOOKUP($K3988,Neighborhoods!$A:$C,3,0)</f>
        <v>Bedford-Stuyvesant</v>
      </c>
      <c r="N3988" t="str">
        <f>INDEX(Neighborhoods!$A:$C, MATCH(Places!$K3988,Neighborhoods!$A:$A,0), MATCH(Places!N$1,Neighborhoods!$A$1:$C$1,0))</f>
        <v>Brooklyn</v>
      </c>
      <c r="O3988" t="str">
        <f>INDEX(Neighborhoods!$A:$C, MATCH(Places!$K3988,Neighborhoods!$A:$A,0), MATCH(Places!O$1,Neighborhoods!$A$1:$C$1,0))</f>
        <v>Bedford-Stuyvesant</v>
      </c>
      <c r="P3988" t="s">
        <v>1</v>
      </c>
      <c r="Q3988" t="str">
        <f t="shared" si="248"/>
        <v>Yes</v>
      </c>
      <c r="R3988">
        <v>2</v>
      </c>
      <c r="S3988" t="str">
        <f t="shared" si="249"/>
        <v>Small</v>
      </c>
      <c r="T3988" s="50">
        <v>109</v>
      </c>
      <c r="U3988" s="70">
        <f t="shared" si="250"/>
        <v>0.03</v>
      </c>
      <c r="V3988" s="52">
        <v>5</v>
      </c>
      <c r="W3988" s="52" t="str" cm="1">
        <f t="array" ref="W3988">_xlfn.SWITCH(ROUND(V3988,0),5,"Excellent",4,"Good",3,"Ok","Bad")</f>
        <v>Excellent</v>
      </c>
      <c r="X3988">
        <v>33</v>
      </c>
      <c r="Y3988" t="str">
        <f t="shared" si="251"/>
        <v>No</v>
      </c>
      <c r="Z3988" s="68">
        <v>43351</v>
      </c>
      <c r="AA3988" s="68">
        <v>43808</v>
      </c>
      <c r="AB3988">
        <v>173</v>
      </c>
      <c r="AC3988" t="s">
        <v>15616</v>
      </c>
    </row>
    <row r="3989" spans="1:29" x14ac:dyDescent="0.3">
      <c r="A3989" t="s">
        <v>15121</v>
      </c>
      <c r="B3989">
        <v>1609</v>
      </c>
      <c r="C3989" t="str">
        <f>VLOOKUP($B3989,Hosts!$A:$M,10,0)</f>
        <v>Within an hour</v>
      </c>
      <c r="D3989" s="70">
        <f>VLOOKUP($B3989,Hosts!$A:$M,11,0)</f>
        <v>1</v>
      </c>
      <c r="E3989" s="70">
        <f>VLOOKUP($B3989,Hosts!$A:$M,12,0)</f>
        <v>0.5</v>
      </c>
      <c r="F3989" t="str">
        <f>VLOOKUP($B3989,Hosts!$A:$M,13,0)</f>
        <v>No</v>
      </c>
      <c r="G3989" t="str">
        <f>INDEX(Hosts!$A:$M, MATCH(Places!$B3989,Hosts!$A:$A,0), MATCH(Places!G$1,Hosts!$A$1:$M$1,0))</f>
        <v>Within an hour</v>
      </c>
      <c r="H3989" s="70">
        <f>INDEX(Hosts!$A:$M, MATCH(Places!$B3989,Hosts!$A:$A,0), MATCH(Places!H$1,Hosts!$A$1:$M$1,0))</f>
        <v>1</v>
      </c>
      <c r="I3989" s="70">
        <f>INDEX(Hosts!$A:$M, MATCH(Places!$B3989,Hosts!$A:$A,0), MATCH(Places!I$1,Hosts!$A$1:$M$1,0))</f>
        <v>0.5</v>
      </c>
      <c r="J3989" t="str">
        <f>INDEX(Hosts!$A:$M, MATCH(Places!$B3989,Hosts!$A:$A,0), MATCH(Places!J$1,Hosts!$A$1:$M$1,0))</f>
        <v>No</v>
      </c>
      <c r="K3989">
        <v>9</v>
      </c>
      <c r="L3989" t="str">
        <f>VLOOKUP($K3989,Neighborhoods!$A:$C,2,0)</f>
        <v>Brooklyn</v>
      </c>
      <c r="M3989" t="str">
        <f>VLOOKUP($K3989,Neighborhoods!$A:$C,3,0)</f>
        <v>Crown Heights</v>
      </c>
      <c r="N3989" t="str">
        <f>INDEX(Neighborhoods!$A:$C, MATCH(Places!$K3989,Neighborhoods!$A:$A,0), MATCH(Places!N$1,Neighborhoods!$A$1:$C$1,0))</f>
        <v>Brooklyn</v>
      </c>
      <c r="O3989" t="str">
        <f>INDEX(Neighborhoods!$A:$C, MATCH(Places!$K3989,Neighborhoods!$A:$A,0), MATCH(Places!O$1,Neighborhoods!$A$1:$C$1,0))</f>
        <v>Crown Heights</v>
      </c>
      <c r="P3989" t="s">
        <v>11822</v>
      </c>
      <c r="Q3989" t="str">
        <f t="shared" si="248"/>
        <v>No</v>
      </c>
      <c r="R3989">
        <v>2</v>
      </c>
      <c r="S3989" t="str">
        <f t="shared" si="249"/>
        <v>Small</v>
      </c>
      <c r="T3989" s="50">
        <v>107</v>
      </c>
      <c r="U3989" s="70">
        <f t="shared" si="250"/>
        <v>0.03</v>
      </c>
      <c r="V3989" s="52">
        <v>5</v>
      </c>
      <c r="W3989" s="52" t="str" cm="1">
        <f t="array" ref="W3989">_xlfn.SWITCH(ROUND(V3989,0),5,"Excellent",4,"Good",3,"Ok","Bad")</f>
        <v>Excellent</v>
      </c>
      <c r="X3989">
        <v>4</v>
      </c>
      <c r="Y3989" t="str">
        <f t="shared" si="251"/>
        <v>No</v>
      </c>
      <c r="Z3989" s="68">
        <v>43668</v>
      </c>
      <c r="AA3989" s="68">
        <v>43829</v>
      </c>
      <c r="AB3989">
        <v>42</v>
      </c>
      <c r="AC3989" t="s">
        <v>15615</v>
      </c>
    </row>
    <row r="3990" spans="1:29" x14ac:dyDescent="0.3">
      <c r="A3990" t="s">
        <v>2847</v>
      </c>
      <c r="B3990">
        <v>2309</v>
      </c>
      <c r="C3990" t="str">
        <f>VLOOKUP($B3990,Hosts!$A:$M,10,0)</f>
        <v>Within an hour</v>
      </c>
      <c r="D3990" s="70">
        <f>VLOOKUP($B3990,Hosts!$A:$M,11,0)</f>
        <v>1</v>
      </c>
      <c r="E3990" s="70">
        <f>VLOOKUP($B3990,Hosts!$A:$M,12,0)</f>
        <v>0.65</v>
      </c>
      <c r="F3990" t="str">
        <f>VLOOKUP($B3990,Hosts!$A:$M,13,0)</f>
        <v>Yes</v>
      </c>
      <c r="G3990" t="str">
        <f>INDEX(Hosts!$A:$M, MATCH(Places!$B3990,Hosts!$A:$A,0), MATCH(Places!G$1,Hosts!$A$1:$M$1,0))</f>
        <v>Within an hour</v>
      </c>
      <c r="H3990" s="70">
        <f>INDEX(Hosts!$A:$M, MATCH(Places!$B3990,Hosts!$A:$A,0), MATCH(Places!H$1,Hosts!$A$1:$M$1,0))</f>
        <v>1</v>
      </c>
      <c r="I3990" s="70">
        <f>INDEX(Hosts!$A:$M, MATCH(Places!$B3990,Hosts!$A:$A,0), MATCH(Places!I$1,Hosts!$A$1:$M$1,0))</f>
        <v>0.65</v>
      </c>
      <c r="J3990" t="str">
        <f>INDEX(Hosts!$A:$M, MATCH(Places!$B3990,Hosts!$A:$A,0), MATCH(Places!J$1,Hosts!$A$1:$M$1,0))</f>
        <v>Yes</v>
      </c>
      <c r="K3990">
        <v>19</v>
      </c>
      <c r="L3990" t="str">
        <f>VLOOKUP($K3990,Neighborhoods!$A:$C,2,0)</f>
        <v>Manhattan</v>
      </c>
      <c r="M3990" t="str">
        <f>VLOOKUP($K3990,Neighborhoods!$A:$C,3,0)</f>
        <v>Upper East Side</v>
      </c>
      <c r="N3990" t="str">
        <f>INDEX(Neighborhoods!$A:$C, MATCH(Places!$K3990,Neighborhoods!$A:$A,0), MATCH(Places!N$1,Neighborhoods!$A$1:$C$1,0))</f>
        <v>Manhattan</v>
      </c>
      <c r="O3990" t="str">
        <f>INDEX(Neighborhoods!$A:$C, MATCH(Places!$K3990,Neighborhoods!$A:$A,0), MATCH(Places!O$1,Neighborhoods!$A$1:$C$1,0))</f>
        <v>Upper East Side</v>
      </c>
      <c r="P3990" t="s">
        <v>11822</v>
      </c>
      <c r="Q3990" t="str">
        <f t="shared" si="248"/>
        <v>No</v>
      </c>
      <c r="R3990">
        <v>3</v>
      </c>
      <c r="S3990" t="str">
        <f t="shared" si="249"/>
        <v>Medium</v>
      </c>
      <c r="T3990" s="50">
        <v>385</v>
      </c>
      <c r="U3990" s="70">
        <f t="shared" si="250"/>
        <v>0.04</v>
      </c>
      <c r="V3990" s="52">
        <v>5</v>
      </c>
      <c r="W3990" s="52" t="str" cm="1">
        <f t="array" ref="W3990">_xlfn.SWITCH(ROUND(V3990,0),5,"Excellent",4,"Good",3,"Ok","Bad")</f>
        <v>Excellent</v>
      </c>
      <c r="X3990">
        <v>17</v>
      </c>
      <c r="Y3990" t="str">
        <f t="shared" si="251"/>
        <v>No</v>
      </c>
      <c r="Z3990" s="68">
        <v>43372</v>
      </c>
      <c r="AA3990" s="68">
        <v>43805</v>
      </c>
      <c r="AB3990">
        <v>16</v>
      </c>
      <c r="AC3990" t="s">
        <v>15616</v>
      </c>
    </row>
    <row r="3991" spans="1:29" x14ac:dyDescent="0.3">
      <c r="A3991" t="s">
        <v>2848</v>
      </c>
      <c r="B3991">
        <v>2156</v>
      </c>
      <c r="C3991" t="str">
        <f>VLOOKUP($B3991,Hosts!$A:$M,10,0)</f>
        <v>Within a few hours</v>
      </c>
      <c r="D3991" s="70">
        <f>VLOOKUP($B3991,Hosts!$A:$M,11,0)</f>
        <v>1</v>
      </c>
      <c r="E3991" s="70">
        <f>VLOOKUP($B3991,Hosts!$A:$M,12,0)</f>
        <v>0.89</v>
      </c>
      <c r="F3991" t="str">
        <f>VLOOKUP($B3991,Hosts!$A:$M,13,0)</f>
        <v>Yes</v>
      </c>
      <c r="G3991" t="str">
        <f>INDEX(Hosts!$A:$M, MATCH(Places!$B3991,Hosts!$A:$A,0), MATCH(Places!G$1,Hosts!$A$1:$M$1,0))</f>
        <v>Within a few hours</v>
      </c>
      <c r="H3991" s="70">
        <f>INDEX(Hosts!$A:$M, MATCH(Places!$B3991,Hosts!$A:$A,0), MATCH(Places!H$1,Hosts!$A$1:$M$1,0))</f>
        <v>1</v>
      </c>
      <c r="I3991" s="70">
        <f>INDEX(Hosts!$A:$M, MATCH(Places!$B3991,Hosts!$A:$A,0), MATCH(Places!I$1,Hosts!$A$1:$M$1,0))</f>
        <v>0.89</v>
      </c>
      <c r="J3991" t="str">
        <f>INDEX(Hosts!$A:$M, MATCH(Places!$B3991,Hosts!$A:$A,0), MATCH(Places!J$1,Hosts!$A$1:$M$1,0))</f>
        <v>Yes</v>
      </c>
      <c r="K3991">
        <v>14</v>
      </c>
      <c r="L3991" t="str">
        <f>VLOOKUP($K3991,Neighborhoods!$A:$C,2,0)</f>
        <v>Manhattan</v>
      </c>
      <c r="M3991" t="str">
        <f>VLOOKUP($K3991,Neighborhoods!$A:$C,3,0)</f>
        <v>East Harlem</v>
      </c>
      <c r="N3991" t="str">
        <f>INDEX(Neighborhoods!$A:$C, MATCH(Places!$K3991,Neighborhoods!$A:$A,0), MATCH(Places!N$1,Neighborhoods!$A$1:$C$1,0))</f>
        <v>Manhattan</v>
      </c>
      <c r="O3991" t="str">
        <f>INDEX(Neighborhoods!$A:$C, MATCH(Places!$K3991,Neighborhoods!$A:$A,0), MATCH(Places!O$1,Neighborhoods!$A$1:$C$1,0))</f>
        <v>East Harlem</v>
      </c>
      <c r="P3991" t="s">
        <v>1</v>
      </c>
      <c r="Q3991" t="str">
        <f t="shared" si="248"/>
        <v>Yes</v>
      </c>
      <c r="R3991">
        <v>2</v>
      </c>
      <c r="S3991" t="str">
        <f t="shared" si="249"/>
        <v>Small</v>
      </c>
      <c r="T3991" s="50">
        <v>146</v>
      </c>
      <c r="U3991" s="70">
        <f t="shared" si="250"/>
        <v>0.03</v>
      </c>
      <c r="V3991" s="52">
        <v>4.91</v>
      </c>
      <c r="W3991" s="52" t="str" cm="1">
        <f t="array" ref="W3991">_xlfn.SWITCH(ROUND(V3991,0),5,"Excellent",4,"Good",3,"Ok","Bad")</f>
        <v>Excellent</v>
      </c>
      <c r="X3991">
        <v>22</v>
      </c>
      <c r="Y3991" t="str">
        <f t="shared" si="251"/>
        <v>No</v>
      </c>
      <c r="Z3991" s="68">
        <v>43353</v>
      </c>
      <c r="AA3991" s="68">
        <v>43860</v>
      </c>
      <c r="AB3991">
        <v>54</v>
      </c>
      <c r="AC3991" t="s">
        <v>15615</v>
      </c>
    </row>
    <row r="3992" spans="1:29" x14ac:dyDescent="0.3">
      <c r="A3992" t="s">
        <v>2849</v>
      </c>
      <c r="B3992">
        <v>3635</v>
      </c>
      <c r="C3992" t="str">
        <f>VLOOKUP($B3992,Hosts!$A:$M,10,0)</f>
        <v>Within a few hours</v>
      </c>
      <c r="D3992" s="70">
        <f>VLOOKUP($B3992,Hosts!$A:$M,11,0)</f>
        <v>0.96</v>
      </c>
      <c r="E3992" s="70">
        <f>VLOOKUP($B3992,Hosts!$A:$M,12,0)</f>
        <v>0.97</v>
      </c>
      <c r="F3992" t="str">
        <f>VLOOKUP($B3992,Hosts!$A:$M,13,0)</f>
        <v>No</v>
      </c>
      <c r="G3992" t="str">
        <f>INDEX(Hosts!$A:$M, MATCH(Places!$B3992,Hosts!$A:$A,0), MATCH(Places!G$1,Hosts!$A$1:$M$1,0))</f>
        <v>Within a few hours</v>
      </c>
      <c r="H3992" s="70">
        <f>INDEX(Hosts!$A:$M, MATCH(Places!$B3992,Hosts!$A:$A,0), MATCH(Places!H$1,Hosts!$A$1:$M$1,0))</f>
        <v>0.96</v>
      </c>
      <c r="I3992" s="70">
        <f>INDEX(Hosts!$A:$M, MATCH(Places!$B3992,Hosts!$A:$A,0), MATCH(Places!I$1,Hosts!$A$1:$M$1,0))</f>
        <v>0.97</v>
      </c>
      <c r="J3992" t="str">
        <f>INDEX(Hosts!$A:$M, MATCH(Places!$B3992,Hosts!$A:$A,0), MATCH(Places!J$1,Hosts!$A$1:$M$1,0))</f>
        <v>No</v>
      </c>
      <c r="K3992">
        <v>18</v>
      </c>
      <c r="L3992" t="str">
        <f>VLOOKUP($K3992,Neighborhoods!$A:$C,2,0)</f>
        <v>Manhattan</v>
      </c>
      <c r="M3992" t="str">
        <f>VLOOKUP($K3992,Neighborhoods!$A:$C,3,0)</f>
        <v>Midtown</v>
      </c>
      <c r="N3992" t="str">
        <f>INDEX(Neighborhoods!$A:$C, MATCH(Places!$K3992,Neighborhoods!$A:$A,0), MATCH(Places!N$1,Neighborhoods!$A$1:$C$1,0))</f>
        <v>Manhattan</v>
      </c>
      <c r="O3992" t="str">
        <f>INDEX(Neighborhoods!$A:$C, MATCH(Places!$K3992,Neighborhoods!$A:$A,0), MATCH(Places!O$1,Neighborhoods!$A$1:$C$1,0))</f>
        <v>Midtown</v>
      </c>
      <c r="P3992" t="s">
        <v>11822</v>
      </c>
      <c r="Q3992" t="str">
        <f t="shared" si="248"/>
        <v>No</v>
      </c>
      <c r="R3992">
        <v>5</v>
      </c>
      <c r="S3992" t="str">
        <f t="shared" si="249"/>
        <v>Medium</v>
      </c>
      <c r="T3992" s="50">
        <v>88</v>
      </c>
      <c r="U3992" s="70">
        <f t="shared" si="250"/>
        <v>0.03</v>
      </c>
      <c r="V3992" s="52">
        <v>4.5199999999999996</v>
      </c>
      <c r="W3992" s="52" t="str" cm="1">
        <f t="array" ref="W3992">_xlfn.SWITCH(ROUND(V3992,0),5,"Excellent",4,"Good",3,"Ok","Bad")</f>
        <v>Excellent</v>
      </c>
      <c r="X3992">
        <v>31</v>
      </c>
      <c r="Y3992" t="str">
        <f t="shared" si="251"/>
        <v>No</v>
      </c>
      <c r="Z3992" s="68">
        <v>43404</v>
      </c>
      <c r="AA3992" s="68">
        <v>44032</v>
      </c>
      <c r="AB3992">
        <v>364</v>
      </c>
      <c r="AC3992" t="s">
        <v>15615</v>
      </c>
    </row>
    <row r="3993" spans="1:29" x14ac:dyDescent="0.3">
      <c r="A3993" t="s">
        <v>2850</v>
      </c>
      <c r="B3993">
        <v>2678</v>
      </c>
      <c r="C3993" t="str">
        <f>VLOOKUP($B3993,Hosts!$A:$M,10,0)</f>
        <v>Within an hour</v>
      </c>
      <c r="D3993" s="70">
        <f>VLOOKUP($B3993,Hosts!$A:$M,11,0)</f>
        <v>1</v>
      </c>
      <c r="E3993" s="70">
        <f>VLOOKUP($B3993,Hosts!$A:$M,12,0)</f>
        <v>0.99</v>
      </c>
      <c r="F3993" t="str">
        <f>VLOOKUP($B3993,Hosts!$A:$M,13,0)</f>
        <v>No</v>
      </c>
      <c r="G3993" t="str">
        <f>INDEX(Hosts!$A:$M, MATCH(Places!$B3993,Hosts!$A:$A,0), MATCH(Places!G$1,Hosts!$A$1:$M$1,0))</f>
        <v>Within an hour</v>
      </c>
      <c r="H3993" s="70">
        <f>INDEX(Hosts!$A:$M, MATCH(Places!$B3993,Hosts!$A:$A,0), MATCH(Places!H$1,Hosts!$A$1:$M$1,0))</f>
        <v>1</v>
      </c>
      <c r="I3993" s="70">
        <f>INDEX(Hosts!$A:$M, MATCH(Places!$B3993,Hosts!$A:$A,0), MATCH(Places!I$1,Hosts!$A$1:$M$1,0))</f>
        <v>0.99</v>
      </c>
      <c r="J3993" t="str">
        <f>INDEX(Hosts!$A:$M, MATCH(Places!$B3993,Hosts!$A:$A,0), MATCH(Places!J$1,Hosts!$A$1:$M$1,0))</f>
        <v>No</v>
      </c>
      <c r="K3993">
        <v>26</v>
      </c>
      <c r="L3993" t="str">
        <f>VLOOKUP($K3993,Neighborhoods!$A:$C,2,0)</f>
        <v>Queens</v>
      </c>
      <c r="M3993" t="str">
        <f>VLOOKUP($K3993,Neighborhoods!$A:$C,3,0)</f>
        <v>Sunnyside</v>
      </c>
      <c r="N3993" t="str">
        <f>INDEX(Neighborhoods!$A:$C, MATCH(Places!$K3993,Neighborhoods!$A:$A,0), MATCH(Places!N$1,Neighborhoods!$A$1:$C$1,0))</f>
        <v>Queens</v>
      </c>
      <c r="O3993" t="str">
        <f>INDEX(Neighborhoods!$A:$C, MATCH(Places!$K3993,Neighborhoods!$A:$A,0), MATCH(Places!O$1,Neighborhoods!$A$1:$C$1,0))</f>
        <v>Sunnyside</v>
      </c>
      <c r="P3993" t="s">
        <v>11822</v>
      </c>
      <c r="Q3993" t="str">
        <f t="shared" si="248"/>
        <v>No</v>
      </c>
      <c r="R3993">
        <v>7</v>
      </c>
      <c r="S3993" t="str">
        <f t="shared" si="249"/>
        <v>Large</v>
      </c>
      <c r="T3993" s="50">
        <v>179</v>
      </c>
      <c r="U3993" s="70">
        <f t="shared" si="250"/>
        <v>0.03</v>
      </c>
      <c r="V3993" s="52">
        <v>4.22</v>
      </c>
      <c r="W3993" s="52" t="str" cm="1">
        <f t="array" ref="W3993">_xlfn.SWITCH(ROUND(V3993,0),5,"Excellent",4,"Good",3,"Ok","Bad")</f>
        <v>Good</v>
      </c>
      <c r="X3993">
        <v>23</v>
      </c>
      <c r="Y3993" t="str">
        <f t="shared" si="251"/>
        <v>No</v>
      </c>
      <c r="Z3993" s="68">
        <v>43369</v>
      </c>
      <c r="AA3993" s="68">
        <v>44058</v>
      </c>
      <c r="AB3993">
        <v>357</v>
      </c>
      <c r="AC3993" t="s">
        <v>15616</v>
      </c>
    </row>
    <row r="3994" spans="1:29" x14ac:dyDescent="0.3">
      <c r="A3994" t="s">
        <v>2851</v>
      </c>
      <c r="B3994">
        <v>2985</v>
      </c>
      <c r="C3994" t="str">
        <f>VLOOKUP($B3994,Hosts!$A:$M,10,0)</f>
        <v>Within an hour</v>
      </c>
      <c r="D3994" s="70">
        <f>VLOOKUP($B3994,Hosts!$A:$M,11,0)</f>
        <v>1</v>
      </c>
      <c r="E3994" s="70">
        <f>VLOOKUP($B3994,Hosts!$A:$M,12,0)</f>
        <v>0.8</v>
      </c>
      <c r="F3994" t="str">
        <f>VLOOKUP($B3994,Hosts!$A:$M,13,0)</f>
        <v>Yes</v>
      </c>
      <c r="G3994" t="str">
        <f>INDEX(Hosts!$A:$M, MATCH(Places!$B3994,Hosts!$A:$A,0), MATCH(Places!G$1,Hosts!$A$1:$M$1,0))</f>
        <v>Within an hour</v>
      </c>
      <c r="H3994" s="70">
        <f>INDEX(Hosts!$A:$M, MATCH(Places!$B3994,Hosts!$A:$A,0), MATCH(Places!H$1,Hosts!$A$1:$M$1,0))</f>
        <v>1</v>
      </c>
      <c r="I3994" s="70">
        <f>INDEX(Hosts!$A:$M, MATCH(Places!$B3994,Hosts!$A:$A,0), MATCH(Places!I$1,Hosts!$A$1:$M$1,0))</f>
        <v>0.8</v>
      </c>
      <c r="J3994" t="str">
        <f>INDEX(Hosts!$A:$M, MATCH(Places!$B3994,Hosts!$A:$A,0), MATCH(Places!J$1,Hosts!$A$1:$M$1,0))</f>
        <v>Yes</v>
      </c>
      <c r="K3994">
        <v>16</v>
      </c>
      <c r="L3994" t="str">
        <f>VLOOKUP($K3994,Neighborhoods!$A:$C,2,0)</f>
        <v>Manhattan</v>
      </c>
      <c r="M3994" t="str">
        <f>VLOOKUP($K3994,Neighborhoods!$A:$C,3,0)</f>
        <v>Harlem</v>
      </c>
      <c r="N3994" t="str">
        <f>INDEX(Neighborhoods!$A:$C, MATCH(Places!$K3994,Neighborhoods!$A:$A,0), MATCH(Places!N$1,Neighborhoods!$A$1:$C$1,0))</f>
        <v>Manhattan</v>
      </c>
      <c r="O3994" t="str">
        <f>INDEX(Neighborhoods!$A:$C, MATCH(Places!$K3994,Neighborhoods!$A:$A,0), MATCH(Places!O$1,Neighborhoods!$A$1:$C$1,0))</f>
        <v>Harlem</v>
      </c>
      <c r="P3994" t="s">
        <v>1</v>
      </c>
      <c r="Q3994" t="str">
        <f t="shared" si="248"/>
        <v>Yes</v>
      </c>
      <c r="R3994">
        <v>1</v>
      </c>
      <c r="S3994" t="str">
        <f t="shared" si="249"/>
        <v>Small</v>
      </c>
      <c r="T3994" s="50">
        <v>65</v>
      </c>
      <c r="U3994" s="70">
        <f t="shared" si="250"/>
        <v>0.03</v>
      </c>
      <c r="V3994" s="52">
        <v>5</v>
      </c>
      <c r="W3994" s="52" t="str" cm="1">
        <f t="array" ref="W3994">_xlfn.SWITCH(ROUND(V3994,0),5,"Excellent",4,"Good",3,"Ok","Bad")</f>
        <v>Excellent</v>
      </c>
      <c r="X3994">
        <v>6</v>
      </c>
      <c r="Y3994" t="str">
        <f t="shared" si="251"/>
        <v>No</v>
      </c>
      <c r="Z3994" s="68">
        <v>43588</v>
      </c>
      <c r="AA3994" s="68">
        <v>43814</v>
      </c>
      <c r="AB3994">
        <v>365</v>
      </c>
      <c r="AC3994" t="s">
        <v>15615</v>
      </c>
    </row>
    <row r="3995" spans="1:29" x14ac:dyDescent="0.3">
      <c r="A3995" t="s">
        <v>2852</v>
      </c>
      <c r="B3995">
        <v>1360</v>
      </c>
      <c r="C3995" t="str">
        <f>VLOOKUP($B3995,Hosts!$A:$M,10,0)</f>
        <v>Within an hour</v>
      </c>
      <c r="D3995" s="70">
        <f>VLOOKUP($B3995,Hosts!$A:$M,11,0)</f>
        <v>1</v>
      </c>
      <c r="E3995" s="70">
        <f>VLOOKUP($B3995,Hosts!$A:$M,12,0)</f>
        <v>0.69</v>
      </c>
      <c r="F3995" t="str">
        <f>VLOOKUP($B3995,Hosts!$A:$M,13,0)</f>
        <v>No</v>
      </c>
      <c r="G3995" t="str">
        <f>INDEX(Hosts!$A:$M, MATCH(Places!$B3995,Hosts!$A:$A,0), MATCH(Places!G$1,Hosts!$A$1:$M$1,0))</f>
        <v>Within an hour</v>
      </c>
      <c r="H3995" s="70">
        <f>INDEX(Hosts!$A:$M, MATCH(Places!$B3995,Hosts!$A:$A,0), MATCH(Places!H$1,Hosts!$A$1:$M$1,0))</f>
        <v>1</v>
      </c>
      <c r="I3995" s="70">
        <f>INDEX(Hosts!$A:$M, MATCH(Places!$B3995,Hosts!$A:$A,0), MATCH(Places!I$1,Hosts!$A$1:$M$1,0))</f>
        <v>0.69</v>
      </c>
      <c r="J3995" t="str">
        <f>INDEX(Hosts!$A:$M, MATCH(Places!$B3995,Hosts!$A:$A,0), MATCH(Places!J$1,Hosts!$A$1:$M$1,0))</f>
        <v>No</v>
      </c>
      <c r="K3995">
        <v>10</v>
      </c>
      <c r="L3995" t="str">
        <f>VLOOKUP($K3995,Neighborhoods!$A:$C,2,0)</f>
        <v>Brooklyn</v>
      </c>
      <c r="M3995" t="str">
        <f>VLOOKUP($K3995,Neighborhoods!$A:$C,3,0)</f>
        <v>East Flatbush</v>
      </c>
      <c r="N3995" t="str">
        <f>INDEX(Neighborhoods!$A:$C, MATCH(Places!$K3995,Neighborhoods!$A:$A,0), MATCH(Places!N$1,Neighborhoods!$A$1:$C$1,0))</f>
        <v>Brooklyn</v>
      </c>
      <c r="O3995" t="str">
        <f>INDEX(Neighborhoods!$A:$C, MATCH(Places!$K3995,Neighborhoods!$A:$A,0), MATCH(Places!O$1,Neighborhoods!$A$1:$C$1,0))</f>
        <v>East Flatbush</v>
      </c>
      <c r="P3995" t="s">
        <v>1</v>
      </c>
      <c r="Q3995" t="str">
        <f t="shared" si="248"/>
        <v>Yes</v>
      </c>
      <c r="R3995">
        <v>2</v>
      </c>
      <c r="S3995" t="str">
        <f t="shared" si="249"/>
        <v>Small</v>
      </c>
      <c r="T3995" s="50">
        <v>99</v>
      </c>
      <c r="U3995" s="70">
        <f t="shared" si="250"/>
        <v>0.03</v>
      </c>
      <c r="V3995" s="52">
        <v>4.5</v>
      </c>
      <c r="W3995" s="52" t="str" cm="1">
        <f t="array" ref="W3995">_xlfn.SWITCH(ROUND(V3995,0),5,"Excellent",4,"Good",3,"Ok","Bad")</f>
        <v>Excellent</v>
      </c>
      <c r="X3995">
        <v>6</v>
      </c>
      <c r="Y3995" t="str">
        <f t="shared" si="251"/>
        <v>No</v>
      </c>
      <c r="Z3995" s="68">
        <v>43603</v>
      </c>
      <c r="AA3995" s="68">
        <v>43831</v>
      </c>
      <c r="AB3995">
        <v>365</v>
      </c>
      <c r="AC3995" t="s">
        <v>15616</v>
      </c>
    </row>
    <row r="3996" spans="1:29" x14ac:dyDescent="0.3">
      <c r="A3996" t="s">
        <v>2853</v>
      </c>
      <c r="B3996">
        <v>1192</v>
      </c>
      <c r="C3996" t="str">
        <f>VLOOKUP($B3996,Hosts!$A:$M,10,0)</f>
        <v>Within an hour</v>
      </c>
      <c r="D3996" s="70">
        <f>VLOOKUP($B3996,Hosts!$A:$M,11,0)</f>
        <v>1</v>
      </c>
      <c r="E3996" s="70">
        <f>VLOOKUP($B3996,Hosts!$A:$M,12,0)</f>
        <v>0.96</v>
      </c>
      <c r="F3996" t="str">
        <f>VLOOKUP($B3996,Hosts!$A:$M,13,0)</f>
        <v>Yes</v>
      </c>
      <c r="G3996" t="str">
        <f>INDEX(Hosts!$A:$M, MATCH(Places!$B3996,Hosts!$A:$A,0), MATCH(Places!G$1,Hosts!$A$1:$M$1,0))</f>
        <v>Within an hour</v>
      </c>
      <c r="H3996" s="70">
        <f>INDEX(Hosts!$A:$M, MATCH(Places!$B3996,Hosts!$A:$A,0), MATCH(Places!H$1,Hosts!$A$1:$M$1,0))</f>
        <v>1</v>
      </c>
      <c r="I3996" s="70">
        <f>INDEX(Hosts!$A:$M, MATCH(Places!$B3996,Hosts!$A:$A,0), MATCH(Places!I$1,Hosts!$A$1:$M$1,0))</f>
        <v>0.96</v>
      </c>
      <c r="J3996" t="str">
        <f>INDEX(Hosts!$A:$M, MATCH(Places!$B3996,Hosts!$A:$A,0), MATCH(Places!J$1,Hosts!$A$1:$M$1,0))</f>
        <v>Yes</v>
      </c>
      <c r="K3996">
        <v>7</v>
      </c>
      <c r="L3996" t="str">
        <f>VLOOKUP($K3996,Neighborhoods!$A:$C,2,0)</f>
        <v>Brooklyn</v>
      </c>
      <c r="M3996" t="str">
        <f>VLOOKUP($K3996,Neighborhoods!$A:$C,3,0)</f>
        <v>Bedford-Stuyvesant</v>
      </c>
      <c r="N3996" t="str">
        <f>INDEX(Neighborhoods!$A:$C, MATCH(Places!$K3996,Neighborhoods!$A:$A,0), MATCH(Places!N$1,Neighborhoods!$A$1:$C$1,0))</f>
        <v>Brooklyn</v>
      </c>
      <c r="O3996" t="str">
        <f>INDEX(Neighborhoods!$A:$C, MATCH(Places!$K3996,Neighborhoods!$A:$A,0), MATCH(Places!O$1,Neighborhoods!$A$1:$C$1,0))</f>
        <v>Bedford-Stuyvesant</v>
      </c>
      <c r="P3996" t="s">
        <v>11822</v>
      </c>
      <c r="Q3996" t="str">
        <f t="shared" si="248"/>
        <v>No</v>
      </c>
      <c r="R3996">
        <v>4</v>
      </c>
      <c r="S3996" t="str">
        <f t="shared" si="249"/>
        <v>Medium</v>
      </c>
      <c r="T3996" s="50">
        <v>146</v>
      </c>
      <c r="U3996" s="70">
        <f t="shared" si="250"/>
        <v>0.03</v>
      </c>
      <c r="V3996" s="52">
        <v>4.99</v>
      </c>
      <c r="W3996" s="52" t="str" cm="1">
        <f t="array" ref="W3996">_xlfn.SWITCH(ROUND(V3996,0),5,"Excellent",4,"Good",3,"Ok","Bad")</f>
        <v>Excellent</v>
      </c>
      <c r="X3996">
        <v>93</v>
      </c>
      <c r="Y3996" t="str">
        <f t="shared" si="251"/>
        <v>No</v>
      </c>
      <c r="Z3996" s="68">
        <v>43351</v>
      </c>
      <c r="AA3996" s="68">
        <v>43884</v>
      </c>
      <c r="AB3996">
        <v>135</v>
      </c>
      <c r="AC3996" t="s">
        <v>15615</v>
      </c>
    </row>
    <row r="3997" spans="1:29" x14ac:dyDescent="0.3">
      <c r="A3997" t="s">
        <v>13812</v>
      </c>
      <c r="B3997">
        <v>79</v>
      </c>
      <c r="C3997" t="str">
        <f>VLOOKUP($B3997,Hosts!$A:$M,10,0)</f>
        <v>Within a few hours</v>
      </c>
      <c r="D3997" s="70">
        <f>VLOOKUP($B3997,Hosts!$A:$M,11,0)</f>
        <v>1</v>
      </c>
      <c r="E3997" s="70">
        <f>VLOOKUP($B3997,Hosts!$A:$M,12,0)</f>
        <v>0.93</v>
      </c>
      <c r="F3997" t="str">
        <f>VLOOKUP($B3997,Hosts!$A:$M,13,0)</f>
        <v>Yes</v>
      </c>
      <c r="G3997" t="str">
        <f>INDEX(Hosts!$A:$M, MATCH(Places!$B3997,Hosts!$A:$A,0), MATCH(Places!G$1,Hosts!$A$1:$M$1,0))</f>
        <v>Within a few hours</v>
      </c>
      <c r="H3997" s="70">
        <f>INDEX(Hosts!$A:$M, MATCH(Places!$B3997,Hosts!$A:$A,0), MATCH(Places!H$1,Hosts!$A$1:$M$1,0))</f>
        <v>1</v>
      </c>
      <c r="I3997" s="70">
        <f>INDEX(Hosts!$A:$M, MATCH(Places!$B3997,Hosts!$A:$A,0), MATCH(Places!I$1,Hosts!$A$1:$M$1,0))</f>
        <v>0.93</v>
      </c>
      <c r="J3997" t="str">
        <f>INDEX(Hosts!$A:$M, MATCH(Places!$B3997,Hosts!$A:$A,0), MATCH(Places!J$1,Hosts!$A$1:$M$1,0))</f>
        <v>Yes</v>
      </c>
      <c r="K3997">
        <v>8</v>
      </c>
      <c r="L3997" t="str">
        <f>VLOOKUP($K3997,Neighborhoods!$A:$C,2,0)</f>
        <v>Brooklyn</v>
      </c>
      <c r="M3997" t="str">
        <f>VLOOKUP($K3997,Neighborhoods!$A:$C,3,0)</f>
        <v>Bushwick</v>
      </c>
      <c r="N3997" t="str">
        <f>INDEX(Neighborhoods!$A:$C, MATCH(Places!$K3997,Neighborhoods!$A:$A,0), MATCH(Places!N$1,Neighborhoods!$A$1:$C$1,0))</f>
        <v>Brooklyn</v>
      </c>
      <c r="O3997" t="str">
        <f>INDEX(Neighborhoods!$A:$C, MATCH(Places!$K3997,Neighborhoods!$A:$A,0), MATCH(Places!O$1,Neighborhoods!$A$1:$C$1,0))</f>
        <v>Bushwick</v>
      </c>
      <c r="P3997" t="s">
        <v>1</v>
      </c>
      <c r="Q3997" t="str">
        <f t="shared" si="248"/>
        <v>Yes</v>
      </c>
      <c r="R3997">
        <v>2</v>
      </c>
      <c r="S3997" t="str">
        <f t="shared" si="249"/>
        <v>Small</v>
      </c>
      <c r="T3997" s="50">
        <v>60</v>
      </c>
      <c r="U3997" s="70">
        <f t="shared" si="250"/>
        <v>0.03</v>
      </c>
      <c r="V3997" s="52">
        <v>5</v>
      </c>
      <c r="W3997" s="52" t="str" cm="1">
        <f t="array" ref="W3997">_xlfn.SWITCH(ROUND(V3997,0),5,"Excellent",4,"Good",3,"Ok","Bad")</f>
        <v>Excellent</v>
      </c>
      <c r="X3997">
        <v>31</v>
      </c>
      <c r="Y3997" t="str">
        <f t="shared" si="251"/>
        <v>No</v>
      </c>
      <c r="Z3997" s="68">
        <v>43353</v>
      </c>
      <c r="AA3997" s="68">
        <v>43983</v>
      </c>
      <c r="AB3997">
        <v>266</v>
      </c>
      <c r="AC3997" t="s">
        <v>15615</v>
      </c>
    </row>
    <row r="3998" spans="1:29" x14ac:dyDescent="0.3">
      <c r="A3998" t="s">
        <v>2854</v>
      </c>
      <c r="B3998">
        <v>3514</v>
      </c>
      <c r="C3998" t="str">
        <f>VLOOKUP($B3998,Hosts!$A:$M,10,0)</f>
        <v>A few days or more</v>
      </c>
      <c r="D3998" s="70">
        <f>VLOOKUP($B3998,Hosts!$A:$M,11,0)</f>
        <v>0</v>
      </c>
      <c r="E3998" s="70">
        <f>VLOOKUP($B3998,Hosts!$A:$M,12,0)</f>
        <v>1</v>
      </c>
      <c r="F3998" t="str">
        <f>VLOOKUP($B3998,Hosts!$A:$M,13,0)</f>
        <v>Yes</v>
      </c>
      <c r="G3998" t="str">
        <f>INDEX(Hosts!$A:$M, MATCH(Places!$B3998,Hosts!$A:$A,0), MATCH(Places!G$1,Hosts!$A$1:$M$1,0))</f>
        <v>A few days or more</v>
      </c>
      <c r="H3998" s="70">
        <f>INDEX(Hosts!$A:$M, MATCH(Places!$B3998,Hosts!$A:$A,0), MATCH(Places!H$1,Hosts!$A$1:$M$1,0))</f>
        <v>0</v>
      </c>
      <c r="I3998" s="70">
        <f>INDEX(Hosts!$A:$M, MATCH(Places!$B3998,Hosts!$A:$A,0), MATCH(Places!I$1,Hosts!$A$1:$M$1,0))</f>
        <v>1</v>
      </c>
      <c r="J3998" t="str">
        <f>INDEX(Hosts!$A:$M, MATCH(Places!$B3998,Hosts!$A:$A,0), MATCH(Places!J$1,Hosts!$A$1:$M$1,0))</f>
        <v>Yes</v>
      </c>
      <c r="K3998">
        <v>9</v>
      </c>
      <c r="L3998" t="str">
        <f>VLOOKUP($K3998,Neighborhoods!$A:$C,2,0)</f>
        <v>Brooklyn</v>
      </c>
      <c r="M3998" t="str">
        <f>VLOOKUP($K3998,Neighborhoods!$A:$C,3,0)</f>
        <v>Crown Heights</v>
      </c>
      <c r="N3998" t="str">
        <f>INDEX(Neighborhoods!$A:$C, MATCH(Places!$K3998,Neighborhoods!$A:$A,0), MATCH(Places!N$1,Neighborhoods!$A$1:$C$1,0))</f>
        <v>Brooklyn</v>
      </c>
      <c r="O3998" t="str">
        <f>INDEX(Neighborhoods!$A:$C, MATCH(Places!$K3998,Neighborhoods!$A:$A,0), MATCH(Places!O$1,Neighborhoods!$A$1:$C$1,0))</f>
        <v>Crown Heights</v>
      </c>
      <c r="P3998" t="s">
        <v>1</v>
      </c>
      <c r="Q3998" t="str">
        <f t="shared" si="248"/>
        <v>Yes</v>
      </c>
      <c r="R3998">
        <v>2</v>
      </c>
      <c r="S3998" t="str">
        <f t="shared" si="249"/>
        <v>Small</v>
      </c>
      <c r="T3998" s="50">
        <v>70</v>
      </c>
      <c r="U3998" s="70">
        <f t="shared" si="250"/>
        <v>0.03</v>
      </c>
      <c r="V3998" s="52">
        <v>4.82</v>
      </c>
      <c r="W3998" s="52" t="str" cm="1">
        <f t="array" ref="W3998">_xlfn.SWITCH(ROUND(V3998,0),5,"Excellent",4,"Good",3,"Ok","Bad")</f>
        <v>Excellent</v>
      </c>
      <c r="X3998">
        <v>39</v>
      </c>
      <c r="Y3998" t="str">
        <f t="shared" si="251"/>
        <v>No</v>
      </c>
      <c r="Z3998" s="68">
        <v>43355</v>
      </c>
      <c r="AA3998" s="68">
        <v>43832</v>
      </c>
      <c r="AB3998">
        <v>180</v>
      </c>
      <c r="AC3998" t="s">
        <v>15615</v>
      </c>
    </row>
    <row r="3999" spans="1:29" x14ac:dyDescent="0.3">
      <c r="A3999" t="s">
        <v>13932</v>
      </c>
      <c r="B3999">
        <v>3544</v>
      </c>
      <c r="C3999" t="str">
        <f>VLOOKUP($B3999,Hosts!$A:$M,10,0)</f>
        <v>Within an hour</v>
      </c>
      <c r="D3999" s="70">
        <f>VLOOKUP($B3999,Hosts!$A:$M,11,0)</f>
        <v>0.9</v>
      </c>
      <c r="E3999" s="70">
        <f>VLOOKUP($B3999,Hosts!$A:$M,12,0)</f>
        <v>0.99</v>
      </c>
      <c r="F3999" t="str">
        <f>VLOOKUP($B3999,Hosts!$A:$M,13,0)</f>
        <v>No</v>
      </c>
      <c r="G3999" t="str">
        <f>INDEX(Hosts!$A:$M, MATCH(Places!$B3999,Hosts!$A:$A,0), MATCH(Places!G$1,Hosts!$A$1:$M$1,0))</f>
        <v>Within an hour</v>
      </c>
      <c r="H3999" s="70">
        <f>INDEX(Hosts!$A:$M, MATCH(Places!$B3999,Hosts!$A:$A,0), MATCH(Places!H$1,Hosts!$A$1:$M$1,0))</f>
        <v>0.9</v>
      </c>
      <c r="I3999" s="70">
        <f>INDEX(Hosts!$A:$M, MATCH(Places!$B3999,Hosts!$A:$A,0), MATCH(Places!I$1,Hosts!$A$1:$M$1,0))</f>
        <v>0.99</v>
      </c>
      <c r="J3999" t="str">
        <f>INDEX(Hosts!$A:$M, MATCH(Places!$B3999,Hosts!$A:$A,0), MATCH(Places!J$1,Hosts!$A$1:$M$1,0))</f>
        <v>No</v>
      </c>
      <c r="K3999">
        <v>17</v>
      </c>
      <c r="L3999" t="str">
        <f>VLOOKUP($K3999,Neighborhoods!$A:$C,2,0)</f>
        <v>Manhattan</v>
      </c>
      <c r="M3999" t="str">
        <f>VLOOKUP($K3999,Neighborhoods!$A:$C,3,0)</f>
        <v>Hell's Kitchen</v>
      </c>
      <c r="N3999" t="str">
        <f>INDEX(Neighborhoods!$A:$C, MATCH(Places!$K3999,Neighborhoods!$A:$A,0), MATCH(Places!N$1,Neighborhoods!$A$1:$C$1,0))</f>
        <v>Manhattan</v>
      </c>
      <c r="O3999" t="str">
        <f>INDEX(Neighborhoods!$A:$C, MATCH(Places!$K3999,Neighborhoods!$A:$A,0), MATCH(Places!O$1,Neighborhoods!$A$1:$C$1,0))</f>
        <v>Hell's Kitchen</v>
      </c>
      <c r="P3999" t="s">
        <v>1</v>
      </c>
      <c r="Q3999" t="str">
        <f t="shared" si="248"/>
        <v>Yes</v>
      </c>
      <c r="R3999">
        <v>2</v>
      </c>
      <c r="S3999" t="str">
        <f t="shared" si="249"/>
        <v>Small</v>
      </c>
      <c r="T3999" s="50">
        <v>150</v>
      </c>
      <c r="U3999" s="70">
        <f t="shared" si="250"/>
        <v>0.03</v>
      </c>
      <c r="V3999" s="52">
        <v>4.17</v>
      </c>
      <c r="W3999" s="52" t="str" cm="1">
        <f t="array" ref="W3999">_xlfn.SWITCH(ROUND(V3999,0),5,"Excellent",4,"Good",3,"Ok","Bad")</f>
        <v>Good</v>
      </c>
      <c r="X3999">
        <v>6</v>
      </c>
      <c r="Y3999" t="str">
        <f t="shared" si="251"/>
        <v>No</v>
      </c>
      <c r="Z3999" s="68">
        <v>43360</v>
      </c>
      <c r="AA3999" s="68">
        <v>43751</v>
      </c>
      <c r="AB3999">
        <v>365</v>
      </c>
      <c r="AC3999" t="s">
        <v>15616</v>
      </c>
    </row>
    <row r="4000" spans="1:29" x14ac:dyDescent="0.3">
      <c r="A4000" t="s">
        <v>14413</v>
      </c>
      <c r="B4000">
        <v>3004</v>
      </c>
      <c r="C4000" t="str">
        <f>VLOOKUP($B4000,Hosts!$A:$M,10,0)</f>
        <v>Within an hour</v>
      </c>
      <c r="D4000" s="70">
        <f>VLOOKUP($B4000,Hosts!$A:$M,11,0)</f>
        <v>1</v>
      </c>
      <c r="E4000" s="70">
        <f>VLOOKUP($B4000,Hosts!$A:$M,12,0)</f>
        <v>1</v>
      </c>
      <c r="F4000" t="str">
        <f>VLOOKUP($B4000,Hosts!$A:$M,13,0)</f>
        <v>Yes</v>
      </c>
      <c r="G4000" t="str">
        <f>INDEX(Hosts!$A:$M, MATCH(Places!$B4000,Hosts!$A:$A,0), MATCH(Places!G$1,Hosts!$A$1:$M$1,0))</f>
        <v>Within an hour</v>
      </c>
      <c r="H4000" s="70">
        <f>INDEX(Hosts!$A:$M, MATCH(Places!$B4000,Hosts!$A:$A,0), MATCH(Places!H$1,Hosts!$A$1:$M$1,0))</f>
        <v>1</v>
      </c>
      <c r="I4000" s="70">
        <f>INDEX(Hosts!$A:$M, MATCH(Places!$B4000,Hosts!$A:$A,0), MATCH(Places!I$1,Hosts!$A$1:$M$1,0))</f>
        <v>1</v>
      </c>
      <c r="J4000" t="str">
        <f>INDEX(Hosts!$A:$M, MATCH(Places!$B4000,Hosts!$A:$A,0), MATCH(Places!J$1,Hosts!$A$1:$M$1,0))</f>
        <v>Yes</v>
      </c>
      <c r="K4000">
        <v>10</v>
      </c>
      <c r="L4000" t="str">
        <f>VLOOKUP($K4000,Neighborhoods!$A:$C,2,0)</f>
        <v>Brooklyn</v>
      </c>
      <c r="M4000" t="str">
        <f>VLOOKUP($K4000,Neighborhoods!$A:$C,3,0)</f>
        <v>East Flatbush</v>
      </c>
      <c r="N4000" t="str">
        <f>INDEX(Neighborhoods!$A:$C, MATCH(Places!$K4000,Neighborhoods!$A:$A,0), MATCH(Places!N$1,Neighborhoods!$A$1:$C$1,0))</f>
        <v>Brooklyn</v>
      </c>
      <c r="O4000" t="str">
        <f>INDEX(Neighborhoods!$A:$C, MATCH(Places!$K4000,Neighborhoods!$A:$A,0), MATCH(Places!O$1,Neighborhoods!$A$1:$C$1,0))</f>
        <v>East Flatbush</v>
      </c>
      <c r="P4000" t="s">
        <v>1</v>
      </c>
      <c r="Q4000" t="str">
        <f t="shared" si="248"/>
        <v>Yes</v>
      </c>
      <c r="R4000">
        <v>1</v>
      </c>
      <c r="S4000" t="str">
        <f t="shared" si="249"/>
        <v>Small</v>
      </c>
      <c r="T4000" s="50">
        <v>100</v>
      </c>
      <c r="U4000" s="70">
        <f t="shared" si="250"/>
        <v>0.03</v>
      </c>
      <c r="V4000" s="52">
        <v>4.4000000000000004</v>
      </c>
      <c r="W4000" s="52" t="str" cm="1">
        <f t="array" ref="W4000">_xlfn.SWITCH(ROUND(V4000,0),5,"Excellent",4,"Good",3,"Ok","Bad")</f>
        <v>Good</v>
      </c>
      <c r="X4000">
        <v>5</v>
      </c>
      <c r="Y4000" t="str">
        <f t="shared" si="251"/>
        <v>No</v>
      </c>
      <c r="Z4000" s="68">
        <v>43412</v>
      </c>
      <c r="AA4000" s="68">
        <v>43743</v>
      </c>
      <c r="AB4000">
        <v>365</v>
      </c>
      <c r="AC4000" t="s">
        <v>15616</v>
      </c>
    </row>
    <row r="4001" spans="1:29" x14ac:dyDescent="0.3">
      <c r="A4001" t="s">
        <v>2855</v>
      </c>
      <c r="B4001">
        <v>3643</v>
      </c>
      <c r="C4001" t="str">
        <f>VLOOKUP($B4001,Hosts!$A:$M,10,0)</f>
        <v>Within a day</v>
      </c>
      <c r="D4001" s="70">
        <f>VLOOKUP($B4001,Hosts!$A:$M,11,0)</f>
        <v>0.67</v>
      </c>
      <c r="E4001" s="70">
        <f>VLOOKUP($B4001,Hosts!$A:$M,12,0)</f>
        <v>1</v>
      </c>
      <c r="F4001" t="str">
        <f>VLOOKUP($B4001,Hosts!$A:$M,13,0)</f>
        <v>No</v>
      </c>
      <c r="G4001" t="str">
        <f>INDEX(Hosts!$A:$M, MATCH(Places!$B4001,Hosts!$A:$A,0), MATCH(Places!G$1,Hosts!$A$1:$M$1,0))</f>
        <v>Within a day</v>
      </c>
      <c r="H4001" s="70">
        <f>INDEX(Hosts!$A:$M, MATCH(Places!$B4001,Hosts!$A:$A,0), MATCH(Places!H$1,Hosts!$A$1:$M$1,0))</f>
        <v>0.67</v>
      </c>
      <c r="I4001" s="70">
        <f>INDEX(Hosts!$A:$M, MATCH(Places!$B4001,Hosts!$A:$A,0), MATCH(Places!I$1,Hosts!$A$1:$M$1,0))</f>
        <v>1</v>
      </c>
      <c r="J4001" t="str">
        <f>INDEX(Hosts!$A:$M, MATCH(Places!$B4001,Hosts!$A:$A,0), MATCH(Places!J$1,Hosts!$A$1:$M$1,0))</f>
        <v>No</v>
      </c>
      <c r="K4001">
        <v>7</v>
      </c>
      <c r="L4001" t="str">
        <f>VLOOKUP($K4001,Neighborhoods!$A:$C,2,0)</f>
        <v>Brooklyn</v>
      </c>
      <c r="M4001" t="str">
        <f>VLOOKUP($K4001,Neighborhoods!$A:$C,3,0)</f>
        <v>Bedford-Stuyvesant</v>
      </c>
      <c r="N4001" t="str">
        <f>INDEX(Neighborhoods!$A:$C, MATCH(Places!$K4001,Neighborhoods!$A:$A,0), MATCH(Places!N$1,Neighborhoods!$A$1:$C$1,0))</f>
        <v>Brooklyn</v>
      </c>
      <c r="O4001" t="str">
        <f>INDEX(Neighborhoods!$A:$C, MATCH(Places!$K4001,Neighborhoods!$A:$A,0), MATCH(Places!O$1,Neighborhoods!$A$1:$C$1,0))</f>
        <v>Bedford-Stuyvesant</v>
      </c>
      <c r="P4001" t="s">
        <v>11822</v>
      </c>
      <c r="Q4001" t="str">
        <f t="shared" si="248"/>
        <v>No</v>
      </c>
      <c r="R4001">
        <v>5</v>
      </c>
      <c r="S4001" t="str">
        <f t="shared" si="249"/>
        <v>Medium</v>
      </c>
      <c r="T4001" s="50">
        <v>160</v>
      </c>
      <c r="U4001" s="70">
        <f t="shared" si="250"/>
        <v>0.03</v>
      </c>
      <c r="V4001" s="52">
        <v>4.38</v>
      </c>
      <c r="W4001" s="52" t="str" cm="1">
        <f t="array" ref="W4001">_xlfn.SWITCH(ROUND(V4001,0),5,"Excellent",4,"Good",3,"Ok","Bad")</f>
        <v>Good</v>
      </c>
      <c r="X4001">
        <v>26</v>
      </c>
      <c r="Y4001" t="str">
        <f t="shared" si="251"/>
        <v>No</v>
      </c>
      <c r="Z4001" s="68">
        <v>43362</v>
      </c>
      <c r="AA4001" s="68">
        <v>43880</v>
      </c>
      <c r="AB4001">
        <v>364</v>
      </c>
      <c r="AC4001" t="s">
        <v>15616</v>
      </c>
    </row>
    <row r="4002" spans="1:29" x14ac:dyDescent="0.3">
      <c r="A4002" t="s">
        <v>2856</v>
      </c>
      <c r="B4002">
        <v>3519</v>
      </c>
      <c r="C4002" t="str">
        <f>VLOOKUP($B4002,Hosts!$A:$M,10,0)</f>
        <v>Within an hour</v>
      </c>
      <c r="D4002" s="70">
        <f>VLOOKUP($B4002,Hosts!$A:$M,11,0)</f>
        <v>0.9</v>
      </c>
      <c r="E4002" s="70">
        <f>VLOOKUP($B4002,Hosts!$A:$M,12,0)</f>
        <v>0.87</v>
      </c>
      <c r="F4002" t="str">
        <f>VLOOKUP($B4002,Hosts!$A:$M,13,0)</f>
        <v>Yes</v>
      </c>
      <c r="G4002" t="str">
        <f>INDEX(Hosts!$A:$M, MATCH(Places!$B4002,Hosts!$A:$A,0), MATCH(Places!G$1,Hosts!$A$1:$M$1,0))</f>
        <v>Within an hour</v>
      </c>
      <c r="H4002" s="70">
        <f>INDEX(Hosts!$A:$M, MATCH(Places!$B4002,Hosts!$A:$A,0), MATCH(Places!H$1,Hosts!$A$1:$M$1,0))</f>
        <v>0.9</v>
      </c>
      <c r="I4002" s="70">
        <f>INDEX(Hosts!$A:$M, MATCH(Places!$B4002,Hosts!$A:$A,0), MATCH(Places!I$1,Hosts!$A$1:$M$1,0))</f>
        <v>0.87</v>
      </c>
      <c r="J4002" t="str">
        <f>INDEX(Hosts!$A:$M, MATCH(Places!$B4002,Hosts!$A:$A,0), MATCH(Places!J$1,Hosts!$A$1:$M$1,0))</f>
        <v>Yes</v>
      </c>
      <c r="K4002">
        <v>4</v>
      </c>
      <c r="L4002" t="str">
        <f>VLOOKUP($K4002,Neighborhoods!$A:$C,2,0)</f>
        <v>Bronx</v>
      </c>
      <c r="M4002" t="str">
        <f>VLOOKUP($K4002,Neighborhoods!$A:$C,3,0)</f>
        <v>Mott Haven</v>
      </c>
      <c r="N4002" t="str">
        <f>INDEX(Neighborhoods!$A:$C, MATCH(Places!$K4002,Neighborhoods!$A:$A,0), MATCH(Places!N$1,Neighborhoods!$A$1:$C$1,0))</f>
        <v>Bronx</v>
      </c>
      <c r="O4002" t="str">
        <f>INDEX(Neighborhoods!$A:$C, MATCH(Places!$K4002,Neighborhoods!$A:$A,0), MATCH(Places!O$1,Neighborhoods!$A$1:$C$1,0))</f>
        <v>Mott Haven</v>
      </c>
      <c r="P4002" t="s">
        <v>1</v>
      </c>
      <c r="Q4002" t="str">
        <f t="shared" si="248"/>
        <v>Yes</v>
      </c>
      <c r="R4002">
        <v>2</v>
      </c>
      <c r="S4002" t="str">
        <f t="shared" si="249"/>
        <v>Small</v>
      </c>
      <c r="T4002" s="50">
        <v>45</v>
      </c>
      <c r="U4002" s="70">
        <f t="shared" si="250"/>
        <v>0.03</v>
      </c>
      <c r="V4002" s="52">
        <v>4.82</v>
      </c>
      <c r="W4002" s="52" t="str" cm="1">
        <f t="array" ref="W4002">_xlfn.SWITCH(ROUND(V4002,0),5,"Excellent",4,"Good",3,"Ok","Bad")</f>
        <v>Excellent</v>
      </c>
      <c r="X4002">
        <v>45</v>
      </c>
      <c r="Y4002" t="str">
        <f t="shared" si="251"/>
        <v>No</v>
      </c>
      <c r="Z4002" s="68">
        <v>43353</v>
      </c>
      <c r="AA4002" s="68">
        <v>43882</v>
      </c>
      <c r="AB4002">
        <v>176</v>
      </c>
      <c r="AC4002" t="s">
        <v>15615</v>
      </c>
    </row>
    <row r="4003" spans="1:29" x14ac:dyDescent="0.3">
      <c r="A4003" t="s">
        <v>2857</v>
      </c>
      <c r="B4003">
        <v>3305</v>
      </c>
      <c r="C4003" t="str">
        <f>VLOOKUP($B4003,Hosts!$A:$M,10,0)</f>
        <v>Within a day</v>
      </c>
      <c r="D4003" s="70">
        <f>VLOOKUP($B4003,Hosts!$A:$M,11,0)</f>
        <v>0.7</v>
      </c>
      <c r="E4003" s="70">
        <f>VLOOKUP($B4003,Hosts!$A:$M,12,0)</f>
        <v>0.97</v>
      </c>
      <c r="F4003" t="str">
        <f>VLOOKUP($B4003,Hosts!$A:$M,13,0)</f>
        <v>Yes</v>
      </c>
      <c r="G4003" t="str">
        <f>INDEX(Hosts!$A:$M, MATCH(Places!$B4003,Hosts!$A:$A,0), MATCH(Places!G$1,Hosts!$A$1:$M$1,0))</f>
        <v>Within a day</v>
      </c>
      <c r="H4003" s="70">
        <f>INDEX(Hosts!$A:$M, MATCH(Places!$B4003,Hosts!$A:$A,0), MATCH(Places!H$1,Hosts!$A$1:$M$1,0))</f>
        <v>0.7</v>
      </c>
      <c r="I4003" s="70">
        <f>INDEX(Hosts!$A:$M, MATCH(Places!$B4003,Hosts!$A:$A,0), MATCH(Places!I$1,Hosts!$A$1:$M$1,0))</f>
        <v>0.97</v>
      </c>
      <c r="J4003" t="str">
        <f>INDEX(Hosts!$A:$M, MATCH(Places!$B4003,Hosts!$A:$A,0), MATCH(Places!J$1,Hosts!$A$1:$M$1,0))</f>
        <v>Yes</v>
      </c>
      <c r="K4003">
        <v>9</v>
      </c>
      <c r="L4003" t="str">
        <f>VLOOKUP($K4003,Neighborhoods!$A:$C,2,0)</f>
        <v>Brooklyn</v>
      </c>
      <c r="M4003" t="str">
        <f>VLOOKUP($K4003,Neighborhoods!$A:$C,3,0)</f>
        <v>Crown Heights</v>
      </c>
      <c r="N4003" t="str">
        <f>INDEX(Neighborhoods!$A:$C, MATCH(Places!$K4003,Neighborhoods!$A:$A,0), MATCH(Places!N$1,Neighborhoods!$A$1:$C$1,0))</f>
        <v>Brooklyn</v>
      </c>
      <c r="O4003" t="str">
        <f>INDEX(Neighborhoods!$A:$C, MATCH(Places!$K4003,Neighborhoods!$A:$A,0), MATCH(Places!O$1,Neighborhoods!$A$1:$C$1,0))</f>
        <v>Crown Heights</v>
      </c>
      <c r="P4003" t="s">
        <v>11822</v>
      </c>
      <c r="Q4003" t="str">
        <f t="shared" si="248"/>
        <v>No</v>
      </c>
      <c r="R4003">
        <v>8</v>
      </c>
      <c r="S4003" t="str">
        <f t="shared" si="249"/>
        <v>Large</v>
      </c>
      <c r="T4003" s="50">
        <v>275</v>
      </c>
      <c r="U4003" s="70">
        <f t="shared" si="250"/>
        <v>0.04</v>
      </c>
      <c r="V4003" s="52">
        <v>4.92</v>
      </c>
      <c r="W4003" s="52" t="str" cm="1">
        <f t="array" ref="W4003">_xlfn.SWITCH(ROUND(V4003,0),5,"Excellent",4,"Good",3,"Ok","Bad")</f>
        <v>Excellent</v>
      </c>
      <c r="X4003">
        <v>26</v>
      </c>
      <c r="Y4003" t="str">
        <f t="shared" si="251"/>
        <v>No</v>
      </c>
      <c r="Z4003" s="68">
        <v>43367</v>
      </c>
      <c r="AA4003" s="68">
        <v>43827</v>
      </c>
      <c r="AB4003">
        <v>179</v>
      </c>
      <c r="AC4003" t="s">
        <v>15615</v>
      </c>
    </row>
    <row r="4004" spans="1:29" x14ac:dyDescent="0.3">
      <c r="A4004" t="s">
        <v>2858</v>
      </c>
      <c r="B4004">
        <v>3644</v>
      </c>
      <c r="C4004" t="str">
        <f>VLOOKUP($B4004,Hosts!$A:$M,10,0)</f>
        <v>Within a few hours</v>
      </c>
      <c r="D4004" s="70">
        <f>VLOOKUP($B4004,Hosts!$A:$M,11,0)</f>
        <v>0.96</v>
      </c>
      <c r="E4004" s="70">
        <f>VLOOKUP($B4004,Hosts!$A:$M,12,0)</f>
        <v>0.95</v>
      </c>
      <c r="F4004" t="str">
        <f>VLOOKUP($B4004,Hosts!$A:$M,13,0)</f>
        <v>Yes</v>
      </c>
      <c r="G4004" t="str">
        <f>INDEX(Hosts!$A:$M, MATCH(Places!$B4004,Hosts!$A:$A,0), MATCH(Places!G$1,Hosts!$A$1:$M$1,0))</f>
        <v>Within a few hours</v>
      </c>
      <c r="H4004" s="70">
        <f>INDEX(Hosts!$A:$M, MATCH(Places!$B4004,Hosts!$A:$A,0), MATCH(Places!H$1,Hosts!$A$1:$M$1,0))</f>
        <v>0.96</v>
      </c>
      <c r="I4004" s="70">
        <f>INDEX(Hosts!$A:$M, MATCH(Places!$B4004,Hosts!$A:$A,0), MATCH(Places!I$1,Hosts!$A$1:$M$1,0))</f>
        <v>0.95</v>
      </c>
      <c r="J4004" t="str">
        <f>INDEX(Hosts!$A:$M, MATCH(Places!$B4004,Hosts!$A:$A,0), MATCH(Places!J$1,Hosts!$A$1:$M$1,0))</f>
        <v>Yes</v>
      </c>
      <c r="K4004">
        <v>15</v>
      </c>
      <c r="L4004" t="str">
        <f>VLOOKUP($K4004,Neighborhoods!$A:$C,2,0)</f>
        <v>Manhattan</v>
      </c>
      <c r="M4004" t="str">
        <f>VLOOKUP($K4004,Neighborhoods!$A:$C,3,0)</f>
        <v>East Village</v>
      </c>
      <c r="N4004" t="str">
        <f>INDEX(Neighborhoods!$A:$C, MATCH(Places!$K4004,Neighborhoods!$A:$A,0), MATCH(Places!N$1,Neighborhoods!$A$1:$C$1,0))</f>
        <v>Manhattan</v>
      </c>
      <c r="O4004" t="str">
        <f>INDEX(Neighborhoods!$A:$C, MATCH(Places!$K4004,Neighborhoods!$A:$A,0), MATCH(Places!O$1,Neighborhoods!$A$1:$C$1,0))</f>
        <v>East Village</v>
      </c>
      <c r="P4004" t="s">
        <v>11822</v>
      </c>
      <c r="Q4004" t="str">
        <f t="shared" si="248"/>
        <v>No</v>
      </c>
      <c r="R4004">
        <v>3</v>
      </c>
      <c r="S4004" t="str">
        <f t="shared" si="249"/>
        <v>Medium</v>
      </c>
      <c r="T4004" s="50">
        <v>316</v>
      </c>
      <c r="U4004" s="70">
        <f t="shared" si="250"/>
        <v>0.04</v>
      </c>
      <c r="V4004" s="52">
        <v>4.8600000000000003</v>
      </c>
      <c r="W4004" s="52" t="str" cm="1">
        <f t="array" ref="W4004">_xlfn.SWITCH(ROUND(V4004,0),5,"Excellent",4,"Good",3,"Ok","Bad")</f>
        <v>Excellent</v>
      </c>
      <c r="X4004">
        <v>70</v>
      </c>
      <c r="Y4004" t="str">
        <f t="shared" si="251"/>
        <v>No</v>
      </c>
      <c r="Z4004" s="68">
        <v>43350</v>
      </c>
      <c r="AA4004" s="68">
        <v>44058</v>
      </c>
      <c r="AB4004">
        <v>283</v>
      </c>
      <c r="AC4004" t="s">
        <v>15615</v>
      </c>
    </row>
    <row r="4005" spans="1:29" x14ac:dyDescent="0.3">
      <c r="A4005" t="s">
        <v>2859</v>
      </c>
      <c r="B4005">
        <v>3482</v>
      </c>
      <c r="C4005" t="str">
        <f>VLOOKUP($B4005,Hosts!$A:$M,10,0)</f>
        <v>Within a few hours</v>
      </c>
      <c r="D4005" s="70">
        <f>VLOOKUP($B4005,Hosts!$A:$M,11,0)</f>
        <v>0.98</v>
      </c>
      <c r="E4005" s="70">
        <f>VLOOKUP($B4005,Hosts!$A:$M,12,0)</f>
        <v>0.98</v>
      </c>
      <c r="F4005" t="str">
        <f>VLOOKUP($B4005,Hosts!$A:$M,13,0)</f>
        <v>No</v>
      </c>
      <c r="G4005" t="str">
        <f>INDEX(Hosts!$A:$M, MATCH(Places!$B4005,Hosts!$A:$A,0), MATCH(Places!G$1,Hosts!$A$1:$M$1,0))</f>
        <v>Within a few hours</v>
      </c>
      <c r="H4005" s="70">
        <f>INDEX(Hosts!$A:$M, MATCH(Places!$B4005,Hosts!$A:$A,0), MATCH(Places!H$1,Hosts!$A$1:$M$1,0))</f>
        <v>0.98</v>
      </c>
      <c r="I4005" s="70">
        <f>INDEX(Hosts!$A:$M, MATCH(Places!$B4005,Hosts!$A:$A,0), MATCH(Places!I$1,Hosts!$A$1:$M$1,0))</f>
        <v>0.98</v>
      </c>
      <c r="J4005" t="str">
        <f>INDEX(Hosts!$A:$M, MATCH(Places!$B4005,Hosts!$A:$A,0), MATCH(Places!J$1,Hosts!$A$1:$M$1,0))</f>
        <v>No</v>
      </c>
      <c r="K4005">
        <v>5</v>
      </c>
      <c r="L4005" t="str">
        <f>VLOOKUP($K4005,Neighborhoods!$A:$C,2,0)</f>
        <v>Bronx</v>
      </c>
      <c r="M4005" t="str">
        <f>VLOOKUP($K4005,Neighborhoods!$A:$C,3,0)</f>
        <v>Port Morris</v>
      </c>
      <c r="N4005" t="str">
        <f>INDEX(Neighborhoods!$A:$C, MATCH(Places!$K4005,Neighborhoods!$A:$A,0), MATCH(Places!N$1,Neighborhoods!$A$1:$C$1,0))</f>
        <v>Bronx</v>
      </c>
      <c r="O4005" t="str">
        <f>INDEX(Neighborhoods!$A:$C, MATCH(Places!$K4005,Neighborhoods!$A:$A,0), MATCH(Places!O$1,Neighborhoods!$A$1:$C$1,0))</f>
        <v>Port Morris</v>
      </c>
      <c r="P4005" t="s">
        <v>16</v>
      </c>
      <c r="Q4005" t="str">
        <f t="shared" si="248"/>
        <v>Yes</v>
      </c>
      <c r="R4005">
        <v>1</v>
      </c>
      <c r="S4005" t="str">
        <f t="shared" si="249"/>
        <v>Small</v>
      </c>
      <c r="T4005" s="50">
        <v>22</v>
      </c>
      <c r="U4005" s="70">
        <f t="shared" si="250"/>
        <v>0.03</v>
      </c>
      <c r="V4005" s="52">
        <v>4.33</v>
      </c>
      <c r="W4005" s="52" t="str" cm="1">
        <f t="array" ref="W4005">_xlfn.SWITCH(ROUND(V4005,0),5,"Excellent",4,"Good",3,"Ok","Bad")</f>
        <v>Good</v>
      </c>
      <c r="X4005">
        <v>30</v>
      </c>
      <c r="Y4005" t="str">
        <f t="shared" si="251"/>
        <v>No</v>
      </c>
      <c r="Z4005" s="68">
        <v>43375</v>
      </c>
      <c r="AA4005" s="68">
        <v>44024</v>
      </c>
      <c r="AB4005">
        <v>102</v>
      </c>
      <c r="AC4005" t="s">
        <v>15615</v>
      </c>
    </row>
    <row r="4006" spans="1:29" x14ac:dyDescent="0.3">
      <c r="A4006" t="s">
        <v>15418</v>
      </c>
      <c r="B4006">
        <v>3544</v>
      </c>
      <c r="C4006" t="str">
        <f>VLOOKUP($B4006,Hosts!$A:$M,10,0)</f>
        <v>Within an hour</v>
      </c>
      <c r="D4006" s="70">
        <f>VLOOKUP($B4006,Hosts!$A:$M,11,0)</f>
        <v>0.9</v>
      </c>
      <c r="E4006" s="70">
        <f>VLOOKUP($B4006,Hosts!$A:$M,12,0)</f>
        <v>0.99</v>
      </c>
      <c r="F4006" t="str">
        <f>VLOOKUP($B4006,Hosts!$A:$M,13,0)</f>
        <v>No</v>
      </c>
      <c r="G4006" t="str">
        <f>INDEX(Hosts!$A:$M, MATCH(Places!$B4006,Hosts!$A:$A,0), MATCH(Places!G$1,Hosts!$A$1:$M$1,0))</f>
        <v>Within an hour</v>
      </c>
      <c r="H4006" s="70">
        <f>INDEX(Hosts!$A:$M, MATCH(Places!$B4006,Hosts!$A:$A,0), MATCH(Places!H$1,Hosts!$A$1:$M$1,0))</f>
        <v>0.9</v>
      </c>
      <c r="I4006" s="70">
        <f>INDEX(Hosts!$A:$M, MATCH(Places!$B4006,Hosts!$A:$A,0), MATCH(Places!I$1,Hosts!$A$1:$M$1,0))</f>
        <v>0.99</v>
      </c>
      <c r="J4006" t="str">
        <f>INDEX(Hosts!$A:$M, MATCH(Places!$B4006,Hosts!$A:$A,0), MATCH(Places!J$1,Hosts!$A$1:$M$1,0))</f>
        <v>No</v>
      </c>
      <c r="K4006">
        <v>17</v>
      </c>
      <c r="L4006" t="str">
        <f>VLOOKUP($K4006,Neighborhoods!$A:$C,2,0)</f>
        <v>Manhattan</v>
      </c>
      <c r="M4006" t="str">
        <f>VLOOKUP($K4006,Neighborhoods!$A:$C,3,0)</f>
        <v>Hell's Kitchen</v>
      </c>
      <c r="N4006" t="str">
        <f>INDEX(Neighborhoods!$A:$C, MATCH(Places!$K4006,Neighborhoods!$A:$A,0), MATCH(Places!N$1,Neighborhoods!$A$1:$C$1,0))</f>
        <v>Manhattan</v>
      </c>
      <c r="O4006" t="str">
        <f>INDEX(Neighborhoods!$A:$C, MATCH(Places!$K4006,Neighborhoods!$A:$A,0), MATCH(Places!O$1,Neighborhoods!$A$1:$C$1,0))</f>
        <v>Hell's Kitchen</v>
      </c>
      <c r="P4006" t="s">
        <v>1</v>
      </c>
      <c r="Q4006" t="str">
        <f t="shared" si="248"/>
        <v>Yes</v>
      </c>
      <c r="R4006">
        <v>2</v>
      </c>
      <c r="S4006" t="str">
        <f t="shared" si="249"/>
        <v>Small</v>
      </c>
      <c r="T4006" s="50">
        <v>150</v>
      </c>
      <c r="U4006" s="70">
        <f t="shared" si="250"/>
        <v>0.03</v>
      </c>
      <c r="V4006" s="52">
        <v>3.83</v>
      </c>
      <c r="W4006" s="52" t="str" cm="1">
        <f t="array" ref="W4006">_xlfn.SWITCH(ROUND(V4006,0),5,"Excellent",4,"Good",3,"Ok","Bad")</f>
        <v>Good</v>
      </c>
      <c r="X4006">
        <v>6</v>
      </c>
      <c r="Y4006" t="str">
        <f t="shared" si="251"/>
        <v>No</v>
      </c>
      <c r="Z4006" s="68">
        <v>43367</v>
      </c>
      <c r="AA4006" s="68">
        <v>43766</v>
      </c>
      <c r="AB4006">
        <v>365</v>
      </c>
      <c r="AC4006" t="s">
        <v>15616</v>
      </c>
    </row>
    <row r="4007" spans="1:29" x14ac:dyDescent="0.3">
      <c r="A4007" t="s">
        <v>14831</v>
      </c>
      <c r="B4007">
        <v>2180</v>
      </c>
      <c r="C4007" t="str">
        <f>VLOOKUP($B4007,Hosts!$A:$M,10,0)</f>
        <v>Within an hour</v>
      </c>
      <c r="D4007" s="70">
        <f>VLOOKUP($B4007,Hosts!$A:$M,11,0)</f>
        <v>1</v>
      </c>
      <c r="E4007" s="70">
        <f>VLOOKUP($B4007,Hosts!$A:$M,12,0)</f>
        <v>1</v>
      </c>
      <c r="F4007" t="str">
        <f>VLOOKUP($B4007,Hosts!$A:$M,13,0)</f>
        <v>Yes</v>
      </c>
      <c r="G4007" t="str">
        <f>INDEX(Hosts!$A:$M, MATCH(Places!$B4007,Hosts!$A:$A,0), MATCH(Places!G$1,Hosts!$A$1:$M$1,0))</f>
        <v>Within an hour</v>
      </c>
      <c r="H4007" s="70">
        <f>INDEX(Hosts!$A:$M, MATCH(Places!$B4007,Hosts!$A:$A,0), MATCH(Places!H$1,Hosts!$A$1:$M$1,0))</f>
        <v>1</v>
      </c>
      <c r="I4007" s="70">
        <f>INDEX(Hosts!$A:$M, MATCH(Places!$B4007,Hosts!$A:$A,0), MATCH(Places!I$1,Hosts!$A$1:$M$1,0))</f>
        <v>1</v>
      </c>
      <c r="J4007" t="str">
        <f>INDEX(Hosts!$A:$M, MATCH(Places!$B4007,Hosts!$A:$A,0), MATCH(Places!J$1,Hosts!$A$1:$M$1,0))</f>
        <v>Yes</v>
      </c>
      <c r="K4007">
        <v>18</v>
      </c>
      <c r="L4007" t="str">
        <f>VLOOKUP($K4007,Neighborhoods!$A:$C,2,0)</f>
        <v>Manhattan</v>
      </c>
      <c r="M4007" t="str">
        <f>VLOOKUP($K4007,Neighborhoods!$A:$C,3,0)</f>
        <v>Midtown</v>
      </c>
      <c r="N4007" t="str">
        <f>INDEX(Neighborhoods!$A:$C, MATCH(Places!$K4007,Neighborhoods!$A:$A,0), MATCH(Places!N$1,Neighborhoods!$A$1:$C$1,0))</f>
        <v>Manhattan</v>
      </c>
      <c r="O4007" t="str">
        <f>INDEX(Neighborhoods!$A:$C, MATCH(Places!$K4007,Neighborhoods!$A:$A,0), MATCH(Places!O$1,Neighborhoods!$A$1:$C$1,0))</f>
        <v>Midtown</v>
      </c>
      <c r="P4007" t="s">
        <v>11822</v>
      </c>
      <c r="Q4007" t="str">
        <f t="shared" si="248"/>
        <v>No</v>
      </c>
      <c r="R4007">
        <v>4</v>
      </c>
      <c r="S4007" t="str">
        <f t="shared" si="249"/>
        <v>Medium</v>
      </c>
      <c r="T4007" s="50">
        <v>169</v>
      </c>
      <c r="U4007" s="70">
        <f t="shared" si="250"/>
        <v>0.03</v>
      </c>
      <c r="V4007" s="52">
        <v>4.92</v>
      </c>
      <c r="W4007" s="52" t="str" cm="1">
        <f t="array" ref="W4007">_xlfn.SWITCH(ROUND(V4007,0),5,"Excellent",4,"Good",3,"Ok","Bad")</f>
        <v>Excellent</v>
      </c>
      <c r="X4007">
        <v>48</v>
      </c>
      <c r="Y4007" t="str">
        <f t="shared" si="251"/>
        <v>No</v>
      </c>
      <c r="Z4007" s="68">
        <v>43355</v>
      </c>
      <c r="AA4007" s="68">
        <v>43866</v>
      </c>
      <c r="AB4007">
        <v>72</v>
      </c>
      <c r="AC4007" t="s">
        <v>15616</v>
      </c>
    </row>
    <row r="4008" spans="1:29" x14ac:dyDescent="0.3">
      <c r="A4008" t="s">
        <v>2860</v>
      </c>
      <c r="B4008">
        <v>2474</v>
      </c>
      <c r="C4008" t="str">
        <f>VLOOKUP($B4008,Hosts!$A:$M,10,0)</f>
        <v>Within an hour</v>
      </c>
      <c r="D4008" s="70">
        <f>VLOOKUP($B4008,Hosts!$A:$M,11,0)</f>
        <v>0.94</v>
      </c>
      <c r="E4008" s="70">
        <f>VLOOKUP($B4008,Hosts!$A:$M,12,0)</f>
        <v>0.99</v>
      </c>
      <c r="F4008" t="str">
        <f>VLOOKUP($B4008,Hosts!$A:$M,13,0)</f>
        <v>No</v>
      </c>
      <c r="G4008" t="str">
        <f>INDEX(Hosts!$A:$M, MATCH(Places!$B4008,Hosts!$A:$A,0), MATCH(Places!G$1,Hosts!$A$1:$M$1,0))</f>
        <v>Within an hour</v>
      </c>
      <c r="H4008" s="70">
        <f>INDEX(Hosts!$A:$M, MATCH(Places!$B4008,Hosts!$A:$A,0), MATCH(Places!H$1,Hosts!$A$1:$M$1,0))</f>
        <v>0.94</v>
      </c>
      <c r="I4008" s="70">
        <f>INDEX(Hosts!$A:$M, MATCH(Places!$B4008,Hosts!$A:$A,0), MATCH(Places!I$1,Hosts!$A$1:$M$1,0))</f>
        <v>0.99</v>
      </c>
      <c r="J4008" t="str">
        <f>INDEX(Hosts!$A:$M, MATCH(Places!$B4008,Hosts!$A:$A,0), MATCH(Places!J$1,Hosts!$A$1:$M$1,0))</f>
        <v>No</v>
      </c>
      <c r="K4008">
        <v>23</v>
      </c>
      <c r="L4008" t="str">
        <f>VLOOKUP($K4008,Neighborhoods!$A:$C,2,0)</f>
        <v>Queens</v>
      </c>
      <c r="M4008" t="str">
        <f>VLOOKUP($K4008,Neighborhoods!$A:$C,3,0)</f>
        <v>Jamaica</v>
      </c>
      <c r="N4008" t="str">
        <f>INDEX(Neighborhoods!$A:$C, MATCH(Places!$K4008,Neighborhoods!$A:$A,0), MATCH(Places!N$1,Neighborhoods!$A$1:$C$1,0))</f>
        <v>Queens</v>
      </c>
      <c r="O4008" t="str">
        <f>INDEX(Neighborhoods!$A:$C, MATCH(Places!$K4008,Neighborhoods!$A:$A,0), MATCH(Places!O$1,Neighborhoods!$A$1:$C$1,0))</f>
        <v>Jamaica</v>
      </c>
      <c r="P4008" t="s">
        <v>1</v>
      </c>
      <c r="Q4008" t="str">
        <f t="shared" si="248"/>
        <v>Yes</v>
      </c>
      <c r="R4008">
        <v>2</v>
      </c>
      <c r="S4008" t="str">
        <f t="shared" si="249"/>
        <v>Small</v>
      </c>
      <c r="T4008" s="50">
        <v>65</v>
      </c>
      <c r="U4008" s="70">
        <f t="shared" si="250"/>
        <v>0.03</v>
      </c>
      <c r="V4008" s="52">
        <v>4.51</v>
      </c>
      <c r="W4008" s="52" t="str" cm="1">
        <f t="array" ref="W4008">_xlfn.SWITCH(ROUND(V4008,0),5,"Excellent",4,"Good",3,"Ok","Bad")</f>
        <v>Excellent</v>
      </c>
      <c r="X4008">
        <v>37</v>
      </c>
      <c r="Y4008" t="str">
        <f t="shared" si="251"/>
        <v>No</v>
      </c>
      <c r="Z4008" s="68">
        <v>43351</v>
      </c>
      <c r="AA4008" s="68">
        <v>44045</v>
      </c>
      <c r="AB4008">
        <v>362</v>
      </c>
      <c r="AC4008" t="s">
        <v>15616</v>
      </c>
    </row>
    <row r="4009" spans="1:29" x14ac:dyDescent="0.3">
      <c r="A4009" t="s">
        <v>13506</v>
      </c>
      <c r="B4009">
        <v>329</v>
      </c>
      <c r="C4009" t="str">
        <f>VLOOKUP($B4009,Hosts!$A:$M,10,0)</f>
        <v>Within an hour</v>
      </c>
      <c r="D4009" s="70">
        <f>VLOOKUP($B4009,Hosts!$A:$M,11,0)</f>
        <v>1</v>
      </c>
      <c r="E4009" s="70">
        <f>VLOOKUP($B4009,Hosts!$A:$M,12,0)</f>
        <v>0.92</v>
      </c>
      <c r="F4009" t="str">
        <f>VLOOKUP($B4009,Hosts!$A:$M,13,0)</f>
        <v>Yes</v>
      </c>
      <c r="G4009" t="str">
        <f>INDEX(Hosts!$A:$M, MATCH(Places!$B4009,Hosts!$A:$A,0), MATCH(Places!G$1,Hosts!$A$1:$M$1,0))</f>
        <v>Within an hour</v>
      </c>
      <c r="H4009" s="70">
        <f>INDEX(Hosts!$A:$M, MATCH(Places!$B4009,Hosts!$A:$A,0), MATCH(Places!H$1,Hosts!$A$1:$M$1,0))</f>
        <v>1</v>
      </c>
      <c r="I4009" s="70">
        <f>INDEX(Hosts!$A:$M, MATCH(Places!$B4009,Hosts!$A:$A,0), MATCH(Places!I$1,Hosts!$A$1:$M$1,0))</f>
        <v>0.92</v>
      </c>
      <c r="J4009" t="str">
        <f>INDEX(Hosts!$A:$M, MATCH(Places!$B4009,Hosts!$A:$A,0), MATCH(Places!J$1,Hosts!$A$1:$M$1,0))</f>
        <v>Yes</v>
      </c>
      <c r="K4009">
        <v>18</v>
      </c>
      <c r="L4009" t="str">
        <f>VLOOKUP($K4009,Neighborhoods!$A:$C,2,0)</f>
        <v>Manhattan</v>
      </c>
      <c r="M4009" t="str">
        <f>VLOOKUP($K4009,Neighborhoods!$A:$C,3,0)</f>
        <v>Midtown</v>
      </c>
      <c r="N4009" t="str">
        <f>INDEX(Neighborhoods!$A:$C, MATCH(Places!$K4009,Neighborhoods!$A:$A,0), MATCH(Places!N$1,Neighborhoods!$A$1:$C$1,0))</f>
        <v>Manhattan</v>
      </c>
      <c r="O4009" t="str">
        <f>INDEX(Neighborhoods!$A:$C, MATCH(Places!$K4009,Neighborhoods!$A:$A,0), MATCH(Places!O$1,Neighborhoods!$A$1:$C$1,0))</f>
        <v>Midtown</v>
      </c>
      <c r="P4009" t="s">
        <v>11822</v>
      </c>
      <c r="Q4009" t="str">
        <f t="shared" si="248"/>
        <v>No</v>
      </c>
      <c r="R4009">
        <v>2</v>
      </c>
      <c r="S4009" t="str">
        <f t="shared" si="249"/>
        <v>Small</v>
      </c>
      <c r="T4009" s="50">
        <v>150</v>
      </c>
      <c r="U4009" s="70">
        <f t="shared" si="250"/>
        <v>0.03</v>
      </c>
      <c r="V4009" s="52">
        <v>4.93</v>
      </c>
      <c r="W4009" s="52" t="str" cm="1">
        <f t="array" ref="W4009">_xlfn.SWITCH(ROUND(V4009,0),5,"Excellent",4,"Good",3,"Ok","Bad")</f>
        <v>Excellent</v>
      </c>
      <c r="X4009">
        <v>15</v>
      </c>
      <c r="Y4009" t="str">
        <f t="shared" si="251"/>
        <v>No</v>
      </c>
      <c r="Z4009" s="68">
        <v>43440</v>
      </c>
      <c r="AA4009" s="68">
        <v>44043</v>
      </c>
      <c r="AB4009">
        <v>350</v>
      </c>
      <c r="AC4009" t="s">
        <v>15615</v>
      </c>
    </row>
    <row r="4010" spans="1:29" x14ac:dyDescent="0.3">
      <c r="A4010" t="s">
        <v>2861</v>
      </c>
      <c r="B4010">
        <v>2448</v>
      </c>
      <c r="C4010" t="str">
        <f>VLOOKUP($B4010,Hosts!$A:$M,10,0)</f>
        <v>Within an hour</v>
      </c>
      <c r="D4010" s="70">
        <f>VLOOKUP($B4010,Hosts!$A:$M,11,0)</f>
        <v>0.9</v>
      </c>
      <c r="E4010" s="70">
        <f>VLOOKUP($B4010,Hosts!$A:$M,12,0)</f>
        <v>0.87</v>
      </c>
      <c r="F4010" t="str">
        <f>VLOOKUP($B4010,Hosts!$A:$M,13,0)</f>
        <v>Yes</v>
      </c>
      <c r="G4010" t="str">
        <f>INDEX(Hosts!$A:$M, MATCH(Places!$B4010,Hosts!$A:$A,0), MATCH(Places!G$1,Hosts!$A$1:$M$1,0))</f>
        <v>Within an hour</v>
      </c>
      <c r="H4010" s="70">
        <f>INDEX(Hosts!$A:$M, MATCH(Places!$B4010,Hosts!$A:$A,0), MATCH(Places!H$1,Hosts!$A$1:$M$1,0))</f>
        <v>0.9</v>
      </c>
      <c r="I4010" s="70">
        <f>INDEX(Hosts!$A:$M, MATCH(Places!$B4010,Hosts!$A:$A,0), MATCH(Places!I$1,Hosts!$A$1:$M$1,0))</f>
        <v>0.87</v>
      </c>
      <c r="J4010" t="str">
        <f>INDEX(Hosts!$A:$M, MATCH(Places!$B4010,Hosts!$A:$A,0), MATCH(Places!J$1,Hosts!$A$1:$M$1,0))</f>
        <v>Yes</v>
      </c>
      <c r="K4010">
        <v>13</v>
      </c>
      <c r="L4010" t="str">
        <f>VLOOKUP($K4010,Neighborhoods!$A:$C,2,0)</f>
        <v>Manhattan</v>
      </c>
      <c r="M4010" t="str">
        <f>VLOOKUP($K4010,Neighborhoods!$A:$C,3,0)</f>
        <v>Chelsea</v>
      </c>
      <c r="N4010" t="str">
        <f>INDEX(Neighborhoods!$A:$C, MATCH(Places!$K4010,Neighborhoods!$A:$A,0), MATCH(Places!N$1,Neighborhoods!$A$1:$C$1,0))</f>
        <v>Manhattan</v>
      </c>
      <c r="O4010" t="str">
        <f>INDEX(Neighborhoods!$A:$C, MATCH(Places!$K4010,Neighborhoods!$A:$A,0), MATCH(Places!O$1,Neighborhoods!$A$1:$C$1,0))</f>
        <v>Chelsea</v>
      </c>
      <c r="P4010" t="s">
        <v>11822</v>
      </c>
      <c r="Q4010" t="str">
        <f t="shared" si="248"/>
        <v>No</v>
      </c>
      <c r="R4010">
        <v>2</v>
      </c>
      <c r="S4010" t="str">
        <f t="shared" si="249"/>
        <v>Small</v>
      </c>
      <c r="T4010" s="50">
        <v>120</v>
      </c>
      <c r="U4010" s="70">
        <f t="shared" si="250"/>
        <v>0.03</v>
      </c>
      <c r="V4010" s="52">
        <v>5</v>
      </c>
      <c r="W4010" s="52" t="str" cm="1">
        <f t="array" ref="W4010">_xlfn.SWITCH(ROUND(V4010,0),5,"Excellent",4,"Good",3,"Ok","Bad")</f>
        <v>Excellent</v>
      </c>
      <c r="X4010">
        <v>27</v>
      </c>
      <c r="Y4010" t="str">
        <f t="shared" si="251"/>
        <v>No</v>
      </c>
      <c r="Z4010" s="68">
        <v>43379</v>
      </c>
      <c r="AA4010" s="68">
        <v>44058</v>
      </c>
      <c r="AB4010">
        <v>6</v>
      </c>
      <c r="AC4010" t="s">
        <v>15615</v>
      </c>
    </row>
    <row r="4011" spans="1:29" x14ac:dyDescent="0.3">
      <c r="A4011" t="s">
        <v>2862</v>
      </c>
      <c r="B4011">
        <v>3482</v>
      </c>
      <c r="C4011" t="str">
        <f>VLOOKUP($B4011,Hosts!$A:$M,10,0)</f>
        <v>Within a few hours</v>
      </c>
      <c r="D4011" s="70">
        <f>VLOOKUP($B4011,Hosts!$A:$M,11,0)</f>
        <v>0.98</v>
      </c>
      <c r="E4011" s="70">
        <f>VLOOKUP($B4011,Hosts!$A:$M,12,0)</f>
        <v>0.98</v>
      </c>
      <c r="F4011" t="str">
        <f>VLOOKUP($B4011,Hosts!$A:$M,13,0)</f>
        <v>No</v>
      </c>
      <c r="G4011" t="str">
        <f>INDEX(Hosts!$A:$M, MATCH(Places!$B4011,Hosts!$A:$A,0), MATCH(Places!G$1,Hosts!$A$1:$M$1,0))</f>
        <v>Within a few hours</v>
      </c>
      <c r="H4011" s="70">
        <f>INDEX(Hosts!$A:$M, MATCH(Places!$B4011,Hosts!$A:$A,0), MATCH(Places!H$1,Hosts!$A$1:$M$1,0))</f>
        <v>0.98</v>
      </c>
      <c r="I4011" s="70">
        <f>INDEX(Hosts!$A:$M, MATCH(Places!$B4011,Hosts!$A:$A,0), MATCH(Places!I$1,Hosts!$A$1:$M$1,0))</f>
        <v>0.98</v>
      </c>
      <c r="J4011" t="str">
        <f>INDEX(Hosts!$A:$M, MATCH(Places!$B4011,Hosts!$A:$A,0), MATCH(Places!J$1,Hosts!$A$1:$M$1,0))</f>
        <v>No</v>
      </c>
      <c r="K4011">
        <v>5</v>
      </c>
      <c r="L4011" t="str">
        <f>VLOOKUP($K4011,Neighborhoods!$A:$C,2,0)</f>
        <v>Bronx</v>
      </c>
      <c r="M4011" t="str">
        <f>VLOOKUP($K4011,Neighborhoods!$A:$C,3,0)</f>
        <v>Port Morris</v>
      </c>
      <c r="N4011" t="str">
        <f>INDEX(Neighborhoods!$A:$C, MATCH(Places!$K4011,Neighborhoods!$A:$A,0), MATCH(Places!N$1,Neighborhoods!$A$1:$C$1,0))</f>
        <v>Bronx</v>
      </c>
      <c r="O4011" t="str">
        <f>INDEX(Neighborhoods!$A:$C, MATCH(Places!$K4011,Neighborhoods!$A:$A,0), MATCH(Places!O$1,Neighborhoods!$A$1:$C$1,0))</f>
        <v>Port Morris</v>
      </c>
      <c r="P4011" t="s">
        <v>16</v>
      </c>
      <c r="Q4011" t="str">
        <f t="shared" si="248"/>
        <v>Yes</v>
      </c>
      <c r="R4011">
        <v>1</v>
      </c>
      <c r="S4011" t="str">
        <f t="shared" si="249"/>
        <v>Small</v>
      </c>
      <c r="T4011" s="50">
        <v>22</v>
      </c>
      <c r="U4011" s="70">
        <f t="shared" si="250"/>
        <v>0.03</v>
      </c>
      <c r="V4011" s="52">
        <v>4.38</v>
      </c>
      <c r="W4011" s="52" t="str" cm="1">
        <f t="array" ref="W4011">_xlfn.SWITCH(ROUND(V4011,0),5,"Excellent",4,"Good",3,"Ok","Bad")</f>
        <v>Good</v>
      </c>
      <c r="X4011">
        <v>26</v>
      </c>
      <c r="Y4011" t="str">
        <f t="shared" si="251"/>
        <v>No</v>
      </c>
      <c r="Z4011" s="68">
        <v>43370</v>
      </c>
      <c r="AA4011" s="68">
        <v>44044</v>
      </c>
      <c r="AB4011">
        <v>89</v>
      </c>
      <c r="AC4011" t="s">
        <v>15615</v>
      </c>
    </row>
    <row r="4012" spans="1:29" x14ac:dyDescent="0.3">
      <c r="A4012" t="s">
        <v>14200</v>
      </c>
      <c r="B4012">
        <v>3482</v>
      </c>
      <c r="C4012" t="str">
        <f>VLOOKUP($B4012,Hosts!$A:$M,10,0)</f>
        <v>Within a few hours</v>
      </c>
      <c r="D4012" s="70">
        <f>VLOOKUP($B4012,Hosts!$A:$M,11,0)</f>
        <v>0.98</v>
      </c>
      <c r="E4012" s="70">
        <f>VLOOKUP($B4012,Hosts!$A:$M,12,0)</f>
        <v>0.98</v>
      </c>
      <c r="F4012" t="str">
        <f>VLOOKUP($B4012,Hosts!$A:$M,13,0)</f>
        <v>No</v>
      </c>
      <c r="G4012" t="str">
        <f>INDEX(Hosts!$A:$M, MATCH(Places!$B4012,Hosts!$A:$A,0), MATCH(Places!G$1,Hosts!$A$1:$M$1,0))</f>
        <v>Within a few hours</v>
      </c>
      <c r="H4012" s="70">
        <f>INDEX(Hosts!$A:$M, MATCH(Places!$B4012,Hosts!$A:$A,0), MATCH(Places!H$1,Hosts!$A$1:$M$1,0))</f>
        <v>0.98</v>
      </c>
      <c r="I4012" s="70">
        <f>INDEX(Hosts!$A:$M, MATCH(Places!$B4012,Hosts!$A:$A,0), MATCH(Places!I$1,Hosts!$A$1:$M$1,0))</f>
        <v>0.98</v>
      </c>
      <c r="J4012" t="str">
        <f>INDEX(Hosts!$A:$M, MATCH(Places!$B4012,Hosts!$A:$A,0), MATCH(Places!J$1,Hosts!$A$1:$M$1,0))</f>
        <v>No</v>
      </c>
      <c r="K4012">
        <v>5</v>
      </c>
      <c r="L4012" t="str">
        <f>VLOOKUP($K4012,Neighborhoods!$A:$C,2,0)</f>
        <v>Bronx</v>
      </c>
      <c r="M4012" t="str">
        <f>VLOOKUP($K4012,Neighborhoods!$A:$C,3,0)</f>
        <v>Port Morris</v>
      </c>
      <c r="N4012" t="str">
        <f>INDEX(Neighborhoods!$A:$C, MATCH(Places!$K4012,Neighborhoods!$A:$A,0), MATCH(Places!N$1,Neighborhoods!$A$1:$C$1,0))</f>
        <v>Bronx</v>
      </c>
      <c r="O4012" t="str">
        <f>INDEX(Neighborhoods!$A:$C, MATCH(Places!$K4012,Neighborhoods!$A:$A,0), MATCH(Places!O$1,Neighborhoods!$A$1:$C$1,0))</f>
        <v>Port Morris</v>
      </c>
      <c r="P4012" t="s">
        <v>16</v>
      </c>
      <c r="Q4012" t="str">
        <f t="shared" si="248"/>
        <v>Yes</v>
      </c>
      <c r="R4012">
        <v>1</v>
      </c>
      <c r="S4012" t="str">
        <f t="shared" si="249"/>
        <v>Small</v>
      </c>
      <c r="T4012" s="50">
        <v>22</v>
      </c>
      <c r="U4012" s="70">
        <f t="shared" si="250"/>
        <v>0.03</v>
      </c>
      <c r="V4012" s="52">
        <v>4.25</v>
      </c>
      <c r="W4012" s="52" t="str" cm="1">
        <f t="array" ref="W4012">_xlfn.SWITCH(ROUND(V4012,0),5,"Excellent",4,"Good",3,"Ok","Bad")</f>
        <v>Good</v>
      </c>
      <c r="X4012">
        <v>24</v>
      </c>
      <c r="Y4012" t="str">
        <f t="shared" si="251"/>
        <v>No</v>
      </c>
      <c r="Z4012" s="68">
        <v>43370</v>
      </c>
      <c r="AA4012" s="68">
        <v>43619</v>
      </c>
      <c r="AB4012">
        <v>90</v>
      </c>
      <c r="AC4012" t="s">
        <v>15615</v>
      </c>
    </row>
    <row r="4013" spans="1:29" x14ac:dyDescent="0.3">
      <c r="A4013" t="s">
        <v>2863</v>
      </c>
      <c r="B4013">
        <v>3482</v>
      </c>
      <c r="C4013" t="str">
        <f>VLOOKUP($B4013,Hosts!$A:$M,10,0)</f>
        <v>Within a few hours</v>
      </c>
      <c r="D4013" s="70">
        <f>VLOOKUP($B4013,Hosts!$A:$M,11,0)</f>
        <v>0.98</v>
      </c>
      <c r="E4013" s="70">
        <f>VLOOKUP($B4013,Hosts!$A:$M,12,0)</f>
        <v>0.98</v>
      </c>
      <c r="F4013" t="str">
        <f>VLOOKUP($B4013,Hosts!$A:$M,13,0)</f>
        <v>No</v>
      </c>
      <c r="G4013" t="str">
        <f>INDEX(Hosts!$A:$M, MATCH(Places!$B4013,Hosts!$A:$A,0), MATCH(Places!G$1,Hosts!$A$1:$M$1,0))</f>
        <v>Within a few hours</v>
      </c>
      <c r="H4013" s="70">
        <f>INDEX(Hosts!$A:$M, MATCH(Places!$B4013,Hosts!$A:$A,0), MATCH(Places!H$1,Hosts!$A$1:$M$1,0))</f>
        <v>0.98</v>
      </c>
      <c r="I4013" s="70">
        <f>INDEX(Hosts!$A:$M, MATCH(Places!$B4013,Hosts!$A:$A,0), MATCH(Places!I$1,Hosts!$A$1:$M$1,0))</f>
        <v>0.98</v>
      </c>
      <c r="J4013" t="str">
        <f>INDEX(Hosts!$A:$M, MATCH(Places!$B4013,Hosts!$A:$A,0), MATCH(Places!J$1,Hosts!$A$1:$M$1,0))</f>
        <v>No</v>
      </c>
      <c r="K4013">
        <v>5</v>
      </c>
      <c r="L4013" t="str">
        <f>VLOOKUP($K4013,Neighborhoods!$A:$C,2,0)</f>
        <v>Bronx</v>
      </c>
      <c r="M4013" t="str">
        <f>VLOOKUP($K4013,Neighborhoods!$A:$C,3,0)</f>
        <v>Port Morris</v>
      </c>
      <c r="N4013" t="str">
        <f>INDEX(Neighborhoods!$A:$C, MATCH(Places!$K4013,Neighborhoods!$A:$A,0), MATCH(Places!N$1,Neighborhoods!$A$1:$C$1,0))</f>
        <v>Bronx</v>
      </c>
      <c r="O4013" t="str">
        <f>INDEX(Neighborhoods!$A:$C, MATCH(Places!$K4013,Neighborhoods!$A:$A,0), MATCH(Places!O$1,Neighborhoods!$A$1:$C$1,0))</f>
        <v>Port Morris</v>
      </c>
      <c r="P4013" t="s">
        <v>16</v>
      </c>
      <c r="Q4013" t="str">
        <f t="shared" si="248"/>
        <v>Yes</v>
      </c>
      <c r="R4013">
        <v>1</v>
      </c>
      <c r="S4013" t="str">
        <f t="shared" si="249"/>
        <v>Small</v>
      </c>
      <c r="T4013" s="50">
        <v>22</v>
      </c>
      <c r="U4013" s="70">
        <f t="shared" si="250"/>
        <v>0.03</v>
      </c>
      <c r="V4013" s="52">
        <v>4.57</v>
      </c>
      <c r="W4013" s="52" t="str" cm="1">
        <f t="array" ref="W4013">_xlfn.SWITCH(ROUND(V4013,0),5,"Excellent",4,"Good",3,"Ok","Bad")</f>
        <v>Excellent</v>
      </c>
      <c r="X4013">
        <v>37</v>
      </c>
      <c r="Y4013" t="str">
        <f t="shared" si="251"/>
        <v>No</v>
      </c>
      <c r="Z4013" s="68">
        <v>43373</v>
      </c>
      <c r="AA4013" s="68">
        <v>44043</v>
      </c>
      <c r="AB4013">
        <v>102</v>
      </c>
      <c r="AC4013" t="s">
        <v>15615</v>
      </c>
    </row>
    <row r="4014" spans="1:29" x14ac:dyDescent="0.3">
      <c r="A4014" t="s">
        <v>14276</v>
      </c>
      <c r="B4014">
        <v>3322</v>
      </c>
      <c r="C4014" t="str">
        <f>VLOOKUP($B4014,Hosts!$A:$M,10,0)</f>
        <v>Within an hour</v>
      </c>
      <c r="D4014" s="70">
        <f>VLOOKUP($B4014,Hosts!$A:$M,11,0)</f>
        <v>1</v>
      </c>
      <c r="E4014" s="70">
        <f>VLOOKUP($B4014,Hosts!$A:$M,12,0)</f>
        <v>0.99</v>
      </c>
      <c r="F4014" t="str">
        <f>VLOOKUP($B4014,Hosts!$A:$M,13,0)</f>
        <v>Yes</v>
      </c>
      <c r="G4014" t="str">
        <f>INDEX(Hosts!$A:$M, MATCH(Places!$B4014,Hosts!$A:$A,0), MATCH(Places!G$1,Hosts!$A$1:$M$1,0))</f>
        <v>Within an hour</v>
      </c>
      <c r="H4014" s="70">
        <f>INDEX(Hosts!$A:$M, MATCH(Places!$B4014,Hosts!$A:$A,0), MATCH(Places!H$1,Hosts!$A$1:$M$1,0))</f>
        <v>1</v>
      </c>
      <c r="I4014" s="70">
        <f>INDEX(Hosts!$A:$M, MATCH(Places!$B4014,Hosts!$A:$A,0), MATCH(Places!I$1,Hosts!$A$1:$M$1,0))</f>
        <v>0.99</v>
      </c>
      <c r="J4014" t="str">
        <f>INDEX(Hosts!$A:$M, MATCH(Places!$B4014,Hosts!$A:$A,0), MATCH(Places!J$1,Hosts!$A$1:$M$1,0))</f>
        <v>Yes</v>
      </c>
      <c r="K4014">
        <v>4</v>
      </c>
      <c r="L4014" t="str">
        <f>VLOOKUP($K4014,Neighborhoods!$A:$C,2,0)</f>
        <v>Bronx</v>
      </c>
      <c r="M4014" t="str">
        <f>VLOOKUP($K4014,Neighborhoods!$A:$C,3,0)</f>
        <v>Mott Haven</v>
      </c>
      <c r="N4014" t="str">
        <f>INDEX(Neighborhoods!$A:$C, MATCH(Places!$K4014,Neighborhoods!$A:$A,0), MATCH(Places!N$1,Neighborhoods!$A$1:$C$1,0))</f>
        <v>Bronx</v>
      </c>
      <c r="O4014" t="str">
        <f>INDEX(Neighborhoods!$A:$C, MATCH(Places!$K4014,Neighborhoods!$A:$A,0), MATCH(Places!O$1,Neighborhoods!$A$1:$C$1,0))</f>
        <v>Mott Haven</v>
      </c>
      <c r="P4014" t="s">
        <v>1</v>
      </c>
      <c r="Q4014" t="str">
        <f t="shared" si="248"/>
        <v>Yes</v>
      </c>
      <c r="R4014">
        <v>2</v>
      </c>
      <c r="S4014" t="str">
        <f t="shared" si="249"/>
        <v>Small</v>
      </c>
      <c r="T4014" s="50">
        <v>51</v>
      </c>
      <c r="U4014" s="70">
        <f t="shared" si="250"/>
        <v>0.03</v>
      </c>
      <c r="V4014" s="52">
        <v>4.82</v>
      </c>
      <c r="W4014" s="52" t="str" cm="1">
        <f t="array" ref="W4014">_xlfn.SWITCH(ROUND(V4014,0),5,"Excellent",4,"Good",3,"Ok","Bad")</f>
        <v>Excellent</v>
      </c>
      <c r="X4014">
        <v>62</v>
      </c>
      <c r="Y4014" t="str">
        <f t="shared" si="251"/>
        <v>No</v>
      </c>
      <c r="Z4014" s="68">
        <v>43365</v>
      </c>
      <c r="AA4014" s="68">
        <v>44042</v>
      </c>
      <c r="AB4014">
        <v>254</v>
      </c>
      <c r="AC4014" t="s">
        <v>15615</v>
      </c>
    </row>
    <row r="4015" spans="1:29" x14ac:dyDescent="0.3">
      <c r="A4015" t="s">
        <v>13651</v>
      </c>
      <c r="B4015">
        <v>3646</v>
      </c>
      <c r="C4015" t="str">
        <f>VLOOKUP($B4015,Hosts!$A:$M,10,0)</f>
        <v>Within a few hours</v>
      </c>
      <c r="D4015" s="70">
        <f>VLOOKUP($B4015,Hosts!$A:$M,11,0)</f>
        <v>1</v>
      </c>
      <c r="E4015" s="70">
        <f>VLOOKUP($B4015,Hosts!$A:$M,12,0)</f>
        <v>0.55000000000000004</v>
      </c>
      <c r="F4015" t="str">
        <f>VLOOKUP($B4015,Hosts!$A:$M,13,0)</f>
        <v>Yes</v>
      </c>
      <c r="G4015" t="str">
        <f>INDEX(Hosts!$A:$M, MATCH(Places!$B4015,Hosts!$A:$A,0), MATCH(Places!G$1,Hosts!$A$1:$M$1,0))</f>
        <v>Within a few hours</v>
      </c>
      <c r="H4015" s="70">
        <f>INDEX(Hosts!$A:$M, MATCH(Places!$B4015,Hosts!$A:$A,0), MATCH(Places!H$1,Hosts!$A$1:$M$1,0))</f>
        <v>1</v>
      </c>
      <c r="I4015" s="70">
        <f>INDEX(Hosts!$A:$M, MATCH(Places!$B4015,Hosts!$A:$A,0), MATCH(Places!I$1,Hosts!$A$1:$M$1,0))</f>
        <v>0.55000000000000004</v>
      </c>
      <c r="J4015" t="str">
        <f>INDEX(Hosts!$A:$M, MATCH(Places!$B4015,Hosts!$A:$A,0), MATCH(Places!J$1,Hosts!$A$1:$M$1,0))</f>
        <v>Yes</v>
      </c>
      <c r="K4015">
        <v>19</v>
      </c>
      <c r="L4015" t="str">
        <f>VLOOKUP($K4015,Neighborhoods!$A:$C,2,0)</f>
        <v>Manhattan</v>
      </c>
      <c r="M4015" t="str">
        <f>VLOOKUP($K4015,Neighborhoods!$A:$C,3,0)</f>
        <v>Upper East Side</v>
      </c>
      <c r="N4015" t="str">
        <f>INDEX(Neighborhoods!$A:$C, MATCH(Places!$K4015,Neighborhoods!$A:$A,0), MATCH(Places!N$1,Neighborhoods!$A$1:$C$1,0))</f>
        <v>Manhattan</v>
      </c>
      <c r="O4015" t="str">
        <f>INDEX(Neighborhoods!$A:$C, MATCH(Places!$K4015,Neighborhoods!$A:$A,0), MATCH(Places!O$1,Neighborhoods!$A$1:$C$1,0))</f>
        <v>Upper East Side</v>
      </c>
      <c r="P4015" t="s">
        <v>11822</v>
      </c>
      <c r="Q4015" t="str">
        <f t="shared" si="248"/>
        <v>No</v>
      </c>
      <c r="R4015">
        <v>3</v>
      </c>
      <c r="S4015" t="str">
        <f t="shared" si="249"/>
        <v>Medium</v>
      </c>
      <c r="T4015" s="50">
        <v>234</v>
      </c>
      <c r="U4015" s="70">
        <f t="shared" si="250"/>
        <v>0.04</v>
      </c>
      <c r="V4015" s="52">
        <v>4.9000000000000004</v>
      </c>
      <c r="W4015" s="52" t="str" cm="1">
        <f t="array" ref="W4015">_xlfn.SWITCH(ROUND(V4015,0),5,"Excellent",4,"Good",3,"Ok","Bad")</f>
        <v>Excellent</v>
      </c>
      <c r="X4015">
        <v>21</v>
      </c>
      <c r="Y4015" t="str">
        <f t="shared" si="251"/>
        <v>No</v>
      </c>
      <c r="Z4015" s="68">
        <v>43401</v>
      </c>
      <c r="AA4015" s="68">
        <v>44041</v>
      </c>
      <c r="AB4015">
        <v>360</v>
      </c>
      <c r="AC4015" t="s">
        <v>15615</v>
      </c>
    </row>
    <row r="4016" spans="1:29" x14ac:dyDescent="0.3">
      <c r="A4016" t="s">
        <v>2864</v>
      </c>
      <c r="B4016">
        <v>622</v>
      </c>
      <c r="C4016" t="str">
        <f>VLOOKUP($B4016,Hosts!$A:$M,10,0)</f>
        <v>Within an hour</v>
      </c>
      <c r="D4016" s="70">
        <f>VLOOKUP($B4016,Hosts!$A:$M,11,0)</f>
        <v>1</v>
      </c>
      <c r="E4016" s="70">
        <f>VLOOKUP($B4016,Hosts!$A:$M,12,0)</f>
        <v>0.87</v>
      </c>
      <c r="F4016" t="str">
        <f>VLOOKUP($B4016,Hosts!$A:$M,13,0)</f>
        <v>Yes</v>
      </c>
      <c r="G4016" t="str">
        <f>INDEX(Hosts!$A:$M, MATCH(Places!$B4016,Hosts!$A:$A,0), MATCH(Places!G$1,Hosts!$A$1:$M$1,0))</f>
        <v>Within an hour</v>
      </c>
      <c r="H4016" s="70">
        <f>INDEX(Hosts!$A:$M, MATCH(Places!$B4016,Hosts!$A:$A,0), MATCH(Places!H$1,Hosts!$A$1:$M$1,0))</f>
        <v>1</v>
      </c>
      <c r="I4016" s="70">
        <f>INDEX(Hosts!$A:$M, MATCH(Places!$B4016,Hosts!$A:$A,0), MATCH(Places!I$1,Hosts!$A$1:$M$1,0))</f>
        <v>0.87</v>
      </c>
      <c r="J4016" t="str">
        <f>INDEX(Hosts!$A:$M, MATCH(Places!$B4016,Hosts!$A:$A,0), MATCH(Places!J$1,Hosts!$A$1:$M$1,0))</f>
        <v>Yes</v>
      </c>
      <c r="K4016">
        <v>23</v>
      </c>
      <c r="L4016" t="str">
        <f>VLOOKUP($K4016,Neighborhoods!$A:$C,2,0)</f>
        <v>Queens</v>
      </c>
      <c r="M4016" t="str">
        <f>VLOOKUP($K4016,Neighborhoods!$A:$C,3,0)</f>
        <v>Jamaica</v>
      </c>
      <c r="N4016" t="str">
        <f>INDEX(Neighborhoods!$A:$C, MATCH(Places!$K4016,Neighborhoods!$A:$A,0), MATCH(Places!N$1,Neighborhoods!$A$1:$C$1,0))</f>
        <v>Queens</v>
      </c>
      <c r="O4016" t="str">
        <f>INDEX(Neighborhoods!$A:$C, MATCH(Places!$K4016,Neighborhoods!$A:$A,0), MATCH(Places!O$1,Neighborhoods!$A$1:$C$1,0))</f>
        <v>Jamaica</v>
      </c>
      <c r="P4016" t="s">
        <v>11822</v>
      </c>
      <c r="Q4016" t="str">
        <f t="shared" si="248"/>
        <v>No</v>
      </c>
      <c r="R4016">
        <v>3</v>
      </c>
      <c r="S4016" t="str">
        <f t="shared" si="249"/>
        <v>Medium</v>
      </c>
      <c r="T4016" s="50">
        <v>49</v>
      </c>
      <c r="U4016" s="70">
        <f t="shared" si="250"/>
        <v>0.03</v>
      </c>
      <c r="V4016" s="52">
        <v>4.91</v>
      </c>
      <c r="W4016" s="52" t="str" cm="1">
        <f t="array" ref="W4016">_xlfn.SWITCH(ROUND(V4016,0),5,"Excellent",4,"Good",3,"Ok","Bad")</f>
        <v>Excellent</v>
      </c>
      <c r="X4016">
        <v>76</v>
      </c>
      <c r="Y4016" t="str">
        <f t="shared" si="251"/>
        <v>No</v>
      </c>
      <c r="Z4016" s="68">
        <v>43402</v>
      </c>
      <c r="AA4016" s="68">
        <v>43900</v>
      </c>
      <c r="AB4016">
        <v>0</v>
      </c>
      <c r="AC4016" t="s">
        <v>15615</v>
      </c>
    </row>
    <row r="4017" spans="1:29" x14ac:dyDescent="0.3">
      <c r="A4017" t="s">
        <v>14639</v>
      </c>
      <c r="B4017">
        <v>3469</v>
      </c>
      <c r="C4017" t="str">
        <f>VLOOKUP($B4017,Hosts!$A:$M,10,0)</f>
        <v>A few days or more</v>
      </c>
      <c r="D4017" s="70">
        <f>VLOOKUP($B4017,Hosts!$A:$M,11,0)</f>
        <v>0</v>
      </c>
      <c r="E4017" s="70">
        <f>VLOOKUP($B4017,Hosts!$A:$M,12,0)</f>
        <v>1</v>
      </c>
      <c r="F4017" t="str">
        <f>VLOOKUP($B4017,Hosts!$A:$M,13,0)</f>
        <v>No</v>
      </c>
      <c r="G4017" t="str">
        <f>INDEX(Hosts!$A:$M, MATCH(Places!$B4017,Hosts!$A:$A,0), MATCH(Places!G$1,Hosts!$A$1:$M$1,0))</f>
        <v>A few days or more</v>
      </c>
      <c r="H4017" s="70">
        <f>INDEX(Hosts!$A:$M, MATCH(Places!$B4017,Hosts!$A:$A,0), MATCH(Places!H$1,Hosts!$A$1:$M$1,0))</f>
        <v>0</v>
      </c>
      <c r="I4017" s="70">
        <f>INDEX(Hosts!$A:$M, MATCH(Places!$B4017,Hosts!$A:$A,0), MATCH(Places!I$1,Hosts!$A$1:$M$1,0))</f>
        <v>1</v>
      </c>
      <c r="J4017" t="str">
        <f>INDEX(Hosts!$A:$M, MATCH(Places!$B4017,Hosts!$A:$A,0), MATCH(Places!J$1,Hosts!$A$1:$M$1,0))</f>
        <v>No</v>
      </c>
      <c r="K4017">
        <v>23</v>
      </c>
      <c r="L4017" t="str">
        <f>VLOOKUP($K4017,Neighborhoods!$A:$C,2,0)</f>
        <v>Queens</v>
      </c>
      <c r="M4017" t="str">
        <f>VLOOKUP($K4017,Neighborhoods!$A:$C,3,0)</f>
        <v>Jamaica</v>
      </c>
      <c r="N4017" t="str">
        <f>INDEX(Neighborhoods!$A:$C, MATCH(Places!$K4017,Neighborhoods!$A:$A,0), MATCH(Places!N$1,Neighborhoods!$A$1:$C$1,0))</f>
        <v>Queens</v>
      </c>
      <c r="O4017" t="str">
        <f>INDEX(Neighborhoods!$A:$C, MATCH(Places!$K4017,Neighborhoods!$A:$A,0), MATCH(Places!O$1,Neighborhoods!$A$1:$C$1,0))</f>
        <v>Jamaica</v>
      </c>
      <c r="P4017" t="s">
        <v>1</v>
      </c>
      <c r="Q4017" t="str">
        <f t="shared" si="248"/>
        <v>Yes</v>
      </c>
      <c r="R4017">
        <v>2</v>
      </c>
      <c r="S4017" t="str">
        <f t="shared" si="249"/>
        <v>Small</v>
      </c>
      <c r="T4017" s="50">
        <v>65</v>
      </c>
      <c r="U4017" s="70">
        <f t="shared" si="250"/>
        <v>0.03</v>
      </c>
      <c r="V4017" s="52">
        <v>4.62</v>
      </c>
      <c r="W4017" s="52" t="str" cm="1">
        <f t="array" ref="W4017">_xlfn.SWITCH(ROUND(V4017,0),5,"Excellent",4,"Good",3,"Ok","Bad")</f>
        <v>Excellent</v>
      </c>
      <c r="X4017">
        <v>29</v>
      </c>
      <c r="Y4017" t="str">
        <f t="shared" si="251"/>
        <v>No</v>
      </c>
      <c r="Z4017" s="68">
        <v>43354</v>
      </c>
      <c r="AA4017" s="68">
        <v>43876</v>
      </c>
      <c r="AB4017">
        <v>145</v>
      </c>
      <c r="AC4017" t="s">
        <v>15616</v>
      </c>
    </row>
    <row r="4018" spans="1:29" x14ac:dyDescent="0.3">
      <c r="A4018" t="s">
        <v>14889</v>
      </c>
      <c r="B4018">
        <v>3469</v>
      </c>
      <c r="C4018" t="str">
        <f>VLOOKUP($B4018,Hosts!$A:$M,10,0)</f>
        <v>A few days or more</v>
      </c>
      <c r="D4018" s="70">
        <f>VLOOKUP($B4018,Hosts!$A:$M,11,0)</f>
        <v>0</v>
      </c>
      <c r="E4018" s="70">
        <f>VLOOKUP($B4018,Hosts!$A:$M,12,0)</f>
        <v>1</v>
      </c>
      <c r="F4018" t="str">
        <f>VLOOKUP($B4018,Hosts!$A:$M,13,0)</f>
        <v>No</v>
      </c>
      <c r="G4018" t="str">
        <f>INDEX(Hosts!$A:$M, MATCH(Places!$B4018,Hosts!$A:$A,0), MATCH(Places!G$1,Hosts!$A$1:$M$1,0))</f>
        <v>A few days or more</v>
      </c>
      <c r="H4018" s="70">
        <f>INDEX(Hosts!$A:$M, MATCH(Places!$B4018,Hosts!$A:$A,0), MATCH(Places!H$1,Hosts!$A$1:$M$1,0))</f>
        <v>0</v>
      </c>
      <c r="I4018" s="70">
        <f>INDEX(Hosts!$A:$M, MATCH(Places!$B4018,Hosts!$A:$A,0), MATCH(Places!I$1,Hosts!$A$1:$M$1,0))</f>
        <v>1</v>
      </c>
      <c r="J4018" t="str">
        <f>INDEX(Hosts!$A:$M, MATCH(Places!$B4018,Hosts!$A:$A,0), MATCH(Places!J$1,Hosts!$A$1:$M$1,0))</f>
        <v>No</v>
      </c>
      <c r="K4018">
        <v>23</v>
      </c>
      <c r="L4018" t="str">
        <f>VLOOKUP($K4018,Neighborhoods!$A:$C,2,0)</f>
        <v>Queens</v>
      </c>
      <c r="M4018" t="str">
        <f>VLOOKUP($K4018,Neighborhoods!$A:$C,3,0)</f>
        <v>Jamaica</v>
      </c>
      <c r="N4018" t="str">
        <f>INDEX(Neighborhoods!$A:$C, MATCH(Places!$K4018,Neighborhoods!$A:$A,0), MATCH(Places!N$1,Neighborhoods!$A$1:$C$1,0))</f>
        <v>Queens</v>
      </c>
      <c r="O4018" t="str">
        <f>INDEX(Neighborhoods!$A:$C, MATCH(Places!$K4018,Neighborhoods!$A:$A,0), MATCH(Places!O$1,Neighborhoods!$A$1:$C$1,0))</f>
        <v>Jamaica</v>
      </c>
      <c r="P4018" t="s">
        <v>1</v>
      </c>
      <c r="Q4018" t="str">
        <f t="shared" si="248"/>
        <v>Yes</v>
      </c>
      <c r="R4018">
        <v>2</v>
      </c>
      <c r="S4018" t="str">
        <f t="shared" si="249"/>
        <v>Small</v>
      </c>
      <c r="T4018" s="50">
        <v>55</v>
      </c>
      <c r="U4018" s="70">
        <f t="shared" si="250"/>
        <v>0.03</v>
      </c>
      <c r="V4018" s="52">
        <v>5</v>
      </c>
      <c r="W4018" s="52" t="str" cm="1">
        <f t="array" ref="W4018">_xlfn.SWITCH(ROUND(V4018,0),5,"Excellent",4,"Good",3,"Ok","Bad")</f>
        <v>Excellent</v>
      </c>
      <c r="X4018">
        <v>3</v>
      </c>
      <c r="Y4018" t="str">
        <f t="shared" si="251"/>
        <v>No</v>
      </c>
      <c r="Z4018" s="68">
        <v>43764</v>
      </c>
      <c r="AA4018" s="68">
        <v>43834</v>
      </c>
      <c r="AB4018">
        <v>135</v>
      </c>
      <c r="AC4018" t="s">
        <v>15616</v>
      </c>
    </row>
    <row r="4019" spans="1:29" x14ac:dyDescent="0.3">
      <c r="A4019" t="s">
        <v>2865</v>
      </c>
      <c r="B4019">
        <v>2985</v>
      </c>
      <c r="C4019" t="str">
        <f>VLOOKUP($B4019,Hosts!$A:$M,10,0)</f>
        <v>Within an hour</v>
      </c>
      <c r="D4019" s="70">
        <f>VLOOKUP($B4019,Hosts!$A:$M,11,0)</f>
        <v>1</v>
      </c>
      <c r="E4019" s="70">
        <f>VLOOKUP($B4019,Hosts!$A:$M,12,0)</f>
        <v>0.8</v>
      </c>
      <c r="F4019" t="str">
        <f>VLOOKUP($B4019,Hosts!$A:$M,13,0)</f>
        <v>Yes</v>
      </c>
      <c r="G4019" t="str">
        <f>INDEX(Hosts!$A:$M, MATCH(Places!$B4019,Hosts!$A:$A,0), MATCH(Places!G$1,Hosts!$A$1:$M$1,0))</f>
        <v>Within an hour</v>
      </c>
      <c r="H4019" s="70">
        <f>INDEX(Hosts!$A:$M, MATCH(Places!$B4019,Hosts!$A:$A,0), MATCH(Places!H$1,Hosts!$A$1:$M$1,0))</f>
        <v>1</v>
      </c>
      <c r="I4019" s="70">
        <f>INDEX(Hosts!$A:$M, MATCH(Places!$B4019,Hosts!$A:$A,0), MATCH(Places!I$1,Hosts!$A$1:$M$1,0))</f>
        <v>0.8</v>
      </c>
      <c r="J4019" t="str">
        <f>INDEX(Hosts!$A:$M, MATCH(Places!$B4019,Hosts!$A:$A,0), MATCH(Places!J$1,Hosts!$A$1:$M$1,0))</f>
        <v>Yes</v>
      </c>
      <c r="K4019">
        <v>16</v>
      </c>
      <c r="L4019" t="str">
        <f>VLOOKUP($K4019,Neighborhoods!$A:$C,2,0)</f>
        <v>Manhattan</v>
      </c>
      <c r="M4019" t="str">
        <f>VLOOKUP($K4019,Neighborhoods!$A:$C,3,0)</f>
        <v>Harlem</v>
      </c>
      <c r="N4019" t="str">
        <f>INDEX(Neighborhoods!$A:$C, MATCH(Places!$K4019,Neighborhoods!$A:$A,0), MATCH(Places!N$1,Neighborhoods!$A$1:$C$1,0))</f>
        <v>Manhattan</v>
      </c>
      <c r="O4019" t="str">
        <f>INDEX(Neighborhoods!$A:$C, MATCH(Places!$K4019,Neighborhoods!$A:$A,0), MATCH(Places!O$1,Neighborhoods!$A$1:$C$1,0))</f>
        <v>Harlem</v>
      </c>
      <c r="P4019" t="s">
        <v>1</v>
      </c>
      <c r="Q4019" t="str">
        <f t="shared" si="248"/>
        <v>Yes</v>
      </c>
      <c r="R4019">
        <v>1</v>
      </c>
      <c r="S4019" t="str">
        <f t="shared" si="249"/>
        <v>Small</v>
      </c>
      <c r="T4019" s="50">
        <v>72</v>
      </c>
      <c r="U4019" s="70">
        <f t="shared" si="250"/>
        <v>0.03</v>
      </c>
      <c r="V4019" s="52">
        <v>4.78</v>
      </c>
      <c r="W4019" s="52" t="str" cm="1">
        <f t="array" ref="W4019">_xlfn.SWITCH(ROUND(V4019,0),5,"Excellent",4,"Good",3,"Ok","Bad")</f>
        <v>Excellent</v>
      </c>
      <c r="X4019">
        <v>9</v>
      </c>
      <c r="Y4019" t="str">
        <f t="shared" si="251"/>
        <v>No</v>
      </c>
      <c r="Z4019" s="68">
        <v>43450</v>
      </c>
      <c r="AA4019" s="68">
        <v>43904</v>
      </c>
      <c r="AB4019">
        <v>365</v>
      </c>
      <c r="AC4019" t="s">
        <v>15615</v>
      </c>
    </row>
    <row r="4020" spans="1:29" x14ac:dyDescent="0.3">
      <c r="A4020" t="s">
        <v>2866</v>
      </c>
      <c r="B4020">
        <v>3649</v>
      </c>
      <c r="C4020" t="str">
        <f>VLOOKUP($B4020,Hosts!$A:$M,10,0)</f>
        <v>Within an hour</v>
      </c>
      <c r="D4020" s="70">
        <f>VLOOKUP($B4020,Hosts!$A:$M,11,0)</f>
        <v>1</v>
      </c>
      <c r="E4020" s="70">
        <f>VLOOKUP($B4020,Hosts!$A:$M,12,0)</f>
        <v>0.86</v>
      </c>
      <c r="F4020" t="str">
        <f>VLOOKUP($B4020,Hosts!$A:$M,13,0)</f>
        <v>No</v>
      </c>
      <c r="G4020" t="str">
        <f>INDEX(Hosts!$A:$M, MATCH(Places!$B4020,Hosts!$A:$A,0), MATCH(Places!G$1,Hosts!$A$1:$M$1,0))</f>
        <v>Within an hour</v>
      </c>
      <c r="H4020" s="70">
        <f>INDEX(Hosts!$A:$M, MATCH(Places!$B4020,Hosts!$A:$A,0), MATCH(Places!H$1,Hosts!$A$1:$M$1,0))</f>
        <v>1</v>
      </c>
      <c r="I4020" s="70">
        <f>INDEX(Hosts!$A:$M, MATCH(Places!$B4020,Hosts!$A:$A,0), MATCH(Places!I$1,Hosts!$A$1:$M$1,0))</f>
        <v>0.86</v>
      </c>
      <c r="J4020" t="str">
        <f>INDEX(Hosts!$A:$M, MATCH(Places!$B4020,Hosts!$A:$A,0), MATCH(Places!J$1,Hosts!$A$1:$M$1,0))</f>
        <v>No</v>
      </c>
      <c r="K4020">
        <v>16</v>
      </c>
      <c r="L4020" t="str">
        <f>VLOOKUP($K4020,Neighborhoods!$A:$C,2,0)</f>
        <v>Manhattan</v>
      </c>
      <c r="M4020" t="str">
        <f>VLOOKUP($K4020,Neighborhoods!$A:$C,3,0)</f>
        <v>Harlem</v>
      </c>
      <c r="N4020" t="str">
        <f>INDEX(Neighborhoods!$A:$C, MATCH(Places!$K4020,Neighborhoods!$A:$A,0), MATCH(Places!N$1,Neighborhoods!$A$1:$C$1,0))</f>
        <v>Manhattan</v>
      </c>
      <c r="O4020" t="str">
        <f>INDEX(Neighborhoods!$A:$C, MATCH(Places!$K4020,Neighborhoods!$A:$A,0), MATCH(Places!O$1,Neighborhoods!$A$1:$C$1,0))</f>
        <v>Harlem</v>
      </c>
      <c r="P4020" t="s">
        <v>1</v>
      </c>
      <c r="Q4020" t="str">
        <f t="shared" si="248"/>
        <v>Yes</v>
      </c>
      <c r="R4020">
        <v>2</v>
      </c>
      <c r="S4020" t="str">
        <f t="shared" si="249"/>
        <v>Small</v>
      </c>
      <c r="T4020" s="50">
        <v>65</v>
      </c>
      <c r="U4020" s="70">
        <f t="shared" si="250"/>
        <v>0.03</v>
      </c>
      <c r="V4020" s="52">
        <v>4.42</v>
      </c>
      <c r="W4020" s="52" t="str" cm="1">
        <f t="array" ref="W4020">_xlfn.SWITCH(ROUND(V4020,0),5,"Excellent",4,"Good",3,"Ok","Bad")</f>
        <v>Good</v>
      </c>
      <c r="X4020">
        <v>12</v>
      </c>
      <c r="Y4020" t="str">
        <f t="shared" si="251"/>
        <v>No</v>
      </c>
      <c r="Z4020" s="68">
        <v>43366</v>
      </c>
      <c r="AA4020" s="68">
        <v>44053</v>
      </c>
      <c r="AB4020">
        <v>14</v>
      </c>
      <c r="AC4020" t="s">
        <v>15616</v>
      </c>
    </row>
    <row r="4021" spans="1:29" x14ac:dyDescent="0.3">
      <c r="A4021" t="s">
        <v>2867</v>
      </c>
      <c r="B4021">
        <v>2194</v>
      </c>
      <c r="C4021" t="str">
        <f>VLOOKUP($B4021,Hosts!$A:$M,10,0)</f>
        <v>Within a day</v>
      </c>
      <c r="D4021" s="70">
        <f>VLOOKUP($B4021,Hosts!$A:$M,11,0)</f>
        <v>1</v>
      </c>
      <c r="E4021" s="70">
        <f>VLOOKUP($B4021,Hosts!$A:$M,12,0)</f>
        <v>0.84</v>
      </c>
      <c r="F4021" t="str">
        <f>VLOOKUP($B4021,Hosts!$A:$M,13,0)</f>
        <v>Yes</v>
      </c>
      <c r="G4021" t="str">
        <f>INDEX(Hosts!$A:$M, MATCH(Places!$B4021,Hosts!$A:$A,0), MATCH(Places!G$1,Hosts!$A$1:$M$1,0))</f>
        <v>Within a day</v>
      </c>
      <c r="H4021" s="70">
        <f>INDEX(Hosts!$A:$M, MATCH(Places!$B4021,Hosts!$A:$A,0), MATCH(Places!H$1,Hosts!$A$1:$M$1,0))</f>
        <v>1</v>
      </c>
      <c r="I4021" s="70">
        <f>INDEX(Hosts!$A:$M, MATCH(Places!$B4021,Hosts!$A:$A,0), MATCH(Places!I$1,Hosts!$A$1:$M$1,0))</f>
        <v>0.84</v>
      </c>
      <c r="J4021" t="str">
        <f>INDEX(Hosts!$A:$M, MATCH(Places!$B4021,Hosts!$A:$A,0), MATCH(Places!J$1,Hosts!$A$1:$M$1,0))</f>
        <v>Yes</v>
      </c>
      <c r="K4021">
        <v>8</v>
      </c>
      <c r="L4021" t="str">
        <f>VLOOKUP($K4021,Neighborhoods!$A:$C,2,0)</f>
        <v>Brooklyn</v>
      </c>
      <c r="M4021" t="str">
        <f>VLOOKUP($K4021,Neighborhoods!$A:$C,3,0)</f>
        <v>Bushwick</v>
      </c>
      <c r="N4021" t="str">
        <f>INDEX(Neighborhoods!$A:$C, MATCH(Places!$K4021,Neighborhoods!$A:$A,0), MATCH(Places!N$1,Neighborhoods!$A$1:$C$1,0))</f>
        <v>Brooklyn</v>
      </c>
      <c r="O4021" t="str">
        <f>INDEX(Neighborhoods!$A:$C, MATCH(Places!$K4021,Neighborhoods!$A:$A,0), MATCH(Places!O$1,Neighborhoods!$A$1:$C$1,0))</f>
        <v>Bushwick</v>
      </c>
      <c r="P4021" t="s">
        <v>1</v>
      </c>
      <c r="Q4021" t="str">
        <f t="shared" si="248"/>
        <v>Yes</v>
      </c>
      <c r="R4021">
        <v>2</v>
      </c>
      <c r="S4021" t="str">
        <f t="shared" si="249"/>
        <v>Small</v>
      </c>
      <c r="T4021" s="50">
        <v>49</v>
      </c>
      <c r="U4021" s="70">
        <f t="shared" si="250"/>
        <v>0.03</v>
      </c>
      <c r="V4021" s="52">
        <v>4.97</v>
      </c>
      <c r="W4021" s="52" t="str" cm="1">
        <f t="array" ref="W4021">_xlfn.SWITCH(ROUND(V4021,0),5,"Excellent",4,"Good",3,"Ok","Bad")</f>
        <v>Excellent</v>
      </c>
      <c r="X4021">
        <v>29</v>
      </c>
      <c r="Y4021" t="str">
        <f t="shared" si="251"/>
        <v>No</v>
      </c>
      <c r="Z4021" s="68">
        <v>43438</v>
      </c>
      <c r="AA4021" s="68">
        <v>43891</v>
      </c>
      <c r="AB4021">
        <v>74</v>
      </c>
      <c r="AC4021" t="s">
        <v>15615</v>
      </c>
    </row>
    <row r="4022" spans="1:29" x14ac:dyDescent="0.3">
      <c r="A4022" t="s">
        <v>2868</v>
      </c>
      <c r="B4022">
        <v>2998</v>
      </c>
      <c r="C4022" t="str">
        <f>VLOOKUP($B4022,Hosts!$A:$M,10,0)</f>
        <v>Within an hour</v>
      </c>
      <c r="D4022" s="70">
        <f>VLOOKUP($B4022,Hosts!$A:$M,11,0)</f>
        <v>1</v>
      </c>
      <c r="E4022" s="70">
        <f>VLOOKUP($B4022,Hosts!$A:$M,12,0)</f>
        <v>1</v>
      </c>
      <c r="F4022" t="str">
        <f>VLOOKUP($B4022,Hosts!$A:$M,13,0)</f>
        <v>Yes</v>
      </c>
      <c r="G4022" t="str">
        <f>INDEX(Hosts!$A:$M, MATCH(Places!$B4022,Hosts!$A:$A,0), MATCH(Places!G$1,Hosts!$A$1:$M$1,0))</f>
        <v>Within an hour</v>
      </c>
      <c r="H4022" s="70">
        <f>INDEX(Hosts!$A:$M, MATCH(Places!$B4022,Hosts!$A:$A,0), MATCH(Places!H$1,Hosts!$A$1:$M$1,0))</f>
        <v>1</v>
      </c>
      <c r="I4022" s="70">
        <f>INDEX(Hosts!$A:$M, MATCH(Places!$B4022,Hosts!$A:$A,0), MATCH(Places!I$1,Hosts!$A$1:$M$1,0))</f>
        <v>1</v>
      </c>
      <c r="J4022" t="str">
        <f>INDEX(Hosts!$A:$M, MATCH(Places!$B4022,Hosts!$A:$A,0), MATCH(Places!J$1,Hosts!$A$1:$M$1,0))</f>
        <v>Yes</v>
      </c>
      <c r="K4022">
        <v>7</v>
      </c>
      <c r="L4022" t="str">
        <f>VLOOKUP($K4022,Neighborhoods!$A:$C,2,0)</f>
        <v>Brooklyn</v>
      </c>
      <c r="M4022" t="str">
        <f>VLOOKUP($K4022,Neighborhoods!$A:$C,3,0)</f>
        <v>Bedford-Stuyvesant</v>
      </c>
      <c r="N4022" t="str">
        <f>INDEX(Neighborhoods!$A:$C, MATCH(Places!$K4022,Neighborhoods!$A:$A,0), MATCH(Places!N$1,Neighborhoods!$A$1:$C$1,0))</f>
        <v>Brooklyn</v>
      </c>
      <c r="O4022" t="str">
        <f>INDEX(Neighborhoods!$A:$C, MATCH(Places!$K4022,Neighborhoods!$A:$A,0), MATCH(Places!O$1,Neighborhoods!$A$1:$C$1,0))</f>
        <v>Bedford-Stuyvesant</v>
      </c>
      <c r="P4022" t="s">
        <v>11822</v>
      </c>
      <c r="Q4022" t="str">
        <f t="shared" si="248"/>
        <v>No</v>
      </c>
      <c r="R4022">
        <v>4</v>
      </c>
      <c r="S4022" t="str">
        <f t="shared" si="249"/>
        <v>Medium</v>
      </c>
      <c r="T4022" s="50">
        <v>100</v>
      </c>
      <c r="U4022" s="70">
        <f t="shared" si="250"/>
        <v>0.03</v>
      </c>
      <c r="V4022" s="52">
        <v>4.99</v>
      </c>
      <c r="W4022" s="52" t="str" cm="1">
        <f t="array" ref="W4022">_xlfn.SWITCH(ROUND(V4022,0),5,"Excellent",4,"Good",3,"Ok","Bad")</f>
        <v>Excellent</v>
      </c>
      <c r="X4022">
        <v>78</v>
      </c>
      <c r="Y4022" t="str">
        <f t="shared" si="251"/>
        <v>No</v>
      </c>
      <c r="Z4022" s="68">
        <v>43376</v>
      </c>
      <c r="AA4022" s="68">
        <v>44052</v>
      </c>
      <c r="AB4022">
        <v>39</v>
      </c>
      <c r="AC4022" t="s">
        <v>15615</v>
      </c>
    </row>
    <row r="4023" spans="1:29" x14ac:dyDescent="0.3">
      <c r="A4023" t="s">
        <v>15287</v>
      </c>
      <c r="B4023">
        <v>2559</v>
      </c>
      <c r="C4023" t="str">
        <f>VLOOKUP($B4023,Hosts!$A:$M,10,0)</f>
        <v>Within a few hours</v>
      </c>
      <c r="D4023" s="70">
        <f>VLOOKUP($B4023,Hosts!$A:$M,11,0)</f>
        <v>1</v>
      </c>
      <c r="E4023" s="70">
        <f>VLOOKUP($B4023,Hosts!$A:$M,12,0)</f>
        <v>0.5</v>
      </c>
      <c r="F4023" t="str">
        <f>VLOOKUP($B4023,Hosts!$A:$M,13,0)</f>
        <v>Yes</v>
      </c>
      <c r="G4023" t="str">
        <f>INDEX(Hosts!$A:$M, MATCH(Places!$B4023,Hosts!$A:$A,0), MATCH(Places!G$1,Hosts!$A$1:$M$1,0))</f>
        <v>Within a few hours</v>
      </c>
      <c r="H4023" s="70">
        <f>INDEX(Hosts!$A:$M, MATCH(Places!$B4023,Hosts!$A:$A,0), MATCH(Places!H$1,Hosts!$A$1:$M$1,0))</f>
        <v>1</v>
      </c>
      <c r="I4023" s="70">
        <f>INDEX(Hosts!$A:$M, MATCH(Places!$B4023,Hosts!$A:$A,0), MATCH(Places!I$1,Hosts!$A$1:$M$1,0))</f>
        <v>0.5</v>
      </c>
      <c r="J4023" t="str">
        <f>INDEX(Hosts!$A:$M, MATCH(Places!$B4023,Hosts!$A:$A,0), MATCH(Places!J$1,Hosts!$A$1:$M$1,0))</f>
        <v>Yes</v>
      </c>
      <c r="K4023">
        <v>26</v>
      </c>
      <c r="L4023" t="str">
        <f>VLOOKUP($K4023,Neighborhoods!$A:$C,2,0)</f>
        <v>Queens</v>
      </c>
      <c r="M4023" t="str">
        <f>VLOOKUP($K4023,Neighborhoods!$A:$C,3,0)</f>
        <v>Sunnyside</v>
      </c>
      <c r="N4023" t="str">
        <f>INDEX(Neighborhoods!$A:$C, MATCH(Places!$K4023,Neighborhoods!$A:$A,0), MATCH(Places!N$1,Neighborhoods!$A$1:$C$1,0))</f>
        <v>Queens</v>
      </c>
      <c r="O4023" t="str">
        <f>INDEX(Neighborhoods!$A:$C, MATCH(Places!$K4023,Neighborhoods!$A:$A,0), MATCH(Places!O$1,Neighborhoods!$A$1:$C$1,0))</f>
        <v>Sunnyside</v>
      </c>
      <c r="P4023" t="s">
        <v>11822</v>
      </c>
      <c r="Q4023" t="str">
        <f t="shared" si="248"/>
        <v>No</v>
      </c>
      <c r="R4023">
        <v>3</v>
      </c>
      <c r="S4023" t="str">
        <f t="shared" si="249"/>
        <v>Medium</v>
      </c>
      <c r="T4023" s="50">
        <v>79</v>
      </c>
      <c r="U4023" s="70">
        <f t="shared" si="250"/>
        <v>0.03</v>
      </c>
      <c r="V4023" s="52">
        <v>5</v>
      </c>
      <c r="W4023" s="52" t="str" cm="1">
        <f t="array" ref="W4023">_xlfn.SWITCH(ROUND(V4023,0),5,"Excellent",4,"Good",3,"Ok","Bad")</f>
        <v>Excellent</v>
      </c>
      <c r="X4023">
        <v>5</v>
      </c>
      <c r="Y4023" t="str">
        <f t="shared" si="251"/>
        <v>No</v>
      </c>
      <c r="Z4023" s="68">
        <v>43451</v>
      </c>
      <c r="AA4023" s="68">
        <v>43914</v>
      </c>
      <c r="AB4023">
        <v>162</v>
      </c>
      <c r="AC4023" t="s">
        <v>15615</v>
      </c>
    </row>
    <row r="4024" spans="1:29" x14ac:dyDescent="0.3">
      <c r="A4024" t="s">
        <v>14132</v>
      </c>
      <c r="B4024">
        <v>1629</v>
      </c>
      <c r="C4024" t="str">
        <f>VLOOKUP($B4024,Hosts!$A:$M,10,0)</f>
        <v>Within an hour</v>
      </c>
      <c r="D4024" s="70">
        <f>VLOOKUP($B4024,Hosts!$A:$M,11,0)</f>
        <v>1</v>
      </c>
      <c r="E4024" s="70">
        <f>VLOOKUP($B4024,Hosts!$A:$M,12,0)</f>
        <v>0.83</v>
      </c>
      <c r="F4024" t="str">
        <f>VLOOKUP($B4024,Hosts!$A:$M,13,0)</f>
        <v>No</v>
      </c>
      <c r="G4024" t="str">
        <f>INDEX(Hosts!$A:$M, MATCH(Places!$B4024,Hosts!$A:$A,0), MATCH(Places!G$1,Hosts!$A$1:$M$1,0))</f>
        <v>Within an hour</v>
      </c>
      <c r="H4024" s="70">
        <f>INDEX(Hosts!$A:$M, MATCH(Places!$B4024,Hosts!$A:$A,0), MATCH(Places!H$1,Hosts!$A$1:$M$1,0))</f>
        <v>1</v>
      </c>
      <c r="I4024" s="70">
        <f>INDEX(Hosts!$A:$M, MATCH(Places!$B4024,Hosts!$A:$A,0), MATCH(Places!I$1,Hosts!$A$1:$M$1,0))</f>
        <v>0.83</v>
      </c>
      <c r="J4024" t="str">
        <f>INDEX(Hosts!$A:$M, MATCH(Places!$B4024,Hosts!$A:$A,0), MATCH(Places!J$1,Hosts!$A$1:$M$1,0))</f>
        <v>No</v>
      </c>
      <c r="K4024">
        <v>16</v>
      </c>
      <c r="L4024" t="str">
        <f>VLOOKUP($K4024,Neighborhoods!$A:$C,2,0)</f>
        <v>Manhattan</v>
      </c>
      <c r="M4024" t="str">
        <f>VLOOKUP($K4024,Neighborhoods!$A:$C,3,0)</f>
        <v>Harlem</v>
      </c>
      <c r="N4024" t="str">
        <f>INDEX(Neighborhoods!$A:$C, MATCH(Places!$K4024,Neighborhoods!$A:$A,0), MATCH(Places!N$1,Neighborhoods!$A$1:$C$1,0))</f>
        <v>Manhattan</v>
      </c>
      <c r="O4024" t="str">
        <f>INDEX(Neighborhoods!$A:$C, MATCH(Places!$K4024,Neighborhoods!$A:$A,0), MATCH(Places!O$1,Neighborhoods!$A$1:$C$1,0))</f>
        <v>Harlem</v>
      </c>
      <c r="P4024" t="s">
        <v>11822</v>
      </c>
      <c r="Q4024" t="str">
        <f t="shared" si="248"/>
        <v>No</v>
      </c>
      <c r="R4024">
        <v>2</v>
      </c>
      <c r="S4024" t="str">
        <f t="shared" si="249"/>
        <v>Small</v>
      </c>
      <c r="T4024" s="50">
        <v>55</v>
      </c>
      <c r="U4024" s="70">
        <f t="shared" si="250"/>
        <v>0.03</v>
      </c>
      <c r="V4024" s="52">
        <v>5</v>
      </c>
      <c r="W4024" s="52" t="str" cm="1">
        <f t="array" ref="W4024">_xlfn.SWITCH(ROUND(V4024,0),5,"Excellent",4,"Good",3,"Ok","Bad")</f>
        <v>Excellent</v>
      </c>
      <c r="X4024">
        <v>4</v>
      </c>
      <c r="Y4024" t="str">
        <f t="shared" si="251"/>
        <v>No</v>
      </c>
      <c r="Z4024" s="68">
        <v>43404</v>
      </c>
      <c r="AA4024" s="68">
        <v>43834</v>
      </c>
      <c r="AB4024">
        <v>76</v>
      </c>
      <c r="AC4024" t="s">
        <v>15615</v>
      </c>
    </row>
    <row r="4025" spans="1:29" x14ac:dyDescent="0.3">
      <c r="A4025" t="s">
        <v>2869</v>
      </c>
      <c r="B4025">
        <v>2843</v>
      </c>
      <c r="C4025" t="str">
        <f>VLOOKUP($B4025,Hosts!$A:$M,10,0)</f>
        <v>Within a day</v>
      </c>
      <c r="D4025" s="70">
        <f>VLOOKUP($B4025,Hosts!$A:$M,11,0)</f>
        <v>1</v>
      </c>
      <c r="E4025" s="70">
        <f>VLOOKUP($B4025,Hosts!$A:$M,12,0)</f>
        <v>0.93</v>
      </c>
      <c r="F4025" t="str">
        <f>VLOOKUP($B4025,Hosts!$A:$M,13,0)</f>
        <v>Yes</v>
      </c>
      <c r="G4025" t="str">
        <f>INDEX(Hosts!$A:$M, MATCH(Places!$B4025,Hosts!$A:$A,0), MATCH(Places!G$1,Hosts!$A$1:$M$1,0))</f>
        <v>Within a day</v>
      </c>
      <c r="H4025" s="70">
        <f>INDEX(Hosts!$A:$M, MATCH(Places!$B4025,Hosts!$A:$A,0), MATCH(Places!H$1,Hosts!$A$1:$M$1,0))</f>
        <v>1</v>
      </c>
      <c r="I4025" s="70">
        <f>INDEX(Hosts!$A:$M, MATCH(Places!$B4025,Hosts!$A:$A,0), MATCH(Places!I$1,Hosts!$A$1:$M$1,0))</f>
        <v>0.93</v>
      </c>
      <c r="J4025" t="str">
        <f>INDEX(Hosts!$A:$M, MATCH(Places!$B4025,Hosts!$A:$A,0), MATCH(Places!J$1,Hosts!$A$1:$M$1,0))</f>
        <v>Yes</v>
      </c>
      <c r="K4025">
        <v>7</v>
      </c>
      <c r="L4025" t="str">
        <f>VLOOKUP($K4025,Neighborhoods!$A:$C,2,0)</f>
        <v>Brooklyn</v>
      </c>
      <c r="M4025" t="str">
        <f>VLOOKUP($K4025,Neighborhoods!$A:$C,3,0)</f>
        <v>Bedford-Stuyvesant</v>
      </c>
      <c r="N4025" t="str">
        <f>INDEX(Neighborhoods!$A:$C, MATCH(Places!$K4025,Neighborhoods!$A:$A,0), MATCH(Places!N$1,Neighborhoods!$A$1:$C$1,0))</f>
        <v>Brooklyn</v>
      </c>
      <c r="O4025" t="str">
        <f>INDEX(Neighborhoods!$A:$C, MATCH(Places!$K4025,Neighborhoods!$A:$A,0), MATCH(Places!O$1,Neighborhoods!$A$1:$C$1,0))</f>
        <v>Bedford-Stuyvesant</v>
      </c>
      <c r="P4025" t="s">
        <v>11822</v>
      </c>
      <c r="Q4025" t="str">
        <f t="shared" si="248"/>
        <v>No</v>
      </c>
      <c r="R4025">
        <v>4</v>
      </c>
      <c r="S4025" t="str">
        <f t="shared" si="249"/>
        <v>Medium</v>
      </c>
      <c r="T4025" s="50">
        <v>125</v>
      </c>
      <c r="U4025" s="70">
        <f t="shared" si="250"/>
        <v>0.03</v>
      </c>
      <c r="V4025" s="52">
        <v>4.91</v>
      </c>
      <c r="W4025" s="52" t="str" cm="1">
        <f t="array" ref="W4025">_xlfn.SWITCH(ROUND(V4025,0),5,"Excellent",4,"Good",3,"Ok","Bad")</f>
        <v>Excellent</v>
      </c>
      <c r="X4025">
        <v>78</v>
      </c>
      <c r="Y4025" t="str">
        <f t="shared" si="251"/>
        <v>No</v>
      </c>
      <c r="Z4025" s="68">
        <v>43391</v>
      </c>
      <c r="AA4025" s="68">
        <v>43907</v>
      </c>
      <c r="AB4025">
        <v>132</v>
      </c>
      <c r="AC4025" t="s">
        <v>15615</v>
      </c>
    </row>
    <row r="4026" spans="1:29" x14ac:dyDescent="0.3">
      <c r="A4026" t="s">
        <v>2870</v>
      </c>
      <c r="B4026">
        <v>1848</v>
      </c>
      <c r="C4026" t="str">
        <f>VLOOKUP($B4026,Hosts!$A:$M,10,0)</f>
        <v>Within a few hours</v>
      </c>
      <c r="D4026" s="70">
        <f>VLOOKUP($B4026,Hosts!$A:$M,11,0)</f>
        <v>1</v>
      </c>
      <c r="E4026" s="70">
        <f>VLOOKUP($B4026,Hosts!$A:$M,12,0)</f>
        <v>1</v>
      </c>
      <c r="F4026" t="str">
        <f>VLOOKUP($B4026,Hosts!$A:$M,13,0)</f>
        <v>No</v>
      </c>
      <c r="G4026" t="str">
        <f>INDEX(Hosts!$A:$M, MATCH(Places!$B4026,Hosts!$A:$A,0), MATCH(Places!G$1,Hosts!$A$1:$M$1,0))</f>
        <v>Within a few hours</v>
      </c>
      <c r="H4026" s="70">
        <f>INDEX(Hosts!$A:$M, MATCH(Places!$B4026,Hosts!$A:$A,0), MATCH(Places!H$1,Hosts!$A$1:$M$1,0))</f>
        <v>1</v>
      </c>
      <c r="I4026" s="70">
        <f>INDEX(Hosts!$A:$M, MATCH(Places!$B4026,Hosts!$A:$A,0), MATCH(Places!I$1,Hosts!$A$1:$M$1,0))</f>
        <v>1</v>
      </c>
      <c r="J4026" t="str">
        <f>INDEX(Hosts!$A:$M, MATCH(Places!$B4026,Hosts!$A:$A,0), MATCH(Places!J$1,Hosts!$A$1:$M$1,0))</f>
        <v>No</v>
      </c>
      <c r="K4026">
        <v>23</v>
      </c>
      <c r="L4026" t="str">
        <f>VLOOKUP($K4026,Neighborhoods!$A:$C,2,0)</f>
        <v>Queens</v>
      </c>
      <c r="M4026" t="str">
        <f>VLOOKUP($K4026,Neighborhoods!$A:$C,3,0)</f>
        <v>Jamaica</v>
      </c>
      <c r="N4026" t="str">
        <f>INDEX(Neighborhoods!$A:$C, MATCH(Places!$K4026,Neighborhoods!$A:$A,0), MATCH(Places!N$1,Neighborhoods!$A$1:$C$1,0))</f>
        <v>Queens</v>
      </c>
      <c r="O4026" t="str">
        <f>INDEX(Neighborhoods!$A:$C, MATCH(Places!$K4026,Neighborhoods!$A:$A,0), MATCH(Places!O$1,Neighborhoods!$A$1:$C$1,0))</f>
        <v>Jamaica</v>
      </c>
      <c r="P4026" t="s">
        <v>1</v>
      </c>
      <c r="Q4026" t="str">
        <f t="shared" si="248"/>
        <v>Yes</v>
      </c>
      <c r="R4026">
        <v>4</v>
      </c>
      <c r="S4026" t="str">
        <f t="shared" si="249"/>
        <v>Medium</v>
      </c>
      <c r="T4026" s="50">
        <v>60</v>
      </c>
      <c r="U4026" s="70">
        <f t="shared" si="250"/>
        <v>0.03</v>
      </c>
      <c r="V4026" s="52">
        <v>4.59</v>
      </c>
      <c r="W4026" s="52" t="str" cm="1">
        <f t="array" ref="W4026">_xlfn.SWITCH(ROUND(V4026,0),5,"Excellent",4,"Good",3,"Ok","Bad")</f>
        <v>Excellent</v>
      </c>
      <c r="X4026">
        <v>63</v>
      </c>
      <c r="Y4026" t="str">
        <f t="shared" si="251"/>
        <v>No</v>
      </c>
      <c r="Z4026" s="68">
        <v>43366</v>
      </c>
      <c r="AA4026" s="68">
        <v>44052</v>
      </c>
      <c r="AB4026">
        <v>85</v>
      </c>
      <c r="AC4026" t="s">
        <v>15616</v>
      </c>
    </row>
    <row r="4027" spans="1:29" x14ac:dyDescent="0.3">
      <c r="A4027" t="s">
        <v>2871</v>
      </c>
      <c r="B4027">
        <v>1266</v>
      </c>
      <c r="C4027" t="str">
        <f>VLOOKUP($B4027,Hosts!$A:$M,10,0)</f>
        <v>Within an hour</v>
      </c>
      <c r="D4027" s="70">
        <f>VLOOKUP($B4027,Hosts!$A:$M,11,0)</f>
        <v>1</v>
      </c>
      <c r="E4027" s="70">
        <f>VLOOKUP($B4027,Hosts!$A:$M,12,0)</f>
        <v>1</v>
      </c>
      <c r="F4027" t="str">
        <f>VLOOKUP($B4027,Hosts!$A:$M,13,0)</f>
        <v>No</v>
      </c>
      <c r="G4027" t="str">
        <f>INDEX(Hosts!$A:$M, MATCH(Places!$B4027,Hosts!$A:$A,0), MATCH(Places!G$1,Hosts!$A$1:$M$1,0))</f>
        <v>Within an hour</v>
      </c>
      <c r="H4027" s="70">
        <f>INDEX(Hosts!$A:$M, MATCH(Places!$B4027,Hosts!$A:$A,0), MATCH(Places!H$1,Hosts!$A$1:$M$1,0))</f>
        <v>1</v>
      </c>
      <c r="I4027" s="70">
        <f>INDEX(Hosts!$A:$M, MATCH(Places!$B4027,Hosts!$A:$A,0), MATCH(Places!I$1,Hosts!$A$1:$M$1,0))</f>
        <v>1</v>
      </c>
      <c r="J4027" t="str">
        <f>INDEX(Hosts!$A:$M, MATCH(Places!$B4027,Hosts!$A:$A,0), MATCH(Places!J$1,Hosts!$A$1:$M$1,0))</f>
        <v>No</v>
      </c>
      <c r="K4027">
        <v>12</v>
      </c>
      <c r="L4027" t="str">
        <f>VLOOKUP($K4027,Neighborhoods!$A:$C,2,0)</f>
        <v>Brooklyn</v>
      </c>
      <c r="M4027" t="str">
        <f>VLOOKUP($K4027,Neighborhoods!$A:$C,3,0)</f>
        <v>Williamsburg</v>
      </c>
      <c r="N4027" t="str">
        <f>INDEX(Neighborhoods!$A:$C, MATCH(Places!$K4027,Neighborhoods!$A:$A,0), MATCH(Places!N$1,Neighborhoods!$A$1:$C$1,0))</f>
        <v>Brooklyn</v>
      </c>
      <c r="O4027" t="str">
        <f>INDEX(Neighborhoods!$A:$C, MATCH(Places!$K4027,Neighborhoods!$A:$A,0), MATCH(Places!O$1,Neighborhoods!$A$1:$C$1,0))</f>
        <v>Williamsburg</v>
      </c>
      <c r="P4027" t="s">
        <v>11822</v>
      </c>
      <c r="Q4027" t="str">
        <f t="shared" si="248"/>
        <v>No</v>
      </c>
      <c r="R4027">
        <v>6</v>
      </c>
      <c r="S4027" t="str">
        <f t="shared" si="249"/>
        <v>Large</v>
      </c>
      <c r="T4027" s="50">
        <v>189</v>
      </c>
      <c r="U4027" s="70">
        <f t="shared" si="250"/>
        <v>0.03</v>
      </c>
      <c r="V4027" s="52">
        <v>4.74</v>
      </c>
      <c r="W4027" s="52" t="str" cm="1">
        <f t="array" ref="W4027">_xlfn.SWITCH(ROUND(V4027,0),5,"Excellent",4,"Good",3,"Ok","Bad")</f>
        <v>Excellent</v>
      </c>
      <c r="X4027">
        <v>81</v>
      </c>
      <c r="Y4027" t="str">
        <f t="shared" si="251"/>
        <v>No</v>
      </c>
      <c r="Z4027" s="68">
        <v>43382</v>
      </c>
      <c r="AA4027" s="68">
        <v>43968</v>
      </c>
      <c r="AB4027">
        <v>0</v>
      </c>
      <c r="AC4027" t="s">
        <v>15616</v>
      </c>
    </row>
    <row r="4028" spans="1:29" x14ac:dyDescent="0.3">
      <c r="A4028" t="s">
        <v>2872</v>
      </c>
      <c r="B4028">
        <v>2678</v>
      </c>
      <c r="C4028" t="str">
        <f>VLOOKUP($B4028,Hosts!$A:$M,10,0)</f>
        <v>Within an hour</v>
      </c>
      <c r="D4028" s="70">
        <f>VLOOKUP($B4028,Hosts!$A:$M,11,0)</f>
        <v>1</v>
      </c>
      <c r="E4028" s="70">
        <f>VLOOKUP($B4028,Hosts!$A:$M,12,0)</f>
        <v>0.99</v>
      </c>
      <c r="F4028" t="str">
        <f>VLOOKUP($B4028,Hosts!$A:$M,13,0)</f>
        <v>No</v>
      </c>
      <c r="G4028" t="str">
        <f>INDEX(Hosts!$A:$M, MATCH(Places!$B4028,Hosts!$A:$A,0), MATCH(Places!G$1,Hosts!$A$1:$M$1,0))</f>
        <v>Within an hour</v>
      </c>
      <c r="H4028" s="70">
        <f>INDEX(Hosts!$A:$M, MATCH(Places!$B4028,Hosts!$A:$A,0), MATCH(Places!H$1,Hosts!$A$1:$M$1,0))</f>
        <v>1</v>
      </c>
      <c r="I4028" s="70">
        <f>INDEX(Hosts!$A:$M, MATCH(Places!$B4028,Hosts!$A:$A,0), MATCH(Places!I$1,Hosts!$A$1:$M$1,0))</f>
        <v>0.99</v>
      </c>
      <c r="J4028" t="str">
        <f>INDEX(Hosts!$A:$M, MATCH(Places!$B4028,Hosts!$A:$A,0), MATCH(Places!J$1,Hosts!$A$1:$M$1,0))</f>
        <v>No</v>
      </c>
      <c r="K4028">
        <v>26</v>
      </c>
      <c r="L4028" t="str">
        <f>VLOOKUP($K4028,Neighborhoods!$A:$C,2,0)</f>
        <v>Queens</v>
      </c>
      <c r="M4028" t="str">
        <f>VLOOKUP($K4028,Neighborhoods!$A:$C,3,0)</f>
        <v>Sunnyside</v>
      </c>
      <c r="N4028" t="str">
        <f>INDEX(Neighborhoods!$A:$C, MATCH(Places!$K4028,Neighborhoods!$A:$A,0), MATCH(Places!N$1,Neighborhoods!$A$1:$C$1,0))</f>
        <v>Queens</v>
      </c>
      <c r="O4028" t="str">
        <f>INDEX(Neighborhoods!$A:$C, MATCH(Places!$K4028,Neighborhoods!$A:$A,0), MATCH(Places!O$1,Neighborhoods!$A$1:$C$1,0))</f>
        <v>Sunnyside</v>
      </c>
      <c r="P4028" t="s">
        <v>1</v>
      </c>
      <c r="Q4028" t="str">
        <f t="shared" si="248"/>
        <v>Yes</v>
      </c>
      <c r="R4028">
        <v>2</v>
      </c>
      <c r="S4028" t="str">
        <f t="shared" si="249"/>
        <v>Small</v>
      </c>
      <c r="T4028" s="50">
        <v>59</v>
      </c>
      <c r="U4028" s="70">
        <f t="shared" si="250"/>
        <v>0.03</v>
      </c>
      <c r="V4028" s="52">
        <v>4.4000000000000004</v>
      </c>
      <c r="W4028" s="52" t="str" cm="1">
        <f t="array" ref="W4028">_xlfn.SWITCH(ROUND(V4028,0),5,"Excellent",4,"Good",3,"Ok","Bad")</f>
        <v>Good</v>
      </c>
      <c r="X4028">
        <v>15</v>
      </c>
      <c r="Y4028" t="str">
        <f t="shared" si="251"/>
        <v>No</v>
      </c>
      <c r="Z4028" s="68">
        <v>43356</v>
      </c>
      <c r="AA4028" s="68">
        <v>43832</v>
      </c>
      <c r="AB4028">
        <v>349</v>
      </c>
      <c r="AC4028" t="s">
        <v>15616</v>
      </c>
    </row>
    <row r="4029" spans="1:29" x14ac:dyDescent="0.3">
      <c r="A4029" t="s">
        <v>13837</v>
      </c>
      <c r="B4029">
        <v>1449</v>
      </c>
      <c r="C4029" t="str">
        <f>VLOOKUP($B4029,Hosts!$A:$M,10,0)</f>
        <v>Within an hour</v>
      </c>
      <c r="D4029" s="70">
        <f>VLOOKUP($B4029,Hosts!$A:$M,11,0)</f>
        <v>1</v>
      </c>
      <c r="E4029" s="70">
        <f>VLOOKUP($B4029,Hosts!$A:$M,12,0)</f>
        <v>0.89</v>
      </c>
      <c r="F4029" t="str">
        <f>VLOOKUP($B4029,Hosts!$A:$M,13,0)</f>
        <v>No</v>
      </c>
      <c r="G4029" t="str">
        <f>INDEX(Hosts!$A:$M, MATCH(Places!$B4029,Hosts!$A:$A,0), MATCH(Places!G$1,Hosts!$A$1:$M$1,0))</f>
        <v>Within an hour</v>
      </c>
      <c r="H4029" s="70">
        <f>INDEX(Hosts!$A:$M, MATCH(Places!$B4029,Hosts!$A:$A,0), MATCH(Places!H$1,Hosts!$A$1:$M$1,0))</f>
        <v>1</v>
      </c>
      <c r="I4029" s="70">
        <f>INDEX(Hosts!$A:$M, MATCH(Places!$B4029,Hosts!$A:$A,0), MATCH(Places!I$1,Hosts!$A$1:$M$1,0))</f>
        <v>0.89</v>
      </c>
      <c r="J4029" t="str">
        <f>INDEX(Hosts!$A:$M, MATCH(Places!$B4029,Hosts!$A:$A,0), MATCH(Places!J$1,Hosts!$A$1:$M$1,0))</f>
        <v>No</v>
      </c>
      <c r="K4029">
        <v>21</v>
      </c>
      <c r="L4029" t="str">
        <f>VLOOKUP($K4029,Neighborhoods!$A:$C,2,0)</f>
        <v>Queens</v>
      </c>
      <c r="M4029" t="str">
        <f>VLOOKUP($K4029,Neighborhoods!$A:$C,3,0)</f>
        <v>Astoria</v>
      </c>
      <c r="N4029" t="str">
        <f>INDEX(Neighborhoods!$A:$C, MATCH(Places!$K4029,Neighborhoods!$A:$A,0), MATCH(Places!N$1,Neighborhoods!$A$1:$C$1,0))</f>
        <v>Queens</v>
      </c>
      <c r="O4029" t="str">
        <f>INDEX(Neighborhoods!$A:$C, MATCH(Places!$K4029,Neighborhoods!$A:$A,0), MATCH(Places!O$1,Neighborhoods!$A$1:$C$1,0))</f>
        <v>Astoria</v>
      </c>
      <c r="P4029" t="s">
        <v>1</v>
      </c>
      <c r="Q4029" t="str">
        <f t="shared" si="248"/>
        <v>Yes</v>
      </c>
      <c r="R4029">
        <v>3</v>
      </c>
      <c r="S4029" t="str">
        <f t="shared" si="249"/>
        <v>Medium</v>
      </c>
      <c r="T4029" s="50">
        <v>37</v>
      </c>
      <c r="U4029" s="70">
        <f t="shared" si="250"/>
        <v>0.03</v>
      </c>
      <c r="V4029" s="52">
        <v>4.57</v>
      </c>
      <c r="W4029" s="52" t="str" cm="1">
        <f t="array" ref="W4029">_xlfn.SWITCH(ROUND(V4029,0),5,"Excellent",4,"Good",3,"Ok","Bad")</f>
        <v>Excellent</v>
      </c>
      <c r="X4029">
        <v>87</v>
      </c>
      <c r="Y4029" t="str">
        <f t="shared" si="251"/>
        <v>No</v>
      </c>
      <c r="Z4029" s="68">
        <v>43382</v>
      </c>
      <c r="AA4029" s="68">
        <v>44051</v>
      </c>
      <c r="AB4029">
        <v>81</v>
      </c>
      <c r="AC4029" t="s">
        <v>15615</v>
      </c>
    </row>
    <row r="4030" spans="1:29" x14ac:dyDescent="0.3">
      <c r="A4030" t="s">
        <v>14777</v>
      </c>
      <c r="B4030">
        <v>3544</v>
      </c>
      <c r="C4030" t="str">
        <f>VLOOKUP($B4030,Hosts!$A:$M,10,0)</f>
        <v>Within an hour</v>
      </c>
      <c r="D4030" s="70">
        <f>VLOOKUP($B4030,Hosts!$A:$M,11,0)</f>
        <v>0.9</v>
      </c>
      <c r="E4030" s="70">
        <f>VLOOKUP($B4030,Hosts!$A:$M,12,0)</f>
        <v>0.99</v>
      </c>
      <c r="F4030" t="str">
        <f>VLOOKUP($B4030,Hosts!$A:$M,13,0)</f>
        <v>No</v>
      </c>
      <c r="G4030" t="str">
        <f>INDEX(Hosts!$A:$M, MATCH(Places!$B4030,Hosts!$A:$A,0), MATCH(Places!G$1,Hosts!$A$1:$M$1,0))</f>
        <v>Within an hour</v>
      </c>
      <c r="H4030" s="70">
        <f>INDEX(Hosts!$A:$M, MATCH(Places!$B4030,Hosts!$A:$A,0), MATCH(Places!H$1,Hosts!$A$1:$M$1,0))</f>
        <v>0.9</v>
      </c>
      <c r="I4030" s="70">
        <f>INDEX(Hosts!$A:$M, MATCH(Places!$B4030,Hosts!$A:$A,0), MATCH(Places!I$1,Hosts!$A$1:$M$1,0))</f>
        <v>0.99</v>
      </c>
      <c r="J4030" t="str">
        <f>INDEX(Hosts!$A:$M, MATCH(Places!$B4030,Hosts!$A:$A,0), MATCH(Places!J$1,Hosts!$A$1:$M$1,0))</f>
        <v>No</v>
      </c>
      <c r="K4030">
        <v>17</v>
      </c>
      <c r="L4030" t="str">
        <f>VLOOKUP($K4030,Neighborhoods!$A:$C,2,0)</f>
        <v>Manhattan</v>
      </c>
      <c r="M4030" t="str">
        <f>VLOOKUP($K4030,Neighborhoods!$A:$C,3,0)</f>
        <v>Hell's Kitchen</v>
      </c>
      <c r="N4030" t="str">
        <f>INDEX(Neighborhoods!$A:$C, MATCH(Places!$K4030,Neighborhoods!$A:$A,0), MATCH(Places!N$1,Neighborhoods!$A$1:$C$1,0))</f>
        <v>Manhattan</v>
      </c>
      <c r="O4030" t="str">
        <f>INDEX(Neighborhoods!$A:$C, MATCH(Places!$K4030,Neighborhoods!$A:$A,0), MATCH(Places!O$1,Neighborhoods!$A$1:$C$1,0))</f>
        <v>Hell's Kitchen</v>
      </c>
      <c r="P4030" t="s">
        <v>1</v>
      </c>
      <c r="Q4030" t="str">
        <f t="shared" si="248"/>
        <v>Yes</v>
      </c>
      <c r="R4030">
        <v>2</v>
      </c>
      <c r="S4030" t="str">
        <f t="shared" si="249"/>
        <v>Small</v>
      </c>
      <c r="T4030" s="50">
        <v>75</v>
      </c>
      <c r="U4030" s="70">
        <f t="shared" si="250"/>
        <v>0.03</v>
      </c>
      <c r="V4030" s="52">
        <v>4.33</v>
      </c>
      <c r="W4030" s="52" t="str" cm="1">
        <f t="array" ref="W4030">_xlfn.SWITCH(ROUND(V4030,0),5,"Excellent",4,"Good",3,"Ok","Bad")</f>
        <v>Good</v>
      </c>
      <c r="X4030">
        <v>9</v>
      </c>
      <c r="Y4030" t="str">
        <f t="shared" si="251"/>
        <v>No</v>
      </c>
      <c r="Z4030" s="68">
        <v>43403</v>
      </c>
      <c r="AA4030" s="68">
        <v>43902</v>
      </c>
      <c r="AB4030">
        <v>363</v>
      </c>
      <c r="AC4030" t="s">
        <v>15616</v>
      </c>
    </row>
    <row r="4031" spans="1:29" x14ac:dyDescent="0.3">
      <c r="A4031" t="s">
        <v>2873</v>
      </c>
      <c r="B4031">
        <v>791</v>
      </c>
      <c r="C4031" t="str">
        <f>VLOOKUP($B4031,Hosts!$A:$M,10,0)</f>
        <v>Within a day</v>
      </c>
      <c r="D4031" s="70">
        <f>VLOOKUP($B4031,Hosts!$A:$M,11,0)</f>
        <v>0.67</v>
      </c>
      <c r="E4031" s="70">
        <f>VLOOKUP($B4031,Hosts!$A:$M,12,0)</f>
        <v>0.71</v>
      </c>
      <c r="F4031" t="str">
        <f>VLOOKUP($B4031,Hosts!$A:$M,13,0)</f>
        <v>No</v>
      </c>
      <c r="G4031" t="str">
        <f>INDEX(Hosts!$A:$M, MATCH(Places!$B4031,Hosts!$A:$A,0), MATCH(Places!G$1,Hosts!$A$1:$M$1,0))</f>
        <v>Within a day</v>
      </c>
      <c r="H4031" s="70">
        <f>INDEX(Hosts!$A:$M, MATCH(Places!$B4031,Hosts!$A:$A,0), MATCH(Places!H$1,Hosts!$A$1:$M$1,0))</f>
        <v>0.67</v>
      </c>
      <c r="I4031" s="70">
        <f>INDEX(Hosts!$A:$M, MATCH(Places!$B4031,Hosts!$A:$A,0), MATCH(Places!I$1,Hosts!$A$1:$M$1,0))</f>
        <v>0.71</v>
      </c>
      <c r="J4031" t="str">
        <f>INDEX(Hosts!$A:$M, MATCH(Places!$B4031,Hosts!$A:$A,0), MATCH(Places!J$1,Hosts!$A$1:$M$1,0))</f>
        <v>No</v>
      </c>
      <c r="K4031">
        <v>7</v>
      </c>
      <c r="L4031" t="str">
        <f>VLOOKUP($K4031,Neighborhoods!$A:$C,2,0)</f>
        <v>Brooklyn</v>
      </c>
      <c r="M4031" t="str">
        <f>VLOOKUP($K4031,Neighborhoods!$A:$C,3,0)</f>
        <v>Bedford-Stuyvesant</v>
      </c>
      <c r="N4031" t="str">
        <f>INDEX(Neighborhoods!$A:$C, MATCH(Places!$K4031,Neighborhoods!$A:$A,0), MATCH(Places!N$1,Neighborhoods!$A$1:$C$1,0))</f>
        <v>Brooklyn</v>
      </c>
      <c r="O4031" t="str">
        <f>INDEX(Neighborhoods!$A:$C, MATCH(Places!$K4031,Neighborhoods!$A:$A,0), MATCH(Places!O$1,Neighborhoods!$A$1:$C$1,0))</f>
        <v>Bedford-Stuyvesant</v>
      </c>
      <c r="P4031" t="s">
        <v>11822</v>
      </c>
      <c r="Q4031" t="str">
        <f t="shared" si="248"/>
        <v>No</v>
      </c>
      <c r="R4031">
        <v>3</v>
      </c>
      <c r="S4031" t="str">
        <f t="shared" si="249"/>
        <v>Medium</v>
      </c>
      <c r="T4031" s="50">
        <v>75</v>
      </c>
      <c r="U4031" s="70">
        <f t="shared" si="250"/>
        <v>0.03</v>
      </c>
      <c r="V4031" s="52">
        <v>4.67</v>
      </c>
      <c r="W4031" s="52" t="str" cm="1">
        <f t="array" ref="W4031">_xlfn.SWITCH(ROUND(V4031,0),5,"Excellent",4,"Good",3,"Ok","Bad")</f>
        <v>Excellent</v>
      </c>
      <c r="X4031">
        <v>21</v>
      </c>
      <c r="Y4031" t="str">
        <f t="shared" si="251"/>
        <v>No</v>
      </c>
      <c r="Z4031" s="68">
        <v>43367</v>
      </c>
      <c r="AA4031" s="68">
        <v>43850</v>
      </c>
      <c r="AB4031">
        <v>0</v>
      </c>
      <c r="AC4031" t="s">
        <v>15615</v>
      </c>
    </row>
    <row r="4032" spans="1:29" x14ac:dyDescent="0.3">
      <c r="A4032" t="s">
        <v>2874</v>
      </c>
      <c r="B4032">
        <v>3650</v>
      </c>
      <c r="C4032" t="str">
        <f>VLOOKUP($B4032,Hosts!$A:$M,10,0)</f>
        <v>Within an hour</v>
      </c>
      <c r="D4032" s="70">
        <f>VLOOKUP($B4032,Hosts!$A:$M,11,0)</f>
        <v>1</v>
      </c>
      <c r="E4032" s="70">
        <f>VLOOKUP($B4032,Hosts!$A:$M,12,0)</f>
        <v>1</v>
      </c>
      <c r="F4032" t="str">
        <f>VLOOKUP($B4032,Hosts!$A:$M,13,0)</f>
        <v>Yes</v>
      </c>
      <c r="G4032" t="str">
        <f>INDEX(Hosts!$A:$M, MATCH(Places!$B4032,Hosts!$A:$A,0), MATCH(Places!G$1,Hosts!$A$1:$M$1,0))</f>
        <v>Within an hour</v>
      </c>
      <c r="H4032" s="70">
        <f>INDEX(Hosts!$A:$M, MATCH(Places!$B4032,Hosts!$A:$A,0), MATCH(Places!H$1,Hosts!$A$1:$M$1,0))</f>
        <v>1</v>
      </c>
      <c r="I4032" s="70">
        <f>INDEX(Hosts!$A:$M, MATCH(Places!$B4032,Hosts!$A:$A,0), MATCH(Places!I$1,Hosts!$A$1:$M$1,0))</f>
        <v>1</v>
      </c>
      <c r="J4032" t="str">
        <f>INDEX(Hosts!$A:$M, MATCH(Places!$B4032,Hosts!$A:$A,0), MATCH(Places!J$1,Hosts!$A$1:$M$1,0))</f>
        <v>Yes</v>
      </c>
      <c r="K4032">
        <v>2</v>
      </c>
      <c r="L4032" t="str">
        <f>VLOOKUP($K4032,Neighborhoods!$A:$C,2,0)</f>
        <v>Bronx</v>
      </c>
      <c r="M4032" t="str">
        <f>VLOOKUP($K4032,Neighborhoods!$A:$C,3,0)</f>
        <v>Concourse</v>
      </c>
      <c r="N4032" t="str">
        <f>INDEX(Neighborhoods!$A:$C, MATCH(Places!$K4032,Neighborhoods!$A:$A,0), MATCH(Places!N$1,Neighborhoods!$A$1:$C$1,0))</f>
        <v>Bronx</v>
      </c>
      <c r="O4032" t="str">
        <f>INDEX(Neighborhoods!$A:$C, MATCH(Places!$K4032,Neighborhoods!$A:$A,0), MATCH(Places!O$1,Neighborhoods!$A$1:$C$1,0))</f>
        <v>Concourse</v>
      </c>
      <c r="P4032" t="s">
        <v>1</v>
      </c>
      <c r="Q4032" t="str">
        <f t="shared" si="248"/>
        <v>Yes</v>
      </c>
      <c r="R4032">
        <v>3</v>
      </c>
      <c r="S4032" t="str">
        <f t="shared" si="249"/>
        <v>Medium</v>
      </c>
      <c r="T4032" s="50">
        <v>57</v>
      </c>
      <c r="U4032" s="70">
        <f t="shared" si="250"/>
        <v>0.03</v>
      </c>
      <c r="V4032" s="52">
        <v>4.8099999999999996</v>
      </c>
      <c r="W4032" s="52" t="str" cm="1">
        <f t="array" ref="W4032">_xlfn.SWITCH(ROUND(V4032,0),5,"Excellent",4,"Good",3,"Ok","Bad")</f>
        <v>Excellent</v>
      </c>
      <c r="X4032">
        <v>69</v>
      </c>
      <c r="Y4032" t="str">
        <f t="shared" si="251"/>
        <v>No</v>
      </c>
      <c r="Z4032" s="68">
        <v>43381</v>
      </c>
      <c r="AA4032" s="68">
        <v>44059</v>
      </c>
      <c r="AB4032">
        <v>180</v>
      </c>
      <c r="AC4032" t="s">
        <v>15616</v>
      </c>
    </row>
    <row r="4033" spans="1:29" x14ac:dyDescent="0.3">
      <c r="A4033" t="s">
        <v>15039</v>
      </c>
      <c r="B4033">
        <v>3636</v>
      </c>
      <c r="C4033" t="str">
        <f>VLOOKUP($B4033,Hosts!$A:$M,10,0)</f>
        <v>Within an hour</v>
      </c>
      <c r="D4033" s="70">
        <f>VLOOKUP($B4033,Hosts!$A:$M,11,0)</f>
        <v>0.8</v>
      </c>
      <c r="E4033" s="70">
        <f>VLOOKUP($B4033,Hosts!$A:$M,12,0)</f>
        <v>0.74</v>
      </c>
      <c r="F4033" t="str">
        <f>VLOOKUP($B4033,Hosts!$A:$M,13,0)</f>
        <v>Yes</v>
      </c>
      <c r="G4033" t="str">
        <f>INDEX(Hosts!$A:$M, MATCH(Places!$B4033,Hosts!$A:$A,0), MATCH(Places!G$1,Hosts!$A$1:$M$1,0))</f>
        <v>Within an hour</v>
      </c>
      <c r="H4033" s="70">
        <f>INDEX(Hosts!$A:$M, MATCH(Places!$B4033,Hosts!$A:$A,0), MATCH(Places!H$1,Hosts!$A$1:$M$1,0))</f>
        <v>0.8</v>
      </c>
      <c r="I4033" s="70">
        <f>INDEX(Hosts!$A:$M, MATCH(Places!$B4033,Hosts!$A:$A,0), MATCH(Places!I$1,Hosts!$A$1:$M$1,0))</f>
        <v>0.74</v>
      </c>
      <c r="J4033" t="str">
        <f>INDEX(Hosts!$A:$M, MATCH(Places!$B4033,Hosts!$A:$A,0), MATCH(Places!J$1,Hosts!$A$1:$M$1,0))</f>
        <v>Yes</v>
      </c>
      <c r="K4033">
        <v>18</v>
      </c>
      <c r="L4033" t="str">
        <f>VLOOKUP($K4033,Neighborhoods!$A:$C,2,0)</f>
        <v>Manhattan</v>
      </c>
      <c r="M4033" t="str">
        <f>VLOOKUP($K4033,Neighborhoods!$A:$C,3,0)</f>
        <v>Midtown</v>
      </c>
      <c r="N4033" t="str">
        <f>INDEX(Neighborhoods!$A:$C, MATCH(Places!$K4033,Neighborhoods!$A:$A,0), MATCH(Places!N$1,Neighborhoods!$A$1:$C$1,0))</f>
        <v>Manhattan</v>
      </c>
      <c r="O4033" t="str">
        <f>INDEX(Neighborhoods!$A:$C, MATCH(Places!$K4033,Neighborhoods!$A:$A,0), MATCH(Places!O$1,Neighborhoods!$A$1:$C$1,0))</f>
        <v>Midtown</v>
      </c>
      <c r="P4033" t="s">
        <v>11822</v>
      </c>
      <c r="Q4033" t="str">
        <f t="shared" si="248"/>
        <v>No</v>
      </c>
      <c r="R4033">
        <v>3</v>
      </c>
      <c r="S4033" t="str">
        <f t="shared" si="249"/>
        <v>Medium</v>
      </c>
      <c r="T4033" s="50">
        <v>190</v>
      </c>
      <c r="U4033" s="70">
        <f t="shared" si="250"/>
        <v>0.03</v>
      </c>
      <c r="V4033" s="52">
        <v>4.7</v>
      </c>
      <c r="W4033" s="52" t="str" cm="1">
        <f t="array" ref="W4033">_xlfn.SWITCH(ROUND(V4033,0),5,"Excellent",4,"Good",3,"Ok","Bad")</f>
        <v>Excellent</v>
      </c>
      <c r="X4033">
        <v>10</v>
      </c>
      <c r="Y4033" t="str">
        <f t="shared" si="251"/>
        <v>No</v>
      </c>
      <c r="Z4033" s="68">
        <v>43357</v>
      </c>
      <c r="AA4033" s="68">
        <v>43604</v>
      </c>
      <c r="AB4033">
        <v>66</v>
      </c>
      <c r="AC4033" t="s">
        <v>15615</v>
      </c>
    </row>
    <row r="4034" spans="1:29" x14ac:dyDescent="0.3">
      <c r="A4034" t="s">
        <v>2876</v>
      </c>
      <c r="B4034">
        <v>2376</v>
      </c>
      <c r="C4034" t="str">
        <f>VLOOKUP($B4034,Hosts!$A:$M,10,0)</f>
        <v>Within an hour</v>
      </c>
      <c r="D4034" s="70">
        <f>VLOOKUP($B4034,Hosts!$A:$M,11,0)</f>
        <v>1</v>
      </c>
      <c r="E4034" s="70">
        <f>VLOOKUP($B4034,Hosts!$A:$M,12,0)</f>
        <v>1</v>
      </c>
      <c r="F4034" t="str">
        <f>VLOOKUP($B4034,Hosts!$A:$M,13,0)</f>
        <v>Yes</v>
      </c>
      <c r="G4034" t="str">
        <f>INDEX(Hosts!$A:$M, MATCH(Places!$B4034,Hosts!$A:$A,0), MATCH(Places!G$1,Hosts!$A$1:$M$1,0))</f>
        <v>Within an hour</v>
      </c>
      <c r="H4034" s="70">
        <f>INDEX(Hosts!$A:$M, MATCH(Places!$B4034,Hosts!$A:$A,0), MATCH(Places!H$1,Hosts!$A$1:$M$1,0))</f>
        <v>1</v>
      </c>
      <c r="I4034" s="70">
        <f>INDEX(Hosts!$A:$M, MATCH(Places!$B4034,Hosts!$A:$A,0), MATCH(Places!I$1,Hosts!$A$1:$M$1,0))</f>
        <v>1</v>
      </c>
      <c r="J4034" t="str">
        <f>INDEX(Hosts!$A:$M, MATCH(Places!$B4034,Hosts!$A:$A,0), MATCH(Places!J$1,Hosts!$A$1:$M$1,0))</f>
        <v>Yes</v>
      </c>
      <c r="K4034">
        <v>9</v>
      </c>
      <c r="L4034" t="str">
        <f>VLOOKUP($K4034,Neighborhoods!$A:$C,2,0)</f>
        <v>Brooklyn</v>
      </c>
      <c r="M4034" t="str">
        <f>VLOOKUP($K4034,Neighborhoods!$A:$C,3,0)</f>
        <v>Crown Heights</v>
      </c>
      <c r="N4034" t="str">
        <f>INDEX(Neighborhoods!$A:$C, MATCH(Places!$K4034,Neighborhoods!$A:$A,0), MATCH(Places!N$1,Neighborhoods!$A$1:$C$1,0))</f>
        <v>Brooklyn</v>
      </c>
      <c r="O4034" t="str">
        <f>INDEX(Neighborhoods!$A:$C, MATCH(Places!$K4034,Neighborhoods!$A:$A,0), MATCH(Places!O$1,Neighborhoods!$A$1:$C$1,0))</f>
        <v>Crown Heights</v>
      </c>
      <c r="P4034" t="s">
        <v>11822</v>
      </c>
      <c r="Q4034" t="str">
        <f t="shared" si="248"/>
        <v>No</v>
      </c>
      <c r="R4034">
        <v>6</v>
      </c>
      <c r="S4034" t="str">
        <f t="shared" si="249"/>
        <v>Large</v>
      </c>
      <c r="T4034" s="50">
        <v>299</v>
      </c>
      <c r="U4034" s="70">
        <f t="shared" si="250"/>
        <v>0.04</v>
      </c>
      <c r="V4034" s="52">
        <v>5</v>
      </c>
      <c r="W4034" s="52" t="str" cm="1">
        <f t="array" ref="W4034">_xlfn.SWITCH(ROUND(V4034,0),5,"Excellent",4,"Good",3,"Ok","Bad")</f>
        <v>Excellent</v>
      </c>
      <c r="X4034">
        <v>51</v>
      </c>
      <c r="Y4034" t="str">
        <f t="shared" si="251"/>
        <v>No</v>
      </c>
      <c r="Z4034" s="68">
        <v>43491</v>
      </c>
      <c r="AA4034" s="68">
        <v>43913</v>
      </c>
      <c r="AB4034">
        <v>89</v>
      </c>
      <c r="AC4034" t="s">
        <v>15616</v>
      </c>
    </row>
    <row r="4035" spans="1:29" x14ac:dyDescent="0.3">
      <c r="A4035" t="s">
        <v>2877</v>
      </c>
      <c r="B4035">
        <v>1360</v>
      </c>
      <c r="C4035" t="str">
        <f>VLOOKUP($B4035,Hosts!$A:$M,10,0)</f>
        <v>Within an hour</v>
      </c>
      <c r="D4035" s="70">
        <f>VLOOKUP($B4035,Hosts!$A:$M,11,0)</f>
        <v>1</v>
      </c>
      <c r="E4035" s="70">
        <f>VLOOKUP($B4035,Hosts!$A:$M,12,0)</f>
        <v>0.69</v>
      </c>
      <c r="F4035" t="str">
        <f>VLOOKUP($B4035,Hosts!$A:$M,13,0)</f>
        <v>No</v>
      </c>
      <c r="G4035" t="str">
        <f>INDEX(Hosts!$A:$M, MATCH(Places!$B4035,Hosts!$A:$A,0), MATCH(Places!G$1,Hosts!$A$1:$M$1,0))</f>
        <v>Within an hour</v>
      </c>
      <c r="H4035" s="70">
        <f>INDEX(Hosts!$A:$M, MATCH(Places!$B4035,Hosts!$A:$A,0), MATCH(Places!H$1,Hosts!$A$1:$M$1,0))</f>
        <v>1</v>
      </c>
      <c r="I4035" s="70">
        <f>INDEX(Hosts!$A:$M, MATCH(Places!$B4035,Hosts!$A:$A,0), MATCH(Places!I$1,Hosts!$A$1:$M$1,0))</f>
        <v>0.69</v>
      </c>
      <c r="J4035" t="str">
        <f>INDEX(Hosts!$A:$M, MATCH(Places!$B4035,Hosts!$A:$A,0), MATCH(Places!J$1,Hosts!$A$1:$M$1,0))</f>
        <v>No</v>
      </c>
      <c r="K4035">
        <v>10</v>
      </c>
      <c r="L4035" t="str">
        <f>VLOOKUP($K4035,Neighborhoods!$A:$C,2,0)</f>
        <v>Brooklyn</v>
      </c>
      <c r="M4035" t="str">
        <f>VLOOKUP($K4035,Neighborhoods!$A:$C,3,0)</f>
        <v>East Flatbush</v>
      </c>
      <c r="N4035" t="str">
        <f>INDEX(Neighborhoods!$A:$C, MATCH(Places!$K4035,Neighborhoods!$A:$A,0), MATCH(Places!N$1,Neighborhoods!$A$1:$C$1,0))</f>
        <v>Brooklyn</v>
      </c>
      <c r="O4035" t="str">
        <f>INDEX(Neighborhoods!$A:$C, MATCH(Places!$K4035,Neighborhoods!$A:$A,0), MATCH(Places!O$1,Neighborhoods!$A$1:$C$1,0))</f>
        <v>East Flatbush</v>
      </c>
      <c r="P4035" t="s">
        <v>1</v>
      </c>
      <c r="Q4035" t="str">
        <f t="shared" ref="Q4035:Q4098" si="252">IF(OR(P4035="Private room",P4035="Shared room"),"Yes","No")</f>
        <v>Yes</v>
      </c>
      <c r="R4035">
        <v>2</v>
      </c>
      <c r="S4035" t="str">
        <f t="shared" ref="S4035:S4098" si="253">IF(R4035&lt;=2,"Small",IF(R4035&lt;=5,"Medium","Large"))</f>
        <v>Small</v>
      </c>
      <c r="T4035" s="50">
        <v>99</v>
      </c>
      <c r="U4035" s="70">
        <f t="shared" ref="U4035:U4098" si="254">VLOOKUP($T4035,$AF$1:$AG$5,2)</f>
        <v>0.03</v>
      </c>
      <c r="V4035" s="52">
        <v>5</v>
      </c>
      <c r="W4035" s="52" t="str" cm="1">
        <f t="array" ref="W4035">_xlfn.SWITCH(ROUND(V4035,0),5,"Excellent",4,"Good",3,"Ok","Bad")</f>
        <v>Excellent</v>
      </c>
      <c r="X4035">
        <v>4</v>
      </c>
      <c r="Y4035" t="str">
        <f t="shared" ref="Y4035:Y4098" si="255">IF(AND(V4035&gt;4.8,X4035&gt;100),"Yes","No")</f>
        <v>No</v>
      </c>
      <c r="Z4035" s="68">
        <v>43604</v>
      </c>
      <c r="AA4035" s="68">
        <v>43731</v>
      </c>
      <c r="AB4035">
        <v>365</v>
      </c>
      <c r="AC4035" t="s">
        <v>15615</v>
      </c>
    </row>
    <row r="4036" spans="1:29" x14ac:dyDescent="0.3">
      <c r="A4036" t="s">
        <v>2878</v>
      </c>
      <c r="B4036">
        <v>3651</v>
      </c>
      <c r="C4036" t="str">
        <f>VLOOKUP($B4036,Hosts!$A:$M,10,0)</f>
        <v>A few days or more</v>
      </c>
      <c r="D4036" s="70">
        <f>VLOOKUP($B4036,Hosts!$A:$M,11,0)</f>
        <v>0</v>
      </c>
      <c r="E4036" s="70">
        <f>VLOOKUP($B4036,Hosts!$A:$M,12,0)</f>
        <v>0.71</v>
      </c>
      <c r="F4036" t="str">
        <f>VLOOKUP($B4036,Hosts!$A:$M,13,0)</f>
        <v>Yes</v>
      </c>
      <c r="G4036" t="str">
        <f>INDEX(Hosts!$A:$M, MATCH(Places!$B4036,Hosts!$A:$A,0), MATCH(Places!G$1,Hosts!$A$1:$M$1,0))</f>
        <v>A few days or more</v>
      </c>
      <c r="H4036" s="70">
        <f>INDEX(Hosts!$A:$M, MATCH(Places!$B4036,Hosts!$A:$A,0), MATCH(Places!H$1,Hosts!$A$1:$M$1,0))</f>
        <v>0</v>
      </c>
      <c r="I4036" s="70">
        <f>INDEX(Hosts!$A:$M, MATCH(Places!$B4036,Hosts!$A:$A,0), MATCH(Places!I$1,Hosts!$A$1:$M$1,0))</f>
        <v>0.71</v>
      </c>
      <c r="J4036" t="str">
        <f>INDEX(Hosts!$A:$M, MATCH(Places!$B4036,Hosts!$A:$A,0), MATCH(Places!J$1,Hosts!$A$1:$M$1,0))</f>
        <v>Yes</v>
      </c>
      <c r="K4036">
        <v>12</v>
      </c>
      <c r="L4036" t="str">
        <f>VLOOKUP($K4036,Neighborhoods!$A:$C,2,0)</f>
        <v>Brooklyn</v>
      </c>
      <c r="M4036" t="str">
        <f>VLOOKUP($K4036,Neighborhoods!$A:$C,3,0)</f>
        <v>Williamsburg</v>
      </c>
      <c r="N4036" t="str">
        <f>INDEX(Neighborhoods!$A:$C, MATCH(Places!$K4036,Neighborhoods!$A:$A,0), MATCH(Places!N$1,Neighborhoods!$A$1:$C$1,0))</f>
        <v>Brooklyn</v>
      </c>
      <c r="O4036" t="str">
        <f>INDEX(Neighborhoods!$A:$C, MATCH(Places!$K4036,Neighborhoods!$A:$A,0), MATCH(Places!O$1,Neighborhoods!$A$1:$C$1,0))</f>
        <v>Williamsburg</v>
      </c>
      <c r="P4036" t="s">
        <v>11822</v>
      </c>
      <c r="Q4036" t="str">
        <f t="shared" si="252"/>
        <v>No</v>
      </c>
      <c r="R4036">
        <v>6</v>
      </c>
      <c r="S4036" t="str">
        <f t="shared" si="253"/>
        <v>Large</v>
      </c>
      <c r="T4036" s="50">
        <v>287</v>
      </c>
      <c r="U4036" s="70">
        <f t="shared" si="254"/>
        <v>0.04</v>
      </c>
      <c r="V4036" s="52">
        <v>4.9000000000000004</v>
      </c>
      <c r="W4036" s="52" t="str" cm="1">
        <f t="array" ref="W4036">_xlfn.SWITCH(ROUND(V4036,0),5,"Excellent",4,"Good",3,"Ok","Bad")</f>
        <v>Excellent</v>
      </c>
      <c r="X4036">
        <v>41</v>
      </c>
      <c r="Y4036" t="str">
        <f t="shared" si="255"/>
        <v>No</v>
      </c>
      <c r="Z4036" s="68">
        <v>43369</v>
      </c>
      <c r="AA4036" s="68">
        <v>43884</v>
      </c>
      <c r="AB4036">
        <v>0</v>
      </c>
      <c r="AC4036" t="s">
        <v>15615</v>
      </c>
    </row>
    <row r="4037" spans="1:29" x14ac:dyDescent="0.3">
      <c r="A4037" t="s">
        <v>2879</v>
      </c>
      <c r="B4037">
        <v>499</v>
      </c>
      <c r="C4037" t="str">
        <f>VLOOKUP($B4037,Hosts!$A:$M,10,0)</f>
        <v>Within a few hours</v>
      </c>
      <c r="D4037" s="70">
        <f>VLOOKUP($B4037,Hosts!$A:$M,11,0)</f>
        <v>0.7</v>
      </c>
      <c r="E4037" s="70">
        <f>VLOOKUP($B4037,Hosts!$A:$M,12,0)</f>
        <v>1</v>
      </c>
      <c r="F4037" t="str">
        <f>VLOOKUP($B4037,Hosts!$A:$M,13,0)</f>
        <v>No</v>
      </c>
      <c r="G4037" t="str">
        <f>INDEX(Hosts!$A:$M, MATCH(Places!$B4037,Hosts!$A:$A,0), MATCH(Places!G$1,Hosts!$A$1:$M$1,0))</f>
        <v>Within a few hours</v>
      </c>
      <c r="H4037" s="70">
        <f>INDEX(Hosts!$A:$M, MATCH(Places!$B4037,Hosts!$A:$A,0), MATCH(Places!H$1,Hosts!$A$1:$M$1,0))</f>
        <v>0.7</v>
      </c>
      <c r="I4037" s="70">
        <f>INDEX(Hosts!$A:$M, MATCH(Places!$B4037,Hosts!$A:$A,0), MATCH(Places!I$1,Hosts!$A$1:$M$1,0))</f>
        <v>1</v>
      </c>
      <c r="J4037" t="str">
        <f>INDEX(Hosts!$A:$M, MATCH(Places!$B4037,Hosts!$A:$A,0), MATCH(Places!J$1,Hosts!$A$1:$M$1,0))</f>
        <v>No</v>
      </c>
      <c r="K4037">
        <v>20</v>
      </c>
      <c r="L4037" t="str">
        <f>VLOOKUP($K4037,Neighborhoods!$A:$C,2,0)</f>
        <v>Manhattan</v>
      </c>
      <c r="M4037" t="str">
        <f>VLOOKUP($K4037,Neighborhoods!$A:$C,3,0)</f>
        <v>Upper West Side</v>
      </c>
      <c r="N4037" t="str">
        <f>INDEX(Neighborhoods!$A:$C, MATCH(Places!$K4037,Neighborhoods!$A:$A,0), MATCH(Places!N$1,Neighborhoods!$A$1:$C$1,0))</f>
        <v>Manhattan</v>
      </c>
      <c r="O4037" t="str">
        <f>INDEX(Neighborhoods!$A:$C, MATCH(Places!$K4037,Neighborhoods!$A:$A,0), MATCH(Places!O$1,Neighborhoods!$A$1:$C$1,0))</f>
        <v>Upper West Side</v>
      </c>
      <c r="P4037" t="s">
        <v>11822</v>
      </c>
      <c r="Q4037" t="str">
        <f t="shared" si="252"/>
        <v>No</v>
      </c>
      <c r="R4037">
        <v>2</v>
      </c>
      <c r="S4037" t="str">
        <f t="shared" si="253"/>
        <v>Small</v>
      </c>
      <c r="T4037" s="50">
        <v>127</v>
      </c>
      <c r="U4037" s="70">
        <f t="shared" si="254"/>
        <v>0.03</v>
      </c>
      <c r="V4037" s="52">
        <v>4.33</v>
      </c>
      <c r="W4037" s="52" t="str" cm="1">
        <f t="array" ref="W4037">_xlfn.SWITCH(ROUND(V4037,0),5,"Excellent",4,"Good",3,"Ok","Bad")</f>
        <v>Good</v>
      </c>
      <c r="X4037">
        <v>18</v>
      </c>
      <c r="Y4037" t="str">
        <f t="shared" si="255"/>
        <v>No</v>
      </c>
      <c r="Z4037" s="68">
        <v>43373</v>
      </c>
      <c r="AA4037" s="68">
        <v>43982</v>
      </c>
      <c r="AB4037">
        <v>281</v>
      </c>
      <c r="AC4037" t="s">
        <v>15616</v>
      </c>
    </row>
    <row r="4038" spans="1:29" x14ac:dyDescent="0.3">
      <c r="A4038" t="s">
        <v>2880</v>
      </c>
      <c r="B4038">
        <v>3653</v>
      </c>
      <c r="C4038" t="str">
        <f>VLOOKUP($B4038,Hosts!$A:$M,10,0)</f>
        <v>Within an hour</v>
      </c>
      <c r="D4038" s="70">
        <f>VLOOKUP($B4038,Hosts!$A:$M,11,0)</f>
        <v>0.86</v>
      </c>
      <c r="E4038" s="70">
        <f>VLOOKUP($B4038,Hosts!$A:$M,12,0)</f>
        <v>0.99</v>
      </c>
      <c r="F4038" t="str">
        <f>VLOOKUP($B4038,Hosts!$A:$M,13,0)</f>
        <v>Yes</v>
      </c>
      <c r="G4038" t="str">
        <f>INDEX(Hosts!$A:$M, MATCH(Places!$B4038,Hosts!$A:$A,0), MATCH(Places!G$1,Hosts!$A$1:$M$1,0))</f>
        <v>Within an hour</v>
      </c>
      <c r="H4038" s="70">
        <f>INDEX(Hosts!$A:$M, MATCH(Places!$B4038,Hosts!$A:$A,0), MATCH(Places!H$1,Hosts!$A$1:$M$1,0))</f>
        <v>0.86</v>
      </c>
      <c r="I4038" s="70">
        <f>INDEX(Hosts!$A:$M, MATCH(Places!$B4038,Hosts!$A:$A,0), MATCH(Places!I$1,Hosts!$A$1:$M$1,0))</f>
        <v>0.99</v>
      </c>
      <c r="J4038" t="str">
        <f>INDEX(Hosts!$A:$M, MATCH(Places!$B4038,Hosts!$A:$A,0), MATCH(Places!J$1,Hosts!$A$1:$M$1,0))</f>
        <v>Yes</v>
      </c>
      <c r="K4038">
        <v>26</v>
      </c>
      <c r="L4038" t="str">
        <f>VLOOKUP($K4038,Neighborhoods!$A:$C,2,0)</f>
        <v>Queens</v>
      </c>
      <c r="M4038" t="str">
        <f>VLOOKUP($K4038,Neighborhoods!$A:$C,3,0)</f>
        <v>Sunnyside</v>
      </c>
      <c r="N4038" t="str">
        <f>INDEX(Neighborhoods!$A:$C, MATCH(Places!$K4038,Neighborhoods!$A:$A,0), MATCH(Places!N$1,Neighborhoods!$A$1:$C$1,0))</f>
        <v>Queens</v>
      </c>
      <c r="O4038" t="str">
        <f>INDEX(Neighborhoods!$A:$C, MATCH(Places!$K4038,Neighborhoods!$A:$A,0), MATCH(Places!O$1,Neighborhoods!$A$1:$C$1,0))</f>
        <v>Sunnyside</v>
      </c>
      <c r="P4038" t="s">
        <v>1</v>
      </c>
      <c r="Q4038" t="str">
        <f t="shared" si="252"/>
        <v>Yes</v>
      </c>
      <c r="R4038">
        <v>2</v>
      </c>
      <c r="S4038" t="str">
        <f t="shared" si="253"/>
        <v>Small</v>
      </c>
      <c r="T4038" s="50">
        <v>43</v>
      </c>
      <c r="U4038" s="70">
        <f t="shared" si="254"/>
        <v>0.03</v>
      </c>
      <c r="V4038" s="52">
        <v>4.82</v>
      </c>
      <c r="W4038" s="52" t="str" cm="1">
        <f t="array" ref="W4038">_xlfn.SWITCH(ROUND(V4038,0),5,"Excellent",4,"Good",3,"Ok","Bad")</f>
        <v>Excellent</v>
      </c>
      <c r="X4038">
        <v>38</v>
      </c>
      <c r="Y4038" t="str">
        <f t="shared" si="255"/>
        <v>No</v>
      </c>
      <c r="Z4038" s="68">
        <v>43375</v>
      </c>
      <c r="AA4038" s="68">
        <v>44011</v>
      </c>
      <c r="AB4038">
        <v>43</v>
      </c>
      <c r="AC4038" t="s">
        <v>15616</v>
      </c>
    </row>
    <row r="4039" spans="1:29" x14ac:dyDescent="0.3">
      <c r="A4039" t="s">
        <v>2881</v>
      </c>
      <c r="B4039">
        <v>3653</v>
      </c>
      <c r="C4039" t="str">
        <f>VLOOKUP($B4039,Hosts!$A:$M,10,0)</f>
        <v>Within an hour</v>
      </c>
      <c r="D4039" s="70">
        <f>VLOOKUP($B4039,Hosts!$A:$M,11,0)</f>
        <v>0.86</v>
      </c>
      <c r="E4039" s="70">
        <f>VLOOKUP($B4039,Hosts!$A:$M,12,0)</f>
        <v>0.99</v>
      </c>
      <c r="F4039" t="str">
        <f>VLOOKUP($B4039,Hosts!$A:$M,13,0)</f>
        <v>Yes</v>
      </c>
      <c r="G4039" t="str">
        <f>INDEX(Hosts!$A:$M, MATCH(Places!$B4039,Hosts!$A:$A,0), MATCH(Places!G$1,Hosts!$A$1:$M$1,0))</f>
        <v>Within an hour</v>
      </c>
      <c r="H4039" s="70">
        <f>INDEX(Hosts!$A:$M, MATCH(Places!$B4039,Hosts!$A:$A,0), MATCH(Places!H$1,Hosts!$A$1:$M$1,0))</f>
        <v>0.86</v>
      </c>
      <c r="I4039" s="70">
        <f>INDEX(Hosts!$A:$M, MATCH(Places!$B4039,Hosts!$A:$A,0), MATCH(Places!I$1,Hosts!$A$1:$M$1,0))</f>
        <v>0.99</v>
      </c>
      <c r="J4039" t="str">
        <f>INDEX(Hosts!$A:$M, MATCH(Places!$B4039,Hosts!$A:$A,0), MATCH(Places!J$1,Hosts!$A$1:$M$1,0))</f>
        <v>Yes</v>
      </c>
      <c r="K4039">
        <v>26</v>
      </c>
      <c r="L4039" t="str">
        <f>VLOOKUP($K4039,Neighborhoods!$A:$C,2,0)</f>
        <v>Queens</v>
      </c>
      <c r="M4039" t="str">
        <f>VLOOKUP($K4039,Neighborhoods!$A:$C,3,0)</f>
        <v>Sunnyside</v>
      </c>
      <c r="N4039" t="str">
        <f>INDEX(Neighborhoods!$A:$C, MATCH(Places!$K4039,Neighborhoods!$A:$A,0), MATCH(Places!N$1,Neighborhoods!$A$1:$C$1,0))</f>
        <v>Queens</v>
      </c>
      <c r="O4039" t="str">
        <f>INDEX(Neighborhoods!$A:$C, MATCH(Places!$K4039,Neighborhoods!$A:$A,0), MATCH(Places!O$1,Neighborhoods!$A$1:$C$1,0))</f>
        <v>Sunnyside</v>
      </c>
      <c r="P4039" t="s">
        <v>1</v>
      </c>
      <c r="Q4039" t="str">
        <f t="shared" si="252"/>
        <v>Yes</v>
      </c>
      <c r="R4039">
        <v>1</v>
      </c>
      <c r="S4039" t="str">
        <f t="shared" si="253"/>
        <v>Small</v>
      </c>
      <c r="T4039" s="50">
        <v>35</v>
      </c>
      <c r="U4039" s="70">
        <f t="shared" si="254"/>
        <v>0.03</v>
      </c>
      <c r="V4039" s="52">
        <v>5</v>
      </c>
      <c r="W4039" s="52" t="str" cm="1">
        <f t="array" ref="W4039">_xlfn.SWITCH(ROUND(V4039,0),5,"Excellent",4,"Good",3,"Ok","Bad")</f>
        <v>Excellent</v>
      </c>
      <c r="X4039">
        <v>33</v>
      </c>
      <c r="Y4039" t="str">
        <f t="shared" si="255"/>
        <v>No</v>
      </c>
      <c r="Z4039" s="68">
        <v>43363</v>
      </c>
      <c r="AA4039" s="68">
        <v>43980</v>
      </c>
      <c r="AB4039">
        <v>56</v>
      </c>
      <c r="AC4039" t="s">
        <v>15616</v>
      </c>
    </row>
    <row r="4040" spans="1:29" x14ac:dyDescent="0.3">
      <c r="A4040" t="s">
        <v>2882</v>
      </c>
      <c r="B4040">
        <v>2788</v>
      </c>
      <c r="C4040" t="str">
        <f>VLOOKUP($B4040,Hosts!$A:$M,10,0)</f>
        <v>Within a few hours</v>
      </c>
      <c r="D4040" s="70">
        <f>VLOOKUP($B4040,Hosts!$A:$M,11,0)</f>
        <v>1</v>
      </c>
      <c r="E4040" s="70">
        <f>VLOOKUP($B4040,Hosts!$A:$M,12,0)</f>
        <v>1</v>
      </c>
      <c r="F4040" t="str">
        <f>VLOOKUP($B4040,Hosts!$A:$M,13,0)</f>
        <v>No</v>
      </c>
      <c r="G4040" t="str">
        <f>INDEX(Hosts!$A:$M, MATCH(Places!$B4040,Hosts!$A:$A,0), MATCH(Places!G$1,Hosts!$A$1:$M$1,0))</f>
        <v>Within a few hours</v>
      </c>
      <c r="H4040" s="70">
        <f>INDEX(Hosts!$A:$M, MATCH(Places!$B4040,Hosts!$A:$A,0), MATCH(Places!H$1,Hosts!$A$1:$M$1,0))</f>
        <v>1</v>
      </c>
      <c r="I4040" s="70">
        <f>INDEX(Hosts!$A:$M, MATCH(Places!$B4040,Hosts!$A:$A,0), MATCH(Places!I$1,Hosts!$A$1:$M$1,0))</f>
        <v>1</v>
      </c>
      <c r="J4040" t="str">
        <f>INDEX(Hosts!$A:$M, MATCH(Places!$B4040,Hosts!$A:$A,0), MATCH(Places!J$1,Hosts!$A$1:$M$1,0))</f>
        <v>No</v>
      </c>
      <c r="K4040">
        <v>16</v>
      </c>
      <c r="L4040" t="str">
        <f>VLOOKUP($K4040,Neighborhoods!$A:$C,2,0)</f>
        <v>Manhattan</v>
      </c>
      <c r="M4040" t="str">
        <f>VLOOKUP($K4040,Neighborhoods!$A:$C,3,0)</f>
        <v>Harlem</v>
      </c>
      <c r="N4040" t="str">
        <f>INDEX(Neighborhoods!$A:$C, MATCH(Places!$K4040,Neighborhoods!$A:$A,0), MATCH(Places!N$1,Neighborhoods!$A$1:$C$1,0))</f>
        <v>Manhattan</v>
      </c>
      <c r="O4040" t="str">
        <f>INDEX(Neighborhoods!$A:$C, MATCH(Places!$K4040,Neighborhoods!$A:$A,0), MATCH(Places!O$1,Neighborhoods!$A$1:$C$1,0))</f>
        <v>Harlem</v>
      </c>
      <c r="P4040" t="s">
        <v>1</v>
      </c>
      <c r="Q4040" t="str">
        <f t="shared" si="252"/>
        <v>Yes</v>
      </c>
      <c r="R4040">
        <v>2</v>
      </c>
      <c r="S4040" t="str">
        <f t="shared" si="253"/>
        <v>Small</v>
      </c>
      <c r="T4040" s="50">
        <v>34</v>
      </c>
      <c r="U4040" s="70">
        <f t="shared" si="254"/>
        <v>0.03</v>
      </c>
      <c r="V4040" s="52">
        <v>4.59</v>
      </c>
      <c r="W4040" s="52" t="str" cm="1">
        <f t="array" ref="W4040">_xlfn.SWITCH(ROUND(V4040,0),5,"Excellent",4,"Good",3,"Ok","Bad")</f>
        <v>Excellent</v>
      </c>
      <c r="X4040">
        <v>80</v>
      </c>
      <c r="Y4040" t="str">
        <f t="shared" si="255"/>
        <v>No</v>
      </c>
      <c r="Z4040" s="68">
        <v>43406</v>
      </c>
      <c r="AA4040" s="68">
        <v>44043</v>
      </c>
      <c r="AB4040">
        <v>77</v>
      </c>
      <c r="AC4040" t="s">
        <v>15615</v>
      </c>
    </row>
    <row r="4041" spans="1:29" x14ac:dyDescent="0.3">
      <c r="A4041" t="s">
        <v>14339</v>
      </c>
      <c r="B4041">
        <v>367</v>
      </c>
      <c r="C4041" t="str">
        <f>VLOOKUP($B4041,Hosts!$A:$M,10,0)</f>
        <v>Within an hour</v>
      </c>
      <c r="D4041" s="70">
        <f>VLOOKUP($B4041,Hosts!$A:$M,11,0)</f>
        <v>1</v>
      </c>
      <c r="E4041" s="70">
        <f>VLOOKUP($B4041,Hosts!$A:$M,12,0)</f>
        <v>0.8</v>
      </c>
      <c r="F4041" t="str">
        <f>VLOOKUP($B4041,Hosts!$A:$M,13,0)</f>
        <v>Yes</v>
      </c>
      <c r="G4041" t="str">
        <f>INDEX(Hosts!$A:$M, MATCH(Places!$B4041,Hosts!$A:$A,0), MATCH(Places!G$1,Hosts!$A$1:$M$1,0))</f>
        <v>Within an hour</v>
      </c>
      <c r="H4041" s="70">
        <f>INDEX(Hosts!$A:$M, MATCH(Places!$B4041,Hosts!$A:$A,0), MATCH(Places!H$1,Hosts!$A$1:$M$1,0))</f>
        <v>1</v>
      </c>
      <c r="I4041" s="70">
        <f>INDEX(Hosts!$A:$M, MATCH(Places!$B4041,Hosts!$A:$A,0), MATCH(Places!I$1,Hosts!$A$1:$M$1,0))</f>
        <v>0.8</v>
      </c>
      <c r="J4041" t="str">
        <f>INDEX(Hosts!$A:$M, MATCH(Places!$B4041,Hosts!$A:$A,0), MATCH(Places!J$1,Hosts!$A$1:$M$1,0))</f>
        <v>Yes</v>
      </c>
      <c r="K4041">
        <v>8</v>
      </c>
      <c r="L4041" t="str">
        <f>VLOOKUP($K4041,Neighborhoods!$A:$C,2,0)</f>
        <v>Brooklyn</v>
      </c>
      <c r="M4041" t="str">
        <f>VLOOKUP($K4041,Neighborhoods!$A:$C,3,0)</f>
        <v>Bushwick</v>
      </c>
      <c r="N4041" t="str">
        <f>INDEX(Neighborhoods!$A:$C, MATCH(Places!$K4041,Neighborhoods!$A:$A,0), MATCH(Places!N$1,Neighborhoods!$A$1:$C$1,0))</f>
        <v>Brooklyn</v>
      </c>
      <c r="O4041" t="str">
        <f>INDEX(Neighborhoods!$A:$C, MATCH(Places!$K4041,Neighborhoods!$A:$A,0), MATCH(Places!O$1,Neighborhoods!$A$1:$C$1,0))</f>
        <v>Bushwick</v>
      </c>
      <c r="P4041" t="s">
        <v>11822</v>
      </c>
      <c r="Q4041" t="str">
        <f t="shared" si="252"/>
        <v>No</v>
      </c>
      <c r="R4041">
        <v>2</v>
      </c>
      <c r="S4041" t="str">
        <f t="shared" si="253"/>
        <v>Small</v>
      </c>
      <c r="T4041" s="50">
        <v>80</v>
      </c>
      <c r="U4041" s="70">
        <f t="shared" si="254"/>
        <v>0.03</v>
      </c>
      <c r="V4041" s="52">
        <v>4.92</v>
      </c>
      <c r="W4041" s="52" t="str" cm="1">
        <f t="array" ref="W4041">_xlfn.SWITCH(ROUND(V4041,0),5,"Excellent",4,"Good",3,"Ok","Bad")</f>
        <v>Excellent</v>
      </c>
      <c r="X4041">
        <v>24</v>
      </c>
      <c r="Y4041" t="str">
        <f t="shared" si="255"/>
        <v>No</v>
      </c>
      <c r="Z4041" s="68">
        <v>43366</v>
      </c>
      <c r="AA4041" s="68">
        <v>43884</v>
      </c>
      <c r="AB4041">
        <v>1</v>
      </c>
      <c r="AC4041" t="s">
        <v>15615</v>
      </c>
    </row>
    <row r="4042" spans="1:29" x14ac:dyDescent="0.3">
      <c r="A4042" t="s">
        <v>2883</v>
      </c>
      <c r="B4042">
        <v>2485</v>
      </c>
      <c r="C4042" t="str">
        <f>VLOOKUP($B4042,Hosts!$A:$M,10,0)</f>
        <v>Within a few hours</v>
      </c>
      <c r="D4042" s="70">
        <f>VLOOKUP($B4042,Hosts!$A:$M,11,0)</f>
        <v>1</v>
      </c>
      <c r="E4042" s="70">
        <f>VLOOKUP($B4042,Hosts!$A:$M,12,0)</f>
        <v>0.96</v>
      </c>
      <c r="F4042" t="str">
        <f>VLOOKUP($B4042,Hosts!$A:$M,13,0)</f>
        <v>No</v>
      </c>
      <c r="G4042" t="str">
        <f>INDEX(Hosts!$A:$M, MATCH(Places!$B4042,Hosts!$A:$A,0), MATCH(Places!G$1,Hosts!$A$1:$M$1,0))</f>
        <v>Within a few hours</v>
      </c>
      <c r="H4042" s="70">
        <f>INDEX(Hosts!$A:$M, MATCH(Places!$B4042,Hosts!$A:$A,0), MATCH(Places!H$1,Hosts!$A$1:$M$1,0))</f>
        <v>1</v>
      </c>
      <c r="I4042" s="70">
        <f>INDEX(Hosts!$A:$M, MATCH(Places!$B4042,Hosts!$A:$A,0), MATCH(Places!I$1,Hosts!$A$1:$M$1,0))</f>
        <v>0.96</v>
      </c>
      <c r="J4042" t="str">
        <f>INDEX(Hosts!$A:$M, MATCH(Places!$B4042,Hosts!$A:$A,0), MATCH(Places!J$1,Hosts!$A$1:$M$1,0))</f>
        <v>No</v>
      </c>
      <c r="K4042">
        <v>16</v>
      </c>
      <c r="L4042" t="str">
        <f>VLOOKUP($K4042,Neighborhoods!$A:$C,2,0)</f>
        <v>Manhattan</v>
      </c>
      <c r="M4042" t="str">
        <f>VLOOKUP($K4042,Neighborhoods!$A:$C,3,0)</f>
        <v>Harlem</v>
      </c>
      <c r="N4042" t="str">
        <f>INDEX(Neighborhoods!$A:$C, MATCH(Places!$K4042,Neighborhoods!$A:$A,0), MATCH(Places!N$1,Neighborhoods!$A$1:$C$1,0))</f>
        <v>Manhattan</v>
      </c>
      <c r="O4042" t="str">
        <f>INDEX(Neighborhoods!$A:$C, MATCH(Places!$K4042,Neighborhoods!$A:$A,0), MATCH(Places!O$1,Neighborhoods!$A$1:$C$1,0))</f>
        <v>Harlem</v>
      </c>
      <c r="P4042" t="s">
        <v>11822</v>
      </c>
      <c r="Q4042" t="str">
        <f t="shared" si="252"/>
        <v>No</v>
      </c>
      <c r="R4042">
        <v>6</v>
      </c>
      <c r="S4042" t="str">
        <f t="shared" si="253"/>
        <v>Large</v>
      </c>
      <c r="T4042" s="50">
        <v>299</v>
      </c>
      <c r="U4042" s="70">
        <f t="shared" si="254"/>
        <v>0.04</v>
      </c>
      <c r="V4042" s="52">
        <v>4.6500000000000004</v>
      </c>
      <c r="W4042" s="52" t="str" cm="1">
        <f t="array" ref="W4042">_xlfn.SWITCH(ROUND(V4042,0),5,"Excellent",4,"Good",3,"Ok","Bad")</f>
        <v>Excellent</v>
      </c>
      <c r="X4042">
        <v>72</v>
      </c>
      <c r="Y4042" t="str">
        <f t="shared" si="255"/>
        <v>No</v>
      </c>
      <c r="Z4042" s="68">
        <v>43421</v>
      </c>
      <c r="AA4042" s="68">
        <v>43887</v>
      </c>
      <c r="AB4042">
        <v>0</v>
      </c>
      <c r="AC4042" t="s">
        <v>15616</v>
      </c>
    </row>
    <row r="4043" spans="1:29" x14ac:dyDescent="0.3">
      <c r="A4043" t="s">
        <v>13328</v>
      </c>
      <c r="B4043">
        <v>1806</v>
      </c>
      <c r="C4043" t="str">
        <f>VLOOKUP($B4043,Hosts!$A:$M,10,0)</f>
        <v>A few days or more</v>
      </c>
      <c r="D4043" s="70">
        <f>VLOOKUP($B4043,Hosts!$A:$M,11,0)</f>
        <v>0</v>
      </c>
      <c r="E4043" s="70">
        <f>VLOOKUP($B4043,Hosts!$A:$M,12,0)</f>
        <v>0</v>
      </c>
      <c r="F4043" t="str">
        <f>VLOOKUP($B4043,Hosts!$A:$M,13,0)</f>
        <v>No</v>
      </c>
      <c r="G4043" t="str">
        <f>INDEX(Hosts!$A:$M, MATCH(Places!$B4043,Hosts!$A:$A,0), MATCH(Places!G$1,Hosts!$A$1:$M$1,0))</f>
        <v>A few days or more</v>
      </c>
      <c r="H4043" s="70">
        <f>INDEX(Hosts!$A:$M, MATCH(Places!$B4043,Hosts!$A:$A,0), MATCH(Places!H$1,Hosts!$A$1:$M$1,0))</f>
        <v>0</v>
      </c>
      <c r="I4043" s="70">
        <f>INDEX(Hosts!$A:$M, MATCH(Places!$B4043,Hosts!$A:$A,0), MATCH(Places!I$1,Hosts!$A$1:$M$1,0))</f>
        <v>0</v>
      </c>
      <c r="J4043" t="str">
        <f>INDEX(Hosts!$A:$M, MATCH(Places!$B4043,Hosts!$A:$A,0), MATCH(Places!J$1,Hosts!$A$1:$M$1,0))</f>
        <v>No</v>
      </c>
      <c r="K4043">
        <v>12</v>
      </c>
      <c r="L4043" t="str">
        <f>VLOOKUP($K4043,Neighborhoods!$A:$C,2,0)</f>
        <v>Brooklyn</v>
      </c>
      <c r="M4043" t="str">
        <f>VLOOKUP($K4043,Neighborhoods!$A:$C,3,0)</f>
        <v>Williamsburg</v>
      </c>
      <c r="N4043" t="str">
        <f>INDEX(Neighborhoods!$A:$C, MATCH(Places!$K4043,Neighborhoods!$A:$A,0), MATCH(Places!N$1,Neighborhoods!$A$1:$C$1,0))</f>
        <v>Brooklyn</v>
      </c>
      <c r="O4043" t="str">
        <f>INDEX(Neighborhoods!$A:$C, MATCH(Places!$K4043,Neighborhoods!$A:$A,0), MATCH(Places!O$1,Neighborhoods!$A$1:$C$1,0))</f>
        <v>Williamsburg</v>
      </c>
      <c r="P4043" t="s">
        <v>11822</v>
      </c>
      <c r="Q4043" t="str">
        <f t="shared" si="252"/>
        <v>No</v>
      </c>
      <c r="R4043">
        <v>2</v>
      </c>
      <c r="S4043" t="str">
        <f t="shared" si="253"/>
        <v>Small</v>
      </c>
      <c r="T4043" s="50">
        <v>220</v>
      </c>
      <c r="U4043" s="70">
        <f t="shared" si="254"/>
        <v>0.04</v>
      </c>
      <c r="V4043" s="52">
        <v>5</v>
      </c>
      <c r="W4043" s="52" t="str" cm="1">
        <f t="array" ref="W4043">_xlfn.SWITCH(ROUND(V4043,0),5,"Excellent",4,"Good",3,"Ok","Bad")</f>
        <v>Excellent</v>
      </c>
      <c r="X4043">
        <v>4</v>
      </c>
      <c r="Y4043" t="str">
        <f t="shared" si="255"/>
        <v>No</v>
      </c>
      <c r="Z4043" s="68">
        <v>43381</v>
      </c>
      <c r="AA4043" s="68">
        <v>43656</v>
      </c>
      <c r="AB4043">
        <v>13</v>
      </c>
      <c r="AC4043" t="s">
        <v>15615</v>
      </c>
    </row>
    <row r="4044" spans="1:29" x14ac:dyDescent="0.3">
      <c r="A4044" t="s">
        <v>14094</v>
      </c>
      <c r="B4044">
        <v>2734</v>
      </c>
      <c r="C4044" t="str">
        <f>VLOOKUP($B4044,Hosts!$A:$M,10,0)</f>
        <v>Within an hour</v>
      </c>
      <c r="D4044" s="70">
        <f>VLOOKUP($B4044,Hosts!$A:$M,11,0)</f>
        <v>1</v>
      </c>
      <c r="E4044" s="70">
        <f>VLOOKUP($B4044,Hosts!$A:$M,12,0)</f>
        <v>1</v>
      </c>
      <c r="F4044" t="str">
        <f>VLOOKUP($B4044,Hosts!$A:$M,13,0)</f>
        <v>No</v>
      </c>
      <c r="G4044" t="str">
        <f>INDEX(Hosts!$A:$M, MATCH(Places!$B4044,Hosts!$A:$A,0), MATCH(Places!G$1,Hosts!$A$1:$M$1,0))</f>
        <v>Within an hour</v>
      </c>
      <c r="H4044" s="70">
        <f>INDEX(Hosts!$A:$M, MATCH(Places!$B4044,Hosts!$A:$A,0), MATCH(Places!H$1,Hosts!$A$1:$M$1,0))</f>
        <v>1</v>
      </c>
      <c r="I4044" s="70">
        <f>INDEX(Hosts!$A:$M, MATCH(Places!$B4044,Hosts!$A:$A,0), MATCH(Places!I$1,Hosts!$A$1:$M$1,0))</f>
        <v>1</v>
      </c>
      <c r="J4044" t="str">
        <f>INDEX(Hosts!$A:$M, MATCH(Places!$B4044,Hosts!$A:$A,0), MATCH(Places!J$1,Hosts!$A$1:$M$1,0))</f>
        <v>No</v>
      </c>
      <c r="K4044">
        <v>23</v>
      </c>
      <c r="L4044" t="str">
        <f>VLOOKUP($K4044,Neighborhoods!$A:$C,2,0)</f>
        <v>Queens</v>
      </c>
      <c r="M4044" t="str">
        <f>VLOOKUP($K4044,Neighborhoods!$A:$C,3,0)</f>
        <v>Jamaica</v>
      </c>
      <c r="N4044" t="str">
        <f>INDEX(Neighborhoods!$A:$C, MATCH(Places!$K4044,Neighborhoods!$A:$A,0), MATCH(Places!N$1,Neighborhoods!$A$1:$C$1,0))</f>
        <v>Queens</v>
      </c>
      <c r="O4044" t="str">
        <f>INDEX(Neighborhoods!$A:$C, MATCH(Places!$K4044,Neighborhoods!$A:$A,0), MATCH(Places!O$1,Neighborhoods!$A$1:$C$1,0))</f>
        <v>Jamaica</v>
      </c>
      <c r="P4044" t="s">
        <v>1</v>
      </c>
      <c r="Q4044" t="str">
        <f t="shared" si="252"/>
        <v>Yes</v>
      </c>
      <c r="R4044">
        <v>2</v>
      </c>
      <c r="S4044" t="str">
        <f t="shared" si="253"/>
        <v>Small</v>
      </c>
      <c r="T4044" s="50">
        <v>47</v>
      </c>
      <c r="U4044" s="70">
        <f t="shared" si="254"/>
        <v>0.03</v>
      </c>
      <c r="V4044" s="52">
        <v>4.8</v>
      </c>
      <c r="W4044" s="52" t="str" cm="1">
        <f t="array" ref="W4044">_xlfn.SWITCH(ROUND(V4044,0),5,"Excellent",4,"Good",3,"Ok","Bad")</f>
        <v>Excellent</v>
      </c>
      <c r="X4044">
        <v>59</v>
      </c>
      <c r="Y4044" t="str">
        <f t="shared" si="255"/>
        <v>No</v>
      </c>
      <c r="Z4044" s="68">
        <v>43386</v>
      </c>
      <c r="AA4044" s="68">
        <v>44007</v>
      </c>
      <c r="AB4044">
        <v>14</v>
      </c>
      <c r="AC4044" t="s">
        <v>15615</v>
      </c>
    </row>
    <row r="4045" spans="1:29" x14ac:dyDescent="0.3">
      <c r="A4045" t="s">
        <v>2884</v>
      </c>
      <c r="B4045">
        <v>683</v>
      </c>
      <c r="C4045" t="str">
        <f>VLOOKUP($B4045,Hosts!$A:$M,10,0)</f>
        <v>Within an hour</v>
      </c>
      <c r="D4045" s="70">
        <f>VLOOKUP($B4045,Hosts!$A:$M,11,0)</f>
        <v>1</v>
      </c>
      <c r="E4045" s="70">
        <f>VLOOKUP($B4045,Hosts!$A:$M,12,0)</f>
        <v>1</v>
      </c>
      <c r="F4045" t="str">
        <f>VLOOKUP($B4045,Hosts!$A:$M,13,0)</f>
        <v>Yes</v>
      </c>
      <c r="G4045" t="str">
        <f>INDEX(Hosts!$A:$M, MATCH(Places!$B4045,Hosts!$A:$A,0), MATCH(Places!G$1,Hosts!$A$1:$M$1,0))</f>
        <v>Within an hour</v>
      </c>
      <c r="H4045" s="70">
        <f>INDEX(Hosts!$A:$M, MATCH(Places!$B4045,Hosts!$A:$A,0), MATCH(Places!H$1,Hosts!$A$1:$M$1,0))</f>
        <v>1</v>
      </c>
      <c r="I4045" s="70">
        <f>INDEX(Hosts!$A:$M, MATCH(Places!$B4045,Hosts!$A:$A,0), MATCH(Places!I$1,Hosts!$A$1:$M$1,0))</f>
        <v>1</v>
      </c>
      <c r="J4045" t="str">
        <f>INDEX(Hosts!$A:$M, MATCH(Places!$B4045,Hosts!$A:$A,0), MATCH(Places!J$1,Hosts!$A$1:$M$1,0))</f>
        <v>Yes</v>
      </c>
      <c r="K4045">
        <v>7</v>
      </c>
      <c r="L4045" t="str">
        <f>VLOOKUP($K4045,Neighborhoods!$A:$C,2,0)</f>
        <v>Brooklyn</v>
      </c>
      <c r="M4045" t="str">
        <f>VLOOKUP($K4045,Neighborhoods!$A:$C,3,0)</f>
        <v>Bedford-Stuyvesant</v>
      </c>
      <c r="N4045" t="str">
        <f>INDEX(Neighborhoods!$A:$C, MATCH(Places!$K4045,Neighborhoods!$A:$A,0), MATCH(Places!N$1,Neighborhoods!$A$1:$C$1,0))</f>
        <v>Brooklyn</v>
      </c>
      <c r="O4045" t="str">
        <f>INDEX(Neighborhoods!$A:$C, MATCH(Places!$K4045,Neighborhoods!$A:$A,0), MATCH(Places!O$1,Neighborhoods!$A$1:$C$1,0))</f>
        <v>Bedford-Stuyvesant</v>
      </c>
      <c r="P4045" t="s">
        <v>11822</v>
      </c>
      <c r="Q4045" t="str">
        <f t="shared" si="252"/>
        <v>No</v>
      </c>
      <c r="R4045">
        <v>4</v>
      </c>
      <c r="S4045" t="str">
        <f t="shared" si="253"/>
        <v>Medium</v>
      </c>
      <c r="T4045" s="50">
        <v>140</v>
      </c>
      <c r="U4045" s="70">
        <f t="shared" si="254"/>
        <v>0.03</v>
      </c>
      <c r="V4045" s="52">
        <v>5</v>
      </c>
      <c r="W4045" s="52" t="str" cm="1">
        <f t="array" ref="W4045">_xlfn.SWITCH(ROUND(V4045,0),5,"Excellent",4,"Good",3,"Ok","Bad")</f>
        <v>Excellent</v>
      </c>
      <c r="X4045">
        <v>36</v>
      </c>
      <c r="Y4045" t="str">
        <f t="shared" si="255"/>
        <v>No</v>
      </c>
      <c r="Z4045" s="68">
        <v>43423</v>
      </c>
      <c r="AA4045" s="68">
        <v>43990</v>
      </c>
      <c r="AB4045">
        <v>167</v>
      </c>
      <c r="AC4045" t="s">
        <v>15615</v>
      </c>
    </row>
    <row r="4046" spans="1:29" x14ac:dyDescent="0.3">
      <c r="A4046" t="s">
        <v>13192</v>
      </c>
      <c r="B4046">
        <v>2433</v>
      </c>
      <c r="C4046" t="str">
        <f>VLOOKUP($B4046,Hosts!$A:$M,10,0)</f>
        <v>Within a few hours</v>
      </c>
      <c r="D4046" s="70">
        <f>VLOOKUP($B4046,Hosts!$A:$M,11,0)</f>
        <v>1</v>
      </c>
      <c r="E4046" s="70">
        <f>VLOOKUP($B4046,Hosts!$A:$M,12,0)</f>
        <v>0.95</v>
      </c>
      <c r="F4046" t="str">
        <f>VLOOKUP($B4046,Hosts!$A:$M,13,0)</f>
        <v>Yes</v>
      </c>
      <c r="G4046" t="str">
        <f>INDEX(Hosts!$A:$M, MATCH(Places!$B4046,Hosts!$A:$A,0), MATCH(Places!G$1,Hosts!$A$1:$M$1,0))</f>
        <v>Within a few hours</v>
      </c>
      <c r="H4046" s="70">
        <f>INDEX(Hosts!$A:$M, MATCH(Places!$B4046,Hosts!$A:$A,0), MATCH(Places!H$1,Hosts!$A$1:$M$1,0))</f>
        <v>1</v>
      </c>
      <c r="I4046" s="70">
        <f>INDEX(Hosts!$A:$M, MATCH(Places!$B4046,Hosts!$A:$A,0), MATCH(Places!I$1,Hosts!$A$1:$M$1,0))</f>
        <v>0.95</v>
      </c>
      <c r="J4046" t="str">
        <f>INDEX(Hosts!$A:$M, MATCH(Places!$B4046,Hosts!$A:$A,0), MATCH(Places!J$1,Hosts!$A$1:$M$1,0))</f>
        <v>Yes</v>
      </c>
      <c r="K4046">
        <v>19</v>
      </c>
      <c r="L4046" t="str">
        <f>VLOOKUP($K4046,Neighborhoods!$A:$C,2,0)</f>
        <v>Manhattan</v>
      </c>
      <c r="M4046" t="str">
        <f>VLOOKUP($K4046,Neighborhoods!$A:$C,3,0)</f>
        <v>Upper East Side</v>
      </c>
      <c r="N4046" t="str">
        <f>INDEX(Neighborhoods!$A:$C, MATCH(Places!$K4046,Neighborhoods!$A:$A,0), MATCH(Places!N$1,Neighborhoods!$A$1:$C$1,0))</f>
        <v>Manhattan</v>
      </c>
      <c r="O4046" t="str">
        <f>INDEX(Neighborhoods!$A:$C, MATCH(Places!$K4046,Neighborhoods!$A:$A,0), MATCH(Places!O$1,Neighborhoods!$A$1:$C$1,0))</f>
        <v>Upper East Side</v>
      </c>
      <c r="P4046" t="s">
        <v>1</v>
      </c>
      <c r="Q4046" t="str">
        <f t="shared" si="252"/>
        <v>Yes</v>
      </c>
      <c r="R4046">
        <v>1</v>
      </c>
      <c r="S4046" t="str">
        <f t="shared" si="253"/>
        <v>Small</v>
      </c>
      <c r="T4046" s="50">
        <v>30</v>
      </c>
      <c r="U4046" s="70">
        <f t="shared" si="254"/>
        <v>0.03</v>
      </c>
      <c r="V4046" s="52">
        <v>4.8899999999999997</v>
      </c>
      <c r="W4046" s="52" t="str" cm="1">
        <f t="array" ref="W4046">_xlfn.SWITCH(ROUND(V4046,0),5,"Excellent",4,"Good",3,"Ok","Bad")</f>
        <v>Excellent</v>
      </c>
      <c r="X4046">
        <v>108</v>
      </c>
      <c r="Y4046" t="str">
        <f t="shared" si="255"/>
        <v>Yes</v>
      </c>
      <c r="Z4046" s="68">
        <v>43365</v>
      </c>
      <c r="AA4046" s="68">
        <v>43905</v>
      </c>
      <c r="AB4046">
        <v>7</v>
      </c>
      <c r="AC4046" t="s">
        <v>15615</v>
      </c>
    </row>
    <row r="4047" spans="1:29" x14ac:dyDescent="0.3">
      <c r="A4047" t="s">
        <v>14338</v>
      </c>
      <c r="B4047">
        <v>3362</v>
      </c>
      <c r="C4047" t="str">
        <f>VLOOKUP($B4047,Hosts!$A:$M,10,0)</f>
        <v>Within an hour</v>
      </c>
      <c r="D4047" s="70">
        <f>VLOOKUP($B4047,Hosts!$A:$M,11,0)</f>
        <v>0.89</v>
      </c>
      <c r="E4047" s="70">
        <f>VLOOKUP($B4047,Hosts!$A:$M,12,0)</f>
        <v>0.91</v>
      </c>
      <c r="F4047" t="str">
        <f>VLOOKUP($B4047,Hosts!$A:$M,13,0)</f>
        <v>Yes</v>
      </c>
      <c r="G4047" t="str">
        <f>INDEX(Hosts!$A:$M, MATCH(Places!$B4047,Hosts!$A:$A,0), MATCH(Places!G$1,Hosts!$A$1:$M$1,0))</f>
        <v>Within an hour</v>
      </c>
      <c r="H4047" s="70">
        <f>INDEX(Hosts!$A:$M, MATCH(Places!$B4047,Hosts!$A:$A,0), MATCH(Places!H$1,Hosts!$A$1:$M$1,0))</f>
        <v>0.89</v>
      </c>
      <c r="I4047" s="70">
        <f>INDEX(Hosts!$A:$M, MATCH(Places!$B4047,Hosts!$A:$A,0), MATCH(Places!I$1,Hosts!$A$1:$M$1,0))</f>
        <v>0.91</v>
      </c>
      <c r="J4047" t="str">
        <f>INDEX(Hosts!$A:$M, MATCH(Places!$B4047,Hosts!$A:$A,0), MATCH(Places!J$1,Hosts!$A$1:$M$1,0))</f>
        <v>Yes</v>
      </c>
      <c r="K4047">
        <v>21</v>
      </c>
      <c r="L4047" t="str">
        <f>VLOOKUP($K4047,Neighborhoods!$A:$C,2,0)</f>
        <v>Queens</v>
      </c>
      <c r="M4047" t="str">
        <f>VLOOKUP($K4047,Neighborhoods!$A:$C,3,0)</f>
        <v>Astoria</v>
      </c>
      <c r="N4047" t="str">
        <f>INDEX(Neighborhoods!$A:$C, MATCH(Places!$K4047,Neighborhoods!$A:$A,0), MATCH(Places!N$1,Neighborhoods!$A$1:$C$1,0))</f>
        <v>Queens</v>
      </c>
      <c r="O4047" t="str">
        <f>INDEX(Neighborhoods!$A:$C, MATCH(Places!$K4047,Neighborhoods!$A:$A,0), MATCH(Places!O$1,Neighborhoods!$A$1:$C$1,0))</f>
        <v>Astoria</v>
      </c>
      <c r="P4047" t="s">
        <v>11822</v>
      </c>
      <c r="Q4047" t="str">
        <f t="shared" si="252"/>
        <v>No</v>
      </c>
      <c r="R4047">
        <v>2</v>
      </c>
      <c r="S4047" t="str">
        <f t="shared" si="253"/>
        <v>Small</v>
      </c>
      <c r="T4047" s="50">
        <v>75</v>
      </c>
      <c r="U4047" s="70">
        <f t="shared" si="254"/>
        <v>0.03</v>
      </c>
      <c r="V4047" s="52">
        <v>5</v>
      </c>
      <c r="W4047" s="52" t="str" cm="1">
        <f t="array" ref="W4047">_xlfn.SWITCH(ROUND(V4047,0),5,"Excellent",4,"Good",3,"Ok","Bad")</f>
        <v>Excellent</v>
      </c>
      <c r="X4047">
        <v>20</v>
      </c>
      <c r="Y4047" t="str">
        <f t="shared" si="255"/>
        <v>No</v>
      </c>
      <c r="Z4047" s="68">
        <v>43390</v>
      </c>
      <c r="AA4047" s="68">
        <v>44024</v>
      </c>
      <c r="AB4047">
        <v>45</v>
      </c>
      <c r="AC4047" t="s">
        <v>15616</v>
      </c>
    </row>
    <row r="4048" spans="1:29" x14ac:dyDescent="0.3">
      <c r="A4048" t="s">
        <v>2885</v>
      </c>
      <c r="B4048">
        <v>3598</v>
      </c>
      <c r="C4048" t="str">
        <f>VLOOKUP($B4048,Hosts!$A:$M,10,0)</f>
        <v>Within a day</v>
      </c>
      <c r="D4048" s="70">
        <f>VLOOKUP($B4048,Hosts!$A:$M,11,0)</f>
        <v>0.82</v>
      </c>
      <c r="E4048" s="70">
        <f>VLOOKUP($B4048,Hosts!$A:$M,12,0)</f>
        <v>0.89</v>
      </c>
      <c r="F4048" t="str">
        <f>VLOOKUP($B4048,Hosts!$A:$M,13,0)</f>
        <v>Yes</v>
      </c>
      <c r="G4048" t="str">
        <f>INDEX(Hosts!$A:$M, MATCH(Places!$B4048,Hosts!$A:$A,0), MATCH(Places!G$1,Hosts!$A$1:$M$1,0))</f>
        <v>Within a day</v>
      </c>
      <c r="H4048" s="70">
        <f>INDEX(Hosts!$A:$M, MATCH(Places!$B4048,Hosts!$A:$A,0), MATCH(Places!H$1,Hosts!$A$1:$M$1,0))</f>
        <v>0.82</v>
      </c>
      <c r="I4048" s="70">
        <f>INDEX(Hosts!$A:$M, MATCH(Places!$B4048,Hosts!$A:$A,0), MATCH(Places!I$1,Hosts!$A$1:$M$1,0))</f>
        <v>0.89</v>
      </c>
      <c r="J4048" t="str">
        <f>INDEX(Hosts!$A:$M, MATCH(Places!$B4048,Hosts!$A:$A,0), MATCH(Places!J$1,Hosts!$A$1:$M$1,0))</f>
        <v>Yes</v>
      </c>
      <c r="K4048">
        <v>7</v>
      </c>
      <c r="L4048" t="str">
        <f>VLOOKUP($K4048,Neighborhoods!$A:$C,2,0)</f>
        <v>Brooklyn</v>
      </c>
      <c r="M4048" t="str">
        <f>VLOOKUP($K4048,Neighborhoods!$A:$C,3,0)</f>
        <v>Bedford-Stuyvesant</v>
      </c>
      <c r="N4048" t="str">
        <f>INDEX(Neighborhoods!$A:$C, MATCH(Places!$K4048,Neighborhoods!$A:$A,0), MATCH(Places!N$1,Neighborhoods!$A$1:$C$1,0))</f>
        <v>Brooklyn</v>
      </c>
      <c r="O4048" t="str">
        <f>INDEX(Neighborhoods!$A:$C, MATCH(Places!$K4048,Neighborhoods!$A:$A,0), MATCH(Places!O$1,Neighborhoods!$A$1:$C$1,0))</f>
        <v>Bedford-Stuyvesant</v>
      </c>
      <c r="P4048" t="s">
        <v>11822</v>
      </c>
      <c r="Q4048" t="str">
        <f t="shared" si="252"/>
        <v>No</v>
      </c>
      <c r="R4048">
        <v>2</v>
      </c>
      <c r="S4048" t="str">
        <f t="shared" si="253"/>
        <v>Small</v>
      </c>
      <c r="T4048" s="50">
        <v>89</v>
      </c>
      <c r="U4048" s="70">
        <f t="shared" si="254"/>
        <v>0.03</v>
      </c>
      <c r="V4048" s="52">
        <v>4.9000000000000004</v>
      </c>
      <c r="W4048" s="52" t="str" cm="1">
        <f t="array" ref="W4048">_xlfn.SWITCH(ROUND(V4048,0),5,"Excellent",4,"Good",3,"Ok","Bad")</f>
        <v>Excellent</v>
      </c>
      <c r="X4048">
        <v>79</v>
      </c>
      <c r="Y4048" t="str">
        <f t="shared" si="255"/>
        <v>No</v>
      </c>
      <c r="Z4048" s="68">
        <v>43367</v>
      </c>
      <c r="AA4048" s="68">
        <v>44018</v>
      </c>
      <c r="AB4048">
        <v>86</v>
      </c>
      <c r="AC4048" t="s">
        <v>15615</v>
      </c>
    </row>
    <row r="4049" spans="1:29" x14ac:dyDescent="0.3">
      <c r="A4049" t="s">
        <v>15460</v>
      </c>
      <c r="B4049">
        <v>3655</v>
      </c>
      <c r="C4049" t="str">
        <f>VLOOKUP($B4049,Hosts!$A:$M,10,0)</f>
        <v>Within an hour</v>
      </c>
      <c r="D4049" s="70">
        <f>VLOOKUP($B4049,Hosts!$A:$M,11,0)</f>
        <v>1</v>
      </c>
      <c r="E4049" s="70">
        <f>VLOOKUP($B4049,Hosts!$A:$M,12,0)</f>
        <v>1</v>
      </c>
      <c r="F4049" t="str">
        <f>VLOOKUP($B4049,Hosts!$A:$M,13,0)</f>
        <v>No</v>
      </c>
      <c r="G4049" t="str">
        <f>INDEX(Hosts!$A:$M, MATCH(Places!$B4049,Hosts!$A:$A,0), MATCH(Places!G$1,Hosts!$A$1:$M$1,0))</f>
        <v>Within an hour</v>
      </c>
      <c r="H4049" s="70">
        <f>INDEX(Hosts!$A:$M, MATCH(Places!$B4049,Hosts!$A:$A,0), MATCH(Places!H$1,Hosts!$A$1:$M$1,0))</f>
        <v>1</v>
      </c>
      <c r="I4049" s="70">
        <f>INDEX(Hosts!$A:$M, MATCH(Places!$B4049,Hosts!$A:$A,0), MATCH(Places!I$1,Hosts!$A$1:$M$1,0))</f>
        <v>1</v>
      </c>
      <c r="J4049" t="str">
        <f>INDEX(Hosts!$A:$M, MATCH(Places!$B4049,Hosts!$A:$A,0), MATCH(Places!J$1,Hosts!$A$1:$M$1,0))</f>
        <v>No</v>
      </c>
      <c r="K4049">
        <v>17</v>
      </c>
      <c r="L4049" t="str">
        <f>VLOOKUP($K4049,Neighborhoods!$A:$C,2,0)</f>
        <v>Manhattan</v>
      </c>
      <c r="M4049" t="str">
        <f>VLOOKUP($K4049,Neighborhoods!$A:$C,3,0)</f>
        <v>Hell's Kitchen</v>
      </c>
      <c r="N4049" t="str">
        <f>INDEX(Neighborhoods!$A:$C, MATCH(Places!$K4049,Neighborhoods!$A:$A,0), MATCH(Places!N$1,Neighborhoods!$A$1:$C$1,0))</f>
        <v>Manhattan</v>
      </c>
      <c r="O4049" t="str">
        <f>INDEX(Neighborhoods!$A:$C, MATCH(Places!$K4049,Neighborhoods!$A:$A,0), MATCH(Places!O$1,Neighborhoods!$A$1:$C$1,0))</f>
        <v>Hell's Kitchen</v>
      </c>
      <c r="P4049" t="s">
        <v>1</v>
      </c>
      <c r="Q4049" t="str">
        <f t="shared" si="252"/>
        <v>Yes</v>
      </c>
      <c r="R4049">
        <v>2</v>
      </c>
      <c r="S4049" t="str">
        <f t="shared" si="253"/>
        <v>Small</v>
      </c>
      <c r="T4049" s="50">
        <v>77</v>
      </c>
      <c r="U4049" s="70">
        <f t="shared" si="254"/>
        <v>0.03</v>
      </c>
      <c r="V4049" s="52">
        <v>4.66</v>
      </c>
      <c r="W4049" s="52" t="str" cm="1">
        <f t="array" ref="W4049">_xlfn.SWITCH(ROUND(V4049,0),5,"Excellent",4,"Good",3,"Ok","Bad")</f>
        <v>Excellent</v>
      </c>
      <c r="X4049">
        <v>82</v>
      </c>
      <c r="Y4049" t="str">
        <f t="shared" si="255"/>
        <v>No</v>
      </c>
      <c r="Z4049" s="68">
        <v>43380</v>
      </c>
      <c r="AA4049" s="68">
        <v>44043</v>
      </c>
      <c r="AB4049">
        <v>318</v>
      </c>
      <c r="AC4049" t="s">
        <v>15616</v>
      </c>
    </row>
    <row r="4050" spans="1:29" x14ac:dyDescent="0.3">
      <c r="A4050" t="s">
        <v>13997</v>
      </c>
      <c r="B4050">
        <v>3655</v>
      </c>
      <c r="C4050" t="str">
        <f>VLOOKUP($B4050,Hosts!$A:$M,10,0)</f>
        <v>Within an hour</v>
      </c>
      <c r="D4050" s="70">
        <f>VLOOKUP($B4050,Hosts!$A:$M,11,0)</f>
        <v>1</v>
      </c>
      <c r="E4050" s="70">
        <f>VLOOKUP($B4050,Hosts!$A:$M,12,0)</f>
        <v>1</v>
      </c>
      <c r="F4050" t="str">
        <f>VLOOKUP($B4050,Hosts!$A:$M,13,0)</f>
        <v>No</v>
      </c>
      <c r="G4050" t="str">
        <f>INDEX(Hosts!$A:$M, MATCH(Places!$B4050,Hosts!$A:$A,0), MATCH(Places!G$1,Hosts!$A$1:$M$1,0))</f>
        <v>Within an hour</v>
      </c>
      <c r="H4050" s="70">
        <f>INDEX(Hosts!$A:$M, MATCH(Places!$B4050,Hosts!$A:$A,0), MATCH(Places!H$1,Hosts!$A$1:$M$1,0))</f>
        <v>1</v>
      </c>
      <c r="I4050" s="70">
        <f>INDEX(Hosts!$A:$M, MATCH(Places!$B4050,Hosts!$A:$A,0), MATCH(Places!I$1,Hosts!$A$1:$M$1,0))</f>
        <v>1</v>
      </c>
      <c r="J4050" t="str">
        <f>INDEX(Hosts!$A:$M, MATCH(Places!$B4050,Hosts!$A:$A,0), MATCH(Places!J$1,Hosts!$A$1:$M$1,0))</f>
        <v>No</v>
      </c>
      <c r="K4050">
        <v>17</v>
      </c>
      <c r="L4050" t="str">
        <f>VLOOKUP($K4050,Neighborhoods!$A:$C,2,0)</f>
        <v>Manhattan</v>
      </c>
      <c r="M4050" t="str">
        <f>VLOOKUP($K4050,Neighborhoods!$A:$C,3,0)</f>
        <v>Hell's Kitchen</v>
      </c>
      <c r="N4050" t="str">
        <f>INDEX(Neighborhoods!$A:$C, MATCH(Places!$K4050,Neighborhoods!$A:$A,0), MATCH(Places!N$1,Neighborhoods!$A$1:$C$1,0))</f>
        <v>Manhattan</v>
      </c>
      <c r="O4050" t="str">
        <f>INDEX(Neighborhoods!$A:$C, MATCH(Places!$K4050,Neighborhoods!$A:$A,0), MATCH(Places!O$1,Neighborhoods!$A$1:$C$1,0))</f>
        <v>Hell's Kitchen</v>
      </c>
      <c r="P4050" t="s">
        <v>1</v>
      </c>
      <c r="Q4050" t="str">
        <f t="shared" si="252"/>
        <v>Yes</v>
      </c>
      <c r="R4050">
        <v>2</v>
      </c>
      <c r="S4050" t="str">
        <f t="shared" si="253"/>
        <v>Small</v>
      </c>
      <c r="T4050" s="50">
        <v>77</v>
      </c>
      <c r="U4050" s="70">
        <f t="shared" si="254"/>
        <v>0.03</v>
      </c>
      <c r="V4050" s="52">
        <v>4.57</v>
      </c>
      <c r="W4050" s="52" t="str" cm="1">
        <f t="array" ref="W4050">_xlfn.SWITCH(ROUND(V4050,0),5,"Excellent",4,"Good",3,"Ok","Bad")</f>
        <v>Excellent</v>
      </c>
      <c r="X4050">
        <v>87</v>
      </c>
      <c r="Y4050" t="str">
        <f t="shared" si="255"/>
        <v>No</v>
      </c>
      <c r="Z4050" s="68">
        <v>43387</v>
      </c>
      <c r="AA4050" s="68">
        <v>44056</v>
      </c>
      <c r="AB4050">
        <v>308</v>
      </c>
      <c r="AC4050" t="s">
        <v>15616</v>
      </c>
    </row>
    <row r="4051" spans="1:29" x14ac:dyDescent="0.3">
      <c r="A4051" t="s">
        <v>2886</v>
      </c>
      <c r="B4051">
        <v>1240</v>
      </c>
      <c r="C4051" t="str">
        <f>VLOOKUP($B4051,Hosts!$A:$M,10,0)</f>
        <v>Within an hour</v>
      </c>
      <c r="D4051" s="70">
        <f>VLOOKUP($B4051,Hosts!$A:$M,11,0)</f>
        <v>1</v>
      </c>
      <c r="E4051" s="70">
        <f>VLOOKUP($B4051,Hosts!$A:$M,12,0)</f>
        <v>0</v>
      </c>
      <c r="F4051" t="str">
        <f>VLOOKUP($B4051,Hosts!$A:$M,13,0)</f>
        <v>No</v>
      </c>
      <c r="G4051" t="str">
        <f>INDEX(Hosts!$A:$M, MATCH(Places!$B4051,Hosts!$A:$A,0), MATCH(Places!G$1,Hosts!$A$1:$M$1,0))</f>
        <v>Within an hour</v>
      </c>
      <c r="H4051" s="70">
        <f>INDEX(Hosts!$A:$M, MATCH(Places!$B4051,Hosts!$A:$A,0), MATCH(Places!H$1,Hosts!$A$1:$M$1,0))</f>
        <v>1</v>
      </c>
      <c r="I4051" s="70">
        <f>INDEX(Hosts!$A:$M, MATCH(Places!$B4051,Hosts!$A:$A,0), MATCH(Places!I$1,Hosts!$A$1:$M$1,0))</f>
        <v>0</v>
      </c>
      <c r="J4051" t="str">
        <f>INDEX(Hosts!$A:$M, MATCH(Places!$B4051,Hosts!$A:$A,0), MATCH(Places!J$1,Hosts!$A$1:$M$1,0))</f>
        <v>No</v>
      </c>
      <c r="K4051">
        <v>11</v>
      </c>
      <c r="L4051" t="str">
        <f>VLOOKUP($K4051,Neighborhoods!$A:$C,2,0)</f>
        <v>Brooklyn</v>
      </c>
      <c r="M4051" t="str">
        <f>VLOOKUP($K4051,Neighborhoods!$A:$C,3,0)</f>
        <v>Greenpoint</v>
      </c>
      <c r="N4051" t="str">
        <f>INDEX(Neighborhoods!$A:$C, MATCH(Places!$K4051,Neighborhoods!$A:$A,0), MATCH(Places!N$1,Neighborhoods!$A$1:$C$1,0))</f>
        <v>Brooklyn</v>
      </c>
      <c r="O4051" t="str">
        <f>INDEX(Neighborhoods!$A:$C, MATCH(Places!$K4051,Neighborhoods!$A:$A,0), MATCH(Places!O$1,Neighborhoods!$A$1:$C$1,0))</f>
        <v>Greenpoint</v>
      </c>
      <c r="P4051" t="s">
        <v>1</v>
      </c>
      <c r="Q4051" t="str">
        <f t="shared" si="252"/>
        <v>Yes</v>
      </c>
      <c r="R4051">
        <v>2</v>
      </c>
      <c r="S4051" t="str">
        <f t="shared" si="253"/>
        <v>Small</v>
      </c>
      <c r="T4051" s="50">
        <v>80</v>
      </c>
      <c r="U4051" s="70">
        <f t="shared" si="254"/>
        <v>0.03</v>
      </c>
      <c r="V4051" s="52">
        <v>5</v>
      </c>
      <c r="W4051" s="52" t="str" cm="1">
        <f t="array" ref="W4051">_xlfn.SWITCH(ROUND(V4051,0),5,"Excellent",4,"Good",3,"Ok","Bad")</f>
        <v>Excellent</v>
      </c>
      <c r="X4051">
        <v>8</v>
      </c>
      <c r="Y4051" t="str">
        <f t="shared" si="255"/>
        <v>No</v>
      </c>
      <c r="Z4051" s="68">
        <v>43393</v>
      </c>
      <c r="AA4051" s="68">
        <v>43464</v>
      </c>
      <c r="AB4051">
        <v>0</v>
      </c>
      <c r="AC4051" t="s">
        <v>15615</v>
      </c>
    </row>
    <row r="4052" spans="1:29" x14ac:dyDescent="0.3">
      <c r="A4052" t="s">
        <v>2887</v>
      </c>
      <c r="B4052">
        <v>2096</v>
      </c>
      <c r="C4052" t="str">
        <f>VLOOKUP($B4052,Hosts!$A:$M,10,0)</f>
        <v>Within a few hours</v>
      </c>
      <c r="D4052" s="70">
        <f>VLOOKUP($B4052,Hosts!$A:$M,11,0)</f>
        <v>0.95</v>
      </c>
      <c r="E4052" s="70">
        <f>VLOOKUP($B4052,Hosts!$A:$M,12,0)</f>
        <v>0.26</v>
      </c>
      <c r="F4052" t="str">
        <f>VLOOKUP($B4052,Hosts!$A:$M,13,0)</f>
        <v>No</v>
      </c>
      <c r="G4052" t="str">
        <f>INDEX(Hosts!$A:$M, MATCH(Places!$B4052,Hosts!$A:$A,0), MATCH(Places!G$1,Hosts!$A$1:$M$1,0))</f>
        <v>Within a few hours</v>
      </c>
      <c r="H4052" s="70">
        <f>INDEX(Hosts!$A:$M, MATCH(Places!$B4052,Hosts!$A:$A,0), MATCH(Places!H$1,Hosts!$A$1:$M$1,0))</f>
        <v>0.95</v>
      </c>
      <c r="I4052" s="70">
        <f>INDEX(Hosts!$A:$M, MATCH(Places!$B4052,Hosts!$A:$A,0), MATCH(Places!I$1,Hosts!$A$1:$M$1,0))</f>
        <v>0.26</v>
      </c>
      <c r="J4052" t="str">
        <f>INDEX(Hosts!$A:$M, MATCH(Places!$B4052,Hosts!$A:$A,0), MATCH(Places!J$1,Hosts!$A$1:$M$1,0))</f>
        <v>No</v>
      </c>
      <c r="K4052">
        <v>10</v>
      </c>
      <c r="L4052" t="str">
        <f>VLOOKUP($K4052,Neighborhoods!$A:$C,2,0)</f>
        <v>Brooklyn</v>
      </c>
      <c r="M4052" t="str">
        <f>VLOOKUP($K4052,Neighborhoods!$A:$C,3,0)</f>
        <v>East Flatbush</v>
      </c>
      <c r="N4052" t="str">
        <f>INDEX(Neighborhoods!$A:$C, MATCH(Places!$K4052,Neighborhoods!$A:$A,0), MATCH(Places!N$1,Neighborhoods!$A$1:$C$1,0))</f>
        <v>Brooklyn</v>
      </c>
      <c r="O4052" t="str">
        <f>INDEX(Neighborhoods!$A:$C, MATCH(Places!$K4052,Neighborhoods!$A:$A,0), MATCH(Places!O$1,Neighborhoods!$A$1:$C$1,0))</f>
        <v>East Flatbush</v>
      </c>
      <c r="P4052" t="s">
        <v>1</v>
      </c>
      <c r="Q4052" t="str">
        <f t="shared" si="252"/>
        <v>Yes</v>
      </c>
      <c r="R4052">
        <v>2</v>
      </c>
      <c r="S4052" t="str">
        <f t="shared" si="253"/>
        <v>Small</v>
      </c>
      <c r="T4052" s="50">
        <v>57</v>
      </c>
      <c r="U4052" s="70">
        <f t="shared" si="254"/>
        <v>0.03</v>
      </c>
      <c r="V4052" s="52">
        <v>4.67</v>
      </c>
      <c r="W4052" s="52" t="str" cm="1">
        <f t="array" ref="W4052">_xlfn.SWITCH(ROUND(V4052,0),5,"Excellent",4,"Good",3,"Ok","Bad")</f>
        <v>Excellent</v>
      </c>
      <c r="X4052">
        <v>3</v>
      </c>
      <c r="Y4052" t="str">
        <f t="shared" si="255"/>
        <v>No</v>
      </c>
      <c r="Z4052" s="68">
        <v>43708</v>
      </c>
      <c r="AA4052" s="68">
        <v>44030</v>
      </c>
      <c r="AB4052">
        <v>80</v>
      </c>
      <c r="AC4052" t="s">
        <v>15615</v>
      </c>
    </row>
    <row r="4053" spans="1:29" x14ac:dyDescent="0.3">
      <c r="A4053" t="s">
        <v>2888</v>
      </c>
      <c r="B4053">
        <v>3550</v>
      </c>
      <c r="C4053" t="str">
        <f>VLOOKUP($B4053,Hosts!$A:$M,10,0)</f>
        <v>Within a few hours</v>
      </c>
      <c r="D4053" s="70">
        <f>VLOOKUP($B4053,Hosts!$A:$M,11,0)</f>
        <v>0.75</v>
      </c>
      <c r="E4053" s="70">
        <f>VLOOKUP($B4053,Hosts!$A:$M,12,0)</f>
        <v>0.88</v>
      </c>
      <c r="F4053" t="str">
        <f>VLOOKUP($B4053,Hosts!$A:$M,13,0)</f>
        <v>Yes</v>
      </c>
      <c r="G4053" t="str">
        <f>INDEX(Hosts!$A:$M, MATCH(Places!$B4053,Hosts!$A:$A,0), MATCH(Places!G$1,Hosts!$A$1:$M$1,0))</f>
        <v>Within a few hours</v>
      </c>
      <c r="H4053" s="70">
        <f>INDEX(Hosts!$A:$M, MATCH(Places!$B4053,Hosts!$A:$A,0), MATCH(Places!H$1,Hosts!$A$1:$M$1,0))</f>
        <v>0.75</v>
      </c>
      <c r="I4053" s="70">
        <f>INDEX(Hosts!$A:$M, MATCH(Places!$B4053,Hosts!$A:$A,0), MATCH(Places!I$1,Hosts!$A$1:$M$1,0))</f>
        <v>0.88</v>
      </c>
      <c r="J4053" t="str">
        <f>INDEX(Hosts!$A:$M, MATCH(Places!$B4053,Hosts!$A:$A,0), MATCH(Places!J$1,Hosts!$A$1:$M$1,0))</f>
        <v>Yes</v>
      </c>
      <c r="K4053">
        <v>9</v>
      </c>
      <c r="L4053" t="str">
        <f>VLOOKUP($K4053,Neighborhoods!$A:$C,2,0)</f>
        <v>Brooklyn</v>
      </c>
      <c r="M4053" t="str">
        <f>VLOOKUP($K4053,Neighborhoods!$A:$C,3,0)</f>
        <v>Crown Heights</v>
      </c>
      <c r="N4053" t="str">
        <f>INDEX(Neighborhoods!$A:$C, MATCH(Places!$K4053,Neighborhoods!$A:$A,0), MATCH(Places!N$1,Neighborhoods!$A$1:$C$1,0))</f>
        <v>Brooklyn</v>
      </c>
      <c r="O4053" t="str">
        <f>INDEX(Neighborhoods!$A:$C, MATCH(Places!$K4053,Neighborhoods!$A:$A,0), MATCH(Places!O$1,Neighborhoods!$A$1:$C$1,0))</f>
        <v>Crown Heights</v>
      </c>
      <c r="P4053" t="s">
        <v>11822</v>
      </c>
      <c r="Q4053" t="str">
        <f t="shared" si="252"/>
        <v>No</v>
      </c>
      <c r="R4053">
        <v>14</v>
      </c>
      <c r="S4053" t="str">
        <f t="shared" si="253"/>
        <v>Large</v>
      </c>
      <c r="T4053" s="50">
        <v>425</v>
      </c>
      <c r="U4053" s="70">
        <f t="shared" si="254"/>
        <v>0.04</v>
      </c>
      <c r="V4053" s="52">
        <v>4.8899999999999997</v>
      </c>
      <c r="W4053" s="52" t="str" cm="1">
        <f t="array" ref="W4053">_xlfn.SWITCH(ROUND(V4053,0),5,"Excellent",4,"Good",3,"Ok","Bad")</f>
        <v>Excellent</v>
      </c>
      <c r="X4053">
        <v>28</v>
      </c>
      <c r="Y4053" t="str">
        <f t="shared" si="255"/>
        <v>No</v>
      </c>
      <c r="Z4053" s="68">
        <v>43451</v>
      </c>
      <c r="AA4053" s="68">
        <v>43894</v>
      </c>
      <c r="AB4053">
        <v>12</v>
      </c>
      <c r="AC4053" t="s">
        <v>15615</v>
      </c>
    </row>
    <row r="4054" spans="1:29" x14ac:dyDescent="0.3">
      <c r="A4054" t="s">
        <v>2889</v>
      </c>
      <c r="B4054">
        <v>2583</v>
      </c>
      <c r="C4054" t="str">
        <f>VLOOKUP($B4054,Hosts!$A:$M,10,0)</f>
        <v>Within an hour</v>
      </c>
      <c r="D4054" s="70">
        <f>VLOOKUP($B4054,Hosts!$A:$M,11,0)</f>
        <v>1</v>
      </c>
      <c r="E4054" s="70">
        <f>VLOOKUP($B4054,Hosts!$A:$M,12,0)</f>
        <v>0.96</v>
      </c>
      <c r="F4054" t="str">
        <f>VLOOKUP($B4054,Hosts!$A:$M,13,0)</f>
        <v>No</v>
      </c>
      <c r="G4054" t="str">
        <f>INDEX(Hosts!$A:$M, MATCH(Places!$B4054,Hosts!$A:$A,0), MATCH(Places!G$1,Hosts!$A$1:$M$1,0))</f>
        <v>Within an hour</v>
      </c>
      <c r="H4054" s="70">
        <f>INDEX(Hosts!$A:$M, MATCH(Places!$B4054,Hosts!$A:$A,0), MATCH(Places!H$1,Hosts!$A$1:$M$1,0))</f>
        <v>1</v>
      </c>
      <c r="I4054" s="70">
        <f>INDEX(Hosts!$A:$M, MATCH(Places!$B4054,Hosts!$A:$A,0), MATCH(Places!I$1,Hosts!$A$1:$M$1,0))</f>
        <v>0.96</v>
      </c>
      <c r="J4054" t="str">
        <f>INDEX(Hosts!$A:$M, MATCH(Places!$B4054,Hosts!$A:$A,0), MATCH(Places!J$1,Hosts!$A$1:$M$1,0))</f>
        <v>No</v>
      </c>
      <c r="K4054">
        <v>14</v>
      </c>
      <c r="L4054" t="str">
        <f>VLOOKUP($K4054,Neighborhoods!$A:$C,2,0)</f>
        <v>Manhattan</v>
      </c>
      <c r="M4054" t="str">
        <f>VLOOKUP($K4054,Neighborhoods!$A:$C,3,0)</f>
        <v>East Harlem</v>
      </c>
      <c r="N4054" t="str">
        <f>INDEX(Neighborhoods!$A:$C, MATCH(Places!$K4054,Neighborhoods!$A:$A,0), MATCH(Places!N$1,Neighborhoods!$A$1:$C$1,0))</f>
        <v>Manhattan</v>
      </c>
      <c r="O4054" t="str">
        <f>INDEX(Neighborhoods!$A:$C, MATCH(Places!$K4054,Neighborhoods!$A:$A,0), MATCH(Places!O$1,Neighborhoods!$A$1:$C$1,0))</f>
        <v>East Harlem</v>
      </c>
      <c r="P4054" t="s">
        <v>1</v>
      </c>
      <c r="Q4054" t="str">
        <f t="shared" si="252"/>
        <v>Yes</v>
      </c>
      <c r="R4054">
        <v>2</v>
      </c>
      <c r="S4054" t="str">
        <f t="shared" si="253"/>
        <v>Small</v>
      </c>
      <c r="T4054" s="50">
        <v>47</v>
      </c>
      <c r="U4054" s="70">
        <f t="shared" si="254"/>
        <v>0.03</v>
      </c>
      <c r="V4054" s="52">
        <v>4.34</v>
      </c>
      <c r="W4054" s="52" t="str" cm="1">
        <f t="array" ref="W4054">_xlfn.SWITCH(ROUND(V4054,0),5,"Excellent",4,"Good",3,"Ok","Bad")</f>
        <v>Good</v>
      </c>
      <c r="X4054">
        <v>59</v>
      </c>
      <c r="Y4054" t="str">
        <f t="shared" si="255"/>
        <v>No</v>
      </c>
      <c r="Z4054" s="68">
        <v>43364</v>
      </c>
      <c r="AA4054" s="68">
        <v>44026</v>
      </c>
      <c r="AB4054">
        <v>134</v>
      </c>
      <c r="AC4054" t="s">
        <v>15616</v>
      </c>
    </row>
    <row r="4055" spans="1:29" x14ac:dyDescent="0.3">
      <c r="A4055" t="s">
        <v>15528</v>
      </c>
      <c r="B4055">
        <v>3544</v>
      </c>
      <c r="C4055" t="str">
        <f>VLOOKUP($B4055,Hosts!$A:$M,10,0)</f>
        <v>Within an hour</v>
      </c>
      <c r="D4055" s="70">
        <f>VLOOKUP($B4055,Hosts!$A:$M,11,0)</f>
        <v>0.9</v>
      </c>
      <c r="E4055" s="70">
        <f>VLOOKUP($B4055,Hosts!$A:$M,12,0)</f>
        <v>0.99</v>
      </c>
      <c r="F4055" t="str">
        <f>VLOOKUP($B4055,Hosts!$A:$M,13,0)</f>
        <v>No</v>
      </c>
      <c r="G4055" t="str">
        <f>INDEX(Hosts!$A:$M, MATCH(Places!$B4055,Hosts!$A:$A,0), MATCH(Places!G$1,Hosts!$A$1:$M$1,0))</f>
        <v>Within an hour</v>
      </c>
      <c r="H4055" s="70">
        <f>INDEX(Hosts!$A:$M, MATCH(Places!$B4055,Hosts!$A:$A,0), MATCH(Places!H$1,Hosts!$A$1:$M$1,0))</f>
        <v>0.9</v>
      </c>
      <c r="I4055" s="70">
        <f>INDEX(Hosts!$A:$M, MATCH(Places!$B4055,Hosts!$A:$A,0), MATCH(Places!I$1,Hosts!$A$1:$M$1,0))</f>
        <v>0.99</v>
      </c>
      <c r="J4055" t="str">
        <f>INDEX(Hosts!$A:$M, MATCH(Places!$B4055,Hosts!$A:$A,0), MATCH(Places!J$1,Hosts!$A$1:$M$1,0))</f>
        <v>No</v>
      </c>
      <c r="K4055">
        <v>17</v>
      </c>
      <c r="L4055" t="str">
        <f>VLOOKUP($K4055,Neighborhoods!$A:$C,2,0)</f>
        <v>Manhattan</v>
      </c>
      <c r="M4055" t="str">
        <f>VLOOKUP($K4055,Neighborhoods!$A:$C,3,0)</f>
        <v>Hell's Kitchen</v>
      </c>
      <c r="N4055" t="str">
        <f>INDEX(Neighborhoods!$A:$C, MATCH(Places!$K4055,Neighborhoods!$A:$A,0), MATCH(Places!N$1,Neighborhoods!$A$1:$C$1,0))</f>
        <v>Manhattan</v>
      </c>
      <c r="O4055" t="str">
        <f>INDEX(Neighborhoods!$A:$C, MATCH(Places!$K4055,Neighborhoods!$A:$A,0), MATCH(Places!O$1,Neighborhoods!$A$1:$C$1,0))</f>
        <v>Hell's Kitchen</v>
      </c>
      <c r="P4055" t="s">
        <v>1</v>
      </c>
      <c r="Q4055" t="str">
        <f t="shared" si="252"/>
        <v>Yes</v>
      </c>
      <c r="R4055">
        <v>2</v>
      </c>
      <c r="S4055" t="str">
        <f t="shared" si="253"/>
        <v>Small</v>
      </c>
      <c r="T4055" s="50">
        <v>150</v>
      </c>
      <c r="U4055" s="70">
        <f t="shared" si="254"/>
        <v>0.03</v>
      </c>
      <c r="V4055" s="52">
        <v>4.2699999999999996</v>
      </c>
      <c r="W4055" s="52" t="str" cm="1">
        <f t="array" ref="W4055">_xlfn.SWITCH(ROUND(V4055,0),5,"Excellent",4,"Good",3,"Ok","Bad")</f>
        <v>Good</v>
      </c>
      <c r="X4055">
        <v>11</v>
      </c>
      <c r="Y4055" t="str">
        <f t="shared" si="255"/>
        <v>No</v>
      </c>
      <c r="Z4055" s="68">
        <v>43384</v>
      </c>
      <c r="AA4055" s="68">
        <v>43813</v>
      </c>
      <c r="AB4055">
        <v>365</v>
      </c>
      <c r="AC4055" t="s">
        <v>15616</v>
      </c>
    </row>
    <row r="4056" spans="1:29" x14ac:dyDescent="0.3">
      <c r="A4056" t="s">
        <v>2890</v>
      </c>
      <c r="B4056">
        <v>943</v>
      </c>
      <c r="C4056" t="str">
        <f>VLOOKUP($B4056,Hosts!$A:$M,10,0)</f>
        <v>Within an hour</v>
      </c>
      <c r="D4056" s="70">
        <f>VLOOKUP($B4056,Hosts!$A:$M,11,0)</f>
        <v>1</v>
      </c>
      <c r="E4056" s="70">
        <f>VLOOKUP($B4056,Hosts!$A:$M,12,0)</f>
        <v>0.83</v>
      </c>
      <c r="F4056" t="str">
        <f>VLOOKUP($B4056,Hosts!$A:$M,13,0)</f>
        <v>Yes</v>
      </c>
      <c r="G4056" t="str">
        <f>INDEX(Hosts!$A:$M, MATCH(Places!$B4056,Hosts!$A:$A,0), MATCH(Places!G$1,Hosts!$A$1:$M$1,0))</f>
        <v>Within an hour</v>
      </c>
      <c r="H4056" s="70">
        <f>INDEX(Hosts!$A:$M, MATCH(Places!$B4056,Hosts!$A:$A,0), MATCH(Places!H$1,Hosts!$A$1:$M$1,0))</f>
        <v>1</v>
      </c>
      <c r="I4056" s="70">
        <f>INDEX(Hosts!$A:$M, MATCH(Places!$B4056,Hosts!$A:$A,0), MATCH(Places!I$1,Hosts!$A$1:$M$1,0))</f>
        <v>0.83</v>
      </c>
      <c r="J4056" t="str">
        <f>INDEX(Hosts!$A:$M, MATCH(Places!$B4056,Hosts!$A:$A,0), MATCH(Places!J$1,Hosts!$A$1:$M$1,0))</f>
        <v>Yes</v>
      </c>
      <c r="K4056">
        <v>12</v>
      </c>
      <c r="L4056" t="str">
        <f>VLOOKUP($K4056,Neighborhoods!$A:$C,2,0)</f>
        <v>Brooklyn</v>
      </c>
      <c r="M4056" t="str">
        <f>VLOOKUP($K4056,Neighborhoods!$A:$C,3,0)</f>
        <v>Williamsburg</v>
      </c>
      <c r="N4056" t="str">
        <f>INDEX(Neighborhoods!$A:$C, MATCH(Places!$K4056,Neighborhoods!$A:$A,0), MATCH(Places!N$1,Neighborhoods!$A$1:$C$1,0))</f>
        <v>Brooklyn</v>
      </c>
      <c r="O4056" t="str">
        <f>INDEX(Neighborhoods!$A:$C, MATCH(Places!$K4056,Neighborhoods!$A:$A,0), MATCH(Places!O$1,Neighborhoods!$A$1:$C$1,0))</f>
        <v>Williamsburg</v>
      </c>
      <c r="P4056" t="s">
        <v>1</v>
      </c>
      <c r="Q4056" t="str">
        <f t="shared" si="252"/>
        <v>Yes</v>
      </c>
      <c r="R4056">
        <v>2</v>
      </c>
      <c r="S4056" t="str">
        <f t="shared" si="253"/>
        <v>Small</v>
      </c>
      <c r="T4056" s="50">
        <v>63</v>
      </c>
      <c r="U4056" s="70">
        <f t="shared" si="254"/>
        <v>0.03</v>
      </c>
      <c r="V4056" s="52">
        <v>5</v>
      </c>
      <c r="W4056" s="52" t="str" cm="1">
        <f t="array" ref="W4056">_xlfn.SWITCH(ROUND(V4056,0),5,"Excellent",4,"Good",3,"Ok","Bad")</f>
        <v>Excellent</v>
      </c>
      <c r="X4056">
        <v>19</v>
      </c>
      <c r="Y4056" t="str">
        <f t="shared" si="255"/>
        <v>No</v>
      </c>
      <c r="Z4056" s="68">
        <v>43378</v>
      </c>
      <c r="AA4056" s="68">
        <v>43899</v>
      </c>
      <c r="AB4056">
        <v>321</v>
      </c>
      <c r="AC4056" t="s">
        <v>15615</v>
      </c>
    </row>
    <row r="4057" spans="1:29" x14ac:dyDescent="0.3">
      <c r="A4057" t="s">
        <v>2891</v>
      </c>
      <c r="B4057">
        <v>3995</v>
      </c>
      <c r="C4057" t="str">
        <f>VLOOKUP($B4057,Hosts!$A:$M,10,0)</f>
        <v>Within an hour</v>
      </c>
      <c r="D4057" s="70">
        <f>VLOOKUP($B4057,Hosts!$A:$M,11,0)</f>
        <v>1</v>
      </c>
      <c r="E4057" s="70">
        <f>VLOOKUP($B4057,Hosts!$A:$M,12,0)</f>
        <v>1</v>
      </c>
      <c r="F4057" t="str">
        <f>VLOOKUP($B4057,Hosts!$A:$M,13,0)</f>
        <v>No</v>
      </c>
      <c r="G4057" t="str">
        <f>INDEX(Hosts!$A:$M, MATCH(Places!$B4057,Hosts!$A:$A,0), MATCH(Places!G$1,Hosts!$A$1:$M$1,0))</f>
        <v>Within an hour</v>
      </c>
      <c r="H4057" s="70">
        <f>INDEX(Hosts!$A:$M, MATCH(Places!$B4057,Hosts!$A:$A,0), MATCH(Places!H$1,Hosts!$A$1:$M$1,0))</f>
        <v>1</v>
      </c>
      <c r="I4057" s="70">
        <f>INDEX(Hosts!$A:$M, MATCH(Places!$B4057,Hosts!$A:$A,0), MATCH(Places!I$1,Hosts!$A$1:$M$1,0))</f>
        <v>1</v>
      </c>
      <c r="J4057" t="str">
        <f>INDEX(Hosts!$A:$M, MATCH(Places!$B4057,Hosts!$A:$A,0), MATCH(Places!J$1,Hosts!$A$1:$M$1,0))</f>
        <v>No</v>
      </c>
      <c r="K4057">
        <v>15</v>
      </c>
      <c r="L4057" t="str">
        <f>VLOOKUP($K4057,Neighborhoods!$A:$C,2,0)</f>
        <v>Manhattan</v>
      </c>
      <c r="M4057" t="str">
        <f>VLOOKUP($K4057,Neighborhoods!$A:$C,3,0)</f>
        <v>East Village</v>
      </c>
      <c r="N4057" t="str">
        <f>INDEX(Neighborhoods!$A:$C, MATCH(Places!$K4057,Neighborhoods!$A:$A,0), MATCH(Places!N$1,Neighborhoods!$A$1:$C$1,0))</f>
        <v>Manhattan</v>
      </c>
      <c r="O4057" t="str">
        <f>INDEX(Neighborhoods!$A:$C, MATCH(Places!$K4057,Neighborhoods!$A:$A,0), MATCH(Places!O$1,Neighborhoods!$A$1:$C$1,0))</f>
        <v>East Village</v>
      </c>
      <c r="P4057" t="s">
        <v>1</v>
      </c>
      <c r="Q4057" t="str">
        <f t="shared" si="252"/>
        <v>Yes</v>
      </c>
      <c r="R4057">
        <v>2</v>
      </c>
      <c r="S4057" t="str">
        <f t="shared" si="253"/>
        <v>Small</v>
      </c>
      <c r="T4057" s="50">
        <v>98</v>
      </c>
      <c r="U4057" s="70">
        <f t="shared" si="254"/>
        <v>0.03</v>
      </c>
      <c r="V4057" s="52">
        <v>4.4800000000000004</v>
      </c>
      <c r="W4057" s="52" t="str" cm="1">
        <f t="array" ref="W4057">_xlfn.SWITCH(ROUND(V4057,0),5,"Excellent",4,"Good",3,"Ok","Bad")</f>
        <v>Good</v>
      </c>
      <c r="X4057">
        <v>27</v>
      </c>
      <c r="Y4057" t="str">
        <f t="shared" si="255"/>
        <v>No</v>
      </c>
      <c r="Z4057" s="68">
        <v>43716</v>
      </c>
      <c r="AA4057" s="68">
        <v>44009</v>
      </c>
      <c r="AB4057">
        <v>0</v>
      </c>
      <c r="AC4057" t="s">
        <v>15616</v>
      </c>
    </row>
    <row r="4058" spans="1:29" x14ac:dyDescent="0.3">
      <c r="A4058" t="s">
        <v>2892</v>
      </c>
      <c r="B4058">
        <v>1339</v>
      </c>
      <c r="C4058" t="str">
        <f>VLOOKUP($B4058,Hosts!$A:$M,10,0)</f>
        <v>Within an hour</v>
      </c>
      <c r="D4058" s="70">
        <f>VLOOKUP($B4058,Hosts!$A:$M,11,0)</f>
        <v>1</v>
      </c>
      <c r="E4058" s="70">
        <f>VLOOKUP($B4058,Hosts!$A:$M,12,0)</f>
        <v>0.96</v>
      </c>
      <c r="F4058" t="str">
        <f>VLOOKUP($B4058,Hosts!$A:$M,13,0)</f>
        <v>Yes</v>
      </c>
      <c r="G4058" t="str">
        <f>INDEX(Hosts!$A:$M, MATCH(Places!$B4058,Hosts!$A:$A,0), MATCH(Places!G$1,Hosts!$A$1:$M$1,0))</f>
        <v>Within an hour</v>
      </c>
      <c r="H4058" s="70">
        <f>INDEX(Hosts!$A:$M, MATCH(Places!$B4058,Hosts!$A:$A,0), MATCH(Places!H$1,Hosts!$A$1:$M$1,0))</f>
        <v>1</v>
      </c>
      <c r="I4058" s="70">
        <f>INDEX(Hosts!$A:$M, MATCH(Places!$B4058,Hosts!$A:$A,0), MATCH(Places!I$1,Hosts!$A$1:$M$1,0))</f>
        <v>0.96</v>
      </c>
      <c r="J4058" t="str">
        <f>INDEX(Hosts!$A:$M, MATCH(Places!$B4058,Hosts!$A:$A,0), MATCH(Places!J$1,Hosts!$A$1:$M$1,0))</f>
        <v>Yes</v>
      </c>
      <c r="K4058">
        <v>7</v>
      </c>
      <c r="L4058" t="str">
        <f>VLOOKUP($K4058,Neighborhoods!$A:$C,2,0)</f>
        <v>Brooklyn</v>
      </c>
      <c r="M4058" t="str">
        <f>VLOOKUP($K4058,Neighborhoods!$A:$C,3,0)</f>
        <v>Bedford-Stuyvesant</v>
      </c>
      <c r="N4058" t="str">
        <f>INDEX(Neighborhoods!$A:$C, MATCH(Places!$K4058,Neighborhoods!$A:$A,0), MATCH(Places!N$1,Neighborhoods!$A$1:$C$1,0))</f>
        <v>Brooklyn</v>
      </c>
      <c r="O4058" t="str">
        <f>INDEX(Neighborhoods!$A:$C, MATCH(Places!$K4058,Neighborhoods!$A:$A,0), MATCH(Places!O$1,Neighborhoods!$A$1:$C$1,0))</f>
        <v>Bedford-Stuyvesant</v>
      </c>
      <c r="P4058" t="s">
        <v>11822</v>
      </c>
      <c r="Q4058" t="str">
        <f t="shared" si="252"/>
        <v>No</v>
      </c>
      <c r="R4058">
        <v>4</v>
      </c>
      <c r="S4058" t="str">
        <f t="shared" si="253"/>
        <v>Medium</v>
      </c>
      <c r="T4058" s="50">
        <v>105</v>
      </c>
      <c r="U4058" s="70">
        <f t="shared" si="254"/>
        <v>0.03</v>
      </c>
      <c r="V4058" s="52">
        <v>5</v>
      </c>
      <c r="W4058" s="52" t="str" cm="1">
        <f t="array" ref="W4058">_xlfn.SWITCH(ROUND(V4058,0),5,"Excellent",4,"Good",3,"Ok","Bad")</f>
        <v>Excellent</v>
      </c>
      <c r="X4058">
        <v>43</v>
      </c>
      <c r="Y4058" t="str">
        <f t="shared" si="255"/>
        <v>No</v>
      </c>
      <c r="Z4058" s="68">
        <v>43366</v>
      </c>
      <c r="AA4058" s="68">
        <v>43832</v>
      </c>
      <c r="AB4058">
        <v>92</v>
      </c>
      <c r="AC4058" t="s">
        <v>15615</v>
      </c>
    </row>
    <row r="4059" spans="1:29" x14ac:dyDescent="0.3">
      <c r="A4059" t="s">
        <v>2893</v>
      </c>
      <c r="B4059">
        <v>3657</v>
      </c>
      <c r="C4059" t="str">
        <f>VLOOKUP($B4059,Hosts!$A:$M,10,0)</f>
        <v>Within an hour</v>
      </c>
      <c r="D4059" s="70">
        <f>VLOOKUP($B4059,Hosts!$A:$M,11,0)</f>
        <v>1</v>
      </c>
      <c r="E4059" s="70">
        <f>VLOOKUP($B4059,Hosts!$A:$M,12,0)</f>
        <v>1</v>
      </c>
      <c r="F4059" t="str">
        <f>VLOOKUP($B4059,Hosts!$A:$M,13,0)</f>
        <v>Yes</v>
      </c>
      <c r="G4059" t="str">
        <f>INDEX(Hosts!$A:$M, MATCH(Places!$B4059,Hosts!$A:$A,0), MATCH(Places!G$1,Hosts!$A$1:$M$1,0))</f>
        <v>Within an hour</v>
      </c>
      <c r="H4059" s="70">
        <f>INDEX(Hosts!$A:$M, MATCH(Places!$B4059,Hosts!$A:$A,0), MATCH(Places!H$1,Hosts!$A$1:$M$1,0))</f>
        <v>1</v>
      </c>
      <c r="I4059" s="70">
        <f>INDEX(Hosts!$A:$M, MATCH(Places!$B4059,Hosts!$A:$A,0), MATCH(Places!I$1,Hosts!$A$1:$M$1,0))</f>
        <v>1</v>
      </c>
      <c r="J4059" t="str">
        <f>INDEX(Hosts!$A:$M, MATCH(Places!$B4059,Hosts!$A:$A,0), MATCH(Places!J$1,Hosts!$A$1:$M$1,0))</f>
        <v>Yes</v>
      </c>
      <c r="K4059">
        <v>8</v>
      </c>
      <c r="L4059" t="str">
        <f>VLOOKUP($K4059,Neighborhoods!$A:$C,2,0)</f>
        <v>Brooklyn</v>
      </c>
      <c r="M4059" t="str">
        <f>VLOOKUP($K4059,Neighborhoods!$A:$C,3,0)</f>
        <v>Bushwick</v>
      </c>
      <c r="N4059" t="str">
        <f>INDEX(Neighborhoods!$A:$C, MATCH(Places!$K4059,Neighborhoods!$A:$A,0), MATCH(Places!N$1,Neighborhoods!$A$1:$C$1,0))</f>
        <v>Brooklyn</v>
      </c>
      <c r="O4059" t="str">
        <f>INDEX(Neighborhoods!$A:$C, MATCH(Places!$K4059,Neighborhoods!$A:$A,0), MATCH(Places!O$1,Neighborhoods!$A$1:$C$1,0))</f>
        <v>Bushwick</v>
      </c>
      <c r="P4059" t="s">
        <v>1</v>
      </c>
      <c r="Q4059" t="str">
        <f t="shared" si="252"/>
        <v>Yes</v>
      </c>
      <c r="R4059">
        <v>2</v>
      </c>
      <c r="S4059" t="str">
        <f t="shared" si="253"/>
        <v>Small</v>
      </c>
      <c r="T4059" s="50">
        <v>60</v>
      </c>
      <c r="U4059" s="70">
        <f t="shared" si="254"/>
        <v>0.03</v>
      </c>
      <c r="V4059" s="52">
        <v>4.9000000000000004</v>
      </c>
      <c r="W4059" s="52" t="str" cm="1">
        <f t="array" ref="W4059">_xlfn.SWITCH(ROUND(V4059,0),5,"Excellent",4,"Good",3,"Ok","Bad")</f>
        <v>Excellent</v>
      </c>
      <c r="X4059">
        <v>60</v>
      </c>
      <c r="Y4059" t="str">
        <f t="shared" si="255"/>
        <v>No</v>
      </c>
      <c r="Z4059" s="68">
        <v>43382</v>
      </c>
      <c r="AA4059" s="68">
        <v>43952</v>
      </c>
      <c r="AB4059">
        <v>0</v>
      </c>
      <c r="AC4059" t="s">
        <v>15616</v>
      </c>
    </row>
    <row r="4060" spans="1:29" x14ac:dyDescent="0.3">
      <c r="A4060" t="s">
        <v>13979</v>
      </c>
      <c r="B4060">
        <v>3647</v>
      </c>
      <c r="C4060" t="str">
        <f>VLOOKUP($B4060,Hosts!$A:$M,10,0)</f>
        <v>Within an hour</v>
      </c>
      <c r="D4060" s="70">
        <f>VLOOKUP($B4060,Hosts!$A:$M,11,0)</f>
        <v>1</v>
      </c>
      <c r="E4060" s="70">
        <f>VLOOKUP($B4060,Hosts!$A:$M,12,0)</f>
        <v>1</v>
      </c>
      <c r="F4060" t="str">
        <f>VLOOKUP($B4060,Hosts!$A:$M,13,0)</f>
        <v>No</v>
      </c>
      <c r="G4060" t="str">
        <f>INDEX(Hosts!$A:$M, MATCH(Places!$B4060,Hosts!$A:$A,0), MATCH(Places!G$1,Hosts!$A$1:$M$1,0))</f>
        <v>Within an hour</v>
      </c>
      <c r="H4060" s="70">
        <f>INDEX(Hosts!$A:$M, MATCH(Places!$B4060,Hosts!$A:$A,0), MATCH(Places!H$1,Hosts!$A$1:$M$1,0))</f>
        <v>1</v>
      </c>
      <c r="I4060" s="70">
        <f>INDEX(Hosts!$A:$M, MATCH(Places!$B4060,Hosts!$A:$A,0), MATCH(Places!I$1,Hosts!$A$1:$M$1,0))</f>
        <v>1</v>
      </c>
      <c r="J4060" t="str">
        <f>INDEX(Hosts!$A:$M, MATCH(Places!$B4060,Hosts!$A:$A,0), MATCH(Places!J$1,Hosts!$A$1:$M$1,0))</f>
        <v>No</v>
      </c>
      <c r="K4060">
        <v>19</v>
      </c>
      <c r="L4060" t="str">
        <f>VLOOKUP($K4060,Neighborhoods!$A:$C,2,0)</f>
        <v>Manhattan</v>
      </c>
      <c r="M4060" t="str">
        <f>VLOOKUP($K4060,Neighborhoods!$A:$C,3,0)</f>
        <v>Upper East Side</v>
      </c>
      <c r="N4060" t="str">
        <f>INDEX(Neighborhoods!$A:$C, MATCH(Places!$K4060,Neighborhoods!$A:$A,0), MATCH(Places!N$1,Neighborhoods!$A$1:$C$1,0))</f>
        <v>Manhattan</v>
      </c>
      <c r="O4060" t="str">
        <f>INDEX(Neighborhoods!$A:$C, MATCH(Places!$K4060,Neighborhoods!$A:$A,0), MATCH(Places!O$1,Neighborhoods!$A$1:$C$1,0))</f>
        <v>Upper East Side</v>
      </c>
      <c r="P4060" t="s">
        <v>1</v>
      </c>
      <c r="Q4060" t="str">
        <f t="shared" si="252"/>
        <v>Yes</v>
      </c>
      <c r="R4060">
        <v>2</v>
      </c>
      <c r="S4060" t="str">
        <f t="shared" si="253"/>
        <v>Small</v>
      </c>
      <c r="T4060" s="50">
        <v>60</v>
      </c>
      <c r="U4060" s="70">
        <f t="shared" si="254"/>
        <v>0.03</v>
      </c>
      <c r="V4060" s="52">
        <v>4.8099999999999996</v>
      </c>
      <c r="W4060" s="52" t="str" cm="1">
        <f t="array" ref="W4060">_xlfn.SWITCH(ROUND(V4060,0),5,"Excellent",4,"Good",3,"Ok","Bad")</f>
        <v>Excellent</v>
      </c>
      <c r="X4060">
        <v>134</v>
      </c>
      <c r="Y4060" t="str">
        <f t="shared" si="255"/>
        <v>Yes</v>
      </c>
      <c r="Z4060" s="68">
        <v>43365</v>
      </c>
      <c r="AA4060" s="68">
        <v>44022</v>
      </c>
      <c r="AB4060">
        <v>365</v>
      </c>
      <c r="AC4060" t="s">
        <v>15615</v>
      </c>
    </row>
    <row r="4061" spans="1:29" x14ac:dyDescent="0.3">
      <c r="A4061" t="s">
        <v>2894</v>
      </c>
      <c r="B4061">
        <v>3658</v>
      </c>
      <c r="C4061" t="str">
        <f>VLOOKUP($B4061,Hosts!$A:$M,10,0)</f>
        <v>Within an hour</v>
      </c>
      <c r="D4061" s="70">
        <f>VLOOKUP($B4061,Hosts!$A:$M,11,0)</f>
        <v>1</v>
      </c>
      <c r="E4061" s="70">
        <f>VLOOKUP($B4061,Hosts!$A:$M,12,0)</f>
        <v>0.99</v>
      </c>
      <c r="F4061" t="str">
        <f>VLOOKUP($B4061,Hosts!$A:$M,13,0)</f>
        <v>No</v>
      </c>
      <c r="G4061" t="str">
        <f>INDEX(Hosts!$A:$M, MATCH(Places!$B4061,Hosts!$A:$A,0), MATCH(Places!G$1,Hosts!$A$1:$M$1,0))</f>
        <v>Within an hour</v>
      </c>
      <c r="H4061" s="70">
        <f>INDEX(Hosts!$A:$M, MATCH(Places!$B4061,Hosts!$A:$A,0), MATCH(Places!H$1,Hosts!$A$1:$M$1,0))</f>
        <v>1</v>
      </c>
      <c r="I4061" s="70">
        <f>INDEX(Hosts!$A:$M, MATCH(Places!$B4061,Hosts!$A:$A,0), MATCH(Places!I$1,Hosts!$A$1:$M$1,0))</f>
        <v>0.99</v>
      </c>
      <c r="J4061" t="str">
        <f>INDEX(Hosts!$A:$M, MATCH(Places!$B4061,Hosts!$A:$A,0), MATCH(Places!J$1,Hosts!$A$1:$M$1,0))</f>
        <v>No</v>
      </c>
      <c r="K4061">
        <v>6</v>
      </c>
      <c r="L4061" t="str">
        <f>VLOOKUP($K4061,Neighborhoods!$A:$C,2,0)</f>
        <v>Bronx</v>
      </c>
      <c r="M4061" t="str">
        <f>VLOOKUP($K4061,Neighborhoods!$A:$C,3,0)</f>
        <v>Wakefield</v>
      </c>
      <c r="N4061" t="str">
        <f>INDEX(Neighborhoods!$A:$C, MATCH(Places!$K4061,Neighborhoods!$A:$A,0), MATCH(Places!N$1,Neighborhoods!$A$1:$C$1,0))</f>
        <v>Bronx</v>
      </c>
      <c r="O4061" t="str">
        <f>INDEX(Neighborhoods!$A:$C, MATCH(Places!$K4061,Neighborhoods!$A:$A,0), MATCH(Places!O$1,Neighborhoods!$A$1:$C$1,0))</f>
        <v>Wakefield</v>
      </c>
      <c r="P4061" t="s">
        <v>1</v>
      </c>
      <c r="Q4061" t="str">
        <f t="shared" si="252"/>
        <v>Yes</v>
      </c>
      <c r="R4061">
        <v>3</v>
      </c>
      <c r="S4061" t="str">
        <f t="shared" si="253"/>
        <v>Medium</v>
      </c>
      <c r="T4061" s="50">
        <v>71</v>
      </c>
      <c r="U4061" s="70">
        <f t="shared" si="254"/>
        <v>0.03</v>
      </c>
      <c r="V4061" s="52">
        <v>4.66</v>
      </c>
      <c r="W4061" s="52" t="str" cm="1">
        <f t="array" ref="W4061">_xlfn.SWITCH(ROUND(V4061,0),5,"Excellent",4,"Good",3,"Ok","Bad")</f>
        <v>Excellent</v>
      </c>
      <c r="X4061">
        <v>74</v>
      </c>
      <c r="Y4061" t="str">
        <f t="shared" si="255"/>
        <v>No</v>
      </c>
      <c r="Z4061" s="68">
        <v>43367</v>
      </c>
      <c r="AA4061" s="68">
        <v>43907</v>
      </c>
      <c r="AB4061">
        <v>0</v>
      </c>
      <c r="AC4061" t="s">
        <v>15616</v>
      </c>
    </row>
    <row r="4062" spans="1:29" x14ac:dyDescent="0.3">
      <c r="A4062" t="s">
        <v>2895</v>
      </c>
      <c r="B4062">
        <v>324</v>
      </c>
      <c r="C4062" t="str">
        <f>VLOOKUP($B4062,Hosts!$A:$M,10,0)</f>
        <v>Within an hour</v>
      </c>
      <c r="D4062" s="70">
        <f>VLOOKUP($B4062,Hosts!$A:$M,11,0)</f>
        <v>1</v>
      </c>
      <c r="E4062" s="70">
        <f>VLOOKUP($B4062,Hosts!$A:$M,12,0)</f>
        <v>1</v>
      </c>
      <c r="F4062" t="str">
        <f>VLOOKUP($B4062,Hosts!$A:$M,13,0)</f>
        <v>Yes</v>
      </c>
      <c r="G4062" t="str">
        <f>INDEX(Hosts!$A:$M, MATCH(Places!$B4062,Hosts!$A:$A,0), MATCH(Places!G$1,Hosts!$A$1:$M$1,0))</f>
        <v>Within an hour</v>
      </c>
      <c r="H4062" s="70">
        <f>INDEX(Hosts!$A:$M, MATCH(Places!$B4062,Hosts!$A:$A,0), MATCH(Places!H$1,Hosts!$A$1:$M$1,0))</f>
        <v>1</v>
      </c>
      <c r="I4062" s="70">
        <f>INDEX(Hosts!$A:$M, MATCH(Places!$B4062,Hosts!$A:$A,0), MATCH(Places!I$1,Hosts!$A$1:$M$1,0))</f>
        <v>1</v>
      </c>
      <c r="J4062" t="str">
        <f>INDEX(Hosts!$A:$M, MATCH(Places!$B4062,Hosts!$A:$A,0), MATCH(Places!J$1,Hosts!$A$1:$M$1,0))</f>
        <v>Yes</v>
      </c>
      <c r="K4062">
        <v>15</v>
      </c>
      <c r="L4062" t="str">
        <f>VLOOKUP($K4062,Neighborhoods!$A:$C,2,0)</f>
        <v>Manhattan</v>
      </c>
      <c r="M4062" t="str">
        <f>VLOOKUP($K4062,Neighborhoods!$A:$C,3,0)</f>
        <v>East Village</v>
      </c>
      <c r="N4062" t="str">
        <f>INDEX(Neighborhoods!$A:$C, MATCH(Places!$K4062,Neighborhoods!$A:$A,0), MATCH(Places!N$1,Neighborhoods!$A$1:$C$1,0))</f>
        <v>Manhattan</v>
      </c>
      <c r="O4062" t="str">
        <f>INDEX(Neighborhoods!$A:$C, MATCH(Places!$K4062,Neighborhoods!$A:$A,0), MATCH(Places!O$1,Neighborhoods!$A$1:$C$1,0))</f>
        <v>East Village</v>
      </c>
      <c r="P4062" t="s">
        <v>1</v>
      </c>
      <c r="Q4062" t="str">
        <f t="shared" si="252"/>
        <v>Yes</v>
      </c>
      <c r="R4062">
        <v>2</v>
      </c>
      <c r="S4062" t="str">
        <f t="shared" si="253"/>
        <v>Small</v>
      </c>
      <c r="T4062" s="50">
        <v>95</v>
      </c>
      <c r="U4062" s="70">
        <f t="shared" si="254"/>
        <v>0.03</v>
      </c>
      <c r="V4062" s="52">
        <v>4.9800000000000004</v>
      </c>
      <c r="W4062" s="52" t="str" cm="1">
        <f t="array" ref="W4062">_xlfn.SWITCH(ROUND(V4062,0),5,"Excellent",4,"Good",3,"Ok","Bad")</f>
        <v>Excellent</v>
      </c>
      <c r="X4062">
        <v>53</v>
      </c>
      <c r="Y4062" t="str">
        <f t="shared" si="255"/>
        <v>No</v>
      </c>
      <c r="Z4062" s="68">
        <v>43401</v>
      </c>
      <c r="AA4062" s="68">
        <v>43831</v>
      </c>
      <c r="AB4062">
        <v>163</v>
      </c>
      <c r="AC4062" t="s">
        <v>15615</v>
      </c>
    </row>
    <row r="4063" spans="1:29" x14ac:dyDescent="0.3">
      <c r="A4063" t="s">
        <v>2896</v>
      </c>
      <c r="B4063">
        <v>3599</v>
      </c>
      <c r="C4063" t="str">
        <f>VLOOKUP($B4063,Hosts!$A:$M,10,0)</f>
        <v>Within a day</v>
      </c>
      <c r="D4063" s="70">
        <f>VLOOKUP($B4063,Hosts!$A:$M,11,0)</f>
        <v>1</v>
      </c>
      <c r="E4063" s="70">
        <f>VLOOKUP($B4063,Hosts!$A:$M,12,0)</f>
        <v>0.96</v>
      </c>
      <c r="F4063" t="str">
        <f>VLOOKUP($B4063,Hosts!$A:$M,13,0)</f>
        <v>Yes</v>
      </c>
      <c r="G4063" t="str">
        <f>INDEX(Hosts!$A:$M, MATCH(Places!$B4063,Hosts!$A:$A,0), MATCH(Places!G$1,Hosts!$A$1:$M$1,0))</f>
        <v>Within a day</v>
      </c>
      <c r="H4063" s="70">
        <f>INDEX(Hosts!$A:$M, MATCH(Places!$B4063,Hosts!$A:$A,0), MATCH(Places!H$1,Hosts!$A$1:$M$1,0))</f>
        <v>1</v>
      </c>
      <c r="I4063" s="70">
        <f>INDEX(Hosts!$A:$M, MATCH(Places!$B4063,Hosts!$A:$A,0), MATCH(Places!I$1,Hosts!$A$1:$M$1,0))</f>
        <v>0.96</v>
      </c>
      <c r="J4063" t="str">
        <f>INDEX(Hosts!$A:$M, MATCH(Places!$B4063,Hosts!$A:$A,0), MATCH(Places!J$1,Hosts!$A$1:$M$1,0))</f>
        <v>Yes</v>
      </c>
      <c r="K4063">
        <v>9</v>
      </c>
      <c r="L4063" t="str">
        <f>VLOOKUP($K4063,Neighborhoods!$A:$C,2,0)</f>
        <v>Brooklyn</v>
      </c>
      <c r="M4063" t="str">
        <f>VLOOKUP($K4063,Neighborhoods!$A:$C,3,0)</f>
        <v>Crown Heights</v>
      </c>
      <c r="N4063" t="str">
        <f>INDEX(Neighborhoods!$A:$C, MATCH(Places!$K4063,Neighborhoods!$A:$A,0), MATCH(Places!N$1,Neighborhoods!$A$1:$C$1,0))</f>
        <v>Brooklyn</v>
      </c>
      <c r="O4063" t="str">
        <f>INDEX(Neighborhoods!$A:$C, MATCH(Places!$K4063,Neighborhoods!$A:$A,0), MATCH(Places!O$1,Neighborhoods!$A$1:$C$1,0))</f>
        <v>Crown Heights</v>
      </c>
      <c r="P4063" t="s">
        <v>11822</v>
      </c>
      <c r="Q4063" t="str">
        <f t="shared" si="252"/>
        <v>No</v>
      </c>
      <c r="R4063">
        <v>4</v>
      </c>
      <c r="S4063" t="str">
        <f t="shared" si="253"/>
        <v>Medium</v>
      </c>
      <c r="T4063" s="50">
        <v>160</v>
      </c>
      <c r="U4063" s="70">
        <f t="shared" si="254"/>
        <v>0.03</v>
      </c>
      <c r="V4063" s="52">
        <v>5</v>
      </c>
      <c r="W4063" s="52" t="str" cm="1">
        <f t="array" ref="W4063">_xlfn.SWITCH(ROUND(V4063,0),5,"Excellent",4,"Good",3,"Ok","Bad")</f>
        <v>Excellent</v>
      </c>
      <c r="X4063">
        <v>74</v>
      </c>
      <c r="Y4063" t="str">
        <f t="shared" si="255"/>
        <v>No</v>
      </c>
      <c r="Z4063" s="68">
        <v>43381</v>
      </c>
      <c r="AA4063" s="68">
        <v>43897</v>
      </c>
      <c r="AB4063">
        <v>228</v>
      </c>
      <c r="AC4063" t="s">
        <v>15615</v>
      </c>
    </row>
    <row r="4064" spans="1:29" x14ac:dyDescent="0.3">
      <c r="A4064" t="s">
        <v>2897</v>
      </c>
      <c r="B4064">
        <v>3661</v>
      </c>
      <c r="C4064" t="str">
        <f>VLOOKUP($B4064,Hosts!$A:$M,10,0)</f>
        <v>A few days or more</v>
      </c>
      <c r="D4064" s="70">
        <f>VLOOKUP($B4064,Hosts!$A:$M,11,0)</f>
        <v>0</v>
      </c>
      <c r="E4064" s="70">
        <f>VLOOKUP($B4064,Hosts!$A:$M,12,0)</f>
        <v>0</v>
      </c>
      <c r="F4064" t="str">
        <f>VLOOKUP($B4064,Hosts!$A:$M,13,0)</f>
        <v>No</v>
      </c>
      <c r="G4064" t="str">
        <f>INDEX(Hosts!$A:$M, MATCH(Places!$B4064,Hosts!$A:$A,0), MATCH(Places!G$1,Hosts!$A$1:$M$1,0))</f>
        <v>A few days or more</v>
      </c>
      <c r="H4064" s="70">
        <f>INDEX(Hosts!$A:$M, MATCH(Places!$B4064,Hosts!$A:$A,0), MATCH(Places!H$1,Hosts!$A$1:$M$1,0))</f>
        <v>0</v>
      </c>
      <c r="I4064" s="70">
        <f>INDEX(Hosts!$A:$M, MATCH(Places!$B4064,Hosts!$A:$A,0), MATCH(Places!I$1,Hosts!$A$1:$M$1,0))</f>
        <v>0</v>
      </c>
      <c r="J4064" t="str">
        <f>INDEX(Hosts!$A:$M, MATCH(Places!$B4064,Hosts!$A:$A,0), MATCH(Places!J$1,Hosts!$A$1:$M$1,0))</f>
        <v>No</v>
      </c>
      <c r="K4064">
        <v>7</v>
      </c>
      <c r="L4064" t="str">
        <f>VLOOKUP($K4064,Neighborhoods!$A:$C,2,0)</f>
        <v>Brooklyn</v>
      </c>
      <c r="M4064" t="str">
        <f>VLOOKUP($K4064,Neighborhoods!$A:$C,3,0)</f>
        <v>Bedford-Stuyvesant</v>
      </c>
      <c r="N4064" t="str">
        <f>INDEX(Neighborhoods!$A:$C, MATCH(Places!$K4064,Neighborhoods!$A:$A,0), MATCH(Places!N$1,Neighborhoods!$A$1:$C$1,0))</f>
        <v>Brooklyn</v>
      </c>
      <c r="O4064" t="str">
        <f>INDEX(Neighborhoods!$A:$C, MATCH(Places!$K4064,Neighborhoods!$A:$A,0), MATCH(Places!O$1,Neighborhoods!$A$1:$C$1,0))</f>
        <v>Bedford-Stuyvesant</v>
      </c>
      <c r="P4064" t="s">
        <v>11822</v>
      </c>
      <c r="Q4064" t="str">
        <f t="shared" si="252"/>
        <v>No</v>
      </c>
      <c r="R4064">
        <v>2</v>
      </c>
      <c r="S4064" t="str">
        <f t="shared" si="253"/>
        <v>Small</v>
      </c>
      <c r="T4064" s="50">
        <v>190</v>
      </c>
      <c r="U4064" s="70">
        <f t="shared" si="254"/>
        <v>0.03</v>
      </c>
      <c r="V4064" s="52">
        <v>4.67</v>
      </c>
      <c r="W4064" s="52" t="str" cm="1">
        <f t="array" ref="W4064">_xlfn.SWITCH(ROUND(V4064,0),5,"Excellent",4,"Good",3,"Ok","Bad")</f>
        <v>Excellent</v>
      </c>
      <c r="X4064">
        <v>3</v>
      </c>
      <c r="Y4064" t="str">
        <f t="shared" si="255"/>
        <v>No</v>
      </c>
      <c r="Z4064" s="68">
        <v>43386</v>
      </c>
      <c r="AA4064" s="68">
        <v>43428</v>
      </c>
      <c r="AB4064">
        <v>46</v>
      </c>
      <c r="AC4064" t="s">
        <v>15615</v>
      </c>
    </row>
    <row r="4065" spans="1:29" x14ac:dyDescent="0.3">
      <c r="A4065" t="s">
        <v>2898</v>
      </c>
      <c r="B4065">
        <v>944</v>
      </c>
      <c r="C4065" t="str">
        <f>VLOOKUP($B4065,Hosts!$A:$M,10,0)</f>
        <v>Within an hour</v>
      </c>
      <c r="D4065" s="70">
        <f>VLOOKUP($B4065,Hosts!$A:$M,11,0)</f>
        <v>1</v>
      </c>
      <c r="E4065" s="70">
        <f>VLOOKUP($B4065,Hosts!$A:$M,12,0)</f>
        <v>1</v>
      </c>
      <c r="F4065" t="str">
        <f>VLOOKUP($B4065,Hosts!$A:$M,13,0)</f>
        <v>Yes</v>
      </c>
      <c r="G4065" t="str">
        <f>INDEX(Hosts!$A:$M, MATCH(Places!$B4065,Hosts!$A:$A,0), MATCH(Places!G$1,Hosts!$A$1:$M$1,0))</f>
        <v>Within an hour</v>
      </c>
      <c r="H4065" s="70">
        <f>INDEX(Hosts!$A:$M, MATCH(Places!$B4065,Hosts!$A:$A,0), MATCH(Places!H$1,Hosts!$A$1:$M$1,0))</f>
        <v>1</v>
      </c>
      <c r="I4065" s="70">
        <f>INDEX(Hosts!$A:$M, MATCH(Places!$B4065,Hosts!$A:$A,0), MATCH(Places!I$1,Hosts!$A$1:$M$1,0))</f>
        <v>1</v>
      </c>
      <c r="J4065" t="str">
        <f>INDEX(Hosts!$A:$M, MATCH(Places!$B4065,Hosts!$A:$A,0), MATCH(Places!J$1,Hosts!$A$1:$M$1,0))</f>
        <v>Yes</v>
      </c>
      <c r="K4065">
        <v>17</v>
      </c>
      <c r="L4065" t="str">
        <f>VLOOKUP($K4065,Neighborhoods!$A:$C,2,0)</f>
        <v>Manhattan</v>
      </c>
      <c r="M4065" t="str">
        <f>VLOOKUP($K4065,Neighborhoods!$A:$C,3,0)</f>
        <v>Hell's Kitchen</v>
      </c>
      <c r="N4065" t="str">
        <f>INDEX(Neighborhoods!$A:$C, MATCH(Places!$K4065,Neighborhoods!$A:$A,0), MATCH(Places!N$1,Neighborhoods!$A$1:$C$1,0))</f>
        <v>Manhattan</v>
      </c>
      <c r="O4065" t="str">
        <f>INDEX(Neighborhoods!$A:$C, MATCH(Places!$K4065,Neighborhoods!$A:$A,0), MATCH(Places!O$1,Neighborhoods!$A$1:$C$1,0))</f>
        <v>Hell's Kitchen</v>
      </c>
      <c r="P4065" t="s">
        <v>11822</v>
      </c>
      <c r="Q4065" t="str">
        <f t="shared" si="252"/>
        <v>No</v>
      </c>
      <c r="R4065">
        <v>5</v>
      </c>
      <c r="S4065" t="str">
        <f t="shared" si="253"/>
        <v>Medium</v>
      </c>
      <c r="T4065" s="50">
        <v>166</v>
      </c>
      <c r="U4065" s="70">
        <f t="shared" si="254"/>
        <v>0.03</v>
      </c>
      <c r="V4065" s="52">
        <v>4.97</v>
      </c>
      <c r="W4065" s="52" t="str" cm="1">
        <f t="array" ref="W4065">_xlfn.SWITCH(ROUND(V4065,0),5,"Excellent",4,"Good",3,"Ok","Bad")</f>
        <v>Excellent</v>
      </c>
      <c r="X4065">
        <v>142</v>
      </c>
      <c r="Y4065" t="str">
        <f t="shared" si="255"/>
        <v>Yes</v>
      </c>
      <c r="Z4065" s="68">
        <v>43382</v>
      </c>
      <c r="AA4065" s="68">
        <v>44057</v>
      </c>
      <c r="AB4065">
        <v>257</v>
      </c>
      <c r="AC4065" t="s">
        <v>15616</v>
      </c>
    </row>
    <row r="4066" spans="1:29" x14ac:dyDescent="0.3">
      <c r="A4066" t="s">
        <v>13435</v>
      </c>
      <c r="B4066">
        <v>3629</v>
      </c>
      <c r="C4066" t="str">
        <f>VLOOKUP($B4066,Hosts!$A:$M,10,0)</f>
        <v>Within an hour</v>
      </c>
      <c r="D4066" s="70">
        <f>VLOOKUP($B4066,Hosts!$A:$M,11,0)</f>
        <v>1</v>
      </c>
      <c r="E4066" s="70">
        <f>VLOOKUP($B4066,Hosts!$A:$M,12,0)</f>
        <v>0.97</v>
      </c>
      <c r="F4066" t="str">
        <f>VLOOKUP($B4066,Hosts!$A:$M,13,0)</f>
        <v>No</v>
      </c>
      <c r="G4066" t="str">
        <f>INDEX(Hosts!$A:$M, MATCH(Places!$B4066,Hosts!$A:$A,0), MATCH(Places!G$1,Hosts!$A$1:$M$1,0))</f>
        <v>Within an hour</v>
      </c>
      <c r="H4066" s="70">
        <f>INDEX(Hosts!$A:$M, MATCH(Places!$B4066,Hosts!$A:$A,0), MATCH(Places!H$1,Hosts!$A$1:$M$1,0))</f>
        <v>1</v>
      </c>
      <c r="I4066" s="70">
        <f>INDEX(Hosts!$A:$M, MATCH(Places!$B4066,Hosts!$A:$A,0), MATCH(Places!I$1,Hosts!$A$1:$M$1,0))</f>
        <v>0.97</v>
      </c>
      <c r="J4066" t="str">
        <f>INDEX(Hosts!$A:$M, MATCH(Places!$B4066,Hosts!$A:$A,0), MATCH(Places!J$1,Hosts!$A$1:$M$1,0))</f>
        <v>No</v>
      </c>
      <c r="K4066">
        <v>14</v>
      </c>
      <c r="L4066" t="str">
        <f>VLOOKUP($K4066,Neighborhoods!$A:$C,2,0)</f>
        <v>Manhattan</v>
      </c>
      <c r="M4066" t="str">
        <f>VLOOKUP($K4066,Neighborhoods!$A:$C,3,0)</f>
        <v>East Harlem</v>
      </c>
      <c r="N4066" t="str">
        <f>INDEX(Neighborhoods!$A:$C, MATCH(Places!$K4066,Neighborhoods!$A:$A,0), MATCH(Places!N$1,Neighborhoods!$A$1:$C$1,0))</f>
        <v>Manhattan</v>
      </c>
      <c r="O4066" t="str">
        <f>INDEX(Neighborhoods!$A:$C, MATCH(Places!$K4066,Neighborhoods!$A:$A,0), MATCH(Places!O$1,Neighborhoods!$A$1:$C$1,0))</f>
        <v>East Harlem</v>
      </c>
      <c r="P4066" t="s">
        <v>16</v>
      </c>
      <c r="Q4066" t="str">
        <f t="shared" si="252"/>
        <v>Yes</v>
      </c>
      <c r="R4066">
        <v>1</v>
      </c>
      <c r="S4066" t="str">
        <f t="shared" si="253"/>
        <v>Small</v>
      </c>
      <c r="T4066" s="50">
        <v>26</v>
      </c>
      <c r="U4066" s="70">
        <f t="shared" si="254"/>
        <v>0.03</v>
      </c>
      <c r="V4066" s="52">
        <v>4.8899999999999997</v>
      </c>
      <c r="W4066" s="52" t="str" cm="1">
        <f t="array" ref="W4066">_xlfn.SWITCH(ROUND(V4066,0),5,"Excellent",4,"Good",3,"Ok","Bad")</f>
        <v>Excellent</v>
      </c>
      <c r="X4066">
        <v>27</v>
      </c>
      <c r="Y4066" t="str">
        <f t="shared" si="255"/>
        <v>No</v>
      </c>
      <c r="Z4066" s="68">
        <v>43366</v>
      </c>
      <c r="AA4066" s="68">
        <v>43836</v>
      </c>
      <c r="AB4066">
        <v>134</v>
      </c>
      <c r="AC4066" t="s">
        <v>15615</v>
      </c>
    </row>
    <row r="4067" spans="1:29" x14ac:dyDescent="0.3">
      <c r="A4067" t="s">
        <v>2899</v>
      </c>
      <c r="B4067">
        <v>2985</v>
      </c>
      <c r="C4067" t="str">
        <f>VLOOKUP($B4067,Hosts!$A:$M,10,0)</f>
        <v>Within an hour</v>
      </c>
      <c r="D4067" s="70">
        <f>VLOOKUP($B4067,Hosts!$A:$M,11,0)</f>
        <v>1</v>
      </c>
      <c r="E4067" s="70">
        <f>VLOOKUP($B4067,Hosts!$A:$M,12,0)</f>
        <v>0.8</v>
      </c>
      <c r="F4067" t="str">
        <f>VLOOKUP($B4067,Hosts!$A:$M,13,0)</f>
        <v>Yes</v>
      </c>
      <c r="G4067" t="str">
        <f>INDEX(Hosts!$A:$M, MATCH(Places!$B4067,Hosts!$A:$A,0), MATCH(Places!G$1,Hosts!$A$1:$M$1,0))</f>
        <v>Within an hour</v>
      </c>
      <c r="H4067" s="70">
        <f>INDEX(Hosts!$A:$M, MATCH(Places!$B4067,Hosts!$A:$A,0), MATCH(Places!H$1,Hosts!$A$1:$M$1,0))</f>
        <v>1</v>
      </c>
      <c r="I4067" s="70">
        <f>INDEX(Hosts!$A:$M, MATCH(Places!$B4067,Hosts!$A:$A,0), MATCH(Places!I$1,Hosts!$A$1:$M$1,0))</f>
        <v>0.8</v>
      </c>
      <c r="J4067" t="str">
        <f>INDEX(Hosts!$A:$M, MATCH(Places!$B4067,Hosts!$A:$A,0), MATCH(Places!J$1,Hosts!$A$1:$M$1,0))</f>
        <v>Yes</v>
      </c>
      <c r="K4067">
        <v>16</v>
      </c>
      <c r="L4067" t="str">
        <f>VLOOKUP($K4067,Neighborhoods!$A:$C,2,0)</f>
        <v>Manhattan</v>
      </c>
      <c r="M4067" t="str">
        <f>VLOOKUP($K4067,Neighborhoods!$A:$C,3,0)</f>
        <v>Harlem</v>
      </c>
      <c r="N4067" t="str">
        <f>INDEX(Neighborhoods!$A:$C, MATCH(Places!$K4067,Neighborhoods!$A:$A,0), MATCH(Places!N$1,Neighborhoods!$A$1:$C$1,0))</f>
        <v>Manhattan</v>
      </c>
      <c r="O4067" t="str">
        <f>INDEX(Neighborhoods!$A:$C, MATCH(Places!$K4067,Neighborhoods!$A:$A,0), MATCH(Places!O$1,Neighborhoods!$A$1:$C$1,0))</f>
        <v>Harlem</v>
      </c>
      <c r="P4067" t="s">
        <v>1</v>
      </c>
      <c r="Q4067" t="str">
        <f t="shared" si="252"/>
        <v>Yes</v>
      </c>
      <c r="R4067">
        <v>1</v>
      </c>
      <c r="S4067" t="str">
        <f t="shared" si="253"/>
        <v>Small</v>
      </c>
      <c r="T4067" s="50">
        <v>65</v>
      </c>
      <c r="U4067" s="70">
        <f t="shared" si="254"/>
        <v>0.03</v>
      </c>
      <c r="V4067" s="52">
        <v>5</v>
      </c>
      <c r="W4067" s="52" t="str" cm="1">
        <f t="array" ref="W4067">_xlfn.SWITCH(ROUND(V4067,0),5,"Excellent",4,"Good",3,"Ok","Bad")</f>
        <v>Excellent</v>
      </c>
      <c r="X4067">
        <v>5</v>
      </c>
      <c r="Y4067" t="str">
        <f t="shared" si="255"/>
        <v>No</v>
      </c>
      <c r="Z4067" s="68">
        <v>43404</v>
      </c>
      <c r="AA4067" s="68">
        <v>43674</v>
      </c>
      <c r="AB4067">
        <v>365</v>
      </c>
      <c r="AC4067" t="s">
        <v>15615</v>
      </c>
    </row>
    <row r="4068" spans="1:29" x14ac:dyDescent="0.3">
      <c r="A4068" t="s">
        <v>2900</v>
      </c>
      <c r="B4068">
        <v>3228</v>
      </c>
      <c r="C4068" t="str">
        <f>VLOOKUP($B4068,Hosts!$A:$M,10,0)</f>
        <v>Within a few hours</v>
      </c>
      <c r="D4068" s="70">
        <f>VLOOKUP($B4068,Hosts!$A:$M,11,0)</f>
        <v>1</v>
      </c>
      <c r="E4068" s="70">
        <f>VLOOKUP($B4068,Hosts!$A:$M,12,0)</f>
        <v>0.94</v>
      </c>
      <c r="F4068" t="str">
        <f>VLOOKUP($B4068,Hosts!$A:$M,13,0)</f>
        <v>No</v>
      </c>
      <c r="G4068" t="str">
        <f>INDEX(Hosts!$A:$M, MATCH(Places!$B4068,Hosts!$A:$A,0), MATCH(Places!G$1,Hosts!$A$1:$M$1,0))</f>
        <v>Within a few hours</v>
      </c>
      <c r="H4068" s="70">
        <f>INDEX(Hosts!$A:$M, MATCH(Places!$B4068,Hosts!$A:$A,0), MATCH(Places!H$1,Hosts!$A$1:$M$1,0))</f>
        <v>1</v>
      </c>
      <c r="I4068" s="70">
        <f>INDEX(Hosts!$A:$M, MATCH(Places!$B4068,Hosts!$A:$A,0), MATCH(Places!I$1,Hosts!$A$1:$M$1,0))</f>
        <v>0.94</v>
      </c>
      <c r="J4068" t="str">
        <f>INDEX(Hosts!$A:$M, MATCH(Places!$B4068,Hosts!$A:$A,0), MATCH(Places!J$1,Hosts!$A$1:$M$1,0))</f>
        <v>No</v>
      </c>
      <c r="K4068">
        <v>7</v>
      </c>
      <c r="L4068" t="str">
        <f>VLOOKUP($K4068,Neighborhoods!$A:$C,2,0)</f>
        <v>Brooklyn</v>
      </c>
      <c r="M4068" t="str">
        <f>VLOOKUP($K4068,Neighborhoods!$A:$C,3,0)</f>
        <v>Bedford-Stuyvesant</v>
      </c>
      <c r="N4068" t="str">
        <f>INDEX(Neighborhoods!$A:$C, MATCH(Places!$K4068,Neighborhoods!$A:$A,0), MATCH(Places!N$1,Neighborhoods!$A$1:$C$1,0))</f>
        <v>Brooklyn</v>
      </c>
      <c r="O4068" t="str">
        <f>INDEX(Neighborhoods!$A:$C, MATCH(Places!$K4068,Neighborhoods!$A:$A,0), MATCH(Places!O$1,Neighborhoods!$A$1:$C$1,0))</f>
        <v>Bedford-Stuyvesant</v>
      </c>
      <c r="P4068" t="s">
        <v>1</v>
      </c>
      <c r="Q4068" t="str">
        <f t="shared" si="252"/>
        <v>Yes</v>
      </c>
      <c r="R4068">
        <v>2</v>
      </c>
      <c r="S4068" t="str">
        <f t="shared" si="253"/>
        <v>Small</v>
      </c>
      <c r="T4068" s="50">
        <v>80</v>
      </c>
      <c r="U4068" s="70">
        <f t="shared" si="254"/>
        <v>0.03</v>
      </c>
      <c r="V4068" s="52">
        <v>4.67</v>
      </c>
      <c r="W4068" s="52" t="str" cm="1">
        <f t="array" ref="W4068">_xlfn.SWITCH(ROUND(V4068,0),5,"Excellent",4,"Good",3,"Ok","Bad")</f>
        <v>Excellent</v>
      </c>
      <c r="X4068">
        <v>95</v>
      </c>
      <c r="Y4068" t="str">
        <f t="shared" si="255"/>
        <v>No</v>
      </c>
      <c r="Z4068" s="68">
        <v>43371</v>
      </c>
      <c r="AA4068" s="68">
        <v>44002</v>
      </c>
      <c r="AB4068">
        <v>11</v>
      </c>
      <c r="AC4068" t="s">
        <v>15615</v>
      </c>
    </row>
    <row r="4069" spans="1:29" x14ac:dyDescent="0.3">
      <c r="A4069" t="s">
        <v>2901</v>
      </c>
      <c r="B4069">
        <v>3656</v>
      </c>
      <c r="C4069" t="str">
        <f>VLOOKUP($B4069,Hosts!$A:$M,10,0)</f>
        <v>Within an hour</v>
      </c>
      <c r="D4069" s="70">
        <f>VLOOKUP($B4069,Hosts!$A:$M,11,0)</f>
        <v>1</v>
      </c>
      <c r="E4069" s="70">
        <f>VLOOKUP($B4069,Hosts!$A:$M,12,0)</f>
        <v>0.83</v>
      </c>
      <c r="F4069" t="str">
        <f>VLOOKUP($B4069,Hosts!$A:$M,13,0)</f>
        <v>No</v>
      </c>
      <c r="G4069" t="str">
        <f>INDEX(Hosts!$A:$M, MATCH(Places!$B4069,Hosts!$A:$A,0), MATCH(Places!G$1,Hosts!$A$1:$M$1,0))</f>
        <v>Within an hour</v>
      </c>
      <c r="H4069" s="70">
        <f>INDEX(Hosts!$A:$M, MATCH(Places!$B4069,Hosts!$A:$A,0), MATCH(Places!H$1,Hosts!$A$1:$M$1,0))</f>
        <v>1</v>
      </c>
      <c r="I4069" s="70">
        <f>INDEX(Hosts!$A:$M, MATCH(Places!$B4069,Hosts!$A:$A,0), MATCH(Places!I$1,Hosts!$A$1:$M$1,0))</f>
        <v>0.83</v>
      </c>
      <c r="J4069" t="str">
        <f>INDEX(Hosts!$A:$M, MATCH(Places!$B4069,Hosts!$A:$A,0), MATCH(Places!J$1,Hosts!$A$1:$M$1,0))</f>
        <v>No</v>
      </c>
      <c r="K4069">
        <v>10</v>
      </c>
      <c r="L4069" t="str">
        <f>VLOOKUP($K4069,Neighborhoods!$A:$C,2,0)</f>
        <v>Brooklyn</v>
      </c>
      <c r="M4069" t="str">
        <f>VLOOKUP($K4069,Neighborhoods!$A:$C,3,0)</f>
        <v>East Flatbush</v>
      </c>
      <c r="N4069" t="str">
        <f>INDEX(Neighborhoods!$A:$C, MATCH(Places!$K4069,Neighborhoods!$A:$A,0), MATCH(Places!N$1,Neighborhoods!$A$1:$C$1,0))</f>
        <v>Brooklyn</v>
      </c>
      <c r="O4069" t="str">
        <f>INDEX(Neighborhoods!$A:$C, MATCH(Places!$K4069,Neighborhoods!$A:$A,0), MATCH(Places!O$1,Neighborhoods!$A$1:$C$1,0))</f>
        <v>East Flatbush</v>
      </c>
      <c r="P4069" t="s">
        <v>1</v>
      </c>
      <c r="Q4069" t="str">
        <f t="shared" si="252"/>
        <v>Yes</v>
      </c>
      <c r="R4069">
        <v>1</v>
      </c>
      <c r="S4069" t="str">
        <f t="shared" si="253"/>
        <v>Small</v>
      </c>
      <c r="T4069" s="50">
        <v>46</v>
      </c>
      <c r="U4069" s="70">
        <f t="shared" si="254"/>
        <v>0.03</v>
      </c>
      <c r="V4069" s="52">
        <v>4.5</v>
      </c>
      <c r="W4069" s="52" t="str" cm="1">
        <f t="array" ref="W4069">_xlfn.SWITCH(ROUND(V4069,0),5,"Excellent",4,"Good",3,"Ok","Bad")</f>
        <v>Excellent</v>
      </c>
      <c r="X4069">
        <v>12</v>
      </c>
      <c r="Y4069" t="str">
        <f t="shared" si="255"/>
        <v>No</v>
      </c>
      <c r="Z4069" s="68">
        <v>43370</v>
      </c>
      <c r="AA4069" s="68">
        <v>44046</v>
      </c>
      <c r="AB4069">
        <v>350</v>
      </c>
      <c r="AC4069" t="s">
        <v>15616</v>
      </c>
    </row>
    <row r="4070" spans="1:29" x14ac:dyDescent="0.3">
      <c r="A4070" t="s">
        <v>2902</v>
      </c>
      <c r="B4070">
        <v>3656</v>
      </c>
      <c r="C4070" t="str">
        <f>VLOOKUP($B4070,Hosts!$A:$M,10,0)</f>
        <v>Within an hour</v>
      </c>
      <c r="D4070" s="70">
        <f>VLOOKUP($B4070,Hosts!$A:$M,11,0)</f>
        <v>1</v>
      </c>
      <c r="E4070" s="70">
        <f>VLOOKUP($B4070,Hosts!$A:$M,12,0)</f>
        <v>0.83</v>
      </c>
      <c r="F4070" t="str">
        <f>VLOOKUP($B4070,Hosts!$A:$M,13,0)</f>
        <v>No</v>
      </c>
      <c r="G4070" t="str">
        <f>INDEX(Hosts!$A:$M, MATCH(Places!$B4070,Hosts!$A:$A,0), MATCH(Places!G$1,Hosts!$A$1:$M$1,0))</f>
        <v>Within an hour</v>
      </c>
      <c r="H4070" s="70">
        <f>INDEX(Hosts!$A:$M, MATCH(Places!$B4070,Hosts!$A:$A,0), MATCH(Places!H$1,Hosts!$A$1:$M$1,0))</f>
        <v>1</v>
      </c>
      <c r="I4070" s="70">
        <f>INDEX(Hosts!$A:$M, MATCH(Places!$B4070,Hosts!$A:$A,0), MATCH(Places!I$1,Hosts!$A$1:$M$1,0))</f>
        <v>0.83</v>
      </c>
      <c r="J4070" t="str">
        <f>INDEX(Hosts!$A:$M, MATCH(Places!$B4070,Hosts!$A:$A,0), MATCH(Places!J$1,Hosts!$A$1:$M$1,0))</f>
        <v>No</v>
      </c>
      <c r="K4070">
        <v>10</v>
      </c>
      <c r="L4070" t="str">
        <f>VLOOKUP($K4070,Neighborhoods!$A:$C,2,0)</f>
        <v>Brooklyn</v>
      </c>
      <c r="M4070" t="str">
        <f>VLOOKUP($K4070,Neighborhoods!$A:$C,3,0)</f>
        <v>East Flatbush</v>
      </c>
      <c r="N4070" t="str">
        <f>INDEX(Neighborhoods!$A:$C, MATCH(Places!$K4070,Neighborhoods!$A:$A,0), MATCH(Places!N$1,Neighborhoods!$A$1:$C$1,0))</f>
        <v>Brooklyn</v>
      </c>
      <c r="O4070" t="str">
        <f>INDEX(Neighborhoods!$A:$C, MATCH(Places!$K4070,Neighborhoods!$A:$A,0), MATCH(Places!O$1,Neighborhoods!$A$1:$C$1,0))</f>
        <v>East Flatbush</v>
      </c>
      <c r="P4070" t="s">
        <v>1</v>
      </c>
      <c r="Q4070" t="str">
        <f t="shared" si="252"/>
        <v>Yes</v>
      </c>
      <c r="R4070">
        <v>1</v>
      </c>
      <c r="S4070" t="str">
        <f t="shared" si="253"/>
        <v>Small</v>
      </c>
      <c r="T4070" s="50">
        <v>47</v>
      </c>
      <c r="U4070" s="70">
        <f t="shared" si="254"/>
        <v>0.03</v>
      </c>
      <c r="V4070" s="52">
        <v>4.5</v>
      </c>
      <c r="W4070" s="52" t="str" cm="1">
        <f t="array" ref="W4070">_xlfn.SWITCH(ROUND(V4070,0),5,"Excellent",4,"Good",3,"Ok","Bad")</f>
        <v>Excellent</v>
      </c>
      <c r="X4070">
        <v>14</v>
      </c>
      <c r="Y4070" t="str">
        <f t="shared" si="255"/>
        <v>No</v>
      </c>
      <c r="Z4070" s="68">
        <v>43375</v>
      </c>
      <c r="AA4070" s="68">
        <v>43769</v>
      </c>
      <c r="AB4070">
        <v>259</v>
      </c>
      <c r="AC4070" t="s">
        <v>15616</v>
      </c>
    </row>
    <row r="4071" spans="1:29" x14ac:dyDescent="0.3">
      <c r="A4071" t="s">
        <v>14725</v>
      </c>
      <c r="B4071">
        <v>376</v>
      </c>
      <c r="C4071" t="str">
        <f>VLOOKUP($B4071,Hosts!$A:$M,10,0)</f>
        <v>Within an hour</v>
      </c>
      <c r="D4071" s="70">
        <f>VLOOKUP($B4071,Hosts!$A:$M,11,0)</f>
        <v>1</v>
      </c>
      <c r="E4071" s="70">
        <f>VLOOKUP($B4071,Hosts!$A:$M,12,0)</f>
        <v>0.81</v>
      </c>
      <c r="F4071" t="str">
        <f>VLOOKUP($B4071,Hosts!$A:$M,13,0)</f>
        <v>No</v>
      </c>
      <c r="G4071" t="str">
        <f>INDEX(Hosts!$A:$M, MATCH(Places!$B4071,Hosts!$A:$A,0), MATCH(Places!G$1,Hosts!$A$1:$M$1,0))</f>
        <v>Within an hour</v>
      </c>
      <c r="H4071" s="70">
        <f>INDEX(Hosts!$A:$M, MATCH(Places!$B4071,Hosts!$A:$A,0), MATCH(Places!H$1,Hosts!$A$1:$M$1,0))</f>
        <v>1</v>
      </c>
      <c r="I4071" s="70">
        <f>INDEX(Hosts!$A:$M, MATCH(Places!$B4071,Hosts!$A:$A,0), MATCH(Places!I$1,Hosts!$A$1:$M$1,0))</f>
        <v>0.81</v>
      </c>
      <c r="J4071" t="str">
        <f>INDEX(Hosts!$A:$M, MATCH(Places!$B4071,Hosts!$A:$A,0), MATCH(Places!J$1,Hosts!$A$1:$M$1,0))</f>
        <v>No</v>
      </c>
      <c r="K4071">
        <v>12</v>
      </c>
      <c r="L4071" t="str">
        <f>VLOOKUP($K4071,Neighborhoods!$A:$C,2,0)</f>
        <v>Brooklyn</v>
      </c>
      <c r="M4071" t="str">
        <f>VLOOKUP($K4071,Neighborhoods!$A:$C,3,0)</f>
        <v>Williamsburg</v>
      </c>
      <c r="N4071" t="str">
        <f>INDEX(Neighborhoods!$A:$C, MATCH(Places!$K4071,Neighborhoods!$A:$A,0), MATCH(Places!N$1,Neighborhoods!$A$1:$C$1,0))</f>
        <v>Brooklyn</v>
      </c>
      <c r="O4071" t="str">
        <f>INDEX(Neighborhoods!$A:$C, MATCH(Places!$K4071,Neighborhoods!$A:$A,0), MATCH(Places!O$1,Neighborhoods!$A$1:$C$1,0))</f>
        <v>Williamsburg</v>
      </c>
      <c r="P4071" t="s">
        <v>11822</v>
      </c>
      <c r="Q4071" t="str">
        <f t="shared" si="252"/>
        <v>No</v>
      </c>
      <c r="R4071">
        <v>4</v>
      </c>
      <c r="S4071" t="str">
        <f t="shared" si="253"/>
        <v>Medium</v>
      </c>
      <c r="T4071" s="50">
        <v>200</v>
      </c>
      <c r="U4071" s="70">
        <f t="shared" si="254"/>
        <v>0.04</v>
      </c>
      <c r="V4071" s="52">
        <v>4.8099999999999996</v>
      </c>
      <c r="W4071" s="52" t="str" cm="1">
        <f t="array" ref="W4071">_xlfn.SWITCH(ROUND(V4071,0),5,"Excellent",4,"Good",3,"Ok","Bad")</f>
        <v>Excellent</v>
      </c>
      <c r="X4071">
        <v>32</v>
      </c>
      <c r="Y4071" t="str">
        <f t="shared" si="255"/>
        <v>No</v>
      </c>
      <c r="Z4071" s="68">
        <v>43414</v>
      </c>
      <c r="AA4071" s="68">
        <v>43877</v>
      </c>
      <c r="AB4071">
        <v>93</v>
      </c>
      <c r="AC4071" t="s">
        <v>15615</v>
      </c>
    </row>
    <row r="4072" spans="1:29" x14ac:dyDescent="0.3">
      <c r="A4072" t="s">
        <v>2903</v>
      </c>
      <c r="B4072">
        <v>3255</v>
      </c>
      <c r="C4072" t="str">
        <f>VLOOKUP($B4072,Hosts!$A:$M,10,0)</f>
        <v>Within an hour</v>
      </c>
      <c r="D4072" s="70">
        <f>VLOOKUP($B4072,Hosts!$A:$M,11,0)</f>
        <v>0.8</v>
      </c>
      <c r="E4072" s="70">
        <f>VLOOKUP($B4072,Hosts!$A:$M,12,0)</f>
        <v>1</v>
      </c>
      <c r="F4072" t="str">
        <f>VLOOKUP($B4072,Hosts!$A:$M,13,0)</f>
        <v>No</v>
      </c>
      <c r="G4072" t="str">
        <f>INDEX(Hosts!$A:$M, MATCH(Places!$B4072,Hosts!$A:$A,0), MATCH(Places!G$1,Hosts!$A$1:$M$1,0))</f>
        <v>Within an hour</v>
      </c>
      <c r="H4072" s="70">
        <f>INDEX(Hosts!$A:$M, MATCH(Places!$B4072,Hosts!$A:$A,0), MATCH(Places!H$1,Hosts!$A$1:$M$1,0))</f>
        <v>0.8</v>
      </c>
      <c r="I4072" s="70">
        <f>INDEX(Hosts!$A:$M, MATCH(Places!$B4072,Hosts!$A:$A,0), MATCH(Places!I$1,Hosts!$A$1:$M$1,0))</f>
        <v>1</v>
      </c>
      <c r="J4072" t="str">
        <f>INDEX(Hosts!$A:$M, MATCH(Places!$B4072,Hosts!$A:$A,0), MATCH(Places!J$1,Hosts!$A$1:$M$1,0))</f>
        <v>No</v>
      </c>
      <c r="K4072">
        <v>7</v>
      </c>
      <c r="L4072" t="str">
        <f>VLOOKUP($K4072,Neighborhoods!$A:$C,2,0)</f>
        <v>Brooklyn</v>
      </c>
      <c r="M4072" t="str">
        <f>VLOOKUP($K4072,Neighborhoods!$A:$C,3,0)</f>
        <v>Bedford-Stuyvesant</v>
      </c>
      <c r="N4072" t="str">
        <f>INDEX(Neighborhoods!$A:$C, MATCH(Places!$K4072,Neighborhoods!$A:$A,0), MATCH(Places!N$1,Neighborhoods!$A$1:$C$1,0))</f>
        <v>Brooklyn</v>
      </c>
      <c r="O4072" t="str">
        <f>INDEX(Neighborhoods!$A:$C, MATCH(Places!$K4072,Neighborhoods!$A:$A,0), MATCH(Places!O$1,Neighborhoods!$A$1:$C$1,0))</f>
        <v>Bedford-Stuyvesant</v>
      </c>
      <c r="P4072" t="s">
        <v>1</v>
      </c>
      <c r="Q4072" t="str">
        <f t="shared" si="252"/>
        <v>Yes</v>
      </c>
      <c r="R4072">
        <v>2</v>
      </c>
      <c r="S4072" t="str">
        <f t="shared" si="253"/>
        <v>Small</v>
      </c>
      <c r="T4072" s="50">
        <v>40</v>
      </c>
      <c r="U4072" s="70">
        <f t="shared" si="254"/>
        <v>0.03</v>
      </c>
      <c r="V4072" s="52">
        <v>4.6500000000000004</v>
      </c>
      <c r="W4072" s="52" t="str" cm="1">
        <f t="array" ref="W4072">_xlfn.SWITCH(ROUND(V4072,0),5,"Excellent",4,"Good",3,"Ok","Bad")</f>
        <v>Excellent</v>
      </c>
      <c r="X4072">
        <v>144</v>
      </c>
      <c r="Y4072" t="str">
        <f t="shared" si="255"/>
        <v>No</v>
      </c>
      <c r="Z4072" s="68">
        <v>43382</v>
      </c>
      <c r="AA4072" s="68">
        <v>44041</v>
      </c>
      <c r="AB4072">
        <v>14</v>
      </c>
      <c r="AC4072" t="s">
        <v>15616</v>
      </c>
    </row>
    <row r="4073" spans="1:29" x14ac:dyDescent="0.3">
      <c r="A4073" t="s">
        <v>14493</v>
      </c>
      <c r="B4073">
        <v>3662</v>
      </c>
      <c r="C4073" t="str">
        <f>VLOOKUP($B4073,Hosts!$A:$M,10,0)</f>
        <v>Within an hour</v>
      </c>
      <c r="D4073" s="70">
        <f>VLOOKUP($B4073,Hosts!$A:$M,11,0)</f>
        <v>1</v>
      </c>
      <c r="E4073" s="70">
        <f>VLOOKUP($B4073,Hosts!$A:$M,12,0)</f>
        <v>0.93</v>
      </c>
      <c r="F4073" t="str">
        <f>VLOOKUP($B4073,Hosts!$A:$M,13,0)</f>
        <v>Yes</v>
      </c>
      <c r="G4073" t="str">
        <f>INDEX(Hosts!$A:$M, MATCH(Places!$B4073,Hosts!$A:$A,0), MATCH(Places!G$1,Hosts!$A$1:$M$1,0))</f>
        <v>Within an hour</v>
      </c>
      <c r="H4073" s="70">
        <f>INDEX(Hosts!$A:$M, MATCH(Places!$B4073,Hosts!$A:$A,0), MATCH(Places!H$1,Hosts!$A$1:$M$1,0))</f>
        <v>1</v>
      </c>
      <c r="I4073" s="70">
        <f>INDEX(Hosts!$A:$M, MATCH(Places!$B4073,Hosts!$A:$A,0), MATCH(Places!I$1,Hosts!$A$1:$M$1,0))</f>
        <v>0.93</v>
      </c>
      <c r="J4073" t="str">
        <f>INDEX(Hosts!$A:$M, MATCH(Places!$B4073,Hosts!$A:$A,0), MATCH(Places!J$1,Hosts!$A$1:$M$1,0))</f>
        <v>Yes</v>
      </c>
      <c r="K4073">
        <v>7</v>
      </c>
      <c r="L4073" t="str">
        <f>VLOOKUP($K4073,Neighborhoods!$A:$C,2,0)</f>
        <v>Brooklyn</v>
      </c>
      <c r="M4073" t="str">
        <f>VLOOKUP($K4073,Neighborhoods!$A:$C,3,0)</f>
        <v>Bedford-Stuyvesant</v>
      </c>
      <c r="N4073" t="str">
        <f>INDEX(Neighborhoods!$A:$C, MATCH(Places!$K4073,Neighborhoods!$A:$A,0), MATCH(Places!N$1,Neighborhoods!$A$1:$C$1,0))</f>
        <v>Brooklyn</v>
      </c>
      <c r="O4073" t="str">
        <f>INDEX(Neighborhoods!$A:$C, MATCH(Places!$K4073,Neighborhoods!$A:$A,0), MATCH(Places!O$1,Neighborhoods!$A$1:$C$1,0))</f>
        <v>Bedford-Stuyvesant</v>
      </c>
      <c r="P4073" t="s">
        <v>11822</v>
      </c>
      <c r="Q4073" t="str">
        <f t="shared" si="252"/>
        <v>No</v>
      </c>
      <c r="R4073">
        <v>2</v>
      </c>
      <c r="S4073" t="str">
        <f t="shared" si="253"/>
        <v>Small</v>
      </c>
      <c r="T4073" s="50">
        <v>139</v>
      </c>
      <c r="U4073" s="70">
        <f t="shared" si="254"/>
        <v>0.03</v>
      </c>
      <c r="V4073" s="52">
        <v>4.9800000000000004</v>
      </c>
      <c r="W4073" s="52" t="str" cm="1">
        <f t="array" ref="W4073">_xlfn.SWITCH(ROUND(V4073,0),5,"Excellent",4,"Good",3,"Ok","Bad")</f>
        <v>Excellent</v>
      </c>
      <c r="X4073">
        <v>116</v>
      </c>
      <c r="Y4073" t="str">
        <f t="shared" si="255"/>
        <v>Yes</v>
      </c>
      <c r="Z4073" s="68">
        <v>43375</v>
      </c>
      <c r="AA4073" s="68">
        <v>44039</v>
      </c>
      <c r="AB4073">
        <v>330</v>
      </c>
      <c r="AC4073" t="s">
        <v>15615</v>
      </c>
    </row>
    <row r="4074" spans="1:29" x14ac:dyDescent="0.3">
      <c r="A4074" t="s">
        <v>2904</v>
      </c>
      <c r="B4074">
        <v>160</v>
      </c>
      <c r="C4074" t="str">
        <f>VLOOKUP($B4074,Hosts!$A:$M,10,0)</f>
        <v>Within an hour</v>
      </c>
      <c r="D4074" s="70">
        <f>VLOOKUP($B4074,Hosts!$A:$M,11,0)</f>
        <v>1</v>
      </c>
      <c r="E4074" s="70">
        <f>VLOOKUP($B4074,Hosts!$A:$M,12,0)</f>
        <v>1</v>
      </c>
      <c r="F4074" t="str">
        <f>VLOOKUP($B4074,Hosts!$A:$M,13,0)</f>
        <v>Yes</v>
      </c>
      <c r="G4074" t="str">
        <f>INDEX(Hosts!$A:$M, MATCH(Places!$B4074,Hosts!$A:$A,0), MATCH(Places!G$1,Hosts!$A$1:$M$1,0))</f>
        <v>Within an hour</v>
      </c>
      <c r="H4074" s="70">
        <f>INDEX(Hosts!$A:$M, MATCH(Places!$B4074,Hosts!$A:$A,0), MATCH(Places!H$1,Hosts!$A$1:$M$1,0))</f>
        <v>1</v>
      </c>
      <c r="I4074" s="70">
        <f>INDEX(Hosts!$A:$M, MATCH(Places!$B4074,Hosts!$A:$A,0), MATCH(Places!I$1,Hosts!$A$1:$M$1,0))</f>
        <v>1</v>
      </c>
      <c r="J4074" t="str">
        <f>INDEX(Hosts!$A:$M, MATCH(Places!$B4074,Hosts!$A:$A,0), MATCH(Places!J$1,Hosts!$A$1:$M$1,0))</f>
        <v>Yes</v>
      </c>
      <c r="K4074">
        <v>7</v>
      </c>
      <c r="L4074" t="str">
        <f>VLOOKUP($K4074,Neighborhoods!$A:$C,2,0)</f>
        <v>Brooklyn</v>
      </c>
      <c r="M4074" t="str">
        <f>VLOOKUP($K4074,Neighborhoods!$A:$C,3,0)</f>
        <v>Bedford-Stuyvesant</v>
      </c>
      <c r="N4074" t="str">
        <f>INDEX(Neighborhoods!$A:$C, MATCH(Places!$K4074,Neighborhoods!$A:$A,0), MATCH(Places!N$1,Neighborhoods!$A$1:$C$1,0))</f>
        <v>Brooklyn</v>
      </c>
      <c r="O4074" t="str">
        <f>INDEX(Neighborhoods!$A:$C, MATCH(Places!$K4074,Neighborhoods!$A:$A,0), MATCH(Places!O$1,Neighborhoods!$A$1:$C$1,0))</f>
        <v>Bedford-Stuyvesant</v>
      </c>
      <c r="P4074" t="s">
        <v>11822</v>
      </c>
      <c r="Q4074" t="str">
        <f t="shared" si="252"/>
        <v>No</v>
      </c>
      <c r="R4074">
        <v>5</v>
      </c>
      <c r="S4074" t="str">
        <f t="shared" si="253"/>
        <v>Medium</v>
      </c>
      <c r="T4074" s="50">
        <v>304</v>
      </c>
      <c r="U4074" s="70">
        <f t="shared" si="254"/>
        <v>0.04</v>
      </c>
      <c r="V4074" s="52">
        <v>4.99</v>
      </c>
      <c r="W4074" s="52" t="str" cm="1">
        <f t="array" ref="W4074">_xlfn.SWITCH(ROUND(V4074,0),5,"Excellent",4,"Good",3,"Ok","Bad")</f>
        <v>Excellent</v>
      </c>
      <c r="X4074">
        <v>75</v>
      </c>
      <c r="Y4074" t="str">
        <f t="shared" si="255"/>
        <v>No</v>
      </c>
      <c r="Z4074" s="68">
        <v>43371</v>
      </c>
      <c r="AA4074" s="68">
        <v>43881</v>
      </c>
      <c r="AB4074">
        <v>180</v>
      </c>
      <c r="AC4074" t="s">
        <v>15615</v>
      </c>
    </row>
    <row r="4075" spans="1:29" x14ac:dyDescent="0.3">
      <c r="A4075" t="s">
        <v>2905</v>
      </c>
      <c r="B4075">
        <v>2832</v>
      </c>
      <c r="C4075" t="str">
        <f>VLOOKUP($B4075,Hosts!$A:$M,10,0)</f>
        <v>Within an hour</v>
      </c>
      <c r="D4075" s="70">
        <f>VLOOKUP($B4075,Hosts!$A:$M,11,0)</f>
        <v>1</v>
      </c>
      <c r="E4075" s="70">
        <f>VLOOKUP($B4075,Hosts!$A:$M,12,0)</f>
        <v>1</v>
      </c>
      <c r="F4075" t="str">
        <f>VLOOKUP($B4075,Hosts!$A:$M,13,0)</f>
        <v>Yes</v>
      </c>
      <c r="G4075" t="str">
        <f>INDEX(Hosts!$A:$M, MATCH(Places!$B4075,Hosts!$A:$A,0), MATCH(Places!G$1,Hosts!$A$1:$M$1,0))</f>
        <v>Within an hour</v>
      </c>
      <c r="H4075" s="70">
        <f>INDEX(Hosts!$A:$M, MATCH(Places!$B4075,Hosts!$A:$A,0), MATCH(Places!H$1,Hosts!$A$1:$M$1,0))</f>
        <v>1</v>
      </c>
      <c r="I4075" s="70">
        <f>INDEX(Hosts!$A:$M, MATCH(Places!$B4075,Hosts!$A:$A,0), MATCH(Places!I$1,Hosts!$A$1:$M$1,0))</f>
        <v>1</v>
      </c>
      <c r="J4075" t="str">
        <f>INDEX(Hosts!$A:$M, MATCH(Places!$B4075,Hosts!$A:$A,0), MATCH(Places!J$1,Hosts!$A$1:$M$1,0))</f>
        <v>Yes</v>
      </c>
      <c r="K4075">
        <v>26</v>
      </c>
      <c r="L4075" t="str">
        <f>VLOOKUP($K4075,Neighborhoods!$A:$C,2,0)</f>
        <v>Queens</v>
      </c>
      <c r="M4075" t="str">
        <f>VLOOKUP($K4075,Neighborhoods!$A:$C,3,0)</f>
        <v>Sunnyside</v>
      </c>
      <c r="N4075" t="str">
        <f>INDEX(Neighborhoods!$A:$C, MATCH(Places!$K4075,Neighborhoods!$A:$A,0), MATCH(Places!N$1,Neighborhoods!$A$1:$C$1,0))</f>
        <v>Queens</v>
      </c>
      <c r="O4075" t="str">
        <f>INDEX(Neighborhoods!$A:$C, MATCH(Places!$K4075,Neighborhoods!$A:$A,0), MATCH(Places!O$1,Neighborhoods!$A$1:$C$1,0))</f>
        <v>Sunnyside</v>
      </c>
      <c r="P4075" t="s">
        <v>1</v>
      </c>
      <c r="Q4075" t="str">
        <f t="shared" si="252"/>
        <v>Yes</v>
      </c>
      <c r="R4075">
        <v>2</v>
      </c>
      <c r="S4075" t="str">
        <f t="shared" si="253"/>
        <v>Small</v>
      </c>
      <c r="T4075" s="50">
        <v>119</v>
      </c>
      <c r="U4075" s="70">
        <f t="shared" si="254"/>
        <v>0.03</v>
      </c>
      <c r="V4075" s="52">
        <v>4.9800000000000004</v>
      </c>
      <c r="W4075" s="52" t="str" cm="1">
        <f t="array" ref="W4075">_xlfn.SWITCH(ROUND(V4075,0),5,"Excellent",4,"Good",3,"Ok","Bad")</f>
        <v>Excellent</v>
      </c>
      <c r="X4075">
        <v>47</v>
      </c>
      <c r="Y4075" t="str">
        <f t="shared" si="255"/>
        <v>No</v>
      </c>
      <c r="Z4075" s="68">
        <v>43374</v>
      </c>
      <c r="AA4075" s="68">
        <v>43831</v>
      </c>
      <c r="AB4075">
        <v>90</v>
      </c>
      <c r="AC4075" t="s">
        <v>15616</v>
      </c>
    </row>
    <row r="4076" spans="1:29" x14ac:dyDescent="0.3">
      <c r="A4076" t="s">
        <v>2906</v>
      </c>
      <c r="B4076">
        <v>3663</v>
      </c>
      <c r="C4076" t="str">
        <f>VLOOKUP($B4076,Hosts!$A:$M,10,0)</f>
        <v>A few days or more</v>
      </c>
      <c r="D4076" s="70">
        <f>VLOOKUP($B4076,Hosts!$A:$M,11,0)</f>
        <v>0</v>
      </c>
      <c r="E4076" s="70">
        <f>VLOOKUP($B4076,Hosts!$A:$M,12,0)</f>
        <v>0</v>
      </c>
      <c r="F4076" t="str">
        <f>VLOOKUP($B4076,Hosts!$A:$M,13,0)</f>
        <v>No</v>
      </c>
      <c r="G4076" t="str">
        <f>INDEX(Hosts!$A:$M, MATCH(Places!$B4076,Hosts!$A:$A,0), MATCH(Places!G$1,Hosts!$A$1:$M$1,0))</f>
        <v>A few days or more</v>
      </c>
      <c r="H4076" s="70">
        <f>INDEX(Hosts!$A:$M, MATCH(Places!$B4076,Hosts!$A:$A,0), MATCH(Places!H$1,Hosts!$A$1:$M$1,0))</f>
        <v>0</v>
      </c>
      <c r="I4076" s="70">
        <f>INDEX(Hosts!$A:$M, MATCH(Places!$B4076,Hosts!$A:$A,0), MATCH(Places!I$1,Hosts!$A$1:$M$1,0))</f>
        <v>0</v>
      </c>
      <c r="J4076" t="str">
        <f>INDEX(Hosts!$A:$M, MATCH(Places!$B4076,Hosts!$A:$A,0), MATCH(Places!J$1,Hosts!$A$1:$M$1,0))</f>
        <v>No</v>
      </c>
      <c r="K4076">
        <v>12</v>
      </c>
      <c r="L4076" t="str">
        <f>VLOOKUP($K4076,Neighborhoods!$A:$C,2,0)</f>
        <v>Brooklyn</v>
      </c>
      <c r="M4076" t="str">
        <f>VLOOKUP($K4076,Neighborhoods!$A:$C,3,0)</f>
        <v>Williamsburg</v>
      </c>
      <c r="N4076" t="str">
        <f>INDEX(Neighborhoods!$A:$C, MATCH(Places!$K4076,Neighborhoods!$A:$A,0), MATCH(Places!N$1,Neighborhoods!$A$1:$C$1,0))</f>
        <v>Brooklyn</v>
      </c>
      <c r="O4076" t="str">
        <f>INDEX(Neighborhoods!$A:$C, MATCH(Places!$K4076,Neighborhoods!$A:$A,0), MATCH(Places!O$1,Neighborhoods!$A$1:$C$1,0))</f>
        <v>Williamsburg</v>
      </c>
      <c r="P4076" t="s">
        <v>1</v>
      </c>
      <c r="Q4076" t="str">
        <f t="shared" si="252"/>
        <v>Yes</v>
      </c>
      <c r="R4076">
        <v>2</v>
      </c>
      <c r="S4076" t="str">
        <f t="shared" si="253"/>
        <v>Small</v>
      </c>
      <c r="T4076" s="50">
        <v>59</v>
      </c>
      <c r="U4076" s="70">
        <f t="shared" si="254"/>
        <v>0.03</v>
      </c>
      <c r="V4076" s="52">
        <v>4.75</v>
      </c>
      <c r="W4076" s="52" t="str" cm="1">
        <f t="array" ref="W4076">_xlfn.SWITCH(ROUND(V4076,0),5,"Excellent",4,"Good",3,"Ok","Bad")</f>
        <v>Excellent</v>
      </c>
      <c r="X4076">
        <v>4</v>
      </c>
      <c r="Y4076" t="str">
        <f t="shared" si="255"/>
        <v>No</v>
      </c>
      <c r="Z4076" s="68">
        <v>43387</v>
      </c>
      <c r="AA4076" s="68">
        <v>43583</v>
      </c>
      <c r="AB4076">
        <v>7</v>
      </c>
      <c r="AC4076" t="s">
        <v>15615</v>
      </c>
    </row>
    <row r="4077" spans="1:29" x14ac:dyDescent="0.3">
      <c r="A4077" t="s">
        <v>2907</v>
      </c>
      <c r="B4077">
        <v>1460</v>
      </c>
      <c r="C4077" t="str">
        <f>VLOOKUP($B4077,Hosts!$A:$M,10,0)</f>
        <v>Within a day</v>
      </c>
      <c r="D4077" s="70">
        <f>VLOOKUP($B4077,Hosts!$A:$M,11,0)</f>
        <v>1</v>
      </c>
      <c r="E4077" s="70">
        <f>VLOOKUP($B4077,Hosts!$A:$M,12,0)</f>
        <v>0.93</v>
      </c>
      <c r="F4077" t="str">
        <f>VLOOKUP($B4077,Hosts!$A:$M,13,0)</f>
        <v>Yes</v>
      </c>
      <c r="G4077" t="str">
        <f>INDEX(Hosts!$A:$M, MATCH(Places!$B4077,Hosts!$A:$A,0), MATCH(Places!G$1,Hosts!$A$1:$M$1,0))</f>
        <v>Within a day</v>
      </c>
      <c r="H4077" s="70">
        <f>INDEX(Hosts!$A:$M, MATCH(Places!$B4077,Hosts!$A:$A,0), MATCH(Places!H$1,Hosts!$A$1:$M$1,0))</f>
        <v>1</v>
      </c>
      <c r="I4077" s="70">
        <f>INDEX(Hosts!$A:$M, MATCH(Places!$B4077,Hosts!$A:$A,0), MATCH(Places!I$1,Hosts!$A$1:$M$1,0))</f>
        <v>0.93</v>
      </c>
      <c r="J4077" t="str">
        <f>INDEX(Hosts!$A:$M, MATCH(Places!$B4077,Hosts!$A:$A,0), MATCH(Places!J$1,Hosts!$A$1:$M$1,0))</f>
        <v>Yes</v>
      </c>
      <c r="K4077">
        <v>7</v>
      </c>
      <c r="L4077" t="str">
        <f>VLOOKUP($K4077,Neighborhoods!$A:$C,2,0)</f>
        <v>Brooklyn</v>
      </c>
      <c r="M4077" t="str">
        <f>VLOOKUP($K4077,Neighborhoods!$A:$C,3,0)</f>
        <v>Bedford-Stuyvesant</v>
      </c>
      <c r="N4077" t="str">
        <f>INDEX(Neighborhoods!$A:$C, MATCH(Places!$K4077,Neighborhoods!$A:$A,0), MATCH(Places!N$1,Neighborhoods!$A$1:$C$1,0))</f>
        <v>Brooklyn</v>
      </c>
      <c r="O4077" t="str">
        <f>INDEX(Neighborhoods!$A:$C, MATCH(Places!$K4077,Neighborhoods!$A:$A,0), MATCH(Places!O$1,Neighborhoods!$A$1:$C$1,0))</f>
        <v>Bedford-Stuyvesant</v>
      </c>
      <c r="P4077" t="s">
        <v>1</v>
      </c>
      <c r="Q4077" t="str">
        <f t="shared" si="252"/>
        <v>Yes</v>
      </c>
      <c r="R4077">
        <v>2</v>
      </c>
      <c r="S4077" t="str">
        <f t="shared" si="253"/>
        <v>Small</v>
      </c>
      <c r="T4077" s="50">
        <v>67</v>
      </c>
      <c r="U4077" s="70">
        <f t="shared" si="254"/>
        <v>0.03</v>
      </c>
      <c r="V4077" s="52">
        <v>4.9800000000000004</v>
      </c>
      <c r="W4077" s="52" t="str" cm="1">
        <f t="array" ref="W4077">_xlfn.SWITCH(ROUND(V4077,0),5,"Excellent",4,"Good",3,"Ok","Bad")</f>
        <v>Excellent</v>
      </c>
      <c r="X4077">
        <v>53</v>
      </c>
      <c r="Y4077" t="str">
        <f t="shared" si="255"/>
        <v>No</v>
      </c>
      <c r="Z4077" s="68">
        <v>43374</v>
      </c>
      <c r="AA4077" s="68">
        <v>43899</v>
      </c>
      <c r="AB4077">
        <v>45</v>
      </c>
      <c r="AC4077" t="s">
        <v>15616</v>
      </c>
    </row>
    <row r="4078" spans="1:29" x14ac:dyDescent="0.3">
      <c r="A4078" t="s">
        <v>2908</v>
      </c>
      <c r="B4078">
        <v>2456</v>
      </c>
      <c r="C4078" t="str">
        <f>VLOOKUP($B4078,Hosts!$A:$M,10,0)</f>
        <v>Within a few hours</v>
      </c>
      <c r="D4078" s="70">
        <f>VLOOKUP($B4078,Hosts!$A:$M,11,0)</f>
        <v>1</v>
      </c>
      <c r="E4078" s="70">
        <f>VLOOKUP($B4078,Hosts!$A:$M,12,0)</f>
        <v>0.96</v>
      </c>
      <c r="F4078" t="str">
        <f>VLOOKUP($B4078,Hosts!$A:$M,13,0)</f>
        <v>Yes</v>
      </c>
      <c r="G4078" t="str">
        <f>INDEX(Hosts!$A:$M, MATCH(Places!$B4078,Hosts!$A:$A,0), MATCH(Places!G$1,Hosts!$A$1:$M$1,0))</f>
        <v>Within a few hours</v>
      </c>
      <c r="H4078" s="70">
        <f>INDEX(Hosts!$A:$M, MATCH(Places!$B4078,Hosts!$A:$A,0), MATCH(Places!H$1,Hosts!$A$1:$M$1,0))</f>
        <v>1</v>
      </c>
      <c r="I4078" s="70">
        <f>INDEX(Hosts!$A:$M, MATCH(Places!$B4078,Hosts!$A:$A,0), MATCH(Places!I$1,Hosts!$A$1:$M$1,0))</f>
        <v>0.96</v>
      </c>
      <c r="J4078" t="str">
        <f>INDEX(Hosts!$A:$M, MATCH(Places!$B4078,Hosts!$A:$A,0), MATCH(Places!J$1,Hosts!$A$1:$M$1,0))</f>
        <v>Yes</v>
      </c>
      <c r="K4078">
        <v>18</v>
      </c>
      <c r="L4078" t="str">
        <f>VLOOKUP($K4078,Neighborhoods!$A:$C,2,0)</f>
        <v>Manhattan</v>
      </c>
      <c r="M4078" t="str">
        <f>VLOOKUP($K4078,Neighborhoods!$A:$C,3,0)</f>
        <v>Midtown</v>
      </c>
      <c r="N4078" t="str">
        <f>INDEX(Neighborhoods!$A:$C, MATCH(Places!$K4078,Neighborhoods!$A:$A,0), MATCH(Places!N$1,Neighborhoods!$A$1:$C$1,0))</f>
        <v>Manhattan</v>
      </c>
      <c r="O4078" t="str">
        <f>INDEX(Neighborhoods!$A:$C, MATCH(Places!$K4078,Neighborhoods!$A:$A,0), MATCH(Places!O$1,Neighborhoods!$A$1:$C$1,0))</f>
        <v>Midtown</v>
      </c>
      <c r="P4078" t="s">
        <v>11822</v>
      </c>
      <c r="Q4078" t="str">
        <f t="shared" si="252"/>
        <v>No</v>
      </c>
      <c r="R4078">
        <v>2</v>
      </c>
      <c r="S4078" t="str">
        <f t="shared" si="253"/>
        <v>Small</v>
      </c>
      <c r="T4078" s="50">
        <v>235</v>
      </c>
      <c r="U4078" s="70">
        <f t="shared" si="254"/>
        <v>0.04</v>
      </c>
      <c r="V4078" s="52">
        <v>4.91</v>
      </c>
      <c r="W4078" s="52" t="str" cm="1">
        <f t="array" ref="W4078">_xlfn.SWITCH(ROUND(V4078,0),5,"Excellent",4,"Good",3,"Ok","Bad")</f>
        <v>Excellent</v>
      </c>
      <c r="X4078">
        <v>65</v>
      </c>
      <c r="Y4078" t="str">
        <f t="shared" si="255"/>
        <v>No</v>
      </c>
      <c r="Z4078" s="68">
        <v>43390</v>
      </c>
      <c r="AA4078" s="68">
        <v>43831</v>
      </c>
      <c r="AB4078">
        <v>230</v>
      </c>
      <c r="AC4078" t="s">
        <v>15615</v>
      </c>
    </row>
    <row r="4079" spans="1:29" x14ac:dyDescent="0.3">
      <c r="A4079" t="s">
        <v>13693</v>
      </c>
      <c r="B4079">
        <v>3666</v>
      </c>
      <c r="C4079" t="str">
        <f>VLOOKUP($B4079,Hosts!$A:$M,10,0)</f>
        <v>Within a few hours</v>
      </c>
      <c r="D4079" s="70">
        <f>VLOOKUP($B4079,Hosts!$A:$M,11,0)</f>
        <v>0.9</v>
      </c>
      <c r="E4079" s="70">
        <f>VLOOKUP($B4079,Hosts!$A:$M,12,0)</f>
        <v>0.92</v>
      </c>
      <c r="F4079" t="str">
        <f>VLOOKUP($B4079,Hosts!$A:$M,13,0)</f>
        <v>Yes</v>
      </c>
      <c r="G4079" t="str">
        <f>INDEX(Hosts!$A:$M, MATCH(Places!$B4079,Hosts!$A:$A,0), MATCH(Places!G$1,Hosts!$A$1:$M$1,0))</f>
        <v>Within a few hours</v>
      </c>
      <c r="H4079" s="70">
        <f>INDEX(Hosts!$A:$M, MATCH(Places!$B4079,Hosts!$A:$A,0), MATCH(Places!H$1,Hosts!$A$1:$M$1,0))</f>
        <v>0.9</v>
      </c>
      <c r="I4079" s="70">
        <f>INDEX(Hosts!$A:$M, MATCH(Places!$B4079,Hosts!$A:$A,0), MATCH(Places!I$1,Hosts!$A$1:$M$1,0))</f>
        <v>0.92</v>
      </c>
      <c r="J4079" t="str">
        <f>INDEX(Hosts!$A:$M, MATCH(Places!$B4079,Hosts!$A:$A,0), MATCH(Places!J$1,Hosts!$A$1:$M$1,0))</f>
        <v>Yes</v>
      </c>
      <c r="K4079">
        <v>9</v>
      </c>
      <c r="L4079" t="str">
        <f>VLOOKUP($K4079,Neighborhoods!$A:$C,2,0)</f>
        <v>Brooklyn</v>
      </c>
      <c r="M4079" t="str">
        <f>VLOOKUP($K4079,Neighborhoods!$A:$C,3,0)</f>
        <v>Crown Heights</v>
      </c>
      <c r="N4079" t="str">
        <f>INDEX(Neighborhoods!$A:$C, MATCH(Places!$K4079,Neighborhoods!$A:$A,0), MATCH(Places!N$1,Neighborhoods!$A$1:$C$1,0))</f>
        <v>Brooklyn</v>
      </c>
      <c r="O4079" t="str">
        <f>INDEX(Neighborhoods!$A:$C, MATCH(Places!$K4079,Neighborhoods!$A:$A,0), MATCH(Places!O$1,Neighborhoods!$A$1:$C$1,0))</f>
        <v>Crown Heights</v>
      </c>
      <c r="P4079" t="s">
        <v>11822</v>
      </c>
      <c r="Q4079" t="str">
        <f t="shared" si="252"/>
        <v>No</v>
      </c>
      <c r="R4079">
        <v>6</v>
      </c>
      <c r="S4079" t="str">
        <f t="shared" si="253"/>
        <v>Large</v>
      </c>
      <c r="T4079" s="50">
        <v>120</v>
      </c>
      <c r="U4079" s="70">
        <f t="shared" si="254"/>
        <v>0.03</v>
      </c>
      <c r="V4079" s="52">
        <v>4.92</v>
      </c>
      <c r="W4079" s="52" t="str" cm="1">
        <f t="array" ref="W4079">_xlfn.SWITCH(ROUND(V4079,0),5,"Excellent",4,"Good",3,"Ok","Bad")</f>
        <v>Excellent</v>
      </c>
      <c r="X4079">
        <v>72</v>
      </c>
      <c r="Y4079" t="str">
        <f t="shared" si="255"/>
        <v>No</v>
      </c>
      <c r="Z4079" s="68">
        <v>43381</v>
      </c>
      <c r="AA4079" s="68">
        <v>44051</v>
      </c>
      <c r="AB4079">
        <v>330</v>
      </c>
      <c r="AC4079" t="s">
        <v>15615</v>
      </c>
    </row>
    <row r="4080" spans="1:29" x14ac:dyDescent="0.3">
      <c r="A4080" t="s">
        <v>14935</v>
      </c>
      <c r="B4080">
        <v>3544</v>
      </c>
      <c r="C4080" t="str">
        <f>VLOOKUP($B4080,Hosts!$A:$M,10,0)</f>
        <v>Within an hour</v>
      </c>
      <c r="D4080" s="70">
        <f>VLOOKUP($B4080,Hosts!$A:$M,11,0)</f>
        <v>0.9</v>
      </c>
      <c r="E4080" s="70">
        <f>VLOOKUP($B4080,Hosts!$A:$M,12,0)</f>
        <v>0.99</v>
      </c>
      <c r="F4080" t="str">
        <f>VLOOKUP($B4080,Hosts!$A:$M,13,0)</f>
        <v>No</v>
      </c>
      <c r="G4080" t="str">
        <f>INDEX(Hosts!$A:$M, MATCH(Places!$B4080,Hosts!$A:$A,0), MATCH(Places!G$1,Hosts!$A$1:$M$1,0))</f>
        <v>Within an hour</v>
      </c>
      <c r="H4080" s="70">
        <f>INDEX(Hosts!$A:$M, MATCH(Places!$B4080,Hosts!$A:$A,0), MATCH(Places!H$1,Hosts!$A$1:$M$1,0))</f>
        <v>0.9</v>
      </c>
      <c r="I4080" s="70">
        <f>INDEX(Hosts!$A:$M, MATCH(Places!$B4080,Hosts!$A:$A,0), MATCH(Places!I$1,Hosts!$A$1:$M$1,0))</f>
        <v>0.99</v>
      </c>
      <c r="J4080" t="str">
        <f>INDEX(Hosts!$A:$M, MATCH(Places!$B4080,Hosts!$A:$A,0), MATCH(Places!J$1,Hosts!$A$1:$M$1,0))</f>
        <v>No</v>
      </c>
      <c r="K4080">
        <v>17</v>
      </c>
      <c r="L4080" t="str">
        <f>VLOOKUP($K4080,Neighborhoods!$A:$C,2,0)</f>
        <v>Manhattan</v>
      </c>
      <c r="M4080" t="str">
        <f>VLOOKUP($K4080,Neighborhoods!$A:$C,3,0)</f>
        <v>Hell's Kitchen</v>
      </c>
      <c r="N4080" t="str">
        <f>INDEX(Neighborhoods!$A:$C, MATCH(Places!$K4080,Neighborhoods!$A:$A,0), MATCH(Places!N$1,Neighborhoods!$A$1:$C$1,0))</f>
        <v>Manhattan</v>
      </c>
      <c r="O4080" t="str">
        <f>INDEX(Neighborhoods!$A:$C, MATCH(Places!$K4080,Neighborhoods!$A:$A,0), MATCH(Places!O$1,Neighborhoods!$A$1:$C$1,0))</f>
        <v>Hell's Kitchen</v>
      </c>
      <c r="P4080" t="s">
        <v>1</v>
      </c>
      <c r="Q4080" t="str">
        <f t="shared" si="252"/>
        <v>Yes</v>
      </c>
      <c r="R4080">
        <v>2</v>
      </c>
      <c r="S4080" t="str">
        <f t="shared" si="253"/>
        <v>Small</v>
      </c>
      <c r="T4080" s="50">
        <v>150</v>
      </c>
      <c r="U4080" s="70">
        <f t="shared" si="254"/>
        <v>0.03</v>
      </c>
      <c r="V4080" s="52">
        <v>4.62</v>
      </c>
      <c r="W4080" s="52" t="str" cm="1">
        <f t="array" ref="W4080">_xlfn.SWITCH(ROUND(V4080,0),5,"Excellent",4,"Good",3,"Ok","Bad")</f>
        <v>Excellent</v>
      </c>
      <c r="X4080">
        <v>13</v>
      </c>
      <c r="Y4080" t="str">
        <f t="shared" si="255"/>
        <v>No</v>
      </c>
      <c r="Z4080" s="68">
        <v>43383</v>
      </c>
      <c r="AA4080" s="68">
        <v>43812</v>
      </c>
      <c r="AB4080">
        <v>365</v>
      </c>
      <c r="AC4080" t="s">
        <v>15616</v>
      </c>
    </row>
    <row r="4081" spans="1:29" x14ac:dyDescent="0.3">
      <c r="A4081" t="s">
        <v>2909</v>
      </c>
      <c r="B4081">
        <v>3019</v>
      </c>
      <c r="C4081" t="str">
        <f>VLOOKUP($B4081,Hosts!$A:$M,10,0)</f>
        <v>Within an hour</v>
      </c>
      <c r="D4081" s="70">
        <f>VLOOKUP($B4081,Hosts!$A:$M,11,0)</f>
        <v>1</v>
      </c>
      <c r="E4081" s="70">
        <f>VLOOKUP($B4081,Hosts!$A:$M,12,0)</f>
        <v>0.9</v>
      </c>
      <c r="F4081" t="str">
        <f>VLOOKUP($B4081,Hosts!$A:$M,13,0)</f>
        <v>Yes</v>
      </c>
      <c r="G4081" t="str">
        <f>INDEX(Hosts!$A:$M, MATCH(Places!$B4081,Hosts!$A:$A,0), MATCH(Places!G$1,Hosts!$A$1:$M$1,0))</f>
        <v>Within an hour</v>
      </c>
      <c r="H4081" s="70">
        <f>INDEX(Hosts!$A:$M, MATCH(Places!$B4081,Hosts!$A:$A,0), MATCH(Places!H$1,Hosts!$A$1:$M$1,0))</f>
        <v>1</v>
      </c>
      <c r="I4081" s="70">
        <f>INDEX(Hosts!$A:$M, MATCH(Places!$B4081,Hosts!$A:$A,0), MATCH(Places!I$1,Hosts!$A$1:$M$1,0))</f>
        <v>0.9</v>
      </c>
      <c r="J4081" t="str">
        <f>INDEX(Hosts!$A:$M, MATCH(Places!$B4081,Hosts!$A:$A,0), MATCH(Places!J$1,Hosts!$A$1:$M$1,0))</f>
        <v>Yes</v>
      </c>
      <c r="K4081">
        <v>10</v>
      </c>
      <c r="L4081" t="str">
        <f>VLOOKUP($K4081,Neighborhoods!$A:$C,2,0)</f>
        <v>Brooklyn</v>
      </c>
      <c r="M4081" t="str">
        <f>VLOOKUP($K4081,Neighborhoods!$A:$C,3,0)</f>
        <v>East Flatbush</v>
      </c>
      <c r="N4081" t="str">
        <f>INDEX(Neighborhoods!$A:$C, MATCH(Places!$K4081,Neighborhoods!$A:$A,0), MATCH(Places!N$1,Neighborhoods!$A$1:$C$1,0))</f>
        <v>Brooklyn</v>
      </c>
      <c r="O4081" t="str">
        <f>INDEX(Neighborhoods!$A:$C, MATCH(Places!$K4081,Neighborhoods!$A:$A,0), MATCH(Places!O$1,Neighborhoods!$A$1:$C$1,0))</f>
        <v>East Flatbush</v>
      </c>
      <c r="P4081" t="s">
        <v>1</v>
      </c>
      <c r="Q4081" t="str">
        <f t="shared" si="252"/>
        <v>Yes</v>
      </c>
      <c r="R4081">
        <v>4</v>
      </c>
      <c r="S4081" t="str">
        <f t="shared" si="253"/>
        <v>Medium</v>
      </c>
      <c r="T4081" s="50">
        <v>119</v>
      </c>
      <c r="U4081" s="70">
        <f t="shared" si="254"/>
        <v>0.03</v>
      </c>
      <c r="V4081" s="52">
        <v>4.91</v>
      </c>
      <c r="W4081" s="52" t="str" cm="1">
        <f t="array" ref="W4081">_xlfn.SWITCH(ROUND(V4081,0),5,"Excellent",4,"Good",3,"Ok","Bad")</f>
        <v>Excellent</v>
      </c>
      <c r="X4081">
        <v>23</v>
      </c>
      <c r="Y4081" t="str">
        <f t="shared" si="255"/>
        <v>No</v>
      </c>
      <c r="Z4081" s="68">
        <v>43379</v>
      </c>
      <c r="AA4081" s="68">
        <v>43974</v>
      </c>
      <c r="AB4081">
        <v>0</v>
      </c>
      <c r="AC4081" t="s">
        <v>15615</v>
      </c>
    </row>
    <row r="4082" spans="1:29" x14ac:dyDescent="0.3">
      <c r="A4082" t="s">
        <v>13151</v>
      </c>
      <c r="B4082">
        <v>3667</v>
      </c>
      <c r="C4082" t="str">
        <f>VLOOKUP($B4082,Hosts!$A:$M,10,0)</f>
        <v>Within an hour</v>
      </c>
      <c r="D4082" s="70">
        <f>VLOOKUP($B4082,Hosts!$A:$M,11,0)</f>
        <v>1</v>
      </c>
      <c r="E4082" s="70">
        <f>VLOOKUP($B4082,Hosts!$A:$M,12,0)</f>
        <v>0.99</v>
      </c>
      <c r="F4082" t="str">
        <f>VLOOKUP($B4082,Hosts!$A:$M,13,0)</f>
        <v>Yes</v>
      </c>
      <c r="G4082" t="str">
        <f>INDEX(Hosts!$A:$M, MATCH(Places!$B4082,Hosts!$A:$A,0), MATCH(Places!G$1,Hosts!$A$1:$M$1,0))</f>
        <v>Within an hour</v>
      </c>
      <c r="H4082" s="70">
        <f>INDEX(Hosts!$A:$M, MATCH(Places!$B4082,Hosts!$A:$A,0), MATCH(Places!H$1,Hosts!$A$1:$M$1,0))</f>
        <v>1</v>
      </c>
      <c r="I4082" s="70">
        <f>INDEX(Hosts!$A:$M, MATCH(Places!$B4082,Hosts!$A:$A,0), MATCH(Places!I$1,Hosts!$A$1:$M$1,0))</f>
        <v>0.99</v>
      </c>
      <c r="J4082" t="str">
        <f>INDEX(Hosts!$A:$M, MATCH(Places!$B4082,Hosts!$A:$A,0), MATCH(Places!J$1,Hosts!$A$1:$M$1,0))</f>
        <v>Yes</v>
      </c>
      <c r="K4082">
        <v>8</v>
      </c>
      <c r="L4082" t="str">
        <f>VLOOKUP($K4082,Neighborhoods!$A:$C,2,0)</f>
        <v>Brooklyn</v>
      </c>
      <c r="M4082" t="str">
        <f>VLOOKUP($K4082,Neighborhoods!$A:$C,3,0)</f>
        <v>Bushwick</v>
      </c>
      <c r="N4082" t="str">
        <f>INDEX(Neighborhoods!$A:$C, MATCH(Places!$K4082,Neighborhoods!$A:$A,0), MATCH(Places!N$1,Neighborhoods!$A$1:$C$1,0))</f>
        <v>Brooklyn</v>
      </c>
      <c r="O4082" t="str">
        <f>INDEX(Neighborhoods!$A:$C, MATCH(Places!$K4082,Neighborhoods!$A:$A,0), MATCH(Places!O$1,Neighborhoods!$A$1:$C$1,0))</f>
        <v>Bushwick</v>
      </c>
      <c r="P4082" t="s">
        <v>1</v>
      </c>
      <c r="Q4082" t="str">
        <f t="shared" si="252"/>
        <v>Yes</v>
      </c>
      <c r="R4082">
        <v>2</v>
      </c>
      <c r="S4082" t="str">
        <f t="shared" si="253"/>
        <v>Small</v>
      </c>
      <c r="T4082" s="50">
        <v>77</v>
      </c>
      <c r="U4082" s="70">
        <f t="shared" si="254"/>
        <v>0.03</v>
      </c>
      <c r="V4082" s="52">
        <v>5</v>
      </c>
      <c r="W4082" s="52" t="str" cm="1">
        <f t="array" ref="W4082">_xlfn.SWITCH(ROUND(V4082,0),5,"Excellent",4,"Good",3,"Ok","Bad")</f>
        <v>Excellent</v>
      </c>
      <c r="X4082">
        <v>106</v>
      </c>
      <c r="Y4082" t="str">
        <f t="shared" si="255"/>
        <v>Yes</v>
      </c>
      <c r="Z4082" s="68">
        <v>43375</v>
      </c>
      <c r="AA4082" s="68">
        <v>44050</v>
      </c>
      <c r="AB4082">
        <v>267</v>
      </c>
      <c r="AC4082" t="s">
        <v>15615</v>
      </c>
    </row>
    <row r="4083" spans="1:29" x14ac:dyDescent="0.3">
      <c r="A4083" t="s">
        <v>2910</v>
      </c>
      <c r="B4083">
        <v>2399</v>
      </c>
      <c r="C4083" t="str">
        <f>VLOOKUP($B4083,Hosts!$A:$M,10,0)</f>
        <v>Within an hour</v>
      </c>
      <c r="D4083" s="70">
        <f>VLOOKUP($B4083,Hosts!$A:$M,11,0)</f>
        <v>1</v>
      </c>
      <c r="E4083" s="70">
        <f>VLOOKUP($B4083,Hosts!$A:$M,12,0)</f>
        <v>0.95</v>
      </c>
      <c r="F4083" t="str">
        <f>VLOOKUP($B4083,Hosts!$A:$M,13,0)</f>
        <v>No</v>
      </c>
      <c r="G4083" t="str">
        <f>INDEX(Hosts!$A:$M, MATCH(Places!$B4083,Hosts!$A:$A,0), MATCH(Places!G$1,Hosts!$A$1:$M$1,0))</f>
        <v>Within an hour</v>
      </c>
      <c r="H4083" s="70">
        <f>INDEX(Hosts!$A:$M, MATCH(Places!$B4083,Hosts!$A:$A,0), MATCH(Places!H$1,Hosts!$A$1:$M$1,0))</f>
        <v>1</v>
      </c>
      <c r="I4083" s="70">
        <f>INDEX(Hosts!$A:$M, MATCH(Places!$B4083,Hosts!$A:$A,0), MATCH(Places!I$1,Hosts!$A$1:$M$1,0))</f>
        <v>0.95</v>
      </c>
      <c r="J4083" t="str">
        <f>INDEX(Hosts!$A:$M, MATCH(Places!$B4083,Hosts!$A:$A,0), MATCH(Places!J$1,Hosts!$A$1:$M$1,0))</f>
        <v>No</v>
      </c>
      <c r="K4083">
        <v>17</v>
      </c>
      <c r="L4083" t="str">
        <f>VLOOKUP($K4083,Neighborhoods!$A:$C,2,0)</f>
        <v>Manhattan</v>
      </c>
      <c r="M4083" t="str">
        <f>VLOOKUP($K4083,Neighborhoods!$A:$C,3,0)</f>
        <v>Hell's Kitchen</v>
      </c>
      <c r="N4083" t="str">
        <f>INDEX(Neighborhoods!$A:$C, MATCH(Places!$K4083,Neighborhoods!$A:$A,0), MATCH(Places!N$1,Neighborhoods!$A$1:$C$1,0))</f>
        <v>Manhattan</v>
      </c>
      <c r="O4083" t="str">
        <f>INDEX(Neighborhoods!$A:$C, MATCH(Places!$K4083,Neighborhoods!$A:$A,0), MATCH(Places!O$1,Neighborhoods!$A$1:$C$1,0))</f>
        <v>Hell's Kitchen</v>
      </c>
      <c r="P4083" t="s">
        <v>1</v>
      </c>
      <c r="Q4083" t="str">
        <f t="shared" si="252"/>
        <v>Yes</v>
      </c>
      <c r="R4083">
        <v>2</v>
      </c>
      <c r="S4083" t="str">
        <f t="shared" si="253"/>
        <v>Small</v>
      </c>
      <c r="T4083" s="50">
        <v>142</v>
      </c>
      <c r="U4083" s="70">
        <f t="shared" si="254"/>
        <v>0.03</v>
      </c>
      <c r="V4083" s="52">
        <v>4.9000000000000004</v>
      </c>
      <c r="W4083" s="52" t="str" cm="1">
        <f t="array" ref="W4083">_xlfn.SWITCH(ROUND(V4083,0),5,"Excellent",4,"Good",3,"Ok","Bad")</f>
        <v>Excellent</v>
      </c>
      <c r="X4083">
        <v>58</v>
      </c>
      <c r="Y4083" t="str">
        <f t="shared" si="255"/>
        <v>No</v>
      </c>
      <c r="Z4083" s="68">
        <v>43427</v>
      </c>
      <c r="AA4083" s="68">
        <v>43899</v>
      </c>
      <c r="AB4083">
        <v>170</v>
      </c>
      <c r="AC4083" t="s">
        <v>15616</v>
      </c>
    </row>
    <row r="4084" spans="1:29" x14ac:dyDescent="0.3">
      <c r="A4084" t="s">
        <v>15132</v>
      </c>
      <c r="B4084">
        <v>1470</v>
      </c>
      <c r="C4084" t="str">
        <f>VLOOKUP($B4084,Hosts!$A:$M,10,0)</f>
        <v>Within a day</v>
      </c>
      <c r="D4084" s="70">
        <f>VLOOKUP($B4084,Hosts!$A:$M,11,0)</f>
        <v>0.8</v>
      </c>
      <c r="E4084" s="70">
        <f>VLOOKUP($B4084,Hosts!$A:$M,12,0)</f>
        <v>0.25</v>
      </c>
      <c r="F4084" t="str">
        <f>VLOOKUP($B4084,Hosts!$A:$M,13,0)</f>
        <v>No</v>
      </c>
      <c r="G4084" t="str">
        <f>INDEX(Hosts!$A:$M, MATCH(Places!$B4084,Hosts!$A:$A,0), MATCH(Places!G$1,Hosts!$A$1:$M$1,0))</f>
        <v>Within a day</v>
      </c>
      <c r="H4084" s="70">
        <f>INDEX(Hosts!$A:$M, MATCH(Places!$B4084,Hosts!$A:$A,0), MATCH(Places!H$1,Hosts!$A$1:$M$1,0))</f>
        <v>0.8</v>
      </c>
      <c r="I4084" s="70">
        <f>INDEX(Hosts!$A:$M, MATCH(Places!$B4084,Hosts!$A:$A,0), MATCH(Places!I$1,Hosts!$A$1:$M$1,0))</f>
        <v>0.25</v>
      </c>
      <c r="J4084" t="str">
        <f>INDEX(Hosts!$A:$M, MATCH(Places!$B4084,Hosts!$A:$A,0), MATCH(Places!J$1,Hosts!$A$1:$M$1,0))</f>
        <v>No</v>
      </c>
      <c r="K4084">
        <v>12</v>
      </c>
      <c r="L4084" t="str">
        <f>VLOOKUP($K4084,Neighborhoods!$A:$C,2,0)</f>
        <v>Brooklyn</v>
      </c>
      <c r="M4084" t="str">
        <f>VLOOKUP($K4084,Neighborhoods!$A:$C,3,0)</f>
        <v>Williamsburg</v>
      </c>
      <c r="N4084" t="str">
        <f>INDEX(Neighborhoods!$A:$C, MATCH(Places!$K4084,Neighborhoods!$A:$A,0), MATCH(Places!N$1,Neighborhoods!$A$1:$C$1,0))</f>
        <v>Brooklyn</v>
      </c>
      <c r="O4084" t="str">
        <f>INDEX(Neighborhoods!$A:$C, MATCH(Places!$K4084,Neighborhoods!$A:$A,0), MATCH(Places!O$1,Neighborhoods!$A$1:$C$1,0))</f>
        <v>Williamsburg</v>
      </c>
      <c r="P4084" t="s">
        <v>11822</v>
      </c>
      <c r="Q4084" t="str">
        <f t="shared" si="252"/>
        <v>No</v>
      </c>
      <c r="R4084">
        <v>2</v>
      </c>
      <c r="S4084" t="str">
        <f t="shared" si="253"/>
        <v>Small</v>
      </c>
      <c r="T4084" s="50">
        <v>175</v>
      </c>
      <c r="U4084" s="70">
        <f t="shared" si="254"/>
        <v>0.03</v>
      </c>
      <c r="V4084" s="52">
        <v>5</v>
      </c>
      <c r="W4084" s="52" t="str" cm="1">
        <f t="array" ref="W4084">_xlfn.SWITCH(ROUND(V4084,0),5,"Excellent",4,"Good",3,"Ok","Bad")</f>
        <v>Excellent</v>
      </c>
      <c r="X4084">
        <v>5</v>
      </c>
      <c r="Y4084" t="str">
        <f t="shared" si="255"/>
        <v>No</v>
      </c>
      <c r="Z4084" s="68">
        <v>43379</v>
      </c>
      <c r="AA4084" s="68">
        <v>44042</v>
      </c>
      <c r="AB4084">
        <v>7</v>
      </c>
      <c r="AC4084" t="s">
        <v>15615</v>
      </c>
    </row>
    <row r="4085" spans="1:29" x14ac:dyDescent="0.3">
      <c r="A4085" t="s">
        <v>2911</v>
      </c>
      <c r="B4085">
        <v>2132</v>
      </c>
      <c r="C4085" t="str">
        <f>VLOOKUP($B4085,Hosts!$A:$M,10,0)</f>
        <v>Within a few hours</v>
      </c>
      <c r="D4085" s="70">
        <f>VLOOKUP($B4085,Hosts!$A:$M,11,0)</f>
        <v>1</v>
      </c>
      <c r="E4085" s="70">
        <f>VLOOKUP($B4085,Hosts!$A:$M,12,0)</f>
        <v>0.5</v>
      </c>
      <c r="F4085" t="str">
        <f>VLOOKUP($B4085,Hosts!$A:$M,13,0)</f>
        <v>No</v>
      </c>
      <c r="G4085" t="str">
        <f>INDEX(Hosts!$A:$M, MATCH(Places!$B4085,Hosts!$A:$A,0), MATCH(Places!G$1,Hosts!$A$1:$M$1,0))</f>
        <v>Within a few hours</v>
      </c>
      <c r="H4085" s="70">
        <f>INDEX(Hosts!$A:$M, MATCH(Places!$B4085,Hosts!$A:$A,0), MATCH(Places!H$1,Hosts!$A$1:$M$1,0))</f>
        <v>1</v>
      </c>
      <c r="I4085" s="70">
        <f>INDEX(Hosts!$A:$M, MATCH(Places!$B4085,Hosts!$A:$A,0), MATCH(Places!I$1,Hosts!$A$1:$M$1,0))</f>
        <v>0.5</v>
      </c>
      <c r="J4085" t="str">
        <f>INDEX(Hosts!$A:$M, MATCH(Places!$B4085,Hosts!$A:$A,0), MATCH(Places!J$1,Hosts!$A$1:$M$1,0))</f>
        <v>No</v>
      </c>
      <c r="K4085">
        <v>9</v>
      </c>
      <c r="L4085" t="str">
        <f>VLOOKUP($K4085,Neighborhoods!$A:$C,2,0)</f>
        <v>Brooklyn</v>
      </c>
      <c r="M4085" t="str">
        <f>VLOOKUP($K4085,Neighborhoods!$A:$C,3,0)</f>
        <v>Crown Heights</v>
      </c>
      <c r="N4085" t="str">
        <f>INDEX(Neighborhoods!$A:$C, MATCH(Places!$K4085,Neighborhoods!$A:$A,0), MATCH(Places!N$1,Neighborhoods!$A$1:$C$1,0))</f>
        <v>Brooklyn</v>
      </c>
      <c r="O4085" t="str">
        <f>INDEX(Neighborhoods!$A:$C, MATCH(Places!$K4085,Neighborhoods!$A:$A,0), MATCH(Places!O$1,Neighborhoods!$A$1:$C$1,0))</f>
        <v>Crown Heights</v>
      </c>
      <c r="P4085" t="s">
        <v>11822</v>
      </c>
      <c r="Q4085" t="str">
        <f t="shared" si="252"/>
        <v>No</v>
      </c>
      <c r="R4085">
        <v>2</v>
      </c>
      <c r="S4085" t="str">
        <f t="shared" si="253"/>
        <v>Small</v>
      </c>
      <c r="T4085" s="50">
        <v>80</v>
      </c>
      <c r="U4085" s="70">
        <f t="shared" si="254"/>
        <v>0.03</v>
      </c>
      <c r="V4085" s="52">
        <v>4.8600000000000003</v>
      </c>
      <c r="W4085" s="52" t="str" cm="1">
        <f t="array" ref="W4085">_xlfn.SWITCH(ROUND(V4085,0),5,"Excellent",4,"Good",3,"Ok","Bad")</f>
        <v>Excellent</v>
      </c>
      <c r="X4085">
        <v>7</v>
      </c>
      <c r="Y4085" t="str">
        <f t="shared" si="255"/>
        <v>No</v>
      </c>
      <c r="Z4085" s="68">
        <v>43382</v>
      </c>
      <c r="AA4085" s="68">
        <v>43492</v>
      </c>
      <c r="AB4085">
        <v>14</v>
      </c>
      <c r="AC4085" t="s">
        <v>15615</v>
      </c>
    </row>
    <row r="4086" spans="1:29" x14ac:dyDescent="0.3">
      <c r="A4086" t="s">
        <v>2912</v>
      </c>
      <c r="B4086">
        <v>448</v>
      </c>
      <c r="C4086" t="str">
        <f>VLOOKUP($B4086,Hosts!$A:$M,10,0)</f>
        <v>Within a day</v>
      </c>
      <c r="D4086" s="70">
        <f>VLOOKUP($B4086,Hosts!$A:$M,11,0)</f>
        <v>0.6</v>
      </c>
      <c r="E4086" s="70">
        <f>VLOOKUP($B4086,Hosts!$A:$M,12,0)</f>
        <v>0.28999999999999998</v>
      </c>
      <c r="F4086" t="str">
        <f>VLOOKUP($B4086,Hosts!$A:$M,13,0)</f>
        <v>No</v>
      </c>
      <c r="G4086" t="str">
        <f>INDEX(Hosts!$A:$M, MATCH(Places!$B4086,Hosts!$A:$A,0), MATCH(Places!G$1,Hosts!$A$1:$M$1,0))</f>
        <v>Within a day</v>
      </c>
      <c r="H4086" s="70">
        <f>INDEX(Hosts!$A:$M, MATCH(Places!$B4086,Hosts!$A:$A,0), MATCH(Places!H$1,Hosts!$A$1:$M$1,0))</f>
        <v>0.6</v>
      </c>
      <c r="I4086" s="70">
        <f>INDEX(Hosts!$A:$M, MATCH(Places!$B4086,Hosts!$A:$A,0), MATCH(Places!I$1,Hosts!$A$1:$M$1,0))</f>
        <v>0.28999999999999998</v>
      </c>
      <c r="J4086" t="str">
        <f>INDEX(Hosts!$A:$M, MATCH(Places!$B4086,Hosts!$A:$A,0), MATCH(Places!J$1,Hosts!$A$1:$M$1,0))</f>
        <v>No</v>
      </c>
      <c r="K4086">
        <v>8</v>
      </c>
      <c r="L4086" t="str">
        <f>VLOOKUP($K4086,Neighborhoods!$A:$C,2,0)</f>
        <v>Brooklyn</v>
      </c>
      <c r="M4086" t="str">
        <f>VLOOKUP($K4086,Neighborhoods!$A:$C,3,0)</f>
        <v>Bushwick</v>
      </c>
      <c r="N4086" t="str">
        <f>INDEX(Neighborhoods!$A:$C, MATCH(Places!$K4086,Neighborhoods!$A:$A,0), MATCH(Places!N$1,Neighborhoods!$A$1:$C$1,0))</f>
        <v>Brooklyn</v>
      </c>
      <c r="O4086" t="str">
        <f>INDEX(Neighborhoods!$A:$C, MATCH(Places!$K4086,Neighborhoods!$A:$A,0), MATCH(Places!O$1,Neighborhoods!$A$1:$C$1,0))</f>
        <v>Bushwick</v>
      </c>
      <c r="P4086" t="s">
        <v>11822</v>
      </c>
      <c r="Q4086" t="str">
        <f t="shared" si="252"/>
        <v>No</v>
      </c>
      <c r="R4086">
        <v>4</v>
      </c>
      <c r="S4086" t="str">
        <f t="shared" si="253"/>
        <v>Medium</v>
      </c>
      <c r="T4086" s="50">
        <v>120</v>
      </c>
      <c r="U4086" s="70">
        <f t="shared" si="254"/>
        <v>0.03</v>
      </c>
      <c r="V4086" s="52">
        <v>4.6900000000000004</v>
      </c>
      <c r="W4086" s="52" t="str" cm="1">
        <f t="array" ref="W4086">_xlfn.SWITCH(ROUND(V4086,0),5,"Excellent",4,"Good",3,"Ok","Bad")</f>
        <v>Excellent</v>
      </c>
      <c r="X4086">
        <v>13</v>
      </c>
      <c r="Y4086" t="str">
        <f t="shared" si="255"/>
        <v>No</v>
      </c>
      <c r="Z4086" s="68">
        <v>43381</v>
      </c>
      <c r="AA4086" s="68">
        <v>43832</v>
      </c>
      <c r="AB4086">
        <v>362</v>
      </c>
      <c r="AC4086" t="s">
        <v>15615</v>
      </c>
    </row>
    <row r="4087" spans="1:29" x14ac:dyDescent="0.3">
      <c r="A4087" t="s">
        <v>2913</v>
      </c>
      <c r="B4087">
        <v>278</v>
      </c>
      <c r="C4087" t="str">
        <f>VLOOKUP($B4087,Hosts!$A:$M,10,0)</f>
        <v>Within an hour</v>
      </c>
      <c r="D4087" s="70">
        <f>VLOOKUP($B4087,Hosts!$A:$M,11,0)</f>
        <v>1</v>
      </c>
      <c r="E4087" s="70">
        <f>VLOOKUP($B4087,Hosts!$A:$M,12,0)</f>
        <v>1</v>
      </c>
      <c r="F4087" t="str">
        <f>VLOOKUP($B4087,Hosts!$A:$M,13,0)</f>
        <v>Yes</v>
      </c>
      <c r="G4087" t="str">
        <f>INDEX(Hosts!$A:$M, MATCH(Places!$B4087,Hosts!$A:$A,0), MATCH(Places!G$1,Hosts!$A$1:$M$1,0))</f>
        <v>Within an hour</v>
      </c>
      <c r="H4087" s="70">
        <f>INDEX(Hosts!$A:$M, MATCH(Places!$B4087,Hosts!$A:$A,0), MATCH(Places!H$1,Hosts!$A$1:$M$1,0))</f>
        <v>1</v>
      </c>
      <c r="I4087" s="70">
        <f>INDEX(Hosts!$A:$M, MATCH(Places!$B4087,Hosts!$A:$A,0), MATCH(Places!I$1,Hosts!$A$1:$M$1,0))</f>
        <v>1</v>
      </c>
      <c r="J4087" t="str">
        <f>INDEX(Hosts!$A:$M, MATCH(Places!$B4087,Hosts!$A:$A,0), MATCH(Places!J$1,Hosts!$A$1:$M$1,0))</f>
        <v>Yes</v>
      </c>
      <c r="K4087">
        <v>8</v>
      </c>
      <c r="L4087" t="str">
        <f>VLOOKUP($K4087,Neighborhoods!$A:$C,2,0)</f>
        <v>Brooklyn</v>
      </c>
      <c r="M4087" t="str">
        <f>VLOOKUP($K4087,Neighborhoods!$A:$C,3,0)</f>
        <v>Bushwick</v>
      </c>
      <c r="N4087" t="str">
        <f>INDEX(Neighborhoods!$A:$C, MATCH(Places!$K4087,Neighborhoods!$A:$A,0), MATCH(Places!N$1,Neighborhoods!$A$1:$C$1,0))</f>
        <v>Brooklyn</v>
      </c>
      <c r="O4087" t="str">
        <f>INDEX(Neighborhoods!$A:$C, MATCH(Places!$K4087,Neighborhoods!$A:$A,0), MATCH(Places!O$1,Neighborhoods!$A$1:$C$1,0))</f>
        <v>Bushwick</v>
      </c>
      <c r="P4087" t="s">
        <v>11822</v>
      </c>
      <c r="Q4087" t="str">
        <f t="shared" si="252"/>
        <v>No</v>
      </c>
      <c r="R4087">
        <v>2</v>
      </c>
      <c r="S4087" t="str">
        <f t="shared" si="253"/>
        <v>Small</v>
      </c>
      <c r="T4087" s="50">
        <v>77</v>
      </c>
      <c r="U4087" s="70">
        <f t="shared" si="254"/>
        <v>0.03</v>
      </c>
      <c r="V4087" s="52">
        <v>4.82</v>
      </c>
      <c r="W4087" s="52" t="str" cm="1">
        <f t="array" ref="W4087">_xlfn.SWITCH(ROUND(V4087,0),5,"Excellent",4,"Good",3,"Ok","Bad")</f>
        <v>Excellent</v>
      </c>
      <c r="X4087">
        <v>45</v>
      </c>
      <c r="Y4087" t="str">
        <f t="shared" si="255"/>
        <v>No</v>
      </c>
      <c r="Z4087" s="68">
        <v>43401</v>
      </c>
      <c r="AA4087" s="68">
        <v>43870</v>
      </c>
      <c r="AB4087">
        <v>44</v>
      </c>
      <c r="AC4087" t="s">
        <v>15615</v>
      </c>
    </row>
    <row r="4088" spans="1:29" x14ac:dyDescent="0.3">
      <c r="A4088" t="s">
        <v>14910</v>
      </c>
      <c r="B4088">
        <v>3667</v>
      </c>
      <c r="C4088" t="str">
        <f>VLOOKUP($B4088,Hosts!$A:$M,10,0)</f>
        <v>Within an hour</v>
      </c>
      <c r="D4088" s="70">
        <f>VLOOKUP($B4088,Hosts!$A:$M,11,0)</f>
        <v>1</v>
      </c>
      <c r="E4088" s="70">
        <f>VLOOKUP($B4088,Hosts!$A:$M,12,0)</f>
        <v>0.99</v>
      </c>
      <c r="F4088" t="str">
        <f>VLOOKUP($B4088,Hosts!$A:$M,13,0)</f>
        <v>Yes</v>
      </c>
      <c r="G4088" t="str">
        <f>INDEX(Hosts!$A:$M, MATCH(Places!$B4088,Hosts!$A:$A,0), MATCH(Places!G$1,Hosts!$A$1:$M$1,0))</f>
        <v>Within an hour</v>
      </c>
      <c r="H4088" s="70">
        <f>INDEX(Hosts!$A:$M, MATCH(Places!$B4088,Hosts!$A:$A,0), MATCH(Places!H$1,Hosts!$A$1:$M$1,0))</f>
        <v>1</v>
      </c>
      <c r="I4088" s="70">
        <f>INDEX(Hosts!$A:$M, MATCH(Places!$B4088,Hosts!$A:$A,0), MATCH(Places!I$1,Hosts!$A$1:$M$1,0))</f>
        <v>0.99</v>
      </c>
      <c r="J4088" t="str">
        <f>INDEX(Hosts!$A:$M, MATCH(Places!$B4088,Hosts!$A:$A,0), MATCH(Places!J$1,Hosts!$A$1:$M$1,0))</f>
        <v>Yes</v>
      </c>
      <c r="K4088">
        <v>8</v>
      </c>
      <c r="L4088" t="str">
        <f>VLOOKUP($K4088,Neighborhoods!$A:$C,2,0)</f>
        <v>Brooklyn</v>
      </c>
      <c r="M4088" t="str">
        <f>VLOOKUP($K4088,Neighborhoods!$A:$C,3,0)</f>
        <v>Bushwick</v>
      </c>
      <c r="N4088" t="str">
        <f>INDEX(Neighborhoods!$A:$C, MATCH(Places!$K4088,Neighborhoods!$A:$A,0), MATCH(Places!N$1,Neighborhoods!$A$1:$C$1,0))</f>
        <v>Brooklyn</v>
      </c>
      <c r="O4088" t="str">
        <f>INDEX(Neighborhoods!$A:$C, MATCH(Places!$K4088,Neighborhoods!$A:$A,0), MATCH(Places!O$1,Neighborhoods!$A$1:$C$1,0))</f>
        <v>Bushwick</v>
      </c>
      <c r="P4088" t="s">
        <v>1</v>
      </c>
      <c r="Q4088" t="str">
        <f t="shared" si="252"/>
        <v>Yes</v>
      </c>
      <c r="R4088">
        <v>2</v>
      </c>
      <c r="S4088" t="str">
        <f t="shared" si="253"/>
        <v>Small</v>
      </c>
      <c r="T4088" s="50">
        <v>61</v>
      </c>
      <c r="U4088" s="70">
        <f t="shared" si="254"/>
        <v>0.03</v>
      </c>
      <c r="V4088" s="52">
        <v>4.99</v>
      </c>
      <c r="W4088" s="52" t="str" cm="1">
        <f t="array" ref="W4088">_xlfn.SWITCH(ROUND(V4088,0),5,"Excellent",4,"Good",3,"Ok","Bad")</f>
        <v>Excellent</v>
      </c>
      <c r="X4088">
        <v>86</v>
      </c>
      <c r="Y4088" t="str">
        <f t="shared" si="255"/>
        <v>No</v>
      </c>
      <c r="Z4088" s="68">
        <v>43381</v>
      </c>
      <c r="AA4088" s="68">
        <v>44012</v>
      </c>
      <c r="AB4088">
        <v>289</v>
      </c>
      <c r="AC4088" t="s">
        <v>15615</v>
      </c>
    </row>
    <row r="4089" spans="1:29" x14ac:dyDescent="0.3">
      <c r="A4089" t="s">
        <v>2914</v>
      </c>
      <c r="B4089">
        <v>1317</v>
      </c>
      <c r="C4089" t="str">
        <f>VLOOKUP($B4089,Hosts!$A:$M,10,0)</f>
        <v>Within an hour</v>
      </c>
      <c r="D4089" s="70">
        <f>VLOOKUP($B4089,Hosts!$A:$M,11,0)</f>
        <v>1</v>
      </c>
      <c r="E4089" s="70">
        <f>VLOOKUP($B4089,Hosts!$A:$M,12,0)</f>
        <v>0.97</v>
      </c>
      <c r="F4089" t="str">
        <f>VLOOKUP($B4089,Hosts!$A:$M,13,0)</f>
        <v>Yes</v>
      </c>
      <c r="G4089" t="str">
        <f>INDEX(Hosts!$A:$M, MATCH(Places!$B4089,Hosts!$A:$A,0), MATCH(Places!G$1,Hosts!$A$1:$M$1,0))</f>
        <v>Within an hour</v>
      </c>
      <c r="H4089" s="70">
        <f>INDEX(Hosts!$A:$M, MATCH(Places!$B4089,Hosts!$A:$A,0), MATCH(Places!H$1,Hosts!$A$1:$M$1,0))</f>
        <v>1</v>
      </c>
      <c r="I4089" s="70">
        <f>INDEX(Hosts!$A:$M, MATCH(Places!$B4089,Hosts!$A:$A,0), MATCH(Places!I$1,Hosts!$A$1:$M$1,0))</f>
        <v>0.97</v>
      </c>
      <c r="J4089" t="str">
        <f>INDEX(Hosts!$A:$M, MATCH(Places!$B4089,Hosts!$A:$A,0), MATCH(Places!J$1,Hosts!$A$1:$M$1,0))</f>
        <v>Yes</v>
      </c>
      <c r="K4089">
        <v>7</v>
      </c>
      <c r="L4089" t="str">
        <f>VLOOKUP($K4089,Neighborhoods!$A:$C,2,0)</f>
        <v>Brooklyn</v>
      </c>
      <c r="M4089" t="str">
        <f>VLOOKUP($K4089,Neighborhoods!$A:$C,3,0)</f>
        <v>Bedford-Stuyvesant</v>
      </c>
      <c r="N4089" t="str">
        <f>INDEX(Neighborhoods!$A:$C, MATCH(Places!$K4089,Neighborhoods!$A:$A,0), MATCH(Places!N$1,Neighborhoods!$A$1:$C$1,0))</f>
        <v>Brooklyn</v>
      </c>
      <c r="O4089" t="str">
        <f>INDEX(Neighborhoods!$A:$C, MATCH(Places!$K4089,Neighborhoods!$A:$A,0), MATCH(Places!O$1,Neighborhoods!$A$1:$C$1,0))</f>
        <v>Bedford-Stuyvesant</v>
      </c>
      <c r="P4089" t="s">
        <v>1</v>
      </c>
      <c r="Q4089" t="str">
        <f t="shared" si="252"/>
        <v>Yes</v>
      </c>
      <c r="R4089">
        <v>2</v>
      </c>
      <c r="S4089" t="str">
        <f t="shared" si="253"/>
        <v>Small</v>
      </c>
      <c r="T4089" s="50">
        <v>42</v>
      </c>
      <c r="U4089" s="70">
        <f t="shared" si="254"/>
        <v>0.03</v>
      </c>
      <c r="V4089" s="52">
        <v>4.83</v>
      </c>
      <c r="W4089" s="52" t="str" cm="1">
        <f t="array" ref="W4089">_xlfn.SWITCH(ROUND(V4089,0),5,"Excellent",4,"Good",3,"Ok","Bad")</f>
        <v>Excellent</v>
      </c>
      <c r="X4089">
        <v>98</v>
      </c>
      <c r="Y4089" t="str">
        <f t="shared" si="255"/>
        <v>No</v>
      </c>
      <c r="Z4089" s="68">
        <v>43375</v>
      </c>
      <c r="AA4089" s="68">
        <v>44024</v>
      </c>
      <c r="AB4089">
        <v>31</v>
      </c>
      <c r="AC4089" t="s">
        <v>15615</v>
      </c>
    </row>
    <row r="4090" spans="1:29" x14ac:dyDescent="0.3">
      <c r="A4090" t="s">
        <v>2915</v>
      </c>
      <c r="B4090">
        <v>1317</v>
      </c>
      <c r="C4090" t="str">
        <f>VLOOKUP($B4090,Hosts!$A:$M,10,0)</f>
        <v>Within an hour</v>
      </c>
      <c r="D4090" s="70">
        <f>VLOOKUP($B4090,Hosts!$A:$M,11,0)</f>
        <v>1</v>
      </c>
      <c r="E4090" s="70">
        <f>VLOOKUP($B4090,Hosts!$A:$M,12,0)</f>
        <v>0.97</v>
      </c>
      <c r="F4090" t="str">
        <f>VLOOKUP($B4090,Hosts!$A:$M,13,0)</f>
        <v>Yes</v>
      </c>
      <c r="G4090" t="str">
        <f>INDEX(Hosts!$A:$M, MATCH(Places!$B4090,Hosts!$A:$A,0), MATCH(Places!G$1,Hosts!$A$1:$M$1,0))</f>
        <v>Within an hour</v>
      </c>
      <c r="H4090" s="70">
        <f>INDEX(Hosts!$A:$M, MATCH(Places!$B4090,Hosts!$A:$A,0), MATCH(Places!H$1,Hosts!$A$1:$M$1,0))</f>
        <v>1</v>
      </c>
      <c r="I4090" s="70">
        <f>INDEX(Hosts!$A:$M, MATCH(Places!$B4090,Hosts!$A:$A,0), MATCH(Places!I$1,Hosts!$A$1:$M$1,0))</f>
        <v>0.97</v>
      </c>
      <c r="J4090" t="str">
        <f>INDEX(Hosts!$A:$M, MATCH(Places!$B4090,Hosts!$A:$A,0), MATCH(Places!J$1,Hosts!$A$1:$M$1,0))</f>
        <v>Yes</v>
      </c>
      <c r="K4090">
        <v>7</v>
      </c>
      <c r="L4090" t="str">
        <f>VLOOKUP($K4090,Neighborhoods!$A:$C,2,0)</f>
        <v>Brooklyn</v>
      </c>
      <c r="M4090" t="str">
        <f>VLOOKUP($K4090,Neighborhoods!$A:$C,3,0)</f>
        <v>Bedford-Stuyvesant</v>
      </c>
      <c r="N4090" t="str">
        <f>INDEX(Neighborhoods!$A:$C, MATCH(Places!$K4090,Neighborhoods!$A:$A,0), MATCH(Places!N$1,Neighborhoods!$A$1:$C$1,0))</f>
        <v>Brooklyn</v>
      </c>
      <c r="O4090" t="str">
        <f>INDEX(Neighborhoods!$A:$C, MATCH(Places!$K4090,Neighborhoods!$A:$A,0), MATCH(Places!O$1,Neighborhoods!$A$1:$C$1,0))</f>
        <v>Bedford-Stuyvesant</v>
      </c>
      <c r="P4090" t="s">
        <v>1</v>
      </c>
      <c r="Q4090" t="str">
        <f t="shared" si="252"/>
        <v>Yes</v>
      </c>
      <c r="R4090">
        <v>2</v>
      </c>
      <c r="S4090" t="str">
        <f t="shared" si="253"/>
        <v>Small</v>
      </c>
      <c r="T4090" s="50">
        <v>42</v>
      </c>
      <c r="U4090" s="70">
        <f t="shared" si="254"/>
        <v>0.03</v>
      </c>
      <c r="V4090" s="52">
        <v>4.9000000000000004</v>
      </c>
      <c r="W4090" s="52" t="str" cm="1">
        <f t="array" ref="W4090">_xlfn.SWITCH(ROUND(V4090,0),5,"Excellent",4,"Good",3,"Ok","Bad")</f>
        <v>Excellent</v>
      </c>
      <c r="X4090">
        <v>93</v>
      </c>
      <c r="Y4090" t="str">
        <f t="shared" si="255"/>
        <v>No</v>
      </c>
      <c r="Z4090" s="68">
        <v>43405</v>
      </c>
      <c r="AA4090" s="68">
        <v>44010</v>
      </c>
      <c r="AB4090">
        <v>33</v>
      </c>
      <c r="AC4090" t="s">
        <v>15615</v>
      </c>
    </row>
    <row r="4091" spans="1:29" x14ac:dyDescent="0.3">
      <c r="A4091" t="s">
        <v>14877</v>
      </c>
      <c r="B4091">
        <v>1317</v>
      </c>
      <c r="C4091" t="str">
        <f>VLOOKUP($B4091,Hosts!$A:$M,10,0)</f>
        <v>Within an hour</v>
      </c>
      <c r="D4091" s="70">
        <f>VLOOKUP($B4091,Hosts!$A:$M,11,0)</f>
        <v>1</v>
      </c>
      <c r="E4091" s="70">
        <f>VLOOKUP($B4091,Hosts!$A:$M,12,0)</f>
        <v>0.97</v>
      </c>
      <c r="F4091" t="str">
        <f>VLOOKUP($B4091,Hosts!$A:$M,13,0)</f>
        <v>Yes</v>
      </c>
      <c r="G4091" t="str">
        <f>INDEX(Hosts!$A:$M, MATCH(Places!$B4091,Hosts!$A:$A,0), MATCH(Places!G$1,Hosts!$A$1:$M$1,0))</f>
        <v>Within an hour</v>
      </c>
      <c r="H4091" s="70">
        <f>INDEX(Hosts!$A:$M, MATCH(Places!$B4091,Hosts!$A:$A,0), MATCH(Places!H$1,Hosts!$A$1:$M$1,0))</f>
        <v>1</v>
      </c>
      <c r="I4091" s="70">
        <f>INDEX(Hosts!$A:$M, MATCH(Places!$B4091,Hosts!$A:$A,0), MATCH(Places!I$1,Hosts!$A$1:$M$1,0))</f>
        <v>0.97</v>
      </c>
      <c r="J4091" t="str">
        <f>INDEX(Hosts!$A:$M, MATCH(Places!$B4091,Hosts!$A:$A,0), MATCH(Places!J$1,Hosts!$A$1:$M$1,0))</f>
        <v>Yes</v>
      </c>
      <c r="K4091">
        <v>7</v>
      </c>
      <c r="L4091" t="str">
        <f>VLOOKUP($K4091,Neighborhoods!$A:$C,2,0)</f>
        <v>Brooklyn</v>
      </c>
      <c r="M4091" t="str">
        <f>VLOOKUP($K4091,Neighborhoods!$A:$C,3,0)</f>
        <v>Bedford-Stuyvesant</v>
      </c>
      <c r="N4091" t="str">
        <f>INDEX(Neighborhoods!$A:$C, MATCH(Places!$K4091,Neighborhoods!$A:$A,0), MATCH(Places!N$1,Neighborhoods!$A$1:$C$1,0))</f>
        <v>Brooklyn</v>
      </c>
      <c r="O4091" t="str">
        <f>INDEX(Neighborhoods!$A:$C, MATCH(Places!$K4091,Neighborhoods!$A:$A,0), MATCH(Places!O$1,Neighborhoods!$A$1:$C$1,0))</f>
        <v>Bedford-Stuyvesant</v>
      </c>
      <c r="P4091" t="s">
        <v>1</v>
      </c>
      <c r="Q4091" t="str">
        <f t="shared" si="252"/>
        <v>Yes</v>
      </c>
      <c r="R4091">
        <v>2</v>
      </c>
      <c r="S4091" t="str">
        <f t="shared" si="253"/>
        <v>Small</v>
      </c>
      <c r="T4091" s="50">
        <v>42</v>
      </c>
      <c r="U4091" s="70">
        <f t="shared" si="254"/>
        <v>0.03</v>
      </c>
      <c r="V4091" s="52">
        <v>5</v>
      </c>
      <c r="W4091" s="52" t="str" cm="1">
        <f t="array" ref="W4091">_xlfn.SWITCH(ROUND(V4091,0),5,"Excellent",4,"Good",3,"Ok","Bad")</f>
        <v>Excellent</v>
      </c>
      <c r="X4091">
        <v>15</v>
      </c>
      <c r="Y4091" t="str">
        <f t="shared" si="255"/>
        <v>No</v>
      </c>
      <c r="Z4091" s="68">
        <v>43388</v>
      </c>
      <c r="AA4091" s="68">
        <v>43901</v>
      </c>
      <c r="AB4091">
        <v>34</v>
      </c>
      <c r="AC4091" t="s">
        <v>15615</v>
      </c>
    </row>
    <row r="4092" spans="1:29" x14ac:dyDescent="0.3">
      <c r="A4092" t="s">
        <v>2916</v>
      </c>
      <c r="B4092">
        <v>1741</v>
      </c>
      <c r="C4092" t="str">
        <f>VLOOKUP($B4092,Hosts!$A:$M,10,0)</f>
        <v>Within an hour</v>
      </c>
      <c r="D4092" s="70">
        <f>VLOOKUP($B4092,Hosts!$A:$M,11,0)</f>
        <v>1</v>
      </c>
      <c r="E4092" s="70">
        <f>VLOOKUP($B4092,Hosts!$A:$M,12,0)</f>
        <v>0.99</v>
      </c>
      <c r="F4092" t="str">
        <f>VLOOKUP($B4092,Hosts!$A:$M,13,0)</f>
        <v>No</v>
      </c>
      <c r="G4092" t="str">
        <f>INDEX(Hosts!$A:$M, MATCH(Places!$B4092,Hosts!$A:$A,0), MATCH(Places!G$1,Hosts!$A$1:$M$1,0))</f>
        <v>Within an hour</v>
      </c>
      <c r="H4092" s="70">
        <f>INDEX(Hosts!$A:$M, MATCH(Places!$B4092,Hosts!$A:$A,0), MATCH(Places!H$1,Hosts!$A$1:$M$1,0))</f>
        <v>1</v>
      </c>
      <c r="I4092" s="70">
        <f>INDEX(Hosts!$A:$M, MATCH(Places!$B4092,Hosts!$A:$A,0), MATCH(Places!I$1,Hosts!$A$1:$M$1,0))</f>
        <v>0.99</v>
      </c>
      <c r="J4092" t="str">
        <f>INDEX(Hosts!$A:$M, MATCH(Places!$B4092,Hosts!$A:$A,0), MATCH(Places!J$1,Hosts!$A$1:$M$1,0))</f>
        <v>No</v>
      </c>
      <c r="K4092">
        <v>6</v>
      </c>
      <c r="L4092" t="str">
        <f>VLOOKUP($K4092,Neighborhoods!$A:$C,2,0)</f>
        <v>Bronx</v>
      </c>
      <c r="M4092" t="str">
        <f>VLOOKUP($K4092,Neighborhoods!$A:$C,3,0)</f>
        <v>Wakefield</v>
      </c>
      <c r="N4092" t="str">
        <f>INDEX(Neighborhoods!$A:$C, MATCH(Places!$K4092,Neighborhoods!$A:$A,0), MATCH(Places!N$1,Neighborhoods!$A$1:$C$1,0))</f>
        <v>Bronx</v>
      </c>
      <c r="O4092" t="str">
        <f>INDEX(Neighborhoods!$A:$C, MATCH(Places!$K4092,Neighborhoods!$A:$A,0), MATCH(Places!O$1,Neighborhoods!$A$1:$C$1,0))</f>
        <v>Wakefield</v>
      </c>
      <c r="P4092" t="s">
        <v>11822</v>
      </c>
      <c r="Q4092" t="str">
        <f t="shared" si="252"/>
        <v>No</v>
      </c>
      <c r="R4092">
        <v>4</v>
      </c>
      <c r="S4092" t="str">
        <f t="shared" si="253"/>
        <v>Medium</v>
      </c>
      <c r="T4092" s="50">
        <v>88</v>
      </c>
      <c r="U4092" s="70">
        <f t="shared" si="254"/>
        <v>0.03</v>
      </c>
      <c r="V4092" s="52">
        <v>4.9000000000000004</v>
      </c>
      <c r="W4092" s="52" t="str" cm="1">
        <f t="array" ref="W4092">_xlfn.SWITCH(ROUND(V4092,0),5,"Excellent",4,"Good",3,"Ok","Bad")</f>
        <v>Excellent</v>
      </c>
      <c r="X4092">
        <v>10</v>
      </c>
      <c r="Y4092" t="str">
        <f t="shared" si="255"/>
        <v>No</v>
      </c>
      <c r="Z4092" s="68">
        <v>43512</v>
      </c>
      <c r="AA4092" s="68">
        <v>44052</v>
      </c>
      <c r="AB4092">
        <v>198</v>
      </c>
      <c r="AC4092" t="s">
        <v>15616</v>
      </c>
    </row>
    <row r="4093" spans="1:29" x14ac:dyDescent="0.3">
      <c r="A4093" t="s">
        <v>2917</v>
      </c>
      <c r="B4093">
        <v>3670</v>
      </c>
      <c r="C4093" t="str">
        <f>VLOOKUP($B4093,Hosts!$A:$M,10,0)</f>
        <v>Within an hour</v>
      </c>
      <c r="D4093" s="70">
        <f>VLOOKUP($B4093,Hosts!$A:$M,11,0)</f>
        <v>0.98</v>
      </c>
      <c r="E4093" s="70">
        <f>VLOOKUP($B4093,Hosts!$A:$M,12,0)</f>
        <v>1</v>
      </c>
      <c r="F4093" t="str">
        <f>VLOOKUP($B4093,Hosts!$A:$M,13,0)</f>
        <v>No</v>
      </c>
      <c r="G4093" t="str">
        <f>INDEX(Hosts!$A:$M, MATCH(Places!$B4093,Hosts!$A:$A,0), MATCH(Places!G$1,Hosts!$A$1:$M$1,0))</f>
        <v>Within an hour</v>
      </c>
      <c r="H4093" s="70">
        <f>INDEX(Hosts!$A:$M, MATCH(Places!$B4093,Hosts!$A:$A,0), MATCH(Places!H$1,Hosts!$A$1:$M$1,0))</f>
        <v>0.98</v>
      </c>
      <c r="I4093" s="70">
        <f>INDEX(Hosts!$A:$M, MATCH(Places!$B4093,Hosts!$A:$A,0), MATCH(Places!I$1,Hosts!$A$1:$M$1,0))</f>
        <v>1</v>
      </c>
      <c r="J4093" t="str">
        <f>INDEX(Hosts!$A:$M, MATCH(Places!$B4093,Hosts!$A:$A,0), MATCH(Places!J$1,Hosts!$A$1:$M$1,0))</f>
        <v>No</v>
      </c>
      <c r="K4093">
        <v>5</v>
      </c>
      <c r="L4093" t="str">
        <f>VLOOKUP($K4093,Neighborhoods!$A:$C,2,0)</f>
        <v>Bronx</v>
      </c>
      <c r="M4093" t="str">
        <f>VLOOKUP($K4093,Neighborhoods!$A:$C,3,0)</f>
        <v>Port Morris</v>
      </c>
      <c r="N4093" t="str">
        <f>INDEX(Neighborhoods!$A:$C, MATCH(Places!$K4093,Neighborhoods!$A:$A,0), MATCH(Places!N$1,Neighborhoods!$A$1:$C$1,0))</f>
        <v>Bronx</v>
      </c>
      <c r="O4093" t="str">
        <f>INDEX(Neighborhoods!$A:$C, MATCH(Places!$K4093,Neighborhoods!$A:$A,0), MATCH(Places!O$1,Neighborhoods!$A$1:$C$1,0))</f>
        <v>Port Morris</v>
      </c>
      <c r="P4093" t="s">
        <v>11822</v>
      </c>
      <c r="Q4093" t="str">
        <f t="shared" si="252"/>
        <v>No</v>
      </c>
      <c r="R4093">
        <v>4</v>
      </c>
      <c r="S4093" t="str">
        <f t="shared" si="253"/>
        <v>Medium</v>
      </c>
      <c r="T4093" s="50">
        <v>81</v>
      </c>
      <c r="U4093" s="70">
        <f t="shared" si="254"/>
        <v>0.03</v>
      </c>
      <c r="V4093" s="52">
        <v>4.47</v>
      </c>
      <c r="W4093" s="52" t="str" cm="1">
        <f t="array" ref="W4093">_xlfn.SWITCH(ROUND(V4093,0),5,"Excellent",4,"Good",3,"Ok","Bad")</f>
        <v>Good</v>
      </c>
      <c r="X4093">
        <v>94</v>
      </c>
      <c r="Y4093" t="str">
        <f t="shared" si="255"/>
        <v>No</v>
      </c>
      <c r="Z4093" s="68">
        <v>43388</v>
      </c>
      <c r="AA4093" s="68">
        <v>44045</v>
      </c>
      <c r="AB4093">
        <v>72</v>
      </c>
      <c r="AC4093" t="s">
        <v>15616</v>
      </c>
    </row>
    <row r="4094" spans="1:29" x14ac:dyDescent="0.3">
      <c r="A4094" t="s">
        <v>2918</v>
      </c>
      <c r="B4094">
        <v>3672</v>
      </c>
      <c r="C4094" t="str">
        <f>VLOOKUP($B4094,Hosts!$A:$M,10,0)</f>
        <v>Within a few hours</v>
      </c>
      <c r="D4094" s="70">
        <f>VLOOKUP($B4094,Hosts!$A:$M,11,0)</f>
        <v>1</v>
      </c>
      <c r="E4094" s="70">
        <f>VLOOKUP($B4094,Hosts!$A:$M,12,0)</f>
        <v>1</v>
      </c>
      <c r="F4094" t="str">
        <f>VLOOKUP($B4094,Hosts!$A:$M,13,0)</f>
        <v>Yes</v>
      </c>
      <c r="G4094" t="str">
        <f>INDEX(Hosts!$A:$M, MATCH(Places!$B4094,Hosts!$A:$A,0), MATCH(Places!G$1,Hosts!$A$1:$M$1,0))</f>
        <v>Within a few hours</v>
      </c>
      <c r="H4094" s="70">
        <f>INDEX(Hosts!$A:$M, MATCH(Places!$B4094,Hosts!$A:$A,0), MATCH(Places!H$1,Hosts!$A$1:$M$1,0))</f>
        <v>1</v>
      </c>
      <c r="I4094" s="70">
        <f>INDEX(Hosts!$A:$M, MATCH(Places!$B4094,Hosts!$A:$A,0), MATCH(Places!I$1,Hosts!$A$1:$M$1,0))</f>
        <v>1</v>
      </c>
      <c r="J4094" t="str">
        <f>INDEX(Hosts!$A:$M, MATCH(Places!$B4094,Hosts!$A:$A,0), MATCH(Places!J$1,Hosts!$A$1:$M$1,0))</f>
        <v>Yes</v>
      </c>
      <c r="K4094">
        <v>12</v>
      </c>
      <c r="L4094" t="str">
        <f>VLOOKUP($K4094,Neighborhoods!$A:$C,2,0)</f>
        <v>Brooklyn</v>
      </c>
      <c r="M4094" t="str">
        <f>VLOOKUP($K4094,Neighborhoods!$A:$C,3,0)</f>
        <v>Williamsburg</v>
      </c>
      <c r="N4094" t="str">
        <f>INDEX(Neighborhoods!$A:$C, MATCH(Places!$K4094,Neighborhoods!$A:$A,0), MATCH(Places!N$1,Neighborhoods!$A$1:$C$1,0))</f>
        <v>Brooklyn</v>
      </c>
      <c r="O4094" t="str">
        <f>INDEX(Neighborhoods!$A:$C, MATCH(Places!$K4094,Neighborhoods!$A:$A,0), MATCH(Places!O$1,Neighborhoods!$A$1:$C$1,0))</f>
        <v>Williamsburg</v>
      </c>
      <c r="P4094" t="s">
        <v>11822</v>
      </c>
      <c r="Q4094" t="str">
        <f t="shared" si="252"/>
        <v>No</v>
      </c>
      <c r="R4094">
        <v>4</v>
      </c>
      <c r="S4094" t="str">
        <f t="shared" si="253"/>
        <v>Medium</v>
      </c>
      <c r="T4094" s="50">
        <v>110</v>
      </c>
      <c r="U4094" s="70">
        <f t="shared" si="254"/>
        <v>0.03</v>
      </c>
      <c r="V4094" s="52">
        <v>5</v>
      </c>
      <c r="W4094" s="52" t="str" cm="1">
        <f t="array" ref="W4094">_xlfn.SWITCH(ROUND(V4094,0),5,"Excellent",4,"Good",3,"Ok","Bad")</f>
        <v>Excellent</v>
      </c>
      <c r="X4094">
        <v>40</v>
      </c>
      <c r="Y4094" t="str">
        <f t="shared" si="255"/>
        <v>No</v>
      </c>
      <c r="Z4094" s="68">
        <v>43463</v>
      </c>
      <c r="AA4094" s="68">
        <v>43794</v>
      </c>
      <c r="AB4094">
        <v>180</v>
      </c>
      <c r="AC4094" t="s">
        <v>15615</v>
      </c>
    </row>
    <row r="4095" spans="1:29" x14ac:dyDescent="0.3">
      <c r="A4095" t="s">
        <v>13347</v>
      </c>
      <c r="B4095">
        <v>3589</v>
      </c>
      <c r="C4095" t="str">
        <f>VLOOKUP($B4095,Hosts!$A:$M,10,0)</f>
        <v>Within an hour</v>
      </c>
      <c r="D4095" s="70">
        <f>VLOOKUP($B4095,Hosts!$A:$M,11,0)</f>
        <v>0.75</v>
      </c>
      <c r="E4095" s="70">
        <f>VLOOKUP($B4095,Hosts!$A:$M,12,0)</f>
        <v>1</v>
      </c>
      <c r="F4095" t="str">
        <f>VLOOKUP($B4095,Hosts!$A:$M,13,0)</f>
        <v>No</v>
      </c>
      <c r="G4095" t="str">
        <f>INDEX(Hosts!$A:$M, MATCH(Places!$B4095,Hosts!$A:$A,0), MATCH(Places!G$1,Hosts!$A$1:$M$1,0))</f>
        <v>Within an hour</v>
      </c>
      <c r="H4095" s="70">
        <f>INDEX(Hosts!$A:$M, MATCH(Places!$B4095,Hosts!$A:$A,0), MATCH(Places!H$1,Hosts!$A$1:$M$1,0))</f>
        <v>0.75</v>
      </c>
      <c r="I4095" s="70">
        <f>INDEX(Hosts!$A:$M, MATCH(Places!$B4095,Hosts!$A:$A,0), MATCH(Places!I$1,Hosts!$A$1:$M$1,0))</f>
        <v>1</v>
      </c>
      <c r="J4095" t="str">
        <f>INDEX(Hosts!$A:$M, MATCH(Places!$B4095,Hosts!$A:$A,0), MATCH(Places!J$1,Hosts!$A$1:$M$1,0))</f>
        <v>No</v>
      </c>
      <c r="K4095">
        <v>12</v>
      </c>
      <c r="L4095" t="str">
        <f>VLOOKUP($K4095,Neighborhoods!$A:$C,2,0)</f>
        <v>Brooklyn</v>
      </c>
      <c r="M4095" t="str">
        <f>VLOOKUP($K4095,Neighborhoods!$A:$C,3,0)</f>
        <v>Williamsburg</v>
      </c>
      <c r="N4095" t="str">
        <f>INDEX(Neighborhoods!$A:$C, MATCH(Places!$K4095,Neighborhoods!$A:$A,0), MATCH(Places!N$1,Neighborhoods!$A$1:$C$1,0))</f>
        <v>Brooklyn</v>
      </c>
      <c r="O4095" t="str">
        <f>INDEX(Neighborhoods!$A:$C, MATCH(Places!$K4095,Neighborhoods!$A:$A,0), MATCH(Places!O$1,Neighborhoods!$A$1:$C$1,0))</f>
        <v>Williamsburg</v>
      </c>
      <c r="P4095" t="s">
        <v>1</v>
      </c>
      <c r="Q4095" t="str">
        <f t="shared" si="252"/>
        <v>Yes</v>
      </c>
      <c r="R4095">
        <v>2</v>
      </c>
      <c r="S4095" t="str">
        <f t="shared" si="253"/>
        <v>Small</v>
      </c>
      <c r="T4095" s="50">
        <v>50</v>
      </c>
      <c r="U4095" s="70">
        <f t="shared" si="254"/>
        <v>0.03</v>
      </c>
      <c r="V4095" s="52">
        <v>4.29</v>
      </c>
      <c r="W4095" s="52" t="str" cm="1">
        <f t="array" ref="W4095">_xlfn.SWITCH(ROUND(V4095,0),5,"Excellent",4,"Good",3,"Ok","Bad")</f>
        <v>Good</v>
      </c>
      <c r="X4095">
        <v>14</v>
      </c>
      <c r="Y4095" t="str">
        <f t="shared" si="255"/>
        <v>No</v>
      </c>
      <c r="Z4095" s="68">
        <v>43384</v>
      </c>
      <c r="AA4095" s="68">
        <v>43872</v>
      </c>
      <c r="AB4095">
        <v>309</v>
      </c>
      <c r="AC4095" t="s">
        <v>15616</v>
      </c>
    </row>
    <row r="4096" spans="1:29" x14ac:dyDescent="0.3">
      <c r="A4096" t="s">
        <v>2919</v>
      </c>
      <c r="B4096">
        <v>2429</v>
      </c>
      <c r="C4096" t="str">
        <f>VLOOKUP($B4096,Hosts!$A:$M,10,0)</f>
        <v>Within an hour</v>
      </c>
      <c r="D4096" s="70">
        <f>VLOOKUP($B4096,Hosts!$A:$M,11,0)</f>
        <v>1</v>
      </c>
      <c r="E4096" s="70">
        <f>VLOOKUP($B4096,Hosts!$A:$M,12,0)</f>
        <v>0.94</v>
      </c>
      <c r="F4096" t="str">
        <f>VLOOKUP($B4096,Hosts!$A:$M,13,0)</f>
        <v>No</v>
      </c>
      <c r="G4096" t="str">
        <f>INDEX(Hosts!$A:$M, MATCH(Places!$B4096,Hosts!$A:$A,0), MATCH(Places!G$1,Hosts!$A$1:$M$1,0))</f>
        <v>Within an hour</v>
      </c>
      <c r="H4096" s="70">
        <f>INDEX(Hosts!$A:$M, MATCH(Places!$B4096,Hosts!$A:$A,0), MATCH(Places!H$1,Hosts!$A$1:$M$1,0))</f>
        <v>1</v>
      </c>
      <c r="I4096" s="70">
        <f>INDEX(Hosts!$A:$M, MATCH(Places!$B4096,Hosts!$A:$A,0), MATCH(Places!I$1,Hosts!$A$1:$M$1,0))</f>
        <v>0.94</v>
      </c>
      <c r="J4096" t="str">
        <f>INDEX(Hosts!$A:$M, MATCH(Places!$B4096,Hosts!$A:$A,0), MATCH(Places!J$1,Hosts!$A$1:$M$1,0))</f>
        <v>No</v>
      </c>
      <c r="K4096">
        <v>4</v>
      </c>
      <c r="L4096" t="str">
        <f>VLOOKUP($K4096,Neighborhoods!$A:$C,2,0)</f>
        <v>Bronx</v>
      </c>
      <c r="M4096" t="str">
        <f>VLOOKUP($K4096,Neighborhoods!$A:$C,3,0)</f>
        <v>Mott Haven</v>
      </c>
      <c r="N4096" t="str">
        <f>INDEX(Neighborhoods!$A:$C, MATCH(Places!$K4096,Neighborhoods!$A:$A,0), MATCH(Places!N$1,Neighborhoods!$A$1:$C$1,0))</f>
        <v>Bronx</v>
      </c>
      <c r="O4096" t="str">
        <f>INDEX(Neighborhoods!$A:$C, MATCH(Places!$K4096,Neighborhoods!$A:$A,0), MATCH(Places!O$1,Neighborhoods!$A$1:$C$1,0))</f>
        <v>Mott Haven</v>
      </c>
      <c r="P4096" t="s">
        <v>1</v>
      </c>
      <c r="Q4096" t="str">
        <f t="shared" si="252"/>
        <v>Yes</v>
      </c>
      <c r="R4096">
        <v>3</v>
      </c>
      <c r="S4096" t="str">
        <f t="shared" si="253"/>
        <v>Medium</v>
      </c>
      <c r="T4096" s="50">
        <v>50</v>
      </c>
      <c r="U4096" s="70">
        <f t="shared" si="254"/>
        <v>0.03</v>
      </c>
      <c r="V4096" s="52">
        <v>4.5999999999999996</v>
      </c>
      <c r="W4096" s="52" t="str" cm="1">
        <f t="array" ref="W4096">_xlfn.SWITCH(ROUND(V4096,0),5,"Excellent",4,"Good",3,"Ok","Bad")</f>
        <v>Excellent</v>
      </c>
      <c r="X4096">
        <v>15</v>
      </c>
      <c r="Y4096" t="str">
        <f t="shared" si="255"/>
        <v>No</v>
      </c>
      <c r="Z4096" s="68">
        <v>43460</v>
      </c>
      <c r="AA4096" s="68">
        <v>43884</v>
      </c>
      <c r="AB4096">
        <v>345</v>
      </c>
      <c r="AC4096" t="s">
        <v>15616</v>
      </c>
    </row>
    <row r="4097" spans="1:29" x14ac:dyDescent="0.3">
      <c r="A4097" t="s">
        <v>2920</v>
      </c>
      <c r="B4097">
        <v>3673</v>
      </c>
      <c r="C4097" t="str">
        <f>VLOOKUP($B4097,Hosts!$A:$M,10,0)</f>
        <v>A few days or more</v>
      </c>
      <c r="D4097" s="70">
        <f>VLOOKUP($B4097,Hosts!$A:$M,11,0)</f>
        <v>0</v>
      </c>
      <c r="E4097" s="70">
        <f>VLOOKUP($B4097,Hosts!$A:$M,12,0)</f>
        <v>1</v>
      </c>
      <c r="F4097" t="str">
        <f>VLOOKUP($B4097,Hosts!$A:$M,13,0)</f>
        <v>Yes</v>
      </c>
      <c r="G4097" t="str">
        <f>INDEX(Hosts!$A:$M, MATCH(Places!$B4097,Hosts!$A:$A,0), MATCH(Places!G$1,Hosts!$A$1:$M$1,0))</f>
        <v>A few days or more</v>
      </c>
      <c r="H4097" s="70">
        <f>INDEX(Hosts!$A:$M, MATCH(Places!$B4097,Hosts!$A:$A,0), MATCH(Places!H$1,Hosts!$A$1:$M$1,0))</f>
        <v>0</v>
      </c>
      <c r="I4097" s="70">
        <f>INDEX(Hosts!$A:$M, MATCH(Places!$B4097,Hosts!$A:$A,0), MATCH(Places!I$1,Hosts!$A$1:$M$1,0))</f>
        <v>1</v>
      </c>
      <c r="J4097" t="str">
        <f>INDEX(Hosts!$A:$M, MATCH(Places!$B4097,Hosts!$A:$A,0), MATCH(Places!J$1,Hosts!$A$1:$M$1,0))</f>
        <v>Yes</v>
      </c>
      <c r="K4097">
        <v>14</v>
      </c>
      <c r="L4097" t="str">
        <f>VLOOKUP($K4097,Neighborhoods!$A:$C,2,0)</f>
        <v>Manhattan</v>
      </c>
      <c r="M4097" t="str">
        <f>VLOOKUP($K4097,Neighborhoods!$A:$C,3,0)</f>
        <v>East Harlem</v>
      </c>
      <c r="N4097" t="str">
        <f>INDEX(Neighborhoods!$A:$C, MATCH(Places!$K4097,Neighborhoods!$A:$A,0), MATCH(Places!N$1,Neighborhoods!$A$1:$C$1,0))</f>
        <v>Manhattan</v>
      </c>
      <c r="O4097" t="str">
        <f>INDEX(Neighborhoods!$A:$C, MATCH(Places!$K4097,Neighborhoods!$A:$A,0), MATCH(Places!O$1,Neighborhoods!$A$1:$C$1,0))</f>
        <v>East Harlem</v>
      </c>
      <c r="P4097" t="s">
        <v>1</v>
      </c>
      <c r="Q4097" t="str">
        <f t="shared" si="252"/>
        <v>Yes</v>
      </c>
      <c r="R4097">
        <v>2</v>
      </c>
      <c r="S4097" t="str">
        <f t="shared" si="253"/>
        <v>Small</v>
      </c>
      <c r="T4097" s="50">
        <v>59</v>
      </c>
      <c r="U4097" s="70">
        <f t="shared" si="254"/>
        <v>0.03</v>
      </c>
      <c r="V4097" s="52">
        <v>4.88</v>
      </c>
      <c r="W4097" s="52" t="str" cm="1">
        <f t="array" ref="W4097">_xlfn.SWITCH(ROUND(V4097,0),5,"Excellent",4,"Good",3,"Ok","Bad")</f>
        <v>Excellent</v>
      </c>
      <c r="X4097">
        <v>33</v>
      </c>
      <c r="Y4097" t="str">
        <f t="shared" si="255"/>
        <v>No</v>
      </c>
      <c r="Z4097" s="68">
        <v>43415</v>
      </c>
      <c r="AA4097" s="68">
        <v>43903</v>
      </c>
      <c r="AB4097">
        <v>0</v>
      </c>
      <c r="AC4097" t="s">
        <v>15616</v>
      </c>
    </row>
    <row r="4098" spans="1:29" x14ac:dyDescent="0.3">
      <c r="A4098" t="s">
        <v>2921</v>
      </c>
      <c r="B4098">
        <v>1158</v>
      </c>
      <c r="C4098" t="str">
        <f>VLOOKUP($B4098,Hosts!$A:$M,10,0)</f>
        <v>A few days or more</v>
      </c>
      <c r="D4098" s="70">
        <f>VLOOKUP($B4098,Hosts!$A:$M,11,0)</f>
        <v>0</v>
      </c>
      <c r="E4098" s="70">
        <f>VLOOKUP($B4098,Hosts!$A:$M,12,0)</f>
        <v>0.73</v>
      </c>
      <c r="F4098" t="str">
        <f>VLOOKUP($B4098,Hosts!$A:$M,13,0)</f>
        <v>No</v>
      </c>
      <c r="G4098" t="str">
        <f>INDEX(Hosts!$A:$M, MATCH(Places!$B4098,Hosts!$A:$A,0), MATCH(Places!G$1,Hosts!$A$1:$M$1,0))</f>
        <v>A few days or more</v>
      </c>
      <c r="H4098" s="70">
        <f>INDEX(Hosts!$A:$M, MATCH(Places!$B4098,Hosts!$A:$A,0), MATCH(Places!H$1,Hosts!$A$1:$M$1,0))</f>
        <v>0</v>
      </c>
      <c r="I4098" s="70">
        <f>INDEX(Hosts!$A:$M, MATCH(Places!$B4098,Hosts!$A:$A,0), MATCH(Places!I$1,Hosts!$A$1:$M$1,0))</f>
        <v>0.73</v>
      </c>
      <c r="J4098" t="str">
        <f>INDEX(Hosts!$A:$M, MATCH(Places!$B4098,Hosts!$A:$A,0), MATCH(Places!J$1,Hosts!$A$1:$M$1,0))</f>
        <v>No</v>
      </c>
      <c r="K4098">
        <v>21</v>
      </c>
      <c r="L4098" t="str">
        <f>VLOOKUP($K4098,Neighborhoods!$A:$C,2,0)</f>
        <v>Queens</v>
      </c>
      <c r="M4098" t="str">
        <f>VLOOKUP($K4098,Neighborhoods!$A:$C,3,0)</f>
        <v>Astoria</v>
      </c>
      <c r="N4098" t="str">
        <f>INDEX(Neighborhoods!$A:$C, MATCH(Places!$K4098,Neighborhoods!$A:$A,0), MATCH(Places!N$1,Neighborhoods!$A$1:$C$1,0))</f>
        <v>Queens</v>
      </c>
      <c r="O4098" t="str">
        <f>INDEX(Neighborhoods!$A:$C, MATCH(Places!$K4098,Neighborhoods!$A:$A,0), MATCH(Places!O$1,Neighborhoods!$A$1:$C$1,0))</f>
        <v>Astoria</v>
      </c>
      <c r="P4098" t="s">
        <v>1</v>
      </c>
      <c r="Q4098" t="str">
        <f t="shared" si="252"/>
        <v>Yes</v>
      </c>
      <c r="R4098">
        <v>1</v>
      </c>
      <c r="S4098" t="str">
        <f t="shared" si="253"/>
        <v>Small</v>
      </c>
      <c r="T4098" s="50">
        <v>55</v>
      </c>
      <c r="U4098" s="70">
        <f t="shared" si="254"/>
        <v>0.03</v>
      </c>
      <c r="V4098" s="52">
        <v>4.91</v>
      </c>
      <c r="W4098" s="52" t="str" cm="1">
        <f t="array" ref="W4098">_xlfn.SWITCH(ROUND(V4098,0),5,"Excellent",4,"Good",3,"Ok","Bad")</f>
        <v>Excellent</v>
      </c>
      <c r="X4098">
        <v>11</v>
      </c>
      <c r="Y4098" t="str">
        <f t="shared" si="255"/>
        <v>No</v>
      </c>
      <c r="Z4098" s="68">
        <v>43388</v>
      </c>
      <c r="AA4098" s="68">
        <v>43785</v>
      </c>
      <c r="AB4098">
        <v>89</v>
      </c>
      <c r="AC4098" t="s">
        <v>15615</v>
      </c>
    </row>
    <row r="4099" spans="1:29" x14ac:dyDescent="0.3">
      <c r="A4099" t="s">
        <v>15270</v>
      </c>
      <c r="B4099">
        <v>3322</v>
      </c>
      <c r="C4099" t="str">
        <f>VLOOKUP($B4099,Hosts!$A:$M,10,0)</f>
        <v>Within an hour</v>
      </c>
      <c r="D4099" s="70">
        <f>VLOOKUP($B4099,Hosts!$A:$M,11,0)</f>
        <v>1</v>
      </c>
      <c r="E4099" s="70">
        <f>VLOOKUP($B4099,Hosts!$A:$M,12,0)</f>
        <v>0.99</v>
      </c>
      <c r="F4099" t="str">
        <f>VLOOKUP($B4099,Hosts!$A:$M,13,0)</f>
        <v>Yes</v>
      </c>
      <c r="G4099" t="str">
        <f>INDEX(Hosts!$A:$M, MATCH(Places!$B4099,Hosts!$A:$A,0), MATCH(Places!G$1,Hosts!$A$1:$M$1,0))</f>
        <v>Within an hour</v>
      </c>
      <c r="H4099" s="70">
        <f>INDEX(Hosts!$A:$M, MATCH(Places!$B4099,Hosts!$A:$A,0), MATCH(Places!H$1,Hosts!$A$1:$M$1,0))</f>
        <v>1</v>
      </c>
      <c r="I4099" s="70">
        <f>INDEX(Hosts!$A:$M, MATCH(Places!$B4099,Hosts!$A:$A,0), MATCH(Places!I$1,Hosts!$A$1:$M$1,0))</f>
        <v>0.99</v>
      </c>
      <c r="J4099" t="str">
        <f>INDEX(Hosts!$A:$M, MATCH(Places!$B4099,Hosts!$A:$A,0), MATCH(Places!J$1,Hosts!$A$1:$M$1,0))</f>
        <v>Yes</v>
      </c>
      <c r="K4099">
        <v>4</v>
      </c>
      <c r="L4099" t="str">
        <f>VLOOKUP($K4099,Neighborhoods!$A:$C,2,0)</f>
        <v>Bronx</v>
      </c>
      <c r="M4099" t="str">
        <f>VLOOKUP($K4099,Neighborhoods!$A:$C,3,0)</f>
        <v>Mott Haven</v>
      </c>
      <c r="N4099" t="str">
        <f>INDEX(Neighborhoods!$A:$C, MATCH(Places!$K4099,Neighborhoods!$A:$A,0), MATCH(Places!N$1,Neighborhoods!$A$1:$C$1,0))</f>
        <v>Bronx</v>
      </c>
      <c r="O4099" t="str">
        <f>INDEX(Neighborhoods!$A:$C, MATCH(Places!$K4099,Neighborhoods!$A:$A,0), MATCH(Places!O$1,Neighborhoods!$A$1:$C$1,0))</f>
        <v>Mott Haven</v>
      </c>
      <c r="P4099" t="s">
        <v>11822</v>
      </c>
      <c r="Q4099" t="str">
        <f t="shared" ref="Q4099:Q4162" si="256">IF(OR(P4099="Private room",P4099="Shared room"),"Yes","No")</f>
        <v>No</v>
      </c>
      <c r="R4099">
        <v>7</v>
      </c>
      <c r="S4099" t="str">
        <f t="shared" ref="S4099:S4162" si="257">IF(R4099&lt;=2,"Small",IF(R4099&lt;=5,"Medium","Large"))</f>
        <v>Large</v>
      </c>
      <c r="T4099" s="50">
        <v>200</v>
      </c>
      <c r="U4099" s="70">
        <f t="shared" ref="U4099:U4162" si="258">VLOOKUP($T4099,$AF$1:$AG$5,2)</f>
        <v>0.04</v>
      </c>
      <c r="V4099" s="52">
        <v>4.82</v>
      </c>
      <c r="W4099" s="52" t="str" cm="1">
        <f t="array" ref="W4099">_xlfn.SWITCH(ROUND(V4099,0),5,"Excellent",4,"Good",3,"Ok","Bad")</f>
        <v>Excellent</v>
      </c>
      <c r="X4099">
        <v>50</v>
      </c>
      <c r="Y4099" t="str">
        <f t="shared" ref="Y4099:Y4162" si="259">IF(AND(V4099&gt;4.8,X4099&gt;100),"Yes","No")</f>
        <v>No</v>
      </c>
      <c r="Z4099" s="68">
        <v>43379</v>
      </c>
      <c r="AA4099" s="68">
        <v>44017</v>
      </c>
      <c r="AB4099">
        <v>156</v>
      </c>
      <c r="AC4099" t="s">
        <v>15615</v>
      </c>
    </row>
    <row r="4100" spans="1:29" x14ac:dyDescent="0.3">
      <c r="A4100" t="s">
        <v>13776</v>
      </c>
      <c r="B4100">
        <v>3536</v>
      </c>
      <c r="C4100" t="str">
        <f>VLOOKUP($B4100,Hosts!$A:$M,10,0)</f>
        <v>Within an hour</v>
      </c>
      <c r="D4100" s="70">
        <f>VLOOKUP($B4100,Hosts!$A:$M,11,0)</f>
        <v>1</v>
      </c>
      <c r="E4100" s="70">
        <f>VLOOKUP($B4100,Hosts!$A:$M,12,0)</f>
        <v>0.97</v>
      </c>
      <c r="F4100" t="str">
        <f>VLOOKUP($B4100,Hosts!$A:$M,13,0)</f>
        <v>Yes</v>
      </c>
      <c r="G4100" t="str">
        <f>INDEX(Hosts!$A:$M, MATCH(Places!$B4100,Hosts!$A:$A,0), MATCH(Places!G$1,Hosts!$A$1:$M$1,0))</f>
        <v>Within an hour</v>
      </c>
      <c r="H4100" s="70">
        <f>INDEX(Hosts!$A:$M, MATCH(Places!$B4100,Hosts!$A:$A,0), MATCH(Places!H$1,Hosts!$A$1:$M$1,0))</f>
        <v>1</v>
      </c>
      <c r="I4100" s="70">
        <f>INDEX(Hosts!$A:$M, MATCH(Places!$B4100,Hosts!$A:$A,0), MATCH(Places!I$1,Hosts!$A$1:$M$1,0))</f>
        <v>0.97</v>
      </c>
      <c r="J4100" t="str">
        <f>INDEX(Hosts!$A:$M, MATCH(Places!$B4100,Hosts!$A:$A,0), MATCH(Places!J$1,Hosts!$A$1:$M$1,0))</f>
        <v>Yes</v>
      </c>
      <c r="K4100">
        <v>16</v>
      </c>
      <c r="L4100" t="str">
        <f>VLOOKUP($K4100,Neighborhoods!$A:$C,2,0)</f>
        <v>Manhattan</v>
      </c>
      <c r="M4100" t="str">
        <f>VLOOKUP($K4100,Neighborhoods!$A:$C,3,0)</f>
        <v>Harlem</v>
      </c>
      <c r="N4100" t="str">
        <f>INDEX(Neighborhoods!$A:$C, MATCH(Places!$K4100,Neighborhoods!$A:$A,0), MATCH(Places!N$1,Neighborhoods!$A$1:$C$1,0))</f>
        <v>Manhattan</v>
      </c>
      <c r="O4100" t="str">
        <f>INDEX(Neighborhoods!$A:$C, MATCH(Places!$K4100,Neighborhoods!$A:$A,0), MATCH(Places!O$1,Neighborhoods!$A$1:$C$1,0))</f>
        <v>Harlem</v>
      </c>
      <c r="P4100" t="s">
        <v>11822</v>
      </c>
      <c r="Q4100" t="str">
        <f t="shared" si="256"/>
        <v>No</v>
      </c>
      <c r="R4100">
        <v>3</v>
      </c>
      <c r="S4100" t="str">
        <f t="shared" si="257"/>
        <v>Medium</v>
      </c>
      <c r="T4100" s="50">
        <v>135</v>
      </c>
      <c r="U4100" s="70">
        <f t="shared" si="258"/>
        <v>0.03</v>
      </c>
      <c r="V4100" s="52">
        <v>4.83</v>
      </c>
      <c r="W4100" s="52" t="str" cm="1">
        <f t="array" ref="W4100">_xlfn.SWITCH(ROUND(V4100,0),5,"Excellent",4,"Good",3,"Ok","Bad")</f>
        <v>Excellent</v>
      </c>
      <c r="X4100">
        <v>54</v>
      </c>
      <c r="Y4100" t="str">
        <f t="shared" si="259"/>
        <v>No</v>
      </c>
      <c r="Z4100" s="68">
        <v>43388</v>
      </c>
      <c r="AA4100" s="68">
        <v>44045</v>
      </c>
      <c r="AB4100">
        <v>146</v>
      </c>
      <c r="AC4100" t="s">
        <v>15615</v>
      </c>
    </row>
    <row r="4101" spans="1:29" x14ac:dyDescent="0.3">
      <c r="A4101" t="s">
        <v>15230</v>
      </c>
      <c r="B4101">
        <v>2557</v>
      </c>
      <c r="C4101" t="str">
        <f>VLOOKUP($B4101,Hosts!$A:$M,10,0)</f>
        <v>Within an hour</v>
      </c>
      <c r="D4101" s="70">
        <f>VLOOKUP($B4101,Hosts!$A:$M,11,0)</f>
        <v>0.98</v>
      </c>
      <c r="E4101" s="70">
        <f>VLOOKUP($B4101,Hosts!$A:$M,12,0)</f>
        <v>0.91</v>
      </c>
      <c r="F4101" t="str">
        <f>VLOOKUP($B4101,Hosts!$A:$M,13,0)</f>
        <v>Yes</v>
      </c>
      <c r="G4101" t="str">
        <f>INDEX(Hosts!$A:$M, MATCH(Places!$B4101,Hosts!$A:$A,0), MATCH(Places!G$1,Hosts!$A$1:$M$1,0))</f>
        <v>Within an hour</v>
      </c>
      <c r="H4101" s="70">
        <f>INDEX(Hosts!$A:$M, MATCH(Places!$B4101,Hosts!$A:$A,0), MATCH(Places!H$1,Hosts!$A$1:$M$1,0))</f>
        <v>0.98</v>
      </c>
      <c r="I4101" s="70">
        <f>INDEX(Hosts!$A:$M, MATCH(Places!$B4101,Hosts!$A:$A,0), MATCH(Places!I$1,Hosts!$A$1:$M$1,0))</f>
        <v>0.91</v>
      </c>
      <c r="J4101" t="str">
        <f>INDEX(Hosts!$A:$M, MATCH(Places!$B4101,Hosts!$A:$A,0), MATCH(Places!J$1,Hosts!$A$1:$M$1,0))</f>
        <v>Yes</v>
      </c>
      <c r="K4101">
        <v>9</v>
      </c>
      <c r="L4101" t="str">
        <f>VLOOKUP($K4101,Neighborhoods!$A:$C,2,0)</f>
        <v>Brooklyn</v>
      </c>
      <c r="M4101" t="str">
        <f>VLOOKUP($K4101,Neighborhoods!$A:$C,3,0)</f>
        <v>Crown Heights</v>
      </c>
      <c r="N4101" t="str">
        <f>INDEX(Neighborhoods!$A:$C, MATCH(Places!$K4101,Neighborhoods!$A:$A,0), MATCH(Places!N$1,Neighborhoods!$A$1:$C$1,0))</f>
        <v>Brooklyn</v>
      </c>
      <c r="O4101" t="str">
        <f>INDEX(Neighborhoods!$A:$C, MATCH(Places!$K4101,Neighborhoods!$A:$A,0), MATCH(Places!O$1,Neighborhoods!$A$1:$C$1,0))</f>
        <v>Crown Heights</v>
      </c>
      <c r="P4101" t="s">
        <v>11822</v>
      </c>
      <c r="Q4101" t="str">
        <f t="shared" si="256"/>
        <v>No</v>
      </c>
      <c r="R4101">
        <v>4</v>
      </c>
      <c r="S4101" t="str">
        <f t="shared" si="257"/>
        <v>Medium</v>
      </c>
      <c r="T4101" s="50">
        <v>86</v>
      </c>
      <c r="U4101" s="70">
        <f t="shared" si="258"/>
        <v>0.03</v>
      </c>
      <c r="V4101" s="52">
        <v>4.75</v>
      </c>
      <c r="W4101" s="52" t="str" cm="1">
        <f t="array" ref="W4101">_xlfn.SWITCH(ROUND(V4101,0),5,"Excellent",4,"Good",3,"Ok","Bad")</f>
        <v>Excellent</v>
      </c>
      <c r="X4101">
        <v>89</v>
      </c>
      <c r="Y4101" t="str">
        <f t="shared" si="259"/>
        <v>No</v>
      </c>
      <c r="Z4101" s="68">
        <v>43462</v>
      </c>
      <c r="AA4101" s="68">
        <v>44042</v>
      </c>
      <c r="AB4101">
        <v>6</v>
      </c>
      <c r="AC4101" t="s">
        <v>15615</v>
      </c>
    </row>
    <row r="4102" spans="1:29" x14ac:dyDescent="0.3">
      <c r="A4102" t="s">
        <v>2922</v>
      </c>
      <c r="B4102">
        <v>2682</v>
      </c>
      <c r="C4102" t="str">
        <f>VLOOKUP($B4102,Hosts!$A:$M,10,0)</f>
        <v>Within an hour</v>
      </c>
      <c r="D4102" s="70">
        <f>VLOOKUP($B4102,Hosts!$A:$M,11,0)</f>
        <v>0.9</v>
      </c>
      <c r="E4102" s="70">
        <f>VLOOKUP($B4102,Hosts!$A:$M,12,0)</f>
        <v>0.94</v>
      </c>
      <c r="F4102" t="str">
        <f>VLOOKUP($B4102,Hosts!$A:$M,13,0)</f>
        <v>Yes</v>
      </c>
      <c r="G4102" t="str">
        <f>INDEX(Hosts!$A:$M, MATCH(Places!$B4102,Hosts!$A:$A,0), MATCH(Places!G$1,Hosts!$A$1:$M$1,0))</f>
        <v>Within an hour</v>
      </c>
      <c r="H4102" s="70">
        <f>INDEX(Hosts!$A:$M, MATCH(Places!$B4102,Hosts!$A:$A,0), MATCH(Places!H$1,Hosts!$A$1:$M$1,0))</f>
        <v>0.9</v>
      </c>
      <c r="I4102" s="70">
        <f>INDEX(Hosts!$A:$M, MATCH(Places!$B4102,Hosts!$A:$A,0), MATCH(Places!I$1,Hosts!$A$1:$M$1,0))</f>
        <v>0.94</v>
      </c>
      <c r="J4102" t="str">
        <f>INDEX(Hosts!$A:$M, MATCH(Places!$B4102,Hosts!$A:$A,0), MATCH(Places!J$1,Hosts!$A$1:$M$1,0))</f>
        <v>Yes</v>
      </c>
      <c r="K4102">
        <v>12</v>
      </c>
      <c r="L4102" t="str">
        <f>VLOOKUP($K4102,Neighborhoods!$A:$C,2,0)</f>
        <v>Brooklyn</v>
      </c>
      <c r="M4102" t="str">
        <f>VLOOKUP($K4102,Neighborhoods!$A:$C,3,0)</f>
        <v>Williamsburg</v>
      </c>
      <c r="N4102" t="str">
        <f>INDEX(Neighborhoods!$A:$C, MATCH(Places!$K4102,Neighborhoods!$A:$A,0), MATCH(Places!N$1,Neighborhoods!$A$1:$C$1,0))</f>
        <v>Brooklyn</v>
      </c>
      <c r="O4102" t="str">
        <f>INDEX(Neighborhoods!$A:$C, MATCH(Places!$K4102,Neighborhoods!$A:$A,0), MATCH(Places!O$1,Neighborhoods!$A$1:$C$1,0))</f>
        <v>Williamsburg</v>
      </c>
      <c r="P4102" t="s">
        <v>1</v>
      </c>
      <c r="Q4102" t="str">
        <f t="shared" si="256"/>
        <v>Yes</v>
      </c>
      <c r="R4102">
        <v>2</v>
      </c>
      <c r="S4102" t="str">
        <f t="shared" si="257"/>
        <v>Small</v>
      </c>
      <c r="T4102" s="50">
        <v>48</v>
      </c>
      <c r="U4102" s="70">
        <f t="shared" si="258"/>
        <v>0.03</v>
      </c>
      <c r="V4102" s="52">
        <v>4.76</v>
      </c>
      <c r="W4102" s="52" t="str" cm="1">
        <f t="array" ref="W4102">_xlfn.SWITCH(ROUND(V4102,0),5,"Excellent",4,"Good",3,"Ok","Bad")</f>
        <v>Excellent</v>
      </c>
      <c r="X4102">
        <v>33</v>
      </c>
      <c r="Y4102" t="str">
        <f t="shared" si="259"/>
        <v>No</v>
      </c>
      <c r="Z4102" s="68">
        <v>43382</v>
      </c>
      <c r="AA4102" s="68">
        <v>43942</v>
      </c>
      <c r="AB4102">
        <v>31</v>
      </c>
      <c r="AC4102" t="s">
        <v>15615</v>
      </c>
    </row>
    <row r="4103" spans="1:29" x14ac:dyDescent="0.3">
      <c r="A4103" t="s">
        <v>2923</v>
      </c>
      <c r="B4103">
        <v>2682</v>
      </c>
      <c r="C4103" t="str">
        <f>VLOOKUP($B4103,Hosts!$A:$M,10,0)</f>
        <v>Within an hour</v>
      </c>
      <c r="D4103" s="70">
        <f>VLOOKUP($B4103,Hosts!$A:$M,11,0)</f>
        <v>0.9</v>
      </c>
      <c r="E4103" s="70">
        <f>VLOOKUP($B4103,Hosts!$A:$M,12,0)</f>
        <v>0.94</v>
      </c>
      <c r="F4103" t="str">
        <f>VLOOKUP($B4103,Hosts!$A:$M,13,0)</f>
        <v>Yes</v>
      </c>
      <c r="G4103" t="str">
        <f>INDEX(Hosts!$A:$M, MATCH(Places!$B4103,Hosts!$A:$A,0), MATCH(Places!G$1,Hosts!$A$1:$M$1,0))</f>
        <v>Within an hour</v>
      </c>
      <c r="H4103" s="70">
        <f>INDEX(Hosts!$A:$M, MATCH(Places!$B4103,Hosts!$A:$A,0), MATCH(Places!H$1,Hosts!$A$1:$M$1,0))</f>
        <v>0.9</v>
      </c>
      <c r="I4103" s="70">
        <f>INDEX(Hosts!$A:$M, MATCH(Places!$B4103,Hosts!$A:$A,0), MATCH(Places!I$1,Hosts!$A$1:$M$1,0))</f>
        <v>0.94</v>
      </c>
      <c r="J4103" t="str">
        <f>INDEX(Hosts!$A:$M, MATCH(Places!$B4103,Hosts!$A:$A,0), MATCH(Places!J$1,Hosts!$A$1:$M$1,0))</f>
        <v>Yes</v>
      </c>
      <c r="K4103">
        <v>12</v>
      </c>
      <c r="L4103" t="str">
        <f>VLOOKUP($K4103,Neighborhoods!$A:$C,2,0)</f>
        <v>Brooklyn</v>
      </c>
      <c r="M4103" t="str">
        <f>VLOOKUP($K4103,Neighborhoods!$A:$C,3,0)</f>
        <v>Williamsburg</v>
      </c>
      <c r="N4103" t="str">
        <f>INDEX(Neighborhoods!$A:$C, MATCH(Places!$K4103,Neighborhoods!$A:$A,0), MATCH(Places!N$1,Neighborhoods!$A$1:$C$1,0))</f>
        <v>Brooklyn</v>
      </c>
      <c r="O4103" t="str">
        <f>INDEX(Neighborhoods!$A:$C, MATCH(Places!$K4103,Neighborhoods!$A:$A,0), MATCH(Places!O$1,Neighborhoods!$A$1:$C$1,0))</f>
        <v>Williamsburg</v>
      </c>
      <c r="P4103" t="s">
        <v>1</v>
      </c>
      <c r="Q4103" t="str">
        <f t="shared" si="256"/>
        <v>Yes</v>
      </c>
      <c r="R4103">
        <v>2</v>
      </c>
      <c r="S4103" t="str">
        <f t="shared" si="257"/>
        <v>Small</v>
      </c>
      <c r="T4103" s="50">
        <v>53</v>
      </c>
      <c r="U4103" s="70">
        <f t="shared" si="258"/>
        <v>0.03</v>
      </c>
      <c r="V4103" s="52">
        <v>4.9800000000000004</v>
      </c>
      <c r="W4103" s="52" t="str" cm="1">
        <f t="array" ref="W4103">_xlfn.SWITCH(ROUND(V4103,0),5,"Excellent",4,"Good",3,"Ok","Bad")</f>
        <v>Excellent</v>
      </c>
      <c r="X4103">
        <v>84</v>
      </c>
      <c r="Y4103" t="str">
        <f t="shared" si="259"/>
        <v>No</v>
      </c>
      <c r="Z4103" s="68">
        <v>43380</v>
      </c>
      <c r="AA4103" s="68">
        <v>43998</v>
      </c>
      <c r="AB4103">
        <v>39</v>
      </c>
      <c r="AC4103" t="s">
        <v>15615</v>
      </c>
    </row>
    <row r="4104" spans="1:29" x14ac:dyDescent="0.3">
      <c r="A4104" t="s">
        <v>2924</v>
      </c>
      <c r="B4104">
        <v>364</v>
      </c>
      <c r="C4104" t="str">
        <f>VLOOKUP($B4104,Hosts!$A:$M,10,0)</f>
        <v>Within an hour</v>
      </c>
      <c r="D4104" s="70">
        <f>VLOOKUP($B4104,Hosts!$A:$M,11,0)</f>
        <v>0.85</v>
      </c>
      <c r="E4104" s="70">
        <f>VLOOKUP($B4104,Hosts!$A:$M,12,0)</f>
        <v>0.96</v>
      </c>
      <c r="F4104" t="str">
        <f>VLOOKUP($B4104,Hosts!$A:$M,13,0)</f>
        <v>No</v>
      </c>
      <c r="G4104" t="str">
        <f>INDEX(Hosts!$A:$M, MATCH(Places!$B4104,Hosts!$A:$A,0), MATCH(Places!G$1,Hosts!$A$1:$M$1,0))</f>
        <v>Within an hour</v>
      </c>
      <c r="H4104" s="70">
        <f>INDEX(Hosts!$A:$M, MATCH(Places!$B4104,Hosts!$A:$A,0), MATCH(Places!H$1,Hosts!$A$1:$M$1,0))</f>
        <v>0.85</v>
      </c>
      <c r="I4104" s="70">
        <f>INDEX(Hosts!$A:$M, MATCH(Places!$B4104,Hosts!$A:$A,0), MATCH(Places!I$1,Hosts!$A$1:$M$1,0))</f>
        <v>0.96</v>
      </c>
      <c r="J4104" t="str">
        <f>INDEX(Hosts!$A:$M, MATCH(Places!$B4104,Hosts!$A:$A,0), MATCH(Places!J$1,Hosts!$A$1:$M$1,0))</f>
        <v>No</v>
      </c>
      <c r="K4104">
        <v>12</v>
      </c>
      <c r="L4104" t="str">
        <f>VLOOKUP($K4104,Neighborhoods!$A:$C,2,0)</f>
        <v>Brooklyn</v>
      </c>
      <c r="M4104" t="str">
        <f>VLOOKUP($K4104,Neighborhoods!$A:$C,3,0)</f>
        <v>Williamsburg</v>
      </c>
      <c r="N4104" t="str">
        <f>INDEX(Neighborhoods!$A:$C, MATCH(Places!$K4104,Neighborhoods!$A:$A,0), MATCH(Places!N$1,Neighborhoods!$A$1:$C$1,0))</f>
        <v>Brooklyn</v>
      </c>
      <c r="O4104" t="str">
        <f>INDEX(Neighborhoods!$A:$C, MATCH(Places!$K4104,Neighborhoods!$A:$A,0), MATCH(Places!O$1,Neighborhoods!$A$1:$C$1,0))</f>
        <v>Williamsburg</v>
      </c>
      <c r="P4104" t="s">
        <v>1</v>
      </c>
      <c r="Q4104" t="str">
        <f t="shared" si="256"/>
        <v>Yes</v>
      </c>
      <c r="R4104">
        <v>1</v>
      </c>
      <c r="S4104" t="str">
        <f t="shared" si="257"/>
        <v>Small</v>
      </c>
      <c r="T4104" s="50">
        <v>30</v>
      </c>
      <c r="U4104" s="70">
        <f t="shared" si="258"/>
        <v>0.03</v>
      </c>
      <c r="V4104" s="52">
        <v>4.83</v>
      </c>
      <c r="W4104" s="52" t="str" cm="1">
        <f t="array" ref="W4104">_xlfn.SWITCH(ROUND(V4104,0),5,"Excellent",4,"Good",3,"Ok","Bad")</f>
        <v>Excellent</v>
      </c>
      <c r="X4104">
        <v>18</v>
      </c>
      <c r="Y4104" t="str">
        <f t="shared" si="259"/>
        <v>No</v>
      </c>
      <c r="Z4104" s="68">
        <v>43382</v>
      </c>
      <c r="AA4104" s="68">
        <v>43905</v>
      </c>
      <c r="AB4104">
        <v>34</v>
      </c>
      <c r="AC4104" t="s">
        <v>15615</v>
      </c>
    </row>
    <row r="4105" spans="1:29" x14ac:dyDescent="0.3">
      <c r="A4105" t="s">
        <v>13671</v>
      </c>
      <c r="B4105">
        <v>2053</v>
      </c>
      <c r="C4105" t="str">
        <f>VLOOKUP($B4105,Hosts!$A:$M,10,0)</f>
        <v>Within a few hours</v>
      </c>
      <c r="D4105" s="70">
        <f>VLOOKUP($B4105,Hosts!$A:$M,11,0)</f>
        <v>1</v>
      </c>
      <c r="E4105" s="70">
        <f>VLOOKUP($B4105,Hosts!$A:$M,12,0)</f>
        <v>0.95</v>
      </c>
      <c r="F4105" t="str">
        <f>VLOOKUP($B4105,Hosts!$A:$M,13,0)</f>
        <v>Yes</v>
      </c>
      <c r="G4105" t="str">
        <f>INDEX(Hosts!$A:$M, MATCH(Places!$B4105,Hosts!$A:$A,0), MATCH(Places!G$1,Hosts!$A$1:$M$1,0))</f>
        <v>Within a few hours</v>
      </c>
      <c r="H4105" s="70">
        <f>INDEX(Hosts!$A:$M, MATCH(Places!$B4105,Hosts!$A:$A,0), MATCH(Places!H$1,Hosts!$A$1:$M$1,0))</f>
        <v>1</v>
      </c>
      <c r="I4105" s="70">
        <f>INDEX(Hosts!$A:$M, MATCH(Places!$B4105,Hosts!$A:$A,0), MATCH(Places!I$1,Hosts!$A$1:$M$1,0))</f>
        <v>0.95</v>
      </c>
      <c r="J4105" t="str">
        <f>INDEX(Hosts!$A:$M, MATCH(Places!$B4105,Hosts!$A:$A,0), MATCH(Places!J$1,Hosts!$A$1:$M$1,0))</f>
        <v>Yes</v>
      </c>
      <c r="K4105">
        <v>10</v>
      </c>
      <c r="L4105" t="str">
        <f>VLOOKUP($K4105,Neighborhoods!$A:$C,2,0)</f>
        <v>Brooklyn</v>
      </c>
      <c r="M4105" t="str">
        <f>VLOOKUP($K4105,Neighborhoods!$A:$C,3,0)</f>
        <v>East Flatbush</v>
      </c>
      <c r="N4105" t="str">
        <f>INDEX(Neighborhoods!$A:$C, MATCH(Places!$K4105,Neighborhoods!$A:$A,0), MATCH(Places!N$1,Neighborhoods!$A$1:$C$1,0))</f>
        <v>Brooklyn</v>
      </c>
      <c r="O4105" t="str">
        <f>INDEX(Neighborhoods!$A:$C, MATCH(Places!$K4105,Neighborhoods!$A:$A,0), MATCH(Places!O$1,Neighborhoods!$A$1:$C$1,0))</f>
        <v>East Flatbush</v>
      </c>
      <c r="P4105" t="s">
        <v>11822</v>
      </c>
      <c r="Q4105" t="str">
        <f t="shared" si="256"/>
        <v>No</v>
      </c>
      <c r="R4105">
        <v>6</v>
      </c>
      <c r="S4105" t="str">
        <f t="shared" si="257"/>
        <v>Large</v>
      </c>
      <c r="T4105" s="50">
        <v>132</v>
      </c>
      <c r="U4105" s="70">
        <f t="shared" si="258"/>
        <v>0.03</v>
      </c>
      <c r="V4105" s="52">
        <v>4.74</v>
      </c>
      <c r="W4105" s="52" t="str" cm="1">
        <f t="array" ref="W4105">_xlfn.SWITCH(ROUND(V4105,0),5,"Excellent",4,"Good",3,"Ok","Bad")</f>
        <v>Excellent</v>
      </c>
      <c r="X4105">
        <v>61</v>
      </c>
      <c r="Y4105" t="str">
        <f t="shared" si="259"/>
        <v>No</v>
      </c>
      <c r="Z4105" s="68">
        <v>43409</v>
      </c>
      <c r="AA4105" s="68">
        <v>44059</v>
      </c>
      <c r="AB4105">
        <v>158</v>
      </c>
      <c r="AC4105" t="s">
        <v>15615</v>
      </c>
    </row>
    <row r="4106" spans="1:29" x14ac:dyDescent="0.3">
      <c r="A4106" t="s">
        <v>13842</v>
      </c>
      <c r="B4106">
        <v>3669</v>
      </c>
      <c r="C4106" t="str">
        <f>VLOOKUP($B4106,Hosts!$A:$M,10,0)</f>
        <v>Within an hour</v>
      </c>
      <c r="D4106" s="70">
        <f>VLOOKUP($B4106,Hosts!$A:$M,11,0)</f>
        <v>0.9</v>
      </c>
      <c r="E4106" s="70">
        <f>VLOOKUP($B4106,Hosts!$A:$M,12,0)</f>
        <v>1</v>
      </c>
      <c r="F4106" t="str">
        <f>VLOOKUP($B4106,Hosts!$A:$M,13,0)</f>
        <v>No</v>
      </c>
      <c r="G4106" t="str">
        <f>INDEX(Hosts!$A:$M, MATCH(Places!$B4106,Hosts!$A:$A,0), MATCH(Places!G$1,Hosts!$A$1:$M$1,0))</f>
        <v>Within an hour</v>
      </c>
      <c r="H4106" s="70">
        <f>INDEX(Hosts!$A:$M, MATCH(Places!$B4106,Hosts!$A:$A,0), MATCH(Places!H$1,Hosts!$A$1:$M$1,0))</f>
        <v>0.9</v>
      </c>
      <c r="I4106" s="70">
        <f>INDEX(Hosts!$A:$M, MATCH(Places!$B4106,Hosts!$A:$A,0), MATCH(Places!I$1,Hosts!$A$1:$M$1,0))</f>
        <v>1</v>
      </c>
      <c r="J4106" t="str">
        <f>INDEX(Hosts!$A:$M, MATCH(Places!$B4106,Hosts!$A:$A,0), MATCH(Places!J$1,Hosts!$A$1:$M$1,0))</f>
        <v>No</v>
      </c>
      <c r="K4106">
        <v>19</v>
      </c>
      <c r="L4106" t="str">
        <f>VLOOKUP($K4106,Neighborhoods!$A:$C,2,0)</f>
        <v>Manhattan</v>
      </c>
      <c r="M4106" t="str">
        <f>VLOOKUP($K4106,Neighborhoods!$A:$C,3,0)</f>
        <v>Upper East Side</v>
      </c>
      <c r="N4106" t="str">
        <f>INDEX(Neighborhoods!$A:$C, MATCH(Places!$K4106,Neighborhoods!$A:$A,0), MATCH(Places!N$1,Neighborhoods!$A$1:$C$1,0))</f>
        <v>Manhattan</v>
      </c>
      <c r="O4106" t="str">
        <f>INDEX(Neighborhoods!$A:$C, MATCH(Places!$K4106,Neighborhoods!$A:$A,0), MATCH(Places!O$1,Neighborhoods!$A$1:$C$1,0))</f>
        <v>Upper East Side</v>
      </c>
      <c r="P4106" t="s">
        <v>1</v>
      </c>
      <c r="Q4106" t="str">
        <f t="shared" si="256"/>
        <v>Yes</v>
      </c>
      <c r="R4106">
        <v>2</v>
      </c>
      <c r="S4106" t="str">
        <f t="shared" si="257"/>
        <v>Small</v>
      </c>
      <c r="T4106" s="50">
        <v>70</v>
      </c>
      <c r="U4106" s="70">
        <f t="shared" si="258"/>
        <v>0.03</v>
      </c>
      <c r="V4106" s="52">
        <v>4.8099999999999996</v>
      </c>
      <c r="W4106" s="52" t="str" cm="1">
        <f t="array" ref="W4106">_xlfn.SWITCH(ROUND(V4106,0),5,"Excellent",4,"Good",3,"Ok","Bad")</f>
        <v>Excellent</v>
      </c>
      <c r="X4106">
        <v>138</v>
      </c>
      <c r="Y4106" t="str">
        <f t="shared" si="259"/>
        <v>Yes</v>
      </c>
      <c r="Z4106" s="68">
        <v>43417</v>
      </c>
      <c r="AA4106" s="68">
        <v>44042</v>
      </c>
      <c r="AB4106">
        <v>245</v>
      </c>
      <c r="AC4106" t="s">
        <v>15615</v>
      </c>
    </row>
    <row r="4107" spans="1:29" x14ac:dyDescent="0.3">
      <c r="A4107" t="s">
        <v>15280</v>
      </c>
      <c r="B4107">
        <v>2053</v>
      </c>
      <c r="C4107" t="str">
        <f>VLOOKUP($B4107,Hosts!$A:$M,10,0)</f>
        <v>Within a few hours</v>
      </c>
      <c r="D4107" s="70">
        <f>VLOOKUP($B4107,Hosts!$A:$M,11,0)</f>
        <v>1</v>
      </c>
      <c r="E4107" s="70">
        <f>VLOOKUP($B4107,Hosts!$A:$M,12,0)</f>
        <v>0.95</v>
      </c>
      <c r="F4107" t="str">
        <f>VLOOKUP($B4107,Hosts!$A:$M,13,0)</f>
        <v>Yes</v>
      </c>
      <c r="G4107" t="str">
        <f>INDEX(Hosts!$A:$M, MATCH(Places!$B4107,Hosts!$A:$A,0), MATCH(Places!G$1,Hosts!$A$1:$M$1,0))</f>
        <v>Within a few hours</v>
      </c>
      <c r="H4107" s="70">
        <f>INDEX(Hosts!$A:$M, MATCH(Places!$B4107,Hosts!$A:$A,0), MATCH(Places!H$1,Hosts!$A$1:$M$1,0))</f>
        <v>1</v>
      </c>
      <c r="I4107" s="70">
        <f>INDEX(Hosts!$A:$M, MATCH(Places!$B4107,Hosts!$A:$A,0), MATCH(Places!I$1,Hosts!$A$1:$M$1,0))</f>
        <v>0.95</v>
      </c>
      <c r="J4107" t="str">
        <f>INDEX(Hosts!$A:$M, MATCH(Places!$B4107,Hosts!$A:$A,0), MATCH(Places!J$1,Hosts!$A$1:$M$1,0))</f>
        <v>Yes</v>
      </c>
      <c r="K4107">
        <v>10</v>
      </c>
      <c r="L4107" t="str">
        <f>VLOOKUP($K4107,Neighborhoods!$A:$C,2,0)</f>
        <v>Brooklyn</v>
      </c>
      <c r="M4107" t="str">
        <f>VLOOKUP($K4107,Neighborhoods!$A:$C,3,0)</f>
        <v>East Flatbush</v>
      </c>
      <c r="N4107" t="str">
        <f>INDEX(Neighborhoods!$A:$C, MATCH(Places!$K4107,Neighborhoods!$A:$A,0), MATCH(Places!N$1,Neighborhoods!$A$1:$C$1,0))</f>
        <v>Brooklyn</v>
      </c>
      <c r="O4107" t="str">
        <f>INDEX(Neighborhoods!$A:$C, MATCH(Places!$K4107,Neighborhoods!$A:$A,0), MATCH(Places!O$1,Neighborhoods!$A$1:$C$1,0))</f>
        <v>East Flatbush</v>
      </c>
      <c r="P4107" t="s">
        <v>11822</v>
      </c>
      <c r="Q4107" t="str">
        <f t="shared" si="256"/>
        <v>No</v>
      </c>
      <c r="R4107">
        <v>4</v>
      </c>
      <c r="S4107" t="str">
        <f t="shared" si="257"/>
        <v>Medium</v>
      </c>
      <c r="T4107" s="50">
        <v>116</v>
      </c>
      <c r="U4107" s="70">
        <f t="shared" si="258"/>
        <v>0.03</v>
      </c>
      <c r="V4107" s="52">
        <v>4.83</v>
      </c>
      <c r="W4107" s="52" t="str" cm="1">
        <f t="array" ref="W4107">_xlfn.SWITCH(ROUND(V4107,0),5,"Excellent",4,"Good",3,"Ok","Bad")</f>
        <v>Excellent</v>
      </c>
      <c r="X4107">
        <v>36</v>
      </c>
      <c r="Y4107" t="str">
        <f t="shared" si="259"/>
        <v>No</v>
      </c>
      <c r="Z4107" s="68">
        <v>43409</v>
      </c>
      <c r="AA4107" s="68">
        <v>44043</v>
      </c>
      <c r="AB4107">
        <v>179</v>
      </c>
      <c r="AC4107" t="s">
        <v>15615</v>
      </c>
    </row>
    <row r="4108" spans="1:29" x14ac:dyDescent="0.3">
      <c r="A4108" t="s">
        <v>2925</v>
      </c>
      <c r="B4108">
        <v>3678</v>
      </c>
      <c r="C4108" t="str">
        <f>VLOOKUP($B4108,Hosts!$A:$M,10,0)</f>
        <v>A few days or more</v>
      </c>
      <c r="D4108" s="70">
        <f>VLOOKUP($B4108,Hosts!$A:$M,11,0)</f>
        <v>0</v>
      </c>
      <c r="E4108" s="70">
        <f>VLOOKUP($B4108,Hosts!$A:$M,12,0)</f>
        <v>0.19</v>
      </c>
      <c r="F4108" t="str">
        <f>VLOOKUP($B4108,Hosts!$A:$M,13,0)</f>
        <v>No</v>
      </c>
      <c r="G4108" t="str">
        <f>INDEX(Hosts!$A:$M, MATCH(Places!$B4108,Hosts!$A:$A,0), MATCH(Places!G$1,Hosts!$A$1:$M$1,0))</f>
        <v>A few days or more</v>
      </c>
      <c r="H4108" s="70">
        <f>INDEX(Hosts!$A:$M, MATCH(Places!$B4108,Hosts!$A:$A,0), MATCH(Places!H$1,Hosts!$A$1:$M$1,0))</f>
        <v>0</v>
      </c>
      <c r="I4108" s="70">
        <f>INDEX(Hosts!$A:$M, MATCH(Places!$B4108,Hosts!$A:$A,0), MATCH(Places!I$1,Hosts!$A$1:$M$1,0))</f>
        <v>0.19</v>
      </c>
      <c r="J4108" t="str">
        <f>INDEX(Hosts!$A:$M, MATCH(Places!$B4108,Hosts!$A:$A,0), MATCH(Places!J$1,Hosts!$A$1:$M$1,0))</f>
        <v>No</v>
      </c>
      <c r="K4108">
        <v>15</v>
      </c>
      <c r="L4108" t="str">
        <f>VLOOKUP($K4108,Neighborhoods!$A:$C,2,0)</f>
        <v>Manhattan</v>
      </c>
      <c r="M4108" t="str">
        <f>VLOOKUP($K4108,Neighborhoods!$A:$C,3,0)</f>
        <v>East Village</v>
      </c>
      <c r="N4108" t="str">
        <f>INDEX(Neighborhoods!$A:$C, MATCH(Places!$K4108,Neighborhoods!$A:$A,0), MATCH(Places!N$1,Neighborhoods!$A$1:$C$1,0))</f>
        <v>Manhattan</v>
      </c>
      <c r="O4108" t="str">
        <f>INDEX(Neighborhoods!$A:$C, MATCH(Places!$K4108,Neighborhoods!$A:$A,0), MATCH(Places!O$1,Neighborhoods!$A$1:$C$1,0))</f>
        <v>East Village</v>
      </c>
      <c r="P4108" t="s">
        <v>11822</v>
      </c>
      <c r="Q4108" t="str">
        <f t="shared" si="256"/>
        <v>No</v>
      </c>
      <c r="R4108">
        <v>2</v>
      </c>
      <c r="S4108" t="str">
        <f t="shared" si="257"/>
        <v>Small</v>
      </c>
      <c r="T4108" s="50">
        <v>186</v>
      </c>
      <c r="U4108" s="70">
        <f t="shared" si="258"/>
        <v>0.03</v>
      </c>
      <c r="V4108" s="52">
        <v>4.92</v>
      </c>
      <c r="W4108" s="52" t="str" cm="1">
        <f t="array" ref="W4108">_xlfn.SWITCH(ROUND(V4108,0),5,"Excellent",4,"Good",3,"Ok","Bad")</f>
        <v>Excellent</v>
      </c>
      <c r="X4108">
        <v>13</v>
      </c>
      <c r="Y4108" t="str">
        <f t="shared" si="259"/>
        <v>No</v>
      </c>
      <c r="Z4108" s="68">
        <v>43400</v>
      </c>
      <c r="AA4108" s="68">
        <v>43831</v>
      </c>
      <c r="AB4108">
        <v>64</v>
      </c>
      <c r="AC4108" t="s">
        <v>15615</v>
      </c>
    </row>
    <row r="4109" spans="1:29" x14ac:dyDescent="0.3">
      <c r="A4109" t="s">
        <v>2926</v>
      </c>
      <c r="B4109">
        <v>1887</v>
      </c>
      <c r="C4109" t="str">
        <f>VLOOKUP($B4109,Hosts!$A:$M,10,0)</f>
        <v>Within a few hours</v>
      </c>
      <c r="D4109" s="70">
        <f>VLOOKUP($B4109,Hosts!$A:$M,11,0)</f>
        <v>1</v>
      </c>
      <c r="E4109" s="70">
        <f>VLOOKUP($B4109,Hosts!$A:$M,12,0)</f>
        <v>0.96</v>
      </c>
      <c r="F4109" t="str">
        <f>VLOOKUP($B4109,Hosts!$A:$M,13,0)</f>
        <v>Yes</v>
      </c>
      <c r="G4109" t="str">
        <f>INDEX(Hosts!$A:$M, MATCH(Places!$B4109,Hosts!$A:$A,0), MATCH(Places!G$1,Hosts!$A$1:$M$1,0))</f>
        <v>Within a few hours</v>
      </c>
      <c r="H4109" s="70">
        <f>INDEX(Hosts!$A:$M, MATCH(Places!$B4109,Hosts!$A:$A,0), MATCH(Places!H$1,Hosts!$A$1:$M$1,0))</f>
        <v>1</v>
      </c>
      <c r="I4109" s="70">
        <f>INDEX(Hosts!$A:$M, MATCH(Places!$B4109,Hosts!$A:$A,0), MATCH(Places!I$1,Hosts!$A$1:$M$1,0))</f>
        <v>0.96</v>
      </c>
      <c r="J4109" t="str">
        <f>INDEX(Hosts!$A:$M, MATCH(Places!$B4109,Hosts!$A:$A,0), MATCH(Places!J$1,Hosts!$A$1:$M$1,0))</f>
        <v>Yes</v>
      </c>
      <c r="K4109">
        <v>21</v>
      </c>
      <c r="L4109" t="str">
        <f>VLOOKUP($K4109,Neighborhoods!$A:$C,2,0)</f>
        <v>Queens</v>
      </c>
      <c r="M4109" t="str">
        <f>VLOOKUP($K4109,Neighborhoods!$A:$C,3,0)</f>
        <v>Astoria</v>
      </c>
      <c r="N4109" t="str">
        <f>INDEX(Neighborhoods!$A:$C, MATCH(Places!$K4109,Neighborhoods!$A:$A,0), MATCH(Places!N$1,Neighborhoods!$A$1:$C$1,0))</f>
        <v>Queens</v>
      </c>
      <c r="O4109" t="str">
        <f>INDEX(Neighborhoods!$A:$C, MATCH(Places!$K4109,Neighborhoods!$A:$A,0), MATCH(Places!O$1,Neighborhoods!$A$1:$C$1,0))</f>
        <v>Astoria</v>
      </c>
      <c r="P4109" t="s">
        <v>1</v>
      </c>
      <c r="Q4109" t="str">
        <f t="shared" si="256"/>
        <v>Yes</v>
      </c>
      <c r="R4109">
        <v>2</v>
      </c>
      <c r="S4109" t="str">
        <f t="shared" si="257"/>
        <v>Small</v>
      </c>
      <c r="T4109" s="50">
        <v>64</v>
      </c>
      <c r="U4109" s="70">
        <f t="shared" si="258"/>
        <v>0.03</v>
      </c>
      <c r="V4109" s="52">
        <v>5</v>
      </c>
      <c r="W4109" s="52" t="str" cm="1">
        <f t="array" ref="W4109">_xlfn.SWITCH(ROUND(V4109,0),5,"Excellent",4,"Good",3,"Ok","Bad")</f>
        <v>Excellent</v>
      </c>
      <c r="X4109">
        <v>40</v>
      </c>
      <c r="Y4109" t="str">
        <f t="shared" si="259"/>
        <v>No</v>
      </c>
      <c r="Z4109" s="68">
        <v>43470</v>
      </c>
      <c r="AA4109" s="68">
        <v>43909</v>
      </c>
      <c r="AB4109">
        <v>230</v>
      </c>
      <c r="AC4109" t="s">
        <v>15615</v>
      </c>
    </row>
    <row r="4110" spans="1:29" x14ac:dyDescent="0.3">
      <c r="A4110" t="s">
        <v>2927</v>
      </c>
      <c r="B4110">
        <v>1411</v>
      </c>
      <c r="C4110" t="str">
        <f>VLOOKUP($B4110,Hosts!$A:$M,10,0)</f>
        <v>Within a day</v>
      </c>
      <c r="D4110" s="70">
        <f>VLOOKUP($B4110,Hosts!$A:$M,11,0)</f>
        <v>0.5</v>
      </c>
      <c r="E4110" s="70">
        <f>VLOOKUP($B4110,Hosts!$A:$M,12,0)</f>
        <v>0.94</v>
      </c>
      <c r="F4110" t="str">
        <f>VLOOKUP($B4110,Hosts!$A:$M,13,0)</f>
        <v>Yes</v>
      </c>
      <c r="G4110" t="str">
        <f>INDEX(Hosts!$A:$M, MATCH(Places!$B4110,Hosts!$A:$A,0), MATCH(Places!G$1,Hosts!$A$1:$M$1,0))</f>
        <v>Within a day</v>
      </c>
      <c r="H4110" s="70">
        <f>INDEX(Hosts!$A:$M, MATCH(Places!$B4110,Hosts!$A:$A,0), MATCH(Places!H$1,Hosts!$A$1:$M$1,0))</f>
        <v>0.5</v>
      </c>
      <c r="I4110" s="70">
        <f>INDEX(Hosts!$A:$M, MATCH(Places!$B4110,Hosts!$A:$A,0), MATCH(Places!I$1,Hosts!$A$1:$M$1,0))</f>
        <v>0.94</v>
      </c>
      <c r="J4110" t="str">
        <f>INDEX(Hosts!$A:$M, MATCH(Places!$B4110,Hosts!$A:$A,0), MATCH(Places!J$1,Hosts!$A$1:$M$1,0))</f>
        <v>Yes</v>
      </c>
      <c r="K4110">
        <v>12</v>
      </c>
      <c r="L4110" t="str">
        <f>VLOOKUP($K4110,Neighborhoods!$A:$C,2,0)</f>
        <v>Brooklyn</v>
      </c>
      <c r="M4110" t="str">
        <f>VLOOKUP($K4110,Neighborhoods!$A:$C,3,0)</f>
        <v>Williamsburg</v>
      </c>
      <c r="N4110" t="str">
        <f>INDEX(Neighborhoods!$A:$C, MATCH(Places!$K4110,Neighborhoods!$A:$A,0), MATCH(Places!N$1,Neighborhoods!$A$1:$C$1,0))</f>
        <v>Brooklyn</v>
      </c>
      <c r="O4110" t="str">
        <f>INDEX(Neighborhoods!$A:$C, MATCH(Places!$K4110,Neighborhoods!$A:$A,0), MATCH(Places!O$1,Neighborhoods!$A$1:$C$1,0))</f>
        <v>Williamsburg</v>
      </c>
      <c r="P4110" t="s">
        <v>1</v>
      </c>
      <c r="Q4110" t="str">
        <f t="shared" si="256"/>
        <v>Yes</v>
      </c>
      <c r="R4110">
        <v>2</v>
      </c>
      <c r="S4110" t="str">
        <f t="shared" si="257"/>
        <v>Small</v>
      </c>
      <c r="T4110" s="50">
        <v>49</v>
      </c>
      <c r="U4110" s="70">
        <f t="shared" si="258"/>
        <v>0.03</v>
      </c>
      <c r="V4110" s="52">
        <v>5</v>
      </c>
      <c r="W4110" s="52" t="str" cm="1">
        <f t="array" ref="W4110">_xlfn.SWITCH(ROUND(V4110,0),5,"Excellent",4,"Good",3,"Ok","Bad")</f>
        <v>Excellent</v>
      </c>
      <c r="X4110">
        <v>28</v>
      </c>
      <c r="Y4110" t="str">
        <f t="shared" si="259"/>
        <v>No</v>
      </c>
      <c r="Z4110" s="68">
        <v>43403</v>
      </c>
      <c r="AA4110" s="68">
        <v>43923</v>
      </c>
      <c r="AB4110">
        <v>0</v>
      </c>
      <c r="AC4110" t="s">
        <v>15615</v>
      </c>
    </row>
    <row r="4111" spans="1:29" x14ac:dyDescent="0.3">
      <c r="A4111" t="s">
        <v>13344</v>
      </c>
      <c r="B4111">
        <v>1909</v>
      </c>
      <c r="C4111" t="str">
        <f>VLOOKUP($B4111,Hosts!$A:$M,10,0)</f>
        <v>Within a day</v>
      </c>
      <c r="D4111" s="70">
        <f>VLOOKUP($B4111,Hosts!$A:$M,11,0)</f>
        <v>0.75</v>
      </c>
      <c r="E4111" s="70">
        <f>VLOOKUP($B4111,Hosts!$A:$M,12,0)</f>
        <v>0.98</v>
      </c>
      <c r="F4111" t="str">
        <f>VLOOKUP($B4111,Hosts!$A:$M,13,0)</f>
        <v>Yes</v>
      </c>
      <c r="G4111" t="str">
        <f>INDEX(Hosts!$A:$M, MATCH(Places!$B4111,Hosts!$A:$A,0), MATCH(Places!G$1,Hosts!$A$1:$M$1,0))</f>
        <v>Within a day</v>
      </c>
      <c r="H4111" s="70">
        <f>INDEX(Hosts!$A:$M, MATCH(Places!$B4111,Hosts!$A:$A,0), MATCH(Places!H$1,Hosts!$A$1:$M$1,0))</f>
        <v>0.75</v>
      </c>
      <c r="I4111" s="70">
        <f>INDEX(Hosts!$A:$M, MATCH(Places!$B4111,Hosts!$A:$A,0), MATCH(Places!I$1,Hosts!$A$1:$M$1,0))</f>
        <v>0.98</v>
      </c>
      <c r="J4111" t="str">
        <f>INDEX(Hosts!$A:$M, MATCH(Places!$B4111,Hosts!$A:$A,0), MATCH(Places!J$1,Hosts!$A$1:$M$1,0))</f>
        <v>Yes</v>
      </c>
      <c r="K4111">
        <v>19</v>
      </c>
      <c r="L4111" t="str">
        <f>VLOOKUP($K4111,Neighborhoods!$A:$C,2,0)</f>
        <v>Manhattan</v>
      </c>
      <c r="M4111" t="str">
        <f>VLOOKUP($K4111,Neighborhoods!$A:$C,3,0)</f>
        <v>Upper East Side</v>
      </c>
      <c r="N4111" t="str">
        <f>INDEX(Neighborhoods!$A:$C, MATCH(Places!$K4111,Neighborhoods!$A:$A,0), MATCH(Places!N$1,Neighborhoods!$A$1:$C$1,0))</f>
        <v>Manhattan</v>
      </c>
      <c r="O4111" t="str">
        <f>INDEX(Neighborhoods!$A:$C, MATCH(Places!$K4111,Neighborhoods!$A:$A,0), MATCH(Places!O$1,Neighborhoods!$A$1:$C$1,0))</f>
        <v>Upper East Side</v>
      </c>
      <c r="P4111" t="s">
        <v>1</v>
      </c>
      <c r="Q4111" t="str">
        <f t="shared" si="256"/>
        <v>Yes</v>
      </c>
      <c r="R4111">
        <v>1</v>
      </c>
      <c r="S4111" t="str">
        <f t="shared" si="257"/>
        <v>Small</v>
      </c>
      <c r="T4111" s="50">
        <v>89</v>
      </c>
      <c r="U4111" s="70">
        <f t="shared" si="258"/>
        <v>0.03</v>
      </c>
      <c r="V4111" s="52">
        <v>5</v>
      </c>
      <c r="W4111" s="52" t="str" cm="1">
        <f t="array" ref="W4111">_xlfn.SWITCH(ROUND(V4111,0),5,"Excellent",4,"Good",3,"Ok","Bad")</f>
        <v>Excellent</v>
      </c>
      <c r="X4111">
        <v>22</v>
      </c>
      <c r="Y4111" t="str">
        <f t="shared" si="259"/>
        <v>No</v>
      </c>
      <c r="Z4111" s="68">
        <v>43700</v>
      </c>
      <c r="AA4111" s="68">
        <v>43905</v>
      </c>
      <c r="AB4111">
        <v>264</v>
      </c>
      <c r="AC4111" t="s">
        <v>15615</v>
      </c>
    </row>
    <row r="4112" spans="1:29" x14ac:dyDescent="0.3">
      <c r="A4112" t="s">
        <v>2928</v>
      </c>
      <c r="B4112">
        <v>3679</v>
      </c>
      <c r="C4112" t="str">
        <f>VLOOKUP($B4112,Hosts!$A:$M,10,0)</f>
        <v>Within an hour</v>
      </c>
      <c r="D4112" s="70">
        <f>VLOOKUP($B4112,Hosts!$A:$M,11,0)</f>
        <v>0.94</v>
      </c>
      <c r="E4112" s="70">
        <f>VLOOKUP($B4112,Hosts!$A:$M,12,0)</f>
        <v>0.97</v>
      </c>
      <c r="F4112" t="str">
        <f>VLOOKUP($B4112,Hosts!$A:$M,13,0)</f>
        <v>No</v>
      </c>
      <c r="G4112" t="str">
        <f>INDEX(Hosts!$A:$M, MATCH(Places!$B4112,Hosts!$A:$A,0), MATCH(Places!G$1,Hosts!$A$1:$M$1,0))</f>
        <v>Within an hour</v>
      </c>
      <c r="H4112" s="70">
        <f>INDEX(Hosts!$A:$M, MATCH(Places!$B4112,Hosts!$A:$A,0), MATCH(Places!H$1,Hosts!$A$1:$M$1,0))</f>
        <v>0.94</v>
      </c>
      <c r="I4112" s="70">
        <f>INDEX(Hosts!$A:$M, MATCH(Places!$B4112,Hosts!$A:$A,0), MATCH(Places!I$1,Hosts!$A$1:$M$1,0))</f>
        <v>0.97</v>
      </c>
      <c r="J4112" t="str">
        <f>INDEX(Hosts!$A:$M, MATCH(Places!$B4112,Hosts!$A:$A,0), MATCH(Places!J$1,Hosts!$A$1:$M$1,0))</f>
        <v>No</v>
      </c>
      <c r="K4112">
        <v>7</v>
      </c>
      <c r="L4112" t="str">
        <f>VLOOKUP($K4112,Neighborhoods!$A:$C,2,0)</f>
        <v>Brooklyn</v>
      </c>
      <c r="M4112" t="str">
        <f>VLOOKUP($K4112,Neighborhoods!$A:$C,3,0)</f>
        <v>Bedford-Stuyvesant</v>
      </c>
      <c r="N4112" t="str">
        <f>INDEX(Neighborhoods!$A:$C, MATCH(Places!$K4112,Neighborhoods!$A:$A,0), MATCH(Places!N$1,Neighborhoods!$A$1:$C$1,0))</f>
        <v>Brooklyn</v>
      </c>
      <c r="O4112" t="str">
        <f>INDEX(Neighborhoods!$A:$C, MATCH(Places!$K4112,Neighborhoods!$A:$A,0), MATCH(Places!O$1,Neighborhoods!$A$1:$C$1,0))</f>
        <v>Bedford-Stuyvesant</v>
      </c>
      <c r="P4112" t="s">
        <v>1</v>
      </c>
      <c r="Q4112" t="str">
        <f t="shared" si="256"/>
        <v>Yes</v>
      </c>
      <c r="R4112">
        <v>3</v>
      </c>
      <c r="S4112" t="str">
        <f t="shared" si="257"/>
        <v>Medium</v>
      </c>
      <c r="T4112" s="50">
        <v>47</v>
      </c>
      <c r="U4112" s="70">
        <f t="shared" si="258"/>
        <v>0.03</v>
      </c>
      <c r="V4112" s="52">
        <v>4.49</v>
      </c>
      <c r="W4112" s="52" t="str" cm="1">
        <f t="array" ref="W4112">_xlfn.SWITCH(ROUND(V4112,0),5,"Excellent",4,"Good",3,"Ok","Bad")</f>
        <v>Good</v>
      </c>
      <c r="X4112">
        <v>96</v>
      </c>
      <c r="Y4112" t="str">
        <f t="shared" si="259"/>
        <v>No</v>
      </c>
      <c r="Z4112" s="68">
        <v>43387</v>
      </c>
      <c r="AA4112" s="68">
        <v>44044</v>
      </c>
      <c r="AB4112">
        <v>12</v>
      </c>
      <c r="AC4112" t="s">
        <v>15616</v>
      </c>
    </row>
    <row r="4113" spans="1:29" x14ac:dyDescent="0.3">
      <c r="A4113" t="s">
        <v>2929</v>
      </c>
      <c r="B4113">
        <v>3600</v>
      </c>
      <c r="C4113" t="str">
        <f>VLOOKUP($B4113,Hosts!$A:$M,10,0)</f>
        <v>Within a few hours</v>
      </c>
      <c r="D4113" s="70">
        <f>VLOOKUP($B4113,Hosts!$A:$M,11,0)</f>
        <v>1</v>
      </c>
      <c r="E4113" s="70">
        <f>VLOOKUP($B4113,Hosts!$A:$M,12,0)</f>
        <v>1</v>
      </c>
      <c r="F4113" t="str">
        <f>VLOOKUP($B4113,Hosts!$A:$M,13,0)</f>
        <v>No</v>
      </c>
      <c r="G4113" t="str">
        <f>INDEX(Hosts!$A:$M, MATCH(Places!$B4113,Hosts!$A:$A,0), MATCH(Places!G$1,Hosts!$A$1:$M$1,0))</f>
        <v>Within a few hours</v>
      </c>
      <c r="H4113" s="70">
        <f>INDEX(Hosts!$A:$M, MATCH(Places!$B4113,Hosts!$A:$A,0), MATCH(Places!H$1,Hosts!$A$1:$M$1,0))</f>
        <v>1</v>
      </c>
      <c r="I4113" s="70">
        <f>INDEX(Hosts!$A:$M, MATCH(Places!$B4113,Hosts!$A:$A,0), MATCH(Places!I$1,Hosts!$A$1:$M$1,0))</f>
        <v>1</v>
      </c>
      <c r="J4113" t="str">
        <f>INDEX(Hosts!$A:$M, MATCH(Places!$B4113,Hosts!$A:$A,0), MATCH(Places!J$1,Hosts!$A$1:$M$1,0))</f>
        <v>No</v>
      </c>
      <c r="K4113">
        <v>2</v>
      </c>
      <c r="L4113" t="str">
        <f>VLOOKUP($K4113,Neighborhoods!$A:$C,2,0)</f>
        <v>Bronx</v>
      </c>
      <c r="M4113" t="str">
        <f>VLOOKUP($K4113,Neighborhoods!$A:$C,3,0)</f>
        <v>Concourse</v>
      </c>
      <c r="N4113" t="str">
        <f>INDEX(Neighborhoods!$A:$C, MATCH(Places!$K4113,Neighborhoods!$A:$A,0), MATCH(Places!N$1,Neighborhoods!$A$1:$C$1,0))</f>
        <v>Bronx</v>
      </c>
      <c r="O4113" t="str">
        <f>INDEX(Neighborhoods!$A:$C, MATCH(Places!$K4113,Neighborhoods!$A:$A,0), MATCH(Places!O$1,Neighborhoods!$A$1:$C$1,0))</f>
        <v>Concourse</v>
      </c>
      <c r="P4113" t="s">
        <v>11822</v>
      </c>
      <c r="Q4113" t="str">
        <f t="shared" si="256"/>
        <v>No</v>
      </c>
      <c r="R4113">
        <v>4</v>
      </c>
      <c r="S4113" t="str">
        <f t="shared" si="257"/>
        <v>Medium</v>
      </c>
      <c r="T4113" s="50">
        <v>135</v>
      </c>
      <c r="U4113" s="70">
        <f t="shared" si="258"/>
        <v>0.03</v>
      </c>
      <c r="V4113" s="52">
        <v>4.8099999999999996</v>
      </c>
      <c r="W4113" s="52" t="str" cm="1">
        <f t="array" ref="W4113">_xlfn.SWITCH(ROUND(V4113,0),5,"Excellent",4,"Good",3,"Ok","Bad")</f>
        <v>Excellent</v>
      </c>
      <c r="X4113">
        <v>53</v>
      </c>
      <c r="Y4113" t="str">
        <f t="shared" si="259"/>
        <v>No</v>
      </c>
      <c r="Z4113" s="68">
        <v>43446</v>
      </c>
      <c r="AA4113" s="68">
        <v>44054</v>
      </c>
      <c r="AB4113">
        <v>320</v>
      </c>
      <c r="AC4113" t="s">
        <v>15615</v>
      </c>
    </row>
    <row r="4114" spans="1:29" x14ac:dyDescent="0.3">
      <c r="A4114" t="s">
        <v>3046</v>
      </c>
      <c r="B4114">
        <v>3292</v>
      </c>
      <c r="C4114" t="str">
        <f>VLOOKUP($B4114,Hosts!$A:$M,10,0)</f>
        <v>Within an hour</v>
      </c>
      <c r="D4114" s="70">
        <f>VLOOKUP($B4114,Hosts!$A:$M,11,0)</f>
        <v>1</v>
      </c>
      <c r="E4114" s="70">
        <f>VLOOKUP($B4114,Hosts!$A:$M,12,0)</f>
        <v>0.79</v>
      </c>
      <c r="F4114" t="str">
        <f>VLOOKUP($B4114,Hosts!$A:$M,13,0)</f>
        <v>No</v>
      </c>
      <c r="G4114" t="str">
        <f>INDEX(Hosts!$A:$M, MATCH(Places!$B4114,Hosts!$A:$A,0), MATCH(Places!G$1,Hosts!$A$1:$M$1,0))</f>
        <v>Within an hour</v>
      </c>
      <c r="H4114" s="70">
        <f>INDEX(Hosts!$A:$M, MATCH(Places!$B4114,Hosts!$A:$A,0), MATCH(Places!H$1,Hosts!$A$1:$M$1,0))</f>
        <v>1</v>
      </c>
      <c r="I4114" s="70">
        <f>INDEX(Hosts!$A:$M, MATCH(Places!$B4114,Hosts!$A:$A,0), MATCH(Places!I$1,Hosts!$A$1:$M$1,0))</f>
        <v>0.79</v>
      </c>
      <c r="J4114" t="str">
        <f>INDEX(Hosts!$A:$M, MATCH(Places!$B4114,Hosts!$A:$A,0), MATCH(Places!J$1,Hosts!$A$1:$M$1,0))</f>
        <v>No</v>
      </c>
      <c r="K4114">
        <v>8</v>
      </c>
      <c r="L4114" t="str">
        <f>VLOOKUP($K4114,Neighborhoods!$A:$C,2,0)</f>
        <v>Brooklyn</v>
      </c>
      <c r="M4114" t="str">
        <f>VLOOKUP($K4114,Neighborhoods!$A:$C,3,0)</f>
        <v>Bushwick</v>
      </c>
      <c r="N4114" t="str">
        <f>INDEX(Neighborhoods!$A:$C, MATCH(Places!$K4114,Neighborhoods!$A:$A,0), MATCH(Places!N$1,Neighborhoods!$A$1:$C$1,0))</f>
        <v>Brooklyn</v>
      </c>
      <c r="O4114" t="str">
        <f>INDEX(Neighborhoods!$A:$C, MATCH(Places!$K4114,Neighborhoods!$A:$A,0), MATCH(Places!O$1,Neighborhoods!$A$1:$C$1,0))</f>
        <v>Bushwick</v>
      </c>
      <c r="P4114" t="s">
        <v>1</v>
      </c>
      <c r="Q4114" t="str">
        <f t="shared" si="256"/>
        <v>Yes</v>
      </c>
      <c r="R4114">
        <v>2</v>
      </c>
      <c r="S4114" t="str">
        <f t="shared" si="257"/>
        <v>Small</v>
      </c>
      <c r="T4114" s="50">
        <v>41</v>
      </c>
      <c r="U4114" s="70">
        <f t="shared" si="258"/>
        <v>0.03</v>
      </c>
      <c r="V4114" s="52">
        <v>4.67</v>
      </c>
      <c r="W4114" s="52" t="str" cm="1">
        <f t="array" ref="W4114">_xlfn.SWITCH(ROUND(V4114,0),5,"Excellent",4,"Good",3,"Ok","Bad")</f>
        <v>Excellent</v>
      </c>
      <c r="X4114">
        <v>3</v>
      </c>
      <c r="Y4114" t="str">
        <f t="shared" si="259"/>
        <v>No</v>
      </c>
      <c r="Z4114" s="68">
        <v>43677</v>
      </c>
      <c r="AA4114" s="68">
        <v>43972</v>
      </c>
      <c r="AB4114">
        <v>364</v>
      </c>
      <c r="AC4114" t="s">
        <v>15615</v>
      </c>
    </row>
    <row r="4115" spans="1:29" x14ac:dyDescent="0.3">
      <c r="A4115" t="s">
        <v>2930</v>
      </c>
      <c r="B4115">
        <v>3681</v>
      </c>
      <c r="C4115" t="str">
        <f>VLOOKUP($B4115,Hosts!$A:$M,10,0)</f>
        <v>Within a few hours</v>
      </c>
      <c r="D4115" s="70">
        <f>VLOOKUP($B4115,Hosts!$A:$M,11,0)</f>
        <v>0.9</v>
      </c>
      <c r="E4115" s="70">
        <f>VLOOKUP($B4115,Hosts!$A:$M,12,0)</f>
        <v>0.87</v>
      </c>
      <c r="F4115" t="str">
        <f>VLOOKUP($B4115,Hosts!$A:$M,13,0)</f>
        <v>Yes</v>
      </c>
      <c r="G4115" t="str">
        <f>INDEX(Hosts!$A:$M, MATCH(Places!$B4115,Hosts!$A:$A,0), MATCH(Places!G$1,Hosts!$A$1:$M$1,0))</f>
        <v>Within a few hours</v>
      </c>
      <c r="H4115" s="70">
        <f>INDEX(Hosts!$A:$M, MATCH(Places!$B4115,Hosts!$A:$A,0), MATCH(Places!H$1,Hosts!$A$1:$M$1,0))</f>
        <v>0.9</v>
      </c>
      <c r="I4115" s="70">
        <f>INDEX(Hosts!$A:$M, MATCH(Places!$B4115,Hosts!$A:$A,0), MATCH(Places!I$1,Hosts!$A$1:$M$1,0))</f>
        <v>0.87</v>
      </c>
      <c r="J4115" t="str">
        <f>INDEX(Hosts!$A:$M, MATCH(Places!$B4115,Hosts!$A:$A,0), MATCH(Places!J$1,Hosts!$A$1:$M$1,0))</f>
        <v>Yes</v>
      </c>
      <c r="K4115">
        <v>16</v>
      </c>
      <c r="L4115" t="str">
        <f>VLOOKUP($K4115,Neighborhoods!$A:$C,2,0)</f>
        <v>Manhattan</v>
      </c>
      <c r="M4115" t="str">
        <f>VLOOKUP($K4115,Neighborhoods!$A:$C,3,0)</f>
        <v>Harlem</v>
      </c>
      <c r="N4115" t="str">
        <f>INDEX(Neighborhoods!$A:$C, MATCH(Places!$K4115,Neighborhoods!$A:$A,0), MATCH(Places!N$1,Neighborhoods!$A$1:$C$1,0))</f>
        <v>Manhattan</v>
      </c>
      <c r="O4115" t="str">
        <f>INDEX(Neighborhoods!$A:$C, MATCH(Places!$K4115,Neighborhoods!$A:$A,0), MATCH(Places!O$1,Neighborhoods!$A$1:$C$1,0))</f>
        <v>Harlem</v>
      </c>
      <c r="P4115" t="s">
        <v>11822</v>
      </c>
      <c r="Q4115" t="str">
        <f t="shared" si="256"/>
        <v>No</v>
      </c>
      <c r="R4115">
        <v>4</v>
      </c>
      <c r="S4115" t="str">
        <f t="shared" si="257"/>
        <v>Medium</v>
      </c>
      <c r="T4115" s="50">
        <v>189</v>
      </c>
      <c r="U4115" s="70">
        <f t="shared" si="258"/>
        <v>0.03</v>
      </c>
      <c r="V4115" s="52">
        <v>4.9000000000000004</v>
      </c>
      <c r="W4115" s="52" t="str" cm="1">
        <f t="array" ref="W4115">_xlfn.SWITCH(ROUND(V4115,0),5,"Excellent",4,"Good",3,"Ok","Bad")</f>
        <v>Excellent</v>
      </c>
      <c r="X4115">
        <v>48</v>
      </c>
      <c r="Y4115" t="str">
        <f t="shared" si="259"/>
        <v>No</v>
      </c>
      <c r="Z4115" s="68">
        <v>43399</v>
      </c>
      <c r="AA4115" s="68">
        <v>43904</v>
      </c>
      <c r="AB4115">
        <v>363</v>
      </c>
      <c r="AC4115" t="s">
        <v>15616</v>
      </c>
    </row>
    <row r="4116" spans="1:29" x14ac:dyDescent="0.3">
      <c r="A4116" t="s">
        <v>13745</v>
      </c>
      <c r="B4116">
        <v>3682</v>
      </c>
      <c r="C4116" t="str">
        <f>VLOOKUP($B4116,Hosts!$A:$M,10,0)</f>
        <v>Within an hour</v>
      </c>
      <c r="D4116" s="70">
        <f>VLOOKUP($B4116,Hosts!$A:$M,11,0)</f>
        <v>0.88</v>
      </c>
      <c r="E4116" s="70">
        <f>VLOOKUP($B4116,Hosts!$A:$M,12,0)</f>
        <v>0.98</v>
      </c>
      <c r="F4116" t="str">
        <f>VLOOKUP($B4116,Hosts!$A:$M,13,0)</f>
        <v>Yes</v>
      </c>
      <c r="G4116" t="str">
        <f>INDEX(Hosts!$A:$M, MATCH(Places!$B4116,Hosts!$A:$A,0), MATCH(Places!G$1,Hosts!$A$1:$M$1,0))</f>
        <v>Within an hour</v>
      </c>
      <c r="H4116" s="70">
        <f>INDEX(Hosts!$A:$M, MATCH(Places!$B4116,Hosts!$A:$A,0), MATCH(Places!H$1,Hosts!$A$1:$M$1,0))</f>
        <v>0.88</v>
      </c>
      <c r="I4116" s="70">
        <f>INDEX(Hosts!$A:$M, MATCH(Places!$B4116,Hosts!$A:$A,0), MATCH(Places!I$1,Hosts!$A$1:$M$1,0))</f>
        <v>0.98</v>
      </c>
      <c r="J4116" t="str">
        <f>INDEX(Hosts!$A:$M, MATCH(Places!$B4116,Hosts!$A:$A,0), MATCH(Places!J$1,Hosts!$A$1:$M$1,0))</f>
        <v>Yes</v>
      </c>
      <c r="K4116">
        <v>8</v>
      </c>
      <c r="L4116" t="str">
        <f>VLOOKUP($K4116,Neighborhoods!$A:$C,2,0)</f>
        <v>Brooklyn</v>
      </c>
      <c r="M4116" t="str">
        <f>VLOOKUP($K4116,Neighborhoods!$A:$C,3,0)</f>
        <v>Bushwick</v>
      </c>
      <c r="N4116" t="str">
        <f>INDEX(Neighborhoods!$A:$C, MATCH(Places!$K4116,Neighborhoods!$A:$A,0), MATCH(Places!N$1,Neighborhoods!$A$1:$C$1,0))</f>
        <v>Brooklyn</v>
      </c>
      <c r="O4116" t="str">
        <f>INDEX(Neighborhoods!$A:$C, MATCH(Places!$K4116,Neighborhoods!$A:$A,0), MATCH(Places!O$1,Neighborhoods!$A$1:$C$1,0))</f>
        <v>Bushwick</v>
      </c>
      <c r="P4116" t="s">
        <v>11822</v>
      </c>
      <c r="Q4116" t="str">
        <f t="shared" si="256"/>
        <v>No</v>
      </c>
      <c r="R4116">
        <v>4</v>
      </c>
      <c r="S4116" t="str">
        <f t="shared" si="257"/>
        <v>Medium</v>
      </c>
      <c r="T4116" s="50">
        <v>104</v>
      </c>
      <c r="U4116" s="70">
        <f t="shared" si="258"/>
        <v>0.03</v>
      </c>
      <c r="V4116" s="52">
        <v>5</v>
      </c>
      <c r="W4116" s="52" t="str" cm="1">
        <f t="array" ref="W4116">_xlfn.SWITCH(ROUND(V4116,0),5,"Excellent",4,"Good",3,"Ok","Bad")</f>
        <v>Excellent</v>
      </c>
      <c r="X4116">
        <v>84</v>
      </c>
      <c r="Y4116" t="str">
        <f t="shared" si="259"/>
        <v>No</v>
      </c>
      <c r="Z4116" s="68">
        <v>43396</v>
      </c>
      <c r="AA4116" s="68">
        <v>43997</v>
      </c>
      <c r="AB4116">
        <v>283</v>
      </c>
      <c r="AC4116" t="s">
        <v>15615</v>
      </c>
    </row>
    <row r="4117" spans="1:29" x14ac:dyDescent="0.3">
      <c r="A4117" t="s">
        <v>2931</v>
      </c>
      <c r="B4117">
        <v>3684</v>
      </c>
      <c r="C4117" t="str">
        <f>VLOOKUP($B4117,Hosts!$A:$M,10,0)</f>
        <v>Within an hour</v>
      </c>
      <c r="D4117" s="70">
        <f>VLOOKUP($B4117,Hosts!$A:$M,11,0)</f>
        <v>1</v>
      </c>
      <c r="E4117" s="70">
        <f>VLOOKUP($B4117,Hosts!$A:$M,12,0)</f>
        <v>1</v>
      </c>
      <c r="F4117" t="str">
        <f>VLOOKUP($B4117,Hosts!$A:$M,13,0)</f>
        <v>Yes</v>
      </c>
      <c r="G4117" t="str">
        <f>INDEX(Hosts!$A:$M, MATCH(Places!$B4117,Hosts!$A:$A,0), MATCH(Places!G$1,Hosts!$A$1:$M$1,0))</f>
        <v>Within an hour</v>
      </c>
      <c r="H4117" s="70">
        <f>INDEX(Hosts!$A:$M, MATCH(Places!$B4117,Hosts!$A:$A,0), MATCH(Places!H$1,Hosts!$A$1:$M$1,0))</f>
        <v>1</v>
      </c>
      <c r="I4117" s="70">
        <f>INDEX(Hosts!$A:$M, MATCH(Places!$B4117,Hosts!$A:$A,0), MATCH(Places!I$1,Hosts!$A$1:$M$1,0))</f>
        <v>1</v>
      </c>
      <c r="J4117" t="str">
        <f>INDEX(Hosts!$A:$M, MATCH(Places!$B4117,Hosts!$A:$A,0), MATCH(Places!J$1,Hosts!$A$1:$M$1,0))</f>
        <v>Yes</v>
      </c>
      <c r="K4117">
        <v>16</v>
      </c>
      <c r="L4117" t="str">
        <f>VLOOKUP($K4117,Neighborhoods!$A:$C,2,0)</f>
        <v>Manhattan</v>
      </c>
      <c r="M4117" t="str">
        <f>VLOOKUP($K4117,Neighborhoods!$A:$C,3,0)</f>
        <v>Harlem</v>
      </c>
      <c r="N4117" t="str">
        <f>INDEX(Neighborhoods!$A:$C, MATCH(Places!$K4117,Neighborhoods!$A:$A,0), MATCH(Places!N$1,Neighborhoods!$A$1:$C$1,0))</f>
        <v>Manhattan</v>
      </c>
      <c r="O4117" t="str">
        <f>INDEX(Neighborhoods!$A:$C, MATCH(Places!$K4117,Neighborhoods!$A:$A,0), MATCH(Places!O$1,Neighborhoods!$A$1:$C$1,0))</f>
        <v>Harlem</v>
      </c>
      <c r="P4117" t="s">
        <v>1</v>
      </c>
      <c r="Q4117" t="str">
        <f t="shared" si="256"/>
        <v>Yes</v>
      </c>
      <c r="R4117">
        <v>1</v>
      </c>
      <c r="S4117" t="str">
        <f t="shared" si="257"/>
        <v>Small</v>
      </c>
      <c r="T4117" s="50">
        <v>40</v>
      </c>
      <c r="U4117" s="70">
        <f t="shared" si="258"/>
        <v>0.03</v>
      </c>
      <c r="V4117" s="52">
        <v>5</v>
      </c>
      <c r="W4117" s="52" t="str" cm="1">
        <f t="array" ref="W4117">_xlfn.SWITCH(ROUND(V4117,0),5,"Excellent",4,"Good",3,"Ok","Bad")</f>
        <v>Excellent</v>
      </c>
      <c r="X4117">
        <v>38</v>
      </c>
      <c r="Y4117" t="str">
        <f t="shared" si="259"/>
        <v>No</v>
      </c>
      <c r="Z4117" s="68">
        <v>43395</v>
      </c>
      <c r="AA4117" s="68">
        <v>44044</v>
      </c>
      <c r="AB4117">
        <v>45</v>
      </c>
      <c r="AC4117" t="s">
        <v>15616</v>
      </c>
    </row>
    <row r="4118" spans="1:29" x14ac:dyDescent="0.3">
      <c r="A4118" t="s">
        <v>2932</v>
      </c>
      <c r="B4118">
        <v>3685</v>
      </c>
      <c r="C4118" t="str">
        <f>VLOOKUP($B4118,Hosts!$A:$M,10,0)</f>
        <v>Within a few hours</v>
      </c>
      <c r="D4118" s="70">
        <f>VLOOKUP($B4118,Hosts!$A:$M,11,0)</f>
        <v>1</v>
      </c>
      <c r="E4118" s="70">
        <f>VLOOKUP($B4118,Hosts!$A:$M,12,0)</f>
        <v>0.85</v>
      </c>
      <c r="F4118" t="str">
        <f>VLOOKUP($B4118,Hosts!$A:$M,13,0)</f>
        <v>No</v>
      </c>
      <c r="G4118" t="str">
        <f>INDEX(Hosts!$A:$M, MATCH(Places!$B4118,Hosts!$A:$A,0), MATCH(Places!G$1,Hosts!$A$1:$M$1,0))</f>
        <v>Within a few hours</v>
      </c>
      <c r="H4118" s="70">
        <f>INDEX(Hosts!$A:$M, MATCH(Places!$B4118,Hosts!$A:$A,0), MATCH(Places!H$1,Hosts!$A$1:$M$1,0))</f>
        <v>1</v>
      </c>
      <c r="I4118" s="70">
        <f>INDEX(Hosts!$A:$M, MATCH(Places!$B4118,Hosts!$A:$A,0), MATCH(Places!I$1,Hosts!$A$1:$M$1,0))</f>
        <v>0.85</v>
      </c>
      <c r="J4118" t="str">
        <f>INDEX(Hosts!$A:$M, MATCH(Places!$B4118,Hosts!$A:$A,0), MATCH(Places!J$1,Hosts!$A$1:$M$1,0))</f>
        <v>No</v>
      </c>
      <c r="K4118">
        <v>12</v>
      </c>
      <c r="L4118" t="str">
        <f>VLOOKUP($K4118,Neighborhoods!$A:$C,2,0)</f>
        <v>Brooklyn</v>
      </c>
      <c r="M4118" t="str">
        <f>VLOOKUP($K4118,Neighborhoods!$A:$C,3,0)</f>
        <v>Williamsburg</v>
      </c>
      <c r="N4118" t="str">
        <f>INDEX(Neighborhoods!$A:$C, MATCH(Places!$K4118,Neighborhoods!$A:$A,0), MATCH(Places!N$1,Neighborhoods!$A$1:$C$1,0))</f>
        <v>Brooklyn</v>
      </c>
      <c r="O4118" t="str">
        <f>INDEX(Neighborhoods!$A:$C, MATCH(Places!$K4118,Neighborhoods!$A:$A,0), MATCH(Places!O$1,Neighborhoods!$A$1:$C$1,0))</f>
        <v>Williamsburg</v>
      </c>
      <c r="P4118" t="s">
        <v>11822</v>
      </c>
      <c r="Q4118" t="str">
        <f t="shared" si="256"/>
        <v>No</v>
      </c>
      <c r="R4118">
        <v>4</v>
      </c>
      <c r="S4118" t="str">
        <f t="shared" si="257"/>
        <v>Medium</v>
      </c>
      <c r="T4118" s="50">
        <v>107.86</v>
      </c>
      <c r="U4118" s="70">
        <f t="shared" si="258"/>
        <v>0.03</v>
      </c>
      <c r="V4118" s="52">
        <v>4.82</v>
      </c>
      <c r="W4118" s="52" t="str" cm="1">
        <f t="array" ref="W4118">_xlfn.SWITCH(ROUND(V4118,0),5,"Excellent",4,"Good",3,"Ok","Bad")</f>
        <v>Excellent</v>
      </c>
      <c r="X4118">
        <v>45</v>
      </c>
      <c r="Y4118" t="str">
        <f t="shared" si="259"/>
        <v>No</v>
      </c>
      <c r="Z4118" s="68">
        <v>43400</v>
      </c>
      <c r="AA4118" s="68">
        <v>43951</v>
      </c>
      <c r="AB4118">
        <v>136</v>
      </c>
      <c r="AC4118" t="s">
        <v>15615</v>
      </c>
    </row>
    <row r="4119" spans="1:29" x14ac:dyDescent="0.3">
      <c r="A4119" t="s">
        <v>2933</v>
      </c>
      <c r="B4119">
        <v>3686</v>
      </c>
      <c r="C4119" t="str">
        <f>VLOOKUP($B4119,Hosts!$A:$M,10,0)</f>
        <v>Within an hour</v>
      </c>
      <c r="D4119" s="70">
        <f>VLOOKUP($B4119,Hosts!$A:$M,11,0)</f>
        <v>1</v>
      </c>
      <c r="E4119" s="70">
        <f>VLOOKUP($B4119,Hosts!$A:$M,12,0)</f>
        <v>0.97</v>
      </c>
      <c r="F4119" t="str">
        <f>VLOOKUP($B4119,Hosts!$A:$M,13,0)</f>
        <v>Yes</v>
      </c>
      <c r="G4119" t="str">
        <f>INDEX(Hosts!$A:$M, MATCH(Places!$B4119,Hosts!$A:$A,0), MATCH(Places!G$1,Hosts!$A$1:$M$1,0))</f>
        <v>Within an hour</v>
      </c>
      <c r="H4119" s="70">
        <f>INDEX(Hosts!$A:$M, MATCH(Places!$B4119,Hosts!$A:$A,0), MATCH(Places!H$1,Hosts!$A$1:$M$1,0))</f>
        <v>1</v>
      </c>
      <c r="I4119" s="70">
        <f>INDEX(Hosts!$A:$M, MATCH(Places!$B4119,Hosts!$A:$A,0), MATCH(Places!I$1,Hosts!$A$1:$M$1,0))</f>
        <v>0.97</v>
      </c>
      <c r="J4119" t="str">
        <f>INDEX(Hosts!$A:$M, MATCH(Places!$B4119,Hosts!$A:$A,0), MATCH(Places!J$1,Hosts!$A$1:$M$1,0))</f>
        <v>Yes</v>
      </c>
      <c r="K4119">
        <v>23</v>
      </c>
      <c r="L4119" t="str">
        <f>VLOOKUP($K4119,Neighborhoods!$A:$C,2,0)</f>
        <v>Queens</v>
      </c>
      <c r="M4119" t="str">
        <f>VLOOKUP($K4119,Neighborhoods!$A:$C,3,0)</f>
        <v>Jamaica</v>
      </c>
      <c r="N4119" t="str">
        <f>INDEX(Neighborhoods!$A:$C, MATCH(Places!$K4119,Neighborhoods!$A:$A,0), MATCH(Places!N$1,Neighborhoods!$A$1:$C$1,0))</f>
        <v>Queens</v>
      </c>
      <c r="O4119" t="str">
        <f>INDEX(Neighborhoods!$A:$C, MATCH(Places!$K4119,Neighborhoods!$A:$A,0), MATCH(Places!O$1,Neighborhoods!$A$1:$C$1,0))</f>
        <v>Jamaica</v>
      </c>
      <c r="P4119" t="s">
        <v>1</v>
      </c>
      <c r="Q4119" t="str">
        <f t="shared" si="256"/>
        <v>Yes</v>
      </c>
      <c r="R4119">
        <v>2</v>
      </c>
      <c r="S4119" t="str">
        <f t="shared" si="257"/>
        <v>Small</v>
      </c>
      <c r="T4119" s="50">
        <v>88</v>
      </c>
      <c r="U4119" s="70">
        <f t="shared" si="258"/>
        <v>0.03</v>
      </c>
      <c r="V4119" s="52">
        <v>4.97</v>
      </c>
      <c r="W4119" s="52" t="str" cm="1">
        <f t="array" ref="W4119">_xlfn.SWITCH(ROUND(V4119,0),5,"Excellent",4,"Good",3,"Ok","Bad")</f>
        <v>Excellent</v>
      </c>
      <c r="X4119">
        <v>181</v>
      </c>
      <c r="Y4119" t="str">
        <f t="shared" si="259"/>
        <v>Yes</v>
      </c>
      <c r="Z4119" s="68">
        <v>43414</v>
      </c>
      <c r="AA4119" s="68">
        <v>44056</v>
      </c>
      <c r="AB4119">
        <v>89</v>
      </c>
      <c r="AC4119" t="s">
        <v>15616</v>
      </c>
    </row>
    <row r="4120" spans="1:29" x14ac:dyDescent="0.3">
      <c r="A4120" t="s">
        <v>2934</v>
      </c>
      <c r="B4120">
        <v>2168</v>
      </c>
      <c r="C4120" t="str">
        <f>VLOOKUP($B4120,Hosts!$A:$M,10,0)</f>
        <v>Within a day</v>
      </c>
      <c r="D4120" s="70">
        <f>VLOOKUP($B4120,Hosts!$A:$M,11,0)</f>
        <v>1</v>
      </c>
      <c r="E4120" s="70">
        <f>VLOOKUP($B4120,Hosts!$A:$M,12,0)</f>
        <v>0.89</v>
      </c>
      <c r="F4120" t="str">
        <f>VLOOKUP($B4120,Hosts!$A:$M,13,0)</f>
        <v>No</v>
      </c>
      <c r="G4120" t="str">
        <f>INDEX(Hosts!$A:$M, MATCH(Places!$B4120,Hosts!$A:$A,0), MATCH(Places!G$1,Hosts!$A$1:$M$1,0))</f>
        <v>Within a day</v>
      </c>
      <c r="H4120" s="70">
        <f>INDEX(Hosts!$A:$M, MATCH(Places!$B4120,Hosts!$A:$A,0), MATCH(Places!H$1,Hosts!$A$1:$M$1,0))</f>
        <v>1</v>
      </c>
      <c r="I4120" s="70">
        <f>INDEX(Hosts!$A:$M, MATCH(Places!$B4120,Hosts!$A:$A,0), MATCH(Places!I$1,Hosts!$A$1:$M$1,0))</f>
        <v>0.89</v>
      </c>
      <c r="J4120" t="str">
        <f>INDEX(Hosts!$A:$M, MATCH(Places!$B4120,Hosts!$A:$A,0), MATCH(Places!J$1,Hosts!$A$1:$M$1,0))</f>
        <v>No</v>
      </c>
      <c r="K4120">
        <v>7</v>
      </c>
      <c r="L4120" t="str">
        <f>VLOOKUP($K4120,Neighborhoods!$A:$C,2,0)</f>
        <v>Brooklyn</v>
      </c>
      <c r="M4120" t="str">
        <f>VLOOKUP($K4120,Neighborhoods!$A:$C,3,0)</f>
        <v>Bedford-Stuyvesant</v>
      </c>
      <c r="N4120" t="str">
        <f>INDEX(Neighborhoods!$A:$C, MATCH(Places!$K4120,Neighborhoods!$A:$A,0), MATCH(Places!N$1,Neighborhoods!$A$1:$C$1,0))</f>
        <v>Brooklyn</v>
      </c>
      <c r="O4120" t="str">
        <f>INDEX(Neighborhoods!$A:$C, MATCH(Places!$K4120,Neighborhoods!$A:$A,0), MATCH(Places!O$1,Neighborhoods!$A$1:$C$1,0))</f>
        <v>Bedford-Stuyvesant</v>
      </c>
      <c r="P4120" t="s">
        <v>1</v>
      </c>
      <c r="Q4120" t="str">
        <f t="shared" si="256"/>
        <v>Yes</v>
      </c>
      <c r="R4120">
        <v>1</v>
      </c>
      <c r="S4120" t="str">
        <f t="shared" si="257"/>
        <v>Small</v>
      </c>
      <c r="T4120" s="50">
        <v>50</v>
      </c>
      <c r="U4120" s="70">
        <f t="shared" si="258"/>
        <v>0.03</v>
      </c>
      <c r="V4120" s="52">
        <v>4.5599999999999996</v>
      </c>
      <c r="W4120" s="52" t="str" cm="1">
        <f t="array" ref="W4120">_xlfn.SWITCH(ROUND(V4120,0),5,"Excellent",4,"Good",3,"Ok","Bad")</f>
        <v>Excellent</v>
      </c>
      <c r="X4120">
        <v>9</v>
      </c>
      <c r="Y4120" t="str">
        <f t="shared" si="259"/>
        <v>No</v>
      </c>
      <c r="Z4120" s="68">
        <v>43456</v>
      </c>
      <c r="AA4120" s="68">
        <v>43892</v>
      </c>
      <c r="AB4120">
        <v>64</v>
      </c>
      <c r="AC4120" t="s">
        <v>15616</v>
      </c>
    </row>
    <row r="4121" spans="1:29" x14ac:dyDescent="0.3">
      <c r="A4121" t="s">
        <v>14062</v>
      </c>
      <c r="B4121">
        <v>3497</v>
      </c>
      <c r="C4121" t="str">
        <f>VLOOKUP($B4121,Hosts!$A:$M,10,0)</f>
        <v>A few days or more</v>
      </c>
      <c r="D4121" s="70">
        <f>VLOOKUP($B4121,Hosts!$A:$M,11,0)</f>
        <v>0.3</v>
      </c>
      <c r="E4121" s="70">
        <f>VLOOKUP($B4121,Hosts!$A:$M,12,0)</f>
        <v>0.56999999999999995</v>
      </c>
      <c r="F4121" t="str">
        <f>VLOOKUP($B4121,Hosts!$A:$M,13,0)</f>
        <v>No</v>
      </c>
      <c r="G4121" t="str">
        <f>INDEX(Hosts!$A:$M, MATCH(Places!$B4121,Hosts!$A:$A,0), MATCH(Places!G$1,Hosts!$A$1:$M$1,0))</f>
        <v>A few days or more</v>
      </c>
      <c r="H4121" s="70">
        <f>INDEX(Hosts!$A:$M, MATCH(Places!$B4121,Hosts!$A:$A,0), MATCH(Places!H$1,Hosts!$A$1:$M$1,0))</f>
        <v>0.3</v>
      </c>
      <c r="I4121" s="70">
        <f>INDEX(Hosts!$A:$M, MATCH(Places!$B4121,Hosts!$A:$A,0), MATCH(Places!I$1,Hosts!$A$1:$M$1,0))</f>
        <v>0.56999999999999995</v>
      </c>
      <c r="J4121" t="str">
        <f>INDEX(Hosts!$A:$M, MATCH(Places!$B4121,Hosts!$A:$A,0), MATCH(Places!J$1,Hosts!$A$1:$M$1,0))</f>
        <v>No</v>
      </c>
      <c r="K4121">
        <v>7</v>
      </c>
      <c r="L4121" t="str">
        <f>VLOOKUP($K4121,Neighborhoods!$A:$C,2,0)</f>
        <v>Brooklyn</v>
      </c>
      <c r="M4121" t="str">
        <f>VLOOKUP($K4121,Neighborhoods!$A:$C,3,0)</f>
        <v>Bedford-Stuyvesant</v>
      </c>
      <c r="N4121" t="str">
        <f>INDEX(Neighborhoods!$A:$C, MATCH(Places!$K4121,Neighborhoods!$A:$A,0), MATCH(Places!N$1,Neighborhoods!$A$1:$C$1,0))</f>
        <v>Brooklyn</v>
      </c>
      <c r="O4121" t="str">
        <f>INDEX(Neighborhoods!$A:$C, MATCH(Places!$K4121,Neighborhoods!$A:$A,0), MATCH(Places!O$1,Neighborhoods!$A$1:$C$1,0))</f>
        <v>Bedford-Stuyvesant</v>
      </c>
      <c r="P4121" t="s">
        <v>11822</v>
      </c>
      <c r="Q4121" t="str">
        <f t="shared" si="256"/>
        <v>No</v>
      </c>
      <c r="R4121">
        <v>2</v>
      </c>
      <c r="S4121" t="str">
        <f t="shared" si="257"/>
        <v>Small</v>
      </c>
      <c r="T4121" s="50">
        <v>120</v>
      </c>
      <c r="U4121" s="70">
        <f t="shared" si="258"/>
        <v>0.03</v>
      </c>
      <c r="V4121" s="52">
        <v>4</v>
      </c>
      <c r="W4121" s="52" t="str" cm="1">
        <f t="array" ref="W4121">_xlfn.SWITCH(ROUND(V4121,0),5,"Excellent",4,"Good",3,"Ok","Bad")</f>
        <v>Good</v>
      </c>
      <c r="X4121">
        <v>5</v>
      </c>
      <c r="Y4121" t="str">
        <f t="shared" si="259"/>
        <v>No</v>
      </c>
      <c r="Z4121" s="68">
        <v>43668</v>
      </c>
      <c r="AA4121" s="68">
        <v>43779</v>
      </c>
      <c r="AB4121">
        <v>144</v>
      </c>
      <c r="AC4121" t="s">
        <v>15615</v>
      </c>
    </row>
    <row r="4122" spans="1:29" x14ac:dyDescent="0.3">
      <c r="A4122" t="s">
        <v>2935</v>
      </c>
      <c r="B4122">
        <v>1170</v>
      </c>
      <c r="C4122" t="str">
        <f>VLOOKUP($B4122,Hosts!$A:$M,10,0)</f>
        <v>Within a few hours</v>
      </c>
      <c r="D4122" s="70">
        <f>VLOOKUP($B4122,Hosts!$A:$M,11,0)</f>
        <v>1</v>
      </c>
      <c r="E4122" s="70">
        <f>VLOOKUP($B4122,Hosts!$A:$M,12,0)</f>
        <v>0.95</v>
      </c>
      <c r="F4122" t="str">
        <f>VLOOKUP($B4122,Hosts!$A:$M,13,0)</f>
        <v>No</v>
      </c>
      <c r="G4122" t="str">
        <f>INDEX(Hosts!$A:$M, MATCH(Places!$B4122,Hosts!$A:$A,0), MATCH(Places!G$1,Hosts!$A$1:$M$1,0))</f>
        <v>Within a few hours</v>
      </c>
      <c r="H4122" s="70">
        <f>INDEX(Hosts!$A:$M, MATCH(Places!$B4122,Hosts!$A:$A,0), MATCH(Places!H$1,Hosts!$A$1:$M$1,0))</f>
        <v>1</v>
      </c>
      <c r="I4122" s="70">
        <f>INDEX(Hosts!$A:$M, MATCH(Places!$B4122,Hosts!$A:$A,0), MATCH(Places!I$1,Hosts!$A$1:$M$1,0))</f>
        <v>0.95</v>
      </c>
      <c r="J4122" t="str">
        <f>INDEX(Hosts!$A:$M, MATCH(Places!$B4122,Hosts!$A:$A,0), MATCH(Places!J$1,Hosts!$A$1:$M$1,0))</f>
        <v>No</v>
      </c>
      <c r="K4122">
        <v>7</v>
      </c>
      <c r="L4122" t="str">
        <f>VLOOKUP($K4122,Neighborhoods!$A:$C,2,0)</f>
        <v>Brooklyn</v>
      </c>
      <c r="M4122" t="str">
        <f>VLOOKUP($K4122,Neighborhoods!$A:$C,3,0)</f>
        <v>Bedford-Stuyvesant</v>
      </c>
      <c r="N4122" t="str">
        <f>INDEX(Neighborhoods!$A:$C, MATCH(Places!$K4122,Neighborhoods!$A:$A,0), MATCH(Places!N$1,Neighborhoods!$A$1:$C$1,0))</f>
        <v>Brooklyn</v>
      </c>
      <c r="O4122" t="str">
        <f>INDEX(Neighborhoods!$A:$C, MATCH(Places!$K4122,Neighborhoods!$A:$A,0), MATCH(Places!O$1,Neighborhoods!$A$1:$C$1,0))</f>
        <v>Bedford-Stuyvesant</v>
      </c>
      <c r="P4122" t="s">
        <v>11822</v>
      </c>
      <c r="Q4122" t="str">
        <f t="shared" si="256"/>
        <v>No</v>
      </c>
      <c r="R4122">
        <v>2</v>
      </c>
      <c r="S4122" t="str">
        <f t="shared" si="257"/>
        <v>Small</v>
      </c>
      <c r="T4122" s="50">
        <v>145</v>
      </c>
      <c r="U4122" s="70">
        <f t="shared" si="258"/>
        <v>0.03</v>
      </c>
      <c r="V4122" s="52">
        <v>4.7300000000000004</v>
      </c>
      <c r="W4122" s="52" t="str" cm="1">
        <f t="array" ref="W4122">_xlfn.SWITCH(ROUND(V4122,0),5,"Excellent",4,"Good",3,"Ok","Bad")</f>
        <v>Excellent</v>
      </c>
      <c r="X4122">
        <v>30</v>
      </c>
      <c r="Y4122" t="str">
        <f t="shared" si="259"/>
        <v>No</v>
      </c>
      <c r="Z4122" s="68">
        <v>43409</v>
      </c>
      <c r="AA4122" s="68">
        <v>43815</v>
      </c>
      <c r="AB4122">
        <v>364</v>
      </c>
      <c r="AC4122" t="s">
        <v>15615</v>
      </c>
    </row>
    <row r="4123" spans="1:29" x14ac:dyDescent="0.3">
      <c r="A4123" t="s">
        <v>2936</v>
      </c>
      <c r="B4123">
        <v>1227</v>
      </c>
      <c r="C4123" t="str">
        <f>VLOOKUP($B4123,Hosts!$A:$M,10,0)</f>
        <v>Within an hour</v>
      </c>
      <c r="D4123" s="70">
        <f>VLOOKUP($B4123,Hosts!$A:$M,11,0)</f>
        <v>1</v>
      </c>
      <c r="E4123" s="70">
        <f>VLOOKUP($B4123,Hosts!$A:$M,12,0)</f>
        <v>1</v>
      </c>
      <c r="F4123" t="str">
        <f>VLOOKUP($B4123,Hosts!$A:$M,13,0)</f>
        <v>Yes</v>
      </c>
      <c r="G4123" t="str">
        <f>INDEX(Hosts!$A:$M, MATCH(Places!$B4123,Hosts!$A:$A,0), MATCH(Places!G$1,Hosts!$A$1:$M$1,0))</f>
        <v>Within an hour</v>
      </c>
      <c r="H4123" s="70">
        <f>INDEX(Hosts!$A:$M, MATCH(Places!$B4123,Hosts!$A:$A,0), MATCH(Places!H$1,Hosts!$A$1:$M$1,0))</f>
        <v>1</v>
      </c>
      <c r="I4123" s="70">
        <f>INDEX(Hosts!$A:$M, MATCH(Places!$B4123,Hosts!$A:$A,0), MATCH(Places!I$1,Hosts!$A$1:$M$1,0))</f>
        <v>1</v>
      </c>
      <c r="J4123" t="str">
        <f>INDEX(Hosts!$A:$M, MATCH(Places!$B4123,Hosts!$A:$A,0), MATCH(Places!J$1,Hosts!$A$1:$M$1,0))</f>
        <v>Yes</v>
      </c>
      <c r="K4123">
        <v>7</v>
      </c>
      <c r="L4123" t="str">
        <f>VLOOKUP($K4123,Neighborhoods!$A:$C,2,0)</f>
        <v>Brooklyn</v>
      </c>
      <c r="M4123" t="str">
        <f>VLOOKUP($K4123,Neighborhoods!$A:$C,3,0)</f>
        <v>Bedford-Stuyvesant</v>
      </c>
      <c r="N4123" t="str">
        <f>INDEX(Neighborhoods!$A:$C, MATCH(Places!$K4123,Neighborhoods!$A:$A,0), MATCH(Places!N$1,Neighborhoods!$A$1:$C$1,0))</f>
        <v>Brooklyn</v>
      </c>
      <c r="O4123" t="str">
        <f>INDEX(Neighborhoods!$A:$C, MATCH(Places!$K4123,Neighborhoods!$A:$A,0), MATCH(Places!O$1,Neighborhoods!$A$1:$C$1,0))</f>
        <v>Bedford-Stuyvesant</v>
      </c>
      <c r="P4123" t="s">
        <v>1</v>
      </c>
      <c r="Q4123" t="str">
        <f t="shared" si="256"/>
        <v>Yes</v>
      </c>
      <c r="R4123">
        <v>2</v>
      </c>
      <c r="S4123" t="str">
        <f t="shared" si="257"/>
        <v>Small</v>
      </c>
      <c r="T4123" s="50">
        <v>35</v>
      </c>
      <c r="U4123" s="70">
        <f t="shared" si="258"/>
        <v>0.03</v>
      </c>
      <c r="V4123" s="52">
        <v>5</v>
      </c>
      <c r="W4123" s="52" t="str" cm="1">
        <f t="array" ref="W4123">_xlfn.SWITCH(ROUND(V4123,0),5,"Excellent",4,"Good",3,"Ok","Bad")</f>
        <v>Excellent</v>
      </c>
      <c r="X4123">
        <v>15</v>
      </c>
      <c r="Y4123" t="str">
        <f t="shared" si="259"/>
        <v>No</v>
      </c>
      <c r="Z4123" s="68">
        <v>43437</v>
      </c>
      <c r="AA4123" s="68">
        <v>44050</v>
      </c>
      <c r="AB4123">
        <v>175</v>
      </c>
      <c r="AC4123" t="s">
        <v>15615</v>
      </c>
    </row>
    <row r="4124" spans="1:29" x14ac:dyDescent="0.3">
      <c r="A4124" t="s">
        <v>2937</v>
      </c>
      <c r="B4124">
        <v>1227</v>
      </c>
      <c r="C4124" t="str">
        <f>VLOOKUP($B4124,Hosts!$A:$M,10,0)</f>
        <v>Within an hour</v>
      </c>
      <c r="D4124" s="70">
        <f>VLOOKUP($B4124,Hosts!$A:$M,11,0)</f>
        <v>1</v>
      </c>
      <c r="E4124" s="70">
        <f>VLOOKUP($B4124,Hosts!$A:$M,12,0)</f>
        <v>1</v>
      </c>
      <c r="F4124" t="str">
        <f>VLOOKUP($B4124,Hosts!$A:$M,13,0)</f>
        <v>Yes</v>
      </c>
      <c r="G4124" t="str">
        <f>INDEX(Hosts!$A:$M, MATCH(Places!$B4124,Hosts!$A:$A,0), MATCH(Places!G$1,Hosts!$A$1:$M$1,0))</f>
        <v>Within an hour</v>
      </c>
      <c r="H4124" s="70">
        <f>INDEX(Hosts!$A:$M, MATCH(Places!$B4124,Hosts!$A:$A,0), MATCH(Places!H$1,Hosts!$A$1:$M$1,0))</f>
        <v>1</v>
      </c>
      <c r="I4124" s="70">
        <f>INDEX(Hosts!$A:$M, MATCH(Places!$B4124,Hosts!$A:$A,0), MATCH(Places!I$1,Hosts!$A$1:$M$1,0))</f>
        <v>1</v>
      </c>
      <c r="J4124" t="str">
        <f>INDEX(Hosts!$A:$M, MATCH(Places!$B4124,Hosts!$A:$A,0), MATCH(Places!J$1,Hosts!$A$1:$M$1,0))</f>
        <v>Yes</v>
      </c>
      <c r="K4124">
        <v>7</v>
      </c>
      <c r="L4124" t="str">
        <f>VLOOKUP($K4124,Neighborhoods!$A:$C,2,0)</f>
        <v>Brooklyn</v>
      </c>
      <c r="M4124" t="str">
        <f>VLOOKUP($K4124,Neighborhoods!$A:$C,3,0)</f>
        <v>Bedford-Stuyvesant</v>
      </c>
      <c r="N4124" t="str">
        <f>INDEX(Neighborhoods!$A:$C, MATCH(Places!$K4124,Neighborhoods!$A:$A,0), MATCH(Places!N$1,Neighborhoods!$A$1:$C$1,0))</f>
        <v>Brooklyn</v>
      </c>
      <c r="O4124" t="str">
        <f>INDEX(Neighborhoods!$A:$C, MATCH(Places!$K4124,Neighborhoods!$A:$A,0), MATCH(Places!O$1,Neighborhoods!$A$1:$C$1,0))</f>
        <v>Bedford-Stuyvesant</v>
      </c>
      <c r="P4124" t="s">
        <v>1</v>
      </c>
      <c r="Q4124" t="str">
        <f t="shared" si="256"/>
        <v>Yes</v>
      </c>
      <c r="R4124">
        <v>2</v>
      </c>
      <c r="S4124" t="str">
        <f t="shared" si="257"/>
        <v>Small</v>
      </c>
      <c r="T4124" s="50">
        <v>55</v>
      </c>
      <c r="U4124" s="70">
        <f t="shared" si="258"/>
        <v>0.03</v>
      </c>
      <c r="V4124" s="52">
        <v>4.9000000000000004</v>
      </c>
      <c r="W4124" s="52" t="str" cm="1">
        <f t="array" ref="W4124">_xlfn.SWITCH(ROUND(V4124,0),5,"Excellent",4,"Good",3,"Ok","Bad")</f>
        <v>Excellent</v>
      </c>
      <c r="X4124">
        <v>21</v>
      </c>
      <c r="Y4124" t="str">
        <f t="shared" si="259"/>
        <v>No</v>
      </c>
      <c r="Z4124" s="68">
        <v>43421</v>
      </c>
      <c r="AA4124" s="68">
        <v>44043</v>
      </c>
      <c r="AB4124">
        <v>164</v>
      </c>
      <c r="AC4124" t="s">
        <v>15615</v>
      </c>
    </row>
    <row r="4125" spans="1:29" x14ac:dyDescent="0.3">
      <c r="A4125" t="s">
        <v>2938</v>
      </c>
      <c r="B4125">
        <v>698</v>
      </c>
      <c r="C4125" t="str">
        <f>VLOOKUP($B4125,Hosts!$A:$M,10,0)</f>
        <v>Within a few hours</v>
      </c>
      <c r="D4125" s="70">
        <f>VLOOKUP($B4125,Hosts!$A:$M,11,0)</f>
        <v>0.95</v>
      </c>
      <c r="E4125" s="70">
        <f>VLOOKUP($B4125,Hosts!$A:$M,12,0)</f>
        <v>0.94</v>
      </c>
      <c r="F4125" t="str">
        <f>VLOOKUP($B4125,Hosts!$A:$M,13,0)</f>
        <v>No</v>
      </c>
      <c r="G4125" t="str">
        <f>INDEX(Hosts!$A:$M, MATCH(Places!$B4125,Hosts!$A:$A,0), MATCH(Places!G$1,Hosts!$A$1:$M$1,0))</f>
        <v>Within a few hours</v>
      </c>
      <c r="H4125" s="70">
        <f>INDEX(Hosts!$A:$M, MATCH(Places!$B4125,Hosts!$A:$A,0), MATCH(Places!H$1,Hosts!$A$1:$M$1,0))</f>
        <v>0.95</v>
      </c>
      <c r="I4125" s="70">
        <f>INDEX(Hosts!$A:$M, MATCH(Places!$B4125,Hosts!$A:$A,0), MATCH(Places!I$1,Hosts!$A$1:$M$1,0))</f>
        <v>0.94</v>
      </c>
      <c r="J4125" t="str">
        <f>INDEX(Hosts!$A:$M, MATCH(Places!$B4125,Hosts!$A:$A,0), MATCH(Places!J$1,Hosts!$A$1:$M$1,0))</f>
        <v>No</v>
      </c>
      <c r="K4125">
        <v>9</v>
      </c>
      <c r="L4125" t="str">
        <f>VLOOKUP($K4125,Neighborhoods!$A:$C,2,0)</f>
        <v>Brooklyn</v>
      </c>
      <c r="M4125" t="str">
        <f>VLOOKUP($K4125,Neighborhoods!$A:$C,3,0)</f>
        <v>Crown Heights</v>
      </c>
      <c r="N4125" t="str">
        <f>INDEX(Neighborhoods!$A:$C, MATCH(Places!$K4125,Neighborhoods!$A:$A,0), MATCH(Places!N$1,Neighborhoods!$A$1:$C$1,0))</f>
        <v>Brooklyn</v>
      </c>
      <c r="O4125" t="str">
        <f>INDEX(Neighborhoods!$A:$C, MATCH(Places!$K4125,Neighborhoods!$A:$A,0), MATCH(Places!O$1,Neighborhoods!$A$1:$C$1,0))</f>
        <v>Crown Heights</v>
      </c>
      <c r="P4125" t="s">
        <v>1</v>
      </c>
      <c r="Q4125" t="str">
        <f t="shared" si="256"/>
        <v>Yes</v>
      </c>
      <c r="R4125">
        <v>5</v>
      </c>
      <c r="S4125" t="str">
        <f t="shared" si="257"/>
        <v>Medium</v>
      </c>
      <c r="T4125" s="50">
        <v>175</v>
      </c>
      <c r="U4125" s="70">
        <f t="shared" si="258"/>
        <v>0.03</v>
      </c>
      <c r="V4125" s="52">
        <v>4.6399999999999997</v>
      </c>
      <c r="W4125" s="52" t="str" cm="1">
        <f t="array" ref="W4125">_xlfn.SWITCH(ROUND(V4125,0),5,"Excellent",4,"Good",3,"Ok","Bad")</f>
        <v>Excellent</v>
      </c>
      <c r="X4125">
        <v>14</v>
      </c>
      <c r="Y4125" t="str">
        <f t="shared" si="259"/>
        <v>No</v>
      </c>
      <c r="Z4125" s="68">
        <v>43467</v>
      </c>
      <c r="AA4125" s="68">
        <v>44054</v>
      </c>
      <c r="AB4125">
        <v>365</v>
      </c>
      <c r="AC4125" t="s">
        <v>15615</v>
      </c>
    </row>
    <row r="4126" spans="1:29" x14ac:dyDescent="0.3">
      <c r="A4126" t="s">
        <v>2939</v>
      </c>
      <c r="B4126">
        <v>3411</v>
      </c>
      <c r="C4126" t="str">
        <f>VLOOKUP($B4126,Hosts!$A:$M,10,0)</f>
        <v>Within a few hours</v>
      </c>
      <c r="D4126" s="70">
        <f>VLOOKUP($B4126,Hosts!$A:$M,11,0)</f>
        <v>1</v>
      </c>
      <c r="E4126" s="70">
        <f>VLOOKUP($B4126,Hosts!$A:$M,12,0)</f>
        <v>0.96</v>
      </c>
      <c r="F4126" t="str">
        <f>VLOOKUP($B4126,Hosts!$A:$M,13,0)</f>
        <v>No</v>
      </c>
      <c r="G4126" t="str">
        <f>INDEX(Hosts!$A:$M, MATCH(Places!$B4126,Hosts!$A:$A,0), MATCH(Places!G$1,Hosts!$A$1:$M$1,0))</f>
        <v>Within a few hours</v>
      </c>
      <c r="H4126" s="70">
        <f>INDEX(Hosts!$A:$M, MATCH(Places!$B4126,Hosts!$A:$A,0), MATCH(Places!H$1,Hosts!$A$1:$M$1,0))</f>
        <v>1</v>
      </c>
      <c r="I4126" s="70">
        <f>INDEX(Hosts!$A:$M, MATCH(Places!$B4126,Hosts!$A:$A,0), MATCH(Places!I$1,Hosts!$A$1:$M$1,0))</f>
        <v>0.96</v>
      </c>
      <c r="J4126" t="str">
        <f>INDEX(Hosts!$A:$M, MATCH(Places!$B4126,Hosts!$A:$A,0), MATCH(Places!J$1,Hosts!$A$1:$M$1,0))</f>
        <v>No</v>
      </c>
      <c r="K4126">
        <v>10</v>
      </c>
      <c r="L4126" t="str">
        <f>VLOOKUP($K4126,Neighborhoods!$A:$C,2,0)</f>
        <v>Brooklyn</v>
      </c>
      <c r="M4126" t="str">
        <f>VLOOKUP($K4126,Neighborhoods!$A:$C,3,0)</f>
        <v>East Flatbush</v>
      </c>
      <c r="N4126" t="str">
        <f>INDEX(Neighborhoods!$A:$C, MATCH(Places!$K4126,Neighborhoods!$A:$A,0), MATCH(Places!N$1,Neighborhoods!$A$1:$C$1,0))</f>
        <v>Brooklyn</v>
      </c>
      <c r="O4126" t="str">
        <f>INDEX(Neighborhoods!$A:$C, MATCH(Places!$K4126,Neighborhoods!$A:$A,0), MATCH(Places!O$1,Neighborhoods!$A$1:$C$1,0))</f>
        <v>East Flatbush</v>
      </c>
      <c r="P4126" t="s">
        <v>1</v>
      </c>
      <c r="Q4126" t="str">
        <f t="shared" si="256"/>
        <v>Yes</v>
      </c>
      <c r="R4126">
        <v>2</v>
      </c>
      <c r="S4126" t="str">
        <f t="shared" si="257"/>
        <v>Small</v>
      </c>
      <c r="T4126" s="50">
        <v>58</v>
      </c>
      <c r="U4126" s="70">
        <f t="shared" si="258"/>
        <v>0.03</v>
      </c>
      <c r="V4126" s="52">
        <v>4.8099999999999996</v>
      </c>
      <c r="W4126" s="52" t="str" cm="1">
        <f t="array" ref="W4126">_xlfn.SWITCH(ROUND(V4126,0),5,"Excellent",4,"Good",3,"Ok","Bad")</f>
        <v>Excellent</v>
      </c>
      <c r="X4126">
        <v>16</v>
      </c>
      <c r="Y4126" t="str">
        <f t="shared" si="259"/>
        <v>No</v>
      </c>
      <c r="Z4126" s="68">
        <v>43399</v>
      </c>
      <c r="AA4126" s="68">
        <v>43832</v>
      </c>
      <c r="AB4126">
        <v>89</v>
      </c>
      <c r="AC4126" t="s">
        <v>15616</v>
      </c>
    </row>
    <row r="4127" spans="1:29" x14ac:dyDescent="0.3">
      <c r="A4127" t="s">
        <v>2941</v>
      </c>
      <c r="B4127">
        <v>2364</v>
      </c>
      <c r="C4127" t="str">
        <f>VLOOKUP($B4127,Hosts!$A:$M,10,0)</f>
        <v>Within an hour</v>
      </c>
      <c r="D4127" s="70">
        <f>VLOOKUP($B4127,Hosts!$A:$M,11,0)</f>
        <v>1</v>
      </c>
      <c r="E4127" s="70">
        <f>VLOOKUP($B4127,Hosts!$A:$M,12,0)</f>
        <v>1</v>
      </c>
      <c r="F4127" t="str">
        <f>VLOOKUP($B4127,Hosts!$A:$M,13,0)</f>
        <v>Yes</v>
      </c>
      <c r="G4127" t="str">
        <f>INDEX(Hosts!$A:$M, MATCH(Places!$B4127,Hosts!$A:$A,0), MATCH(Places!G$1,Hosts!$A$1:$M$1,0))</f>
        <v>Within an hour</v>
      </c>
      <c r="H4127" s="70">
        <f>INDEX(Hosts!$A:$M, MATCH(Places!$B4127,Hosts!$A:$A,0), MATCH(Places!H$1,Hosts!$A$1:$M$1,0))</f>
        <v>1</v>
      </c>
      <c r="I4127" s="70">
        <f>INDEX(Hosts!$A:$M, MATCH(Places!$B4127,Hosts!$A:$A,0), MATCH(Places!I$1,Hosts!$A$1:$M$1,0))</f>
        <v>1</v>
      </c>
      <c r="J4127" t="str">
        <f>INDEX(Hosts!$A:$M, MATCH(Places!$B4127,Hosts!$A:$A,0), MATCH(Places!J$1,Hosts!$A$1:$M$1,0))</f>
        <v>Yes</v>
      </c>
      <c r="K4127">
        <v>11</v>
      </c>
      <c r="L4127" t="str">
        <f>VLOOKUP($K4127,Neighborhoods!$A:$C,2,0)</f>
        <v>Brooklyn</v>
      </c>
      <c r="M4127" t="str">
        <f>VLOOKUP($K4127,Neighborhoods!$A:$C,3,0)</f>
        <v>Greenpoint</v>
      </c>
      <c r="N4127" t="str">
        <f>INDEX(Neighborhoods!$A:$C, MATCH(Places!$K4127,Neighborhoods!$A:$A,0), MATCH(Places!N$1,Neighborhoods!$A$1:$C$1,0))</f>
        <v>Brooklyn</v>
      </c>
      <c r="O4127" t="str">
        <f>INDEX(Neighborhoods!$A:$C, MATCH(Places!$K4127,Neighborhoods!$A:$A,0), MATCH(Places!O$1,Neighborhoods!$A$1:$C$1,0))</f>
        <v>Greenpoint</v>
      </c>
      <c r="P4127" t="s">
        <v>1</v>
      </c>
      <c r="Q4127" t="str">
        <f t="shared" si="256"/>
        <v>Yes</v>
      </c>
      <c r="R4127">
        <v>2</v>
      </c>
      <c r="S4127" t="str">
        <f t="shared" si="257"/>
        <v>Small</v>
      </c>
      <c r="T4127" s="50">
        <v>95</v>
      </c>
      <c r="U4127" s="70">
        <f t="shared" si="258"/>
        <v>0.03</v>
      </c>
      <c r="V4127" s="52">
        <v>5</v>
      </c>
      <c r="W4127" s="52" t="str" cm="1">
        <f t="array" ref="W4127">_xlfn.SWITCH(ROUND(V4127,0),5,"Excellent",4,"Good",3,"Ok","Bad")</f>
        <v>Excellent</v>
      </c>
      <c r="X4127">
        <v>64</v>
      </c>
      <c r="Y4127" t="str">
        <f t="shared" si="259"/>
        <v>No</v>
      </c>
      <c r="Z4127" s="68">
        <v>43395</v>
      </c>
      <c r="AA4127" s="68">
        <v>43915</v>
      </c>
      <c r="AB4127">
        <v>129</v>
      </c>
      <c r="AC4127" t="s">
        <v>15616</v>
      </c>
    </row>
    <row r="4128" spans="1:29" x14ac:dyDescent="0.3">
      <c r="A4128" t="s">
        <v>14576</v>
      </c>
      <c r="B4128">
        <v>3688</v>
      </c>
      <c r="C4128" t="str">
        <f>VLOOKUP($B4128,Hosts!$A:$M,10,0)</f>
        <v>Within an hour</v>
      </c>
      <c r="D4128" s="70">
        <f>VLOOKUP($B4128,Hosts!$A:$M,11,0)</f>
        <v>1</v>
      </c>
      <c r="E4128" s="70">
        <f>VLOOKUP($B4128,Hosts!$A:$M,12,0)</f>
        <v>1</v>
      </c>
      <c r="F4128" t="str">
        <f>VLOOKUP($B4128,Hosts!$A:$M,13,0)</f>
        <v>No</v>
      </c>
      <c r="G4128" t="str">
        <f>INDEX(Hosts!$A:$M, MATCH(Places!$B4128,Hosts!$A:$A,0), MATCH(Places!G$1,Hosts!$A$1:$M$1,0))</f>
        <v>Within an hour</v>
      </c>
      <c r="H4128" s="70">
        <f>INDEX(Hosts!$A:$M, MATCH(Places!$B4128,Hosts!$A:$A,0), MATCH(Places!H$1,Hosts!$A$1:$M$1,0))</f>
        <v>1</v>
      </c>
      <c r="I4128" s="70">
        <f>INDEX(Hosts!$A:$M, MATCH(Places!$B4128,Hosts!$A:$A,0), MATCH(Places!I$1,Hosts!$A$1:$M$1,0))</f>
        <v>1</v>
      </c>
      <c r="J4128" t="str">
        <f>INDEX(Hosts!$A:$M, MATCH(Places!$B4128,Hosts!$A:$A,0), MATCH(Places!J$1,Hosts!$A$1:$M$1,0))</f>
        <v>No</v>
      </c>
      <c r="K4128">
        <v>18</v>
      </c>
      <c r="L4128" t="str">
        <f>VLOOKUP($K4128,Neighborhoods!$A:$C,2,0)</f>
        <v>Manhattan</v>
      </c>
      <c r="M4128" t="str">
        <f>VLOOKUP($K4128,Neighborhoods!$A:$C,3,0)</f>
        <v>Midtown</v>
      </c>
      <c r="N4128" t="str">
        <f>INDEX(Neighborhoods!$A:$C, MATCH(Places!$K4128,Neighborhoods!$A:$A,0), MATCH(Places!N$1,Neighborhoods!$A$1:$C$1,0))</f>
        <v>Manhattan</v>
      </c>
      <c r="O4128" t="str">
        <f>INDEX(Neighborhoods!$A:$C, MATCH(Places!$K4128,Neighborhoods!$A:$A,0), MATCH(Places!O$1,Neighborhoods!$A$1:$C$1,0))</f>
        <v>Midtown</v>
      </c>
      <c r="P4128" t="s">
        <v>11822</v>
      </c>
      <c r="Q4128" t="str">
        <f t="shared" si="256"/>
        <v>No</v>
      </c>
      <c r="R4128">
        <v>4</v>
      </c>
      <c r="S4128" t="str">
        <f t="shared" si="257"/>
        <v>Medium</v>
      </c>
      <c r="T4128" s="50">
        <v>95</v>
      </c>
      <c r="U4128" s="70">
        <f t="shared" si="258"/>
        <v>0.03</v>
      </c>
      <c r="V4128" s="52">
        <v>4.75</v>
      </c>
      <c r="W4128" s="52" t="str" cm="1">
        <f t="array" ref="W4128">_xlfn.SWITCH(ROUND(V4128,0),5,"Excellent",4,"Good",3,"Ok","Bad")</f>
        <v>Excellent</v>
      </c>
      <c r="X4128">
        <v>63</v>
      </c>
      <c r="Y4128" t="str">
        <f t="shared" si="259"/>
        <v>No</v>
      </c>
      <c r="Z4128" s="68">
        <v>43389</v>
      </c>
      <c r="AA4128" s="68">
        <v>44009</v>
      </c>
      <c r="AB4128">
        <v>61</v>
      </c>
      <c r="AC4128" t="s">
        <v>15616</v>
      </c>
    </row>
    <row r="4129" spans="1:29" x14ac:dyDescent="0.3">
      <c r="A4129" t="s">
        <v>2942</v>
      </c>
      <c r="B4129">
        <v>3177</v>
      </c>
      <c r="C4129" t="str">
        <f>VLOOKUP($B4129,Hosts!$A:$M,10,0)</f>
        <v>Within a day</v>
      </c>
      <c r="D4129" s="70">
        <f>VLOOKUP($B4129,Hosts!$A:$M,11,0)</f>
        <v>0.5</v>
      </c>
      <c r="E4129" s="70">
        <f>VLOOKUP($B4129,Hosts!$A:$M,12,0)</f>
        <v>1</v>
      </c>
      <c r="F4129" t="str">
        <f>VLOOKUP($B4129,Hosts!$A:$M,13,0)</f>
        <v>No</v>
      </c>
      <c r="G4129" t="str">
        <f>INDEX(Hosts!$A:$M, MATCH(Places!$B4129,Hosts!$A:$A,0), MATCH(Places!G$1,Hosts!$A$1:$M$1,0))</f>
        <v>Within a day</v>
      </c>
      <c r="H4129" s="70">
        <f>INDEX(Hosts!$A:$M, MATCH(Places!$B4129,Hosts!$A:$A,0), MATCH(Places!H$1,Hosts!$A$1:$M$1,0))</f>
        <v>0.5</v>
      </c>
      <c r="I4129" s="70">
        <f>INDEX(Hosts!$A:$M, MATCH(Places!$B4129,Hosts!$A:$A,0), MATCH(Places!I$1,Hosts!$A$1:$M$1,0))</f>
        <v>1</v>
      </c>
      <c r="J4129" t="str">
        <f>INDEX(Hosts!$A:$M, MATCH(Places!$B4129,Hosts!$A:$A,0), MATCH(Places!J$1,Hosts!$A$1:$M$1,0))</f>
        <v>No</v>
      </c>
      <c r="K4129">
        <v>11</v>
      </c>
      <c r="L4129" t="str">
        <f>VLOOKUP($K4129,Neighborhoods!$A:$C,2,0)</f>
        <v>Brooklyn</v>
      </c>
      <c r="M4129" t="str">
        <f>VLOOKUP($K4129,Neighborhoods!$A:$C,3,0)</f>
        <v>Greenpoint</v>
      </c>
      <c r="N4129" t="str">
        <f>INDEX(Neighborhoods!$A:$C, MATCH(Places!$K4129,Neighborhoods!$A:$A,0), MATCH(Places!N$1,Neighborhoods!$A$1:$C$1,0))</f>
        <v>Brooklyn</v>
      </c>
      <c r="O4129" t="str">
        <f>INDEX(Neighborhoods!$A:$C, MATCH(Places!$K4129,Neighborhoods!$A:$A,0), MATCH(Places!O$1,Neighborhoods!$A$1:$C$1,0))</f>
        <v>Greenpoint</v>
      </c>
      <c r="P4129" t="s">
        <v>1</v>
      </c>
      <c r="Q4129" t="str">
        <f t="shared" si="256"/>
        <v>Yes</v>
      </c>
      <c r="R4129">
        <v>2</v>
      </c>
      <c r="S4129" t="str">
        <f t="shared" si="257"/>
        <v>Small</v>
      </c>
      <c r="T4129" s="50">
        <v>119</v>
      </c>
      <c r="U4129" s="70">
        <f t="shared" si="258"/>
        <v>0.03</v>
      </c>
      <c r="V4129" s="52">
        <v>5</v>
      </c>
      <c r="W4129" s="52" t="str" cm="1">
        <f t="array" ref="W4129">_xlfn.SWITCH(ROUND(V4129,0),5,"Excellent",4,"Good",3,"Ok","Bad")</f>
        <v>Excellent</v>
      </c>
      <c r="X4129">
        <v>15</v>
      </c>
      <c r="Y4129" t="str">
        <f t="shared" si="259"/>
        <v>No</v>
      </c>
      <c r="Z4129" s="68">
        <v>43393</v>
      </c>
      <c r="AA4129" s="68">
        <v>43645</v>
      </c>
      <c r="AB4129">
        <v>0</v>
      </c>
      <c r="AC4129" t="s">
        <v>15616</v>
      </c>
    </row>
    <row r="4130" spans="1:29" x14ac:dyDescent="0.3">
      <c r="A4130" t="s">
        <v>2943</v>
      </c>
      <c r="B4130">
        <v>310</v>
      </c>
      <c r="C4130" t="str">
        <f>VLOOKUP($B4130,Hosts!$A:$M,10,0)</f>
        <v>A few days or more</v>
      </c>
      <c r="D4130" s="70">
        <f>VLOOKUP($B4130,Hosts!$A:$M,11,0)</f>
        <v>0</v>
      </c>
      <c r="E4130" s="70">
        <f>VLOOKUP($B4130,Hosts!$A:$M,12,0)</f>
        <v>0</v>
      </c>
      <c r="F4130" t="str">
        <f>VLOOKUP($B4130,Hosts!$A:$M,13,0)</f>
        <v>No</v>
      </c>
      <c r="G4130" t="str">
        <f>INDEX(Hosts!$A:$M, MATCH(Places!$B4130,Hosts!$A:$A,0), MATCH(Places!G$1,Hosts!$A$1:$M$1,0))</f>
        <v>A few days or more</v>
      </c>
      <c r="H4130" s="70">
        <f>INDEX(Hosts!$A:$M, MATCH(Places!$B4130,Hosts!$A:$A,0), MATCH(Places!H$1,Hosts!$A$1:$M$1,0))</f>
        <v>0</v>
      </c>
      <c r="I4130" s="70">
        <f>INDEX(Hosts!$A:$M, MATCH(Places!$B4130,Hosts!$A:$A,0), MATCH(Places!I$1,Hosts!$A$1:$M$1,0))</f>
        <v>0</v>
      </c>
      <c r="J4130" t="str">
        <f>INDEX(Hosts!$A:$M, MATCH(Places!$B4130,Hosts!$A:$A,0), MATCH(Places!J$1,Hosts!$A$1:$M$1,0))</f>
        <v>No</v>
      </c>
      <c r="K4130">
        <v>7</v>
      </c>
      <c r="L4130" t="str">
        <f>VLOOKUP($K4130,Neighborhoods!$A:$C,2,0)</f>
        <v>Brooklyn</v>
      </c>
      <c r="M4130" t="str">
        <f>VLOOKUP($K4130,Neighborhoods!$A:$C,3,0)</f>
        <v>Bedford-Stuyvesant</v>
      </c>
      <c r="N4130" t="str">
        <f>INDEX(Neighborhoods!$A:$C, MATCH(Places!$K4130,Neighborhoods!$A:$A,0), MATCH(Places!N$1,Neighborhoods!$A$1:$C$1,0))</f>
        <v>Brooklyn</v>
      </c>
      <c r="O4130" t="str">
        <f>INDEX(Neighborhoods!$A:$C, MATCH(Places!$K4130,Neighborhoods!$A:$A,0), MATCH(Places!O$1,Neighborhoods!$A$1:$C$1,0))</f>
        <v>Bedford-Stuyvesant</v>
      </c>
      <c r="P4130" t="s">
        <v>1</v>
      </c>
      <c r="Q4130" t="str">
        <f t="shared" si="256"/>
        <v>Yes</v>
      </c>
      <c r="R4130">
        <v>1</v>
      </c>
      <c r="S4130" t="str">
        <f t="shared" si="257"/>
        <v>Small</v>
      </c>
      <c r="T4130" s="50">
        <v>100</v>
      </c>
      <c r="U4130" s="70">
        <f t="shared" si="258"/>
        <v>0.03</v>
      </c>
      <c r="V4130" s="52">
        <v>5</v>
      </c>
      <c r="W4130" s="52" t="str" cm="1">
        <f t="array" ref="W4130">_xlfn.SWITCH(ROUND(V4130,0),5,"Excellent",4,"Good",3,"Ok","Bad")</f>
        <v>Excellent</v>
      </c>
      <c r="X4130">
        <v>6</v>
      </c>
      <c r="Y4130" t="str">
        <f t="shared" si="259"/>
        <v>No</v>
      </c>
      <c r="Z4130" s="68">
        <v>43394</v>
      </c>
      <c r="AA4130" s="68">
        <v>43602</v>
      </c>
      <c r="AB4130">
        <v>179</v>
      </c>
      <c r="AC4130" t="s">
        <v>15615</v>
      </c>
    </row>
    <row r="4131" spans="1:29" x14ac:dyDescent="0.3">
      <c r="A4131" t="s">
        <v>2944</v>
      </c>
      <c r="B4131">
        <v>2902</v>
      </c>
      <c r="C4131" t="str">
        <f>VLOOKUP($B4131,Hosts!$A:$M,10,0)</f>
        <v>Within a day</v>
      </c>
      <c r="D4131" s="70">
        <f>VLOOKUP($B4131,Hosts!$A:$M,11,0)</f>
        <v>1</v>
      </c>
      <c r="E4131" s="70">
        <f>VLOOKUP($B4131,Hosts!$A:$M,12,0)</f>
        <v>0.39</v>
      </c>
      <c r="F4131" t="str">
        <f>VLOOKUP($B4131,Hosts!$A:$M,13,0)</f>
        <v>No</v>
      </c>
      <c r="G4131" t="str">
        <f>INDEX(Hosts!$A:$M, MATCH(Places!$B4131,Hosts!$A:$A,0), MATCH(Places!G$1,Hosts!$A$1:$M$1,0))</f>
        <v>Within a day</v>
      </c>
      <c r="H4131" s="70">
        <f>INDEX(Hosts!$A:$M, MATCH(Places!$B4131,Hosts!$A:$A,0), MATCH(Places!H$1,Hosts!$A$1:$M$1,0))</f>
        <v>1</v>
      </c>
      <c r="I4131" s="70">
        <f>INDEX(Hosts!$A:$M, MATCH(Places!$B4131,Hosts!$A:$A,0), MATCH(Places!I$1,Hosts!$A$1:$M$1,0))</f>
        <v>0.39</v>
      </c>
      <c r="J4131" t="str">
        <f>INDEX(Hosts!$A:$M, MATCH(Places!$B4131,Hosts!$A:$A,0), MATCH(Places!J$1,Hosts!$A$1:$M$1,0))</f>
        <v>No</v>
      </c>
      <c r="K4131">
        <v>20</v>
      </c>
      <c r="L4131" t="str">
        <f>VLOOKUP($K4131,Neighborhoods!$A:$C,2,0)</f>
        <v>Manhattan</v>
      </c>
      <c r="M4131" t="str">
        <f>VLOOKUP($K4131,Neighborhoods!$A:$C,3,0)</f>
        <v>Upper West Side</v>
      </c>
      <c r="N4131" t="str">
        <f>INDEX(Neighborhoods!$A:$C, MATCH(Places!$K4131,Neighborhoods!$A:$A,0), MATCH(Places!N$1,Neighborhoods!$A$1:$C$1,0))</f>
        <v>Manhattan</v>
      </c>
      <c r="O4131" t="str">
        <f>INDEX(Neighborhoods!$A:$C, MATCH(Places!$K4131,Neighborhoods!$A:$A,0), MATCH(Places!O$1,Neighborhoods!$A$1:$C$1,0))</f>
        <v>Upper West Side</v>
      </c>
      <c r="P4131" t="s">
        <v>11822</v>
      </c>
      <c r="Q4131" t="str">
        <f t="shared" si="256"/>
        <v>No</v>
      </c>
      <c r="R4131">
        <v>4</v>
      </c>
      <c r="S4131" t="str">
        <f t="shared" si="257"/>
        <v>Medium</v>
      </c>
      <c r="T4131" s="50">
        <v>182</v>
      </c>
      <c r="U4131" s="70">
        <f t="shared" si="258"/>
        <v>0.03</v>
      </c>
      <c r="V4131" s="52">
        <v>5</v>
      </c>
      <c r="W4131" s="52" t="str" cm="1">
        <f t="array" ref="W4131">_xlfn.SWITCH(ROUND(V4131,0),5,"Excellent",4,"Good",3,"Ok","Bad")</f>
        <v>Excellent</v>
      </c>
      <c r="X4131">
        <v>9</v>
      </c>
      <c r="Y4131" t="str">
        <f t="shared" si="259"/>
        <v>No</v>
      </c>
      <c r="Z4131" s="68">
        <v>43392</v>
      </c>
      <c r="AA4131" s="68">
        <v>43799</v>
      </c>
      <c r="AB4131">
        <v>94</v>
      </c>
      <c r="AC4131" t="s">
        <v>15615</v>
      </c>
    </row>
    <row r="4132" spans="1:29" x14ac:dyDescent="0.3">
      <c r="A4132" t="s">
        <v>2945</v>
      </c>
      <c r="B4132">
        <v>180</v>
      </c>
      <c r="C4132" t="str">
        <f>VLOOKUP($B4132,Hosts!$A:$M,10,0)</f>
        <v>Within a few hours</v>
      </c>
      <c r="D4132" s="70">
        <f>VLOOKUP($B4132,Hosts!$A:$M,11,0)</f>
        <v>0.7</v>
      </c>
      <c r="E4132" s="70">
        <f>VLOOKUP($B4132,Hosts!$A:$M,12,0)</f>
        <v>0.74</v>
      </c>
      <c r="F4132" t="str">
        <f>VLOOKUP($B4132,Hosts!$A:$M,13,0)</f>
        <v>No</v>
      </c>
      <c r="G4132" t="str">
        <f>INDEX(Hosts!$A:$M, MATCH(Places!$B4132,Hosts!$A:$A,0), MATCH(Places!G$1,Hosts!$A$1:$M$1,0))</f>
        <v>Within a few hours</v>
      </c>
      <c r="H4132" s="70">
        <f>INDEX(Hosts!$A:$M, MATCH(Places!$B4132,Hosts!$A:$A,0), MATCH(Places!H$1,Hosts!$A$1:$M$1,0))</f>
        <v>0.7</v>
      </c>
      <c r="I4132" s="70">
        <f>INDEX(Hosts!$A:$M, MATCH(Places!$B4132,Hosts!$A:$A,0), MATCH(Places!I$1,Hosts!$A$1:$M$1,0))</f>
        <v>0.74</v>
      </c>
      <c r="J4132" t="str">
        <f>INDEX(Hosts!$A:$M, MATCH(Places!$B4132,Hosts!$A:$A,0), MATCH(Places!J$1,Hosts!$A$1:$M$1,0))</f>
        <v>No</v>
      </c>
      <c r="K4132">
        <v>14</v>
      </c>
      <c r="L4132" t="str">
        <f>VLOOKUP($K4132,Neighborhoods!$A:$C,2,0)</f>
        <v>Manhattan</v>
      </c>
      <c r="M4132" t="str">
        <f>VLOOKUP($K4132,Neighborhoods!$A:$C,3,0)</f>
        <v>East Harlem</v>
      </c>
      <c r="N4132" t="str">
        <f>INDEX(Neighborhoods!$A:$C, MATCH(Places!$K4132,Neighborhoods!$A:$A,0), MATCH(Places!N$1,Neighborhoods!$A$1:$C$1,0))</f>
        <v>Manhattan</v>
      </c>
      <c r="O4132" t="str">
        <f>INDEX(Neighborhoods!$A:$C, MATCH(Places!$K4132,Neighborhoods!$A:$A,0), MATCH(Places!O$1,Neighborhoods!$A$1:$C$1,0))</f>
        <v>East Harlem</v>
      </c>
      <c r="P4132" t="s">
        <v>11822</v>
      </c>
      <c r="Q4132" t="str">
        <f t="shared" si="256"/>
        <v>No</v>
      </c>
      <c r="R4132">
        <v>4</v>
      </c>
      <c r="S4132" t="str">
        <f t="shared" si="257"/>
        <v>Medium</v>
      </c>
      <c r="T4132" s="50">
        <v>89</v>
      </c>
      <c r="U4132" s="70">
        <f t="shared" si="258"/>
        <v>0.03</v>
      </c>
      <c r="V4132" s="52">
        <v>4.42</v>
      </c>
      <c r="W4132" s="52" t="str" cm="1">
        <f t="array" ref="W4132">_xlfn.SWITCH(ROUND(V4132,0),5,"Excellent",4,"Good",3,"Ok","Bad")</f>
        <v>Good</v>
      </c>
      <c r="X4132">
        <v>24</v>
      </c>
      <c r="Y4132" t="str">
        <f t="shared" si="259"/>
        <v>No</v>
      </c>
      <c r="Z4132" s="68">
        <v>43498</v>
      </c>
      <c r="AA4132" s="68">
        <v>43741</v>
      </c>
      <c r="AB4132">
        <v>0</v>
      </c>
      <c r="AC4132" t="s">
        <v>15616</v>
      </c>
    </row>
    <row r="4133" spans="1:29" x14ac:dyDescent="0.3">
      <c r="A4133" t="s">
        <v>2946</v>
      </c>
      <c r="B4133">
        <v>1705</v>
      </c>
      <c r="C4133" t="str">
        <f>VLOOKUP($B4133,Hosts!$A:$M,10,0)</f>
        <v>Within a day</v>
      </c>
      <c r="D4133" s="70">
        <f>VLOOKUP($B4133,Hosts!$A:$M,11,0)</f>
        <v>1</v>
      </c>
      <c r="E4133" s="70">
        <f>VLOOKUP($B4133,Hosts!$A:$M,12,0)</f>
        <v>0.75</v>
      </c>
      <c r="F4133" t="str">
        <f>VLOOKUP($B4133,Hosts!$A:$M,13,0)</f>
        <v>Yes</v>
      </c>
      <c r="G4133" t="str">
        <f>INDEX(Hosts!$A:$M, MATCH(Places!$B4133,Hosts!$A:$A,0), MATCH(Places!G$1,Hosts!$A$1:$M$1,0))</f>
        <v>Within a day</v>
      </c>
      <c r="H4133" s="70">
        <f>INDEX(Hosts!$A:$M, MATCH(Places!$B4133,Hosts!$A:$A,0), MATCH(Places!H$1,Hosts!$A$1:$M$1,0))</f>
        <v>1</v>
      </c>
      <c r="I4133" s="70">
        <f>INDEX(Hosts!$A:$M, MATCH(Places!$B4133,Hosts!$A:$A,0), MATCH(Places!I$1,Hosts!$A$1:$M$1,0))</f>
        <v>0.75</v>
      </c>
      <c r="J4133" t="str">
        <f>INDEX(Hosts!$A:$M, MATCH(Places!$B4133,Hosts!$A:$A,0), MATCH(Places!J$1,Hosts!$A$1:$M$1,0))</f>
        <v>Yes</v>
      </c>
      <c r="K4133">
        <v>21</v>
      </c>
      <c r="L4133" t="str">
        <f>VLOOKUP($K4133,Neighborhoods!$A:$C,2,0)</f>
        <v>Queens</v>
      </c>
      <c r="M4133" t="str">
        <f>VLOOKUP($K4133,Neighborhoods!$A:$C,3,0)</f>
        <v>Astoria</v>
      </c>
      <c r="N4133" t="str">
        <f>INDEX(Neighborhoods!$A:$C, MATCH(Places!$K4133,Neighborhoods!$A:$A,0), MATCH(Places!N$1,Neighborhoods!$A$1:$C$1,0))</f>
        <v>Queens</v>
      </c>
      <c r="O4133" t="str">
        <f>INDEX(Neighborhoods!$A:$C, MATCH(Places!$K4133,Neighborhoods!$A:$A,0), MATCH(Places!O$1,Neighborhoods!$A$1:$C$1,0))</f>
        <v>Astoria</v>
      </c>
      <c r="P4133" t="s">
        <v>11822</v>
      </c>
      <c r="Q4133" t="str">
        <f t="shared" si="256"/>
        <v>No</v>
      </c>
      <c r="R4133">
        <v>2</v>
      </c>
      <c r="S4133" t="str">
        <f t="shared" si="257"/>
        <v>Small</v>
      </c>
      <c r="T4133" s="50">
        <v>110</v>
      </c>
      <c r="U4133" s="70">
        <f t="shared" si="258"/>
        <v>0.03</v>
      </c>
      <c r="V4133" s="52">
        <v>5</v>
      </c>
      <c r="W4133" s="52" t="str" cm="1">
        <f t="array" ref="W4133">_xlfn.SWITCH(ROUND(V4133,0),5,"Excellent",4,"Good",3,"Ok","Bad")</f>
        <v>Excellent</v>
      </c>
      <c r="X4133">
        <v>21</v>
      </c>
      <c r="Y4133" t="str">
        <f t="shared" si="259"/>
        <v>No</v>
      </c>
      <c r="Z4133" s="68">
        <v>43395</v>
      </c>
      <c r="AA4133" s="68">
        <v>43898</v>
      </c>
      <c r="AB4133">
        <v>31</v>
      </c>
      <c r="AC4133" t="s">
        <v>15616</v>
      </c>
    </row>
    <row r="4134" spans="1:29" x14ac:dyDescent="0.3">
      <c r="A4134" t="s">
        <v>2947</v>
      </c>
      <c r="B4134">
        <v>964</v>
      </c>
      <c r="C4134" t="str">
        <f>VLOOKUP($B4134,Hosts!$A:$M,10,0)</f>
        <v>A few days or more</v>
      </c>
      <c r="D4134" s="70">
        <f>VLOOKUP($B4134,Hosts!$A:$M,11,0)</f>
        <v>0.08</v>
      </c>
      <c r="E4134" s="70">
        <f>VLOOKUP($B4134,Hosts!$A:$M,12,0)</f>
        <v>0.25</v>
      </c>
      <c r="F4134" t="str">
        <f>VLOOKUP($B4134,Hosts!$A:$M,13,0)</f>
        <v>No</v>
      </c>
      <c r="G4134" t="str">
        <f>INDEX(Hosts!$A:$M, MATCH(Places!$B4134,Hosts!$A:$A,0), MATCH(Places!G$1,Hosts!$A$1:$M$1,0))</f>
        <v>A few days or more</v>
      </c>
      <c r="H4134" s="70">
        <f>INDEX(Hosts!$A:$M, MATCH(Places!$B4134,Hosts!$A:$A,0), MATCH(Places!H$1,Hosts!$A$1:$M$1,0))</f>
        <v>0.08</v>
      </c>
      <c r="I4134" s="70">
        <f>INDEX(Hosts!$A:$M, MATCH(Places!$B4134,Hosts!$A:$A,0), MATCH(Places!I$1,Hosts!$A$1:$M$1,0))</f>
        <v>0.25</v>
      </c>
      <c r="J4134" t="str">
        <f>INDEX(Hosts!$A:$M, MATCH(Places!$B4134,Hosts!$A:$A,0), MATCH(Places!J$1,Hosts!$A$1:$M$1,0))</f>
        <v>No</v>
      </c>
      <c r="K4134">
        <v>21</v>
      </c>
      <c r="L4134" t="str">
        <f>VLOOKUP($K4134,Neighborhoods!$A:$C,2,0)</f>
        <v>Queens</v>
      </c>
      <c r="M4134" t="str">
        <f>VLOOKUP($K4134,Neighborhoods!$A:$C,3,0)</f>
        <v>Astoria</v>
      </c>
      <c r="N4134" t="str">
        <f>INDEX(Neighborhoods!$A:$C, MATCH(Places!$K4134,Neighborhoods!$A:$A,0), MATCH(Places!N$1,Neighborhoods!$A$1:$C$1,0))</f>
        <v>Queens</v>
      </c>
      <c r="O4134" t="str">
        <f>INDEX(Neighborhoods!$A:$C, MATCH(Places!$K4134,Neighborhoods!$A:$A,0), MATCH(Places!O$1,Neighborhoods!$A$1:$C$1,0))</f>
        <v>Astoria</v>
      </c>
      <c r="P4134" t="s">
        <v>1</v>
      </c>
      <c r="Q4134" t="str">
        <f t="shared" si="256"/>
        <v>Yes</v>
      </c>
      <c r="R4134">
        <v>1</v>
      </c>
      <c r="S4134" t="str">
        <f t="shared" si="257"/>
        <v>Small</v>
      </c>
      <c r="T4134" s="50">
        <v>50</v>
      </c>
      <c r="U4134" s="70">
        <f t="shared" si="258"/>
        <v>0.03</v>
      </c>
      <c r="V4134" s="52">
        <v>4.8</v>
      </c>
      <c r="W4134" s="52" t="str" cm="1">
        <f t="array" ref="W4134">_xlfn.SWITCH(ROUND(V4134,0),5,"Excellent",4,"Good",3,"Ok","Bad")</f>
        <v>Excellent</v>
      </c>
      <c r="X4134">
        <v>15</v>
      </c>
      <c r="Y4134" t="str">
        <f t="shared" si="259"/>
        <v>No</v>
      </c>
      <c r="Z4134" s="68">
        <v>43399</v>
      </c>
      <c r="AA4134" s="68">
        <v>43750</v>
      </c>
      <c r="AB4134">
        <v>363</v>
      </c>
      <c r="AC4134" t="s">
        <v>15615</v>
      </c>
    </row>
    <row r="4135" spans="1:29" x14ac:dyDescent="0.3">
      <c r="A4135" t="s">
        <v>13299</v>
      </c>
      <c r="B4135">
        <v>544</v>
      </c>
      <c r="C4135" t="str">
        <f>VLOOKUP($B4135,Hosts!$A:$M,10,0)</f>
        <v>Within a day</v>
      </c>
      <c r="D4135" s="70">
        <f>VLOOKUP($B4135,Hosts!$A:$M,11,0)</f>
        <v>0.8</v>
      </c>
      <c r="E4135" s="70">
        <f>VLOOKUP($B4135,Hosts!$A:$M,12,0)</f>
        <v>0.65</v>
      </c>
      <c r="F4135" t="str">
        <f>VLOOKUP($B4135,Hosts!$A:$M,13,0)</f>
        <v>No</v>
      </c>
      <c r="G4135" t="str">
        <f>INDEX(Hosts!$A:$M, MATCH(Places!$B4135,Hosts!$A:$A,0), MATCH(Places!G$1,Hosts!$A$1:$M$1,0))</f>
        <v>Within a day</v>
      </c>
      <c r="H4135" s="70">
        <f>INDEX(Hosts!$A:$M, MATCH(Places!$B4135,Hosts!$A:$A,0), MATCH(Places!H$1,Hosts!$A$1:$M$1,0))</f>
        <v>0.8</v>
      </c>
      <c r="I4135" s="70">
        <f>INDEX(Hosts!$A:$M, MATCH(Places!$B4135,Hosts!$A:$A,0), MATCH(Places!I$1,Hosts!$A$1:$M$1,0))</f>
        <v>0.65</v>
      </c>
      <c r="J4135" t="str">
        <f>INDEX(Hosts!$A:$M, MATCH(Places!$B4135,Hosts!$A:$A,0), MATCH(Places!J$1,Hosts!$A$1:$M$1,0))</f>
        <v>No</v>
      </c>
      <c r="K4135">
        <v>15</v>
      </c>
      <c r="L4135" t="str">
        <f>VLOOKUP($K4135,Neighborhoods!$A:$C,2,0)</f>
        <v>Manhattan</v>
      </c>
      <c r="M4135" t="str">
        <f>VLOOKUP($K4135,Neighborhoods!$A:$C,3,0)</f>
        <v>East Village</v>
      </c>
      <c r="N4135" t="str">
        <f>INDEX(Neighborhoods!$A:$C, MATCH(Places!$K4135,Neighborhoods!$A:$A,0), MATCH(Places!N$1,Neighborhoods!$A$1:$C$1,0))</f>
        <v>Manhattan</v>
      </c>
      <c r="O4135" t="str">
        <f>INDEX(Neighborhoods!$A:$C, MATCH(Places!$K4135,Neighborhoods!$A:$A,0), MATCH(Places!O$1,Neighborhoods!$A$1:$C$1,0))</f>
        <v>East Village</v>
      </c>
      <c r="P4135" t="s">
        <v>11822</v>
      </c>
      <c r="Q4135" t="str">
        <f t="shared" si="256"/>
        <v>No</v>
      </c>
      <c r="R4135">
        <v>4</v>
      </c>
      <c r="S4135" t="str">
        <f t="shared" si="257"/>
        <v>Medium</v>
      </c>
      <c r="T4135" s="50">
        <v>135</v>
      </c>
      <c r="U4135" s="70">
        <f t="shared" si="258"/>
        <v>0.03</v>
      </c>
      <c r="V4135" s="52">
        <v>4.5</v>
      </c>
      <c r="W4135" s="52" t="str" cm="1">
        <f t="array" ref="W4135">_xlfn.SWITCH(ROUND(V4135,0),5,"Excellent",4,"Good",3,"Ok","Bad")</f>
        <v>Excellent</v>
      </c>
      <c r="X4135">
        <v>8</v>
      </c>
      <c r="Y4135" t="str">
        <f t="shared" si="259"/>
        <v>No</v>
      </c>
      <c r="Z4135" s="68">
        <v>43500</v>
      </c>
      <c r="AA4135" s="68">
        <v>43861</v>
      </c>
      <c r="AB4135">
        <v>344</v>
      </c>
      <c r="AC4135" t="s">
        <v>15615</v>
      </c>
    </row>
    <row r="4136" spans="1:29" x14ac:dyDescent="0.3">
      <c r="A4136" t="s">
        <v>13835</v>
      </c>
      <c r="B4136">
        <v>2855</v>
      </c>
      <c r="C4136" t="str">
        <f>VLOOKUP($B4136,Hosts!$A:$M,10,0)</f>
        <v>Within an hour</v>
      </c>
      <c r="D4136" s="70">
        <f>VLOOKUP($B4136,Hosts!$A:$M,11,0)</f>
        <v>1</v>
      </c>
      <c r="E4136" s="70">
        <f>VLOOKUP($B4136,Hosts!$A:$M,12,0)</f>
        <v>1</v>
      </c>
      <c r="F4136" t="str">
        <f>VLOOKUP($B4136,Hosts!$A:$M,13,0)</f>
        <v>Yes</v>
      </c>
      <c r="G4136" t="str">
        <f>INDEX(Hosts!$A:$M, MATCH(Places!$B4136,Hosts!$A:$A,0), MATCH(Places!G$1,Hosts!$A$1:$M$1,0))</f>
        <v>Within an hour</v>
      </c>
      <c r="H4136" s="70">
        <f>INDEX(Hosts!$A:$M, MATCH(Places!$B4136,Hosts!$A:$A,0), MATCH(Places!H$1,Hosts!$A$1:$M$1,0))</f>
        <v>1</v>
      </c>
      <c r="I4136" s="70">
        <f>INDEX(Hosts!$A:$M, MATCH(Places!$B4136,Hosts!$A:$A,0), MATCH(Places!I$1,Hosts!$A$1:$M$1,0))</f>
        <v>1</v>
      </c>
      <c r="J4136" t="str">
        <f>INDEX(Hosts!$A:$M, MATCH(Places!$B4136,Hosts!$A:$A,0), MATCH(Places!J$1,Hosts!$A$1:$M$1,0))</f>
        <v>Yes</v>
      </c>
      <c r="K4136">
        <v>12</v>
      </c>
      <c r="L4136" t="str">
        <f>VLOOKUP($K4136,Neighborhoods!$A:$C,2,0)</f>
        <v>Brooklyn</v>
      </c>
      <c r="M4136" t="str">
        <f>VLOOKUP($K4136,Neighborhoods!$A:$C,3,0)</f>
        <v>Williamsburg</v>
      </c>
      <c r="N4136" t="str">
        <f>INDEX(Neighborhoods!$A:$C, MATCH(Places!$K4136,Neighborhoods!$A:$A,0), MATCH(Places!N$1,Neighborhoods!$A$1:$C$1,0))</f>
        <v>Brooklyn</v>
      </c>
      <c r="O4136" t="str">
        <f>INDEX(Neighborhoods!$A:$C, MATCH(Places!$K4136,Neighborhoods!$A:$A,0), MATCH(Places!O$1,Neighborhoods!$A$1:$C$1,0))</f>
        <v>Williamsburg</v>
      </c>
      <c r="P4136" t="s">
        <v>1</v>
      </c>
      <c r="Q4136" t="str">
        <f t="shared" si="256"/>
        <v>Yes</v>
      </c>
      <c r="R4136">
        <v>1</v>
      </c>
      <c r="S4136" t="str">
        <f t="shared" si="257"/>
        <v>Small</v>
      </c>
      <c r="T4136" s="50">
        <v>38</v>
      </c>
      <c r="U4136" s="70">
        <f t="shared" si="258"/>
        <v>0.03</v>
      </c>
      <c r="V4136" s="52">
        <v>4.8899999999999997</v>
      </c>
      <c r="W4136" s="52" t="str" cm="1">
        <f t="array" ref="W4136">_xlfn.SWITCH(ROUND(V4136,0),5,"Excellent",4,"Good",3,"Ok","Bad")</f>
        <v>Excellent</v>
      </c>
      <c r="X4136">
        <v>18</v>
      </c>
      <c r="Y4136" t="str">
        <f t="shared" si="259"/>
        <v>No</v>
      </c>
      <c r="Z4136" s="68">
        <v>43443</v>
      </c>
      <c r="AA4136" s="68">
        <v>44043</v>
      </c>
      <c r="AB4136">
        <v>0</v>
      </c>
      <c r="AC4136" t="s">
        <v>15615</v>
      </c>
    </row>
    <row r="4137" spans="1:29" x14ac:dyDescent="0.3">
      <c r="A4137" t="s">
        <v>2948</v>
      </c>
      <c r="B4137">
        <v>1759</v>
      </c>
      <c r="C4137" t="str">
        <f>VLOOKUP($B4137,Hosts!$A:$M,10,0)</f>
        <v>Within an hour</v>
      </c>
      <c r="D4137" s="70">
        <f>VLOOKUP($B4137,Hosts!$A:$M,11,0)</f>
        <v>1</v>
      </c>
      <c r="E4137" s="70">
        <f>VLOOKUP($B4137,Hosts!$A:$M,12,0)</f>
        <v>1</v>
      </c>
      <c r="F4137" t="str">
        <f>VLOOKUP($B4137,Hosts!$A:$M,13,0)</f>
        <v>Yes</v>
      </c>
      <c r="G4137" t="str">
        <f>INDEX(Hosts!$A:$M, MATCH(Places!$B4137,Hosts!$A:$A,0), MATCH(Places!G$1,Hosts!$A$1:$M$1,0))</f>
        <v>Within an hour</v>
      </c>
      <c r="H4137" s="70">
        <f>INDEX(Hosts!$A:$M, MATCH(Places!$B4137,Hosts!$A:$A,0), MATCH(Places!H$1,Hosts!$A$1:$M$1,0))</f>
        <v>1</v>
      </c>
      <c r="I4137" s="70">
        <f>INDEX(Hosts!$A:$M, MATCH(Places!$B4137,Hosts!$A:$A,0), MATCH(Places!I$1,Hosts!$A$1:$M$1,0))</f>
        <v>1</v>
      </c>
      <c r="J4137" t="str">
        <f>INDEX(Hosts!$A:$M, MATCH(Places!$B4137,Hosts!$A:$A,0), MATCH(Places!J$1,Hosts!$A$1:$M$1,0))</f>
        <v>Yes</v>
      </c>
      <c r="K4137">
        <v>19</v>
      </c>
      <c r="L4137" t="str">
        <f>VLOOKUP($K4137,Neighborhoods!$A:$C,2,0)</f>
        <v>Manhattan</v>
      </c>
      <c r="M4137" t="str">
        <f>VLOOKUP($K4137,Neighborhoods!$A:$C,3,0)</f>
        <v>Upper East Side</v>
      </c>
      <c r="N4137" t="str">
        <f>INDEX(Neighborhoods!$A:$C, MATCH(Places!$K4137,Neighborhoods!$A:$A,0), MATCH(Places!N$1,Neighborhoods!$A$1:$C$1,0))</f>
        <v>Manhattan</v>
      </c>
      <c r="O4137" t="str">
        <f>INDEX(Neighborhoods!$A:$C, MATCH(Places!$K4137,Neighborhoods!$A:$A,0), MATCH(Places!O$1,Neighborhoods!$A$1:$C$1,0))</f>
        <v>Upper East Side</v>
      </c>
      <c r="P4137" t="s">
        <v>1</v>
      </c>
      <c r="Q4137" t="str">
        <f t="shared" si="256"/>
        <v>Yes</v>
      </c>
      <c r="R4137">
        <v>2</v>
      </c>
      <c r="S4137" t="str">
        <f t="shared" si="257"/>
        <v>Small</v>
      </c>
      <c r="T4137" s="50">
        <v>98</v>
      </c>
      <c r="U4137" s="70">
        <f t="shared" si="258"/>
        <v>0.03</v>
      </c>
      <c r="V4137" s="52">
        <v>5</v>
      </c>
      <c r="W4137" s="52" t="str" cm="1">
        <f t="array" ref="W4137">_xlfn.SWITCH(ROUND(V4137,0),5,"Excellent",4,"Good",3,"Ok","Bad")</f>
        <v>Excellent</v>
      </c>
      <c r="X4137">
        <v>12</v>
      </c>
      <c r="Y4137" t="str">
        <f t="shared" si="259"/>
        <v>No</v>
      </c>
      <c r="Z4137" s="68">
        <v>43561</v>
      </c>
      <c r="AA4137" s="68">
        <v>43877</v>
      </c>
      <c r="AB4137">
        <v>0</v>
      </c>
      <c r="AC4137" t="s">
        <v>15615</v>
      </c>
    </row>
    <row r="4138" spans="1:29" x14ac:dyDescent="0.3">
      <c r="A4138" t="s">
        <v>13296</v>
      </c>
      <c r="B4138">
        <v>3481</v>
      </c>
      <c r="C4138" t="str">
        <f>VLOOKUP($B4138,Hosts!$A:$M,10,0)</f>
        <v>Within an hour</v>
      </c>
      <c r="D4138" s="70">
        <f>VLOOKUP($B4138,Hosts!$A:$M,11,0)</f>
        <v>1</v>
      </c>
      <c r="E4138" s="70">
        <f>VLOOKUP($B4138,Hosts!$A:$M,12,0)</f>
        <v>1</v>
      </c>
      <c r="F4138" t="str">
        <f>VLOOKUP($B4138,Hosts!$A:$M,13,0)</f>
        <v>No</v>
      </c>
      <c r="G4138" t="str">
        <f>INDEX(Hosts!$A:$M, MATCH(Places!$B4138,Hosts!$A:$A,0), MATCH(Places!G$1,Hosts!$A$1:$M$1,0))</f>
        <v>Within an hour</v>
      </c>
      <c r="H4138" s="70">
        <f>INDEX(Hosts!$A:$M, MATCH(Places!$B4138,Hosts!$A:$A,0), MATCH(Places!H$1,Hosts!$A$1:$M$1,0))</f>
        <v>1</v>
      </c>
      <c r="I4138" s="70">
        <f>INDEX(Hosts!$A:$M, MATCH(Places!$B4138,Hosts!$A:$A,0), MATCH(Places!I$1,Hosts!$A$1:$M$1,0))</f>
        <v>1</v>
      </c>
      <c r="J4138" t="str">
        <f>INDEX(Hosts!$A:$M, MATCH(Places!$B4138,Hosts!$A:$A,0), MATCH(Places!J$1,Hosts!$A$1:$M$1,0))</f>
        <v>No</v>
      </c>
      <c r="K4138">
        <v>19</v>
      </c>
      <c r="L4138" t="str">
        <f>VLOOKUP($K4138,Neighborhoods!$A:$C,2,0)</f>
        <v>Manhattan</v>
      </c>
      <c r="M4138" t="str">
        <f>VLOOKUP($K4138,Neighborhoods!$A:$C,3,0)</f>
        <v>Upper East Side</v>
      </c>
      <c r="N4138" t="str">
        <f>INDEX(Neighborhoods!$A:$C, MATCH(Places!$K4138,Neighborhoods!$A:$A,0), MATCH(Places!N$1,Neighborhoods!$A$1:$C$1,0))</f>
        <v>Manhattan</v>
      </c>
      <c r="O4138" t="str">
        <f>INDEX(Neighborhoods!$A:$C, MATCH(Places!$K4138,Neighborhoods!$A:$A,0), MATCH(Places!O$1,Neighborhoods!$A$1:$C$1,0))</f>
        <v>Upper East Side</v>
      </c>
      <c r="P4138" t="s">
        <v>11822</v>
      </c>
      <c r="Q4138" t="str">
        <f t="shared" si="256"/>
        <v>No</v>
      </c>
      <c r="R4138">
        <v>2</v>
      </c>
      <c r="S4138" t="str">
        <f t="shared" si="257"/>
        <v>Small</v>
      </c>
      <c r="T4138" s="50">
        <v>185</v>
      </c>
      <c r="U4138" s="70">
        <f t="shared" si="258"/>
        <v>0.03</v>
      </c>
      <c r="V4138" s="52">
        <v>4.71</v>
      </c>
      <c r="W4138" s="52" t="str" cm="1">
        <f t="array" ref="W4138">_xlfn.SWITCH(ROUND(V4138,0),5,"Excellent",4,"Good",3,"Ok","Bad")</f>
        <v>Excellent</v>
      </c>
      <c r="X4138">
        <v>7</v>
      </c>
      <c r="Y4138" t="str">
        <f t="shared" si="259"/>
        <v>No</v>
      </c>
      <c r="Z4138" s="68">
        <v>43401</v>
      </c>
      <c r="AA4138" s="68">
        <v>43436</v>
      </c>
      <c r="AB4138">
        <v>69</v>
      </c>
      <c r="AC4138" t="s">
        <v>15616</v>
      </c>
    </row>
    <row r="4139" spans="1:29" x14ac:dyDescent="0.3">
      <c r="A4139" t="s">
        <v>2949</v>
      </c>
      <c r="B4139">
        <v>569</v>
      </c>
      <c r="C4139" t="str">
        <f>VLOOKUP($B4139,Hosts!$A:$M,10,0)</f>
        <v>Within an hour</v>
      </c>
      <c r="D4139" s="70">
        <f>VLOOKUP($B4139,Hosts!$A:$M,11,0)</f>
        <v>1</v>
      </c>
      <c r="E4139" s="70">
        <f>VLOOKUP($B4139,Hosts!$A:$M,12,0)</f>
        <v>0.91</v>
      </c>
      <c r="F4139" t="str">
        <f>VLOOKUP($B4139,Hosts!$A:$M,13,0)</f>
        <v>Yes</v>
      </c>
      <c r="G4139" t="str">
        <f>INDEX(Hosts!$A:$M, MATCH(Places!$B4139,Hosts!$A:$A,0), MATCH(Places!G$1,Hosts!$A$1:$M$1,0))</f>
        <v>Within an hour</v>
      </c>
      <c r="H4139" s="70">
        <f>INDEX(Hosts!$A:$M, MATCH(Places!$B4139,Hosts!$A:$A,0), MATCH(Places!H$1,Hosts!$A$1:$M$1,0))</f>
        <v>1</v>
      </c>
      <c r="I4139" s="70">
        <f>INDEX(Hosts!$A:$M, MATCH(Places!$B4139,Hosts!$A:$A,0), MATCH(Places!I$1,Hosts!$A$1:$M$1,0))</f>
        <v>0.91</v>
      </c>
      <c r="J4139" t="str">
        <f>INDEX(Hosts!$A:$M, MATCH(Places!$B4139,Hosts!$A:$A,0), MATCH(Places!J$1,Hosts!$A$1:$M$1,0))</f>
        <v>Yes</v>
      </c>
      <c r="K4139">
        <v>8</v>
      </c>
      <c r="L4139" t="str">
        <f>VLOOKUP($K4139,Neighborhoods!$A:$C,2,0)</f>
        <v>Brooklyn</v>
      </c>
      <c r="M4139" t="str">
        <f>VLOOKUP($K4139,Neighborhoods!$A:$C,3,0)</f>
        <v>Bushwick</v>
      </c>
      <c r="N4139" t="str">
        <f>INDEX(Neighborhoods!$A:$C, MATCH(Places!$K4139,Neighborhoods!$A:$A,0), MATCH(Places!N$1,Neighborhoods!$A$1:$C$1,0))</f>
        <v>Brooklyn</v>
      </c>
      <c r="O4139" t="str">
        <f>INDEX(Neighborhoods!$A:$C, MATCH(Places!$K4139,Neighborhoods!$A:$A,0), MATCH(Places!O$1,Neighborhoods!$A$1:$C$1,0))</f>
        <v>Bushwick</v>
      </c>
      <c r="P4139" t="s">
        <v>1</v>
      </c>
      <c r="Q4139" t="str">
        <f t="shared" si="256"/>
        <v>Yes</v>
      </c>
      <c r="R4139">
        <v>2</v>
      </c>
      <c r="S4139" t="str">
        <f t="shared" si="257"/>
        <v>Small</v>
      </c>
      <c r="T4139" s="50">
        <v>55</v>
      </c>
      <c r="U4139" s="70">
        <f t="shared" si="258"/>
        <v>0.03</v>
      </c>
      <c r="V4139" s="52">
        <v>4.9000000000000004</v>
      </c>
      <c r="W4139" s="52" t="str" cm="1">
        <f t="array" ref="W4139">_xlfn.SWITCH(ROUND(V4139,0),5,"Excellent",4,"Good",3,"Ok","Bad")</f>
        <v>Excellent</v>
      </c>
      <c r="X4139">
        <v>20</v>
      </c>
      <c r="Y4139" t="str">
        <f t="shared" si="259"/>
        <v>No</v>
      </c>
      <c r="Z4139" s="68">
        <v>43397</v>
      </c>
      <c r="AA4139" s="68">
        <v>43758</v>
      </c>
      <c r="AB4139">
        <v>322</v>
      </c>
      <c r="AC4139" t="s">
        <v>15616</v>
      </c>
    </row>
    <row r="4140" spans="1:29" x14ac:dyDescent="0.3">
      <c r="A4140" t="s">
        <v>2950</v>
      </c>
      <c r="B4140">
        <v>2059</v>
      </c>
      <c r="C4140" t="str">
        <f>VLOOKUP($B4140,Hosts!$A:$M,10,0)</f>
        <v>Within a day</v>
      </c>
      <c r="D4140" s="70">
        <f>VLOOKUP($B4140,Hosts!$A:$M,11,0)</f>
        <v>1</v>
      </c>
      <c r="E4140" s="70">
        <f>VLOOKUP($B4140,Hosts!$A:$M,12,0)</f>
        <v>0.93</v>
      </c>
      <c r="F4140" t="str">
        <f>VLOOKUP($B4140,Hosts!$A:$M,13,0)</f>
        <v>Yes</v>
      </c>
      <c r="G4140" t="str">
        <f>INDEX(Hosts!$A:$M, MATCH(Places!$B4140,Hosts!$A:$A,0), MATCH(Places!G$1,Hosts!$A$1:$M$1,0))</f>
        <v>Within a day</v>
      </c>
      <c r="H4140" s="70">
        <f>INDEX(Hosts!$A:$M, MATCH(Places!$B4140,Hosts!$A:$A,0), MATCH(Places!H$1,Hosts!$A$1:$M$1,0))</f>
        <v>1</v>
      </c>
      <c r="I4140" s="70">
        <f>INDEX(Hosts!$A:$M, MATCH(Places!$B4140,Hosts!$A:$A,0), MATCH(Places!I$1,Hosts!$A$1:$M$1,0))</f>
        <v>0.93</v>
      </c>
      <c r="J4140" t="str">
        <f>INDEX(Hosts!$A:$M, MATCH(Places!$B4140,Hosts!$A:$A,0), MATCH(Places!J$1,Hosts!$A$1:$M$1,0))</f>
        <v>Yes</v>
      </c>
      <c r="K4140">
        <v>19</v>
      </c>
      <c r="L4140" t="str">
        <f>VLOOKUP($K4140,Neighborhoods!$A:$C,2,0)</f>
        <v>Manhattan</v>
      </c>
      <c r="M4140" t="str">
        <f>VLOOKUP($K4140,Neighborhoods!$A:$C,3,0)</f>
        <v>Upper East Side</v>
      </c>
      <c r="N4140" t="str">
        <f>INDEX(Neighborhoods!$A:$C, MATCH(Places!$K4140,Neighborhoods!$A:$A,0), MATCH(Places!N$1,Neighborhoods!$A$1:$C$1,0))</f>
        <v>Manhattan</v>
      </c>
      <c r="O4140" t="str">
        <f>INDEX(Neighborhoods!$A:$C, MATCH(Places!$K4140,Neighborhoods!$A:$A,0), MATCH(Places!O$1,Neighborhoods!$A$1:$C$1,0))</f>
        <v>Upper East Side</v>
      </c>
      <c r="P4140" t="s">
        <v>1</v>
      </c>
      <c r="Q4140" t="str">
        <f t="shared" si="256"/>
        <v>Yes</v>
      </c>
      <c r="R4140">
        <v>1</v>
      </c>
      <c r="S4140" t="str">
        <f t="shared" si="257"/>
        <v>Small</v>
      </c>
      <c r="T4140" s="50">
        <v>85</v>
      </c>
      <c r="U4140" s="70">
        <f t="shared" si="258"/>
        <v>0.03</v>
      </c>
      <c r="V4140" s="52">
        <v>4.71</v>
      </c>
      <c r="W4140" s="52" t="str" cm="1">
        <f t="array" ref="W4140">_xlfn.SWITCH(ROUND(V4140,0),5,"Excellent",4,"Good",3,"Ok","Bad")</f>
        <v>Excellent</v>
      </c>
      <c r="X4140">
        <v>7</v>
      </c>
      <c r="Y4140" t="str">
        <f t="shared" si="259"/>
        <v>No</v>
      </c>
      <c r="Z4140" s="68">
        <v>43446</v>
      </c>
      <c r="AA4140" s="68">
        <v>43802</v>
      </c>
      <c r="AB4140">
        <v>355</v>
      </c>
      <c r="AC4140" t="s">
        <v>15616</v>
      </c>
    </row>
    <row r="4141" spans="1:29" x14ac:dyDescent="0.3">
      <c r="A4141" t="s">
        <v>2951</v>
      </c>
      <c r="B4141">
        <v>3693</v>
      </c>
      <c r="C4141" t="str">
        <f>VLOOKUP($B4141,Hosts!$A:$M,10,0)</f>
        <v>Within a few hours</v>
      </c>
      <c r="D4141" s="70">
        <f>VLOOKUP($B4141,Hosts!$A:$M,11,0)</f>
        <v>1</v>
      </c>
      <c r="E4141" s="70">
        <f>VLOOKUP($B4141,Hosts!$A:$M,12,0)</f>
        <v>0.96</v>
      </c>
      <c r="F4141" t="str">
        <f>VLOOKUP($B4141,Hosts!$A:$M,13,0)</f>
        <v>Yes</v>
      </c>
      <c r="G4141" t="str">
        <f>INDEX(Hosts!$A:$M, MATCH(Places!$B4141,Hosts!$A:$A,0), MATCH(Places!G$1,Hosts!$A$1:$M$1,0))</f>
        <v>Within a few hours</v>
      </c>
      <c r="H4141" s="70">
        <f>INDEX(Hosts!$A:$M, MATCH(Places!$B4141,Hosts!$A:$A,0), MATCH(Places!H$1,Hosts!$A$1:$M$1,0))</f>
        <v>1</v>
      </c>
      <c r="I4141" s="70">
        <f>INDEX(Hosts!$A:$M, MATCH(Places!$B4141,Hosts!$A:$A,0), MATCH(Places!I$1,Hosts!$A$1:$M$1,0))</f>
        <v>0.96</v>
      </c>
      <c r="J4141" t="str">
        <f>INDEX(Hosts!$A:$M, MATCH(Places!$B4141,Hosts!$A:$A,0), MATCH(Places!J$1,Hosts!$A$1:$M$1,0))</f>
        <v>Yes</v>
      </c>
      <c r="K4141">
        <v>9</v>
      </c>
      <c r="L4141" t="str">
        <f>VLOOKUP($K4141,Neighborhoods!$A:$C,2,0)</f>
        <v>Brooklyn</v>
      </c>
      <c r="M4141" t="str">
        <f>VLOOKUP($K4141,Neighborhoods!$A:$C,3,0)</f>
        <v>Crown Heights</v>
      </c>
      <c r="N4141" t="str">
        <f>INDEX(Neighborhoods!$A:$C, MATCH(Places!$K4141,Neighborhoods!$A:$A,0), MATCH(Places!N$1,Neighborhoods!$A$1:$C$1,0))</f>
        <v>Brooklyn</v>
      </c>
      <c r="O4141" t="str">
        <f>INDEX(Neighborhoods!$A:$C, MATCH(Places!$K4141,Neighborhoods!$A:$A,0), MATCH(Places!O$1,Neighborhoods!$A$1:$C$1,0))</f>
        <v>Crown Heights</v>
      </c>
      <c r="P4141" t="s">
        <v>11822</v>
      </c>
      <c r="Q4141" t="str">
        <f t="shared" si="256"/>
        <v>No</v>
      </c>
      <c r="R4141">
        <v>2</v>
      </c>
      <c r="S4141" t="str">
        <f t="shared" si="257"/>
        <v>Small</v>
      </c>
      <c r="T4141" s="50">
        <v>124</v>
      </c>
      <c r="U4141" s="70">
        <f t="shared" si="258"/>
        <v>0.03</v>
      </c>
      <c r="V4141" s="52">
        <v>4.97</v>
      </c>
      <c r="W4141" s="52" t="str" cm="1">
        <f t="array" ref="W4141">_xlfn.SWITCH(ROUND(V4141,0),5,"Excellent",4,"Good",3,"Ok","Bad")</f>
        <v>Excellent</v>
      </c>
      <c r="X4141">
        <v>33</v>
      </c>
      <c r="Y4141" t="str">
        <f t="shared" si="259"/>
        <v>No</v>
      </c>
      <c r="Z4141" s="68">
        <v>43402</v>
      </c>
      <c r="AA4141" s="68">
        <v>43794</v>
      </c>
      <c r="AB4141">
        <v>88</v>
      </c>
      <c r="AC4141" t="s">
        <v>15615</v>
      </c>
    </row>
    <row r="4142" spans="1:29" x14ac:dyDescent="0.3">
      <c r="A4142" t="s">
        <v>13607</v>
      </c>
      <c r="B4142">
        <v>524</v>
      </c>
      <c r="C4142" t="str">
        <f>VLOOKUP($B4142,Hosts!$A:$M,10,0)</f>
        <v>Within an hour</v>
      </c>
      <c r="D4142" s="70">
        <f>VLOOKUP($B4142,Hosts!$A:$M,11,0)</f>
        <v>1</v>
      </c>
      <c r="E4142" s="70">
        <f>VLOOKUP($B4142,Hosts!$A:$M,12,0)</f>
        <v>0.97</v>
      </c>
      <c r="F4142" t="str">
        <f>VLOOKUP($B4142,Hosts!$A:$M,13,0)</f>
        <v>No</v>
      </c>
      <c r="G4142" t="str">
        <f>INDEX(Hosts!$A:$M, MATCH(Places!$B4142,Hosts!$A:$A,0), MATCH(Places!G$1,Hosts!$A$1:$M$1,0))</f>
        <v>Within an hour</v>
      </c>
      <c r="H4142" s="70">
        <f>INDEX(Hosts!$A:$M, MATCH(Places!$B4142,Hosts!$A:$A,0), MATCH(Places!H$1,Hosts!$A$1:$M$1,0))</f>
        <v>1</v>
      </c>
      <c r="I4142" s="70">
        <f>INDEX(Hosts!$A:$M, MATCH(Places!$B4142,Hosts!$A:$A,0), MATCH(Places!I$1,Hosts!$A$1:$M$1,0))</f>
        <v>0.97</v>
      </c>
      <c r="J4142" t="str">
        <f>INDEX(Hosts!$A:$M, MATCH(Places!$B4142,Hosts!$A:$A,0), MATCH(Places!J$1,Hosts!$A$1:$M$1,0))</f>
        <v>No</v>
      </c>
      <c r="K4142">
        <v>17</v>
      </c>
      <c r="L4142" t="str">
        <f>VLOOKUP($K4142,Neighborhoods!$A:$C,2,0)</f>
        <v>Manhattan</v>
      </c>
      <c r="M4142" t="str">
        <f>VLOOKUP($K4142,Neighborhoods!$A:$C,3,0)</f>
        <v>Hell's Kitchen</v>
      </c>
      <c r="N4142" t="str">
        <f>INDEX(Neighborhoods!$A:$C, MATCH(Places!$K4142,Neighborhoods!$A:$A,0), MATCH(Places!N$1,Neighborhoods!$A$1:$C$1,0))</f>
        <v>Manhattan</v>
      </c>
      <c r="O4142" t="str">
        <f>INDEX(Neighborhoods!$A:$C, MATCH(Places!$K4142,Neighborhoods!$A:$A,0), MATCH(Places!O$1,Neighborhoods!$A$1:$C$1,0))</f>
        <v>Hell's Kitchen</v>
      </c>
      <c r="P4142" t="s">
        <v>1</v>
      </c>
      <c r="Q4142" t="str">
        <f t="shared" si="256"/>
        <v>Yes</v>
      </c>
      <c r="R4142">
        <v>1</v>
      </c>
      <c r="S4142" t="str">
        <f t="shared" si="257"/>
        <v>Small</v>
      </c>
      <c r="T4142" s="50">
        <v>63</v>
      </c>
      <c r="U4142" s="70">
        <f t="shared" si="258"/>
        <v>0.03</v>
      </c>
      <c r="V4142" s="52">
        <v>4.8899999999999997</v>
      </c>
      <c r="W4142" s="52" t="str" cm="1">
        <f t="array" ref="W4142">_xlfn.SWITCH(ROUND(V4142,0),5,"Excellent",4,"Good",3,"Ok","Bad")</f>
        <v>Excellent</v>
      </c>
      <c r="X4142">
        <v>140</v>
      </c>
      <c r="Y4142" t="str">
        <f t="shared" si="259"/>
        <v>Yes</v>
      </c>
      <c r="Z4142" s="68">
        <v>43416</v>
      </c>
      <c r="AA4142" s="68">
        <v>44043</v>
      </c>
      <c r="AB4142">
        <v>176</v>
      </c>
      <c r="AC4142" t="s">
        <v>15615</v>
      </c>
    </row>
    <row r="4143" spans="1:29" x14ac:dyDescent="0.3">
      <c r="A4143" t="s">
        <v>14380</v>
      </c>
      <c r="B4143">
        <v>599</v>
      </c>
      <c r="C4143" t="str">
        <f>VLOOKUP($B4143,Hosts!$A:$M,10,0)</f>
        <v>Within an hour</v>
      </c>
      <c r="D4143" s="70">
        <f>VLOOKUP($B4143,Hosts!$A:$M,11,0)</f>
        <v>0.88</v>
      </c>
      <c r="E4143" s="70">
        <f>VLOOKUP($B4143,Hosts!$A:$M,12,0)</f>
        <v>0.68</v>
      </c>
      <c r="F4143" t="str">
        <f>VLOOKUP($B4143,Hosts!$A:$M,13,0)</f>
        <v>Yes</v>
      </c>
      <c r="G4143" t="str">
        <f>INDEX(Hosts!$A:$M, MATCH(Places!$B4143,Hosts!$A:$A,0), MATCH(Places!G$1,Hosts!$A$1:$M$1,0))</f>
        <v>Within an hour</v>
      </c>
      <c r="H4143" s="70">
        <f>INDEX(Hosts!$A:$M, MATCH(Places!$B4143,Hosts!$A:$A,0), MATCH(Places!H$1,Hosts!$A$1:$M$1,0))</f>
        <v>0.88</v>
      </c>
      <c r="I4143" s="70">
        <f>INDEX(Hosts!$A:$M, MATCH(Places!$B4143,Hosts!$A:$A,0), MATCH(Places!I$1,Hosts!$A$1:$M$1,0))</f>
        <v>0.68</v>
      </c>
      <c r="J4143" t="str">
        <f>INDEX(Hosts!$A:$M, MATCH(Places!$B4143,Hosts!$A:$A,0), MATCH(Places!J$1,Hosts!$A$1:$M$1,0))</f>
        <v>Yes</v>
      </c>
      <c r="K4143">
        <v>9</v>
      </c>
      <c r="L4143" t="str">
        <f>VLOOKUP($K4143,Neighborhoods!$A:$C,2,0)</f>
        <v>Brooklyn</v>
      </c>
      <c r="M4143" t="str">
        <f>VLOOKUP($K4143,Neighborhoods!$A:$C,3,0)</f>
        <v>Crown Heights</v>
      </c>
      <c r="N4143" t="str">
        <f>INDEX(Neighborhoods!$A:$C, MATCH(Places!$K4143,Neighborhoods!$A:$A,0), MATCH(Places!N$1,Neighborhoods!$A$1:$C$1,0))</f>
        <v>Brooklyn</v>
      </c>
      <c r="O4143" t="str">
        <f>INDEX(Neighborhoods!$A:$C, MATCH(Places!$K4143,Neighborhoods!$A:$A,0), MATCH(Places!O$1,Neighborhoods!$A$1:$C$1,0))</f>
        <v>Crown Heights</v>
      </c>
      <c r="P4143" t="s">
        <v>1</v>
      </c>
      <c r="Q4143" t="str">
        <f t="shared" si="256"/>
        <v>Yes</v>
      </c>
      <c r="R4143">
        <v>2</v>
      </c>
      <c r="S4143" t="str">
        <f t="shared" si="257"/>
        <v>Small</v>
      </c>
      <c r="T4143" s="50">
        <v>30</v>
      </c>
      <c r="U4143" s="70">
        <f t="shared" si="258"/>
        <v>0.03</v>
      </c>
      <c r="V4143" s="52">
        <v>4.93</v>
      </c>
      <c r="W4143" s="52" t="str" cm="1">
        <f t="array" ref="W4143">_xlfn.SWITCH(ROUND(V4143,0),5,"Excellent",4,"Good",3,"Ok","Bad")</f>
        <v>Excellent</v>
      </c>
      <c r="X4143">
        <v>15</v>
      </c>
      <c r="Y4143" t="str">
        <f t="shared" si="259"/>
        <v>No</v>
      </c>
      <c r="Z4143" s="68">
        <v>43414</v>
      </c>
      <c r="AA4143" s="68">
        <v>43909</v>
      </c>
      <c r="AB4143">
        <v>0</v>
      </c>
      <c r="AC4143" t="s">
        <v>15615</v>
      </c>
    </row>
    <row r="4144" spans="1:29" x14ac:dyDescent="0.3">
      <c r="A4144" t="s">
        <v>2952</v>
      </c>
      <c r="B4144">
        <v>3091</v>
      </c>
      <c r="C4144" t="str">
        <f>VLOOKUP($B4144,Hosts!$A:$M,10,0)</f>
        <v>Within a day</v>
      </c>
      <c r="D4144" s="70">
        <f>VLOOKUP($B4144,Hosts!$A:$M,11,0)</f>
        <v>0.5</v>
      </c>
      <c r="E4144" s="70">
        <f>VLOOKUP($B4144,Hosts!$A:$M,12,0)</f>
        <v>0.94</v>
      </c>
      <c r="F4144" t="str">
        <f>VLOOKUP($B4144,Hosts!$A:$M,13,0)</f>
        <v>No</v>
      </c>
      <c r="G4144" t="str">
        <f>INDEX(Hosts!$A:$M, MATCH(Places!$B4144,Hosts!$A:$A,0), MATCH(Places!G$1,Hosts!$A$1:$M$1,0))</f>
        <v>Within a day</v>
      </c>
      <c r="H4144" s="70">
        <f>INDEX(Hosts!$A:$M, MATCH(Places!$B4144,Hosts!$A:$A,0), MATCH(Places!H$1,Hosts!$A$1:$M$1,0))</f>
        <v>0.5</v>
      </c>
      <c r="I4144" s="70">
        <f>INDEX(Hosts!$A:$M, MATCH(Places!$B4144,Hosts!$A:$A,0), MATCH(Places!I$1,Hosts!$A$1:$M$1,0))</f>
        <v>0.94</v>
      </c>
      <c r="J4144" t="str">
        <f>INDEX(Hosts!$A:$M, MATCH(Places!$B4144,Hosts!$A:$A,0), MATCH(Places!J$1,Hosts!$A$1:$M$1,0))</f>
        <v>No</v>
      </c>
      <c r="K4144">
        <v>7</v>
      </c>
      <c r="L4144" t="str">
        <f>VLOOKUP($K4144,Neighborhoods!$A:$C,2,0)</f>
        <v>Brooklyn</v>
      </c>
      <c r="M4144" t="str">
        <f>VLOOKUP($K4144,Neighborhoods!$A:$C,3,0)</f>
        <v>Bedford-Stuyvesant</v>
      </c>
      <c r="N4144" t="str">
        <f>INDEX(Neighborhoods!$A:$C, MATCH(Places!$K4144,Neighborhoods!$A:$A,0), MATCH(Places!N$1,Neighborhoods!$A$1:$C$1,0))</f>
        <v>Brooklyn</v>
      </c>
      <c r="O4144" t="str">
        <f>INDEX(Neighborhoods!$A:$C, MATCH(Places!$K4144,Neighborhoods!$A:$A,0), MATCH(Places!O$1,Neighborhoods!$A$1:$C$1,0))</f>
        <v>Bedford-Stuyvesant</v>
      </c>
      <c r="P4144" t="s">
        <v>1</v>
      </c>
      <c r="Q4144" t="str">
        <f t="shared" si="256"/>
        <v>Yes</v>
      </c>
      <c r="R4144">
        <v>2</v>
      </c>
      <c r="S4144" t="str">
        <f t="shared" si="257"/>
        <v>Small</v>
      </c>
      <c r="T4144" s="50">
        <v>35</v>
      </c>
      <c r="U4144" s="70">
        <f t="shared" si="258"/>
        <v>0.03</v>
      </c>
      <c r="V4144" s="52">
        <v>4.3899999999999997</v>
      </c>
      <c r="W4144" s="52" t="str" cm="1">
        <f t="array" ref="W4144">_xlfn.SWITCH(ROUND(V4144,0),5,"Excellent",4,"Good",3,"Ok","Bad")</f>
        <v>Good</v>
      </c>
      <c r="X4144">
        <v>38</v>
      </c>
      <c r="Y4144" t="str">
        <f t="shared" si="259"/>
        <v>No</v>
      </c>
      <c r="Z4144" s="68">
        <v>43401</v>
      </c>
      <c r="AA4144" s="68">
        <v>43879</v>
      </c>
      <c r="AB4144">
        <v>365</v>
      </c>
      <c r="AC4144" t="s">
        <v>15616</v>
      </c>
    </row>
    <row r="4145" spans="1:29" x14ac:dyDescent="0.3">
      <c r="A4145" t="s">
        <v>2953</v>
      </c>
      <c r="B4145">
        <v>3091</v>
      </c>
      <c r="C4145" t="str">
        <f>VLOOKUP($B4145,Hosts!$A:$M,10,0)</f>
        <v>Within a day</v>
      </c>
      <c r="D4145" s="70">
        <f>VLOOKUP($B4145,Hosts!$A:$M,11,0)</f>
        <v>0.5</v>
      </c>
      <c r="E4145" s="70">
        <f>VLOOKUP($B4145,Hosts!$A:$M,12,0)</f>
        <v>0.94</v>
      </c>
      <c r="F4145" t="str">
        <f>VLOOKUP($B4145,Hosts!$A:$M,13,0)</f>
        <v>No</v>
      </c>
      <c r="G4145" t="str">
        <f>INDEX(Hosts!$A:$M, MATCH(Places!$B4145,Hosts!$A:$A,0), MATCH(Places!G$1,Hosts!$A$1:$M$1,0))</f>
        <v>Within a day</v>
      </c>
      <c r="H4145" s="70">
        <f>INDEX(Hosts!$A:$M, MATCH(Places!$B4145,Hosts!$A:$A,0), MATCH(Places!H$1,Hosts!$A$1:$M$1,0))</f>
        <v>0.5</v>
      </c>
      <c r="I4145" s="70">
        <f>INDEX(Hosts!$A:$M, MATCH(Places!$B4145,Hosts!$A:$A,0), MATCH(Places!I$1,Hosts!$A$1:$M$1,0))</f>
        <v>0.94</v>
      </c>
      <c r="J4145" t="str">
        <f>INDEX(Hosts!$A:$M, MATCH(Places!$B4145,Hosts!$A:$A,0), MATCH(Places!J$1,Hosts!$A$1:$M$1,0))</f>
        <v>No</v>
      </c>
      <c r="K4145">
        <v>7</v>
      </c>
      <c r="L4145" t="str">
        <f>VLOOKUP($K4145,Neighborhoods!$A:$C,2,0)</f>
        <v>Brooklyn</v>
      </c>
      <c r="M4145" t="str">
        <f>VLOOKUP($K4145,Neighborhoods!$A:$C,3,0)</f>
        <v>Bedford-Stuyvesant</v>
      </c>
      <c r="N4145" t="str">
        <f>INDEX(Neighborhoods!$A:$C, MATCH(Places!$K4145,Neighborhoods!$A:$A,0), MATCH(Places!N$1,Neighborhoods!$A$1:$C$1,0))</f>
        <v>Brooklyn</v>
      </c>
      <c r="O4145" t="str">
        <f>INDEX(Neighborhoods!$A:$C, MATCH(Places!$K4145,Neighborhoods!$A:$A,0), MATCH(Places!O$1,Neighborhoods!$A$1:$C$1,0))</f>
        <v>Bedford-Stuyvesant</v>
      </c>
      <c r="P4145" t="s">
        <v>1</v>
      </c>
      <c r="Q4145" t="str">
        <f t="shared" si="256"/>
        <v>Yes</v>
      </c>
      <c r="R4145">
        <v>2</v>
      </c>
      <c r="S4145" t="str">
        <f t="shared" si="257"/>
        <v>Small</v>
      </c>
      <c r="T4145" s="50">
        <v>35</v>
      </c>
      <c r="U4145" s="70">
        <f t="shared" si="258"/>
        <v>0.03</v>
      </c>
      <c r="V4145" s="52">
        <v>4.33</v>
      </c>
      <c r="W4145" s="52" t="str" cm="1">
        <f t="array" ref="W4145">_xlfn.SWITCH(ROUND(V4145,0),5,"Excellent",4,"Good",3,"Ok","Bad")</f>
        <v>Good</v>
      </c>
      <c r="X4145">
        <v>39</v>
      </c>
      <c r="Y4145" t="str">
        <f t="shared" si="259"/>
        <v>No</v>
      </c>
      <c r="Z4145" s="68">
        <v>43402</v>
      </c>
      <c r="AA4145" s="68">
        <v>43881</v>
      </c>
      <c r="AB4145">
        <v>283</v>
      </c>
      <c r="AC4145" t="s">
        <v>15616</v>
      </c>
    </row>
    <row r="4146" spans="1:29" x14ac:dyDescent="0.3">
      <c r="A4146" t="s">
        <v>15107</v>
      </c>
      <c r="B4146">
        <v>3695</v>
      </c>
      <c r="C4146" t="str">
        <f>VLOOKUP($B4146,Hosts!$A:$M,10,0)</f>
        <v>Within a day</v>
      </c>
      <c r="D4146" s="70">
        <f>VLOOKUP($B4146,Hosts!$A:$M,11,0)</f>
        <v>0.9</v>
      </c>
      <c r="E4146" s="70">
        <f>VLOOKUP($B4146,Hosts!$A:$M,12,0)</f>
        <v>0.53</v>
      </c>
      <c r="F4146" t="str">
        <f>VLOOKUP($B4146,Hosts!$A:$M,13,0)</f>
        <v>No</v>
      </c>
      <c r="G4146" t="str">
        <f>INDEX(Hosts!$A:$M, MATCH(Places!$B4146,Hosts!$A:$A,0), MATCH(Places!G$1,Hosts!$A$1:$M$1,0))</f>
        <v>Within a day</v>
      </c>
      <c r="H4146" s="70">
        <f>INDEX(Hosts!$A:$M, MATCH(Places!$B4146,Hosts!$A:$A,0), MATCH(Places!H$1,Hosts!$A$1:$M$1,0))</f>
        <v>0.9</v>
      </c>
      <c r="I4146" s="70">
        <f>INDEX(Hosts!$A:$M, MATCH(Places!$B4146,Hosts!$A:$A,0), MATCH(Places!I$1,Hosts!$A$1:$M$1,0))</f>
        <v>0.53</v>
      </c>
      <c r="J4146" t="str">
        <f>INDEX(Hosts!$A:$M, MATCH(Places!$B4146,Hosts!$A:$A,0), MATCH(Places!J$1,Hosts!$A$1:$M$1,0))</f>
        <v>No</v>
      </c>
      <c r="K4146">
        <v>16</v>
      </c>
      <c r="L4146" t="str">
        <f>VLOOKUP($K4146,Neighborhoods!$A:$C,2,0)</f>
        <v>Manhattan</v>
      </c>
      <c r="M4146" t="str">
        <f>VLOOKUP($K4146,Neighborhoods!$A:$C,3,0)</f>
        <v>Harlem</v>
      </c>
      <c r="N4146" t="str">
        <f>INDEX(Neighborhoods!$A:$C, MATCH(Places!$K4146,Neighborhoods!$A:$A,0), MATCH(Places!N$1,Neighborhoods!$A$1:$C$1,0))</f>
        <v>Manhattan</v>
      </c>
      <c r="O4146" t="str">
        <f>INDEX(Neighborhoods!$A:$C, MATCH(Places!$K4146,Neighborhoods!$A:$A,0), MATCH(Places!O$1,Neighborhoods!$A$1:$C$1,0))</f>
        <v>Harlem</v>
      </c>
      <c r="P4146" t="s">
        <v>1</v>
      </c>
      <c r="Q4146" t="str">
        <f t="shared" si="256"/>
        <v>Yes</v>
      </c>
      <c r="R4146">
        <v>3</v>
      </c>
      <c r="S4146" t="str">
        <f t="shared" si="257"/>
        <v>Medium</v>
      </c>
      <c r="T4146" s="50">
        <v>79</v>
      </c>
      <c r="U4146" s="70">
        <f t="shared" si="258"/>
        <v>0.03</v>
      </c>
      <c r="V4146" s="52">
        <v>5</v>
      </c>
      <c r="W4146" s="52" t="str" cm="1">
        <f t="array" ref="W4146">_xlfn.SWITCH(ROUND(V4146,0),5,"Excellent",4,"Good",3,"Ok","Bad")</f>
        <v>Excellent</v>
      </c>
      <c r="X4146">
        <v>7</v>
      </c>
      <c r="Y4146" t="str">
        <f t="shared" si="259"/>
        <v>No</v>
      </c>
      <c r="Z4146" s="68">
        <v>43403</v>
      </c>
      <c r="AA4146" s="68">
        <v>44013</v>
      </c>
      <c r="AB4146">
        <v>289</v>
      </c>
      <c r="AC4146" t="s">
        <v>15615</v>
      </c>
    </row>
    <row r="4147" spans="1:29" x14ac:dyDescent="0.3">
      <c r="A4147" t="s">
        <v>14627</v>
      </c>
      <c r="B4147">
        <v>3292</v>
      </c>
      <c r="C4147" t="str">
        <f>VLOOKUP($B4147,Hosts!$A:$M,10,0)</f>
        <v>Within an hour</v>
      </c>
      <c r="D4147" s="70">
        <f>VLOOKUP($B4147,Hosts!$A:$M,11,0)</f>
        <v>1</v>
      </c>
      <c r="E4147" s="70">
        <f>VLOOKUP($B4147,Hosts!$A:$M,12,0)</f>
        <v>0.79</v>
      </c>
      <c r="F4147" t="str">
        <f>VLOOKUP($B4147,Hosts!$A:$M,13,0)</f>
        <v>No</v>
      </c>
      <c r="G4147" t="str">
        <f>INDEX(Hosts!$A:$M, MATCH(Places!$B4147,Hosts!$A:$A,0), MATCH(Places!G$1,Hosts!$A$1:$M$1,0))</f>
        <v>Within an hour</v>
      </c>
      <c r="H4147" s="70">
        <f>INDEX(Hosts!$A:$M, MATCH(Places!$B4147,Hosts!$A:$A,0), MATCH(Places!H$1,Hosts!$A$1:$M$1,0))</f>
        <v>1</v>
      </c>
      <c r="I4147" s="70">
        <f>INDEX(Hosts!$A:$M, MATCH(Places!$B4147,Hosts!$A:$A,0), MATCH(Places!I$1,Hosts!$A$1:$M$1,0))</f>
        <v>0.79</v>
      </c>
      <c r="J4147" t="str">
        <f>INDEX(Hosts!$A:$M, MATCH(Places!$B4147,Hosts!$A:$A,0), MATCH(Places!J$1,Hosts!$A$1:$M$1,0))</f>
        <v>No</v>
      </c>
      <c r="K4147">
        <v>26</v>
      </c>
      <c r="L4147" t="str">
        <f>VLOOKUP($K4147,Neighborhoods!$A:$C,2,0)</f>
        <v>Queens</v>
      </c>
      <c r="M4147" t="str">
        <f>VLOOKUP($K4147,Neighborhoods!$A:$C,3,0)</f>
        <v>Sunnyside</v>
      </c>
      <c r="N4147" t="str">
        <f>INDEX(Neighborhoods!$A:$C, MATCH(Places!$K4147,Neighborhoods!$A:$A,0), MATCH(Places!N$1,Neighborhoods!$A$1:$C$1,0))</f>
        <v>Queens</v>
      </c>
      <c r="O4147" t="str">
        <f>INDEX(Neighborhoods!$A:$C, MATCH(Places!$K4147,Neighborhoods!$A:$A,0), MATCH(Places!O$1,Neighborhoods!$A$1:$C$1,0))</f>
        <v>Sunnyside</v>
      </c>
      <c r="P4147" t="s">
        <v>1</v>
      </c>
      <c r="Q4147" t="str">
        <f t="shared" si="256"/>
        <v>Yes</v>
      </c>
      <c r="R4147">
        <v>1</v>
      </c>
      <c r="S4147" t="str">
        <f t="shared" si="257"/>
        <v>Small</v>
      </c>
      <c r="T4147" s="50">
        <v>37</v>
      </c>
      <c r="U4147" s="70">
        <f t="shared" si="258"/>
        <v>0.03</v>
      </c>
      <c r="V4147" s="52">
        <v>4.5999999999999996</v>
      </c>
      <c r="W4147" s="52" t="str" cm="1">
        <f t="array" ref="W4147">_xlfn.SWITCH(ROUND(V4147,0),5,"Excellent",4,"Good",3,"Ok","Bad")</f>
        <v>Excellent</v>
      </c>
      <c r="X4147">
        <v>5</v>
      </c>
      <c r="Y4147" t="str">
        <f t="shared" si="259"/>
        <v>No</v>
      </c>
      <c r="Z4147" s="68">
        <v>43501</v>
      </c>
      <c r="AA4147" s="68">
        <v>44036</v>
      </c>
      <c r="AB4147">
        <v>51</v>
      </c>
      <c r="AC4147" t="s">
        <v>15615</v>
      </c>
    </row>
    <row r="4148" spans="1:29" x14ac:dyDescent="0.3">
      <c r="A4148" t="s">
        <v>2954</v>
      </c>
      <c r="B4148">
        <v>3696</v>
      </c>
      <c r="C4148" t="str">
        <f>VLOOKUP($B4148,Hosts!$A:$M,10,0)</f>
        <v>Within a day</v>
      </c>
      <c r="D4148" s="70">
        <f>VLOOKUP($B4148,Hosts!$A:$M,11,0)</f>
        <v>1</v>
      </c>
      <c r="E4148" s="70">
        <f>VLOOKUP($B4148,Hosts!$A:$M,12,0)</f>
        <v>0.98</v>
      </c>
      <c r="F4148" t="str">
        <f>VLOOKUP($B4148,Hosts!$A:$M,13,0)</f>
        <v>Yes</v>
      </c>
      <c r="G4148" t="str">
        <f>INDEX(Hosts!$A:$M, MATCH(Places!$B4148,Hosts!$A:$A,0), MATCH(Places!G$1,Hosts!$A$1:$M$1,0))</f>
        <v>Within a day</v>
      </c>
      <c r="H4148" s="70">
        <f>INDEX(Hosts!$A:$M, MATCH(Places!$B4148,Hosts!$A:$A,0), MATCH(Places!H$1,Hosts!$A$1:$M$1,0))</f>
        <v>1</v>
      </c>
      <c r="I4148" s="70">
        <f>INDEX(Hosts!$A:$M, MATCH(Places!$B4148,Hosts!$A:$A,0), MATCH(Places!I$1,Hosts!$A$1:$M$1,0))</f>
        <v>0.98</v>
      </c>
      <c r="J4148" t="str">
        <f>INDEX(Hosts!$A:$M, MATCH(Places!$B4148,Hosts!$A:$A,0), MATCH(Places!J$1,Hosts!$A$1:$M$1,0))</f>
        <v>Yes</v>
      </c>
      <c r="K4148">
        <v>7</v>
      </c>
      <c r="L4148" t="str">
        <f>VLOOKUP($K4148,Neighborhoods!$A:$C,2,0)</f>
        <v>Brooklyn</v>
      </c>
      <c r="M4148" t="str">
        <f>VLOOKUP($K4148,Neighborhoods!$A:$C,3,0)</f>
        <v>Bedford-Stuyvesant</v>
      </c>
      <c r="N4148" t="str">
        <f>INDEX(Neighborhoods!$A:$C, MATCH(Places!$K4148,Neighborhoods!$A:$A,0), MATCH(Places!N$1,Neighborhoods!$A$1:$C$1,0))</f>
        <v>Brooklyn</v>
      </c>
      <c r="O4148" t="str">
        <f>INDEX(Neighborhoods!$A:$C, MATCH(Places!$K4148,Neighborhoods!$A:$A,0), MATCH(Places!O$1,Neighborhoods!$A$1:$C$1,0))</f>
        <v>Bedford-Stuyvesant</v>
      </c>
      <c r="P4148" t="s">
        <v>11822</v>
      </c>
      <c r="Q4148" t="str">
        <f t="shared" si="256"/>
        <v>No</v>
      </c>
      <c r="R4148">
        <v>3</v>
      </c>
      <c r="S4148" t="str">
        <f t="shared" si="257"/>
        <v>Medium</v>
      </c>
      <c r="T4148" s="50">
        <v>150</v>
      </c>
      <c r="U4148" s="70">
        <f t="shared" si="258"/>
        <v>0.03</v>
      </c>
      <c r="V4148" s="52">
        <v>4.8499999999999996</v>
      </c>
      <c r="W4148" s="52" t="str" cm="1">
        <f t="array" ref="W4148">_xlfn.SWITCH(ROUND(V4148,0),5,"Excellent",4,"Good",3,"Ok","Bad")</f>
        <v>Excellent</v>
      </c>
      <c r="X4148">
        <v>73</v>
      </c>
      <c r="Y4148" t="str">
        <f t="shared" si="259"/>
        <v>No</v>
      </c>
      <c r="Z4148" s="68">
        <v>43409</v>
      </c>
      <c r="AA4148" s="68">
        <v>43909</v>
      </c>
      <c r="AB4148">
        <v>44</v>
      </c>
      <c r="AC4148" t="s">
        <v>15616</v>
      </c>
    </row>
    <row r="4149" spans="1:29" x14ac:dyDescent="0.3">
      <c r="A4149" t="s">
        <v>14389</v>
      </c>
      <c r="B4149">
        <v>3697</v>
      </c>
      <c r="C4149" t="str">
        <f>VLOOKUP($B4149,Hosts!$A:$M,10,0)</f>
        <v>Within an hour</v>
      </c>
      <c r="D4149" s="70">
        <f>VLOOKUP($B4149,Hosts!$A:$M,11,0)</f>
        <v>1</v>
      </c>
      <c r="E4149" s="70">
        <f>VLOOKUP($B4149,Hosts!$A:$M,12,0)</f>
        <v>0.99</v>
      </c>
      <c r="F4149" t="str">
        <f>VLOOKUP($B4149,Hosts!$A:$M,13,0)</f>
        <v>Yes</v>
      </c>
      <c r="G4149" t="str">
        <f>INDEX(Hosts!$A:$M, MATCH(Places!$B4149,Hosts!$A:$A,0), MATCH(Places!G$1,Hosts!$A$1:$M$1,0))</f>
        <v>Within an hour</v>
      </c>
      <c r="H4149" s="70">
        <f>INDEX(Hosts!$A:$M, MATCH(Places!$B4149,Hosts!$A:$A,0), MATCH(Places!H$1,Hosts!$A$1:$M$1,0))</f>
        <v>1</v>
      </c>
      <c r="I4149" s="70">
        <f>INDEX(Hosts!$A:$M, MATCH(Places!$B4149,Hosts!$A:$A,0), MATCH(Places!I$1,Hosts!$A$1:$M$1,0))</f>
        <v>0.99</v>
      </c>
      <c r="J4149" t="str">
        <f>INDEX(Hosts!$A:$M, MATCH(Places!$B4149,Hosts!$A:$A,0), MATCH(Places!J$1,Hosts!$A$1:$M$1,0))</f>
        <v>Yes</v>
      </c>
      <c r="K4149">
        <v>23</v>
      </c>
      <c r="L4149" t="str">
        <f>VLOOKUP($K4149,Neighborhoods!$A:$C,2,0)</f>
        <v>Queens</v>
      </c>
      <c r="M4149" t="str">
        <f>VLOOKUP($K4149,Neighborhoods!$A:$C,3,0)</f>
        <v>Jamaica</v>
      </c>
      <c r="N4149" t="str">
        <f>INDEX(Neighborhoods!$A:$C, MATCH(Places!$K4149,Neighborhoods!$A:$A,0), MATCH(Places!N$1,Neighborhoods!$A$1:$C$1,0))</f>
        <v>Queens</v>
      </c>
      <c r="O4149" t="str">
        <f>INDEX(Neighborhoods!$A:$C, MATCH(Places!$K4149,Neighborhoods!$A:$A,0), MATCH(Places!O$1,Neighborhoods!$A$1:$C$1,0))</f>
        <v>Jamaica</v>
      </c>
      <c r="P4149" t="s">
        <v>11822</v>
      </c>
      <c r="Q4149" t="str">
        <f t="shared" si="256"/>
        <v>No</v>
      </c>
      <c r="R4149">
        <v>2</v>
      </c>
      <c r="S4149" t="str">
        <f t="shared" si="257"/>
        <v>Small</v>
      </c>
      <c r="T4149" s="50">
        <v>101</v>
      </c>
      <c r="U4149" s="70">
        <f t="shared" si="258"/>
        <v>0.03</v>
      </c>
      <c r="V4149" s="52">
        <v>4.99</v>
      </c>
      <c r="W4149" s="52" t="str" cm="1">
        <f t="array" ref="W4149">_xlfn.SWITCH(ROUND(V4149,0),5,"Excellent",4,"Good",3,"Ok","Bad")</f>
        <v>Excellent</v>
      </c>
      <c r="X4149">
        <v>211</v>
      </c>
      <c r="Y4149" t="str">
        <f t="shared" si="259"/>
        <v>Yes</v>
      </c>
      <c r="Z4149" s="68">
        <v>43402</v>
      </c>
      <c r="AA4149" s="68">
        <v>43905</v>
      </c>
      <c r="AB4149">
        <v>11</v>
      </c>
      <c r="AC4149" t="s">
        <v>15616</v>
      </c>
    </row>
    <row r="4150" spans="1:29" x14ac:dyDescent="0.3">
      <c r="A4150" t="s">
        <v>2955</v>
      </c>
      <c r="B4150">
        <v>1282</v>
      </c>
      <c r="C4150" t="str">
        <f>VLOOKUP($B4150,Hosts!$A:$M,10,0)</f>
        <v>Within an hour</v>
      </c>
      <c r="D4150" s="70">
        <f>VLOOKUP($B4150,Hosts!$A:$M,11,0)</f>
        <v>0.94</v>
      </c>
      <c r="E4150" s="70">
        <f>VLOOKUP($B4150,Hosts!$A:$M,12,0)</f>
        <v>0.96</v>
      </c>
      <c r="F4150" t="str">
        <f>VLOOKUP($B4150,Hosts!$A:$M,13,0)</f>
        <v>Yes</v>
      </c>
      <c r="G4150" t="str">
        <f>INDEX(Hosts!$A:$M, MATCH(Places!$B4150,Hosts!$A:$A,0), MATCH(Places!G$1,Hosts!$A$1:$M$1,0))</f>
        <v>Within an hour</v>
      </c>
      <c r="H4150" s="70">
        <f>INDEX(Hosts!$A:$M, MATCH(Places!$B4150,Hosts!$A:$A,0), MATCH(Places!H$1,Hosts!$A$1:$M$1,0))</f>
        <v>0.94</v>
      </c>
      <c r="I4150" s="70">
        <f>INDEX(Hosts!$A:$M, MATCH(Places!$B4150,Hosts!$A:$A,0), MATCH(Places!I$1,Hosts!$A$1:$M$1,0))</f>
        <v>0.96</v>
      </c>
      <c r="J4150" t="str">
        <f>INDEX(Hosts!$A:$M, MATCH(Places!$B4150,Hosts!$A:$A,0), MATCH(Places!J$1,Hosts!$A$1:$M$1,0))</f>
        <v>Yes</v>
      </c>
      <c r="K4150">
        <v>17</v>
      </c>
      <c r="L4150" t="str">
        <f>VLOOKUP($K4150,Neighborhoods!$A:$C,2,0)</f>
        <v>Manhattan</v>
      </c>
      <c r="M4150" t="str">
        <f>VLOOKUP($K4150,Neighborhoods!$A:$C,3,0)</f>
        <v>Hell's Kitchen</v>
      </c>
      <c r="N4150" t="str">
        <f>INDEX(Neighborhoods!$A:$C, MATCH(Places!$K4150,Neighborhoods!$A:$A,0), MATCH(Places!N$1,Neighborhoods!$A$1:$C$1,0))</f>
        <v>Manhattan</v>
      </c>
      <c r="O4150" t="str">
        <f>INDEX(Neighborhoods!$A:$C, MATCH(Places!$K4150,Neighborhoods!$A:$A,0), MATCH(Places!O$1,Neighborhoods!$A$1:$C$1,0))</f>
        <v>Hell's Kitchen</v>
      </c>
      <c r="P4150" t="s">
        <v>11822</v>
      </c>
      <c r="Q4150" t="str">
        <f t="shared" si="256"/>
        <v>No</v>
      </c>
      <c r="R4150">
        <v>2</v>
      </c>
      <c r="S4150" t="str">
        <f t="shared" si="257"/>
        <v>Small</v>
      </c>
      <c r="T4150" s="50">
        <v>299</v>
      </c>
      <c r="U4150" s="70">
        <f t="shared" si="258"/>
        <v>0.04</v>
      </c>
      <c r="V4150" s="52">
        <v>4.93</v>
      </c>
      <c r="W4150" s="52" t="str" cm="1">
        <f t="array" ref="W4150">_xlfn.SWITCH(ROUND(V4150,0),5,"Excellent",4,"Good",3,"Ok","Bad")</f>
        <v>Excellent</v>
      </c>
      <c r="X4150">
        <v>68</v>
      </c>
      <c r="Y4150" t="str">
        <f t="shared" si="259"/>
        <v>No</v>
      </c>
      <c r="Z4150" s="68">
        <v>43399</v>
      </c>
      <c r="AA4150" s="68">
        <v>44038</v>
      </c>
      <c r="AB4150">
        <v>154</v>
      </c>
      <c r="AC4150" t="s">
        <v>15615</v>
      </c>
    </row>
    <row r="4151" spans="1:29" x14ac:dyDescent="0.3">
      <c r="A4151" t="s">
        <v>2956</v>
      </c>
      <c r="B4151">
        <v>2883</v>
      </c>
      <c r="C4151" t="str">
        <f>VLOOKUP($B4151,Hosts!$A:$M,10,0)</f>
        <v>Within a few hours</v>
      </c>
      <c r="D4151" s="70">
        <f>VLOOKUP($B4151,Hosts!$A:$M,11,0)</f>
        <v>1</v>
      </c>
      <c r="E4151" s="70">
        <f>VLOOKUP($B4151,Hosts!$A:$M,12,0)</f>
        <v>0</v>
      </c>
      <c r="F4151" t="str">
        <f>VLOOKUP($B4151,Hosts!$A:$M,13,0)</f>
        <v>No</v>
      </c>
      <c r="G4151" t="str">
        <f>INDEX(Hosts!$A:$M, MATCH(Places!$B4151,Hosts!$A:$A,0), MATCH(Places!G$1,Hosts!$A$1:$M$1,0))</f>
        <v>Within a few hours</v>
      </c>
      <c r="H4151" s="70">
        <f>INDEX(Hosts!$A:$M, MATCH(Places!$B4151,Hosts!$A:$A,0), MATCH(Places!H$1,Hosts!$A$1:$M$1,0))</f>
        <v>1</v>
      </c>
      <c r="I4151" s="70">
        <f>INDEX(Hosts!$A:$M, MATCH(Places!$B4151,Hosts!$A:$A,0), MATCH(Places!I$1,Hosts!$A$1:$M$1,0))</f>
        <v>0</v>
      </c>
      <c r="J4151" t="str">
        <f>INDEX(Hosts!$A:$M, MATCH(Places!$B4151,Hosts!$A:$A,0), MATCH(Places!J$1,Hosts!$A$1:$M$1,0))</f>
        <v>No</v>
      </c>
      <c r="K4151">
        <v>15</v>
      </c>
      <c r="L4151" t="str">
        <f>VLOOKUP($K4151,Neighborhoods!$A:$C,2,0)</f>
        <v>Manhattan</v>
      </c>
      <c r="M4151" t="str">
        <f>VLOOKUP($K4151,Neighborhoods!$A:$C,3,0)</f>
        <v>East Village</v>
      </c>
      <c r="N4151" t="str">
        <f>INDEX(Neighborhoods!$A:$C, MATCH(Places!$K4151,Neighborhoods!$A:$A,0), MATCH(Places!N$1,Neighborhoods!$A$1:$C$1,0))</f>
        <v>Manhattan</v>
      </c>
      <c r="O4151" t="str">
        <f>INDEX(Neighborhoods!$A:$C, MATCH(Places!$K4151,Neighborhoods!$A:$A,0), MATCH(Places!O$1,Neighborhoods!$A$1:$C$1,0))</f>
        <v>East Village</v>
      </c>
      <c r="P4151" t="s">
        <v>1</v>
      </c>
      <c r="Q4151" t="str">
        <f t="shared" si="256"/>
        <v>Yes</v>
      </c>
      <c r="R4151">
        <v>2</v>
      </c>
      <c r="S4151" t="str">
        <f t="shared" si="257"/>
        <v>Small</v>
      </c>
      <c r="T4151" s="50">
        <v>75</v>
      </c>
      <c r="U4151" s="70">
        <f t="shared" si="258"/>
        <v>0.03</v>
      </c>
      <c r="V4151" s="52">
        <v>4.83</v>
      </c>
      <c r="W4151" s="52" t="str" cm="1">
        <f t="array" ref="W4151">_xlfn.SWITCH(ROUND(V4151,0),5,"Excellent",4,"Good",3,"Ok","Bad")</f>
        <v>Excellent</v>
      </c>
      <c r="X4151">
        <v>6</v>
      </c>
      <c r="Y4151" t="str">
        <f t="shared" si="259"/>
        <v>No</v>
      </c>
      <c r="Z4151" s="68">
        <v>43576</v>
      </c>
      <c r="AA4151" s="68">
        <v>43642</v>
      </c>
      <c r="AB4151">
        <v>179</v>
      </c>
      <c r="AC4151" t="s">
        <v>15615</v>
      </c>
    </row>
    <row r="4152" spans="1:29" x14ac:dyDescent="0.3">
      <c r="A4152" t="s">
        <v>2957</v>
      </c>
      <c r="B4152">
        <v>3091</v>
      </c>
      <c r="C4152" t="str">
        <f>VLOOKUP($B4152,Hosts!$A:$M,10,0)</f>
        <v>Within a day</v>
      </c>
      <c r="D4152" s="70">
        <f>VLOOKUP($B4152,Hosts!$A:$M,11,0)</f>
        <v>0.5</v>
      </c>
      <c r="E4152" s="70">
        <f>VLOOKUP($B4152,Hosts!$A:$M,12,0)</f>
        <v>0.94</v>
      </c>
      <c r="F4152" t="str">
        <f>VLOOKUP($B4152,Hosts!$A:$M,13,0)</f>
        <v>No</v>
      </c>
      <c r="G4152" t="str">
        <f>INDEX(Hosts!$A:$M, MATCH(Places!$B4152,Hosts!$A:$A,0), MATCH(Places!G$1,Hosts!$A$1:$M$1,0))</f>
        <v>Within a day</v>
      </c>
      <c r="H4152" s="70">
        <f>INDEX(Hosts!$A:$M, MATCH(Places!$B4152,Hosts!$A:$A,0), MATCH(Places!H$1,Hosts!$A$1:$M$1,0))</f>
        <v>0.5</v>
      </c>
      <c r="I4152" s="70">
        <f>INDEX(Hosts!$A:$M, MATCH(Places!$B4152,Hosts!$A:$A,0), MATCH(Places!I$1,Hosts!$A$1:$M$1,0))</f>
        <v>0.94</v>
      </c>
      <c r="J4152" t="str">
        <f>INDEX(Hosts!$A:$M, MATCH(Places!$B4152,Hosts!$A:$A,0), MATCH(Places!J$1,Hosts!$A$1:$M$1,0))</f>
        <v>No</v>
      </c>
      <c r="K4152">
        <v>7</v>
      </c>
      <c r="L4152" t="str">
        <f>VLOOKUP($K4152,Neighborhoods!$A:$C,2,0)</f>
        <v>Brooklyn</v>
      </c>
      <c r="M4152" t="str">
        <f>VLOOKUP($K4152,Neighborhoods!$A:$C,3,0)</f>
        <v>Bedford-Stuyvesant</v>
      </c>
      <c r="N4152" t="str">
        <f>INDEX(Neighborhoods!$A:$C, MATCH(Places!$K4152,Neighborhoods!$A:$A,0), MATCH(Places!N$1,Neighborhoods!$A$1:$C$1,0))</f>
        <v>Brooklyn</v>
      </c>
      <c r="O4152" t="str">
        <f>INDEX(Neighborhoods!$A:$C, MATCH(Places!$K4152,Neighborhoods!$A:$A,0), MATCH(Places!O$1,Neighborhoods!$A$1:$C$1,0))</f>
        <v>Bedford-Stuyvesant</v>
      </c>
      <c r="P4152" t="s">
        <v>1</v>
      </c>
      <c r="Q4152" t="str">
        <f t="shared" si="256"/>
        <v>Yes</v>
      </c>
      <c r="R4152">
        <v>2</v>
      </c>
      <c r="S4152" t="str">
        <f t="shared" si="257"/>
        <v>Small</v>
      </c>
      <c r="T4152" s="50">
        <v>35</v>
      </c>
      <c r="U4152" s="70">
        <f t="shared" si="258"/>
        <v>0.03</v>
      </c>
      <c r="V4152" s="52">
        <v>4.22</v>
      </c>
      <c r="W4152" s="52" t="str" cm="1">
        <f t="array" ref="W4152">_xlfn.SWITCH(ROUND(V4152,0),5,"Excellent",4,"Good",3,"Ok","Bad")</f>
        <v>Good</v>
      </c>
      <c r="X4152">
        <v>41</v>
      </c>
      <c r="Y4152" t="str">
        <f t="shared" si="259"/>
        <v>No</v>
      </c>
      <c r="Z4152" s="68">
        <v>43405</v>
      </c>
      <c r="AA4152" s="68">
        <v>43919</v>
      </c>
      <c r="AB4152">
        <v>338</v>
      </c>
      <c r="AC4152" t="s">
        <v>15616</v>
      </c>
    </row>
    <row r="4153" spans="1:29" x14ac:dyDescent="0.3">
      <c r="A4153" t="s">
        <v>2958</v>
      </c>
      <c r="B4153">
        <v>2824</v>
      </c>
      <c r="C4153" t="str">
        <f>VLOOKUP($B4153,Hosts!$A:$M,10,0)</f>
        <v>Within a few hours</v>
      </c>
      <c r="D4153" s="70">
        <f>VLOOKUP($B4153,Hosts!$A:$M,11,0)</f>
        <v>1</v>
      </c>
      <c r="E4153" s="70">
        <f>VLOOKUP($B4153,Hosts!$A:$M,12,0)</f>
        <v>0.96</v>
      </c>
      <c r="F4153" t="str">
        <f>VLOOKUP($B4153,Hosts!$A:$M,13,0)</f>
        <v>Yes</v>
      </c>
      <c r="G4153" t="str">
        <f>INDEX(Hosts!$A:$M, MATCH(Places!$B4153,Hosts!$A:$A,0), MATCH(Places!G$1,Hosts!$A$1:$M$1,0))</f>
        <v>Within a few hours</v>
      </c>
      <c r="H4153" s="70">
        <f>INDEX(Hosts!$A:$M, MATCH(Places!$B4153,Hosts!$A:$A,0), MATCH(Places!H$1,Hosts!$A$1:$M$1,0))</f>
        <v>1</v>
      </c>
      <c r="I4153" s="70">
        <f>INDEX(Hosts!$A:$M, MATCH(Places!$B4153,Hosts!$A:$A,0), MATCH(Places!I$1,Hosts!$A$1:$M$1,0))</f>
        <v>0.96</v>
      </c>
      <c r="J4153" t="str">
        <f>INDEX(Hosts!$A:$M, MATCH(Places!$B4153,Hosts!$A:$A,0), MATCH(Places!J$1,Hosts!$A$1:$M$1,0))</f>
        <v>Yes</v>
      </c>
      <c r="K4153">
        <v>31</v>
      </c>
      <c r="L4153" t="str">
        <f>VLOOKUP($K4153,Neighborhoods!$A:$C,2,0)</f>
        <v>Staten Island</v>
      </c>
      <c r="M4153" t="str">
        <f>VLOOKUP($K4153,Neighborhoods!$A:$C,3,0)</f>
        <v>West Brighton</v>
      </c>
      <c r="N4153" t="str">
        <f>INDEX(Neighborhoods!$A:$C, MATCH(Places!$K4153,Neighborhoods!$A:$A,0), MATCH(Places!N$1,Neighborhoods!$A$1:$C$1,0))</f>
        <v>Staten Island</v>
      </c>
      <c r="O4153" t="str">
        <f>INDEX(Neighborhoods!$A:$C, MATCH(Places!$K4153,Neighborhoods!$A:$A,0), MATCH(Places!O$1,Neighborhoods!$A$1:$C$1,0))</f>
        <v>West Brighton</v>
      </c>
      <c r="P4153" t="s">
        <v>1</v>
      </c>
      <c r="Q4153" t="str">
        <f t="shared" si="256"/>
        <v>Yes</v>
      </c>
      <c r="R4153">
        <v>2</v>
      </c>
      <c r="S4153" t="str">
        <f t="shared" si="257"/>
        <v>Small</v>
      </c>
      <c r="T4153" s="50">
        <v>59</v>
      </c>
      <c r="U4153" s="70">
        <f t="shared" si="258"/>
        <v>0.03</v>
      </c>
      <c r="V4153" s="52">
        <v>5</v>
      </c>
      <c r="W4153" s="52" t="str" cm="1">
        <f t="array" ref="W4153">_xlfn.SWITCH(ROUND(V4153,0),5,"Excellent",4,"Good",3,"Ok","Bad")</f>
        <v>Excellent</v>
      </c>
      <c r="X4153">
        <v>54</v>
      </c>
      <c r="Y4153" t="str">
        <f t="shared" si="259"/>
        <v>No</v>
      </c>
      <c r="Z4153" s="68">
        <v>43407</v>
      </c>
      <c r="AA4153" s="68">
        <v>44043</v>
      </c>
      <c r="AB4153">
        <v>54</v>
      </c>
      <c r="AC4153" t="s">
        <v>15616</v>
      </c>
    </row>
    <row r="4154" spans="1:29" x14ac:dyDescent="0.3">
      <c r="A4154" t="s">
        <v>2959</v>
      </c>
      <c r="B4154">
        <v>2980</v>
      </c>
      <c r="C4154" t="str">
        <f>VLOOKUP($B4154,Hosts!$A:$M,10,0)</f>
        <v>Within a few hours</v>
      </c>
      <c r="D4154" s="70">
        <f>VLOOKUP($B4154,Hosts!$A:$M,11,0)</f>
        <v>0.62</v>
      </c>
      <c r="E4154" s="70">
        <f>VLOOKUP($B4154,Hosts!$A:$M,12,0)</f>
        <v>0.93</v>
      </c>
      <c r="F4154" t="str">
        <f>VLOOKUP($B4154,Hosts!$A:$M,13,0)</f>
        <v>No</v>
      </c>
      <c r="G4154" t="str">
        <f>INDEX(Hosts!$A:$M, MATCH(Places!$B4154,Hosts!$A:$A,0), MATCH(Places!G$1,Hosts!$A$1:$M$1,0))</f>
        <v>Within a few hours</v>
      </c>
      <c r="H4154" s="70">
        <f>INDEX(Hosts!$A:$M, MATCH(Places!$B4154,Hosts!$A:$A,0), MATCH(Places!H$1,Hosts!$A$1:$M$1,0))</f>
        <v>0.62</v>
      </c>
      <c r="I4154" s="70">
        <f>INDEX(Hosts!$A:$M, MATCH(Places!$B4154,Hosts!$A:$A,0), MATCH(Places!I$1,Hosts!$A$1:$M$1,0))</f>
        <v>0.93</v>
      </c>
      <c r="J4154" t="str">
        <f>INDEX(Hosts!$A:$M, MATCH(Places!$B4154,Hosts!$A:$A,0), MATCH(Places!J$1,Hosts!$A$1:$M$1,0))</f>
        <v>No</v>
      </c>
      <c r="K4154">
        <v>12</v>
      </c>
      <c r="L4154" t="str">
        <f>VLOOKUP($K4154,Neighborhoods!$A:$C,2,0)</f>
        <v>Brooklyn</v>
      </c>
      <c r="M4154" t="str">
        <f>VLOOKUP($K4154,Neighborhoods!$A:$C,3,0)</f>
        <v>Williamsburg</v>
      </c>
      <c r="N4154" t="str">
        <f>INDEX(Neighborhoods!$A:$C, MATCH(Places!$K4154,Neighborhoods!$A:$A,0), MATCH(Places!N$1,Neighborhoods!$A$1:$C$1,0))</f>
        <v>Brooklyn</v>
      </c>
      <c r="O4154" t="str">
        <f>INDEX(Neighborhoods!$A:$C, MATCH(Places!$K4154,Neighborhoods!$A:$A,0), MATCH(Places!O$1,Neighborhoods!$A$1:$C$1,0))</f>
        <v>Williamsburg</v>
      </c>
      <c r="P4154" t="s">
        <v>1</v>
      </c>
      <c r="Q4154" t="str">
        <f t="shared" si="256"/>
        <v>Yes</v>
      </c>
      <c r="R4154">
        <v>2</v>
      </c>
      <c r="S4154" t="str">
        <f t="shared" si="257"/>
        <v>Small</v>
      </c>
      <c r="T4154" s="50">
        <v>51</v>
      </c>
      <c r="U4154" s="70">
        <f t="shared" si="258"/>
        <v>0.03</v>
      </c>
      <c r="V4154" s="52">
        <v>4.72</v>
      </c>
      <c r="W4154" s="52" t="str" cm="1">
        <f t="array" ref="W4154">_xlfn.SWITCH(ROUND(V4154,0),5,"Excellent",4,"Good",3,"Ok","Bad")</f>
        <v>Excellent</v>
      </c>
      <c r="X4154">
        <v>124</v>
      </c>
      <c r="Y4154" t="str">
        <f t="shared" si="259"/>
        <v>No</v>
      </c>
      <c r="Z4154" s="68">
        <v>43415</v>
      </c>
      <c r="AA4154" s="68">
        <v>44054</v>
      </c>
      <c r="AB4154">
        <v>179</v>
      </c>
      <c r="AC4154" t="s">
        <v>15615</v>
      </c>
    </row>
    <row r="4155" spans="1:29" x14ac:dyDescent="0.3">
      <c r="A4155" t="s">
        <v>2960</v>
      </c>
      <c r="B4155">
        <v>3700</v>
      </c>
      <c r="C4155" t="str">
        <f>VLOOKUP($B4155,Hosts!$A:$M,10,0)</f>
        <v>Within an hour</v>
      </c>
      <c r="D4155" s="70">
        <f>VLOOKUP($B4155,Hosts!$A:$M,11,0)</f>
        <v>1</v>
      </c>
      <c r="E4155" s="70">
        <f>VLOOKUP($B4155,Hosts!$A:$M,12,0)</f>
        <v>1</v>
      </c>
      <c r="F4155" t="str">
        <f>VLOOKUP($B4155,Hosts!$A:$M,13,0)</f>
        <v>No</v>
      </c>
      <c r="G4155" t="str">
        <f>INDEX(Hosts!$A:$M, MATCH(Places!$B4155,Hosts!$A:$A,0), MATCH(Places!G$1,Hosts!$A$1:$M$1,0))</f>
        <v>Within an hour</v>
      </c>
      <c r="H4155" s="70">
        <f>INDEX(Hosts!$A:$M, MATCH(Places!$B4155,Hosts!$A:$A,0), MATCH(Places!H$1,Hosts!$A$1:$M$1,0))</f>
        <v>1</v>
      </c>
      <c r="I4155" s="70">
        <f>INDEX(Hosts!$A:$M, MATCH(Places!$B4155,Hosts!$A:$A,0), MATCH(Places!I$1,Hosts!$A$1:$M$1,0))</f>
        <v>1</v>
      </c>
      <c r="J4155" t="str">
        <f>INDEX(Hosts!$A:$M, MATCH(Places!$B4155,Hosts!$A:$A,0), MATCH(Places!J$1,Hosts!$A$1:$M$1,0))</f>
        <v>No</v>
      </c>
      <c r="K4155">
        <v>21</v>
      </c>
      <c r="L4155" t="str">
        <f>VLOOKUP($K4155,Neighborhoods!$A:$C,2,0)</f>
        <v>Queens</v>
      </c>
      <c r="M4155" t="str">
        <f>VLOOKUP($K4155,Neighborhoods!$A:$C,3,0)</f>
        <v>Astoria</v>
      </c>
      <c r="N4155" t="str">
        <f>INDEX(Neighborhoods!$A:$C, MATCH(Places!$K4155,Neighborhoods!$A:$A,0), MATCH(Places!N$1,Neighborhoods!$A$1:$C$1,0))</f>
        <v>Queens</v>
      </c>
      <c r="O4155" t="str">
        <f>INDEX(Neighborhoods!$A:$C, MATCH(Places!$K4155,Neighborhoods!$A:$A,0), MATCH(Places!O$1,Neighborhoods!$A$1:$C$1,0))</f>
        <v>Astoria</v>
      </c>
      <c r="P4155" t="s">
        <v>11822</v>
      </c>
      <c r="Q4155" t="str">
        <f t="shared" si="256"/>
        <v>No</v>
      </c>
      <c r="R4155">
        <v>10</v>
      </c>
      <c r="S4155" t="str">
        <f t="shared" si="257"/>
        <v>Large</v>
      </c>
      <c r="T4155" s="50">
        <v>206</v>
      </c>
      <c r="U4155" s="70">
        <f t="shared" si="258"/>
        <v>0.04</v>
      </c>
      <c r="V4155" s="52">
        <v>4.8899999999999997</v>
      </c>
      <c r="W4155" s="52" t="str" cm="1">
        <f t="array" ref="W4155">_xlfn.SWITCH(ROUND(V4155,0),5,"Excellent",4,"Good",3,"Ok","Bad")</f>
        <v>Excellent</v>
      </c>
      <c r="X4155">
        <v>44</v>
      </c>
      <c r="Y4155" t="str">
        <f t="shared" si="259"/>
        <v>No</v>
      </c>
      <c r="Z4155" s="68">
        <v>43409</v>
      </c>
      <c r="AA4155" s="68">
        <v>43989</v>
      </c>
      <c r="AB4155">
        <v>87</v>
      </c>
      <c r="AC4155" t="s">
        <v>15616</v>
      </c>
    </row>
    <row r="4156" spans="1:29" x14ac:dyDescent="0.3">
      <c r="A4156" t="s">
        <v>2961</v>
      </c>
      <c r="B4156">
        <v>3699</v>
      </c>
      <c r="C4156" t="str">
        <f>VLOOKUP($B4156,Hosts!$A:$M,10,0)</f>
        <v>Within a few hours</v>
      </c>
      <c r="D4156" s="70">
        <f>VLOOKUP($B4156,Hosts!$A:$M,11,0)</f>
        <v>1</v>
      </c>
      <c r="E4156" s="70">
        <f>VLOOKUP($B4156,Hosts!$A:$M,12,0)</f>
        <v>1</v>
      </c>
      <c r="F4156" t="str">
        <f>VLOOKUP($B4156,Hosts!$A:$M,13,0)</f>
        <v>No</v>
      </c>
      <c r="G4156" t="str">
        <f>INDEX(Hosts!$A:$M, MATCH(Places!$B4156,Hosts!$A:$A,0), MATCH(Places!G$1,Hosts!$A$1:$M$1,0))</f>
        <v>Within a few hours</v>
      </c>
      <c r="H4156" s="70">
        <f>INDEX(Hosts!$A:$M, MATCH(Places!$B4156,Hosts!$A:$A,0), MATCH(Places!H$1,Hosts!$A$1:$M$1,0))</f>
        <v>1</v>
      </c>
      <c r="I4156" s="70">
        <f>INDEX(Hosts!$A:$M, MATCH(Places!$B4156,Hosts!$A:$A,0), MATCH(Places!I$1,Hosts!$A$1:$M$1,0))</f>
        <v>1</v>
      </c>
      <c r="J4156" t="str">
        <f>INDEX(Hosts!$A:$M, MATCH(Places!$B4156,Hosts!$A:$A,0), MATCH(Places!J$1,Hosts!$A$1:$M$1,0))</f>
        <v>No</v>
      </c>
      <c r="K4156">
        <v>15</v>
      </c>
      <c r="L4156" t="str">
        <f>VLOOKUP($K4156,Neighborhoods!$A:$C,2,0)</f>
        <v>Manhattan</v>
      </c>
      <c r="M4156" t="str">
        <f>VLOOKUP($K4156,Neighborhoods!$A:$C,3,0)</f>
        <v>East Village</v>
      </c>
      <c r="N4156" t="str">
        <f>INDEX(Neighborhoods!$A:$C, MATCH(Places!$K4156,Neighborhoods!$A:$A,0), MATCH(Places!N$1,Neighborhoods!$A$1:$C$1,0))</f>
        <v>Manhattan</v>
      </c>
      <c r="O4156" t="str">
        <f>INDEX(Neighborhoods!$A:$C, MATCH(Places!$K4156,Neighborhoods!$A:$A,0), MATCH(Places!O$1,Neighborhoods!$A$1:$C$1,0))</f>
        <v>East Village</v>
      </c>
      <c r="P4156" t="s">
        <v>11822</v>
      </c>
      <c r="Q4156" t="str">
        <f t="shared" si="256"/>
        <v>No</v>
      </c>
      <c r="R4156">
        <v>6</v>
      </c>
      <c r="S4156" t="str">
        <f t="shared" si="257"/>
        <v>Large</v>
      </c>
      <c r="T4156" s="50">
        <v>300</v>
      </c>
      <c r="U4156" s="70">
        <f t="shared" si="258"/>
        <v>0.04</v>
      </c>
      <c r="V4156" s="52">
        <v>4.66</v>
      </c>
      <c r="W4156" s="52" t="str" cm="1">
        <f t="array" ref="W4156">_xlfn.SWITCH(ROUND(V4156,0),5,"Excellent",4,"Good",3,"Ok","Bad")</f>
        <v>Excellent</v>
      </c>
      <c r="X4156">
        <v>102</v>
      </c>
      <c r="Y4156" t="str">
        <f t="shared" si="259"/>
        <v>No</v>
      </c>
      <c r="Z4156" s="68">
        <v>43408</v>
      </c>
      <c r="AA4156" s="68">
        <v>43902</v>
      </c>
      <c r="AB4156">
        <v>0</v>
      </c>
      <c r="AC4156" t="s">
        <v>15616</v>
      </c>
    </row>
    <row r="4157" spans="1:29" x14ac:dyDescent="0.3">
      <c r="A4157" t="s">
        <v>2962</v>
      </c>
      <c r="B4157">
        <v>3699</v>
      </c>
      <c r="C4157" t="str">
        <f>VLOOKUP($B4157,Hosts!$A:$M,10,0)</f>
        <v>Within a few hours</v>
      </c>
      <c r="D4157" s="70">
        <f>VLOOKUP($B4157,Hosts!$A:$M,11,0)</f>
        <v>1</v>
      </c>
      <c r="E4157" s="70">
        <f>VLOOKUP($B4157,Hosts!$A:$M,12,0)</f>
        <v>1</v>
      </c>
      <c r="F4157" t="str">
        <f>VLOOKUP($B4157,Hosts!$A:$M,13,0)</f>
        <v>No</v>
      </c>
      <c r="G4157" t="str">
        <f>INDEX(Hosts!$A:$M, MATCH(Places!$B4157,Hosts!$A:$A,0), MATCH(Places!G$1,Hosts!$A$1:$M$1,0))</f>
        <v>Within a few hours</v>
      </c>
      <c r="H4157" s="70">
        <f>INDEX(Hosts!$A:$M, MATCH(Places!$B4157,Hosts!$A:$A,0), MATCH(Places!H$1,Hosts!$A$1:$M$1,0))</f>
        <v>1</v>
      </c>
      <c r="I4157" s="70">
        <f>INDEX(Hosts!$A:$M, MATCH(Places!$B4157,Hosts!$A:$A,0), MATCH(Places!I$1,Hosts!$A$1:$M$1,0))</f>
        <v>1</v>
      </c>
      <c r="J4157" t="str">
        <f>INDEX(Hosts!$A:$M, MATCH(Places!$B4157,Hosts!$A:$A,0), MATCH(Places!J$1,Hosts!$A$1:$M$1,0))</f>
        <v>No</v>
      </c>
      <c r="K4157">
        <v>15</v>
      </c>
      <c r="L4157" t="str">
        <f>VLOOKUP($K4157,Neighborhoods!$A:$C,2,0)</f>
        <v>Manhattan</v>
      </c>
      <c r="M4157" t="str">
        <f>VLOOKUP($K4157,Neighborhoods!$A:$C,3,0)</f>
        <v>East Village</v>
      </c>
      <c r="N4157" t="str">
        <f>INDEX(Neighborhoods!$A:$C, MATCH(Places!$K4157,Neighborhoods!$A:$A,0), MATCH(Places!N$1,Neighborhoods!$A$1:$C$1,0))</f>
        <v>Manhattan</v>
      </c>
      <c r="O4157" t="str">
        <f>INDEX(Neighborhoods!$A:$C, MATCH(Places!$K4157,Neighborhoods!$A:$A,0), MATCH(Places!O$1,Neighborhoods!$A$1:$C$1,0))</f>
        <v>East Village</v>
      </c>
      <c r="P4157" t="s">
        <v>1</v>
      </c>
      <c r="Q4157" t="str">
        <f t="shared" si="256"/>
        <v>Yes</v>
      </c>
      <c r="R4157">
        <v>2</v>
      </c>
      <c r="S4157" t="str">
        <f t="shared" si="257"/>
        <v>Small</v>
      </c>
      <c r="T4157" s="50">
        <v>45</v>
      </c>
      <c r="U4157" s="70">
        <f t="shared" si="258"/>
        <v>0.03</v>
      </c>
      <c r="V4157" s="52">
        <v>4.6399999999999997</v>
      </c>
      <c r="W4157" s="52" t="str" cm="1">
        <f t="array" ref="W4157">_xlfn.SWITCH(ROUND(V4157,0),5,"Excellent",4,"Good",3,"Ok","Bad")</f>
        <v>Excellent</v>
      </c>
      <c r="X4157">
        <v>89</v>
      </c>
      <c r="Y4157" t="str">
        <f t="shared" si="259"/>
        <v>No</v>
      </c>
      <c r="Z4157" s="68">
        <v>43419</v>
      </c>
      <c r="AA4157" s="68">
        <v>43904</v>
      </c>
      <c r="AB4157">
        <v>0</v>
      </c>
      <c r="AC4157" t="s">
        <v>15616</v>
      </c>
    </row>
    <row r="4158" spans="1:29" x14ac:dyDescent="0.3">
      <c r="A4158" t="s">
        <v>15075</v>
      </c>
      <c r="B4158">
        <v>725</v>
      </c>
      <c r="C4158" t="str">
        <f>VLOOKUP($B4158,Hosts!$A:$M,10,0)</f>
        <v>A few days or more</v>
      </c>
      <c r="D4158" s="70">
        <f>VLOOKUP($B4158,Hosts!$A:$M,11,0)</f>
        <v>0</v>
      </c>
      <c r="E4158" s="70">
        <f>VLOOKUP($B4158,Hosts!$A:$M,12,0)</f>
        <v>0.5</v>
      </c>
      <c r="F4158" t="str">
        <f>VLOOKUP($B4158,Hosts!$A:$M,13,0)</f>
        <v>No</v>
      </c>
      <c r="G4158" t="str">
        <f>INDEX(Hosts!$A:$M, MATCH(Places!$B4158,Hosts!$A:$A,0), MATCH(Places!G$1,Hosts!$A$1:$M$1,0))</f>
        <v>A few days or more</v>
      </c>
      <c r="H4158" s="70">
        <f>INDEX(Hosts!$A:$M, MATCH(Places!$B4158,Hosts!$A:$A,0), MATCH(Places!H$1,Hosts!$A$1:$M$1,0))</f>
        <v>0</v>
      </c>
      <c r="I4158" s="70">
        <f>INDEX(Hosts!$A:$M, MATCH(Places!$B4158,Hosts!$A:$A,0), MATCH(Places!I$1,Hosts!$A$1:$M$1,0))</f>
        <v>0.5</v>
      </c>
      <c r="J4158" t="str">
        <f>INDEX(Hosts!$A:$M, MATCH(Places!$B4158,Hosts!$A:$A,0), MATCH(Places!J$1,Hosts!$A$1:$M$1,0))</f>
        <v>No</v>
      </c>
      <c r="K4158">
        <v>8</v>
      </c>
      <c r="L4158" t="str">
        <f>VLOOKUP($K4158,Neighborhoods!$A:$C,2,0)</f>
        <v>Brooklyn</v>
      </c>
      <c r="M4158" t="str">
        <f>VLOOKUP($K4158,Neighborhoods!$A:$C,3,0)</f>
        <v>Bushwick</v>
      </c>
      <c r="N4158" t="str">
        <f>INDEX(Neighborhoods!$A:$C, MATCH(Places!$K4158,Neighborhoods!$A:$A,0), MATCH(Places!N$1,Neighborhoods!$A$1:$C$1,0))</f>
        <v>Brooklyn</v>
      </c>
      <c r="O4158" t="str">
        <f>INDEX(Neighborhoods!$A:$C, MATCH(Places!$K4158,Neighborhoods!$A:$A,0), MATCH(Places!O$1,Neighborhoods!$A$1:$C$1,0))</f>
        <v>Bushwick</v>
      </c>
      <c r="P4158" t="s">
        <v>11822</v>
      </c>
      <c r="Q4158" t="str">
        <f t="shared" si="256"/>
        <v>No</v>
      </c>
      <c r="R4158">
        <v>2</v>
      </c>
      <c r="S4158" t="str">
        <f t="shared" si="257"/>
        <v>Small</v>
      </c>
      <c r="T4158" s="50">
        <v>110</v>
      </c>
      <c r="U4158" s="70">
        <f t="shared" si="258"/>
        <v>0.03</v>
      </c>
      <c r="V4158" s="52">
        <v>4.75</v>
      </c>
      <c r="W4158" s="52" t="str" cm="1">
        <f t="array" ref="W4158">_xlfn.SWITCH(ROUND(V4158,0),5,"Excellent",4,"Good",3,"Ok","Bad")</f>
        <v>Excellent</v>
      </c>
      <c r="X4158">
        <v>4</v>
      </c>
      <c r="Y4158" t="str">
        <f t="shared" si="259"/>
        <v>No</v>
      </c>
      <c r="Z4158" s="68">
        <v>43441</v>
      </c>
      <c r="AA4158" s="68">
        <v>43724</v>
      </c>
      <c r="AB4158">
        <v>90</v>
      </c>
      <c r="AC4158" t="s">
        <v>15616</v>
      </c>
    </row>
    <row r="4159" spans="1:29" x14ac:dyDescent="0.3">
      <c r="A4159" t="s">
        <v>13294</v>
      </c>
      <c r="B4159">
        <v>3292</v>
      </c>
      <c r="C4159" t="str">
        <f>VLOOKUP($B4159,Hosts!$A:$M,10,0)</f>
        <v>Within an hour</v>
      </c>
      <c r="D4159" s="70">
        <f>VLOOKUP($B4159,Hosts!$A:$M,11,0)</f>
        <v>1</v>
      </c>
      <c r="E4159" s="70">
        <f>VLOOKUP($B4159,Hosts!$A:$M,12,0)</f>
        <v>0.79</v>
      </c>
      <c r="F4159" t="str">
        <f>VLOOKUP($B4159,Hosts!$A:$M,13,0)</f>
        <v>No</v>
      </c>
      <c r="G4159" t="str">
        <f>INDEX(Hosts!$A:$M, MATCH(Places!$B4159,Hosts!$A:$A,0), MATCH(Places!G$1,Hosts!$A$1:$M$1,0))</f>
        <v>Within an hour</v>
      </c>
      <c r="H4159" s="70">
        <f>INDEX(Hosts!$A:$M, MATCH(Places!$B4159,Hosts!$A:$A,0), MATCH(Places!H$1,Hosts!$A$1:$M$1,0))</f>
        <v>1</v>
      </c>
      <c r="I4159" s="70">
        <f>INDEX(Hosts!$A:$M, MATCH(Places!$B4159,Hosts!$A:$A,0), MATCH(Places!I$1,Hosts!$A$1:$M$1,0))</f>
        <v>0.79</v>
      </c>
      <c r="J4159" t="str">
        <f>INDEX(Hosts!$A:$M, MATCH(Places!$B4159,Hosts!$A:$A,0), MATCH(Places!J$1,Hosts!$A$1:$M$1,0))</f>
        <v>No</v>
      </c>
      <c r="K4159">
        <v>16</v>
      </c>
      <c r="L4159" t="str">
        <f>VLOOKUP($K4159,Neighborhoods!$A:$C,2,0)</f>
        <v>Manhattan</v>
      </c>
      <c r="M4159" t="str">
        <f>VLOOKUP($K4159,Neighborhoods!$A:$C,3,0)</f>
        <v>Harlem</v>
      </c>
      <c r="N4159" t="str">
        <f>INDEX(Neighborhoods!$A:$C, MATCH(Places!$K4159,Neighborhoods!$A:$A,0), MATCH(Places!N$1,Neighborhoods!$A$1:$C$1,0))</f>
        <v>Manhattan</v>
      </c>
      <c r="O4159" t="str">
        <f>INDEX(Neighborhoods!$A:$C, MATCH(Places!$K4159,Neighborhoods!$A:$A,0), MATCH(Places!O$1,Neighborhoods!$A$1:$C$1,0))</f>
        <v>Harlem</v>
      </c>
      <c r="P4159" t="s">
        <v>1</v>
      </c>
      <c r="Q4159" t="str">
        <f t="shared" si="256"/>
        <v>Yes</v>
      </c>
      <c r="R4159">
        <v>2</v>
      </c>
      <c r="S4159" t="str">
        <f t="shared" si="257"/>
        <v>Small</v>
      </c>
      <c r="T4159" s="50">
        <v>44</v>
      </c>
      <c r="U4159" s="70">
        <f t="shared" si="258"/>
        <v>0.03</v>
      </c>
      <c r="V4159" s="52">
        <v>4.67</v>
      </c>
      <c r="W4159" s="52" t="str" cm="1">
        <f t="array" ref="W4159">_xlfn.SWITCH(ROUND(V4159,0),5,"Excellent",4,"Good",3,"Ok","Bad")</f>
        <v>Excellent</v>
      </c>
      <c r="X4159">
        <v>6</v>
      </c>
      <c r="Y4159" t="str">
        <f t="shared" si="259"/>
        <v>No</v>
      </c>
      <c r="Z4159" s="68">
        <v>43526</v>
      </c>
      <c r="AA4159" s="68">
        <v>44049</v>
      </c>
      <c r="AB4159">
        <v>319</v>
      </c>
      <c r="AC4159" t="s">
        <v>15615</v>
      </c>
    </row>
    <row r="4160" spans="1:29" x14ac:dyDescent="0.3">
      <c r="A4160" t="s">
        <v>13460</v>
      </c>
      <c r="B4160">
        <v>2423</v>
      </c>
      <c r="C4160" t="str">
        <f>VLOOKUP($B4160,Hosts!$A:$M,10,0)</f>
        <v>Within an hour</v>
      </c>
      <c r="D4160" s="70">
        <f>VLOOKUP($B4160,Hosts!$A:$M,11,0)</f>
        <v>1</v>
      </c>
      <c r="E4160" s="70">
        <f>VLOOKUP($B4160,Hosts!$A:$M,12,0)</f>
        <v>1</v>
      </c>
      <c r="F4160" t="str">
        <f>VLOOKUP($B4160,Hosts!$A:$M,13,0)</f>
        <v>Yes</v>
      </c>
      <c r="G4160" t="str">
        <f>INDEX(Hosts!$A:$M, MATCH(Places!$B4160,Hosts!$A:$A,0), MATCH(Places!G$1,Hosts!$A$1:$M$1,0))</f>
        <v>Within an hour</v>
      </c>
      <c r="H4160" s="70">
        <f>INDEX(Hosts!$A:$M, MATCH(Places!$B4160,Hosts!$A:$A,0), MATCH(Places!H$1,Hosts!$A$1:$M$1,0))</f>
        <v>1</v>
      </c>
      <c r="I4160" s="70">
        <f>INDEX(Hosts!$A:$M, MATCH(Places!$B4160,Hosts!$A:$A,0), MATCH(Places!I$1,Hosts!$A$1:$M$1,0))</f>
        <v>1</v>
      </c>
      <c r="J4160" t="str">
        <f>INDEX(Hosts!$A:$M, MATCH(Places!$B4160,Hosts!$A:$A,0), MATCH(Places!J$1,Hosts!$A$1:$M$1,0))</f>
        <v>Yes</v>
      </c>
      <c r="K4160">
        <v>8</v>
      </c>
      <c r="L4160" t="str">
        <f>VLOOKUP($K4160,Neighborhoods!$A:$C,2,0)</f>
        <v>Brooklyn</v>
      </c>
      <c r="M4160" t="str">
        <f>VLOOKUP($K4160,Neighborhoods!$A:$C,3,0)</f>
        <v>Bushwick</v>
      </c>
      <c r="N4160" t="str">
        <f>INDEX(Neighborhoods!$A:$C, MATCH(Places!$K4160,Neighborhoods!$A:$A,0), MATCH(Places!N$1,Neighborhoods!$A$1:$C$1,0))</f>
        <v>Brooklyn</v>
      </c>
      <c r="O4160" t="str">
        <f>INDEX(Neighborhoods!$A:$C, MATCH(Places!$K4160,Neighborhoods!$A:$A,0), MATCH(Places!O$1,Neighborhoods!$A$1:$C$1,0))</f>
        <v>Bushwick</v>
      </c>
      <c r="P4160" t="s">
        <v>1</v>
      </c>
      <c r="Q4160" t="str">
        <f t="shared" si="256"/>
        <v>Yes</v>
      </c>
      <c r="R4160">
        <v>2</v>
      </c>
      <c r="S4160" t="str">
        <f t="shared" si="257"/>
        <v>Small</v>
      </c>
      <c r="T4160" s="50">
        <v>92</v>
      </c>
      <c r="U4160" s="70">
        <f t="shared" si="258"/>
        <v>0.03</v>
      </c>
      <c r="V4160" s="52">
        <v>4.99</v>
      </c>
      <c r="W4160" s="52" t="str" cm="1">
        <f t="array" ref="W4160">_xlfn.SWITCH(ROUND(V4160,0),5,"Excellent",4,"Good",3,"Ok","Bad")</f>
        <v>Excellent</v>
      </c>
      <c r="X4160">
        <v>82</v>
      </c>
      <c r="Y4160" t="str">
        <f t="shared" si="259"/>
        <v>No</v>
      </c>
      <c r="Z4160" s="68">
        <v>43502</v>
      </c>
      <c r="AA4160" s="68">
        <v>44045</v>
      </c>
      <c r="AB4160">
        <v>163</v>
      </c>
      <c r="AC4160" t="s">
        <v>15616</v>
      </c>
    </row>
    <row r="4161" spans="1:29" x14ac:dyDescent="0.3">
      <c r="A4161" t="s">
        <v>2963</v>
      </c>
      <c r="B4161">
        <v>2416</v>
      </c>
      <c r="C4161" t="str">
        <f>VLOOKUP($B4161,Hosts!$A:$M,10,0)</f>
        <v>A few days or more</v>
      </c>
      <c r="D4161" s="70">
        <f>VLOOKUP($B4161,Hosts!$A:$M,11,0)</f>
        <v>0</v>
      </c>
      <c r="E4161" s="70">
        <f>VLOOKUP($B4161,Hosts!$A:$M,12,0)</f>
        <v>0.75</v>
      </c>
      <c r="F4161" t="str">
        <f>VLOOKUP($B4161,Hosts!$A:$M,13,0)</f>
        <v>No</v>
      </c>
      <c r="G4161" t="str">
        <f>INDEX(Hosts!$A:$M, MATCH(Places!$B4161,Hosts!$A:$A,0), MATCH(Places!G$1,Hosts!$A$1:$M$1,0))</f>
        <v>A few days or more</v>
      </c>
      <c r="H4161" s="70">
        <f>INDEX(Hosts!$A:$M, MATCH(Places!$B4161,Hosts!$A:$A,0), MATCH(Places!H$1,Hosts!$A$1:$M$1,0))</f>
        <v>0</v>
      </c>
      <c r="I4161" s="70">
        <f>INDEX(Hosts!$A:$M, MATCH(Places!$B4161,Hosts!$A:$A,0), MATCH(Places!I$1,Hosts!$A$1:$M$1,0))</f>
        <v>0.75</v>
      </c>
      <c r="J4161" t="str">
        <f>INDEX(Hosts!$A:$M, MATCH(Places!$B4161,Hosts!$A:$A,0), MATCH(Places!J$1,Hosts!$A$1:$M$1,0))</f>
        <v>No</v>
      </c>
      <c r="K4161">
        <v>19</v>
      </c>
      <c r="L4161" t="str">
        <f>VLOOKUP($K4161,Neighborhoods!$A:$C,2,0)</f>
        <v>Manhattan</v>
      </c>
      <c r="M4161" t="str">
        <f>VLOOKUP($K4161,Neighborhoods!$A:$C,3,0)</f>
        <v>Upper East Side</v>
      </c>
      <c r="N4161" t="str">
        <f>INDEX(Neighborhoods!$A:$C, MATCH(Places!$K4161,Neighborhoods!$A:$A,0), MATCH(Places!N$1,Neighborhoods!$A$1:$C$1,0))</f>
        <v>Manhattan</v>
      </c>
      <c r="O4161" t="str">
        <f>INDEX(Neighborhoods!$A:$C, MATCH(Places!$K4161,Neighborhoods!$A:$A,0), MATCH(Places!O$1,Neighborhoods!$A$1:$C$1,0))</f>
        <v>Upper East Side</v>
      </c>
      <c r="P4161" t="s">
        <v>11822</v>
      </c>
      <c r="Q4161" t="str">
        <f t="shared" si="256"/>
        <v>No</v>
      </c>
      <c r="R4161">
        <v>2</v>
      </c>
      <c r="S4161" t="str">
        <f t="shared" si="257"/>
        <v>Small</v>
      </c>
      <c r="T4161" s="50">
        <v>120</v>
      </c>
      <c r="U4161" s="70">
        <f t="shared" si="258"/>
        <v>0.03</v>
      </c>
      <c r="V4161" s="52">
        <v>4.2</v>
      </c>
      <c r="W4161" s="52" t="str" cm="1">
        <f t="array" ref="W4161">_xlfn.SWITCH(ROUND(V4161,0),5,"Excellent",4,"Good",3,"Ok","Bad")</f>
        <v>Good</v>
      </c>
      <c r="X4161">
        <v>5</v>
      </c>
      <c r="Y4161" t="str">
        <f t="shared" si="259"/>
        <v>No</v>
      </c>
      <c r="Z4161" s="68">
        <v>43416</v>
      </c>
      <c r="AA4161" s="68">
        <v>43951</v>
      </c>
      <c r="AB4161">
        <v>0</v>
      </c>
      <c r="AC4161" t="s">
        <v>15615</v>
      </c>
    </row>
    <row r="4162" spans="1:29" x14ac:dyDescent="0.3">
      <c r="A4162" t="s">
        <v>2964</v>
      </c>
      <c r="B4162">
        <v>3249</v>
      </c>
      <c r="C4162" t="str">
        <f>VLOOKUP($B4162,Hosts!$A:$M,10,0)</f>
        <v>Within an hour</v>
      </c>
      <c r="D4162" s="70">
        <f>VLOOKUP($B4162,Hosts!$A:$M,11,0)</f>
        <v>1</v>
      </c>
      <c r="E4162" s="70">
        <f>VLOOKUP($B4162,Hosts!$A:$M,12,0)</f>
        <v>0.99</v>
      </c>
      <c r="F4162" t="str">
        <f>VLOOKUP($B4162,Hosts!$A:$M,13,0)</f>
        <v>Yes</v>
      </c>
      <c r="G4162" t="str">
        <f>INDEX(Hosts!$A:$M, MATCH(Places!$B4162,Hosts!$A:$A,0), MATCH(Places!G$1,Hosts!$A$1:$M$1,0))</f>
        <v>Within an hour</v>
      </c>
      <c r="H4162" s="70">
        <f>INDEX(Hosts!$A:$M, MATCH(Places!$B4162,Hosts!$A:$A,0), MATCH(Places!H$1,Hosts!$A$1:$M$1,0))</f>
        <v>1</v>
      </c>
      <c r="I4162" s="70">
        <f>INDEX(Hosts!$A:$M, MATCH(Places!$B4162,Hosts!$A:$A,0), MATCH(Places!I$1,Hosts!$A$1:$M$1,0))</f>
        <v>0.99</v>
      </c>
      <c r="J4162" t="str">
        <f>INDEX(Hosts!$A:$M, MATCH(Places!$B4162,Hosts!$A:$A,0), MATCH(Places!J$1,Hosts!$A$1:$M$1,0))</f>
        <v>Yes</v>
      </c>
      <c r="K4162">
        <v>8</v>
      </c>
      <c r="L4162" t="str">
        <f>VLOOKUP($K4162,Neighborhoods!$A:$C,2,0)</f>
        <v>Brooklyn</v>
      </c>
      <c r="M4162" t="str">
        <f>VLOOKUP($K4162,Neighborhoods!$A:$C,3,0)</f>
        <v>Bushwick</v>
      </c>
      <c r="N4162" t="str">
        <f>INDEX(Neighborhoods!$A:$C, MATCH(Places!$K4162,Neighborhoods!$A:$A,0), MATCH(Places!N$1,Neighborhoods!$A$1:$C$1,0))</f>
        <v>Brooklyn</v>
      </c>
      <c r="O4162" t="str">
        <f>INDEX(Neighborhoods!$A:$C, MATCH(Places!$K4162,Neighborhoods!$A:$A,0), MATCH(Places!O$1,Neighborhoods!$A$1:$C$1,0))</f>
        <v>Bushwick</v>
      </c>
      <c r="P4162" t="s">
        <v>1</v>
      </c>
      <c r="Q4162" t="str">
        <f t="shared" si="256"/>
        <v>Yes</v>
      </c>
      <c r="R4162">
        <v>3</v>
      </c>
      <c r="S4162" t="str">
        <f t="shared" si="257"/>
        <v>Medium</v>
      </c>
      <c r="T4162" s="50">
        <v>51</v>
      </c>
      <c r="U4162" s="70">
        <f t="shared" si="258"/>
        <v>0.03</v>
      </c>
      <c r="V4162" s="52">
        <v>4.97</v>
      </c>
      <c r="W4162" s="52" t="str" cm="1">
        <f t="array" ref="W4162">_xlfn.SWITCH(ROUND(V4162,0),5,"Excellent",4,"Good",3,"Ok","Bad")</f>
        <v>Excellent</v>
      </c>
      <c r="X4162">
        <v>38</v>
      </c>
      <c r="Y4162" t="str">
        <f t="shared" si="259"/>
        <v>No</v>
      </c>
      <c r="Z4162" s="68">
        <v>43404</v>
      </c>
      <c r="AA4162" s="68">
        <v>44045</v>
      </c>
      <c r="AB4162">
        <v>174</v>
      </c>
      <c r="AC4162" t="s">
        <v>15616</v>
      </c>
    </row>
    <row r="4163" spans="1:29" x14ac:dyDescent="0.3">
      <c r="A4163" t="s">
        <v>15068</v>
      </c>
      <c r="B4163">
        <v>143</v>
      </c>
      <c r="C4163" t="str">
        <f>VLOOKUP($B4163,Hosts!$A:$M,10,0)</f>
        <v>Within an hour</v>
      </c>
      <c r="D4163" s="70">
        <f>VLOOKUP($B4163,Hosts!$A:$M,11,0)</f>
        <v>1</v>
      </c>
      <c r="E4163" s="70">
        <f>VLOOKUP($B4163,Hosts!$A:$M,12,0)</f>
        <v>0.92</v>
      </c>
      <c r="F4163" t="str">
        <f>VLOOKUP($B4163,Hosts!$A:$M,13,0)</f>
        <v>No</v>
      </c>
      <c r="G4163" t="str">
        <f>INDEX(Hosts!$A:$M, MATCH(Places!$B4163,Hosts!$A:$A,0), MATCH(Places!G$1,Hosts!$A$1:$M$1,0))</f>
        <v>Within an hour</v>
      </c>
      <c r="H4163" s="70">
        <f>INDEX(Hosts!$A:$M, MATCH(Places!$B4163,Hosts!$A:$A,0), MATCH(Places!H$1,Hosts!$A$1:$M$1,0))</f>
        <v>1</v>
      </c>
      <c r="I4163" s="70">
        <f>INDEX(Hosts!$A:$M, MATCH(Places!$B4163,Hosts!$A:$A,0), MATCH(Places!I$1,Hosts!$A$1:$M$1,0))</f>
        <v>0.92</v>
      </c>
      <c r="J4163" t="str">
        <f>INDEX(Hosts!$A:$M, MATCH(Places!$B4163,Hosts!$A:$A,0), MATCH(Places!J$1,Hosts!$A$1:$M$1,0))</f>
        <v>No</v>
      </c>
      <c r="K4163">
        <v>16</v>
      </c>
      <c r="L4163" t="str">
        <f>VLOOKUP($K4163,Neighborhoods!$A:$C,2,0)</f>
        <v>Manhattan</v>
      </c>
      <c r="M4163" t="str">
        <f>VLOOKUP($K4163,Neighborhoods!$A:$C,3,0)</f>
        <v>Harlem</v>
      </c>
      <c r="N4163" t="str">
        <f>INDEX(Neighborhoods!$A:$C, MATCH(Places!$K4163,Neighborhoods!$A:$A,0), MATCH(Places!N$1,Neighborhoods!$A$1:$C$1,0))</f>
        <v>Manhattan</v>
      </c>
      <c r="O4163" t="str">
        <f>INDEX(Neighborhoods!$A:$C, MATCH(Places!$K4163,Neighborhoods!$A:$A,0), MATCH(Places!O$1,Neighborhoods!$A$1:$C$1,0))</f>
        <v>Harlem</v>
      </c>
      <c r="P4163" t="s">
        <v>1</v>
      </c>
      <c r="Q4163" t="str">
        <f t="shared" ref="Q4163:Q4226" si="260">IF(OR(P4163="Private room",P4163="Shared room"),"Yes","No")</f>
        <v>Yes</v>
      </c>
      <c r="R4163">
        <v>1</v>
      </c>
      <c r="S4163" t="str">
        <f t="shared" ref="S4163:S4226" si="261">IF(R4163&lt;=2,"Small",IF(R4163&lt;=5,"Medium","Large"))</f>
        <v>Small</v>
      </c>
      <c r="T4163" s="50">
        <v>55</v>
      </c>
      <c r="U4163" s="70">
        <f t="shared" ref="U4163:U4226" si="262">VLOOKUP($T4163,$AF$1:$AG$5,2)</f>
        <v>0.03</v>
      </c>
      <c r="V4163" s="52">
        <v>5</v>
      </c>
      <c r="W4163" s="52" t="str" cm="1">
        <f t="array" ref="W4163">_xlfn.SWITCH(ROUND(V4163,0),5,"Excellent",4,"Good",3,"Ok","Bad")</f>
        <v>Excellent</v>
      </c>
      <c r="X4163">
        <v>7</v>
      </c>
      <c r="Y4163" t="str">
        <f t="shared" ref="Y4163:Y4226" si="263">IF(AND(V4163&gt;4.8,X4163&gt;100),"Yes","No")</f>
        <v>No</v>
      </c>
      <c r="Z4163" s="68">
        <v>43666</v>
      </c>
      <c r="AA4163" s="68">
        <v>43751</v>
      </c>
      <c r="AB4163">
        <v>87</v>
      </c>
      <c r="AC4163" t="s">
        <v>15615</v>
      </c>
    </row>
    <row r="4164" spans="1:29" x14ac:dyDescent="0.3">
      <c r="A4164" t="s">
        <v>13349</v>
      </c>
      <c r="B4164">
        <v>3544</v>
      </c>
      <c r="C4164" t="str">
        <f>VLOOKUP($B4164,Hosts!$A:$M,10,0)</f>
        <v>Within an hour</v>
      </c>
      <c r="D4164" s="70">
        <f>VLOOKUP($B4164,Hosts!$A:$M,11,0)</f>
        <v>0.9</v>
      </c>
      <c r="E4164" s="70">
        <f>VLOOKUP($B4164,Hosts!$A:$M,12,0)</f>
        <v>0.99</v>
      </c>
      <c r="F4164" t="str">
        <f>VLOOKUP($B4164,Hosts!$A:$M,13,0)</f>
        <v>No</v>
      </c>
      <c r="G4164" t="str">
        <f>INDEX(Hosts!$A:$M, MATCH(Places!$B4164,Hosts!$A:$A,0), MATCH(Places!G$1,Hosts!$A$1:$M$1,0))</f>
        <v>Within an hour</v>
      </c>
      <c r="H4164" s="70">
        <f>INDEX(Hosts!$A:$M, MATCH(Places!$B4164,Hosts!$A:$A,0), MATCH(Places!H$1,Hosts!$A$1:$M$1,0))</f>
        <v>0.9</v>
      </c>
      <c r="I4164" s="70">
        <f>INDEX(Hosts!$A:$M, MATCH(Places!$B4164,Hosts!$A:$A,0), MATCH(Places!I$1,Hosts!$A$1:$M$1,0))</f>
        <v>0.99</v>
      </c>
      <c r="J4164" t="str">
        <f>INDEX(Hosts!$A:$M, MATCH(Places!$B4164,Hosts!$A:$A,0), MATCH(Places!J$1,Hosts!$A$1:$M$1,0))</f>
        <v>No</v>
      </c>
      <c r="K4164">
        <v>17</v>
      </c>
      <c r="L4164" t="str">
        <f>VLOOKUP($K4164,Neighborhoods!$A:$C,2,0)</f>
        <v>Manhattan</v>
      </c>
      <c r="M4164" t="str">
        <f>VLOOKUP($K4164,Neighborhoods!$A:$C,3,0)</f>
        <v>Hell's Kitchen</v>
      </c>
      <c r="N4164" t="str">
        <f>INDEX(Neighborhoods!$A:$C, MATCH(Places!$K4164,Neighborhoods!$A:$A,0), MATCH(Places!N$1,Neighborhoods!$A$1:$C$1,0))</f>
        <v>Manhattan</v>
      </c>
      <c r="O4164" t="str">
        <f>INDEX(Neighborhoods!$A:$C, MATCH(Places!$K4164,Neighborhoods!$A:$A,0), MATCH(Places!O$1,Neighborhoods!$A$1:$C$1,0))</f>
        <v>Hell's Kitchen</v>
      </c>
      <c r="P4164" t="s">
        <v>1</v>
      </c>
      <c r="Q4164" t="str">
        <f t="shared" si="260"/>
        <v>Yes</v>
      </c>
      <c r="R4164">
        <v>2</v>
      </c>
      <c r="S4164" t="str">
        <f t="shared" si="261"/>
        <v>Small</v>
      </c>
      <c r="T4164" s="50">
        <v>150</v>
      </c>
      <c r="U4164" s="70">
        <f t="shared" si="262"/>
        <v>0.03</v>
      </c>
      <c r="V4164" s="52">
        <v>3.43</v>
      </c>
      <c r="W4164" s="52" t="str" cm="1">
        <f t="array" ref="W4164">_xlfn.SWITCH(ROUND(V4164,0),5,"Excellent",4,"Good",3,"Ok","Bad")</f>
        <v>Ok</v>
      </c>
      <c r="X4164">
        <v>7</v>
      </c>
      <c r="Y4164" t="str">
        <f t="shared" si="263"/>
        <v>No</v>
      </c>
      <c r="Z4164" s="68">
        <v>43438</v>
      </c>
      <c r="AA4164" s="68">
        <v>43778</v>
      </c>
      <c r="AB4164">
        <v>365</v>
      </c>
      <c r="AC4164" t="s">
        <v>15616</v>
      </c>
    </row>
    <row r="4165" spans="1:29" x14ac:dyDescent="0.3">
      <c r="A4165" t="s">
        <v>2965</v>
      </c>
      <c r="B4165">
        <v>1178</v>
      </c>
      <c r="C4165" t="str">
        <f>VLOOKUP($B4165,Hosts!$A:$M,10,0)</f>
        <v>Within an hour</v>
      </c>
      <c r="D4165" s="70">
        <f>VLOOKUP($B4165,Hosts!$A:$M,11,0)</f>
        <v>1</v>
      </c>
      <c r="E4165" s="70">
        <f>VLOOKUP($B4165,Hosts!$A:$M,12,0)</f>
        <v>1</v>
      </c>
      <c r="F4165" t="str">
        <f>VLOOKUP($B4165,Hosts!$A:$M,13,0)</f>
        <v>Yes</v>
      </c>
      <c r="G4165" t="str">
        <f>INDEX(Hosts!$A:$M, MATCH(Places!$B4165,Hosts!$A:$A,0), MATCH(Places!G$1,Hosts!$A$1:$M$1,0))</f>
        <v>Within an hour</v>
      </c>
      <c r="H4165" s="70">
        <f>INDEX(Hosts!$A:$M, MATCH(Places!$B4165,Hosts!$A:$A,0), MATCH(Places!H$1,Hosts!$A$1:$M$1,0))</f>
        <v>1</v>
      </c>
      <c r="I4165" s="70">
        <f>INDEX(Hosts!$A:$M, MATCH(Places!$B4165,Hosts!$A:$A,0), MATCH(Places!I$1,Hosts!$A$1:$M$1,0))</f>
        <v>1</v>
      </c>
      <c r="J4165" t="str">
        <f>INDEX(Hosts!$A:$M, MATCH(Places!$B4165,Hosts!$A:$A,0), MATCH(Places!J$1,Hosts!$A$1:$M$1,0))</f>
        <v>Yes</v>
      </c>
      <c r="K4165">
        <v>8</v>
      </c>
      <c r="L4165" t="str">
        <f>VLOOKUP($K4165,Neighborhoods!$A:$C,2,0)</f>
        <v>Brooklyn</v>
      </c>
      <c r="M4165" t="str">
        <f>VLOOKUP($K4165,Neighborhoods!$A:$C,3,0)</f>
        <v>Bushwick</v>
      </c>
      <c r="N4165" t="str">
        <f>INDEX(Neighborhoods!$A:$C, MATCH(Places!$K4165,Neighborhoods!$A:$A,0), MATCH(Places!N$1,Neighborhoods!$A$1:$C$1,0))</f>
        <v>Brooklyn</v>
      </c>
      <c r="O4165" t="str">
        <f>INDEX(Neighborhoods!$A:$C, MATCH(Places!$K4165,Neighborhoods!$A:$A,0), MATCH(Places!O$1,Neighborhoods!$A$1:$C$1,0))</f>
        <v>Bushwick</v>
      </c>
      <c r="P4165" t="s">
        <v>11822</v>
      </c>
      <c r="Q4165" t="str">
        <f t="shared" si="260"/>
        <v>No</v>
      </c>
      <c r="R4165">
        <v>2</v>
      </c>
      <c r="S4165" t="str">
        <f t="shared" si="261"/>
        <v>Small</v>
      </c>
      <c r="T4165" s="50">
        <v>125</v>
      </c>
      <c r="U4165" s="70">
        <f t="shared" si="262"/>
        <v>0.03</v>
      </c>
      <c r="V4165" s="52">
        <v>5</v>
      </c>
      <c r="W4165" s="52" t="str" cm="1">
        <f t="array" ref="W4165">_xlfn.SWITCH(ROUND(V4165,0),5,"Excellent",4,"Good",3,"Ok","Bad")</f>
        <v>Excellent</v>
      </c>
      <c r="X4165">
        <v>3</v>
      </c>
      <c r="Y4165" t="str">
        <f t="shared" si="263"/>
        <v>No</v>
      </c>
      <c r="Z4165" s="68">
        <v>43467</v>
      </c>
      <c r="AA4165" s="68">
        <v>43583</v>
      </c>
      <c r="AB4165">
        <v>0</v>
      </c>
      <c r="AC4165" t="s">
        <v>15616</v>
      </c>
    </row>
    <row r="4166" spans="1:29" x14ac:dyDescent="0.3">
      <c r="A4166" t="s">
        <v>15462</v>
      </c>
      <c r="B4166">
        <v>3292</v>
      </c>
      <c r="C4166" t="str">
        <f>VLOOKUP($B4166,Hosts!$A:$M,10,0)</f>
        <v>Within an hour</v>
      </c>
      <c r="D4166" s="70">
        <f>VLOOKUP($B4166,Hosts!$A:$M,11,0)</f>
        <v>1</v>
      </c>
      <c r="E4166" s="70">
        <f>VLOOKUP($B4166,Hosts!$A:$M,12,0)</f>
        <v>0.79</v>
      </c>
      <c r="F4166" t="str">
        <f>VLOOKUP($B4166,Hosts!$A:$M,13,0)</f>
        <v>No</v>
      </c>
      <c r="G4166" t="str">
        <f>INDEX(Hosts!$A:$M, MATCH(Places!$B4166,Hosts!$A:$A,0), MATCH(Places!G$1,Hosts!$A$1:$M$1,0))</f>
        <v>Within an hour</v>
      </c>
      <c r="H4166" s="70">
        <f>INDEX(Hosts!$A:$M, MATCH(Places!$B4166,Hosts!$A:$A,0), MATCH(Places!H$1,Hosts!$A$1:$M$1,0))</f>
        <v>1</v>
      </c>
      <c r="I4166" s="70">
        <f>INDEX(Hosts!$A:$M, MATCH(Places!$B4166,Hosts!$A:$A,0), MATCH(Places!I$1,Hosts!$A$1:$M$1,0))</f>
        <v>0.79</v>
      </c>
      <c r="J4166" t="str">
        <f>INDEX(Hosts!$A:$M, MATCH(Places!$B4166,Hosts!$A:$A,0), MATCH(Places!J$1,Hosts!$A$1:$M$1,0))</f>
        <v>No</v>
      </c>
      <c r="K4166">
        <v>16</v>
      </c>
      <c r="L4166" t="str">
        <f>VLOOKUP($K4166,Neighborhoods!$A:$C,2,0)</f>
        <v>Manhattan</v>
      </c>
      <c r="M4166" t="str">
        <f>VLOOKUP($K4166,Neighborhoods!$A:$C,3,0)</f>
        <v>Harlem</v>
      </c>
      <c r="N4166" t="str">
        <f>INDEX(Neighborhoods!$A:$C, MATCH(Places!$K4166,Neighborhoods!$A:$A,0), MATCH(Places!N$1,Neighborhoods!$A$1:$C$1,0))</f>
        <v>Manhattan</v>
      </c>
      <c r="O4166" t="str">
        <f>INDEX(Neighborhoods!$A:$C, MATCH(Places!$K4166,Neighborhoods!$A:$A,0), MATCH(Places!O$1,Neighborhoods!$A$1:$C$1,0))</f>
        <v>Harlem</v>
      </c>
      <c r="P4166" t="s">
        <v>1</v>
      </c>
      <c r="Q4166" t="str">
        <f t="shared" si="260"/>
        <v>Yes</v>
      </c>
      <c r="R4166">
        <v>1</v>
      </c>
      <c r="S4166" t="str">
        <f t="shared" si="261"/>
        <v>Small</v>
      </c>
      <c r="T4166" s="50">
        <v>36</v>
      </c>
      <c r="U4166" s="70">
        <f t="shared" si="262"/>
        <v>0.03</v>
      </c>
      <c r="V4166" s="52">
        <v>4.2</v>
      </c>
      <c r="W4166" s="52" t="str" cm="1">
        <f t="array" ref="W4166">_xlfn.SWITCH(ROUND(V4166,0),5,"Excellent",4,"Good",3,"Ok","Bad")</f>
        <v>Good</v>
      </c>
      <c r="X4166">
        <v>5</v>
      </c>
      <c r="Y4166" t="str">
        <f t="shared" si="263"/>
        <v>No</v>
      </c>
      <c r="Z4166" s="68">
        <v>43498</v>
      </c>
      <c r="AA4166" s="68">
        <v>43834</v>
      </c>
      <c r="AB4166">
        <v>304</v>
      </c>
      <c r="AC4166" t="s">
        <v>15615</v>
      </c>
    </row>
    <row r="4167" spans="1:29" x14ac:dyDescent="0.3">
      <c r="A4167" t="s">
        <v>2966</v>
      </c>
      <c r="B4167">
        <v>3703</v>
      </c>
      <c r="C4167" t="str">
        <f>VLOOKUP($B4167,Hosts!$A:$M,10,0)</f>
        <v>Within an hour</v>
      </c>
      <c r="D4167" s="70">
        <f>VLOOKUP($B4167,Hosts!$A:$M,11,0)</f>
        <v>1</v>
      </c>
      <c r="E4167" s="70">
        <f>VLOOKUP($B4167,Hosts!$A:$M,12,0)</f>
        <v>1</v>
      </c>
      <c r="F4167" t="str">
        <f>VLOOKUP($B4167,Hosts!$A:$M,13,0)</f>
        <v>No</v>
      </c>
      <c r="G4167" t="str">
        <f>INDEX(Hosts!$A:$M, MATCH(Places!$B4167,Hosts!$A:$A,0), MATCH(Places!G$1,Hosts!$A$1:$M$1,0))</f>
        <v>Within an hour</v>
      </c>
      <c r="H4167" s="70">
        <f>INDEX(Hosts!$A:$M, MATCH(Places!$B4167,Hosts!$A:$A,0), MATCH(Places!H$1,Hosts!$A$1:$M$1,0))</f>
        <v>1</v>
      </c>
      <c r="I4167" s="70">
        <f>INDEX(Hosts!$A:$M, MATCH(Places!$B4167,Hosts!$A:$A,0), MATCH(Places!I$1,Hosts!$A$1:$M$1,0))</f>
        <v>1</v>
      </c>
      <c r="J4167" t="str">
        <f>INDEX(Hosts!$A:$M, MATCH(Places!$B4167,Hosts!$A:$A,0), MATCH(Places!J$1,Hosts!$A$1:$M$1,0))</f>
        <v>No</v>
      </c>
      <c r="K4167">
        <v>7</v>
      </c>
      <c r="L4167" t="str">
        <f>VLOOKUP($K4167,Neighborhoods!$A:$C,2,0)</f>
        <v>Brooklyn</v>
      </c>
      <c r="M4167" t="str">
        <f>VLOOKUP($K4167,Neighborhoods!$A:$C,3,0)</f>
        <v>Bedford-Stuyvesant</v>
      </c>
      <c r="N4167" t="str">
        <f>INDEX(Neighborhoods!$A:$C, MATCH(Places!$K4167,Neighborhoods!$A:$A,0), MATCH(Places!N$1,Neighborhoods!$A$1:$C$1,0))</f>
        <v>Brooklyn</v>
      </c>
      <c r="O4167" t="str">
        <f>INDEX(Neighborhoods!$A:$C, MATCH(Places!$K4167,Neighborhoods!$A:$A,0), MATCH(Places!O$1,Neighborhoods!$A$1:$C$1,0))</f>
        <v>Bedford-Stuyvesant</v>
      </c>
      <c r="P4167" t="s">
        <v>11822</v>
      </c>
      <c r="Q4167" t="str">
        <f t="shared" si="260"/>
        <v>No</v>
      </c>
      <c r="R4167">
        <v>4</v>
      </c>
      <c r="S4167" t="str">
        <f t="shared" si="261"/>
        <v>Medium</v>
      </c>
      <c r="T4167" s="50">
        <v>175</v>
      </c>
      <c r="U4167" s="70">
        <f t="shared" si="262"/>
        <v>0.03</v>
      </c>
      <c r="V4167" s="52">
        <v>4.79</v>
      </c>
      <c r="W4167" s="52" t="str" cm="1">
        <f t="array" ref="W4167">_xlfn.SWITCH(ROUND(V4167,0),5,"Excellent",4,"Good",3,"Ok","Bad")</f>
        <v>Excellent</v>
      </c>
      <c r="X4167">
        <v>39</v>
      </c>
      <c r="Y4167" t="str">
        <f t="shared" si="263"/>
        <v>No</v>
      </c>
      <c r="Z4167" s="68">
        <v>43436</v>
      </c>
      <c r="AA4167" s="68">
        <v>43893</v>
      </c>
      <c r="AB4167">
        <v>176</v>
      </c>
      <c r="AC4167" t="s">
        <v>15616</v>
      </c>
    </row>
    <row r="4168" spans="1:29" x14ac:dyDescent="0.3">
      <c r="A4168" t="s">
        <v>2967</v>
      </c>
      <c r="B4168">
        <v>2760</v>
      </c>
      <c r="C4168" t="str">
        <f>VLOOKUP($B4168,Hosts!$A:$M,10,0)</f>
        <v>Within an hour</v>
      </c>
      <c r="D4168" s="70">
        <f>VLOOKUP($B4168,Hosts!$A:$M,11,0)</f>
        <v>1</v>
      </c>
      <c r="E4168" s="70">
        <f>VLOOKUP($B4168,Hosts!$A:$M,12,0)</f>
        <v>1</v>
      </c>
      <c r="F4168" t="str">
        <f>VLOOKUP($B4168,Hosts!$A:$M,13,0)</f>
        <v>No</v>
      </c>
      <c r="G4168" t="str">
        <f>INDEX(Hosts!$A:$M, MATCH(Places!$B4168,Hosts!$A:$A,0), MATCH(Places!G$1,Hosts!$A$1:$M$1,0))</f>
        <v>Within an hour</v>
      </c>
      <c r="H4168" s="70">
        <f>INDEX(Hosts!$A:$M, MATCH(Places!$B4168,Hosts!$A:$A,0), MATCH(Places!H$1,Hosts!$A$1:$M$1,0))</f>
        <v>1</v>
      </c>
      <c r="I4168" s="70">
        <f>INDEX(Hosts!$A:$M, MATCH(Places!$B4168,Hosts!$A:$A,0), MATCH(Places!I$1,Hosts!$A$1:$M$1,0))</f>
        <v>1</v>
      </c>
      <c r="J4168" t="str">
        <f>INDEX(Hosts!$A:$M, MATCH(Places!$B4168,Hosts!$A:$A,0), MATCH(Places!J$1,Hosts!$A$1:$M$1,0))</f>
        <v>No</v>
      </c>
      <c r="K4168">
        <v>14</v>
      </c>
      <c r="L4168" t="str">
        <f>VLOOKUP($K4168,Neighborhoods!$A:$C,2,0)</f>
        <v>Manhattan</v>
      </c>
      <c r="M4168" t="str">
        <f>VLOOKUP($K4168,Neighborhoods!$A:$C,3,0)</f>
        <v>East Harlem</v>
      </c>
      <c r="N4168" t="str">
        <f>INDEX(Neighborhoods!$A:$C, MATCH(Places!$K4168,Neighborhoods!$A:$A,0), MATCH(Places!N$1,Neighborhoods!$A$1:$C$1,0))</f>
        <v>Manhattan</v>
      </c>
      <c r="O4168" t="str">
        <f>INDEX(Neighborhoods!$A:$C, MATCH(Places!$K4168,Neighborhoods!$A:$A,0), MATCH(Places!O$1,Neighborhoods!$A$1:$C$1,0))</f>
        <v>East Harlem</v>
      </c>
      <c r="P4168" t="s">
        <v>11822</v>
      </c>
      <c r="Q4168" t="str">
        <f t="shared" si="260"/>
        <v>No</v>
      </c>
      <c r="R4168">
        <v>4</v>
      </c>
      <c r="S4168" t="str">
        <f t="shared" si="261"/>
        <v>Medium</v>
      </c>
      <c r="T4168" s="50">
        <v>98</v>
      </c>
      <c r="U4168" s="70">
        <f t="shared" si="262"/>
        <v>0.03</v>
      </c>
      <c r="V4168" s="52">
        <v>4.8</v>
      </c>
      <c r="W4168" s="52" t="str" cm="1">
        <f t="array" ref="W4168">_xlfn.SWITCH(ROUND(V4168,0),5,"Excellent",4,"Good",3,"Ok","Bad")</f>
        <v>Excellent</v>
      </c>
      <c r="X4168">
        <v>97</v>
      </c>
      <c r="Y4168" t="str">
        <f t="shared" si="263"/>
        <v>No</v>
      </c>
      <c r="Z4168" s="68">
        <v>43426</v>
      </c>
      <c r="AA4168" s="68">
        <v>44055</v>
      </c>
      <c r="AB4168">
        <v>286</v>
      </c>
      <c r="AC4168" t="s">
        <v>15616</v>
      </c>
    </row>
    <row r="4169" spans="1:29" x14ac:dyDescent="0.3">
      <c r="A4169" t="s">
        <v>14651</v>
      </c>
      <c r="B4169">
        <v>2690</v>
      </c>
      <c r="C4169" t="str">
        <f>VLOOKUP($B4169,Hosts!$A:$M,10,0)</f>
        <v>Within an hour</v>
      </c>
      <c r="D4169" s="70">
        <f>VLOOKUP($B4169,Hosts!$A:$M,11,0)</f>
        <v>1</v>
      </c>
      <c r="E4169" s="70">
        <f>VLOOKUP($B4169,Hosts!$A:$M,12,0)</f>
        <v>0.99</v>
      </c>
      <c r="F4169" t="str">
        <f>VLOOKUP($B4169,Hosts!$A:$M,13,0)</f>
        <v>Yes</v>
      </c>
      <c r="G4169" t="str">
        <f>INDEX(Hosts!$A:$M, MATCH(Places!$B4169,Hosts!$A:$A,0), MATCH(Places!G$1,Hosts!$A$1:$M$1,0))</f>
        <v>Within an hour</v>
      </c>
      <c r="H4169" s="70">
        <f>INDEX(Hosts!$A:$M, MATCH(Places!$B4169,Hosts!$A:$A,0), MATCH(Places!H$1,Hosts!$A$1:$M$1,0))</f>
        <v>1</v>
      </c>
      <c r="I4169" s="70">
        <f>INDEX(Hosts!$A:$M, MATCH(Places!$B4169,Hosts!$A:$A,0), MATCH(Places!I$1,Hosts!$A$1:$M$1,0))</f>
        <v>0.99</v>
      </c>
      <c r="J4169" t="str">
        <f>INDEX(Hosts!$A:$M, MATCH(Places!$B4169,Hosts!$A:$A,0), MATCH(Places!J$1,Hosts!$A$1:$M$1,0))</f>
        <v>Yes</v>
      </c>
      <c r="K4169">
        <v>10</v>
      </c>
      <c r="L4169" t="str">
        <f>VLOOKUP($K4169,Neighborhoods!$A:$C,2,0)</f>
        <v>Brooklyn</v>
      </c>
      <c r="M4169" t="str">
        <f>VLOOKUP($K4169,Neighborhoods!$A:$C,3,0)</f>
        <v>East Flatbush</v>
      </c>
      <c r="N4169" t="str">
        <f>INDEX(Neighborhoods!$A:$C, MATCH(Places!$K4169,Neighborhoods!$A:$A,0), MATCH(Places!N$1,Neighborhoods!$A$1:$C$1,0))</f>
        <v>Brooklyn</v>
      </c>
      <c r="O4169" t="str">
        <f>INDEX(Neighborhoods!$A:$C, MATCH(Places!$K4169,Neighborhoods!$A:$A,0), MATCH(Places!O$1,Neighborhoods!$A$1:$C$1,0))</f>
        <v>East Flatbush</v>
      </c>
      <c r="P4169" t="s">
        <v>11822</v>
      </c>
      <c r="Q4169" t="str">
        <f t="shared" si="260"/>
        <v>No</v>
      </c>
      <c r="R4169">
        <v>2</v>
      </c>
      <c r="S4169" t="str">
        <f t="shared" si="261"/>
        <v>Small</v>
      </c>
      <c r="T4169" s="50">
        <v>119</v>
      </c>
      <c r="U4169" s="70">
        <f t="shared" si="262"/>
        <v>0.03</v>
      </c>
      <c r="V4169" s="52">
        <v>4.9800000000000004</v>
      </c>
      <c r="W4169" s="52" t="str" cm="1">
        <f t="array" ref="W4169">_xlfn.SWITCH(ROUND(V4169,0),5,"Excellent",4,"Good",3,"Ok","Bad")</f>
        <v>Excellent</v>
      </c>
      <c r="X4169">
        <v>49</v>
      </c>
      <c r="Y4169" t="str">
        <f t="shared" si="263"/>
        <v>No</v>
      </c>
      <c r="Z4169" s="68">
        <v>43407</v>
      </c>
      <c r="AA4169" s="68">
        <v>43877</v>
      </c>
      <c r="AB4169">
        <v>197</v>
      </c>
      <c r="AC4169" t="s">
        <v>15615</v>
      </c>
    </row>
    <row r="4170" spans="1:29" x14ac:dyDescent="0.3">
      <c r="A4170" t="s">
        <v>13609</v>
      </c>
      <c r="B4170">
        <v>3668</v>
      </c>
      <c r="C4170" t="str">
        <f>VLOOKUP($B4170,Hosts!$A:$M,10,0)</f>
        <v>A few days or more</v>
      </c>
      <c r="D4170" s="70">
        <f>VLOOKUP($B4170,Hosts!$A:$M,11,0)</f>
        <v>0</v>
      </c>
      <c r="E4170" s="70">
        <f>VLOOKUP($B4170,Hosts!$A:$M,12,0)</f>
        <v>0.78</v>
      </c>
      <c r="F4170" t="str">
        <f>VLOOKUP($B4170,Hosts!$A:$M,13,0)</f>
        <v>No</v>
      </c>
      <c r="G4170" t="str">
        <f>INDEX(Hosts!$A:$M, MATCH(Places!$B4170,Hosts!$A:$A,0), MATCH(Places!G$1,Hosts!$A$1:$M$1,0))</f>
        <v>A few days or more</v>
      </c>
      <c r="H4170" s="70">
        <f>INDEX(Hosts!$A:$M, MATCH(Places!$B4170,Hosts!$A:$A,0), MATCH(Places!H$1,Hosts!$A$1:$M$1,0))</f>
        <v>0</v>
      </c>
      <c r="I4170" s="70">
        <f>INDEX(Hosts!$A:$M, MATCH(Places!$B4170,Hosts!$A:$A,0), MATCH(Places!I$1,Hosts!$A$1:$M$1,0))</f>
        <v>0.78</v>
      </c>
      <c r="J4170" t="str">
        <f>INDEX(Hosts!$A:$M, MATCH(Places!$B4170,Hosts!$A:$A,0), MATCH(Places!J$1,Hosts!$A$1:$M$1,0))</f>
        <v>No</v>
      </c>
      <c r="K4170">
        <v>17</v>
      </c>
      <c r="L4170" t="str">
        <f>VLOOKUP($K4170,Neighborhoods!$A:$C,2,0)</f>
        <v>Manhattan</v>
      </c>
      <c r="M4170" t="str">
        <f>VLOOKUP($K4170,Neighborhoods!$A:$C,3,0)</f>
        <v>Hell's Kitchen</v>
      </c>
      <c r="N4170" t="str">
        <f>INDEX(Neighborhoods!$A:$C, MATCH(Places!$K4170,Neighborhoods!$A:$A,0), MATCH(Places!N$1,Neighborhoods!$A$1:$C$1,0))</f>
        <v>Manhattan</v>
      </c>
      <c r="O4170" t="str">
        <f>INDEX(Neighborhoods!$A:$C, MATCH(Places!$K4170,Neighborhoods!$A:$A,0), MATCH(Places!O$1,Neighborhoods!$A$1:$C$1,0))</f>
        <v>Hell's Kitchen</v>
      </c>
      <c r="P4170" t="s">
        <v>11822</v>
      </c>
      <c r="Q4170" t="str">
        <f t="shared" si="260"/>
        <v>No</v>
      </c>
      <c r="R4170">
        <v>4</v>
      </c>
      <c r="S4170" t="str">
        <f t="shared" si="261"/>
        <v>Medium</v>
      </c>
      <c r="T4170" s="50">
        <v>300</v>
      </c>
      <c r="U4170" s="70">
        <f t="shared" si="262"/>
        <v>0.04</v>
      </c>
      <c r="V4170" s="52">
        <v>5</v>
      </c>
      <c r="W4170" s="52" t="str" cm="1">
        <f t="array" ref="W4170">_xlfn.SWITCH(ROUND(V4170,0),5,"Excellent",4,"Good",3,"Ok","Bad")</f>
        <v>Excellent</v>
      </c>
      <c r="X4170">
        <v>35</v>
      </c>
      <c r="Y4170" t="str">
        <f t="shared" si="263"/>
        <v>No</v>
      </c>
      <c r="Z4170" s="68">
        <v>43416</v>
      </c>
      <c r="AA4170" s="68">
        <v>43898</v>
      </c>
      <c r="AB4170">
        <v>269</v>
      </c>
      <c r="AC4170" t="s">
        <v>15615</v>
      </c>
    </row>
    <row r="4171" spans="1:29" x14ac:dyDescent="0.3">
      <c r="A4171" t="s">
        <v>2968</v>
      </c>
      <c r="B4171">
        <v>2237</v>
      </c>
      <c r="C4171" t="str">
        <f>VLOOKUP($B4171,Hosts!$A:$M,10,0)</f>
        <v>Within an hour</v>
      </c>
      <c r="D4171" s="70">
        <f>VLOOKUP($B4171,Hosts!$A:$M,11,0)</f>
        <v>0.89</v>
      </c>
      <c r="E4171" s="70">
        <f>VLOOKUP($B4171,Hosts!$A:$M,12,0)</f>
        <v>0.94</v>
      </c>
      <c r="F4171" t="str">
        <f>VLOOKUP($B4171,Hosts!$A:$M,13,0)</f>
        <v>Yes</v>
      </c>
      <c r="G4171" t="str">
        <f>INDEX(Hosts!$A:$M, MATCH(Places!$B4171,Hosts!$A:$A,0), MATCH(Places!G$1,Hosts!$A$1:$M$1,0))</f>
        <v>Within an hour</v>
      </c>
      <c r="H4171" s="70">
        <f>INDEX(Hosts!$A:$M, MATCH(Places!$B4171,Hosts!$A:$A,0), MATCH(Places!H$1,Hosts!$A$1:$M$1,0))</f>
        <v>0.89</v>
      </c>
      <c r="I4171" s="70">
        <f>INDEX(Hosts!$A:$M, MATCH(Places!$B4171,Hosts!$A:$A,0), MATCH(Places!I$1,Hosts!$A$1:$M$1,0))</f>
        <v>0.94</v>
      </c>
      <c r="J4171" t="str">
        <f>INDEX(Hosts!$A:$M, MATCH(Places!$B4171,Hosts!$A:$A,0), MATCH(Places!J$1,Hosts!$A$1:$M$1,0))</f>
        <v>Yes</v>
      </c>
      <c r="K4171">
        <v>9</v>
      </c>
      <c r="L4171" t="str">
        <f>VLOOKUP($K4171,Neighborhoods!$A:$C,2,0)</f>
        <v>Brooklyn</v>
      </c>
      <c r="M4171" t="str">
        <f>VLOOKUP($K4171,Neighborhoods!$A:$C,3,0)</f>
        <v>Crown Heights</v>
      </c>
      <c r="N4171" t="str">
        <f>INDEX(Neighborhoods!$A:$C, MATCH(Places!$K4171,Neighborhoods!$A:$A,0), MATCH(Places!N$1,Neighborhoods!$A$1:$C$1,0))</f>
        <v>Brooklyn</v>
      </c>
      <c r="O4171" t="str">
        <f>INDEX(Neighborhoods!$A:$C, MATCH(Places!$K4171,Neighborhoods!$A:$A,0), MATCH(Places!O$1,Neighborhoods!$A$1:$C$1,0))</f>
        <v>Crown Heights</v>
      </c>
      <c r="P4171" t="s">
        <v>1</v>
      </c>
      <c r="Q4171" t="str">
        <f t="shared" si="260"/>
        <v>Yes</v>
      </c>
      <c r="R4171">
        <v>4</v>
      </c>
      <c r="S4171" t="str">
        <f t="shared" si="261"/>
        <v>Medium</v>
      </c>
      <c r="T4171" s="50">
        <v>89</v>
      </c>
      <c r="U4171" s="70">
        <f t="shared" si="262"/>
        <v>0.03</v>
      </c>
      <c r="V4171" s="52">
        <v>5</v>
      </c>
      <c r="W4171" s="52" t="str" cm="1">
        <f t="array" ref="W4171">_xlfn.SWITCH(ROUND(V4171,0),5,"Excellent",4,"Good",3,"Ok","Bad")</f>
        <v>Excellent</v>
      </c>
      <c r="X4171">
        <v>6</v>
      </c>
      <c r="Y4171" t="str">
        <f t="shared" si="263"/>
        <v>No</v>
      </c>
      <c r="Z4171" s="68">
        <v>43633</v>
      </c>
      <c r="AA4171" s="68">
        <v>43716</v>
      </c>
      <c r="AB4171">
        <v>269</v>
      </c>
      <c r="AC4171" t="s">
        <v>15616</v>
      </c>
    </row>
    <row r="4172" spans="1:29" x14ac:dyDescent="0.3">
      <c r="A4172" t="s">
        <v>2969</v>
      </c>
      <c r="B4172">
        <v>3704</v>
      </c>
      <c r="C4172" t="str">
        <f>VLOOKUP($B4172,Hosts!$A:$M,10,0)</f>
        <v>Within an hour</v>
      </c>
      <c r="D4172" s="70">
        <f>VLOOKUP($B4172,Hosts!$A:$M,11,0)</f>
        <v>1</v>
      </c>
      <c r="E4172" s="70">
        <f>VLOOKUP($B4172,Hosts!$A:$M,12,0)</f>
        <v>1</v>
      </c>
      <c r="F4172" t="str">
        <f>VLOOKUP($B4172,Hosts!$A:$M,13,0)</f>
        <v>Yes</v>
      </c>
      <c r="G4172" t="str">
        <f>INDEX(Hosts!$A:$M, MATCH(Places!$B4172,Hosts!$A:$A,0), MATCH(Places!G$1,Hosts!$A$1:$M$1,0))</f>
        <v>Within an hour</v>
      </c>
      <c r="H4172" s="70">
        <f>INDEX(Hosts!$A:$M, MATCH(Places!$B4172,Hosts!$A:$A,0), MATCH(Places!H$1,Hosts!$A$1:$M$1,0))</f>
        <v>1</v>
      </c>
      <c r="I4172" s="70">
        <f>INDEX(Hosts!$A:$M, MATCH(Places!$B4172,Hosts!$A:$A,0), MATCH(Places!I$1,Hosts!$A$1:$M$1,0))</f>
        <v>1</v>
      </c>
      <c r="J4172" t="str">
        <f>INDEX(Hosts!$A:$M, MATCH(Places!$B4172,Hosts!$A:$A,0), MATCH(Places!J$1,Hosts!$A$1:$M$1,0))</f>
        <v>Yes</v>
      </c>
      <c r="K4172">
        <v>15</v>
      </c>
      <c r="L4172" t="str">
        <f>VLOOKUP($K4172,Neighborhoods!$A:$C,2,0)</f>
        <v>Manhattan</v>
      </c>
      <c r="M4172" t="str">
        <f>VLOOKUP($K4172,Neighborhoods!$A:$C,3,0)</f>
        <v>East Village</v>
      </c>
      <c r="N4172" t="str">
        <f>INDEX(Neighborhoods!$A:$C, MATCH(Places!$K4172,Neighborhoods!$A:$A,0), MATCH(Places!N$1,Neighborhoods!$A$1:$C$1,0))</f>
        <v>Manhattan</v>
      </c>
      <c r="O4172" t="str">
        <f>INDEX(Neighborhoods!$A:$C, MATCH(Places!$K4172,Neighborhoods!$A:$A,0), MATCH(Places!O$1,Neighborhoods!$A$1:$C$1,0))</f>
        <v>East Village</v>
      </c>
      <c r="P4172" t="s">
        <v>11822</v>
      </c>
      <c r="Q4172" t="str">
        <f t="shared" si="260"/>
        <v>No</v>
      </c>
      <c r="R4172">
        <v>2</v>
      </c>
      <c r="S4172" t="str">
        <f t="shared" si="261"/>
        <v>Small</v>
      </c>
      <c r="T4172" s="50">
        <v>92</v>
      </c>
      <c r="U4172" s="70">
        <f t="shared" si="262"/>
        <v>0.03</v>
      </c>
      <c r="V4172" s="52">
        <v>4.99</v>
      </c>
      <c r="W4172" s="52" t="str" cm="1">
        <f t="array" ref="W4172">_xlfn.SWITCH(ROUND(V4172,0),5,"Excellent",4,"Good",3,"Ok","Bad")</f>
        <v>Excellent</v>
      </c>
      <c r="X4172">
        <v>98</v>
      </c>
      <c r="Y4172" t="str">
        <f t="shared" si="263"/>
        <v>No</v>
      </c>
      <c r="Z4172" s="68">
        <v>43404</v>
      </c>
      <c r="AA4172" s="68">
        <v>44044</v>
      </c>
      <c r="AB4172">
        <v>313</v>
      </c>
      <c r="AC4172" t="s">
        <v>15616</v>
      </c>
    </row>
    <row r="4173" spans="1:29" x14ac:dyDescent="0.3">
      <c r="A4173" t="s">
        <v>14223</v>
      </c>
      <c r="B4173">
        <v>3437</v>
      </c>
      <c r="C4173" t="str">
        <f>VLOOKUP($B4173,Hosts!$A:$M,10,0)</f>
        <v>Within an hour</v>
      </c>
      <c r="D4173" s="70">
        <f>VLOOKUP($B4173,Hosts!$A:$M,11,0)</f>
        <v>1</v>
      </c>
      <c r="E4173" s="70">
        <f>VLOOKUP($B4173,Hosts!$A:$M,12,0)</f>
        <v>1</v>
      </c>
      <c r="F4173" t="str">
        <f>VLOOKUP($B4173,Hosts!$A:$M,13,0)</f>
        <v>Yes</v>
      </c>
      <c r="G4173" t="str">
        <f>INDEX(Hosts!$A:$M, MATCH(Places!$B4173,Hosts!$A:$A,0), MATCH(Places!G$1,Hosts!$A$1:$M$1,0))</f>
        <v>Within an hour</v>
      </c>
      <c r="H4173" s="70">
        <f>INDEX(Hosts!$A:$M, MATCH(Places!$B4173,Hosts!$A:$A,0), MATCH(Places!H$1,Hosts!$A$1:$M$1,0))</f>
        <v>1</v>
      </c>
      <c r="I4173" s="70">
        <f>INDEX(Hosts!$A:$M, MATCH(Places!$B4173,Hosts!$A:$A,0), MATCH(Places!I$1,Hosts!$A$1:$M$1,0))</f>
        <v>1</v>
      </c>
      <c r="J4173" t="str">
        <f>INDEX(Hosts!$A:$M, MATCH(Places!$B4173,Hosts!$A:$A,0), MATCH(Places!J$1,Hosts!$A$1:$M$1,0))</f>
        <v>Yes</v>
      </c>
      <c r="K4173">
        <v>12</v>
      </c>
      <c r="L4173" t="str">
        <f>VLOOKUP($K4173,Neighborhoods!$A:$C,2,0)</f>
        <v>Brooklyn</v>
      </c>
      <c r="M4173" t="str">
        <f>VLOOKUP($K4173,Neighborhoods!$A:$C,3,0)</f>
        <v>Williamsburg</v>
      </c>
      <c r="N4173" t="str">
        <f>INDEX(Neighborhoods!$A:$C, MATCH(Places!$K4173,Neighborhoods!$A:$A,0), MATCH(Places!N$1,Neighborhoods!$A$1:$C$1,0))</f>
        <v>Brooklyn</v>
      </c>
      <c r="O4173" t="str">
        <f>INDEX(Neighborhoods!$A:$C, MATCH(Places!$K4173,Neighborhoods!$A:$A,0), MATCH(Places!O$1,Neighborhoods!$A$1:$C$1,0))</f>
        <v>Williamsburg</v>
      </c>
      <c r="P4173" t="s">
        <v>11822</v>
      </c>
      <c r="Q4173" t="str">
        <f t="shared" si="260"/>
        <v>No</v>
      </c>
      <c r="R4173">
        <v>4</v>
      </c>
      <c r="S4173" t="str">
        <f t="shared" si="261"/>
        <v>Medium</v>
      </c>
      <c r="T4173" s="50">
        <v>200</v>
      </c>
      <c r="U4173" s="70">
        <f t="shared" si="262"/>
        <v>0.04</v>
      </c>
      <c r="V4173" s="52">
        <v>4.91</v>
      </c>
      <c r="W4173" s="52" t="str" cm="1">
        <f t="array" ref="W4173">_xlfn.SWITCH(ROUND(V4173,0),5,"Excellent",4,"Good",3,"Ok","Bad")</f>
        <v>Excellent</v>
      </c>
      <c r="X4173">
        <v>56</v>
      </c>
      <c r="Y4173" t="str">
        <f t="shared" si="263"/>
        <v>No</v>
      </c>
      <c r="Z4173" s="68">
        <v>43416</v>
      </c>
      <c r="AA4173" s="68">
        <v>43898</v>
      </c>
      <c r="AB4173">
        <v>335</v>
      </c>
      <c r="AC4173" t="s">
        <v>15615</v>
      </c>
    </row>
    <row r="4174" spans="1:29" x14ac:dyDescent="0.3">
      <c r="A4174" t="s">
        <v>2970</v>
      </c>
      <c r="B4174">
        <v>2721</v>
      </c>
      <c r="C4174" t="str">
        <f>VLOOKUP($B4174,Hosts!$A:$M,10,0)</f>
        <v>Within an hour</v>
      </c>
      <c r="D4174" s="70">
        <f>VLOOKUP($B4174,Hosts!$A:$M,11,0)</f>
        <v>1</v>
      </c>
      <c r="E4174" s="70">
        <f>VLOOKUP($B4174,Hosts!$A:$M,12,0)</f>
        <v>0.94</v>
      </c>
      <c r="F4174" t="str">
        <f>VLOOKUP($B4174,Hosts!$A:$M,13,0)</f>
        <v>No</v>
      </c>
      <c r="G4174" t="str">
        <f>INDEX(Hosts!$A:$M, MATCH(Places!$B4174,Hosts!$A:$A,0), MATCH(Places!G$1,Hosts!$A$1:$M$1,0))</f>
        <v>Within an hour</v>
      </c>
      <c r="H4174" s="70">
        <f>INDEX(Hosts!$A:$M, MATCH(Places!$B4174,Hosts!$A:$A,0), MATCH(Places!H$1,Hosts!$A$1:$M$1,0))</f>
        <v>1</v>
      </c>
      <c r="I4174" s="70">
        <f>INDEX(Hosts!$A:$M, MATCH(Places!$B4174,Hosts!$A:$A,0), MATCH(Places!I$1,Hosts!$A$1:$M$1,0))</f>
        <v>0.94</v>
      </c>
      <c r="J4174" t="str">
        <f>INDEX(Hosts!$A:$M, MATCH(Places!$B4174,Hosts!$A:$A,0), MATCH(Places!J$1,Hosts!$A$1:$M$1,0))</f>
        <v>No</v>
      </c>
      <c r="K4174">
        <v>7</v>
      </c>
      <c r="L4174" t="str">
        <f>VLOOKUP($K4174,Neighborhoods!$A:$C,2,0)</f>
        <v>Brooklyn</v>
      </c>
      <c r="M4174" t="str">
        <f>VLOOKUP($K4174,Neighborhoods!$A:$C,3,0)</f>
        <v>Bedford-Stuyvesant</v>
      </c>
      <c r="N4174" t="str">
        <f>INDEX(Neighborhoods!$A:$C, MATCH(Places!$K4174,Neighborhoods!$A:$A,0), MATCH(Places!N$1,Neighborhoods!$A$1:$C$1,0))</f>
        <v>Brooklyn</v>
      </c>
      <c r="O4174" t="str">
        <f>INDEX(Neighborhoods!$A:$C, MATCH(Places!$K4174,Neighborhoods!$A:$A,0), MATCH(Places!O$1,Neighborhoods!$A$1:$C$1,0))</f>
        <v>Bedford-Stuyvesant</v>
      </c>
      <c r="P4174" t="s">
        <v>11822</v>
      </c>
      <c r="Q4174" t="str">
        <f t="shared" si="260"/>
        <v>No</v>
      </c>
      <c r="R4174">
        <v>2</v>
      </c>
      <c r="S4174" t="str">
        <f t="shared" si="261"/>
        <v>Small</v>
      </c>
      <c r="T4174" s="50">
        <v>80</v>
      </c>
      <c r="U4174" s="70">
        <f t="shared" si="262"/>
        <v>0.03</v>
      </c>
      <c r="V4174" s="52">
        <v>4.63</v>
      </c>
      <c r="W4174" s="52" t="str" cm="1">
        <f t="array" ref="W4174">_xlfn.SWITCH(ROUND(V4174,0),5,"Excellent",4,"Good",3,"Ok","Bad")</f>
        <v>Excellent</v>
      </c>
      <c r="X4174">
        <v>60</v>
      </c>
      <c r="Y4174" t="str">
        <f t="shared" si="263"/>
        <v>No</v>
      </c>
      <c r="Z4174" s="68">
        <v>43409</v>
      </c>
      <c r="AA4174" s="68">
        <v>43981</v>
      </c>
      <c r="AB4174">
        <v>1</v>
      </c>
      <c r="AC4174" t="s">
        <v>15615</v>
      </c>
    </row>
    <row r="4175" spans="1:29" x14ac:dyDescent="0.3">
      <c r="A4175" t="s">
        <v>2971</v>
      </c>
      <c r="B4175">
        <v>2201</v>
      </c>
      <c r="C4175" t="str">
        <f>VLOOKUP($B4175,Hosts!$A:$M,10,0)</f>
        <v>Within an hour</v>
      </c>
      <c r="D4175" s="70">
        <f>VLOOKUP($B4175,Hosts!$A:$M,11,0)</f>
        <v>1</v>
      </c>
      <c r="E4175" s="70">
        <f>VLOOKUP($B4175,Hosts!$A:$M,12,0)</f>
        <v>1</v>
      </c>
      <c r="F4175" t="str">
        <f>VLOOKUP($B4175,Hosts!$A:$M,13,0)</f>
        <v>Yes</v>
      </c>
      <c r="G4175" t="str">
        <f>INDEX(Hosts!$A:$M, MATCH(Places!$B4175,Hosts!$A:$A,0), MATCH(Places!G$1,Hosts!$A$1:$M$1,0))</f>
        <v>Within an hour</v>
      </c>
      <c r="H4175" s="70">
        <f>INDEX(Hosts!$A:$M, MATCH(Places!$B4175,Hosts!$A:$A,0), MATCH(Places!H$1,Hosts!$A$1:$M$1,0))</f>
        <v>1</v>
      </c>
      <c r="I4175" s="70">
        <f>INDEX(Hosts!$A:$M, MATCH(Places!$B4175,Hosts!$A:$A,0), MATCH(Places!I$1,Hosts!$A$1:$M$1,0))</f>
        <v>1</v>
      </c>
      <c r="J4175" t="str">
        <f>INDEX(Hosts!$A:$M, MATCH(Places!$B4175,Hosts!$A:$A,0), MATCH(Places!J$1,Hosts!$A$1:$M$1,0))</f>
        <v>Yes</v>
      </c>
      <c r="K4175">
        <v>10</v>
      </c>
      <c r="L4175" t="str">
        <f>VLOOKUP($K4175,Neighborhoods!$A:$C,2,0)</f>
        <v>Brooklyn</v>
      </c>
      <c r="M4175" t="str">
        <f>VLOOKUP($K4175,Neighborhoods!$A:$C,3,0)</f>
        <v>East Flatbush</v>
      </c>
      <c r="N4175" t="str">
        <f>INDEX(Neighborhoods!$A:$C, MATCH(Places!$K4175,Neighborhoods!$A:$A,0), MATCH(Places!N$1,Neighborhoods!$A$1:$C$1,0))</f>
        <v>Brooklyn</v>
      </c>
      <c r="O4175" t="str">
        <f>INDEX(Neighborhoods!$A:$C, MATCH(Places!$K4175,Neighborhoods!$A:$A,0), MATCH(Places!O$1,Neighborhoods!$A$1:$C$1,0))</f>
        <v>East Flatbush</v>
      </c>
      <c r="P4175" t="s">
        <v>1</v>
      </c>
      <c r="Q4175" t="str">
        <f t="shared" si="260"/>
        <v>Yes</v>
      </c>
      <c r="R4175">
        <v>2</v>
      </c>
      <c r="S4175" t="str">
        <f t="shared" si="261"/>
        <v>Small</v>
      </c>
      <c r="T4175" s="50">
        <v>50</v>
      </c>
      <c r="U4175" s="70">
        <f t="shared" si="262"/>
        <v>0.03</v>
      </c>
      <c r="V4175" s="52">
        <v>5</v>
      </c>
      <c r="W4175" s="52" t="str" cm="1">
        <f t="array" ref="W4175">_xlfn.SWITCH(ROUND(V4175,0),5,"Excellent",4,"Good",3,"Ok","Bad")</f>
        <v>Excellent</v>
      </c>
      <c r="X4175">
        <v>51</v>
      </c>
      <c r="Y4175" t="str">
        <f t="shared" si="263"/>
        <v>No</v>
      </c>
      <c r="Z4175" s="68">
        <v>43608</v>
      </c>
      <c r="AA4175" s="68">
        <v>44054</v>
      </c>
      <c r="AB4175">
        <v>353</v>
      </c>
      <c r="AC4175" t="s">
        <v>15615</v>
      </c>
    </row>
    <row r="4176" spans="1:29" x14ac:dyDescent="0.3">
      <c r="A4176" t="s">
        <v>2972</v>
      </c>
      <c r="B4176">
        <v>3707</v>
      </c>
      <c r="C4176" t="str">
        <f>VLOOKUP($B4176,Hosts!$A:$M,10,0)</f>
        <v>Within an hour</v>
      </c>
      <c r="D4176" s="70">
        <f>VLOOKUP($B4176,Hosts!$A:$M,11,0)</f>
        <v>1</v>
      </c>
      <c r="E4176" s="70">
        <f>VLOOKUP($B4176,Hosts!$A:$M,12,0)</f>
        <v>1</v>
      </c>
      <c r="F4176" t="str">
        <f>VLOOKUP($B4176,Hosts!$A:$M,13,0)</f>
        <v>Yes</v>
      </c>
      <c r="G4176" t="str">
        <f>INDEX(Hosts!$A:$M, MATCH(Places!$B4176,Hosts!$A:$A,0), MATCH(Places!G$1,Hosts!$A$1:$M$1,0))</f>
        <v>Within an hour</v>
      </c>
      <c r="H4176" s="70">
        <f>INDEX(Hosts!$A:$M, MATCH(Places!$B4176,Hosts!$A:$A,0), MATCH(Places!H$1,Hosts!$A$1:$M$1,0))</f>
        <v>1</v>
      </c>
      <c r="I4176" s="70">
        <f>INDEX(Hosts!$A:$M, MATCH(Places!$B4176,Hosts!$A:$A,0), MATCH(Places!I$1,Hosts!$A$1:$M$1,0))</f>
        <v>1</v>
      </c>
      <c r="J4176" t="str">
        <f>INDEX(Hosts!$A:$M, MATCH(Places!$B4176,Hosts!$A:$A,0), MATCH(Places!J$1,Hosts!$A$1:$M$1,0))</f>
        <v>Yes</v>
      </c>
      <c r="K4176">
        <v>25</v>
      </c>
      <c r="L4176" t="str">
        <f>VLOOKUP($K4176,Neighborhoods!$A:$C,2,0)</f>
        <v>Queens</v>
      </c>
      <c r="M4176" t="str">
        <f>VLOOKUP($K4176,Neighborhoods!$A:$C,3,0)</f>
        <v>Ridgewood</v>
      </c>
      <c r="N4176" t="str">
        <f>INDEX(Neighborhoods!$A:$C, MATCH(Places!$K4176,Neighborhoods!$A:$A,0), MATCH(Places!N$1,Neighborhoods!$A$1:$C$1,0))</f>
        <v>Queens</v>
      </c>
      <c r="O4176" t="str">
        <f>INDEX(Neighborhoods!$A:$C, MATCH(Places!$K4176,Neighborhoods!$A:$A,0), MATCH(Places!O$1,Neighborhoods!$A$1:$C$1,0))</f>
        <v>Ridgewood</v>
      </c>
      <c r="P4176" t="s">
        <v>11822</v>
      </c>
      <c r="Q4176" t="str">
        <f t="shared" si="260"/>
        <v>No</v>
      </c>
      <c r="R4176">
        <v>4</v>
      </c>
      <c r="S4176" t="str">
        <f t="shared" si="261"/>
        <v>Medium</v>
      </c>
      <c r="T4176" s="50">
        <v>115</v>
      </c>
      <c r="U4176" s="70">
        <f t="shared" si="262"/>
        <v>0.03</v>
      </c>
      <c r="V4176" s="52">
        <v>5</v>
      </c>
      <c r="W4176" s="52" t="str" cm="1">
        <f t="array" ref="W4176">_xlfn.SWITCH(ROUND(V4176,0),5,"Excellent",4,"Good",3,"Ok","Bad")</f>
        <v>Excellent</v>
      </c>
      <c r="X4176">
        <v>33</v>
      </c>
      <c r="Y4176" t="str">
        <f t="shared" si="263"/>
        <v>No</v>
      </c>
      <c r="Z4176" s="68">
        <v>43417</v>
      </c>
      <c r="AA4176" s="68">
        <v>43889</v>
      </c>
      <c r="AB4176">
        <v>106</v>
      </c>
      <c r="AC4176" t="s">
        <v>15616</v>
      </c>
    </row>
    <row r="4177" spans="1:29" x14ac:dyDescent="0.3">
      <c r="A4177" t="s">
        <v>15411</v>
      </c>
      <c r="B4177">
        <v>253</v>
      </c>
      <c r="C4177" t="str">
        <f>VLOOKUP($B4177,Hosts!$A:$M,10,0)</f>
        <v>Within an hour</v>
      </c>
      <c r="D4177" s="70">
        <f>VLOOKUP($B4177,Hosts!$A:$M,11,0)</f>
        <v>1</v>
      </c>
      <c r="E4177" s="70">
        <f>VLOOKUP($B4177,Hosts!$A:$M,12,0)</f>
        <v>1</v>
      </c>
      <c r="F4177" t="str">
        <f>VLOOKUP($B4177,Hosts!$A:$M,13,0)</f>
        <v>Yes</v>
      </c>
      <c r="G4177" t="str">
        <f>INDEX(Hosts!$A:$M, MATCH(Places!$B4177,Hosts!$A:$A,0), MATCH(Places!G$1,Hosts!$A$1:$M$1,0))</f>
        <v>Within an hour</v>
      </c>
      <c r="H4177" s="70">
        <f>INDEX(Hosts!$A:$M, MATCH(Places!$B4177,Hosts!$A:$A,0), MATCH(Places!H$1,Hosts!$A$1:$M$1,0))</f>
        <v>1</v>
      </c>
      <c r="I4177" s="70">
        <f>INDEX(Hosts!$A:$M, MATCH(Places!$B4177,Hosts!$A:$A,0), MATCH(Places!I$1,Hosts!$A$1:$M$1,0))</f>
        <v>1</v>
      </c>
      <c r="J4177" t="str">
        <f>INDEX(Hosts!$A:$M, MATCH(Places!$B4177,Hosts!$A:$A,0), MATCH(Places!J$1,Hosts!$A$1:$M$1,0))</f>
        <v>Yes</v>
      </c>
      <c r="K4177">
        <v>8</v>
      </c>
      <c r="L4177" t="str">
        <f>VLOOKUP($K4177,Neighborhoods!$A:$C,2,0)</f>
        <v>Brooklyn</v>
      </c>
      <c r="M4177" t="str">
        <f>VLOOKUP($K4177,Neighborhoods!$A:$C,3,0)</f>
        <v>Bushwick</v>
      </c>
      <c r="N4177" t="str">
        <f>INDEX(Neighborhoods!$A:$C, MATCH(Places!$K4177,Neighborhoods!$A:$A,0), MATCH(Places!N$1,Neighborhoods!$A$1:$C$1,0))</f>
        <v>Brooklyn</v>
      </c>
      <c r="O4177" t="str">
        <f>INDEX(Neighborhoods!$A:$C, MATCH(Places!$K4177,Neighborhoods!$A:$A,0), MATCH(Places!O$1,Neighborhoods!$A$1:$C$1,0))</f>
        <v>Bushwick</v>
      </c>
      <c r="P4177" t="s">
        <v>1</v>
      </c>
      <c r="Q4177" t="str">
        <f t="shared" si="260"/>
        <v>Yes</v>
      </c>
      <c r="R4177">
        <v>2</v>
      </c>
      <c r="S4177" t="str">
        <f t="shared" si="261"/>
        <v>Small</v>
      </c>
      <c r="T4177" s="50">
        <v>75</v>
      </c>
      <c r="U4177" s="70">
        <f t="shared" si="262"/>
        <v>0.03</v>
      </c>
      <c r="V4177" s="52">
        <v>4.91</v>
      </c>
      <c r="W4177" s="52" t="str" cm="1">
        <f t="array" ref="W4177">_xlfn.SWITCH(ROUND(V4177,0),5,"Excellent",4,"Good",3,"Ok","Bad")</f>
        <v>Excellent</v>
      </c>
      <c r="X4177">
        <v>46</v>
      </c>
      <c r="Y4177" t="str">
        <f t="shared" si="263"/>
        <v>No</v>
      </c>
      <c r="Z4177" s="68">
        <v>43414</v>
      </c>
      <c r="AA4177" s="68">
        <v>43892</v>
      </c>
      <c r="AB4177">
        <v>363</v>
      </c>
      <c r="AC4177" t="s">
        <v>15616</v>
      </c>
    </row>
    <row r="4178" spans="1:29" x14ac:dyDescent="0.3">
      <c r="A4178" t="s">
        <v>2973</v>
      </c>
      <c r="B4178">
        <v>3701</v>
      </c>
      <c r="C4178" t="str">
        <f>VLOOKUP($B4178,Hosts!$A:$M,10,0)</f>
        <v>Within an hour</v>
      </c>
      <c r="D4178" s="70">
        <f>VLOOKUP($B4178,Hosts!$A:$M,11,0)</f>
        <v>1</v>
      </c>
      <c r="E4178" s="70">
        <f>VLOOKUP($B4178,Hosts!$A:$M,12,0)</f>
        <v>1</v>
      </c>
      <c r="F4178" t="str">
        <f>VLOOKUP($B4178,Hosts!$A:$M,13,0)</f>
        <v>No</v>
      </c>
      <c r="G4178" t="str">
        <f>INDEX(Hosts!$A:$M, MATCH(Places!$B4178,Hosts!$A:$A,0), MATCH(Places!G$1,Hosts!$A$1:$M$1,0))</f>
        <v>Within an hour</v>
      </c>
      <c r="H4178" s="70">
        <f>INDEX(Hosts!$A:$M, MATCH(Places!$B4178,Hosts!$A:$A,0), MATCH(Places!H$1,Hosts!$A$1:$M$1,0))</f>
        <v>1</v>
      </c>
      <c r="I4178" s="70">
        <f>INDEX(Hosts!$A:$M, MATCH(Places!$B4178,Hosts!$A:$A,0), MATCH(Places!I$1,Hosts!$A$1:$M$1,0))</f>
        <v>1</v>
      </c>
      <c r="J4178" t="str">
        <f>INDEX(Hosts!$A:$M, MATCH(Places!$B4178,Hosts!$A:$A,0), MATCH(Places!J$1,Hosts!$A$1:$M$1,0))</f>
        <v>No</v>
      </c>
      <c r="K4178">
        <v>15</v>
      </c>
      <c r="L4178" t="str">
        <f>VLOOKUP($K4178,Neighborhoods!$A:$C,2,0)</f>
        <v>Manhattan</v>
      </c>
      <c r="M4178" t="str">
        <f>VLOOKUP($K4178,Neighborhoods!$A:$C,3,0)</f>
        <v>East Village</v>
      </c>
      <c r="N4178" t="str">
        <f>INDEX(Neighborhoods!$A:$C, MATCH(Places!$K4178,Neighborhoods!$A:$A,0), MATCH(Places!N$1,Neighborhoods!$A$1:$C$1,0))</f>
        <v>Manhattan</v>
      </c>
      <c r="O4178" t="str">
        <f>INDEX(Neighborhoods!$A:$C, MATCH(Places!$K4178,Neighborhoods!$A:$A,0), MATCH(Places!O$1,Neighborhoods!$A$1:$C$1,0))</f>
        <v>East Village</v>
      </c>
      <c r="P4178" t="s">
        <v>11822</v>
      </c>
      <c r="Q4178" t="str">
        <f t="shared" si="260"/>
        <v>No</v>
      </c>
      <c r="R4178">
        <v>5</v>
      </c>
      <c r="S4178" t="str">
        <f t="shared" si="261"/>
        <v>Medium</v>
      </c>
      <c r="T4178" s="50">
        <v>252</v>
      </c>
      <c r="U4178" s="70">
        <f t="shared" si="262"/>
        <v>0.04</v>
      </c>
      <c r="V4178" s="52">
        <v>4.49</v>
      </c>
      <c r="W4178" s="52" t="str" cm="1">
        <f t="array" ref="W4178">_xlfn.SWITCH(ROUND(V4178,0),5,"Excellent",4,"Good",3,"Ok","Bad")</f>
        <v>Good</v>
      </c>
      <c r="X4178">
        <v>76</v>
      </c>
      <c r="Y4178" t="str">
        <f t="shared" si="263"/>
        <v>No</v>
      </c>
      <c r="Z4178" s="68">
        <v>43417</v>
      </c>
      <c r="AA4178" s="68">
        <v>44004</v>
      </c>
      <c r="AB4178">
        <v>15</v>
      </c>
      <c r="AC4178" t="s">
        <v>15616</v>
      </c>
    </row>
    <row r="4179" spans="1:29" x14ac:dyDescent="0.3">
      <c r="A4179" t="s">
        <v>15359</v>
      </c>
      <c r="B4179">
        <v>3698</v>
      </c>
      <c r="C4179" t="str">
        <f>VLOOKUP($B4179,Hosts!$A:$M,10,0)</f>
        <v>Within an hour</v>
      </c>
      <c r="D4179" s="70">
        <f>VLOOKUP($B4179,Hosts!$A:$M,11,0)</f>
        <v>1</v>
      </c>
      <c r="E4179" s="70">
        <f>VLOOKUP($B4179,Hosts!$A:$M,12,0)</f>
        <v>0.98</v>
      </c>
      <c r="F4179" t="str">
        <f>VLOOKUP($B4179,Hosts!$A:$M,13,0)</f>
        <v>Yes</v>
      </c>
      <c r="G4179" t="str">
        <f>INDEX(Hosts!$A:$M, MATCH(Places!$B4179,Hosts!$A:$A,0), MATCH(Places!G$1,Hosts!$A$1:$M$1,0))</f>
        <v>Within an hour</v>
      </c>
      <c r="H4179" s="70">
        <f>INDEX(Hosts!$A:$M, MATCH(Places!$B4179,Hosts!$A:$A,0), MATCH(Places!H$1,Hosts!$A$1:$M$1,0))</f>
        <v>1</v>
      </c>
      <c r="I4179" s="70">
        <f>INDEX(Hosts!$A:$M, MATCH(Places!$B4179,Hosts!$A:$A,0), MATCH(Places!I$1,Hosts!$A$1:$M$1,0))</f>
        <v>0.98</v>
      </c>
      <c r="J4179" t="str">
        <f>INDEX(Hosts!$A:$M, MATCH(Places!$B4179,Hosts!$A:$A,0), MATCH(Places!J$1,Hosts!$A$1:$M$1,0))</f>
        <v>Yes</v>
      </c>
      <c r="K4179">
        <v>7</v>
      </c>
      <c r="L4179" t="str">
        <f>VLOOKUP($K4179,Neighborhoods!$A:$C,2,0)</f>
        <v>Brooklyn</v>
      </c>
      <c r="M4179" t="str">
        <f>VLOOKUP($K4179,Neighborhoods!$A:$C,3,0)</f>
        <v>Bedford-Stuyvesant</v>
      </c>
      <c r="N4179" t="str">
        <f>INDEX(Neighborhoods!$A:$C, MATCH(Places!$K4179,Neighborhoods!$A:$A,0), MATCH(Places!N$1,Neighborhoods!$A$1:$C$1,0))</f>
        <v>Brooklyn</v>
      </c>
      <c r="O4179" t="str">
        <f>INDEX(Neighborhoods!$A:$C, MATCH(Places!$K4179,Neighborhoods!$A:$A,0), MATCH(Places!O$1,Neighborhoods!$A$1:$C$1,0))</f>
        <v>Bedford-Stuyvesant</v>
      </c>
      <c r="P4179" t="s">
        <v>11822</v>
      </c>
      <c r="Q4179" t="str">
        <f t="shared" si="260"/>
        <v>No</v>
      </c>
      <c r="R4179">
        <v>6</v>
      </c>
      <c r="S4179" t="str">
        <f t="shared" si="261"/>
        <v>Large</v>
      </c>
      <c r="T4179" s="50">
        <v>178</v>
      </c>
      <c r="U4179" s="70">
        <f t="shared" si="262"/>
        <v>0.03</v>
      </c>
      <c r="V4179" s="52">
        <v>4.96</v>
      </c>
      <c r="W4179" s="52" t="str" cm="1">
        <f t="array" ref="W4179">_xlfn.SWITCH(ROUND(V4179,0),5,"Excellent",4,"Good",3,"Ok","Bad")</f>
        <v>Excellent</v>
      </c>
      <c r="X4179">
        <v>184</v>
      </c>
      <c r="Y4179" t="str">
        <f t="shared" si="263"/>
        <v>Yes</v>
      </c>
      <c r="Z4179" s="68">
        <v>43413</v>
      </c>
      <c r="AA4179" s="68">
        <v>44053</v>
      </c>
      <c r="AB4179">
        <v>359</v>
      </c>
      <c r="AC4179" t="s">
        <v>15615</v>
      </c>
    </row>
    <row r="4180" spans="1:29" x14ac:dyDescent="0.3">
      <c r="A4180" t="s">
        <v>2974</v>
      </c>
      <c r="B4180">
        <v>3709</v>
      </c>
      <c r="C4180" t="str">
        <f>VLOOKUP($B4180,Hosts!$A:$M,10,0)</f>
        <v>Within a day</v>
      </c>
      <c r="D4180" s="70">
        <f>VLOOKUP($B4180,Hosts!$A:$M,11,0)</f>
        <v>1</v>
      </c>
      <c r="E4180" s="70">
        <f>VLOOKUP($B4180,Hosts!$A:$M,12,0)</f>
        <v>0.33</v>
      </c>
      <c r="F4180" t="str">
        <f>VLOOKUP($B4180,Hosts!$A:$M,13,0)</f>
        <v>No</v>
      </c>
      <c r="G4180" t="str">
        <f>INDEX(Hosts!$A:$M, MATCH(Places!$B4180,Hosts!$A:$A,0), MATCH(Places!G$1,Hosts!$A$1:$M$1,0))</f>
        <v>Within a day</v>
      </c>
      <c r="H4180" s="70">
        <f>INDEX(Hosts!$A:$M, MATCH(Places!$B4180,Hosts!$A:$A,0), MATCH(Places!H$1,Hosts!$A$1:$M$1,0))</f>
        <v>1</v>
      </c>
      <c r="I4180" s="70">
        <f>INDEX(Hosts!$A:$M, MATCH(Places!$B4180,Hosts!$A:$A,0), MATCH(Places!I$1,Hosts!$A$1:$M$1,0))</f>
        <v>0.33</v>
      </c>
      <c r="J4180" t="str">
        <f>INDEX(Hosts!$A:$M, MATCH(Places!$B4180,Hosts!$A:$A,0), MATCH(Places!J$1,Hosts!$A$1:$M$1,0))</f>
        <v>No</v>
      </c>
      <c r="K4180">
        <v>8</v>
      </c>
      <c r="L4180" t="str">
        <f>VLOOKUP($K4180,Neighborhoods!$A:$C,2,0)</f>
        <v>Brooklyn</v>
      </c>
      <c r="M4180" t="str">
        <f>VLOOKUP($K4180,Neighborhoods!$A:$C,3,0)</f>
        <v>Bushwick</v>
      </c>
      <c r="N4180" t="str">
        <f>INDEX(Neighborhoods!$A:$C, MATCH(Places!$K4180,Neighborhoods!$A:$A,0), MATCH(Places!N$1,Neighborhoods!$A$1:$C$1,0))</f>
        <v>Brooklyn</v>
      </c>
      <c r="O4180" t="str">
        <f>INDEX(Neighborhoods!$A:$C, MATCH(Places!$K4180,Neighborhoods!$A:$A,0), MATCH(Places!O$1,Neighborhoods!$A$1:$C$1,0))</f>
        <v>Bushwick</v>
      </c>
      <c r="P4180" t="s">
        <v>11822</v>
      </c>
      <c r="Q4180" t="str">
        <f t="shared" si="260"/>
        <v>No</v>
      </c>
      <c r="R4180">
        <v>4</v>
      </c>
      <c r="S4180" t="str">
        <f t="shared" si="261"/>
        <v>Medium</v>
      </c>
      <c r="T4180" s="50">
        <v>106</v>
      </c>
      <c r="U4180" s="70">
        <f t="shared" si="262"/>
        <v>0.03</v>
      </c>
      <c r="V4180" s="52">
        <v>4.8</v>
      </c>
      <c r="W4180" s="52" t="str" cm="1">
        <f t="array" ref="W4180">_xlfn.SWITCH(ROUND(V4180,0),5,"Excellent",4,"Good",3,"Ok","Bad")</f>
        <v>Excellent</v>
      </c>
      <c r="X4180">
        <v>5</v>
      </c>
      <c r="Y4180" t="str">
        <f t="shared" si="263"/>
        <v>No</v>
      </c>
      <c r="Z4180" s="68">
        <v>43405</v>
      </c>
      <c r="AA4180" s="68">
        <v>43736</v>
      </c>
      <c r="AB4180">
        <v>0</v>
      </c>
      <c r="AC4180" t="s">
        <v>15615</v>
      </c>
    </row>
    <row r="4181" spans="1:29" x14ac:dyDescent="0.3">
      <c r="A4181" t="s">
        <v>2976</v>
      </c>
      <c r="B4181">
        <v>2181</v>
      </c>
      <c r="C4181" t="str">
        <f>VLOOKUP($B4181,Hosts!$A:$M,10,0)</f>
        <v>Within a few hours</v>
      </c>
      <c r="D4181" s="70">
        <f>VLOOKUP($B4181,Hosts!$A:$M,11,0)</f>
        <v>1</v>
      </c>
      <c r="E4181" s="70">
        <f>VLOOKUP($B4181,Hosts!$A:$M,12,0)</f>
        <v>1</v>
      </c>
      <c r="F4181" t="str">
        <f>VLOOKUP($B4181,Hosts!$A:$M,13,0)</f>
        <v>Yes</v>
      </c>
      <c r="G4181" t="str">
        <f>INDEX(Hosts!$A:$M, MATCH(Places!$B4181,Hosts!$A:$A,0), MATCH(Places!G$1,Hosts!$A$1:$M$1,0))</f>
        <v>Within a few hours</v>
      </c>
      <c r="H4181" s="70">
        <f>INDEX(Hosts!$A:$M, MATCH(Places!$B4181,Hosts!$A:$A,0), MATCH(Places!H$1,Hosts!$A$1:$M$1,0))</f>
        <v>1</v>
      </c>
      <c r="I4181" s="70">
        <f>INDEX(Hosts!$A:$M, MATCH(Places!$B4181,Hosts!$A:$A,0), MATCH(Places!I$1,Hosts!$A$1:$M$1,0))</f>
        <v>1</v>
      </c>
      <c r="J4181" t="str">
        <f>INDEX(Hosts!$A:$M, MATCH(Places!$B4181,Hosts!$A:$A,0), MATCH(Places!J$1,Hosts!$A$1:$M$1,0))</f>
        <v>Yes</v>
      </c>
      <c r="K4181">
        <v>9</v>
      </c>
      <c r="L4181" t="str">
        <f>VLOOKUP($K4181,Neighborhoods!$A:$C,2,0)</f>
        <v>Brooklyn</v>
      </c>
      <c r="M4181" t="str">
        <f>VLOOKUP($K4181,Neighborhoods!$A:$C,3,0)</f>
        <v>Crown Heights</v>
      </c>
      <c r="N4181" t="str">
        <f>INDEX(Neighborhoods!$A:$C, MATCH(Places!$K4181,Neighborhoods!$A:$A,0), MATCH(Places!N$1,Neighborhoods!$A$1:$C$1,0))</f>
        <v>Brooklyn</v>
      </c>
      <c r="O4181" t="str">
        <f>INDEX(Neighborhoods!$A:$C, MATCH(Places!$K4181,Neighborhoods!$A:$A,0), MATCH(Places!O$1,Neighborhoods!$A$1:$C$1,0))</f>
        <v>Crown Heights</v>
      </c>
      <c r="P4181" t="s">
        <v>11822</v>
      </c>
      <c r="Q4181" t="str">
        <f t="shared" si="260"/>
        <v>No</v>
      </c>
      <c r="R4181">
        <v>3</v>
      </c>
      <c r="S4181" t="str">
        <f t="shared" si="261"/>
        <v>Medium</v>
      </c>
      <c r="T4181" s="50">
        <v>88</v>
      </c>
      <c r="U4181" s="70">
        <f t="shared" si="262"/>
        <v>0.03</v>
      </c>
      <c r="V4181" s="52">
        <v>5</v>
      </c>
      <c r="W4181" s="52" t="str" cm="1">
        <f t="array" ref="W4181">_xlfn.SWITCH(ROUND(V4181,0),5,"Excellent",4,"Good",3,"Ok","Bad")</f>
        <v>Excellent</v>
      </c>
      <c r="X4181">
        <v>9</v>
      </c>
      <c r="Y4181" t="str">
        <f t="shared" si="263"/>
        <v>No</v>
      </c>
      <c r="Z4181" s="68">
        <v>43465</v>
      </c>
      <c r="AA4181" s="68">
        <v>43912</v>
      </c>
      <c r="AB4181">
        <v>0</v>
      </c>
      <c r="AC4181" t="s">
        <v>15615</v>
      </c>
    </row>
    <row r="4182" spans="1:29" x14ac:dyDescent="0.3">
      <c r="A4182" t="s">
        <v>2977</v>
      </c>
      <c r="B4182">
        <v>3710</v>
      </c>
      <c r="C4182" t="str">
        <f>VLOOKUP($B4182,Hosts!$A:$M,10,0)</f>
        <v>Within a few hours</v>
      </c>
      <c r="D4182" s="70">
        <f>VLOOKUP($B4182,Hosts!$A:$M,11,0)</f>
        <v>0.93</v>
      </c>
      <c r="E4182" s="70">
        <f>VLOOKUP($B4182,Hosts!$A:$M,12,0)</f>
        <v>0.97</v>
      </c>
      <c r="F4182" t="str">
        <f>VLOOKUP($B4182,Hosts!$A:$M,13,0)</f>
        <v>No</v>
      </c>
      <c r="G4182" t="str">
        <f>INDEX(Hosts!$A:$M, MATCH(Places!$B4182,Hosts!$A:$A,0), MATCH(Places!G$1,Hosts!$A$1:$M$1,0))</f>
        <v>Within a few hours</v>
      </c>
      <c r="H4182" s="70">
        <f>INDEX(Hosts!$A:$M, MATCH(Places!$B4182,Hosts!$A:$A,0), MATCH(Places!H$1,Hosts!$A$1:$M$1,0))</f>
        <v>0.93</v>
      </c>
      <c r="I4182" s="70">
        <f>INDEX(Hosts!$A:$M, MATCH(Places!$B4182,Hosts!$A:$A,0), MATCH(Places!I$1,Hosts!$A$1:$M$1,0))</f>
        <v>0.97</v>
      </c>
      <c r="J4182" t="str">
        <f>INDEX(Hosts!$A:$M, MATCH(Places!$B4182,Hosts!$A:$A,0), MATCH(Places!J$1,Hosts!$A$1:$M$1,0))</f>
        <v>No</v>
      </c>
      <c r="K4182">
        <v>7</v>
      </c>
      <c r="L4182" t="str">
        <f>VLOOKUP($K4182,Neighborhoods!$A:$C,2,0)</f>
        <v>Brooklyn</v>
      </c>
      <c r="M4182" t="str">
        <f>VLOOKUP($K4182,Neighborhoods!$A:$C,3,0)</f>
        <v>Bedford-Stuyvesant</v>
      </c>
      <c r="N4182" t="str">
        <f>INDEX(Neighborhoods!$A:$C, MATCH(Places!$K4182,Neighborhoods!$A:$A,0), MATCH(Places!N$1,Neighborhoods!$A$1:$C$1,0))</f>
        <v>Brooklyn</v>
      </c>
      <c r="O4182" t="str">
        <f>INDEX(Neighborhoods!$A:$C, MATCH(Places!$K4182,Neighborhoods!$A:$A,0), MATCH(Places!O$1,Neighborhoods!$A$1:$C$1,0))</f>
        <v>Bedford-Stuyvesant</v>
      </c>
      <c r="P4182" t="s">
        <v>11822</v>
      </c>
      <c r="Q4182" t="str">
        <f t="shared" si="260"/>
        <v>No</v>
      </c>
      <c r="R4182">
        <v>6</v>
      </c>
      <c r="S4182" t="str">
        <f t="shared" si="261"/>
        <v>Large</v>
      </c>
      <c r="T4182" s="50">
        <v>214</v>
      </c>
      <c r="U4182" s="70">
        <f t="shared" si="262"/>
        <v>0.04</v>
      </c>
      <c r="V4182" s="52">
        <v>4.59</v>
      </c>
      <c r="W4182" s="52" t="str" cm="1">
        <f t="array" ref="W4182">_xlfn.SWITCH(ROUND(V4182,0),5,"Excellent",4,"Good",3,"Ok","Bad")</f>
        <v>Excellent</v>
      </c>
      <c r="X4182">
        <v>64</v>
      </c>
      <c r="Y4182" t="str">
        <f t="shared" si="263"/>
        <v>No</v>
      </c>
      <c r="Z4182" s="68">
        <v>43422</v>
      </c>
      <c r="AA4182" s="68">
        <v>44041</v>
      </c>
      <c r="AB4182">
        <v>364</v>
      </c>
      <c r="AC4182" t="s">
        <v>15616</v>
      </c>
    </row>
    <row r="4183" spans="1:29" x14ac:dyDescent="0.3">
      <c r="A4183" t="s">
        <v>2978</v>
      </c>
      <c r="B4183">
        <v>3711</v>
      </c>
      <c r="C4183" t="str">
        <f>VLOOKUP($B4183,Hosts!$A:$M,10,0)</f>
        <v>Within an hour</v>
      </c>
      <c r="D4183" s="70">
        <f>VLOOKUP($B4183,Hosts!$A:$M,11,0)</f>
        <v>1</v>
      </c>
      <c r="E4183" s="70">
        <f>VLOOKUP($B4183,Hosts!$A:$M,12,0)</f>
        <v>0.93</v>
      </c>
      <c r="F4183" t="str">
        <f>VLOOKUP($B4183,Hosts!$A:$M,13,0)</f>
        <v>No</v>
      </c>
      <c r="G4183" t="str">
        <f>INDEX(Hosts!$A:$M, MATCH(Places!$B4183,Hosts!$A:$A,0), MATCH(Places!G$1,Hosts!$A$1:$M$1,0))</f>
        <v>Within an hour</v>
      </c>
      <c r="H4183" s="70">
        <f>INDEX(Hosts!$A:$M, MATCH(Places!$B4183,Hosts!$A:$A,0), MATCH(Places!H$1,Hosts!$A$1:$M$1,0))</f>
        <v>1</v>
      </c>
      <c r="I4183" s="70">
        <f>INDEX(Hosts!$A:$M, MATCH(Places!$B4183,Hosts!$A:$A,0), MATCH(Places!I$1,Hosts!$A$1:$M$1,0))</f>
        <v>0.93</v>
      </c>
      <c r="J4183" t="str">
        <f>INDEX(Hosts!$A:$M, MATCH(Places!$B4183,Hosts!$A:$A,0), MATCH(Places!J$1,Hosts!$A$1:$M$1,0))</f>
        <v>No</v>
      </c>
      <c r="K4183">
        <v>10</v>
      </c>
      <c r="L4183" t="str">
        <f>VLOOKUP($K4183,Neighborhoods!$A:$C,2,0)</f>
        <v>Brooklyn</v>
      </c>
      <c r="M4183" t="str">
        <f>VLOOKUP($K4183,Neighborhoods!$A:$C,3,0)</f>
        <v>East Flatbush</v>
      </c>
      <c r="N4183" t="str">
        <f>INDEX(Neighborhoods!$A:$C, MATCH(Places!$K4183,Neighborhoods!$A:$A,0), MATCH(Places!N$1,Neighborhoods!$A$1:$C$1,0))</f>
        <v>Brooklyn</v>
      </c>
      <c r="O4183" t="str">
        <f>INDEX(Neighborhoods!$A:$C, MATCH(Places!$K4183,Neighborhoods!$A:$A,0), MATCH(Places!O$1,Neighborhoods!$A$1:$C$1,0))</f>
        <v>East Flatbush</v>
      </c>
      <c r="P4183" t="s">
        <v>1</v>
      </c>
      <c r="Q4183" t="str">
        <f t="shared" si="260"/>
        <v>Yes</v>
      </c>
      <c r="R4183">
        <v>2</v>
      </c>
      <c r="S4183" t="str">
        <f t="shared" si="261"/>
        <v>Small</v>
      </c>
      <c r="T4183" s="50">
        <v>37</v>
      </c>
      <c r="U4183" s="70">
        <f t="shared" si="262"/>
        <v>0.03</v>
      </c>
      <c r="V4183" s="52">
        <v>4.75</v>
      </c>
      <c r="W4183" s="52" t="str" cm="1">
        <f t="array" ref="W4183">_xlfn.SWITCH(ROUND(V4183,0),5,"Excellent",4,"Good",3,"Ok","Bad")</f>
        <v>Excellent</v>
      </c>
      <c r="X4183">
        <v>24</v>
      </c>
      <c r="Y4183" t="str">
        <f t="shared" si="263"/>
        <v>No</v>
      </c>
      <c r="Z4183" s="68">
        <v>43438</v>
      </c>
      <c r="AA4183" s="68">
        <v>43815</v>
      </c>
      <c r="AB4183">
        <v>223</v>
      </c>
      <c r="AC4183" t="s">
        <v>15616</v>
      </c>
    </row>
    <row r="4184" spans="1:29" x14ac:dyDescent="0.3">
      <c r="A4184" t="s">
        <v>2979</v>
      </c>
      <c r="B4184">
        <v>1797</v>
      </c>
      <c r="C4184" t="str">
        <f>VLOOKUP($B4184,Hosts!$A:$M,10,0)</f>
        <v>Within a few hours</v>
      </c>
      <c r="D4184" s="70">
        <f>VLOOKUP($B4184,Hosts!$A:$M,11,0)</f>
        <v>1</v>
      </c>
      <c r="E4184" s="70">
        <f>VLOOKUP($B4184,Hosts!$A:$M,12,0)</f>
        <v>0</v>
      </c>
      <c r="F4184" t="str">
        <f>VLOOKUP($B4184,Hosts!$A:$M,13,0)</f>
        <v>Yes</v>
      </c>
      <c r="G4184" t="str">
        <f>INDEX(Hosts!$A:$M, MATCH(Places!$B4184,Hosts!$A:$A,0), MATCH(Places!G$1,Hosts!$A$1:$M$1,0))</f>
        <v>Within a few hours</v>
      </c>
      <c r="H4184" s="70">
        <f>INDEX(Hosts!$A:$M, MATCH(Places!$B4184,Hosts!$A:$A,0), MATCH(Places!H$1,Hosts!$A$1:$M$1,0))</f>
        <v>1</v>
      </c>
      <c r="I4184" s="70">
        <f>INDEX(Hosts!$A:$M, MATCH(Places!$B4184,Hosts!$A:$A,0), MATCH(Places!I$1,Hosts!$A$1:$M$1,0))</f>
        <v>0</v>
      </c>
      <c r="J4184" t="str">
        <f>INDEX(Hosts!$A:$M, MATCH(Places!$B4184,Hosts!$A:$A,0), MATCH(Places!J$1,Hosts!$A$1:$M$1,0))</f>
        <v>Yes</v>
      </c>
      <c r="K4184">
        <v>7</v>
      </c>
      <c r="L4184" t="str">
        <f>VLOOKUP($K4184,Neighborhoods!$A:$C,2,0)</f>
        <v>Brooklyn</v>
      </c>
      <c r="M4184" t="str">
        <f>VLOOKUP($K4184,Neighborhoods!$A:$C,3,0)</f>
        <v>Bedford-Stuyvesant</v>
      </c>
      <c r="N4184" t="str">
        <f>INDEX(Neighborhoods!$A:$C, MATCH(Places!$K4184,Neighborhoods!$A:$A,0), MATCH(Places!N$1,Neighborhoods!$A$1:$C$1,0))</f>
        <v>Brooklyn</v>
      </c>
      <c r="O4184" t="str">
        <f>INDEX(Neighborhoods!$A:$C, MATCH(Places!$K4184,Neighborhoods!$A:$A,0), MATCH(Places!O$1,Neighborhoods!$A$1:$C$1,0))</f>
        <v>Bedford-Stuyvesant</v>
      </c>
      <c r="P4184" t="s">
        <v>1</v>
      </c>
      <c r="Q4184" t="str">
        <f t="shared" si="260"/>
        <v>Yes</v>
      </c>
      <c r="R4184">
        <v>1</v>
      </c>
      <c r="S4184" t="str">
        <f t="shared" si="261"/>
        <v>Small</v>
      </c>
      <c r="T4184" s="50">
        <v>38</v>
      </c>
      <c r="U4184" s="70">
        <f t="shared" si="262"/>
        <v>0.03</v>
      </c>
      <c r="V4184" s="52">
        <v>4.8</v>
      </c>
      <c r="W4184" s="52" t="str" cm="1">
        <f t="array" ref="W4184">_xlfn.SWITCH(ROUND(V4184,0),5,"Excellent",4,"Good",3,"Ok","Bad")</f>
        <v>Excellent</v>
      </c>
      <c r="X4184">
        <v>10</v>
      </c>
      <c r="Y4184" t="str">
        <f t="shared" si="263"/>
        <v>No</v>
      </c>
      <c r="Z4184" s="68">
        <v>43430</v>
      </c>
      <c r="AA4184" s="68">
        <v>43583</v>
      </c>
      <c r="AB4184">
        <v>0</v>
      </c>
      <c r="AC4184" t="s">
        <v>15615</v>
      </c>
    </row>
    <row r="4185" spans="1:29" x14ac:dyDescent="0.3">
      <c r="A4185" t="s">
        <v>2980</v>
      </c>
      <c r="B4185">
        <v>3570</v>
      </c>
      <c r="C4185" t="str">
        <f>VLOOKUP($B4185,Hosts!$A:$M,10,0)</f>
        <v>Within a day</v>
      </c>
      <c r="D4185" s="70">
        <f>VLOOKUP($B4185,Hosts!$A:$M,11,0)</f>
        <v>0.56000000000000005</v>
      </c>
      <c r="E4185" s="70">
        <f>VLOOKUP($B4185,Hosts!$A:$M,12,0)</f>
        <v>0.63</v>
      </c>
      <c r="F4185" t="str">
        <f>VLOOKUP($B4185,Hosts!$A:$M,13,0)</f>
        <v>No</v>
      </c>
      <c r="G4185" t="str">
        <f>INDEX(Hosts!$A:$M, MATCH(Places!$B4185,Hosts!$A:$A,0), MATCH(Places!G$1,Hosts!$A$1:$M$1,0))</f>
        <v>Within a day</v>
      </c>
      <c r="H4185" s="70">
        <f>INDEX(Hosts!$A:$M, MATCH(Places!$B4185,Hosts!$A:$A,0), MATCH(Places!H$1,Hosts!$A$1:$M$1,0))</f>
        <v>0.56000000000000005</v>
      </c>
      <c r="I4185" s="70">
        <f>INDEX(Hosts!$A:$M, MATCH(Places!$B4185,Hosts!$A:$A,0), MATCH(Places!I$1,Hosts!$A$1:$M$1,0))</f>
        <v>0.63</v>
      </c>
      <c r="J4185" t="str">
        <f>INDEX(Hosts!$A:$M, MATCH(Places!$B4185,Hosts!$A:$A,0), MATCH(Places!J$1,Hosts!$A$1:$M$1,0))</f>
        <v>No</v>
      </c>
      <c r="K4185">
        <v>18</v>
      </c>
      <c r="L4185" t="str">
        <f>VLOOKUP($K4185,Neighborhoods!$A:$C,2,0)</f>
        <v>Manhattan</v>
      </c>
      <c r="M4185" t="str">
        <f>VLOOKUP($K4185,Neighborhoods!$A:$C,3,0)</f>
        <v>Midtown</v>
      </c>
      <c r="N4185" t="str">
        <f>INDEX(Neighborhoods!$A:$C, MATCH(Places!$K4185,Neighborhoods!$A:$A,0), MATCH(Places!N$1,Neighborhoods!$A$1:$C$1,0))</f>
        <v>Manhattan</v>
      </c>
      <c r="O4185" t="str">
        <f>INDEX(Neighborhoods!$A:$C, MATCH(Places!$K4185,Neighborhoods!$A:$A,0), MATCH(Places!O$1,Neighborhoods!$A$1:$C$1,0))</f>
        <v>Midtown</v>
      </c>
      <c r="P4185" t="s">
        <v>11822</v>
      </c>
      <c r="Q4185" t="str">
        <f t="shared" si="260"/>
        <v>No</v>
      </c>
      <c r="R4185">
        <v>5</v>
      </c>
      <c r="S4185" t="str">
        <f t="shared" si="261"/>
        <v>Medium</v>
      </c>
      <c r="T4185" s="50">
        <v>295</v>
      </c>
      <c r="U4185" s="70">
        <f t="shared" si="262"/>
        <v>0.04</v>
      </c>
      <c r="V4185" s="52">
        <v>4.5999999999999996</v>
      </c>
      <c r="W4185" s="52" t="str" cm="1">
        <f t="array" ref="W4185">_xlfn.SWITCH(ROUND(V4185,0),5,"Excellent",4,"Good",3,"Ok","Bad")</f>
        <v>Excellent</v>
      </c>
      <c r="X4185">
        <v>5</v>
      </c>
      <c r="Y4185" t="str">
        <f t="shared" si="263"/>
        <v>No</v>
      </c>
      <c r="Z4185" s="68">
        <v>43419</v>
      </c>
      <c r="AA4185" s="68">
        <v>43905</v>
      </c>
      <c r="AB4185">
        <v>156</v>
      </c>
      <c r="AC4185" t="s">
        <v>15616</v>
      </c>
    </row>
    <row r="4186" spans="1:29" x14ac:dyDescent="0.3">
      <c r="A4186" t="s">
        <v>14814</v>
      </c>
      <c r="B4186">
        <v>3121</v>
      </c>
      <c r="C4186" t="str">
        <f>VLOOKUP($B4186,Hosts!$A:$M,10,0)</f>
        <v>Within an hour</v>
      </c>
      <c r="D4186" s="70">
        <f>VLOOKUP($B4186,Hosts!$A:$M,11,0)</f>
        <v>0.9</v>
      </c>
      <c r="E4186" s="70">
        <f>VLOOKUP($B4186,Hosts!$A:$M,12,0)</f>
        <v>0.98</v>
      </c>
      <c r="F4186" t="str">
        <f>VLOOKUP($B4186,Hosts!$A:$M,13,0)</f>
        <v>No</v>
      </c>
      <c r="G4186" t="str">
        <f>INDEX(Hosts!$A:$M, MATCH(Places!$B4186,Hosts!$A:$A,0), MATCH(Places!G$1,Hosts!$A$1:$M$1,0))</f>
        <v>Within an hour</v>
      </c>
      <c r="H4186" s="70">
        <f>INDEX(Hosts!$A:$M, MATCH(Places!$B4186,Hosts!$A:$A,0), MATCH(Places!H$1,Hosts!$A$1:$M$1,0))</f>
        <v>0.9</v>
      </c>
      <c r="I4186" s="70">
        <f>INDEX(Hosts!$A:$M, MATCH(Places!$B4186,Hosts!$A:$A,0), MATCH(Places!I$1,Hosts!$A$1:$M$1,0))</f>
        <v>0.98</v>
      </c>
      <c r="J4186" t="str">
        <f>INDEX(Hosts!$A:$M, MATCH(Places!$B4186,Hosts!$A:$A,0), MATCH(Places!J$1,Hosts!$A$1:$M$1,0))</f>
        <v>No</v>
      </c>
      <c r="K4186">
        <v>22</v>
      </c>
      <c r="L4186" t="str">
        <f>VLOOKUP($K4186,Neighborhoods!$A:$C,2,0)</f>
        <v>Queens</v>
      </c>
      <c r="M4186" t="str">
        <f>VLOOKUP($K4186,Neighborhoods!$A:$C,3,0)</f>
        <v>Flushing</v>
      </c>
      <c r="N4186" t="str">
        <f>INDEX(Neighborhoods!$A:$C, MATCH(Places!$K4186,Neighborhoods!$A:$A,0), MATCH(Places!N$1,Neighborhoods!$A$1:$C$1,0))</f>
        <v>Queens</v>
      </c>
      <c r="O4186" t="str">
        <f>INDEX(Neighborhoods!$A:$C, MATCH(Places!$K4186,Neighborhoods!$A:$A,0), MATCH(Places!O$1,Neighborhoods!$A$1:$C$1,0))</f>
        <v>Flushing</v>
      </c>
      <c r="P4186" t="s">
        <v>1</v>
      </c>
      <c r="Q4186" t="str">
        <f t="shared" si="260"/>
        <v>Yes</v>
      </c>
      <c r="R4186">
        <v>4</v>
      </c>
      <c r="S4186" t="str">
        <f t="shared" si="261"/>
        <v>Medium</v>
      </c>
      <c r="T4186" s="50">
        <v>49</v>
      </c>
      <c r="U4186" s="70">
        <f t="shared" si="262"/>
        <v>0.03</v>
      </c>
      <c r="V4186" s="52">
        <v>4.68</v>
      </c>
      <c r="W4186" s="52" t="str" cm="1">
        <f t="array" ref="W4186">_xlfn.SWITCH(ROUND(V4186,0),5,"Excellent",4,"Good",3,"Ok","Bad")</f>
        <v>Excellent</v>
      </c>
      <c r="X4186">
        <v>38</v>
      </c>
      <c r="Y4186" t="str">
        <f t="shared" si="263"/>
        <v>No</v>
      </c>
      <c r="Z4186" s="68">
        <v>43537</v>
      </c>
      <c r="AA4186" s="68">
        <v>44046</v>
      </c>
      <c r="AB4186">
        <v>343</v>
      </c>
      <c r="AC4186" t="s">
        <v>15615</v>
      </c>
    </row>
    <row r="4187" spans="1:29" x14ac:dyDescent="0.3">
      <c r="A4187" t="s">
        <v>2981</v>
      </c>
      <c r="B4187">
        <v>3182</v>
      </c>
      <c r="C4187" t="str">
        <f>VLOOKUP($B4187,Hosts!$A:$M,10,0)</f>
        <v>Within a few hours</v>
      </c>
      <c r="D4187" s="70">
        <f>VLOOKUP($B4187,Hosts!$A:$M,11,0)</f>
        <v>1</v>
      </c>
      <c r="E4187" s="70">
        <f>VLOOKUP($B4187,Hosts!$A:$M,12,0)</f>
        <v>0.91</v>
      </c>
      <c r="F4187" t="str">
        <f>VLOOKUP($B4187,Hosts!$A:$M,13,0)</f>
        <v>No</v>
      </c>
      <c r="G4187" t="str">
        <f>INDEX(Hosts!$A:$M, MATCH(Places!$B4187,Hosts!$A:$A,0), MATCH(Places!G$1,Hosts!$A$1:$M$1,0))</f>
        <v>Within a few hours</v>
      </c>
      <c r="H4187" s="70">
        <f>INDEX(Hosts!$A:$M, MATCH(Places!$B4187,Hosts!$A:$A,0), MATCH(Places!H$1,Hosts!$A$1:$M$1,0))</f>
        <v>1</v>
      </c>
      <c r="I4187" s="70">
        <f>INDEX(Hosts!$A:$M, MATCH(Places!$B4187,Hosts!$A:$A,0), MATCH(Places!I$1,Hosts!$A$1:$M$1,0))</f>
        <v>0.91</v>
      </c>
      <c r="J4187" t="str">
        <f>INDEX(Hosts!$A:$M, MATCH(Places!$B4187,Hosts!$A:$A,0), MATCH(Places!J$1,Hosts!$A$1:$M$1,0))</f>
        <v>No</v>
      </c>
      <c r="K4187">
        <v>12</v>
      </c>
      <c r="L4187" t="str">
        <f>VLOOKUP($K4187,Neighborhoods!$A:$C,2,0)</f>
        <v>Brooklyn</v>
      </c>
      <c r="M4187" t="str">
        <f>VLOOKUP($K4187,Neighborhoods!$A:$C,3,0)</f>
        <v>Williamsburg</v>
      </c>
      <c r="N4187" t="str">
        <f>INDEX(Neighborhoods!$A:$C, MATCH(Places!$K4187,Neighborhoods!$A:$A,0), MATCH(Places!N$1,Neighborhoods!$A$1:$C$1,0))</f>
        <v>Brooklyn</v>
      </c>
      <c r="O4187" t="str">
        <f>INDEX(Neighborhoods!$A:$C, MATCH(Places!$K4187,Neighborhoods!$A:$A,0), MATCH(Places!O$1,Neighborhoods!$A$1:$C$1,0))</f>
        <v>Williamsburg</v>
      </c>
      <c r="P4187" t="s">
        <v>11822</v>
      </c>
      <c r="Q4187" t="str">
        <f t="shared" si="260"/>
        <v>No</v>
      </c>
      <c r="R4187">
        <v>6</v>
      </c>
      <c r="S4187" t="str">
        <f t="shared" si="261"/>
        <v>Large</v>
      </c>
      <c r="T4187" s="50">
        <v>300</v>
      </c>
      <c r="U4187" s="70">
        <f t="shared" si="262"/>
        <v>0.04</v>
      </c>
      <c r="V4187" s="52">
        <v>4.7300000000000004</v>
      </c>
      <c r="W4187" s="52" t="str" cm="1">
        <f t="array" ref="W4187">_xlfn.SWITCH(ROUND(V4187,0),5,"Excellent",4,"Good",3,"Ok","Bad")</f>
        <v>Excellent</v>
      </c>
      <c r="X4187">
        <v>33</v>
      </c>
      <c r="Y4187" t="str">
        <f t="shared" si="263"/>
        <v>No</v>
      </c>
      <c r="Z4187" s="68">
        <v>43437</v>
      </c>
      <c r="AA4187" s="68">
        <v>43835</v>
      </c>
      <c r="AB4187">
        <v>117</v>
      </c>
      <c r="AC4187" t="s">
        <v>15615</v>
      </c>
    </row>
    <row r="4188" spans="1:29" x14ac:dyDescent="0.3">
      <c r="A4188" t="s">
        <v>2982</v>
      </c>
      <c r="B4188">
        <v>3713</v>
      </c>
      <c r="C4188" t="str">
        <f>VLOOKUP($B4188,Hosts!$A:$M,10,0)</f>
        <v>Within an hour</v>
      </c>
      <c r="D4188" s="70">
        <f>VLOOKUP($B4188,Hosts!$A:$M,11,0)</f>
        <v>1</v>
      </c>
      <c r="E4188" s="70">
        <f>VLOOKUP($B4188,Hosts!$A:$M,12,0)</f>
        <v>0.99</v>
      </c>
      <c r="F4188" t="str">
        <f>VLOOKUP($B4188,Hosts!$A:$M,13,0)</f>
        <v>No</v>
      </c>
      <c r="G4188" t="str">
        <f>INDEX(Hosts!$A:$M, MATCH(Places!$B4188,Hosts!$A:$A,0), MATCH(Places!G$1,Hosts!$A$1:$M$1,0))</f>
        <v>Within an hour</v>
      </c>
      <c r="H4188" s="70">
        <f>INDEX(Hosts!$A:$M, MATCH(Places!$B4188,Hosts!$A:$A,0), MATCH(Places!H$1,Hosts!$A$1:$M$1,0))</f>
        <v>1</v>
      </c>
      <c r="I4188" s="70">
        <f>INDEX(Hosts!$A:$M, MATCH(Places!$B4188,Hosts!$A:$A,0), MATCH(Places!I$1,Hosts!$A$1:$M$1,0))</f>
        <v>0.99</v>
      </c>
      <c r="J4188" t="str">
        <f>INDEX(Hosts!$A:$M, MATCH(Places!$B4188,Hosts!$A:$A,0), MATCH(Places!J$1,Hosts!$A$1:$M$1,0))</f>
        <v>No</v>
      </c>
      <c r="K4188">
        <v>4</v>
      </c>
      <c r="L4188" t="str">
        <f>VLOOKUP($K4188,Neighborhoods!$A:$C,2,0)</f>
        <v>Bronx</v>
      </c>
      <c r="M4188" t="str">
        <f>VLOOKUP($K4188,Neighborhoods!$A:$C,3,0)</f>
        <v>Mott Haven</v>
      </c>
      <c r="N4188" t="str">
        <f>INDEX(Neighborhoods!$A:$C, MATCH(Places!$K4188,Neighborhoods!$A:$A,0), MATCH(Places!N$1,Neighborhoods!$A$1:$C$1,0))</f>
        <v>Bronx</v>
      </c>
      <c r="O4188" t="str">
        <f>INDEX(Neighborhoods!$A:$C, MATCH(Places!$K4188,Neighborhoods!$A:$A,0), MATCH(Places!O$1,Neighborhoods!$A$1:$C$1,0))</f>
        <v>Mott Haven</v>
      </c>
      <c r="P4188" t="s">
        <v>1</v>
      </c>
      <c r="Q4188" t="str">
        <f t="shared" si="260"/>
        <v>Yes</v>
      </c>
      <c r="R4188">
        <v>2</v>
      </c>
      <c r="S4188" t="str">
        <f t="shared" si="261"/>
        <v>Small</v>
      </c>
      <c r="T4188" s="50">
        <v>39</v>
      </c>
      <c r="U4188" s="70">
        <f t="shared" si="262"/>
        <v>0.03</v>
      </c>
      <c r="V4188" s="52">
        <v>4.74</v>
      </c>
      <c r="W4188" s="52" t="str" cm="1">
        <f t="array" ref="W4188">_xlfn.SWITCH(ROUND(V4188,0),5,"Excellent",4,"Good",3,"Ok","Bad")</f>
        <v>Excellent</v>
      </c>
      <c r="X4188">
        <v>112</v>
      </c>
      <c r="Y4188" t="str">
        <f t="shared" si="263"/>
        <v>No</v>
      </c>
      <c r="Z4188" s="68">
        <v>43448</v>
      </c>
      <c r="AA4188" s="68">
        <v>44045</v>
      </c>
      <c r="AB4188">
        <v>364</v>
      </c>
      <c r="AC4188" t="s">
        <v>15616</v>
      </c>
    </row>
    <row r="4189" spans="1:29" x14ac:dyDescent="0.3">
      <c r="A4189" t="s">
        <v>14422</v>
      </c>
      <c r="B4189">
        <v>2435</v>
      </c>
      <c r="C4189" t="str">
        <f>VLOOKUP($B4189,Hosts!$A:$M,10,0)</f>
        <v>Within an hour</v>
      </c>
      <c r="D4189" s="70">
        <f>VLOOKUP($B4189,Hosts!$A:$M,11,0)</f>
        <v>1</v>
      </c>
      <c r="E4189" s="70">
        <f>VLOOKUP($B4189,Hosts!$A:$M,12,0)</f>
        <v>1</v>
      </c>
      <c r="F4189" t="str">
        <f>VLOOKUP($B4189,Hosts!$A:$M,13,0)</f>
        <v>Yes</v>
      </c>
      <c r="G4189" t="str">
        <f>INDEX(Hosts!$A:$M, MATCH(Places!$B4189,Hosts!$A:$A,0), MATCH(Places!G$1,Hosts!$A$1:$M$1,0))</f>
        <v>Within an hour</v>
      </c>
      <c r="H4189" s="70">
        <f>INDEX(Hosts!$A:$M, MATCH(Places!$B4189,Hosts!$A:$A,0), MATCH(Places!H$1,Hosts!$A$1:$M$1,0))</f>
        <v>1</v>
      </c>
      <c r="I4189" s="70">
        <f>INDEX(Hosts!$A:$M, MATCH(Places!$B4189,Hosts!$A:$A,0), MATCH(Places!I$1,Hosts!$A$1:$M$1,0))</f>
        <v>1</v>
      </c>
      <c r="J4189" t="str">
        <f>INDEX(Hosts!$A:$M, MATCH(Places!$B4189,Hosts!$A:$A,0), MATCH(Places!J$1,Hosts!$A$1:$M$1,0))</f>
        <v>Yes</v>
      </c>
      <c r="K4189">
        <v>16</v>
      </c>
      <c r="L4189" t="str">
        <f>VLOOKUP($K4189,Neighborhoods!$A:$C,2,0)</f>
        <v>Manhattan</v>
      </c>
      <c r="M4189" t="str">
        <f>VLOOKUP($K4189,Neighborhoods!$A:$C,3,0)</f>
        <v>Harlem</v>
      </c>
      <c r="N4189" t="str">
        <f>INDEX(Neighborhoods!$A:$C, MATCH(Places!$K4189,Neighborhoods!$A:$A,0), MATCH(Places!N$1,Neighborhoods!$A$1:$C$1,0))</f>
        <v>Manhattan</v>
      </c>
      <c r="O4189" t="str">
        <f>INDEX(Neighborhoods!$A:$C, MATCH(Places!$K4189,Neighborhoods!$A:$A,0), MATCH(Places!O$1,Neighborhoods!$A$1:$C$1,0))</f>
        <v>Harlem</v>
      </c>
      <c r="P4189" t="s">
        <v>1</v>
      </c>
      <c r="Q4189" t="str">
        <f t="shared" si="260"/>
        <v>Yes</v>
      </c>
      <c r="R4189">
        <v>2</v>
      </c>
      <c r="S4189" t="str">
        <f t="shared" si="261"/>
        <v>Small</v>
      </c>
      <c r="T4189" s="50">
        <v>84</v>
      </c>
      <c r="U4189" s="70">
        <f t="shared" si="262"/>
        <v>0.03</v>
      </c>
      <c r="V4189" s="52">
        <v>5</v>
      </c>
      <c r="W4189" s="52" t="str" cm="1">
        <f t="array" ref="W4189">_xlfn.SWITCH(ROUND(V4189,0),5,"Excellent",4,"Good",3,"Ok","Bad")</f>
        <v>Excellent</v>
      </c>
      <c r="X4189">
        <v>100</v>
      </c>
      <c r="Y4189" t="str">
        <f t="shared" si="263"/>
        <v>No</v>
      </c>
      <c r="Z4189" s="68">
        <v>43448</v>
      </c>
      <c r="AA4189" s="68">
        <v>43898</v>
      </c>
      <c r="AB4189">
        <v>58</v>
      </c>
      <c r="AC4189" t="s">
        <v>15615</v>
      </c>
    </row>
    <row r="4190" spans="1:29" x14ac:dyDescent="0.3">
      <c r="A4190" t="s">
        <v>14168</v>
      </c>
      <c r="B4190">
        <v>2200</v>
      </c>
      <c r="C4190" t="str">
        <f>VLOOKUP($B4190,Hosts!$A:$M,10,0)</f>
        <v>Within an hour</v>
      </c>
      <c r="D4190" s="70">
        <f>VLOOKUP($B4190,Hosts!$A:$M,11,0)</f>
        <v>1</v>
      </c>
      <c r="E4190" s="70">
        <f>VLOOKUP($B4190,Hosts!$A:$M,12,0)</f>
        <v>1</v>
      </c>
      <c r="F4190" t="str">
        <f>VLOOKUP($B4190,Hosts!$A:$M,13,0)</f>
        <v>No</v>
      </c>
      <c r="G4190" t="str">
        <f>INDEX(Hosts!$A:$M, MATCH(Places!$B4190,Hosts!$A:$A,0), MATCH(Places!G$1,Hosts!$A$1:$M$1,0))</f>
        <v>Within an hour</v>
      </c>
      <c r="H4190" s="70">
        <f>INDEX(Hosts!$A:$M, MATCH(Places!$B4190,Hosts!$A:$A,0), MATCH(Places!H$1,Hosts!$A$1:$M$1,0))</f>
        <v>1</v>
      </c>
      <c r="I4190" s="70">
        <f>INDEX(Hosts!$A:$M, MATCH(Places!$B4190,Hosts!$A:$A,0), MATCH(Places!I$1,Hosts!$A$1:$M$1,0))</f>
        <v>1</v>
      </c>
      <c r="J4190" t="str">
        <f>INDEX(Hosts!$A:$M, MATCH(Places!$B4190,Hosts!$A:$A,0), MATCH(Places!J$1,Hosts!$A$1:$M$1,0))</f>
        <v>No</v>
      </c>
      <c r="K4190">
        <v>17</v>
      </c>
      <c r="L4190" t="str">
        <f>VLOOKUP($K4190,Neighborhoods!$A:$C,2,0)</f>
        <v>Manhattan</v>
      </c>
      <c r="M4190" t="str">
        <f>VLOOKUP($K4190,Neighborhoods!$A:$C,3,0)</f>
        <v>Hell's Kitchen</v>
      </c>
      <c r="N4190" t="str">
        <f>INDEX(Neighborhoods!$A:$C, MATCH(Places!$K4190,Neighborhoods!$A:$A,0), MATCH(Places!N$1,Neighborhoods!$A$1:$C$1,0))</f>
        <v>Manhattan</v>
      </c>
      <c r="O4190" t="str">
        <f>INDEX(Neighborhoods!$A:$C, MATCH(Places!$K4190,Neighborhoods!$A:$A,0), MATCH(Places!O$1,Neighborhoods!$A$1:$C$1,0))</f>
        <v>Hell's Kitchen</v>
      </c>
      <c r="P4190" t="s">
        <v>1</v>
      </c>
      <c r="Q4190" t="str">
        <f t="shared" si="260"/>
        <v>Yes</v>
      </c>
      <c r="R4190">
        <v>2</v>
      </c>
      <c r="S4190" t="str">
        <f t="shared" si="261"/>
        <v>Small</v>
      </c>
      <c r="T4190" s="50">
        <v>76</v>
      </c>
      <c r="U4190" s="70">
        <f t="shared" si="262"/>
        <v>0.03</v>
      </c>
      <c r="V4190" s="52">
        <v>4.47</v>
      </c>
      <c r="W4190" s="52" t="str" cm="1">
        <f t="array" ref="W4190">_xlfn.SWITCH(ROUND(V4190,0),5,"Excellent",4,"Good",3,"Ok","Bad")</f>
        <v>Good</v>
      </c>
      <c r="X4190">
        <v>111</v>
      </c>
      <c r="Y4190" t="str">
        <f t="shared" si="263"/>
        <v>No</v>
      </c>
      <c r="Z4190" s="68">
        <v>43413</v>
      </c>
      <c r="AA4190" s="68">
        <v>44015</v>
      </c>
      <c r="AB4190">
        <v>176</v>
      </c>
      <c r="AC4190" t="s">
        <v>15616</v>
      </c>
    </row>
    <row r="4191" spans="1:29" x14ac:dyDescent="0.3">
      <c r="A4191" t="s">
        <v>2983</v>
      </c>
      <c r="B4191">
        <v>3660</v>
      </c>
      <c r="C4191" t="str">
        <f>VLOOKUP($B4191,Hosts!$A:$M,10,0)</f>
        <v>Within a day</v>
      </c>
      <c r="D4191" s="70">
        <f>VLOOKUP($B4191,Hosts!$A:$M,11,0)</f>
        <v>1</v>
      </c>
      <c r="E4191" s="70">
        <f>VLOOKUP($B4191,Hosts!$A:$M,12,0)</f>
        <v>1</v>
      </c>
      <c r="F4191" t="str">
        <f>VLOOKUP($B4191,Hosts!$A:$M,13,0)</f>
        <v>No</v>
      </c>
      <c r="G4191" t="str">
        <f>INDEX(Hosts!$A:$M, MATCH(Places!$B4191,Hosts!$A:$A,0), MATCH(Places!G$1,Hosts!$A$1:$M$1,0))</f>
        <v>Within a day</v>
      </c>
      <c r="H4191" s="70">
        <f>INDEX(Hosts!$A:$M, MATCH(Places!$B4191,Hosts!$A:$A,0), MATCH(Places!H$1,Hosts!$A$1:$M$1,0))</f>
        <v>1</v>
      </c>
      <c r="I4191" s="70">
        <f>INDEX(Hosts!$A:$M, MATCH(Places!$B4191,Hosts!$A:$A,0), MATCH(Places!I$1,Hosts!$A$1:$M$1,0))</f>
        <v>1</v>
      </c>
      <c r="J4191" t="str">
        <f>INDEX(Hosts!$A:$M, MATCH(Places!$B4191,Hosts!$A:$A,0), MATCH(Places!J$1,Hosts!$A$1:$M$1,0))</f>
        <v>No</v>
      </c>
      <c r="K4191">
        <v>16</v>
      </c>
      <c r="L4191" t="str">
        <f>VLOOKUP($K4191,Neighborhoods!$A:$C,2,0)</f>
        <v>Manhattan</v>
      </c>
      <c r="M4191" t="str">
        <f>VLOOKUP($K4191,Neighborhoods!$A:$C,3,0)</f>
        <v>Harlem</v>
      </c>
      <c r="N4191" t="str">
        <f>INDEX(Neighborhoods!$A:$C, MATCH(Places!$K4191,Neighborhoods!$A:$A,0), MATCH(Places!N$1,Neighborhoods!$A$1:$C$1,0))</f>
        <v>Manhattan</v>
      </c>
      <c r="O4191" t="str">
        <f>INDEX(Neighborhoods!$A:$C, MATCH(Places!$K4191,Neighborhoods!$A:$A,0), MATCH(Places!O$1,Neighborhoods!$A$1:$C$1,0))</f>
        <v>Harlem</v>
      </c>
      <c r="P4191" t="s">
        <v>11822</v>
      </c>
      <c r="Q4191" t="str">
        <f t="shared" si="260"/>
        <v>No</v>
      </c>
      <c r="R4191">
        <v>6</v>
      </c>
      <c r="S4191" t="str">
        <f t="shared" si="261"/>
        <v>Large</v>
      </c>
      <c r="T4191" s="50">
        <v>230</v>
      </c>
      <c r="U4191" s="70">
        <f t="shared" si="262"/>
        <v>0.04</v>
      </c>
      <c r="V4191" s="52">
        <v>4.5999999999999996</v>
      </c>
      <c r="W4191" s="52" t="str" cm="1">
        <f t="array" ref="W4191">_xlfn.SWITCH(ROUND(V4191,0),5,"Excellent",4,"Good",3,"Ok","Bad")</f>
        <v>Excellent</v>
      </c>
      <c r="X4191">
        <v>15</v>
      </c>
      <c r="Y4191" t="str">
        <f t="shared" si="263"/>
        <v>No</v>
      </c>
      <c r="Z4191" s="68">
        <v>43436</v>
      </c>
      <c r="AA4191" s="68">
        <v>43832</v>
      </c>
      <c r="AB4191">
        <v>90</v>
      </c>
      <c r="AC4191" t="s">
        <v>15615</v>
      </c>
    </row>
    <row r="4192" spans="1:29" x14ac:dyDescent="0.3">
      <c r="A4192" t="s">
        <v>13417</v>
      </c>
      <c r="B4192">
        <v>2200</v>
      </c>
      <c r="C4192" t="str">
        <f>VLOOKUP($B4192,Hosts!$A:$M,10,0)</f>
        <v>Within an hour</v>
      </c>
      <c r="D4192" s="70">
        <f>VLOOKUP($B4192,Hosts!$A:$M,11,0)</f>
        <v>1</v>
      </c>
      <c r="E4192" s="70">
        <f>VLOOKUP($B4192,Hosts!$A:$M,12,0)</f>
        <v>1</v>
      </c>
      <c r="F4192" t="str">
        <f>VLOOKUP($B4192,Hosts!$A:$M,13,0)</f>
        <v>No</v>
      </c>
      <c r="G4192" t="str">
        <f>INDEX(Hosts!$A:$M, MATCH(Places!$B4192,Hosts!$A:$A,0), MATCH(Places!G$1,Hosts!$A$1:$M$1,0))</f>
        <v>Within an hour</v>
      </c>
      <c r="H4192" s="70">
        <f>INDEX(Hosts!$A:$M, MATCH(Places!$B4192,Hosts!$A:$A,0), MATCH(Places!H$1,Hosts!$A$1:$M$1,0))</f>
        <v>1</v>
      </c>
      <c r="I4192" s="70">
        <f>INDEX(Hosts!$A:$M, MATCH(Places!$B4192,Hosts!$A:$A,0), MATCH(Places!I$1,Hosts!$A$1:$M$1,0))</f>
        <v>1</v>
      </c>
      <c r="J4192" t="str">
        <f>INDEX(Hosts!$A:$M, MATCH(Places!$B4192,Hosts!$A:$A,0), MATCH(Places!J$1,Hosts!$A$1:$M$1,0))</f>
        <v>No</v>
      </c>
      <c r="K4192">
        <v>17</v>
      </c>
      <c r="L4192" t="str">
        <f>VLOOKUP($K4192,Neighborhoods!$A:$C,2,0)</f>
        <v>Manhattan</v>
      </c>
      <c r="M4192" t="str">
        <f>VLOOKUP($K4192,Neighborhoods!$A:$C,3,0)</f>
        <v>Hell's Kitchen</v>
      </c>
      <c r="N4192" t="str">
        <f>INDEX(Neighborhoods!$A:$C, MATCH(Places!$K4192,Neighborhoods!$A:$A,0), MATCH(Places!N$1,Neighborhoods!$A$1:$C$1,0))</f>
        <v>Manhattan</v>
      </c>
      <c r="O4192" t="str">
        <f>INDEX(Neighborhoods!$A:$C, MATCH(Places!$K4192,Neighborhoods!$A:$A,0), MATCH(Places!O$1,Neighborhoods!$A$1:$C$1,0))</f>
        <v>Hell's Kitchen</v>
      </c>
      <c r="P4192" t="s">
        <v>1</v>
      </c>
      <c r="Q4192" t="str">
        <f t="shared" si="260"/>
        <v>Yes</v>
      </c>
      <c r="R4192">
        <v>2</v>
      </c>
      <c r="S4192" t="str">
        <f t="shared" si="261"/>
        <v>Small</v>
      </c>
      <c r="T4192" s="50">
        <v>76</v>
      </c>
      <c r="U4192" s="70">
        <f t="shared" si="262"/>
        <v>0.03</v>
      </c>
      <c r="V4192" s="52">
        <v>4.46</v>
      </c>
      <c r="W4192" s="52" t="str" cm="1">
        <f t="array" ref="W4192">_xlfn.SWITCH(ROUND(V4192,0),5,"Excellent",4,"Good",3,"Ok","Bad")</f>
        <v>Good</v>
      </c>
      <c r="X4192">
        <v>110</v>
      </c>
      <c r="Y4192" t="str">
        <f t="shared" si="263"/>
        <v>No</v>
      </c>
      <c r="Z4192" s="68">
        <v>43411</v>
      </c>
      <c r="AA4192" s="68">
        <v>44035</v>
      </c>
      <c r="AB4192">
        <v>41</v>
      </c>
      <c r="AC4192" t="s">
        <v>15616</v>
      </c>
    </row>
    <row r="4193" spans="1:29" x14ac:dyDescent="0.3">
      <c r="A4193" t="s">
        <v>14574</v>
      </c>
      <c r="B4193">
        <v>3544</v>
      </c>
      <c r="C4193" t="str">
        <f>VLOOKUP($B4193,Hosts!$A:$M,10,0)</f>
        <v>Within an hour</v>
      </c>
      <c r="D4193" s="70">
        <f>VLOOKUP($B4193,Hosts!$A:$M,11,0)</f>
        <v>0.9</v>
      </c>
      <c r="E4193" s="70">
        <f>VLOOKUP($B4193,Hosts!$A:$M,12,0)</f>
        <v>0.99</v>
      </c>
      <c r="F4193" t="str">
        <f>VLOOKUP($B4193,Hosts!$A:$M,13,0)</f>
        <v>No</v>
      </c>
      <c r="G4193" t="str">
        <f>INDEX(Hosts!$A:$M, MATCH(Places!$B4193,Hosts!$A:$A,0), MATCH(Places!G$1,Hosts!$A$1:$M$1,0))</f>
        <v>Within an hour</v>
      </c>
      <c r="H4193" s="70">
        <f>INDEX(Hosts!$A:$M, MATCH(Places!$B4193,Hosts!$A:$A,0), MATCH(Places!H$1,Hosts!$A$1:$M$1,0))</f>
        <v>0.9</v>
      </c>
      <c r="I4193" s="70">
        <f>INDEX(Hosts!$A:$M, MATCH(Places!$B4193,Hosts!$A:$A,0), MATCH(Places!I$1,Hosts!$A$1:$M$1,0))</f>
        <v>0.99</v>
      </c>
      <c r="J4193" t="str">
        <f>INDEX(Hosts!$A:$M, MATCH(Places!$B4193,Hosts!$A:$A,0), MATCH(Places!J$1,Hosts!$A$1:$M$1,0))</f>
        <v>No</v>
      </c>
      <c r="K4193">
        <v>17</v>
      </c>
      <c r="L4193" t="str">
        <f>VLOOKUP($K4193,Neighborhoods!$A:$C,2,0)</f>
        <v>Manhattan</v>
      </c>
      <c r="M4193" t="str">
        <f>VLOOKUP($K4193,Neighborhoods!$A:$C,3,0)</f>
        <v>Hell's Kitchen</v>
      </c>
      <c r="N4193" t="str">
        <f>INDEX(Neighborhoods!$A:$C, MATCH(Places!$K4193,Neighborhoods!$A:$A,0), MATCH(Places!N$1,Neighborhoods!$A$1:$C$1,0))</f>
        <v>Manhattan</v>
      </c>
      <c r="O4193" t="str">
        <f>INDEX(Neighborhoods!$A:$C, MATCH(Places!$K4193,Neighborhoods!$A:$A,0), MATCH(Places!O$1,Neighborhoods!$A$1:$C$1,0))</f>
        <v>Hell's Kitchen</v>
      </c>
      <c r="P4193" t="s">
        <v>1</v>
      </c>
      <c r="Q4193" t="str">
        <f t="shared" si="260"/>
        <v>Yes</v>
      </c>
      <c r="R4193">
        <v>2</v>
      </c>
      <c r="S4193" t="str">
        <f t="shared" si="261"/>
        <v>Small</v>
      </c>
      <c r="T4193" s="50">
        <v>150</v>
      </c>
      <c r="U4193" s="70">
        <f t="shared" si="262"/>
        <v>0.03</v>
      </c>
      <c r="V4193" s="52">
        <v>4.53</v>
      </c>
      <c r="W4193" s="52" t="str" cm="1">
        <f t="array" ref="W4193">_xlfn.SWITCH(ROUND(V4193,0),5,"Excellent",4,"Good",3,"Ok","Bad")</f>
        <v>Excellent</v>
      </c>
      <c r="X4193">
        <v>17</v>
      </c>
      <c r="Y4193" t="str">
        <f t="shared" si="263"/>
        <v>No</v>
      </c>
      <c r="Z4193" s="68">
        <v>43546</v>
      </c>
      <c r="AA4193" s="68">
        <v>43830</v>
      </c>
      <c r="AB4193">
        <v>365</v>
      </c>
      <c r="AC4193" t="s">
        <v>15616</v>
      </c>
    </row>
    <row r="4194" spans="1:29" x14ac:dyDescent="0.3">
      <c r="A4194" t="s">
        <v>2984</v>
      </c>
      <c r="B4194">
        <v>732</v>
      </c>
      <c r="C4194" t="str">
        <f>VLOOKUP($B4194,Hosts!$A:$M,10,0)</f>
        <v>A few days or more</v>
      </c>
      <c r="D4194" s="70">
        <f>VLOOKUP($B4194,Hosts!$A:$M,11,0)</f>
        <v>0</v>
      </c>
      <c r="E4194" s="70">
        <f>VLOOKUP($B4194,Hosts!$A:$M,12,0)</f>
        <v>0.17</v>
      </c>
      <c r="F4194" t="str">
        <f>VLOOKUP($B4194,Hosts!$A:$M,13,0)</f>
        <v>No</v>
      </c>
      <c r="G4194" t="str">
        <f>INDEX(Hosts!$A:$M, MATCH(Places!$B4194,Hosts!$A:$A,0), MATCH(Places!G$1,Hosts!$A$1:$M$1,0))</f>
        <v>A few days or more</v>
      </c>
      <c r="H4194" s="70">
        <f>INDEX(Hosts!$A:$M, MATCH(Places!$B4194,Hosts!$A:$A,0), MATCH(Places!H$1,Hosts!$A$1:$M$1,0))</f>
        <v>0</v>
      </c>
      <c r="I4194" s="70">
        <f>INDEX(Hosts!$A:$M, MATCH(Places!$B4194,Hosts!$A:$A,0), MATCH(Places!I$1,Hosts!$A$1:$M$1,0))</f>
        <v>0.17</v>
      </c>
      <c r="J4194" t="str">
        <f>INDEX(Hosts!$A:$M, MATCH(Places!$B4194,Hosts!$A:$A,0), MATCH(Places!J$1,Hosts!$A$1:$M$1,0))</f>
        <v>No</v>
      </c>
      <c r="K4194">
        <v>19</v>
      </c>
      <c r="L4194" t="str">
        <f>VLOOKUP($K4194,Neighborhoods!$A:$C,2,0)</f>
        <v>Manhattan</v>
      </c>
      <c r="M4194" t="str">
        <f>VLOOKUP($K4194,Neighborhoods!$A:$C,3,0)</f>
        <v>Upper East Side</v>
      </c>
      <c r="N4194" t="str">
        <f>INDEX(Neighborhoods!$A:$C, MATCH(Places!$K4194,Neighborhoods!$A:$A,0), MATCH(Places!N$1,Neighborhoods!$A$1:$C$1,0))</f>
        <v>Manhattan</v>
      </c>
      <c r="O4194" t="str">
        <f>INDEX(Neighborhoods!$A:$C, MATCH(Places!$K4194,Neighborhoods!$A:$A,0), MATCH(Places!O$1,Neighborhoods!$A$1:$C$1,0))</f>
        <v>Upper East Side</v>
      </c>
      <c r="P4194" t="s">
        <v>11822</v>
      </c>
      <c r="Q4194" t="str">
        <f t="shared" si="260"/>
        <v>No</v>
      </c>
      <c r="R4194">
        <v>2</v>
      </c>
      <c r="S4194" t="str">
        <f t="shared" si="261"/>
        <v>Small</v>
      </c>
      <c r="T4194" s="50">
        <v>120</v>
      </c>
      <c r="U4194" s="70">
        <f t="shared" si="262"/>
        <v>0.03</v>
      </c>
      <c r="V4194" s="52">
        <v>4.67</v>
      </c>
      <c r="W4194" s="52" t="str" cm="1">
        <f t="array" ref="W4194">_xlfn.SWITCH(ROUND(V4194,0),5,"Excellent",4,"Good",3,"Ok","Bad")</f>
        <v>Excellent</v>
      </c>
      <c r="X4194">
        <v>3</v>
      </c>
      <c r="Y4194" t="str">
        <f t="shared" si="263"/>
        <v>No</v>
      </c>
      <c r="Z4194" s="68">
        <v>43429</v>
      </c>
      <c r="AA4194" s="68">
        <v>43825</v>
      </c>
      <c r="AB4194">
        <v>16</v>
      </c>
      <c r="AC4194" t="s">
        <v>15615</v>
      </c>
    </row>
    <row r="4195" spans="1:29" x14ac:dyDescent="0.3">
      <c r="A4195" t="s">
        <v>2986</v>
      </c>
      <c r="B4195">
        <v>655</v>
      </c>
      <c r="C4195" t="str">
        <f>VLOOKUP($B4195,Hosts!$A:$M,10,0)</f>
        <v>Within an hour</v>
      </c>
      <c r="D4195" s="70">
        <f>VLOOKUP($B4195,Hosts!$A:$M,11,0)</f>
        <v>1</v>
      </c>
      <c r="E4195" s="70">
        <f>VLOOKUP($B4195,Hosts!$A:$M,12,0)</f>
        <v>0.98</v>
      </c>
      <c r="F4195" t="str">
        <f>VLOOKUP($B4195,Hosts!$A:$M,13,0)</f>
        <v>Yes</v>
      </c>
      <c r="G4195" t="str">
        <f>INDEX(Hosts!$A:$M, MATCH(Places!$B4195,Hosts!$A:$A,0), MATCH(Places!G$1,Hosts!$A$1:$M$1,0))</f>
        <v>Within an hour</v>
      </c>
      <c r="H4195" s="70">
        <f>INDEX(Hosts!$A:$M, MATCH(Places!$B4195,Hosts!$A:$A,0), MATCH(Places!H$1,Hosts!$A$1:$M$1,0))</f>
        <v>1</v>
      </c>
      <c r="I4195" s="70">
        <f>INDEX(Hosts!$A:$M, MATCH(Places!$B4195,Hosts!$A:$A,0), MATCH(Places!I$1,Hosts!$A$1:$M$1,0))</f>
        <v>0.98</v>
      </c>
      <c r="J4195" t="str">
        <f>INDEX(Hosts!$A:$M, MATCH(Places!$B4195,Hosts!$A:$A,0), MATCH(Places!J$1,Hosts!$A$1:$M$1,0))</f>
        <v>Yes</v>
      </c>
      <c r="K4195">
        <v>7</v>
      </c>
      <c r="L4195" t="str">
        <f>VLOOKUP($K4195,Neighborhoods!$A:$C,2,0)</f>
        <v>Brooklyn</v>
      </c>
      <c r="M4195" t="str">
        <f>VLOOKUP($K4195,Neighborhoods!$A:$C,3,0)</f>
        <v>Bedford-Stuyvesant</v>
      </c>
      <c r="N4195" t="str">
        <f>INDEX(Neighborhoods!$A:$C, MATCH(Places!$K4195,Neighborhoods!$A:$A,0), MATCH(Places!N$1,Neighborhoods!$A$1:$C$1,0))</f>
        <v>Brooklyn</v>
      </c>
      <c r="O4195" t="str">
        <f>INDEX(Neighborhoods!$A:$C, MATCH(Places!$K4195,Neighborhoods!$A:$A,0), MATCH(Places!O$1,Neighborhoods!$A$1:$C$1,0))</f>
        <v>Bedford-Stuyvesant</v>
      </c>
      <c r="P4195" t="s">
        <v>11822</v>
      </c>
      <c r="Q4195" t="str">
        <f t="shared" si="260"/>
        <v>No</v>
      </c>
      <c r="R4195">
        <v>6</v>
      </c>
      <c r="S4195" t="str">
        <f t="shared" si="261"/>
        <v>Large</v>
      </c>
      <c r="T4195" s="50">
        <v>150</v>
      </c>
      <c r="U4195" s="70">
        <f t="shared" si="262"/>
        <v>0.03</v>
      </c>
      <c r="V4195" s="52">
        <v>4.9400000000000004</v>
      </c>
      <c r="W4195" s="52" t="str" cm="1">
        <f t="array" ref="W4195">_xlfn.SWITCH(ROUND(V4195,0),5,"Excellent",4,"Good",3,"Ok","Bad")</f>
        <v>Excellent</v>
      </c>
      <c r="X4195">
        <v>17</v>
      </c>
      <c r="Y4195" t="str">
        <f t="shared" si="263"/>
        <v>No</v>
      </c>
      <c r="Z4195" s="68">
        <v>43422</v>
      </c>
      <c r="AA4195" s="68">
        <v>43898</v>
      </c>
      <c r="AB4195">
        <v>0</v>
      </c>
      <c r="AC4195" t="s">
        <v>15615</v>
      </c>
    </row>
    <row r="4196" spans="1:29" x14ac:dyDescent="0.3">
      <c r="A4196" t="s">
        <v>15151</v>
      </c>
      <c r="B4196">
        <v>3716</v>
      </c>
      <c r="C4196" t="str">
        <f>VLOOKUP($B4196,Hosts!$A:$M,10,0)</f>
        <v>Within an hour</v>
      </c>
      <c r="D4196" s="70">
        <f>VLOOKUP($B4196,Hosts!$A:$M,11,0)</f>
        <v>0.98</v>
      </c>
      <c r="E4196" s="70">
        <f>VLOOKUP($B4196,Hosts!$A:$M,12,0)</f>
        <v>0.94</v>
      </c>
      <c r="F4196" t="str">
        <f>VLOOKUP($B4196,Hosts!$A:$M,13,0)</f>
        <v>No</v>
      </c>
      <c r="G4196" t="str">
        <f>INDEX(Hosts!$A:$M, MATCH(Places!$B4196,Hosts!$A:$A,0), MATCH(Places!G$1,Hosts!$A$1:$M$1,0))</f>
        <v>Within an hour</v>
      </c>
      <c r="H4196" s="70">
        <f>INDEX(Hosts!$A:$M, MATCH(Places!$B4196,Hosts!$A:$A,0), MATCH(Places!H$1,Hosts!$A$1:$M$1,0))</f>
        <v>0.98</v>
      </c>
      <c r="I4196" s="70">
        <f>INDEX(Hosts!$A:$M, MATCH(Places!$B4196,Hosts!$A:$A,0), MATCH(Places!I$1,Hosts!$A$1:$M$1,0))</f>
        <v>0.94</v>
      </c>
      <c r="J4196" t="str">
        <f>INDEX(Hosts!$A:$M, MATCH(Places!$B4196,Hosts!$A:$A,0), MATCH(Places!J$1,Hosts!$A$1:$M$1,0))</f>
        <v>No</v>
      </c>
      <c r="K4196">
        <v>17</v>
      </c>
      <c r="L4196" t="str">
        <f>VLOOKUP($K4196,Neighborhoods!$A:$C,2,0)</f>
        <v>Manhattan</v>
      </c>
      <c r="M4196" t="str">
        <f>VLOOKUP($K4196,Neighborhoods!$A:$C,3,0)</f>
        <v>Hell's Kitchen</v>
      </c>
      <c r="N4196" t="str">
        <f>INDEX(Neighborhoods!$A:$C, MATCH(Places!$K4196,Neighborhoods!$A:$A,0), MATCH(Places!N$1,Neighborhoods!$A$1:$C$1,0))</f>
        <v>Manhattan</v>
      </c>
      <c r="O4196" t="str">
        <f>INDEX(Neighborhoods!$A:$C, MATCH(Places!$K4196,Neighborhoods!$A:$A,0), MATCH(Places!O$1,Neighborhoods!$A$1:$C$1,0))</f>
        <v>Hell's Kitchen</v>
      </c>
      <c r="P4196" t="s">
        <v>1</v>
      </c>
      <c r="Q4196" t="str">
        <f t="shared" si="260"/>
        <v>Yes</v>
      </c>
      <c r="R4196">
        <v>3</v>
      </c>
      <c r="S4196" t="str">
        <f t="shared" si="261"/>
        <v>Medium</v>
      </c>
      <c r="T4196" s="50">
        <v>100</v>
      </c>
      <c r="U4196" s="70">
        <f t="shared" si="262"/>
        <v>0.03</v>
      </c>
      <c r="V4196" s="52">
        <v>4.32</v>
      </c>
      <c r="W4196" s="52" t="str" cm="1">
        <f t="array" ref="W4196">_xlfn.SWITCH(ROUND(V4196,0),5,"Excellent",4,"Good",3,"Ok","Bad")</f>
        <v>Good</v>
      </c>
      <c r="X4196">
        <v>22</v>
      </c>
      <c r="Y4196" t="str">
        <f t="shared" si="263"/>
        <v>No</v>
      </c>
      <c r="Z4196" s="68">
        <v>43486</v>
      </c>
      <c r="AA4196" s="68">
        <v>43904</v>
      </c>
      <c r="AB4196">
        <v>365</v>
      </c>
      <c r="AC4196" t="s">
        <v>15615</v>
      </c>
    </row>
    <row r="4197" spans="1:29" x14ac:dyDescent="0.3">
      <c r="A4197" t="s">
        <v>14007</v>
      </c>
      <c r="B4197">
        <v>3544</v>
      </c>
      <c r="C4197" t="str">
        <f>VLOOKUP($B4197,Hosts!$A:$M,10,0)</f>
        <v>Within an hour</v>
      </c>
      <c r="D4197" s="70">
        <f>VLOOKUP($B4197,Hosts!$A:$M,11,0)</f>
        <v>0.9</v>
      </c>
      <c r="E4197" s="70">
        <f>VLOOKUP($B4197,Hosts!$A:$M,12,0)</f>
        <v>0.99</v>
      </c>
      <c r="F4197" t="str">
        <f>VLOOKUP($B4197,Hosts!$A:$M,13,0)</f>
        <v>No</v>
      </c>
      <c r="G4197" t="str">
        <f>INDEX(Hosts!$A:$M, MATCH(Places!$B4197,Hosts!$A:$A,0), MATCH(Places!G$1,Hosts!$A$1:$M$1,0))</f>
        <v>Within an hour</v>
      </c>
      <c r="H4197" s="70">
        <f>INDEX(Hosts!$A:$M, MATCH(Places!$B4197,Hosts!$A:$A,0), MATCH(Places!H$1,Hosts!$A$1:$M$1,0))</f>
        <v>0.9</v>
      </c>
      <c r="I4197" s="70">
        <f>INDEX(Hosts!$A:$M, MATCH(Places!$B4197,Hosts!$A:$A,0), MATCH(Places!I$1,Hosts!$A$1:$M$1,0))</f>
        <v>0.99</v>
      </c>
      <c r="J4197" t="str">
        <f>INDEX(Hosts!$A:$M, MATCH(Places!$B4197,Hosts!$A:$A,0), MATCH(Places!J$1,Hosts!$A$1:$M$1,0))</f>
        <v>No</v>
      </c>
      <c r="K4197">
        <v>17</v>
      </c>
      <c r="L4197" t="str">
        <f>VLOOKUP($K4197,Neighborhoods!$A:$C,2,0)</f>
        <v>Manhattan</v>
      </c>
      <c r="M4197" t="str">
        <f>VLOOKUP($K4197,Neighborhoods!$A:$C,3,0)</f>
        <v>Hell's Kitchen</v>
      </c>
      <c r="N4197" t="str">
        <f>INDEX(Neighborhoods!$A:$C, MATCH(Places!$K4197,Neighborhoods!$A:$A,0), MATCH(Places!N$1,Neighborhoods!$A$1:$C$1,0))</f>
        <v>Manhattan</v>
      </c>
      <c r="O4197" t="str">
        <f>INDEX(Neighborhoods!$A:$C, MATCH(Places!$K4197,Neighborhoods!$A:$A,0), MATCH(Places!O$1,Neighborhoods!$A$1:$C$1,0))</f>
        <v>Hell's Kitchen</v>
      </c>
      <c r="P4197" t="s">
        <v>1</v>
      </c>
      <c r="Q4197" t="str">
        <f t="shared" si="260"/>
        <v>Yes</v>
      </c>
      <c r="R4197">
        <v>1</v>
      </c>
      <c r="S4197" t="str">
        <f t="shared" si="261"/>
        <v>Small</v>
      </c>
      <c r="T4197" s="50">
        <v>150</v>
      </c>
      <c r="U4197" s="70">
        <f t="shared" si="262"/>
        <v>0.03</v>
      </c>
      <c r="V4197" s="52">
        <v>4.25</v>
      </c>
      <c r="W4197" s="52" t="str" cm="1">
        <f t="array" ref="W4197">_xlfn.SWITCH(ROUND(V4197,0),5,"Excellent",4,"Good",3,"Ok","Bad")</f>
        <v>Good</v>
      </c>
      <c r="X4197">
        <v>8</v>
      </c>
      <c r="Y4197" t="str">
        <f t="shared" si="263"/>
        <v>No</v>
      </c>
      <c r="Z4197" s="68">
        <v>43450</v>
      </c>
      <c r="AA4197" s="68">
        <v>43831</v>
      </c>
      <c r="AB4197">
        <v>365</v>
      </c>
      <c r="AC4197" t="s">
        <v>15616</v>
      </c>
    </row>
    <row r="4198" spans="1:29" x14ac:dyDescent="0.3">
      <c r="A4198" t="s">
        <v>2987</v>
      </c>
      <c r="B4198">
        <v>2766</v>
      </c>
      <c r="C4198" t="str">
        <f>VLOOKUP($B4198,Hosts!$A:$M,10,0)</f>
        <v>Within an hour</v>
      </c>
      <c r="D4198" s="70">
        <f>VLOOKUP($B4198,Hosts!$A:$M,11,0)</f>
        <v>1</v>
      </c>
      <c r="E4198" s="70">
        <f>VLOOKUP($B4198,Hosts!$A:$M,12,0)</f>
        <v>0.94</v>
      </c>
      <c r="F4198" t="str">
        <f>VLOOKUP($B4198,Hosts!$A:$M,13,0)</f>
        <v>Yes</v>
      </c>
      <c r="G4198" t="str">
        <f>INDEX(Hosts!$A:$M, MATCH(Places!$B4198,Hosts!$A:$A,0), MATCH(Places!G$1,Hosts!$A$1:$M$1,0))</f>
        <v>Within an hour</v>
      </c>
      <c r="H4198" s="70">
        <f>INDEX(Hosts!$A:$M, MATCH(Places!$B4198,Hosts!$A:$A,0), MATCH(Places!H$1,Hosts!$A$1:$M$1,0))</f>
        <v>1</v>
      </c>
      <c r="I4198" s="70">
        <f>INDEX(Hosts!$A:$M, MATCH(Places!$B4198,Hosts!$A:$A,0), MATCH(Places!I$1,Hosts!$A$1:$M$1,0))</f>
        <v>0.94</v>
      </c>
      <c r="J4198" t="str">
        <f>INDEX(Hosts!$A:$M, MATCH(Places!$B4198,Hosts!$A:$A,0), MATCH(Places!J$1,Hosts!$A$1:$M$1,0))</f>
        <v>Yes</v>
      </c>
      <c r="K4198">
        <v>9</v>
      </c>
      <c r="L4198" t="str">
        <f>VLOOKUP($K4198,Neighborhoods!$A:$C,2,0)</f>
        <v>Brooklyn</v>
      </c>
      <c r="M4198" t="str">
        <f>VLOOKUP($K4198,Neighborhoods!$A:$C,3,0)</f>
        <v>Crown Heights</v>
      </c>
      <c r="N4198" t="str">
        <f>INDEX(Neighborhoods!$A:$C, MATCH(Places!$K4198,Neighborhoods!$A:$A,0), MATCH(Places!N$1,Neighborhoods!$A$1:$C$1,0))</f>
        <v>Brooklyn</v>
      </c>
      <c r="O4198" t="str">
        <f>INDEX(Neighborhoods!$A:$C, MATCH(Places!$K4198,Neighborhoods!$A:$A,0), MATCH(Places!O$1,Neighborhoods!$A$1:$C$1,0))</f>
        <v>Crown Heights</v>
      </c>
      <c r="P4198" t="s">
        <v>11822</v>
      </c>
      <c r="Q4198" t="str">
        <f t="shared" si="260"/>
        <v>No</v>
      </c>
      <c r="R4198">
        <v>4</v>
      </c>
      <c r="S4198" t="str">
        <f t="shared" si="261"/>
        <v>Medium</v>
      </c>
      <c r="T4198" s="50">
        <v>119</v>
      </c>
      <c r="U4198" s="70">
        <f t="shared" si="262"/>
        <v>0.03</v>
      </c>
      <c r="V4198" s="52">
        <v>4.9800000000000004</v>
      </c>
      <c r="W4198" s="52" t="str" cm="1">
        <f t="array" ref="W4198">_xlfn.SWITCH(ROUND(V4198,0),5,"Excellent",4,"Good",3,"Ok","Bad")</f>
        <v>Excellent</v>
      </c>
      <c r="X4198">
        <v>45</v>
      </c>
      <c r="Y4198" t="str">
        <f t="shared" si="263"/>
        <v>No</v>
      </c>
      <c r="Z4198" s="68">
        <v>43429</v>
      </c>
      <c r="AA4198" s="68">
        <v>44033</v>
      </c>
      <c r="AB4198">
        <v>162</v>
      </c>
      <c r="AC4198" t="s">
        <v>15615</v>
      </c>
    </row>
    <row r="4199" spans="1:29" x14ac:dyDescent="0.3">
      <c r="A4199" t="s">
        <v>2988</v>
      </c>
      <c r="B4199">
        <v>3702</v>
      </c>
      <c r="C4199" t="str">
        <f>VLOOKUP($B4199,Hosts!$A:$M,10,0)</f>
        <v>Within an hour</v>
      </c>
      <c r="D4199" s="70">
        <f>VLOOKUP($B4199,Hosts!$A:$M,11,0)</f>
        <v>0.8</v>
      </c>
      <c r="E4199" s="70">
        <f>VLOOKUP($B4199,Hosts!$A:$M,12,0)</f>
        <v>0.97</v>
      </c>
      <c r="F4199" t="str">
        <f>VLOOKUP($B4199,Hosts!$A:$M,13,0)</f>
        <v>Yes</v>
      </c>
      <c r="G4199" t="str">
        <f>INDEX(Hosts!$A:$M, MATCH(Places!$B4199,Hosts!$A:$A,0), MATCH(Places!G$1,Hosts!$A$1:$M$1,0))</f>
        <v>Within an hour</v>
      </c>
      <c r="H4199" s="70">
        <f>INDEX(Hosts!$A:$M, MATCH(Places!$B4199,Hosts!$A:$A,0), MATCH(Places!H$1,Hosts!$A$1:$M$1,0))</f>
        <v>0.8</v>
      </c>
      <c r="I4199" s="70">
        <f>INDEX(Hosts!$A:$M, MATCH(Places!$B4199,Hosts!$A:$A,0), MATCH(Places!I$1,Hosts!$A$1:$M$1,0))</f>
        <v>0.97</v>
      </c>
      <c r="J4199" t="str">
        <f>INDEX(Hosts!$A:$M, MATCH(Places!$B4199,Hosts!$A:$A,0), MATCH(Places!J$1,Hosts!$A$1:$M$1,0))</f>
        <v>Yes</v>
      </c>
      <c r="K4199">
        <v>8</v>
      </c>
      <c r="L4199" t="str">
        <f>VLOOKUP($K4199,Neighborhoods!$A:$C,2,0)</f>
        <v>Brooklyn</v>
      </c>
      <c r="M4199" t="str">
        <f>VLOOKUP($K4199,Neighborhoods!$A:$C,3,0)</f>
        <v>Bushwick</v>
      </c>
      <c r="N4199" t="str">
        <f>INDEX(Neighborhoods!$A:$C, MATCH(Places!$K4199,Neighborhoods!$A:$A,0), MATCH(Places!N$1,Neighborhoods!$A$1:$C$1,0))</f>
        <v>Brooklyn</v>
      </c>
      <c r="O4199" t="str">
        <f>INDEX(Neighborhoods!$A:$C, MATCH(Places!$K4199,Neighborhoods!$A:$A,0), MATCH(Places!O$1,Neighborhoods!$A$1:$C$1,0))</f>
        <v>Bushwick</v>
      </c>
      <c r="P4199" t="s">
        <v>1</v>
      </c>
      <c r="Q4199" t="str">
        <f t="shared" si="260"/>
        <v>Yes</v>
      </c>
      <c r="R4199">
        <v>1</v>
      </c>
      <c r="S4199" t="str">
        <f t="shared" si="261"/>
        <v>Small</v>
      </c>
      <c r="T4199" s="50">
        <v>49</v>
      </c>
      <c r="U4199" s="70">
        <f t="shared" si="262"/>
        <v>0.03</v>
      </c>
      <c r="V4199" s="52">
        <v>4.92</v>
      </c>
      <c r="W4199" s="52" t="str" cm="1">
        <f t="array" ref="W4199">_xlfn.SWITCH(ROUND(V4199,0),5,"Excellent",4,"Good",3,"Ok","Bad")</f>
        <v>Excellent</v>
      </c>
      <c r="X4199">
        <v>74</v>
      </c>
      <c r="Y4199" t="str">
        <f t="shared" si="263"/>
        <v>No</v>
      </c>
      <c r="Z4199" s="68">
        <v>43414</v>
      </c>
      <c r="AA4199" s="68">
        <v>44037</v>
      </c>
      <c r="AB4199">
        <v>332</v>
      </c>
      <c r="AC4199" t="s">
        <v>15615</v>
      </c>
    </row>
    <row r="4200" spans="1:29" x14ac:dyDescent="0.3">
      <c r="A4200" t="s">
        <v>2989</v>
      </c>
      <c r="B4200">
        <v>3702</v>
      </c>
      <c r="C4200" t="str">
        <f>VLOOKUP($B4200,Hosts!$A:$M,10,0)</f>
        <v>Within an hour</v>
      </c>
      <c r="D4200" s="70">
        <f>VLOOKUP($B4200,Hosts!$A:$M,11,0)</f>
        <v>0.8</v>
      </c>
      <c r="E4200" s="70">
        <f>VLOOKUP($B4200,Hosts!$A:$M,12,0)</f>
        <v>0.97</v>
      </c>
      <c r="F4200" t="str">
        <f>VLOOKUP($B4200,Hosts!$A:$M,13,0)</f>
        <v>Yes</v>
      </c>
      <c r="G4200" t="str">
        <f>INDEX(Hosts!$A:$M, MATCH(Places!$B4200,Hosts!$A:$A,0), MATCH(Places!G$1,Hosts!$A$1:$M$1,0))</f>
        <v>Within an hour</v>
      </c>
      <c r="H4200" s="70">
        <f>INDEX(Hosts!$A:$M, MATCH(Places!$B4200,Hosts!$A:$A,0), MATCH(Places!H$1,Hosts!$A$1:$M$1,0))</f>
        <v>0.8</v>
      </c>
      <c r="I4200" s="70">
        <f>INDEX(Hosts!$A:$M, MATCH(Places!$B4200,Hosts!$A:$A,0), MATCH(Places!I$1,Hosts!$A$1:$M$1,0))</f>
        <v>0.97</v>
      </c>
      <c r="J4200" t="str">
        <f>INDEX(Hosts!$A:$M, MATCH(Places!$B4200,Hosts!$A:$A,0), MATCH(Places!J$1,Hosts!$A$1:$M$1,0))</f>
        <v>Yes</v>
      </c>
      <c r="K4200">
        <v>8</v>
      </c>
      <c r="L4200" t="str">
        <f>VLOOKUP($K4200,Neighborhoods!$A:$C,2,0)</f>
        <v>Brooklyn</v>
      </c>
      <c r="M4200" t="str">
        <f>VLOOKUP($K4200,Neighborhoods!$A:$C,3,0)</f>
        <v>Bushwick</v>
      </c>
      <c r="N4200" t="str">
        <f>INDEX(Neighborhoods!$A:$C, MATCH(Places!$K4200,Neighborhoods!$A:$A,0), MATCH(Places!N$1,Neighborhoods!$A$1:$C$1,0))</f>
        <v>Brooklyn</v>
      </c>
      <c r="O4200" t="str">
        <f>INDEX(Neighborhoods!$A:$C, MATCH(Places!$K4200,Neighborhoods!$A:$A,0), MATCH(Places!O$1,Neighborhoods!$A$1:$C$1,0))</f>
        <v>Bushwick</v>
      </c>
      <c r="P4200" t="s">
        <v>1</v>
      </c>
      <c r="Q4200" t="str">
        <f t="shared" si="260"/>
        <v>Yes</v>
      </c>
      <c r="R4200">
        <v>1</v>
      </c>
      <c r="S4200" t="str">
        <f t="shared" si="261"/>
        <v>Small</v>
      </c>
      <c r="T4200" s="50">
        <v>45</v>
      </c>
      <c r="U4200" s="70">
        <f t="shared" si="262"/>
        <v>0.03</v>
      </c>
      <c r="V4200" s="52">
        <v>4.92</v>
      </c>
      <c r="W4200" s="52" t="str" cm="1">
        <f t="array" ref="W4200">_xlfn.SWITCH(ROUND(V4200,0),5,"Excellent",4,"Good",3,"Ok","Bad")</f>
        <v>Excellent</v>
      </c>
      <c r="X4200">
        <v>52</v>
      </c>
      <c r="Y4200" t="str">
        <f t="shared" si="263"/>
        <v>No</v>
      </c>
      <c r="Z4200" s="68">
        <v>43414</v>
      </c>
      <c r="AA4200" s="68">
        <v>43967</v>
      </c>
      <c r="AB4200">
        <v>360</v>
      </c>
      <c r="AC4200" t="s">
        <v>15615</v>
      </c>
    </row>
    <row r="4201" spans="1:29" x14ac:dyDescent="0.3">
      <c r="A4201" t="s">
        <v>14662</v>
      </c>
      <c r="B4201">
        <v>3299</v>
      </c>
      <c r="C4201" t="str">
        <f>VLOOKUP($B4201,Hosts!$A:$M,10,0)</f>
        <v>Within an hour</v>
      </c>
      <c r="D4201" s="70">
        <f>VLOOKUP($B4201,Hosts!$A:$M,11,0)</f>
        <v>1</v>
      </c>
      <c r="E4201" s="70">
        <f>VLOOKUP($B4201,Hosts!$A:$M,12,0)</f>
        <v>1</v>
      </c>
      <c r="F4201" t="str">
        <f>VLOOKUP($B4201,Hosts!$A:$M,13,0)</f>
        <v>No</v>
      </c>
      <c r="G4201" t="str">
        <f>INDEX(Hosts!$A:$M, MATCH(Places!$B4201,Hosts!$A:$A,0), MATCH(Places!G$1,Hosts!$A$1:$M$1,0))</f>
        <v>Within an hour</v>
      </c>
      <c r="H4201" s="70">
        <f>INDEX(Hosts!$A:$M, MATCH(Places!$B4201,Hosts!$A:$A,0), MATCH(Places!H$1,Hosts!$A$1:$M$1,0))</f>
        <v>1</v>
      </c>
      <c r="I4201" s="70">
        <f>INDEX(Hosts!$A:$M, MATCH(Places!$B4201,Hosts!$A:$A,0), MATCH(Places!I$1,Hosts!$A$1:$M$1,0))</f>
        <v>1</v>
      </c>
      <c r="J4201" t="str">
        <f>INDEX(Hosts!$A:$M, MATCH(Places!$B4201,Hosts!$A:$A,0), MATCH(Places!J$1,Hosts!$A$1:$M$1,0))</f>
        <v>No</v>
      </c>
      <c r="K4201">
        <v>17</v>
      </c>
      <c r="L4201" t="str">
        <f>VLOOKUP($K4201,Neighborhoods!$A:$C,2,0)</f>
        <v>Manhattan</v>
      </c>
      <c r="M4201" t="str">
        <f>VLOOKUP($K4201,Neighborhoods!$A:$C,3,0)</f>
        <v>Hell's Kitchen</v>
      </c>
      <c r="N4201" t="str">
        <f>INDEX(Neighborhoods!$A:$C, MATCH(Places!$K4201,Neighborhoods!$A:$A,0), MATCH(Places!N$1,Neighborhoods!$A$1:$C$1,0))</f>
        <v>Manhattan</v>
      </c>
      <c r="O4201" t="str">
        <f>INDEX(Neighborhoods!$A:$C, MATCH(Places!$K4201,Neighborhoods!$A:$A,0), MATCH(Places!O$1,Neighborhoods!$A$1:$C$1,0))</f>
        <v>Hell's Kitchen</v>
      </c>
      <c r="P4201" t="s">
        <v>11822</v>
      </c>
      <c r="Q4201" t="str">
        <f t="shared" si="260"/>
        <v>No</v>
      </c>
      <c r="R4201">
        <v>4</v>
      </c>
      <c r="S4201" t="str">
        <f t="shared" si="261"/>
        <v>Medium</v>
      </c>
      <c r="T4201" s="50">
        <v>130</v>
      </c>
      <c r="U4201" s="70">
        <f t="shared" si="262"/>
        <v>0.03</v>
      </c>
      <c r="V4201" s="52">
        <v>4.5599999999999996</v>
      </c>
      <c r="W4201" s="52" t="str" cm="1">
        <f t="array" ref="W4201">_xlfn.SWITCH(ROUND(V4201,0),5,"Excellent",4,"Good",3,"Ok","Bad")</f>
        <v>Excellent</v>
      </c>
      <c r="X4201">
        <v>39</v>
      </c>
      <c r="Y4201" t="str">
        <f t="shared" si="263"/>
        <v>No</v>
      </c>
      <c r="Z4201" s="68">
        <v>43413</v>
      </c>
      <c r="AA4201" s="68">
        <v>43982</v>
      </c>
      <c r="AB4201">
        <v>83</v>
      </c>
      <c r="AC4201" t="s">
        <v>15616</v>
      </c>
    </row>
    <row r="4202" spans="1:29" x14ac:dyDescent="0.3">
      <c r="A4202" t="s">
        <v>2990</v>
      </c>
      <c r="B4202">
        <v>3717</v>
      </c>
      <c r="C4202" t="str">
        <f>VLOOKUP($B4202,Hosts!$A:$M,10,0)</f>
        <v>Within a day</v>
      </c>
      <c r="D4202" s="70">
        <f>VLOOKUP($B4202,Hosts!$A:$M,11,0)</f>
        <v>1</v>
      </c>
      <c r="E4202" s="70">
        <f>VLOOKUP($B4202,Hosts!$A:$M,12,0)</f>
        <v>0</v>
      </c>
      <c r="F4202" t="str">
        <f>VLOOKUP($B4202,Hosts!$A:$M,13,0)</f>
        <v>Yes</v>
      </c>
      <c r="G4202" t="str">
        <f>INDEX(Hosts!$A:$M, MATCH(Places!$B4202,Hosts!$A:$A,0), MATCH(Places!G$1,Hosts!$A$1:$M$1,0))</f>
        <v>Within a day</v>
      </c>
      <c r="H4202" s="70">
        <f>INDEX(Hosts!$A:$M, MATCH(Places!$B4202,Hosts!$A:$A,0), MATCH(Places!H$1,Hosts!$A$1:$M$1,0))</f>
        <v>1</v>
      </c>
      <c r="I4202" s="70">
        <f>INDEX(Hosts!$A:$M, MATCH(Places!$B4202,Hosts!$A:$A,0), MATCH(Places!I$1,Hosts!$A$1:$M$1,0))</f>
        <v>0</v>
      </c>
      <c r="J4202" t="str">
        <f>INDEX(Hosts!$A:$M, MATCH(Places!$B4202,Hosts!$A:$A,0), MATCH(Places!J$1,Hosts!$A$1:$M$1,0))</f>
        <v>Yes</v>
      </c>
      <c r="K4202">
        <v>12</v>
      </c>
      <c r="L4202" t="str">
        <f>VLOOKUP($K4202,Neighborhoods!$A:$C,2,0)</f>
        <v>Brooklyn</v>
      </c>
      <c r="M4202" t="str">
        <f>VLOOKUP($K4202,Neighborhoods!$A:$C,3,0)</f>
        <v>Williamsburg</v>
      </c>
      <c r="N4202" t="str">
        <f>INDEX(Neighborhoods!$A:$C, MATCH(Places!$K4202,Neighborhoods!$A:$A,0), MATCH(Places!N$1,Neighborhoods!$A$1:$C$1,0))</f>
        <v>Brooklyn</v>
      </c>
      <c r="O4202" t="str">
        <f>INDEX(Neighborhoods!$A:$C, MATCH(Places!$K4202,Neighborhoods!$A:$A,0), MATCH(Places!O$1,Neighborhoods!$A$1:$C$1,0))</f>
        <v>Williamsburg</v>
      </c>
      <c r="P4202" t="s">
        <v>11822</v>
      </c>
      <c r="Q4202" t="str">
        <f t="shared" si="260"/>
        <v>No</v>
      </c>
      <c r="R4202">
        <v>5</v>
      </c>
      <c r="S4202" t="str">
        <f t="shared" si="261"/>
        <v>Medium</v>
      </c>
      <c r="T4202" s="50">
        <v>300</v>
      </c>
      <c r="U4202" s="70">
        <f t="shared" si="262"/>
        <v>0.04</v>
      </c>
      <c r="V4202" s="52">
        <v>5</v>
      </c>
      <c r="W4202" s="52" t="str" cm="1">
        <f t="array" ref="W4202">_xlfn.SWITCH(ROUND(V4202,0),5,"Excellent",4,"Good",3,"Ok","Bad")</f>
        <v>Excellent</v>
      </c>
      <c r="X4202">
        <v>8</v>
      </c>
      <c r="Y4202" t="str">
        <f t="shared" si="263"/>
        <v>No</v>
      </c>
      <c r="Z4202" s="68">
        <v>43443</v>
      </c>
      <c r="AA4202" s="68">
        <v>43777</v>
      </c>
      <c r="AB4202">
        <v>15</v>
      </c>
      <c r="AC4202" t="s">
        <v>15615</v>
      </c>
    </row>
    <row r="4203" spans="1:29" x14ac:dyDescent="0.3">
      <c r="A4203" t="s">
        <v>2991</v>
      </c>
      <c r="B4203">
        <v>2200</v>
      </c>
      <c r="C4203" t="str">
        <f>VLOOKUP($B4203,Hosts!$A:$M,10,0)</f>
        <v>Within an hour</v>
      </c>
      <c r="D4203" s="70">
        <f>VLOOKUP($B4203,Hosts!$A:$M,11,0)</f>
        <v>1</v>
      </c>
      <c r="E4203" s="70">
        <f>VLOOKUP($B4203,Hosts!$A:$M,12,0)</f>
        <v>1</v>
      </c>
      <c r="F4203" t="str">
        <f>VLOOKUP($B4203,Hosts!$A:$M,13,0)</f>
        <v>No</v>
      </c>
      <c r="G4203" t="str">
        <f>INDEX(Hosts!$A:$M, MATCH(Places!$B4203,Hosts!$A:$A,0), MATCH(Places!G$1,Hosts!$A$1:$M$1,0))</f>
        <v>Within an hour</v>
      </c>
      <c r="H4203" s="70">
        <f>INDEX(Hosts!$A:$M, MATCH(Places!$B4203,Hosts!$A:$A,0), MATCH(Places!H$1,Hosts!$A$1:$M$1,0))</f>
        <v>1</v>
      </c>
      <c r="I4203" s="70">
        <f>INDEX(Hosts!$A:$M, MATCH(Places!$B4203,Hosts!$A:$A,0), MATCH(Places!I$1,Hosts!$A$1:$M$1,0))</f>
        <v>1</v>
      </c>
      <c r="J4203" t="str">
        <f>INDEX(Hosts!$A:$M, MATCH(Places!$B4203,Hosts!$A:$A,0), MATCH(Places!J$1,Hosts!$A$1:$M$1,0))</f>
        <v>No</v>
      </c>
      <c r="K4203">
        <v>17</v>
      </c>
      <c r="L4203" t="str">
        <f>VLOOKUP($K4203,Neighborhoods!$A:$C,2,0)</f>
        <v>Manhattan</v>
      </c>
      <c r="M4203" t="str">
        <f>VLOOKUP($K4203,Neighborhoods!$A:$C,3,0)</f>
        <v>Hell's Kitchen</v>
      </c>
      <c r="N4203" t="str">
        <f>INDEX(Neighborhoods!$A:$C, MATCH(Places!$K4203,Neighborhoods!$A:$A,0), MATCH(Places!N$1,Neighborhoods!$A$1:$C$1,0))</f>
        <v>Manhattan</v>
      </c>
      <c r="O4203" t="str">
        <f>INDEX(Neighborhoods!$A:$C, MATCH(Places!$K4203,Neighborhoods!$A:$A,0), MATCH(Places!O$1,Neighborhoods!$A$1:$C$1,0))</f>
        <v>Hell's Kitchen</v>
      </c>
      <c r="P4203" t="s">
        <v>16</v>
      </c>
      <c r="Q4203" t="str">
        <f t="shared" si="260"/>
        <v>Yes</v>
      </c>
      <c r="R4203">
        <v>1</v>
      </c>
      <c r="S4203" t="str">
        <f t="shared" si="261"/>
        <v>Small</v>
      </c>
      <c r="T4203" s="50">
        <v>39</v>
      </c>
      <c r="U4203" s="70">
        <f t="shared" si="262"/>
        <v>0.03</v>
      </c>
      <c r="V4203" s="52">
        <v>4.3099999999999996</v>
      </c>
      <c r="W4203" s="52" t="str" cm="1">
        <f t="array" ref="W4203">_xlfn.SWITCH(ROUND(V4203,0),5,"Excellent",4,"Good",3,"Ok","Bad")</f>
        <v>Good</v>
      </c>
      <c r="X4203">
        <v>125</v>
      </c>
      <c r="Y4203" t="str">
        <f t="shared" si="263"/>
        <v>No</v>
      </c>
      <c r="Z4203" s="68">
        <v>43418</v>
      </c>
      <c r="AA4203" s="68">
        <v>44036</v>
      </c>
      <c r="AB4203">
        <v>177</v>
      </c>
      <c r="AC4203" t="s">
        <v>15616</v>
      </c>
    </row>
    <row r="4204" spans="1:29" x14ac:dyDescent="0.3">
      <c r="A4204" t="s">
        <v>2992</v>
      </c>
      <c r="B4204">
        <v>2972</v>
      </c>
      <c r="C4204" t="str">
        <f>VLOOKUP($B4204,Hosts!$A:$M,10,0)</f>
        <v>Within an hour</v>
      </c>
      <c r="D4204" s="70">
        <f>VLOOKUP($B4204,Hosts!$A:$M,11,0)</f>
        <v>1</v>
      </c>
      <c r="E4204" s="70">
        <f>VLOOKUP($B4204,Hosts!$A:$M,12,0)</f>
        <v>0.95</v>
      </c>
      <c r="F4204" t="str">
        <f>VLOOKUP($B4204,Hosts!$A:$M,13,0)</f>
        <v>No</v>
      </c>
      <c r="G4204" t="str">
        <f>INDEX(Hosts!$A:$M, MATCH(Places!$B4204,Hosts!$A:$A,0), MATCH(Places!G$1,Hosts!$A$1:$M$1,0))</f>
        <v>Within an hour</v>
      </c>
      <c r="H4204" s="70">
        <f>INDEX(Hosts!$A:$M, MATCH(Places!$B4204,Hosts!$A:$A,0), MATCH(Places!H$1,Hosts!$A$1:$M$1,0))</f>
        <v>1</v>
      </c>
      <c r="I4204" s="70">
        <f>INDEX(Hosts!$A:$M, MATCH(Places!$B4204,Hosts!$A:$A,0), MATCH(Places!I$1,Hosts!$A$1:$M$1,0))</f>
        <v>0.95</v>
      </c>
      <c r="J4204" t="str">
        <f>INDEX(Hosts!$A:$M, MATCH(Places!$B4204,Hosts!$A:$A,0), MATCH(Places!J$1,Hosts!$A$1:$M$1,0))</f>
        <v>No</v>
      </c>
      <c r="K4204">
        <v>8</v>
      </c>
      <c r="L4204" t="str">
        <f>VLOOKUP($K4204,Neighborhoods!$A:$C,2,0)</f>
        <v>Brooklyn</v>
      </c>
      <c r="M4204" t="str">
        <f>VLOOKUP($K4204,Neighborhoods!$A:$C,3,0)</f>
        <v>Bushwick</v>
      </c>
      <c r="N4204" t="str">
        <f>INDEX(Neighborhoods!$A:$C, MATCH(Places!$K4204,Neighborhoods!$A:$A,0), MATCH(Places!N$1,Neighborhoods!$A$1:$C$1,0))</f>
        <v>Brooklyn</v>
      </c>
      <c r="O4204" t="str">
        <f>INDEX(Neighborhoods!$A:$C, MATCH(Places!$K4204,Neighborhoods!$A:$A,0), MATCH(Places!O$1,Neighborhoods!$A$1:$C$1,0))</f>
        <v>Bushwick</v>
      </c>
      <c r="P4204" t="s">
        <v>1</v>
      </c>
      <c r="Q4204" t="str">
        <f t="shared" si="260"/>
        <v>Yes</v>
      </c>
      <c r="R4204">
        <v>2</v>
      </c>
      <c r="S4204" t="str">
        <f t="shared" si="261"/>
        <v>Small</v>
      </c>
      <c r="T4204" s="50">
        <v>47.86</v>
      </c>
      <c r="U4204" s="70">
        <f t="shared" si="262"/>
        <v>0.03</v>
      </c>
      <c r="V4204" s="52">
        <v>4.5</v>
      </c>
      <c r="W4204" s="52" t="str" cm="1">
        <f t="array" ref="W4204">_xlfn.SWITCH(ROUND(V4204,0),5,"Excellent",4,"Good",3,"Ok","Bad")</f>
        <v>Excellent</v>
      </c>
      <c r="X4204">
        <v>68</v>
      </c>
      <c r="Y4204" t="str">
        <f t="shared" si="263"/>
        <v>No</v>
      </c>
      <c r="Z4204" s="68">
        <v>43436</v>
      </c>
      <c r="AA4204" s="68">
        <v>44016</v>
      </c>
      <c r="AB4204">
        <v>157</v>
      </c>
      <c r="AC4204" t="s">
        <v>15616</v>
      </c>
    </row>
    <row r="4205" spans="1:29" x14ac:dyDescent="0.3">
      <c r="A4205" t="s">
        <v>2994</v>
      </c>
      <c r="B4205">
        <v>2913</v>
      </c>
      <c r="C4205" t="str">
        <f>VLOOKUP($B4205,Hosts!$A:$M,10,0)</f>
        <v>Within a few hours</v>
      </c>
      <c r="D4205" s="70">
        <f>VLOOKUP($B4205,Hosts!$A:$M,11,0)</f>
        <v>1</v>
      </c>
      <c r="E4205" s="70">
        <f>VLOOKUP($B4205,Hosts!$A:$M,12,0)</f>
        <v>0.87</v>
      </c>
      <c r="F4205" t="str">
        <f>VLOOKUP($B4205,Hosts!$A:$M,13,0)</f>
        <v>Yes</v>
      </c>
      <c r="G4205" t="str">
        <f>INDEX(Hosts!$A:$M, MATCH(Places!$B4205,Hosts!$A:$A,0), MATCH(Places!G$1,Hosts!$A$1:$M$1,0))</f>
        <v>Within a few hours</v>
      </c>
      <c r="H4205" s="70">
        <f>INDEX(Hosts!$A:$M, MATCH(Places!$B4205,Hosts!$A:$A,0), MATCH(Places!H$1,Hosts!$A$1:$M$1,0))</f>
        <v>1</v>
      </c>
      <c r="I4205" s="70">
        <f>INDEX(Hosts!$A:$M, MATCH(Places!$B4205,Hosts!$A:$A,0), MATCH(Places!I$1,Hosts!$A$1:$M$1,0))</f>
        <v>0.87</v>
      </c>
      <c r="J4205" t="str">
        <f>INDEX(Hosts!$A:$M, MATCH(Places!$B4205,Hosts!$A:$A,0), MATCH(Places!J$1,Hosts!$A$1:$M$1,0))</f>
        <v>Yes</v>
      </c>
      <c r="K4205">
        <v>7</v>
      </c>
      <c r="L4205" t="str">
        <f>VLOOKUP($K4205,Neighborhoods!$A:$C,2,0)</f>
        <v>Brooklyn</v>
      </c>
      <c r="M4205" t="str">
        <f>VLOOKUP($K4205,Neighborhoods!$A:$C,3,0)</f>
        <v>Bedford-Stuyvesant</v>
      </c>
      <c r="N4205" t="str">
        <f>INDEX(Neighborhoods!$A:$C, MATCH(Places!$K4205,Neighborhoods!$A:$A,0), MATCH(Places!N$1,Neighborhoods!$A$1:$C$1,0))</f>
        <v>Brooklyn</v>
      </c>
      <c r="O4205" t="str">
        <f>INDEX(Neighborhoods!$A:$C, MATCH(Places!$K4205,Neighborhoods!$A:$A,0), MATCH(Places!O$1,Neighborhoods!$A$1:$C$1,0))</f>
        <v>Bedford-Stuyvesant</v>
      </c>
      <c r="P4205" t="s">
        <v>11822</v>
      </c>
      <c r="Q4205" t="str">
        <f t="shared" si="260"/>
        <v>No</v>
      </c>
      <c r="R4205">
        <v>3</v>
      </c>
      <c r="S4205" t="str">
        <f t="shared" si="261"/>
        <v>Medium</v>
      </c>
      <c r="T4205" s="50">
        <v>56</v>
      </c>
      <c r="U4205" s="70">
        <f t="shared" si="262"/>
        <v>0.03</v>
      </c>
      <c r="V4205" s="52">
        <v>4.76</v>
      </c>
      <c r="W4205" s="52" t="str" cm="1">
        <f t="array" ref="W4205">_xlfn.SWITCH(ROUND(V4205,0),5,"Excellent",4,"Good",3,"Ok","Bad")</f>
        <v>Excellent</v>
      </c>
      <c r="X4205">
        <v>33</v>
      </c>
      <c r="Y4205" t="str">
        <f t="shared" si="263"/>
        <v>No</v>
      </c>
      <c r="Z4205" s="68">
        <v>43431</v>
      </c>
      <c r="AA4205" s="68">
        <v>44044</v>
      </c>
      <c r="AB4205">
        <v>40</v>
      </c>
      <c r="AC4205" t="s">
        <v>15615</v>
      </c>
    </row>
    <row r="4206" spans="1:29" x14ac:dyDescent="0.3">
      <c r="A4206" t="s">
        <v>2995</v>
      </c>
      <c r="B4206">
        <v>1984</v>
      </c>
      <c r="C4206" t="str">
        <f>VLOOKUP($B4206,Hosts!$A:$M,10,0)</f>
        <v>Within a day</v>
      </c>
      <c r="D4206" s="70">
        <f>VLOOKUP($B4206,Hosts!$A:$M,11,0)</f>
        <v>0.5</v>
      </c>
      <c r="E4206" s="70">
        <f>VLOOKUP($B4206,Hosts!$A:$M,12,0)</f>
        <v>0.92</v>
      </c>
      <c r="F4206" t="str">
        <f>VLOOKUP($B4206,Hosts!$A:$M,13,0)</f>
        <v>No</v>
      </c>
      <c r="G4206" t="str">
        <f>INDEX(Hosts!$A:$M, MATCH(Places!$B4206,Hosts!$A:$A,0), MATCH(Places!G$1,Hosts!$A$1:$M$1,0))</f>
        <v>Within a day</v>
      </c>
      <c r="H4206" s="70">
        <f>INDEX(Hosts!$A:$M, MATCH(Places!$B4206,Hosts!$A:$A,0), MATCH(Places!H$1,Hosts!$A$1:$M$1,0))</f>
        <v>0.5</v>
      </c>
      <c r="I4206" s="70">
        <f>INDEX(Hosts!$A:$M, MATCH(Places!$B4206,Hosts!$A:$A,0), MATCH(Places!I$1,Hosts!$A$1:$M$1,0))</f>
        <v>0.92</v>
      </c>
      <c r="J4206" t="str">
        <f>INDEX(Hosts!$A:$M, MATCH(Places!$B4206,Hosts!$A:$A,0), MATCH(Places!J$1,Hosts!$A$1:$M$1,0))</f>
        <v>No</v>
      </c>
      <c r="K4206">
        <v>25</v>
      </c>
      <c r="L4206" t="str">
        <f>VLOOKUP($K4206,Neighborhoods!$A:$C,2,0)</f>
        <v>Queens</v>
      </c>
      <c r="M4206" t="str">
        <f>VLOOKUP($K4206,Neighborhoods!$A:$C,3,0)</f>
        <v>Ridgewood</v>
      </c>
      <c r="N4206" t="str">
        <f>INDEX(Neighborhoods!$A:$C, MATCH(Places!$K4206,Neighborhoods!$A:$A,0), MATCH(Places!N$1,Neighborhoods!$A$1:$C$1,0))</f>
        <v>Queens</v>
      </c>
      <c r="O4206" t="str">
        <f>INDEX(Neighborhoods!$A:$C, MATCH(Places!$K4206,Neighborhoods!$A:$A,0), MATCH(Places!O$1,Neighborhoods!$A$1:$C$1,0))</f>
        <v>Ridgewood</v>
      </c>
      <c r="P4206" t="s">
        <v>11822</v>
      </c>
      <c r="Q4206" t="str">
        <f t="shared" si="260"/>
        <v>No</v>
      </c>
      <c r="R4206">
        <v>6</v>
      </c>
      <c r="S4206" t="str">
        <f t="shared" si="261"/>
        <v>Large</v>
      </c>
      <c r="T4206" s="50">
        <v>150</v>
      </c>
      <c r="U4206" s="70">
        <f t="shared" si="262"/>
        <v>0.03</v>
      </c>
      <c r="V4206" s="52">
        <v>4.5</v>
      </c>
      <c r="W4206" s="52" t="str" cm="1">
        <f t="array" ref="W4206">_xlfn.SWITCH(ROUND(V4206,0),5,"Excellent",4,"Good",3,"Ok","Bad")</f>
        <v>Excellent</v>
      </c>
      <c r="X4206">
        <v>26</v>
      </c>
      <c r="Y4206" t="str">
        <f t="shared" si="263"/>
        <v>No</v>
      </c>
      <c r="Z4206" s="68">
        <v>43428</v>
      </c>
      <c r="AA4206" s="68">
        <v>43851</v>
      </c>
      <c r="AB4206">
        <v>342</v>
      </c>
      <c r="AC4206" t="s">
        <v>15616</v>
      </c>
    </row>
    <row r="4207" spans="1:29" x14ac:dyDescent="0.3">
      <c r="A4207" t="s">
        <v>13675</v>
      </c>
      <c r="B4207">
        <v>2877</v>
      </c>
      <c r="C4207" t="str">
        <f>VLOOKUP($B4207,Hosts!$A:$M,10,0)</f>
        <v>Within a day</v>
      </c>
      <c r="D4207" s="70">
        <f>VLOOKUP($B4207,Hosts!$A:$M,11,0)</f>
        <v>1</v>
      </c>
      <c r="E4207" s="70">
        <f>VLOOKUP($B4207,Hosts!$A:$M,12,0)</f>
        <v>0.91</v>
      </c>
      <c r="F4207" t="str">
        <f>VLOOKUP($B4207,Hosts!$A:$M,13,0)</f>
        <v>No</v>
      </c>
      <c r="G4207" t="str">
        <f>INDEX(Hosts!$A:$M, MATCH(Places!$B4207,Hosts!$A:$A,0), MATCH(Places!G$1,Hosts!$A$1:$M$1,0))</f>
        <v>Within a day</v>
      </c>
      <c r="H4207" s="70">
        <f>INDEX(Hosts!$A:$M, MATCH(Places!$B4207,Hosts!$A:$A,0), MATCH(Places!H$1,Hosts!$A$1:$M$1,0))</f>
        <v>1</v>
      </c>
      <c r="I4207" s="70">
        <f>INDEX(Hosts!$A:$M, MATCH(Places!$B4207,Hosts!$A:$A,0), MATCH(Places!I$1,Hosts!$A$1:$M$1,0))</f>
        <v>0.91</v>
      </c>
      <c r="J4207" t="str">
        <f>INDEX(Hosts!$A:$M, MATCH(Places!$B4207,Hosts!$A:$A,0), MATCH(Places!J$1,Hosts!$A$1:$M$1,0))</f>
        <v>No</v>
      </c>
      <c r="K4207">
        <v>12</v>
      </c>
      <c r="L4207" t="str">
        <f>VLOOKUP($K4207,Neighborhoods!$A:$C,2,0)</f>
        <v>Brooklyn</v>
      </c>
      <c r="M4207" t="str">
        <f>VLOOKUP($K4207,Neighborhoods!$A:$C,3,0)</f>
        <v>Williamsburg</v>
      </c>
      <c r="N4207" t="str">
        <f>INDEX(Neighborhoods!$A:$C, MATCH(Places!$K4207,Neighborhoods!$A:$A,0), MATCH(Places!N$1,Neighborhoods!$A$1:$C$1,0))</f>
        <v>Brooklyn</v>
      </c>
      <c r="O4207" t="str">
        <f>INDEX(Neighborhoods!$A:$C, MATCH(Places!$K4207,Neighborhoods!$A:$A,0), MATCH(Places!O$1,Neighborhoods!$A$1:$C$1,0))</f>
        <v>Williamsburg</v>
      </c>
      <c r="P4207" t="s">
        <v>11822</v>
      </c>
      <c r="Q4207" t="str">
        <f t="shared" si="260"/>
        <v>No</v>
      </c>
      <c r="R4207">
        <v>2</v>
      </c>
      <c r="S4207" t="str">
        <f t="shared" si="261"/>
        <v>Small</v>
      </c>
      <c r="T4207" s="50">
        <v>150</v>
      </c>
      <c r="U4207" s="70">
        <f t="shared" si="262"/>
        <v>0.03</v>
      </c>
      <c r="V4207" s="52">
        <v>4.67</v>
      </c>
      <c r="W4207" s="52" t="str" cm="1">
        <f t="array" ref="W4207">_xlfn.SWITCH(ROUND(V4207,0),5,"Excellent",4,"Good",3,"Ok","Bad")</f>
        <v>Excellent</v>
      </c>
      <c r="X4207">
        <v>12</v>
      </c>
      <c r="Y4207" t="str">
        <f t="shared" si="263"/>
        <v>No</v>
      </c>
      <c r="Z4207" s="68">
        <v>43685</v>
      </c>
      <c r="AA4207" s="68">
        <v>43828</v>
      </c>
      <c r="AB4207">
        <v>60</v>
      </c>
      <c r="AC4207" t="s">
        <v>15616</v>
      </c>
    </row>
    <row r="4208" spans="1:29" x14ac:dyDescent="0.3">
      <c r="A4208" t="s">
        <v>14358</v>
      </c>
      <c r="B4208">
        <v>1217</v>
      </c>
      <c r="C4208" t="str">
        <f>VLOOKUP($B4208,Hosts!$A:$M,10,0)</f>
        <v>Within a few hours</v>
      </c>
      <c r="D4208" s="70">
        <f>VLOOKUP($B4208,Hosts!$A:$M,11,0)</f>
        <v>1</v>
      </c>
      <c r="E4208" s="70">
        <f>VLOOKUP($B4208,Hosts!$A:$M,12,0)</f>
        <v>0.67</v>
      </c>
      <c r="F4208" t="str">
        <f>VLOOKUP($B4208,Hosts!$A:$M,13,0)</f>
        <v>No</v>
      </c>
      <c r="G4208" t="str">
        <f>INDEX(Hosts!$A:$M, MATCH(Places!$B4208,Hosts!$A:$A,0), MATCH(Places!G$1,Hosts!$A$1:$M$1,0))</f>
        <v>Within a few hours</v>
      </c>
      <c r="H4208" s="70">
        <f>INDEX(Hosts!$A:$M, MATCH(Places!$B4208,Hosts!$A:$A,0), MATCH(Places!H$1,Hosts!$A$1:$M$1,0))</f>
        <v>1</v>
      </c>
      <c r="I4208" s="70">
        <f>INDEX(Hosts!$A:$M, MATCH(Places!$B4208,Hosts!$A:$A,0), MATCH(Places!I$1,Hosts!$A$1:$M$1,0))</f>
        <v>0.67</v>
      </c>
      <c r="J4208" t="str">
        <f>INDEX(Hosts!$A:$M, MATCH(Places!$B4208,Hosts!$A:$A,0), MATCH(Places!J$1,Hosts!$A$1:$M$1,0))</f>
        <v>No</v>
      </c>
      <c r="K4208">
        <v>16</v>
      </c>
      <c r="L4208" t="str">
        <f>VLOOKUP($K4208,Neighborhoods!$A:$C,2,0)</f>
        <v>Manhattan</v>
      </c>
      <c r="M4208" t="str">
        <f>VLOOKUP($K4208,Neighborhoods!$A:$C,3,0)</f>
        <v>Harlem</v>
      </c>
      <c r="N4208" t="str">
        <f>INDEX(Neighborhoods!$A:$C, MATCH(Places!$K4208,Neighborhoods!$A:$A,0), MATCH(Places!N$1,Neighborhoods!$A$1:$C$1,0))</f>
        <v>Manhattan</v>
      </c>
      <c r="O4208" t="str">
        <f>INDEX(Neighborhoods!$A:$C, MATCH(Places!$K4208,Neighborhoods!$A:$A,0), MATCH(Places!O$1,Neighborhoods!$A$1:$C$1,0))</f>
        <v>Harlem</v>
      </c>
      <c r="P4208" t="s">
        <v>11822</v>
      </c>
      <c r="Q4208" t="str">
        <f t="shared" si="260"/>
        <v>No</v>
      </c>
      <c r="R4208">
        <v>2</v>
      </c>
      <c r="S4208" t="str">
        <f t="shared" si="261"/>
        <v>Small</v>
      </c>
      <c r="T4208" s="50">
        <v>60</v>
      </c>
      <c r="U4208" s="70">
        <f t="shared" si="262"/>
        <v>0.03</v>
      </c>
      <c r="V4208" s="52">
        <v>5</v>
      </c>
      <c r="W4208" s="52" t="str" cm="1">
        <f t="array" ref="W4208">_xlfn.SWITCH(ROUND(V4208,0),5,"Excellent",4,"Good",3,"Ok","Bad")</f>
        <v>Excellent</v>
      </c>
      <c r="X4208">
        <v>5</v>
      </c>
      <c r="Y4208" t="str">
        <f t="shared" si="263"/>
        <v>No</v>
      </c>
      <c r="Z4208" s="68">
        <v>43460</v>
      </c>
      <c r="AA4208" s="68">
        <v>43831</v>
      </c>
      <c r="AB4208">
        <v>6</v>
      </c>
      <c r="AC4208" t="s">
        <v>15615</v>
      </c>
    </row>
    <row r="4209" spans="1:29" x14ac:dyDescent="0.3">
      <c r="A4209" t="s">
        <v>13322</v>
      </c>
      <c r="B4209">
        <v>684</v>
      </c>
      <c r="C4209" t="str">
        <f>VLOOKUP($B4209,Hosts!$A:$M,10,0)</f>
        <v>Within a day</v>
      </c>
      <c r="D4209" s="70">
        <f>VLOOKUP($B4209,Hosts!$A:$M,11,0)</f>
        <v>0.8</v>
      </c>
      <c r="E4209" s="70">
        <f>VLOOKUP($B4209,Hosts!$A:$M,12,0)</f>
        <v>0.87</v>
      </c>
      <c r="F4209" t="str">
        <f>VLOOKUP($B4209,Hosts!$A:$M,13,0)</f>
        <v>No</v>
      </c>
      <c r="G4209" t="str">
        <f>INDEX(Hosts!$A:$M, MATCH(Places!$B4209,Hosts!$A:$A,0), MATCH(Places!G$1,Hosts!$A$1:$M$1,0))</f>
        <v>Within a day</v>
      </c>
      <c r="H4209" s="70">
        <f>INDEX(Hosts!$A:$M, MATCH(Places!$B4209,Hosts!$A:$A,0), MATCH(Places!H$1,Hosts!$A$1:$M$1,0))</f>
        <v>0.8</v>
      </c>
      <c r="I4209" s="70">
        <f>INDEX(Hosts!$A:$M, MATCH(Places!$B4209,Hosts!$A:$A,0), MATCH(Places!I$1,Hosts!$A$1:$M$1,0))</f>
        <v>0.87</v>
      </c>
      <c r="J4209" t="str">
        <f>INDEX(Hosts!$A:$M, MATCH(Places!$B4209,Hosts!$A:$A,0), MATCH(Places!J$1,Hosts!$A$1:$M$1,0))</f>
        <v>No</v>
      </c>
      <c r="K4209">
        <v>20</v>
      </c>
      <c r="L4209" t="str">
        <f>VLOOKUP($K4209,Neighborhoods!$A:$C,2,0)</f>
        <v>Manhattan</v>
      </c>
      <c r="M4209" t="str">
        <f>VLOOKUP($K4209,Neighborhoods!$A:$C,3,0)</f>
        <v>Upper West Side</v>
      </c>
      <c r="N4209" t="str">
        <f>INDEX(Neighborhoods!$A:$C, MATCH(Places!$K4209,Neighborhoods!$A:$A,0), MATCH(Places!N$1,Neighborhoods!$A$1:$C$1,0))</f>
        <v>Manhattan</v>
      </c>
      <c r="O4209" t="str">
        <f>INDEX(Neighborhoods!$A:$C, MATCH(Places!$K4209,Neighborhoods!$A:$A,0), MATCH(Places!O$1,Neighborhoods!$A$1:$C$1,0))</f>
        <v>Upper West Side</v>
      </c>
      <c r="P4209" t="s">
        <v>1</v>
      </c>
      <c r="Q4209" t="str">
        <f t="shared" si="260"/>
        <v>Yes</v>
      </c>
      <c r="R4209">
        <v>2</v>
      </c>
      <c r="S4209" t="str">
        <f t="shared" si="261"/>
        <v>Small</v>
      </c>
      <c r="T4209" s="50">
        <v>37</v>
      </c>
      <c r="U4209" s="70">
        <f t="shared" si="262"/>
        <v>0.03</v>
      </c>
      <c r="V4209" s="52">
        <v>4.74</v>
      </c>
      <c r="W4209" s="52" t="str" cm="1">
        <f t="array" ref="W4209">_xlfn.SWITCH(ROUND(V4209,0),5,"Excellent",4,"Good",3,"Ok","Bad")</f>
        <v>Excellent</v>
      </c>
      <c r="X4209">
        <v>68</v>
      </c>
      <c r="Y4209" t="str">
        <f t="shared" si="263"/>
        <v>No</v>
      </c>
      <c r="Z4209" s="68">
        <v>43463</v>
      </c>
      <c r="AA4209" s="68">
        <v>43901</v>
      </c>
      <c r="AB4209">
        <v>83</v>
      </c>
      <c r="AC4209" t="s">
        <v>15615</v>
      </c>
    </row>
    <row r="4210" spans="1:29" x14ac:dyDescent="0.3">
      <c r="A4210" t="s">
        <v>14636</v>
      </c>
      <c r="B4210">
        <v>4096</v>
      </c>
      <c r="C4210" t="str">
        <f>VLOOKUP($B4210,Hosts!$A:$M,10,0)</f>
        <v>Within a few hours</v>
      </c>
      <c r="D4210" s="70">
        <f>VLOOKUP($B4210,Hosts!$A:$M,11,0)</f>
        <v>1</v>
      </c>
      <c r="E4210" s="70">
        <f>VLOOKUP($B4210,Hosts!$A:$M,12,0)</f>
        <v>0.88</v>
      </c>
      <c r="F4210" t="str">
        <f>VLOOKUP($B4210,Hosts!$A:$M,13,0)</f>
        <v>Yes</v>
      </c>
      <c r="G4210" t="str">
        <f>INDEX(Hosts!$A:$M, MATCH(Places!$B4210,Hosts!$A:$A,0), MATCH(Places!G$1,Hosts!$A$1:$M$1,0))</f>
        <v>Within a few hours</v>
      </c>
      <c r="H4210" s="70">
        <f>INDEX(Hosts!$A:$M, MATCH(Places!$B4210,Hosts!$A:$A,0), MATCH(Places!H$1,Hosts!$A$1:$M$1,0))</f>
        <v>1</v>
      </c>
      <c r="I4210" s="70">
        <f>INDEX(Hosts!$A:$M, MATCH(Places!$B4210,Hosts!$A:$A,0), MATCH(Places!I$1,Hosts!$A$1:$M$1,0))</f>
        <v>0.88</v>
      </c>
      <c r="J4210" t="str">
        <f>INDEX(Hosts!$A:$M, MATCH(Places!$B4210,Hosts!$A:$A,0), MATCH(Places!J$1,Hosts!$A$1:$M$1,0))</f>
        <v>Yes</v>
      </c>
      <c r="K4210">
        <v>16</v>
      </c>
      <c r="L4210" t="str">
        <f>VLOOKUP($K4210,Neighborhoods!$A:$C,2,0)</f>
        <v>Manhattan</v>
      </c>
      <c r="M4210" t="str">
        <f>VLOOKUP($K4210,Neighborhoods!$A:$C,3,0)</f>
        <v>Harlem</v>
      </c>
      <c r="N4210" t="str">
        <f>INDEX(Neighborhoods!$A:$C, MATCH(Places!$K4210,Neighborhoods!$A:$A,0), MATCH(Places!N$1,Neighborhoods!$A$1:$C$1,0))</f>
        <v>Manhattan</v>
      </c>
      <c r="O4210" t="str">
        <f>INDEX(Neighborhoods!$A:$C, MATCH(Places!$K4210,Neighborhoods!$A:$A,0), MATCH(Places!O$1,Neighborhoods!$A$1:$C$1,0))</f>
        <v>Harlem</v>
      </c>
      <c r="P4210" t="s">
        <v>1</v>
      </c>
      <c r="Q4210" t="str">
        <f t="shared" si="260"/>
        <v>Yes</v>
      </c>
      <c r="R4210">
        <v>2</v>
      </c>
      <c r="S4210" t="str">
        <f t="shared" si="261"/>
        <v>Small</v>
      </c>
      <c r="T4210" s="50">
        <v>150</v>
      </c>
      <c r="U4210" s="70">
        <f t="shared" si="262"/>
        <v>0.03</v>
      </c>
      <c r="V4210" s="52">
        <v>5</v>
      </c>
      <c r="W4210" s="52" t="str" cm="1">
        <f t="array" ref="W4210">_xlfn.SWITCH(ROUND(V4210,0),5,"Excellent",4,"Good",3,"Ok","Bad")</f>
        <v>Excellent</v>
      </c>
      <c r="X4210">
        <v>3</v>
      </c>
      <c r="Y4210" t="str">
        <f t="shared" si="263"/>
        <v>No</v>
      </c>
      <c r="Z4210" s="68">
        <v>43891</v>
      </c>
      <c r="AA4210" s="68">
        <v>43981</v>
      </c>
      <c r="AB4210">
        <v>196</v>
      </c>
      <c r="AC4210" t="s">
        <v>15616</v>
      </c>
    </row>
    <row r="4211" spans="1:29" x14ac:dyDescent="0.3">
      <c r="A4211" t="s">
        <v>2996</v>
      </c>
      <c r="B4211">
        <v>3330</v>
      </c>
      <c r="C4211" t="str">
        <f>VLOOKUP($B4211,Hosts!$A:$M,10,0)</f>
        <v>Within an hour</v>
      </c>
      <c r="D4211" s="70">
        <f>VLOOKUP($B4211,Hosts!$A:$M,11,0)</f>
        <v>1</v>
      </c>
      <c r="E4211" s="70">
        <f>VLOOKUP($B4211,Hosts!$A:$M,12,0)</f>
        <v>0.97</v>
      </c>
      <c r="F4211" t="str">
        <f>VLOOKUP($B4211,Hosts!$A:$M,13,0)</f>
        <v>Yes</v>
      </c>
      <c r="G4211" t="str">
        <f>INDEX(Hosts!$A:$M, MATCH(Places!$B4211,Hosts!$A:$A,0), MATCH(Places!G$1,Hosts!$A$1:$M$1,0))</f>
        <v>Within an hour</v>
      </c>
      <c r="H4211" s="70">
        <f>INDEX(Hosts!$A:$M, MATCH(Places!$B4211,Hosts!$A:$A,0), MATCH(Places!H$1,Hosts!$A$1:$M$1,0))</f>
        <v>1</v>
      </c>
      <c r="I4211" s="70">
        <f>INDEX(Hosts!$A:$M, MATCH(Places!$B4211,Hosts!$A:$A,0), MATCH(Places!I$1,Hosts!$A$1:$M$1,0))</f>
        <v>0.97</v>
      </c>
      <c r="J4211" t="str">
        <f>INDEX(Hosts!$A:$M, MATCH(Places!$B4211,Hosts!$A:$A,0), MATCH(Places!J$1,Hosts!$A$1:$M$1,0))</f>
        <v>Yes</v>
      </c>
      <c r="K4211">
        <v>14</v>
      </c>
      <c r="L4211" t="str">
        <f>VLOOKUP($K4211,Neighborhoods!$A:$C,2,0)</f>
        <v>Manhattan</v>
      </c>
      <c r="M4211" t="str">
        <f>VLOOKUP($K4211,Neighborhoods!$A:$C,3,0)</f>
        <v>East Harlem</v>
      </c>
      <c r="N4211" t="str">
        <f>INDEX(Neighborhoods!$A:$C, MATCH(Places!$K4211,Neighborhoods!$A:$A,0), MATCH(Places!N$1,Neighborhoods!$A$1:$C$1,0))</f>
        <v>Manhattan</v>
      </c>
      <c r="O4211" t="str">
        <f>INDEX(Neighborhoods!$A:$C, MATCH(Places!$K4211,Neighborhoods!$A:$A,0), MATCH(Places!O$1,Neighborhoods!$A$1:$C$1,0))</f>
        <v>East Harlem</v>
      </c>
      <c r="P4211" t="s">
        <v>1</v>
      </c>
      <c r="Q4211" t="str">
        <f t="shared" si="260"/>
        <v>Yes</v>
      </c>
      <c r="R4211">
        <v>4</v>
      </c>
      <c r="S4211" t="str">
        <f t="shared" si="261"/>
        <v>Medium</v>
      </c>
      <c r="T4211" s="50">
        <v>200</v>
      </c>
      <c r="U4211" s="70">
        <f t="shared" si="262"/>
        <v>0.04</v>
      </c>
      <c r="V4211" s="52">
        <v>4.83</v>
      </c>
      <c r="W4211" s="52" t="str" cm="1">
        <f t="array" ref="W4211">_xlfn.SWITCH(ROUND(V4211,0),5,"Excellent",4,"Good",3,"Ok","Bad")</f>
        <v>Excellent</v>
      </c>
      <c r="X4211">
        <v>47</v>
      </c>
      <c r="Y4211" t="str">
        <f t="shared" si="263"/>
        <v>No</v>
      </c>
      <c r="Z4211" s="68">
        <v>43555</v>
      </c>
      <c r="AA4211" s="68">
        <v>43913</v>
      </c>
      <c r="AB4211">
        <v>365</v>
      </c>
      <c r="AC4211" t="s">
        <v>15616</v>
      </c>
    </row>
    <row r="4212" spans="1:29" x14ac:dyDescent="0.3">
      <c r="A4212" t="s">
        <v>13638</v>
      </c>
      <c r="B4212">
        <v>3700</v>
      </c>
      <c r="C4212" t="str">
        <f>VLOOKUP($B4212,Hosts!$A:$M,10,0)</f>
        <v>Within an hour</v>
      </c>
      <c r="D4212" s="70">
        <f>VLOOKUP($B4212,Hosts!$A:$M,11,0)</f>
        <v>1</v>
      </c>
      <c r="E4212" s="70">
        <f>VLOOKUP($B4212,Hosts!$A:$M,12,0)</f>
        <v>1</v>
      </c>
      <c r="F4212" t="str">
        <f>VLOOKUP($B4212,Hosts!$A:$M,13,0)</f>
        <v>No</v>
      </c>
      <c r="G4212" t="str">
        <f>INDEX(Hosts!$A:$M, MATCH(Places!$B4212,Hosts!$A:$A,0), MATCH(Places!G$1,Hosts!$A$1:$M$1,0))</f>
        <v>Within an hour</v>
      </c>
      <c r="H4212" s="70">
        <f>INDEX(Hosts!$A:$M, MATCH(Places!$B4212,Hosts!$A:$A,0), MATCH(Places!H$1,Hosts!$A$1:$M$1,0))</f>
        <v>1</v>
      </c>
      <c r="I4212" s="70">
        <f>INDEX(Hosts!$A:$M, MATCH(Places!$B4212,Hosts!$A:$A,0), MATCH(Places!I$1,Hosts!$A$1:$M$1,0))</f>
        <v>1</v>
      </c>
      <c r="J4212" t="str">
        <f>INDEX(Hosts!$A:$M, MATCH(Places!$B4212,Hosts!$A:$A,0), MATCH(Places!J$1,Hosts!$A$1:$M$1,0))</f>
        <v>No</v>
      </c>
      <c r="K4212">
        <v>21</v>
      </c>
      <c r="L4212" t="str">
        <f>VLOOKUP($K4212,Neighborhoods!$A:$C,2,0)</f>
        <v>Queens</v>
      </c>
      <c r="M4212" t="str">
        <f>VLOOKUP($K4212,Neighborhoods!$A:$C,3,0)</f>
        <v>Astoria</v>
      </c>
      <c r="N4212" t="str">
        <f>INDEX(Neighborhoods!$A:$C, MATCH(Places!$K4212,Neighborhoods!$A:$A,0), MATCH(Places!N$1,Neighborhoods!$A$1:$C$1,0))</f>
        <v>Queens</v>
      </c>
      <c r="O4212" t="str">
        <f>INDEX(Neighborhoods!$A:$C, MATCH(Places!$K4212,Neighborhoods!$A:$A,0), MATCH(Places!O$1,Neighborhoods!$A$1:$C$1,0))</f>
        <v>Astoria</v>
      </c>
      <c r="P4212" t="s">
        <v>11822</v>
      </c>
      <c r="Q4212" t="str">
        <f t="shared" si="260"/>
        <v>No</v>
      </c>
      <c r="R4212">
        <v>14</v>
      </c>
      <c r="S4212" t="str">
        <f t="shared" si="261"/>
        <v>Large</v>
      </c>
      <c r="T4212" s="50">
        <v>213</v>
      </c>
      <c r="U4212" s="70">
        <f t="shared" si="262"/>
        <v>0.04</v>
      </c>
      <c r="V4212" s="52">
        <v>4.53</v>
      </c>
      <c r="W4212" s="52" t="str" cm="1">
        <f t="array" ref="W4212">_xlfn.SWITCH(ROUND(V4212,0),5,"Excellent",4,"Good",3,"Ok","Bad")</f>
        <v>Excellent</v>
      </c>
      <c r="X4212">
        <v>19</v>
      </c>
      <c r="Y4212" t="str">
        <f t="shared" si="263"/>
        <v>No</v>
      </c>
      <c r="Z4212" s="68">
        <v>43486</v>
      </c>
      <c r="AA4212" s="68">
        <v>43980</v>
      </c>
      <c r="AB4212">
        <v>90</v>
      </c>
      <c r="AC4212" t="s">
        <v>15616</v>
      </c>
    </row>
    <row r="4213" spans="1:29" x14ac:dyDescent="0.3">
      <c r="A4213" t="s">
        <v>2997</v>
      </c>
      <c r="B4213">
        <v>123</v>
      </c>
      <c r="C4213" t="str">
        <f>VLOOKUP($B4213,Hosts!$A:$M,10,0)</f>
        <v>Within an hour</v>
      </c>
      <c r="D4213" s="70">
        <f>VLOOKUP($B4213,Hosts!$A:$M,11,0)</f>
        <v>1</v>
      </c>
      <c r="E4213" s="70">
        <f>VLOOKUP($B4213,Hosts!$A:$M,12,0)</f>
        <v>0.97</v>
      </c>
      <c r="F4213" t="str">
        <f>VLOOKUP($B4213,Hosts!$A:$M,13,0)</f>
        <v>Yes</v>
      </c>
      <c r="G4213" t="str">
        <f>INDEX(Hosts!$A:$M, MATCH(Places!$B4213,Hosts!$A:$A,0), MATCH(Places!G$1,Hosts!$A$1:$M$1,0))</f>
        <v>Within an hour</v>
      </c>
      <c r="H4213" s="70">
        <f>INDEX(Hosts!$A:$M, MATCH(Places!$B4213,Hosts!$A:$A,0), MATCH(Places!H$1,Hosts!$A$1:$M$1,0))</f>
        <v>1</v>
      </c>
      <c r="I4213" s="70">
        <f>INDEX(Hosts!$A:$M, MATCH(Places!$B4213,Hosts!$A:$A,0), MATCH(Places!I$1,Hosts!$A$1:$M$1,0))</f>
        <v>0.97</v>
      </c>
      <c r="J4213" t="str">
        <f>INDEX(Hosts!$A:$M, MATCH(Places!$B4213,Hosts!$A:$A,0), MATCH(Places!J$1,Hosts!$A$1:$M$1,0))</f>
        <v>Yes</v>
      </c>
      <c r="K4213">
        <v>12</v>
      </c>
      <c r="L4213" t="str">
        <f>VLOOKUP($K4213,Neighborhoods!$A:$C,2,0)</f>
        <v>Brooklyn</v>
      </c>
      <c r="M4213" t="str">
        <f>VLOOKUP($K4213,Neighborhoods!$A:$C,3,0)</f>
        <v>Williamsburg</v>
      </c>
      <c r="N4213" t="str">
        <f>INDEX(Neighborhoods!$A:$C, MATCH(Places!$K4213,Neighborhoods!$A:$A,0), MATCH(Places!N$1,Neighborhoods!$A$1:$C$1,0))</f>
        <v>Brooklyn</v>
      </c>
      <c r="O4213" t="str">
        <f>INDEX(Neighborhoods!$A:$C, MATCH(Places!$K4213,Neighborhoods!$A:$A,0), MATCH(Places!O$1,Neighborhoods!$A$1:$C$1,0))</f>
        <v>Williamsburg</v>
      </c>
      <c r="P4213" t="s">
        <v>11822</v>
      </c>
      <c r="Q4213" t="str">
        <f t="shared" si="260"/>
        <v>No</v>
      </c>
      <c r="R4213">
        <v>7</v>
      </c>
      <c r="S4213" t="str">
        <f t="shared" si="261"/>
        <v>Large</v>
      </c>
      <c r="T4213" s="50">
        <v>142</v>
      </c>
      <c r="U4213" s="70">
        <f t="shared" si="262"/>
        <v>0.03</v>
      </c>
      <c r="V4213" s="52">
        <v>5</v>
      </c>
      <c r="W4213" s="52" t="str" cm="1">
        <f t="array" ref="W4213">_xlfn.SWITCH(ROUND(V4213,0),5,"Excellent",4,"Good",3,"Ok","Bad")</f>
        <v>Excellent</v>
      </c>
      <c r="X4213">
        <v>55</v>
      </c>
      <c r="Y4213" t="str">
        <f t="shared" si="263"/>
        <v>No</v>
      </c>
      <c r="Z4213" s="68">
        <v>43430</v>
      </c>
      <c r="AA4213" s="68">
        <v>43894</v>
      </c>
      <c r="AB4213">
        <v>99</v>
      </c>
      <c r="AC4213" t="s">
        <v>15616</v>
      </c>
    </row>
    <row r="4214" spans="1:29" x14ac:dyDescent="0.3">
      <c r="A4214" t="s">
        <v>2998</v>
      </c>
      <c r="B4214">
        <v>447</v>
      </c>
      <c r="C4214" t="str">
        <f>VLOOKUP($B4214,Hosts!$A:$M,10,0)</f>
        <v>Within a day</v>
      </c>
      <c r="D4214" s="70">
        <f>VLOOKUP($B4214,Hosts!$A:$M,11,0)</f>
        <v>1</v>
      </c>
      <c r="E4214" s="70">
        <f>VLOOKUP($B4214,Hosts!$A:$M,12,0)</f>
        <v>0.47</v>
      </c>
      <c r="F4214" t="str">
        <f>VLOOKUP($B4214,Hosts!$A:$M,13,0)</f>
        <v>No</v>
      </c>
      <c r="G4214" t="str">
        <f>INDEX(Hosts!$A:$M, MATCH(Places!$B4214,Hosts!$A:$A,0), MATCH(Places!G$1,Hosts!$A$1:$M$1,0))</f>
        <v>Within a day</v>
      </c>
      <c r="H4214" s="70">
        <f>INDEX(Hosts!$A:$M, MATCH(Places!$B4214,Hosts!$A:$A,0), MATCH(Places!H$1,Hosts!$A$1:$M$1,0))</f>
        <v>1</v>
      </c>
      <c r="I4214" s="70">
        <f>INDEX(Hosts!$A:$M, MATCH(Places!$B4214,Hosts!$A:$A,0), MATCH(Places!I$1,Hosts!$A$1:$M$1,0))</f>
        <v>0.47</v>
      </c>
      <c r="J4214" t="str">
        <f>INDEX(Hosts!$A:$M, MATCH(Places!$B4214,Hosts!$A:$A,0), MATCH(Places!J$1,Hosts!$A$1:$M$1,0))</f>
        <v>No</v>
      </c>
      <c r="K4214">
        <v>17</v>
      </c>
      <c r="L4214" t="str">
        <f>VLOOKUP($K4214,Neighborhoods!$A:$C,2,0)</f>
        <v>Manhattan</v>
      </c>
      <c r="M4214" t="str">
        <f>VLOOKUP($K4214,Neighborhoods!$A:$C,3,0)</f>
        <v>Hell's Kitchen</v>
      </c>
      <c r="N4214" t="str">
        <f>INDEX(Neighborhoods!$A:$C, MATCH(Places!$K4214,Neighborhoods!$A:$A,0), MATCH(Places!N$1,Neighborhoods!$A$1:$C$1,0))</f>
        <v>Manhattan</v>
      </c>
      <c r="O4214" t="str">
        <f>INDEX(Neighborhoods!$A:$C, MATCH(Places!$K4214,Neighborhoods!$A:$A,0), MATCH(Places!O$1,Neighborhoods!$A$1:$C$1,0))</f>
        <v>Hell's Kitchen</v>
      </c>
      <c r="P4214" t="s">
        <v>11822</v>
      </c>
      <c r="Q4214" t="str">
        <f t="shared" si="260"/>
        <v>No</v>
      </c>
      <c r="R4214">
        <v>4</v>
      </c>
      <c r="S4214" t="str">
        <f t="shared" si="261"/>
        <v>Medium</v>
      </c>
      <c r="T4214" s="50">
        <v>157</v>
      </c>
      <c r="U4214" s="70">
        <f t="shared" si="262"/>
        <v>0.03</v>
      </c>
      <c r="V4214" s="52">
        <v>4.91</v>
      </c>
      <c r="W4214" s="52" t="str" cm="1">
        <f t="array" ref="W4214">_xlfn.SWITCH(ROUND(V4214,0),5,"Excellent",4,"Good",3,"Ok","Bad")</f>
        <v>Excellent</v>
      </c>
      <c r="X4214">
        <v>23</v>
      </c>
      <c r="Y4214" t="str">
        <f t="shared" si="263"/>
        <v>No</v>
      </c>
      <c r="Z4214" s="68">
        <v>43429</v>
      </c>
      <c r="AA4214" s="68">
        <v>43880</v>
      </c>
      <c r="AB4214">
        <v>63</v>
      </c>
      <c r="AC4214" t="s">
        <v>15615</v>
      </c>
    </row>
    <row r="4215" spans="1:29" x14ac:dyDescent="0.3">
      <c r="A4215" t="s">
        <v>2999</v>
      </c>
      <c r="B4215">
        <v>1425</v>
      </c>
      <c r="C4215" t="str">
        <f>VLOOKUP($B4215,Hosts!$A:$M,10,0)</f>
        <v>Within a day</v>
      </c>
      <c r="D4215" s="70">
        <f>VLOOKUP($B4215,Hosts!$A:$M,11,0)</f>
        <v>0.67</v>
      </c>
      <c r="E4215" s="70">
        <f>VLOOKUP($B4215,Hosts!$A:$M,12,0)</f>
        <v>0.33</v>
      </c>
      <c r="F4215" t="str">
        <f>VLOOKUP($B4215,Hosts!$A:$M,13,0)</f>
        <v>No</v>
      </c>
      <c r="G4215" t="str">
        <f>INDEX(Hosts!$A:$M, MATCH(Places!$B4215,Hosts!$A:$A,0), MATCH(Places!G$1,Hosts!$A$1:$M$1,0))</f>
        <v>Within a day</v>
      </c>
      <c r="H4215" s="70">
        <f>INDEX(Hosts!$A:$M, MATCH(Places!$B4215,Hosts!$A:$A,0), MATCH(Places!H$1,Hosts!$A$1:$M$1,0))</f>
        <v>0.67</v>
      </c>
      <c r="I4215" s="70">
        <f>INDEX(Hosts!$A:$M, MATCH(Places!$B4215,Hosts!$A:$A,0), MATCH(Places!I$1,Hosts!$A$1:$M$1,0))</f>
        <v>0.33</v>
      </c>
      <c r="J4215" t="str">
        <f>INDEX(Hosts!$A:$M, MATCH(Places!$B4215,Hosts!$A:$A,0), MATCH(Places!J$1,Hosts!$A$1:$M$1,0))</f>
        <v>No</v>
      </c>
      <c r="K4215">
        <v>8</v>
      </c>
      <c r="L4215" t="str">
        <f>VLOOKUP($K4215,Neighborhoods!$A:$C,2,0)</f>
        <v>Brooklyn</v>
      </c>
      <c r="M4215" t="str">
        <f>VLOOKUP($K4215,Neighborhoods!$A:$C,3,0)</f>
        <v>Bushwick</v>
      </c>
      <c r="N4215" t="str">
        <f>INDEX(Neighborhoods!$A:$C, MATCH(Places!$K4215,Neighborhoods!$A:$A,0), MATCH(Places!N$1,Neighborhoods!$A$1:$C$1,0))</f>
        <v>Brooklyn</v>
      </c>
      <c r="O4215" t="str">
        <f>INDEX(Neighborhoods!$A:$C, MATCH(Places!$K4215,Neighborhoods!$A:$A,0), MATCH(Places!O$1,Neighborhoods!$A$1:$C$1,0))</f>
        <v>Bushwick</v>
      </c>
      <c r="P4215" t="s">
        <v>11822</v>
      </c>
      <c r="Q4215" t="str">
        <f t="shared" si="260"/>
        <v>No</v>
      </c>
      <c r="R4215">
        <v>8</v>
      </c>
      <c r="S4215" t="str">
        <f t="shared" si="261"/>
        <v>Large</v>
      </c>
      <c r="T4215" s="50">
        <v>89</v>
      </c>
      <c r="U4215" s="70">
        <f t="shared" si="262"/>
        <v>0.03</v>
      </c>
      <c r="V4215" s="52">
        <v>4.5999999999999996</v>
      </c>
      <c r="W4215" s="52" t="str" cm="1">
        <f t="array" ref="W4215">_xlfn.SWITCH(ROUND(V4215,0),5,"Excellent",4,"Good",3,"Ok","Bad")</f>
        <v>Excellent</v>
      </c>
      <c r="X4215">
        <v>5</v>
      </c>
      <c r="Y4215" t="str">
        <f t="shared" si="263"/>
        <v>No</v>
      </c>
      <c r="Z4215" s="68">
        <v>43450</v>
      </c>
      <c r="AA4215" s="68">
        <v>43929</v>
      </c>
      <c r="AB4215">
        <v>288</v>
      </c>
      <c r="AC4215" t="s">
        <v>15615</v>
      </c>
    </row>
    <row r="4216" spans="1:29" x14ac:dyDescent="0.3">
      <c r="A4216" t="s">
        <v>15207</v>
      </c>
      <c r="B4216">
        <v>2676</v>
      </c>
      <c r="C4216" t="str">
        <f>VLOOKUP($B4216,Hosts!$A:$M,10,0)</f>
        <v>Within a few hours</v>
      </c>
      <c r="D4216" s="70">
        <f>VLOOKUP($B4216,Hosts!$A:$M,11,0)</f>
        <v>1</v>
      </c>
      <c r="E4216" s="70">
        <f>VLOOKUP($B4216,Hosts!$A:$M,12,0)</f>
        <v>0.99</v>
      </c>
      <c r="F4216" t="str">
        <f>VLOOKUP($B4216,Hosts!$A:$M,13,0)</f>
        <v>Yes</v>
      </c>
      <c r="G4216" t="str">
        <f>INDEX(Hosts!$A:$M, MATCH(Places!$B4216,Hosts!$A:$A,0), MATCH(Places!G$1,Hosts!$A$1:$M$1,0))</f>
        <v>Within a few hours</v>
      </c>
      <c r="H4216" s="70">
        <f>INDEX(Hosts!$A:$M, MATCH(Places!$B4216,Hosts!$A:$A,0), MATCH(Places!H$1,Hosts!$A$1:$M$1,0))</f>
        <v>1</v>
      </c>
      <c r="I4216" s="70">
        <f>INDEX(Hosts!$A:$M, MATCH(Places!$B4216,Hosts!$A:$A,0), MATCH(Places!I$1,Hosts!$A$1:$M$1,0))</f>
        <v>0.99</v>
      </c>
      <c r="J4216" t="str">
        <f>INDEX(Hosts!$A:$M, MATCH(Places!$B4216,Hosts!$A:$A,0), MATCH(Places!J$1,Hosts!$A$1:$M$1,0))</f>
        <v>Yes</v>
      </c>
      <c r="K4216">
        <v>9</v>
      </c>
      <c r="L4216" t="str">
        <f>VLOOKUP($K4216,Neighborhoods!$A:$C,2,0)</f>
        <v>Brooklyn</v>
      </c>
      <c r="M4216" t="str">
        <f>VLOOKUP($K4216,Neighborhoods!$A:$C,3,0)</f>
        <v>Crown Heights</v>
      </c>
      <c r="N4216" t="str">
        <f>INDEX(Neighborhoods!$A:$C, MATCH(Places!$K4216,Neighborhoods!$A:$A,0), MATCH(Places!N$1,Neighborhoods!$A$1:$C$1,0))</f>
        <v>Brooklyn</v>
      </c>
      <c r="O4216" t="str">
        <f>INDEX(Neighborhoods!$A:$C, MATCH(Places!$K4216,Neighborhoods!$A:$A,0), MATCH(Places!O$1,Neighborhoods!$A$1:$C$1,0))</f>
        <v>Crown Heights</v>
      </c>
      <c r="P4216" t="s">
        <v>1</v>
      </c>
      <c r="Q4216" t="str">
        <f t="shared" si="260"/>
        <v>Yes</v>
      </c>
      <c r="R4216">
        <v>2</v>
      </c>
      <c r="S4216" t="str">
        <f t="shared" si="261"/>
        <v>Small</v>
      </c>
      <c r="T4216" s="50">
        <v>47</v>
      </c>
      <c r="U4216" s="70">
        <f t="shared" si="262"/>
        <v>0.03</v>
      </c>
      <c r="V4216" s="52">
        <v>4.9800000000000004</v>
      </c>
      <c r="W4216" s="52" t="str" cm="1">
        <f t="array" ref="W4216">_xlfn.SWITCH(ROUND(V4216,0),5,"Excellent",4,"Good",3,"Ok","Bad")</f>
        <v>Excellent</v>
      </c>
      <c r="X4216">
        <v>146</v>
      </c>
      <c r="Y4216" t="str">
        <f t="shared" si="263"/>
        <v>Yes</v>
      </c>
      <c r="Z4216" s="68">
        <v>43421</v>
      </c>
      <c r="AA4216" s="68">
        <v>44056</v>
      </c>
      <c r="AB4216">
        <v>85</v>
      </c>
      <c r="AC4216" t="s">
        <v>15615</v>
      </c>
    </row>
    <row r="4217" spans="1:29" x14ac:dyDescent="0.3">
      <c r="A4217" t="s">
        <v>3000</v>
      </c>
      <c r="B4217">
        <v>964</v>
      </c>
      <c r="C4217" t="str">
        <f>VLOOKUP($B4217,Hosts!$A:$M,10,0)</f>
        <v>A few days or more</v>
      </c>
      <c r="D4217" s="70">
        <f>VLOOKUP($B4217,Hosts!$A:$M,11,0)</f>
        <v>0.08</v>
      </c>
      <c r="E4217" s="70">
        <f>VLOOKUP($B4217,Hosts!$A:$M,12,0)</f>
        <v>0.25</v>
      </c>
      <c r="F4217" t="str">
        <f>VLOOKUP($B4217,Hosts!$A:$M,13,0)</f>
        <v>No</v>
      </c>
      <c r="G4217" t="str">
        <f>INDEX(Hosts!$A:$M, MATCH(Places!$B4217,Hosts!$A:$A,0), MATCH(Places!G$1,Hosts!$A$1:$M$1,0))</f>
        <v>A few days or more</v>
      </c>
      <c r="H4217" s="70">
        <f>INDEX(Hosts!$A:$M, MATCH(Places!$B4217,Hosts!$A:$A,0), MATCH(Places!H$1,Hosts!$A$1:$M$1,0))</f>
        <v>0.08</v>
      </c>
      <c r="I4217" s="70">
        <f>INDEX(Hosts!$A:$M, MATCH(Places!$B4217,Hosts!$A:$A,0), MATCH(Places!I$1,Hosts!$A$1:$M$1,0))</f>
        <v>0.25</v>
      </c>
      <c r="J4217" t="str">
        <f>INDEX(Hosts!$A:$M, MATCH(Places!$B4217,Hosts!$A:$A,0), MATCH(Places!J$1,Hosts!$A$1:$M$1,0))</f>
        <v>No</v>
      </c>
      <c r="K4217">
        <v>21</v>
      </c>
      <c r="L4217" t="str">
        <f>VLOOKUP($K4217,Neighborhoods!$A:$C,2,0)</f>
        <v>Queens</v>
      </c>
      <c r="M4217" t="str">
        <f>VLOOKUP($K4217,Neighborhoods!$A:$C,3,0)</f>
        <v>Astoria</v>
      </c>
      <c r="N4217" t="str">
        <f>INDEX(Neighborhoods!$A:$C, MATCH(Places!$K4217,Neighborhoods!$A:$A,0), MATCH(Places!N$1,Neighborhoods!$A$1:$C$1,0))</f>
        <v>Queens</v>
      </c>
      <c r="O4217" t="str">
        <f>INDEX(Neighborhoods!$A:$C, MATCH(Places!$K4217,Neighborhoods!$A:$A,0), MATCH(Places!O$1,Neighborhoods!$A$1:$C$1,0))</f>
        <v>Astoria</v>
      </c>
      <c r="P4217" t="s">
        <v>1</v>
      </c>
      <c r="Q4217" t="str">
        <f t="shared" si="260"/>
        <v>Yes</v>
      </c>
      <c r="R4217">
        <v>2</v>
      </c>
      <c r="S4217" t="str">
        <f t="shared" si="261"/>
        <v>Small</v>
      </c>
      <c r="T4217" s="50">
        <v>68</v>
      </c>
      <c r="U4217" s="70">
        <f t="shared" si="262"/>
        <v>0.03</v>
      </c>
      <c r="V4217" s="52">
        <v>5</v>
      </c>
      <c r="W4217" s="52" t="str" cm="1">
        <f t="array" ref="W4217">_xlfn.SWITCH(ROUND(V4217,0),5,"Excellent",4,"Good",3,"Ok","Bad")</f>
        <v>Excellent</v>
      </c>
      <c r="X4217">
        <v>3</v>
      </c>
      <c r="Y4217" t="str">
        <f t="shared" si="263"/>
        <v>No</v>
      </c>
      <c r="Z4217" s="68">
        <v>43420</v>
      </c>
      <c r="AA4217" s="68">
        <v>43607</v>
      </c>
      <c r="AB4217">
        <v>90</v>
      </c>
      <c r="AC4217" t="s">
        <v>15615</v>
      </c>
    </row>
    <row r="4218" spans="1:29" x14ac:dyDescent="0.3">
      <c r="A4218" t="s">
        <v>14533</v>
      </c>
      <c r="B4218">
        <v>3719</v>
      </c>
      <c r="C4218" t="str">
        <f>VLOOKUP($B4218,Hosts!$A:$M,10,0)</f>
        <v>Within an hour</v>
      </c>
      <c r="D4218" s="70">
        <f>VLOOKUP($B4218,Hosts!$A:$M,11,0)</f>
        <v>1</v>
      </c>
      <c r="E4218" s="70">
        <f>VLOOKUP($B4218,Hosts!$A:$M,12,0)</f>
        <v>0.92</v>
      </c>
      <c r="F4218" t="str">
        <f>VLOOKUP($B4218,Hosts!$A:$M,13,0)</f>
        <v>No</v>
      </c>
      <c r="G4218" t="str">
        <f>INDEX(Hosts!$A:$M, MATCH(Places!$B4218,Hosts!$A:$A,0), MATCH(Places!G$1,Hosts!$A$1:$M$1,0))</f>
        <v>Within an hour</v>
      </c>
      <c r="H4218" s="70">
        <f>INDEX(Hosts!$A:$M, MATCH(Places!$B4218,Hosts!$A:$A,0), MATCH(Places!H$1,Hosts!$A$1:$M$1,0))</f>
        <v>1</v>
      </c>
      <c r="I4218" s="70">
        <f>INDEX(Hosts!$A:$M, MATCH(Places!$B4218,Hosts!$A:$A,0), MATCH(Places!I$1,Hosts!$A$1:$M$1,0))</f>
        <v>0.92</v>
      </c>
      <c r="J4218" t="str">
        <f>INDEX(Hosts!$A:$M, MATCH(Places!$B4218,Hosts!$A:$A,0), MATCH(Places!J$1,Hosts!$A$1:$M$1,0))</f>
        <v>No</v>
      </c>
      <c r="K4218">
        <v>31</v>
      </c>
      <c r="L4218" t="str">
        <f>VLOOKUP($K4218,Neighborhoods!$A:$C,2,0)</f>
        <v>Staten Island</v>
      </c>
      <c r="M4218" t="str">
        <f>VLOOKUP($K4218,Neighborhoods!$A:$C,3,0)</f>
        <v>West Brighton</v>
      </c>
      <c r="N4218" t="str">
        <f>INDEX(Neighborhoods!$A:$C, MATCH(Places!$K4218,Neighborhoods!$A:$A,0), MATCH(Places!N$1,Neighborhoods!$A$1:$C$1,0))</f>
        <v>Staten Island</v>
      </c>
      <c r="O4218" t="str">
        <f>INDEX(Neighborhoods!$A:$C, MATCH(Places!$K4218,Neighborhoods!$A:$A,0), MATCH(Places!O$1,Neighborhoods!$A$1:$C$1,0))</f>
        <v>West Brighton</v>
      </c>
      <c r="P4218" t="s">
        <v>1</v>
      </c>
      <c r="Q4218" t="str">
        <f t="shared" si="260"/>
        <v>Yes</v>
      </c>
      <c r="R4218">
        <v>2</v>
      </c>
      <c r="S4218" t="str">
        <f t="shared" si="261"/>
        <v>Small</v>
      </c>
      <c r="T4218" s="50">
        <v>60</v>
      </c>
      <c r="U4218" s="70">
        <f t="shared" si="262"/>
        <v>0.03</v>
      </c>
      <c r="V4218" s="52">
        <v>4.92</v>
      </c>
      <c r="W4218" s="52" t="str" cm="1">
        <f t="array" ref="W4218">_xlfn.SWITCH(ROUND(V4218,0),5,"Excellent",4,"Good",3,"Ok","Bad")</f>
        <v>Excellent</v>
      </c>
      <c r="X4218">
        <v>13</v>
      </c>
      <c r="Y4218" t="str">
        <f t="shared" si="263"/>
        <v>No</v>
      </c>
      <c r="Z4218" s="68">
        <v>43741</v>
      </c>
      <c r="AA4218" s="68">
        <v>44043</v>
      </c>
      <c r="AB4218">
        <v>360</v>
      </c>
      <c r="AC4218" t="s">
        <v>15615</v>
      </c>
    </row>
    <row r="4219" spans="1:29" x14ac:dyDescent="0.3">
      <c r="A4219" t="s">
        <v>3001</v>
      </c>
      <c r="B4219">
        <v>3405</v>
      </c>
      <c r="C4219" t="str">
        <f>VLOOKUP($B4219,Hosts!$A:$M,10,0)</f>
        <v>Within an hour</v>
      </c>
      <c r="D4219" s="70">
        <f>VLOOKUP($B4219,Hosts!$A:$M,11,0)</f>
        <v>1</v>
      </c>
      <c r="E4219" s="70">
        <f>VLOOKUP($B4219,Hosts!$A:$M,12,0)</f>
        <v>1</v>
      </c>
      <c r="F4219" t="str">
        <f>VLOOKUP($B4219,Hosts!$A:$M,13,0)</f>
        <v>Yes</v>
      </c>
      <c r="G4219" t="str">
        <f>INDEX(Hosts!$A:$M, MATCH(Places!$B4219,Hosts!$A:$A,0), MATCH(Places!G$1,Hosts!$A$1:$M$1,0))</f>
        <v>Within an hour</v>
      </c>
      <c r="H4219" s="70">
        <f>INDEX(Hosts!$A:$M, MATCH(Places!$B4219,Hosts!$A:$A,0), MATCH(Places!H$1,Hosts!$A$1:$M$1,0))</f>
        <v>1</v>
      </c>
      <c r="I4219" s="70">
        <f>INDEX(Hosts!$A:$M, MATCH(Places!$B4219,Hosts!$A:$A,0), MATCH(Places!I$1,Hosts!$A$1:$M$1,0))</f>
        <v>1</v>
      </c>
      <c r="J4219" t="str">
        <f>INDEX(Hosts!$A:$M, MATCH(Places!$B4219,Hosts!$A:$A,0), MATCH(Places!J$1,Hosts!$A$1:$M$1,0))</f>
        <v>Yes</v>
      </c>
      <c r="K4219">
        <v>8</v>
      </c>
      <c r="L4219" t="str">
        <f>VLOOKUP($K4219,Neighborhoods!$A:$C,2,0)</f>
        <v>Brooklyn</v>
      </c>
      <c r="M4219" t="str">
        <f>VLOOKUP($K4219,Neighborhoods!$A:$C,3,0)</f>
        <v>Bushwick</v>
      </c>
      <c r="N4219" t="str">
        <f>INDEX(Neighborhoods!$A:$C, MATCH(Places!$K4219,Neighborhoods!$A:$A,0), MATCH(Places!N$1,Neighborhoods!$A$1:$C$1,0))</f>
        <v>Brooklyn</v>
      </c>
      <c r="O4219" t="str">
        <f>INDEX(Neighborhoods!$A:$C, MATCH(Places!$K4219,Neighborhoods!$A:$A,0), MATCH(Places!O$1,Neighborhoods!$A$1:$C$1,0))</f>
        <v>Bushwick</v>
      </c>
      <c r="P4219" t="s">
        <v>11822</v>
      </c>
      <c r="Q4219" t="str">
        <f t="shared" si="260"/>
        <v>No</v>
      </c>
      <c r="R4219">
        <v>4</v>
      </c>
      <c r="S4219" t="str">
        <f t="shared" si="261"/>
        <v>Medium</v>
      </c>
      <c r="T4219" s="50">
        <v>128</v>
      </c>
      <c r="U4219" s="70">
        <f t="shared" si="262"/>
        <v>0.03</v>
      </c>
      <c r="V4219" s="52">
        <v>4.91</v>
      </c>
      <c r="W4219" s="52" t="str" cm="1">
        <f t="array" ref="W4219">_xlfn.SWITCH(ROUND(V4219,0),5,"Excellent",4,"Good",3,"Ok","Bad")</f>
        <v>Excellent</v>
      </c>
      <c r="X4219">
        <v>75</v>
      </c>
      <c r="Y4219" t="str">
        <f t="shared" si="263"/>
        <v>No</v>
      </c>
      <c r="Z4219" s="68">
        <v>43433</v>
      </c>
      <c r="AA4219" s="68">
        <v>43903</v>
      </c>
      <c r="AB4219">
        <v>322</v>
      </c>
      <c r="AC4219" t="s">
        <v>15615</v>
      </c>
    </row>
    <row r="4220" spans="1:29" x14ac:dyDescent="0.3">
      <c r="A4220" t="s">
        <v>13215</v>
      </c>
      <c r="B4220">
        <v>3537</v>
      </c>
      <c r="C4220" t="str">
        <f>VLOOKUP($B4220,Hosts!$A:$M,10,0)</f>
        <v>Within an hour</v>
      </c>
      <c r="D4220" s="70">
        <f>VLOOKUP($B4220,Hosts!$A:$M,11,0)</f>
        <v>1</v>
      </c>
      <c r="E4220" s="70">
        <f>VLOOKUP($B4220,Hosts!$A:$M,12,0)</f>
        <v>0.88</v>
      </c>
      <c r="F4220" t="str">
        <f>VLOOKUP($B4220,Hosts!$A:$M,13,0)</f>
        <v>Yes</v>
      </c>
      <c r="G4220" t="str">
        <f>INDEX(Hosts!$A:$M, MATCH(Places!$B4220,Hosts!$A:$A,0), MATCH(Places!G$1,Hosts!$A$1:$M$1,0))</f>
        <v>Within an hour</v>
      </c>
      <c r="H4220" s="70">
        <f>INDEX(Hosts!$A:$M, MATCH(Places!$B4220,Hosts!$A:$A,0), MATCH(Places!H$1,Hosts!$A$1:$M$1,0))</f>
        <v>1</v>
      </c>
      <c r="I4220" s="70">
        <f>INDEX(Hosts!$A:$M, MATCH(Places!$B4220,Hosts!$A:$A,0), MATCH(Places!I$1,Hosts!$A$1:$M$1,0))</f>
        <v>0.88</v>
      </c>
      <c r="J4220" t="str">
        <f>INDEX(Hosts!$A:$M, MATCH(Places!$B4220,Hosts!$A:$A,0), MATCH(Places!J$1,Hosts!$A$1:$M$1,0))</f>
        <v>Yes</v>
      </c>
      <c r="K4220">
        <v>7</v>
      </c>
      <c r="L4220" t="str">
        <f>VLOOKUP($K4220,Neighborhoods!$A:$C,2,0)</f>
        <v>Brooklyn</v>
      </c>
      <c r="M4220" t="str">
        <f>VLOOKUP($K4220,Neighborhoods!$A:$C,3,0)</f>
        <v>Bedford-Stuyvesant</v>
      </c>
      <c r="N4220" t="str">
        <f>INDEX(Neighborhoods!$A:$C, MATCH(Places!$K4220,Neighborhoods!$A:$A,0), MATCH(Places!N$1,Neighborhoods!$A$1:$C$1,0))</f>
        <v>Brooklyn</v>
      </c>
      <c r="O4220" t="str">
        <f>INDEX(Neighborhoods!$A:$C, MATCH(Places!$K4220,Neighborhoods!$A:$A,0), MATCH(Places!O$1,Neighborhoods!$A$1:$C$1,0))</f>
        <v>Bedford-Stuyvesant</v>
      </c>
      <c r="P4220" t="s">
        <v>1</v>
      </c>
      <c r="Q4220" t="str">
        <f t="shared" si="260"/>
        <v>Yes</v>
      </c>
      <c r="R4220">
        <v>1</v>
      </c>
      <c r="S4220" t="str">
        <f t="shared" si="261"/>
        <v>Small</v>
      </c>
      <c r="T4220" s="50">
        <v>44</v>
      </c>
      <c r="U4220" s="70">
        <f t="shared" si="262"/>
        <v>0.03</v>
      </c>
      <c r="V4220" s="52">
        <v>5</v>
      </c>
      <c r="W4220" s="52" t="str" cm="1">
        <f t="array" ref="W4220">_xlfn.SWITCH(ROUND(V4220,0),5,"Excellent",4,"Good",3,"Ok","Bad")</f>
        <v>Excellent</v>
      </c>
      <c r="X4220">
        <v>12</v>
      </c>
      <c r="Y4220" t="str">
        <f t="shared" si="263"/>
        <v>No</v>
      </c>
      <c r="Z4220" s="68">
        <v>43475</v>
      </c>
      <c r="AA4220" s="68">
        <v>44013</v>
      </c>
      <c r="AB4220">
        <v>2</v>
      </c>
      <c r="AC4220" t="s">
        <v>15615</v>
      </c>
    </row>
    <row r="4221" spans="1:29" x14ac:dyDescent="0.3">
      <c r="A4221" t="s">
        <v>3002</v>
      </c>
      <c r="B4221">
        <v>3720</v>
      </c>
      <c r="C4221" t="str">
        <f>VLOOKUP($B4221,Hosts!$A:$M,10,0)</f>
        <v>Within an hour</v>
      </c>
      <c r="D4221" s="70">
        <f>VLOOKUP($B4221,Hosts!$A:$M,11,0)</f>
        <v>1</v>
      </c>
      <c r="E4221" s="70">
        <f>VLOOKUP($B4221,Hosts!$A:$M,12,0)</f>
        <v>1</v>
      </c>
      <c r="F4221" t="str">
        <f>VLOOKUP($B4221,Hosts!$A:$M,13,0)</f>
        <v>Yes</v>
      </c>
      <c r="G4221" t="str">
        <f>INDEX(Hosts!$A:$M, MATCH(Places!$B4221,Hosts!$A:$A,0), MATCH(Places!G$1,Hosts!$A$1:$M$1,0))</f>
        <v>Within an hour</v>
      </c>
      <c r="H4221" s="70">
        <f>INDEX(Hosts!$A:$M, MATCH(Places!$B4221,Hosts!$A:$A,0), MATCH(Places!H$1,Hosts!$A$1:$M$1,0))</f>
        <v>1</v>
      </c>
      <c r="I4221" s="70">
        <f>INDEX(Hosts!$A:$M, MATCH(Places!$B4221,Hosts!$A:$A,0), MATCH(Places!I$1,Hosts!$A$1:$M$1,0))</f>
        <v>1</v>
      </c>
      <c r="J4221" t="str">
        <f>INDEX(Hosts!$A:$M, MATCH(Places!$B4221,Hosts!$A:$A,0), MATCH(Places!J$1,Hosts!$A$1:$M$1,0))</f>
        <v>Yes</v>
      </c>
      <c r="K4221">
        <v>8</v>
      </c>
      <c r="L4221" t="str">
        <f>VLOOKUP($K4221,Neighborhoods!$A:$C,2,0)</f>
        <v>Brooklyn</v>
      </c>
      <c r="M4221" t="str">
        <f>VLOOKUP($K4221,Neighborhoods!$A:$C,3,0)</f>
        <v>Bushwick</v>
      </c>
      <c r="N4221" t="str">
        <f>INDEX(Neighborhoods!$A:$C, MATCH(Places!$K4221,Neighborhoods!$A:$A,0), MATCH(Places!N$1,Neighborhoods!$A$1:$C$1,0))</f>
        <v>Brooklyn</v>
      </c>
      <c r="O4221" t="str">
        <f>INDEX(Neighborhoods!$A:$C, MATCH(Places!$K4221,Neighborhoods!$A:$A,0), MATCH(Places!O$1,Neighborhoods!$A$1:$C$1,0))</f>
        <v>Bushwick</v>
      </c>
      <c r="P4221" t="s">
        <v>11822</v>
      </c>
      <c r="Q4221" t="str">
        <f t="shared" si="260"/>
        <v>No</v>
      </c>
      <c r="R4221">
        <v>4</v>
      </c>
      <c r="S4221" t="str">
        <f t="shared" si="261"/>
        <v>Medium</v>
      </c>
      <c r="T4221" s="50">
        <v>213</v>
      </c>
      <c r="U4221" s="70">
        <f t="shared" si="262"/>
        <v>0.04</v>
      </c>
      <c r="V4221" s="52">
        <v>4.99</v>
      </c>
      <c r="W4221" s="52" t="str" cm="1">
        <f t="array" ref="W4221">_xlfn.SWITCH(ROUND(V4221,0),5,"Excellent",4,"Good",3,"Ok","Bad")</f>
        <v>Excellent</v>
      </c>
      <c r="X4221">
        <v>96</v>
      </c>
      <c r="Y4221" t="str">
        <f t="shared" si="263"/>
        <v>No</v>
      </c>
      <c r="Z4221" s="68">
        <v>43449</v>
      </c>
      <c r="AA4221" s="68">
        <v>44057</v>
      </c>
      <c r="AB4221">
        <v>247</v>
      </c>
      <c r="AC4221" t="s">
        <v>15616</v>
      </c>
    </row>
    <row r="4222" spans="1:29" x14ac:dyDescent="0.3">
      <c r="A4222" t="s">
        <v>3003</v>
      </c>
      <c r="B4222">
        <v>3472</v>
      </c>
      <c r="C4222" t="str">
        <f>VLOOKUP($B4222,Hosts!$A:$M,10,0)</f>
        <v>Within a few hours</v>
      </c>
      <c r="D4222" s="70">
        <f>VLOOKUP($B4222,Hosts!$A:$M,11,0)</f>
        <v>1</v>
      </c>
      <c r="E4222" s="70">
        <f>VLOOKUP($B4222,Hosts!$A:$M,12,0)</f>
        <v>0.83</v>
      </c>
      <c r="F4222" t="str">
        <f>VLOOKUP($B4222,Hosts!$A:$M,13,0)</f>
        <v>Yes</v>
      </c>
      <c r="G4222" t="str">
        <f>INDEX(Hosts!$A:$M, MATCH(Places!$B4222,Hosts!$A:$A,0), MATCH(Places!G$1,Hosts!$A$1:$M$1,0))</f>
        <v>Within a few hours</v>
      </c>
      <c r="H4222" s="70">
        <f>INDEX(Hosts!$A:$M, MATCH(Places!$B4222,Hosts!$A:$A,0), MATCH(Places!H$1,Hosts!$A$1:$M$1,0))</f>
        <v>1</v>
      </c>
      <c r="I4222" s="70">
        <f>INDEX(Hosts!$A:$M, MATCH(Places!$B4222,Hosts!$A:$A,0), MATCH(Places!I$1,Hosts!$A$1:$M$1,0))</f>
        <v>0.83</v>
      </c>
      <c r="J4222" t="str">
        <f>INDEX(Hosts!$A:$M, MATCH(Places!$B4222,Hosts!$A:$A,0), MATCH(Places!J$1,Hosts!$A$1:$M$1,0))</f>
        <v>Yes</v>
      </c>
      <c r="K4222">
        <v>16</v>
      </c>
      <c r="L4222" t="str">
        <f>VLOOKUP($K4222,Neighborhoods!$A:$C,2,0)</f>
        <v>Manhattan</v>
      </c>
      <c r="M4222" t="str">
        <f>VLOOKUP($K4222,Neighborhoods!$A:$C,3,0)</f>
        <v>Harlem</v>
      </c>
      <c r="N4222" t="str">
        <f>INDEX(Neighborhoods!$A:$C, MATCH(Places!$K4222,Neighborhoods!$A:$A,0), MATCH(Places!N$1,Neighborhoods!$A$1:$C$1,0))</f>
        <v>Manhattan</v>
      </c>
      <c r="O4222" t="str">
        <f>INDEX(Neighborhoods!$A:$C, MATCH(Places!$K4222,Neighborhoods!$A:$A,0), MATCH(Places!O$1,Neighborhoods!$A$1:$C$1,0))</f>
        <v>Harlem</v>
      </c>
      <c r="P4222" t="s">
        <v>11822</v>
      </c>
      <c r="Q4222" t="str">
        <f t="shared" si="260"/>
        <v>No</v>
      </c>
      <c r="R4222">
        <v>16</v>
      </c>
      <c r="S4222" t="str">
        <f t="shared" si="261"/>
        <v>Large</v>
      </c>
      <c r="T4222" s="50">
        <v>4500</v>
      </c>
      <c r="U4222" s="70">
        <f t="shared" si="262"/>
        <v>7.0000000000000007E-2</v>
      </c>
      <c r="V4222" s="52">
        <v>5</v>
      </c>
      <c r="W4222" s="52" t="str" cm="1">
        <f t="array" ref="W4222">_xlfn.SWITCH(ROUND(V4222,0),5,"Excellent",4,"Good",3,"Ok","Bad")</f>
        <v>Excellent</v>
      </c>
      <c r="X4222">
        <v>4</v>
      </c>
      <c r="Y4222" t="str">
        <f t="shared" si="263"/>
        <v>No</v>
      </c>
      <c r="Z4222" s="68">
        <v>43499</v>
      </c>
      <c r="AA4222" s="68">
        <v>43982</v>
      </c>
      <c r="AB4222">
        <v>364</v>
      </c>
      <c r="AC4222" t="s">
        <v>15615</v>
      </c>
    </row>
    <row r="4223" spans="1:29" x14ac:dyDescent="0.3">
      <c r="A4223" t="s">
        <v>3004</v>
      </c>
      <c r="B4223">
        <v>3182</v>
      </c>
      <c r="C4223" t="str">
        <f>VLOOKUP($B4223,Hosts!$A:$M,10,0)</f>
        <v>Within a few hours</v>
      </c>
      <c r="D4223" s="70">
        <f>VLOOKUP($B4223,Hosts!$A:$M,11,0)</f>
        <v>1</v>
      </c>
      <c r="E4223" s="70">
        <f>VLOOKUP($B4223,Hosts!$A:$M,12,0)</f>
        <v>0.91</v>
      </c>
      <c r="F4223" t="str">
        <f>VLOOKUP($B4223,Hosts!$A:$M,13,0)</f>
        <v>No</v>
      </c>
      <c r="G4223" t="str">
        <f>INDEX(Hosts!$A:$M, MATCH(Places!$B4223,Hosts!$A:$A,0), MATCH(Places!G$1,Hosts!$A$1:$M$1,0))</f>
        <v>Within a few hours</v>
      </c>
      <c r="H4223" s="70">
        <f>INDEX(Hosts!$A:$M, MATCH(Places!$B4223,Hosts!$A:$A,0), MATCH(Places!H$1,Hosts!$A$1:$M$1,0))</f>
        <v>1</v>
      </c>
      <c r="I4223" s="70">
        <f>INDEX(Hosts!$A:$M, MATCH(Places!$B4223,Hosts!$A:$A,0), MATCH(Places!I$1,Hosts!$A$1:$M$1,0))</f>
        <v>0.91</v>
      </c>
      <c r="J4223" t="str">
        <f>INDEX(Hosts!$A:$M, MATCH(Places!$B4223,Hosts!$A:$A,0), MATCH(Places!J$1,Hosts!$A$1:$M$1,0))</f>
        <v>No</v>
      </c>
      <c r="K4223">
        <v>12</v>
      </c>
      <c r="L4223" t="str">
        <f>VLOOKUP($K4223,Neighborhoods!$A:$C,2,0)</f>
        <v>Brooklyn</v>
      </c>
      <c r="M4223" t="str">
        <f>VLOOKUP($K4223,Neighborhoods!$A:$C,3,0)</f>
        <v>Williamsburg</v>
      </c>
      <c r="N4223" t="str">
        <f>INDEX(Neighborhoods!$A:$C, MATCH(Places!$K4223,Neighborhoods!$A:$A,0), MATCH(Places!N$1,Neighborhoods!$A$1:$C$1,0))</f>
        <v>Brooklyn</v>
      </c>
      <c r="O4223" t="str">
        <f>INDEX(Neighborhoods!$A:$C, MATCH(Places!$K4223,Neighborhoods!$A:$A,0), MATCH(Places!O$1,Neighborhoods!$A$1:$C$1,0))</f>
        <v>Williamsburg</v>
      </c>
      <c r="P4223" t="s">
        <v>1</v>
      </c>
      <c r="Q4223" t="str">
        <f t="shared" si="260"/>
        <v>Yes</v>
      </c>
      <c r="R4223">
        <v>2</v>
      </c>
      <c r="S4223" t="str">
        <f t="shared" si="261"/>
        <v>Small</v>
      </c>
      <c r="T4223" s="50">
        <v>90</v>
      </c>
      <c r="U4223" s="70">
        <f t="shared" si="262"/>
        <v>0.03</v>
      </c>
      <c r="V4223" s="52">
        <v>4.6399999999999997</v>
      </c>
      <c r="W4223" s="52" t="str" cm="1">
        <f t="array" ref="W4223">_xlfn.SWITCH(ROUND(V4223,0),5,"Excellent",4,"Good",3,"Ok","Bad")</f>
        <v>Excellent</v>
      </c>
      <c r="X4223">
        <v>11</v>
      </c>
      <c r="Y4223" t="str">
        <f t="shared" si="263"/>
        <v>No</v>
      </c>
      <c r="Z4223" s="68">
        <v>43422</v>
      </c>
      <c r="AA4223" s="68">
        <v>43784</v>
      </c>
      <c r="AB4223">
        <v>90</v>
      </c>
      <c r="AC4223" t="s">
        <v>15616</v>
      </c>
    </row>
    <row r="4224" spans="1:29" x14ac:dyDescent="0.3">
      <c r="A4224" t="s">
        <v>3005</v>
      </c>
      <c r="B4224">
        <v>3515</v>
      </c>
      <c r="C4224" t="str">
        <f>VLOOKUP($B4224,Hosts!$A:$M,10,0)</f>
        <v>A few days or more</v>
      </c>
      <c r="D4224" s="70">
        <f>VLOOKUP($B4224,Hosts!$A:$M,11,0)</f>
        <v>0.33</v>
      </c>
      <c r="E4224" s="70">
        <f>VLOOKUP($B4224,Hosts!$A:$M,12,0)</f>
        <v>1</v>
      </c>
      <c r="F4224" t="str">
        <f>VLOOKUP($B4224,Hosts!$A:$M,13,0)</f>
        <v>Yes</v>
      </c>
      <c r="G4224" t="str">
        <f>INDEX(Hosts!$A:$M, MATCH(Places!$B4224,Hosts!$A:$A,0), MATCH(Places!G$1,Hosts!$A$1:$M$1,0))</f>
        <v>A few days or more</v>
      </c>
      <c r="H4224" s="70">
        <f>INDEX(Hosts!$A:$M, MATCH(Places!$B4224,Hosts!$A:$A,0), MATCH(Places!H$1,Hosts!$A$1:$M$1,0))</f>
        <v>0.33</v>
      </c>
      <c r="I4224" s="70">
        <f>INDEX(Hosts!$A:$M, MATCH(Places!$B4224,Hosts!$A:$A,0), MATCH(Places!I$1,Hosts!$A$1:$M$1,0))</f>
        <v>1</v>
      </c>
      <c r="J4224" t="str">
        <f>INDEX(Hosts!$A:$M, MATCH(Places!$B4224,Hosts!$A:$A,0), MATCH(Places!J$1,Hosts!$A$1:$M$1,0))</f>
        <v>Yes</v>
      </c>
      <c r="K4224">
        <v>30</v>
      </c>
      <c r="L4224" t="str">
        <f>VLOOKUP($K4224,Neighborhoods!$A:$C,2,0)</f>
        <v>Staten Island</v>
      </c>
      <c r="M4224" t="str">
        <f>VLOOKUP($K4224,Neighborhoods!$A:$C,3,0)</f>
        <v>Tompkinsville</v>
      </c>
      <c r="N4224" t="str">
        <f>INDEX(Neighborhoods!$A:$C, MATCH(Places!$K4224,Neighborhoods!$A:$A,0), MATCH(Places!N$1,Neighborhoods!$A$1:$C$1,0))</f>
        <v>Staten Island</v>
      </c>
      <c r="O4224" t="str">
        <f>INDEX(Neighborhoods!$A:$C, MATCH(Places!$K4224,Neighborhoods!$A:$A,0), MATCH(Places!O$1,Neighborhoods!$A$1:$C$1,0))</f>
        <v>Tompkinsville</v>
      </c>
      <c r="P4224" t="s">
        <v>11822</v>
      </c>
      <c r="Q4224" t="str">
        <f t="shared" si="260"/>
        <v>No</v>
      </c>
      <c r="R4224">
        <v>6</v>
      </c>
      <c r="S4224" t="str">
        <f t="shared" si="261"/>
        <v>Large</v>
      </c>
      <c r="T4224" s="50">
        <v>120</v>
      </c>
      <c r="U4224" s="70">
        <f t="shared" si="262"/>
        <v>0.03</v>
      </c>
      <c r="V4224" s="52">
        <v>4.8899999999999997</v>
      </c>
      <c r="W4224" s="52" t="str" cm="1">
        <f t="array" ref="W4224">_xlfn.SWITCH(ROUND(V4224,0),5,"Excellent",4,"Good",3,"Ok","Bad")</f>
        <v>Excellent</v>
      </c>
      <c r="X4224">
        <v>27</v>
      </c>
      <c r="Y4224" t="str">
        <f t="shared" si="263"/>
        <v>No</v>
      </c>
      <c r="Z4224" s="68">
        <v>43422</v>
      </c>
      <c r="AA4224" s="68">
        <v>43836</v>
      </c>
      <c r="AB4224">
        <v>180</v>
      </c>
      <c r="AC4224" t="s">
        <v>15616</v>
      </c>
    </row>
    <row r="4225" spans="1:29" x14ac:dyDescent="0.3">
      <c r="A4225" t="s">
        <v>3006</v>
      </c>
      <c r="B4225">
        <v>1142</v>
      </c>
      <c r="C4225" t="str">
        <f>VLOOKUP($B4225,Hosts!$A:$M,10,0)</f>
        <v>Within an hour</v>
      </c>
      <c r="D4225" s="70">
        <f>VLOOKUP($B4225,Hosts!$A:$M,11,0)</f>
        <v>0.8</v>
      </c>
      <c r="E4225" s="70">
        <f>VLOOKUP($B4225,Hosts!$A:$M,12,0)</f>
        <v>0.92</v>
      </c>
      <c r="F4225" t="str">
        <f>VLOOKUP($B4225,Hosts!$A:$M,13,0)</f>
        <v>No</v>
      </c>
      <c r="G4225" t="str">
        <f>INDEX(Hosts!$A:$M, MATCH(Places!$B4225,Hosts!$A:$A,0), MATCH(Places!G$1,Hosts!$A$1:$M$1,0))</f>
        <v>Within an hour</v>
      </c>
      <c r="H4225" s="70">
        <f>INDEX(Hosts!$A:$M, MATCH(Places!$B4225,Hosts!$A:$A,0), MATCH(Places!H$1,Hosts!$A$1:$M$1,0))</f>
        <v>0.8</v>
      </c>
      <c r="I4225" s="70">
        <f>INDEX(Hosts!$A:$M, MATCH(Places!$B4225,Hosts!$A:$A,0), MATCH(Places!I$1,Hosts!$A$1:$M$1,0))</f>
        <v>0.92</v>
      </c>
      <c r="J4225" t="str">
        <f>INDEX(Hosts!$A:$M, MATCH(Places!$B4225,Hosts!$A:$A,0), MATCH(Places!J$1,Hosts!$A$1:$M$1,0))</f>
        <v>No</v>
      </c>
      <c r="K4225">
        <v>16</v>
      </c>
      <c r="L4225" t="str">
        <f>VLOOKUP($K4225,Neighborhoods!$A:$C,2,0)</f>
        <v>Manhattan</v>
      </c>
      <c r="M4225" t="str">
        <f>VLOOKUP($K4225,Neighborhoods!$A:$C,3,0)</f>
        <v>Harlem</v>
      </c>
      <c r="N4225" t="str">
        <f>INDEX(Neighborhoods!$A:$C, MATCH(Places!$K4225,Neighborhoods!$A:$A,0), MATCH(Places!N$1,Neighborhoods!$A$1:$C$1,0))</f>
        <v>Manhattan</v>
      </c>
      <c r="O4225" t="str">
        <f>INDEX(Neighborhoods!$A:$C, MATCH(Places!$K4225,Neighborhoods!$A:$A,0), MATCH(Places!O$1,Neighborhoods!$A$1:$C$1,0))</f>
        <v>Harlem</v>
      </c>
      <c r="P4225" t="s">
        <v>1</v>
      </c>
      <c r="Q4225" t="str">
        <f t="shared" si="260"/>
        <v>Yes</v>
      </c>
      <c r="R4225">
        <v>2</v>
      </c>
      <c r="S4225" t="str">
        <f t="shared" si="261"/>
        <v>Small</v>
      </c>
      <c r="T4225" s="50">
        <v>75</v>
      </c>
      <c r="U4225" s="70">
        <f t="shared" si="262"/>
        <v>0.03</v>
      </c>
      <c r="V4225" s="52">
        <v>4.8899999999999997</v>
      </c>
      <c r="W4225" s="52" t="str" cm="1">
        <f t="array" ref="W4225">_xlfn.SWITCH(ROUND(V4225,0),5,"Excellent",4,"Good",3,"Ok","Bad")</f>
        <v>Excellent</v>
      </c>
      <c r="X4225">
        <v>18</v>
      </c>
      <c r="Y4225" t="str">
        <f t="shared" si="263"/>
        <v>No</v>
      </c>
      <c r="Z4225" s="68">
        <v>43439</v>
      </c>
      <c r="AA4225" s="68">
        <v>43953</v>
      </c>
      <c r="AB4225">
        <v>90</v>
      </c>
      <c r="AC4225" t="s">
        <v>15616</v>
      </c>
    </row>
    <row r="4226" spans="1:29" x14ac:dyDescent="0.3">
      <c r="A4226" t="s">
        <v>3007</v>
      </c>
      <c r="B4226">
        <v>3714</v>
      </c>
      <c r="C4226" t="str">
        <f>VLOOKUP($B4226,Hosts!$A:$M,10,0)</f>
        <v>Within an hour</v>
      </c>
      <c r="D4226" s="70">
        <f>VLOOKUP($B4226,Hosts!$A:$M,11,0)</f>
        <v>1</v>
      </c>
      <c r="E4226" s="70">
        <f>VLOOKUP($B4226,Hosts!$A:$M,12,0)</f>
        <v>1</v>
      </c>
      <c r="F4226" t="str">
        <f>VLOOKUP($B4226,Hosts!$A:$M,13,0)</f>
        <v>No</v>
      </c>
      <c r="G4226" t="str">
        <f>INDEX(Hosts!$A:$M, MATCH(Places!$B4226,Hosts!$A:$A,0), MATCH(Places!G$1,Hosts!$A$1:$M$1,0))</f>
        <v>Within an hour</v>
      </c>
      <c r="H4226" s="70">
        <f>INDEX(Hosts!$A:$M, MATCH(Places!$B4226,Hosts!$A:$A,0), MATCH(Places!H$1,Hosts!$A$1:$M$1,0))</f>
        <v>1</v>
      </c>
      <c r="I4226" s="70">
        <f>INDEX(Hosts!$A:$M, MATCH(Places!$B4226,Hosts!$A:$A,0), MATCH(Places!I$1,Hosts!$A$1:$M$1,0))</f>
        <v>1</v>
      </c>
      <c r="J4226" t="str">
        <f>INDEX(Hosts!$A:$M, MATCH(Places!$B4226,Hosts!$A:$A,0), MATCH(Places!J$1,Hosts!$A$1:$M$1,0))</f>
        <v>No</v>
      </c>
      <c r="K4226">
        <v>12</v>
      </c>
      <c r="L4226" t="str">
        <f>VLOOKUP($K4226,Neighborhoods!$A:$C,2,0)</f>
        <v>Brooklyn</v>
      </c>
      <c r="M4226" t="str">
        <f>VLOOKUP($K4226,Neighborhoods!$A:$C,3,0)</f>
        <v>Williamsburg</v>
      </c>
      <c r="N4226" t="str">
        <f>INDEX(Neighborhoods!$A:$C, MATCH(Places!$K4226,Neighborhoods!$A:$A,0), MATCH(Places!N$1,Neighborhoods!$A$1:$C$1,0))</f>
        <v>Brooklyn</v>
      </c>
      <c r="O4226" t="str">
        <f>INDEX(Neighborhoods!$A:$C, MATCH(Places!$K4226,Neighborhoods!$A:$A,0), MATCH(Places!O$1,Neighborhoods!$A$1:$C$1,0))</f>
        <v>Williamsburg</v>
      </c>
      <c r="P4226" t="s">
        <v>1</v>
      </c>
      <c r="Q4226" t="str">
        <f t="shared" si="260"/>
        <v>Yes</v>
      </c>
      <c r="R4226">
        <v>2</v>
      </c>
      <c r="S4226" t="str">
        <f t="shared" si="261"/>
        <v>Small</v>
      </c>
      <c r="T4226" s="50">
        <v>70</v>
      </c>
      <c r="U4226" s="70">
        <f t="shared" si="262"/>
        <v>0.03</v>
      </c>
      <c r="V4226" s="52">
        <v>4.91</v>
      </c>
      <c r="W4226" s="52" t="str" cm="1">
        <f t="array" ref="W4226">_xlfn.SWITCH(ROUND(V4226,0),5,"Excellent",4,"Good",3,"Ok","Bad")</f>
        <v>Excellent</v>
      </c>
      <c r="X4226">
        <v>78</v>
      </c>
      <c r="Y4226" t="str">
        <f t="shared" si="263"/>
        <v>No</v>
      </c>
      <c r="Z4226" s="68">
        <v>43437</v>
      </c>
      <c r="AA4226" s="68">
        <v>43999</v>
      </c>
      <c r="AB4226">
        <v>164</v>
      </c>
      <c r="AC4226" t="s">
        <v>15616</v>
      </c>
    </row>
    <row r="4227" spans="1:29" x14ac:dyDescent="0.3">
      <c r="A4227" t="s">
        <v>3008</v>
      </c>
      <c r="B4227">
        <v>3721</v>
      </c>
      <c r="C4227" t="str">
        <f>VLOOKUP($B4227,Hosts!$A:$M,10,0)</f>
        <v>Within a day</v>
      </c>
      <c r="D4227" s="70">
        <f>VLOOKUP($B4227,Hosts!$A:$M,11,0)</f>
        <v>0.5</v>
      </c>
      <c r="E4227" s="70">
        <f>VLOOKUP($B4227,Hosts!$A:$M,12,0)</f>
        <v>0.67</v>
      </c>
      <c r="F4227" t="str">
        <f>VLOOKUP($B4227,Hosts!$A:$M,13,0)</f>
        <v>Yes</v>
      </c>
      <c r="G4227" t="str">
        <f>INDEX(Hosts!$A:$M, MATCH(Places!$B4227,Hosts!$A:$A,0), MATCH(Places!G$1,Hosts!$A$1:$M$1,0))</f>
        <v>Within a day</v>
      </c>
      <c r="H4227" s="70">
        <f>INDEX(Hosts!$A:$M, MATCH(Places!$B4227,Hosts!$A:$A,0), MATCH(Places!H$1,Hosts!$A$1:$M$1,0))</f>
        <v>0.5</v>
      </c>
      <c r="I4227" s="70">
        <f>INDEX(Hosts!$A:$M, MATCH(Places!$B4227,Hosts!$A:$A,0), MATCH(Places!I$1,Hosts!$A$1:$M$1,0))</f>
        <v>0.67</v>
      </c>
      <c r="J4227" t="str">
        <f>INDEX(Hosts!$A:$M, MATCH(Places!$B4227,Hosts!$A:$A,0), MATCH(Places!J$1,Hosts!$A$1:$M$1,0))</f>
        <v>Yes</v>
      </c>
      <c r="K4227">
        <v>10</v>
      </c>
      <c r="L4227" t="str">
        <f>VLOOKUP($K4227,Neighborhoods!$A:$C,2,0)</f>
        <v>Brooklyn</v>
      </c>
      <c r="M4227" t="str">
        <f>VLOOKUP($K4227,Neighborhoods!$A:$C,3,0)</f>
        <v>East Flatbush</v>
      </c>
      <c r="N4227" t="str">
        <f>INDEX(Neighborhoods!$A:$C, MATCH(Places!$K4227,Neighborhoods!$A:$A,0), MATCH(Places!N$1,Neighborhoods!$A$1:$C$1,0))</f>
        <v>Brooklyn</v>
      </c>
      <c r="O4227" t="str">
        <f>INDEX(Neighborhoods!$A:$C, MATCH(Places!$K4227,Neighborhoods!$A:$A,0), MATCH(Places!O$1,Neighborhoods!$A$1:$C$1,0))</f>
        <v>East Flatbush</v>
      </c>
      <c r="P4227" t="s">
        <v>1</v>
      </c>
      <c r="Q4227" t="str">
        <f t="shared" ref="Q4227:Q4290" si="264">IF(OR(P4227="Private room",P4227="Shared room"),"Yes","No")</f>
        <v>Yes</v>
      </c>
      <c r="R4227">
        <v>1</v>
      </c>
      <c r="S4227" t="str">
        <f t="shared" ref="S4227:S4290" si="265">IF(R4227&lt;=2,"Small",IF(R4227&lt;=5,"Medium","Large"))</f>
        <v>Small</v>
      </c>
      <c r="T4227" s="50">
        <v>48</v>
      </c>
      <c r="U4227" s="70">
        <f t="shared" ref="U4227:U4290" si="266">VLOOKUP($T4227,$AF$1:$AG$5,2)</f>
        <v>0.03</v>
      </c>
      <c r="V4227" s="52">
        <v>4.79</v>
      </c>
      <c r="W4227" s="52" t="str" cm="1">
        <f t="array" ref="W4227">_xlfn.SWITCH(ROUND(V4227,0),5,"Excellent",4,"Good",3,"Ok","Bad")</f>
        <v>Excellent</v>
      </c>
      <c r="X4227">
        <v>14</v>
      </c>
      <c r="Y4227" t="str">
        <f t="shared" ref="Y4227:Y4290" si="267">IF(AND(V4227&gt;4.8,X4227&gt;100),"Yes","No")</f>
        <v>No</v>
      </c>
      <c r="Z4227" s="68">
        <v>43429</v>
      </c>
      <c r="AA4227" s="68">
        <v>43732</v>
      </c>
      <c r="AB4227">
        <v>89</v>
      </c>
      <c r="AC4227" t="s">
        <v>15615</v>
      </c>
    </row>
    <row r="4228" spans="1:29" x14ac:dyDescent="0.3">
      <c r="A4228" t="s">
        <v>14758</v>
      </c>
      <c r="B4228">
        <v>2186</v>
      </c>
      <c r="C4228" t="str">
        <f>VLOOKUP($B4228,Hosts!$A:$M,10,0)</f>
        <v>Within a few hours</v>
      </c>
      <c r="D4228" s="70">
        <f>VLOOKUP($B4228,Hosts!$A:$M,11,0)</f>
        <v>1</v>
      </c>
      <c r="E4228" s="70">
        <f>VLOOKUP($B4228,Hosts!$A:$M,12,0)</f>
        <v>1</v>
      </c>
      <c r="F4228" t="str">
        <f>VLOOKUP($B4228,Hosts!$A:$M,13,0)</f>
        <v>No</v>
      </c>
      <c r="G4228" t="str">
        <f>INDEX(Hosts!$A:$M, MATCH(Places!$B4228,Hosts!$A:$A,0), MATCH(Places!G$1,Hosts!$A$1:$M$1,0))</f>
        <v>Within a few hours</v>
      </c>
      <c r="H4228" s="70">
        <f>INDEX(Hosts!$A:$M, MATCH(Places!$B4228,Hosts!$A:$A,0), MATCH(Places!H$1,Hosts!$A$1:$M$1,0))</f>
        <v>1</v>
      </c>
      <c r="I4228" s="70">
        <f>INDEX(Hosts!$A:$M, MATCH(Places!$B4228,Hosts!$A:$A,0), MATCH(Places!I$1,Hosts!$A$1:$M$1,0))</f>
        <v>1</v>
      </c>
      <c r="J4228" t="str">
        <f>INDEX(Hosts!$A:$M, MATCH(Places!$B4228,Hosts!$A:$A,0), MATCH(Places!J$1,Hosts!$A$1:$M$1,0))</f>
        <v>No</v>
      </c>
      <c r="K4228">
        <v>8</v>
      </c>
      <c r="L4228" t="str">
        <f>VLOOKUP($K4228,Neighborhoods!$A:$C,2,0)</f>
        <v>Brooklyn</v>
      </c>
      <c r="M4228" t="str">
        <f>VLOOKUP($K4228,Neighborhoods!$A:$C,3,0)</f>
        <v>Bushwick</v>
      </c>
      <c r="N4228" t="str">
        <f>INDEX(Neighborhoods!$A:$C, MATCH(Places!$K4228,Neighborhoods!$A:$A,0), MATCH(Places!N$1,Neighborhoods!$A$1:$C$1,0))</f>
        <v>Brooklyn</v>
      </c>
      <c r="O4228" t="str">
        <f>INDEX(Neighborhoods!$A:$C, MATCH(Places!$K4228,Neighborhoods!$A:$A,0), MATCH(Places!O$1,Neighborhoods!$A$1:$C$1,0))</f>
        <v>Bushwick</v>
      </c>
      <c r="P4228" t="s">
        <v>1</v>
      </c>
      <c r="Q4228" t="str">
        <f t="shared" si="264"/>
        <v>Yes</v>
      </c>
      <c r="R4228">
        <v>2</v>
      </c>
      <c r="S4228" t="str">
        <f t="shared" si="265"/>
        <v>Small</v>
      </c>
      <c r="T4228" s="50">
        <v>95</v>
      </c>
      <c r="U4228" s="70">
        <f t="shared" si="266"/>
        <v>0.03</v>
      </c>
      <c r="V4228" s="52">
        <v>5</v>
      </c>
      <c r="W4228" s="52" t="str" cm="1">
        <f t="array" ref="W4228">_xlfn.SWITCH(ROUND(V4228,0),5,"Excellent",4,"Good",3,"Ok","Bad")</f>
        <v>Excellent</v>
      </c>
      <c r="X4228">
        <v>18</v>
      </c>
      <c r="Y4228" t="str">
        <f t="shared" si="267"/>
        <v>No</v>
      </c>
      <c r="Z4228" s="68">
        <v>43707</v>
      </c>
      <c r="AA4228" s="68">
        <v>43878</v>
      </c>
      <c r="AB4228">
        <v>12</v>
      </c>
      <c r="AC4228" t="s">
        <v>15615</v>
      </c>
    </row>
    <row r="4229" spans="1:29" x14ac:dyDescent="0.3">
      <c r="A4229" t="s">
        <v>3009</v>
      </c>
      <c r="B4229">
        <v>872</v>
      </c>
      <c r="C4229" t="str">
        <f>VLOOKUP($B4229,Hosts!$A:$M,10,0)</f>
        <v>Within a few hours</v>
      </c>
      <c r="D4229" s="70">
        <f>VLOOKUP($B4229,Hosts!$A:$M,11,0)</f>
        <v>1</v>
      </c>
      <c r="E4229" s="70">
        <f>VLOOKUP($B4229,Hosts!$A:$M,12,0)</f>
        <v>0.98</v>
      </c>
      <c r="F4229" t="str">
        <f>VLOOKUP($B4229,Hosts!$A:$M,13,0)</f>
        <v>Yes</v>
      </c>
      <c r="G4229" t="str">
        <f>INDEX(Hosts!$A:$M, MATCH(Places!$B4229,Hosts!$A:$A,0), MATCH(Places!G$1,Hosts!$A$1:$M$1,0))</f>
        <v>Within a few hours</v>
      </c>
      <c r="H4229" s="70">
        <f>INDEX(Hosts!$A:$M, MATCH(Places!$B4229,Hosts!$A:$A,0), MATCH(Places!H$1,Hosts!$A$1:$M$1,0))</f>
        <v>1</v>
      </c>
      <c r="I4229" s="70">
        <f>INDEX(Hosts!$A:$M, MATCH(Places!$B4229,Hosts!$A:$A,0), MATCH(Places!I$1,Hosts!$A$1:$M$1,0))</f>
        <v>0.98</v>
      </c>
      <c r="J4229" t="str">
        <f>INDEX(Hosts!$A:$M, MATCH(Places!$B4229,Hosts!$A:$A,0), MATCH(Places!J$1,Hosts!$A$1:$M$1,0))</f>
        <v>Yes</v>
      </c>
      <c r="K4229">
        <v>13</v>
      </c>
      <c r="L4229" t="str">
        <f>VLOOKUP($K4229,Neighborhoods!$A:$C,2,0)</f>
        <v>Manhattan</v>
      </c>
      <c r="M4229" t="str">
        <f>VLOOKUP($K4229,Neighborhoods!$A:$C,3,0)</f>
        <v>Chelsea</v>
      </c>
      <c r="N4229" t="str">
        <f>INDEX(Neighborhoods!$A:$C, MATCH(Places!$K4229,Neighborhoods!$A:$A,0), MATCH(Places!N$1,Neighborhoods!$A$1:$C$1,0))</f>
        <v>Manhattan</v>
      </c>
      <c r="O4229" t="str">
        <f>INDEX(Neighborhoods!$A:$C, MATCH(Places!$K4229,Neighborhoods!$A:$A,0), MATCH(Places!O$1,Neighborhoods!$A$1:$C$1,0))</f>
        <v>Chelsea</v>
      </c>
      <c r="P4229" t="s">
        <v>11822</v>
      </c>
      <c r="Q4229" t="str">
        <f t="shared" si="264"/>
        <v>No</v>
      </c>
      <c r="R4229">
        <v>4</v>
      </c>
      <c r="S4229" t="str">
        <f t="shared" si="265"/>
        <v>Medium</v>
      </c>
      <c r="T4229" s="50">
        <v>154</v>
      </c>
      <c r="U4229" s="70">
        <f t="shared" si="266"/>
        <v>0.03</v>
      </c>
      <c r="V4229" s="52">
        <v>4.9000000000000004</v>
      </c>
      <c r="W4229" s="52" t="str" cm="1">
        <f t="array" ref="W4229">_xlfn.SWITCH(ROUND(V4229,0),5,"Excellent",4,"Good",3,"Ok","Bad")</f>
        <v>Excellent</v>
      </c>
      <c r="X4229">
        <v>50</v>
      </c>
      <c r="Y4229" t="str">
        <f t="shared" si="267"/>
        <v>No</v>
      </c>
      <c r="Z4229" s="68">
        <v>43498</v>
      </c>
      <c r="AA4229" s="68">
        <v>44044</v>
      </c>
      <c r="AB4229">
        <v>74</v>
      </c>
      <c r="AC4229" t="s">
        <v>15615</v>
      </c>
    </row>
    <row r="4230" spans="1:29" x14ac:dyDescent="0.3">
      <c r="A4230" t="s">
        <v>13508</v>
      </c>
      <c r="B4230">
        <v>2468</v>
      </c>
      <c r="C4230" t="str">
        <f>VLOOKUP($B4230,Hosts!$A:$M,10,0)</f>
        <v>Within an hour</v>
      </c>
      <c r="D4230" s="70">
        <f>VLOOKUP($B4230,Hosts!$A:$M,11,0)</f>
        <v>0.94</v>
      </c>
      <c r="E4230" s="70">
        <f>VLOOKUP($B4230,Hosts!$A:$M,12,0)</f>
        <v>0.98</v>
      </c>
      <c r="F4230" t="str">
        <f>VLOOKUP($B4230,Hosts!$A:$M,13,0)</f>
        <v>Yes</v>
      </c>
      <c r="G4230" t="str">
        <f>INDEX(Hosts!$A:$M, MATCH(Places!$B4230,Hosts!$A:$A,0), MATCH(Places!G$1,Hosts!$A$1:$M$1,0))</f>
        <v>Within an hour</v>
      </c>
      <c r="H4230" s="70">
        <f>INDEX(Hosts!$A:$M, MATCH(Places!$B4230,Hosts!$A:$A,0), MATCH(Places!H$1,Hosts!$A$1:$M$1,0))</f>
        <v>0.94</v>
      </c>
      <c r="I4230" s="70">
        <f>INDEX(Hosts!$A:$M, MATCH(Places!$B4230,Hosts!$A:$A,0), MATCH(Places!I$1,Hosts!$A$1:$M$1,0))</f>
        <v>0.98</v>
      </c>
      <c r="J4230" t="str">
        <f>INDEX(Hosts!$A:$M, MATCH(Places!$B4230,Hosts!$A:$A,0), MATCH(Places!J$1,Hosts!$A$1:$M$1,0))</f>
        <v>Yes</v>
      </c>
      <c r="K4230">
        <v>23</v>
      </c>
      <c r="L4230" t="str">
        <f>VLOOKUP($K4230,Neighborhoods!$A:$C,2,0)</f>
        <v>Queens</v>
      </c>
      <c r="M4230" t="str">
        <f>VLOOKUP($K4230,Neighborhoods!$A:$C,3,0)</f>
        <v>Jamaica</v>
      </c>
      <c r="N4230" t="str">
        <f>INDEX(Neighborhoods!$A:$C, MATCH(Places!$K4230,Neighborhoods!$A:$A,0), MATCH(Places!N$1,Neighborhoods!$A$1:$C$1,0))</f>
        <v>Queens</v>
      </c>
      <c r="O4230" t="str">
        <f>INDEX(Neighborhoods!$A:$C, MATCH(Places!$K4230,Neighborhoods!$A:$A,0), MATCH(Places!O$1,Neighborhoods!$A$1:$C$1,0))</f>
        <v>Jamaica</v>
      </c>
      <c r="P4230" t="s">
        <v>11822</v>
      </c>
      <c r="Q4230" t="str">
        <f t="shared" si="264"/>
        <v>No</v>
      </c>
      <c r="R4230">
        <v>10</v>
      </c>
      <c r="S4230" t="str">
        <f t="shared" si="265"/>
        <v>Large</v>
      </c>
      <c r="T4230" s="50">
        <v>156</v>
      </c>
      <c r="U4230" s="70">
        <f t="shared" si="266"/>
        <v>0.03</v>
      </c>
      <c r="V4230" s="52">
        <v>4.8899999999999997</v>
      </c>
      <c r="W4230" s="52" t="str" cm="1">
        <f t="array" ref="W4230">_xlfn.SWITCH(ROUND(V4230,0),5,"Excellent",4,"Good",3,"Ok","Bad")</f>
        <v>Excellent</v>
      </c>
      <c r="X4230">
        <v>102</v>
      </c>
      <c r="Y4230" t="str">
        <f t="shared" si="267"/>
        <v>Yes</v>
      </c>
      <c r="Z4230" s="68">
        <v>43423</v>
      </c>
      <c r="AA4230" s="68">
        <v>43980</v>
      </c>
      <c r="AB4230">
        <v>164</v>
      </c>
      <c r="AC4230" t="s">
        <v>15615</v>
      </c>
    </row>
    <row r="4231" spans="1:29" x14ac:dyDescent="0.3">
      <c r="A4231" t="s">
        <v>14921</v>
      </c>
      <c r="B4231">
        <v>3715</v>
      </c>
      <c r="C4231" t="str">
        <f>VLOOKUP($B4231,Hosts!$A:$M,10,0)</f>
        <v>Within a day</v>
      </c>
      <c r="D4231" s="70">
        <f>VLOOKUP($B4231,Hosts!$A:$M,11,0)</f>
        <v>0.5</v>
      </c>
      <c r="E4231" s="70">
        <f>VLOOKUP($B4231,Hosts!$A:$M,12,0)</f>
        <v>0.87</v>
      </c>
      <c r="F4231" t="str">
        <f>VLOOKUP($B4231,Hosts!$A:$M,13,0)</f>
        <v>No</v>
      </c>
      <c r="G4231" t="str">
        <f>INDEX(Hosts!$A:$M, MATCH(Places!$B4231,Hosts!$A:$A,0), MATCH(Places!G$1,Hosts!$A$1:$M$1,0))</f>
        <v>Within a day</v>
      </c>
      <c r="H4231" s="70">
        <f>INDEX(Hosts!$A:$M, MATCH(Places!$B4231,Hosts!$A:$A,0), MATCH(Places!H$1,Hosts!$A$1:$M$1,0))</f>
        <v>0.5</v>
      </c>
      <c r="I4231" s="70">
        <f>INDEX(Hosts!$A:$M, MATCH(Places!$B4231,Hosts!$A:$A,0), MATCH(Places!I$1,Hosts!$A$1:$M$1,0))</f>
        <v>0.87</v>
      </c>
      <c r="J4231" t="str">
        <f>INDEX(Hosts!$A:$M, MATCH(Places!$B4231,Hosts!$A:$A,0), MATCH(Places!J$1,Hosts!$A$1:$M$1,0))</f>
        <v>No</v>
      </c>
      <c r="K4231">
        <v>19</v>
      </c>
      <c r="L4231" t="str">
        <f>VLOOKUP($K4231,Neighborhoods!$A:$C,2,0)</f>
        <v>Manhattan</v>
      </c>
      <c r="M4231" t="str">
        <f>VLOOKUP($K4231,Neighborhoods!$A:$C,3,0)</f>
        <v>Upper East Side</v>
      </c>
      <c r="N4231" t="str">
        <f>INDEX(Neighborhoods!$A:$C, MATCH(Places!$K4231,Neighborhoods!$A:$A,0), MATCH(Places!N$1,Neighborhoods!$A$1:$C$1,0))</f>
        <v>Manhattan</v>
      </c>
      <c r="O4231" t="str">
        <f>INDEX(Neighborhoods!$A:$C, MATCH(Places!$K4231,Neighborhoods!$A:$A,0), MATCH(Places!O$1,Neighborhoods!$A$1:$C$1,0))</f>
        <v>Upper East Side</v>
      </c>
      <c r="P4231" t="s">
        <v>11822</v>
      </c>
      <c r="Q4231" t="str">
        <f t="shared" si="264"/>
        <v>No</v>
      </c>
      <c r="R4231">
        <v>4</v>
      </c>
      <c r="S4231" t="str">
        <f t="shared" si="265"/>
        <v>Medium</v>
      </c>
      <c r="T4231" s="50">
        <v>110</v>
      </c>
      <c r="U4231" s="70">
        <f t="shared" si="266"/>
        <v>0.03</v>
      </c>
      <c r="V4231" s="52">
        <v>4.3</v>
      </c>
      <c r="W4231" s="52" t="str" cm="1">
        <f t="array" ref="W4231">_xlfn.SWITCH(ROUND(V4231,0),5,"Excellent",4,"Good",3,"Ok","Bad")</f>
        <v>Good</v>
      </c>
      <c r="X4231">
        <v>43</v>
      </c>
      <c r="Y4231" t="str">
        <f t="shared" si="267"/>
        <v>No</v>
      </c>
      <c r="Z4231" s="68">
        <v>43457</v>
      </c>
      <c r="AA4231" s="68">
        <v>44021</v>
      </c>
      <c r="AB4231">
        <v>57</v>
      </c>
      <c r="AC4231" t="s">
        <v>15615</v>
      </c>
    </row>
    <row r="4232" spans="1:29" x14ac:dyDescent="0.3">
      <c r="A4232" t="s">
        <v>3010</v>
      </c>
      <c r="B4232">
        <v>2885</v>
      </c>
      <c r="C4232" t="str">
        <f>VLOOKUP($B4232,Hosts!$A:$M,10,0)</f>
        <v>Within a few hours</v>
      </c>
      <c r="D4232" s="70">
        <f>VLOOKUP($B4232,Hosts!$A:$M,11,0)</f>
        <v>0.97</v>
      </c>
      <c r="E4232" s="70">
        <f>VLOOKUP($B4232,Hosts!$A:$M,12,0)</f>
        <v>0.97</v>
      </c>
      <c r="F4232" t="str">
        <f>VLOOKUP($B4232,Hosts!$A:$M,13,0)</f>
        <v>No</v>
      </c>
      <c r="G4232" t="str">
        <f>INDEX(Hosts!$A:$M, MATCH(Places!$B4232,Hosts!$A:$A,0), MATCH(Places!G$1,Hosts!$A$1:$M$1,0))</f>
        <v>Within a few hours</v>
      </c>
      <c r="H4232" s="70">
        <f>INDEX(Hosts!$A:$M, MATCH(Places!$B4232,Hosts!$A:$A,0), MATCH(Places!H$1,Hosts!$A$1:$M$1,0))</f>
        <v>0.97</v>
      </c>
      <c r="I4232" s="70">
        <f>INDEX(Hosts!$A:$M, MATCH(Places!$B4232,Hosts!$A:$A,0), MATCH(Places!I$1,Hosts!$A$1:$M$1,0))</f>
        <v>0.97</v>
      </c>
      <c r="J4232" t="str">
        <f>INDEX(Hosts!$A:$M, MATCH(Places!$B4232,Hosts!$A:$A,0), MATCH(Places!J$1,Hosts!$A$1:$M$1,0))</f>
        <v>No</v>
      </c>
      <c r="K4232">
        <v>16</v>
      </c>
      <c r="L4232" t="str">
        <f>VLOOKUP($K4232,Neighborhoods!$A:$C,2,0)</f>
        <v>Manhattan</v>
      </c>
      <c r="M4232" t="str">
        <f>VLOOKUP($K4232,Neighborhoods!$A:$C,3,0)</f>
        <v>Harlem</v>
      </c>
      <c r="N4232" t="str">
        <f>INDEX(Neighborhoods!$A:$C, MATCH(Places!$K4232,Neighborhoods!$A:$A,0), MATCH(Places!N$1,Neighborhoods!$A$1:$C$1,0))</f>
        <v>Manhattan</v>
      </c>
      <c r="O4232" t="str">
        <f>INDEX(Neighborhoods!$A:$C, MATCH(Places!$K4232,Neighborhoods!$A:$A,0), MATCH(Places!O$1,Neighborhoods!$A$1:$C$1,0))</f>
        <v>Harlem</v>
      </c>
      <c r="P4232" t="s">
        <v>11822</v>
      </c>
      <c r="Q4232" t="str">
        <f t="shared" si="264"/>
        <v>No</v>
      </c>
      <c r="R4232">
        <v>6</v>
      </c>
      <c r="S4232" t="str">
        <f t="shared" si="265"/>
        <v>Large</v>
      </c>
      <c r="T4232" s="50">
        <v>289</v>
      </c>
      <c r="U4232" s="70">
        <f t="shared" si="266"/>
        <v>0.04</v>
      </c>
      <c r="V4232" s="52">
        <v>4.5</v>
      </c>
      <c r="W4232" s="52" t="str" cm="1">
        <f t="array" ref="W4232">_xlfn.SWITCH(ROUND(V4232,0),5,"Excellent",4,"Good",3,"Ok","Bad")</f>
        <v>Excellent</v>
      </c>
      <c r="X4232">
        <v>60</v>
      </c>
      <c r="Y4232" t="str">
        <f t="shared" si="267"/>
        <v>No</v>
      </c>
      <c r="Z4232" s="68">
        <v>43432</v>
      </c>
      <c r="AA4232" s="68">
        <v>44003</v>
      </c>
      <c r="AB4232">
        <v>325</v>
      </c>
      <c r="AC4232" t="s">
        <v>15616</v>
      </c>
    </row>
    <row r="4233" spans="1:29" x14ac:dyDescent="0.3">
      <c r="A4233" t="s">
        <v>15477</v>
      </c>
      <c r="B4233">
        <v>3564</v>
      </c>
      <c r="C4233" t="str">
        <f>VLOOKUP($B4233,Hosts!$A:$M,10,0)</f>
        <v>Within a day</v>
      </c>
      <c r="D4233" s="70">
        <f>VLOOKUP($B4233,Hosts!$A:$M,11,0)</f>
        <v>0.5</v>
      </c>
      <c r="E4233" s="70">
        <f>VLOOKUP($B4233,Hosts!$A:$M,12,0)</f>
        <v>0.8</v>
      </c>
      <c r="F4233" t="str">
        <f>VLOOKUP($B4233,Hosts!$A:$M,13,0)</f>
        <v>No</v>
      </c>
      <c r="G4233" t="str">
        <f>INDEX(Hosts!$A:$M, MATCH(Places!$B4233,Hosts!$A:$A,0), MATCH(Places!G$1,Hosts!$A$1:$M$1,0))</f>
        <v>Within a day</v>
      </c>
      <c r="H4233" s="70">
        <f>INDEX(Hosts!$A:$M, MATCH(Places!$B4233,Hosts!$A:$A,0), MATCH(Places!H$1,Hosts!$A$1:$M$1,0))</f>
        <v>0.5</v>
      </c>
      <c r="I4233" s="70">
        <f>INDEX(Hosts!$A:$M, MATCH(Places!$B4233,Hosts!$A:$A,0), MATCH(Places!I$1,Hosts!$A$1:$M$1,0))</f>
        <v>0.8</v>
      </c>
      <c r="J4233" t="str">
        <f>INDEX(Hosts!$A:$M, MATCH(Places!$B4233,Hosts!$A:$A,0), MATCH(Places!J$1,Hosts!$A$1:$M$1,0))</f>
        <v>No</v>
      </c>
      <c r="K4233">
        <v>10</v>
      </c>
      <c r="L4233" t="str">
        <f>VLOOKUP($K4233,Neighborhoods!$A:$C,2,0)</f>
        <v>Brooklyn</v>
      </c>
      <c r="M4233" t="str">
        <f>VLOOKUP($K4233,Neighborhoods!$A:$C,3,0)</f>
        <v>East Flatbush</v>
      </c>
      <c r="N4233" t="str">
        <f>INDEX(Neighborhoods!$A:$C, MATCH(Places!$K4233,Neighborhoods!$A:$A,0), MATCH(Places!N$1,Neighborhoods!$A$1:$C$1,0))</f>
        <v>Brooklyn</v>
      </c>
      <c r="O4233" t="str">
        <f>INDEX(Neighborhoods!$A:$C, MATCH(Places!$K4233,Neighborhoods!$A:$A,0), MATCH(Places!O$1,Neighborhoods!$A$1:$C$1,0))</f>
        <v>East Flatbush</v>
      </c>
      <c r="P4233" t="s">
        <v>11822</v>
      </c>
      <c r="Q4233" t="str">
        <f t="shared" si="264"/>
        <v>No</v>
      </c>
      <c r="R4233">
        <v>7</v>
      </c>
      <c r="S4233" t="str">
        <f t="shared" si="265"/>
        <v>Large</v>
      </c>
      <c r="T4233" s="50">
        <v>200</v>
      </c>
      <c r="U4233" s="70">
        <f t="shared" si="266"/>
        <v>0.04</v>
      </c>
      <c r="V4233" s="52">
        <v>4.88</v>
      </c>
      <c r="W4233" s="52" t="str" cm="1">
        <f t="array" ref="W4233">_xlfn.SWITCH(ROUND(V4233,0),5,"Excellent",4,"Good",3,"Ok","Bad")</f>
        <v>Excellent</v>
      </c>
      <c r="X4233">
        <v>8</v>
      </c>
      <c r="Y4233" t="str">
        <f t="shared" si="267"/>
        <v>No</v>
      </c>
      <c r="Z4233" s="68">
        <v>43437</v>
      </c>
      <c r="AA4233" s="68">
        <v>43677</v>
      </c>
      <c r="AB4233">
        <v>89</v>
      </c>
      <c r="AC4233" t="s">
        <v>15615</v>
      </c>
    </row>
    <row r="4234" spans="1:29" x14ac:dyDescent="0.3">
      <c r="A4234" t="s">
        <v>14734</v>
      </c>
      <c r="B4234">
        <v>2346</v>
      </c>
      <c r="C4234" t="str">
        <f>VLOOKUP($B4234,Hosts!$A:$M,10,0)</f>
        <v>Within a few hours</v>
      </c>
      <c r="D4234" s="70">
        <f>VLOOKUP($B4234,Hosts!$A:$M,11,0)</f>
        <v>1</v>
      </c>
      <c r="E4234" s="70">
        <f>VLOOKUP($B4234,Hosts!$A:$M,12,0)</f>
        <v>1</v>
      </c>
      <c r="F4234" t="str">
        <f>VLOOKUP($B4234,Hosts!$A:$M,13,0)</f>
        <v>No</v>
      </c>
      <c r="G4234" t="str">
        <f>INDEX(Hosts!$A:$M, MATCH(Places!$B4234,Hosts!$A:$A,0), MATCH(Places!G$1,Hosts!$A$1:$M$1,0))</f>
        <v>Within a few hours</v>
      </c>
      <c r="H4234" s="70">
        <f>INDEX(Hosts!$A:$M, MATCH(Places!$B4234,Hosts!$A:$A,0), MATCH(Places!H$1,Hosts!$A$1:$M$1,0))</f>
        <v>1</v>
      </c>
      <c r="I4234" s="70">
        <f>INDEX(Hosts!$A:$M, MATCH(Places!$B4234,Hosts!$A:$A,0), MATCH(Places!I$1,Hosts!$A$1:$M$1,0))</f>
        <v>1</v>
      </c>
      <c r="J4234" t="str">
        <f>INDEX(Hosts!$A:$M, MATCH(Places!$B4234,Hosts!$A:$A,0), MATCH(Places!J$1,Hosts!$A$1:$M$1,0))</f>
        <v>No</v>
      </c>
      <c r="K4234">
        <v>10</v>
      </c>
      <c r="L4234" t="str">
        <f>VLOOKUP($K4234,Neighborhoods!$A:$C,2,0)</f>
        <v>Brooklyn</v>
      </c>
      <c r="M4234" t="str">
        <f>VLOOKUP($K4234,Neighborhoods!$A:$C,3,0)</f>
        <v>East Flatbush</v>
      </c>
      <c r="N4234" t="str">
        <f>INDEX(Neighborhoods!$A:$C, MATCH(Places!$K4234,Neighborhoods!$A:$A,0), MATCH(Places!N$1,Neighborhoods!$A$1:$C$1,0))</f>
        <v>Brooklyn</v>
      </c>
      <c r="O4234" t="str">
        <f>INDEX(Neighborhoods!$A:$C, MATCH(Places!$K4234,Neighborhoods!$A:$A,0), MATCH(Places!O$1,Neighborhoods!$A$1:$C$1,0))</f>
        <v>East Flatbush</v>
      </c>
      <c r="P4234" t="s">
        <v>1</v>
      </c>
      <c r="Q4234" t="str">
        <f t="shared" si="264"/>
        <v>Yes</v>
      </c>
      <c r="R4234">
        <v>1</v>
      </c>
      <c r="S4234" t="str">
        <f t="shared" si="265"/>
        <v>Small</v>
      </c>
      <c r="T4234" s="50">
        <v>40</v>
      </c>
      <c r="U4234" s="70">
        <f t="shared" si="266"/>
        <v>0.03</v>
      </c>
      <c r="V4234" s="52">
        <v>4.74</v>
      </c>
      <c r="W4234" s="52" t="str" cm="1">
        <f t="array" ref="W4234">_xlfn.SWITCH(ROUND(V4234,0),5,"Excellent",4,"Good",3,"Ok","Bad")</f>
        <v>Excellent</v>
      </c>
      <c r="X4234">
        <v>46</v>
      </c>
      <c r="Y4234" t="str">
        <f t="shared" si="267"/>
        <v>No</v>
      </c>
      <c r="Z4234" s="68">
        <v>43441</v>
      </c>
      <c r="AA4234" s="68">
        <v>43988</v>
      </c>
      <c r="AB4234">
        <v>350</v>
      </c>
      <c r="AC4234" t="s">
        <v>15616</v>
      </c>
    </row>
    <row r="4235" spans="1:29" x14ac:dyDescent="0.3">
      <c r="A4235" t="s">
        <v>3011</v>
      </c>
      <c r="B4235">
        <v>2417</v>
      </c>
      <c r="C4235" t="str">
        <f>VLOOKUP($B4235,Hosts!$A:$M,10,0)</f>
        <v>Within a few hours</v>
      </c>
      <c r="D4235" s="70">
        <f>VLOOKUP($B4235,Hosts!$A:$M,11,0)</f>
        <v>1</v>
      </c>
      <c r="E4235" s="70">
        <f>VLOOKUP($B4235,Hosts!$A:$M,12,0)</f>
        <v>1</v>
      </c>
      <c r="F4235" t="str">
        <f>VLOOKUP($B4235,Hosts!$A:$M,13,0)</f>
        <v>Yes</v>
      </c>
      <c r="G4235" t="str">
        <f>INDEX(Hosts!$A:$M, MATCH(Places!$B4235,Hosts!$A:$A,0), MATCH(Places!G$1,Hosts!$A$1:$M$1,0))</f>
        <v>Within a few hours</v>
      </c>
      <c r="H4235" s="70">
        <f>INDEX(Hosts!$A:$M, MATCH(Places!$B4235,Hosts!$A:$A,0), MATCH(Places!H$1,Hosts!$A$1:$M$1,0))</f>
        <v>1</v>
      </c>
      <c r="I4235" s="70">
        <f>INDEX(Hosts!$A:$M, MATCH(Places!$B4235,Hosts!$A:$A,0), MATCH(Places!I$1,Hosts!$A$1:$M$1,0))</f>
        <v>1</v>
      </c>
      <c r="J4235" t="str">
        <f>INDEX(Hosts!$A:$M, MATCH(Places!$B4235,Hosts!$A:$A,0), MATCH(Places!J$1,Hosts!$A$1:$M$1,0))</f>
        <v>Yes</v>
      </c>
      <c r="K4235">
        <v>25</v>
      </c>
      <c r="L4235" t="str">
        <f>VLOOKUP($K4235,Neighborhoods!$A:$C,2,0)</f>
        <v>Queens</v>
      </c>
      <c r="M4235" t="str">
        <f>VLOOKUP($K4235,Neighborhoods!$A:$C,3,0)</f>
        <v>Ridgewood</v>
      </c>
      <c r="N4235" t="str">
        <f>INDEX(Neighborhoods!$A:$C, MATCH(Places!$K4235,Neighborhoods!$A:$A,0), MATCH(Places!N$1,Neighborhoods!$A$1:$C$1,0))</f>
        <v>Queens</v>
      </c>
      <c r="O4235" t="str">
        <f>INDEX(Neighborhoods!$A:$C, MATCH(Places!$K4235,Neighborhoods!$A:$A,0), MATCH(Places!O$1,Neighborhoods!$A$1:$C$1,0))</f>
        <v>Ridgewood</v>
      </c>
      <c r="P4235" t="s">
        <v>1</v>
      </c>
      <c r="Q4235" t="str">
        <f t="shared" si="264"/>
        <v>Yes</v>
      </c>
      <c r="R4235">
        <v>2</v>
      </c>
      <c r="S4235" t="str">
        <f t="shared" si="265"/>
        <v>Small</v>
      </c>
      <c r="T4235" s="50">
        <v>60</v>
      </c>
      <c r="U4235" s="70">
        <f t="shared" si="266"/>
        <v>0.03</v>
      </c>
      <c r="V4235" s="52">
        <v>4.96</v>
      </c>
      <c r="W4235" s="52" t="str" cm="1">
        <f t="array" ref="W4235">_xlfn.SWITCH(ROUND(V4235,0),5,"Excellent",4,"Good",3,"Ok","Bad")</f>
        <v>Excellent</v>
      </c>
      <c r="X4235">
        <v>28</v>
      </c>
      <c r="Y4235" t="str">
        <f t="shared" si="267"/>
        <v>No</v>
      </c>
      <c r="Z4235" s="68">
        <v>43434</v>
      </c>
      <c r="AA4235" s="68">
        <v>43831</v>
      </c>
      <c r="AB4235">
        <v>44</v>
      </c>
      <c r="AC4235" t="s">
        <v>15615</v>
      </c>
    </row>
    <row r="4236" spans="1:29" x14ac:dyDescent="0.3">
      <c r="A4236" t="s">
        <v>13399</v>
      </c>
      <c r="B4236">
        <v>2007</v>
      </c>
      <c r="C4236" t="str">
        <f>VLOOKUP($B4236,Hosts!$A:$M,10,0)</f>
        <v>Within an hour</v>
      </c>
      <c r="D4236" s="70">
        <f>VLOOKUP($B4236,Hosts!$A:$M,11,0)</f>
        <v>1</v>
      </c>
      <c r="E4236" s="70">
        <f>VLOOKUP($B4236,Hosts!$A:$M,12,0)</f>
        <v>0.86</v>
      </c>
      <c r="F4236" t="str">
        <f>VLOOKUP($B4236,Hosts!$A:$M,13,0)</f>
        <v>Yes</v>
      </c>
      <c r="G4236" t="str">
        <f>INDEX(Hosts!$A:$M, MATCH(Places!$B4236,Hosts!$A:$A,0), MATCH(Places!G$1,Hosts!$A$1:$M$1,0))</f>
        <v>Within an hour</v>
      </c>
      <c r="H4236" s="70">
        <f>INDEX(Hosts!$A:$M, MATCH(Places!$B4236,Hosts!$A:$A,0), MATCH(Places!H$1,Hosts!$A$1:$M$1,0))</f>
        <v>1</v>
      </c>
      <c r="I4236" s="70">
        <f>INDEX(Hosts!$A:$M, MATCH(Places!$B4236,Hosts!$A:$A,0), MATCH(Places!I$1,Hosts!$A$1:$M$1,0))</f>
        <v>0.86</v>
      </c>
      <c r="J4236" t="str">
        <f>INDEX(Hosts!$A:$M, MATCH(Places!$B4236,Hosts!$A:$A,0), MATCH(Places!J$1,Hosts!$A$1:$M$1,0))</f>
        <v>Yes</v>
      </c>
      <c r="K4236">
        <v>24</v>
      </c>
      <c r="L4236" t="str">
        <f>VLOOKUP($K4236,Neighborhoods!$A:$C,2,0)</f>
        <v>Queens</v>
      </c>
      <c r="M4236" t="str">
        <f>VLOOKUP($K4236,Neighborhoods!$A:$C,3,0)</f>
        <v>Long Island City</v>
      </c>
      <c r="N4236" t="str">
        <f>INDEX(Neighborhoods!$A:$C, MATCH(Places!$K4236,Neighborhoods!$A:$A,0), MATCH(Places!N$1,Neighborhoods!$A$1:$C$1,0))</f>
        <v>Queens</v>
      </c>
      <c r="O4236" t="str">
        <f>INDEX(Neighborhoods!$A:$C, MATCH(Places!$K4236,Neighborhoods!$A:$A,0), MATCH(Places!O$1,Neighborhoods!$A$1:$C$1,0))</f>
        <v>Long Island City</v>
      </c>
      <c r="P4236" t="s">
        <v>1</v>
      </c>
      <c r="Q4236" t="str">
        <f t="shared" si="264"/>
        <v>Yes</v>
      </c>
      <c r="R4236">
        <v>2</v>
      </c>
      <c r="S4236" t="str">
        <f t="shared" si="265"/>
        <v>Small</v>
      </c>
      <c r="T4236" s="50">
        <v>70</v>
      </c>
      <c r="U4236" s="70">
        <f t="shared" si="266"/>
        <v>0.03</v>
      </c>
      <c r="V4236" s="52">
        <v>5</v>
      </c>
      <c r="W4236" s="52" t="str" cm="1">
        <f t="array" ref="W4236">_xlfn.SWITCH(ROUND(V4236,0),5,"Excellent",4,"Good",3,"Ok","Bad")</f>
        <v>Excellent</v>
      </c>
      <c r="X4236">
        <v>3</v>
      </c>
      <c r="Y4236" t="str">
        <f t="shared" si="267"/>
        <v>No</v>
      </c>
      <c r="Z4236" s="68">
        <v>43619</v>
      </c>
      <c r="AA4236" s="68">
        <v>43834</v>
      </c>
      <c r="AB4236">
        <v>180</v>
      </c>
      <c r="AC4236" t="s">
        <v>15616</v>
      </c>
    </row>
    <row r="4237" spans="1:29" x14ac:dyDescent="0.3">
      <c r="A4237" t="s">
        <v>3012</v>
      </c>
      <c r="B4237">
        <v>2443</v>
      </c>
      <c r="C4237" t="str">
        <f>VLOOKUP($B4237,Hosts!$A:$M,10,0)</f>
        <v>Within an hour</v>
      </c>
      <c r="D4237" s="70">
        <f>VLOOKUP($B4237,Hosts!$A:$M,11,0)</f>
        <v>1</v>
      </c>
      <c r="E4237" s="70">
        <f>VLOOKUP($B4237,Hosts!$A:$M,12,0)</f>
        <v>1</v>
      </c>
      <c r="F4237" t="str">
        <f>VLOOKUP($B4237,Hosts!$A:$M,13,0)</f>
        <v>Yes</v>
      </c>
      <c r="G4237" t="str">
        <f>INDEX(Hosts!$A:$M, MATCH(Places!$B4237,Hosts!$A:$A,0), MATCH(Places!G$1,Hosts!$A$1:$M$1,0))</f>
        <v>Within an hour</v>
      </c>
      <c r="H4237" s="70">
        <f>INDEX(Hosts!$A:$M, MATCH(Places!$B4237,Hosts!$A:$A,0), MATCH(Places!H$1,Hosts!$A$1:$M$1,0))</f>
        <v>1</v>
      </c>
      <c r="I4237" s="70">
        <f>INDEX(Hosts!$A:$M, MATCH(Places!$B4237,Hosts!$A:$A,0), MATCH(Places!I$1,Hosts!$A$1:$M$1,0))</f>
        <v>1</v>
      </c>
      <c r="J4237" t="str">
        <f>INDEX(Hosts!$A:$M, MATCH(Places!$B4237,Hosts!$A:$A,0), MATCH(Places!J$1,Hosts!$A$1:$M$1,0))</f>
        <v>Yes</v>
      </c>
      <c r="K4237">
        <v>12</v>
      </c>
      <c r="L4237" t="str">
        <f>VLOOKUP($K4237,Neighborhoods!$A:$C,2,0)</f>
        <v>Brooklyn</v>
      </c>
      <c r="M4237" t="str">
        <f>VLOOKUP($K4237,Neighborhoods!$A:$C,3,0)</f>
        <v>Williamsburg</v>
      </c>
      <c r="N4237" t="str">
        <f>INDEX(Neighborhoods!$A:$C, MATCH(Places!$K4237,Neighborhoods!$A:$A,0), MATCH(Places!N$1,Neighborhoods!$A$1:$C$1,0))</f>
        <v>Brooklyn</v>
      </c>
      <c r="O4237" t="str">
        <f>INDEX(Neighborhoods!$A:$C, MATCH(Places!$K4237,Neighborhoods!$A:$A,0), MATCH(Places!O$1,Neighborhoods!$A$1:$C$1,0))</f>
        <v>Williamsburg</v>
      </c>
      <c r="P4237" t="s">
        <v>11822</v>
      </c>
      <c r="Q4237" t="str">
        <f t="shared" si="264"/>
        <v>No</v>
      </c>
      <c r="R4237">
        <v>2</v>
      </c>
      <c r="S4237" t="str">
        <f t="shared" si="265"/>
        <v>Small</v>
      </c>
      <c r="T4237" s="50">
        <v>119</v>
      </c>
      <c r="U4237" s="70">
        <f t="shared" si="266"/>
        <v>0.03</v>
      </c>
      <c r="V4237" s="52">
        <v>4.9800000000000004</v>
      </c>
      <c r="W4237" s="52" t="str" cm="1">
        <f t="array" ref="W4237">_xlfn.SWITCH(ROUND(V4237,0),5,"Excellent",4,"Good",3,"Ok","Bad")</f>
        <v>Excellent</v>
      </c>
      <c r="X4237">
        <v>46</v>
      </c>
      <c r="Y4237" t="str">
        <f t="shared" si="267"/>
        <v>No</v>
      </c>
      <c r="Z4237" s="68">
        <v>43441</v>
      </c>
      <c r="AA4237" s="68">
        <v>44050</v>
      </c>
      <c r="AB4237">
        <v>311</v>
      </c>
      <c r="AC4237" t="s">
        <v>15615</v>
      </c>
    </row>
    <row r="4238" spans="1:29" x14ac:dyDescent="0.3">
      <c r="A4238" t="s">
        <v>3013</v>
      </c>
      <c r="B4238">
        <v>429</v>
      </c>
      <c r="C4238" t="str">
        <f>VLOOKUP($B4238,Hosts!$A:$M,10,0)</f>
        <v>Within an hour</v>
      </c>
      <c r="D4238" s="70">
        <f>VLOOKUP($B4238,Hosts!$A:$M,11,0)</f>
        <v>0.92</v>
      </c>
      <c r="E4238" s="70">
        <f>VLOOKUP($B4238,Hosts!$A:$M,12,0)</f>
        <v>0.85</v>
      </c>
      <c r="F4238" t="str">
        <f>VLOOKUP($B4238,Hosts!$A:$M,13,0)</f>
        <v>No</v>
      </c>
      <c r="G4238" t="str">
        <f>INDEX(Hosts!$A:$M, MATCH(Places!$B4238,Hosts!$A:$A,0), MATCH(Places!G$1,Hosts!$A$1:$M$1,0))</f>
        <v>Within an hour</v>
      </c>
      <c r="H4238" s="70">
        <f>INDEX(Hosts!$A:$M, MATCH(Places!$B4238,Hosts!$A:$A,0), MATCH(Places!H$1,Hosts!$A$1:$M$1,0))</f>
        <v>0.92</v>
      </c>
      <c r="I4238" s="70">
        <f>INDEX(Hosts!$A:$M, MATCH(Places!$B4238,Hosts!$A:$A,0), MATCH(Places!I$1,Hosts!$A$1:$M$1,0))</f>
        <v>0.85</v>
      </c>
      <c r="J4238" t="str">
        <f>INDEX(Hosts!$A:$M, MATCH(Places!$B4238,Hosts!$A:$A,0), MATCH(Places!J$1,Hosts!$A$1:$M$1,0))</f>
        <v>No</v>
      </c>
      <c r="K4238">
        <v>20</v>
      </c>
      <c r="L4238" t="str">
        <f>VLOOKUP($K4238,Neighborhoods!$A:$C,2,0)</f>
        <v>Manhattan</v>
      </c>
      <c r="M4238" t="str">
        <f>VLOOKUP($K4238,Neighborhoods!$A:$C,3,0)</f>
        <v>Upper West Side</v>
      </c>
      <c r="N4238" t="str">
        <f>INDEX(Neighborhoods!$A:$C, MATCH(Places!$K4238,Neighborhoods!$A:$A,0), MATCH(Places!N$1,Neighborhoods!$A$1:$C$1,0))</f>
        <v>Manhattan</v>
      </c>
      <c r="O4238" t="str">
        <f>INDEX(Neighborhoods!$A:$C, MATCH(Places!$K4238,Neighborhoods!$A:$A,0), MATCH(Places!O$1,Neighborhoods!$A$1:$C$1,0))</f>
        <v>Upper West Side</v>
      </c>
      <c r="P4238" t="s">
        <v>11822</v>
      </c>
      <c r="Q4238" t="str">
        <f t="shared" si="264"/>
        <v>No</v>
      </c>
      <c r="R4238">
        <v>4</v>
      </c>
      <c r="S4238" t="str">
        <f t="shared" si="265"/>
        <v>Medium</v>
      </c>
      <c r="T4238" s="50">
        <v>127</v>
      </c>
      <c r="U4238" s="70">
        <f t="shared" si="266"/>
        <v>0.03</v>
      </c>
      <c r="V4238" s="52">
        <v>5</v>
      </c>
      <c r="W4238" s="52" t="str" cm="1">
        <f t="array" ref="W4238">_xlfn.SWITCH(ROUND(V4238,0),5,"Excellent",4,"Good",3,"Ok","Bad")</f>
        <v>Excellent</v>
      </c>
      <c r="X4238">
        <v>5</v>
      </c>
      <c r="Y4238" t="str">
        <f t="shared" si="267"/>
        <v>No</v>
      </c>
      <c r="Z4238" s="68">
        <v>43567</v>
      </c>
      <c r="AA4238" s="68">
        <v>43982</v>
      </c>
      <c r="AB4238">
        <v>330</v>
      </c>
      <c r="AC4238" t="s">
        <v>15615</v>
      </c>
    </row>
    <row r="4239" spans="1:29" x14ac:dyDescent="0.3">
      <c r="A4239" t="s">
        <v>14965</v>
      </c>
      <c r="B4239">
        <v>3712</v>
      </c>
      <c r="C4239" t="str">
        <f>VLOOKUP($B4239,Hosts!$A:$M,10,0)</f>
        <v>Within an hour</v>
      </c>
      <c r="D4239" s="70">
        <f>VLOOKUP($B4239,Hosts!$A:$M,11,0)</f>
        <v>1</v>
      </c>
      <c r="E4239" s="70">
        <f>VLOOKUP($B4239,Hosts!$A:$M,12,0)</f>
        <v>0.99</v>
      </c>
      <c r="F4239" t="str">
        <f>VLOOKUP($B4239,Hosts!$A:$M,13,0)</f>
        <v>No</v>
      </c>
      <c r="G4239" t="str">
        <f>INDEX(Hosts!$A:$M, MATCH(Places!$B4239,Hosts!$A:$A,0), MATCH(Places!G$1,Hosts!$A$1:$M$1,0))</f>
        <v>Within an hour</v>
      </c>
      <c r="H4239" s="70">
        <f>INDEX(Hosts!$A:$M, MATCH(Places!$B4239,Hosts!$A:$A,0), MATCH(Places!H$1,Hosts!$A$1:$M$1,0))</f>
        <v>1</v>
      </c>
      <c r="I4239" s="70">
        <f>INDEX(Hosts!$A:$M, MATCH(Places!$B4239,Hosts!$A:$A,0), MATCH(Places!I$1,Hosts!$A$1:$M$1,0))</f>
        <v>0.99</v>
      </c>
      <c r="J4239" t="str">
        <f>INDEX(Hosts!$A:$M, MATCH(Places!$B4239,Hosts!$A:$A,0), MATCH(Places!J$1,Hosts!$A$1:$M$1,0))</f>
        <v>No</v>
      </c>
      <c r="K4239">
        <v>7</v>
      </c>
      <c r="L4239" t="str">
        <f>VLOOKUP($K4239,Neighborhoods!$A:$C,2,0)</f>
        <v>Brooklyn</v>
      </c>
      <c r="M4239" t="str">
        <f>VLOOKUP($K4239,Neighborhoods!$A:$C,3,0)</f>
        <v>Bedford-Stuyvesant</v>
      </c>
      <c r="N4239" t="str">
        <f>INDEX(Neighborhoods!$A:$C, MATCH(Places!$K4239,Neighborhoods!$A:$A,0), MATCH(Places!N$1,Neighborhoods!$A$1:$C$1,0))</f>
        <v>Brooklyn</v>
      </c>
      <c r="O4239" t="str">
        <f>INDEX(Neighborhoods!$A:$C, MATCH(Places!$K4239,Neighborhoods!$A:$A,0), MATCH(Places!O$1,Neighborhoods!$A$1:$C$1,0))</f>
        <v>Bedford-Stuyvesant</v>
      </c>
      <c r="P4239" t="s">
        <v>1</v>
      </c>
      <c r="Q4239" t="str">
        <f t="shared" si="264"/>
        <v>Yes</v>
      </c>
      <c r="R4239">
        <v>2</v>
      </c>
      <c r="S4239" t="str">
        <f t="shared" si="265"/>
        <v>Small</v>
      </c>
      <c r="T4239" s="50">
        <v>70</v>
      </c>
      <c r="U4239" s="70">
        <f t="shared" si="266"/>
        <v>0.03</v>
      </c>
      <c r="V4239" s="52">
        <v>4.9000000000000004</v>
      </c>
      <c r="W4239" s="52" t="str" cm="1">
        <f t="array" ref="W4239">_xlfn.SWITCH(ROUND(V4239,0),5,"Excellent",4,"Good",3,"Ok","Bad")</f>
        <v>Excellent</v>
      </c>
      <c r="X4239">
        <v>42</v>
      </c>
      <c r="Y4239" t="str">
        <f t="shared" si="267"/>
        <v>No</v>
      </c>
      <c r="Z4239" s="68">
        <v>43435</v>
      </c>
      <c r="AA4239" s="68">
        <v>44018</v>
      </c>
      <c r="AB4239">
        <v>216</v>
      </c>
      <c r="AC4239" t="s">
        <v>15615</v>
      </c>
    </row>
    <row r="4240" spans="1:29" x14ac:dyDescent="0.3">
      <c r="A4240" t="s">
        <v>13527</v>
      </c>
      <c r="B4240">
        <v>2643</v>
      </c>
      <c r="C4240" t="str">
        <f>VLOOKUP($B4240,Hosts!$A:$M,10,0)</f>
        <v>Within a day</v>
      </c>
      <c r="D4240" s="70">
        <f>VLOOKUP($B4240,Hosts!$A:$M,11,0)</f>
        <v>1</v>
      </c>
      <c r="E4240" s="70">
        <f>VLOOKUP($B4240,Hosts!$A:$M,12,0)</f>
        <v>0.56000000000000005</v>
      </c>
      <c r="F4240" t="str">
        <f>VLOOKUP($B4240,Hosts!$A:$M,13,0)</f>
        <v>No</v>
      </c>
      <c r="G4240" t="str">
        <f>INDEX(Hosts!$A:$M, MATCH(Places!$B4240,Hosts!$A:$A,0), MATCH(Places!G$1,Hosts!$A$1:$M$1,0))</f>
        <v>Within a day</v>
      </c>
      <c r="H4240" s="70">
        <f>INDEX(Hosts!$A:$M, MATCH(Places!$B4240,Hosts!$A:$A,0), MATCH(Places!H$1,Hosts!$A$1:$M$1,0))</f>
        <v>1</v>
      </c>
      <c r="I4240" s="70">
        <f>INDEX(Hosts!$A:$M, MATCH(Places!$B4240,Hosts!$A:$A,0), MATCH(Places!I$1,Hosts!$A$1:$M$1,0))</f>
        <v>0.56000000000000005</v>
      </c>
      <c r="J4240" t="str">
        <f>INDEX(Hosts!$A:$M, MATCH(Places!$B4240,Hosts!$A:$A,0), MATCH(Places!J$1,Hosts!$A$1:$M$1,0))</f>
        <v>No</v>
      </c>
      <c r="K4240">
        <v>12</v>
      </c>
      <c r="L4240" t="str">
        <f>VLOOKUP($K4240,Neighborhoods!$A:$C,2,0)</f>
        <v>Brooklyn</v>
      </c>
      <c r="M4240" t="str">
        <f>VLOOKUP($K4240,Neighborhoods!$A:$C,3,0)</f>
        <v>Williamsburg</v>
      </c>
      <c r="N4240" t="str">
        <f>INDEX(Neighborhoods!$A:$C, MATCH(Places!$K4240,Neighborhoods!$A:$A,0), MATCH(Places!N$1,Neighborhoods!$A$1:$C$1,0))</f>
        <v>Brooklyn</v>
      </c>
      <c r="O4240" t="str">
        <f>INDEX(Neighborhoods!$A:$C, MATCH(Places!$K4240,Neighborhoods!$A:$A,0), MATCH(Places!O$1,Neighborhoods!$A$1:$C$1,0))</f>
        <v>Williamsburg</v>
      </c>
      <c r="P4240" t="s">
        <v>11822</v>
      </c>
      <c r="Q4240" t="str">
        <f t="shared" si="264"/>
        <v>No</v>
      </c>
      <c r="R4240">
        <v>3</v>
      </c>
      <c r="S4240" t="str">
        <f t="shared" si="265"/>
        <v>Medium</v>
      </c>
      <c r="T4240" s="50">
        <v>130</v>
      </c>
      <c r="U4240" s="70">
        <f t="shared" si="266"/>
        <v>0.03</v>
      </c>
      <c r="V4240" s="52">
        <v>4.87</v>
      </c>
      <c r="W4240" s="52" t="str" cm="1">
        <f t="array" ref="W4240">_xlfn.SWITCH(ROUND(V4240,0),5,"Excellent",4,"Good",3,"Ok","Bad")</f>
        <v>Excellent</v>
      </c>
      <c r="X4240">
        <v>15</v>
      </c>
      <c r="Y4240" t="str">
        <f t="shared" si="267"/>
        <v>No</v>
      </c>
      <c r="Z4240" s="68">
        <v>43457</v>
      </c>
      <c r="AA4240" s="68">
        <v>43802</v>
      </c>
      <c r="AB4240">
        <v>178</v>
      </c>
      <c r="AC4240" t="s">
        <v>15615</v>
      </c>
    </row>
    <row r="4241" spans="1:29" x14ac:dyDescent="0.3">
      <c r="A4241" t="s">
        <v>3014</v>
      </c>
      <c r="B4241">
        <v>2262</v>
      </c>
      <c r="C4241" t="str">
        <f>VLOOKUP($B4241,Hosts!$A:$M,10,0)</f>
        <v>Within a few hours</v>
      </c>
      <c r="D4241" s="70">
        <f>VLOOKUP($B4241,Hosts!$A:$M,11,0)</f>
        <v>0.81</v>
      </c>
      <c r="E4241" s="70">
        <f>VLOOKUP($B4241,Hosts!$A:$M,12,0)</f>
        <v>0.56999999999999995</v>
      </c>
      <c r="F4241" t="str">
        <f>VLOOKUP($B4241,Hosts!$A:$M,13,0)</f>
        <v>No</v>
      </c>
      <c r="G4241" t="str">
        <f>INDEX(Hosts!$A:$M, MATCH(Places!$B4241,Hosts!$A:$A,0), MATCH(Places!G$1,Hosts!$A$1:$M$1,0))</f>
        <v>Within a few hours</v>
      </c>
      <c r="H4241" s="70">
        <f>INDEX(Hosts!$A:$M, MATCH(Places!$B4241,Hosts!$A:$A,0), MATCH(Places!H$1,Hosts!$A$1:$M$1,0))</f>
        <v>0.81</v>
      </c>
      <c r="I4241" s="70">
        <f>INDEX(Hosts!$A:$M, MATCH(Places!$B4241,Hosts!$A:$A,0), MATCH(Places!I$1,Hosts!$A$1:$M$1,0))</f>
        <v>0.56999999999999995</v>
      </c>
      <c r="J4241" t="str">
        <f>INDEX(Hosts!$A:$M, MATCH(Places!$B4241,Hosts!$A:$A,0), MATCH(Places!J$1,Hosts!$A$1:$M$1,0))</f>
        <v>No</v>
      </c>
      <c r="K4241">
        <v>13</v>
      </c>
      <c r="L4241" t="str">
        <f>VLOOKUP($K4241,Neighborhoods!$A:$C,2,0)</f>
        <v>Manhattan</v>
      </c>
      <c r="M4241" t="str">
        <f>VLOOKUP($K4241,Neighborhoods!$A:$C,3,0)</f>
        <v>Chelsea</v>
      </c>
      <c r="N4241" t="str">
        <f>INDEX(Neighborhoods!$A:$C, MATCH(Places!$K4241,Neighborhoods!$A:$A,0), MATCH(Places!N$1,Neighborhoods!$A$1:$C$1,0))</f>
        <v>Manhattan</v>
      </c>
      <c r="O4241" t="str">
        <f>INDEX(Neighborhoods!$A:$C, MATCH(Places!$K4241,Neighborhoods!$A:$A,0), MATCH(Places!O$1,Neighborhoods!$A$1:$C$1,0))</f>
        <v>Chelsea</v>
      </c>
      <c r="P4241" t="s">
        <v>1</v>
      </c>
      <c r="Q4241" t="str">
        <f t="shared" si="264"/>
        <v>Yes</v>
      </c>
      <c r="R4241">
        <v>1</v>
      </c>
      <c r="S4241" t="str">
        <f t="shared" si="265"/>
        <v>Small</v>
      </c>
      <c r="T4241" s="50">
        <v>49</v>
      </c>
      <c r="U4241" s="70">
        <f t="shared" si="266"/>
        <v>0.03</v>
      </c>
      <c r="V4241" s="52">
        <v>5</v>
      </c>
      <c r="W4241" s="52" t="str" cm="1">
        <f t="array" ref="W4241">_xlfn.SWITCH(ROUND(V4241,0),5,"Excellent",4,"Good",3,"Ok","Bad")</f>
        <v>Excellent</v>
      </c>
      <c r="X4241">
        <v>3</v>
      </c>
      <c r="Y4241" t="str">
        <f t="shared" si="267"/>
        <v>No</v>
      </c>
      <c r="Z4241" s="68">
        <v>43656</v>
      </c>
      <c r="AA4241" s="68">
        <v>44039</v>
      </c>
      <c r="AB4241">
        <v>7</v>
      </c>
      <c r="AC4241" t="s">
        <v>15615</v>
      </c>
    </row>
    <row r="4242" spans="1:29" x14ac:dyDescent="0.3">
      <c r="A4242" t="s">
        <v>3015</v>
      </c>
      <c r="B4242">
        <v>1142</v>
      </c>
      <c r="C4242" t="str">
        <f>VLOOKUP($B4242,Hosts!$A:$M,10,0)</f>
        <v>Within an hour</v>
      </c>
      <c r="D4242" s="70">
        <f>VLOOKUP($B4242,Hosts!$A:$M,11,0)</f>
        <v>0.8</v>
      </c>
      <c r="E4242" s="70">
        <f>VLOOKUP($B4242,Hosts!$A:$M,12,0)</f>
        <v>0.92</v>
      </c>
      <c r="F4242" t="str">
        <f>VLOOKUP($B4242,Hosts!$A:$M,13,0)</f>
        <v>No</v>
      </c>
      <c r="G4242" t="str">
        <f>INDEX(Hosts!$A:$M, MATCH(Places!$B4242,Hosts!$A:$A,0), MATCH(Places!G$1,Hosts!$A$1:$M$1,0))</f>
        <v>Within an hour</v>
      </c>
      <c r="H4242" s="70">
        <f>INDEX(Hosts!$A:$M, MATCH(Places!$B4242,Hosts!$A:$A,0), MATCH(Places!H$1,Hosts!$A$1:$M$1,0))</f>
        <v>0.8</v>
      </c>
      <c r="I4242" s="70">
        <f>INDEX(Hosts!$A:$M, MATCH(Places!$B4242,Hosts!$A:$A,0), MATCH(Places!I$1,Hosts!$A$1:$M$1,0))</f>
        <v>0.92</v>
      </c>
      <c r="J4242" t="str">
        <f>INDEX(Hosts!$A:$M, MATCH(Places!$B4242,Hosts!$A:$A,0), MATCH(Places!J$1,Hosts!$A$1:$M$1,0))</f>
        <v>No</v>
      </c>
      <c r="K4242">
        <v>16</v>
      </c>
      <c r="L4242" t="str">
        <f>VLOOKUP($K4242,Neighborhoods!$A:$C,2,0)</f>
        <v>Manhattan</v>
      </c>
      <c r="M4242" t="str">
        <f>VLOOKUP($K4242,Neighborhoods!$A:$C,3,0)</f>
        <v>Harlem</v>
      </c>
      <c r="N4242" t="str">
        <f>INDEX(Neighborhoods!$A:$C, MATCH(Places!$K4242,Neighborhoods!$A:$A,0), MATCH(Places!N$1,Neighborhoods!$A$1:$C$1,0))</f>
        <v>Manhattan</v>
      </c>
      <c r="O4242" t="str">
        <f>INDEX(Neighborhoods!$A:$C, MATCH(Places!$K4242,Neighborhoods!$A:$A,0), MATCH(Places!O$1,Neighborhoods!$A$1:$C$1,0))</f>
        <v>Harlem</v>
      </c>
      <c r="P4242" t="s">
        <v>1</v>
      </c>
      <c r="Q4242" t="str">
        <f t="shared" si="264"/>
        <v>Yes</v>
      </c>
      <c r="R4242">
        <v>2</v>
      </c>
      <c r="S4242" t="str">
        <f t="shared" si="265"/>
        <v>Small</v>
      </c>
      <c r="T4242" s="50">
        <v>69</v>
      </c>
      <c r="U4242" s="70">
        <f t="shared" si="266"/>
        <v>0.03</v>
      </c>
      <c r="V4242" s="52">
        <v>5</v>
      </c>
      <c r="W4242" s="52" t="str" cm="1">
        <f t="array" ref="W4242">_xlfn.SWITCH(ROUND(V4242,0),5,"Excellent",4,"Good",3,"Ok","Bad")</f>
        <v>Excellent</v>
      </c>
      <c r="X4242">
        <v>10</v>
      </c>
      <c r="Y4242" t="str">
        <f t="shared" si="267"/>
        <v>No</v>
      </c>
      <c r="Z4242" s="68">
        <v>43464</v>
      </c>
      <c r="AA4242" s="68">
        <v>43890</v>
      </c>
      <c r="AB4242">
        <v>196</v>
      </c>
      <c r="AC4242" t="s">
        <v>15616</v>
      </c>
    </row>
    <row r="4243" spans="1:29" x14ac:dyDescent="0.3">
      <c r="A4243" t="s">
        <v>15164</v>
      </c>
      <c r="B4243">
        <v>2186</v>
      </c>
      <c r="C4243" t="str">
        <f>VLOOKUP($B4243,Hosts!$A:$M,10,0)</f>
        <v>Within a few hours</v>
      </c>
      <c r="D4243" s="70">
        <f>VLOOKUP($B4243,Hosts!$A:$M,11,0)</f>
        <v>1</v>
      </c>
      <c r="E4243" s="70">
        <f>VLOOKUP($B4243,Hosts!$A:$M,12,0)</f>
        <v>1</v>
      </c>
      <c r="F4243" t="str">
        <f>VLOOKUP($B4243,Hosts!$A:$M,13,0)</f>
        <v>No</v>
      </c>
      <c r="G4243" t="str">
        <f>INDEX(Hosts!$A:$M, MATCH(Places!$B4243,Hosts!$A:$A,0), MATCH(Places!G$1,Hosts!$A$1:$M$1,0))</f>
        <v>Within a few hours</v>
      </c>
      <c r="H4243" s="70">
        <f>INDEX(Hosts!$A:$M, MATCH(Places!$B4243,Hosts!$A:$A,0), MATCH(Places!H$1,Hosts!$A$1:$M$1,0))</f>
        <v>1</v>
      </c>
      <c r="I4243" s="70">
        <f>INDEX(Hosts!$A:$M, MATCH(Places!$B4243,Hosts!$A:$A,0), MATCH(Places!I$1,Hosts!$A$1:$M$1,0))</f>
        <v>1</v>
      </c>
      <c r="J4243" t="str">
        <f>INDEX(Hosts!$A:$M, MATCH(Places!$B4243,Hosts!$A:$A,0), MATCH(Places!J$1,Hosts!$A$1:$M$1,0))</f>
        <v>No</v>
      </c>
      <c r="K4243">
        <v>8</v>
      </c>
      <c r="L4243" t="str">
        <f>VLOOKUP($K4243,Neighborhoods!$A:$C,2,0)</f>
        <v>Brooklyn</v>
      </c>
      <c r="M4243" t="str">
        <f>VLOOKUP($K4243,Neighborhoods!$A:$C,3,0)</f>
        <v>Bushwick</v>
      </c>
      <c r="N4243" t="str">
        <f>INDEX(Neighborhoods!$A:$C, MATCH(Places!$K4243,Neighborhoods!$A:$A,0), MATCH(Places!N$1,Neighborhoods!$A$1:$C$1,0))</f>
        <v>Brooklyn</v>
      </c>
      <c r="O4243" t="str">
        <f>INDEX(Neighborhoods!$A:$C, MATCH(Places!$K4243,Neighborhoods!$A:$A,0), MATCH(Places!O$1,Neighborhoods!$A$1:$C$1,0))</f>
        <v>Bushwick</v>
      </c>
      <c r="P4243" t="s">
        <v>11822</v>
      </c>
      <c r="Q4243" t="str">
        <f t="shared" si="264"/>
        <v>No</v>
      </c>
      <c r="R4243">
        <v>4</v>
      </c>
      <c r="S4243" t="str">
        <f t="shared" si="265"/>
        <v>Medium</v>
      </c>
      <c r="T4243" s="50">
        <v>115</v>
      </c>
      <c r="U4243" s="70">
        <f t="shared" si="266"/>
        <v>0.03</v>
      </c>
      <c r="V4243" s="52">
        <v>5</v>
      </c>
      <c r="W4243" s="52" t="str" cm="1">
        <f t="array" ref="W4243">_xlfn.SWITCH(ROUND(V4243,0),5,"Excellent",4,"Good",3,"Ok","Bad")</f>
        <v>Excellent</v>
      </c>
      <c r="X4243">
        <v>10</v>
      </c>
      <c r="Y4243" t="str">
        <f t="shared" si="267"/>
        <v>No</v>
      </c>
      <c r="Z4243" s="68">
        <v>43458</v>
      </c>
      <c r="AA4243" s="68">
        <v>43695</v>
      </c>
      <c r="AB4243">
        <v>0</v>
      </c>
      <c r="AC4243" t="s">
        <v>15615</v>
      </c>
    </row>
    <row r="4244" spans="1:29" x14ac:dyDescent="0.3">
      <c r="A4244" t="s">
        <v>3016</v>
      </c>
      <c r="B4244">
        <v>1814</v>
      </c>
      <c r="C4244" t="str">
        <f>VLOOKUP($B4244,Hosts!$A:$M,10,0)</f>
        <v>Within a few hours</v>
      </c>
      <c r="D4244" s="70">
        <f>VLOOKUP($B4244,Hosts!$A:$M,11,0)</f>
        <v>0.8</v>
      </c>
      <c r="E4244" s="70">
        <f>VLOOKUP($B4244,Hosts!$A:$M,12,0)</f>
        <v>0.83</v>
      </c>
      <c r="F4244" t="str">
        <f>VLOOKUP($B4244,Hosts!$A:$M,13,0)</f>
        <v>Yes</v>
      </c>
      <c r="G4244" t="str">
        <f>INDEX(Hosts!$A:$M, MATCH(Places!$B4244,Hosts!$A:$A,0), MATCH(Places!G$1,Hosts!$A$1:$M$1,0))</f>
        <v>Within a few hours</v>
      </c>
      <c r="H4244" s="70">
        <f>INDEX(Hosts!$A:$M, MATCH(Places!$B4244,Hosts!$A:$A,0), MATCH(Places!H$1,Hosts!$A$1:$M$1,0))</f>
        <v>0.8</v>
      </c>
      <c r="I4244" s="70">
        <f>INDEX(Hosts!$A:$M, MATCH(Places!$B4244,Hosts!$A:$A,0), MATCH(Places!I$1,Hosts!$A$1:$M$1,0))</f>
        <v>0.83</v>
      </c>
      <c r="J4244" t="str">
        <f>INDEX(Hosts!$A:$M, MATCH(Places!$B4244,Hosts!$A:$A,0), MATCH(Places!J$1,Hosts!$A$1:$M$1,0))</f>
        <v>Yes</v>
      </c>
      <c r="K4244">
        <v>15</v>
      </c>
      <c r="L4244" t="str">
        <f>VLOOKUP($K4244,Neighborhoods!$A:$C,2,0)</f>
        <v>Manhattan</v>
      </c>
      <c r="M4244" t="str">
        <f>VLOOKUP($K4244,Neighborhoods!$A:$C,3,0)</f>
        <v>East Village</v>
      </c>
      <c r="N4244" t="str">
        <f>INDEX(Neighborhoods!$A:$C, MATCH(Places!$K4244,Neighborhoods!$A:$A,0), MATCH(Places!N$1,Neighborhoods!$A$1:$C$1,0))</f>
        <v>Manhattan</v>
      </c>
      <c r="O4244" t="str">
        <f>INDEX(Neighborhoods!$A:$C, MATCH(Places!$K4244,Neighborhoods!$A:$A,0), MATCH(Places!O$1,Neighborhoods!$A$1:$C$1,0))</f>
        <v>East Village</v>
      </c>
      <c r="P4244" t="s">
        <v>11822</v>
      </c>
      <c r="Q4244" t="str">
        <f t="shared" si="264"/>
        <v>No</v>
      </c>
      <c r="R4244">
        <v>2</v>
      </c>
      <c r="S4244" t="str">
        <f t="shared" si="265"/>
        <v>Small</v>
      </c>
      <c r="T4244" s="50">
        <v>369</v>
      </c>
      <c r="U4244" s="70">
        <f t="shared" si="266"/>
        <v>0.04</v>
      </c>
      <c r="V4244" s="52">
        <v>5</v>
      </c>
      <c r="W4244" s="52" t="str" cm="1">
        <f t="array" ref="W4244">_xlfn.SWITCH(ROUND(V4244,0),5,"Excellent",4,"Good",3,"Ok","Bad")</f>
        <v>Excellent</v>
      </c>
      <c r="X4244">
        <v>15</v>
      </c>
      <c r="Y4244" t="str">
        <f t="shared" si="267"/>
        <v>No</v>
      </c>
      <c r="Z4244" s="68">
        <v>43435</v>
      </c>
      <c r="AA4244" s="68">
        <v>44001</v>
      </c>
      <c r="AB4244">
        <v>227</v>
      </c>
      <c r="AC4244" t="s">
        <v>15615</v>
      </c>
    </row>
    <row r="4245" spans="1:29" x14ac:dyDescent="0.3">
      <c r="A4245" t="s">
        <v>3017</v>
      </c>
      <c r="B4245">
        <v>1151</v>
      </c>
      <c r="C4245" t="str">
        <f>VLOOKUP($B4245,Hosts!$A:$M,10,0)</f>
        <v>Within an hour</v>
      </c>
      <c r="D4245" s="70">
        <f>VLOOKUP($B4245,Hosts!$A:$M,11,0)</f>
        <v>0.94</v>
      </c>
      <c r="E4245" s="70">
        <f>VLOOKUP($B4245,Hosts!$A:$M,12,0)</f>
        <v>0.89</v>
      </c>
      <c r="F4245" t="str">
        <f>VLOOKUP($B4245,Hosts!$A:$M,13,0)</f>
        <v>No</v>
      </c>
      <c r="G4245" t="str">
        <f>INDEX(Hosts!$A:$M, MATCH(Places!$B4245,Hosts!$A:$A,0), MATCH(Places!G$1,Hosts!$A$1:$M$1,0))</f>
        <v>Within an hour</v>
      </c>
      <c r="H4245" s="70">
        <f>INDEX(Hosts!$A:$M, MATCH(Places!$B4245,Hosts!$A:$A,0), MATCH(Places!H$1,Hosts!$A$1:$M$1,0))</f>
        <v>0.94</v>
      </c>
      <c r="I4245" s="70">
        <f>INDEX(Hosts!$A:$M, MATCH(Places!$B4245,Hosts!$A:$A,0), MATCH(Places!I$1,Hosts!$A$1:$M$1,0))</f>
        <v>0.89</v>
      </c>
      <c r="J4245" t="str">
        <f>INDEX(Hosts!$A:$M, MATCH(Places!$B4245,Hosts!$A:$A,0), MATCH(Places!J$1,Hosts!$A$1:$M$1,0))</f>
        <v>No</v>
      </c>
      <c r="K4245">
        <v>19</v>
      </c>
      <c r="L4245" t="str">
        <f>VLOOKUP($K4245,Neighborhoods!$A:$C,2,0)</f>
        <v>Manhattan</v>
      </c>
      <c r="M4245" t="str">
        <f>VLOOKUP($K4245,Neighborhoods!$A:$C,3,0)</f>
        <v>Upper East Side</v>
      </c>
      <c r="N4245" t="str">
        <f>INDEX(Neighborhoods!$A:$C, MATCH(Places!$K4245,Neighborhoods!$A:$A,0), MATCH(Places!N$1,Neighborhoods!$A$1:$C$1,0))</f>
        <v>Manhattan</v>
      </c>
      <c r="O4245" t="str">
        <f>INDEX(Neighborhoods!$A:$C, MATCH(Places!$K4245,Neighborhoods!$A:$A,0), MATCH(Places!O$1,Neighborhoods!$A$1:$C$1,0))</f>
        <v>Upper East Side</v>
      </c>
      <c r="P4245" t="s">
        <v>11822</v>
      </c>
      <c r="Q4245" t="str">
        <f t="shared" si="264"/>
        <v>No</v>
      </c>
      <c r="R4245">
        <v>4</v>
      </c>
      <c r="S4245" t="str">
        <f t="shared" si="265"/>
        <v>Medium</v>
      </c>
      <c r="T4245" s="50">
        <v>467</v>
      </c>
      <c r="U4245" s="70">
        <f t="shared" si="266"/>
        <v>0.04</v>
      </c>
      <c r="V4245" s="52">
        <v>4.7</v>
      </c>
      <c r="W4245" s="52" t="str" cm="1">
        <f t="array" ref="W4245">_xlfn.SWITCH(ROUND(V4245,0),5,"Excellent",4,"Good",3,"Ok","Bad")</f>
        <v>Excellent</v>
      </c>
      <c r="X4245">
        <v>10</v>
      </c>
      <c r="Y4245" t="str">
        <f t="shared" si="267"/>
        <v>No</v>
      </c>
      <c r="Z4245" s="68">
        <v>43443</v>
      </c>
      <c r="AA4245" s="68">
        <v>43881</v>
      </c>
      <c r="AB4245">
        <v>363</v>
      </c>
      <c r="AC4245" t="s">
        <v>15615</v>
      </c>
    </row>
    <row r="4246" spans="1:29" x14ac:dyDescent="0.3">
      <c r="A4246" t="s">
        <v>3018</v>
      </c>
      <c r="B4246">
        <v>2412</v>
      </c>
      <c r="C4246" t="str">
        <f>VLOOKUP($B4246,Hosts!$A:$M,10,0)</f>
        <v>Within an hour</v>
      </c>
      <c r="D4246" s="70">
        <f>VLOOKUP($B4246,Hosts!$A:$M,11,0)</f>
        <v>1</v>
      </c>
      <c r="E4246" s="70">
        <f>VLOOKUP($B4246,Hosts!$A:$M,12,0)</f>
        <v>1</v>
      </c>
      <c r="F4246" t="str">
        <f>VLOOKUP($B4246,Hosts!$A:$M,13,0)</f>
        <v>Yes</v>
      </c>
      <c r="G4246" t="str">
        <f>INDEX(Hosts!$A:$M, MATCH(Places!$B4246,Hosts!$A:$A,0), MATCH(Places!G$1,Hosts!$A$1:$M$1,0))</f>
        <v>Within an hour</v>
      </c>
      <c r="H4246" s="70">
        <f>INDEX(Hosts!$A:$M, MATCH(Places!$B4246,Hosts!$A:$A,0), MATCH(Places!H$1,Hosts!$A$1:$M$1,0))</f>
        <v>1</v>
      </c>
      <c r="I4246" s="70">
        <f>INDEX(Hosts!$A:$M, MATCH(Places!$B4246,Hosts!$A:$A,0), MATCH(Places!I$1,Hosts!$A$1:$M$1,0))</f>
        <v>1</v>
      </c>
      <c r="J4246" t="str">
        <f>INDEX(Hosts!$A:$M, MATCH(Places!$B4246,Hosts!$A:$A,0), MATCH(Places!J$1,Hosts!$A$1:$M$1,0))</f>
        <v>Yes</v>
      </c>
      <c r="K4246">
        <v>7</v>
      </c>
      <c r="L4246" t="str">
        <f>VLOOKUP($K4246,Neighborhoods!$A:$C,2,0)</f>
        <v>Brooklyn</v>
      </c>
      <c r="M4246" t="str">
        <f>VLOOKUP($K4246,Neighborhoods!$A:$C,3,0)</f>
        <v>Bedford-Stuyvesant</v>
      </c>
      <c r="N4246" t="str">
        <f>INDEX(Neighborhoods!$A:$C, MATCH(Places!$K4246,Neighborhoods!$A:$A,0), MATCH(Places!N$1,Neighborhoods!$A$1:$C$1,0))</f>
        <v>Brooklyn</v>
      </c>
      <c r="O4246" t="str">
        <f>INDEX(Neighborhoods!$A:$C, MATCH(Places!$K4246,Neighborhoods!$A:$A,0), MATCH(Places!O$1,Neighborhoods!$A$1:$C$1,0))</f>
        <v>Bedford-Stuyvesant</v>
      </c>
      <c r="P4246" t="s">
        <v>1</v>
      </c>
      <c r="Q4246" t="str">
        <f t="shared" si="264"/>
        <v>Yes</v>
      </c>
      <c r="R4246">
        <v>2</v>
      </c>
      <c r="S4246" t="str">
        <f t="shared" si="265"/>
        <v>Small</v>
      </c>
      <c r="T4246" s="50">
        <v>93</v>
      </c>
      <c r="U4246" s="70">
        <f t="shared" si="266"/>
        <v>0.03</v>
      </c>
      <c r="V4246" s="52">
        <v>4.92</v>
      </c>
      <c r="W4246" s="52" t="str" cm="1">
        <f t="array" ref="W4246">_xlfn.SWITCH(ROUND(V4246,0),5,"Excellent",4,"Good",3,"Ok","Bad")</f>
        <v>Excellent</v>
      </c>
      <c r="X4246">
        <v>61</v>
      </c>
      <c r="Y4246" t="str">
        <f t="shared" si="267"/>
        <v>No</v>
      </c>
      <c r="Z4246" s="68">
        <v>43467</v>
      </c>
      <c r="AA4246" s="68">
        <v>43912</v>
      </c>
      <c r="AB4246">
        <v>0</v>
      </c>
      <c r="AC4246" t="s">
        <v>15615</v>
      </c>
    </row>
    <row r="4247" spans="1:29" x14ac:dyDescent="0.3">
      <c r="A4247" t="s">
        <v>3019</v>
      </c>
      <c r="B4247">
        <v>1529</v>
      </c>
      <c r="C4247" t="str">
        <f>VLOOKUP($B4247,Hosts!$A:$M,10,0)</f>
        <v>Within an hour</v>
      </c>
      <c r="D4247" s="70">
        <f>VLOOKUP($B4247,Hosts!$A:$M,11,0)</f>
        <v>1</v>
      </c>
      <c r="E4247" s="70">
        <f>VLOOKUP($B4247,Hosts!$A:$M,12,0)</f>
        <v>0.52</v>
      </c>
      <c r="F4247" t="str">
        <f>VLOOKUP($B4247,Hosts!$A:$M,13,0)</f>
        <v>No</v>
      </c>
      <c r="G4247" t="str">
        <f>INDEX(Hosts!$A:$M, MATCH(Places!$B4247,Hosts!$A:$A,0), MATCH(Places!G$1,Hosts!$A$1:$M$1,0))</f>
        <v>Within an hour</v>
      </c>
      <c r="H4247" s="70">
        <f>INDEX(Hosts!$A:$M, MATCH(Places!$B4247,Hosts!$A:$A,0), MATCH(Places!H$1,Hosts!$A$1:$M$1,0))</f>
        <v>1</v>
      </c>
      <c r="I4247" s="70">
        <f>INDEX(Hosts!$A:$M, MATCH(Places!$B4247,Hosts!$A:$A,0), MATCH(Places!I$1,Hosts!$A$1:$M$1,0))</f>
        <v>0.52</v>
      </c>
      <c r="J4247" t="str">
        <f>INDEX(Hosts!$A:$M, MATCH(Places!$B4247,Hosts!$A:$A,0), MATCH(Places!J$1,Hosts!$A$1:$M$1,0))</f>
        <v>No</v>
      </c>
      <c r="K4247">
        <v>20</v>
      </c>
      <c r="L4247" t="str">
        <f>VLOOKUP($K4247,Neighborhoods!$A:$C,2,0)</f>
        <v>Manhattan</v>
      </c>
      <c r="M4247" t="str">
        <f>VLOOKUP($K4247,Neighborhoods!$A:$C,3,0)</f>
        <v>Upper West Side</v>
      </c>
      <c r="N4247" t="str">
        <f>INDEX(Neighborhoods!$A:$C, MATCH(Places!$K4247,Neighborhoods!$A:$A,0), MATCH(Places!N$1,Neighborhoods!$A$1:$C$1,0))</f>
        <v>Manhattan</v>
      </c>
      <c r="O4247" t="str">
        <f>INDEX(Neighborhoods!$A:$C, MATCH(Places!$K4247,Neighborhoods!$A:$A,0), MATCH(Places!O$1,Neighborhoods!$A$1:$C$1,0))</f>
        <v>Upper West Side</v>
      </c>
      <c r="P4247" t="s">
        <v>11822</v>
      </c>
      <c r="Q4247" t="str">
        <f t="shared" si="264"/>
        <v>No</v>
      </c>
      <c r="R4247">
        <v>2</v>
      </c>
      <c r="S4247" t="str">
        <f t="shared" si="265"/>
        <v>Small</v>
      </c>
      <c r="T4247" s="50">
        <v>135</v>
      </c>
      <c r="U4247" s="70">
        <f t="shared" si="266"/>
        <v>0.03</v>
      </c>
      <c r="V4247" s="52">
        <v>4.63</v>
      </c>
      <c r="W4247" s="52" t="str" cm="1">
        <f t="array" ref="W4247">_xlfn.SWITCH(ROUND(V4247,0),5,"Excellent",4,"Good",3,"Ok","Bad")</f>
        <v>Excellent</v>
      </c>
      <c r="X4247">
        <v>8</v>
      </c>
      <c r="Y4247" t="str">
        <f t="shared" si="267"/>
        <v>No</v>
      </c>
      <c r="Z4247" s="68">
        <v>43466</v>
      </c>
      <c r="AA4247" s="68">
        <v>43878</v>
      </c>
      <c r="AB4247">
        <v>14</v>
      </c>
      <c r="AC4247" t="s">
        <v>15615</v>
      </c>
    </row>
    <row r="4248" spans="1:29" x14ac:dyDescent="0.3">
      <c r="A4248" t="s">
        <v>15403</v>
      </c>
      <c r="B4248">
        <v>1831</v>
      </c>
      <c r="C4248" t="str">
        <f>VLOOKUP($B4248,Hosts!$A:$M,10,0)</f>
        <v>Within a day</v>
      </c>
      <c r="D4248" s="70">
        <f>VLOOKUP($B4248,Hosts!$A:$M,11,0)</f>
        <v>0.8</v>
      </c>
      <c r="E4248" s="70">
        <f>VLOOKUP($B4248,Hosts!$A:$M,12,0)</f>
        <v>0.67</v>
      </c>
      <c r="F4248" t="str">
        <f>VLOOKUP($B4248,Hosts!$A:$M,13,0)</f>
        <v>Yes</v>
      </c>
      <c r="G4248" t="str">
        <f>INDEX(Hosts!$A:$M, MATCH(Places!$B4248,Hosts!$A:$A,0), MATCH(Places!G$1,Hosts!$A$1:$M$1,0))</f>
        <v>Within a day</v>
      </c>
      <c r="H4248" s="70">
        <f>INDEX(Hosts!$A:$M, MATCH(Places!$B4248,Hosts!$A:$A,0), MATCH(Places!H$1,Hosts!$A$1:$M$1,0))</f>
        <v>0.8</v>
      </c>
      <c r="I4248" s="70">
        <f>INDEX(Hosts!$A:$M, MATCH(Places!$B4248,Hosts!$A:$A,0), MATCH(Places!I$1,Hosts!$A$1:$M$1,0))</f>
        <v>0.67</v>
      </c>
      <c r="J4248" t="str">
        <f>INDEX(Hosts!$A:$M, MATCH(Places!$B4248,Hosts!$A:$A,0), MATCH(Places!J$1,Hosts!$A$1:$M$1,0))</f>
        <v>Yes</v>
      </c>
      <c r="K4248">
        <v>7</v>
      </c>
      <c r="L4248" t="str">
        <f>VLOOKUP($K4248,Neighborhoods!$A:$C,2,0)</f>
        <v>Brooklyn</v>
      </c>
      <c r="M4248" t="str">
        <f>VLOOKUP($K4248,Neighborhoods!$A:$C,3,0)</f>
        <v>Bedford-Stuyvesant</v>
      </c>
      <c r="N4248" t="str">
        <f>INDEX(Neighborhoods!$A:$C, MATCH(Places!$K4248,Neighborhoods!$A:$A,0), MATCH(Places!N$1,Neighborhoods!$A$1:$C$1,0))</f>
        <v>Brooklyn</v>
      </c>
      <c r="O4248" t="str">
        <f>INDEX(Neighborhoods!$A:$C, MATCH(Places!$K4248,Neighborhoods!$A:$A,0), MATCH(Places!O$1,Neighborhoods!$A$1:$C$1,0))</f>
        <v>Bedford-Stuyvesant</v>
      </c>
      <c r="P4248" t="s">
        <v>11822</v>
      </c>
      <c r="Q4248" t="str">
        <f t="shared" si="264"/>
        <v>No</v>
      </c>
      <c r="R4248">
        <v>3</v>
      </c>
      <c r="S4248" t="str">
        <f t="shared" si="265"/>
        <v>Medium</v>
      </c>
      <c r="T4248" s="50">
        <v>100</v>
      </c>
      <c r="U4248" s="70">
        <f t="shared" si="266"/>
        <v>0.03</v>
      </c>
      <c r="V4248" s="52">
        <v>4.9000000000000004</v>
      </c>
      <c r="W4248" s="52" t="str" cm="1">
        <f t="array" ref="W4248">_xlfn.SWITCH(ROUND(V4248,0),5,"Excellent",4,"Good",3,"Ok","Bad")</f>
        <v>Excellent</v>
      </c>
      <c r="X4248">
        <v>10</v>
      </c>
      <c r="Y4248" t="str">
        <f t="shared" si="267"/>
        <v>No</v>
      </c>
      <c r="Z4248" s="68">
        <v>43466</v>
      </c>
      <c r="AA4248" s="68">
        <v>43831</v>
      </c>
      <c r="AB4248">
        <v>38</v>
      </c>
      <c r="AC4248" t="s">
        <v>15615</v>
      </c>
    </row>
    <row r="4249" spans="1:29" x14ac:dyDescent="0.3">
      <c r="A4249" t="s">
        <v>3020</v>
      </c>
      <c r="B4249">
        <v>3329</v>
      </c>
      <c r="C4249" t="str">
        <f>VLOOKUP($B4249,Hosts!$A:$M,10,0)</f>
        <v>Within an hour</v>
      </c>
      <c r="D4249" s="70">
        <f>VLOOKUP($B4249,Hosts!$A:$M,11,0)</f>
        <v>0.9</v>
      </c>
      <c r="E4249" s="70">
        <f>VLOOKUP($B4249,Hosts!$A:$M,12,0)</f>
        <v>0.98</v>
      </c>
      <c r="F4249" t="str">
        <f>VLOOKUP($B4249,Hosts!$A:$M,13,0)</f>
        <v>Yes</v>
      </c>
      <c r="G4249" t="str">
        <f>INDEX(Hosts!$A:$M, MATCH(Places!$B4249,Hosts!$A:$A,0), MATCH(Places!G$1,Hosts!$A$1:$M$1,0))</f>
        <v>Within an hour</v>
      </c>
      <c r="H4249" s="70">
        <f>INDEX(Hosts!$A:$M, MATCH(Places!$B4249,Hosts!$A:$A,0), MATCH(Places!H$1,Hosts!$A$1:$M$1,0))</f>
        <v>0.9</v>
      </c>
      <c r="I4249" s="70">
        <f>INDEX(Hosts!$A:$M, MATCH(Places!$B4249,Hosts!$A:$A,0), MATCH(Places!I$1,Hosts!$A$1:$M$1,0))</f>
        <v>0.98</v>
      </c>
      <c r="J4249" t="str">
        <f>INDEX(Hosts!$A:$M, MATCH(Places!$B4249,Hosts!$A:$A,0), MATCH(Places!J$1,Hosts!$A$1:$M$1,0))</f>
        <v>Yes</v>
      </c>
      <c r="K4249">
        <v>9</v>
      </c>
      <c r="L4249" t="str">
        <f>VLOOKUP($K4249,Neighborhoods!$A:$C,2,0)</f>
        <v>Brooklyn</v>
      </c>
      <c r="M4249" t="str">
        <f>VLOOKUP($K4249,Neighborhoods!$A:$C,3,0)</f>
        <v>Crown Heights</v>
      </c>
      <c r="N4249" t="str">
        <f>INDEX(Neighborhoods!$A:$C, MATCH(Places!$K4249,Neighborhoods!$A:$A,0), MATCH(Places!N$1,Neighborhoods!$A$1:$C$1,0))</f>
        <v>Brooklyn</v>
      </c>
      <c r="O4249" t="str">
        <f>INDEX(Neighborhoods!$A:$C, MATCH(Places!$K4249,Neighborhoods!$A:$A,0), MATCH(Places!O$1,Neighborhoods!$A$1:$C$1,0))</f>
        <v>Crown Heights</v>
      </c>
      <c r="P4249" t="s">
        <v>11822</v>
      </c>
      <c r="Q4249" t="str">
        <f t="shared" si="264"/>
        <v>No</v>
      </c>
      <c r="R4249">
        <v>4</v>
      </c>
      <c r="S4249" t="str">
        <f t="shared" si="265"/>
        <v>Medium</v>
      </c>
      <c r="T4249" s="50">
        <v>97</v>
      </c>
      <c r="U4249" s="70">
        <f t="shared" si="266"/>
        <v>0.03</v>
      </c>
      <c r="V4249" s="52">
        <v>4.99</v>
      </c>
      <c r="W4249" s="52" t="str" cm="1">
        <f t="array" ref="W4249">_xlfn.SWITCH(ROUND(V4249,0),5,"Excellent",4,"Good",3,"Ok","Bad")</f>
        <v>Excellent</v>
      </c>
      <c r="X4249">
        <v>84</v>
      </c>
      <c r="Y4249" t="str">
        <f t="shared" si="267"/>
        <v>No</v>
      </c>
      <c r="Z4249" s="68">
        <v>43439</v>
      </c>
      <c r="AA4249" s="68">
        <v>44056</v>
      </c>
      <c r="AB4249">
        <v>165</v>
      </c>
      <c r="AC4249" t="s">
        <v>15616</v>
      </c>
    </row>
    <row r="4250" spans="1:29" x14ac:dyDescent="0.3">
      <c r="A4250" t="s">
        <v>3021</v>
      </c>
      <c r="B4250">
        <v>2828</v>
      </c>
      <c r="C4250" t="str">
        <f>VLOOKUP($B4250,Hosts!$A:$M,10,0)</f>
        <v>Within an hour</v>
      </c>
      <c r="D4250" s="70">
        <f>VLOOKUP($B4250,Hosts!$A:$M,11,0)</f>
        <v>1</v>
      </c>
      <c r="E4250" s="70">
        <f>VLOOKUP($B4250,Hosts!$A:$M,12,0)</f>
        <v>0.7</v>
      </c>
      <c r="F4250" t="str">
        <f>VLOOKUP($B4250,Hosts!$A:$M,13,0)</f>
        <v>No</v>
      </c>
      <c r="G4250" t="str">
        <f>INDEX(Hosts!$A:$M, MATCH(Places!$B4250,Hosts!$A:$A,0), MATCH(Places!G$1,Hosts!$A$1:$M$1,0))</f>
        <v>Within an hour</v>
      </c>
      <c r="H4250" s="70">
        <f>INDEX(Hosts!$A:$M, MATCH(Places!$B4250,Hosts!$A:$A,0), MATCH(Places!H$1,Hosts!$A$1:$M$1,0))</f>
        <v>1</v>
      </c>
      <c r="I4250" s="70">
        <f>INDEX(Hosts!$A:$M, MATCH(Places!$B4250,Hosts!$A:$A,0), MATCH(Places!I$1,Hosts!$A$1:$M$1,0))</f>
        <v>0.7</v>
      </c>
      <c r="J4250" t="str">
        <f>INDEX(Hosts!$A:$M, MATCH(Places!$B4250,Hosts!$A:$A,0), MATCH(Places!J$1,Hosts!$A$1:$M$1,0))</f>
        <v>No</v>
      </c>
      <c r="K4250">
        <v>15</v>
      </c>
      <c r="L4250" t="str">
        <f>VLOOKUP($K4250,Neighborhoods!$A:$C,2,0)</f>
        <v>Manhattan</v>
      </c>
      <c r="M4250" t="str">
        <f>VLOOKUP($K4250,Neighborhoods!$A:$C,3,0)</f>
        <v>East Village</v>
      </c>
      <c r="N4250" t="str">
        <f>INDEX(Neighborhoods!$A:$C, MATCH(Places!$K4250,Neighborhoods!$A:$A,0), MATCH(Places!N$1,Neighborhoods!$A$1:$C$1,0))</f>
        <v>Manhattan</v>
      </c>
      <c r="O4250" t="str">
        <f>INDEX(Neighborhoods!$A:$C, MATCH(Places!$K4250,Neighborhoods!$A:$A,0), MATCH(Places!O$1,Neighborhoods!$A$1:$C$1,0))</f>
        <v>East Village</v>
      </c>
      <c r="P4250" t="s">
        <v>11822</v>
      </c>
      <c r="Q4250" t="str">
        <f t="shared" si="264"/>
        <v>No</v>
      </c>
      <c r="R4250">
        <v>2</v>
      </c>
      <c r="S4250" t="str">
        <f t="shared" si="265"/>
        <v>Small</v>
      </c>
      <c r="T4250" s="50">
        <v>150</v>
      </c>
      <c r="U4250" s="70">
        <f t="shared" si="266"/>
        <v>0.03</v>
      </c>
      <c r="V4250" s="52">
        <v>4.7699999999999996</v>
      </c>
      <c r="W4250" s="52" t="str" cm="1">
        <f t="array" ref="W4250">_xlfn.SWITCH(ROUND(V4250,0),5,"Excellent",4,"Good",3,"Ok","Bad")</f>
        <v>Excellent</v>
      </c>
      <c r="X4250">
        <v>26</v>
      </c>
      <c r="Y4250" t="str">
        <f t="shared" si="267"/>
        <v>No</v>
      </c>
      <c r="Z4250" s="68">
        <v>43431</v>
      </c>
      <c r="AA4250" s="68">
        <v>43891</v>
      </c>
      <c r="AB4250">
        <v>336</v>
      </c>
      <c r="AC4250" t="s">
        <v>15615</v>
      </c>
    </row>
    <row r="4251" spans="1:29" x14ac:dyDescent="0.3">
      <c r="A4251" t="s">
        <v>14982</v>
      </c>
      <c r="B4251">
        <v>1707</v>
      </c>
      <c r="C4251" t="str">
        <f>VLOOKUP($B4251,Hosts!$A:$M,10,0)</f>
        <v>Within an hour</v>
      </c>
      <c r="D4251" s="70">
        <f>VLOOKUP($B4251,Hosts!$A:$M,11,0)</f>
        <v>1</v>
      </c>
      <c r="E4251" s="70">
        <f>VLOOKUP($B4251,Hosts!$A:$M,12,0)</f>
        <v>0.92</v>
      </c>
      <c r="F4251" t="str">
        <f>VLOOKUP($B4251,Hosts!$A:$M,13,0)</f>
        <v>Yes</v>
      </c>
      <c r="G4251" t="str">
        <f>INDEX(Hosts!$A:$M, MATCH(Places!$B4251,Hosts!$A:$A,0), MATCH(Places!G$1,Hosts!$A$1:$M$1,0))</f>
        <v>Within an hour</v>
      </c>
      <c r="H4251" s="70">
        <f>INDEX(Hosts!$A:$M, MATCH(Places!$B4251,Hosts!$A:$A,0), MATCH(Places!H$1,Hosts!$A$1:$M$1,0))</f>
        <v>1</v>
      </c>
      <c r="I4251" s="70">
        <f>INDEX(Hosts!$A:$M, MATCH(Places!$B4251,Hosts!$A:$A,0), MATCH(Places!I$1,Hosts!$A$1:$M$1,0))</f>
        <v>0.92</v>
      </c>
      <c r="J4251" t="str">
        <f>INDEX(Hosts!$A:$M, MATCH(Places!$B4251,Hosts!$A:$A,0), MATCH(Places!J$1,Hosts!$A$1:$M$1,0))</f>
        <v>Yes</v>
      </c>
      <c r="K4251">
        <v>12</v>
      </c>
      <c r="L4251" t="str">
        <f>VLOOKUP($K4251,Neighborhoods!$A:$C,2,0)</f>
        <v>Brooklyn</v>
      </c>
      <c r="M4251" t="str">
        <f>VLOOKUP($K4251,Neighborhoods!$A:$C,3,0)</f>
        <v>Williamsburg</v>
      </c>
      <c r="N4251" t="str">
        <f>INDEX(Neighborhoods!$A:$C, MATCH(Places!$K4251,Neighborhoods!$A:$A,0), MATCH(Places!N$1,Neighborhoods!$A$1:$C$1,0))</f>
        <v>Brooklyn</v>
      </c>
      <c r="O4251" t="str">
        <f>INDEX(Neighborhoods!$A:$C, MATCH(Places!$K4251,Neighborhoods!$A:$A,0), MATCH(Places!O$1,Neighborhoods!$A$1:$C$1,0))</f>
        <v>Williamsburg</v>
      </c>
      <c r="P4251" t="s">
        <v>11822</v>
      </c>
      <c r="Q4251" t="str">
        <f t="shared" si="264"/>
        <v>No</v>
      </c>
      <c r="R4251">
        <v>2</v>
      </c>
      <c r="S4251" t="str">
        <f t="shared" si="265"/>
        <v>Small</v>
      </c>
      <c r="T4251" s="50">
        <v>180</v>
      </c>
      <c r="U4251" s="70">
        <f t="shared" si="266"/>
        <v>0.03</v>
      </c>
      <c r="V4251" s="52">
        <v>5</v>
      </c>
      <c r="W4251" s="52" t="str" cm="1">
        <f t="array" ref="W4251">_xlfn.SWITCH(ROUND(V4251,0),5,"Excellent",4,"Good",3,"Ok","Bad")</f>
        <v>Excellent</v>
      </c>
      <c r="X4251">
        <v>22</v>
      </c>
      <c r="Y4251" t="str">
        <f t="shared" si="267"/>
        <v>No</v>
      </c>
      <c r="Z4251" s="68">
        <v>43441</v>
      </c>
      <c r="AA4251" s="68">
        <v>44009</v>
      </c>
      <c r="AB4251">
        <v>2</v>
      </c>
      <c r="AC4251" t="s">
        <v>15615</v>
      </c>
    </row>
    <row r="4252" spans="1:29" x14ac:dyDescent="0.3">
      <c r="A4252" t="s">
        <v>14731</v>
      </c>
      <c r="B4252">
        <v>3724</v>
      </c>
      <c r="C4252" t="str">
        <f>VLOOKUP($B4252,Hosts!$A:$M,10,0)</f>
        <v>Within an hour</v>
      </c>
      <c r="D4252" s="70">
        <f>VLOOKUP($B4252,Hosts!$A:$M,11,0)</f>
        <v>0.9</v>
      </c>
      <c r="E4252" s="70">
        <f>VLOOKUP($B4252,Hosts!$A:$M,12,0)</f>
        <v>0.96</v>
      </c>
      <c r="F4252" t="str">
        <f>VLOOKUP($B4252,Hosts!$A:$M,13,0)</f>
        <v>No</v>
      </c>
      <c r="G4252" t="str">
        <f>INDEX(Hosts!$A:$M, MATCH(Places!$B4252,Hosts!$A:$A,0), MATCH(Places!G$1,Hosts!$A$1:$M$1,0))</f>
        <v>Within an hour</v>
      </c>
      <c r="H4252" s="70">
        <f>INDEX(Hosts!$A:$M, MATCH(Places!$B4252,Hosts!$A:$A,0), MATCH(Places!H$1,Hosts!$A$1:$M$1,0))</f>
        <v>0.9</v>
      </c>
      <c r="I4252" s="70">
        <f>INDEX(Hosts!$A:$M, MATCH(Places!$B4252,Hosts!$A:$A,0), MATCH(Places!I$1,Hosts!$A$1:$M$1,0))</f>
        <v>0.96</v>
      </c>
      <c r="J4252" t="str">
        <f>INDEX(Hosts!$A:$M, MATCH(Places!$B4252,Hosts!$A:$A,0), MATCH(Places!J$1,Hosts!$A$1:$M$1,0))</f>
        <v>No</v>
      </c>
      <c r="K4252">
        <v>19</v>
      </c>
      <c r="L4252" t="str">
        <f>VLOOKUP($K4252,Neighborhoods!$A:$C,2,0)</f>
        <v>Manhattan</v>
      </c>
      <c r="M4252" t="str">
        <f>VLOOKUP($K4252,Neighborhoods!$A:$C,3,0)</f>
        <v>Upper East Side</v>
      </c>
      <c r="N4252" t="str">
        <f>INDEX(Neighborhoods!$A:$C, MATCH(Places!$K4252,Neighborhoods!$A:$A,0), MATCH(Places!N$1,Neighborhoods!$A$1:$C$1,0))</f>
        <v>Manhattan</v>
      </c>
      <c r="O4252" t="str">
        <f>INDEX(Neighborhoods!$A:$C, MATCH(Places!$K4252,Neighborhoods!$A:$A,0), MATCH(Places!O$1,Neighborhoods!$A$1:$C$1,0))</f>
        <v>Upper East Side</v>
      </c>
      <c r="P4252" t="s">
        <v>1</v>
      </c>
      <c r="Q4252" t="str">
        <f t="shared" si="264"/>
        <v>Yes</v>
      </c>
      <c r="R4252">
        <v>2</v>
      </c>
      <c r="S4252" t="str">
        <f t="shared" si="265"/>
        <v>Small</v>
      </c>
      <c r="T4252" s="50">
        <v>84</v>
      </c>
      <c r="U4252" s="70">
        <f t="shared" si="266"/>
        <v>0.03</v>
      </c>
      <c r="V4252" s="52">
        <v>4.8899999999999997</v>
      </c>
      <c r="W4252" s="52" t="str" cm="1">
        <f t="array" ref="W4252">_xlfn.SWITCH(ROUND(V4252,0),5,"Excellent",4,"Good",3,"Ok","Bad")</f>
        <v>Excellent</v>
      </c>
      <c r="X4252">
        <v>47</v>
      </c>
      <c r="Y4252" t="str">
        <f t="shared" si="267"/>
        <v>No</v>
      </c>
      <c r="Z4252" s="68">
        <v>43434</v>
      </c>
      <c r="AA4252" s="68">
        <v>43831</v>
      </c>
      <c r="AB4252">
        <v>90</v>
      </c>
      <c r="AC4252" t="s">
        <v>15616</v>
      </c>
    </row>
    <row r="4253" spans="1:29" x14ac:dyDescent="0.3">
      <c r="A4253" t="s">
        <v>3022</v>
      </c>
      <c r="B4253">
        <v>3711</v>
      </c>
      <c r="C4253" t="str">
        <f>VLOOKUP($B4253,Hosts!$A:$M,10,0)</f>
        <v>Within an hour</v>
      </c>
      <c r="D4253" s="70">
        <f>VLOOKUP($B4253,Hosts!$A:$M,11,0)</f>
        <v>1</v>
      </c>
      <c r="E4253" s="70">
        <f>VLOOKUP($B4253,Hosts!$A:$M,12,0)</f>
        <v>0.93</v>
      </c>
      <c r="F4253" t="str">
        <f>VLOOKUP($B4253,Hosts!$A:$M,13,0)</f>
        <v>No</v>
      </c>
      <c r="G4253" t="str">
        <f>INDEX(Hosts!$A:$M, MATCH(Places!$B4253,Hosts!$A:$A,0), MATCH(Places!G$1,Hosts!$A$1:$M$1,0))</f>
        <v>Within an hour</v>
      </c>
      <c r="H4253" s="70">
        <f>INDEX(Hosts!$A:$M, MATCH(Places!$B4253,Hosts!$A:$A,0), MATCH(Places!H$1,Hosts!$A$1:$M$1,0))</f>
        <v>1</v>
      </c>
      <c r="I4253" s="70">
        <f>INDEX(Hosts!$A:$M, MATCH(Places!$B4253,Hosts!$A:$A,0), MATCH(Places!I$1,Hosts!$A$1:$M$1,0))</f>
        <v>0.93</v>
      </c>
      <c r="J4253" t="str">
        <f>INDEX(Hosts!$A:$M, MATCH(Places!$B4253,Hosts!$A:$A,0), MATCH(Places!J$1,Hosts!$A$1:$M$1,0))</f>
        <v>No</v>
      </c>
      <c r="K4253">
        <v>10</v>
      </c>
      <c r="L4253" t="str">
        <f>VLOOKUP($K4253,Neighborhoods!$A:$C,2,0)</f>
        <v>Brooklyn</v>
      </c>
      <c r="M4253" t="str">
        <f>VLOOKUP($K4253,Neighborhoods!$A:$C,3,0)</f>
        <v>East Flatbush</v>
      </c>
      <c r="N4253" t="str">
        <f>INDEX(Neighborhoods!$A:$C, MATCH(Places!$K4253,Neighborhoods!$A:$A,0), MATCH(Places!N$1,Neighborhoods!$A$1:$C$1,0))</f>
        <v>Brooklyn</v>
      </c>
      <c r="O4253" t="str">
        <f>INDEX(Neighborhoods!$A:$C, MATCH(Places!$K4253,Neighborhoods!$A:$A,0), MATCH(Places!O$1,Neighborhoods!$A$1:$C$1,0))</f>
        <v>East Flatbush</v>
      </c>
      <c r="P4253" t="s">
        <v>1</v>
      </c>
      <c r="Q4253" t="str">
        <f t="shared" si="264"/>
        <v>Yes</v>
      </c>
      <c r="R4253">
        <v>2</v>
      </c>
      <c r="S4253" t="str">
        <f t="shared" si="265"/>
        <v>Small</v>
      </c>
      <c r="T4253" s="50">
        <v>42</v>
      </c>
      <c r="U4253" s="70">
        <f t="shared" si="266"/>
        <v>0.03</v>
      </c>
      <c r="V4253" s="52">
        <v>4.95</v>
      </c>
      <c r="W4253" s="52" t="str" cm="1">
        <f t="array" ref="W4253">_xlfn.SWITCH(ROUND(V4253,0),5,"Excellent",4,"Good",3,"Ok","Bad")</f>
        <v>Excellent</v>
      </c>
      <c r="X4253">
        <v>22</v>
      </c>
      <c r="Y4253" t="str">
        <f t="shared" si="267"/>
        <v>No</v>
      </c>
      <c r="Z4253" s="68">
        <v>43485</v>
      </c>
      <c r="AA4253" s="68">
        <v>43831</v>
      </c>
      <c r="AB4253">
        <v>196</v>
      </c>
      <c r="AC4253" t="s">
        <v>15616</v>
      </c>
    </row>
    <row r="4254" spans="1:29" x14ac:dyDescent="0.3">
      <c r="A4254" t="s">
        <v>14789</v>
      </c>
      <c r="B4254">
        <v>1351</v>
      </c>
      <c r="C4254" t="str">
        <f>VLOOKUP($B4254,Hosts!$A:$M,10,0)</f>
        <v>Within an hour</v>
      </c>
      <c r="D4254" s="70">
        <f>VLOOKUP($B4254,Hosts!$A:$M,11,0)</f>
        <v>1</v>
      </c>
      <c r="E4254" s="70">
        <f>VLOOKUP($B4254,Hosts!$A:$M,12,0)</f>
        <v>0.99</v>
      </c>
      <c r="F4254" t="str">
        <f>VLOOKUP($B4254,Hosts!$A:$M,13,0)</f>
        <v>No</v>
      </c>
      <c r="G4254" t="str">
        <f>INDEX(Hosts!$A:$M, MATCH(Places!$B4254,Hosts!$A:$A,0), MATCH(Places!G$1,Hosts!$A$1:$M$1,0))</f>
        <v>Within an hour</v>
      </c>
      <c r="H4254" s="70">
        <f>INDEX(Hosts!$A:$M, MATCH(Places!$B4254,Hosts!$A:$A,0), MATCH(Places!H$1,Hosts!$A$1:$M$1,0))</f>
        <v>1</v>
      </c>
      <c r="I4254" s="70">
        <f>INDEX(Hosts!$A:$M, MATCH(Places!$B4254,Hosts!$A:$A,0), MATCH(Places!I$1,Hosts!$A$1:$M$1,0))</f>
        <v>0.99</v>
      </c>
      <c r="J4254" t="str">
        <f>INDEX(Hosts!$A:$M, MATCH(Places!$B4254,Hosts!$A:$A,0), MATCH(Places!J$1,Hosts!$A$1:$M$1,0))</f>
        <v>No</v>
      </c>
      <c r="K4254">
        <v>8</v>
      </c>
      <c r="L4254" t="str">
        <f>VLOOKUP($K4254,Neighborhoods!$A:$C,2,0)</f>
        <v>Brooklyn</v>
      </c>
      <c r="M4254" t="str">
        <f>VLOOKUP($K4254,Neighborhoods!$A:$C,3,0)</f>
        <v>Bushwick</v>
      </c>
      <c r="N4254" t="str">
        <f>INDEX(Neighborhoods!$A:$C, MATCH(Places!$K4254,Neighborhoods!$A:$A,0), MATCH(Places!N$1,Neighborhoods!$A$1:$C$1,0))</f>
        <v>Brooklyn</v>
      </c>
      <c r="O4254" t="str">
        <f>INDEX(Neighborhoods!$A:$C, MATCH(Places!$K4254,Neighborhoods!$A:$A,0), MATCH(Places!O$1,Neighborhoods!$A$1:$C$1,0))</f>
        <v>Bushwick</v>
      </c>
      <c r="P4254" t="s">
        <v>11822</v>
      </c>
      <c r="Q4254" t="str">
        <f t="shared" si="264"/>
        <v>No</v>
      </c>
      <c r="R4254">
        <v>4</v>
      </c>
      <c r="S4254" t="str">
        <f t="shared" si="265"/>
        <v>Medium</v>
      </c>
      <c r="T4254" s="50">
        <v>99</v>
      </c>
      <c r="U4254" s="70">
        <f t="shared" si="266"/>
        <v>0.03</v>
      </c>
      <c r="V4254" s="52">
        <v>4.55</v>
      </c>
      <c r="W4254" s="52" t="str" cm="1">
        <f t="array" ref="W4254">_xlfn.SWITCH(ROUND(V4254,0),5,"Excellent",4,"Good",3,"Ok","Bad")</f>
        <v>Excellent</v>
      </c>
      <c r="X4254">
        <v>42</v>
      </c>
      <c r="Y4254" t="str">
        <f t="shared" si="267"/>
        <v>No</v>
      </c>
      <c r="Z4254" s="68">
        <v>43444</v>
      </c>
      <c r="AA4254" s="68">
        <v>44052</v>
      </c>
      <c r="AB4254">
        <v>111</v>
      </c>
      <c r="AC4254" t="s">
        <v>15616</v>
      </c>
    </row>
    <row r="4255" spans="1:29" x14ac:dyDescent="0.3">
      <c r="A4255" t="s">
        <v>3023</v>
      </c>
      <c r="B4255">
        <v>2682</v>
      </c>
      <c r="C4255" t="str">
        <f>VLOOKUP($B4255,Hosts!$A:$M,10,0)</f>
        <v>Within an hour</v>
      </c>
      <c r="D4255" s="70">
        <f>VLOOKUP($B4255,Hosts!$A:$M,11,0)</f>
        <v>0.9</v>
      </c>
      <c r="E4255" s="70">
        <f>VLOOKUP($B4255,Hosts!$A:$M,12,0)</f>
        <v>0.94</v>
      </c>
      <c r="F4255" t="str">
        <f>VLOOKUP($B4255,Hosts!$A:$M,13,0)</f>
        <v>Yes</v>
      </c>
      <c r="G4255" t="str">
        <f>INDEX(Hosts!$A:$M, MATCH(Places!$B4255,Hosts!$A:$A,0), MATCH(Places!G$1,Hosts!$A$1:$M$1,0))</f>
        <v>Within an hour</v>
      </c>
      <c r="H4255" s="70">
        <f>INDEX(Hosts!$A:$M, MATCH(Places!$B4255,Hosts!$A:$A,0), MATCH(Places!H$1,Hosts!$A$1:$M$1,0))</f>
        <v>0.9</v>
      </c>
      <c r="I4255" s="70">
        <f>INDEX(Hosts!$A:$M, MATCH(Places!$B4255,Hosts!$A:$A,0), MATCH(Places!I$1,Hosts!$A$1:$M$1,0))</f>
        <v>0.94</v>
      </c>
      <c r="J4255" t="str">
        <f>INDEX(Hosts!$A:$M, MATCH(Places!$B4255,Hosts!$A:$A,0), MATCH(Places!J$1,Hosts!$A$1:$M$1,0))</f>
        <v>Yes</v>
      </c>
      <c r="K4255">
        <v>12</v>
      </c>
      <c r="L4255" t="str">
        <f>VLOOKUP($K4255,Neighborhoods!$A:$C,2,0)</f>
        <v>Brooklyn</v>
      </c>
      <c r="M4255" t="str">
        <f>VLOOKUP($K4255,Neighborhoods!$A:$C,3,0)</f>
        <v>Williamsburg</v>
      </c>
      <c r="N4255" t="str">
        <f>INDEX(Neighborhoods!$A:$C, MATCH(Places!$K4255,Neighborhoods!$A:$A,0), MATCH(Places!N$1,Neighborhoods!$A$1:$C$1,0))</f>
        <v>Brooklyn</v>
      </c>
      <c r="O4255" t="str">
        <f>INDEX(Neighborhoods!$A:$C, MATCH(Places!$K4255,Neighborhoods!$A:$A,0), MATCH(Places!O$1,Neighborhoods!$A$1:$C$1,0))</f>
        <v>Williamsburg</v>
      </c>
      <c r="P4255" t="s">
        <v>1</v>
      </c>
      <c r="Q4255" t="str">
        <f t="shared" si="264"/>
        <v>Yes</v>
      </c>
      <c r="R4255">
        <v>1</v>
      </c>
      <c r="S4255" t="str">
        <f t="shared" si="265"/>
        <v>Small</v>
      </c>
      <c r="T4255" s="50">
        <v>55</v>
      </c>
      <c r="U4255" s="70">
        <f t="shared" si="266"/>
        <v>0.03</v>
      </c>
      <c r="V4255" s="52">
        <v>4.82</v>
      </c>
      <c r="W4255" s="52" t="str" cm="1">
        <f t="array" ref="W4255">_xlfn.SWITCH(ROUND(V4255,0),5,"Excellent",4,"Good",3,"Ok","Bad")</f>
        <v>Excellent</v>
      </c>
      <c r="X4255">
        <v>28</v>
      </c>
      <c r="Y4255" t="str">
        <f t="shared" si="267"/>
        <v>No</v>
      </c>
      <c r="Z4255" s="68">
        <v>43433</v>
      </c>
      <c r="AA4255" s="68">
        <v>43643</v>
      </c>
      <c r="AB4255">
        <v>0</v>
      </c>
      <c r="AC4255" t="s">
        <v>15615</v>
      </c>
    </row>
    <row r="4256" spans="1:29" x14ac:dyDescent="0.3">
      <c r="A4256" t="s">
        <v>13680</v>
      </c>
      <c r="B4256">
        <v>833</v>
      </c>
      <c r="C4256" t="str">
        <f>VLOOKUP($B4256,Hosts!$A:$M,10,0)</f>
        <v>Within a few hours</v>
      </c>
      <c r="D4256" s="70">
        <f>VLOOKUP($B4256,Hosts!$A:$M,11,0)</f>
        <v>1</v>
      </c>
      <c r="E4256" s="70">
        <f>VLOOKUP($B4256,Hosts!$A:$M,12,0)</f>
        <v>0.91</v>
      </c>
      <c r="F4256" t="str">
        <f>VLOOKUP($B4256,Hosts!$A:$M,13,0)</f>
        <v>Yes</v>
      </c>
      <c r="G4256" t="str">
        <f>INDEX(Hosts!$A:$M, MATCH(Places!$B4256,Hosts!$A:$A,0), MATCH(Places!G$1,Hosts!$A$1:$M$1,0))</f>
        <v>Within a few hours</v>
      </c>
      <c r="H4256" s="70">
        <f>INDEX(Hosts!$A:$M, MATCH(Places!$B4256,Hosts!$A:$A,0), MATCH(Places!H$1,Hosts!$A$1:$M$1,0))</f>
        <v>1</v>
      </c>
      <c r="I4256" s="70">
        <f>INDEX(Hosts!$A:$M, MATCH(Places!$B4256,Hosts!$A:$A,0), MATCH(Places!I$1,Hosts!$A$1:$M$1,0))</f>
        <v>0.91</v>
      </c>
      <c r="J4256" t="str">
        <f>INDEX(Hosts!$A:$M, MATCH(Places!$B4256,Hosts!$A:$A,0), MATCH(Places!J$1,Hosts!$A$1:$M$1,0))</f>
        <v>Yes</v>
      </c>
      <c r="K4256">
        <v>9</v>
      </c>
      <c r="L4256" t="str">
        <f>VLOOKUP($K4256,Neighborhoods!$A:$C,2,0)</f>
        <v>Brooklyn</v>
      </c>
      <c r="M4256" t="str">
        <f>VLOOKUP($K4256,Neighborhoods!$A:$C,3,0)</f>
        <v>Crown Heights</v>
      </c>
      <c r="N4256" t="str">
        <f>INDEX(Neighborhoods!$A:$C, MATCH(Places!$K4256,Neighborhoods!$A:$A,0), MATCH(Places!N$1,Neighborhoods!$A$1:$C$1,0))</f>
        <v>Brooklyn</v>
      </c>
      <c r="O4256" t="str">
        <f>INDEX(Neighborhoods!$A:$C, MATCH(Places!$K4256,Neighborhoods!$A:$A,0), MATCH(Places!O$1,Neighborhoods!$A$1:$C$1,0))</f>
        <v>Crown Heights</v>
      </c>
      <c r="P4256" t="s">
        <v>11822</v>
      </c>
      <c r="Q4256" t="str">
        <f t="shared" si="264"/>
        <v>No</v>
      </c>
      <c r="R4256">
        <v>8</v>
      </c>
      <c r="S4256" t="str">
        <f t="shared" si="265"/>
        <v>Large</v>
      </c>
      <c r="T4256" s="50">
        <v>100</v>
      </c>
      <c r="U4256" s="70">
        <f t="shared" si="266"/>
        <v>0.03</v>
      </c>
      <c r="V4256" s="52">
        <v>4.91</v>
      </c>
      <c r="W4256" s="52" t="str" cm="1">
        <f t="array" ref="W4256">_xlfn.SWITCH(ROUND(V4256,0),5,"Excellent",4,"Good",3,"Ok","Bad")</f>
        <v>Excellent</v>
      </c>
      <c r="X4256">
        <v>68</v>
      </c>
      <c r="Y4256" t="str">
        <f t="shared" si="267"/>
        <v>No</v>
      </c>
      <c r="Z4256" s="68">
        <v>43455</v>
      </c>
      <c r="AA4256" s="68">
        <v>43982</v>
      </c>
      <c r="AB4256">
        <v>304</v>
      </c>
      <c r="AC4256" t="s">
        <v>15615</v>
      </c>
    </row>
    <row r="4257" spans="1:29" x14ac:dyDescent="0.3">
      <c r="A4257" t="s">
        <v>14042</v>
      </c>
      <c r="B4257">
        <v>3398</v>
      </c>
      <c r="C4257" t="str">
        <f>VLOOKUP($B4257,Hosts!$A:$M,10,0)</f>
        <v>A few days or more</v>
      </c>
      <c r="D4257" s="70">
        <f>VLOOKUP($B4257,Hosts!$A:$M,11,0)</f>
        <v>0</v>
      </c>
      <c r="E4257" s="70">
        <f>VLOOKUP($B4257,Hosts!$A:$M,12,0)</f>
        <v>0.92</v>
      </c>
      <c r="F4257" t="str">
        <f>VLOOKUP($B4257,Hosts!$A:$M,13,0)</f>
        <v>No</v>
      </c>
      <c r="G4257" t="str">
        <f>INDEX(Hosts!$A:$M, MATCH(Places!$B4257,Hosts!$A:$A,0), MATCH(Places!G$1,Hosts!$A$1:$M$1,0))</f>
        <v>A few days or more</v>
      </c>
      <c r="H4257" s="70">
        <f>INDEX(Hosts!$A:$M, MATCH(Places!$B4257,Hosts!$A:$A,0), MATCH(Places!H$1,Hosts!$A$1:$M$1,0))</f>
        <v>0</v>
      </c>
      <c r="I4257" s="70">
        <f>INDEX(Hosts!$A:$M, MATCH(Places!$B4257,Hosts!$A:$A,0), MATCH(Places!I$1,Hosts!$A$1:$M$1,0))</f>
        <v>0.92</v>
      </c>
      <c r="J4257" t="str">
        <f>INDEX(Hosts!$A:$M, MATCH(Places!$B4257,Hosts!$A:$A,0), MATCH(Places!J$1,Hosts!$A$1:$M$1,0))</f>
        <v>No</v>
      </c>
      <c r="K4257">
        <v>12</v>
      </c>
      <c r="L4257" t="str">
        <f>VLOOKUP($K4257,Neighborhoods!$A:$C,2,0)</f>
        <v>Brooklyn</v>
      </c>
      <c r="M4257" t="str">
        <f>VLOOKUP($K4257,Neighborhoods!$A:$C,3,0)</f>
        <v>Williamsburg</v>
      </c>
      <c r="N4257" t="str">
        <f>INDEX(Neighborhoods!$A:$C, MATCH(Places!$K4257,Neighborhoods!$A:$A,0), MATCH(Places!N$1,Neighborhoods!$A$1:$C$1,0))</f>
        <v>Brooklyn</v>
      </c>
      <c r="O4257" t="str">
        <f>INDEX(Neighborhoods!$A:$C, MATCH(Places!$K4257,Neighborhoods!$A:$A,0), MATCH(Places!O$1,Neighborhoods!$A$1:$C$1,0))</f>
        <v>Williamsburg</v>
      </c>
      <c r="P4257" t="s">
        <v>11822</v>
      </c>
      <c r="Q4257" t="str">
        <f t="shared" si="264"/>
        <v>No</v>
      </c>
      <c r="R4257">
        <v>10</v>
      </c>
      <c r="S4257" t="str">
        <f t="shared" si="265"/>
        <v>Large</v>
      </c>
      <c r="T4257" s="50">
        <v>130</v>
      </c>
      <c r="U4257" s="70">
        <f t="shared" si="266"/>
        <v>0.03</v>
      </c>
      <c r="V4257" s="52">
        <v>4.8499999999999996</v>
      </c>
      <c r="W4257" s="52" t="str" cm="1">
        <f t="array" ref="W4257">_xlfn.SWITCH(ROUND(V4257,0),5,"Excellent",4,"Good",3,"Ok","Bad")</f>
        <v>Excellent</v>
      </c>
      <c r="X4257">
        <v>13</v>
      </c>
      <c r="Y4257" t="str">
        <f t="shared" si="267"/>
        <v>No</v>
      </c>
      <c r="Z4257" s="68">
        <v>43441</v>
      </c>
      <c r="AA4257" s="68">
        <v>43525</v>
      </c>
      <c r="AB4257">
        <v>0</v>
      </c>
      <c r="AC4257" t="s">
        <v>15615</v>
      </c>
    </row>
    <row r="4258" spans="1:29" x14ac:dyDescent="0.3">
      <c r="A4258" t="s">
        <v>14399</v>
      </c>
      <c r="B4258">
        <v>2304</v>
      </c>
      <c r="C4258" t="str">
        <f>VLOOKUP($B4258,Hosts!$A:$M,10,0)</f>
        <v>Within an hour</v>
      </c>
      <c r="D4258" s="70">
        <f>VLOOKUP($B4258,Hosts!$A:$M,11,0)</f>
        <v>1</v>
      </c>
      <c r="E4258" s="70">
        <f>VLOOKUP($B4258,Hosts!$A:$M,12,0)</f>
        <v>0.9</v>
      </c>
      <c r="F4258" t="str">
        <f>VLOOKUP($B4258,Hosts!$A:$M,13,0)</f>
        <v>No</v>
      </c>
      <c r="G4258" t="str">
        <f>INDEX(Hosts!$A:$M, MATCH(Places!$B4258,Hosts!$A:$A,0), MATCH(Places!G$1,Hosts!$A$1:$M$1,0))</f>
        <v>Within an hour</v>
      </c>
      <c r="H4258" s="70">
        <f>INDEX(Hosts!$A:$M, MATCH(Places!$B4258,Hosts!$A:$A,0), MATCH(Places!H$1,Hosts!$A$1:$M$1,0))</f>
        <v>1</v>
      </c>
      <c r="I4258" s="70">
        <f>INDEX(Hosts!$A:$M, MATCH(Places!$B4258,Hosts!$A:$A,0), MATCH(Places!I$1,Hosts!$A$1:$M$1,0))</f>
        <v>0.9</v>
      </c>
      <c r="J4258" t="str">
        <f>INDEX(Hosts!$A:$M, MATCH(Places!$B4258,Hosts!$A:$A,0), MATCH(Places!J$1,Hosts!$A$1:$M$1,0))</f>
        <v>No</v>
      </c>
      <c r="K4258">
        <v>16</v>
      </c>
      <c r="L4258" t="str">
        <f>VLOOKUP($K4258,Neighborhoods!$A:$C,2,0)</f>
        <v>Manhattan</v>
      </c>
      <c r="M4258" t="str">
        <f>VLOOKUP($K4258,Neighborhoods!$A:$C,3,0)</f>
        <v>Harlem</v>
      </c>
      <c r="N4258" t="str">
        <f>INDEX(Neighborhoods!$A:$C, MATCH(Places!$K4258,Neighborhoods!$A:$A,0), MATCH(Places!N$1,Neighborhoods!$A$1:$C$1,0))</f>
        <v>Manhattan</v>
      </c>
      <c r="O4258" t="str">
        <f>INDEX(Neighborhoods!$A:$C, MATCH(Places!$K4258,Neighborhoods!$A:$A,0), MATCH(Places!O$1,Neighborhoods!$A$1:$C$1,0))</f>
        <v>Harlem</v>
      </c>
      <c r="P4258" t="s">
        <v>1</v>
      </c>
      <c r="Q4258" t="str">
        <f t="shared" si="264"/>
        <v>Yes</v>
      </c>
      <c r="R4258">
        <v>1</v>
      </c>
      <c r="S4258" t="str">
        <f t="shared" si="265"/>
        <v>Small</v>
      </c>
      <c r="T4258" s="50">
        <v>85</v>
      </c>
      <c r="U4258" s="70">
        <f t="shared" si="266"/>
        <v>0.03</v>
      </c>
      <c r="V4258" s="52">
        <v>4.3</v>
      </c>
      <c r="W4258" s="52" t="str" cm="1">
        <f t="array" ref="W4258">_xlfn.SWITCH(ROUND(V4258,0),5,"Excellent",4,"Good",3,"Ok","Bad")</f>
        <v>Good</v>
      </c>
      <c r="X4258">
        <v>10</v>
      </c>
      <c r="Y4258" t="str">
        <f t="shared" si="267"/>
        <v>No</v>
      </c>
      <c r="Z4258" s="68">
        <v>43591</v>
      </c>
      <c r="AA4258" s="68">
        <v>43832</v>
      </c>
      <c r="AB4258">
        <v>365</v>
      </c>
      <c r="AC4258" t="s">
        <v>15615</v>
      </c>
    </row>
    <row r="4259" spans="1:29" x14ac:dyDescent="0.3">
      <c r="A4259" t="s">
        <v>3024</v>
      </c>
      <c r="B4259">
        <v>3647</v>
      </c>
      <c r="C4259" t="str">
        <f>VLOOKUP($B4259,Hosts!$A:$M,10,0)</f>
        <v>Within an hour</v>
      </c>
      <c r="D4259" s="70">
        <f>VLOOKUP($B4259,Hosts!$A:$M,11,0)</f>
        <v>1</v>
      </c>
      <c r="E4259" s="70">
        <f>VLOOKUP($B4259,Hosts!$A:$M,12,0)</f>
        <v>1</v>
      </c>
      <c r="F4259" t="str">
        <f>VLOOKUP($B4259,Hosts!$A:$M,13,0)</f>
        <v>No</v>
      </c>
      <c r="G4259" t="str">
        <f>INDEX(Hosts!$A:$M, MATCH(Places!$B4259,Hosts!$A:$A,0), MATCH(Places!G$1,Hosts!$A$1:$M$1,0))</f>
        <v>Within an hour</v>
      </c>
      <c r="H4259" s="70">
        <f>INDEX(Hosts!$A:$M, MATCH(Places!$B4259,Hosts!$A:$A,0), MATCH(Places!H$1,Hosts!$A$1:$M$1,0))</f>
        <v>1</v>
      </c>
      <c r="I4259" s="70">
        <f>INDEX(Hosts!$A:$M, MATCH(Places!$B4259,Hosts!$A:$A,0), MATCH(Places!I$1,Hosts!$A$1:$M$1,0))</f>
        <v>1</v>
      </c>
      <c r="J4259" t="str">
        <f>INDEX(Hosts!$A:$M, MATCH(Places!$B4259,Hosts!$A:$A,0), MATCH(Places!J$1,Hosts!$A$1:$M$1,0))</f>
        <v>No</v>
      </c>
      <c r="K4259">
        <v>19</v>
      </c>
      <c r="L4259" t="str">
        <f>VLOOKUP($K4259,Neighborhoods!$A:$C,2,0)</f>
        <v>Manhattan</v>
      </c>
      <c r="M4259" t="str">
        <f>VLOOKUP($K4259,Neighborhoods!$A:$C,3,0)</f>
        <v>Upper East Side</v>
      </c>
      <c r="N4259" t="str">
        <f>INDEX(Neighborhoods!$A:$C, MATCH(Places!$K4259,Neighborhoods!$A:$A,0), MATCH(Places!N$1,Neighborhoods!$A$1:$C$1,0))</f>
        <v>Manhattan</v>
      </c>
      <c r="O4259" t="str">
        <f>INDEX(Neighborhoods!$A:$C, MATCH(Places!$K4259,Neighborhoods!$A:$A,0), MATCH(Places!O$1,Neighborhoods!$A$1:$C$1,0))</f>
        <v>Upper East Side</v>
      </c>
      <c r="P4259" t="s">
        <v>16</v>
      </c>
      <c r="Q4259" t="str">
        <f t="shared" si="264"/>
        <v>Yes</v>
      </c>
      <c r="R4259">
        <v>1</v>
      </c>
      <c r="S4259" t="str">
        <f t="shared" si="265"/>
        <v>Small</v>
      </c>
      <c r="T4259" s="50">
        <v>40</v>
      </c>
      <c r="U4259" s="70">
        <f t="shared" si="266"/>
        <v>0.03</v>
      </c>
      <c r="V4259" s="52">
        <v>4.9000000000000004</v>
      </c>
      <c r="W4259" s="52" t="str" cm="1">
        <f t="array" ref="W4259">_xlfn.SWITCH(ROUND(V4259,0),5,"Excellent",4,"Good",3,"Ok","Bad")</f>
        <v>Excellent</v>
      </c>
      <c r="X4259">
        <v>107</v>
      </c>
      <c r="Y4259" t="str">
        <f t="shared" si="267"/>
        <v>Yes</v>
      </c>
      <c r="Z4259" s="68">
        <v>43438</v>
      </c>
      <c r="AA4259" s="68">
        <v>43898</v>
      </c>
      <c r="AB4259">
        <v>365</v>
      </c>
      <c r="AC4259" t="s">
        <v>15615</v>
      </c>
    </row>
    <row r="4260" spans="1:29" x14ac:dyDescent="0.3">
      <c r="A4260" t="s">
        <v>3025</v>
      </c>
      <c r="B4260">
        <v>523</v>
      </c>
      <c r="C4260" t="str">
        <f>VLOOKUP($B4260,Hosts!$A:$M,10,0)</f>
        <v>Within a few hours</v>
      </c>
      <c r="D4260" s="70">
        <f>VLOOKUP($B4260,Hosts!$A:$M,11,0)</f>
        <v>1</v>
      </c>
      <c r="E4260" s="70">
        <f>VLOOKUP($B4260,Hosts!$A:$M,12,0)</f>
        <v>0.55000000000000004</v>
      </c>
      <c r="F4260" t="str">
        <f>VLOOKUP($B4260,Hosts!$A:$M,13,0)</f>
        <v>Yes</v>
      </c>
      <c r="G4260" t="str">
        <f>INDEX(Hosts!$A:$M, MATCH(Places!$B4260,Hosts!$A:$A,0), MATCH(Places!G$1,Hosts!$A$1:$M$1,0))</f>
        <v>Within a few hours</v>
      </c>
      <c r="H4260" s="70">
        <f>INDEX(Hosts!$A:$M, MATCH(Places!$B4260,Hosts!$A:$A,0), MATCH(Places!H$1,Hosts!$A$1:$M$1,0))</f>
        <v>1</v>
      </c>
      <c r="I4260" s="70">
        <f>INDEX(Hosts!$A:$M, MATCH(Places!$B4260,Hosts!$A:$A,0), MATCH(Places!I$1,Hosts!$A$1:$M$1,0))</f>
        <v>0.55000000000000004</v>
      </c>
      <c r="J4260" t="str">
        <f>INDEX(Hosts!$A:$M, MATCH(Places!$B4260,Hosts!$A:$A,0), MATCH(Places!J$1,Hosts!$A$1:$M$1,0))</f>
        <v>Yes</v>
      </c>
      <c r="K4260">
        <v>16</v>
      </c>
      <c r="L4260" t="str">
        <f>VLOOKUP($K4260,Neighborhoods!$A:$C,2,0)</f>
        <v>Manhattan</v>
      </c>
      <c r="M4260" t="str">
        <f>VLOOKUP($K4260,Neighborhoods!$A:$C,3,0)</f>
        <v>Harlem</v>
      </c>
      <c r="N4260" t="str">
        <f>INDEX(Neighborhoods!$A:$C, MATCH(Places!$K4260,Neighborhoods!$A:$A,0), MATCH(Places!N$1,Neighborhoods!$A$1:$C$1,0))</f>
        <v>Manhattan</v>
      </c>
      <c r="O4260" t="str">
        <f>INDEX(Neighborhoods!$A:$C, MATCH(Places!$K4260,Neighborhoods!$A:$A,0), MATCH(Places!O$1,Neighborhoods!$A$1:$C$1,0))</f>
        <v>Harlem</v>
      </c>
      <c r="P4260" t="s">
        <v>11822</v>
      </c>
      <c r="Q4260" t="str">
        <f t="shared" si="264"/>
        <v>No</v>
      </c>
      <c r="R4260">
        <v>4</v>
      </c>
      <c r="S4260" t="str">
        <f t="shared" si="265"/>
        <v>Medium</v>
      </c>
      <c r="T4260" s="50">
        <v>100</v>
      </c>
      <c r="U4260" s="70">
        <f t="shared" si="266"/>
        <v>0.03</v>
      </c>
      <c r="V4260" s="52">
        <v>5</v>
      </c>
      <c r="W4260" s="52" t="str" cm="1">
        <f t="array" ref="W4260">_xlfn.SWITCH(ROUND(V4260,0),5,"Excellent",4,"Good",3,"Ok","Bad")</f>
        <v>Excellent</v>
      </c>
      <c r="X4260">
        <v>9</v>
      </c>
      <c r="Y4260" t="str">
        <f t="shared" si="267"/>
        <v>No</v>
      </c>
      <c r="Z4260" s="68">
        <v>43640</v>
      </c>
      <c r="AA4260" s="68">
        <v>44010</v>
      </c>
      <c r="AB4260">
        <v>0</v>
      </c>
      <c r="AC4260" t="s">
        <v>15615</v>
      </c>
    </row>
    <row r="4261" spans="1:29" x14ac:dyDescent="0.3">
      <c r="A4261" t="s">
        <v>3026</v>
      </c>
      <c r="B4261">
        <v>3726</v>
      </c>
      <c r="C4261" t="str">
        <f>VLOOKUP($B4261,Hosts!$A:$M,10,0)</f>
        <v>Within an hour</v>
      </c>
      <c r="D4261" s="70">
        <f>VLOOKUP($B4261,Hosts!$A:$M,11,0)</f>
        <v>1</v>
      </c>
      <c r="E4261" s="70">
        <f>VLOOKUP($B4261,Hosts!$A:$M,12,0)</f>
        <v>1</v>
      </c>
      <c r="F4261" t="str">
        <f>VLOOKUP($B4261,Hosts!$A:$M,13,0)</f>
        <v>No</v>
      </c>
      <c r="G4261" t="str">
        <f>INDEX(Hosts!$A:$M, MATCH(Places!$B4261,Hosts!$A:$A,0), MATCH(Places!G$1,Hosts!$A$1:$M$1,0))</f>
        <v>Within an hour</v>
      </c>
      <c r="H4261" s="70">
        <f>INDEX(Hosts!$A:$M, MATCH(Places!$B4261,Hosts!$A:$A,0), MATCH(Places!H$1,Hosts!$A$1:$M$1,0))</f>
        <v>1</v>
      </c>
      <c r="I4261" s="70">
        <f>INDEX(Hosts!$A:$M, MATCH(Places!$B4261,Hosts!$A:$A,0), MATCH(Places!I$1,Hosts!$A$1:$M$1,0))</f>
        <v>1</v>
      </c>
      <c r="J4261" t="str">
        <f>INDEX(Hosts!$A:$M, MATCH(Places!$B4261,Hosts!$A:$A,0), MATCH(Places!J$1,Hosts!$A$1:$M$1,0))</f>
        <v>No</v>
      </c>
      <c r="K4261">
        <v>12</v>
      </c>
      <c r="L4261" t="str">
        <f>VLOOKUP($K4261,Neighborhoods!$A:$C,2,0)</f>
        <v>Brooklyn</v>
      </c>
      <c r="M4261" t="str">
        <f>VLOOKUP($K4261,Neighborhoods!$A:$C,3,0)</f>
        <v>Williamsburg</v>
      </c>
      <c r="N4261" t="str">
        <f>INDEX(Neighborhoods!$A:$C, MATCH(Places!$K4261,Neighborhoods!$A:$A,0), MATCH(Places!N$1,Neighborhoods!$A$1:$C$1,0))</f>
        <v>Brooklyn</v>
      </c>
      <c r="O4261" t="str">
        <f>INDEX(Neighborhoods!$A:$C, MATCH(Places!$K4261,Neighborhoods!$A:$A,0), MATCH(Places!O$1,Neighborhoods!$A$1:$C$1,0))</f>
        <v>Williamsburg</v>
      </c>
      <c r="P4261" t="s">
        <v>1</v>
      </c>
      <c r="Q4261" t="str">
        <f t="shared" si="264"/>
        <v>Yes</v>
      </c>
      <c r="R4261">
        <v>1</v>
      </c>
      <c r="S4261" t="str">
        <f t="shared" si="265"/>
        <v>Small</v>
      </c>
      <c r="T4261" s="50">
        <v>65</v>
      </c>
      <c r="U4261" s="70">
        <f t="shared" si="266"/>
        <v>0.03</v>
      </c>
      <c r="V4261" s="52">
        <v>4.8899999999999997</v>
      </c>
      <c r="W4261" s="52" t="str" cm="1">
        <f t="array" ref="W4261">_xlfn.SWITCH(ROUND(V4261,0),5,"Excellent",4,"Good",3,"Ok","Bad")</f>
        <v>Excellent</v>
      </c>
      <c r="X4261">
        <v>18</v>
      </c>
      <c r="Y4261" t="str">
        <f t="shared" si="267"/>
        <v>No</v>
      </c>
      <c r="Z4261" s="68">
        <v>43444</v>
      </c>
      <c r="AA4261" s="68">
        <v>43778</v>
      </c>
      <c r="AB4261">
        <v>319</v>
      </c>
      <c r="AC4261" t="s">
        <v>15616</v>
      </c>
    </row>
    <row r="4262" spans="1:29" x14ac:dyDescent="0.3">
      <c r="A4262" t="s">
        <v>14455</v>
      </c>
      <c r="B4262">
        <v>2336</v>
      </c>
      <c r="C4262" t="str">
        <f>VLOOKUP($B4262,Hosts!$A:$M,10,0)</f>
        <v>Within a few hours</v>
      </c>
      <c r="D4262" s="70">
        <f>VLOOKUP($B4262,Hosts!$A:$M,11,0)</f>
        <v>1</v>
      </c>
      <c r="E4262" s="70">
        <f>VLOOKUP($B4262,Hosts!$A:$M,12,0)</f>
        <v>0.6</v>
      </c>
      <c r="F4262" t="str">
        <f>VLOOKUP($B4262,Hosts!$A:$M,13,0)</f>
        <v>No</v>
      </c>
      <c r="G4262" t="str">
        <f>INDEX(Hosts!$A:$M, MATCH(Places!$B4262,Hosts!$A:$A,0), MATCH(Places!G$1,Hosts!$A$1:$M$1,0))</f>
        <v>Within a few hours</v>
      </c>
      <c r="H4262" s="70">
        <f>INDEX(Hosts!$A:$M, MATCH(Places!$B4262,Hosts!$A:$A,0), MATCH(Places!H$1,Hosts!$A$1:$M$1,0))</f>
        <v>1</v>
      </c>
      <c r="I4262" s="70">
        <f>INDEX(Hosts!$A:$M, MATCH(Places!$B4262,Hosts!$A:$A,0), MATCH(Places!I$1,Hosts!$A$1:$M$1,0))</f>
        <v>0.6</v>
      </c>
      <c r="J4262" t="str">
        <f>INDEX(Hosts!$A:$M, MATCH(Places!$B4262,Hosts!$A:$A,0), MATCH(Places!J$1,Hosts!$A$1:$M$1,0))</f>
        <v>No</v>
      </c>
      <c r="K4262">
        <v>12</v>
      </c>
      <c r="L4262" t="str">
        <f>VLOOKUP($K4262,Neighborhoods!$A:$C,2,0)</f>
        <v>Brooklyn</v>
      </c>
      <c r="M4262" t="str">
        <f>VLOOKUP($K4262,Neighborhoods!$A:$C,3,0)</f>
        <v>Williamsburg</v>
      </c>
      <c r="N4262" t="str">
        <f>INDEX(Neighborhoods!$A:$C, MATCH(Places!$K4262,Neighborhoods!$A:$A,0), MATCH(Places!N$1,Neighborhoods!$A$1:$C$1,0))</f>
        <v>Brooklyn</v>
      </c>
      <c r="O4262" t="str">
        <f>INDEX(Neighborhoods!$A:$C, MATCH(Places!$K4262,Neighborhoods!$A:$A,0), MATCH(Places!O$1,Neighborhoods!$A$1:$C$1,0))</f>
        <v>Williamsburg</v>
      </c>
      <c r="P4262" t="s">
        <v>1</v>
      </c>
      <c r="Q4262" t="str">
        <f t="shared" si="264"/>
        <v>Yes</v>
      </c>
      <c r="R4262">
        <v>2</v>
      </c>
      <c r="S4262" t="str">
        <f t="shared" si="265"/>
        <v>Small</v>
      </c>
      <c r="T4262" s="50">
        <v>50</v>
      </c>
      <c r="U4262" s="70">
        <f t="shared" si="266"/>
        <v>0.03</v>
      </c>
      <c r="V4262" s="52">
        <v>5</v>
      </c>
      <c r="W4262" s="52" t="str" cm="1">
        <f t="array" ref="W4262">_xlfn.SWITCH(ROUND(V4262,0),5,"Excellent",4,"Good",3,"Ok","Bad")</f>
        <v>Excellent</v>
      </c>
      <c r="X4262">
        <v>4</v>
      </c>
      <c r="Y4262" t="str">
        <f t="shared" si="267"/>
        <v>No</v>
      </c>
      <c r="Z4262" s="68">
        <v>43463</v>
      </c>
      <c r="AA4262" s="68">
        <v>43831</v>
      </c>
      <c r="AB4262">
        <v>0</v>
      </c>
      <c r="AC4262" t="s">
        <v>15615</v>
      </c>
    </row>
    <row r="4263" spans="1:29" x14ac:dyDescent="0.3">
      <c r="A4263" t="s">
        <v>3027</v>
      </c>
      <c r="B4263">
        <v>3146</v>
      </c>
      <c r="C4263" t="str">
        <f>VLOOKUP($B4263,Hosts!$A:$M,10,0)</f>
        <v>Within an hour</v>
      </c>
      <c r="D4263" s="70">
        <f>VLOOKUP($B4263,Hosts!$A:$M,11,0)</f>
        <v>1</v>
      </c>
      <c r="E4263" s="70">
        <f>VLOOKUP($B4263,Hosts!$A:$M,12,0)</f>
        <v>0.92</v>
      </c>
      <c r="F4263" t="str">
        <f>VLOOKUP($B4263,Hosts!$A:$M,13,0)</f>
        <v>Yes</v>
      </c>
      <c r="G4263" t="str">
        <f>INDEX(Hosts!$A:$M, MATCH(Places!$B4263,Hosts!$A:$A,0), MATCH(Places!G$1,Hosts!$A$1:$M$1,0))</f>
        <v>Within an hour</v>
      </c>
      <c r="H4263" s="70">
        <f>INDEX(Hosts!$A:$M, MATCH(Places!$B4263,Hosts!$A:$A,0), MATCH(Places!H$1,Hosts!$A$1:$M$1,0))</f>
        <v>1</v>
      </c>
      <c r="I4263" s="70">
        <f>INDEX(Hosts!$A:$M, MATCH(Places!$B4263,Hosts!$A:$A,0), MATCH(Places!I$1,Hosts!$A$1:$M$1,0))</f>
        <v>0.92</v>
      </c>
      <c r="J4263" t="str">
        <f>INDEX(Hosts!$A:$M, MATCH(Places!$B4263,Hosts!$A:$A,0), MATCH(Places!J$1,Hosts!$A$1:$M$1,0))</f>
        <v>Yes</v>
      </c>
      <c r="K4263">
        <v>12</v>
      </c>
      <c r="L4263" t="str">
        <f>VLOOKUP($K4263,Neighborhoods!$A:$C,2,0)</f>
        <v>Brooklyn</v>
      </c>
      <c r="M4263" t="str">
        <f>VLOOKUP($K4263,Neighborhoods!$A:$C,3,0)</f>
        <v>Williamsburg</v>
      </c>
      <c r="N4263" t="str">
        <f>INDEX(Neighborhoods!$A:$C, MATCH(Places!$K4263,Neighborhoods!$A:$A,0), MATCH(Places!N$1,Neighborhoods!$A$1:$C$1,0))</f>
        <v>Brooklyn</v>
      </c>
      <c r="O4263" t="str">
        <f>INDEX(Neighborhoods!$A:$C, MATCH(Places!$K4263,Neighborhoods!$A:$A,0), MATCH(Places!O$1,Neighborhoods!$A$1:$C$1,0))</f>
        <v>Williamsburg</v>
      </c>
      <c r="P4263" t="s">
        <v>1</v>
      </c>
      <c r="Q4263" t="str">
        <f t="shared" si="264"/>
        <v>Yes</v>
      </c>
      <c r="R4263">
        <v>2</v>
      </c>
      <c r="S4263" t="str">
        <f t="shared" si="265"/>
        <v>Small</v>
      </c>
      <c r="T4263" s="50">
        <v>120</v>
      </c>
      <c r="U4263" s="70">
        <f t="shared" si="266"/>
        <v>0.03</v>
      </c>
      <c r="V4263" s="52">
        <v>5</v>
      </c>
      <c r="W4263" s="52" t="str" cm="1">
        <f t="array" ref="W4263">_xlfn.SWITCH(ROUND(V4263,0),5,"Excellent",4,"Good",3,"Ok","Bad")</f>
        <v>Excellent</v>
      </c>
      <c r="X4263">
        <v>62</v>
      </c>
      <c r="Y4263" t="str">
        <f t="shared" si="267"/>
        <v>No</v>
      </c>
      <c r="Z4263" s="68">
        <v>43456</v>
      </c>
      <c r="AA4263" s="68">
        <v>43870</v>
      </c>
      <c r="AB4263">
        <v>0</v>
      </c>
      <c r="AC4263" t="s">
        <v>15616</v>
      </c>
    </row>
    <row r="4264" spans="1:29" x14ac:dyDescent="0.3">
      <c r="A4264" t="s">
        <v>15235</v>
      </c>
      <c r="B4264">
        <v>3584</v>
      </c>
      <c r="C4264" t="str">
        <f>VLOOKUP($B4264,Hosts!$A:$M,10,0)</f>
        <v>Within a day</v>
      </c>
      <c r="D4264" s="70">
        <f>VLOOKUP($B4264,Hosts!$A:$M,11,0)</f>
        <v>1</v>
      </c>
      <c r="E4264" s="70">
        <f>VLOOKUP($B4264,Hosts!$A:$M,12,0)</f>
        <v>1</v>
      </c>
      <c r="F4264" t="str">
        <f>VLOOKUP($B4264,Hosts!$A:$M,13,0)</f>
        <v>No</v>
      </c>
      <c r="G4264" t="str">
        <f>INDEX(Hosts!$A:$M, MATCH(Places!$B4264,Hosts!$A:$A,0), MATCH(Places!G$1,Hosts!$A$1:$M$1,0))</f>
        <v>Within a day</v>
      </c>
      <c r="H4264" s="70">
        <f>INDEX(Hosts!$A:$M, MATCH(Places!$B4264,Hosts!$A:$A,0), MATCH(Places!H$1,Hosts!$A$1:$M$1,0))</f>
        <v>1</v>
      </c>
      <c r="I4264" s="70">
        <f>INDEX(Hosts!$A:$M, MATCH(Places!$B4264,Hosts!$A:$A,0), MATCH(Places!I$1,Hosts!$A$1:$M$1,0))</f>
        <v>1</v>
      </c>
      <c r="J4264" t="str">
        <f>INDEX(Hosts!$A:$M, MATCH(Places!$B4264,Hosts!$A:$A,0), MATCH(Places!J$1,Hosts!$A$1:$M$1,0))</f>
        <v>No</v>
      </c>
      <c r="K4264">
        <v>20</v>
      </c>
      <c r="L4264" t="str">
        <f>VLOOKUP($K4264,Neighborhoods!$A:$C,2,0)</f>
        <v>Manhattan</v>
      </c>
      <c r="M4264" t="str">
        <f>VLOOKUP($K4264,Neighborhoods!$A:$C,3,0)</f>
        <v>Upper West Side</v>
      </c>
      <c r="N4264" t="str">
        <f>INDEX(Neighborhoods!$A:$C, MATCH(Places!$K4264,Neighborhoods!$A:$A,0), MATCH(Places!N$1,Neighborhoods!$A$1:$C$1,0))</f>
        <v>Manhattan</v>
      </c>
      <c r="O4264" t="str">
        <f>INDEX(Neighborhoods!$A:$C, MATCH(Places!$K4264,Neighborhoods!$A:$A,0), MATCH(Places!O$1,Neighborhoods!$A$1:$C$1,0))</f>
        <v>Upper West Side</v>
      </c>
      <c r="P4264" t="s">
        <v>11822</v>
      </c>
      <c r="Q4264" t="str">
        <f t="shared" si="264"/>
        <v>No</v>
      </c>
      <c r="R4264">
        <v>4</v>
      </c>
      <c r="S4264" t="str">
        <f t="shared" si="265"/>
        <v>Medium</v>
      </c>
      <c r="T4264" s="50">
        <v>150</v>
      </c>
      <c r="U4264" s="70">
        <f t="shared" si="266"/>
        <v>0.03</v>
      </c>
      <c r="V4264" s="52">
        <v>4.95</v>
      </c>
      <c r="W4264" s="52" t="str" cm="1">
        <f t="array" ref="W4264">_xlfn.SWITCH(ROUND(V4264,0),5,"Excellent",4,"Good",3,"Ok","Bad")</f>
        <v>Excellent</v>
      </c>
      <c r="X4264">
        <v>22</v>
      </c>
      <c r="Y4264" t="str">
        <f t="shared" si="267"/>
        <v>No</v>
      </c>
      <c r="Z4264" s="68">
        <v>43444</v>
      </c>
      <c r="AA4264" s="68">
        <v>43708</v>
      </c>
      <c r="AB4264">
        <v>89</v>
      </c>
      <c r="AC4264" t="s">
        <v>15616</v>
      </c>
    </row>
    <row r="4265" spans="1:29" x14ac:dyDescent="0.3">
      <c r="A4265" t="s">
        <v>3028</v>
      </c>
      <c r="B4265">
        <v>3292</v>
      </c>
      <c r="C4265" t="str">
        <f>VLOOKUP($B4265,Hosts!$A:$M,10,0)</f>
        <v>Within an hour</v>
      </c>
      <c r="D4265" s="70">
        <f>VLOOKUP($B4265,Hosts!$A:$M,11,0)</f>
        <v>1</v>
      </c>
      <c r="E4265" s="70">
        <f>VLOOKUP($B4265,Hosts!$A:$M,12,0)</f>
        <v>0.79</v>
      </c>
      <c r="F4265" t="str">
        <f>VLOOKUP($B4265,Hosts!$A:$M,13,0)</f>
        <v>No</v>
      </c>
      <c r="G4265" t="str">
        <f>INDEX(Hosts!$A:$M, MATCH(Places!$B4265,Hosts!$A:$A,0), MATCH(Places!G$1,Hosts!$A$1:$M$1,0))</f>
        <v>Within an hour</v>
      </c>
      <c r="H4265" s="70">
        <f>INDEX(Hosts!$A:$M, MATCH(Places!$B4265,Hosts!$A:$A,0), MATCH(Places!H$1,Hosts!$A$1:$M$1,0))</f>
        <v>1</v>
      </c>
      <c r="I4265" s="70">
        <f>INDEX(Hosts!$A:$M, MATCH(Places!$B4265,Hosts!$A:$A,0), MATCH(Places!I$1,Hosts!$A$1:$M$1,0))</f>
        <v>0.79</v>
      </c>
      <c r="J4265" t="str">
        <f>INDEX(Hosts!$A:$M, MATCH(Places!$B4265,Hosts!$A:$A,0), MATCH(Places!J$1,Hosts!$A$1:$M$1,0))</f>
        <v>No</v>
      </c>
      <c r="K4265">
        <v>14</v>
      </c>
      <c r="L4265" t="str">
        <f>VLOOKUP($K4265,Neighborhoods!$A:$C,2,0)</f>
        <v>Manhattan</v>
      </c>
      <c r="M4265" t="str">
        <f>VLOOKUP($K4265,Neighborhoods!$A:$C,3,0)</f>
        <v>East Harlem</v>
      </c>
      <c r="N4265" t="str">
        <f>INDEX(Neighborhoods!$A:$C, MATCH(Places!$K4265,Neighborhoods!$A:$A,0), MATCH(Places!N$1,Neighborhoods!$A$1:$C$1,0))</f>
        <v>Manhattan</v>
      </c>
      <c r="O4265" t="str">
        <f>INDEX(Neighborhoods!$A:$C, MATCH(Places!$K4265,Neighborhoods!$A:$A,0), MATCH(Places!O$1,Neighborhoods!$A$1:$C$1,0))</f>
        <v>East Harlem</v>
      </c>
      <c r="P4265" t="s">
        <v>11822</v>
      </c>
      <c r="Q4265" t="str">
        <f t="shared" si="264"/>
        <v>No</v>
      </c>
      <c r="R4265">
        <v>4</v>
      </c>
      <c r="S4265" t="str">
        <f t="shared" si="265"/>
        <v>Medium</v>
      </c>
      <c r="T4265" s="50">
        <v>74</v>
      </c>
      <c r="U4265" s="70">
        <f t="shared" si="266"/>
        <v>0.03</v>
      </c>
      <c r="V4265" s="52">
        <v>4.8600000000000003</v>
      </c>
      <c r="W4265" s="52" t="str" cm="1">
        <f t="array" ref="W4265">_xlfn.SWITCH(ROUND(V4265,0),5,"Excellent",4,"Good",3,"Ok","Bad")</f>
        <v>Excellent</v>
      </c>
      <c r="X4265">
        <v>7</v>
      </c>
      <c r="Y4265" t="str">
        <f t="shared" si="267"/>
        <v>No</v>
      </c>
      <c r="Z4265" s="68">
        <v>43488</v>
      </c>
      <c r="AA4265" s="68">
        <v>44029</v>
      </c>
      <c r="AB4265">
        <v>336</v>
      </c>
      <c r="AC4265" t="s">
        <v>15615</v>
      </c>
    </row>
    <row r="4266" spans="1:29" x14ac:dyDescent="0.3">
      <c r="A4266" t="s">
        <v>3029</v>
      </c>
      <c r="B4266">
        <v>848</v>
      </c>
      <c r="C4266" t="str">
        <f>VLOOKUP($B4266,Hosts!$A:$M,10,0)</f>
        <v>Within a day</v>
      </c>
      <c r="D4266" s="70">
        <f>VLOOKUP($B4266,Hosts!$A:$M,11,0)</f>
        <v>1</v>
      </c>
      <c r="E4266" s="70">
        <f>VLOOKUP($B4266,Hosts!$A:$M,12,0)</f>
        <v>0.89</v>
      </c>
      <c r="F4266" t="str">
        <f>VLOOKUP($B4266,Hosts!$A:$M,13,0)</f>
        <v>Yes</v>
      </c>
      <c r="G4266" t="str">
        <f>INDEX(Hosts!$A:$M, MATCH(Places!$B4266,Hosts!$A:$A,0), MATCH(Places!G$1,Hosts!$A$1:$M$1,0))</f>
        <v>Within a day</v>
      </c>
      <c r="H4266" s="70">
        <f>INDEX(Hosts!$A:$M, MATCH(Places!$B4266,Hosts!$A:$A,0), MATCH(Places!H$1,Hosts!$A$1:$M$1,0))</f>
        <v>1</v>
      </c>
      <c r="I4266" s="70">
        <f>INDEX(Hosts!$A:$M, MATCH(Places!$B4266,Hosts!$A:$A,0), MATCH(Places!I$1,Hosts!$A$1:$M$1,0))</f>
        <v>0.89</v>
      </c>
      <c r="J4266" t="str">
        <f>INDEX(Hosts!$A:$M, MATCH(Places!$B4266,Hosts!$A:$A,0), MATCH(Places!J$1,Hosts!$A$1:$M$1,0))</f>
        <v>Yes</v>
      </c>
      <c r="K4266">
        <v>17</v>
      </c>
      <c r="L4266" t="str">
        <f>VLOOKUP($K4266,Neighborhoods!$A:$C,2,0)</f>
        <v>Manhattan</v>
      </c>
      <c r="M4266" t="str">
        <f>VLOOKUP($K4266,Neighborhoods!$A:$C,3,0)</f>
        <v>Hell's Kitchen</v>
      </c>
      <c r="N4266" t="str">
        <f>INDEX(Neighborhoods!$A:$C, MATCH(Places!$K4266,Neighborhoods!$A:$A,0), MATCH(Places!N$1,Neighborhoods!$A$1:$C$1,0))</f>
        <v>Manhattan</v>
      </c>
      <c r="O4266" t="str">
        <f>INDEX(Neighborhoods!$A:$C, MATCH(Places!$K4266,Neighborhoods!$A:$A,0), MATCH(Places!O$1,Neighborhoods!$A$1:$C$1,0))</f>
        <v>Hell's Kitchen</v>
      </c>
      <c r="P4266" t="s">
        <v>1</v>
      </c>
      <c r="Q4266" t="str">
        <f t="shared" si="264"/>
        <v>Yes</v>
      </c>
      <c r="R4266">
        <v>2</v>
      </c>
      <c r="S4266" t="str">
        <f t="shared" si="265"/>
        <v>Small</v>
      </c>
      <c r="T4266" s="50">
        <v>94</v>
      </c>
      <c r="U4266" s="70">
        <f t="shared" si="266"/>
        <v>0.03</v>
      </c>
      <c r="V4266" s="52">
        <v>4.67</v>
      </c>
      <c r="W4266" s="52" t="str" cm="1">
        <f t="array" ref="W4266">_xlfn.SWITCH(ROUND(V4266,0),5,"Excellent",4,"Good",3,"Ok","Bad")</f>
        <v>Excellent</v>
      </c>
      <c r="X4266">
        <v>18</v>
      </c>
      <c r="Y4266" t="str">
        <f t="shared" si="267"/>
        <v>No</v>
      </c>
      <c r="Z4266" s="68">
        <v>43441</v>
      </c>
      <c r="AA4266" s="68">
        <v>43842</v>
      </c>
      <c r="AB4266">
        <v>158</v>
      </c>
      <c r="AC4266" t="s">
        <v>15615</v>
      </c>
    </row>
    <row r="4267" spans="1:29" x14ac:dyDescent="0.3">
      <c r="A4267" t="s">
        <v>14518</v>
      </c>
      <c r="B4267">
        <v>2127</v>
      </c>
      <c r="C4267" t="str">
        <f>VLOOKUP($B4267,Hosts!$A:$M,10,0)</f>
        <v>Within an hour</v>
      </c>
      <c r="D4267" s="70">
        <f>VLOOKUP($B4267,Hosts!$A:$M,11,0)</f>
        <v>1</v>
      </c>
      <c r="E4267" s="70">
        <f>VLOOKUP($B4267,Hosts!$A:$M,12,0)</f>
        <v>0.96</v>
      </c>
      <c r="F4267" t="str">
        <f>VLOOKUP($B4267,Hosts!$A:$M,13,0)</f>
        <v>Yes</v>
      </c>
      <c r="G4267" t="str">
        <f>INDEX(Hosts!$A:$M, MATCH(Places!$B4267,Hosts!$A:$A,0), MATCH(Places!G$1,Hosts!$A$1:$M$1,0))</f>
        <v>Within an hour</v>
      </c>
      <c r="H4267" s="70">
        <f>INDEX(Hosts!$A:$M, MATCH(Places!$B4267,Hosts!$A:$A,0), MATCH(Places!H$1,Hosts!$A$1:$M$1,0))</f>
        <v>1</v>
      </c>
      <c r="I4267" s="70">
        <f>INDEX(Hosts!$A:$M, MATCH(Places!$B4267,Hosts!$A:$A,0), MATCH(Places!I$1,Hosts!$A$1:$M$1,0))</f>
        <v>0.96</v>
      </c>
      <c r="J4267" t="str">
        <f>INDEX(Hosts!$A:$M, MATCH(Places!$B4267,Hosts!$A:$A,0), MATCH(Places!J$1,Hosts!$A$1:$M$1,0))</f>
        <v>Yes</v>
      </c>
      <c r="K4267">
        <v>18</v>
      </c>
      <c r="L4267" t="str">
        <f>VLOOKUP($K4267,Neighborhoods!$A:$C,2,0)</f>
        <v>Manhattan</v>
      </c>
      <c r="M4267" t="str">
        <f>VLOOKUP($K4267,Neighborhoods!$A:$C,3,0)</f>
        <v>Midtown</v>
      </c>
      <c r="N4267" t="str">
        <f>INDEX(Neighborhoods!$A:$C, MATCH(Places!$K4267,Neighborhoods!$A:$A,0), MATCH(Places!N$1,Neighborhoods!$A$1:$C$1,0))</f>
        <v>Manhattan</v>
      </c>
      <c r="O4267" t="str">
        <f>INDEX(Neighborhoods!$A:$C, MATCH(Places!$K4267,Neighborhoods!$A:$A,0), MATCH(Places!O$1,Neighborhoods!$A$1:$C$1,0))</f>
        <v>Midtown</v>
      </c>
      <c r="P4267" t="s">
        <v>11822</v>
      </c>
      <c r="Q4267" t="str">
        <f t="shared" si="264"/>
        <v>No</v>
      </c>
      <c r="R4267">
        <v>2</v>
      </c>
      <c r="S4267" t="str">
        <f t="shared" si="265"/>
        <v>Small</v>
      </c>
      <c r="T4267" s="50">
        <v>135</v>
      </c>
      <c r="U4267" s="70">
        <f t="shared" si="266"/>
        <v>0.03</v>
      </c>
      <c r="V4267" s="52">
        <v>5</v>
      </c>
      <c r="W4267" s="52" t="str" cm="1">
        <f t="array" ref="W4267">_xlfn.SWITCH(ROUND(V4267,0),5,"Excellent",4,"Good",3,"Ok","Bad")</f>
        <v>Excellent</v>
      </c>
      <c r="X4267">
        <v>23</v>
      </c>
      <c r="Y4267" t="str">
        <f t="shared" si="267"/>
        <v>No</v>
      </c>
      <c r="Z4267" s="68">
        <v>43449</v>
      </c>
      <c r="AA4267" s="68">
        <v>43843</v>
      </c>
      <c r="AB4267">
        <v>330</v>
      </c>
      <c r="AC4267" t="s">
        <v>15616</v>
      </c>
    </row>
    <row r="4268" spans="1:29" x14ac:dyDescent="0.3">
      <c r="A4268" t="s">
        <v>3030</v>
      </c>
      <c r="B4268">
        <v>3730</v>
      </c>
      <c r="C4268" t="str">
        <f>VLOOKUP($B4268,Hosts!$A:$M,10,0)</f>
        <v>Within an hour</v>
      </c>
      <c r="D4268" s="70">
        <f>VLOOKUP($B4268,Hosts!$A:$M,11,0)</f>
        <v>1</v>
      </c>
      <c r="E4268" s="70">
        <f>VLOOKUP($B4268,Hosts!$A:$M,12,0)</f>
        <v>0.56000000000000005</v>
      </c>
      <c r="F4268" t="str">
        <f>VLOOKUP($B4268,Hosts!$A:$M,13,0)</f>
        <v>No</v>
      </c>
      <c r="G4268" t="str">
        <f>INDEX(Hosts!$A:$M, MATCH(Places!$B4268,Hosts!$A:$A,0), MATCH(Places!G$1,Hosts!$A$1:$M$1,0))</f>
        <v>Within an hour</v>
      </c>
      <c r="H4268" s="70">
        <f>INDEX(Hosts!$A:$M, MATCH(Places!$B4268,Hosts!$A:$A,0), MATCH(Places!H$1,Hosts!$A$1:$M$1,0))</f>
        <v>1</v>
      </c>
      <c r="I4268" s="70">
        <f>INDEX(Hosts!$A:$M, MATCH(Places!$B4268,Hosts!$A:$A,0), MATCH(Places!I$1,Hosts!$A$1:$M$1,0))</f>
        <v>0.56000000000000005</v>
      </c>
      <c r="J4268" t="str">
        <f>INDEX(Hosts!$A:$M, MATCH(Places!$B4268,Hosts!$A:$A,0), MATCH(Places!J$1,Hosts!$A$1:$M$1,0))</f>
        <v>No</v>
      </c>
      <c r="K4268">
        <v>18</v>
      </c>
      <c r="L4268" t="str">
        <f>VLOOKUP($K4268,Neighborhoods!$A:$C,2,0)</f>
        <v>Manhattan</v>
      </c>
      <c r="M4268" t="str">
        <f>VLOOKUP($K4268,Neighborhoods!$A:$C,3,0)</f>
        <v>Midtown</v>
      </c>
      <c r="N4268" t="str">
        <f>INDEX(Neighborhoods!$A:$C, MATCH(Places!$K4268,Neighborhoods!$A:$A,0), MATCH(Places!N$1,Neighborhoods!$A$1:$C$1,0))</f>
        <v>Manhattan</v>
      </c>
      <c r="O4268" t="str">
        <f>INDEX(Neighborhoods!$A:$C, MATCH(Places!$K4268,Neighborhoods!$A:$A,0), MATCH(Places!O$1,Neighborhoods!$A$1:$C$1,0))</f>
        <v>Midtown</v>
      </c>
      <c r="P4268" t="s">
        <v>11822</v>
      </c>
      <c r="Q4268" t="str">
        <f t="shared" si="264"/>
        <v>No</v>
      </c>
      <c r="R4268">
        <v>2</v>
      </c>
      <c r="S4268" t="str">
        <f t="shared" si="265"/>
        <v>Small</v>
      </c>
      <c r="T4268" s="50">
        <v>95</v>
      </c>
      <c r="U4268" s="70">
        <f t="shared" si="266"/>
        <v>0.03</v>
      </c>
      <c r="V4268" s="52">
        <v>4.67</v>
      </c>
      <c r="W4268" s="52" t="str" cm="1">
        <f t="array" ref="W4268">_xlfn.SWITCH(ROUND(V4268,0),5,"Excellent",4,"Good",3,"Ok","Bad")</f>
        <v>Excellent</v>
      </c>
      <c r="X4268">
        <v>6</v>
      </c>
      <c r="Y4268" t="str">
        <f t="shared" si="267"/>
        <v>No</v>
      </c>
      <c r="Z4268" s="68">
        <v>43562</v>
      </c>
      <c r="AA4268" s="68">
        <v>43814</v>
      </c>
      <c r="AB4268">
        <v>33</v>
      </c>
      <c r="AC4268" t="s">
        <v>15615</v>
      </c>
    </row>
    <row r="4269" spans="1:29" x14ac:dyDescent="0.3">
      <c r="A4269" t="s">
        <v>14654</v>
      </c>
      <c r="B4269">
        <v>495</v>
      </c>
      <c r="C4269" t="str">
        <f>VLOOKUP($B4269,Hosts!$A:$M,10,0)</f>
        <v>Within a day</v>
      </c>
      <c r="D4269" s="70">
        <f>VLOOKUP($B4269,Hosts!$A:$M,11,0)</f>
        <v>1</v>
      </c>
      <c r="E4269" s="70">
        <f>VLOOKUP($B4269,Hosts!$A:$M,12,0)</f>
        <v>0.82</v>
      </c>
      <c r="F4269" t="str">
        <f>VLOOKUP($B4269,Hosts!$A:$M,13,0)</f>
        <v>No</v>
      </c>
      <c r="G4269" t="str">
        <f>INDEX(Hosts!$A:$M, MATCH(Places!$B4269,Hosts!$A:$A,0), MATCH(Places!G$1,Hosts!$A$1:$M$1,0))</f>
        <v>Within a day</v>
      </c>
      <c r="H4269" s="70">
        <f>INDEX(Hosts!$A:$M, MATCH(Places!$B4269,Hosts!$A:$A,0), MATCH(Places!H$1,Hosts!$A$1:$M$1,0))</f>
        <v>1</v>
      </c>
      <c r="I4269" s="70">
        <f>INDEX(Hosts!$A:$M, MATCH(Places!$B4269,Hosts!$A:$A,0), MATCH(Places!I$1,Hosts!$A$1:$M$1,0))</f>
        <v>0.82</v>
      </c>
      <c r="J4269" t="str">
        <f>INDEX(Hosts!$A:$M, MATCH(Places!$B4269,Hosts!$A:$A,0), MATCH(Places!J$1,Hosts!$A$1:$M$1,0))</f>
        <v>No</v>
      </c>
      <c r="K4269">
        <v>7</v>
      </c>
      <c r="L4269" t="str">
        <f>VLOOKUP($K4269,Neighborhoods!$A:$C,2,0)</f>
        <v>Brooklyn</v>
      </c>
      <c r="M4269" t="str">
        <f>VLOOKUP($K4269,Neighborhoods!$A:$C,3,0)</f>
        <v>Bedford-Stuyvesant</v>
      </c>
      <c r="N4269" t="str">
        <f>INDEX(Neighborhoods!$A:$C, MATCH(Places!$K4269,Neighborhoods!$A:$A,0), MATCH(Places!N$1,Neighborhoods!$A$1:$C$1,0))</f>
        <v>Brooklyn</v>
      </c>
      <c r="O4269" t="str">
        <f>INDEX(Neighborhoods!$A:$C, MATCH(Places!$K4269,Neighborhoods!$A:$A,0), MATCH(Places!O$1,Neighborhoods!$A$1:$C$1,0))</f>
        <v>Bedford-Stuyvesant</v>
      </c>
      <c r="P4269" t="s">
        <v>11822</v>
      </c>
      <c r="Q4269" t="str">
        <f t="shared" si="264"/>
        <v>No</v>
      </c>
      <c r="R4269">
        <v>2</v>
      </c>
      <c r="S4269" t="str">
        <f t="shared" si="265"/>
        <v>Small</v>
      </c>
      <c r="T4269" s="50">
        <v>95</v>
      </c>
      <c r="U4269" s="70">
        <f t="shared" si="266"/>
        <v>0.03</v>
      </c>
      <c r="V4269" s="52">
        <v>5</v>
      </c>
      <c r="W4269" s="52" t="str" cm="1">
        <f t="array" ref="W4269">_xlfn.SWITCH(ROUND(V4269,0),5,"Excellent",4,"Good",3,"Ok","Bad")</f>
        <v>Excellent</v>
      </c>
      <c r="X4269">
        <v>8</v>
      </c>
      <c r="Y4269" t="str">
        <f t="shared" si="267"/>
        <v>No</v>
      </c>
      <c r="Z4269" s="68">
        <v>43870</v>
      </c>
      <c r="AA4269" s="68">
        <v>44017</v>
      </c>
      <c r="AB4269">
        <v>152</v>
      </c>
      <c r="AC4269" t="s">
        <v>15615</v>
      </c>
    </row>
    <row r="4270" spans="1:29" x14ac:dyDescent="0.3">
      <c r="A4270" t="s">
        <v>3031</v>
      </c>
      <c r="B4270">
        <v>3731</v>
      </c>
      <c r="C4270" t="str">
        <f>VLOOKUP($B4270,Hosts!$A:$M,10,0)</f>
        <v>Within a day</v>
      </c>
      <c r="D4270" s="70">
        <f>VLOOKUP($B4270,Hosts!$A:$M,11,0)</f>
        <v>1</v>
      </c>
      <c r="E4270" s="70">
        <f>VLOOKUP($B4270,Hosts!$A:$M,12,0)</f>
        <v>0.93</v>
      </c>
      <c r="F4270" t="str">
        <f>VLOOKUP($B4270,Hosts!$A:$M,13,0)</f>
        <v>No</v>
      </c>
      <c r="G4270" t="str">
        <f>INDEX(Hosts!$A:$M, MATCH(Places!$B4270,Hosts!$A:$A,0), MATCH(Places!G$1,Hosts!$A$1:$M$1,0))</f>
        <v>Within a day</v>
      </c>
      <c r="H4270" s="70">
        <f>INDEX(Hosts!$A:$M, MATCH(Places!$B4270,Hosts!$A:$A,0), MATCH(Places!H$1,Hosts!$A$1:$M$1,0))</f>
        <v>1</v>
      </c>
      <c r="I4270" s="70">
        <f>INDEX(Hosts!$A:$M, MATCH(Places!$B4270,Hosts!$A:$A,0), MATCH(Places!I$1,Hosts!$A$1:$M$1,0))</f>
        <v>0.93</v>
      </c>
      <c r="J4270" t="str">
        <f>INDEX(Hosts!$A:$M, MATCH(Places!$B4270,Hosts!$A:$A,0), MATCH(Places!J$1,Hosts!$A$1:$M$1,0))</f>
        <v>No</v>
      </c>
      <c r="K4270">
        <v>15</v>
      </c>
      <c r="L4270" t="str">
        <f>VLOOKUP($K4270,Neighborhoods!$A:$C,2,0)</f>
        <v>Manhattan</v>
      </c>
      <c r="M4270" t="str">
        <f>VLOOKUP($K4270,Neighborhoods!$A:$C,3,0)</f>
        <v>East Village</v>
      </c>
      <c r="N4270" t="str">
        <f>INDEX(Neighborhoods!$A:$C, MATCH(Places!$K4270,Neighborhoods!$A:$A,0), MATCH(Places!N$1,Neighborhoods!$A$1:$C$1,0))</f>
        <v>Manhattan</v>
      </c>
      <c r="O4270" t="str">
        <f>INDEX(Neighborhoods!$A:$C, MATCH(Places!$K4270,Neighborhoods!$A:$A,0), MATCH(Places!O$1,Neighborhoods!$A$1:$C$1,0))</f>
        <v>East Village</v>
      </c>
      <c r="P4270" t="s">
        <v>1</v>
      </c>
      <c r="Q4270" t="str">
        <f t="shared" si="264"/>
        <v>Yes</v>
      </c>
      <c r="R4270">
        <v>2</v>
      </c>
      <c r="S4270" t="str">
        <f t="shared" si="265"/>
        <v>Small</v>
      </c>
      <c r="T4270" s="50">
        <v>100</v>
      </c>
      <c r="U4270" s="70">
        <f t="shared" si="266"/>
        <v>0.03</v>
      </c>
      <c r="V4270" s="52">
        <v>4.54</v>
      </c>
      <c r="W4270" s="52" t="str" cm="1">
        <f t="array" ref="W4270">_xlfn.SWITCH(ROUND(V4270,0),5,"Excellent",4,"Good",3,"Ok","Bad")</f>
        <v>Excellent</v>
      </c>
      <c r="X4270">
        <v>28</v>
      </c>
      <c r="Y4270" t="str">
        <f t="shared" si="267"/>
        <v>No</v>
      </c>
      <c r="Z4270" s="68">
        <v>43443</v>
      </c>
      <c r="AA4270" s="68">
        <v>43884</v>
      </c>
      <c r="AB4270">
        <v>197</v>
      </c>
      <c r="AC4270" t="s">
        <v>15616</v>
      </c>
    </row>
    <row r="4271" spans="1:29" x14ac:dyDescent="0.3">
      <c r="A4271" t="s">
        <v>14265</v>
      </c>
      <c r="B4271">
        <v>2256</v>
      </c>
      <c r="C4271" t="str">
        <f>VLOOKUP($B4271,Hosts!$A:$M,10,0)</f>
        <v>Within an hour</v>
      </c>
      <c r="D4271" s="70">
        <f>VLOOKUP($B4271,Hosts!$A:$M,11,0)</f>
        <v>1</v>
      </c>
      <c r="E4271" s="70">
        <f>VLOOKUP($B4271,Hosts!$A:$M,12,0)</f>
        <v>0.98</v>
      </c>
      <c r="F4271" t="str">
        <f>VLOOKUP($B4271,Hosts!$A:$M,13,0)</f>
        <v>Yes</v>
      </c>
      <c r="G4271" t="str">
        <f>INDEX(Hosts!$A:$M, MATCH(Places!$B4271,Hosts!$A:$A,0), MATCH(Places!G$1,Hosts!$A$1:$M$1,0))</f>
        <v>Within an hour</v>
      </c>
      <c r="H4271" s="70">
        <f>INDEX(Hosts!$A:$M, MATCH(Places!$B4271,Hosts!$A:$A,0), MATCH(Places!H$1,Hosts!$A$1:$M$1,0))</f>
        <v>1</v>
      </c>
      <c r="I4271" s="70">
        <f>INDEX(Hosts!$A:$M, MATCH(Places!$B4271,Hosts!$A:$A,0), MATCH(Places!I$1,Hosts!$A$1:$M$1,0))</f>
        <v>0.98</v>
      </c>
      <c r="J4271" t="str">
        <f>INDEX(Hosts!$A:$M, MATCH(Places!$B4271,Hosts!$A:$A,0), MATCH(Places!J$1,Hosts!$A$1:$M$1,0))</f>
        <v>Yes</v>
      </c>
      <c r="K4271">
        <v>24</v>
      </c>
      <c r="L4271" t="str">
        <f>VLOOKUP($K4271,Neighborhoods!$A:$C,2,0)</f>
        <v>Queens</v>
      </c>
      <c r="M4271" t="str">
        <f>VLOOKUP($K4271,Neighborhoods!$A:$C,3,0)</f>
        <v>Long Island City</v>
      </c>
      <c r="N4271" t="str">
        <f>INDEX(Neighborhoods!$A:$C, MATCH(Places!$K4271,Neighborhoods!$A:$A,0), MATCH(Places!N$1,Neighborhoods!$A$1:$C$1,0))</f>
        <v>Queens</v>
      </c>
      <c r="O4271" t="str">
        <f>INDEX(Neighborhoods!$A:$C, MATCH(Places!$K4271,Neighborhoods!$A:$A,0), MATCH(Places!O$1,Neighborhoods!$A$1:$C$1,0))</f>
        <v>Long Island City</v>
      </c>
      <c r="P4271" t="s">
        <v>11822</v>
      </c>
      <c r="Q4271" t="str">
        <f t="shared" si="264"/>
        <v>No</v>
      </c>
      <c r="R4271">
        <v>4</v>
      </c>
      <c r="S4271" t="str">
        <f t="shared" si="265"/>
        <v>Medium</v>
      </c>
      <c r="T4271" s="50">
        <v>125</v>
      </c>
      <c r="U4271" s="70">
        <f t="shared" si="266"/>
        <v>0.03</v>
      </c>
      <c r="V4271" s="52">
        <v>4.83</v>
      </c>
      <c r="W4271" s="52" t="str" cm="1">
        <f t="array" ref="W4271">_xlfn.SWITCH(ROUND(V4271,0),5,"Excellent",4,"Good",3,"Ok","Bad")</f>
        <v>Excellent</v>
      </c>
      <c r="X4271">
        <v>18</v>
      </c>
      <c r="Y4271" t="str">
        <f t="shared" si="267"/>
        <v>No</v>
      </c>
      <c r="Z4271" s="68">
        <v>43578</v>
      </c>
      <c r="AA4271" s="68">
        <v>44010</v>
      </c>
      <c r="AB4271">
        <v>303</v>
      </c>
      <c r="AC4271" t="s">
        <v>15616</v>
      </c>
    </row>
    <row r="4272" spans="1:29" x14ac:dyDescent="0.3">
      <c r="A4272" t="s">
        <v>15586</v>
      </c>
      <c r="B4272">
        <v>2065</v>
      </c>
      <c r="C4272" t="str">
        <f>VLOOKUP($B4272,Hosts!$A:$M,10,0)</f>
        <v>Within a few hours</v>
      </c>
      <c r="D4272" s="70">
        <f>VLOOKUP($B4272,Hosts!$A:$M,11,0)</f>
        <v>1</v>
      </c>
      <c r="E4272" s="70">
        <f>VLOOKUP($B4272,Hosts!$A:$M,12,0)</f>
        <v>1</v>
      </c>
      <c r="F4272" t="str">
        <f>VLOOKUP($B4272,Hosts!$A:$M,13,0)</f>
        <v>Yes</v>
      </c>
      <c r="G4272" t="str">
        <f>INDEX(Hosts!$A:$M, MATCH(Places!$B4272,Hosts!$A:$A,0), MATCH(Places!G$1,Hosts!$A$1:$M$1,0))</f>
        <v>Within a few hours</v>
      </c>
      <c r="H4272" s="70">
        <f>INDEX(Hosts!$A:$M, MATCH(Places!$B4272,Hosts!$A:$A,0), MATCH(Places!H$1,Hosts!$A$1:$M$1,0))</f>
        <v>1</v>
      </c>
      <c r="I4272" s="70">
        <f>INDEX(Hosts!$A:$M, MATCH(Places!$B4272,Hosts!$A:$A,0), MATCH(Places!I$1,Hosts!$A$1:$M$1,0))</f>
        <v>1</v>
      </c>
      <c r="J4272" t="str">
        <f>INDEX(Hosts!$A:$M, MATCH(Places!$B4272,Hosts!$A:$A,0), MATCH(Places!J$1,Hosts!$A$1:$M$1,0))</f>
        <v>Yes</v>
      </c>
      <c r="K4272">
        <v>7</v>
      </c>
      <c r="L4272" t="str">
        <f>VLOOKUP($K4272,Neighborhoods!$A:$C,2,0)</f>
        <v>Brooklyn</v>
      </c>
      <c r="M4272" t="str">
        <f>VLOOKUP($K4272,Neighborhoods!$A:$C,3,0)</f>
        <v>Bedford-Stuyvesant</v>
      </c>
      <c r="N4272" t="str">
        <f>INDEX(Neighborhoods!$A:$C, MATCH(Places!$K4272,Neighborhoods!$A:$A,0), MATCH(Places!N$1,Neighborhoods!$A$1:$C$1,0))</f>
        <v>Brooklyn</v>
      </c>
      <c r="O4272" t="str">
        <f>INDEX(Neighborhoods!$A:$C, MATCH(Places!$K4272,Neighborhoods!$A:$A,0), MATCH(Places!O$1,Neighborhoods!$A$1:$C$1,0))</f>
        <v>Bedford-Stuyvesant</v>
      </c>
      <c r="P4272" t="s">
        <v>1</v>
      </c>
      <c r="Q4272" t="str">
        <f t="shared" si="264"/>
        <v>Yes</v>
      </c>
      <c r="R4272">
        <v>2</v>
      </c>
      <c r="S4272" t="str">
        <f t="shared" si="265"/>
        <v>Small</v>
      </c>
      <c r="T4272" s="50">
        <v>50</v>
      </c>
      <c r="U4272" s="70">
        <f t="shared" si="266"/>
        <v>0.03</v>
      </c>
      <c r="V4272" s="52">
        <v>5</v>
      </c>
      <c r="W4272" s="52" t="str" cm="1">
        <f t="array" ref="W4272">_xlfn.SWITCH(ROUND(V4272,0),5,"Excellent",4,"Good",3,"Ok","Bad")</f>
        <v>Excellent</v>
      </c>
      <c r="X4272">
        <v>35</v>
      </c>
      <c r="Y4272" t="str">
        <f t="shared" si="267"/>
        <v>No</v>
      </c>
      <c r="Z4272" s="68">
        <v>43467</v>
      </c>
      <c r="AA4272" s="68">
        <v>44041</v>
      </c>
      <c r="AB4272">
        <v>217</v>
      </c>
      <c r="AC4272" t="s">
        <v>15615</v>
      </c>
    </row>
    <row r="4273" spans="1:29" x14ac:dyDescent="0.3">
      <c r="A4273" t="s">
        <v>3032</v>
      </c>
      <c r="B4273">
        <v>3714</v>
      </c>
      <c r="C4273" t="str">
        <f>VLOOKUP($B4273,Hosts!$A:$M,10,0)</f>
        <v>Within an hour</v>
      </c>
      <c r="D4273" s="70">
        <f>VLOOKUP($B4273,Hosts!$A:$M,11,0)</f>
        <v>1</v>
      </c>
      <c r="E4273" s="70">
        <f>VLOOKUP($B4273,Hosts!$A:$M,12,0)</f>
        <v>1</v>
      </c>
      <c r="F4273" t="str">
        <f>VLOOKUP($B4273,Hosts!$A:$M,13,0)</f>
        <v>No</v>
      </c>
      <c r="G4273" t="str">
        <f>INDEX(Hosts!$A:$M, MATCH(Places!$B4273,Hosts!$A:$A,0), MATCH(Places!G$1,Hosts!$A$1:$M$1,0))</f>
        <v>Within an hour</v>
      </c>
      <c r="H4273" s="70">
        <f>INDEX(Hosts!$A:$M, MATCH(Places!$B4273,Hosts!$A:$A,0), MATCH(Places!H$1,Hosts!$A$1:$M$1,0))</f>
        <v>1</v>
      </c>
      <c r="I4273" s="70">
        <f>INDEX(Hosts!$A:$M, MATCH(Places!$B4273,Hosts!$A:$A,0), MATCH(Places!I$1,Hosts!$A$1:$M$1,0))</f>
        <v>1</v>
      </c>
      <c r="J4273" t="str">
        <f>INDEX(Hosts!$A:$M, MATCH(Places!$B4273,Hosts!$A:$A,0), MATCH(Places!J$1,Hosts!$A$1:$M$1,0))</f>
        <v>No</v>
      </c>
      <c r="K4273">
        <v>12</v>
      </c>
      <c r="L4273" t="str">
        <f>VLOOKUP($K4273,Neighborhoods!$A:$C,2,0)</f>
        <v>Brooklyn</v>
      </c>
      <c r="M4273" t="str">
        <f>VLOOKUP($K4273,Neighborhoods!$A:$C,3,0)</f>
        <v>Williamsburg</v>
      </c>
      <c r="N4273" t="str">
        <f>INDEX(Neighborhoods!$A:$C, MATCH(Places!$K4273,Neighborhoods!$A:$A,0), MATCH(Places!N$1,Neighborhoods!$A$1:$C$1,0))</f>
        <v>Brooklyn</v>
      </c>
      <c r="O4273" t="str">
        <f>INDEX(Neighborhoods!$A:$C, MATCH(Places!$K4273,Neighborhoods!$A:$A,0), MATCH(Places!O$1,Neighborhoods!$A$1:$C$1,0))</f>
        <v>Williamsburg</v>
      </c>
      <c r="P4273" t="s">
        <v>1</v>
      </c>
      <c r="Q4273" t="str">
        <f t="shared" si="264"/>
        <v>Yes</v>
      </c>
      <c r="R4273">
        <v>2</v>
      </c>
      <c r="S4273" t="str">
        <f t="shared" si="265"/>
        <v>Small</v>
      </c>
      <c r="T4273" s="50">
        <v>80</v>
      </c>
      <c r="U4273" s="70">
        <f t="shared" si="266"/>
        <v>0.03</v>
      </c>
      <c r="V4273" s="52">
        <v>4.8099999999999996</v>
      </c>
      <c r="W4273" s="52" t="str" cm="1">
        <f t="array" ref="W4273">_xlfn.SWITCH(ROUND(V4273,0),5,"Excellent",4,"Good",3,"Ok","Bad")</f>
        <v>Excellent</v>
      </c>
      <c r="X4273">
        <v>59</v>
      </c>
      <c r="Y4273" t="str">
        <f t="shared" si="267"/>
        <v>No</v>
      </c>
      <c r="Z4273" s="68">
        <v>43444</v>
      </c>
      <c r="AA4273" s="68">
        <v>44040</v>
      </c>
      <c r="AB4273">
        <v>0</v>
      </c>
      <c r="AC4273" t="s">
        <v>15615</v>
      </c>
    </row>
    <row r="4274" spans="1:29" x14ac:dyDescent="0.3">
      <c r="A4274" t="s">
        <v>15034</v>
      </c>
      <c r="B4274">
        <v>432</v>
      </c>
      <c r="C4274" t="str">
        <f>VLOOKUP($B4274,Hosts!$A:$M,10,0)</f>
        <v>Within a few hours</v>
      </c>
      <c r="D4274" s="70">
        <f>VLOOKUP($B4274,Hosts!$A:$M,11,0)</f>
        <v>0.8</v>
      </c>
      <c r="E4274" s="70">
        <f>VLOOKUP($B4274,Hosts!$A:$M,12,0)</f>
        <v>0.88</v>
      </c>
      <c r="F4274" t="str">
        <f>VLOOKUP($B4274,Hosts!$A:$M,13,0)</f>
        <v>No</v>
      </c>
      <c r="G4274" t="str">
        <f>INDEX(Hosts!$A:$M, MATCH(Places!$B4274,Hosts!$A:$A,0), MATCH(Places!G$1,Hosts!$A$1:$M$1,0))</f>
        <v>Within a few hours</v>
      </c>
      <c r="H4274" s="70">
        <f>INDEX(Hosts!$A:$M, MATCH(Places!$B4274,Hosts!$A:$A,0), MATCH(Places!H$1,Hosts!$A$1:$M$1,0))</f>
        <v>0.8</v>
      </c>
      <c r="I4274" s="70">
        <f>INDEX(Hosts!$A:$M, MATCH(Places!$B4274,Hosts!$A:$A,0), MATCH(Places!I$1,Hosts!$A$1:$M$1,0))</f>
        <v>0.88</v>
      </c>
      <c r="J4274" t="str">
        <f>INDEX(Hosts!$A:$M, MATCH(Places!$B4274,Hosts!$A:$A,0), MATCH(Places!J$1,Hosts!$A$1:$M$1,0))</f>
        <v>No</v>
      </c>
      <c r="K4274">
        <v>12</v>
      </c>
      <c r="L4274" t="str">
        <f>VLOOKUP($K4274,Neighborhoods!$A:$C,2,0)</f>
        <v>Brooklyn</v>
      </c>
      <c r="M4274" t="str">
        <f>VLOOKUP($K4274,Neighborhoods!$A:$C,3,0)</f>
        <v>Williamsburg</v>
      </c>
      <c r="N4274" t="str">
        <f>INDEX(Neighborhoods!$A:$C, MATCH(Places!$K4274,Neighborhoods!$A:$A,0), MATCH(Places!N$1,Neighborhoods!$A$1:$C$1,0))</f>
        <v>Brooklyn</v>
      </c>
      <c r="O4274" t="str">
        <f>INDEX(Neighborhoods!$A:$C, MATCH(Places!$K4274,Neighborhoods!$A:$A,0), MATCH(Places!O$1,Neighborhoods!$A$1:$C$1,0))</f>
        <v>Williamsburg</v>
      </c>
      <c r="P4274" t="s">
        <v>1</v>
      </c>
      <c r="Q4274" t="str">
        <f t="shared" si="264"/>
        <v>Yes</v>
      </c>
      <c r="R4274">
        <v>1</v>
      </c>
      <c r="S4274" t="str">
        <f t="shared" si="265"/>
        <v>Small</v>
      </c>
      <c r="T4274" s="50">
        <v>50</v>
      </c>
      <c r="U4274" s="70">
        <f t="shared" si="266"/>
        <v>0.03</v>
      </c>
      <c r="V4274" s="52">
        <v>4</v>
      </c>
      <c r="W4274" s="52" t="str" cm="1">
        <f t="array" ref="W4274">_xlfn.SWITCH(ROUND(V4274,0),5,"Excellent",4,"Good",3,"Ok","Bad")</f>
        <v>Good</v>
      </c>
      <c r="X4274">
        <v>3</v>
      </c>
      <c r="Y4274" t="str">
        <f t="shared" si="267"/>
        <v>No</v>
      </c>
      <c r="Z4274" s="68">
        <v>43513</v>
      </c>
      <c r="AA4274" s="68">
        <v>43801</v>
      </c>
      <c r="AB4274">
        <v>179</v>
      </c>
      <c r="AC4274" t="s">
        <v>15616</v>
      </c>
    </row>
    <row r="4275" spans="1:29" x14ac:dyDescent="0.3">
      <c r="A4275" t="s">
        <v>15290</v>
      </c>
      <c r="B4275">
        <v>3089</v>
      </c>
      <c r="C4275" t="str">
        <f>VLOOKUP($B4275,Hosts!$A:$M,10,0)</f>
        <v>Within an hour</v>
      </c>
      <c r="D4275" s="70">
        <f>VLOOKUP($B4275,Hosts!$A:$M,11,0)</f>
        <v>1</v>
      </c>
      <c r="E4275" s="70">
        <f>VLOOKUP($B4275,Hosts!$A:$M,12,0)</f>
        <v>0.62</v>
      </c>
      <c r="F4275" t="str">
        <f>VLOOKUP($B4275,Hosts!$A:$M,13,0)</f>
        <v>No</v>
      </c>
      <c r="G4275" t="str">
        <f>INDEX(Hosts!$A:$M, MATCH(Places!$B4275,Hosts!$A:$A,0), MATCH(Places!G$1,Hosts!$A$1:$M$1,0))</f>
        <v>Within an hour</v>
      </c>
      <c r="H4275" s="70">
        <f>INDEX(Hosts!$A:$M, MATCH(Places!$B4275,Hosts!$A:$A,0), MATCH(Places!H$1,Hosts!$A$1:$M$1,0))</f>
        <v>1</v>
      </c>
      <c r="I4275" s="70">
        <f>INDEX(Hosts!$A:$M, MATCH(Places!$B4275,Hosts!$A:$A,0), MATCH(Places!I$1,Hosts!$A$1:$M$1,0))</f>
        <v>0.62</v>
      </c>
      <c r="J4275" t="str">
        <f>INDEX(Hosts!$A:$M, MATCH(Places!$B4275,Hosts!$A:$A,0), MATCH(Places!J$1,Hosts!$A$1:$M$1,0))</f>
        <v>No</v>
      </c>
      <c r="K4275">
        <v>8</v>
      </c>
      <c r="L4275" t="str">
        <f>VLOOKUP($K4275,Neighborhoods!$A:$C,2,0)</f>
        <v>Brooklyn</v>
      </c>
      <c r="M4275" t="str">
        <f>VLOOKUP($K4275,Neighborhoods!$A:$C,3,0)</f>
        <v>Bushwick</v>
      </c>
      <c r="N4275" t="str">
        <f>INDEX(Neighborhoods!$A:$C, MATCH(Places!$K4275,Neighborhoods!$A:$A,0), MATCH(Places!N$1,Neighborhoods!$A$1:$C$1,0))</f>
        <v>Brooklyn</v>
      </c>
      <c r="O4275" t="str">
        <f>INDEX(Neighborhoods!$A:$C, MATCH(Places!$K4275,Neighborhoods!$A:$A,0), MATCH(Places!O$1,Neighborhoods!$A$1:$C$1,0))</f>
        <v>Bushwick</v>
      </c>
      <c r="P4275" t="s">
        <v>11822</v>
      </c>
      <c r="Q4275" t="str">
        <f t="shared" si="264"/>
        <v>No</v>
      </c>
      <c r="R4275">
        <v>3</v>
      </c>
      <c r="S4275" t="str">
        <f t="shared" si="265"/>
        <v>Medium</v>
      </c>
      <c r="T4275" s="50">
        <v>90</v>
      </c>
      <c r="U4275" s="70">
        <f t="shared" si="266"/>
        <v>0.03</v>
      </c>
      <c r="V4275" s="52">
        <v>4.75</v>
      </c>
      <c r="W4275" s="52" t="str" cm="1">
        <f t="array" ref="W4275">_xlfn.SWITCH(ROUND(V4275,0),5,"Excellent",4,"Good",3,"Ok","Bad")</f>
        <v>Excellent</v>
      </c>
      <c r="X4275">
        <v>4</v>
      </c>
      <c r="Y4275" t="str">
        <f t="shared" si="267"/>
        <v>No</v>
      </c>
      <c r="Z4275" s="68">
        <v>43456</v>
      </c>
      <c r="AA4275" s="68">
        <v>43878</v>
      </c>
      <c r="AB4275">
        <v>345</v>
      </c>
      <c r="AC4275" t="s">
        <v>15615</v>
      </c>
    </row>
    <row r="4276" spans="1:29" x14ac:dyDescent="0.3">
      <c r="A4276" t="s">
        <v>15596</v>
      </c>
      <c r="B4276">
        <v>3292</v>
      </c>
      <c r="C4276" t="str">
        <f>VLOOKUP($B4276,Hosts!$A:$M,10,0)</f>
        <v>Within an hour</v>
      </c>
      <c r="D4276" s="70">
        <f>VLOOKUP($B4276,Hosts!$A:$M,11,0)</f>
        <v>1</v>
      </c>
      <c r="E4276" s="70">
        <f>VLOOKUP($B4276,Hosts!$A:$M,12,0)</f>
        <v>0.79</v>
      </c>
      <c r="F4276" t="str">
        <f>VLOOKUP($B4276,Hosts!$A:$M,13,0)</f>
        <v>No</v>
      </c>
      <c r="G4276" t="str">
        <f>INDEX(Hosts!$A:$M, MATCH(Places!$B4276,Hosts!$A:$A,0), MATCH(Places!G$1,Hosts!$A$1:$M$1,0))</f>
        <v>Within an hour</v>
      </c>
      <c r="H4276" s="70">
        <f>INDEX(Hosts!$A:$M, MATCH(Places!$B4276,Hosts!$A:$A,0), MATCH(Places!H$1,Hosts!$A$1:$M$1,0))</f>
        <v>1</v>
      </c>
      <c r="I4276" s="70">
        <f>INDEX(Hosts!$A:$M, MATCH(Places!$B4276,Hosts!$A:$A,0), MATCH(Places!I$1,Hosts!$A$1:$M$1,0))</f>
        <v>0.79</v>
      </c>
      <c r="J4276" t="str">
        <f>INDEX(Hosts!$A:$M, MATCH(Places!$B4276,Hosts!$A:$A,0), MATCH(Places!J$1,Hosts!$A$1:$M$1,0))</f>
        <v>No</v>
      </c>
      <c r="K4276">
        <v>26</v>
      </c>
      <c r="L4276" t="str">
        <f>VLOOKUP($K4276,Neighborhoods!$A:$C,2,0)</f>
        <v>Queens</v>
      </c>
      <c r="M4276" t="str">
        <f>VLOOKUP($K4276,Neighborhoods!$A:$C,3,0)</f>
        <v>Sunnyside</v>
      </c>
      <c r="N4276" t="str">
        <f>INDEX(Neighborhoods!$A:$C, MATCH(Places!$K4276,Neighborhoods!$A:$A,0), MATCH(Places!N$1,Neighborhoods!$A$1:$C$1,0))</f>
        <v>Queens</v>
      </c>
      <c r="O4276" t="str">
        <f>INDEX(Neighborhoods!$A:$C, MATCH(Places!$K4276,Neighborhoods!$A:$A,0), MATCH(Places!O$1,Neighborhoods!$A$1:$C$1,0))</f>
        <v>Sunnyside</v>
      </c>
      <c r="P4276" t="s">
        <v>1</v>
      </c>
      <c r="Q4276" t="str">
        <f t="shared" si="264"/>
        <v>Yes</v>
      </c>
      <c r="R4276">
        <v>1</v>
      </c>
      <c r="S4276" t="str">
        <f t="shared" si="265"/>
        <v>Small</v>
      </c>
      <c r="T4276" s="50">
        <v>39</v>
      </c>
      <c r="U4276" s="70">
        <f t="shared" si="266"/>
        <v>0.03</v>
      </c>
      <c r="V4276" s="52">
        <v>4.67</v>
      </c>
      <c r="W4276" s="52" t="str" cm="1">
        <f t="array" ref="W4276">_xlfn.SWITCH(ROUND(V4276,0),5,"Excellent",4,"Good",3,"Ok","Bad")</f>
        <v>Excellent</v>
      </c>
      <c r="X4276">
        <v>6</v>
      </c>
      <c r="Y4276" t="str">
        <f t="shared" si="267"/>
        <v>No</v>
      </c>
      <c r="Z4276" s="68">
        <v>43495</v>
      </c>
      <c r="AA4276" s="68">
        <v>44013</v>
      </c>
      <c r="AB4276">
        <v>321</v>
      </c>
      <c r="AC4276" t="s">
        <v>15615</v>
      </c>
    </row>
    <row r="4277" spans="1:29" x14ac:dyDescent="0.3">
      <c r="A4277" t="s">
        <v>3033</v>
      </c>
      <c r="B4277">
        <v>2216</v>
      </c>
      <c r="C4277" t="str">
        <f>VLOOKUP($B4277,Hosts!$A:$M,10,0)</f>
        <v>Within an hour</v>
      </c>
      <c r="D4277" s="70">
        <f>VLOOKUP($B4277,Hosts!$A:$M,11,0)</f>
        <v>1</v>
      </c>
      <c r="E4277" s="70">
        <f>VLOOKUP($B4277,Hosts!$A:$M,12,0)</f>
        <v>1</v>
      </c>
      <c r="F4277" t="str">
        <f>VLOOKUP($B4277,Hosts!$A:$M,13,0)</f>
        <v>Yes</v>
      </c>
      <c r="G4277" t="str">
        <f>INDEX(Hosts!$A:$M, MATCH(Places!$B4277,Hosts!$A:$A,0), MATCH(Places!G$1,Hosts!$A$1:$M$1,0))</f>
        <v>Within an hour</v>
      </c>
      <c r="H4277" s="70">
        <f>INDEX(Hosts!$A:$M, MATCH(Places!$B4277,Hosts!$A:$A,0), MATCH(Places!H$1,Hosts!$A$1:$M$1,0))</f>
        <v>1</v>
      </c>
      <c r="I4277" s="70">
        <f>INDEX(Hosts!$A:$M, MATCH(Places!$B4277,Hosts!$A:$A,0), MATCH(Places!I$1,Hosts!$A$1:$M$1,0))</f>
        <v>1</v>
      </c>
      <c r="J4277" t="str">
        <f>INDEX(Hosts!$A:$M, MATCH(Places!$B4277,Hosts!$A:$A,0), MATCH(Places!J$1,Hosts!$A$1:$M$1,0))</f>
        <v>Yes</v>
      </c>
      <c r="K4277">
        <v>20</v>
      </c>
      <c r="L4277" t="str">
        <f>VLOOKUP($K4277,Neighborhoods!$A:$C,2,0)</f>
        <v>Manhattan</v>
      </c>
      <c r="M4277" t="str">
        <f>VLOOKUP($K4277,Neighborhoods!$A:$C,3,0)</f>
        <v>Upper West Side</v>
      </c>
      <c r="N4277" t="str">
        <f>INDEX(Neighborhoods!$A:$C, MATCH(Places!$K4277,Neighborhoods!$A:$A,0), MATCH(Places!N$1,Neighborhoods!$A$1:$C$1,0))</f>
        <v>Manhattan</v>
      </c>
      <c r="O4277" t="str">
        <f>INDEX(Neighborhoods!$A:$C, MATCH(Places!$K4277,Neighborhoods!$A:$A,0), MATCH(Places!O$1,Neighborhoods!$A$1:$C$1,0))</f>
        <v>Upper West Side</v>
      </c>
      <c r="P4277" t="s">
        <v>1</v>
      </c>
      <c r="Q4277" t="str">
        <f t="shared" si="264"/>
        <v>Yes</v>
      </c>
      <c r="R4277">
        <v>1</v>
      </c>
      <c r="S4277" t="str">
        <f t="shared" si="265"/>
        <v>Small</v>
      </c>
      <c r="T4277" s="50">
        <v>74</v>
      </c>
      <c r="U4277" s="70">
        <f t="shared" si="266"/>
        <v>0.03</v>
      </c>
      <c r="V4277" s="52">
        <v>4.88</v>
      </c>
      <c r="W4277" s="52" t="str" cm="1">
        <f t="array" ref="W4277">_xlfn.SWITCH(ROUND(V4277,0),5,"Excellent",4,"Good",3,"Ok","Bad")</f>
        <v>Excellent</v>
      </c>
      <c r="X4277">
        <v>8</v>
      </c>
      <c r="Y4277" t="str">
        <f t="shared" si="267"/>
        <v>No</v>
      </c>
      <c r="Z4277" s="68">
        <v>43475</v>
      </c>
      <c r="AA4277" s="68">
        <v>44013</v>
      </c>
      <c r="AB4277">
        <v>1</v>
      </c>
      <c r="AC4277" t="s">
        <v>15615</v>
      </c>
    </row>
    <row r="4278" spans="1:29" x14ac:dyDescent="0.3">
      <c r="A4278" t="s">
        <v>3034</v>
      </c>
      <c r="B4278">
        <v>1233</v>
      </c>
      <c r="C4278" t="str">
        <f>VLOOKUP($B4278,Hosts!$A:$M,10,0)</f>
        <v>Within an hour</v>
      </c>
      <c r="D4278" s="70">
        <f>VLOOKUP($B4278,Hosts!$A:$M,11,0)</f>
        <v>1</v>
      </c>
      <c r="E4278" s="70">
        <f>VLOOKUP($B4278,Hosts!$A:$M,12,0)</f>
        <v>0.86</v>
      </c>
      <c r="F4278" t="str">
        <f>VLOOKUP($B4278,Hosts!$A:$M,13,0)</f>
        <v>Yes</v>
      </c>
      <c r="G4278" t="str">
        <f>INDEX(Hosts!$A:$M, MATCH(Places!$B4278,Hosts!$A:$A,0), MATCH(Places!G$1,Hosts!$A$1:$M$1,0))</f>
        <v>Within an hour</v>
      </c>
      <c r="H4278" s="70">
        <f>INDEX(Hosts!$A:$M, MATCH(Places!$B4278,Hosts!$A:$A,0), MATCH(Places!H$1,Hosts!$A$1:$M$1,0))</f>
        <v>1</v>
      </c>
      <c r="I4278" s="70">
        <f>INDEX(Hosts!$A:$M, MATCH(Places!$B4278,Hosts!$A:$A,0), MATCH(Places!I$1,Hosts!$A$1:$M$1,0))</f>
        <v>0.86</v>
      </c>
      <c r="J4278" t="str">
        <f>INDEX(Hosts!$A:$M, MATCH(Places!$B4278,Hosts!$A:$A,0), MATCH(Places!J$1,Hosts!$A$1:$M$1,0))</f>
        <v>Yes</v>
      </c>
      <c r="K4278">
        <v>17</v>
      </c>
      <c r="L4278" t="str">
        <f>VLOOKUP($K4278,Neighborhoods!$A:$C,2,0)</f>
        <v>Manhattan</v>
      </c>
      <c r="M4278" t="str">
        <f>VLOOKUP($K4278,Neighborhoods!$A:$C,3,0)</f>
        <v>Hell's Kitchen</v>
      </c>
      <c r="N4278" t="str">
        <f>INDEX(Neighborhoods!$A:$C, MATCH(Places!$K4278,Neighborhoods!$A:$A,0), MATCH(Places!N$1,Neighborhoods!$A$1:$C$1,0))</f>
        <v>Manhattan</v>
      </c>
      <c r="O4278" t="str">
        <f>INDEX(Neighborhoods!$A:$C, MATCH(Places!$K4278,Neighborhoods!$A:$A,0), MATCH(Places!O$1,Neighborhoods!$A$1:$C$1,0))</f>
        <v>Hell's Kitchen</v>
      </c>
      <c r="P4278" t="s">
        <v>1</v>
      </c>
      <c r="Q4278" t="str">
        <f t="shared" si="264"/>
        <v>Yes</v>
      </c>
      <c r="R4278">
        <v>1</v>
      </c>
      <c r="S4278" t="str">
        <f t="shared" si="265"/>
        <v>Small</v>
      </c>
      <c r="T4278" s="50">
        <v>70.709999999999994</v>
      </c>
      <c r="U4278" s="70">
        <f t="shared" si="266"/>
        <v>0.03</v>
      </c>
      <c r="V4278" s="52">
        <v>5</v>
      </c>
      <c r="W4278" s="52" t="str" cm="1">
        <f t="array" ref="W4278">_xlfn.SWITCH(ROUND(V4278,0),5,"Excellent",4,"Good",3,"Ok","Bad")</f>
        <v>Excellent</v>
      </c>
      <c r="X4278">
        <v>63</v>
      </c>
      <c r="Y4278" t="str">
        <f t="shared" si="267"/>
        <v>No</v>
      </c>
      <c r="Z4278" s="68">
        <v>43450</v>
      </c>
      <c r="AA4278" s="68">
        <v>44046</v>
      </c>
      <c r="AB4278">
        <v>153</v>
      </c>
      <c r="AC4278" t="s">
        <v>15615</v>
      </c>
    </row>
    <row r="4279" spans="1:29" x14ac:dyDescent="0.3">
      <c r="A4279" t="s">
        <v>13873</v>
      </c>
      <c r="B4279">
        <v>3733</v>
      </c>
      <c r="C4279" t="str">
        <f>VLOOKUP($B4279,Hosts!$A:$M,10,0)</f>
        <v>Within an hour</v>
      </c>
      <c r="D4279" s="70">
        <f>VLOOKUP($B4279,Hosts!$A:$M,11,0)</f>
        <v>1</v>
      </c>
      <c r="E4279" s="70">
        <f>VLOOKUP($B4279,Hosts!$A:$M,12,0)</f>
        <v>0.6</v>
      </c>
      <c r="F4279" t="str">
        <f>VLOOKUP($B4279,Hosts!$A:$M,13,0)</f>
        <v>No</v>
      </c>
      <c r="G4279" t="str">
        <f>INDEX(Hosts!$A:$M, MATCH(Places!$B4279,Hosts!$A:$A,0), MATCH(Places!G$1,Hosts!$A$1:$M$1,0))</f>
        <v>Within an hour</v>
      </c>
      <c r="H4279" s="70">
        <f>INDEX(Hosts!$A:$M, MATCH(Places!$B4279,Hosts!$A:$A,0), MATCH(Places!H$1,Hosts!$A$1:$M$1,0))</f>
        <v>1</v>
      </c>
      <c r="I4279" s="70">
        <f>INDEX(Hosts!$A:$M, MATCH(Places!$B4279,Hosts!$A:$A,0), MATCH(Places!I$1,Hosts!$A$1:$M$1,0))</f>
        <v>0.6</v>
      </c>
      <c r="J4279" t="str">
        <f>INDEX(Hosts!$A:$M, MATCH(Places!$B4279,Hosts!$A:$A,0), MATCH(Places!J$1,Hosts!$A$1:$M$1,0))</f>
        <v>No</v>
      </c>
      <c r="K4279">
        <v>16</v>
      </c>
      <c r="L4279" t="str">
        <f>VLOOKUP($K4279,Neighborhoods!$A:$C,2,0)</f>
        <v>Manhattan</v>
      </c>
      <c r="M4279" t="str">
        <f>VLOOKUP($K4279,Neighborhoods!$A:$C,3,0)</f>
        <v>Harlem</v>
      </c>
      <c r="N4279" t="str">
        <f>INDEX(Neighborhoods!$A:$C, MATCH(Places!$K4279,Neighborhoods!$A:$A,0), MATCH(Places!N$1,Neighborhoods!$A$1:$C$1,0))</f>
        <v>Manhattan</v>
      </c>
      <c r="O4279" t="str">
        <f>INDEX(Neighborhoods!$A:$C, MATCH(Places!$K4279,Neighborhoods!$A:$A,0), MATCH(Places!O$1,Neighborhoods!$A$1:$C$1,0))</f>
        <v>Harlem</v>
      </c>
      <c r="P4279" t="s">
        <v>11822</v>
      </c>
      <c r="Q4279" t="str">
        <f t="shared" si="264"/>
        <v>No</v>
      </c>
      <c r="R4279">
        <v>4</v>
      </c>
      <c r="S4279" t="str">
        <f t="shared" si="265"/>
        <v>Medium</v>
      </c>
      <c r="T4279" s="50">
        <v>414</v>
      </c>
      <c r="U4279" s="70">
        <f t="shared" si="266"/>
        <v>0.04</v>
      </c>
      <c r="V4279" s="52">
        <v>4.9000000000000004</v>
      </c>
      <c r="W4279" s="52" t="str" cm="1">
        <f t="array" ref="W4279">_xlfn.SWITCH(ROUND(V4279,0),5,"Excellent",4,"Good",3,"Ok","Bad")</f>
        <v>Excellent</v>
      </c>
      <c r="X4279">
        <v>10</v>
      </c>
      <c r="Y4279" t="str">
        <f t="shared" si="267"/>
        <v>No</v>
      </c>
      <c r="Z4279" s="68">
        <v>43467</v>
      </c>
      <c r="AA4279" s="68">
        <v>43639</v>
      </c>
      <c r="AB4279">
        <v>0</v>
      </c>
      <c r="AC4279" t="s">
        <v>15615</v>
      </c>
    </row>
    <row r="4280" spans="1:29" x14ac:dyDescent="0.3">
      <c r="A4280" t="s">
        <v>13578</v>
      </c>
      <c r="B4280">
        <v>1476</v>
      </c>
      <c r="C4280" t="str">
        <f>VLOOKUP($B4280,Hosts!$A:$M,10,0)</f>
        <v>Within an hour</v>
      </c>
      <c r="D4280" s="70">
        <f>VLOOKUP($B4280,Hosts!$A:$M,11,0)</f>
        <v>1</v>
      </c>
      <c r="E4280" s="70">
        <f>VLOOKUP($B4280,Hosts!$A:$M,12,0)</f>
        <v>0.96</v>
      </c>
      <c r="F4280" t="str">
        <f>VLOOKUP($B4280,Hosts!$A:$M,13,0)</f>
        <v>Yes</v>
      </c>
      <c r="G4280" t="str">
        <f>INDEX(Hosts!$A:$M, MATCH(Places!$B4280,Hosts!$A:$A,0), MATCH(Places!G$1,Hosts!$A$1:$M$1,0))</f>
        <v>Within an hour</v>
      </c>
      <c r="H4280" s="70">
        <f>INDEX(Hosts!$A:$M, MATCH(Places!$B4280,Hosts!$A:$A,0), MATCH(Places!H$1,Hosts!$A$1:$M$1,0))</f>
        <v>1</v>
      </c>
      <c r="I4280" s="70">
        <f>INDEX(Hosts!$A:$M, MATCH(Places!$B4280,Hosts!$A:$A,0), MATCH(Places!I$1,Hosts!$A$1:$M$1,0))</f>
        <v>0.96</v>
      </c>
      <c r="J4280" t="str">
        <f>INDEX(Hosts!$A:$M, MATCH(Places!$B4280,Hosts!$A:$A,0), MATCH(Places!J$1,Hosts!$A$1:$M$1,0))</f>
        <v>Yes</v>
      </c>
      <c r="K4280">
        <v>19</v>
      </c>
      <c r="L4280" t="str">
        <f>VLOOKUP($K4280,Neighborhoods!$A:$C,2,0)</f>
        <v>Manhattan</v>
      </c>
      <c r="M4280" t="str">
        <f>VLOOKUP($K4280,Neighborhoods!$A:$C,3,0)</f>
        <v>Upper East Side</v>
      </c>
      <c r="N4280" t="str">
        <f>INDEX(Neighborhoods!$A:$C, MATCH(Places!$K4280,Neighborhoods!$A:$A,0), MATCH(Places!N$1,Neighborhoods!$A$1:$C$1,0))</f>
        <v>Manhattan</v>
      </c>
      <c r="O4280" t="str">
        <f>INDEX(Neighborhoods!$A:$C, MATCH(Places!$K4280,Neighborhoods!$A:$A,0), MATCH(Places!O$1,Neighborhoods!$A$1:$C$1,0))</f>
        <v>Upper East Side</v>
      </c>
      <c r="P4280" t="s">
        <v>1</v>
      </c>
      <c r="Q4280" t="str">
        <f t="shared" si="264"/>
        <v>Yes</v>
      </c>
      <c r="R4280">
        <v>2</v>
      </c>
      <c r="S4280" t="str">
        <f t="shared" si="265"/>
        <v>Small</v>
      </c>
      <c r="T4280" s="50">
        <v>89</v>
      </c>
      <c r="U4280" s="70">
        <f t="shared" si="266"/>
        <v>0.03</v>
      </c>
      <c r="V4280" s="52">
        <v>4.92</v>
      </c>
      <c r="W4280" s="52" t="str" cm="1">
        <f t="array" ref="W4280">_xlfn.SWITCH(ROUND(V4280,0),5,"Excellent",4,"Good",3,"Ok","Bad")</f>
        <v>Excellent</v>
      </c>
      <c r="X4280">
        <v>48</v>
      </c>
      <c r="Y4280" t="str">
        <f t="shared" si="267"/>
        <v>No</v>
      </c>
      <c r="Z4280" s="68">
        <v>43450</v>
      </c>
      <c r="AA4280" s="68">
        <v>44036</v>
      </c>
      <c r="AB4280">
        <v>45</v>
      </c>
      <c r="AC4280" t="s">
        <v>15616</v>
      </c>
    </row>
    <row r="4281" spans="1:29" x14ac:dyDescent="0.3">
      <c r="A4281" t="s">
        <v>3035</v>
      </c>
      <c r="B4281">
        <v>3470</v>
      </c>
      <c r="C4281" t="str">
        <f>VLOOKUP($B4281,Hosts!$A:$M,10,0)</f>
        <v>Within a few hours</v>
      </c>
      <c r="D4281" s="70">
        <f>VLOOKUP($B4281,Hosts!$A:$M,11,0)</f>
        <v>1</v>
      </c>
      <c r="E4281" s="70">
        <f>VLOOKUP($B4281,Hosts!$A:$M,12,0)</f>
        <v>0.85</v>
      </c>
      <c r="F4281" t="str">
        <f>VLOOKUP($B4281,Hosts!$A:$M,13,0)</f>
        <v>Yes</v>
      </c>
      <c r="G4281" t="str">
        <f>INDEX(Hosts!$A:$M, MATCH(Places!$B4281,Hosts!$A:$A,0), MATCH(Places!G$1,Hosts!$A$1:$M$1,0))</f>
        <v>Within a few hours</v>
      </c>
      <c r="H4281" s="70">
        <f>INDEX(Hosts!$A:$M, MATCH(Places!$B4281,Hosts!$A:$A,0), MATCH(Places!H$1,Hosts!$A$1:$M$1,0))</f>
        <v>1</v>
      </c>
      <c r="I4281" s="70">
        <f>INDEX(Hosts!$A:$M, MATCH(Places!$B4281,Hosts!$A:$A,0), MATCH(Places!I$1,Hosts!$A$1:$M$1,0))</f>
        <v>0.85</v>
      </c>
      <c r="J4281" t="str">
        <f>INDEX(Hosts!$A:$M, MATCH(Places!$B4281,Hosts!$A:$A,0), MATCH(Places!J$1,Hosts!$A$1:$M$1,0))</f>
        <v>Yes</v>
      </c>
      <c r="K4281">
        <v>10</v>
      </c>
      <c r="L4281" t="str">
        <f>VLOOKUP($K4281,Neighborhoods!$A:$C,2,0)</f>
        <v>Brooklyn</v>
      </c>
      <c r="M4281" t="str">
        <f>VLOOKUP($K4281,Neighborhoods!$A:$C,3,0)</f>
        <v>East Flatbush</v>
      </c>
      <c r="N4281" t="str">
        <f>INDEX(Neighborhoods!$A:$C, MATCH(Places!$K4281,Neighborhoods!$A:$A,0), MATCH(Places!N$1,Neighborhoods!$A$1:$C$1,0))</f>
        <v>Brooklyn</v>
      </c>
      <c r="O4281" t="str">
        <f>INDEX(Neighborhoods!$A:$C, MATCH(Places!$K4281,Neighborhoods!$A:$A,0), MATCH(Places!O$1,Neighborhoods!$A$1:$C$1,0))</f>
        <v>East Flatbush</v>
      </c>
      <c r="P4281" t="s">
        <v>1</v>
      </c>
      <c r="Q4281" t="str">
        <f t="shared" si="264"/>
        <v>Yes</v>
      </c>
      <c r="R4281">
        <v>1</v>
      </c>
      <c r="S4281" t="str">
        <f t="shared" si="265"/>
        <v>Small</v>
      </c>
      <c r="T4281" s="50">
        <v>38</v>
      </c>
      <c r="U4281" s="70">
        <f t="shared" si="266"/>
        <v>0.03</v>
      </c>
      <c r="V4281" s="52">
        <v>4.99</v>
      </c>
      <c r="W4281" s="52" t="str" cm="1">
        <f t="array" ref="W4281">_xlfn.SWITCH(ROUND(V4281,0),5,"Excellent",4,"Good",3,"Ok","Bad")</f>
        <v>Excellent</v>
      </c>
      <c r="X4281">
        <v>84</v>
      </c>
      <c r="Y4281" t="str">
        <f t="shared" si="267"/>
        <v>No</v>
      </c>
      <c r="Z4281" s="68">
        <v>43474</v>
      </c>
      <c r="AA4281" s="68">
        <v>44044</v>
      </c>
      <c r="AB4281">
        <v>231</v>
      </c>
      <c r="AC4281" t="s">
        <v>15615</v>
      </c>
    </row>
    <row r="4282" spans="1:29" x14ac:dyDescent="0.3">
      <c r="A4282" t="s">
        <v>3036</v>
      </c>
      <c r="B4282">
        <v>1873</v>
      </c>
      <c r="C4282" t="str">
        <f>VLOOKUP($B4282,Hosts!$A:$M,10,0)</f>
        <v>Within a few hours</v>
      </c>
      <c r="D4282" s="70">
        <f>VLOOKUP($B4282,Hosts!$A:$M,11,0)</f>
        <v>1</v>
      </c>
      <c r="E4282" s="70">
        <f>VLOOKUP($B4282,Hosts!$A:$M,12,0)</f>
        <v>0.77</v>
      </c>
      <c r="F4282" t="str">
        <f>VLOOKUP($B4282,Hosts!$A:$M,13,0)</f>
        <v>No</v>
      </c>
      <c r="G4282" t="str">
        <f>INDEX(Hosts!$A:$M, MATCH(Places!$B4282,Hosts!$A:$A,0), MATCH(Places!G$1,Hosts!$A$1:$M$1,0))</f>
        <v>Within a few hours</v>
      </c>
      <c r="H4282" s="70">
        <f>INDEX(Hosts!$A:$M, MATCH(Places!$B4282,Hosts!$A:$A,0), MATCH(Places!H$1,Hosts!$A$1:$M$1,0))</f>
        <v>1</v>
      </c>
      <c r="I4282" s="70">
        <f>INDEX(Hosts!$A:$M, MATCH(Places!$B4282,Hosts!$A:$A,0), MATCH(Places!I$1,Hosts!$A$1:$M$1,0))</f>
        <v>0.77</v>
      </c>
      <c r="J4282" t="str">
        <f>INDEX(Hosts!$A:$M, MATCH(Places!$B4282,Hosts!$A:$A,0), MATCH(Places!J$1,Hosts!$A$1:$M$1,0))</f>
        <v>No</v>
      </c>
      <c r="K4282">
        <v>18</v>
      </c>
      <c r="L4282" t="str">
        <f>VLOOKUP($K4282,Neighborhoods!$A:$C,2,0)</f>
        <v>Manhattan</v>
      </c>
      <c r="M4282" t="str">
        <f>VLOOKUP($K4282,Neighborhoods!$A:$C,3,0)</f>
        <v>Midtown</v>
      </c>
      <c r="N4282" t="str">
        <f>INDEX(Neighborhoods!$A:$C, MATCH(Places!$K4282,Neighborhoods!$A:$A,0), MATCH(Places!N$1,Neighborhoods!$A$1:$C$1,0))</f>
        <v>Manhattan</v>
      </c>
      <c r="O4282" t="str">
        <f>INDEX(Neighborhoods!$A:$C, MATCH(Places!$K4282,Neighborhoods!$A:$A,0), MATCH(Places!O$1,Neighborhoods!$A$1:$C$1,0))</f>
        <v>Midtown</v>
      </c>
      <c r="P4282" t="s">
        <v>16</v>
      </c>
      <c r="Q4282" t="str">
        <f t="shared" si="264"/>
        <v>Yes</v>
      </c>
      <c r="R4282">
        <v>1</v>
      </c>
      <c r="S4282" t="str">
        <f t="shared" si="265"/>
        <v>Small</v>
      </c>
      <c r="T4282" s="50">
        <v>100</v>
      </c>
      <c r="U4282" s="70">
        <f t="shared" si="266"/>
        <v>0.03</v>
      </c>
      <c r="V4282" s="52">
        <v>5</v>
      </c>
      <c r="W4282" s="52" t="str" cm="1">
        <f t="array" ref="W4282">_xlfn.SWITCH(ROUND(V4282,0),5,"Excellent",4,"Good",3,"Ok","Bad")</f>
        <v>Excellent</v>
      </c>
      <c r="X4282">
        <v>12</v>
      </c>
      <c r="Y4282" t="str">
        <f t="shared" si="267"/>
        <v>No</v>
      </c>
      <c r="Z4282" s="68">
        <v>43440</v>
      </c>
      <c r="AA4282" s="68">
        <v>43891</v>
      </c>
      <c r="AB4282">
        <v>74</v>
      </c>
      <c r="AC4282" t="s">
        <v>15615</v>
      </c>
    </row>
    <row r="4283" spans="1:29" x14ac:dyDescent="0.3">
      <c r="A4283" t="s">
        <v>3037</v>
      </c>
      <c r="B4283">
        <v>2791</v>
      </c>
      <c r="C4283" t="str">
        <f>VLOOKUP($B4283,Hosts!$A:$M,10,0)</f>
        <v>Within a day</v>
      </c>
      <c r="D4283" s="70">
        <f>VLOOKUP($B4283,Hosts!$A:$M,11,0)</f>
        <v>0.5</v>
      </c>
      <c r="E4283" s="70">
        <f>VLOOKUP($B4283,Hosts!$A:$M,12,0)</f>
        <v>0.81</v>
      </c>
      <c r="F4283" t="str">
        <f>VLOOKUP($B4283,Hosts!$A:$M,13,0)</f>
        <v>Yes</v>
      </c>
      <c r="G4283" t="str">
        <f>INDEX(Hosts!$A:$M, MATCH(Places!$B4283,Hosts!$A:$A,0), MATCH(Places!G$1,Hosts!$A$1:$M$1,0))</f>
        <v>Within a day</v>
      </c>
      <c r="H4283" s="70">
        <f>INDEX(Hosts!$A:$M, MATCH(Places!$B4283,Hosts!$A:$A,0), MATCH(Places!H$1,Hosts!$A$1:$M$1,0))</f>
        <v>0.5</v>
      </c>
      <c r="I4283" s="70">
        <f>INDEX(Hosts!$A:$M, MATCH(Places!$B4283,Hosts!$A:$A,0), MATCH(Places!I$1,Hosts!$A$1:$M$1,0))</f>
        <v>0.81</v>
      </c>
      <c r="J4283" t="str">
        <f>INDEX(Hosts!$A:$M, MATCH(Places!$B4283,Hosts!$A:$A,0), MATCH(Places!J$1,Hosts!$A$1:$M$1,0))</f>
        <v>Yes</v>
      </c>
      <c r="K4283">
        <v>12</v>
      </c>
      <c r="L4283" t="str">
        <f>VLOOKUP($K4283,Neighborhoods!$A:$C,2,0)</f>
        <v>Brooklyn</v>
      </c>
      <c r="M4283" t="str">
        <f>VLOOKUP($K4283,Neighborhoods!$A:$C,3,0)</f>
        <v>Williamsburg</v>
      </c>
      <c r="N4283" t="str">
        <f>INDEX(Neighborhoods!$A:$C, MATCH(Places!$K4283,Neighborhoods!$A:$A,0), MATCH(Places!N$1,Neighborhoods!$A$1:$C$1,0))</f>
        <v>Brooklyn</v>
      </c>
      <c r="O4283" t="str">
        <f>INDEX(Neighborhoods!$A:$C, MATCH(Places!$K4283,Neighborhoods!$A:$A,0), MATCH(Places!O$1,Neighborhoods!$A$1:$C$1,0))</f>
        <v>Williamsburg</v>
      </c>
      <c r="P4283" t="s">
        <v>11822</v>
      </c>
      <c r="Q4283" t="str">
        <f t="shared" si="264"/>
        <v>No</v>
      </c>
      <c r="R4283">
        <v>4</v>
      </c>
      <c r="S4283" t="str">
        <f t="shared" si="265"/>
        <v>Medium</v>
      </c>
      <c r="T4283" s="50">
        <v>77</v>
      </c>
      <c r="U4283" s="70">
        <f t="shared" si="266"/>
        <v>0.03</v>
      </c>
      <c r="V4283" s="52">
        <v>5</v>
      </c>
      <c r="W4283" s="52" t="str" cm="1">
        <f t="array" ref="W4283">_xlfn.SWITCH(ROUND(V4283,0),5,"Excellent",4,"Good",3,"Ok","Bad")</f>
        <v>Excellent</v>
      </c>
      <c r="X4283">
        <v>25</v>
      </c>
      <c r="Y4283" t="str">
        <f t="shared" si="267"/>
        <v>No</v>
      </c>
      <c r="Z4283" s="68">
        <v>43443</v>
      </c>
      <c r="AA4283" s="68">
        <v>43983</v>
      </c>
      <c r="AB4283">
        <v>0</v>
      </c>
      <c r="AC4283" t="s">
        <v>15615</v>
      </c>
    </row>
    <row r="4284" spans="1:29" x14ac:dyDescent="0.3">
      <c r="A4284" t="s">
        <v>14955</v>
      </c>
      <c r="B4284">
        <v>53</v>
      </c>
      <c r="C4284" t="str">
        <f>VLOOKUP($B4284,Hosts!$A:$M,10,0)</f>
        <v>Within an hour</v>
      </c>
      <c r="D4284" s="70">
        <f>VLOOKUP($B4284,Hosts!$A:$M,11,0)</f>
        <v>1</v>
      </c>
      <c r="E4284" s="70">
        <f>VLOOKUP($B4284,Hosts!$A:$M,12,0)</f>
        <v>0.89</v>
      </c>
      <c r="F4284" t="str">
        <f>VLOOKUP($B4284,Hosts!$A:$M,13,0)</f>
        <v>Yes</v>
      </c>
      <c r="G4284" t="str">
        <f>INDEX(Hosts!$A:$M, MATCH(Places!$B4284,Hosts!$A:$A,0), MATCH(Places!G$1,Hosts!$A$1:$M$1,0))</f>
        <v>Within an hour</v>
      </c>
      <c r="H4284" s="70">
        <f>INDEX(Hosts!$A:$M, MATCH(Places!$B4284,Hosts!$A:$A,0), MATCH(Places!H$1,Hosts!$A$1:$M$1,0))</f>
        <v>1</v>
      </c>
      <c r="I4284" s="70">
        <f>INDEX(Hosts!$A:$M, MATCH(Places!$B4284,Hosts!$A:$A,0), MATCH(Places!I$1,Hosts!$A$1:$M$1,0))</f>
        <v>0.89</v>
      </c>
      <c r="J4284" t="str">
        <f>INDEX(Hosts!$A:$M, MATCH(Places!$B4284,Hosts!$A:$A,0), MATCH(Places!J$1,Hosts!$A$1:$M$1,0))</f>
        <v>Yes</v>
      </c>
      <c r="K4284">
        <v>9</v>
      </c>
      <c r="L4284" t="str">
        <f>VLOOKUP($K4284,Neighborhoods!$A:$C,2,0)</f>
        <v>Brooklyn</v>
      </c>
      <c r="M4284" t="str">
        <f>VLOOKUP($K4284,Neighborhoods!$A:$C,3,0)</f>
        <v>Crown Heights</v>
      </c>
      <c r="N4284" t="str">
        <f>INDEX(Neighborhoods!$A:$C, MATCH(Places!$K4284,Neighborhoods!$A:$A,0), MATCH(Places!N$1,Neighborhoods!$A$1:$C$1,0))</f>
        <v>Brooklyn</v>
      </c>
      <c r="O4284" t="str">
        <f>INDEX(Neighborhoods!$A:$C, MATCH(Places!$K4284,Neighborhoods!$A:$A,0), MATCH(Places!O$1,Neighborhoods!$A$1:$C$1,0))</f>
        <v>Crown Heights</v>
      </c>
      <c r="P4284" t="s">
        <v>1</v>
      </c>
      <c r="Q4284" t="str">
        <f t="shared" si="264"/>
        <v>Yes</v>
      </c>
      <c r="R4284">
        <v>2</v>
      </c>
      <c r="S4284" t="str">
        <f t="shared" si="265"/>
        <v>Small</v>
      </c>
      <c r="T4284" s="50">
        <v>59</v>
      </c>
      <c r="U4284" s="70">
        <f t="shared" si="266"/>
        <v>0.03</v>
      </c>
      <c r="V4284" s="52">
        <v>5</v>
      </c>
      <c r="W4284" s="52" t="str" cm="1">
        <f t="array" ref="W4284">_xlfn.SWITCH(ROUND(V4284,0),5,"Excellent",4,"Good",3,"Ok","Bad")</f>
        <v>Excellent</v>
      </c>
      <c r="X4284">
        <v>5</v>
      </c>
      <c r="Y4284" t="str">
        <f t="shared" si="267"/>
        <v>No</v>
      </c>
      <c r="Z4284" s="68">
        <v>43451</v>
      </c>
      <c r="AA4284" s="68">
        <v>43777</v>
      </c>
      <c r="AB4284">
        <v>213</v>
      </c>
      <c r="AC4284" t="s">
        <v>15615</v>
      </c>
    </row>
    <row r="4285" spans="1:29" x14ac:dyDescent="0.3">
      <c r="A4285" t="s">
        <v>13216</v>
      </c>
      <c r="B4285">
        <v>235</v>
      </c>
      <c r="C4285" t="str">
        <f>VLOOKUP($B4285,Hosts!$A:$M,10,0)</f>
        <v>Within an hour</v>
      </c>
      <c r="D4285" s="70">
        <f>VLOOKUP($B4285,Hosts!$A:$M,11,0)</f>
        <v>0.8</v>
      </c>
      <c r="E4285" s="70">
        <f>VLOOKUP($B4285,Hosts!$A:$M,12,0)</f>
        <v>1</v>
      </c>
      <c r="F4285" t="str">
        <f>VLOOKUP($B4285,Hosts!$A:$M,13,0)</f>
        <v>Yes</v>
      </c>
      <c r="G4285" t="str">
        <f>INDEX(Hosts!$A:$M, MATCH(Places!$B4285,Hosts!$A:$A,0), MATCH(Places!G$1,Hosts!$A$1:$M$1,0))</f>
        <v>Within an hour</v>
      </c>
      <c r="H4285" s="70">
        <f>INDEX(Hosts!$A:$M, MATCH(Places!$B4285,Hosts!$A:$A,0), MATCH(Places!H$1,Hosts!$A$1:$M$1,0))</f>
        <v>0.8</v>
      </c>
      <c r="I4285" s="70">
        <f>INDEX(Hosts!$A:$M, MATCH(Places!$B4285,Hosts!$A:$A,0), MATCH(Places!I$1,Hosts!$A$1:$M$1,0))</f>
        <v>1</v>
      </c>
      <c r="J4285" t="str">
        <f>INDEX(Hosts!$A:$M, MATCH(Places!$B4285,Hosts!$A:$A,0), MATCH(Places!J$1,Hosts!$A$1:$M$1,0))</f>
        <v>Yes</v>
      </c>
      <c r="K4285">
        <v>16</v>
      </c>
      <c r="L4285" t="str">
        <f>VLOOKUP($K4285,Neighborhoods!$A:$C,2,0)</f>
        <v>Manhattan</v>
      </c>
      <c r="M4285" t="str">
        <f>VLOOKUP($K4285,Neighborhoods!$A:$C,3,0)</f>
        <v>Harlem</v>
      </c>
      <c r="N4285" t="str">
        <f>INDEX(Neighborhoods!$A:$C, MATCH(Places!$K4285,Neighborhoods!$A:$A,0), MATCH(Places!N$1,Neighborhoods!$A$1:$C$1,0))</f>
        <v>Manhattan</v>
      </c>
      <c r="O4285" t="str">
        <f>INDEX(Neighborhoods!$A:$C, MATCH(Places!$K4285,Neighborhoods!$A:$A,0), MATCH(Places!O$1,Neighborhoods!$A$1:$C$1,0))</f>
        <v>Harlem</v>
      </c>
      <c r="P4285" t="s">
        <v>1</v>
      </c>
      <c r="Q4285" t="str">
        <f t="shared" si="264"/>
        <v>Yes</v>
      </c>
      <c r="R4285">
        <v>2</v>
      </c>
      <c r="S4285" t="str">
        <f t="shared" si="265"/>
        <v>Small</v>
      </c>
      <c r="T4285" s="50">
        <v>60</v>
      </c>
      <c r="U4285" s="70">
        <f t="shared" si="266"/>
        <v>0.03</v>
      </c>
      <c r="V4285" s="52">
        <v>4.9000000000000004</v>
      </c>
      <c r="W4285" s="52" t="str" cm="1">
        <f t="array" ref="W4285">_xlfn.SWITCH(ROUND(V4285,0),5,"Excellent",4,"Good",3,"Ok","Bad")</f>
        <v>Excellent</v>
      </c>
      <c r="X4285">
        <v>83</v>
      </c>
      <c r="Y4285" t="str">
        <f t="shared" si="267"/>
        <v>No</v>
      </c>
      <c r="Z4285" s="68">
        <v>43511</v>
      </c>
      <c r="AA4285" s="68">
        <v>43945</v>
      </c>
      <c r="AB4285">
        <v>180</v>
      </c>
      <c r="AC4285" t="s">
        <v>15616</v>
      </c>
    </row>
    <row r="4286" spans="1:29" x14ac:dyDescent="0.3">
      <c r="A4286" t="s">
        <v>3038</v>
      </c>
      <c r="B4286">
        <v>1131</v>
      </c>
      <c r="C4286" t="str">
        <f>VLOOKUP($B4286,Hosts!$A:$M,10,0)</f>
        <v>Within a few hours</v>
      </c>
      <c r="D4286" s="70">
        <f>VLOOKUP($B4286,Hosts!$A:$M,11,0)</f>
        <v>0.9</v>
      </c>
      <c r="E4286" s="70">
        <f>VLOOKUP($B4286,Hosts!$A:$M,12,0)</f>
        <v>0.78</v>
      </c>
      <c r="F4286" t="str">
        <f>VLOOKUP($B4286,Hosts!$A:$M,13,0)</f>
        <v>No</v>
      </c>
      <c r="G4286" t="str">
        <f>INDEX(Hosts!$A:$M, MATCH(Places!$B4286,Hosts!$A:$A,0), MATCH(Places!G$1,Hosts!$A$1:$M$1,0))</f>
        <v>Within a few hours</v>
      </c>
      <c r="H4286" s="70">
        <f>INDEX(Hosts!$A:$M, MATCH(Places!$B4286,Hosts!$A:$A,0), MATCH(Places!H$1,Hosts!$A$1:$M$1,0))</f>
        <v>0.9</v>
      </c>
      <c r="I4286" s="70">
        <f>INDEX(Hosts!$A:$M, MATCH(Places!$B4286,Hosts!$A:$A,0), MATCH(Places!I$1,Hosts!$A$1:$M$1,0))</f>
        <v>0.78</v>
      </c>
      <c r="J4286" t="str">
        <f>INDEX(Hosts!$A:$M, MATCH(Places!$B4286,Hosts!$A:$A,0), MATCH(Places!J$1,Hosts!$A$1:$M$1,0))</f>
        <v>No</v>
      </c>
      <c r="K4286">
        <v>16</v>
      </c>
      <c r="L4286" t="str">
        <f>VLOOKUP($K4286,Neighborhoods!$A:$C,2,0)</f>
        <v>Manhattan</v>
      </c>
      <c r="M4286" t="str">
        <f>VLOOKUP($K4286,Neighborhoods!$A:$C,3,0)</f>
        <v>Harlem</v>
      </c>
      <c r="N4286" t="str">
        <f>INDEX(Neighborhoods!$A:$C, MATCH(Places!$K4286,Neighborhoods!$A:$A,0), MATCH(Places!N$1,Neighborhoods!$A$1:$C$1,0))</f>
        <v>Manhattan</v>
      </c>
      <c r="O4286" t="str">
        <f>INDEX(Neighborhoods!$A:$C, MATCH(Places!$K4286,Neighborhoods!$A:$A,0), MATCH(Places!O$1,Neighborhoods!$A$1:$C$1,0))</f>
        <v>Harlem</v>
      </c>
      <c r="P4286" t="s">
        <v>11822</v>
      </c>
      <c r="Q4286" t="str">
        <f t="shared" si="264"/>
        <v>No</v>
      </c>
      <c r="R4286">
        <v>2</v>
      </c>
      <c r="S4286" t="str">
        <f t="shared" si="265"/>
        <v>Small</v>
      </c>
      <c r="T4286" s="50">
        <v>81</v>
      </c>
      <c r="U4286" s="70">
        <f t="shared" si="266"/>
        <v>0.03</v>
      </c>
      <c r="V4286" s="52">
        <v>5</v>
      </c>
      <c r="W4286" s="52" t="str" cm="1">
        <f t="array" ref="W4286">_xlfn.SWITCH(ROUND(V4286,0),5,"Excellent",4,"Good",3,"Ok","Bad")</f>
        <v>Excellent</v>
      </c>
      <c r="X4286">
        <v>19</v>
      </c>
      <c r="Y4286" t="str">
        <f t="shared" si="267"/>
        <v>No</v>
      </c>
      <c r="Z4286" s="68">
        <v>43462</v>
      </c>
      <c r="AA4286" s="68">
        <v>44035</v>
      </c>
      <c r="AB4286">
        <v>4</v>
      </c>
      <c r="AC4286" t="s">
        <v>15615</v>
      </c>
    </row>
    <row r="4287" spans="1:29" x14ac:dyDescent="0.3">
      <c r="A4287" t="s">
        <v>3039</v>
      </c>
      <c r="B4287">
        <v>2780</v>
      </c>
      <c r="C4287" t="str">
        <f>VLOOKUP($B4287,Hosts!$A:$M,10,0)</f>
        <v>Within a few hours</v>
      </c>
      <c r="D4287" s="70">
        <f>VLOOKUP($B4287,Hosts!$A:$M,11,0)</f>
        <v>1</v>
      </c>
      <c r="E4287" s="70">
        <f>VLOOKUP($B4287,Hosts!$A:$M,12,0)</f>
        <v>0.34</v>
      </c>
      <c r="F4287" t="str">
        <f>VLOOKUP($B4287,Hosts!$A:$M,13,0)</f>
        <v>No</v>
      </c>
      <c r="G4287" t="str">
        <f>INDEX(Hosts!$A:$M, MATCH(Places!$B4287,Hosts!$A:$A,0), MATCH(Places!G$1,Hosts!$A$1:$M$1,0))</f>
        <v>Within a few hours</v>
      </c>
      <c r="H4287" s="70">
        <f>INDEX(Hosts!$A:$M, MATCH(Places!$B4287,Hosts!$A:$A,0), MATCH(Places!H$1,Hosts!$A$1:$M$1,0))</f>
        <v>1</v>
      </c>
      <c r="I4287" s="70">
        <f>INDEX(Hosts!$A:$M, MATCH(Places!$B4287,Hosts!$A:$A,0), MATCH(Places!I$1,Hosts!$A$1:$M$1,0))</f>
        <v>0.34</v>
      </c>
      <c r="J4287" t="str">
        <f>INDEX(Hosts!$A:$M, MATCH(Places!$B4287,Hosts!$A:$A,0), MATCH(Places!J$1,Hosts!$A$1:$M$1,0))</f>
        <v>No</v>
      </c>
      <c r="K4287">
        <v>16</v>
      </c>
      <c r="L4287" t="str">
        <f>VLOOKUP($K4287,Neighborhoods!$A:$C,2,0)</f>
        <v>Manhattan</v>
      </c>
      <c r="M4287" t="str">
        <f>VLOOKUP($K4287,Neighborhoods!$A:$C,3,0)</f>
        <v>Harlem</v>
      </c>
      <c r="N4287" t="str">
        <f>INDEX(Neighborhoods!$A:$C, MATCH(Places!$K4287,Neighborhoods!$A:$A,0), MATCH(Places!N$1,Neighborhoods!$A$1:$C$1,0))</f>
        <v>Manhattan</v>
      </c>
      <c r="O4287" t="str">
        <f>INDEX(Neighborhoods!$A:$C, MATCH(Places!$K4287,Neighborhoods!$A:$A,0), MATCH(Places!O$1,Neighborhoods!$A$1:$C$1,0))</f>
        <v>Harlem</v>
      </c>
      <c r="P4287" t="s">
        <v>1</v>
      </c>
      <c r="Q4287" t="str">
        <f t="shared" si="264"/>
        <v>Yes</v>
      </c>
      <c r="R4287">
        <v>1</v>
      </c>
      <c r="S4287" t="str">
        <f t="shared" si="265"/>
        <v>Small</v>
      </c>
      <c r="T4287" s="50">
        <v>45</v>
      </c>
      <c r="U4287" s="70">
        <f t="shared" si="266"/>
        <v>0.03</v>
      </c>
      <c r="V4287" s="52">
        <v>4.67</v>
      </c>
      <c r="W4287" s="52" t="str" cm="1">
        <f t="array" ref="W4287">_xlfn.SWITCH(ROUND(V4287,0),5,"Excellent",4,"Good",3,"Ok","Bad")</f>
        <v>Excellent</v>
      </c>
      <c r="X4287">
        <v>9</v>
      </c>
      <c r="Y4287" t="str">
        <f t="shared" si="267"/>
        <v>No</v>
      </c>
      <c r="Z4287" s="68">
        <v>43534</v>
      </c>
      <c r="AA4287" s="68">
        <v>43863</v>
      </c>
      <c r="AB4287">
        <v>83</v>
      </c>
      <c r="AC4287" t="s">
        <v>15615</v>
      </c>
    </row>
    <row r="4288" spans="1:29" x14ac:dyDescent="0.3">
      <c r="A4288" t="s">
        <v>3040</v>
      </c>
      <c r="B4288">
        <v>2353</v>
      </c>
      <c r="C4288" t="str">
        <f>VLOOKUP($B4288,Hosts!$A:$M,10,0)</f>
        <v>Within a day</v>
      </c>
      <c r="D4288" s="70">
        <f>VLOOKUP($B4288,Hosts!$A:$M,11,0)</f>
        <v>1</v>
      </c>
      <c r="E4288" s="70">
        <f>VLOOKUP($B4288,Hosts!$A:$M,12,0)</f>
        <v>0.89</v>
      </c>
      <c r="F4288" t="str">
        <f>VLOOKUP($B4288,Hosts!$A:$M,13,0)</f>
        <v>No</v>
      </c>
      <c r="G4288" t="str">
        <f>INDEX(Hosts!$A:$M, MATCH(Places!$B4288,Hosts!$A:$A,0), MATCH(Places!G$1,Hosts!$A$1:$M$1,0))</f>
        <v>Within a day</v>
      </c>
      <c r="H4288" s="70">
        <f>INDEX(Hosts!$A:$M, MATCH(Places!$B4288,Hosts!$A:$A,0), MATCH(Places!H$1,Hosts!$A$1:$M$1,0))</f>
        <v>1</v>
      </c>
      <c r="I4288" s="70">
        <f>INDEX(Hosts!$A:$M, MATCH(Places!$B4288,Hosts!$A:$A,0), MATCH(Places!I$1,Hosts!$A$1:$M$1,0))</f>
        <v>0.89</v>
      </c>
      <c r="J4288" t="str">
        <f>INDEX(Hosts!$A:$M, MATCH(Places!$B4288,Hosts!$A:$A,0), MATCH(Places!J$1,Hosts!$A$1:$M$1,0))</f>
        <v>No</v>
      </c>
      <c r="K4288">
        <v>8</v>
      </c>
      <c r="L4288" t="str">
        <f>VLOOKUP($K4288,Neighborhoods!$A:$C,2,0)</f>
        <v>Brooklyn</v>
      </c>
      <c r="M4288" t="str">
        <f>VLOOKUP($K4288,Neighborhoods!$A:$C,3,0)</f>
        <v>Bushwick</v>
      </c>
      <c r="N4288" t="str">
        <f>INDEX(Neighborhoods!$A:$C, MATCH(Places!$K4288,Neighborhoods!$A:$A,0), MATCH(Places!N$1,Neighborhoods!$A$1:$C$1,0))</f>
        <v>Brooklyn</v>
      </c>
      <c r="O4288" t="str">
        <f>INDEX(Neighborhoods!$A:$C, MATCH(Places!$K4288,Neighborhoods!$A:$A,0), MATCH(Places!O$1,Neighborhoods!$A$1:$C$1,0))</f>
        <v>Bushwick</v>
      </c>
      <c r="P4288" t="s">
        <v>1</v>
      </c>
      <c r="Q4288" t="str">
        <f t="shared" si="264"/>
        <v>Yes</v>
      </c>
      <c r="R4288">
        <v>2</v>
      </c>
      <c r="S4288" t="str">
        <f t="shared" si="265"/>
        <v>Small</v>
      </c>
      <c r="T4288" s="50">
        <v>60</v>
      </c>
      <c r="U4288" s="70">
        <f t="shared" si="266"/>
        <v>0.03</v>
      </c>
      <c r="V4288" s="52">
        <v>4.5</v>
      </c>
      <c r="W4288" s="52" t="str" cm="1">
        <f t="array" ref="W4288">_xlfn.SWITCH(ROUND(V4288,0),5,"Excellent",4,"Good",3,"Ok","Bad")</f>
        <v>Excellent</v>
      </c>
      <c r="X4288">
        <v>12</v>
      </c>
      <c r="Y4288" t="str">
        <f t="shared" si="267"/>
        <v>No</v>
      </c>
      <c r="Z4288" s="68">
        <v>43485</v>
      </c>
      <c r="AA4288" s="68">
        <v>43878</v>
      </c>
      <c r="AB4288">
        <v>0</v>
      </c>
      <c r="AC4288" t="s">
        <v>15615</v>
      </c>
    </row>
    <row r="4289" spans="1:29" x14ac:dyDescent="0.3">
      <c r="A4289" t="s">
        <v>3041</v>
      </c>
      <c r="B4289">
        <v>3727</v>
      </c>
      <c r="C4289" t="str">
        <f>VLOOKUP($B4289,Hosts!$A:$M,10,0)</f>
        <v>Within a few hours</v>
      </c>
      <c r="D4289" s="70">
        <f>VLOOKUP($B4289,Hosts!$A:$M,11,0)</f>
        <v>0.6</v>
      </c>
      <c r="E4289" s="70">
        <f>VLOOKUP($B4289,Hosts!$A:$M,12,0)</f>
        <v>0.98</v>
      </c>
      <c r="F4289" t="str">
        <f>VLOOKUP($B4289,Hosts!$A:$M,13,0)</f>
        <v>Yes</v>
      </c>
      <c r="G4289" t="str">
        <f>INDEX(Hosts!$A:$M, MATCH(Places!$B4289,Hosts!$A:$A,0), MATCH(Places!G$1,Hosts!$A$1:$M$1,0))</f>
        <v>Within a few hours</v>
      </c>
      <c r="H4289" s="70">
        <f>INDEX(Hosts!$A:$M, MATCH(Places!$B4289,Hosts!$A:$A,0), MATCH(Places!H$1,Hosts!$A$1:$M$1,0))</f>
        <v>0.6</v>
      </c>
      <c r="I4289" s="70">
        <f>INDEX(Hosts!$A:$M, MATCH(Places!$B4289,Hosts!$A:$A,0), MATCH(Places!I$1,Hosts!$A$1:$M$1,0))</f>
        <v>0.98</v>
      </c>
      <c r="J4289" t="str">
        <f>INDEX(Hosts!$A:$M, MATCH(Places!$B4289,Hosts!$A:$A,0), MATCH(Places!J$1,Hosts!$A$1:$M$1,0))</f>
        <v>Yes</v>
      </c>
      <c r="K4289">
        <v>21</v>
      </c>
      <c r="L4289" t="str">
        <f>VLOOKUP($K4289,Neighborhoods!$A:$C,2,0)</f>
        <v>Queens</v>
      </c>
      <c r="M4289" t="str">
        <f>VLOOKUP($K4289,Neighborhoods!$A:$C,3,0)</f>
        <v>Astoria</v>
      </c>
      <c r="N4289" t="str">
        <f>INDEX(Neighborhoods!$A:$C, MATCH(Places!$K4289,Neighborhoods!$A:$A,0), MATCH(Places!N$1,Neighborhoods!$A$1:$C$1,0))</f>
        <v>Queens</v>
      </c>
      <c r="O4289" t="str">
        <f>INDEX(Neighborhoods!$A:$C, MATCH(Places!$K4289,Neighborhoods!$A:$A,0), MATCH(Places!O$1,Neighborhoods!$A$1:$C$1,0))</f>
        <v>Astoria</v>
      </c>
      <c r="P4289" t="s">
        <v>11822</v>
      </c>
      <c r="Q4289" t="str">
        <f t="shared" si="264"/>
        <v>No</v>
      </c>
      <c r="R4289">
        <v>3</v>
      </c>
      <c r="S4289" t="str">
        <f t="shared" si="265"/>
        <v>Medium</v>
      </c>
      <c r="T4289" s="50">
        <v>103</v>
      </c>
      <c r="U4289" s="70">
        <f t="shared" si="266"/>
        <v>0.03</v>
      </c>
      <c r="V4289" s="52">
        <v>4.99</v>
      </c>
      <c r="W4289" s="52" t="str" cm="1">
        <f t="array" ref="W4289">_xlfn.SWITCH(ROUND(V4289,0),5,"Excellent",4,"Good",3,"Ok","Bad")</f>
        <v>Excellent</v>
      </c>
      <c r="X4289">
        <v>120</v>
      </c>
      <c r="Y4289" t="str">
        <f t="shared" si="267"/>
        <v>Yes</v>
      </c>
      <c r="Z4289" s="68">
        <v>43438</v>
      </c>
      <c r="AA4289" s="68">
        <v>44042</v>
      </c>
      <c r="AB4289">
        <v>228</v>
      </c>
      <c r="AC4289" t="s">
        <v>15616</v>
      </c>
    </row>
    <row r="4290" spans="1:29" x14ac:dyDescent="0.3">
      <c r="A4290" t="s">
        <v>3043</v>
      </c>
      <c r="B4290">
        <v>3595</v>
      </c>
      <c r="C4290" t="str">
        <f>VLOOKUP($B4290,Hosts!$A:$M,10,0)</f>
        <v>Within a few hours</v>
      </c>
      <c r="D4290" s="70">
        <f>VLOOKUP($B4290,Hosts!$A:$M,11,0)</f>
        <v>1</v>
      </c>
      <c r="E4290" s="70">
        <f>VLOOKUP($B4290,Hosts!$A:$M,12,0)</f>
        <v>0.33</v>
      </c>
      <c r="F4290" t="str">
        <f>VLOOKUP($B4290,Hosts!$A:$M,13,0)</f>
        <v>Yes</v>
      </c>
      <c r="G4290" t="str">
        <f>INDEX(Hosts!$A:$M, MATCH(Places!$B4290,Hosts!$A:$A,0), MATCH(Places!G$1,Hosts!$A$1:$M$1,0))</f>
        <v>Within a few hours</v>
      </c>
      <c r="H4290" s="70">
        <f>INDEX(Hosts!$A:$M, MATCH(Places!$B4290,Hosts!$A:$A,0), MATCH(Places!H$1,Hosts!$A$1:$M$1,0))</f>
        <v>1</v>
      </c>
      <c r="I4290" s="70">
        <f>INDEX(Hosts!$A:$M, MATCH(Places!$B4290,Hosts!$A:$A,0), MATCH(Places!I$1,Hosts!$A$1:$M$1,0))</f>
        <v>0.33</v>
      </c>
      <c r="J4290" t="str">
        <f>INDEX(Hosts!$A:$M, MATCH(Places!$B4290,Hosts!$A:$A,0), MATCH(Places!J$1,Hosts!$A$1:$M$1,0))</f>
        <v>Yes</v>
      </c>
      <c r="K4290">
        <v>15</v>
      </c>
      <c r="L4290" t="str">
        <f>VLOOKUP($K4290,Neighborhoods!$A:$C,2,0)</f>
        <v>Manhattan</v>
      </c>
      <c r="M4290" t="str">
        <f>VLOOKUP($K4290,Neighborhoods!$A:$C,3,0)</f>
        <v>East Village</v>
      </c>
      <c r="N4290" t="str">
        <f>INDEX(Neighborhoods!$A:$C, MATCH(Places!$K4290,Neighborhoods!$A:$A,0), MATCH(Places!N$1,Neighborhoods!$A$1:$C$1,0))</f>
        <v>Manhattan</v>
      </c>
      <c r="O4290" t="str">
        <f>INDEX(Neighborhoods!$A:$C, MATCH(Places!$K4290,Neighborhoods!$A:$A,0), MATCH(Places!O$1,Neighborhoods!$A$1:$C$1,0))</f>
        <v>East Village</v>
      </c>
      <c r="P4290" t="s">
        <v>11822</v>
      </c>
      <c r="Q4290" t="str">
        <f t="shared" si="264"/>
        <v>No</v>
      </c>
      <c r="R4290">
        <v>4</v>
      </c>
      <c r="S4290" t="str">
        <f t="shared" si="265"/>
        <v>Medium</v>
      </c>
      <c r="T4290" s="50">
        <v>150</v>
      </c>
      <c r="U4290" s="70">
        <f t="shared" si="266"/>
        <v>0.03</v>
      </c>
      <c r="V4290" s="52">
        <v>4.9000000000000004</v>
      </c>
      <c r="W4290" s="52" t="str" cm="1">
        <f t="array" ref="W4290">_xlfn.SWITCH(ROUND(V4290,0),5,"Excellent",4,"Good",3,"Ok","Bad")</f>
        <v>Excellent</v>
      </c>
      <c r="X4290">
        <v>10</v>
      </c>
      <c r="Y4290" t="str">
        <f t="shared" si="267"/>
        <v>No</v>
      </c>
      <c r="Z4290" s="68">
        <v>43467</v>
      </c>
      <c r="AA4290" s="68">
        <v>43737</v>
      </c>
      <c r="AB4290">
        <v>31</v>
      </c>
      <c r="AC4290" t="s">
        <v>15615</v>
      </c>
    </row>
    <row r="4291" spans="1:29" x14ac:dyDescent="0.3">
      <c r="A4291" t="s">
        <v>14908</v>
      </c>
      <c r="B4291">
        <v>1631</v>
      </c>
      <c r="C4291" t="str">
        <f>VLOOKUP($B4291,Hosts!$A:$M,10,0)</f>
        <v>Within a few hours</v>
      </c>
      <c r="D4291" s="70">
        <f>VLOOKUP($B4291,Hosts!$A:$M,11,0)</f>
        <v>0.81</v>
      </c>
      <c r="E4291" s="70">
        <f>VLOOKUP($B4291,Hosts!$A:$M,12,0)</f>
        <v>0.43</v>
      </c>
      <c r="F4291" t="str">
        <f>VLOOKUP($B4291,Hosts!$A:$M,13,0)</f>
        <v>No</v>
      </c>
      <c r="G4291" t="str">
        <f>INDEX(Hosts!$A:$M, MATCH(Places!$B4291,Hosts!$A:$A,0), MATCH(Places!G$1,Hosts!$A$1:$M$1,0))</f>
        <v>Within a few hours</v>
      </c>
      <c r="H4291" s="70">
        <f>INDEX(Hosts!$A:$M, MATCH(Places!$B4291,Hosts!$A:$A,0), MATCH(Places!H$1,Hosts!$A$1:$M$1,0))</f>
        <v>0.81</v>
      </c>
      <c r="I4291" s="70">
        <f>INDEX(Hosts!$A:$M, MATCH(Places!$B4291,Hosts!$A:$A,0), MATCH(Places!I$1,Hosts!$A$1:$M$1,0))</f>
        <v>0.43</v>
      </c>
      <c r="J4291" t="str">
        <f>INDEX(Hosts!$A:$M, MATCH(Places!$B4291,Hosts!$A:$A,0), MATCH(Places!J$1,Hosts!$A$1:$M$1,0))</f>
        <v>No</v>
      </c>
      <c r="K4291">
        <v>12</v>
      </c>
      <c r="L4291" t="str">
        <f>VLOOKUP($K4291,Neighborhoods!$A:$C,2,0)</f>
        <v>Brooklyn</v>
      </c>
      <c r="M4291" t="str">
        <f>VLOOKUP($K4291,Neighborhoods!$A:$C,3,0)</f>
        <v>Williamsburg</v>
      </c>
      <c r="N4291" t="str">
        <f>INDEX(Neighborhoods!$A:$C, MATCH(Places!$K4291,Neighborhoods!$A:$A,0), MATCH(Places!N$1,Neighborhoods!$A$1:$C$1,0))</f>
        <v>Brooklyn</v>
      </c>
      <c r="O4291" t="str">
        <f>INDEX(Neighborhoods!$A:$C, MATCH(Places!$K4291,Neighborhoods!$A:$A,0), MATCH(Places!O$1,Neighborhoods!$A$1:$C$1,0))</f>
        <v>Williamsburg</v>
      </c>
      <c r="P4291" t="s">
        <v>11822</v>
      </c>
      <c r="Q4291" t="str">
        <f t="shared" ref="Q4291:Q4354" si="268">IF(OR(P4291="Private room",P4291="Shared room"),"Yes","No")</f>
        <v>No</v>
      </c>
      <c r="R4291">
        <v>3</v>
      </c>
      <c r="S4291" t="str">
        <f t="shared" ref="S4291:S4354" si="269">IF(R4291&lt;=2,"Small",IF(R4291&lt;=5,"Medium","Large"))</f>
        <v>Medium</v>
      </c>
      <c r="T4291" s="50">
        <v>121</v>
      </c>
      <c r="U4291" s="70">
        <f t="shared" ref="U4291:U4354" si="270">VLOOKUP($T4291,$AF$1:$AG$5,2)</f>
        <v>0.03</v>
      </c>
      <c r="V4291" s="52">
        <v>5</v>
      </c>
      <c r="W4291" s="52" t="str" cm="1">
        <f t="array" ref="W4291">_xlfn.SWITCH(ROUND(V4291,0),5,"Excellent",4,"Good",3,"Ok","Bad")</f>
        <v>Excellent</v>
      </c>
      <c r="X4291">
        <v>7</v>
      </c>
      <c r="Y4291" t="str">
        <f t="shared" ref="Y4291:Y4354" si="271">IF(AND(V4291&gt;4.8,X4291&gt;100),"Yes","No")</f>
        <v>No</v>
      </c>
      <c r="Z4291" s="68">
        <v>43466</v>
      </c>
      <c r="AA4291" s="68">
        <v>44051</v>
      </c>
      <c r="AB4291">
        <v>155</v>
      </c>
      <c r="AC4291" t="s">
        <v>15615</v>
      </c>
    </row>
    <row r="4292" spans="1:29" x14ac:dyDescent="0.3">
      <c r="A4292" t="s">
        <v>14642</v>
      </c>
      <c r="B4292">
        <v>591</v>
      </c>
      <c r="C4292" t="str">
        <f>VLOOKUP($B4292,Hosts!$A:$M,10,0)</f>
        <v>Within an hour</v>
      </c>
      <c r="D4292" s="70">
        <f>VLOOKUP($B4292,Hosts!$A:$M,11,0)</f>
        <v>1</v>
      </c>
      <c r="E4292" s="70">
        <f>VLOOKUP($B4292,Hosts!$A:$M,12,0)</f>
        <v>0.96</v>
      </c>
      <c r="F4292" t="str">
        <f>VLOOKUP($B4292,Hosts!$A:$M,13,0)</f>
        <v>No</v>
      </c>
      <c r="G4292" t="str">
        <f>INDEX(Hosts!$A:$M, MATCH(Places!$B4292,Hosts!$A:$A,0), MATCH(Places!G$1,Hosts!$A$1:$M$1,0))</f>
        <v>Within an hour</v>
      </c>
      <c r="H4292" s="70">
        <f>INDEX(Hosts!$A:$M, MATCH(Places!$B4292,Hosts!$A:$A,0), MATCH(Places!H$1,Hosts!$A$1:$M$1,0))</f>
        <v>1</v>
      </c>
      <c r="I4292" s="70">
        <f>INDEX(Hosts!$A:$M, MATCH(Places!$B4292,Hosts!$A:$A,0), MATCH(Places!I$1,Hosts!$A$1:$M$1,0))</f>
        <v>0.96</v>
      </c>
      <c r="J4292" t="str">
        <f>INDEX(Hosts!$A:$M, MATCH(Places!$B4292,Hosts!$A:$A,0), MATCH(Places!J$1,Hosts!$A$1:$M$1,0))</f>
        <v>No</v>
      </c>
      <c r="K4292">
        <v>17</v>
      </c>
      <c r="L4292" t="str">
        <f>VLOOKUP($K4292,Neighborhoods!$A:$C,2,0)</f>
        <v>Manhattan</v>
      </c>
      <c r="M4292" t="str">
        <f>VLOOKUP($K4292,Neighborhoods!$A:$C,3,0)</f>
        <v>Hell's Kitchen</v>
      </c>
      <c r="N4292" t="str">
        <f>INDEX(Neighborhoods!$A:$C, MATCH(Places!$K4292,Neighborhoods!$A:$A,0), MATCH(Places!N$1,Neighborhoods!$A$1:$C$1,0))</f>
        <v>Manhattan</v>
      </c>
      <c r="O4292" t="str">
        <f>INDEX(Neighborhoods!$A:$C, MATCH(Places!$K4292,Neighborhoods!$A:$A,0), MATCH(Places!O$1,Neighborhoods!$A$1:$C$1,0))</f>
        <v>Hell's Kitchen</v>
      </c>
      <c r="P4292" t="s">
        <v>11822</v>
      </c>
      <c r="Q4292" t="str">
        <f t="shared" si="268"/>
        <v>No</v>
      </c>
      <c r="R4292">
        <v>2</v>
      </c>
      <c r="S4292" t="str">
        <f t="shared" si="269"/>
        <v>Small</v>
      </c>
      <c r="T4292" s="50">
        <v>64</v>
      </c>
      <c r="U4292" s="70">
        <f t="shared" si="270"/>
        <v>0.03</v>
      </c>
      <c r="V4292" s="52">
        <v>4.67</v>
      </c>
      <c r="W4292" s="52" t="str" cm="1">
        <f t="array" ref="W4292">_xlfn.SWITCH(ROUND(V4292,0),5,"Excellent",4,"Good",3,"Ok","Bad")</f>
        <v>Excellent</v>
      </c>
      <c r="X4292">
        <v>6</v>
      </c>
      <c r="Y4292" t="str">
        <f t="shared" si="271"/>
        <v>No</v>
      </c>
      <c r="Z4292" s="68">
        <v>43540</v>
      </c>
      <c r="AA4292" s="68">
        <v>43969</v>
      </c>
      <c r="AB4292">
        <v>1</v>
      </c>
      <c r="AC4292" t="s">
        <v>15615</v>
      </c>
    </row>
    <row r="4293" spans="1:29" x14ac:dyDescent="0.3">
      <c r="A4293" t="s">
        <v>3044</v>
      </c>
      <c r="B4293">
        <v>3722</v>
      </c>
      <c r="C4293" t="str">
        <f>VLOOKUP($B4293,Hosts!$A:$M,10,0)</f>
        <v>Within an hour</v>
      </c>
      <c r="D4293" s="70">
        <f>VLOOKUP($B4293,Hosts!$A:$M,11,0)</f>
        <v>1</v>
      </c>
      <c r="E4293" s="70">
        <f>VLOOKUP($B4293,Hosts!$A:$M,12,0)</f>
        <v>1</v>
      </c>
      <c r="F4293" t="str">
        <f>VLOOKUP($B4293,Hosts!$A:$M,13,0)</f>
        <v>Yes</v>
      </c>
      <c r="G4293" t="str">
        <f>INDEX(Hosts!$A:$M, MATCH(Places!$B4293,Hosts!$A:$A,0), MATCH(Places!G$1,Hosts!$A$1:$M$1,0))</f>
        <v>Within an hour</v>
      </c>
      <c r="H4293" s="70">
        <f>INDEX(Hosts!$A:$M, MATCH(Places!$B4293,Hosts!$A:$A,0), MATCH(Places!H$1,Hosts!$A$1:$M$1,0))</f>
        <v>1</v>
      </c>
      <c r="I4293" s="70">
        <f>INDEX(Hosts!$A:$M, MATCH(Places!$B4293,Hosts!$A:$A,0), MATCH(Places!I$1,Hosts!$A$1:$M$1,0))</f>
        <v>1</v>
      </c>
      <c r="J4293" t="str">
        <f>INDEX(Hosts!$A:$M, MATCH(Places!$B4293,Hosts!$A:$A,0), MATCH(Places!J$1,Hosts!$A$1:$M$1,0))</f>
        <v>Yes</v>
      </c>
      <c r="K4293">
        <v>12</v>
      </c>
      <c r="L4293" t="str">
        <f>VLOOKUP($K4293,Neighborhoods!$A:$C,2,0)</f>
        <v>Brooklyn</v>
      </c>
      <c r="M4293" t="str">
        <f>VLOOKUP($K4293,Neighborhoods!$A:$C,3,0)</f>
        <v>Williamsburg</v>
      </c>
      <c r="N4293" t="str">
        <f>INDEX(Neighborhoods!$A:$C, MATCH(Places!$K4293,Neighborhoods!$A:$A,0), MATCH(Places!N$1,Neighborhoods!$A$1:$C$1,0))</f>
        <v>Brooklyn</v>
      </c>
      <c r="O4293" t="str">
        <f>INDEX(Neighborhoods!$A:$C, MATCH(Places!$K4293,Neighborhoods!$A:$A,0), MATCH(Places!O$1,Neighborhoods!$A$1:$C$1,0))</f>
        <v>Williamsburg</v>
      </c>
      <c r="P4293" t="s">
        <v>11822</v>
      </c>
      <c r="Q4293" t="str">
        <f t="shared" si="268"/>
        <v>No</v>
      </c>
      <c r="R4293">
        <v>2</v>
      </c>
      <c r="S4293" t="str">
        <f t="shared" si="269"/>
        <v>Small</v>
      </c>
      <c r="T4293" s="50">
        <v>90</v>
      </c>
      <c r="U4293" s="70">
        <f t="shared" si="270"/>
        <v>0.03</v>
      </c>
      <c r="V4293" s="52">
        <v>5</v>
      </c>
      <c r="W4293" s="52" t="str" cm="1">
        <f t="array" ref="W4293">_xlfn.SWITCH(ROUND(V4293,0),5,"Excellent",4,"Good",3,"Ok","Bad")</f>
        <v>Excellent</v>
      </c>
      <c r="X4293">
        <v>9</v>
      </c>
      <c r="Y4293" t="str">
        <f t="shared" si="271"/>
        <v>No</v>
      </c>
      <c r="Z4293" s="68">
        <v>43521</v>
      </c>
      <c r="AA4293" s="68">
        <v>44017</v>
      </c>
      <c r="AB4293">
        <v>319</v>
      </c>
      <c r="AC4293" t="s">
        <v>15615</v>
      </c>
    </row>
    <row r="4294" spans="1:29" x14ac:dyDescent="0.3">
      <c r="A4294" t="s">
        <v>3045</v>
      </c>
      <c r="B4294">
        <v>3738</v>
      </c>
      <c r="C4294" t="str">
        <f>VLOOKUP($B4294,Hosts!$A:$M,10,0)</f>
        <v>Within a day</v>
      </c>
      <c r="D4294" s="70">
        <f>VLOOKUP($B4294,Hosts!$A:$M,11,0)</f>
        <v>1</v>
      </c>
      <c r="E4294" s="70">
        <f>VLOOKUP($B4294,Hosts!$A:$M,12,0)</f>
        <v>1</v>
      </c>
      <c r="F4294" t="str">
        <f>VLOOKUP($B4294,Hosts!$A:$M,13,0)</f>
        <v>Yes</v>
      </c>
      <c r="G4294" t="str">
        <f>INDEX(Hosts!$A:$M, MATCH(Places!$B4294,Hosts!$A:$A,0), MATCH(Places!G$1,Hosts!$A$1:$M$1,0))</f>
        <v>Within a day</v>
      </c>
      <c r="H4294" s="70">
        <f>INDEX(Hosts!$A:$M, MATCH(Places!$B4294,Hosts!$A:$A,0), MATCH(Places!H$1,Hosts!$A$1:$M$1,0))</f>
        <v>1</v>
      </c>
      <c r="I4294" s="70">
        <f>INDEX(Hosts!$A:$M, MATCH(Places!$B4294,Hosts!$A:$A,0), MATCH(Places!I$1,Hosts!$A$1:$M$1,0))</f>
        <v>1</v>
      </c>
      <c r="J4294" t="str">
        <f>INDEX(Hosts!$A:$M, MATCH(Places!$B4294,Hosts!$A:$A,0), MATCH(Places!J$1,Hosts!$A$1:$M$1,0))</f>
        <v>Yes</v>
      </c>
      <c r="K4294">
        <v>7</v>
      </c>
      <c r="L4294" t="str">
        <f>VLOOKUP($K4294,Neighborhoods!$A:$C,2,0)</f>
        <v>Brooklyn</v>
      </c>
      <c r="M4294" t="str">
        <f>VLOOKUP($K4294,Neighborhoods!$A:$C,3,0)</f>
        <v>Bedford-Stuyvesant</v>
      </c>
      <c r="N4294" t="str">
        <f>INDEX(Neighborhoods!$A:$C, MATCH(Places!$K4294,Neighborhoods!$A:$A,0), MATCH(Places!N$1,Neighborhoods!$A$1:$C$1,0))</f>
        <v>Brooklyn</v>
      </c>
      <c r="O4294" t="str">
        <f>INDEX(Neighborhoods!$A:$C, MATCH(Places!$K4294,Neighborhoods!$A:$A,0), MATCH(Places!O$1,Neighborhoods!$A$1:$C$1,0))</f>
        <v>Bedford-Stuyvesant</v>
      </c>
      <c r="P4294" t="s">
        <v>11822</v>
      </c>
      <c r="Q4294" t="str">
        <f t="shared" si="268"/>
        <v>No</v>
      </c>
      <c r="R4294">
        <v>4</v>
      </c>
      <c r="S4294" t="str">
        <f t="shared" si="269"/>
        <v>Medium</v>
      </c>
      <c r="T4294" s="50">
        <v>120</v>
      </c>
      <c r="U4294" s="70">
        <f t="shared" si="270"/>
        <v>0.03</v>
      </c>
      <c r="V4294" s="52">
        <v>4.91</v>
      </c>
      <c r="W4294" s="52" t="str" cm="1">
        <f t="array" ref="W4294">_xlfn.SWITCH(ROUND(V4294,0),5,"Excellent",4,"Good",3,"Ok","Bad")</f>
        <v>Excellent</v>
      </c>
      <c r="X4294">
        <v>44</v>
      </c>
      <c r="Y4294" t="str">
        <f t="shared" si="271"/>
        <v>No</v>
      </c>
      <c r="Z4294" s="68">
        <v>43450</v>
      </c>
      <c r="AA4294" s="68">
        <v>43910</v>
      </c>
      <c r="AB4294">
        <v>176</v>
      </c>
      <c r="AC4294" t="s">
        <v>15616</v>
      </c>
    </row>
    <row r="4295" spans="1:29" x14ac:dyDescent="0.3">
      <c r="A4295" t="s">
        <v>3047</v>
      </c>
      <c r="B4295">
        <v>3737</v>
      </c>
      <c r="C4295" t="str">
        <f>VLOOKUP($B4295,Hosts!$A:$M,10,0)</f>
        <v>A few days or more</v>
      </c>
      <c r="D4295" s="70">
        <f>VLOOKUP($B4295,Hosts!$A:$M,11,0)</f>
        <v>0</v>
      </c>
      <c r="E4295" s="70">
        <f>VLOOKUP($B4295,Hosts!$A:$M,12,0)</f>
        <v>0.93</v>
      </c>
      <c r="F4295" t="str">
        <f>VLOOKUP($B4295,Hosts!$A:$M,13,0)</f>
        <v>No</v>
      </c>
      <c r="G4295" t="str">
        <f>INDEX(Hosts!$A:$M, MATCH(Places!$B4295,Hosts!$A:$A,0), MATCH(Places!G$1,Hosts!$A$1:$M$1,0))</f>
        <v>A few days or more</v>
      </c>
      <c r="H4295" s="70">
        <f>INDEX(Hosts!$A:$M, MATCH(Places!$B4295,Hosts!$A:$A,0), MATCH(Places!H$1,Hosts!$A$1:$M$1,0))</f>
        <v>0</v>
      </c>
      <c r="I4295" s="70">
        <f>INDEX(Hosts!$A:$M, MATCH(Places!$B4295,Hosts!$A:$A,0), MATCH(Places!I$1,Hosts!$A$1:$M$1,0))</f>
        <v>0.93</v>
      </c>
      <c r="J4295" t="str">
        <f>INDEX(Hosts!$A:$M, MATCH(Places!$B4295,Hosts!$A:$A,0), MATCH(Places!J$1,Hosts!$A$1:$M$1,0))</f>
        <v>No</v>
      </c>
      <c r="K4295">
        <v>7</v>
      </c>
      <c r="L4295" t="str">
        <f>VLOOKUP($K4295,Neighborhoods!$A:$C,2,0)</f>
        <v>Brooklyn</v>
      </c>
      <c r="M4295" t="str">
        <f>VLOOKUP($K4295,Neighborhoods!$A:$C,3,0)</f>
        <v>Bedford-Stuyvesant</v>
      </c>
      <c r="N4295" t="str">
        <f>INDEX(Neighborhoods!$A:$C, MATCH(Places!$K4295,Neighborhoods!$A:$A,0), MATCH(Places!N$1,Neighborhoods!$A$1:$C$1,0))</f>
        <v>Brooklyn</v>
      </c>
      <c r="O4295" t="str">
        <f>INDEX(Neighborhoods!$A:$C, MATCH(Places!$K4295,Neighborhoods!$A:$A,0), MATCH(Places!O$1,Neighborhoods!$A$1:$C$1,0))</f>
        <v>Bedford-Stuyvesant</v>
      </c>
      <c r="P4295" t="s">
        <v>1</v>
      </c>
      <c r="Q4295" t="str">
        <f t="shared" si="268"/>
        <v>Yes</v>
      </c>
      <c r="R4295">
        <v>1</v>
      </c>
      <c r="S4295" t="str">
        <f t="shared" si="269"/>
        <v>Small</v>
      </c>
      <c r="T4295" s="50">
        <v>50</v>
      </c>
      <c r="U4295" s="70">
        <f t="shared" si="270"/>
        <v>0.03</v>
      </c>
      <c r="V4295" s="52">
        <v>3.67</v>
      </c>
      <c r="W4295" s="52" t="str" cm="1">
        <f t="array" ref="W4295">_xlfn.SWITCH(ROUND(V4295,0),5,"Excellent",4,"Good",3,"Ok","Bad")</f>
        <v>Good</v>
      </c>
      <c r="X4295">
        <v>3</v>
      </c>
      <c r="Y4295" t="str">
        <f t="shared" si="271"/>
        <v>No</v>
      </c>
      <c r="Z4295" s="68">
        <v>43585</v>
      </c>
      <c r="AA4295" s="68">
        <v>43776</v>
      </c>
      <c r="AB4295">
        <v>365</v>
      </c>
      <c r="AC4295" t="s">
        <v>15616</v>
      </c>
    </row>
    <row r="4296" spans="1:29" x14ac:dyDescent="0.3">
      <c r="A4296" t="s">
        <v>3048</v>
      </c>
      <c r="B4296">
        <v>3737</v>
      </c>
      <c r="C4296" t="str">
        <f>VLOOKUP($B4296,Hosts!$A:$M,10,0)</f>
        <v>A few days or more</v>
      </c>
      <c r="D4296" s="70">
        <f>VLOOKUP($B4296,Hosts!$A:$M,11,0)</f>
        <v>0</v>
      </c>
      <c r="E4296" s="70">
        <f>VLOOKUP($B4296,Hosts!$A:$M,12,0)</f>
        <v>0.93</v>
      </c>
      <c r="F4296" t="str">
        <f>VLOOKUP($B4296,Hosts!$A:$M,13,0)</f>
        <v>No</v>
      </c>
      <c r="G4296" t="str">
        <f>INDEX(Hosts!$A:$M, MATCH(Places!$B4296,Hosts!$A:$A,0), MATCH(Places!G$1,Hosts!$A$1:$M$1,0))</f>
        <v>A few days or more</v>
      </c>
      <c r="H4296" s="70">
        <f>INDEX(Hosts!$A:$M, MATCH(Places!$B4296,Hosts!$A:$A,0), MATCH(Places!H$1,Hosts!$A$1:$M$1,0))</f>
        <v>0</v>
      </c>
      <c r="I4296" s="70">
        <f>INDEX(Hosts!$A:$M, MATCH(Places!$B4296,Hosts!$A:$A,0), MATCH(Places!I$1,Hosts!$A$1:$M$1,0))</f>
        <v>0.93</v>
      </c>
      <c r="J4296" t="str">
        <f>INDEX(Hosts!$A:$M, MATCH(Places!$B4296,Hosts!$A:$A,0), MATCH(Places!J$1,Hosts!$A$1:$M$1,0))</f>
        <v>No</v>
      </c>
      <c r="K4296">
        <v>7</v>
      </c>
      <c r="L4296" t="str">
        <f>VLOOKUP($K4296,Neighborhoods!$A:$C,2,0)</f>
        <v>Brooklyn</v>
      </c>
      <c r="M4296" t="str">
        <f>VLOOKUP($K4296,Neighborhoods!$A:$C,3,0)</f>
        <v>Bedford-Stuyvesant</v>
      </c>
      <c r="N4296" t="str">
        <f>INDEX(Neighborhoods!$A:$C, MATCH(Places!$K4296,Neighborhoods!$A:$A,0), MATCH(Places!N$1,Neighborhoods!$A$1:$C$1,0))</f>
        <v>Brooklyn</v>
      </c>
      <c r="O4296" t="str">
        <f>INDEX(Neighborhoods!$A:$C, MATCH(Places!$K4296,Neighborhoods!$A:$A,0), MATCH(Places!O$1,Neighborhoods!$A$1:$C$1,0))</f>
        <v>Bedford-Stuyvesant</v>
      </c>
      <c r="P4296" t="s">
        <v>1</v>
      </c>
      <c r="Q4296" t="str">
        <f t="shared" si="268"/>
        <v>Yes</v>
      </c>
      <c r="R4296">
        <v>1</v>
      </c>
      <c r="S4296" t="str">
        <f t="shared" si="269"/>
        <v>Small</v>
      </c>
      <c r="T4296" s="50">
        <v>59</v>
      </c>
      <c r="U4296" s="70">
        <f t="shared" si="270"/>
        <v>0.03</v>
      </c>
      <c r="V4296" s="52">
        <v>4</v>
      </c>
      <c r="W4296" s="52" t="str" cm="1">
        <f t="array" ref="W4296">_xlfn.SWITCH(ROUND(V4296,0),5,"Excellent",4,"Good",3,"Ok","Bad")</f>
        <v>Good</v>
      </c>
      <c r="X4296">
        <v>6</v>
      </c>
      <c r="Y4296" t="str">
        <f t="shared" si="271"/>
        <v>No</v>
      </c>
      <c r="Z4296" s="68">
        <v>43497</v>
      </c>
      <c r="AA4296" s="68">
        <v>43771</v>
      </c>
      <c r="AB4296">
        <v>363</v>
      </c>
      <c r="AC4296" t="s">
        <v>15616</v>
      </c>
    </row>
    <row r="4297" spans="1:29" x14ac:dyDescent="0.3">
      <c r="A4297" t="s">
        <v>3049</v>
      </c>
      <c r="B4297">
        <v>3737</v>
      </c>
      <c r="C4297" t="str">
        <f>VLOOKUP($B4297,Hosts!$A:$M,10,0)</f>
        <v>A few days or more</v>
      </c>
      <c r="D4297" s="70">
        <f>VLOOKUP($B4297,Hosts!$A:$M,11,0)</f>
        <v>0</v>
      </c>
      <c r="E4297" s="70">
        <f>VLOOKUP($B4297,Hosts!$A:$M,12,0)</f>
        <v>0.93</v>
      </c>
      <c r="F4297" t="str">
        <f>VLOOKUP($B4297,Hosts!$A:$M,13,0)</f>
        <v>No</v>
      </c>
      <c r="G4297" t="str">
        <f>INDEX(Hosts!$A:$M, MATCH(Places!$B4297,Hosts!$A:$A,0), MATCH(Places!G$1,Hosts!$A$1:$M$1,0))</f>
        <v>A few days or more</v>
      </c>
      <c r="H4297" s="70">
        <f>INDEX(Hosts!$A:$M, MATCH(Places!$B4297,Hosts!$A:$A,0), MATCH(Places!H$1,Hosts!$A$1:$M$1,0))</f>
        <v>0</v>
      </c>
      <c r="I4297" s="70">
        <f>INDEX(Hosts!$A:$M, MATCH(Places!$B4297,Hosts!$A:$A,0), MATCH(Places!I$1,Hosts!$A$1:$M$1,0))</f>
        <v>0.93</v>
      </c>
      <c r="J4297" t="str">
        <f>INDEX(Hosts!$A:$M, MATCH(Places!$B4297,Hosts!$A:$A,0), MATCH(Places!J$1,Hosts!$A$1:$M$1,0))</f>
        <v>No</v>
      </c>
      <c r="K4297">
        <v>7</v>
      </c>
      <c r="L4297" t="str">
        <f>VLOOKUP($K4297,Neighborhoods!$A:$C,2,0)</f>
        <v>Brooklyn</v>
      </c>
      <c r="M4297" t="str">
        <f>VLOOKUP($K4297,Neighborhoods!$A:$C,3,0)</f>
        <v>Bedford-Stuyvesant</v>
      </c>
      <c r="N4297" t="str">
        <f>INDEX(Neighborhoods!$A:$C, MATCH(Places!$K4297,Neighborhoods!$A:$A,0), MATCH(Places!N$1,Neighborhoods!$A$1:$C$1,0))</f>
        <v>Brooklyn</v>
      </c>
      <c r="O4297" t="str">
        <f>INDEX(Neighborhoods!$A:$C, MATCH(Places!$K4297,Neighborhoods!$A:$A,0), MATCH(Places!O$1,Neighborhoods!$A$1:$C$1,0))</f>
        <v>Bedford-Stuyvesant</v>
      </c>
      <c r="P4297" t="s">
        <v>1</v>
      </c>
      <c r="Q4297" t="str">
        <f t="shared" si="268"/>
        <v>Yes</v>
      </c>
      <c r="R4297">
        <v>1</v>
      </c>
      <c r="S4297" t="str">
        <f t="shared" si="269"/>
        <v>Small</v>
      </c>
      <c r="T4297" s="50">
        <v>48</v>
      </c>
      <c r="U4297" s="70">
        <f t="shared" si="270"/>
        <v>0.03</v>
      </c>
      <c r="V4297" s="52">
        <v>4.5999999999999996</v>
      </c>
      <c r="W4297" s="52" t="str" cm="1">
        <f t="array" ref="W4297">_xlfn.SWITCH(ROUND(V4297,0),5,"Excellent",4,"Good",3,"Ok","Bad")</f>
        <v>Excellent</v>
      </c>
      <c r="X4297">
        <v>10</v>
      </c>
      <c r="Y4297" t="str">
        <f t="shared" si="271"/>
        <v>No</v>
      </c>
      <c r="Z4297" s="68">
        <v>43442</v>
      </c>
      <c r="AA4297" s="68">
        <v>43803</v>
      </c>
      <c r="AB4297">
        <v>363</v>
      </c>
      <c r="AC4297" t="s">
        <v>15616</v>
      </c>
    </row>
    <row r="4298" spans="1:29" x14ac:dyDescent="0.3">
      <c r="A4298" t="s">
        <v>3050</v>
      </c>
      <c r="B4298">
        <v>3737</v>
      </c>
      <c r="C4298" t="str">
        <f>VLOOKUP($B4298,Hosts!$A:$M,10,0)</f>
        <v>A few days or more</v>
      </c>
      <c r="D4298" s="70">
        <f>VLOOKUP($B4298,Hosts!$A:$M,11,0)</f>
        <v>0</v>
      </c>
      <c r="E4298" s="70">
        <f>VLOOKUP($B4298,Hosts!$A:$M,12,0)</f>
        <v>0.93</v>
      </c>
      <c r="F4298" t="str">
        <f>VLOOKUP($B4298,Hosts!$A:$M,13,0)</f>
        <v>No</v>
      </c>
      <c r="G4298" t="str">
        <f>INDEX(Hosts!$A:$M, MATCH(Places!$B4298,Hosts!$A:$A,0), MATCH(Places!G$1,Hosts!$A$1:$M$1,0))</f>
        <v>A few days or more</v>
      </c>
      <c r="H4298" s="70">
        <f>INDEX(Hosts!$A:$M, MATCH(Places!$B4298,Hosts!$A:$A,0), MATCH(Places!H$1,Hosts!$A$1:$M$1,0))</f>
        <v>0</v>
      </c>
      <c r="I4298" s="70">
        <f>INDEX(Hosts!$A:$M, MATCH(Places!$B4298,Hosts!$A:$A,0), MATCH(Places!I$1,Hosts!$A$1:$M$1,0))</f>
        <v>0.93</v>
      </c>
      <c r="J4298" t="str">
        <f>INDEX(Hosts!$A:$M, MATCH(Places!$B4298,Hosts!$A:$A,0), MATCH(Places!J$1,Hosts!$A$1:$M$1,0))</f>
        <v>No</v>
      </c>
      <c r="K4298">
        <v>7</v>
      </c>
      <c r="L4298" t="str">
        <f>VLOOKUP($K4298,Neighborhoods!$A:$C,2,0)</f>
        <v>Brooklyn</v>
      </c>
      <c r="M4298" t="str">
        <f>VLOOKUP($K4298,Neighborhoods!$A:$C,3,0)</f>
        <v>Bedford-Stuyvesant</v>
      </c>
      <c r="N4298" t="str">
        <f>INDEX(Neighborhoods!$A:$C, MATCH(Places!$K4298,Neighborhoods!$A:$A,0), MATCH(Places!N$1,Neighborhoods!$A$1:$C$1,0))</f>
        <v>Brooklyn</v>
      </c>
      <c r="O4298" t="str">
        <f>INDEX(Neighborhoods!$A:$C, MATCH(Places!$K4298,Neighborhoods!$A:$A,0), MATCH(Places!O$1,Neighborhoods!$A$1:$C$1,0))</f>
        <v>Bedford-Stuyvesant</v>
      </c>
      <c r="P4298" t="s">
        <v>1</v>
      </c>
      <c r="Q4298" t="str">
        <f t="shared" si="268"/>
        <v>Yes</v>
      </c>
      <c r="R4298">
        <v>1</v>
      </c>
      <c r="S4298" t="str">
        <f t="shared" si="269"/>
        <v>Small</v>
      </c>
      <c r="T4298" s="50">
        <v>40</v>
      </c>
      <c r="U4298" s="70">
        <f t="shared" si="270"/>
        <v>0.03</v>
      </c>
      <c r="V4298" s="52">
        <v>4.8</v>
      </c>
      <c r="W4298" s="52" t="str" cm="1">
        <f t="array" ref="W4298">_xlfn.SWITCH(ROUND(V4298,0),5,"Excellent",4,"Good",3,"Ok","Bad")</f>
        <v>Excellent</v>
      </c>
      <c r="X4298">
        <v>5</v>
      </c>
      <c r="Y4298" t="str">
        <f t="shared" si="271"/>
        <v>No</v>
      </c>
      <c r="Z4298" s="68">
        <v>43465</v>
      </c>
      <c r="AA4298" s="68">
        <v>43799</v>
      </c>
      <c r="AB4298">
        <v>227</v>
      </c>
      <c r="AC4298" t="s">
        <v>15616</v>
      </c>
    </row>
    <row r="4299" spans="1:29" x14ac:dyDescent="0.3">
      <c r="A4299" t="s">
        <v>3051</v>
      </c>
      <c r="B4299">
        <v>1902</v>
      </c>
      <c r="C4299" t="str">
        <f>VLOOKUP($B4299,Hosts!$A:$M,10,0)</f>
        <v>Within an hour</v>
      </c>
      <c r="D4299" s="70">
        <f>VLOOKUP($B4299,Hosts!$A:$M,11,0)</f>
        <v>1</v>
      </c>
      <c r="E4299" s="70">
        <f>VLOOKUP($B4299,Hosts!$A:$M,12,0)</f>
        <v>0.97</v>
      </c>
      <c r="F4299" t="str">
        <f>VLOOKUP($B4299,Hosts!$A:$M,13,0)</f>
        <v>Yes</v>
      </c>
      <c r="G4299" t="str">
        <f>INDEX(Hosts!$A:$M, MATCH(Places!$B4299,Hosts!$A:$A,0), MATCH(Places!G$1,Hosts!$A$1:$M$1,0))</f>
        <v>Within an hour</v>
      </c>
      <c r="H4299" s="70">
        <f>INDEX(Hosts!$A:$M, MATCH(Places!$B4299,Hosts!$A:$A,0), MATCH(Places!H$1,Hosts!$A$1:$M$1,0))</f>
        <v>1</v>
      </c>
      <c r="I4299" s="70">
        <f>INDEX(Hosts!$A:$M, MATCH(Places!$B4299,Hosts!$A:$A,0), MATCH(Places!I$1,Hosts!$A$1:$M$1,0))</f>
        <v>0.97</v>
      </c>
      <c r="J4299" t="str">
        <f>INDEX(Hosts!$A:$M, MATCH(Places!$B4299,Hosts!$A:$A,0), MATCH(Places!J$1,Hosts!$A$1:$M$1,0))</f>
        <v>Yes</v>
      </c>
      <c r="K4299">
        <v>18</v>
      </c>
      <c r="L4299" t="str">
        <f>VLOOKUP($K4299,Neighborhoods!$A:$C,2,0)</f>
        <v>Manhattan</v>
      </c>
      <c r="M4299" t="str">
        <f>VLOOKUP($K4299,Neighborhoods!$A:$C,3,0)</f>
        <v>Midtown</v>
      </c>
      <c r="N4299" t="str">
        <f>INDEX(Neighborhoods!$A:$C, MATCH(Places!$K4299,Neighborhoods!$A:$A,0), MATCH(Places!N$1,Neighborhoods!$A$1:$C$1,0))</f>
        <v>Manhattan</v>
      </c>
      <c r="O4299" t="str">
        <f>INDEX(Neighborhoods!$A:$C, MATCH(Places!$K4299,Neighborhoods!$A:$A,0), MATCH(Places!O$1,Neighborhoods!$A$1:$C$1,0))</f>
        <v>Midtown</v>
      </c>
      <c r="P4299" t="s">
        <v>1</v>
      </c>
      <c r="Q4299" t="str">
        <f t="shared" si="268"/>
        <v>Yes</v>
      </c>
      <c r="R4299">
        <v>2</v>
      </c>
      <c r="S4299" t="str">
        <f t="shared" si="269"/>
        <v>Small</v>
      </c>
      <c r="T4299" s="50">
        <v>92</v>
      </c>
      <c r="U4299" s="70">
        <f t="shared" si="270"/>
        <v>0.03</v>
      </c>
      <c r="V4299" s="52">
        <v>4.8899999999999997</v>
      </c>
      <c r="W4299" s="52" t="str" cm="1">
        <f t="array" ref="W4299">_xlfn.SWITCH(ROUND(V4299,0),5,"Excellent",4,"Good",3,"Ok","Bad")</f>
        <v>Excellent</v>
      </c>
      <c r="X4299">
        <v>66</v>
      </c>
      <c r="Y4299" t="str">
        <f t="shared" si="271"/>
        <v>No</v>
      </c>
      <c r="Z4299" s="68">
        <v>43479</v>
      </c>
      <c r="AA4299" s="68">
        <v>43861</v>
      </c>
      <c r="AB4299">
        <v>0</v>
      </c>
      <c r="AC4299" t="s">
        <v>15616</v>
      </c>
    </row>
    <row r="4300" spans="1:29" x14ac:dyDescent="0.3">
      <c r="A4300" t="s">
        <v>3052</v>
      </c>
      <c r="B4300">
        <v>3739</v>
      </c>
      <c r="C4300" t="str">
        <f>VLOOKUP($B4300,Hosts!$A:$M,10,0)</f>
        <v>Within a few hours</v>
      </c>
      <c r="D4300" s="70">
        <f>VLOOKUP($B4300,Hosts!$A:$M,11,0)</f>
        <v>1</v>
      </c>
      <c r="E4300" s="70">
        <f>VLOOKUP($B4300,Hosts!$A:$M,12,0)</f>
        <v>0.82</v>
      </c>
      <c r="F4300" t="str">
        <f>VLOOKUP($B4300,Hosts!$A:$M,13,0)</f>
        <v>No</v>
      </c>
      <c r="G4300" t="str">
        <f>INDEX(Hosts!$A:$M, MATCH(Places!$B4300,Hosts!$A:$A,0), MATCH(Places!G$1,Hosts!$A$1:$M$1,0))</f>
        <v>Within a few hours</v>
      </c>
      <c r="H4300" s="70">
        <f>INDEX(Hosts!$A:$M, MATCH(Places!$B4300,Hosts!$A:$A,0), MATCH(Places!H$1,Hosts!$A$1:$M$1,0))</f>
        <v>1</v>
      </c>
      <c r="I4300" s="70">
        <f>INDEX(Hosts!$A:$M, MATCH(Places!$B4300,Hosts!$A:$A,0), MATCH(Places!I$1,Hosts!$A$1:$M$1,0))</f>
        <v>0.82</v>
      </c>
      <c r="J4300" t="str">
        <f>INDEX(Hosts!$A:$M, MATCH(Places!$B4300,Hosts!$A:$A,0), MATCH(Places!J$1,Hosts!$A$1:$M$1,0))</f>
        <v>No</v>
      </c>
      <c r="K4300">
        <v>20</v>
      </c>
      <c r="L4300" t="str">
        <f>VLOOKUP($K4300,Neighborhoods!$A:$C,2,0)</f>
        <v>Manhattan</v>
      </c>
      <c r="M4300" t="str">
        <f>VLOOKUP($K4300,Neighborhoods!$A:$C,3,0)</f>
        <v>Upper West Side</v>
      </c>
      <c r="N4300" t="str">
        <f>INDEX(Neighborhoods!$A:$C, MATCH(Places!$K4300,Neighborhoods!$A:$A,0), MATCH(Places!N$1,Neighborhoods!$A$1:$C$1,0))</f>
        <v>Manhattan</v>
      </c>
      <c r="O4300" t="str">
        <f>INDEX(Neighborhoods!$A:$C, MATCH(Places!$K4300,Neighborhoods!$A:$A,0), MATCH(Places!O$1,Neighborhoods!$A$1:$C$1,0))</f>
        <v>Upper West Side</v>
      </c>
      <c r="P4300" t="s">
        <v>11822</v>
      </c>
      <c r="Q4300" t="str">
        <f t="shared" si="268"/>
        <v>No</v>
      </c>
      <c r="R4300">
        <v>2</v>
      </c>
      <c r="S4300" t="str">
        <f t="shared" si="269"/>
        <v>Small</v>
      </c>
      <c r="T4300" s="50">
        <v>175</v>
      </c>
      <c r="U4300" s="70">
        <f t="shared" si="270"/>
        <v>0.03</v>
      </c>
      <c r="V4300" s="52">
        <v>5</v>
      </c>
      <c r="W4300" s="52" t="str" cm="1">
        <f t="array" ref="W4300">_xlfn.SWITCH(ROUND(V4300,0),5,"Excellent",4,"Good",3,"Ok","Bad")</f>
        <v>Excellent</v>
      </c>
      <c r="X4300">
        <v>20</v>
      </c>
      <c r="Y4300" t="str">
        <f t="shared" si="271"/>
        <v>No</v>
      </c>
      <c r="Z4300" s="68">
        <v>43463</v>
      </c>
      <c r="AA4300" s="68">
        <v>44045</v>
      </c>
      <c r="AB4300">
        <v>149</v>
      </c>
      <c r="AC4300" t="s">
        <v>15615</v>
      </c>
    </row>
    <row r="4301" spans="1:29" x14ac:dyDescent="0.3">
      <c r="A4301" t="s">
        <v>14711</v>
      </c>
      <c r="B4301">
        <v>1476</v>
      </c>
      <c r="C4301" t="str">
        <f>VLOOKUP($B4301,Hosts!$A:$M,10,0)</f>
        <v>Within an hour</v>
      </c>
      <c r="D4301" s="70">
        <f>VLOOKUP($B4301,Hosts!$A:$M,11,0)</f>
        <v>1</v>
      </c>
      <c r="E4301" s="70">
        <f>VLOOKUP($B4301,Hosts!$A:$M,12,0)</f>
        <v>0.96</v>
      </c>
      <c r="F4301" t="str">
        <f>VLOOKUP($B4301,Hosts!$A:$M,13,0)</f>
        <v>Yes</v>
      </c>
      <c r="G4301" t="str">
        <f>INDEX(Hosts!$A:$M, MATCH(Places!$B4301,Hosts!$A:$A,0), MATCH(Places!G$1,Hosts!$A$1:$M$1,0))</f>
        <v>Within an hour</v>
      </c>
      <c r="H4301" s="70">
        <f>INDEX(Hosts!$A:$M, MATCH(Places!$B4301,Hosts!$A:$A,0), MATCH(Places!H$1,Hosts!$A$1:$M$1,0))</f>
        <v>1</v>
      </c>
      <c r="I4301" s="70">
        <f>INDEX(Hosts!$A:$M, MATCH(Places!$B4301,Hosts!$A:$A,0), MATCH(Places!I$1,Hosts!$A$1:$M$1,0))</f>
        <v>0.96</v>
      </c>
      <c r="J4301" t="str">
        <f>INDEX(Hosts!$A:$M, MATCH(Places!$B4301,Hosts!$A:$A,0), MATCH(Places!J$1,Hosts!$A$1:$M$1,0))</f>
        <v>Yes</v>
      </c>
      <c r="K4301">
        <v>19</v>
      </c>
      <c r="L4301" t="str">
        <f>VLOOKUP($K4301,Neighborhoods!$A:$C,2,0)</f>
        <v>Manhattan</v>
      </c>
      <c r="M4301" t="str">
        <f>VLOOKUP($K4301,Neighborhoods!$A:$C,3,0)</f>
        <v>Upper East Side</v>
      </c>
      <c r="N4301" t="str">
        <f>INDEX(Neighborhoods!$A:$C, MATCH(Places!$K4301,Neighborhoods!$A:$A,0), MATCH(Places!N$1,Neighborhoods!$A$1:$C$1,0))</f>
        <v>Manhattan</v>
      </c>
      <c r="O4301" t="str">
        <f>INDEX(Neighborhoods!$A:$C, MATCH(Places!$K4301,Neighborhoods!$A:$A,0), MATCH(Places!O$1,Neighborhoods!$A$1:$C$1,0))</f>
        <v>Upper East Side</v>
      </c>
      <c r="P4301" t="s">
        <v>11822</v>
      </c>
      <c r="Q4301" t="str">
        <f t="shared" si="268"/>
        <v>No</v>
      </c>
      <c r="R4301">
        <v>4</v>
      </c>
      <c r="S4301" t="str">
        <f t="shared" si="269"/>
        <v>Medium</v>
      </c>
      <c r="T4301" s="50">
        <v>299</v>
      </c>
      <c r="U4301" s="70">
        <f t="shared" si="270"/>
        <v>0.04</v>
      </c>
      <c r="V4301" s="52">
        <v>4.82</v>
      </c>
      <c r="W4301" s="52" t="str" cm="1">
        <f t="array" ref="W4301">_xlfn.SWITCH(ROUND(V4301,0),5,"Excellent",4,"Good",3,"Ok","Bad")</f>
        <v>Excellent</v>
      </c>
      <c r="X4301">
        <v>11</v>
      </c>
      <c r="Y4301" t="str">
        <f t="shared" si="271"/>
        <v>No</v>
      </c>
      <c r="Z4301" s="68">
        <v>43574</v>
      </c>
      <c r="AA4301" s="68">
        <v>43807</v>
      </c>
      <c r="AB4301">
        <v>30</v>
      </c>
      <c r="AC4301" t="s">
        <v>15616</v>
      </c>
    </row>
    <row r="4302" spans="1:29" x14ac:dyDescent="0.3">
      <c r="A4302" t="s">
        <v>3053</v>
      </c>
      <c r="B4302">
        <v>3292</v>
      </c>
      <c r="C4302" t="str">
        <f>VLOOKUP($B4302,Hosts!$A:$M,10,0)</f>
        <v>Within an hour</v>
      </c>
      <c r="D4302" s="70">
        <f>VLOOKUP($B4302,Hosts!$A:$M,11,0)</f>
        <v>1</v>
      </c>
      <c r="E4302" s="70">
        <f>VLOOKUP($B4302,Hosts!$A:$M,12,0)</f>
        <v>0.79</v>
      </c>
      <c r="F4302" t="str">
        <f>VLOOKUP($B4302,Hosts!$A:$M,13,0)</f>
        <v>No</v>
      </c>
      <c r="G4302" t="str">
        <f>INDEX(Hosts!$A:$M, MATCH(Places!$B4302,Hosts!$A:$A,0), MATCH(Places!G$1,Hosts!$A$1:$M$1,0))</f>
        <v>Within an hour</v>
      </c>
      <c r="H4302" s="70">
        <f>INDEX(Hosts!$A:$M, MATCH(Places!$B4302,Hosts!$A:$A,0), MATCH(Places!H$1,Hosts!$A$1:$M$1,0))</f>
        <v>1</v>
      </c>
      <c r="I4302" s="70">
        <f>INDEX(Hosts!$A:$M, MATCH(Places!$B4302,Hosts!$A:$A,0), MATCH(Places!I$1,Hosts!$A$1:$M$1,0))</f>
        <v>0.79</v>
      </c>
      <c r="J4302" t="str">
        <f>INDEX(Hosts!$A:$M, MATCH(Places!$B4302,Hosts!$A:$A,0), MATCH(Places!J$1,Hosts!$A$1:$M$1,0))</f>
        <v>No</v>
      </c>
      <c r="K4302">
        <v>8</v>
      </c>
      <c r="L4302" t="str">
        <f>VLOOKUP($K4302,Neighborhoods!$A:$C,2,0)</f>
        <v>Brooklyn</v>
      </c>
      <c r="M4302" t="str">
        <f>VLOOKUP($K4302,Neighborhoods!$A:$C,3,0)</f>
        <v>Bushwick</v>
      </c>
      <c r="N4302" t="str">
        <f>INDEX(Neighborhoods!$A:$C, MATCH(Places!$K4302,Neighborhoods!$A:$A,0), MATCH(Places!N$1,Neighborhoods!$A$1:$C$1,0))</f>
        <v>Brooklyn</v>
      </c>
      <c r="O4302" t="str">
        <f>INDEX(Neighborhoods!$A:$C, MATCH(Places!$K4302,Neighborhoods!$A:$A,0), MATCH(Places!O$1,Neighborhoods!$A$1:$C$1,0))</f>
        <v>Bushwick</v>
      </c>
      <c r="P4302" t="s">
        <v>1</v>
      </c>
      <c r="Q4302" t="str">
        <f t="shared" si="268"/>
        <v>Yes</v>
      </c>
      <c r="R4302">
        <v>1</v>
      </c>
      <c r="S4302" t="str">
        <f t="shared" si="269"/>
        <v>Small</v>
      </c>
      <c r="T4302" s="50">
        <v>28</v>
      </c>
      <c r="U4302" s="70">
        <f t="shared" si="270"/>
        <v>0.03</v>
      </c>
      <c r="V4302" s="52">
        <v>4.5</v>
      </c>
      <c r="W4302" s="52" t="str" cm="1">
        <f t="array" ref="W4302">_xlfn.SWITCH(ROUND(V4302,0),5,"Excellent",4,"Good",3,"Ok","Bad")</f>
        <v>Excellent</v>
      </c>
      <c r="X4302">
        <v>6</v>
      </c>
      <c r="Y4302" t="str">
        <f t="shared" si="271"/>
        <v>No</v>
      </c>
      <c r="Z4302" s="68">
        <v>43474</v>
      </c>
      <c r="AA4302" s="68">
        <v>43897</v>
      </c>
      <c r="AB4302">
        <v>107</v>
      </c>
      <c r="AC4302" t="s">
        <v>15615</v>
      </c>
    </row>
    <row r="4303" spans="1:29" x14ac:dyDescent="0.3">
      <c r="A4303" t="s">
        <v>15425</v>
      </c>
      <c r="B4303">
        <v>3740</v>
      </c>
      <c r="C4303" t="str">
        <f>VLOOKUP($B4303,Hosts!$A:$M,10,0)</f>
        <v>Within an hour</v>
      </c>
      <c r="D4303" s="70">
        <f>VLOOKUP($B4303,Hosts!$A:$M,11,0)</f>
        <v>1</v>
      </c>
      <c r="E4303" s="70">
        <f>VLOOKUP($B4303,Hosts!$A:$M,12,0)</f>
        <v>1</v>
      </c>
      <c r="F4303" t="str">
        <f>VLOOKUP($B4303,Hosts!$A:$M,13,0)</f>
        <v>Yes</v>
      </c>
      <c r="G4303" t="str">
        <f>INDEX(Hosts!$A:$M, MATCH(Places!$B4303,Hosts!$A:$A,0), MATCH(Places!G$1,Hosts!$A$1:$M$1,0))</f>
        <v>Within an hour</v>
      </c>
      <c r="H4303" s="70">
        <f>INDEX(Hosts!$A:$M, MATCH(Places!$B4303,Hosts!$A:$A,0), MATCH(Places!H$1,Hosts!$A$1:$M$1,0))</f>
        <v>1</v>
      </c>
      <c r="I4303" s="70">
        <f>INDEX(Hosts!$A:$M, MATCH(Places!$B4303,Hosts!$A:$A,0), MATCH(Places!I$1,Hosts!$A$1:$M$1,0))</f>
        <v>1</v>
      </c>
      <c r="J4303" t="str">
        <f>INDEX(Hosts!$A:$M, MATCH(Places!$B4303,Hosts!$A:$A,0), MATCH(Places!J$1,Hosts!$A$1:$M$1,0))</f>
        <v>Yes</v>
      </c>
      <c r="K4303">
        <v>10</v>
      </c>
      <c r="L4303" t="str">
        <f>VLOOKUP($K4303,Neighborhoods!$A:$C,2,0)</f>
        <v>Brooklyn</v>
      </c>
      <c r="M4303" t="str">
        <f>VLOOKUP($K4303,Neighborhoods!$A:$C,3,0)</f>
        <v>East Flatbush</v>
      </c>
      <c r="N4303" t="str">
        <f>INDEX(Neighborhoods!$A:$C, MATCH(Places!$K4303,Neighborhoods!$A:$A,0), MATCH(Places!N$1,Neighborhoods!$A$1:$C$1,0))</f>
        <v>Brooklyn</v>
      </c>
      <c r="O4303" t="str">
        <f>INDEX(Neighborhoods!$A:$C, MATCH(Places!$K4303,Neighborhoods!$A:$A,0), MATCH(Places!O$1,Neighborhoods!$A$1:$C$1,0))</f>
        <v>East Flatbush</v>
      </c>
      <c r="P4303" t="s">
        <v>1</v>
      </c>
      <c r="Q4303" t="str">
        <f t="shared" si="268"/>
        <v>Yes</v>
      </c>
      <c r="R4303">
        <v>2</v>
      </c>
      <c r="S4303" t="str">
        <f t="shared" si="269"/>
        <v>Small</v>
      </c>
      <c r="T4303" s="50">
        <v>39</v>
      </c>
      <c r="U4303" s="70">
        <f t="shared" si="270"/>
        <v>0.03</v>
      </c>
      <c r="V4303" s="52">
        <v>4.9000000000000004</v>
      </c>
      <c r="W4303" s="52" t="str" cm="1">
        <f t="array" ref="W4303">_xlfn.SWITCH(ROUND(V4303,0),5,"Excellent",4,"Good",3,"Ok","Bad")</f>
        <v>Excellent</v>
      </c>
      <c r="X4303">
        <v>10</v>
      </c>
      <c r="Y4303" t="str">
        <f t="shared" si="271"/>
        <v>No</v>
      </c>
      <c r="Z4303" s="68">
        <v>43446</v>
      </c>
      <c r="AA4303" s="68">
        <v>43905</v>
      </c>
      <c r="AB4303">
        <v>86</v>
      </c>
      <c r="AC4303" t="s">
        <v>15615</v>
      </c>
    </row>
    <row r="4304" spans="1:29" x14ac:dyDescent="0.3">
      <c r="A4304" t="s">
        <v>14096</v>
      </c>
      <c r="B4304">
        <v>1722</v>
      </c>
      <c r="C4304" t="str">
        <f>VLOOKUP($B4304,Hosts!$A:$M,10,0)</f>
        <v>A few days or more</v>
      </c>
      <c r="D4304" s="70">
        <f>VLOOKUP($B4304,Hosts!$A:$M,11,0)</f>
        <v>0.4</v>
      </c>
      <c r="E4304" s="70">
        <f>VLOOKUP($B4304,Hosts!$A:$M,12,0)</f>
        <v>0.22</v>
      </c>
      <c r="F4304" t="str">
        <f>VLOOKUP($B4304,Hosts!$A:$M,13,0)</f>
        <v>No</v>
      </c>
      <c r="G4304" t="str">
        <f>INDEX(Hosts!$A:$M, MATCH(Places!$B4304,Hosts!$A:$A,0), MATCH(Places!G$1,Hosts!$A$1:$M$1,0))</f>
        <v>A few days or more</v>
      </c>
      <c r="H4304" s="70">
        <f>INDEX(Hosts!$A:$M, MATCH(Places!$B4304,Hosts!$A:$A,0), MATCH(Places!H$1,Hosts!$A$1:$M$1,0))</f>
        <v>0.4</v>
      </c>
      <c r="I4304" s="70">
        <f>INDEX(Hosts!$A:$M, MATCH(Places!$B4304,Hosts!$A:$A,0), MATCH(Places!I$1,Hosts!$A$1:$M$1,0))</f>
        <v>0.22</v>
      </c>
      <c r="J4304" t="str">
        <f>INDEX(Hosts!$A:$M, MATCH(Places!$B4304,Hosts!$A:$A,0), MATCH(Places!J$1,Hosts!$A$1:$M$1,0))</f>
        <v>No</v>
      </c>
      <c r="K4304">
        <v>12</v>
      </c>
      <c r="L4304" t="str">
        <f>VLOOKUP($K4304,Neighborhoods!$A:$C,2,0)</f>
        <v>Brooklyn</v>
      </c>
      <c r="M4304" t="str">
        <f>VLOOKUP($K4304,Neighborhoods!$A:$C,3,0)</f>
        <v>Williamsburg</v>
      </c>
      <c r="N4304" t="str">
        <f>INDEX(Neighborhoods!$A:$C, MATCH(Places!$K4304,Neighborhoods!$A:$A,0), MATCH(Places!N$1,Neighborhoods!$A$1:$C$1,0))</f>
        <v>Brooklyn</v>
      </c>
      <c r="O4304" t="str">
        <f>INDEX(Neighborhoods!$A:$C, MATCH(Places!$K4304,Neighborhoods!$A:$A,0), MATCH(Places!O$1,Neighborhoods!$A$1:$C$1,0))</f>
        <v>Williamsburg</v>
      </c>
      <c r="P4304" t="s">
        <v>11822</v>
      </c>
      <c r="Q4304" t="str">
        <f t="shared" si="268"/>
        <v>No</v>
      </c>
      <c r="R4304">
        <v>4</v>
      </c>
      <c r="S4304" t="str">
        <f t="shared" si="269"/>
        <v>Medium</v>
      </c>
      <c r="T4304" s="50">
        <v>100</v>
      </c>
      <c r="U4304" s="70">
        <f t="shared" si="270"/>
        <v>0.03</v>
      </c>
      <c r="V4304" s="52">
        <v>4.8499999999999996</v>
      </c>
      <c r="W4304" s="52" t="str" cm="1">
        <f t="array" ref="W4304">_xlfn.SWITCH(ROUND(V4304,0),5,"Excellent",4,"Good",3,"Ok","Bad")</f>
        <v>Excellent</v>
      </c>
      <c r="X4304">
        <v>20</v>
      </c>
      <c r="Y4304" t="str">
        <f t="shared" si="271"/>
        <v>No</v>
      </c>
      <c r="Z4304" s="68">
        <v>43457</v>
      </c>
      <c r="AA4304" s="68">
        <v>43891</v>
      </c>
      <c r="AB4304">
        <v>72</v>
      </c>
      <c r="AC4304" t="s">
        <v>15615</v>
      </c>
    </row>
    <row r="4305" spans="1:29" x14ac:dyDescent="0.3">
      <c r="A4305" t="s">
        <v>3054</v>
      </c>
      <c r="B4305">
        <v>3711</v>
      </c>
      <c r="C4305" t="str">
        <f>VLOOKUP($B4305,Hosts!$A:$M,10,0)</f>
        <v>Within an hour</v>
      </c>
      <c r="D4305" s="70">
        <f>VLOOKUP($B4305,Hosts!$A:$M,11,0)</f>
        <v>1</v>
      </c>
      <c r="E4305" s="70">
        <f>VLOOKUP($B4305,Hosts!$A:$M,12,0)</f>
        <v>0.93</v>
      </c>
      <c r="F4305" t="str">
        <f>VLOOKUP($B4305,Hosts!$A:$M,13,0)</f>
        <v>No</v>
      </c>
      <c r="G4305" t="str">
        <f>INDEX(Hosts!$A:$M, MATCH(Places!$B4305,Hosts!$A:$A,0), MATCH(Places!G$1,Hosts!$A$1:$M$1,0))</f>
        <v>Within an hour</v>
      </c>
      <c r="H4305" s="70">
        <f>INDEX(Hosts!$A:$M, MATCH(Places!$B4305,Hosts!$A:$A,0), MATCH(Places!H$1,Hosts!$A$1:$M$1,0))</f>
        <v>1</v>
      </c>
      <c r="I4305" s="70">
        <f>INDEX(Hosts!$A:$M, MATCH(Places!$B4305,Hosts!$A:$A,0), MATCH(Places!I$1,Hosts!$A$1:$M$1,0))</f>
        <v>0.93</v>
      </c>
      <c r="J4305" t="str">
        <f>INDEX(Hosts!$A:$M, MATCH(Places!$B4305,Hosts!$A:$A,0), MATCH(Places!J$1,Hosts!$A$1:$M$1,0))</f>
        <v>No</v>
      </c>
      <c r="K4305">
        <v>10</v>
      </c>
      <c r="L4305" t="str">
        <f>VLOOKUP($K4305,Neighborhoods!$A:$C,2,0)</f>
        <v>Brooklyn</v>
      </c>
      <c r="M4305" t="str">
        <f>VLOOKUP($K4305,Neighborhoods!$A:$C,3,0)</f>
        <v>East Flatbush</v>
      </c>
      <c r="N4305" t="str">
        <f>INDEX(Neighborhoods!$A:$C, MATCH(Places!$K4305,Neighborhoods!$A:$A,0), MATCH(Places!N$1,Neighborhoods!$A$1:$C$1,0))</f>
        <v>Brooklyn</v>
      </c>
      <c r="O4305" t="str">
        <f>INDEX(Neighborhoods!$A:$C, MATCH(Places!$K4305,Neighborhoods!$A:$A,0), MATCH(Places!O$1,Neighborhoods!$A$1:$C$1,0))</f>
        <v>East Flatbush</v>
      </c>
      <c r="P4305" t="s">
        <v>1</v>
      </c>
      <c r="Q4305" t="str">
        <f t="shared" si="268"/>
        <v>Yes</v>
      </c>
      <c r="R4305">
        <v>1</v>
      </c>
      <c r="S4305" t="str">
        <f t="shared" si="269"/>
        <v>Small</v>
      </c>
      <c r="T4305" s="50">
        <v>35</v>
      </c>
      <c r="U4305" s="70">
        <f t="shared" si="270"/>
        <v>0.03</v>
      </c>
      <c r="V4305" s="52">
        <v>5</v>
      </c>
      <c r="W4305" s="52" t="str" cm="1">
        <f t="array" ref="W4305">_xlfn.SWITCH(ROUND(V4305,0),5,"Excellent",4,"Good",3,"Ok","Bad")</f>
        <v>Excellent</v>
      </c>
      <c r="X4305">
        <v>3</v>
      </c>
      <c r="Y4305" t="str">
        <f t="shared" si="271"/>
        <v>No</v>
      </c>
      <c r="Z4305" s="68">
        <v>43451</v>
      </c>
      <c r="AA4305" s="68">
        <v>43466</v>
      </c>
      <c r="AB4305">
        <v>215</v>
      </c>
      <c r="AC4305" t="s">
        <v>15616</v>
      </c>
    </row>
    <row r="4306" spans="1:29" x14ac:dyDescent="0.3">
      <c r="A4306" t="s">
        <v>13678</v>
      </c>
      <c r="B4306">
        <v>3735</v>
      </c>
      <c r="C4306" t="str">
        <f>VLOOKUP($B4306,Hosts!$A:$M,10,0)</f>
        <v>Within an hour</v>
      </c>
      <c r="D4306" s="70">
        <f>VLOOKUP($B4306,Hosts!$A:$M,11,0)</f>
        <v>1</v>
      </c>
      <c r="E4306" s="70">
        <f>VLOOKUP($B4306,Hosts!$A:$M,12,0)</f>
        <v>0.98</v>
      </c>
      <c r="F4306" t="str">
        <f>VLOOKUP($B4306,Hosts!$A:$M,13,0)</f>
        <v>No</v>
      </c>
      <c r="G4306" t="str">
        <f>INDEX(Hosts!$A:$M, MATCH(Places!$B4306,Hosts!$A:$A,0), MATCH(Places!G$1,Hosts!$A$1:$M$1,0))</f>
        <v>Within an hour</v>
      </c>
      <c r="H4306" s="70">
        <f>INDEX(Hosts!$A:$M, MATCH(Places!$B4306,Hosts!$A:$A,0), MATCH(Places!H$1,Hosts!$A$1:$M$1,0))</f>
        <v>1</v>
      </c>
      <c r="I4306" s="70">
        <f>INDEX(Hosts!$A:$M, MATCH(Places!$B4306,Hosts!$A:$A,0), MATCH(Places!I$1,Hosts!$A$1:$M$1,0))</f>
        <v>0.98</v>
      </c>
      <c r="J4306" t="str">
        <f>INDEX(Hosts!$A:$M, MATCH(Places!$B4306,Hosts!$A:$A,0), MATCH(Places!J$1,Hosts!$A$1:$M$1,0))</f>
        <v>No</v>
      </c>
      <c r="K4306">
        <v>22</v>
      </c>
      <c r="L4306" t="str">
        <f>VLOOKUP($K4306,Neighborhoods!$A:$C,2,0)</f>
        <v>Queens</v>
      </c>
      <c r="M4306" t="str">
        <f>VLOOKUP($K4306,Neighborhoods!$A:$C,3,0)</f>
        <v>Flushing</v>
      </c>
      <c r="N4306" t="str">
        <f>INDEX(Neighborhoods!$A:$C, MATCH(Places!$K4306,Neighborhoods!$A:$A,0), MATCH(Places!N$1,Neighborhoods!$A$1:$C$1,0))</f>
        <v>Queens</v>
      </c>
      <c r="O4306" t="str">
        <f>INDEX(Neighborhoods!$A:$C, MATCH(Places!$K4306,Neighborhoods!$A:$A,0), MATCH(Places!O$1,Neighborhoods!$A$1:$C$1,0))</f>
        <v>Flushing</v>
      </c>
      <c r="P4306" t="s">
        <v>1</v>
      </c>
      <c r="Q4306" t="str">
        <f t="shared" si="268"/>
        <v>Yes</v>
      </c>
      <c r="R4306">
        <v>2</v>
      </c>
      <c r="S4306" t="str">
        <f t="shared" si="269"/>
        <v>Small</v>
      </c>
      <c r="T4306" s="50">
        <v>75</v>
      </c>
      <c r="U4306" s="70">
        <f t="shared" si="270"/>
        <v>0.03</v>
      </c>
      <c r="V4306" s="52">
        <v>4.71</v>
      </c>
      <c r="W4306" s="52" t="str" cm="1">
        <f t="array" ref="W4306">_xlfn.SWITCH(ROUND(V4306,0),5,"Excellent",4,"Good",3,"Ok","Bad")</f>
        <v>Excellent</v>
      </c>
      <c r="X4306">
        <v>7</v>
      </c>
      <c r="Y4306" t="str">
        <f t="shared" si="271"/>
        <v>No</v>
      </c>
      <c r="Z4306" s="68">
        <v>43803</v>
      </c>
      <c r="AA4306" s="68">
        <v>44058</v>
      </c>
      <c r="AB4306">
        <v>365</v>
      </c>
      <c r="AC4306" t="s">
        <v>15616</v>
      </c>
    </row>
    <row r="4307" spans="1:29" x14ac:dyDescent="0.3">
      <c r="A4307" t="s">
        <v>3055</v>
      </c>
      <c r="B4307">
        <v>3735</v>
      </c>
      <c r="C4307" t="str">
        <f>VLOOKUP($B4307,Hosts!$A:$M,10,0)</f>
        <v>Within an hour</v>
      </c>
      <c r="D4307" s="70">
        <f>VLOOKUP($B4307,Hosts!$A:$M,11,0)</f>
        <v>1</v>
      </c>
      <c r="E4307" s="70">
        <f>VLOOKUP($B4307,Hosts!$A:$M,12,0)</f>
        <v>0.98</v>
      </c>
      <c r="F4307" t="str">
        <f>VLOOKUP($B4307,Hosts!$A:$M,13,0)</f>
        <v>No</v>
      </c>
      <c r="G4307" t="str">
        <f>INDEX(Hosts!$A:$M, MATCH(Places!$B4307,Hosts!$A:$A,0), MATCH(Places!G$1,Hosts!$A$1:$M$1,0))</f>
        <v>Within an hour</v>
      </c>
      <c r="H4307" s="70">
        <f>INDEX(Hosts!$A:$M, MATCH(Places!$B4307,Hosts!$A:$A,0), MATCH(Places!H$1,Hosts!$A$1:$M$1,0))</f>
        <v>1</v>
      </c>
      <c r="I4307" s="70">
        <f>INDEX(Hosts!$A:$M, MATCH(Places!$B4307,Hosts!$A:$A,0), MATCH(Places!I$1,Hosts!$A$1:$M$1,0))</f>
        <v>0.98</v>
      </c>
      <c r="J4307" t="str">
        <f>INDEX(Hosts!$A:$M, MATCH(Places!$B4307,Hosts!$A:$A,0), MATCH(Places!J$1,Hosts!$A$1:$M$1,0))</f>
        <v>No</v>
      </c>
      <c r="K4307">
        <v>22</v>
      </c>
      <c r="L4307" t="str">
        <f>VLOOKUP($K4307,Neighborhoods!$A:$C,2,0)</f>
        <v>Queens</v>
      </c>
      <c r="M4307" t="str">
        <f>VLOOKUP($K4307,Neighborhoods!$A:$C,3,0)</f>
        <v>Flushing</v>
      </c>
      <c r="N4307" t="str">
        <f>INDEX(Neighborhoods!$A:$C, MATCH(Places!$K4307,Neighborhoods!$A:$A,0), MATCH(Places!N$1,Neighborhoods!$A$1:$C$1,0))</f>
        <v>Queens</v>
      </c>
      <c r="O4307" t="str">
        <f>INDEX(Neighborhoods!$A:$C, MATCH(Places!$K4307,Neighborhoods!$A:$A,0), MATCH(Places!O$1,Neighborhoods!$A$1:$C$1,0))</f>
        <v>Flushing</v>
      </c>
      <c r="P4307" t="s">
        <v>1</v>
      </c>
      <c r="Q4307" t="str">
        <f t="shared" si="268"/>
        <v>Yes</v>
      </c>
      <c r="R4307">
        <v>2</v>
      </c>
      <c r="S4307" t="str">
        <f t="shared" si="269"/>
        <v>Small</v>
      </c>
      <c r="T4307" s="50">
        <v>73</v>
      </c>
      <c r="U4307" s="70">
        <f t="shared" si="270"/>
        <v>0.03</v>
      </c>
      <c r="V4307" s="52">
        <v>4.68</v>
      </c>
      <c r="W4307" s="52" t="str" cm="1">
        <f t="array" ref="W4307">_xlfn.SWITCH(ROUND(V4307,0),5,"Excellent",4,"Good",3,"Ok","Bad")</f>
        <v>Excellent</v>
      </c>
      <c r="X4307">
        <v>31</v>
      </c>
      <c r="Y4307" t="str">
        <f t="shared" si="271"/>
        <v>No</v>
      </c>
      <c r="Z4307" s="68">
        <v>43442</v>
      </c>
      <c r="AA4307" s="68">
        <v>43865</v>
      </c>
      <c r="AB4307">
        <v>180</v>
      </c>
      <c r="AC4307" t="s">
        <v>15616</v>
      </c>
    </row>
    <row r="4308" spans="1:29" x14ac:dyDescent="0.3">
      <c r="A4308" t="s">
        <v>3055</v>
      </c>
      <c r="B4308">
        <v>3735</v>
      </c>
      <c r="C4308" t="str">
        <f>VLOOKUP($B4308,Hosts!$A:$M,10,0)</f>
        <v>Within an hour</v>
      </c>
      <c r="D4308" s="70">
        <f>VLOOKUP($B4308,Hosts!$A:$M,11,0)</f>
        <v>1</v>
      </c>
      <c r="E4308" s="70">
        <f>VLOOKUP($B4308,Hosts!$A:$M,12,0)</f>
        <v>0.98</v>
      </c>
      <c r="F4308" t="str">
        <f>VLOOKUP($B4308,Hosts!$A:$M,13,0)</f>
        <v>No</v>
      </c>
      <c r="G4308" t="str">
        <f>INDEX(Hosts!$A:$M, MATCH(Places!$B4308,Hosts!$A:$A,0), MATCH(Places!G$1,Hosts!$A$1:$M$1,0))</f>
        <v>Within an hour</v>
      </c>
      <c r="H4308" s="70">
        <f>INDEX(Hosts!$A:$M, MATCH(Places!$B4308,Hosts!$A:$A,0), MATCH(Places!H$1,Hosts!$A$1:$M$1,0))</f>
        <v>1</v>
      </c>
      <c r="I4308" s="70">
        <f>INDEX(Hosts!$A:$M, MATCH(Places!$B4308,Hosts!$A:$A,0), MATCH(Places!I$1,Hosts!$A$1:$M$1,0))</f>
        <v>0.98</v>
      </c>
      <c r="J4308" t="str">
        <f>INDEX(Hosts!$A:$M, MATCH(Places!$B4308,Hosts!$A:$A,0), MATCH(Places!J$1,Hosts!$A$1:$M$1,0))</f>
        <v>No</v>
      </c>
      <c r="K4308">
        <v>22</v>
      </c>
      <c r="L4308" t="str">
        <f>VLOOKUP($K4308,Neighborhoods!$A:$C,2,0)</f>
        <v>Queens</v>
      </c>
      <c r="M4308" t="str">
        <f>VLOOKUP($K4308,Neighborhoods!$A:$C,3,0)</f>
        <v>Flushing</v>
      </c>
      <c r="N4308" t="str">
        <f>INDEX(Neighborhoods!$A:$C, MATCH(Places!$K4308,Neighborhoods!$A:$A,0), MATCH(Places!N$1,Neighborhoods!$A$1:$C$1,0))</f>
        <v>Queens</v>
      </c>
      <c r="O4308" t="str">
        <f>INDEX(Neighborhoods!$A:$C, MATCH(Places!$K4308,Neighborhoods!$A:$A,0), MATCH(Places!O$1,Neighborhoods!$A$1:$C$1,0))</f>
        <v>Flushing</v>
      </c>
      <c r="P4308" t="s">
        <v>1</v>
      </c>
      <c r="Q4308" t="str">
        <f t="shared" si="268"/>
        <v>Yes</v>
      </c>
      <c r="R4308">
        <v>2</v>
      </c>
      <c r="S4308" t="str">
        <f t="shared" si="269"/>
        <v>Small</v>
      </c>
      <c r="T4308" s="50">
        <v>73</v>
      </c>
      <c r="U4308" s="70">
        <f t="shared" si="270"/>
        <v>0.03</v>
      </c>
      <c r="V4308" s="52">
        <v>4.9000000000000004</v>
      </c>
      <c r="W4308" s="52" t="str" cm="1">
        <f t="array" ref="W4308">_xlfn.SWITCH(ROUND(V4308,0),5,"Excellent",4,"Good",3,"Ok","Bad")</f>
        <v>Excellent</v>
      </c>
      <c r="X4308">
        <v>31</v>
      </c>
      <c r="Y4308" t="str">
        <f t="shared" si="271"/>
        <v>No</v>
      </c>
      <c r="Z4308" s="68">
        <v>43466</v>
      </c>
      <c r="AA4308" s="68">
        <v>43881</v>
      </c>
      <c r="AB4308">
        <v>180</v>
      </c>
      <c r="AC4308" t="s">
        <v>15616</v>
      </c>
    </row>
    <row r="4309" spans="1:29" x14ac:dyDescent="0.3">
      <c r="A4309" t="s">
        <v>3056</v>
      </c>
      <c r="B4309">
        <v>3735</v>
      </c>
      <c r="C4309" t="str">
        <f>VLOOKUP($B4309,Hosts!$A:$M,10,0)</f>
        <v>Within an hour</v>
      </c>
      <c r="D4309" s="70">
        <f>VLOOKUP($B4309,Hosts!$A:$M,11,0)</f>
        <v>1</v>
      </c>
      <c r="E4309" s="70">
        <f>VLOOKUP($B4309,Hosts!$A:$M,12,0)</f>
        <v>0.98</v>
      </c>
      <c r="F4309" t="str">
        <f>VLOOKUP($B4309,Hosts!$A:$M,13,0)</f>
        <v>No</v>
      </c>
      <c r="G4309" t="str">
        <f>INDEX(Hosts!$A:$M, MATCH(Places!$B4309,Hosts!$A:$A,0), MATCH(Places!G$1,Hosts!$A$1:$M$1,0))</f>
        <v>Within an hour</v>
      </c>
      <c r="H4309" s="70">
        <f>INDEX(Hosts!$A:$M, MATCH(Places!$B4309,Hosts!$A:$A,0), MATCH(Places!H$1,Hosts!$A$1:$M$1,0))</f>
        <v>1</v>
      </c>
      <c r="I4309" s="70">
        <f>INDEX(Hosts!$A:$M, MATCH(Places!$B4309,Hosts!$A:$A,0), MATCH(Places!I$1,Hosts!$A$1:$M$1,0))</f>
        <v>0.98</v>
      </c>
      <c r="J4309" t="str">
        <f>INDEX(Hosts!$A:$M, MATCH(Places!$B4309,Hosts!$A:$A,0), MATCH(Places!J$1,Hosts!$A$1:$M$1,0))</f>
        <v>No</v>
      </c>
      <c r="K4309">
        <v>22</v>
      </c>
      <c r="L4309" t="str">
        <f>VLOOKUP($K4309,Neighborhoods!$A:$C,2,0)</f>
        <v>Queens</v>
      </c>
      <c r="M4309" t="str">
        <f>VLOOKUP($K4309,Neighborhoods!$A:$C,3,0)</f>
        <v>Flushing</v>
      </c>
      <c r="N4309" t="str">
        <f>INDEX(Neighborhoods!$A:$C, MATCH(Places!$K4309,Neighborhoods!$A:$A,0), MATCH(Places!N$1,Neighborhoods!$A$1:$C$1,0))</f>
        <v>Queens</v>
      </c>
      <c r="O4309" t="str">
        <f>INDEX(Neighborhoods!$A:$C, MATCH(Places!$K4309,Neighborhoods!$A:$A,0), MATCH(Places!O$1,Neighborhoods!$A$1:$C$1,0))</f>
        <v>Flushing</v>
      </c>
      <c r="P4309" t="s">
        <v>1</v>
      </c>
      <c r="Q4309" t="str">
        <f t="shared" si="268"/>
        <v>Yes</v>
      </c>
      <c r="R4309">
        <v>2</v>
      </c>
      <c r="S4309" t="str">
        <f t="shared" si="269"/>
        <v>Small</v>
      </c>
      <c r="T4309" s="50">
        <v>63</v>
      </c>
      <c r="U4309" s="70">
        <f t="shared" si="270"/>
        <v>0.03</v>
      </c>
      <c r="V4309" s="52">
        <v>4.74</v>
      </c>
      <c r="W4309" s="52" t="str" cm="1">
        <f t="array" ref="W4309">_xlfn.SWITCH(ROUND(V4309,0),5,"Excellent",4,"Good",3,"Ok","Bad")</f>
        <v>Excellent</v>
      </c>
      <c r="X4309">
        <v>34</v>
      </c>
      <c r="Y4309" t="str">
        <f t="shared" si="271"/>
        <v>No</v>
      </c>
      <c r="Z4309" s="68">
        <v>43458</v>
      </c>
      <c r="AA4309" s="68">
        <v>43917</v>
      </c>
      <c r="AB4309">
        <v>180</v>
      </c>
      <c r="AC4309" t="s">
        <v>15616</v>
      </c>
    </row>
    <row r="4310" spans="1:29" x14ac:dyDescent="0.3">
      <c r="A4310" t="s">
        <v>13690</v>
      </c>
      <c r="B4310">
        <v>3716</v>
      </c>
      <c r="C4310" t="str">
        <f>VLOOKUP($B4310,Hosts!$A:$M,10,0)</f>
        <v>Within an hour</v>
      </c>
      <c r="D4310" s="70">
        <f>VLOOKUP($B4310,Hosts!$A:$M,11,0)</f>
        <v>0.98</v>
      </c>
      <c r="E4310" s="70">
        <f>VLOOKUP($B4310,Hosts!$A:$M,12,0)</f>
        <v>0.94</v>
      </c>
      <c r="F4310" t="str">
        <f>VLOOKUP($B4310,Hosts!$A:$M,13,0)</f>
        <v>No</v>
      </c>
      <c r="G4310" t="str">
        <f>INDEX(Hosts!$A:$M, MATCH(Places!$B4310,Hosts!$A:$A,0), MATCH(Places!G$1,Hosts!$A$1:$M$1,0))</f>
        <v>Within an hour</v>
      </c>
      <c r="H4310" s="70">
        <f>INDEX(Hosts!$A:$M, MATCH(Places!$B4310,Hosts!$A:$A,0), MATCH(Places!H$1,Hosts!$A$1:$M$1,0))</f>
        <v>0.98</v>
      </c>
      <c r="I4310" s="70">
        <f>INDEX(Hosts!$A:$M, MATCH(Places!$B4310,Hosts!$A:$A,0), MATCH(Places!I$1,Hosts!$A$1:$M$1,0))</f>
        <v>0.94</v>
      </c>
      <c r="J4310" t="str">
        <f>INDEX(Hosts!$A:$M, MATCH(Places!$B4310,Hosts!$A:$A,0), MATCH(Places!J$1,Hosts!$A$1:$M$1,0))</f>
        <v>No</v>
      </c>
      <c r="K4310">
        <v>17</v>
      </c>
      <c r="L4310" t="str">
        <f>VLOOKUP($K4310,Neighborhoods!$A:$C,2,0)</f>
        <v>Manhattan</v>
      </c>
      <c r="M4310" t="str">
        <f>VLOOKUP($K4310,Neighborhoods!$A:$C,3,0)</f>
        <v>Hell's Kitchen</v>
      </c>
      <c r="N4310" t="str">
        <f>INDEX(Neighborhoods!$A:$C, MATCH(Places!$K4310,Neighborhoods!$A:$A,0), MATCH(Places!N$1,Neighborhoods!$A$1:$C$1,0))</f>
        <v>Manhattan</v>
      </c>
      <c r="O4310" t="str">
        <f>INDEX(Neighborhoods!$A:$C, MATCH(Places!$K4310,Neighborhoods!$A:$A,0), MATCH(Places!O$1,Neighborhoods!$A$1:$C$1,0))</f>
        <v>Hell's Kitchen</v>
      </c>
      <c r="P4310" t="s">
        <v>1</v>
      </c>
      <c r="Q4310" t="str">
        <f t="shared" si="268"/>
        <v>Yes</v>
      </c>
      <c r="R4310">
        <v>2</v>
      </c>
      <c r="S4310" t="str">
        <f t="shared" si="269"/>
        <v>Small</v>
      </c>
      <c r="T4310" s="50">
        <v>75</v>
      </c>
      <c r="U4310" s="70">
        <f t="shared" si="270"/>
        <v>0.03</v>
      </c>
      <c r="V4310" s="52">
        <v>4.47</v>
      </c>
      <c r="W4310" s="52" t="str" cm="1">
        <f t="array" ref="W4310">_xlfn.SWITCH(ROUND(V4310,0),5,"Excellent",4,"Good",3,"Ok","Bad")</f>
        <v>Good</v>
      </c>
      <c r="X4310">
        <v>55</v>
      </c>
      <c r="Y4310" t="str">
        <f t="shared" si="271"/>
        <v>No</v>
      </c>
      <c r="Z4310" s="68">
        <v>43441</v>
      </c>
      <c r="AA4310" s="68">
        <v>44051</v>
      </c>
      <c r="AB4310">
        <v>361</v>
      </c>
      <c r="AC4310" t="s">
        <v>15615</v>
      </c>
    </row>
    <row r="4311" spans="1:29" x14ac:dyDescent="0.3">
      <c r="A4311" t="s">
        <v>3057</v>
      </c>
      <c r="B4311">
        <v>1835</v>
      </c>
      <c r="C4311" t="str">
        <f>VLOOKUP($B4311,Hosts!$A:$M,10,0)</f>
        <v>Within an hour</v>
      </c>
      <c r="D4311" s="70">
        <f>VLOOKUP($B4311,Hosts!$A:$M,11,0)</f>
        <v>1</v>
      </c>
      <c r="E4311" s="70">
        <f>VLOOKUP($B4311,Hosts!$A:$M,12,0)</f>
        <v>0.94</v>
      </c>
      <c r="F4311" t="str">
        <f>VLOOKUP($B4311,Hosts!$A:$M,13,0)</f>
        <v>No</v>
      </c>
      <c r="G4311" t="str">
        <f>INDEX(Hosts!$A:$M, MATCH(Places!$B4311,Hosts!$A:$A,0), MATCH(Places!G$1,Hosts!$A$1:$M$1,0))</f>
        <v>Within an hour</v>
      </c>
      <c r="H4311" s="70">
        <f>INDEX(Hosts!$A:$M, MATCH(Places!$B4311,Hosts!$A:$A,0), MATCH(Places!H$1,Hosts!$A$1:$M$1,0))</f>
        <v>1</v>
      </c>
      <c r="I4311" s="70">
        <f>INDEX(Hosts!$A:$M, MATCH(Places!$B4311,Hosts!$A:$A,0), MATCH(Places!I$1,Hosts!$A$1:$M$1,0))</f>
        <v>0.94</v>
      </c>
      <c r="J4311" t="str">
        <f>INDEX(Hosts!$A:$M, MATCH(Places!$B4311,Hosts!$A:$A,0), MATCH(Places!J$1,Hosts!$A$1:$M$1,0))</f>
        <v>No</v>
      </c>
      <c r="K4311">
        <v>19</v>
      </c>
      <c r="L4311" t="str">
        <f>VLOOKUP($K4311,Neighborhoods!$A:$C,2,0)</f>
        <v>Manhattan</v>
      </c>
      <c r="M4311" t="str">
        <f>VLOOKUP($K4311,Neighborhoods!$A:$C,3,0)</f>
        <v>Upper East Side</v>
      </c>
      <c r="N4311" t="str">
        <f>INDEX(Neighborhoods!$A:$C, MATCH(Places!$K4311,Neighborhoods!$A:$A,0), MATCH(Places!N$1,Neighborhoods!$A$1:$C$1,0))</f>
        <v>Manhattan</v>
      </c>
      <c r="O4311" t="str">
        <f>INDEX(Neighborhoods!$A:$C, MATCH(Places!$K4311,Neighborhoods!$A:$A,0), MATCH(Places!O$1,Neighborhoods!$A$1:$C$1,0))</f>
        <v>Upper East Side</v>
      </c>
      <c r="P4311" t="s">
        <v>1</v>
      </c>
      <c r="Q4311" t="str">
        <f t="shared" si="268"/>
        <v>Yes</v>
      </c>
      <c r="R4311">
        <v>1</v>
      </c>
      <c r="S4311" t="str">
        <f t="shared" si="269"/>
        <v>Small</v>
      </c>
      <c r="T4311" s="50">
        <v>70</v>
      </c>
      <c r="U4311" s="70">
        <f t="shared" si="270"/>
        <v>0.03</v>
      </c>
      <c r="V4311" s="52">
        <v>4.42</v>
      </c>
      <c r="W4311" s="52" t="str" cm="1">
        <f t="array" ref="W4311">_xlfn.SWITCH(ROUND(V4311,0),5,"Excellent",4,"Good",3,"Ok","Bad")</f>
        <v>Good</v>
      </c>
      <c r="X4311">
        <v>65</v>
      </c>
      <c r="Y4311" t="str">
        <f t="shared" si="271"/>
        <v>No</v>
      </c>
      <c r="Z4311" s="68">
        <v>43532</v>
      </c>
      <c r="AA4311" s="68">
        <v>43906</v>
      </c>
      <c r="AB4311">
        <v>90</v>
      </c>
      <c r="AC4311" t="s">
        <v>15615</v>
      </c>
    </row>
    <row r="4312" spans="1:29" x14ac:dyDescent="0.3">
      <c r="A4312" t="s">
        <v>3058</v>
      </c>
      <c r="B4312">
        <v>581</v>
      </c>
      <c r="C4312" t="str">
        <f>VLOOKUP($B4312,Hosts!$A:$M,10,0)</f>
        <v>Within a day</v>
      </c>
      <c r="D4312" s="70">
        <f>VLOOKUP($B4312,Hosts!$A:$M,11,0)</f>
        <v>1</v>
      </c>
      <c r="E4312" s="70">
        <f>VLOOKUP($B4312,Hosts!$A:$M,12,0)</f>
        <v>0</v>
      </c>
      <c r="F4312" t="str">
        <f>VLOOKUP($B4312,Hosts!$A:$M,13,0)</f>
        <v>No</v>
      </c>
      <c r="G4312" t="str">
        <f>INDEX(Hosts!$A:$M, MATCH(Places!$B4312,Hosts!$A:$A,0), MATCH(Places!G$1,Hosts!$A$1:$M$1,0))</f>
        <v>Within a day</v>
      </c>
      <c r="H4312" s="70">
        <f>INDEX(Hosts!$A:$M, MATCH(Places!$B4312,Hosts!$A:$A,0), MATCH(Places!H$1,Hosts!$A$1:$M$1,0))</f>
        <v>1</v>
      </c>
      <c r="I4312" s="70">
        <f>INDEX(Hosts!$A:$M, MATCH(Places!$B4312,Hosts!$A:$A,0), MATCH(Places!I$1,Hosts!$A$1:$M$1,0))</f>
        <v>0</v>
      </c>
      <c r="J4312" t="str">
        <f>INDEX(Hosts!$A:$M, MATCH(Places!$B4312,Hosts!$A:$A,0), MATCH(Places!J$1,Hosts!$A$1:$M$1,0))</f>
        <v>No</v>
      </c>
      <c r="K4312">
        <v>11</v>
      </c>
      <c r="L4312" t="str">
        <f>VLOOKUP($K4312,Neighborhoods!$A:$C,2,0)</f>
        <v>Brooklyn</v>
      </c>
      <c r="M4312" t="str">
        <f>VLOOKUP($K4312,Neighborhoods!$A:$C,3,0)</f>
        <v>Greenpoint</v>
      </c>
      <c r="N4312" t="str">
        <f>INDEX(Neighborhoods!$A:$C, MATCH(Places!$K4312,Neighborhoods!$A:$A,0), MATCH(Places!N$1,Neighborhoods!$A$1:$C$1,0))</f>
        <v>Brooklyn</v>
      </c>
      <c r="O4312" t="str">
        <f>INDEX(Neighborhoods!$A:$C, MATCH(Places!$K4312,Neighborhoods!$A:$A,0), MATCH(Places!O$1,Neighborhoods!$A$1:$C$1,0))</f>
        <v>Greenpoint</v>
      </c>
      <c r="P4312" t="s">
        <v>11822</v>
      </c>
      <c r="Q4312" t="str">
        <f t="shared" si="268"/>
        <v>No</v>
      </c>
      <c r="R4312">
        <v>2</v>
      </c>
      <c r="S4312" t="str">
        <f t="shared" si="269"/>
        <v>Small</v>
      </c>
      <c r="T4312" s="50">
        <v>303</v>
      </c>
      <c r="U4312" s="70">
        <f t="shared" si="270"/>
        <v>0.04</v>
      </c>
      <c r="V4312" s="52">
        <v>5</v>
      </c>
      <c r="W4312" s="52" t="str" cm="1">
        <f t="array" ref="W4312">_xlfn.SWITCH(ROUND(V4312,0),5,"Excellent",4,"Good",3,"Ok","Bad")</f>
        <v>Excellent</v>
      </c>
      <c r="X4312">
        <v>5</v>
      </c>
      <c r="Y4312" t="str">
        <f t="shared" si="271"/>
        <v>No</v>
      </c>
      <c r="Z4312" s="68">
        <v>43446</v>
      </c>
      <c r="AA4312" s="68">
        <v>43770</v>
      </c>
      <c r="AB4312">
        <v>308</v>
      </c>
      <c r="AC4312" t="s">
        <v>15615</v>
      </c>
    </row>
    <row r="4313" spans="1:29" x14ac:dyDescent="0.3">
      <c r="A4313" t="s">
        <v>3059</v>
      </c>
      <c r="B4313">
        <v>3675</v>
      </c>
      <c r="C4313" t="str">
        <f>VLOOKUP($B4313,Hosts!$A:$M,10,0)</f>
        <v>Within an hour</v>
      </c>
      <c r="D4313" s="70">
        <f>VLOOKUP($B4313,Hosts!$A:$M,11,0)</f>
        <v>1</v>
      </c>
      <c r="E4313" s="70">
        <f>VLOOKUP($B4313,Hosts!$A:$M,12,0)</f>
        <v>1</v>
      </c>
      <c r="F4313" t="str">
        <f>VLOOKUP($B4313,Hosts!$A:$M,13,0)</f>
        <v>No</v>
      </c>
      <c r="G4313" t="str">
        <f>INDEX(Hosts!$A:$M, MATCH(Places!$B4313,Hosts!$A:$A,0), MATCH(Places!G$1,Hosts!$A$1:$M$1,0))</f>
        <v>Within an hour</v>
      </c>
      <c r="H4313" s="70">
        <f>INDEX(Hosts!$A:$M, MATCH(Places!$B4313,Hosts!$A:$A,0), MATCH(Places!H$1,Hosts!$A$1:$M$1,0))</f>
        <v>1</v>
      </c>
      <c r="I4313" s="70">
        <f>INDEX(Hosts!$A:$M, MATCH(Places!$B4313,Hosts!$A:$A,0), MATCH(Places!I$1,Hosts!$A$1:$M$1,0))</f>
        <v>1</v>
      </c>
      <c r="J4313" t="str">
        <f>INDEX(Hosts!$A:$M, MATCH(Places!$B4313,Hosts!$A:$A,0), MATCH(Places!J$1,Hosts!$A$1:$M$1,0))</f>
        <v>No</v>
      </c>
      <c r="K4313">
        <v>8</v>
      </c>
      <c r="L4313" t="str">
        <f>VLOOKUP($K4313,Neighborhoods!$A:$C,2,0)</f>
        <v>Brooklyn</v>
      </c>
      <c r="M4313" t="str">
        <f>VLOOKUP($K4313,Neighborhoods!$A:$C,3,0)</f>
        <v>Bushwick</v>
      </c>
      <c r="N4313" t="str">
        <f>INDEX(Neighborhoods!$A:$C, MATCH(Places!$K4313,Neighborhoods!$A:$A,0), MATCH(Places!N$1,Neighborhoods!$A$1:$C$1,0))</f>
        <v>Brooklyn</v>
      </c>
      <c r="O4313" t="str">
        <f>INDEX(Neighborhoods!$A:$C, MATCH(Places!$K4313,Neighborhoods!$A:$A,0), MATCH(Places!O$1,Neighborhoods!$A$1:$C$1,0))</f>
        <v>Bushwick</v>
      </c>
      <c r="P4313" t="s">
        <v>11822</v>
      </c>
      <c r="Q4313" t="str">
        <f t="shared" si="268"/>
        <v>No</v>
      </c>
      <c r="R4313">
        <v>5</v>
      </c>
      <c r="S4313" t="str">
        <f t="shared" si="269"/>
        <v>Medium</v>
      </c>
      <c r="T4313" s="50">
        <v>110</v>
      </c>
      <c r="U4313" s="70">
        <f t="shared" si="270"/>
        <v>0.03</v>
      </c>
      <c r="V4313" s="52">
        <v>4.57</v>
      </c>
      <c r="W4313" s="52" t="str" cm="1">
        <f t="array" ref="W4313">_xlfn.SWITCH(ROUND(V4313,0),5,"Excellent",4,"Good",3,"Ok","Bad")</f>
        <v>Excellent</v>
      </c>
      <c r="X4313">
        <v>61</v>
      </c>
      <c r="Y4313" t="str">
        <f t="shared" si="271"/>
        <v>No</v>
      </c>
      <c r="Z4313" s="68">
        <v>43457</v>
      </c>
      <c r="AA4313" s="68">
        <v>44046</v>
      </c>
      <c r="AB4313">
        <v>82</v>
      </c>
      <c r="AC4313" t="s">
        <v>15616</v>
      </c>
    </row>
    <row r="4314" spans="1:29" x14ac:dyDescent="0.3">
      <c r="A4314" t="s">
        <v>14175</v>
      </c>
      <c r="B4314">
        <v>3743</v>
      </c>
      <c r="C4314" t="str">
        <f>VLOOKUP($B4314,Hosts!$A:$M,10,0)</f>
        <v>Within a few hours</v>
      </c>
      <c r="D4314" s="70">
        <f>VLOOKUP($B4314,Hosts!$A:$M,11,0)</f>
        <v>1</v>
      </c>
      <c r="E4314" s="70">
        <f>VLOOKUP($B4314,Hosts!$A:$M,12,0)</f>
        <v>1</v>
      </c>
      <c r="F4314" t="str">
        <f>VLOOKUP($B4314,Hosts!$A:$M,13,0)</f>
        <v>Yes</v>
      </c>
      <c r="G4314" t="str">
        <f>INDEX(Hosts!$A:$M, MATCH(Places!$B4314,Hosts!$A:$A,0), MATCH(Places!G$1,Hosts!$A$1:$M$1,0))</f>
        <v>Within a few hours</v>
      </c>
      <c r="H4314" s="70">
        <f>INDEX(Hosts!$A:$M, MATCH(Places!$B4314,Hosts!$A:$A,0), MATCH(Places!H$1,Hosts!$A$1:$M$1,0))</f>
        <v>1</v>
      </c>
      <c r="I4314" s="70">
        <f>INDEX(Hosts!$A:$M, MATCH(Places!$B4314,Hosts!$A:$A,0), MATCH(Places!I$1,Hosts!$A$1:$M$1,0))</f>
        <v>1</v>
      </c>
      <c r="J4314" t="str">
        <f>INDEX(Hosts!$A:$M, MATCH(Places!$B4314,Hosts!$A:$A,0), MATCH(Places!J$1,Hosts!$A$1:$M$1,0))</f>
        <v>Yes</v>
      </c>
      <c r="K4314">
        <v>7</v>
      </c>
      <c r="L4314" t="str">
        <f>VLOOKUP($K4314,Neighborhoods!$A:$C,2,0)</f>
        <v>Brooklyn</v>
      </c>
      <c r="M4314" t="str">
        <f>VLOOKUP($K4314,Neighborhoods!$A:$C,3,0)</f>
        <v>Bedford-Stuyvesant</v>
      </c>
      <c r="N4314" t="str">
        <f>INDEX(Neighborhoods!$A:$C, MATCH(Places!$K4314,Neighborhoods!$A:$A,0), MATCH(Places!N$1,Neighborhoods!$A$1:$C$1,0))</f>
        <v>Brooklyn</v>
      </c>
      <c r="O4314" t="str">
        <f>INDEX(Neighborhoods!$A:$C, MATCH(Places!$K4314,Neighborhoods!$A:$A,0), MATCH(Places!O$1,Neighborhoods!$A$1:$C$1,0))</f>
        <v>Bedford-Stuyvesant</v>
      </c>
      <c r="P4314" t="s">
        <v>11822</v>
      </c>
      <c r="Q4314" t="str">
        <f t="shared" si="268"/>
        <v>No</v>
      </c>
      <c r="R4314">
        <v>3</v>
      </c>
      <c r="S4314" t="str">
        <f t="shared" si="269"/>
        <v>Medium</v>
      </c>
      <c r="T4314" s="50">
        <v>128</v>
      </c>
      <c r="U4314" s="70">
        <f t="shared" si="270"/>
        <v>0.03</v>
      </c>
      <c r="V4314" s="52">
        <v>5</v>
      </c>
      <c r="W4314" s="52" t="str" cm="1">
        <f t="array" ref="W4314">_xlfn.SWITCH(ROUND(V4314,0),5,"Excellent",4,"Good",3,"Ok","Bad")</f>
        <v>Excellent</v>
      </c>
      <c r="X4314">
        <v>51</v>
      </c>
      <c r="Y4314" t="str">
        <f t="shared" si="271"/>
        <v>No</v>
      </c>
      <c r="Z4314" s="68">
        <v>43485</v>
      </c>
      <c r="AA4314" s="68">
        <v>44056</v>
      </c>
      <c r="AB4314">
        <v>48</v>
      </c>
      <c r="AC4314" t="s">
        <v>15615</v>
      </c>
    </row>
    <row r="4315" spans="1:29" x14ac:dyDescent="0.3">
      <c r="A4315" t="s">
        <v>3060</v>
      </c>
      <c r="B4315">
        <v>1634</v>
      </c>
      <c r="C4315" t="str">
        <f>VLOOKUP($B4315,Hosts!$A:$M,10,0)</f>
        <v>Within an hour</v>
      </c>
      <c r="D4315" s="70">
        <f>VLOOKUP($B4315,Hosts!$A:$M,11,0)</f>
        <v>1</v>
      </c>
      <c r="E4315" s="70">
        <f>VLOOKUP($B4315,Hosts!$A:$M,12,0)</f>
        <v>0.83</v>
      </c>
      <c r="F4315" t="str">
        <f>VLOOKUP($B4315,Hosts!$A:$M,13,0)</f>
        <v>No</v>
      </c>
      <c r="G4315" t="str">
        <f>INDEX(Hosts!$A:$M, MATCH(Places!$B4315,Hosts!$A:$A,0), MATCH(Places!G$1,Hosts!$A$1:$M$1,0))</f>
        <v>Within an hour</v>
      </c>
      <c r="H4315" s="70">
        <f>INDEX(Hosts!$A:$M, MATCH(Places!$B4315,Hosts!$A:$A,0), MATCH(Places!H$1,Hosts!$A$1:$M$1,0))</f>
        <v>1</v>
      </c>
      <c r="I4315" s="70">
        <f>INDEX(Hosts!$A:$M, MATCH(Places!$B4315,Hosts!$A:$A,0), MATCH(Places!I$1,Hosts!$A$1:$M$1,0))</f>
        <v>0.83</v>
      </c>
      <c r="J4315" t="str">
        <f>INDEX(Hosts!$A:$M, MATCH(Places!$B4315,Hosts!$A:$A,0), MATCH(Places!J$1,Hosts!$A$1:$M$1,0))</f>
        <v>No</v>
      </c>
      <c r="K4315">
        <v>12</v>
      </c>
      <c r="L4315" t="str">
        <f>VLOOKUP($K4315,Neighborhoods!$A:$C,2,0)</f>
        <v>Brooklyn</v>
      </c>
      <c r="M4315" t="str">
        <f>VLOOKUP($K4315,Neighborhoods!$A:$C,3,0)</f>
        <v>Williamsburg</v>
      </c>
      <c r="N4315" t="str">
        <f>INDEX(Neighborhoods!$A:$C, MATCH(Places!$K4315,Neighborhoods!$A:$A,0), MATCH(Places!N$1,Neighborhoods!$A$1:$C$1,0))</f>
        <v>Brooklyn</v>
      </c>
      <c r="O4315" t="str">
        <f>INDEX(Neighborhoods!$A:$C, MATCH(Places!$K4315,Neighborhoods!$A:$A,0), MATCH(Places!O$1,Neighborhoods!$A$1:$C$1,0))</f>
        <v>Williamsburg</v>
      </c>
      <c r="P4315" t="s">
        <v>11822</v>
      </c>
      <c r="Q4315" t="str">
        <f t="shared" si="268"/>
        <v>No</v>
      </c>
      <c r="R4315">
        <v>2</v>
      </c>
      <c r="S4315" t="str">
        <f t="shared" si="269"/>
        <v>Small</v>
      </c>
      <c r="T4315" s="50">
        <v>149</v>
      </c>
      <c r="U4315" s="70">
        <f t="shared" si="270"/>
        <v>0.03</v>
      </c>
      <c r="V4315" s="52">
        <v>5</v>
      </c>
      <c r="W4315" s="52" t="str" cm="1">
        <f t="array" ref="W4315">_xlfn.SWITCH(ROUND(V4315,0),5,"Excellent",4,"Good",3,"Ok","Bad")</f>
        <v>Excellent</v>
      </c>
      <c r="X4315">
        <v>8</v>
      </c>
      <c r="Y4315" t="str">
        <f t="shared" si="271"/>
        <v>No</v>
      </c>
      <c r="Z4315" s="68">
        <v>43469</v>
      </c>
      <c r="AA4315" s="68">
        <v>44038</v>
      </c>
      <c r="AB4315">
        <v>0</v>
      </c>
      <c r="AC4315" t="s">
        <v>15615</v>
      </c>
    </row>
    <row r="4316" spans="1:29" x14ac:dyDescent="0.3">
      <c r="A4316" t="s">
        <v>14046</v>
      </c>
      <c r="B4316">
        <v>3744</v>
      </c>
      <c r="C4316" t="str">
        <f>VLOOKUP($B4316,Hosts!$A:$M,10,0)</f>
        <v>Within an hour</v>
      </c>
      <c r="D4316" s="70">
        <f>VLOOKUP($B4316,Hosts!$A:$M,11,0)</f>
        <v>1</v>
      </c>
      <c r="E4316" s="70">
        <f>VLOOKUP($B4316,Hosts!$A:$M,12,0)</f>
        <v>0.98</v>
      </c>
      <c r="F4316" t="str">
        <f>VLOOKUP($B4316,Hosts!$A:$M,13,0)</f>
        <v>Yes</v>
      </c>
      <c r="G4316" t="str">
        <f>INDEX(Hosts!$A:$M, MATCH(Places!$B4316,Hosts!$A:$A,0), MATCH(Places!G$1,Hosts!$A$1:$M$1,0))</f>
        <v>Within an hour</v>
      </c>
      <c r="H4316" s="70">
        <f>INDEX(Hosts!$A:$M, MATCH(Places!$B4316,Hosts!$A:$A,0), MATCH(Places!H$1,Hosts!$A$1:$M$1,0))</f>
        <v>1</v>
      </c>
      <c r="I4316" s="70">
        <f>INDEX(Hosts!$A:$M, MATCH(Places!$B4316,Hosts!$A:$A,0), MATCH(Places!I$1,Hosts!$A$1:$M$1,0))</f>
        <v>0.98</v>
      </c>
      <c r="J4316" t="str">
        <f>INDEX(Hosts!$A:$M, MATCH(Places!$B4316,Hosts!$A:$A,0), MATCH(Places!J$1,Hosts!$A$1:$M$1,0))</f>
        <v>Yes</v>
      </c>
      <c r="K4316">
        <v>7</v>
      </c>
      <c r="L4316" t="str">
        <f>VLOOKUP($K4316,Neighborhoods!$A:$C,2,0)</f>
        <v>Brooklyn</v>
      </c>
      <c r="M4316" t="str">
        <f>VLOOKUP($K4316,Neighborhoods!$A:$C,3,0)</f>
        <v>Bedford-Stuyvesant</v>
      </c>
      <c r="N4316" t="str">
        <f>INDEX(Neighborhoods!$A:$C, MATCH(Places!$K4316,Neighborhoods!$A:$A,0), MATCH(Places!N$1,Neighborhoods!$A$1:$C$1,0))</f>
        <v>Brooklyn</v>
      </c>
      <c r="O4316" t="str">
        <f>INDEX(Neighborhoods!$A:$C, MATCH(Places!$K4316,Neighborhoods!$A:$A,0), MATCH(Places!O$1,Neighborhoods!$A$1:$C$1,0))</f>
        <v>Bedford-Stuyvesant</v>
      </c>
      <c r="P4316" t="s">
        <v>1</v>
      </c>
      <c r="Q4316" t="str">
        <f t="shared" si="268"/>
        <v>Yes</v>
      </c>
      <c r="R4316">
        <v>2</v>
      </c>
      <c r="S4316" t="str">
        <f t="shared" si="269"/>
        <v>Small</v>
      </c>
      <c r="T4316" s="50">
        <v>58</v>
      </c>
      <c r="U4316" s="70">
        <f t="shared" si="270"/>
        <v>0.03</v>
      </c>
      <c r="V4316" s="52">
        <v>4.92</v>
      </c>
      <c r="W4316" s="52" t="str" cm="1">
        <f t="array" ref="W4316">_xlfn.SWITCH(ROUND(V4316,0),5,"Excellent",4,"Good",3,"Ok","Bad")</f>
        <v>Excellent</v>
      </c>
      <c r="X4316">
        <v>86</v>
      </c>
      <c r="Y4316" t="str">
        <f t="shared" si="271"/>
        <v>No</v>
      </c>
      <c r="Z4316" s="68">
        <v>43445</v>
      </c>
      <c r="AA4316" s="68">
        <v>43927</v>
      </c>
      <c r="AB4316">
        <v>0</v>
      </c>
      <c r="AC4316" t="s">
        <v>15615</v>
      </c>
    </row>
    <row r="4317" spans="1:29" x14ac:dyDescent="0.3">
      <c r="A4317" t="s">
        <v>3061</v>
      </c>
      <c r="B4317">
        <v>1140</v>
      </c>
      <c r="C4317" t="str">
        <f>VLOOKUP($B4317,Hosts!$A:$M,10,0)</f>
        <v>Within a few hours</v>
      </c>
      <c r="D4317" s="70">
        <f>VLOOKUP($B4317,Hosts!$A:$M,11,0)</f>
        <v>1</v>
      </c>
      <c r="E4317" s="70">
        <f>VLOOKUP($B4317,Hosts!$A:$M,12,0)</f>
        <v>0</v>
      </c>
      <c r="F4317" t="str">
        <f>VLOOKUP($B4317,Hosts!$A:$M,13,0)</f>
        <v>No</v>
      </c>
      <c r="G4317" t="str">
        <f>INDEX(Hosts!$A:$M, MATCH(Places!$B4317,Hosts!$A:$A,0), MATCH(Places!G$1,Hosts!$A$1:$M$1,0))</f>
        <v>Within a few hours</v>
      </c>
      <c r="H4317" s="70">
        <f>INDEX(Hosts!$A:$M, MATCH(Places!$B4317,Hosts!$A:$A,0), MATCH(Places!H$1,Hosts!$A$1:$M$1,0))</f>
        <v>1</v>
      </c>
      <c r="I4317" s="70">
        <f>INDEX(Hosts!$A:$M, MATCH(Places!$B4317,Hosts!$A:$A,0), MATCH(Places!I$1,Hosts!$A$1:$M$1,0))</f>
        <v>0</v>
      </c>
      <c r="J4317" t="str">
        <f>INDEX(Hosts!$A:$M, MATCH(Places!$B4317,Hosts!$A:$A,0), MATCH(Places!J$1,Hosts!$A$1:$M$1,0))</f>
        <v>No</v>
      </c>
      <c r="K4317">
        <v>8</v>
      </c>
      <c r="L4317" t="str">
        <f>VLOOKUP($K4317,Neighborhoods!$A:$C,2,0)</f>
        <v>Brooklyn</v>
      </c>
      <c r="M4317" t="str">
        <f>VLOOKUP($K4317,Neighborhoods!$A:$C,3,0)</f>
        <v>Bushwick</v>
      </c>
      <c r="N4317" t="str">
        <f>INDEX(Neighborhoods!$A:$C, MATCH(Places!$K4317,Neighborhoods!$A:$A,0), MATCH(Places!N$1,Neighborhoods!$A$1:$C$1,0))</f>
        <v>Brooklyn</v>
      </c>
      <c r="O4317" t="str">
        <f>INDEX(Neighborhoods!$A:$C, MATCH(Places!$K4317,Neighborhoods!$A:$A,0), MATCH(Places!O$1,Neighborhoods!$A$1:$C$1,0))</f>
        <v>Bushwick</v>
      </c>
      <c r="P4317" t="s">
        <v>11822</v>
      </c>
      <c r="Q4317" t="str">
        <f t="shared" si="268"/>
        <v>No</v>
      </c>
      <c r="R4317">
        <v>3</v>
      </c>
      <c r="S4317" t="str">
        <f t="shared" si="269"/>
        <v>Medium</v>
      </c>
      <c r="T4317" s="50">
        <v>93</v>
      </c>
      <c r="U4317" s="70">
        <f t="shared" si="270"/>
        <v>0.03</v>
      </c>
      <c r="V4317" s="52">
        <v>4.8</v>
      </c>
      <c r="W4317" s="52" t="str" cm="1">
        <f t="array" ref="W4317">_xlfn.SWITCH(ROUND(V4317,0),5,"Excellent",4,"Good",3,"Ok","Bad")</f>
        <v>Excellent</v>
      </c>
      <c r="X4317">
        <v>5</v>
      </c>
      <c r="Y4317" t="str">
        <f t="shared" si="271"/>
        <v>No</v>
      </c>
      <c r="Z4317" s="68">
        <v>43462</v>
      </c>
      <c r="AA4317" s="68">
        <v>43618</v>
      </c>
      <c r="AB4317">
        <v>227</v>
      </c>
      <c r="AC4317" t="s">
        <v>15616</v>
      </c>
    </row>
    <row r="4318" spans="1:29" x14ac:dyDescent="0.3">
      <c r="A4318" t="s">
        <v>13534</v>
      </c>
      <c r="B4318">
        <v>3727</v>
      </c>
      <c r="C4318" t="str">
        <f>VLOOKUP($B4318,Hosts!$A:$M,10,0)</f>
        <v>Within a few hours</v>
      </c>
      <c r="D4318" s="70">
        <f>VLOOKUP($B4318,Hosts!$A:$M,11,0)</f>
        <v>0.6</v>
      </c>
      <c r="E4318" s="70">
        <f>VLOOKUP($B4318,Hosts!$A:$M,12,0)</f>
        <v>0.98</v>
      </c>
      <c r="F4318" t="str">
        <f>VLOOKUP($B4318,Hosts!$A:$M,13,0)</f>
        <v>Yes</v>
      </c>
      <c r="G4318" t="str">
        <f>INDEX(Hosts!$A:$M, MATCH(Places!$B4318,Hosts!$A:$A,0), MATCH(Places!G$1,Hosts!$A$1:$M$1,0))</f>
        <v>Within a few hours</v>
      </c>
      <c r="H4318" s="70">
        <f>INDEX(Hosts!$A:$M, MATCH(Places!$B4318,Hosts!$A:$A,0), MATCH(Places!H$1,Hosts!$A$1:$M$1,0))</f>
        <v>0.6</v>
      </c>
      <c r="I4318" s="70">
        <f>INDEX(Hosts!$A:$M, MATCH(Places!$B4318,Hosts!$A:$A,0), MATCH(Places!I$1,Hosts!$A$1:$M$1,0))</f>
        <v>0.98</v>
      </c>
      <c r="J4318" t="str">
        <f>INDEX(Hosts!$A:$M, MATCH(Places!$B4318,Hosts!$A:$A,0), MATCH(Places!J$1,Hosts!$A$1:$M$1,0))</f>
        <v>Yes</v>
      </c>
      <c r="K4318">
        <v>21</v>
      </c>
      <c r="L4318" t="str">
        <f>VLOOKUP($K4318,Neighborhoods!$A:$C,2,0)</f>
        <v>Queens</v>
      </c>
      <c r="M4318" t="str">
        <f>VLOOKUP($K4318,Neighborhoods!$A:$C,3,0)</f>
        <v>Astoria</v>
      </c>
      <c r="N4318" t="str">
        <f>INDEX(Neighborhoods!$A:$C, MATCH(Places!$K4318,Neighborhoods!$A:$A,0), MATCH(Places!N$1,Neighborhoods!$A$1:$C$1,0))</f>
        <v>Queens</v>
      </c>
      <c r="O4318" t="str">
        <f>INDEX(Neighborhoods!$A:$C, MATCH(Places!$K4318,Neighborhoods!$A:$A,0), MATCH(Places!O$1,Neighborhoods!$A$1:$C$1,0))</f>
        <v>Astoria</v>
      </c>
      <c r="P4318" t="s">
        <v>11822</v>
      </c>
      <c r="Q4318" t="str">
        <f t="shared" si="268"/>
        <v>No</v>
      </c>
      <c r="R4318">
        <v>6</v>
      </c>
      <c r="S4318" t="str">
        <f t="shared" si="269"/>
        <v>Large</v>
      </c>
      <c r="T4318" s="50">
        <v>271</v>
      </c>
      <c r="U4318" s="70">
        <f t="shared" si="270"/>
        <v>0.04</v>
      </c>
      <c r="V4318" s="52">
        <v>4.99</v>
      </c>
      <c r="W4318" s="52" t="str" cm="1">
        <f t="array" ref="W4318">_xlfn.SWITCH(ROUND(V4318,0),5,"Excellent",4,"Good",3,"Ok","Bad")</f>
        <v>Excellent</v>
      </c>
      <c r="X4318">
        <v>90</v>
      </c>
      <c r="Y4318" t="str">
        <f t="shared" si="271"/>
        <v>No</v>
      </c>
      <c r="Z4318" s="68">
        <v>43486</v>
      </c>
      <c r="AA4318" s="68">
        <v>44017</v>
      </c>
      <c r="AB4318">
        <v>230</v>
      </c>
      <c r="AC4318" t="s">
        <v>15615</v>
      </c>
    </row>
    <row r="4319" spans="1:29" x14ac:dyDescent="0.3">
      <c r="A4319" t="s">
        <v>15576</v>
      </c>
      <c r="B4319">
        <v>3740</v>
      </c>
      <c r="C4319" t="str">
        <f>VLOOKUP($B4319,Hosts!$A:$M,10,0)</f>
        <v>Within an hour</v>
      </c>
      <c r="D4319" s="70">
        <f>VLOOKUP($B4319,Hosts!$A:$M,11,0)</f>
        <v>1</v>
      </c>
      <c r="E4319" s="70">
        <f>VLOOKUP($B4319,Hosts!$A:$M,12,0)</f>
        <v>1</v>
      </c>
      <c r="F4319" t="str">
        <f>VLOOKUP($B4319,Hosts!$A:$M,13,0)</f>
        <v>Yes</v>
      </c>
      <c r="G4319" t="str">
        <f>INDEX(Hosts!$A:$M, MATCH(Places!$B4319,Hosts!$A:$A,0), MATCH(Places!G$1,Hosts!$A$1:$M$1,0))</f>
        <v>Within an hour</v>
      </c>
      <c r="H4319" s="70">
        <f>INDEX(Hosts!$A:$M, MATCH(Places!$B4319,Hosts!$A:$A,0), MATCH(Places!H$1,Hosts!$A$1:$M$1,0))</f>
        <v>1</v>
      </c>
      <c r="I4319" s="70">
        <f>INDEX(Hosts!$A:$M, MATCH(Places!$B4319,Hosts!$A:$A,0), MATCH(Places!I$1,Hosts!$A$1:$M$1,0))</f>
        <v>1</v>
      </c>
      <c r="J4319" t="str">
        <f>INDEX(Hosts!$A:$M, MATCH(Places!$B4319,Hosts!$A:$A,0), MATCH(Places!J$1,Hosts!$A$1:$M$1,0))</f>
        <v>Yes</v>
      </c>
      <c r="K4319">
        <v>10</v>
      </c>
      <c r="L4319" t="str">
        <f>VLOOKUP($K4319,Neighborhoods!$A:$C,2,0)</f>
        <v>Brooklyn</v>
      </c>
      <c r="M4319" t="str">
        <f>VLOOKUP($K4319,Neighborhoods!$A:$C,3,0)</f>
        <v>East Flatbush</v>
      </c>
      <c r="N4319" t="str">
        <f>INDEX(Neighborhoods!$A:$C, MATCH(Places!$K4319,Neighborhoods!$A:$A,0), MATCH(Places!N$1,Neighborhoods!$A$1:$C$1,0))</f>
        <v>Brooklyn</v>
      </c>
      <c r="O4319" t="str">
        <f>INDEX(Neighborhoods!$A:$C, MATCH(Places!$K4319,Neighborhoods!$A:$A,0), MATCH(Places!O$1,Neighborhoods!$A$1:$C$1,0))</f>
        <v>East Flatbush</v>
      </c>
      <c r="P4319" t="s">
        <v>1</v>
      </c>
      <c r="Q4319" t="str">
        <f t="shared" si="268"/>
        <v>Yes</v>
      </c>
      <c r="R4319">
        <v>1</v>
      </c>
      <c r="S4319" t="str">
        <f t="shared" si="269"/>
        <v>Small</v>
      </c>
      <c r="T4319" s="50">
        <v>34</v>
      </c>
      <c r="U4319" s="70">
        <f t="shared" si="270"/>
        <v>0.03</v>
      </c>
      <c r="V4319" s="52">
        <v>4.83</v>
      </c>
      <c r="W4319" s="52" t="str" cm="1">
        <f t="array" ref="W4319">_xlfn.SWITCH(ROUND(V4319,0),5,"Excellent",4,"Good",3,"Ok","Bad")</f>
        <v>Excellent</v>
      </c>
      <c r="X4319">
        <v>6</v>
      </c>
      <c r="Y4319" t="str">
        <f t="shared" si="271"/>
        <v>No</v>
      </c>
      <c r="Z4319" s="68">
        <v>43466</v>
      </c>
      <c r="AA4319" s="68">
        <v>43772</v>
      </c>
      <c r="AB4319">
        <v>89</v>
      </c>
      <c r="AC4319" t="s">
        <v>15615</v>
      </c>
    </row>
    <row r="4320" spans="1:29" x14ac:dyDescent="0.3">
      <c r="A4320" t="s">
        <v>3063</v>
      </c>
      <c r="B4320">
        <v>3578</v>
      </c>
      <c r="C4320" t="str">
        <f>VLOOKUP($B4320,Hosts!$A:$M,10,0)</f>
        <v>A few days or more</v>
      </c>
      <c r="D4320" s="70">
        <f>VLOOKUP($B4320,Hosts!$A:$M,11,0)</f>
        <v>0</v>
      </c>
      <c r="E4320" s="70">
        <f>VLOOKUP($B4320,Hosts!$A:$M,12,0)</f>
        <v>0.9</v>
      </c>
      <c r="F4320" t="str">
        <f>VLOOKUP($B4320,Hosts!$A:$M,13,0)</f>
        <v>No</v>
      </c>
      <c r="G4320" t="str">
        <f>INDEX(Hosts!$A:$M, MATCH(Places!$B4320,Hosts!$A:$A,0), MATCH(Places!G$1,Hosts!$A$1:$M$1,0))</f>
        <v>A few days or more</v>
      </c>
      <c r="H4320" s="70">
        <f>INDEX(Hosts!$A:$M, MATCH(Places!$B4320,Hosts!$A:$A,0), MATCH(Places!H$1,Hosts!$A$1:$M$1,0))</f>
        <v>0</v>
      </c>
      <c r="I4320" s="70">
        <f>INDEX(Hosts!$A:$M, MATCH(Places!$B4320,Hosts!$A:$A,0), MATCH(Places!I$1,Hosts!$A$1:$M$1,0))</f>
        <v>0.9</v>
      </c>
      <c r="J4320" t="str">
        <f>INDEX(Hosts!$A:$M, MATCH(Places!$B4320,Hosts!$A:$A,0), MATCH(Places!J$1,Hosts!$A$1:$M$1,0))</f>
        <v>No</v>
      </c>
      <c r="K4320">
        <v>20</v>
      </c>
      <c r="L4320" t="str">
        <f>VLOOKUP($K4320,Neighborhoods!$A:$C,2,0)</f>
        <v>Manhattan</v>
      </c>
      <c r="M4320" t="str">
        <f>VLOOKUP($K4320,Neighborhoods!$A:$C,3,0)</f>
        <v>Upper West Side</v>
      </c>
      <c r="N4320" t="str">
        <f>INDEX(Neighborhoods!$A:$C, MATCH(Places!$K4320,Neighborhoods!$A:$A,0), MATCH(Places!N$1,Neighborhoods!$A$1:$C$1,0))</f>
        <v>Manhattan</v>
      </c>
      <c r="O4320" t="str">
        <f>INDEX(Neighborhoods!$A:$C, MATCH(Places!$K4320,Neighborhoods!$A:$A,0), MATCH(Places!O$1,Neighborhoods!$A$1:$C$1,0))</f>
        <v>Upper West Side</v>
      </c>
      <c r="P4320" t="s">
        <v>11822</v>
      </c>
      <c r="Q4320" t="str">
        <f t="shared" si="268"/>
        <v>No</v>
      </c>
      <c r="R4320">
        <v>6</v>
      </c>
      <c r="S4320" t="str">
        <f t="shared" si="269"/>
        <v>Large</v>
      </c>
      <c r="T4320" s="50">
        <v>330</v>
      </c>
      <c r="U4320" s="70">
        <f t="shared" si="270"/>
        <v>0.04</v>
      </c>
      <c r="V4320" s="52">
        <v>4.3600000000000003</v>
      </c>
      <c r="W4320" s="52" t="str" cm="1">
        <f t="array" ref="W4320">_xlfn.SWITCH(ROUND(V4320,0),5,"Excellent",4,"Good",3,"Ok","Bad")</f>
        <v>Good</v>
      </c>
      <c r="X4320">
        <v>22</v>
      </c>
      <c r="Y4320" t="str">
        <f t="shared" si="271"/>
        <v>No</v>
      </c>
      <c r="Z4320" s="68">
        <v>43450</v>
      </c>
      <c r="AA4320" s="68">
        <v>43891</v>
      </c>
      <c r="AB4320">
        <v>364</v>
      </c>
      <c r="AC4320" t="s">
        <v>15615</v>
      </c>
    </row>
    <row r="4321" spans="1:29" x14ac:dyDescent="0.3">
      <c r="A4321" t="s">
        <v>3064</v>
      </c>
      <c r="B4321">
        <v>1275</v>
      </c>
      <c r="C4321" t="str">
        <f>VLOOKUP($B4321,Hosts!$A:$M,10,0)</f>
        <v>Within an hour</v>
      </c>
      <c r="D4321" s="70">
        <f>VLOOKUP($B4321,Hosts!$A:$M,11,0)</f>
        <v>1</v>
      </c>
      <c r="E4321" s="70">
        <f>VLOOKUP($B4321,Hosts!$A:$M,12,0)</f>
        <v>0.91</v>
      </c>
      <c r="F4321" t="str">
        <f>VLOOKUP($B4321,Hosts!$A:$M,13,0)</f>
        <v>Yes</v>
      </c>
      <c r="G4321" t="str">
        <f>INDEX(Hosts!$A:$M, MATCH(Places!$B4321,Hosts!$A:$A,0), MATCH(Places!G$1,Hosts!$A$1:$M$1,0))</f>
        <v>Within an hour</v>
      </c>
      <c r="H4321" s="70">
        <f>INDEX(Hosts!$A:$M, MATCH(Places!$B4321,Hosts!$A:$A,0), MATCH(Places!H$1,Hosts!$A$1:$M$1,0))</f>
        <v>1</v>
      </c>
      <c r="I4321" s="70">
        <f>INDEX(Hosts!$A:$M, MATCH(Places!$B4321,Hosts!$A:$A,0), MATCH(Places!I$1,Hosts!$A$1:$M$1,0))</f>
        <v>0.91</v>
      </c>
      <c r="J4321" t="str">
        <f>INDEX(Hosts!$A:$M, MATCH(Places!$B4321,Hosts!$A:$A,0), MATCH(Places!J$1,Hosts!$A$1:$M$1,0))</f>
        <v>Yes</v>
      </c>
      <c r="K4321">
        <v>19</v>
      </c>
      <c r="L4321" t="str">
        <f>VLOOKUP($K4321,Neighborhoods!$A:$C,2,0)</f>
        <v>Manhattan</v>
      </c>
      <c r="M4321" t="str">
        <f>VLOOKUP($K4321,Neighborhoods!$A:$C,3,0)</f>
        <v>Upper East Side</v>
      </c>
      <c r="N4321" t="str">
        <f>INDEX(Neighborhoods!$A:$C, MATCH(Places!$K4321,Neighborhoods!$A:$A,0), MATCH(Places!N$1,Neighborhoods!$A$1:$C$1,0))</f>
        <v>Manhattan</v>
      </c>
      <c r="O4321" t="str">
        <f>INDEX(Neighborhoods!$A:$C, MATCH(Places!$K4321,Neighborhoods!$A:$A,0), MATCH(Places!O$1,Neighborhoods!$A$1:$C$1,0))</f>
        <v>Upper East Side</v>
      </c>
      <c r="P4321" t="s">
        <v>1</v>
      </c>
      <c r="Q4321" t="str">
        <f t="shared" si="268"/>
        <v>Yes</v>
      </c>
      <c r="R4321">
        <v>2</v>
      </c>
      <c r="S4321" t="str">
        <f t="shared" si="269"/>
        <v>Small</v>
      </c>
      <c r="T4321" s="50">
        <v>69</v>
      </c>
      <c r="U4321" s="70">
        <f t="shared" si="270"/>
        <v>0.03</v>
      </c>
      <c r="V4321" s="52">
        <v>4.91</v>
      </c>
      <c r="W4321" s="52" t="str" cm="1">
        <f t="array" ref="W4321">_xlfn.SWITCH(ROUND(V4321,0),5,"Excellent",4,"Good",3,"Ok","Bad")</f>
        <v>Excellent</v>
      </c>
      <c r="X4321">
        <v>43</v>
      </c>
      <c r="Y4321" t="str">
        <f t="shared" si="271"/>
        <v>No</v>
      </c>
      <c r="Z4321" s="68">
        <v>43463</v>
      </c>
      <c r="AA4321" s="68">
        <v>44037</v>
      </c>
      <c r="AB4321">
        <v>10</v>
      </c>
      <c r="AC4321" t="s">
        <v>15616</v>
      </c>
    </row>
    <row r="4322" spans="1:29" x14ac:dyDescent="0.3">
      <c r="A4322" t="s">
        <v>3065</v>
      </c>
      <c r="B4322">
        <v>2573</v>
      </c>
      <c r="C4322" t="str">
        <f>VLOOKUP($B4322,Hosts!$A:$M,10,0)</f>
        <v>Within an hour</v>
      </c>
      <c r="D4322" s="70">
        <f>VLOOKUP($B4322,Hosts!$A:$M,11,0)</f>
        <v>1</v>
      </c>
      <c r="E4322" s="70">
        <f>VLOOKUP($B4322,Hosts!$A:$M,12,0)</f>
        <v>0.98</v>
      </c>
      <c r="F4322" t="str">
        <f>VLOOKUP($B4322,Hosts!$A:$M,13,0)</f>
        <v>Yes</v>
      </c>
      <c r="G4322" t="str">
        <f>INDEX(Hosts!$A:$M, MATCH(Places!$B4322,Hosts!$A:$A,0), MATCH(Places!G$1,Hosts!$A$1:$M$1,0))</f>
        <v>Within an hour</v>
      </c>
      <c r="H4322" s="70">
        <f>INDEX(Hosts!$A:$M, MATCH(Places!$B4322,Hosts!$A:$A,0), MATCH(Places!H$1,Hosts!$A$1:$M$1,0))</f>
        <v>1</v>
      </c>
      <c r="I4322" s="70">
        <f>INDEX(Hosts!$A:$M, MATCH(Places!$B4322,Hosts!$A:$A,0), MATCH(Places!I$1,Hosts!$A$1:$M$1,0))</f>
        <v>0.98</v>
      </c>
      <c r="J4322" t="str">
        <f>INDEX(Hosts!$A:$M, MATCH(Places!$B4322,Hosts!$A:$A,0), MATCH(Places!J$1,Hosts!$A$1:$M$1,0))</f>
        <v>Yes</v>
      </c>
      <c r="K4322">
        <v>7</v>
      </c>
      <c r="L4322" t="str">
        <f>VLOOKUP($K4322,Neighborhoods!$A:$C,2,0)</f>
        <v>Brooklyn</v>
      </c>
      <c r="M4322" t="str">
        <f>VLOOKUP($K4322,Neighborhoods!$A:$C,3,0)</f>
        <v>Bedford-Stuyvesant</v>
      </c>
      <c r="N4322" t="str">
        <f>INDEX(Neighborhoods!$A:$C, MATCH(Places!$K4322,Neighborhoods!$A:$A,0), MATCH(Places!N$1,Neighborhoods!$A$1:$C$1,0))</f>
        <v>Brooklyn</v>
      </c>
      <c r="O4322" t="str">
        <f>INDEX(Neighborhoods!$A:$C, MATCH(Places!$K4322,Neighborhoods!$A:$A,0), MATCH(Places!O$1,Neighborhoods!$A$1:$C$1,0))</f>
        <v>Bedford-Stuyvesant</v>
      </c>
      <c r="P4322" t="s">
        <v>1</v>
      </c>
      <c r="Q4322" t="str">
        <f t="shared" si="268"/>
        <v>Yes</v>
      </c>
      <c r="R4322">
        <v>2</v>
      </c>
      <c r="S4322" t="str">
        <f t="shared" si="269"/>
        <v>Small</v>
      </c>
      <c r="T4322" s="50">
        <v>46</v>
      </c>
      <c r="U4322" s="70">
        <f t="shared" si="270"/>
        <v>0.03</v>
      </c>
      <c r="V4322" s="52">
        <v>4.8</v>
      </c>
      <c r="W4322" s="52" t="str" cm="1">
        <f t="array" ref="W4322">_xlfn.SWITCH(ROUND(V4322,0),5,"Excellent",4,"Good",3,"Ok","Bad")</f>
        <v>Excellent</v>
      </c>
      <c r="X4322">
        <v>10</v>
      </c>
      <c r="Y4322" t="str">
        <f t="shared" si="271"/>
        <v>No</v>
      </c>
      <c r="Z4322" s="68">
        <v>43684</v>
      </c>
      <c r="AA4322" s="68">
        <v>43841</v>
      </c>
      <c r="AB4322">
        <v>0</v>
      </c>
      <c r="AC4322" t="s">
        <v>15615</v>
      </c>
    </row>
    <row r="4323" spans="1:29" x14ac:dyDescent="0.3">
      <c r="A4323" t="s">
        <v>3066</v>
      </c>
      <c r="B4323">
        <v>3722</v>
      </c>
      <c r="C4323" t="str">
        <f>VLOOKUP($B4323,Hosts!$A:$M,10,0)</f>
        <v>Within an hour</v>
      </c>
      <c r="D4323" s="70">
        <f>VLOOKUP($B4323,Hosts!$A:$M,11,0)</f>
        <v>1</v>
      </c>
      <c r="E4323" s="70">
        <f>VLOOKUP($B4323,Hosts!$A:$M,12,0)</f>
        <v>1</v>
      </c>
      <c r="F4323" t="str">
        <f>VLOOKUP($B4323,Hosts!$A:$M,13,0)</f>
        <v>Yes</v>
      </c>
      <c r="G4323" t="str">
        <f>INDEX(Hosts!$A:$M, MATCH(Places!$B4323,Hosts!$A:$A,0), MATCH(Places!G$1,Hosts!$A$1:$M$1,0))</f>
        <v>Within an hour</v>
      </c>
      <c r="H4323" s="70">
        <f>INDEX(Hosts!$A:$M, MATCH(Places!$B4323,Hosts!$A:$A,0), MATCH(Places!H$1,Hosts!$A$1:$M$1,0))</f>
        <v>1</v>
      </c>
      <c r="I4323" s="70">
        <f>INDEX(Hosts!$A:$M, MATCH(Places!$B4323,Hosts!$A:$A,0), MATCH(Places!I$1,Hosts!$A$1:$M$1,0))</f>
        <v>1</v>
      </c>
      <c r="J4323" t="str">
        <f>INDEX(Hosts!$A:$M, MATCH(Places!$B4323,Hosts!$A:$A,0), MATCH(Places!J$1,Hosts!$A$1:$M$1,0))</f>
        <v>Yes</v>
      </c>
      <c r="K4323">
        <v>12</v>
      </c>
      <c r="L4323" t="str">
        <f>VLOOKUP($K4323,Neighborhoods!$A:$C,2,0)</f>
        <v>Brooklyn</v>
      </c>
      <c r="M4323" t="str">
        <f>VLOOKUP($K4323,Neighborhoods!$A:$C,3,0)</f>
        <v>Williamsburg</v>
      </c>
      <c r="N4323" t="str">
        <f>INDEX(Neighborhoods!$A:$C, MATCH(Places!$K4323,Neighborhoods!$A:$A,0), MATCH(Places!N$1,Neighborhoods!$A$1:$C$1,0))</f>
        <v>Brooklyn</v>
      </c>
      <c r="O4323" t="str">
        <f>INDEX(Neighborhoods!$A:$C, MATCH(Places!$K4323,Neighborhoods!$A:$A,0), MATCH(Places!O$1,Neighborhoods!$A$1:$C$1,0))</f>
        <v>Williamsburg</v>
      </c>
      <c r="P4323" t="s">
        <v>11822</v>
      </c>
      <c r="Q4323" t="str">
        <f t="shared" si="268"/>
        <v>No</v>
      </c>
      <c r="R4323">
        <v>2</v>
      </c>
      <c r="S4323" t="str">
        <f t="shared" si="269"/>
        <v>Small</v>
      </c>
      <c r="T4323" s="50">
        <v>55</v>
      </c>
      <c r="U4323" s="70">
        <f t="shared" si="270"/>
        <v>0.03</v>
      </c>
      <c r="V4323" s="52">
        <v>4.83</v>
      </c>
      <c r="W4323" s="52" t="str" cm="1">
        <f t="array" ref="W4323">_xlfn.SWITCH(ROUND(V4323,0),5,"Excellent",4,"Good",3,"Ok","Bad")</f>
        <v>Excellent</v>
      </c>
      <c r="X4323">
        <v>6</v>
      </c>
      <c r="Y4323" t="str">
        <f t="shared" si="271"/>
        <v>No</v>
      </c>
      <c r="Z4323" s="68">
        <v>43501</v>
      </c>
      <c r="AA4323" s="68">
        <v>44018</v>
      </c>
      <c r="AB4323">
        <v>340</v>
      </c>
      <c r="AC4323" t="s">
        <v>15615</v>
      </c>
    </row>
    <row r="4324" spans="1:29" x14ac:dyDescent="0.3">
      <c r="A4324" t="s">
        <v>14487</v>
      </c>
      <c r="B4324">
        <v>1467</v>
      </c>
      <c r="C4324" t="str">
        <f>VLOOKUP($B4324,Hosts!$A:$M,10,0)</f>
        <v>Within an hour</v>
      </c>
      <c r="D4324" s="70">
        <f>VLOOKUP($B4324,Hosts!$A:$M,11,0)</f>
        <v>0.89</v>
      </c>
      <c r="E4324" s="70">
        <f>VLOOKUP($B4324,Hosts!$A:$M,12,0)</f>
        <v>0.96</v>
      </c>
      <c r="F4324" t="str">
        <f>VLOOKUP($B4324,Hosts!$A:$M,13,0)</f>
        <v>No</v>
      </c>
      <c r="G4324" t="str">
        <f>INDEX(Hosts!$A:$M, MATCH(Places!$B4324,Hosts!$A:$A,0), MATCH(Places!G$1,Hosts!$A$1:$M$1,0))</f>
        <v>Within an hour</v>
      </c>
      <c r="H4324" s="70">
        <f>INDEX(Hosts!$A:$M, MATCH(Places!$B4324,Hosts!$A:$A,0), MATCH(Places!H$1,Hosts!$A$1:$M$1,0))</f>
        <v>0.89</v>
      </c>
      <c r="I4324" s="70">
        <f>INDEX(Hosts!$A:$M, MATCH(Places!$B4324,Hosts!$A:$A,0), MATCH(Places!I$1,Hosts!$A$1:$M$1,0))</f>
        <v>0.96</v>
      </c>
      <c r="J4324" t="str">
        <f>INDEX(Hosts!$A:$M, MATCH(Places!$B4324,Hosts!$A:$A,0), MATCH(Places!J$1,Hosts!$A$1:$M$1,0))</f>
        <v>No</v>
      </c>
      <c r="K4324">
        <v>16</v>
      </c>
      <c r="L4324" t="str">
        <f>VLOOKUP($K4324,Neighborhoods!$A:$C,2,0)</f>
        <v>Manhattan</v>
      </c>
      <c r="M4324" t="str">
        <f>VLOOKUP($K4324,Neighborhoods!$A:$C,3,0)</f>
        <v>Harlem</v>
      </c>
      <c r="N4324" t="str">
        <f>INDEX(Neighborhoods!$A:$C, MATCH(Places!$K4324,Neighborhoods!$A:$A,0), MATCH(Places!N$1,Neighborhoods!$A$1:$C$1,0))</f>
        <v>Manhattan</v>
      </c>
      <c r="O4324" t="str">
        <f>INDEX(Neighborhoods!$A:$C, MATCH(Places!$K4324,Neighborhoods!$A:$A,0), MATCH(Places!O$1,Neighborhoods!$A$1:$C$1,0))</f>
        <v>Harlem</v>
      </c>
      <c r="P4324" t="s">
        <v>11822</v>
      </c>
      <c r="Q4324" t="str">
        <f t="shared" si="268"/>
        <v>No</v>
      </c>
      <c r="R4324">
        <v>10</v>
      </c>
      <c r="S4324" t="str">
        <f t="shared" si="269"/>
        <v>Large</v>
      </c>
      <c r="T4324" s="50">
        <v>340</v>
      </c>
      <c r="U4324" s="70">
        <f t="shared" si="270"/>
        <v>0.04</v>
      </c>
      <c r="V4324" s="52">
        <v>4.5</v>
      </c>
      <c r="W4324" s="52" t="str" cm="1">
        <f t="array" ref="W4324">_xlfn.SWITCH(ROUND(V4324,0),5,"Excellent",4,"Good",3,"Ok","Bad")</f>
        <v>Excellent</v>
      </c>
      <c r="X4324">
        <v>4</v>
      </c>
      <c r="Y4324" t="str">
        <f t="shared" si="271"/>
        <v>No</v>
      </c>
      <c r="Z4324" s="68">
        <v>43462</v>
      </c>
      <c r="AA4324" s="68">
        <v>43831</v>
      </c>
      <c r="AB4324">
        <v>365</v>
      </c>
      <c r="AC4324" t="s">
        <v>15616</v>
      </c>
    </row>
    <row r="4325" spans="1:29" x14ac:dyDescent="0.3">
      <c r="A4325" t="s">
        <v>3067</v>
      </c>
      <c r="B4325">
        <v>3185</v>
      </c>
      <c r="C4325" t="str">
        <f>VLOOKUP($B4325,Hosts!$A:$M,10,0)</f>
        <v>Within a day</v>
      </c>
      <c r="D4325" s="70">
        <f>VLOOKUP($B4325,Hosts!$A:$M,11,0)</f>
        <v>1</v>
      </c>
      <c r="E4325" s="70">
        <f>VLOOKUP($B4325,Hosts!$A:$M,12,0)</f>
        <v>0.67</v>
      </c>
      <c r="F4325" t="str">
        <f>VLOOKUP($B4325,Hosts!$A:$M,13,0)</f>
        <v>No</v>
      </c>
      <c r="G4325" t="str">
        <f>INDEX(Hosts!$A:$M, MATCH(Places!$B4325,Hosts!$A:$A,0), MATCH(Places!G$1,Hosts!$A$1:$M$1,0))</f>
        <v>Within a day</v>
      </c>
      <c r="H4325" s="70">
        <f>INDEX(Hosts!$A:$M, MATCH(Places!$B4325,Hosts!$A:$A,0), MATCH(Places!H$1,Hosts!$A$1:$M$1,0))</f>
        <v>1</v>
      </c>
      <c r="I4325" s="70">
        <f>INDEX(Hosts!$A:$M, MATCH(Places!$B4325,Hosts!$A:$A,0), MATCH(Places!I$1,Hosts!$A$1:$M$1,0))</f>
        <v>0.67</v>
      </c>
      <c r="J4325" t="str">
        <f>INDEX(Hosts!$A:$M, MATCH(Places!$B4325,Hosts!$A:$A,0), MATCH(Places!J$1,Hosts!$A$1:$M$1,0))</f>
        <v>No</v>
      </c>
      <c r="K4325">
        <v>12</v>
      </c>
      <c r="L4325" t="str">
        <f>VLOOKUP($K4325,Neighborhoods!$A:$C,2,0)</f>
        <v>Brooklyn</v>
      </c>
      <c r="M4325" t="str">
        <f>VLOOKUP($K4325,Neighborhoods!$A:$C,3,0)</f>
        <v>Williamsburg</v>
      </c>
      <c r="N4325" t="str">
        <f>INDEX(Neighborhoods!$A:$C, MATCH(Places!$K4325,Neighborhoods!$A:$A,0), MATCH(Places!N$1,Neighborhoods!$A$1:$C$1,0))</f>
        <v>Brooklyn</v>
      </c>
      <c r="O4325" t="str">
        <f>INDEX(Neighborhoods!$A:$C, MATCH(Places!$K4325,Neighborhoods!$A:$A,0), MATCH(Places!O$1,Neighborhoods!$A$1:$C$1,0))</f>
        <v>Williamsburg</v>
      </c>
      <c r="P4325" t="s">
        <v>11822</v>
      </c>
      <c r="Q4325" t="str">
        <f t="shared" si="268"/>
        <v>No</v>
      </c>
      <c r="R4325">
        <v>2</v>
      </c>
      <c r="S4325" t="str">
        <f t="shared" si="269"/>
        <v>Small</v>
      </c>
      <c r="T4325" s="50">
        <v>171</v>
      </c>
      <c r="U4325" s="70">
        <f t="shared" si="270"/>
        <v>0.03</v>
      </c>
      <c r="V4325" s="52">
        <v>4.8899999999999997</v>
      </c>
      <c r="W4325" s="52" t="str" cm="1">
        <f t="array" ref="W4325">_xlfn.SWITCH(ROUND(V4325,0),5,"Excellent",4,"Good",3,"Ok","Bad")</f>
        <v>Excellent</v>
      </c>
      <c r="X4325">
        <v>27</v>
      </c>
      <c r="Y4325" t="str">
        <f t="shared" si="271"/>
        <v>No</v>
      </c>
      <c r="Z4325" s="68">
        <v>43446</v>
      </c>
      <c r="AA4325" s="68">
        <v>43831</v>
      </c>
      <c r="AB4325">
        <v>320</v>
      </c>
      <c r="AC4325" t="s">
        <v>15615</v>
      </c>
    </row>
    <row r="4326" spans="1:29" x14ac:dyDescent="0.3">
      <c r="A4326" t="s">
        <v>3068</v>
      </c>
      <c r="B4326">
        <v>3573</v>
      </c>
      <c r="C4326" t="str">
        <f>VLOOKUP($B4326,Hosts!$A:$M,10,0)</f>
        <v>Within an hour</v>
      </c>
      <c r="D4326" s="70">
        <f>VLOOKUP($B4326,Hosts!$A:$M,11,0)</f>
        <v>1</v>
      </c>
      <c r="E4326" s="70">
        <f>VLOOKUP($B4326,Hosts!$A:$M,12,0)</f>
        <v>0.98</v>
      </c>
      <c r="F4326" t="str">
        <f>VLOOKUP($B4326,Hosts!$A:$M,13,0)</f>
        <v>Yes</v>
      </c>
      <c r="G4326" t="str">
        <f>INDEX(Hosts!$A:$M, MATCH(Places!$B4326,Hosts!$A:$A,0), MATCH(Places!G$1,Hosts!$A$1:$M$1,0))</f>
        <v>Within an hour</v>
      </c>
      <c r="H4326" s="70">
        <f>INDEX(Hosts!$A:$M, MATCH(Places!$B4326,Hosts!$A:$A,0), MATCH(Places!H$1,Hosts!$A$1:$M$1,0))</f>
        <v>1</v>
      </c>
      <c r="I4326" s="70">
        <f>INDEX(Hosts!$A:$M, MATCH(Places!$B4326,Hosts!$A:$A,0), MATCH(Places!I$1,Hosts!$A$1:$M$1,0))</f>
        <v>0.98</v>
      </c>
      <c r="J4326" t="str">
        <f>INDEX(Hosts!$A:$M, MATCH(Places!$B4326,Hosts!$A:$A,0), MATCH(Places!J$1,Hosts!$A$1:$M$1,0))</f>
        <v>Yes</v>
      </c>
      <c r="K4326">
        <v>7</v>
      </c>
      <c r="L4326" t="str">
        <f>VLOOKUP($K4326,Neighborhoods!$A:$C,2,0)</f>
        <v>Brooklyn</v>
      </c>
      <c r="M4326" t="str">
        <f>VLOOKUP($K4326,Neighborhoods!$A:$C,3,0)</f>
        <v>Bedford-Stuyvesant</v>
      </c>
      <c r="N4326" t="str">
        <f>INDEX(Neighborhoods!$A:$C, MATCH(Places!$K4326,Neighborhoods!$A:$A,0), MATCH(Places!N$1,Neighborhoods!$A$1:$C$1,0))</f>
        <v>Brooklyn</v>
      </c>
      <c r="O4326" t="str">
        <f>INDEX(Neighborhoods!$A:$C, MATCH(Places!$K4326,Neighborhoods!$A:$A,0), MATCH(Places!O$1,Neighborhoods!$A$1:$C$1,0))</f>
        <v>Bedford-Stuyvesant</v>
      </c>
      <c r="P4326" t="s">
        <v>1</v>
      </c>
      <c r="Q4326" t="str">
        <f t="shared" si="268"/>
        <v>Yes</v>
      </c>
      <c r="R4326">
        <v>2</v>
      </c>
      <c r="S4326" t="str">
        <f t="shared" si="269"/>
        <v>Small</v>
      </c>
      <c r="T4326" s="50">
        <v>130</v>
      </c>
      <c r="U4326" s="70">
        <f t="shared" si="270"/>
        <v>0.03</v>
      </c>
      <c r="V4326" s="52">
        <v>4.9800000000000004</v>
      </c>
      <c r="W4326" s="52" t="str" cm="1">
        <f t="array" ref="W4326">_xlfn.SWITCH(ROUND(V4326,0),5,"Excellent",4,"Good",3,"Ok","Bad")</f>
        <v>Excellent</v>
      </c>
      <c r="X4326">
        <v>49</v>
      </c>
      <c r="Y4326" t="str">
        <f t="shared" si="271"/>
        <v>No</v>
      </c>
      <c r="Z4326" s="68">
        <v>43519</v>
      </c>
      <c r="AA4326" s="68">
        <v>43877</v>
      </c>
      <c r="AB4326">
        <v>363</v>
      </c>
      <c r="AC4326" t="s">
        <v>15616</v>
      </c>
    </row>
    <row r="4327" spans="1:29" x14ac:dyDescent="0.3">
      <c r="A4327" t="s">
        <v>13852</v>
      </c>
      <c r="B4327">
        <v>2295</v>
      </c>
      <c r="C4327" t="str">
        <f>VLOOKUP($B4327,Hosts!$A:$M,10,0)</f>
        <v>Within a few hours</v>
      </c>
      <c r="D4327" s="70">
        <f>VLOOKUP($B4327,Hosts!$A:$M,11,0)</f>
        <v>0.97</v>
      </c>
      <c r="E4327" s="70">
        <f>VLOOKUP($B4327,Hosts!$A:$M,12,0)</f>
        <v>1</v>
      </c>
      <c r="F4327" t="str">
        <f>VLOOKUP($B4327,Hosts!$A:$M,13,0)</f>
        <v>No</v>
      </c>
      <c r="G4327" t="str">
        <f>INDEX(Hosts!$A:$M, MATCH(Places!$B4327,Hosts!$A:$A,0), MATCH(Places!G$1,Hosts!$A$1:$M$1,0))</f>
        <v>Within a few hours</v>
      </c>
      <c r="H4327" s="70">
        <f>INDEX(Hosts!$A:$M, MATCH(Places!$B4327,Hosts!$A:$A,0), MATCH(Places!H$1,Hosts!$A$1:$M$1,0))</f>
        <v>0.97</v>
      </c>
      <c r="I4327" s="70">
        <f>INDEX(Hosts!$A:$M, MATCH(Places!$B4327,Hosts!$A:$A,0), MATCH(Places!I$1,Hosts!$A$1:$M$1,0))</f>
        <v>1</v>
      </c>
      <c r="J4327" t="str">
        <f>INDEX(Hosts!$A:$M, MATCH(Places!$B4327,Hosts!$A:$A,0), MATCH(Places!J$1,Hosts!$A$1:$M$1,0))</f>
        <v>No</v>
      </c>
      <c r="K4327">
        <v>15</v>
      </c>
      <c r="L4327" t="str">
        <f>VLOOKUP($K4327,Neighborhoods!$A:$C,2,0)</f>
        <v>Manhattan</v>
      </c>
      <c r="M4327" t="str">
        <f>VLOOKUP($K4327,Neighborhoods!$A:$C,3,0)</f>
        <v>East Village</v>
      </c>
      <c r="N4327" t="str">
        <f>INDEX(Neighborhoods!$A:$C, MATCH(Places!$K4327,Neighborhoods!$A:$A,0), MATCH(Places!N$1,Neighborhoods!$A$1:$C$1,0))</f>
        <v>Manhattan</v>
      </c>
      <c r="O4327" t="str">
        <f>INDEX(Neighborhoods!$A:$C, MATCH(Places!$K4327,Neighborhoods!$A:$A,0), MATCH(Places!O$1,Neighborhoods!$A$1:$C$1,0))</f>
        <v>East Village</v>
      </c>
      <c r="P4327" t="s">
        <v>1</v>
      </c>
      <c r="Q4327" t="str">
        <f t="shared" si="268"/>
        <v>Yes</v>
      </c>
      <c r="R4327">
        <v>1</v>
      </c>
      <c r="S4327" t="str">
        <f t="shared" si="269"/>
        <v>Small</v>
      </c>
      <c r="T4327" s="50">
        <v>105</v>
      </c>
      <c r="U4327" s="70">
        <f t="shared" si="270"/>
        <v>0.03</v>
      </c>
      <c r="V4327" s="52">
        <v>4.8899999999999997</v>
      </c>
      <c r="W4327" s="52" t="str" cm="1">
        <f t="array" ref="W4327">_xlfn.SWITCH(ROUND(V4327,0),5,"Excellent",4,"Good",3,"Ok","Bad")</f>
        <v>Excellent</v>
      </c>
      <c r="X4327">
        <v>9</v>
      </c>
      <c r="Y4327" t="str">
        <f t="shared" si="271"/>
        <v>No</v>
      </c>
      <c r="Z4327" s="68">
        <v>43460</v>
      </c>
      <c r="AA4327" s="68">
        <v>43835</v>
      </c>
      <c r="AB4327">
        <v>181</v>
      </c>
      <c r="AC4327" t="s">
        <v>15615</v>
      </c>
    </row>
    <row r="4328" spans="1:29" x14ac:dyDescent="0.3">
      <c r="A4328" t="s">
        <v>15581</v>
      </c>
      <c r="B4328">
        <v>3548</v>
      </c>
      <c r="C4328" t="str">
        <f>VLOOKUP($B4328,Hosts!$A:$M,10,0)</f>
        <v>Within a few hours</v>
      </c>
      <c r="D4328" s="70">
        <f>VLOOKUP($B4328,Hosts!$A:$M,11,0)</f>
        <v>0.67</v>
      </c>
      <c r="E4328" s="70">
        <f>VLOOKUP($B4328,Hosts!$A:$M,12,0)</f>
        <v>0.94</v>
      </c>
      <c r="F4328" t="str">
        <f>VLOOKUP($B4328,Hosts!$A:$M,13,0)</f>
        <v>No</v>
      </c>
      <c r="G4328" t="str">
        <f>INDEX(Hosts!$A:$M, MATCH(Places!$B4328,Hosts!$A:$A,0), MATCH(Places!G$1,Hosts!$A$1:$M$1,0))</f>
        <v>Within a few hours</v>
      </c>
      <c r="H4328" s="70">
        <f>INDEX(Hosts!$A:$M, MATCH(Places!$B4328,Hosts!$A:$A,0), MATCH(Places!H$1,Hosts!$A$1:$M$1,0))</f>
        <v>0.67</v>
      </c>
      <c r="I4328" s="70">
        <f>INDEX(Hosts!$A:$M, MATCH(Places!$B4328,Hosts!$A:$A,0), MATCH(Places!I$1,Hosts!$A$1:$M$1,0))</f>
        <v>0.94</v>
      </c>
      <c r="J4328" t="str">
        <f>INDEX(Hosts!$A:$M, MATCH(Places!$B4328,Hosts!$A:$A,0), MATCH(Places!J$1,Hosts!$A$1:$M$1,0))</f>
        <v>No</v>
      </c>
      <c r="K4328">
        <v>14</v>
      </c>
      <c r="L4328" t="str">
        <f>VLOOKUP($K4328,Neighborhoods!$A:$C,2,0)</f>
        <v>Manhattan</v>
      </c>
      <c r="M4328" t="str">
        <f>VLOOKUP($K4328,Neighborhoods!$A:$C,3,0)</f>
        <v>East Harlem</v>
      </c>
      <c r="N4328" t="str">
        <f>INDEX(Neighborhoods!$A:$C, MATCH(Places!$K4328,Neighborhoods!$A:$A,0), MATCH(Places!N$1,Neighborhoods!$A$1:$C$1,0))</f>
        <v>Manhattan</v>
      </c>
      <c r="O4328" t="str">
        <f>INDEX(Neighborhoods!$A:$C, MATCH(Places!$K4328,Neighborhoods!$A:$A,0), MATCH(Places!O$1,Neighborhoods!$A$1:$C$1,0))</f>
        <v>East Harlem</v>
      </c>
      <c r="P4328" t="s">
        <v>11822</v>
      </c>
      <c r="Q4328" t="str">
        <f t="shared" si="268"/>
        <v>No</v>
      </c>
      <c r="R4328">
        <v>5</v>
      </c>
      <c r="S4328" t="str">
        <f t="shared" si="269"/>
        <v>Medium</v>
      </c>
      <c r="T4328" s="50">
        <v>207</v>
      </c>
      <c r="U4328" s="70">
        <f t="shared" si="270"/>
        <v>0.04</v>
      </c>
      <c r="V4328" s="52">
        <v>4.62</v>
      </c>
      <c r="W4328" s="52" t="str" cm="1">
        <f t="array" ref="W4328">_xlfn.SWITCH(ROUND(V4328,0),5,"Excellent",4,"Good",3,"Ok","Bad")</f>
        <v>Excellent</v>
      </c>
      <c r="X4328">
        <v>77</v>
      </c>
      <c r="Y4328" t="str">
        <f t="shared" si="271"/>
        <v>No</v>
      </c>
      <c r="Z4328" s="68">
        <v>43457</v>
      </c>
      <c r="AA4328" s="68">
        <v>44045</v>
      </c>
      <c r="AB4328">
        <v>143</v>
      </c>
      <c r="AC4328" t="s">
        <v>15616</v>
      </c>
    </row>
    <row r="4329" spans="1:29" x14ac:dyDescent="0.3">
      <c r="A4329" t="s">
        <v>13634</v>
      </c>
      <c r="B4329">
        <v>1791</v>
      </c>
      <c r="C4329" t="str">
        <f>VLOOKUP($B4329,Hosts!$A:$M,10,0)</f>
        <v>Within an hour</v>
      </c>
      <c r="D4329" s="70">
        <f>VLOOKUP($B4329,Hosts!$A:$M,11,0)</f>
        <v>1</v>
      </c>
      <c r="E4329" s="70">
        <f>VLOOKUP($B4329,Hosts!$A:$M,12,0)</f>
        <v>0.78</v>
      </c>
      <c r="F4329" t="str">
        <f>VLOOKUP($B4329,Hosts!$A:$M,13,0)</f>
        <v>Yes</v>
      </c>
      <c r="G4329" t="str">
        <f>INDEX(Hosts!$A:$M, MATCH(Places!$B4329,Hosts!$A:$A,0), MATCH(Places!G$1,Hosts!$A$1:$M$1,0))</f>
        <v>Within an hour</v>
      </c>
      <c r="H4329" s="70">
        <f>INDEX(Hosts!$A:$M, MATCH(Places!$B4329,Hosts!$A:$A,0), MATCH(Places!H$1,Hosts!$A$1:$M$1,0))</f>
        <v>1</v>
      </c>
      <c r="I4329" s="70">
        <f>INDEX(Hosts!$A:$M, MATCH(Places!$B4329,Hosts!$A:$A,0), MATCH(Places!I$1,Hosts!$A$1:$M$1,0))</f>
        <v>0.78</v>
      </c>
      <c r="J4329" t="str">
        <f>INDEX(Hosts!$A:$M, MATCH(Places!$B4329,Hosts!$A:$A,0), MATCH(Places!J$1,Hosts!$A$1:$M$1,0))</f>
        <v>Yes</v>
      </c>
      <c r="K4329">
        <v>19</v>
      </c>
      <c r="L4329" t="str">
        <f>VLOOKUP($K4329,Neighborhoods!$A:$C,2,0)</f>
        <v>Manhattan</v>
      </c>
      <c r="M4329" t="str">
        <f>VLOOKUP($K4329,Neighborhoods!$A:$C,3,0)</f>
        <v>Upper East Side</v>
      </c>
      <c r="N4329" t="str">
        <f>INDEX(Neighborhoods!$A:$C, MATCH(Places!$K4329,Neighborhoods!$A:$A,0), MATCH(Places!N$1,Neighborhoods!$A$1:$C$1,0))</f>
        <v>Manhattan</v>
      </c>
      <c r="O4329" t="str">
        <f>INDEX(Neighborhoods!$A:$C, MATCH(Places!$K4329,Neighborhoods!$A:$A,0), MATCH(Places!O$1,Neighborhoods!$A$1:$C$1,0))</f>
        <v>Upper East Side</v>
      </c>
      <c r="P4329" t="s">
        <v>1</v>
      </c>
      <c r="Q4329" t="str">
        <f t="shared" si="268"/>
        <v>Yes</v>
      </c>
      <c r="R4329">
        <v>2</v>
      </c>
      <c r="S4329" t="str">
        <f t="shared" si="269"/>
        <v>Small</v>
      </c>
      <c r="T4329" s="50">
        <v>60</v>
      </c>
      <c r="U4329" s="70">
        <f t="shared" si="270"/>
        <v>0.03</v>
      </c>
      <c r="V4329" s="52">
        <v>5</v>
      </c>
      <c r="W4329" s="52" t="str" cm="1">
        <f t="array" ref="W4329">_xlfn.SWITCH(ROUND(V4329,0),5,"Excellent",4,"Good",3,"Ok","Bad")</f>
        <v>Excellent</v>
      </c>
      <c r="X4329">
        <v>38</v>
      </c>
      <c r="Y4329" t="str">
        <f t="shared" si="271"/>
        <v>No</v>
      </c>
      <c r="Z4329" s="68">
        <v>43466</v>
      </c>
      <c r="AA4329" s="68">
        <v>43831</v>
      </c>
      <c r="AB4329">
        <v>265</v>
      </c>
      <c r="AC4329" t="s">
        <v>15615</v>
      </c>
    </row>
    <row r="4330" spans="1:29" x14ac:dyDescent="0.3">
      <c r="A4330" t="s">
        <v>3069</v>
      </c>
      <c r="B4330">
        <v>645</v>
      </c>
      <c r="C4330" t="str">
        <f>VLOOKUP($B4330,Hosts!$A:$M,10,0)</f>
        <v>Within a day</v>
      </c>
      <c r="D4330" s="70">
        <f>VLOOKUP($B4330,Hosts!$A:$M,11,0)</f>
        <v>0.5</v>
      </c>
      <c r="E4330" s="70">
        <f>VLOOKUP($B4330,Hosts!$A:$M,12,0)</f>
        <v>0.63</v>
      </c>
      <c r="F4330" t="str">
        <f>VLOOKUP($B4330,Hosts!$A:$M,13,0)</f>
        <v>No</v>
      </c>
      <c r="G4330" t="str">
        <f>INDEX(Hosts!$A:$M, MATCH(Places!$B4330,Hosts!$A:$A,0), MATCH(Places!G$1,Hosts!$A$1:$M$1,0))</f>
        <v>Within a day</v>
      </c>
      <c r="H4330" s="70">
        <f>INDEX(Hosts!$A:$M, MATCH(Places!$B4330,Hosts!$A:$A,0), MATCH(Places!H$1,Hosts!$A$1:$M$1,0))</f>
        <v>0.5</v>
      </c>
      <c r="I4330" s="70">
        <f>INDEX(Hosts!$A:$M, MATCH(Places!$B4330,Hosts!$A:$A,0), MATCH(Places!I$1,Hosts!$A$1:$M$1,0))</f>
        <v>0.63</v>
      </c>
      <c r="J4330" t="str">
        <f>INDEX(Hosts!$A:$M, MATCH(Places!$B4330,Hosts!$A:$A,0), MATCH(Places!J$1,Hosts!$A$1:$M$1,0))</f>
        <v>No</v>
      </c>
      <c r="K4330">
        <v>14</v>
      </c>
      <c r="L4330" t="str">
        <f>VLOOKUP($K4330,Neighborhoods!$A:$C,2,0)</f>
        <v>Manhattan</v>
      </c>
      <c r="M4330" t="str">
        <f>VLOOKUP($K4330,Neighborhoods!$A:$C,3,0)</f>
        <v>East Harlem</v>
      </c>
      <c r="N4330" t="str">
        <f>INDEX(Neighborhoods!$A:$C, MATCH(Places!$K4330,Neighborhoods!$A:$A,0), MATCH(Places!N$1,Neighborhoods!$A$1:$C$1,0))</f>
        <v>Manhattan</v>
      </c>
      <c r="O4330" t="str">
        <f>INDEX(Neighborhoods!$A:$C, MATCH(Places!$K4330,Neighborhoods!$A:$A,0), MATCH(Places!O$1,Neighborhoods!$A$1:$C$1,0))</f>
        <v>East Harlem</v>
      </c>
      <c r="P4330" t="s">
        <v>11822</v>
      </c>
      <c r="Q4330" t="str">
        <f t="shared" si="268"/>
        <v>No</v>
      </c>
      <c r="R4330">
        <v>4</v>
      </c>
      <c r="S4330" t="str">
        <f t="shared" si="269"/>
        <v>Medium</v>
      </c>
      <c r="T4330" s="50">
        <v>120</v>
      </c>
      <c r="U4330" s="70">
        <f t="shared" si="270"/>
        <v>0.03</v>
      </c>
      <c r="V4330" s="52">
        <v>4.67</v>
      </c>
      <c r="W4330" s="52" t="str" cm="1">
        <f t="array" ref="W4330">_xlfn.SWITCH(ROUND(V4330,0),5,"Excellent",4,"Good",3,"Ok","Bad")</f>
        <v>Excellent</v>
      </c>
      <c r="X4330">
        <v>6</v>
      </c>
      <c r="Y4330" t="str">
        <f t="shared" si="271"/>
        <v>No</v>
      </c>
      <c r="Z4330" s="68">
        <v>43549</v>
      </c>
      <c r="AA4330" s="68">
        <v>44044</v>
      </c>
      <c r="AB4330">
        <v>350</v>
      </c>
      <c r="AC4330" t="s">
        <v>15615</v>
      </c>
    </row>
    <row r="4331" spans="1:29" x14ac:dyDescent="0.3">
      <c r="A4331" t="s">
        <v>3070</v>
      </c>
      <c r="B4331">
        <v>3729</v>
      </c>
      <c r="C4331" t="str">
        <f>VLOOKUP($B4331,Hosts!$A:$M,10,0)</f>
        <v>Within an hour</v>
      </c>
      <c r="D4331" s="70">
        <f>VLOOKUP($B4331,Hosts!$A:$M,11,0)</f>
        <v>1</v>
      </c>
      <c r="E4331" s="70">
        <f>VLOOKUP($B4331,Hosts!$A:$M,12,0)</f>
        <v>1</v>
      </c>
      <c r="F4331" t="str">
        <f>VLOOKUP($B4331,Hosts!$A:$M,13,0)</f>
        <v>No</v>
      </c>
      <c r="G4331" t="str">
        <f>INDEX(Hosts!$A:$M, MATCH(Places!$B4331,Hosts!$A:$A,0), MATCH(Places!G$1,Hosts!$A$1:$M$1,0))</f>
        <v>Within an hour</v>
      </c>
      <c r="H4331" s="70">
        <f>INDEX(Hosts!$A:$M, MATCH(Places!$B4331,Hosts!$A:$A,0), MATCH(Places!H$1,Hosts!$A$1:$M$1,0))</f>
        <v>1</v>
      </c>
      <c r="I4331" s="70">
        <f>INDEX(Hosts!$A:$M, MATCH(Places!$B4331,Hosts!$A:$A,0), MATCH(Places!I$1,Hosts!$A$1:$M$1,0))</f>
        <v>1</v>
      </c>
      <c r="J4331" t="str">
        <f>INDEX(Hosts!$A:$M, MATCH(Places!$B4331,Hosts!$A:$A,0), MATCH(Places!J$1,Hosts!$A$1:$M$1,0))</f>
        <v>No</v>
      </c>
      <c r="K4331">
        <v>15</v>
      </c>
      <c r="L4331" t="str">
        <f>VLOOKUP($K4331,Neighborhoods!$A:$C,2,0)</f>
        <v>Manhattan</v>
      </c>
      <c r="M4331" t="str">
        <f>VLOOKUP($K4331,Neighborhoods!$A:$C,3,0)</f>
        <v>East Village</v>
      </c>
      <c r="N4331" t="str">
        <f>INDEX(Neighborhoods!$A:$C, MATCH(Places!$K4331,Neighborhoods!$A:$A,0), MATCH(Places!N$1,Neighborhoods!$A$1:$C$1,0))</f>
        <v>Manhattan</v>
      </c>
      <c r="O4331" t="str">
        <f>INDEX(Neighborhoods!$A:$C, MATCH(Places!$K4331,Neighborhoods!$A:$A,0), MATCH(Places!O$1,Neighborhoods!$A$1:$C$1,0))</f>
        <v>East Village</v>
      </c>
      <c r="P4331" t="s">
        <v>11822</v>
      </c>
      <c r="Q4331" t="str">
        <f t="shared" si="268"/>
        <v>No</v>
      </c>
      <c r="R4331">
        <v>6</v>
      </c>
      <c r="S4331" t="str">
        <f t="shared" si="269"/>
        <v>Large</v>
      </c>
      <c r="T4331" s="50">
        <v>250</v>
      </c>
      <c r="U4331" s="70">
        <f t="shared" si="270"/>
        <v>0.04</v>
      </c>
      <c r="V4331" s="52">
        <v>4.74</v>
      </c>
      <c r="W4331" s="52" t="str" cm="1">
        <f t="array" ref="W4331">_xlfn.SWITCH(ROUND(V4331,0),5,"Excellent",4,"Good",3,"Ok","Bad")</f>
        <v>Excellent</v>
      </c>
      <c r="X4331">
        <v>35</v>
      </c>
      <c r="Y4331" t="str">
        <f t="shared" si="271"/>
        <v>No</v>
      </c>
      <c r="Z4331" s="68">
        <v>43527</v>
      </c>
      <c r="AA4331" s="68">
        <v>44009</v>
      </c>
      <c r="AB4331">
        <v>351</v>
      </c>
      <c r="AC4331" t="s">
        <v>15616</v>
      </c>
    </row>
    <row r="4332" spans="1:29" x14ac:dyDescent="0.3">
      <c r="A4332" t="s">
        <v>3071</v>
      </c>
      <c r="B4332">
        <v>1597</v>
      </c>
      <c r="C4332" t="str">
        <f>VLOOKUP($B4332,Hosts!$A:$M,10,0)</f>
        <v>Within a few hours</v>
      </c>
      <c r="D4332" s="70">
        <f>VLOOKUP($B4332,Hosts!$A:$M,11,0)</f>
        <v>1</v>
      </c>
      <c r="E4332" s="70">
        <f>VLOOKUP($B4332,Hosts!$A:$M,12,0)</f>
        <v>0.61</v>
      </c>
      <c r="F4332" t="str">
        <f>VLOOKUP($B4332,Hosts!$A:$M,13,0)</f>
        <v>No</v>
      </c>
      <c r="G4332" t="str">
        <f>INDEX(Hosts!$A:$M, MATCH(Places!$B4332,Hosts!$A:$A,0), MATCH(Places!G$1,Hosts!$A$1:$M$1,0))</f>
        <v>Within a few hours</v>
      </c>
      <c r="H4332" s="70">
        <f>INDEX(Hosts!$A:$M, MATCH(Places!$B4332,Hosts!$A:$A,0), MATCH(Places!H$1,Hosts!$A$1:$M$1,0))</f>
        <v>1</v>
      </c>
      <c r="I4332" s="70">
        <f>INDEX(Hosts!$A:$M, MATCH(Places!$B4332,Hosts!$A:$A,0), MATCH(Places!I$1,Hosts!$A$1:$M$1,0))</f>
        <v>0.61</v>
      </c>
      <c r="J4332" t="str">
        <f>INDEX(Hosts!$A:$M, MATCH(Places!$B4332,Hosts!$A:$A,0), MATCH(Places!J$1,Hosts!$A$1:$M$1,0))</f>
        <v>No</v>
      </c>
      <c r="K4332">
        <v>18</v>
      </c>
      <c r="L4332" t="str">
        <f>VLOOKUP($K4332,Neighborhoods!$A:$C,2,0)</f>
        <v>Manhattan</v>
      </c>
      <c r="M4332" t="str">
        <f>VLOOKUP($K4332,Neighborhoods!$A:$C,3,0)</f>
        <v>Midtown</v>
      </c>
      <c r="N4332" t="str">
        <f>INDEX(Neighborhoods!$A:$C, MATCH(Places!$K4332,Neighborhoods!$A:$A,0), MATCH(Places!N$1,Neighborhoods!$A$1:$C$1,0))</f>
        <v>Manhattan</v>
      </c>
      <c r="O4332" t="str">
        <f>INDEX(Neighborhoods!$A:$C, MATCH(Places!$K4332,Neighborhoods!$A:$A,0), MATCH(Places!O$1,Neighborhoods!$A$1:$C$1,0))</f>
        <v>Midtown</v>
      </c>
      <c r="P4332" t="s">
        <v>1</v>
      </c>
      <c r="Q4332" t="str">
        <f t="shared" si="268"/>
        <v>Yes</v>
      </c>
      <c r="R4332">
        <v>1</v>
      </c>
      <c r="S4332" t="str">
        <f t="shared" si="269"/>
        <v>Small</v>
      </c>
      <c r="T4332" s="50">
        <v>99</v>
      </c>
      <c r="U4332" s="70">
        <f t="shared" si="270"/>
        <v>0.03</v>
      </c>
      <c r="V4332" s="52">
        <v>4.5999999999999996</v>
      </c>
      <c r="W4332" s="52" t="str" cm="1">
        <f t="array" ref="W4332">_xlfn.SWITCH(ROUND(V4332,0),5,"Excellent",4,"Good",3,"Ok","Bad")</f>
        <v>Excellent</v>
      </c>
      <c r="X4332">
        <v>5</v>
      </c>
      <c r="Y4332" t="str">
        <f t="shared" si="271"/>
        <v>No</v>
      </c>
      <c r="Z4332" s="68">
        <v>43463</v>
      </c>
      <c r="AA4332" s="68">
        <v>43752</v>
      </c>
      <c r="AB4332">
        <v>0</v>
      </c>
      <c r="AC4332" t="s">
        <v>15615</v>
      </c>
    </row>
    <row r="4333" spans="1:29" x14ac:dyDescent="0.3">
      <c r="A4333" t="s">
        <v>3072</v>
      </c>
      <c r="B4333">
        <v>3749</v>
      </c>
      <c r="C4333" t="str">
        <f>VLOOKUP($B4333,Hosts!$A:$M,10,0)</f>
        <v>Within a day</v>
      </c>
      <c r="D4333" s="70">
        <f>VLOOKUP($B4333,Hosts!$A:$M,11,0)</f>
        <v>1</v>
      </c>
      <c r="E4333" s="70">
        <f>VLOOKUP($B4333,Hosts!$A:$M,12,0)</f>
        <v>0.99</v>
      </c>
      <c r="F4333" t="str">
        <f>VLOOKUP($B4333,Hosts!$A:$M,13,0)</f>
        <v>No</v>
      </c>
      <c r="G4333" t="str">
        <f>INDEX(Hosts!$A:$M, MATCH(Places!$B4333,Hosts!$A:$A,0), MATCH(Places!G$1,Hosts!$A$1:$M$1,0))</f>
        <v>Within a day</v>
      </c>
      <c r="H4333" s="70">
        <f>INDEX(Hosts!$A:$M, MATCH(Places!$B4333,Hosts!$A:$A,0), MATCH(Places!H$1,Hosts!$A$1:$M$1,0))</f>
        <v>1</v>
      </c>
      <c r="I4333" s="70">
        <f>INDEX(Hosts!$A:$M, MATCH(Places!$B4333,Hosts!$A:$A,0), MATCH(Places!I$1,Hosts!$A$1:$M$1,0))</f>
        <v>0.99</v>
      </c>
      <c r="J4333" t="str">
        <f>INDEX(Hosts!$A:$M, MATCH(Places!$B4333,Hosts!$A:$A,0), MATCH(Places!J$1,Hosts!$A$1:$M$1,0))</f>
        <v>No</v>
      </c>
      <c r="K4333">
        <v>13</v>
      </c>
      <c r="L4333" t="str">
        <f>VLOOKUP($K4333,Neighborhoods!$A:$C,2,0)</f>
        <v>Manhattan</v>
      </c>
      <c r="M4333" t="str">
        <f>VLOOKUP($K4333,Neighborhoods!$A:$C,3,0)</f>
        <v>Chelsea</v>
      </c>
      <c r="N4333" t="str">
        <f>INDEX(Neighborhoods!$A:$C, MATCH(Places!$K4333,Neighborhoods!$A:$A,0), MATCH(Places!N$1,Neighborhoods!$A$1:$C$1,0))</f>
        <v>Manhattan</v>
      </c>
      <c r="O4333" t="str">
        <f>INDEX(Neighborhoods!$A:$C, MATCH(Places!$K4333,Neighborhoods!$A:$A,0), MATCH(Places!O$1,Neighborhoods!$A$1:$C$1,0))</f>
        <v>Chelsea</v>
      </c>
      <c r="P4333" t="s">
        <v>1</v>
      </c>
      <c r="Q4333" t="str">
        <f t="shared" si="268"/>
        <v>Yes</v>
      </c>
      <c r="R4333">
        <v>2</v>
      </c>
      <c r="S4333" t="str">
        <f t="shared" si="269"/>
        <v>Small</v>
      </c>
      <c r="T4333" s="50">
        <v>55</v>
      </c>
      <c r="U4333" s="70">
        <f t="shared" si="270"/>
        <v>0.03</v>
      </c>
      <c r="V4333" s="52">
        <v>4.57</v>
      </c>
      <c r="W4333" s="52" t="str" cm="1">
        <f t="array" ref="W4333">_xlfn.SWITCH(ROUND(V4333,0),5,"Excellent",4,"Good",3,"Ok","Bad")</f>
        <v>Excellent</v>
      </c>
      <c r="X4333">
        <v>53</v>
      </c>
      <c r="Y4333" t="str">
        <f t="shared" si="271"/>
        <v>No</v>
      </c>
      <c r="Z4333" s="68">
        <v>43474</v>
      </c>
      <c r="AA4333" s="68">
        <v>43906</v>
      </c>
      <c r="AB4333">
        <v>45</v>
      </c>
      <c r="AC4333" t="s">
        <v>15615</v>
      </c>
    </row>
    <row r="4334" spans="1:29" x14ac:dyDescent="0.3">
      <c r="A4334" t="s">
        <v>3073</v>
      </c>
      <c r="B4334">
        <v>1035</v>
      </c>
      <c r="C4334" t="str">
        <f>VLOOKUP($B4334,Hosts!$A:$M,10,0)</f>
        <v>Within a few hours</v>
      </c>
      <c r="D4334" s="70">
        <f>VLOOKUP($B4334,Hosts!$A:$M,11,0)</f>
        <v>1</v>
      </c>
      <c r="E4334" s="70">
        <f>VLOOKUP($B4334,Hosts!$A:$M,12,0)</f>
        <v>1</v>
      </c>
      <c r="F4334" t="str">
        <f>VLOOKUP($B4334,Hosts!$A:$M,13,0)</f>
        <v>Yes</v>
      </c>
      <c r="G4334" t="str">
        <f>INDEX(Hosts!$A:$M, MATCH(Places!$B4334,Hosts!$A:$A,0), MATCH(Places!G$1,Hosts!$A$1:$M$1,0))</f>
        <v>Within a few hours</v>
      </c>
      <c r="H4334" s="70">
        <f>INDEX(Hosts!$A:$M, MATCH(Places!$B4334,Hosts!$A:$A,0), MATCH(Places!H$1,Hosts!$A$1:$M$1,0))</f>
        <v>1</v>
      </c>
      <c r="I4334" s="70">
        <f>INDEX(Hosts!$A:$M, MATCH(Places!$B4334,Hosts!$A:$A,0), MATCH(Places!I$1,Hosts!$A$1:$M$1,0))</f>
        <v>1</v>
      </c>
      <c r="J4334" t="str">
        <f>INDEX(Hosts!$A:$M, MATCH(Places!$B4334,Hosts!$A:$A,0), MATCH(Places!J$1,Hosts!$A$1:$M$1,0))</f>
        <v>Yes</v>
      </c>
      <c r="K4334">
        <v>12</v>
      </c>
      <c r="L4334" t="str">
        <f>VLOOKUP($K4334,Neighborhoods!$A:$C,2,0)</f>
        <v>Brooklyn</v>
      </c>
      <c r="M4334" t="str">
        <f>VLOOKUP($K4334,Neighborhoods!$A:$C,3,0)</f>
        <v>Williamsburg</v>
      </c>
      <c r="N4334" t="str">
        <f>INDEX(Neighborhoods!$A:$C, MATCH(Places!$K4334,Neighborhoods!$A:$A,0), MATCH(Places!N$1,Neighborhoods!$A$1:$C$1,0))</f>
        <v>Brooklyn</v>
      </c>
      <c r="O4334" t="str">
        <f>INDEX(Neighborhoods!$A:$C, MATCH(Places!$K4334,Neighborhoods!$A:$A,0), MATCH(Places!O$1,Neighborhoods!$A$1:$C$1,0))</f>
        <v>Williamsburg</v>
      </c>
      <c r="P4334" t="s">
        <v>11822</v>
      </c>
      <c r="Q4334" t="str">
        <f t="shared" si="268"/>
        <v>No</v>
      </c>
      <c r="R4334">
        <v>6</v>
      </c>
      <c r="S4334" t="str">
        <f t="shared" si="269"/>
        <v>Large</v>
      </c>
      <c r="T4334" s="50">
        <v>350</v>
      </c>
      <c r="U4334" s="70">
        <f t="shared" si="270"/>
        <v>0.04</v>
      </c>
      <c r="V4334" s="52">
        <v>4.97</v>
      </c>
      <c r="W4334" s="52" t="str" cm="1">
        <f t="array" ref="W4334">_xlfn.SWITCH(ROUND(V4334,0),5,"Excellent",4,"Good",3,"Ok","Bad")</f>
        <v>Excellent</v>
      </c>
      <c r="X4334">
        <v>38</v>
      </c>
      <c r="Y4334" t="str">
        <f t="shared" si="271"/>
        <v>No</v>
      </c>
      <c r="Z4334" s="68">
        <v>43451</v>
      </c>
      <c r="AA4334" s="68">
        <v>44039</v>
      </c>
      <c r="AB4334">
        <v>323</v>
      </c>
      <c r="AC4334" t="s">
        <v>15615</v>
      </c>
    </row>
    <row r="4335" spans="1:29" x14ac:dyDescent="0.3">
      <c r="A4335" t="s">
        <v>3074</v>
      </c>
      <c r="B4335">
        <v>3134</v>
      </c>
      <c r="C4335" t="str">
        <f>VLOOKUP($B4335,Hosts!$A:$M,10,0)</f>
        <v>A few days or more</v>
      </c>
      <c r="D4335" s="70">
        <f>VLOOKUP($B4335,Hosts!$A:$M,11,0)</f>
        <v>0</v>
      </c>
      <c r="E4335" s="70">
        <f>VLOOKUP($B4335,Hosts!$A:$M,12,0)</f>
        <v>0.84</v>
      </c>
      <c r="F4335" t="str">
        <f>VLOOKUP($B4335,Hosts!$A:$M,13,0)</f>
        <v>No</v>
      </c>
      <c r="G4335" t="str">
        <f>INDEX(Hosts!$A:$M, MATCH(Places!$B4335,Hosts!$A:$A,0), MATCH(Places!G$1,Hosts!$A$1:$M$1,0))</f>
        <v>A few days or more</v>
      </c>
      <c r="H4335" s="70">
        <f>INDEX(Hosts!$A:$M, MATCH(Places!$B4335,Hosts!$A:$A,0), MATCH(Places!H$1,Hosts!$A$1:$M$1,0))</f>
        <v>0</v>
      </c>
      <c r="I4335" s="70">
        <f>INDEX(Hosts!$A:$M, MATCH(Places!$B4335,Hosts!$A:$A,0), MATCH(Places!I$1,Hosts!$A$1:$M$1,0))</f>
        <v>0.84</v>
      </c>
      <c r="J4335" t="str">
        <f>INDEX(Hosts!$A:$M, MATCH(Places!$B4335,Hosts!$A:$A,0), MATCH(Places!J$1,Hosts!$A$1:$M$1,0))</f>
        <v>No</v>
      </c>
      <c r="K4335">
        <v>21</v>
      </c>
      <c r="L4335" t="str">
        <f>VLOOKUP($K4335,Neighborhoods!$A:$C,2,0)</f>
        <v>Queens</v>
      </c>
      <c r="M4335" t="str">
        <f>VLOOKUP($K4335,Neighborhoods!$A:$C,3,0)</f>
        <v>Astoria</v>
      </c>
      <c r="N4335" t="str">
        <f>INDEX(Neighborhoods!$A:$C, MATCH(Places!$K4335,Neighborhoods!$A:$A,0), MATCH(Places!N$1,Neighborhoods!$A$1:$C$1,0))</f>
        <v>Queens</v>
      </c>
      <c r="O4335" t="str">
        <f>INDEX(Neighborhoods!$A:$C, MATCH(Places!$K4335,Neighborhoods!$A:$A,0), MATCH(Places!O$1,Neighborhoods!$A$1:$C$1,0))</f>
        <v>Astoria</v>
      </c>
      <c r="P4335" t="s">
        <v>1</v>
      </c>
      <c r="Q4335" t="str">
        <f t="shared" si="268"/>
        <v>Yes</v>
      </c>
      <c r="R4335">
        <v>2</v>
      </c>
      <c r="S4335" t="str">
        <f t="shared" si="269"/>
        <v>Small</v>
      </c>
      <c r="T4335" s="50">
        <v>60</v>
      </c>
      <c r="U4335" s="70">
        <f t="shared" si="270"/>
        <v>0.03</v>
      </c>
      <c r="V4335" s="52">
        <v>4.68</v>
      </c>
      <c r="W4335" s="52" t="str" cm="1">
        <f t="array" ref="W4335">_xlfn.SWITCH(ROUND(V4335,0),5,"Excellent",4,"Good",3,"Ok","Bad")</f>
        <v>Excellent</v>
      </c>
      <c r="X4335">
        <v>22</v>
      </c>
      <c r="Y4335" t="str">
        <f t="shared" si="271"/>
        <v>No</v>
      </c>
      <c r="Z4335" s="68">
        <v>43618</v>
      </c>
      <c r="AA4335" s="68">
        <v>43876</v>
      </c>
      <c r="AB4335">
        <v>86</v>
      </c>
      <c r="AC4335" t="s">
        <v>15615</v>
      </c>
    </row>
    <row r="4336" spans="1:29" x14ac:dyDescent="0.3">
      <c r="A4336" t="s">
        <v>3075</v>
      </c>
      <c r="B4336">
        <v>3263</v>
      </c>
      <c r="C4336" t="str">
        <f>VLOOKUP($B4336,Hosts!$A:$M,10,0)</f>
        <v>Within a few hours</v>
      </c>
      <c r="D4336" s="70">
        <f>VLOOKUP($B4336,Hosts!$A:$M,11,0)</f>
        <v>0.86</v>
      </c>
      <c r="E4336" s="70">
        <f>VLOOKUP($B4336,Hosts!$A:$M,12,0)</f>
        <v>0.96</v>
      </c>
      <c r="F4336" t="str">
        <f>VLOOKUP($B4336,Hosts!$A:$M,13,0)</f>
        <v>Yes</v>
      </c>
      <c r="G4336" t="str">
        <f>INDEX(Hosts!$A:$M, MATCH(Places!$B4336,Hosts!$A:$A,0), MATCH(Places!G$1,Hosts!$A$1:$M$1,0))</f>
        <v>Within a few hours</v>
      </c>
      <c r="H4336" s="70">
        <f>INDEX(Hosts!$A:$M, MATCH(Places!$B4336,Hosts!$A:$A,0), MATCH(Places!H$1,Hosts!$A$1:$M$1,0))</f>
        <v>0.86</v>
      </c>
      <c r="I4336" s="70">
        <f>INDEX(Hosts!$A:$M, MATCH(Places!$B4336,Hosts!$A:$A,0), MATCH(Places!I$1,Hosts!$A$1:$M$1,0))</f>
        <v>0.96</v>
      </c>
      <c r="J4336" t="str">
        <f>INDEX(Hosts!$A:$M, MATCH(Places!$B4336,Hosts!$A:$A,0), MATCH(Places!J$1,Hosts!$A$1:$M$1,0))</f>
        <v>Yes</v>
      </c>
      <c r="K4336">
        <v>28</v>
      </c>
      <c r="L4336" t="str">
        <f>VLOOKUP($K4336,Neighborhoods!$A:$C,2,0)</f>
        <v>Staten Island</v>
      </c>
      <c r="M4336" t="str">
        <f>VLOOKUP($K4336,Neighborhoods!$A:$C,3,0)</f>
        <v>St. George</v>
      </c>
      <c r="N4336" t="str">
        <f>INDEX(Neighborhoods!$A:$C, MATCH(Places!$K4336,Neighborhoods!$A:$A,0), MATCH(Places!N$1,Neighborhoods!$A$1:$C$1,0))</f>
        <v>Staten Island</v>
      </c>
      <c r="O4336" t="str">
        <f>INDEX(Neighborhoods!$A:$C, MATCH(Places!$K4336,Neighborhoods!$A:$A,0), MATCH(Places!O$1,Neighborhoods!$A$1:$C$1,0))</f>
        <v>St. George</v>
      </c>
      <c r="P4336" t="s">
        <v>11822</v>
      </c>
      <c r="Q4336" t="str">
        <f t="shared" si="268"/>
        <v>No</v>
      </c>
      <c r="R4336">
        <v>4</v>
      </c>
      <c r="S4336" t="str">
        <f t="shared" si="269"/>
        <v>Medium</v>
      </c>
      <c r="T4336" s="50">
        <v>135</v>
      </c>
      <c r="U4336" s="70">
        <f t="shared" si="270"/>
        <v>0.03</v>
      </c>
      <c r="V4336" s="52">
        <v>4.9400000000000004</v>
      </c>
      <c r="W4336" s="52" t="str" cm="1">
        <f t="array" ref="W4336">_xlfn.SWITCH(ROUND(V4336,0),5,"Excellent",4,"Good",3,"Ok","Bad")</f>
        <v>Excellent</v>
      </c>
      <c r="X4336">
        <v>18</v>
      </c>
      <c r="Y4336" t="str">
        <f t="shared" si="271"/>
        <v>No</v>
      </c>
      <c r="Z4336" s="68">
        <v>43605</v>
      </c>
      <c r="AA4336" s="68">
        <v>43836</v>
      </c>
      <c r="AB4336">
        <v>365</v>
      </c>
      <c r="AC4336" t="s">
        <v>15616</v>
      </c>
    </row>
    <row r="4337" spans="1:29" x14ac:dyDescent="0.3">
      <c r="A4337" t="s">
        <v>3076</v>
      </c>
      <c r="B4337">
        <v>3001</v>
      </c>
      <c r="C4337" t="str">
        <f>VLOOKUP($B4337,Hosts!$A:$M,10,0)</f>
        <v>A few days or more</v>
      </c>
      <c r="D4337" s="70">
        <f>VLOOKUP($B4337,Hosts!$A:$M,11,0)</f>
        <v>0</v>
      </c>
      <c r="E4337" s="70">
        <f>VLOOKUP($B4337,Hosts!$A:$M,12,0)</f>
        <v>1</v>
      </c>
      <c r="F4337" t="str">
        <f>VLOOKUP($B4337,Hosts!$A:$M,13,0)</f>
        <v>Yes</v>
      </c>
      <c r="G4337" t="str">
        <f>INDEX(Hosts!$A:$M, MATCH(Places!$B4337,Hosts!$A:$A,0), MATCH(Places!G$1,Hosts!$A$1:$M$1,0))</f>
        <v>A few days or more</v>
      </c>
      <c r="H4337" s="70">
        <f>INDEX(Hosts!$A:$M, MATCH(Places!$B4337,Hosts!$A:$A,0), MATCH(Places!H$1,Hosts!$A$1:$M$1,0))</f>
        <v>0</v>
      </c>
      <c r="I4337" s="70">
        <f>INDEX(Hosts!$A:$M, MATCH(Places!$B4337,Hosts!$A:$A,0), MATCH(Places!I$1,Hosts!$A$1:$M$1,0))</f>
        <v>1</v>
      </c>
      <c r="J4337" t="str">
        <f>INDEX(Hosts!$A:$M, MATCH(Places!$B4337,Hosts!$A:$A,0), MATCH(Places!J$1,Hosts!$A$1:$M$1,0))</f>
        <v>Yes</v>
      </c>
      <c r="K4337">
        <v>7</v>
      </c>
      <c r="L4337" t="str">
        <f>VLOOKUP($K4337,Neighborhoods!$A:$C,2,0)</f>
        <v>Brooklyn</v>
      </c>
      <c r="M4337" t="str">
        <f>VLOOKUP($K4337,Neighborhoods!$A:$C,3,0)</f>
        <v>Bedford-Stuyvesant</v>
      </c>
      <c r="N4337" t="str">
        <f>INDEX(Neighborhoods!$A:$C, MATCH(Places!$K4337,Neighborhoods!$A:$A,0), MATCH(Places!N$1,Neighborhoods!$A$1:$C$1,0))</f>
        <v>Brooklyn</v>
      </c>
      <c r="O4337" t="str">
        <f>INDEX(Neighborhoods!$A:$C, MATCH(Places!$K4337,Neighborhoods!$A:$A,0), MATCH(Places!O$1,Neighborhoods!$A$1:$C$1,0))</f>
        <v>Bedford-Stuyvesant</v>
      </c>
      <c r="P4337" t="s">
        <v>1</v>
      </c>
      <c r="Q4337" t="str">
        <f t="shared" si="268"/>
        <v>Yes</v>
      </c>
      <c r="R4337">
        <v>1</v>
      </c>
      <c r="S4337" t="str">
        <f t="shared" si="269"/>
        <v>Small</v>
      </c>
      <c r="T4337" s="50">
        <v>50</v>
      </c>
      <c r="U4337" s="70">
        <f t="shared" si="270"/>
        <v>0.03</v>
      </c>
      <c r="V4337" s="52">
        <v>4.8499999999999996</v>
      </c>
      <c r="W4337" s="52" t="str" cm="1">
        <f t="array" ref="W4337">_xlfn.SWITCH(ROUND(V4337,0),5,"Excellent",4,"Good",3,"Ok","Bad")</f>
        <v>Excellent</v>
      </c>
      <c r="X4337">
        <v>20</v>
      </c>
      <c r="Y4337" t="str">
        <f t="shared" si="271"/>
        <v>No</v>
      </c>
      <c r="Z4337" s="68">
        <v>43467</v>
      </c>
      <c r="AA4337" s="68">
        <v>43860</v>
      </c>
      <c r="AB4337">
        <v>90</v>
      </c>
      <c r="AC4337" t="s">
        <v>15616</v>
      </c>
    </row>
    <row r="4338" spans="1:29" x14ac:dyDescent="0.3">
      <c r="A4338" t="s">
        <v>13977</v>
      </c>
      <c r="B4338">
        <v>2207</v>
      </c>
      <c r="C4338" t="str">
        <f>VLOOKUP($B4338,Hosts!$A:$M,10,0)</f>
        <v>Within an hour</v>
      </c>
      <c r="D4338" s="70">
        <f>VLOOKUP($B4338,Hosts!$A:$M,11,0)</f>
        <v>1</v>
      </c>
      <c r="E4338" s="70">
        <f>VLOOKUP($B4338,Hosts!$A:$M,12,0)</f>
        <v>0.97</v>
      </c>
      <c r="F4338" t="str">
        <f>VLOOKUP($B4338,Hosts!$A:$M,13,0)</f>
        <v>No</v>
      </c>
      <c r="G4338" t="str">
        <f>INDEX(Hosts!$A:$M, MATCH(Places!$B4338,Hosts!$A:$A,0), MATCH(Places!G$1,Hosts!$A$1:$M$1,0))</f>
        <v>Within an hour</v>
      </c>
      <c r="H4338" s="70">
        <f>INDEX(Hosts!$A:$M, MATCH(Places!$B4338,Hosts!$A:$A,0), MATCH(Places!H$1,Hosts!$A$1:$M$1,0))</f>
        <v>1</v>
      </c>
      <c r="I4338" s="70">
        <f>INDEX(Hosts!$A:$M, MATCH(Places!$B4338,Hosts!$A:$A,0), MATCH(Places!I$1,Hosts!$A$1:$M$1,0))</f>
        <v>0.97</v>
      </c>
      <c r="J4338" t="str">
        <f>INDEX(Hosts!$A:$M, MATCH(Places!$B4338,Hosts!$A:$A,0), MATCH(Places!J$1,Hosts!$A$1:$M$1,0))</f>
        <v>No</v>
      </c>
      <c r="K4338">
        <v>27</v>
      </c>
      <c r="L4338" t="str">
        <f>VLOOKUP($K4338,Neighborhoods!$A:$C,2,0)</f>
        <v>Staten Island</v>
      </c>
      <c r="M4338" t="str">
        <f>VLOOKUP($K4338,Neighborhoods!$A:$C,3,0)</f>
        <v>Arrochar</v>
      </c>
      <c r="N4338" t="str">
        <f>INDEX(Neighborhoods!$A:$C, MATCH(Places!$K4338,Neighborhoods!$A:$A,0), MATCH(Places!N$1,Neighborhoods!$A$1:$C$1,0))</f>
        <v>Staten Island</v>
      </c>
      <c r="O4338" t="str">
        <f>INDEX(Neighborhoods!$A:$C, MATCH(Places!$K4338,Neighborhoods!$A:$A,0), MATCH(Places!O$1,Neighborhoods!$A$1:$C$1,0))</f>
        <v>Arrochar</v>
      </c>
      <c r="P4338" t="s">
        <v>11822</v>
      </c>
      <c r="Q4338" t="str">
        <f t="shared" si="268"/>
        <v>No</v>
      </c>
      <c r="R4338">
        <v>4</v>
      </c>
      <c r="S4338" t="str">
        <f t="shared" si="269"/>
        <v>Medium</v>
      </c>
      <c r="T4338" s="50">
        <v>76.569999999999993</v>
      </c>
      <c r="U4338" s="70">
        <f t="shared" si="270"/>
        <v>0.03</v>
      </c>
      <c r="V4338" s="52">
        <v>4.67</v>
      </c>
      <c r="W4338" s="52" t="str" cm="1">
        <f t="array" ref="W4338">_xlfn.SWITCH(ROUND(V4338,0),5,"Excellent",4,"Good",3,"Ok","Bad")</f>
        <v>Excellent</v>
      </c>
      <c r="X4338">
        <v>45</v>
      </c>
      <c r="Y4338" t="str">
        <f t="shared" si="271"/>
        <v>No</v>
      </c>
      <c r="Z4338" s="68">
        <v>43464</v>
      </c>
      <c r="AA4338" s="68">
        <v>44046</v>
      </c>
      <c r="AB4338">
        <v>351</v>
      </c>
      <c r="AC4338" t="s">
        <v>15616</v>
      </c>
    </row>
    <row r="4339" spans="1:29" x14ac:dyDescent="0.3">
      <c r="A4339" t="s">
        <v>3077</v>
      </c>
      <c r="B4339">
        <v>2774</v>
      </c>
      <c r="C4339" t="str">
        <f>VLOOKUP($B4339,Hosts!$A:$M,10,0)</f>
        <v>Within a day</v>
      </c>
      <c r="D4339" s="70">
        <f>VLOOKUP($B4339,Hosts!$A:$M,11,0)</f>
        <v>0.67</v>
      </c>
      <c r="E4339" s="70">
        <f>VLOOKUP($B4339,Hosts!$A:$M,12,0)</f>
        <v>0.45</v>
      </c>
      <c r="F4339" t="str">
        <f>VLOOKUP($B4339,Hosts!$A:$M,13,0)</f>
        <v>No</v>
      </c>
      <c r="G4339" t="str">
        <f>INDEX(Hosts!$A:$M, MATCH(Places!$B4339,Hosts!$A:$A,0), MATCH(Places!G$1,Hosts!$A$1:$M$1,0))</f>
        <v>Within a day</v>
      </c>
      <c r="H4339" s="70">
        <f>INDEX(Hosts!$A:$M, MATCH(Places!$B4339,Hosts!$A:$A,0), MATCH(Places!H$1,Hosts!$A$1:$M$1,0))</f>
        <v>0.67</v>
      </c>
      <c r="I4339" s="70">
        <f>INDEX(Hosts!$A:$M, MATCH(Places!$B4339,Hosts!$A:$A,0), MATCH(Places!I$1,Hosts!$A$1:$M$1,0))</f>
        <v>0.45</v>
      </c>
      <c r="J4339" t="str">
        <f>INDEX(Hosts!$A:$M, MATCH(Places!$B4339,Hosts!$A:$A,0), MATCH(Places!J$1,Hosts!$A$1:$M$1,0))</f>
        <v>No</v>
      </c>
      <c r="K4339">
        <v>12</v>
      </c>
      <c r="L4339" t="str">
        <f>VLOOKUP($K4339,Neighborhoods!$A:$C,2,0)</f>
        <v>Brooklyn</v>
      </c>
      <c r="M4339" t="str">
        <f>VLOOKUP($K4339,Neighborhoods!$A:$C,3,0)</f>
        <v>Williamsburg</v>
      </c>
      <c r="N4339" t="str">
        <f>INDEX(Neighborhoods!$A:$C, MATCH(Places!$K4339,Neighborhoods!$A:$A,0), MATCH(Places!N$1,Neighborhoods!$A$1:$C$1,0))</f>
        <v>Brooklyn</v>
      </c>
      <c r="O4339" t="str">
        <f>INDEX(Neighborhoods!$A:$C, MATCH(Places!$K4339,Neighborhoods!$A:$A,0), MATCH(Places!O$1,Neighborhoods!$A$1:$C$1,0))</f>
        <v>Williamsburg</v>
      </c>
      <c r="P4339" t="s">
        <v>11822</v>
      </c>
      <c r="Q4339" t="str">
        <f t="shared" si="268"/>
        <v>No</v>
      </c>
      <c r="R4339">
        <v>3</v>
      </c>
      <c r="S4339" t="str">
        <f t="shared" si="269"/>
        <v>Medium</v>
      </c>
      <c r="T4339" s="50">
        <v>127</v>
      </c>
      <c r="U4339" s="70">
        <f t="shared" si="270"/>
        <v>0.03</v>
      </c>
      <c r="V4339" s="52">
        <v>5</v>
      </c>
      <c r="W4339" s="52" t="str" cm="1">
        <f t="array" ref="W4339">_xlfn.SWITCH(ROUND(V4339,0),5,"Excellent",4,"Good",3,"Ok","Bad")</f>
        <v>Excellent</v>
      </c>
      <c r="X4339">
        <v>10</v>
      </c>
      <c r="Y4339" t="str">
        <f t="shared" si="271"/>
        <v>No</v>
      </c>
      <c r="Z4339" s="68">
        <v>43451</v>
      </c>
      <c r="AA4339" s="68">
        <v>43900</v>
      </c>
      <c r="AB4339">
        <v>6</v>
      </c>
      <c r="AC4339" t="s">
        <v>15615</v>
      </c>
    </row>
    <row r="4340" spans="1:29" x14ac:dyDescent="0.3">
      <c r="A4340" t="s">
        <v>15372</v>
      </c>
      <c r="B4340">
        <v>3280</v>
      </c>
      <c r="C4340" t="str">
        <f>VLOOKUP($B4340,Hosts!$A:$M,10,0)</f>
        <v>Within a few hours</v>
      </c>
      <c r="D4340" s="70">
        <f>VLOOKUP($B4340,Hosts!$A:$M,11,0)</f>
        <v>1</v>
      </c>
      <c r="E4340" s="70">
        <f>VLOOKUP($B4340,Hosts!$A:$M,12,0)</f>
        <v>0</v>
      </c>
      <c r="F4340" t="str">
        <f>VLOOKUP($B4340,Hosts!$A:$M,13,0)</f>
        <v>No</v>
      </c>
      <c r="G4340" t="str">
        <f>INDEX(Hosts!$A:$M, MATCH(Places!$B4340,Hosts!$A:$A,0), MATCH(Places!G$1,Hosts!$A$1:$M$1,0))</f>
        <v>Within a few hours</v>
      </c>
      <c r="H4340" s="70">
        <f>INDEX(Hosts!$A:$M, MATCH(Places!$B4340,Hosts!$A:$A,0), MATCH(Places!H$1,Hosts!$A$1:$M$1,0))</f>
        <v>1</v>
      </c>
      <c r="I4340" s="70">
        <f>INDEX(Hosts!$A:$M, MATCH(Places!$B4340,Hosts!$A:$A,0), MATCH(Places!I$1,Hosts!$A$1:$M$1,0))</f>
        <v>0</v>
      </c>
      <c r="J4340" t="str">
        <f>INDEX(Hosts!$A:$M, MATCH(Places!$B4340,Hosts!$A:$A,0), MATCH(Places!J$1,Hosts!$A$1:$M$1,0))</f>
        <v>No</v>
      </c>
      <c r="K4340">
        <v>8</v>
      </c>
      <c r="L4340" t="str">
        <f>VLOOKUP($K4340,Neighborhoods!$A:$C,2,0)</f>
        <v>Brooklyn</v>
      </c>
      <c r="M4340" t="str">
        <f>VLOOKUP($K4340,Neighborhoods!$A:$C,3,0)</f>
        <v>Bushwick</v>
      </c>
      <c r="N4340" t="str">
        <f>INDEX(Neighborhoods!$A:$C, MATCH(Places!$K4340,Neighborhoods!$A:$A,0), MATCH(Places!N$1,Neighborhoods!$A$1:$C$1,0))</f>
        <v>Brooklyn</v>
      </c>
      <c r="O4340" t="str">
        <f>INDEX(Neighborhoods!$A:$C, MATCH(Places!$K4340,Neighborhoods!$A:$A,0), MATCH(Places!O$1,Neighborhoods!$A$1:$C$1,0))</f>
        <v>Bushwick</v>
      </c>
      <c r="P4340" t="s">
        <v>1</v>
      </c>
      <c r="Q4340" t="str">
        <f t="shared" si="268"/>
        <v>Yes</v>
      </c>
      <c r="R4340">
        <v>2</v>
      </c>
      <c r="S4340" t="str">
        <f t="shared" si="269"/>
        <v>Small</v>
      </c>
      <c r="T4340" s="50">
        <v>45</v>
      </c>
      <c r="U4340" s="70">
        <f t="shared" si="270"/>
        <v>0.03</v>
      </c>
      <c r="V4340" s="52">
        <v>5</v>
      </c>
      <c r="W4340" s="52" t="str" cm="1">
        <f t="array" ref="W4340">_xlfn.SWITCH(ROUND(V4340,0),5,"Excellent",4,"Good",3,"Ok","Bad")</f>
        <v>Excellent</v>
      </c>
      <c r="X4340">
        <v>4</v>
      </c>
      <c r="Y4340" t="str">
        <f t="shared" si="271"/>
        <v>No</v>
      </c>
      <c r="Z4340" s="68">
        <v>43466</v>
      </c>
      <c r="AA4340" s="68">
        <v>43555</v>
      </c>
      <c r="AB4340">
        <v>0</v>
      </c>
      <c r="AC4340" t="s">
        <v>15616</v>
      </c>
    </row>
    <row r="4341" spans="1:29" x14ac:dyDescent="0.3">
      <c r="A4341" t="s">
        <v>14440</v>
      </c>
      <c r="B4341">
        <v>3486</v>
      </c>
      <c r="C4341" t="str">
        <f>VLOOKUP($B4341,Hosts!$A:$M,10,0)</f>
        <v>Within a day</v>
      </c>
      <c r="D4341" s="70">
        <f>VLOOKUP($B4341,Hosts!$A:$M,11,0)</f>
        <v>0.9</v>
      </c>
      <c r="E4341" s="70">
        <f>VLOOKUP($B4341,Hosts!$A:$M,12,0)</f>
        <v>0.89</v>
      </c>
      <c r="F4341" t="str">
        <f>VLOOKUP($B4341,Hosts!$A:$M,13,0)</f>
        <v>No</v>
      </c>
      <c r="G4341" t="str">
        <f>INDEX(Hosts!$A:$M, MATCH(Places!$B4341,Hosts!$A:$A,0), MATCH(Places!G$1,Hosts!$A$1:$M$1,0))</f>
        <v>Within a day</v>
      </c>
      <c r="H4341" s="70">
        <f>INDEX(Hosts!$A:$M, MATCH(Places!$B4341,Hosts!$A:$A,0), MATCH(Places!H$1,Hosts!$A$1:$M$1,0))</f>
        <v>0.9</v>
      </c>
      <c r="I4341" s="70">
        <f>INDEX(Hosts!$A:$M, MATCH(Places!$B4341,Hosts!$A:$A,0), MATCH(Places!I$1,Hosts!$A$1:$M$1,0))</f>
        <v>0.89</v>
      </c>
      <c r="J4341" t="str">
        <f>INDEX(Hosts!$A:$M, MATCH(Places!$B4341,Hosts!$A:$A,0), MATCH(Places!J$1,Hosts!$A$1:$M$1,0))</f>
        <v>No</v>
      </c>
      <c r="K4341">
        <v>7</v>
      </c>
      <c r="L4341" t="str">
        <f>VLOOKUP($K4341,Neighborhoods!$A:$C,2,0)</f>
        <v>Brooklyn</v>
      </c>
      <c r="M4341" t="str">
        <f>VLOOKUP($K4341,Neighborhoods!$A:$C,3,0)</f>
        <v>Bedford-Stuyvesant</v>
      </c>
      <c r="N4341" t="str">
        <f>INDEX(Neighborhoods!$A:$C, MATCH(Places!$K4341,Neighborhoods!$A:$A,0), MATCH(Places!N$1,Neighborhoods!$A$1:$C$1,0))</f>
        <v>Brooklyn</v>
      </c>
      <c r="O4341" t="str">
        <f>INDEX(Neighborhoods!$A:$C, MATCH(Places!$K4341,Neighborhoods!$A:$A,0), MATCH(Places!O$1,Neighborhoods!$A$1:$C$1,0))</f>
        <v>Bedford-Stuyvesant</v>
      </c>
      <c r="P4341" t="s">
        <v>16</v>
      </c>
      <c r="Q4341" t="str">
        <f t="shared" si="268"/>
        <v>Yes</v>
      </c>
      <c r="R4341">
        <v>1</v>
      </c>
      <c r="S4341" t="str">
        <f t="shared" si="269"/>
        <v>Small</v>
      </c>
      <c r="T4341" s="50">
        <v>24</v>
      </c>
      <c r="U4341" s="70">
        <f t="shared" si="270"/>
        <v>0.03</v>
      </c>
      <c r="V4341" s="52">
        <v>4</v>
      </c>
      <c r="W4341" s="52" t="str" cm="1">
        <f t="array" ref="W4341">_xlfn.SWITCH(ROUND(V4341,0),5,"Excellent",4,"Good",3,"Ok","Bad")</f>
        <v>Good</v>
      </c>
      <c r="X4341">
        <v>4</v>
      </c>
      <c r="Y4341" t="str">
        <f t="shared" si="271"/>
        <v>No</v>
      </c>
      <c r="Z4341" s="68">
        <v>43466</v>
      </c>
      <c r="AA4341" s="68">
        <v>43833</v>
      </c>
      <c r="AB4341">
        <v>89</v>
      </c>
      <c r="AC4341" t="s">
        <v>15616</v>
      </c>
    </row>
    <row r="4342" spans="1:29" x14ac:dyDescent="0.3">
      <c r="A4342" t="s">
        <v>3078</v>
      </c>
      <c r="B4342">
        <v>3691</v>
      </c>
      <c r="C4342" t="str">
        <f>VLOOKUP($B4342,Hosts!$A:$M,10,0)</f>
        <v>Within an hour</v>
      </c>
      <c r="D4342" s="70">
        <f>VLOOKUP($B4342,Hosts!$A:$M,11,0)</f>
        <v>0.97</v>
      </c>
      <c r="E4342" s="70">
        <f>VLOOKUP($B4342,Hosts!$A:$M,12,0)</f>
        <v>0.99</v>
      </c>
      <c r="F4342" t="str">
        <f>VLOOKUP($B4342,Hosts!$A:$M,13,0)</f>
        <v>No</v>
      </c>
      <c r="G4342" t="str">
        <f>INDEX(Hosts!$A:$M, MATCH(Places!$B4342,Hosts!$A:$A,0), MATCH(Places!G$1,Hosts!$A$1:$M$1,0))</f>
        <v>Within an hour</v>
      </c>
      <c r="H4342" s="70">
        <f>INDEX(Hosts!$A:$M, MATCH(Places!$B4342,Hosts!$A:$A,0), MATCH(Places!H$1,Hosts!$A$1:$M$1,0))</f>
        <v>0.97</v>
      </c>
      <c r="I4342" s="70">
        <f>INDEX(Hosts!$A:$M, MATCH(Places!$B4342,Hosts!$A:$A,0), MATCH(Places!I$1,Hosts!$A$1:$M$1,0))</f>
        <v>0.99</v>
      </c>
      <c r="J4342" t="str">
        <f>INDEX(Hosts!$A:$M, MATCH(Places!$B4342,Hosts!$A:$A,0), MATCH(Places!J$1,Hosts!$A$1:$M$1,0))</f>
        <v>No</v>
      </c>
      <c r="K4342">
        <v>16</v>
      </c>
      <c r="L4342" t="str">
        <f>VLOOKUP($K4342,Neighborhoods!$A:$C,2,0)</f>
        <v>Manhattan</v>
      </c>
      <c r="M4342" t="str">
        <f>VLOOKUP($K4342,Neighborhoods!$A:$C,3,0)</f>
        <v>Harlem</v>
      </c>
      <c r="N4342" t="str">
        <f>INDEX(Neighborhoods!$A:$C, MATCH(Places!$K4342,Neighborhoods!$A:$A,0), MATCH(Places!N$1,Neighborhoods!$A$1:$C$1,0))</f>
        <v>Manhattan</v>
      </c>
      <c r="O4342" t="str">
        <f>INDEX(Neighborhoods!$A:$C, MATCH(Places!$K4342,Neighborhoods!$A:$A,0), MATCH(Places!O$1,Neighborhoods!$A$1:$C$1,0))</f>
        <v>Harlem</v>
      </c>
      <c r="P4342" t="s">
        <v>11822</v>
      </c>
      <c r="Q4342" t="str">
        <f t="shared" si="268"/>
        <v>No</v>
      </c>
      <c r="R4342">
        <v>3</v>
      </c>
      <c r="S4342" t="str">
        <f t="shared" si="269"/>
        <v>Medium</v>
      </c>
      <c r="T4342" s="50">
        <v>100</v>
      </c>
      <c r="U4342" s="70">
        <f t="shared" si="270"/>
        <v>0.03</v>
      </c>
      <c r="V4342" s="52">
        <v>4.6500000000000004</v>
      </c>
      <c r="W4342" s="52" t="str" cm="1">
        <f t="array" ref="W4342">_xlfn.SWITCH(ROUND(V4342,0),5,"Excellent",4,"Good",3,"Ok","Bad")</f>
        <v>Excellent</v>
      </c>
      <c r="X4342">
        <v>49</v>
      </c>
      <c r="Y4342" t="str">
        <f t="shared" si="271"/>
        <v>No</v>
      </c>
      <c r="Z4342" s="68">
        <v>43465</v>
      </c>
      <c r="AA4342" s="68">
        <v>43883</v>
      </c>
      <c r="AB4342">
        <v>352</v>
      </c>
      <c r="AC4342" t="s">
        <v>15616</v>
      </c>
    </row>
    <row r="4343" spans="1:29" x14ac:dyDescent="0.3">
      <c r="A4343" t="s">
        <v>13499</v>
      </c>
      <c r="B4343">
        <v>3748</v>
      </c>
      <c r="C4343" t="str">
        <f>VLOOKUP($B4343,Hosts!$A:$M,10,0)</f>
        <v>Within an hour</v>
      </c>
      <c r="D4343" s="70">
        <f>VLOOKUP($B4343,Hosts!$A:$M,11,0)</f>
        <v>1</v>
      </c>
      <c r="E4343" s="70">
        <f>VLOOKUP($B4343,Hosts!$A:$M,12,0)</f>
        <v>1</v>
      </c>
      <c r="F4343" t="str">
        <f>VLOOKUP($B4343,Hosts!$A:$M,13,0)</f>
        <v>Yes</v>
      </c>
      <c r="G4343" t="str">
        <f>INDEX(Hosts!$A:$M, MATCH(Places!$B4343,Hosts!$A:$A,0), MATCH(Places!G$1,Hosts!$A$1:$M$1,0))</f>
        <v>Within an hour</v>
      </c>
      <c r="H4343" s="70">
        <f>INDEX(Hosts!$A:$M, MATCH(Places!$B4343,Hosts!$A:$A,0), MATCH(Places!H$1,Hosts!$A$1:$M$1,0))</f>
        <v>1</v>
      </c>
      <c r="I4343" s="70">
        <f>INDEX(Hosts!$A:$M, MATCH(Places!$B4343,Hosts!$A:$A,0), MATCH(Places!I$1,Hosts!$A$1:$M$1,0))</f>
        <v>1</v>
      </c>
      <c r="J4343" t="str">
        <f>INDEX(Hosts!$A:$M, MATCH(Places!$B4343,Hosts!$A:$A,0), MATCH(Places!J$1,Hosts!$A$1:$M$1,0))</f>
        <v>Yes</v>
      </c>
      <c r="K4343">
        <v>14</v>
      </c>
      <c r="L4343" t="str">
        <f>VLOOKUP($K4343,Neighborhoods!$A:$C,2,0)</f>
        <v>Manhattan</v>
      </c>
      <c r="M4343" t="str">
        <f>VLOOKUP($K4343,Neighborhoods!$A:$C,3,0)</f>
        <v>East Harlem</v>
      </c>
      <c r="N4343" t="str">
        <f>INDEX(Neighborhoods!$A:$C, MATCH(Places!$K4343,Neighborhoods!$A:$A,0), MATCH(Places!N$1,Neighborhoods!$A$1:$C$1,0))</f>
        <v>Manhattan</v>
      </c>
      <c r="O4343" t="str">
        <f>INDEX(Neighborhoods!$A:$C, MATCH(Places!$K4343,Neighborhoods!$A:$A,0), MATCH(Places!O$1,Neighborhoods!$A$1:$C$1,0))</f>
        <v>East Harlem</v>
      </c>
      <c r="P4343" t="s">
        <v>11822</v>
      </c>
      <c r="Q4343" t="str">
        <f t="shared" si="268"/>
        <v>No</v>
      </c>
      <c r="R4343">
        <v>6</v>
      </c>
      <c r="S4343" t="str">
        <f t="shared" si="269"/>
        <v>Large</v>
      </c>
      <c r="T4343" s="50">
        <v>320</v>
      </c>
      <c r="U4343" s="70">
        <f t="shared" si="270"/>
        <v>0.04</v>
      </c>
      <c r="V4343" s="52">
        <v>4.92</v>
      </c>
      <c r="W4343" s="52" t="str" cm="1">
        <f t="array" ref="W4343">_xlfn.SWITCH(ROUND(V4343,0),5,"Excellent",4,"Good",3,"Ok","Bad")</f>
        <v>Excellent</v>
      </c>
      <c r="X4343">
        <v>65</v>
      </c>
      <c r="Y4343" t="str">
        <f t="shared" si="271"/>
        <v>No</v>
      </c>
      <c r="Z4343" s="68">
        <v>43457</v>
      </c>
      <c r="AA4343" s="68">
        <v>43899</v>
      </c>
      <c r="AB4343">
        <v>301</v>
      </c>
      <c r="AC4343" t="s">
        <v>15616</v>
      </c>
    </row>
    <row r="4344" spans="1:29" x14ac:dyDescent="0.3">
      <c r="A4344" t="s">
        <v>14414</v>
      </c>
      <c r="B4344">
        <v>3073</v>
      </c>
      <c r="C4344" t="str">
        <f>VLOOKUP($B4344,Hosts!$A:$M,10,0)</f>
        <v>Within an hour</v>
      </c>
      <c r="D4344" s="70">
        <f>VLOOKUP($B4344,Hosts!$A:$M,11,0)</f>
        <v>1</v>
      </c>
      <c r="E4344" s="70">
        <f>VLOOKUP($B4344,Hosts!$A:$M,12,0)</f>
        <v>0.61</v>
      </c>
      <c r="F4344" t="str">
        <f>VLOOKUP($B4344,Hosts!$A:$M,13,0)</f>
        <v>Yes</v>
      </c>
      <c r="G4344" t="str">
        <f>INDEX(Hosts!$A:$M, MATCH(Places!$B4344,Hosts!$A:$A,0), MATCH(Places!G$1,Hosts!$A$1:$M$1,0))</f>
        <v>Within an hour</v>
      </c>
      <c r="H4344" s="70">
        <f>INDEX(Hosts!$A:$M, MATCH(Places!$B4344,Hosts!$A:$A,0), MATCH(Places!H$1,Hosts!$A$1:$M$1,0))</f>
        <v>1</v>
      </c>
      <c r="I4344" s="70">
        <f>INDEX(Hosts!$A:$M, MATCH(Places!$B4344,Hosts!$A:$A,0), MATCH(Places!I$1,Hosts!$A$1:$M$1,0))</f>
        <v>0.61</v>
      </c>
      <c r="J4344" t="str">
        <f>INDEX(Hosts!$A:$M, MATCH(Places!$B4344,Hosts!$A:$A,0), MATCH(Places!J$1,Hosts!$A$1:$M$1,0))</f>
        <v>Yes</v>
      </c>
      <c r="K4344">
        <v>18</v>
      </c>
      <c r="L4344" t="str">
        <f>VLOOKUP($K4344,Neighborhoods!$A:$C,2,0)</f>
        <v>Manhattan</v>
      </c>
      <c r="M4344" t="str">
        <f>VLOOKUP($K4344,Neighborhoods!$A:$C,3,0)</f>
        <v>Midtown</v>
      </c>
      <c r="N4344" t="str">
        <f>INDEX(Neighborhoods!$A:$C, MATCH(Places!$K4344,Neighborhoods!$A:$A,0), MATCH(Places!N$1,Neighborhoods!$A$1:$C$1,0))</f>
        <v>Manhattan</v>
      </c>
      <c r="O4344" t="str">
        <f>INDEX(Neighborhoods!$A:$C, MATCH(Places!$K4344,Neighborhoods!$A:$A,0), MATCH(Places!O$1,Neighborhoods!$A$1:$C$1,0))</f>
        <v>Midtown</v>
      </c>
      <c r="P4344" t="s">
        <v>11822</v>
      </c>
      <c r="Q4344" t="str">
        <f t="shared" si="268"/>
        <v>No</v>
      </c>
      <c r="R4344">
        <v>2</v>
      </c>
      <c r="S4344" t="str">
        <f t="shared" si="269"/>
        <v>Small</v>
      </c>
      <c r="T4344" s="50">
        <v>270</v>
      </c>
      <c r="U4344" s="70">
        <f t="shared" si="270"/>
        <v>0.04</v>
      </c>
      <c r="V4344" s="52">
        <v>5</v>
      </c>
      <c r="W4344" s="52" t="str" cm="1">
        <f t="array" ref="W4344">_xlfn.SWITCH(ROUND(V4344,0),5,"Excellent",4,"Good",3,"Ok","Bad")</f>
        <v>Excellent</v>
      </c>
      <c r="X4344">
        <v>7</v>
      </c>
      <c r="Y4344" t="str">
        <f t="shared" si="271"/>
        <v>No</v>
      </c>
      <c r="Z4344" s="68">
        <v>43457</v>
      </c>
      <c r="AA4344" s="68">
        <v>43868</v>
      </c>
      <c r="AB4344">
        <v>0</v>
      </c>
      <c r="AC4344" t="s">
        <v>15615</v>
      </c>
    </row>
    <row r="4345" spans="1:29" x14ac:dyDescent="0.3">
      <c r="A4345" t="s">
        <v>3079</v>
      </c>
      <c r="B4345">
        <v>1158</v>
      </c>
      <c r="C4345" t="str">
        <f>VLOOKUP($B4345,Hosts!$A:$M,10,0)</f>
        <v>A few days or more</v>
      </c>
      <c r="D4345" s="70">
        <f>VLOOKUP($B4345,Hosts!$A:$M,11,0)</f>
        <v>0</v>
      </c>
      <c r="E4345" s="70">
        <f>VLOOKUP($B4345,Hosts!$A:$M,12,0)</f>
        <v>0.73</v>
      </c>
      <c r="F4345" t="str">
        <f>VLOOKUP($B4345,Hosts!$A:$M,13,0)</f>
        <v>No</v>
      </c>
      <c r="G4345" t="str">
        <f>INDEX(Hosts!$A:$M, MATCH(Places!$B4345,Hosts!$A:$A,0), MATCH(Places!G$1,Hosts!$A$1:$M$1,0))</f>
        <v>A few days or more</v>
      </c>
      <c r="H4345" s="70">
        <f>INDEX(Hosts!$A:$M, MATCH(Places!$B4345,Hosts!$A:$A,0), MATCH(Places!H$1,Hosts!$A$1:$M$1,0))</f>
        <v>0</v>
      </c>
      <c r="I4345" s="70">
        <f>INDEX(Hosts!$A:$M, MATCH(Places!$B4345,Hosts!$A:$A,0), MATCH(Places!I$1,Hosts!$A$1:$M$1,0))</f>
        <v>0.73</v>
      </c>
      <c r="J4345" t="str">
        <f>INDEX(Hosts!$A:$M, MATCH(Places!$B4345,Hosts!$A:$A,0), MATCH(Places!J$1,Hosts!$A$1:$M$1,0))</f>
        <v>No</v>
      </c>
      <c r="K4345">
        <v>21</v>
      </c>
      <c r="L4345" t="str">
        <f>VLOOKUP($K4345,Neighborhoods!$A:$C,2,0)</f>
        <v>Queens</v>
      </c>
      <c r="M4345" t="str">
        <f>VLOOKUP($K4345,Neighborhoods!$A:$C,3,0)</f>
        <v>Astoria</v>
      </c>
      <c r="N4345" t="str">
        <f>INDEX(Neighborhoods!$A:$C, MATCH(Places!$K4345,Neighborhoods!$A:$A,0), MATCH(Places!N$1,Neighborhoods!$A$1:$C$1,0))</f>
        <v>Queens</v>
      </c>
      <c r="O4345" t="str">
        <f>INDEX(Neighborhoods!$A:$C, MATCH(Places!$K4345,Neighborhoods!$A:$A,0), MATCH(Places!O$1,Neighborhoods!$A$1:$C$1,0))</f>
        <v>Astoria</v>
      </c>
      <c r="P4345" t="s">
        <v>1</v>
      </c>
      <c r="Q4345" t="str">
        <f t="shared" si="268"/>
        <v>Yes</v>
      </c>
      <c r="R4345">
        <v>1</v>
      </c>
      <c r="S4345" t="str">
        <f t="shared" si="269"/>
        <v>Small</v>
      </c>
      <c r="T4345" s="50">
        <v>65</v>
      </c>
      <c r="U4345" s="70">
        <f t="shared" si="270"/>
        <v>0.03</v>
      </c>
      <c r="V4345" s="52">
        <v>5</v>
      </c>
      <c r="W4345" s="52" t="str" cm="1">
        <f t="array" ref="W4345">_xlfn.SWITCH(ROUND(V4345,0),5,"Excellent",4,"Good",3,"Ok","Bad")</f>
        <v>Excellent</v>
      </c>
      <c r="X4345">
        <v>3</v>
      </c>
      <c r="Y4345" t="str">
        <f t="shared" si="271"/>
        <v>No</v>
      </c>
      <c r="Z4345" s="68">
        <v>43470</v>
      </c>
      <c r="AA4345" s="68">
        <v>43712</v>
      </c>
      <c r="AB4345">
        <v>90</v>
      </c>
      <c r="AC4345" t="s">
        <v>15615</v>
      </c>
    </row>
    <row r="4346" spans="1:29" x14ac:dyDescent="0.3">
      <c r="A4346" t="s">
        <v>3080</v>
      </c>
      <c r="B4346">
        <v>3754</v>
      </c>
      <c r="C4346" t="str">
        <f>VLOOKUP($B4346,Hosts!$A:$M,10,0)</f>
        <v>Within a day</v>
      </c>
      <c r="D4346" s="70">
        <f>VLOOKUP($B4346,Hosts!$A:$M,11,0)</f>
        <v>0.6</v>
      </c>
      <c r="E4346" s="70">
        <f>VLOOKUP($B4346,Hosts!$A:$M,12,0)</f>
        <v>0.98</v>
      </c>
      <c r="F4346" t="str">
        <f>VLOOKUP($B4346,Hosts!$A:$M,13,0)</f>
        <v>No</v>
      </c>
      <c r="G4346" t="str">
        <f>INDEX(Hosts!$A:$M, MATCH(Places!$B4346,Hosts!$A:$A,0), MATCH(Places!G$1,Hosts!$A$1:$M$1,0))</f>
        <v>Within a day</v>
      </c>
      <c r="H4346" s="70">
        <f>INDEX(Hosts!$A:$M, MATCH(Places!$B4346,Hosts!$A:$A,0), MATCH(Places!H$1,Hosts!$A$1:$M$1,0))</f>
        <v>0.6</v>
      </c>
      <c r="I4346" s="70">
        <f>INDEX(Hosts!$A:$M, MATCH(Places!$B4346,Hosts!$A:$A,0), MATCH(Places!I$1,Hosts!$A$1:$M$1,0))</f>
        <v>0.98</v>
      </c>
      <c r="J4346" t="str">
        <f>INDEX(Hosts!$A:$M, MATCH(Places!$B4346,Hosts!$A:$A,0), MATCH(Places!J$1,Hosts!$A$1:$M$1,0))</f>
        <v>No</v>
      </c>
      <c r="K4346">
        <v>17</v>
      </c>
      <c r="L4346" t="str">
        <f>VLOOKUP($K4346,Neighborhoods!$A:$C,2,0)</f>
        <v>Manhattan</v>
      </c>
      <c r="M4346" t="str">
        <f>VLOOKUP($K4346,Neighborhoods!$A:$C,3,0)</f>
        <v>Hell's Kitchen</v>
      </c>
      <c r="N4346" t="str">
        <f>INDEX(Neighborhoods!$A:$C, MATCH(Places!$K4346,Neighborhoods!$A:$A,0), MATCH(Places!N$1,Neighborhoods!$A$1:$C$1,0))</f>
        <v>Manhattan</v>
      </c>
      <c r="O4346" t="str">
        <f>INDEX(Neighborhoods!$A:$C, MATCH(Places!$K4346,Neighborhoods!$A:$A,0), MATCH(Places!O$1,Neighborhoods!$A$1:$C$1,0))</f>
        <v>Hell's Kitchen</v>
      </c>
      <c r="P4346" t="s">
        <v>16</v>
      </c>
      <c r="Q4346" t="str">
        <f t="shared" si="268"/>
        <v>Yes</v>
      </c>
      <c r="R4346">
        <v>1</v>
      </c>
      <c r="S4346" t="str">
        <f t="shared" si="269"/>
        <v>Small</v>
      </c>
      <c r="T4346" s="50">
        <v>56</v>
      </c>
      <c r="U4346" s="70">
        <f t="shared" si="270"/>
        <v>0.03</v>
      </c>
      <c r="V4346" s="52">
        <v>4.8899999999999997</v>
      </c>
      <c r="W4346" s="52" t="str" cm="1">
        <f t="array" ref="W4346">_xlfn.SWITCH(ROUND(V4346,0),5,"Excellent",4,"Good",3,"Ok","Bad")</f>
        <v>Excellent</v>
      </c>
      <c r="X4346">
        <v>36</v>
      </c>
      <c r="Y4346" t="str">
        <f t="shared" si="271"/>
        <v>No</v>
      </c>
      <c r="Z4346" s="68">
        <v>43453</v>
      </c>
      <c r="AA4346" s="68">
        <v>43911</v>
      </c>
      <c r="AB4346">
        <v>90</v>
      </c>
      <c r="AC4346" t="s">
        <v>15616</v>
      </c>
    </row>
    <row r="4347" spans="1:29" x14ac:dyDescent="0.3">
      <c r="A4347" t="s">
        <v>3081</v>
      </c>
      <c r="B4347">
        <v>2102</v>
      </c>
      <c r="C4347" t="str">
        <f>VLOOKUP($B4347,Hosts!$A:$M,10,0)</f>
        <v>Within a few hours</v>
      </c>
      <c r="D4347" s="70">
        <f>VLOOKUP($B4347,Hosts!$A:$M,11,0)</f>
        <v>1</v>
      </c>
      <c r="E4347" s="70">
        <f>VLOOKUP($B4347,Hosts!$A:$M,12,0)</f>
        <v>0.24</v>
      </c>
      <c r="F4347" t="str">
        <f>VLOOKUP($B4347,Hosts!$A:$M,13,0)</f>
        <v>Yes</v>
      </c>
      <c r="G4347" t="str">
        <f>INDEX(Hosts!$A:$M, MATCH(Places!$B4347,Hosts!$A:$A,0), MATCH(Places!G$1,Hosts!$A$1:$M$1,0))</f>
        <v>Within a few hours</v>
      </c>
      <c r="H4347" s="70">
        <f>INDEX(Hosts!$A:$M, MATCH(Places!$B4347,Hosts!$A:$A,0), MATCH(Places!H$1,Hosts!$A$1:$M$1,0))</f>
        <v>1</v>
      </c>
      <c r="I4347" s="70">
        <f>INDEX(Hosts!$A:$M, MATCH(Places!$B4347,Hosts!$A:$A,0), MATCH(Places!I$1,Hosts!$A$1:$M$1,0))</f>
        <v>0.24</v>
      </c>
      <c r="J4347" t="str">
        <f>INDEX(Hosts!$A:$M, MATCH(Places!$B4347,Hosts!$A:$A,0), MATCH(Places!J$1,Hosts!$A$1:$M$1,0))</f>
        <v>Yes</v>
      </c>
      <c r="K4347">
        <v>18</v>
      </c>
      <c r="L4347" t="str">
        <f>VLOOKUP($K4347,Neighborhoods!$A:$C,2,0)</f>
        <v>Manhattan</v>
      </c>
      <c r="M4347" t="str">
        <f>VLOOKUP($K4347,Neighborhoods!$A:$C,3,0)</f>
        <v>Midtown</v>
      </c>
      <c r="N4347" t="str">
        <f>INDEX(Neighborhoods!$A:$C, MATCH(Places!$K4347,Neighborhoods!$A:$A,0), MATCH(Places!N$1,Neighborhoods!$A$1:$C$1,0))</f>
        <v>Manhattan</v>
      </c>
      <c r="O4347" t="str">
        <f>INDEX(Neighborhoods!$A:$C, MATCH(Places!$K4347,Neighborhoods!$A:$A,0), MATCH(Places!O$1,Neighborhoods!$A$1:$C$1,0))</f>
        <v>Midtown</v>
      </c>
      <c r="P4347" t="s">
        <v>11822</v>
      </c>
      <c r="Q4347" t="str">
        <f t="shared" si="268"/>
        <v>No</v>
      </c>
      <c r="R4347">
        <v>4</v>
      </c>
      <c r="S4347" t="str">
        <f t="shared" si="269"/>
        <v>Medium</v>
      </c>
      <c r="T4347" s="50">
        <v>749</v>
      </c>
      <c r="U4347" s="70">
        <f t="shared" si="270"/>
        <v>0.05</v>
      </c>
      <c r="V4347" s="52">
        <v>5</v>
      </c>
      <c r="W4347" s="52" t="str" cm="1">
        <f t="array" ref="W4347">_xlfn.SWITCH(ROUND(V4347,0),5,"Excellent",4,"Good",3,"Ok","Bad")</f>
        <v>Excellent</v>
      </c>
      <c r="X4347">
        <v>6</v>
      </c>
      <c r="Y4347" t="str">
        <f t="shared" si="271"/>
        <v>No</v>
      </c>
      <c r="Z4347" s="68">
        <v>43459</v>
      </c>
      <c r="AA4347" s="68">
        <v>43834</v>
      </c>
      <c r="AB4347">
        <v>312</v>
      </c>
      <c r="AC4347" t="s">
        <v>15615</v>
      </c>
    </row>
    <row r="4348" spans="1:29" x14ac:dyDescent="0.3">
      <c r="A4348" t="s">
        <v>3082</v>
      </c>
      <c r="B4348">
        <v>2937</v>
      </c>
      <c r="C4348" t="str">
        <f>VLOOKUP($B4348,Hosts!$A:$M,10,0)</f>
        <v>Within an hour</v>
      </c>
      <c r="D4348" s="70">
        <f>VLOOKUP($B4348,Hosts!$A:$M,11,0)</f>
        <v>0.9</v>
      </c>
      <c r="E4348" s="70">
        <f>VLOOKUP($B4348,Hosts!$A:$M,12,0)</f>
        <v>0.99</v>
      </c>
      <c r="F4348" t="str">
        <f>VLOOKUP($B4348,Hosts!$A:$M,13,0)</f>
        <v>No</v>
      </c>
      <c r="G4348" t="str">
        <f>INDEX(Hosts!$A:$M, MATCH(Places!$B4348,Hosts!$A:$A,0), MATCH(Places!G$1,Hosts!$A$1:$M$1,0))</f>
        <v>Within an hour</v>
      </c>
      <c r="H4348" s="70">
        <f>INDEX(Hosts!$A:$M, MATCH(Places!$B4348,Hosts!$A:$A,0), MATCH(Places!H$1,Hosts!$A$1:$M$1,0))</f>
        <v>0.9</v>
      </c>
      <c r="I4348" s="70">
        <f>INDEX(Hosts!$A:$M, MATCH(Places!$B4348,Hosts!$A:$A,0), MATCH(Places!I$1,Hosts!$A$1:$M$1,0))</f>
        <v>0.99</v>
      </c>
      <c r="J4348" t="str">
        <f>INDEX(Hosts!$A:$M, MATCH(Places!$B4348,Hosts!$A:$A,0), MATCH(Places!J$1,Hosts!$A$1:$M$1,0))</f>
        <v>No</v>
      </c>
      <c r="K4348">
        <v>7</v>
      </c>
      <c r="L4348" t="str">
        <f>VLOOKUP($K4348,Neighborhoods!$A:$C,2,0)</f>
        <v>Brooklyn</v>
      </c>
      <c r="M4348" t="str">
        <f>VLOOKUP($K4348,Neighborhoods!$A:$C,3,0)</f>
        <v>Bedford-Stuyvesant</v>
      </c>
      <c r="N4348" t="str">
        <f>INDEX(Neighborhoods!$A:$C, MATCH(Places!$K4348,Neighborhoods!$A:$A,0), MATCH(Places!N$1,Neighborhoods!$A$1:$C$1,0))</f>
        <v>Brooklyn</v>
      </c>
      <c r="O4348" t="str">
        <f>INDEX(Neighborhoods!$A:$C, MATCH(Places!$K4348,Neighborhoods!$A:$A,0), MATCH(Places!O$1,Neighborhoods!$A$1:$C$1,0))</f>
        <v>Bedford-Stuyvesant</v>
      </c>
      <c r="P4348" t="s">
        <v>11822</v>
      </c>
      <c r="Q4348" t="str">
        <f t="shared" si="268"/>
        <v>No</v>
      </c>
      <c r="R4348">
        <v>2</v>
      </c>
      <c r="S4348" t="str">
        <f t="shared" si="269"/>
        <v>Small</v>
      </c>
      <c r="T4348" s="50">
        <v>49</v>
      </c>
      <c r="U4348" s="70">
        <f t="shared" si="270"/>
        <v>0.03</v>
      </c>
      <c r="V4348" s="52">
        <v>4.66</v>
      </c>
      <c r="W4348" s="52" t="str" cm="1">
        <f t="array" ref="W4348">_xlfn.SWITCH(ROUND(V4348,0),5,"Excellent",4,"Good",3,"Ok","Bad")</f>
        <v>Excellent</v>
      </c>
      <c r="X4348">
        <v>29</v>
      </c>
      <c r="Y4348" t="str">
        <f t="shared" si="271"/>
        <v>No</v>
      </c>
      <c r="Z4348" s="68">
        <v>43461</v>
      </c>
      <c r="AA4348" s="68">
        <v>43901</v>
      </c>
      <c r="AB4348">
        <v>13</v>
      </c>
      <c r="AC4348" t="s">
        <v>15615</v>
      </c>
    </row>
    <row r="4349" spans="1:29" x14ac:dyDescent="0.3">
      <c r="A4349" t="s">
        <v>3083</v>
      </c>
      <c r="B4349">
        <v>3756</v>
      </c>
      <c r="C4349" t="str">
        <f>VLOOKUP($B4349,Hosts!$A:$M,10,0)</f>
        <v>Within a few hours</v>
      </c>
      <c r="D4349" s="70">
        <f>VLOOKUP($B4349,Hosts!$A:$M,11,0)</f>
        <v>0.9</v>
      </c>
      <c r="E4349" s="70">
        <f>VLOOKUP($B4349,Hosts!$A:$M,12,0)</f>
        <v>0.97</v>
      </c>
      <c r="F4349" t="str">
        <f>VLOOKUP($B4349,Hosts!$A:$M,13,0)</f>
        <v>No</v>
      </c>
      <c r="G4349" t="str">
        <f>INDEX(Hosts!$A:$M, MATCH(Places!$B4349,Hosts!$A:$A,0), MATCH(Places!G$1,Hosts!$A$1:$M$1,0))</f>
        <v>Within a few hours</v>
      </c>
      <c r="H4349" s="70">
        <f>INDEX(Hosts!$A:$M, MATCH(Places!$B4349,Hosts!$A:$A,0), MATCH(Places!H$1,Hosts!$A$1:$M$1,0))</f>
        <v>0.9</v>
      </c>
      <c r="I4349" s="70">
        <f>INDEX(Hosts!$A:$M, MATCH(Places!$B4349,Hosts!$A:$A,0), MATCH(Places!I$1,Hosts!$A$1:$M$1,0))</f>
        <v>0.97</v>
      </c>
      <c r="J4349" t="str">
        <f>INDEX(Hosts!$A:$M, MATCH(Places!$B4349,Hosts!$A:$A,0), MATCH(Places!J$1,Hosts!$A$1:$M$1,0))</f>
        <v>No</v>
      </c>
      <c r="K4349">
        <v>21</v>
      </c>
      <c r="L4349" t="str">
        <f>VLOOKUP($K4349,Neighborhoods!$A:$C,2,0)</f>
        <v>Queens</v>
      </c>
      <c r="M4349" t="str">
        <f>VLOOKUP($K4349,Neighborhoods!$A:$C,3,0)</f>
        <v>Astoria</v>
      </c>
      <c r="N4349" t="str">
        <f>INDEX(Neighborhoods!$A:$C, MATCH(Places!$K4349,Neighborhoods!$A:$A,0), MATCH(Places!N$1,Neighborhoods!$A$1:$C$1,0))</f>
        <v>Queens</v>
      </c>
      <c r="O4349" t="str">
        <f>INDEX(Neighborhoods!$A:$C, MATCH(Places!$K4349,Neighborhoods!$A:$A,0), MATCH(Places!O$1,Neighborhoods!$A$1:$C$1,0))</f>
        <v>Astoria</v>
      </c>
      <c r="P4349" t="s">
        <v>11822</v>
      </c>
      <c r="Q4349" t="str">
        <f t="shared" si="268"/>
        <v>No</v>
      </c>
      <c r="R4349">
        <v>8</v>
      </c>
      <c r="S4349" t="str">
        <f t="shared" si="269"/>
        <v>Large</v>
      </c>
      <c r="T4349" s="50">
        <v>100</v>
      </c>
      <c r="U4349" s="70">
        <f t="shared" si="270"/>
        <v>0.03</v>
      </c>
      <c r="V4349" s="52">
        <v>4.82</v>
      </c>
      <c r="W4349" s="52" t="str" cm="1">
        <f t="array" ref="W4349">_xlfn.SWITCH(ROUND(V4349,0),5,"Excellent",4,"Good",3,"Ok","Bad")</f>
        <v>Excellent</v>
      </c>
      <c r="X4349">
        <v>66</v>
      </c>
      <c r="Y4349" t="str">
        <f t="shared" si="271"/>
        <v>No</v>
      </c>
      <c r="Z4349" s="68">
        <v>43458</v>
      </c>
      <c r="AA4349" s="68">
        <v>44017</v>
      </c>
      <c r="AB4349">
        <v>333</v>
      </c>
      <c r="AC4349" t="s">
        <v>15616</v>
      </c>
    </row>
    <row r="4350" spans="1:29" x14ac:dyDescent="0.3">
      <c r="A4350" t="s">
        <v>13305</v>
      </c>
      <c r="B4350">
        <v>3754</v>
      </c>
      <c r="C4350" t="str">
        <f>VLOOKUP($B4350,Hosts!$A:$M,10,0)</f>
        <v>Within a day</v>
      </c>
      <c r="D4350" s="70">
        <f>VLOOKUP($B4350,Hosts!$A:$M,11,0)</f>
        <v>0.6</v>
      </c>
      <c r="E4350" s="70">
        <f>VLOOKUP($B4350,Hosts!$A:$M,12,0)</f>
        <v>0.98</v>
      </c>
      <c r="F4350" t="str">
        <f>VLOOKUP($B4350,Hosts!$A:$M,13,0)</f>
        <v>No</v>
      </c>
      <c r="G4350" t="str">
        <f>INDEX(Hosts!$A:$M, MATCH(Places!$B4350,Hosts!$A:$A,0), MATCH(Places!G$1,Hosts!$A$1:$M$1,0))</f>
        <v>Within a day</v>
      </c>
      <c r="H4350" s="70">
        <f>INDEX(Hosts!$A:$M, MATCH(Places!$B4350,Hosts!$A:$A,0), MATCH(Places!H$1,Hosts!$A$1:$M$1,0))</f>
        <v>0.6</v>
      </c>
      <c r="I4350" s="70">
        <f>INDEX(Hosts!$A:$M, MATCH(Places!$B4350,Hosts!$A:$A,0), MATCH(Places!I$1,Hosts!$A$1:$M$1,0))</f>
        <v>0.98</v>
      </c>
      <c r="J4350" t="str">
        <f>INDEX(Hosts!$A:$M, MATCH(Places!$B4350,Hosts!$A:$A,0), MATCH(Places!J$1,Hosts!$A$1:$M$1,0))</f>
        <v>No</v>
      </c>
      <c r="K4350">
        <v>17</v>
      </c>
      <c r="L4350" t="str">
        <f>VLOOKUP($K4350,Neighborhoods!$A:$C,2,0)</f>
        <v>Manhattan</v>
      </c>
      <c r="M4350" t="str">
        <f>VLOOKUP($K4350,Neighborhoods!$A:$C,3,0)</f>
        <v>Hell's Kitchen</v>
      </c>
      <c r="N4350" t="str">
        <f>INDEX(Neighborhoods!$A:$C, MATCH(Places!$K4350,Neighborhoods!$A:$A,0), MATCH(Places!N$1,Neighborhoods!$A$1:$C$1,0))</f>
        <v>Manhattan</v>
      </c>
      <c r="O4350" t="str">
        <f>INDEX(Neighborhoods!$A:$C, MATCH(Places!$K4350,Neighborhoods!$A:$A,0), MATCH(Places!O$1,Neighborhoods!$A$1:$C$1,0))</f>
        <v>Hell's Kitchen</v>
      </c>
      <c r="P4350" t="s">
        <v>16</v>
      </c>
      <c r="Q4350" t="str">
        <f t="shared" si="268"/>
        <v>Yes</v>
      </c>
      <c r="R4350">
        <v>2</v>
      </c>
      <c r="S4350" t="str">
        <f t="shared" si="269"/>
        <v>Small</v>
      </c>
      <c r="T4350" s="50">
        <v>56</v>
      </c>
      <c r="U4350" s="70">
        <f t="shared" si="270"/>
        <v>0.03</v>
      </c>
      <c r="V4350" s="52">
        <v>4.9000000000000004</v>
      </c>
      <c r="W4350" s="52" t="str" cm="1">
        <f t="array" ref="W4350">_xlfn.SWITCH(ROUND(V4350,0),5,"Excellent",4,"Good",3,"Ok","Bad")</f>
        <v>Excellent</v>
      </c>
      <c r="X4350">
        <v>29</v>
      </c>
      <c r="Y4350" t="str">
        <f t="shared" si="271"/>
        <v>No</v>
      </c>
      <c r="Z4350" s="68">
        <v>43453</v>
      </c>
      <c r="AA4350" s="68">
        <v>43905</v>
      </c>
      <c r="AB4350">
        <v>90</v>
      </c>
      <c r="AC4350" t="s">
        <v>15616</v>
      </c>
    </row>
    <row r="4351" spans="1:29" x14ac:dyDescent="0.3">
      <c r="A4351" t="s">
        <v>14342</v>
      </c>
      <c r="B4351">
        <v>3754</v>
      </c>
      <c r="C4351" t="str">
        <f>VLOOKUP($B4351,Hosts!$A:$M,10,0)</f>
        <v>Within a day</v>
      </c>
      <c r="D4351" s="70">
        <f>VLOOKUP($B4351,Hosts!$A:$M,11,0)</f>
        <v>0.6</v>
      </c>
      <c r="E4351" s="70">
        <f>VLOOKUP($B4351,Hosts!$A:$M,12,0)</f>
        <v>0.98</v>
      </c>
      <c r="F4351" t="str">
        <f>VLOOKUP($B4351,Hosts!$A:$M,13,0)</f>
        <v>No</v>
      </c>
      <c r="G4351" t="str">
        <f>INDEX(Hosts!$A:$M, MATCH(Places!$B4351,Hosts!$A:$A,0), MATCH(Places!G$1,Hosts!$A$1:$M$1,0))</f>
        <v>Within a day</v>
      </c>
      <c r="H4351" s="70">
        <f>INDEX(Hosts!$A:$M, MATCH(Places!$B4351,Hosts!$A:$A,0), MATCH(Places!H$1,Hosts!$A$1:$M$1,0))</f>
        <v>0.6</v>
      </c>
      <c r="I4351" s="70">
        <f>INDEX(Hosts!$A:$M, MATCH(Places!$B4351,Hosts!$A:$A,0), MATCH(Places!I$1,Hosts!$A$1:$M$1,0))</f>
        <v>0.98</v>
      </c>
      <c r="J4351" t="str">
        <f>INDEX(Hosts!$A:$M, MATCH(Places!$B4351,Hosts!$A:$A,0), MATCH(Places!J$1,Hosts!$A$1:$M$1,0))</f>
        <v>No</v>
      </c>
      <c r="K4351">
        <v>17</v>
      </c>
      <c r="L4351" t="str">
        <f>VLOOKUP($K4351,Neighborhoods!$A:$C,2,0)</f>
        <v>Manhattan</v>
      </c>
      <c r="M4351" t="str">
        <f>VLOOKUP($K4351,Neighborhoods!$A:$C,3,0)</f>
        <v>Hell's Kitchen</v>
      </c>
      <c r="N4351" t="str">
        <f>INDEX(Neighborhoods!$A:$C, MATCH(Places!$K4351,Neighborhoods!$A:$A,0), MATCH(Places!N$1,Neighborhoods!$A$1:$C$1,0))</f>
        <v>Manhattan</v>
      </c>
      <c r="O4351" t="str">
        <f>INDEX(Neighborhoods!$A:$C, MATCH(Places!$K4351,Neighborhoods!$A:$A,0), MATCH(Places!O$1,Neighborhoods!$A$1:$C$1,0))</f>
        <v>Hell's Kitchen</v>
      </c>
      <c r="P4351" t="s">
        <v>16</v>
      </c>
      <c r="Q4351" t="str">
        <f t="shared" si="268"/>
        <v>Yes</v>
      </c>
      <c r="R4351">
        <v>1</v>
      </c>
      <c r="S4351" t="str">
        <f t="shared" si="269"/>
        <v>Small</v>
      </c>
      <c r="T4351" s="50">
        <v>56</v>
      </c>
      <c r="U4351" s="70">
        <f t="shared" si="270"/>
        <v>0.03</v>
      </c>
      <c r="V4351" s="52">
        <v>4.83</v>
      </c>
      <c r="W4351" s="52" t="str" cm="1">
        <f t="array" ref="W4351">_xlfn.SWITCH(ROUND(V4351,0),5,"Excellent",4,"Good",3,"Ok","Bad")</f>
        <v>Excellent</v>
      </c>
      <c r="X4351">
        <v>69</v>
      </c>
      <c r="Y4351" t="str">
        <f t="shared" si="271"/>
        <v>No</v>
      </c>
      <c r="Z4351" s="68">
        <v>43454</v>
      </c>
      <c r="AA4351" s="68">
        <v>43908</v>
      </c>
      <c r="AB4351">
        <v>90</v>
      </c>
      <c r="AC4351" t="s">
        <v>15616</v>
      </c>
    </row>
    <row r="4352" spans="1:29" x14ac:dyDescent="0.3">
      <c r="A4352" t="s">
        <v>14038</v>
      </c>
      <c r="B4352">
        <v>3754</v>
      </c>
      <c r="C4352" t="str">
        <f>VLOOKUP($B4352,Hosts!$A:$M,10,0)</f>
        <v>Within a day</v>
      </c>
      <c r="D4352" s="70">
        <f>VLOOKUP($B4352,Hosts!$A:$M,11,0)</f>
        <v>0.6</v>
      </c>
      <c r="E4352" s="70">
        <f>VLOOKUP($B4352,Hosts!$A:$M,12,0)</f>
        <v>0.98</v>
      </c>
      <c r="F4352" t="str">
        <f>VLOOKUP($B4352,Hosts!$A:$M,13,0)</f>
        <v>No</v>
      </c>
      <c r="G4352" t="str">
        <f>INDEX(Hosts!$A:$M, MATCH(Places!$B4352,Hosts!$A:$A,0), MATCH(Places!G$1,Hosts!$A$1:$M$1,0))</f>
        <v>Within a day</v>
      </c>
      <c r="H4352" s="70">
        <f>INDEX(Hosts!$A:$M, MATCH(Places!$B4352,Hosts!$A:$A,0), MATCH(Places!H$1,Hosts!$A$1:$M$1,0))</f>
        <v>0.6</v>
      </c>
      <c r="I4352" s="70">
        <f>INDEX(Hosts!$A:$M, MATCH(Places!$B4352,Hosts!$A:$A,0), MATCH(Places!I$1,Hosts!$A$1:$M$1,0))</f>
        <v>0.98</v>
      </c>
      <c r="J4352" t="str">
        <f>INDEX(Hosts!$A:$M, MATCH(Places!$B4352,Hosts!$A:$A,0), MATCH(Places!J$1,Hosts!$A$1:$M$1,0))</f>
        <v>No</v>
      </c>
      <c r="K4352">
        <v>17</v>
      </c>
      <c r="L4352" t="str">
        <f>VLOOKUP($K4352,Neighborhoods!$A:$C,2,0)</f>
        <v>Manhattan</v>
      </c>
      <c r="M4352" t="str">
        <f>VLOOKUP($K4352,Neighborhoods!$A:$C,3,0)</f>
        <v>Hell's Kitchen</v>
      </c>
      <c r="N4352" t="str">
        <f>INDEX(Neighborhoods!$A:$C, MATCH(Places!$K4352,Neighborhoods!$A:$A,0), MATCH(Places!N$1,Neighborhoods!$A$1:$C$1,0))</f>
        <v>Manhattan</v>
      </c>
      <c r="O4352" t="str">
        <f>INDEX(Neighborhoods!$A:$C, MATCH(Places!$K4352,Neighborhoods!$A:$A,0), MATCH(Places!O$1,Neighborhoods!$A$1:$C$1,0))</f>
        <v>Hell's Kitchen</v>
      </c>
      <c r="P4352" t="s">
        <v>16</v>
      </c>
      <c r="Q4352" t="str">
        <f t="shared" si="268"/>
        <v>Yes</v>
      </c>
      <c r="R4352">
        <v>2</v>
      </c>
      <c r="S4352" t="str">
        <f t="shared" si="269"/>
        <v>Small</v>
      </c>
      <c r="T4352" s="50">
        <v>56</v>
      </c>
      <c r="U4352" s="70">
        <f t="shared" si="270"/>
        <v>0.03</v>
      </c>
      <c r="V4352" s="52">
        <v>4.8099999999999996</v>
      </c>
      <c r="W4352" s="52" t="str" cm="1">
        <f t="array" ref="W4352">_xlfn.SWITCH(ROUND(V4352,0),5,"Excellent",4,"Good",3,"Ok","Bad")</f>
        <v>Excellent</v>
      </c>
      <c r="X4352">
        <v>42</v>
      </c>
      <c r="Y4352" t="str">
        <f t="shared" si="271"/>
        <v>No</v>
      </c>
      <c r="Z4352" s="68">
        <v>43454</v>
      </c>
      <c r="AA4352" s="68">
        <v>43884</v>
      </c>
      <c r="AB4352">
        <v>90</v>
      </c>
      <c r="AC4352" t="s">
        <v>15616</v>
      </c>
    </row>
    <row r="4353" spans="1:29" x14ac:dyDescent="0.3">
      <c r="A4353" t="s">
        <v>3084</v>
      </c>
      <c r="B4353">
        <v>2012</v>
      </c>
      <c r="C4353" t="str">
        <f>VLOOKUP($B4353,Hosts!$A:$M,10,0)</f>
        <v>Within an hour</v>
      </c>
      <c r="D4353" s="70">
        <f>VLOOKUP($B4353,Hosts!$A:$M,11,0)</f>
        <v>1</v>
      </c>
      <c r="E4353" s="70">
        <f>VLOOKUP($B4353,Hosts!$A:$M,12,0)</f>
        <v>0.71</v>
      </c>
      <c r="F4353" t="str">
        <f>VLOOKUP($B4353,Hosts!$A:$M,13,0)</f>
        <v>No</v>
      </c>
      <c r="G4353" t="str">
        <f>INDEX(Hosts!$A:$M, MATCH(Places!$B4353,Hosts!$A:$A,0), MATCH(Places!G$1,Hosts!$A$1:$M$1,0))</f>
        <v>Within an hour</v>
      </c>
      <c r="H4353" s="70">
        <f>INDEX(Hosts!$A:$M, MATCH(Places!$B4353,Hosts!$A:$A,0), MATCH(Places!H$1,Hosts!$A$1:$M$1,0))</f>
        <v>1</v>
      </c>
      <c r="I4353" s="70">
        <f>INDEX(Hosts!$A:$M, MATCH(Places!$B4353,Hosts!$A:$A,0), MATCH(Places!I$1,Hosts!$A$1:$M$1,0))</f>
        <v>0.71</v>
      </c>
      <c r="J4353" t="str">
        <f>INDEX(Hosts!$A:$M, MATCH(Places!$B4353,Hosts!$A:$A,0), MATCH(Places!J$1,Hosts!$A$1:$M$1,0))</f>
        <v>No</v>
      </c>
      <c r="K4353">
        <v>1</v>
      </c>
      <c r="L4353" t="str">
        <f>VLOOKUP($K4353,Neighborhoods!$A:$C,2,0)</f>
        <v>Bronx</v>
      </c>
      <c r="M4353" t="str">
        <f>VLOOKUP($K4353,Neighborhoods!$A:$C,3,0)</f>
        <v>Allerton</v>
      </c>
      <c r="N4353" t="str">
        <f>INDEX(Neighborhoods!$A:$C, MATCH(Places!$K4353,Neighborhoods!$A:$A,0), MATCH(Places!N$1,Neighborhoods!$A$1:$C$1,0))</f>
        <v>Bronx</v>
      </c>
      <c r="O4353" t="str">
        <f>INDEX(Neighborhoods!$A:$C, MATCH(Places!$K4353,Neighborhoods!$A:$A,0), MATCH(Places!O$1,Neighborhoods!$A$1:$C$1,0))</f>
        <v>Allerton</v>
      </c>
      <c r="P4353" t="s">
        <v>1</v>
      </c>
      <c r="Q4353" t="str">
        <f t="shared" si="268"/>
        <v>Yes</v>
      </c>
      <c r="R4353">
        <v>2</v>
      </c>
      <c r="S4353" t="str">
        <f t="shared" si="269"/>
        <v>Small</v>
      </c>
      <c r="T4353" s="50">
        <v>50</v>
      </c>
      <c r="U4353" s="70">
        <f t="shared" si="270"/>
        <v>0.03</v>
      </c>
      <c r="V4353" s="52">
        <v>4.71</v>
      </c>
      <c r="W4353" s="52" t="str" cm="1">
        <f t="array" ref="W4353">_xlfn.SWITCH(ROUND(V4353,0),5,"Excellent",4,"Good",3,"Ok","Bad")</f>
        <v>Excellent</v>
      </c>
      <c r="X4353">
        <v>7</v>
      </c>
      <c r="Y4353" t="str">
        <f t="shared" si="271"/>
        <v>No</v>
      </c>
      <c r="Z4353" s="68">
        <v>43456</v>
      </c>
      <c r="AA4353" s="68">
        <v>43813</v>
      </c>
      <c r="AB4353">
        <v>177</v>
      </c>
      <c r="AC4353" t="s">
        <v>15615</v>
      </c>
    </row>
    <row r="4354" spans="1:29" x14ac:dyDescent="0.3">
      <c r="A4354" t="s">
        <v>14761</v>
      </c>
      <c r="B4354">
        <v>1925</v>
      </c>
      <c r="C4354" t="str">
        <f>VLOOKUP($B4354,Hosts!$A:$M,10,0)</f>
        <v>Within an hour</v>
      </c>
      <c r="D4354" s="70">
        <f>VLOOKUP($B4354,Hosts!$A:$M,11,0)</f>
        <v>1</v>
      </c>
      <c r="E4354" s="70">
        <f>VLOOKUP($B4354,Hosts!$A:$M,12,0)</f>
        <v>1</v>
      </c>
      <c r="F4354" t="str">
        <f>VLOOKUP($B4354,Hosts!$A:$M,13,0)</f>
        <v>Yes</v>
      </c>
      <c r="G4354" t="str">
        <f>INDEX(Hosts!$A:$M, MATCH(Places!$B4354,Hosts!$A:$A,0), MATCH(Places!G$1,Hosts!$A$1:$M$1,0))</f>
        <v>Within an hour</v>
      </c>
      <c r="H4354" s="70">
        <f>INDEX(Hosts!$A:$M, MATCH(Places!$B4354,Hosts!$A:$A,0), MATCH(Places!H$1,Hosts!$A$1:$M$1,0))</f>
        <v>1</v>
      </c>
      <c r="I4354" s="70">
        <f>INDEX(Hosts!$A:$M, MATCH(Places!$B4354,Hosts!$A:$A,0), MATCH(Places!I$1,Hosts!$A$1:$M$1,0))</f>
        <v>1</v>
      </c>
      <c r="J4354" t="str">
        <f>INDEX(Hosts!$A:$M, MATCH(Places!$B4354,Hosts!$A:$A,0), MATCH(Places!J$1,Hosts!$A$1:$M$1,0))</f>
        <v>Yes</v>
      </c>
      <c r="K4354">
        <v>8</v>
      </c>
      <c r="L4354" t="str">
        <f>VLOOKUP($K4354,Neighborhoods!$A:$C,2,0)</f>
        <v>Brooklyn</v>
      </c>
      <c r="M4354" t="str">
        <f>VLOOKUP($K4354,Neighborhoods!$A:$C,3,0)</f>
        <v>Bushwick</v>
      </c>
      <c r="N4354" t="str">
        <f>INDEX(Neighborhoods!$A:$C, MATCH(Places!$K4354,Neighborhoods!$A:$A,0), MATCH(Places!N$1,Neighborhoods!$A$1:$C$1,0))</f>
        <v>Brooklyn</v>
      </c>
      <c r="O4354" t="str">
        <f>INDEX(Neighborhoods!$A:$C, MATCH(Places!$K4354,Neighborhoods!$A:$A,0), MATCH(Places!O$1,Neighborhoods!$A$1:$C$1,0))</f>
        <v>Bushwick</v>
      </c>
      <c r="P4354" t="s">
        <v>1</v>
      </c>
      <c r="Q4354" t="str">
        <f t="shared" si="268"/>
        <v>Yes</v>
      </c>
      <c r="R4354">
        <v>2</v>
      </c>
      <c r="S4354" t="str">
        <f t="shared" si="269"/>
        <v>Small</v>
      </c>
      <c r="T4354" s="50">
        <v>65</v>
      </c>
      <c r="U4354" s="70">
        <f t="shared" si="270"/>
        <v>0.03</v>
      </c>
      <c r="V4354" s="52">
        <v>4.97</v>
      </c>
      <c r="W4354" s="52" t="str" cm="1">
        <f t="array" ref="W4354">_xlfn.SWITCH(ROUND(V4354,0),5,"Excellent",4,"Good",3,"Ok","Bad")</f>
        <v>Excellent</v>
      </c>
      <c r="X4354">
        <v>35</v>
      </c>
      <c r="Y4354" t="str">
        <f t="shared" si="271"/>
        <v>No</v>
      </c>
      <c r="Z4354" s="68">
        <v>43462</v>
      </c>
      <c r="AA4354" s="68">
        <v>44012</v>
      </c>
      <c r="AB4354">
        <v>74</v>
      </c>
      <c r="AC4354" t="s">
        <v>15616</v>
      </c>
    </row>
    <row r="4355" spans="1:29" x14ac:dyDescent="0.3">
      <c r="A4355" t="s">
        <v>3085</v>
      </c>
      <c r="B4355">
        <v>2154</v>
      </c>
      <c r="C4355" t="str">
        <f>VLOOKUP($B4355,Hosts!$A:$M,10,0)</f>
        <v>Within an hour</v>
      </c>
      <c r="D4355" s="70">
        <f>VLOOKUP($B4355,Hosts!$A:$M,11,0)</f>
        <v>1</v>
      </c>
      <c r="E4355" s="70">
        <f>VLOOKUP($B4355,Hosts!$A:$M,12,0)</f>
        <v>1</v>
      </c>
      <c r="F4355" t="str">
        <f>VLOOKUP($B4355,Hosts!$A:$M,13,0)</f>
        <v>Yes</v>
      </c>
      <c r="G4355" t="str">
        <f>INDEX(Hosts!$A:$M, MATCH(Places!$B4355,Hosts!$A:$A,0), MATCH(Places!G$1,Hosts!$A$1:$M$1,0))</f>
        <v>Within an hour</v>
      </c>
      <c r="H4355" s="70">
        <f>INDEX(Hosts!$A:$M, MATCH(Places!$B4355,Hosts!$A:$A,0), MATCH(Places!H$1,Hosts!$A$1:$M$1,0))</f>
        <v>1</v>
      </c>
      <c r="I4355" s="70">
        <f>INDEX(Hosts!$A:$M, MATCH(Places!$B4355,Hosts!$A:$A,0), MATCH(Places!I$1,Hosts!$A$1:$M$1,0))</f>
        <v>1</v>
      </c>
      <c r="J4355" t="str">
        <f>INDEX(Hosts!$A:$M, MATCH(Places!$B4355,Hosts!$A:$A,0), MATCH(Places!J$1,Hosts!$A$1:$M$1,0))</f>
        <v>Yes</v>
      </c>
      <c r="K4355">
        <v>15</v>
      </c>
      <c r="L4355" t="str">
        <f>VLOOKUP($K4355,Neighborhoods!$A:$C,2,0)</f>
        <v>Manhattan</v>
      </c>
      <c r="M4355" t="str">
        <f>VLOOKUP($K4355,Neighborhoods!$A:$C,3,0)</f>
        <v>East Village</v>
      </c>
      <c r="N4355" t="str">
        <f>INDEX(Neighborhoods!$A:$C, MATCH(Places!$K4355,Neighborhoods!$A:$A,0), MATCH(Places!N$1,Neighborhoods!$A$1:$C$1,0))</f>
        <v>Manhattan</v>
      </c>
      <c r="O4355" t="str">
        <f>INDEX(Neighborhoods!$A:$C, MATCH(Places!$K4355,Neighborhoods!$A:$A,0), MATCH(Places!O$1,Neighborhoods!$A$1:$C$1,0))</f>
        <v>East Village</v>
      </c>
      <c r="P4355" t="s">
        <v>11822</v>
      </c>
      <c r="Q4355" t="str">
        <f t="shared" ref="Q4355:Q4418" si="272">IF(OR(P4355="Private room",P4355="Shared room"),"Yes","No")</f>
        <v>No</v>
      </c>
      <c r="R4355">
        <v>3</v>
      </c>
      <c r="S4355" t="str">
        <f t="shared" ref="S4355:S4418" si="273">IF(R4355&lt;=2,"Small",IF(R4355&lt;=5,"Medium","Large"))</f>
        <v>Medium</v>
      </c>
      <c r="T4355" s="50">
        <v>199</v>
      </c>
      <c r="U4355" s="70">
        <f t="shared" ref="U4355:U4418" si="274">VLOOKUP($T4355,$AF$1:$AG$5,2)</f>
        <v>0.03</v>
      </c>
      <c r="V4355" s="52">
        <v>4.92</v>
      </c>
      <c r="W4355" s="52" t="str" cm="1">
        <f t="array" ref="W4355">_xlfn.SWITCH(ROUND(V4355,0),5,"Excellent",4,"Good",3,"Ok","Bad")</f>
        <v>Excellent</v>
      </c>
      <c r="X4355">
        <v>12</v>
      </c>
      <c r="Y4355" t="str">
        <f t="shared" ref="Y4355:Y4418" si="275">IF(AND(V4355&gt;4.8,X4355&gt;100),"Yes","No")</f>
        <v>No</v>
      </c>
      <c r="Z4355" s="68">
        <v>43498</v>
      </c>
      <c r="AA4355" s="68">
        <v>43890</v>
      </c>
      <c r="AB4355">
        <v>239</v>
      </c>
      <c r="AC4355" t="s">
        <v>15616</v>
      </c>
    </row>
    <row r="4356" spans="1:29" x14ac:dyDescent="0.3">
      <c r="A4356" t="s">
        <v>3086</v>
      </c>
      <c r="B4356">
        <v>2435</v>
      </c>
      <c r="C4356" t="str">
        <f>VLOOKUP($B4356,Hosts!$A:$M,10,0)</f>
        <v>Within an hour</v>
      </c>
      <c r="D4356" s="70">
        <f>VLOOKUP($B4356,Hosts!$A:$M,11,0)</f>
        <v>1</v>
      </c>
      <c r="E4356" s="70">
        <f>VLOOKUP($B4356,Hosts!$A:$M,12,0)</f>
        <v>1</v>
      </c>
      <c r="F4356" t="str">
        <f>VLOOKUP($B4356,Hosts!$A:$M,13,0)</f>
        <v>Yes</v>
      </c>
      <c r="G4356" t="str">
        <f>INDEX(Hosts!$A:$M, MATCH(Places!$B4356,Hosts!$A:$A,0), MATCH(Places!G$1,Hosts!$A$1:$M$1,0))</f>
        <v>Within an hour</v>
      </c>
      <c r="H4356" s="70">
        <f>INDEX(Hosts!$A:$M, MATCH(Places!$B4356,Hosts!$A:$A,0), MATCH(Places!H$1,Hosts!$A$1:$M$1,0))</f>
        <v>1</v>
      </c>
      <c r="I4356" s="70">
        <f>INDEX(Hosts!$A:$M, MATCH(Places!$B4356,Hosts!$A:$A,0), MATCH(Places!I$1,Hosts!$A$1:$M$1,0))</f>
        <v>1</v>
      </c>
      <c r="J4356" t="str">
        <f>INDEX(Hosts!$A:$M, MATCH(Places!$B4356,Hosts!$A:$A,0), MATCH(Places!J$1,Hosts!$A$1:$M$1,0))</f>
        <v>Yes</v>
      </c>
      <c r="K4356">
        <v>16</v>
      </c>
      <c r="L4356" t="str">
        <f>VLOOKUP($K4356,Neighborhoods!$A:$C,2,0)</f>
        <v>Manhattan</v>
      </c>
      <c r="M4356" t="str">
        <f>VLOOKUP($K4356,Neighborhoods!$A:$C,3,0)</f>
        <v>Harlem</v>
      </c>
      <c r="N4356" t="str">
        <f>INDEX(Neighborhoods!$A:$C, MATCH(Places!$K4356,Neighborhoods!$A:$A,0), MATCH(Places!N$1,Neighborhoods!$A$1:$C$1,0))</f>
        <v>Manhattan</v>
      </c>
      <c r="O4356" t="str">
        <f>INDEX(Neighborhoods!$A:$C, MATCH(Places!$K4356,Neighborhoods!$A:$A,0), MATCH(Places!O$1,Neighborhoods!$A$1:$C$1,0))</f>
        <v>Harlem</v>
      </c>
      <c r="P4356" t="s">
        <v>1</v>
      </c>
      <c r="Q4356" t="str">
        <f t="shared" si="272"/>
        <v>Yes</v>
      </c>
      <c r="R4356">
        <v>2</v>
      </c>
      <c r="S4356" t="str">
        <f t="shared" si="273"/>
        <v>Small</v>
      </c>
      <c r="T4356" s="50">
        <v>73</v>
      </c>
      <c r="U4356" s="70">
        <f t="shared" si="274"/>
        <v>0.03</v>
      </c>
      <c r="V4356" s="52">
        <v>4.99</v>
      </c>
      <c r="W4356" s="52" t="str" cm="1">
        <f t="array" ref="W4356">_xlfn.SWITCH(ROUND(V4356,0),5,"Excellent",4,"Good",3,"Ok","Bad")</f>
        <v>Excellent</v>
      </c>
      <c r="X4356">
        <v>109</v>
      </c>
      <c r="Y4356" t="str">
        <f t="shared" si="275"/>
        <v>Yes</v>
      </c>
      <c r="Z4356" s="68">
        <v>43458</v>
      </c>
      <c r="AA4356" s="68">
        <v>44035</v>
      </c>
      <c r="AB4356">
        <v>13</v>
      </c>
      <c r="AC4356" t="s">
        <v>15615</v>
      </c>
    </row>
    <row r="4357" spans="1:29" x14ac:dyDescent="0.3">
      <c r="A4357" t="s">
        <v>14578</v>
      </c>
      <c r="B4357">
        <v>2426</v>
      </c>
      <c r="C4357" t="str">
        <f>VLOOKUP($B4357,Hosts!$A:$M,10,0)</f>
        <v>Within an hour</v>
      </c>
      <c r="D4357" s="70">
        <f>VLOOKUP($B4357,Hosts!$A:$M,11,0)</f>
        <v>1</v>
      </c>
      <c r="E4357" s="70">
        <f>VLOOKUP($B4357,Hosts!$A:$M,12,0)</f>
        <v>0.92</v>
      </c>
      <c r="F4357" t="str">
        <f>VLOOKUP($B4357,Hosts!$A:$M,13,0)</f>
        <v>Yes</v>
      </c>
      <c r="G4357" t="str">
        <f>INDEX(Hosts!$A:$M, MATCH(Places!$B4357,Hosts!$A:$A,0), MATCH(Places!G$1,Hosts!$A$1:$M$1,0))</f>
        <v>Within an hour</v>
      </c>
      <c r="H4357" s="70">
        <f>INDEX(Hosts!$A:$M, MATCH(Places!$B4357,Hosts!$A:$A,0), MATCH(Places!H$1,Hosts!$A$1:$M$1,0))</f>
        <v>1</v>
      </c>
      <c r="I4357" s="70">
        <f>INDEX(Hosts!$A:$M, MATCH(Places!$B4357,Hosts!$A:$A,0), MATCH(Places!I$1,Hosts!$A$1:$M$1,0))</f>
        <v>0.92</v>
      </c>
      <c r="J4357" t="str">
        <f>INDEX(Hosts!$A:$M, MATCH(Places!$B4357,Hosts!$A:$A,0), MATCH(Places!J$1,Hosts!$A$1:$M$1,0))</f>
        <v>Yes</v>
      </c>
      <c r="K4357">
        <v>7</v>
      </c>
      <c r="L4357" t="str">
        <f>VLOOKUP($K4357,Neighborhoods!$A:$C,2,0)</f>
        <v>Brooklyn</v>
      </c>
      <c r="M4357" t="str">
        <f>VLOOKUP($K4357,Neighborhoods!$A:$C,3,0)</f>
        <v>Bedford-Stuyvesant</v>
      </c>
      <c r="N4357" t="str">
        <f>INDEX(Neighborhoods!$A:$C, MATCH(Places!$K4357,Neighborhoods!$A:$A,0), MATCH(Places!N$1,Neighborhoods!$A$1:$C$1,0))</f>
        <v>Brooklyn</v>
      </c>
      <c r="O4357" t="str">
        <f>INDEX(Neighborhoods!$A:$C, MATCH(Places!$K4357,Neighborhoods!$A:$A,0), MATCH(Places!O$1,Neighborhoods!$A$1:$C$1,0))</f>
        <v>Bedford-Stuyvesant</v>
      </c>
      <c r="P4357" t="s">
        <v>1</v>
      </c>
      <c r="Q4357" t="str">
        <f t="shared" si="272"/>
        <v>Yes</v>
      </c>
      <c r="R4357">
        <v>1</v>
      </c>
      <c r="S4357" t="str">
        <f t="shared" si="273"/>
        <v>Small</v>
      </c>
      <c r="T4357" s="50">
        <v>50</v>
      </c>
      <c r="U4357" s="70">
        <f t="shared" si="274"/>
        <v>0.03</v>
      </c>
      <c r="V4357" s="52">
        <v>4.9000000000000004</v>
      </c>
      <c r="W4357" s="52" t="str" cm="1">
        <f t="array" ref="W4357">_xlfn.SWITCH(ROUND(V4357,0),5,"Excellent",4,"Good",3,"Ok","Bad")</f>
        <v>Excellent</v>
      </c>
      <c r="X4357">
        <v>10</v>
      </c>
      <c r="Y4357" t="str">
        <f t="shared" si="275"/>
        <v>No</v>
      </c>
      <c r="Z4357" s="68">
        <v>43480</v>
      </c>
      <c r="AA4357" s="68">
        <v>43842</v>
      </c>
      <c r="AB4357">
        <v>9</v>
      </c>
      <c r="AC4357" t="s">
        <v>15616</v>
      </c>
    </row>
    <row r="4358" spans="1:29" x14ac:dyDescent="0.3">
      <c r="A4358" t="s">
        <v>3087</v>
      </c>
      <c r="B4358">
        <v>1318</v>
      </c>
      <c r="C4358" t="str">
        <f>VLOOKUP($B4358,Hosts!$A:$M,10,0)</f>
        <v>Within an hour</v>
      </c>
      <c r="D4358" s="70">
        <f>VLOOKUP($B4358,Hosts!$A:$M,11,0)</f>
        <v>1</v>
      </c>
      <c r="E4358" s="70">
        <f>VLOOKUP($B4358,Hosts!$A:$M,12,0)</f>
        <v>0.77</v>
      </c>
      <c r="F4358" t="str">
        <f>VLOOKUP($B4358,Hosts!$A:$M,13,0)</f>
        <v>Yes</v>
      </c>
      <c r="G4358" t="str">
        <f>INDEX(Hosts!$A:$M, MATCH(Places!$B4358,Hosts!$A:$A,0), MATCH(Places!G$1,Hosts!$A$1:$M$1,0))</f>
        <v>Within an hour</v>
      </c>
      <c r="H4358" s="70">
        <f>INDEX(Hosts!$A:$M, MATCH(Places!$B4358,Hosts!$A:$A,0), MATCH(Places!H$1,Hosts!$A$1:$M$1,0))</f>
        <v>1</v>
      </c>
      <c r="I4358" s="70">
        <f>INDEX(Hosts!$A:$M, MATCH(Places!$B4358,Hosts!$A:$A,0), MATCH(Places!I$1,Hosts!$A$1:$M$1,0))</f>
        <v>0.77</v>
      </c>
      <c r="J4358" t="str">
        <f>INDEX(Hosts!$A:$M, MATCH(Places!$B4358,Hosts!$A:$A,0), MATCH(Places!J$1,Hosts!$A$1:$M$1,0))</f>
        <v>Yes</v>
      </c>
      <c r="K4358">
        <v>15</v>
      </c>
      <c r="L4358" t="str">
        <f>VLOOKUP($K4358,Neighborhoods!$A:$C,2,0)</f>
        <v>Manhattan</v>
      </c>
      <c r="M4358" t="str">
        <f>VLOOKUP($K4358,Neighborhoods!$A:$C,3,0)</f>
        <v>East Village</v>
      </c>
      <c r="N4358" t="str">
        <f>INDEX(Neighborhoods!$A:$C, MATCH(Places!$K4358,Neighborhoods!$A:$A,0), MATCH(Places!N$1,Neighborhoods!$A$1:$C$1,0))</f>
        <v>Manhattan</v>
      </c>
      <c r="O4358" t="str">
        <f>INDEX(Neighborhoods!$A:$C, MATCH(Places!$K4358,Neighborhoods!$A:$A,0), MATCH(Places!O$1,Neighborhoods!$A$1:$C$1,0))</f>
        <v>East Village</v>
      </c>
      <c r="P4358" t="s">
        <v>11822</v>
      </c>
      <c r="Q4358" t="str">
        <f t="shared" si="272"/>
        <v>No</v>
      </c>
      <c r="R4358">
        <v>4</v>
      </c>
      <c r="S4358" t="str">
        <f t="shared" si="273"/>
        <v>Medium</v>
      </c>
      <c r="T4358" s="50">
        <v>560</v>
      </c>
      <c r="U4358" s="70">
        <f t="shared" si="274"/>
        <v>0.05</v>
      </c>
      <c r="V4358" s="52">
        <v>5</v>
      </c>
      <c r="W4358" s="52" t="str" cm="1">
        <f t="array" ref="W4358">_xlfn.SWITCH(ROUND(V4358,0),5,"Excellent",4,"Good",3,"Ok","Bad")</f>
        <v>Excellent</v>
      </c>
      <c r="X4358">
        <v>19</v>
      </c>
      <c r="Y4358" t="str">
        <f t="shared" si="275"/>
        <v>No</v>
      </c>
      <c r="Z4358" s="68">
        <v>43471</v>
      </c>
      <c r="AA4358" s="68">
        <v>43855</v>
      </c>
      <c r="AB4358">
        <v>362</v>
      </c>
      <c r="AC4358" t="s">
        <v>15615</v>
      </c>
    </row>
    <row r="4359" spans="1:29" x14ac:dyDescent="0.3">
      <c r="A4359" t="s">
        <v>3088</v>
      </c>
      <c r="B4359">
        <v>3758</v>
      </c>
      <c r="C4359" t="str">
        <f>VLOOKUP($B4359,Hosts!$A:$M,10,0)</f>
        <v>Within a few hours</v>
      </c>
      <c r="D4359" s="70">
        <f>VLOOKUP($B4359,Hosts!$A:$M,11,0)</f>
        <v>1</v>
      </c>
      <c r="E4359" s="70">
        <f>VLOOKUP($B4359,Hosts!$A:$M,12,0)</f>
        <v>0.9</v>
      </c>
      <c r="F4359" t="str">
        <f>VLOOKUP($B4359,Hosts!$A:$M,13,0)</f>
        <v>Yes</v>
      </c>
      <c r="G4359" t="str">
        <f>INDEX(Hosts!$A:$M, MATCH(Places!$B4359,Hosts!$A:$A,0), MATCH(Places!G$1,Hosts!$A$1:$M$1,0))</f>
        <v>Within a few hours</v>
      </c>
      <c r="H4359" s="70">
        <f>INDEX(Hosts!$A:$M, MATCH(Places!$B4359,Hosts!$A:$A,0), MATCH(Places!H$1,Hosts!$A$1:$M$1,0))</f>
        <v>1</v>
      </c>
      <c r="I4359" s="70">
        <f>INDEX(Hosts!$A:$M, MATCH(Places!$B4359,Hosts!$A:$A,0), MATCH(Places!I$1,Hosts!$A$1:$M$1,0))</f>
        <v>0.9</v>
      </c>
      <c r="J4359" t="str">
        <f>INDEX(Hosts!$A:$M, MATCH(Places!$B4359,Hosts!$A:$A,0), MATCH(Places!J$1,Hosts!$A$1:$M$1,0))</f>
        <v>Yes</v>
      </c>
      <c r="K4359">
        <v>10</v>
      </c>
      <c r="L4359" t="str">
        <f>VLOOKUP($K4359,Neighborhoods!$A:$C,2,0)</f>
        <v>Brooklyn</v>
      </c>
      <c r="M4359" t="str">
        <f>VLOOKUP($K4359,Neighborhoods!$A:$C,3,0)</f>
        <v>East Flatbush</v>
      </c>
      <c r="N4359" t="str">
        <f>INDEX(Neighborhoods!$A:$C, MATCH(Places!$K4359,Neighborhoods!$A:$A,0), MATCH(Places!N$1,Neighborhoods!$A$1:$C$1,0))</f>
        <v>Brooklyn</v>
      </c>
      <c r="O4359" t="str">
        <f>INDEX(Neighborhoods!$A:$C, MATCH(Places!$K4359,Neighborhoods!$A:$A,0), MATCH(Places!O$1,Neighborhoods!$A$1:$C$1,0))</f>
        <v>East Flatbush</v>
      </c>
      <c r="P4359" t="s">
        <v>11822</v>
      </c>
      <c r="Q4359" t="str">
        <f t="shared" si="272"/>
        <v>No</v>
      </c>
      <c r="R4359">
        <v>6</v>
      </c>
      <c r="S4359" t="str">
        <f t="shared" si="273"/>
        <v>Large</v>
      </c>
      <c r="T4359" s="50">
        <v>80</v>
      </c>
      <c r="U4359" s="70">
        <f t="shared" si="274"/>
        <v>0.03</v>
      </c>
      <c r="V4359" s="52">
        <v>4.83</v>
      </c>
      <c r="W4359" s="52" t="str" cm="1">
        <f t="array" ref="W4359">_xlfn.SWITCH(ROUND(V4359,0),5,"Excellent",4,"Good",3,"Ok","Bad")</f>
        <v>Excellent</v>
      </c>
      <c r="X4359">
        <v>54</v>
      </c>
      <c r="Y4359" t="str">
        <f t="shared" si="275"/>
        <v>No</v>
      </c>
      <c r="Z4359" s="68">
        <v>43466</v>
      </c>
      <c r="AA4359" s="68">
        <v>43890</v>
      </c>
      <c r="AB4359">
        <v>197</v>
      </c>
      <c r="AC4359" t="s">
        <v>15616</v>
      </c>
    </row>
    <row r="4360" spans="1:29" x14ac:dyDescent="0.3">
      <c r="A4360" t="s">
        <v>3089</v>
      </c>
      <c r="B4360">
        <v>1877</v>
      </c>
      <c r="C4360" t="str">
        <f>VLOOKUP($B4360,Hosts!$A:$M,10,0)</f>
        <v>Within an hour</v>
      </c>
      <c r="D4360" s="70">
        <f>VLOOKUP($B4360,Hosts!$A:$M,11,0)</f>
        <v>1</v>
      </c>
      <c r="E4360" s="70">
        <f>VLOOKUP($B4360,Hosts!$A:$M,12,0)</f>
        <v>1</v>
      </c>
      <c r="F4360" t="str">
        <f>VLOOKUP($B4360,Hosts!$A:$M,13,0)</f>
        <v>Yes</v>
      </c>
      <c r="G4360" t="str">
        <f>INDEX(Hosts!$A:$M, MATCH(Places!$B4360,Hosts!$A:$A,0), MATCH(Places!G$1,Hosts!$A$1:$M$1,0))</f>
        <v>Within an hour</v>
      </c>
      <c r="H4360" s="70">
        <f>INDEX(Hosts!$A:$M, MATCH(Places!$B4360,Hosts!$A:$A,0), MATCH(Places!H$1,Hosts!$A$1:$M$1,0))</f>
        <v>1</v>
      </c>
      <c r="I4360" s="70">
        <f>INDEX(Hosts!$A:$M, MATCH(Places!$B4360,Hosts!$A:$A,0), MATCH(Places!I$1,Hosts!$A$1:$M$1,0))</f>
        <v>1</v>
      </c>
      <c r="J4360" t="str">
        <f>INDEX(Hosts!$A:$M, MATCH(Places!$B4360,Hosts!$A:$A,0), MATCH(Places!J$1,Hosts!$A$1:$M$1,0))</f>
        <v>Yes</v>
      </c>
      <c r="K4360">
        <v>17</v>
      </c>
      <c r="L4360" t="str">
        <f>VLOOKUP($K4360,Neighborhoods!$A:$C,2,0)</f>
        <v>Manhattan</v>
      </c>
      <c r="M4360" t="str">
        <f>VLOOKUP($K4360,Neighborhoods!$A:$C,3,0)</f>
        <v>Hell's Kitchen</v>
      </c>
      <c r="N4360" t="str">
        <f>INDEX(Neighborhoods!$A:$C, MATCH(Places!$K4360,Neighborhoods!$A:$A,0), MATCH(Places!N$1,Neighborhoods!$A$1:$C$1,0))</f>
        <v>Manhattan</v>
      </c>
      <c r="O4360" t="str">
        <f>INDEX(Neighborhoods!$A:$C, MATCH(Places!$K4360,Neighborhoods!$A:$A,0), MATCH(Places!O$1,Neighborhoods!$A$1:$C$1,0))</f>
        <v>Hell's Kitchen</v>
      </c>
      <c r="P4360" t="s">
        <v>11822</v>
      </c>
      <c r="Q4360" t="str">
        <f t="shared" si="272"/>
        <v>No</v>
      </c>
      <c r="R4360">
        <v>4</v>
      </c>
      <c r="S4360" t="str">
        <f t="shared" si="273"/>
        <v>Medium</v>
      </c>
      <c r="T4360" s="50">
        <v>413</v>
      </c>
      <c r="U4360" s="70">
        <f t="shared" si="274"/>
        <v>0.04</v>
      </c>
      <c r="V4360" s="52">
        <v>4.9800000000000004</v>
      </c>
      <c r="W4360" s="52" t="str" cm="1">
        <f t="array" ref="W4360">_xlfn.SWITCH(ROUND(V4360,0),5,"Excellent",4,"Good",3,"Ok","Bad")</f>
        <v>Excellent</v>
      </c>
      <c r="X4360">
        <v>65</v>
      </c>
      <c r="Y4360" t="str">
        <f t="shared" si="275"/>
        <v>No</v>
      </c>
      <c r="Z4360" s="68">
        <v>43469</v>
      </c>
      <c r="AA4360" s="68">
        <v>44053</v>
      </c>
      <c r="AB4360">
        <v>115</v>
      </c>
      <c r="AC4360" t="s">
        <v>15616</v>
      </c>
    </row>
    <row r="4361" spans="1:29" x14ac:dyDescent="0.3">
      <c r="A4361" t="s">
        <v>14531</v>
      </c>
      <c r="B4361">
        <v>1467</v>
      </c>
      <c r="C4361" t="str">
        <f>VLOOKUP($B4361,Hosts!$A:$M,10,0)</f>
        <v>Within an hour</v>
      </c>
      <c r="D4361" s="70">
        <f>VLOOKUP($B4361,Hosts!$A:$M,11,0)</f>
        <v>0.89</v>
      </c>
      <c r="E4361" s="70">
        <f>VLOOKUP($B4361,Hosts!$A:$M,12,0)</f>
        <v>0.96</v>
      </c>
      <c r="F4361" t="str">
        <f>VLOOKUP($B4361,Hosts!$A:$M,13,0)</f>
        <v>No</v>
      </c>
      <c r="G4361" t="str">
        <f>INDEX(Hosts!$A:$M, MATCH(Places!$B4361,Hosts!$A:$A,0), MATCH(Places!G$1,Hosts!$A$1:$M$1,0))</f>
        <v>Within an hour</v>
      </c>
      <c r="H4361" s="70">
        <f>INDEX(Hosts!$A:$M, MATCH(Places!$B4361,Hosts!$A:$A,0), MATCH(Places!H$1,Hosts!$A$1:$M$1,0))</f>
        <v>0.89</v>
      </c>
      <c r="I4361" s="70">
        <f>INDEX(Hosts!$A:$M, MATCH(Places!$B4361,Hosts!$A:$A,0), MATCH(Places!I$1,Hosts!$A$1:$M$1,0))</f>
        <v>0.96</v>
      </c>
      <c r="J4361" t="str">
        <f>INDEX(Hosts!$A:$M, MATCH(Places!$B4361,Hosts!$A:$A,0), MATCH(Places!J$1,Hosts!$A$1:$M$1,0))</f>
        <v>No</v>
      </c>
      <c r="K4361">
        <v>16</v>
      </c>
      <c r="L4361" t="str">
        <f>VLOOKUP($K4361,Neighborhoods!$A:$C,2,0)</f>
        <v>Manhattan</v>
      </c>
      <c r="M4361" t="str">
        <f>VLOOKUP($K4361,Neighborhoods!$A:$C,3,0)</f>
        <v>Harlem</v>
      </c>
      <c r="N4361" t="str">
        <f>INDEX(Neighborhoods!$A:$C, MATCH(Places!$K4361,Neighborhoods!$A:$A,0), MATCH(Places!N$1,Neighborhoods!$A$1:$C$1,0))</f>
        <v>Manhattan</v>
      </c>
      <c r="O4361" t="str">
        <f>INDEX(Neighborhoods!$A:$C, MATCH(Places!$K4361,Neighborhoods!$A:$A,0), MATCH(Places!O$1,Neighborhoods!$A$1:$C$1,0))</f>
        <v>Harlem</v>
      </c>
      <c r="P4361" t="s">
        <v>1</v>
      </c>
      <c r="Q4361" t="str">
        <f t="shared" si="272"/>
        <v>Yes</v>
      </c>
      <c r="R4361">
        <v>2</v>
      </c>
      <c r="S4361" t="str">
        <f t="shared" si="273"/>
        <v>Small</v>
      </c>
      <c r="T4361" s="50">
        <v>58</v>
      </c>
      <c r="U4361" s="70">
        <f t="shared" si="274"/>
        <v>0.03</v>
      </c>
      <c r="V4361" s="52">
        <v>4.8899999999999997</v>
      </c>
      <c r="W4361" s="52" t="str" cm="1">
        <f t="array" ref="W4361">_xlfn.SWITCH(ROUND(V4361,0),5,"Excellent",4,"Good",3,"Ok","Bad")</f>
        <v>Excellent</v>
      </c>
      <c r="X4361">
        <v>9</v>
      </c>
      <c r="Y4361" t="str">
        <f t="shared" si="275"/>
        <v>No</v>
      </c>
      <c r="Z4361" s="68">
        <v>43462</v>
      </c>
      <c r="AA4361" s="68">
        <v>43699</v>
      </c>
      <c r="AB4361">
        <v>365</v>
      </c>
      <c r="AC4361" t="s">
        <v>15616</v>
      </c>
    </row>
    <row r="4362" spans="1:29" x14ac:dyDescent="0.3">
      <c r="A4362" t="s">
        <v>14709</v>
      </c>
      <c r="B4362">
        <v>1467</v>
      </c>
      <c r="C4362" t="str">
        <f>VLOOKUP($B4362,Hosts!$A:$M,10,0)</f>
        <v>Within an hour</v>
      </c>
      <c r="D4362" s="70">
        <f>VLOOKUP($B4362,Hosts!$A:$M,11,0)</f>
        <v>0.89</v>
      </c>
      <c r="E4362" s="70">
        <f>VLOOKUP($B4362,Hosts!$A:$M,12,0)</f>
        <v>0.96</v>
      </c>
      <c r="F4362" t="str">
        <f>VLOOKUP($B4362,Hosts!$A:$M,13,0)</f>
        <v>No</v>
      </c>
      <c r="G4362" t="str">
        <f>INDEX(Hosts!$A:$M, MATCH(Places!$B4362,Hosts!$A:$A,0), MATCH(Places!G$1,Hosts!$A$1:$M$1,0))</f>
        <v>Within an hour</v>
      </c>
      <c r="H4362" s="70">
        <f>INDEX(Hosts!$A:$M, MATCH(Places!$B4362,Hosts!$A:$A,0), MATCH(Places!H$1,Hosts!$A$1:$M$1,0))</f>
        <v>0.89</v>
      </c>
      <c r="I4362" s="70">
        <f>INDEX(Hosts!$A:$M, MATCH(Places!$B4362,Hosts!$A:$A,0), MATCH(Places!I$1,Hosts!$A$1:$M$1,0))</f>
        <v>0.96</v>
      </c>
      <c r="J4362" t="str">
        <f>INDEX(Hosts!$A:$M, MATCH(Places!$B4362,Hosts!$A:$A,0), MATCH(Places!J$1,Hosts!$A$1:$M$1,0))</f>
        <v>No</v>
      </c>
      <c r="K4362">
        <v>16</v>
      </c>
      <c r="L4362" t="str">
        <f>VLOOKUP($K4362,Neighborhoods!$A:$C,2,0)</f>
        <v>Manhattan</v>
      </c>
      <c r="M4362" t="str">
        <f>VLOOKUP($K4362,Neighborhoods!$A:$C,3,0)</f>
        <v>Harlem</v>
      </c>
      <c r="N4362" t="str">
        <f>INDEX(Neighborhoods!$A:$C, MATCH(Places!$K4362,Neighborhoods!$A:$A,0), MATCH(Places!N$1,Neighborhoods!$A$1:$C$1,0))</f>
        <v>Manhattan</v>
      </c>
      <c r="O4362" t="str">
        <f>INDEX(Neighborhoods!$A:$C, MATCH(Places!$K4362,Neighborhoods!$A:$A,0), MATCH(Places!O$1,Neighborhoods!$A$1:$C$1,0))</f>
        <v>Harlem</v>
      </c>
      <c r="P4362" t="s">
        <v>1</v>
      </c>
      <c r="Q4362" t="str">
        <f t="shared" si="272"/>
        <v>Yes</v>
      </c>
      <c r="R4362">
        <v>2</v>
      </c>
      <c r="S4362" t="str">
        <f t="shared" si="273"/>
        <v>Small</v>
      </c>
      <c r="T4362" s="50">
        <v>80</v>
      </c>
      <c r="U4362" s="70">
        <f t="shared" si="274"/>
        <v>0.03</v>
      </c>
      <c r="V4362" s="52">
        <v>4.55</v>
      </c>
      <c r="W4362" s="52" t="str" cm="1">
        <f t="array" ref="W4362">_xlfn.SWITCH(ROUND(V4362,0),5,"Excellent",4,"Good",3,"Ok","Bad")</f>
        <v>Excellent</v>
      </c>
      <c r="X4362">
        <v>11</v>
      </c>
      <c r="Y4362" t="str">
        <f t="shared" si="275"/>
        <v>No</v>
      </c>
      <c r="Z4362" s="68">
        <v>43547</v>
      </c>
      <c r="AA4362" s="68">
        <v>43823</v>
      </c>
      <c r="AB4362">
        <v>365</v>
      </c>
      <c r="AC4362" t="s">
        <v>15616</v>
      </c>
    </row>
    <row r="4363" spans="1:29" x14ac:dyDescent="0.3">
      <c r="A4363" t="s">
        <v>14524</v>
      </c>
      <c r="B4363">
        <v>1467</v>
      </c>
      <c r="C4363" t="str">
        <f>VLOOKUP($B4363,Hosts!$A:$M,10,0)</f>
        <v>Within an hour</v>
      </c>
      <c r="D4363" s="70">
        <f>VLOOKUP($B4363,Hosts!$A:$M,11,0)</f>
        <v>0.89</v>
      </c>
      <c r="E4363" s="70">
        <f>VLOOKUP($B4363,Hosts!$A:$M,12,0)</f>
        <v>0.96</v>
      </c>
      <c r="F4363" t="str">
        <f>VLOOKUP($B4363,Hosts!$A:$M,13,0)</f>
        <v>No</v>
      </c>
      <c r="G4363" t="str">
        <f>INDEX(Hosts!$A:$M, MATCH(Places!$B4363,Hosts!$A:$A,0), MATCH(Places!G$1,Hosts!$A$1:$M$1,0))</f>
        <v>Within an hour</v>
      </c>
      <c r="H4363" s="70">
        <f>INDEX(Hosts!$A:$M, MATCH(Places!$B4363,Hosts!$A:$A,0), MATCH(Places!H$1,Hosts!$A$1:$M$1,0))</f>
        <v>0.89</v>
      </c>
      <c r="I4363" s="70">
        <f>INDEX(Hosts!$A:$M, MATCH(Places!$B4363,Hosts!$A:$A,0), MATCH(Places!I$1,Hosts!$A$1:$M$1,0))</f>
        <v>0.96</v>
      </c>
      <c r="J4363" t="str">
        <f>INDEX(Hosts!$A:$M, MATCH(Places!$B4363,Hosts!$A:$A,0), MATCH(Places!J$1,Hosts!$A$1:$M$1,0))</f>
        <v>No</v>
      </c>
      <c r="K4363">
        <v>16</v>
      </c>
      <c r="L4363" t="str">
        <f>VLOOKUP($K4363,Neighborhoods!$A:$C,2,0)</f>
        <v>Manhattan</v>
      </c>
      <c r="M4363" t="str">
        <f>VLOOKUP($K4363,Neighborhoods!$A:$C,3,0)</f>
        <v>Harlem</v>
      </c>
      <c r="N4363" t="str">
        <f>INDEX(Neighborhoods!$A:$C, MATCH(Places!$K4363,Neighborhoods!$A:$A,0), MATCH(Places!N$1,Neighborhoods!$A$1:$C$1,0))</f>
        <v>Manhattan</v>
      </c>
      <c r="O4363" t="str">
        <f>INDEX(Neighborhoods!$A:$C, MATCH(Places!$K4363,Neighborhoods!$A:$A,0), MATCH(Places!O$1,Neighborhoods!$A$1:$C$1,0))</f>
        <v>Harlem</v>
      </c>
      <c r="P4363" t="s">
        <v>1</v>
      </c>
      <c r="Q4363" t="str">
        <f t="shared" si="272"/>
        <v>Yes</v>
      </c>
      <c r="R4363">
        <v>3</v>
      </c>
      <c r="S4363" t="str">
        <f t="shared" si="273"/>
        <v>Medium</v>
      </c>
      <c r="T4363" s="50">
        <v>59</v>
      </c>
      <c r="U4363" s="70">
        <f t="shared" si="274"/>
        <v>0.03</v>
      </c>
      <c r="V4363" s="52">
        <v>4.33</v>
      </c>
      <c r="W4363" s="52" t="str" cm="1">
        <f t="array" ref="W4363">_xlfn.SWITCH(ROUND(V4363,0),5,"Excellent",4,"Good",3,"Ok","Bad")</f>
        <v>Good</v>
      </c>
      <c r="X4363">
        <v>9</v>
      </c>
      <c r="Y4363" t="str">
        <f t="shared" si="275"/>
        <v>No</v>
      </c>
      <c r="Z4363" s="68">
        <v>43474</v>
      </c>
      <c r="AA4363" s="68">
        <v>43807</v>
      </c>
      <c r="AB4363">
        <v>365</v>
      </c>
      <c r="AC4363" t="s">
        <v>15616</v>
      </c>
    </row>
    <row r="4364" spans="1:29" x14ac:dyDescent="0.3">
      <c r="A4364" t="s">
        <v>14381</v>
      </c>
      <c r="B4364">
        <v>1467</v>
      </c>
      <c r="C4364" t="str">
        <f>VLOOKUP($B4364,Hosts!$A:$M,10,0)</f>
        <v>Within an hour</v>
      </c>
      <c r="D4364" s="70">
        <f>VLOOKUP($B4364,Hosts!$A:$M,11,0)</f>
        <v>0.89</v>
      </c>
      <c r="E4364" s="70">
        <f>VLOOKUP($B4364,Hosts!$A:$M,12,0)</f>
        <v>0.96</v>
      </c>
      <c r="F4364" t="str">
        <f>VLOOKUP($B4364,Hosts!$A:$M,13,0)</f>
        <v>No</v>
      </c>
      <c r="G4364" t="str">
        <f>INDEX(Hosts!$A:$M, MATCH(Places!$B4364,Hosts!$A:$A,0), MATCH(Places!G$1,Hosts!$A$1:$M$1,0))</f>
        <v>Within an hour</v>
      </c>
      <c r="H4364" s="70">
        <f>INDEX(Hosts!$A:$M, MATCH(Places!$B4364,Hosts!$A:$A,0), MATCH(Places!H$1,Hosts!$A$1:$M$1,0))</f>
        <v>0.89</v>
      </c>
      <c r="I4364" s="70">
        <f>INDEX(Hosts!$A:$M, MATCH(Places!$B4364,Hosts!$A:$A,0), MATCH(Places!I$1,Hosts!$A$1:$M$1,0))</f>
        <v>0.96</v>
      </c>
      <c r="J4364" t="str">
        <f>INDEX(Hosts!$A:$M, MATCH(Places!$B4364,Hosts!$A:$A,0), MATCH(Places!J$1,Hosts!$A$1:$M$1,0))</f>
        <v>No</v>
      </c>
      <c r="K4364">
        <v>16</v>
      </c>
      <c r="L4364" t="str">
        <f>VLOOKUP($K4364,Neighborhoods!$A:$C,2,0)</f>
        <v>Manhattan</v>
      </c>
      <c r="M4364" t="str">
        <f>VLOOKUP($K4364,Neighborhoods!$A:$C,3,0)</f>
        <v>Harlem</v>
      </c>
      <c r="N4364" t="str">
        <f>INDEX(Neighborhoods!$A:$C, MATCH(Places!$K4364,Neighborhoods!$A:$A,0), MATCH(Places!N$1,Neighborhoods!$A$1:$C$1,0))</f>
        <v>Manhattan</v>
      </c>
      <c r="O4364" t="str">
        <f>INDEX(Neighborhoods!$A:$C, MATCH(Places!$K4364,Neighborhoods!$A:$A,0), MATCH(Places!O$1,Neighborhoods!$A$1:$C$1,0))</f>
        <v>Harlem</v>
      </c>
      <c r="P4364" t="s">
        <v>1</v>
      </c>
      <c r="Q4364" t="str">
        <f t="shared" si="272"/>
        <v>Yes</v>
      </c>
      <c r="R4364">
        <v>3</v>
      </c>
      <c r="S4364" t="str">
        <f t="shared" si="273"/>
        <v>Medium</v>
      </c>
      <c r="T4364" s="50">
        <v>68</v>
      </c>
      <c r="U4364" s="70">
        <f t="shared" si="274"/>
        <v>0.03</v>
      </c>
      <c r="V4364" s="52">
        <v>4.41</v>
      </c>
      <c r="W4364" s="52" t="str" cm="1">
        <f t="array" ref="W4364">_xlfn.SWITCH(ROUND(V4364,0),5,"Excellent",4,"Good",3,"Ok","Bad")</f>
        <v>Good</v>
      </c>
      <c r="X4364">
        <v>17</v>
      </c>
      <c r="Y4364" t="str">
        <f t="shared" si="275"/>
        <v>No</v>
      </c>
      <c r="Z4364" s="68">
        <v>43485</v>
      </c>
      <c r="AA4364" s="68">
        <v>43702</v>
      </c>
      <c r="AB4364">
        <v>365</v>
      </c>
      <c r="AC4364" t="s">
        <v>15616</v>
      </c>
    </row>
    <row r="4365" spans="1:29" x14ac:dyDescent="0.3">
      <c r="A4365" t="s">
        <v>3090</v>
      </c>
      <c r="B4365">
        <v>2922</v>
      </c>
      <c r="C4365" t="str">
        <f>VLOOKUP($B4365,Hosts!$A:$M,10,0)</f>
        <v>Within a few hours</v>
      </c>
      <c r="D4365" s="70">
        <f>VLOOKUP($B4365,Hosts!$A:$M,11,0)</f>
        <v>1</v>
      </c>
      <c r="E4365" s="70">
        <f>VLOOKUP($B4365,Hosts!$A:$M,12,0)</f>
        <v>0.96</v>
      </c>
      <c r="F4365" t="str">
        <f>VLOOKUP($B4365,Hosts!$A:$M,13,0)</f>
        <v>Yes</v>
      </c>
      <c r="G4365" t="str">
        <f>INDEX(Hosts!$A:$M, MATCH(Places!$B4365,Hosts!$A:$A,0), MATCH(Places!G$1,Hosts!$A$1:$M$1,0))</f>
        <v>Within a few hours</v>
      </c>
      <c r="H4365" s="70">
        <f>INDEX(Hosts!$A:$M, MATCH(Places!$B4365,Hosts!$A:$A,0), MATCH(Places!H$1,Hosts!$A$1:$M$1,0))</f>
        <v>1</v>
      </c>
      <c r="I4365" s="70">
        <f>INDEX(Hosts!$A:$M, MATCH(Places!$B4365,Hosts!$A:$A,0), MATCH(Places!I$1,Hosts!$A$1:$M$1,0))</f>
        <v>0.96</v>
      </c>
      <c r="J4365" t="str">
        <f>INDEX(Hosts!$A:$M, MATCH(Places!$B4365,Hosts!$A:$A,0), MATCH(Places!J$1,Hosts!$A$1:$M$1,0))</f>
        <v>Yes</v>
      </c>
      <c r="K4365">
        <v>7</v>
      </c>
      <c r="L4365" t="str">
        <f>VLOOKUP($K4365,Neighborhoods!$A:$C,2,0)</f>
        <v>Brooklyn</v>
      </c>
      <c r="M4365" t="str">
        <f>VLOOKUP($K4365,Neighborhoods!$A:$C,3,0)</f>
        <v>Bedford-Stuyvesant</v>
      </c>
      <c r="N4365" t="str">
        <f>INDEX(Neighborhoods!$A:$C, MATCH(Places!$K4365,Neighborhoods!$A:$A,0), MATCH(Places!N$1,Neighborhoods!$A$1:$C$1,0))</f>
        <v>Brooklyn</v>
      </c>
      <c r="O4365" t="str">
        <f>INDEX(Neighborhoods!$A:$C, MATCH(Places!$K4365,Neighborhoods!$A:$A,0), MATCH(Places!O$1,Neighborhoods!$A$1:$C$1,0))</f>
        <v>Bedford-Stuyvesant</v>
      </c>
      <c r="P4365" t="s">
        <v>11822</v>
      </c>
      <c r="Q4365" t="str">
        <f t="shared" si="272"/>
        <v>No</v>
      </c>
      <c r="R4365">
        <v>4</v>
      </c>
      <c r="S4365" t="str">
        <f t="shared" si="273"/>
        <v>Medium</v>
      </c>
      <c r="T4365" s="50">
        <v>146</v>
      </c>
      <c r="U4365" s="70">
        <f t="shared" si="274"/>
        <v>0.03</v>
      </c>
      <c r="V4365" s="52">
        <v>5</v>
      </c>
      <c r="W4365" s="52" t="str" cm="1">
        <f t="array" ref="W4365">_xlfn.SWITCH(ROUND(V4365,0),5,"Excellent",4,"Good",3,"Ok","Bad")</f>
        <v>Excellent</v>
      </c>
      <c r="X4365">
        <v>46</v>
      </c>
      <c r="Y4365" t="str">
        <f t="shared" si="275"/>
        <v>No</v>
      </c>
      <c r="Z4365" s="68">
        <v>43466</v>
      </c>
      <c r="AA4365" s="68">
        <v>43905</v>
      </c>
      <c r="AB4365">
        <v>0</v>
      </c>
      <c r="AC4365" t="s">
        <v>15615</v>
      </c>
    </row>
    <row r="4366" spans="1:29" x14ac:dyDescent="0.3">
      <c r="A4366" t="s">
        <v>3091</v>
      </c>
      <c r="B4366">
        <v>3759</v>
      </c>
      <c r="C4366" t="str">
        <f>VLOOKUP($B4366,Hosts!$A:$M,10,0)</f>
        <v>A few days or more</v>
      </c>
      <c r="D4366" s="70">
        <f>VLOOKUP($B4366,Hosts!$A:$M,11,0)</f>
        <v>0.33</v>
      </c>
      <c r="E4366" s="70">
        <f>VLOOKUP($B4366,Hosts!$A:$M,12,0)</f>
        <v>0.86</v>
      </c>
      <c r="F4366" t="str">
        <f>VLOOKUP($B4366,Hosts!$A:$M,13,0)</f>
        <v>No</v>
      </c>
      <c r="G4366" t="str">
        <f>INDEX(Hosts!$A:$M, MATCH(Places!$B4366,Hosts!$A:$A,0), MATCH(Places!G$1,Hosts!$A$1:$M$1,0))</f>
        <v>A few days or more</v>
      </c>
      <c r="H4366" s="70">
        <f>INDEX(Hosts!$A:$M, MATCH(Places!$B4366,Hosts!$A:$A,0), MATCH(Places!H$1,Hosts!$A$1:$M$1,0))</f>
        <v>0.33</v>
      </c>
      <c r="I4366" s="70">
        <f>INDEX(Hosts!$A:$M, MATCH(Places!$B4366,Hosts!$A:$A,0), MATCH(Places!I$1,Hosts!$A$1:$M$1,0))</f>
        <v>0.86</v>
      </c>
      <c r="J4366" t="str">
        <f>INDEX(Hosts!$A:$M, MATCH(Places!$B4366,Hosts!$A:$A,0), MATCH(Places!J$1,Hosts!$A$1:$M$1,0))</f>
        <v>No</v>
      </c>
      <c r="K4366">
        <v>8</v>
      </c>
      <c r="L4366" t="str">
        <f>VLOOKUP($K4366,Neighborhoods!$A:$C,2,0)</f>
        <v>Brooklyn</v>
      </c>
      <c r="M4366" t="str">
        <f>VLOOKUP($K4366,Neighborhoods!$A:$C,3,0)</f>
        <v>Bushwick</v>
      </c>
      <c r="N4366" t="str">
        <f>INDEX(Neighborhoods!$A:$C, MATCH(Places!$K4366,Neighborhoods!$A:$A,0), MATCH(Places!N$1,Neighborhoods!$A$1:$C$1,0))</f>
        <v>Brooklyn</v>
      </c>
      <c r="O4366" t="str">
        <f>INDEX(Neighborhoods!$A:$C, MATCH(Places!$K4366,Neighborhoods!$A:$A,0), MATCH(Places!O$1,Neighborhoods!$A$1:$C$1,0))</f>
        <v>Bushwick</v>
      </c>
      <c r="P4366" t="s">
        <v>1</v>
      </c>
      <c r="Q4366" t="str">
        <f t="shared" si="272"/>
        <v>Yes</v>
      </c>
      <c r="R4366">
        <v>2</v>
      </c>
      <c r="S4366" t="str">
        <f t="shared" si="273"/>
        <v>Small</v>
      </c>
      <c r="T4366" s="50">
        <v>48</v>
      </c>
      <c r="U4366" s="70">
        <f t="shared" si="274"/>
        <v>0.03</v>
      </c>
      <c r="V4366" s="52">
        <v>4.58</v>
      </c>
      <c r="W4366" s="52" t="str" cm="1">
        <f t="array" ref="W4366">_xlfn.SWITCH(ROUND(V4366,0),5,"Excellent",4,"Good",3,"Ok","Bad")</f>
        <v>Excellent</v>
      </c>
      <c r="X4366">
        <v>57</v>
      </c>
      <c r="Y4366" t="str">
        <f t="shared" si="275"/>
        <v>No</v>
      </c>
      <c r="Z4366" s="68">
        <v>43472</v>
      </c>
      <c r="AA4366" s="68">
        <v>43902</v>
      </c>
      <c r="AB4366">
        <v>0</v>
      </c>
      <c r="AC4366" t="s">
        <v>15615</v>
      </c>
    </row>
    <row r="4367" spans="1:29" x14ac:dyDescent="0.3">
      <c r="A4367" t="s">
        <v>14060</v>
      </c>
      <c r="B4367">
        <v>3716</v>
      </c>
      <c r="C4367" t="str">
        <f>VLOOKUP($B4367,Hosts!$A:$M,10,0)</f>
        <v>Within an hour</v>
      </c>
      <c r="D4367" s="70">
        <f>VLOOKUP($B4367,Hosts!$A:$M,11,0)</f>
        <v>0.98</v>
      </c>
      <c r="E4367" s="70">
        <f>VLOOKUP($B4367,Hosts!$A:$M,12,0)</f>
        <v>0.94</v>
      </c>
      <c r="F4367" t="str">
        <f>VLOOKUP($B4367,Hosts!$A:$M,13,0)</f>
        <v>No</v>
      </c>
      <c r="G4367" t="str">
        <f>INDEX(Hosts!$A:$M, MATCH(Places!$B4367,Hosts!$A:$A,0), MATCH(Places!G$1,Hosts!$A$1:$M$1,0))</f>
        <v>Within an hour</v>
      </c>
      <c r="H4367" s="70">
        <f>INDEX(Hosts!$A:$M, MATCH(Places!$B4367,Hosts!$A:$A,0), MATCH(Places!H$1,Hosts!$A$1:$M$1,0))</f>
        <v>0.98</v>
      </c>
      <c r="I4367" s="70">
        <f>INDEX(Hosts!$A:$M, MATCH(Places!$B4367,Hosts!$A:$A,0), MATCH(Places!I$1,Hosts!$A$1:$M$1,0))</f>
        <v>0.94</v>
      </c>
      <c r="J4367" t="str">
        <f>INDEX(Hosts!$A:$M, MATCH(Places!$B4367,Hosts!$A:$A,0), MATCH(Places!J$1,Hosts!$A$1:$M$1,0))</f>
        <v>No</v>
      </c>
      <c r="K4367">
        <v>17</v>
      </c>
      <c r="L4367" t="str">
        <f>VLOOKUP($K4367,Neighborhoods!$A:$C,2,0)</f>
        <v>Manhattan</v>
      </c>
      <c r="M4367" t="str">
        <f>VLOOKUP($K4367,Neighborhoods!$A:$C,3,0)</f>
        <v>Hell's Kitchen</v>
      </c>
      <c r="N4367" t="str">
        <f>INDEX(Neighborhoods!$A:$C, MATCH(Places!$K4367,Neighborhoods!$A:$A,0), MATCH(Places!N$1,Neighborhoods!$A$1:$C$1,0))</f>
        <v>Manhattan</v>
      </c>
      <c r="O4367" t="str">
        <f>INDEX(Neighborhoods!$A:$C, MATCH(Places!$K4367,Neighborhoods!$A:$A,0), MATCH(Places!O$1,Neighborhoods!$A$1:$C$1,0))</f>
        <v>Hell's Kitchen</v>
      </c>
      <c r="P4367" t="s">
        <v>1</v>
      </c>
      <c r="Q4367" t="str">
        <f t="shared" si="272"/>
        <v>Yes</v>
      </c>
      <c r="R4367">
        <v>3</v>
      </c>
      <c r="S4367" t="str">
        <f t="shared" si="273"/>
        <v>Medium</v>
      </c>
      <c r="T4367" s="50">
        <v>100</v>
      </c>
      <c r="U4367" s="70">
        <f t="shared" si="274"/>
        <v>0.03</v>
      </c>
      <c r="V4367" s="52">
        <v>4.79</v>
      </c>
      <c r="W4367" s="52" t="str" cm="1">
        <f t="array" ref="W4367">_xlfn.SWITCH(ROUND(V4367,0),5,"Excellent",4,"Good",3,"Ok","Bad")</f>
        <v>Excellent</v>
      </c>
      <c r="X4367">
        <v>29</v>
      </c>
      <c r="Y4367" t="str">
        <f t="shared" si="275"/>
        <v>No</v>
      </c>
      <c r="Z4367" s="68">
        <v>43473</v>
      </c>
      <c r="AA4367" s="68">
        <v>43996</v>
      </c>
      <c r="AB4367">
        <v>365</v>
      </c>
      <c r="AC4367" t="s">
        <v>15615</v>
      </c>
    </row>
    <row r="4368" spans="1:29" x14ac:dyDescent="0.3">
      <c r="A4368" t="s">
        <v>3092</v>
      </c>
      <c r="B4368">
        <v>3728</v>
      </c>
      <c r="C4368" t="str">
        <f>VLOOKUP($B4368,Hosts!$A:$M,10,0)</f>
        <v>Within a day</v>
      </c>
      <c r="D4368" s="70">
        <f>VLOOKUP($B4368,Hosts!$A:$M,11,0)</f>
        <v>0.9</v>
      </c>
      <c r="E4368" s="70">
        <f>VLOOKUP($B4368,Hosts!$A:$M,12,0)</f>
        <v>0.98</v>
      </c>
      <c r="F4368" t="str">
        <f>VLOOKUP($B4368,Hosts!$A:$M,13,0)</f>
        <v>Yes</v>
      </c>
      <c r="G4368" t="str">
        <f>INDEX(Hosts!$A:$M, MATCH(Places!$B4368,Hosts!$A:$A,0), MATCH(Places!G$1,Hosts!$A$1:$M$1,0))</f>
        <v>Within a day</v>
      </c>
      <c r="H4368" s="70">
        <f>INDEX(Hosts!$A:$M, MATCH(Places!$B4368,Hosts!$A:$A,0), MATCH(Places!H$1,Hosts!$A$1:$M$1,0))</f>
        <v>0.9</v>
      </c>
      <c r="I4368" s="70">
        <f>INDEX(Hosts!$A:$M, MATCH(Places!$B4368,Hosts!$A:$A,0), MATCH(Places!I$1,Hosts!$A$1:$M$1,0))</f>
        <v>0.98</v>
      </c>
      <c r="J4368" t="str">
        <f>INDEX(Hosts!$A:$M, MATCH(Places!$B4368,Hosts!$A:$A,0), MATCH(Places!J$1,Hosts!$A$1:$M$1,0))</f>
        <v>Yes</v>
      </c>
      <c r="K4368">
        <v>23</v>
      </c>
      <c r="L4368" t="str">
        <f>VLOOKUP($K4368,Neighborhoods!$A:$C,2,0)</f>
        <v>Queens</v>
      </c>
      <c r="M4368" t="str">
        <f>VLOOKUP($K4368,Neighborhoods!$A:$C,3,0)</f>
        <v>Jamaica</v>
      </c>
      <c r="N4368" t="str">
        <f>INDEX(Neighborhoods!$A:$C, MATCH(Places!$K4368,Neighborhoods!$A:$A,0), MATCH(Places!N$1,Neighborhoods!$A$1:$C$1,0))</f>
        <v>Queens</v>
      </c>
      <c r="O4368" t="str">
        <f>INDEX(Neighborhoods!$A:$C, MATCH(Places!$K4368,Neighborhoods!$A:$A,0), MATCH(Places!O$1,Neighborhoods!$A$1:$C$1,0))</f>
        <v>Jamaica</v>
      </c>
      <c r="P4368" t="s">
        <v>11822</v>
      </c>
      <c r="Q4368" t="str">
        <f t="shared" si="272"/>
        <v>No</v>
      </c>
      <c r="R4368">
        <v>3</v>
      </c>
      <c r="S4368" t="str">
        <f t="shared" si="273"/>
        <v>Medium</v>
      </c>
      <c r="T4368" s="50">
        <v>60</v>
      </c>
      <c r="U4368" s="70">
        <f t="shared" si="274"/>
        <v>0.03</v>
      </c>
      <c r="V4368" s="52">
        <v>4.92</v>
      </c>
      <c r="W4368" s="52" t="str" cm="1">
        <f t="array" ref="W4368">_xlfn.SWITCH(ROUND(V4368,0),5,"Excellent",4,"Good",3,"Ok","Bad")</f>
        <v>Excellent</v>
      </c>
      <c r="X4368">
        <v>59</v>
      </c>
      <c r="Y4368" t="str">
        <f t="shared" si="275"/>
        <v>No</v>
      </c>
      <c r="Z4368" s="68">
        <v>43472</v>
      </c>
      <c r="AA4368" s="68">
        <v>43916</v>
      </c>
      <c r="AB4368">
        <v>332</v>
      </c>
      <c r="AC4368" t="s">
        <v>15616</v>
      </c>
    </row>
    <row r="4369" spans="1:29" x14ac:dyDescent="0.3">
      <c r="A4369" t="s">
        <v>14406</v>
      </c>
      <c r="B4369">
        <v>3760</v>
      </c>
      <c r="C4369" t="str">
        <f>VLOOKUP($B4369,Hosts!$A:$M,10,0)</f>
        <v>Within an hour</v>
      </c>
      <c r="D4369" s="70">
        <f>VLOOKUP($B4369,Hosts!$A:$M,11,0)</f>
        <v>1</v>
      </c>
      <c r="E4369" s="70">
        <f>VLOOKUP($B4369,Hosts!$A:$M,12,0)</f>
        <v>0.97</v>
      </c>
      <c r="F4369" t="str">
        <f>VLOOKUP($B4369,Hosts!$A:$M,13,0)</f>
        <v>No</v>
      </c>
      <c r="G4369" t="str">
        <f>INDEX(Hosts!$A:$M, MATCH(Places!$B4369,Hosts!$A:$A,0), MATCH(Places!G$1,Hosts!$A$1:$M$1,0))</f>
        <v>Within an hour</v>
      </c>
      <c r="H4369" s="70">
        <f>INDEX(Hosts!$A:$M, MATCH(Places!$B4369,Hosts!$A:$A,0), MATCH(Places!H$1,Hosts!$A$1:$M$1,0))</f>
        <v>1</v>
      </c>
      <c r="I4369" s="70">
        <f>INDEX(Hosts!$A:$M, MATCH(Places!$B4369,Hosts!$A:$A,0), MATCH(Places!I$1,Hosts!$A$1:$M$1,0))</f>
        <v>0.97</v>
      </c>
      <c r="J4369" t="str">
        <f>INDEX(Hosts!$A:$M, MATCH(Places!$B4369,Hosts!$A:$A,0), MATCH(Places!J$1,Hosts!$A$1:$M$1,0))</f>
        <v>No</v>
      </c>
      <c r="K4369">
        <v>8</v>
      </c>
      <c r="L4369" t="str">
        <f>VLOOKUP($K4369,Neighborhoods!$A:$C,2,0)</f>
        <v>Brooklyn</v>
      </c>
      <c r="M4369" t="str">
        <f>VLOOKUP($K4369,Neighborhoods!$A:$C,3,0)</f>
        <v>Bushwick</v>
      </c>
      <c r="N4369" t="str">
        <f>INDEX(Neighborhoods!$A:$C, MATCH(Places!$K4369,Neighborhoods!$A:$A,0), MATCH(Places!N$1,Neighborhoods!$A$1:$C$1,0))</f>
        <v>Brooklyn</v>
      </c>
      <c r="O4369" t="str">
        <f>INDEX(Neighborhoods!$A:$C, MATCH(Places!$K4369,Neighborhoods!$A:$A,0), MATCH(Places!O$1,Neighborhoods!$A$1:$C$1,0))</f>
        <v>Bushwick</v>
      </c>
      <c r="P4369" t="s">
        <v>11822</v>
      </c>
      <c r="Q4369" t="str">
        <f t="shared" si="272"/>
        <v>No</v>
      </c>
      <c r="R4369">
        <v>2</v>
      </c>
      <c r="S4369" t="str">
        <f t="shared" si="273"/>
        <v>Small</v>
      </c>
      <c r="T4369" s="50">
        <v>79</v>
      </c>
      <c r="U4369" s="70">
        <f t="shared" si="274"/>
        <v>0.03</v>
      </c>
      <c r="V4369" s="52">
        <v>5</v>
      </c>
      <c r="W4369" s="52" t="str" cm="1">
        <f t="array" ref="W4369">_xlfn.SWITCH(ROUND(V4369,0),5,"Excellent",4,"Good",3,"Ok","Bad")</f>
        <v>Excellent</v>
      </c>
      <c r="X4369">
        <v>17</v>
      </c>
      <c r="Y4369" t="str">
        <f t="shared" si="275"/>
        <v>No</v>
      </c>
      <c r="Z4369" s="68">
        <v>43463</v>
      </c>
      <c r="AA4369" s="68">
        <v>44055</v>
      </c>
      <c r="AB4369">
        <v>73</v>
      </c>
      <c r="AC4369" t="s">
        <v>15615</v>
      </c>
    </row>
    <row r="4370" spans="1:29" x14ac:dyDescent="0.3">
      <c r="A4370" t="s">
        <v>15252</v>
      </c>
      <c r="B4370">
        <v>1717</v>
      </c>
      <c r="C4370" t="str">
        <f>VLOOKUP($B4370,Hosts!$A:$M,10,0)</f>
        <v>Within an hour</v>
      </c>
      <c r="D4370" s="70">
        <f>VLOOKUP($B4370,Hosts!$A:$M,11,0)</f>
        <v>1</v>
      </c>
      <c r="E4370" s="70">
        <f>VLOOKUP($B4370,Hosts!$A:$M,12,0)</f>
        <v>1</v>
      </c>
      <c r="F4370" t="str">
        <f>VLOOKUP($B4370,Hosts!$A:$M,13,0)</f>
        <v>No</v>
      </c>
      <c r="G4370" t="str">
        <f>INDEX(Hosts!$A:$M, MATCH(Places!$B4370,Hosts!$A:$A,0), MATCH(Places!G$1,Hosts!$A$1:$M$1,0))</f>
        <v>Within an hour</v>
      </c>
      <c r="H4370" s="70">
        <f>INDEX(Hosts!$A:$M, MATCH(Places!$B4370,Hosts!$A:$A,0), MATCH(Places!H$1,Hosts!$A$1:$M$1,0))</f>
        <v>1</v>
      </c>
      <c r="I4370" s="70">
        <f>INDEX(Hosts!$A:$M, MATCH(Places!$B4370,Hosts!$A:$A,0), MATCH(Places!I$1,Hosts!$A$1:$M$1,0))</f>
        <v>1</v>
      </c>
      <c r="J4370" t="str">
        <f>INDEX(Hosts!$A:$M, MATCH(Places!$B4370,Hosts!$A:$A,0), MATCH(Places!J$1,Hosts!$A$1:$M$1,0))</f>
        <v>No</v>
      </c>
      <c r="K4370">
        <v>11</v>
      </c>
      <c r="L4370" t="str">
        <f>VLOOKUP($K4370,Neighborhoods!$A:$C,2,0)</f>
        <v>Brooklyn</v>
      </c>
      <c r="M4370" t="str">
        <f>VLOOKUP($K4370,Neighborhoods!$A:$C,3,0)</f>
        <v>Greenpoint</v>
      </c>
      <c r="N4370" t="str">
        <f>INDEX(Neighborhoods!$A:$C, MATCH(Places!$K4370,Neighborhoods!$A:$A,0), MATCH(Places!N$1,Neighborhoods!$A$1:$C$1,0))</f>
        <v>Brooklyn</v>
      </c>
      <c r="O4370" t="str">
        <f>INDEX(Neighborhoods!$A:$C, MATCH(Places!$K4370,Neighborhoods!$A:$A,0), MATCH(Places!O$1,Neighborhoods!$A$1:$C$1,0))</f>
        <v>Greenpoint</v>
      </c>
      <c r="P4370" t="s">
        <v>1</v>
      </c>
      <c r="Q4370" t="str">
        <f t="shared" si="272"/>
        <v>Yes</v>
      </c>
      <c r="R4370">
        <v>2</v>
      </c>
      <c r="S4370" t="str">
        <f t="shared" si="273"/>
        <v>Small</v>
      </c>
      <c r="T4370" s="50">
        <v>53</v>
      </c>
      <c r="U4370" s="70">
        <f t="shared" si="274"/>
        <v>0.03</v>
      </c>
      <c r="V4370" s="52">
        <v>4.8499999999999996</v>
      </c>
      <c r="W4370" s="52" t="str" cm="1">
        <f t="array" ref="W4370">_xlfn.SWITCH(ROUND(V4370,0),5,"Excellent",4,"Good",3,"Ok","Bad")</f>
        <v>Excellent</v>
      </c>
      <c r="X4370">
        <v>13</v>
      </c>
      <c r="Y4370" t="str">
        <f t="shared" si="275"/>
        <v>No</v>
      </c>
      <c r="Z4370" s="68">
        <v>43504</v>
      </c>
      <c r="AA4370" s="68">
        <v>44001</v>
      </c>
      <c r="AB4370">
        <v>361</v>
      </c>
      <c r="AC4370" t="s">
        <v>15615</v>
      </c>
    </row>
    <row r="4371" spans="1:29" x14ac:dyDescent="0.3">
      <c r="A4371" t="s">
        <v>3093</v>
      </c>
      <c r="B4371">
        <v>2564</v>
      </c>
      <c r="C4371" t="str">
        <f>VLOOKUP($B4371,Hosts!$A:$M,10,0)</f>
        <v>Within a few hours</v>
      </c>
      <c r="D4371" s="70">
        <f>VLOOKUP($B4371,Hosts!$A:$M,11,0)</f>
        <v>1</v>
      </c>
      <c r="E4371" s="70">
        <f>VLOOKUP($B4371,Hosts!$A:$M,12,0)</f>
        <v>0.95</v>
      </c>
      <c r="F4371" t="str">
        <f>VLOOKUP($B4371,Hosts!$A:$M,13,0)</f>
        <v>Yes</v>
      </c>
      <c r="G4371" t="str">
        <f>INDEX(Hosts!$A:$M, MATCH(Places!$B4371,Hosts!$A:$A,0), MATCH(Places!G$1,Hosts!$A$1:$M$1,0))</f>
        <v>Within a few hours</v>
      </c>
      <c r="H4371" s="70">
        <f>INDEX(Hosts!$A:$M, MATCH(Places!$B4371,Hosts!$A:$A,0), MATCH(Places!H$1,Hosts!$A$1:$M$1,0))</f>
        <v>1</v>
      </c>
      <c r="I4371" s="70">
        <f>INDEX(Hosts!$A:$M, MATCH(Places!$B4371,Hosts!$A:$A,0), MATCH(Places!I$1,Hosts!$A$1:$M$1,0))</f>
        <v>0.95</v>
      </c>
      <c r="J4371" t="str">
        <f>INDEX(Hosts!$A:$M, MATCH(Places!$B4371,Hosts!$A:$A,0), MATCH(Places!J$1,Hosts!$A$1:$M$1,0))</f>
        <v>Yes</v>
      </c>
      <c r="K4371">
        <v>12</v>
      </c>
      <c r="L4371" t="str">
        <f>VLOOKUP($K4371,Neighborhoods!$A:$C,2,0)</f>
        <v>Brooklyn</v>
      </c>
      <c r="M4371" t="str">
        <f>VLOOKUP($K4371,Neighborhoods!$A:$C,3,0)</f>
        <v>Williamsburg</v>
      </c>
      <c r="N4371" t="str">
        <f>INDEX(Neighborhoods!$A:$C, MATCH(Places!$K4371,Neighborhoods!$A:$A,0), MATCH(Places!N$1,Neighborhoods!$A$1:$C$1,0))</f>
        <v>Brooklyn</v>
      </c>
      <c r="O4371" t="str">
        <f>INDEX(Neighborhoods!$A:$C, MATCH(Places!$K4371,Neighborhoods!$A:$A,0), MATCH(Places!O$1,Neighborhoods!$A$1:$C$1,0))</f>
        <v>Williamsburg</v>
      </c>
      <c r="P4371" t="s">
        <v>11822</v>
      </c>
      <c r="Q4371" t="str">
        <f t="shared" si="272"/>
        <v>No</v>
      </c>
      <c r="R4371">
        <v>3</v>
      </c>
      <c r="S4371" t="str">
        <f t="shared" si="273"/>
        <v>Medium</v>
      </c>
      <c r="T4371" s="50">
        <v>125</v>
      </c>
      <c r="U4371" s="70">
        <f t="shared" si="274"/>
        <v>0.03</v>
      </c>
      <c r="V4371" s="52">
        <v>5</v>
      </c>
      <c r="W4371" s="52" t="str" cm="1">
        <f t="array" ref="W4371">_xlfn.SWITCH(ROUND(V4371,0),5,"Excellent",4,"Good",3,"Ok","Bad")</f>
        <v>Excellent</v>
      </c>
      <c r="X4371">
        <v>64</v>
      </c>
      <c r="Y4371" t="str">
        <f t="shared" si="275"/>
        <v>No</v>
      </c>
      <c r="Z4371" s="68">
        <v>43467</v>
      </c>
      <c r="AA4371" s="68">
        <v>43899</v>
      </c>
      <c r="AB4371">
        <v>315</v>
      </c>
      <c r="AC4371" t="s">
        <v>15615</v>
      </c>
    </row>
    <row r="4372" spans="1:29" x14ac:dyDescent="0.3">
      <c r="A4372" t="s">
        <v>3094</v>
      </c>
      <c r="B4372">
        <v>847</v>
      </c>
      <c r="C4372" t="str">
        <f>VLOOKUP($B4372,Hosts!$A:$M,10,0)</f>
        <v>Within a day</v>
      </c>
      <c r="D4372" s="70">
        <f>VLOOKUP($B4372,Hosts!$A:$M,11,0)</f>
        <v>0.67</v>
      </c>
      <c r="E4372" s="70">
        <f>VLOOKUP($B4372,Hosts!$A:$M,12,0)</f>
        <v>1</v>
      </c>
      <c r="F4372" t="str">
        <f>VLOOKUP($B4372,Hosts!$A:$M,13,0)</f>
        <v>No</v>
      </c>
      <c r="G4372" t="str">
        <f>INDEX(Hosts!$A:$M, MATCH(Places!$B4372,Hosts!$A:$A,0), MATCH(Places!G$1,Hosts!$A$1:$M$1,0))</f>
        <v>Within a day</v>
      </c>
      <c r="H4372" s="70">
        <f>INDEX(Hosts!$A:$M, MATCH(Places!$B4372,Hosts!$A:$A,0), MATCH(Places!H$1,Hosts!$A$1:$M$1,0))</f>
        <v>0.67</v>
      </c>
      <c r="I4372" s="70">
        <f>INDEX(Hosts!$A:$M, MATCH(Places!$B4372,Hosts!$A:$A,0), MATCH(Places!I$1,Hosts!$A$1:$M$1,0))</f>
        <v>1</v>
      </c>
      <c r="J4372" t="str">
        <f>INDEX(Hosts!$A:$M, MATCH(Places!$B4372,Hosts!$A:$A,0), MATCH(Places!J$1,Hosts!$A$1:$M$1,0))</f>
        <v>No</v>
      </c>
      <c r="K4372">
        <v>7</v>
      </c>
      <c r="L4372" t="str">
        <f>VLOOKUP($K4372,Neighborhoods!$A:$C,2,0)</f>
        <v>Brooklyn</v>
      </c>
      <c r="M4372" t="str">
        <f>VLOOKUP($K4372,Neighborhoods!$A:$C,3,0)</f>
        <v>Bedford-Stuyvesant</v>
      </c>
      <c r="N4372" t="str">
        <f>INDEX(Neighborhoods!$A:$C, MATCH(Places!$K4372,Neighborhoods!$A:$A,0), MATCH(Places!N$1,Neighborhoods!$A$1:$C$1,0))</f>
        <v>Brooklyn</v>
      </c>
      <c r="O4372" t="str">
        <f>INDEX(Neighborhoods!$A:$C, MATCH(Places!$K4372,Neighborhoods!$A:$A,0), MATCH(Places!O$1,Neighborhoods!$A$1:$C$1,0))</f>
        <v>Bedford-Stuyvesant</v>
      </c>
      <c r="P4372" t="s">
        <v>1</v>
      </c>
      <c r="Q4372" t="str">
        <f t="shared" si="272"/>
        <v>Yes</v>
      </c>
      <c r="R4372">
        <v>2</v>
      </c>
      <c r="S4372" t="str">
        <f t="shared" si="273"/>
        <v>Small</v>
      </c>
      <c r="T4372" s="50">
        <v>80</v>
      </c>
      <c r="U4372" s="70">
        <f t="shared" si="274"/>
        <v>0.03</v>
      </c>
      <c r="V4372" s="52">
        <v>4.4400000000000004</v>
      </c>
      <c r="W4372" s="52" t="str" cm="1">
        <f t="array" ref="W4372">_xlfn.SWITCH(ROUND(V4372,0),5,"Excellent",4,"Good",3,"Ok","Bad")</f>
        <v>Good</v>
      </c>
      <c r="X4372">
        <v>9</v>
      </c>
      <c r="Y4372" t="str">
        <f t="shared" si="275"/>
        <v>No</v>
      </c>
      <c r="Z4372" s="68">
        <v>43474</v>
      </c>
      <c r="AA4372" s="68">
        <v>43647</v>
      </c>
      <c r="AB4372">
        <v>196</v>
      </c>
      <c r="AC4372" t="s">
        <v>15615</v>
      </c>
    </row>
    <row r="4373" spans="1:29" x14ac:dyDescent="0.3">
      <c r="A4373" t="s">
        <v>13743</v>
      </c>
      <c r="B4373">
        <v>3716</v>
      </c>
      <c r="C4373" t="str">
        <f>VLOOKUP($B4373,Hosts!$A:$M,10,0)</f>
        <v>Within an hour</v>
      </c>
      <c r="D4373" s="70">
        <f>VLOOKUP($B4373,Hosts!$A:$M,11,0)</f>
        <v>0.98</v>
      </c>
      <c r="E4373" s="70">
        <f>VLOOKUP($B4373,Hosts!$A:$M,12,0)</f>
        <v>0.94</v>
      </c>
      <c r="F4373" t="str">
        <f>VLOOKUP($B4373,Hosts!$A:$M,13,0)</f>
        <v>No</v>
      </c>
      <c r="G4373" t="str">
        <f>INDEX(Hosts!$A:$M, MATCH(Places!$B4373,Hosts!$A:$A,0), MATCH(Places!G$1,Hosts!$A$1:$M$1,0))</f>
        <v>Within an hour</v>
      </c>
      <c r="H4373" s="70">
        <f>INDEX(Hosts!$A:$M, MATCH(Places!$B4373,Hosts!$A:$A,0), MATCH(Places!H$1,Hosts!$A$1:$M$1,0))</f>
        <v>0.98</v>
      </c>
      <c r="I4373" s="70">
        <f>INDEX(Hosts!$A:$M, MATCH(Places!$B4373,Hosts!$A:$A,0), MATCH(Places!I$1,Hosts!$A$1:$M$1,0))</f>
        <v>0.94</v>
      </c>
      <c r="J4373" t="str">
        <f>INDEX(Hosts!$A:$M, MATCH(Places!$B4373,Hosts!$A:$A,0), MATCH(Places!J$1,Hosts!$A$1:$M$1,0))</f>
        <v>No</v>
      </c>
      <c r="K4373">
        <v>17</v>
      </c>
      <c r="L4373" t="str">
        <f>VLOOKUP($K4373,Neighborhoods!$A:$C,2,0)</f>
        <v>Manhattan</v>
      </c>
      <c r="M4373" t="str">
        <f>VLOOKUP($K4373,Neighborhoods!$A:$C,3,0)</f>
        <v>Hell's Kitchen</v>
      </c>
      <c r="N4373" t="str">
        <f>INDEX(Neighborhoods!$A:$C, MATCH(Places!$K4373,Neighborhoods!$A:$A,0), MATCH(Places!N$1,Neighborhoods!$A$1:$C$1,0))</f>
        <v>Manhattan</v>
      </c>
      <c r="O4373" t="str">
        <f>INDEX(Neighborhoods!$A:$C, MATCH(Places!$K4373,Neighborhoods!$A:$A,0), MATCH(Places!O$1,Neighborhoods!$A$1:$C$1,0))</f>
        <v>Hell's Kitchen</v>
      </c>
      <c r="P4373" t="s">
        <v>1</v>
      </c>
      <c r="Q4373" t="str">
        <f t="shared" si="272"/>
        <v>Yes</v>
      </c>
      <c r="R4373">
        <v>2</v>
      </c>
      <c r="S4373" t="str">
        <f t="shared" si="273"/>
        <v>Small</v>
      </c>
      <c r="T4373" s="50">
        <v>75</v>
      </c>
      <c r="U4373" s="70">
        <f t="shared" si="274"/>
        <v>0.03</v>
      </c>
      <c r="V4373" s="52">
        <v>4.37</v>
      </c>
      <c r="W4373" s="52" t="str" cm="1">
        <f t="array" ref="W4373">_xlfn.SWITCH(ROUND(V4373,0),5,"Excellent",4,"Good",3,"Ok","Bad")</f>
        <v>Good</v>
      </c>
      <c r="X4373">
        <v>51</v>
      </c>
      <c r="Y4373" t="str">
        <f t="shared" si="275"/>
        <v>No</v>
      </c>
      <c r="Z4373" s="68">
        <v>43473</v>
      </c>
      <c r="AA4373" s="68">
        <v>44045</v>
      </c>
      <c r="AB4373">
        <v>365</v>
      </c>
      <c r="AC4373" t="s">
        <v>15615</v>
      </c>
    </row>
    <row r="4374" spans="1:29" x14ac:dyDescent="0.3">
      <c r="A4374" t="s">
        <v>14461</v>
      </c>
      <c r="B4374">
        <v>2528</v>
      </c>
      <c r="C4374" t="str">
        <f>VLOOKUP($B4374,Hosts!$A:$M,10,0)</f>
        <v>Within a day</v>
      </c>
      <c r="D4374" s="70">
        <f>VLOOKUP($B4374,Hosts!$A:$M,11,0)</f>
        <v>0.64</v>
      </c>
      <c r="E4374" s="70">
        <f>VLOOKUP($B4374,Hosts!$A:$M,12,0)</f>
        <v>0.94</v>
      </c>
      <c r="F4374" t="str">
        <f>VLOOKUP($B4374,Hosts!$A:$M,13,0)</f>
        <v>No</v>
      </c>
      <c r="G4374" t="str">
        <f>INDEX(Hosts!$A:$M, MATCH(Places!$B4374,Hosts!$A:$A,0), MATCH(Places!G$1,Hosts!$A$1:$M$1,0))</f>
        <v>Within a day</v>
      </c>
      <c r="H4374" s="70">
        <f>INDEX(Hosts!$A:$M, MATCH(Places!$B4374,Hosts!$A:$A,0), MATCH(Places!H$1,Hosts!$A$1:$M$1,0))</f>
        <v>0.64</v>
      </c>
      <c r="I4374" s="70">
        <f>INDEX(Hosts!$A:$M, MATCH(Places!$B4374,Hosts!$A:$A,0), MATCH(Places!I$1,Hosts!$A$1:$M$1,0))</f>
        <v>0.94</v>
      </c>
      <c r="J4374" t="str">
        <f>INDEX(Hosts!$A:$M, MATCH(Places!$B4374,Hosts!$A:$A,0), MATCH(Places!J$1,Hosts!$A$1:$M$1,0))</f>
        <v>No</v>
      </c>
      <c r="K4374">
        <v>19</v>
      </c>
      <c r="L4374" t="str">
        <f>VLOOKUP($K4374,Neighborhoods!$A:$C,2,0)</f>
        <v>Manhattan</v>
      </c>
      <c r="M4374" t="str">
        <f>VLOOKUP($K4374,Neighborhoods!$A:$C,3,0)</f>
        <v>Upper East Side</v>
      </c>
      <c r="N4374" t="str">
        <f>INDEX(Neighborhoods!$A:$C, MATCH(Places!$K4374,Neighborhoods!$A:$A,0), MATCH(Places!N$1,Neighborhoods!$A$1:$C$1,0))</f>
        <v>Manhattan</v>
      </c>
      <c r="O4374" t="str">
        <f>INDEX(Neighborhoods!$A:$C, MATCH(Places!$K4374,Neighborhoods!$A:$A,0), MATCH(Places!O$1,Neighborhoods!$A$1:$C$1,0))</f>
        <v>Upper East Side</v>
      </c>
      <c r="P4374" t="s">
        <v>1</v>
      </c>
      <c r="Q4374" t="str">
        <f t="shared" si="272"/>
        <v>Yes</v>
      </c>
      <c r="R4374">
        <v>2</v>
      </c>
      <c r="S4374" t="str">
        <f t="shared" si="273"/>
        <v>Small</v>
      </c>
      <c r="T4374" s="50">
        <v>128</v>
      </c>
      <c r="U4374" s="70">
        <f t="shared" si="274"/>
        <v>0.03</v>
      </c>
      <c r="V4374" s="52">
        <v>4.97</v>
      </c>
      <c r="W4374" s="52" t="str" cm="1">
        <f t="array" ref="W4374">_xlfn.SWITCH(ROUND(V4374,0),5,"Excellent",4,"Good",3,"Ok","Bad")</f>
        <v>Excellent</v>
      </c>
      <c r="X4374">
        <v>36</v>
      </c>
      <c r="Y4374" t="str">
        <f t="shared" si="275"/>
        <v>No</v>
      </c>
      <c r="Z4374" s="68">
        <v>43519</v>
      </c>
      <c r="AA4374" s="68">
        <v>44020</v>
      </c>
      <c r="AB4374">
        <v>0</v>
      </c>
      <c r="AC4374" t="s">
        <v>15615</v>
      </c>
    </row>
    <row r="4375" spans="1:29" x14ac:dyDescent="0.3">
      <c r="A4375" t="s">
        <v>15502</v>
      </c>
      <c r="B4375">
        <v>3674</v>
      </c>
      <c r="C4375" t="str">
        <f>VLOOKUP($B4375,Hosts!$A:$M,10,0)</f>
        <v>Within a day</v>
      </c>
      <c r="D4375" s="70">
        <f>VLOOKUP($B4375,Hosts!$A:$M,11,0)</f>
        <v>0.75</v>
      </c>
      <c r="E4375" s="70">
        <f>VLOOKUP($B4375,Hosts!$A:$M,12,0)</f>
        <v>0.88</v>
      </c>
      <c r="F4375" t="str">
        <f>VLOOKUP($B4375,Hosts!$A:$M,13,0)</f>
        <v>No</v>
      </c>
      <c r="G4375" t="str">
        <f>INDEX(Hosts!$A:$M, MATCH(Places!$B4375,Hosts!$A:$A,0), MATCH(Places!G$1,Hosts!$A$1:$M$1,0))</f>
        <v>Within a day</v>
      </c>
      <c r="H4375" s="70">
        <f>INDEX(Hosts!$A:$M, MATCH(Places!$B4375,Hosts!$A:$A,0), MATCH(Places!H$1,Hosts!$A$1:$M$1,0))</f>
        <v>0.75</v>
      </c>
      <c r="I4375" s="70">
        <f>INDEX(Hosts!$A:$M, MATCH(Places!$B4375,Hosts!$A:$A,0), MATCH(Places!I$1,Hosts!$A$1:$M$1,0))</f>
        <v>0.88</v>
      </c>
      <c r="J4375" t="str">
        <f>INDEX(Hosts!$A:$M, MATCH(Places!$B4375,Hosts!$A:$A,0), MATCH(Places!J$1,Hosts!$A$1:$M$1,0))</f>
        <v>No</v>
      </c>
      <c r="K4375">
        <v>18</v>
      </c>
      <c r="L4375" t="str">
        <f>VLOOKUP($K4375,Neighborhoods!$A:$C,2,0)</f>
        <v>Manhattan</v>
      </c>
      <c r="M4375" t="str">
        <f>VLOOKUP($K4375,Neighborhoods!$A:$C,3,0)</f>
        <v>Midtown</v>
      </c>
      <c r="N4375" t="str">
        <f>INDEX(Neighborhoods!$A:$C, MATCH(Places!$K4375,Neighborhoods!$A:$A,0), MATCH(Places!N$1,Neighborhoods!$A$1:$C$1,0))</f>
        <v>Manhattan</v>
      </c>
      <c r="O4375" t="str">
        <f>INDEX(Neighborhoods!$A:$C, MATCH(Places!$K4375,Neighborhoods!$A:$A,0), MATCH(Places!O$1,Neighborhoods!$A$1:$C$1,0))</f>
        <v>Midtown</v>
      </c>
      <c r="P4375" t="s">
        <v>11822</v>
      </c>
      <c r="Q4375" t="str">
        <f t="shared" si="272"/>
        <v>No</v>
      </c>
      <c r="R4375">
        <v>5</v>
      </c>
      <c r="S4375" t="str">
        <f t="shared" si="273"/>
        <v>Medium</v>
      </c>
      <c r="T4375" s="50">
        <v>249</v>
      </c>
      <c r="U4375" s="70">
        <f t="shared" si="274"/>
        <v>0.04</v>
      </c>
      <c r="V4375" s="52">
        <v>4.8</v>
      </c>
      <c r="W4375" s="52" t="str" cm="1">
        <f t="array" ref="W4375">_xlfn.SWITCH(ROUND(V4375,0),5,"Excellent",4,"Good",3,"Ok","Bad")</f>
        <v>Excellent</v>
      </c>
      <c r="X4375">
        <v>10</v>
      </c>
      <c r="Y4375" t="str">
        <f t="shared" si="275"/>
        <v>No</v>
      </c>
      <c r="Z4375" s="68">
        <v>43463</v>
      </c>
      <c r="AA4375" s="68">
        <v>43879</v>
      </c>
      <c r="AB4375">
        <v>138</v>
      </c>
      <c r="AC4375" t="s">
        <v>15615</v>
      </c>
    </row>
    <row r="4376" spans="1:29" x14ac:dyDescent="0.3">
      <c r="A4376" t="s">
        <v>13467</v>
      </c>
      <c r="B4376">
        <v>3761</v>
      </c>
      <c r="C4376" t="str">
        <f>VLOOKUP($B4376,Hosts!$A:$M,10,0)</f>
        <v>Within an hour</v>
      </c>
      <c r="D4376" s="70">
        <f>VLOOKUP($B4376,Hosts!$A:$M,11,0)</f>
        <v>1</v>
      </c>
      <c r="E4376" s="70">
        <f>VLOOKUP($B4376,Hosts!$A:$M,12,0)</f>
        <v>0.96</v>
      </c>
      <c r="F4376" t="str">
        <f>VLOOKUP($B4376,Hosts!$A:$M,13,0)</f>
        <v>No</v>
      </c>
      <c r="G4376" t="str">
        <f>INDEX(Hosts!$A:$M, MATCH(Places!$B4376,Hosts!$A:$A,0), MATCH(Places!G$1,Hosts!$A$1:$M$1,0))</f>
        <v>Within an hour</v>
      </c>
      <c r="H4376" s="70">
        <f>INDEX(Hosts!$A:$M, MATCH(Places!$B4376,Hosts!$A:$A,0), MATCH(Places!H$1,Hosts!$A$1:$M$1,0))</f>
        <v>1</v>
      </c>
      <c r="I4376" s="70">
        <f>INDEX(Hosts!$A:$M, MATCH(Places!$B4376,Hosts!$A:$A,0), MATCH(Places!I$1,Hosts!$A$1:$M$1,0))</f>
        <v>0.96</v>
      </c>
      <c r="J4376" t="str">
        <f>INDEX(Hosts!$A:$M, MATCH(Places!$B4376,Hosts!$A:$A,0), MATCH(Places!J$1,Hosts!$A$1:$M$1,0))</f>
        <v>No</v>
      </c>
      <c r="K4376">
        <v>23</v>
      </c>
      <c r="L4376" t="str">
        <f>VLOOKUP($K4376,Neighborhoods!$A:$C,2,0)</f>
        <v>Queens</v>
      </c>
      <c r="M4376" t="str">
        <f>VLOOKUP($K4376,Neighborhoods!$A:$C,3,0)</f>
        <v>Jamaica</v>
      </c>
      <c r="N4376" t="str">
        <f>INDEX(Neighborhoods!$A:$C, MATCH(Places!$K4376,Neighborhoods!$A:$A,0), MATCH(Places!N$1,Neighborhoods!$A$1:$C$1,0))</f>
        <v>Queens</v>
      </c>
      <c r="O4376" t="str">
        <f>INDEX(Neighborhoods!$A:$C, MATCH(Places!$K4376,Neighborhoods!$A:$A,0), MATCH(Places!O$1,Neighborhoods!$A$1:$C$1,0))</f>
        <v>Jamaica</v>
      </c>
      <c r="P4376" t="s">
        <v>1</v>
      </c>
      <c r="Q4376" t="str">
        <f t="shared" si="272"/>
        <v>Yes</v>
      </c>
      <c r="R4376">
        <v>2</v>
      </c>
      <c r="S4376" t="str">
        <f t="shared" si="273"/>
        <v>Small</v>
      </c>
      <c r="T4376" s="50">
        <v>49</v>
      </c>
      <c r="U4376" s="70">
        <f t="shared" si="274"/>
        <v>0.03</v>
      </c>
      <c r="V4376" s="52">
        <v>4.8099999999999996</v>
      </c>
      <c r="W4376" s="52" t="str" cm="1">
        <f t="array" ref="W4376">_xlfn.SWITCH(ROUND(V4376,0),5,"Excellent",4,"Good",3,"Ok","Bad")</f>
        <v>Excellent</v>
      </c>
      <c r="X4376">
        <v>212</v>
      </c>
      <c r="Y4376" t="str">
        <f t="shared" si="275"/>
        <v>Yes</v>
      </c>
      <c r="Z4376" s="68">
        <v>43463</v>
      </c>
      <c r="AA4376" s="68">
        <v>43987</v>
      </c>
      <c r="AB4376">
        <v>268</v>
      </c>
      <c r="AC4376" t="s">
        <v>15615</v>
      </c>
    </row>
    <row r="4377" spans="1:29" x14ac:dyDescent="0.3">
      <c r="A4377" t="s">
        <v>3095</v>
      </c>
      <c r="B4377">
        <v>3290</v>
      </c>
      <c r="C4377" t="str">
        <f>VLOOKUP($B4377,Hosts!$A:$M,10,0)</f>
        <v>Within an hour</v>
      </c>
      <c r="D4377" s="70">
        <f>VLOOKUP($B4377,Hosts!$A:$M,11,0)</f>
        <v>0.8</v>
      </c>
      <c r="E4377" s="70">
        <f>VLOOKUP($B4377,Hosts!$A:$M,12,0)</f>
        <v>0.99</v>
      </c>
      <c r="F4377" t="str">
        <f>VLOOKUP($B4377,Hosts!$A:$M,13,0)</f>
        <v>Yes</v>
      </c>
      <c r="G4377" t="str">
        <f>INDEX(Hosts!$A:$M, MATCH(Places!$B4377,Hosts!$A:$A,0), MATCH(Places!G$1,Hosts!$A$1:$M$1,0))</f>
        <v>Within an hour</v>
      </c>
      <c r="H4377" s="70">
        <f>INDEX(Hosts!$A:$M, MATCH(Places!$B4377,Hosts!$A:$A,0), MATCH(Places!H$1,Hosts!$A$1:$M$1,0))</f>
        <v>0.8</v>
      </c>
      <c r="I4377" s="70">
        <f>INDEX(Hosts!$A:$M, MATCH(Places!$B4377,Hosts!$A:$A,0), MATCH(Places!I$1,Hosts!$A$1:$M$1,0))</f>
        <v>0.99</v>
      </c>
      <c r="J4377" t="str">
        <f>INDEX(Hosts!$A:$M, MATCH(Places!$B4377,Hosts!$A:$A,0), MATCH(Places!J$1,Hosts!$A$1:$M$1,0))</f>
        <v>Yes</v>
      </c>
      <c r="K4377">
        <v>24</v>
      </c>
      <c r="L4377" t="str">
        <f>VLOOKUP($K4377,Neighborhoods!$A:$C,2,0)</f>
        <v>Queens</v>
      </c>
      <c r="M4377" t="str">
        <f>VLOOKUP($K4377,Neighborhoods!$A:$C,3,0)</f>
        <v>Long Island City</v>
      </c>
      <c r="N4377" t="str">
        <f>INDEX(Neighborhoods!$A:$C, MATCH(Places!$K4377,Neighborhoods!$A:$A,0), MATCH(Places!N$1,Neighborhoods!$A$1:$C$1,0))</f>
        <v>Queens</v>
      </c>
      <c r="O4377" t="str">
        <f>INDEX(Neighborhoods!$A:$C, MATCH(Places!$K4377,Neighborhoods!$A:$A,0), MATCH(Places!O$1,Neighborhoods!$A$1:$C$1,0))</f>
        <v>Long Island City</v>
      </c>
      <c r="P4377" t="s">
        <v>11822</v>
      </c>
      <c r="Q4377" t="str">
        <f t="shared" si="272"/>
        <v>No</v>
      </c>
      <c r="R4377">
        <v>5</v>
      </c>
      <c r="S4377" t="str">
        <f t="shared" si="273"/>
        <v>Medium</v>
      </c>
      <c r="T4377" s="50">
        <v>100</v>
      </c>
      <c r="U4377" s="70">
        <f t="shared" si="274"/>
        <v>0.03</v>
      </c>
      <c r="V4377" s="52">
        <v>4.9800000000000004</v>
      </c>
      <c r="W4377" s="52" t="str" cm="1">
        <f t="array" ref="W4377">_xlfn.SWITCH(ROUND(V4377,0),5,"Excellent",4,"Good",3,"Ok","Bad")</f>
        <v>Excellent</v>
      </c>
      <c r="X4377">
        <v>53</v>
      </c>
      <c r="Y4377" t="str">
        <f t="shared" si="275"/>
        <v>No</v>
      </c>
      <c r="Z4377" s="68">
        <v>43459</v>
      </c>
      <c r="AA4377" s="68">
        <v>43992</v>
      </c>
      <c r="AB4377">
        <v>0</v>
      </c>
      <c r="AC4377" t="s">
        <v>15616</v>
      </c>
    </row>
    <row r="4378" spans="1:29" x14ac:dyDescent="0.3">
      <c r="A4378" t="s">
        <v>3096</v>
      </c>
      <c r="B4378">
        <v>3008</v>
      </c>
      <c r="C4378" t="str">
        <f>VLOOKUP($B4378,Hosts!$A:$M,10,0)</f>
        <v>Within a few hours</v>
      </c>
      <c r="D4378" s="70">
        <f>VLOOKUP($B4378,Hosts!$A:$M,11,0)</f>
        <v>1</v>
      </c>
      <c r="E4378" s="70">
        <f>VLOOKUP($B4378,Hosts!$A:$M,12,0)</f>
        <v>0.5</v>
      </c>
      <c r="F4378" t="str">
        <f>VLOOKUP($B4378,Hosts!$A:$M,13,0)</f>
        <v>Yes</v>
      </c>
      <c r="G4378" t="str">
        <f>INDEX(Hosts!$A:$M, MATCH(Places!$B4378,Hosts!$A:$A,0), MATCH(Places!G$1,Hosts!$A$1:$M$1,0))</f>
        <v>Within a few hours</v>
      </c>
      <c r="H4378" s="70">
        <f>INDEX(Hosts!$A:$M, MATCH(Places!$B4378,Hosts!$A:$A,0), MATCH(Places!H$1,Hosts!$A$1:$M$1,0))</f>
        <v>1</v>
      </c>
      <c r="I4378" s="70">
        <f>INDEX(Hosts!$A:$M, MATCH(Places!$B4378,Hosts!$A:$A,0), MATCH(Places!I$1,Hosts!$A$1:$M$1,0))</f>
        <v>0.5</v>
      </c>
      <c r="J4378" t="str">
        <f>INDEX(Hosts!$A:$M, MATCH(Places!$B4378,Hosts!$A:$A,0), MATCH(Places!J$1,Hosts!$A$1:$M$1,0))</f>
        <v>Yes</v>
      </c>
      <c r="K4378">
        <v>8</v>
      </c>
      <c r="L4378" t="str">
        <f>VLOOKUP($K4378,Neighborhoods!$A:$C,2,0)</f>
        <v>Brooklyn</v>
      </c>
      <c r="M4378" t="str">
        <f>VLOOKUP($K4378,Neighborhoods!$A:$C,3,0)</f>
        <v>Bushwick</v>
      </c>
      <c r="N4378" t="str">
        <f>INDEX(Neighborhoods!$A:$C, MATCH(Places!$K4378,Neighborhoods!$A:$A,0), MATCH(Places!N$1,Neighborhoods!$A$1:$C$1,0))</f>
        <v>Brooklyn</v>
      </c>
      <c r="O4378" t="str">
        <f>INDEX(Neighborhoods!$A:$C, MATCH(Places!$K4378,Neighborhoods!$A:$A,0), MATCH(Places!O$1,Neighborhoods!$A$1:$C$1,0))</f>
        <v>Bushwick</v>
      </c>
      <c r="P4378" t="s">
        <v>11822</v>
      </c>
      <c r="Q4378" t="str">
        <f t="shared" si="272"/>
        <v>No</v>
      </c>
      <c r="R4378">
        <v>6</v>
      </c>
      <c r="S4378" t="str">
        <f t="shared" si="273"/>
        <v>Large</v>
      </c>
      <c r="T4378" s="50">
        <v>166</v>
      </c>
      <c r="U4378" s="70">
        <f t="shared" si="274"/>
        <v>0.03</v>
      </c>
      <c r="V4378" s="52">
        <v>5</v>
      </c>
      <c r="W4378" s="52" t="str" cm="1">
        <f t="array" ref="W4378">_xlfn.SWITCH(ROUND(V4378,0),5,"Excellent",4,"Good",3,"Ok","Bad")</f>
        <v>Excellent</v>
      </c>
      <c r="X4378">
        <v>6</v>
      </c>
      <c r="Y4378" t="str">
        <f t="shared" si="275"/>
        <v>No</v>
      </c>
      <c r="Z4378" s="68">
        <v>43471</v>
      </c>
      <c r="AA4378" s="68">
        <v>43640</v>
      </c>
      <c r="AB4378">
        <v>15</v>
      </c>
      <c r="AC4378" t="s">
        <v>15615</v>
      </c>
    </row>
    <row r="4379" spans="1:29" x14ac:dyDescent="0.3">
      <c r="A4379" t="s">
        <v>13590</v>
      </c>
      <c r="B4379">
        <v>3753</v>
      </c>
      <c r="C4379" t="str">
        <f>VLOOKUP($B4379,Hosts!$A:$M,10,0)</f>
        <v>Within an hour</v>
      </c>
      <c r="D4379" s="70">
        <f>VLOOKUP($B4379,Hosts!$A:$M,11,0)</f>
        <v>0.94</v>
      </c>
      <c r="E4379" s="70">
        <f>VLOOKUP($B4379,Hosts!$A:$M,12,0)</f>
        <v>0.91</v>
      </c>
      <c r="F4379" t="str">
        <f>VLOOKUP($B4379,Hosts!$A:$M,13,0)</f>
        <v>No</v>
      </c>
      <c r="G4379" t="str">
        <f>INDEX(Hosts!$A:$M, MATCH(Places!$B4379,Hosts!$A:$A,0), MATCH(Places!G$1,Hosts!$A$1:$M$1,0))</f>
        <v>Within an hour</v>
      </c>
      <c r="H4379" s="70">
        <f>INDEX(Hosts!$A:$M, MATCH(Places!$B4379,Hosts!$A:$A,0), MATCH(Places!H$1,Hosts!$A$1:$M$1,0))</f>
        <v>0.94</v>
      </c>
      <c r="I4379" s="70">
        <f>INDEX(Hosts!$A:$M, MATCH(Places!$B4379,Hosts!$A:$A,0), MATCH(Places!I$1,Hosts!$A$1:$M$1,0))</f>
        <v>0.91</v>
      </c>
      <c r="J4379" t="str">
        <f>INDEX(Hosts!$A:$M, MATCH(Places!$B4379,Hosts!$A:$A,0), MATCH(Places!J$1,Hosts!$A$1:$M$1,0))</f>
        <v>No</v>
      </c>
      <c r="K4379">
        <v>7</v>
      </c>
      <c r="L4379" t="str">
        <f>VLOOKUP($K4379,Neighborhoods!$A:$C,2,0)</f>
        <v>Brooklyn</v>
      </c>
      <c r="M4379" t="str">
        <f>VLOOKUP($K4379,Neighborhoods!$A:$C,3,0)</f>
        <v>Bedford-Stuyvesant</v>
      </c>
      <c r="N4379" t="str">
        <f>INDEX(Neighborhoods!$A:$C, MATCH(Places!$K4379,Neighborhoods!$A:$A,0), MATCH(Places!N$1,Neighborhoods!$A$1:$C$1,0))</f>
        <v>Brooklyn</v>
      </c>
      <c r="O4379" t="str">
        <f>INDEX(Neighborhoods!$A:$C, MATCH(Places!$K4379,Neighborhoods!$A:$A,0), MATCH(Places!O$1,Neighborhoods!$A$1:$C$1,0))</f>
        <v>Bedford-Stuyvesant</v>
      </c>
      <c r="P4379" t="s">
        <v>1</v>
      </c>
      <c r="Q4379" t="str">
        <f t="shared" si="272"/>
        <v>Yes</v>
      </c>
      <c r="R4379">
        <v>2</v>
      </c>
      <c r="S4379" t="str">
        <f t="shared" si="273"/>
        <v>Small</v>
      </c>
      <c r="T4379" s="50">
        <v>48</v>
      </c>
      <c r="U4379" s="70">
        <f t="shared" si="274"/>
        <v>0.03</v>
      </c>
      <c r="V4379" s="52">
        <v>4.32</v>
      </c>
      <c r="W4379" s="52" t="str" cm="1">
        <f t="array" ref="W4379">_xlfn.SWITCH(ROUND(V4379,0),5,"Excellent",4,"Good",3,"Ok","Bad")</f>
        <v>Good</v>
      </c>
      <c r="X4379">
        <v>22</v>
      </c>
      <c r="Y4379" t="str">
        <f t="shared" si="275"/>
        <v>No</v>
      </c>
      <c r="Z4379" s="68">
        <v>43498</v>
      </c>
      <c r="AA4379" s="68">
        <v>44036</v>
      </c>
      <c r="AB4379">
        <v>365</v>
      </c>
      <c r="AC4379" t="s">
        <v>15616</v>
      </c>
    </row>
    <row r="4380" spans="1:29" x14ac:dyDescent="0.3">
      <c r="A4380" t="s">
        <v>3097</v>
      </c>
      <c r="B4380">
        <v>2971</v>
      </c>
      <c r="C4380" t="str">
        <f>VLOOKUP($B4380,Hosts!$A:$M,10,0)</f>
        <v>Within a day</v>
      </c>
      <c r="D4380" s="70">
        <f>VLOOKUP($B4380,Hosts!$A:$M,11,0)</f>
        <v>1</v>
      </c>
      <c r="E4380" s="70">
        <f>VLOOKUP($B4380,Hosts!$A:$M,12,0)</f>
        <v>0.89</v>
      </c>
      <c r="F4380" t="str">
        <f>VLOOKUP($B4380,Hosts!$A:$M,13,0)</f>
        <v>Yes</v>
      </c>
      <c r="G4380" t="str">
        <f>INDEX(Hosts!$A:$M, MATCH(Places!$B4380,Hosts!$A:$A,0), MATCH(Places!G$1,Hosts!$A$1:$M$1,0))</f>
        <v>Within a day</v>
      </c>
      <c r="H4380" s="70">
        <f>INDEX(Hosts!$A:$M, MATCH(Places!$B4380,Hosts!$A:$A,0), MATCH(Places!H$1,Hosts!$A$1:$M$1,0))</f>
        <v>1</v>
      </c>
      <c r="I4380" s="70">
        <f>INDEX(Hosts!$A:$M, MATCH(Places!$B4380,Hosts!$A:$A,0), MATCH(Places!I$1,Hosts!$A$1:$M$1,0))</f>
        <v>0.89</v>
      </c>
      <c r="J4380" t="str">
        <f>INDEX(Hosts!$A:$M, MATCH(Places!$B4380,Hosts!$A:$A,0), MATCH(Places!J$1,Hosts!$A$1:$M$1,0))</f>
        <v>Yes</v>
      </c>
      <c r="K4380">
        <v>7</v>
      </c>
      <c r="L4380" t="str">
        <f>VLOOKUP($K4380,Neighborhoods!$A:$C,2,0)</f>
        <v>Brooklyn</v>
      </c>
      <c r="M4380" t="str">
        <f>VLOOKUP($K4380,Neighborhoods!$A:$C,3,0)</f>
        <v>Bedford-Stuyvesant</v>
      </c>
      <c r="N4380" t="str">
        <f>INDEX(Neighborhoods!$A:$C, MATCH(Places!$K4380,Neighborhoods!$A:$A,0), MATCH(Places!N$1,Neighborhoods!$A$1:$C$1,0))</f>
        <v>Brooklyn</v>
      </c>
      <c r="O4380" t="str">
        <f>INDEX(Neighborhoods!$A:$C, MATCH(Places!$K4380,Neighborhoods!$A:$A,0), MATCH(Places!O$1,Neighborhoods!$A$1:$C$1,0))</f>
        <v>Bedford-Stuyvesant</v>
      </c>
      <c r="P4380" t="s">
        <v>1</v>
      </c>
      <c r="Q4380" t="str">
        <f t="shared" si="272"/>
        <v>Yes</v>
      </c>
      <c r="R4380">
        <v>2</v>
      </c>
      <c r="S4380" t="str">
        <f t="shared" si="273"/>
        <v>Small</v>
      </c>
      <c r="T4380" s="50">
        <v>95</v>
      </c>
      <c r="U4380" s="70">
        <f t="shared" si="274"/>
        <v>0.03</v>
      </c>
      <c r="V4380" s="52">
        <v>4.93</v>
      </c>
      <c r="W4380" s="52" t="str" cm="1">
        <f t="array" ref="W4380">_xlfn.SWITCH(ROUND(V4380,0),5,"Excellent",4,"Good",3,"Ok","Bad")</f>
        <v>Excellent</v>
      </c>
      <c r="X4380">
        <v>60</v>
      </c>
      <c r="Y4380" t="str">
        <f t="shared" si="275"/>
        <v>No</v>
      </c>
      <c r="Z4380" s="68">
        <v>43485</v>
      </c>
      <c r="AA4380" s="68">
        <v>43898</v>
      </c>
      <c r="AB4380">
        <v>89</v>
      </c>
      <c r="AC4380" t="s">
        <v>15616</v>
      </c>
    </row>
    <row r="4381" spans="1:29" x14ac:dyDescent="0.3">
      <c r="A4381" t="s">
        <v>3098</v>
      </c>
      <c r="B4381">
        <v>2273</v>
      </c>
      <c r="C4381" t="str">
        <f>VLOOKUP($B4381,Hosts!$A:$M,10,0)</f>
        <v>Within an hour</v>
      </c>
      <c r="D4381" s="70">
        <f>VLOOKUP($B4381,Hosts!$A:$M,11,0)</f>
        <v>1</v>
      </c>
      <c r="E4381" s="70">
        <f>VLOOKUP($B4381,Hosts!$A:$M,12,0)</f>
        <v>0.82</v>
      </c>
      <c r="F4381" t="str">
        <f>VLOOKUP($B4381,Hosts!$A:$M,13,0)</f>
        <v>No</v>
      </c>
      <c r="G4381" t="str">
        <f>INDEX(Hosts!$A:$M, MATCH(Places!$B4381,Hosts!$A:$A,0), MATCH(Places!G$1,Hosts!$A$1:$M$1,0))</f>
        <v>Within an hour</v>
      </c>
      <c r="H4381" s="70">
        <f>INDEX(Hosts!$A:$M, MATCH(Places!$B4381,Hosts!$A:$A,0), MATCH(Places!H$1,Hosts!$A$1:$M$1,0))</f>
        <v>1</v>
      </c>
      <c r="I4381" s="70">
        <f>INDEX(Hosts!$A:$M, MATCH(Places!$B4381,Hosts!$A:$A,0), MATCH(Places!I$1,Hosts!$A$1:$M$1,0))</f>
        <v>0.82</v>
      </c>
      <c r="J4381" t="str">
        <f>INDEX(Hosts!$A:$M, MATCH(Places!$B4381,Hosts!$A:$A,0), MATCH(Places!J$1,Hosts!$A$1:$M$1,0))</f>
        <v>No</v>
      </c>
      <c r="K4381">
        <v>11</v>
      </c>
      <c r="L4381" t="str">
        <f>VLOOKUP($K4381,Neighborhoods!$A:$C,2,0)</f>
        <v>Brooklyn</v>
      </c>
      <c r="M4381" t="str">
        <f>VLOOKUP($K4381,Neighborhoods!$A:$C,3,0)</f>
        <v>Greenpoint</v>
      </c>
      <c r="N4381" t="str">
        <f>INDEX(Neighborhoods!$A:$C, MATCH(Places!$K4381,Neighborhoods!$A:$A,0), MATCH(Places!N$1,Neighborhoods!$A$1:$C$1,0))</f>
        <v>Brooklyn</v>
      </c>
      <c r="O4381" t="str">
        <f>INDEX(Neighborhoods!$A:$C, MATCH(Places!$K4381,Neighborhoods!$A:$A,0), MATCH(Places!O$1,Neighborhoods!$A$1:$C$1,0))</f>
        <v>Greenpoint</v>
      </c>
      <c r="P4381" t="s">
        <v>1</v>
      </c>
      <c r="Q4381" t="str">
        <f t="shared" si="272"/>
        <v>Yes</v>
      </c>
      <c r="R4381">
        <v>1</v>
      </c>
      <c r="S4381" t="str">
        <f t="shared" si="273"/>
        <v>Small</v>
      </c>
      <c r="T4381" s="50">
        <v>45</v>
      </c>
      <c r="U4381" s="70">
        <f t="shared" si="274"/>
        <v>0.03</v>
      </c>
      <c r="V4381" s="52">
        <v>5</v>
      </c>
      <c r="W4381" s="52" t="str" cm="1">
        <f t="array" ref="W4381">_xlfn.SWITCH(ROUND(V4381,0),5,"Excellent",4,"Good",3,"Ok","Bad")</f>
        <v>Excellent</v>
      </c>
      <c r="X4381">
        <v>5</v>
      </c>
      <c r="Y4381" t="str">
        <f t="shared" si="275"/>
        <v>No</v>
      </c>
      <c r="Z4381" s="68">
        <v>43467</v>
      </c>
      <c r="AA4381" s="68">
        <v>43833</v>
      </c>
      <c r="AB4381">
        <v>33</v>
      </c>
      <c r="AC4381" t="s">
        <v>15615</v>
      </c>
    </row>
    <row r="4382" spans="1:29" x14ac:dyDescent="0.3">
      <c r="A4382" t="s">
        <v>3099</v>
      </c>
      <c r="B4382">
        <v>3736</v>
      </c>
      <c r="C4382" t="str">
        <f>VLOOKUP($B4382,Hosts!$A:$M,10,0)</f>
        <v>Within a day</v>
      </c>
      <c r="D4382" s="70">
        <f>VLOOKUP($B4382,Hosts!$A:$M,11,0)</f>
        <v>1</v>
      </c>
      <c r="E4382" s="70">
        <f>VLOOKUP($B4382,Hosts!$A:$M,12,0)</f>
        <v>1</v>
      </c>
      <c r="F4382" t="str">
        <f>VLOOKUP($B4382,Hosts!$A:$M,13,0)</f>
        <v>Yes</v>
      </c>
      <c r="G4382" t="str">
        <f>INDEX(Hosts!$A:$M, MATCH(Places!$B4382,Hosts!$A:$A,0), MATCH(Places!G$1,Hosts!$A$1:$M$1,0))</f>
        <v>Within a day</v>
      </c>
      <c r="H4382" s="70">
        <f>INDEX(Hosts!$A:$M, MATCH(Places!$B4382,Hosts!$A:$A,0), MATCH(Places!H$1,Hosts!$A$1:$M$1,0))</f>
        <v>1</v>
      </c>
      <c r="I4382" s="70">
        <f>INDEX(Hosts!$A:$M, MATCH(Places!$B4382,Hosts!$A:$A,0), MATCH(Places!I$1,Hosts!$A$1:$M$1,0))</f>
        <v>1</v>
      </c>
      <c r="J4382" t="str">
        <f>INDEX(Hosts!$A:$M, MATCH(Places!$B4382,Hosts!$A:$A,0), MATCH(Places!J$1,Hosts!$A$1:$M$1,0))</f>
        <v>Yes</v>
      </c>
      <c r="K4382">
        <v>24</v>
      </c>
      <c r="L4382" t="str">
        <f>VLOOKUP($K4382,Neighborhoods!$A:$C,2,0)</f>
        <v>Queens</v>
      </c>
      <c r="M4382" t="str">
        <f>VLOOKUP($K4382,Neighborhoods!$A:$C,3,0)</f>
        <v>Long Island City</v>
      </c>
      <c r="N4382" t="str">
        <f>INDEX(Neighborhoods!$A:$C, MATCH(Places!$K4382,Neighborhoods!$A:$A,0), MATCH(Places!N$1,Neighborhoods!$A$1:$C$1,0))</f>
        <v>Queens</v>
      </c>
      <c r="O4382" t="str">
        <f>INDEX(Neighborhoods!$A:$C, MATCH(Places!$K4382,Neighborhoods!$A:$A,0), MATCH(Places!O$1,Neighborhoods!$A$1:$C$1,0))</f>
        <v>Long Island City</v>
      </c>
      <c r="P4382" t="s">
        <v>11822</v>
      </c>
      <c r="Q4382" t="str">
        <f t="shared" si="272"/>
        <v>No</v>
      </c>
      <c r="R4382">
        <v>3</v>
      </c>
      <c r="S4382" t="str">
        <f t="shared" si="273"/>
        <v>Medium</v>
      </c>
      <c r="T4382" s="50">
        <v>149</v>
      </c>
      <c r="U4382" s="70">
        <f t="shared" si="274"/>
        <v>0.03</v>
      </c>
      <c r="V4382" s="52">
        <v>4.97</v>
      </c>
      <c r="W4382" s="52" t="str" cm="1">
        <f t="array" ref="W4382">_xlfn.SWITCH(ROUND(V4382,0),5,"Excellent",4,"Good",3,"Ok","Bad")</f>
        <v>Excellent</v>
      </c>
      <c r="X4382">
        <v>39</v>
      </c>
      <c r="Y4382" t="str">
        <f t="shared" si="275"/>
        <v>No</v>
      </c>
      <c r="Z4382" s="68">
        <v>43476</v>
      </c>
      <c r="AA4382" s="68">
        <v>43995</v>
      </c>
      <c r="AB4382">
        <v>153</v>
      </c>
      <c r="AC4382" t="s">
        <v>15615</v>
      </c>
    </row>
    <row r="4383" spans="1:29" x14ac:dyDescent="0.3">
      <c r="A4383" t="s">
        <v>3100</v>
      </c>
      <c r="B4383">
        <v>1695</v>
      </c>
      <c r="C4383" t="str">
        <f>VLOOKUP($B4383,Hosts!$A:$M,10,0)</f>
        <v>Within an hour</v>
      </c>
      <c r="D4383" s="70">
        <f>VLOOKUP($B4383,Hosts!$A:$M,11,0)</f>
        <v>1</v>
      </c>
      <c r="E4383" s="70">
        <f>VLOOKUP($B4383,Hosts!$A:$M,12,0)</f>
        <v>0.99</v>
      </c>
      <c r="F4383" t="str">
        <f>VLOOKUP($B4383,Hosts!$A:$M,13,0)</f>
        <v>Yes</v>
      </c>
      <c r="G4383" t="str">
        <f>INDEX(Hosts!$A:$M, MATCH(Places!$B4383,Hosts!$A:$A,0), MATCH(Places!G$1,Hosts!$A$1:$M$1,0))</f>
        <v>Within an hour</v>
      </c>
      <c r="H4383" s="70">
        <f>INDEX(Hosts!$A:$M, MATCH(Places!$B4383,Hosts!$A:$A,0), MATCH(Places!H$1,Hosts!$A$1:$M$1,0))</f>
        <v>1</v>
      </c>
      <c r="I4383" s="70">
        <f>INDEX(Hosts!$A:$M, MATCH(Places!$B4383,Hosts!$A:$A,0), MATCH(Places!I$1,Hosts!$A$1:$M$1,0))</f>
        <v>0.99</v>
      </c>
      <c r="J4383" t="str">
        <f>INDEX(Hosts!$A:$M, MATCH(Places!$B4383,Hosts!$A:$A,0), MATCH(Places!J$1,Hosts!$A$1:$M$1,0))</f>
        <v>Yes</v>
      </c>
      <c r="K4383">
        <v>15</v>
      </c>
      <c r="L4383" t="str">
        <f>VLOOKUP($K4383,Neighborhoods!$A:$C,2,0)</f>
        <v>Manhattan</v>
      </c>
      <c r="M4383" t="str">
        <f>VLOOKUP($K4383,Neighborhoods!$A:$C,3,0)</f>
        <v>East Village</v>
      </c>
      <c r="N4383" t="str">
        <f>INDEX(Neighborhoods!$A:$C, MATCH(Places!$K4383,Neighborhoods!$A:$A,0), MATCH(Places!N$1,Neighborhoods!$A$1:$C$1,0))</f>
        <v>Manhattan</v>
      </c>
      <c r="O4383" t="str">
        <f>INDEX(Neighborhoods!$A:$C, MATCH(Places!$K4383,Neighborhoods!$A:$A,0), MATCH(Places!O$1,Neighborhoods!$A$1:$C$1,0))</f>
        <v>East Village</v>
      </c>
      <c r="P4383" t="s">
        <v>1</v>
      </c>
      <c r="Q4383" t="str">
        <f t="shared" si="272"/>
        <v>Yes</v>
      </c>
      <c r="R4383">
        <v>2</v>
      </c>
      <c r="S4383" t="str">
        <f t="shared" si="273"/>
        <v>Small</v>
      </c>
      <c r="T4383" s="50">
        <v>70</v>
      </c>
      <c r="U4383" s="70">
        <f t="shared" si="274"/>
        <v>0.03</v>
      </c>
      <c r="V4383" s="52">
        <v>4.75</v>
      </c>
      <c r="W4383" s="52" t="str" cm="1">
        <f t="array" ref="W4383">_xlfn.SWITCH(ROUND(V4383,0),5,"Excellent",4,"Good",3,"Ok","Bad")</f>
        <v>Excellent</v>
      </c>
      <c r="X4383">
        <v>52</v>
      </c>
      <c r="Y4383" t="str">
        <f t="shared" si="275"/>
        <v>No</v>
      </c>
      <c r="Z4383" s="68">
        <v>43496</v>
      </c>
      <c r="AA4383" s="68">
        <v>43898</v>
      </c>
      <c r="AB4383">
        <v>0</v>
      </c>
      <c r="AC4383" t="s">
        <v>15615</v>
      </c>
    </row>
    <row r="4384" spans="1:29" x14ac:dyDescent="0.3">
      <c r="A4384" t="s">
        <v>15006</v>
      </c>
      <c r="B4384">
        <v>2346</v>
      </c>
      <c r="C4384" t="str">
        <f>VLOOKUP($B4384,Hosts!$A:$M,10,0)</f>
        <v>Within a few hours</v>
      </c>
      <c r="D4384" s="70">
        <f>VLOOKUP($B4384,Hosts!$A:$M,11,0)</f>
        <v>1</v>
      </c>
      <c r="E4384" s="70">
        <f>VLOOKUP($B4384,Hosts!$A:$M,12,0)</f>
        <v>1</v>
      </c>
      <c r="F4384" t="str">
        <f>VLOOKUP($B4384,Hosts!$A:$M,13,0)</f>
        <v>No</v>
      </c>
      <c r="G4384" t="str">
        <f>INDEX(Hosts!$A:$M, MATCH(Places!$B4384,Hosts!$A:$A,0), MATCH(Places!G$1,Hosts!$A$1:$M$1,0))</f>
        <v>Within a few hours</v>
      </c>
      <c r="H4384" s="70">
        <f>INDEX(Hosts!$A:$M, MATCH(Places!$B4384,Hosts!$A:$A,0), MATCH(Places!H$1,Hosts!$A$1:$M$1,0))</f>
        <v>1</v>
      </c>
      <c r="I4384" s="70">
        <f>INDEX(Hosts!$A:$M, MATCH(Places!$B4384,Hosts!$A:$A,0), MATCH(Places!I$1,Hosts!$A$1:$M$1,0))</f>
        <v>1</v>
      </c>
      <c r="J4384" t="str">
        <f>INDEX(Hosts!$A:$M, MATCH(Places!$B4384,Hosts!$A:$A,0), MATCH(Places!J$1,Hosts!$A$1:$M$1,0))</f>
        <v>No</v>
      </c>
      <c r="K4384">
        <v>10</v>
      </c>
      <c r="L4384" t="str">
        <f>VLOOKUP($K4384,Neighborhoods!$A:$C,2,0)</f>
        <v>Brooklyn</v>
      </c>
      <c r="M4384" t="str">
        <f>VLOOKUP($K4384,Neighborhoods!$A:$C,3,0)</f>
        <v>East Flatbush</v>
      </c>
      <c r="N4384" t="str">
        <f>INDEX(Neighborhoods!$A:$C, MATCH(Places!$K4384,Neighborhoods!$A:$A,0), MATCH(Places!N$1,Neighborhoods!$A$1:$C$1,0))</f>
        <v>Brooklyn</v>
      </c>
      <c r="O4384" t="str">
        <f>INDEX(Neighborhoods!$A:$C, MATCH(Places!$K4384,Neighborhoods!$A:$A,0), MATCH(Places!O$1,Neighborhoods!$A$1:$C$1,0))</f>
        <v>East Flatbush</v>
      </c>
      <c r="P4384" t="s">
        <v>1</v>
      </c>
      <c r="Q4384" t="str">
        <f t="shared" si="272"/>
        <v>Yes</v>
      </c>
      <c r="R4384">
        <v>1</v>
      </c>
      <c r="S4384" t="str">
        <f t="shared" si="273"/>
        <v>Small</v>
      </c>
      <c r="T4384" s="50">
        <v>39</v>
      </c>
      <c r="U4384" s="70">
        <f t="shared" si="274"/>
        <v>0.03</v>
      </c>
      <c r="V4384" s="52">
        <v>4.67</v>
      </c>
      <c r="W4384" s="52" t="str" cm="1">
        <f t="array" ref="W4384">_xlfn.SWITCH(ROUND(V4384,0),5,"Excellent",4,"Good",3,"Ok","Bad")</f>
        <v>Excellent</v>
      </c>
      <c r="X4384">
        <v>48</v>
      </c>
      <c r="Y4384" t="str">
        <f t="shared" si="275"/>
        <v>No</v>
      </c>
      <c r="Z4384" s="68">
        <v>43513</v>
      </c>
      <c r="AA4384" s="68">
        <v>44057</v>
      </c>
      <c r="AB4384">
        <v>269</v>
      </c>
      <c r="AC4384" t="s">
        <v>15616</v>
      </c>
    </row>
    <row r="4385" spans="1:29" x14ac:dyDescent="0.3">
      <c r="A4385" t="s">
        <v>3101</v>
      </c>
      <c r="B4385">
        <v>1377</v>
      </c>
      <c r="C4385" t="str">
        <f>VLOOKUP($B4385,Hosts!$A:$M,10,0)</f>
        <v>Within a day</v>
      </c>
      <c r="D4385" s="70">
        <f>VLOOKUP($B4385,Hosts!$A:$M,11,0)</f>
        <v>1</v>
      </c>
      <c r="E4385" s="70">
        <f>VLOOKUP($B4385,Hosts!$A:$M,12,0)</f>
        <v>1</v>
      </c>
      <c r="F4385" t="str">
        <f>VLOOKUP($B4385,Hosts!$A:$M,13,0)</f>
        <v>Yes</v>
      </c>
      <c r="G4385" t="str">
        <f>INDEX(Hosts!$A:$M, MATCH(Places!$B4385,Hosts!$A:$A,0), MATCH(Places!G$1,Hosts!$A$1:$M$1,0))</f>
        <v>Within a day</v>
      </c>
      <c r="H4385" s="70">
        <f>INDEX(Hosts!$A:$M, MATCH(Places!$B4385,Hosts!$A:$A,0), MATCH(Places!H$1,Hosts!$A$1:$M$1,0))</f>
        <v>1</v>
      </c>
      <c r="I4385" s="70">
        <f>INDEX(Hosts!$A:$M, MATCH(Places!$B4385,Hosts!$A:$A,0), MATCH(Places!I$1,Hosts!$A$1:$M$1,0))</f>
        <v>1</v>
      </c>
      <c r="J4385" t="str">
        <f>INDEX(Hosts!$A:$M, MATCH(Places!$B4385,Hosts!$A:$A,0), MATCH(Places!J$1,Hosts!$A$1:$M$1,0))</f>
        <v>Yes</v>
      </c>
      <c r="K4385">
        <v>7</v>
      </c>
      <c r="L4385" t="str">
        <f>VLOOKUP($K4385,Neighborhoods!$A:$C,2,0)</f>
        <v>Brooklyn</v>
      </c>
      <c r="M4385" t="str">
        <f>VLOOKUP($K4385,Neighborhoods!$A:$C,3,0)</f>
        <v>Bedford-Stuyvesant</v>
      </c>
      <c r="N4385" t="str">
        <f>INDEX(Neighborhoods!$A:$C, MATCH(Places!$K4385,Neighborhoods!$A:$A,0), MATCH(Places!N$1,Neighborhoods!$A$1:$C$1,0))</f>
        <v>Brooklyn</v>
      </c>
      <c r="O4385" t="str">
        <f>INDEX(Neighborhoods!$A:$C, MATCH(Places!$K4385,Neighborhoods!$A:$A,0), MATCH(Places!O$1,Neighborhoods!$A$1:$C$1,0))</f>
        <v>Bedford-Stuyvesant</v>
      </c>
      <c r="P4385" t="s">
        <v>1</v>
      </c>
      <c r="Q4385" t="str">
        <f t="shared" si="272"/>
        <v>Yes</v>
      </c>
      <c r="R4385">
        <v>2</v>
      </c>
      <c r="S4385" t="str">
        <f t="shared" si="273"/>
        <v>Small</v>
      </c>
      <c r="T4385" s="50">
        <v>50</v>
      </c>
      <c r="U4385" s="70">
        <f t="shared" si="274"/>
        <v>0.03</v>
      </c>
      <c r="V4385" s="52">
        <v>5</v>
      </c>
      <c r="W4385" s="52" t="str" cm="1">
        <f t="array" ref="W4385">_xlfn.SWITCH(ROUND(V4385,0),5,"Excellent",4,"Good",3,"Ok","Bad")</f>
        <v>Excellent</v>
      </c>
      <c r="X4385">
        <v>38</v>
      </c>
      <c r="Y4385" t="str">
        <f t="shared" si="275"/>
        <v>No</v>
      </c>
      <c r="Z4385" s="68">
        <v>43485</v>
      </c>
      <c r="AA4385" s="68">
        <v>43899</v>
      </c>
      <c r="AB4385">
        <v>0</v>
      </c>
      <c r="AC4385" t="s">
        <v>15615</v>
      </c>
    </row>
    <row r="4386" spans="1:29" x14ac:dyDescent="0.3">
      <c r="A4386" t="s">
        <v>3102</v>
      </c>
      <c r="B4386">
        <v>3761</v>
      </c>
      <c r="C4386" t="str">
        <f>VLOOKUP($B4386,Hosts!$A:$M,10,0)</f>
        <v>Within an hour</v>
      </c>
      <c r="D4386" s="70">
        <f>VLOOKUP($B4386,Hosts!$A:$M,11,0)</f>
        <v>1</v>
      </c>
      <c r="E4386" s="70">
        <f>VLOOKUP($B4386,Hosts!$A:$M,12,0)</f>
        <v>0.96</v>
      </c>
      <c r="F4386" t="str">
        <f>VLOOKUP($B4386,Hosts!$A:$M,13,0)</f>
        <v>No</v>
      </c>
      <c r="G4386" t="str">
        <f>INDEX(Hosts!$A:$M, MATCH(Places!$B4386,Hosts!$A:$A,0), MATCH(Places!G$1,Hosts!$A$1:$M$1,0))</f>
        <v>Within an hour</v>
      </c>
      <c r="H4386" s="70">
        <f>INDEX(Hosts!$A:$M, MATCH(Places!$B4386,Hosts!$A:$A,0), MATCH(Places!H$1,Hosts!$A$1:$M$1,0))</f>
        <v>1</v>
      </c>
      <c r="I4386" s="70">
        <f>INDEX(Hosts!$A:$M, MATCH(Places!$B4386,Hosts!$A:$A,0), MATCH(Places!I$1,Hosts!$A$1:$M$1,0))</f>
        <v>0.96</v>
      </c>
      <c r="J4386" t="str">
        <f>INDEX(Hosts!$A:$M, MATCH(Places!$B4386,Hosts!$A:$A,0), MATCH(Places!J$1,Hosts!$A$1:$M$1,0))</f>
        <v>No</v>
      </c>
      <c r="K4386">
        <v>23</v>
      </c>
      <c r="L4386" t="str">
        <f>VLOOKUP($K4386,Neighborhoods!$A:$C,2,0)</f>
        <v>Queens</v>
      </c>
      <c r="M4386" t="str">
        <f>VLOOKUP($K4386,Neighborhoods!$A:$C,3,0)</f>
        <v>Jamaica</v>
      </c>
      <c r="N4386" t="str">
        <f>INDEX(Neighborhoods!$A:$C, MATCH(Places!$K4386,Neighborhoods!$A:$A,0), MATCH(Places!N$1,Neighborhoods!$A$1:$C$1,0))</f>
        <v>Queens</v>
      </c>
      <c r="O4386" t="str">
        <f>INDEX(Neighborhoods!$A:$C, MATCH(Places!$K4386,Neighborhoods!$A:$A,0), MATCH(Places!O$1,Neighborhoods!$A$1:$C$1,0))</f>
        <v>Jamaica</v>
      </c>
      <c r="P4386" t="s">
        <v>1</v>
      </c>
      <c r="Q4386" t="str">
        <f t="shared" si="272"/>
        <v>Yes</v>
      </c>
      <c r="R4386">
        <v>2</v>
      </c>
      <c r="S4386" t="str">
        <f t="shared" si="273"/>
        <v>Small</v>
      </c>
      <c r="T4386" s="50">
        <v>49</v>
      </c>
      <c r="U4386" s="70">
        <f t="shared" si="274"/>
        <v>0.03</v>
      </c>
      <c r="V4386" s="52">
        <v>4.9800000000000004</v>
      </c>
      <c r="W4386" s="52" t="str" cm="1">
        <f t="array" ref="W4386">_xlfn.SWITCH(ROUND(V4386,0),5,"Excellent",4,"Good",3,"Ok","Bad")</f>
        <v>Excellent</v>
      </c>
      <c r="X4386">
        <v>126</v>
      </c>
      <c r="Y4386" t="str">
        <f t="shared" si="275"/>
        <v>Yes</v>
      </c>
      <c r="Z4386" s="68">
        <v>43461</v>
      </c>
      <c r="AA4386" s="68">
        <v>44031</v>
      </c>
      <c r="AB4386">
        <v>359</v>
      </c>
      <c r="AC4386" t="s">
        <v>15615</v>
      </c>
    </row>
    <row r="4387" spans="1:29" x14ac:dyDescent="0.3">
      <c r="A4387" t="s">
        <v>3103</v>
      </c>
      <c r="B4387">
        <v>1891</v>
      </c>
      <c r="C4387" t="str">
        <f>VLOOKUP($B4387,Hosts!$A:$M,10,0)</f>
        <v>Within an hour</v>
      </c>
      <c r="D4387" s="70">
        <f>VLOOKUP($B4387,Hosts!$A:$M,11,0)</f>
        <v>1</v>
      </c>
      <c r="E4387" s="70">
        <f>VLOOKUP($B4387,Hosts!$A:$M,12,0)</f>
        <v>1</v>
      </c>
      <c r="F4387" t="str">
        <f>VLOOKUP($B4387,Hosts!$A:$M,13,0)</f>
        <v>Yes</v>
      </c>
      <c r="G4387" t="str">
        <f>INDEX(Hosts!$A:$M, MATCH(Places!$B4387,Hosts!$A:$A,0), MATCH(Places!G$1,Hosts!$A$1:$M$1,0))</f>
        <v>Within an hour</v>
      </c>
      <c r="H4387" s="70">
        <f>INDEX(Hosts!$A:$M, MATCH(Places!$B4387,Hosts!$A:$A,0), MATCH(Places!H$1,Hosts!$A$1:$M$1,0))</f>
        <v>1</v>
      </c>
      <c r="I4387" s="70">
        <f>INDEX(Hosts!$A:$M, MATCH(Places!$B4387,Hosts!$A:$A,0), MATCH(Places!I$1,Hosts!$A$1:$M$1,0))</f>
        <v>1</v>
      </c>
      <c r="J4387" t="str">
        <f>INDEX(Hosts!$A:$M, MATCH(Places!$B4387,Hosts!$A:$A,0), MATCH(Places!J$1,Hosts!$A$1:$M$1,0))</f>
        <v>Yes</v>
      </c>
      <c r="K4387">
        <v>7</v>
      </c>
      <c r="L4387" t="str">
        <f>VLOOKUP($K4387,Neighborhoods!$A:$C,2,0)</f>
        <v>Brooklyn</v>
      </c>
      <c r="M4387" t="str">
        <f>VLOOKUP($K4387,Neighborhoods!$A:$C,3,0)</f>
        <v>Bedford-Stuyvesant</v>
      </c>
      <c r="N4387" t="str">
        <f>INDEX(Neighborhoods!$A:$C, MATCH(Places!$K4387,Neighborhoods!$A:$A,0), MATCH(Places!N$1,Neighborhoods!$A$1:$C$1,0))</f>
        <v>Brooklyn</v>
      </c>
      <c r="O4387" t="str">
        <f>INDEX(Neighborhoods!$A:$C, MATCH(Places!$K4387,Neighborhoods!$A:$A,0), MATCH(Places!O$1,Neighborhoods!$A$1:$C$1,0))</f>
        <v>Bedford-Stuyvesant</v>
      </c>
      <c r="P4387" t="s">
        <v>11822</v>
      </c>
      <c r="Q4387" t="str">
        <f t="shared" si="272"/>
        <v>No</v>
      </c>
      <c r="R4387">
        <v>4</v>
      </c>
      <c r="S4387" t="str">
        <f t="shared" si="273"/>
        <v>Medium</v>
      </c>
      <c r="T4387" s="50">
        <v>90</v>
      </c>
      <c r="U4387" s="70">
        <f t="shared" si="274"/>
        <v>0.03</v>
      </c>
      <c r="V4387" s="52">
        <v>5</v>
      </c>
      <c r="W4387" s="52" t="str" cm="1">
        <f t="array" ref="W4387">_xlfn.SWITCH(ROUND(V4387,0),5,"Excellent",4,"Good",3,"Ok","Bad")</f>
        <v>Excellent</v>
      </c>
      <c r="X4387">
        <v>89</v>
      </c>
      <c r="Y4387" t="str">
        <f t="shared" si="275"/>
        <v>No</v>
      </c>
      <c r="Z4387" s="68">
        <v>43470</v>
      </c>
      <c r="AA4387" s="68">
        <v>44054</v>
      </c>
      <c r="AB4387">
        <v>132</v>
      </c>
      <c r="AC4387" t="s">
        <v>15616</v>
      </c>
    </row>
    <row r="4388" spans="1:29" x14ac:dyDescent="0.3">
      <c r="A4388" t="s">
        <v>14976</v>
      </c>
      <c r="B4388">
        <v>3753</v>
      </c>
      <c r="C4388" t="str">
        <f>VLOOKUP($B4388,Hosts!$A:$M,10,0)</f>
        <v>Within an hour</v>
      </c>
      <c r="D4388" s="70">
        <f>VLOOKUP($B4388,Hosts!$A:$M,11,0)</f>
        <v>0.94</v>
      </c>
      <c r="E4388" s="70">
        <f>VLOOKUP($B4388,Hosts!$A:$M,12,0)</f>
        <v>0.91</v>
      </c>
      <c r="F4388" t="str">
        <f>VLOOKUP($B4388,Hosts!$A:$M,13,0)</f>
        <v>No</v>
      </c>
      <c r="G4388" t="str">
        <f>INDEX(Hosts!$A:$M, MATCH(Places!$B4388,Hosts!$A:$A,0), MATCH(Places!G$1,Hosts!$A$1:$M$1,0))</f>
        <v>Within an hour</v>
      </c>
      <c r="H4388" s="70">
        <f>INDEX(Hosts!$A:$M, MATCH(Places!$B4388,Hosts!$A:$A,0), MATCH(Places!H$1,Hosts!$A$1:$M$1,0))</f>
        <v>0.94</v>
      </c>
      <c r="I4388" s="70">
        <f>INDEX(Hosts!$A:$M, MATCH(Places!$B4388,Hosts!$A:$A,0), MATCH(Places!I$1,Hosts!$A$1:$M$1,0))</f>
        <v>0.91</v>
      </c>
      <c r="J4388" t="str">
        <f>INDEX(Hosts!$A:$M, MATCH(Places!$B4388,Hosts!$A:$A,0), MATCH(Places!J$1,Hosts!$A$1:$M$1,0))</f>
        <v>No</v>
      </c>
      <c r="K4388">
        <v>7</v>
      </c>
      <c r="L4388" t="str">
        <f>VLOOKUP($K4388,Neighborhoods!$A:$C,2,0)</f>
        <v>Brooklyn</v>
      </c>
      <c r="M4388" t="str">
        <f>VLOOKUP($K4388,Neighborhoods!$A:$C,3,0)</f>
        <v>Bedford-Stuyvesant</v>
      </c>
      <c r="N4388" t="str">
        <f>INDEX(Neighborhoods!$A:$C, MATCH(Places!$K4388,Neighborhoods!$A:$A,0), MATCH(Places!N$1,Neighborhoods!$A$1:$C$1,0))</f>
        <v>Brooklyn</v>
      </c>
      <c r="O4388" t="str">
        <f>INDEX(Neighborhoods!$A:$C, MATCH(Places!$K4388,Neighborhoods!$A:$A,0), MATCH(Places!O$1,Neighborhoods!$A$1:$C$1,0))</f>
        <v>Bedford-Stuyvesant</v>
      </c>
      <c r="P4388" t="s">
        <v>1</v>
      </c>
      <c r="Q4388" t="str">
        <f t="shared" si="272"/>
        <v>Yes</v>
      </c>
      <c r="R4388">
        <v>2</v>
      </c>
      <c r="S4388" t="str">
        <f t="shared" si="273"/>
        <v>Small</v>
      </c>
      <c r="T4388" s="50">
        <v>45</v>
      </c>
      <c r="U4388" s="70">
        <f t="shared" si="274"/>
        <v>0.03</v>
      </c>
      <c r="V4388" s="52">
        <v>4.38</v>
      </c>
      <c r="W4388" s="52" t="str" cm="1">
        <f t="array" ref="W4388">_xlfn.SWITCH(ROUND(V4388,0),5,"Excellent",4,"Good",3,"Ok","Bad")</f>
        <v>Good</v>
      </c>
      <c r="X4388">
        <v>26</v>
      </c>
      <c r="Y4388" t="str">
        <f t="shared" si="275"/>
        <v>No</v>
      </c>
      <c r="Z4388" s="68">
        <v>43534</v>
      </c>
      <c r="AA4388" s="68">
        <v>43892</v>
      </c>
      <c r="AB4388">
        <v>338</v>
      </c>
      <c r="AC4388" t="s">
        <v>15616</v>
      </c>
    </row>
    <row r="4389" spans="1:29" x14ac:dyDescent="0.3">
      <c r="A4389" t="s">
        <v>3104</v>
      </c>
      <c r="B4389">
        <v>2766</v>
      </c>
      <c r="C4389" t="str">
        <f>VLOOKUP($B4389,Hosts!$A:$M,10,0)</f>
        <v>Within an hour</v>
      </c>
      <c r="D4389" s="70">
        <f>VLOOKUP($B4389,Hosts!$A:$M,11,0)</f>
        <v>1</v>
      </c>
      <c r="E4389" s="70">
        <f>VLOOKUP($B4389,Hosts!$A:$M,12,0)</f>
        <v>0.94</v>
      </c>
      <c r="F4389" t="str">
        <f>VLOOKUP($B4389,Hosts!$A:$M,13,0)</f>
        <v>Yes</v>
      </c>
      <c r="G4389" t="str">
        <f>INDEX(Hosts!$A:$M, MATCH(Places!$B4389,Hosts!$A:$A,0), MATCH(Places!G$1,Hosts!$A$1:$M$1,0))</f>
        <v>Within an hour</v>
      </c>
      <c r="H4389" s="70">
        <f>INDEX(Hosts!$A:$M, MATCH(Places!$B4389,Hosts!$A:$A,0), MATCH(Places!H$1,Hosts!$A$1:$M$1,0))</f>
        <v>1</v>
      </c>
      <c r="I4389" s="70">
        <f>INDEX(Hosts!$A:$M, MATCH(Places!$B4389,Hosts!$A:$A,0), MATCH(Places!I$1,Hosts!$A$1:$M$1,0))</f>
        <v>0.94</v>
      </c>
      <c r="J4389" t="str">
        <f>INDEX(Hosts!$A:$M, MATCH(Places!$B4389,Hosts!$A:$A,0), MATCH(Places!J$1,Hosts!$A$1:$M$1,0))</f>
        <v>Yes</v>
      </c>
      <c r="K4389">
        <v>9</v>
      </c>
      <c r="L4389" t="str">
        <f>VLOOKUP($K4389,Neighborhoods!$A:$C,2,0)</f>
        <v>Brooklyn</v>
      </c>
      <c r="M4389" t="str">
        <f>VLOOKUP($K4389,Neighborhoods!$A:$C,3,0)</f>
        <v>Crown Heights</v>
      </c>
      <c r="N4389" t="str">
        <f>INDEX(Neighborhoods!$A:$C, MATCH(Places!$K4389,Neighborhoods!$A:$A,0), MATCH(Places!N$1,Neighborhoods!$A$1:$C$1,0))</f>
        <v>Brooklyn</v>
      </c>
      <c r="O4389" t="str">
        <f>INDEX(Neighborhoods!$A:$C, MATCH(Places!$K4389,Neighborhoods!$A:$A,0), MATCH(Places!O$1,Neighborhoods!$A$1:$C$1,0))</f>
        <v>Crown Heights</v>
      </c>
      <c r="P4389" t="s">
        <v>11822</v>
      </c>
      <c r="Q4389" t="str">
        <f t="shared" si="272"/>
        <v>No</v>
      </c>
      <c r="R4389">
        <v>2</v>
      </c>
      <c r="S4389" t="str">
        <f t="shared" si="273"/>
        <v>Small</v>
      </c>
      <c r="T4389" s="50">
        <v>73</v>
      </c>
      <c r="U4389" s="70">
        <f t="shared" si="274"/>
        <v>0.03</v>
      </c>
      <c r="V4389" s="52">
        <v>5</v>
      </c>
      <c r="W4389" s="52" t="str" cm="1">
        <f t="array" ref="W4389">_xlfn.SWITCH(ROUND(V4389,0),5,"Excellent",4,"Good",3,"Ok","Bad")</f>
        <v>Excellent</v>
      </c>
      <c r="X4389">
        <v>34</v>
      </c>
      <c r="Y4389" t="str">
        <f t="shared" si="275"/>
        <v>No</v>
      </c>
      <c r="Z4389" s="68">
        <v>43499</v>
      </c>
      <c r="AA4389" s="68">
        <v>44041</v>
      </c>
      <c r="AB4389">
        <v>102</v>
      </c>
      <c r="AC4389" t="s">
        <v>15615</v>
      </c>
    </row>
    <row r="4390" spans="1:29" x14ac:dyDescent="0.3">
      <c r="A4390" t="s">
        <v>3105</v>
      </c>
      <c r="B4390">
        <v>3713</v>
      </c>
      <c r="C4390" t="str">
        <f>VLOOKUP($B4390,Hosts!$A:$M,10,0)</f>
        <v>Within an hour</v>
      </c>
      <c r="D4390" s="70">
        <f>VLOOKUP($B4390,Hosts!$A:$M,11,0)</f>
        <v>1</v>
      </c>
      <c r="E4390" s="70">
        <f>VLOOKUP($B4390,Hosts!$A:$M,12,0)</f>
        <v>0.99</v>
      </c>
      <c r="F4390" t="str">
        <f>VLOOKUP($B4390,Hosts!$A:$M,13,0)</f>
        <v>No</v>
      </c>
      <c r="G4390" t="str">
        <f>INDEX(Hosts!$A:$M, MATCH(Places!$B4390,Hosts!$A:$A,0), MATCH(Places!G$1,Hosts!$A$1:$M$1,0))</f>
        <v>Within an hour</v>
      </c>
      <c r="H4390" s="70">
        <f>INDEX(Hosts!$A:$M, MATCH(Places!$B4390,Hosts!$A:$A,0), MATCH(Places!H$1,Hosts!$A$1:$M$1,0))</f>
        <v>1</v>
      </c>
      <c r="I4390" s="70">
        <f>INDEX(Hosts!$A:$M, MATCH(Places!$B4390,Hosts!$A:$A,0), MATCH(Places!I$1,Hosts!$A$1:$M$1,0))</f>
        <v>0.99</v>
      </c>
      <c r="J4390" t="str">
        <f>INDEX(Hosts!$A:$M, MATCH(Places!$B4390,Hosts!$A:$A,0), MATCH(Places!J$1,Hosts!$A$1:$M$1,0))</f>
        <v>No</v>
      </c>
      <c r="K4390">
        <v>4</v>
      </c>
      <c r="L4390" t="str">
        <f>VLOOKUP($K4390,Neighborhoods!$A:$C,2,0)</f>
        <v>Bronx</v>
      </c>
      <c r="M4390" t="str">
        <f>VLOOKUP($K4390,Neighborhoods!$A:$C,3,0)</f>
        <v>Mott Haven</v>
      </c>
      <c r="N4390" t="str">
        <f>INDEX(Neighborhoods!$A:$C, MATCH(Places!$K4390,Neighborhoods!$A:$A,0), MATCH(Places!N$1,Neighborhoods!$A$1:$C$1,0))</f>
        <v>Bronx</v>
      </c>
      <c r="O4390" t="str">
        <f>INDEX(Neighborhoods!$A:$C, MATCH(Places!$K4390,Neighborhoods!$A:$A,0), MATCH(Places!O$1,Neighborhoods!$A$1:$C$1,0))</f>
        <v>Mott Haven</v>
      </c>
      <c r="P4390" t="s">
        <v>1</v>
      </c>
      <c r="Q4390" t="str">
        <f t="shared" si="272"/>
        <v>Yes</v>
      </c>
      <c r="R4390">
        <v>2</v>
      </c>
      <c r="S4390" t="str">
        <f t="shared" si="273"/>
        <v>Small</v>
      </c>
      <c r="T4390" s="50">
        <v>39</v>
      </c>
      <c r="U4390" s="70">
        <f t="shared" si="274"/>
        <v>0.03</v>
      </c>
      <c r="V4390" s="52">
        <v>4.95</v>
      </c>
      <c r="W4390" s="52" t="str" cm="1">
        <f t="array" ref="W4390">_xlfn.SWITCH(ROUND(V4390,0),5,"Excellent",4,"Good",3,"Ok","Bad")</f>
        <v>Excellent</v>
      </c>
      <c r="X4390">
        <v>110</v>
      </c>
      <c r="Y4390" t="str">
        <f t="shared" si="275"/>
        <v>Yes</v>
      </c>
      <c r="Z4390" s="68">
        <v>43514</v>
      </c>
      <c r="AA4390" s="68">
        <v>44040</v>
      </c>
      <c r="AB4390">
        <v>0</v>
      </c>
      <c r="AC4390" t="s">
        <v>15616</v>
      </c>
    </row>
    <row r="4391" spans="1:29" x14ac:dyDescent="0.3">
      <c r="A4391" t="s">
        <v>3106</v>
      </c>
      <c r="B4391">
        <v>731</v>
      </c>
      <c r="C4391" t="str">
        <f>VLOOKUP($B4391,Hosts!$A:$M,10,0)</f>
        <v>Within an hour</v>
      </c>
      <c r="D4391" s="70">
        <f>VLOOKUP($B4391,Hosts!$A:$M,11,0)</f>
        <v>1</v>
      </c>
      <c r="E4391" s="70">
        <f>VLOOKUP($B4391,Hosts!$A:$M,12,0)</f>
        <v>0.94</v>
      </c>
      <c r="F4391" t="str">
        <f>VLOOKUP($B4391,Hosts!$A:$M,13,0)</f>
        <v>No</v>
      </c>
      <c r="G4391" t="str">
        <f>INDEX(Hosts!$A:$M, MATCH(Places!$B4391,Hosts!$A:$A,0), MATCH(Places!G$1,Hosts!$A$1:$M$1,0))</f>
        <v>Within an hour</v>
      </c>
      <c r="H4391" s="70">
        <f>INDEX(Hosts!$A:$M, MATCH(Places!$B4391,Hosts!$A:$A,0), MATCH(Places!H$1,Hosts!$A$1:$M$1,0))</f>
        <v>1</v>
      </c>
      <c r="I4391" s="70">
        <f>INDEX(Hosts!$A:$M, MATCH(Places!$B4391,Hosts!$A:$A,0), MATCH(Places!I$1,Hosts!$A$1:$M$1,0))</f>
        <v>0.94</v>
      </c>
      <c r="J4391" t="str">
        <f>INDEX(Hosts!$A:$M, MATCH(Places!$B4391,Hosts!$A:$A,0), MATCH(Places!J$1,Hosts!$A$1:$M$1,0))</f>
        <v>No</v>
      </c>
      <c r="K4391">
        <v>15</v>
      </c>
      <c r="L4391" t="str">
        <f>VLOOKUP($K4391,Neighborhoods!$A:$C,2,0)</f>
        <v>Manhattan</v>
      </c>
      <c r="M4391" t="str">
        <f>VLOOKUP($K4391,Neighborhoods!$A:$C,3,0)</f>
        <v>East Village</v>
      </c>
      <c r="N4391" t="str">
        <f>INDEX(Neighborhoods!$A:$C, MATCH(Places!$K4391,Neighborhoods!$A:$A,0), MATCH(Places!N$1,Neighborhoods!$A$1:$C$1,0))</f>
        <v>Manhattan</v>
      </c>
      <c r="O4391" t="str">
        <f>INDEX(Neighborhoods!$A:$C, MATCH(Places!$K4391,Neighborhoods!$A:$A,0), MATCH(Places!O$1,Neighborhoods!$A$1:$C$1,0))</f>
        <v>East Village</v>
      </c>
      <c r="P4391" t="s">
        <v>11822</v>
      </c>
      <c r="Q4391" t="str">
        <f t="shared" si="272"/>
        <v>No</v>
      </c>
      <c r="R4391">
        <v>2</v>
      </c>
      <c r="S4391" t="str">
        <f t="shared" si="273"/>
        <v>Small</v>
      </c>
      <c r="T4391" s="50">
        <v>210</v>
      </c>
      <c r="U4391" s="70">
        <f t="shared" si="274"/>
        <v>0.04</v>
      </c>
      <c r="V4391" s="52">
        <v>4.5</v>
      </c>
      <c r="W4391" s="52" t="str" cm="1">
        <f t="array" ref="W4391">_xlfn.SWITCH(ROUND(V4391,0),5,"Excellent",4,"Good",3,"Ok","Bad")</f>
        <v>Excellent</v>
      </c>
      <c r="X4391">
        <v>4</v>
      </c>
      <c r="Y4391" t="str">
        <f t="shared" si="275"/>
        <v>No</v>
      </c>
      <c r="Z4391" s="68">
        <v>43719</v>
      </c>
      <c r="AA4391" s="68">
        <v>43818</v>
      </c>
      <c r="AB4391">
        <v>364</v>
      </c>
      <c r="AC4391" t="s">
        <v>15615</v>
      </c>
    </row>
    <row r="4392" spans="1:29" x14ac:dyDescent="0.3">
      <c r="A4392" t="s">
        <v>13770</v>
      </c>
      <c r="B4392">
        <v>2966</v>
      </c>
      <c r="C4392" t="str">
        <f>VLOOKUP($B4392,Hosts!$A:$M,10,0)</f>
        <v>Within a day</v>
      </c>
      <c r="D4392" s="70">
        <f>VLOOKUP($B4392,Hosts!$A:$M,11,0)</f>
        <v>1</v>
      </c>
      <c r="E4392" s="70">
        <f>VLOOKUP($B4392,Hosts!$A:$M,12,0)</f>
        <v>1</v>
      </c>
      <c r="F4392" t="str">
        <f>VLOOKUP($B4392,Hosts!$A:$M,13,0)</f>
        <v>Yes</v>
      </c>
      <c r="G4392" t="str">
        <f>INDEX(Hosts!$A:$M, MATCH(Places!$B4392,Hosts!$A:$A,0), MATCH(Places!G$1,Hosts!$A$1:$M$1,0))</f>
        <v>Within a day</v>
      </c>
      <c r="H4392" s="70">
        <f>INDEX(Hosts!$A:$M, MATCH(Places!$B4392,Hosts!$A:$A,0), MATCH(Places!H$1,Hosts!$A$1:$M$1,0))</f>
        <v>1</v>
      </c>
      <c r="I4392" s="70">
        <f>INDEX(Hosts!$A:$M, MATCH(Places!$B4392,Hosts!$A:$A,0), MATCH(Places!I$1,Hosts!$A$1:$M$1,0))</f>
        <v>1</v>
      </c>
      <c r="J4392" t="str">
        <f>INDEX(Hosts!$A:$M, MATCH(Places!$B4392,Hosts!$A:$A,0), MATCH(Places!J$1,Hosts!$A$1:$M$1,0))</f>
        <v>Yes</v>
      </c>
      <c r="K4392">
        <v>7</v>
      </c>
      <c r="L4392" t="str">
        <f>VLOOKUP($K4392,Neighborhoods!$A:$C,2,0)</f>
        <v>Brooklyn</v>
      </c>
      <c r="M4392" t="str">
        <f>VLOOKUP($K4392,Neighborhoods!$A:$C,3,0)</f>
        <v>Bedford-Stuyvesant</v>
      </c>
      <c r="N4392" t="str">
        <f>INDEX(Neighborhoods!$A:$C, MATCH(Places!$K4392,Neighborhoods!$A:$A,0), MATCH(Places!N$1,Neighborhoods!$A$1:$C$1,0))</f>
        <v>Brooklyn</v>
      </c>
      <c r="O4392" t="str">
        <f>INDEX(Neighborhoods!$A:$C, MATCH(Places!$K4392,Neighborhoods!$A:$A,0), MATCH(Places!O$1,Neighborhoods!$A$1:$C$1,0))</f>
        <v>Bedford-Stuyvesant</v>
      </c>
      <c r="P4392" t="s">
        <v>11822</v>
      </c>
      <c r="Q4392" t="str">
        <f t="shared" si="272"/>
        <v>No</v>
      </c>
      <c r="R4392">
        <v>4</v>
      </c>
      <c r="S4392" t="str">
        <f t="shared" si="273"/>
        <v>Medium</v>
      </c>
      <c r="T4392" s="50">
        <v>108</v>
      </c>
      <c r="U4392" s="70">
        <f t="shared" si="274"/>
        <v>0.03</v>
      </c>
      <c r="V4392" s="52">
        <v>4.8899999999999997</v>
      </c>
      <c r="W4392" s="52" t="str" cm="1">
        <f t="array" ref="W4392">_xlfn.SWITCH(ROUND(V4392,0),5,"Excellent",4,"Good",3,"Ok","Bad")</f>
        <v>Excellent</v>
      </c>
      <c r="X4392">
        <v>37</v>
      </c>
      <c r="Y4392" t="str">
        <f t="shared" si="275"/>
        <v>No</v>
      </c>
      <c r="Z4392" s="68">
        <v>43681</v>
      </c>
      <c r="AA4392" s="68">
        <v>43896</v>
      </c>
      <c r="AB4392">
        <v>10</v>
      </c>
      <c r="AC4392" t="s">
        <v>15615</v>
      </c>
    </row>
    <row r="4393" spans="1:29" x14ac:dyDescent="0.3">
      <c r="A4393" t="s">
        <v>14199</v>
      </c>
      <c r="B4393">
        <v>3544</v>
      </c>
      <c r="C4393" t="str">
        <f>VLOOKUP($B4393,Hosts!$A:$M,10,0)</f>
        <v>Within an hour</v>
      </c>
      <c r="D4393" s="70">
        <f>VLOOKUP($B4393,Hosts!$A:$M,11,0)</f>
        <v>0.9</v>
      </c>
      <c r="E4393" s="70">
        <f>VLOOKUP($B4393,Hosts!$A:$M,12,0)</f>
        <v>0.99</v>
      </c>
      <c r="F4393" t="str">
        <f>VLOOKUP($B4393,Hosts!$A:$M,13,0)</f>
        <v>No</v>
      </c>
      <c r="G4393" t="str">
        <f>INDEX(Hosts!$A:$M, MATCH(Places!$B4393,Hosts!$A:$A,0), MATCH(Places!G$1,Hosts!$A$1:$M$1,0))</f>
        <v>Within an hour</v>
      </c>
      <c r="H4393" s="70">
        <f>INDEX(Hosts!$A:$M, MATCH(Places!$B4393,Hosts!$A:$A,0), MATCH(Places!H$1,Hosts!$A$1:$M$1,0))</f>
        <v>0.9</v>
      </c>
      <c r="I4393" s="70">
        <f>INDEX(Hosts!$A:$M, MATCH(Places!$B4393,Hosts!$A:$A,0), MATCH(Places!I$1,Hosts!$A$1:$M$1,0))</f>
        <v>0.99</v>
      </c>
      <c r="J4393" t="str">
        <f>INDEX(Hosts!$A:$M, MATCH(Places!$B4393,Hosts!$A:$A,0), MATCH(Places!J$1,Hosts!$A$1:$M$1,0))</f>
        <v>No</v>
      </c>
      <c r="K4393">
        <v>17</v>
      </c>
      <c r="L4393" t="str">
        <f>VLOOKUP($K4393,Neighborhoods!$A:$C,2,0)</f>
        <v>Manhattan</v>
      </c>
      <c r="M4393" t="str">
        <f>VLOOKUP($K4393,Neighborhoods!$A:$C,3,0)</f>
        <v>Hell's Kitchen</v>
      </c>
      <c r="N4393" t="str">
        <f>INDEX(Neighborhoods!$A:$C, MATCH(Places!$K4393,Neighborhoods!$A:$A,0), MATCH(Places!N$1,Neighborhoods!$A$1:$C$1,0))</f>
        <v>Manhattan</v>
      </c>
      <c r="O4393" t="str">
        <f>INDEX(Neighborhoods!$A:$C, MATCH(Places!$K4393,Neighborhoods!$A:$A,0), MATCH(Places!O$1,Neighborhoods!$A$1:$C$1,0))</f>
        <v>Hell's Kitchen</v>
      </c>
      <c r="P4393" t="s">
        <v>1</v>
      </c>
      <c r="Q4393" t="str">
        <f t="shared" si="272"/>
        <v>Yes</v>
      </c>
      <c r="R4393">
        <v>2</v>
      </c>
      <c r="S4393" t="str">
        <f t="shared" si="273"/>
        <v>Small</v>
      </c>
      <c r="T4393" s="50">
        <v>150</v>
      </c>
      <c r="U4393" s="70">
        <f t="shared" si="274"/>
        <v>0.03</v>
      </c>
      <c r="V4393" s="52">
        <v>3.91</v>
      </c>
      <c r="W4393" s="52" t="str" cm="1">
        <f t="array" ref="W4393">_xlfn.SWITCH(ROUND(V4393,0),5,"Excellent",4,"Good",3,"Ok","Bad")</f>
        <v>Good</v>
      </c>
      <c r="X4393">
        <v>11</v>
      </c>
      <c r="Y4393" t="str">
        <f t="shared" si="275"/>
        <v>No</v>
      </c>
      <c r="Z4393" s="68">
        <v>43549</v>
      </c>
      <c r="AA4393" s="68">
        <v>43833</v>
      </c>
      <c r="AB4393">
        <v>365</v>
      </c>
      <c r="AC4393" t="s">
        <v>15616</v>
      </c>
    </row>
    <row r="4394" spans="1:29" x14ac:dyDescent="0.3">
      <c r="A4394" t="s">
        <v>3107</v>
      </c>
      <c r="B4394">
        <v>1846</v>
      </c>
      <c r="C4394" t="str">
        <f>VLOOKUP($B4394,Hosts!$A:$M,10,0)</f>
        <v>Within an hour</v>
      </c>
      <c r="D4394" s="70">
        <f>VLOOKUP($B4394,Hosts!$A:$M,11,0)</f>
        <v>0.9</v>
      </c>
      <c r="E4394" s="70">
        <f>VLOOKUP($B4394,Hosts!$A:$M,12,0)</f>
        <v>1</v>
      </c>
      <c r="F4394" t="str">
        <f>VLOOKUP($B4394,Hosts!$A:$M,13,0)</f>
        <v>No</v>
      </c>
      <c r="G4394" t="str">
        <f>INDEX(Hosts!$A:$M, MATCH(Places!$B4394,Hosts!$A:$A,0), MATCH(Places!G$1,Hosts!$A$1:$M$1,0))</f>
        <v>Within an hour</v>
      </c>
      <c r="H4394" s="70">
        <f>INDEX(Hosts!$A:$M, MATCH(Places!$B4394,Hosts!$A:$A,0), MATCH(Places!H$1,Hosts!$A$1:$M$1,0))</f>
        <v>0.9</v>
      </c>
      <c r="I4394" s="70">
        <f>INDEX(Hosts!$A:$M, MATCH(Places!$B4394,Hosts!$A:$A,0), MATCH(Places!I$1,Hosts!$A$1:$M$1,0))</f>
        <v>1</v>
      </c>
      <c r="J4394" t="str">
        <f>INDEX(Hosts!$A:$M, MATCH(Places!$B4394,Hosts!$A:$A,0), MATCH(Places!J$1,Hosts!$A$1:$M$1,0))</f>
        <v>No</v>
      </c>
      <c r="K4394">
        <v>8</v>
      </c>
      <c r="L4394" t="str">
        <f>VLOOKUP($K4394,Neighborhoods!$A:$C,2,0)</f>
        <v>Brooklyn</v>
      </c>
      <c r="M4394" t="str">
        <f>VLOOKUP($K4394,Neighborhoods!$A:$C,3,0)</f>
        <v>Bushwick</v>
      </c>
      <c r="N4394" t="str">
        <f>INDEX(Neighborhoods!$A:$C, MATCH(Places!$K4394,Neighborhoods!$A:$A,0), MATCH(Places!N$1,Neighborhoods!$A$1:$C$1,0))</f>
        <v>Brooklyn</v>
      </c>
      <c r="O4394" t="str">
        <f>INDEX(Neighborhoods!$A:$C, MATCH(Places!$K4394,Neighborhoods!$A:$A,0), MATCH(Places!O$1,Neighborhoods!$A$1:$C$1,0))</f>
        <v>Bushwick</v>
      </c>
      <c r="P4394" t="s">
        <v>1</v>
      </c>
      <c r="Q4394" t="str">
        <f t="shared" si="272"/>
        <v>Yes</v>
      </c>
      <c r="R4394">
        <v>2</v>
      </c>
      <c r="S4394" t="str">
        <f t="shared" si="273"/>
        <v>Small</v>
      </c>
      <c r="T4394" s="50">
        <v>45</v>
      </c>
      <c r="U4394" s="70">
        <f t="shared" si="274"/>
        <v>0.03</v>
      </c>
      <c r="V4394" s="52">
        <v>4.7300000000000004</v>
      </c>
      <c r="W4394" s="52" t="str" cm="1">
        <f t="array" ref="W4394">_xlfn.SWITCH(ROUND(V4394,0),5,"Excellent",4,"Good",3,"Ok","Bad")</f>
        <v>Excellent</v>
      </c>
      <c r="X4394">
        <v>15</v>
      </c>
      <c r="Y4394" t="str">
        <f t="shared" si="275"/>
        <v>No</v>
      </c>
      <c r="Z4394" s="68">
        <v>43561</v>
      </c>
      <c r="AA4394" s="68">
        <v>43852</v>
      </c>
      <c r="AB4394">
        <v>74</v>
      </c>
      <c r="AC4394" t="s">
        <v>15615</v>
      </c>
    </row>
    <row r="4395" spans="1:29" x14ac:dyDescent="0.3">
      <c r="A4395" t="s">
        <v>15541</v>
      </c>
      <c r="B4395">
        <v>3691</v>
      </c>
      <c r="C4395" t="str">
        <f>VLOOKUP($B4395,Hosts!$A:$M,10,0)</f>
        <v>Within an hour</v>
      </c>
      <c r="D4395" s="70">
        <f>VLOOKUP($B4395,Hosts!$A:$M,11,0)</f>
        <v>0.97</v>
      </c>
      <c r="E4395" s="70">
        <f>VLOOKUP($B4395,Hosts!$A:$M,12,0)</f>
        <v>0.99</v>
      </c>
      <c r="F4395" t="str">
        <f>VLOOKUP($B4395,Hosts!$A:$M,13,0)</f>
        <v>No</v>
      </c>
      <c r="G4395" t="str">
        <f>INDEX(Hosts!$A:$M, MATCH(Places!$B4395,Hosts!$A:$A,0), MATCH(Places!G$1,Hosts!$A$1:$M$1,0))</f>
        <v>Within an hour</v>
      </c>
      <c r="H4395" s="70">
        <f>INDEX(Hosts!$A:$M, MATCH(Places!$B4395,Hosts!$A:$A,0), MATCH(Places!H$1,Hosts!$A$1:$M$1,0))</f>
        <v>0.97</v>
      </c>
      <c r="I4395" s="70">
        <f>INDEX(Hosts!$A:$M, MATCH(Places!$B4395,Hosts!$A:$A,0), MATCH(Places!I$1,Hosts!$A$1:$M$1,0))</f>
        <v>0.99</v>
      </c>
      <c r="J4395" t="str">
        <f>INDEX(Hosts!$A:$M, MATCH(Places!$B4395,Hosts!$A:$A,0), MATCH(Places!J$1,Hosts!$A$1:$M$1,0))</f>
        <v>No</v>
      </c>
      <c r="K4395">
        <v>16</v>
      </c>
      <c r="L4395" t="str">
        <f>VLOOKUP($K4395,Neighborhoods!$A:$C,2,0)</f>
        <v>Manhattan</v>
      </c>
      <c r="M4395" t="str">
        <f>VLOOKUP($K4395,Neighborhoods!$A:$C,3,0)</f>
        <v>Harlem</v>
      </c>
      <c r="N4395" t="str">
        <f>INDEX(Neighborhoods!$A:$C, MATCH(Places!$K4395,Neighborhoods!$A:$A,0), MATCH(Places!N$1,Neighborhoods!$A$1:$C$1,0))</f>
        <v>Manhattan</v>
      </c>
      <c r="O4395" t="str">
        <f>INDEX(Neighborhoods!$A:$C, MATCH(Places!$K4395,Neighborhoods!$A:$A,0), MATCH(Places!O$1,Neighborhoods!$A$1:$C$1,0))</f>
        <v>Harlem</v>
      </c>
      <c r="P4395" t="s">
        <v>11822</v>
      </c>
      <c r="Q4395" t="str">
        <f t="shared" si="272"/>
        <v>No</v>
      </c>
      <c r="R4395">
        <v>3</v>
      </c>
      <c r="S4395" t="str">
        <f t="shared" si="273"/>
        <v>Medium</v>
      </c>
      <c r="T4395" s="50">
        <v>100</v>
      </c>
      <c r="U4395" s="70">
        <f t="shared" si="274"/>
        <v>0.03</v>
      </c>
      <c r="V4395" s="52">
        <v>4.33</v>
      </c>
      <c r="W4395" s="52" t="str" cm="1">
        <f t="array" ref="W4395">_xlfn.SWITCH(ROUND(V4395,0),5,"Excellent",4,"Good",3,"Ok","Bad")</f>
        <v>Good</v>
      </c>
      <c r="X4395">
        <v>6</v>
      </c>
      <c r="Y4395" t="str">
        <f t="shared" si="275"/>
        <v>No</v>
      </c>
      <c r="Z4395" s="68">
        <v>43630</v>
      </c>
      <c r="AA4395" s="68">
        <v>44042</v>
      </c>
      <c r="AB4395">
        <v>1</v>
      </c>
      <c r="AC4395" t="s">
        <v>15616</v>
      </c>
    </row>
    <row r="4396" spans="1:29" x14ac:dyDescent="0.3">
      <c r="A4396" t="s">
        <v>15488</v>
      </c>
      <c r="B4396">
        <v>3763</v>
      </c>
      <c r="C4396" t="str">
        <f>VLOOKUP($B4396,Hosts!$A:$M,10,0)</f>
        <v>Within an hour</v>
      </c>
      <c r="D4396" s="70">
        <f>VLOOKUP($B4396,Hosts!$A:$M,11,0)</f>
        <v>1</v>
      </c>
      <c r="E4396" s="70">
        <f>VLOOKUP($B4396,Hosts!$A:$M,12,0)</f>
        <v>0.93</v>
      </c>
      <c r="F4396" t="str">
        <f>VLOOKUP($B4396,Hosts!$A:$M,13,0)</f>
        <v>Yes</v>
      </c>
      <c r="G4396" t="str">
        <f>INDEX(Hosts!$A:$M, MATCH(Places!$B4396,Hosts!$A:$A,0), MATCH(Places!G$1,Hosts!$A$1:$M$1,0))</f>
        <v>Within an hour</v>
      </c>
      <c r="H4396" s="70">
        <f>INDEX(Hosts!$A:$M, MATCH(Places!$B4396,Hosts!$A:$A,0), MATCH(Places!H$1,Hosts!$A$1:$M$1,0))</f>
        <v>1</v>
      </c>
      <c r="I4396" s="70">
        <f>INDEX(Hosts!$A:$M, MATCH(Places!$B4396,Hosts!$A:$A,0), MATCH(Places!I$1,Hosts!$A$1:$M$1,0))</f>
        <v>0.93</v>
      </c>
      <c r="J4396" t="str">
        <f>INDEX(Hosts!$A:$M, MATCH(Places!$B4396,Hosts!$A:$A,0), MATCH(Places!J$1,Hosts!$A$1:$M$1,0))</f>
        <v>Yes</v>
      </c>
      <c r="K4396">
        <v>7</v>
      </c>
      <c r="L4396" t="str">
        <f>VLOOKUP($K4396,Neighborhoods!$A:$C,2,0)</f>
        <v>Brooklyn</v>
      </c>
      <c r="M4396" t="str">
        <f>VLOOKUP($K4396,Neighborhoods!$A:$C,3,0)</f>
        <v>Bedford-Stuyvesant</v>
      </c>
      <c r="N4396" t="str">
        <f>INDEX(Neighborhoods!$A:$C, MATCH(Places!$K4396,Neighborhoods!$A:$A,0), MATCH(Places!N$1,Neighborhoods!$A$1:$C$1,0))</f>
        <v>Brooklyn</v>
      </c>
      <c r="O4396" t="str">
        <f>INDEX(Neighborhoods!$A:$C, MATCH(Places!$K4396,Neighborhoods!$A:$A,0), MATCH(Places!O$1,Neighborhoods!$A$1:$C$1,0))</f>
        <v>Bedford-Stuyvesant</v>
      </c>
      <c r="P4396" t="s">
        <v>11822</v>
      </c>
      <c r="Q4396" t="str">
        <f t="shared" si="272"/>
        <v>No</v>
      </c>
      <c r="R4396">
        <v>6</v>
      </c>
      <c r="S4396" t="str">
        <f t="shared" si="273"/>
        <v>Large</v>
      </c>
      <c r="T4396" s="50">
        <v>149</v>
      </c>
      <c r="U4396" s="70">
        <f t="shared" si="274"/>
        <v>0.03</v>
      </c>
      <c r="V4396" s="52">
        <v>4.84</v>
      </c>
      <c r="W4396" s="52" t="str" cm="1">
        <f t="array" ref="W4396">_xlfn.SWITCH(ROUND(V4396,0),5,"Excellent",4,"Good",3,"Ok","Bad")</f>
        <v>Excellent</v>
      </c>
      <c r="X4396">
        <v>25</v>
      </c>
      <c r="Y4396" t="str">
        <f t="shared" si="275"/>
        <v>No</v>
      </c>
      <c r="Z4396" s="68">
        <v>43562</v>
      </c>
      <c r="AA4396" s="68">
        <v>44052</v>
      </c>
      <c r="AB4396">
        <v>320</v>
      </c>
      <c r="AC4396" t="s">
        <v>15615</v>
      </c>
    </row>
    <row r="4397" spans="1:29" x14ac:dyDescent="0.3">
      <c r="A4397" t="s">
        <v>3108</v>
      </c>
      <c r="B4397">
        <v>2165</v>
      </c>
      <c r="C4397" t="str">
        <f>VLOOKUP($B4397,Hosts!$A:$M,10,0)</f>
        <v>Within a few hours</v>
      </c>
      <c r="D4397" s="70">
        <f>VLOOKUP($B4397,Hosts!$A:$M,11,0)</f>
        <v>1</v>
      </c>
      <c r="E4397" s="70">
        <f>VLOOKUP($B4397,Hosts!$A:$M,12,0)</f>
        <v>1</v>
      </c>
      <c r="F4397" t="str">
        <f>VLOOKUP($B4397,Hosts!$A:$M,13,0)</f>
        <v>Yes</v>
      </c>
      <c r="G4397" t="str">
        <f>INDEX(Hosts!$A:$M, MATCH(Places!$B4397,Hosts!$A:$A,0), MATCH(Places!G$1,Hosts!$A$1:$M$1,0))</f>
        <v>Within a few hours</v>
      </c>
      <c r="H4397" s="70">
        <f>INDEX(Hosts!$A:$M, MATCH(Places!$B4397,Hosts!$A:$A,0), MATCH(Places!H$1,Hosts!$A$1:$M$1,0))</f>
        <v>1</v>
      </c>
      <c r="I4397" s="70">
        <f>INDEX(Hosts!$A:$M, MATCH(Places!$B4397,Hosts!$A:$A,0), MATCH(Places!I$1,Hosts!$A$1:$M$1,0))</f>
        <v>1</v>
      </c>
      <c r="J4397" t="str">
        <f>INDEX(Hosts!$A:$M, MATCH(Places!$B4397,Hosts!$A:$A,0), MATCH(Places!J$1,Hosts!$A$1:$M$1,0))</f>
        <v>Yes</v>
      </c>
      <c r="K4397">
        <v>7</v>
      </c>
      <c r="L4397" t="str">
        <f>VLOOKUP($K4397,Neighborhoods!$A:$C,2,0)</f>
        <v>Brooklyn</v>
      </c>
      <c r="M4397" t="str">
        <f>VLOOKUP($K4397,Neighborhoods!$A:$C,3,0)</f>
        <v>Bedford-Stuyvesant</v>
      </c>
      <c r="N4397" t="str">
        <f>INDEX(Neighborhoods!$A:$C, MATCH(Places!$K4397,Neighborhoods!$A:$A,0), MATCH(Places!N$1,Neighborhoods!$A$1:$C$1,0))</f>
        <v>Brooklyn</v>
      </c>
      <c r="O4397" t="str">
        <f>INDEX(Neighborhoods!$A:$C, MATCH(Places!$K4397,Neighborhoods!$A:$A,0), MATCH(Places!O$1,Neighborhoods!$A$1:$C$1,0))</f>
        <v>Bedford-Stuyvesant</v>
      </c>
      <c r="P4397" t="s">
        <v>11822</v>
      </c>
      <c r="Q4397" t="str">
        <f t="shared" si="272"/>
        <v>No</v>
      </c>
      <c r="R4397">
        <v>3</v>
      </c>
      <c r="S4397" t="str">
        <f t="shared" si="273"/>
        <v>Medium</v>
      </c>
      <c r="T4397" s="50">
        <v>138</v>
      </c>
      <c r="U4397" s="70">
        <f t="shared" si="274"/>
        <v>0.03</v>
      </c>
      <c r="V4397" s="52">
        <v>4.8899999999999997</v>
      </c>
      <c r="W4397" s="52" t="str" cm="1">
        <f t="array" ref="W4397">_xlfn.SWITCH(ROUND(V4397,0),5,"Excellent",4,"Good",3,"Ok","Bad")</f>
        <v>Excellent</v>
      </c>
      <c r="X4397">
        <v>44</v>
      </c>
      <c r="Y4397" t="str">
        <f t="shared" si="275"/>
        <v>No</v>
      </c>
      <c r="Z4397" s="68">
        <v>43533</v>
      </c>
      <c r="AA4397" s="68">
        <v>43891</v>
      </c>
      <c r="AB4397">
        <v>0</v>
      </c>
      <c r="AC4397" t="s">
        <v>15615</v>
      </c>
    </row>
    <row r="4398" spans="1:29" x14ac:dyDescent="0.3">
      <c r="A4398" t="s">
        <v>14572</v>
      </c>
      <c r="B4398">
        <v>3716</v>
      </c>
      <c r="C4398" t="str">
        <f>VLOOKUP($B4398,Hosts!$A:$M,10,0)</f>
        <v>Within an hour</v>
      </c>
      <c r="D4398" s="70">
        <f>VLOOKUP($B4398,Hosts!$A:$M,11,0)</f>
        <v>0.98</v>
      </c>
      <c r="E4398" s="70">
        <f>VLOOKUP($B4398,Hosts!$A:$M,12,0)</f>
        <v>0.94</v>
      </c>
      <c r="F4398" t="str">
        <f>VLOOKUP($B4398,Hosts!$A:$M,13,0)</f>
        <v>No</v>
      </c>
      <c r="G4398" t="str">
        <f>INDEX(Hosts!$A:$M, MATCH(Places!$B4398,Hosts!$A:$A,0), MATCH(Places!G$1,Hosts!$A$1:$M$1,0))</f>
        <v>Within an hour</v>
      </c>
      <c r="H4398" s="70">
        <f>INDEX(Hosts!$A:$M, MATCH(Places!$B4398,Hosts!$A:$A,0), MATCH(Places!H$1,Hosts!$A$1:$M$1,0))</f>
        <v>0.98</v>
      </c>
      <c r="I4398" s="70">
        <f>INDEX(Hosts!$A:$M, MATCH(Places!$B4398,Hosts!$A:$A,0), MATCH(Places!I$1,Hosts!$A$1:$M$1,0))</f>
        <v>0.94</v>
      </c>
      <c r="J4398" t="str">
        <f>INDEX(Hosts!$A:$M, MATCH(Places!$B4398,Hosts!$A:$A,0), MATCH(Places!J$1,Hosts!$A$1:$M$1,0))</f>
        <v>No</v>
      </c>
      <c r="K4398">
        <v>17</v>
      </c>
      <c r="L4398" t="str">
        <f>VLOOKUP($K4398,Neighborhoods!$A:$C,2,0)</f>
        <v>Manhattan</v>
      </c>
      <c r="M4398" t="str">
        <f>VLOOKUP($K4398,Neighborhoods!$A:$C,3,0)</f>
        <v>Hell's Kitchen</v>
      </c>
      <c r="N4398" t="str">
        <f>INDEX(Neighborhoods!$A:$C, MATCH(Places!$K4398,Neighborhoods!$A:$A,0), MATCH(Places!N$1,Neighborhoods!$A$1:$C$1,0))</f>
        <v>Manhattan</v>
      </c>
      <c r="O4398" t="str">
        <f>INDEX(Neighborhoods!$A:$C, MATCH(Places!$K4398,Neighborhoods!$A:$A,0), MATCH(Places!O$1,Neighborhoods!$A$1:$C$1,0))</f>
        <v>Hell's Kitchen</v>
      </c>
      <c r="P4398" t="s">
        <v>1</v>
      </c>
      <c r="Q4398" t="str">
        <f t="shared" si="272"/>
        <v>Yes</v>
      </c>
      <c r="R4398">
        <v>2</v>
      </c>
      <c r="S4398" t="str">
        <f t="shared" si="273"/>
        <v>Small</v>
      </c>
      <c r="T4398" s="50">
        <v>75</v>
      </c>
      <c r="U4398" s="70">
        <f t="shared" si="274"/>
        <v>0.03</v>
      </c>
      <c r="V4398" s="52">
        <v>4.43</v>
      </c>
      <c r="W4398" s="52" t="str" cm="1">
        <f t="array" ref="W4398">_xlfn.SWITCH(ROUND(V4398,0),5,"Excellent",4,"Good",3,"Ok","Bad")</f>
        <v>Good</v>
      </c>
      <c r="X4398">
        <v>14</v>
      </c>
      <c r="Y4398" t="str">
        <f t="shared" si="275"/>
        <v>No</v>
      </c>
      <c r="Z4398" s="68">
        <v>43478</v>
      </c>
      <c r="AA4398" s="68">
        <v>43999</v>
      </c>
      <c r="AB4398">
        <v>358</v>
      </c>
      <c r="AC4398" t="s">
        <v>15615</v>
      </c>
    </row>
    <row r="4399" spans="1:29" x14ac:dyDescent="0.3">
      <c r="A4399" t="s">
        <v>13652</v>
      </c>
      <c r="B4399">
        <v>400</v>
      </c>
      <c r="C4399" t="str">
        <f>VLOOKUP($B4399,Hosts!$A:$M,10,0)</f>
        <v>Within a few hours</v>
      </c>
      <c r="D4399" s="70">
        <f>VLOOKUP($B4399,Hosts!$A:$M,11,0)</f>
        <v>1</v>
      </c>
      <c r="E4399" s="70">
        <f>VLOOKUP($B4399,Hosts!$A:$M,12,0)</f>
        <v>0.82</v>
      </c>
      <c r="F4399" t="str">
        <f>VLOOKUP($B4399,Hosts!$A:$M,13,0)</f>
        <v>No</v>
      </c>
      <c r="G4399" t="str">
        <f>INDEX(Hosts!$A:$M, MATCH(Places!$B4399,Hosts!$A:$A,0), MATCH(Places!G$1,Hosts!$A$1:$M$1,0))</f>
        <v>Within a few hours</v>
      </c>
      <c r="H4399" s="70">
        <f>INDEX(Hosts!$A:$M, MATCH(Places!$B4399,Hosts!$A:$A,0), MATCH(Places!H$1,Hosts!$A$1:$M$1,0))</f>
        <v>1</v>
      </c>
      <c r="I4399" s="70">
        <f>INDEX(Hosts!$A:$M, MATCH(Places!$B4399,Hosts!$A:$A,0), MATCH(Places!I$1,Hosts!$A$1:$M$1,0))</f>
        <v>0.82</v>
      </c>
      <c r="J4399" t="str">
        <f>INDEX(Hosts!$A:$M, MATCH(Places!$B4399,Hosts!$A:$A,0), MATCH(Places!J$1,Hosts!$A$1:$M$1,0))</f>
        <v>No</v>
      </c>
      <c r="K4399">
        <v>16</v>
      </c>
      <c r="L4399" t="str">
        <f>VLOOKUP($K4399,Neighborhoods!$A:$C,2,0)</f>
        <v>Manhattan</v>
      </c>
      <c r="M4399" t="str">
        <f>VLOOKUP($K4399,Neighborhoods!$A:$C,3,0)</f>
        <v>Harlem</v>
      </c>
      <c r="N4399" t="str">
        <f>INDEX(Neighborhoods!$A:$C, MATCH(Places!$K4399,Neighborhoods!$A:$A,0), MATCH(Places!N$1,Neighborhoods!$A$1:$C$1,0))</f>
        <v>Manhattan</v>
      </c>
      <c r="O4399" t="str">
        <f>INDEX(Neighborhoods!$A:$C, MATCH(Places!$K4399,Neighborhoods!$A:$A,0), MATCH(Places!O$1,Neighborhoods!$A$1:$C$1,0))</f>
        <v>Harlem</v>
      </c>
      <c r="P4399" t="s">
        <v>1</v>
      </c>
      <c r="Q4399" t="str">
        <f t="shared" si="272"/>
        <v>Yes</v>
      </c>
      <c r="R4399">
        <v>2</v>
      </c>
      <c r="S4399" t="str">
        <f t="shared" si="273"/>
        <v>Small</v>
      </c>
      <c r="T4399" s="50">
        <v>70</v>
      </c>
      <c r="U4399" s="70">
        <f t="shared" si="274"/>
        <v>0.03</v>
      </c>
      <c r="V4399" s="52">
        <v>4.92</v>
      </c>
      <c r="W4399" s="52" t="str" cm="1">
        <f t="array" ref="W4399">_xlfn.SWITCH(ROUND(V4399,0),5,"Excellent",4,"Good",3,"Ok","Bad")</f>
        <v>Excellent</v>
      </c>
      <c r="X4399">
        <v>12</v>
      </c>
      <c r="Y4399" t="str">
        <f t="shared" si="275"/>
        <v>No</v>
      </c>
      <c r="Z4399" s="68">
        <v>43560</v>
      </c>
      <c r="AA4399" s="68">
        <v>44020</v>
      </c>
      <c r="AB4399">
        <v>344</v>
      </c>
      <c r="AC4399" t="s">
        <v>15616</v>
      </c>
    </row>
    <row r="4400" spans="1:29" x14ac:dyDescent="0.3">
      <c r="A4400" t="s">
        <v>3109</v>
      </c>
      <c r="B4400">
        <v>519</v>
      </c>
      <c r="C4400" t="str">
        <f>VLOOKUP($B4400,Hosts!$A:$M,10,0)</f>
        <v>Within a few hours</v>
      </c>
      <c r="D4400" s="70">
        <f>VLOOKUP($B4400,Hosts!$A:$M,11,0)</f>
        <v>0.7</v>
      </c>
      <c r="E4400" s="70">
        <f>VLOOKUP($B4400,Hosts!$A:$M,12,0)</f>
        <v>0.86</v>
      </c>
      <c r="F4400" t="str">
        <f>VLOOKUP($B4400,Hosts!$A:$M,13,0)</f>
        <v>No</v>
      </c>
      <c r="G4400" t="str">
        <f>INDEX(Hosts!$A:$M, MATCH(Places!$B4400,Hosts!$A:$A,0), MATCH(Places!G$1,Hosts!$A$1:$M$1,0))</f>
        <v>Within a few hours</v>
      </c>
      <c r="H4400" s="70">
        <f>INDEX(Hosts!$A:$M, MATCH(Places!$B4400,Hosts!$A:$A,0), MATCH(Places!H$1,Hosts!$A$1:$M$1,0))</f>
        <v>0.7</v>
      </c>
      <c r="I4400" s="70">
        <f>INDEX(Hosts!$A:$M, MATCH(Places!$B4400,Hosts!$A:$A,0), MATCH(Places!I$1,Hosts!$A$1:$M$1,0))</f>
        <v>0.86</v>
      </c>
      <c r="J4400" t="str">
        <f>INDEX(Hosts!$A:$M, MATCH(Places!$B4400,Hosts!$A:$A,0), MATCH(Places!J$1,Hosts!$A$1:$M$1,0))</f>
        <v>No</v>
      </c>
      <c r="K4400">
        <v>8</v>
      </c>
      <c r="L4400" t="str">
        <f>VLOOKUP($K4400,Neighborhoods!$A:$C,2,0)</f>
        <v>Brooklyn</v>
      </c>
      <c r="M4400" t="str">
        <f>VLOOKUP($K4400,Neighborhoods!$A:$C,3,0)</f>
        <v>Bushwick</v>
      </c>
      <c r="N4400" t="str">
        <f>INDEX(Neighborhoods!$A:$C, MATCH(Places!$K4400,Neighborhoods!$A:$A,0), MATCH(Places!N$1,Neighborhoods!$A$1:$C$1,0))</f>
        <v>Brooklyn</v>
      </c>
      <c r="O4400" t="str">
        <f>INDEX(Neighborhoods!$A:$C, MATCH(Places!$K4400,Neighborhoods!$A:$A,0), MATCH(Places!O$1,Neighborhoods!$A$1:$C$1,0))</f>
        <v>Bushwick</v>
      </c>
      <c r="P4400" t="s">
        <v>1</v>
      </c>
      <c r="Q4400" t="str">
        <f t="shared" si="272"/>
        <v>Yes</v>
      </c>
      <c r="R4400">
        <v>2</v>
      </c>
      <c r="S4400" t="str">
        <f t="shared" si="273"/>
        <v>Small</v>
      </c>
      <c r="T4400" s="50">
        <v>85</v>
      </c>
      <c r="U4400" s="70">
        <f t="shared" si="274"/>
        <v>0.03</v>
      </c>
      <c r="V4400" s="52">
        <v>5</v>
      </c>
      <c r="W4400" s="52" t="str" cm="1">
        <f t="array" ref="W4400">_xlfn.SWITCH(ROUND(V4400,0),5,"Excellent",4,"Good",3,"Ok","Bad")</f>
        <v>Excellent</v>
      </c>
      <c r="X4400">
        <v>6</v>
      </c>
      <c r="Y4400" t="str">
        <f t="shared" si="275"/>
        <v>No</v>
      </c>
      <c r="Z4400" s="68">
        <v>43465</v>
      </c>
      <c r="AA4400" s="68">
        <v>43733</v>
      </c>
      <c r="AB4400">
        <v>349</v>
      </c>
      <c r="AC4400" t="s">
        <v>15615</v>
      </c>
    </row>
    <row r="4401" spans="1:29" x14ac:dyDescent="0.3">
      <c r="A4401" t="s">
        <v>3110</v>
      </c>
      <c r="B4401">
        <v>2773</v>
      </c>
      <c r="C4401" t="str">
        <f>VLOOKUP($B4401,Hosts!$A:$M,10,0)</f>
        <v>Within an hour</v>
      </c>
      <c r="D4401" s="70">
        <f>VLOOKUP($B4401,Hosts!$A:$M,11,0)</f>
        <v>1</v>
      </c>
      <c r="E4401" s="70">
        <f>VLOOKUP($B4401,Hosts!$A:$M,12,0)</f>
        <v>0.98</v>
      </c>
      <c r="F4401" t="str">
        <f>VLOOKUP($B4401,Hosts!$A:$M,13,0)</f>
        <v>No</v>
      </c>
      <c r="G4401" t="str">
        <f>INDEX(Hosts!$A:$M, MATCH(Places!$B4401,Hosts!$A:$A,0), MATCH(Places!G$1,Hosts!$A$1:$M$1,0))</f>
        <v>Within an hour</v>
      </c>
      <c r="H4401" s="70">
        <f>INDEX(Hosts!$A:$M, MATCH(Places!$B4401,Hosts!$A:$A,0), MATCH(Places!H$1,Hosts!$A$1:$M$1,0))</f>
        <v>1</v>
      </c>
      <c r="I4401" s="70">
        <f>INDEX(Hosts!$A:$M, MATCH(Places!$B4401,Hosts!$A:$A,0), MATCH(Places!I$1,Hosts!$A$1:$M$1,0))</f>
        <v>0.98</v>
      </c>
      <c r="J4401" t="str">
        <f>INDEX(Hosts!$A:$M, MATCH(Places!$B4401,Hosts!$A:$A,0), MATCH(Places!J$1,Hosts!$A$1:$M$1,0))</f>
        <v>No</v>
      </c>
      <c r="K4401">
        <v>9</v>
      </c>
      <c r="L4401" t="str">
        <f>VLOOKUP($K4401,Neighborhoods!$A:$C,2,0)</f>
        <v>Brooklyn</v>
      </c>
      <c r="M4401" t="str">
        <f>VLOOKUP($K4401,Neighborhoods!$A:$C,3,0)</f>
        <v>Crown Heights</v>
      </c>
      <c r="N4401" t="str">
        <f>INDEX(Neighborhoods!$A:$C, MATCH(Places!$K4401,Neighborhoods!$A:$A,0), MATCH(Places!N$1,Neighborhoods!$A$1:$C$1,0))</f>
        <v>Brooklyn</v>
      </c>
      <c r="O4401" t="str">
        <f>INDEX(Neighborhoods!$A:$C, MATCH(Places!$K4401,Neighborhoods!$A:$A,0), MATCH(Places!O$1,Neighborhoods!$A$1:$C$1,0))</f>
        <v>Crown Heights</v>
      </c>
      <c r="P4401" t="s">
        <v>11822</v>
      </c>
      <c r="Q4401" t="str">
        <f t="shared" si="272"/>
        <v>No</v>
      </c>
      <c r="R4401">
        <v>4</v>
      </c>
      <c r="S4401" t="str">
        <f t="shared" si="273"/>
        <v>Medium</v>
      </c>
      <c r="T4401" s="50">
        <v>126</v>
      </c>
      <c r="U4401" s="70">
        <f t="shared" si="274"/>
        <v>0.03</v>
      </c>
      <c r="V4401" s="52">
        <v>4.75</v>
      </c>
      <c r="W4401" s="52" t="str" cm="1">
        <f t="array" ref="W4401">_xlfn.SWITCH(ROUND(V4401,0),5,"Excellent",4,"Good",3,"Ok","Bad")</f>
        <v>Excellent</v>
      </c>
      <c r="X4401">
        <v>28</v>
      </c>
      <c r="Y4401" t="str">
        <f t="shared" si="275"/>
        <v>No</v>
      </c>
      <c r="Z4401" s="68">
        <v>43502</v>
      </c>
      <c r="AA4401" s="68">
        <v>43913</v>
      </c>
      <c r="AB4401">
        <v>110</v>
      </c>
      <c r="AC4401" t="s">
        <v>15615</v>
      </c>
    </row>
    <row r="4402" spans="1:29" x14ac:dyDescent="0.3">
      <c r="A4402" t="s">
        <v>3111</v>
      </c>
      <c r="B4402">
        <v>2605</v>
      </c>
      <c r="C4402" t="str">
        <f>VLOOKUP($B4402,Hosts!$A:$M,10,0)</f>
        <v>Within an hour</v>
      </c>
      <c r="D4402" s="70">
        <f>VLOOKUP($B4402,Hosts!$A:$M,11,0)</f>
        <v>1</v>
      </c>
      <c r="E4402" s="70">
        <f>VLOOKUP($B4402,Hosts!$A:$M,12,0)</f>
        <v>1</v>
      </c>
      <c r="F4402" t="str">
        <f>VLOOKUP($B4402,Hosts!$A:$M,13,0)</f>
        <v>No</v>
      </c>
      <c r="G4402" t="str">
        <f>INDEX(Hosts!$A:$M, MATCH(Places!$B4402,Hosts!$A:$A,0), MATCH(Places!G$1,Hosts!$A$1:$M$1,0))</f>
        <v>Within an hour</v>
      </c>
      <c r="H4402" s="70">
        <f>INDEX(Hosts!$A:$M, MATCH(Places!$B4402,Hosts!$A:$A,0), MATCH(Places!H$1,Hosts!$A$1:$M$1,0))</f>
        <v>1</v>
      </c>
      <c r="I4402" s="70">
        <f>INDEX(Hosts!$A:$M, MATCH(Places!$B4402,Hosts!$A:$A,0), MATCH(Places!I$1,Hosts!$A$1:$M$1,0))</f>
        <v>1</v>
      </c>
      <c r="J4402" t="str">
        <f>INDEX(Hosts!$A:$M, MATCH(Places!$B4402,Hosts!$A:$A,0), MATCH(Places!J$1,Hosts!$A$1:$M$1,0))</f>
        <v>No</v>
      </c>
      <c r="K4402">
        <v>8</v>
      </c>
      <c r="L4402" t="str">
        <f>VLOOKUP($K4402,Neighborhoods!$A:$C,2,0)</f>
        <v>Brooklyn</v>
      </c>
      <c r="M4402" t="str">
        <f>VLOOKUP($K4402,Neighborhoods!$A:$C,3,0)</f>
        <v>Bushwick</v>
      </c>
      <c r="N4402" t="str">
        <f>INDEX(Neighborhoods!$A:$C, MATCH(Places!$K4402,Neighborhoods!$A:$A,0), MATCH(Places!N$1,Neighborhoods!$A$1:$C$1,0))</f>
        <v>Brooklyn</v>
      </c>
      <c r="O4402" t="str">
        <f>INDEX(Neighborhoods!$A:$C, MATCH(Places!$K4402,Neighborhoods!$A:$A,0), MATCH(Places!O$1,Neighborhoods!$A$1:$C$1,0))</f>
        <v>Bushwick</v>
      </c>
      <c r="P4402" t="s">
        <v>1</v>
      </c>
      <c r="Q4402" t="str">
        <f t="shared" si="272"/>
        <v>Yes</v>
      </c>
      <c r="R4402">
        <v>2</v>
      </c>
      <c r="S4402" t="str">
        <f t="shared" si="273"/>
        <v>Small</v>
      </c>
      <c r="T4402" s="50">
        <v>49</v>
      </c>
      <c r="U4402" s="70">
        <f t="shared" si="274"/>
        <v>0.03</v>
      </c>
      <c r="V4402" s="52">
        <v>4.49</v>
      </c>
      <c r="W4402" s="52" t="str" cm="1">
        <f t="array" ref="W4402">_xlfn.SWITCH(ROUND(V4402,0),5,"Excellent",4,"Good",3,"Ok","Bad")</f>
        <v>Good</v>
      </c>
      <c r="X4402">
        <v>37</v>
      </c>
      <c r="Y4402" t="str">
        <f t="shared" si="275"/>
        <v>No</v>
      </c>
      <c r="Z4402" s="68">
        <v>43490</v>
      </c>
      <c r="AA4402" s="68">
        <v>43899</v>
      </c>
      <c r="AB4402">
        <v>0</v>
      </c>
      <c r="AC4402" t="s">
        <v>15616</v>
      </c>
    </row>
    <row r="4403" spans="1:29" x14ac:dyDescent="0.3">
      <c r="A4403" t="s">
        <v>15344</v>
      </c>
      <c r="B4403">
        <v>982</v>
      </c>
      <c r="C4403" t="str">
        <f>VLOOKUP($B4403,Hosts!$A:$M,10,0)</f>
        <v>Within an hour</v>
      </c>
      <c r="D4403" s="70">
        <f>VLOOKUP($B4403,Hosts!$A:$M,11,0)</f>
        <v>1</v>
      </c>
      <c r="E4403" s="70">
        <f>VLOOKUP($B4403,Hosts!$A:$M,12,0)</f>
        <v>1</v>
      </c>
      <c r="F4403" t="str">
        <f>VLOOKUP($B4403,Hosts!$A:$M,13,0)</f>
        <v>No</v>
      </c>
      <c r="G4403" t="str">
        <f>INDEX(Hosts!$A:$M, MATCH(Places!$B4403,Hosts!$A:$A,0), MATCH(Places!G$1,Hosts!$A$1:$M$1,0))</f>
        <v>Within an hour</v>
      </c>
      <c r="H4403" s="70">
        <f>INDEX(Hosts!$A:$M, MATCH(Places!$B4403,Hosts!$A:$A,0), MATCH(Places!H$1,Hosts!$A$1:$M$1,0))</f>
        <v>1</v>
      </c>
      <c r="I4403" s="70">
        <f>INDEX(Hosts!$A:$M, MATCH(Places!$B4403,Hosts!$A:$A,0), MATCH(Places!I$1,Hosts!$A$1:$M$1,0))</f>
        <v>1</v>
      </c>
      <c r="J4403" t="str">
        <f>INDEX(Hosts!$A:$M, MATCH(Places!$B4403,Hosts!$A:$A,0), MATCH(Places!J$1,Hosts!$A$1:$M$1,0))</f>
        <v>No</v>
      </c>
      <c r="K4403">
        <v>16</v>
      </c>
      <c r="L4403" t="str">
        <f>VLOOKUP($K4403,Neighborhoods!$A:$C,2,0)</f>
        <v>Manhattan</v>
      </c>
      <c r="M4403" t="str">
        <f>VLOOKUP($K4403,Neighborhoods!$A:$C,3,0)</f>
        <v>Harlem</v>
      </c>
      <c r="N4403" t="str">
        <f>INDEX(Neighborhoods!$A:$C, MATCH(Places!$K4403,Neighborhoods!$A:$A,0), MATCH(Places!N$1,Neighborhoods!$A$1:$C$1,0))</f>
        <v>Manhattan</v>
      </c>
      <c r="O4403" t="str">
        <f>INDEX(Neighborhoods!$A:$C, MATCH(Places!$K4403,Neighborhoods!$A:$A,0), MATCH(Places!O$1,Neighborhoods!$A$1:$C$1,0))</f>
        <v>Harlem</v>
      </c>
      <c r="P4403" t="s">
        <v>11822</v>
      </c>
      <c r="Q4403" t="str">
        <f t="shared" si="272"/>
        <v>No</v>
      </c>
      <c r="R4403">
        <v>8</v>
      </c>
      <c r="S4403" t="str">
        <f t="shared" si="273"/>
        <v>Large</v>
      </c>
      <c r="T4403" s="50">
        <v>625</v>
      </c>
      <c r="U4403" s="70">
        <f t="shared" si="274"/>
        <v>0.05</v>
      </c>
      <c r="V4403" s="52">
        <v>3.8</v>
      </c>
      <c r="W4403" s="52" t="str" cm="1">
        <f t="array" ref="W4403">_xlfn.SWITCH(ROUND(V4403,0),5,"Excellent",4,"Good",3,"Ok","Bad")</f>
        <v>Good</v>
      </c>
      <c r="X4403">
        <v>5</v>
      </c>
      <c r="Y4403" t="str">
        <f t="shared" si="275"/>
        <v>No</v>
      </c>
      <c r="Z4403" s="68">
        <v>43608</v>
      </c>
      <c r="AA4403" s="68">
        <v>43645</v>
      </c>
      <c r="AB4403">
        <v>30</v>
      </c>
      <c r="AC4403" t="s">
        <v>15615</v>
      </c>
    </row>
    <row r="4404" spans="1:29" x14ac:dyDescent="0.3">
      <c r="A4404" t="s">
        <v>15413</v>
      </c>
      <c r="B4404">
        <v>23</v>
      </c>
      <c r="C4404" t="str">
        <f>VLOOKUP($B4404,Hosts!$A:$M,10,0)</f>
        <v>Within a day</v>
      </c>
      <c r="D4404" s="70">
        <f>VLOOKUP($B4404,Hosts!$A:$M,11,0)</f>
        <v>0.75</v>
      </c>
      <c r="E4404" s="70">
        <f>VLOOKUP($B4404,Hosts!$A:$M,12,0)</f>
        <v>0.64</v>
      </c>
      <c r="F4404" t="str">
        <f>VLOOKUP($B4404,Hosts!$A:$M,13,0)</f>
        <v>Yes</v>
      </c>
      <c r="G4404" t="str">
        <f>INDEX(Hosts!$A:$M, MATCH(Places!$B4404,Hosts!$A:$A,0), MATCH(Places!G$1,Hosts!$A$1:$M$1,0))</f>
        <v>Within a day</v>
      </c>
      <c r="H4404" s="70">
        <f>INDEX(Hosts!$A:$M, MATCH(Places!$B4404,Hosts!$A:$A,0), MATCH(Places!H$1,Hosts!$A$1:$M$1,0))</f>
        <v>0.75</v>
      </c>
      <c r="I4404" s="70">
        <f>INDEX(Hosts!$A:$M, MATCH(Places!$B4404,Hosts!$A:$A,0), MATCH(Places!I$1,Hosts!$A$1:$M$1,0))</f>
        <v>0.64</v>
      </c>
      <c r="J4404" t="str">
        <f>INDEX(Hosts!$A:$M, MATCH(Places!$B4404,Hosts!$A:$A,0), MATCH(Places!J$1,Hosts!$A$1:$M$1,0))</f>
        <v>Yes</v>
      </c>
      <c r="K4404">
        <v>7</v>
      </c>
      <c r="L4404" t="str">
        <f>VLOOKUP($K4404,Neighborhoods!$A:$C,2,0)</f>
        <v>Brooklyn</v>
      </c>
      <c r="M4404" t="str">
        <f>VLOOKUP($K4404,Neighborhoods!$A:$C,3,0)</f>
        <v>Bedford-Stuyvesant</v>
      </c>
      <c r="N4404" t="str">
        <f>INDEX(Neighborhoods!$A:$C, MATCH(Places!$K4404,Neighborhoods!$A:$A,0), MATCH(Places!N$1,Neighborhoods!$A$1:$C$1,0))</f>
        <v>Brooklyn</v>
      </c>
      <c r="O4404" t="str">
        <f>INDEX(Neighborhoods!$A:$C, MATCH(Places!$K4404,Neighborhoods!$A:$A,0), MATCH(Places!O$1,Neighborhoods!$A$1:$C$1,0))</f>
        <v>Bedford-Stuyvesant</v>
      </c>
      <c r="P4404" t="s">
        <v>11822</v>
      </c>
      <c r="Q4404" t="str">
        <f t="shared" si="272"/>
        <v>No</v>
      </c>
      <c r="R4404">
        <v>2</v>
      </c>
      <c r="S4404" t="str">
        <f t="shared" si="273"/>
        <v>Small</v>
      </c>
      <c r="T4404" s="50">
        <v>115</v>
      </c>
      <c r="U4404" s="70">
        <f t="shared" si="274"/>
        <v>0.03</v>
      </c>
      <c r="V4404" s="52">
        <v>5</v>
      </c>
      <c r="W4404" s="52" t="str" cm="1">
        <f t="array" ref="W4404">_xlfn.SWITCH(ROUND(V4404,0),5,"Excellent",4,"Good",3,"Ok","Bad")</f>
        <v>Excellent</v>
      </c>
      <c r="X4404">
        <v>9</v>
      </c>
      <c r="Y4404" t="str">
        <f t="shared" si="275"/>
        <v>No</v>
      </c>
      <c r="Z4404" s="68">
        <v>43485</v>
      </c>
      <c r="AA4404" s="68">
        <v>43996</v>
      </c>
      <c r="AB4404">
        <v>128</v>
      </c>
      <c r="AC4404" t="s">
        <v>15615</v>
      </c>
    </row>
    <row r="4405" spans="1:29" x14ac:dyDescent="0.3">
      <c r="A4405" t="s">
        <v>3112</v>
      </c>
      <c r="B4405">
        <v>3759</v>
      </c>
      <c r="C4405" t="str">
        <f>VLOOKUP($B4405,Hosts!$A:$M,10,0)</f>
        <v>A few days or more</v>
      </c>
      <c r="D4405" s="70">
        <f>VLOOKUP($B4405,Hosts!$A:$M,11,0)</f>
        <v>0.33</v>
      </c>
      <c r="E4405" s="70">
        <f>VLOOKUP($B4405,Hosts!$A:$M,12,0)</f>
        <v>0.86</v>
      </c>
      <c r="F4405" t="str">
        <f>VLOOKUP($B4405,Hosts!$A:$M,13,0)</f>
        <v>No</v>
      </c>
      <c r="G4405" t="str">
        <f>INDEX(Hosts!$A:$M, MATCH(Places!$B4405,Hosts!$A:$A,0), MATCH(Places!G$1,Hosts!$A$1:$M$1,0))</f>
        <v>A few days or more</v>
      </c>
      <c r="H4405" s="70">
        <f>INDEX(Hosts!$A:$M, MATCH(Places!$B4405,Hosts!$A:$A,0), MATCH(Places!H$1,Hosts!$A$1:$M$1,0))</f>
        <v>0.33</v>
      </c>
      <c r="I4405" s="70">
        <f>INDEX(Hosts!$A:$M, MATCH(Places!$B4405,Hosts!$A:$A,0), MATCH(Places!I$1,Hosts!$A$1:$M$1,0))</f>
        <v>0.86</v>
      </c>
      <c r="J4405" t="str">
        <f>INDEX(Hosts!$A:$M, MATCH(Places!$B4405,Hosts!$A:$A,0), MATCH(Places!J$1,Hosts!$A$1:$M$1,0))</f>
        <v>No</v>
      </c>
      <c r="K4405">
        <v>8</v>
      </c>
      <c r="L4405" t="str">
        <f>VLOOKUP($K4405,Neighborhoods!$A:$C,2,0)</f>
        <v>Brooklyn</v>
      </c>
      <c r="M4405" t="str">
        <f>VLOOKUP($K4405,Neighborhoods!$A:$C,3,0)</f>
        <v>Bushwick</v>
      </c>
      <c r="N4405" t="str">
        <f>INDEX(Neighborhoods!$A:$C, MATCH(Places!$K4405,Neighborhoods!$A:$A,0), MATCH(Places!N$1,Neighborhoods!$A$1:$C$1,0))</f>
        <v>Brooklyn</v>
      </c>
      <c r="O4405" t="str">
        <f>INDEX(Neighborhoods!$A:$C, MATCH(Places!$K4405,Neighborhoods!$A:$A,0), MATCH(Places!O$1,Neighborhoods!$A$1:$C$1,0))</f>
        <v>Bushwick</v>
      </c>
      <c r="P4405" t="s">
        <v>1</v>
      </c>
      <c r="Q4405" t="str">
        <f t="shared" si="272"/>
        <v>Yes</v>
      </c>
      <c r="R4405">
        <v>2</v>
      </c>
      <c r="S4405" t="str">
        <f t="shared" si="273"/>
        <v>Small</v>
      </c>
      <c r="T4405" s="50">
        <v>44</v>
      </c>
      <c r="U4405" s="70">
        <f t="shared" si="274"/>
        <v>0.03</v>
      </c>
      <c r="V4405" s="52">
        <v>4.97</v>
      </c>
      <c r="W4405" s="52" t="str" cm="1">
        <f t="array" ref="W4405">_xlfn.SWITCH(ROUND(V4405,0),5,"Excellent",4,"Good",3,"Ok","Bad")</f>
        <v>Excellent</v>
      </c>
      <c r="X4405">
        <v>60</v>
      </c>
      <c r="Y4405" t="str">
        <f t="shared" si="275"/>
        <v>No</v>
      </c>
      <c r="Z4405" s="68">
        <v>43470</v>
      </c>
      <c r="AA4405" s="68">
        <v>43906</v>
      </c>
      <c r="AB4405">
        <v>0</v>
      </c>
      <c r="AC4405" t="s">
        <v>15615</v>
      </c>
    </row>
    <row r="4406" spans="1:29" x14ac:dyDescent="0.3">
      <c r="A4406" t="s">
        <v>3113</v>
      </c>
      <c r="B4406">
        <v>2786</v>
      </c>
      <c r="C4406" t="str">
        <f>VLOOKUP($B4406,Hosts!$A:$M,10,0)</f>
        <v>Within an hour</v>
      </c>
      <c r="D4406" s="70">
        <f>VLOOKUP($B4406,Hosts!$A:$M,11,0)</f>
        <v>1</v>
      </c>
      <c r="E4406" s="70">
        <f>VLOOKUP($B4406,Hosts!$A:$M,12,0)</f>
        <v>1</v>
      </c>
      <c r="F4406" t="str">
        <f>VLOOKUP($B4406,Hosts!$A:$M,13,0)</f>
        <v>Yes</v>
      </c>
      <c r="G4406" t="str">
        <f>INDEX(Hosts!$A:$M, MATCH(Places!$B4406,Hosts!$A:$A,0), MATCH(Places!G$1,Hosts!$A$1:$M$1,0))</f>
        <v>Within an hour</v>
      </c>
      <c r="H4406" s="70">
        <f>INDEX(Hosts!$A:$M, MATCH(Places!$B4406,Hosts!$A:$A,0), MATCH(Places!H$1,Hosts!$A$1:$M$1,0))</f>
        <v>1</v>
      </c>
      <c r="I4406" s="70">
        <f>INDEX(Hosts!$A:$M, MATCH(Places!$B4406,Hosts!$A:$A,0), MATCH(Places!I$1,Hosts!$A$1:$M$1,0))</f>
        <v>1</v>
      </c>
      <c r="J4406" t="str">
        <f>INDEX(Hosts!$A:$M, MATCH(Places!$B4406,Hosts!$A:$A,0), MATCH(Places!J$1,Hosts!$A$1:$M$1,0))</f>
        <v>Yes</v>
      </c>
      <c r="K4406">
        <v>10</v>
      </c>
      <c r="L4406" t="str">
        <f>VLOOKUP($K4406,Neighborhoods!$A:$C,2,0)</f>
        <v>Brooklyn</v>
      </c>
      <c r="M4406" t="str">
        <f>VLOOKUP($K4406,Neighborhoods!$A:$C,3,0)</f>
        <v>East Flatbush</v>
      </c>
      <c r="N4406" t="str">
        <f>INDEX(Neighborhoods!$A:$C, MATCH(Places!$K4406,Neighborhoods!$A:$A,0), MATCH(Places!N$1,Neighborhoods!$A$1:$C$1,0))</f>
        <v>Brooklyn</v>
      </c>
      <c r="O4406" t="str">
        <f>INDEX(Neighborhoods!$A:$C, MATCH(Places!$K4406,Neighborhoods!$A:$A,0), MATCH(Places!O$1,Neighborhoods!$A$1:$C$1,0))</f>
        <v>East Flatbush</v>
      </c>
      <c r="P4406" t="s">
        <v>11822</v>
      </c>
      <c r="Q4406" t="str">
        <f t="shared" si="272"/>
        <v>No</v>
      </c>
      <c r="R4406">
        <v>4</v>
      </c>
      <c r="S4406" t="str">
        <f t="shared" si="273"/>
        <v>Medium</v>
      </c>
      <c r="T4406" s="50">
        <v>39</v>
      </c>
      <c r="U4406" s="70">
        <f t="shared" si="274"/>
        <v>0.03</v>
      </c>
      <c r="V4406" s="52">
        <v>4.99</v>
      </c>
      <c r="W4406" s="52" t="str" cm="1">
        <f t="array" ref="W4406">_xlfn.SWITCH(ROUND(V4406,0),5,"Excellent",4,"Good",3,"Ok","Bad")</f>
        <v>Excellent</v>
      </c>
      <c r="X4406">
        <v>80</v>
      </c>
      <c r="Y4406" t="str">
        <f t="shared" si="275"/>
        <v>No</v>
      </c>
      <c r="Z4406" s="68">
        <v>43473</v>
      </c>
      <c r="AA4406" s="68">
        <v>44055</v>
      </c>
      <c r="AB4406">
        <v>62</v>
      </c>
      <c r="AC4406" t="s">
        <v>15616</v>
      </c>
    </row>
    <row r="4407" spans="1:29" x14ac:dyDescent="0.3">
      <c r="A4407" t="s">
        <v>14744</v>
      </c>
      <c r="B4407">
        <v>3764</v>
      </c>
      <c r="C4407" t="str">
        <f>VLOOKUP($B4407,Hosts!$A:$M,10,0)</f>
        <v>Within a few hours</v>
      </c>
      <c r="D4407" s="70">
        <f>VLOOKUP($B4407,Hosts!$A:$M,11,0)</f>
        <v>1</v>
      </c>
      <c r="E4407" s="70">
        <f>VLOOKUP($B4407,Hosts!$A:$M,12,0)</f>
        <v>1</v>
      </c>
      <c r="F4407" t="str">
        <f>VLOOKUP($B4407,Hosts!$A:$M,13,0)</f>
        <v>No</v>
      </c>
      <c r="G4407" t="str">
        <f>INDEX(Hosts!$A:$M, MATCH(Places!$B4407,Hosts!$A:$A,0), MATCH(Places!G$1,Hosts!$A$1:$M$1,0))</f>
        <v>Within a few hours</v>
      </c>
      <c r="H4407" s="70">
        <f>INDEX(Hosts!$A:$M, MATCH(Places!$B4407,Hosts!$A:$A,0), MATCH(Places!H$1,Hosts!$A$1:$M$1,0))</f>
        <v>1</v>
      </c>
      <c r="I4407" s="70">
        <f>INDEX(Hosts!$A:$M, MATCH(Places!$B4407,Hosts!$A:$A,0), MATCH(Places!I$1,Hosts!$A$1:$M$1,0))</f>
        <v>1</v>
      </c>
      <c r="J4407" t="str">
        <f>INDEX(Hosts!$A:$M, MATCH(Places!$B4407,Hosts!$A:$A,0), MATCH(Places!J$1,Hosts!$A$1:$M$1,0))</f>
        <v>No</v>
      </c>
      <c r="K4407">
        <v>16</v>
      </c>
      <c r="L4407" t="str">
        <f>VLOOKUP($K4407,Neighborhoods!$A:$C,2,0)</f>
        <v>Manhattan</v>
      </c>
      <c r="M4407" t="str">
        <f>VLOOKUP($K4407,Neighborhoods!$A:$C,3,0)</f>
        <v>Harlem</v>
      </c>
      <c r="N4407" t="str">
        <f>INDEX(Neighborhoods!$A:$C, MATCH(Places!$K4407,Neighborhoods!$A:$A,0), MATCH(Places!N$1,Neighborhoods!$A$1:$C$1,0))</f>
        <v>Manhattan</v>
      </c>
      <c r="O4407" t="str">
        <f>INDEX(Neighborhoods!$A:$C, MATCH(Places!$K4407,Neighborhoods!$A:$A,0), MATCH(Places!O$1,Neighborhoods!$A$1:$C$1,0))</f>
        <v>Harlem</v>
      </c>
      <c r="P4407" t="s">
        <v>11822</v>
      </c>
      <c r="Q4407" t="str">
        <f t="shared" si="272"/>
        <v>No</v>
      </c>
      <c r="R4407">
        <v>5</v>
      </c>
      <c r="S4407" t="str">
        <f t="shared" si="273"/>
        <v>Medium</v>
      </c>
      <c r="T4407" s="50">
        <v>2129</v>
      </c>
      <c r="U4407" s="70">
        <f t="shared" si="274"/>
        <v>7.0000000000000007E-2</v>
      </c>
      <c r="V4407" s="52">
        <v>4.74</v>
      </c>
      <c r="W4407" s="52" t="str" cm="1">
        <f t="array" ref="W4407">_xlfn.SWITCH(ROUND(V4407,0),5,"Excellent",4,"Good",3,"Ok","Bad")</f>
        <v>Excellent</v>
      </c>
      <c r="X4407">
        <v>19</v>
      </c>
      <c r="Y4407" t="str">
        <f t="shared" si="275"/>
        <v>No</v>
      </c>
      <c r="Z4407" s="68">
        <v>43500</v>
      </c>
      <c r="AA4407" s="68">
        <v>43885</v>
      </c>
      <c r="AB4407">
        <v>42</v>
      </c>
      <c r="AC4407" t="s">
        <v>15615</v>
      </c>
    </row>
    <row r="4408" spans="1:29" x14ac:dyDescent="0.3">
      <c r="A4408" t="s">
        <v>3114</v>
      </c>
      <c r="B4408">
        <v>2405</v>
      </c>
      <c r="C4408" t="str">
        <f>VLOOKUP($B4408,Hosts!$A:$M,10,0)</f>
        <v>Within a few hours</v>
      </c>
      <c r="D4408" s="70">
        <f>VLOOKUP($B4408,Hosts!$A:$M,11,0)</f>
        <v>0.9</v>
      </c>
      <c r="E4408" s="70">
        <f>VLOOKUP($B4408,Hosts!$A:$M,12,0)</f>
        <v>0.96</v>
      </c>
      <c r="F4408" t="str">
        <f>VLOOKUP($B4408,Hosts!$A:$M,13,0)</f>
        <v>No</v>
      </c>
      <c r="G4408" t="str">
        <f>INDEX(Hosts!$A:$M, MATCH(Places!$B4408,Hosts!$A:$A,0), MATCH(Places!G$1,Hosts!$A$1:$M$1,0))</f>
        <v>Within a few hours</v>
      </c>
      <c r="H4408" s="70">
        <f>INDEX(Hosts!$A:$M, MATCH(Places!$B4408,Hosts!$A:$A,0), MATCH(Places!H$1,Hosts!$A$1:$M$1,0))</f>
        <v>0.9</v>
      </c>
      <c r="I4408" s="70">
        <f>INDEX(Hosts!$A:$M, MATCH(Places!$B4408,Hosts!$A:$A,0), MATCH(Places!I$1,Hosts!$A$1:$M$1,0))</f>
        <v>0.96</v>
      </c>
      <c r="J4408" t="str">
        <f>INDEX(Hosts!$A:$M, MATCH(Places!$B4408,Hosts!$A:$A,0), MATCH(Places!J$1,Hosts!$A$1:$M$1,0))</f>
        <v>No</v>
      </c>
      <c r="K4408">
        <v>14</v>
      </c>
      <c r="L4408" t="str">
        <f>VLOOKUP($K4408,Neighborhoods!$A:$C,2,0)</f>
        <v>Manhattan</v>
      </c>
      <c r="M4408" t="str">
        <f>VLOOKUP($K4408,Neighborhoods!$A:$C,3,0)</f>
        <v>East Harlem</v>
      </c>
      <c r="N4408" t="str">
        <f>INDEX(Neighborhoods!$A:$C, MATCH(Places!$K4408,Neighborhoods!$A:$A,0), MATCH(Places!N$1,Neighborhoods!$A$1:$C$1,0))</f>
        <v>Manhattan</v>
      </c>
      <c r="O4408" t="str">
        <f>INDEX(Neighborhoods!$A:$C, MATCH(Places!$K4408,Neighborhoods!$A:$A,0), MATCH(Places!O$1,Neighborhoods!$A$1:$C$1,0))</f>
        <v>East Harlem</v>
      </c>
      <c r="P4408" t="s">
        <v>11822</v>
      </c>
      <c r="Q4408" t="str">
        <f t="shared" si="272"/>
        <v>No</v>
      </c>
      <c r="R4408">
        <v>4</v>
      </c>
      <c r="S4408" t="str">
        <f t="shared" si="273"/>
        <v>Medium</v>
      </c>
      <c r="T4408" s="50">
        <v>70</v>
      </c>
      <c r="U4408" s="70">
        <f t="shared" si="274"/>
        <v>0.03</v>
      </c>
      <c r="V4408" s="52">
        <v>4.8099999999999996</v>
      </c>
      <c r="W4408" s="52" t="str" cm="1">
        <f t="array" ref="W4408">_xlfn.SWITCH(ROUND(V4408,0),5,"Excellent",4,"Good",3,"Ok","Bad")</f>
        <v>Excellent</v>
      </c>
      <c r="X4408">
        <v>32</v>
      </c>
      <c r="Y4408" t="str">
        <f t="shared" si="275"/>
        <v>No</v>
      </c>
      <c r="Z4408" s="68">
        <v>43517</v>
      </c>
      <c r="AA4408" s="68">
        <v>44018</v>
      </c>
      <c r="AB4408">
        <v>290</v>
      </c>
      <c r="AC4408" t="s">
        <v>15615</v>
      </c>
    </row>
    <row r="4409" spans="1:29" x14ac:dyDescent="0.3">
      <c r="A4409" t="s">
        <v>14469</v>
      </c>
      <c r="B4409">
        <v>2568</v>
      </c>
      <c r="C4409" t="str">
        <f>VLOOKUP($B4409,Hosts!$A:$M,10,0)</f>
        <v>A few days or more</v>
      </c>
      <c r="D4409" s="70">
        <f>VLOOKUP($B4409,Hosts!$A:$M,11,0)</f>
        <v>0.33</v>
      </c>
      <c r="E4409" s="70">
        <f>VLOOKUP($B4409,Hosts!$A:$M,12,0)</f>
        <v>0.65</v>
      </c>
      <c r="F4409" t="str">
        <f>VLOOKUP($B4409,Hosts!$A:$M,13,0)</f>
        <v>No</v>
      </c>
      <c r="G4409" t="str">
        <f>INDEX(Hosts!$A:$M, MATCH(Places!$B4409,Hosts!$A:$A,0), MATCH(Places!G$1,Hosts!$A$1:$M$1,0))</f>
        <v>A few days or more</v>
      </c>
      <c r="H4409" s="70">
        <f>INDEX(Hosts!$A:$M, MATCH(Places!$B4409,Hosts!$A:$A,0), MATCH(Places!H$1,Hosts!$A$1:$M$1,0))</f>
        <v>0.33</v>
      </c>
      <c r="I4409" s="70">
        <f>INDEX(Hosts!$A:$M, MATCH(Places!$B4409,Hosts!$A:$A,0), MATCH(Places!I$1,Hosts!$A$1:$M$1,0))</f>
        <v>0.65</v>
      </c>
      <c r="J4409" t="str">
        <f>INDEX(Hosts!$A:$M, MATCH(Places!$B4409,Hosts!$A:$A,0), MATCH(Places!J$1,Hosts!$A$1:$M$1,0))</f>
        <v>No</v>
      </c>
      <c r="K4409">
        <v>9</v>
      </c>
      <c r="L4409" t="str">
        <f>VLOOKUP($K4409,Neighborhoods!$A:$C,2,0)</f>
        <v>Brooklyn</v>
      </c>
      <c r="M4409" t="str">
        <f>VLOOKUP($K4409,Neighborhoods!$A:$C,3,0)</f>
        <v>Crown Heights</v>
      </c>
      <c r="N4409" t="str">
        <f>INDEX(Neighborhoods!$A:$C, MATCH(Places!$K4409,Neighborhoods!$A:$A,0), MATCH(Places!N$1,Neighborhoods!$A$1:$C$1,0))</f>
        <v>Brooklyn</v>
      </c>
      <c r="O4409" t="str">
        <f>INDEX(Neighborhoods!$A:$C, MATCH(Places!$K4409,Neighborhoods!$A:$A,0), MATCH(Places!O$1,Neighborhoods!$A$1:$C$1,0))</f>
        <v>Crown Heights</v>
      </c>
      <c r="P4409" t="s">
        <v>11822</v>
      </c>
      <c r="Q4409" t="str">
        <f t="shared" si="272"/>
        <v>No</v>
      </c>
      <c r="R4409">
        <v>1</v>
      </c>
      <c r="S4409" t="str">
        <f t="shared" si="273"/>
        <v>Small</v>
      </c>
      <c r="T4409" s="50">
        <v>65</v>
      </c>
      <c r="U4409" s="70">
        <f t="shared" si="274"/>
        <v>0.03</v>
      </c>
      <c r="V4409" s="52">
        <v>5</v>
      </c>
      <c r="W4409" s="52" t="str" cm="1">
        <f t="array" ref="W4409">_xlfn.SWITCH(ROUND(V4409,0),5,"Excellent",4,"Good",3,"Ok","Bad")</f>
        <v>Excellent</v>
      </c>
      <c r="X4409">
        <v>3</v>
      </c>
      <c r="Y4409" t="str">
        <f t="shared" si="275"/>
        <v>No</v>
      </c>
      <c r="Z4409" s="68">
        <v>43592</v>
      </c>
      <c r="AA4409" s="68">
        <v>43833</v>
      </c>
      <c r="AB4409">
        <v>83</v>
      </c>
      <c r="AC4409" t="s">
        <v>15616</v>
      </c>
    </row>
    <row r="4410" spans="1:29" x14ac:dyDescent="0.3">
      <c r="A4410" t="s">
        <v>3115</v>
      </c>
      <c r="B4410">
        <v>1376</v>
      </c>
      <c r="C4410" t="str">
        <f>VLOOKUP($B4410,Hosts!$A:$M,10,0)</f>
        <v>Within an hour</v>
      </c>
      <c r="D4410" s="70">
        <f>VLOOKUP($B4410,Hosts!$A:$M,11,0)</f>
        <v>1</v>
      </c>
      <c r="E4410" s="70">
        <f>VLOOKUP($B4410,Hosts!$A:$M,12,0)</f>
        <v>0.62</v>
      </c>
      <c r="F4410" t="str">
        <f>VLOOKUP($B4410,Hosts!$A:$M,13,0)</f>
        <v>No</v>
      </c>
      <c r="G4410" t="str">
        <f>INDEX(Hosts!$A:$M, MATCH(Places!$B4410,Hosts!$A:$A,0), MATCH(Places!G$1,Hosts!$A$1:$M$1,0))</f>
        <v>Within an hour</v>
      </c>
      <c r="H4410" s="70">
        <f>INDEX(Hosts!$A:$M, MATCH(Places!$B4410,Hosts!$A:$A,0), MATCH(Places!H$1,Hosts!$A$1:$M$1,0))</f>
        <v>1</v>
      </c>
      <c r="I4410" s="70">
        <f>INDEX(Hosts!$A:$M, MATCH(Places!$B4410,Hosts!$A:$A,0), MATCH(Places!I$1,Hosts!$A$1:$M$1,0))</f>
        <v>0.62</v>
      </c>
      <c r="J4410" t="str">
        <f>INDEX(Hosts!$A:$M, MATCH(Places!$B4410,Hosts!$A:$A,0), MATCH(Places!J$1,Hosts!$A$1:$M$1,0))</f>
        <v>No</v>
      </c>
      <c r="K4410">
        <v>20</v>
      </c>
      <c r="L4410" t="str">
        <f>VLOOKUP($K4410,Neighborhoods!$A:$C,2,0)</f>
        <v>Manhattan</v>
      </c>
      <c r="M4410" t="str">
        <f>VLOOKUP($K4410,Neighborhoods!$A:$C,3,0)</f>
        <v>Upper West Side</v>
      </c>
      <c r="N4410" t="str">
        <f>INDEX(Neighborhoods!$A:$C, MATCH(Places!$K4410,Neighborhoods!$A:$A,0), MATCH(Places!N$1,Neighborhoods!$A$1:$C$1,0))</f>
        <v>Manhattan</v>
      </c>
      <c r="O4410" t="str">
        <f>INDEX(Neighborhoods!$A:$C, MATCH(Places!$K4410,Neighborhoods!$A:$A,0), MATCH(Places!O$1,Neighborhoods!$A$1:$C$1,0))</f>
        <v>Upper West Side</v>
      </c>
      <c r="P4410" t="s">
        <v>11822</v>
      </c>
      <c r="Q4410" t="str">
        <f t="shared" si="272"/>
        <v>No</v>
      </c>
      <c r="R4410">
        <v>4</v>
      </c>
      <c r="S4410" t="str">
        <f t="shared" si="273"/>
        <v>Medium</v>
      </c>
      <c r="T4410" s="50">
        <v>125</v>
      </c>
      <c r="U4410" s="70">
        <f t="shared" si="274"/>
        <v>0.03</v>
      </c>
      <c r="V4410" s="52">
        <v>4.75</v>
      </c>
      <c r="W4410" s="52" t="str" cm="1">
        <f t="array" ref="W4410">_xlfn.SWITCH(ROUND(V4410,0),5,"Excellent",4,"Good",3,"Ok","Bad")</f>
        <v>Excellent</v>
      </c>
      <c r="X4410">
        <v>4</v>
      </c>
      <c r="Y4410" t="str">
        <f t="shared" si="275"/>
        <v>No</v>
      </c>
      <c r="Z4410" s="68">
        <v>43540</v>
      </c>
      <c r="AA4410" s="68">
        <v>44034</v>
      </c>
      <c r="AB4410">
        <v>289</v>
      </c>
      <c r="AC4410" t="s">
        <v>15615</v>
      </c>
    </row>
    <row r="4411" spans="1:29" x14ac:dyDescent="0.3">
      <c r="A4411" t="s">
        <v>3116</v>
      </c>
      <c r="B4411">
        <v>3482</v>
      </c>
      <c r="C4411" t="str">
        <f>VLOOKUP($B4411,Hosts!$A:$M,10,0)</f>
        <v>Within a few hours</v>
      </c>
      <c r="D4411" s="70">
        <f>VLOOKUP($B4411,Hosts!$A:$M,11,0)</f>
        <v>0.98</v>
      </c>
      <c r="E4411" s="70">
        <f>VLOOKUP($B4411,Hosts!$A:$M,12,0)</f>
        <v>0.98</v>
      </c>
      <c r="F4411" t="str">
        <f>VLOOKUP($B4411,Hosts!$A:$M,13,0)</f>
        <v>No</v>
      </c>
      <c r="G4411" t="str">
        <f>INDEX(Hosts!$A:$M, MATCH(Places!$B4411,Hosts!$A:$A,0), MATCH(Places!G$1,Hosts!$A$1:$M$1,0))</f>
        <v>Within a few hours</v>
      </c>
      <c r="H4411" s="70">
        <f>INDEX(Hosts!$A:$M, MATCH(Places!$B4411,Hosts!$A:$A,0), MATCH(Places!H$1,Hosts!$A$1:$M$1,0))</f>
        <v>0.98</v>
      </c>
      <c r="I4411" s="70">
        <f>INDEX(Hosts!$A:$M, MATCH(Places!$B4411,Hosts!$A:$A,0), MATCH(Places!I$1,Hosts!$A$1:$M$1,0))</f>
        <v>0.98</v>
      </c>
      <c r="J4411" t="str">
        <f>INDEX(Hosts!$A:$M, MATCH(Places!$B4411,Hosts!$A:$A,0), MATCH(Places!J$1,Hosts!$A$1:$M$1,0))</f>
        <v>No</v>
      </c>
      <c r="K4411">
        <v>5</v>
      </c>
      <c r="L4411" t="str">
        <f>VLOOKUP($K4411,Neighborhoods!$A:$C,2,0)</f>
        <v>Bronx</v>
      </c>
      <c r="M4411" t="str">
        <f>VLOOKUP($K4411,Neighborhoods!$A:$C,3,0)</f>
        <v>Port Morris</v>
      </c>
      <c r="N4411" t="str">
        <f>INDEX(Neighborhoods!$A:$C, MATCH(Places!$K4411,Neighborhoods!$A:$A,0), MATCH(Places!N$1,Neighborhoods!$A$1:$C$1,0))</f>
        <v>Bronx</v>
      </c>
      <c r="O4411" t="str">
        <f>INDEX(Neighborhoods!$A:$C, MATCH(Places!$K4411,Neighborhoods!$A:$A,0), MATCH(Places!O$1,Neighborhoods!$A$1:$C$1,0))</f>
        <v>Port Morris</v>
      </c>
      <c r="P4411" t="s">
        <v>16</v>
      </c>
      <c r="Q4411" t="str">
        <f t="shared" si="272"/>
        <v>Yes</v>
      </c>
      <c r="R4411">
        <v>1</v>
      </c>
      <c r="S4411" t="str">
        <f t="shared" si="273"/>
        <v>Small</v>
      </c>
      <c r="T4411" s="50">
        <v>22</v>
      </c>
      <c r="U4411" s="70">
        <f t="shared" si="274"/>
        <v>0.03</v>
      </c>
      <c r="V4411" s="52">
        <v>4.3899999999999997</v>
      </c>
      <c r="W4411" s="52" t="str" cm="1">
        <f t="array" ref="W4411">_xlfn.SWITCH(ROUND(V4411,0),5,"Excellent",4,"Good",3,"Ok","Bad")</f>
        <v>Good</v>
      </c>
      <c r="X4411">
        <v>28</v>
      </c>
      <c r="Y4411" t="str">
        <f t="shared" si="275"/>
        <v>No</v>
      </c>
      <c r="Z4411" s="68">
        <v>43471</v>
      </c>
      <c r="AA4411" s="68">
        <v>44041</v>
      </c>
      <c r="AB4411">
        <v>111</v>
      </c>
      <c r="AC4411" t="s">
        <v>15615</v>
      </c>
    </row>
    <row r="4412" spans="1:29" x14ac:dyDescent="0.3">
      <c r="A4412" t="s">
        <v>13248</v>
      </c>
      <c r="B4412">
        <v>3761</v>
      </c>
      <c r="C4412" t="str">
        <f>VLOOKUP($B4412,Hosts!$A:$M,10,0)</f>
        <v>Within an hour</v>
      </c>
      <c r="D4412" s="70">
        <f>VLOOKUP($B4412,Hosts!$A:$M,11,0)</f>
        <v>1</v>
      </c>
      <c r="E4412" s="70">
        <f>VLOOKUP($B4412,Hosts!$A:$M,12,0)</f>
        <v>0.96</v>
      </c>
      <c r="F4412" t="str">
        <f>VLOOKUP($B4412,Hosts!$A:$M,13,0)</f>
        <v>No</v>
      </c>
      <c r="G4412" t="str">
        <f>INDEX(Hosts!$A:$M, MATCH(Places!$B4412,Hosts!$A:$A,0), MATCH(Places!G$1,Hosts!$A$1:$M$1,0))</f>
        <v>Within an hour</v>
      </c>
      <c r="H4412" s="70">
        <f>INDEX(Hosts!$A:$M, MATCH(Places!$B4412,Hosts!$A:$A,0), MATCH(Places!H$1,Hosts!$A$1:$M$1,0))</f>
        <v>1</v>
      </c>
      <c r="I4412" s="70">
        <f>INDEX(Hosts!$A:$M, MATCH(Places!$B4412,Hosts!$A:$A,0), MATCH(Places!I$1,Hosts!$A$1:$M$1,0))</f>
        <v>0.96</v>
      </c>
      <c r="J4412" t="str">
        <f>INDEX(Hosts!$A:$M, MATCH(Places!$B4412,Hosts!$A:$A,0), MATCH(Places!J$1,Hosts!$A$1:$M$1,0))</f>
        <v>No</v>
      </c>
      <c r="K4412">
        <v>23</v>
      </c>
      <c r="L4412" t="str">
        <f>VLOOKUP($K4412,Neighborhoods!$A:$C,2,0)</f>
        <v>Queens</v>
      </c>
      <c r="M4412" t="str">
        <f>VLOOKUP($K4412,Neighborhoods!$A:$C,3,0)</f>
        <v>Jamaica</v>
      </c>
      <c r="N4412" t="str">
        <f>INDEX(Neighborhoods!$A:$C, MATCH(Places!$K4412,Neighborhoods!$A:$A,0), MATCH(Places!N$1,Neighborhoods!$A$1:$C$1,0))</f>
        <v>Queens</v>
      </c>
      <c r="O4412" t="str">
        <f>INDEX(Neighborhoods!$A:$C, MATCH(Places!$K4412,Neighborhoods!$A:$A,0), MATCH(Places!O$1,Neighborhoods!$A$1:$C$1,0))</f>
        <v>Jamaica</v>
      </c>
      <c r="P4412" t="s">
        <v>16</v>
      </c>
      <c r="Q4412" t="str">
        <f t="shared" si="272"/>
        <v>Yes</v>
      </c>
      <c r="R4412">
        <v>1</v>
      </c>
      <c r="S4412" t="str">
        <f t="shared" si="273"/>
        <v>Small</v>
      </c>
      <c r="T4412" s="50">
        <v>46</v>
      </c>
      <c r="U4412" s="70">
        <f t="shared" si="274"/>
        <v>0.03</v>
      </c>
      <c r="V4412" s="52">
        <v>4.96</v>
      </c>
      <c r="W4412" s="52" t="str" cm="1">
        <f t="array" ref="W4412">_xlfn.SWITCH(ROUND(V4412,0),5,"Excellent",4,"Good",3,"Ok","Bad")</f>
        <v>Excellent</v>
      </c>
      <c r="X4412">
        <v>162</v>
      </c>
      <c r="Y4412" t="str">
        <f t="shared" si="275"/>
        <v>Yes</v>
      </c>
      <c r="Z4412" s="68">
        <v>43472</v>
      </c>
      <c r="AA4412" s="68">
        <v>44039</v>
      </c>
      <c r="AB4412">
        <v>364</v>
      </c>
      <c r="AC4412" t="s">
        <v>15615</v>
      </c>
    </row>
    <row r="4413" spans="1:29" x14ac:dyDescent="0.3">
      <c r="A4413" t="s">
        <v>3117</v>
      </c>
      <c r="B4413">
        <v>2909</v>
      </c>
      <c r="C4413" t="str">
        <f>VLOOKUP($B4413,Hosts!$A:$M,10,0)</f>
        <v>Within a day</v>
      </c>
      <c r="D4413" s="70">
        <f>VLOOKUP($B4413,Hosts!$A:$M,11,0)</f>
        <v>1</v>
      </c>
      <c r="E4413" s="70">
        <f>VLOOKUP($B4413,Hosts!$A:$M,12,0)</f>
        <v>1</v>
      </c>
      <c r="F4413" t="str">
        <f>VLOOKUP($B4413,Hosts!$A:$M,13,0)</f>
        <v>No</v>
      </c>
      <c r="G4413" t="str">
        <f>INDEX(Hosts!$A:$M, MATCH(Places!$B4413,Hosts!$A:$A,0), MATCH(Places!G$1,Hosts!$A$1:$M$1,0))</f>
        <v>Within a day</v>
      </c>
      <c r="H4413" s="70">
        <f>INDEX(Hosts!$A:$M, MATCH(Places!$B4413,Hosts!$A:$A,0), MATCH(Places!H$1,Hosts!$A$1:$M$1,0))</f>
        <v>1</v>
      </c>
      <c r="I4413" s="70">
        <f>INDEX(Hosts!$A:$M, MATCH(Places!$B4413,Hosts!$A:$A,0), MATCH(Places!I$1,Hosts!$A$1:$M$1,0))</f>
        <v>1</v>
      </c>
      <c r="J4413" t="str">
        <f>INDEX(Hosts!$A:$M, MATCH(Places!$B4413,Hosts!$A:$A,0), MATCH(Places!J$1,Hosts!$A$1:$M$1,0))</f>
        <v>No</v>
      </c>
      <c r="K4413">
        <v>23</v>
      </c>
      <c r="L4413" t="str">
        <f>VLOOKUP($K4413,Neighborhoods!$A:$C,2,0)</f>
        <v>Queens</v>
      </c>
      <c r="M4413" t="str">
        <f>VLOOKUP($K4413,Neighborhoods!$A:$C,3,0)</f>
        <v>Jamaica</v>
      </c>
      <c r="N4413" t="str">
        <f>INDEX(Neighborhoods!$A:$C, MATCH(Places!$K4413,Neighborhoods!$A:$A,0), MATCH(Places!N$1,Neighborhoods!$A$1:$C$1,0))</f>
        <v>Queens</v>
      </c>
      <c r="O4413" t="str">
        <f>INDEX(Neighborhoods!$A:$C, MATCH(Places!$K4413,Neighborhoods!$A:$A,0), MATCH(Places!O$1,Neighborhoods!$A$1:$C$1,0))</f>
        <v>Jamaica</v>
      </c>
      <c r="P4413" t="s">
        <v>11822</v>
      </c>
      <c r="Q4413" t="str">
        <f t="shared" si="272"/>
        <v>No</v>
      </c>
      <c r="R4413">
        <v>3</v>
      </c>
      <c r="S4413" t="str">
        <f t="shared" si="273"/>
        <v>Medium</v>
      </c>
      <c r="T4413" s="50">
        <v>83</v>
      </c>
      <c r="U4413" s="70">
        <f t="shared" si="274"/>
        <v>0.03</v>
      </c>
      <c r="V4413" s="52">
        <v>4.67</v>
      </c>
      <c r="W4413" s="52" t="str" cm="1">
        <f t="array" ref="W4413">_xlfn.SWITCH(ROUND(V4413,0),5,"Excellent",4,"Good",3,"Ok","Bad")</f>
        <v>Excellent</v>
      </c>
      <c r="X4413">
        <v>24</v>
      </c>
      <c r="Y4413" t="str">
        <f t="shared" si="275"/>
        <v>No</v>
      </c>
      <c r="Z4413" s="68">
        <v>43491</v>
      </c>
      <c r="AA4413" s="68">
        <v>43799</v>
      </c>
      <c r="AB4413">
        <v>30</v>
      </c>
      <c r="AC4413" t="s">
        <v>15616</v>
      </c>
    </row>
    <row r="4414" spans="1:29" x14ac:dyDescent="0.3">
      <c r="A4414" t="s">
        <v>3118</v>
      </c>
      <c r="B4414">
        <v>3642</v>
      </c>
      <c r="C4414" t="str">
        <f>VLOOKUP($B4414,Hosts!$A:$M,10,0)</f>
        <v>A few days or more</v>
      </c>
      <c r="D4414" s="70">
        <f>VLOOKUP($B4414,Hosts!$A:$M,11,0)</f>
        <v>0</v>
      </c>
      <c r="E4414" s="70">
        <f>VLOOKUP($B4414,Hosts!$A:$M,12,0)</f>
        <v>0.9</v>
      </c>
      <c r="F4414" t="str">
        <f>VLOOKUP($B4414,Hosts!$A:$M,13,0)</f>
        <v>No</v>
      </c>
      <c r="G4414" t="str">
        <f>INDEX(Hosts!$A:$M, MATCH(Places!$B4414,Hosts!$A:$A,0), MATCH(Places!G$1,Hosts!$A$1:$M$1,0))</f>
        <v>A few days or more</v>
      </c>
      <c r="H4414" s="70">
        <f>INDEX(Hosts!$A:$M, MATCH(Places!$B4414,Hosts!$A:$A,0), MATCH(Places!H$1,Hosts!$A$1:$M$1,0))</f>
        <v>0</v>
      </c>
      <c r="I4414" s="70">
        <f>INDEX(Hosts!$A:$M, MATCH(Places!$B4414,Hosts!$A:$A,0), MATCH(Places!I$1,Hosts!$A$1:$M$1,0))</f>
        <v>0.9</v>
      </c>
      <c r="J4414" t="str">
        <f>INDEX(Hosts!$A:$M, MATCH(Places!$B4414,Hosts!$A:$A,0), MATCH(Places!J$1,Hosts!$A$1:$M$1,0))</f>
        <v>No</v>
      </c>
      <c r="K4414">
        <v>14</v>
      </c>
      <c r="L4414" t="str">
        <f>VLOOKUP($K4414,Neighborhoods!$A:$C,2,0)</f>
        <v>Manhattan</v>
      </c>
      <c r="M4414" t="str">
        <f>VLOOKUP($K4414,Neighborhoods!$A:$C,3,0)</f>
        <v>East Harlem</v>
      </c>
      <c r="N4414" t="str">
        <f>INDEX(Neighborhoods!$A:$C, MATCH(Places!$K4414,Neighborhoods!$A:$A,0), MATCH(Places!N$1,Neighborhoods!$A$1:$C$1,0))</f>
        <v>Manhattan</v>
      </c>
      <c r="O4414" t="str">
        <f>INDEX(Neighborhoods!$A:$C, MATCH(Places!$K4414,Neighborhoods!$A:$A,0), MATCH(Places!O$1,Neighborhoods!$A$1:$C$1,0))</f>
        <v>East Harlem</v>
      </c>
      <c r="P4414" t="s">
        <v>1</v>
      </c>
      <c r="Q4414" t="str">
        <f t="shared" si="272"/>
        <v>Yes</v>
      </c>
      <c r="R4414">
        <v>1</v>
      </c>
      <c r="S4414" t="str">
        <f t="shared" si="273"/>
        <v>Small</v>
      </c>
      <c r="T4414" s="50">
        <v>80</v>
      </c>
      <c r="U4414" s="70">
        <f t="shared" si="274"/>
        <v>0.03</v>
      </c>
      <c r="V4414" s="52">
        <v>4.2</v>
      </c>
      <c r="W4414" s="52" t="str" cm="1">
        <f t="array" ref="W4414">_xlfn.SWITCH(ROUND(V4414,0),5,"Excellent",4,"Good",3,"Ok","Bad")</f>
        <v>Good</v>
      </c>
      <c r="X4414">
        <v>10</v>
      </c>
      <c r="Y4414" t="str">
        <f t="shared" si="275"/>
        <v>No</v>
      </c>
      <c r="Z4414" s="68">
        <v>43541</v>
      </c>
      <c r="AA4414" s="68">
        <v>43836</v>
      </c>
      <c r="AB4414">
        <v>179</v>
      </c>
      <c r="AC4414" t="s">
        <v>15616</v>
      </c>
    </row>
    <row r="4415" spans="1:29" x14ac:dyDescent="0.3">
      <c r="A4415" t="s">
        <v>15104</v>
      </c>
      <c r="B4415">
        <v>3716</v>
      </c>
      <c r="C4415" t="str">
        <f>VLOOKUP($B4415,Hosts!$A:$M,10,0)</f>
        <v>Within an hour</v>
      </c>
      <c r="D4415" s="70">
        <f>VLOOKUP($B4415,Hosts!$A:$M,11,0)</f>
        <v>0.98</v>
      </c>
      <c r="E4415" s="70">
        <f>VLOOKUP($B4415,Hosts!$A:$M,12,0)</f>
        <v>0.94</v>
      </c>
      <c r="F4415" t="str">
        <f>VLOOKUP($B4415,Hosts!$A:$M,13,0)</f>
        <v>No</v>
      </c>
      <c r="G4415" t="str">
        <f>INDEX(Hosts!$A:$M, MATCH(Places!$B4415,Hosts!$A:$A,0), MATCH(Places!G$1,Hosts!$A$1:$M$1,0))</f>
        <v>Within an hour</v>
      </c>
      <c r="H4415" s="70">
        <f>INDEX(Hosts!$A:$M, MATCH(Places!$B4415,Hosts!$A:$A,0), MATCH(Places!H$1,Hosts!$A$1:$M$1,0))</f>
        <v>0.98</v>
      </c>
      <c r="I4415" s="70">
        <f>INDEX(Hosts!$A:$M, MATCH(Places!$B4415,Hosts!$A:$A,0), MATCH(Places!I$1,Hosts!$A$1:$M$1,0))</f>
        <v>0.94</v>
      </c>
      <c r="J4415" t="str">
        <f>INDEX(Hosts!$A:$M, MATCH(Places!$B4415,Hosts!$A:$A,0), MATCH(Places!J$1,Hosts!$A$1:$M$1,0))</f>
        <v>No</v>
      </c>
      <c r="K4415">
        <v>17</v>
      </c>
      <c r="L4415" t="str">
        <f>VLOOKUP($K4415,Neighborhoods!$A:$C,2,0)</f>
        <v>Manhattan</v>
      </c>
      <c r="M4415" t="str">
        <f>VLOOKUP($K4415,Neighborhoods!$A:$C,3,0)</f>
        <v>Hell's Kitchen</v>
      </c>
      <c r="N4415" t="str">
        <f>INDEX(Neighborhoods!$A:$C, MATCH(Places!$K4415,Neighborhoods!$A:$A,0), MATCH(Places!N$1,Neighborhoods!$A$1:$C$1,0))</f>
        <v>Manhattan</v>
      </c>
      <c r="O4415" t="str">
        <f>INDEX(Neighborhoods!$A:$C, MATCH(Places!$K4415,Neighborhoods!$A:$A,0), MATCH(Places!O$1,Neighborhoods!$A$1:$C$1,0))</f>
        <v>Hell's Kitchen</v>
      </c>
      <c r="P4415" t="s">
        <v>1</v>
      </c>
      <c r="Q4415" t="str">
        <f t="shared" si="272"/>
        <v>Yes</v>
      </c>
      <c r="R4415">
        <v>2</v>
      </c>
      <c r="S4415" t="str">
        <f t="shared" si="273"/>
        <v>Small</v>
      </c>
      <c r="T4415" s="50">
        <v>75</v>
      </c>
      <c r="U4415" s="70">
        <f t="shared" si="274"/>
        <v>0.03</v>
      </c>
      <c r="V4415" s="52">
        <v>4.38</v>
      </c>
      <c r="W4415" s="52" t="str" cm="1">
        <f t="array" ref="W4415">_xlfn.SWITCH(ROUND(V4415,0),5,"Excellent",4,"Good",3,"Ok","Bad")</f>
        <v>Good</v>
      </c>
      <c r="X4415">
        <v>53</v>
      </c>
      <c r="Y4415" t="str">
        <f t="shared" si="275"/>
        <v>No</v>
      </c>
      <c r="Z4415" s="68">
        <v>43474</v>
      </c>
      <c r="AA4415" s="68">
        <v>44039</v>
      </c>
      <c r="AB4415">
        <v>365</v>
      </c>
      <c r="AC4415" t="s">
        <v>15615</v>
      </c>
    </row>
    <row r="4416" spans="1:29" x14ac:dyDescent="0.3">
      <c r="A4416" t="s">
        <v>13843</v>
      </c>
      <c r="B4416">
        <v>3716</v>
      </c>
      <c r="C4416" t="str">
        <f>VLOOKUP($B4416,Hosts!$A:$M,10,0)</f>
        <v>Within an hour</v>
      </c>
      <c r="D4416" s="70">
        <f>VLOOKUP($B4416,Hosts!$A:$M,11,0)</f>
        <v>0.98</v>
      </c>
      <c r="E4416" s="70">
        <f>VLOOKUP($B4416,Hosts!$A:$M,12,0)</f>
        <v>0.94</v>
      </c>
      <c r="F4416" t="str">
        <f>VLOOKUP($B4416,Hosts!$A:$M,13,0)</f>
        <v>No</v>
      </c>
      <c r="G4416" t="str">
        <f>INDEX(Hosts!$A:$M, MATCH(Places!$B4416,Hosts!$A:$A,0), MATCH(Places!G$1,Hosts!$A$1:$M$1,0))</f>
        <v>Within an hour</v>
      </c>
      <c r="H4416" s="70">
        <f>INDEX(Hosts!$A:$M, MATCH(Places!$B4416,Hosts!$A:$A,0), MATCH(Places!H$1,Hosts!$A$1:$M$1,0))</f>
        <v>0.98</v>
      </c>
      <c r="I4416" s="70">
        <f>INDEX(Hosts!$A:$M, MATCH(Places!$B4416,Hosts!$A:$A,0), MATCH(Places!I$1,Hosts!$A$1:$M$1,0))</f>
        <v>0.94</v>
      </c>
      <c r="J4416" t="str">
        <f>INDEX(Hosts!$A:$M, MATCH(Places!$B4416,Hosts!$A:$A,0), MATCH(Places!J$1,Hosts!$A$1:$M$1,0))</f>
        <v>No</v>
      </c>
      <c r="K4416">
        <v>17</v>
      </c>
      <c r="L4416" t="str">
        <f>VLOOKUP($K4416,Neighborhoods!$A:$C,2,0)</f>
        <v>Manhattan</v>
      </c>
      <c r="M4416" t="str">
        <f>VLOOKUP($K4416,Neighborhoods!$A:$C,3,0)</f>
        <v>Hell's Kitchen</v>
      </c>
      <c r="N4416" t="str">
        <f>INDEX(Neighborhoods!$A:$C, MATCH(Places!$K4416,Neighborhoods!$A:$A,0), MATCH(Places!N$1,Neighborhoods!$A$1:$C$1,0))</f>
        <v>Manhattan</v>
      </c>
      <c r="O4416" t="str">
        <f>INDEX(Neighborhoods!$A:$C, MATCH(Places!$K4416,Neighborhoods!$A:$A,0), MATCH(Places!O$1,Neighborhoods!$A$1:$C$1,0))</f>
        <v>Hell's Kitchen</v>
      </c>
      <c r="P4416" t="s">
        <v>1</v>
      </c>
      <c r="Q4416" t="str">
        <f t="shared" si="272"/>
        <v>Yes</v>
      </c>
      <c r="R4416">
        <v>3</v>
      </c>
      <c r="S4416" t="str">
        <f t="shared" si="273"/>
        <v>Medium</v>
      </c>
      <c r="T4416" s="50">
        <v>100</v>
      </c>
      <c r="U4416" s="70">
        <f t="shared" si="274"/>
        <v>0.03</v>
      </c>
      <c r="V4416" s="52">
        <v>4.41</v>
      </c>
      <c r="W4416" s="52" t="str" cm="1">
        <f t="array" ref="W4416">_xlfn.SWITCH(ROUND(V4416,0),5,"Excellent",4,"Good",3,"Ok","Bad")</f>
        <v>Good</v>
      </c>
      <c r="X4416">
        <v>17</v>
      </c>
      <c r="Y4416" t="str">
        <f t="shared" si="275"/>
        <v>No</v>
      </c>
      <c r="Z4416" s="68">
        <v>43486</v>
      </c>
      <c r="AA4416" s="68">
        <v>43896</v>
      </c>
      <c r="AB4416">
        <v>365</v>
      </c>
      <c r="AC4416" t="s">
        <v>15615</v>
      </c>
    </row>
    <row r="4417" spans="1:29" x14ac:dyDescent="0.3">
      <c r="A4417" t="s">
        <v>3119</v>
      </c>
      <c r="B4417">
        <v>878</v>
      </c>
      <c r="C4417" t="str">
        <f>VLOOKUP($B4417,Hosts!$A:$M,10,0)</f>
        <v>A few days or more</v>
      </c>
      <c r="D4417" s="70">
        <f>VLOOKUP($B4417,Hosts!$A:$M,11,0)</f>
        <v>0.33</v>
      </c>
      <c r="E4417" s="70">
        <f>VLOOKUP($B4417,Hosts!$A:$M,12,0)</f>
        <v>0.77</v>
      </c>
      <c r="F4417" t="str">
        <f>VLOOKUP($B4417,Hosts!$A:$M,13,0)</f>
        <v>No</v>
      </c>
      <c r="G4417" t="str">
        <f>INDEX(Hosts!$A:$M, MATCH(Places!$B4417,Hosts!$A:$A,0), MATCH(Places!G$1,Hosts!$A$1:$M$1,0))</f>
        <v>A few days or more</v>
      </c>
      <c r="H4417" s="70">
        <f>INDEX(Hosts!$A:$M, MATCH(Places!$B4417,Hosts!$A:$A,0), MATCH(Places!H$1,Hosts!$A$1:$M$1,0))</f>
        <v>0.33</v>
      </c>
      <c r="I4417" s="70">
        <f>INDEX(Hosts!$A:$M, MATCH(Places!$B4417,Hosts!$A:$A,0), MATCH(Places!I$1,Hosts!$A$1:$M$1,0))</f>
        <v>0.77</v>
      </c>
      <c r="J4417" t="str">
        <f>INDEX(Hosts!$A:$M, MATCH(Places!$B4417,Hosts!$A:$A,0), MATCH(Places!J$1,Hosts!$A$1:$M$1,0))</f>
        <v>No</v>
      </c>
      <c r="K4417">
        <v>16</v>
      </c>
      <c r="L4417" t="str">
        <f>VLOOKUP($K4417,Neighborhoods!$A:$C,2,0)</f>
        <v>Manhattan</v>
      </c>
      <c r="M4417" t="str">
        <f>VLOOKUP($K4417,Neighborhoods!$A:$C,3,0)</f>
        <v>Harlem</v>
      </c>
      <c r="N4417" t="str">
        <f>INDEX(Neighborhoods!$A:$C, MATCH(Places!$K4417,Neighborhoods!$A:$A,0), MATCH(Places!N$1,Neighborhoods!$A$1:$C$1,0))</f>
        <v>Manhattan</v>
      </c>
      <c r="O4417" t="str">
        <f>INDEX(Neighborhoods!$A:$C, MATCH(Places!$K4417,Neighborhoods!$A:$A,0), MATCH(Places!O$1,Neighborhoods!$A$1:$C$1,0))</f>
        <v>Harlem</v>
      </c>
      <c r="P4417" t="s">
        <v>11822</v>
      </c>
      <c r="Q4417" t="str">
        <f t="shared" si="272"/>
        <v>No</v>
      </c>
      <c r="R4417">
        <v>6</v>
      </c>
      <c r="S4417" t="str">
        <f t="shared" si="273"/>
        <v>Large</v>
      </c>
      <c r="T4417" s="50">
        <v>140</v>
      </c>
      <c r="U4417" s="70">
        <f t="shared" si="274"/>
        <v>0.03</v>
      </c>
      <c r="V4417" s="52">
        <v>4.7</v>
      </c>
      <c r="W4417" s="52" t="str" cm="1">
        <f t="array" ref="W4417">_xlfn.SWITCH(ROUND(V4417,0),5,"Excellent",4,"Good",3,"Ok","Bad")</f>
        <v>Excellent</v>
      </c>
      <c r="X4417">
        <v>20</v>
      </c>
      <c r="Y4417" t="str">
        <f t="shared" si="275"/>
        <v>No</v>
      </c>
      <c r="Z4417" s="68">
        <v>43531</v>
      </c>
      <c r="AA4417" s="68">
        <v>43879</v>
      </c>
      <c r="AB4417">
        <v>90</v>
      </c>
      <c r="AC4417" t="s">
        <v>15615</v>
      </c>
    </row>
    <row r="4418" spans="1:29" x14ac:dyDescent="0.3">
      <c r="A4418" t="s">
        <v>14123</v>
      </c>
      <c r="B4418">
        <v>3034</v>
      </c>
      <c r="C4418" t="str">
        <f>VLOOKUP($B4418,Hosts!$A:$M,10,0)</f>
        <v>Within an hour</v>
      </c>
      <c r="D4418" s="70">
        <f>VLOOKUP($B4418,Hosts!$A:$M,11,0)</f>
        <v>0.82</v>
      </c>
      <c r="E4418" s="70">
        <f>VLOOKUP($B4418,Hosts!$A:$M,12,0)</f>
        <v>0.97</v>
      </c>
      <c r="F4418" t="str">
        <f>VLOOKUP($B4418,Hosts!$A:$M,13,0)</f>
        <v>No</v>
      </c>
      <c r="G4418" t="str">
        <f>INDEX(Hosts!$A:$M, MATCH(Places!$B4418,Hosts!$A:$A,0), MATCH(Places!G$1,Hosts!$A$1:$M$1,0))</f>
        <v>Within an hour</v>
      </c>
      <c r="H4418" s="70">
        <f>INDEX(Hosts!$A:$M, MATCH(Places!$B4418,Hosts!$A:$A,0), MATCH(Places!H$1,Hosts!$A$1:$M$1,0))</f>
        <v>0.82</v>
      </c>
      <c r="I4418" s="70">
        <f>INDEX(Hosts!$A:$M, MATCH(Places!$B4418,Hosts!$A:$A,0), MATCH(Places!I$1,Hosts!$A$1:$M$1,0))</f>
        <v>0.97</v>
      </c>
      <c r="J4418" t="str">
        <f>INDEX(Hosts!$A:$M, MATCH(Places!$B4418,Hosts!$A:$A,0), MATCH(Places!J$1,Hosts!$A$1:$M$1,0))</f>
        <v>No</v>
      </c>
      <c r="K4418">
        <v>13</v>
      </c>
      <c r="L4418" t="str">
        <f>VLOOKUP($K4418,Neighborhoods!$A:$C,2,0)</f>
        <v>Manhattan</v>
      </c>
      <c r="M4418" t="str">
        <f>VLOOKUP($K4418,Neighborhoods!$A:$C,3,0)</f>
        <v>Chelsea</v>
      </c>
      <c r="N4418" t="str">
        <f>INDEX(Neighborhoods!$A:$C, MATCH(Places!$K4418,Neighborhoods!$A:$A,0), MATCH(Places!N$1,Neighborhoods!$A$1:$C$1,0))</f>
        <v>Manhattan</v>
      </c>
      <c r="O4418" t="str">
        <f>INDEX(Neighborhoods!$A:$C, MATCH(Places!$K4418,Neighborhoods!$A:$A,0), MATCH(Places!O$1,Neighborhoods!$A$1:$C$1,0))</f>
        <v>Chelsea</v>
      </c>
      <c r="P4418" t="s">
        <v>11822</v>
      </c>
      <c r="Q4418" t="str">
        <f t="shared" si="272"/>
        <v>No</v>
      </c>
      <c r="R4418">
        <v>6</v>
      </c>
      <c r="S4418" t="str">
        <f t="shared" si="273"/>
        <v>Large</v>
      </c>
      <c r="T4418" s="50">
        <v>140</v>
      </c>
      <c r="U4418" s="70">
        <f t="shared" si="274"/>
        <v>0.03</v>
      </c>
      <c r="V4418" s="52">
        <v>4.8899999999999997</v>
      </c>
      <c r="W4418" s="52" t="str" cm="1">
        <f t="array" ref="W4418">_xlfn.SWITCH(ROUND(V4418,0),5,"Excellent",4,"Good",3,"Ok","Bad")</f>
        <v>Excellent</v>
      </c>
      <c r="X4418">
        <v>28</v>
      </c>
      <c r="Y4418" t="str">
        <f t="shared" si="275"/>
        <v>No</v>
      </c>
      <c r="Z4418" s="68">
        <v>43478</v>
      </c>
      <c r="AA4418" s="68">
        <v>44033</v>
      </c>
      <c r="AB4418">
        <v>347</v>
      </c>
      <c r="AC4418" t="s">
        <v>15615</v>
      </c>
    </row>
    <row r="4419" spans="1:29" x14ac:dyDescent="0.3">
      <c r="A4419" t="s">
        <v>14809</v>
      </c>
      <c r="B4419">
        <v>702</v>
      </c>
      <c r="C4419" t="str">
        <f>VLOOKUP($B4419,Hosts!$A:$M,10,0)</f>
        <v>Within a day</v>
      </c>
      <c r="D4419" s="70">
        <f>VLOOKUP($B4419,Hosts!$A:$M,11,0)</f>
        <v>0.9</v>
      </c>
      <c r="E4419" s="70">
        <f>VLOOKUP($B4419,Hosts!$A:$M,12,0)</f>
        <v>0.43</v>
      </c>
      <c r="F4419" t="str">
        <f>VLOOKUP($B4419,Hosts!$A:$M,13,0)</f>
        <v>Yes</v>
      </c>
      <c r="G4419" t="str">
        <f>INDEX(Hosts!$A:$M, MATCH(Places!$B4419,Hosts!$A:$A,0), MATCH(Places!G$1,Hosts!$A$1:$M$1,0))</f>
        <v>Within a day</v>
      </c>
      <c r="H4419" s="70">
        <f>INDEX(Hosts!$A:$M, MATCH(Places!$B4419,Hosts!$A:$A,0), MATCH(Places!H$1,Hosts!$A$1:$M$1,0))</f>
        <v>0.9</v>
      </c>
      <c r="I4419" s="70">
        <f>INDEX(Hosts!$A:$M, MATCH(Places!$B4419,Hosts!$A:$A,0), MATCH(Places!I$1,Hosts!$A$1:$M$1,0))</f>
        <v>0.43</v>
      </c>
      <c r="J4419" t="str">
        <f>INDEX(Hosts!$A:$M, MATCH(Places!$B4419,Hosts!$A:$A,0), MATCH(Places!J$1,Hosts!$A$1:$M$1,0))</f>
        <v>Yes</v>
      </c>
      <c r="K4419">
        <v>18</v>
      </c>
      <c r="L4419" t="str">
        <f>VLOOKUP($K4419,Neighborhoods!$A:$C,2,0)</f>
        <v>Manhattan</v>
      </c>
      <c r="M4419" t="str">
        <f>VLOOKUP($K4419,Neighborhoods!$A:$C,3,0)</f>
        <v>Midtown</v>
      </c>
      <c r="N4419" t="str">
        <f>INDEX(Neighborhoods!$A:$C, MATCH(Places!$K4419,Neighborhoods!$A:$A,0), MATCH(Places!N$1,Neighborhoods!$A$1:$C$1,0))</f>
        <v>Manhattan</v>
      </c>
      <c r="O4419" t="str">
        <f>INDEX(Neighborhoods!$A:$C, MATCH(Places!$K4419,Neighborhoods!$A:$A,0), MATCH(Places!O$1,Neighborhoods!$A$1:$C$1,0))</f>
        <v>Midtown</v>
      </c>
      <c r="P4419" t="s">
        <v>11822</v>
      </c>
      <c r="Q4419" t="str">
        <f t="shared" ref="Q4419:Q4482" si="276">IF(OR(P4419="Private room",P4419="Shared room"),"Yes","No")</f>
        <v>No</v>
      </c>
      <c r="R4419">
        <v>3</v>
      </c>
      <c r="S4419" t="str">
        <f t="shared" ref="S4419:S4482" si="277">IF(R4419&lt;=2,"Small",IF(R4419&lt;=5,"Medium","Large"))</f>
        <v>Medium</v>
      </c>
      <c r="T4419" s="50">
        <v>199</v>
      </c>
      <c r="U4419" s="70">
        <f t="shared" ref="U4419:U4482" si="278">VLOOKUP($T4419,$AF$1:$AG$5,2)</f>
        <v>0.03</v>
      </c>
      <c r="V4419" s="52">
        <v>5</v>
      </c>
      <c r="W4419" s="52" t="str" cm="1">
        <f t="array" ref="W4419">_xlfn.SWITCH(ROUND(V4419,0),5,"Excellent",4,"Good",3,"Ok","Bad")</f>
        <v>Excellent</v>
      </c>
      <c r="X4419">
        <v>6</v>
      </c>
      <c r="Y4419" t="str">
        <f t="shared" ref="Y4419:Y4482" si="279">IF(AND(V4419&gt;4.8,X4419&gt;100),"Yes","No")</f>
        <v>No</v>
      </c>
      <c r="Z4419" s="68">
        <v>43483</v>
      </c>
      <c r="AA4419" s="68">
        <v>43831</v>
      </c>
      <c r="AB4419">
        <v>0</v>
      </c>
      <c r="AC4419" t="s">
        <v>15615</v>
      </c>
    </row>
    <row r="4420" spans="1:29" x14ac:dyDescent="0.3">
      <c r="A4420" t="s">
        <v>14308</v>
      </c>
      <c r="B4420">
        <v>2399</v>
      </c>
      <c r="C4420" t="str">
        <f>VLOOKUP($B4420,Hosts!$A:$M,10,0)</f>
        <v>Within an hour</v>
      </c>
      <c r="D4420" s="70">
        <f>VLOOKUP($B4420,Hosts!$A:$M,11,0)</f>
        <v>1</v>
      </c>
      <c r="E4420" s="70">
        <f>VLOOKUP($B4420,Hosts!$A:$M,12,0)</f>
        <v>0.95</v>
      </c>
      <c r="F4420" t="str">
        <f>VLOOKUP($B4420,Hosts!$A:$M,13,0)</f>
        <v>No</v>
      </c>
      <c r="G4420" t="str">
        <f>INDEX(Hosts!$A:$M, MATCH(Places!$B4420,Hosts!$A:$A,0), MATCH(Places!G$1,Hosts!$A$1:$M$1,0))</f>
        <v>Within an hour</v>
      </c>
      <c r="H4420" s="70">
        <f>INDEX(Hosts!$A:$M, MATCH(Places!$B4420,Hosts!$A:$A,0), MATCH(Places!H$1,Hosts!$A$1:$M$1,0))</f>
        <v>1</v>
      </c>
      <c r="I4420" s="70">
        <f>INDEX(Hosts!$A:$M, MATCH(Places!$B4420,Hosts!$A:$A,0), MATCH(Places!I$1,Hosts!$A$1:$M$1,0))</f>
        <v>0.95</v>
      </c>
      <c r="J4420" t="str">
        <f>INDEX(Hosts!$A:$M, MATCH(Places!$B4420,Hosts!$A:$A,0), MATCH(Places!J$1,Hosts!$A$1:$M$1,0))</f>
        <v>No</v>
      </c>
      <c r="K4420">
        <v>17</v>
      </c>
      <c r="L4420" t="str">
        <f>VLOOKUP($K4420,Neighborhoods!$A:$C,2,0)</f>
        <v>Manhattan</v>
      </c>
      <c r="M4420" t="str">
        <f>VLOOKUP($K4420,Neighborhoods!$A:$C,3,0)</f>
        <v>Hell's Kitchen</v>
      </c>
      <c r="N4420" t="str">
        <f>INDEX(Neighborhoods!$A:$C, MATCH(Places!$K4420,Neighborhoods!$A:$A,0), MATCH(Places!N$1,Neighborhoods!$A$1:$C$1,0))</f>
        <v>Manhattan</v>
      </c>
      <c r="O4420" t="str">
        <f>INDEX(Neighborhoods!$A:$C, MATCH(Places!$K4420,Neighborhoods!$A:$A,0), MATCH(Places!O$1,Neighborhoods!$A$1:$C$1,0))</f>
        <v>Hell's Kitchen</v>
      </c>
      <c r="P4420" t="s">
        <v>11822</v>
      </c>
      <c r="Q4420" t="str">
        <f t="shared" si="276"/>
        <v>No</v>
      </c>
      <c r="R4420">
        <v>4</v>
      </c>
      <c r="S4420" t="str">
        <f t="shared" si="277"/>
        <v>Medium</v>
      </c>
      <c r="T4420" s="50">
        <v>341.86</v>
      </c>
      <c r="U4420" s="70">
        <f t="shared" si="278"/>
        <v>0.04</v>
      </c>
      <c r="V4420" s="52">
        <v>4.7300000000000004</v>
      </c>
      <c r="W4420" s="52" t="str" cm="1">
        <f t="array" ref="W4420">_xlfn.SWITCH(ROUND(V4420,0),5,"Excellent",4,"Good",3,"Ok","Bad")</f>
        <v>Excellent</v>
      </c>
      <c r="X4420">
        <v>22</v>
      </c>
      <c r="Y4420" t="str">
        <f t="shared" si="279"/>
        <v>No</v>
      </c>
      <c r="Z4420" s="68">
        <v>43528</v>
      </c>
      <c r="AA4420" s="68">
        <v>43829</v>
      </c>
      <c r="AB4420">
        <v>46</v>
      </c>
      <c r="AC4420" t="s">
        <v>15616</v>
      </c>
    </row>
    <row r="4421" spans="1:29" x14ac:dyDescent="0.3">
      <c r="A4421" t="s">
        <v>14770</v>
      </c>
      <c r="B4421">
        <v>3761</v>
      </c>
      <c r="C4421" t="str">
        <f>VLOOKUP($B4421,Hosts!$A:$M,10,0)</f>
        <v>Within an hour</v>
      </c>
      <c r="D4421" s="70">
        <f>VLOOKUP($B4421,Hosts!$A:$M,11,0)</f>
        <v>1</v>
      </c>
      <c r="E4421" s="70">
        <f>VLOOKUP($B4421,Hosts!$A:$M,12,0)</f>
        <v>0.96</v>
      </c>
      <c r="F4421" t="str">
        <f>VLOOKUP($B4421,Hosts!$A:$M,13,0)</f>
        <v>No</v>
      </c>
      <c r="G4421" t="str">
        <f>INDEX(Hosts!$A:$M, MATCH(Places!$B4421,Hosts!$A:$A,0), MATCH(Places!G$1,Hosts!$A$1:$M$1,0))</f>
        <v>Within an hour</v>
      </c>
      <c r="H4421" s="70">
        <f>INDEX(Hosts!$A:$M, MATCH(Places!$B4421,Hosts!$A:$A,0), MATCH(Places!H$1,Hosts!$A$1:$M$1,0))</f>
        <v>1</v>
      </c>
      <c r="I4421" s="70">
        <f>INDEX(Hosts!$A:$M, MATCH(Places!$B4421,Hosts!$A:$A,0), MATCH(Places!I$1,Hosts!$A$1:$M$1,0))</f>
        <v>0.96</v>
      </c>
      <c r="J4421" t="str">
        <f>INDEX(Hosts!$A:$M, MATCH(Places!$B4421,Hosts!$A:$A,0), MATCH(Places!J$1,Hosts!$A$1:$M$1,0))</f>
        <v>No</v>
      </c>
      <c r="K4421">
        <v>23</v>
      </c>
      <c r="L4421" t="str">
        <f>VLOOKUP($K4421,Neighborhoods!$A:$C,2,0)</f>
        <v>Queens</v>
      </c>
      <c r="M4421" t="str">
        <f>VLOOKUP($K4421,Neighborhoods!$A:$C,3,0)</f>
        <v>Jamaica</v>
      </c>
      <c r="N4421" t="str">
        <f>INDEX(Neighborhoods!$A:$C, MATCH(Places!$K4421,Neighborhoods!$A:$A,0), MATCH(Places!N$1,Neighborhoods!$A$1:$C$1,0))</f>
        <v>Queens</v>
      </c>
      <c r="O4421" t="str">
        <f>INDEX(Neighborhoods!$A:$C, MATCH(Places!$K4421,Neighborhoods!$A:$A,0), MATCH(Places!O$1,Neighborhoods!$A$1:$C$1,0))</f>
        <v>Jamaica</v>
      </c>
      <c r="P4421" t="s">
        <v>16</v>
      </c>
      <c r="Q4421" t="str">
        <f t="shared" si="276"/>
        <v>Yes</v>
      </c>
      <c r="R4421">
        <v>1</v>
      </c>
      <c r="S4421" t="str">
        <f t="shared" si="277"/>
        <v>Small</v>
      </c>
      <c r="T4421" s="50">
        <v>21</v>
      </c>
      <c r="U4421" s="70">
        <f t="shared" si="278"/>
        <v>0.03</v>
      </c>
      <c r="V4421" s="52">
        <v>4.9000000000000004</v>
      </c>
      <c r="W4421" s="52" t="str" cm="1">
        <f t="array" ref="W4421">_xlfn.SWITCH(ROUND(V4421,0),5,"Excellent",4,"Good",3,"Ok","Bad")</f>
        <v>Excellent</v>
      </c>
      <c r="X4421">
        <v>168</v>
      </c>
      <c r="Y4421" t="str">
        <f t="shared" si="279"/>
        <v>Yes</v>
      </c>
      <c r="Z4421" s="68">
        <v>43472</v>
      </c>
      <c r="AA4421" s="68">
        <v>44059</v>
      </c>
      <c r="AB4421">
        <v>362</v>
      </c>
      <c r="AC4421" t="s">
        <v>15615</v>
      </c>
    </row>
    <row r="4422" spans="1:29" x14ac:dyDescent="0.3">
      <c r="A4422" t="s">
        <v>3120</v>
      </c>
      <c r="B4422">
        <v>1528</v>
      </c>
      <c r="C4422" t="str">
        <f>VLOOKUP($B4422,Hosts!$A:$M,10,0)</f>
        <v>Within an hour</v>
      </c>
      <c r="D4422" s="70">
        <f>VLOOKUP($B4422,Hosts!$A:$M,11,0)</f>
        <v>1</v>
      </c>
      <c r="E4422" s="70">
        <f>VLOOKUP($B4422,Hosts!$A:$M,12,0)</f>
        <v>0.7</v>
      </c>
      <c r="F4422" t="str">
        <f>VLOOKUP($B4422,Hosts!$A:$M,13,0)</f>
        <v>Yes</v>
      </c>
      <c r="G4422" t="str">
        <f>INDEX(Hosts!$A:$M, MATCH(Places!$B4422,Hosts!$A:$A,0), MATCH(Places!G$1,Hosts!$A$1:$M$1,0))</f>
        <v>Within an hour</v>
      </c>
      <c r="H4422" s="70">
        <f>INDEX(Hosts!$A:$M, MATCH(Places!$B4422,Hosts!$A:$A,0), MATCH(Places!H$1,Hosts!$A$1:$M$1,0))</f>
        <v>1</v>
      </c>
      <c r="I4422" s="70">
        <f>INDEX(Hosts!$A:$M, MATCH(Places!$B4422,Hosts!$A:$A,0), MATCH(Places!I$1,Hosts!$A$1:$M$1,0))</f>
        <v>0.7</v>
      </c>
      <c r="J4422" t="str">
        <f>INDEX(Hosts!$A:$M, MATCH(Places!$B4422,Hosts!$A:$A,0), MATCH(Places!J$1,Hosts!$A$1:$M$1,0))</f>
        <v>Yes</v>
      </c>
      <c r="K4422">
        <v>15</v>
      </c>
      <c r="L4422" t="str">
        <f>VLOOKUP($K4422,Neighborhoods!$A:$C,2,0)</f>
        <v>Manhattan</v>
      </c>
      <c r="M4422" t="str">
        <f>VLOOKUP($K4422,Neighborhoods!$A:$C,3,0)</f>
        <v>East Village</v>
      </c>
      <c r="N4422" t="str">
        <f>INDEX(Neighborhoods!$A:$C, MATCH(Places!$K4422,Neighborhoods!$A:$A,0), MATCH(Places!N$1,Neighborhoods!$A$1:$C$1,0))</f>
        <v>Manhattan</v>
      </c>
      <c r="O4422" t="str">
        <f>INDEX(Neighborhoods!$A:$C, MATCH(Places!$K4422,Neighborhoods!$A:$A,0), MATCH(Places!O$1,Neighborhoods!$A$1:$C$1,0))</f>
        <v>East Village</v>
      </c>
      <c r="P4422" t="s">
        <v>1</v>
      </c>
      <c r="Q4422" t="str">
        <f t="shared" si="276"/>
        <v>Yes</v>
      </c>
      <c r="R4422">
        <v>2</v>
      </c>
      <c r="S4422" t="str">
        <f t="shared" si="277"/>
        <v>Small</v>
      </c>
      <c r="T4422" s="50">
        <v>87</v>
      </c>
      <c r="U4422" s="70">
        <f t="shared" si="278"/>
        <v>0.03</v>
      </c>
      <c r="V4422" s="52">
        <v>5</v>
      </c>
      <c r="W4422" s="52" t="str" cm="1">
        <f t="array" ref="W4422">_xlfn.SWITCH(ROUND(V4422,0),5,"Excellent",4,"Good",3,"Ok","Bad")</f>
        <v>Excellent</v>
      </c>
      <c r="X4422">
        <v>12</v>
      </c>
      <c r="Y4422" t="str">
        <f t="shared" si="279"/>
        <v>No</v>
      </c>
      <c r="Z4422" s="68">
        <v>43513</v>
      </c>
      <c r="AA4422" s="68">
        <v>43899</v>
      </c>
      <c r="AB4422">
        <v>0</v>
      </c>
      <c r="AC4422" t="s">
        <v>15615</v>
      </c>
    </row>
    <row r="4423" spans="1:29" x14ac:dyDescent="0.3">
      <c r="A4423" t="s">
        <v>3121</v>
      </c>
      <c r="B4423">
        <v>2068</v>
      </c>
      <c r="C4423" t="str">
        <f>VLOOKUP($B4423,Hosts!$A:$M,10,0)</f>
        <v>Within an hour</v>
      </c>
      <c r="D4423" s="70">
        <f>VLOOKUP($B4423,Hosts!$A:$M,11,0)</f>
        <v>1</v>
      </c>
      <c r="E4423" s="70">
        <f>VLOOKUP($B4423,Hosts!$A:$M,12,0)</f>
        <v>0.97</v>
      </c>
      <c r="F4423" t="str">
        <f>VLOOKUP($B4423,Hosts!$A:$M,13,0)</f>
        <v>No</v>
      </c>
      <c r="G4423" t="str">
        <f>INDEX(Hosts!$A:$M, MATCH(Places!$B4423,Hosts!$A:$A,0), MATCH(Places!G$1,Hosts!$A$1:$M$1,0))</f>
        <v>Within an hour</v>
      </c>
      <c r="H4423" s="70">
        <f>INDEX(Hosts!$A:$M, MATCH(Places!$B4423,Hosts!$A:$A,0), MATCH(Places!H$1,Hosts!$A$1:$M$1,0))</f>
        <v>1</v>
      </c>
      <c r="I4423" s="70">
        <f>INDEX(Hosts!$A:$M, MATCH(Places!$B4423,Hosts!$A:$A,0), MATCH(Places!I$1,Hosts!$A$1:$M$1,0))</f>
        <v>0.97</v>
      </c>
      <c r="J4423" t="str">
        <f>INDEX(Hosts!$A:$M, MATCH(Places!$B4423,Hosts!$A:$A,0), MATCH(Places!J$1,Hosts!$A$1:$M$1,0))</f>
        <v>No</v>
      </c>
      <c r="K4423">
        <v>21</v>
      </c>
      <c r="L4423" t="str">
        <f>VLOOKUP($K4423,Neighborhoods!$A:$C,2,0)</f>
        <v>Queens</v>
      </c>
      <c r="M4423" t="str">
        <f>VLOOKUP($K4423,Neighborhoods!$A:$C,3,0)</f>
        <v>Astoria</v>
      </c>
      <c r="N4423" t="str">
        <f>INDEX(Neighborhoods!$A:$C, MATCH(Places!$K4423,Neighborhoods!$A:$A,0), MATCH(Places!N$1,Neighborhoods!$A$1:$C$1,0))</f>
        <v>Queens</v>
      </c>
      <c r="O4423" t="str">
        <f>INDEX(Neighborhoods!$A:$C, MATCH(Places!$K4423,Neighborhoods!$A:$A,0), MATCH(Places!O$1,Neighborhoods!$A$1:$C$1,0))</f>
        <v>Astoria</v>
      </c>
      <c r="P4423" t="s">
        <v>11822</v>
      </c>
      <c r="Q4423" t="str">
        <f t="shared" si="276"/>
        <v>No</v>
      </c>
      <c r="R4423">
        <v>6</v>
      </c>
      <c r="S4423" t="str">
        <f t="shared" si="277"/>
        <v>Large</v>
      </c>
      <c r="T4423" s="50">
        <v>165</v>
      </c>
      <c r="U4423" s="70">
        <f t="shared" si="278"/>
        <v>0.03</v>
      </c>
      <c r="V4423" s="52">
        <v>4.87</v>
      </c>
      <c r="W4423" s="52" t="str" cm="1">
        <f t="array" ref="W4423">_xlfn.SWITCH(ROUND(V4423,0),5,"Excellent",4,"Good",3,"Ok","Bad")</f>
        <v>Excellent</v>
      </c>
      <c r="X4423">
        <v>46</v>
      </c>
      <c r="Y4423" t="str">
        <f t="shared" si="279"/>
        <v>No</v>
      </c>
      <c r="Z4423" s="68">
        <v>43591</v>
      </c>
      <c r="AA4423" s="68">
        <v>43906</v>
      </c>
      <c r="AB4423">
        <v>256</v>
      </c>
      <c r="AC4423" t="s">
        <v>15615</v>
      </c>
    </row>
    <row r="4424" spans="1:29" x14ac:dyDescent="0.3">
      <c r="A4424" t="s">
        <v>14906</v>
      </c>
      <c r="B4424">
        <v>2054</v>
      </c>
      <c r="C4424" t="str">
        <f>VLOOKUP($B4424,Hosts!$A:$M,10,0)</f>
        <v>Within a day</v>
      </c>
      <c r="D4424" s="70">
        <f>VLOOKUP($B4424,Hosts!$A:$M,11,0)</f>
        <v>1</v>
      </c>
      <c r="E4424" s="70">
        <f>VLOOKUP($B4424,Hosts!$A:$M,12,0)</f>
        <v>1</v>
      </c>
      <c r="F4424" t="str">
        <f>VLOOKUP($B4424,Hosts!$A:$M,13,0)</f>
        <v>No</v>
      </c>
      <c r="G4424" t="str">
        <f>INDEX(Hosts!$A:$M, MATCH(Places!$B4424,Hosts!$A:$A,0), MATCH(Places!G$1,Hosts!$A$1:$M$1,0))</f>
        <v>Within a day</v>
      </c>
      <c r="H4424" s="70">
        <f>INDEX(Hosts!$A:$M, MATCH(Places!$B4424,Hosts!$A:$A,0), MATCH(Places!H$1,Hosts!$A$1:$M$1,0))</f>
        <v>1</v>
      </c>
      <c r="I4424" s="70">
        <f>INDEX(Hosts!$A:$M, MATCH(Places!$B4424,Hosts!$A:$A,0), MATCH(Places!I$1,Hosts!$A$1:$M$1,0))</f>
        <v>1</v>
      </c>
      <c r="J4424" t="str">
        <f>INDEX(Hosts!$A:$M, MATCH(Places!$B4424,Hosts!$A:$A,0), MATCH(Places!J$1,Hosts!$A$1:$M$1,0))</f>
        <v>No</v>
      </c>
      <c r="K4424">
        <v>8</v>
      </c>
      <c r="L4424" t="str">
        <f>VLOOKUP($K4424,Neighborhoods!$A:$C,2,0)</f>
        <v>Brooklyn</v>
      </c>
      <c r="M4424" t="str">
        <f>VLOOKUP($K4424,Neighborhoods!$A:$C,3,0)</f>
        <v>Bushwick</v>
      </c>
      <c r="N4424" t="str">
        <f>INDEX(Neighborhoods!$A:$C, MATCH(Places!$K4424,Neighborhoods!$A:$A,0), MATCH(Places!N$1,Neighborhoods!$A$1:$C$1,0))</f>
        <v>Brooklyn</v>
      </c>
      <c r="O4424" t="str">
        <f>INDEX(Neighborhoods!$A:$C, MATCH(Places!$K4424,Neighborhoods!$A:$A,0), MATCH(Places!O$1,Neighborhoods!$A$1:$C$1,0))</f>
        <v>Bushwick</v>
      </c>
      <c r="P4424" t="s">
        <v>1</v>
      </c>
      <c r="Q4424" t="str">
        <f t="shared" si="276"/>
        <v>Yes</v>
      </c>
      <c r="R4424">
        <v>2</v>
      </c>
      <c r="S4424" t="str">
        <f t="shared" si="277"/>
        <v>Small</v>
      </c>
      <c r="T4424" s="50">
        <v>62</v>
      </c>
      <c r="U4424" s="70">
        <f t="shared" si="278"/>
        <v>0.03</v>
      </c>
      <c r="V4424" s="52">
        <v>4</v>
      </c>
      <c r="W4424" s="52" t="str" cm="1">
        <f t="array" ref="W4424">_xlfn.SWITCH(ROUND(V4424,0),5,"Excellent",4,"Good",3,"Ok","Bad")</f>
        <v>Good</v>
      </c>
      <c r="X4424">
        <v>3</v>
      </c>
      <c r="Y4424" t="str">
        <f t="shared" si="279"/>
        <v>No</v>
      </c>
      <c r="Z4424" s="68">
        <v>43566</v>
      </c>
      <c r="AA4424" s="68">
        <v>43831</v>
      </c>
      <c r="AB4424">
        <v>90</v>
      </c>
      <c r="AC4424" t="s">
        <v>15615</v>
      </c>
    </row>
    <row r="4425" spans="1:29" x14ac:dyDescent="0.3">
      <c r="A4425" t="s">
        <v>13805</v>
      </c>
      <c r="B4425">
        <v>3767</v>
      </c>
      <c r="C4425" t="str">
        <f>VLOOKUP($B4425,Hosts!$A:$M,10,0)</f>
        <v>Within an hour</v>
      </c>
      <c r="D4425" s="70">
        <f>VLOOKUP($B4425,Hosts!$A:$M,11,0)</f>
        <v>1</v>
      </c>
      <c r="E4425" s="70">
        <f>VLOOKUP($B4425,Hosts!$A:$M,12,0)</f>
        <v>0.98</v>
      </c>
      <c r="F4425" t="str">
        <f>VLOOKUP($B4425,Hosts!$A:$M,13,0)</f>
        <v>No</v>
      </c>
      <c r="G4425" t="str">
        <f>INDEX(Hosts!$A:$M, MATCH(Places!$B4425,Hosts!$A:$A,0), MATCH(Places!G$1,Hosts!$A$1:$M$1,0))</f>
        <v>Within an hour</v>
      </c>
      <c r="H4425" s="70">
        <f>INDEX(Hosts!$A:$M, MATCH(Places!$B4425,Hosts!$A:$A,0), MATCH(Places!H$1,Hosts!$A$1:$M$1,0))</f>
        <v>1</v>
      </c>
      <c r="I4425" s="70">
        <f>INDEX(Hosts!$A:$M, MATCH(Places!$B4425,Hosts!$A:$A,0), MATCH(Places!I$1,Hosts!$A$1:$M$1,0))</f>
        <v>0.98</v>
      </c>
      <c r="J4425" t="str">
        <f>INDEX(Hosts!$A:$M, MATCH(Places!$B4425,Hosts!$A:$A,0), MATCH(Places!J$1,Hosts!$A$1:$M$1,0))</f>
        <v>No</v>
      </c>
      <c r="K4425">
        <v>17</v>
      </c>
      <c r="L4425" t="str">
        <f>VLOOKUP($K4425,Neighborhoods!$A:$C,2,0)</f>
        <v>Manhattan</v>
      </c>
      <c r="M4425" t="str">
        <f>VLOOKUP($K4425,Neighborhoods!$A:$C,3,0)</f>
        <v>Hell's Kitchen</v>
      </c>
      <c r="N4425" t="str">
        <f>INDEX(Neighborhoods!$A:$C, MATCH(Places!$K4425,Neighborhoods!$A:$A,0), MATCH(Places!N$1,Neighborhoods!$A$1:$C$1,0))</f>
        <v>Manhattan</v>
      </c>
      <c r="O4425" t="str">
        <f>INDEX(Neighborhoods!$A:$C, MATCH(Places!$K4425,Neighborhoods!$A:$A,0), MATCH(Places!O$1,Neighborhoods!$A$1:$C$1,0))</f>
        <v>Hell's Kitchen</v>
      </c>
      <c r="P4425" t="s">
        <v>1</v>
      </c>
      <c r="Q4425" t="str">
        <f t="shared" si="276"/>
        <v>Yes</v>
      </c>
      <c r="R4425">
        <v>1</v>
      </c>
      <c r="S4425" t="str">
        <f t="shared" si="277"/>
        <v>Small</v>
      </c>
      <c r="T4425" s="50">
        <v>79</v>
      </c>
      <c r="U4425" s="70">
        <f t="shared" si="278"/>
        <v>0.03</v>
      </c>
      <c r="V4425" s="52">
        <v>4.96</v>
      </c>
      <c r="W4425" s="52" t="str" cm="1">
        <f t="array" ref="W4425">_xlfn.SWITCH(ROUND(V4425,0),5,"Excellent",4,"Good",3,"Ok","Bad")</f>
        <v>Excellent</v>
      </c>
      <c r="X4425">
        <v>45</v>
      </c>
      <c r="Y4425" t="str">
        <f t="shared" si="279"/>
        <v>No</v>
      </c>
      <c r="Z4425" s="68">
        <v>43524</v>
      </c>
      <c r="AA4425" s="68">
        <v>43900</v>
      </c>
      <c r="AB4425">
        <v>16</v>
      </c>
      <c r="AC4425" t="s">
        <v>15615</v>
      </c>
    </row>
    <row r="4426" spans="1:29" x14ac:dyDescent="0.3">
      <c r="A4426" t="s">
        <v>14997</v>
      </c>
      <c r="B4426">
        <v>3725</v>
      </c>
      <c r="C4426" t="str">
        <f>VLOOKUP($B4426,Hosts!$A:$M,10,0)</f>
        <v>Within an hour</v>
      </c>
      <c r="D4426" s="70">
        <f>VLOOKUP($B4426,Hosts!$A:$M,11,0)</f>
        <v>0.9</v>
      </c>
      <c r="E4426" s="70">
        <f>VLOOKUP($B4426,Hosts!$A:$M,12,0)</f>
        <v>1</v>
      </c>
      <c r="F4426" t="str">
        <f>VLOOKUP($B4426,Hosts!$A:$M,13,0)</f>
        <v>No</v>
      </c>
      <c r="G4426" t="str">
        <f>INDEX(Hosts!$A:$M, MATCH(Places!$B4426,Hosts!$A:$A,0), MATCH(Places!G$1,Hosts!$A$1:$M$1,0))</f>
        <v>Within an hour</v>
      </c>
      <c r="H4426" s="70">
        <f>INDEX(Hosts!$A:$M, MATCH(Places!$B4426,Hosts!$A:$A,0), MATCH(Places!H$1,Hosts!$A$1:$M$1,0))</f>
        <v>0.9</v>
      </c>
      <c r="I4426" s="70">
        <f>INDEX(Hosts!$A:$M, MATCH(Places!$B4426,Hosts!$A:$A,0), MATCH(Places!I$1,Hosts!$A$1:$M$1,0))</f>
        <v>1</v>
      </c>
      <c r="J4426" t="str">
        <f>INDEX(Hosts!$A:$M, MATCH(Places!$B4426,Hosts!$A:$A,0), MATCH(Places!J$1,Hosts!$A$1:$M$1,0))</f>
        <v>No</v>
      </c>
      <c r="K4426">
        <v>13</v>
      </c>
      <c r="L4426" t="str">
        <f>VLOOKUP($K4426,Neighborhoods!$A:$C,2,0)</f>
        <v>Manhattan</v>
      </c>
      <c r="M4426" t="str">
        <f>VLOOKUP($K4426,Neighborhoods!$A:$C,3,0)</f>
        <v>Chelsea</v>
      </c>
      <c r="N4426" t="str">
        <f>INDEX(Neighborhoods!$A:$C, MATCH(Places!$K4426,Neighborhoods!$A:$A,0), MATCH(Places!N$1,Neighborhoods!$A$1:$C$1,0))</f>
        <v>Manhattan</v>
      </c>
      <c r="O4426" t="str">
        <f>INDEX(Neighborhoods!$A:$C, MATCH(Places!$K4426,Neighborhoods!$A:$A,0), MATCH(Places!O$1,Neighborhoods!$A$1:$C$1,0))</f>
        <v>Chelsea</v>
      </c>
      <c r="P4426" t="s">
        <v>11822</v>
      </c>
      <c r="Q4426" t="str">
        <f t="shared" si="276"/>
        <v>No</v>
      </c>
      <c r="R4426">
        <v>2</v>
      </c>
      <c r="S4426" t="str">
        <f t="shared" si="277"/>
        <v>Small</v>
      </c>
      <c r="T4426" s="50">
        <v>120</v>
      </c>
      <c r="U4426" s="70">
        <f t="shared" si="278"/>
        <v>0.03</v>
      </c>
      <c r="V4426" s="52">
        <v>5</v>
      </c>
      <c r="W4426" s="52" t="str" cm="1">
        <f t="array" ref="W4426">_xlfn.SWITCH(ROUND(V4426,0),5,"Excellent",4,"Good",3,"Ok","Bad")</f>
        <v>Excellent</v>
      </c>
      <c r="X4426">
        <v>22</v>
      </c>
      <c r="Y4426" t="str">
        <f t="shared" si="279"/>
        <v>No</v>
      </c>
      <c r="Z4426" s="68">
        <v>43625</v>
      </c>
      <c r="AA4426" s="68">
        <v>43859</v>
      </c>
      <c r="AB4426">
        <v>164</v>
      </c>
      <c r="AC4426" t="s">
        <v>15616</v>
      </c>
    </row>
    <row r="4427" spans="1:29" x14ac:dyDescent="0.3">
      <c r="A4427" t="s">
        <v>3122</v>
      </c>
      <c r="B4427">
        <v>3768</v>
      </c>
      <c r="C4427" t="str">
        <f>VLOOKUP($B4427,Hosts!$A:$M,10,0)</f>
        <v>Within an hour</v>
      </c>
      <c r="D4427" s="70">
        <f>VLOOKUP($B4427,Hosts!$A:$M,11,0)</f>
        <v>0.9</v>
      </c>
      <c r="E4427" s="70">
        <f>VLOOKUP($B4427,Hosts!$A:$M,12,0)</f>
        <v>1</v>
      </c>
      <c r="F4427" t="str">
        <f>VLOOKUP($B4427,Hosts!$A:$M,13,0)</f>
        <v>No</v>
      </c>
      <c r="G4427" t="str">
        <f>INDEX(Hosts!$A:$M, MATCH(Places!$B4427,Hosts!$A:$A,0), MATCH(Places!G$1,Hosts!$A$1:$M$1,0))</f>
        <v>Within an hour</v>
      </c>
      <c r="H4427" s="70">
        <f>INDEX(Hosts!$A:$M, MATCH(Places!$B4427,Hosts!$A:$A,0), MATCH(Places!H$1,Hosts!$A$1:$M$1,0))</f>
        <v>0.9</v>
      </c>
      <c r="I4427" s="70">
        <f>INDEX(Hosts!$A:$M, MATCH(Places!$B4427,Hosts!$A:$A,0), MATCH(Places!I$1,Hosts!$A$1:$M$1,0))</f>
        <v>1</v>
      </c>
      <c r="J4427" t="str">
        <f>INDEX(Hosts!$A:$M, MATCH(Places!$B4427,Hosts!$A:$A,0), MATCH(Places!J$1,Hosts!$A$1:$M$1,0))</f>
        <v>No</v>
      </c>
      <c r="K4427">
        <v>16</v>
      </c>
      <c r="L4427" t="str">
        <f>VLOOKUP($K4427,Neighborhoods!$A:$C,2,0)</f>
        <v>Manhattan</v>
      </c>
      <c r="M4427" t="str">
        <f>VLOOKUP($K4427,Neighborhoods!$A:$C,3,0)</f>
        <v>Harlem</v>
      </c>
      <c r="N4427" t="str">
        <f>INDEX(Neighborhoods!$A:$C, MATCH(Places!$K4427,Neighborhoods!$A:$A,0), MATCH(Places!N$1,Neighborhoods!$A$1:$C$1,0))</f>
        <v>Manhattan</v>
      </c>
      <c r="O4427" t="str">
        <f>INDEX(Neighborhoods!$A:$C, MATCH(Places!$K4427,Neighborhoods!$A:$A,0), MATCH(Places!O$1,Neighborhoods!$A$1:$C$1,0))</f>
        <v>Harlem</v>
      </c>
      <c r="P4427" t="s">
        <v>11822</v>
      </c>
      <c r="Q4427" t="str">
        <f t="shared" si="276"/>
        <v>No</v>
      </c>
      <c r="R4427">
        <v>6</v>
      </c>
      <c r="S4427" t="str">
        <f t="shared" si="277"/>
        <v>Large</v>
      </c>
      <c r="T4427" s="50">
        <v>55</v>
      </c>
      <c r="U4427" s="70">
        <f t="shared" si="278"/>
        <v>0.03</v>
      </c>
      <c r="V4427" s="52">
        <v>4.78</v>
      </c>
      <c r="W4427" s="52" t="str" cm="1">
        <f t="array" ref="W4427">_xlfn.SWITCH(ROUND(V4427,0),5,"Excellent",4,"Good",3,"Ok","Bad")</f>
        <v>Excellent</v>
      </c>
      <c r="X4427">
        <v>51</v>
      </c>
      <c r="Y4427" t="str">
        <f t="shared" si="279"/>
        <v>No</v>
      </c>
      <c r="Z4427" s="68">
        <v>43496</v>
      </c>
      <c r="AA4427" s="68">
        <v>43890</v>
      </c>
      <c r="AB4427">
        <v>236</v>
      </c>
      <c r="AC4427" t="s">
        <v>15615</v>
      </c>
    </row>
    <row r="4428" spans="1:29" x14ac:dyDescent="0.3">
      <c r="A4428" t="s">
        <v>13400</v>
      </c>
      <c r="B4428">
        <v>1855</v>
      </c>
      <c r="C4428" t="str">
        <f>VLOOKUP($B4428,Hosts!$A:$M,10,0)</f>
        <v>Within a few hours</v>
      </c>
      <c r="D4428" s="70">
        <f>VLOOKUP($B4428,Hosts!$A:$M,11,0)</f>
        <v>1</v>
      </c>
      <c r="E4428" s="70">
        <f>VLOOKUP($B4428,Hosts!$A:$M,12,0)</f>
        <v>0.97</v>
      </c>
      <c r="F4428" t="str">
        <f>VLOOKUP($B4428,Hosts!$A:$M,13,0)</f>
        <v>No</v>
      </c>
      <c r="G4428" t="str">
        <f>INDEX(Hosts!$A:$M, MATCH(Places!$B4428,Hosts!$A:$A,0), MATCH(Places!G$1,Hosts!$A$1:$M$1,0))</f>
        <v>Within a few hours</v>
      </c>
      <c r="H4428" s="70">
        <f>INDEX(Hosts!$A:$M, MATCH(Places!$B4428,Hosts!$A:$A,0), MATCH(Places!H$1,Hosts!$A$1:$M$1,0))</f>
        <v>1</v>
      </c>
      <c r="I4428" s="70">
        <f>INDEX(Hosts!$A:$M, MATCH(Places!$B4428,Hosts!$A:$A,0), MATCH(Places!I$1,Hosts!$A$1:$M$1,0))</f>
        <v>0.97</v>
      </c>
      <c r="J4428" t="str">
        <f>INDEX(Hosts!$A:$M, MATCH(Places!$B4428,Hosts!$A:$A,0), MATCH(Places!J$1,Hosts!$A$1:$M$1,0))</f>
        <v>No</v>
      </c>
      <c r="K4428">
        <v>12</v>
      </c>
      <c r="L4428" t="str">
        <f>VLOOKUP($K4428,Neighborhoods!$A:$C,2,0)</f>
        <v>Brooklyn</v>
      </c>
      <c r="M4428" t="str">
        <f>VLOOKUP($K4428,Neighborhoods!$A:$C,3,0)</f>
        <v>Williamsburg</v>
      </c>
      <c r="N4428" t="str">
        <f>INDEX(Neighborhoods!$A:$C, MATCH(Places!$K4428,Neighborhoods!$A:$A,0), MATCH(Places!N$1,Neighborhoods!$A$1:$C$1,0))</f>
        <v>Brooklyn</v>
      </c>
      <c r="O4428" t="str">
        <f>INDEX(Neighborhoods!$A:$C, MATCH(Places!$K4428,Neighborhoods!$A:$A,0), MATCH(Places!O$1,Neighborhoods!$A$1:$C$1,0))</f>
        <v>Williamsburg</v>
      </c>
      <c r="P4428" t="s">
        <v>11822</v>
      </c>
      <c r="Q4428" t="str">
        <f t="shared" si="276"/>
        <v>No</v>
      </c>
      <c r="R4428">
        <v>4</v>
      </c>
      <c r="S4428" t="str">
        <f t="shared" si="277"/>
        <v>Medium</v>
      </c>
      <c r="T4428" s="50">
        <v>289</v>
      </c>
      <c r="U4428" s="70">
        <f t="shared" si="278"/>
        <v>0.04</v>
      </c>
      <c r="V4428" s="52">
        <v>4.82</v>
      </c>
      <c r="W4428" s="52" t="str" cm="1">
        <f t="array" ref="W4428">_xlfn.SWITCH(ROUND(V4428,0),5,"Excellent",4,"Good",3,"Ok","Bad")</f>
        <v>Excellent</v>
      </c>
      <c r="X4428">
        <v>17</v>
      </c>
      <c r="Y4428" t="str">
        <f t="shared" si="279"/>
        <v>No</v>
      </c>
      <c r="Z4428" s="68">
        <v>43628</v>
      </c>
      <c r="AA4428" s="68">
        <v>44018</v>
      </c>
      <c r="AB4428">
        <v>95</v>
      </c>
      <c r="AC4428" t="s">
        <v>15615</v>
      </c>
    </row>
    <row r="4429" spans="1:29" x14ac:dyDescent="0.3">
      <c r="A4429" t="s">
        <v>3123</v>
      </c>
      <c r="B4429">
        <v>2282</v>
      </c>
      <c r="C4429" t="str">
        <f>VLOOKUP($B4429,Hosts!$A:$M,10,0)</f>
        <v>Within a few hours</v>
      </c>
      <c r="D4429" s="70">
        <f>VLOOKUP($B4429,Hosts!$A:$M,11,0)</f>
        <v>0.8</v>
      </c>
      <c r="E4429" s="70">
        <f>VLOOKUP($B4429,Hosts!$A:$M,12,0)</f>
        <v>1</v>
      </c>
      <c r="F4429" t="str">
        <f>VLOOKUP($B4429,Hosts!$A:$M,13,0)</f>
        <v>No</v>
      </c>
      <c r="G4429" t="str">
        <f>INDEX(Hosts!$A:$M, MATCH(Places!$B4429,Hosts!$A:$A,0), MATCH(Places!G$1,Hosts!$A$1:$M$1,0))</f>
        <v>Within a few hours</v>
      </c>
      <c r="H4429" s="70">
        <f>INDEX(Hosts!$A:$M, MATCH(Places!$B4429,Hosts!$A:$A,0), MATCH(Places!H$1,Hosts!$A$1:$M$1,0))</f>
        <v>0.8</v>
      </c>
      <c r="I4429" s="70">
        <f>INDEX(Hosts!$A:$M, MATCH(Places!$B4429,Hosts!$A:$A,0), MATCH(Places!I$1,Hosts!$A$1:$M$1,0))</f>
        <v>1</v>
      </c>
      <c r="J4429" t="str">
        <f>INDEX(Hosts!$A:$M, MATCH(Places!$B4429,Hosts!$A:$A,0), MATCH(Places!J$1,Hosts!$A$1:$M$1,0))</f>
        <v>No</v>
      </c>
      <c r="K4429">
        <v>16</v>
      </c>
      <c r="L4429" t="str">
        <f>VLOOKUP($K4429,Neighborhoods!$A:$C,2,0)</f>
        <v>Manhattan</v>
      </c>
      <c r="M4429" t="str">
        <f>VLOOKUP($K4429,Neighborhoods!$A:$C,3,0)</f>
        <v>Harlem</v>
      </c>
      <c r="N4429" t="str">
        <f>INDEX(Neighborhoods!$A:$C, MATCH(Places!$K4429,Neighborhoods!$A:$A,0), MATCH(Places!N$1,Neighborhoods!$A$1:$C$1,0))</f>
        <v>Manhattan</v>
      </c>
      <c r="O4429" t="str">
        <f>INDEX(Neighborhoods!$A:$C, MATCH(Places!$K4429,Neighborhoods!$A:$A,0), MATCH(Places!O$1,Neighborhoods!$A$1:$C$1,0))</f>
        <v>Harlem</v>
      </c>
      <c r="P4429" t="s">
        <v>1</v>
      </c>
      <c r="Q4429" t="str">
        <f t="shared" si="276"/>
        <v>Yes</v>
      </c>
      <c r="R4429">
        <v>6</v>
      </c>
      <c r="S4429" t="str">
        <f t="shared" si="277"/>
        <v>Large</v>
      </c>
      <c r="T4429" s="50">
        <v>75</v>
      </c>
      <c r="U4429" s="70">
        <f t="shared" si="278"/>
        <v>0.03</v>
      </c>
      <c r="V4429" s="52">
        <v>4.55</v>
      </c>
      <c r="W4429" s="52" t="str" cm="1">
        <f t="array" ref="W4429">_xlfn.SWITCH(ROUND(V4429,0),5,"Excellent",4,"Good",3,"Ok","Bad")</f>
        <v>Excellent</v>
      </c>
      <c r="X4429">
        <v>31</v>
      </c>
      <c r="Y4429" t="str">
        <f t="shared" si="279"/>
        <v>No</v>
      </c>
      <c r="Z4429" s="68">
        <v>43542</v>
      </c>
      <c r="AA4429" s="68">
        <v>43909</v>
      </c>
      <c r="AB4429">
        <v>103</v>
      </c>
      <c r="AC4429" t="s">
        <v>15615</v>
      </c>
    </row>
    <row r="4430" spans="1:29" x14ac:dyDescent="0.3">
      <c r="A4430" t="s">
        <v>14257</v>
      </c>
      <c r="B4430">
        <v>2264</v>
      </c>
      <c r="C4430" t="str">
        <f>VLOOKUP($B4430,Hosts!$A:$M,10,0)</f>
        <v>Within an hour</v>
      </c>
      <c r="D4430" s="70">
        <f>VLOOKUP($B4430,Hosts!$A:$M,11,0)</f>
        <v>0.98</v>
      </c>
      <c r="E4430" s="70">
        <f>VLOOKUP($B4430,Hosts!$A:$M,12,0)</f>
        <v>0.96</v>
      </c>
      <c r="F4430" t="str">
        <f>VLOOKUP($B4430,Hosts!$A:$M,13,0)</f>
        <v>Yes</v>
      </c>
      <c r="G4430" t="str">
        <f>INDEX(Hosts!$A:$M, MATCH(Places!$B4430,Hosts!$A:$A,0), MATCH(Places!G$1,Hosts!$A$1:$M$1,0))</f>
        <v>Within an hour</v>
      </c>
      <c r="H4430" s="70">
        <f>INDEX(Hosts!$A:$M, MATCH(Places!$B4430,Hosts!$A:$A,0), MATCH(Places!H$1,Hosts!$A$1:$M$1,0))</f>
        <v>0.98</v>
      </c>
      <c r="I4430" s="70">
        <f>INDEX(Hosts!$A:$M, MATCH(Places!$B4430,Hosts!$A:$A,0), MATCH(Places!I$1,Hosts!$A$1:$M$1,0))</f>
        <v>0.96</v>
      </c>
      <c r="J4430" t="str">
        <f>INDEX(Hosts!$A:$M, MATCH(Places!$B4430,Hosts!$A:$A,0), MATCH(Places!J$1,Hosts!$A$1:$M$1,0))</f>
        <v>Yes</v>
      </c>
      <c r="K4430">
        <v>8</v>
      </c>
      <c r="L4430" t="str">
        <f>VLOOKUP($K4430,Neighborhoods!$A:$C,2,0)</f>
        <v>Brooklyn</v>
      </c>
      <c r="M4430" t="str">
        <f>VLOOKUP($K4430,Neighborhoods!$A:$C,3,0)</f>
        <v>Bushwick</v>
      </c>
      <c r="N4430" t="str">
        <f>INDEX(Neighborhoods!$A:$C, MATCH(Places!$K4430,Neighborhoods!$A:$A,0), MATCH(Places!N$1,Neighborhoods!$A$1:$C$1,0))</f>
        <v>Brooklyn</v>
      </c>
      <c r="O4430" t="str">
        <f>INDEX(Neighborhoods!$A:$C, MATCH(Places!$K4430,Neighborhoods!$A:$A,0), MATCH(Places!O$1,Neighborhoods!$A$1:$C$1,0))</f>
        <v>Bushwick</v>
      </c>
      <c r="P4430" t="s">
        <v>11822</v>
      </c>
      <c r="Q4430" t="str">
        <f t="shared" si="276"/>
        <v>No</v>
      </c>
      <c r="R4430">
        <v>2</v>
      </c>
      <c r="S4430" t="str">
        <f t="shared" si="277"/>
        <v>Small</v>
      </c>
      <c r="T4430" s="50">
        <v>51</v>
      </c>
      <c r="U4430" s="70">
        <f t="shared" si="278"/>
        <v>0.03</v>
      </c>
      <c r="V4430" s="52">
        <v>4.9800000000000004</v>
      </c>
      <c r="W4430" s="52" t="str" cm="1">
        <f t="array" ref="W4430">_xlfn.SWITCH(ROUND(V4430,0),5,"Excellent",4,"Good",3,"Ok","Bad")</f>
        <v>Excellent</v>
      </c>
      <c r="X4430">
        <v>105</v>
      </c>
      <c r="Y4430" t="str">
        <f t="shared" si="279"/>
        <v>Yes</v>
      </c>
      <c r="Z4430" s="68">
        <v>43478</v>
      </c>
      <c r="AA4430" s="68">
        <v>44046</v>
      </c>
      <c r="AB4430">
        <v>271</v>
      </c>
      <c r="AC4430" t="s">
        <v>15615</v>
      </c>
    </row>
    <row r="4431" spans="1:29" x14ac:dyDescent="0.3">
      <c r="A4431" t="s">
        <v>3124</v>
      </c>
      <c r="B4431">
        <v>2685</v>
      </c>
      <c r="C4431" t="str">
        <f>VLOOKUP($B4431,Hosts!$A:$M,10,0)</f>
        <v>A few days or more</v>
      </c>
      <c r="D4431" s="70">
        <f>VLOOKUP($B4431,Hosts!$A:$M,11,0)</f>
        <v>0</v>
      </c>
      <c r="E4431" s="70">
        <f>VLOOKUP($B4431,Hosts!$A:$M,12,0)</f>
        <v>0.94</v>
      </c>
      <c r="F4431" t="str">
        <f>VLOOKUP($B4431,Hosts!$A:$M,13,0)</f>
        <v>Yes</v>
      </c>
      <c r="G4431" t="str">
        <f>INDEX(Hosts!$A:$M, MATCH(Places!$B4431,Hosts!$A:$A,0), MATCH(Places!G$1,Hosts!$A$1:$M$1,0))</f>
        <v>A few days or more</v>
      </c>
      <c r="H4431" s="70">
        <f>INDEX(Hosts!$A:$M, MATCH(Places!$B4431,Hosts!$A:$A,0), MATCH(Places!H$1,Hosts!$A$1:$M$1,0))</f>
        <v>0</v>
      </c>
      <c r="I4431" s="70">
        <f>INDEX(Hosts!$A:$M, MATCH(Places!$B4431,Hosts!$A:$A,0), MATCH(Places!I$1,Hosts!$A$1:$M$1,0))</f>
        <v>0.94</v>
      </c>
      <c r="J4431" t="str">
        <f>INDEX(Hosts!$A:$M, MATCH(Places!$B4431,Hosts!$A:$A,0), MATCH(Places!J$1,Hosts!$A$1:$M$1,0))</f>
        <v>Yes</v>
      </c>
      <c r="K4431">
        <v>16</v>
      </c>
      <c r="L4431" t="str">
        <f>VLOOKUP($K4431,Neighborhoods!$A:$C,2,0)</f>
        <v>Manhattan</v>
      </c>
      <c r="M4431" t="str">
        <f>VLOOKUP($K4431,Neighborhoods!$A:$C,3,0)</f>
        <v>Harlem</v>
      </c>
      <c r="N4431" t="str">
        <f>INDEX(Neighborhoods!$A:$C, MATCH(Places!$K4431,Neighborhoods!$A:$A,0), MATCH(Places!N$1,Neighborhoods!$A$1:$C$1,0))</f>
        <v>Manhattan</v>
      </c>
      <c r="O4431" t="str">
        <f>INDEX(Neighborhoods!$A:$C, MATCH(Places!$K4431,Neighborhoods!$A:$A,0), MATCH(Places!O$1,Neighborhoods!$A$1:$C$1,0))</f>
        <v>Harlem</v>
      </c>
      <c r="P4431" t="s">
        <v>1</v>
      </c>
      <c r="Q4431" t="str">
        <f t="shared" si="276"/>
        <v>Yes</v>
      </c>
      <c r="R4431">
        <v>2</v>
      </c>
      <c r="S4431" t="str">
        <f t="shared" si="277"/>
        <v>Small</v>
      </c>
      <c r="T4431" s="50">
        <v>99</v>
      </c>
      <c r="U4431" s="70">
        <f t="shared" si="278"/>
        <v>0.03</v>
      </c>
      <c r="V4431" s="52">
        <v>4.9000000000000004</v>
      </c>
      <c r="W4431" s="52" t="str" cm="1">
        <f t="array" ref="W4431">_xlfn.SWITCH(ROUND(V4431,0),5,"Excellent",4,"Good",3,"Ok","Bad")</f>
        <v>Excellent</v>
      </c>
      <c r="X4431">
        <v>30</v>
      </c>
      <c r="Y4431" t="str">
        <f t="shared" si="279"/>
        <v>No</v>
      </c>
      <c r="Z4431" s="68">
        <v>43485</v>
      </c>
      <c r="AA4431" s="68">
        <v>43831</v>
      </c>
      <c r="AB4431">
        <v>180</v>
      </c>
      <c r="AC4431" t="s">
        <v>15615</v>
      </c>
    </row>
    <row r="4432" spans="1:29" x14ac:dyDescent="0.3">
      <c r="A4432" t="s">
        <v>14005</v>
      </c>
      <c r="B4432">
        <v>3011</v>
      </c>
      <c r="C4432" t="str">
        <f>VLOOKUP($B4432,Hosts!$A:$M,10,0)</f>
        <v>Within an hour</v>
      </c>
      <c r="D4432" s="70">
        <f>VLOOKUP($B4432,Hosts!$A:$M,11,0)</f>
        <v>1</v>
      </c>
      <c r="E4432" s="70">
        <f>VLOOKUP($B4432,Hosts!$A:$M,12,0)</f>
        <v>0.36</v>
      </c>
      <c r="F4432" t="str">
        <f>VLOOKUP($B4432,Hosts!$A:$M,13,0)</f>
        <v>No</v>
      </c>
      <c r="G4432" t="str">
        <f>INDEX(Hosts!$A:$M, MATCH(Places!$B4432,Hosts!$A:$A,0), MATCH(Places!G$1,Hosts!$A$1:$M$1,0))</f>
        <v>Within an hour</v>
      </c>
      <c r="H4432" s="70">
        <f>INDEX(Hosts!$A:$M, MATCH(Places!$B4432,Hosts!$A:$A,0), MATCH(Places!H$1,Hosts!$A$1:$M$1,0))</f>
        <v>1</v>
      </c>
      <c r="I4432" s="70">
        <f>INDEX(Hosts!$A:$M, MATCH(Places!$B4432,Hosts!$A:$A,0), MATCH(Places!I$1,Hosts!$A$1:$M$1,0))</f>
        <v>0.36</v>
      </c>
      <c r="J4432" t="str">
        <f>INDEX(Hosts!$A:$M, MATCH(Places!$B4432,Hosts!$A:$A,0), MATCH(Places!J$1,Hosts!$A$1:$M$1,0))</f>
        <v>No</v>
      </c>
      <c r="K4432">
        <v>19</v>
      </c>
      <c r="L4432" t="str">
        <f>VLOOKUP($K4432,Neighborhoods!$A:$C,2,0)</f>
        <v>Manhattan</v>
      </c>
      <c r="M4432" t="str">
        <f>VLOOKUP($K4432,Neighborhoods!$A:$C,3,0)</f>
        <v>Upper East Side</v>
      </c>
      <c r="N4432" t="str">
        <f>INDEX(Neighborhoods!$A:$C, MATCH(Places!$K4432,Neighborhoods!$A:$A,0), MATCH(Places!N$1,Neighborhoods!$A$1:$C$1,0))</f>
        <v>Manhattan</v>
      </c>
      <c r="O4432" t="str">
        <f>INDEX(Neighborhoods!$A:$C, MATCH(Places!$K4432,Neighborhoods!$A:$A,0), MATCH(Places!O$1,Neighborhoods!$A$1:$C$1,0))</f>
        <v>Upper East Side</v>
      </c>
      <c r="P4432" t="s">
        <v>11822</v>
      </c>
      <c r="Q4432" t="str">
        <f t="shared" si="276"/>
        <v>No</v>
      </c>
      <c r="R4432">
        <v>2</v>
      </c>
      <c r="S4432" t="str">
        <f t="shared" si="277"/>
        <v>Small</v>
      </c>
      <c r="T4432" s="50">
        <v>105</v>
      </c>
      <c r="U4432" s="70">
        <f t="shared" si="278"/>
        <v>0.03</v>
      </c>
      <c r="V4432" s="52">
        <v>5</v>
      </c>
      <c r="W4432" s="52" t="str" cm="1">
        <f t="array" ref="W4432">_xlfn.SWITCH(ROUND(V4432,0),5,"Excellent",4,"Good",3,"Ok","Bad")</f>
        <v>Excellent</v>
      </c>
      <c r="X4432">
        <v>9</v>
      </c>
      <c r="Y4432" t="str">
        <f t="shared" si="279"/>
        <v>No</v>
      </c>
      <c r="Z4432" s="68">
        <v>43504</v>
      </c>
      <c r="AA4432" s="68">
        <v>43762</v>
      </c>
      <c r="AB4432">
        <v>74</v>
      </c>
      <c r="AC4432" t="s">
        <v>15615</v>
      </c>
    </row>
    <row r="4433" spans="1:29" x14ac:dyDescent="0.3">
      <c r="A4433" t="s">
        <v>14169</v>
      </c>
      <c r="B4433">
        <v>3639</v>
      </c>
      <c r="C4433" t="str">
        <f>VLOOKUP($B4433,Hosts!$A:$M,10,0)</f>
        <v>A few days or more</v>
      </c>
      <c r="D4433" s="70">
        <f>VLOOKUP($B4433,Hosts!$A:$M,11,0)</f>
        <v>0.44</v>
      </c>
      <c r="E4433" s="70">
        <f>VLOOKUP($B4433,Hosts!$A:$M,12,0)</f>
        <v>0.96</v>
      </c>
      <c r="F4433" t="str">
        <f>VLOOKUP($B4433,Hosts!$A:$M,13,0)</f>
        <v>Yes</v>
      </c>
      <c r="G4433" t="str">
        <f>INDEX(Hosts!$A:$M, MATCH(Places!$B4433,Hosts!$A:$A,0), MATCH(Places!G$1,Hosts!$A$1:$M$1,0))</f>
        <v>A few days or more</v>
      </c>
      <c r="H4433" s="70">
        <f>INDEX(Hosts!$A:$M, MATCH(Places!$B4433,Hosts!$A:$A,0), MATCH(Places!H$1,Hosts!$A$1:$M$1,0))</f>
        <v>0.44</v>
      </c>
      <c r="I4433" s="70">
        <f>INDEX(Hosts!$A:$M, MATCH(Places!$B4433,Hosts!$A:$A,0), MATCH(Places!I$1,Hosts!$A$1:$M$1,0))</f>
        <v>0.96</v>
      </c>
      <c r="J4433" t="str">
        <f>INDEX(Hosts!$A:$M, MATCH(Places!$B4433,Hosts!$A:$A,0), MATCH(Places!J$1,Hosts!$A$1:$M$1,0))</f>
        <v>Yes</v>
      </c>
      <c r="K4433">
        <v>7</v>
      </c>
      <c r="L4433" t="str">
        <f>VLOOKUP($K4433,Neighborhoods!$A:$C,2,0)</f>
        <v>Brooklyn</v>
      </c>
      <c r="M4433" t="str">
        <f>VLOOKUP($K4433,Neighborhoods!$A:$C,3,0)</f>
        <v>Bedford-Stuyvesant</v>
      </c>
      <c r="N4433" t="str">
        <f>INDEX(Neighborhoods!$A:$C, MATCH(Places!$K4433,Neighborhoods!$A:$A,0), MATCH(Places!N$1,Neighborhoods!$A$1:$C$1,0))</f>
        <v>Brooklyn</v>
      </c>
      <c r="O4433" t="str">
        <f>INDEX(Neighborhoods!$A:$C, MATCH(Places!$K4433,Neighborhoods!$A:$A,0), MATCH(Places!O$1,Neighborhoods!$A$1:$C$1,0))</f>
        <v>Bedford-Stuyvesant</v>
      </c>
      <c r="P4433" t="s">
        <v>1</v>
      </c>
      <c r="Q4433" t="str">
        <f t="shared" si="276"/>
        <v>Yes</v>
      </c>
      <c r="R4433">
        <v>2</v>
      </c>
      <c r="S4433" t="str">
        <f t="shared" si="277"/>
        <v>Small</v>
      </c>
      <c r="T4433" s="50">
        <v>70</v>
      </c>
      <c r="U4433" s="70">
        <f t="shared" si="278"/>
        <v>0.03</v>
      </c>
      <c r="V4433" s="52">
        <v>5</v>
      </c>
      <c r="W4433" s="52" t="str" cm="1">
        <f t="array" ref="W4433">_xlfn.SWITCH(ROUND(V4433,0),5,"Excellent",4,"Good",3,"Ok","Bad")</f>
        <v>Excellent</v>
      </c>
      <c r="X4433">
        <v>13</v>
      </c>
      <c r="Y4433" t="str">
        <f t="shared" si="279"/>
        <v>No</v>
      </c>
      <c r="Z4433" s="68">
        <v>43814</v>
      </c>
      <c r="AA4433" s="68">
        <v>44003</v>
      </c>
      <c r="AB4433">
        <v>175</v>
      </c>
      <c r="AC4433" t="s">
        <v>15616</v>
      </c>
    </row>
    <row r="4434" spans="1:29" x14ac:dyDescent="0.3">
      <c r="A4434" t="s">
        <v>13395</v>
      </c>
      <c r="B4434">
        <v>235</v>
      </c>
      <c r="C4434" t="str">
        <f>VLOOKUP($B4434,Hosts!$A:$M,10,0)</f>
        <v>Within an hour</v>
      </c>
      <c r="D4434" s="70">
        <f>VLOOKUP($B4434,Hosts!$A:$M,11,0)</f>
        <v>0.8</v>
      </c>
      <c r="E4434" s="70">
        <f>VLOOKUP($B4434,Hosts!$A:$M,12,0)</f>
        <v>1</v>
      </c>
      <c r="F4434" t="str">
        <f>VLOOKUP($B4434,Hosts!$A:$M,13,0)</f>
        <v>Yes</v>
      </c>
      <c r="G4434" t="str">
        <f>INDEX(Hosts!$A:$M, MATCH(Places!$B4434,Hosts!$A:$A,0), MATCH(Places!G$1,Hosts!$A$1:$M$1,0))</f>
        <v>Within an hour</v>
      </c>
      <c r="H4434" s="70">
        <f>INDEX(Hosts!$A:$M, MATCH(Places!$B4434,Hosts!$A:$A,0), MATCH(Places!H$1,Hosts!$A$1:$M$1,0))</f>
        <v>0.8</v>
      </c>
      <c r="I4434" s="70">
        <f>INDEX(Hosts!$A:$M, MATCH(Places!$B4434,Hosts!$A:$A,0), MATCH(Places!I$1,Hosts!$A$1:$M$1,0))</f>
        <v>1</v>
      </c>
      <c r="J4434" t="str">
        <f>INDEX(Hosts!$A:$M, MATCH(Places!$B4434,Hosts!$A:$A,0), MATCH(Places!J$1,Hosts!$A$1:$M$1,0))</f>
        <v>Yes</v>
      </c>
      <c r="K4434">
        <v>16</v>
      </c>
      <c r="L4434" t="str">
        <f>VLOOKUP($K4434,Neighborhoods!$A:$C,2,0)</f>
        <v>Manhattan</v>
      </c>
      <c r="M4434" t="str">
        <f>VLOOKUP($K4434,Neighborhoods!$A:$C,3,0)</f>
        <v>Harlem</v>
      </c>
      <c r="N4434" t="str">
        <f>INDEX(Neighborhoods!$A:$C, MATCH(Places!$K4434,Neighborhoods!$A:$A,0), MATCH(Places!N$1,Neighborhoods!$A$1:$C$1,0))</f>
        <v>Manhattan</v>
      </c>
      <c r="O4434" t="str">
        <f>INDEX(Neighborhoods!$A:$C, MATCH(Places!$K4434,Neighborhoods!$A:$A,0), MATCH(Places!O$1,Neighborhoods!$A$1:$C$1,0))</f>
        <v>Harlem</v>
      </c>
      <c r="P4434" t="s">
        <v>1</v>
      </c>
      <c r="Q4434" t="str">
        <f t="shared" si="276"/>
        <v>Yes</v>
      </c>
      <c r="R4434">
        <v>2</v>
      </c>
      <c r="S4434" t="str">
        <f t="shared" si="277"/>
        <v>Small</v>
      </c>
      <c r="T4434" s="50">
        <v>65</v>
      </c>
      <c r="U4434" s="70">
        <f t="shared" si="278"/>
        <v>0.03</v>
      </c>
      <c r="V4434" s="52">
        <v>4.91</v>
      </c>
      <c r="W4434" s="52" t="str" cm="1">
        <f t="array" ref="W4434">_xlfn.SWITCH(ROUND(V4434,0),5,"Excellent",4,"Good",3,"Ok","Bad")</f>
        <v>Excellent</v>
      </c>
      <c r="X4434">
        <v>79</v>
      </c>
      <c r="Y4434" t="str">
        <f t="shared" si="279"/>
        <v>No</v>
      </c>
      <c r="Z4434" s="68">
        <v>43541</v>
      </c>
      <c r="AA4434" s="68">
        <v>44020</v>
      </c>
      <c r="AB4434">
        <v>178</v>
      </c>
      <c r="AC4434" t="s">
        <v>15616</v>
      </c>
    </row>
    <row r="4435" spans="1:29" x14ac:dyDescent="0.3">
      <c r="A4435" t="s">
        <v>15510</v>
      </c>
      <c r="B4435">
        <v>3671</v>
      </c>
      <c r="C4435" t="str">
        <f>VLOOKUP($B4435,Hosts!$A:$M,10,0)</f>
        <v>Within an hour</v>
      </c>
      <c r="D4435" s="70">
        <f>VLOOKUP($B4435,Hosts!$A:$M,11,0)</f>
        <v>0.97</v>
      </c>
      <c r="E4435" s="70">
        <f>VLOOKUP($B4435,Hosts!$A:$M,12,0)</f>
        <v>0.94</v>
      </c>
      <c r="F4435" t="str">
        <f>VLOOKUP($B4435,Hosts!$A:$M,13,0)</f>
        <v>No</v>
      </c>
      <c r="G4435" t="str">
        <f>INDEX(Hosts!$A:$M, MATCH(Places!$B4435,Hosts!$A:$A,0), MATCH(Places!G$1,Hosts!$A$1:$M$1,0))</f>
        <v>Within an hour</v>
      </c>
      <c r="H4435" s="70">
        <f>INDEX(Hosts!$A:$M, MATCH(Places!$B4435,Hosts!$A:$A,0), MATCH(Places!H$1,Hosts!$A$1:$M$1,0))</f>
        <v>0.97</v>
      </c>
      <c r="I4435" s="70">
        <f>INDEX(Hosts!$A:$M, MATCH(Places!$B4435,Hosts!$A:$A,0), MATCH(Places!I$1,Hosts!$A$1:$M$1,0))</f>
        <v>0.94</v>
      </c>
      <c r="J4435" t="str">
        <f>INDEX(Hosts!$A:$M, MATCH(Places!$B4435,Hosts!$A:$A,0), MATCH(Places!J$1,Hosts!$A$1:$M$1,0))</f>
        <v>No</v>
      </c>
      <c r="K4435">
        <v>19</v>
      </c>
      <c r="L4435" t="str">
        <f>VLOOKUP($K4435,Neighborhoods!$A:$C,2,0)</f>
        <v>Manhattan</v>
      </c>
      <c r="M4435" t="str">
        <f>VLOOKUP($K4435,Neighborhoods!$A:$C,3,0)</f>
        <v>Upper East Side</v>
      </c>
      <c r="N4435" t="str">
        <f>INDEX(Neighborhoods!$A:$C, MATCH(Places!$K4435,Neighborhoods!$A:$A,0), MATCH(Places!N$1,Neighborhoods!$A$1:$C$1,0))</f>
        <v>Manhattan</v>
      </c>
      <c r="O4435" t="str">
        <f>INDEX(Neighborhoods!$A:$C, MATCH(Places!$K4435,Neighborhoods!$A:$A,0), MATCH(Places!O$1,Neighborhoods!$A$1:$C$1,0))</f>
        <v>Upper East Side</v>
      </c>
      <c r="P4435" t="s">
        <v>11822</v>
      </c>
      <c r="Q4435" t="str">
        <f t="shared" si="276"/>
        <v>No</v>
      </c>
      <c r="R4435">
        <v>4</v>
      </c>
      <c r="S4435" t="str">
        <f t="shared" si="277"/>
        <v>Medium</v>
      </c>
      <c r="T4435" s="50">
        <v>75</v>
      </c>
      <c r="U4435" s="70">
        <f t="shared" si="278"/>
        <v>0.03</v>
      </c>
      <c r="V4435" s="52">
        <v>4.91</v>
      </c>
      <c r="W4435" s="52" t="str" cm="1">
        <f t="array" ref="W4435">_xlfn.SWITCH(ROUND(V4435,0),5,"Excellent",4,"Good",3,"Ok","Bad")</f>
        <v>Excellent</v>
      </c>
      <c r="X4435">
        <v>43</v>
      </c>
      <c r="Y4435" t="str">
        <f t="shared" si="279"/>
        <v>No</v>
      </c>
      <c r="Z4435" s="68">
        <v>43486</v>
      </c>
      <c r="AA4435" s="68">
        <v>44058</v>
      </c>
      <c r="AB4435">
        <v>27</v>
      </c>
      <c r="AC4435" t="s">
        <v>15615</v>
      </c>
    </row>
    <row r="4436" spans="1:29" x14ac:dyDescent="0.3">
      <c r="A4436" t="s">
        <v>3125</v>
      </c>
      <c r="B4436">
        <v>3768</v>
      </c>
      <c r="C4436" t="str">
        <f>VLOOKUP($B4436,Hosts!$A:$M,10,0)</f>
        <v>Within an hour</v>
      </c>
      <c r="D4436" s="70">
        <f>VLOOKUP($B4436,Hosts!$A:$M,11,0)</f>
        <v>0.9</v>
      </c>
      <c r="E4436" s="70">
        <f>VLOOKUP($B4436,Hosts!$A:$M,12,0)</f>
        <v>1</v>
      </c>
      <c r="F4436" t="str">
        <f>VLOOKUP($B4436,Hosts!$A:$M,13,0)</f>
        <v>No</v>
      </c>
      <c r="G4436" t="str">
        <f>INDEX(Hosts!$A:$M, MATCH(Places!$B4436,Hosts!$A:$A,0), MATCH(Places!G$1,Hosts!$A$1:$M$1,0))</f>
        <v>Within an hour</v>
      </c>
      <c r="H4436" s="70">
        <f>INDEX(Hosts!$A:$M, MATCH(Places!$B4436,Hosts!$A:$A,0), MATCH(Places!H$1,Hosts!$A$1:$M$1,0))</f>
        <v>0.9</v>
      </c>
      <c r="I4436" s="70">
        <f>INDEX(Hosts!$A:$M, MATCH(Places!$B4436,Hosts!$A:$A,0), MATCH(Places!I$1,Hosts!$A$1:$M$1,0))</f>
        <v>1</v>
      </c>
      <c r="J4436" t="str">
        <f>INDEX(Hosts!$A:$M, MATCH(Places!$B4436,Hosts!$A:$A,0), MATCH(Places!J$1,Hosts!$A$1:$M$1,0))</f>
        <v>No</v>
      </c>
      <c r="K4436">
        <v>16</v>
      </c>
      <c r="L4436" t="str">
        <f>VLOOKUP($K4436,Neighborhoods!$A:$C,2,0)</f>
        <v>Manhattan</v>
      </c>
      <c r="M4436" t="str">
        <f>VLOOKUP($K4436,Neighborhoods!$A:$C,3,0)</f>
        <v>Harlem</v>
      </c>
      <c r="N4436" t="str">
        <f>INDEX(Neighborhoods!$A:$C, MATCH(Places!$K4436,Neighborhoods!$A:$A,0), MATCH(Places!N$1,Neighborhoods!$A$1:$C$1,0))</f>
        <v>Manhattan</v>
      </c>
      <c r="O4436" t="str">
        <f>INDEX(Neighborhoods!$A:$C, MATCH(Places!$K4436,Neighborhoods!$A:$A,0), MATCH(Places!O$1,Neighborhoods!$A$1:$C$1,0))</f>
        <v>Harlem</v>
      </c>
      <c r="P4436" t="s">
        <v>1</v>
      </c>
      <c r="Q4436" t="str">
        <f t="shared" si="276"/>
        <v>Yes</v>
      </c>
      <c r="R4436">
        <v>2</v>
      </c>
      <c r="S4436" t="str">
        <f t="shared" si="277"/>
        <v>Small</v>
      </c>
      <c r="T4436" s="50">
        <v>34</v>
      </c>
      <c r="U4436" s="70">
        <f t="shared" si="278"/>
        <v>0.03</v>
      </c>
      <c r="V4436" s="52">
        <v>4.6399999999999997</v>
      </c>
      <c r="W4436" s="52" t="str" cm="1">
        <f t="array" ref="W4436">_xlfn.SWITCH(ROUND(V4436,0),5,"Excellent",4,"Good",3,"Ok","Bad")</f>
        <v>Excellent</v>
      </c>
      <c r="X4436">
        <v>58</v>
      </c>
      <c r="Y4436" t="str">
        <f t="shared" si="279"/>
        <v>No</v>
      </c>
      <c r="Z4436" s="68">
        <v>43483</v>
      </c>
      <c r="AA4436" s="68">
        <v>43951</v>
      </c>
      <c r="AB4436">
        <v>135</v>
      </c>
      <c r="AC4436" t="s">
        <v>15615</v>
      </c>
    </row>
    <row r="4437" spans="1:29" x14ac:dyDescent="0.3">
      <c r="A4437" t="s">
        <v>15019</v>
      </c>
      <c r="B4437">
        <v>1725</v>
      </c>
      <c r="C4437" t="str">
        <f>VLOOKUP($B4437,Hosts!$A:$M,10,0)</f>
        <v>Within an hour</v>
      </c>
      <c r="D4437" s="70">
        <f>VLOOKUP($B4437,Hosts!$A:$M,11,0)</f>
        <v>1</v>
      </c>
      <c r="E4437" s="70">
        <f>VLOOKUP($B4437,Hosts!$A:$M,12,0)</f>
        <v>0.88</v>
      </c>
      <c r="F4437" t="str">
        <f>VLOOKUP($B4437,Hosts!$A:$M,13,0)</f>
        <v>No</v>
      </c>
      <c r="G4437" t="str">
        <f>INDEX(Hosts!$A:$M, MATCH(Places!$B4437,Hosts!$A:$A,0), MATCH(Places!G$1,Hosts!$A$1:$M$1,0))</f>
        <v>Within an hour</v>
      </c>
      <c r="H4437" s="70">
        <f>INDEX(Hosts!$A:$M, MATCH(Places!$B4437,Hosts!$A:$A,0), MATCH(Places!H$1,Hosts!$A$1:$M$1,0))</f>
        <v>1</v>
      </c>
      <c r="I4437" s="70">
        <f>INDEX(Hosts!$A:$M, MATCH(Places!$B4437,Hosts!$A:$A,0), MATCH(Places!I$1,Hosts!$A$1:$M$1,0))</f>
        <v>0.88</v>
      </c>
      <c r="J4437" t="str">
        <f>INDEX(Hosts!$A:$M, MATCH(Places!$B4437,Hosts!$A:$A,0), MATCH(Places!J$1,Hosts!$A$1:$M$1,0))</f>
        <v>No</v>
      </c>
      <c r="K4437">
        <v>19</v>
      </c>
      <c r="L4437" t="str">
        <f>VLOOKUP($K4437,Neighborhoods!$A:$C,2,0)</f>
        <v>Manhattan</v>
      </c>
      <c r="M4437" t="str">
        <f>VLOOKUP($K4437,Neighborhoods!$A:$C,3,0)</f>
        <v>Upper East Side</v>
      </c>
      <c r="N4437" t="str">
        <f>INDEX(Neighborhoods!$A:$C, MATCH(Places!$K4437,Neighborhoods!$A:$A,0), MATCH(Places!N$1,Neighborhoods!$A$1:$C$1,0))</f>
        <v>Manhattan</v>
      </c>
      <c r="O4437" t="str">
        <f>INDEX(Neighborhoods!$A:$C, MATCH(Places!$K4437,Neighborhoods!$A:$A,0), MATCH(Places!O$1,Neighborhoods!$A$1:$C$1,0))</f>
        <v>Upper East Side</v>
      </c>
      <c r="P4437" t="s">
        <v>11822</v>
      </c>
      <c r="Q4437" t="str">
        <f t="shared" si="276"/>
        <v>No</v>
      </c>
      <c r="R4437">
        <v>4</v>
      </c>
      <c r="S4437" t="str">
        <f t="shared" si="277"/>
        <v>Medium</v>
      </c>
      <c r="T4437" s="50">
        <v>199</v>
      </c>
      <c r="U4437" s="70">
        <f t="shared" si="278"/>
        <v>0.03</v>
      </c>
      <c r="V4437" s="52">
        <v>4.63</v>
      </c>
      <c r="W4437" s="52" t="str" cm="1">
        <f t="array" ref="W4437">_xlfn.SWITCH(ROUND(V4437,0),5,"Excellent",4,"Good",3,"Ok","Bad")</f>
        <v>Excellent</v>
      </c>
      <c r="X4437">
        <v>16</v>
      </c>
      <c r="Y4437" t="str">
        <f t="shared" si="279"/>
        <v>No</v>
      </c>
      <c r="Z4437" s="68">
        <v>43478</v>
      </c>
      <c r="AA4437" s="68">
        <v>43877</v>
      </c>
      <c r="AB4437">
        <v>89</v>
      </c>
      <c r="AC4437" t="s">
        <v>15616</v>
      </c>
    </row>
    <row r="4438" spans="1:29" x14ac:dyDescent="0.3">
      <c r="A4438" t="s">
        <v>3126</v>
      </c>
      <c r="B4438">
        <v>3768</v>
      </c>
      <c r="C4438" t="str">
        <f>VLOOKUP($B4438,Hosts!$A:$M,10,0)</f>
        <v>Within an hour</v>
      </c>
      <c r="D4438" s="70">
        <f>VLOOKUP($B4438,Hosts!$A:$M,11,0)</f>
        <v>0.9</v>
      </c>
      <c r="E4438" s="70">
        <f>VLOOKUP($B4438,Hosts!$A:$M,12,0)</f>
        <v>1</v>
      </c>
      <c r="F4438" t="str">
        <f>VLOOKUP($B4438,Hosts!$A:$M,13,0)</f>
        <v>No</v>
      </c>
      <c r="G4438" t="str">
        <f>INDEX(Hosts!$A:$M, MATCH(Places!$B4438,Hosts!$A:$A,0), MATCH(Places!G$1,Hosts!$A$1:$M$1,0))</f>
        <v>Within an hour</v>
      </c>
      <c r="H4438" s="70">
        <f>INDEX(Hosts!$A:$M, MATCH(Places!$B4438,Hosts!$A:$A,0), MATCH(Places!H$1,Hosts!$A$1:$M$1,0))</f>
        <v>0.9</v>
      </c>
      <c r="I4438" s="70">
        <f>INDEX(Hosts!$A:$M, MATCH(Places!$B4438,Hosts!$A:$A,0), MATCH(Places!I$1,Hosts!$A$1:$M$1,0))</f>
        <v>1</v>
      </c>
      <c r="J4438" t="str">
        <f>INDEX(Hosts!$A:$M, MATCH(Places!$B4438,Hosts!$A:$A,0), MATCH(Places!J$1,Hosts!$A$1:$M$1,0))</f>
        <v>No</v>
      </c>
      <c r="K4438">
        <v>16</v>
      </c>
      <c r="L4438" t="str">
        <f>VLOOKUP($K4438,Neighborhoods!$A:$C,2,0)</f>
        <v>Manhattan</v>
      </c>
      <c r="M4438" t="str">
        <f>VLOOKUP($K4438,Neighborhoods!$A:$C,3,0)</f>
        <v>Harlem</v>
      </c>
      <c r="N4438" t="str">
        <f>INDEX(Neighborhoods!$A:$C, MATCH(Places!$K4438,Neighborhoods!$A:$A,0), MATCH(Places!N$1,Neighborhoods!$A$1:$C$1,0))</f>
        <v>Manhattan</v>
      </c>
      <c r="O4438" t="str">
        <f>INDEX(Neighborhoods!$A:$C, MATCH(Places!$K4438,Neighborhoods!$A:$A,0), MATCH(Places!O$1,Neighborhoods!$A$1:$C$1,0))</f>
        <v>Harlem</v>
      </c>
      <c r="P4438" t="s">
        <v>1</v>
      </c>
      <c r="Q4438" t="str">
        <f t="shared" si="276"/>
        <v>Yes</v>
      </c>
      <c r="R4438">
        <v>2</v>
      </c>
      <c r="S4438" t="str">
        <f t="shared" si="277"/>
        <v>Small</v>
      </c>
      <c r="T4438" s="50">
        <v>32</v>
      </c>
      <c r="U4438" s="70">
        <f t="shared" si="278"/>
        <v>0.03</v>
      </c>
      <c r="V4438" s="52">
        <v>4.6399999999999997</v>
      </c>
      <c r="W4438" s="52" t="str" cm="1">
        <f t="array" ref="W4438">_xlfn.SWITCH(ROUND(V4438,0),5,"Excellent",4,"Good",3,"Ok","Bad")</f>
        <v>Excellent</v>
      </c>
      <c r="X4438">
        <v>42</v>
      </c>
      <c r="Y4438" t="str">
        <f t="shared" si="279"/>
        <v>No</v>
      </c>
      <c r="Z4438" s="68">
        <v>43501</v>
      </c>
      <c r="AA4438" s="68">
        <v>43894</v>
      </c>
      <c r="AB4438">
        <v>335</v>
      </c>
      <c r="AC4438" t="s">
        <v>15615</v>
      </c>
    </row>
    <row r="4439" spans="1:29" x14ac:dyDescent="0.3">
      <c r="A4439" t="s">
        <v>3127</v>
      </c>
      <c r="B4439">
        <v>3457</v>
      </c>
      <c r="C4439" t="str">
        <f>VLOOKUP($B4439,Hosts!$A:$M,10,0)</f>
        <v>Within a few hours</v>
      </c>
      <c r="D4439" s="70">
        <f>VLOOKUP($B4439,Hosts!$A:$M,11,0)</f>
        <v>1</v>
      </c>
      <c r="E4439" s="70">
        <f>VLOOKUP($B4439,Hosts!$A:$M,12,0)</f>
        <v>0.83</v>
      </c>
      <c r="F4439" t="str">
        <f>VLOOKUP($B4439,Hosts!$A:$M,13,0)</f>
        <v>No</v>
      </c>
      <c r="G4439" t="str">
        <f>INDEX(Hosts!$A:$M, MATCH(Places!$B4439,Hosts!$A:$A,0), MATCH(Places!G$1,Hosts!$A$1:$M$1,0))</f>
        <v>Within a few hours</v>
      </c>
      <c r="H4439" s="70">
        <f>INDEX(Hosts!$A:$M, MATCH(Places!$B4439,Hosts!$A:$A,0), MATCH(Places!H$1,Hosts!$A$1:$M$1,0))</f>
        <v>1</v>
      </c>
      <c r="I4439" s="70">
        <f>INDEX(Hosts!$A:$M, MATCH(Places!$B4439,Hosts!$A:$A,0), MATCH(Places!I$1,Hosts!$A$1:$M$1,0))</f>
        <v>0.83</v>
      </c>
      <c r="J4439" t="str">
        <f>INDEX(Hosts!$A:$M, MATCH(Places!$B4439,Hosts!$A:$A,0), MATCH(Places!J$1,Hosts!$A$1:$M$1,0))</f>
        <v>No</v>
      </c>
      <c r="K4439">
        <v>7</v>
      </c>
      <c r="L4439" t="str">
        <f>VLOOKUP($K4439,Neighborhoods!$A:$C,2,0)</f>
        <v>Brooklyn</v>
      </c>
      <c r="M4439" t="str">
        <f>VLOOKUP($K4439,Neighborhoods!$A:$C,3,0)</f>
        <v>Bedford-Stuyvesant</v>
      </c>
      <c r="N4439" t="str">
        <f>INDEX(Neighborhoods!$A:$C, MATCH(Places!$K4439,Neighborhoods!$A:$A,0), MATCH(Places!N$1,Neighborhoods!$A$1:$C$1,0))</f>
        <v>Brooklyn</v>
      </c>
      <c r="O4439" t="str">
        <f>INDEX(Neighborhoods!$A:$C, MATCH(Places!$K4439,Neighborhoods!$A:$A,0), MATCH(Places!O$1,Neighborhoods!$A$1:$C$1,0))</f>
        <v>Bedford-Stuyvesant</v>
      </c>
      <c r="P4439" t="s">
        <v>11822</v>
      </c>
      <c r="Q4439" t="str">
        <f t="shared" si="276"/>
        <v>No</v>
      </c>
      <c r="R4439">
        <v>4</v>
      </c>
      <c r="S4439" t="str">
        <f t="shared" si="277"/>
        <v>Medium</v>
      </c>
      <c r="T4439" s="50">
        <v>90</v>
      </c>
      <c r="U4439" s="70">
        <f t="shared" si="278"/>
        <v>0.03</v>
      </c>
      <c r="V4439" s="52">
        <v>4.8</v>
      </c>
      <c r="W4439" s="52" t="str" cm="1">
        <f t="array" ref="W4439">_xlfn.SWITCH(ROUND(V4439,0),5,"Excellent",4,"Good",3,"Ok","Bad")</f>
        <v>Excellent</v>
      </c>
      <c r="X4439">
        <v>5</v>
      </c>
      <c r="Y4439" t="str">
        <f t="shared" si="279"/>
        <v>No</v>
      </c>
      <c r="Z4439" s="68">
        <v>43597</v>
      </c>
      <c r="AA4439" s="68">
        <v>43952</v>
      </c>
      <c r="AB4439">
        <v>214</v>
      </c>
      <c r="AC4439" t="s">
        <v>15615</v>
      </c>
    </row>
    <row r="4440" spans="1:29" x14ac:dyDescent="0.3">
      <c r="A4440" t="s">
        <v>3128</v>
      </c>
      <c r="B4440">
        <v>3277</v>
      </c>
      <c r="C4440" t="str">
        <f>VLOOKUP($B4440,Hosts!$A:$M,10,0)</f>
        <v>Within a day</v>
      </c>
      <c r="D4440" s="70">
        <f>VLOOKUP($B4440,Hosts!$A:$M,11,0)</f>
        <v>1</v>
      </c>
      <c r="E4440" s="70">
        <f>VLOOKUP($B4440,Hosts!$A:$M,12,0)</f>
        <v>0.87</v>
      </c>
      <c r="F4440" t="str">
        <f>VLOOKUP($B4440,Hosts!$A:$M,13,0)</f>
        <v>Yes</v>
      </c>
      <c r="G4440" t="str">
        <f>INDEX(Hosts!$A:$M, MATCH(Places!$B4440,Hosts!$A:$A,0), MATCH(Places!G$1,Hosts!$A$1:$M$1,0))</f>
        <v>Within a day</v>
      </c>
      <c r="H4440" s="70">
        <f>INDEX(Hosts!$A:$M, MATCH(Places!$B4440,Hosts!$A:$A,0), MATCH(Places!H$1,Hosts!$A$1:$M$1,0))</f>
        <v>1</v>
      </c>
      <c r="I4440" s="70">
        <f>INDEX(Hosts!$A:$M, MATCH(Places!$B4440,Hosts!$A:$A,0), MATCH(Places!I$1,Hosts!$A$1:$M$1,0))</f>
        <v>0.87</v>
      </c>
      <c r="J4440" t="str">
        <f>INDEX(Hosts!$A:$M, MATCH(Places!$B4440,Hosts!$A:$A,0), MATCH(Places!J$1,Hosts!$A$1:$M$1,0))</f>
        <v>Yes</v>
      </c>
      <c r="K4440">
        <v>8</v>
      </c>
      <c r="L4440" t="str">
        <f>VLOOKUP($K4440,Neighborhoods!$A:$C,2,0)</f>
        <v>Brooklyn</v>
      </c>
      <c r="M4440" t="str">
        <f>VLOOKUP($K4440,Neighborhoods!$A:$C,3,0)</f>
        <v>Bushwick</v>
      </c>
      <c r="N4440" t="str">
        <f>INDEX(Neighborhoods!$A:$C, MATCH(Places!$K4440,Neighborhoods!$A:$A,0), MATCH(Places!N$1,Neighborhoods!$A$1:$C$1,0))</f>
        <v>Brooklyn</v>
      </c>
      <c r="O4440" t="str">
        <f>INDEX(Neighborhoods!$A:$C, MATCH(Places!$K4440,Neighborhoods!$A:$A,0), MATCH(Places!O$1,Neighborhoods!$A$1:$C$1,0))</f>
        <v>Bushwick</v>
      </c>
      <c r="P4440" t="s">
        <v>1</v>
      </c>
      <c r="Q4440" t="str">
        <f t="shared" si="276"/>
        <v>Yes</v>
      </c>
      <c r="R4440">
        <v>2</v>
      </c>
      <c r="S4440" t="str">
        <f t="shared" si="277"/>
        <v>Small</v>
      </c>
      <c r="T4440" s="50">
        <v>50</v>
      </c>
      <c r="U4440" s="70">
        <f t="shared" si="278"/>
        <v>0.03</v>
      </c>
      <c r="V4440" s="52">
        <v>4.9000000000000004</v>
      </c>
      <c r="W4440" s="52" t="str" cm="1">
        <f t="array" ref="W4440">_xlfn.SWITCH(ROUND(V4440,0),5,"Excellent",4,"Good",3,"Ok","Bad")</f>
        <v>Excellent</v>
      </c>
      <c r="X4440">
        <v>31</v>
      </c>
      <c r="Y4440" t="str">
        <f t="shared" si="279"/>
        <v>No</v>
      </c>
      <c r="Z4440" s="68">
        <v>43640</v>
      </c>
      <c r="AA4440" s="68">
        <v>43898</v>
      </c>
      <c r="AB4440">
        <v>0</v>
      </c>
      <c r="AC4440" t="s">
        <v>15615</v>
      </c>
    </row>
    <row r="4441" spans="1:29" x14ac:dyDescent="0.3">
      <c r="A4441" t="s">
        <v>14053</v>
      </c>
      <c r="B4441">
        <v>3164</v>
      </c>
      <c r="C4441" t="str">
        <f>VLOOKUP($B4441,Hosts!$A:$M,10,0)</f>
        <v>Within an hour</v>
      </c>
      <c r="D4441" s="70">
        <f>VLOOKUP($B4441,Hosts!$A:$M,11,0)</f>
        <v>1</v>
      </c>
      <c r="E4441" s="70">
        <f>VLOOKUP($B4441,Hosts!$A:$M,12,0)</f>
        <v>0.98</v>
      </c>
      <c r="F4441" t="str">
        <f>VLOOKUP($B4441,Hosts!$A:$M,13,0)</f>
        <v>Yes</v>
      </c>
      <c r="G4441" t="str">
        <f>INDEX(Hosts!$A:$M, MATCH(Places!$B4441,Hosts!$A:$A,0), MATCH(Places!G$1,Hosts!$A$1:$M$1,0))</f>
        <v>Within an hour</v>
      </c>
      <c r="H4441" s="70">
        <f>INDEX(Hosts!$A:$M, MATCH(Places!$B4441,Hosts!$A:$A,0), MATCH(Places!H$1,Hosts!$A$1:$M$1,0))</f>
        <v>1</v>
      </c>
      <c r="I4441" s="70">
        <f>INDEX(Hosts!$A:$M, MATCH(Places!$B4441,Hosts!$A:$A,0), MATCH(Places!I$1,Hosts!$A$1:$M$1,0))</f>
        <v>0.98</v>
      </c>
      <c r="J4441" t="str">
        <f>INDEX(Hosts!$A:$M, MATCH(Places!$B4441,Hosts!$A:$A,0), MATCH(Places!J$1,Hosts!$A$1:$M$1,0))</f>
        <v>Yes</v>
      </c>
      <c r="K4441">
        <v>14</v>
      </c>
      <c r="L4441" t="str">
        <f>VLOOKUP($K4441,Neighborhoods!$A:$C,2,0)</f>
        <v>Manhattan</v>
      </c>
      <c r="M4441" t="str">
        <f>VLOOKUP($K4441,Neighborhoods!$A:$C,3,0)</f>
        <v>East Harlem</v>
      </c>
      <c r="N4441" t="str">
        <f>INDEX(Neighborhoods!$A:$C, MATCH(Places!$K4441,Neighborhoods!$A:$A,0), MATCH(Places!N$1,Neighborhoods!$A$1:$C$1,0))</f>
        <v>Manhattan</v>
      </c>
      <c r="O4441" t="str">
        <f>INDEX(Neighborhoods!$A:$C, MATCH(Places!$K4441,Neighborhoods!$A:$A,0), MATCH(Places!O$1,Neighborhoods!$A$1:$C$1,0))</f>
        <v>East Harlem</v>
      </c>
      <c r="P4441" t="s">
        <v>1</v>
      </c>
      <c r="Q4441" t="str">
        <f t="shared" si="276"/>
        <v>Yes</v>
      </c>
      <c r="R4441">
        <v>1</v>
      </c>
      <c r="S4441" t="str">
        <f t="shared" si="277"/>
        <v>Small</v>
      </c>
      <c r="T4441" s="50">
        <v>39</v>
      </c>
      <c r="U4441" s="70">
        <f t="shared" si="278"/>
        <v>0.03</v>
      </c>
      <c r="V4441" s="52">
        <v>4.8899999999999997</v>
      </c>
      <c r="W4441" s="52" t="str" cm="1">
        <f t="array" ref="W4441">_xlfn.SWITCH(ROUND(V4441,0),5,"Excellent",4,"Good",3,"Ok","Bad")</f>
        <v>Excellent</v>
      </c>
      <c r="X4441">
        <v>18</v>
      </c>
      <c r="Y4441" t="str">
        <f t="shared" si="279"/>
        <v>No</v>
      </c>
      <c r="Z4441" s="68">
        <v>43518</v>
      </c>
      <c r="AA4441" s="68">
        <v>43906</v>
      </c>
      <c r="AB4441">
        <v>83</v>
      </c>
      <c r="AC4441" t="s">
        <v>15616</v>
      </c>
    </row>
    <row r="4442" spans="1:29" x14ac:dyDescent="0.3">
      <c r="A4442" t="s">
        <v>13672</v>
      </c>
      <c r="B4442">
        <v>3292</v>
      </c>
      <c r="C4442" t="str">
        <f>VLOOKUP($B4442,Hosts!$A:$M,10,0)</f>
        <v>Within an hour</v>
      </c>
      <c r="D4442" s="70">
        <f>VLOOKUP($B4442,Hosts!$A:$M,11,0)</f>
        <v>1</v>
      </c>
      <c r="E4442" s="70">
        <f>VLOOKUP($B4442,Hosts!$A:$M,12,0)</f>
        <v>0.79</v>
      </c>
      <c r="F4442" t="str">
        <f>VLOOKUP($B4442,Hosts!$A:$M,13,0)</f>
        <v>No</v>
      </c>
      <c r="G4442" t="str">
        <f>INDEX(Hosts!$A:$M, MATCH(Places!$B4442,Hosts!$A:$A,0), MATCH(Places!G$1,Hosts!$A$1:$M$1,0))</f>
        <v>Within an hour</v>
      </c>
      <c r="H4442" s="70">
        <f>INDEX(Hosts!$A:$M, MATCH(Places!$B4442,Hosts!$A:$A,0), MATCH(Places!H$1,Hosts!$A$1:$M$1,0))</f>
        <v>1</v>
      </c>
      <c r="I4442" s="70">
        <f>INDEX(Hosts!$A:$M, MATCH(Places!$B4442,Hosts!$A:$A,0), MATCH(Places!I$1,Hosts!$A$1:$M$1,0))</f>
        <v>0.79</v>
      </c>
      <c r="J4442" t="str">
        <f>INDEX(Hosts!$A:$M, MATCH(Places!$B4442,Hosts!$A:$A,0), MATCH(Places!J$1,Hosts!$A$1:$M$1,0))</f>
        <v>No</v>
      </c>
      <c r="K4442">
        <v>26</v>
      </c>
      <c r="L4442" t="str">
        <f>VLOOKUP($K4442,Neighborhoods!$A:$C,2,0)</f>
        <v>Queens</v>
      </c>
      <c r="M4442" t="str">
        <f>VLOOKUP($K4442,Neighborhoods!$A:$C,3,0)</f>
        <v>Sunnyside</v>
      </c>
      <c r="N4442" t="str">
        <f>INDEX(Neighborhoods!$A:$C, MATCH(Places!$K4442,Neighborhoods!$A:$A,0), MATCH(Places!N$1,Neighborhoods!$A$1:$C$1,0))</f>
        <v>Queens</v>
      </c>
      <c r="O4442" t="str">
        <f>INDEX(Neighborhoods!$A:$C, MATCH(Places!$K4442,Neighborhoods!$A:$A,0), MATCH(Places!O$1,Neighborhoods!$A$1:$C$1,0))</f>
        <v>Sunnyside</v>
      </c>
      <c r="P4442" t="s">
        <v>1</v>
      </c>
      <c r="Q4442" t="str">
        <f t="shared" si="276"/>
        <v>Yes</v>
      </c>
      <c r="R4442">
        <v>1</v>
      </c>
      <c r="S4442" t="str">
        <f t="shared" si="277"/>
        <v>Small</v>
      </c>
      <c r="T4442" s="50">
        <v>41</v>
      </c>
      <c r="U4442" s="70">
        <f t="shared" si="278"/>
        <v>0.03</v>
      </c>
      <c r="V4442" s="52">
        <v>4.67</v>
      </c>
      <c r="W4442" s="52" t="str" cm="1">
        <f t="array" ref="W4442">_xlfn.SWITCH(ROUND(V4442,0),5,"Excellent",4,"Good",3,"Ok","Bad")</f>
        <v>Excellent</v>
      </c>
      <c r="X4442">
        <v>3</v>
      </c>
      <c r="Y4442" t="str">
        <f t="shared" si="279"/>
        <v>No</v>
      </c>
      <c r="Z4442" s="68">
        <v>43536</v>
      </c>
      <c r="AA4442" s="68">
        <v>43799</v>
      </c>
      <c r="AB4442">
        <v>332</v>
      </c>
      <c r="AC4442" t="s">
        <v>15615</v>
      </c>
    </row>
    <row r="4443" spans="1:29" x14ac:dyDescent="0.3">
      <c r="A4443" t="s">
        <v>14316</v>
      </c>
      <c r="B4443">
        <v>1725</v>
      </c>
      <c r="C4443" t="str">
        <f>VLOOKUP($B4443,Hosts!$A:$M,10,0)</f>
        <v>Within an hour</v>
      </c>
      <c r="D4443" s="70">
        <f>VLOOKUP($B4443,Hosts!$A:$M,11,0)</f>
        <v>1</v>
      </c>
      <c r="E4443" s="70">
        <f>VLOOKUP($B4443,Hosts!$A:$M,12,0)</f>
        <v>0.88</v>
      </c>
      <c r="F4443" t="str">
        <f>VLOOKUP($B4443,Hosts!$A:$M,13,0)</f>
        <v>No</v>
      </c>
      <c r="G4443" t="str">
        <f>INDEX(Hosts!$A:$M, MATCH(Places!$B4443,Hosts!$A:$A,0), MATCH(Places!G$1,Hosts!$A$1:$M$1,0))</f>
        <v>Within an hour</v>
      </c>
      <c r="H4443" s="70">
        <f>INDEX(Hosts!$A:$M, MATCH(Places!$B4443,Hosts!$A:$A,0), MATCH(Places!H$1,Hosts!$A$1:$M$1,0))</f>
        <v>1</v>
      </c>
      <c r="I4443" s="70">
        <f>INDEX(Hosts!$A:$M, MATCH(Places!$B4443,Hosts!$A:$A,0), MATCH(Places!I$1,Hosts!$A$1:$M$1,0))</f>
        <v>0.88</v>
      </c>
      <c r="J4443" t="str">
        <f>INDEX(Hosts!$A:$M, MATCH(Places!$B4443,Hosts!$A:$A,0), MATCH(Places!J$1,Hosts!$A$1:$M$1,0))</f>
        <v>No</v>
      </c>
      <c r="K4443">
        <v>16</v>
      </c>
      <c r="L4443" t="str">
        <f>VLOOKUP($K4443,Neighborhoods!$A:$C,2,0)</f>
        <v>Manhattan</v>
      </c>
      <c r="M4443" t="str">
        <f>VLOOKUP($K4443,Neighborhoods!$A:$C,3,0)</f>
        <v>Harlem</v>
      </c>
      <c r="N4443" t="str">
        <f>INDEX(Neighborhoods!$A:$C, MATCH(Places!$K4443,Neighborhoods!$A:$A,0), MATCH(Places!N$1,Neighborhoods!$A$1:$C$1,0))</f>
        <v>Manhattan</v>
      </c>
      <c r="O4443" t="str">
        <f>INDEX(Neighborhoods!$A:$C, MATCH(Places!$K4443,Neighborhoods!$A:$A,0), MATCH(Places!O$1,Neighborhoods!$A$1:$C$1,0))</f>
        <v>Harlem</v>
      </c>
      <c r="P4443" t="s">
        <v>1</v>
      </c>
      <c r="Q4443" t="str">
        <f t="shared" si="276"/>
        <v>Yes</v>
      </c>
      <c r="R4443">
        <v>2</v>
      </c>
      <c r="S4443" t="str">
        <f t="shared" si="277"/>
        <v>Small</v>
      </c>
      <c r="T4443" s="50">
        <v>87</v>
      </c>
      <c r="U4443" s="70">
        <f t="shared" si="278"/>
        <v>0.03</v>
      </c>
      <c r="V4443" s="52">
        <v>4.78</v>
      </c>
      <c r="W4443" s="52" t="str" cm="1">
        <f t="array" ref="W4443">_xlfn.SWITCH(ROUND(V4443,0),5,"Excellent",4,"Good",3,"Ok","Bad")</f>
        <v>Excellent</v>
      </c>
      <c r="X4443">
        <v>23</v>
      </c>
      <c r="Y4443" t="str">
        <f t="shared" si="279"/>
        <v>No</v>
      </c>
      <c r="Z4443" s="68">
        <v>43521</v>
      </c>
      <c r="AA4443" s="68">
        <v>43904</v>
      </c>
      <c r="AB4443">
        <v>17</v>
      </c>
      <c r="AC4443" t="s">
        <v>15615</v>
      </c>
    </row>
    <row r="4444" spans="1:29" x14ac:dyDescent="0.3">
      <c r="A4444" t="s">
        <v>15323</v>
      </c>
      <c r="B4444">
        <v>1725</v>
      </c>
      <c r="C4444" t="str">
        <f>VLOOKUP($B4444,Hosts!$A:$M,10,0)</f>
        <v>Within an hour</v>
      </c>
      <c r="D4444" s="70">
        <f>VLOOKUP($B4444,Hosts!$A:$M,11,0)</f>
        <v>1</v>
      </c>
      <c r="E4444" s="70">
        <f>VLOOKUP($B4444,Hosts!$A:$M,12,0)</f>
        <v>0.88</v>
      </c>
      <c r="F4444" t="str">
        <f>VLOOKUP($B4444,Hosts!$A:$M,13,0)</f>
        <v>No</v>
      </c>
      <c r="G4444" t="str">
        <f>INDEX(Hosts!$A:$M, MATCH(Places!$B4444,Hosts!$A:$A,0), MATCH(Places!G$1,Hosts!$A$1:$M$1,0))</f>
        <v>Within an hour</v>
      </c>
      <c r="H4444" s="70">
        <f>INDEX(Hosts!$A:$M, MATCH(Places!$B4444,Hosts!$A:$A,0), MATCH(Places!H$1,Hosts!$A$1:$M$1,0))</f>
        <v>1</v>
      </c>
      <c r="I4444" s="70">
        <f>INDEX(Hosts!$A:$M, MATCH(Places!$B4444,Hosts!$A:$A,0), MATCH(Places!I$1,Hosts!$A$1:$M$1,0))</f>
        <v>0.88</v>
      </c>
      <c r="J4444" t="str">
        <f>INDEX(Hosts!$A:$M, MATCH(Places!$B4444,Hosts!$A:$A,0), MATCH(Places!J$1,Hosts!$A$1:$M$1,0))</f>
        <v>No</v>
      </c>
      <c r="K4444">
        <v>16</v>
      </c>
      <c r="L4444" t="str">
        <f>VLOOKUP($K4444,Neighborhoods!$A:$C,2,0)</f>
        <v>Manhattan</v>
      </c>
      <c r="M4444" t="str">
        <f>VLOOKUP($K4444,Neighborhoods!$A:$C,3,0)</f>
        <v>Harlem</v>
      </c>
      <c r="N4444" t="str">
        <f>INDEX(Neighborhoods!$A:$C, MATCH(Places!$K4444,Neighborhoods!$A:$A,0), MATCH(Places!N$1,Neighborhoods!$A$1:$C$1,0))</f>
        <v>Manhattan</v>
      </c>
      <c r="O4444" t="str">
        <f>INDEX(Neighborhoods!$A:$C, MATCH(Places!$K4444,Neighborhoods!$A:$A,0), MATCH(Places!O$1,Neighborhoods!$A$1:$C$1,0))</f>
        <v>Harlem</v>
      </c>
      <c r="P4444" t="s">
        <v>1</v>
      </c>
      <c r="Q4444" t="str">
        <f t="shared" si="276"/>
        <v>Yes</v>
      </c>
      <c r="R4444">
        <v>4</v>
      </c>
      <c r="S4444" t="str">
        <f t="shared" si="277"/>
        <v>Medium</v>
      </c>
      <c r="T4444" s="50">
        <v>70</v>
      </c>
      <c r="U4444" s="70">
        <f t="shared" si="278"/>
        <v>0.03</v>
      </c>
      <c r="V4444" s="52">
        <v>4.82</v>
      </c>
      <c r="W4444" s="52" t="str" cm="1">
        <f t="array" ref="W4444">_xlfn.SWITCH(ROUND(V4444,0),5,"Excellent",4,"Good",3,"Ok","Bad")</f>
        <v>Excellent</v>
      </c>
      <c r="X4444">
        <v>11</v>
      </c>
      <c r="Y4444" t="str">
        <f t="shared" si="279"/>
        <v>No</v>
      </c>
      <c r="Z4444" s="68">
        <v>43538</v>
      </c>
      <c r="AA4444" s="68">
        <v>44025</v>
      </c>
      <c r="AB4444">
        <v>90</v>
      </c>
      <c r="AC4444" t="s">
        <v>15616</v>
      </c>
    </row>
    <row r="4445" spans="1:29" x14ac:dyDescent="0.3">
      <c r="A4445" t="s">
        <v>13480</v>
      </c>
      <c r="B4445">
        <v>876</v>
      </c>
      <c r="C4445" t="str">
        <f>VLOOKUP($B4445,Hosts!$A:$M,10,0)</f>
        <v>Within a day</v>
      </c>
      <c r="D4445" s="70">
        <f>VLOOKUP($B4445,Hosts!$A:$M,11,0)</f>
        <v>1</v>
      </c>
      <c r="E4445" s="70">
        <f>VLOOKUP($B4445,Hosts!$A:$M,12,0)</f>
        <v>0.94</v>
      </c>
      <c r="F4445" t="str">
        <f>VLOOKUP($B4445,Hosts!$A:$M,13,0)</f>
        <v>Yes</v>
      </c>
      <c r="G4445" t="str">
        <f>INDEX(Hosts!$A:$M, MATCH(Places!$B4445,Hosts!$A:$A,0), MATCH(Places!G$1,Hosts!$A$1:$M$1,0))</f>
        <v>Within a day</v>
      </c>
      <c r="H4445" s="70">
        <f>INDEX(Hosts!$A:$M, MATCH(Places!$B4445,Hosts!$A:$A,0), MATCH(Places!H$1,Hosts!$A$1:$M$1,0))</f>
        <v>1</v>
      </c>
      <c r="I4445" s="70">
        <f>INDEX(Hosts!$A:$M, MATCH(Places!$B4445,Hosts!$A:$A,0), MATCH(Places!I$1,Hosts!$A$1:$M$1,0))</f>
        <v>0.94</v>
      </c>
      <c r="J4445" t="str">
        <f>INDEX(Hosts!$A:$M, MATCH(Places!$B4445,Hosts!$A:$A,0), MATCH(Places!J$1,Hosts!$A$1:$M$1,0))</f>
        <v>Yes</v>
      </c>
      <c r="K4445">
        <v>20</v>
      </c>
      <c r="L4445" t="str">
        <f>VLOOKUP($K4445,Neighborhoods!$A:$C,2,0)</f>
        <v>Manhattan</v>
      </c>
      <c r="M4445" t="str">
        <f>VLOOKUP($K4445,Neighborhoods!$A:$C,3,0)</f>
        <v>Upper West Side</v>
      </c>
      <c r="N4445" t="str">
        <f>INDEX(Neighborhoods!$A:$C, MATCH(Places!$K4445,Neighborhoods!$A:$A,0), MATCH(Places!N$1,Neighborhoods!$A$1:$C$1,0))</f>
        <v>Manhattan</v>
      </c>
      <c r="O4445" t="str">
        <f>INDEX(Neighborhoods!$A:$C, MATCH(Places!$K4445,Neighborhoods!$A:$A,0), MATCH(Places!O$1,Neighborhoods!$A$1:$C$1,0))</f>
        <v>Upper West Side</v>
      </c>
      <c r="P4445" t="s">
        <v>11822</v>
      </c>
      <c r="Q4445" t="str">
        <f t="shared" si="276"/>
        <v>No</v>
      </c>
      <c r="R4445">
        <v>2</v>
      </c>
      <c r="S4445" t="str">
        <f t="shared" si="277"/>
        <v>Small</v>
      </c>
      <c r="T4445" s="50">
        <v>199</v>
      </c>
      <c r="U4445" s="70">
        <f t="shared" si="278"/>
        <v>0.03</v>
      </c>
      <c r="V4445" s="52">
        <v>5</v>
      </c>
      <c r="W4445" s="52" t="str" cm="1">
        <f t="array" ref="W4445">_xlfn.SWITCH(ROUND(V4445,0),5,"Excellent",4,"Good",3,"Ok","Bad")</f>
        <v>Excellent</v>
      </c>
      <c r="X4445">
        <v>21</v>
      </c>
      <c r="Y4445" t="str">
        <f t="shared" si="279"/>
        <v>No</v>
      </c>
      <c r="Z4445" s="68">
        <v>43492</v>
      </c>
      <c r="AA4445" s="68">
        <v>43905</v>
      </c>
      <c r="AB4445">
        <v>34</v>
      </c>
      <c r="AC4445" t="s">
        <v>15615</v>
      </c>
    </row>
    <row r="4446" spans="1:29" x14ac:dyDescent="0.3">
      <c r="A4446" t="s">
        <v>3129</v>
      </c>
      <c r="B4446">
        <v>2604</v>
      </c>
      <c r="C4446" t="str">
        <f>VLOOKUP($B4446,Hosts!$A:$M,10,0)</f>
        <v>Within an hour</v>
      </c>
      <c r="D4446" s="70">
        <f>VLOOKUP($B4446,Hosts!$A:$M,11,0)</f>
        <v>1</v>
      </c>
      <c r="E4446" s="70">
        <f>VLOOKUP($B4446,Hosts!$A:$M,12,0)</f>
        <v>0.98</v>
      </c>
      <c r="F4446" t="str">
        <f>VLOOKUP($B4446,Hosts!$A:$M,13,0)</f>
        <v>Yes</v>
      </c>
      <c r="G4446" t="str">
        <f>INDEX(Hosts!$A:$M, MATCH(Places!$B4446,Hosts!$A:$A,0), MATCH(Places!G$1,Hosts!$A$1:$M$1,0))</f>
        <v>Within an hour</v>
      </c>
      <c r="H4446" s="70">
        <f>INDEX(Hosts!$A:$M, MATCH(Places!$B4446,Hosts!$A:$A,0), MATCH(Places!H$1,Hosts!$A$1:$M$1,0))</f>
        <v>1</v>
      </c>
      <c r="I4446" s="70">
        <f>INDEX(Hosts!$A:$M, MATCH(Places!$B4446,Hosts!$A:$A,0), MATCH(Places!I$1,Hosts!$A$1:$M$1,0))</f>
        <v>0.98</v>
      </c>
      <c r="J4446" t="str">
        <f>INDEX(Hosts!$A:$M, MATCH(Places!$B4446,Hosts!$A:$A,0), MATCH(Places!J$1,Hosts!$A$1:$M$1,0))</f>
        <v>Yes</v>
      </c>
      <c r="K4446">
        <v>12</v>
      </c>
      <c r="L4446" t="str">
        <f>VLOOKUP($K4446,Neighborhoods!$A:$C,2,0)</f>
        <v>Brooklyn</v>
      </c>
      <c r="M4446" t="str">
        <f>VLOOKUP($K4446,Neighborhoods!$A:$C,3,0)</f>
        <v>Williamsburg</v>
      </c>
      <c r="N4446" t="str">
        <f>INDEX(Neighborhoods!$A:$C, MATCH(Places!$K4446,Neighborhoods!$A:$A,0), MATCH(Places!N$1,Neighborhoods!$A$1:$C$1,0))</f>
        <v>Brooklyn</v>
      </c>
      <c r="O4446" t="str">
        <f>INDEX(Neighborhoods!$A:$C, MATCH(Places!$K4446,Neighborhoods!$A:$A,0), MATCH(Places!O$1,Neighborhoods!$A$1:$C$1,0))</f>
        <v>Williamsburg</v>
      </c>
      <c r="P4446" t="s">
        <v>1</v>
      </c>
      <c r="Q4446" t="str">
        <f t="shared" si="276"/>
        <v>Yes</v>
      </c>
      <c r="R4446">
        <v>2</v>
      </c>
      <c r="S4446" t="str">
        <f t="shared" si="277"/>
        <v>Small</v>
      </c>
      <c r="T4446" s="50">
        <v>48</v>
      </c>
      <c r="U4446" s="70">
        <f t="shared" si="278"/>
        <v>0.03</v>
      </c>
      <c r="V4446" s="52">
        <v>5</v>
      </c>
      <c r="W4446" s="52" t="str" cm="1">
        <f t="array" ref="W4446">_xlfn.SWITCH(ROUND(V4446,0),5,"Excellent",4,"Good",3,"Ok","Bad")</f>
        <v>Excellent</v>
      </c>
      <c r="X4446">
        <v>69</v>
      </c>
      <c r="Y4446" t="str">
        <f t="shared" si="279"/>
        <v>No</v>
      </c>
      <c r="Z4446" s="68">
        <v>43502</v>
      </c>
      <c r="AA4446" s="68">
        <v>43907</v>
      </c>
      <c r="AB4446">
        <v>224</v>
      </c>
      <c r="AC4446" t="s">
        <v>15615</v>
      </c>
    </row>
    <row r="4447" spans="1:29" x14ac:dyDescent="0.3">
      <c r="A4447" t="s">
        <v>14684</v>
      </c>
      <c r="B4447">
        <v>2743</v>
      </c>
      <c r="C4447" t="str">
        <f>VLOOKUP($B4447,Hosts!$A:$M,10,0)</f>
        <v>Within an hour</v>
      </c>
      <c r="D4447" s="70">
        <f>VLOOKUP($B4447,Hosts!$A:$M,11,0)</f>
        <v>1</v>
      </c>
      <c r="E4447" s="70">
        <f>VLOOKUP($B4447,Hosts!$A:$M,12,0)</f>
        <v>1</v>
      </c>
      <c r="F4447" t="str">
        <f>VLOOKUP($B4447,Hosts!$A:$M,13,0)</f>
        <v>Yes</v>
      </c>
      <c r="G4447" t="str">
        <f>INDEX(Hosts!$A:$M, MATCH(Places!$B4447,Hosts!$A:$A,0), MATCH(Places!G$1,Hosts!$A$1:$M$1,0))</f>
        <v>Within an hour</v>
      </c>
      <c r="H4447" s="70">
        <f>INDEX(Hosts!$A:$M, MATCH(Places!$B4447,Hosts!$A:$A,0), MATCH(Places!H$1,Hosts!$A$1:$M$1,0))</f>
        <v>1</v>
      </c>
      <c r="I4447" s="70">
        <f>INDEX(Hosts!$A:$M, MATCH(Places!$B4447,Hosts!$A:$A,0), MATCH(Places!I$1,Hosts!$A$1:$M$1,0))</f>
        <v>1</v>
      </c>
      <c r="J4447" t="str">
        <f>INDEX(Hosts!$A:$M, MATCH(Places!$B4447,Hosts!$A:$A,0), MATCH(Places!J$1,Hosts!$A$1:$M$1,0))</f>
        <v>Yes</v>
      </c>
      <c r="K4447">
        <v>7</v>
      </c>
      <c r="L4447" t="str">
        <f>VLOOKUP($K4447,Neighborhoods!$A:$C,2,0)</f>
        <v>Brooklyn</v>
      </c>
      <c r="M4447" t="str">
        <f>VLOOKUP($K4447,Neighborhoods!$A:$C,3,0)</f>
        <v>Bedford-Stuyvesant</v>
      </c>
      <c r="N4447" t="str">
        <f>INDEX(Neighborhoods!$A:$C, MATCH(Places!$K4447,Neighborhoods!$A:$A,0), MATCH(Places!N$1,Neighborhoods!$A$1:$C$1,0))</f>
        <v>Brooklyn</v>
      </c>
      <c r="O4447" t="str">
        <f>INDEX(Neighborhoods!$A:$C, MATCH(Places!$K4447,Neighborhoods!$A:$A,0), MATCH(Places!O$1,Neighborhoods!$A$1:$C$1,0))</f>
        <v>Bedford-Stuyvesant</v>
      </c>
      <c r="P4447" t="s">
        <v>11822</v>
      </c>
      <c r="Q4447" t="str">
        <f t="shared" si="276"/>
        <v>No</v>
      </c>
      <c r="R4447">
        <v>2</v>
      </c>
      <c r="S4447" t="str">
        <f t="shared" si="277"/>
        <v>Small</v>
      </c>
      <c r="T4447" s="50">
        <v>98</v>
      </c>
      <c r="U4447" s="70">
        <f t="shared" si="278"/>
        <v>0.03</v>
      </c>
      <c r="V4447" s="52">
        <v>4.91</v>
      </c>
      <c r="W4447" s="52" t="str" cm="1">
        <f t="array" ref="W4447">_xlfn.SWITCH(ROUND(V4447,0),5,"Excellent",4,"Good",3,"Ok","Bad")</f>
        <v>Excellent</v>
      </c>
      <c r="X4447">
        <v>23</v>
      </c>
      <c r="Y4447" t="str">
        <f t="shared" si="279"/>
        <v>No</v>
      </c>
      <c r="Z4447" s="68">
        <v>43486</v>
      </c>
      <c r="AA4447" s="68">
        <v>43878</v>
      </c>
      <c r="AB4447">
        <v>0</v>
      </c>
      <c r="AC4447" t="s">
        <v>15616</v>
      </c>
    </row>
    <row r="4448" spans="1:29" x14ac:dyDescent="0.3">
      <c r="A4448" t="s">
        <v>3130</v>
      </c>
      <c r="B4448">
        <v>3770</v>
      </c>
      <c r="C4448" t="str">
        <f>VLOOKUP($B4448,Hosts!$A:$M,10,0)</f>
        <v>Within a day</v>
      </c>
      <c r="D4448" s="70">
        <f>VLOOKUP($B4448,Hosts!$A:$M,11,0)</f>
        <v>0.9</v>
      </c>
      <c r="E4448" s="70">
        <f>VLOOKUP($B4448,Hosts!$A:$M,12,0)</f>
        <v>0.87</v>
      </c>
      <c r="F4448" t="str">
        <f>VLOOKUP($B4448,Hosts!$A:$M,13,0)</f>
        <v>No</v>
      </c>
      <c r="G4448" t="str">
        <f>INDEX(Hosts!$A:$M, MATCH(Places!$B4448,Hosts!$A:$A,0), MATCH(Places!G$1,Hosts!$A$1:$M$1,0))</f>
        <v>Within a day</v>
      </c>
      <c r="H4448" s="70">
        <f>INDEX(Hosts!$A:$M, MATCH(Places!$B4448,Hosts!$A:$A,0), MATCH(Places!H$1,Hosts!$A$1:$M$1,0))</f>
        <v>0.9</v>
      </c>
      <c r="I4448" s="70">
        <f>INDEX(Hosts!$A:$M, MATCH(Places!$B4448,Hosts!$A:$A,0), MATCH(Places!I$1,Hosts!$A$1:$M$1,0))</f>
        <v>0.87</v>
      </c>
      <c r="J4448" t="str">
        <f>INDEX(Hosts!$A:$M, MATCH(Places!$B4448,Hosts!$A:$A,0), MATCH(Places!J$1,Hosts!$A$1:$M$1,0))</f>
        <v>No</v>
      </c>
      <c r="K4448">
        <v>12</v>
      </c>
      <c r="L4448" t="str">
        <f>VLOOKUP($K4448,Neighborhoods!$A:$C,2,0)</f>
        <v>Brooklyn</v>
      </c>
      <c r="M4448" t="str">
        <f>VLOOKUP($K4448,Neighborhoods!$A:$C,3,0)</f>
        <v>Williamsburg</v>
      </c>
      <c r="N4448" t="str">
        <f>INDEX(Neighborhoods!$A:$C, MATCH(Places!$K4448,Neighborhoods!$A:$A,0), MATCH(Places!N$1,Neighborhoods!$A$1:$C$1,0))</f>
        <v>Brooklyn</v>
      </c>
      <c r="O4448" t="str">
        <f>INDEX(Neighborhoods!$A:$C, MATCH(Places!$K4448,Neighborhoods!$A:$A,0), MATCH(Places!O$1,Neighborhoods!$A$1:$C$1,0))</f>
        <v>Williamsburg</v>
      </c>
      <c r="P4448" t="s">
        <v>1</v>
      </c>
      <c r="Q4448" t="str">
        <f t="shared" si="276"/>
        <v>Yes</v>
      </c>
      <c r="R4448">
        <v>2</v>
      </c>
      <c r="S4448" t="str">
        <f t="shared" si="277"/>
        <v>Small</v>
      </c>
      <c r="T4448" s="50">
        <v>150</v>
      </c>
      <c r="U4448" s="70">
        <f t="shared" si="278"/>
        <v>0.03</v>
      </c>
      <c r="V4448" s="52">
        <v>4.67</v>
      </c>
      <c r="W4448" s="52" t="str" cm="1">
        <f t="array" ref="W4448">_xlfn.SWITCH(ROUND(V4448,0),5,"Excellent",4,"Good",3,"Ok","Bad")</f>
        <v>Excellent</v>
      </c>
      <c r="X4448">
        <v>3</v>
      </c>
      <c r="Y4448" t="str">
        <f t="shared" si="279"/>
        <v>No</v>
      </c>
      <c r="Z4448" s="68">
        <v>43540</v>
      </c>
      <c r="AA4448" s="68">
        <v>43588</v>
      </c>
      <c r="AB4448">
        <v>365</v>
      </c>
      <c r="AC4448" t="s">
        <v>15615</v>
      </c>
    </row>
    <row r="4449" spans="1:29" x14ac:dyDescent="0.3">
      <c r="A4449" t="s">
        <v>3131</v>
      </c>
      <c r="B4449">
        <v>193</v>
      </c>
      <c r="C4449" t="str">
        <f>VLOOKUP($B4449,Hosts!$A:$M,10,0)</f>
        <v>A few days or more</v>
      </c>
      <c r="D4449" s="70">
        <f>VLOOKUP($B4449,Hosts!$A:$M,11,0)</f>
        <v>0</v>
      </c>
      <c r="E4449" s="70">
        <f>VLOOKUP($B4449,Hosts!$A:$M,12,0)</f>
        <v>0.25</v>
      </c>
      <c r="F4449" t="str">
        <f>VLOOKUP($B4449,Hosts!$A:$M,13,0)</f>
        <v>Yes</v>
      </c>
      <c r="G4449" t="str">
        <f>INDEX(Hosts!$A:$M, MATCH(Places!$B4449,Hosts!$A:$A,0), MATCH(Places!G$1,Hosts!$A$1:$M$1,0))</f>
        <v>A few days or more</v>
      </c>
      <c r="H4449" s="70">
        <f>INDEX(Hosts!$A:$M, MATCH(Places!$B4449,Hosts!$A:$A,0), MATCH(Places!H$1,Hosts!$A$1:$M$1,0))</f>
        <v>0</v>
      </c>
      <c r="I4449" s="70">
        <f>INDEX(Hosts!$A:$M, MATCH(Places!$B4449,Hosts!$A:$A,0), MATCH(Places!I$1,Hosts!$A$1:$M$1,0))</f>
        <v>0.25</v>
      </c>
      <c r="J4449" t="str">
        <f>INDEX(Hosts!$A:$M, MATCH(Places!$B4449,Hosts!$A:$A,0), MATCH(Places!J$1,Hosts!$A$1:$M$1,0))</f>
        <v>Yes</v>
      </c>
      <c r="K4449">
        <v>7</v>
      </c>
      <c r="L4449" t="str">
        <f>VLOOKUP($K4449,Neighborhoods!$A:$C,2,0)</f>
        <v>Brooklyn</v>
      </c>
      <c r="M4449" t="str">
        <f>VLOOKUP($K4449,Neighborhoods!$A:$C,3,0)</f>
        <v>Bedford-Stuyvesant</v>
      </c>
      <c r="N4449" t="str">
        <f>INDEX(Neighborhoods!$A:$C, MATCH(Places!$K4449,Neighborhoods!$A:$A,0), MATCH(Places!N$1,Neighborhoods!$A$1:$C$1,0))</f>
        <v>Brooklyn</v>
      </c>
      <c r="O4449" t="str">
        <f>INDEX(Neighborhoods!$A:$C, MATCH(Places!$K4449,Neighborhoods!$A:$A,0), MATCH(Places!O$1,Neighborhoods!$A$1:$C$1,0))</f>
        <v>Bedford-Stuyvesant</v>
      </c>
      <c r="P4449" t="s">
        <v>11822</v>
      </c>
      <c r="Q4449" t="str">
        <f t="shared" si="276"/>
        <v>No</v>
      </c>
      <c r="R4449">
        <v>2</v>
      </c>
      <c r="S4449" t="str">
        <f t="shared" si="277"/>
        <v>Small</v>
      </c>
      <c r="T4449" s="50">
        <v>125</v>
      </c>
      <c r="U4449" s="70">
        <f t="shared" si="278"/>
        <v>0.03</v>
      </c>
      <c r="V4449" s="52">
        <v>5</v>
      </c>
      <c r="W4449" s="52" t="str" cm="1">
        <f t="array" ref="W4449">_xlfn.SWITCH(ROUND(V4449,0),5,"Excellent",4,"Good",3,"Ok","Bad")</f>
        <v>Excellent</v>
      </c>
      <c r="X4449">
        <v>15</v>
      </c>
      <c r="Y4449" t="str">
        <f t="shared" si="279"/>
        <v>No</v>
      </c>
      <c r="Z4449" s="68">
        <v>43514</v>
      </c>
      <c r="AA4449" s="68">
        <v>43738</v>
      </c>
      <c r="AB4449">
        <v>121</v>
      </c>
      <c r="AC4449" t="s">
        <v>15615</v>
      </c>
    </row>
    <row r="4450" spans="1:29" x14ac:dyDescent="0.3">
      <c r="A4450" t="s">
        <v>3132</v>
      </c>
      <c r="B4450">
        <v>1012</v>
      </c>
      <c r="C4450" t="str">
        <f>VLOOKUP($B4450,Hosts!$A:$M,10,0)</f>
        <v>Within an hour</v>
      </c>
      <c r="D4450" s="70">
        <f>VLOOKUP($B4450,Hosts!$A:$M,11,0)</f>
        <v>1</v>
      </c>
      <c r="E4450" s="70">
        <f>VLOOKUP($B4450,Hosts!$A:$M,12,0)</f>
        <v>1</v>
      </c>
      <c r="F4450" t="str">
        <f>VLOOKUP($B4450,Hosts!$A:$M,13,0)</f>
        <v>Yes</v>
      </c>
      <c r="G4450" t="str">
        <f>INDEX(Hosts!$A:$M, MATCH(Places!$B4450,Hosts!$A:$A,0), MATCH(Places!G$1,Hosts!$A$1:$M$1,0))</f>
        <v>Within an hour</v>
      </c>
      <c r="H4450" s="70">
        <f>INDEX(Hosts!$A:$M, MATCH(Places!$B4450,Hosts!$A:$A,0), MATCH(Places!H$1,Hosts!$A$1:$M$1,0))</f>
        <v>1</v>
      </c>
      <c r="I4450" s="70">
        <f>INDEX(Hosts!$A:$M, MATCH(Places!$B4450,Hosts!$A:$A,0), MATCH(Places!I$1,Hosts!$A$1:$M$1,0))</f>
        <v>1</v>
      </c>
      <c r="J4450" t="str">
        <f>INDEX(Hosts!$A:$M, MATCH(Places!$B4450,Hosts!$A:$A,0), MATCH(Places!J$1,Hosts!$A$1:$M$1,0))</f>
        <v>Yes</v>
      </c>
      <c r="K4450">
        <v>12</v>
      </c>
      <c r="L4450" t="str">
        <f>VLOOKUP($K4450,Neighborhoods!$A:$C,2,0)</f>
        <v>Brooklyn</v>
      </c>
      <c r="M4450" t="str">
        <f>VLOOKUP($K4450,Neighborhoods!$A:$C,3,0)</f>
        <v>Williamsburg</v>
      </c>
      <c r="N4450" t="str">
        <f>INDEX(Neighborhoods!$A:$C, MATCH(Places!$K4450,Neighborhoods!$A:$A,0), MATCH(Places!N$1,Neighborhoods!$A$1:$C$1,0))</f>
        <v>Brooklyn</v>
      </c>
      <c r="O4450" t="str">
        <f>INDEX(Neighborhoods!$A:$C, MATCH(Places!$K4450,Neighborhoods!$A:$A,0), MATCH(Places!O$1,Neighborhoods!$A$1:$C$1,0))</f>
        <v>Williamsburg</v>
      </c>
      <c r="P4450" t="s">
        <v>11822</v>
      </c>
      <c r="Q4450" t="str">
        <f t="shared" si="276"/>
        <v>No</v>
      </c>
      <c r="R4450">
        <v>2</v>
      </c>
      <c r="S4450" t="str">
        <f t="shared" si="277"/>
        <v>Small</v>
      </c>
      <c r="T4450" s="50">
        <v>99</v>
      </c>
      <c r="U4450" s="70">
        <f t="shared" si="278"/>
        <v>0.03</v>
      </c>
      <c r="V4450" s="52">
        <v>4.82</v>
      </c>
      <c r="W4450" s="52" t="str" cm="1">
        <f t="array" ref="W4450">_xlfn.SWITCH(ROUND(V4450,0),5,"Excellent",4,"Good",3,"Ok","Bad")</f>
        <v>Excellent</v>
      </c>
      <c r="X4450">
        <v>95</v>
      </c>
      <c r="Y4450" t="str">
        <f t="shared" si="279"/>
        <v>No</v>
      </c>
      <c r="Z4450" s="68">
        <v>43494</v>
      </c>
      <c r="AA4450" s="68">
        <v>44020</v>
      </c>
      <c r="AB4450">
        <v>12</v>
      </c>
      <c r="AC4450" t="s">
        <v>15616</v>
      </c>
    </row>
    <row r="4451" spans="1:29" x14ac:dyDescent="0.3">
      <c r="A4451" t="s">
        <v>3133</v>
      </c>
      <c r="B4451">
        <v>2915</v>
      </c>
      <c r="C4451" t="str">
        <f>VLOOKUP($B4451,Hosts!$A:$M,10,0)</f>
        <v>Within an hour</v>
      </c>
      <c r="D4451" s="70">
        <f>VLOOKUP($B4451,Hosts!$A:$M,11,0)</f>
        <v>0.98</v>
      </c>
      <c r="E4451" s="70">
        <f>VLOOKUP($B4451,Hosts!$A:$M,12,0)</f>
        <v>0.96</v>
      </c>
      <c r="F4451" t="str">
        <f>VLOOKUP($B4451,Hosts!$A:$M,13,0)</f>
        <v>No</v>
      </c>
      <c r="G4451" t="str">
        <f>INDEX(Hosts!$A:$M, MATCH(Places!$B4451,Hosts!$A:$A,0), MATCH(Places!G$1,Hosts!$A$1:$M$1,0))</f>
        <v>Within an hour</v>
      </c>
      <c r="H4451" s="70">
        <f>INDEX(Hosts!$A:$M, MATCH(Places!$B4451,Hosts!$A:$A,0), MATCH(Places!H$1,Hosts!$A$1:$M$1,0))</f>
        <v>0.98</v>
      </c>
      <c r="I4451" s="70">
        <f>INDEX(Hosts!$A:$M, MATCH(Places!$B4451,Hosts!$A:$A,0), MATCH(Places!I$1,Hosts!$A$1:$M$1,0))</f>
        <v>0.96</v>
      </c>
      <c r="J4451" t="str">
        <f>INDEX(Hosts!$A:$M, MATCH(Places!$B4451,Hosts!$A:$A,0), MATCH(Places!J$1,Hosts!$A$1:$M$1,0))</f>
        <v>No</v>
      </c>
      <c r="K4451">
        <v>7</v>
      </c>
      <c r="L4451" t="str">
        <f>VLOOKUP($K4451,Neighborhoods!$A:$C,2,0)</f>
        <v>Brooklyn</v>
      </c>
      <c r="M4451" t="str">
        <f>VLOOKUP($K4451,Neighborhoods!$A:$C,3,0)</f>
        <v>Bedford-Stuyvesant</v>
      </c>
      <c r="N4451" t="str">
        <f>INDEX(Neighborhoods!$A:$C, MATCH(Places!$K4451,Neighborhoods!$A:$A,0), MATCH(Places!N$1,Neighborhoods!$A$1:$C$1,0))</f>
        <v>Brooklyn</v>
      </c>
      <c r="O4451" t="str">
        <f>INDEX(Neighborhoods!$A:$C, MATCH(Places!$K4451,Neighborhoods!$A:$A,0), MATCH(Places!O$1,Neighborhoods!$A$1:$C$1,0))</f>
        <v>Bedford-Stuyvesant</v>
      </c>
      <c r="P4451" t="s">
        <v>11822</v>
      </c>
      <c r="Q4451" t="str">
        <f t="shared" si="276"/>
        <v>No</v>
      </c>
      <c r="R4451">
        <v>4</v>
      </c>
      <c r="S4451" t="str">
        <f t="shared" si="277"/>
        <v>Medium</v>
      </c>
      <c r="T4451" s="50">
        <v>90</v>
      </c>
      <c r="U4451" s="70">
        <f t="shared" si="278"/>
        <v>0.03</v>
      </c>
      <c r="V4451" s="52">
        <v>4.57</v>
      </c>
      <c r="W4451" s="52" t="str" cm="1">
        <f t="array" ref="W4451">_xlfn.SWITCH(ROUND(V4451,0),5,"Excellent",4,"Good",3,"Ok","Bad")</f>
        <v>Excellent</v>
      </c>
      <c r="X4451">
        <v>53</v>
      </c>
      <c r="Y4451" t="str">
        <f t="shared" si="279"/>
        <v>No</v>
      </c>
      <c r="Z4451" s="68">
        <v>43695</v>
      </c>
      <c r="AA4451" s="68">
        <v>44048</v>
      </c>
      <c r="AB4451">
        <v>173</v>
      </c>
      <c r="AC4451" t="s">
        <v>15616</v>
      </c>
    </row>
    <row r="4452" spans="1:29" x14ac:dyDescent="0.3">
      <c r="A4452" t="s">
        <v>13291</v>
      </c>
      <c r="B4452">
        <v>726</v>
      </c>
      <c r="C4452" t="str">
        <f>VLOOKUP($B4452,Hosts!$A:$M,10,0)</f>
        <v>Within an hour</v>
      </c>
      <c r="D4452" s="70">
        <f>VLOOKUP($B4452,Hosts!$A:$M,11,0)</f>
        <v>1</v>
      </c>
      <c r="E4452" s="70">
        <f>VLOOKUP($B4452,Hosts!$A:$M,12,0)</f>
        <v>0.98</v>
      </c>
      <c r="F4452" t="str">
        <f>VLOOKUP($B4452,Hosts!$A:$M,13,0)</f>
        <v>Yes</v>
      </c>
      <c r="G4452" t="str">
        <f>INDEX(Hosts!$A:$M, MATCH(Places!$B4452,Hosts!$A:$A,0), MATCH(Places!G$1,Hosts!$A$1:$M$1,0))</f>
        <v>Within an hour</v>
      </c>
      <c r="H4452" s="70">
        <f>INDEX(Hosts!$A:$M, MATCH(Places!$B4452,Hosts!$A:$A,0), MATCH(Places!H$1,Hosts!$A$1:$M$1,0))</f>
        <v>1</v>
      </c>
      <c r="I4452" s="70">
        <f>INDEX(Hosts!$A:$M, MATCH(Places!$B4452,Hosts!$A:$A,0), MATCH(Places!I$1,Hosts!$A$1:$M$1,0))</f>
        <v>0.98</v>
      </c>
      <c r="J4452" t="str">
        <f>INDEX(Hosts!$A:$M, MATCH(Places!$B4452,Hosts!$A:$A,0), MATCH(Places!J$1,Hosts!$A$1:$M$1,0))</f>
        <v>Yes</v>
      </c>
      <c r="K4452">
        <v>7</v>
      </c>
      <c r="L4452" t="str">
        <f>VLOOKUP($K4452,Neighborhoods!$A:$C,2,0)</f>
        <v>Brooklyn</v>
      </c>
      <c r="M4452" t="str">
        <f>VLOOKUP($K4452,Neighborhoods!$A:$C,3,0)</f>
        <v>Bedford-Stuyvesant</v>
      </c>
      <c r="N4452" t="str">
        <f>INDEX(Neighborhoods!$A:$C, MATCH(Places!$K4452,Neighborhoods!$A:$A,0), MATCH(Places!N$1,Neighborhoods!$A$1:$C$1,0))</f>
        <v>Brooklyn</v>
      </c>
      <c r="O4452" t="str">
        <f>INDEX(Neighborhoods!$A:$C, MATCH(Places!$K4452,Neighborhoods!$A:$A,0), MATCH(Places!O$1,Neighborhoods!$A$1:$C$1,0))</f>
        <v>Bedford-Stuyvesant</v>
      </c>
      <c r="P4452" t="s">
        <v>11822</v>
      </c>
      <c r="Q4452" t="str">
        <f t="shared" si="276"/>
        <v>No</v>
      </c>
      <c r="R4452">
        <v>6</v>
      </c>
      <c r="S4452" t="str">
        <f t="shared" si="277"/>
        <v>Large</v>
      </c>
      <c r="T4452" s="50">
        <v>149</v>
      </c>
      <c r="U4452" s="70">
        <f t="shared" si="278"/>
        <v>0.03</v>
      </c>
      <c r="V4452" s="52">
        <v>5</v>
      </c>
      <c r="W4452" s="52" t="str" cm="1">
        <f t="array" ref="W4452">_xlfn.SWITCH(ROUND(V4452,0),5,"Excellent",4,"Good",3,"Ok","Bad")</f>
        <v>Excellent</v>
      </c>
      <c r="X4452">
        <v>59</v>
      </c>
      <c r="Y4452" t="str">
        <f t="shared" si="279"/>
        <v>No</v>
      </c>
      <c r="Z4452" s="68">
        <v>43506</v>
      </c>
      <c r="AA4452" s="68">
        <v>44046</v>
      </c>
      <c r="AB4452">
        <v>159</v>
      </c>
      <c r="AC4452" t="s">
        <v>15615</v>
      </c>
    </row>
    <row r="4453" spans="1:29" x14ac:dyDescent="0.3">
      <c r="A4453" t="s">
        <v>3134</v>
      </c>
      <c r="B4453">
        <v>2510</v>
      </c>
      <c r="C4453" t="str">
        <f>VLOOKUP($B4453,Hosts!$A:$M,10,0)</f>
        <v>A few days or more</v>
      </c>
      <c r="D4453" s="70">
        <f>VLOOKUP($B4453,Hosts!$A:$M,11,0)</f>
        <v>0</v>
      </c>
      <c r="E4453" s="70">
        <f>VLOOKUP($B4453,Hosts!$A:$M,12,0)</f>
        <v>0.35</v>
      </c>
      <c r="F4453" t="str">
        <f>VLOOKUP($B4453,Hosts!$A:$M,13,0)</f>
        <v>No</v>
      </c>
      <c r="G4453" t="str">
        <f>INDEX(Hosts!$A:$M, MATCH(Places!$B4453,Hosts!$A:$A,0), MATCH(Places!G$1,Hosts!$A$1:$M$1,0))</f>
        <v>A few days or more</v>
      </c>
      <c r="H4453" s="70">
        <f>INDEX(Hosts!$A:$M, MATCH(Places!$B4453,Hosts!$A:$A,0), MATCH(Places!H$1,Hosts!$A$1:$M$1,0))</f>
        <v>0</v>
      </c>
      <c r="I4453" s="70">
        <f>INDEX(Hosts!$A:$M, MATCH(Places!$B4453,Hosts!$A:$A,0), MATCH(Places!I$1,Hosts!$A$1:$M$1,0))</f>
        <v>0.35</v>
      </c>
      <c r="J4453" t="str">
        <f>INDEX(Hosts!$A:$M, MATCH(Places!$B4453,Hosts!$A:$A,0), MATCH(Places!J$1,Hosts!$A$1:$M$1,0))</f>
        <v>No</v>
      </c>
      <c r="K4453">
        <v>20</v>
      </c>
      <c r="L4453" t="str">
        <f>VLOOKUP($K4453,Neighborhoods!$A:$C,2,0)</f>
        <v>Manhattan</v>
      </c>
      <c r="M4453" t="str">
        <f>VLOOKUP($K4453,Neighborhoods!$A:$C,3,0)</f>
        <v>Upper West Side</v>
      </c>
      <c r="N4453" t="str">
        <f>INDEX(Neighborhoods!$A:$C, MATCH(Places!$K4453,Neighborhoods!$A:$A,0), MATCH(Places!N$1,Neighborhoods!$A$1:$C$1,0))</f>
        <v>Manhattan</v>
      </c>
      <c r="O4453" t="str">
        <f>INDEX(Neighborhoods!$A:$C, MATCH(Places!$K4453,Neighborhoods!$A:$A,0), MATCH(Places!O$1,Neighborhoods!$A$1:$C$1,0))</f>
        <v>Upper West Side</v>
      </c>
      <c r="P4453" t="s">
        <v>1</v>
      </c>
      <c r="Q4453" t="str">
        <f t="shared" si="276"/>
        <v>Yes</v>
      </c>
      <c r="R4453">
        <v>2</v>
      </c>
      <c r="S4453" t="str">
        <f t="shared" si="277"/>
        <v>Small</v>
      </c>
      <c r="T4453" s="50">
        <v>110</v>
      </c>
      <c r="U4453" s="70">
        <f t="shared" si="278"/>
        <v>0.03</v>
      </c>
      <c r="V4453" s="52">
        <v>4.8899999999999997</v>
      </c>
      <c r="W4453" s="52" t="str" cm="1">
        <f t="array" ref="W4453">_xlfn.SWITCH(ROUND(V4453,0),5,"Excellent",4,"Good",3,"Ok","Bad")</f>
        <v>Excellent</v>
      </c>
      <c r="X4453">
        <v>9</v>
      </c>
      <c r="Y4453" t="str">
        <f t="shared" si="279"/>
        <v>No</v>
      </c>
      <c r="Z4453" s="68">
        <v>43612</v>
      </c>
      <c r="AA4453" s="68">
        <v>43877</v>
      </c>
      <c r="AB4453">
        <v>15</v>
      </c>
      <c r="AC4453" t="s">
        <v>15615</v>
      </c>
    </row>
    <row r="4454" spans="1:29" x14ac:dyDescent="0.3">
      <c r="A4454" t="s">
        <v>3135</v>
      </c>
      <c r="B4454">
        <v>2989</v>
      </c>
      <c r="C4454" t="str">
        <f>VLOOKUP($B4454,Hosts!$A:$M,10,0)</f>
        <v>Within a few hours</v>
      </c>
      <c r="D4454" s="70">
        <f>VLOOKUP($B4454,Hosts!$A:$M,11,0)</f>
        <v>1</v>
      </c>
      <c r="E4454" s="70">
        <f>VLOOKUP($B4454,Hosts!$A:$M,12,0)</f>
        <v>0.67</v>
      </c>
      <c r="F4454" t="str">
        <f>VLOOKUP($B4454,Hosts!$A:$M,13,0)</f>
        <v>Yes</v>
      </c>
      <c r="G4454" t="str">
        <f>INDEX(Hosts!$A:$M, MATCH(Places!$B4454,Hosts!$A:$A,0), MATCH(Places!G$1,Hosts!$A$1:$M$1,0))</f>
        <v>Within a few hours</v>
      </c>
      <c r="H4454" s="70">
        <f>INDEX(Hosts!$A:$M, MATCH(Places!$B4454,Hosts!$A:$A,0), MATCH(Places!H$1,Hosts!$A$1:$M$1,0))</f>
        <v>1</v>
      </c>
      <c r="I4454" s="70">
        <f>INDEX(Hosts!$A:$M, MATCH(Places!$B4454,Hosts!$A:$A,0), MATCH(Places!I$1,Hosts!$A$1:$M$1,0))</f>
        <v>0.67</v>
      </c>
      <c r="J4454" t="str">
        <f>INDEX(Hosts!$A:$M, MATCH(Places!$B4454,Hosts!$A:$A,0), MATCH(Places!J$1,Hosts!$A$1:$M$1,0))</f>
        <v>Yes</v>
      </c>
      <c r="K4454">
        <v>10</v>
      </c>
      <c r="L4454" t="str">
        <f>VLOOKUP($K4454,Neighborhoods!$A:$C,2,0)</f>
        <v>Brooklyn</v>
      </c>
      <c r="M4454" t="str">
        <f>VLOOKUP($K4454,Neighborhoods!$A:$C,3,0)</f>
        <v>East Flatbush</v>
      </c>
      <c r="N4454" t="str">
        <f>INDEX(Neighborhoods!$A:$C, MATCH(Places!$K4454,Neighborhoods!$A:$A,0), MATCH(Places!N$1,Neighborhoods!$A$1:$C$1,0))</f>
        <v>Brooklyn</v>
      </c>
      <c r="O4454" t="str">
        <f>INDEX(Neighborhoods!$A:$C, MATCH(Places!$K4454,Neighborhoods!$A:$A,0), MATCH(Places!O$1,Neighborhoods!$A$1:$C$1,0))</f>
        <v>East Flatbush</v>
      </c>
      <c r="P4454" t="s">
        <v>11822</v>
      </c>
      <c r="Q4454" t="str">
        <f t="shared" si="276"/>
        <v>No</v>
      </c>
      <c r="R4454">
        <v>2</v>
      </c>
      <c r="S4454" t="str">
        <f t="shared" si="277"/>
        <v>Small</v>
      </c>
      <c r="T4454" s="50">
        <v>115</v>
      </c>
      <c r="U4454" s="70">
        <f t="shared" si="278"/>
        <v>0.03</v>
      </c>
      <c r="V4454" s="52">
        <v>4.88</v>
      </c>
      <c r="W4454" s="52" t="str" cm="1">
        <f t="array" ref="W4454">_xlfn.SWITCH(ROUND(V4454,0),5,"Excellent",4,"Good",3,"Ok","Bad")</f>
        <v>Excellent</v>
      </c>
      <c r="X4454">
        <v>26</v>
      </c>
      <c r="Y4454" t="str">
        <f t="shared" si="279"/>
        <v>No</v>
      </c>
      <c r="Z4454" s="68">
        <v>43485</v>
      </c>
      <c r="AA4454" s="68">
        <v>43785</v>
      </c>
      <c r="AB4454">
        <v>365</v>
      </c>
      <c r="AC4454" t="s">
        <v>15616</v>
      </c>
    </row>
    <row r="4455" spans="1:29" x14ac:dyDescent="0.3">
      <c r="A4455" t="s">
        <v>3136</v>
      </c>
      <c r="B4455">
        <v>3768</v>
      </c>
      <c r="C4455" t="str">
        <f>VLOOKUP($B4455,Hosts!$A:$M,10,0)</f>
        <v>Within an hour</v>
      </c>
      <c r="D4455" s="70">
        <f>VLOOKUP($B4455,Hosts!$A:$M,11,0)</f>
        <v>0.9</v>
      </c>
      <c r="E4455" s="70">
        <f>VLOOKUP($B4455,Hosts!$A:$M,12,0)</f>
        <v>1</v>
      </c>
      <c r="F4455" t="str">
        <f>VLOOKUP($B4455,Hosts!$A:$M,13,0)</f>
        <v>No</v>
      </c>
      <c r="G4455" t="str">
        <f>INDEX(Hosts!$A:$M, MATCH(Places!$B4455,Hosts!$A:$A,0), MATCH(Places!G$1,Hosts!$A$1:$M$1,0))</f>
        <v>Within an hour</v>
      </c>
      <c r="H4455" s="70">
        <f>INDEX(Hosts!$A:$M, MATCH(Places!$B4455,Hosts!$A:$A,0), MATCH(Places!H$1,Hosts!$A$1:$M$1,0))</f>
        <v>0.9</v>
      </c>
      <c r="I4455" s="70">
        <f>INDEX(Hosts!$A:$M, MATCH(Places!$B4455,Hosts!$A:$A,0), MATCH(Places!I$1,Hosts!$A$1:$M$1,0))</f>
        <v>1</v>
      </c>
      <c r="J4455" t="str">
        <f>INDEX(Hosts!$A:$M, MATCH(Places!$B4455,Hosts!$A:$A,0), MATCH(Places!J$1,Hosts!$A$1:$M$1,0))</f>
        <v>No</v>
      </c>
      <c r="K4455">
        <v>16</v>
      </c>
      <c r="L4455" t="str">
        <f>VLOOKUP($K4455,Neighborhoods!$A:$C,2,0)</f>
        <v>Manhattan</v>
      </c>
      <c r="M4455" t="str">
        <f>VLOOKUP($K4455,Neighborhoods!$A:$C,3,0)</f>
        <v>Harlem</v>
      </c>
      <c r="N4455" t="str">
        <f>INDEX(Neighborhoods!$A:$C, MATCH(Places!$K4455,Neighborhoods!$A:$A,0), MATCH(Places!N$1,Neighborhoods!$A$1:$C$1,0))</f>
        <v>Manhattan</v>
      </c>
      <c r="O4455" t="str">
        <f>INDEX(Neighborhoods!$A:$C, MATCH(Places!$K4455,Neighborhoods!$A:$A,0), MATCH(Places!O$1,Neighborhoods!$A$1:$C$1,0))</f>
        <v>Harlem</v>
      </c>
      <c r="P4455" t="s">
        <v>1</v>
      </c>
      <c r="Q4455" t="str">
        <f t="shared" si="276"/>
        <v>Yes</v>
      </c>
      <c r="R4455">
        <v>2</v>
      </c>
      <c r="S4455" t="str">
        <f t="shared" si="277"/>
        <v>Small</v>
      </c>
      <c r="T4455" s="50">
        <v>35</v>
      </c>
      <c r="U4455" s="70">
        <f t="shared" si="278"/>
        <v>0.03</v>
      </c>
      <c r="V4455" s="52">
        <v>4.41</v>
      </c>
      <c r="W4455" s="52" t="str" cm="1">
        <f t="array" ref="W4455">_xlfn.SWITCH(ROUND(V4455,0),5,"Excellent",4,"Good",3,"Ok","Bad")</f>
        <v>Good</v>
      </c>
      <c r="X4455">
        <v>44</v>
      </c>
      <c r="Y4455" t="str">
        <f t="shared" si="279"/>
        <v>No</v>
      </c>
      <c r="Z4455" s="68">
        <v>43497</v>
      </c>
      <c r="AA4455" s="68">
        <v>43995</v>
      </c>
      <c r="AB4455">
        <v>216</v>
      </c>
      <c r="AC4455" t="s">
        <v>15615</v>
      </c>
    </row>
    <row r="4456" spans="1:29" x14ac:dyDescent="0.3">
      <c r="A4456" t="s">
        <v>3137</v>
      </c>
      <c r="B4456">
        <v>3385</v>
      </c>
      <c r="C4456" t="str">
        <f>VLOOKUP($B4456,Hosts!$A:$M,10,0)</f>
        <v>Within an hour</v>
      </c>
      <c r="D4456" s="70">
        <f>VLOOKUP($B4456,Hosts!$A:$M,11,0)</f>
        <v>1</v>
      </c>
      <c r="E4456" s="70">
        <f>VLOOKUP($B4456,Hosts!$A:$M,12,0)</f>
        <v>0.94</v>
      </c>
      <c r="F4456" t="str">
        <f>VLOOKUP($B4456,Hosts!$A:$M,13,0)</f>
        <v>Yes</v>
      </c>
      <c r="G4456" t="str">
        <f>INDEX(Hosts!$A:$M, MATCH(Places!$B4456,Hosts!$A:$A,0), MATCH(Places!G$1,Hosts!$A$1:$M$1,0))</f>
        <v>Within an hour</v>
      </c>
      <c r="H4456" s="70">
        <f>INDEX(Hosts!$A:$M, MATCH(Places!$B4456,Hosts!$A:$A,0), MATCH(Places!H$1,Hosts!$A$1:$M$1,0))</f>
        <v>1</v>
      </c>
      <c r="I4456" s="70">
        <f>INDEX(Hosts!$A:$M, MATCH(Places!$B4456,Hosts!$A:$A,0), MATCH(Places!I$1,Hosts!$A$1:$M$1,0))</f>
        <v>0.94</v>
      </c>
      <c r="J4456" t="str">
        <f>INDEX(Hosts!$A:$M, MATCH(Places!$B4456,Hosts!$A:$A,0), MATCH(Places!J$1,Hosts!$A$1:$M$1,0))</f>
        <v>Yes</v>
      </c>
      <c r="K4456">
        <v>7</v>
      </c>
      <c r="L4456" t="str">
        <f>VLOOKUP($K4456,Neighborhoods!$A:$C,2,0)</f>
        <v>Brooklyn</v>
      </c>
      <c r="M4456" t="str">
        <f>VLOOKUP($K4456,Neighborhoods!$A:$C,3,0)</f>
        <v>Bedford-Stuyvesant</v>
      </c>
      <c r="N4456" t="str">
        <f>INDEX(Neighborhoods!$A:$C, MATCH(Places!$K4456,Neighborhoods!$A:$A,0), MATCH(Places!N$1,Neighborhoods!$A$1:$C$1,0))</f>
        <v>Brooklyn</v>
      </c>
      <c r="O4456" t="str">
        <f>INDEX(Neighborhoods!$A:$C, MATCH(Places!$K4456,Neighborhoods!$A:$A,0), MATCH(Places!O$1,Neighborhoods!$A$1:$C$1,0))</f>
        <v>Bedford-Stuyvesant</v>
      </c>
      <c r="P4456" t="s">
        <v>11822</v>
      </c>
      <c r="Q4456" t="str">
        <f t="shared" si="276"/>
        <v>No</v>
      </c>
      <c r="R4456">
        <v>6</v>
      </c>
      <c r="S4456" t="str">
        <f t="shared" si="277"/>
        <v>Large</v>
      </c>
      <c r="T4456" s="50">
        <v>150</v>
      </c>
      <c r="U4456" s="70">
        <f t="shared" si="278"/>
        <v>0.03</v>
      </c>
      <c r="V4456" s="52">
        <v>5</v>
      </c>
      <c r="W4456" s="52" t="str" cm="1">
        <f t="array" ref="W4456">_xlfn.SWITCH(ROUND(V4456,0),5,"Excellent",4,"Good",3,"Ok","Bad")</f>
        <v>Excellent</v>
      </c>
      <c r="X4456">
        <v>31</v>
      </c>
      <c r="Y4456" t="str">
        <f t="shared" si="279"/>
        <v>No</v>
      </c>
      <c r="Z4456" s="68">
        <v>43492</v>
      </c>
      <c r="AA4456" s="68">
        <v>43906</v>
      </c>
      <c r="AB4456">
        <v>362</v>
      </c>
      <c r="AC4456" t="s">
        <v>15615</v>
      </c>
    </row>
    <row r="4457" spans="1:29" x14ac:dyDescent="0.3">
      <c r="A4457" t="s">
        <v>13554</v>
      </c>
      <c r="B4457">
        <v>3385</v>
      </c>
      <c r="C4457" t="str">
        <f>VLOOKUP($B4457,Hosts!$A:$M,10,0)</f>
        <v>Within an hour</v>
      </c>
      <c r="D4457" s="70">
        <f>VLOOKUP($B4457,Hosts!$A:$M,11,0)</f>
        <v>1</v>
      </c>
      <c r="E4457" s="70">
        <f>VLOOKUP($B4457,Hosts!$A:$M,12,0)</f>
        <v>0.94</v>
      </c>
      <c r="F4457" t="str">
        <f>VLOOKUP($B4457,Hosts!$A:$M,13,0)</f>
        <v>Yes</v>
      </c>
      <c r="G4457" t="str">
        <f>INDEX(Hosts!$A:$M, MATCH(Places!$B4457,Hosts!$A:$A,0), MATCH(Places!G$1,Hosts!$A$1:$M$1,0))</f>
        <v>Within an hour</v>
      </c>
      <c r="H4457" s="70">
        <f>INDEX(Hosts!$A:$M, MATCH(Places!$B4457,Hosts!$A:$A,0), MATCH(Places!H$1,Hosts!$A$1:$M$1,0))</f>
        <v>1</v>
      </c>
      <c r="I4457" s="70">
        <f>INDEX(Hosts!$A:$M, MATCH(Places!$B4457,Hosts!$A:$A,0), MATCH(Places!I$1,Hosts!$A$1:$M$1,0))</f>
        <v>0.94</v>
      </c>
      <c r="J4457" t="str">
        <f>INDEX(Hosts!$A:$M, MATCH(Places!$B4457,Hosts!$A:$A,0), MATCH(Places!J$1,Hosts!$A$1:$M$1,0))</f>
        <v>Yes</v>
      </c>
      <c r="K4457">
        <v>7</v>
      </c>
      <c r="L4457" t="str">
        <f>VLOOKUP($K4457,Neighborhoods!$A:$C,2,0)</f>
        <v>Brooklyn</v>
      </c>
      <c r="M4457" t="str">
        <f>VLOOKUP($K4457,Neighborhoods!$A:$C,3,0)</f>
        <v>Bedford-Stuyvesant</v>
      </c>
      <c r="N4457" t="str">
        <f>INDEX(Neighborhoods!$A:$C, MATCH(Places!$K4457,Neighborhoods!$A:$A,0), MATCH(Places!N$1,Neighborhoods!$A$1:$C$1,0))</f>
        <v>Brooklyn</v>
      </c>
      <c r="O4457" t="str">
        <f>INDEX(Neighborhoods!$A:$C, MATCH(Places!$K4457,Neighborhoods!$A:$A,0), MATCH(Places!O$1,Neighborhoods!$A$1:$C$1,0))</f>
        <v>Bedford-Stuyvesant</v>
      </c>
      <c r="P4457" t="s">
        <v>1</v>
      </c>
      <c r="Q4457" t="str">
        <f t="shared" si="276"/>
        <v>Yes</v>
      </c>
      <c r="R4457">
        <v>2</v>
      </c>
      <c r="S4457" t="str">
        <f t="shared" si="277"/>
        <v>Small</v>
      </c>
      <c r="T4457" s="50">
        <v>80</v>
      </c>
      <c r="U4457" s="70">
        <f t="shared" si="278"/>
        <v>0.03</v>
      </c>
      <c r="V4457" s="52">
        <v>4.8600000000000003</v>
      </c>
      <c r="W4457" s="52" t="str" cm="1">
        <f t="array" ref="W4457">_xlfn.SWITCH(ROUND(V4457,0),5,"Excellent",4,"Good",3,"Ok","Bad")</f>
        <v>Excellent</v>
      </c>
      <c r="X4457">
        <v>7</v>
      </c>
      <c r="Y4457" t="str">
        <f t="shared" si="279"/>
        <v>No</v>
      </c>
      <c r="Z4457" s="68">
        <v>43488</v>
      </c>
      <c r="AA4457" s="68">
        <v>43831</v>
      </c>
      <c r="AB4457">
        <v>177</v>
      </c>
      <c r="AC4457" t="s">
        <v>15615</v>
      </c>
    </row>
    <row r="4458" spans="1:29" x14ac:dyDescent="0.3">
      <c r="A4458" t="s">
        <v>3138</v>
      </c>
      <c r="B4458">
        <v>3773</v>
      </c>
      <c r="C4458" t="str">
        <f>VLOOKUP($B4458,Hosts!$A:$M,10,0)</f>
        <v>Within an hour</v>
      </c>
      <c r="D4458" s="70">
        <f>VLOOKUP($B4458,Hosts!$A:$M,11,0)</f>
        <v>1</v>
      </c>
      <c r="E4458" s="70">
        <f>VLOOKUP($B4458,Hosts!$A:$M,12,0)</f>
        <v>1</v>
      </c>
      <c r="F4458" t="str">
        <f>VLOOKUP($B4458,Hosts!$A:$M,13,0)</f>
        <v>No</v>
      </c>
      <c r="G4458" t="str">
        <f>INDEX(Hosts!$A:$M, MATCH(Places!$B4458,Hosts!$A:$A,0), MATCH(Places!G$1,Hosts!$A$1:$M$1,0))</f>
        <v>Within an hour</v>
      </c>
      <c r="H4458" s="70">
        <f>INDEX(Hosts!$A:$M, MATCH(Places!$B4458,Hosts!$A:$A,0), MATCH(Places!H$1,Hosts!$A$1:$M$1,0))</f>
        <v>1</v>
      </c>
      <c r="I4458" s="70">
        <f>INDEX(Hosts!$A:$M, MATCH(Places!$B4458,Hosts!$A:$A,0), MATCH(Places!I$1,Hosts!$A$1:$M$1,0))</f>
        <v>1</v>
      </c>
      <c r="J4458" t="str">
        <f>INDEX(Hosts!$A:$M, MATCH(Places!$B4458,Hosts!$A:$A,0), MATCH(Places!J$1,Hosts!$A$1:$M$1,0))</f>
        <v>No</v>
      </c>
      <c r="K4458">
        <v>19</v>
      </c>
      <c r="L4458" t="str">
        <f>VLOOKUP($K4458,Neighborhoods!$A:$C,2,0)</f>
        <v>Manhattan</v>
      </c>
      <c r="M4458" t="str">
        <f>VLOOKUP($K4458,Neighborhoods!$A:$C,3,0)</f>
        <v>Upper East Side</v>
      </c>
      <c r="N4458" t="str">
        <f>INDEX(Neighborhoods!$A:$C, MATCH(Places!$K4458,Neighborhoods!$A:$A,0), MATCH(Places!N$1,Neighborhoods!$A$1:$C$1,0))</f>
        <v>Manhattan</v>
      </c>
      <c r="O4458" t="str">
        <f>INDEX(Neighborhoods!$A:$C, MATCH(Places!$K4458,Neighborhoods!$A:$A,0), MATCH(Places!O$1,Neighborhoods!$A$1:$C$1,0))</f>
        <v>Upper East Side</v>
      </c>
      <c r="P4458" t="s">
        <v>11822</v>
      </c>
      <c r="Q4458" t="str">
        <f t="shared" si="276"/>
        <v>No</v>
      </c>
      <c r="R4458">
        <v>4</v>
      </c>
      <c r="S4458" t="str">
        <f t="shared" si="277"/>
        <v>Medium</v>
      </c>
      <c r="T4458" s="50">
        <v>125</v>
      </c>
      <c r="U4458" s="70">
        <f t="shared" si="278"/>
        <v>0.03</v>
      </c>
      <c r="V4458" s="52">
        <v>4.58</v>
      </c>
      <c r="W4458" s="52" t="str" cm="1">
        <f t="array" ref="W4458">_xlfn.SWITCH(ROUND(V4458,0),5,"Excellent",4,"Good",3,"Ok","Bad")</f>
        <v>Excellent</v>
      </c>
      <c r="X4458">
        <v>48</v>
      </c>
      <c r="Y4458" t="str">
        <f t="shared" si="279"/>
        <v>No</v>
      </c>
      <c r="Z4458" s="68">
        <v>43526</v>
      </c>
      <c r="AA4458" s="68">
        <v>44032</v>
      </c>
      <c r="AB4458">
        <v>278</v>
      </c>
      <c r="AC4458" t="s">
        <v>15616</v>
      </c>
    </row>
    <row r="4459" spans="1:29" x14ac:dyDescent="0.3">
      <c r="A4459" t="s">
        <v>14249</v>
      </c>
      <c r="B4459">
        <v>3774</v>
      </c>
      <c r="C4459" t="str">
        <f>VLOOKUP($B4459,Hosts!$A:$M,10,0)</f>
        <v>Within an hour</v>
      </c>
      <c r="D4459" s="70">
        <f>VLOOKUP($B4459,Hosts!$A:$M,11,0)</f>
        <v>1</v>
      </c>
      <c r="E4459" s="70">
        <f>VLOOKUP($B4459,Hosts!$A:$M,12,0)</f>
        <v>1</v>
      </c>
      <c r="F4459" t="str">
        <f>VLOOKUP($B4459,Hosts!$A:$M,13,0)</f>
        <v>No</v>
      </c>
      <c r="G4459" t="str">
        <f>INDEX(Hosts!$A:$M, MATCH(Places!$B4459,Hosts!$A:$A,0), MATCH(Places!G$1,Hosts!$A$1:$M$1,0))</f>
        <v>Within an hour</v>
      </c>
      <c r="H4459" s="70">
        <f>INDEX(Hosts!$A:$M, MATCH(Places!$B4459,Hosts!$A:$A,0), MATCH(Places!H$1,Hosts!$A$1:$M$1,0))</f>
        <v>1</v>
      </c>
      <c r="I4459" s="70">
        <f>INDEX(Hosts!$A:$M, MATCH(Places!$B4459,Hosts!$A:$A,0), MATCH(Places!I$1,Hosts!$A$1:$M$1,0))</f>
        <v>1</v>
      </c>
      <c r="J4459" t="str">
        <f>INDEX(Hosts!$A:$M, MATCH(Places!$B4459,Hosts!$A:$A,0), MATCH(Places!J$1,Hosts!$A$1:$M$1,0))</f>
        <v>No</v>
      </c>
      <c r="K4459">
        <v>13</v>
      </c>
      <c r="L4459" t="str">
        <f>VLOOKUP($K4459,Neighborhoods!$A:$C,2,0)</f>
        <v>Manhattan</v>
      </c>
      <c r="M4459" t="str">
        <f>VLOOKUP($K4459,Neighborhoods!$A:$C,3,0)</f>
        <v>Chelsea</v>
      </c>
      <c r="N4459" t="str">
        <f>INDEX(Neighborhoods!$A:$C, MATCH(Places!$K4459,Neighborhoods!$A:$A,0), MATCH(Places!N$1,Neighborhoods!$A$1:$C$1,0))</f>
        <v>Manhattan</v>
      </c>
      <c r="O4459" t="str">
        <f>INDEX(Neighborhoods!$A:$C, MATCH(Places!$K4459,Neighborhoods!$A:$A,0), MATCH(Places!O$1,Neighborhoods!$A$1:$C$1,0))</f>
        <v>Chelsea</v>
      </c>
      <c r="P4459" t="s">
        <v>1</v>
      </c>
      <c r="Q4459" t="str">
        <f t="shared" si="276"/>
        <v>Yes</v>
      </c>
      <c r="R4459">
        <v>1</v>
      </c>
      <c r="S4459" t="str">
        <f t="shared" si="277"/>
        <v>Small</v>
      </c>
      <c r="T4459" s="50">
        <v>119</v>
      </c>
      <c r="U4459" s="70">
        <f t="shared" si="278"/>
        <v>0.03</v>
      </c>
      <c r="V4459" s="52">
        <v>4.8600000000000003</v>
      </c>
      <c r="W4459" s="52" t="str" cm="1">
        <f t="array" ref="W4459">_xlfn.SWITCH(ROUND(V4459,0),5,"Excellent",4,"Good",3,"Ok","Bad")</f>
        <v>Excellent</v>
      </c>
      <c r="X4459">
        <v>14</v>
      </c>
      <c r="Y4459" t="str">
        <f t="shared" si="279"/>
        <v>No</v>
      </c>
      <c r="Z4459" s="68">
        <v>43484</v>
      </c>
      <c r="AA4459" s="68">
        <v>43814</v>
      </c>
      <c r="AB4459">
        <v>0</v>
      </c>
      <c r="AC4459" t="s">
        <v>15616</v>
      </c>
    </row>
    <row r="4460" spans="1:29" x14ac:dyDescent="0.3">
      <c r="A4460" t="s">
        <v>13433</v>
      </c>
      <c r="B4460">
        <v>3775</v>
      </c>
      <c r="C4460" t="str">
        <f>VLOOKUP($B4460,Hosts!$A:$M,10,0)</f>
        <v>Within an hour</v>
      </c>
      <c r="D4460" s="70">
        <f>VLOOKUP($B4460,Hosts!$A:$M,11,0)</f>
        <v>1</v>
      </c>
      <c r="E4460" s="70">
        <f>VLOOKUP($B4460,Hosts!$A:$M,12,0)</f>
        <v>0.97</v>
      </c>
      <c r="F4460" t="str">
        <f>VLOOKUP($B4460,Hosts!$A:$M,13,0)</f>
        <v>Yes</v>
      </c>
      <c r="G4460" t="str">
        <f>INDEX(Hosts!$A:$M, MATCH(Places!$B4460,Hosts!$A:$A,0), MATCH(Places!G$1,Hosts!$A$1:$M$1,0))</f>
        <v>Within an hour</v>
      </c>
      <c r="H4460" s="70">
        <f>INDEX(Hosts!$A:$M, MATCH(Places!$B4460,Hosts!$A:$A,0), MATCH(Places!H$1,Hosts!$A$1:$M$1,0))</f>
        <v>1</v>
      </c>
      <c r="I4460" s="70">
        <f>INDEX(Hosts!$A:$M, MATCH(Places!$B4460,Hosts!$A:$A,0), MATCH(Places!I$1,Hosts!$A$1:$M$1,0))</f>
        <v>0.97</v>
      </c>
      <c r="J4460" t="str">
        <f>INDEX(Hosts!$A:$M, MATCH(Places!$B4460,Hosts!$A:$A,0), MATCH(Places!J$1,Hosts!$A$1:$M$1,0))</f>
        <v>Yes</v>
      </c>
      <c r="K4460">
        <v>12</v>
      </c>
      <c r="L4460" t="str">
        <f>VLOOKUP($K4460,Neighborhoods!$A:$C,2,0)</f>
        <v>Brooklyn</v>
      </c>
      <c r="M4460" t="str">
        <f>VLOOKUP($K4460,Neighborhoods!$A:$C,3,0)</f>
        <v>Williamsburg</v>
      </c>
      <c r="N4460" t="str">
        <f>INDEX(Neighborhoods!$A:$C, MATCH(Places!$K4460,Neighborhoods!$A:$A,0), MATCH(Places!N$1,Neighborhoods!$A$1:$C$1,0))</f>
        <v>Brooklyn</v>
      </c>
      <c r="O4460" t="str">
        <f>INDEX(Neighborhoods!$A:$C, MATCH(Places!$K4460,Neighborhoods!$A:$A,0), MATCH(Places!O$1,Neighborhoods!$A$1:$C$1,0))</f>
        <v>Williamsburg</v>
      </c>
      <c r="P4460" t="s">
        <v>11822</v>
      </c>
      <c r="Q4460" t="str">
        <f t="shared" si="276"/>
        <v>No</v>
      </c>
      <c r="R4460">
        <v>4</v>
      </c>
      <c r="S4460" t="str">
        <f t="shared" si="277"/>
        <v>Medium</v>
      </c>
      <c r="T4460" s="50">
        <v>225</v>
      </c>
      <c r="U4460" s="70">
        <f t="shared" si="278"/>
        <v>0.04</v>
      </c>
      <c r="V4460" s="52">
        <v>5</v>
      </c>
      <c r="W4460" s="52" t="str" cm="1">
        <f t="array" ref="W4460">_xlfn.SWITCH(ROUND(V4460,0),5,"Excellent",4,"Good",3,"Ok","Bad")</f>
        <v>Excellent</v>
      </c>
      <c r="X4460">
        <v>51</v>
      </c>
      <c r="Y4460" t="str">
        <f t="shared" si="279"/>
        <v>No</v>
      </c>
      <c r="Z4460" s="68">
        <v>43493</v>
      </c>
      <c r="AA4460" s="68">
        <v>44044</v>
      </c>
      <c r="AB4460">
        <v>103</v>
      </c>
      <c r="AC4460" t="s">
        <v>15615</v>
      </c>
    </row>
    <row r="4461" spans="1:29" x14ac:dyDescent="0.3">
      <c r="A4461" t="s">
        <v>3139</v>
      </c>
      <c r="B4461">
        <v>3770</v>
      </c>
      <c r="C4461" t="str">
        <f>VLOOKUP($B4461,Hosts!$A:$M,10,0)</f>
        <v>Within a day</v>
      </c>
      <c r="D4461" s="70">
        <f>VLOOKUP($B4461,Hosts!$A:$M,11,0)</f>
        <v>0.9</v>
      </c>
      <c r="E4461" s="70">
        <f>VLOOKUP($B4461,Hosts!$A:$M,12,0)</f>
        <v>0.87</v>
      </c>
      <c r="F4461" t="str">
        <f>VLOOKUP($B4461,Hosts!$A:$M,13,0)</f>
        <v>No</v>
      </c>
      <c r="G4461" t="str">
        <f>INDEX(Hosts!$A:$M, MATCH(Places!$B4461,Hosts!$A:$A,0), MATCH(Places!G$1,Hosts!$A$1:$M$1,0))</f>
        <v>Within a day</v>
      </c>
      <c r="H4461" s="70">
        <f>INDEX(Hosts!$A:$M, MATCH(Places!$B4461,Hosts!$A:$A,0), MATCH(Places!H$1,Hosts!$A$1:$M$1,0))</f>
        <v>0.9</v>
      </c>
      <c r="I4461" s="70">
        <f>INDEX(Hosts!$A:$M, MATCH(Places!$B4461,Hosts!$A:$A,0), MATCH(Places!I$1,Hosts!$A$1:$M$1,0))</f>
        <v>0.87</v>
      </c>
      <c r="J4461" t="str">
        <f>INDEX(Hosts!$A:$M, MATCH(Places!$B4461,Hosts!$A:$A,0), MATCH(Places!J$1,Hosts!$A$1:$M$1,0))</f>
        <v>No</v>
      </c>
      <c r="K4461">
        <v>12</v>
      </c>
      <c r="L4461" t="str">
        <f>VLOOKUP($K4461,Neighborhoods!$A:$C,2,0)</f>
        <v>Brooklyn</v>
      </c>
      <c r="M4461" t="str">
        <f>VLOOKUP($K4461,Neighborhoods!$A:$C,3,0)</f>
        <v>Williamsburg</v>
      </c>
      <c r="N4461" t="str">
        <f>INDEX(Neighborhoods!$A:$C, MATCH(Places!$K4461,Neighborhoods!$A:$A,0), MATCH(Places!N$1,Neighborhoods!$A$1:$C$1,0))</f>
        <v>Brooklyn</v>
      </c>
      <c r="O4461" t="str">
        <f>INDEX(Neighborhoods!$A:$C, MATCH(Places!$K4461,Neighborhoods!$A:$A,0), MATCH(Places!O$1,Neighborhoods!$A$1:$C$1,0))</f>
        <v>Williamsburg</v>
      </c>
      <c r="P4461" t="s">
        <v>11822</v>
      </c>
      <c r="Q4461" t="str">
        <f t="shared" si="276"/>
        <v>No</v>
      </c>
      <c r="R4461">
        <v>8</v>
      </c>
      <c r="S4461" t="str">
        <f t="shared" si="277"/>
        <v>Large</v>
      </c>
      <c r="T4461" s="50">
        <v>162</v>
      </c>
      <c r="U4461" s="70">
        <f t="shared" si="278"/>
        <v>0.03</v>
      </c>
      <c r="V4461" s="52">
        <v>4.8099999999999996</v>
      </c>
      <c r="W4461" s="52" t="str" cm="1">
        <f t="array" ref="W4461">_xlfn.SWITCH(ROUND(V4461,0),5,"Excellent",4,"Good",3,"Ok","Bad")</f>
        <v>Excellent</v>
      </c>
      <c r="X4461">
        <v>84</v>
      </c>
      <c r="Y4461" t="str">
        <f t="shared" si="279"/>
        <v>No</v>
      </c>
      <c r="Z4461" s="68">
        <v>43548</v>
      </c>
      <c r="AA4461" s="68">
        <v>43960</v>
      </c>
      <c r="AB4461">
        <v>363</v>
      </c>
      <c r="AC4461" t="s">
        <v>15615</v>
      </c>
    </row>
    <row r="4462" spans="1:29" x14ac:dyDescent="0.3">
      <c r="A4462" t="s">
        <v>3140</v>
      </c>
      <c r="B4462">
        <v>2572</v>
      </c>
      <c r="C4462" t="str">
        <f>VLOOKUP($B4462,Hosts!$A:$M,10,0)</f>
        <v>Within a few hours</v>
      </c>
      <c r="D4462" s="70">
        <f>VLOOKUP($B4462,Hosts!$A:$M,11,0)</f>
        <v>0.9</v>
      </c>
      <c r="E4462" s="70">
        <f>VLOOKUP($B4462,Hosts!$A:$M,12,0)</f>
        <v>0.98</v>
      </c>
      <c r="F4462" t="str">
        <f>VLOOKUP($B4462,Hosts!$A:$M,13,0)</f>
        <v>No</v>
      </c>
      <c r="G4462" t="str">
        <f>INDEX(Hosts!$A:$M, MATCH(Places!$B4462,Hosts!$A:$A,0), MATCH(Places!G$1,Hosts!$A$1:$M$1,0))</f>
        <v>Within a few hours</v>
      </c>
      <c r="H4462" s="70">
        <f>INDEX(Hosts!$A:$M, MATCH(Places!$B4462,Hosts!$A:$A,0), MATCH(Places!H$1,Hosts!$A$1:$M$1,0))</f>
        <v>0.9</v>
      </c>
      <c r="I4462" s="70">
        <f>INDEX(Hosts!$A:$M, MATCH(Places!$B4462,Hosts!$A:$A,0), MATCH(Places!I$1,Hosts!$A$1:$M$1,0))</f>
        <v>0.98</v>
      </c>
      <c r="J4462" t="str">
        <f>INDEX(Hosts!$A:$M, MATCH(Places!$B4462,Hosts!$A:$A,0), MATCH(Places!J$1,Hosts!$A$1:$M$1,0))</f>
        <v>No</v>
      </c>
      <c r="K4462">
        <v>9</v>
      </c>
      <c r="L4462" t="str">
        <f>VLOOKUP($K4462,Neighborhoods!$A:$C,2,0)</f>
        <v>Brooklyn</v>
      </c>
      <c r="M4462" t="str">
        <f>VLOOKUP($K4462,Neighborhoods!$A:$C,3,0)</f>
        <v>Crown Heights</v>
      </c>
      <c r="N4462" t="str">
        <f>INDEX(Neighborhoods!$A:$C, MATCH(Places!$K4462,Neighborhoods!$A:$A,0), MATCH(Places!N$1,Neighborhoods!$A$1:$C$1,0))</f>
        <v>Brooklyn</v>
      </c>
      <c r="O4462" t="str">
        <f>INDEX(Neighborhoods!$A:$C, MATCH(Places!$K4462,Neighborhoods!$A:$A,0), MATCH(Places!O$1,Neighborhoods!$A$1:$C$1,0))</f>
        <v>Crown Heights</v>
      </c>
      <c r="P4462" t="s">
        <v>11822</v>
      </c>
      <c r="Q4462" t="str">
        <f t="shared" si="276"/>
        <v>No</v>
      </c>
      <c r="R4462">
        <v>6</v>
      </c>
      <c r="S4462" t="str">
        <f t="shared" si="277"/>
        <v>Large</v>
      </c>
      <c r="T4462" s="50">
        <v>206</v>
      </c>
      <c r="U4462" s="70">
        <f t="shared" si="278"/>
        <v>0.04</v>
      </c>
      <c r="V4462" s="52">
        <v>4.8</v>
      </c>
      <c r="W4462" s="52" t="str" cm="1">
        <f t="array" ref="W4462">_xlfn.SWITCH(ROUND(V4462,0),5,"Excellent",4,"Good",3,"Ok","Bad")</f>
        <v>Excellent</v>
      </c>
      <c r="X4462">
        <v>25</v>
      </c>
      <c r="Y4462" t="str">
        <f t="shared" si="279"/>
        <v>No</v>
      </c>
      <c r="Z4462" s="68">
        <v>43628</v>
      </c>
      <c r="AA4462" s="68">
        <v>44047</v>
      </c>
      <c r="AB4462">
        <v>311</v>
      </c>
      <c r="AC4462" t="s">
        <v>15615</v>
      </c>
    </row>
    <row r="4463" spans="1:29" x14ac:dyDescent="0.3">
      <c r="A4463" t="s">
        <v>15089</v>
      </c>
      <c r="B4463">
        <v>3776</v>
      </c>
      <c r="C4463" t="str">
        <f>VLOOKUP($B4463,Hosts!$A:$M,10,0)</f>
        <v>A few days or more</v>
      </c>
      <c r="D4463" s="70">
        <f>VLOOKUP($B4463,Hosts!$A:$M,11,0)</f>
        <v>0.25</v>
      </c>
      <c r="E4463" s="70">
        <f>VLOOKUP($B4463,Hosts!$A:$M,12,0)</f>
        <v>0.84</v>
      </c>
      <c r="F4463" t="str">
        <f>VLOOKUP($B4463,Hosts!$A:$M,13,0)</f>
        <v>Yes</v>
      </c>
      <c r="G4463" t="str">
        <f>INDEX(Hosts!$A:$M, MATCH(Places!$B4463,Hosts!$A:$A,0), MATCH(Places!G$1,Hosts!$A$1:$M$1,0))</f>
        <v>A few days or more</v>
      </c>
      <c r="H4463" s="70">
        <f>INDEX(Hosts!$A:$M, MATCH(Places!$B4463,Hosts!$A:$A,0), MATCH(Places!H$1,Hosts!$A$1:$M$1,0))</f>
        <v>0.25</v>
      </c>
      <c r="I4463" s="70">
        <f>INDEX(Hosts!$A:$M, MATCH(Places!$B4463,Hosts!$A:$A,0), MATCH(Places!I$1,Hosts!$A$1:$M$1,0))</f>
        <v>0.84</v>
      </c>
      <c r="J4463" t="str">
        <f>INDEX(Hosts!$A:$M, MATCH(Places!$B4463,Hosts!$A:$A,0), MATCH(Places!J$1,Hosts!$A$1:$M$1,0))</f>
        <v>Yes</v>
      </c>
      <c r="K4463">
        <v>24</v>
      </c>
      <c r="L4463" t="str">
        <f>VLOOKUP($K4463,Neighborhoods!$A:$C,2,0)</f>
        <v>Queens</v>
      </c>
      <c r="M4463" t="str">
        <f>VLOOKUP($K4463,Neighborhoods!$A:$C,3,0)</f>
        <v>Long Island City</v>
      </c>
      <c r="N4463" t="str">
        <f>INDEX(Neighborhoods!$A:$C, MATCH(Places!$K4463,Neighborhoods!$A:$A,0), MATCH(Places!N$1,Neighborhoods!$A$1:$C$1,0))</f>
        <v>Queens</v>
      </c>
      <c r="O4463" t="str">
        <f>INDEX(Neighborhoods!$A:$C, MATCH(Places!$K4463,Neighborhoods!$A:$A,0), MATCH(Places!O$1,Neighborhoods!$A$1:$C$1,0))</f>
        <v>Long Island City</v>
      </c>
      <c r="P4463" t="s">
        <v>11822</v>
      </c>
      <c r="Q4463" t="str">
        <f t="shared" si="276"/>
        <v>No</v>
      </c>
      <c r="R4463">
        <v>8</v>
      </c>
      <c r="S4463" t="str">
        <f t="shared" si="277"/>
        <v>Large</v>
      </c>
      <c r="T4463" s="50">
        <v>699</v>
      </c>
      <c r="U4463" s="70">
        <f t="shared" si="278"/>
        <v>0.05</v>
      </c>
      <c r="V4463" s="52">
        <v>4.92</v>
      </c>
      <c r="W4463" s="52" t="str" cm="1">
        <f t="array" ref="W4463">_xlfn.SWITCH(ROUND(V4463,0),5,"Excellent",4,"Good",3,"Ok","Bad")</f>
        <v>Excellent</v>
      </c>
      <c r="X4463">
        <v>12</v>
      </c>
      <c r="Y4463" t="str">
        <f t="shared" si="279"/>
        <v>No</v>
      </c>
      <c r="Z4463" s="68">
        <v>43710</v>
      </c>
      <c r="AA4463" s="68">
        <v>43870</v>
      </c>
      <c r="AB4463">
        <v>180</v>
      </c>
      <c r="AC4463" t="s">
        <v>15615</v>
      </c>
    </row>
    <row r="4464" spans="1:29" x14ac:dyDescent="0.3">
      <c r="A4464" t="s">
        <v>13706</v>
      </c>
      <c r="B4464">
        <v>3182</v>
      </c>
      <c r="C4464" t="str">
        <f>VLOOKUP($B4464,Hosts!$A:$M,10,0)</f>
        <v>Within a few hours</v>
      </c>
      <c r="D4464" s="70">
        <f>VLOOKUP($B4464,Hosts!$A:$M,11,0)</f>
        <v>1</v>
      </c>
      <c r="E4464" s="70">
        <f>VLOOKUP($B4464,Hosts!$A:$M,12,0)</f>
        <v>0.91</v>
      </c>
      <c r="F4464" t="str">
        <f>VLOOKUP($B4464,Hosts!$A:$M,13,0)</f>
        <v>No</v>
      </c>
      <c r="G4464" t="str">
        <f>INDEX(Hosts!$A:$M, MATCH(Places!$B4464,Hosts!$A:$A,0), MATCH(Places!G$1,Hosts!$A$1:$M$1,0))</f>
        <v>Within a few hours</v>
      </c>
      <c r="H4464" s="70">
        <f>INDEX(Hosts!$A:$M, MATCH(Places!$B4464,Hosts!$A:$A,0), MATCH(Places!H$1,Hosts!$A$1:$M$1,0))</f>
        <v>1</v>
      </c>
      <c r="I4464" s="70">
        <f>INDEX(Hosts!$A:$M, MATCH(Places!$B4464,Hosts!$A:$A,0), MATCH(Places!I$1,Hosts!$A$1:$M$1,0))</f>
        <v>0.91</v>
      </c>
      <c r="J4464" t="str">
        <f>INDEX(Hosts!$A:$M, MATCH(Places!$B4464,Hosts!$A:$A,0), MATCH(Places!J$1,Hosts!$A$1:$M$1,0))</f>
        <v>No</v>
      </c>
      <c r="K4464">
        <v>12</v>
      </c>
      <c r="L4464" t="str">
        <f>VLOOKUP($K4464,Neighborhoods!$A:$C,2,0)</f>
        <v>Brooklyn</v>
      </c>
      <c r="M4464" t="str">
        <f>VLOOKUP($K4464,Neighborhoods!$A:$C,3,0)</f>
        <v>Williamsburg</v>
      </c>
      <c r="N4464" t="str">
        <f>INDEX(Neighborhoods!$A:$C, MATCH(Places!$K4464,Neighborhoods!$A:$A,0), MATCH(Places!N$1,Neighborhoods!$A$1:$C$1,0))</f>
        <v>Brooklyn</v>
      </c>
      <c r="O4464" t="str">
        <f>INDEX(Neighborhoods!$A:$C, MATCH(Places!$K4464,Neighborhoods!$A:$A,0), MATCH(Places!O$1,Neighborhoods!$A$1:$C$1,0))</f>
        <v>Williamsburg</v>
      </c>
      <c r="P4464" t="s">
        <v>1</v>
      </c>
      <c r="Q4464" t="str">
        <f t="shared" si="276"/>
        <v>Yes</v>
      </c>
      <c r="R4464">
        <v>2</v>
      </c>
      <c r="S4464" t="str">
        <f t="shared" si="277"/>
        <v>Small</v>
      </c>
      <c r="T4464" s="50">
        <v>95</v>
      </c>
      <c r="U4464" s="70">
        <f t="shared" si="278"/>
        <v>0.03</v>
      </c>
      <c r="V4464" s="52">
        <v>4.8</v>
      </c>
      <c r="W4464" s="52" t="str" cm="1">
        <f t="array" ref="W4464">_xlfn.SWITCH(ROUND(V4464,0),5,"Excellent",4,"Good",3,"Ok","Bad")</f>
        <v>Excellent</v>
      </c>
      <c r="X4464">
        <v>5</v>
      </c>
      <c r="Y4464" t="str">
        <f t="shared" si="279"/>
        <v>No</v>
      </c>
      <c r="Z4464" s="68">
        <v>43793</v>
      </c>
      <c r="AA4464" s="68">
        <v>43888</v>
      </c>
      <c r="AB4464">
        <v>90</v>
      </c>
      <c r="AC4464" t="s">
        <v>15616</v>
      </c>
    </row>
    <row r="4465" spans="1:29" x14ac:dyDescent="0.3">
      <c r="A4465" t="s">
        <v>14967</v>
      </c>
      <c r="B4465">
        <v>750</v>
      </c>
      <c r="C4465" t="str">
        <f>VLOOKUP($B4465,Hosts!$A:$M,10,0)</f>
        <v>Within an hour</v>
      </c>
      <c r="D4465" s="70">
        <f>VLOOKUP($B4465,Hosts!$A:$M,11,0)</f>
        <v>1</v>
      </c>
      <c r="E4465" s="70">
        <f>VLOOKUP($B4465,Hosts!$A:$M,12,0)</f>
        <v>1</v>
      </c>
      <c r="F4465" t="str">
        <f>VLOOKUP($B4465,Hosts!$A:$M,13,0)</f>
        <v>Yes</v>
      </c>
      <c r="G4465" t="str">
        <f>INDEX(Hosts!$A:$M, MATCH(Places!$B4465,Hosts!$A:$A,0), MATCH(Places!G$1,Hosts!$A$1:$M$1,0))</f>
        <v>Within an hour</v>
      </c>
      <c r="H4465" s="70">
        <f>INDEX(Hosts!$A:$M, MATCH(Places!$B4465,Hosts!$A:$A,0), MATCH(Places!H$1,Hosts!$A$1:$M$1,0))</f>
        <v>1</v>
      </c>
      <c r="I4465" s="70">
        <f>INDEX(Hosts!$A:$M, MATCH(Places!$B4465,Hosts!$A:$A,0), MATCH(Places!I$1,Hosts!$A$1:$M$1,0))</f>
        <v>1</v>
      </c>
      <c r="J4465" t="str">
        <f>INDEX(Hosts!$A:$M, MATCH(Places!$B4465,Hosts!$A:$A,0), MATCH(Places!J$1,Hosts!$A$1:$M$1,0))</f>
        <v>Yes</v>
      </c>
      <c r="K4465">
        <v>16</v>
      </c>
      <c r="L4465" t="str">
        <f>VLOOKUP($K4465,Neighborhoods!$A:$C,2,0)</f>
        <v>Manhattan</v>
      </c>
      <c r="M4465" t="str">
        <f>VLOOKUP($K4465,Neighborhoods!$A:$C,3,0)</f>
        <v>Harlem</v>
      </c>
      <c r="N4465" t="str">
        <f>INDEX(Neighborhoods!$A:$C, MATCH(Places!$K4465,Neighborhoods!$A:$A,0), MATCH(Places!N$1,Neighborhoods!$A$1:$C$1,0))</f>
        <v>Manhattan</v>
      </c>
      <c r="O4465" t="str">
        <f>INDEX(Neighborhoods!$A:$C, MATCH(Places!$K4465,Neighborhoods!$A:$A,0), MATCH(Places!O$1,Neighborhoods!$A$1:$C$1,0))</f>
        <v>Harlem</v>
      </c>
      <c r="P4465" t="s">
        <v>1</v>
      </c>
      <c r="Q4465" t="str">
        <f t="shared" si="276"/>
        <v>Yes</v>
      </c>
      <c r="R4465">
        <v>2</v>
      </c>
      <c r="S4465" t="str">
        <f t="shared" si="277"/>
        <v>Small</v>
      </c>
      <c r="T4465" s="50">
        <v>130</v>
      </c>
      <c r="U4465" s="70">
        <f t="shared" si="278"/>
        <v>0.03</v>
      </c>
      <c r="V4465" s="52">
        <v>4.92</v>
      </c>
      <c r="W4465" s="52" t="str" cm="1">
        <f t="array" ref="W4465">_xlfn.SWITCH(ROUND(V4465,0),5,"Excellent",4,"Good",3,"Ok","Bad")</f>
        <v>Excellent</v>
      </c>
      <c r="X4465">
        <v>12</v>
      </c>
      <c r="Y4465" t="str">
        <f t="shared" si="279"/>
        <v>No</v>
      </c>
      <c r="Z4465" s="68">
        <v>43541</v>
      </c>
      <c r="AA4465" s="68">
        <v>43889</v>
      </c>
      <c r="AB4465">
        <v>179</v>
      </c>
      <c r="AC4465" t="s">
        <v>15615</v>
      </c>
    </row>
    <row r="4466" spans="1:29" x14ac:dyDescent="0.3">
      <c r="A4466" t="s">
        <v>3141</v>
      </c>
      <c r="B4466">
        <v>3676</v>
      </c>
      <c r="C4466" t="str">
        <f>VLOOKUP($B4466,Hosts!$A:$M,10,0)</f>
        <v>Within a few hours</v>
      </c>
      <c r="D4466" s="70">
        <f>VLOOKUP($B4466,Hosts!$A:$M,11,0)</f>
        <v>1</v>
      </c>
      <c r="E4466" s="70">
        <f>VLOOKUP($B4466,Hosts!$A:$M,12,0)</f>
        <v>0.96</v>
      </c>
      <c r="F4466" t="str">
        <f>VLOOKUP($B4466,Hosts!$A:$M,13,0)</f>
        <v>Yes</v>
      </c>
      <c r="G4466" t="str">
        <f>INDEX(Hosts!$A:$M, MATCH(Places!$B4466,Hosts!$A:$A,0), MATCH(Places!G$1,Hosts!$A$1:$M$1,0))</f>
        <v>Within a few hours</v>
      </c>
      <c r="H4466" s="70">
        <f>INDEX(Hosts!$A:$M, MATCH(Places!$B4466,Hosts!$A:$A,0), MATCH(Places!H$1,Hosts!$A$1:$M$1,0))</f>
        <v>1</v>
      </c>
      <c r="I4466" s="70">
        <f>INDEX(Hosts!$A:$M, MATCH(Places!$B4466,Hosts!$A:$A,0), MATCH(Places!I$1,Hosts!$A$1:$M$1,0))</f>
        <v>0.96</v>
      </c>
      <c r="J4466" t="str">
        <f>INDEX(Hosts!$A:$M, MATCH(Places!$B4466,Hosts!$A:$A,0), MATCH(Places!J$1,Hosts!$A$1:$M$1,0))</f>
        <v>Yes</v>
      </c>
      <c r="K4466">
        <v>16</v>
      </c>
      <c r="L4466" t="str">
        <f>VLOOKUP($K4466,Neighborhoods!$A:$C,2,0)</f>
        <v>Manhattan</v>
      </c>
      <c r="M4466" t="str">
        <f>VLOOKUP($K4466,Neighborhoods!$A:$C,3,0)</f>
        <v>Harlem</v>
      </c>
      <c r="N4466" t="str">
        <f>INDEX(Neighborhoods!$A:$C, MATCH(Places!$K4466,Neighborhoods!$A:$A,0), MATCH(Places!N$1,Neighborhoods!$A$1:$C$1,0))</f>
        <v>Manhattan</v>
      </c>
      <c r="O4466" t="str">
        <f>INDEX(Neighborhoods!$A:$C, MATCH(Places!$K4466,Neighborhoods!$A:$A,0), MATCH(Places!O$1,Neighborhoods!$A$1:$C$1,0))</f>
        <v>Harlem</v>
      </c>
      <c r="P4466" t="s">
        <v>1</v>
      </c>
      <c r="Q4466" t="str">
        <f t="shared" si="276"/>
        <v>Yes</v>
      </c>
      <c r="R4466">
        <v>2</v>
      </c>
      <c r="S4466" t="str">
        <f t="shared" si="277"/>
        <v>Small</v>
      </c>
      <c r="T4466" s="50">
        <v>75</v>
      </c>
      <c r="U4466" s="70">
        <f t="shared" si="278"/>
        <v>0.03</v>
      </c>
      <c r="V4466" s="52">
        <v>5</v>
      </c>
      <c r="W4466" s="52" t="str" cm="1">
        <f t="array" ref="W4466">_xlfn.SWITCH(ROUND(V4466,0),5,"Excellent",4,"Good",3,"Ok","Bad")</f>
        <v>Excellent</v>
      </c>
      <c r="X4466">
        <v>41</v>
      </c>
      <c r="Y4466" t="str">
        <f t="shared" si="279"/>
        <v>No</v>
      </c>
      <c r="Z4466" s="68">
        <v>43506</v>
      </c>
      <c r="AA4466" s="68">
        <v>43922</v>
      </c>
      <c r="AB4466">
        <v>90</v>
      </c>
      <c r="AC4466" t="s">
        <v>15615</v>
      </c>
    </row>
    <row r="4467" spans="1:29" x14ac:dyDescent="0.3">
      <c r="A4467" t="s">
        <v>3142</v>
      </c>
      <c r="B4467">
        <v>3778</v>
      </c>
      <c r="C4467" t="str">
        <f>VLOOKUP($B4467,Hosts!$A:$M,10,0)</f>
        <v>Within a few hours</v>
      </c>
      <c r="D4467" s="70">
        <f>VLOOKUP($B4467,Hosts!$A:$M,11,0)</f>
        <v>1</v>
      </c>
      <c r="E4467" s="70">
        <f>VLOOKUP($B4467,Hosts!$A:$M,12,0)</f>
        <v>0.9</v>
      </c>
      <c r="F4467" t="str">
        <f>VLOOKUP($B4467,Hosts!$A:$M,13,0)</f>
        <v>Yes</v>
      </c>
      <c r="G4467" t="str">
        <f>INDEX(Hosts!$A:$M, MATCH(Places!$B4467,Hosts!$A:$A,0), MATCH(Places!G$1,Hosts!$A$1:$M$1,0))</f>
        <v>Within a few hours</v>
      </c>
      <c r="H4467" s="70">
        <f>INDEX(Hosts!$A:$M, MATCH(Places!$B4467,Hosts!$A:$A,0), MATCH(Places!H$1,Hosts!$A$1:$M$1,0))</f>
        <v>1</v>
      </c>
      <c r="I4467" s="70">
        <f>INDEX(Hosts!$A:$M, MATCH(Places!$B4467,Hosts!$A:$A,0), MATCH(Places!I$1,Hosts!$A$1:$M$1,0))</f>
        <v>0.9</v>
      </c>
      <c r="J4467" t="str">
        <f>INDEX(Hosts!$A:$M, MATCH(Places!$B4467,Hosts!$A:$A,0), MATCH(Places!J$1,Hosts!$A$1:$M$1,0))</f>
        <v>Yes</v>
      </c>
      <c r="K4467">
        <v>4</v>
      </c>
      <c r="L4467" t="str">
        <f>VLOOKUP($K4467,Neighborhoods!$A:$C,2,0)</f>
        <v>Bronx</v>
      </c>
      <c r="M4467" t="str">
        <f>VLOOKUP($K4467,Neighborhoods!$A:$C,3,0)</f>
        <v>Mott Haven</v>
      </c>
      <c r="N4467" t="str">
        <f>INDEX(Neighborhoods!$A:$C, MATCH(Places!$K4467,Neighborhoods!$A:$A,0), MATCH(Places!N$1,Neighborhoods!$A$1:$C$1,0))</f>
        <v>Bronx</v>
      </c>
      <c r="O4467" t="str">
        <f>INDEX(Neighborhoods!$A:$C, MATCH(Places!$K4467,Neighborhoods!$A:$A,0), MATCH(Places!O$1,Neighborhoods!$A$1:$C$1,0))</f>
        <v>Mott Haven</v>
      </c>
      <c r="P4467" t="s">
        <v>11822</v>
      </c>
      <c r="Q4467" t="str">
        <f t="shared" si="276"/>
        <v>No</v>
      </c>
      <c r="R4467">
        <v>6</v>
      </c>
      <c r="S4467" t="str">
        <f t="shared" si="277"/>
        <v>Large</v>
      </c>
      <c r="T4467" s="50">
        <v>135</v>
      </c>
      <c r="U4467" s="70">
        <f t="shared" si="278"/>
        <v>0.03</v>
      </c>
      <c r="V4467" s="52">
        <v>5</v>
      </c>
      <c r="W4467" s="52" t="str" cm="1">
        <f t="array" ref="W4467">_xlfn.SWITCH(ROUND(V4467,0),5,"Excellent",4,"Good",3,"Ok","Bad")</f>
        <v>Excellent</v>
      </c>
      <c r="X4467">
        <v>40</v>
      </c>
      <c r="Y4467" t="str">
        <f t="shared" si="279"/>
        <v>No</v>
      </c>
      <c r="Z4467" s="68">
        <v>43488</v>
      </c>
      <c r="AA4467" s="68">
        <v>43832</v>
      </c>
      <c r="AB4467">
        <v>270</v>
      </c>
      <c r="AC4467" t="s">
        <v>15615</v>
      </c>
    </row>
    <row r="4468" spans="1:29" x14ac:dyDescent="0.3">
      <c r="A4468" t="s">
        <v>13964</v>
      </c>
      <c r="B4468">
        <v>2975</v>
      </c>
      <c r="C4468" t="str">
        <f>VLOOKUP($B4468,Hosts!$A:$M,10,0)</f>
        <v>A few days or more</v>
      </c>
      <c r="D4468" s="70">
        <f>VLOOKUP($B4468,Hosts!$A:$M,11,0)</f>
        <v>0</v>
      </c>
      <c r="E4468" s="70">
        <f>VLOOKUP($B4468,Hosts!$A:$M,12,0)</f>
        <v>1</v>
      </c>
      <c r="F4468" t="str">
        <f>VLOOKUP($B4468,Hosts!$A:$M,13,0)</f>
        <v>No</v>
      </c>
      <c r="G4468" t="str">
        <f>INDEX(Hosts!$A:$M, MATCH(Places!$B4468,Hosts!$A:$A,0), MATCH(Places!G$1,Hosts!$A$1:$M$1,0))</f>
        <v>A few days or more</v>
      </c>
      <c r="H4468" s="70">
        <f>INDEX(Hosts!$A:$M, MATCH(Places!$B4468,Hosts!$A:$A,0), MATCH(Places!H$1,Hosts!$A$1:$M$1,0))</f>
        <v>0</v>
      </c>
      <c r="I4468" s="70">
        <f>INDEX(Hosts!$A:$M, MATCH(Places!$B4468,Hosts!$A:$A,0), MATCH(Places!I$1,Hosts!$A$1:$M$1,0))</f>
        <v>1</v>
      </c>
      <c r="J4468" t="str">
        <f>INDEX(Hosts!$A:$M, MATCH(Places!$B4468,Hosts!$A:$A,0), MATCH(Places!J$1,Hosts!$A$1:$M$1,0))</f>
        <v>No</v>
      </c>
      <c r="K4468">
        <v>16</v>
      </c>
      <c r="L4468" t="str">
        <f>VLOOKUP($K4468,Neighborhoods!$A:$C,2,0)</f>
        <v>Manhattan</v>
      </c>
      <c r="M4468" t="str">
        <f>VLOOKUP($K4468,Neighborhoods!$A:$C,3,0)</f>
        <v>Harlem</v>
      </c>
      <c r="N4468" t="str">
        <f>INDEX(Neighborhoods!$A:$C, MATCH(Places!$K4468,Neighborhoods!$A:$A,0), MATCH(Places!N$1,Neighborhoods!$A$1:$C$1,0))</f>
        <v>Manhattan</v>
      </c>
      <c r="O4468" t="str">
        <f>INDEX(Neighborhoods!$A:$C, MATCH(Places!$K4468,Neighborhoods!$A:$A,0), MATCH(Places!O$1,Neighborhoods!$A$1:$C$1,0))</f>
        <v>Harlem</v>
      </c>
      <c r="P4468" t="s">
        <v>1</v>
      </c>
      <c r="Q4468" t="str">
        <f t="shared" si="276"/>
        <v>Yes</v>
      </c>
      <c r="R4468">
        <v>2</v>
      </c>
      <c r="S4468" t="str">
        <f t="shared" si="277"/>
        <v>Small</v>
      </c>
      <c r="T4468" s="50">
        <v>79</v>
      </c>
      <c r="U4468" s="70">
        <f t="shared" si="278"/>
        <v>0.03</v>
      </c>
      <c r="V4468" s="52">
        <v>5</v>
      </c>
      <c r="W4468" s="52" t="str" cm="1">
        <f t="array" ref="W4468">_xlfn.SWITCH(ROUND(V4468,0),5,"Excellent",4,"Good",3,"Ok","Bad")</f>
        <v>Excellent</v>
      </c>
      <c r="X4468">
        <v>5</v>
      </c>
      <c r="Y4468" t="str">
        <f t="shared" si="279"/>
        <v>No</v>
      </c>
      <c r="Z4468" s="68">
        <v>43815</v>
      </c>
      <c r="AA4468" s="68">
        <v>43885</v>
      </c>
      <c r="AB4468">
        <v>90</v>
      </c>
      <c r="AC4468" t="s">
        <v>15616</v>
      </c>
    </row>
    <row r="4469" spans="1:29" x14ac:dyDescent="0.3">
      <c r="A4469" t="s">
        <v>3143</v>
      </c>
      <c r="B4469">
        <v>3779</v>
      </c>
      <c r="C4469" t="str">
        <f>VLOOKUP($B4469,Hosts!$A:$M,10,0)</f>
        <v>Within an hour</v>
      </c>
      <c r="D4469" s="70">
        <f>VLOOKUP($B4469,Hosts!$A:$M,11,0)</f>
        <v>1</v>
      </c>
      <c r="E4469" s="70">
        <f>VLOOKUP($B4469,Hosts!$A:$M,12,0)</f>
        <v>1</v>
      </c>
      <c r="F4469" t="str">
        <f>VLOOKUP($B4469,Hosts!$A:$M,13,0)</f>
        <v>No</v>
      </c>
      <c r="G4469" t="str">
        <f>INDEX(Hosts!$A:$M, MATCH(Places!$B4469,Hosts!$A:$A,0), MATCH(Places!G$1,Hosts!$A$1:$M$1,0))</f>
        <v>Within an hour</v>
      </c>
      <c r="H4469" s="70">
        <f>INDEX(Hosts!$A:$M, MATCH(Places!$B4469,Hosts!$A:$A,0), MATCH(Places!H$1,Hosts!$A$1:$M$1,0))</f>
        <v>1</v>
      </c>
      <c r="I4469" s="70">
        <f>INDEX(Hosts!$A:$M, MATCH(Places!$B4469,Hosts!$A:$A,0), MATCH(Places!I$1,Hosts!$A$1:$M$1,0))</f>
        <v>1</v>
      </c>
      <c r="J4469" t="str">
        <f>INDEX(Hosts!$A:$M, MATCH(Places!$B4469,Hosts!$A:$A,0), MATCH(Places!J$1,Hosts!$A$1:$M$1,0))</f>
        <v>No</v>
      </c>
      <c r="K4469">
        <v>7</v>
      </c>
      <c r="L4469" t="str">
        <f>VLOOKUP($K4469,Neighborhoods!$A:$C,2,0)</f>
        <v>Brooklyn</v>
      </c>
      <c r="M4469" t="str">
        <f>VLOOKUP($K4469,Neighborhoods!$A:$C,3,0)</f>
        <v>Bedford-Stuyvesant</v>
      </c>
      <c r="N4469" t="str">
        <f>INDEX(Neighborhoods!$A:$C, MATCH(Places!$K4469,Neighborhoods!$A:$A,0), MATCH(Places!N$1,Neighborhoods!$A$1:$C$1,0))</f>
        <v>Brooklyn</v>
      </c>
      <c r="O4469" t="str">
        <f>INDEX(Neighborhoods!$A:$C, MATCH(Places!$K4469,Neighborhoods!$A:$A,0), MATCH(Places!O$1,Neighborhoods!$A$1:$C$1,0))</f>
        <v>Bedford-Stuyvesant</v>
      </c>
      <c r="P4469" t="s">
        <v>11822</v>
      </c>
      <c r="Q4469" t="str">
        <f t="shared" si="276"/>
        <v>No</v>
      </c>
      <c r="R4469">
        <v>4</v>
      </c>
      <c r="S4469" t="str">
        <f t="shared" si="277"/>
        <v>Medium</v>
      </c>
      <c r="T4469" s="50">
        <v>98</v>
      </c>
      <c r="U4469" s="70">
        <f t="shared" si="278"/>
        <v>0.03</v>
      </c>
      <c r="V4469" s="52">
        <v>4.54</v>
      </c>
      <c r="W4469" s="52" t="str" cm="1">
        <f t="array" ref="W4469">_xlfn.SWITCH(ROUND(V4469,0),5,"Excellent",4,"Good",3,"Ok","Bad")</f>
        <v>Excellent</v>
      </c>
      <c r="X4469">
        <v>24</v>
      </c>
      <c r="Y4469" t="str">
        <f t="shared" si="279"/>
        <v>No</v>
      </c>
      <c r="Z4469" s="68">
        <v>43566</v>
      </c>
      <c r="AA4469" s="68">
        <v>43844</v>
      </c>
      <c r="AB4469">
        <v>177</v>
      </c>
      <c r="AC4469" t="s">
        <v>15615</v>
      </c>
    </row>
    <row r="4470" spans="1:29" x14ac:dyDescent="0.3">
      <c r="A4470" t="s">
        <v>14104</v>
      </c>
      <c r="B4470">
        <v>2392</v>
      </c>
      <c r="C4470" t="str">
        <f>VLOOKUP($B4470,Hosts!$A:$M,10,0)</f>
        <v>Within an hour</v>
      </c>
      <c r="D4470" s="70">
        <f>VLOOKUP($B4470,Hosts!$A:$M,11,0)</f>
        <v>1</v>
      </c>
      <c r="E4470" s="70">
        <f>VLOOKUP($B4470,Hosts!$A:$M,12,0)</f>
        <v>1</v>
      </c>
      <c r="F4470" t="str">
        <f>VLOOKUP($B4470,Hosts!$A:$M,13,0)</f>
        <v>Yes</v>
      </c>
      <c r="G4470" t="str">
        <f>INDEX(Hosts!$A:$M, MATCH(Places!$B4470,Hosts!$A:$A,0), MATCH(Places!G$1,Hosts!$A$1:$M$1,0))</f>
        <v>Within an hour</v>
      </c>
      <c r="H4470" s="70">
        <f>INDEX(Hosts!$A:$M, MATCH(Places!$B4470,Hosts!$A:$A,0), MATCH(Places!H$1,Hosts!$A$1:$M$1,0))</f>
        <v>1</v>
      </c>
      <c r="I4470" s="70">
        <f>INDEX(Hosts!$A:$M, MATCH(Places!$B4470,Hosts!$A:$A,0), MATCH(Places!I$1,Hosts!$A$1:$M$1,0))</f>
        <v>1</v>
      </c>
      <c r="J4470" t="str">
        <f>INDEX(Hosts!$A:$M, MATCH(Places!$B4470,Hosts!$A:$A,0), MATCH(Places!J$1,Hosts!$A$1:$M$1,0))</f>
        <v>Yes</v>
      </c>
      <c r="K4470">
        <v>22</v>
      </c>
      <c r="L4470" t="str">
        <f>VLOOKUP($K4470,Neighborhoods!$A:$C,2,0)</f>
        <v>Queens</v>
      </c>
      <c r="M4470" t="str">
        <f>VLOOKUP($K4470,Neighborhoods!$A:$C,3,0)</f>
        <v>Flushing</v>
      </c>
      <c r="N4470" t="str">
        <f>INDEX(Neighborhoods!$A:$C, MATCH(Places!$K4470,Neighborhoods!$A:$A,0), MATCH(Places!N$1,Neighborhoods!$A$1:$C$1,0))</f>
        <v>Queens</v>
      </c>
      <c r="O4470" t="str">
        <f>INDEX(Neighborhoods!$A:$C, MATCH(Places!$K4470,Neighborhoods!$A:$A,0), MATCH(Places!O$1,Neighborhoods!$A$1:$C$1,0))</f>
        <v>Flushing</v>
      </c>
      <c r="P4470" t="s">
        <v>11822</v>
      </c>
      <c r="Q4470" t="str">
        <f t="shared" si="276"/>
        <v>No</v>
      </c>
      <c r="R4470">
        <v>6</v>
      </c>
      <c r="S4470" t="str">
        <f t="shared" si="277"/>
        <v>Large</v>
      </c>
      <c r="T4470" s="50">
        <v>95.71</v>
      </c>
      <c r="U4470" s="70">
        <f t="shared" si="278"/>
        <v>0.03</v>
      </c>
      <c r="V4470" s="52">
        <v>4.93</v>
      </c>
      <c r="W4470" s="52" t="str" cm="1">
        <f t="array" ref="W4470">_xlfn.SWITCH(ROUND(V4470,0),5,"Excellent",4,"Good",3,"Ok","Bad")</f>
        <v>Excellent</v>
      </c>
      <c r="X4470">
        <v>42</v>
      </c>
      <c r="Y4470" t="str">
        <f t="shared" si="279"/>
        <v>No</v>
      </c>
      <c r="Z4470" s="68">
        <v>43646</v>
      </c>
      <c r="AA4470" s="68">
        <v>44045</v>
      </c>
      <c r="AB4470">
        <v>116</v>
      </c>
      <c r="AC4470" t="s">
        <v>15616</v>
      </c>
    </row>
    <row r="4471" spans="1:29" x14ac:dyDescent="0.3">
      <c r="A4471" t="s">
        <v>13514</v>
      </c>
      <c r="B4471">
        <v>3780</v>
      </c>
      <c r="C4471" t="str">
        <f>VLOOKUP($B4471,Hosts!$A:$M,10,0)</f>
        <v>Within an hour</v>
      </c>
      <c r="D4471" s="70">
        <f>VLOOKUP($B4471,Hosts!$A:$M,11,0)</f>
        <v>1</v>
      </c>
      <c r="E4471" s="70">
        <f>VLOOKUP($B4471,Hosts!$A:$M,12,0)</f>
        <v>0.97</v>
      </c>
      <c r="F4471" t="str">
        <f>VLOOKUP($B4471,Hosts!$A:$M,13,0)</f>
        <v>Yes</v>
      </c>
      <c r="G4471" t="str">
        <f>INDEX(Hosts!$A:$M, MATCH(Places!$B4471,Hosts!$A:$A,0), MATCH(Places!G$1,Hosts!$A$1:$M$1,0))</f>
        <v>Within an hour</v>
      </c>
      <c r="H4471" s="70">
        <f>INDEX(Hosts!$A:$M, MATCH(Places!$B4471,Hosts!$A:$A,0), MATCH(Places!H$1,Hosts!$A$1:$M$1,0))</f>
        <v>1</v>
      </c>
      <c r="I4471" s="70">
        <f>INDEX(Hosts!$A:$M, MATCH(Places!$B4471,Hosts!$A:$A,0), MATCH(Places!I$1,Hosts!$A$1:$M$1,0))</f>
        <v>0.97</v>
      </c>
      <c r="J4471" t="str">
        <f>INDEX(Hosts!$A:$M, MATCH(Places!$B4471,Hosts!$A:$A,0), MATCH(Places!J$1,Hosts!$A$1:$M$1,0))</f>
        <v>Yes</v>
      </c>
      <c r="K4471">
        <v>16</v>
      </c>
      <c r="L4471" t="str">
        <f>VLOOKUP($K4471,Neighborhoods!$A:$C,2,0)</f>
        <v>Manhattan</v>
      </c>
      <c r="M4471" t="str">
        <f>VLOOKUP($K4471,Neighborhoods!$A:$C,3,0)</f>
        <v>Harlem</v>
      </c>
      <c r="N4471" t="str">
        <f>INDEX(Neighborhoods!$A:$C, MATCH(Places!$K4471,Neighborhoods!$A:$A,0), MATCH(Places!N$1,Neighborhoods!$A$1:$C$1,0))</f>
        <v>Manhattan</v>
      </c>
      <c r="O4471" t="str">
        <f>INDEX(Neighborhoods!$A:$C, MATCH(Places!$K4471,Neighborhoods!$A:$A,0), MATCH(Places!O$1,Neighborhoods!$A$1:$C$1,0))</f>
        <v>Harlem</v>
      </c>
      <c r="P4471" t="s">
        <v>11822</v>
      </c>
      <c r="Q4471" t="str">
        <f t="shared" si="276"/>
        <v>No</v>
      </c>
      <c r="R4471">
        <v>4</v>
      </c>
      <c r="S4471" t="str">
        <f t="shared" si="277"/>
        <v>Medium</v>
      </c>
      <c r="T4471" s="50">
        <v>158</v>
      </c>
      <c r="U4471" s="70">
        <f t="shared" si="278"/>
        <v>0.03</v>
      </c>
      <c r="V4471" s="52">
        <v>4.9000000000000004</v>
      </c>
      <c r="W4471" s="52" t="str" cm="1">
        <f t="array" ref="W4471">_xlfn.SWITCH(ROUND(V4471,0),5,"Excellent",4,"Good",3,"Ok","Bad")</f>
        <v>Excellent</v>
      </c>
      <c r="X4471">
        <v>41</v>
      </c>
      <c r="Y4471" t="str">
        <f t="shared" si="279"/>
        <v>No</v>
      </c>
      <c r="Z4471" s="68">
        <v>43491</v>
      </c>
      <c r="AA4471" s="68">
        <v>43873</v>
      </c>
      <c r="AB4471">
        <v>347</v>
      </c>
      <c r="AC4471" t="s">
        <v>15615</v>
      </c>
    </row>
    <row r="4472" spans="1:29" x14ac:dyDescent="0.3">
      <c r="A4472" t="s">
        <v>13922</v>
      </c>
      <c r="B4472">
        <v>268</v>
      </c>
      <c r="C4472" t="str">
        <f>VLOOKUP($B4472,Hosts!$A:$M,10,0)</f>
        <v>Within a few hours</v>
      </c>
      <c r="D4472" s="70">
        <f>VLOOKUP($B4472,Hosts!$A:$M,11,0)</f>
        <v>1</v>
      </c>
      <c r="E4472" s="70">
        <f>VLOOKUP($B4472,Hosts!$A:$M,12,0)</f>
        <v>0.76</v>
      </c>
      <c r="F4472" t="str">
        <f>VLOOKUP($B4472,Hosts!$A:$M,13,0)</f>
        <v>No</v>
      </c>
      <c r="G4472" t="str">
        <f>INDEX(Hosts!$A:$M, MATCH(Places!$B4472,Hosts!$A:$A,0), MATCH(Places!G$1,Hosts!$A$1:$M$1,0))</f>
        <v>Within a few hours</v>
      </c>
      <c r="H4472" s="70">
        <f>INDEX(Hosts!$A:$M, MATCH(Places!$B4472,Hosts!$A:$A,0), MATCH(Places!H$1,Hosts!$A$1:$M$1,0))</f>
        <v>1</v>
      </c>
      <c r="I4472" s="70">
        <f>INDEX(Hosts!$A:$M, MATCH(Places!$B4472,Hosts!$A:$A,0), MATCH(Places!I$1,Hosts!$A$1:$M$1,0))</f>
        <v>0.76</v>
      </c>
      <c r="J4472" t="str">
        <f>INDEX(Hosts!$A:$M, MATCH(Places!$B4472,Hosts!$A:$A,0), MATCH(Places!J$1,Hosts!$A$1:$M$1,0))</f>
        <v>No</v>
      </c>
      <c r="K4472">
        <v>20</v>
      </c>
      <c r="L4472" t="str">
        <f>VLOOKUP($K4472,Neighborhoods!$A:$C,2,0)</f>
        <v>Manhattan</v>
      </c>
      <c r="M4472" t="str">
        <f>VLOOKUP($K4472,Neighborhoods!$A:$C,3,0)</f>
        <v>Upper West Side</v>
      </c>
      <c r="N4472" t="str">
        <f>INDEX(Neighborhoods!$A:$C, MATCH(Places!$K4472,Neighborhoods!$A:$A,0), MATCH(Places!N$1,Neighborhoods!$A$1:$C$1,0))</f>
        <v>Manhattan</v>
      </c>
      <c r="O4472" t="str">
        <f>INDEX(Neighborhoods!$A:$C, MATCH(Places!$K4472,Neighborhoods!$A:$A,0), MATCH(Places!O$1,Neighborhoods!$A$1:$C$1,0))</f>
        <v>Upper West Side</v>
      </c>
      <c r="P4472" t="s">
        <v>16</v>
      </c>
      <c r="Q4472" t="str">
        <f t="shared" si="276"/>
        <v>Yes</v>
      </c>
      <c r="R4472">
        <v>1</v>
      </c>
      <c r="S4472" t="str">
        <f t="shared" si="277"/>
        <v>Small</v>
      </c>
      <c r="T4472" s="50">
        <v>69</v>
      </c>
      <c r="U4472" s="70">
        <f t="shared" si="278"/>
        <v>0.03</v>
      </c>
      <c r="V4472" s="52">
        <v>5</v>
      </c>
      <c r="W4472" s="52" t="str" cm="1">
        <f t="array" ref="W4472">_xlfn.SWITCH(ROUND(V4472,0),5,"Excellent",4,"Good",3,"Ok","Bad")</f>
        <v>Excellent</v>
      </c>
      <c r="X4472">
        <v>4</v>
      </c>
      <c r="Y4472" t="str">
        <f t="shared" si="279"/>
        <v>No</v>
      </c>
      <c r="Z4472" s="68">
        <v>43746</v>
      </c>
      <c r="AA4472" s="68">
        <v>43837</v>
      </c>
      <c r="AB4472">
        <v>0</v>
      </c>
      <c r="AC4472" t="s">
        <v>15615</v>
      </c>
    </row>
    <row r="4473" spans="1:29" x14ac:dyDescent="0.3">
      <c r="A4473" t="s">
        <v>13942</v>
      </c>
      <c r="B4473">
        <v>3780</v>
      </c>
      <c r="C4473" t="str">
        <f>VLOOKUP($B4473,Hosts!$A:$M,10,0)</f>
        <v>Within an hour</v>
      </c>
      <c r="D4473" s="70">
        <f>VLOOKUP($B4473,Hosts!$A:$M,11,0)</f>
        <v>1</v>
      </c>
      <c r="E4473" s="70">
        <f>VLOOKUP($B4473,Hosts!$A:$M,12,0)</f>
        <v>0.97</v>
      </c>
      <c r="F4473" t="str">
        <f>VLOOKUP($B4473,Hosts!$A:$M,13,0)</f>
        <v>Yes</v>
      </c>
      <c r="G4473" t="str">
        <f>INDEX(Hosts!$A:$M, MATCH(Places!$B4473,Hosts!$A:$A,0), MATCH(Places!G$1,Hosts!$A$1:$M$1,0))</f>
        <v>Within an hour</v>
      </c>
      <c r="H4473" s="70">
        <f>INDEX(Hosts!$A:$M, MATCH(Places!$B4473,Hosts!$A:$A,0), MATCH(Places!H$1,Hosts!$A$1:$M$1,0))</f>
        <v>1</v>
      </c>
      <c r="I4473" s="70">
        <f>INDEX(Hosts!$A:$M, MATCH(Places!$B4473,Hosts!$A:$A,0), MATCH(Places!I$1,Hosts!$A$1:$M$1,0))</f>
        <v>0.97</v>
      </c>
      <c r="J4473" t="str">
        <f>INDEX(Hosts!$A:$M, MATCH(Places!$B4473,Hosts!$A:$A,0), MATCH(Places!J$1,Hosts!$A$1:$M$1,0))</f>
        <v>Yes</v>
      </c>
      <c r="K4473">
        <v>16</v>
      </c>
      <c r="L4473" t="str">
        <f>VLOOKUP($K4473,Neighborhoods!$A:$C,2,0)</f>
        <v>Manhattan</v>
      </c>
      <c r="M4473" t="str">
        <f>VLOOKUP($K4473,Neighborhoods!$A:$C,3,0)</f>
        <v>Harlem</v>
      </c>
      <c r="N4473" t="str">
        <f>INDEX(Neighborhoods!$A:$C, MATCH(Places!$K4473,Neighborhoods!$A:$A,0), MATCH(Places!N$1,Neighborhoods!$A$1:$C$1,0))</f>
        <v>Manhattan</v>
      </c>
      <c r="O4473" t="str">
        <f>INDEX(Neighborhoods!$A:$C, MATCH(Places!$K4473,Neighborhoods!$A:$A,0), MATCH(Places!O$1,Neighborhoods!$A$1:$C$1,0))</f>
        <v>Harlem</v>
      </c>
      <c r="P4473" t="s">
        <v>11822</v>
      </c>
      <c r="Q4473" t="str">
        <f t="shared" si="276"/>
        <v>No</v>
      </c>
      <c r="R4473">
        <v>6</v>
      </c>
      <c r="S4473" t="str">
        <f t="shared" si="277"/>
        <v>Large</v>
      </c>
      <c r="T4473" s="50">
        <v>148</v>
      </c>
      <c r="U4473" s="70">
        <f t="shared" si="278"/>
        <v>0.03</v>
      </c>
      <c r="V4473" s="52">
        <v>4.74</v>
      </c>
      <c r="W4473" s="52" t="str" cm="1">
        <f t="array" ref="W4473">_xlfn.SWITCH(ROUND(V4473,0),5,"Excellent",4,"Good",3,"Ok","Bad")</f>
        <v>Excellent</v>
      </c>
      <c r="X4473">
        <v>35</v>
      </c>
      <c r="Y4473" t="str">
        <f t="shared" si="279"/>
        <v>No</v>
      </c>
      <c r="Z4473" s="68">
        <v>43490</v>
      </c>
      <c r="AA4473" s="68">
        <v>43898</v>
      </c>
      <c r="AB4473">
        <v>358</v>
      </c>
      <c r="AC4473" t="s">
        <v>15615</v>
      </c>
    </row>
    <row r="4474" spans="1:29" x14ac:dyDescent="0.3">
      <c r="A4474" t="s">
        <v>14630</v>
      </c>
      <c r="B4474">
        <v>1182</v>
      </c>
      <c r="C4474" t="str">
        <f>VLOOKUP($B4474,Hosts!$A:$M,10,0)</f>
        <v>Within an hour</v>
      </c>
      <c r="D4474" s="70">
        <f>VLOOKUP($B4474,Hosts!$A:$M,11,0)</f>
        <v>1</v>
      </c>
      <c r="E4474" s="70">
        <f>VLOOKUP($B4474,Hosts!$A:$M,12,0)</f>
        <v>0.94</v>
      </c>
      <c r="F4474" t="str">
        <f>VLOOKUP($B4474,Hosts!$A:$M,13,0)</f>
        <v>Yes</v>
      </c>
      <c r="G4474" t="str">
        <f>INDEX(Hosts!$A:$M, MATCH(Places!$B4474,Hosts!$A:$A,0), MATCH(Places!G$1,Hosts!$A$1:$M$1,0))</f>
        <v>Within an hour</v>
      </c>
      <c r="H4474" s="70">
        <f>INDEX(Hosts!$A:$M, MATCH(Places!$B4474,Hosts!$A:$A,0), MATCH(Places!H$1,Hosts!$A$1:$M$1,0))</f>
        <v>1</v>
      </c>
      <c r="I4474" s="70">
        <f>INDEX(Hosts!$A:$M, MATCH(Places!$B4474,Hosts!$A:$A,0), MATCH(Places!I$1,Hosts!$A$1:$M$1,0))</f>
        <v>0.94</v>
      </c>
      <c r="J4474" t="str">
        <f>INDEX(Hosts!$A:$M, MATCH(Places!$B4474,Hosts!$A:$A,0), MATCH(Places!J$1,Hosts!$A$1:$M$1,0))</f>
        <v>Yes</v>
      </c>
      <c r="K4474">
        <v>7</v>
      </c>
      <c r="L4474" t="str">
        <f>VLOOKUP($K4474,Neighborhoods!$A:$C,2,0)</f>
        <v>Brooklyn</v>
      </c>
      <c r="M4474" t="str">
        <f>VLOOKUP($K4474,Neighborhoods!$A:$C,3,0)</f>
        <v>Bedford-Stuyvesant</v>
      </c>
      <c r="N4474" t="str">
        <f>INDEX(Neighborhoods!$A:$C, MATCH(Places!$K4474,Neighborhoods!$A:$A,0), MATCH(Places!N$1,Neighborhoods!$A$1:$C$1,0))</f>
        <v>Brooklyn</v>
      </c>
      <c r="O4474" t="str">
        <f>INDEX(Neighborhoods!$A:$C, MATCH(Places!$K4474,Neighborhoods!$A:$A,0), MATCH(Places!O$1,Neighborhoods!$A$1:$C$1,0))</f>
        <v>Bedford-Stuyvesant</v>
      </c>
      <c r="P4474" t="s">
        <v>11822</v>
      </c>
      <c r="Q4474" t="str">
        <f t="shared" si="276"/>
        <v>No</v>
      </c>
      <c r="R4474">
        <v>4</v>
      </c>
      <c r="S4474" t="str">
        <f t="shared" si="277"/>
        <v>Medium</v>
      </c>
      <c r="T4474" s="50">
        <v>162</v>
      </c>
      <c r="U4474" s="70">
        <f t="shared" si="278"/>
        <v>0.03</v>
      </c>
      <c r="V4474" s="52">
        <v>4.84</v>
      </c>
      <c r="W4474" s="52" t="str" cm="1">
        <f t="array" ref="W4474">_xlfn.SWITCH(ROUND(V4474,0),5,"Excellent",4,"Good",3,"Ok","Bad")</f>
        <v>Excellent</v>
      </c>
      <c r="X4474">
        <v>69</v>
      </c>
      <c r="Y4474" t="str">
        <f t="shared" si="279"/>
        <v>No</v>
      </c>
      <c r="Z4474" s="68">
        <v>43558</v>
      </c>
      <c r="AA4474" s="68">
        <v>44045</v>
      </c>
      <c r="AB4474">
        <v>264</v>
      </c>
      <c r="AC4474" t="s">
        <v>15616</v>
      </c>
    </row>
    <row r="4475" spans="1:29" x14ac:dyDescent="0.3">
      <c r="A4475" t="s">
        <v>13615</v>
      </c>
      <c r="B4475">
        <v>3774</v>
      </c>
      <c r="C4475" t="str">
        <f>VLOOKUP($B4475,Hosts!$A:$M,10,0)</f>
        <v>Within an hour</v>
      </c>
      <c r="D4475" s="70">
        <f>VLOOKUP($B4475,Hosts!$A:$M,11,0)</f>
        <v>1</v>
      </c>
      <c r="E4475" s="70">
        <f>VLOOKUP($B4475,Hosts!$A:$M,12,0)</f>
        <v>1</v>
      </c>
      <c r="F4475" t="str">
        <f>VLOOKUP($B4475,Hosts!$A:$M,13,0)</f>
        <v>No</v>
      </c>
      <c r="G4475" t="str">
        <f>INDEX(Hosts!$A:$M, MATCH(Places!$B4475,Hosts!$A:$A,0), MATCH(Places!G$1,Hosts!$A$1:$M$1,0))</f>
        <v>Within an hour</v>
      </c>
      <c r="H4475" s="70">
        <f>INDEX(Hosts!$A:$M, MATCH(Places!$B4475,Hosts!$A:$A,0), MATCH(Places!H$1,Hosts!$A$1:$M$1,0))</f>
        <v>1</v>
      </c>
      <c r="I4475" s="70">
        <f>INDEX(Hosts!$A:$M, MATCH(Places!$B4475,Hosts!$A:$A,0), MATCH(Places!I$1,Hosts!$A$1:$M$1,0))</f>
        <v>1</v>
      </c>
      <c r="J4475" t="str">
        <f>INDEX(Hosts!$A:$M, MATCH(Places!$B4475,Hosts!$A:$A,0), MATCH(Places!J$1,Hosts!$A$1:$M$1,0))</f>
        <v>No</v>
      </c>
      <c r="K4475">
        <v>13</v>
      </c>
      <c r="L4475" t="str">
        <f>VLOOKUP($K4475,Neighborhoods!$A:$C,2,0)</f>
        <v>Manhattan</v>
      </c>
      <c r="M4475" t="str">
        <f>VLOOKUP($K4475,Neighborhoods!$A:$C,3,0)</f>
        <v>Chelsea</v>
      </c>
      <c r="N4475" t="str">
        <f>INDEX(Neighborhoods!$A:$C, MATCH(Places!$K4475,Neighborhoods!$A:$A,0), MATCH(Places!N$1,Neighborhoods!$A$1:$C$1,0))</f>
        <v>Manhattan</v>
      </c>
      <c r="O4475" t="str">
        <f>INDEX(Neighborhoods!$A:$C, MATCH(Places!$K4475,Neighborhoods!$A:$A,0), MATCH(Places!O$1,Neighborhoods!$A$1:$C$1,0))</f>
        <v>Chelsea</v>
      </c>
      <c r="P4475" t="s">
        <v>1</v>
      </c>
      <c r="Q4475" t="str">
        <f t="shared" si="276"/>
        <v>Yes</v>
      </c>
      <c r="R4475">
        <v>1</v>
      </c>
      <c r="S4475" t="str">
        <f t="shared" si="277"/>
        <v>Small</v>
      </c>
      <c r="T4475" s="50">
        <v>119</v>
      </c>
      <c r="U4475" s="70">
        <f t="shared" si="278"/>
        <v>0.03</v>
      </c>
      <c r="V4475" s="52">
        <v>4.43</v>
      </c>
      <c r="W4475" s="52" t="str" cm="1">
        <f t="array" ref="W4475">_xlfn.SWITCH(ROUND(V4475,0),5,"Excellent",4,"Good",3,"Ok","Bad")</f>
        <v>Good</v>
      </c>
      <c r="X4475">
        <v>7</v>
      </c>
      <c r="Y4475" t="str">
        <f t="shared" si="279"/>
        <v>No</v>
      </c>
      <c r="Z4475" s="68">
        <v>43504</v>
      </c>
      <c r="AA4475" s="68">
        <v>43862</v>
      </c>
      <c r="AB4475">
        <v>0</v>
      </c>
      <c r="AC4475" t="s">
        <v>15616</v>
      </c>
    </row>
    <row r="4476" spans="1:29" x14ac:dyDescent="0.3">
      <c r="A4476" t="s">
        <v>13699</v>
      </c>
      <c r="B4476">
        <v>3781</v>
      </c>
      <c r="C4476" t="str">
        <f>VLOOKUP($B4476,Hosts!$A:$M,10,0)</f>
        <v>Within an hour</v>
      </c>
      <c r="D4476" s="70">
        <f>VLOOKUP($B4476,Hosts!$A:$M,11,0)</f>
        <v>0.79</v>
      </c>
      <c r="E4476" s="70">
        <f>VLOOKUP($B4476,Hosts!$A:$M,12,0)</f>
        <v>0.98</v>
      </c>
      <c r="F4476" t="str">
        <f>VLOOKUP($B4476,Hosts!$A:$M,13,0)</f>
        <v>No</v>
      </c>
      <c r="G4476" t="str">
        <f>INDEX(Hosts!$A:$M, MATCH(Places!$B4476,Hosts!$A:$A,0), MATCH(Places!G$1,Hosts!$A$1:$M$1,0))</f>
        <v>Within an hour</v>
      </c>
      <c r="H4476" s="70">
        <f>INDEX(Hosts!$A:$M, MATCH(Places!$B4476,Hosts!$A:$A,0), MATCH(Places!H$1,Hosts!$A$1:$M$1,0))</f>
        <v>0.79</v>
      </c>
      <c r="I4476" s="70">
        <f>INDEX(Hosts!$A:$M, MATCH(Places!$B4476,Hosts!$A:$A,0), MATCH(Places!I$1,Hosts!$A$1:$M$1,0))</f>
        <v>0.98</v>
      </c>
      <c r="J4476" t="str">
        <f>INDEX(Hosts!$A:$M, MATCH(Places!$B4476,Hosts!$A:$A,0), MATCH(Places!J$1,Hosts!$A$1:$M$1,0))</f>
        <v>No</v>
      </c>
      <c r="K4476">
        <v>26</v>
      </c>
      <c r="L4476" t="str">
        <f>VLOOKUP($K4476,Neighborhoods!$A:$C,2,0)</f>
        <v>Queens</v>
      </c>
      <c r="M4476" t="str">
        <f>VLOOKUP($K4476,Neighborhoods!$A:$C,3,0)</f>
        <v>Sunnyside</v>
      </c>
      <c r="N4476" t="str">
        <f>INDEX(Neighborhoods!$A:$C, MATCH(Places!$K4476,Neighborhoods!$A:$A,0), MATCH(Places!N$1,Neighborhoods!$A$1:$C$1,0))</f>
        <v>Queens</v>
      </c>
      <c r="O4476" t="str">
        <f>INDEX(Neighborhoods!$A:$C, MATCH(Places!$K4476,Neighborhoods!$A:$A,0), MATCH(Places!O$1,Neighborhoods!$A$1:$C$1,0))</f>
        <v>Sunnyside</v>
      </c>
      <c r="P4476" t="s">
        <v>1</v>
      </c>
      <c r="Q4476" t="str">
        <f t="shared" si="276"/>
        <v>Yes</v>
      </c>
      <c r="R4476">
        <v>2</v>
      </c>
      <c r="S4476" t="str">
        <f t="shared" si="277"/>
        <v>Small</v>
      </c>
      <c r="T4476" s="50">
        <v>29</v>
      </c>
      <c r="U4476" s="70">
        <f t="shared" si="278"/>
        <v>0.03</v>
      </c>
      <c r="V4476" s="52">
        <v>4.2</v>
      </c>
      <c r="W4476" s="52" t="str" cm="1">
        <f t="array" ref="W4476">_xlfn.SWITCH(ROUND(V4476,0),5,"Excellent",4,"Good",3,"Ok","Bad")</f>
        <v>Good</v>
      </c>
      <c r="X4476">
        <v>5</v>
      </c>
      <c r="Y4476" t="str">
        <f t="shared" si="279"/>
        <v>No</v>
      </c>
      <c r="Z4476" s="68">
        <v>43647</v>
      </c>
      <c r="AA4476" s="68">
        <v>43890</v>
      </c>
      <c r="AB4476">
        <v>35</v>
      </c>
      <c r="AC4476" t="s">
        <v>15615</v>
      </c>
    </row>
    <row r="4477" spans="1:29" x14ac:dyDescent="0.3">
      <c r="A4477" t="s">
        <v>14367</v>
      </c>
      <c r="B4477">
        <v>2264</v>
      </c>
      <c r="C4477" t="str">
        <f>VLOOKUP($B4477,Hosts!$A:$M,10,0)</f>
        <v>Within an hour</v>
      </c>
      <c r="D4477" s="70">
        <f>VLOOKUP($B4477,Hosts!$A:$M,11,0)</f>
        <v>0.98</v>
      </c>
      <c r="E4477" s="70">
        <f>VLOOKUP($B4477,Hosts!$A:$M,12,0)</f>
        <v>0.96</v>
      </c>
      <c r="F4477" t="str">
        <f>VLOOKUP($B4477,Hosts!$A:$M,13,0)</f>
        <v>Yes</v>
      </c>
      <c r="G4477" t="str">
        <f>INDEX(Hosts!$A:$M, MATCH(Places!$B4477,Hosts!$A:$A,0), MATCH(Places!G$1,Hosts!$A$1:$M$1,0))</f>
        <v>Within an hour</v>
      </c>
      <c r="H4477" s="70">
        <f>INDEX(Hosts!$A:$M, MATCH(Places!$B4477,Hosts!$A:$A,0), MATCH(Places!H$1,Hosts!$A$1:$M$1,0))</f>
        <v>0.98</v>
      </c>
      <c r="I4477" s="70">
        <f>INDEX(Hosts!$A:$M, MATCH(Places!$B4477,Hosts!$A:$A,0), MATCH(Places!I$1,Hosts!$A$1:$M$1,0))</f>
        <v>0.96</v>
      </c>
      <c r="J4477" t="str">
        <f>INDEX(Hosts!$A:$M, MATCH(Places!$B4477,Hosts!$A:$A,0), MATCH(Places!J$1,Hosts!$A$1:$M$1,0))</f>
        <v>Yes</v>
      </c>
      <c r="K4477">
        <v>8</v>
      </c>
      <c r="L4477" t="str">
        <f>VLOOKUP($K4477,Neighborhoods!$A:$C,2,0)</f>
        <v>Brooklyn</v>
      </c>
      <c r="M4477" t="str">
        <f>VLOOKUP($K4477,Neighborhoods!$A:$C,3,0)</f>
        <v>Bushwick</v>
      </c>
      <c r="N4477" t="str">
        <f>INDEX(Neighborhoods!$A:$C, MATCH(Places!$K4477,Neighborhoods!$A:$A,0), MATCH(Places!N$1,Neighborhoods!$A$1:$C$1,0))</f>
        <v>Brooklyn</v>
      </c>
      <c r="O4477" t="str">
        <f>INDEX(Neighborhoods!$A:$C, MATCH(Places!$K4477,Neighborhoods!$A:$A,0), MATCH(Places!O$1,Neighborhoods!$A$1:$C$1,0))</f>
        <v>Bushwick</v>
      </c>
      <c r="P4477" t="s">
        <v>11822</v>
      </c>
      <c r="Q4477" t="str">
        <f t="shared" si="276"/>
        <v>No</v>
      </c>
      <c r="R4477">
        <v>5</v>
      </c>
      <c r="S4477" t="str">
        <f t="shared" si="277"/>
        <v>Medium</v>
      </c>
      <c r="T4477" s="50">
        <v>86</v>
      </c>
      <c r="U4477" s="70">
        <f t="shared" si="278"/>
        <v>0.03</v>
      </c>
      <c r="V4477" s="52">
        <v>4.9800000000000004</v>
      </c>
      <c r="W4477" s="52" t="str" cm="1">
        <f t="array" ref="W4477">_xlfn.SWITCH(ROUND(V4477,0),5,"Excellent",4,"Good",3,"Ok","Bad")</f>
        <v>Excellent</v>
      </c>
      <c r="X4477">
        <v>58</v>
      </c>
      <c r="Y4477" t="str">
        <f t="shared" si="279"/>
        <v>No</v>
      </c>
      <c r="Z4477" s="68">
        <v>43536</v>
      </c>
      <c r="AA4477" s="68">
        <v>44053</v>
      </c>
      <c r="AB4477">
        <v>220</v>
      </c>
      <c r="AC4477" t="s">
        <v>15615</v>
      </c>
    </row>
    <row r="4478" spans="1:29" x14ac:dyDescent="0.3">
      <c r="A4478" t="s">
        <v>14488</v>
      </c>
      <c r="B4478">
        <v>3780</v>
      </c>
      <c r="C4478" t="str">
        <f>VLOOKUP($B4478,Hosts!$A:$M,10,0)</f>
        <v>Within an hour</v>
      </c>
      <c r="D4478" s="70">
        <f>VLOOKUP($B4478,Hosts!$A:$M,11,0)</f>
        <v>1</v>
      </c>
      <c r="E4478" s="70">
        <f>VLOOKUP($B4478,Hosts!$A:$M,12,0)</f>
        <v>0.97</v>
      </c>
      <c r="F4478" t="str">
        <f>VLOOKUP($B4478,Hosts!$A:$M,13,0)</f>
        <v>Yes</v>
      </c>
      <c r="G4478" t="str">
        <f>INDEX(Hosts!$A:$M, MATCH(Places!$B4478,Hosts!$A:$A,0), MATCH(Places!G$1,Hosts!$A$1:$M$1,0))</f>
        <v>Within an hour</v>
      </c>
      <c r="H4478" s="70">
        <f>INDEX(Hosts!$A:$M, MATCH(Places!$B4478,Hosts!$A:$A,0), MATCH(Places!H$1,Hosts!$A$1:$M$1,0))</f>
        <v>1</v>
      </c>
      <c r="I4478" s="70">
        <f>INDEX(Hosts!$A:$M, MATCH(Places!$B4478,Hosts!$A:$A,0), MATCH(Places!I$1,Hosts!$A$1:$M$1,0))</f>
        <v>0.97</v>
      </c>
      <c r="J4478" t="str">
        <f>INDEX(Hosts!$A:$M, MATCH(Places!$B4478,Hosts!$A:$A,0), MATCH(Places!J$1,Hosts!$A$1:$M$1,0))</f>
        <v>Yes</v>
      </c>
      <c r="K4478">
        <v>16</v>
      </c>
      <c r="L4478" t="str">
        <f>VLOOKUP($K4478,Neighborhoods!$A:$C,2,0)</f>
        <v>Manhattan</v>
      </c>
      <c r="M4478" t="str">
        <f>VLOOKUP($K4478,Neighborhoods!$A:$C,3,0)</f>
        <v>Harlem</v>
      </c>
      <c r="N4478" t="str">
        <f>INDEX(Neighborhoods!$A:$C, MATCH(Places!$K4478,Neighborhoods!$A:$A,0), MATCH(Places!N$1,Neighborhoods!$A$1:$C$1,0))</f>
        <v>Manhattan</v>
      </c>
      <c r="O4478" t="str">
        <f>INDEX(Neighborhoods!$A:$C, MATCH(Places!$K4478,Neighborhoods!$A:$A,0), MATCH(Places!O$1,Neighborhoods!$A$1:$C$1,0))</f>
        <v>Harlem</v>
      </c>
      <c r="P4478" t="s">
        <v>11822</v>
      </c>
      <c r="Q4478" t="str">
        <f t="shared" si="276"/>
        <v>No</v>
      </c>
      <c r="R4478">
        <v>10</v>
      </c>
      <c r="S4478" t="str">
        <f t="shared" si="277"/>
        <v>Large</v>
      </c>
      <c r="T4478" s="50">
        <v>198</v>
      </c>
      <c r="U4478" s="70">
        <f t="shared" si="278"/>
        <v>0.03</v>
      </c>
      <c r="V4478" s="52">
        <v>4.8600000000000003</v>
      </c>
      <c r="W4478" s="52" t="str" cm="1">
        <f t="array" ref="W4478">_xlfn.SWITCH(ROUND(V4478,0),5,"Excellent",4,"Good",3,"Ok","Bad")</f>
        <v>Excellent</v>
      </c>
      <c r="X4478">
        <v>7</v>
      </c>
      <c r="Y4478" t="str">
        <f t="shared" si="279"/>
        <v>No</v>
      </c>
      <c r="Z4478" s="68">
        <v>43675</v>
      </c>
      <c r="AA4478" s="68">
        <v>43798</v>
      </c>
      <c r="AB4478">
        <v>347</v>
      </c>
      <c r="AC4478" t="s">
        <v>15615</v>
      </c>
    </row>
    <row r="4479" spans="1:29" x14ac:dyDescent="0.3">
      <c r="A4479" t="s">
        <v>3145</v>
      </c>
      <c r="B4479">
        <v>3645</v>
      </c>
      <c r="C4479" t="str">
        <f>VLOOKUP($B4479,Hosts!$A:$M,10,0)</f>
        <v>A few days or more</v>
      </c>
      <c r="D4479" s="70">
        <f>VLOOKUP($B4479,Hosts!$A:$M,11,0)</f>
        <v>0</v>
      </c>
      <c r="E4479" s="70">
        <f>VLOOKUP($B4479,Hosts!$A:$M,12,0)</f>
        <v>1</v>
      </c>
      <c r="F4479" t="str">
        <f>VLOOKUP($B4479,Hosts!$A:$M,13,0)</f>
        <v>No</v>
      </c>
      <c r="G4479" t="str">
        <f>INDEX(Hosts!$A:$M, MATCH(Places!$B4479,Hosts!$A:$A,0), MATCH(Places!G$1,Hosts!$A$1:$M$1,0))</f>
        <v>A few days or more</v>
      </c>
      <c r="H4479" s="70">
        <f>INDEX(Hosts!$A:$M, MATCH(Places!$B4479,Hosts!$A:$A,0), MATCH(Places!H$1,Hosts!$A$1:$M$1,0))</f>
        <v>0</v>
      </c>
      <c r="I4479" s="70">
        <f>INDEX(Hosts!$A:$M, MATCH(Places!$B4479,Hosts!$A:$A,0), MATCH(Places!I$1,Hosts!$A$1:$M$1,0))</f>
        <v>1</v>
      </c>
      <c r="J4479" t="str">
        <f>INDEX(Hosts!$A:$M, MATCH(Places!$B4479,Hosts!$A:$A,0), MATCH(Places!J$1,Hosts!$A$1:$M$1,0))</f>
        <v>No</v>
      </c>
      <c r="K4479">
        <v>11</v>
      </c>
      <c r="L4479" t="str">
        <f>VLOOKUP($K4479,Neighborhoods!$A:$C,2,0)</f>
        <v>Brooklyn</v>
      </c>
      <c r="M4479" t="str">
        <f>VLOOKUP($K4479,Neighborhoods!$A:$C,3,0)</f>
        <v>Greenpoint</v>
      </c>
      <c r="N4479" t="str">
        <f>INDEX(Neighborhoods!$A:$C, MATCH(Places!$K4479,Neighborhoods!$A:$A,0), MATCH(Places!N$1,Neighborhoods!$A$1:$C$1,0))</f>
        <v>Brooklyn</v>
      </c>
      <c r="O4479" t="str">
        <f>INDEX(Neighborhoods!$A:$C, MATCH(Places!$K4479,Neighborhoods!$A:$A,0), MATCH(Places!O$1,Neighborhoods!$A$1:$C$1,0))</f>
        <v>Greenpoint</v>
      </c>
      <c r="P4479" t="s">
        <v>1</v>
      </c>
      <c r="Q4479" t="str">
        <f t="shared" si="276"/>
        <v>Yes</v>
      </c>
      <c r="R4479">
        <v>2</v>
      </c>
      <c r="S4479" t="str">
        <f t="shared" si="277"/>
        <v>Small</v>
      </c>
      <c r="T4479" s="50">
        <v>95</v>
      </c>
      <c r="U4479" s="70">
        <f t="shared" si="278"/>
        <v>0.03</v>
      </c>
      <c r="V4479" s="52">
        <v>4.8899999999999997</v>
      </c>
      <c r="W4479" s="52" t="str" cm="1">
        <f t="array" ref="W4479">_xlfn.SWITCH(ROUND(V4479,0),5,"Excellent",4,"Good",3,"Ok","Bad")</f>
        <v>Excellent</v>
      </c>
      <c r="X4479">
        <v>19</v>
      </c>
      <c r="Y4479" t="str">
        <f t="shared" si="279"/>
        <v>No</v>
      </c>
      <c r="Z4479" s="68">
        <v>43562</v>
      </c>
      <c r="AA4479" s="68">
        <v>43833</v>
      </c>
      <c r="AB4479">
        <v>74</v>
      </c>
      <c r="AC4479" t="s">
        <v>15616</v>
      </c>
    </row>
    <row r="4480" spans="1:29" x14ac:dyDescent="0.3">
      <c r="A4480" t="s">
        <v>3146</v>
      </c>
      <c r="B4480">
        <v>697</v>
      </c>
      <c r="C4480" t="str">
        <f>VLOOKUP($B4480,Hosts!$A:$M,10,0)</f>
        <v>Within a day</v>
      </c>
      <c r="D4480" s="70">
        <f>VLOOKUP($B4480,Hosts!$A:$M,11,0)</f>
        <v>0.83</v>
      </c>
      <c r="E4480" s="70">
        <f>VLOOKUP($B4480,Hosts!$A:$M,12,0)</f>
        <v>0.8</v>
      </c>
      <c r="F4480" t="str">
        <f>VLOOKUP($B4480,Hosts!$A:$M,13,0)</f>
        <v>Yes</v>
      </c>
      <c r="G4480" t="str">
        <f>INDEX(Hosts!$A:$M, MATCH(Places!$B4480,Hosts!$A:$A,0), MATCH(Places!G$1,Hosts!$A$1:$M$1,0))</f>
        <v>Within a day</v>
      </c>
      <c r="H4480" s="70">
        <f>INDEX(Hosts!$A:$M, MATCH(Places!$B4480,Hosts!$A:$A,0), MATCH(Places!H$1,Hosts!$A$1:$M$1,0))</f>
        <v>0.83</v>
      </c>
      <c r="I4480" s="70">
        <f>INDEX(Hosts!$A:$M, MATCH(Places!$B4480,Hosts!$A:$A,0), MATCH(Places!I$1,Hosts!$A$1:$M$1,0))</f>
        <v>0.8</v>
      </c>
      <c r="J4480" t="str">
        <f>INDEX(Hosts!$A:$M, MATCH(Places!$B4480,Hosts!$A:$A,0), MATCH(Places!J$1,Hosts!$A$1:$M$1,0))</f>
        <v>Yes</v>
      </c>
      <c r="K4480">
        <v>12</v>
      </c>
      <c r="L4480" t="str">
        <f>VLOOKUP($K4480,Neighborhoods!$A:$C,2,0)</f>
        <v>Brooklyn</v>
      </c>
      <c r="M4480" t="str">
        <f>VLOOKUP($K4480,Neighborhoods!$A:$C,3,0)</f>
        <v>Williamsburg</v>
      </c>
      <c r="N4480" t="str">
        <f>INDEX(Neighborhoods!$A:$C, MATCH(Places!$K4480,Neighborhoods!$A:$A,0), MATCH(Places!N$1,Neighborhoods!$A$1:$C$1,0))</f>
        <v>Brooklyn</v>
      </c>
      <c r="O4480" t="str">
        <f>INDEX(Neighborhoods!$A:$C, MATCH(Places!$K4480,Neighborhoods!$A:$A,0), MATCH(Places!O$1,Neighborhoods!$A$1:$C$1,0))</f>
        <v>Williamsburg</v>
      </c>
      <c r="P4480" t="s">
        <v>1</v>
      </c>
      <c r="Q4480" t="str">
        <f t="shared" si="276"/>
        <v>Yes</v>
      </c>
      <c r="R4480">
        <v>2</v>
      </c>
      <c r="S4480" t="str">
        <f t="shared" si="277"/>
        <v>Small</v>
      </c>
      <c r="T4480" s="50">
        <v>80</v>
      </c>
      <c r="U4480" s="70">
        <f t="shared" si="278"/>
        <v>0.03</v>
      </c>
      <c r="V4480" s="52">
        <v>5</v>
      </c>
      <c r="W4480" s="52" t="str" cm="1">
        <f t="array" ref="W4480">_xlfn.SWITCH(ROUND(V4480,0),5,"Excellent",4,"Good",3,"Ok","Bad")</f>
        <v>Excellent</v>
      </c>
      <c r="X4480">
        <v>16</v>
      </c>
      <c r="Y4480" t="str">
        <f t="shared" si="279"/>
        <v>No</v>
      </c>
      <c r="Z4480" s="68">
        <v>43514</v>
      </c>
      <c r="AA4480" s="68">
        <v>43862</v>
      </c>
      <c r="AB4480">
        <v>267</v>
      </c>
      <c r="AC4480" t="s">
        <v>15615</v>
      </c>
    </row>
    <row r="4481" spans="1:29" x14ac:dyDescent="0.3">
      <c r="A4481" t="s">
        <v>13673</v>
      </c>
      <c r="B4481">
        <v>1886</v>
      </c>
      <c r="C4481" t="str">
        <f>VLOOKUP($B4481,Hosts!$A:$M,10,0)</f>
        <v>Within an hour</v>
      </c>
      <c r="D4481" s="70">
        <f>VLOOKUP($B4481,Hosts!$A:$M,11,0)</f>
        <v>1</v>
      </c>
      <c r="E4481" s="70">
        <f>VLOOKUP($B4481,Hosts!$A:$M,12,0)</f>
        <v>0.96</v>
      </c>
      <c r="F4481" t="str">
        <f>VLOOKUP($B4481,Hosts!$A:$M,13,0)</f>
        <v>Yes</v>
      </c>
      <c r="G4481" t="str">
        <f>INDEX(Hosts!$A:$M, MATCH(Places!$B4481,Hosts!$A:$A,0), MATCH(Places!G$1,Hosts!$A$1:$M$1,0))</f>
        <v>Within an hour</v>
      </c>
      <c r="H4481" s="70">
        <f>INDEX(Hosts!$A:$M, MATCH(Places!$B4481,Hosts!$A:$A,0), MATCH(Places!H$1,Hosts!$A$1:$M$1,0))</f>
        <v>1</v>
      </c>
      <c r="I4481" s="70">
        <f>INDEX(Hosts!$A:$M, MATCH(Places!$B4481,Hosts!$A:$A,0), MATCH(Places!I$1,Hosts!$A$1:$M$1,0))</f>
        <v>0.96</v>
      </c>
      <c r="J4481" t="str">
        <f>INDEX(Hosts!$A:$M, MATCH(Places!$B4481,Hosts!$A:$A,0), MATCH(Places!J$1,Hosts!$A$1:$M$1,0))</f>
        <v>Yes</v>
      </c>
      <c r="K4481">
        <v>7</v>
      </c>
      <c r="L4481" t="str">
        <f>VLOOKUP($K4481,Neighborhoods!$A:$C,2,0)</f>
        <v>Brooklyn</v>
      </c>
      <c r="M4481" t="str">
        <f>VLOOKUP($K4481,Neighborhoods!$A:$C,3,0)</f>
        <v>Bedford-Stuyvesant</v>
      </c>
      <c r="N4481" t="str">
        <f>INDEX(Neighborhoods!$A:$C, MATCH(Places!$K4481,Neighborhoods!$A:$A,0), MATCH(Places!N$1,Neighborhoods!$A$1:$C$1,0))</f>
        <v>Brooklyn</v>
      </c>
      <c r="O4481" t="str">
        <f>INDEX(Neighborhoods!$A:$C, MATCH(Places!$K4481,Neighborhoods!$A:$A,0), MATCH(Places!O$1,Neighborhoods!$A$1:$C$1,0))</f>
        <v>Bedford-Stuyvesant</v>
      </c>
      <c r="P4481" t="s">
        <v>11822</v>
      </c>
      <c r="Q4481" t="str">
        <f t="shared" si="276"/>
        <v>No</v>
      </c>
      <c r="R4481">
        <v>4</v>
      </c>
      <c r="S4481" t="str">
        <f t="shared" si="277"/>
        <v>Medium</v>
      </c>
      <c r="T4481" s="50">
        <v>165</v>
      </c>
      <c r="U4481" s="70">
        <f t="shared" si="278"/>
        <v>0.03</v>
      </c>
      <c r="V4481" s="52">
        <v>5</v>
      </c>
      <c r="W4481" s="52" t="str" cm="1">
        <f t="array" ref="W4481">_xlfn.SWITCH(ROUND(V4481,0),5,"Excellent",4,"Good",3,"Ok","Bad")</f>
        <v>Excellent</v>
      </c>
      <c r="X4481">
        <v>33</v>
      </c>
      <c r="Y4481" t="str">
        <f t="shared" si="279"/>
        <v>No</v>
      </c>
      <c r="Z4481" s="68">
        <v>43534</v>
      </c>
      <c r="AA4481" s="68">
        <v>44048</v>
      </c>
      <c r="AB4481">
        <v>352</v>
      </c>
      <c r="AC4481" t="s">
        <v>15615</v>
      </c>
    </row>
    <row r="4482" spans="1:29" x14ac:dyDescent="0.3">
      <c r="A4482" t="s">
        <v>3147</v>
      </c>
      <c r="B4482">
        <v>2169</v>
      </c>
      <c r="C4482" t="str">
        <f>VLOOKUP($B4482,Hosts!$A:$M,10,0)</f>
        <v>Within a few hours</v>
      </c>
      <c r="D4482" s="70">
        <f>VLOOKUP($B4482,Hosts!$A:$M,11,0)</f>
        <v>1</v>
      </c>
      <c r="E4482" s="70">
        <f>VLOOKUP($B4482,Hosts!$A:$M,12,0)</f>
        <v>1</v>
      </c>
      <c r="F4482" t="str">
        <f>VLOOKUP($B4482,Hosts!$A:$M,13,0)</f>
        <v>No</v>
      </c>
      <c r="G4482" t="str">
        <f>INDEX(Hosts!$A:$M, MATCH(Places!$B4482,Hosts!$A:$A,0), MATCH(Places!G$1,Hosts!$A$1:$M$1,0))</f>
        <v>Within a few hours</v>
      </c>
      <c r="H4482" s="70">
        <f>INDEX(Hosts!$A:$M, MATCH(Places!$B4482,Hosts!$A:$A,0), MATCH(Places!H$1,Hosts!$A$1:$M$1,0))</f>
        <v>1</v>
      </c>
      <c r="I4482" s="70">
        <f>INDEX(Hosts!$A:$M, MATCH(Places!$B4482,Hosts!$A:$A,0), MATCH(Places!I$1,Hosts!$A$1:$M$1,0))</f>
        <v>1</v>
      </c>
      <c r="J4482" t="str">
        <f>INDEX(Hosts!$A:$M, MATCH(Places!$B4482,Hosts!$A:$A,0), MATCH(Places!J$1,Hosts!$A$1:$M$1,0))</f>
        <v>No</v>
      </c>
      <c r="K4482">
        <v>12</v>
      </c>
      <c r="L4482" t="str">
        <f>VLOOKUP($K4482,Neighborhoods!$A:$C,2,0)</f>
        <v>Brooklyn</v>
      </c>
      <c r="M4482" t="str">
        <f>VLOOKUP($K4482,Neighborhoods!$A:$C,3,0)</f>
        <v>Williamsburg</v>
      </c>
      <c r="N4482" t="str">
        <f>INDEX(Neighborhoods!$A:$C, MATCH(Places!$K4482,Neighborhoods!$A:$A,0), MATCH(Places!N$1,Neighborhoods!$A$1:$C$1,0))</f>
        <v>Brooklyn</v>
      </c>
      <c r="O4482" t="str">
        <f>INDEX(Neighborhoods!$A:$C, MATCH(Places!$K4482,Neighborhoods!$A:$A,0), MATCH(Places!O$1,Neighborhoods!$A$1:$C$1,0))</f>
        <v>Williamsburg</v>
      </c>
      <c r="P4482" t="s">
        <v>1</v>
      </c>
      <c r="Q4482" t="str">
        <f t="shared" si="276"/>
        <v>Yes</v>
      </c>
      <c r="R4482">
        <v>2</v>
      </c>
      <c r="S4482" t="str">
        <f t="shared" si="277"/>
        <v>Small</v>
      </c>
      <c r="T4482" s="50">
        <v>78</v>
      </c>
      <c r="U4482" s="70">
        <f t="shared" si="278"/>
        <v>0.03</v>
      </c>
      <c r="V4482" s="52">
        <v>4.8099999999999996</v>
      </c>
      <c r="W4482" s="52" t="str" cm="1">
        <f t="array" ref="W4482">_xlfn.SWITCH(ROUND(V4482,0),5,"Excellent",4,"Good",3,"Ok","Bad")</f>
        <v>Excellent</v>
      </c>
      <c r="X4482">
        <v>37</v>
      </c>
      <c r="Y4482" t="str">
        <f t="shared" si="279"/>
        <v>No</v>
      </c>
      <c r="Z4482" s="68">
        <v>43509</v>
      </c>
      <c r="AA4482" s="68">
        <v>43919</v>
      </c>
      <c r="AB4482">
        <v>90</v>
      </c>
      <c r="AC4482" t="s">
        <v>15615</v>
      </c>
    </row>
    <row r="4483" spans="1:29" x14ac:dyDescent="0.3">
      <c r="A4483" t="s">
        <v>3148</v>
      </c>
      <c r="B4483">
        <v>534</v>
      </c>
      <c r="C4483" t="str">
        <f>VLOOKUP($B4483,Hosts!$A:$M,10,0)</f>
        <v>Within a day</v>
      </c>
      <c r="D4483" s="70">
        <f>VLOOKUP($B4483,Hosts!$A:$M,11,0)</f>
        <v>1</v>
      </c>
      <c r="E4483" s="70">
        <f>VLOOKUP($B4483,Hosts!$A:$M,12,0)</f>
        <v>1</v>
      </c>
      <c r="F4483" t="str">
        <f>VLOOKUP($B4483,Hosts!$A:$M,13,0)</f>
        <v>Yes</v>
      </c>
      <c r="G4483" t="str">
        <f>INDEX(Hosts!$A:$M, MATCH(Places!$B4483,Hosts!$A:$A,0), MATCH(Places!G$1,Hosts!$A$1:$M$1,0))</f>
        <v>Within a day</v>
      </c>
      <c r="H4483" s="70">
        <f>INDEX(Hosts!$A:$M, MATCH(Places!$B4483,Hosts!$A:$A,0), MATCH(Places!H$1,Hosts!$A$1:$M$1,0))</f>
        <v>1</v>
      </c>
      <c r="I4483" s="70">
        <f>INDEX(Hosts!$A:$M, MATCH(Places!$B4483,Hosts!$A:$A,0), MATCH(Places!I$1,Hosts!$A$1:$M$1,0))</f>
        <v>1</v>
      </c>
      <c r="J4483" t="str">
        <f>INDEX(Hosts!$A:$M, MATCH(Places!$B4483,Hosts!$A:$A,0), MATCH(Places!J$1,Hosts!$A$1:$M$1,0))</f>
        <v>Yes</v>
      </c>
      <c r="K4483">
        <v>11</v>
      </c>
      <c r="L4483" t="str">
        <f>VLOOKUP($K4483,Neighborhoods!$A:$C,2,0)</f>
        <v>Brooklyn</v>
      </c>
      <c r="M4483" t="str">
        <f>VLOOKUP($K4483,Neighborhoods!$A:$C,3,0)</f>
        <v>Greenpoint</v>
      </c>
      <c r="N4483" t="str">
        <f>INDEX(Neighborhoods!$A:$C, MATCH(Places!$K4483,Neighborhoods!$A:$A,0), MATCH(Places!N$1,Neighborhoods!$A$1:$C$1,0))</f>
        <v>Brooklyn</v>
      </c>
      <c r="O4483" t="str">
        <f>INDEX(Neighborhoods!$A:$C, MATCH(Places!$K4483,Neighborhoods!$A:$A,0), MATCH(Places!O$1,Neighborhoods!$A$1:$C$1,0))</f>
        <v>Greenpoint</v>
      </c>
      <c r="P4483" t="s">
        <v>11822</v>
      </c>
      <c r="Q4483" t="str">
        <f t="shared" ref="Q4483:Q4546" si="280">IF(OR(P4483="Private room",P4483="Shared room"),"Yes","No")</f>
        <v>No</v>
      </c>
      <c r="R4483">
        <v>5</v>
      </c>
      <c r="S4483" t="str">
        <f t="shared" ref="S4483:S4546" si="281">IF(R4483&lt;=2,"Small",IF(R4483&lt;=5,"Medium","Large"))</f>
        <v>Medium</v>
      </c>
      <c r="T4483" s="50">
        <v>400</v>
      </c>
      <c r="U4483" s="70">
        <f t="shared" ref="U4483:U4546" si="282">VLOOKUP($T4483,$AF$1:$AG$5,2)</f>
        <v>0.04</v>
      </c>
      <c r="V4483" s="52">
        <v>4.9000000000000004</v>
      </c>
      <c r="W4483" s="52" t="str" cm="1">
        <f t="array" ref="W4483">_xlfn.SWITCH(ROUND(V4483,0),5,"Excellent",4,"Good",3,"Ok","Bad")</f>
        <v>Excellent</v>
      </c>
      <c r="X4483">
        <v>10</v>
      </c>
      <c r="Y4483" t="str">
        <f t="shared" ref="Y4483:Y4546" si="283">IF(AND(V4483&gt;4.8,X4483&gt;100),"Yes","No")</f>
        <v>No</v>
      </c>
      <c r="Z4483" s="68">
        <v>43514</v>
      </c>
      <c r="AA4483" s="68">
        <v>43833</v>
      </c>
      <c r="AB4483">
        <v>42</v>
      </c>
      <c r="AC4483" t="s">
        <v>15615</v>
      </c>
    </row>
    <row r="4484" spans="1:29" x14ac:dyDescent="0.3">
      <c r="A4484" t="s">
        <v>3149</v>
      </c>
      <c r="B4484">
        <v>2675</v>
      </c>
      <c r="C4484" t="str">
        <f>VLOOKUP($B4484,Hosts!$A:$M,10,0)</f>
        <v>Within an hour</v>
      </c>
      <c r="D4484" s="70">
        <f>VLOOKUP($B4484,Hosts!$A:$M,11,0)</f>
        <v>1</v>
      </c>
      <c r="E4484" s="70">
        <f>VLOOKUP($B4484,Hosts!$A:$M,12,0)</f>
        <v>0.94</v>
      </c>
      <c r="F4484" t="str">
        <f>VLOOKUP($B4484,Hosts!$A:$M,13,0)</f>
        <v>Yes</v>
      </c>
      <c r="G4484" t="str">
        <f>INDEX(Hosts!$A:$M, MATCH(Places!$B4484,Hosts!$A:$A,0), MATCH(Places!G$1,Hosts!$A$1:$M$1,0))</f>
        <v>Within an hour</v>
      </c>
      <c r="H4484" s="70">
        <f>INDEX(Hosts!$A:$M, MATCH(Places!$B4484,Hosts!$A:$A,0), MATCH(Places!H$1,Hosts!$A$1:$M$1,0))</f>
        <v>1</v>
      </c>
      <c r="I4484" s="70">
        <f>INDEX(Hosts!$A:$M, MATCH(Places!$B4484,Hosts!$A:$A,0), MATCH(Places!I$1,Hosts!$A$1:$M$1,0))</f>
        <v>0.94</v>
      </c>
      <c r="J4484" t="str">
        <f>INDEX(Hosts!$A:$M, MATCH(Places!$B4484,Hosts!$A:$A,0), MATCH(Places!J$1,Hosts!$A$1:$M$1,0))</f>
        <v>Yes</v>
      </c>
      <c r="K4484">
        <v>6</v>
      </c>
      <c r="L4484" t="str">
        <f>VLOOKUP($K4484,Neighborhoods!$A:$C,2,0)</f>
        <v>Bronx</v>
      </c>
      <c r="M4484" t="str">
        <f>VLOOKUP($K4484,Neighborhoods!$A:$C,3,0)</f>
        <v>Wakefield</v>
      </c>
      <c r="N4484" t="str">
        <f>INDEX(Neighborhoods!$A:$C, MATCH(Places!$K4484,Neighborhoods!$A:$A,0), MATCH(Places!N$1,Neighborhoods!$A$1:$C$1,0))</f>
        <v>Bronx</v>
      </c>
      <c r="O4484" t="str">
        <f>INDEX(Neighborhoods!$A:$C, MATCH(Places!$K4484,Neighborhoods!$A:$A,0), MATCH(Places!O$1,Neighborhoods!$A$1:$C$1,0))</f>
        <v>Wakefield</v>
      </c>
      <c r="P4484" t="s">
        <v>11822</v>
      </c>
      <c r="Q4484" t="str">
        <f t="shared" si="280"/>
        <v>No</v>
      </c>
      <c r="R4484">
        <v>6</v>
      </c>
      <c r="S4484" t="str">
        <f t="shared" si="281"/>
        <v>Large</v>
      </c>
      <c r="T4484" s="50">
        <v>200</v>
      </c>
      <c r="U4484" s="70">
        <f t="shared" si="282"/>
        <v>0.04</v>
      </c>
      <c r="V4484" s="52">
        <v>5</v>
      </c>
      <c r="W4484" s="52" t="str" cm="1">
        <f t="array" ref="W4484">_xlfn.SWITCH(ROUND(V4484,0),5,"Excellent",4,"Good",3,"Ok","Bad")</f>
        <v>Excellent</v>
      </c>
      <c r="X4484">
        <v>31</v>
      </c>
      <c r="Y4484" t="str">
        <f t="shared" si="283"/>
        <v>No</v>
      </c>
      <c r="Z4484" s="68">
        <v>43514</v>
      </c>
      <c r="AA4484" s="68">
        <v>44054</v>
      </c>
      <c r="AB4484">
        <v>363</v>
      </c>
      <c r="AC4484" t="s">
        <v>15616</v>
      </c>
    </row>
    <row r="4485" spans="1:29" x14ac:dyDescent="0.3">
      <c r="A4485" t="s">
        <v>15282</v>
      </c>
      <c r="B4485">
        <v>1853</v>
      </c>
      <c r="C4485" t="str">
        <f>VLOOKUP($B4485,Hosts!$A:$M,10,0)</f>
        <v>Within a few hours</v>
      </c>
      <c r="D4485" s="70">
        <f>VLOOKUP($B4485,Hosts!$A:$M,11,0)</f>
        <v>1</v>
      </c>
      <c r="E4485" s="70">
        <f>VLOOKUP($B4485,Hosts!$A:$M,12,0)</f>
        <v>0.89</v>
      </c>
      <c r="F4485" t="str">
        <f>VLOOKUP($B4485,Hosts!$A:$M,13,0)</f>
        <v>Yes</v>
      </c>
      <c r="G4485" t="str">
        <f>INDEX(Hosts!$A:$M, MATCH(Places!$B4485,Hosts!$A:$A,0), MATCH(Places!G$1,Hosts!$A$1:$M$1,0))</f>
        <v>Within a few hours</v>
      </c>
      <c r="H4485" s="70">
        <f>INDEX(Hosts!$A:$M, MATCH(Places!$B4485,Hosts!$A:$A,0), MATCH(Places!H$1,Hosts!$A$1:$M$1,0))</f>
        <v>1</v>
      </c>
      <c r="I4485" s="70">
        <f>INDEX(Hosts!$A:$M, MATCH(Places!$B4485,Hosts!$A:$A,0), MATCH(Places!I$1,Hosts!$A$1:$M$1,0))</f>
        <v>0.89</v>
      </c>
      <c r="J4485" t="str">
        <f>INDEX(Hosts!$A:$M, MATCH(Places!$B4485,Hosts!$A:$A,0), MATCH(Places!J$1,Hosts!$A$1:$M$1,0))</f>
        <v>Yes</v>
      </c>
      <c r="K4485">
        <v>16</v>
      </c>
      <c r="L4485" t="str">
        <f>VLOOKUP($K4485,Neighborhoods!$A:$C,2,0)</f>
        <v>Manhattan</v>
      </c>
      <c r="M4485" t="str">
        <f>VLOOKUP($K4485,Neighborhoods!$A:$C,3,0)</f>
        <v>Harlem</v>
      </c>
      <c r="N4485" t="str">
        <f>INDEX(Neighborhoods!$A:$C, MATCH(Places!$K4485,Neighborhoods!$A:$A,0), MATCH(Places!N$1,Neighborhoods!$A$1:$C$1,0))</f>
        <v>Manhattan</v>
      </c>
      <c r="O4485" t="str">
        <f>INDEX(Neighborhoods!$A:$C, MATCH(Places!$K4485,Neighborhoods!$A:$A,0), MATCH(Places!O$1,Neighborhoods!$A$1:$C$1,0))</f>
        <v>Harlem</v>
      </c>
      <c r="P4485" t="s">
        <v>1</v>
      </c>
      <c r="Q4485" t="str">
        <f t="shared" si="280"/>
        <v>Yes</v>
      </c>
      <c r="R4485">
        <v>1</v>
      </c>
      <c r="S4485" t="str">
        <f t="shared" si="281"/>
        <v>Small</v>
      </c>
      <c r="T4485" s="50">
        <v>32</v>
      </c>
      <c r="U4485" s="70">
        <f t="shared" si="282"/>
        <v>0.03</v>
      </c>
      <c r="V4485" s="52">
        <v>4.9000000000000004</v>
      </c>
      <c r="W4485" s="52" t="str" cm="1">
        <f t="array" ref="W4485">_xlfn.SWITCH(ROUND(V4485,0),5,"Excellent",4,"Good",3,"Ok","Bad")</f>
        <v>Excellent</v>
      </c>
      <c r="X4485">
        <v>21</v>
      </c>
      <c r="Y4485" t="str">
        <f t="shared" si="283"/>
        <v>No</v>
      </c>
      <c r="Z4485" s="68">
        <v>43558</v>
      </c>
      <c r="AA4485" s="68">
        <v>44041</v>
      </c>
      <c r="AB4485">
        <v>227</v>
      </c>
      <c r="AC4485" t="s">
        <v>15615</v>
      </c>
    </row>
    <row r="4486" spans="1:29" x14ac:dyDescent="0.3">
      <c r="A4486" t="s">
        <v>3150</v>
      </c>
      <c r="B4486">
        <v>3782</v>
      </c>
      <c r="C4486" t="str">
        <f>VLOOKUP($B4486,Hosts!$A:$M,10,0)</f>
        <v>Within an hour</v>
      </c>
      <c r="D4486" s="70">
        <f>VLOOKUP($B4486,Hosts!$A:$M,11,0)</f>
        <v>1</v>
      </c>
      <c r="E4486" s="70">
        <f>VLOOKUP($B4486,Hosts!$A:$M,12,0)</f>
        <v>0.94</v>
      </c>
      <c r="F4486" t="str">
        <f>VLOOKUP($B4486,Hosts!$A:$M,13,0)</f>
        <v>Yes</v>
      </c>
      <c r="G4486" t="str">
        <f>INDEX(Hosts!$A:$M, MATCH(Places!$B4486,Hosts!$A:$A,0), MATCH(Places!G$1,Hosts!$A$1:$M$1,0))</f>
        <v>Within an hour</v>
      </c>
      <c r="H4486" s="70">
        <f>INDEX(Hosts!$A:$M, MATCH(Places!$B4486,Hosts!$A:$A,0), MATCH(Places!H$1,Hosts!$A$1:$M$1,0))</f>
        <v>1</v>
      </c>
      <c r="I4486" s="70">
        <f>INDEX(Hosts!$A:$M, MATCH(Places!$B4486,Hosts!$A:$A,0), MATCH(Places!I$1,Hosts!$A$1:$M$1,0))</f>
        <v>0.94</v>
      </c>
      <c r="J4486" t="str">
        <f>INDEX(Hosts!$A:$M, MATCH(Places!$B4486,Hosts!$A:$A,0), MATCH(Places!J$1,Hosts!$A$1:$M$1,0))</f>
        <v>Yes</v>
      </c>
      <c r="K4486">
        <v>7</v>
      </c>
      <c r="L4486" t="str">
        <f>VLOOKUP($K4486,Neighborhoods!$A:$C,2,0)</f>
        <v>Brooklyn</v>
      </c>
      <c r="M4486" t="str">
        <f>VLOOKUP($K4486,Neighborhoods!$A:$C,3,0)</f>
        <v>Bedford-Stuyvesant</v>
      </c>
      <c r="N4486" t="str">
        <f>INDEX(Neighborhoods!$A:$C, MATCH(Places!$K4486,Neighborhoods!$A:$A,0), MATCH(Places!N$1,Neighborhoods!$A$1:$C$1,0))</f>
        <v>Brooklyn</v>
      </c>
      <c r="O4486" t="str">
        <f>INDEX(Neighborhoods!$A:$C, MATCH(Places!$K4486,Neighborhoods!$A:$A,0), MATCH(Places!O$1,Neighborhoods!$A$1:$C$1,0))</f>
        <v>Bedford-Stuyvesant</v>
      </c>
      <c r="P4486" t="s">
        <v>11822</v>
      </c>
      <c r="Q4486" t="str">
        <f t="shared" si="280"/>
        <v>No</v>
      </c>
      <c r="R4486">
        <v>5</v>
      </c>
      <c r="S4486" t="str">
        <f t="shared" si="281"/>
        <v>Medium</v>
      </c>
      <c r="T4486" s="50">
        <v>156</v>
      </c>
      <c r="U4486" s="70">
        <f t="shared" si="282"/>
        <v>0.03</v>
      </c>
      <c r="V4486" s="52">
        <v>4.88</v>
      </c>
      <c r="W4486" s="52" t="str" cm="1">
        <f t="array" ref="W4486">_xlfn.SWITCH(ROUND(V4486,0),5,"Excellent",4,"Good",3,"Ok","Bad")</f>
        <v>Excellent</v>
      </c>
      <c r="X4486">
        <v>49</v>
      </c>
      <c r="Y4486" t="str">
        <f t="shared" si="283"/>
        <v>No</v>
      </c>
      <c r="Z4486" s="68">
        <v>43516</v>
      </c>
      <c r="AA4486" s="68">
        <v>43878</v>
      </c>
      <c r="AB4486">
        <v>227</v>
      </c>
      <c r="AC4486" t="s">
        <v>15615</v>
      </c>
    </row>
    <row r="4487" spans="1:29" x14ac:dyDescent="0.3">
      <c r="A4487" t="s">
        <v>3151</v>
      </c>
      <c r="B4487">
        <v>2888</v>
      </c>
      <c r="C4487" t="str">
        <f>VLOOKUP($B4487,Hosts!$A:$M,10,0)</f>
        <v>Within an hour</v>
      </c>
      <c r="D4487" s="70">
        <f>VLOOKUP($B4487,Hosts!$A:$M,11,0)</f>
        <v>1</v>
      </c>
      <c r="E4487" s="70">
        <f>VLOOKUP($B4487,Hosts!$A:$M,12,0)</f>
        <v>0.99</v>
      </c>
      <c r="F4487" t="str">
        <f>VLOOKUP($B4487,Hosts!$A:$M,13,0)</f>
        <v>Yes</v>
      </c>
      <c r="G4487" t="str">
        <f>INDEX(Hosts!$A:$M, MATCH(Places!$B4487,Hosts!$A:$A,0), MATCH(Places!G$1,Hosts!$A$1:$M$1,0))</f>
        <v>Within an hour</v>
      </c>
      <c r="H4487" s="70">
        <f>INDEX(Hosts!$A:$M, MATCH(Places!$B4487,Hosts!$A:$A,0), MATCH(Places!H$1,Hosts!$A$1:$M$1,0))</f>
        <v>1</v>
      </c>
      <c r="I4487" s="70">
        <f>INDEX(Hosts!$A:$M, MATCH(Places!$B4487,Hosts!$A:$A,0), MATCH(Places!I$1,Hosts!$A$1:$M$1,0))</f>
        <v>0.99</v>
      </c>
      <c r="J4487" t="str">
        <f>INDEX(Hosts!$A:$M, MATCH(Places!$B4487,Hosts!$A:$A,0), MATCH(Places!J$1,Hosts!$A$1:$M$1,0))</f>
        <v>Yes</v>
      </c>
      <c r="K4487">
        <v>8</v>
      </c>
      <c r="L4487" t="str">
        <f>VLOOKUP($K4487,Neighborhoods!$A:$C,2,0)</f>
        <v>Brooklyn</v>
      </c>
      <c r="M4487" t="str">
        <f>VLOOKUP($K4487,Neighborhoods!$A:$C,3,0)</f>
        <v>Bushwick</v>
      </c>
      <c r="N4487" t="str">
        <f>INDEX(Neighborhoods!$A:$C, MATCH(Places!$K4487,Neighborhoods!$A:$A,0), MATCH(Places!N$1,Neighborhoods!$A$1:$C$1,0))</f>
        <v>Brooklyn</v>
      </c>
      <c r="O4487" t="str">
        <f>INDEX(Neighborhoods!$A:$C, MATCH(Places!$K4487,Neighborhoods!$A:$A,0), MATCH(Places!O$1,Neighborhoods!$A$1:$C$1,0))</f>
        <v>Bushwick</v>
      </c>
      <c r="P4487" t="s">
        <v>11822</v>
      </c>
      <c r="Q4487" t="str">
        <f t="shared" si="280"/>
        <v>No</v>
      </c>
      <c r="R4487">
        <v>7</v>
      </c>
      <c r="S4487" t="str">
        <f t="shared" si="281"/>
        <v>Large</v>
      </c>
      <c r="T4487" s="50">
        <v>195</v>
      </c>
      <c r="U4487" s="70">
        <f t="shared" si="282"/>
        <v>0.03</v>
      </c>
      <c r="V4487" s="52">
        <v>4.91</v>
      </c>
      <c r="W4487" s="52" t="str" cm="1">
        <f t="array" ref="W4487">_xlfn.SWITCH(ROUND(V4487,0),5,"Excellent",4,"Good",3,"Ok","Bad")</f>
        <v>Excellent</v>
      </c>
      <c r="X4487">
        <v>44</v>
      </c>
      <c r="Y4487" t="str">
        <f t="shared" si="283"/>
        <v>No</v>
      </c>
      <c r="Z4487" s="68">
        <v>43530</v>
      </c>
      <c r="AA4487" s="68">
        <v>44008</v>
      </c>
      <c r="AB4487">
        <v>343</v>
      </c>
      <c r="AC4487" t="s">
        <v>15616</v>
      </c>
    </row>
    <row r="4488" spans="1:29" x14ac:dyDescent="0.3">
      <c r="A4488" t="s">
        <v>3152</v>
      </c>
      <c r="B4488">
        <v>279</v>
      </c>
      <c r="C4488" t="str">
        <f>VLOOKUP($B4488,Hosts!$A:$M,10,0)</f>
        <v>Within an hour</v>
      </c>
      <c r="D4488" s="70">
        <f>VLOOKUP($B4488,Hosts!$A:$M,11,0)</f>
        <v>1</v>
      </c>
      <c r="E4488" s="70">
        <f>VLOOKUP($B4488,Hosts!$A:$M,12,0)</f>
        <v>1</v>
      </c>
      <c r="F4488" t="str">
        <f>VLOOKUP($B4488,Hosts!$A:$M,13,0)</f>
        <v>Yes</v>
      </c>
      <c r="G4488" t="str">
        <f>INDEX(Hosts!$A:$M, MATCH(Places!$B4488,Hosts!$A:$A,0), MATCH(Places!G$1,Hosts!$A$1:$M$1,0))</f>
        <v>Within an hour</v>
      </c>
      <c r="H4488" s="70">
        <f>INDEX(Hosts!$A:$M, MATCH(Places!$B4488,Hosts!$A:$A,0), MATCH(Places!H$1,Hosts!$A$1:$M$1,0))</f>
        <v>1</v>
      </c>
      <c r="I4488" s="70">
        <f>INDEX(Hosts!$A:$M, MATCH(Places!$B4488,Hosts!$A:$A,0), MATCH(Places!I$1,Hosts!$A$1:$M$1,0))</f>
        <v>1</v>
      </c>
      <c r="J4488" t="str">
        <f>INDEX(Hosts!$A:$M, MATCH(Places!$B4488,Hosts!$A:$A,0), MATCH(Places!J$1,Hosts!$A$1:$M$1,0))</f>
        <v>Yes</v>
      </c>
      <c r="K4488">
        <v>7</v>
      </c>
      <c r="L4488" t="str">
        <f>VLOOKUP($K4488,Neighborhoods!$A:$C,2,0)</f>
        <v>Brooklyn</v>
      </c>
      <c r="M4488" t="str">
        <f>VLOOKUP($K4488,Neighborhoods!$A:$C,3,0)</f>
        <v>Bedford-Stuyvesant</v>
      </c>
      <c r="N4488" t="str">
        <f>INDEX(Neighborhoods!$A:$C, MATCH(Places!$K4488,Neighborhoods!$A:$A,0), MATCH(Places!N$1,Neighborhoods!$A$1:$C$1,0))</f>
        <v>Brooklyn</v>
      </c>
      <c r="O4488" t="str">
        <f>INDEX(Neighborhoods!$A:$C, MATCH(Places!$K4488,Neighborhoods!$A:$A,0), MATCH(Places!O$1,Neighborhoods!$A$1:$C$1,0))</f>
        <v>Bedford-Stuyvesant</v>
      </c>
      <c r="P4488" t="s">
        <v>11822</v>
      </c>
      <c r="Q4488" t="str">
        <f t="shared" si="280"/>
        <v>No</v>
      </c>
      <c r="R4488">
        <v>2</v>
      </c>
      <c r="S4488" t="str">
        <f t="shared" si="281"/>
        <v>Small</v>
      </c>
      <c r="T4488" s="50">
        <v>176</v>
      </c>
      <c r="U4488" s="70">
        <f t="shared" si="282"/>
        <v>0.03</v>
      </c>
      <c r="V4488" s="52">
        <v>4.9000000000000004</v>
      </c>
      <c r="W4488" s="52" t="str" cm="1">
        <f t="array" ref="W4488">_xlfn.SWITCH(ROUND(V4488,0),5,"Excellent",4,"Good",3,"Ok","Bad")</f>
        <v>Excellent</v>
      </c>
      <c r="X4488">
        <v>39</v>
      </c>
      <c r="Y4488" t="str">
        <f t="shared" si="283"/>
        <v>No</v>
      </c>
      <c r="Z4488" s="68">
        <v>43537</v>
      </c>
      <c r="AA4488" s="68">
        <v>43960</v>
      </c>
      <c r="AB4488">
        <v>69</v>
      </c>
      <c r="AC4488" t="s">
        <v>15615</v>
      </c>
    </row>
    <row r="4489" spans="1:29" x14ac:dyDescent="0.3">
      <c r="A4489" t="s">
        <v>13360</v>
      </c>
      <c r="B4489">
        <v>3563</v>
      </c>
      <c r="C4489" t="str">
        <f>VLOOKUP($B4489,Hosts!$A:$M,10,0)</f>
        <v>Within an hour</v>
      </c>
      <c r="D4489" s="70">
        <f>VLOOKUP($B4489,Hosts!$A:$M,11,0)</f>
        <v>1</v>
      </c>
      <c r="E4489" s="70">
        <f>VLOOKUP($B4489,Hosts!$A:$M,12,0)</f>
        <v>0.97</v>
      </c>
      <c r="F4489" t="str">
        <f>VLOOKUP($B4489,Hosts!$A:$M,13,0)</f>
        <v>Yes</v>
      </c>
      <c r="G4489" t="str">
        <f>INDEX(Hosts!$A:$M, MATCH(Places!$B4489,Hosts!$A:$A,0), MATCH(Places!G$1,Hosts!$A$1:$M$1,0))</f>
        <v>Within an hour</v>
      </c>
      <c r="H4489" s="70">
        <f>INDEX(Hosts!$A:$M, MATCH(Places!$B4489,Hosts!$A:$A,0), MATCH(Places!H$1,Hosts!$A$1:$M$1,0))</f>
        <v>1</v>
      </c>
      <c r="I4489" s="70">
        <f>INDEX(Hosts!$A:$M, MATCH(Places!$B4489,Hosts!$A:$A,0), MATCH(Places!I$1,Hosts!$A$1:$M$1,0))</f>
        <v>0.97</v>
      </c>
      <c r="J4489" t="str">
        <f>INDEX(Hosts!$A:$M, MATCH(Places!$B4489,Hosts!$A:$A,0), MATCH(Places!J$1,Hosts!$A$1:$M$1,0))</f>
        <v>Yes</v>
      </c>
      <c r="K4489">
        <v>12</v>
      </c>
      <c r="L4489" t="str">
        <f>VLOOKUP($K4489,Neighborhoods!$A:$C,2,0)</f>
        <v>Brooklyn</v>
      </c>
      <c r="M4489" t="str">
        <f>VLOOKUP($K4489,Neighborhoods!$A:$C,3,0)</f>
        <v>Williamsburg</v>
      </c>
      <c r="N4489" t="str">
        <f>INDEX(Neighborhoods!$A:$C, MATCH(Places!$K4489,Neighborhoods!$A:$A,0), MATCH(Places!N$1,Neighborhoods!$A$1:$C$1,0))</f>
        <v>Brooklyn</v>
      </c>
      <c r="O4489" t="str">
        <f>INDEX(Neighborhoods!$A:$C, MATCH(Places!$K4489,Neighborhoods!$A:$A,0), MATCH(Places!O$1,Neighborhoods!$A$1:$C$1,0))</f>
        <v>Williamsburg</v>
      </c>
      <c r="P4489" t="s">
        <v>11822</v>
      </c>
      <c r="Q4489" t="str">
        <f t="shared" si="280"/>
        <v>No</v>
      </c>
      <c r="R4489">
        <v>4</v>
      </c>
      <c r="S4489" t="str">
        <f t="shared" si="281"/>
        <v>Medium</v>
      </c>
      <c r="T4489" s="50">
        <v>175</v>
      </c>
      <c r="U4489" s="70">
        <f t="shared" si="282"/>
        <v>0.03</v>
      </c>
      <c r="V4489" s="52">
        <v>4.9000000000000004</v>
      </c>
      <c r="W4489" s="52" t="str" cm="1">
        <f t="array" ref="W4489">_xlfn.SWITCH(ROUND(V4489,0),5,"Excellent",4,"Good",3,"Ok","Bad")</f>
        <v>Excellent</v>
      </c>
      <c r="X4489">
        <v>21</v>
      </c>
      <c r="Y4489" t="str">
        <f t="shared" si="283"/>
        <v>No</v>
      </c>
      <c r="Z4489" s="68">
        <v>43562</v>
      </c>
      <c r="AA4489" s="68">
        <v>43814</v>
      </c>
      <c r="AB4489">
        <v>180</v>
      </c>
      <c r="AC4489" t="s">
        <v>15615</v>
      </c>
    </row>
    <row r="4490" spans="1:29" x14ac:dyDescent="0.3">
      <c r="A4490" t="s">
        <v>3153</v>
      </c>
      <c r="B4490">
        <v>2348</v>
      </c>
      <c r="C4490" t="str">
        <f>VLOOKUP($B4490,Hosts!$A:$M,10,0)</f>
        <v>Within a few hours</v>
      </c>
      <c r="D4490" s="70">
        <f>VLOOKUP($B4490,Hosts!$A:$M,11,0)</f>
        <v>1</v>
      </c>
      <c r="E4490" s="70">
        <f>VLOOKUP($B4490,Hosts!$A:$M,12,0)</f>
        <v>0.89</v>
      </c>
      <c r="F4490" t="str">
        <f>VLOOKUP($B4490,Hosts!$A:$M,13,0)</f>
        <v>Yes</v>
      </c>
      <c r="G4490" t="str">
        <f>INDEX(Hosts!$A:$M, MATCH(Places!$B4490,Hosts!$A:$A,0), MATCH(Places!G$1,Hosts!$A$1:$M$1,0))</f>
        <v>Within a few hours</v>
      </c>
      <c r="H4490" s="70">
        <f>INDEX(Hosts!$A:$M, MATCH(Places!$B4490,Hosts!$A:$A,0), MATCH(Places!H$1,Hosts!$A$1:$M$1,0))</f>
        <v>1</v>
      </c>
      <c r="I4490" s="70">
        <f>INDEX(Hosts!$A:$M, MATCH(Places!$B4490,Hosts!$A:$A,0), MATCH(Places!I$1,Hosts!$A$1:$M$1,0))</f>
        <v>0.89</v>
      </c>
      <c r="J4490" t="str">
        <f>INDEX(Hosts!$A:$M, MATCH(Places!$B4490,Hosts!$A:$A,0), MATCH(Places!J$1,Hosts!$A$1:$M$1,0))</f>
        <v>Yes</v>
      </c>
      <c r="K4490">
        <v>7</v>
      </c>
      <c r="L4490" t="str">
        <f>VLOOKUP($K4490,Neighborhoods!$A:$C,2,0)</f>
        <v>Brooklyn</v>
      </c>
      <c r="M4490" t="str">
        <f>VLOOKUP($K4490,Neighborhoods!$A:$C,3,0)</f>
        <v>Bedford-Stuyvesant</v>
      </c>
      <c r="N4490" t="str">
        <f>INDEX(Neighborhoods!$A:$C, MATCH(Places!$K4490,Neighborhoods!$A:$A,0), MATCH(Places!N$1,Neighborhoods!$A$1:$C$1,0))</f>
        <v>Brooklyn</v>
      </c>
      <c r="O4490" t="str">
        <f>INDEX(Neighborhoods!$A:$C, MATCH(Places!$K4490,Neighborhoods!$A:$A,0), MATCH(Places!O$1,Neighborhoods!$A$1:$C$1,0))</f>
        <v>Bedford-Stuyvesant</v>
      </c>
      <c r="P4490" t="s">
        <v>11822</v>
      </c>
      <c r="Q4490" t="str">
        <f t="shared" si="280"/>
        <v>No</v>
      </c>
      <c r="R4490">
        <v>3</v>
      </c>
      <c r="S4490" t="str">
        <f t="shared" si="281"/>
        <v>Medium</v>
      </c>
      <c r="T4490" s="50">
        <v>65</v>
      </c>
      <c r="U4490" s="70">
        <f t="shared" si="282"/>
        <v>0.03</v>
      </c>
      <c r="V4490" s="52">
        <v>4.91</v>
      </c>
      <c r="W4490" s="52" t="str" cm="1">
        <f t="array" ref="W4490">_xlfn.SWITCH(ROUND(V4490,0),5,"Excellent",4,"Good",3,"Ok","Bad")</f>
        <v>Excellent</v>
      </c>
      <c r="X4490">
        <v>54</v>
      </c>
      <c r="Y4490" t="str">
        <f t="shared" si="283"/>
        <v>No</v>
      </c>
      <c r="Z4490" s="68">
        <v>43598</v>
      </c>
      <c r="AA4490" s="68">
        <v>44057</v>
      </c>
      <c r="AB4490">
        <v>248</v>
      </c>
      <c r="AC4490" t="s">
        <v>15615</v>
      </c>
    </row>
    <row r="4491" spans="1:29" x14ac:dyDescent="0.3">
      <c r="A4491" t="s">
        <v>3154</v>
      </c>
      <c r="B4491">
        <v>3746</v>
      </c>
      <c r="C4491" t="str">
        <f>VLOOKUP($B4491,Hosts!$A:$M,10,0)</f>
        <v>Within an hour</v>
      </c>
      <c r="D4491" s="70">
        <f>VLOOKUP($B4491,Hosts!$A:$M,11,0)</f>
        <v>0.9</v>
      </c>
      <c r="E4491" s="70">
        <f>VLOOKUP($B4491,Hosts!$A:$M,12,0)</f>
        <v>1</v>
      </c>
      <c r="F4491" t="str">
        <f>VLOOKUP($B4491,Hosts!$A:$M,13,0)</f>
        <v>No</v>
      </c>
      <c r="G4491" t="str">
        <f>INDEX(Hosts!$A:$M, MATCH(Places!$B4491,Hosts!$A:$A,0), MATCH(Places!G$1,Hosts!$A$1:$M$1,0))</f>
        <v>Within an hour</v>
      </c>
      <c r="H4491" s="70">
        <f>INDEX(Hosts!$A:$M, MATCH(Places!$B4491,Hosts!$A:$A,0), MATCH(Places!H$1,Hosts!$A$1:$M$1,0))</f>
        <v>0.9</v>
      </c>
      <c r="I4491" s="70">
        <f>INDEX(Hosts!$A:$M, MATCH(Places!$B4491,Hosts!$A:$A,0), MATCH(Places!I$1,Hosts!$A$1:$M$1,0))</f>
        <v>1</v>
      </c>
      <c r="J4491" t="str">
        <f>INDEX(Hosts!$A:$M, MATCH(Places!$B4491,Hosts!$A:$A,0), MATCH(Places!J$1,Hosts!$A$1:$M$1,0))</f>
        <v>No</v>
      </c>
      <c r="K4491">
        <v>14</v>
      </c>
      <c r="L4491" t="str">
        <f>VLOOKUP($K4491,Neighborhoods!$A:$C,2,0)</f>
        <v>Manhattan</v>
      </c>
      <c r="M4491" t="str">
        <f>VLOOKUP($K4491,Neighborhoods!$A:$C,3,0)</f>
        <v>East Harlem</v>
      </c>
      <c r="N4491" t="str">
        <f>INDEX(Neighborhoods!$A:$C, MATCH(Places!$K4491,Neighborhoods!$A:$A,0), MATCH(Places!N$1,Neighborhoods!$A$1:$C$1,0))</f>
        <v>Manhattan</v>
      </c>
      <c r="O4491" t="str">
        <f>INDEX(Neighborhoods!$A:$C, MATCH(Places!$K4491,Neighborhoods!$A:$A,0), MATCH(Places!O$1,Neighborhoods!$A$1:$C$1,0))</f>
        <v>East Harlem</v>
      </c>
      <c r="P4491" t="s">
        <v>11822</v>
      </c>
      <c r="Q4491" t="str">
        <f t="shared" si="280"/>
        <v>No</v>
      </c>
      <c r="R4491">
        <v>7</v>
      </c>
      <c r="S4491" t="str">
        <f t="shared" si="281"/>
        <v>Large</v>
      </c>
      <c r="T4491" s="50">
        <v>203.29</v>
      </c>
      <c r="U4491" s="70">
        <f t="shared" si="282"/>
        <v>0.04</v>
      </c>
      <c r="V4491" s="52">
        <v>4.82</v>
      </c>
      <c r="W4491" s="52" t="str" cm="1">
        <f t="array" ref="W4491">_xlfn.SWITCH(ROUND(V4491,0),5,"Excellent",4,"Good",3,"Ok","Bad")</f>
        <v>Excellent</v>
      </c>
      <c r="X4491">
        <v>34</v>
      </c>
      <c r="Y4491" t="str">
        <f t="shared" si="283"/>
        <v>No</v>
      </c>
      <c r="Z4491" s="68">
        <v>43520</v>
      </c>
      <c r="AA4491" s="68">
        <v>44011</v>
      </c>
      <c r="AB4491">
        <v>360</v>
      </c>
      <c r="AC4491" t="s">
        <v>15615</v>
      </c>
    </row>
    <row r="4492" spans="1:29" x14ac:dyDescent="0.3">
      <c r="A4492" t="s">
        <v>3155</v>
      </c>
      <c r="B4492">
        <v>2700</v>
      </c>
      <c r="C4492" t="str">
        <f>VLOOKUP($B4492,Hosts!$A:$M,10,0)</f>
        <v>Within a day</v>
      </c>
      <c r="D4492" s="70">
        <f>VLOOKUP($B4492,Hosts!$A:$M,11,0)</f>
        <v>0.75</v>
      </c>
      <c r="E4492" s="70">
        <f>VLOOKUP($B4492,Hosts!$A:$M,12,0)</f>
        <v>1</v>
      </c>
      <c r="F4492" t="str">
        <f>VLOOKUP($B4492,Hosts!$A:$M,13,0)</f>
        <v>No</v>
      </c>
      <c r="G4492" t="str">
        <f>INDEX(Hosts!$A:$M, MATCH(Places!$B4492,Hosts!$A:$A,0), MATCH(Places!G$1,Hosts!$A$1:$M$1,0))</f>
        <v>Within a day</v>
      </c>
      <c r="H4492" s="70">
        <f>INDEX(Hosts!$A:$M, MATCH(Places!$B4492,Hosts!$A:$A,0), MATCH(Places!H$1,Hosts!$A$1:$M$1,0))</f>
        <v>0.75</v>
      </c>
      <c r="I4492" s="70">
        <f>INDEX(Hosts!$A:$M, MATCH(Places!$B4492,Hosts!$A:$A,0), MATCH(Places!I$1,Hosts!$A$1:$M$1,0))</f>
        <v>1</v>
      </c>
      <c r="J4492" t="str">
        <f>INDEX(Hosts!$A:$M, MATCH(Places!$B4492,Hosts!$A:$A,0), MATCH(Places!J$1,Hosts!$A$1:$M$1,0))</f>
        <v>No</v>
      </c>
      <c r="K4492">
        <v>7</v>
      </c>
      <c r="L4492" t="str">
        <f>VLOOKUP($K4492,Neighborhoods!$A:$C,2,0)</f>
        <v>Brooklyn</v>
      </c>
      <c r="M4492" t="str">
        <f>VLOOKUP($K4492,Neighborhoods!$A:$C,3,0)</f>
        <v>Bedford-Stuyvesant</v>
      </c>
      <c r="N4492" t="str">
        <f>INDEX(Neighborhoods!$A:$C, MATCH(Places!$K4492,Neighborhoods!$A:$A,0), MATCH(Places!N$1,Neighborhoods!$A$1:$C$1,0))</f>
        <v>Brooklyn</v>
      </c>
      <c r="O4492" t="str">
        <f>INDEX(Neighborhoods!$A:$C, MATCH(Places!$K4492,Neighborhoods!$A:$A,0), MATCH(Places!O$1,Neighborhoods!$A$1:$C$1,0))</f>
        <v>Bedford-Stuyvesant</v>
      </c>
      <c r="P4492" t="s">
        <v>1</v>
      </c>
      <c r="Q4492" t="str">
        <f t="shared" si="280"/>
        <v>Yes</v>
      </c>
      <c r="R4492">
        <v>1</v>
      </c>
      <c r="S4492" t="str">
        <f t="shared" si="281"/>
        <v>Small</v>
      </c>
      <c r="T4492" s="50">
        <v>40</v>
      </c>
      <c r="U4492" s="70">
        <f t="shared" si="282"/>
        <v>0.03</v>
      </c>
      <c r="V4492" s="52">
        <v>5</v>
      </c>
      <c r="W4492" s="52" t="str" cm="1">
        <f t="array" ref="W4492">_xlfn.SWITCH(ROUND(V4492,0),5,"Excellent",4,"Good",3,"Ok","Bad")</f>
        <v>Excellent</v>
      </c>
      <c r="X4492">
        <v>5</v>
      </c>
      <c r="Y4492" t="str">
        <f t="shared" si="283"/>
        <v>No</v>
      </c>
      <c r="Z4492" s="68">
        <v>43532</v>
      </c>
      <c r="AA4492" s="68">
        <v>43731</v>
      </c>
      <c r="AB4492">
        <v>0</v>
      </c>
      <c r="AC4492" t="s">
        <v>15615</v>
      </c>
    </row>
    <row r="4493" spans="1:29" x14ac:dyDescent="0.3">
      <c r="A4493" t="s">
        <v>3156</v>
      </c>
      <c r="B4493">
        <v>2430</v>
      </c>
      <c r="C4493" t="str">
        <f>VLOOKUP($B4493,Hosts!$A:$M,10,0)</f>
        <v>Within a day</v>
      </c>
      <c r="D4493" s="70">
        <f>VLOOKUP($B4493,Hosts!$A:$M,11,0)</f>
        <v>0.8</v>
      </c>
      <c r="E4493" s="70">
        <f>VLOOKUP($B4493,Hosts!$A:$M,12,0)</f>
        <v>0.91</v>
      </c>
      <c r="F4493" t="str">
        <f>VLOOKUP($B4493,Hosts!$A:$M,13,0)</f>
        <v>Yes</v>
      </c>
      <c r="G4493" t="str">
        <f>INDEX(Hosts!$A:$M, MATCH(Places!$B4493,Hosts!$A:$A,0), MATCH(Places!G$1,Hosts!$A$1:$M$1,0))</f>
        <v>Within a day</v>
      </c>
      <c r="H4493" s="70">
        <f>INDEX(Hosts!$A:$M, MATCH(Places!$B4493,Hosts!$A:$A,0), MATCH(Places!H$1,Hosts!$A$1:$M$1,0))</f>
        <v>0.8</v>
      </c>
      <c r="I4493" s="70">
        <f>INDEX(Hosts!$A:$M, MATCH(Places!$B4493,Hosts!$A:$A,0), MATCH(Places!I$1,Hosts!$A$1:$M$1,0))</f>
        <v>0.91</v>
      </c>
      <c r="J4493" t="str">
        <f>INDEX(Hosts!$A:$M, MATCH(Places!$B4493,Hosts!$A:$A,0), MATCH(Places!J$1,Hosts!$A$1:$M$1,0))</f>
        <v>Yes</v>
      </c>
      <c r="K4493">
        <v>10</v>
      </c>
      <c r="L4493" t="str">
        <f>VLOOKUP($K4493,Neighborhoods!$A:$C,2,0)</f>
        <v>Brooklyn</v>
      </c>
      <c r="M4493" t="str">
        <f>VLOOKUP($K4493,Neighborhoods!$A:$C,3,0)</f>
        <v>East Flatbush</v>
      </c>
      <c r="N4493" t="str">
        <f>INDEX(Neighborhoods!$A:$C, MATCH(Places!$K4493,Neighborhoods!$A:$A,0), MATCH(Places!N$1,Neighborhoods!$A$1:$C$1,0))</f>
        <v>Brooklyn</v>
      </c>
      <c r="O4493" t="str">
        <f>INDEX(Neighborhoods!$A:$C, MATCH(Places!$K4493,Neighborhoods!$A:$A,0), MATCH(Places!O$1,Neighborhoods!$A$1:$C$1,0))</f>
        <v>East Flatbush</v>
      </c>
      <c r="P4493" t="s">
        <v>11822</v>
      </c>
      <c r="Q4493" t="str">
        <f t="shared" si="280"/>
        <v>No</v>
      </c>
      <c r="R4493">
        <v>12</v>
      </c>
      <c r="S4493" t="str">
        <f t="shared" si="281"/>
        <v>Large</v>
      </c>
      <c r="T4493" s="50">
        <v>300</v>
      </c>
      <c r="U4493" s="70">
        <f t="shared" si="282"/>
        <v>0.04</v>
      </c>
      <c r="V4493" s="52">
        <v>4.8099999999999996</v>
      </c>
      <c r="W4493" s="52" t="str" cm="1">
        <f t="array" ref="W4493">_xlfn.SWITCH(ROUND(V4493,0),5,"Excellent",4,"Good",3,"Ok","Bad")</f>
        <v>Excellent</v>
      </c>
      <c r="X4493">
        <v>27</v>
      </c>
      <c r="Y4493" t="str">
        <f t="shared" si="283"/>
        <v>No</v>
      </c>
      <c r="Z4493" s="68">
        <v>43533</v>
      </c>
      <c r="AA4493" s="68">
        <v>43906</v>
      </c>
      <c r="AB4493">
        <v>178</v>
      </c>
      <c r="AC4493" t="s">
        <v>15615</v>
      </c>
    </row>
    <row r="4494" spans="1:29" x14ac:dyDescent="0.3">
      <c r="A4494" t="s">
        <v>3157</v>
      </c>
      <c r="B4494">
        <v>2167</v>
      </c>
      <c r="C4494" t="str">
        <f>VLOOKUP($B4494,Hosts!$A:$M,10,0)</f>
        <v>Within an hour</v>
      </c>
      <c r="D4494" s="70">
        <f>VLOOKUP($B4494,Hosts!$A:$M,11,0)</f>
        <v>1</v>
      </c>
      <c r="E4494" s="70">
        <f>VLOOKUP($B4494,Hosts!$A:$M,12,0)</f>
        <v>0.78</v>
      </c>
      <c r="F4494" t="str">
        <f>VLOOKUP($B4494,Hosts!$A:$M,13,0)</f>
        <v>Yes</v>
      </c>
      <c r="G4494" t="str">
        <f>INDEX(Hosts!$A:$M, MATCH(Places!$B4494,Hosts!$A:$A,0), MATCH(Places!G$1,Hosts!$A$1:$M$1,0))</f>
        <v>Within an hour</v>
      </c>
      <c r="H4494" s="70">
        <f>INDEX(Hosts!$A:$M, MATCH(Places!$B4494,Hosts!$A:$A,0), MATCH(Places!H$1,Hosts!$A$1:$M$1,0))</f>
        <v>1</v>
      </c>
      <c r="I4494" s="70">
        <f>INDEX(Hosts!$A:$M, MATCH(Places!$B4494,Hosts!$A:$A,0), MATCH(Places!I$1,Hosts!$A$1:$M$1,0))</f>
        <v>0.78</v>
      </c>
      <c r="J4494" t="str">
        <f>INDEX(Hosts!$A:$M, MATCH(Places!$B4494,Hosts!$A:$A,0), MATCH(Places!J$1,Hosts!$A$1:$M$1,0))</f>
        <v>Yes</v>
      </c>
      <c r="K4494">
        <v>19</v>
      </c>
      <c r="L4494" t="str">
        <f>VLOOKUP($K4494,Neighborhoods!$A:$C,2,0)</f>
        <v>Manhattan</v>
      </c>
      <c r="M4494" t="str">
        <f>VLOOKUP($K4494,Neighborhoods!$A:$C,3,0)</f>
        <v>Upper East Side</v>
      </c>
      <c r="N4494" t="str">
        <f>INDEX(Neighborhoods!$A:$C, MATCH(Places!$K4494,Neighborhoods!$A:$A,0), MATCH(Places!N$1,Neighborhoods!$A$1:$C$1,0))</f>
        <v>Manhattan</v>
      </c>
      <c r="O4494" t="str">
        <f>INDEX(Neighborhoods!$A:$C, MATCH(Places!$K4494,Neighborhoods!$A:$A,0), MATCH(Places!O$1,Neighborhoods!$A$1:$C$1,0))</f>
        <v>Upper East Side</v>
      </c>
      <c r="P4494" t="s">
        <v>11822</v>
      </c>
      <c r="Q4494" t="str">
        <f t="shared" si="280"/>
        <v>No</v>
      </c>
      <c r="R4494">
        <v>8</v>
      </c>
      <c r="S4494" t="str">
        <f t="shared" si="281"/>
        <v>Large</v>
      </c>
      <c r="T4494" s="50">
        <v>950</v>
      </c>
      <c r="U4494" s="70">
        <f t="shared" si="282"/>
        <v>0.05</v>
      </c>
      <c r="V4494" s="52">
        <v>4.92</v>
      </c>
      <c r="W4494" s="52" t="str" cm="1">
        <f t="array" ref="W4494">_xlfn.SWITCH(ROUND(V4494,0),5,"Excellent",4,"Good",3,"Ok","Bad")</f>
        <v>Excellent</v>
      </c>
      <c r="X4494">
        <v>12</v>
      </c>
      <c r="Y4494" t="str">
        <f t="shared" si="283"/>
        <v>No</v>
      </c>
      <c r="Z4494" s="68">
        <v>43550</v>
      </c>
      <c r="AA4494" s="68">
        <v>43879</v>
      </c>
      <c r="AB4494">
        <v>269</v>
      </c>
      <c r="AC4494" t="s">
        <v>15615</v>
      </c>
    </row>
    <row r="4495" spans="1:29" x14ac:dyDescent="0.3">
      <c r="A4495" t="s">
        <v>3158</v>
      </c>
      <c r="B4495">
        <v>2532</v>
      </c>
      <c r="C4495" t="str">
        <f>VLOOKUP($B4495,Hosts!$A:$M,10,0)</f>
        <v>Within a day</v>
      </c>
      <c r="D4495" s="70">
        <f>VLOOKUP($B4495,Hosts!$A:$M,11,0)</f>
        <v>1</v>
      </c>
      <c r="E4495" s="70">
        <f>VLOOKUP($B4495,Hosts!$A:$M,12,0)</f>
        <v>1</v>
      </c>
      <c r="F4495" t="str">
        <f>VLOOKUP($B4495,Hosts!$A:$M,13,0)</f>
        <v>No</v>
      </c>
      <c r="G4495" t="str">
        <f>INDEX(Hosts!$A:$M, MATCH(Places!$B4495,Hosts!$A:$A,0), MATCH(Places!G$1,Hosts!$A$1:$M$1,0))</f>
        <v>Within a day</v>
      </c>
      <c r="H4495" s="70">
        <f>INDEX(Hosts!$A:$M, MATCH(Places!$B4495,Hosts!$A:$A,0), MATCH(Places!H$1,Hosts!$A$1:$M$1,0))</f>
        <v>1</v>
      </c>
      <c r="I4495" s="70">
        <f>INDEX(Hosts!$A:$M, MATCH(Places!$B4495,Hosts!$A:$A,0), MATCH(Places!I$1,Hosts!$A$1:$M$1,0))</f>
        <v>1</v>
      </c>
      <c r="J4495" t="str">
        <f>INDEX(Hosts!$A:$M, MATCH(Places!$B4495,Hosts!$A:$A,0), MATCH(Places!J$1,Hosts!$A$1:$M$1,0))</f>
        <v>No</v>
      </c>
      <c r="K4495">
        <v>7</v>
      </c>
      <c r="L4495" t="str">
        <f>VLOOKUP($K4495,Neighborhoods!$A:$C,2,0)</f>
        <v>Brooklyn</v>
      </c>
      <c r="M4495" t="str">
        <f>VLOOKUP($K4495,Neighborhoods!$A:$C,3,0)</f>
        <v>Bedford-Stuyvesant</v>
      </c>
      <c r="N4495" t="str">
        <f>INDEX(Neighborhoods!$A:$C, MATCH(Places!$K4495,Neighborhoods!$A:$A,0), MATCH(Places!N$1,Neighborhoods!$A$1:$C$1,0))</f>
        <v>Brooklyn</v>
      </c>
      <c r="O4495" t="str">
        <f>INDEX(Neighborhoods!$A:$C, MATCH(Places!$K4495,Neighborhoods!$A:$A,0), MATCH(Places!O$1,Neighborhoods!$A$1:$C$1,0))</f>
        <v>Bedford-Stuyvesant</v>
      </c>
      <c r="P4495" t="s">
        <v>1</v>
      </c>
      <c r="Q4495" t="str">
        <f t="shared" si="280"/>
        <v>Yes</v>
      </c>
      <c r="R4495">
        <v>4</v>
      </c>
      <c r="S4495" t="str">
        <f t="shared" si="281"/>
        <v>Medium</v>
      </c>
      <c r="T4495" s="50">
        <v>100</v>
      </c>
      <c r="U4495" s="70">
        <f t="shared" si="282"/>
        <v>0.03</v>
      </c>
      <c r="V4495" s="52">
        <v>4.38</v>
      </c>
      <c r="W4495" s="52" t="str" cm="1">
        <f t="array" ref="W4495">_xlfn.SWITCH(ROUND(V4495,0),5,"Excellent",4,"Good",3,"Ok","Bad")</f>
        <v>Good</v>
      </c>
      <c r="X4495">
        <v>8</v>
      </c>
      <c r="Y4495" t="str">
        <f t="shared" si="283"/>
        <v>No</v>
      </c>
      <c r="Z4495" s="68">
        <v>43541</v>
      </c>
      <c r="AA4495" s="68">
        <v>43695</v>
      </c>
      <c r="AB4495">
        <v>365</v>
      </c>
      <c r="AC4495" t="s">
        <v>15616</v>
      </c>
    </row>
    <row r="4496" spans="1:29" x14ac:dyDescent="0.3">
      <c r="A4496" t="s">
        <v>3159</v>
      </c>
      <c r="B4496">
        <v>3735</v>
      </c>
      <c r="C4496" t="str">
        <f>VLOOKUP($B4496,Hosts!$A:$M,10,0)</f>
        <v>Within an hour</v>
      </c>
      <c r="D4496" s="70">
        <f>VLOOKUP($B4496,Hosts!$A:$M,11,0)</f>
        <v>1</v>
      </c>
      <c r="E4496" s="70">
        <f>VLOOKUP($B4496,Hosts!$A:$M,12,0)</f>
        <v>0.98</v>
      </c>
      <c r="F4496" t="str">
        <f>VLOOKUP($B4496,Hosts!$A:$M,13,0)</f>
        <v>No</v>
      </c>
      <c r="G4496" t="str">
        <f>INDEX(Hosts!$A:$M, MATCH(Places!$B4496,Hosts!$A:$A,0), MATCH(Places!G$1,Hosts!$A$1:$M$1,0))</f>
        <v>Within an hour</v>
      </c>
      <c r="H4496" s="70">
        <f>INDEX(Hosts!$A:$M, MATCH(Places!$B4496,Hosts!$A:$A,0), MATCH(Places!H$1,Hosts!$A$1:$M$1,0))</f>
        <v>1</v>
      </c>
      <c r="I4496" s="70">
        <f>INDEX(Hosts!$A:$M, MATCH(Places!$B4496,Hosts!$A:$A,0), MATCH(Places!I$1,Hosts!$A$1:$M$1,0))</f>
        <v>0.98</v>
      </c>
      <c r="J4496" t="str">
        <f>INDEX(Hosts!$A:$M, MATCH(Places!$B4496,Hosts!$A:$A,0), MATCH(Places!J$1,Hosts!$A$1:$M$1,0))</f>
        <v>No</v>
      </c>
      <c r="K4496">
        <v>22</v>
      </c>
      <c r="L4496" t="str">
        <f>VLOOKUP($K4496,Neighborhoods!$A:$C,2,0)</f>
        <v>Queens</v>
      </c>
      <c r="M4496" t="str">
        <f>VLOOKUP($K4496,Neighborhoods!$A:$C,3,0)</f>
        <v>Flushing</v>
      </c>
      <c r="N4496" t="str">
        <f>INDEX(Neighborhoods!$A:$C, MATCH(Places!$K4496,Neighborhoods!$A:$A,0), MATCH(Places!N$1,Neighborhoods!$A$1:$C$1,0))</f>
        <v>Queens</v>
      </c>
      <c r="O4496" t="str">
        <f>INDEX(Neighborhoods!$A:$C, MATCH(Places!$K4496,Neighborhoods!$A:$A,0), MATCH(Places!O$1,Neighborhoods!$A$1:$C$1,0))</f>
        <v>Flushing</v>
      </c>
      <c r="P4496" t="s">
        <v>1</v>
      </c>
      <c r="Q4496" t="str">
        <f t="shared" si="280"/>
        <v>Yes</v>
      </c>
      <c r="R4496">
        <v>2</v>
      </c>
      <c r="S4496" t="str">
        <f t="shared" si="281"/>
        <v>Small</v>
      </c>
      <c r="T4496" s="50">
        <v>52</v>
      </c>
      <c r="U4496" s="70">
        <f t="shared" si="282"/>
        <v>0.03</v>
      </c>
      <c r="V4496" s="52">
        <v>4.8899999999999997</v>
      </c>
      <c r="W4496" s="52" t="str" cm="1">
        <f t="array" ref="W4496">_xlfn.SWITCH(ROUND(V4496,0),5,"Excellent",4,"Good",3,"Ok","Bad")</f>
        <v>Excellent</v>
      </c>
      <c r="X4496">
        <v>36</v>
      </c>
      <c r="Y4496" t="str">
        <f t="shared" si="283"/>
        <v>No</v>
      </c>
      <c r="Z4496" s="68">
        <v>43503</v>
      </c>
      <c r="AA4496" s="68">
        <v>43890</v>
      </c>
      <c r="AB4496">
        <v>180</v>
      </c>
      <c r="AC4496" t="s">
        <v>15616</v>
      </c>
    </row>
    <row r="4497" spans="1:29" x14ac:dyDescent="0.3">
      <c r="A4497" t="s">
        <v>3159</v>
      </c>
      <c r="B4497">
        <v>3735</v>
      </c>
      <c r="C4497" t="str">
        <f>VLOOKUP($B4497,Hosts!$A:$M,10,0)</f>
        <v>Within an hour</v>
      </c>
      <c r="D4497" s="70">
        <f>VLOOKUP($B4497,Hosts!$A:$M,11,0)</f>
        <v>1</v>
      </c>
      <c r="E4497" s="70">
        <f>VLOOKUP($B4497,Hosts!$A:$M,12,0)</f>
        <v>0.98</v>
      </c>
      <c r="F4497" t="str">
        <f>VLOOKUP($B4497,Hosts!$A:$M,13,0)</f>
        <v>No</v>
      </c>
      <c r="G4497" t="str">
        <f>INDEX(Hosts!$A:$M, MATCH(Places!$B4497,Hosts!$A:$A,0), MATCH(Places!G$1,Hosts!$A$1:$M$1,0))</f>
        <v>Within an hour</v>
      </c>
      <c r="H4497" s="70">
        <f>INDEX(Hosts!$A:$M, MATCH(Places!$B4497,Hosts!$A:$A,0), MATCH(Places!H$1,Hosts!$A$1:$M$1,0))</f>
        <v>1</v>
      </c>
      <c r="I4497" s="70">
        <f>INDEX(Hosts!$A:$M, MATCH(Places!$B4497,Hosts!$A:$A,0), MATCH(Places!I$1,Hosts!$A$1:$M$1,0))</f>
        <v>0.98</v>
      </c>
      <c r="J4497" t="str">
        <f>INDEX(Hosts!$A:$M, MATCH(Places!$B4497,Hosts!$A:$A,0), MATCH(Places!J$1,Hosts!$A$1:$M$1,0))</f>
        <v>No</v>
      </c>
      <c r="K4497">
        <v>22</v>
      </c>
      <c r="L4497" t="str">
        <f>VLOOKUP($K4497,Neighborhoods!$A:$C,2,0)</f>
        <v>Queens</v>
      </c>
      <c r="M4497" t="str">
        <f>VLOOKUP($K4497,Neighborhoods!$A:$C,3,0)</f>
        <v>Flushing</v>
      </c>
      <c r="N4497" t="str">
        <f>INDEX(Neighborhoods!$A:$C, MATCH(Places!$K4497,Neighborhoods!$A:$A,0), MATCH(Places!N$1,Neighborhoods!$A$1:$C$1,0))</f>
        <v>Queens</v>
      </c>
      <c r="O4497" t="str">
        <f>INDEX(Neighborhoods!$A:$C, MATCH(Places!$K4497,Neighborhoods!$A:$A,0), MATCH(Places!O$1,Neighborhoods!$A$1:$C$1,0))</f>
        <v>Flushing</v>
      </c>
      <c r="P4497" t="s">
        <v>1</v>
      </c>
      <c r="Q4497" t="str">
        <f t="shared" si="280"/>
        <v>Yes</v>
      </c>
      <c r="R4497">
        <v>2</v>
      </c>
      <c r="S4497" t="str">
        <f t="shared" si="281"/>
        <v>Small</v>
      </c>
      <c r="T4497" s="50">
        <v>52</v>
      </c>
      <c r="U4497" s="70">
        <f t="shared" si="282"/>
        <v>0.03</v>
      </c>
      <c r="V4497" s="52">
        <v>4.6399999999999997</v>
      </c>
      <c r="W4497" s="52" t="str" cm="1">
        <f t="array" ref="W4497">_xlfn.SWITCH(ROUND(V4497,0),5,"Excellent",4,"Good",3,"Ok","Bad")</f>
        <v>Excellent</v>
      </c>
      <c r="X4497">
        <v>47</v>
      </c>
      <c r="Y4497" t="str">
        <f t="shared" si="283"/>
        <v>No</v>
      </c>
      <c r="Z4497" s="68">
        <v>43514</v>
      </c>
      <c r="AA4497" s="68">
        <v>43921</v>
      </c>
      <c r="AB4497">
        <v>180</v>
      </c>
      <c r="AC4497" t="s">
        <v>15616</v>
      </c>
    </row>
    <row r="4498" spans="1:29" x14ac:dyDescent="0.3">
      <c r="A4498" t="s">
        <v>3160</v>
      </c>
      <c r="B4498">
        <v>3738</v>
      </c>
      <c r="C4498" t="str">
        <f>VLOOKUP($B4498,Hosts!$A:$M,10,0)</f>
        <v>Within a day</v>
      </c>
      <c r="D4498" s="70">
        <f>VLOOKUP($B4498,Hosts!$A:$M,11,0)</f>
        <v>1</v>
      </c>
      <c r="E4498" s="70">
        <f>VLOOKUP($B4498,Hosts!$A:$M,12,0)</f>
        <v>1</v>
      </c>
      <c r="F4498" t="str">
        <f>VLOOKUP($B4498,Hosts!$A:$M,13,0)</f>
        <v>Yes</v>
      </c>
      <c r="G4498" t="str">
        <f>INDEX(Hosts!$A:$M, MATCH(Places!$B4498,Hosts!$A:$A,0), MATCH(Places!G$1,Hosts!$A$1:$M$1,0))</f>
        <v>Within a day</v>
      </c>
      <c r="H4498" s="70">
        <f>INDEX(Hosts!$A:$M, MATCH(Places!$B4498,Hosts!$A:$A,0), MATCH(Places!H$1,Hosts!$A$1:$M$1,0))</f>
        <v>1</v>
      </c>
      <c r="I4498" s="70">
        <f>INDEX(Hosts!$A:$M, MATCH(Places!$B4498,Hosts!$A:$A,0), MATCH(Places!I$1,Hosts!$A$1:$M$1,0))</f>
        <v>1</v>
      </c>
      <c r="J4498" t="str">
        <f>INDEX(Hosts!$A:$M, MATCH(Places!$B4498,Hosts!$A:$A,0), MATCH(Places!J$1,Hosts!$A$1:$M$1,0))</f>
        <v>Yes</v>
      </c>
      <c r="K4498">
        <v>13</v>
      </c>
      <c r="L4498" t="str">
        <f>VLOOKUP($K4498,Neighborhoods!$A:$C,2,0)</f>
        <v>Manhattan</v>
      </c>
      <c r="M4498" t="str">
        <f>VLOOKUP($K4498,Neighborhoods!$A:$C,3,0)</f>
        <v>Chelsea</v>
      </c>
      <c r="N4498" t="str">
        <f>INDEX(Neighborhoods!$A:$C, MATCH(Places!$K4498,Neighborhoods!$A:$A,0), MATCH(Places!N$1,Neighborhoods!$A$1:$C$1,0))</f>
        <v>Manhattan</v>
      </c>
      <c r="O4498" t="str">
        <f>INDEX(Neighborhoods!$A:$C, MATCH(Places!$K4498,Neighborhoods!$A:$A,0), MATCH(Places!O$1,Neighborhoods!$A$1:$C$1,0))</f>
        <v>Chelsea</v>
      </c>
      <c r="P4498" t="s">
        <v>11822</v>
      </c>
      <c r="Q4498" t="str">
        <f t="shared" si="280"/>
        <v>No</v>
      </c>
      <c r="R4498">
        <v>4</v>
      </c>
      <c r="S4498" t="str">
        <f t="shared" si="281"/>
        <v>Medium</v>
      </c>
      <c r="T4498" s="50">
        <v>200</v>
      </c>
      <c r="U4498" s="70">
        <f t="shared" si="282"/>
        <v>0.04</v>
      </c>
      <c r="V4498" s="52">
        <v>4.83</v>
      </c>
      <c r="W4498" s="52" t="str" cm="1">
        <f t="array" ref="W4498">_xlfn.SWITCH(ROUND(V4498,0),5,"Excellent",4,"Good",3,"Ok","Bad")</f>
        <v>Excellent</v>
      </c>
      <c r="X4498">
        <v>53</v>
      </c>
      <c r="Y4498" t="str">
        <f t="shared" si="283"/>
        <v>No</v>
      </c>
      <c r="Z4498" s="68">
        <v>43513</v>
      </c>
      <c r="AA4498" s="68">
        <v>43905</v>
      </c>
      <c r="AB4498">
        <v>0</v>
      </c>
      <c r="AC4498" t="s">
        <v>15616</v>
      </c>
    </row>
    <row r="4499" spans="1:29" x14ac:dyDescent="0.3">
      <c r="A4499" t="s">
        <v>3163</v>
      </c>
      <c r="B4499">
        <v>493</v>
      </c>
      <c r="C4499" t="str">
        <f>VLOOKUP($B4499,Hosts!$A:$M,10,0)</f>
        <v>Within an hour</v>
      </c>
      <c r="D4499" s="70">
        <f>VLOOKUP($B4499,Hosts!$A:$M,11,0)</f>
        <v>1</v>
      </c>
      <c r="E4499" s="70">
        <f>VLOOKUP($B4499,Hosts!$A:$M,12,0)</f>
        <v>0.4</v>
      </c>
      <c r="F4499" t="str">
        <f>VLOOKUP($B4499,Hosts!$A:$M,13,0)</f>
        <v>No</v>
      </c>
      <c r="G4499" t="str">
        <f>INDEX(Hosts!$A:$M, MATCH(Places!$B4499,Hosts!$A:$A,0), MATCH(Places!G$1,Hosts!$A$1:$M$1,0))</f>
        <v>Within an hour</v>
      </c>
      <c r="H4499" s="70">
        <f>INDEX(Hosts!$A:$M, MATCH(Places!$B4499,Hosts!$A:$A,0), MATCH(Places!H$1,Hosts!$A$1:$M$1,0))</f>
        <v>1</v>
      </c>
      <c r="I4499" s="70">
        <f>INDEX(Hosts!$A:$M, MATCH(Places!$B4499,Hosts!$A:$A,0), MATCH(Places!I$1,Hosts!$A$1:$M$1,0))</f>
        <v>0.4</v>
      </c>
      <c r="J4499" t="str">
        <f>INDEX(Hosts!$A:$M, MATCH(Places!$B4499,Hosts!$A:$A,0), MATCH(Places!J$1,Hosts!$A$1:$M$1,0))</f>
        <v>No</v>
      </c>
      <c r="K4499">
        <v>12</v>
      </c>
      <c r="L4499" t="str">
        <f>VLOOKUP($K4499,Neighborhoods!$A:$C,2,0)</f>
        <v>Brooklyn</v>
      </c>
      <c r="M4499" t="str">
        <f>VLOOKUP($K4499,Neighborhoods!$A:$C,3,0)</f>
        <v>Williamsburg</v>
      </c>
      <c r="N4499" t="str">
        <f>INDEX(Neighborhoods!$A:$C, MATCH(Places!$K4499,Neighborhoods!$A:$A,0), MATCH(Places!N$1,Neighborhoods!$A$1:$C$1,0))</f>
        <v>Brooklyn</v>
      </c>
      <c r="O4499" t="str">
        <f>INDEX(Neighborhoods!$A:$C, MATCH(Places!$K4499,Neighborhoods!$A:$A,0), MATCH(Places!O$1,Neighborhoods!$A$1:$C$1,0))</f>
        <v>Williamsburg</v>
      </c>
      <c r="P4499" t="s">
        <v>11822</v>
      </c>
      <c r="Q4499" t="str">
        <f t="shared" si="280"/>
        <v>No</v>
      </c>
      <c r="R4499">
        <v>2</v>
      </c>
      <c r="S4499" t="str">
        <f t="shared" si="281"/>
        <v>Small</v>
      </c>
      <c r="T4499" s="50">
        <v>80</v>
      </c>
      <c r="U4499" s="70">
        <f t="shared" si="282"/>
        <v>0.03</v>
      </c>
      <c r="V4499" s="52">
        <v>5</v>
      </c>
      <c r="W4499" s="52" t="str" cm="1">
        <f t="array" ref="W4499">_xlfn.SWITCH(ROUND(V4499,0),5,"Excellent",4,"Good",3,"Ok","Bad")</f>
        <v>Excellent</v>
      </c>
      <c r="X4499">
        <v>4</v>
      </c>
      <c r="Y4499" t="str">
        <f t="shared" si="283"/>
        <v>No</v>
      </c>
      <c r="Z4499" s="68">
        <v>43588</v>
      </c>
      <c r="AA4499" s="68">
        <v>43850</v>
      </c>
      <c r="AB4499">
        <v>51</v>
      </c>
      <c r="AC4499" t="s">
        <v>15615</v>
      </c>
    </row>
    <row r="4500" spans="1:29" x14ac:dyDescent="0.3">
      <c r="A4500" t="s">
        <v>15085</v>
      </c>
      <c r="B4500">
        <v>3774</v>
      </c>
      <c r="C4500" t="str">
        <f>VLOOKUP($B4500,Hosts!$A:$M,10,0)</f>
        <v>Within an hour</v>
      </c>
      <c r="D4500" s="70">
        <f>VLOOKUP($B4500,Hosts!$A:$M,11,0)</f>
        <v>1</v>
      </c>
      <c r="E4500" s="70">
        <f>VLOOKUP($B4500,Hosts!$A:$M,12,0)</f>
        <v>1</v>
      </c>
      <c r="F4500" t="str">
        <f>VLOOKUP($B4500,Hosts!$A:$M,13,0)</f>
        <v>No</v>
      </c>
      <c r="G4500" t="str">
        <f>INDEX(Hosts!$A:$M, MATCH(Places!$B4500,Hosts!$A:$A,0), MATCH(Places!G$1,Hosts!$A$1:$M$1,0))</f>
        <v>Within an hour</v>
      </c>
      <c r="H4500" s="70">
        <f>INDEX(Hosts!$A:$M, MATCH(Places!$B4500,Hosts!$A:$A,0), MATCH(Places!H$1,Hosts!$A$1:$M$1,0))</f>
        <v>1</v>
      </c>
      <c r="I4500" s="70">
        <f>INDEX(Hosts!$A:$M, MATCH(Places!$B4500,Hosts!$A:$A,0), MATCH(Places!I$1,Hosts!$A$1:$M$1,0))</f>
        <v>1</v>
      </c>
      <c r="J4500" t="str">
        <f>INDEX(Hosts!$A:$M, MATCH(Places!$B4500,Hosts!$A:$A,0), MATCH(Places!J$1,Hosts!$A$1:$M$1,0))</f>
        <v>No</v>
      </c>
      <c r="K4500">
        <v>13</v>
      </c>
      <c r="L4500" t="str">
        <f>VLOOKUP($K4500,Neighborhoods!$A:$C,2,0)</f>
        <v>Manhattan</v>
      </c>
      <c r="M4500" t="str">
        <f>VLOOKUP($K4500,Neighborhoods!$A:$C,3,0)</f>
        <v>Chelsea</v>
      </c>
      <c r="N4500" t="str">
        <f>INDEX(Neighborhoods!$A:$C, MATCH(Places!$K4500,Neighborhoods!$A:$A,0), MATCH(Places!N$1,Neighborhoods!$A$1:$C$1,0))</f>
        <v>Manhattan</v>
      </c>
      <c r="O4500" t="str">
        <f>INDEX(Neighborhoods!$A:$C, MATCH(Places!$K4500,Neighborhoods!$A:$A,0), MATCH(Places!O$1,Neighborhoods!$A$1:$C$1,0))</f>
        <v>Chelsea</v>
      </c>
      <c r="P4500" t="s">
        <v>1</v>
      </c>
      <c r="Q4500" t="str">
        <f t="shared" si="280"/>
        <v>Yes</v>
      </c>
      <c r="R4500">
        <v>1</v>
      </c>
      <c r="S4500" t="str">
        <f t="shared" si="281"/>
        <v>Small</v>
      </c>
      <c r="T4500" s="50">
        <v>99</v>
      </c>
      <c r="U4500" s="70">
        <f t="shared" si="282"/>
        <v>0.03</v>
      </c>
      <c r="V4500" s="52">
        <v>4.33</v>
      </c>
      <c r="W4500" s="52" t="str" cm="1">
        <f t="array" ref="W4500">_xlfn.SWITCH(ROUND(V4500,0),5,"Excellent",4,"Good",3,"Ok","Bad")</f>
        <v>Good</v>
      </c>
      <c r="X4500">
        <v>9</v>
      </c>
      <c r="Y4500" t="str">
        <f t="shared" si="283"/>
        <v>No</v>
      </c>
      <c r="Z4500" s="68">
        <v>43504</v>
      </c>
      <c r="AA4500" s="68">
        <v>43815</v>
      </c>
      <c r="AB4500">
        <v>0</v>
      </c>
      <c r="AC4500" t="s">
        <v>15616</v>
      </c>
    </row>
    <row r="4501" spans="1:29" x14ac:dyDescent="0.3">
      <c r="A4501" t="s">
        <v>3164</v>
      </c>
      <c r="B4501">
        <v>3784</v>
      </c>
      <c r="C4501" t="str">
        <f>VLOOKUP($B4501,Hosts!$A:$M,10,0)</f>
        <v>Within an hour</v>
      </c>
      <c r="D4501" s="70">
        <f>VLOOKUP($B4501,Hosts!$A:$M,11,0)</f>
        <v>1</v>
      </c>
      <c r="E4501" s="70">
        <f>VLOOKUP($B4501,Hosts!$A:$M,12,0)</f>
        <v>1</v>
      </c>
      <c r="F4501" t="str">
        <f>VLOOKUP($B4501,Hosts!$A:$M,13,0)</f>
        <v>Yes</v>
      </c>
      <c r="G4501" t="str">
        <f>INDEX(Hosts!$A:$M, MATCH(Places!$B4501,Hosts!$A:$A,0), MATCH(Places!G$1,Hosts!$A$1:$M$1,0))</f>
        <v>Within an hour</v>
      </c>
      <c r="H4501" s="70">
        <f>INDEX(Hosts!$A:$M, MATCH(Places!$B4501,Hosts!$A:$A,0), MATCH(Places!H$1,Hosts!$A$1:$M$1,0))</f>
        <v>1</v>
      </c>
      <c r="I4501" s="70">
        <f>INDEX(Hosts!$A:$M, MATCH(Places!$B4501,Hosts!$A:$A,0), MATCH(Places!I$1,Hosts!$A$1:$M$1,0))</f>
        <v>1</v>
      </c>
      <c r="J4501" t="str">
        <f>INDEX(Hosts!$A:$M, MATCH(Places!$B4501,Hosts!$A:$A,0), MATCH(Places!J$1,Hosts!$A$1:$M$1,0))</f>
        <v>Yes</v>
      </c>
      <c r="K4501">
        <v>25</v>
      </c>
      <c r="L4501" t="str">
        <f>VLOOKUP($K4501,Neighborhoods!$A:$C,2,0)</f>
        <v>Queens</v>
      </c>
      <c r="M4501" t="str">
        <f>VLOOKUP($K4501,Neighborhoods!$A:$C,3,0)</f>
        <v>Ridgewood</v>
      </c>
      <c r="N4501" t="str">
        <f>INDEX(Neighborhoods!$A:$C, MATCH(Places!$K4501,Neighborhoods!$A:$A,0), MATCH(Places!N$1,Neighborhoods!$A$1:$C$1,0))</f>
        <v>Queens</v>
      </c>
      <c r="O4501" t="str">
        <f>INDEX(Neighborhoods!$A:$C, MATCH(Places!$K4501,Neighborhoods!$A:$A,0), MATCH(Places!O$1,Neighborhoods!$A$1:$C$1,0))</f>
        <v>Ridgewood</v>
      </c>
      <c r="P4501" t="s">
        <v>1</v>
      </c>
      <c r="Q4501" t="str">
        <f t="shared" si="280"/>
        <v>Yes</v>
      </c>
      <c r="R4501">
        <v>1</v>
      </c>
      <c r="S4501" t="str">
        <f t="shared" si="281"/>
        <v>Small</v>
      </c>
      <c r="T4501" s="50">
        <v>46</v>
      </c>
      <c r="U4501" s="70">
        <f t="shared" si="282"/>
        <v>0.03</v>
      </c>
      <c r="V4501" s="52">
        <v>5</v>
      </c>
      <c r="W4501" s="52" t="str" cm="1">
        <f t="array" ref="W4501">_xlfn.SWITCH(ROUND(V4501,0),5,"Excellent",4,"Good",3,"Ok","Bad")</f>
        <v>Excellent</v>
      </c>
      <c r="X4501">
        <v>39</v>
      </c>
      <c r="Y4501" t="str">
        <f t="shared" si="283"/>
        <v>No</v>
      </c>
      <c r="Z4501" s="68">
        <v>43514</v>
      </c>
      <c r="AA4501" s="68">
        <v>44046</v>
      </c>
      <c r="AB4501">
        <v>160</v>
      </c>
      <c r="AC4501" t="s">
        <v>15615</v>
      </c>
    </row>
    <row r="4502" spans="1:29" x14ac:dyDescent="0.3">
      <c r="A4502" t="s">
        <v>3165</v>
      </c>
      <c r="B4502">
        <v>2778</v>
      </c>
      <c r="C4502" t="str">
        <f>VLOOKUP($B4502,Hosts!$A:$M,10,0)</f>
        <v>Within an hour</v>
      </c>
      <c r="D4502" s="70">
        <f>VLOOKUP($B4502,Hosts!$A:$M,11,0)</f>
        <v>1</v>
      </c>
      <c r="E4502" s="70">
        <f>VLOOKUP($B4502,Hosts!$A:$M,12,0)</f>
        <v>0.92</v>
      </c>
      <c r="F4502" t="str">
        <f>VLOOKUP($B4502,Hosts!$A:$M,13,0)</f>
        <v>No</v>
      </c>
      <c r="G4502" t="str">
        <f>INDEX(Hosts!$A:$M, MATCH(Places!$B4502,Hosts!$A:$A,0), MATCH(Places!G$1,Hosts!$A$1:$M$1,0))</f>
        <v>Within an hour</v>
      </c>
      <c r="H4502" s="70">
        <f>INDEX(Hosts!$A:$M, MATCH(Places!$B4502,Hosts!$A:$A,0), MATCH(Places!H$1,Hosts!$A$1:$M$1,0))</f>
        <v>1</v>
      </c>
      <c r="I4502" s="70">
        <f>INDEX(Hosts!$A:$M, MATCH(Places!$B4502,Hosts!$A:$A,0), MATCH(Places!I$1,Hosts!$A$1:$M$1,0))</f>
        <v>0.92</v>
      </c>
      <c r="J4502" t="str">
        <f>INDEX(Hosts!$A:$M, MATCH(Places!$B4502,Hosts!$A:$A,0), MATCH(Places!J$1,Hosts!$A$1:$M$1,0))</f>
        <v>No</v>
      </c>
      <c r="K4502">
        <v>7</v>
      </c>
      <c r="L4502" t="str">
        <f>VLOOKUP($K4502,Neighborhoods!$A:$C,2,0)</f>
        <v>Brooklyn</v>
      </c>
      <c r="M4502" t="str">
        <f>VLOOKUP($K4502,Neighborhoods!$A:$C,3,0)</f>
        <v>Bedford-Stuyvesant</v>
      </c>
      <c r="N4502" t="str">
        <f>INDEX(Neighborhoods!$A:$C, MATCH(Places!$K4502,Neighborhoods!$A:$A,0), MATCH(Places!N$1,Neighborhoods!$A$1:$C$1,0))</f>
        <v>Brooklyn</v>
      </c>
      <c r="O4502" t="str">
        <f>INDEX(Neighborhoods!$A:$C, MATCH(Places!$K4502,Neighborhoods!$A:$A,0), MATCH(Places!O$1,Neighborhoods!$A$1:$C$1,0))</f>
        <v>Bedford-Stuyvesant</v>
      </c>
      <c r="P4502" t="s">
        <v>11822</v>
      </c>
      <c r="Q4502" t="str">
        <f t="shared" si="280"/>
        <v>No</v>
      </c>
      <c r="R4502">
        <v>6</v>
      </c>
      <c r="S4502" t="str">
        <f t="shared" si="281"/>
        <v>Large</v>
      </c>
      <c r="T4502" s="50">
        <v>120</v>
      </c>
      <c r="U4502" s="70">
        <f t="shared" si="282"/>
        <v>0.03</v>
      </c>
      <c r="V4502" s="52">
        <v>4.67</v>
      </c>
      <c r="W4502" s="52" t="str" cm="1">
        <f t="array" ref="W4502">_xlfn.SWITCH(ROUND(V4502,0),5,"Excellent",4,"Good",3,"Ok","Bad")</f>
        <v>Excellent</v>
      </c>
      <c r="X4502">
        <v>33</v>
      </c>
      <c r="Y4502" t="str">
        <f t="shared" si="283"/>
        <v>No</v>
      </c>
      <c r="Z4502" s="68">
        <v>43515</v>
      </c>
      <c r="AA4502" s="68">
        <v>43893</v>
      </c>
      <c r="AB4502">
        <v>354</v>
      </c>
      <c r="AC4502" t="s">
        <v>15615</v>
      </c>
    </row>
    <row r="4503" spans="1:29" x14ac:dyDescent="0.3">
      <c r="A4503" t="s">
        <v>13463</v>
      </c>
      <c r="B4503">
        <v>2988</v>
      </c>
      <c r="C4503" t="str">
        <f>VLOOKUP($B4503,Hosts!$A:$M,10,0)</f>
        <v>A few days or more</v>
      </c>
      <c r="D4503" s="70">
        <f>VLOOKUP($B4503,Hosts!$A:$M,11,0)</f>
        <v>0</v>
      </c>
      <c r="E4503" s="70">
        <f>VLOOKUP($B4503,Hosts!$A:$M,12,0)</f>
        <v>1</v>
      </c>
      <c r="F4503" t="str">
        <f>VLOOKUP($B4503,Hosts!$A:$M,13,0)</f>
        <v>Yes</v>
      </c>
      <c r="G4503" t="str">
        <f>INDEX(Hosts!$A:$M, MATCH(Places!$B4503,Hosts!$A:$A,0), MATCH(Places!G$1,Hosts!$A$1:$M$1,0))</f>
        <v>A few days or more</v>
      </c>
      <c r="H4503" s="70">
        <f>INDEX(Hosts!$A:$M, MATCH(Places!$B4503,Hosts!$A:$A,0), MATCH(Places!H$1,Hosts!$A$1:$M$1,0))</f>
        <v>0</v>
      </c>
      <c r="I4503" s="70">
        <f>INDEX(Hosts!$A:$M, MATCH(Places!$B4503,Hosts!$A:$A,0), MATCH(Places!I$1,Hosts!$A$1:$M$1,0))</f>
        <v>1</v>
      </c>
      <c r="J4503" t="str">
        <f>INDEX(Hosts!$A:$M, MATCH(Places!$B4503,Hosts!$A:$A,0), MATCH(Places!J$1,Hosts!$A$1:$M$1,0))</f>
        <v>Yes</v>
      </c>
      <c r="K4503">
        <v>24</v>
      </c>
      <c r="L4503" t="str">
        <f>VLOOKUP($K4503,Neighborhoods!$A:$C,2,0)</f>
        <v>Queens</v>
      </c>
      <c r="M4503" t="str">
        <f>VLOOKUP($K4503,Neighborhoods!$A:$C,3,0)</f>
        <v>Long Island City</v>
      </c>
      <c r="N4503" t="str">
        <f>INDEX(Neighborhoods!$A:$C, MATCH(Places!$K4503,Neighborhoods!$A:$A,0), MATCH(Places!N$1,Neighborhoods!$A$1:$C$1,0))</f>
        <v>Queens</v>
      </c>
      <c r="O4503" t="str">
        <f>INDEX(Neighborhoods!$A:$C, MATCH(Places!$K4503,Neighborhoods!$A:$A,0), MATCH(Places!O$1,Neighborhoods!$A$1:$C$1,0))</f>
        <v>Long Island City</v>
      </c>
      <c r="P4503" t="s">
        <v>1</v>
      </c>
      <c r="Q4503" t="str">
        <f t="shared" si="280"/>
        <v>Yes</v>
      </c>
      <c r="R4503">
        <v>2</v>
      </c>
      <c r="S4503" t="str">
        <f t="shared" si="281"/>
        <v>Small</v>
      </c>
      <c r="T4503" s="50">
        <v>79</v>
      </c>
      <c r="U4503" s="70">
        <f t="shared" si="282"/>
        <v>0.03</v>
      </c>
      <c r="V4503" s="52">
        <v>5</v>
      </c>
      <c r="W4503" s="52" t="str" cm="1">
        <f t="array" ref="W4503">_xlfn.SWITCH(ROUND(V4503,0),5,"Excellent",4,"Good",3,"Ok","Bad")</f>
        <v>Excellent</v>
      </c>
      <c r="X4503">
        <v>12</v>
      </c>
      <c r="Y4503" t="str">
        <f t="shared" si="283"/>
        <v>No</v>
      </c>
      <c r="Z4503" s="68">
        <v>43548</v>
      </c>
      <c r="AA4503" s="68">
        <v>43877</v>
      </c>
      <c r="AB4503">
        <v>0</v>
      </c>
      <c r="AC4503" t="s">
        <v>15616</v>
      </c>
    </row>
    <row r="4504" spans="1:29" x14ac:dyDescent="0.3">
      <c r="A4504" t="s">
        <v>3166</v>
      </c>
      <c r="B4504">
        <v>3789</v>
      </c>
      <c r="C4504" t="str">
        <f>VLOOKUP($B4504,Hosts!$A:$M,10,0)</f>
        <v>Within an hour</v>
      </c>
      <c r="D4504" s="70">
        <f>VLOOKUP($B4504,Hosts!$A:$M,11,0)</f>
        <v>1</v>
      </c>
      <c r="E4504" s="70">
        <f>VLOOKUP($B4504,Hosts!$A:$M,12,0)</f>
        <v>0.99</v>
      </c>
      <c r="F4504" t="str">
        <f>VLOOKUP($B4504,Hosts!$A:$M,13,0)</f>
        <v>No</v>
      </c>
      <c r="G4504" t="str">
        <f>INDEX(Hosts!$A:$M, MATCH(Places!$B4504,Hosts!$A:$A,0), MATCH(Places!G$1,Hosts!$A$1:$M$1,0))</f>
        <v>Within an hour</v>
      </c>
      <c r="H4504" s="70">
        <f>INDEX(Hosts!$A:$M, MATCH(Places!$B4504,Hosts!$A:$A,0), MATCH(Places!H$1,Hosts!$A$1:$M$1,0))</f>
        <v>1</v>
      </c>
      <c r="I4504" s="70">
        <f>INDEX(Hosts!$A:$M, MATCH(Places!$B4504,Hosts!$A:$A,0), MATCH(Places!I$1,Hosts!$A$1:$M$1,0))</f>
        <v>0.99</v>
      </c>
      <c r="J4504" t="str">
        <f>INDEX(Hosts!$A:$M, MATCH(Places!$B4504,Hosts!$A:$A,0), MATCH(Places!J$1,Hosts!$A$1:$M$1,0))</f>
        <v>No</v>
      </c>
      <c r="K4504">
        <v>17</v>
      </c>
      <c r="L4504" t="str">
        <f>VLOOKUP($K4504,Neighborhoods!$A:$C,2,0)</f>
        <v>Manhattan</v>
      </c>
      <c r="M4504" t="str">
        <f>VLOOKUP($K4504,Neighborhoods!$A:$C,3,0)</f>
        <v>Hell's Kitchen</v>
      </c>
      <c r="N4504" t="str">
        <f>INDEX(Neighborhoods!$A:$C, MATCH(Places!$K4504,Neighborhoods!$A:$A,0), MATCH(Places!N$1,Neighborhoods!$A$1:$C$1,0))</f>
        <v>Manhattan</v>
      </c>
      <c r="O4504" t="str">
        <f>INDEX(Neighborhoods!$A:$C, MATCH(Places!$K4504,Neighborhoods!$A:$A,0), MATCH(Places!O$1,Neighborhoods!$A$1:$C$1,0))</f>
        <v>Hell's Kitchen</v>
      </c>
      <c r="P4504" t="s">
        <v>11822</v>
      </c>
      <c r="Q4504" t="str">
        <f t="shared" si="280"/>
        <v>No</v>
      </c>
      <c r="R4504">
        <v>3</v>
      </c>
      <c r="S4504" t="str">
        <f t="shared" si="281"/>
        <v>Medium</v>
      </c>
      <c r="T4504" s="50">
        <v>84.71</v>
      </c>
      <c r="U4504" s="70">
        <f t="shared" si="282"/>
        <v>0.03</v>
      </c>
      <c r="V4504" s="52">
        <v>4.7300000000000004</v>
      </c>
      <c r="W4504" s="52" t="str" cm="1">
        <f t="array" ref="W4504">_xlfn.SWITCH(ROUND(V4504,0),5,"Excellent",4,"Good",3,"Ok","Bad")</f>
        <v>Excellent</v>
      </c>
      <c r="X4504">
        <v>89</v>
      </c>
      <c r="Y4504" t="str">
        <f t="shared" si="283"/>
        <v>No</v>
      </c>
      <c r="Z4504" s="68">
        <v>43507</v>
      </c>
      <c r="AA4504" s="68">
        <v>44053</v>
      </c>
      <c r="AB4504">
        <v>126</v>
      </c>
      <c r="AC4504" t="s">
        <v>15616</v>
      </c>
    </row>
    <row r="4505" spans="1:29" x14ac:dyDescent="0.3">
      <c r="A4505" t="s">
        <v>3167</v>
      </c>
      <c r="B4505">
        <v>1198</v>
      </c>
      <c r="C4505" t="str">
        <f>VLOOKUP($B4505,Hosts!$A:$M,10,0)</f>
        <v>Within an hour</v>
      </c>
      <c r="D4505" s="70">
        <f>VLOOKUP($B4505,Hosts!$A:$M,11,0)</f>
        <v>1</v>
      </c>
      <c r="E4505" s="70">
        <f>VLOOKUP($B4505,Hosts!$A:$M,12,0)</f>
        <v>0.99</v>
      </c>
      <c r="F4505" t="str">
        <f>VLOOKUP($B4505,Hosts!$A:$M,13,0)</f>
        <v>Yes</v>
      </c>
      <c r="G4505" t="str">
        <f>INDEX(Hosts!$A:$M, MATCH(Places!$B4505,Hosts!$A:$A,0), MATCH(Places!G$1,Hosts!$A$1:$M$1,0))</f>
        <v>Within an hour</v>
      </c>
      <c r="H4505" s="70">
        <f>INDEX(Hosts!$A:$M, MATCH(Places!$B4505,Hosts!$A:$A,0), MATCH(Places!H$1,Hosts!$A$1:$M$1,0))</f>
        <v>1</v>
      </c>
      <c r="I4505" s="70">
        <f>INDEX(Hosts!$A:$M, MATCH(Places!$B4505,Hosts!$A:$A,0), MATCH(Places!I$1,Hosts!$A$1:$M$1,0))</f>
        <v>0.99</v>
      </c>
      <c r="J4505" t="str">
        <f>INDEX(Hosts!$A:$M, MATCH(Places!$B4505,Hosts!$A:$A,0), MATCH(Places!J$1,Hosts!$A$1:$M$1,0))</f>
        <v>Yes</v>
      </c>
      <c r="K4505">
        <v>12</v>
      </c>
      <c r="L4505" t="str">
        <f>VLOOKUP($K4505,Neighborhoods!$A:$C,2,0)</f>
        <v>Brooklyn</v>
      </c>
      <c r="M4505" t="str">
        <f>VLOOKUP($K4505,Neighborhoods!$A:$C,3,0)</f>
        <v>Williamsburg</v>
      </c>
      <c r="N4505" t="str">
        <f>INDEX(Neighborhoods!$A:$C, MATCH(Places!$K4505,Neighborhoods!$A:$A,0), MATCH(Places!N$1,Neighborhoods!$A$1:$C$1,0))</f>
        <v>Brooklyn</v>
      </c>
      <c r="O4505" t="str">
        <f>INDEX(Neighborhoods!$A:$C, MATCH(Places!$K4505,Neighborhoods!$A:$A,0), MATCH(Places!O$1,Neighborhoods!$A$1:$C$1,0))</f>
        <v>Williamsburg</v>
      </c>
      <c r="P4505" t="s">
        <v>11822</v>
      </c>
      <c r="Q4505" t="str">
        <f t="shared" si="280"/>
        <v>No</v>
      </c>
      <c r="R4505">
        <v>4</v>
      </c>
      <c r="S4505" t="str">
        <f t="shared" si="281"/>
        <v>Medium</v>
      </c>
      <c r="T4505" s="50">
        <v>112</v>
      </c>
      <c r="U4505" s="70">
        <f t="shared" si="282"/>
        <v>0.03</v>
      </c>
      <c r="V4505" s="52">
        <v>4.9000000000000004</v>
      </c>
      <c r="W4505" s="52" t="str" cm="1">
        <f t="array" ref="W4505">_xlfn.SWITCH(ROUND(V4505,0),5,"Excellent",4,"Good",3,"Ok","Bad")</f>
        <v>Excellent</v>
      </c>
      <c r="X4505">
        <v>102</v>
      </c>
      <c r="Y4505" t="str">
        <f t="shared" si="283"/>
        <v>Yes</v>
      </c>
      <c r="Z4505" s="68">
        <v>43518</v>
      </c>
      <c r="AA4505" s="68">
        <v>44058</v>
      </c>
      <c r="AB4505">
        <v>272</v>
      </c>
      <c r="AC4505" t="s">
        <v>15616</v>
      </c>
    </row>
    <row r="4506" spans="1:29" x14ac:dyDescent="0.3">
      <c r="A4506" t="s">
        <v>13392</v>
      </c>
      <c r="B4506">
        <v>1571</v>
      </c>
      <c r="C4506" t="str">
        <f>VLOOKUP($B4506,Hosts!$A:$M,10,0)</f>
        <v>Within a few hours</v>
      </c>
      <c r="D4506" s="70">
        <f>VLOOKUP($B4506,Hosts!$A:$M,11,0)</f>
        <v>1</v>
      </c>
      <c r="E4506" s="70">
        <f>VLOOKUP($B4506,Hosts!$A:$M,12,0)</f>
        <v>0.95</v>
      </c>
      <c r="F4506" t="str">
        <f>VLOOKUP($B4506,Hosts!$A:$M,13,0)</f>
        <v>Yes</v>
      </c>
      <c r="G4506" t="str">
        <f>INDEX(Hosts!$A:$M, MATCH(Places!$B4506,Hosts!$A:$A,0), MATCH(Places!G$1,Hosts!$A$1:$M$1,0))</f>
        <v>Within a few hours</v>
      </c>
      <c r="H4506" s="70">
        <f>INDEX(Hosts!$A:$M, MATCH(Places!$B4506,Hosts!$A:$A,0), MATCH(Places!H$1,Hosts!$A$1:$M$1,0))</f>
        <v>1</v>
      </c>
      <c r="I4506" s="70">
        <f>INDEX(Hosts!$A:$M, MATCH(Places!$B4506,Hosts!$A:$A,0), MATCH(Places!I$1,Hosts!$A$1:$M$1,0))</f>
        <v>0.95</v>
      </c>
      <c r="J4506" t="str">
        <f>INDEX(Hosts!$A:$M, MATCH(Places!$B4506,Hosts!$A:$A,0), MATCH(Places!J$1,Hosts!$A$1:$M$1,0))</f>
        <v>Yes</v>
      </c>
      <c r="K4506">
        <v>15</v>
      </c>
      <c r="L4506" t="str">
        <f>VLOOKUP($K4506,Neighborhoods!$A:$C,2,0)</f>
        <v>Manhattan</v>
      </c>
      <c r="M4506" t="str">
        <f>VLOOKUP($K4506,Neighborhoods!$A:$C,3,0)</f>
        <v>East Village</v>
      </c>
      <c r="N4506" t="str">
        <f>INDEX(Neighborhoods!$A:$C, MATCH(Places!$K4506,Neighborhoods!$A:$A,0), MATCH(Places!N$1,Neighborhoods!$A$1:$C$1,0))</f>
        <v>Manhattan</v>
      </c>
      <c r="O4506" t="str">
        <f>INDEX(Neighborhoods!$A:$C, MATCH(Places!$K4506,Neighborhoods!$A:$A,0), MATCH(Places!O$1,Neighborhoods!$A$1:$C$1,0))</f>
        <v>East Village</v>
      </c>
      <c r="P4506" t="s">
        <v>11822</v>
      </c>
      <c r="Q4506" t="str">
        <f t="shared" si="280"/>
        <v>No</v>
      </c>
      <c r="R4506">
        <v>6</v>
      </c>
      <c r="S4506" t="str">
        <f t="shared" si="281"/>
        <v>Large</v>
      </c>
      <c r="T4506" s="50">
        <v>155</v>
      </c>
      <c r="U4506" s="70">
        <f t="shared" si="282"/>
        <v>0.03</v>
      </c>
      <c r="V4506" s="52">
        <v>4.9000000000000004</v>
      </c>
      <c r="W4506" s="52" t="str" cm="1">
        <f t="array" ref="W4506">_xlfn.SWITCH(ROUND(V4506,0),5,"Excellent",4,"Good",3,"Ok","Bad")</f>
        <v>Excellent</v>
      </c>
      <c r="X4506">
        <v>10</v>
      </c>
      <c r="Y4506" t="str">
        <f t="shared" si="283"/>
        <v>No</v>
      </c>
      <c r="Z4506" s="68">
        <v>43552</v>
      </c>
      <c r="AA4506" s="68">
        <v>44010</v>
      </c>
      <c r="AB4506">
        <v>65</v>
      </c>
      <c r="AC4506" t="s">
        <v>15615</v>
      </c>
    </row>
    <row r="4507" spans="1:29" x14ac:dyDescent="0.3">
      <c r="A4507" t="s">
        <v>3168</v>
      </c>
      <c r="B4507">
        <v>733</v>
      </c>
      <c r="C4507" t="str">
        <f>VLOOKUP($B4507,Hosts!$A:$M,10,0)</f>
        <v>Within an hour</v>
      </c>
      <c r="D4507" s="70">
        <f>VLOOKUP($B4507,Hosts!$A:$M,11,0)</f>
        <v>1</v>
      </c>
      <c r="E4507" s="70">
        <f>VLOOKUP($B4507,Hosts!$A:$M,12,0)</f>
        <v>1</v>
      </c>
      <c r="F4507" t="str">
        <f>VLOOKUP($B4507,Hosts!$A:$M,13,0)</f>
        <v>No</v>
      </c>
      <c r="G4507" t="str">
        <f>INDEX(Hosts!$A:$M, MATCH(Places!$B4507,Hosts!$A:$A,0), MATCH(Places!G$1,Hosts!$A$1:$M$1,0))</f>
        <v>Within an hour</v>
      </c>
      <c r="H4507" s="70">
        <f>INDEX(Hosts!$A:$M, MATCH(Places!$B4507,Hosts!$A:$A,0), MATCH(Places!H$1,Hosts!$A$1:$M$1,0))</f>
        <v>1</v>
      </c>
      <c r="I4507" s="70">
        <f>INDEX(Hosts!$A:$M, MATCH(Places!$B4507,Hosts!$A:$A,0), MATCH(Places!I$1,Hosts!$A$1:$M$1,0))</f>
        <v>1</v>
      </c>
      <c r="J4507" t="str">
        <f>INDEX(Hosts!$A:$M, MATCH(Places!$B4507,Hosts!$A:$A,0), MATCH(Places!J$1,Hosts!$A$1:$M$1,0))</f>
        <v>No</v>
      </c>
      <c r="K4507">
        <v>12</v>
      </c>
      <c r="L4507" t="str">
        <f>VLOOKUP($K4507,Neighborhoods!$A:$C,2,0)</f>
        <v>Brooklyn</v>
      </c>
      <c r="M4507" t="str">
        <f>VLOOKUP($K4507,Neighborhoods!$A:$C,3,0)</f>
        <v>Williamsburg</v>
      </c>
      <c r="N4507" t="str">
        <f>INDEX(Neighborhoods!$A:$C, MATCH(Places!$K4507,Neighborhoods!$A:$A,0), MATCH(Places!N$1,Neighborhoods!$A$1:$C$1,0))</f>
        <v>Brooklyn</v>
      </c>
      <c r="O4507" t="str">
        <f>INDEX(Neighborhoods!$A:$C, MATCH(Places!$K4507,Neighborhoods!$A:$A,0), MATCH(Places!O$1,Neighborhoods!$A$1:$C$1,0))</f>
        <v>Williamsburg</v>
      </c>
      <c r="P4507" t="s">
        <v>11822</v>
      </c>
      <c r="Q4507" t="str">
        <f t="shared" si="280"/>
        <v>No</v>
      </c>
      <c r="R4507">
        <v>2</v>
      </c>
      <c r="S4507" t="str">
        <f t="shared" si="281"/>
        <v>Small</v>
      </c>
      <c r="T4507" s="50">
        <v>49</v>
      </c>
      <c r="U4507" s="70">
        <f t="shared" si="282"/>
        <v>0.03</v>
      </c>
      <c r="V4507" s="52">
        <v>4.8600000000000003</v>
      </c>
      <c r="W4507" s="52" t="str" cm="1">
        <f t="array" ref="W4507">_xlfn.SWITCH(ROUND(V4507,0),5,"Excellent",4,"Good",3,"Ok","Bad")</f>
        <v>Excellent</v>
      </c>
      <c r="X4507">
        <v>7</v>
      </c>
      <c r="Y4507" t="str">
        <f t="shared" si="283"/>
        <v>No</v>
      </c>
      <c r="Z4507" s="68">
        <v>43519</v>
      </c>
      <c r="AA4507" s="68">
        <v>43831</v>
      </c>
      <c r="AB4507">
        <v>0</v>
      </c>
      <c r="AC4507" t="s">
        <v>15615</v>
      </c>
    </row>
    <row r="4508" spans="1:29" x14ac:dyDescent="0.3">
      <c r="A4508" t="s">
        <v>14082</v>
      </c>
      <c r="B4508">
        <v>784</v>
      </c>
      <c r="C4508" t="str">
        <f>VLOOKUP($B4508,Hosts!$A:$M,10,0)</f>
        <v>Within a few hours</v>
      </c>
      <c r="D4508" s="70">
        <f>VLOOKUP($B4508,Hosts!$A:$M,11,0)</f>
        <v>1</v>
      </c>
      <c r="E4508" s="70">
        <f>VLOOKUP($B4508,Hosts!$A:$M,12,0)</f>
        <v>1</v>
      </c>
      <c r="F4508" t="str">
        <f>VLOOKUP($B4508,Hosts!$A:$M,13,0)</f>
        <v>Yes</v>
      </c>
      <c r="G4508" t="str">
        <f>INDEX(Hosts!$A:$M, MATCH(Places!$B4508,Hosts!$A:$A,0), MATCH(Places!G$1,Hosts!$A$1:$M$1,0))</f>
        <v>Within a few hours</v>
      </c>
      <c r="H4508" s="70">
        <f>INDEX(Hosts!$A:$M, MATCH(Places!$B4508,Hosts!$A:$A,0), MATCH(Places!H$1,Hosts!$A$1:$M$1,0))</f>
        <v>1</v>
      </c>
      <c r="I4508" s="70">
        <f>INDEX(Hosts!$A:$M, MATCH(Places!$B4508,Hosts!$A:$A,0), MATCH(Places!I$1,Hosts!$A$1:$M$1,0))</f>
        <v>1</v>
      </c>
      <c r="J4508" t="str">
        <f>INDEX(Hosts!$A:$M, MATCH(Places!$B4508,Hosts!$A:$A,0), MATCH(Places!J$1,Hosts!$A$1:$M$1,0))</f>
        <v>Yes</v>
      </c>
      <c r="K4508">
        <v>7</v>
      </c>
      <c r="L4508" t="str">
        <f>VLOOKUP($K4508,Neighborhoods!$A:$C,2,0)</f>
        <v>Brooklyn</v>
      </c>
      <c r="M4508" t="str">
        <f>VLOOKUP($K4508,Neighborhoods!$A:$C,3,0)</f>
        <v>Bedford-Stuyvesant</v>
      </c>
      <c r="N4508" t="str">
        <f>INDEX(Neighborhoods!$A:$C, MATCH(Places!$K4508,Neighborhoods!$A:$A,0), MATCH(Places!N$1,Neighborhoods!$A$1:$C$1,0))</f>
        <v>Brooklyn</v>
      </c>
      <c r="O4508" t="str">
        <f>INDEX(Neighborhoods!$A:$C, MATCH(Places!$K4508,Neighborhoods!$A:$A,0), MATCH(Places!O$1,Neighborhoods!$A$1:$C$1,0))</f>
        <v>Bedford-Stuyvesant</v>
      </c>
      <c r="P4508" t="s">
        <v>11822</v>
      </c>
      <c r="Q4508" t="str">
        <f t="shared" si="280"/>
        <v>No</v>
      </c>
      <c r="R4508">
        <v>4</v>
      </c>
      <c r="S4508" t="str">
        <f t="shared" si="281"/>
        <v>Medium</v>
      </c>
      <c r="T4508" s="50">
        <v>125</v>
      </c>
      <c r="U4508" s="70">
        <f t="shared" si="282"/>
        <v>0.03</v>
      </c>
      <c r="V4508" s="52">
        <v>5</v>
      </c>
      <c r="W4508" s="52" t="str" cm="1">
        <f t="array" ref="W4508">_xlfn.SWITCH(ROUND(V4508,0),5,"Excellent",4,"Good",3,"Ok","Bad")</f>
        <v>Excellent</v>
      </c>
      <c r="X4508">
        <v>33</v>
      </c>
      <c r="Y4508" t="str">
        <f t="shared" si="283"/>
        <v>No</v>
      </c>
      <c r="Z4508" s="68">
        <v>43551</v>
      </c>
      <c r="AA4508" s="68">
        <v>44012</v>
      </c>
      <c r="AB4508">
        <v>165</v>
      </c>
      <c r="AC4508" t="s">
        <v>15615</v>
      </c>
    </row>
    <row r="4509" spans="1:29" x14ac:dyDescent="0.3">
      <c r="A4509" t="s">
        <v>3169</v>
      </c>
      <c r="B4509">
        <v>1098</v>
      </c>
      <c r="C4509" t="str">
        <f>VLOOKUP($B4509,Hosts!$A:$M,10,0)</f>
        <v>Within a few hours</v>
      </c>
      <c r="D4509" s="70">
        <f>VLOOKUP($B4509,Hosts!$A:$M,11,0)</f>
        <v>0.9</v>
      </c>
      <c r="E4509" s="70">
        <f>VLOOKUP($B4509,Hosts!$A:$M,12,0)</f>
        <v>0.95</v>
      </c>
      <c r="F4509" t="str">
        <f>VLOOKUP($B4509,Hosts!$A:$M,13,0)</f>
        <v>No</v>
      </c>
      <c r="G4509" t="str">
        <f>INDEX(Hosts!$A:$M, MATCH(Places!$B4509,Hosts!$A:$A,0), MATCH(Places!G$1,Hosts!$A$1:$M$1,0))</f>
        <v>Within a few hours</v>
      </c>
      <c r="H4509" s="70">
        <f>INDEX(Hosts!$A:$M, MATCH(Places!$B4509,Hosts!$A:$A,0), MATCH(Places!H$1,Hosts!$A$1:$M$1,0))</f>
        <v>0.9</v>
      </c>
      <c r="I4509" s="70">
        <f>INDEX(Hosts!$A:$M, MATCH(Places!$B4509,Hosts!$A:$A,0), MATCH(Places!I$1,Hosts!$A$1:$M$1,0))</f>
        <v>0.95</v>
      </c>
      <c r="J4509" t="str">
        <f>INDEX(Hosts!$A:$M, MATCH(Places!$B4509,Hosts!$A:$A,0), MATCH(Places!J$1,Hosts!$A$1:$M$1,0))</f>
        <v>No</v>
      </c>
      <c r="K4509">
        <v>16</v>
      </c>
      <c r="L4509" t="str">
        <f>VLOOKUP($K4509,Neighborhoods!$A:$C,2,0)</f>
        <v>Manhattan</v>
      </c>
      <c r="M4509" t="str">
        <f>VLOOKUP($K4509,Neighborhoods!$A:$C,3,0)</f>
        <v>Harlem</v>
      </c>
      <c r="N4509" t="str">
        <f>INDEX(Neighborhoods!$A:$C, MATCH(Places!$K4509,Neighborhoods!$A:$A,0), MATCH(Places!N$1,Neighborhoods!$A$1:$C$1,0))</f>
        <v>Manhattan</v>
      </c>
      <c r="O4509" t="str">
        <f>INDEX(Neighborhoods!$A:$C, MATCH(Places!$K4509,Neighborhoods!$A:$A,0), MATCH(Places!O$1,Neighborhoods!$A$1:$C$1,0))</f>
        <v>Harlem</v>
      </c>
      <c r="P4509" t="s">
        <v>1</v>
      </c>
      <c r="Q4509" t="str">
        <f t="shared" si="280"/>
        <v>Yes</v>
      </c>
      <c r="R4509">
        <v>2</v>
      </c>
      <c r="S4509" t="str">
        <f t="shared" si="281"/>
        <v>Small</v>
      </c>
      <c r="T4509" s="50">
        <v>117</v>
      </c>
      <c r="U4509" s="70">
        <f t="shared" si="282"/>
        <v>0.03</v>
      </c>
      <c r="V4509" s="52">
        <v>4.6100000000000003</v>
      </c>
      <c r="W4509" s="52" t="str" cm="1">
        <f t="array" ref="W4509">_xlfn.SWITCH(ROUND(V4509,0),5,"Excellent",4,"Good",3,"Ok","Bad")</f>
        <v>Excellent</v>
      </c>
      <c r="X4509">
        <v>38</v>
      </c>
      <c r="Y4509" t="str">
        <f t="shared" si="283"/>
        <v>No</v>
      </c>
      <c r="Z4509" s="68">
        <v>43514</v>
      </c>
      <c r="AA4509" s="68">
        <v>44039</v>
      </c>
      <c r="AB4509">
        <v>352</v>
      </c>
      <c r="AC4509" t="s">
        <v>15615</v>
      </c>
    </row>
    <row r="4510" spans="1:29" x14ac:dyDescent="0.3">
      <c r="A4510" t="s">
        <v>14762</v>
      </c>
      <c r="B4510">
        <v>2838</v>
      </c>
      <c r="C4510" t="str">
        <f>VLOOKUP($B4510,Hosts!$A:$M,10,0)</f>
        <v>Within a day</v>
      </c>
      <c r="D4510" s="70">
        <f>VLOOKUP($B4510,Hosts!$A:$M,11,0)</f>
        <v>1</v>
      </c>
      <c r="E4510" s="70">
        <f>VLOOKUP($B4510,Hosts!$A:$M,12,0)</f>
        <v>0.93</v>
      </c>
      <c r="F4510" t="str">
        <f>VLOOKUP($B4510,Hosts!$A:$M,13,0)</f>
        <v>Yes</v>
      </c>
      <c r="G4510" t="str">
        <f>INDEX(Hosts!$A:$M, MATCH(Places!$B4510,Hosts!$A:$A,0), MATCH(Places!G$1,Hosts!$A$1:$M$1,0))</f>
        <v>Within a day</v>
      </c>
      <c r="H4510" s="70">
        <f>INDEX(Hosts!$A:$M, MATCH(Places!$B4510,Hosts!$A:$A,0), MATCH(Places!H$1,Hosts!$A$1:$M$1,0))</f>
        <v>1</v>
      </c>
      <c r="I4510" s="70">
        <f>INDEX(Hosts!$A:$M, MATCH(Places!$B4510,Hosts!$A:$A,0), MATCH(Places!I$1,Hosts!$A$1:$M$1,0))</f>
        <v>0.93</v>
      </c>
      <c r="J4510" t="str">
        <f>INDEX(Hosts!$A:$M, MATCH(Places!$B4510,Hosts!$A:$A,0), MATCH(Places!J$1,Hosts!$A$1:$M$1,0))</f>
        <v>Yes</v>
      </c>
      <c r="K4510">
        <v>7</v>
      </c>
      <c r="L4510" t="str">
        <f>VLOOKUP($K4510,Neighborhoods!$A:$C,2,0)</f>
        <v>Brooklyn</v>
      </c>
      <c r="M4510" t="str">
        <f>VLOOKUP($K4510,Neighborhoods!$A:$C,3,0)</f>
        <v>Bedford-Stuyvesant</v>
      </c>
      <c r="N4510" t="str">
        <f>INDEX(Neighborhoods!$A:$C, MATCH(Places!$K4510,Neighborhoods!$A:$A,0), MATCH(Places!N$1,Neighborhoods!$A$1:$C$1,0))</f>
        <v>Brooklyn</v>
      </c>
      <c r="O4510" t="str">
        <f>INDEX(Neighborhoods!$A:$C, MATCH(Places!$K4510,Neighborhoods!$A:$A,0), MATCH(Places!O$1,Neighborhoods!$A$1:$C$1,0))</f>
        <v>Bedford-Stuyvesant</v>
      </c>
      <c r="P4510" t="s">
        <v>11822</v>
      </c>
      <c r="Q4510" t="str">
        <f t="shared" si="280"/>
        <v>No</v>
      </c>
      <c r="R4510">
        <v>4</v>
      </c>
      <c r="S4510" t="str">
        <f t="shared" si="281"/>
        <v>Medium</v>
      </c>
      <c r="T4510" s="50">
        <v>110</v>
      </c>
      <c r="U4510" s="70">
        <f t="shared" si="282"/>
        <v>0.03</v>
      </c>
      <c r="V4510" s="52">
        <v>5</v>
      </c>
      <c r="W4510" s="52" t="str" cm="1">
        <f t="array" ref="W4510">_xlfn.SWITCH(ROUND(V4510,0),5,"Excellent",4,"Good",3,"Ok","Bad")</f>
        <v>Excellent</v>
      </c>
      <c r="X4510">
        <v>5</v>
      </c>
      <c r="Y4510" t="str">
        <f t="shared" si="283"/>
        <v>No</v>
      </c>
      <c r="Z4510" s="68">
        <v>43541</v>
      </c>
      <c r="AA4510" s="68">
        <v>43799</v>
      </c>
      <c r="AB4510">
        <v>51</v>
      </c>
      <c r="AC4510" t="s">
        <v>15616</v>
      </c>
    </row>
    <row r="4511" spans="1:29" x14ac:dyDescent="0.3">
      <c r="A4511" t="s">
        <v>3170</v>
      </c>
      <c r="B4511">
        <v>3348</v>
      </c>
      <c r="C4511" t="str">
        <f>VLOOKUP($B4511,Hosts!$A:$M,10,0)</f>
        <v>A few days or more</v>
      </c>
      <c r="D4511" s="70">
        <f>VLOOKUP($B4511,Hosts!$A:$M,11,0)</f>
        <v>0</v>
      </c>
      <c r="E4511" s="70">
        <f>VLOOKUP($B4511,Hosts!$A:$M,12,0)</f>
        <v>1</v>
      </c>
      <c r="F4511" t="str">
        <f>VLOOKUP($B4511,Hosts!$A:$M,13,0)</f>
        <v>Yes</v>
      </c>
      <c r="G4511" t="str">
        <f>INDEX(Hosts!$A:$M, MATCH(Places!$B4511,Hosts!$A:$A,0), MATCH(Places!G$1,Hosts!$A$1:$M$1,0))</f>
        <v>A few days or more</v>
      </c>
      <c r="H4511" s="70">
        <f>INDEX(Hosts!$A:$M, MATCH(Places!$B4511,Hosts!$A:$A,0), MATCH(Places!H$1,Hosts!$A$1:$M$1,0))</f>
        <v>0</v>
      </c>
      <c r="I4511" s="70">
        <f>INDEX(Hosts!$A:$M, MATCH(Places!$B4511,Hosts!$A:$A,0), MATCH(Places!I$1,Hosts!$A$1:$M$1,0))</f>
        <v>1</v>
      </c>
      <c r="J4511" t="str">
        <f>INDEX(Hosts!$A:$M, MATCH(Places!$B4511,Hosts!$A:$A,0), MATCH(Places!J$1,Hosts!$A$1:$M$1,0))</f>
        <v>Yes</v>
      </c>
      <c r="K4511">
        <v>7</v>
      </c>
      <c r="L4511" t="str">
        <f>VLOOKUP($K4511,Neighborhoods!$A:$C,2,0)</f>
        <v>Brooklyn</v>
      </c>
      <c r="M4511" t="str">
        <f>VLOOKUP($K4511,Neighborhoods!$A:$C,3,0)</f>
        <v>Bedford-Stuyvesant</v>
      </c>
      <c r="N4511" t="str">
        <f>INDEX(Neighborhoods!$A:$C, MATCH(Places!$K4511,Neighborhoods!$A:$A,0), MATCH(Places!N$1,Neighborhoods!$A$1:$C$1,0))</f>
        <v>Brooklyn</v>
      </c>
      <c r="O4511" t="str">
        <f>INDEX(Neighborhoods!$A:$C, MATCH(Places!$K4511,Neighborhoods!$A:$A,0), MATCH(Places!O$1,Neighborhoods!$A$1:$C$1,0))</f>
        <v>Bedford-Stuyvesant</v>
      </c>
      <c r="P4511" t="s">
        <v>1</v>
      </c>
      <c r="Q4511" t="str">
        <f t="shared" si="280"/>
        <v>Yes</v>
      </c>
      <c r="R4511">
        <v>2</v>
      </c>
      <c r="S4511" t="str">
        <f t="shared" si="281"/>
        <v>Small</v>
      </c>
      <c r="T4511" s="50">
        <v>55</v>
      </c>
      <c r="U4511" s="70">
        <f t="shared" si="282"/>
        <v>0.03</v>
      </c>
      <c r="V4511" s="52">
        <v>4.9800000000000004</v>
      </c>
      <c r="W4511" s="52" t="str" cm="1">
        <f t="array" ref="W4511">_xlfn.SWITCH(ROUND(V4511,0),5,"Excellent",4,"Good",3,"Ok","Bad")</f>
        <v>Excellent</v>
      </c>
      <c r="X4511">
        <v>50</v>
      </c>
      <c r="Y4511" t="str">
        <f t="shared" si="283"/>
        <v>No</v>
      </c>
      <c r="Z4511" s="68">
        <v>43509</v>
      </c>
      <c r="AA4511" s="68">
        <v>43884</v>
      </c>
      <c r="AB4511">
        <v>137</v>
      </c>
      <c r="AC4511" t="s">
        <v>15615</v>
      </c>
    </row>
    <row r="4512" spans="1:29" x14ac:dyDescent="0.3">
      <c r="A4512" t="s">
        <v>3171</v>
      </c>
      <c r="B4512">
        <v>3272</v>
      </c>
      <c r="C4512" t="str">
        <f>VLOOKUP($B4512,Hosts!$A:$M,10,0)</f>
        <v>A few days or more</v>
      </c>
      <c r="D4512" s="70">
        <f>VLOOKUP($B4512,Hosts!$A:$M,11,0)</f>
        <v>0</v>
      </c>
      <c r="E4512" s="70">
        <f>VLOOKUP($B4512,Hosts!$A:$M,12,0)</f>
        <v>0.84</v>
      </c>
      <c r="F4512" t="str">
        <f>VLOOKUP($B4512,Hosts!$A:$M,13,0)</f>
        <v>No</v>
      </c>
      <c r="G4512" t="str">
        <f>INDEX(Hosts!$A:$M, MATCH(Places!$B4512,Hosts!$A:$A,0), MATCH(Places!G$1,Hosts!$A$1:$M$1,0))</f>
        <v>A few days or more</v>
      </c>
      <c r="H4512" s="70">
        <f>INDEX(Hosts!$A:$M, MATCH(Places!$B4512,Hosts!$A:$A,0), MATCH(Places!H$1,Hosts!$A$1:$M$1,0))</f>
        <v>0</v>
      </c>
      <c r="I4512" s="70">
        <f>INDEX(Hosts!$A:$M, MATCH(Places!$B4512,Hosts!$A:$A,0), MATCH(Places!I$1,Hosts!$A$1:$M$1,0))</f>
        <v>0.84</v>
      </c>
      <c r="J4512" t="str">
        <f>INDEX(Hosts!$A:$M, MATCH(Places!$B4512,Hosts!$A:$A,0), MATCH(Places!J$1,Hosts!$A$1:$M$1,0))</f>
        <v>No</v>
      </c>
      <c r="K4512">
        <v>25</v>
      </c>
      <c r="L4512" t="str">
        <f>VLOOKUP($K4512,Neighborhoods!$A:$C,2,0)</f>
        <v>Queens</v>
      </c>
      <c r="M4512" t="str">
        <f>VLOOKUP($K4512,Neighborhoods!$A:$C,3,0)</f>
        <v>Ridgewood</v>
      </c>
      <c r="N4512" t="str">
        <f>INDEX(Neighborhoods!$A:$C, MATCH(Places!$K4512,Neighborhoods!$A:$A,0), MATCH(Places!N$1,Neighborhoods!$A$1:$C$1,0))</f>
        <v>Queens</v>
      </c>
      <c r="O4512" t="str">
        <f>INDEX(Neighborhoods!$A:$C, MATCH(Places!$K4512,Neighborhoods!$A:$A,0), MATCH(Places!O$1,Neighborhoods!$A$1:$C$1,0))</f>
        <v>Ridgewood</v>
      </c>
      <c r="P4512" t="s">
        <v>1</v>
      </c>
      <c r="Q4512" t="str">
        <f t="shared" si="280"/>
        <v>Yes</v>
      </c>
      <c r="R4512">
        <v>2</v>
      </c>
      <c r="S4512" t="str">
        <f t="shared" si="281"/>
        <v>Small</v>
      </c>
      <c r="T4512" s="50">
        <v>107</v>
      </c>
      <c r="U4512" s="70">
        <f t="shared" si="282"/>
        <v>0.03</v>
      </c>
      <c r="V4512" s="52">
        <v>4.33</v>
      </c>
      <c r="W4512" s="52" t="str" cm="1">
        <f t="array" ref="W4512">_xlfn.SWITCH(ROUND(V4512,0),5,"Excellent",4,"Good",3,"Ok","Bad")</f>
        <v>Good</v>
      </c>
      <c r="X4512">
        <v>6</v>
      </c>
      <c r="Y4512" t="str">
        <f t="shared" si="283"/>
        <v>No</v>
      </c>
      <c r="Z4512" s="68">
        <v>43585</v>
      </c>
      <c r="AA4512" s="68">
        <v>43832</v>
      </c>
      <c r="AB4512">
        <v>365</v>
      </c>
      <c r="AC4512" t="s">
        <v>15615</v>
      </c>
    </row>
    <row r="4513" spans="1:29" x14ac:dyDescent="0.3">
      <c r="A4513" t="s">
        <v>13247</v>
      </c>
      <c r="B4513">
        <v>3544</v>
      </c>
      <c r="C4513" t="str">
        <f>VLOOKUP($B4513,Hosts!$A:$M,10,0)</f>
        <v>Within an hour</v>
      </c>
      <c r="D4513" s="70">
        <f>VLOOKUP($B4513,Hosts!$A:$M,11,0)</f>
        <v>0.9</v>
      </c>
      <c r="E4513" s="70">
        <f>VLOOKUP($B4513,Hosts!$A:$M,12,0)</f>
        <v>0.99</v>
      </c>
      <c r="F4513" t="str">
        <f>VLOOKUP($B4513,Hosts!$A:$M,13,0)</f>
        <v>No</v>
      </c>
      <c r="G4513" t="str">
        <f>INDEX(Hosts!$A:$M, MATCH(Places!$B4513,Hosts!$A:$A,0), MATCH(Places!G$1,Hosts!$A$1:$M$1,0))</f>
        <v>Within an hour</v>
      </c>
      <c r="H4513" s="70">
        <f>INDEX(Hosts!$A:$M, MATCH(Places!$B4513,Hosts!$A:$A,0), MATCH(Places!H$1,Hosts!$A$1:$M$1,0))</f>
        <v>0.9</v>
      </c>
      <c r="I4513" s="70">
        <f>INDEX(Hosts!$A:$M, MATCH(Places!$B4513,Hosts!$A:$A,0), MATCH(Places!I$1,Hosts!$A$1:$M$1,0))</f>
        <v>0.99</v>
      </c>
      <c r="J4513" t="str">
        <f>INDEX(Hosts!$A:$M, MATCH(Places!$B4513,Hosts!$A:$A,0), MATCH(Places!J$1,Hosts!$A$1:$M$1,0))</f>
        <v>No</v>
      </c>
      <c r="K4513">
        <v>17</v>
      </c>
      <c r="L4513" t="str">
        <f>VLOOKUP($K4513,Neighborhoods!$A:$C,2,0)</f>
        <v>Manhattan</v>
      </c>
      <c r="M4513" t="str">
        <f>VLOOKUP($K4513,Neighborhoods!$A:$C,3,0)</f>
        <v>Hell's Kitchen</v>
      </c>
      <c r="N4513" t="str">
        <f>INDEX(Neighborhoods!$A:$C, MATCH(Places!$K4513,Neighborhoods!$A:$A,0), MATCH(Places!N$1,Neighborhoods!$A$1:$C$1,0))</f>
        <v>Manhattan</v>
      </c>
      <c r="O4513" t="str">
        <f>INDEX(Neighborhoods!$A:$C, MATCH(Places!$K4513,Neighborhoods!$A:$A,0), MATCH(Places!O$1,Neighborhoods!$A$1:$C$1,0))</f>
        <v>Hell's Kitchen</v>
      </c>
      <c r="P4513" t="s">
        <v>11822</v>
      </c>
      <c r="Q4513" t="str">
        <f t="shared" si="280"/>
        <v>No</v>
      </c>
      <c r="R4513">
        <v>4</v>
      </c>
      <c r="S4513" t="str">
        <f t="shared" si="281"/>
        <v>Medium</v>
      </c>
      <c r="T4513" s="50">
        <v>350</v>
      </c>
      <c r="U4513" s="70">
        <f t="shared" si="282"/>
        <v>0.04</v>
      </c>
      <c r="V4513" s="52">
        <v>4.25</v>
      </c>
      <c r="W4513" s="52" t="str" cm="1">
        <f t="array" ref="W4513">_xlfn.SWITCH(ROUND(V4513,0),5,"Excellent",4,"Good",3,"Ok","Bad")</f>
        <v>Good</v>
      </c>
      <c r="X4513">
        <v>4</v>
      </c>
      <c r="Y4513" t="str">
        <f t="shared" si="283"/>
        <v>No</v>
      </c>
      <c r="Z4513" s="68">
        <v>43582</v>
      </c>
      <c r="AA4513" s="68">
        <v>43701</v>
      </c>
      <c r="AB4513">
        <v>365</v>
      </c>
      <c r="AC4513" t="s">
        <v>15616</v>
      </c>
    </row>
    <row r="4514" spans="1:29" x14ac:dyDescent="0.3">
      <c r="A4514" t="s">
        <v>15110</v>
      </c>
      <c r="B4514">
        <v>3544</v>
      </c>
      <c r="C4514" t="str">
        <f>VLOOKUP($B4514,Hosts!$A:$M,10,0)</f>
        <v>Within an hour</v>
      </c>
      <c r="D4514" s="70">
        <f>VLOOKUP($B4514,Hosts!$A:$M,11,0)</f>
        <v>0.9</v>
      </c>
      <c r="E4514" s="70">
        <f>VLOOKUP($B4514,Hosts!$A:$M,12,0)</f>
        <v>0.99</v>
      </c>
      <c r="F4514" t="str">
        <f>VLOOKUP($B4514,Hosts!$A:$M,13,0)</f>
        <v>No</v>
      </c>
      <c r="G4514" t="str">
        <f>INDEX(Hosts!$A:$M, MATCH(Places!$B4514,Hosts!$A:$A,0), MATCH(Places!G$1,Hosts!$A$1:$M$1,0))</f>
        <v>Within an hour</v>
      </c>
      <c r="H4514" s="70">
        <f>INDEX(Hosts!$A:$M, MATCH(Places!$B4514,Hosts!$A:$A,0), MATCH(Places!H$1,Hosts!$A$1:$M$1,0))</f>
        <v>0.9</v>
      </c>
      <c r="I4514" s="70">
        <f>INDEX(Hosts!$A:$M, MATCH(Places!$B4514,Hosts!$A:$A,0), MATCH(Places!I$1,Hosts!$A$1:$M$1,0))</f>
        <v>0.99</v>
      </c>
      <c r="J4514" t="str">
        <f>INDEX(Hosts!$A:$M, MATCH(Places!$B4514,Hosts!$A:$A,0), MATCH(Places!J$1,Hosts!$A$1:$M$1,0))</f>
        <v>No</v>
      </c>
      <c r="K4514">
        <v>17</v>
      </c>
      <c r="L4514" t="str">
        <f>VLOOKUP($K4514,Neighborhoods!$A:$C,2,0)</f>
        <v>Manhattan</v>
      </c>
      <c r="M4514" t="str">
        <f>VLOOKUP($K4514,Neighborhoods!$A:$C,3,0)</f>
        <v>Hell's Kitchen</v>
      </c>
      <c r="N4514" t="str">
        <f>INDEX(Neighborhoods!$A:$C, MATCH(Places!$K4514,Neighborhoods!$A:$A,0), MATCH(Places!N$1,Neighborhoods!$A$1:$C$1,0))</f>
        <v>Manhattan</v>
      </c>
      <c r="O4514" t="str">
        <f>INDEX(Neighborhoods!$A:$C, MATCH(Places!$K4514,Neighborhoods!$A:$A,0), MATCH(Places!O$1,Neighborhoods!$A$1:$C$1,0))</f>
        <v>Hell's Kitchen</v>
      </c>
      <c r="P4514" t="s">
        <v>11822</v>
      </c>
      <c r="Q4514" t="str">
        <f t="shared" si="280"/>
        <v>No</v>
      </c>
      <c r="R4514">
        <v>6</v>
      </c>
      <c r="S4514" t="str">
        <f t="shared" si="281"/>
        <v>Large</v>
      </c>
      <c r="T4514" s="50">
        <v>350</v>
      </c>
      <c r="U4514" s="70">
        <f t="shared" si="282"/>
        <v>0.04</v>
      </c>
      <c r="V4514" s="52">
        <v>5</v>
      </c>
      <c r="W4514" s="52" t="str" cm="1">
        <f t="array" ref="W4514">_xlfn.SWITCH(ROUND(V4514,0),5,"Excellent",4,"Good",3,"Ok","Bad")</f>
        <v>Excellent</v>
      </c>
      <c r="X4514">
        <v>3</v>
      </c>
      <c r="Y4514" t="str">
        <f t="shared" si="283"/>
        <v>No</v>
      </c>
      <c r="Z4514" s="68">
        <v>43536</v>
      </c>
      <c r="AA4514" s="68">
        <v>43739</v>
      </c>
      <c r="AB4514">
        <v>362</v>
      </c>
      <c r="AC4514" t="s">
        <v>15616</v>
      </c>
    </row>
    <row r="4515" spans="1:29" x14ac:dyDescent="0.3">
      <c r="A4515" t="s">
        <v>13902</v>
      </c>
      <c r="B4515">
        <v>3292</v>
      </c>
      <c r="C4515" t="str">
        <f>VLOOKUP($B4515,Hosts!$A:$M,10,0)</f>
        <v>Within an hour</v>
      </c>
      <c r="D4515" s="70">
        <f>VLOOKUP($B4515,Hosts!$A:$M,11,0)</f>
        <v>1</v>
      </c>
      <c r="E4515" s="70">
        <f>VLOOKUP($B4515,Hosts!$A:$M,12,0)</f>
        <v>0.79</v>
      </c>
      <c r="F4515" t="str">
        <f>VLOOKUP($B4515,Hosts!$A:$M,13,0)</f>
        <v>No</v>
      </c>
      <c r="G4515" t="str">
        <f>INDEX(Hosts!$A:$M, MATCH(Places!$B4515,Hosts!$A:$A,0), MATCH(Places!G$1,Hosts!$A$1:$M$1,0))</f>
        <v>Within an hour</v>
      </c>
      <c r="H4515" s="70">
        <f>INDEX(Hosts!$A:$M, MATCH(Places!$B4515,Hosts!$A:$A,0), MATCH(Places!H$1,Hosts!$A$1:$M$1,0))</f>
        <v>1</v>
      </c>
      <c r="I4515" s="70">
        <f>INDEX(Hosts!$A:$M, MATCH(Places!$B4515,Hosts!$A:$A,0), MATCH(Places!I$1,Hosts!$A$1:$M$1,0))</f>
        <v>0.79</v>
      </c>
      <c r="J4515" t="str">
        <f>INDEX(Hosts!$A:$M, MATCH(Places!$B4515,Hosts!$A:$A,0), MATCH(Places!J$1,Hosts!$A$1:$M$1,0))</f>
        <v>No</v>
      </c>
      <c r="K4515">
        <v>26</v>
      </c>
      <c r="L4515" t="str">
        <f>VLOOKUP($K4515,Neighborhoods!$A:$C,2,0)</f>
        <v>Queens</v>
      </c>
      <c r="M4515" t="str">
        <f>VLOOKUP($K4515,Neighborhoods!$A:$C,3,0)</f>
        <v>Sunnyside</v>
      </c>
      <c r="N4515" t="str">
        <f>INDEX(Neighborhoods!$A:$C, MATCH(Places!$K4515,Neighborhoods!$A:$A,0), MATCH(Places!N$1,Neighborhoods!$A$1:$C$1,0))</f>
        <v>Queens</v>
      </c>
      <c r="O4515" t="str">
        <f>INDEX(Neighborhoods!$A:$C, MATCH(Places!$K4515,Neighborhoods!$A:$A,0), MATCH(Places!O$1,Neighborhoods!$A$1:$C$1,0))</f>
        <v>Sunnyside</v>
      </c>
      <c r="P4515" t="s">
        <v>1</v>
      </c>
      <c r="Q4515" t="str">
        <f t="shared" si="280"/>
        <v>Yes</v>
      </c>
      <c r="R4515">
        <v>2</v>
      </c>
      <c r="S4515" t="str">
        <f t="shared" si="281"/>
        <v>Small</v>
      </c>
      <c r="T4515" s="50">
        <v>52</v>
      </c>
      <c r="U4515" s="70">
        <f t="shared" si="282"/>
        <v>0.03</v>
      </c>
      <c r="V4515" s="52">
        <v>5</v>
      </c>
      <c r="W4515" s="52" t="str" cm="1">
        <f t="array" ref="W4515">_xlfn.SWITCH(ROUND(V4515,0),5,"Excellent",4,"Good",3,"Ok","Bad")</f>
        <v>Excellent</v>
      </c>
      <c r="X4515">
        <v>4</v>
      </c>
      <c r="Y4515" t="str">
        <f t="shared" si="283"/>
        <v>No</v>
      </c>
      <c r="Z4515" s="68">
        <v>43577</v>
      </c>
      <c r="AA4515" s="68">
        <v>43915</v>
      </c>
      <c r="AB4515">
        <v>260</v>
      </c>
      <c r="AC4515" t="s">
        <v>15615</v>
      </c>
    </row>
    <row r="4516" spans="1:29" x14ac:dyDescent="0.3">
      <c r="A4516" t="s">
        <v>3173</v>
      </c>
      <c r="B4516">
        <v>3791</v>
      </c>
      <c r="C4516" t="str">
        <f>VLOOKUP($B4516,Hosts!$A:$M,10,0)</f>
        <v>Within an hour</v>
      </c>
      <c r="D4516" s="70">
        <f>VLOOKUP($B4516,Hosts!$A:$M,11,0)</f>
        <v>1</v>
      </c>
      <c r="E4516" s="70">
        <f>VLOOKUP($B4516,Hosts!$A:$M,12,0)</f>
        <v>1</v>
      </c>
      <c r="F4516" t="str">
        <f>VLOOKUP($B4516,Hosts!$A:$M,13,0)</f>
        <v>Yes</v>
      </c>
      <c r="G4516" t="str">
        <f>INDEX(Hosts!$A:$M, MATCH(Places!$B4516,Hosts!$A:$A,0), MATCH(Places!G$1,Hosts!$A$1:$M$1,0))</f>
        <v>Within an hour</v>
      </c>
      <c r="H4516" s="70">
        <f>INDEX(Hosts!$A:$M, MATCH(Places!$B4516,Hosts!$A:$A,0), MATCH(Places!H$1,Hosts!$A$1:$M$1,0))</f>
        <v>1</v>
      </c>
      <c r="I4516" s="70">
        <f>INDEX(Hosts!$A:$M, MATCH(Places!$B4516,Hosts!$A:$A,0), MATCH(Places!I$1,Hosts!$A$1:$M$1,0))</f>
        <v>1</v>
      </c>
      <c r="J4516" t="str">
        <f>INDEX(Hosts!$A:$M, MATCH(Places!$B4516,Hosts!$A:$A,0), MATCH(Places!J$1,Hosts!$A$1:$M$1,0))</f>
        <v>Yes</v>
      </c>
      <c r="K4516">
        <v>3</v>
      </c>
      <c r="L4516" t="str">
        <f>VLOOKUP($K4516,Neighborhoods!$A:$C,2,0)</f>
        <v>Bronx</v>
      </c>
      <c r="M4516" t="str">
        <f>VLOOKUP($K4516,Neighborhoods!$A:$C,3,0)</f>
        <v>Longwood</v>
      </c>
      <c r="N4516" t="str">
        <f>INDEX(Neighborhoods!$A:$C, MATCH(Places!$K4516,Neighborhoods!$A:$A,0), MATCH(Places!N$1,Neighborhoods!$A$1:$C$1,0))</f>
        <v>Bronx</v>
      </c>
      <c r="O4516" t="str">
        <f>INDEX(Neighborhoods!$A:$C, MATCH(Places!$K4516,Neighborhoods!$A:$A,0), MATCH(Places!O$1,Neighborhoods!$A$1:$C$1,0))</f>
        <v>Longwood</v>
      </c>
      <c r="P4516" t="s">
        <v>11822</v>
      </c>
      <c r="Q4516" t="str">
        <f t="shared" si="280"/>
        <v>No</v>
      </c>
      <c r="R4516">
        <v>4</v>
      </c>
      <c r="S4516" t="str">
        <f t="shared" si="281"/>
        <v>Medium</v>
      </c>
      <c r="T4516" s="50">
        <v>175</v>
      </c>
      <c r="U4516" s="70">
        <f t="shared" si="282"/>
        <v>0.03</v>
      </c>
      <c r="V4516" s="52">
        <v>4.92</v>
      </c>
      <c r="W4516" s="52" t="str" cm="1">
        <f t="array" ref="W4516">_xlfn.SWITCH(ROUND(V4516,0),5,"Excellent",4,"Good",3,"Ok","Bad")</f>
        <v>Excellent</v>
      </c>
      <c r="X4516">
        <v>26</v>
      </c>
      <c r="Y4516" t="str">
        <f t="shared" si="283"/>
        <v>No</v>
      </c>
      <c r="Z4516" s="68">
        <v>43562</v>
      </c>
      <c r="AA4516" s="68">
        <v>44054</v>
      </c>
      <c r="AB4516">
        <v>169</v>
      </c>
      <c r="AC4516" t="s">
        <v>15616</v>
      </c>
    </row>
    <row r="4517" spans="1:29" x14ac:dyDescent="0.3">
      <c r="A4517" t="s">
        <v>3174</v>
      </c>
      <c r="B4517">
        <v>221</v>
      </c>
      <c r="C4517" t="str">
        <f>VLOOKUP($B4517,Hosts!$A:$M,10,0)</f>
        <v>Within an hour</v>
      </c>
      <c r="D4517" s="70">
        <f>VLOOKUP($B4517,Hosts!$A:$M,11,0)</f>
        <v>1</v>
      </c>
      <c r="E4517" s="70">
        <f>VLOOKUP($B4517,Hosts!$A:$M,12,0)</f>
        <v>0.97</v>
      </c>
      <c r="F4517" t="str">
        <f>VLOOKUP($B4517,Hosts!$A:$M,13,0)</f>
        <v>Yes</v>
      </c>
      <c r="G4517" t="str">
        <f>INDEX(Hosts!$A:$M, MATCH(Places!$B4517,Hosts!$A:$A,0), MATCH(Places!G$1,Hosts!$A$1:$M$1,0))</f>
        <v>Within an hour</v>
      </c>
      <c r="H4517" s="70">
        <f>INDEX(Hosts!$A:$M, MATCH(Places!$B4517,Hosts!$A:$A,0), MATCH(Places!H$1,Hosts!$A$1:$M$1,0))</f>
        <v>1</v>
      </c>
      <c r="I4517" s="70">
        <f>INDEX(Hosts!$A:$M, MATCH(Places!$B4517,Hosts!$A:$A,0), MATCH(Places!I$1,Hosts!$A$1:$M$1,0))</f>
        <v>0.97</v>
      </c>
      <c r="J4517" t="str">
        <f>INDEX(Hosts!$A:$M, MATCH(Places!$B4517,Hosts!$A:$A,0), MATCH(Places!J$1,Hosts!$A$1:$M$1,0))</f>
        <v>Yes</v>
      </c>
      <c r="K4517">
        <v>29</v>
      </c>
      <c r="L4517" t="str">
        <f>VLOOKUP($K4517,Neighborhoods!$A:$C,2,0)</f>
        <v>Staten Island</v>
      </c>
      <c r="M4517" t="str">
        <f>VLOOKUP($K4517,Neighborhoods!$A:$C,3,0)</f>
        <v>Stapleton</v>
      </c>
      <c r="N4517" t="str">
        <f>INDEX(Neighborhoods!$A:$C, MATCH(Places!$K4517,Neighborhoods!$A:$A,0), MATCH(Places!N$1,Neighborhoods!$A$1:$C$1,0))</f>
        <v>Staten Island</v>
      </c>
      <c r="O4517" t="str">
        <f>INDEX(Neighborhoods!$A:$C, MATCH(Places!$K4517,Neighborhoods!$A:$A,0), MATCH(Places!O$1,Neighborhoods!$A$1:$C$1,0))</f>
        <v>Stapleton</v>
      </c>
      <c r="P4517" t="s">
        <v>11822</v>
      </c>
      <c r="Q4517" t="str">
        <f t="shared" si="280"/>
        <v>No</v>
      </c>
      <c r="R4517">
        <v>12</v>
      </c>
      <c r="S4517" t="str">
        <f t="shared" si="281"/>
        <v>Large</v>
      </c>
      <c r="T4517" s="50">
        <v>345</v>
      </c>
      <c r="U4517" s="70">
        <f t="shared" si="282"/>
        <v>0.04</v>
      </c>
      <c r="V4517" s="52">
        <v>4.83</v>
      </c>
      <c r="W4517" s="52" t="str" cm="1">
        <f t="array" ref="W4517">_xlfn.SWITCH(ROUND(V4517,0),5,"Excellent",4,"Good",3,"Ok","Bad")</f>
        <v>Excellent</v>
      </c>
      <c r="X4517">
        <v>36</v>
      </c>
      <c r="Y4517" t="str">
        <f t="shared" si="283"/>
        <v>No</v>
      </c>
      <c r="Z4517" s="68">
        <v>43562</v>
      </c>
      <c r="AA4517" s="68">
        <v>43902</v>
      </c>
      <c r="AB4517">
        <v>305</v>
      </c>
      <c r="AC4517" t="s">
        <v>15616</v>
      </c>
    </row>
    <row r="4518" spans="1:29" x14ac:dyDescent="0.3">
      <c r="A4518" t="s">
        <v>3175</v>
      </c>
      <c r="B4518">
        <v>3721</v>
      </c>
      <c r="C4518" t="str">
        <f>VLOOKUP($B4518,Hosts!$A:$M,10,0)</f>
        <v>Within a day</v>
      </c>
      <c r="D4518" s="70">
        <f>VLOOKUP($B4518,Hosts!$A:$M,11,0)</f>
        <v>0.5</v>
      </c>
      <c r="E4518" s="70">
        <f>VLOOKUP($B4518,Hosts!$A:$M,12,0)</f>
        <v>0.67</v>
      </c>
      <c r="F4518" t="str">
        <f>VLOOKUP($B4518,Hosts!$A:$M,13,0)</f>
        <v>Yes</v>
      </c>
      <c r="G4518" t="str">
        <f>INDEX(Hosts!$A:$M, MATCH(Places!$B4518,Hosts!$A:$A,0), MATCH(Places!G$1,Hosts!$A$1:$M$1,0))</f>
        <v>Within a day</v>
      </c>
      <c r="H4518" s="70">
        <f>INDEX(Hosts!$A:$M, MATCH(Places!$B4518,Hosts!$A:$A,0), MATCH(Places!H$1,Hosts!$A$1:$M$1,0))</f>
        <v>0.5</v>
      </c>
      <c r="I4518" s="70">
        <f>INDEX(Hosts!$A:$M, MATCH(Places!$B4518,Hosts!$A:$A,0), MATCH(Places!I$1,Hosts!$A$1:$M$1,0))</f>
        <v>0.67</v>
      </c>
      <c r="J4518" t="str">
        <f>INDEX(Hosts!$A:$M, MATCH(Places!$B4518,Hosts!$A:$A,0), MATCH(Places!J$1,Hosts!$A$1:$M$1,0))</f>
        <v>Yes</v>
      </c>
      <c r="K4518">
        <v>10</v>
      </c>
      <c r="L4518" t="str">
        <f>VLOOKUP($K4518,Neighborhoods!$A:$C,2,0)</f>
        <v>Brooklyn</v>
      </c>
      <c r="M4518" t="str">
        <f>VLOOKUP($K4518,Neighborhoods!$A:$C,3,0)</f>
        <v>East Flatbush</v>
      </c>
      <c r="N4518" t="str">
        <f>INDEX(Neighborhoods!$A:$C, MATCH(Places!$K4518,Neighborhoods!$A:$A,0), MATCH(Places!N$1,Neighborhoods!$A$1:$C$1,0))</f>
        <v>Brooklyn</v>
      </c>
      <c r="O4518" t="str">
        <f>INDEX(Neighborhoods!$A:$C, MATCH(Places!$K4518,Neighborhoods!$A:$A,0), MATCH(Places!O$1,Neighborhoods!$A$1:$C$1,0))</f>
        <v>East Flatbush</v>
      </c>
      <c r="P4518" t="s">
        <v>1</v>
      </c>
      <c r="Q4518" t="str">
        <f t="shared" si="280"/>
        <v>Yes</v>
      </c>
      <c r="R4518">
        <v>2</v>
      </c>
      <c r="S4518" t="str">
        <f t="shared" si="281"/>
        <v>Small</v>
      </c>
      <c r="T4518" s="50">
        <v>48</v>
      </c>
      <c r="U4518" s="70">
        <f t="shared" si="282"/>
        <v>0.03</v>
      </c>
      <c r="V4518" s="52">
        <v>4.9400000000000004</v>
      </c>
      <c r="W4518" s="52" t="str" cm="1">
        <f t="array" ref="W4518">_xlfn.SWITCH(ROUND(V4518,0),5,"Excellent",4,"Good",3,"Ok","Bad")</f>
        <v>Excellent</v>
      </c>
      <c r="X4518">
        <v>16</v>
      </c>
      <c r="Y4518" t="str">
        <f t="shared" si="283"/>
        <v>No</v>
      </c>
      <c r="Z4518" s="68">
        <v>43513</v>
      </c>
      <c r="AA4518" s="68">
        <v>43765</v>
      </c>
      <c r="AB4518">
        <v>365</v>
      </c>
      <c r="AC4518" t="s">
        <v>15615</v>
      </c>
    </row>
    <row r="4519" spans="1:29" x14ac:dyDescent="0.3">
      <c r="A4519" t="s">
        <v>3176</v>
      </c>
      <c r="B4519">
        <v>3721</v>
      </c>
      <c r="C4519" t="str">
        <f>VLOOKUP($B4519,Hosts!$A:$M,10,0)</f>
        <v>Within a day</v>
      </c>
      <c r="D4519" s="70">
        <f>VLOOKUP($B4519,Hosts!$A:$M,11,0)</f>
        <v>0.5</v>
      </c>
      <c r="E4519" s="70">
        <f>VLOOKUP($B4519,Hosts!$A:$M,12,0)</f>
        <v>0.67</v>
      </c>
      <c r="F4519" t="str">
        <f>VLOOKUP($B4519,Hosts!$A:$M,13,0)</f>
        <v>Yes</v>
      </c>
      <c r="G4519" t="str">
        <f>INDEX(Hosts!$A:$M, MATCH(Places!$B4519,Hosts!$A:$A,0), MATCH(Places!G$1,Hosts!$A$1:$M$1,0))</f>
        <v>Within a day</v>
      </c>
      <c r="H4519" s="70">
        <f>INDEX(Hosts!$A:$M, MATCH(Places!$B4519,Hosts!$A:$A,0), MATCH(Places!H$1,Hosts!$A$1:$M$1,0))</f>
        <v>0.5</v>
      </c>
      <c r="I4519" s="70">
        <f>INDEX(Hosts!$A:$M, MATCH(Places!$B4519,Hosts!$A:$A,0), MATCH(Places!I$1,Hosts!$A$1:$M$1,0))</f>
        <v>0.67</v>
      </c>
      <c r="J4519" t="str">
        <f>INDEX(Hosts!$A:$M, MATCH(Places!$B4519,Hosts!$A:$A,0), MATCH(Places!J$1,Hosts!$A$1:$M$1,0))</f>
        <v>Yes</v>
      </c>
      <c r="K4519">
        <v>10</v>
      </c>
      <c r="L4519" t="str">
        <f>VLOOKUP($K4519,Neighborhoods!$A:$C,2,0)</f>
        <v>Brooklyn</v>
      </c>
      <c r="M4519" t="str">
        <f>VLOOKUP($K4519,Neighborhoods!$A:$C,3,0)</f>
        <v>East Flatbush</v>
      </c>
      <c r="N4519" t="str">
        <f>INDEX(Neighborhoods!$A:$C, MATCH(Places!$K4519,Neighborhoods!$A:$A,0), MATCH(Places!N$1,Neighborhoods!$A$1:$C$1,0))</f>
        <v>Brooklyn</v>
      </c>
      <c r="O4519" t="str">
        <f>INDEX(Neighborhoods!$A:$C, MATCH(Places!$K4519,Neighborhoods!$A:$A,0), MATCH(Places!O$1,Neighborhoods!$A$1:$C$1,0))</f>
        <v>East Flatbush</v>
      </c>
      <c r="P4519" t="s">
        <v>1</v>
      </c>
      <c r="Q4519" t="str">
        <f t="shared" si="280"/>
        <v>Yes</v>
      </c>
      <c r="R4519">
        <v>2</v>
      </c>
      <c r="S4519" t="str">
        <f t="shared" si="281"/>
        <v>Small</v>
      </c>
      <c r="T4519" s="50">
        <v>48</v>
      </c>
      <c r="U4519" s="70">
        <f t="shared" si="282"/>
        <v>0.03</v>
      </c>
      <c r="V4519" s="52">
        <v>4.79</v>
      </c>
      <c r="W4519" s="52" t="str" cm="1">
        <f t="array" ref="W4519">_xlfn.SWITCH(ROUND(V4519,0),5,"Excellent",4,"Good",3,"Ok","Bad")</f>
        <v>Excellent</v>
      </c>
      <c r="X4519">
        <v>14</v>
      </c>
      <c r="Y4519" t="str">
        <f t="shared" si="283"/>
        <v>No</v>
      </c>
      <c r="Z4519" s="68">
        <v>43542</v>
      </c>
      <c r="AA4519" s="68">
        <v>43737</v>
      </c>
      <c r="AB4519">
        <v>364</v>
      </c>
      <c r="AC4519" t="s">
        <v>15615</v>
      </c>
    </row>
    <row r="4520" spans="1:29" x14ac:dyDescent="0.3">
      <c r="A4520" t="s">
        <v>3177</v>
      </c>
      <c r="B4520">
        <v>180</v>
      </c>
      <c r="C4520" t="str">
        <f>VLOOKUP($B4520,Hosts!$A:$M,10,0)</f>
        <v>Within a few hours</v>
      </c>
      <c r="D4520" s="70">
        <f>VLOOKUP($B4520,Hosts!$A:$M,11,0)</f>
        <v>0.7</v>
      </c>
      <c r="E4520" s="70">
        <f>VLOOKUP($B4520,Hosts!$A:$M,12,0)</f>
        <v>0.74</v>
      </c>
      <c r="F4520" t="str">
        <f>VLOOKUP($B4520,Hosts!$A:$M,13,0)</f>
        <v>No</v>
      </c>
      <c r="G4520" t="str">
        <f>INDEX(Hosts!$A:$M, MATCH(Places!$B4520,Hosts!$A:$A,0), MATCH(Places!G$1,Hosts!$A$1:$M$1,0))</f>
        <v>Within a few hours</v>
      </c>
      <c r="H4520" s="70">
        <f>INDEX(Hosts!$A:$M, MATCH(Places!$B4520,Hosts!$A:$A,0), MATCH(Places!H$1,Hosts!$A$1:$M$1,0))</f>
        <v>0.7</v>
      </c>
      <c r="I4520" s="70">
        <f>INDEX(Hosts!$A:$M, MATCH(Places!$B4520,Hosts!$A:$A,0), MATCH(Places!I$1,Hosts!$A$1:$M$1,0))</f>
        <v>0.74</v>
      </c>
      <c r="J4520" t="str">
        <f>INDEX(Hosts!$A:$M, MATCH(Places!$B4520,Hosts!$A:$A,0), MATCH(Places!J$1,Hosts!$A$1:$M$1,0))</f>
        <v>No</v>
      </c>
      <c r="K4520">
        <v>14</v>
      </c>
      <c r="L4520" t="str">
        <f>VLOOKUP($K4520,Neighborhoods!$A:$C,2,0)</f>
        <v>Manhattan</v>
      </c>
      <c r="M4520" t="str">
        <f>VLOOKUP($K4520,Neighborhoods!$A:$C,3,0)</f>
        <v>East Harlem</v>
      </c>
      <c r="N4520" t="str">
        <f>INDEX(Neighborhoods!$A:$C, MATCH(Places!$K4520,Neighborhoods!$A:$A,0), MATCH(Places!N$1,Neighborhoods!$A$1:$C$1,0))</f>
        <v>Manhattan</v>
      </c>
      <c r="O4520" t="str">
        <f>INDEX(Neighborhoods!$A:$C, MATCH(Places!$K4520,Neighborhoods!$A:$A,0), MATCH(Places!O$1,Neighborhoods!$A$1:$C$1,0))</f>
        <v>East Harlem</v>
      </c>
      <c r="P4520" t="s">
        <v>11822</v>
      </c>
      <c r="Q4520" t="str">
        <f t="shared" si="280"/>
        <v>No</v>
      </c>
      <c r="R4520">
        <v>4</v>
      </c>
      <c r="S4520" t="str">
        <f t="shared" si="281"/>
        <v>Medium</v>
      </c>
      <c r="T4520" s="50">
        <v>90</v>
      </c>
      <c r="U4520" s="70">
        <f t="shared" si="282"/>
        <v>0.03</v>
      </c>
      <c r="V4520" s="52">
        <v>4.83</v>
      </c>
      <c r="W4520" s="52" t="str" cm="1">
        <f t="array" ref="W4520">_xlfn.SWITCH(ROUND(V4520,0),5,"Excellent",4,"Good",3,"Ok","Bad")</f>
        <v>Excellent</v>
      </c>
      <c r="X4520">
        <v>6</v>
      </c>
      <c r="Y4520" t="str">
        <f t="shared" si="283"/>
        <v>No</v>
      </c>
      <c r="Z4520" s="68">
        <v>43555</v>
      </c>
      <c r="AA4520" s="68">
        <v>43769</v>
      </c>
      <c r="AB4520">
        <v>0</v>
      </c>
      <c r="AC4520" t="s">
        <v>15615</v>
      </c>
    </row>
    <row r="4521" spans="1:29" x14ac:dyDescent="0.3">
      <c r="A4521" t="s">
        <v>3178</v>
      </c>
      <c r="B4521">
        <v>3123</v>
      </c>
      <c r="C4521" t="str">
        <f>VLOOKUP($B4521,Hosts!$A:$M,10,0)</f>
        <v>A few days or more</v>
      </c>
      <c r="D4521" s="70">
        <f>VLOOKUP($B4521,Hosts!$A:$M,11,0)</f>
        <v>0.33</v>
      </c>
      <c r="E4521" s="70">
        <f>VLOOKUP($B4521,Hosts!$A:$M,12,0)</f>
        <v>0.48</v>
      </c>
      <c r="F4521" t="str">
        <f>VLOOKUP($B4521,Hosts!$A:$M,13,0)</f>
        <v>No</v>
      </c>
      <c r="G4521" t="str">
        <f>INDEX(Hosts!$A:$M, MATCH(Places!$B4521,Hosts!$A:$A,0), MATCH(Places!G$1,Hosts!$A$1:$M$1,0))</f>
        <v>A few days or more</v>
      </c>
      <c r="H4521" s="70">
        <f>INDEX(Hosts!$A:$M, MATCH(Places!$B4521,Hosts!$A:$A,0), MATCH(Places!H$1,Hosts!$A$1:$M$1,0))</f>
        <v>0.33</v>
      </c>
      <c r="I4521" s="70">
        <f>INDEX(Hosts!$A:$M, MATCH(Places!$B4521,Hosts!$A:$A,0), MATCH(Places!I$1,Hosts!$A$1:$M$1,0))</f>
        <v>0.48</v>
      </c>
      <c r="J4521" t="str">
        <f>INDEX(Hosts!$A:$M, MATCH(Places!$B4521,Hosts!$A:$A,0), MATCH(Places!J$1,Hosts!$A$1:$M$1,0))</f>
        <v>No</v>
      </c>
      <c r="K4521">
        <v>16</v>
      </c>
      <c r="L4521" t="str">
        <f>VLOOKUP($K4521,Neighborhoods!$A:$C,2,0)</f>
        <v>Manhattan</v>
      </c>
      <c r="M4521" t="str">
        <f>VLOOKUP($K4521,Neighborhoods!$A:$C,3,0)</f>
        <v>Harlem</v>
      </c>
      <c r="N4521" t="str">
        <f>INDEX(Neighborhoods!$A:$C, MATCH(Places!$K4521,Neighborhoods!$A:$A,0), MATCH(Places!N$1,Neighborhoods!$A$1:$C$1,0))</f>
        <v>Manhattan</v>
      </c>
      <c r="O4521" t="str">
        <f>INDEX(Neighborhoods!$A:$C, MATCH(Places!$K4521,Neighborhoods!$A:$A,0), MATCH(Places!O$1,Neighborhoods!$A$1:$C$1,0))</f>
        <v>Harlem</v>
      </c>
      <c r="P4521" t="s">
        <v>11822</v>
      </c>
      <c r="Q4521" t="str">
        <f t="shared" si="280"/>
        <v>No</v>
      </c>
      <c r="R4521">
        <v>4</v>
      </c>
      <c r="S4521" t="str">
        <f t="shared" si="281"/>
        <v>Medium</v>
      </c>
      <c r="T4521" s="50">
        <v>54</v>
      </c>
      <c r="U4521" s="70">
        <f t="shared" si="282"/>
        <v>0.03</v>
      </c>
      <c r="V4521" s="52">
        <v>4.55</v>
      </c>
      <c r="W4521" s="52" t="str" cm="1">
        <f t="array" ref="W4521">_xlfn.SWITCH(ROUND(V4521,0),5,"Excellent",4,"Good",3,"Ok","Bad")</f>
        <v>Excellent</v>
      </c>
      <c r="X4521">
        <v>20</v>
      </c>
      <c r="Y4521" t="str">
        <f t="shared" si="283"/>
        <v>No</v>
      </c>
      <c r="Z4521" s="68">
        <v>43533</v>
      </c>
      <c r="AA4521" s="68">
        <v>43949</v>
      </c>
      <c r="AB4521">
        <v>332</v>
      </c>
      <c r="AC4521" t="s">
        <v>15615</v>
      </c>
    </row>
    <row r="4522" spans="1:29" x14ac:dyDescent="0.3">
      <c r="A4522" t="s">
        <v>13636</v>
      </c>
      <c r="B4522">
        <v>3249</v>
      </c>
      <c r="C4522" t="str">
        <f>VLOOKUP($B4522,Hosts!$A:$M,10,0)</f>
        <v>Within an hour</v>
      </c>
      <c r="D4522" s="70">
        <f>VLOOKUP($B4522,Hosts!$A:$M,11,0)</f>
        <v>1</v>
      </c>
      <c r="E4522" s="70">
        <f>VLOOKUP($B4522,Hosts!$A:$M,12,0)</f>
        <v>0.99</v>
      </c>
      <c r="F4522" t="str">
        <f>VLOOKUP($B4522,Hosts!$A:$M,13,0)</f>
        <v>Yes</v>
      </c>
      <c r="G4522" t="str">
        <f>INDEX(Hosts!$A:$M, MATCH(Places!$B4522,Hosts!$A:$A,0), MATCH(Places!G$1,Hosts!$A$1:$M$1,0))</f>
        <v>Within an hour</v>
      </c>
      <c r="H4522" s="70">
        <f>INDEX(Hosts!$A:$M, MATCH(Places!$B4522,Hosts!$A:$A,0), MATCH(Places!H$1,Hosts!$A$1:$M$1,0))</f>
        <v>1</v>
      </c>
      <c r="I4522" s="70">
        <f>INDEX(Hosts!$A:$M, MATCH(Places!$B4522,Hosts!$A:$A,0), MATCH(Places!I$1,Hosts!$A$1:$M$1,0))</f>
        <v>0.99</v>
      </c>
      <c r="J4522" t="str">
        <f>INDEX(Hosts!$A:$M, MATCH(Places!$B4522,Hosts!$A:$A,0), MATCH(Places!J$1,Hosts!$A$1:$M$1,0))</f>
        <v>Yes</v>
      </c>
      <c r="K4522">
        <v>8</v>
      </c>
      <c r="L4522" t="str">
        <f>VLOOKUP($K4522,Neighborhoods!$A:$C,2,0)</f>
        <v>Brooklyn</v>
      </c>
      <c r="M4522" t="str">
        <f>VLOOKUP($K4522,Neighborhoods!$A:$C,3,0)</f>
        <v>Bushwick</v>
      </c>
      <c r="N4522" t="str">
        <f>INDEX(Neighborhoods!$A:$C, MATCH(Places!$K4522,Neighborhoods!$A:$A,0), MATCH(Places!N$1,Neighborhoods!$A$1:$C$1,0))</f>
        <v>Brooklyn</v>
      </c>
      <c r="O4522" t="str">
        <f>INDEX(Neighborhoods!$A:$C, MATCH(Places!$K4522,Neighborhoods!$A:$A,0), MATCH(Places!O$1,Neighborhoods!$A$1:$C$1,0))</f>
        <v>Bushwick</v>
      </c>
      <c r="P4522" t="s">
        <v>11822</v>
      </c>
      <c r="Q4522" t="str">
        <f t="shared" si="280"/>
        <v>No</v>
      </c>
      <c r="R4522">
        <v>9</v>
      </c>
      <c r="S4522" t="str">
        <f t="shared" si="281"/>
        <v>Large</v>
      </c>
      <c r="T4522" s="50">
        <v>170</v>
      </c>
      <c r="U4522" s="70">
        <f t="shared" si="282"/>
        <v>0.03</v>
      </c>
      <c r="V4522" s="52">
        <v>4.8099999999999996</v>
      </c>
      <c r="W4522" s="52" t="str" cm="1">
        <f t="array" ref="W4522">_xlfn.SWITCH(ROUND(V4522,0),5,"Excellent",4,"Good",3,"Ok","Bad")</f>
        <v>Excellent</v>
      </c>
      <c r="X4522">
        <v>32</v>
      </c>
      <c r="Y4522" t="str">
        <f t="shared" si="283"/>
        <v>No</v>
      </c>
      <c r="Z4522" s="68">
        <v>43527</v>
      </c>
      <c r="AA4522" s="68">
        <v>44039</v>
      </c>
      <c r="AB4522">
        <v>180</v>
      </c>
      <c r="AC4522" t="s">
        <v>15616</v>
      </c>
    </row>
    <row r="4523" spans="1:29" x14ac:dyDescent="0.3">
      <c r="A4523" t="s">
        <v>13428</v>
      </c>
      <c r="B4523">
        <v>3794</v>
      </c>
      <c r="C4523" t="str">
        <f>VLOOKUP($B4523,Hosts!$A:$M,10,0)</f>
        <v>Within an hour</v>
      </c>
      <c r="D4523" s="70">
        <f>VLOOKUP($B4523,Hosts!$A:$M,11,0)</f>
        <v>1</v>
      </c>
      <c r="E4523" s="70">
        <f>VLOOKUP($B4523,Hosts!$A:$M,12,0)</f>
        <v>0.99</v>
      </c>
      <c r="F4523" t="str">
        <f>VLOOKUP($B4523,Hosts!$A:$M,13,0)</f>
        <v>No</v>
      </c>
      <c r="G4523" t="str">
        <f>INDEX(Hosts!$A:$M, MATCH(Places!$B4523,Hosts!$A:$A,0), MATCH(Places!G$1,Hosts!$A$1:$M$1,0))</f>
        <v>Within an hour</v>
      </c>
      <c r="H4523" s="70">
        <f>INDEX(Hosts!$A:$M, MATCH(Places!$B4523,Hosts!$A:$A,0), MATCH(Places!H$1,Hosts!$A$1:$M$1,0))</f>
        <v>1</v>
      </c>
      <c r="I4523" s="70">
        <f>INDEX(Hosts!$A:$M, MATCH(Places!$B4523,Hosts!$A:$A,0), MATCH(Places!I$1,Hosts!$A$1:$M$1,0))</f>
        <v>0.99</v>
      </c>
      <c r="J4523" t="str">
        <f>INDEX(Hosts!$A:$M, MATCH(Places!$B4523,Hosts!$A:$A,0), MATCH(Places!J$1,Hosts!$A$1:$M$1,0))</f>
        <v>No</v>
      </c>
      <c r="K4523">
        <v>21</v>
      </c>
      <c r="L4523" t="str">
        <f>VLOOKUP($K4523,Neighborhoods!$A:$C,2,0)</f>
        <v>Queens</v>
      </c>
      <c r="M4523" t="str">
        <f>VLOOKUP($K4523,Neighborhoods!$A:$C,3,0)</f>
        <v>Astoria</v>
      </c>
      <c r="N4523" t="str">
        <f>INDEX(Neighborhoods!$A:$C, MATCH(Places!$K4523,Neighborhoods!$A:$A,0), MATCH(Places!N$1,Neighborhoods!$A$1:$C$1,0))</f>
        <v>Queens</v>
      </c>
      <c r="O4523" t="str">
        <f>INDEX(Neighborhoods!$A:$C, MATCH(Places!$K4523,Neighborhoods!$A:$A,0), MATCH(Places!O$1,Neighborhoods!$A$1:$C$1,0))</f>
        <v>Astoria</v>
      </c>
      <c r="P4523" t="s">
        <v>1</v>
      </c>
      <c r="Q4523" t="str">
        <f t="shared" si="280"/>
        <v>Yes</v>
      </c>
      <c r="R4523">
        <v>2</v>
      </c>
      <c r="S4523" t="str">
        <f t="shared" si="281"/>
        <v>Small</v>
      </c>
      <c r="T4523" s="50">
        <v>66</v>
      </c>
      <c r="U4523" s="70">
        <f t="shared" si="282"/>
        <v>0.03</v>
      </c>
      <c r="V4523" s="52">
        <v>4.4800000000000004</v>
      </c>
      <c r="W4523" s="52" t="str" cm="1">
        <f t="array" ref="W4523">_xlfn.SWITCH(ROUND(V4523,0),5,"Excellent",4,"Good",3,"Ok","Bad")</f>
        <v>Good</v>
      </c>
      <c r="X4523">
        <v>42</v>
      </c>
      <c r="Y4523" t="str">
        <f t="shared" si="283"/>
        <v>No</v>
      </c>
      <c r="Z4523" s="68">
        <v>43526</v>
      </c>
      <c r="AA4523" s="68">
        <v>43895</v>
      </c>
      <c r="AB4523">
        <v>365</v>
      </c>
      <c r="AC4523" t="s">
        <v>15616</v>
      </c>
    </row>
    <row r="4524" spans="1:29" x14ac:dyDescent="0.3">
      <c r="A4524" t="s">
        <v>3179</v>
      </c>
      <c r="B4524">
        <v>482</v>
      </c>
      <c r="C4524" t="str">
        <f>VLOOKUP($B4524,Hosts!$A:$M,10,0)</f>
        <v>Within an hour</v>
      </c>
      <c r="D4524" s="70">
        <f>VLOOKUP($B4524,Hosts!$A:$M,11,0)</f>
        <v>1</v>
      </c>
      <c r="E4524" s="70">
        <f>VLOOKUP($B4524,Hosts!$A:$M,12,0)</f>
        <v>0.92</v>
      </c>
      <c r="F4524" t="str">
        <f>VLOOKUP($B4524,Hosts!$A:$M,13,0)</f>
        <v>Yes</v>
      </c>
      <c r="G4524" t="str">
        <f>INDEX(Hosts!$A:$M, MATCH(Places!$B4524,Hosts!$A:$A,0), MATCH(Places!G$1,Hosts!$A$1:$M$1,0))</f>
        <v>Within an hour</v>
      </c>
      <c r="H4524" s="70">
        <f>INDEX(Hosts!$A:$M, MATCH(Places!$B4524,Hosts!$A:$A,0), MATCH(Places!H$1,Hosts!$A$1:$M$1,0))</f>
        <v>1</v>
      </c>
      <c r="I4524" s="70">
        <f>INDEX(Hosts!$A:$M, MATCH(Places!$B4524,Hosts!$A:$A,0), MATCH(Places!I$1,Hosts!$A$1:$M$1,0))</f>
        <v>0.92</v>
      </c>
      <c r="J4524" t="str">
        <f>INDEX(Hosts!$A:$M, MATCH(Places!$B4524,Hosts!$A:$A,0), MATCH(Places!J$1,Hosts!$A$1:$M$1,0))</f>
        <v>Yes</v>
      </c>
      <c r="K4524">
        <v>7</v>
      </c>
      <c r="L4524" t="str">
        <f>VLOOKUP($K4524,Neighborhoods!$A:$C,2,0)</f>
        <v>Brooklyn</v>
      </c>
      <c r="M4524" t="str">
        <f>VLOOKUP($K4524,Neighborhoods!$A:$C,3,0)</f>
        <v>Bedford-Stuyvesant</v>
      </c>
      <c r="N4524" t="str">
        <f>INDEX(Neighborhoods!$A:$C, MATCH(Places!$K4524,Neighborhoods!$A:$A,0), MATCH(Places!N$1,Neighborhoods!$A$1:$C$1,0))</f>
        <v>Brooklyn</v>
      </c>
      <c r="O4524" t="str">
        <f>INDEX(Neighborhoods!$A:$C, MATCH(Places!$K4524,Neighborhoods!$A:$A,0), MATCH(Places!O$1,Neighborhoods!$A$1:$C$1,0))</f>
        <v>Bedford-Stuyvesant</v>
      </c>
      <c r="P4524" t="s">
        <v>11822</v>
      </c>
      <c r="Q4524" t="str">
        <f t="shared" si="280"/>
        <v>No</v>
      </c>
      <c r="R4524">
        <v>4</v>
      </c>
      <c r="S4524" t="str">
        <f t="shared" si="281"/>
        <v>Medium</v>
      </c>
      <c r="T4524" s="50">
        <v>179</v>
      </c>
      <c r="U4524" s="70">
        <f t="shared" si="282"/>
        <v>0.03</v>
      </c>
      <c r="V4524" s="52">
        <v>4.9800000000000004</v>
      </c>
      <c r="W4524" s="52" t="str" cm="1">
        <f t="array" ref="W4524">_xlfn.SWITCH(ROUND(V4524,0),5,"Excellent",4,"Good",3,"Ok","Bad")</f>
        <v>Excellent</v>
      </c>
      <c r="X4524">
        <v>46</v>
      </c>
      <c r="Y4524" t="str">
        <f t="shared" si="283"/>
        <v>No</v>
      </c>
      <c r="Z4524" s="68">
        <v>43540</v>
      </c>
      <c r="AA4524" s="68">
        <v>43891</v>
      </c>
      <c r="AB4524">
        <v>329</v>
      </c>
      <c r="AC4524" t="s">
        <v>15615</v>
      </c>
    </row>
    <row r="4525" spans="1:29" x14ac:dyDescent="0.3">
      <c r="A4525" t="s">
        <v>3180</v>
      </c>
      <c r="B4525">
        <v>1375</v>
      </c>
      <c r="C4525" t="str">
        <f>VLOOKUP($B4525,Hosts!$A:$M,10,0)</f>
        <v>Within an hour</v>
      </c>
      <c r="D4525" s="70">
        <f>VLOOKUP($B4525,Hosts!$A:$M,11,0)</f>
        <v>1</v>
      </c>
      <c r="E4525" s="70">
        <f>VLOOKUP($B4525,Hosts!$A:$M,12,0)</f>
        <v>0.95</v>
      </c>
      <c r="F4525" t="str">
        <f>VLOOKUP($B4525,Hosts!$A:$M,13,0)</f>
        <v>Yes</v>
      </c>
      <c r="G4525" t="str">
        <f>INDEX(Hosts!$A:$M, MATCH(Places!$B4525,Hosts!$A:$A,0), MATCH(Places!G$1,Hosts!$A$1:$M$1,0))</f>
        <v>Within an hour</v>
      </c>
      <c r="H4525" s="70">
        <f>INDEX(Hosts!$A:$M, MATCH(Places!$B4525,Hosts!$A:$A,0), MATCH(Places!H$1,Hosts!$A$1:$M$1,0))</f>
        <v>1</v>
      </c>
      <c r="I4525" s="70">
        <f>INDEX(Hosts!$A:$M, MATCH(Places!$B4525,Hosts!$A:$A,0), MATCH(Places!I$1,Hosts!$A$1:$M$1,0))</f>
        <v>0.95</v>
      </c>
      <c r="J4525" t="str">
        <f>INDEX(Hosts!$A:$M, MATCH(Places!$B4525,Hosts!$A:$A,0), MATCH(Places!J$1,Hosts!$A$1:$M$1,0))</f>
        <v>Yes</v>
      </c>
      <c r="K4525">
        <v>9</v>
      </c>
      <c r="L4525" t="str">
        <f>VLOOKUP($K4525,Neighborhoods!$A:$C,2,0)</f>
        <v>Brooklyn</v>
      </c>
      <c r="M4525" t="str">
        <f>VLOOKUP($K4525,Neighborhoods!$A:$C,3,0)</f>
        <v>Crown Heights</v>
      </c>
      <c r="N4525" t="str">
        <f>INDEX(Neighborhoods!$A:$C, MATCH(Places!$K4525,Neighborhoods!$A:$A,0), MATCH(Places!N$1,Neighborhoods!$A$1:$C$1,0))</f>
        <v>Brooklyn</v>
      </c>
      <c r="O4525" t="str">
        <f>INDEX(Neighborhoods!$A:$C, MATCH(Places!$K4525,Neighborhoods!$A:$A,0), MATCH(Places!O$1,Neighborhoods!$A$1:$C$1,0))</f>
        <v>Crown Heights</v>
      </c>
      <c r="P4525" t="s">
        <v>11822</v>
      </c>
      <c r="Q4525" t="str">
        <f t="shared" si="280"/>
        <v>No</v>
      </c>
      <c r="R4525">
        <v>4</v>
      </c>
      <c r="S4525" t="str">
        <f t="shared" si="281"/>
        <v>Medium</v>
      </c>
      <c r="T4525" s="50">
        <v>89</v>
      </c>
      <c r="U4525" s="70">
        <f t="shared" si="282"/>
        <v>0.03</v>
      </c>
      <c r="V4525" s="52">
        <v>4.97</v>
      </c>
      <c r="W4525" s="52" t="str" cm="1">
        <f t="array" ref="W4525">_xlfn.SWITCH(ROUND(V4525,0),5,"Excellent",4,"Good",3,"Ok","Bad")</f>
        <v>Excellent</v>
      </c>
      <c r="X4525">
        <v>77</v>
      </c>
      <c r="Y4525" t="str">
        <f t="shared" si="283"/>
        <v>No</v>
      </c>
      <c r="Z4525" s="68">
        <v>43593</v>
      </c>
      <c r="AA4525" s="68">
        <v>44056</v>
      </c>
      <c r="AB4525">
        <v>154</v>
      </c>
      <c r="AC4525" t="s">
        <v>15615</v>
      </c>
    </row>
    <row r="4526" spans="1:29" x14ac:dyDescent="0.3">
      <c r="A4526" t="s">
        <v>3181</v>
      </c>
      <c r="B4526">
        <v>1478</v>
      </c>
      <c r="C4526" t="str">
        <f>VLOOKUP($B4526,Hosts!$A:$M,10,0)</f>
        <v>Within an hour</v>
      </c>
      <c r="D4526" s="70">
        <f>VLOOKUP($B4526,Hosts!$A:$M,11,0)</f>
        <v>1</v>
      </c>
      <c r="E4526" s="70">
        <f>VLOOKUP($B4526,Hosts!$A:$M,12,0)</f>
        <v>0.5</v>
      </c>
      <c r="F4526" t="str">
        <f>VLOOKUP($B4526,Hosts!$A:$M,13,0)</f>
        <v>Yes</v>
      </c>
      <c r="G4526" t="str">
        <f>INDEX(Hosts!$A:$M, MATCH(Places!$B4526,Hosts!$A:$A,0), MATCH(Places!G$1,Hosts!$A$1:$M$1,0))</f>
        <v>Within an hour</v>
      </c>
      <c r="H4526" s="70">
        <f>INDEX(Hosts!$A:$M, MATCH(Places!$B4526,Hosts!$A:$A,0), MATCH(Places!H$1,Hosts!$A$1:$M$1,0))</f>
        <v>1</v>
      </c>
      <c r="I4526" s="70">
        <f>INDEX(Hosts!$A:$M, MATCH(Places!$B4526,Hosts!$A:$A,0), MATCH(Places!I$1,Hosts!$A$1:$M$1,0))</f>
        <v>0.5</v>
      </c>
      <c r="J4526" t="str">
        <f>INDEX(Hosts!$A:$M, MATCH(Places!$B4526,Hosts!$A:$A,0), MATCH(Places!J$1,Hosts!$A$1:$M$1,0))</f>
        <v>Yes</v>
      </c>
      <c r="K4526">
        <v>9</v>
      </c>
      <c r="L4526" t="str">
        <f>VLOOKUP($K4526,Neighborhoods!$A:$C,2,0)</f>
        <v>Brooklyn</v>
      </c>
      <c r="M4526" t="str">
        <f>VLOOKUP($K4526,Neighborhoods!$A:$C,3,0)</f>
        <v>Crown Heights</v>
      </c>
      <c r="N4526" t="str">
        <f>INDEX(Neighborhoods!$A:$C, MATCH(Places!$K4526,Neighborhoods!$A:$A,0), MATCH(Places!N$1,Neighborhoods!$A$1:$C$1,0))</f>
        <v>Brooklyn</v>
      </c>
      <c r="O4526" t="str">
        <f>INDEX(Neighborhoods!$A:$C, MATCH(Places!$K4526,Neighborhoods!$A:$A,0), MATCH(Places!O$1,Neighborhoods!$A$1:$C$1,0))</f>
        <v>Crown Heights</v>
      </c>
      <c r="P4526" t="s">
        <v>1</v>
      </c>
      <c r="Q4526" t="str">
        <f t="shared" si="280"/>
        <v>Yes</v>
      </c>
      <c r="R4526">
        <v>1</v>
      </c>
      <c r="S4526" t="str">
        <f t="shared" si="281"/>
        <v>Small</v>
      </c>
      <c r="T4526" s="50">
        <v>50</v>
      </c>
      <c r="U4526" s="70">
        <f t="shared" si="282"/>
        <v>0.03</v>
      </c>
      <c r="V4526" s="52">
        <v>5</v>
      </c>
      <c r="W4526" s="52" t="str" cm="1">
        <f t="array" ref="W4526">_xlfn.SWITCH(ROUND(V4526,0),5,"Excellent",4,"Good",3,"Ok","Bad")</f>
        <v>Excellent</v>
      </c>
      <c r="X4526">
        <v>16</v>
      </c>
      <c r="Y4526" t="str">
        <f t="shared" si="283"/>
        <v>No</v>
      </c>
      <c r="Z4526" s="68">
        <v>43518</v>
      </c>
      <c r="AA4526" s="68">
        <v>43889</v>
      </c>
      <c r="AB4526">
        <v>0</v>
      </c>
      <c r="AC4526" t="s">
        <v>15615</v>
      </c>
    </row>
    <row r="4527" spans="1:29" x14ac:dyDescent="0.3">
      <c r="A4527" t="s">
        <v>3182</v>
      </c>
      <c r="B4527">
        <v>3797</v>
      </c>
      <c r="C4527" t="str">
        <f>VLOOKUP($B4527,Hosts!$A:$M,10,0)</f>
        <v>Within an hour</v>
      </c>
      <c r="D4527" s="70">
        <f>VLOOKUP($B4527,Hosts!$A:$M,11,0)</f>
        <v>1</v>
      </c>
      <c r="E4527" s="70">
        <f>VLOOKUP($B4527,Hosts!$A:$M,12,0)</f>
        <v>1</v>
      </c>
      <c r="F4527" t="str">
        <f>VLOOKUP($B4527,Hosts!$A:$M,13,0)</f>
        <v>Yes</v>
      </c>
      <c r="G4527" t="str">
        <f>INDEX(Hosts!$A:$M, MATCH(Places!$B4527,Hosts!$A:$A,0), MATCH(Places!G$1,Hosts!$A$1:$M$1,0))</f>
        <v>Within an hour</v>
      </c>
      <c r="H4527" s="70">
        <f>INDEX(Hosts!$A:$M, MATCH(Places!$B4527,Hosts!$A:$A,0), MATCH(Places!H$1,Hosts!$A$1:$M$1,0))</f>
        <v>1</v>
      </c>
      <c r="I4527" s="70">
        <f>INDEX(Hosts!$A:$M, MATCH(Places!$B4527,Hosts!$A:$A,0), MATCH(Places!I$1,Hosts!$A$1:$M$1,0))</f>
        <v>1</v>
      </c>
      <c r="J4527" t="str">
        <f>INDEX(Hosts!$A:$M, MATCH(Places!$B4527,Hosts!$A:$A,0), MATCH(Places!J$1,Hosts!$A$1:$M$1,0))</f>
        <v>Yes</v>
      </c>
      <c r="K4527">
        <v>7</v>
      </c>
      <c r="L4527" t="str">
        <f>VLOOKUP($K4527,Neighborhoods!$A:$C,2,0)</f>
        <v>Brooklyn</v>
      </c>
      <c r="M4527" t="str">
        <f>VLOOKUP($K4527,Neighborhoods!$A:$C,3,0)</f>
        <v>Bedford-Stuyvesant</v>
      </c>
      <c r="N4527" t="str">
        <f>INDEX(Neighborhoods!$A:$C, MATCH(Places!$K4527,Neighborhoods!$A:$A,0), MATCH(Places!N$1,Neighborhoods!$A$1:$C$1,0))</f>
        <v>Brooklyn</v>
      </c>
      <c r="O4527" t="str">
        <f>INDEX(Neighborhoods!$A:$C, MATCH(Places!$K4527,Neighborhoods!$A:$A,0), MATCH(Places!O$1,Neighborhoods!$A$1:$C$1,0))</f>
        <v>Bedford-Stuyvesant</v>
      </c>
      <c r="P4527" t="s">
        <v>11822</v>
      </c>
      <c r="Q4527" t="str">
        <f t="shared" si="280"/>
        <v>No</v>
      </c>
      <c r="R4527">
        <v>2</v>
      </c>
      <c r="S4527" t="str">
        <f t="shared" si="281"/>
        <v>Small</v>
      </c>
      <c r="T4527" s="50">
        <v>135</v>
      </c>
      <c r="U4527" s="70">
        <f t="shared" si="282"/>
        <v>0.03</v>
      </c>
      <c r="V4527" s="52">
        <v>5</v>
      </c>
      <c r="W4527" s="52" t="str" cm="1">
        <f t="array" ref="W4527">_xlfn.SWITCH(ROUND(V4527,0),5,"Excellent",4,"Good",3,"Ok","Bad")</f>
        <v>Excellent</v>
      </c>
      <c r="X4527">
        <v>54</v>
      </c>
      <c r="Y4527" t="str">
        <f t="shared" si="283"/>
        <v>No</v>
      </c>
      <c r="Z4527" s="68">
        <v>43563</v>
      </c>
      <c r="AA4527" s="68">
        <v>44052</v>
      </c>
      <c r="AB4527">
        <v>342</v>
      </c>
      <c r="AC4527" t="s">
        <v>15615</v>
      </c>
    </row>
    <row r="4528" spans="1:29" x14ac:dyDescent="0.3">
      <c r="A4528" t="s">
        <v>13846</v>
      </c>
      <c r="B4528">
        <v>1928</v>
      </c>
      <c r="C4528" t="str">
        <f>VLOOKUP($B4528,Hosts!$A:$M,10,0)</f>
        <v>Within an hour</v>
      </c>
      <c r="D4528" s="70">
        <f>VLOOKUP($B4528,Hosts!$A:$M,11,0)</f>
        <v>0.94</v>
      </c>
      <c r="E4528" s="70">
        <f>VLOOKUP($B4528,Hosts!$A:$M,12,0)</f>
        <v>1</v>
      </c>
      <c r="F4528" t="str">
        <f>VLOOKUP($B4528,Hosts!$A:$M,13,0)</f>
        <v>No</v>
      </c>
      <c r="G4528" t="str">
        <f>INDEX(Hosts!$A:$M, MATCH(Places!$B4528,Hosts!$A:$A,0), MATCH(Places!G$1,Hosts!$A$1:$M$1,0))</f>
        <v>Within an hour</v>
      </c>
      <c r="H4528" s="70">
        <f>INDEX(Hosts!$A:$M, MATCH(Places!$B4528,Hosts!$A:$A,0), MATCH(Places!H$1,Hosts!$A$1:$M$1,0))</f>
        <v>0.94</v>
      </c>
      <c r="I4528" s="70">
        <f>INDEX(Hosts!$A:$M, MATCH(Places!$B4528,Hosts!$A:$A,0), MATCH(Places!I$1,Hosts!$A$1:$M$1,0))</f>
        <v>1</v>
      </c>
      <c r="J4528" t="str">
        <f>INDEX(Hosts!$A:$M, MATCH(Places!$B4528,Hosts!$A:$A,0), MATCH(Places!J$1,Hosts!$A$1:$M$1,0))</f>
        <v>No</v>
      </c>
      <c r="K4528">
        <v>8</v>
      </c>
      <c r="L4528" t="str">
        <f>VLOOKUP($K4528,Neighborhoods!$A:$C,2,0)</f>
        <v>Brooklyn</v>
      </c>
      <c r="M4528" t="str">
        <f>VLOOKUP($K4528,Neighborhoods!$A:$C,3,0)</f>
        <v>Bushwick</v>
      </c>
      <c r="N4528" t="str">
        <f>INDEX(Neighborhoods!$A:$C, MATCH(Places!$K4528,Neighborhoods!$A:$A,0), MATCH(Places!N$1,Neighborhoods!$A$1:$C$1,0))</f>
        <v>Brooklyn</v>
      </c>
      <c r="O4528" t="str">
        <f>INDEX(Neighborhoods!$A:$C, MATCH(Places!$K4528,Neighborhoods!$A:$A,0), MATCH(Places!O$1,Neighborhoods!$A$1:$C$1,0))</f>
        <v>Bushwick</v>
      </c>
      <c r="P4528" t="s">
        <v>11822</v>
      </c>
      <c r="Q4528" t="str">
        <f t="shared" si="280"/>
        <v>No</v>
      </c>
      <c r="R4528">
        <v>4</v>
      </c>
      <c r="S4528" t="str">
        <f t="shared" si="281"/>
        <v>Medium</v>
      </c>
      <c r="T4528" s="50">
        <v>110</v>
      </c>
      <c r="U4528" s="70">
        <f t="shared" si="282"/>
        <v>0.03</v>
      </c>
      <c r="V4528" s="52">
        <v>4.75</v>
      </c>
      <c r="W4528" s="52" t="str" cm="1">
        <f t="array" ref="W4528">_xlfn.SWITCH(ROUND(V4528,0),5,"Excellent",4,"Good",3,"Ok","Bad")</f>
        <v>Excellent</v>
      </c>
      <c r="X4528">
        <v>8</v>
      </c>
      <c r="Y4528" t="str">
        <f t="shared" si="283"/>
        <v>No</v>
      </c>
      <c r="Z4528" s="68">
        <v>43920</v>
      </c>
      <c r="AA4528" s="68">
        <v>44054</v>
      </c>
      <c r="AB4528">
        <v>118</v>
      </c>
      <c r="AC4528" t="s">
        <v>15616</v>
      </c>
    </row>
    <row r="4529" spans="1:29" x14ac:dyDescent="0.3">
      <c r="A4529" t="s">
        <v>3183</v>
      </c>
      <c r="B4529">
        <v>3798</v>
      </c>
      <c r="C4529" t="str">
        <f>VLOOKUP($B4529,Hosts!$A:$M,10,0)</f>
        <v>Within an hour</v>
      </c>
      <c r="D4529" s="70">
        <f>VLOOKUP($B4529,Hosts!$A:$M,11,0)</f>
        <v>1</v>
      </c>
      <c r="E4529" s="70">
        <f>VLOOKUP($B4529,Hosts!$A:$M,12,0)</f>
        <v>0.98</v>
      </c>
      <c r="F4529" t="str">
        <f>VLOOKUP($B4529,Hosts!$A:$M,13,0)</f>
        <v>Yes</v>
      </c>
      <c r="G4529" t="str">
        <f>INDEX(Hosts!$A:$M, MATCH(Places!$B4529,Hosts!$A:$A,0), MATCH(Places!G$1,Hosts!$A$1:$M$1,0))</f>
        <v>Within an hour</v>
      </c>
      <c r="H4529" s="70">
        <f>INDEX(Hosts!$A:$M, MATCH(Places!$B4529,Hosts!$A:$A,0), MATCH(Places!H$1,Hosts!$A$1:$M$1,0))</f>
        <v>1</v>
      </c>
      <c r="I4529" s="70">
        <f>INDEX(Hosts!$A:$M, MATCH(Places!$B4529,Hosts!$A:$A,0), MATCH(Places!I$1,Hosts!$A$1:$M$1,0))</f>
        <v>0.98</v>
      </c>
      <c r="J4529" t="str">
        <f>INDEX(Hosts!$A:$M, MATCH(Places!$B4529,Hosts!$A:$A,0), MATCH(Places!J$1,Hosts!$A$1:$M$1,0))</f>
        <v>Yes</v>
      </c>
      <c r="K4529">
        <v>7</v>
      </c>
      <c r="L4529" t="str">
        <f>VLOOKUP($K4529,Neighborhoods!$A:$C,2,0)</f>
        <v>Brooklyn</v>
      </c>
      <c r="M4529" t="str">
        <f>VLOOKUP($K4529,Neighborhoods!$A:$C,3,0)</f>
        <v>Bedford-Stuyvesant</v>
      </c>
      <c r="N4529" t="str">
        <f>INDEX(Neighborhoods!$A:$C, MATCH(Places!$K4529,Neighborhoods!$A:$A,0), MATCH(Places!N$1,Neighborhoods!$A$1:$C$1,0))</f>
        <v>Brooklyn</v>
      </c>
      <c r="O4529" t="str">
        <f>INDEX(Neighborhoods!$A:$C, MATCH(Places!$K4529,Neighborhoods!$A:$A,0), MATCH(Places!O$1,Neighborhoods!$A$1:$C$1,0))</f>
        <v>Bedford-Stuyvesant</v>
      </c>
      <c r="P4529" t="s">
        <v>1</v>
      </c>
      <c r="Q4529" t="str">
        <f t="shared" si="280"/>
        <v>Yes</v>
      </c>
      <c r="R4529">
        <v>2</v>
      </c>
      <c r="S4529" t="str">
        <f t="shared" si="281"/>
        <v>Small</v>
      </c>
      <c r="T4529" s="50">
        <v>53</v>
      </c>
      <c r="U4529" s="70">
        <f t="shared" si="282"/>
        <v>0.03</v>
      </c>
      <c r="V4529" s="52">
        <v>4.8899999999999997</v>
      </c>
      <c r="W4529" s="52" t="str" cm="1">
        <f t="array" ref="W4529">_xlfn.SWITCH(ROUND(V4529,0),5,"Excellent",4,"Good",3,"Ok","Bad")</f>
        <v>Excellent</v>
      </c>
      <c r="X4529">
        <v>112</v>
      </c>
      <c r="Y4529" t="str">
        <f t="shared" si="283"/>
        <v>Yes</v>
      </c>
      <c r="Z4529" s="68">
        <v>43533</v>
      </c>
      <c r="AA4529" s="68">
        <v>44020</v>
      </c>
      <c r="AB4529">
        <v>268</v>
      </c>
      <c r="AC4529" t="s">
        <v>15615</v>
      </c>
    </row>
    <row r="4530" spans="1:29" x14ac:dyDescent="0.3">
      <c r="A4530" t="s">
        <v>13183</v>
      </c>
      <c r="B4530">
        <v>564</v>
      </c>
      <c r="C4530" t="str">
        <f>VLOOKUP($B4530,Hosts!$A:$M,10,0)</f>
        <v>Within a few hours</v>
      </c>
      <c r="D4530" s="70">
        <f>VLOOKUP($B4530,Hosts!$A:$M,11,0)</f>
        <v>1</v>
      </c>
      <c r="E4530" s="70">
        <f>VLOOKUP($B4530,Hosts!$A:$M,12,0)</f>
        <v>0.7</v>
      </c>
      <c r="F4530" t="str">
        <f>VLOOKUP($B4530,Hosts!$A:$M,13,0)</f>
        <v>No</v>
      </c>
      <c r="G4530" t="str">
        <f>INDEX(Hosts!$A:$M, MATCH(Places!$B4530,Hosts!$A:$A,0), MATCH(Places!G$1,Hosts!$A$1:$M$1,0))</f>
        <v>Within a few hours</v>
      </c>
      <c r="H4530" s="70">
        <f>INDEX(Hosts!$A:$M, MATCH(Places!$B4530,Hosts!$A:$A,0), MATCH(Places!H$1,Hosts!$A$1:$M$1,0))</f>
        <v>1</v>
      </c>
      <c r="I4530" s="70">
        <f>INDEX(Hosts!$A:$M, MATCH(Places!$B4530,Hosts!$A:$A,0), MATCH(Places!I$1,Hosts!$A$1:$M$1,0))</f>
        <v>0.7</v>
      </c>
      <c r="J4530" t="str">
        <f>INDEX(Hosts!$A:$M, MATCH(Places!$B4530,Hosts!$A:$A,0), MATCH(Places!J$1,Hosts!$A$1:$M$1,0))</f>
        <v>No</v>
      </c>
      <c r="K4530">
        <v>16</v>
      </c>
      <c r="L4530" t="str">
        <f>VLOOKUP($K4530,Neighborhoods!$A:$C,2,0)</f>
        <v>Manhattan</v>
      </c>
      <c r="M4530" t="str">
        <f>VLOOKUP($K4530,Neighborhoods!$A:$C,3,0)</f>
        <v>Harlem</v>
      </c>
      <c r="N4530" t="str">
        <f>INDEX(Neighborhoods!$A:$C, MATCH(Places!$K4530,Neighborhoods!$A:$A,0), MATCH(Places!N$1,Neighborhoods!$A$1:$C$1,0))</f>
        <v>Manhattan</v>
      </c>
      <c r="O4530" t="str">
        <f>INDEX(Neighborhoods!$A:$C, MATCH(Places!$K4530,Neighborhoods!$A:$A,0), MATCH(Places!O$1,Neighborhoods!$A$1:$C$1,0))</f>
        <v>Harlem</v>
      </c>
      <c r="P4530" t="s">
        <v>11822</v>
      </c>
      <c r="Q4530" t="str">
        <f t="shared" si="280"/>
        <v>No</v>
      </c>
      <c r="R4530">
        <v>4</v>
      </c>
      <c r="S4530" t="str">
        <f t="shared" si="281"/>
        <v>Medium</v>
      </c>
      <c r="T4530" s="50">
        <v>195</v>
      </c>
      <c r="U4530" s="70">
        <f t="shared" si="282"/>
        <v>0.03</v>
      </c>
      <c r="V4530" s="52">
        <v>5</v>
      </c>
      <c r="W4530" s="52" t="str" cm="1">
        <f t="array" ref="W4530">_xlfn.SWITCH(ROUND(V4530,0),5,"Excellent",4,"Good",3,"Ok","Bad")</f>
        <v>Excellent</v>
      </c>
      <c r="X4530">
        <v>7</v>
      </c>
      <c r="Y4530" t="str">
        <f t="shared" si="283"/>
        <v>No</v>
      </c>
      <c r="Z4530" s="68">
        <v>43851</v>
      </c>
      <c r="AA4530" s="68">
        <v>44045</v>
      </c>
      <c r="AB4530">
        <v>69</v>
      </c>
      <c r="AC4530" t="s">
        <v>15615</v>
      </c>
    </row>
    <row r="4531" spans="1:29" x14ac:dyDescent="0.3">
      <c r="A4531" t="s">
        <v>15114</v>
      </c>
      <c r="B4531">
        <v>2372</v>
      </c>
      <c r="C4531" t="str">
        <f>VLOOKUP($B4531,Hosts!$A:$M,10,0)</f>
        <v>Within an hour</v>
      </c>
      <c r="D4531" s="70">
        <f>VLOOKUP($B4531,Hosts!$A:$M,11,0)</f>
        <v>1</v>
      </c>
      <c r="E4531" s="70">
        <f>VLOOKUP($B4531,Hosts!$A:$M,12,0)</f>
        <v>1</v>
      </c>
      <c r="F4531" t="str">
        <f>VLOOKUP($B4531,Hosts!$A:$M,13,0)</f>
        <v>Yes</v>
      </c>
      <c r="G4531" t="str">
        <f>INDEX(Hosts!$A:$M, MATCH(Places!$B4531,Hosts!$A:$A,0), MATCH(Places!G$1,Hosts!$A$1:$M$1,0))</f>
        <v>Within an hour</v>
      </c>
      <c r="H4531" s="70">
        <f>INDEX(Hosts!$A:$M, MATCH(Places!$B4531,Hosts!$A:$A,0), MATCH(Places!H$1,Hosts!$A$1:$M$1,0))</f>
        <v>1</v>
      </c>
      <c r="I4531" s="70">
        <f>INDEX(Hosts!$A:$M, MATCH(Places!$B4531,Hosts!$A:$A,0), MATCH(Places!I$1,Hosts!$A$1:$M$1,0))</f>
        <v>1</v>
      </c>
      <c r="J4531" t="str">
        <f>INDEX(Hosts!$A:$M, MATCH(Places!$B4531,Hosts!$A:$A,0), MATCH(Places!J$1,Hosts!$A$1:$M$1,0))</f>
        <v>Yes</v>
      </c>
      <c r="K4531">
        <v>21</v>
      </c>
      <c r="L4531" t="str">
        <f>VLOOKUP($K4531,Neighborhoods!$A:$C,2,0)</f>
        <v>Queens</v>
      </c>
      <c r="M4531" t="str">
        <f>VLOOKUP($K4531,Neighborhoods!$A:$C,3,0)</f>
        <v>Astoria</v>
      </c>
      <c r="N4531" t="str">
        <f>INDEX(Neighborhoods!$A:$C, MATCH(Places!$K4531,Neighborhoods!$A:$A,0), MATCH(Places!N$1,Neighborhoods!$A$1:$C$1,0))</f>
        <v>Queens</v>
      </c>
      <c r="O4531" t="str">
        <f>INDEX(Neighborhoods!$A:$C, MATCH(Places!$K4531,Neighborhoods!$A:$A,0), MATCH(Places!O$1,Neighborhoods!$A$1:$C$1,0))</f>
        <v>Astoria</v>
      </c>
      <c r="P4531" t="s">
        <v>11822</v>
      </c>
      <c r="Q4531" t="str">
        <f t="shared" si="280"/>
        <v>No</v>
      </c>
      <c r="R4531">
        <v>4</v>
      </c>
      <c r="S4531" t="str">
        <f t="shared" si="281"/>
        <v>Medium</v>
      </c>
      <c r="T4531" s="50">
        <v>140</v>
      </c>
      <c r="U4531" s="70">
        <f t="shared" si="282"/>
        <v>0.03</v>
      </c>
      <c r="V4531" s="52">
        <v>5</v>
      </c>
      <c r="W4531" s="52" t="str" cm="1">
        <f t="array" ref="W4531">_xlfn.SWITCH(ROUND(V4531,0),5,"Excellent",4,"Good",3,"Ok","Bad")</f>
        <v>Excellent</v>
      </c>
      <c r="X4531">
        <v>5</v>
      </c>
      <c r="Y4531" t="str">
        <f t="shared" si="283"/>
        <v>No</v>
      </c>
      <c r="Z4531" s="68">
        <v>43556</v>
      </c>
      <c r="AA4531" s="68">
        <v>43819</v>
      </c>
      <c r="AB4531">
        <v>179</v>
      </c>
      <c r="AC4531" t="s">
        <v>15615</v>
      </c>
    </row>
    <row r="4532" spans="1:29" x14ac:dyDescent="0.3">
      <c r="A4532" t="s">
        <v>3184</v>
      </c>
      <c r="B4532">
        <v>3368</v>
      </c>
      <c r="C4532" t="str">
        <f>VLOOKUP($B4532,Hosts!$A:$M,10,0)</f>
        <v>Within an hour</v>
      </c>
      <c r="D4532" s="70">
        <f>VLOOKUP($B4532,Hosts!$A:$M,11,0)</f>
        <v>1</v>
      </c>
      <c r="E4532" s="70">
        <f>VLOOKUP($B4532,Hosts!$A:$M,12,0)</f>
        <v>0.9</v>
      </c>
      <c r="F4532" t="str">
        <f>VLOOKUP($B4532,Hosts!$A:$M,13,0)</f>
        <v>No</v>
      </c>
      <c r="G4532" t="str">
        <f>INDEX(Hosts!$A:$M, MATCH(Places!$B4532,Hosts!$A:$A,0), MATCH(Places!G$1,Hosts!$A$1:$M$1,0))</f>
        <v>Within an hour</v>
      </c>
      <c r="H4532" s="70">
        <f>INDEX(Hosts!$A:$M, MATCH(Places!$B4532,Hosts!$A:$A,0), MATCH(Places!H$1,Hosts!$A$1:$M$1,0))</f>
        <v>1</v>
      </c>
      <c r="I4532" s="70">
        <f>INDEX(Hosts!$A:$M, MATCH(Places!$B4532,Hosts!$A:$A,0), MATCH(Places!I$1,Hosts!$A$1:$M$1,0))</f>
        <v>0.9</v>
      </c>
      <c r="J4532" t="str">
        <f>INDEX(Hosts!$A:$M, MATCH(Places!$B4532,Hosts!$A:$A,0), MATCH(Places!J$1,Hosts!$A$1:$M$1,0))</f>
        <v>No</v>
      </c>
      <c r="K4532">
        <v>14</v>
      </c>
      <c r="L4532" t="str">
        <f>VLOOKUP($K4532,Neighborhoods!$A:$C,2,0)</f>
        <v>Manhattan</v>
      </c>
      <c r="M4532" t="str">
        <f>VLOOKUP($K4532,Neighborhoods!$A:$C,3,0)</f>
        <v>East Harlem</v>
      </c>
      <c r="N4532" t="str">
        <f>INDEX(Neighborhoods!$A:$C, MATCH(Places!$K4532,Neighborhoods!$A:$A,0), MATCH(Places!N$1,Neighborhoods!$A$1:$C$1,0))</f>
        <v>Manhattan</v>
      </c>
      <c r="O4532" t="str">
        <f>INDEX(Neighborhoods!$A:$C, MATCH(Places!$K4532,Neighborhoods!$A:$A,0), MATCH(Places!O$1,Neighborhoods!$A$1:$C$1,0))</f>
        <v>East Harlem</v>
      </c>
      <c r="P4532" t="s">
        <v>11822</v>
      </c>
      <c r="Q4532" t="str">
        <f t="shared" si="280"/>
        <v>No</v>
      </c>
      <c r="R4532">
        <v>2</v>
      </c>
      <c r="S4532" t="str">
        <f t="shared" si="281"/>
        <v>Small</v>
      </c>
      <c r="T4532" s="50">
        <v>94</v>
      </c>
      <c r="U4532" s="70">
        <f t="shared" si="282"/>
        <v>0.03</v>
      </c>
      <c r="V4532" s="52">
        <v>4.2</v>
      </c>
      <c r="W4532" s="52" t="str" cm="1">
        <f t="array" ref="W4532">_xlfn.SWITCH(ROUND(V4532,0),5,"Excellent",4,"Good",3,"Ok","Bad")</f>
        <v>Good</v>
      </c>
      <c r="X4532">
        <v>20</v>
      </c>
      <c r="Y4532" t="str">
        <f t="shared" si="283"/>
        <v>No</v>
      </c>
      <c r="Z4532" s="68">
        <v>43521</v>
      </c>
      <c r="AA4532" s="68">
        <v>43996</v>
      </c>
      <c r="AB4532">
        <v>0</v>
      </c>
      <c r="AC4532" t="s">
        <v>15616</v>
      </c>
    </row>
    <row r="4533" spans="1:29" x14ac:dyDescent="0.3">
      <c r="A4533" t="s">
        <v>3185</v>
      </c>
      <c r="B4533">
        <v>2255</v>
      </c>
      <c r="C4533" t="str">
        <f>VLOOKUP($B4533,Hosts!$A:$M,10,0)</f>
        <v>Within an hour</v>
      </c>
      <c r="D4533" s="70">
        <f>VLOOKUP($B4533,Hosts!$A:$M,11,0)</f>
        <v>1</v>
      </c>
      <c r="E4533" s="70">
        <f>VLOOKUP($B4533,Hosts!$A:$M,12,0)</f>
        <v>0.75</v>
      </c>
      <c r="F4533" t="str">
        <f>VLOOKUP($B4533,Hosts!$A:$M,13,0)</f>
        <v>Yes</v>
      </c>
      <c r="G4533" t="str">
        <f>INDEX(Hosts!$A:$M, MATCH(Places!$B4533,Hosts!$A:$A,0), MATCH(Places!G$1,Hosts!$A$1:$M$1,0))</f>
        <v>Within an hour</v>
      </c>
      <c r="H4533" s="70">
        <f>INDEX(Hosts!$A:$M, MATCH(Places!$B4533,Hosts!$A:$A,0), MATCH(Places!H$1,Hosts!$A$1:$M$1,0))</f>
        <v>1</v>
      </c>
      <c r="I4533" s="70">
        <f>INDEX(Hosts!$A:$M, MATCH(Places!$B4533,Hosts!$A:$A,0), MATCH(Places!I$1,Hosts!$A$1:$M$1,0))</f>
        <v>0.75</v>
      </c>
      <c r="J4533" t="str">
        <f>INDEX(Hosts!$A:$M, MATCH(Places!$B4533,Hosts!$A:$A,0), MATCH(Places!J$1,Hosts!$A$1:$M$1,0))</f>
        <v>Yes</v>
      </c>
      <c r="K4533">
        <v>7</v>
      </c>
      <c r="L4533" t="str">
        <f>VLOOKUP($K4533,Neighborhoods!$A:$C,2,0)</f>
        <v>Brooklyn</v>
      </c>
      <c r="M4533" t="str">
        <f>VLOOKUP($K4533,Neighborhoods!$A:$C,3,0)</f>
        <v>Bedford-Stuyvesant</v>
      </c>
      <c r="N4533" t="str">
        <f>INDEX(Neighborhoods!$A:$C, MATCH(Places!$K4533,Neighborhoods!$A:$A,0), MATCH(Places!N$1,Neighborhoods!$A$1:$C$1,0))</f>
        <v>Brooklyn</v>
      </c>
      <c r="O4533" t="str">
        <f>INDEX(Neighborhoods!$A:$C, MATCH(Places!$K4533,Neighborhoods!$A:$A,0), MATCH(Places!O$1,Neighborhoods!$A$1:$C$1,0))</f>
        <v>Bedford-Stuyvesant</v>
      </c>
      <c r="P4533" t="s">
        <v>11822</v>
      </c>
      <c r="Q4533" t="str">
        <f t="shared" si="280"/>
        <v>No</v>
      </c>
      <c r="R4533">
        <v>2</v>
      </c>
      <c r="S4533" t="str">
        <f t="shared" si="281"/>
        <v>Small</v>
      </c>
      <c r="T4533" s="50">
        <v>120</v>
      </c>
      <c r="U4533" s="70">
        <f t="shared" si="282"/>
        <v>0.03</v>
      </c>
      <c r="V4533" s="52">
        <v>5</v>
      </c>
      <c r="W4533" s="52" t="str" cm="1">
        <f t="array" ref="W4533">_xlfn.SWITCH(ROUND(V4533,0),5,"Excellent",4,"Good",3,"Ok","Bad")</f>
        <v>Excellent</v>
      </c>
      <c r="X4533">
        <v>3</v>
      </c>
      <c r="Y4533" t="str">
        <f t="shared" si="283"/>
        <v>No</v>
      </c>
      <c r="Z4533" s="68">
        <v>43646</v>
      </c>
      <c r="AA4533" s="68">
        <v>43862</v>
      </c>
      <c r="AB4533">
        <v>164</v>
      </c>
      <c r="AC4533" t="s">
        <v>15615</v>
      </c>
    </row>
    <row r="4534" spans="1:29" x14ac:dyDescent="0.3">
      <c r="A4534" t="s">
        <v>3186</v>
      </c>
      <c r="B4534">
        <v>1664</v>
      </c>
      <c r="C4534" t="str">
        <f>VLOOKUP($B4534,Hosts!$A:$M,10,0)</f>
        <v>Within an hour</v>
      </c>
      <c r="D4534" s="70">
        <f>VLOOKUP($B4534,Hosts!$A:$M,11,0)</f>
        <v>0.9</v>
      </c>
      <c r="E4534" s="70">
        <f>VLOOKUP($B4534,Hosts!$A:$M,12,0)</f>
        <v>0.92</v>
      </c>
      <c r="F4534" t="str">
        <f>VLOOKUP($B4534,Hosts!$A:$M,13,0)</f>
        <v>Yes</v>
      </c>
      <c r="G4534" t="str">
        <f>INDEX(Hosts!$A:$M, MATCH(Places!$B4534,Hosts!$A:$A,0), MATCH(Places!G$1,Hosts!$A$1:$M$1,0))</f>
        <v>Within an hour</v>
      </c>
      <c r="H4534" s="70">
        <f>INDEX(Hosts!$A:$M, MATCH(Places!$B4534,Hosts!$A:$A,0), MATCH(Places!H$1,Hosts!$A$1:$M$1,0))</f>
        <v>0.9</v>
      </c>
      <c r="I4534" s="70">
        <f>INDEX(Hosts!$A:$M, MATCH(Places!$B4534,Hosts!$A:$A,0), MATCH(Places!I$1,Hosts!$A$1:$M$1,0))</f>
        <v>0.92</v>
      </c>
      <c r="J4534" t="str">
        <f>INDEX(Hosts!$A:$M, MATCH(Places!$B4534,Hosts!$A:$A,0), MATCH(Places!J$1,Hosts!$A$1:$M$1,0))</f>
        <v>Yes</v>
      </c>
      <c r="K4534">
        <v>19</v>
      </c>
      <c r="L4534" t="str">
        <f>VLOOKUP($K4534,Neighborhoods!$A:$C,2,0)</f>
        <v>Manhattan</v>
      </c>
      <c r="M4534" t="str">
        <f>VLOOKUP($K4534,Neighborhoods!$A:$C,3,0)</f>
        <v>Upper East Side</v>
      </c>
      <c r="N4534" t="str">
        <f>INDEX(Neighborhoods!$A:$C, MATCH(Places!$K4534,Neighborhoods!$A:$A,0), MATCH(Places!N$1,Neighborhoods!$A$1:$C$1,0))</f>
        <v>Manhattan</v>
      </c>
      <c r="O4534" t="str">
        <f>INDEX(Neighborhoods!$A:$C, MATCH(Places!$K4534,Neighborhoods!$A:$A,0), MATCH(Places!O$1,Neighborhoods!$A$1:$C$1,0))</f>
        <v>Upper East Side</v>
      </c>
      <c r="P4534" t="s">
        <v>1</v>
      </c>
      <c r="Q4534" t="str">
        <f t="shared" si="280"/>
        <v>Yes</v>
      </c>
      <c r="R4534">
        <v>2</v>
      </c>
      <c r="S4534" t="str">
        <f t="shared" si="281"/>
        <v>Small</v>
      </c>
      <c r="T4534" s="50">
        <v>63</v>
      </c>
      <c r="U4534" s="70">
        <f t="shared" si="282"/>
        <v>0.03</v>
      </c>
      <c r="V4534" s="52">
        <v>5</v>
      </c>
      <c r="W4534" s="52" t="str" cm="1">
        <f t="array" ref="W4534">_xlfn.SWITCH(ROUND(V4534,0),5,"Excellent",4,"Good",3,"Ok","Bad")</f>
        <v>Excellent</v>
      </c>
      <c r="X4534">
        <v>41</v>
      </c>
      <c r="Y4534" t="str">
        <f t="shared" si="283"/>
        <v>No</v>
      </c>
      <c r="Z4534" s="68">
        <v>43528</v>
      </c>
      <c r="AA4534" s="68">
        <v>44050</v>
      </c>
      <c r="AB4534">
        <v>141</v>
      </c>
      <c r="AC4534" t="s">
        <v>15615</v>
      </c>
    </row>
    <row r="4535" spans="1:29" x14ac:dyDescent="0.3">
      <c r="A4535" t="s">
        <v>14385</v>
      </c>
      <c r="B4535">
        <v>3795</v>
      </c>
      <c r="C4535" t="str">
        <f>VLOOKUP($B4535,Hosts!$A:$M,10,0)</f>
        <v>Within an hour</v>
      </c>
      <c r="D4535" s="70">
        <f>VLOOKUP($B4535,Hosts!$A:$M,11,0)</f>
        <v>0.8</v>
      </c>
      <c r="E4535" s="70">
        <f>VLOOKUP($B4535,Hosts!$A:$M,12,0)</f>
        <v>1</v>
      </c>
      <c r="F4535" t="str">
        <f>VLOOKUP($B4535,Hosts!$A:$M,13,0)</f>
        <v>No</v>
      </c>
      <c r="G4535" t="str">
        <f>INDEX(Hosts!$A:$M, MATCH(Places!$B4535,Hosts!$A:$A,0), MATCH(Places!G$1,Hosts!$A$1:$M$1,0))</f>
        <v>Within an hour</v>
      </c>
      <c r="H4535" s="70">
        <f>INDEX(Hosts!$A:$M, MATCH(Places!$B4535,Hosts!$A:$A,0), MATCH(Places!H$1,Hosts!$A$1:$M$1,0))</f>
        <v>0.8</v>
      </c>
      <c r="I4535" s="70">
        <f>INDEX(Hosts!$A:$M, MATCH(Places!$B4535,Hosts!$A:$A,0), MATCH(Places!I$1,Hosts!$A$1:$M$1,0))</f>
        <v>1</v>
      </c>
      <c r="J4535" t="str">
        <f>INDEX(Hosts!$A:$M, MATCH(Places!$B4535,Hosts!$A:$A,0), MATCH(Places!J$1,Hosts!$A$1:$M$1,0))</f>
        <v>No</v>
      </c>
      <c r="K4535">
        <v>18</v>
      </c>
      <c r="L4535" t="str">
        <f>VLOOKUP($K4535,Neighborhoods!$A:$C,2,0)</f>
        <v>Manhattan</v>
      </c>
      <c r="M4535" t="str">
        <f>VLOOKUP($K4535,Neighborhoods!$A:$C,3,0)</f>
        <v>Midtown</v>
      </c>
      <c r="N4535" t="str">
        <f>INDEX(Neighborhoods!$A:$C, MATCH(Places!$K4535,Neighborhoods!$A:$A,0), MATCH(Places!N$1,Neighborhoods!$A$1:$C$1,0))</f>
        <v>Manhattan</v>
      </c>
      <c r="O4535" t="str">
        <f>INDEX(Neighborhoods!$A:$C, MATCH(Places!$K4535,Neighborhoods!$A:$A,0), MATCH(Places!O$1,Neighborhoods!$A$1:$C$1,0))</f>
        <v>Midtown</v>
      </c>
      <c r="P4535" t="s">
        <v>11822</v>
      </c>
      <c r="Q4535" t="str">
        <f t="shared" si="280"/>
        <v>No</v>
      </c>
      <c r="R4535">
        <v>3</v>
      </c>
      <c r="S4535" t="str">
        <f t="shared" si="281"/>
        <v>Medium</v>
      </c>
      <c r="T4535" s="50">
        <v>106</v>
      </c>
      <c r="U4535" s="70">
        <f t="shared" si="282"/>
        <v>0.03</v>
      </c>
      <c r="V4535" s="52">
        <v>4.8099999999999996</v>
      </c>
      <c r="W4535" s="52" t="str" cm="1">
        <f t="array" ref="W4535">_xlfn.SWITCH(ROUND(V4535,0),5,"Excellent",4,"Good",3,"Ok","Bad")</f>
        <v>Excellent</v>
      </c>
      <c r="X4535">
        <v>26</v>
      </c>
      <c r="Y4535" t="str">
        <f t="shared" si="283"/>
        <v>No</v>
      </c>
      <c r="Z4535" s="68">
        <v>43582</v>
      </c>
      <c r="AA4535" s="68">
        <v>44022</v>
      </c>
      <c r="AB4535">
        <v>84</v>
      </c>
      <c r="AC4535" t="s">
        <v>15616</v>
      </c>
    </row>
    <row r="4536" spans="1:29" x14ac:dyDescent="0.3">
      <c r="A4536" t="s">
        <v>3187</v>
      </c>
      <c r="B4536">
        <v>898</v>
      </c>
      <c r="C4536" t="str">
        <f>VLOOKUP($B4536,Hosts!$A:$M,10,0)</f>
        <v>Within a day</v>
      </c>
      <c r="D4536" s="70">
        <f>VLOOKUP($B4536,Hosts!$A:$M,11,0)</f>
        <v>1</v>
      </c>
      <c r="E4536" s="70">
        <f>VLOOKUP($B4536,Hosts!$A:$M,12,0)</f>
        <v>0.5</v>
      </c>
      <c r="F4536" t="str">
        <f>VLOOKUP($B4536,Hosts!$A:$M,13,0)</f>
        <v>No</v>
      </c>
      <c r="G4536" t="str">
        <f>INDEX(Hosts!$A:$M, MATCH(Places!$B4536,Hosts!$A:$A,0), MATCH(Places!G$1,Hosts!$A$1:$M$1,0))</f>
        <v>Within a day</v>
      </c>
      <c r="H4536" s="70">
        <f>INDEX(Hosts!$A:$M, MATCH(Places!$B4536,Hosts!$A:$A,0), MATCH(Places!H$1,Hosts!$A$1:$M$1,0))</f>
        <v>1</v>
      </c>
      <c r="I4536" s="70">
        <f>INDEX(Hosts!$A:$M, MATCH(Places!$B4536,Hosts!$A:$A,0), MATCH(Places!I$1,Hosts!$A$1:$M$1,0))</f>
        <v>0.5</v>
      </c>
      <c r="J4536" t="str">
        <f>INDEX(Hosts!$A:$M, MATCH(Places!$B4536,Hosts!$A:$A,0), MATCH(Places!J$1,Hosts!$A$1:$M$1,0))</f>
        <v>No</v>
      </c>
      <c r="K4536">
        <v>8</v>
      </c>
      <c r="L4536" t="str">
        <f>VLOOKUP($K4536,Neighborhoods!$A:$C,2,0)</f>
        <v>Brooklyn</v>
      </c>
      <c r="M4536" t="str">
        <f>VLOOKUP($K4536,Neighborhoods!$A:$C,3,0)</f>
        <v>Bushwick</v>
      </c>
      <c r="N4536" t="str">
        <f>INDEX(Neighborhoods!$A:$C, MATCH(Places!$K4536,Neighborhoods!$A:$A,0), MATCH(Places!N$1,Neighborhoods!$A$1:$C$1,0))</f>
        <v>Brooklyn</v>
      </c>
      <c r="O4536" t="str">
        <f>INDEX(Neighborhoods!$A:$C, MATCH(Places!$K4536,Neighborhoods!$A:$A,0), MATCH(Places!O$1,Neighborhoods!$A$1:$C$1,0))</f>
        <v>Bushwick</v>
      </c>
      <c r="P4536" t="s">
        <v>16</v>
      </c>
      <c r="Q4536" t="str">
        <f t="shared" si="280"/>
        <v>Yes</v>
      </c>
      <c r="R4536">
        <v>2</v>
      </c>
      <c r="S4536" t="str">
        <f t="shared" si="281"/>
        <v>Small</v>
      </c>
      <c r="T4536" s="50">
        <v>55</v>
      </c>
      <c r="U4536" s="70">
        <f t="shared" si="282"/>
        <v>0.03</v>
      </c>
      <c r="V4536" s="52">
        <v>5</v>
      </c>
      <c r="W4536" s="52" t="str" cm="1">
        <f t="array" ref="W4536">_xlfn.SWITCH(ROUND(V4536,0),5,"Excellent",4,"Good",3,"Ok","Bad")</f>
        <v>Excellent</v>
      </c>
      <c r="X4536">
        <v>9</v>
      </c>
      <c r="Y4536" t="str">
        <f t="shared" si="283"/>
        <v>No</v>
      </c>
      <c r="Z4536" s="68">
        <v>43624</v>
      </c>
      <c r="AA4536" s="68">
        <v>43835</v>
      </c>
      <c r="AB4536">
        <v>365</v>
      </c>
      <c r="AC4536" t="s">
        <v>15615</v>
      </c>
    </row>
    <row r="4537" spans="1:29" x14ac:dyDescent="0.3">
      <c r="A4537" t="s">
        <v>3188</v>
      </c>
      <c r="B4537">
        <v>566</v>
      </c>
      <c r="C4537" t="str">
        <f>VLOOKUP($B4537,Hosts!$A:$M,10,0)</f>
        <v>Within an hour</v>
      </c>
      <c r="D4537" s="70">
        <f>VLOOKUP($B4537,Hosts!$A:$M,11,0)</f>
        <v>1</v>
      </c>
      <c r="E4537" s="70">
        <f>VLOOKUP($B4537,Hosts!$A:$M,12,0)</f>
        <v>0.9</v>
      </c>
      <c r="F4537" t="str">
        <f>VLOOKUP($B4537,Hosts!$A:$M,13,0)</f>
        <v>No</v>
      </c>
      <c r="G4537" t="str">
        <f>INDEX(Hosts!$A:$M, MATCH(Places!$B4537,Hosts!$A:$A,0), MATCH(Places!G$1,Hosts!$A$1:$M$1,0))</f>
        <v>Within an hour</v>
      </c>
      <c r="H4537" s="70">
        <f>INDEX(Hosts!$A:$M, MATCH(Places!$B4537,Hosts!$A:$A,0), MATCH(Places!H$1,Hosts!$A$1:$M$1,0))</f>
        <v>1</v>
      </c>
      <c r="I4537" s="70">
        <f>INDEX(Hosts!$A:$M, MATCH(Places!$B4537,Hosts!$A:$A,0), MATCH(Places!I$1,Hosts!$A$1:$M$1,0))</f>
        <v>0.9</v>
      </c>
      <c r="J4537" t="str">
        <f>INDEX(Hosts!$A:$M, MATCH(Places!$B4537,Hosts!$A:$A,0), MATCH(Places!J$1,Hosts!$A$1:$M$1,0))</f>
        <v>No</v>
      </c>
      <c r="K4537">
        <v>10</v>
      </c>
      <c r="L4537" t="str">
        <f>VLOOKUP($K4537,Neighborhoods!$A:$C,2,0)</f>
        <v>Brooklyn</v>
      </c>
      <c r="M4537" t="str">
        <f>VLOOKUP($K4537,Neighborhoods!$A:$C,3,0)</f>
        <v>East Flatbush</v>
      </c>
      <c r="N4537" t="str">
        <f>INDEX(Neighborhoods!$A:$C, MATCH(Places!$K4537,Neighborhoods!$A:$A,0), MATCH(Places!N$1,Neighborhoods!$A$1:$C$1,0))</f>
        <v>Brooklyn</v>
      </c>
      <c r="O4537" t="str">
        <f>INDEX(Neighborhoods!$A:$C, MATCH(Places!$K4537,Neighborhoods!$A:$A,0), MATCH(Places!O$1,Neighborhoods!$A$1:$C$1,0))</f>
        <v>East Flatbush</v>
      </c>
      <c r="P4537" t="s">
        <v>11822</v>
      </c>
      <c r="Q4537" t="str">
        <f t="shared" si="280"/>
        <v>No</v>
      </c>
      <c r="R4537">
        <v>3</v>
      </c>
      <c r="S4537" t="str">
        <f t="shared" si="281"/>
        <v>Medium</v>
      </c>
      <c r="T4537" s="50">
        <v>92</v>
      </c>
      <c r="U4537" s="70">
        <f t="shared" si="282"/>
        <v>0.03</v>
      </c>
      <c r="V4537" s="52">
        <v>4.7300000000000004</v>
      </c>
      <c r="W4537" s="52" t="str" cm="1">
        <f t="array" ref="W4537">_xlfn.SWITCH(ROUND(V4537,0),5,"Excellent",4,"Good",3,"Ok","Bad")</f>
        <v>Excellent</v>
      </c>
      <c r="X4537">
        <v>33</v>
      </c>
      <c r="Y4537" t="str">
        <f t="shared" si="283"/>
        <v>No</v>
      </c>
      <c r="Z4537" s="68">
        <v>43548</v>
      </c>
      <c r="AA4537" s="68">
        <v>44051</v>
      </c>
      <c r="AB4537">
        <v>6</v>
      </c>
      <c r="AC4537" t="s">
        <v>15616</v>
      </c>
    </row>
    <row r="4538" spans="1:29" x14ac:dyDescent="0.3">
      <c r="A4538" t="s">
        <v>3189</v>
      </c>
      <c r="B4538">
        <v>3800</v>
      </c>
      <c r="C4538" t="str">
        <f>VLOOKUP($B4538,Hosts!$A:$M,10,0)</f>
        <v>Within an hour</v>
      </c>
      <c r="D4538" s="70">
        <f>VLOOKUP($B4538,Hosts!$A:$M,11,0)</f>
        <v>1</v>
      </c>
      <c r="E4538" s="70">
        <f>VLOOKUP($B4538,Hosts!$A:$M,12,0)</f>
        <v>0.96</v>
      </c>
      <c r="F4538" t="str">
        <f>VLOOKUP($B4538,Hosts!$A:$M,13,0)</f>
        <v>Yes</v>
      </c>
      <c r="G4538" t="str">
        <f>INDEX(Hosts!$A:$M, MATCH(Places!$B4538,Hosts!$A:$A,0), MATCH(Places!G$1,Hosts!$A$1:$M$1,0))</f>
        <v>Within an hour</v>
      </c>
      <c r="H4538" s="70">
        <f>INDEX(Hosts!$A:$M, MATCH(Places!$B4538,Hosts!$A:$A,0), MATCH(Places!H$1,Hosts!$A$1:$M$1,0))</f>
        <v>1</v>
      </c>
      <c r="I4538" s="70">
        <f>INDEX(Hosts!$A:$M, MATCH(Places!$B4538,Hosts!$A:$A,0), MATCH(Places!I$1,Hosts!$A$1:$M$1,0))</f>
        <v>0.96</v>
      </c>
      <c r="J4538" t="str">
        <f>INDEX(Hosts!$A:$M, MATCH(Places!$B4538,Hosts!$A:$A,0), MATCH(Places!J$1,Hosts!$A$1:$M$1,0))</f>
        <v>Yes</v>
      </c>
      <c r="K4538">
        <v>26</v>
      </c>
      <c r="L4538" t="str">
        <f>VLOOKUP($K4538,Neighborhoods!$A:$C,2,0)</f>
        <v>Queens</v>
      </c>
      <c r="M4538" t="str">
        <f>VLOOKUP($K4538,Neighborhoods!$A:$C,3,0)</f>
        <v>Sunnyside</v>
      </c>
      <c r="N4538" t="str">
        <f>INDEX(Neighborhoods!$A:$C, MATCH(Places!$K4538,Neighborhoods!$A:$A,0), MATCH(Places!N$1,Neighborhoods!$A$1:$C$1,0))</f>
        <v>Queens</v>
      </c>
      <c r="O4538" t="str">
        <f>INDEX(Neighborhoods!$A:$C, MATCH(Places!$K4538,Neighborhoods!$A:$A,0), MATCH(Places!O$1,Neighborhoods!$A$1:$C$1,0))</f>
        <v>Sunnyside</v>
      </c>
      <c r="P4538" t="s">
        <v>11822</v>
      </c>
      <c r="Q4538" t="str">
        <f t="shared" si="280"/>
        <v>No</v>
      </c>
      <c r="R4538">
        <v>4</v>
      </c>
      <c r="S4538" t="str">
        <f t="shared" si="281"/>
        <v>Medium</v>
      </c>
      <c r="T4538" s="50">
        <v>130</v>
      </c>
      <c r="U4538" s="70">
        <f t="shared" si="282"/>
        <v>0.03</v>
      </c>
      <c r="V4538" s="52">
        <v>4.96</v>
      </c>
      <c r="W4538" s="52" t="str" cm="1">
        <f t="array" ref="W4538">_xlfn.SWITCH(ROUND(V4538,0),5,"Excellent",4,"Good",3,"Ok","Bad")</f>
        <v>Excellent</v>
      </c>
      <c r="X4538">
        <v>47</v>
      </c>
      <c r="Y4538" t="str">
        <f t="shared" si="283"/>
        <v>No</v>
      </c>
      <c r="Z4538" s="68">
        <v>43545</v>
      </c>
      <c r="AA4538" s="68">
        <v>44038</v>
      </c>
      <c r="AB4538">
        <v>90</v>
      </c>
      <c r="AC4538" t="s">
        <v>15615</v>
      </c>
    </row>
    <row r="4539" spans="1:29" x14ac:dyDescent="0.3">
      <c r="A4539" t="s">
        <v>3190</v>
      </c>
      <c r="B4539">
        <v>3680</v>
      </c>
      <c r="C4539" t="str">
        <f>VLOOKUP($B4539,Hosts!$A:$M,10,0)</f>
        <v>Within an hour</v>
      </c>
      <c r="D4539" s="70">
        <f>VLOOKUP($B4539,Hosts!$A:$M,11,0)</f>
        <v>1</v>
      </c>
      <c r="E4539" s="70">
        <f>VLOOKUP($B4539,Hosts!$A:$M,12,0)</f>
        <v>0.91</v>
      </c>
      <c r="F4539" t="str">
        <f>VLOOKUP($B4539,Hosts!$A:$M,13,0)</f>
        <v>No</v>
      </c>
      <c r="G4539" t="str">
        <f>INDEX(Hosts!$A:$M, MATCH(Places!$B4539,Hosts!$A:$A,0), MATCH(Places!G$1,Hosts!$A$1:$M$1,0))</f>
        <v>Within an hour</v>
      </c>
      <c r="H4539" s="70">
        <f>INDEX(Hosts!$A:$M, MATCH(Places!$B4539,Hosts!$A:$A,0), MATCH(Places!H$1,Hosts!$A$1:$M$1,0))</f>
        <v>1</v>
      </c>
      <c r="I4539" s="70">
        <f>INDEX(Hosts!$A:$M, MATCH(Places!$B4539,Hosts!$A:$A,0), MATCH(Places!I$1,Hosts!$A$1:$M$1,0))</f>
        <v>0.91</v>
      </c>
      <c r="J4539" t="str">
        <f>INDEX(Hosts!$A:$M, MATCH(Places!$B4539,Hosts!$A:$A,0), MATCH(Places!J$1,Hosts!$A$1:$M$1,0))</f>
        <v>No</v>
      </c>
      <c r="K4539">
        <v>15</v>
      </c>
      <c r="L4539" t="str">
        <f>VLOOKUP($K4539,Neighborhoods!$A:$C,2,0)</f>
        <v>Manhattan</v>
      </c>
      <c r="M4539" t="str">
        <f>VLOOKUP($K4539,Neighborhoods!$A:$C,3,0)</f>
        <v>East Village</v>
      </c>
      <c r="N4539" t="str">
        <f>INDEX(Neighborhoods!$A:$C, MATCH(Places!$K4539,Neighborhoods!$A:$A,0), MATCH(Places!N$1,Neighborhoods!$A$1:$C$1,0))</f>
        <v>Manhattan</v>
      </c>
      <c r="O4539" t="str">
        <f>INDEX(Neighborhoods!$A:$C, MATCH(Places!$K4539,Neighborhoods!$A:$A,0), MATCH(Places!O$1,Neighborhoods!$A$1:$C$1,0))</f>
        <v>East Village</v>
      </c>
      <c r="P4539" t="s">
        <v>11822</v>
      </c>
      <c r="Q4539" t="str">
        <f t="shared" si="280"/>
        <v>No</v>
      </c>
      <c r="R4539">
        <v>4</v>
      </c>
      <c r="S4539" t="str">
        <f t="shared" si="281"/>
        <v>Medium</v>
      </c>
      <c r="T4539" s="50">
        <v>70</v>
      </c>
      <c r="U4539" s="70">
        <f t="shared" si="282"/>
        <v>0.03</v>
      </c>
      <c r="V4539" s="52">
        <v>4.91</v>
      </c>
      <c r="W4539" s="52" t="str" cm="1">
        <f t="array" ref="W4539">_xlfn.SWITCH(ROUND(V4539,0),5,"Excellent",4,"Good",3,"Ok","Bad")</f>
        <v>Excellent</v>
      </c>
      <c r="X4539">
        <v>35</v>
      </c>
      <c r="Y4539" t="str">
        <f t="shared" si="283"/>
        <v>No</v>
      </c>
      <c r="Z4539" s="68">
        <v>43527</v>
      </c>
      <c r="AA4539" s="68">
        <v>44045</v>
      </c>
      <c r="AB4539">
        <v>222</v>
      </c>
      <c r="AC4539" t="s">
        <v>15616</v>
      </c>
    </row>
    <row r="4540" spans="1:29" x14ac:dyDescent="0.3">
      <c r="A4540" t="s">
        <v>13649</v>
      </c>
      <c r="B4540">
        <v>3348</v>
      </c>
      <c r="C4540" t="str">
        <f>VLOOKUP($B4540,Hosts!$A:$M,10,0)</f>
        <v>A few days or more</v>
      </c>
      <c r="D4540" s="70">
        <f>VLOOKUP($B4540,Hosts!$A:$M,11,0)</f>
        <v>0</v>
      </c>
      <c r="E4540" s="70">
        <f>VLOOKUP($B4540,Hosts!$A:$M,12,0)</f>
        <v>1</v>
      </c>
      <c r="F4540" t="str">
        <f>VLOOKUP($B4540,Hosts!$A:$M,13,0)</f>
        <v>Yes</v>
      </c>
      <c r="G4540" t="str">
        <f>INDEX(Hosts!$A:$M, MATCH(Places!$B4540,Hosts!$A:$A,0), MATCH(Places!G$1,Hosts!$A$1:$M$1,0))</f>
        <v>A few days or more</v>
      </c>
      <c r="H4540" s="70">
        <f>INDEX(Hosts!$A:$M, MATCH(Places!$B4540,Hosts!$A:$A,0), MATCH(Places!H$1,Hosts!$A$1:$M$1,0))</f>
        <v>0</v>
      </c>
      <c r="I4540" s="70">
        <f>INDEX(Hosts!$A:$M, MATCH(Places!$B4540,Hosts!$A:$A,0), MATCH(Places!I$1,Hosts!$A$1:$M$1,0))</f>
        <v>1</v>
      </c>
      <c r="J4540" t="str">
        <f>INDEX(Hosts!$A:$M, MATCH(Places!$B4540,Hosts!$A:$A,0), MATCH(Places!J$1,Hosts!$A$1:$M$1,0))</f>
        <v>Yes</v>
      </c>
      <c r="K4540">
        <v>7</v>
      </c>
      <c r="L4540" t="str">
        <f>VLOOKUP($K4540,Neighborhoods!$A:$C,2,0)</f>
        <v>Brooklyn</v>
      </c>
      <c r="M4540" t="str">
        <f>VLOOKUP($K4540,Neighborhoods!$A:$C,3,0)</f>
        <v>Bedford-Stuyvesant</v>
      </c>
      <c r="N4540" t="str">
        <f>INDEX(Neighborhoods!$A:$C, MATCH(Places!$K4540,Neighborhoods!$A:$A,0), MATCH(Places!N$1,Neighborhoods!$A$1:$C$1,0))</f>
        <v>Brooklyn</v>
      </c>
      <c r="O4540" t="str">
        <f>INDEX(Neighborhoods!$A:$C, MATCH(Places!$K4540,Neighborhoods!$A:$A,0), MATCH(Places!O$1,Neighborhoods!$A$1:$C$1,0))</f>
        <v>Bedford-Stuyvesant</v>
      </c>
      <c r="P4540" t="s">
        <v>1</v>
      </c>
      <c r="Q4540" t="str">
        <f t="shared" si="280"/>
        <v>Yes</v>
      </c>
      <c r="R4540">
        <v>2</v>
      </c>
      <c r="S4540" t="str">
        <f t="shared" si="281"/>
        <v>Small</v>
      </c>
      <c r="T4540" s="50">
        <v>45</v>
      </c>
      <c r="U4540" s="70">
        <f t="shared" si="282"/>
        <v>0.03</v>
      </c>
      <c r="V4540" s="52">
        <v>4.9000000000000004</v>
      </c>
      <c r="W4540" s="52" t="str" cm="1">
        <f t="array" ref="W4540">_xlfn.SWITCH(ROUND(V4540,0),5,"Excellent",4,"Good",3,"Ok","Bad")</f>
        <v>Excellent</v>
      </c>
      <c r="X4540">
        <v>72</v>
      </c>
      <c r="Y4540" t="str">
        <f t="shared" si="283"/>
        <v>No</v>
      </c>
      <c r="Z4540" s="68">
        <v>43518</v>
      </c>
      <c r="AA4540" s="68">
        <v>43952</v>
      </c>
      <c r="AB4540">
        <v>198</v>
      </c>
      <c r="AC4540" t="s">
        <v>15615</v>
      </c>
    </row>
    <row r="4541" spans="1:29" x14ac:dyDescent="0.3">
      <c r="A4541" t="s">
        <v>15466</v>
      </c>
      <c r="B4541">
        <v>2520</v>
      </c>
      <c r="C4541" t="str">
        <f>VLOOKUP($B4541,Hosts!$A:$M,10,0)</f>
        <v>Within a day</v>
      </c>
      <c r="D4541" s="70">
        <f>VLOOKUP($B4541,Hosts!$A:$M,11,0)</f>
        <v>1</v>
      </c>
      <c r="E4541" s="70">
        <f>VLOOKUP($B4541,Hosts!$A:$M,12,0)</f>
        <v>0.98</v>
      </c>
      <c r="F4541" t="str">
        <f>VLOOKUP($B4541,Hosts!$A:$M,13,0)</f>
        <v>Yes</v>
      </c>
      <c r="G4541" t="str">
        <f>INDEX(Hosts!$A:$M, MATCH(Places!$B4541,Hosts!$A:$A,0), MATCH(Places!G$1,Hosts!$A$1:$M$1,0))</f>
        <v>Within a day</v>
      </c>
      <c r="H4541" s="70">
        <f>INDEX(Hosts!$A:$M, MATCH(Places!$B4541,Hosts!$A:$A,0), MATCH(Places!H$1,Hosts!$A$1:$M$1,0))</f>
        <v>1</v>
      </c>
      <c r="I4541" s="70">
        <f>INDEX(Hosts!$A:$M, MATCH(Places!$B4541,Hosts!$A:$A,0), MATCH(Places!I$1,Hosts!$A$1:$M$1,0))</f>
        <v>0.98</v>
      </c>
      <c r="J4541" t="str">
        <f>INDEX(Hosts!$A:$M, MATCH(Places!$B4541,Hosts!$A:$A,0), MATCH(Places!J$1,Hosts!$A$1:$M$1,0))</f>
        <v>Yes</v>
      </c>
      <c r="K4541">
        <v>14</v>
      </c>
      <c r="L4541" t="str">
        <f>VLOOKUP($K4541,Neighborhoods!$A:$C,2,0)</f>
        <v>Manhattan</v>
      </c>
      <c r="M4541" t="str">
        <f>VLOOKUP($K4541,Neighborhoods!$A:$C,3,0)</f>
        <v>East Harlem</v>
      </c>
      <c r="N4541" t="str">
        <f>INDEX(Neighborhoods!$A:$C, MATCH(Places!$K4541,Neighborhoods!$A:$A,0), MATCH(Places!N$1,Neighborhoods!$A$1:$C$1,0))</f>
        <v>Manhattan</v>
      </c>
      <c r="O4541" t="str">
        <f>INDEX(Neighborhoods!$A:$C, MATCH(Places!$K4541,Neighborhoods!$A:$A,0), MATCH(Places!O$1,Neighborhoods!$A$1:$C$1,0))</f>
        <v>East Harlem</v>
      </c>
      <c r="P4541" t="s">
        <v>1</v>
      </c>
      <c r="Q4541" t="str">
        <f t="shared" si="280"/>
        <v>Yes</v>
      </c>
      <c r="R4541">
        <v>2</v>
      </c>
      <c r="S4541" t="str">
        <f t="shared" si="281"/>
        <v>Small</v>
      </c>
      <c r="T4541" s="50">
        <v>88</v>
      </c>
      <c r="U4541" s="70">
        <f t="shared" si="282"/>
        <v>0.03</v>
      </c>
      <c r="V4541" s="52">
        <v>5</v>
      </c>
      <c r="W4541" s="52" t="str" cm="1">
        <f t="array" ref="W4541">_xlfn.SWITCH(ROUND(V4541,0),5,"Excellent",4,"Good",3,"Ok","Bad")</f>
        <v>Excellent</v>
      </c>
      <c r="X4541">
        <v>34</v>
      </c>
      <c r="Y4541" t="str">
        <f t="shared" si="283"/>
        <v>No</v>
      </c>
      <c r="Z4541" s="68">
        <v>43547</v>
      </c>
      <c r="AA4541" s="68">
        <v>43849</v>
      </c>
      <c r="AB4541">
        <v>0</v>
      </c>
      <c r="AC4541" t="s">
        <v>15616</v>
      </c>
    </row>
    <row r="4542" spans="1:29" x14ac:dyDescent="0.3">
      <c r="A4542" t="s">
        <v>13800</v>
      </c>
      <c r="B4542">
        <v>3801</v>
      </c>
      <c r="C4542" t="str">
        <f>VLOOKUP($B4542,Hosts!$A:$M,10,0)</f>
        <v>Within an hour</v>
      </c>
      <c r="D4542" s="70">
        <f>VLOOKUP($B4542,Hosts!$A:$M,11,0)</f>
        <v>0.92</v>
      </c>
      <c r="E4542" s="70">
        <f>VLOOKUP($B4542,Hosts!$A:$M,12,0)</f>
        <v>0.98</v>
      </c>
      <c r="F4542" t="str">
        <f>VLOOKUP($B4542,Hosts!$A:$M,13,0)</f>
        <v>Yes</v>
      </c>
      <c r="G4542" t="str">
        <f>INDEX(Hosts!$A:$M, MATCH(Places!$B4542,Hosts!$A:$A,0), MATCH(Places!G$1,Hosts!$A$1:$M$1,0))</f>
        <v>Within an hour</v>
      </c>
      <c r="H4542" s="70">
        <f>INDEX(Hosts!$A:$M, MATCH(Places!$B4542,Hosts!$A:$A,0), MATCH(Places!H$1,Hosts!$A$1:$M$1,0))</f>
        <v>0.92</v>
      </c>
      <c r="I4542" s="70">
        <f>INDEX(Hosts!$A:$M, MATCH(Places!$B4542,Hosts!$A:$A,0), MATCH(Places!I$1,Hosts!$A$1:$M$1,0))</f>
        <v>0.98</v>
      </c>
      <c r="J4542" t="str">
        <f>INDEX(Hosts!$A:$M, MATCH(Places!$B4542,Hosts!$A:$A,0), MATCH(Places!J$1,Hosts!$A$1:$M$1,0))</f>
        <v>Yes</v>
      </c>
      <c r="K4542">
        <v>7</v>
      </c>
      <c r="L4542" t="str">
        <f>VLOOKUP($K4542,Neighborhoods!$A:$C,2,0)</f>
        <v>Brooklyn</v>
      </c>
      <c r="M4542" t="str">
        <f>VLOOKUP($K4542,Neighborhoods!$A:$C,3,0)</f>
        <v>Bedford-Stuyvesant</v>
      </c>
      <c r="N4542" t="str">
        <f>INDEX(Neighborhoods!$A:$C, MATCH(Places!$K4542,Neighborhoods!$A:$A,0), MATCH(Places!N$1,Neighborhoods!$A$1:$C$1,0))</f>
        <v>Brooklyn</v>
      </c>
      <c r="O4542" t="str">
        <f>INDEX(Neighborhoods!$A:$C, MATCH(Places!$K4542,Neighborhoods!$A:$A,0), MATCH(Places!O$1,Neighborhoods!$A$1:$C$1,0))</f>
        <v>Bedford-Stuyvesant</v>
      </c>
      <c r="P4542" t="s">
        <v>11822</v>
      </c>
      <c r="Q4542" t="str">
        <f t="shared" si="280"/>
        <v>No</v>
      </c>
      <c r="R4542">
        <v>4</v>
      </c>
      <c r="S4542" t="str">
        <f t="shared" si="281"/>
        <v>Medium</v>
      </c>
      <c r="T4542" s="50">
        <v>204</v>
      </c>
      <c r="U4542" s="70">
        <f t="shared" si="282"/>
        <v>0.04</v>
      </c>
      <c r="V4542" s="52">
        <v>4.83</v>
      </c>
      <c r="W4542" s="52" t="str" cm="1">
        <f t="array" ref="W4542">_xlfn.SWITCH(ROUND(V4542,0),5,"Excellent",4,"Good",3,"Ok","Bad")</f>
        <v>Excellent</v>
      </c>
      <c r="X4542">
        <v>24</v>
      </c>
      <c r="Y4542" t="str">
        <f t="shared" si="283"/>
        <v>No</v>
      </c>
      <c r="Z4542" s="68">
        <v>43569</v>
      </c>
      <c r="AA4542" s="68">
        <v>44043</v>
      </c>
      <c r="AB4542">
        <v>156</v>
      </c>
      <c r="AC4542" t="s">
        <v>15616</v>
      </c>
    </row>
    <row r="4543" spans="1:29" x14ac:dyDescent="0.3">
      <c r="A4543" t="s">
        <v>14386</v>
      </c>
      <c r="B4543">
        <v>1026</v>
      </c>
      <c r="C4543" t="str">
        <f>VLOOKUP($B4543,Hosts!$A:$M,10,0)</f>
        <v>Within a day</v>
      </c>
      <c r="D4543" s="70">
        <f>VLOOKUP($B4543,Hosts!$A:$M,11,0)</f>
        <v>1</v>
      </c>
      <c r="E4543" s="70">
        <f>VLOOKUP($B4543,Hosts!$A:$M,12,0)</f>
        <v>1</v>
      </c>
      <c r="F4543" t="str">
        <f>VLOOKUP($B4543,Hosts!$A:$M,13,0)</f>
        <v>Yes</v>
      </c>
      <c r="G4543" t="str">
        <f>INDEX(Hosts!$A:$M, MATCH(Places!$B4543,Hosts!$A:$A,0), MATCH(Places!G$1,Hosts!$A$1:$M$1,0))</f>
        <v>Within a day</v>
      </c>
      <c r="H4543" s="70">
        <f>INDEX(Hosts!$A:$M, MATCH(Places!$B4543,Hosts!$A:$A,0), MATCH(Places!H$1,Hosts!$A$1:$M$1,0))</f>
        <v>1</v>
      </c>
      <c r="I4543" s="70">
        <f>INDEX(Hosts!$A:$M, MATCH(Places!$B4543,Hosts!$A:$A,0), MATCH(Places!I$1,Hosts!$A$1:$M$1,0))</f>
        <v>1</v>
      </c>
      <c r="J4543" t="str">
        <f>INDEX(Hosts!$A:$M, MATCH(Places!$B4543,Hosts!$A:$A,0), MATCH(Places!J$1,Hosts!$A$1:$M$1,0))</f>
        <v>Yes</v>
      </c>
      <c r="K4543">
        <v>16</v>
      </c>
      <c r="L4543" t="str">
        <f>VLOOKUP($K4543,Neighborhoods!$A:$C,2,0)</f>
        <v>Manhattan</v>
      </c>
      <c r="M4543" t="str">
        <f>VLOOKUP($K4543,Neighborhoods!$A:$C,3,0)</f>
        <v>Harlem</v>
      </c>
      <c r="N4543" t="str">
        <f>INDEX(Neighborhoods!$A:$C, MATCH(Places!$K4543,Neighborhoods!$A:$A,0), MATCH(Places!N$1,Neighborhoods!$A$1:$C$1,0))</f>
        <v>Manhattan</v>
      </c>
      <c r="O4543" t="str">
        <f>INDEX(Neighborhoods!$A:$C, MATCH(Places!$K4543,Neighborhoods!$A:$A,0), MATCH(Places!O$1,Neighborhoods!$A$1:$C$1,0))</f>
        <v>Harlem</v>
      </c>
      <c r="P4543" t="s">
        <v>1</v>
      </c>
      <c r="Q4543" t="str">
        <f t="shared" si="280"/>
        <v>Yes</v>
      </c>
      <c r="R4543">
        <v>2</v>
      </c>
      <c r="S4543" t="str">
        <f t="shared" si="281"/>
        <v>Small</v>
      </c>
      <c r="T4543" s="50">
        <v>79</v>
      </c>
      <c r="U4543" s="70">
        <f t="shared" si="282"/>
        <v>0.03</v>
      </c>
      <c r="V4543" s="52">
        <v>4.91</v>
      </c>
      <c r="W4543" s="52" t="str" cm="1">
        <f t="array" ref="W4543">_xlfn.SWITCH(ROUND(V4543,0),5,"Excellent",4,"Good",3,"Ok","Bad")</f>
        <v>Excellent</v>
      </c>
      <c r="X4543">
        <v>11</v>
      </c>
      <c r="Y4543" t="str">
        <f t="shared" si="283"/>
        <v>No</v>
      </c>
      <c r="Z4543" s="68">
        <v>43542</v>
      </c>
      <c r="AA4543" s="68">
        <v>43833</v>
      </c>
      <c r="AB4543">
        <v>50</v>
      </c>
      <c r="AC4543" t="s">
        <v>15616</v>
      </c>
    </row>
    <row r="4544" spans="1:29" x14ac:dyDescent="0.3">
      <c r="A4544" t="s">
        <v>15124</v>
      </c>
      <c r="B4544">
        <v>530</v>
      </c>
      <c r="C4544" t="str">
        <f>VLOOKUP($B4544,Hosts!$A:$M,10,0)</f>
        <v>Within an hour</v>
      </c>
      <c r="D4544" s="70">
        <f>VLOOKUP($B4544,Hosts!$A:$M,11,0)</f>
        <v>1</v>
      </c>
      <c r="E4544" s="70">
        <f>VLOOKUP($B4544,Hosts!$A:$M,12,0)</f>
        <v>0.91</v>
      </c>
      <c r="F4544" t="str">
        <f>VLOOKUP($B4544,Hosts!$A:$M,13,0)</f>
        <v>No</v>
      </c>
      <c r="G4544" t="str">
        <f>INDEX(Hosts!$A:$M, MATCH(Places!$B4544,Hosts!$A:$A,0), MATCH(Places!G$1,Hosts!$A$1:$M$1,0))</f>
        <v>Within an hour</v>
      </c>
      <c r="H4544" s="70">
        <f>INDEX(Hosts!$A:$M, MATCH(Places!$B4544,Hosts!$A:$A,0), MATCH(Places!H$1,Hosts!$A$1:$M$1,0))</f>
        <v>1</v>
      </c>
      <c r="I4544" s="70">
        <f>INDEX(Hosts!$A:$M, MATCH(Places!$B4544,Hosts!$A:$A,0), MATCH(Places!I$1,Hosts!$A$1:$M$1,0))</f>
        <v>0.91</v>
      </c>
      <c r="J4544" t="str">
        <f>INDEX(Hosts!$A:$M, MATCH(Places!$B4544,Hosts!$A:$A,0), MATCH(Places!J$1,Hosts!$A$1:$M$1,0))</f>
        <v>No</v>
      </c>
      <c r="K4544">
        <v>9</v>
      </c>
      <c r="L4544" t="str">
        <f>VLOOKUP($K4544,Neighborhoods!$A:$C,2,0)</f>
        <v>Brooklyn</v>
      </c>
      <c r="M4544" t="str">
        <f>VLOOKUP($K4544,Neighborhoods!$A:$C,3,0)</f>
        <v>Crown Heights</v>
      </c>
      <c r="N4544" t="str">
        <f>INDEX(Neighborhoods!$A:$C, MATCH(Places!$K4544,Neighborhoods!$A:$A,0), MATCH(Places!N$1,Neighborhoods!$A$1:$C$1,0))</f>
        <v>Brooklyn</v>
      </c>
      <c r="O4544" t="str">
        <f>INDEX(Neighborhoods!$A:$C, MATCH(Places!$K4544,Neighborhoods!$A:$A,0), MATCH(Places!O$1,Neighborhoods!$A$1:$C$1,0))</f>
        <v>Crown Heights</v>
      </c>
      <c r="P4544" t="s">
        <v>11822</v>
      </c>
      <c r="Q4544" t="str">
        <f t="shared" si="280"/>
        <v>No</v>
      </c>
      <c r="R4544">
        <v>4</v>
      </c>
      <c r="S4544" t="str">
        <f t="shared" si="281"/>
        <v>Medium</v>
      </c>
      <c r="T4544" s="50">
        <v>90</v>
      </c>
      <c r="U4544" s="70">
        <f t="shared" si="282"/>
        <v>0.03</v>
      </c>
      <c r="V4544" s="52">
        <v>4.67</v>
      </c>
      <c r="W4544" s="52" t="str" cm="1">
        <f t="array" ref="W4544">_xlfn.SWITCH(ROUND(V4544,0),5,"Excellent",4,"Good",3,"Ok","Bad")</f>
        <v>Excellent</v>
      </c>
      <c r="X4544">
        <v>3</v>
      </c>
      <c r="Y4544" t="str">
        <f t="shared" si="283"/>
        <v>No</v>
      </c>
      <c r="Z4544" s="68">
        <v>43774</v>
      </c>
      <c r="AA4544" s="68">
        <v>43833</v>
      </c>
      <c r="AB4544">
        <v>2</v>
      </c>
      <c r="AC4544" t="s">
        <v>15616</v>
      </c>
    </row>
    <row r="4545" spans="1:29" x14ac:dyDescent="0.3">
      <c r="A4545" t="s">
        <v>15479</v>
      </c>
      <c r="B4545">
        <v>3318</v>
      </c>
      <c r="C4545" t="str">
        <f>VLOOKUP($B4545,Hosts!$A:$M,10,0)</f>
        <v>Within an hour</v>
      </c>
      <c r="D4545" s="70">
        <f>VLOOKUP($B4545,Hosts!$A:$M,11,0)</f>
        <v>0.92</v>
      </c>
      <c r="E4545" s="70">
        <f>VLOOKUP($B4545,Hosts!$A:$M,12,0)</f>
        <v>0.99</v>
      </c>
      <c r="F4545" t="str">
        <f>VLOOKUP($B4545,Hosts!$A:$M,13,0)</f>
        <v>No</v>
      </c>
      <c r="G4545" t="str">
        <f>INDEX(Hosts!$A:$M, MATCH(Places!$B4545,Hosts!$A:$A,0), MATCH(Places!G$1,Hosts!$A$1:$M$1,0))</f>
        <v>Within an hour</v>
      </c>
      <c r="H4545" s="70">
        <f>INDEX(Hosts!$A:$M, MATCH(Places!$B4545,Hosts!$A:$A,0), MATCH(Places!H$1,Hosts!$A$1:$M$1,0))</f>
        <v>0.92</v>
      </c>
      <c r="I4545" s="70">
        <f>INDEX(Hosts!$A:$M, MATCH(Places!$B4545,Hosts!$A:$A,0), MATCH(Places!I$1,Hosts!$A$1:$M$1,0))</f>
        <v>0.99</v>
      </c>
      <c r="J4545" t="str">
        <f>INDEX(Hosts!$A:$M, MATCH(Places!$B4545,Hosts!$A:$A,0), MATCH(Places!J$1,Hosts!$A$1:$M$1,0))</f>
        <v>No</v>
      </c>
      <c r="K4545">
        <v>12</v>
      </c>
      <c r="L4545" t="str">
        <f>VLOOKUP($K4545,Neighborhoods!$A:$C,2,0)</f>
        <v>Brooklyn</v>
      </c>
      <c r="M4545" t="str">
        <f>VLOOKUP($K4545,Neighborhoods!$A:$C,3,0)</f>
        <v>Williamsburg</v>
      </c>
      <c r="N4545" t="str">
        <f>INDEX(Neighborhoods!$A:$C, MATCH(Places!$K4545,Neighborhoods!$A:$A,0), MATCH(Places!N$1,Neighborhoods!$A$1:$C$1,0))</f>
        <v>Brooklyn</v>
      </c>
      <c r="O4545" t="str">
        <f>INDEX(Neighborhoods!$A:$C, MATCH(Places!$K4545,Neighborhoods!$A:$A,0), MATCH(Places!O$1,Neighborhoods!$A$1:$C$1,0))</f>
        <v>Williamsburg</v>
      </c>
      <c r="P4545" t="s">
        <v>1</v>
      </c>
      <c r="Q4545" t="str">
        <f t="shared" si="280"/>
        <v>Yes</v>
      </c>
      <c r="R4545">
        <v>3</v>
      </c>
      <c r="S4545" t="str">
        <f t="shared" si="281"/>
        <v>Medium</v>
      </c>
      <c r="T4545" s="50">
        <v>50</v>
      </c>
      <c r="U4545" s="70">
        <f t="shared" si="282"/>
        <v>0.03</v>
      </c>
      <c r="V4545" s="52">
        <v>4.4000000000000004</v>
      </c>
      <c r="W4545" s="52" t="str" cm="1">
        <f t="array" ref="W4545">_xlfn.SWITCH(ROUND(V4545,0),5,"Excellent",4,"Good",3,"Ok","Bad")</f>
        <v>Good</v>
      </c>
      <c r="X4545">
        <v>35</v>
      </c>
      <c r="Y4545" t="str">
        <f t="shared" si="283"/>
        <v>No</v>
      </c>
      <c r="Z4545" s="68">
        <v>43525</v>
      </c>
      <c r="AA4545" s="68">
        <v>43892</v>
      </c>
      <c r="AB4545">
        <v>327</v>
      </c>
      <c r="AC4545" t="s">
        <v>15616</v>
      </c>
    </row>
    <row r="4546" spans="1:29" x14ac:dyDescent="0.3">
      <c r="A4546" t="s">
        <v>13659</v>
      </c>
      <c r="B4546">
        <v>1026</v>
      </c>
      <c r="C4546" t="str">
        <f>VLOOKUP($B4546,Hosts!$A:$M,10,0)</f>
        <v>Within a day</v>
      </c>
      <c r="D4546" s="70">
        <f>VLOOKUP($B4546,Hosts!$A:$M,11,0)</f>
        <v>1</v>
      </c>
      <c r="E4546" s="70">
        <f>VLOOKUP($B4546,Hosts!$A:$M,12,0)</f>
        <v>1</v>
      </c>
      <c r="F4546" t="str">
        <f>VLOOKUP($B4546,Hosts!$A:$M,13,0)</f>
        <v>Yes</v>
      </c>
      <c r="G4546" t="str">
        <f>INDEX(Hosts!$A:$M, MATCH(Places!$B4546,Hosts!$A:$A,0), MATCH(Places!G$1,Hosts!$A$1:$M$1,0))</f>
        <v>Within a day</v>
      </c>
      <c r="H4546" s="70">
        <f>INDEX(Hosts!$A:$M, MATCH(Places!$B4546,Hosts!$A:$A,0), MATCH(Places!H$1,Hosts!$A$1:$M$1,0))</f>
        <v>1</v>
      </c>
      <c r="I4546" s="70">
        <f>INDEX(Hosts!$A:$M, MATCH(Places!$B4546,Hosts!$A:$A,0), MATCH(Places!I$1,Hosts!$A$1:$M$1,0))</f>
        <v>1</v>
      </c>
      <c r="J4546" t="str">
        <f>INDEX(Hosts!$A:$M, MATCH(Places!$B4546,Hosts!$A:$A,0), MATCH(Places!J$1,Hosts!$A$1:$M$1,0))</f>
        <v>Yes</v>
      </c>
      <c r="K4546">
        <v>16</v>
      </c>
      <c r="L4546" t="str">
        <f>VLOOKUP($K4546,Neighborhoods!$A:$C,2,0)</f>
        <v>Manhattan</v>
      </c>
      <c r="M4546" t="str">
        <f>VLOOKUP($K4546,Neighborhoods!$A:$C,3,0)</f>
        <v>Harlem</v>
      </c>
      <c r="N4546" t="str">
        <f>INDEX(Neighborhoods!$A:$C, MATCH(Places!$K4546,Neighborhoods!$A:$A,0), MATCH(Places!N$1,Neighborhoods!$A$1:$C$1,0))</f>
        <v>Manhattan</v>
      </c>
      <c r="O4546" t="str">
        <f>INDEX(Neighborhoods!$A:$C, MATCH(Places!$K4546,Neighborhoods!$A:$A,0), MATCH(Places!O$1,Neighborhoods!$A$1:$C$1,0))</f>
        <v>Harlem</v>
      </c>
      <c r="P4546" t="s">
        <v>11822</v>
      </c>
      <c r="Q4546" t="str">
        <f t="shared" si="280"/>
        <v>No</v>
      </c>
      <c r="R4546">
        <v>5</v>
      </c>
      <c r="S4546" t="str">
        <f t="shared" si="281"/>
        <v>Medium</v>
      </c>
      <c r="T4546" s="50">
        <v>150</v>
      </c>
      <c r="U4546" s="70">
        <f t="shared" si="282"/>
        <v>0.03</v>
      </c>
      <c r="V4546" s="52">
        <v>4.75</v>
      </c>
      <c r="W4546" s="52" t="str" cm="1">
        <f t="array" ref="W4546">_xlfn.SWITCH(ROUND(V4546,0),5,"Excellent",4,"Good",3,"Ok","Bad")</f>
        <v>Excellent</v>
      </c>
      <c r="X4546">
        <v>4</v>
      </c>
      <c r="Y4546" t="str">
        <f t="shared" si="283"/>
        <v>No</v>
      </c>
      <c r="Z4546" s="68">
        <v>43581</v>
      </c>
      <c r="AA4546" s="68">
        <v>43829</v>
      </c>
      <c r="AB4546">
        <v>35</v>
      </c>
      <c r="AC4546" t="s">
        <v>15615</v>
      </c>
    </row>
    <row r="4547" spans="1:29" x14ac:dyDescent="0.3">
      <c r="A4547" t="s">
        <v>3192</v>
      </c>
      <c r="B4547">
        <v>1177</v>
      </c>
      <c r="C4547" t="str">
        <f>VLOOKUP($B4547,Hosts!$A:$M,10,0)</f>
        <v>Within a few hours</v>
      </c>
      <c r="D4547" s="70">
        <f>VLOOKUP($B4547,Hosts!$A:$M,11,0)</f>
        <v>1</v>
      </c>
      <c r="E4547" s="70">
        <f>VLOOKUP($B4547,Hosts!$A:$M,12,0)</f>
        <v>0.67</v>
      </c>
      <c r="F4547" t="str">
        <f>VLOOKUP($B4547,Hosts!$A:$M,13,0)</f>
        <v>No</v>
      </c>
      <c r="G4547" t="str">
        <f>INDEX(Hosts!$A:$M, MATCH(Places!$B4547,Hosts!$A:$A,0), MATCH(Places!G$1,Hosts!$A$1:$M$1,0))</f>
        <v>Within a few hours</v>
      </c>
      <c r="H4547" s="70">
        <f>INDEX(Hosts!$A:$M, MATCH(Places!$B4547,Hosts!$A:$A,0), MATCH(Places!H$1,Hosts!$A$1:$M$1,0))</f>
        <v>1</v>
      </c>
      <c r="I4547" s="70">
        <f>INDEX(Hosts!$A:$M, MATCH(Places!$B4547,Hosts!$A:$A,0), MATCH(Places!I$1,Hosts!$A$1:$M$1,0))</f>
        <v>0.67</v>
      </c>
      <c r="J4547" t="str">
        <f>INDEX(Hosts!$A:$M, MATCH(Places!$B4547,Hosts!$A:$A,0), MATCH(Places!J$1,Hosts!$A$1:$M$1,0))</f>
        <v>No</v>
      </c>
      <c r="K4547">
        <v>7</v>
      </c>
      <c r="L4547" t="str">
        <f>VLOOKUP($K4547,Neighborhoods!$A:$C,2,0)</f>
        <v>Brooklyn</v>
      </c>
      <c r="M4547" t="str">
        <f>VLOOKUP($K4547,Neighborhoods!$A:$C,3,0)</f>
        <v>Bedford-Stuyvesant</v>
      </c>
      <c r="N4547" t="str">
        <f>INDEX(Neighborhoods!$A:$C, MATCH(Places!$K4547,Neighborhoods!$A:$A,0), MATCH(Places!N$1,Neighborhoods!$A$1:$C$1,0))</f>
        <v>Brooklyn</v>
      </c>
      <c r="O4547" t="str">
        <f>INDEX(Neighborhoods!$A:$C, MATCH(Places!$K4547,Neighborhoods!$A:$A,0), MATCH(Places!O$1,Neighborhoods!$A$1:$C$1,0))</f>
        <v>Bedford-Stuyvesant</v>
      </c>
      <c r="P4547" t="s">
        <v>1</v>
      </c>
      <c r="Q4547" t="str">
        <f t="shared" ref="Q4547:Q4610" si="284">IF(OR(P4547="Private room",P4547="Shared room"),"Yes","No")</f>
        <v>Yes</v>
      </c>
      <c r="R4547">
        <v>1</v>
      </c>
      <c r="S4547" t="str">
        <f t="shared" ref="S4547:S4610" si="285">IF(R4547&lt;=2,"Small",IF(R4547&lt;=5,"Medium","Large"))</f>
        <v>Small</v>
      </c>
      <c r="T4547" s="50">
        <v>75</v>
      </c>
      <c r="U4547" s="70">
        <f t="shared" ref="U4547:U4610" si="286">VLOOKUP($T4547,$AF$1:$AG$5,2)</f>
        <v>0.03</v>
      </c>
      <c r="V4547" s="52">
        <v>4.8</v>
      </c>
      <c r="W4547" s="52" t="str" cm="1">
        <f t="array" ref="W4547">_xlfn.SWITCH(ROUND(V4547,0),5,"Excellent",4,"Good",3,"Ok","Bad")</f>
        <v>Excellent</v>
      </c>
      <c r="X4547">
        <v>5</v>
      </c>
      <c r="Y4547" t="str">
        <f t="shared" ref="Y4547:Y4610" si="287">IF(AND(V4547&gt;4.8,X4547&gt;100),"Yes","No")</f>
        <v>No</v>
      </c>
      <c r="Z4547" s="68">
        <v>43649</v>
      </c>
      <c r="AA4547" s="68">
        <v>43744</v>
      </c>
      <c r="AB4547">
        <v>43</v>
      </c>
      <c r="AC4547" t="s">
        <v>15615</v>
      </c>
    </row>
    <row r="4548" spans="1:29" x14ac:dyDescent="0.3">
      <c r="A4548" t="s">
        <v>14742</v>
      </c>
      <c r="B4548">
        <v>109</v>
      </c>
      <c r="C4548" t="str">
        <f>VLOOKUP($B4548,Hosts!$A:$M,10,0)</f>
        <v>Within an hour</v>
      </c>
      <c r="D4548" s="70">
        <f>VLOOKUP($B4548,Hosts!$A:$M,11,0)</f>
        <v>1</v>
      </c>
      <c r="E4548" s="70">
        <f>VLOOKUP($B4548,Hosts!$A:$M,12,0)</f>
        <v>1</v>
      </c>
      <c r="F4548" t="str">
        <f>VLOOKUP($B4548,Hosts!$A:$M,13,0)</f>
        <v>Yes</v>
      </c>
      <c r="G4548" t="str">
        <f>INDEX(Hosts!$A:$M, MATCH(Places!$B4548,Hosts!$A:$A,0), MATCH(Places!G$1,Hosts!$A$1:$M$1,0))</f>
        <v>Within an hour</v>
      </c>
      <c r="H4548" s="70">
        <f>INDEX(Hosts!$A:$M, MATCH(Places!$B4548,Hosts!$A:$A,0), MATCH(Places!H$1,Hosts!$A$1:$M$1,0))</f>
        <v>1</v>
      </c>
      <c r="I4548" s="70">
        <f>INDEX(Hosts!$A:$M, MATCH(Places!$B4548,Hosts!$A:$A,0), MATCH(Places!I$1,Hosts!$A$1:$M$1,0))</f>
        <v>1</v>
      </c>
      <c r="J4548" t="str">
        <f>INDEX(Hosts!$A:$M, MATCH(Places!$B4548,Hosts!$A:$A,0), MATCH(Places!J$1,Hosts!$A$1:$M$1,0))</f>
        <v>Yes</v>
      </c>
      <c r="K4548">
        <v>15</v>
      </c>
      <c r="L4548" t="str">
        <f>VLOOKUP($K4548,Neighborhoods!$A:$C,2,0)</f>
        <v>Manhattan</v>
      </c>
      <c r="M4548" t="str">
        <f>VLOOKUP($K4548,Neighborhoods!$A:$C,3,0)</f>
        <v>East Village</v>
      </c>
      <c r="N4548" t="str">
        <f>INDEX(Neighborhoods!$A:$C, MATCH(Places!$K4548,Neighborhoods!$A:$A,0), MATCH(Places!N$1,Neighborhoods!$A$1:$C$1,0))</f>
        <v>Manhattan</v>
      </c>
      <c r="O4548" t="str">
        <f>INDEX(Neighborhoods!$A:$C, MATCH(Places!$K4548,Neighborhoods!$A:$A,0), MATCH(Places!O$1,Neighborhoods!$A$1:$C$1,0))</f>
        <v>East Village</v>
      </c>
      <c r="P4548" t="s">
        <v>11822</v>
      </c>
      <c r="Q4548" t="str">
        <f t="shared" si="284"/>
        <v>No</v>
      </c>
      <c r="R4548">
        <v>8</v>
      </c>
      <c r="S4548" t="str">
        <f t="shared" si="285"/>
        <v>Large</v>
      </c>
      <c r="T4548" s="50">
        <v>125</v>
      </c>
      <c r="U4548" s="70">
        <f t="shared" si="286"/>
        <v>0.03</v>
      </c>
      <c r="V4548" s="52">
        <v>4.8899999999999997</v>
      </c>
      <c r="W4548" s="52" t="str" cm="1">
        <f t="array" ref="W4548">_xlfn.SWITCH(ROUND(V4548,0),5,"Excellent",4,"Good",3,"Ok","Bad")</f>
        <v>Excellent</v>
      </c>
      <c r="X4548">
        <v>73</v>
      </c>
      <c r="Y4548" t="str">
        <f t="shared" si="287"/>
        <v>No</v>
      </c>
      <c r="Z4548" s="68">
        <v>43553</v>
      </c>
      <c r="AA4548" s="68">
        <v>44046</v>
      </c>
      <c r="AB4548">
        <v>0</v>
      </c>
      <c r="AC4548" t="s">
        <v>15615</v>
      </c>
    </row>
    <row r="4549" spans="1:29" x14ac:dyDescent="0.3">
      <c r="A4549" t="s">
        <v>3193</v>
      </c>
      <c r="B4549">
        <v>660</v>
      </c>
      <c r="C4549" t="str">
        <f>VLOOKUP($B4549,Hosts!$A:$M,10,0)</f>
        <v>Within an hour</v>
      </c>
      <c r="D4549" s="70">
        <f>VLOOKUP($B4549,Hosts!$A:$M,11,0)</f>
        <v>1</v>
      </c>
      <c r="E4549" s="70">
        <f>VLOOKUP($B4549,Hosts!$A:$M,12,0)</f>
        <v>1</v>
      </c>
      <c r="F4549" t="str">
        <f>VLOOKUP($B4549,Hosts!$A:$M,13,0)</f>
        <v>Yes</v>
      </c>
      <c r="G4549" t="str">
        <f>INDEX(Hosts!$A:$M, MATCH(Places!$B4549,Hosts!$A:$A,0), MATCH(Places!G$1,Hosts!$A$1:$M$1,0))</f>
        <v>Within an hour</v>
      </c>
      <c r="H4549" s="70">
        <f>INDEX(Hosts!$A:$M, MATCH(Places!$B4549,Hosts!$A:$A,0), MATCH(Places!H$1,Hosts!$A$1:$M$1,0))</f>
        <v>1</v>
      </c>
      <c r="I4549" s="70">
        <f>INDEX(Hosts!$A:$M, MATCH(Places!$B4549,Hosts!$A:$A,0), MATCH(Places!I$1,Hosts!$A$1:$M$1,0))</f>
        <v>1</v>
      </c>
      <c r="J4549" t="str">
        <f>INDEX(Hosts!$A:$M, MATCH(Places!$B4549,Hosts!$A:$A,0), MATCH(Places!J$1,Hosts!$A$1:$M$1,0))</f>
        <v>Yes</v>
      </c>
      <c r="K4549">
        <v>20</v>
      </c>
      <c r="L4549" t="str">
        <f>VLOOKUP($K4549,Neighborhoods!$A:$C,2,0)</f>
        <v>Manhattan</v>
      </c>
      <c r="M4549" t="str">
        <f>VLOOKUP($K4549,Neighborhoods!$A:$C,3,0)</f>
        <v>Upper West Side</v>
      </c>
      <c r="N4549" t="str">
        <f>INDEX(Neighborhoods!$A:$C, MATCH(Places!$K4549,Neighborhoods!$A:$A,0), MATCH(Places!N$1,Neighborhoods!$A$1:$C$1,0))</f>
        <v>Manhattan</v>
      </c>
      <c r="O4549" t="str">
        <f>INDEX(Neighborhoods!$A:$C, MATCH(Places!$K4549,Neighborhoods!$A:$A,0), MATCH(Places!O$1,Neighborhoods!$A$1:$C$1,0))</f>
        <v>Upper West Side</v>
      </c>
      <c r="P4549" t="s">
        <v>1</v>
      </c>
      <c r="Q4549" t="str">
        <f t="shared" si="284"/>
        <v>Yes</v>
      </c>
      <c r="R4549">
        <v>2</v>
      </c>
      <c r="S4549" t="str">
        <f t="shared" si="285"/>
        <v>Small</v>
      </c>
      <c r="T4549" s="50">
        <v>79</v>
      </c>
      <c r="U4549" s="70">
        <f t="shared" si="286"/>
        <v>0.03</v>
      </c>
      <c r="V4549" s="52">
        <v>4.9000000000000004</v>
      </c>
      <c r="W4549" s="52" t="str" cm="1">
        <f t="array" ref="W4549">_xlfn.SWITCH(ROUND(V4549,0),5,"Excellent",4,"Good",3,"Ok","Bad")</f>
        <v>Excellent</v>
      </c>
      <c r="X4549">
        <v>39</v>
      </c>
      <c r="Y4549" t="str">
        <f t="shared" si="287"/>
        <v>No</v>
      </c>
      <c r="Z4549" s="68">
        <v>43531</v>
      </c>
      <c r="AA4549" s="68">
        <v>43901</v>
      </c>
      <c r="AB4549">
        <v>107</v>
      </c>
      <c r="AC4549" t="s">
        <v>15616</v>
      </c>
    </row>
    <row r="4550" spans="1:29" x14ac:dyDescent="0.3">
      <c r="A4550" t="s">
        <v>3194</v>
      </c>
      <c r="B4550">
        <v>293</v>
      </c>
      <c r="C4550" t="str">
        <f>VLOOKUP($B4550,Hosts!$A:$M,10,0)</f>
        <v>Within a few hours</v>
      </c>
      <c r="D4550" s="70">
        <f>VLOOKUP($B4550,Hosts!$A:$M,11,0)</f>
        <v>1</v>
      </c>
      <c r="E4550" s="70">
        <f>VLOOKUP($B4550,Hosts!$A:$M,12,0)</f>
        <v>0.13</v>
      </c>
      <c r="F4550" t="str">
        <f>VLOOKUP($B4550,Hosts!$A:$M,13,0)</f>
        <v>No</v>
      </c>
      <c r="G4550" t="str">
        <f>INDEX(Hosts!$A:$M, MATCH(Places!$B4550,Hosts!$A:$A,0), MATCH(Places!G$1,Hosts!$A$1:$M$1,0))</f>
        <v>Within a few hours</v>
      </c>
      <c r="H4550" s="70">
        <f>INDEX(Hosts!$A:$M, MATCH(Places!$B4550,Hosts!$A:$A,0), MATCH(Places!H$1,Hosts!$A$1:$M$1,0))</f>
        <v>1</v>
      </c>
      <c r="I4550" s="70">
        <f>INDEX(Hosts!$A:$M, MATCH(Places!$B4550,Hosts!$A:$A,0), MATCH(Places!I$1,Hosts!$A$1:$M$1,0))</f>
        <v>0.13</v>
      </c>
      <c r="J4550" t="str">
        <f>INDEX(Hosts!$A:$M, MATCH(Places!$B4550,Hosts!$A:$A,0), MATCH(Places!J$1,Hosts!$A$1:$M$1,0))</f>
        <v>No</v>
      </c>
      <c r="K4550">
        <v>15</v>
      </c>
      <c r="L4550" t="str">
        <f>VLOOKUP($K4550,Neighborhoods!$A:$C,2,0)</f>
        <v>Manhattan</v>
      </c>
      <c r="M4550" t="str">
        <f>VLOOKUP($K4550,Neighborhoods!$A:$C,3,0)</f>
        <v>East Village</v>
      </c>
      <c r="N4550" t="str">
        <f>INDEX(Neighborhoods!$A:$C, MATCH(Places!$K4550,Neighborhoods!$A:$A,0), MATCH(Places!N$1,Neighborhoods!$A$1:$C$1,0))</f>
        <v>Manhattan</v>
      </c>
      <c r="O4550" t="str">
        <f>INDEX(Neighborhoods!$A:$C, MATCH(Places!$K4550,Neighborhoods!$A:$A,0), MATCH(Places!O$1,Neighborhoods!$A$1:$C$1,0))</f>
        <v>East Village</v>
      </c>
      <c r="P4550" t="s">
        <v>11822</v>
      </c>
      <c r="Q4550" t="str">
        <f t="shared" si="284"/>
        <v>No</v>
      </c>
      <c r="R4550">
        <v>2</v>
      </c>
      <c r="S4550" t="str">
        <f t="shared" si="285"/>
        <v>Small</v>
      </c>
      <c r="T4550" s="50">
        <v>110</v>
      </c>
      <c r="U4550" s="70">
        <f t="shared" si="286"/>
        <v>0.03</v>
      </c>
      <c r="V4550" s="52">
        <v>4.67</v>
      </c>
      <c r="W4550" s="52" t="str" cm="1">
        <f t="array" ref="W4550">_xlfn.SWITCH(ROUND(V4550,0),5,"Excellent",4,"Good",3,"Ok","Bad")</f>
        <v>Excellent</v>
      </c>
      <c r="X4550">
        <v>3</v>
      </c>
      <c r="Y4550" t="str">
        <f t="shared" si="287"/>
        <v>No</v>
      </c>
      <c r="Z4550" s="68">
        <v>43535</v>
      </c>
      <c r="AA4550" s="68">
        <v>43833</v>
      </c>
      <c r="AB4550">
        <v>14</v>
      </c>
      <c r="AC4550" t="s">
        <v>15615</v>
      </c>
    </row>
    <row r="4551" spans="1:29" x14ac:dyDescent="0.3">
      <c r="A4551" t="s">
        <v>3195</v>
      </c>
      <c r="B4551">
        <v>228</v>
      </c>
      <c r="C4551" t="str">
        <f>VLOOKUP($B4551,Hosts!$A:$M,10,0)</f>
        <v>Within a few hours</v>
      </c>
      <c r="D4551" s="70">
        <f>VLOOKUP($B4551,Hosts!$A:$M,11,0)</f>
        <v>0.95</v>
      </c>
      <c r="E4551" s="70">
        <f>VLOOKUP($B4551,Hosts!$A:$M,12,0)</f>
        <v>0.91</v>
      </c>
      <c r="F4551" t="str">
        <f>VLOOKUP($B4551,Hosts!$A:$M,13,0)</f>
        <v>Yes</v>
      </c>
      <c r="G4551" t="str">
        <f>INDEX(Hosts!$A:$M, MATCH(Places!$B4551,Hosts!$A:$A,0), MATCH(Places!G$1,Hosts!$A$1:$M$1,0))</f>
        <v>Within a few hours</v>
      </c>
      <c r="H4551" s="70">
        <f>INDEX(Hosts!$A:$M, MATCH(Places!$B4551,Hosts!$A:$A,0), MATCH(Places!H$1,Hosts!$A$1:$M$1,0))</f>
        <v>0.95</v>
      </c>
      <c r="I4551" s="70">
        <f>INDEX(Hosts!$A:$M, MATCH(Places!$B4551,Hosts!$A:$A,0), MATCH(Places!I$1,Hosts!$A$1:$M$1,0))</f>
        <v>0.91</v>
      </c>
      <c r="J4551" t="str">
        <f>INDEX(Hosts!$A:$M, MATCH(Places!$B4551,Hosts!$A:$A,0), MATCH(Places!J$1,Hosts!$A$1:$M$1,0))</f>
        <v>Yes</v>
      </c>
      <c r="K4551">
        <v>7</v>
      </c>
      <c r="L4551" t="str">
        <f>VLOOKUP($K4551,Neighborhoods!$A:$C,2,0)</f>
        <v>Brooklyn</v>
      </c>
      <c r="M4551" t="str">
        <f>VLOOKUP($K4551,Neighborhoods!$A:$C,3,0)</f>
        <v>Bedford-Stuyvesant</v>
      </c>
      <c r="N4551" t="str">
        <f>INDEX(Neighborhoods!$A:$C, MATCH(Places!$K4551,Neighborhoods!$A:$A,0), MATCH(Places!N$1,Neighborhoods!$A$1:$C$1,0))</f>
        <v>Brooklyn</v>
      </c>
      <c r="O4551" t="str">
        <f>INDEX(Neighborhoods!$A:$C, MATCH(Places!$K4551,Neighborhoods!$A:$A,0), MATCH(Places!O$1,Neighborhoods!$A$1:$C$1,0))</f>
        <v>Bedford-Stuyvesant</v>
      </c>
      <c r="P4551" t="s">
        <v>11822</v>
      </c>
      <c r="Q4551" t="str">
        <f t="shared" si="284"/>
        <v>No</v>
      </c>
      <c r="R4551">
        <v>10</v>
      </c>
      <c r="S4551" t="str">
        <f t="shared" si="285"/>
        <v>Large</v>
      </c>
      <c r="T4551" s="50">
        <v>736</v>
      </c>
      <c r="U4551" s="70">
        <f t="shared" si="286"/>
        <v>0.05</v>
      </c>
      <c r="V4551" s="52">
        <v>5</v>
      </c>
      <c r="W4551" s="52" t="str" cm="1">
        <f t="array" ref="W4551">_xlfn.SWITCH(ROUND(V4551,0),5,"Excellent",4,"Good",3,"Ok","Bad")</f>
        <v>Excellent</v>
      </c>
      <c r="X4551">
        <v>65</v>
      </c>
      <c r="Y4551" t="str">
        <f t="shared" si="287"/>
        <v>No</v>
      </c>
      <c r="Z4551" s="68">
        <v>43534</v>
      </c>
      <c r="AA4551" s="68">
        <v>44031</v>
      </c>
      <c r="AB4551">
        <v>325</v>
      </c>
      <c r="AC4551" t="s">
        <v>15615</v>
      </c>
    </row>
    <row r="4552" spans="1:29" x14ac:dyDescent="0.3">
      <c r="A4552" t="s">
        <v>3196</v>
      </c>
      <c r="B4552">
        <v>3718</v>
      </c>
      <c r="C4552" t="str">
        <f>VLOOKUP($B4552,Hosts!$A:$M,10,0)</f>
        <v>Within a day</v>
      </c>
      <c r="D4552" s="70">
        <f>VLOOKUP($B4552,Hosts!$A:$M,11,0)</f>
        <v>1</v>
      </c>
      <c r="E4552" s="70">
        <f>VLOOKUP($B4552,Hosts!$A:$M,12,0)</f>
        <v>0.93</v>
      </c>
      <c r="F4552" t="str">
        <f>VLOOKUP($B4552,Hosts!$A:$M,13,0)</f>
        <v>Yes</v>
      </c>
      <c r="G4552" t="str">
        <f>INDEX(Hosts!$A:$M, MATCH(Places!$B4552,Hosts!$A:$A,0), MATCH(Places!G$1,Hosts!$A$1:$M$1,0))</f>
        <v>Within a day</v>
      </c>
      <c r="H4552" s="70">
        <f>INDEX(Hosts!$A:$M, MATCH(Places!$B4552,Hosts!$A:$A,0), MATCH(Places!H$1,Hosts!$A$1:$M$1,0))</f>
        <v>1</v>
      </c>
      <c r="I4552" s="70">
        <f>INDEX(Hosts!$A:$M, MATCH(Places!$B4552,Hosts!$A:$A,0), MATCH(Places!I$1,Hosts!$A$1:$M$1,0))</f>
        <v>0.93</v>
      </c>
      <c r="J4552" t="str">
        <f>INDEX(Hosts!$A:$M, MATCH(Places!$B4552,Hosts!$A:$A,0), MATCH(Places!J$1,Hosts!$A$1:$M$1,0))</f>
        <v>Yes</v>
      </c>
      <c r="K4552">
        <v>7</v>
      </c>
      <c r="L4552" t="str">
        <f>VLOOKUP($K4552,Neighborhoods!$A:$C,2,0)</f>
        <v>Brooklyn</v>
      </c>
      <c r="M4552" t="str">
        <f>VLOOKUP($K4552,Neighborhoods!$A:$C,3,0)</f>
        <v>Bedford-Stuyvesant</v>
      </c>
      <c r="N4552" t="str">
        <f>INDEX(Neighborhoods!$A:$C, MATCH(Places!$K4552,Neighborhoods!$A:$A,0), MATCH(Places!N$1,Neighborhoods!$A$1:$C$1,0))</f>
        <v>Brooklyn</v>
      </c>
      <c r="O4552" t="str">
        <f>INDEX(Neighborhoods!$A:$C, MATCH(Places!$K4552,Neighborhoods!$A:$A,0), MATCH(Places!O$1,Neighborhoods!$A$1:$C$1,0))</f>
        <v>Bedford-Stuyvesant</v>
      </c>
      <c r="P4552" t="s">
        <v>11822</v>
      </c>
      <c r="Q4552" t="str">
        <f t="shared" si="284"/>
        <v>No</v>
      </c>
      <c r="R4552">
        <v>5</v>
      </c>
      <c r="S4552" t="str">
        <f t="shared" si="285"/>
        <v>Medium</v>
      </c>
      <c r="T4552" s="50">
        <v>150</v>
      </c>
      <c r="U4552" s="70">
        <f t="shared" si="286"/>
        <v>0.03</v>
      </c>
      <c r="V4552" s="52">
        <v>5</v>
      </c>
      <c r="W4552" s="52" t="str" cm="1">
        <f t="array" ref="W4552">_xlfn.SWITCH(ROUND(V4552,0),5,"Excellent",4,"Good",3,"Ok","Bad")</f>
        <v>Excellent</v>
      </c>
      <c r="X4552">
        <v>17</v>
      </c>
      <c r="Y4552" t="str">
        <f t="shared" si="287"/>
        <v>No</v>
      </c>
      <c r="Z4552" s="68">
        <v>43554</v>
      </c>
      <c r="AA4552" s="68">
        <v>43832</v>
      </c>
      <c r="AB4552">
        <v>363</v>
      </c>
      <c r="AC4552" t="s">
        <v>15615</v>
      </c>
    </row>
    <row r="4553" spans="1:29" x14ac:dyDescent="0.3">
      <c r="A4553" t="s">
        <v>14044</v>
      </c>
      <c r="B4553">
        <v>3528</v>
      </c>
      <c r="C4553" t="str">
        <f>VLOOKUP($B4553,Hosts!$A:$M,10,0)</f>
        <v>Within a day</v>
      </c>
      <c r="D4553" s="70">
        <f>VLOOKUP($B4553,Hosts!$A:$M,11,0)</f>
        <v>1</v>
      </c>
      <c r="E4553" s="70">
        <f>VLOOKUP($B4553,Hosts!$A:$M,12,0)</f>
        <v>0.94</v>
      </c>
      <c r="F4553" t="str">
        <f>VLOOKUP($B4553,Hosts!$A:$M,13,0)</f>
        <v>Yes</v>
      </c>
      <c r="G4553" t="str">
        <f>INDEX(Hosts!$A:$M, MATCH(Places!$B4553,Hosts!$A:$A,0), MATCH(Places!G$1,Hosts!$A$1:$M$1,0))</f>
        <v>Within a day</v>
      </c>
      <c r="H4553" s="70">
        <f>INDEX(Hosts!$A:$M, MATCH(Places!$B4553,Hosts!$A:$A,0), MATCH(Places!H$1,Hosts!$A$1:$M$1,0))</f>
        <v>1</v>
      </c>
      <c r="I4553" s="70">
        <f>INDEX(Hosts!$A:$M, MATCH(Places!$B4553,Hosts!$A:$A,0), MATCH(Places!I$1,Hosts!$A$1:$M$1,0))</f>
        <v>0.94</v>
      </c>
      <c r="J4553" t="str">
        <f>INDEX(Hosts!$A:$M, MATCH(Places!$B4553,Hosts!$A:$A,0), MATCH(Places!J$1,Hosts!$A$1:$M$1,0))</f>
        <v>Yes</v>
      </c>
      <c r="K4553">
        <v>7</v>
      </c>
      <c r="L4553" t="str">
        <f>VLOOKUP($K4553,Neighborhoods!$A:$C,2,0)</f>
        <v>Brooklyn</v>
      </c>
      <c r="M4553" t="str">
        <f>VLOOKUP($K4553,Neighborhoods!$A:$C,3,0)</f>
        <v>Bedford-Stuyvesant</v>
      </c>
      <c r="N4553" t="str">
        <f>INDEX(Neighborhoods!$A:$C, MATCH(Places!$K4553,Neighborhoods!$A:$A,0), MATCH(Places!N$1,Neighborhoods!$A$1:$C$1,0))</f>
        <v>Brooklyn</v>
      </c>
      <c r="O4553" t="str">
        <f>INDEX(Neighborhoods!$A:$C, MATCH(Places!$K4553,Neighborhoods!$A:$A,0), MATCH(Places!O$1,Neighborhoods!$A$1:$C$1,0))</f>
        <v>Bedford-Stuyvesant</v>
      </c>
      <c r="P4553" t="s">
        <v>11822</v>
      </c>
      <c r="Q4553" t="str">
        <f t="shared" si="284"/>
        <v>No</v>
      </c>
      <c r="R4553">
        <v>6</v>
      </c>
      <c r="S4553" t="str">
        <f t="shared" si="285"/>
        <v>Large</v>
      </c>
      <c r="T4553" s="50">
        <v>157</v>
      </c>
      <c r="U4553" s="70">
        <f t="shared" si="286"/>
        <v>0.03</v>
      </c>
      <c r="V4553" s="52">
        <v>5</v>
      </c>
      <c r="W4553" s="52" t="str" cm="1">
        <f t="array" ref="W4553">_xlfn.SWITCH(ROUND(V4553,0),5,"Excellent",4,"Good",3,"Ok","Bad")</f>
        <v>Excellent</v>
      </c>
      <c r="X4553">
        <v>20</v>
      </c>
      <c r="Y4553" t="str">
        <f t="shared" si="287"/>
        <v>No</v>
      </c>
      <c r="Z4553" s="68">
        <v>43654</v>
      </c>
      <c r="AA4553" s="68">
        <v>43890</v>
      </c>
      <c r="AB4553">
        <v>0</v>
      </c>
      <c r="AC4553" t="s">
        <v>15615</v>
      </c>
    </row>
    <row r="4554" spans="1:29" x14ac:dyDescent="0.3">
      <c r="A4554" t="s">
        <v>3197</v>
      </c>
      <c r="B4554">
        <v>3802</v>
      </c>
      <c r="C4554" t="str">
        <f>VLOOKUP($B4554,Hosts!$A:$M,10,0)</f>
        <v>Within an hour</v>
      </c>
      <c r="D4554" s="70">
        <f>VLOOKUP($B4554,Hosts!$A:$M,11,0)</f>
        <v>0.98</v>
      </c>
      <c r="E4554" s="70">
        <f>VLOOKUP($B4554,Hosts!$A:$M,12,0)</f>
        <v>0.96</v>
      </c>
      <c r="F4554" t="str">
        <f>VLOOKUP($B4554,Hosts!$A:$M,13,0)</f>
        <v>No</v>
      </c>
      <c r="G4554" t="str">
        <f>INDEX(Hosts!$A:$M, MATCH(Places!$B4554,Hosts!$A:$A,0), MATCH(Places!G$1,Hosts!$A$1:$M$1,0))</f>
        <v>Within an hour</v>
      </c>
      <c r="H4554" s="70">
        <f>INDEX(Hosts!$A:$M, MATCH(Places!$B4554,Hosts!$A:$A,0), MATCH(Places!H$1,Hosts!$A$1:$M$1,0))</f>
        <v>0.98</v>
      </c>
      <c r="I4554" s="70">
        <f>INDEX(Hosts!$A:$M, MATCH(Places!$B4554,Hosts!$A:$A,0), MATCH(Places!I$1,Hosts!$A$1:$M$1,0))</f>
        <v>0.96</v>
      </c>
      <c r="J4554" t="str">
        <f>INDEX(Hosts!$A:$M, MATCH(Places!$B4554,Hosts!$A:$A,0), MATCH(Places!J$1,Hosts!$A$1:$M$1,0))</f>
        <v>No</v>
      </c>
      <c r="K4554">
        <v>13</v>
      </c>
      <c r="L4554" t="str">
        <f>VLOOKUP($K4554,Neighborhoods!$A:$C,2,0)</f>
        <v>Manhattan</v>
      </c>
      <c r="M4554" t="str">
        <f>VLOOKUP($K4554,Neighborhoods!$A:$C,3,0)</f>
        <v>Chelsea</v>
      </c>
      <c r="N4554" t="str">
        <f>INDEX(Neighborhoods!$A:$C, MATCH(Places!$K4554,Neighborhoods!$A:$A,0), MATCH(Places!N$1,Neighborhoods!$A$1:$C$1,0))</f>
        <v>Manhattan</v>
      </c>
      <c r="O4554" t="str">
        <f>INDEX(Neighborhoods!$A:$C, MATCH(Places!$K4554,Neighborhoods!$A:$A,0), MATCH(Places!O$1,Neighborhoods!$A$1:$C$1,0))</f>
        <v>Chelsea</v>
      </c>
      <c r="P4554" t="s">
        <v>1</v>
      </c>
      <c r="Q4554" t="str">
        <f t="shared" si="284"/>
        <v>Yes</v>
      </c>
      <c r="R4554">
        <v>4</v>
      </c>
      <c r="S4554" t="str">
        <f t="shared" si="285"/>
        <v>Medium</v>
      </c>
      <c r="T4554" s="50">
        <v>137</v>
      </c>
      <c r="U4554" s="70">
        <f t="shared" si="286"/>
        <v>0.03</v>
      </c>
      <c r="V4554" s="52">
        <v>3.79</v>
      </c>
      <c r="W4554" s="52" t="str" cm="1">
        <f t="array" ref="W4554">_xlfn.SWITCH(ROUND(V4554,0),5,"Excellent",4,"Good",3,"Ok","Bad")</f>
        <v>Good</v>
      </c>
      <c r="X4554">
        <v>14</v>
      </c>
      <c r="Y4554" t="str">
        <f t="shared" si="287"/>
        <v>No</v>
      </c>
      <c r="Z4554" s="68">
        <v>43577</v>
      </c>
      <c r="AA4554" s="68">
        <v>43997</v>
      </c>
      <c r="AB4554">
        <v>318</v>
      </c>
      <c r="AC4554" t="s">
        <v>15616</v>
      </c>
    </row>
    <row r="4555" spans="1:29" x14ac:dyDescent="0.3">
      <c r="A4555" t="s">
        <v>3198</v>
      </c>
      <c r="B4555">
        <v>3802</v>
      </c>
      <c r="C4555" t="str">
        <f>VLOOKUP($B4555,Hosts!$A:$M,10,0)</f>
        <v>Within an hour</v>
      </c>
      <c r="D4555" s="70">
        <f>VLOOKUP($B4555,Hosts!$A:$M,11,0)</f>
        <v>0.98</v>
      </c>
      <c r="E4555" s="70">
        <f>VLOOKUP($B4555,Hosts!$A:$M,12,0)</f>
        <v>0.96</v>
      </c>
      <c r="F4555" t="str">
        <f>VLOOKUP($B4555,Hosts!$A:$M,13,0)</f>
        <v>No</v>
      </c>
      <c r="G4555" t="str">
        <f>INDEX(Hosts!$A:$M, MATCH(Places!$B4555,Hosts!$A:$A,0), MATCH(Places!G$1,Hosts!$A$1:$M$1,0))</f>
        <v>Within an hour</v>
      </c>
      <c r="H4555" s="70">
        <f>INDEX(Hosts!$A:$M, MATCH(Places!$B4555,Hosts!$A:$A,0), MATCH(Places!H$1,Hosts!$A$1:$M$1,0))</f>
        <v>0.98</v>
      </c>
      <c r="I4555" s="70">
        <f>INDEX(Hosts!$A:$M, MATCH(Places!$B4555,Hosts!$A:$A,0), MATCH(Places!I$1,Hosts!$A$1:$M$1,0))</f>
        <v>0.96</v>
      </c>
      <c r="J4555" t="str">
        <f>INDEX(Hosts!$A:$M, MATCH(Places!$B4555,Hosts!$A:$A,0), MATCH(Places!J$1,Hosts!$A$1:$M$1,0))</f>
        <v>No</v>
      </c>
      <c r="K4555">
        <v>13</v>
      </c>
      <c r="L4555" t="str">
        <f>VLOOKUP($K4555,Neighborhoods!$A:$C,2,0)</f>
        <v>Manhattan</v>
      </c>
      <c r="M4555" t="str">
        <f>VLOOKUP($K4555,Neighborhoods!$A:$C,3,0)</f>
        <v>Chelsea</v>
      </c>
      <c r="N4555" t="str">
        <f>INDEX(Neighborhoods!$A:$C, MATCH(Places!$K4555,Neighborhoods!$A:$A,0), MATCH(Places!N$1,Neighborhoods!$A$1:$C$1,0))</f>
        <v>Manhattan</v>
      </c>
      <c r="O4555" t="str">
        <f>INDEX(Neighborhoods!$A:$C, MATCH(Places!$K4555,Neighborhoods!$A:$A,0), MATCH(Places!O$1,Neighborhoods!$A$1:$C$1,0))</f>
        <v>Chelsea</v>
      </c>
      <c r="P4555" t="s">
        <v>1</v>
      </c>
      <c r="Q4555" t="str">
        <f t="shared" si="284"/>
        <v>Yes</v>
      </c>
      <c r="R4555">
        <v>4</v>
      </c>
      <c r="S4555" t="str">
        <f t="shared" si="285"/>
        <v>Medium</v>
      </c>
      <c r="T4555" s="50">
        <v>197</v>
      </c>
      <c r="U4555" s="70">
        <f t="shared" si="286"/>
        <v>0.03</v>
      </c>
      <c r="V4555" s="52">
        <v>3.91</v>
      </c>
      <c r="W4555" s="52" t="str" cm="1">
        <f t="array" ref="W4555">_xlfn.SWITCH(ROUND(V4555,0),5,"Excellent",4,"Good",3,"Ok","Bad")</f>
        <v>Good</v>
      </c>
      <c r="X4555">
        <v>22</v>
      </c>
      <c r="Y4555" t="str">
        <f t="shared" si="287"/>
        <v>No</v>
      </c>
      <c r="Z4555" s="68">
        <v>43591</v>
      </c>
      <c r="AA4555" s="68">
        <v>43982</v>
      </c>
      <c r="AB4555">
        <v>319</v>
      </c>
      <c r="AC4555" t="s">
        <v>15616</v>
      </c>
    </row>
    <row r="4556" spans="1:29" x14ac:dyDescent="0.3">
      <c r="A4556" t="s">
        <v>13904</v>
      </c>
      <c r="B4556">
        <v>3802</v>
      </c>
      <c r="C4556" t="str">
        <f>VLOOKUP($B4556,Hosts!$A:$M,10,0)</f>
        <v>Within an hour</v>
      </c>
      <c r="D4556" s="70">
        <f>VLOOKUP($B4556,Hosts!$A:$M,11,0)</f>
        <v>0.98</v>
      </c>
      <c r="E4556" s="70">
        <f>VLOOKUP($B4556,Hosts!$A:$M,12,0)</f>
        <v>0.96</v>
      </c>
      <c r="F4556" t="str">
        <f>VLOOKUP($B4556,Hosts!$A:$M,13,0)</f>
        <v>No</v>
      </c>
      <c r="G4556" t="str">
        <f>INDEX(Hosts!$A:$M, MATCH(Places!$B4556,Hosts!$A:$A,0), MATCH(Places!G$1,Hosts!$A$1:$M$1,0))</f>
        <v>Within an hour</v>
      </c>
      <c r="H4556" s="70">
        <f>INDEX(Hosts!$A:$M, MATCH(Places!$B4556,Hosts!$A:$A,0), MATCH(Places!H$1,Hosts!$A$1:$M$1,0))</f>
        <v>0.98</v>
      </c>
      <c r="I4556" s="70">
        <f>INDEX(Hosts!$A:$M, MATCH(Places!$B4556,Hosts!$A:$A,0), MATCH(Places!I$1,Hosts!$A$1:$M$1,0))</f>
        <v>0.96</v>
      </c>
      <c r="J4556" t="str">
        <f>INDEX(Hosts!$A:$M, MATCH(Places!$B4556,Hosts!$A:$A,0), MATCH(Places!J$1,Hosts!$A$1:$M$1,0))</f>
        <v>No</v>
      </c>
      <c r="K4556">
        <v>13</v>
      </c>
      <c r="L4556" t="str">
        <f>VLOOKUP($K4556,Neighborhoods!$A:$C,2,0)</f>
        <v>Manhattan</v>
      </c>
      <c r="M4556" t="str">
        <f>VLOOKUP($K4556,Neighborhoods!$A:$C,3,0)</f>
        <v>Chelsea</v>
      </c>
      <c r="N4556" t="str">
        <f>INDEX(Neighborhoods!$A:$C, MATCH(Places!$K4556,Neighborhoods!$A:$A,0), MATCH(Places!N$1,Neighborhoods!$A$1:$C$1,0))</f>
        <v>Manhattan</v>
      </c>
      <c r="O4556" t="str">
        <f>INDEX(Neighborhoods!$A:$C, MATCH(Places!$K4556,Neighborhoods!$A:$A,0), MATCH(Places!O$1,Neighborhoods!$A$1:$C$1,0))</f>
        <v>Chelsea</v>
      </c>
      <c r="P4556" t="s">
        <v>1</v>
      </c>
      <c r="Q4556" t="str">
        <f t="shared" si="284"/>
        <v>Yes</v>
      </c>
      <c r="R4556">
        <v>4</v>
      </c>
      <c r="S4556" t="str">
        <f t="shared" si="285"/>
        <v>Medium</v>
      </c>
      <c r="T4556" s="50">
        <v>142</v>
      </c>
      <c r="U4556" s="70">
        <f t="shared" si="286"/>
        <v>0.03</v>
      </c>
      <c r="V4556" s="52">
        <v>3.82</v>
      </c>
      <c r="W4556" s="52" t="str" cm="1">
        <f t="array" ref="W4556">_xlfn.SWITCH(ROUND(V4556,0),5,"Excellent",4,"Good",3,"Ok","Bad")</f>
        <v>Good</v>
      </c>
      <c r="X4556">
        <v>33</v>
      </c>
      <c r="Y4556" t="str">
        <f t="shared" si="287"/>
        <v>No</v>
      </c>
      <c r="Z4556" s="68">
        <v>43596</v>
      </c>
      <c r="AA4556" s="68">
        <v>44035</v>
      </c>
      <c r="AB4556">
        <v>320</v>
      </c>
      <c r="AC4556" t="s">
        <v>15616</v>
      </c>
    </row>
    <row r="4557" spans="1:29" x14ac:dyDescent="0.3">
      <c r="A4557" t="s">
        <v>3199</v>
      </c>
      <c r="B4557">
        <v>3802</v>
      </c>
      <c r="C4557" t="str">
        <f>VLOOKUP($B4557,Hosts!$A:$M,10,0)</f>
        <v>Within an hour</v>
      </c>
      <c r="D4557" s="70">
        <f>VLOOKUP($B4557,Hosts!$A:$M,11,0)</f>
        <v>0.98</v>
      </c>
      <c r="E4557" s="70">
        <f>VLOOKUP($B4557,Hosts!$A:$M,12,0)</f>
        <v>0.96</v>
      </c>
      <c r="F4557" t="str">
        <f>VLOOKUP($B4557,Hosts!$A:$M,13,0)</f>
        <v>No</v>
      </c>
      <c r="G4557" t="str">
        <f>INDEX(Hosts!$A:$M, MATCH(Places!$B4557,Hosts!$A:$A,0), MATCH(Places!G$1,Hosts!$A$1:$M$1,0))</f>
        <v>Within an hour</v>
      </c>
      <c r="H4557" s="70">
        <f>INDEX(Hosts!$A:$M, MATCH(Places!$B4557,Hosts!$A:$A,0), MATCH(Places!H$1,Hosts!$A$1:$M$1,0))</f>
        <v>0.98</v>
      </c>
      <c r="I4557" s="70">
        <f>INDEX(Hosts!$A:$M, MATCH(Places!$B4557,Hosts!$A:$A,0), MATCH(Places!I$1,Hosts!$A$1:$M$1,0))</f>
        <v>0.96</v>
      </c>
      <c r="J4557" t="str">
        <f>INDEX(Hosts!$A:$M, MATCH(Places!$B4557,Hosts!$A:$A,0), MATCH(Places!J$1,Hosts!$A$1:$M$1,0))</f>
        <v>No</v>
      </c>
      <c r="K4557">
        <v>13</v>
      </c>
      <c r="L4557" t="str">
        <f>VLOOKUP($K4557,Neighborhoods!$A:$C,2,0)</f>
        <v>Manhattan</v>
      </c>
      <c r="M4557" t="str">
        <f>VLOOKUP($K4557,Neighborhoods!$A:$C,3,0)</f>
        <v>Chelsea</v>
      </c>
      <c r="N4557" t="str">
        <f>INDEX(Neighborhoods!$A:$C, MATCH(Places!$K4557,Neighborhoods!$A:$A,0), MATCH(Places!N$1,Neighborhoods!$A$1:$C$1,0))</f>
        <v>Manhattan</v>
      </c>
      <c r="O4557" t="str">
        <f>INDEX(Neighborhoods!$A:$C, MATCH(Places!$K4557,Neighborhoods!$A:$A,0), MATCH(Places!O$1,Neighborhoods!$A$1:$C$1,0))</f>
        <v>Chelsea</v>
      </c>
      <c r="P4557" t="s">
        <v>1</v>
      </c>
      <c r="Q4557" t="str">
        <f t="shared" si="284"/>
        <v>Yes</v>
      </c>
      <c r="R4557">
        <v>4</v>
      </c>
      <c r="S4557" t="str">
        <f t="shared" si="285"/>
        <v>Medium</v>
      </c>
      <c r="T4557" s="50">
        <v>132</v>
      </c>
      <c r="U4557" s="70">
        <f t="shared" si="286"/>
        <v>0.03</v>
      </c>
      <c r="V4557" s="52">
        <v>3.68</v>
      </c>
      <c r="W4557" s="52" t="str" cm="1">
        <f t="array" ref="W4557">_xlfn.SWITCH(ROUND(V4557,0),5,"Excellent",4,"Good",3,"Ok","Bad")</f>
        <v>Good</v>
      </c>
      <c r="X4557">
        <v>281</v>
      </c>
      <c r="Y4557" t="str">
        <f t="shared" si="287"/>
        <v>No</v>
      </c>
      <c r="Z4557" s="68">
        <v>43570</v>
      </c>
      <c r="AA4557" s="68">
        <v>44044</v>
      </c>
      <c r="AB4557">
        <v>319</v>
      </c>
      <c r="AC4557" t="s">
        <v>15616</v>
      </c>
    </row>
    <row r="4558" spans="1:29" x14ac:dyDescent="0.3">
      <c r="A4558" t="s">
        <v>3200</v>
      </c>
      <c r="B4558">
        <v>3802</v>
      </c>
      <c r="C4558" t="str">
        <f>VLOOKUP($B4558,Hosts!$A:$M,10,0)</f>
        <v>Within an hour</v>
      </c>
      <c r="D4558" s="70">
        <f>VLOOKUP($B4558,Hosts!$A:$M,11,0)</f>
        <v>0.98</v>
      </c>
      <c r="E4558" s="70">
        <f>VLOOKUP($B4558,Hosts!$A:$M,12,0)</f>
        <v>0.96</v>
      </c>
      <c r="F4558" t="str">
        <f>VLOOKUP($B4558,Hosts!$A:$M,13,0)</f>
        <v>No</v>
      </c>
      <c r="G4558" t="str">
        <f>INDEX(Hosts!$A:$M, MATCH(Places!$B4558,Hosts!$A:$A,0), MATCH(Places!G$1,Hosts!$A$1:$M$1,0))</f>
        <v>Within an hour</v>
      </c>
      <c r="H4558" s="70">
        <f>INDEX(Hosts!$A:$M, MATCH(Places!$B4558,Hosts!$A:$A,0), MATCH(Places!H$1,Hosts!$A$1:$M$1,0))</f>
        <v>0.98</v>
      </c>
      <c r="I4558" s="70">
        <f>INDEX(Hosts!$A:$M, MATCH(Places!$B4558,Hosts!$A:$A,0), MATCH(Places!I$1,Hosts!$A$1:$M$1,0))</f>
        <v>0.96</v>
      </c>
      <c r="J4558" t="str">
        <f>INDEX(Hosts!$A:$M, MATCH(Places!$B4558,Hosts!$A:$A,0), MATCH(Places!J$1,Hosts!$A$1:$M$1,0))</f>
        <v>No</v>
      </c>
      <c r="K4558">
        <v>13</v>
      </c>
      <c r="L4558" t="str">
        <f>VLOOKUP($K4558,Neighborhoods!$A:$C,2,0)</f>
        <v>Manhattan</v>
      </c>
      <c r="M4558" t="str">
        <f>VLOOKUP($K4558,Neighborhoods!$A:$C,3,0)</f>
        <v>Chelsea</v>
      </c>
      <c r="N4558" t="str">
        <f>INDEX(Neighborhoods!$A:$C, MATCH(Places!$K4558,Neighborhoods!$A:$A,0), MATCH(Places!N$1,Neighborhoods!$A$1:$C$1,0))</f>
        <v>Manhattan</v>
      </c>
      <c r="O4558" t="str">
        <f>INDEX(Neighborhoods!$A:$C, MATCH(Places!$K4558,Neighborhoods!$A:$A,0), MATCH(Places!O$1,Neighborhoods!$A$1:$C$1,0))</f>
        <v>Chelsea</v>
      </c>
      <c r="P4558" t="s">
        <v>1</v>
      </c>
      <c r="Q4558" t="str">
        <f t="shared" si="284"/>
        <v>Yes</v>
      </c>
      <c r="R4558">
        <v>4</v>
      </c>
      <c r="S4558" t="str">
        <f t="shared" si="285"/>
        <v>Medium</v>
      </c>
      <c r="T4558" s="50">
        <v>142</v>
      </c>
      <c r="U4558" s="70">
        <f t="shared" si="286"/>
        <v>0.03</v>
      </c>
      <c r="V4558" s="52">
        <v>4.1900000000000004</v>
      </c>
      <c r="W4558" s="52" t="str" cm="1">
        <f t="array" ref="W4558">_xlfn.SWITCH(ROUND(V4558,0),5,"Excellent",4,"Good",3,"Ok","Bad")</f>
        <v>Good</v>
      </c>
      <c r="X4558">
        <v>95</v>
      </c>
      <c r="Y4558" t="str">
        <f t="shared" si="287"/>
        <v>No</v>
      </c>
      <c r="Z4558" s="68">
        <v>43589</v>
      </c>
      <c r="AA4558" s="68">
        <v>44045</v>
      </c>
      <c r="AB4558">
        <v>319</v>
      </c>
      <c r="AC4558" t="s">
        <v>15616</v>
      </c>
    </row>
    <row r="4559" spans="1:29" x14ac:dyDescent="0.3">
      <c r="A4559" t="s">
        <v>3201</v>
      </c>
      <c r="B4559">
        <v>3802</v>
      </c>
      <c r="C4559" t="str">
        <f>VLOOKUP($B4559,Hosts!$A:$M,10,0)</f>
        <v>Within an hour</v>
      </c>
      <c r="D4559" s="70">
        <f>VLOOKUP($B4559,Hosts!$A:$M,11,0)</f>
        <v>0.98</v>
      </c>
      <c r="E4559" s="70">
        <f>VLOOKUP($B4559,Hosts!$A:$M,12,0)</f>
        <v>0.96</v>
      </c>
      <c r="F4559" t="str">
        <f>VLOOKUP($B4559,Hosts!$A:$M,13,0)</f>
        <v>No</v>
      </c>
      <c r="G4559" t="str">
        <f>INDEX(Hosts!$A:$M, MATCH(Places!$B4559,Hosts!$A:$A,0), MATCH(Places!G$1,Hosts!$A$1:$M$1,0))</f>
        <v>Within an hour</v>
      </c>
      <c r="H4559" s="70">
        <f>INDEX(Hosts!$A:$M, MATCH(Places!$B4559,Hosts!$A:$A,0), MATCH(Places!H$1,Hosts!$A$1:$M$1,0))</f>
        <v>0.98</v>
      </c>
      <c r="I4559" s="70">
        <f>INDEX(Hosts!$A:$M, MATCH(Places!$B4559,Hosts!$A:$A,0), MATCH(Places!I$1,Hosts!$A$1:$M$1,0))</f>
        <v>0.96</v>
      </c>
      <c r="J4559" t="str">
        <f>INDEX(Hosts!$A:$M, MATCH(Places!$B4559,Hosts!$A:$A,0), MATCH(Places!J$1,Hosts!$A$1:$M$1,0))</f>
        <v>No</v>
      </c>
      <c r="K4559">
        <v>13</v>
      </c>
      <c r="L4559" t="str">
        <f>VLOOKUP($K4559,Neighborhoods!$A:$C,2,0)</f>
        <v>Manhattan</v>
      </c>
      <c r="M4559" t="str">
        <f>VLOOKUP($K4559,Neighborhoods!$A:$C,3,0)</f>
        <v>Chelsea</v>
      </c>
      <c r="N4559" t="str">
        <f>INDEX(Neighborhoods!$A:$C, MATCH(Places!$K4559,Neighborhoods!$A:$A,0), MATCH(Places!N$1,Neighborhoods!$A$1:$C$1,0))</f>
        <v>Manhattan</v>
      </c>
      <c r="O4559" t="str">
        <f>INDEX(Neighborhoods!$A:$C, MATCH(Places!$K4559,Neighborhoods!$A:$A,0), MATCH(Places!O$1,Neighborhoods!$A$1:$C$1,0))</f>
        <v>Chelsea</v>
      </c>
      <c r="P4559" t="s">
        <v>1</v>
      </c>
      <c r="Q4559" t="str">
        <f t="shared" si="284"/>
        <v>Yes</v>
      </c>
      <c r="R4559">
        <v>6</v>
      </c>
      <c r="S4559" t="str">
        <f t="shared" si="285"/>
        <v>Large</v>
      </c>
      <c r="T4559" s="50">
        <v>322</v>
      </c>
      <c r="U4559" s="70">
        <f t="shared" si="286"/>
        <v>0.04</v>
      </c>
      <c r="V4559" s="52">
        <v>4.25</v>
      </c>
      <c r="W4559" s="52" t="str" cm="1">
        <f t="array" ref="W4559">_xlfn.SWITCH(ROUND(V4559,0),5,"Excellent",4,"Good",3,"Ok","Bad")</f>
        <v>Good</v>
      </c>
      <c r="X4559">
        <v>4</v>
      </c>
      <c r="Y4559" t="str">
        <f t="shared" si="287"/>
        <v>No</v>
      </c>
      <c r="Z4559" s="68">
        <v>43660</v>
      </c>
      <c r="AA4559" s="68">
        <v>43954</v>
      </c>
      <c r="AB4559">
        <v>313</v>
      </c>
      <c r="AC4559" t="s">
        <v>15616</v>
      </c>
    </row>
    <row r="4560" spans="1:29" x14ac:dyDescent="0.3">
      <c r="A4560" t="s">
        <v>3202</v>
      </c>
      <c r="B4560">
        <v>3802</v>
      </c>
      <c r="C4560" t="str">
        <f>VLOOKUP($B4560,Hosts!$A:$M,10,0)</f>
        <v>Within an hour</v>
      </c>
      <c r="D4560" s="70">
        <f>VLOOKUP($B4560,Hosts!$A:$M,11,0)</f>
        <v>0.98</v>
      </c>
      <c r="E4560" s="70">
        <f>VLOOKUP($B4560,Hosts!$A:$M,12,0)</f>
        <v>0.96</v>
      </c>
      <c r="F4560" t="str">
        <f>VLOOKUP($B4560,Hosts!$A:$M,13,0)</f>
        <v>No</v>
      </c>
      <c r="G4560" t="str">
        <f>INDEX(Hosts!$A:$M, MATCH(Places!$B4560,Hosts!$A:$A,0), MATCH(Places!G$1,Hosts!$A$1:$M$1,0))</f>
        <v>Within an hour</v>
      </c>
      <c r="H4560" s="70">
        <f>INDEX(Hosts!$A:$M, MATCH(Places!$B4560,Hosts!$A:$A,0), MATCH(Places!H$1,Hosts!$A$1:$M$1,0))</f>
        <v>0.98</v>
      </c>
      <c r="I4560" s="70">
        <f>INDEX(Hosts!$A:$M, MATCH(Places!$B4560,Hosts!$A:$A,0), MATCH(Places!I$1,Hosts!$A$1:$M$1,0))</f>
        <v>0.96</v>
      </c>
      <c r="J4560" t="str">
        <f>INDEX(Hosts!$A:$M, MATCH(Places!$B4560,Hosts!$A:$A,0), MATCH(Places!J$1,Hosts!$A$1:$M$1,0))</f>
        <v>No</v>
      </c>
      <c r="K4560">
        <v>13</v>
      </c>
      <c r="L4560" t="str">
        <f>VLOOKUP($K4560,Neighborhoods!$A:$C,2,0)</f>
        <v>Manhattan</v>
      </c>
      <c r="M4560" t="str">
        <f>VLOOKUP($K4560,Neighborhoods!$A:$C,3,0)</f>
        <v>Chelsea</v>
      </c>
      <c r="N4560" t="str">
        <f>INDEX(Neighborhoods!$A:$C, MATCH(Places!$K4560,Neighborhoods!$A:$A,0), MATCH(Places!N$1,Neighborhoods!$A$1:$C$1,0))</f>
        <v>Manhattan</v>
      </c>
      <c r="O4560" t="str">
        <f>INDEX(Neighborhoods!$A:$C, MATCH(Places!$K4560,Neighborhoods!$A:$A,0), MATCH(Places!O$1,Neighborhoods!$A$1:$C$1,0))</f>
        <v>Chelsea</v>
      </c>
      <c r="P4560" t="s">
        <v>1</v>
      </c>
      <c r="Q4560" t="str">
        <f t="shared" si="284"/>
        <v>Yes</v>
      </c>
      <c r="R4560">
        <v>6</v>
      </c>
      <c r="S4560" t="str">
        <f t="shared" si="285"/>
        <v>Large</v>
      </c>
      <c r="T4560" s="50">
        <v>212</v>
      </c>
      <c r="U4560" s="70">
        <f t="shared" si="286"/>
        <v>0.04</v>
      </c>
      <c r="V4560" s="52">
        <v>4.54</v>
      </c>
      <c r="W4560" s="52" t="str" cm="1">
        <f t="array" ref="W4560">_xlfn.SWITCH(ROUND(V4560,0),5,"Excellent",4,"Good",3,"Ok","Bad")</f>
        <v>Excellent</v>
      </c>
      <c r="X4560">
        <v>35</v>
      </c>
      <c r="Y4560" t="str">
        <f t="shared" si="287"/>
        <v>No</v>
      </c>
      <c r="Z4560" s="68">
        <v>43606</v>
      </c>
      <c r="AA4560" s="68">
        <v>44039</v>
      </c>
      <c r="AB4560">
        <v>319</v>
      </c>
      <c r="AC4560" t="s">
        <v>15616</v>
      </c>
    </row>
    <row r="4561" spans="1:29" x14ac:dyDescent="0.3">
      <c r="A4561" t="s">
        <v>3203</v>
      </c>
      <c r="B4561">
        <v>3802</v>
      </c>
      <c r="C4561" t="str">
        <f>VLOOKUP($B4561,Hosts!$A:$M,10,0)</f>
        <v>Within an hour</v>
      </c>
      <c r="D4561" s="70">
        <f>VLOOKUP($B4561,Hosts!$A:$M,11,0)</f>
        <v>0.98</v>
      </c>
      <c r="E4561" s="70">
        <f>VLOOKUP($B4561,Hosts!$A:$M,12,0)</f>
        <v>0.96</v>
      </c>
      <c r="F4561" t="str">
        <f>VLOOKUP($B4561,Hosts!$A:$M,13,0)</f>
        <v>No</v>
      </c>
      <c r="G4561" t="str">
        <f>INDEX(Hosts!$A:$M, MATCH(Places!$B4561,Hosts!$A:$A,0), MATCH(Places!G$1,Hosts!$A$1:$M$1,0))</f>
        <v>Within an hour</v>
      </c>
      <c r="H4561" s="70">
        <f>INDEX(Hosts!$A:$M, MATCH(Places!$B4561,Hosts!$A:$A,0), MATCH(Places!H$1,Hosts!$A$1:$M$1,0))</f>
        <v>0.98</v>
      </c>
      <c r="I4561" s="70">
        <f>INDEX(Hosts!$A:$M, MATCH(Places!$B4561,Hosts!$A:$A,0), MATCH(Places!I$1,Hosts!$A$1:$M$1,0))</f>
        <v>0.96</v>
      </c>
      <c r="J4561" t="str">
        <f>INDEX(Hosts!$A:$M, MATCH(Places!$B4561,Hosts!$A:$A,0), MATCH(Places!J$1,Hosts!$A$1:$M$1,0))</f>
        <v>No</v>
      </c>
      <c r="K4561">
        <v>13</v>
      </c>
      <c r="L4561" t="str">
        <f>VLOOKUP($K4561,Neighborhoods!$A:$C,2,0)</f>
        <v>Manhattan</v>
      </c>
      <c r="M4561" t="str">
        <f>VLOOKUP($K4561,Neighborhoods!$A:$C,3,0)</f>
        <v>Chelsea</v>
      </c>
      <c r="N4561" t="str">
        <f>INDEX(Neighborhoods!$A:$C, MATCH(Places!$K4561,Neighborhoods!$A:$A,0), MATCH(Places!N$1,Neighborhoods!$A$1:$C$1,0))</f>
        <v>Manhattan</v>
      </c>
      <c r="O4561" t="str">
        <f>INDEX(Neighborhoods!$A:$C, MATCH(Places!$K4561,Neighborhoods!$A:$A,0), MATCH(Places!O$1,Neighborhoods!$A$1:$C$1,0))</f>
        <v>Chelsea</v>
      </c>
      <c r="P4561" t="s">
        <v>1</v>
      </c>
      <c r="Q4561" t="str">
        <f t="shared" si="284"/>
        <v>Yes</v>
      </c>
      <c r="R4561">
        <v>4</v>
      </c>
      <c r="S4561" t="str">
        <f t="shared" si="285"/>
        <v>Medium</v>
      </c>
      <c r="T4561" s="50">
        <v>137</v>
      </c>
      <c r="U4561" s="70">
        <f t="shared" si="286"/>
        <v>0.03</v>
      </c>
      <c r="V4561" s="52">
        <v>4.2</v>
      </c>
      <c r="W4561" s="52" t="str" cm="1">
        <f t="array" ref="W4561">_xlfn.SWITCH(ROUND(V4561,0),5,"Excellent",4,"Good",3,"Ok","Bad")</f>
        <v>Good</v>
      </c>
      <c r="X4561">
        <v>30</v>
      </c>
      <c r="Y4561" t="str">
        <f t="shared" si="287"/>
        <v>No</v>
      </c>
      <c r="Z4561" s="68">
        <v>43585</v>
      </c>
      <c r="AA4561" s="68">
        <v>44042</v>
      </c>
      <c r="AB4561">
        <v>319</v>
      </c>
      <c r="AC4561" t="s">
        <v>15616</v>
      </c>
    </row>
    <row r="4562" spans="1:29" x14ac:dyDescent="0.3">
      <c r="A4562" t="s">
        <v>3204</v>
      </c>
      <c r="B4562">
        <v>3802</v>
      </c>
      <c r="C4562" t="str">
        <f>VLOOKUP($B4562,Hosts!$A:$M,10,0)</f>
        <v>Within an hour</v>
      </c>
      <c r="D4562" s="70">
        <f>VLOOKUP($B4562,Hosts!$A:$M,11,0)</f>
        <v>0.98</v>
      </c>
      <c r="E4562" s="70">
        <f>VLOOKUP($B4562,Hosts!$A:$M,12,0)</f>
        <v>0.96</v>
      </c>
      <c r="F4562" t="str">
        <f>VLOOKUP($B4562,Hosts!$A:$M,13,0)</f>
        <v>No</v>
      </c>
      <c r="G4562" t="str">
        <f>INDEX(Hosts!$A:$M, MATCH(Places!$B4562,Hosts!$A:$A,0), MATCH(Places!G$1,Hosts!$A$1:$M$1,0))</f>
        <v>Within an hour</v>
      </c>
      <c r="H4562" s="70">
        <f>INDEX(Hosts!$A:$M, MATCH(Places!$B4562,Hosts!$A:$A,0), MATCH(Places!H$1,Hosts!$A$1:$M$1,0))</f>
        <v>0.98</v>
      </c>
      <c r="I4562" s="70">
        <f>INDEX(Hosts!$A:$M, MATCH(Places!$B4562,Hosts!$A:$A,0), MATCH(Places!I$1,Hosts!$A$1:$M$1,0))</f>
        <v>0.96</v>
      </c>
      <c r="J4562" t="str">
        <f>INDEX(Hosts!$A:$M, MATCH(Places!$B4562,Hosts!$A:$A,0), MATCH(Places!J$1,Hosts!$A$1:$M$1,0))</f>
        <v>No</v>
      </c>
      <c r="K4562">
        <v>13</v>
      </c>
      <c r="L4562" t="str">
        <f>VLOOKUP($K4562,Neighborhoods!$A:$C,2,0)</f>
        <v>Manhattan</v>
      </c>
      <c r="M4562" t="str">
        <f>VLOOKUP($K4562,Neighborhoods!$A:$C,3,0)</f>
        <v>Chelsea</v>
      </c>
      <c r="N4562" t="str">
        <f>INDEX(Neighborhoods!$A:$C, MATCH(Places!$K4562,Neighborhoods!$A:$A,0), MATCH(Places!N$1,Neighborhoods!$A$1:$C$1,0))</f>
        <v>Manhattan</v>
      </c>
      <c r="O4562" t="str">
        <f>INDEX(Neighborhoods!$A:$C, MATCH(Places!$K4562,Neighborhoods!$A:$A,0), MATCH(Places!O$1,Neighborhoods!$A$1:$C$1,0))</f>
        <v>Chelsea</v>
      </c>
      <c r="P4562" t="s">
        <v>1</v>
      </c>
      <c r="Q4562" t="str">
        <f t="shared" si="284"/>
        <v>Yes</v>
      </c>
      <c r="R4562">
        <v>2</v>
      </c>
      <c r="S4562" t="str">
        <f t="shared" si="285"/>
        <v>Small</v>
      </c>
      <c r="T4562" s="50">
        <v>122</v>
      </c>
      <c r="U4562" s="70">
        <f t="shared" si="286"/>
        <v>0.03</v>
      </c>
      <c r="V4562" s="52">
        <v>4.37</v>
      </c>
      <c r="W4562" s="52" t="str" cm="1">
        <f t="array" ref="W4562">_xlfn.SWITCH(ROUND(V4562,0),5,"Excellent",4,"Good",3,"Ok","Bad")</f>
        <v>Good</v>
      </c>
      <c r="X4562">
        <v>117</v>
      </c>
      <c r="Y4562" t="str">
        <f t="shared" si="287"/>
        <v>No</v>
      </c>
      <c r="Z4562" s="68">
        <v>43584</v>
      </c>
      <c r="AA4562" s="68">
        <v>44043</v>
      </c>
      <c r="AB4562">
        <v>319</v>
      </c>
      <c r="AC4562" t="s">
        <v>15616</v>
      </c>
    </row>
    <row r="4563" spans="1:29" x14ac:dyDescent="0.3">
      <c r="A4563" t="s">
        <v>3205</v>
      </c>
      <c r="B4563">
        <v>3414</v>
      </c>
      <c r="C4563" t="str">
        <f>VLOOKUP($B4563,Hosts!$A:$M,10,0)</f>
        <v>Within a day</v>
      </c>
      <c r="D4563" s="70">
        <f>VLOOKUP($B4563,Hosts!$A:$M,11,0)</f>
        <v>0.89</v>
      </c>
      <c r="E4563" s="70">
        <f>VLOOKUP($B4563,Hosts!$A:$M,12,0)</f>
        <v>0.25</v>
      </c>
      <c r="F4563" t="str">
        <f>VLOOKUP($B4563,Hosts!$A:$M,13,0)</f>
        <v>No</v>
      </c>
      <c r="G4563" t="str">
        <f>INDEX(Hosts!$A:$M, MATCH(Places!$B4563,Hosts!$A:$A,0), MATCH(Places!G$1,Hosts!$A$1:$M$1,0))</f>
        <v>Within a day</v>
      </c>
      <c r="H4563" s="70">
        <f>INDEX(Hosts!$A:$M, MATCH(Places!$B4563,Hosts!$A:$A,0), MATCH(Places!H$1,Hosts!$A$1:$M$1,0))</f>
        <v>0.89</v>
      </c>
      <c r="I4563" s="70">
        <f>INDEX(Hosts!$A:$M, MATCH(Places!$B4563,Hosts!$A:$A,0), MATCH(Places!I$1,Hosts!$A$1:$M$1,0))</f>
        <v>0.25</v>
      </c>
      <c r="J4563" t="str">
        <f>INDEX(Hosts!$A:$M, MATCH(Places!$B4563,Hosts!$A:$A,0), MATCH(Places!J$1,Hosts!$A$1:$M$1,0))</f>
        <v>No</v>
      </c>
      <c r="K4563">
        <v>8</v>
      </c>
      <c r="L4563" t="str">
        <f>VLOOKUP($K4563,Neighborhoods!$A:$C,2,0)</f>
        <v>Brooklyn</v>
      </c>
      <c r="M4563" t="str">
        <f>VLOOKUP($K4563,Neighborhoods!$A:$C,3,0)</f>
        <v>Bushwick</v>
      </c>
      <c r="N4563" t="str">
        <f>INDEX(Neighborhoods!$A:$C, MATCH(Places!$K4563,Neighborhoods!$A:$A,0), MATCH(Places!N$1,Neighborhoods!$A$1:$C$1,0))</f>
        <v>Brooklyn</v>
      </c>
      <c r="O4563" t="str">
        <f>INDEX(Neighborhoods!$A:$C, MATCH(Places!$K4563,Neighborhoods!$A:$A,0), MATCH(Places!O$1,Neighborhoods!$A$1:$C$1,0))</f>
        <v>Bushwick</v>
      </c>
      <c r="P4563" t="s">
        <v>11822</v>
      </c>
      <c r="Q4563" t="str">
        <f t="shared" si="284"/>
        <v>No</v>
      </c>
      <c r="R4563">
        <v>8</v>
      </c>
      <c r="S4563" t="str">
        <f t="shared" si="285"/>
        <v>Large</v>
      </c>
      <c r="T4563" s="50">
        <v>425</v>
      </c>
      <c r="U4563" s="70">
        <f t="shared" si="286"/>
        <v>0.04</v>
      </c>
      <c r="V4563" s="52">
        <v>4.5999999999999996</v>
      </c>
      <c r="W4563" s="52" t="str" cm="1">
        <f t="array" ref="W4563">_xlfn.SWITCH(ROUND(V4563,0),5,"Excellent",4,"Good",3,"Ok","Bad")</f>
        <v>Excellent</v>
      </c>
      <c r="X4563">
        <v>15</v>
      </c>
      <c r="Y4563" t="str">
        <f t="shared" si="287"/>
        <v>No</v>
      </c>
      <c r="Z4563" s="68">
        <v>43550</v>
      </c>
      <c r="AA4563" s="68">
        <v>43711</v>
      </c>
      <c r="AB4563">
        <v>148</v>
      </c>
      <c r="AC4563" t="s">
        <v>15615</v>
      </c>
    </row>
    <row r="4564" spans="1:29" x14ac:dyDescent="0.3">
      <c r="A4564" t="s">
        <v>14491</v>
      </c>
      <c r="B4564">
        <v>3585</v>
      </c>
      <c r="C4564" t="str">
        <f>VLOOKUP($B4564,Hosts!$A:$M,10,0)</f>
        <v>Within an hour</v>
      </c>
      <c r="D4564" s="70">
        <f>VLOOKUP($B4564,Hosts!$A:$M,11,0)</f>
        <v>0.98</v>
      </c>
      <c r="E4564" s="70">
        <f>VLOOKUP($B4564,Hosts!$A:$M,12,0)</f>
        <v>0.96</v>
      </c>
      <c r="F4564" t="str">
        <f>VLOOKUP($B4564,Hosts!$A:$M,13,0)</f>
        <v>Yes</v>
      </c>
      <c r="G4564" t="str">
        <f>INDEX(Hosts!$A:$M, MATCH(Places!$B4564,Hosts!$A:$A,0), MATCH(Places!G$1,Hosts!$A$1:$M$1,0))</f>
        <v>Within an hour</v>
      </c>
      <c r="H4564" s="70">
        <f>INDEX(Hosts!$A:$M, MATCH(Places!$B4564,Hosts!$A:$A,0), MATCH(Places!H$1,Hosts!$A$1:$M$1,0))</f>
        <v>0.98</v>
      </c>
      <c r="I4564" s="70">
        <f>INDEX(Hosts!$A:$M, MATCH(Places!$B4564,Hosts!$A:$A,0), MATCH(Places!I$1,Hosts!$A$1:$M$1,0))</f>
        <v>0.96</v>
      </c>
      <c r="J4564" t="str">
        <f>INDEX(Hosts!$A:$M, MATCH(Places!$B4564,Hosts!$A:$A,0), MATCH(Places!J$1,Hosts!$A$1:$M$1,0))</f>
        <v>Yes</v>
      </c>
      <c r="K4564">
        <v>23</v>
      </c>
      <c r="L4564" t="str">
        <f>VLOOKUP($K4564,Neighborhoods!$A:$C,2,0)</f>
        <v>Queens</v>
      </c>
      <c r="M4564" t="str">
        <f>VLOOKUP($K4564,Neighborhoods!$A:$C,3,0)</f>
        <v>Jamaica</v>
      </c>
      <c r="N4564" t="str">
        <f>INDEX(Neighborhoods!$A:$C, MATCH(Places!$K4564,Neighborhoods!$A:$A,0), MATCH(Places!N$1,Neighborhoods!$A$1:$C$1,0))</f>
        <v>Queens</v>
      </c>
      <c r="O4564" t="str">
        <f>INDEX(Neighborhoods!$A:$C, MATCH(Places!$K4564,Neighborhoods!$A:$A,0), MATCH(Places!O$1,Neighborhoods!$A$1:$C$1,0))</f>
        <v>Jamaica</v>
      </c>
      <c r="P4564" t="s">
        <v>11822</v>
      </c>
      <c r="Q4564" t="str">
        <f t="shared" si="284"/>
        <v>No</v>
      </c>
      <c r="R4564">
        <v>10</v>
      </c>
      <c r="S4564" t="str">
        <f t="shared" si="285"/>
        <v>Large</v>
      </c>
      <c r="T4564" s="50">
        <v>155</v>
      </c>
      <c r="U4564" s="70">
        <f t="shared" si="286"/>
        <v>0.03</v>
      </c>
      <c r="V4564" s="52">
        <v>4.82</v>
      </c>
      <c r="W4564" s="52" t="str" cm="1">
        <f t="array" ref="W4564">_xlfn.SWITCH(ROUND(V4564,0),5,"Excellent",4,"Good",3,"Ok","Bad")</f>
        <v>Excellent</v>
      </c>
      <c r="X4564">
        <v>85</v>
      </c>
      <c r="Y4564" t="str">
        <f t="shared" si="287"/>
        <v>No</v>
      </c>
      <c r="Z4564" s="68">
        <v>43575</v>
      </c>
      <c r="AA4564" s="68">
        <v>44017</v>
      </c>
      <c r="AB4564">
        <v>343</v>
      </c>
      <c r="AC4564" t="s">
        <v>15615</v>
      </c>
    </row>
    <row r="4565" spans="1:29" x14ac:dyDescent="0.3">
      <c r="A4565" t="s">
        <v>3206</v>
      </c>
      <c r="B4565">
        <v>3786</v>
      </c>
      <c r="C4565" t="str">
        <f>VLOOKUP($B4565,Hosts!$A:$M,10,0)</f>
        <v>Within a few hours</v>
      </c>
      <c r="D4565" s="70">
        <f>VLOOKUP($B4565,Hosts!$A:$M,11,0)</f>
        <v>1</v>
      </c>
      <c r="E4565" s="70">
        <f>VLOOKUP($B4565,Hosts!$A:$M,12,0)</f>
        <v>0.97</v>
      </c>
      <c r="F4565" t="str">
        <f>VLOOKUP($B4565,Hosts!$A:$M,13,0)</f>
        <v>No</v>
      </c>
      <c r="G4565" t="str">
        <f>INDEX(Hosts!$A:$M, MATCH(Places!$B4565,Hosts!$A:$A,0), MATCH(Places!G$1,Hosts!$A$1:$M$1,0))</f>
        <v>Within a few hours</v>
      </c>
      <c r="H4565" s="70">
        <f>INDEX(Hosts!$A:$M, MATCH(Places!$B4565,Hosts!$A:$A,0), MATCH(Places!H$1,Hosts!$A$1:$M$1,0))</f>
        <v>1</v>
      </c>
      <c r="I4565" s="70">
        <f>INDEX(Hosts!$A:$M, MATCH(Places!$B4565,Hosts!$A:$A,0), MATCH(Places!I$1,Hosts!$A$1:$M$1,0))</f>
        <v>0.97</v>
      </c>
      <c r="J4565" t="str">
        <f>INDEX(Hosts!$A:$M, MATCH(Places!$B4565,Hosts!$A:$A,0), MATCH(Places!J$1,Hosts!$A$1:$M$1,0))</f>
        <v>No</v>
      </c>
      <c r="K4565">
        <v>6</v>
      </c>
      <c r="L4565" t="str">
        <f>VLOOKUP($K4565,Neighborhoods!$A:$C,2,0)</f>
        <v>Bronx</v>
      </c>
      <c r="M4565" t="str">
        <f>VLOOKUP($K4565,Neighborhoods!$A:$C,3,0)</f>
        <v>Wakefield</v>
      </c>
      <c r="N4565" t="str">
        <f>INDEX(Neighborhoods!$A:$C, MATCH(Places!$K4565,Neighborhoods!$A:$A,0), MATCH(Places!N$1,Neighborhoods!$A$1:$C$1,0))</f>
        <v>Bronx</v>
      </c>
      <c r="O4565" t="str">
        <f>INDEX(Neighborhoods!$A:$C, MATCH(Places!$K4565,Neighborhoods!$A:$A,0), MATCH(Places!O$1,Neighborhoods!$A$1:$C$1,0))</f>
        <v>Wakefield</v>
      </c>
      <c r="P4565" t="s">
        <v>11822</v>
      </c>
      <c r="Q4565" t="str">
        <f t="shared" si="284"/>
        <v>No</v>
      </c>
      <c r="R4565">
        <v>4</v>
      </c>
      <c r="S4565" t="str">
        <f t="shared" si="285"/>
        <v>Medium</v>
      </c>
      <c r="T4565" s="50">
        <v>101.71</v>
      </c>
      <c r="U4565" s="70">
        <f t="shared" si="286"/>
        <v>0.03</v>
      </c>
      <c r="V4565" s="52">
        <v>4.7300000000000004</v>
      </c>
      <c r="W4565" s="52" t="str" cm="1">
        <f t="array" ref="W4565">_xlfn.SWITCH(ROUND(V4565,0),5,"Excellent",4,"Good",3,"Ok","Bad")</f>
        <v>Excellent</v>
      </c>
      <c r="X4565">
        <v>30</v>
      </c>
      <c r="Y4565" t="str">
        <f t="shared" si="287"/>
        <v>No</v>
      </c>
      <c r="Z4565" s="68">
        <v>43552</v>
      </c>
      <c r="AA4565" s="68">
        <v>44025</v>
      </c>
      <c r="AB4565">
        <v>88</v>
      </c>
      <c r="AC4565" t="s">
        <v>15615</v>
      </c>
    </row>
    <row r="4566" spans="1:29" x14ac:dyDescent="0.3">
      <c r="A4566" t="s">
        <v>3207</v>
      </c>
      <c r="B4566">
        <v>3800</v>
      </c>
      <c r="C4566" t="str">
        <f>VLOOKUP($B4566,Hosts!$A:$M,10,0)</f>
        <v>Within an hour</v>
      </c>
      <c r="D4566" s="70">
        <f>VLOOKUP($B4566,Hosts!$A:$M,11,0)</f>
        <v>1</v>
      </c>
      <c r="E4566" s="70">
        <f>VLOOKUP($B4566,Hosts!$A:$M,12,0)</f>
        <v>0.96</v>
      </c>
      <c r="F4566" t="str">
        <f>VLOOKUP($B4566,Hosts!$A:$M,13,0)</f>
        <v>Yes</v>
      </c>
      <c r="G4566" t="str">
        <f>INDEX(Hosts!$A:$M, MATCH(Places!$B4566,Hosts!$A:$A,0), MATCH(Places!G$1,Hosts!$A$1:$M$1,0))</f>
        <v>Within an hour</v>
      </c>
      <c r="H4566" s="70">
        <f>INDEX(Hosts!$A:$M, MATCH(Places!$B4566,Hosts!$A:$A,0), MATCH(Places!H$1,Hosts!$A$1:$M$1,0))</f>
        <v>1</v>
      </c>
      <c r="I4566" s="70">
        <f>INDEX(Hosts!$A:$M, MATCH(Places!$B4566,Hosts!$A:$A,0), MATCH(Places!I$1,Hosts!$A$1:$M$1,0))</f>
        <v>0.96</v>
      </c>
      <c r="J4566" t="str">
        <f>INDEX(Hosts!$A:$M, MATCH(Places!$B4566,Hosts!$A:$A,0), MATCH(Places!J$1,Hosts!$A$1:$M$1,0))</f>
        <v>Yes</v>
      </c>
      <c r="K4566">
        <v>26</v>
      </c>
      <c r="L4566" t="str">
        <f>VLOOKUP($K4566,Neighborhoods!$A:$C,2,0)</f>
        <v>Queens</v>
      </c>
      <c r="M4566" t="str">
        <f>VLOOKUP($K4566,Neighborhoods!$A:$C,3,0)</f>
        <v>Sunnyside</v>
      </c>
      <c r="N4566" t="str">
        <f>INDEX(Neighborhoods!$A:$C, MATCH(Places!$K4566,Neighborhoods!$A:$A,0), MATCH(Places!N$1,Neighborhoods!$A$1:$C$1,0))</f>
        <v>Queens</v>
      </c>
      <c r="O4566" t="str">
        <f>INDEX(Neighborhoods!$A:$C, MATCH(Places!$K4566,Neighborhoods!$A:$A,0), MATCH(Places!O$1,Neighborhoods!$A$1:$C$1,0))</f>
        <v>Sunnyside</v>
      </c>
      <c r="P4566" t="s">
        <v>11822</v>
      </c>
      <c r="Q4566" t="str">
        <f t="shared" si="284"/>
        <v>No</v>
      </c>
      <c r="R4566">
        <v>5</v>
      </c>
      <c r="S4566" t="str">
        <f t="shared" si="285"/>
        <v>Medium</v>
      </c>
      <c r="T4566" s="50">
        <v>250</v>
      </c>
      <c r="U4566" s="70">
        <f t="shared" si="286"/>
        <v>0.04</v>
      </c>
      <c r="V4566" s="52">
        <v>4.82</v>
      </c>
      <c r="W4566" s="52" t="str" cm="1">
        <f t="array" ref="W4566">_xlfn.SWITCH(ROUND(V4566,0),5,"Excellent",4,"Good",3,"Ok","Bad")</f>
        <v>Excellent</v>
      </c>
      <c r="X4566">
        <v>34</v>
      </c>
      <c r="Y4566" t="str">
        <f t="shared" si="287"/>
        <v>No</v>
      </c>
      <c r="Z4566" s="68">
        <v>43534</v>
      </c>
      <c r="AA4566" s="68">
        <v>43848</v>
      </c>
      <c r="AB4566">
        <v>180</v>
      </c>
      <c r="AC4566" t="s">
        <v>15615</v>
      </c>
    </row>
    <row r="4567" spans="1:29" x14ac:dyDescent="0.3">
      <c r="A4567" t="s">
        <v>3208</v>
      </c>
      <c r="B4567">
        <v>3638</v>
      </c>
      <c r="C4567" t="str">
        <f>VLOOKUP($B4567,Hosts!$A:$M,10,0)</f>
        <v>Within a day</v>
      </c>
      <c r="D4567" s="70">
        <f>VLOOKUP($B4567,Hosts!$A:$M,11,0)</f>
        <v>1</v>
      </c>
      <c r="E4567" s="70">
        <f>VLOOKUP($B4567,Hosts!$A:$M,12,0)</f>
        <v>1</v>
      </c>
      <c r="F4567" t="str">
        <f>VLOOKUP($B4567,Hosts!$A:$M,13,0)</f>
        <v>No</v>
      </c>
      <c r="G4567" t="str">
        <f>INDEX(Hosts!$A:$M, MATCH(Places!$B4567,Hosts!$A:$A,0), MATCH(Places!G$1,Hosts!$A$1:$M$1,0))</f>
        <v>Within a day</v>
      </c>
      <c r="H4567" s="70">
        <f>INDEX(Hosts!$A:$M, MATCH(Places!$B4567,Hosts!$A:$A,0), MATCH(Places!H$1,Hosts!$A$1:$M$1,0))</f>
        <v>1</v>
      </c>
      <c r="I4567" s="70">
        <f>INDEX(Hosts!$A:$M, MATCH(Places!$B4567,Hosts!$A:$A,0), MATCH(Places!I$1,Hosts!$A$1:$M$1,0))</f>
        <v>1</v>
      </c>
      <c r="J4567" t="str">
        <f>INDEX(Hosts!$A:$M, MATCH(Places!$B4567,Hosts!$A:$A,0), MATCH(Places!J$1,Hosts!$A$1:$M$1,0))</f>
        <v>No</v>
      </c>
      <c r="K4567">
        <v>16</v>
      </c>
      <c r="L4567" t="str">
        <f>VLOOKUP($K4567,Neighborhoods!$A:$C,2,0)</f>
        <v>Manhattan</v>
      </c>
      <c r="M4567" t="str">
        <f>VLOOKUP($K4567,Neighborhoods!$A:$C,3,0)</f>
        <v>Harlem</v>
      </c>
      <c r="N4567" t="str">
        <f>INDEX(Neighborhoods!$A:$C, MATCH(Places!$K4567,Neighborhoods!$A:$A,0), MATCH(Places!N$1,Neighborhoods!$A$1:$C$1,0))</f>
        <v>Manhattan</v>
      </c>
      <c r="O4567" t="str">
        <f>INDEX(Neighborhoods!$A:$C, MATCH(Places!$K4567,Neighborhoods!$A:$A,0), MATCH(Places!O$1,Neighborhoods!$A$1:$C$1,0))</f>
        <v>Harlem</v>
      </c>
      <c r="P4567" t="s">
        <v>1</v>
      </c>
      <c r="Q4567" t="str">
        <f t="shared" si="284"/>
        <v>Yes</v>
      </c>
      <c r="R4567">
        <v>2</v>
      </c>
      <c r="S4567" t="str">
        <f t="shared" si="285"/>
        <v>Small</v>
      </c>
      <c r="T4567" s="50">
        <v>60</v>
      </c>
      <c r="U4567" s="70">
        <f t="shared" si="286"/>
        <v>0.03</v>
      </c>
      <c r="V4567" s="52">
        <v>4.76</v>
      </c>
      <c r="W4567" s="52" t="str" cm="1">
        <f t="array" ref="W4567">_xlfn.SWITCH(ROUND(V4567,0),5,"Excellent",4,"Good",3,"Ok","Bad")</f>
        <v>Excellent</v>
      </c>
      <c r="X4567">
        <v>17</v>
      </c>
      <c r="Y4567" t="str">
        <f t="shared" si="287"/>
        <v>No</v>
      </c>
      <c r="Z4567" s="68">
        <v>43625</v>
      </c>
      <c r="AA4567" s="68">
        <v>43899</v>
      </c>
      <c r="AB4567">
        <v>153</v>
      </c>
      <c r="AC4567" t="s">
        <v>15616</v>
      </c>
    </row>
    <row r="4568" spans="1:29" x14ac:dyDescent="0.3">
      <c r="A4568" t="s">
        <v>15077</v>
      </c>
      <c r="B4568">
        <v>85</v>
      </c>
      <c r="C4568" t="str">
        <f>VLOOKUP($B4568,Hosts!$A:$M,10,0)</f>
        <v>Within a few hours</v>
      </c>
      <c r="D4568" s="70">
        <f>VLOOKUP($B4568,Hosts!$A:$M,11,0)</f>
        <v>0.88</v>
      </c>
      <c r="E4568" s="70">
        <f>VLOOKUP($B4568,Hosts!$A:$M,12,0)</f>
        <v>0.32</v>
      </c>
      <c r="F4568" t="str">
        <f>VLOOKUP($B4568,Hosts!$A:$M,13,0)</f>
        <v>No</v>
      </c>
      <c r="G4568" t="str">
        <f>INDEX(Hosts!$A:$M, MATCH(Places!$B4568,Hosts!$A:$A,0), MATCH(Places!G$1,Hosts!$A$1:$M$1,0))</f>
        <v>Within a few hours</v>
      </c>
      <c r="H4568" s="70">
        <f>INDEX(Hosts!$A:$M, MATCH(Places!$B4568,Hosts!$A:$A,0), MATCH(Places!H$1,Hosts!$A$1:$M$1,0))</f>
        <v>0.88</v>
      </c>
      <c r="I4568" s="70">
        <f>INDEX(Hosts!$A:$M, MATCH(Places!$B4568,Hosts!$A:$A,0), MATCH(Places!I$1,Hosts!$A$1:$M$1,0))</f>
        <v>0.32</v>
      </c>
      <c r="J4568" t="str">
        <f>INDEX(Hosts!$A:$M, MATCH(Places!$B4568,Hosts!$A:$A,0), MATCH(Places!J$1,Hosts!$A$1:$M$1,0))</f>
        <v>No</v>
      </c>
      <c r="K4568">
        <v>12</v>
      </c>
      <c r="L4568" t="str">
        <f>VLOOKUP($K4568,Neighborhoods!$A:$C,2,0)</f>
        <v>Brooklyn</v>
      </c>
      <c r="M4568" t="str">
        <f>VLOOKUP($K4568,Neighborhoods!$A:$C,3,0)</f>
        <v>Williamsburg</v>
      </c>
      <c r="N4568" t="str">
        <f>INDEX(Neighborhoods!$A:$C, MATCH(Places!$K4568,Neighborhoods!$A:$A,0), MATCH(Places!N$1,Neighborhoods!$A$1:$C$1,0))</f>
        <v>Brooklyn</v>
      </c>
      <c r="O4568" t="str">
        <f>INDEX(Neighborhoods!$A:$C, MATCH(Places!$K4568,Neighborhoods!$A:$A,0), MATCH(Places!O$1,Neighborhoods!$A$1:$C$1,0))</f>
        <v>Williamsburg</v>
      </c>
      <c r="P4568" t="s">
        <v>11822</v>
      </c>
      <c r="Q4568" t="str">
        <f t="shared" si="284"/>
        <v>No</v>
      </c>
      <c r="R4568">
        <v>2</v>
      </c>
      <c r="S4568" t="str">
        <f t="shared" si="285"/>
        <v>Small</v>
      </c>
      <c r="T4568" s="50">
        <v>80</v>
      </c>
      <c r="U4568" s="70">
        <f t="shared" si="286"/>
        <v>0.03</v>
      </c>
      <c r="V4568" s="52">
        <v>5</v>
      </c>
      <c r="W4568" s="52" t="str" cm="1">
        <f t="array" ref="W4568">_xlfn.SWITCH(ROUND(V4568,0),5,"Excellent",4,"Good",3,"Ok","Bad")</f>
        <v>Excellent</v>
      </c>
      <c r="X4568">
        <v>6</v>
      </c>
      <c r="Y4568" t="str">
        <f t="shared" si="287"/>
        <v>No</v>
      </c>
      <c r="Z4568" s="68">
        <v>43643</v>
      </c>
      <c r="AA4568" s="68">
        <v>43804</v>
      </c>
      <c r="AB4568">
        <v>141</v>
      </c>
      <c r="AC4568" t="s">
        <v>15615</v>
      </c>
    </row>
    <row r="4569" spans="1:29" x14ac:dyDescent="0.3">
      <c r="A4569" t="s">
        <v>13701</v>
      </c>
      <c r="B4569">
        <v>3806</v>
      </c>
      <c r="C4569" t="str">
        <f>VLOOKUP($B4569,Hosts!$A:$M,10,0)</f>
        <v>Within an hour</v>
      </c>
      <c r="D4569" s="70">
        <f>VLOOKUP($B4569,Hosts!$A:$M,11,0)</f>
        <v>0.83</v>
      </c>
      <c r="E4569" s="70">
        <f>VLOOKUP($B4569,Hosts!$A:$M,12,0)</f>
        <v>1</v>
      </c>
      <c r="F4569" t="str">
        <f>VLOOKUP($B4569,Hosts!$A:$M,13,0)</f>
        <v>No</v>
      </c>
      <c r="G4569" t="str">
        <f>INDEX(Hosts!$A:$M, MATCH(Places!$B4569,Hosts!$A:$A,0), MATCH(Places!G$1,Hosts!$A$1:$M$1,0))</f>
        <v>Within an hour</v>
      </c>
      <c r="H4569" s="70">
        <f>INDEX(Hosts!$A:$M, MATCH(Places!$B4569,Hosts!$A:$A,0), MATCH(Places!H$1,Hosts!$A$1:$M$1,0))</f>
        <v>0.83</v>
      </c>
      <c r="I4569" s="70">
        <f>INDEX(Hosts!$A:$M, MATCH(Places!$B4569,Hosts!$A:$A,0), MATCH(Places!I$1,Hosts!$A$1:$M$1,0))</f>
        <v>1</v>
      </c>
      <c r="J4569" t="str">
        <f>INDEX(Hosts!$A:$M, MATCH(Places!$B4569,Hosts!$A:$A,0), MATCH(Places!J$1,Hosts!$A$1:$M$1,0))</f>
        <v>No</v>
      </c>
      <c r="K4569">
        <v>7</v>
      </c>
      <c r="L4569" t="str">
        <f>VLOOKUP($K4569,Neighborhoods!$A:$C,2,0)</f>
        <v>Brooklyn</v>
      </c>
      <c r="M4569" t="str">
        <f>VLOOKUP($K4569,Neighborhoods!$A:$C,3,0)</f>
        <v>Bedford-Stuyvesant</v>
      </c>
      <c r="N4569" t="str">
        <f>INDEX(Neighborhoods!$A:$C, MATCH(Places!$K4569,Neighborhoods!$A:$A,0), MATCH(Places!N$1,Neighborhoods!$A$1:$C$1,0))</f>
        <v>Brooklyn</v>
      </c>
      <c r="O4569" t="str">
        <f>INDEX(Neighborhoods!$A:$C, MATCH(Places!$K4569,Neighborhoods!$A:$A,0), MATCH(Places!O$1,Neighborhoods!$A$1:$C$1,0))</f>
        <v>Bedford-Stuyvesant</v>
      </c>
      <c r="P4569" t="s">
        <v>1</v>
      </c>
      <c r="Q4569" t="str">
        <f t="shared" si="284"/>
        <v>Yes</v>
      </c>
      <c r="R4569">
        <v>2</v>
      </c>
      <c r="S4569" t="str">
        <f t="shared" si="285"/>
        <v>Small</v>
      </c>
      <c r="T4569" s="50">
        <v>40</v>
      </c>
      <c r="U4569" s="70">
        <f t="shared" si="286"/>
        <v>0.03</v>
      </c>
      <c r="V4569" s="52">
        <v>5</v>
      </c>
      <c r="W4569" s="52" t="str" cm="1">
        <f t="array" ref="W4569">_xlfn.SWITCH(ROUND(V4569,0),5,"Excellent",4,"Good",3,"Ok","Bad")</f>
        <v>Excellent</v>
      </c>
      <c r="X4569">
        <v>3</v>
      </c>
      <c r="Y4569" t="str">
        <f t="shared" si="287"/>
        <v>No</v>
      </c>
      <c r="Z4569" s="68">
        <v>43532</v>
      </c>
      <c r="AA4569" s="68">
        <v>43537</v>
      </c>
      <c r="AB4569">
        <v>30</v>
      </c>
      <c r="AC4569" t="s">
        <v>15616</v>
      </c>
    </row>
    <row r="4570" spans="1:29" x14ac:dyDescent="0.3">
      <c r="A4570" t="s">
        <v>3209</v>
      </c>
      <c r="B4570">
        <v>3679</v>
      </c>
      <c r="C4570" t="str">
        <f>VLOOKUP($B4570,Hosts!$A:$M,10,0)</f>
        <v>Within an hour</v>
      </c>
      <c r="D4570" s="70">
        <f>VLOOKUP($B4570,Hosts!$A:$M,11,0)</f>
        <v>0.94</v>
      </c>
      <c r="E4570" s="70">
        <f>VLOOKUP($B4570,Hosts!$A:$M,12,0)</f>
        <v>0.97</v>
      </c>
      <c r="F4570" t="str">
        <f>VLOOKUP($B4570,Hosts!$A:$M,13,0)</f>
        <v>No</v>
      </c>
      <c r="G4570" t="str">
        <f>INDEX(Hosts!$A:$M, MATCH(Places!$B4570,Hosts!$A:$A,0), MATCH(Places!G$1,Hosts!$A$1:$M$1,0))</f>
        <v>Within an hour</v>
      </c>
      <c r="H4570" s="70">
        <f>INDEX(Hosts!$A:$M, MATCH(Places!$B4570,Hosts!$A:$A,0), MATCH(Places!H$1,Hosts!$A$1:$M$1,0))</f>
        <v>0.94</v>
      </c>
      <c r="I4570" s="70">
        <f>INDEX(Hosts!$A:$M, MATCH(Places!$B4570,Hosts!$A:$A,0), MATCH(Places!I$1,Hosts!$A$1:$M$1,0))</f>
        <v>0.97</v>
      </c>
      <c r="J4570" t="str">
        <f>INDEX(Hosts!$A:$M, MATCH(Places!$B4570,Hosts!$A:$A,0), MATCH(Places!J$1,Hosts!$A$1:$M$1,0))</f>
        <v>No</v>
      </c>
      <c r="K4570">
        <v>7</v>
      </c>
      <c r="L4570" t="str">
        <f>VLOOKUP($K4570,Neighborhoods!$A:$C,2,0)</f>
        <v>Brooklyn</v>
      </c>
      <c r="M4570" t="str">
        <f>VLOOKUP($K4570,Neighborhoods!$A:$C,3,0)</f>
        <v>Bedford-Stuyvesant</v>
      </c>
      <c r="N4570" t="str">
        <f>INDEX(Neighborhoods!$A:$C, MATCH(Places!$K4570,Neighborhoods!$A:$A,0), MATCH(Places!N$1,Neighborhoods!$A$1:$C$1,0))</f>
        <v>Brooklyn</v>
      </c>
      <c r="O4570" t="str">
        <f>INDEX(Neighborhoods!$A:$C, MATCH(Places!$K4570,Neighborhoods!$A:$A,0), MATCH(Places!O$1,Neighborhoods!$A$1:$C$1,0))</f>
        <v>Bedford-Stuyvesant</v>
      </c>
      <c r="P4570" t="s">
        <v>1</v>
      </c>
      <c r="Q4570" t="str">
        <f t="shared" si="284"/>
        <v>Yes</v>
      </c>
      <c r="R4570">
        <v>3</v>
      </c>
      <c r="S4570" t="str">
        <f t="shared" si="285"/>
        <v>Medium</v>
      </c>
      <c r="T4570" s="50">
        <v>47</v>
      </c>
      <c r="U4570" s="70">
        <f t="shared" si="286"/>
        <v>0.03</v>
      </c>
      <c r="V4570" s="52">
        <v>4.5599999999999996</v>
      </c>
      <c r="W4570" s="52" t="str" cm="1">
        <f t="array" ref="W4570">_xlfn.SWITCH(ROUND(V4570,0),5,"Excellent",4,"Good",3,"Ok","Bad")</f>
        <v>Excellent</v>
      </c>
      <c r="X4570">
        <v>70</v>
      </c>
      <c r="Y4570" t="str">
        <f t="shared" si="287"/>
        <v>No</v>
      </c>
      <c r="Z4570" s="68">
        <v>43543</v>
      </c>
      <c r="AA4570" s="68">
        <v>44042</v>
      </c>
      <c r="AB4570">
        <v>101</v>
      </c>
      <c r="AC4570" t="s">
        <v>15616</v>
      </c>
    </row>
    <row r="4571" spans="1:29" x14ac:dyDescent="0.3">
      <c r="A4571" t="s">
        <v>3210</v>
      </c>
      <c r="B4571">
        <v>3788</v>
      </c>
      <c r="C4571" t="str">
        <f>VLOOKUP($B4571,Hosts!$A:$M,10,0)</f>
        <v>A few days or more</v>
      </c>
      <c r="D4571" s="70">
        <f>VLOOKUP($B4571,Hosts!$A:$M,11,0)</f>
        <v>0.17</v>
      </c>
      <c r="E4571" s="70">
        <f>VLOOKUP($B4571,Hosts!$A:$M,12,0)</f>
        <v>0.95</v>
      </c>
      <c r="F4571" t="str">
        <f>VLOOKUP($B4571,Hosts!$A:$M,13,0)</f>
        <v>No</v>
      </c>
      <c r="G4571" t="str">
        <f>INDEX(Hosts!$A:$M, MATCH(Places!$B4571,Hosts!$A:$A,0), MATCH(Places!G$1,Hosts!$A$1:$M$1,0))</f>
        <v>A few days or more</v>
      </c>
      <c r="H4571" s="70">
        <f>INDEX(Hosts!$A:$M, MATCH(Places!$B4571,Hosts!$A:$A,0), MATCH(Places!H$1,Hosts!$A$1:$M$1,0))</f>
        <v>0.17</v>
      </c>
      <c r="I4571" s="70">
        <f>INDEX(Hosts!$A:$M, MATCH(Places!$B4571,Hosts!$A:$A,0), MATCH(Places!I$1,Hosts!$A$1:$M$1,0))</f>
        <v>0.95</v>
      </c>
      <c r="J4571" t="str">
        <f>INDEX(Hosts!$A:$M, MATCH(Places!$B4571,Hosts!$A:$A,0), MATCH(Places!J$1,Hosts!$A$1:$M$1,0))</f>
        <v>No</v>
      </c>
      <c r="K4571">
        <v>7</v>
      </c>
      <c r="L4571" t="str">
        <f>VLOOKUP($K4571,Neighborhoods!$A:$C,2,0)</f>
        <v>Brooklyn</v>
      </c>
      <c r="M4571" t="str">
        <f>VLOOKUP($K4571,Neighborhoods!$A:$C,3,0)</f>
        <v>Bedford-Stuyvesant</v>
      </c>
      <c r="N4571" t="str">
        <f>INDEX(Neighborhoods!$A:$C, MATCH(Places!$K4571,Neighborhoods!$A:$A,0), MATCH(Places!N$1,Neighborhoods!$A$1:$C$1,0))</f>
        <v>Brooklyn</v>
      </c>
      <c r="O4571" t="str">
        <f>INDEX(Neighborhoods!$A:$C, MATCH(Places!$K4571,Neighborhoods!$A:$A,0), MATCH(Places!O$1,Neighborhoods!$A$1:$C$1,0))</f>
        <v>Bedford-Stuyvesant</v>
      </c>
      <c r="P4571" t="s">
        <v>1</v>
      </c>
      <c r="Q4571" t="str">
        <f t="shared" si="284"/>
        <v>Yes</v>
      </c>
      <c r="R4571">
        <v>2</v>
      </c>
      <c r="S4571" t="str">
        <f t="shared" si="285"/>
        <v>Small</v>
      </c>
      <c r="T4571" s="50">
        <v>36</v>
      </c>
      <c r="U4571" s="70">
        <f t="shared" si="286"/>
        <v>0.03</v>
      </c>
      <c r="V4571" s="52">
        <v>4.74</v>
      </c>
      <c r="W4571" s="52" t="str" cm="1">
        <f t="array" ref="W4571">_xlfn.SWITCH(ROUND(V4571,0),5,"Excellent",4,"Good",3,"Ok","Bad")</f>
        <v>Excellent</v>
      </c>
      <c r="X4571">
        <v>53</v>
      </c>
      <c r="Y4571" t="str">
        <f t="shared" si="287"/>
        <v>No</v>
      </c>
      <c r="Z4571" s="68">
        <v>43529</v>
      </c>
      <c r="AA4571" s="68">
        <v>43898</v>
      </c>
      <c r="AB4571">
        <v>183</v>
      </c>
      <c r="AC4571" t="s">
        <v>15616</v>
      </c>
    </row>
    <row r="4572" spans="1:29" x14ac:dyDescent="0.3">
      <c r="A4572" t="s">
        <v>3211</v>
      </c>
      <c r="B4572">
        <v>2611</v>
      </c>
      <c r="C4572" t="str">
        <f>VLOOKUP($B4572,Hosts!$A:$M,10,0)</f>
        <v>Within an hour</v>
      </c>
      <c r="D4572" s="70">
        <f>VLOOKUP($B4572,Hosts!$A:$M,11,0)</f>
        <v>1</v>
      </c>
      <c r="E4572" s="70">
        <f>VLOOKUP($B4572,Hosts!$A:$M,12,0)</f>
        <v>0.96</v>
      </c>
      <c r="F4572" t="str">
        <f>VLOOKUP($B4572,Hosts!$A:$M,13,0)</f>
        <v>No</v>
      </c>
      <c r="G4572" t="str">
        <f>INDEX(Hosts!$A:$M, MATCH(Places!$B4572,Hosts!$A:$A,0), MATCH(Places!G$1,Hosts!$A$1:$M$1,0))</f>
        <v>Within an hour</v>
      </c>
      <c r="H4572" s="70">
        <f>INDEX(Hosts!$A:$M, MATCH(Places!$B4572,Hosts!$A:$A,0), MATCH(Places!H$1,Hosts!$A$1:$M$1,0))</f>
        <v>1</v>
      </c>
      <c r="I4572" s="70">
        <f>INDEX(Hosts!$A:$M, MATCH(Places!$B4572,Hosts!$A:$A,0), MATCH(Places!I$1,Hosts!$A$1:$M$1,0))</f>
        <v>0.96</v>
      </c>
      <c r="J4572" t="str">
        <f>INDEX(Hosts!$A:$M, MATCH(Places!$B4572,Hosts!$A:$A,0), MATCH(Places!J$1,Hosts!$A$1:$M$1,0))</f>
        <v>No</v>
      </c>
      <c r="K4572">
        <v>21</v>
      </c>
      <c r="L4572" t="str">
        <f>VLOOKUP($K4572,Neighborhoods!$A:$C,2,0)</f>
        <v>Queens</v>
      </c>
      <c r="M4572" t="str">
        <f>VLOOKUP($K4572,Neighborhoods!$A:$C,3,0)</f>
        <v>Astoria</v>
      </c>
      <c r="N4572" t="str">
        <f>INDEX(Neighborhoods!$A:$C, MATCH(Places!$K4572,Neighborhoods!$A:$A,0), MATCH(Places!N$1,Neighborhoods!$A$1:$C$1,0))</f>
        <v>Queens</v>
      </c>
      <c r="O4572" t="str">
        <f>INDEX(Neighborhoods!$A:$C, MATCH(Places!$K4572,Neighborhoods!$A:$A,0), MATCH(Places!O$1,Neighborhoods!$A$1:$C$1,0))</f>
        <v>Astoria</v>
      </c>
      <c r="P4572" t="s">
        <v>11822</v>
      </c>
      <c r="Q4572" t="str">
        <f t="shared" si="284"/>
        <v>No</v>
      </c>
      <c r="R4572">
        <v>4</v>
      </c>
      <c r="S4572" t="str">
        <f t="shared" si="285"/>
        <v>Medium</v>
      </c>
      <c r="T4572" s="50">
        <v>115</v>
      </c>
      <c r="U4572" s="70">
        <f t="shared" si="286"/>
        <v>0.03</v>
      </c>
      <c r="V4572" s="52">
        <v>4.38</v>
      </c>
      <c r="W4572" s="52" t="str" cm="1">
        <f t="array" ref="W4572">_xlfn.SWITCH(ROUND(V4572,0),5,"Excellent",4,"Good",3,"Ok","Bad")</f>
        <v>Good</v>
      </c>
      <c r="X4572">
        <v>26</v>
      </c>
      <c r="Y4572" t="str">
        <f t="shared" si="287"/>
        <v>No</v>
      </c>
      <c r="Z4572" s="68">
        <v>43538</v>
      </c>
      <c r="AA4572" s="68">
        <v>44040</v>
      </c>
      <c r="AB4572">
        <v>169</v>
      </c>
      <c r="AC4572" t="s">
        <v>15615</v>
      </c>
    </row>
    <row r="4573" spans="1:29" x14ac:dyDescent="0.3">
      <c r="A4573" t="s">
        <v>3212</v>
      </c>
      <c r="B4573">
        <v>3792</v>
      </c>
      <c r="C4573" t="str">
        <f>VLOOKUP($B4573,Hosts!$A:$M,10,0)</f>
        <v>Within an hour</v>
      </c>
      <c r="D4573" s="70">
        <f>VLOOKUP($B4573,Hosts!$A:$M,11,0)</f>
        <v>1</v>
      </c>
      <c r="E4573" s="70">
        <f>VLOOKUP($B4573,Hosts!$A:$M,12,0)</f>
        <v>0.98</v>
      </c>
      <c r="F4573" t="str">
        <f>VLOOKUP($B4573,Hosts!$A:$M,13,0)</f>
        <v>Yes</v>
      </c>
      <c r="G4573" t="str">
        <f>INDEX(Hosts!$A:$M, MATCH(Places!$B4573,Hosts!$A:$A,0), MATCH(Places!G$1,Hosts!$A$1:$M$1,0))</f>
        <v>Within an hour</v>
      </c>
      <c r="H4573" s="70">
        <f>INDEX(Hosts!$A:$M, MATCH(Places!$B4573,Hosts!$A:$A,0), MATCH(Places!H$1,Hosts!$A$1:$M$1,0))</f>
        <v>1</v>
      </c>
      <c r="I4573" s="70">
        <f>INDEX(Hosts!$A:$M, MATCH(Places!$B4573,Hosts!$A:$A,0), MATCH(Places!I$1,Hosts!$A$1:$M$1,0))</f>
        <v>0.98</v>
      </c>
      <c r="J4573" t="str">
        <f>INDEX(Hosts!$A:$M, MATCH(Places!$B4573,Hosts!$A:$A,0), MATCH(Places!J$1,Hosts!$A$1:$M$1,0))</f>
        <v>Yes</v>
      </c>
      <c r="K4573">
        <v>10</v>
      </c>
      <c r="L4573" t="str">
        <f>VLOOKUP($K4573,Neighborhoods!$A:$C,2,0)</f>
        <v>Brooklyn</v>
      </c>
      <c r="M4573" t="str">
        <f>VLOOKUP($K4573,Neighborhoods!$A:$C,3,0)</f>
        <v>East Flatbush</v>
      </c>
      <c r="N4573" t="str">
        <f>INDEX(Neighborhoods!$A:$C, MATCH(Places!$K4573,Neighborhoods!$A:$A,0), MATCH(Places!N$1,Neighborhoods!$A$1:$C$1,0))</f>
        <v>Brooklyn</v>
      </c>
      <c r="O4573" t="str">
        <f>INDEX(Neighborhoods!$A:$C, MATCH(Places!$K4573,Neighborhoods!$A:$A,0), MATCH(Places!O$1,Neighborhoods!$A$1:$C$1,0))</f>
        <v>East Flatbush</v>
      </c>
      <c r="P4573" t="s">
        <v>1</v>
      </c>
      <c r="Q4573" t="str">
        <f t="shared" si="284"/>
        <v>Yes</v>
      </c>
      <c r="R4573">
        <v>2</v>
      </c>
      <c r="S4573" t="str">
        <f t="shared" si="285"/>
        <v>Small</v>
      </c>
      <c r="T4573" s="50">
        <v>65</v>
      </c>
      <c r="U4573" s="70">
        <f t="shared" si="286"/>
        <v>0.03</v>
      </c>
      <c r="V4573" s="52">
        <v>5</v>
      </c>
      <c r="W4573" s="52" t="str" cm="1">
        <f t="array" ref="W4573">_xlfn.SWITCH(ROUND(V4573,0),5,"Excellent",4,"Good",3,"Ok","Bad")</f>
        <v>Excellent</v>
      </c>
      <c r="X4573">
        <v>13</v>
      </c>
      <c r="Y4573" t="str">
        <f t="shared" si="287"/>
        <v>No</v>
      </c>
      <c r="Z4573" s="68">
        <v>43591</v>
      </c>
      <c r="AA4573" s="68">
        <v>44042</v>
      </c>
      <c r="AB4573">
        <v>364</v>
      </c>
      <c r="AC4573" t="s">
        <v>15616</v>
      </c>
    </row>
    <row r="4574" spans="1:29" x14ac:dyDescent="0.3">
      <c r="A4574" t="s">
        <v>3213</v>
      </c>
      <c r="B4574">
        <v>3792</v>
      </c>
      <c r="C4574" t="str">
        <f>VLOOKUP($B4574,Hosts!$A:$M,10,0)</f>
        <v>Within an hour</v>
      </c>
      <c r="D4574" s="70">
        <f>VLOOKUP($B4574,Hosts!$A:$M,11,0)</f>
        <v>1</v>
      </c>
      <c r="E4574" s="70">
        <f>VLOOKUP($B4574,Hosts!$A:$M,12,0)</f>
        <v>0.98</v>
      </c>
      <c r="F4574" t="str">
        <f>VLOOKUP($B4574,Hosts!$A:$M,13,0)</f>
        <v>Yes</v>
      </c>
      <c r="G4574" t="str">
        <f>INDEX(Hosts!$A:$M, MATCH(Places!$B4574,Hosts!$A:$A,0), MATCH(Places!G$1,Hosts!$A$1:$M$1,0))</f>
        <v>Within an hour</v>
      </c>
      <c r="H4574" s="70">
        <f>INDEX(Hosts!$A:$M, MATCH(Places!$B4574,Hosts!$A:$A,0), MATCH(Places!H$1,Hosts!$A$1:$M$1,0))</f>
        <v>1</v>
      </c>
      <c r="I4574" s="70">
        <f>INDEX(Hosts!$A:$M, MATCH(Places!$B4574,Hosts!$A:$A,0), MATCH(Places!I$1,Hosts!$A$1:$M$1,0))</f>
        <v>0.98</v>
      </c>
      <c r="J4574" t="str">
        <f>INDEX(Hosts!$A:$M, MATCH(Places!$B4574,Hosts!$A:$A,0), MATCH(Places!J$1,Hosts!$A$1:$M$1,0))</f>
        <v>Yes</v>
      </c>
      <c r="K4574">
        <v>10</v>
      </c>
      <c r="L4574" t="str">
        <f>VLOOKUP($K4574,Neighborhoods!$A:$C,2,0)</f>
        <v>Brooklyn</v>
      </c>
      <c r="M4574" t="str">
        <f>VLOOKUP($K4574,Neighborhoods!$A:$C,3,0)</f>
        <v>East Flatbush</v>
      </c>
      <c r="N4574" t="str">
        <f>INDEX(Neighborhoods!$A:$C, MATCH(Places!$K4574,Neighborhoods!$A:$A,0), MATCH(Places!N$1,Neighborhoods!$A$1:$C$1,0))</f>
        <v>Brooklyn</v>
      </c>
      <c r="O4574" t="str">
        <f>INDEX(Neighborhoods!$A:$C, MATCH(Places!$K4574,Neighborhoods!$A:$A,0), MATCH(Places!O$1,Neighborhoods!$A$1:$C$1,0))</f>
        <v>East Flatbush</v>
      </c>
      <c r="P4574" t="s">
        <v>1</v>
      </c>
      <c r="Q4574" t="str">
        <f t="shared" si="284"/>
        <v>Yes</v>
      </c>
      <c r="R4574">
        <v>2</v>
      </c>
      <c r="S4574" t="str">
        <f t="shared" si="285"/>
        <v>Small</v>
      </c>
      <c r="T4574" s="50">
        <v>80</v>
      </c>
      <c r="U4574" s="70">
        <f t="shared" si="286"/>
        <v>0.03</v>
      </c>
      <c r="V4574" s="52">
        <v>4.71</v>
      </c>
      <c r="W4574" s="52" t="str" cm="1">
        <f t="array" ref="W4574">_xlfn.SWITCH(ROUND(V4574,0),5,"Excellent",4,"Good",3,"Ok","Bad")</f>
        <v>Excellent</v>
      </c>
      <c r="X4574">
        <v>14</v>
      </c>
      <c r="Y4574" t="str">
        <f t="shared" si="287"/>
        <v>No</v>
      </c>
      <c r="Z4574" s="68">
        <v>43585</v>
      </c>
      <c r="AA4574" s="68">
        <v>43899</v>
      </c>
      <c r="AB4574">
        <v>364</v>
      </c>
      <c r="AC4574" t="s">
        <v>15616</v>
      </c>
    </row>
    <row r="4575" spans="1:29" x14ac:dyDescent="0.3">
      <c r="A4575" t="s">
        <v>3214</v>
      </c>
      <c r="B4575">
        <v>3794</v>
      </c>
      <c r="C4575" t="str">
        <f>VLOOKUP($B4575,Hosts!$A:$M,10,0)</f>
        <v>Within an hour</v>
      </c>
      <c r="D4575" s="70">
        <f>VLOOKUP($B4575,Hosts!$A:$M,11,0)</f>
        <v>1</v>
      </c>
      <c r="E4575" s="70">
        <f>VLOOKUP($B4575,Hosts!$A:$M,12,0)</f>
        <v>0.99</v>
      </c>
      <c r="F4575" t="str">
        <f>VLOOKUP($B4575,Hosts!$A:$M,13,0)</f>
        <v>No</v>
      </c>
      <c r="G4575" t="str">
        <f>INDEX(Hosts!$A:$M, MATCH(Places!$B4575,Hosts!$A:$A,0), MATCH(Places!G$1,Hosts!$A$1:$M$1,0))</f>
        <v>Within an hour</v>
      </c>
      <c r="H4575" s="70">
        <f>INDEX(Hosts!$A:$M, MATCH(Places!$B4575,Hosts!$A:$A,0), MATCH(Places!H$1,Hosts!$A$1:$M$1,0))</f>
        <v>1</v>
      </c>
      <c r="I4575" s="70">
        <f>INDEX(Hosts!$A:$M, MATCH(Places!$B4575,Hosts!$A:$A,0), MATCH(Places!I$1,Hosts!$A$1:$M$1,0))</f>
        <v>0.99</v>
      </c>
      <c r="J4575" t="str">
        <f>INDEX(Hosts!$A:$M, MATCH(Places!$B4575,Hosts!$A:$A,0), MATCH(Places!J$1,Hosts!$A$1:$M$1,0))</f>
        <v>No</v>
      </c>
      <c r="K4575">
        <v>21</v>
      </c>
      <c r="L4575" t="str">
        <f>VLOOKUP($K4575,Neighborhoods!$A:$C,2,0)</f>
        <v>Queens</v>
      </c>
      <c r="M4575" t="str">
        <f>VLOOKUP($K4575,Neighborhoods!$A:$C,3,0)</f>
        <v>Astoria</v>
      </c>
      <c r="N4575" t="str">
        <f>INDEX(Neighborhoods!$A:$C, MATCH(Places!$K4575,Neighborhoods!$A:$A,0), MATCH(Places!N$1,Neighborhoods!$A$1:$C$1,0))</f>
        <v>Queens</v>
      </c>
      <c r="O4575" t="str">
        <f>INDEX(Neighborhoods!$A:$C, MATCH(Places!$K4575,Neighborhoods!$A:$A,0), MATCH(Places!O$1,Neighborhoods!$A$1:$C$1,0))</f>
        <v>Astoria</v>
      </c>
      <c r="P4575" t="s">
        <v>16</v>
      </c>
      <c r="Q4575" t="str">
        <f t="shared" si="284"/>
        <v>Yes</v>
      </c>
      <c r="R4575">
        <v>1</v>
      </c>
      <c r="S4575" t="str">
        <f t="shared" si="285"/>
        <v>Small</v>
      </c>
      <c r="T4575" s="50">
        <v>50</v>
      </c>
      <c r="U4575" s="70">
        <f t="shared" si="286"/>
        <v>0.03</v>
      </c>
      <c r="V4575" s="52">
        <v>4.58</v>
      </c>
      <c r="W4575" s="52" t="str" cm="1">
        <f t="array" ref="W4575">_xlfn.SWITCH(ROUND(V4575,0),5,"Excellent",4,"Good",3,"Ok","Bad")</f>
        <v>Excellent</v>
      </c>
      <c r="X4575">
        <v>12</v>
      </c>
      <c r="Y4575" t="str">
        <f t="shared" si="287"/>
        <v>No</v>
      </c>
      <c r="Z4575" s="68">
        <v>43528</v>
      </c>
      <c r="AA4575" s="68">
        <v>43832</v>
      </c>
      <c r="AB4575">
        <v>365</v>
      </c>
      <c r="AC4575" t="s">
        <v>15616</v>
      </c>
    </row>
    <row r="4576" spans="1:29" x14ac:dyDescent="0.3">
      <c r="A4576" t="s">
        <v>13836</v>
      </c>
      <c r="B4576">
        <v>1511</v>
      </c>
      <c r="C4576" t="str">
        <f>VLOOKUP($B4576,Hosts!$A:$M,10,0)</f>
        <v>Within an hour</v>
      </c>
      <c r="D4576" s="70">
        <f>VLOOKUP($B4576,Hosts!$A:$M,11,0)</f>
        <v>0.9</v>
      </c>
      <c r="E4576" s="70">
        <f>VLOOKUP($B4576,Hosts!$A:$M,12,0)</f>
        <v>0.35</v>
      </c>
      <c r="F4576" t="str">
        <f>VLOOKUP($B4576,Hosts!$A:$M,13,0)</f>
        <v>Yes</v>
      </c>
      <c r="G4576" t="str">
        <f>INDEX(Hosts!$A:$M, MATCH(Places!$B4576,Hosts!$A:$A,0), MATCH(Places!G$1,Hosts!$A$1:$M$1,0))</f>
        <v>Within an hour</v>
      </c>
      <c r="H4576" s="70">
        <f>INDEX(Hosts!$A:$M, MATCH(Places!$B4576,Hosts!$A:$A,0), MATCH(Places!H$1,Hosts!$A$1:$M$1,0))</f>
        <v>0.9</v>
      </c>
      <c r="I4576" s="70">
        <f>INDEX(Hosts!$A:$M, MATCH(Places!$B4576,Hosts!$A:$A,0), MATCH(Places!I$1,Hosts!$A$1:$M$1,0))</f>
        <v>0.35</v>
      </c>
      <c r="J4576" t="str">
        <f>INDEX(Hosts!$A:$M, MATCH(Places!$B4576,Hosts!$A:$A,0), MATCH(Places!J$1,Hosts!$A$1:$M$1,0))</f>
        <v>Yes</v>
      </c>
      <c r="K4576">
        <v>12</v>
      </c>
      <c r="L4576" t="str">
        <f>VLOOKUP($K4576,Neighborhoods!$A:$C,2,0)</f>
        <v>Brooklyn</v>
      </c>
      <c r="M4576" t="str">
        <f>VLOOKUP($K4576,Neighborhoods!$A:$C,3,0)</f>
        <v>Williamsburg</v>
      </c>
      <c r="N4576" t="str">
        <f>INDEX(Neighborhoods!$A:$C, MATCH(Places!$K4576,Neighborhoods!$A:$A,0), MATCH(Places!N$1,Neighborhoods!$A$1:$C$1,0))</f>
        <v>Brooklyn</v>
      </c>
      <c r="O4576" t="str">
        <f>INDEX(Neighborhoods!$A:$C, MATCH(Places!$K4576,Neighborhoods!$A:$A,0), MATCH(Places!O$1,Neighborhoods!$A$1:$C$1,0))</f>
        <v>Williamsburg</v>
      </c>
      <c r="P4576" t="s">
        <v>11822</v>
      </c>
      <c r="Q4576" t="str">
        <f t="shared" si="284"/>
        <v>No</v>
      </c>
      <c r="R4576">
        <v>4</v>
      </c>
      <c r="S4576" t="str">
        <f t="shared" si="285"/>
        <v>Medium</v>
      </c>
      <c r="T4576" s="50">
        <v>149</v>
      </c>
      <c r="U4576" s="70">
        <f t="shared" si="286"/>
        <v>0.03</v>
      </c>
      <c r="V4576" s="52">
        <v>5</v>
      </c>
      <c r="W4576" s="52" t="str" cm="1">
        <f t="array" ref="W4576">_xlfn.SWITCH(ROUND(V4576,0),5,"Excellent",4,"Good",3,"Ok","Bad")</f>
        <v>Excellent</v>
      </c>
      <c r="X4576">
        <v>11</v>
      </c>
      <c r="Y4576" t="str">
        <f t="shared" si="287"/>
        <v>No</v>
      </c>
      <c r="Z4576" s="68">
        <v>43577</v>
      </c>
      <c r="AA4576" s="68">
        <v>44022</v>
      </c>
      <c r="AB4576">
        <v>90</v>
      </c>
      <c r="AC4576" t="s">
        <v>15615</v>
      </c>
    </row>
    <row r="4577" spans="1:29" x14ac:dyDescent="0.3">
      <c r="A4577" t="s">
        <v>14836</v>
      </c>
      <c r="B4577">
        <v>927</v>
      </c>
      <c r="C4577" t="str">
        <f>VLOOKUP($B4577,Hosts!$A:$M,10,0)</f>
        <v>Within an hour</v>
      </c>
      <c r="D4577" s="70">
        <f>VLOOKUP($B4577,Hosts!$A:$M,11,0)</f>
        <v>1</v>
      </c>
      <c r="E4577" s="70">
        <f>VLOOKUP($B4577,Hosts!$A:$M,12,0)</f>
        <v>0.35</v>
      </c>
      <c r="F4577" t="str">
        <f>VLOOKUP($B4577,Hosts!$A:$M,13,0)</f>
        <v>Yes</v>
      </c>
      <c r="G4577" t="str">
        <f>INDEX(Hosts!$A:$M, MATCH(Places!$B4577,Hosts!$A:$A,0), MATCH(Places!G$1,Hosts!$A$1:$M$1,0))</f>
        <v>Within an hour</v>
      </c>
      <c r="H4577" s="70">
        <f>INDEX(Hosts!$A:$M, MATCH(Places!$B4577,Hosts!$A:$A,0), MATCH(Places!H$1,Hosts!$A$1:$M$1,0))</f>
        <v>1</v>
      </c>
      <c r="I4577" s="70">
        <f>INDEX(Hosts!$A:$M, MATCH(Places!$B4577,Hosts!$A:$A,0), MATCH(Places!I$1,Hosts!$A$1:$M$1,0))</f>
        <v>0.35</v>
      </c>
      <c r="J4577" t="str">
        <f>INDEX(Hosts!$A:$M, MATCH(Places!$B4577,Hosts!$A:$A,0), MATCH(Places!J$1,Hosts!$A$1:$M$1,0))</f>
        <v>Yes</v>
      </c>
      <c r="K4577">
        <v>21</v>
      </c>
      <c r="L4577" t="str">
        <f>VLOOKUP($K4577,Neighborhoods!$A:$C,2,0)</f>
        <v>Queens</v>
      </c>
      <c r="M4577" t="str">
        <f>VLOOKUP($K4577,Neighborhoods!$A:$C,3,0)</f>
        <v>Astoria</v>
      </c>
      <c r="N4577" t="str">
        <f>INDEX(Neighborhoods!$A:$C, MATCH(Places!$K4577,Neighborhoods!$A:$A,0), MATCH(Places!N$1,Neighborhoods!$A$1:$C$1,0))</f>
        <v>Queens</v>
      </c>
      <c r="O4577" t="str">
        <f>INDEX(Neighborhoods!$A:$C, MATCH(Places!$K4577,Neighborhoods!$A:$A,0), MATCH(Places!O$1,Neighborhoods!$A$1:$C$1,0))</f>
        <v>Astoria</v>
      </c>
      <c r="P4577" t="s">
        <v>1</v>
      </c>
      <c r="Q4577" t="str">
        <f t="shared" si="284"/>
        <v>Yes</v>
      </c>
      <c r="R4577">
        <v>1</v>
      </c>
      <c r="S4577" t="str">
        <f t="shared" si="285"/>
        <v>Small</v>
      </c>
      <c r="T4577" s="50">
        <v>75</v>
      </c>
      <c r="U4577" s="70">
        <f t="shared" si="286"/>
        <v>0.03</v>
      </c>
      <c r="V4577" s="52">
        <v>5</v>
      </c>
      <c r="W4577" s="52" t="str" cm="1">
        <f t="array" ref="W4577">_xlfn.SWITCH(ROUND(V4577,0),5,"Excellent",4,"Good",3,"Ok","Bad")</f>
        <v>Excellent</v>
      </c>
      <c r="X4577">
        <v>13</v>
      </c>
      <c r="Y4577" t="str">
        <f t="shared" si="287"/>
        <v>No</v>
      </c>
      <c r="Z4577" s="68">
        <v>43555</v>
      </c>
      <c r="AA4577" s="68">
        <v>43753</v>
      </c>
      <c r="AB4577">
        <v>0</v>
      </c>
      <c r="AC4577" t="s">
        <v>15615</v>
      </c>
    </row>
    <row r="4578" spans="1:29" x14ac:dyDescent="0.3">
      <c r="A4578" t="s">
        <v>3215</v>
      </c>
      <c r="B4578">
        <v>1358</v>
      </c>
      <c r="C4578" t="str">
        <f>VLOOKUP($B4578,Hosts!$A:$M,10,0)</f>
        <v>Within a day</v>
      </c>
      <c r="D4578" s="70">
        <f>VLOOKUP($B4578,Hosts!$A:$M,11,0)</f>
        <v>1</v>
      </c>
      <c r="E4578" s="70">
        <f>VLOOKUP($B4578,Hosts!$A:$M,12,0)</f>
        <v>0.69</v>
      </c>
      <c r="F4578" t="str">
        <f>VLOOKUP($B4578,Hosts!$A:$M,13,0)</f>
        <v>No</v>
      </c>
      <c r="G4578" t="str">
        <f>INDEX(Hosts!$A:$M, MATCH(Places!$B4578,Hosts!$A:$A,0), MATCH(Places!G$1,Hosts!$A$1:$M$1,0))</f>
        <v>Within a day</v>
      </c>
      <c r="H4578" s="70">
        <f>INDEX(Hosts!$A:$M, MATCH(Places!$B4578,Hosts!$A:$A,0), MATCH(Places!H$1,Hosts!$A$1:$M$1,0))</f>
        <v>1</v>
      </c>
      <c r="I4578" s="70">
        <f>INDEX(Hosts!$A:$M, MATCH(Places!$B4578,Hosts!$A:$A,0), MATCH(Places!I$1,Hosts!$A$1:$M$1,0))</f>
        <v>0.69</v>
      </c>
      <c r="J4578" t="str">
        <f>INDEX(Hosts!$A:$M, MATCH(Places!$B4578,Hosts!$A:$A,0), MATCH(Places!J$1,Hosts!$A$1:$M$1,0))</f>
        <v>No</v>
      </c>
      <c r="K4578">
        <v>12</v>
      </c>
      <c r="L4578" t="str">
        <f>VLOOKUP($K4578,Neighborhoods!$A:$C,2,0)</f>
        <v>Brooklyn</v>
      </c>
      <c r="M4578" t="str">
        <f>VLOOKUP($K4578,Neighborhoods!$A:$C,3,0)</f>
        <v>Williamsburg</v>
      </c>
      <c r="N4578" t="str">
        <f>INDEX(Neighborhoods!$A:$C, MATCH(Places!$K4578,Neighborhoods!$A:$A,0), MATCH(Places!N$1,Neighborhoods!$A$1:$C$1,0))</f>
        <v>Brooklyn</v>
      </c>
      <c r="O4578" t="str">
        <f>INDEX(Neighborhoods!$A:$C, MATCH(Places!$K4578,Neighborhoods!$A:$A,0), MATCH(Places!O$1,Neighborhoods!$A$1:$C$1,0))</f>
        <v>Williamsburg</v>
      </c>
      <c r="P4578" t="s">
        <v>11822</v>
      </c>
      <c r="Q4578" t="str">
        <f t="shared" si="284"/>
        <v>No</v>
      </c>
      <c r="R4578">
        <v>2</v>
      </c>
      <c r="S4578" t="str">
        <f t="shared" si="285"/>
        <v>Small</v>
      </c>
      <c r="T4578" s="50">
        <v>120</v>
      </c>
      <c r="U4578" s="70">
        <f t="shared" si="286"/>
        <v>0.03</v>
      </c>
      <c r="V4578" s="52">
        <v>4.67</v>
      </c>
      <c r="W4578" s="52" t="str" cm="1">
        <f t="array" ref="W4578">_xlfn.SWITCH(ROUND(V4578,0),5,"Excellent",4,"Good",3,"Ok","Bad")</f>
        <v>Excellent</v>
      </c>
      <c r="X4578">
        <v>9</v>
      </c>
      <c r="Y4578" t="str">
        <f t="shared" si="287"/>
        <v>No</v>
      </c>
      <c r="Z4578" s="68">
        <v>43529</v>
      </c>
      <c r="AA4578" s="68">
        <v>43858</v>
      </c>
      <c r="AB4578">
        <v>146</v>
      </c>
      <c r="AC4578" t="s">
        <v>15615</v>
      </c>
    </row>
    <row r="4579" spans="1:29" x14ac:dyDescent="0.3">
      <c r="A4579" t="s">
        <v>3216</v>
      </c>
      <c r="B4579">
        <v>3017</v>
      </c>
      <c r="C4579" t="str">
        <f>VLOOKUP($B4579,Hosts!$A:$M,10,0)</f>
        <v>Within an hour</v>
      </c>
      <c r="D4579" s="70">
        <f>VLOOKUP($B4579,Hosts!$A:$M,11,0)</f>
        <v>1</v>
      </c>
      <c r="E4579" s="70">
        <f>VLOOKUP($B4579,Hosts!$A:$M,12,0)</f>
        <v>0.91</v>
      </c>
      <c r="F4579" t="str">
        <f>VLOOKUP($B4579,Hosts!$A:$M,13,0)</f>
        <v>Yes</v>
      </c>
      <c r="G4579" t="str">
        <f>INDEX(Hosts!$A:$M, MATCH(Places!$B4579,Hosts!$A:$A,0), MATCH(Places!G$1,Hosts!$A$1:$M$1,0))</f>
        <v>Within an hour</v>
      </c>
      <c r="H4579" s="70">
        <f>INDEX(Hosts!$A:$M, MATCH(Places!$B4579,Hosts!$A:$A,0), MATCH(Places!H$1,Hosts!$A$1:$M$1,0))</f>
        <v>1</v>
      </c>
      <c r="I4579" s="70">
        <f>INDEX(Hosts!$A:$M, MATCH(Places!$B4579,Hosts!$A:$A,0), MATCH(Places!I$1,Hosts!$A$1:$M$1,0))</f>
        <v>0.91</v>
      </c>
      <c r="J4579" t="str">
        <f>INDEX(Hosts!$A:$M, MATCH(Places!$B4579,Hosts!$A:$A,0), MATCH(Places!J$1,Hosts!$A$1:$M$1,0))</f>
        <v>Yes</v>
      </c>
      <c r="K4579">
        <v>7</v>
      </c>
      <c r="L4579" t="str">
        <f>VLOOKUP($K4579,Neighborhoods!$A:$C,2,0)</f>
        <v>Brooklyn</v>
      </c>
      <c r="M4579" t="str">
        <f>VLOOKUP($K4579,Neighborhoods!$A:$C,3,0)</f>
        <v>Bedford-Stuyvesant</v>
      </c>
      <c r="N4579" t="str">
        <f>INDEX(Neighborhoods!$A:$C, MATCH(Places!$K4579,Neighborhoods!$A:$A,0), MATCH(Places!N$1,Neighborhoods!$A$1:$C$1,0))</f>
        <v>Brooklyn</v>
      </c>
      <c r="O4579" t="str">
        <f>INDEX(Neighborhoods!$A:$C, MATCH(Places!$K4579,Neighborhoods!$A:$A,0), MATCH(Places!O$1,Neighborhoods!$A$1:$C$1,0))</f>
        <v>Bedford-Stuyvesant</v>
      </c>
      <c r="P4579" t="s">
        <v>11822</v>
      </c>
      <c r="Q4579" t="str">
        <f t="shared" si="284"/>
        <v>No</v>
      </c>
      <c r="R4579">
        <v>6</v>
      </c>
      <c r="S4579" t="str">
        <f t="shared" si="285"/>
        <v>Large</v>
      </c>
      <c r="T4579" s="50">
        <v>150</v>
      </c>
      <c r="U4579" s="70">
        <f t="shared" si="286"/>
        <v>0.03</v>
      </c>
      <c r="V4579" s="52">
        <v>5</v>
      </c>
      <c r="W4579" s="52" t="str" cm="1">
        <f t="array" ref="W4579">_xlfn.SWITCH(ROUND(V4579,0),5,"Excellent",4,"Good",3,"Ok","Bad")</f>
        <v>Excellent</v>
      </c>
      <c r="X4579">
        <v>30</v>
      </c>
      <c r="Y4579" t="str">
        <f t="shared" si="287"/>
        <v>No</v>
      </c>
      <c r="Z4579" s="68">
        <v>43558</v>
      </c>
      <c r="AA4579" s="68">
        <v>43913</v>
      </c>
      <c r="AB4579">
        <v>227</v>
      </c>
      <c r="AC4579" t="s">
        <v>15616</v>
      </c>
    </row>
    <row r="4580" spans="1:29" x14ac:dyDescent="0.3">
      <c r="A4580" t="s">
        <v>14453</v>
      </c>
      <c r="B4580">
        <v>3544</v>
      </c>
      <c r="C4580" t="str">
        <f>VLOOKUP($B4580,Hosts!$A:$M,10,0)</f>
        <v>Within an hour</v>
      </c>
      <c r="D4580" s="70">
        <f>VLOOKUP($B4580,Hosts!$A:$M,11,0)</f>
        <v>0.9</v>
      </c>
      <c r="E4580" s="70">
        <f>VLOOKUP($B4580,Hosts!$A:$M,12,0)</f>
        <v>0.99</v>
      </c>
      <c r="F4580" t="str">
        <f>VLOOKUP($B4580,Hosts!$A:$M,13,0)</f>
        <v>No</v>
      </c>
      <c r="G4580" t="str">
        <f>INDEX(Hosts!$A:$M, MATCH(Places!$B4580,Hosts!$A:$A,0), MATCH(Places!G$1,Hosts!$A$1:$M$1,0))</f>
        <v>Within an hour</v>
      </c>
      <c r="H4580" s="70">
        <f>INDEX(Hosts!$A:$M, MATCH(Places!$B4580,Hosts!$A:$A,0), MATCH(Places!H$1,Hosts!$A$1:$M$1,0))</f>
        <v>0.9</v>
      </c>
      <c r="I4580" s="70">
        <f>INDEX(Hosts!$A:$M, MATCH(Places!$B4580,Hosts!$A:$A,0), MATCH(Places!I$1,Hosts!$A$1:$M$1,0))</f>
        <v>0.99</v>
      </c>
      <c r="J4580" t="str">
        <f>INDEX(Hosts!$A:$M, MATCH(Places!$B4580,Hosts!$A:$A,0), MATCH(Places!J$1,Hosts!$A$1:$M$1,0))</f>
        <v>No</v>
      </c>
      <c r="K4580">
        <v>17</v>
      </c>
      <c r="L4580" t="str">
        <f>VLOOKUP($K4580,Neighborhoods!$A:$C,2,0)</f>
        <v>Manhattan</v>
      </c>
      <c r="M4580" t="str">
        <f>VLOOKUP($K4580,Neighborhoods!$A:$C,3,0)</f>
        <v>Hell's Kitchen</v>
      </c>
      <c r="N4580" t="str">
        <f>INDEX(Neighborhoods!$A:$C, MATCH(Places!$K4580,Neighborhoods!$A:$A,0), MATCH(Places!N$1,Neighborhoods!$A$1:$C$1,0))</f>
        <v>Manhattan</v>
      </c>
      <c r="O4580" t="str">
        <f>INDEX(Neighborhoods!$A:$C, MATCH(Places!$K4580,Neighborhoods!$A:$A,0), MATCH(Places!O$1,Neighborhoods!$A$1:$C$1,0))</f>
        <v>Hell's Kitchen</v>
      </c>
      <c r="P4580" t="s">
        <v>1</v>
      </c>
      <c r="Q4580" t="str">
        <f t="shared" si="284"/>
        <v>Yes</v>
      </c>
      <c r="R4580">
        <v>2</v>
      </c>
      <c r="S4580" t="str">
        <f t="shared" si="285"/>
        <v>Small</v>
      </c>
      <c r="T4580" s="50">
        <v>75</v>
      </c>
      <c r="U4580" s="70">
        <f t="shared" si="286"/>
        <v>0.03</v>
      </c>
      <c r="V4580" s="52">
        <v>3.89</v>
      </c>
      <c r="W4580" s="52" t="str" cm="1">
        <f t="array" ref="W4580">_xlfn.SWITCH(ROUND(V4580,0),5,"Excellent",4,"Good",3,"Ok","Bad")</f>
        <v>Good</v>
      </c>
      <c r="X4580">
        <v>9</v>
      </c>
      <c r="Y4580" t="str">
        <f t="shared" si="287"/>
        <v>No</v>
      </c>
      <c r="Z4580" s="68">
        <v>43585</v>
      </c>
      <c r="AA4580" s="68">
        <v>44033</v>
      </c>
      <c r="AB4580">
        <v>365</v>
      </c>
      <c r="AC4580" t="s">
        <v>15616</v>
      </c>
    </row>
    <row r="4581" spans="1:29" x14ac:dyDescent="0.3">
      <c r="A4581" t="s">
        <v>13129</v>
      </c>
      <c r="B4581">
        <v>3041</v>
      </c>
      <c r="C4581" t="str">
        <f>VLOOKUP($B4581,Hosts!$A:$M,10,0)</f>
        <v>Within a day</v>
      </c>
      <c r="D4581" s="70">
        <f>VLOOKUP($B4581,Hosts!$A:$M,11,0)</f>
        <v>1</v>
      </c>
      <c r="E4581" s="70">
        <f>VLOOKUP($B4581,Hosts!$A:$M,12,0)</f>
        <v>0.98</v>
      </c>
      <c r="F4581" t="str">
        <f>VLOOKUP($B4581,Hosts!$A:$M,13,0)</f>
        <v>No</v>
      </c>
      <c r="G4581" t="str">
        <f>INDEX(Hosts!$A:$M, MATCH(Places!$B4581,Hosts!$A:$A,0), MATCH(Places!G$1,Hosts!$A$1:$M$1,0))</f>
        <v>Within a day</v>
      </c>
      <c r="H4581" s="70">
        <f>INDEX(Hosts!$A:$M, MATCH(Places!$B4581,Hosts!$A:$A,0), MATCH(Places!H$1,Hosts!$A$1:$M$1,0))</f>
        <v>1</v>
      </c>
      <c r="I4581" s="70">
        <f>INDEX(Hosts!$A:$M, MATCH(Places!$B4581,Hosts!$A:$A,0), MATCH(Places!I$1,Hosts!$A$1:$M$1,0))</f>
        <v>0.98</v>
      </c>
      <c r="J4581" t="str">
        <f>INDEX(Hosts!$A:$M, MATCH(Places!$B4581,Hosts!$A:$A,0), MATCH(Places!J$1,Hosts!$A$1:$M$1,0))</f>
        <v>No</v>
      </c>
      <c r="K4581">
        <v>24</v>
      </c>
      <c r="L4581" t="str">
        <f>VLOOKUP($K4581,Neighborhoods!$A:$C,2,0)</f>
        <v>Queens</v>
      </c>
      <c r="M4581" t="str">
        <f>VLOOKUP($K4581,Neighborhoods!$A:$C,3,0)</f>
        <v>Long Island City</v>
      </c>
      <c r="N4581" t="str">
        <f>INDEX(Neighborhoods!$A:$C, MATCH(Places!$K4581,Neighborhoods!$A:$A,0), MATCH(Places!N$1,Neighborhoods!$A$1:$C$1,0))</f>
        <v>Queens</v>
      </c>
      <c r="O4581" t="str">
        <f>INDEX(Neighborhoods!$A:$C, MATCH(Places!$K4581,Neighborhoods!$A:$A,0), MATCH(Places!O$1,Neighborhoods!$A$1:$C$1,0))</f>
        <v>Long Island City</v>
      </c>
      <c r="P4581" t="s">
        <v>1</v>
      </c>
      <c r="Q4581" t="str">
        <f t="shared" si="284"/>
        <v>Yes</v>
      </c>
      <c r="R4581">
        <v>4</v>
      </c>
      <c r="S4581" t="str">
        <f t="shared" si="285"/>
        <v>Medium</v>
      </c>
      <c r="T4581" s="50">
        <v>61</v>
      </c>
      <c r="U4581" s="70">
        <f t="shared" si="286"/>
        <v>0.03</v>
      </c>
      <c r="V4581" s="52">
        <v>4.88</v>
      </c>
      <c r="W4581" s="52" t="str" cm="1">
        <f t="array" ref="W4581">_xlfn.SWITCH(ROUND(V4581,0),5,"Excellent",4,"Good",3,"Ok","Bad")</f>
        <v>Excellent</v>
      </c>
      <c r="X4581">
        <v>41</v>
      </c>
      <c r="Y4581" t="str">
        <f t="shared" si="287"/>
        <v>No</v>
      </c>
      <c r="Z4581" s="68">
        <v>43541</v>
      </c>
      <c r="AA4581" s="68">
        <v>44022</v>
      </c>
      <c r="AB4581">
        <v>76</v>
      </c>
      <c r="AC4581" t="s">
        <v>15615</v>
      </c>
    </row>
    <row r="4582" spans="1:29" x14ac:dyDescent="0.3">
      <c r="A4582" t="s">
        <v>14019</v>
      </c>
      <c r="B4582">
        <v>3338</v>
      </c>
      <c r="C4582" t="str">
        <f>VLOOKUP($B4582,Hosts!$A:$M,10,0)</f>
        <v>Within an hour</v>
      </c>
      <c r="D4582" s="70">
        <f>VLOOKUP($B4582,Hosts!$A:$M,11,0)</f>
        <v>1</v>
      </c>
      <c r="E4582" s="70">
        <f>VLOOKUP($B4582,Hosts!$A:$M,12,0)</f>
        <v>1</v>
      </c>
      <c r="F4582" t="str">
        <f>VLOOKUP($B4582,Hosts!$A:$M,13,0)</f>
        <v>Yes</v>
      </c>
      <c r="G4582" t="str">
        <f>INDEX(Hosts!$A:$M, MATCH(Places!$B4582,Hosts!$A:$A,0), MATCH(Places!G$1,Hosts!$A$1:$M$1,0))</f>
        <v>Within an hour</v>
      </c>
      <c r="H4582" s="70">
        <f>INDEX(Hosts!$A:$M, MATCH(Places!$B4582,Hosts!$A:$A,0), MATCH(Places!H$1,Hosts!$A$1:$M$1,0))</f>
        <v>1</v>
      </c>
      <c r="I4582" s="70">
        <f>INDEX(Hosts!$A:$M, MATCH(Places!$B4582,Hosts!$A:$A,0), MATCH(Places!I$1,Hosts!$A$1:$M$1,0))</f>
        <v>1</v>
      </c>
      <c r="J4582" t="str">
        <f>INDEX(Hosts!$A:$M, MATCH(Places!$B4582,Hosts!$A:$A,0), MATCH(Places!J$1,Hosts!$A$1:$M$1,0))</f>
        <v>Yes</v>
      </c>
      <c r="K4582">
        <v>9</v>
      </c>
      <c r="L4582" t="str">
        <f>VLOOKUP($K4582,Neighborhoods!$A:$C,2,0)</f>
        <v>Brooklyn</v>
      </c>
      <c r="M4582" t="str">
        <f>VLOOKUP($K4582,Neighborhoods!$A:$C,3,0)</f>
        <v>Crown Heights</v>
      </c>
      <c r="N4582" t="str">
        <f>INDEX(Neighborhoods!$A:$C, MATCH(Places!$K4582,Neighborhoods!$A:$A,0), MATCH(Places!N$1,Neighborhoods!$A$1:$C$1,0))</f>
        <v>Brooklyn</v>
      </c>
      <c r="O4582" t="str">
        <f>INDEX(Neighborhoods!$A:$C, MATCH(Places!$K4582,Neighborhoods!$A:$A,0), MATCH(Places!O$1,Neighborhoods!$A$1:$C$1,0))</f>
        <v>Crown Heights</v>
      </c>
      <c r="P4582" t="s">
        <v>1</v>
      </c>
      <c r="Q4582" t="str">
        <f t="shared" si="284"/>
        <v>Yes</v>
      </c>
      <c r="R4582">
        <v>2</v>
      </c>
      <c r="S4582" t="str">
        <f t="shared" si="285"/>
        <v>Small</v>
      </c>
      <c r="T4582" s="50">
        <v>65</v>
      </c>
      <c r="U4582" s="70">
        <f t="shared" si="286"/>
        <v>0.03</v>
      </c>
      <c r="V4582" s="52">
        <v>5</v>
      </c>
      <c r="W4582" s="52" t="str" cm="1">
        <f t="array" ref="W4582">_xlfn.SWITCH(ROUND(V4582,0),5,"Excellent",4,"Good",3,"Ok","Bad")</f>
        <v>Excellent</v>
      </c>
      <c r="X4582">
        <v>4</v>
      </c>
      <c r="Y4582" t="str">
        <f t="shared" si="287"/>
        <v>No</v>
      </c>
      <c r="Z4582" s="68">
        <v>43617</v>
      </c>
      <c r="AA4582" s="68">
        <v>43794</v>
      </c>
      <c r="AB4582">
        <v>365</v>
      </c>
      <c r="AC4582" t="s">
        <v>15616</v>
      </c>
    </row>
    <row r="4583" spans="1:29" x14ac:dyDescent="0.3">
      <c r="A4583" t="s">
        <v>14749</v>
      </c>
      <c r="B4583">
        <v>1931</v>
      </c>
      <c r="C4583" t="str">
        <f>VLOOKUP($B4583,Hosts!$A:$M,10,0)</f>
        <v>Within a day</v>
      </c>
      <c r="D4583" s="70">
        <f>VLOOKUP($B4583,Hosts!$A:$M,11,0)</f>
        <v>1</v>
      </c>
      <c r="E4583" s="70">
        <f>VLOOKUP($B4583,Hosts!$A:$M,12,0)</f>
        <v>0.89</v>
      </c>
      <c r="F4583" t="str">
        <f>VLOOKUP($B4583,Hosts!$A:$M,13,0)</f>
        <v>Yes</v>
      </c>
      <c r="G4583" t="str">
        <f>INDEX(Hosts!$A:$M, MATCH(Places!$B4583,Hosts!$A:$A,0), MATCH(Places!G$1,Hosts!$A$1:$M$1,0))</f>
        <v>Within a day</v>
      </c>
      <c r="H4583" s="70">
        <f>INDEX(Hosts!$A:$M, MATCH(Places!$B4583,Hosts!$A:$A,0), MATCH(Places!H$1,Hosts!$A$1:$M$1,0))</f>
        <v>1</v>
      </c>
      <c r="I4583" s="70">
        <f>INDEX(Hosts!$A:$M, MATCH(Places!$B4583,Hosts!$A:$A,0), MATCH(Places!I$1,Hosts!$A$1:$M$1,0))</f>
        <v>0.89</v>
      </c>
      <c r="J4583" t="str">
        <f>INDEX(Hosts!$A:$M, MATCH(Places!$B4583,Hosts!$A:$A,0), MATCH(Places!J$1,Hosts!$A$1:$M$1,0))</f>
        <v>Yes</v>
      </c>
      <c r="K4583">
        <v>21</v>
      </c>
      <c r="L4583" t="str">
        <f>VLOOKUP($K4583,Neighborhoods!$A:$C,2,0)</f>
        <v>Queens</v>
      </c>
      <c r="M4583" t="str">
        <f>VLOOKUP($K4583,Neighborhoods!$A:$C,3,0)</f>
        <v>Astoria</v>
      </c>
      <c r="N4583" t="str">
        <f>INDEX(Neighborhoods!$A:$C, MATCH(Places!$K4583,Neighborhoods!$A:$A,0), MATCH(Places!N$1,Neighborhoods!$A$1:$C$1,0))</f>
        <v>Queens</v>
      </c>
      <c r="O4583" t="str">
        <f>INDEX(Neighborhoods!$A:$C, MATCH(Places!$K4583,Neighborhoods!$A:$A,0), MATCH(Places!O$1,Neighborhoods!$A$1:$C$1,0))</f>
        <v>Astoria</v>
      </c>
      <c r="P4583" t="s">
        <v>11822</v>
      </c>
      <c r="Q4583" t="str">
        <f t="shared" si="284"/>
        <v>No</v>
      </c>
      <c r="R4583">
        <v>4</v>
      </c>
      <c r="S4583" t="str">
        <f t="shared" si="285"/>
        <v>Medium</v>
      </c>
      <c r="T4583" s="50">
        <v>139</v>
      </c>
      <c r="U4583" s="70">
        <f t="shared" si="286"/>
        <v>0.03</v>
      </c>
      <c r="V4583" s="52">
        <v>5</v>
      </c>
      <c r="W4583" s="52" t="str" cm="1">
        <f t="array" ref="W4583">_xlfn.SWITCH(ROUND(V4583,0),5,"Excellent",4,"Good",3,"Ok","Bad")</f>
        <v>Excellent</v>
      </c>
      <c r="X4583">
        <v>54</v>
      </c>
      <c r="Y4583" t="str">
        <f t="shared" si="287"/>
        <v>No</v>
      </c>
      <c r="Z4583" s="68">
        <v>43541</v>
      </c>
      <c r="AA4583" s="68">
        <v>43905</v>
      </c>
      <c r="AB4583">
        <v>27</v>
      </c>
      <c r="AC4583" t="s">
        <v>15615</v>
      </c>
    </row>
    <row r="4584" spans="1:29" x14ac:dyDescent="0.3">
      <c r="A4584" t="s">
        <v>3217</v>
      </c>
      <c r="B4584">
        <v>3798</v>
      </c>
      <c r="C4584" t="str">
        <f>VLOOKUP($B4584,Hosts!$A:$M,10,0)</f>
        <v>Within an hour</v>
      </c>
      <c r="D4584" s="70">
        <f>VLOOKUP($B4584,Hosts!$A:$M,11,0)</f>
        <v>1</v>
      </c>
      <c r="E4584" s="70">
        <f>VLOOKUP($B4584,Hosts!$A:$M,12,0)</f>
        <v>0.98</v>
      </c>
      <c r="F4584" t="str">
        <f>VLOOKUP($B4584,Hosts!$A:$M,13,0)</f>
        <v>Yes</v>
      </c>
      <c r="G4584" t="str">
        <f>INDEX(Hosts!$A:$M, MATCH(Places!$B4584,Hosts!$A:$A,0), MATCH(Places!G$1,Hosts!$A$1:$M$1,0))</f>
        <v>Within an hour</v>
      </c>
      <c r="H4584" s="70">
        <f>INDEX(Hosts!$A:$M, MATCH(Places!$B4584,Hosts!$A:$A,0), MATCH(Places!H$1,Hosts!$A$1:$M$1,0))</f>
        <v>1</v>
      </c>
      <c r="I4584" s="70">
        <f>INDEX(Hosts!$A:$M, MATCH(Places!$B4584,Hosts!$A:$A,0), MATCH(Places!I$1,Hosts!$A$1:$M$1,0))</f>
        <v>0.98</v>
      </c>
      <c r="J4584" t="str">
        <f>INDEX(Hosts!$A:$M, MATCH(Places!$B4584,Hosts!$A:$A,0), MATCH(Places!J$1,Hosts!$A$1:$M$1,0))</f>
        <v>Yes</v>
      </c>
      <c r="K4584">
        <v>7</v>
      </c>
      <c r="L4584" t="str">
        <f>VLOOKUP($K4584,Neighborhoods!$A:$C,2,0)</f>
        <v>Brooklyn</v>
      </c>
      <c r="M4584" t="str">
        <f>VLOOKUP($K4584,Neighborhoods!$A:$C,3,0)</f>
        <v>Bedford-Stuyvesant</v>
      </c>
      <c r="N4584" t="str">
        <f>INDEX(Neighborhoods!$A:$C, MATCH(Places!$K4584,Neighborhoods!$A:$A,0), MATCH(Places!N$1,Neighborhoods!$A$1:$C$1,0))</f>
        <v>Brooklyn</v>
      </c>
      <c r="O4584" t="str">
        <f>INDEX(Neighborhoods!$A:$C, MATCH(Places!$K4584,Neighborhoods!$A:$A,0), MATCH(Places!O$1,Neighborhoods!$A$1:$C$1,0))</f>
        <v>Bedford-Stuyvesant</v>
      </c>
      <c r="P4584" t="s">
        <v>1</v>
      </c>
      <c r="Q4584" t="str">
        <f t="shared" si="284"/>
        <v>Yes</v>
      </c>
      <c r="R4584">
        <v>2</v>
      </c>
      <c r="S4584" t="str">
        <f t="shared" si="285"/>
        <v>Small</v>
      </c>
      <c r="T4584" s="50">
        <v>53</v>
      </c>
      <c r="U4584" s="70">
        <f t="shared" si="286"/>
        <v>0.03</v>
      </c>
      <c r="V4584" s="52">
        <v>4.97</v>
      </c>
      <c r="W4584" s="52" t="str" cm="1">
        <f t="array" ref="W4584">_xlfn.SWITCH(ROUND(V4584,0),5,"Excellent",4,"Good",3,"Ok","Bad")</f>
        <v>Excellent</v>
      </c>
      <c r="X4584">
        <v>130</v>
      </c>
      <c r="Y4584" t="str">
        <f t="shared" si="287"/>
        <v>Yes</v>
      </c>
      <c r="Z4584" s="68">
        <v>43537</v>
      </c>
      <c r="AA4584" s="68">
        <v>44046</v>
      </c>
      <c r="AB4584">
        <v>269</v>
      </c>
      <c r="AC4584" t="s">
        <v>15615</v>
      </c>
    </row>
    <row r="4585" spans="1:29" x14ac:dyDescent="0.3">
      <c r="A4585" t="s">
        <v>3218</v>
      </c>
      <c r="B4585">
        <v>1425</v>
      </c>
      <c r="C4585" t="str">
        <f>VLOOKUP($B4585,Hosts!$A:$M,10,0)</f>
        <v>Within a day</v>
      </c>
      <c r="D4585" s="70">
        <f>VLOOKUP($B4585,Hosts!$A:$M,11,0)</f>
        <v>0.67</v>
      </c>
      <c r="E4585" s="70">
        <f>VLOOKUP($B4585,Hosts!$A:$M,12,0)</f>
        <v>0.33</v>
      </c>
      <c r="F4585" t="str">
        <f>VLOOKUP($B4585,Hosts!$A:$M,13,0)</f>
        <v>No</v>
      </c>
      <c r="G4585" t="str">
        <f>INDEX(Hosts!$A:$M, MATCH(Places!$B4585,Hosts!$A:$A,0), MATCH(Places!G$1,Hosts!$A$1:$M$1,0))</f>
        <v>Within a day</v>
      </c>
      <c r="H4585" s="70">
        <f>INDEX(Hosts!$A:$M, MATCH(Places!$B4585,Hosts!$A:$A,0), MATCH(Places!H$1,Hosts!$A$1:$M$1,0))</f>
        <v>0.67</v>
      </c>
      <c r="I4585" s="70">
        <f>INDEX(Hosts!$A:$M, MATCH(Places!$B4585,Hosts!$A:$A,0), MATCH(Places!I$1,Hosts!$A$1:$M$1,0))</f>
        <v>0.33</v>
      </c>
      <c r="J4585" t="str">
        <f>INDEX(Hosts!$A:$M, MATCH(Places!$B4585,Hosts!$A:$A,0), MATCH(Places!J$1,Hosts!$A$1:$M$1,0))</f>
        <v>No</v>
      </c>
      <c r="K4585">
        <v>8</v>
      </c>
      <c r="L4585" t="str">
        <f>VLOOKUP($K4585,Neighborhoods!$A:$C,2,0)</f>
        <v>Brooklyn</v>
      </c>
      <c r="M4585" t="str">
        <f>VLOOKUP($K4585,Neighborhoods!$A:$C,3,0)</f>
        <v>Bushwick</v>
      </c>
      <c r="N4585" t="str">
        <f>INDEX(Neighborhoods!$A:$C, MATCH(Places!$K4585,Neighborhoods!$A:$A,0), MATCH(Places!N$1,Neighborhoods!$A$1:$C$1,0))</f>
        <v>Brooklyn</v>
      </c>
      <c r="O4585" t="str">
        <f>INDEX(Neighborhoods!$A:$C, MATCH(Places!$K4585,Neighborhoods!$A:$A,0), MATCH(Places!O$1,Neighborhoods!$A$1:$C$1,0))</f>
        <v>Bushwick</v>
      </c>
      <c r="P4585" t="s">
        <v>11822</v>
      </c>
      <c r="Q4585" t="str">
        <f t="shared" si="284"/>
        <v>No</v>
      </c>
      <c r="R4585">
        <v>8</v>
      </c>
      <c r="S4585" t="str">
        <f t="shared" si="285"/>
        <v>Large</v>
      </c>
      <c r="T4585" s="50">
        <v>60</v>
      </c>
      <c r="U4585" s="70">
        <f t="shared" si="286"/>
        <v>0.03</v>
      </c>
      <c r="V4585" s="52">
        <v>4.33</v>
      </c>
      <c r="W4585" s="52" t="str" cm="1">
        <f t="array" ref="W4585">_xlfn.SWITCH(ROUND(V4585,0),5,"Excellent",4,"Good",3,"Ok","Bad")</f>
        <v>Good</v>
      </c>
      <c r="X4585">
        <v>3</v>
      </c>
      <c r="Y4585" t="str">
        <f t="shared" si="287"/>
        <v>No</v>
      </c>
      <c r="Z4585" s="68">
        <v>43536</v>
      </c>
      <c r="AA4585" s="68">
        <v>43703</v>
      </c>
      <c r="AB4585">
        <v>349</v>
      </c>
      <c r="AC4585" t="s">
        <v>15615</v>
      </c>
    </row>
    <row r="4586" spans="1:29" x14ac:dyDescent="0.3">
      <c r="A4586" t="s">
        <v>3219</v>
      </c>
      <c r="B4586">
        <v>1842</v>
      </c>
      <c r="C4586" t="str">
        <f>VLOOKUP($B4586,Hosts!$A:$M,10,0)</f>
        <v>Within a few hours</v>
      </c>
      <c r="D4586" s="70">
        <f>VLOOKUP($B4586,Hosts!$A:$M,11,0)</f>
        <v>1</v>
      </c>
      <c r="E4586" s="70">
        <f>VLOOKUP($B4586,Hosts!$A:$M,12,0)</f>
        <v>0.91</v>
      </c>
      <c r="F4586" t="str">
        <f>VLOOKUP($B4586,Hosts!$A:$M,13,0)</f>
        <v>Yes</v>
      </c>
      <c r="G4586" t="str">
        <f>INDEX(Hosts!$A:$M, MATCH(Places!$B4586,Hosts!$A:$A,0), MATCH(Places!G$1,Hosts!$A$1:$M$1,0))</f>
        <v>Within a few hours</v>
      </c>
      <c r="H4586" s="70">
        <f>INDEX(Hosts!$A:$M, MATCH(Places!$B4586,Hosts!$A:$A,0), MATCH(Places!H$1,Hosts!$A$1:$M$1,0))</f>
        <v>1</v>
      </c>
      <c r="I4586" s="70">
        <f>INDEX(Hosts!$A:$M, MATCH(Places!$B4586,Hosts!$A:$A,0), MATCH(Places!I$1,Hosts!$A$1:$M$1,0))</f>
        <v>0.91</v>
      </c>
      <c r="J4586" t="str">
        <f>INDEX(Hosts!$A:$M, MATCH(Places!$B4586,Hosts!$A:$A,0), MATCH(Places!J$1,Hosts!$A$1:$M$1,0))</f>
        <v>Yes</v>
      </c>
      <c r="K4586">
        <v>7</v>
      </c>
      <c r="L4586" t="str">
        <f>VLOOKUP($K4586,Neighborhoods!$A:$C,2,0)</f>
        <v>Brooklyn</v>
      </c>
      <c r="M4586" t="str">
        <f>VLOOKUP($K4586,Neighborhoods!$A:$C,3,0)</f>
        <v>Bedford-Stuyvesant</v>
      </c>
      <c r="N4586" t="str">
        <f>INDEX(Neighborhoods!$A:$C, MATCH(Places!$K4586,Neighborhoods!$A:$A,0), MATCH(Places!N$1,Neighborhoods!$A$1:$C$1,0))</f>
        <v>Brooklyn</v>
      </c>
      <c r="O4586" t="str">
        <f>INDEX(Neighborhoods!$A:$C, MATCH(Places!$K4586,Neighborhoods!$A:$A,0), MATCH(Places!O$1,Neighborhoods!$A$1:$C$1,0))</f>
        <v>Bedford-Stuyvesant</v>
      </c>
      <c r="P4586" t="s">
        <v>1</v>
      </c>
      <c r="Q4586" t="str">
        <f t="shared" si="284"/>
        <v>Yes</v>
      </c>
      <c r="R4586">
        <v>2</v>
      </c>
      <c r="S4586" t="str">
        <f t="shared" si="285"/>
        <v>Small</v>
      </c>
      <c r="T4586" s="50">
        <v>50</v>
      </c>
      <c r="U4586" s="70">
        <f t="shared" si="286"/>
        <v>0.03</v>
      </c>
      <c r="V4586" s="52">
        <v>4.91</v>
      </c>
      <c r="W4586" s="52" t="str" cm="1">
        <f t="array" ref="W4586">_xlfn.SWITCH(ROUND(V4586,0),5,"Excellent",4,"Good",3,"Ok","Bad")</f>
        <v>Excellent</v>
      </c>
      <c r="X4586">
        <v>22</v>
      </c>
      <c r="Y4586" t="str">
        <f t="shared" si="287"/>
        <v>No</v>
      </c>
      <c r="Z4586" s="68">
        <v>43602</v>
      </c>
      <c r="AA4586" s="68">
        <v>43898</v>
      </c>
      <c r="AB4586">
        <v>364</v>
      </c>
      <c r="AC4586" t="s">
        <v>15615</v>
      </c>
    </row>
    <row r="4587" spans="1:29" x14ac:dyDescent="0.3">
      <c r="A4587" t="s">
        <v>14295</v>
      </c>
      <c r="B4587">
        <v>2545</v>
      </c>
      <c r="C4587" t="str">
        <f>VLOOKUP($B4587,Hosts!$A:$M,10,0)</f>
        <v>Within an hour</v>
      </c>
      <c r="D4587" s="70">
        <f>VLOOKUP($B4587,Hosts!$A:$M,11,0)</f>
        <v>1</v>
      </c>
      <c r="E4587" s="70">
        <f>VLOOKUP($B4587,Hosts!$A:$M,12,0)</f>
        <v>0.91</v>
      </c>
      <c r="F4587" t="str">
        <f>VLOOKUP($B4587,Hosts!$A:$M,13,0)</f>
        <v>Yes</v>
      </c>
      <c r="G4587" t="str">
        <f>INDEX(Hosts!$A:$M, MATCH(Places!$B4587,Hosts!$A:$A,0), MATCH(Places!G$1,Hosts!$A$1:$M$1,0))</f>
        <v>Within an hour</v>
      </c>
      <c r="H4587" s="70">
        <f>INDEX(Hosts!$A:$M, MATCH(Places!$B4587,Hosts!$A:$A,0), MATCH(Places!H$1,Hosts!$A$1:$M$1,0))</f>
        <v>1</v>
      </c>
      <c r="I4587" s="70">
        <f>INDEX(Hosts!$A:$M, MATCH(Places!$B4587,Hosts!$A:$A,0), MATCH(Places!I$1,Hosts!$A$1:$M$1,0))</f>
        <v>0.91</v>
      </c>
      <c r="J4587" t="str">
        <f>INDEX(Hosts!$A:$M, MATCH(Places!$B4587,Hosts!$A:$A,0), MATCH(Places!J$1,Hosts!$A$1:$M$1,0))</f>
        <v>Yes</v>
      </c>
      <c r="K4587">
        <v>7</v>
      </c>
      <c r="L4587" t="str">
        <f>VLOOKUP($K4587,Neighborhoods!$A:$C,2,0)</f>
        <v>Brooklyn</v>
      </c>
      <c r="M4587" t="str">
        <f>VLOOKUP($K4587,Neighborhoods!$A:$C,3,0)</f>
        <v>Bedford-Stuyvesant</v>
      </c>
      <c r="N4587" t="str">
        <f>INDEX(Neighborhoods!$A:$C, MATCH(Places!$K4587,Neighborhoods!$A:$A,0), MATCH(Places!N$1,Neighborhoods!$A$1:$C$1,0))</f>
        <v>Brooklyn</v>
      </c>
      <c r="O4587" t="str">
        <f>INDEX(Neighborhoods!$A:$C, MATCH(Places!$K4587,Neighborhoods!$A:$A,0), MATCH(Places!O$1,Neighborhoods!$A$1:$C$1,0))</f>
        <v>Bedford-Stuyvesant</v>
      </c>
      <c r="P4587" t="s">
        <v>1</v>
      </c>
      <c r="Q4587" t="str">
        <f t="shared" si="284"/>
        <v>Yes</v>
      </c>
      <c r="R4587">
        <v>1</v>
      </c>
      <c r="S4587" t="str">
        <f t="shared" si="285"/>
        <v>Small</v>
      </c>
      <c r="T4587" s="50">
        <v>35</v>
      </c>
      <c r="U4587" s="70">
        <f t="shared" si="286"/>
        <v>0.03</v>
      </c>
      <c r="V4587" s="52">
        <v>4.83</v>
      </c>
      <c r="W4587" s="52" t="str" cm="1">
        <f t="array" ref="W4587">_xlfn.SWITCH(ROUND(V4587,0),5,"Excellent",4,"Good",3,"Ok","Bad")</f>
        <v>Excellent</v>
      </c>
      <c r="X4587">
        <v>6</v>
      </c>
      <c r="Y4587" t="str">
        <f t="shared" si="287"/>
        <v>No</v>
      </c>
      <c r="Z4587" s="68">
        <v>43738</v>
      </c>
      <c r="AA4587" s="68">
        <v>44028</v>
      </c>
      <c r="AB4587">
        <v>336</v>
      </c>
      <c r="AC4587" t="s">
        <v>15616</v>
      </c>
    </row>
    <row r="4588" spans="1:29" x14ac:dyDescent="0.3">
      <c r="A4588" t="s">
        <v>15053</v>
      </c>
      <c r="B4588">
        <v>1044</v>
      </c>
      <c r="C4588" t="str">
        <f>VLOOKUP($B4588,Hosts!$A:$M,10,0)</f>
        <v>Within a day</v>
      </c>
      <c r="D4588" s="70">
        <f>VLOOKUP($B4588,Hosts!$A:$M,11,0)</f>
        <v>0.5</v>
      </c>
      <c r="E4588" s="70">
        <f>VLOOKUP($B4588,Hosts!$A:$M,12,0)</f>
        <v>0.6</v>
      </c>
      <c r="F4588" t="str">
        <f>VLOOKUP($B4588,Hosts!$A:$M,13,0)</f>
        <v>Yes</v>
      </c>
      <c r="G4588" t="str">
        <f>INDEX(Hosts!$A:$M, MATCH(Places!$B4588,Hosts!$A:$A,0), MATCH(Places!G$1,Hosts!$A$1:$M$1,0))</f>
        <v>Within a day</v>
      </c>
      <c r="H4588" s="70">
        <f>INDEX(Hosts!$A:$M, MATCH(Places!$B4588,Hosts!$A:$A,0), MATCH(Places!H$1,Hosts!$A$1:$M$1,0))</f>
        <v>0.5</v>
      </c>
      <c r="I4588" s="70">
        <f>INDEX(Hosts!$A:$M, MATCH(Places!$B4588,Hosts!$A:$A,0), MATCH(Places!I$1,Hosts!$A$1:$M$1,0))</f>
        <v>0.6</v>
      </c>
      <c r="J4588" t="str">
        <f>INDEX(Hosts!$A:$M, MATCH(Places!$B4588,Hosts!$A:$A,0), MATCH(Places!J$1,Hosts!$A$1:$M$1,0))</f>
        <v>Yes</v>
      </c>
      <c r="K4588">
        <v>7</v>
      </c>
      <c r="L4588" t="str">
        <f>VLOOKUP($K4588,Neighborhoods!$A:$C,2,0)</f>
        <v>Brooklyn</v>
      </c>
      <c r="M4588" t="str">
        <f>VLOOKUP($K4588,Neighborhoods!$A:$C,3,0)</f>
        <v>Bedford-Stuyvesant</v>
      </c>
      <c r="N4588" t="str">
        <f>INDEX(Neighborhoods!$A:$C, MATCH(Places!$K4588,Neighborhoods!$A:$A,0), MATCH(Places!N$1,Neighborhoods!$A$1:$C$1,0))</f>
        <v>Brooklyn</v>
      </c>
      <c r="O4588" t="str">
        <f>INDEX(Neighborhoods!$A:$C, MATCH(Places!$K4588,Neighborhoods!$A:$A,0), MATCH(Places!O$1,Neighborhoods!$A$1:$C$1,0))</f>
        <v>Bedford-Stuyvesant</v>
      </c>
      <c r="P4588" t="s">
        <v>11822</v>
      </c>
      <c r="Q4588" t="str">
        <f t="shared" si="284"/>
        <v>No</v>
      </c>
      <c r="R4588">
        <v>2</v>
      </c>
      <c r="S4588" t="str">
        <f t="shared" si="285"/>
        <v>Small</v>
      </c>
      <c r="T4588" s="50">
        <v>90</v>
      </c>
      <c r="U4588" s="70">
        <f t="shared" si="286"/>
        <v>0.03</v>
      </c>
      <c r="V4588" s="52">
        <v>5</v>
      </c>
      <c r="W4588" s="52" t="str" cm="1">
        <f t="array" ref="W4588">_xlfn.SWITCH(ROUND(V4588,0),5,"Excellent",4,"Good",3,"Ok","Bad")</f>
        <v>Excellent</v>
      </c>
      <c r="X4588">
        <v>10</v>
      </c>
      <c r="Y4588" t="str">
        <f t="shared" si="287"/>
        <v>No</v>
      </c>
      <c r="Z4588" s="68">
        <v>43554</v>
      </c>
      <c r="AA4588" s="68">
        <v>43921</v>
      </c>
      <c r="AB4588">
        <v>0</v>
      </c>
      <c r="AC4588" t="s">
        <v>15615</v>
      </c>
    </row>
    <row r="4589" spans="1:29" x14ac:dyDescent="0.3">
      <c r="A4589" t="s">
        <v>3220</v>
      </c>
      <c r="B4589">
        <v>2271</v>
      </c>
      <c r="C4589" t="str">
        <f>VLOOKUP($B4589,Hosts!$A:$M,10,0)</f>
        <v>Within a day</v>
      </c>
      <c r="D4589" s="70">
        <f>VLOOKUP($B4589,Hosts!$A:$M,11,0)</f>
        <v>0.63</v>
      </c>
      <c r="E4589" s="70">
        <f>VLOOKUP($B4589,Hosts!$A:$M,12,0)</f>
        <v>0.89</v>
      </c>
      <c r="F4589" t="str">
        <f>VLOOKUP($B4589,Hosts!$A:$M,13,0)</f>
        <v>No</v>
      </c>
      <c r="G4589" t="str">
        <f>INDEX(Hosts!$A:$M, MATCH(Places!$B4589,Hosts!$A:$A,0), MATCH(Places!G$1,Hosts!$A$1:$M$1,0))</f>
        <v>Within a day</v>
      </c>
      <c r="H4589" s="70">
        <f>INDEX(Hosts!$A:$M, MATCH(Places!$B4589,Hosts!$A:$A,0), MATCH(Places!H$1,Hosts!$A$1:$M$1,0))</f>
        <v>0.63</v>
      </c>
      <c r="I4589" s="70">
        <f>INDEX(Hosts!$A:$M, MATCH(Places!$B4589,Hosts!$A:$A,0), MATCH(Places!I$1,Hosts!$A$1:$M$1,0))</f>
        <v>0.89</v>
      </c>
      <c r="J4589" t="str">
        <f>INDEX(Hosts!$A:$M, MATCH(Places!$B4589,Hosts!$A:$A,0), MATCH(Places!J$1,Hosts!$A$1:$M$1,0))</f>
        <v>No</v>
      </c>
      <c r="K4589">
        <v>23</v>
      </c>
      <c r="L4589" t="str">
        <f>VLOOKUP($K4589,Neighborhoods!$A:$C,2,0)</f>
        <v>Queens</v>
      </c>
      <c r="M4589" t="str">
        <f>VLOOKUP($K4589,Neighborhoods!$A:$C,3,0)</f>
        <v>Jamaica</v>
      </c>
      <c r="N4589" t="str">
        <f>INDEX(Neighborhoods!$A:$C, MATCH(Places!$K4589,Neighborhoods!$A:$A,0), MATCH(Places!N$1,Neighborhoods!$A$1:$C$1,0))</f>
        <v>Queens</v>
      </c>
      <c r="O4589" t="str">
        <f>INDEX(Neighborhoods!$A:$C, MATCH(Places!$K4589,Neighborhoods!$A:$A,0), MATCH(Places!O$1,Neighborhoods!$A$1:$C$1,0))</f>
        <v>Jamaica</v>
      </c>
      <c r="P4589" t="s">
        <v>11822</v>
      </c>
      <c r="Q4589" t="str">
        <f t="shared" si="284"/>
        <v>No</v>
      </c>
      <c r="R4589">
        <v>10</v>
      </c>
      <c r="S4589" t="str">
        <f t="shared" si="285"/>
        <v>Large</v>
      </c>
      <c r="T4589" s="50">
        <v>168</v>
      </c>
      <c r="U4589" s="70">
        <f t="shared" si="286"/>
        <v>0.03</v>
      </c>
      <c r="V4589" s="52">
        <v>4.6500000000000004</v>
      </c>
      <c r="W4589" s="52" t="str" cm="1">
        <f t="array" ref="W4589">_xlfn.SWITCH(ROUND(V4589,0),5,"Excellent",4,"Good",3,"Ok","Bad")</f>
        <v>Excellent</v>
      </c>
      <c r="X4589">
        <v>20</v>
      </c>
      <c r="Y4589" t="str">
        <f t="shared" si="287"/>
        <v>No</v>
      </c>
      <c r="Z4589" s="68">
        <v>43645</v>
      </c>
      <c r="AA4589" s="68">
        <v>43898</v>
      </c>
      <c r="AB4589">
        <v>170</v>
      </c>
      <c r="AC4589" t="s">
        <v>15616</v>
      </c>
    </row>
    <row r="4590" spans="1:29" x14ac:dyDescent="0.3">
      <c r="A4590" t="s">
        <v>3221</v>
      </c>
      <c r="B4590">
        <v>3808</v>
      </c>
      <c r="C4590" t="str">
        <f>VLOOKUP($B4590,Hosts!$A:$M,10,0)</f>
        <v>Within an hour</v>
      </c>
      <c r="D4590" s="70">
        <f>VLOOKUP($B4590,Hosts!$A:$M,11,0)</f>
        <v>0.94</v>
      </c>
      <c r="E4590" s="70">
        <f>VLOOKUP($B4590,Hosts!$A:$M,12,0)</f>
        <v>1</v>
      </c>
      <c r="F4590" t="str">
        <f>VLOOKUP($B4590,Hosts!$A:$M,13,0)</f>
        <v>Yes</v>
      </c>
      <c r="G4590" t="str">
        <f>INDEX(Hosts!$A:$M, MATCH(Places!$B4590,Hosts!$A:$A,0), MATCH(Places!G$1,Hosts!$A$1:$M$1,0))</f>
        <v>Within an hour</v>
      </c>
      <c r="H4590" s="70">
        <f>INDEX(Hosts!$A:$M, MATCH(Places!$B4590,Hosts!$A:$A,0), MATCH(Places!H$1,Hosts!$A$1:$M$1,0))</f>
        <v>0.94</v>
      </c>
      <c r="I4590" s="70">
        <f>INDEX(Hosts!$A:$M, MATCH(Places!$B4590,Hosts!$A:$A,0), MATCH(Places!I$1,Hosts!$A$1:$M$1,0))</f>
        <v>1</v>
      </c>
      <c r="J4590" t="str">
        <f>INDEX(Hosts!$A:$M, MATCH(Places!$B4590,Hosts!$A:$A,0), MATCH(Places!J$1,Hosts!$A$1:$M$1,0))</f>
        <v>Yes</v>
      </c>
      <c r="K4590">
        <v>16</v>
      </c>
      <c r="L4590" t="str">
        <f>VLOOKUP($K4590,Neighborhoods!$A:$C,2,0)</f>
        <v>Manhattan</v>
      </c>
      <c r="M4590" t="str">
        <f>VLOOKUP($K4590,Neighborhoods!$A:$C,3,0)</f>
        <v>Harlem</v>
      </c>
      <c r="N4590" t="str">
        <f>INDEX(Neighborhoods!$A:$C, MATCH(Places!$K4590,Neighborhoods!$A:$A,0), MATCH(Places!N$1,Neighborhoods!$A$1:$C$1,0))</f>
        <v>Manhattan</v>
      </c>
      <c r="O4590" t="str">
        <f>INDEX(Neighborhoods!$A:$C, MATCH(Places!$K4590,Neighborhoods!$A:$A,0), MATCH(Places!O$1,Neighborhoods!$A$1:$C$1,0))</f>
        <v>Harlem</v>
      </c>
      <c r="P4590" t="s">
        <v>11822</v>
      </c>
      <c r="Q4590" t="str">
        <f t="shared" si="284"/>
        <v>No</v>
      </c>
      <c r="R4590">
        <v>6</v>
      </c>
      <c r="S4590" t="str">
        <f t="shared" si="285"/>
        <v>Large</v>
      </c>
      <c r="T4590" s="50">
        <v>295</v>
      </c>
      <c r="U4590" s="70">
        <f t="shared" si="286"/>
        <v>0.04</v>
      </c>
      <c r="V4590" s="52">
        <v>4.74</v>
      </c>
      <c r="W4590" s="52" t="str" cm="1">
        <f t="array" ref="W4590">_xlfn.SWITCH(ROUND(V4590,0),5,"Excellent",4,"Good",3,"Ok","Bad")</f>
        <v>Excellent</v>
      </c>
      <c r="X4590">
        <v>39</v>
      </c>
      <c r="Y4590" t="str">
        <f t="shared" si="287"/>
        <v>No</v>
      </c>
      <c r="Z4590" s="68">
        <v>43541</v>
      </c>
      <c r="AA4590" s="68">
        <v>44032</v>
      </c>
      <c r="AB4590">
        <v>365</v>
      </c>
      <c r="AC4590" t="s">
        <v>15616</v>
      </c>
    </row>
    <row r="4591" spans="1:29" x14ac:dyDescent="0.3">
      <c r="A4591" t="s">
        <v>3222</v>
      </c>
      <c r="B4591">
        <v>1019</v>
      </c>
      <c r="C4591" t="str">
        <f>VLOOKUP($B4591,Hosts!$A:$M,10,0)</f>
        <v>Within an hour</v>
      </c>
      <c r="D4591" s="70">
        <f>VLOOKUP($B4591,Hosts!$A:$M,11,0)</f>
        <v>1</v>
      </c>
      <c r="E4591" s="70">
        <f>VLOOKUP($B4591,Hosts!$A:$M,12,0)</f>
        <v>0.95</v>
      </c>
      <c r="F4591" t="str">
        <f>VLOOKUP($B4591,Hosts!$A:$M,13,0)</f>
        <v>No</v>
      </c>
      <c r="G4591" t="str">
        <f>INDEX(Hosts!$A:$M, MATCH(Places!$B4591,Hosts!$A:$A,0), MATCH(Places!G$1,Hosts!$A$1:$M$1,0))</f>
        <v>Within an hour</v>
      </c>
      <c r="H4591" s="70">
        <f>INDEX(Hosts!$A:$M, MATCH(Places!$B4591,Hosts!$A:$A,0), MATCH(Places!H$1,Hosts!$A$1:$M$1,0))</f>
        <v>1</v>
      </c>
      <c r="I4591" s="70">
        <f>INDEX(Hosts!$A:$M, MATCH(Places!$B4591,Hosts!$A:$A,0), MATCH(Places!I$1,Hosts!$A$1:$M$1,0))</f>
        <v>0.95</v>
      </c>
      <c r="J4591" t="str">
        <f>INDEX(Hosts!$A:$M, MATCH(Places!$B4591,Hosts!$A:$A,0), MATCH(Places!J$1,Hosts!$A$1:$M$1,0))</f>
        <v>No</v>
      </c>
      <c r="K4591">
        <v>7</v>
      </c>
      <c r="L4591" t="str">
        <f>VLOOKUP($K4591,Neighborhoods!$A:$C,2,0)</f>
        <v>Brooklyn</v>
      </c>
      <c r="M4591" t="str">
        <f>VLOOKUP($K4591,Neighborhoods!$A:$C,3,0)</f>
        <v>Bedford-Stuyvesant</v>
      </c>
      <c r="N4591" t="str">
        <f>INDEX(Neighborhoods!$A:$C, MATCH(Places!$K4591,Neighborhoods!$A:$A,0), MATCH(Places!N$1,Neighborhoods!$A$1:$C$1,0))</f>
        <v>Brooklyn</v>
      </c>
      <c r="O4591" t="str">
        <f>INDEX(Neighborhoods!$A:$C, MATCH(Places!$K4591,Neighborhoods!$A:$A,0), MATCH(Places!O$1,Neighborhoods!$A$1:$C$1,0))</f>
        <v>Bedford-Stuyvesant</v>
      </c>
      <c r="P4591" t="s">
        <v>11822</v>
      </c>
      <c r="Q4591" t="str">
        <f t="shared" si="284"/>
        <v>No</v>
      </c>
      <c r="R4591">
        <v>5</v>
      </c>
      <c r="S4591" t="str">
        <f t="shared" si="285"/>
        <v>Medium</v>
      </c>
      <c r="T4591" s="50">
        <v>143</v>
      </c>
      <c r="U4591" s="70">
        <f t="shared" si="286"/>
        <v>0.03</v>
      </c>
      <c r="V4591" s="52">
        <v>4.78</v>
      </c>
      <c r="W4591" s="52" t="str" cm="1">
        <f t="array" ref="W4591">_xlfn.SWITCH(ROUND(V4591,0),5,"Excellent",4,"Good",3,"Ok","Bad")</f>
        <v>Excellent</v>
      </c>
      <c r="X4591">
        <v>46</v>
      </c>
      <c r="Y4591" t="str">
        <f t="shared" si="287"/>
        <v>No</v>
      </c>
      <c r="Z4591" s="68">
        <v>43556</v>
      </c>
      <c r="AA4591" s="68">
        <v>43892</v>
      </c>
      <c r="AB4591">
        <v>364</v>
      </c>
      <c r="AC4591" t="s">
        <v>15615</v>
      </c>
    </row>
    <row r="4592" spans="1:29" x14ac:dyDescent="0.3">
      <c r="A4592" t="s">
        <v>3223</v>
      </c>
      <c r="B4592">
        <v>1288</v>
      </c>
      <c r="C4592" t="str">
        <f>VLOOKUP($B4592,Hosts!$A:$M,10,0)</f>
        <v>Within a few hours</v>
      </c>
      <c r="D4592" s="70">
        <f>VLOOKUP($B4592,Hosts!$A:$M,11,0)</f>
        <v>1</v>
      </c>
      <c r="E4592" s="70">
        <f>VLOOKUP($B4592,Hosts!$A:$M,12,0)</f>
        <v>0.9</v>
      </c>
      <c r="F4592" t="str">
        <f>VLOOKUP($B4592,Hosts!$A:$M,13,0)</f>
        <v>No</v>
      </c>
      <c r="G4592" t="str">
        <f>INDEX(Hosts!$A:$M, MATCH(Places!$B4592,Hosts!$A:$A,0), MATCH(Places!G$1,Hosts!$A$1:$M$1,0))</f>
        <v>Within a few hours</v>
      </c>
      <c r="H4592" s="70">
        <f>INDEX(Hosts!$A:$M, MATCH(Places!$B4592,Hosts!$A:$A,0), MATCH(Places!H$1,Hosts!$A$1:$M$1,0))</f>
        <v>1</v>
      </c>
      <c r="I4592" s="70">
        <f>INDEX(Hosts!$A:$M, MATCH(Places!$B4592,Hosts!$A:$A,0), MATCH(Places!I$1,Hosts!$A$1:$M$1,0))</f>
        <v>0.9</v>
      </c>
      <c r="J4592" t="str">
        <f>INDEX(Hosts!$A:$M, MATCH(Places!$B4592,Hosts!$A:$A,0), MATCH(Places!J$1,Hosts!$A$1:$M$1,0))</f>
        <v>No</v>
      </c>
      <c r="K4592">
        <v>17</v>
      </c>
      <c r="L4592" t="str">
        <f>VLOOKUP($K4592,Neighborhoods!$A:$C,2,0)</f>
        <v>Manhattan</v>
      </c>
      <c r="M4592" t="str">
        <f>VLOOKUP($K4592,Neighborhoods!$A:$C,3,0)</f>
        <v>Hell's Kitchen</v>
      </c>
      <c r="N4592" t="str">
        <f>INDEX(Neighborhoods!$A:$C, MATCH(Places!$K4592,Neighborhoods!$A:$A,0), MATCH(Places!N$1,Neighborhoods!$A$1:$C$1,0))</f>
        <v>Manhattan</v>
      </c>
      <c r="O4592" t="str">
        <f>INDEX(Neighborhoods!$A:$C, MATCH(Places!$K4592,Neighborhoods!$A:$A,0), MATCH(Places!O$1,Neighborhoods!$A$1:$C$1,0))</f>
        <v>Hell's Kitchen</v>
      </c>
      <c r="P4592" t="s">
        <v>11822</v>
      </c>
      <c r="Q4592" t="str">
        <f t="shared" si="284"/>
        <v>No</v>
      </c>
      <c r="R4592">
        <v>4</v>
      </c>
      <c r="S4592" t="str">
        <f t="shared" si="285"/>
        <v>Medium</v>
      </c>
      <c r="T4592" s="50">
        <v>399</v>
      </c>
      <c r="U4592" s="70">
        <f t="shared" si="286"/>
        <v>0.04</v>
      </c>
      <c r="V4592" s="52">
        <v>4.91</v>
      </c>
      <c r="W4592" s="52" t="str" cm="1">
        <f t="array" ref="W4592">_xlfn.SWITCH(ROUND(V4592,0),5,"Excellent",4,"Good",3,"Ok","Bad")</f>
        <v>Excellent</v>
      </c>
      <c r="X4592">
        <v>35</v>
      </c>
      <c r="Y4592" t="str">
        <f t="shared" si="287"/>
        <v>No</v>
      </c>
      <c r="Z4592" s="68">
        <v>43590</v>
      </c>
      <c r="AA4592" s="68">
        <v>43876</v>
      </c>
      <c r="AB4592">
        <v>30</v>
      </c>
      <c r="AC4592" t="s">
        <v>15615</v>
      </c>
    </row>
    <row r="4593" spans="1:29" x14ac:dyDescent="0.3">
      <c r="A4593" t="s">
        <v>15037</v>
      </c>
      <c r="B4593">
        <v>2540</v>
      </c>
      <c r="C4593" t="str">
        <f>VLOOKUP($B4593,Hosts!$A:$M,10,0)</f>
        <v>Within a few hours</v>
      </c>
      <c r="D4593" s="70">
        <f>VLOOKUP($B4593,Hosts!$A:$M,11,0)</f>
        <v>1</v>
      </c>
      <c r="E4593" s="70">
        <f>VLOOKUP($B4593,Hosts!$A:$M,12,0)</f>
        <v>1</v>
      </c>
      <c r="F4593" t="str">
        <f>VLOOKUP($B4593,Hosts!$A:$M,13,0)</f>
        <v>No</v>
      </c>
      <c r="G4593" t="str">
        <f>INDEX(Hosts!$A:$M, MATCH(Places!$B4593,Hosts!$A:$A,0), MATCH(Places!G$1,Hosts!$A$1:$M$1,0))</f>
        <v>Within a few hours</v>
      </c>
      <c r="H4593" s="70">
        <f>INDEX(Hosts!$A:$M, MATCH(Places!$B4593,Hosts!$A:$A,0), MATCH(Places!H$1,Hosts!$A$1:$M$1,0))</f>
        <v>1</v>
      </c>
      <c r="I4593" s="70">
        <f>INDEX(Hosts!$A:$M, MATCH(Places!$B4593,Hosts!$A:$A,0), MATCH(Places!I$1,Hosts!$A$1:$M$1,0))</f>
        <v>1</v>
      </c>
      <c r="J4593" t="str">
        <f>INDEX(Hosts!$A:$M, MATCH(Places!$B4593,Hosts!$A:$A,0), MATCH(Places!J$1,Hosts!$A$1:$M$1,0))</f>
        <v>No</v>
      </c>
      <c r="K4593">
        <v>12</v>
      </c>
      <c r="L4593" t="str">
        <f>VLOOKUP($K4593,Neighborhoods!$A:$C,2,0)</f>
        <v>Brooklyn</v>
      </c>
      <c r="M4593" t="str">
        <f>VLOOKUP($K4593,Neighborhoods!$A:$C,3,0)</f>
        <v>Williamsburg</v>
      </c>
      <c r="N4593" t="str">
        <f>INDEX(Neighborhoods!$A:$C, MATCH(Places!$K4593,Neighborhoods!$A:$A,0), MATCH(Places!N$1,Neighborhoods!$A$1:$C$1,0))</f>
        <v>Brooklyn</v>
      </c>
      <c r="O4593" t="str">
        <f>INDEX(Neighborhoods!$A:$C, MATCH(Places!$K4593,Neighborhoods!$A:$A,0), MATCH(Places!O$1,Neighborhoods!$A$1:$C$1,0))</f>
        <v>Williamsburg</v>
      </c>
      <c r="P4593" t="s">
        <v>11822</v>
      </c>
      <c r="Q4593" t="str">
        <f t="shared" si="284"/>
        <v>No</v>
      </c>
      <c r="R4593">
        <v>2</v>
      </c>
      <c r="S4593" t="str">
        <f t="shared" si="285"/>
        <v>Small</v>
      </c>
      <c r="T4593" s="50">
        <v>388</v>
      </c>
      <c r="U4593" s="70">
        <f t="shared" si="286"/>
        <v>0.04</v>
      </c>
      <c r="V4593" s="52">
        <v>4</v>
      </c>
      <c r="W4593" s="52" t="str" cm="1">
        <f t="array" ref="W4593">_xlfn.SWITCH(ROUND(V4593,0),5,"Excellent",4,"Good",3,"Ok","Bad")</f>
        <v>Good</v>
      </c>
      <c r="X4593">
        <v>5</v>
      </c>
      <c r="Y4593" t="str">
        <f t="shared" si="287"/>
        <v>No</v>
      </c>
      <c r="Z4593" s="68">
        <v>43581</v>
      </c>
      <c r="AA4593" s="68">
        <v>43989</v>
      </c>
      <c r="AB4593">
        <v>172</v>
      </c>
      <c r="AC4593" t="s">
        <v>15615</v>
      </c>
    </row>
    <row r="4594" spans="1:29" x14ac:dyDescent="0.3">
      <c r="A4594" t="s">
        <v>13579</v>
      </c>
      <c r="B4594">
        <v>3772</v>
      </c>
      <c r="C4594" t="str">
        <f>VLOOKUP($B4594,Hosts!$A:$M,10,0)</f>
        <v>Within an hour</v>
      </c>
      <c r="D4594" s="70">
        <f>VLOOKUP($B4594,Hosts!$A:$M,11,0)</f>
        <v>0.83</v>
      </c>
      <c r="E4594" s="70">
        <f>VLOOKUP($B4594,Hosts!$A:$M,12,0)</f>
        <v>1</v>
      </c>
      <c r="F4594" t="str">
        <f>VLOOKUP($B4594,Hosts!$A:$M,13,0)</f>
        <v>Yes</v>
      </c>
      <c r="G4594" t="str">
        <f>INDEX(Hosts!$A:$M, MATCH(Places!$B4594,Hosts!$A:$A,0), MATCH(Places!G$1,Hosts!$A$1:$M$1,0))</f>
        <v>Within an hour</v>
      </c>
      <c r="H4594" s="70">
        <f>INDEX(Hosts!$A:$M, MATCH(Places!$B4594,Hosts!$A:$A,0), MATCH(Places!H$1,Hosts!$A$1:$M$1,0))</f>
        <v>0.83</v>
      </c>
      <c r="I4594" s="70">
        <f>INDEX(Hosts!$A:$M, MATCH(Places!$B4594,Hosts!$A:$A,0), MATCH(Places!I$1,Hosts!$A$1:$M$1,0))</f>
        <v>1</v>
      </c>
      <c r="J4594" t="str">
        <f>INDEX(Hosts!$A:$M, MATCH(Places!$B4594,Hosts!$A:$A,0), MATCH(Places!J$1,Hosts!$A$1:$M$1,0))</f>
        <v>Yes</v>
      </c>
      <c r="K4594">
        <v>16</v>
      </c>
      <c r="L4594" t="str">
        <f>VLOOKUP($K4594,Neighborhoods!$A:$C,2,0)</f>
        <v>Manhattan</v>
      </c>
      <c r="M4594" t="str">
        <f>VLOOKUP($K4594,Neighborhoods!$A:$C,3,0)</f>
        <v>Harlem</v>
      </c>
      <c r="N4594" t="str">
        <f>INDEX(Neighborhoods!$A:$C, MATCH(Places!$K4594,Neighborhoods!$A:$A,0), MATCH(Places!N$1,Neighborhoods!$A$1:$C$1,0))</f>
        <v>Manhattan</v>
      </c>
      <c r="O4594" t="str">
        <f>INDEX(Neighborhoods!$A:$C, MATCH(Places!$K4594,Neighborhoods!$A:$A,0), MATCH(Places!O$1,Neighborhoods!$A$1:$C$1,0))</f>
        <v>Harlem</v>
      </c>
      <c r="P4594" t="s">
        <v>11822</v>
      </c>
      <c r="Q4594" t="str">
        <f t="shared" si="284"/>
        <v>No</v>
      </c>
      <c r="R4594">
        <v>2</v>
      </c>
      <c r="S4594" t="str">
        <f t="shared" si="285"/>
        <v>Small</v>
      </c>
      <c r="T4594" s="50">
        <v>60</v>
      </c>
      <c r="U4594" s="70">
        <f t="shared" si="286"/>
        <v>0.03</v>
      </c>
      <c r="V4594" s="52">
        <v>5</v>
      </c>
      <c r="W4594" s="52" t="str" cm="1">
        <f t="array" ref="W4594">_xlfn.SWITCH(ROUND(V4594,0),5,"Excellent",4,"Good",3,"Ok","Bad")</f>
        <v>Excellent</v>
      </c>
      <c r="X4594">
        <v>27</v>
      </c>
      <c r="Y4594" t="str">
        <f t="shared" si="287"/>
        <v>No</v>
      </c>
      <c r="Z4594" s="68">
        <v>43547</v>
      </c>
      <c r="AA4594" s="68">
        <v>44016</v>
      </c>
      <c r="AB4594">
        <v>32</v>
      </c>
      <c r="AC4594" t="s">
        <v>15616</v>
      </c>
    </row>
    <row r="4595" spans="1:29" x14ac:dyDescent="0.3">
      <c r="A4595" t="s">
        <v>3224</v>
      </c>
      <c r="B4595">
        <v>2986</v>
      </c>
      <c r="C4595" t="str">
        <f>VLOOKUP($B4595,Hosts!$A:$M,10,0)</f>
        <v>Within an hour</v>
      </c>
      <c r="D4595" s="70">
        <f>VLOOKUP($B4595,Hosts!$A:$M,11,0)</f>
        <v>1</v>
      </c>
      <c r="E4595" s="70">
        <f>VLOOKUP($B4595,Hosts!$A:$M,12,0)</f>
        <v>0.97</v>
      </c>
      <c r="F4595" t="str">
        <f>VLOOKUP($B4595,Hosts!$A:$M,13,0)</f>
        <v>Yes</v>
      </c>
      <c r="G4595" t="str">
        <f>INDEX(Hosts!$A:$M, MATCH(Places!$B4595,Hosts!$A:$A,0), MATCH(Places!G$1,Hosts!$A$1:$M$1,0))</f>
        <v>Within an hour</v>
      </c>
      <c r="H4595" s="70">
        <f>INDEX(Hosts!$A:$M, MATCH(Places!$B4595,Hosts!$A:$A,0), MATCH(Places!H$1,Hosts!$A$1:$M$1,0))</f>
        <v>1</v>
      </c>
      <c r="I4595" s="70">
        <f>INDEX(Hosts!$A:$M, MATCH(Places!$B4595,Hosts!$A:$A,0), MATCH(Places!I$1,Hosts!$A$1:$M$1,0))</f>
        <v>0.97</v>
      </c>
      <c r="J4595" t="str">
        <f>INDEX(Hosts!$A:$M, MATCH(Places!$B4595,Hosts!$A:$A,0), MATCH(Places!J$1,Hosts!$A$1:$M$1,0))</f>
        <v>Yes</v>
      </c>
      <c r="K4595">
        <v>7</v>
      </c>
      <c r="L4595" t="str">
        <f>VLOOKUP($K4595,Neighborhoods!$A:$C,2,0)</f>
        <v>Brooklyn</v>
      </c>
      <c r="M4595" t="str">
        <f>VLOOKUP($K4595,Neighborhoods!$A:$C,3,0)</f>
        <v>Bedford-Stuyvesant</v>
      </c>
      <c r="N4595" t="str">
        <f>INDEX(Neighborhoods!$A:$C, MATCH(Places!$K4595,Neighborhoods!$A:$A,0), MATCH(Places!N$1,Neighborhoods!$A$1:$C$1,0))</f>
        <v>Brooklyn</v>
      </c>
      <c r="O4595" t="str">
        <f>INDEX(Neighborhoods!$A:$C, MATCH(Places!$K4595,Neighborhoods!$A:$A,0), MATCH(Places!O$1,Neighborhoods!$A$1:$C$1,0))</f>
        <v>Bedford-Stuyvesant</v>
      </c>
      <c r="P4595" t="s">
        <v>11822</v>
      </c>
      <c r="Q4595" t="str">
        <f t="shared" si="284"/>
        <v>No</v>
      </c>
      <c r="R4595">
        <v>4</v>
      </c>
      <c r="S4595" t="str">
        <f t="shared" si="285"/>
        <v>Medium</v>
      </c>
      <c r="T4595" s="50">
        <v>150</v>
      </c>
      <c r="U4595" s="70">
        <f t="shared" si="286"/>
        <v>0.03</v>
      </c>
      <c r="V4595" s="52">
        <v>5</v>
      </c>
      <c r="W4595" s="52" t="str" cm="1">
        <f t="array" ref="W4595">_xlfn.SWITCH(ROUND(V4595,0),5,"Excellent",4,"Good",3,"Ok","Bad")</f>
        <v>Excellent</v>
      </c>
      <c r="X4595">
        <v>32</v>
      </c>
      <c r="Y4595" t="str">
        <f t="shared" si="287"/>
        <v>No</v>
      </c>
      <c r="Z4595" s="68">
        <v>43579</v>
      </c>
      <c r="AA4595" s="68">
        <v>43904</v>
      </c>
      <c r="AB4595">
        <v>113</v>
      </c>
      <c r="AC4595" t="s">
        <v>15616</v>
      </c>
    </row>
    <row r="4596" spans="1:29" x14ac:dyDescent="0.3">
      <c r="A4596" t="s">
        <v>13913</v>
      </c>
      <c r="B4596">
        <v>18</v>
      </c>
      <c r="C4596" t="str">
        <f>VLOOKUP($B4596,Hosts!$A:$M,10,0)</f>
        <v>Within a few hours</v>
      </c>
      <c r="D4596" s="70">
        <f>VLOOKUP($B4596,Hosts!$A:$M,11,0)</f>
        <v>1</v>
      </c>
      <c r="E4596" s="70">
        <f>VLOOKUP($B4596,Hosts!$A:$M,12,0)</f>
        <v>1</v>
      </c>
      <c r="F4596" t="str">
        <f>VLOOKUP($B4596,Hosts!$A:$M,13,0)</f>
        <v>No</v>
      </c>
      <c r="G4596" t="str">
        <f>INDEX(Hosts!$A:$M, MATCH(Places!$B4596,Hosts!$A:$A,0), MATCH(Places!G$1,Hosts!$A$1:$M$1,0))</f>
        <v>Within a few hours</v>
      </c>
      <c r="H4596" s="70">
        <f>INDEX(Hosts!$A:$M, MATCH(Places!$B4596,Hosts!$A:$A,0), MATCH(Places!H$1,Hosts!$A$1:$M$1,0))</f>
        <v>1</v>
      </c>
      <c r="I4596" s="70">
        <f>INDEX(Hosts!$A:$M, MATCH(Places!$B4596,Hosts!$A:$A,0), MATCH(Places!I$1,Hosts!$A$1:$M$1,0))</f>
        <v>1</v>
      </c>
      <c r="J4596" t="str">
        <f>INDEX(Hosts!$A:$M, MATCH(Places!$B4596,Hosts!$A:$A,0), MATCH(Places!J$1,Hosts!$A$1:$M$1,0))</f>
        <v>No</v>
      </c>
      <c r="K4596">
        <v>15</v>
      </c>
      <c r="L4596" t="str">
        <f>VLOOKUP($K4596,Neighborhoods!$A:$C,2,0)</f>
        <v>Manhattan</v>
      </c>
      <c r="M4596" t="str">
        <f>VLOOKUP($K4596,Neighborhoods!$A:$C,3,0)</f>
        <v>East Village</v>
      </c>
      <c r="N4596" t="str">
        <f>INDEX(Neighborhoods!$A:$C, MATCH(Places!$K4596,Neighborhoods!$A:$A,0), MATCH(Places!N$1,Neighborhoods!$A$1:$C$1,0))</f>
        <v>Manhattan</v>
      </c>
      <c r="O4596" t="str">
        <f>INDEX(Neighborhoods!$A:$C, MATCH(Places!$K4596,Neighborhoods!$A:$A,0), MATCH(Places!O$1,Neighborhoods!$A$1:$C$1,0))</f>
        <v>East Village</v>
      </c>
      <c r="P4596" t="s">
        <v>11822</v>
      </c>
      <c r="Q4596" t="str">
        <f t="shared" si="284"/>
        <v>No</v>
      </c>
      <c r="R4596">
        <v>2</v>
      </c>
      <c r="S4596" t="str">
        <f t="shared" si="285"/>
        <v>Small</v>
      </c>
      <c r="T4596" s="50">
        <v>65</v>
      </c>
      <c r="U4596" s="70">
        <f t="shared" si="286"/>
        <v>0.03</v>
      </c>
      <c r="V4596" s="52">
        <v>5</v>
      </c>
      <c r="W4596" s="52" t="str" cm="1">
        <f t="array" ref="W4596">_xlfn.SWITCH(ROUND(V4596,0),5,"Excellent",4,"Good",3,"Ok","Bad")</f>
        <v>Excellent</v>
      </c>
      <c r="X4596">
        <v>3</v>
      </c>
      <c r="Y4596" t="str">
        <f t="shared" si="287"/>
        <v>No</v>
      </c>
      <c r="Z4596" s="68">
        <v>43556</v>
      </c>
      <c r="AA4596" s="68">
        <v>44031</v>
      </c>
      <c r="AB4596">
        <v>17</v>
      </c>
      <c r="AC4596" t="s">
        <v>15615</v>
      </c>
    </row>
    <row r="4597" spans="1:29" x14ac:dyDescent="0.3">
      <c r="A4597" t="s">
        <v>3225</v>
      </c>
      <c r="B4597">
        <v>3339</v>
      </c>
      <c r="C4597" t="str">
        <f>VLOOKUP($B4597,Hosts!$A:$M,10,0)</f>
        <v>Within an hour</v>
      </c>
      <c r="D4597" s="70">
        <f>VLOOKUP($B4597,Hosts!$A:$M,11,0)</f>
        <v>1</v>
      </c>
      <c r="E4597" s="70">
        <f>VLOOKUP($B4597,Hosts!$A:$M,12,0)</f>
        <v>1</v>
      </c>
      <c r="F4597" t="str">
        <f>VLOOKUP($B4597,Hosts!$A:$M,13,0)</f>
        <v>No</v>
      </c>
      <c r="G4597" t="str">
        <f>INDEX(Hosts!$A:$M, MATCH(Places!$B4597,Hosts!$A:$A,0), MATCH(Places!G$1,Hosts!$A$1:$M$1,0))</f>
        <v>Within an hour</v>
      </c>
      <c r="H4597" s="70">
        <f>INDEX(Hosts!$A:$M, MATCH(Places!$B4597,Hosts!$A:$A,0), MATCH(Places!H$1,Hosts!$A$1:$M$1,0))</f>
        <v>1</v>
      </c>
      <c r="I4597" s="70">
        <f>INDEX(Hosts!$A:$M, MATCH(Places!$B4597,Hosts!$A:$A,0), MATCH(Places!I$1,Hosts!$A$1:$M$1,0))</f>
        <v>1</v>
      </c>
      <c r="J4597" t="str">
        <f>INDEX(Hosts!$A:$M, MATCH(Places!$B4597,Hosts!$A:$A,0), MATCH(Places!J$1,Hosts!$A$1:$M$1,0))</f>
        <v>No</v>
      </c>
      <c r="K4597">
        <v>16</v>
      </c>
      <c r="L4597" t="str">
        <f>VLOOKUP($K4597,Neighborhoods!$A:$C,2,0)</f>
        <v>Manhattan</v>
      </c>
      <c r="M4597" t="str">
        <f>VLOOKUP($K4597,Neighborhoods!$A:$C,3,0)</f>
        <v>Harlem</v>
      </c>
      <c r="N4597" t="str">
        <f>INDEX(Neighborhoods!$A:$C, MATCH(Places!$K4597,Neighborhoods!$A:$A,0), MATCH(Places!N$1,Neighborhoods!$A$1:$C$1,0))</f>
        <v>Manhattan</v>
      </c>
      <c r="O4597" t="str">
        <f>INDEX(Neighborhoods!$A:$C, MATCH(Places!$K4597,Neighborhoods!$A:$A,0), MATCH(Places!O$1,Neighborhoods!$A$1:$C$1,0))</f>
        <v>Harlem</v>
      </c>
      <c r="P4597" t="s">
        <v>1</v>
      </c>
      <c r="Q4597" t="str">
        <f t="shared" si="284"/>
        <v>Yes</v>
      </c>
      <c r="R4597">
        <v>2</v>
      </c>
      <c r="S4597" t="str">
        <f t="shared" si="285"/>
        <v>Small</v>
      </c>
      <c r="T4597" s="50">
        <v>75</v>
      </c>
      <c r="U4597" s="70">
        <f t="shared" si="286"/>
        <v>0.03</v>
      </c>
      <c r="V4597" s="52">
        <v>4.97</v>
      </c>
      <c r="W4597" s="52" t="str" cm="1">
        <f t="array" ref="W4597">_xlfn.SWITCH(ROUND(V4597,0),5,"Excellent",4,"Good",3,"Ok","Bad")</f>
        <v>Excellent</v>
      </c>
      <c r="X4597">
        <v>37</v>
      </c>
      <c r="Y4597" t="str">
        <f t="shared" si="287"/>
        <v>No</v>
      </c>
      <c r="Z4597" s="68">
        <v>43540</v>
      </c>
      <c r="AA4597" s="68">
        <v>43709</v>
      </c>
      <c r="AB4597">
        <v>199</v>
      </c>
      <c r="AC4597" t="s">
        <v>15616</v>
      </c>
    </row>
    <row r="4598" spans="1:29" x14ac:dyDescent="0.3">
      <c r="A4598" t="s">
        <v>3226</v>
      </c>
      <c r="B4598">
        <v>2419</v>
      </c>
      <c r="C4598" t="str">
        <f>VLOOKUP($B4598,Hosts!$A:$M,10,0)</f>
        <v>Within a few hours</v>
      </c>
      <c r="D4598" s="70">
        <f>VLOOKUP($B4598,Hosts!$A:$M,11,0)</f>
        <v>1</v>
      </c>
      <c r="E4598" s="70">
        <f>VLOOKUP($B4598,Hosts!$A:$M,12,0)</f>
        <v>0.71</v>
      </c>
      <c r="F4598" t="str">
        <f>VLOOKUP($B4598,Hosts!$A:$M,13,0)</f>
        <v>No</v>
      </c>
      <c r="G4598" t="str">
        <f>INDEX(Hosts!$A:$M, MATCH(Places!$B4598,Hosts!$A:$A,0), MATCH(Places!G$1,Hosts!$A$1:$M$1,0))</f>
        <v>Within a few hours</v>
      </c>
      <c r="H4598" s="70">
        <f>INDEX(Hosts!$A:$M, MATCH(Places!$B4598,Hosts!$A:$A,0), MATCH(Places!H$1,Hosts!$A$1:$M$1,0))</f>
        <v>1</v>
      </c>
      <c r="I4598" s="70">
        <f>INDEX(Hosts!$A:$M, MATCH(Places!$B4598,Hosts!$A:$A,0), MATCH(Places!I$1,Hosts!$A$1:$M$1,0))</f>
        <v>0.71</v>
      </c>
      <c r="J4598" t="str">
        <f>INDEX(Hosts!$A:$M, MATCH(Places!$B4598,Hosts!$A:$A,0), MATCH(Places!J$1,Hosts!$A$1:$M$1,0))</f>
        <v>No</v>
      </c>
      <c r="K4598">
        <v>14</v>
      </c>
      <c r="L4598" t="str">
        <f>VLOOKUP($K4598,Neighborhoods!$A:$C,2,0)</f>
        <v>Manhattan</v>
      </c>
      <c r="M4598" t="str">
        <f>VLOOKUP($K4598,Neighborhoods!$A:$C,3,0)</f>
        <v>East Harlem</v>
      </c>
      <c r="N4598" t="str">
        <f>INDEX(Neighborhoods!$A:$C, MATCH(Places!$K4598,Neighborhoods!$A:$A,0), MATCH(Places!N$1,Neighborhoods!$A$1:$C$1,0))</f>
        <v>Manhattan</v>
      </c>
      <c r="O4598" t="str">
        <f>INDEX(Neighborhoods!$A:$C, MATCH(Places!$K4598,Neighborhoods!$A:$A,0), MATCH(Places!O$1,Neighborhoods!$A$1:$C$1,0))</f>
        <v>East Harlem</v>
      </c>
      <c r="P4598" t="s">
        <v>1</v>
      </c>
      <c r="Q4598" t="str">
        <f t="shared" si="284"/>
        <v>Yes</v>
      </c>
      <c r="R4598">
        <v>2</v>
      </c>
      <c r="S4598" t="str">
        <f t="shared" si="285"/>
        <v>Small</v>
      </c>
      <c r="T4598" s="50">
        <v>75</v>
      </c>
      <c r="U4598" s="70">
        <f t="shared" si="286"/>
        <v>0.03</v>
      </c>
      <c r="V4598" s="52">
        <v>4.7</v>
      </c>
      <c r="W4598" s="52" t="str" cm="1">
        <f t="array" ref="W4598">_xlfn.SWITCH(ROUND(V4598,0),5,"Excellent",4,"Good",3,"Ok","Bad")</f>
        <v>Excellent</v>
      </c>
      <c r="X4598">
        <v>10</v>
      </c>
      <c r="Y4598" t="str">
        <f t="shared" si="287"/>
        <v>No</v>
      </c>
      <c r="Z4598" s="68">
        <v>43548</v>
      </c>
      <c r="AA4598" s="68">
        <v>43850</v>
      </c>
      <c r="AB4598">
        <v>0</v>
      </c>
      <c r="AC4598" t="s">
        <v>15616</v>
      </c>
    </row>
    <row r="4599" spans="1:29" x14ac:dyDescent="0.3">
      <c r="A4599" t="s">
        <v>3227</v>
      </c>
      <c r="B4599">
        <v>2763</v>
      </c>
      <c r="C4599" t="str">
        <f>VLOOKUP($B4599,Hosts!$A:$M,10,0)</f>
        <v>Within an hour</v>
      </c>
      <c r="D4599" s="70">
        <f>VLOOKUP($B4599,Hosts!$A:$M,11,0)</f>
        <v>1</v>
      </c>
      <c r="E4599" s="70">
        <f>VLOOKUP($B4599,Hosts!$A:$M,12,0)</f>
        <v>0.95</v>
      </c>
      <c r="F4599" t="str">
        <f>VLOOKUP($B4599,Hosts!$A:$M,13,0)</f>
        <v>Yes</v>
      </c>
      <c r="G4599" t="str">
        <f>INDEX(Hosts!$A:$M, MATCH(Places!$B4599,Hosts!$A:$A,0), MATCH(Places!G$1,Hosts!$A$1:$M$1,0))</f>
        <v>Within an hour</v>
      </c>
      <c r="H4599" s="70">
        <f>INDEX(Hosts!$A:$M, MATCH(Places!$B4599,Hosts!$A:$A,0), MATCH(Places!H$1,Hosts!$A$1:$M$1,0))</f>
        <v>1</v>
      </c>
      <c r="I4599" s="70">
        <f>INDEX(Hosts!$A:$M, MATCH(Places!$B4599,Hosts!$A:$A,0), MATCH(Places!I$1,Hosts!$A$1:$M$1,0))</f>
        <v>0.95</v>
      </c>
      <c r="J4599" t="str">
        <f>INDEX(Hosts!$A:$M, MATCH(Places!$B4599,Hosts!$A:$A,0), MATCH(Places!J$1,Hosts!$A$1:$M$1,0))</f>
        <v>Yes</v>
      </c>
      <c r="K4599">
        <v>7</v>
      </c>
      <c r="L4599" t="str">
        <f>VLOOKUP($K4599,Neighborhoods!$A:$C,2,0)</f>
        <v>Brooklyn</v>
      </c>
      <c r="M4599" t="str">
        <f>VLOOKUP($K4599,Neighborhoods!$A:$C,3,0)</f>
        <v>Bedford-Stuyvesant</v>
      </c>
      <c r="N4599" t="str">
        <f>INDEX(Neighborhoods!$A:$C, MATCH(Places!$K4599,Neighborhoods!$A:$A,0), MATCH(Places!N$1,Neighborhoods!$A$1:$C$1,0))</f>
        <v>Brooklyn</v>
      </c>
      <c r="O4599" t="str">
        <f>INDEX(Neighborhoods!$A:$C, MATCH(Places!$K4599,Neighborhoods!$A:$A,0), MATCH(Places!O$1,Neighborhoods!$A$1:$C$1,0))</f>
        <v>Bedford-Stuyvesant</v>
      </c>
      <c r="P4599" t="s">
        <v>11822</v>
      </c>
      <c r="Q4599" t="str">
        <f t="shared" si="284"/>
        <v>No</v>
      </c>
      <c r="R4599">
        <v>12</v>
      </c>
      <c r="S4599" t="str">
        <f t="shared" si="285"/>
        <v>Large</v>
      </c>
      <c r="T4599" s="50">
        <v>527.29</v>
      </c>
      <c r="U4599" s="70">
        <f t="shared" si="286"/>
        <v>0.05</v>
      </c>
      <c r="V4599" s="52">
        <v>4.83</v>
      </c>
      <c r="W4599" s="52" t="str" cm="1">
        <f t="array" ref="W4599">_xlfn.SWITCH(ROUND(V4599,0),5,"Excellent",4,"Good",3,"Ok","Bad")</f>
        <v>Excellent</v>
      </c>
      <c r="X4599">
        <v>47</v>
      </c>
      <c r="Y4599" t="str">
        <f t="shared" si="287"/>
        <v>No</v>
      </c>
      <c r="Z4599" s="68">
        <v>43582</v>
      </c>
      <c r="AA4599" s="68">
        <v>44052</v>
      </c>
      <c r="AB4599">
        <v>163</v>
      </c>
      <c r="AC4599" t="s">
        <v>15615</v>
      </c>
    </row>
    <row r="4600" spans="1:29" x14ac:dyDescent="0.3">
      <c r="A4600" t="s">
        <v>3228</v>
      </c>
      <c r="B4600">
        <v>1225</v>
      </c>
      <c r="C4600" t="str">
        <f>VLOOKUP($B4600,Hosts!$A:$M,10,0)</f>
        <v>Within an hour</v>
      </c>
      <c r="D4600" s="70">
        <f>VLOOKUP($B4600,Hosts!$A:$M,11,0)</f>
        <v>1</v>
      </c>
      <c r="E4600" s="70">
        <f>VLOOKUP($B4600,Hosts!$A:$M,12,0)</f>
        <v>0.99</v>
      </c>
      <c r="F4600" t="str">
        <f>VLOOKUP($B4600,Hosts!$A:$M,13,0)</f>
        <v>Yes</v>
      </c>
      <c r="G4600" t="str">
        <f>INDEX(Hosts!$A:$M, MATCH(Places!$B4600,Hosts!$A:$A,0), MATCH(Places!G$1,Hosts!$A$1:$M$1,0))</f>
        <v>Within an hour</v>
      </c>
      <c r="H4600" s="70">
        <f>INDEX(Hosts!$A:$M, MATCH(Places!$B4600,Hosts!$A:$A,0), MATCH(Places!H$1,Hosts!$A$1:$M$1,0))</f>
        <v>1</v>
      </c>
      <c r="I4600" s="70">
        <f>INDEX(Hosts!$A:$M, MATCH(Places!$B4600,Hosts!$A:$A,0), MATCH(Places!I$1,Hosts!$A$1:$M$1,0))</f>
        <v>0.99</v>
      </c>
      <c r="J4600" t="str">
        <f>INDEX(Hosts!$A:$M, MATCH(Places!$B4600,Hosts!$A:$A,0), MATCH(Places!J$1,Hosts!$A$1:$M$1,0))</f>
        <v>Yes</v>
      </c>
      <c r="K4600">
        <v>7</v>
      </c>
      <c r="L4600" t="str">
        <f>VLOOKUP($K4600,Neighborhoods!$A:$C,2,0)</f>
        <v>Brooklyn</v>
      </c>
      <c r="M4600" t="str">
        <f>VLOOKUP($K4600,Neighborhoods!$A:$C,3,0)</f>
        <v>Bedford-Stuyvesant</v>
      </c>
      <c r="N4600" t="str">
        <f>INDEX(Neighborhoods!$A:$C, MATCH(Places!$K4600,Neighborhoods!$A:$A,0), MATCH(Places!N$1,Neighborhoods!$A$1:$C$1,0))</f>
        <v>Brooklyn</v>
      </c>
      <c r="O4600" t="str">
        <f>INDEX(Neighborhoods!$A:$C, MATCH(Places!$K4600,Neighborhoods!$A:$A,0), MATCH(Places!O$1,Neighborhoods!$A$1:$C$1,0))</f>
        <v>Bedford-Stuyvesant</v>
      </c>
      <c r="P4600" t="s">
        <v>11822</v>
      </c>
      <c r="Q4600" t="str">
        <f t="shared" si="284"/>
        <v>No</v>
      </c>
      <c r="R4600">
        <v>4</v>
      </c>
      <c r="S4600" t="str">
        <f t="shared" si="285"/>
        <v>Medium</v>
      </c>
      <c r="T4600" s="50">
        <v>175</v>
      </c>
      <c r="U4600" s="70">
        <f t="shared" si="286"/>
        <v>0.03</v>
      </c>
      <c r="V4600" s="52">
        <v>4.9800000000000004</v>
      </c>
      <c r="W4600" s="52" t="str" cm="1">
        <f t="array" ref="W4600">_xlfn.SWITCH(ROUND(V4600,0),5,"Excellent",4,"Good",3,"Ok","Bad")</f>
        <v>Excellent</v>
      </c>
      <c r="X4600">
        <v>54</v>
      </c>
      <c r="Y4600" t="str">
        <f t="shared" si="287"/>
        <v>No</v>
      </c>
      <c r="Z4600" s="68">
        <v>43564</v>
      </c>
      <c r="AA4600" s="68">
        <v>44046</v>
      </c>
      <c r="AB4600">
        <v>199</v>
      </c>
      <c r="AC4600" t="s">
        <v>15615</v>
      </c>
    </row>
    <row r="4601" spans="1:29" x14ac:dyDescent="0.3">
      <c r="A4601" t="s">
        <v>3229</v>
      </c>
      <c r="B4601">
        <v>2954</v>
      </c>
      <c r="C4601" t="str">
        <f>VLOOKUP($B4601,Hosts!$A:$M,10,0)</f>
        <v>Within an hour</v>
      </c>
      <c r="D4601" s="70">
        <f>VLOOKUP($B4601,Hosts!$A:$M,11,0)</f>
        <v>1</v>
      </c>
      <c r="E4601" s="70">
        <f>VLOOKUP($B4601,Hosts!$A:$M,12,0)</f>
        <v>0.94</v>
      </c>
      <c r="F4601" t="str">
        <f>VLOOKUP($B4601,Hosts!$A:$M,13,0)</f>
        <v>No</v>
      </c>
      <c r="G4601" t="str">
        <f>INDEX(Hosts!$A:$M, MATCH(Places!$B4601,Hosts!$A:$A,0), MATCH(Places!G$1,Hosts!$A$1:$M$1,0))</f>
        <v>Within an hour</v>
      </c>
      <c r="H4601" s="70">
        <f>INDEX(Hosts!$A:$M, MATCH(Places!$B4601,Hosts!$A:$A,0), MATCH(Places!H$1,Hosts!$A$1:$M$1,0))</f>
        <v>1</v>
      </c>
      <c r="I4601" s="70">
        <f>INDEX(Hosts!$A:$M, MATCH(Places!$B4601,Hosts!$A:$A,0), MATCH(Places!I$1,Hosts!$A$1:$M$1,0))</f>
        <v>0.94</v>
      </c>
      <c r="J4601" t="str">
        <f>INDEX(Hosts!$A:$M, MATCH(Places!$B4601,Hosts!$A:$A,0), MATCH(Places!J$1,Hosts!$A$1:$M$1,0))</f>
        <v>No</v>
      </c>
      <c r="K4601">
        <v>7</v>
      </c>
      <c r="L4601" t="str">
        <f>VLOOKUP($K4601,Neighborhoods!$A:$C,2,0)</f>
        <v>Brooklyn</v>
      </c>
      <c r="M4601" t="str">
        <f>VLOOKUP($K4601,Neighborhoods!$A:$C,3,0)</f>
        <v>Bedford-Stuyvesant</v>
      </c>
      <c r="N4601" t="str">
        <f>INDEX(Neighborhoods!$A:$C, MATCH(Places!$K4601,Neighborhoods!$A:$A,0), MATCH(Places!N$1,Neighborhoods!$A$1:$C$1,0))</f>
        <v>Brooklyn</v>
      </c>
      <c r="O4601" t="str">
        <f>INDEX(Neighborhoods!$A:$C, MATCH(Places!$K4601,Neighborhoods!$A:$A,0), MATCH(Places!O$1,Neighborhoods!$A$1:$C$1,0))</f>
        <v>Bedford-Stuyvesant</v>
      </c>
      <c r="P4601" t="s">
        <v>11822</v>
      </c>
      <c r="Q4601" t="str">
        <f t="shared" si="284"/>
        <v>No</v>
      </c>
      <c r="R4601">
        <v>6</v>
      </c>
      <c r="S4601" t="str">
        <f t="shared" si="285"/>
        <v>Large</v>
      </c>
      <c r="T4601" s="50">
        <v>224</v>
      </c>
      <c r="U4601" s="70">
        <f t="shared" si="286"/>
        <v>0.04</v>
      </c>
      <c r="V4601" s="52">
        <v>4.75</v>
      </c>
      <c r="W4601" s="52" t="str" cm="1">
        <f t="array" ref="W4601">_xlfn.SWITCH(ROUND(V4601,0),5,"Excellent",4,"Good",3,"Ok","Bad")</f>
        <v>Excellent</v>
      </c>
      <c r="X4601">
        <v>56</v>
      </c>
      <c r="Y4601" t="str">
        <f t="shared" si="287"/>
        <v>No</v>
      </c>
      <c r="Z4601" s="68">
        <v>43589</v>
      </c>
      <c r="AA4601" s="68">
        <v>44053</v>
      </c>
      <c r="AB4601">
        <v>75</v>
      </c>
      <c r="AC4601" t="s">
        <v>15615</v>
      </c>
    </row>
    <row r="4602" spans="1:29" x14ac:dyDescent="0.3">
      <c r="A4602" t="s">
        <v>3230</v>
      </c>
      <c r="B4602">
        <v>3810</v>
      </c>
      <c r="C4602" t="str">
        <f>VLOOKUP($B4602,Hosts!$A:$M,10,0)</f>
        <v>Within an hour</v>
      </c>
      <c r="D4602" s="70">
        <f>VLOOKUP($B4602,Hosts!$A:$M,11,0)</f>
        <v>1</v>
      </c>
      <c r="E4602" s="70">
        <f>VLOOKUP($B4602,Hosts!$A:$M,12,0)</f>
        <v>0.97</v>
      </c>
      <c r="F4602" t="str">
        <f>VLOOKUP($B4602,Hosts!$A:$M,13,0)</f>
        <v>Yes</v>
      </c>
      <c r="G4602" t="str">
        <f>INDEX(Hosts!$A:$M, MATCH(Places!$B4602,Hosts!$A:$A,0), MATCH(Places!G$1,Hosts!$A$1:$M$1,0))</f>
        <v>Within an hour</v>
      </c>
      <c r="H4602" s="70">
        <f>INDEX(Hosts!$A:$M, MATCH(Places!$B4602,Hosts!$A:$A,0), MATCH(Places!H$1,Hosts!$A$1:$M$1,0))</f>
        <v>1</v>
      </c>
      <c r="I4602" s="70">
        <f>INDEX(Hosts!$A:$M, MATCH(Places!$B4602,Hosts!$A:$A,0), MATCH(Places!I$1,Hosts!$A$1:$M$1,0))</f>
        <v>0.97</v>
      </c>
      <c r="J4602" t="str">
        <f>INDEX(Hosts!$A:$M, MATCH(Places!$B4602,Hosts!$A:$A,0), MATCH(Places!J$1,Hosts!$A$1:$M$1,0))</f>
        <v>Yes</v>
      </c>
      <c r="K4602">
        <v>7</v>
      </c>
      <c r="L4602" t="str">
        <f>VLOOKUP($K4602,Neighborhoods!$A:$C,2,0)</f>
        <v>Brooklyn</v>
      </c>
      <c r="M4602" t="str">
        <f>VLOOKUP($K4602,Neighborhoods!$A:$C,3,0)</f>
        <v>Bedford-Stuyvesant</v>
      </c>
      <c r="N4602" t="str">
        <f>INDEX(Neighborhoods!$A:$C, MATCH(Places!$K4602,Neighborhoods!$A:$A,0), MATCH(Places!N$1,Neighborhoods!$A$1:$C$1,0))</f>
        <v>Brooklyn</v>
      </c>
      <c r="O4602" t="str">
        <f>INDEX(Neighborhoods!$A:$C, MATCH(Places!$K4602,Neighborhoods!$A:$A,0), MATCH(Places!O$1,Neighborhoods!$A$1:$C$1,0))</f>
        <v>Bedford-Stuyvesant</v>
      </c>
      <c r="P4602" t="s">
        <v>11822</v>
      </c>
      <c r="Q4602" t="str">
        <f t="shared" si="284"/>
        <v>No</v>
      </c>
      <c r="R4602">
        <v>5</v>
      </c>
      <c r="S4602" t="str">
        <f t="shared" si="285"/>
        <v>Medium</v>
      </c>
      <c r="T4602" s="50">
        <v>184</v>
      </c>
      <c r="U4602" s="70">
        <f t="shared" si="286"/>
        <v>0.03</v>
      </c>
      <c r="V4602" s="52">
        <v>5</v>
      </c>
      <c r="W4602" s="52" t="str" cm="1">
        <f t="array" ref="W4602">_xlfn.SWITCH(ROUND(V4602,0),5,"Excellent",4,"Good",3,"Ok","Bad")</f>
        <v>Excellent</v>
      </c>
      <c r="X4602">
        <v>35</v>
      </c>
      <c r="Y4602" t="str">
        <f t="shared" si="287"/>
        <v>No</v>
      </c>
      <c r="Z4602" s="68">
        <v>43550</v>
      </c>
      <c r="AA4602" s="68">
        <v>43853</v>
      </c>
      <c r="AB4602">
        <v>0</v>
      </c>
      <c r="AC4602" t="s">
        <v>15615</v>
      </c>
    </row>
    <row r="4603" spans="1:29" x14ac:dyDescent="0.3">
      <c r="A4603" t="s">
        <v>3231</v>
      </c>
      <c r="B4603">
        <v>730</v>
      </c>
      <c r="C4603" t="str">
        <f>VLOOKUP($B4603,Hosts!$A:$M,10,0)</f>
        <v>Within a day</v>
      </c>
      <c r="D4603" s="70">
        <f>VLOOKUP($B4603,Hosts!$A:$M,11,0)</f>
        <v>0.5</v>
      </c>
      <c r="E4603" s="70">
        <f>VLOOKUP($B4603,Hosts!$A:$M,12,0)</f>
        <v>0.63</v>
      </c>
      <c r="F4603" t="str">
        <f>VLOOKUP($B4603,Hosts!$A:$M,13,0)</f>
        <v>Yes</v>
      </c>
      <c r="G4603" t="str">
        <f>INDEX(Hosts!$A:$M, MATCH(Places!$B4603,Hosts!$A:$A,0), MATCH(Places!G$1,Hosts!$A$1:$M$1,0))</f>
        <v>Within a day</v>
      </c>
      <c r="H4603" s="70">
        <f>INDEX(Hosts!$A:$M, MATCH(Places!$B4603,Hosts!$A:$A,0), MATCH(Places!H$1,Hosts!$A$1:$M$1,0))</f>
        <v>0.5</v>
      </c>
      <c r="I4603" s="70">
        <f>INDEX(Hosts!$A:$M, MATCH(Places!$B4603,Hosts!$A:$A,0), MATCH(Places!I$1,Hosts!$A$1:$M$1,0))</f>
        <v>0.63</v>
      </c>
      <c r="J4603" t="str">
        <f>INDEX(Hosts!$A:$M, MATCH(Places!$B4603,Hosts!$A:$A,0), MATCH(Places!J$1,Hosts!$A$1:$M$1,0))</f>
        <v>Yes</v>
      </c>
      <c r="K4603">
        <v>13</v>
      </c>
      <c r="L4603" t="str">
        <f>VLOOKUP($K4603,Neighborhoods!$A:$C,2,0)</f>
        <v>Manhattan</v>
      </c>
      <c r="M4603" t="str">
        <f>VLOOKUP($K4603,Neighborhoods!$A:$C,3,0)</f>
        <v>Chelsea</v>
      </c>
      <c r="N4603" t="str">
        <f>INDEX(Neighborhoods!$A:$C, MATCH(Places!$K4603,Neighborhoods!$A:$A,0), MATCH(Places!N$1,Neighborhoods!$A$1:$C$1,0))</f>
        <v>Manhattan</v>
      </c>
      <c r="O4603" t="str">
        <f>INDEX(Neighborhoods!$A:$C, MATCH(Places!$K4603,Neighborhoods!$A:$A,0), MATCH(Places!O$1,Neighborhoods!$A$1:$C$1,0))</f>
        <v>Chelsea</v>
      </c>
      <c r="P4603" t="s">
        <v>11822</v>
      </c>
      <c r="Q4603" t="str">
        <f t="shared" si="284"/>
        <v>No</v>
      </c>
      <c r="R4603">
        <v>2</v>
      </c>
      <c r="S4603" t="str">
        <f t="shared" si="285"/>
        <v>Small</v>
      </c>
      <c r="T4603" s="50">
        <v>145</v>
      </c>
      <c r="U4603" s="70">
        <f t="shared" si="286"/>
        <v>0.03</v>
      </c>
      <c r="V4603" s="52">
        <v>5</v>
      </c>
      <c r="W4603" s="52" t="str" cm="1">
        <f t="array" ref="W4603">_xlfn.SWITCH(ROUND(V4603,0),5,"Excellent",4,"Good",3,"Ok","Bad")</f>
        <v>Excellent</v>
      </c>
      <c r="X4603">
        <v>13</v>
      </c>
      <c r="Y4603" t="str">
        <f t="shared" si="287"/>
        <v>No</v>
      </c>
      <c r="Z4603" s="68">
        <v>43575</v>
      </c>
      <c r="AA4603" s="68">
        <v>43831</v>
      </c>
      <c r="AB4603">
        <v>25</v>
      </c>
      <c r="AC4603" t="s">
        <v>15615</v>
      </c>
    </row>
    <row r="4604" spans="1:29" x14ac:dyDescent="0.3">
      <c r="A4604" t="s">
        <v>15007</v>
      </c>
      <c r="B4604">
        <v>3432</v>
      </c>
      <c r="C4604" t="str">
        <f>VLOOKUP($B4604,Hosts!$A:$M,10,0)</f>
        <v>Within an hour</v>
      </c>
      <c r="D4604" s="70">
        <f>VLOOKUP($B4604,Hosts!$A:$M,11,0)</f>
        <v>1</v>
      </c>
      <c r="E4604" s="70">
        <f>VLOOKUP($B4604,Hosts!$A:$M,12,0)</f>
        <v>0.98</v>
      </c>
      <c r="F4604" t="str">
        <f>VLOOKUP($B4604,Hosts!$A:$M,13,0)</f>
        <v>No</v>
      </c>
      <c r="G4604" t="str">
        <f>INDEX(Hosts!$A:$M, MATCH(Places!$B4604,Hosts!$A:$A,0), MATCH(Places!G$1,Hosts!$A$1:$M$1,0))</f>
        <v>Within an hour</v>
      </c>
      <c r="H4604" s="70">
        <f>INDEX(Hosts!$A:$M, MATCH(Places!$B4604,Hosts!$A:$A,0), MATCH(Places!H$1,Hosts!$A$1:$M$1,0))</f>
        <v>1</v>
      </c>
      <c r="I4604" s="70">
        <f>INDEX(Hosts!$A:$M, MATCH(Places!$B4604,Hosts!$A:$A,0), MATCH(Places!I$1,Hosts!$A$1:$M$1,0))</f>
        <v>0.98</v>
      </c>
      <c r="J4604" t="str">
        <f>INDEX(Hosts!$A:$M, MATCH(Places!$B4604,Hosts!$A:$A,0), MATCH(Places!J$1,Hosts!$A$1:$M$1,0))</f>
        <v>No</v>
      </c>
      <c r="K4604">
        <v>23</v>
      </c>
      <c r="L4604" t="str">
        <f>VLOOKUP($K4604,Neighborhoods!$A:$C,2,0)</f>
        <v>Queens</v>
      </c>
      <c r="M4604" t="str">
        <f>VLOOKUP($K4604,Neighborhoods!$A:$C,3,0)</f>
        <v>Jamaica</v>
      </c>
      <c r="N4604" t="str">
        <f>INDEX(Neighborhoods!$A:$C, MATCH(Places!$K4604,Neighborhoods!$A:$A,0), MATCH(Places!N$1,Neighborhoods!$A$1:$C$1,0))</f>
        <v>Queens</v>
      </c>
      <c r="O4604" t="str">
        <f>INDEX(Neighborhoods!$A:$C, MATCH(Places!$K4604,Neighborhoods!$A:$A,0), MATCH(Places!O$1,Neighborhoods!$A$1:$C$1,0))</f>
        <v>Jamaica</v>
      </c>
      <c r="P4604" t="s">
        <v>1</v>
      </c>
      <c r="Q4604" t="str">
        <f t="shared" si="284"/>
        <v>Yes</v>
      </c>
      <c r="R4604">
        <v>2</v>
      </c>
      <c r="S4604" t="str">
        <f t="shared" si="285"/>
        <v>Small</v>
      </c>
      <c r="T4604" s="50">
        <v>79</v>
      </c>
      <c r="U4604" s="70">
        <f t="shared" si="286"/>
        <v>0.03</v>
      </c>
      <c r="V4604" s="52">
        <v>4.33</v>
      </c>
      <c r="W4604" s="52" t="str" cm="1">
        <f t="array" ref="W4604">_xlfn.SWITCH(ROUND(V4604,0),5,"Excellent",4,"Good",3,"Ok","Bad")</f>
        <v>Good</v>
      </c>
      <c r="X4604">
        <v>3</v>
      </c>
      <c r="Y4604" t="str">
        <f t="shared" si="287"/>
        <v>No</v>
      </c>
      <c r="Z4604" s="68">
        <v>43996</v>
      </c>
      <c r="AA4604" s="68">
        <v>44017</v>
      </c>
      <c r="AB4604">
        <v>365</v>
      </c>
      <c r="AC4604" t="s">
        <v>15616</v>
      </c>
    </row>
    <row r="4605" spans="1:29" x14ac:dyDescent="0.3">
      <c r="A4605" t="s">
        <v>3232</v>
      </c>
      <c r="B4605">
        <v>1702</v>
      </c>
      <c r="C4605" t="str">
        <f>VLOOKUP($B4605,Hosts!$A:$M,10,0)</f>
        <v>Within a few hours</v>
      </c>
      <c r="D4605" s="70">
        <f>VLOOKUP($B4605,Hosts!$A:$M,11,0)</f>
        <v>0.8</v>
      </c>
      <c r="E4605" s="70">
        <f>VLOOKUP($B4605,Hosts!$A:$M,12,0)</f>
        <v>1</v>
      </c>
      <c r="F4605" t="str">
        <f>VLOOKUP($B4605,Hosts!$A:$M,13,0)</f>
        <v>Yes</v>
      </c>
      <c r="G4605" t="str">
        <f>INDEX(Hosts!$A:$M, MATCH(Places!$B4605,Hosts!$A:$A,0), MATCH(Places!G$1,Hosts!$A$1:$M$1,0))</f>
        <v>Within a few hours</v>
      </c>
      <c r="H4605" s="70">
        <f>INDEX(Hosts!$A:$M, MATCH(Places!$B4605,Hosts!$A:$A,0), MATCH(Places!H$1,Hosts!$A$1:$M$1,0))</f>
        <v>0.8</v>
      </c>
      <c r="I4605" s="70">
        <f>INDEX(Hosts!$A:$M, MATCH(Places!$B4605,Hosts!$A:$A,0), MATCH(Places!I$1,Hosts!$A$1:$M$1,0))</f>
        <v>1</v>
      </c>
      <c r="J4605" t="str">
        <f>INDEX(Hosts!$A:$M, MATCH(Places!$B4605,Hosts!$A:$A,0), MATCH(Places!J$1,Hosts!$A$1:$M$1,0))</f>
        <v>Yes</v>
      </c>
      <c r="K4605">
        <v>20</v>
      </c>
      <c r="L4605" t="str">
        <f>VLOOKUP($K4605,Neighborhoods!$A:$C,2,0)</f>
        <v>Manhattan</v>
      </c>
      <c r="M4605" t="str">
        <f>VLOOKUP($K4605,Neighborhoods!$A:$C,3,0)</f>
        <v>Upper West Side</v>
      </c>
      <c r="N4605" t="str">
        <f>INDEX(Neighborhoods!$A:$C, MATCH(Places!$K4605,Neighborhoods!$A:$A,0), MATCH(Places!N$1,Neighborhoods!$A$1:$C$1,0))</f>
        <v>Manhattan</v>
      </c>
      <c r="O4605" t="str">
        <f>INDEX(Neighborhoods!$A:$C, MATCH(Places!$K4605,Neighborhoods!$A:$A,0), MATCH(Places!O$1,Neighborhoods!$A$1:$C$1,0))</f>
        <v>Upper West Side</v>
      </c>
      <c r="P4605" t="s">
        <v>1</v>
      </c>
      <c r="Q4605" t="str">
        <f t="shared" si="284"/>
        <v>Yes</v>
      </c>
      <c r="R4605">
        <v>2</v>
      </c>
      <c r="S4605" t="str">
        <f t="shared" si="285"/>
        <v>Small</v>
      </c>
      <c r="T4605" s="50">
        <v>93</v>
      </c>
      <c r="U4605" s="70">
        <f t="shared" si="286"/>
        <v>0.03</v>
      </c>
      <c r="V4605" s="52">
        <v>4.88</v>
      </c>
      <c r="W4605" s="52" t="str" cm="1">
        <f t="array" ref="W4605">_xlfn.SWITCH(ROUND(V4605,0),5,"Excellent",4,"Good",3,"Ok","Bad")</f>
        <v>Excellent</v>
      </c>
      <c r="X4605">
        <v>49</v>
      </c>
      <c r="Y4605" t="str">
        <f t="shared" si="287"/>
        <v>No</v>
      </c>
      <c r="Z4605" s="68">
        <v>43548</v>
      </c>
      <c r="AA4605" s="68">
        <v>43814</v>
      </c>
      <c r="AB4605">
        <v>60</v>
      </c>
      <c r="AC4605" t="s">
        <v>15616</v>
      </c>
    </row>
    <row r="4606" spans="1:29" x14ac:dyDescent="0.3">
      <c r="A4606" t="s">
        <v>13489</v>
      </c>
      <c r="B4606">
        <v>4069</v>
      </c>
      <c r="C4606" t="str">
        <f>VLOOKUP($B4606,Hosts!$A:$M,10,0)</f>
        <v>Within a day</v>
      </c>
      <c r="D4606" s="70">
        <f>VLOOKUP($B4606,Hosts!$A:$M,11,0)</f>
        <v>0.75</v>
      </c>
      <c r="E4606" s="70">
        <f>VLOOKUP($B4606,Hosts!$A:$M,12,0)</f>
        <v>0.84</v>
      </c>
      <c r="F4606" t="str">
        <f>VLOOKUP($B4606,Hosts!$A:$M,13,0)</f>
        <v>No</v>
      </c>
      <c r="G4606" t="str">
        <f>INDEX(Hosts!$A:$M, MATCH(Places!$B4606,Hosts!$A:$A,0), MATCH(Places!G$1,Hosts!$A$1:$M$1,0))</f>
        <v>Within a day</v>
      </c>
      <c r="H4606" s="70">
        <f>INDEX(Hosts!$A:$M, MATCH(Places!$B4606,Hosts!$A:$A,0), MATCH(Places!H$1,Hosts!$A$1:$M$1,0))</f>
        <v>0.75</v>
      </c>
      <c r="I4606" s="70">
        <f>INDEX(Hosts!$A:$M, MATCH(Places!$B4606,Hosts!$A:$A,0), MATCH(Places!I$1,Hosts!$A$1:$M$1,0))</f>
        <v>0.84</v>
      </c>
      <c r="J4606" t="str">
        <f>INDEX(Hosts!$A:$M, MATCH(Places!$B4606,Hosts!$A:$A,0), MATCH(Places!J$1,Hosts!$A$1:$M$1,0))</f>
        <v>No</v>
      </c>
      <c r="K4606">
        <v>8</v>
      </c>
      <c r="L4606" t="str">
        <f>VLOOKUP($K4606,Neighborhoods!$A:$C,2,0)</f>
        <v>Brooklyn</v>
      </c>
      <c r="M4606" t="str">
        <f>VLOOKUP($K4606,Neighborhoods!$A:$C,3,0)</f>
        <v>Bushwick</v>
      </c>
      <c r="N4606" t="str">
        <f>INDEX(Neighborhoods!$A:$C, MATCH(Places!$K4606,Neighborhoods!$A:$A,0), MATCH(Places!N$1,Neighborhoods!$A$1:$C$1,0))</f>
        <v>Brooklyn</v>
      </c>
      <c r="O4606" t="str">
        <f>INDEX(Neighborhoods!$A:$C, MATCH(Places!$K4606,Neighborhoods!$A:$A,0), MATCH(Places!O$1,Neighborhoods!$A$1:$C$1,0))</f>
        <v>Bushwick</v>
      </c>
      <c r="P4606" t="s">
        <v>11822</v>
      </c>
      <c r="Q4606" t="str">
        <f t="shared" si="284"/>
        <v>No</v>
      </c>
      <c r="R4606">
        <v>6</v>
      </c>
      <c r="S4606" t="str">
        <f t="shared" si="285"/>
        <v>Large</v>
      </c>
      <c r="T4606" s="50">
        <v>168</v>
      </c>
      <c r="U4606" s="70">
        <f t="shared" si="286"/>
        <v>0.03</v>
      </c>
      <c r="V4606" s="52">
        <v>4.5</v>
      </c>
      <c r="W4606" s="52" t="str" cm="1">
        <f t="array" ref="W4606">_xlfn.SWITCH(ROUND(V4606,0),5,"Excellent",4,"Good",3,"Ok","Bad")</f>
        <v>Excellent</v>
      </c>
      <c r="X4606">
        <v>8</v>
      </c>
      <c r="Y4606" t="str">
        <f t="shared" si="287"/>
        <v>No</v>
      </c>
      <c r="Z4606" s="68">
        <v>43826</v>
      </c>
      <c r="AA4606" s="68">
        <v>43897</v>
      </c>
      <c r="AB4606">
        <v>346</v>
      </c>
      <c r="AC4606" t="s">
        <v>15615</v>
      </c>
    </row>
    <row r="4607" spans="1:29" x14ac:dyDescent="0.3">
      <c r="A4607" t="s">
        <v>13133</v>
      </c>
      <c r="B4607">
        <v>3811</v>
      </c>
      <c r="C4607" t="str">
        <f>VLOOKUP($B4607,Hosts!$A:$M,10,0)</f>
        <v>Within a few hours</v>
      </c>
      <c r="D4607" s="70">
        <f>VLOOKUP($B4607,Hosts!$A:$M,11,0)</f>
        <v>1</v>
      </c>
      <c r="E4607" s="70">
        <f>VLOOKUP($B4607,Hosts!$A:$M,12,0)</f>
        <v>1</v>
      </c>
      <c r="F4607" t="str">
        <f>VLOOKUP($B4607,Hosts!$A:$M,13,0)</f>
        <v>No</v>
      </c>
      <c r="G4607" t="str">
        <f>INDEX(Hosts!$A:$M, MATCH(Places!$B4607,Hosts!$A:$A,0), MATCH(Places!G$1,Hosts!$A$1:$M$1,0))</f>
        <v>Within a few hours</v>
      </c>
      <c r="H4607" s="70">
        <f>INDEX(Hosts!$A:$M, MATCH(Places!$B4607,Hosts!$A:$A,0), MATCH(Places!H$1,Hosts!$A$1:$M$1,0))</f>
        <v>1</v>
      </c>
      <c r="I4607" s="70">
        <f>INDEX(Hosts!$A:$M, MATCH(Places!$B4607,Hosts!$A:$A,0), MATCH(Places!I$1,Hosts!$A$1:$M$1,0))</f>
        <v>1</v>
      </c>
      <c r="J4607" t="str">
        <f>INDEX(Hosts!$A:$M, MATCH(Places!$B4607,Hosts!$A:$A,0), MATCH(Places!J$1,Hosts!$A$1:$M$1,0))</f>
        <v>No</v>
      </c>
      <c r="K4607">
        <v>16</v>
      </c>
      <c r="L4607" t="str">
        <f>VLOOKUP($K4607,Neighborhoods!$A:$C,2,0)</f>
        <v>Manhattan</v>
      </c>
      <c r="M4607" t="str">
        <f>VLOOKUP($K4607,Neighborhoods!$A:$C,3,0)</f>
        <v>Harlem</v>
      </c>
      <c r="N4607" t="str">
        <f>INDEX(Neighborhoods!$A:$C, MATCH(Places!$K4607,Neighborhoods!$A:$A,0), MATCH(Places!N$1,Neighborhoods!$A$1:$C$1,0))</f>
        <v>Manhattan</v>
      </c>
      <c r="O4607" t="str">
        <f>INDEX(Neighborhoods!$A:$C, MATCH(Places!$K4607,Neighborhoods!$A:$A,0), MATCH(Places!O$1,Neighborhoods!$A$1:$C$1,0))</f>
        <v>Harlem</v>
      </c>
      <c r="P4607" t="s">
        <v>11822</v>
      </c>
      <c r="Q4607" t="str">
        <f t="shared" si="284"/>
        <v>No</v>
      </c>
      <c r="R4607">
        <v>4</v>
      </c>
      <c r="S4607" t="str">
        <f t="shared" si="285"/>
        <v>Medium</v>
      </c>
      <c r="T4607" s="50">
        <v>65</v>
      </c>
      <c r="U4607" s="70">
        <f t="shared" si="286"/>
        <v>0.03</v>
      </c>
      <c r="V4607" s="52">
        <v>4.75</v>
      </c>
      <c r="W4607" s="52" t="str" cm="1">
        <f t="array" ref="W4607">_xlfn.SWITCH(ROUND(V4607,0),5,"Excellent",4,"Good",3,"Ok","Bad")</f>
        <v>Excellent</v>
      </c>
      <c r="X4607">
        <v>4</v>
      </c>
      <c r="Y4607" t="str">
        <f t="shared" si="287"/>
        <v>No</v>
      </c>
      <c r="Z4607" s="68">
        <v>43575</v>
      </c>
      <c r="AA4607" s="68">
        <v>43673</v>
      </c>
      <c r="AB4607">
        <v>1</v>
      </c>
      <c r="AC4607" t="s">
        <v>15615</v>
      </c>
    </row>
    <row r="4608" spans="1:29" x14ac:dyDescent="0.3">
      <c r="A4608" t="s">
        <v>14475</v>
      </c>
      <c r="B4608">
        <v>2879</v>
      </c>
      <c r="C4608" t="str">
        <f>VLOOKUP($B4608,Hosts!$A:$M,10,0)</f>
        <v>Within an hour</v>
      </c>
      <c r="D4608" s="70">
        <f>VLOOKUP($B4608,Hosts!$A:$M,11,0)</f>
        <v>1</v>
      </c>
      <c r="E4608" s="70">
        <f>VLOOKUP($B4608,Hosts!$A:$M,12,0)</f>
        <v>0.92</v>
      </c>
      <c r="F4608" t="str">
        <f>VLOOKUP($B4608,Hosts!$A:$M,13,0)</f>
        <v>Yes</v>
      </c>
      <c r="G4608" t="str">
        <f>INDEX(Hosts!$A:$M, MATCH(Places!$B4608,Hosts!$A:$A,0), MATCH(Places!G$1,Hosts!$A$1:$M$1,0))</f>
        <v>Within an hour</v>
      </c>
      <c r="H4608" s="70">
        <f>INDEX(Hosts!$A:$M, MATCH(Places!$B4608,Hosts!$A:$A,0), MATCH(Places!H$1,Hosts!$A$1:$M$1,0))</f>
        <v>1</v>
      </c>
      <c r="I4608" s="70">
        <f>INDEX(Hosts!$A:$M, MATCH(Places!$B4608,Hosts!$A:$A,0), MATCH(Places!I$1,Hosts!$A$1:$M$1,0))</f>
        <v>0.92</v>
      </c>
      <c r="J4608" t="str">
        <f>INDEX(Hosts!$A:$M, MATCH(Places!$B4608,Hosts!$A:$A,0), MATCH(Places!J$1,Hosts!$A$1:$M$1,0))</f>
        <v>Yes</v>
      </c>
      <c r="K4608">
        <v>24</v>
      </c>
      <c r="L4608" t="str">
        <f>VLOOKUP($K4608,Neighborhoods!$A:$C,2,0)</f>
        <v>Queens</v>
      </c>
      <c r="M4608" t="str">
        <f>VLOOKUP($K4608,Neighborhoods!$A:$C,3,0)</f>
        <v>Long Island City</v>
      </c>
      <c r="N4608" t="str">
        <f>INDEX(Neighborhoods!$A:$C, MATCH(Places!$K4608,Neighborhoods!$A:$A,0), MATCH(Places!N$1,Neighborhoods!$A$1:$C$1,0))</f>
        <v>Queens</v>
      </c>
      <c r="O4608" t="str">
        <f>INDEX(Neighborhoods!$A:$C, MATCH(Places!$K4608,Neighborhoods!$A:$A,0), MATCH(Places!O$1,Neighborhoods!$A$1:$C$1,0))</f>
        <v>Long Island City</v>
      </c>
      <c r="P4608" t="s">
        <v>11822</v>
      </c>
      <c r="Q4608" t="str">
        <f t="shared" si="284"/>
        <v>No</v>
      </c>
      <c r="R4608">
        <v>8</v>
      </c>
      <c r="S4608" t="str">
        <f t="shared" si="285"/>
        <v>Large</v>
      </c>
      <c r="T4608" s="50">
        <v>220</v>
      </c>
      <c r="U4608" s="70">
        <f t="shared" si="286"/>
        <v>0.04</v>
      </c>
      <c r="V4608" s="52">
        <v>5</v>
      </c>
      <c r="W4608" s="52" t="str" cm="1">
        <f t="array" ref="W4608">_xlfn.SWITCH(ROUND(V4608,0),5,"Excellent",4,"Good",3,"Ok","Bad")</f>
        <v>Excellent</v>
      </c>
      <c r="X4608">
        <v>31</v>
      </c>
      <c r="Y4608" t="str">
        <f t="shared" si="287"/>
        <v>No</v>
      </c>
      <c r="Z4608" s="68">
        <v>43700</v>
      </c>
      <c r="AA4608" s="68">
        <v>44038</v>
      </c>
      <c r="AB4608">
        <v>331</v>
      </c>
      <c r="AC4608" t="s">
        <v>15615</v>
      </c>
    </row>
    <row r="4609" spans="1:29" x14ac:dyDescent="0.3">
      <c r="A4609" t="s">
        <v>3233</v>
      </c>
      <c r="B4609">
        <v>3812</v>
      </c>
      <c r="C4609" t="str">
        <f>VLOOKUP($B4609,Hosts!$A:$M,10,0)</f>
        <v>A few days or more</v>
      </c>
      <c r="D4609" s="70">
        <f>VLOOKUP($B4609,Hosts!$A:$M,11,0)</f>
        <v>0.28999999999999998</v>
      </c>
      <c r="E4609" s="70">
        <f>VLOOKUP($B4609,Hosts!$A:$M,12,0)</f>
        <v>1</v>
      </c>
      <c r="F4609" t="str">
        <f>VLOOKUP($B4609,Hosts!$A:$M,13,0)</f>
        <v>Yes</v>
      </c>
      <c r="G4609" t="str">
        <f>INDEX(Hosts!$A:$M, MATCH(Places!$B4609,Hosts!$A:$A,0), MATCH(Places!G$1,Hosts!$A$1:$M$1,0))</f>
        <v>A few days or more</v>
      </c>
      <c r="H4609" s="70">
        <f>INDEX(Hosts!$A:$M, MATCH(Places!$B4609,Hosts!$A:$A,0), MATCH(Places!H$1,Hosts!$A$1:$M$1,0))</f>
        <v>0.28999999999999998</v>
      </c>
      <c r="I4609" s="70">
        <f>INDEX(Hosts!$A:$M, MATCH(Places!$B4609,Hosts!$A:$A,0), MATCH(Places!I$1,Hosts!$A$1:$M$1,0))</f>
        <v>1</v>
      </c>
      <c r="J4609" t="str">
        <f>INDEX(Hosts!$A:$M, MATCH(Places!$B4609,Hosts!$A:$A,0), MATCH(Places!J$1,Hosts!$A$1:$M$1,0))</f>
        <v>Yes</v>
      </c>
      <c r="K4609">
        <v>8</v>
      </c>
      <c r="L4609" t="str">
        <f>VLOOKUP($K4609,Neighborhoods!$A:$C,2,0)</f>
        <v>Brooklyn</v>
      </c>
      <c r="M4609" t="str">
        <f>VLOOKUP($K4609,Neighborhoods!$A:$C,3,0)</f>
        <v>Bushwick</v>
      </c>
      <c r="N4609" t="str">
        <f>INDEX(Neighborhoods!$A:$C, MATCH(Places!$K4609,Neighborhoods!$A:$A,0), MATCH(Places!N$1,Neighborhoods!$A$1:$C$1,0))</f>
        <v>Brooklyn</v>
      </c>
      <c r="O4609" t="str">
        <f>INDEX(Neighborhoods!$A:$C, MATCH(Places!$K4609,Neighborhoods!$A:$A,0), MATCH(Places!O$1,Neighborhoods!$A$1:$C$1,0))</f>
        <v>Bushwick</v>
      </c>
      <c r="P4609" t="s">
        <v>11822</v>
      </c>
      <c r="Q4609" t="str">
        <f t="shared" si="284"/>
        <v>No</v>
      </c>
      <c r="R4609">
        <v>8</v>
      </c>
      <c r="S4609" t="str">
        <f t="shared" si="285"/>
        <v>Large</v>
      </c>
      <c r="T4609" s="50">
        <v>250</v>
      </c>
      <c r="U4609" s="70">
        <f t="shared" si="286"/>
        <v>0.04</v>
      </c>
      <c r="V4609" s="52">
        <v>4.91</v>
      </c>
      <c r="W4609" s="52" t="str" cm="1">
        <f t="array" ref="W4609">_xlfn.SWITCH(ROUND(V4609,0),5,"Excellent",4,"Good",3,"Ok","Bad")</f>
        <v>Excellent</v>
      </c>
      <c r="X4609">
        <v>79</v>
      </c>
      <c r="Y4609" t="str">
        <f t="shared" si="287"/>
        <v>No</v>
      </c>
      <c r="Z4609" s="68">
        <v>43561</v>
      </c>
      <c r="AA4609" s="68">
        <v>43898</v>
      </c>
      <c r="AB4609">
        <v>0</v>
      </c>
      <c r="AC4609" t="s">
        <v>15616</v>
      </c>
    </row>
    <row r="4610" spans="1:29" x14ac:dyDescent="0.3">
      <c r="A4610" t="s">
        <v>14259</v>
      </c>
      <c r="B4610">
        <v>1903</v>
      </c>
      <c r="C4610" t="str">
        <f>VLOOKUP($B4610,Hosts!$A:$M,10,0)</f>
        <v>Within an hour</v>
      </c>
      <c r="D4610" s="70">
        <f>VLOOKUP($B4610,Hosts!$A:$M,11,0)</f>
        <v>1</v>
      </c>
      <c r="E4610" s="70">
        <f>VLOOKUP($B4610,Hosts!$A:$M,12,0)</f>
        <v>1</v>
      </c>
      <c r="F4610" t="str">
        <f>VLOOKUP($B4610,Hosts!$A:$M,13,0)</f>
        <v>No</v>
      </c>
      <c r="G4610" t="str">
        <f>INDEX(Hosts!$A:$M, MATCH(Places!$B4610,Hosts!$A:$A,0), MATCH(Places!G$1,Hosts!$A$1:$M$1,0))</f>
        <v>Within an hour</v>
      </c>
      <c r="H4610" s="70">
        <f>INDEX(Hosts!$A:$M, MATCH(Places!$B4610,Hosts!$A:$A,0), MATCH(Places!H$1,Hosts!$A$1:$M$1,0))</f>
        <v>1</v>
      </c>
      <c r="I4610" s="70">
        <f>INDEX(Hosts!$A:$M, MATCH(Places!$B4610,Hosts!$A:$A,0), MATCH(Places!I$1,Hosts!$A$1:$M$1,0))</f>
        <v>1</v>
      </c>
      <c r="J4610" t="str">
        <f>INDEX(Hosts!$A:$M, MATCH(Places!$B4610,Hosts!$A:$A,0), MATCH(Places!J$1,Hosts!$A$1:$M$1,0))</f>
        <v>No</v>
      </c>
      <c r="K4610">
        <v>7</v>
      </c>
      <c r="L4610" t="str">
        <f>VLOOKUP($K4610,Neighborhoods!$A:$C,2,0)</f>
        <v>Brooklyn</v>
      </c>
      <c r="M4610" t="str">
        <f>VLOOKUP($K4610,Neighborhoods!$A:$C,3,0)</f>
        <v>Bedford-Stuyvesant</v>
      </c>
      <c r="N4610" t="str">
        <f>INDEX(Neighborhoods!$A:$C, MATCH(Places!$K4610,Neighborhoods!$A:$A,0), MATCH(Places!N$1,Neighborhoods!$A$1:$C$1,0))</f>
        <v>Brooklyn</v>
      </c>
      <c r="O4610" t="str">
        <f>INDEX(Neighborhoods!$A:$C, MATCH(Places!$K4610,Neighborhoods!$A:$A,0), MATCH(Places!O$1,Neighborhoods!$A$1:$C$1,0))</f>
        <v>Bedford-Stuyvesant</v>
      </c>
      <c r="P4610" t="s">
        <v>1</v>
      </c>
      <c r="Q4610" t="str">
        <f t="shared" si="284"/>
        <v>Yes</v>
      </c>
      <c r="R4610">
        <v>1</v>
      </c>
      <c r="S4610" t="str">
        <f t="shared" si="285"/>
        <v>Small</v>
      </c>
      <c r="T4610" s="50">
        <v>37</v>
      </c>
      <c r="U4610" s="70">
        <f t="shared" si="286"/>
        <v>0.03</v>
      </c>
      <c r="V4610" s="52">
        <v>5</v>
      </c>
      <c r="W4610" s="52" t="str" cm="1">
        <f t="array" ref="W4610">_xlfn.SWITCH(ROUND(V4610,0),5,"Excellent",4,"Good",3,"Ok","Bad")</f>
        <v>Excellent</v>
      </c>
      <c r="X4610">
        <v>8</v>
      </c>
      <c r="Y4610" t="str">
        <f t="shared" si="287"/>
        <v>No</v>
      </c>
      <c r="Z4610" s="68">
        <v>43550</v>
      </c>
      <c r="AA4610" s="68">
        <v>43832</v>
      </c>
      <c r="AB4610">
        <v>32</v>
      </c>
      <c r="AC4610" t="s">
        <v>15615</v>
      </c>
    </row>
    <row r="4611" spans="1:29" x14ac:dyDescent="0.3">
      <c r="A4611" t="s">
        <v>3234</v>
      </c>
      <c r="B4611">
        <v>1344</v>
      </c>
      <c r="C4611" t="str">
        <f>VLOOKUP($B4611,Hosts!$A:$M,10,0)</f>
        <v>Within a day</v>
      </c>
      <c r="D4611" s="70">
        <f>VLOOKUP($B4611,Hosts!$A:$M,11,0)</f>
        <v>1</v>
      </c>
      <c r="E4611" s="70">
        <f>VLOOKUP($B4611,Hosts!$A:$M,12,0)</f>
        <v>0.68</v>
      </c>
      <c r="F4611" t="str">
        <f>VLOOKUP($B4611,Hosts!$A:$M,13,0)</f>
        <v>Yes</v>
      </c>
      <c r="G4611" t="str">
        <f>INDEX(Hosts!$A:$M, MATCH(Places!$B4611,Hosts!$A:$A,0), MATCH(Places!G$1,Hosts!$A$1:$M$1,0))</f>
        <v>Within a day</v>
      </c>
      <c r="H4611" s="70">
        <f>INDEX(Hosts!$A:$M, MATCH(Places!$B4611,Hosts!$A:$A,0), MATCH(Places!H$1,Hosts!$A$1:$M$1,0))</f>
        <v>1</v>
      </c>
      <c r="I4611" s="70">
        <f>INDEX(Hosts!$A:$M, MATCH(Places!$B4611,Hosts!$A:$A,0), MATCH(Places!I$1,Hosts!$A$1:$M$1,0))</f>
        <v>0.68</v>
      </c>
      <c r="J4611" t="str">
        <f>INDEX(Hosts!$A:$M, MATCH(Places!$B4611,Hosts!$A:$A,0), MATCH(Places!J$1,Hosts!$A$1:$M$1,0))</f>
        <v>Yes</v>
      </c>
      <c r="K4611">
        <v>7</v>
      </c>
      <c r="L4611" t="str">
        <f>VLOOKUP($K4611,Neighborhoods!$A:$C,2,0)</f>
        <v>Brooklyn</v>
      </c>
      <c r="M4611" t="str">
        <f>VLOOKUP($K4611,Neighborhoods!$A:$C,3,0)</f>
        <v>Bedford-Stuyvesant</v>
      </c>
      <c r="N4611" t="str">
        <f>INDEX(Neighborhoods!$A:$C, MATCH(Places!$K4611,Neighborhoods!$A:$A,0), MATCH(Places!N$1,Neighborhoods!$A$1:$C$1,0))</f>
        <v>Brooklyn</v>
      </c>
      <c r="O4611" t="str">
        <f>INDEX(Neighborhoods!$A:$C, MATCH(Places!$K4611,Neighborhoods!$A:$A,0), MATCH(Places!O$1,Neighborhoods!$A$1:$C$1,0))</f>
        <v>Bedford-Stuyvesant</v>
      </c>
      <c r="P4611" t="s">
        <v>11822</v>
      </c>
      <c r="Q4611" t="str">
        <f t="shared" ref="Q4611:Q4674" si="288">IF(OR(P4611="Private room",P4611="Shared room"),"Yes","No")</f>
        <v>No</v>
      </c>
      <c r="R4611">
        <v>4</v>
      </c>
      <c r="S4611" t="str">
        <f t="shared" ref="S4611:S4674" si="289">IF(R4611&lt;=2,"Small",IF(R4611&lt;=5,"Medium","Large"))</f>
        <v>Medium</v>
      </c>
      <c r="T4611" s="50">
        <v>140</v>
      </c>
      <c r="U4611" s="70">
        <f t="shared" ref="U4611:U4674" si="290">VLOOKUP($T4611,$AF$1:$AG$5,2)</f>
        <v>0.03</v>
      </c>
      <c r="V4611" s="52">
        <v>5</v>
      </c>
      <c r="W4611" s="52" t="str" cm="1">
        <f t="array" ref="W4611">_xlfn.SWITCH(ROUND(V4611,0),5,"Excellent",4,"Good",3,"Ok","Bad")</f>
        <v>Excellent</v>
      </c>
      <c r="X4611">
        <v>14</v>
      </c>
      <c r="Y4611" t="str">
        <f t="shared" ref="Y4611:Y4674" si="291">IF(AND(V4611&gt;4.8,X4611&gt;100),"Yes","No")</f>
        <v>No</v>
      </c>
      <c r="Z4611" s="68">
        <v>43562</v>
      </c>
      <c r="AA4611" s="68">
        <v>43789</v>
      </c>
      <c r="AB4611">
        <v>0</v>
      </c>
      <c r="AC4611" t="s">
        <v>15615</v>
      </c>
    </row>
    <row r="4612" spans="1:29" x14ac:dyDescent="0.3">
      <c r="A4612" t="s">
        <v>3235</v>
      </c>
      <c r="B4612">
        <v>1376</v>
      </c>
      <c r="C4612" t="str">
        <f>VLOOKUP($B4612,Hosts!$A:$M,10,0)</f>
        <v>Within an hour</v>
      </c>
      <c r="D4612" s="70">
        <f>VLOOKUP($B4612,Hosts!$A:$M,11,0)</f>
        <v>1</v>
      </c>
      <c r="E4612" s="70">
        <f>VLOOKUP($B4612,Hosts!$A:$M,12,0)</f>
        <v>0.62</v>
      </c>
      <c r="F4612" t="str">
        <f>VLOOKUP($B4612,Hosts!$A:$M,13,0)</f>
        <v>No</v>
      </c>
      <c r="G4612" t="str">
        <f>INDEX(Hosts!$A:$M, MATCH(Places!$B4612,Hosts!$A:$A,0), MATCH(Places!G$1,Hosts!$A$1:$M$1,0))</f>
        <v>Within an hour</v>
      </c>
      <c r="H4612" s="70">
        <f>INDEX(Hosts!$A:$M, MATCH(Places!$B4612,Hosts!$A:$A,0), MATCH(Places!H$1,Hosts!$A$1:$M$1,0))</f>
        <v>1</v>
      </c>
      <c r="I4612" s="70">
        <f>INDEX(Hosts!$A:$M, MATCH(Places!$B4612,Hosts!$A:$A,0), MATCH(Places!I$1,Hosts!$A$1:$M$1,0))</f>
        <v>0.62</v>
      </c>
      <c r="J4612" t="str">
        <f>INDEX(Hosts!$A:$M, MATCH(Places!$B4612,Hosts!$A:$A,0), MATCH(Places!J$1,Hosts!$A$1:$M$1,0))</f>
        <v>No</v>
      </c>
      <c r="K4612">
        <v>20</v>
      </c>
      <c r="L4612" t="str">
        <f>VLOOKUP($K4612,Neighborhoods!$A:$C,2,0)</f>
        <v>Manhattan</v>
      </c>
      <c r="M4612" t="str">
        <f>VLOOKUP($K4612,Neighborhoods!$A:$C,3,0)</f>
        <v>Upper West Side</v>
      </c>
      <c r="N4612" t="str">
        <f>INDEX(Neighborhoods!$A:$C, MATCH(Places!$K4612,Neighborhoods!$A:$A,0), MATCH(Places!N$1,Neighborhoods!$A$1:$C$1,0))</f>
        <v>Manhattan</v>
      </c>
      <c r="O4612" t="str">
        <f>INDEX(Neighborhoods!$A:$C, MATCH(Places!$K4612,Neighborhoods!$A:$A,0), MATCH(Places!O$1,Neighborhoods!$A$1:$C$1,0))</f>
        <v>Upper West Side</v>
      </c>
      <c r="P4612" t="s">
        <v>11822</v>
      </c>
      <c r="Q4612" t="str">
        <f t="shared" si="288"/>
        <v>No</v>
      </c>
      <c r="R4612">
        <v>8</v>
      </c>
      <c r="S4612" t="str">
        <f t="shared" si="289"/>
        <v>Large</v>
      </c>
      <c r="T4612" s="50">
        <v>103.2</v>
      </c>
      <c r="U4612" s="70">
        <f t="shared" si="290"/>
        <v>0.03</v>
      </c>
      <c r="V4612" s="52">
        <v>4.67</v>
      </c>
      <c r="W4612" s="52" t="str" cm="1">
        <f t="array" ref="W4612">_xlfn.SWITCH(ROUND(V4612,0),5,"Excellent",4,"Good",3,"Ok","Bad")</f>
        <v>Excellent</v>
      </c>
      <c r="X4612">
        <v>3</v>
      </c>
      <c r="Y4612" t="str">
        <f t="shared" si="291"/>
        <v>No</v>
      </c>
      <c r="Z4612" s="68">
        <v>43589</v>
      </c>
      <c r="AA4612" s="68">
        <v>43964</v>
      </c>
      <c r="AB4612">
        <v>260</v>
      </c>
      <c r="AC4612" t="s">
        <v>15615</v>
      </c>
    </row>
    <row r="4613" spans="1:29" x14ac:dyDescent="0.3">
      <c r="A4613" t="s">
        <v>3236</v>
      </c>
      <c r="B4613">
        <v>567</v>
      </c>
      <c r="C4613" t="str">
        <f>VLOOKUP($B4613,Hosts!$A:$M,10,0)</f>
        <v>Within an hour</v>
      </c>
      <c r="D4613" s="70">
        <f>VLOOKUP($B4613,Hosts!$A:$M,11,0)</f>
        <v>1</v>
      </c>
      <c r="E4613" s="70">
        <f>VLOOKUP($B4613,Hosts!$A:$M,12,0)</f>
        <v>0.98</v>
      </c>
      <c r="F4613" t="str">
        <f>VLOOKUP($B4613,Hosts!$A:$M,13,0)</f>
        <v>Yes</v>
      </c>
      <c r="G4613" t="str">
        <f>INDEX(Hosts!$A:$M, MATCH(Places!$B4613,Hosts!$A:$A,0), MATCH(Places!G$1,Hosts!$A$1:$M$1,0))</f>
        <v>Within an hour</v>
      </c>
      <c r="H4613" s="70">
        <f>INDEX(Hosts!$A:$M, MATCH(Places!$B4613,Hosts!$A:$A,0), MATCH(Places!H$1,Hosts!$A$1:$M$1,0))</f>
        <v>1</v>
      </c>
      <c r="I4613" s="70">
        <f>INDEX(Hosts!$A:$M, MATCH(Places!$B4613,Hosts!$A:$A,0), MATCH(Places!I$1,Hosts!$A$1:$M$1,0))</f>
        <v>0.98</v>
      </c>
      <c r="J4613" t="str">
        <f>INDEX(Hosts!$A:$M, MATCH(Places!$B4613,Hosts!$A:$A,0), MATCH(Places!J$1,Hosts!$A$1:$M$1,0))</f>
        <v>Yes</v>
      </c>
      <c r="K4613">
        <v>7</v>
      </c>
      <c r="L4613" t="str">
        <f>VLOOKUP($K4613,Neighborhoods!$A:$C,2,0)</f>
        <v>Brooklyn</v>
      </c>
      <c r="M4613" t="str">
        <f>VLOOKUP($K4613,Neighborhoods!$A:$C,3,0)</f>
        <v>Bedford-Stuyvesant</v>
      </c>
      <c r="N4613" t="str">
        <f>INDEX(Neighborhoods!$A:$C, MATCH(Places!$K4613,Neighborhoods!$A:$A,0), MATCH(Places!N$1,Neighborhoods!$A$1:$C$1,0))</f>
        <v>Brooklyn</v>
      </c>
      <c r="O4613" t="str">
        <f>INDEX(Neighborhoods!$A:$C, MATCH(Places!$K4613,Neighborhoods!$A:$A,0), MATCH(Places!O$1,Neighborhoods!$A$1:$C$1,0))</f>
        <v>Bedford-Stuyvesant</v>
      </c>
      <c r="P4613" t="s">
        <v>11822</v>
      </c>
      <c r="Q4613" t="str">
        <f t="shared" si="288"/>
        <v>No</v>
      </c>
      <c r="R4613">
        <v>6</v>
      </c>
      <c r="S4613" t="str">
        <f t="shared" si="289"/>
        <v>Large</v>
      </c>
      <c r="T4613" s="50">
        <v>213</v>
      </c>
      <c r="U4613" s="70">
        <f t="shared" si="290"/>
        <v>0.04</v>
      </c>
      <c r="V4613" s="52">
        <v>4.92</v>
      </c>
      <c r="W4613" s="52" t="str" cm="1">
        <f t="array" ref="W4613">_xlfn.SWITCH(ROUND(V4613,0),5,"Excellent",4,"Good",3,"Ok","Bad")</f>
        <v>Excellent</v>
      </c>
      <c r="X4613">
        <v>37</v>
      </c>
      <c r="Y4613" t="str">
        <f t="shared" si="291"/>
        <v>No</v>
      </c>
      <c r="Z4613" s="68">
        <v>43641</v>
      </c>
      <c r="AA4613" s="68">
        <v>44052</v>
      </c>
      <c r="AB4613">
        <v>160</v>
      </c>
      <c r="AC4613" t="s">
        <v>15615</v>
      </c>
    </row>
    <row r="4614" spans="1:29" x14ac:dyDescent="0.3">
      <c r="A4614" t="s">
        <v>13477</v>
      </c>
      <c r="B4614">
        <v>3339</v>
      </c>
      <c r="C4614" t="str">
        <f>VLOOKUP($B4614,Hosts!$A:$M,10,0)</f>
        <v>Within an hour</v>
      </c>
      <c r="D4614" s="70">
        <f>VLOOKUP($B4614,Hosts!$A:$M,11,0)</f>
        <v>1</v>
      </c>
      <c r="E4614" s="70">
        <f>VLOOKUP($B4614,Hosts!$A:$M,12,0)</f>
        <v>1</v>
      </c>
      <c r="F4614" t="str">
        <f>VLOOKUP($B4614,Hosts!$A:$M,13,0)</f>
        <v>No</v>
      </c>
      <c r="G4614" t="str">
        <f>INDEX(Hosts!$A:$M, MATCH(Places!$B4614,Hosts!$A:$A,0), MATCH(Places!G$1,Hosts!$A$1:$M$1,0))</f>
        <v>Within an hour</v>
      </c>
      <c r="H4614" s="70">
        <f>INDEX(Hosts!$A:$M, MATCH(Places!$B4614,Hosts!$A:$A,0), MATCH(Places!H$1,Hosts!$A$1:$M$1,0))</f>
        <v>1</v>
      </c>
      <c r="I4614" s="70">
        <f>INDEX(Hosts!$A:$M, MATCH(Places!$B4614,Hosts!$A:$A,0), MATCH(Places!I$1,Hosts!$A$1:$M$1,0))</f>
        <v>1</v>
      </c>
      <c r="J4614" t="str">
        <f>INDEX(Hosts!$A:$M, MATCH(Places!$B4614,Hosts!$A:$A,0), MATCH(Places!J$1,Hosts!$A$1:$M$1,0))</f>
        <v>No</v>
      </c>
      <c r="K4614">
        <v>16</v>
      </c>
      <c r="L4614" t="str">
        <f>VLOOKUP($K4614,Neighborhoods!$A:$C,2,0)</f>
        <v>Manhattan</v>
      </c>
      <c r="M4614" t="str">
        <f>VLOOKUP($K4614,Neighborhoods!$A:$C,3,0)</f>
        <v>Harlem</v>
      </c>
      <c r="N4614" t="str">
        <f>INDEX(Neighborhoods!$A:$C, MATCH(Places!$K4614,Neighborhoods!$A:$A,0), MATCH(Places!N$1,Neighborhoods!$A$1:$C$1,0))</f>
        <v>Manhattan</v>
      </c>
      <c r="O4614" t="str">
        <f>INDEX(Neighborhoods!$A:$C, MATCH(Places!$K4614,Neighborhoods!$A:$A,0), MATCH(Places!O$1,Neighborhoods!$A$1:$C$1,0))</f>
        <v>Harlem</v>
      </c>
      <c r="P4614" t="s">
        <v>1</v>
      </c>
      <c r="Q4614" t="str">
        <f t="shared" si="288"/>
        <v>Yes</v>
      </c>
      <c r="R4614">
        <v>2</v>
      </c>
      <c r="S4614" t="str">
        <f t="shared" si="289"/>
        <v>Small</v>
      </c>
      <c r="T4614" s="50">
        <v>54</v>
      </c>
      <c r="U4614" s="70">
        <f t="shared" si="290"/>
        <v>0.03</v>
      </c>
      <c r="V4614" s="52">
        <v>4.67</v>
      </c>
      <c r="W4614" s="52" t="str" cm="1">
        <f t="array" ref="W4614">_xlfn.SWITCH(ROUND(V4614,0),5,"Excellent",4,"Good",3,"Ok","Bad")</f>
        <v>Excellent</v>
      </c>
      <c r="X4614">
        <v>75</v>
      </c>
      <c r="Y4614" t="str">
        <f t="shared" si="291"/>
        <v>No</v>
      </c>
      <c r="Z4614" s="68">
        <v>43544</v>
      </c>
      <c r="AA4614" s="68">
        <v>44045</v>
      </c>
      <c r="AB4614">
        <v>42</v>
      </c>
      <c r="AC4614" t="s">
        <v>15616</v>
      </c>
    </row>
    <row r="4615" spans="1:29" x14ac:dyDescent="0.3">
      <c r="A4615" t="s">
        <v>14934</v>
      </c>
      <c r="B4615">
        <v>1737</v>
      </c>
      <c r="C4615" t="str">
        <f>VLOOKUP($B4615,Hosts!$A:$M,10,0)</f>
        <v>Within a few hours</v>
      </c>
      <c r="D4615" s="70">
        <f>VLOOKUP($B4615,Hosts!$A:$M,11,0)</f>
        <v>1</v>
      </c>
      <c r="E4615" s="70">
        <f>VLOOKUP($B4615,Hosts!$A:$M,12,0)</f>
        <v>0.7</v>
      </c>
      <c r="F4615" t="str">
        <f>VLOOKUP($B4615,Hosts!$A:$M,13,0)</f>
        <v>No</v>
      </c>
      <c r="G4615" t="str">
        <f>INDEX(Hosts!$A:$M, MATCH(Places!$B4615,Hosts!$A:$A,0), MATCH(Places!G$1,Hosts!$A$1:$M$1,0))</f>
        <v>Within a few hours</v>
      </c>
      <c r="H4615" s="70">
        <f>INDEX(Hosts!$A:$M, MATCH(Places!$B4615,Hosts!$A:$A,0), MATCH(Places!H$1,Hosts!$A$1:$M$1,0))</f>
        <v>1</v>
      </c>
      <c r="I4615" s="70">
        <f>INDEX(Hosts!$A:$M, MATCH(Places!$B4615,Hosts!$A:$A,0), MATCH(Places!I$1,Hosts!$A$1:$M$1,0))</f>
        <v>0.7</v>
      </c>
      <c r="J4615" t="str">
        <f>INDEX(Hosts!$A:$M, MATCH(Places!$B4615,Hosts!$A:$A,0), MATCH(Places!J$1,Hosts!$A$1:$M$1,0))</f>
        <v>No</v>
      </c>
      <c r="K4615">
        <v>19</v>
      </c>
      <c r="L4615" t="str">
        <f>VLOOKUP($K4615,Neighborhoods!$A:$C,2,0)</f>
        <v>Manhattan</v>
      </c>
      <c r="M4615" t="str">
        <f>VLOOKUP($K4615,Neighborhoods!$A:$C,3,0)</f>
        <v>Upper East Side</v>
      </c>
      <c r="N4615" t="str">
        <f>INDEX(Neighborhoods!$A:$C, MATCH(Places!$K4615,Neighborhoods!$A:$A,0), MATCH(Places!N$1,Neighborhoods!$A$1:$C$1,0))</f>
        <v>Manhattan</v>
      </c>
      <c r="O4615" t="str">
        <f>INDEX(Neighborhoods!$A:$C, MATCH(Places!$K4615,Neighborhoods!$A:$A,0), MATCH(Places!O$1,Neighborhoods!$A$1:$C$1,0))</f>
        <v>Upper East Side</v>
      </c>
      <c r="P4615" t="s">
        <v>1</v>
      </c>
      <c r="Q4615" t="str">
        <f t="shared" si="288"/>
        <v>Yes</v>
      </c>
      <c r="R4615">
        <v>2</v>
      </c>
      <c r="S4615" t="str">
        <f t="shared" si="289"/>
        <v>Small</v>
      </c>
      <c r="T4615" s="50">
        <v>85</v>
      </c>
      <c r="U4615" s="70">
        <f t="shared" si="290"/>
        <v>0.03</v>
      </c>
      <c r="V4615" s="52">
        <v>5</v>
      </c>
      <c r="W4615" s="52" t="str" cm="1">
        <f t="array" ref="W4615">_xlfn.SWITCH(ROUND(V4615,0),5,"Excellent",4,"Good",3,"Ok","Bad")</f>
        <v>Excellent</v>
      </c>
      <c r="X4615">
        <v>7</v>
      </c>
      <c r="Y4615" t="str">
        <f t="shared" si="291"/>
        <v>No</v>
      </c>
      <c r="Z4615" s="68">
        <v>43568</v>
      </c>
      <c r="AA4615" s="68">
        <v>44003</v>
      </c>
      <c r="AB4615">
        <v>0</v>
      </c>
      <c r="AC4615" t="s">
        <v>15615</v>
      </c>
    </row>
    <row r="4616" spans="1:29" x14ac:dyDescent="0.3">
      <c r="A4616" t="s">
        <v>3238</v>
      </c>
      <c r="B4616">
        <v>3754</v>
      </c>
      <c r="C4616" t="str">
        <f>VLOOKUP($B4616,Hosts!$A:$M,10,0)</f>
        <v>Within a day</v>
      </c>
      <c r="D4616" s="70">
        <f>VLOOKUP($B4616,Hosts!$A:$M,11,0)</f>
        <v>0.6</v>
      </c>
      <c r="E4616" s="70">
        <f>VLOOKUP($B4616,Hosts!$A:$M,12,0)</f>
        <v>0.98</v>
      </c>
      <c r="F4616" t="str">
        <f>VLOOKUP($B4616,Hosts!$A:$M,13,0)</f>
        <v>No</v>
      </c>
      <c r="G4616" t="str">
        <f>INDEX(Hosts!$A:$M, MATCH(Places!$B4616,Hosts!$A:$A,0), MATCH(Places!G$1,Hosts!$A$1:$M$1,0))</f>
        <v>Within a day</v>
      </c>
      <c r="H4616" s="70">
        <f>INDEX(Hosts!$A:$M, MATCH(Places!$B4616,Hosts!$A:$A,0), MATCH(Places!H$1,Hosts!$A$1:$M$1,0))</f>
        <v>0.6</v>
      </c>
      <c r="I4616" s="70">
        <f>INDEX(Hosts!$A:$M, MATCH(Places!$B4616,Hosts!$A:$A,0), MATCH(Places!I$1,Hosts!$A$1:$M$1,0))</f>
        <v>0.98</v>
      </c>
      <c r="J4616" t="str">
        <f>INDEX(Hosts!$A:$M, MATCH(Places!$B4616,Hosts!$A:$A,0), MATCH(Places!J$1,Hosts!$A$1:$M$1,0))</f>
        <v>No</v>
      </c>
      <c r="K4616">
        <v>17</v>
      </c>
      <c r="L4616" t="str">
        <f>VLOOKUP($K4616,Neighborhoods!$A:$C,2,0)</f>
        <v>Manhattan</v>
      </c>
      <c r="M4616" t="str">
        <f>VLOOKUP($K4616,Neighborhoods!$A:$C,3,0)</f>
        <v>Hell's Kitchen</v>
      </c>
      <c r="N4616" t="str">
        <f>INDEX(Neighborhoods!$A:$C, MATCH(Places!$K4616,Neighborhoods!$A:$A,0), MATCH(Places!N$1,Neighborhoods!$A$1:$C$1,0))</f>
        <v>Manhattan</v>
      </c>
      <c r="O4616" t="str">
        <f>INDEX(Neighborhoods!$A:$C, MATCH(Places!$K4616,Neighborhoods!$A:$A,0), MATCH(Places!O$1,Neighborhoods!$A$1:$C$1,0))</f>
        <v>Hell's Kitchen</v>
      </c>
      <c r="P4616" t="s">
        <v>1</v>
      </c>
      <c r="Q4616" t="str">
        <f t="shared" si="288"/>
        <v>Yes</v>
      </c>
      <c r="R4616">
        <v>2</v>
      </c>
      <c r="S4616" t="str">
        <f t="shared" si="289"/>
        <v>Small</v>
      </c>
      <c r="T4616" s="50">
        <v>199</v>
      </c>
      <c r="U4616" s="70">
        <f t="shared" si="290"/>
        <v>0.03</v>
      </c>
      <c r="V4616" s="52">
        <v>4.91</v>
      </c>
      <c r="W4616" s="52" t="str" cm="1">
        <f t="array" ref="W4616">_xlfn.SWITCH(ROUND(V4616,0),5,"Excellent",4,"Good",3,"Ok","Bad")</f>
        <v>Excellent</v>
      </c>
      <c r="X4616">
        <v>34</v>
      </c>
      <c r="Y4616" t="str">
        <f t="shared" si="291"/>
        <v>No</v>
      </c>
      <c r="Z4616" s="68">
        <v>43545</v>
      </c>
      <c r="AA4616" s="68">
        <v>43829</v>
      </c>
      <c r="AB4616">
        <v>16</v>
      </c>
      <c r="AC4616" t="s">
        <v>15616</v>
      </c>
    </row>
    <row r="4617" spans="1:29" x14ac:dyDescent="0.3">
      <c r="A4617" t="s">
        <v>3239</v>
      </c>
      <c r="B4617">
        <v>3813</v>
      </c>
      <c r="C4617" t="str">
        <f>VLOOKUP($B4617,Hosts!$A:$M,10,0)</f>
        <v>Within an hour</v>
      </c>
      <c r="D4617" s="70">
        <f>VLOOKUP($B4617,Hosts!$A:$M,11,0)</f>
        <v>1</v>
      </c>
      <c r="E4617" s="70">
        <f>VLOOKUP($B4617,Hosts!$A:$M,12,0)</f>
        <v>1</v>
      </c>
      <c r="F4617" t="str">
        <f>VLOOKUP($B4617,Hosts!$A:$M,13,0)</f>
        <v>Yes</v>
      </c>
      <c r="G4617" t="str">
        <f>INDEX(Hosts!$A:$M, MATCH(Places!$B4617,Hosts!$A:$A,0), MATCH(Places!G$1,Hosts!$A$1:$M$1,0))</f>
        <v>Within an hour</v>
      </c>
      <c r="H4617" s="70">
        <f>INDEX(Hosts!$A:$M, MATCH(Places!$B4617,Hosts!$A:$A,0), MATCH(Places!H$1,Hosts!$A$1:$M$1,0))</f>
        <v>1</v>
      </c>
      <c r="I4617" s="70">
        <f>INDEX(Hosts!$A:$M, MATCH(Places!$B4617,Hosts!$A:$A,0), MATCH(Places!I$1,Hosts!$A$1:$M$1,0))</f>
        <v>1</v>
      </c>
      <c r="J4617" t="str">
        <f>INDEX(Hosts!$A:$M, MATCH(Places!$B4617,Hosts!$A:$A,0), MATCH(Places!J$1,Hosts!$A$1:$M$1,0))</f>
        <v>Yes</v>
      </c>
      <c r="K4617">
        <v>23</v>
      </c>
      <c r="L4617" t="str">
        <f>VLOOKUP($K4617,Neighborhoods!$A:$C,2,0)</f>
        <v>Queens</v>
      </c>
      <c r="M4617" t="str">
        <f>VLOOKUP($K4617,Neighborhoods!$A:$C,3,0)</f>
        <v>Jamaica</v>
      </c>
      <c r="N4617" t="str">
        <f>INDEX(Neighborhoods!$A:$C, MATCH(Places!$K4617,Neighborhoods!$A:$A,0), MATCH(Places!N$1,Neighborhoods!$A$1:$C$1,0))</f>
        <v>Queens</v>
      </c>
      <c r="O4617" t="str">
        <f>INDEX(Neighborhoods!$A:$C, MATCH(Places!$K4617,Neighborhoods!$A:$A,0), MATCH(Places!O$1,Neighborhoods!$A$1:$C$1,0))</f>
        <v>Jamaica</v>
      </c>
      <c r="P4617" t="s">
        <v>11822</v>
      </c>
      <c r="Q4617" t="str">
        <f t="shared" si="288"/>
        <v>No</v>
      </c>
      <c r="R4617">
        <v>8</v>
      </c>
      <c r="S4617" t="str">
        <f t="shared" si="289"/>
        <v>Large</v>
      </c>
      <c r="T4617" s="50">
        <v>170</v>
      </c>
      <c r="U4617" s="70">
        <f t="shared" si="290"/>
        <v>0.03</v>
      </c>
      <c r="V4617" s="52">
        <v>4.9000000000000004</v>
      </c>
      <c r="W4617" s="52" t="str" cm="1">
        <f t="array" ref="W4617">_xlfn.SWITCH(ROUND(V4617,0),5,"Excellent",4,"Good",3,"Ok","Bad")</f>
        <v>Excellent</v>
      </c>
      <c r="X4617">
        <v>42</v>
      </c>
      <c r="Y4617" t="str">
        <f t="shared" si="291"/>
        <v>No</v>
      </c>
      <c r="Z4617" s="68">
        <v>43555</v>
      </c>
      <c r="AA4617" s="68">
        <v>44043</v>
      </c>
      <c r="AB4617">
        <v>358</v>
      </c>
      <c r="AC4617" t="s">
        <v>15616</v>
      </c>
    </row>
    <row r="4618" spans="1:29" x14ac:dyDescent="0.3">
      <c r="A4618" t="s">
        <v>3240</v>
      </c>
      <c r="B4618">
        <v>1627</v>
      </c>
      <c r="C4618" t="str">
        <f>VLOOKUP($B4618,Hosts!$A:$M,10,0)</f>
        <v>Within an hour</v>
      </c>
      <c r="D4618" s="70">
        <f>VLOOKUP($B4618,Hosts!$A:$M,11,0)</f>
        <v>1</v>
      </c>
      <c r="E4618" s="70">
        <f>VLOOKUP($B4618,Hosts!$A:$M,12,0)</f>
        <v>0.91</v>
      </c>
      <c r="F4618" t="str">
        <f>VLOOKUP($B4618,Hosts!$A:$M,13,0)</f>
        <v>Yes</v>
      </c>
      <c r="G4618" t="str">
        <f>INDEX(Hosts!$A:$M, MATCH(Places!$B4618,Hosts!$A:$A,0), MATCH(Places!G$1,Hosts!$A$1:$M$1,0))</f>
        <v>Within an hour</v>
      </c>
      <c r="H4618" s="70">
        <f>INDEX(Hosts!$A:$M, MATCH(Places!$B4618,Hosts!$A:$A,0), MATCH(Places!H$1,Hosts!$A$1:$M$1,0))</f>
        <v>1</v>
      </c>
      <c r="I4618" s="70">
        <f>INDEX(Hosts!$A:$M, MATCH(Places!$B4618,Hosts!$A:$A,0), MATCH(Places!I$1,Hosts!$A$1:$M$1,0))</f>
        <v>0.91</v>
      </c>
      <c r="J4618" t="str">
        <f>INDEX(Hosts!$A:$M, MATCH(Places!$B4618,Hosts!$A:$A,0), MATCH(Places!J$1,Hosts!$A$1:$M$1,0))</f>
        <v>Yes</v>
      </c>
      <c r="K4618">
        <v>25</v>
      </c>
      <c r="L4618" t="str">
        <f>VLOOKUP($K4618,Neighborhoods!$A:$C,2,0)</f>
        <v>Queens</v>
      </c>
      <c r="M4618" t="str">
        <f>VLOOKUP($K4618,Neighborhoods!$A:$C,3,0)</f>
        <v>Ridgewood</v>
      </c>
      <c r="N4618" t="str">
        <f>INDEX(Neighborhoods!$A:$C, MATCH(Places!$K4618,Neighborhoods!$A:$A,0), MATCH(Places!N$1,Neighborhoods!$A$1:$C$1,0))</f>
        <v>Queens</v>
      </c>
      <c r="O4618" t="str">
        <f>INDEX(Neighborhoods!$A:$C, MATCH(Places!$K4618,Neighborhoods!$A:$A,0), MATCH(Places!O$1,Neighborhoods!$A$1:$C$1,0))</f>
        <v>Ridgewood</v>
      </c>
      <c r="P4618" t="s">
        <v>11822</v>
      </c>
      <c r="Q4618" t="str">
        <f t="shared" si="288"/>
        <v>No</v>
      </c>
      <c r="R4618">
        <v>4</v>
      </c>
      <c r="S4618" t="str">
        <f t="shared" si="289"/>
        <v>Medium</v>
      </c>
      <c r="T4618" s="50">
        <v>120</v>
      </c>
      <c r="U4618" s="70">
        <f t="shared" si="290"/>
        <v>0.03</v>
      </c>
      <c r="V4618" s="52">
        <v>5</v>
      </c>
      <c r="W4618" s="52" t="str" cm="1">
        <f t="array" ref="W4618">_xlfn.SWITCH(ROUND(V4618,0),5,"Excellent",4,"Good",3,"Ok","Bad")</f>
        <v>Excellent</v>
      </c>
      <c r="X4618">
        <v>41</v>
      </c>
      <c r="Y4618" t="str">
        <f t="shared" si="291"/>
        <v>No</v>
      </c>
      <c r="Z4618" s="68">
        <v>43564</v>
      </c>
      <c r="AA4618" s="68">
        <v>43904</v>
      </c>
      <c r="AB4618">
        <v>165</v>
      </c>
      <c r="AC4618" t="s">
        <v>15615</v>
      </c>
    </row>
    <row r="4619" spans="1:29" x14ac:dyDescent="0.3">
      <c r="A4619" t="s">
        <v>3241</v>
      </c>
      <c r="B4619">
        <v>3014</v>
      </c>
      <c r="C4619" t="str">
        <f>VLOOKUP($B4619,Hosts!$A:$M,10,0)</f>
        <v>Within an hour</v>
      </c>
      <c r="D4619" s="70">
        <f>VLOOKUP($B4619,Hosts!$A:$M,11,0)</f>
        <v>1</v>
      </c>
      <c r="E4619" s="70">
        <f>VLOOKUP($B4619,Hosts!$A:$M,12,0)</f>
        <v>1</v>
      </c>
      <c r="F4619" t="str">
        <f>VLOOKUP($B4619,Hosts!$A:$M,13,0)</f>
        <v>No</v>
      </c>
      <c r="G4619" t="str">
        <f>INDEX(Hosts!$A:$M, MATCH(Places!$B4619,Hosts!$A:$A,0), MATCH(Places!G$1,Hosts!$A$1:$M$1,0))</f>
        <v>Within an hour</v>
      </c>
      <c r="H4619" s="70">
        <f>INDEX(Hosts!$A:$M, MATCH(Places!$B4619,Hosts!$A:$A,0), MATCH(Places!H$1,Hosts!$A$1:$M$1,0))</f>
        <v>1</v>
      </c>
      <c r="I4619" s="70">
        <f>INDEX(Hosts!$A:$M, MATCH(Places!$B4619,Hosts!$A:$A,0), MATCH(Places!I$1,Hosts!$A$1:$M$1,0))</f>
        <v>1</v>
      </c>
      <c r="J4619" t="str">
        <f>INDEX(Hosts!$A:$M, MATCH(Places!$B4619,Hosts!$A:$A,0), MATCH(Places!J$1,Hosts!$A$1:$M$1,0))</f>
        <v>No</v>
      </c>
      <c r="K4619">
        <v>15</v>
      </c>
      <c r="L4619" t="str">
        <f>VLOOKUP($K4619,Neighborhoods!$A:$C,2,0)</f>
        <v>Manhattan</v>
      </c>
      <c r="M4619" t="str">
        <f>VLOOKUP($K4619,Neighborhoods!$A:$C,3,0)</f>
        <v>East Village</v>
      </c>
      <c r="N4619" t="str">
        <f>INDEX(Neighborhoods!$A:$C, MATCH(Places!$K4619,Neighborhoods!$A:$A,0), MATCH(Places!N$1,Neighborhoods!$A$1:$C$1,0))</f>
        <v>Manhattan</v>
      </c>
      <c r="O4619" t="str">
        <f>INDEX(Neighborhoods!$A:$C, MATCH(Places!$K4619,Neighborhoods!$A:$A,0), MATCH(Places!O$1,Neighborhoods!$A$1:$C$1,0))</f>
        <v>East Village</v>
      </c>
      <c r="P4619" t="s">
        <v>1</v>
      </c>
      <c r="Q4619" t="str">
        <f t="shared" si="288"/>
        <v>Yes</v>
      </c>
      <c r="R4619">
        <v>8</v>
      </c>
      <c r="S4619" t="str">
        <f t="shared" si="289"/>
        <v>Large</v>
      </c>
      <c r="T4619" s="50">
        <v>129</v>
      </c>
      <c r="U4619" s="70">
        <f t="shared" si="290"/>
        <v>0.03</v>
      </c>
      <c r="V4619" s="52">
        <v>4.2300000000000004</v>
      </c>
      <c r="W4619" s="52" t="str" cm="1">
        <f t="array" ref="W4619">_xlfn.SWITCH(ROUND(V4619,0),5,"Excellent",4,"Good",3,"Ok","Bad")</f>
        <v>Good</v>
      </c>
      <c r="X4619">
        <v>52</v>
      </c>
      <c r="Y4619" t="str">
        <f t="shared" si="291"/>
        <v>No</v>
      </c>
      <c r="Z4619" s="68">
        <v>43562</v>
      </c>
      <c r="AA4619" s="68">
        <v>44018</v>
      </c>
      <c r="AB4619">
        <v>363</v>
      </c>
      <c r="AC4619" t="s">
        <v>15616</v>
      </c>
    </row>
    <row r="4620" spans="1:29" x14ac:dyDescent="0.3">
      <c r="A4620" t="s">
        <v>14816</v>
      </c>
      <c r="B4620">
        <v>3469</v>
      </c>
      <c r="C4620" t="str">
        <f>VLOOKUP($B4620,Hosts!$A:$M,10,0)</f>
        <v>A few days or more</v>
      </c>
      <c r="D4620" s="70">
        <f>VLOOKUP($B4620,Hosts!$A:$M,11,0)</f>
        <v>0</v>
      </c>
      <c r="E4620" s="70">
        <f>VLOOKUP($B4620,Hosts!$A:$M,12,0)</f>
        <v>1</v>
      </c>
      <c r="F4620" t="str">
        <f>VLOOKUP($B4620,Hosts!$A:$M,13,0)</f>
        <v>No</v>
      </c>
      <c r="G4620" t="str">
        <f>INDEX(Hosts!$A:$M, MATCH(Places!$B4620,Hosts!$A:$A,0), MATCH(Places!G$1,Hosts!$A$1:$M$1,0))</f>
        <v>A few days or more</v>
      </c>
      <c r="H4620" s="70">
        <f>INDEX(Hosts!$A:$M, MATCH(Places!$B4620,Hosts!$A:$A,0), MATCH(Places!H$1,Hosts!$A$1:$M$1,0))</f>
        <v>0</v>
      </c>
      <c r="I4620" s="70">
        <f>INDEX(Hosts!$A:$M, MATCH(Places!$B4620,Hosts!$A:$A,0), MATCH(Places!I$1,Hosts!$A$1:$M$1,0))</f>
        <v>1</v>
      </c>
      <c r="J4620" t="str">
        <f>INDEX(Hosts!$A:$M, MATCH(Places!$B4620,Hosts!$A:$A,0), MATCH(Places!J$1,Hosts!$A$1:$M$1,0))</f>
        <v>No</v>
      </c>
      <c r="K4620">
        <v>23</v>
      </c>
      <c r="L4620" t="str">
        <f>VLOOKUP($K4620,Neighborhoods!$A:$C,2,0)</f>
        <v>Queens</v>
      </c>
      <c r="M4620" t="str">
        <f>VLOOKUP($K4620,Neighborhoods!$A:$C,3,0)</f>
        <v>Jamaica</v>
      </c>
      <c r="N4620" t="str">
        <f>INDEX(Neighborhoods!$A:$C, MATCH(Places!$K4620,Neighborhoods!$A:$A,0), MATCH(Places!N$1,Neighborhoods!$A$1:$C$1,0))</f>
        <v>Queens</v>
      </c>
      <c r="O4620" t="str">
        <f>INDEX(Neighborhoods!$A:$C, MATCH(Places!$K4620,Neighborhoods!$A:$A,0), MATCH(Places!O$1,Neighborhoods!$A$1:$C$1,0))</f>
        <v>Jamaica</v>
      </c>
      <c r="P4620" t="s">
        <v>1</v>
      </c>
      <c r="Q4620" t="str">
        <f t="shared" si="288"/>
        <v>Yes</v>
      </c>
      <c r="R4620">
        <v>2</v>
      </c>
      <c r="S4620" t="str">
        <f t="shared" si="289"/>
        <v>Small</v>
      </c>
      <c r="T4620" s="50">
        <v>65</v>
      </c>
      <c r="U4620" s="70">
        <f t="shared" si="290"/>
        <v>0.03</v>
      </c>
      <c r="V4620" s="52">
        <v>4.4000000000000004</v>
      </c>
      <c r="W4620" s="52" t="str" cm="1">
        <f t="array" ref="W4620">_xlfn.SWITCH(ROUND(V4620,0),5,"Excellent",4,"Good",3,"Ok","Bad")</f>
        <v>Good</v>
      </c>
      <c r="X4620">
        <v>5</v>
      </c>
      <c r="Y4620" t="str">
        <f t="shared" si="291"/>
        <v>No</v>
      </c>
      <c r="Z4620" s="68">
        <v>43705</v>
      </c>
      <c r="AA4620" s="68">
        <v>43832</v>
      </c>
      <c r="AB4620">
        <v>145</v>
      </c>
      <c r="AC4620" t="s">
        <v>15616</v>
      </c>
    </row>
    <row r="4621" spans="1:29" x14ac:dyDescent="0.3">
      <c r="A4621" t="s">
        <v>3242</v>
      </c>
      <c r="B4621">
        <v>3766</v>
      </c>
      <c r="C4621" t="str">
        <f>VLOOKUP($B4621,Hosts!$A:$M,10,0)</f>
        <v>Within a few hours</v>
      </c>
      <c r="D4621" s="70">
        <f>VLOOKUP($B4621,Hosts!$A:$M,11,0)</f>
        <v>1</v>
      </c>
      <c r="E4621" s="70">
        <f>VLOOKUP($B4621,Hosts!$A:$M,12,0)</f>
        <v>0.78</v>
      </c>
      <c r="F4621" t="str">
        <f>VLOOKUP($B4621,Hosts!$A:$M,13,0)</f>
        <v>Yes</v>
      </c>
      <c r="G4621" t="str">
        <f>INDEX(Hosts!$A:$M, MATCH(Places!$B4621,Hosts!$A:$A,0), MATCH(Places!G$1,Hosts!$A$1:$M$1,0))</f>
        <v>Within a few hours</v>
      </c>
      <c r="H4621" s="70">
        <f>INDEX(Hosts!$A:$M, MATCH(Places!$B4621,Hosts!$A:$A,0), MATCH(Places!H$1,Hosts!$A$1:$M$1,0))</f>
        <v>1</v>
      </c>
      <c r="I4621" s="70">
        <f>INDEX(Hosts!$A:$M, MATCH(Places!$B4621,Hosts!$A:$A,0), MATCH(Places!I$1,Hosts!$A$1:$M$1,0))</f>
        <v>0.78</v>
      </c>
      <c r="J4621" t="str">
        <f>INDEX(Hosts!$A:$M, MATCH(Places!$B4621,Hosts!$A:$A,0), MATCH(Places!J$1,Hosts!$A$1:$M$1,0))</f>
        <v>Yes</v>
      </c>
      <c r="K4621">
        <v>26</v>
      </c>
      <c r="L4621" t="str">
        <f>VLOOKUP($K4621,Neighborhoods!$A:$C,2,0)</f>
        <v>Queens</v>
      </c>
      <c r="M4621" t="str">
        <f>VLOOKUP($K4621,Neighborhoods!$A:$C,3,0)</f>
        <v>Sunnyside</v>
      </c>
      <c r="N4621" t="str">
        <f>INDEX(Neighborhoods!$A:$C, MATCH(Places!$K4621,Neighborhoods!$A:$A,0), MATCH(Places!N$1,Neighborhoods!$A$1:$C$1,0))</f>
        <v>Queens</v>
      </c>
      <c r="O4621" t="str">
        <f>INDEX(Neighborhoods!$A:$C, MATCH(Places!$K4621,Neighborhoods!$A:$A,0), MATCH(Places!O$1,Neighborhoods!$A$1:$C$1,0))</f>
        <v>Sunnyside</v>
      </c>
      <c r="P4621" t="s">
        <v>11822</v>
      </c>
      <c r="Q4621" t="str">
        <f t="shared" si="288"/>
        <v>No</v>
      </c>
      <c r="R4621">
        <v>2</v>
      </c>
      <c r="S4621" t="str">
        <f t="shared" si="289"/>
        <v>Small</v>
      </c>
      <c r="T4621" s="50">
        <v>140</v>
      </c>
      <c r="U4621" s="70">
        <f t="shared" si="290"/>
        <v>0.03</v>
      </c>
      <c r="V4621" s="52">
        <v>5</v>
      </c>
      <c r="W4621" s="52" t="str" cm="1">
        <f t="array" ref="W4621">_xlfn.SWITCH(ROUND(V4621,0),5,"Excellent",4,"Good",3,"Ok","Bad")</f>
        <v>Excellent</v>
      </c>
      <c r="X4621">
        <v>13</v>
      </c>
      <c r="Y4621" t="str">
        <f t="shared" si="291"/>
        <v>No</v>
      </c>
      <c r="Z4621" s="68">
        <v>43581</v>
      </c>
      <c r="AA4621" s="68">
        <v>43909</v>
      </c>
      <c r="AB4621">
        <v>59</v>
      </c>
      <c r="AC4621" t="s">
        <v>15616</v>
      </c>
    </row>
    <row r="4622" spans="1:29" x14ac:dyDescent="0.3">
      <c r="A4622" t="s">
        <v>14860</v>
      </c>
      <c r="B4622">
        <v>364</v>
      </c>
      <c r="C4622" t="str">
        <f>VLOOKUP($B4622,Hosts!$A:$M,10,0)</f>
        <v>Within an hour</v>
      </c>
      <c r="D4622" s="70">
        <f>VLOOKUP($B4622,Hosts!$A:$M,11,0)</f>
        <v>0.85</v>
      </c>
      <c r="E4622" s="70">
        <f>VLOOKUP($B4622,Hosts!$A:$M,12,0)</f>
        <v>0.96</v>
      </c>
      <c r="F4622" t="str">
        <f>VLOOKUP($B4622,Hosts!$A:$M,13,0)</f>
        <v>No</v>
      </c>
      <c r="G4622" t="str">
        <f>INDEX(Hosts!$A:$M, MATCH(Places!$B4622,Hosts!$A:$A,0), MATCH(Places!G$1,Hosts!$A$1:$M$1,0))</f>
        <v>Within an hour</v>
      </c>
      <c r="H4622" s="70">
        <f>INDEX(Hosts!$A:$M, MATCH(Places!$B4622,Hosts!$A:$A,0), MATCH(Places!H$1,Hosts!$A$1:$M$1,0))</f>
        <v>0.85</v>
      </c>
      <c r="I4622" s="70">
        <f>INDEX(Hosts!$A:$M, MATCH(Places!$B4622,Hosts!$A:$A,0), MATCH(Places!I$1,Hosts!$A$1:$M$1,0))</f>
        <v>0.96</v>
      </c>
      <c r="J4622" t="str">
        <f>INDEX(Hosts!$A:$M, MATCH(Places!$B4622,Hosts!$A:$A,0), MATCH(Places!J$1,Hosts!$A$1:$M$1,0))</f>
        <v>No</v>
      </c>
      <c r="K4622">
        <v>12</v>
      </c>
      <c r="L4622" t="str">
        <f>VLOOKUP($K4622,Neighborhoods!$A:$C,2,0)</f>
        <v>Brooklyn</v>
      </c>
      <c r="M4622" t="str">
        <f>VLOOKUP($K4622,Neighborhoods!$A:$C,3,0)</f>
        <v>Williamsburg</v>
      </c>
      <c r="N4622" t="str">
        <f>INDEX(Neighborhoods!$A:$C, MATCH(Places!$K4622,Neighborhoods!$A:$A,0), MATCH(Places!N$1,Neighborhoods!$A$1:$C$1,0))</f>
        <v>Brooklyn</v>
      </c>
      <c r="O4622" t="str">
        <f>INDEX(Neighborhoods!$A:$C, MATCH(Places!$K4622,Neighborhoods!$A:$A,0), MATCH(Places!O$1,Neighborhoods!$A$1:$C$1,0))</f>
        <v>Williamsburg</v>
      </c>
      <c r="P4622" t="s">
        <v>1</v>
      </c>
      <c r="Q4622" t="str">
        <f t="shared" si="288"/>
        <v>Yes</v>
      </c>
      <c r="R4622">
        <v>2</v>
      </c>
      <c r="S4622" t="str">
        <f t="shared" si="289"/>
        <v>Small</v>
      </c>
      <c r="T4622" s="50">
        <v>39</v>
      </c>
      <c r="U4622" s="70">
        <f t="shared" si="290"/>
        <v>0.03</v>
      </c>
      <c r="V4622" s="52">
        <v>4.5199999999999996</v>
      </c>
      <c r="W4622" s="52" t="str" cm="1">
        <f t="array" ref="W4622">_xlfn.SWITCH(ROUND(V4622,0),5,"Excellent",4,"Good",3,"Ok","Bad")</f>
        <v>Excellent</v>
      </c>
      <c r="X4622">
        <v>21</v>
      </c>
      <c r="Y4622" t="str">
        <f t="shared" si="291"/>
        <v>No</v>
      </c>
      <c r="Z4622" s="68">
        <v>43576</v>
      </c>
      <c r="AA4622" s="68">
        <v>43908</v>
      </c>
      <c r="AB4622">
        <v>134</v>
      </c>
      <c r="AC4622" t="s">
        <v>15615</v>
      </c>
    </row>
    <row r="4623" spans="1:29" x14ac:dyDescent="0.3">
      <c r="A4623" t="s">
        <v>3243</v>
      </c>
      <c r="B4623">
        <v>3604</v>
      </c>
      <c r="C4623" t="str">
        <f>VLOOKUP($B4623,Hosts!$A:$M,10,0)</f>
        <v>A few days or more</v>
      </c>
      <c r="D4623" s="70">
        <f>VLOOKUP($B4623,Hosts!$A:$M,11,0)</f>
        <v>0</v>
      </c>
      <c r="E4623" s="70">
        <f>VLOOKUP($B4623,Hosts!$A:$M,12,0)</f>
        <v>0.87</v>
      </c>
      <c r="F4623" t="str">
        <f>VLOOKUP($B4623,Hosts!$A:$M,13,0)</f>
        <v>Yes</v>
      </c>
      <c r="G4623" t="str">
        <f>INDEX(Hosts!$A:$M, MATCH(Places!$B4623,Hosts!$A:$A,0), MATCH(Places!G$1,Hosts!$A$1:$M$1,0))</f>
        <v>A few days or more</v>
      </c>
      <c r="H4623" s="70">
        <f>INDEX(Hosts!$A:$M, MATCH(Places!$B4623,Hosts!$A:$A,0), MATCH(Places!H$1,Hosts!$A$1:$M$1,0))</f>
        <v>0</v>
      </c>
      <c r="I4623" s="70">
        <f>INDEX(Hosts!$A:$M, MATCH(Places!$B4623,Hosts!$A:$A,0), MATCH(Places!I$1,Hosts!$A$1:$M$1,0))</f>
        <v>0.87</v>
      </c>
      <c r="J4623" t="str">
        <f>INDEX(Hosts!$A:$M, MATCH(Places!$B4623,Hosts!$A:$A,0), MATCH(Places!J$1,Hosts!$A$1:$M$1,0))</f>
        <v>Yes</v>
      </c>
      <c r="K4623">
        <v>7</v>
      </c>
      <c r="L4623" t="str">
        <f>VLOOKUP($K4623,Neighborhoods!$A:$C,2,0)</f>
        <v>Brooklyn</v>
      </c>
      <c r="M4623" t="str">
        <f>VLOOKUP($K4623,Neighborhoods!$A:$C,3,0)</f>
        <v>Bedford-Stuyvesant</v>
      </c>
      <c r="N4623" t="str">
        <f>INDEX(Neighborhoods!$A:$C, MATCH(Places!$K4623,Neighborhoods!$A:$A,0), MATCH(Places!N$1,Neighborhoods!$A$1:$C$1,0))</f>
        <v>Brooklyn</v>
      </c>
      <c r="O4623" t="str">
        <f>INDEX(Neighborhoods!$A:$C, MATCH(Places!$K4623,Neighborhoods!$A:$A,0), MATCH(Places!O$1,Neighborhoods!$A$1:$C$1,0))</f>
        <v>Bedford-Stuyvesant</v>
      </c>
      <c r="P4623" t="s">
        <v>1</v>
      </c>
      <c r="Q4623" t="str">
        <f t="shared" si="288"/>
        <v>Yes</v>
      </c>
      <c r="R4623">
        <v>2</v>
      </c>
      <c r="S4623" t="str">
        <f t="shared" si="289"/>
        <v>Small</v>
      </c>
      <c r="T4623" s="50">
        <v>65</v>
      </c>
      <c r="U4623" s="70">
        <f t="shared" si="290"/>
        <v>0.03</v>
      </c>
      <c r="V4623" s="52">
        <v>4.83</v>
      </c>
      <c r="W4623" s="52" t="str" cm="1">
        <f t="array" ref="W4623">_xlfn.SWITCH(ROUND(V4623,0),5,"Excellent",4,"Good",3,"Ok","Bad")</f>
        <v>Excellent</v>
      </c>
      <c r="X4623">
        <v>36</v>
      </c>
      <c r="Y4623" t="str">
        <f t="shared" si="291"/>
        <v>No</v>
      </c>
      <c r="Z4623" s="68">
        <v>43605</v>
      </c>
      <c r="AA4623" s="68">
        <v>43879</v>
      </c>
      <c r="AB4623">
        <v>90</v>
      </c>
      <c r="AC4623" t="s">
        <v>15615</v>
      </c>
    </row>
    <row r="4624" spans="1:29" x14ac:dyDescent="0.3">
      <c r="A4624" t="s">
        <v>13861</v>
      </c>
      <c r="B4624">
        <v>1909</v>
      </c>
      <c r="C4624" t="str">
        <f>VLOOKUP($B4624,Hosts!$A:$M,10,0)</f>
        <v>Within a day</v>
      </c>
      <c r="D4624" s="70">
        <f>VLOOKUP($B4624,Hosts!$A:$M,11,0)</f>
        <v>0.75</v>
      </c>
      <c r="E4624" s="70">
        <f>VLOOKUP($B4624,Hosts!$A:$M,12,0)</f>
        <v>0.98</v>
      </c>
      <c r="F4624" t="str">
        <f>VLOOKUP($B4624,Hosts!$A:$M,13,0)</f>
        <v>Yes</v>
      </c>
      <c r="G4624" t="str">
        <f>INDEX(Hosts!$A:$M, MATCH(Places!$B4624,Hosts!$A:$A,0), MATCH(Places!G$1,Hosts!$A$1:$M$1,0))</f>
        <v>Within a day</v>
      </c>
      <c r="H4624" s="70">
        <f>INDEX(Hosts!$A:$M, MATCH(Places!$B4624,Hosts!$A:$A,0), MATCH(Places!H$1,Hosts!$A$1:$M$1,0))</f>
        <v>0.75</v>
      </c>
      <c r="I4624" s="70">
        <f>INDEX(Hosts!$A:$M, MATCH(Places!$B4624,Hosts!$A:$A,0), MATCH(Places!I$1,Hosts!$A$1:$M$1,0))</f>
        <v>0.98</v>
      </c>
      <c r="J4624" t="str">
        <f>INDEX(Hosts!$A:$M, MATCH(Places!$B4624,Hosts!$A:$A,0), MATCH(Places!J$1,Hosts!$A$1:$M$1,0))</f>
        <v>Yes</v>
      </c>
      <c r="K4624">
        <v>19</v>
      </c>
      <c r="L4624" t="str">
        <f>VLOOKUP($K4624,Neighborhoods!$A:$C,2,0)</f>
        <v>Manhattan</v>
      </c>
      <c r="M4624" t="str">
        <f>VLOOKUP($K4624,Neighborhoods!$A:$C,3,0)</f>
        <v>Upper East Side</v>
      </c>
      <c r="N4624" t="str">
        <f>INDEX(Neighborhoods!$A:$C, MATCH(Places!$K4624,Neighborhoods!$A:$A,0), MATCH(Places!N$1,Neighborhoods!$A$1:$C$1,0))</f>
        <v>Manhattan</v>
      </c>
      <c r="O4624" t="str">
        <f>INDEX(Neighborhoods!$A:$C, MATCH(Places!$K4624,Neighborhoods!$A:$A,0), MATCH(Places!O$1,Neighborhoods!$A$1:$C$1,0))</f>
        <v>Upper East Side</v>
      </c>
      <c r="P4624" t="s">
        <v>1</v>
      </c>
      <c r="Q4624" t="str">
        <f t="shared" si="288"/>
        <v>Yes</v>
      </c>
      <c r="R4624">
        <v>2</v>
      </c>
      <c r="S4624" t="str">
        <f t="shared" si="289"/>
        <v>Small</v>
      </c>
      <c r="T4624" s="50">
        <v>169</v>
      </c>
      <c r="U4624" s="70">
        <f t="shared" si="290"/>
        <v>0.03</v>
      </c>
      <c r="V4624" s="52">
        <v>5</v>
      </c>
      <c r="W4624" s="52" t="str" cm="1">
        <f t="array" ref="W4624">_xlfn.SWITCH(ROUND(V4624,0),5,"Excellent",4,"Good",3,"Ok","Bad")</f>
        <v>Excellent</v>
      </c>
      <c r="X4624">
        <v>22</v>
      </c>
      <c r="Y4624" t="str">
        <f t="shared" si="291"/>
        <v>No</v>
      </c>
      <c r="Z4624" s="68">
        <v>43562</v>
      </c>
      <c r="AA4624" s="68">
        <v>43860</v>
      </c>
      <c r="AB4624">
        <v>270</v>
      </c>
      <c r="AC4624" t="s">
        <v>15615</v>
      </c>
    </row>
    <row r="4625" spans="1:29" x14ac:dyDescent="0.3">
      <c r="A4625" t="s">
        <v>15236</v>
      </c>
      <c r="B4625">
        <v>3815</v>
      </c>
      <c r="C4625" t="str">
        <f>VLOOKUP($B4625,Hosts!$A:$M,10,0)</f>
        <v>Within an hour</v>
      </c>
      <c r="D4625" s="70">
        <f>VLOOKUP($B4625,Hosts!$A:$M,11,0)</f>
        <v>1</v>
      </c>
      <c r="E4625" s="70">
        <f>VLOOKUP($B4625,Hosts!$A:$M,12,0)</f>
        <v>1</v>
      </c>
      <c r="F4625" t="str">
        <f>VLOOKUP($B4625,Hosts!$A:$M,13,0)</f>
        <v>Yes</v>
      </c>
      <c r="G4625" t="str">
        <f>INDEX(Hosts!$A:$M, MATCH(Places!$B4625,Hosts!$A:$A,0), MATCH(Places!G$1,Hosts!$A$1:$M$1,0))</f>
        <v>Within an hour</v>
      </c>
      <c r="H4625" s="70">
        <f>INDEX(Hosts!$A:$M, MATCH(Places!$B4625,Hosts!$A:$A,0), MATCH(Places!H$1,Hosts!$A$1:$M$1,0))</f>
        <v>1</v>
      </c>
      <c r="I4625" s="70">
        <f>INDEX(Hosts!$A:$M, MATCH(Places!$B4625,Hosts!$A:$A,0), MATCH(Places!I$1,Hosts!$A$1:$M$1,0))</f>
        <v>1</v>
      </c>
      <c r="J4625" t="str">
        <f>INDEX(Hosts!$A:$M, MATCH(Places!$B4625,Hosts!$A:$A,0), MATCH(Places!J$1,Hosts!$A$1:$M$1,0))</f>
        <v>Yes</v>
      </c>
      <c r="K4625">
        <v>20</v>
      </c>
      <c r="L4625" t="str">
        <f>VLOOKUP($K4625,Neighborhoods!$A:$C,2,0)</f>
        <v>Manhattan</v>
      </c>
      <c r="M4625" t="str">
        <f>VLOOKUP($K4625,Neighborhoods!$A:$C,3,0)</f>
        <v>Upper West Side</v>
      </c>
      <c r="N4625" t="str">
        <f>INDEX(Neighborhoods!$A:$C, MATCH(Places!$K4625,Neighborhoods!$A:$A,0), MATCH(Places!N$1,Neighborhoods!$A$1:$C$1,0))</f>
        <v>Manhattan</v>
      </c>
      <c r="O4625" t="str">
        <f>INDEX(Neighborhoods!$A:$C, MATCH(Places!$K4625,Neighborhoods!$A:$A,0), MATCH(Places!O$1,Neighborhoods!$A$1:$C$1,0))</f>
        <v>Upper West Side</v>
      </c>
      <c r="P4625" t="s">
        <v>1</v>
      </c>
      <c r="Q4625" t="str">
        <f t="shared" si="288"/>
        <v>Yes</v>
      </c>
      <c r="R4625">
        <v>3</v>
      </c>
      <c r="S4625" t="str">
        <f t="shared" si="289"/>
        <v>Medium</v>
      </c>
      <c r="T4625" s="50">
        <v>159</v>
      </c>
      <c r="U4625" s="70">
        <f t="shared" si="290"/>
        <v>0.03</v>
      </c>
      <c r="V4625" s="52">
        <v>4.83</v>
      </c>
      <c r="W4625" s="52" t="str" cm="1">
        <f t="array" ref="W4625">_xlfn.SWITCH(ROUND(V4625,0),5,"Excellent",4,"Good",3,"Ok","Bad")</f>
        <v>Excellent</v>
      </c>
      <c r="X4625">
        <v>35</v>
      </c>
      <c r="Y4625" t="str">
        <f t="shared" si="291"/>
        <v>No</v>
      </c>
      <c r="Z4625" s="68">
        <v>43573</v>
      </c>
      <c r="AA4625" s="68">
        <v>43896</v>
      </c>
      <c r="AB4625">
        <v>362</v>
      </c>
      <c r="AC4625" t="s">
        <v>15615</v>
      </c>
    </row>
    <row r="4626" spans="1:29" x14ac:dyDescent="0.3">
      <c r="A4626" t="s">
        <v>15556</v>
      </c>
      <c r="B4626">
        <v>3056</v>
      </c>
      <c r="C4626" t="str">
        <f>VLOOKUP($B4626,Hosts!$A:$M,10,0)</f>
        <v>A few days or more</v>
      </c>
      <c r="D4626" s="70">
        <f>VLOOKUP($B4626,Hosts!$A:$M,11,0)</f>
        <v>0</v>
      </c>
      <c r="E4626" s="70">
        <f>VLOOKUP($B4626,Hosts!$A:$M,12,0)</f>
        <v>0.5</v>
      </c>
      <c r="F4626" t="str">
        <f>VLOOKUP($B4626,Hosts!$A:$M,13,0)</f>
        <v>No</v>
      </c>
      <c r="G4626" t="str">
        <f>INDEX(Hosts!$A:$M, MATCH(Places!$B4626,Hosts!$A:$A,0), MATCH(Places!G$1,Hosts!$A$1:$M$1,0))</f>
        <v>A few days or more</v>
      </c>
      <c r="H4626" s="70">
        <f>INDEX(Hosts!$A:$M, MATCH(Places!$B4626,Hosts!$A:$A,0), MATCH(Places!H$1,Hosts!$A$1:$M$1,0))</f>
        <v>0</v>
      </c>
      <c r="I4626" s="70">
        <f>INDEX(Hosts!$A:$M, MATCH(Places!$B4626,Hosts!$A:$A,0), MATCH(Places!I$1,Hosts!$A$1:$M$1,0))</f>
        <v>0.5</v>
      </c>
      <c r="J4626" t="str">
        <f>INDEX(Hosts!$A:$M, MATCH(Places!$B4626,Hosts!$A:$A,0), MATCH(Places!J$1,Hosts!$A$1:$M$1,0))</f>
        <v>No</v>
      </c>
      <c r="K4626">
        <v>12</v>
      </c>
      <c r="L4626" t="str">
        <f>VLOOKUP($K4626,Neighborhoods!$A:$C,2,0)</f>
        <v>Brooklyn</v>
      </c>
      <c r="M4626" t="str">
        <f>VLOOKUP($K4626,Neighborhoods!$A:$C,3,0)</f>
        <v>Williamsburg</v>
      </c>
      <c r="N4626" t="str">
        <f>INDEX(Neighborhoods!$A:$C, MATCH(Places!$K4626,Neighborhoods!$A:$A,0), MATCH(Places!N$1,Neighborhoods!$A$1:$C$1,0))</f>
        <v>Brooklyn</v>
      </c>
      <c r="O4626" t="str">
        <f>INDEX(Neighborhoods!$A:$C, MATCH(Places!$K4626,Neighborhoods!$A:$A,0), MATCH(Places!O$1,Neighborhoods!$A$1:$C$1,0))</f>
        <v>Williamsburg</v>
      </c>
      <c r="P4626" t="s">
        <v>11822</v>
      </c>
      <c r="Q4626" t="str">
        <f t="shared" si="288"/>
        <v>No</v>
      </c>
      <c r="R4626">
        <v>4</v>
      </c>
      <c r="S4626" t="str">
        <f t="shared" si="289"/>
        <v>Medium</v>
      </c>
      <c r="T4626" s="50">
        <v>148</v>
      </c>
      <c r="U4626" s="70">
        <f t="shared" si="290"/>
        <v>0.03</v>
      </c>
      <c r="V4626" s="52">
        <v>4.63</v>
      </c>
      <c r="W4626" s="52" t="str" cm="1">
        <f t="array" ref="W4626">_xlfn.SWITCH(ROUND(V4626,0),5,"Excellent",4,"Good",3,"Ok","Bad")</f>
        <v>Excellent</v>
      </c>
      <c r="X4626">
        <v>8</v>
      </c>
      <c r="Y4626" t="str">
        <f t="shared" si="291"/>
        <v>No</v>
      </c>
      <c r="Z4626" s="68">
        <v>43583</v>
      </c>
      <c r="AA4626" s="68">
        <v>43661</v>
      </c>
      <c r="AB4626">
        <v>79</v>
      </c>
      <c r="AC4626" t="s">
        <v>15616</v>
      </c>
    </row>
    <row r="4627" spans="1:29" x14ac:dyDescent="0.3">
      <c r="A4627" t="s">
        <v>14664</v>
      </c>
      <c r="B4627">
        <v>2174</v>
      </c>
      <c r="C4627" t="str">
        <f>VLOOKUP($B4627,Hosts!$A:$M,10,0)</f>
        <v>Within a day</v>
      </c>
      <c r="D4627" s="70">
        <f>VLOOKUP($B4627,Hosts!$A:$M,11,0)</f>
        <v>1</v>
      </c>
      <c r="E4627" s="70">
        <f>VLOOKUP($B4627,Hosts!$A:$M,12,0)</f>
        <v>0.97</v>
      </c>
      <c r="F4627" t="str">
        <f>VLOOKUP($B4627,Hosts!$A:$M,13,0)</f>
        <v>Yes</v>
      </c>
      <c r="G4627" t="str">
        <f>INDEX(Hosts!$A:$M, MATCH(Places!$B4627,Hosts!$A:$A,0), MATCH(Places!G$1,Hosts!$A$1:$M$1,0))</f>
        <v>Within a day</v>
      </c>
      <c r="H4627" s="70">
        <f>INDEX(Hosts!$A:$M, MATCH(Places!$B4627,Hosts!$A:$A,0), MATCH(Places!H$1,Hosts!$A$1:$M$1,0))</f>
        <v>1</v>
      </c>
      <c r="I4627" s="70">
        <f>INDEX(Hosts!$A:$M, MATCH(Places!$B4627,Hosts!$A:$A,0), MATCH(Places!I$1,Hosts!$A$1:$M$1,0))</f>
        <v>0.97</v>
      </c>
      <c r="J4627" t="str">
        <f>INDEX(Hosts!$A:$M, MATCH(Places!$B4627,Hosts!$A:$A,0), MATCH(Places!J$1,Hosts!$A$1:$M$1,0))</f>
        <v>Yes</v>
      </c>
      <c r="K4627">
        <v>7</v>
      </c>
      <c r="L4627" t="str">
        <f>VLOOKUP($K4627,Neighborhoods!$A:$C,2,0)</f>
        <v>Brooklyn</v>
      </c>
      <c r="M4627" t="str">
        <f>VLOOKUP($K4627,Neighborhoods!$A:$C,3,0)</f>
        <v>Bedford-Stuyvesant</v>
      </c>
      <c r="N4627" t="str">
        <f>INDEX(Neighborhoods!$A:$C, MATCH(Places!$K4627,Neighborhoods!$A:$A,0), MATCH(Places!N$1,Neighborhoods!$A$1:$C$1,0))</f>
        <v>Brooklyn</v>
      </c>
      <c r="O4627" t="str">
        <f>INDEX(Neighborhoods!$A:$C, MATCH(Places!$K4627,Neighborhoods!$A:$A,0), MATCH(Places!O$1,Neighborhoods!$A$1:$C$1,0))</f>
        <v>Bedford-Stuyvesant</v>
      </c>
      <c r="P4627" t="s">
        <v>11822</v>
      </c>
      <c r="Q4627" t="str">
        <f t="shared" si="288"/>
        <v>No</v>
      </c>
      <c r="R4627">
        <v>6</v>
      </c>
      <c r="S4627" t="str">
        <f t="shared" si="289"/>
        <v>Large</v>
      </c>
      <c r="T4627" s="50">
        <v>195</v>
      </c>
      <c r="U4627" s="70">
        <f t="shared" si="290"/>
        <v>0.03</v>
      </c>
      <c r="V4627" s="52">
        <v>5</v>
      </c>
      <c r="W4627" s="52" t="str" cm="1">
        <f t="array" ref="W4627">_xlfn.SWITCH(ROUND(V4627,0),5,"Excellent",4,"Good",3,"Ok","Bad")</f>
        <v>Excellent</v>
      </c>
      <c r="X4627">
        <v>42</v>
      </c>
      <c r="Y4627" t="str">
        <f t="shared" si="291"/>
        <v>No</v>
      </c>
      <c r="Z4627" s="68">
        <v>43576</v>
      </c>
      <c r="AA4627" s="68">
        <v>43907</v>
      </c>
      <c r="AB4627">
        <v>254</v>
      </c>
      <c r="AC4627" t="s">
        <v>15615</v>
      </c>
    </row>
    <row r="4628" spans="1:29" x14ac:dyDescent="0.3">
      <c r="A4628" t="s">
        <v>14293</v>
      </c>
      <c r="B4628">
        <v>1758</v>
      </c>
      <c r="C4628" t="str">
        <f>VLOOKUP($B4628,Hosts!$A:$M,10,0)</f>
        <v>Within an hour</v>
      </c>
      <c r="D4628" s="70">
        <f>VLOOKUP($B4628,Hosts!$A:$M,11,0)</f>
        <v>1</v>
      </c>
      <c r="E4628" s="70">
        <f>VLOOKUP($B4628,Hosts!$A:$M,12,0)</f>
        <v>0.9</v>
      </c>
      <c r="F4628" t="str">
        <f>VLOOKUP($B4628,Hosts!$A:$M,13,0)</f>
        <v>No</v>
      </c>
      <c r="G4628" t="str">
        <f>INDEX(Hosts!$A:$M, MATCH(Places!$B4628,Hosts!$A:$A,0), MATCH(Places!G$1,Hosts!$A$1:$M$1,0))</f>
        <v>Within an hour</v>
      </c>
      <c r="H4628" s="70">
        <f>INDEX(Hosts!$A:$M, MATCH(Places!$B4628,Hosts!$A:$A,0), MATCH(Places!H$1,Hosts!$A$1:$M$1,0))</f>
        <v>1</v>
      </c>
      <c r="I4628" s="70">
        <f>INDEX(Hosts!$A:$M, MATCH(Places!$B4628,Hosts!$A:$A,0), MATCH(Places!I$1,Hosts!$A$1:$M$1,0))</f>
        <v>0.9</v>
      </c>
      <c r="J4628" t="str">
        <f>INDEX(Hosts!$A:$M, MATCH(Places!$B4628,Hosts!$A:$A,0), MATCH(Places!J$1,Hosts!$A$1:$M$1,0))</f>
        <v>No</v>
      </c>
      <c r="K4628">
        <v>9</v>
      </c>
      <c r="L4628" t="str">
        <f>VLOOKUP($K4628,Neighborhoods!$A:$C,2,0)</f>
        <v>Brooklyn</v>
      </c>
      <c r="M4628" t="str">
        <f>VLOOKUP($K4628,Neighborhoods!$A:$C,3,0)</f>
        <v>Crown Heights</v>
      </c>
      <c r="N4628" t="str">
        <f>INDEX(Neighborhoods!$A:$C, MATCH(Places!$K4628,Neighborhoods!$A:$A,0), MATCH(Places!N$1,Neighborhoods!$A$1:$C$1,0))</f>
        <v>Brooklyn</v>
      </c>
      <c r="O4628" t="str">
        <f>INDEX(Neighborhoods!$A:$C, MATCH(Places!$K4628,Neighborhoods!$A:$A,0), MATCH(Places!O$1,Neighborhoods!$A$1:$C$1,0))</f>
        <v>Crown Heights</v>
      </c>
      <c r="P4628" t="s">
        <v>11822</v>
      </c>
      <c r="Q4628" t="str">
        <f t="shared" si="288"/>
        <v>No</v>
      </c>
      <c r="R4628">
        <v>2</v>
      </c>
      <c r="S4628" t="str">
        <f t="shared" si="289"/>
        <v>Small</v>
      </c>
      <c r="T4628" s="50">
        <v>97</v>
      </c>
      <c r="U4628" s="70">
        <f t="shared" si="290"/>
        <v>0.03</v>
      </c>
      <c r="V4628" s="52">
        <v>4.72</v>
      </c>
      <c r="W4628" s="52" t="str" cm="1">
        <f t="array" ref="W4628">_xlfn.SWITCH(ROUND(V4628,0),5,"Excellent",4,"Good",3,"Ok","Bad")</f>
        <v>Excellent</v>
      </c>
      <c r="X4628">
        <v>18</v>
      </c>
      <c r="Y4628" t="str">
        <f t="shared" si="291"/>
        <v>No</v>
      </c>
      <c r="Z4628" s="68">
        <v>43598</v>
      </c>
      <c r="AA4628" s="68">
        <v>44016</v>
      </c>
      <c r="AB4628">
        <v>0</v>
      </c>
      <c r="AC4628" t="s">
        <v>15616</v>
      </c>
    </row>
    <row r="4629" spans="1:29" x14ac:dyDescent="0.3">
      <c r="A4629" t="s">
        <v>15059</v>
      </c>
      <c r="B4629">
        <v>604</v>
      </c>
      <c r="C4629" t="str">
        <f>VLOOKUP($B4629,Hosts!$A:$M,10,0)</f>
        <v>Within an hour</v>
      </c>
      <c r="D4629" s="70">
        <f>VLOOKUP($B4629,Hosts!$A:$M,11,0)</f>
        <v>1</v>
      </c>
      <c r="E4629" s="70">
        <f>VLOOKUP($B4629,Hosts!$A:$M,12,0)</f>
        <v>0.56000000000000005</v>
      </c>
      <c r="F4629" t="str">
        <f>VLOOKUP($B4629,Hosts!$A:$M,13,0)</f>
        <v>Yes</v>
      </c>
      <c r="G4629" t="str">
        <f>INDEX(Hosts!$A:$M, MATCH(Places!$B4629,Hosts!$A:$A,0), MATCH(Places!G$1,Hosts!$A$1:$M$1,0))</f>
        <v>Within an hour</v>
      </c>
      <c r="H4629" s="70">
        <f>INDEX(Hosts!$A:$M, MATCH(Places!$B4629,Hosts!$A:$A,0), MATCH(Places!H$1,Hosts!$A$1:$M$1,0))</f>
        <v>1</v>
      </c>
      <c r="I4629" s="70">
        <f>INDEX(Hosts!$A:$M, MATCH(Places!$B4629,Hosts!$A:$A,0), MATCH(Places!I$1,Hosts!$A$1:$M$1,0))</f>
        <v>0.56000000000000005</v>
      </c>
      <c r="J4629" t="str">
        <f>INDEX(Hosts!$A:$M, MATCH(Places!$B4629,Hosts!$A:$A,0), MATCH(Places!J$1,Hosts!$A$1:$M$1,0))</f>
        <v>Yes</v>
      </c>
      <c r="K4629">
        <v>12</v>
      </c>
      <c r="L4629" t="str">
        <f>VLOOKUP($K4629,Neighborhoods!$A:$C,2,0)</f>
        <v>Brooklyn</v>
      </c>
      <c r="M4629" t="str">
        <f>VLOOKUP($K4629,Neighborhoods!$A:$C,3,0)</f>
        <v>Williamsburg</v>
      </c>
      <c r="N4629" t="str">
        <f>INDEX(Neighborhoods!$A:$C, MATCH(Places!$K4629,Neighborhoods!$A:$A,0), MATCH(Places!N$1,Neighborhoods!$A$1:$C$1,0))</f>
        <v>Brooklyn</v>
      </c>
      <c r="O4629" t="str">
        <f>INDEX(Neighborhoods!$A:$C, MATCH(Places!$K4629,Neighborhoods!$A:$A,0), MATCH(Places!O$1,Neighborhoods!$A$1:$C$1,0))</f>
        <v>Williamsburg</v>
      </c>
      <c r="P4629" t="s">
        <v>11822</v>
      </c>
      <c r="Q4629" t="str">
        <f t="shared" si="288"/>
        <v>No</v>
      </c>
      <c r="R4629">
        <v>4</v>
      </c>
      <c r="S4629" t="str">
        <f t="shared" si="289"/>
        <v>Medium</v>
      </c>
      <c r="T4629" s="50">
        <v>168</v>
      </c>
      <c r="U4629" s="70">
        <f t="shared" si="290"/>
        <v>0.03</v>
      </c>
      <c r="V4629" s="52">
        <v>4.92</v>
      </c>
      <c r="W4629" s="52" t="str" cm="1">
        <f t="array" ref="W4629">_xlfn.SWITCH(ROUND(V4629,0),5,"Excellent",4,"Good",3,"Ok","Bad")</f>
        <v>Excellent</v>
      </c>
      <c r="X4629">
        <v>13</v>
      </c>
      <c r="Y4629" t="str">
        <f t="shared" si="291"/>
        <v>No</v>
      </c>
      <c r="Z4629" s="68">
        <v>43562</v>
      </c>
      <c r="AA4629" s="68">
        <v>43898</v>
      </c>
      <c r="AB4629">
        <v>7</v>
      </c>
      <c r="AC4629" t="s">
        <v>15615</v>
      </c>
    </row>
    <row r="4630" spans="1:29" x14ac:dyDescent="0.3">
      <c r="A4630" t="s">
        <v>15507</v>
      </c>
      <c r="B4630">
        <v>1702</v>
      </c>
      <c r="C4630" t="str">
        <f>VLOOKUP($B4630,Hosts!$A:$M,10,0)</f>
        <v>Within a few hours</v>
      </c>
      <c r="D4630" s="70">
        <f>VLOOKUP($B4630,Hosts!$A:$M,11,0)</f>
        <v>0.8</v>
      </c>
      <c r="E4630" s="70">
        <f>VLOOKUP($B4630,Hosts!$A:$M,12,0)</f>
        <v>1</v>
      </c>
      <c r="F4630" t="str">
        <f>VLOOKUP($B4630,Hosts!$A:$M,13,0)</f>
        <v>Yes</v>
      </c>
      <c r="G4630" t="str">
        <f>INDEX(Hosts!$A:$M, MATCH(Places!$B4630,Hosts!$A:$A,0), MATCH(Places!G$1,Hosts!$A$1:$M$1,0))</f>
        <v>Within a few hours</v>
      </c>
      <c r="H4630" s="70">
        <f>INDEX(Hosts!$A:$M, MATCH(Places!$B4630,Hosts!$A:$A,0), MATCH(Places!H$1,Hosts!$A$1:$M$1,0))</f>
        <v>0.8</v>
      </c>
      <c r="I4630" s="70">
        <f>INDEX(Hosts!$A:$M, MATCH(Places!$B4630,Hosts!$A:$A,0), MATCH(Places!I$1,Hosts!$A$1:$M$1,0))</f>
        <v>1</v>
      </c>
      <c r="J4630" t="str">
        <f>INDEX(Hosts!$A:$M, MATCH(Places!$B4630,Hosts!$A:$A,0), MATCH(Places!J$1,Hosts!$A$1:$M$1,0))</f>
        <v>Yes</v>
      </c>
      <c r="K4630">
        <v>20</v>
      </c>
      <c r="L4630" t="str">
        <f>VLOOKUP($K4630,Neighborhoods!$A:$C,2,0)</f>
        <v>Manhattan</v>
      </c>
      <c r="M4630" t="str">
        <f>VLOOKUP($K4630,Neighborhoods!$A:$C,3,0)</f>
        <v>Upper West Side</v>
      </c>
      <c r="N4630" t="str">
        <f>INDEX(Neighborhoods!$A:$C, MATCH(Places!$K4630,Neighborhoods!$A:$A,0), MATCH(Places!N$1,Neighborhoods!$A$1:$C$1,0))</f>
        <v>Manhattan</v>
      </c>
      <c r="O4630" t="str">
        <f>INDEX(Neighborhoods!$A:$C, MATCH(Places!$K4630,Neighborhoods!$A:$A,0), MATCH(Places!O$1,Neighborhoods!$A$1:$C$1,0))</f>
        <v>Upper West Side</v>
      </c>
      <c r="P4630" t="s">
        <v>1</v>
      </c>
      <c r="Q4630" t="str">
        <f t="shared" si="288"/>
        <v>Yes</v>
      </c>
      <c r="R4630">
        <v>3</v>
      </c>
      <c r="S4630" t="str">
        <f t="shared" si="289"/>
        <v>Medium</v>
      </c>
      <c r="T4630" s="50">
        <v>84</v>
      </c>
      <c r="U4630" s="70">
        <f t="shared" si="290"/>
        <v>0.03</v>
      </c>
      <c r="V4630" s="52">
        <v>4.9800000000000004</v>
      </c>
      <c r="W4630" s="52" t="str" cm="1">
        <f t="array" ref="W4630">_xlfn.SWITCH(ROUND(V4630,0),5,"Excellent",4,"Good",3,"Ok","Bad")</f>
        <v>Excellent</v>
      </c>
      <c r="X4630">
        <v>40</v>
      </c>
      <c r="Y4630" t="str">
        <f t="shared" si="291"/>
        <v>No</v>
      </c>
      <c r="Z4630" s="68">
        <v>43562</v>
      </c>
      <c r="AA4630" s="68">
        <v>43815</v>
      </c>
      <c r="AB4630">
        <v>89</v>
      </c>
      <c r="AC4630" t="s">
        <v>15616</v>
      </c>
    </row>
    <row r="4631" spans="1:29" x14ac:dyDescent="0.3">
      <c r="A4631" t="s">
        <v>3244</v>
      </c>
      <c r="B4631">
        <v>3816</v>
      </c>
      <c r="C4631" t="str">
        <f>VLOOKUP($B4631,Hosts!$A:$M,10,0)</f>
        <v>Within a day</v>
      </c>
      <c r="D4631" s="70">
        <f>VLOOKUP($B4631,Hosts!$A:$M,11,0)</f>
        <v>0.56000000000000005</v>
      </c>
      <c r="E4631" s="70">
        <f>VLOOKUP($B4631,Hosts!$A:$M,12,0)</f>
        <v>0.92</v>
      </c>
      <c r="F4631" t="str">
        <f>VLOOKUP($B4631,Hosts!$A:$M,13,0)</f>
        <v>No</v>
      </c>
      <c r="G4631" t="str">
        <f>INDEX(Hosts!$A:$M, MATCH(Places!$B4631,Hosts!$A:$A,0), MATCH(Places!G$1,Hosts!$A$1:$M$1,0))</f>
        <v>Within a day</v>
      </c>
      <c r="H4631" s="70">
        <f>INDEX(Hosts!$A:$M, MATCH(Places!$B4631,Hosts!$A:$A,0), MATCH(Places!H$1,Hosts!$A$1:$M$1,0))</f>
        <v>0.56000000000000005</v>
      </c>
      <c r="I4631" s="70">
        <f>INDEX(Hosts!$A:$M, MATCH(Places!$B4631,Hosts!$A:$A,0), MATCH(Places!I$1,Hosts!$A$1:$M$1,0))</f>
        <v>0.92</v>
      </c>
      <c r="J4631" t="str">
        <f>INDEX(Hosts!$A:$M, MATCH(Places!$B4631,Hosts!$A:$A,0), MATCH(Places!J$1,Hosts!$A$1:$M$1,0))</f>
        <v>No</v>
      </c>
      <c r="K4631">
        <v>16</v>
      </c>
      <c r="L4631" t="str">
        <f>VLOOKUP($K4631,Neighborhoods!$A:$C,2,0)</f>
        <v>Manhattan</v>
      </c>
      <c r="M4631" t="str">
        <f>VLOOKUP($K4631,Neighborhoods!$A:$C,3,0)</f>
        <v>Harlem</v>
      </c>
      <c r="N4631" t="str">
        <f>INDEX(Neighborhoods!$A:$C, MATCH(Places!$K4631,Neighborhoods!$A:$A,0), MATCH(Places!N$1,Neighborhoods!$A$1:$C$1,0))</f>
        <v>Manhattan</v>
      </c>
      <c r="O4631" t="str">
        <f>INDEX(Neighborhoods!$A:$C, MATCH(Places!$K4631,Neighborhoods!$A:$A,0), MATCH(Places!O$1,Neighborhoods!$A$1:$C$1,0))</f>
        <v>Harlem</v>
      </c>
      <c r="P4631" t="s">
        <v>11822</v>
      </c>
      <c r="Q4631" t="str">
        <f t="shared" si="288"/>
        <v>No</v>
      </c>
      <c r="R4631">
        <v>2</v>
      </c>
      <c r="S4631" t="str">
        <f t="shared" si="289"/>
        <v>Small</v>
      </c>
      <c r="T4631" s="50">
        <v>141</v>
      </c>
      <c r="U4631" s="70">
        <f t="shared" si="290"/>
        <v>0.03</v>
      </c>
      <c r="V4631" s="52">
        <v>4.8099999999999996</v>
      </c>
      <c r="W4631" s="52" t="str" cm="1">
        <f t="array" ref="W4631">_xlfn.SWITCH(ROUND(V4631,0),5,"Excellent",4,"Good",3,"Ok","Bad")</f>
        <v>Excellent</v>
      </c>
      <c r="X4631">
        <v>27</v>
      </c>
      <c r="Y4631" t="str">
        <f t="shared" si="291"/>
        <v>No</v>
      </c>
      <c r="Z4631" s="68">
        <v>43562</v>
      </c>
      <c r="AA4631" s="68">
        <v>44052</v>
      </c>
      <c r="AB4631">
        <v>0</v>
      </c>
      <c r="AC4631" t="s">
        <v>15616</v>
      </c>
    </row>
    <row r="4632" spans="1:29" x14ac:dyDescent="0.3">
      <c r="A4632" t="s">
        <v>14522</v>
      </c>
      <c r="B4632">
        <v>1704</v>
      </c>
      <c r="C4632" t="str">
        <f>VLOOKUP($B4632,Hosts!$A:$M,10,0)</f>
        <v>Within a few hours</v>
      </c>
      <c r="D4632" s="70">
        <f>VLOOKUP($B4632,Hosts!$A:$M,11,0)</f>
        <v>1</v>
      </c>
      <c r="E4632" s="70">
        <f>VLOOKUP($B4632,Hosts!$A:$M,12,0)</f>
        <v>0.98</v>
      </c>
      <c r="F4632" t="str">
        <f>VLOOKUP($B4632,Hosts!$A:$M,13,0)</f>
        <v>Yes</v>
      </c>
      <c r="G4632" t="str">
        <f>INDEX(Hosts!$A:$M, MATCH(Places!$B4632,Hosts!$A:$A,0), MATCH(Places!G$1,Hosts!$A$1:$M$1,0))</f>
        <v>Within a few hours</v>
      </c>
      <c r="H4632" s="70">
        <f>INDEX(Hosts!$A:$M, MATCH(Places!$B4632,Hosts!$A:$A,0), MATCH(Places!H$1,Hosts!$A$1:$M$1,0))</f>
        <v>1</v>
      </c>
      <c r="I4632" s="70">
        <f>INDEX(Hosts!$A:$M, MATCH(Places!$B4632,Hosts!$A:$A,0), MATCH(Places!I$1,Hosts!$A$1:$M$1,0))</f>
        <v>0.98</v>
      </c>
      <c r="J4632" t="str">
        <f>INDEX(Hosts!$A:$M, MATCH(Places!$B4632,Hosts!$A:$A,0), MATCH(Places!J$1,Hosts!$A$1:$M$1,0))</f>
        <v>Yes</v>
      </c>
      <c r="K4632">
        <v>17</v>
      </c>
      <c r="L4632" t="str">
        <f>VLOOKUP($K4632,Neighborhoods!$A:$C,2,0)</f>
        <v>Manhattan</v>
      </c>
      <c r="M4632" t="str">
        <f>VLOOKUP($K4632,Neighborhoods!$A:$C,3,0)</f>
        <v>Hell's Kitchen</v>
      </c>
      <c r="N4632" t="str">
        <f>INDEX(Neighborhoods!$A:$C, MATCH(Places!$K4632,Neighborhoods!$A:$A,0), MATCH(Places!N$1,Neighborhoods!$A$1:$C$1,0))</f>
        <v>Manhattan</v>
      </c>
      <c r="O4632" t="str">
        <f>INDEX(Neighborhoods!$A:$C, MATCH(Places!$K4632,Neighborhoods!$A:$A,0), MATCH(Places!O$1,Neighborhoods!$A$1:$C$1,0))</f>
        <v>Hell's Kitchen</v>
      </c>
      <c r="P4632" t="s">
        <v>11822</v>
      </c>
      <c r="Q4632" t="str">
        <f t="shared" si="288"/>
        <v>No</v>
      </c>
      <c r="R4632">
        <v>4</v>
      </c>
      <c r="S4632" t="str">
        <f t="shared" si="289"/>
        <v>Medium</v>
      </c>
      <c r="T4632" s="50">
        <v>479</v>
      </c>
      <c r="U4632" s="70">
        <f t="shared" si="290"/>
        <v>0.04</v>
      </c>
      <c r="V4632" s="52">
        <v>5</v>
      </c>
      <c r="W4632" s="52" t="str" cm="1">
        <f t="array" ref="W4632">_xlfn.SWITCH(ROUND(V4632,0),5,"Excellent",4,"Good",3,"Ok","Bad")</f>
        <v>Excellent</v>
      </c>
      <c r="X4632">
        <v>27</v>
      </c>
      <c r="Y4632" t="str">
        <f t="shared" si="291"/>
        <v>No</v>
      </c>
      <c r="Z4632" s="68">
        <v>43611</v>
      </c>
      <c r="AA4632" s="68">
        <v>44015</v>
      </c>
      <c r="AB4632">
        <v>218</v>
      </c>
      <c r="AC4632" t="s">
        <v>15615</v>
      </c>
    </row>
    <row r="4633" spans="1:29" x14ac:dyDescent="0.3">
      <c r="A4633" t="s">
        <v>13377</v>
      </c>
      <c r="B4633">
        <v>2736</v>
      </c>
      <c r="C4633" t="str">
        <f>VLOOKUP($B4633,Hosts!$A:$M,10,0)</f>
        <v>Within a day</v>
      </c>
      <c r="D4633" s="70">
        <f>VLOOKUP($B4633,Hosts!$A:$M,11,0)</f>
        <v>1</v>
      </c>
      <c r="E4633" s="70">
        <f>VLOOKUP($B4633,Hosts!$A:$M,12,0)</f>
        <v>0.96</v>
      </c>
      <c r="F4633" t="str">
        <f>VLOOKUP($B4633,Hosts!$A:$M,13,0)</f>
        <v>Yes</v>
      </c>
      <c r="G4633" t="str">
        <f>INDEX(Hosts!$A:$M, MATCH(Places!$B4633,Hosts!$A:$A,0), MATCH(Places!G$1,Hosts!$A$1:$M$1,0))</f>
        <v>Within a day</v>
      </c>
      <c r="H4633" s="70">
        <f>INDEX(Hosts!$A:$M, MATCH(Places!$B4633,Hosts!$A:$A,0), MATCH(Places!H$1,Hosts!$A$1:$M$1,0))</f>
        <v>1</v>
      </c>
      <c r="I4633" s="70">
        <f>INDEX(Hosts!$A:$M, MATCH(Places!$B4633,Hosts!$A:$A,0), MATCH(Places!I$1,Hosts!$A$1:$M$1,0))</f>
        <v>0.96</v>
      </c>
      <c r="J4633" t="str">
        <f>INDEX(Hosts!$A:$M, MATCH(Places!$B4633,Hosts!$A:$A,0), MATCH(Places!J$1,Hosts!$A$1:$M$1,0))</f>
        <v>Yes</v>
      </c>
      <c r="K4633">
        <v>16</v>
      </c>
      <c r="L4633" t="str">
        <f>VLOOKUP($K4633,Neighborhoods!$A:$C,2,0)</f>
        <v>Manhattan</v>
      </c>
      <c r="M4633" t="str">
        <f>VLOOKUP($K4633,Neighborhoods!$A:$C,3,0)</f>
        <v>Harlem</v>
      </c>
      <c r="N4633" t="str">
        <f>INDEX(Neighborhoods!$A:$C, MATCH(Places!$K4633,Neighborhoods!$A:$A,0), MATCH(Places!N$1,Neighborhoods!$A$1:$C$1,0))</f>
        <v>Manhattan</v>
      </c>
      <c r="O4633" t="str">
        <f>INDEX(Neighborhoods!$A:$C, MATCH(Places!$K4633,Neighborhoods!$A:$A,0), MATCH(Places!O$1,Neighborhoods!$A$1:$C$1,0))</f>
        <v>Harlem</v>
      </c>
      <c r="P4633" t="s">
        <v>1</v>
      </c>
      <c r="Q4633" t="str">
        <f t="shared" si="288"/>
        <v>Yes</v>
      </c>
      <c r="R4633">
        <v>2</v>
      </c>
      <c r="S4633" t="str">
        <f t="shared" si="289"/>
        <v>Small</v>
      </c>
      <c r="T4633" s="50">
        <v>75</v>
      </c>
      <c r="U4633" s="70">
        <f t="shared" si="290"/>
        <v>0.03</v>
      </c>
      <c r="V4633" s="52">
        <v>4.83</v>
      </c>
      <c r="W4633" s="52" t="str" cm="1">
        <f t="array" ref="W4633">_xlfn.SWITCH(ROUND(V4633,0),5,"Excellent",4,"Good",3,"Ok","Bad")</f>
        <v>Excellent</v>
      </c>
      <c r="X4633">
        <v>36</v>
      </c>
      <c r="Y4633" t="str">
        <f t="shared" si="291"/>
        <v>No</v>
      </c>
      <c r="Z4633" s="68">
        <v>43581</v>
      </c>
      <c r="AA4633" s="68">
        <v>43877</v>
      </c>
      <c r="AB4633">
        <v>90</v>
      </c>
      <c r="AC4633" t="s">
        <v>15615</v>
      </c>
    </row>
    <row r="4634" spans="1:29" x14ac:dyDescent="0.3">
      <c r="A4634" t="s">
        <v>3245</v>
      </c>
      <c r="B4634">
        <v>3347</v>
      </c>
      <c r="C4634" t="str">
        <f>VLOOKUP($B4634,Hosts!$A:$M,10,0)</f>
        <v>Within an hour</v>
      </c>
      <c r="D4634" s="70">
        <f>VLOOKUP($B4634,Hosts!$A:$M,11,0)</f>
        <v>1</v>
      </c>
      <c r="E4634" s="70">
        <f>VLOOKUP($B4634,Hosts!$A:$M,12,0)</f>
        <v>0.99</v>
      </c>
      <c r="F4634" t="str">
        <f>VLOOKUP($B4634,Hosts!$A:$M,13,0)</f>
        <v>Yes</v>
      </c>
      <c r="G4634" t="str">
        <f>INDEX(Hosts!$A:$M, MATCH(Places!$B4634,Hosts!$A:$A,0), MATCH(Places!G$1,Hosts!$A$1:$M$1,0))</f>
        <v>Within an hour</v>
      </c>
      <c r="H4634" s="70">
        <f>INDEX(Hosts!$A:$M, MATCH(Places!$B4634,Hosts!$A:$A,0), MATCH(Places!H$1,Hosts!$A$1:$M$1,0))</f>
        <v>1</v>
      </c>
      <c r="I4634" s="70">
        <f>INDEX(Hosts!$A:$M, MATCH(Places!$B4634,Hosts!$A:$A,0), MATCH(Places!I$1,Hosts!$A$1:$M$1,0))</f>
        <v>0.99</v>
      </c>
      <c r="J4634" t="str">
        <f>INDEX(Hosts!$A:$M, MATCH(Places!$B4634,Hosts!$A:$A,0), MATCH(Places!J$1,Hosts!$A$1:$M$1,0))</f>
        <v>Yes</v>
      </c>
      <c r="K4634">
        <v>7</v>
      </c>
      <c r="L4634" t="str">
        <f>VLOOKUP($K4634,Neighborhoods!$A:$C,2,0)</f>
        <v>Brooklyn</v>
      </c>
      <c r="M4634" t="str">
        <f>VLOOKUP($K4634,Neighborhoods!$A:$C,3,0)</f>
        <v>Bedford-Stuyvesant</v>
      </c>
      <c r="N4634" t="str">
        <f>INDEX(Neighborhoods!$A:$C, MATCH(Places!$K4634,Neighborhoods!$A:$A,0), MATCH(Places!N$1,Neighborhoods!$A$1:$C$1,0))</f>
        <v>Brooklyn</v>
      </c>
      <c r="O4634" t="str">
        <f>INDEX(Neighborhoods!$A:$C, MATCH(Places!$K4634,Neighborhoods!$A:$A,0), MATCH(Places!O$1,Neighborhoods!$A$1:$C$1,0))</f>
        <v>Bedford-Stuyvesant</v>
      </c>
      <c r="P4634" t="s">
        <v>11822</v>
      </c>
      <c r="Q4634" t="str">
        <f t="shared" si="288"/>
        <v>No</v>
      </c>
      <c r="R4634">
        <v>6</v>
      </c>
      <c r="S4634" t="str">
        <f t="shared" si="289"/>
        <v>Large</v>
      </c>
      <c r="T4634" s="50">
        <v>250</v>
      </c>
      <c r="U4634" s="70">
        <f t="shared" si="290"/>
        <v>0.04</v>
      </c>
      <c r="V4634" s="52">
        <v>4.92</v>
      </c>
      <c r="W4634" s="52" t="str" cm="1">
        <f t="array" ref="W4634">_xlfn.SWITCH(ROUND(V4634,0),5,"Excellent",4,"Good",3,"Ok","Bad")</f>
        <v>Excellent</v>
      </c>
      <c r="X4634">
        <v>38</v>
      </c>
      <c r="Y4634" t="str">
        <f t="shared" si="291"/>
        <v>No</v>
      </c>
      <c r="Z4634" s="68">
        <v>43593</v>
      </c>
      <c r="AA4634" s="68">
        <v>43904</v>
      </c>
      <c r="AB4634">
        <v>343</v>
      </c>
      <c r="AC4634" t="s">
        <v>15616</v>
      </c>
    </row>
    <row r="4635" spans="1:29" x14ac:dyDescent="0.3">
      <c r="A4635" t="s">
        <v>3246</v>
      </c>
      <c r="B4635">
        <v>3630</v>
      </c>
      <c r="C4635" t="str">
        <f>VLOOKUP($B4635,Hosts!$A:$M,10,0)</f>
        <v>Within an hour</v>
      </c>
      <c r="D4635" s="70">
        <f>VLOOKUP($B4635,Hosts!$A:$M,11,0)</f>
        <v>1</v>
      </c>
      <c r="E4635" s="70">
        <f>VLOOKUP($B4635,Hosts!$A:$M,12,0)</f>
        <v>0.76</v>
      </c>
      <c r="F4635" t="str">
        <f>VLOOKUP($B4635,Hosts!$A:$M,13,0)</f>
        <v>Yes</v>
      </c>
      <c r="G4635" t="str">
        <f>INDEX(Hosts!$A:$M, MATCH(Places!$B4635,Hosts!$A:$A,0), MATCH(Places!G$1,Hosts!$A$1:$M$1,0))</f>
        <v>Within an hour</v>
      </c>
      <c r="H4635" s="70">
        <f>INDEX(Hosts!$A:$M, MATCH(Places!$B4635,Hosts!$A:$A,0), MATCH(Places!H$1,Hosts!$A$1:$M$1,0))</f>
        <v>1</v>
      </c>
      <c r="I4635" s="70">
        <f>INDEX(Hosts!$A:$M, MATCH(Places!$B4635,Hosts!$A:$A,0), MATCH(Places!I$1,Hosts!$A$1:$M$1,0))</f>
        <v>0.76</v>
      </c>
      <c r="J4635" t="str">
        <f>INDEX(Hosts!$A:$M, MATCH(Places!$B4635,Hosts!$A:$A,0), MATCH(Places!J$1,Hosts!$A$1:$M$1,0))</f>
        <v>Yes</v>
      </c>
      <c r="K4635">
        <v>9</v>
      </c>
      <c r="L4635" t="str">
        <f>VLOOKUP($K4635,Neighborhoods!$A:$C,2,0)</f>
        <v>Brooklyn</v>
      </c>
      <c r="M4635" t="str">
        <f>VLOOKUP($K4635,Neighborhoods!$A:$C,3,0)</f>
        <v>Crown Heights</v>
      </c>
      <c r="N4635" t="str">
        <f>INDEX(Neighborhoods!$A:$C, MATCH(Places!$K4635,Neighborhoods!$A:$A,0), MATCH(Places!N$1,Neighborhoods!$A$1:$C$1,0))</f>
        <v>Brooklyn</v>
      </c>
      <c r="O4635" t="str">
        <f>INDEX(Neighborhoods!$A:$C, MATCH(Places!$K4635,Neighborhoods!$A:$A,0), MATCH(Places!O$1,Neighborhoods!$A$1:$C$1,0))</f>
        <v>Crown Heights</v>
      </c>
      <c r="P4635" t="s">
        <v>11822</v>
      </c>
      <c r="Q4635" t="str">
        <f t="shared" si="288"/>
        <v>No</v>
      </c>
      <c r="R4635">
        <v>3</v>
      </c>
      <c r="S4635" t="str">
        <f t="shared" si="289"/>
        <v>Medium</v>
      </c>
      <c r="T4635" s="50">
        <v>77</v>
      </c>
      <c r="U4635" s="70">
        <f t="shared" si="290"/>
        <v>0.03</v>
      </c>
      <c r="V4635" s="52">
        <v>5</v>
      </c>
      <c r="W4635" s="52" t="str" cm="1">
        <f t="array" ref="W4635">_xlfn.SWITCH(ROUND(V4635,0),5,"Excellent",4,"Good",3,"Ok","Bad")</f>
        <v>Excellent</v>
      </c>
      <c r="X4635">
        <v>21</v>
      </c>
      <c r="Y4635" t="str">
        <f t="shared" si="291"/>
        <v>No</v>
      </c>
      <c r="Z4635" s="68">
        <v>43562</v>
      </c>
      <c r="AA4635" s="68">
        <v>44024</v>
      </c>
      <c r="AB4635">
        <v>2</v>
      </c>
      <c r="AC4635" t="s">
        <v>15615</v>
      </c>
    </row>
    <row r="4636" spans="1:29" x14ac:dyDescent="0.3">
      <c r="A4636" t="s">
        <v>13809</v>
      </c>
      <c r="B4636">
        <v>3817</v>
      </c>
      <c r="C4636" t="str">
        <f>VLOOKUP($B4636,Hosts!$A:$M,10,0)</f>
        <v>A few days or more</v>
      </c>
      <c r="D4636" s="70">
        <f>VLOOKUP($B4636,Hosts!$A:$M,11,0)</f>
        <v>0</v>
      </c>
      <c r="E4636" s="70">
        <f>VLOOKUP($B4636,Hosts!$A:$M,12,0)</f>
        <v>0.92</v>
      </c>
      <c r="F4636" t="str">
        <f>VLOOKUP($B4636,Hosts!$A:$M,13,0)</f>
        <v>No</v>
      </c>
      <c r="G4636" t="str">
        <f>INDEX(Hosts!$A:$M, MATCH(Places!$B4636,Hosts!$A:$A,0), MATCH(Places!G$1,Hosts!$A$1:$M$1,0))</f>
        <v>A few days or more</v>
      </c>
      <c r="H4636" s="70">
        <f>INDEX(Hosts!$A:$M, MATCH(Places!$B4636,Hosts!$A:$A,0), MATCH(Places!H$1,Hosts!$A$1:$M$1,0))</f>
        <v>0</v>
      </c>
      <c r="I4636" s="70">
        <f>INDEX(Hosts!$A:$M, MATCH(Places!$B4636,Hosts!$A:$A,0), MATCH(Places!I$1,Hosts!$A$1:$M$1,0))</f>
        <v>0.92</v>
      </c>
      <c r="J4636" t="str">
        <f>INDEX(Hosts!$A:$M, MATCH(Places!$B4636,Hosts!$A:$A,0), MATCH(Places!J$1,Hosts!$A$1:$M$1,0))</f>
        <v>No</v>
      </c>
      <c r="K4636">
        <v>21</v>
      </c>
      <c r="L4636" t="str">
        <f>VLOOKUP($K4636,Neighborhoods!$A:$C,2,0)</f>
        <v>Queens</v>
      </c>
      <c r="M4636" t="str">
        <f>VLOOKUP($K4636,Neighborhoods!$A:$C,3,0)</f>
        <v>Astoria</v>
      </c>
      <c r="N4636" t="str">
        <f>INDEX(Neighborhoods!$A:$C, MATCH(Places!$K4636,Neighborhoods!$A:$A,0), MATCH(Places!N$1,Neighborhoods!$A$1:$C$1,0))</f>
        <v>Queens</v>
      </c>
      <c r="O4636" t="str">
        <f>INDEX(Neighborhoods!$A:$C, MATCH(Places!$K4636,Neighborhoods!$A:$A,0), MATCH(Places!O$1,Neighborhoods!$A$1:$C$1,0))</f>
        <v>Astoria</v>
      </c>
      <c r="P4636" t="s">
        <v>1</v>
      </c>
      <c r="Q4636" t="str">
        <f t="shared" si="288"/>
        <v>Yes</v>
      </c>
      <c r="R4636">
        <v>2</v>
      </c>
      <c r="S4636" t="str">
        <f t="shared" si="289"/>
        <v>Small</v>
      </c>
      <c r="T4636" s="50">
        <v>55</v>
      </c>
      <c r="U4636" s="70">
        <f t="shared" si="290"/>
        <v>0.03</v>
      </c>
      <c r="V4636" s="52">
        <v>4.71</v>
      </c>
      <c r="W4636" s="52" t="str" cm="1">
        <f t="array" ref="W4636">_xlfn.SWITCH(ROUND(V4636,0),5,"Excellent",4,"Good",3,"Ok","Bad")</f>
        <v>Excellent</v>
      </c>
      <c r="X4636">
        <v>7</v>
      </c>
      <c r="Y4636" t="str">
        <f t="shared" si="291"/>
        <v>No</v>
      </c>
      <c r="Z4636" s="68">
        <v>43628</v>
      </c>
      <c r="AA4636" s="68">
        <v>43748</v>
      </c>
      <c r="AB4636">
        <v>365</v>
      </c>
      <c r="AC4636" t="s">
        <v>15616</v>
      </c>
    </row>
    <row r="4637" spans="1:29" x14ac:dyDescent="0.3">
      <c r="A4637" t="s">
        <v>3247</v>
      </c>
      <c r="B4637">
        <v>2064</v>
      </c>
      <c r="C4637" t="str">
        <f>VLOOKUP($B4637,Hosts!$A:$M,10,0)</f>
        <v>Within an hour</v>
      </c>
      <c r="D4637" s="70">
        <f>VLOOKUP($B4637,Hosts!$A:$M,11,0)</f>
        <v>1</v>
      </c>
      <c r="E4637" s="70">
        <f>VLOOKUP($B4637,Hosts!$A:$M,12,0)</f>
        <v>0.96</v>
      </c>
      <c r="F4637" t="str">
        <f>VLOOKUP($B4637,Hosts!$A:$M,13,0)</f>
        <v>No</v>
      </c>
      <c r="G4637" t="str">
        <f>INDEX(Hosts!$A:$M, MATCH(Places!$B4637,Hosts!$A:$A,0), MATCH(Places!G$1,Hosts!$A$1:$M$1,0))</f>
        <v>Within an hour</v>
      </c>
      <c r="H4637" s="70">
        <f>INDEX(Hosts!$A:$M, MATCH(Places!$B4637,Hosts!$A:$A,0), MATCH(Places!H$1,Hosts!$A$1:$M$1,0))</f>
        <v>1</v>
      </c>
      <c r="I4637" s="70">
        <f>INDEX(Hosts!$A:$M, MATCH(Places!$B4637,Hosts!$A:$A,0), MATCH(Places!I$1,Hosts!$A$1:$M$1,0))</f>
        <v>0.96</v>
      </c>
      <c r="J4637" t="str">
        <f>INDEX(Hosts!$A:$M, MATCH(Places!$B4637,Hosts!$A:$A,0), MATCH(Places!J$1,Hosts!$A$1:$M$1,0))</f>
        <v>No</v>
      </c>
      <c r="K4637">
        <v>14</v>
      </c>
      <c r="L4637" t="str">
        <f>VLOOKUP($K4637,Neighborhoods!$A:$C,2,0)</f>
        <v>Manhattan</v>
      </c>
      <c r="M4637" t="str">
        <f>VLOOKUP($K4637,Neighborhoods!$A:$C,3,0)</f>
        <v>East Harlem</v>
      </c>
      <c r="N4637" t="str">
        <f>INDEX(Neighborhoods!$A:$C, MATCH(Places!$K4637,Neighborhoods!$A:$A,0), MATCH(Places!N$1,Neighborhoods!$A$1:$C$1,0))</f>
        <v>Manhattan</v>
      </c>
      <c r="O4637" t="str">
        <f>INDEX(Neighborhoods!$A:$C, MATCH(Places!$K4637,Neighborhoods!$A:$A,0), MATCH(Places!O$1,Neighborhoods!$A$1:$C$1,0))</f>
        <v>East Harlem</v>
      </c>
      <c r="P4637" t="s">
        <v>1</v>
      </c>
      <c r="Q4637" t="str">
        <f t="shared" si="288"/>
        <v>Yes</v>
      </c>
      <c r="R4637">
        <v>2</v>
      </c>
      <c r="S4637" t="str">
        <f t="shared" si="289"/>
        <v>Small</v>
      </c>
      <c r="T4637" s="50">
        <v>70</v>
      </c>
      <c r="U4637" s="70">
        <f t="shared" si="290"/>
        <v>0.03</v>
      </c>
      <c r="V4637" s="52">
        <v>4.43</v>
      </c>
      <c r="W4637" s="52" t="str" cm="1">
        <f t="array" ref="W4637">_xlfn.SWITCH(ROUND(V4637,0),5,"Excellent",4,"Good",3,"Ok","Bad")</f>
        <v>Good</v>
      </c>
      <c r="X4637">
        <v>40</v>
      </c>
      <c r="Y4637" t="str">
        <f t="shared" si="291"/>
        <v>No</v>
      </c>
      <c r="Z4637" s="68">
        <v>43570</v>
      </c>
      <c r="AA4637" s="68">
        <v>43900</v>
      </c>
      <c r="AB4637">
        <v>365</v>
      </c>
      <c r="AC4637" t="s">
        <v>15616</v>
      </c>
    </row>
    <row r="4638" spans="1:29" x14ac:dyDescent="0.3">
      <c r="A4638" t="s">
        <v>3248</v>
      </c>
      <c r="B4638">
        <v>3820</v>
      </c>
      <c r="C4638" t="str">
        <f>VLOOKUP($B4638,Hosts!$A:$M,10,0)</f>
        <v>Within a day</v>
      </c>
      <c r="D4638" s="70">
        <f>VLOOKUP($B4638,Hosts!$A:$M,11,0)</f>
        <v>0.8</v>
      </c>
      <c r="E4638" s="70">
        <f>VLOOKUP($B4638,Hosts!$A:$M,12,0)</f>
        <v>1</v>
      </c>
      <c r="F4638" t="str">
        <f>VLOOKUP($B4638,Hosts!$A:$M,13,0)</f>
        <v>Yes</v>
      </c>
      <c r="G4638" t="str">
        <f>INDEX(Hosts!$A:$M, MATCH(Places!$B4638,Hosts!$A:$A,0), MATCH(Places!G$1,Hosts!$A$1:$M$1,0))</f>
        <v>Within a day</v>
      </c>
      <c r="H4638" s="70">
        <f>INDEX(Hosts!$A:$M, MATCH(Places!$B4638,Hosts!$A:$A,0), MATCH(Places!H$1,Hosts!$A$1:$M$1,0))</f>
        <v>0.8</v>
      </c>
      <c r="I4638" s="70">
        <f>INDEX(Hosts!$A:$M, MATCH(Places!$B4638,Hosts!$A:$A,0), MATCH(Places!I$1,Hosts!$A$1:$M$1,0))</f>
        <v>1</v>
      </c>
      <c r="J4638" t="str">
        <f>INDEX(Hosts!$A:$M, MATCH(Places!$B4638,Hosts!$A:$A,0), MATCH(Places!J$1,Hosts!$A$1:$M$1,0))</f>
        <v>Yes</v>
      </c>
      <c r="K4638">
        <v>5</v>
      </c>
      <c r="L4638" t="str">
        <f>VLOOKUP($K4638,Neighborhoods!$A:$C,2,0)</f>
        <v>Bronx</v>
      </c>
      <c r="M4638" t="str">
        <f>VLOOKUP($K4638,Neighborhoods!$A:$C,3,0)</f>
        <v>Port Morris</v>
      </c>
      <c r="N4638" t="str">
        <f>INDEX(Neighborhoods!$A:$C, MATCH(Places!$K4638,Neighborhoods!$A:$A,0), MATCH(Places!N$1,Neighborhoods!$A$1:$C$1,0))</f>
        <v>Bronx</v>
      </c>
      <c r="O4638" t="str">
        <f>INDEX(Neighborhoods!$A:$C, MATCH(Places!$K4638,Neighborhoods!$A:$A,0), MATCH(Places!O$1,Neighborhoods!$A$1:$C$1,0))</f>
        <v>Port Morris</v>
      </c>
      <c r="P4638" t="s">
        <v>11822</v>
      </c>
      <c r="Q4638" t="str">
        <f t="shared" si="288"/>
        <v>No</v>
      </c>
      <c r="R4638">
        <v>6</v>
      </c>
      <c r="S4638" t="str">
        <f t="shared" si="289"/>
        <v>Large</v>
      </c>
      <c r="T4638" s="50">
        <v>165</v>
      </c>
      <c r="U4638" s="70">
        <f t="shared" si="290"/>
        <v>0.03</v>
      </c>
      <c r="V4638" s="52">
        <v>4.9000000000000004</v>
      </c>
      <c r="W4638" s="52" t="str" cm="1">
        <f t="array" ref="W4638">_xlfn.SWITCH(ROUND(V4638,0),5,"Excellent",4,"Good",3,"Ok","Bad")</f>
        <v>Excellent</v>
      </c>
      <c r="X4638">
        <v>42</v>
      </c>
      <c r="Y4638" t="str">
        <f t="shared" si="291"/>
        <v>No</v>
      </c>
      <c r="Z4638" s="68">
        <v>43576</v>
      </c>
      <c r="AA4638" s="68">
        <v>43944</v>
      </c>
      <c r="AB4638">
        <v>269</v>
      </c>
      <c r="AC4638" t="s">
        <v>15616</v>
      </c>
    </row>
    <row r="4639" spans="1:29" x14ac:dyDescent="0.3">
      <c r="A4639" t="s">
        <v>3249</v>
      </c>
      <c r="B4639">
        <v>2244</v>
      </c>
      <c r="C4639" t="str">
        <f>VLOOKUP($B4639,Hosts!$A:$M,10,0)</f>
        <v>Within an hour</v>
      </c>
      <c r="D4639" s="70">
        <f>VLOOKUP($B4639,Hosts!$A:$M,11,0)</f>
        <v>1</v>
      </c>
      <c r="E4639" s="70">
        <f>VLOOKUP($B4639,Hosts!$A:$M,12,0)</f>
        <v>0.9</v>
      </c>
      <c r="F4639" t="str">
        <f>VLOOKUP($B4639,Hosts!$A:$M,13,0)</f>
        <v>No</v>
      </c>
      <c r="G4639" t="str">
        <f>INDEX(Hosts!$A:$M, MATCH(Places!$B4639,Hosts!$A:$A,0), MATCH(Places!G$1,Hosts!$A$1:$M$1,0))</f>
        <v>Within an hour</v>
      </c>
      <c r="H4639" s="70">
        <f>INDEX(Hosts!$A:$M, MATCH(Places!$B4639,Hosts!$A:$A,0), MATCH(Places!H$1,Hosts!$A$1:$M$1,0))</f>
        <v>1</v>
      </c>
      <c r="I4639" s="70">
        <f>INDEX(Hosts!$A:$M, MATCH(Places!$B4639,Hosts!$A:$A,0), MATCH(Places!I$1,Hosts!$A$1:$M$1,0))</f>
        <v>0.9</v>
      </c>
      <c r="J4639" t="str">
        <f>INDEX(Hosts!$A:$M, MATCH(Places!$B4639,Hosts!$A:$A,0), MATCH(Places!J$1,Hosts!$A$1:$M$1,0))</f>
        <v>No</v>
      </c>
      <c r="K4639">
        <v>7</v>
      </c>
      <c r="L4639" t="str">
        <f>VLOOKUP($K4639,Neighborhoods!$A:$C,2,0)</f>
        <v>Brooklyn</v>
      </c>
      <c r="M4639" t="str">
        <f>VLOOKUP($K4639,Neighborhoods!$A:$C,3,0)</f>
        <v>Bedford-Stuyvesant</v>
      </c>
      <c r="N4639" t="str">
        <f>INDEX(Neighborhoods!$A:$C, MATCH(Places!$K4639,Neighborhoods!$A:$A,0), MATCH(Places!N$1,Neighborhoods!$A$1:$C$1,0))</f>
        <v>Brooklyn</v>
      </c>
      <c r="O4639" t="str">
        <f>INDEX(Neighborhoods!$A:$C, MATCH(Places!$K4639,Neighborhoods!$A:$A,0), MATCH(Places!O$1,Neighborhoods!$A$1:$C$1,0))</f>
        <v>Bedford-Stuyvesant</v>
      </c>
      <c r="P4639" t="s">
        <v>1</v>
      </c>
      <c r="Q4639" t="str">
        <f t="shared" si="288"/>
        <v>Yes</v>
      </c>
      <c r="R4639">
        <v>2</v>
      </c>
      <c r="S4639" t="str">
        <f t="shared" si="289"/>
        <v>Small</v>
      </c>
      <c r="T4639" s="50">
        <v>70</v>
      </c>
      <c r="U4639" s="70">
        <f t="shared" si="290"/>
        <v>0.03</v>
      </c>
      <c r="V4639" s="52">
        <v>5</v>
      </c>
      <c r="W4639" s="52" t="str" cm="1">
        <f t="array" ref="W4639">_xlfn.SWITCH(ROUND(V4639,0),5,"Excellent",4,"Good",3,"Ok","Bad")</f>
        <v>Excellent</v>
      </c>
      <c r="X4639">
        <v>33</v>
      </c>
      <c r="Y4639" t="str">
        <f t="shared" si="291"/>
        <v>No</v>
      </c>
      <c r="Z4639" s="68">
        <v>43617</v>
      </c>
      <c r="AA4639" s="68">
        <v>43892</v>
      </c>
      <c r="AB4639">
        <v>342</v>
      </c>
      <c r="AC4639" t="s">
        <v>15616</v>
      </c>
    </row>
    <row r="4640" spans="1:29" x14ac:dyDescent="0.3">
      <c r="A4640" t="s">
        <v>3250</v>
      </c>
      <c r="B4640">
        <v>1096</v>
      </c>
      <c r="C4640" t="str">
        <f>VLOOKUP($B4640,Hosts!$A:$M,10,0)</f>
        <v>Within a few hours</v>
      </c>
      <c r="D4640" s="70">
        <f>VLOOKUP($B4640,Hosts!$A:$M,11,0)</f>
        <v>1</v>
      </c>
      <c r="E4640" s="70">
        <f>VLOOKUP($B4640,Hosts!$A:$M,12,0)</f>
        <v>0.97</v>
      </c>
      <c r="F4640" t="str">
        <f>VLOOKUP($B4640,Hosts!$A:$M,13,0)</f>
        <v>No</v>
      </c>
      <c r="G4640" t="str">
        <f>INDEX(Hosts!$A:$M, MATCH(Places!$B4640,Hosts!$A:$A,0), MATCH(Places!G$1,Hosts!$A$1:$M$1,0))</f>
        <v>Within a few hours</v>
      </c>
      <c r="H4640" s="70">
        <f>INDEX(Hosts!$A:$M, MATCH(Places!$B4640,Hosts!$A:$A,0), MATCH(Places!H$1,Hosts!$A$1:$M$1,0))</f>
        <v>1</v>
      </c>
      <c r="I4640" s="70">
        <f>INDEX(Hosts!$A:$M, MATCH(Places!$B4640,Hosts!$A:$A,0), MATCH(Places!I$1,Hosts!$A$1:$M$1,0))</f>
        <v>0.97</v>
      </c>
      <c r="J4640" t="str">
        <f>INDEX(Hosts!$A:$M, MATCH(Places!$B4640,Hosts!$A:$A,0), MATCH(Places!J$1,Hosts!$A$1:$M$1,0))</f>
        <v>No</v>
      </c>
      <c r="K4640">
        <v>12</v>
      </c>
      <c r="L4640" t="str">
        <f>VLOOKUP($K4640,Neighborhoods!$A:$C,2,0)</f>
        <v>Brooklyn</v>
      </c>
      <c r="M4640" t="str">
        <f>VLOOKUP($K4640,Neighborhoods!$A:$C,3,0)</f>
        <v>Williamsburg</v>
      </c>
      <c r="N4640" t="str">
        <f>INDEX(Neighborhoods!$A:$C, MATCH(Places!$K4640,Neighborhoods!$A:$A,0), MATCH(Places!N$1,Neighborhoods!$A$1:$C$1,0))</f>
        <v>Brooklyn</v>
      </c>
      <c r="O4640" t="str">
        <f>INDEX(Neighborhoods!$A:$C, MATCH(Places!$K4640,Neighborhoods!$A:$A,0), MATCH(Places!O$1,Neighborhoods!$A$1:$C$1,0))</f>
        <v>Williamsburg</v>
      </c>
      <c r="P4640" t="s">
        <v>1</v>
      </c>
      <c r="Q4640" t="str">
        <f t="shared" si="288"/>
        <v>Yes</v>
      </c>
      <c r="R4640">
        <v>1</v>
      </c>
      <c r="S4640" t="str">
        <f t="shared" si="289"/>
        <v>Small</v>
      </c>
      <c r="T4640" s="50">
        <v>74</v>
      </c>
      <c r="U4640" s="70">
        <f t="shared" si="290"/>
        <v>0.03</v>
      </c>
      <c r="V4640" s="52">
        <v>4.83</v>
      </c>
      <c r="W4640" s="52" t="str" cm="1">
        <f t="array" ref="W4640">_xlfn.SWITCH(ROUND(V4640,0),5,"Excellent",4,"Good",3,"Ok","Bad")</f>
        <v>Excellent</v>
      </c>
      <c r="X4640">
        <v>47</v>
      </c>
      <c r="Y4640" t="str">
        <f t="shared" si="291"/>
        <v>No</v>
      </c>
      <c r="Z4640" s="68">
        <v>43555</v>
      </c>
      <c r="AA4640" s="68">
        <v>43898</v>
      </c>
      <c r="AB4640">
        <v>349</v>
      </c>
      <c r="AC4640" t="s">
        <v>15615</v>
      </c>
    </row>
    <row r="4641" spans="1:29" x14ac:dyDescent="0.3">
      <c r="A4641" t="s">
        <v>15325</v>
      </c>
      <c r="B4641">
        <v>3752</v>
      </c>
      <c r="C4641" t="str">
        <f>VLOOKUP($B4641,Hosts!$A:$M,10,0)</f>
        <v>Within an hour</v>
      </c>
      <c r="D4641" s="70">
        <f>VLOOKUP($B4641,Hosts!$A:$M,11,0)</f>
        <v>1</v>
      </c>
      <c r="E4641" s="70">
        <f>VLOOKUP($B4641,Hosts!$A:$M,12,0)</f>
        <v>1</v>
      </c>
      <c r="F4641" t="str">
        <f>VLOOKUP($B4641,Hosts!$A:$M,13,0)</f>
        <v>No</v>
      </c>
      <c r="G4641" t="str">
        <f>INDEX(Hosts!$A:$M, MATCH(Places!$B4641,Hosts!$A:$A,0), MATCH(Places!G$1,Hosts!$A$1:$M$1,0))</f>
        <v>Within an hour</v>
      </c>
      <c r="H4641" s="70">
        <f>INDEX(Hosts!$A:$M, MATCH(Places!$B4641,Hosts!$A:$A,0), MATCH(Places!H$1,Hosts!$A$1:$M$1,0))</f>
        <v>1</v>
      </c>
      <c r="I4641" s="70">
        <f>INDEX(Hosts!$A:$M, MATCH(Places!$B4641,Hosts!$A:$A,0), MATCH(Places!I$1,Hosts!$A$1:$M$1,0))</f>
        <v>1</v>
      </c>
      <c r="J4641" t="str">
        <f>INDEX(Hosts!$A:$M, MATCH(Places!$B4641,Hosts!$A:$A,0), MATCH(Places!J$1,Hosts!$A$1:$M$1,0))</f>
        <v>No</v>
      </c>
      <c r="K4641">
        <v>17</v>
      </c>
      <c r="L4641" t="str">
        <f>VLOOKUP($K4641,Neighborhoods!$A:$C,2,0)</f>
        <v>Manhattan</v>
      </c>
      <c r="M4641" t="str">
        <f>VLOOKUP($K4641,Neighborhoods!$A:$C,3,0)</f>
        <v>Hell's Kitchen</v>
      </c>
      <c r="N4641" t="str">
        <f>INDEX(Neighborhoods!$A:$C, MATCH(Places!$K4641,Neighborhoods!$A:$A,0), MATCH(Places!N$1,Neighborhoods!$A$1:$C$1,0))</f>
        <v>Manhattan</v>
      </c>
      <c r="O4641" t="str">
        <f>INDEX(Neighborhoods!$A:$C, MATCH(Places!$K4641,Neighborhoods!$A:$A,0), MATCH(Places!O$1,Neighborhoods!$A$1:$C$1,0))</f>
        <v>Hell's Kitchen</v>
      </c>
      <c r="P4641" t="s">
        <v>11822</v>
      </c>
      <c r="Q4641" t="str">
        <f t="shared" si="288"/>
        <v>No</v>
      </c>
      <c r="R4641">
        <v>12</v>
      </c>
      <c r="S4641" t="str">
        <f t="shared" si="289"/>
        <v>Large</v>
      </c>
      <c r="T4641" s="50">
        <v>624</v>
      </c>
      <c r="U4641" s="70">
        <f t="shared" si="290"/>
        <v>0.05</v>
      </c>
      <c r="V4641" s="52">
        <v>4.9000000000000004</v>
      </c>
      <c r="W4641" s="52" t="str" cm="1">
        <f t="array" ref="W4641">_xlfn.SWITCH(ROUND(V4641,0),5,"Excellent",4,"Good",3,"Ok","Bad")</f>
        <v>Excellent</v>
      </c>
      <c r="X4641">
        <v>39</v>
      </c>
      <c r="Y4641" t="str">
        <f t="shared" si="291"/>
        <v>No</v>
      </c>
      <c r="Z4641" s="68">
        <v>43607</v>
      </c>
      <c r="AA4641" s="68">
        <v>43905</v>
      </c>
      <c r="AB4641">
        <v>0</v>
      </c>
      <c r="AC4641" t="s">
        <v>15615</v>
      </c>
    </row>
    <row r="4642" spans="1:29" x14ac:dyDescent="0.3">
      <c r="A4642" t="s">
        <v>3251</v>
      </c>
      <c r="B4642">
        <v>1913</v>
      </c>
      <c r="C4642" t="str">
        <f>VLOOKUP($B4642,Hosts!$A:$M,10,0)</f>
        <v>Within an hour</v>
      </c>
      <c r="D4642" s="70">
        <f>VLOOKUP($B4642,Hosts!$A:$M,11,0)</f>
        <v>1</v>
      </c>
      <c r="E4642" s="70">
        <f>VLOOKUP($B4642,Hosts!$A:$M,12,0)</f>
        <v>0.85</v>
      </c>
      <c r="F4642" t="str">
        <f>VLOOKUP($B4642,Hosts!$A:$M,13,0)</f>
        <v>Yes</v>
      </c>
      <c r="G4642" t="str">
        <f>INDEX(Hosts!$A:$M, MATCH(Places!$B4642,Hosts!$A:$A,0), MATCH(Places!G$1,Hosts!$A$1:$M$1,0))</f>
        <v>Within an hour</v>
      </c>
      <c r="H4642" s="70">
        <f>INDEX(Hosts!$A:$M, MATCH(Places!$B4642,Hosts!$A:$A,0), MATCH(Places!H$1,Hosts!$A$1:$M$1,0))</f>
        <v>1</v>
      </c>
      <c r="I4642" s="70">
        <f>INDEX(Hosts!$A:$M, MATCH(Places!$B4642,Hosts!$A:$A,0), MATCH(Places!I$1,Hosts!$A$1:$M$1,0))</f>
        <v>0.85</v>
      </c>
      <c r="J4642" t="str">
        <f>INDEX(Hosts!$A:$M, MATCH(Places!$B4642,Hosts!$A:$A,0), MATCH(Places!J$1,Hosts!$A$1:$M$1,0))</f>
        <v>Yes</v>
      </c>
      <c r="K4642">
        <v>7</v>
      </c>
      <c r="L4642" t="str">
        <f>VLOOKUP($K4642,Neighborhoods!$A:$C,2,0)</f>
        <v>Brooklyn</v>
      </c>
      <c r="M4642" t="str">
        <f>VLOOKUP($K4642,Neighborhoods!$A:$C,3,0)</f>
        <v>Bedford-Stuyvesant</v>
      </c>
      <c r="N4642" t="str">
        <f>INDEX(Neighborhoods!$A:$C, MATCH(Places!$K4642,Neighborhoods!$A:$A,0), MATCH(Places!N$1,Neighborhoods!$A$1:$C$1,0))</f>
        <v>Brooklyn</v>
      </c>
      <c r="O4642" t="str">
        <f>INDEX(Neighborhoods!$A:$C, MATCH(Places!$K4642,Neighborhoods!$A:$A,0), MATCH(Places!O$1,Neighborhoods!$A$1:$C$1,0))</f>
        <v>Bedford-Stuyvesant</v>
      </c>
      <c r="P4642" t="s">
        <v>11822</v>
      </c>
      <c r="Q4642" t="str">
        <f t="shared" si="288"/>
        <v>No</v>
      </c>
      <c r="R4642">
        <v>4</v>
      </c>
      <c r="S4642" t="str">
        <f t="shared" si="289"/>
        <v>Medium</v>
      </c>
      <c r="T4642" s="50">
        <v>279</v>
      </c>
      <c r="U4642" s="70">
        <f t="shared" si="290"/>
        <v>0.04</v>
      </c>
      <c r="V4642" s="52">
        <v>5</v>
      </c>
      <c r="W4642" s="52" t="str" cm="1">
        <f t="array" ref="W4642">_xlfn.SWITCH(ROUND(V4642,0),5,"Excellent",4,"Good",3,"Ok","Bad")</f>
        <v>Excellent</v>
      </c>
      <c r="X4642">
        <v>23</v>
      </c>
      <c r="Y4642" t="str">
        <f t="shared" si="291"/>
        <v>No</v>
      </c>
      <c r="Z4642" s="68">
        <v>43560</v>
      </c>
      <c r="AA4642" s="68">
        <v>44052</v>
      </c>
      <c r="AB4642">
        <v>88</v>
      </c>
      <c r="AC4642" t="s">
        <v>15615</v>
      </c>
    </row>
    <row r="4643" spans="1:29" x14ac:dyDescent="0.3">
      <c r="A4643" t="s">
        <v>3252</v>
      </c>
      <c r="B4643">
        <v>3654</v>
      </c>
      <c r="C4643" t="str">
        <f>VLOOKUP($B4643,Hosts!$A:$M,10,0)</f>
        <v>Within an hour</v>
      </c>
      <c r="D4643" s="70">
        <f>VLOOKUP($B4643,Hosts!$A:$M,11,0)</f>
        <v>1</v>
      </c>
      <c r="E4643" s="70">
        <f>VLOOKUP($B4643,Hosts!$A:$M,12,0)</f>
        <v>1</v>
      </c>
      <c r="F4643" t="str">
        <f>VLOOKUP($B4643,Hosts!$A:$M,13,0)</f>
        <v>Yes</v>
      </c>
      <c r="G4643" t="str">
        <f>INDEX(Hosts!$A:$M, MATCH(Places!$B4643,Hosts!$A:$A,0), MATCH(Places!G$1,Hosts!$A$1:$M$1,0))</f>
        <v>Within an hour</v>
      </c>
      <c r="H4643" s="70">
        <f>INDEX(Hosts!$A:$M, MATCH(Places!$B4643,Hosts!$A:$A,0), MATCH(Places!H$1,Hosts!$A$1:$M$1,0))</f>
        <v>1</v>
      </c>
      <c r="I4643" s="70">
        <f>INDEX(Hosts!$A:$M, MATCH(Places!$B4643,Hosts!$A:$A,0), MATCH(Places!I$1,Hosts!$A$1:$M$1,0))</f>
        <v>1</v>
      </c>
      <c r="J4643" t="str">
        <f>INDEX(Hosts!$A:$M, MATCH(Places!$B4643,Hosts!$A:$A,0), MATCH(Places!J$1,Hosts!$A$1:$M$1,0))</f>
        <v>Yes</v>
      </c>
      <c r="K4643">
        <v>8</v>
      </c>
      <c r="L4643" t="str">
        <f>VLOOKUP($K4643,Neighborhoods!$A:$C,2,0)</f>
        <v>Brooklyn</v>
      </c>
      <c r="M4643" t="str">
        <f>VLOOKUP($K4643,Neighborhoods!$A:$C,3,0)</f>
        <v>Bushwick</v>
      </c>
      <c r="N4643" t="str">
        <f>INDEX(Neighborhoods!$A:$C, MATCH(Places!$K4643,Neighborhoods!$A:$A,0), MATCH(Places!N$1,Neighborhoods!$A$1:$C$1,0))</f>
        <v>Brooklyn</v>
      </c>
      <c r="O4643" t="str">
        <f>INDEX(Neighborhoods!$A:$C, MATCH(Places!$K4643,Neighborhoods!$A:$A,0), MATCH(Places!O$1,Neighborhoods!$A$1:$C$1,0))</f>
        <v>Bushwick</v>
      </c>
      <c r="P4643" t="s">
        <v>1</v>
      </c>
      <c r="Q4643" t="str">
        <f t="shared" si="288"/>
        <v>Yes</v>
      </c>
      <c r="R4643">
        <v>2</v>
      </c>
      <c r="S4643" t="str">
        <f t="shared" si="289"/>
        <v>Small</v>
      </c>
      <c r="T4643" s="50">
        <v>57</v>
      </c>
      <c r="U4643" s="70">
        <f t="shared" si="290"/>
        <v>0.03</v>
      </c>
      <c r="V4643" s="52">
        <v>5</v>
      </c>
      <c r="W4643" s="52" t="str" cm="1">
        <f t="array" ref="W4643">_xlfn.SWITCH(ROUND(V4643,0),5,"Excellent",4,"Good",3,"Ok","Bad")</f>
        <v>Excellent</v>
      </c>
      <c r="X4643">
        <v>35</v>
      </c>
      <c r="Y4643" t="str">
        <f t="shared" si="291"/>
        <v>No</v>
      </c>
      <c r="Z4643" s="68">
        <v>43556</v>
      </c>
      <c r="AA4643" s="68">
        <v>43892</v>
      </c>
      <c r="AB4643">
        <v>7</v>
      </c>
      <c r="AC4643" t="s">
        <v>15616</v>
      </c>
    </row>
    <row r="4644" spans="1:29" x14ac:dyDescent="0.3">
      <c r="A4644" t="s">
        <v>15069</v>
      </c>
      <c r="B4644">
        <v>3821</v>
      </c>
      <c r="C4644" t="str">
        <f>VLOOKUP($B4644,Hosts!$A:$M,10,0)</f>
        <v>Within an hour</v>
      </c>
      <c r="D4644" s="70">
        <f>VLOOKUP($B4644,Hosts!$A:$M,11,0)</f>
        <v>1</v>
      </c>
      <c r="E4644" s="70">
        <f>VLOOKUP($B4644,Hosts!$A:$M,12,0)</f>
        <v>0.97</v>
      </c>
      <c r="F4644" t="str">
        <f>VLOOKUP($B4644,Hosts!$A:$M,13,0)</f>
        <v>No</v>
      </c>
      <c r="G4644" t="str">
        <f>INDEX(Hosts!$A:$M, MATCH(Places!$B4644,Hosts!$A:$A,0), MATCH(Places!G$1,Hosts!$A$1:$M$1,0))</f>
        <v>Within an hour</v>
      </c>
      <c r="H4644" s="70">
        <f>INDEX(Hosts!$A:$M, MATCH(Places!$B4644,Hosts!$A:$A,0), MATCH(Places!H$1,Hosts!$A$1:$M$1,0))</f>
        <v>1</v>
      </c>
      <c r="I4644" s="70">
        <f>INDEX(Hosts!$A:$M, MATCH(Places!$B4644,Hosts!$A:$A,0), MATCH(Places!I$1,Hosts!$A$1:$M$1,0))</f>
        <v>0.97</v>
      </c>
      <c r="J4644" t="str">
        <f>INDEX(Hosts!$A:$M, MATCH(Places!$B4644,Hosts!$A:$A,0), MATCH(Places!J$1,Hosts!$A$1:$M$1,0))</f>
        <v>No</v>
      </c>
      <c r="K4644">
        <v>14</v>
      </c>
      <c r="L4644" t="str">
        <f>VLOOKUP($K4644,Neighborhoods!$A:$C,2,0)</f>
        <v>Manhattan</v>
      </c>
      <c r="M4644" t="str">
        <f>VLOOKUP($K4644,Neighborhoods!$A:$C,3,0)</f>
        <v>East Harlem</v>
      </c>
      <c r="N4644" t="str">
        <f>INDEX(Neighborhoods!$A:$C, MATCH(Places!$K4644,Neighborhoods!$A:$A,0), MATCH(Places!N$1,Neighborhoods!$A$1:$C$1,0))</f>
        <v>Manhattan</v>
      </c>
      <c r="O4644" t="str">
        <f>INDEX(Neighborhoods!$A:$C, MATCH(Places!$K4644,Neighborhoods!$A:$A,0), MATCH(Places!O$1,Neighborhoods!$A$1:$C$1,0))</f>
        <v>East Harlem</v>
      </c>
      <c r="P4644" t="s">
        <v>16</v>
      </c>
      <c r="Q4644" t="str">
        <f t="shared" si="288"/>
        <v>Yes</v>
      </c>
      <c r="R4644">
        <v>1</v>
      </c>
      <c r="S4644" t="str">
        <f t="shared" si="289"/>
        <v>Small</v>
      </c>
      <c r="T4644" s="50">
        <v>29</v>
      </c>
      <c r="U4644" s="70">
        <f t="shared" si="290"/>
        <v>0.03</v>
      </c>
      <c r="V4644" s="52">
        <v>4.67</v>
      </c>
      <c r="W4644" s="52" t="str" cm="1">
        <f t="array" ref="W4644">_xlfn.SWITCH(ROUND(V4644,0),5,"Excellent",4,"Good",3,"Ok","Bad")</f>
        <v>Excellent</v>
      </c>
      <c r="X4644">
        <v>45</v>
      </c>
      <c r="Y4644" t="str">
        <f t="shared" si="291"/>
        <v>No</v>
      </c>
      <c r="Z4644" s="68">
        <v>43555</v>
      </c>
      <c r="AA4644" s="68">
        <v>44023</v>
      </c>
      <c r="AB4644">
        <v>0</v>
      </c>
      <c r="AC4644" t="s">
        <v>15616</v>
      </c>
    </row>
    <row r="4645" spans="1:29" x14ac:dyDescent="0.3">
      <c r="A4645" t="s">
        <v>13524</v>
      </c>
      <c r="B4645">
        <v>3821</v>
      </c>
      <c r="C4645" t="str">
        <f>VLOOKUP($B4645,Hosts!$A:$M,10,0)</f>
        <v>Within an hour</v>
      </c>
      <c r="D4645" s="70">
        <f>VLOOKUP($B4645,Hosts!$A:$M,11,0)</f>
        <v>1</v>
      </c>
      <c r="E4645" s="70">
        <f>VLOOKUP($B4645,Hosts!$A:$M,12,0)</f>
        <v>0.97</v>
      </c>
      <c r="F4645" t="str">
        <f>VLOOKUP($B4645,Hosts!$A:$M,13,0)</f>
        <v>No</v>
      </c>
      <c r="G4645" t="str">
        <f>INDEX(Hosts!$A:$M, MATCH(Places!$B4645,Hosts!$A:$A,0), MATCH(Places!G$1,Hosts!$A$1:$M$1,0))</f>
        <v>Within an hour</v>
      </c>
      <c r="H4645" s="70">
        <f>INDEX(Hosts!$A:$M, MATCH(Places!$B4645,Hosts!$A:$A,0), MATCH(Places!H$1,Hosts!$A$1:$M$1,0))</f>
        <v>1</v>
      </c>
      <c r="I4645" s="70">
        <f>INDEX(Hosts!$A:$M, MATCH(Places!$B4645,Hosts!$A:$A,0), MATCH(Places!I$1,Hosts!$A$1:$M$1,0))</f>
        <v>0.97</v>
      </c>
      <c r="J4645" t="str">
        <f>INDEX(Hosts!$A:$M, MATCH(Places!$B4645,Hosts!$A:$A,0), MATCH(Places!J$1,Hosts!$A$1:$M$1,0))</f>
        <v>No</v>
      </c>
      <c r="K4645">
        <v>14</v>
      </c>
      <c r="L4645" t="str">
        <f>VLOOKUP($K4645,Neighborhoods!$A:$C,2,0)</f>
        <v>Manhattan</v>
      </c>
      <c r="M4645" t="str">
        <f>VLOOKUP($K4645,Neighborhoods!$A:$C,3,0)</f>
        <v>East Harlem</v>
      </c>
      <c r="N4645" t="str">
        <f>INDEX(Neighborhoods!$A:$C, MATCH(Places!$K4645,Neighborhoods!$A:$A,0), MATCH(Places!N$1,Neighborhoods!$A$1:$C$1,0))</f>
        <v>Manhattan</v>
      </c>
      <c r="O4645" t="str">
        <f>INDEX(Neighborhoods!$A:$C, MATCH(Places!$K4645,Neighborhoods!$A:$A,0), MATCH(Places!O$1,Neighborhoods!$A$1:$C$1,0))</f>
        <v>East Harlem</v>
      </c>
      <c r="P4645" t="s">
        <v>16</v>
      </c>
      <c r="Q4645" t="str">
        <f t="shared" si="288"/>
        <v>Yes</v>
      </c>
      <c r="R4645">
        <v>1</v>
      </c>
      <c r="S4645" t="str">
        <f t="shared" si="289"/>
        <v>Small</v>
      </c>
      <c r="T4645" s="50">
        <v>26</v>
      </c>
      <c r="U4645" s="70">
        <f t="shared" si="290"/>
        <v>0.03</v>
      </c>
      <c r="V4645" s="52">
        <v>4.66</v>
      </c>
      <c r="W4645" s="52" t="str" cm="1">
        <f t="array" ref="W4645">_xlfn.SWITCH(ROUND(V4645,0),5,"Excellent",4,"Good",3,"Ok","Bad")</f>
        <v>Excellent</v>
      </c>
      <c r="X4645">
        <v>47</v>
      </c>
      <c r="Y4645" t="str">
        <f t="shared" si="291"/>
        <v>No</v>
      </c>
      <c r="Z4645" s="68">
        <v>43554</v>
      </c>
      <c r="AA4645" s="68">
        <v>44015</v>
      </c>
      <c r="AB4645">
        <v>0</v>
      </c>
      <c r="AC4645" t="s">
        <v>15616</v>
      </c>
    </row>
    <row r="4646" spans="1:29" x14ac:dyDescent="0.3">
      <c r="A4646" t="s">
        <v>14916</v>
      </c>
      <c r="B4646">
        <v>3821</v>
      </c>
      <c r="C4646" t="str">
        <f>VLOOKUP($B4646,Hosts!$A:$M,10,0)</f>
        <v>Within an hour</v>
      </c>
      <c r="D4646" s="70">
        <f>VLOOKUP($B4646,Hosts!$A:$M,11,0)</f>
        <v>1</v>
      </c>
      <c r="E4646" s="70">
        <f>VLOOKUP($B4646,Hosts!$A:$M,12,0)</f>
        <v>0.97</v>
      </c>
      <c r="F4646" t="str">
        <f>VLOOKUP($B4646,Hosts!$A:$M,13,0)</f>
        <v>No</v>
      </c>
      <c r="G4646" t="str">
        <f>INDEX(Hosts!$A:$M, MATCH(Places!$B4646,Hosts!$A:$A,0), MATCH(Places!G$1,Hosts!$A$1:$M$1,0))</f>
        <v>Within an hour</v>
      </c>
      <c r="H4646" s="70">
        <f>INDEX(Hosts!$A:$M, MATCH(Places!$B4646,Hosts!$A:$A,0), MATCH(Places!H$1,Hosts!$A$1:$M$1,0))</f>
        <v>1</v>
      </c>
      <c r="I4646" s="70">
        <f>INDEX(Hosts!$A:$M, MATCH(Places!$B4646,Hosts!$A:$A,0), MATCH(Places!I$1,Hosts!$A$1:$M$1,0))</f>
        <v>0.97</v>
      </c>
      <c r="J4646" t="str">
        <f>INDEX(Hosts!$A:$M, MATCH(Places!$B4646,Hosts!$A:$A,0), MATCH(Places!J$1,Hosts!$A$1:$M$1,0))</f>
        <v>No</v>
      </c>
      <c r="K4646">
        <v>14</v>
      </c>
      <c r="L4646" t="str">
        <f>VLOOKUP($K4646,Neighborhoods!$A:$C,2,0)</f>
        <v>Manhattan</v>
      </c>
      <c r="M4646" t="str">
        <f>VLOOKUP($K4646,Neighborhoods!$A:$C,3,0)</f>
        <v>East Harlem</v>
      </c>
      <c r="N4646" t="str">
        <f>INDEX(Neighborhoods!$A:$C, MATCH(Places!$K4646,Neighborhoods!$A:$A,0), MATCH(Places!N$1,Neighborhoods!$A$1:$C$1,0))</f>
        <v>Manhattan</v>
      </c>
      <c r="O4646" t="str">
        <f>INDEX(Neighborhoods!$A:$C, MATCH(Places!$K4646,Neighborhoods!$A:$A,0), MATCH(Places!O$1,Neighborhoods!$A$1:$C$1,0))</f>
        <v>East Harlem</v>
      </c>
      <c r="P4646" t="s">
        <v>16</v>
      </c>
      <c r="Q4646" t="str">
        <f t="shared" si="288"/>
        <v>Yes</v>
      </c>
      <c r="R4646">
        <v>2</v>
      </c>
      <c r="S4646" t="str">
        <f t="shared" si="289"/>
        <v>Small</v>
      </c>
      <c r="T4646" s="50">
        <v>55</v>
      </c>
      <c r="U4646" s="70">
        <f t="shared" si="290"/>
        <v>0.03</v>
      </c>
      <c r="V4646" s="52">
        <v>4.66</v>
      </c>
      <c r="W4646" s="52" t="str" cm="1">
        <f t="array" ref="W4646">_xlfn.SWITCH(ROUND(V4646,0),5,"Excellent",4,"Good",3,"Ok","Bad")</f>
        <v>Excellent</v>
      </c>
      <c r="X4646">
        <v>50</v>
      </c>
      <c r="Y4646" t="str">
        <f t="shared" si="291"/>
        <v>No</v>
      </c>
      <c r="Z4646" s="68">
        <v>43554</v>
      </c>
      <c r="AA4646" s="68">
        <v>43900</v>
      </c>
      <c r="AB4646">
        <v>0</v>
      </c>
      <c r="AC4646" t="s">
        <v>15616</v>
      </c>
    </row>
    <row r="4647" spans="1:29" x14ac:dyDescent="0.3">
      <c r="A4647" t="s">
        <v>3253</v>
      </c>
      <c r="B4647">
        <v>3781</v>
      </c>
      <c r="C4647" t="str">
        <f>VLOOKUP($B4647,Hosts!$A:$M,10,0)</f>
        <v>Within an hour</v>
      </c>
      <c r="D4647" s="70">
        <f>VLOOKUP($B4647,Hosts!$A:$M,11,0)</f>
        <v>0.79</v>
      </c>
      <c r="E4647" s="70">
        <f>VLOOKUP($B4647,Hosts!$A:$M,12,0)</f>
        <v>0.98</v>
      </c>
      <c r="F4647" t="str">
        <f>VLOOKUP($B4647,Hosts!$A:$M,13,0)</f>
        <v>No</v>
      </c>
      <c r="G4647" t="str">
        <f>INDEX(Hosts!$A:$M, MATCH(Places!$B4647,Hosts!$A:$A,0), MATCH(Places!G$1,Hosts!$A$1:$M$1,0))</f>
        <v>Within an hour</v>
      </c>
      <c r="H4647" s="70">
        <f>INDEX(Hosts!$A:$M, MATCH(Places!$B4647,Hosts!$A:$A,0), MATCH(Places!H$1,Hosts!$A$1:$M$1,0))</f>
        <v>0.79</v>
      </c>
      <c r="I4647" s="70">
        <f>INDEX(Hosts!$A:$M, MATCH(Places!$B4647,Hosts!$A:$A,0), MATCH(Places!I$1,Hosts!$A$1:$M$1,0))</f>
        <v>0.98</v>
      </c>
      <c r="J4647" t="str">
        <f>INDEX(Hosts!$A:$M, MATCH(Places!$B4647,Hosts!$A:$A,0), MATCH(Places!J$1,Hosts!$A$1:$M$1,0))</f>
        <v>No</v>
      </c>
      <c r="K4647">
        <v>26</v>
      </c>
      <c r="L4647" t="str">
        <f>VLOOKUP($K4647,Neighborhoods!$A:$C,2,0)</f>
        <v>Queens</v>
      </c>
      <c r="M4647" t="str">
        <f>VLOOKUP($K4647,Neighborhoods!$A:$C,3,0)</f>
        <v>Sunnyside</v>
      </c>
      <c r="N4647" t="str">
        <f>INDEX(Neighborhoods!$A:$C, MATCH(Places!$K4647,Neighborhoods!$A:$A,0), MATCH(Places!N$1,Neighborhoods!$A$1:$C$1,0))</f>
        <v>Queens</v>
      </c>
      <c r="O4647" t="str">
        <f>INDEX(Neighborhoods!$A:$C, MATCH(Places!$K4647,Neighborhoods!$A:$A,0), MATCH(Places!O$1,Neighborhoods!$A$1:$C$1,0))</f>
        <v>Sunnyside</v>
      </c>
      <c r="P4647" t="s">
        <v>1</v>
      </c>
      <c r="Q4647" t="str">
        <f t="shared" si="288"/>
        <v>Yes</v>
      </c>
      <c r="R4647">
        <v>2</v>
      </c>
      <c r="S4647" t="str">
        <f t="shared" si="289"/>
        <v>Small</v>
      </c>
      <c r="T4647" s="50">
        <v>37</v>
      </c>
      <c r="U4647" s="70">
        <f t="shared" si="290"/>
        <v>0.03</v>
      </c>
      <c r="V4647" s="52">
        <v>3.33</v>
      </c>
      <c r="W4647" s="52" t="str" cm="1">
        <f t="array" ref="W4647">_xlfn.SWITCH(ROUND(V4647,0),5,"Excellent",4,"Good",3,"Ok","Bad")</f>
        <v>Ok</v>
      </c>
      <c r="X4647">
        <v>3</v>
      </c>
      <c r="Y4647" t="str">
        <f t="shared" si="291"/>
        <v>No</v>
      </c>
      <c r="Z4647" s="68">
        <v>43708</v>
      </c>
      <c r="AA4647" s="68">
        <v>43898</v>
      </c>
      <c r="AB4647">
        <v>0</v>
      </c>
      <c r="AC4647" t="s">
        <v>15615</v>
      </c>
    </row>
    <row r="4648" spans="1:29" x14ac:dyDescent="0.3">
      <c r="A4648" t="s">
        <v>15288</v>
      </c>
      <c r="B4648">
        <v>2796</v>
      </c>
      <c r="C4648" t="str">
        <f>VLOOKUP($B4648,Hosts!$A:$M,10,0)</f>
        <v>Within an hour</v>
      </c>
      <c r="D4648" s="70">
        <f>VLOOKUP($B4648,Hosts!$A:$M,11,0)</f>
        <v>1</v>
      </c>
      <c r="E4648" s="70">
        <f>VLOOKUP($B4648,Hosts!$A:$M,12,0)</f>
        <v>0.25</v>
      </c>
      <c r="F4648" t="str">
        <f>VLOOKUP($B4648,Hosts!$A:$M,13,0)</f>
        <v>No</v>
      </c>
      <c r="G4648" t="str">
        <f>INDEX(Hosts!$A:$M, MATCH(Places!$B4648,Hosts!$A:$A,0), MATCH(Places!G$1,Hosts!$A$1:$M$1,0))</f>
        <v>Within an hour</v>
      </c>
      <c r="H4648" s="70">
        <f>INDEX(Hosts!$A:$M, MATCH(Places!$B4648,Hosts!$A:$A,0), MATCH(Places!H$1,Hosts!$A$1:$M$1,0))</f>
        <v>1</v>
      </c>
      <c r="I4648" s="70">
        <f>INDEX(Hosts!$A:$M, MATCH(Places!$B4648,Hosts!$A:$A,0), MATCH(Places!I$1,Hosts!$A$1:$M$1,0))</f>
        <v>0.25</v>
      </c>
      <c r="J4648" t="str">
        <f>INDEX(Hosts!$A:$M, MATCH(Places!$B4648,Hosts!$A:$A,0), MATCH(Places!J$1,Hosts!$A$1:$M$1,0))</f>
        <v>No</v>
      </c>
      <c r="K4648">
        <v>9</v>
      </c>
      <c r="L4648" t="str">
        <f>VLOOKUP($K4648,Neighborhoods!$A:$C,2,0)</f>
        <v>Brooklyn</v>
      </c>
      <c r="M4648" t="str">
        <f>VLOOKUP($K4648,Neighborhoods!$A:$C,3,0)</f>
        <v>Crown Heights</v>
      </c>
      <c r="N4648" t="str">
        <f>INDEX(Neighborhoods!$A:$C, MATCH(Places!$K4648,Neighborhoods!$A:$A,0), MATCH(Places!N$1,Neighborhoods!$A$1:$C$1,0))</f>
        <v>Brooklyn</v>
      </c>
      <c r="O4648" t="str">
        <f>INDEX(Neighborhoods!$A:$C, MATCH(Places!$K4648,Neighborhoods!$A:$A,0), MATCH(Places!O$1,Neighborhoods!$A$1:$C$1,0))</f>
        <v>Crown Heights</v>
      </c>
      <c r="P4648" t="s">
        <v>11822</v>
      </c>
      <c r="Q4648" t="str">
        <f t="shared" si="288"/>
        <v>No</v>
      </c>
      <c r="R4648">
        <v>3</v>
      </c>
      <c r="S4648" t="str">
        <f t="shared" si="289"/>
        <v>Medium</v>
      </c>
      <c r="T4648" s="50">
        <v>75</v>
      </c>
      <c r="U4648" s="70">
        <f t="shared" si="290"/>
        <v>0.03</v>
      </c>
      <c r="V4648" s="52">
        <v>5</v>
      </c>
      <c r="W4648" s="52" t="str" cm="1">
        <f t="array" ref="W4648">_xlfn.SWITCH(ROUND(V4648,0),5,"Excellent",4,"Good",3,"Ok","Bad")</f>
        <v>Excellent</v>
      </c>
      <c r="X4648">
        <v>4</v>
      </c>
      <c r="Y4648" t="str">
        <f t="shared" si="291"/>
        <v>No</v>
      </c>
      <c r="Z4648" s="68">
        <v>43579</v>
      </c>
      <c r="AA4648" s="68">
        <v>43836</v>
      </c>
      <c r="AB4648">
        <v>84</v>
      </c>
      <c r="AC4648" t="s">
        <v>15615</v>
      </c>
    </row>
    <row r="4649" spans="1:29" x14ac:dyDescent="0.3">
      <c r="A4649" t="s">
        <v>3254</v>
      </c>
      <c r="B4649">
        <v>3357</v>
      </c>
      <c r="C4649" t="str">
        <f>VLOOKUP($B4649,Hosts!$A:$M,10,0)</f>
        <v>Within an hour</v>
      </c>
      <c r="D4649" s="70">
        <f>VLOOKUP($B4649,Hosts!$A:$M,11,0)</f>
        <v>1</v>
      </c>
      <c r="E4649" s="70">
        <f>VLOOKUP($B4649,Hosts!$A:$M,12,0)</f>
        <v>0.95</v>
      </c>
      <c r="F4649" t="str">
        <f>VLOOKUP($B4649,Hosts!$A:$M,13,0)</f>
        <v>Yes</v>
      </c>
      <c r="G4649" t="str">
        <f>INDEX(Hosts!$A:$M, MATCH(Places!$B4649,Hosts!$A:$A,0), MATCH(Places!G$1,Hosts!$A$1:$M$1,0))</f>
        <v>Within an hour</v>
      </c>
      <c r="H4649" s="70">
        <f>INDEX(Hosts!$A:$M, MATCH(Places!$B4649,Hosts!$A:$A,0), MATCH(Places!H$1,Hosts!$A$1:$M$1,0))</f>
        <v>1</v>
      </c>
      <c r="I4649" s="70">
        <f>INDEX(Hosts!$A:$M, MATCH(Places!$B4649,Hosts!$A:$A,0), MATCH(Places!I$1,Hosts!$A$1:$M$1,0))</f>
        <v>0.95</v>
      </c>
      <c r="J4649" t="str">
        <f>INDEX(Hosts!$A:$M, MATCH(Places!$B4649,Hosts!$A:$A,0), MATCH(Places!J$1,Hosts!$A$1:$M$1,0))</f>
        <v>Yes</v>
      </c>
      <c r="K4649">
        <v>21</v>
      </c>
      <c r="L4649" t="str">
        <f>VLOOKUP($K4649,Neighborhoods!$A:$C,2,0)</f>
        <v>Queens</v>
      </c>
      <c r="M4649" t="str">
        <f>VLOOKUP($K4649,Neighborhoods!$A:$C,3,0)</f>
        <v>Astoria</v>
      </c>
      <c r="N4649" t="str">
        <f>INDEX(Neighborhoods!$A:$C, MATCH(Places!$K4649,Neighborhoods!$A:$A,0), MATCH(Places!N$1,Neighborhoods!$A$1:$C$1,0))</f>
        <v>Queens</v>
      </c>
      <c r="O4649" t="str">
        <f>INDEX(Neighborhoods!$A:$C, MATCH(Places!$K4649,Neighborhoods!$A:$A,0), MATCH(Places!O$1,Neighborhoods!$A$1:$C$1,0))</f>
        <v>Astoria</v>
      </c>
      <c r="P4649" t="s">
        <v>1</v>
      </c>
      <c r="Q4649" t="str">
        <f t="shared" si="288"/>
        <v>Yes</v>
      </c>
      <c r="R4649">
        <v>3</v>
      </c>
      <c r="S4649" t="str">
        <f t="shared" si="289"/>
        <v>Medium</v>
      </c>
      <c r="T4649" s="50">
        <v>61</v>
      </c>
      <c r="U4649" s="70">
        <f t="shared" si="290"/>
        <v>0.03</v>
      </c>
      <c r="V4649" s="52">
        <v>4.9800000000000004</v>
      </c>
      <c r="W4649" s="52" t="str" cm="1">
        <f t="array" ref="W4649">_xlfn.SWITCH(ROUND(V4649,0),5,"Excellent",4,"Good",3,"Ok","Bad")</f>
        <v>Excellent</v>
      </c>
      <c r="X4649">
        <v>82</v>
      </c>
      <c r="Y4649" t="str">
        <f t="shared" si="291"/>
        <v>No</v>
      </c>
      <c r="Z4649" s="68">
        <v>43560</v>
      </c>
      <c r="AA4649" s="68">
        <v>44012</v>
      </c>
      <c r="AB4649">
        <v>351</v>
      </c>
      <c r="AC4649" t="s">
        <v>15616</v>
      </c>
    </row>
    <row r="4650" spans="1:29" x14ac:dyDescent="0.3">
      <c r="A4650" t="s">
        <v>13712</v>
      </c>
      <c r="B4650">
        <v>3029</v>
      </c>
      <c r="C4650" t="str">
        <f>VLOOKUP($B4650,Hosts!$A:$M,10,0)</f>
        <v>Within a few hours</v>
      </c>
      <c r="D4650" s="70">
        <f>VLOOKUP($B4650,Hosts!$A:$M,11,0)</f>
        <v>0.88</v>
      </c>
      <c r="E4650" s="70">
        <f>VLOOKUP($B4650,Hosts!$A:$M,12,0)</f>
        <v>0.82</v>
      </c>
      <c r="F4650" t="str">
        <f>VLOOKUP($B4650,Hosts!$A:$M,13,0)</f>
        <v>No</v>
      </c>
      <c r="G4650" t="str">
        <f>INDEX(Hosts!$A:$M, MATCH(Places!$B4650,Hosts!$A:$A,0), MATCH(Places!G$1,Hosts!$A$1:$M$1,0))</f>
        <v>Within a few hours</v>
      </c>
      <c r="H4650" s="70">
        <f>INDEX(Hosts!$A:$M, MATCH(Places!$B4650,Hosts!$A:$A,0), MATCH(Places!H$1,Hosts!$A$1:$M$1,0))</f>
        <v>0.88</v>
      </c>
      <c r="I4650" s="70">
        <f>INDEX(Hosts!$A:$M, MATCH(Places!$B4650,Hosts!$A:$A,0), MATCH(Places!I$1,Hosts!$A$1:$M$1,0))</f>
        <v>0.82</v>
      </c>
      <c r="J4650" t="str">
        <f>INDEX(Hosts!$A:$M, MATCH(Places!$B4650,Hosts!$A:$A,0), MATCH(Places!J$1,Hosts!$A$1:$M$1,0))</f>
        <v>No</v>
      </c>
      <c r="K4650">
        <v>26</v>
      </c>
      <c r="L4650" t="str">
        <f>VLOOKUP($K4650,Neighborhoods!$A:$C,2,0)</f>
        <v>Queens</v>
      </c>
      <c r="M4650" t="str">
        <f>VLOOKUP($K4650,Neighborhoods!$A:$C,3,0)</f>
        <v>Sunnyside</v>
      </c>
      <c r="N4650" t="str">
        <f>INDEX(Neighborhoods!$A:$C, MATCH(Places!$K4650,Neighborhoods!$A:$A,0), MATCH(Places!N$1,Neighborhoods!$A$1:$C$1,0))</f>
        <v>Queens</v>
      </c>
      <c r="O4650" t="str">
        <f>INDEX(Neighborhoods!$A:$C, MATCH(Places!$K4650,Neighborhoods!$A:$A,0), MATCH(Places!O$1,Neighborhoods!$A$1:$C$1,0))</f>
        <v>Sunnyside</v>
      </c>
      <c r="P4650" t="s">
        <v>16</v>
      </c>
      <c r="Q4650" t="str">
        <f t="shared" si="288"/>
        <v>Yes</v>
      </c>
      <c r="R4650">
        <v>2</v>
      </c>
      <c r="S4650" t="str">
        <f t="shared" si="289"/>
        <v>Small</v>
      </c>
      <c r="T4650" s="50">
        <v>28</v>
      </c>
      <c r="U4650" s="70">
        <f t="shared" si="290"/>
        <v>0.03</v>
      </c>
      <c r="V4650" s="52">
        <v>5</v>
      </c>
      <c r="W4650" s="52" t="str" cm="1">
        <f t="array" ref="W4650">_xlfn.SWITCH(ROUND(V4650,0),5,"Excellent",4,"Good",3,"Ok","Bad")</f>
        <v>Excellent</v>
      </c>
      <c r="X4650">
        <v>3</v>
      </c>
      <c r="Y4650" t="str">
        <f t="shared" si="291"/>
        <v>No</v>
      </c>
      <c r="Z4650" s="68">
        <v>43706</v>
      </c>
      <c r="AA4650" s="68">
        <v>43910</v>
      </c>
      <c r="AB4650">
        <v>15</v>
      </c>
      <c r="AC4650" t="s">
        <v>15615</v>
      </c>
    </row>
    <row r="4651" spans="1:29" x14ac:dyDescent="0.3">
      <c r="A4651" t="s">
        <v>3255</v>
      </c>
      <c r="B4651">
        <v>3353</v>
      </c>
      <c r="C4651" t="str">
        <f>VLOOKUP($B4651,Hosts!$A:$M,10,0)</f>
        <v>Within a few hours</v>
      </c>
      <c r="D4651" s="70">
        <f>VLOOKUP($B4651,Hosts!$A:$M,11,0)</f>
        <v>1</v>
      </c>
      <c r="E4651" s="70">
        <f>VLOOKUP($B4651,Hosts!$A:$M,12,0)</f>
        <v>0.97</v>
      </c>
      <c r="F4651" t="str">
        <f>VLOOKUP($B4651,Hosts!$A:$M,13,0)</f>
        <v>No</v>
      </c>
      <c r="G4651" t="str">
        <f>INDEX(Hosts!$A:$M, MATCH(Places!$B4651,Hosts!$A:$A,0), MATCH(Places!G$1,Hosts!$A$1:$M$1,0))</f>
        <v>Within a few hours</v>
      </c>
      <c r="H4651" s="70">
        <f>INDEX(Hosts!$A:$M, MATCH(Places!$B4651,Hosts!$A:$A,0), MATCH(Places!H$1,Hosts!$A$1:$M$1,0))</f>
        <v>1</v>
      </c>
      <c r="I4651" s="70">
        <f>INDEX(Hosts!$A:$M, MATCH(Places!$B4651,Hosts!$A:$A,0), MATCH(Places!I$1,Hosts!$A$1:$M$1,0))</f>
        <v>0.97</v>
      </c>
      <c r="J4651" t="str">
        <f>INDEX(Hosts!$A:$M, MATCH(Places!$B4651,Hosts!$A:$A,0), MATCH(Places!J$1,Hosts!$A$1:$M$1,0))</f>
        <v>No</v>
      </c>
      <c r="K4651">
        <v>8</v>
      </c>
      <c r="L4651" t="str">
        <f>VLOOKUP($K4651,Neighborhoods!$A:$C,2,0)</f>
        <v>Brooklyn</v>
      </c>
      <c r="M4651" t="str">
        <f>VLOOKUP($K4651,Neighborhoods!$A:$C,3,0)</f>
        <v>Bushwick</v>
      </c>
      <c r="N4651" t="str">
        <f>INDEX(Neighborhoods!$A:$C, MATCH(Places!$K4651,Neighborhoods!$A:$A,0), MATCH(Places!N$1,Neighborhoods!$A$1:$C$1,0))</f>
        <v>Brooklyn</v>
      </c>
      <c r="O4651" t="str">
        <f>INDEX(Neighborhoods!$A:$C, MATCH(Places!$K4651,Neighborhoods!$A:$A,0), MATCH(Places!O$1,Neighborhoods!$A$1:$C$1,0))</f>
        <v>Bushwick</v>
      </c>
      <c r="P4651" t="s">
        <v>11822</v>
      </c>
      <c r="Q4651" t="str">
        <f t="shared" si="288"/>
        <v>No</v>
      </c>
      <c r="R4651">
        <v>6</v>
      </c>
      <c r="S4651" t="str">
        <f t="shared" si="289"/>
        <v>Large</v>
      </c>
      <c r="T4651" s="50">
        <v>166</v>
      </c>
      <c r="U4651" s="70">
        <f t="shared" si="290"/>
        <v>0.03</v>
      </c>
      <c r="V4651" s="52">
        <v>4.91</v>
      </c>
      <c r="W4651" s="52" t="str" cm="1">
        <f t="array" ref="W4651">_xlfn.SWITCH(ROUND(V4651,0),5,"Excellent",4,"Good",3,"Ok","Bad")</f>
        <v>Excellent</v>
      </c>
      <c r="X4651">
        <v>54</v>
      </c>
      <c r="Y4651" t="str">
        <f t="shared" si="291"/>
        <v>No</v>
      </c>
      <c r="Z4651" s="68">
        <v>43572</v>
      </c>
      <c r="AA4651" s="68">
        <v>44032</v>
      </c>
      <c r="AB4651">
        <v>347</v>
      </c>
      <c r="AC4651" t="s">
        <v>15615</v>
      </c>
    </row>
    <row r="4652" spans="1:29" x14ac:dyDescent="0.3">
      <c r="A4652" t="s">
        <v>3256</v>
      </c>
      <c r="B4652">
        <v>269</v>
      </c>
      <c r="C4652" t="str">
        <f>VLOOKUP($B4652,Hosts!$A:$M,10,0)</f>
        <v>Within a day</v>
      </c>
      <c r="D4652" s="70">
        <f>VLOOKUP($B4652,Hosts!$A:$M,11,0)</f>
        <v>0.7</v>
      </c>
      <c r="E4652" s="70">
        <f>VLOOKUP($B4652,Hosts!$A:$M,12,0)</f>
        <v>0.96</v>
      </c>
      <c r="F4652" t="str">
        <f>VLOOKUP($B4652,Hosts!$A:$M,13,0)</f>
        <v>Yes</v>
      </c>
      <c r="G4652" t="str">
        <f>INDEX(Hosts!$A:$M, MATCH(Places!$B4652,Hosts!$A:$A,0), MATCH(Places!G$1,Hosts!$A$1:$M$1,0))</f>
        <v>Within a day</v>
      </c>
      <c r="H4652" s="70">
        <f>INDEX(Hosts!$A:$M, MATCH(Places!$B4652,Hosts!$A:$A,0), MATCH(Places!H$1,Hosts!$A$1:$M$1,0))</f>
        <v>0.7</v>
      </c>
      <c r="I4652" s="70">
        <f>INDEX(Hosts!$A:$M, MATCH(Places!$B4652,Hosts!$A:$A,0), MATCH(Places!I$1,Hosts!$A$1:$M$1,0))</f>
        <v>0.96</v>
      </c>
      <c r="J4652" t="str">
        <f>INDEX(Hosts!$A:$M, MATCH(Places!$B4652,Hosts!$A:$A,0), MATCH(Places!J$1,Hosts!$A$1:$M$1,0))</f>
        <v>Yes</v>
      </c>
      <c r="K4652">
        <v>19</v>
      </c>
      <c r="L4652" t="str">
        <f>VLOOKUP($K4652,Neighborhoods!$A:$C,2,0)</f>
        <v>Manhattan</v>
      </c>
      <c r="M4652" t="str">
        <f>VLOOKUP($K4652,Neighborhoods!$A:$C,3,0)</f>
        <v>Upper East Side</v>
      </c>
      <c r="N4652" t="str">
        <f>INDEX(Neighborhoods!$A:$C, MATCH(Places!$K4652,Neighborhoods!$A:$A,0), MATCH(Places!N$1,Neighborhoods!$A$1:$C$1,0))</f>
        <v>Manhattan</v>
      </c>
      <c r="O4652" t="str">
        <f>INDEX(Neighborhoods!$A:$C, MATCH(Places!$K4652,Neighborhoods!$A:$A,0), MATCH(Places!O$1,Neighborhoods!$A$1:$C$1,0))</f>
        <v>Upper East Side</v>
      </c>
      <c r="P4652" t="s">
        <v>11822</v>
      </c>
      <c r="Q4652" t="str">
        <f t="shared" si="288"/>
        <v>No</v>
      </c>
      <c r="R4652">
        <v>16</v>
      </c>
      <c r="S4652" t="str">
        <f t="shared" si="289"/>
        <v>Large</v>
      </c>
      <c r="T4652" s="50">
        <v>2250</v>
      </c>
      <c r="U4652" s="70">
        <f t="shared" si="290"/>
        <v>7.0000000000000007E-2</v>
      </c>
      <c r="V4652" s="52">
        <v>4.9400000000000004</v>
      </c>
      <c r="W4652" s="52" t="str" cm="1">
        <f t="array" ref="W4652">_xlfn.SWITCH(ROUND(V4652,0),5,"Excellent",4,"Good",3,"Ok","Bad")</f>
        <v>Excellent</v>
      </c>
      <c r="X4652">
        <v>35</v>
      </c>
      <c r="Y4652" t="str">
        <f t="shared" si="291"/>
        <v>No</v>
      </c>
      <c r="Z4652" s="68">
        <v>43577</v>
      </c>
      <c r="AA4652" s="68">
        <v>43827</v>
      </c>
      <c r="AB4652">
        <v>344</v>
      </c>
      <c r="AC4652" t="s">
        <v>15615</v>
      </c>
    </row>
    <row r="4653" spans="1:29" x14ac:dyDescent="0.3">
      <c r="A4653" t="s">
        <v>3257</v>
      </c>
      <c r="B4653">
        <v>2244</v>
      </c>
      <c r="C4653" t="str">
        <f>VLOOKUP($B4653,Hosts!$A:$M,10,0)</f>
        <v>Within an hour</v>
      </c>
      <c r="D4653" s="70">
        <f>VLOOKUP($B4653,Hosts!$A:$M,11,0)</f>
        <v>1</v>
      </c>
      <c r="E4653" s="70">
        <f>VLOOKUP($B4653,Hosts!$A:$M,12,0)</f>
        <v>0.9</v>
      </c>
      <c r="F4653" t="str">
        <f>VLOOKUP($B4653,Hosts!$A:$M,13,0)</f>
        <v>No</v>
      </c>
      <c r="G4653" t="str">
        <f>INDEX(Hosts!$A:$M, MATCH(Places!$B4653,Hosts!$A:$A,0), MATCH(Places!G$1,Hosts!$A$1:$M$1,0))</f>
        <v>Within an hour</v>
      </c>
      <c r="H4653" s="70">
        <f>INDEX(Hosts!$A:$M, MATCH(Places!$B4653,Hosts!$A:$A,0), MATCH(Places!H$1,Hosts!$A$1:$M$1,0))</f>
        <v>1</v>
      </c>
      <c r="I4653" s="70">
        <f>INDEX(Hosts!$A:$M, MATCH(Places!$B4653,Hosts!$A:$A,0), MATCH(Places!I$1,Hosts!$A$1:$M$1,0))</f>
        <v>0.9</v>
      </c>
      <c r="J4653" t="str">
        <f>INDEX(Hosts!$A:$M, MATCH(Places!$B4653,Hosts!$A:$A,0), MATCH(Places!J$1,Hosts!$A$1:$M$1,0))</f>
        <v>No</v>
      </c>
      <c r="K4653">
        <v>7</v>
      </c>
      <c r="L4653" t="str">
        <f>VLOOKUP($K4653,Neighborhoods!$A:$C,2,0)</f>
        <v>Brooklyn</v>
      </c>
      <c r="M4653" t="str">
        <f>VLOOKUP($K4653,Neighborhoods!$A:$C,3,0)</f>
        <v>Bedford-Stuyvesant</v>
      </c>
      <c r="N4653" t="str">
        <f>INDEX(Neighborhoods!$A:$C, MATCH(Places!$K4653,Neighborhoods!$A:$A,0), MATCH(Places!N$1,Neighborhoods!$A$1:$C$1,0))</f>
        <v>Brooklyn</v>
      </c>
      <c r="O4653" t="str">
        <f>INDEX(Neighborhoods!$A:$C, MATCH(Places!$K4653,Neighborhoods!$A:$A,0), MATCH(Places!O$1,Neighborhoods!$A$1:$C$1,0))</f>
        <v>Bedford-Stuyvesant</v>
      </c>
      <c r="P4653" t="s">
        <v>1</v>
      </c>
      <c r="Q4653" t="str">
        <f t="shared" si="288"/>
        <v>Yes</v>
      </c>
      <c r="R4653">
        <v>2</v>
      </c>
      <c r="S4653" t="str">
        <f t="shared" si="289"/>
        <v>Small</v>
      </c>
      <c r="T4653" s="50">
        <v>72</v>
      </c>
      <c r="U4653" s="70">
        <f t="shared" si="290"/>
        <v>0.03</v>
      </c>
      <c r="V4653" s="52">
        <v>4.97</v>
      </c>
      <c r="W4653" s="52" t="str" cm="1">
        <f t="array" ref="W4653">_xlfn.SWITCH(ROUND(V4653,0),5,"Excellent",4,"Good",3,"Ok","Bad")</f>
        <v>Excellent</v>
      </c>
      <c r="X4653">
        <v>38</v>
      </c>
      <c r="Y4653" t="str">
        <f t="shared" si="291"/>
        <v>No</v>
      </c>
      <c r="Z4653" s="68">
        <v>43618</v>
      </c>
      <c r="AA4653" s="68">
        <v>43898</v>
      </c>
      <c r="AB4653">
        <v>364</v>
      </c>
      <c r="AC4653" t="s">
        <v>15615</v>
      </c>
    </row>
    <row r="4654" spans="1:29" x14ac:dyDescent="0.3">
      <c r="A4654" t="s">
        <v>3258</v>
      </c>
      <c r="B4654">
        <v>2244</v>
      </c>
      <c r="C4654" t="str">
        <f>VLOOKUP($B4654,Hosts!$A:$M,10,0)</f>
        <v>Within an hour</v>
      </c>
      <c r="D4654" s="70">
        <f>VLOOKUP($B4654,Hosts!$A:$M,11,0)</f>
        <v>1</v>
      </c>
      <c r="E4654" s="70">
        <f>VLOOKUP($B4654,Hosts!$A:$M,12,0)</f>
        <v>0.9</v>
      </c>
      <c r="F4654" t="str">
        <f>VLOOKUP($B4654,Hosts!$A:$M,13,0)</f>
        <v>No</v>
      </c>
      <c r="G4654" t="str">
        <f>INDEX(Hosts!$A:$M, MATCH(Places!$B4654,Hosts!$A:$A,0), MATCH(Places!G$1,Hosts!$A$1:$M$1,0))</f>
        <v>Within an hour</v>
      </c>
      <c r="H4654" s="70">
        <f>INDEX(Hosts!$A:$M, MATCH(Places!$B4654,Hosts!$A:$A,0), MATCH(Places!H$1,Hosts!$A$1:$M$1,0))</f>
        <v>1</v>
      </c>
      <c r="I4654" s="70">
        <f>INDEX(Hosts!$A:$M, MATCH(Places!$B4654,Hosts!$A:$A,0), MATCH(Places!I$1,Hosts!$A$1:$M$1,0))</f>
        <v>0.9</v>
      </c>
      <c r="J4654" t="str">
        <f>INDEX(Hosts!$A:$M, MATCH(Places!$B4654,Hosts!$A:$A,0), MATCH(Places!J$1,Hosts!$A$1:$M$1,0))</f>
        <v>No</v>
      </c>
      <c r="K4654">
        <v>7</v>
      </c>
      <c r="L4654" t="str">
        <f>VLOOKUP($K4654,Neighborhoods!$A:$C,2,0)</f>
        <v>Brooklyn</v>
      </c>
      <c r="M4654" t="str">
        <f>VLOOKUP($K4654,Neighborhoods!$A:$C,3,0)</f>
        <v>Bedford-Stuyvesant</v>
      </c>
      <c r="N4654" t="str">
        <f>INDEX(Neighborhoods!$A:$C, MATCH(Places!$K4654,Neighborhoods!$A:$A,0), MATCH(Places!N$1,Neighborhoods!$A$1:$C$1,0))</f>
        <v>Brooklyn</v>
      </c>
      <c r="O4654" t="str">
        <f>INDEX(Neighborhoods!$A:$C, MATCH(Places!$K4654,Neighborhoods!$A:$A,0), MATCH(Places!O$1,Neighborhoods!$A$1:$C$1,0))</f>
        <v>Bedford-Stuyvesant</v>
      </c>
      <c r="P4654" t="s">
        <v>1</v>
      </c>
      <c r="Q4654" t="str">
        <f t="shared" si="288"/>
        <v>Yes</v>
      </c>
      <c r="R4654">
        <v>3</v>
      </c>
      <c r="S4654" t="str">
        <f t="shared" si="289"/>
        <v>Medium</v>
      </c>
      <c r="T4654" s="50">
        <v>75</v>
      </c>
      <c r="U4654" s="70">
        <f t="shared" si="290"/>
        <v>0.03</v>
      </c>
      <c r="V4654" s="52">
        <v>4.88</v>
      </c>
      <c r="W4654" s="52" t="str" cm="1">
        <f t="array" ref="W4654">_xlfn.SWITCH(ROUND(V4654,0),5,"Excellent",4,"Good",3,"Ok","Bad")</f>
        <v>Excellent</v>
      </c>
      <c r="X4654">
        <v>33</v>
      </c>
      <c r="Y4654" t="str">
        <f t="shared" si="291"/>
        <v>No</v>
      </c>
      <c r="Z4654" s="68">
        <v>43620</v>
      </c>
      <c r="AA4654" s="68">
        <v>44037</v>
      </c>
      <c r="AB4654">
        <v>360</v>
      </c>
      <c r="AC4654" t="s">
        <v>15615</v>
      </c>
    </row>
    <row r="4655" spans="1:29" x14ac:dyDescent="0.3">
      <c r="A4655" t="s">
        <v>15327</v>
      </c>
      <c r="B4655">
        <v>1206</v>
      </c>
      <c r="C4655" t="str">
        <f>VLOOKUP($B4655,Hosts!$A:$M,10,0)</f>
        <v>Within a few hours</v>
      </c>
      <c r="D4655" s="70">
        <f>VLOOKUP($B4655,Hosts!$A:$M,11,0)</f>
        <v>1</v>
      </c>
      <c r="E4655" s="70">
        <f>VLOOKUP($B4655,Hosts!$A:$M,12,0)</f>
        <v>0.92</v>
      </c>
      <c r="F4655" t="str">
        <f>VLOOKUP($B4655,Hosts!$A:$M,13,0)</f>
        <v>No</v>
      </c>
      <c r="G4655" t="str">
        <f>INDEX(Hosts!$A:$M, MATCH(Places!$B4655,Hosts!$A:$A,0), MATCH(Places!G$1,Hosts!$A$1:$M$1,0))</f>
        <v>Within a few hours</v>
      </c>
      <c r="H4655" s="70">
        <f>INDEX(Hosts!$A:$M, MATCH(Places!$B4655,Hosts!$A:$A,0), MATCH(Places!H$1,Hosts!$A$1:$M$1,0))</f>
        <v>1</v>
      </c>
      <c r="I4655" s="70">
        <f>INDEX(Hosts!$A:$M, MATCH(Places!$B4655,Hosts!$A:$A,0), MATCH(Places!I$1,Hosts!$A$1:$M$1,0))</f>
        <v>0.92</v>
      </c>
      <c r="J4655" t="str">
        <f>INDEX(Hosts!$A:$M, MATCH(Places!$B4655,Hosts!$A:$A,0), MATCH(Places!J$1,Hosts!$A$1:$M$1,0))</f>
        <v>No</v>
      </c>
      <c r="K4655">
        <v>15</v>
      </c>
      <c r="L4655" t="str">
        <f>VLOOKUP($K4655,Neighborhoods!$A:$C,2,0)</f>
        <v>Manhattan</v>
      </c>
      <c r="M4655" t="str">
        <f>VLOOKUP($K4655,Neighborhoods!$A:$C,3,0)</f>
        <v>East Village</v>
      </c>
      <c r="N4655" t="str">
        <f>INDEX(Neighborhoods!$A:$C, MATCH(Places!$K4655,Neighborhoods!$A:$A,0), MATCH(Places!N$1,Neighborhoods!$A$1:$C$1,0))</f>
        <v>Manhattan</v>
      </c>
      <c r="O4655" t="str">
        <f>INDEX(Neighborhoods!$A:$C, MATCH(Places!$K4655,Neighborhoods!$A:$A,0), MATCH(Places!O$1,Neighborhoods!$A$1:$C$1,0))</f>
        <v>East Village</v>
      </c>
      <c r="P4655" t="s">
        <v>11822</v>
      </c>
      <c r="Q4655" t="str">
        <f t="shared" si="288"/>
        <v>No</v>
      </c>
      <c r="R4655">
        <v>2</v>
      </c>
      <c r="S4655" t="str">
        <f t="shared" si="289"/>
        <v>Small</v>
      </c>
      <c r="T4655" s="50">
        <v>250</v>
      </c>
      <c r="U4655" s="70">
        <f t="shared" si="290"/>
        <v>0.04</v>
      </c>
      <c r="V4655" s="52">
        <v>4.75</v>
      </c>
      <c r="W4655" s="52" t="str" cm="1">
        <f t="array" ref="W4655">_xlfn.SWITCH(ROUND(V4655,0),5,"Excellent",4,"Good",3,"Ok","Bad")</f>
        <v>Excellent</v>
      </c>
      <c r="X4655">
        <v>4</v>
      </c>
      <c r="Y4655" t="str">
        <f t="shared" si="291"/>
        <v>No</v>
      </c>
      <c r="Z4655" s="68">
        <v>43695</v>
      </c>
      <c r="AA4655" s="68">
        <v>43834</v>
      </c>
      <c r="AB4655">
        <v>178</v>
      </c>
      <c r="AC4655" t="s">
        <v>15615</v>
      </c>
    </row>
    <row r="4656" spans="1:29" x14ac:dyDescent="0.3">
      <c r="A4656" t="s">
        <v>13317</v>
      </c>
      <c r="B4656">
        <v>3814</v>
      </c>
      <c r="C4656" t="str">
        <f>VLOOKUP($B4656,Hosts!$A:$M,10,0)</f>
        <v>Within an hour</v>
      </c>
      <c r="D4656" s="70">
        <f>VLOOKUP($B4656,Hosts!$A:$M,11,0)</f>
        <v>1</v>
      </c>
      <c r="E4656" s="70">
        <f>VLOOKUP($B4656,Hosts!$A:$M,12,0)</f>
        <v>1</v>
      </c>
      <c r="F4656" t="str">
        <f>VLOOKUP($B4656,Hosts!$A:$M,13,0)</f>
        <v>Yes</v>
      </c>
      <c r="G4656" t="str">
        <f>INDEX(Hosts!$A:$M, MATCH(Places!$B4656,Hosts!$A:$A,0), MATCH(Places!G$1,Hosts!$A$1:$M$1,0))</f>
        <v>Within an hour</v>
      </c>
      <c r="H4656" s="70">
        <f>INDEX(Hosts!$A:$M, MATCH(Places!$B4656,Hosts!$A:$A,0), MATCH(Places!H$1,Hosts!$A$1:$M$1,0))</f>
        <v>1</v>
      </c>
      <c r="I4656" s="70">
        <f>INDEX(Hosts!$A:$M, MATCH(Places!$B4656,Hosts!$A:$A,0), MATCH(Places!I$1,Hosts!$A$1:$M$1,0))</f>
        <v>1</v>
      </c>
      <c r="J4656" t="str">
        <f>INDEX(Hosts!$A:$M, MATCH(Places!$B4656,Hosts!$A:$A,0), MATCH(Places!J$1,Hosts!$A$1:$M$1,0))</f>
        <v>Yes</v>
      </c>
      <c r="K4656">
        <v>19</v>
      </c>
      <c r="L4656" t="str">
        <f>VLOOKUP($K4656,Neighborhoods!$A:$C,2,0)</f>
        <v>Manhattan</v>
      </c>
      <c r="M4656" t="str">
        <f>VLOOKUP($K4656,Neighborhoods!$A:$C,3,0)</f>
        <v>Upper East Side</v>
      </c>
      <c r="N4656" t="str">
        <f>INDEX(Neighborhoods!$A:$C, MATCH(Places!$K4656,Neighborhoods!$A:$A,0), MATCH(Places!N$1,Neighborhoods!$A$1:$C$1,0))</f>
        <v>Manhattan</v>
      </c>
      <c r="O4656" t="str">
        <f>INDEX(Neighborhoods!$A:$C, MATCH(Places!$K4656,Neighborhoods!$A:$A,0), MATCH(Places!O$1,Neighborhoods!$A$1:$C$1,0))</f>
        <v>Upper East Side</v>
      </c>
      <c r="P4656" t="s">
        <v>11822</v>
      </c>
      <c r="Q4656" t="str">
        <f t="shared" si="288"/>
        <v>No</v>
      </c>
      <c r="R4656">
        <v>5</v>
      </c>
      <c r="S4656" t="str">
        <f t="shared" si="289"/>
        <v>Medium</v>
      </c>
      <c r="T4656" s="50">
        <v>139</v>
      </c>
      <c r="U4656" s="70">
        <f t="shared" si="290"/>
        <v>0.03</v>
      </c>
      <c r="V4656" s="52">
        <v>4.9800000000000004</v>
      </c>
      <c r="W4656" s="52" t="str" cm="1">
        <f t="array" ref="W4656">_xlfn.SWITCH(ROUND(V4656,0),5,"Excellent",4,"Good",3,"Ok","Bad")</f>
        <v>Excellent</v>
      </c>
      <c r="X4656">
        <v>83</v>
      </c>
      <c r="Y4656" t="str">
        <f t="shared" si="291"/>
        <v>No</v>
      </c>
      <c r="Z4656" s="68">
        <v>43563</v>
      </c>
      <c r="AA4656" s="68">
        <v>44052</v>
      </c>
      <c r="AB4656">
        <v>306</v>
      </c>
      <c r="AC4656" t="s">
        <v>15615</v>
      </c>
    </row>
    <row r="4657" spans="1:29" x14ac:dyDescent="0.3">
      <c r="A4657" t="s">
        <v>3259</v>
      </c>
      <c r="B4657">
        <v>3823</v>
      </c>
      <c r="C4657" t="str">
        <f>VLOOKUP($B4657,Hosts!$A:$M,10,0)</f>
        <v>Within an hour</v>
      </c>
      <c r="D4657" s="70">
        <f>VLOOKUP($B4657,Hosts!$A:$M,11,0)</f>
        <v>1</v>
      </c>
      <c r="E4657" s="70">
        <f>VLOOKUP($B4657,Hosts!$A:$M,12,0)</f>
        <v>0.96</v>
      </c>
      <c r="F4657" t="str">
        <f>VLOOKUP($B4657,Hosts!$A:$M,13,0)</f>
        <v>No</v>
      </c>
      <c r="G4657" t="str">
        <f>INDEX(Hosts!$A:$M, MATCH(Places!$B4657,Hosts!$A:$A,0), MATCH(Places!G$1,Hosts!$A$1:$M$1,0))</f>
        <v>Within an hour</v>
      </c>
      <c r="H4657" s="70">
        <f>INDEX(Hosts!$A:$M, MATCH(Places!$B4657,Hosts!$A:$A,0), MATCH(Places!H$1,Hosts!$A$1:$M$1,0))</f>
        <v>1</v>
      </c>
      <c r="I4657" s="70">
        <f>INDEX(Hosts!$A:$M, MATCH(Places!$B4657,Hosts!$A:$A,0), MATCH(Places!I$1,Hosts!$A$1:$M$1,0))</f>
        <v>0.96</v>
      </c>
      <c r="J4657" t="str">
        <f>INDEX(Hosts!$A:$M, MATCH(Places!$B4657,Hosts!$A:$A,0), MATCH(Places!J$1,Hosts!$A$1:$M$1,0))</f>
        <v>No</v>
      </c>
      <c r="K4657">
        <v>7</v>
      </c>
      <c r="L4657" t="str">
        <f>VLOOKUP($K4657,Neighborhoods!$A:$C,2,0)</f>
        <v>Brooklyn</v>
      </c>
      <c r="M4657" t="str">
        <f>VLOOKUP($K4657,Neighborhoods!$A:$C,3,0)</f>
        <v>Bedford-Stuyvesant</v>
      </c>
      <c r="N4657" t="str">
        <f>INDEX(Neighborhoods!$A:$C, MATCH(Places!$K4657,Neighborhoods!$A:$A,0), MATCH(Places!N$1,Neighborhoods!$A$1:$C$1,0))</f>
        <v>Brooklyn</v>
      </c>
      <c r="O4657" t="str">
        <f>INDEX(Neighborhoods!$A:$C, MATCH(Places!$K4657,Neighborhoods!$A:$A,0), MATCH(Places!O$1,Neighborhoods!$A$1:$C$1,0))</f>
        <v>Bedford-Stuyvesant</v>
      </c>
      <c r="P4657" t="s">
        <v>11822</v>
      </c>
      <c r="Q4657" t="str">
        <f t="shared" si="288"/>
        <v>No</v>
      </c>
      <c r="R4657">
        <v>8</v>
      </c>
      <c r="S4657" t="str">
        <f t="shared" si="289"/>
        <v>Large</v>
      </c>
      <c r="T4657" s="50">
        <v>213</v>
      </c>
      <c r="U4657" s="70">
        <f t="shared" si="290"/>
        <v>0.04</v>
      </c>
      <c r="V4657" s="52">
        <v>4.5599999999999996</v>
      </c>
      <c r="W4657" s="52" t="str" cm="1">
        <f t="array" ref="W4657">_xlfn.SWITCH(ROUND(V4657,0),5,"Excellent",4,"Good",3,"Ok","Bad")</f>
        <v>Excellent</v>
      </c>
      <c r="X4657">
        <v>16</v>
      </c>
      <c r="Y4657" t="str">
        <f t="shared" si="291"/>
        <v>No</v>
      </c>
      <c r="Z4657" s="68">
        <v>43595</v>
      </c>
      <c r="AA4657" s="68">
        <v>43906</v>
      </c>
      <c r="AB4657">
        <v>343</v>
      </c>
      <c r="AC4657" t="s">
        <v>15615</v>
      </c>
    </row>
    <row r="4658" spans="1:29" x14ac:dyDescent="0.3">
      <c r="A4658" t="s">
        <v>3260</v>
      </c>
      <c r="B4658">
        <v>2875</v>
      </c>
      <c r="C4658" t="str">
        <f>VLOOKUP($B4658,Hosts!$A:$M,10,0)</f>
        <v>Within a few hours</v>
      </c>
      <c r="D4658" s="70">
        <f>VLOOKUP($B4658,Hosts!$A:$M,11,0)</f>
        <v>1</v>
      </c>
      <c r="E4658" s="70">
        <f>VLOOKUP($B4658,Hosts!$A:$M,12,0)</f>
        <v>0.79</v>
      </c>
      <c r="F4658" t="str">
        <f>VLOOKUP($B4658,Hosts!$A:$M,13,0)</f>
        <v>Yes</v>
      </c>
      <c r="G4658" t="str">
        <f>INDEX(Hosts!$A:$M, MATCH(Places!$B4658,Hosts!$A:$A,0), MATCH(Places!G$1,Hosts!$A$1:$M$1,0))</f>
        <v>Within a few hours</v>
      </c>
      <c r="H4658" s="70">
        <f>INDEX(Hosts!$A:$M, MATCH(Places!$B4658,Hosts!$A:$A,0), MATCH(Places!H$1,Hosts!$A$1:$M$1,0))</f>
        <v>1</v>
      </c>
      <c r="I4658" s="70">
        <f>INDEX(Hosts!$A:$M, MATCH(Places!$B4658,Hosts!$A:$A,0), MATCH(Places!I$1,Hosts!$A$1:$M$1,0))</f>
        <v>0.79</v>
      </c>
      <c r="J4658" t="str">
        <f>INDEX(Hosts!$A:$M, MATCH(Places!$B4658,Hosts!$A:$A,0), MATCH(Places!J$1,Hosts!$A$1:$M$1,0))</f>
        <v>Yes</v>
      </c>
      <c r="K4658">
        <v>7</v>
      </c>
      <c r="L4658" t="str">
        <f>VLOOKUP($K4658,Neighborhoods!$A:$C,2,0)</f>
        <v>Brooklyn</v>
      </c>
      <c r="M4658" t="str">
        <f>VLOOKUP($K4658,Neighborhoods!$A:$C,3,0)</f>
        <v>Bedford-Stuyvesant</v>
      </c>
      <c r="N4658" t="str">
        <f>INDEX(Neighborhoods!$A:$C, MATCH(Places!$K4658,Neighborhoods!$A:$A,0), MATCH(Places!N$1,Neighborhoods!$A$1:$C$1,0))</f>
        <v>Brooklyn</v>
      </c>
      <c r="O4658" t="str">
        <f>INDEX(Neighborhoods!$A:$C, MATCH(Places!$K4658,Neighborhoods!$A:$A,0), MATCH(Places!O$1,Neighborhoods!$A$1:$C$1,0))</f>
        <v>Bedford-Stuyvesant</v>
      </c>
      <c r="P4658" t="s">
        <v>11822</v>
      </c>
      <c r="Q4658" t="str">
        <f t="shared" si="288"/>
        <v>No</v>
      </c>
      <c r="R4658">
        <v>2</v>
      </c>
      <c r="S4658" t="str">
        <f t="shared" si="289"/>
        <v>Small</v>
      </c>
      <c r="T4658" s="50">
        <v>98</v>
      </c>
      <c r="U4658" s="70">
        <f t="shared" si="290"/>
        <v>0.03</v>
      </c>
      <c r="V4658" s="52">
        <v>4.8</v>
      </c>
      <c r="W4658" s="52" t="str" cm="1">
        <f t="array" ref="W4658">_xlfn.SWITCH(ROUND(V4658,0),5,"Excellent",4,"Good",3,"Ok","Bad")</f>
        <v>Excellent</v>
      </c>
      <c r="X4658">
        <v>5</v>
      </c>
      <c r="Y4658" t="str">
        <f t="shared" si="291"/>
        <v>No</v>
      </c>
      <c r="Z4658" s="68">
        <v>43596</v>
      </c>
      <c r="AA4658" s="68">
        <v>43981</v>
      </c>
      <c r="AB4658">
        <v>141</v>
      </c>
      <c r="AC4658" t="s">
        <v>15615</v>
      </c>
    </row>
    <row r="4659" spans="1:29" x14ac:dyDescent="0.3">
      <c r="A4659" t="s">
        <v>3261</v>
      </c>
      <c r="B4659">
        <v>3509</v>
      </c>
      <c r="C4659" t="str">
        <f>VLOOKUP($B4659,Hosts!$A:$M,10,0)</f>
        <v>Within an hour</v>
      </c>
      <c r="D4659" s="70">
        <f>VLOOKUP($B4659,Hosts!$A:$M,11,0)</f>
        <v>1</v>
      </c>
      <c r="E4659" s="70">
        <f>VLOOKUP($B4659,Hosts!$A:$M,12,0)</f>
        <v>0.94</v>
      </c>
      <c r="F4659" t="str">
        <f>VLOOKUP($B4659,Hosts!$A:$M,13,0)</f>
        <v>No</v>
      </c>
      <c r="G4659" t="str">
        <f>INDEX(Hosts!$A:$M, MATCH(Places!$B4659,Hosts!$A:$A,0), MATCH(Places!G$1,Hosts!$A$1:$M$1,0))</f>
        <v>Within an hour</v>
      </c>
      <c r="H4659" s="70">
        <f>INDEX(Hosts!$A:$M, MATCH(Places!$B4659,Hosts!$A:$A,0), MATCH(Places!H$1,Hosts!$A$1:$M$1,0))</f>
        <v>1</v>
      </c>
      <c r="I4659" s="70">
        <f>INDEX(Hosts!$A:$M, MATCH(Places!$B4659,Hosts!$A:$A,0), MATCH(Places!I$1,Hosts!$A$1:$M$1,0))</f>
        <v>0.94</v>
      </c>
      <c r="J4659" t="str">
        <f>INDEX(Hosts!$A:$M, MATCH(Places!$B4659,Hosts!$A:$A,0), MATCH(Places!J$1,Hosts!$A$1:$M$1,0))</f>
        <v>No</v>
      </c>
      <c r="K4659">
        <v>21</v>
      </c>
      <c r="L4659" t="str">
        <f>VLOOKUP($K4659,Neighborhoods!$A:$C,2,0)</f>
        <v>Queens</v>
      </c>
      <c r="M4659" t="str">
        <f>VLOOKUP($K4659,Neighborhoods!$A:$C,3,0)</f>
        <v>Astoria</v>
      </c>
      <c r="N4659" t="str">
        <f>INDEX(Neighborhoods!$A:$C, MATCH(Places!$K4659,Neighborhoods!$A:$A,0), MATCH(Places!N$1,Neighborhoods!$A$1:$C$1,0))</f>
        <v>Queens</v>
      </c>
      <c r="O4659" t="str">
        <f>INDEX(Neighborhoods!$A:$C, MATCH(Places!$K4659,Neighborhoods!$A:$A,0), MATCH(Places!O$1,Neighborhoods!$A$1:$C$1,0))</f>
        <v>Astoria</v>
      </c>
      <c r="P4659" t="s">
        <v>1</v>
      </c>
      <c r="Q4659" t="str">
        <f t="shared" si="288"/>
        <v>Yes</v>
      </c>
      <c r="R4659">
        <v>2</v>
      </c>
      <c r="S4659" t="str">
        <f t="shared" si="289"/>
        <v>Small</v>
      </c>
      <c r="T4659" s="50">
        <v>42</v>
      </c>
      <c r="U4659" s="70">
        <f t="shared" si="290"/>
        <v>0.03</v>
      </c>
      <c r="V4659" s="52">
        <v>4.75</v>
      </c>
      <c r="W4659" s="52" t="str" cm="1">
        <f t="array" ref="W4659">_xlfn.SWITCH(ROUND(V4659,0),5,"Excellent",4,"Good",3,"Ok","Bad")</f>
        <v>Excellent</v>
      </c>
      <c r="X4659">
        <v>28</v>
      </c>
      <c r="Y4659" t="str">
        <f t="shared" si="291"/>
        <v>No</v>
      </c>
      <c r="Z4659" s="68">
        <v>43576</v>
      </c>
      <c r="AA4659" s="68">
        <v>44046</v>
      </c>
      <c r="AB4659">
        <v>45</v>
      </c>
      <c r="AC4659" t="s">
        <v>15615</v>
      </c>
    </row>
    <row r="4660" spans="1:29" x14ac:dyDescent="0.3">
      <c r="A4660" t="s">
        <v>3262</v>
      </c>
      <c r="B4660">
        <v>976</v>
      </c>
      <c r="C4660" t="str">
        <f>VLOOKUP($B4660,Hosts!$A:$M,10,0)</f>
        <v>Within an hour</v>
      </c>
      <c r="D4660" s="70">
        <f>VLOOKUP($B4660,Hosts!$A:$M,11,0)</f>
        <v>1</v>
      </c>
      <c r="E4660" s="70">
        <f>VLOOKUP($B4660,Hosts!$A:$M,12,0)</f>
        <v>0.81</v>
      </c>
      <c r="F4660" t="str">
        <f>VLOOKUP($B4660,Hosts!$A:$M,13,0)</f>
        <v>Yes</v>
      </c>
      <c r="G4660" t="str">
        <f>INDEX(Hosts!$A:$M, MATCH(Places!$B4660,Hosts!$A:$A,0), MATCH(Places!G$1,Hosts!$A$1:$M$1,0))</f>
        <v>Within an hour</v>
      </c>
      <c r="H4660" s="70">
        <f>INDEX(Hosts!$A:$M, MATCH(Places!$B4660,Hosts!$A:$A,0), MATCH(Places!H$1,Hosts!$A$1:$M$1,0))</f>
        <v>1</v>
      </c>
      <c r="I4660" s="70">
        <f>INDEX(Hosts!$A:$M, MATCH(Places!$B4660,Hosts!$A:$A,0), MATCH(Places!I$1,Hosts!$A$1:$M$1,0))</f>
        <v>0.81</v>
      </c>
      <c r="J4660" t="str">
        <f>INDEX(Hosts!$A:$M, MATCH(Places!$B4660,Hosts!$A:$A,0), MATCH(Places!J$1,Hosts!$A$1:$M$1,0))</f>
        <v>Yes</v>
      </c>
      <c r="K4660">
        <v>15</v>
      </c>
      <c r="L4660" t="str">
        <f>VLOOKUP($K4660,Neighborhoods!$A:$C,2,0)</f>
        <v>Manhattan</v>
      </c>
      <c r="M4660" t="str">
        <f>VLOOKUP($K4660,Neighborhoods!$A:$C,3,0)</f>
        <v>East Village</v>
      </c>
      <c r="N4660" t="str">
        <f>INDEX(Neighborhoods!$A:$C, MATCH(Places!$K4660,Neighborhoods!$A:$A,0), MATCH(Places!N$1,Neighborhoods!$A$1:$C$1,0))</f>
        <v>Manhattan</v>
      </c>
      <c r="O4660" t="str">
        <f>INDEX(Neighborhoods!$A:$C, MATCH(Places!$K4660,Neighborhoods!$A:$A,0), MATCH(Places!O$1,Neighborhoods!$A$1:$C$1,0))</f>
        <v>East Village</v>
      </c>
      <c r="P4660" t="s">
        <v>1</v>
      </c>
      <c r="Q4660" t="str">
        <f t="shared" si="288"/>
        <v>Yes</v>
      </c>
      <c r="R4660">
        <v>1</v>
      </c>
      <c r="S4660" t="str">
        <f t="shared" si="289"/>
        <v>Small</v>
      </c>
      <c r="T4660" s="50">
        <v>46</v>
      </c>
      <c r="U4660" s="70">
        <f t="shared" si="290"/>
        <v>0.03</v>
      </c>
      <c r="V4660" s="52">
        <v>4.9000000000000004</v>
      </c>
      <c r="W4660" s="52" t="str" cm="1">
        <f t="array" ref="W4660">_xlfn.SWITCH(ROUND(V4660,0),5,"Excellent",4,"Good",3,"Ok","Bad")</f>
        <v>Excellent</v>
      </c>
      <c r="X4660">
        <v>29</v>
      </c>
      <c r="Y4660" t="str">
        <f t="shared" si="291"/>
        <v>No</v>
      </c>
      <c r="Z4660" s="68">
        <v>43562</v>
      </c>
      <c r="AA4660" s="68">
        <v>43897</v>
      </c>
      <c r="AB4660">
        <v>240</v>
      </c>
      <c r="AC4660" t="s">
        <v>15615</v>
      </c>
    </row>
    <row r="4661" spans="1:29" x14ac:dyDescent="0.3">
      <c r="A4661" t="s">
        <v>3263</v>
      </c>
      <c r="B4661">
        <v>2739</v>
      </c>
      <c r="C4661" t="str">
        <f>VLOOKUP($B4661,Hosts!$A:$M,10,0)</f>
        <v>Within a day</v>
      </c>
      <c r="D4661" s="70">
        <f>VLOOKUP($B4661,Hosts!$A:$M,11,0)</f>
        <v>0.8</v>
      </c>
      <c r="E4661" s="70">
        <f>VLOOKUP($B4661,Hosts!$A:$M,12,0)</f>
        <v>0.96</v>
      </c>
      <c r="F4661" t="str">
        <f>VLOOKUP($B4661,Hosts!$A:$M,13,0)</f>
        <v>No</v>
      </c>
      <c r="G4661" t="str">
        <f>INDEX(Hosts!$A:$M, MATCH(Places!$B4661,Hosts!$A:$A,0), MATCH(Places!G$1,Hosts!$A$1:$M$1,0))</f>
        <v>Within a day</v>
      </c>
      <c r="H4661" s="70">
        <f>INDEX(Hosts!$A:$M, MATCH(Places!$B4661,Hosts!$A:$A,0), MATCH(Places!H$1,Hosts!$A$1:$M$1,0))</f>
        <v>0.8</v>
      </c>
      <c r="I4661" s="70">
        <f>INDEX(Hosts!$A:$M, MATCH(Places!$B4661,Hosts!$A:$A,0), MATCH(Places!I$1,Hosts!$A$1:$M$1,0))</f>
        <v>0.96</v>
      </c>
      <c r="J4661" t="str">
        <f>INDEX(Hosts!$A:$M, MATCH(Places!$B4661,Hosts!$A:$A,0), MATCH(Places!J$1,Hosts!$A$1:$M$1,0))</f>
        <v>No</v>
      </c>
      <c r="K4661">
        <v>8</v>
      </c>
      <c r="L4661" t="str">
        <f>VLOOKUP($K4661,Neighborhoods!$A:$C,2,0)</f>
        <v>Brooklyn</v>
      </c>
      <c r="M4661" t="str">
        <f>VLOOKUP($K4661,Neighborhoods!$A:$C,3,0)</f>
        <v>Bushwick</v>
      </c>
      <c r="N4661" t="str">
        <f>INDEX(Neighborhoods!$A:$C, MATCH(Places!$K4661,Neighborhoods!$A:$A,0), MATCH(Places!N$1,Neighborhoods!$A$1:$C$1,0))</f>
        <v>Brooklyn</v>
      </c>
      <c r="O4661" t="str">
        <f>INDEX(Neighborhoods!$A:$C, MATCH(Places!$K4661,Neighborhoods!$A:$A,0), MATCH(Places!O$1,Neighborhoods!$A$1:$C$1,0))</f>
        <v>Bushwick</v>
      </c>
      <c r="P4661" t="s">
        <v>11822</v>
      </c>
      <c r="Q4661" t="str">
        <f t="shared" si="288"/>
        <v>No</v>
      </c>
      <c r="R4661">
        <v>5</v>
      </c>
      <c r="S4661" t="str">
        <f t="shared" si="289"/>
        <v>Medium</v>
      </c>
      <c r="T4661" s="50">
        <v>205</v>
      </c>
      <c r="U4661" s="70">
        <f t="shared" si="290"/>
        <v>0.04</v>
      </c>
      <c r="V4661" s="52">
        <v>4.88</v>
      </c>
      <c r="W4661" s="52" t="str" cm="1">
        <f t="array" ref="W4661">_xlfn.SWITCH(ROUND(V4661,0),5,"Excellent",4,"Good",3,"Ok","Bad")</f>
        <v>Excellent</v>
      </c>
      <c r="X4661">
        <v>26</v>
      </c>
      <c r="Y4661" t="str">
        <f t="shared" si="291"/>
        <v>No</v>
      </c>
      <c r="Z4661" s="68">
        <v>43592</v>
      </c>
      <c r="AA4661" s="68">
        <v>44026</v>
      </c>
      <c r="AB4661">
        <v>42</v>
      </c>
      <c r="AC4661" t="s">
        <v>15616</v>
      </c>
    </row>
    <row r="4662" spans="1:29" x14ac:dyDescent="0.3">
      <c r="A4662" t="s">
        <v>14617</v>
      </c>
      <c r="B4662">
        <v>3369</v>
      </c>
      <c r="C4662" t="str">
        <f>VLOOKUP($B4662,Hosts!$A:$M,10,0)</f>
        <v>Within an hour</v>
      </c>
      <c r="D4662" s="70">
        <f>VLOOKUP($B4662,Hosts!$A:$M,11,0)</f>
        <v>1</v>
      </c>
      <c r="E4662" s="70">
        <f>VLOOKUP($B4662,Hosts!$A:$M,12,0)</f>
        <v>1</v>
      </c>
      <c r="F4662" t="str">
        <f>VLOOKUP($B4662,Hosts!$A:$M,13,0)</f>
        <v>Yes</v>
      </c>
      <c r="G4662" t="str">
        <f>INDEX(Hosts!$A:$M, MATCH(Places!$B4662,Hosts!$A:$A,0), MATCH(Places!G$1,Hosts!$A$1:$M$1,0))</f>
        <v>Within an hour</v>
      </c>
      <c r="H4662" s="70">
        <f>INDEX(Hosts!$A:$M, MATCH(Places!$B4662,Hosts!$A:$A,0), MATCH(Places!H$1,Hosts!$A$1:$M$1,0))</f>
        <v>1</v>
      </c>
      <c r="I4662" s="70">
        <f>INDEX(Hosts!$A:$M, MATCH(Places!$B4662,Hosts!$A:$A,0), MATCH(Places!I$1,Hosts!$A$1:$M$1,0))</f>
        <v>1</v>
      </c>
      <c r="J4662" t="str">
        <f>INDEX(Hosts!$A:$M, MATCH(Places!$B4662,Hosts!$A:$A,0), MATCH(Places!J$1,Hosts!$A$1:$M$1,0))</f>
        <v>Yes</v>
      </c>
      <c r="K4662">
        <v>25</v>
      </c>
      <c r="L4662" t="str">
        <f>VLOOKUP($K4662,Neighborhoods!$A:$C,2,0)</f>
        <v>Queens</v>
      </c>
      <c r="M4662" t="str">
        <f>VLOOKUP($K4662,Neighborhoods!$A:$C,3,0)</f>
        <v>Ridgewood</v>
      </c>
      <c r="N4662" t="str">
        <f>INDEX(Neighborhoods!$A:$C, MATCH(Places!$K4662,Neighborhoods!$A:$A,0), MATCH(Places!N$1,Neighborhoods!$A$1:$C$1,0))</f>
        <v>Queens</v>
      </c>
      <c r="O4662" t="str">
        <f>INDEX(Neighborhoods!$A:$C, MATCH(Places!$K4662,Neighborhoods!$A:$A,0), MATCH(Places!O$1,Neighborhoods!$A$1:$C$1,0))</f>
        <v>Ridgewood</v>
      </c>
      <c r="P4662" t="s">
        <v>1</v>
      </c>
      <c r="Q4662" t="str">
        <f t="shared" si="288"/>
        <v>Yes</v>
      </c>
      <c r="R4662">
        <v>1</v>
      </c>
      <c r="S4662" t="str">
        <f t="shared" si="289"/>
        <v>Small</v>
      </c>
      <c r="T4662" s="50">
        <v>65</v>
      </c>
      <c r="U4662" s="70">
        <f t="shared" si="290"/>
        <v>0.03</v>
      </c>
      <c r="V4662" s="52">
        <v>4.83</v>
      </c>
      <c r="W4662" s="52" t="str" cm="1">
        <f t="array" ref="W4662">_xlfn.SWITCH(ROUND(V4662,0),5,"Excellent",4,"Good",3,"Ok","Bad")</f>
        <v>Excellent</v>
      </c>
      <c r="X4662">
        <v>12</v>
      </c>
      <c r="Y4662" t="str">
        <f t="shared" si="291"/>
        <v>No</v>
      </c>
      <c r="Z4662" s="68">
        <v>43569</v>
      </c>
      <c r="AA4662" s="68">
        <v>43769</v>
      </c>
      <c r="AB4662">
        <v>90</v>
      </c>
      <c r="AC4662" t="s">
        <v>15616</v>
      </c>
    </row>
    <row r="4663" spans="1:29" x14ac:dyDescent="0.3">
      <c r="A4663" t="s">
        <v>3265</v>
      </c>
      <c r="B4663">
        <v>3626</v>
      </c>
      <c r="C4663" t="str">
        <f>VLOOKUP($B4663,Hosts!$A:$M,10,0)</f>
        <v>Within an hour</v>
      </c>
      <c r="D4663" s="70">
        <f>VLOOKUP($B4663,Hosts!$A:$M,11,0)</f>
        <v>1</v>
      </c>
      <c r="E4663" s="70">
        <f>VLOOKUP($B4663,Hosts!$A:$M,12,0)</f>
        <v>0.98</v>
      </c>
      <c r="F4663" t="str">
        <f>VLOOKUP($B4663,Hosts!$A:$M,13,0)</f>
        <v>No</v>
      </c>
      <c r="G4663" t="str">
        <f>INDEX(Hosts!$A:$M, MATCH(Places!$B4663,Hosts!$A:$A,0), MATCH(Places!G$1,Hosts!$A$1:$M$1,0))</f>
        <v>Within an hour</v>
      </c>
      <c r="H4663" s="70">
        <f>INDEX(Hosts!$A:$M, MATCH(Places!$B4663,Hosts!$A:$A,0), MATCH(Places!H$1,Hosts!$A$1:$M$1,0))</f>
        <v>1</v>
      </c>
      <c r="I4663" s="70">
        <f>INDEX(Hosts!$A:$M, MATCH(Places!$B4663,Hosts!$A:$A,0), MATCH(Places!I$1,Hosts!$A$1:$M$1,0))</f>
        <v>0.98</v>
      </c>
      <c r="J4663" t="str">
        <f>INDEX(Hosts!$A:$M, MATCH(Places!$B4663,Hosts!$A:$A,0), MATCH(Places!J$1,Hosts!$A$1:$M$1,0))</f>
        <v>No</v>
      </c>
      <c r="K4663">
        <v>10</v>
      </c>
      <c r="L4663" t="str">
        <f>VLOOKUP($K4663,Neighborhoods!$A:$C,2,0)</f>
        <v>Brooklyn</v>
      </c>
      <c r="M4663" t="str">
        <f>VLOOKUP($K4663,Neighborhoods!$A:$C,3,0)</f>
        <v>East Flatbush</v>
      </c>
      <c r="N4663" t="str">
        <f>INDEX(Neighborhoods!$A:$C, MATCH(Places!$K4663,Neighborhoods!$A:$A,0), MATCH(Places!N$1,Neighborhoods!$A$1:$C$1,0))</f>
        <v>Brooklyn</v>
      </c>
      <c r="O4663" t="str">
        <f>INDEX(Neighborhoods!$A:$C, MATCH(Places!$K4663,Neighborhoods!$A:$A,0), MATCH(Places!O$1,Neighborhoods!$A$1:$C$1,0))</f>
        <v>East Flatbush</v>
      </c>
      <c r="P4663" t="s">
        <v>1</v>
      </c>
      <c r="Q4663" t="str">
        <f t="shared" si="288"/>
        <v>Yes</v>
      </c>
      <c r="R4663">
        <v>4</v>
      </c>
      <c r="S4663" t="str">
        <f t="shared" si="289"/>
        <v>Medium</v>
      </c>
      <c r="T4663" s="50">
        <v>100</v>
      </c>
      <c r="U4663" s="70">
        <f t="shared" si="290"/>
        <v>0.03</v>
      </c>
      <c r="V4663" s="52">
        <v>4.58</v>
      </c>
      <c r="W4663" s="52" t="str" cm="1">
        <f t="array" ref="W4663">_xlfn.SWITCH(ROUND(V4663,0),5,"Excellent",4,"Good",3,"Ok","Bad")</f>
        <v>Excellent</v>
      </c>
      <c r="X4663">
        <v>43</v>
      </c>
      <c r="Y4663" t="str">
        <f t="shared" si="291"/>
        <v>No</v>
      </c>
      <c r="Z4663" s="68">
        <v>43576</v>
      </c>
      <c r="AA4663" s="68">
        <v>44046</v>
      </c>
      <c r="AB4663">
        <v>258</v>
      </c>
      <c r="AC4663" t="s">
        <v>15616</v>
      </c>
    </row>
    <row r="4664" spans="1:29" x14ac:dyDescent="0.3">
      <c r="A4664" t="s">
        <v>3266</v>
      </c>
      <c r="B4664">
        <v>2006</v>
      </c>
      <c r="C4664" t="str">
        <f>VLOOKUP($B4664,Hosts!$A:$M,10,0)</f>
        <v>Within an hour</v>
      </c>
      <c r="D4664" s="70">
        <f>VLOOKUP($B4664,Hosts!$A:$M,11,0)</f>
        <v>1</v>
      </c>
      <c r="E4664" s="70">
        <f>VLOOKUP($B4664,Hosts!$A:$M,12,0)</f>
        <v>0.93</v>
      </c>
      <c r="F4664" t="str">
        <f>VLOOKUP($B4664,Hosts!$A:$M,13,0)</f>
        <v>Yes</v>
      </c>
      <c r="G4664" t="str">
        <f>INDEX(Hosts!$A:$M, MATCH(Places!$B4664,Hosts!$A:$A,0), MATCH(Places!G$1,Hosts!$A$1:$M$1,0))</f>
        <v>Within an hour</v>
      </c>
      <c r="H4664" s="70">
        <f>INDEX(Hosts!$A:$M, MATCH(Places!$B4664,Hosts!$A:$A,0), MATCH(Places!H$1,Hosts!$A$1:$M$1,0))</f>
        <v>1</v>
      </c>
      <c r="I4664" s="70">
        <f>INDEX(Hosts!$A:$M, MATCH(Places!$B4664,Hosts!$A:$A,0), MATCH(Places!I$1,Hosts!$A$1:$M$1,0))</f>
        <v>0.93</v>
      </c>
      <c r="J4664" t="str">
        <f>INDEX(Hosts!$A:$M, MATCH(Places!$B4664,Hosts!$A:$A,0), MATCH(Places!J$1,Hosts!$A$1:$M$1,0))</f>
        <v>Yes</v>
      </c>
      <c r="K4664">
        <v>16</v>
      </c>
      <c r="L4664" t="str">
        <f>VLOOKUP($K4664,Neighborhoods!$A:$C,2,0)</f>
        <v>Manhattan</v>
      </c>
      <c r="M4664" t="str">
        <f>VLOOKUP($K4664,Neighborhoods!$A:$C,3,0)</f>
        <v>Harlem</v>
      </c>
      <c r="N4664" t="str">
        <f>INDEX(Neighborhoods!$A:$C, MATCH(Places!$K4664,Neighborhoods!$A:$A,0), MATCH(Places!N$1,Neighborhoods!$A$1:$C$1,0))</f>
        <v>Manhattan</v>
      </c>
      <c r="O4664" t="str">
        <f>INDEX(Neighborhoods!$A:$C, MATCH(Places!$K4664,Neighborhoods!$A:$A,0), MATCH(Places!O$1,Neighborhoods!$A$1:$C$1,0))</f>
        <v>Harlem</v>
      </c>
      <c r="P4664" t="s">
        <v>11822</v>
      </c>
      <c r="Q4664" t="str">
        <f t="shared" si="288"/>
        <v>No</v>
      </c>
      <c r="R4664">
        <v>5</v>
      </c>
      <c r="S4664" t="str">
        <f t="shared" si="289"/>
        <v>Medium</v>
      </c>
      <c r="T4664" s="50">
        <v>76</v>
      </c>
      <c r="U4664" s="70">
        <f t="shared" si="290"/>
        <v>0.03</v>
      </c>
      <c r="V4664" s="52">
        <v>5</v>
      </c>
      <c r="W4664" s="52" t="str" cm="1">
        <f t="array" ref="W4664">_xlfn.SWITCH(ROUND(V4664,0),5,"Excellent",4,"Good",3,"Ok","Bad")</f>
        <v>Excellent</v>
      </c>
      <c r="X4664">
        <v>6</v>
      </c>
      <c r="Y4664" t="str">
        <f t="shared" si="291"/>
        <v>No</v>
      </c>
      <c r="Z4664" s="68">
        <v>43683</v>
      </c>
      <c r="AA4664" s="68">
        <v>43894</v>
      </c>
      <c r="AB4664">
        <v>236</v>
      </c>
      <c r="AC4664" t="s">
        <v>15615</v>
      </c>
    </row>
    <row r="4665" spans="1:29" x14ac:dyDescent="0.3">
      <c r="A4665" t="s">
        <v>3267</v>
      </c>
      <c r="B4665">
        <v>2792</v>
      </c>
      <c r="C4665" t="str">
        <f>VLOOKUP($B4665,Hosts!$A:$M,10,0)</f>
        <v>Within a few hours</v>
      </c>
      <c r="D4665" s="70">
        <f>VLOOKUP($B4665,Hosts!$A:$M,11,0)</f>
        <v>1</v>
      </c>
      <c r="E4665" s="70">
        <f>VLOOKUP($B4665,Hosts!$A:$M,12,0)</f>
        <v>0.83</v>
      </c>
      <c r="F4665" t="str">
        <f>VLOOKUP($B4665,Hosts!$A:$M,13,0)</f>
        <v>Yes</v>
      </c>
      <c r="G4665" t="str">
        <f>INDEX(Hosts!$A:$M, MATCH(Places!$B4665,Hosts!$A:$A,0), MATCH(Places!G$1,Hosts!$A$1:$M$1,0))</f>
        <v>Within a few hours</v>
      </c>
      <c r="H4665" s="70">
        <f>INDEX(Hosts!$A:$M, MATCH(Places!$B4665,Hosts!$A:$A,0), MATCH(Places!H$1,Hosts!$A$1:$M$1,0))</f>
        <v>1</v>
      </c>
      <c r="I4665" s="70">
        <f>INDEX(Hosts!$A:$M, MATCH(Places!$B4665,Hosts!$A:$A,0), MATCH(Places!I$1,Hosts!$A$1:$M$1,0))</f>
        <v>0.83</v>
      </c>
      <c r="J4665" t="str">
        <f>INDEX(Hosts!$A:$M, MATCH(Places!$B4665,Hosts!$A:$A,0), MATCH(Places!J$1,Hosts!$A$1:$M$1,0))</f>
        <v>Yes</v>
      </c>
      <c r="K4665">
        <v>14</v>
      </c>
      <c r="L4665" t="str">
        <f>VLOOKUP($K4665,Neighborhoods!$A:$C,2,0)</f>
        <v>Manhattan</v>
      </c>
      <c r="M4665" t="str">
        <f>VLOOKUP($K4665,Neighborhoods!$A:$C,3,0)</f>
        <v>East Harlem</v>
      </c>
      <c r="N4665" t="str">
        <f>INDEX(Neighborhoods!$A:$C, MATCH(Places!$K4665,Neighborhoods!$A:$A,0), MATCH(Places!N$1,Neighborhoods!$A$1:$C$1,0))</f>
        <v>Manhattan</v>
      </c>
      <c r="O4665" t="str">
        <f>INDEX(Neighborhoods!$A:$C, MATCH(Places!$K4665,Neighborhoods!$A:$A,0), MATCH(Places!O$1,Neighborhoods!$A$1:$C$1,0))</f>
        <v>East Harlem</v>
      </c>
      <c r="P4665" t="s">
        <v>1</v>
      </c>
      <c r="Q4665" t="str">
        <f t="shared" si="288"/>
        <v>Yes</v>
      </c>
      <c r="R4665">
        <v>1</v>
      </c>
      <c r="S4665" t="str">
        <f t="shared" si="289"/>
        <v>Small</v>
      </c>
      <c r="T4665" s="50">
        <v>33</v>
      </c>
      <c r="U4665" s="70">
        <f t="shared" si="290"/>
        <v>0.03</v>
      </c>
      <c r="V4665" s="52">
        <v>4.76</v>
      </c>
      <c r="W4665" s="52" t="str" cm="1">
        <f t="array" ref="W4665">_xlfn.SWITCH(ROUND(V4665,0),5,"Excellent",4,"Good",3,"Ok","Bad")</f>
        <v>Excellent</v>
      </c>
      <c r="X4665">
        <v>17</v>
      </c>
      <c r="Y4665" t="str">
        <f t="shared" si="291"/>
        <v>No</v>
      </c>
      <c r="Z4665" s="68">
        <v>43578</v>
      </c>
      <c r="AA4665" s="68">
        <v>43908</v>
      </c>
      <c r="AB4665">
        <v>45</v>
      </c>
      <c r="AC4665" t="s">
        <v>15616</v>
      </c>
    </row>
    <row r="4666" spans="1:29" x14ac:dyDescent="0.3">
      <c r="A4666" t="s">
        <v>3268</v>
      </c>
      <c r="B4666">
        <v>3357</v>
      </c>
      <c r="C4666" t="str">
        <f>VLOOKUP($B4666,Hosts!$A:$M,10,0)</f>
        <v>Within an hour</v>
      </c>
      <c r="D4666" s="70">
        <f>VLOOKUP($B4666,Hosts!$A:$M,11,0)</f>
        <v>1</v>
      </c>
      <c r="E4666" s="70">
        <f>VLOOKUP($B4666,Hosts!$A:$M,12,0)</f>
        <v>0.95</v>
      </c>
      <c r="F4666" t="str">
        <f>VLOOKUP($B4666,Hosts!$A:$M,13,0)</f>
        <v>Yes</v>
      </c>
      <c r="G4666" t="str">
        <f>INDEX(Hosts!$A:$M, MATCH(Places!$B4666,Hosts!$A:$A,0), MATCH(Places!G$1,Hosts!$A$1:$M$1,0))</f>
        <v>Within an hour</v>
      </c>
      <c r="H4666" s="70">
        <f>INDEX(Hosts!$A:$M, MATCH(Places!$B4666,Hosts!$A:$A,0), MATCH(Places!H$1,Hosts!$A$1:$M$1,0))</f>
        <v>1</v>
      </c>
      <c r="I4666" s="70">
        <f>INDEX(Hosts!$A:$M, MATCH(Places!$B4666,Hosts!$A:$A,0), MATCH(Places!I$1,Hosts!$A$1:$M$1,0))</f>
        <v>0.95</v>
      </c>
      <c r="J4666" t="str">
        <f>INDEX(Hosts!$A:$M, MATCH(Places!$B4666,Hosts!$A:$A,0), MATCH(Places!J$1,Hosts!$A$1:$M$1,0))</f>
        <v>Yes</v>
      </c>
      <c r="K4666">
        <v>21</v>
      </c>
      <c r="L4666" t="str">
        <f>VLOOKUP($K4666,Neighborhoods!$A:$C,2,0)</f>
        <v>Queens</v>
      </c>
      <c r="M4666" t="str">
        <f>VLOOKUP($K4666,Neighborhoods!$A:$C,3,0)</f>
        <v>Astoria</v>
      </c>
      <c r="N4666" t="str">
        <f>INDEX(Neighborhoods!$A:$C, MATCH(Places!$K4666,Neighborhoods!$A:$A,0), MATCH(Places!N$1,Neighborhoods!$A$1:$C$1,0))</f>
        <v>Queens</v>
      </c>
      <c r="O4666" t="str">
        <f>INDEX(Neighborhoods!$A:$C, MATCH(Places!$K4666,Neighborhoods!$A:$A,0), MATCH(Places!O$1,Neighborhoods!$A$1:$C$1,0))</f>
        <v>Astoria</v>
      </c>
      <c r="P4666" t="s">
        <v>1</v>
      </c>
      <c r="Q4666" t="str">
        <f t="shared" si="288"/>
        <v>Yes</v>
      </c>
      <c r="R4666">
        <v>2</v>
      </c>
      <c r="S4666" t="str">
        <f t="shared" si="289"/>
        <v>Small</v>
      </c>
      <c r="T4666" s="50">
        <v>44</v>
      </c>
      <c r="U4666" s="70">
        <f t="shared" si="290"/>
        <v>0.03</v>
      </c>
      <c r="V4666" s="52">
        <v>4.9800000000000004</v>
      </c>
      <c r="W4666" s="52" t="str" cm="1">
        <f t="array" ref="W4666">_xlfn.SWITCH(ROUND(V4666,0),5,"Excellent",4,"Good",3,"Ok","Bad")</f>
        <v>Excellent</v>
      </c>
      <c r="X4666">
        <v>86</v>
      </c>
      <c r="Y4666" t="str">
        <f t="shared" si="291"/>
        <v>No</v>
      </c>
      <c r="Z4666" s="68">
        <v>43567</v>
      </c>
      <c r="AA4666" s="68">
        <v>44038</v>
      </c>
      <c r="AB4666">
        <v>356</v>
      </c>
      <c r="AC4666" t="s">
        <v>15616</v>
      </c>
    </row>
    <row r="4667" spans="1:29" x14ac:dyDescent="0.3">
      <c r="A4667" t="s">
        <v>3269</v>
      </c>
      <c r="B4667">
        <v>2876</v>
      </c>
      <c r="C4667" t="str">
        <f>VLOOKUP($B4667,Hosts!$A:$M,10,0)</f>
        <v>Within a day</v>
      </c>
      <c r="D4667" s="70">
        <f>VLOOKUP($B4667,Hosts!$A:$M,11,0)</f>
        <v>1</v>
      </c>
      <c r="E4667" s="70">
        <f>VLOOKUP($B4667,Hosts!$A:$M,12,0)</f>
        <v>0.55000000000000004</v>
      </c>
      <c r="F4667" t="str">
        <f>VLOOKUP($B4667,Hosts!$A:$M,13,0)</f>
        <v>Yes</v>
      </c>
      <c r="G4667" t="str">
        <f>INDEX(Hosts!$A:$M, MATCH(Places!$B4667,Hosts!$A:$A,0), MATCH(Places!G$1,Hosts!$A$1:$M$1,0))</f>
        <v>Within a day</v>
      </c>
      <c r="H4667" s="70">
        <f>INDEX(Hosts!$A:$M, MATCH(Places!$B4667,Hosts!$A:$A,0), MATCH(Places!H$1,Hosts!$A$1:$M$1,0))</f>
        <v>1</v>
      </c>
      <c r="I4667" s="70">
        <f>INDEX(Hosts!$A:$M, MATCH(Places!$B4667,Hosts!$A:$A,0), MATCH(Places!I$1,Hosts!$A$1:$M$1,0))</f>
        <v>0.55000000000000004</v>
      </c>
      <c r="J4667" t="str">
        <f>INDEX(Hosts!$A:$M, MATCH(Places!$B4667,Hosts!$A:$A,0), MATCH(Places!J$1,Hosts!$A$1:$M$1,0))</f>
        <v>Yes</v>
      </c>
      <c r="K4667">
        <v>20</v>
      </c>
      <c r="L4667" t="str">
        <f>VLOOKUP($K4667,Neighborhoods!$A:$C,2,0)</f>
        <v>Manhattan</v>
      </c>
      <c r="M4667" t="str">
        <f>VLOOKUP($K4667,Neighborhoods!$A:$C,3,0)</f>
        <v>Upper West Side</v>
      </c>
      <c r="N4667" t="str">
        <f>INDEX(Neighborhoods!$A:$C, MATCH(Places!$K4667,Neighborhoods!$A:$A,0), MATCH(Places!N$1,Neighborhoods!$A$1:$C$1,0))</f>
        <v>Manhattan</v>
      </c>
      <c r="O4667" t="str">
        <f>INDEX(Neighborhoods!$A:$C, MATCH(Places!$K4667,Neighborhoods!$A:$A,0), MATCH(Places!O$1,Neighborhoods!$A$1:$C$1,0))</f>
        <v>Upper West Side</v>
      </c>
      <c r="P4667" t="s">
        <v>1</v>
      </c>
      <c r="Q4667" t="str">
        <f t="shared" si="288"/>
        <v>Yes</v>
      </c>
      <c r="R4667">
        <v>2</v>
      </c>
      <c r="S4667" t="str">
        <f t="shared" si="289"/>
        <v>Small</v>
      </c>
      <c r="T4667" s="50">
        <v>110</v>
      </c>
      <c r="U4667" s="70">
        <f t="shared" si="290"/>
        <v>0.03</v>
      </c>
      <c r="V4667" s="52">
        <v>5</v>
      </c>
      <c r="W4667" s="52" t="str" cm="1">
        <f t="array" ref="W4667">_xlfn.SWITCH(ROUND(V4667,0),5,"Excellent",4,"Good",3,"Ok","Bad")</f>
        <v>Excellent</v>
      </c>
      <c r="X4667">
        <v>8</v>
      </c>
      <c r="Y4667" t="str">
        <f t="shared" si="291"/>
        <v>No</v>
      </c>
      <c r="Z4667" s="68">
        <v>43576</v>
      </c>
      <c r="AA4667" s="68">
        <v>43792</v>
      </c>
      <c r="AB4667">
        <v>89</v>
      </c>
      <c r="AC4667" t="s">
        <v>15615</v>
      </c>
    </row>
    <row r="4668" spans="1:29" x14ac:dyDescent="0.3">
      <c r="A4668" t="s">
        <v>3270</v>
      </c>
      <c r="B4668">
        <v>759</v>
      </c>
      <c r="C4668" t="str">
        <f>VLOOKUP($B4668,Hosts!$A:$M,10,0)</f>
        <v>Within an hour</v>
      </c>
      <c r="D4668" s="70">
        <f>VLOOKUP($B4668,Hosts!$A:$M,11,0)</f>
        <v>1</v>
      </c>
      <c r="E4668" s="70">
        <f>VLOOKUP($B4668,Hosts!$A:$M,12,0)</f>
        <v>0.33</v>
      </c>
      <c r="F4668" t="str">
        <f>VLOOKUP($B4668,Hosts!$A:$M,13,0)</f>
        <v>No</v>
      </c>
      <c r="G4668" t="str">
        <f>INDEX(Hosts!$A:$M, MATCH(Places!$B4668,Hosts!$A:$A,0), MATCH(Places!G$1,Hosts!$A$1:$M$1,0))</f>
        <v>Within an hour</v>
      </c>
      <c r="H4668" s="70">
        <f>INDEX(Hosts!$A:$M, MATCH(Places!$B4668,Hosts!$A:$A,0), MATCH(Places!H$1,Hosts!$A$1:$M$1,0))</f>
        <v>1</v>
      </c>
      <c r="I4668" s="70">
        <f>INDEX(Hosts!$A:$M, MATCH(Places!$B4668,Hosts!$A:$A,0), MATCH(Places!I$1,Hosts!$A$1:$M$1,0))</f>
        <v>0.33</v>
      </c>
      <c r="J4668" t="str">
        <f>INDEX(Hosts!$A:$M, MATCH(Places!$B4668,Hosts!$A:$A,0), MATCH(Places!J$1,Hosts!$A$1:$M$1,0))</f>
        <v>No</v>
      </c>
      <c r="K4668">
        <v>20</v>
      </c>
      <c r="L4668" t="str">
        <f>VLOOKUP($K4668,Neighborhoods!$A:$C,2,0)</f>
        <v>Manhattan</v>
      </c>
      <c r="M4668" t="str">
        <f>VLOOKUP($K4668,Neighborhoods!$A:$C,3,0)</f>
        <v>Upper West Side</v>
      </c>
      <c r="N4668" t="str">
        <f>INDEX(Neighborhoods!$A:$C, MATCH(Places!$K4668,Neighborhoods!$A:$A,0), MATCH(Places!N$1,Neighborhoods!$A$1:$C$1,0))</f>
        <v>Manhattan</v>
      </c>
      <c r="O4668" t="str">
        <f>INDEX(Neighborhoods!$A:$C, MATCH(Places!$K4668,Neighborhoods!$A:$A,0), MATCH(Places!O$1,Neighborhoods!$A$1:$C$1,0))</f>
        <v>Upper West Side</v>
      </c>
      <c r="P4668" t="s">
        <v>11822</v>
      </c>
      <c r="Q4668" t="str">
        <f t="shared" si="288"/>
        <v>No</v>
      </c>
      <c r="R4668">
        <v>2</v>
      </c>
      <c r="S4668" t="str">
        <f t="shared" si="289"/>
        <v>Small</v>
      </c>
      <c r="T4668" s="50">
        <v>185</v>
      </c>
      <c r="U4668" s="70">
        <f t="shared" si="290"/>
        <v>0.03</v>
      </c>
      <c r="V4668" s="52">
        <v>5</v>
      </c>
      <c r="W4668" s="52" t="str" cm="1">
        <f t="array" ref="W4668">_xlfn.SWITCH(ROUND(V4668,0),5,"Excellent",4,"Good",3,"Ok","Bad")</f>
        <v>Excellent</v>
      </c>
      <c r="X4668">
        <v>3</v>
      </c>
      <c r="Y4668" t="str">
        <f t="shared" si="291"/>
        <v>No</v>
      </c>
      <c r="Z4668" s="68">
        <v>43689</v>
      </c>
      <c r="AA4668" s="68">
        <v>43705</v>
      </c>
      <c r="AB4668">
        <v>12</v>
      </c>
      <c r="AC4668" t="s">
        <v>15615</v>
      </c>
    </row>
    <row r="4669" spans="1:29" x14ac:dyDescent="0.3">
      <c r="A4669" t="s">
        <v>14879</v>
      </c>
      <c r="B4669">
        <v>391</v>
      </c>
      <c r="C4669" t="str">
        <f>VLOOKUP($B4669,Hosts!$A:$M,10,0)</f>
        <v>Within a day</v>
      </c>
      <c r="D4669" s="70">
        <f>VLOOKUP($B4669,Hosts!$A:$M,11,0)</f>
        <v>1</v>
      </c>
      <c r="E4669" s="70">
        <f>VLOOKUP($B4669,Hosts!$A:$M,12,0)</f>
        <v>0.28999999999999998</v>
      </c>
      <c r="F4669" t="str">
        <f>VLOOKUP($B4669,Hosts!$A:$M,13,0)</f>
        <v>No</v>
      </c>
      <c r="G4669" t="str">
        <f>INDEX(Hosts!$A:$M, MATCH(Places!$B4669,Hosts!$A:$A,0), MATCH(Places!G$1,Hosts!$A$1:$M$1,0))</f>
        <v>Within a day</v>
      </c>
      <c r="H4669" s="70">
        <f>INDEX(Hosts!$A:$M, MATCH(Places!$B4669,Hosts!$A:$A,0), MATCH(Places!H$1,Hosts!$A$1:$M$1,0))</f>
        <v>1</v>
      </c>
      <c r="I4669" s="70">
        <f>INDEX(Hosts!$A:$M, MATCH(Places!$B4669,Hosts!$A:$A,0), MATCH(Places!I$1,Hosts!$A$1:$M$1,0))</f>
        <v>0.28999999999999998</v>
      </c>
      <c r="J4669" t="str">
        <f>INDEX(Hosts!$A:$M, MATCH(Places!$B4669,Hosts!$A:$A,0), MATCH(Places!J$1,Hosts!$A$1:$M$1,0))</f>
        <v>No</v>
      </c>
      <c r="K4669">
        <v>12</v>
      </c>
      <c r="L4669" t="str">
        <f>VLOOKUP($K4669,Neighborhoods!$A:$C,2,0)</f>
        <v>Brooklyn</v>
      </c>
      <c r="M4669" t="str">
        <f>VLOOKUP($K4669,Neighborhoods!$A:$C,3,0)</f>
        <v>Williamsburg</v>
      </c>
      <c r="N4669" t="str">
        <f>INDEX(Neighborhoods!$A:$C, MATCH(Places!$K4669,Neighborhoods!$A:$A,0), MATCH(Places!N$1,Neighborhoods!$A$1:$C$1,0))</f>
        <v>Brooklyn</v>
      </c>
      <c r="O4669" t="str">
        <f>INDEX(Neighborhoods!$A:$C, MATCH(Places!$K4669,Neighborhoods!$A:$A,0), MATCH(Places!O$1,Neighborhoods!$A$1:$C$1,0))</f>
        <v>Williamsburg</v>
      </c>
      <c r="P4669" t="s">
        <v>11822</v>
      </c>
      <c r="Q4669" t="str">
        <f t="shared" si="288"/>
        <v>No</v>
      </c>
      <c r="R4669">
        <v>2</v>
      </c>
      <c r="S4669" t="str">
        <f t="shared" si="289"/>
        <v>Small</v>
      </c>
      <c r="T4669" s="50">
        <v>75</v>
      </c>
      <c r="U4669" s="70">
        <f t="shared" si="290"/>
        <v>0.03</v>
      </c>
      <c r="V4669" s="52">
        <v>4.33</v>
      </c>
      <c r="W4669" s="52" t="str" cm="1">
        <f t="array" ref="W4669">_xlfn.SWITCH(ROUND(V4669,0),5,"Excellent",4,"Good",3,"Ok","Bad")</f>
        <v>Good</v>
      </c>
      <c r="X4669">
        <v>3</v>
      </c>
      <c r="Y4669" t="str">
        <f t="shared" si="291"/>
        <v>No</v>
      </c>
      <c r="Z4669" s="68">
        <v>43638</v>
      </c>
      <c r="AA4669" s="68">
        <v>43849</v>
      </c>
      <c r="AB4669">
        <v>55</v>
      </c>
      <c r="AC4669" t="s">
        <v>15615</v>
      </c>
    </row>
    <row r="4670" spans="1:29" x14ac:dyDescent="0.3">
      <c r="A4670" t="s">
        <v>13550</v>
      </c>
      <c r="B4670">
        <v>741</v>
      </c>
      <c r="C4670" t="str">
        <f>VLOOKUP($B4670,Hosts!$A:$M,10,0)</f>
        <v>Within a few hours</v>
      </c>
      <c r="D4670" s="70">
        <f>VLOOKUP($B4670,Hosts!$A:$M,11,0)</f>
        <v>1</v>
      </c>
      <c r="E4670" s="70">
        <f>VLOOKUP($B4670,Hosts!$A:$M,12,0)</f>
        <v>0.97</v>
      </c>
      <c r="F4670" t="str">
        <f>VLOOKUP($B4670,Hosts!$A:$M,13,0)</f>
        <v>Yes</v>
      </c>
      <c r="G4670" t="str">
        <f>INDEX(Hosts!$A:$M, MATCH(Places!$B4670,Hosts!$A:$A,0), MATCH(Places!G$1,Hosts!$A$1:$M$1,0))</f>
        <v>Within a few hours</v>
      </c>
      <c r="H4670" s="70">
        <f>INDEX(Hosts!$A:$M, MATCH(Places!$B4670,Hosts!$A:$A,0), MATCH(Places!H$1,Hosts!$A$1:$M$1,0))</f>
        <v>1</v>
      </c>
      <c r="I4670" s="70">
        <f>INDEX(Hosts!$A:$M, MATCH(Places!$B4670,Hosts!$A:$A,0), MATCH(Places!I$1,Hosts!$A$1:$M$1,0))</f>
        <v>0.97</v>
      </c>
      <c r="J4670" t="str">
        <f>INDEX(Hosts!$A:$M, MATCH(Places!$B4670,Hosts!$A:$A,0), MATCH(Places!J$1,Hosts!$A$1:$M$1,0))</f>
        <v>Yes</v>
      </c>
      <c r="K4670">
        <v>7</v>
      </c>
      <c r="L4670" t="str">
        <f>VLOOKUP($K4670,Neighborhoods!$A:$C,2,0)</f>
        <v>Brooklyn</v>
      </c>
      <c r="M4670" t="str">
        <f>VLOOKUP($K4670,Neighborhoods!$A:$C,3,0)</f>
        <v>Bedford-Stuyvesant</v>
      </c>
      <c r="N4670" t="str">
        <f>INDEX(Neighborhoods!$A:$C, MATCH(Places!$K4670,Neighborhoods!$A:$A,0), MATCH(Places!N$1,Neighborhoods!$A$1:$C$1,0))</f>
        <v>Brooklyn</v>
      </c>
      <c r="O4670" t="str">
        <f>INDEX(Neighborhoods!$A:$C, MATCH(Places!$K4670,Neighborhoods!$A:$A,0), MATCH(Places!O$1,Neighborhoods!$A$1:$C$1,0))</f>
        <v>Bedford-Stuyvesant</v>
      </c>
      <c r="P4670" t="s">
        <v>11822</v>
      </c>
      <c r="Q4670" t="str">
        <f t="shared" si="288"/>
        <v>No</v>
      </c>
      <c r="R4670">
        <v>4</v>
      </c>
      <c r="S4670" t="str">
        <f t="shared" si="289"/>
        <v>Medium</v>
      </c>
      <c r="T4670" s="50">
        <v>135</v>
      </c>
      <c r="U4670" s="70">
        <f t="shared" si="290"/>
        <v>0.03</v>
      </c>
      <c r="V4670" s="52">
        <v>4.92</v>
      </c>
      <c r="W4670" s="52" t="str" cm="1">
        <f t="array" ref="W4670">_xlfn.SWITCH(ROUND(V4670,0),5,"Excellent",4,"Good",3,"Ok","Bad")</f>
        <v>Excellent</v>
      </c>
      <c r="X4670">
        <v>51</v>
      </c>
      <c r="Y4670" t="str">
        <f t="shared" si="291"/>
        <v>No</v>
      </c>
      <c r="Z4670" s="68">
        <v>43600</v>
      </c>
      <c r="AA4670" s="68">
        <v>43905</v>
      </c>
      <c r="AB4670">
        <v>361</v>
      </c>
      <c r="AC4670" t="s">
        <v>15615</v>
      </c>
    </row>
    <row r="4671" spans="1:29" x14ac:dyDescent="0.3">
      <c r="A4671" t="s">
        <v>14698</v>
      </c>
      <c r="B4671">
        <v>1393</v>
      </c>
      <c r="C4671" t="str">
        <f>VLOOKUP($B4671,Hosts!$A:$M,10,0)</f>
        <v>Within a few hours</v>
      </c>
      <c r="D4671" s="70">
        <f>VLOOKUP($B4671,Hosts!$A:$M,11,0)</f>
        <v>1</v>
      </c>
      <c r="E4671" s="70">
        <f>VLOOKUP($B4671,Hosts!$A:$M,12,0)</f>
        <v>1</v>
      </c>
      <c r="F4671" t="str">
        <f>VLOOKUP($B4671,Hosts!$A:$M,13,0)</f>
        <v>No</v>
      </c>
      <c r="G4671" t="str">
        <f>INDEX(Hosts!$A:$M, MATCH(Places!$B4671,Hosts!$A:$A,0), MATCH(Places!G$1,Hosts!$A$1:$M$1,0))</f>
        <v>Within a few hours</v>
      </c>
      <c r="H4671" s="70">
        <f>INDEX(Hosts!$A:$M, MATCH(Places!$B4671,Hosts!$A:$A,0), MATCH(Places!H$1,Hosts!$A$1:$M$1,0))</f>
        <v>1</v>
      </c>
      <c r="I4671" s="70">
        <f>INDEX(Hosts!$A:$M, MATCH(Places!$B4671,Hosts!$A:$A,0), MATCH(Places!I$1,Hosts!$A$1:$M$1,0))</f>
        <v>1</v>
      </c>
      <c r="J4671" t="str">
        <f>INDEX(Hosts!$A:$M, MATCH(Places!$B4671,Hosts!$A:$A,0), MATCH(Places!J$1,Hosts!$A$1:$M$1,0))</f>
        <v>No</v>
      </c>
      <c r="K4671">
        <v>14</v>
      </c>
      <c r="L4671" t="str">
        <f>VLOOKUP($K4671,Neighborhoods!$A:$C,2,0)</f>
        <v>Manhattan</v>
      </c>
      <c r="M4671" t="str">
        <f>VLOOKUP($K4671,Neighborhoods!$A:$C,3,0)</f>
        <v>East Harlem</v>
      </c>
      <c r="N4671" t="str">
        <f>INDEX(Neighborhoods!$A:$C, MATCH(Places!$K4671,Neighborhoods!$A:$A,0), MATCH(Places!N$1,Neighborhoods!$A$1:$C$1,0))</f>
        <v>Manhattan</v>
      </c>
      <c r="O4671" t="str">
        <f>INDEX(Neighborhoods!$A:$C, MATCH(Places!$K4671,Neighborhoods!$A:$A,0), MATCH(Places!O$1,Neighborhoods!$A$1:$C$1,0))</f>
        <v>East Harlem</v>
      </c>
      <c r="P4671" t="s">
        <v>1</v>
      </c>
      <c r="Q4671" t="str">
        <f t="shared" si="288"/>
        <v>Yes</v>
      </c>
      <c r="R4671">
        <v>2</v>
      </c>
      <c r="S4671" t="str">
        <f t="shared" si="289"/>
        <v>Small</v>
      </c>
      <c r="T4671" s="50">
        <v>80</v>
      </c>
      <c r="U4671" s="70">
        <f t="shared" si="290"/>
        <v>0.03</v>
      </c>
      <c r="V4671" s="52">
        <v>4.6399999999999997</v>
      </c>
      <c r="W4671" s="52" t="str" cm="1">
        <f t="array" ref="W4671">_xlfn.SWITCH(ROUND(V4671,0),5,"Excellent",4,"Good",3,"Ok","Bad")</f>
        <v>Excellent</v>
      </c>
      <c r="X4671">
        <v>11</v>
      </c>
      <c r="Y4671" t="str">
        <f t="shared" si="291"/>
        <v>No</v>
      </c>
      <c r="Z4671" s="68">
        <v>43566</v>
      </c>
      <c r="AA4671" s="68">
        <v>43646</v>
      </c>
      <c r="AB4671">
        <v>179</v>
      </c>
      <c r="AC4671" t="s">
        <v>15615</v>
      </c>
    </row>
    <row r="4672" spans="1:29" x14ac:dyDescent="0.3">
      <c r="A4672" t="s">
        <v>3271</v>
      </c>
      <c r="B4672">
        <v>3829</v>
      </c>
      <c r="C4672" t="str">
        <f>VLOOKUP($B4672,Hosts!$A:$M,10,0)</f>
        <v>Within an hour</v>
      </c>
      <c r="D4672" s="70">
        <f>VLOOKUP($B4672,Hosts!$A:$M,11,0)</f>
        <v>1</v>
      </c>
      <c r="E4672" s="70">
        <f>VLOOKUP($B4672,Hosts!$A:$M,12,0)</f>
        <v>1</v>
      </c>
      <c r="F4672" t="str">
        <f>VLOOKUP($B4672,Hosts!$A:$M,13,0)</f>
        <v>No</v>
      </c>
      <c r="G4672" t="str">
        <f>INDEX(Hosts!$A:$M, MATCH(Places!$B4672,Hosts!$A:$A,0), MATCH(Places!G$1,Hosts!$A$1:$M$1,0))</f>
        <v>Within an hour</v>
      </c>
      <c r="H4672" s="70">
        <f>INDEX(Hosts!$A:$M, MATCH(Places!$B4672,Hosts!$A:$A,0), MATCH(Places!H$1,Hosts!$A$1:$M$1,0))</f>
        <v>1</v>
      </c>
      <c r="I4672" s="70">
        <f>INDEX(Hosts!$A:$M, MATCH(Places!$B4672,Hosts!$A:$A,0), MATCH(Places!I$1,Hosts!$A$1:$M$1,0))</f>
        <v>1</v>
      </c>
      <c r="J4672" t="str">
        <f>INDEX(Hosts!$A:$M, MATCH(Places!$B4672,Hosts!$A:$A,0), MATCH(Places!J$1,Hosts!$A$1:$M$1,0))</f>
        <v>No</v>
      </c>
      <c r="K4672">
        <v>17</v>
      </c>
      <c r="L4672" t="str">
        <f>VLOOKUP($K4672,Neighborhoods!$A:$C,2,0)</f>
        <v>Manhattan</v>
      </c>
      <c r="M4672" t="str">
        <f>VLOOKUP($K4672,Neighborhoods!$A:$C,3,0)</f>
        <v>Hell's Kitchen</v>
      </c>
      <c r="N4672" t="str">
        <f>INDEX(Neighborhoods!$A:$C, MATCH(Places!$K4672,Neighborhoods!$A:$A,0), MATCH(Places!N$1,Neighborhoods!$A$1:$C$1,0))</f>
        <v>Manhattan</v>
      </c>
      <c r="O4672" t="str">
        <f>INDEX(Neighborhoods!$A:$C, MATCH(Places!$K4672,Neighborhoods!$A:$A,0), MATCH(Places!O$1,Neighborhoods!$A$1:$C$1,0))</f>
        <v>Hell's Kitchen</v>
      </c>
      <c r="P4672" t="s">
        <v>16</v>
      </c>
      <c r="Q4672" t="str">
        <f t="shared" si="288"/>
        <v>Yes</v>
      </c>
      <c r="R4672">
        <v>2</v>
      </c>
      <c r="S4672" t="str">
        <f t="shared" si="289"/>
        <v>Small</v>
      </c>
      <c r="T4672" s="50">
        <v>34</v>
      </c>
      <c r="U4672" s="70">
        <f t="shared" si="290"/>
        <v>0.03</v>
      </c>
      <c r="V4672" s="52">
        <v>4.5599999999999996</v>
      </c>
      <c r="W4672" s="52" t="str" cm="1">
        <f t="array" ref="W4672">_xlfn.SWITCH(ROUND(V4672,0),5,"Excellent",4,"Good",3,"Ok","Bad")</f>
        <v>Excellent</v>
      </c>
      <c r="X4672">
        <v>39</v>
      </c>
      <c r="Y4672" t="str">
        <f t="shared" si="291"/>
        <v>No</v>
      </c>
      <c r="Z4672" s="68">
        <v>43564</v>
      </c>
      <c r="AA4672" s="68">
        <v>44057</v>
      </c>
      <c r="AB4672">
        <v>363</v>
      </c>
      <c r="AC4672" t="s">
        <v>15616</v>
      </c>
    </row>
    <row r="4673" spans="1:29" x14ac:dyDescent="0.3">
      <c r="A4673" t="s">
        <v>3271</v>
      </c>
      <c r="B4673">
        <v>3829</v>
      </c>
      <c r="C4673" t="str">
        <f>VLOOKUP($B4673,Hosts!$A:$M,10,0)</f>
        <v>Within an hour</v>
      </c>
      <c r="D4673" s="70">
        <f>VLOOKUP($B4673,Hosts!$A:$M,11,0)</f>
        <v>1</v>
      </c>
      <c r="E4673" s="70">
        <f>VLOOKUP($B4673,Hosts!$A:$M,12,0)</f>
        <v>1</v>
      </c>
      <c r="F4673" t="str">
        <f>VLOOKUP($B4673,Hosts!$A:$M,13,0)</f>
        <v>No</v>
      </c>
      <c r="G4673" t="str">
        <f>INDEX(Hosts!$A:$M, MATCH(Places!$B4673,Hosts!$A:$A,0), MATCH(Places!G$1,Hosts!$A$1:$M$1,0))</f>
        <v>Within an hour</v>
      </c>
      <c r="H4673" s="70">
        <f>INDEX(Hosts!$A:$M, MATCH(Places!$B4673,Hosts!$A:$A,0), MATCH(Places!H$1,Hosts!$A$1:$M$1,0))</f>
        <v>1</v>
      </c>
      <c r="I4673" s="70">
        <f>INDEX(Hosts!$A:$M, MATCH(Places!$B4673,Hosts!$A:$A,0), MATCH(Places!I$1,Hosts!$A$1:$M$1,0))</f>
        <v>1</v>
      </c>
      <c r="J4673" t="str">
        <f>INDEX(Hosts!$A:$M, MATCH(Places!$B4673,Hosts!$A:$A,0), MATCH(Places!J$1,Hosts!$A$1:$M$1,0))</f>
        <v>No</v>
      </c>
      <c r="K4673">
        <v>17</v>
      </c>
      <c r="L4673" t="str">
        <f>VLOOKUP($K4673,Neighborhoods!$A:$C,2,0)</f>
        <v>Manhattan</v>
      </c>
      <c r="M4673" t="str">
        <f>VLOOKUP($K4673,Neighborhoods!$A:$C,3,0)</f>
        <v>Hell's Kitchen</v>
      </c>
      <c r="N4673" t="str">
        <f>INDEX(Neighborhoods!$A:$C, MATCH(Places!$K4673,Neighborhoods!$A:$A,0), MATCH(Places!N$1,Neighborhoods!$A$1:$C$1,0))</f>
        <v>Manhattan</v>
      </c>
      <c r="O4673" t="str">
        <f>INDEX(Neighborhoods!$A:$C, MATCH(Places!$K4673,Neighborhoods!$A:$A,0), MATCH(Places!O$1,Neighborhoods!$A$1:$C$1,0))</f>
        <v>Hell's Kitchen</v>
      </c>
      <c r="P4673" t="s">
        <v>16</v>
      </c>
      <c r="Q4673" t="str">
        <f t="shared" si="288"/>
        <v>Yes</v>
      </c>
      <c r="R4673">
        <v>1</v>
      </c>
      <c r="S4673" t="str">
        <f t="shared" si="289"/>
        <v>Small</v>
      </c>
      <c r="T4673" s="50">
        <v>36</v>
      </c>
      <c r="U4673" s="70">
        <f t="shared" si="290"/>
        <v>0.03</v>
      </c>
      <c r="V4673" s="52">
        <v>4.57</v>
      </c>
      <c r="W4673" s="52" t="str" cm="1">
        <f t="array" ref="W4673">_xlfn.SWITCH(ROUND(V4673,0),5,"Excellent",4,"Good",3,"Ok","Bad")</f>
        <v>Excellent</v>
      </c>
      <c r="X4673">
        <v>44</v>
      </c>
      <c r="Y4673" t="str">
        <f t="shared" si="291"/>
        <v>No</v>
      </c>
      <c r="Z4673" s="68">
        <v>43566</v>
      </c>
      <c r="AA4673" s="68">
        <v>44052</v>
      </c>
      <c r="AB4673">
        <v>364</v>
      </c>
      <c r="AC4673" t="s">
        <v>15616</v>
      </c>
    </row>
    <row r="4674" spans="1:29" x14ac:dyDescent="0.3">
      <c r="A4674" t="s">
        <v>3272</v>
      </c>
      <c r="B4674">
        <v>3829</v>
      </c>
      <c r="C4674" t="str">
        <f>VLOOKUP($B4674,Hosts!$A:$M,10,0)</f>
        <v>Within an hour</v>
      </c>
      <c r="D4674" s="70">
        <f>VLOOKUP($B4674,Hosts!$A:$M,11,0)</f>
        <v>1</v>
      </c>
      <c r="E4674" s="70">
        <f>VLOOKUP($B4674,Hosts!$A:$M,12,0)</f>
        <v>1</v>
      </c>
      <c r="F4674" t="str">
        <f>VLOOKUP($B4674,Hosts!$A:$M,13,0)</f>
        <v>No</v>
      </c>
      <c r="G4674" t="str">
        <f>INDEX(Hosts!$A:$M, MATCH(Places!$B4674,Hosts!$A:$A,0), MATCH(Places!G$1,Hosts!$A$1:$M$1,0))</f>
        <v>Within an hour</v>
      </c>
      <c r="H4674" s="70">
        <f>INDEX(Hosts!$A:$M, MATCH(Places!$B4674,Hosts!$A:$A,0), MATCH(Places!H$1,Hosts!$A$1:$M$1,0))</f>
        <v>1</v>
      </c>
      <c r="I4674" s="70">
        <f>INDEX(Hosts!$A:$M, MATCH(Places!$B4674,Hosts!$A:$A,0), MATCH(Places!I$1,Hosts!$A$1:$M$1,0))</f>
        <v>1</v>
      </c>
      <c r="J4674" t="str">
        <f>INDEX(Hosts!$A:$M, MATCH(Places!$B4674,Hosts!$A:$A,0), MATCH(Places!J$1,Hosts!$A$1:$M$1,0))</f>
        <v>No</v>
      </c>
      <c r="K4674">
        <v>17</v>
      </c>
      <c r="L4674" t="str">
        <f>VLOOKUP($K4674,Neighborhoods!$A:$C,2,0)</f>
        <v>Manhattan</v>
      </c>
      <c r="M4674" t="str">
        <f>VLOOKUP($K4674,Neighborhoods!$A:$C,3,0)</f>
        <v>Hell's Kitchen</v>
      </c>
      <c r="N4674" t="str">
        <f>INDEX(Neighborhoods!$A:$C, MATCH(Places!$K4674,Neighborhoods!$A:$A,0), MATCH(Places!N$1,Neighborhoods!$A$1:$C$1,0))</f>
        <v>Manhattan</v>
      </c>
      <c r="O4674" t="str">
        <f>INDEX(Neighborhoods!$A:$C, MATCH(Places!$K4674,Neighborhoods!$A:$A,0), MATCH(Places!O$1,Neighborhoods!$A$1:$C$1,0))</f>
        <v>Hell's Kitchen</v>
      </c>
      <c r="P4674" t="s">
        <v>16</v>
      </c>
      <c r="Q4674" t="str">
        <f t="shared" si="288"/>
        <v>Yes</v>
      </c>
      <c r="R4674">
        <v>1</v>
      </c>
      <c r="S4674" t="str">
        <f t="shared" si="289"/>
        <v>Small</v>
      </c>
      <c r="T4674" s="50">
        <v>43</v>
      </c>
      <c r="U4674" s="70">
        <f t="shared" si="290"/>
        <v>0.03</v>
      </c>
      <c r="V4674" s="52">
        <v>4.84</v>
      </c>
      <c r="W4674" s="52" t="str" cm="1">
        <f t="array" ref="W4674">_xlfn.SWITCH(ROUND(V4674,0),5,"Excellent",4,"Good",3,"Ok","Bad")</f>
        <v>Excellent</v>
      </c>
      <c r="X4674">
        <v>57</v>
      </c>
      <c r="Y4674" t="str">
        <f t="shared" si="291"/>
        <v>No</v>
      </c>
      <c r="Z4674" s="68">
        <v>43567</v>
      </c>
      <c r="AA4674" s="68">
        <v>43899</v>
      </c>
      <c r="AB4674">
        <v>364</v>
      </c>
      <c r="AC4674" t="s">
        <v>15616</v>
      </c>
    </row>
    <row r="4675" spans="1:29" x14ac:dyDescent="0.3">
      <c r="A4675" t="s">
        <v>3273</v>
      </c>
      <c r="B4675">
        <v>1481</v>
      </c>
      <c r="C4675" t="str">
        <f>VLOOKUP($B4675,Hosts!$A:$M,10,0)</f>
        <v>Within a few hours</v>
      </c>
      <c r="D4675" s="70">
        <f>VLOOKUP($B4675,Hosts!$A:$M,11,0)</f>
        <v>0.71</v>
      </c>
      <c r="E4675" s="70">
        <f>VLOOKUP($B4675,Hosts!$A:$M,12,0)</f>
        <v>0.89</v>
      </c>
      <c r="F4675" t="str">
        <f>VLOOKUP($B4675,Hosts!$A:$M,13,0)</f>
        <v>No</v>
      </c>
      <c r="G4675" t="str">
        <f>INDEX(Hosts!$A:$M, MATCH(Places!$B4675,Hosts!$A:$A,0), MATCH(Places!G$1,Hosts!$A$1:$M$1,0))</f>
        <v>Within a few hours</v>
      </c>
      <c r="H4675" s="70">
        <f>INDEX(Hosts!$A:$M, MATCH(Places!$B4675,Hosts!$A:$A,0), MATCH(Places!H$1,Hosts!$A$1:$M$1,0))</f>
        <v>0.71</v>
      </c>
      <c r="I4675" s="70">
        <f>INDEX(Hosts!$A:$M, MATCH(Places!$B4675,Hosts!$A:$A,0), MATCH(Places!I$1,Hosts!$A$1:$M$1,0))</f>
        <v>0.89</v>
      </c>
      <c r="J4675" t="str">
        <f>INDEX(Hosts!$A:$M, MATCH(Places!$B4675,Hosts!$A:$A,0), MATCH(Places!J$1,Hosts!$A$1:$M$1,0))</f>
        <v>No</v>
      </c>
      <c r="K4675">
        <v>21</v>
      </c>
      <c r="L4675" t="str">
        <f>VLOOKUP($K4675,Neighborhoods!$A:$C,2,0)</f>
        <v>Queens</v>
      </c>
      <c r="M4675" t="str">
        <f>VLOOKUP($K4675,Neighborhoods!$A:$C,3,0)</f>
        <v>Astoria</v>
      </c>
      <c r="N4675" t="str">
        <f>INDEX(Neighborhoods!$A:$C, MATCH(Places!$K4675,Neighborhoods!$A:$A,0), MATCH(Places!N$1,Neighborhoods!$A$1:$C$1,0))</f>
        <v>Queens</v>
      </c>
      <c r="O4675" t="str">
        <f>INDEX(Neighborhoods!$A:$C, MATCH(Places!$K4675,Neighborhoods!$A:$A,0), MATCH(Places!O$1,Neighborhoods!$A$1:$C$1,0))</f>
        <v>Astoria</v>
      </c>
      <c r="P4675" t="s">
        <v>1</v>
      </c>
      <c r="Q4675" t="str">
        <f t="shared" ref="Q4675:Q4738" si="292">IF(OR(P4675="Private room",P4675="Shared room"),"Yes","No")</f>
        <v>Yes</v>
      </c>
      <c r="R4675">
        <v>2</v>
      </c>
      <c r="S4675" t="str">
        <f t="shared" ref="S4675:S4738" si="293">IF(R4675&lt;=2,"Small",IF(R4675&lt;=5,"Medium","Large"))</f>
        <v>Small</v>
      </c>
      <c r="T4675" s="50">
        <v>75</v>
      </c>
      <c r="U4675" s="70">
        <f t="shared" ref="U4675:U4738" si="294">VLOOKUP($T4675,$AF$1:$AG$5,2)</f>
        <v>0.03</v>
      </c>
      <c r="V4675" s="52">
        <v>4.7300000000000004</v>
      </c>
      <c r="W4675" s="52" t="str" cm="1">
        <f t="array" ref="W4675">_xlfn.SWITCH(ROUND(V4675,0),5,"Excellent",4,"Good",3,"Ok","Bad")</f>
        <v>Excellent</v>
      </c>
      <c r="X4675">
        <v>15</v>
      </c>
      <c r="Y4675" t="str">
        <f t="shared" ref="Y4675:Y4738" si="295">IF(AND(V4675&gt;4.8,X4675&gt;100),"Yes","No")</f>
        <v>No</v>
      </c>
      <c r="Z4675" s="68">
        <v>43566</v>
      </c>
      <c r="AA4675" s="68">
        <v>43730</v>
      </c>
      <c r="AB4675">
        <v>0</v>
      </c>
      <c r="AC4675" t="s">
        <v>15616</v>
      </c>
    </row>
    <row r="4676" spans="1:29" x14ac:dyDescent="0.3">
      <c r="A4676" t="s">
        <v>14854</v>
      </c>
      <c r="B4676">
        <v>3292</v>
      </c>
      <c r="C4676" t="str">
        <f>VLOOKUP($B4676,Hosts!$A:$M,10,0)</f>
        <v>Within an hour</v>
      </c>
      <c r="D4676" s="70">
        <f>VLOOKUP($B4676,Hosts!$A:$M,11,0)</f>
        <v>1</v>
      </c>
      <c r="E4676" s="70">
        <f>VLOOKUP($B4676,Hosts!$A:$M,12,0)</f>
        <v>0.79</v>
      </c>
      <c r="F4676" t="str">
        <f>VLOOKUP($B4676,Hosts!$A:$M,13,0)</f>
        <v>No</v>
      </c>
      <c r="G4676" t="str">
        <f>INDEX(Hosts!$A:$M, MATCH(Places!$B4676,Hosts!$A:$A,0), MATCH(Places!G$1,Hosts!$A$1:$M$1,0))</f>
        <v>Within an hour</v>
      </c>
      <c r="H4676" s="70">
        <f>INDEX(Hosts!$A:$M, MATCH(Places!$B4676,Hosts!$A:$A,0), MATCH(Places!H$1,Hosts!$A$1:$M$1,0))</f>
        <v>1</v>
      </c>
      <c r="I4676" s="70">
        <f>INDEX(Hosts!$A:$M, MATCH(Places!$B4676,Hosts!$A:$A,0), MATCH(Places!I$1,Hosts!$A$1:$M$1,0))</f>
        <v>0.79</v>
      </c>
      <c r="J4676" t="str">
        <f>INDEX(Hosts!$A:$M, MATCH(Places!$B4676,Hosts!$A:$A,0), MATCH(Places!J$1,Hosts!$A$1:$M$1,0))</f>
        <v>No</v>
      </c>
      <c r="K4676">
        <v>8</v>
      </c>
      <c r="L4676" t="str">
        <f>VLOOKUP($K4676,Neighborhoods!$A:$C,2,0)</f>
        <v>Brooklyn</v>
      </c>
      <c r="M4676" t="str">
        <f>VLOOKUP($K4676,Neighborhoods!$A:$C,3,0)</f>
        <v>Bushwick</v>
      </c>
      <c r="N4676" t="str">
        <f>INDEX(Neighborhoods!$A:$C, MATCH(Places!$K4676,Neighborhoods!$A:$A,0), MATCH(Places!N$1,Neighborhoods!$A$1:$C$1,0))</f>
        <v>Brooklyn</v>
      </c>
      <c r="O4676" t="str">
        <f>INDEX(Neighborhoods!$A:$C, MATCH(Places!$K4676,Neighborhoods!$A:$A,0), MATCH(Places!O$1,Neighborhoods!$A$1:$C$1,0))</f>
        <v>Bushwick</v>
      </c>
      <c r="P4676" t="s">
        <v>1</v>
      </c>
      <c r="Q4676" t="str">
        <f t="shared" si="292"/>
        <v>Yes</v>
      </c>
      <c r="R4676">
        <v>2</v>
      </c>
      <c r="S4676" t="str">
        <f t="shared" si="293"/>
        <v>Small</v>
      </c>
      <c r="T4676" s="50">
        <v>42</v>
      </c>
      <c r="U4676" s="70">
        <f t="shared" si="294"/>
        <v>0.03</v>
      </c>
      <c r="V4676" s="52">
        <v>5</v>
      </c>
      <c r="W4676" s="52" t="str" cm="1">
        <f t="array" ref="W4676">_xlfn.SWITCH(ROUND(V4676,0),5,"Excellent",4,"Good",3,"Ok","Bad")</f>
        <v>Excellent</v>
      </c>
      <c r="X4676">
        <v>4</v>
      </c>
      <c r="Y4676" t="str">
        <f t="shared" si="295"/>
        <v>No</v>
      </c>
      <c r="Z4676" s="68">
        <v>43819</v>
      </c>
      <c r="AA4676" s="68">
        <v>44044</v>
      </c>
      <c r="AB4676">
        <v>336</v>
      </c>
      <c r="AC4676" t="s">
        <v>15615</v>
      </c>
    </row>
    <row r="4677" spans="1:29" x14ac:dyDescent="0.3">
      <c r="A4677" t="s">
        <v>3274</v>
      </c>
      <c r="B4677">
        <v>249</v>
      </c>
      <c r="C4677" t="str">
        <f>VLOOKUP($B4677,Hosts!$A:$M,10,0)</f>
        <v>Within a day</v>
      </c>
      <c r="D4677" s="70">
        <f>VLOOKUP($B4677,Hosts!$A:$M,11,0)</f>
        <v>1</v>
      </c>
      <c r="E4677" s="70">
        <f>VLOOKUP($B4677,Hosts!$A:$M,12,0)</f>
        <v>1</v>
      </c>
      <c r="F4677" t="str">
        <f>VLOOKUP($B4677,Hosts!$A:$M,13,0)</f>
        <v>Yes</v>
      </c>
      <c r="G4677" t="str">
        <f>INDEX(Hosts!$A:$M, MATCH(Places!$B4677,Hosts!$A:$A,0), MATCH(Places!G$1,Hosts!$A$1:$M$1,0))</f>
        <v>Within a day</v>
      </c>
      <c r="H4677" s="70">
        <f>INDEX(Hosts!$A:$M, MATCH(Places!$B4677,Hosts!$A:$A,0), MATCH(Places!H$1,Hosts!$A$1:$M$1,0))</f>
        <v>1</v>
      </c>
      <c r="I4677" s="70">
        <f>INDEX(Hosts!$A:$M, MATCH(Places!$B4677,Hosts!$A:$A,0), MATCH(Places!I$1,Hosts!$A$1:$M$1,0))</f>
        <v>1</v>
      </c>
      <c r="J4677" t="str">
        <f>INDEX(Hosts!$A:$M, MATCH(Places!$B4677,Hosts!$A:$A,0), MATCH(Places!J$1,Hosts!$A$1:$M$1,0))</f>
        <v>Yes</v>
      </c>
      <c r="K4677">
        <v>7</v>
      </c>
      <c r="L4677" t="str">
        <f>VLOOKUP($K4677,Neighborhoods!$A:$C,2,0)</f>
        <v>Brooklyn</v>
      </c>
      <c r="M4677" t="str">
        <f>VLOOKUP($K4677,Neighborhoods!$A:$C,3,0)</f>
        <v>Bedford-Stuyvesant</v>
      </c>
      <c r="N4677" t="str">
        <f>INDEX(Neighborhoods!$A:$C, MATCH(Places!$K4677,Neighborhoods!$A:$A,0), MATCH(Places!N$1,Neighborhoods!$A$1:$C$1,0))</f>
        <v>Brooklyn</v>
      </c>
      <c r="O4677" t="str">
        <f>INDEX(Neighborhoods!$A:$C, MATCH(Places!$K4677,Neighborhoods!$A:$A,0), MATCH(Places!O$1,Neighborhoods!$A$1:$C$1,0))</f>
        <v>Bedford-Stuyvesant</v>
      </c>
      <c r="P4677" t="s">
        <v>11822</v>
      </c>
      <c r="Q4677" t="str">
        <f t="shared" si="292"/>
        <v>No</v>
      </c>
      <c r="R4677">
        <v>4</v>
      </c>
      <c r="S4677" t="str">
        <f t="shared" si="293"/>
        <v>Medium</v>
      </c>
      <c r="T4677" s="50">
        <v>115</v>
      </c>
      <c r="U4677" s="70">
        <f t="shared" si="294"/>
        <v>0.03</v>
      </c>
      <c r="V4677" s="52">
        <v>5</v>
      </c>
      <c r="W4677" s="52" t="str" cm="1">
        <f t="array" ref="W4677">_xlfn.SWITCH(ROUND(V4677,0),5,"Excellent",4,"Good",3,"Ok","Bad")</f>
        <v>Excellent</v>
      </c>
      <c r="X4677">
        <v>28</v>
      </c>
      <c r="Y4677" t="str">
        <f t="shared" si="295"/>
        <v>No</v>
      </c>
      <c r="Z4677" s="68">
        <v>43570</v>
      </c>
      <c r="AA4677" s="68">
        <v>43898</v>
      </c>
      <c r="AB4677">
        <v>43</v>
      </c>
      <c r="AC4677" t="s">
        <v>15616</v>
      </c>
    </row>
    <row r="4678" spans="1:29" x14ac:dyDescent="0.3">
      <c r="A4678" t="s">
        <v>3275</v>
      </c>
      <c r="B4678">
        <v>1952</v>
      </c>
      <c r="C4678" t="str">
        <f>VLOOKUP($B4678,Hosts!$A:$M,10,0)</f>
        <v>Within an hour</v>
      </c>
      <c r="D4678" s="70">
        <f>VLOOKUP($B4678,Hosts!$A:$M,11,0)</f>
        <v>1</v>
      </c>
      <c r="E4678" s="70">
        <f>VLOOKUP($B4678,Hosts!$A:$M,12,0)</f>
        <v>0.96</v>
      </c>
      <c r="F4678" t="str">
        <f>VLOOKUP($B4678,Hosts!$A:$M,13,0)</f>
        <v>Yes</v>
      </c>
      <c r="G4678" t="str">
        <f>INDEX(Hosts!$A:$M, MATCH(Places!$B4678,Hosts!$A:$A,0), MATCH(Places!G$1,Hosts!$A$1:$M$1,0))</f>
        <v>Within an hour</v>
      </c>
      <c r="H4678" s="70">
        <f>INDEX(Hosts!$A:$M, MATCH(Places!$B4678,Hosts!$A:$A,0), MATCH(Places!H$1,Hosts!$A$1:$M$1,0))</f>
        <v>1</v>
      </c>
      <c r="I4678" s="70">
        <f>INDEX(Hosts!$A:$M, MATCH(Places!$B4678,Hosts!$A:$A,0), MATCH(Places!I$1,Hosts!$A$1:$M$1,0))</f>
        <v>0.96</v>
      </c>
      <c r="J4678" t="str">
        <f>INDEX(Hosts!$A:$M, MATCH(Places!$B4678,Hosts!$A:$A,0), MATCH(Places!J$1,Hosts!$A$1:$M$1,0))</f>
        <v>Yes</v>
      </c>
      <c r="K4678">
        <v>8</v>
      </c>
      <c r="L4678" t="str">
        <f>VLOOKUP($K4678,Neighborhoods!$A:$C,2,0)</f>
        <v>Brooklyn</v>
      </c>
      <c r="M4678" t="str">
        <f>VLOOKUP($K4678,Neighborhoods!$A:$C,3,0)</f>
        <v>Bushwick</v>
      </c>
      <c r="N4678" t="str">
        <f>INDEX(Neighborhoods!$A:$C, MATCH(Places!$K4678,Neighborhoods!$A:$A,0), MATCH(Places!N$1,Neighborhoods!$A$1:$C$1,0))</f>
        <v>Brooklyn</v>
      </c>
      <c r="O4678" t="str">
        <f>INDEX(Neighborhoods!$A:$C, MATCH(Places!$K4678,Neighborhoods!$A:$A,0), MATCH(Places!O$1,Neighborhoods!$A$1:$C$1,0))</f>
        <v>Bushwick</v>
      </c>
      <c r="P4678" t="s">
        <v>11822</v>
      </c>
      <c r="Q4678" t="str">
        <f t="shared" si="292"/>
        <v>No</v>
      </c>
      <c r="R4678">
        <v>7</v>
      </c>
      <c r="S4678" t="str">
        <f t="shared" si="293"/>
        <v>Large</v>
      </c>
      <c r="T4678" s="50">
        <v>27</v>
      </c>
      <c r="U4678" s="70">
        <f t="shared" si="294"/>
        <v>0.03</v>
      </c>
      <c r="V4678" s="52">
        <v>4.91</v>
      </c>
      <c r="W4678" s="52" t="str" cm="1">
        <f t="array" ref="W4678">_xlfn.SWITCH(ROUND(V4678,0),5,"Excellent",4,"Good",3,"Ok","Bad")</f>
        <v>Excellent</v>
      </c>
      <c r="X4678">
        <v>46</v>
      </c>
      <c r="Y4678" t="str">
        <f t="shared" si="295"/>
        <v>No</v>
      </c>
      <c r="Z4678" s="68">
        <v>43567</v>
      </c>
      <c r="AA4678" s="68">
        <v>44025</v>
      </c>
      <c r="AB4678">
        <v>96</v>
      </c>
      <c r="AC4678" t="s">
        <v>15615</v>
      </c>
    </row>
    <row r="4679" spans="1:29" x14ac:dyDescent="0.3">
      <c r="A4679" t="s">
        <v>3276</v>
      </c>
      <c r="B4679">
        <v>1949</v>
      </c>
      <c r="C4679" t="str">
        <f>VLOOKUP($B4679,Hosts!$A:$M,10,0)</f>
        <v>Within an hour</v>
      </c>
      <c r="D4679" s="70">
        <f>VLOOKUP($B4679,Hosts!$A:$M,11,0)</f>
        <v>1</v>
      </c>
      <c r="E4679" s="70">
        <f>VLOOKUP($B4679,Hosts!$A:$M,12,0)</f>
        <v>0.91</v>
      </c>
      <c r="F4679" t="str">
        <f>VLOOKUP($B4679,Hosts!$A:$M,13,0)</f>
        <v>Yes</v>
      </c>
      <c r="G4679" t="str">
        <f>INDEX(Hosts!$A:$M, MATCH(Places!$B4679,Hosts!$A:$A,0), MATCH(Places!G$1,Hosts!$A$1:$M$1,0))</f>
        <v>Within an hour</v>
      </c>
      <c r="H4679" s="70">
        <f>INDEX(Hosts!$A:$M, MATCH(Places!$B4679,Hosts!$A:$A,0), MATCH(Places!H$1,Hosts!$A$1:$M$1,0))</f>
        <v>1</v>
      </c>
      <c r="I4679" s="70">
        <f>INDEX(Hosts!$A:$M, MATCH(Places!$B4679,Hosts!$A:$A,0), MATCH(Places!I$1,Hosts!$A$1:$M$1,0))</f>
        <v>0.91</v>
      </c>
      <c r="J4679" t="str">
        <f>INDEX(Hosts!$A:$M, MATCH(Places!$B4679,Hosts!$A:$A,0), MATCH(Places!J$1,Hosts!$A$1:$M$1,0))</f>
        <v>Yes</v>
      </c>
      <c r="K4679">
        <v>12</v>
      </c>
      <c r="L4679" t="str">
        <f>VLOOKUP($K4679,Neighborhoods!$A:$C,2,0)</f>
        <v>Brooklyn</v>
      </c>
      <c r="M4679" t="str">
        <f>VLOOKUP($K4679,Neighborhoods!$A:$C,3,0)</f>
        <v>Williamsburg</v>
      </c>
      <c r="N4679" t="str">
        <f>INDEX(Neighborhoods!$A:$C, MATCH(Places!$K4679,Neighborhoods!$A:$A,0), MATCH(Places!N$1,Neighborhoods!$A$1:$C$1,0))</f>
        <v>Brooklyn</v>
      </c>
      <c r="O4679" t="str">
        <f>INDEX(Neighborhoods!$A:$C, MATCH(Places!$K4679,Neighborhoods!$A:$A,0), MATCH(Places!O$1,Neighborhoods!$A$1:$C$1,0))</f>
        <v>Williamsburg</v>
      </c>
      <c r="P4679" t="s">
        <v>1</v>
      </c>
      <c r="Q4679" t="str">
        <f t="shared" si="292"/>
        <v>Yes</v>
      </c>
      <c r="R4679">
        <v>2</v>
      </c>
      <c r="S4679" t="str">
        <f t="shared" si="293"/>
        <v>Small</v>
      </c>
      <c r="T4679" s="50">
        <v>60</v>
      </c>
      <c r="U4679" s="70">
        <f t="shared" si="294"/>
        <v>0.03</v>
      </c>
      <c r="V4679" s="52">
        <v>5</v>
      </c>
      <c r="W4679" s="52" t="str" cm="1">
        <f t="array" ref="W4679">_xlfn.SWITCH(ROUND(V4679,0),5,"Excellent",4,"Good",3,"Ok","Bad")</f>
        <v>Excellent</v>
      </c>
      <c r="X4679">
        <v>27</v>
      </c>
      <c r="Y4679" t="str">
        <f t="shared" si="295"/>
        <v>No</v>
      </c>
      <c r="Z4679" s="68">
        <v>43579</v>
      </c>
      <c r="AA4679" s="68">
        <v>43902</v>
      </c>
      <c r="AB4679">
        <v>1</v>
      </c>
      <c r="AC4679" t="s">
        <v>15615</v>
      </c>
    </row>
    <row r="4680" spans="1:29" x14ac:dyDescent="0.3">
      <c r="A4680" t="s">
        <v>13632</v>
      </c>
      <c r="B4680">
        <v>3824</v>
      </c>
      <c r="C4680" t="str">
        <f>VLOOKUP($B4680,Hosts!$A:$M,10,0)</f>
        <v>Within an hour</v>
      </c>
      <c r="D4680" s="70">
        <f>VLOOKUP($B4680,Hosts!$A:$M,11,0)</f>
        <v>1</v>
      </c>
      <c r="E4680" s="70">
        <f>VLOOKUP($B4680,Hosts!$A:$M,12,0)</f>
        <v>0.98</v>
      </c>
      <c r="F4680" t="str">
        <f>VLOOKUP($B4680,Hosts!$A:$M,13,0)</f>
        <v>Yes</v>
      </c>
      <c r="G4680" t="str">
        <f>INDEX(Hosts!$A:$M, MATCH(Places!$B4680,Hosts!$A:$A,0), MATCH(Places!G$1,Hosts!$A$1:$M$1,0))</f>
        <v>Within an hour</v>
      </c>
      <c r="H4680" s="70">
        <f>INDEX(Hosts!$A:$M, MATCH(Places!$B4680,Hosts!$A:$A,0), MATCH(Places!H$1,Hosts!$A$1:$M$1,0))</f>
        <v>1</v>
      </c>
      <c r="I4680" s="70">
        <f>INDEX(Hosts!$A:$M, MATCH(Places!$B4680,Hosts!$A:$A,0), MATCH(Places!I$1,Hosts!$A$1:$M$1,0))</f>
        <v>0.98</v>
      </c>
      <c r="J4680" t="str">
        <f>INDEX(Hosts!$A:$M, MATCH(Places!$B4680,Hosts!$A:$A,0), MATCH(Places!J$1,Hosts!$A$1:$M$1,0))</f>
        <v>Yes</v>
      </c>
      <c r="K4680">
        <v>14</v>
      </c>
      <c r="L4680" t="str">
        <f>VLOOKUP($K4680,Neighborhoods!$A:$C,2,0)</f>
        <v>Manhattan</v>
      </c>
      <c r="M4680" t="str">
        <f>VLOOKUP($K4680,Neighborhoods!$A:$C,3,0)</f>
        <v>East Harlem</v>
      </c>
      <c r="N4680" t="str">
        <f>INDEX(Neighborhoods!$A:$C, MATCH(Places!$K4680,Neighborhoods!$A:$A,0), MATCH(Places!N$1,Neighborhoods!$A$1:$C$1,0))</f>
        <v>Manhattan</v>
      </c>
      <c r="O4680" t="str">
        <f>INDEX(Neighborhoods!$A:$C, MATCH(Places!$K4680,Neighborhoods!$A:$A,0), MATCH(Places!O$1,Neighborhoods!$A$1:$C$1,0))</f>
        <v>East Harlem</v>
      </c>
      <c r="P4680" t="s">
        <v>11822</v>
      </c>
      <c r="Q4680" t="str">
        <f t="shared" si="292"/>
        <v>No</v>
      </c>
      <c r="R4680">
        <v>9</v>
      </c>
      <c r="S4680" t="str">
        <f t="shared" si="293"/>
        <v>Large</v>
      </c>
      <c r="T4680" s="50">
        <v>201</v>
      </c>
      <c r="U4680" s="70">
        <f t="shared" si="294"/>
        <v>0.04</v>
      </c>
      <c r="V4680" s="52">
        <v>4.8499999999999996</v>
      </c>
      <c r="W4680" s="52" t="str" cm="1">
        <f t="array" ref="W4680">_xlfn.SWITCH(ROUND(V4680,0),5,"Excellent",4,"Good",3,"Ok","Bad")</f>
        <v>Excellent</v>
      </c>
      <c r="X4680">
        <v>26</v>
      </c>
      <c r="Y4680" t="str">
        <f t="shared" si="295"/>
        <v>No</v>
      </c>
      <c r="Z4680" s="68">
        <v>43583</v>
      </c>
      <c r="AA4680" s="68">
        <v>44052</v>
      </c>
      <c r="AB4680">
        <v>350</v>
      </c>
      <c r="AC4680" t="s">
        <v>15615</v>
      </c>
    </row>
    <row r="4681" spans="1:29" x14ac:dyDescent="0.3">
      <c r="A4681" t="s">
        <v>3277</v>
      </c>
      <c r="B4681">
        <v>3829</v>
      </c>
      <c r="C4681" t="str">
        <f>VLOOKUP($B4681,Hosts!$A:$M,10,0)</f>
        <v>Within an hour</v>
      </c>
      <c r="D4681" s="70">
        <f>VLOOKUP($B4681,Hosts!$A:$M,11,0)</f>
        <v>1</v>
      </c>
      <c r="E4681" s="70">
        <f>VLOOKUP($B4681,Hosts!$A:$M,12,0)</f>
        <v>1</v>
      </c>
      <c r="F4681" t="str">
        <f>VLOOKUP($B4681,Hosts!$A:$M,13,0)</f>
        <v>No</v>
      </c>
      <c r="G4681" t="str">
        <f>INDEX(Hosts!$A:$M, MATCH(Places!$B4681,Hosts!$A:$A,0), MATCH(Places!G$1,Hosts!$A$1:$M$1,0))</f>
        <v>Within an hour</v>
      </c>
      <c r="H4681" s="70">
        <f>INDEX(Hosts!$A:$M, MATCH(Places!$B4681,Hosts!$A:$A,0), MATCH(Places!H$1,Hosts!$A$1:$M$1,0))</f>
        <v>1</v>
      </c>
      <c r="I4681" s="70">
        <f>INDEX(Hosts!$A:$M, MATCH(Places!$B4681,Hosts!$A:$A,0), MATCH(Places!I$1,Hosts!$A$1:$M$1,0))</f>
        <v>1</v>
      </c>
      <c r="J4681" t="str">
        <f>INDEX(Hosts!$A:$M, MATCH(Places!$B4681,Hosts!$A:$A,0), MATCH(Places!J$1,Hosts!$A$1:$M$1,0))</f>
        <v>No</v>
      </c>
      <c r="K4681">
        <v>17</v>
      </c>
      <c r="L4681" t="str">
        <f>VLOOKUP($K4681,Neighborhoods!$A:$C,2,0)</f>
        <v>Manhattan</v>
      </c>
      <c r="M4681" t="str">
        <f>VLOOKUP($K4681,Neighborhoods!$A:$C,3,0)</f>
        <v>Hell's Kitchen</v>
      </c>
      <c r="N4681" t="str">
        <f>INDEX(Neighborhoods!$A:$C, MATCH(Places!$K4681,Neighborhoods!$A:$A,0), MATCH(Places!N$1,Neighborhoods!$A$1:$C$1,0))</f>
        <v>Manhattan</v>
      </c>
      <c r="O4681" t="str">
        <f>INDEX(Neighborhoods!$A:$C, MATCH(Places!$K4681,Neighborhoods!$A:$A,0), MATCH(Places!O$1,Neighborhoods!$A$1:$C$1,0))</f>
        <v>Hell's Kitchen</v>
      </c>
      <c r="P4681" t="s">
        <v>16</v>
      </c>
      <c r="Q4681" t="str">
        <f t="shared" si="292"/>
        <v>Yes</v>
      </c>
      <c r="R4681">
        <v>3</v>
      </c>
      <c r="S4681" t="str">
        <f t="shared" si="293"/>
        <v>Medium</v>
      </c>
      <c r="T4681" s="50">
        <v>35</v>
      </c>
      <c r="U4681" s="70">
        <f t="shared" si="294"/>
        <v>0.03</v>
      </c>
      <c r="V4681" s="52">
        <v>4.6900000000000004</v>
      </c>
      <c r="W4681" s="52" t="str" cm="1">
        <f t="array" ref="W4681">_xlfn.SWITCH(ROUND(V4681,0),5,"Excellent",4,"Good",3,"Ok","Bad")</f>
        <v>Excellent</v>
      </c>
      <c r="X4681">
        <v>35</v>
      </c>
      <c r="Y4681" t="str">
        <f t="shared" si="295"/>
        <v>No</v>
      </c>
      <c r="Z4681" s="68">
        <v>43567</v>
      </c>
      <c r="AA4681" s="68">
        <v>44052</v>
      </c>
      <c r="AB4681">
        <v>363</v>
      </c>
      <c r="AC4681" t="s">
        <v>15616</v>
      </c>
    </row>
    <row r="4682" spans="1:29" x14ac:dyDescent="0.3">
      <c r="A4682" t="s">
        <v>3278</v>
      </c>
      <c r="B4682">
        <v>628</v>
      </c>
      <c r="C4682" t="str">
        <f>VLOOKUP($B4682,Hosts!$A:$M,10,0)</f>
        <v>Within an hour</v>
      </c>
      <c r="D4682" s="70">
        <f>VLOOKUP($B4682,Hosts!$A:$M,11,0)</f>
        <v>1</v>
      </c>
      <c r="E4682" s="70">
        <f>VLOOKUP($B4682,Hosts!$A:$M,12,0)</f>
        <v>0.91</v>
      </c>
      <c r="F4682" t="str">
        <f>VLOOKUP($B4682,Hosts!$A:$M,13,0)</f>
        <v>Yes</v>
      </c>
      <c r="G4682" t="str">
        <f>INDEX(Hosts!$A:$M, MATCH(Places!$B4682,Hosts!$A:$A,0), MATCH(Places!G$1,Hosts!$A$1:$M$1,0))</f>
        <v>Within an hour</v>
      </c>
      <c r="H4682" s="70">
        <f>INDEX(Hosts!$A:$M, MATCH(Places!$B4682,Hosts!$A:$A,0), MATCH(Places!H$1,Hosts!$A$1:$M$1,0))</f>
        <v>1</v>
      </c>
      <c r="I4682" s="70">
        <f>INDEX(Hosts!$A:$M, MATCH(Places!$B4682,Hosts!$A:$A,0), MATCH(Places!I$1,Hosts!$A$1:$M$1,0))</f>
        <v>0.91</v>
      </c>
      <c r="J4682" t="str">
        <f>INDEX(Hosts!$A:$M, MATCH(Places!$B4682,Hosts!$A:$A,0), MATCH(Places!J$1,Hosts!$A$1:$M$1,0))</f>
        <v>Yes</v>
      </c>
      <c r="K4682">
        <v>21</v>
      </c>
      <c r="L4682" t="str">
        <f>VLOOKUP($K4682,Neighborhoods!$A:$C,2,0)</f>
        <v>Queens</v>
      </c>
      <c r="M4682" t="str">
        <f>VLOOKUP($K4682,Neighborhoods!$A:$C,3,0)</f>
        <v>Astoria</v>
      </c>
      <c r="N4682" t="str">
        <f>INDEX(Neighborhoods!$A:$C, MATCH(Places!$K4682,Neighborhoods!$A:$A,0), MATCH(Places!N$1,Neighborhoods!$A$1:$C$1,0))</f>
        <v>Queens</v>
      </c>
      <c r="O4682" t="str">
        <f>INDEX(Neighborhoods!$A:$C, MATCH(Places!$K4682,Neighborhoods!$A:$A,0), MATCH(Places!O$1,Neighborhoods!$A$1:$C$1,0))</f>
        <v>Astoria</v>
      </c>
      <c r="P4682" t="s">
        <v>11822</v>
      </c>
      <c r="Q4682" t="str">
        <f t="shared" si="292"/>
        <v>No</v>
      </c>
      <c r="R4682">
        <v>4</v>
      </c>
      <c r="S4682" t="str">
        <f t="shared" si="293"/>
        <v>Medium</v>
      </c>
      <c r="T4682" s="50">
        <v>207</v>
      </c>
      <c r="U4682" s="70">
        <f t="shared" si="294"/>
        <v>0.04</v>
      </c>
      <c r="V4682" s="52">
        <v>5</v>
      </c>
      <c r="W4682" s="52" t="str" cm="1">
        <f t="array" ref="W4682">_xlfn.SWITCH(ROUND(V4682,0),5,"Excellent",4,"Good",3,"Ok","Bad")</f>
        <v>Excellent</v>
      </c>
      <c r="X4682">
        <v>21</v>
      </c>
      <c r="Y4682" t="str">
        <f t="shared" si="295"/>
        <v>No</v>
      </c>
      <c r="Z4682" s="68">
        <v>43604</v>
      </c>
      <c r="AA4682" s="68">
        <v>43908</v>
      </c>
      <c r="AB4682">
        <v>349</v>
      </c>
      <c r="AC4682" t="s">
        <v>15615</v>
      </c>
    </row>
    <row r="4683" spans="1:29" x14ac:dyDescent="0.3">
      <c r="A4683" t="s">
        <v>14704</v>
      </c>
      <c r="B4683">
        <v>3742</v>
      </c>
      <c r="C4683" t="str">
        <f>VLOOKUP($B4683,Hosts!$A:$M,10,0)</f>
        <v>A few days or more</v>
      </c>
      <c r="D4683" s="70">
        <f>VLOOKUP($B4683,Hosts!$A:$M,11,0)</f>
        <v>0.33</v>
      </c>
      <c r="E4683" s="70">
        <f>VLOOKUP($B4683,Hosts!$A:$M,12,0)</f>
        <v>0.67</v>
      </c>
      <c r="F4683" t="str">
        <f>VLOOKUP($B4683,Hosts!$A:$M,13,0)</f>
        <v>No</v>
      </c>
      <c r="G4683" t="str">
        <f>INDEX(Hosts!$A:$M, MATCH(Places!$B4683,Hosts!$A:$A,0), MATCH(Places!G$1,Hosts!$A$1:$M$1,0))</f>
        <v>A few days or more</v>
      </c>
      <c r="H4683" s="70">
        <f>INDEX(Hosts!$A:$M, MATCH(Places!$B4683,Hosts!$A:$A,0), MATCH(Places!H$1,Hosts!$A$1:$M$1,0))</f>
        <v>0.33</v>
      </c>
      <c r="I4683" s="70">
        <f>INDEX(Hosts!$A:$M, MATCH(Places!$B4683,Hosts!$A:$A,0), MATCH(Places!I$1,Hosts!$A$1:$M$1,0))</f>
        <v>0.67</v>
      </c>
      <c r="J4683" t="str">
        <f>INDEX(Hosts!$A:$M, MATCH(Places!$B4683,Hosts!$A:$A,0), MATCH(Places!J$1,Hosts!$A$1:$M$1,0))</f>
        <v>No</v>
      </c>
      <c r="K4683">
        <v>11</v>
      </c>
      <c r="L4683" t="str">
        <f>VLOOKUP($K4683,Neighborhoods!$A:$C,2,0)</f>
        <v>Brooklyn</v>
      </c>
      <c r="M4683" t="str">
        <f>VLOOKUP($K4683,Neighborhoods!$A:$C,3,0)</f>
        <v>Greenpoint</v>
      </c>
      <c r="N4683" t="str">
        <f>INDEX(Neighborhoods!$A:$C, MATCH(Places!$K4683,Neighborhoods!$A:$A,0), MATCH(Places!N$1,Neighborhoods!$A$1:$C$1,0))</f>
        <v>Brooklyn</v>
      </c>
      <c r="O4683" t="str">
        <f>INDEX(Neighborhoods!$A:$C, MATCH(Places!$K4683,Neighborhoods!$A:$A,0), MATCH(Places!O$1,Neighborhoods!$A$1:$C$1,0))</f>
        <v>Greenpoint</v>
      </c>
      <c r="P4683" t="s">
        <v>11822</v>
      </c>
      <c r="Q4683" t="str">
        <f t="shared" si="292"/>
        <v>No</v>
      </c>
      <c r="R4683">
        <v>2</v>
      </c>
      <c r="S4683" t="str">
        <f t="shared" si="293"/>
        <v>Small</v>
      </c>
      <c r="T4683" s="50">
        <v>95</v>
      </c>
      <c r="U4683" s="70">
        <f t="shared" si="294"/>
        <v>0.03</v>
      </c>
      <c r="V4683" s="52">
        <v>4</v>
      </c>
      <c r="W4683" s="52" t="str" cm="1">
        <f t="array" ref="W4683">_xlfn.SWITCH(ROUND(V4683,0),5,"Excellent",4,"Good",3,"Ok","Bad")</f>
        <v>Good</v>
      </c>
      <c r="X4683">
        <v>3</v>
      </c>
      <c r="Y4683" t="str">
        <f t="shared" si="295"/>
        <v>No</v>
      </c>
      <c r="Z4683" s="68">
        <v>43809</v>
      </c>
      <c r="AA4683" s="68">
        <v>43835</v>
      </c>
      <c r="AB4683">
        <v>134</v>
      </c>
      <c r="AC4683" t="s">
        <v>15616</v>
      </c>
    </row>
    <row r="4684" spans="1:29" x14ac:dyDescent="0.3">
      <c r="A4684" t="s">
        <v>3279</v>
      </c>
      <c r="B4684">
        <v>2650</v>
      </c>
      <c r="C4684" t="str">
        <f>VLOOKUP($B4684,Hosts!$A:$M,10,0)</f>
        <v>Within an hour</v>
      </c>
      <c r="D4684" s="70">
        <f>VLOOKUP($B4684,Hosts!$A:$M,11,0)</f>
        <v>1</v>
      </c>
      <c r="E4684" s="70">
        <f>VLOOKUP($B4684,Hosts!$A:$M,12,0)</f>
        <v>1</v>
      </c>
      <c r="F4684" t="str">
        <f>VLOOKUP($B4684,Hosts!$A:$M,13,0)</f>
        <v>No</v>
      </c>
      <c r="G4684" t="str">
        <f>INDEX(Hosts!$A:$M, MATCH(Places!$B4684,Hosts!$A:$A,0), MATCH(Places!G$1,Hosts!$A$1:$M$1,0))</f>
        <v>Within an hour</v>
      </c>
      <c r="H4684" s="70">
        <f>INDEX(Hosts!$A:$M, MATCH(Places!$B4684,Hosts!$A:$A,0), MATCH(Places!H$1,Hosts!$A$1:$M$1,0))</f>
        <v>1</v>
      </c>
      <c r="I4684" s="70">
        <f>INDEX(Hosts!$A:$M, MATCH(Places!$B4684,Hosts!$A:$A,0), MATCH(Places!I$1,Hosts!$A$1:$M$1,0))</f>
        <v>1</v>
      </c>
      <c r="J4684" t="str">
        <f>INDEX(Hosts!$A:$M, MATCH(Places!$B4684,Hosts!$A:$A,0), MATCH(Places!J$1,Hosts!$A$1:$M$1,0))</f>
        <v>No</v>
      </c>
      <c r="K4684">
        <v>19</v>
      </c>
      <c r="L4684" t="str">
        <f>VLOOKUP($K4684,Neighborhoods!$A:$C,2,0)</f>
        <v>Manhattan</v>
      </c>
      <c r="M4684" t="str">
        <f>VLOOKUP($K4684,Neighborhoods!$A:$C,3,0)</f>
        <v>Upper East Side</v>
      </c>
      <c r="N4684" t="str">
        <f>INDEX(Neighborhoods!$A:$C, MATCH(Places!$K4684,Neighborhoods!$A:$A,0), MATCH(Places!N$1,Neighborhoods!$A$1:$C$1,0))</f>
        <v>Manhattan</v>
      </c>
      <c r="O4684" t="str">
        <f>INDEX(Neighborhoods!$A:$C, MATCH(Places!$K4684,Neighborhoods!$A:$A,0), MATCH(Places!O$1,Neighborhoods!$A$1:$C$1,0))</f>
        <v>Upper East Side</v>
      </c>
      <c r="P4684" t="s">
        <v>11822</v>
      </c>
      <c r="Q4684" t="str">
        <f t="shared" si="292"/>
        <v>No</v>
      </c>
      <c r="R4684">
        <v>2</v>
      </c>
      <c r="S4684" t="str">
        <f t="shared" si="293"/>
        <v>Small</v>
      </c>
      <c r="T4684" s="50">
        <v>90</v>
      </c>
      <c r="U4684" s="70">
        <f t="shared" si="294"/>
        <v>0.03</v>
      </c>
      <c r="V4684" s="52">
        <v>5</v>
      </c>
      <c r="W4684" s="52" t="str" cm="1">
        <f t="array" ref="W4684">_xlfn.SWITCH(ROUND(V4684,0),5,"Excellent",4,"Good",3,"Ok","Bad")</f>
        <v>Excellent</v>
      </c>
      <c r="X4684">
        <v>5</v>
      </c>
      <c r="Y4684" t="str">
        <f t="shared" si="295"/>
        <v>No</v>
      </c>
      <c r="Z4684" s="68">
        <v>43616</v>
      </c>
      <c r="AA4684" s="68">
        <v>44012</v>
      </c>
      <c r="AB4684">
        <v>265</v>
      </c>
      <c r="AC4684" t="s">
        <v>15616</v>
      </c>
    </row>
    <row r="4685" spans="1:29" x14ac:dyDescent="0.3">
      <c r="A4685" t="s">
        <v>3280</v>
      </c>
      <c r="B4685">
        <v>3792</v>
      </c>
      <c r="C4685" t="str">
        <f>VLOOKUP($B4685,Hosts!$A:$M,10,0)</f>
        <v>Within an hour</v>
      </c>
      <c r="D4685" s="70">
        <f>VLOOKUP($B4685,Hosts!$A:$M,11,0)</f>
        <v>1</v>
      </c>
      <c r="E4685" s="70">
        <f>VLOOKUP($B4685,Hosts!$A:$M,12,0)</f>
        <v>0.98</v>
      </c>
      <c r="F4685" t="str">
        <f>VLOOKUP($B4685,Hosts!$A:$M,13,0)</f>
        <v>Yes</v>
      </c>
      <c r="G4685" t="str">
        <f>INDEX(Hosts!$A:$M, MATCH(Places!$B4685,Hosts!$A:$A,0), MATCH(Places!G$1,Hosts!$A$1:$M$1,0))</f>
        <v>Within an hour</v>
      </c>
      <c r="H4685" s="70">
        <f>INDEX(Hosts!$A:$M, MATCH(Places!$B4685,Hosts!$A:$A,0), MATCH(Places!H$1,Hosts!$A$1:$M$1,0))</f>
        <v>1</v>
      </c>
      <c r="I4685" s="70">
        <f>INDEX(Hosts!$A:$M, MATCH(Places!$B4685,Hosts!$A:$A,0), MATCH(Places!I$1,Hosts!$A$1:$M$1,0))</f>
        <v>0.98</v>
      </c>
      <c r="J4685" t="str">
        <f>INDEX(Hosts!$A:$M, MATCH(Places!$B4685,Hosts!$A:$A,0), MATCH(Places!J$1,Hosts!$A$1:$M$1,0))</f>
        <v>Yes</v>
      </c>
      <c r="K4685">
        <v>10</v>
      </c>
      <c r="L4685" t="str">
        <f>VLOOKUP($K4685,Neighborhoods!$A:$C,2,0)</f>
        <v>Brooklyn</v>
      </c>
      <c r="M4685" t="str">
        <f>VLOOKUP($K4685,Neighborhoods!$A:$C,3,0)</f>
        <v>East Flatbush</v>
      </c>
      <c r="N4685" t="str">
        <f>INDEX(Neighborhoods!$A:$C, MATCH(Places!$K4685,Neighborhoods!$A:$A,0), MATCH(Places!N$1,Neighborhoods!$A$1:$C$1,0))</f>
        <v>Brooklyn</v>
      </c>
      <c r="O4685" t="str">
        <f>INDEX(Neighborhoods!$A:$C, MATCH(Places!$K4685,Neighborhoods!$A:$A,0), MATCH(Places!O$1,Neighborhoods!$A$1:$C$1,0))</f>
        <v>East Flatbush</v>
      </c>
      <c r="P4685" t="s">
        <v>1</v>
      </c>
      <c r="Q4685" t="str">
        <f t="shared" si="292"/>
        <v>Yes</v>
      </c>
      <c r="R4685">
        <v>2</v>
      </c>
      <c r="S4685" t="str">
        <f t="shared" si="293"/>
        <v>Small</v>
      </c>
      <c r="T4685" s="50">
        <v>90</v>
      </c>
      <c r="U4685" s="70">
        <f t="shared" si="294"/>
        <v>0.03</v>
      </c>
      <c r="V4685" s="52">
        <v>5</v>
      </c>
      <c r="W4685" s="52" t="str" cm="1">
        <f t="array" ref="W4685">_xlfn.SWITCH(ROUND(V4685,0),5,"Excellent",4,"Good",3,"Ok","Bad")</f>
        <v>Excellent</v>
      </c>
      <c r="X4685">
        <v>9</v>
      </c>
      <c r="Y4685" t="str">
        <f t="shared" si="295"/>
        <v>No</v>
      </c>
      <c r="Z4685" s="68">
        <v>43577</v>
      </c>
      <c r="AA4685" s="68">
        <v>44020</v>
      </c>
      <c r="AB4685">
        <v>360</v>
      </c>
      <c r="AC4685" t="s">
        <v>15616</v>
      </c>
    </row>
    <row r="4686" spans="1:29" x14ac:dyDescent="0.3">
      <c r="A4686" t="s">
        <v>3281</v>
      </c>
      <c r="B4686">
        <v>3820</v>
      </c>
      <c r="C4686" t="str">
        <f>VLOOKUP($B4686,Hosts!$A:$M,10,0)</f>
        <v>Within a day</v>
      </c>
      <c r="D4686" s="70">
        <f>VLOOKUP($B4686,Hosts!$A:$M,11,0)</f>
        <v>0.8</v>
      </c>
      <c r="E4686" s="70">
        <f>VLOOKUP($B4686,Hosts!$A:$M,12,0)</f>
        <v>1</v>
      </c>
      <c r="F4686" t="str">
        <f>VLOOKUP($B4686,Hosts!$A:$M,13,0)</f>
        <v>Yes</v>
      </c>
      <c r="G4686" t="str">
        <f>INDEX(Hosts!$A:$M, MATCH(Places!$B4686,Hosts!$A:$A,0), MATCH(Places!G$1,Hosts!$A$1:$M$1,0))</f>
        <v>Within a day</v>
      </c>
      <c r="H4686" s="70">
        <f>INDEX(Hosts!$A:$M, MATCH(Places!$B4686,Hosts!$A:$A,0), MATCH(Places!H$1,Hosts!$A$1:$M$1,0))</f>
        <v>0.8</v>
      </c>
      <c r="I4686" s="70">
        <f>INDEX(Hosts!$A:$M, MATCH(Places!$B4686,Hosts!$A:$A,0), MATCH(Places!I$1,Hosts!$A$1:$M$1,0))</f>
        <v>1</v>
      </c>
      <c r="J4686" t="str">
        <f>INDEX(Hosts!$A:$M, MATCH(Places!$B4686,Hosts!$A:$A,0), MATCH(Places!J$1,Hosts!$A$1:$M$1,0))</f>
        <v>Yes</v>
      </c>
      <c r="K4686">
        <v>5</v>
      </c>
      <c r="L4686" t="str">
        <f>VLOOKUP($K4686,Neighborhoods!$A:$C,2,0)</f>
        <v>Bronx</v>
      </c>
      <c r="M4686" t="str">
        <f>VLOOKUP($K4686,Neighborhoods!$A:$C,3,0)</f>
        <v>Port Morris</v>
      </c>
      <c r="N4686" t="str">
        <f>INDEX(Neighborhoods!$A:$C, MATCH(Places!$K4686,Neighborhoods!$A:$A,0), MATCH(Places!N$1,Neighborhoods!$A$1:$C$1,0))</f>
        <v>Bronx</v>
      </c>
      <c r="O4686" t="str">
        <f>INDEX(Neighborhoods!$A:$C, MATCH(Places!$K4686,Neighborhoods!$A:$A,0), MATCH(Places!O$1,Neighborhoods!$A$1:$C$1,0))</f>
        <v>Port Morris</v>
      </c>
      <c r="P4686" t="s">
        <v>11822</v>
      </c>
      <c r="Q4686" t="str">
        <f t="shared" si="292"/>
        <v>No</v>
      </c>
      <c r="R4686">
        <v>6</v>
      </c>
      <c r="S4686" t="str">
        <f t="shared" si="293"/>
        <v>Large</v>
      </c>
      <c r="T4686" s="50">
        <v>165</v>
      </c>
      <c r="U4686" s="70">
        <f t="shared" si="294"/>
        <v>0.03</v>
      </c>
      <c r="V4686" s="52">
        <v>4.8899999999999997</v>
      </c>
      <c r="W4686" s="52" t="str" cm="1">
        <f t="array" ref="W4686">_xlfn.SWITCH(ROUND(V4686,0),5,"Excellent",4,"Good",3,"Ok","Bad")</f>
        <v>Excellent</v>
      </c>
      <c r="X4686">
        <v>28</v>
      </c>
      <c r="Y4686" t="str">
        <f t="shared" si="295"/>
        <v>No</v>
      </c>
      <c r="Z4686" s="68">
        <v>43581</v>
      </c>
      <c r="AA4686" s="68">
        <v>43907</v>
      </c>
      <c r="AB4686">
        <v>269</v>
      </c>
      <c r="AC4686" t="s">
        <v>15616</v>
      </c>
    </row>
    <row r="4687" spans="1:29" x14ac:dyDescent="0.3">
      <c r="A4687" t="s">
        <v>3282</v>
      </c>
      <c r="B4687">
        <v>3820</v>
      </c>
      <c r="C4687" t="str">
        <f>VLOOKUP($B4687,Hosts!$A:$M,10,0)</f>
        <v>Within a day</v>
      </c>
      <c r="D4687" s="70">
        <f>VLOOKUP($B4687,Hosts!$A:$M,11,0)</f>
        <v>0.8</v>
      </c>
      <c r="E4687" s="70">
        <f>VLOOKUP($B4687,Hosts!$A:$M,12,0)</f>
        <v>1</v>
      </c>
      <c r="F4687" t="str">
        <f>VLOOKUP($B4687,Hosts!$A:$M,13,0)</f>
        <v>Yes</v>
      </c>
      <c r="G4687" t="str">
        <f>INDEX(Hosts!$A:$M, MATCH(Places!$B4687,Hosts!$A:$A,0), MATCH(Places!G$1,Hosts!$A$1:$M$1,0))</f>
        <v>Within a day</v>
      </c>
      <c r="H4687" s="70">
        <f>INDEX(Hosts!$A:$M, MATCH(Places!$B4687,Hosts!$A:$A,0), MATCH(Places!H$1,Hosts!$A$1:$M$1,0))</f>
        <v>0.8</v>
      </c>
      <c r="I4687" s="70">
        <f>INDEX(Hosts!$A:$M, MATCH(Places!$B4687,Hosts!$A:$A,0), MATCH(Places!I$1,Hosts!$A$1:$M$1,0))</f>
        <v>1</v>
      </c>
      <c r="J4687" t="str">
        <f>INDEX(Hosts!$A:$M, MATCH(Places!$B4687,Hosts!$A:$A,0), MATCH(Places!J$1,Hosts!$A$1:$M$1,0))</f>
        <v>Yes</v>
      </c>
      <c r="K4687">
        <v>5</v>
      </c>
      <c r="L4687" t="str">
        <f>VLOOKUP($K4687,Neighborhoods!$A:$C,2,0)</f>
        <v>Bronx</v>
      </c>
      <c r="M4687" t="str">
        <f>VLOOKUP($K4687,Neighborhoods!$A:$C,3,0)</f>
        <v>Port Morris</v>
      </c>
      <c r="N4687" t="str">
        <f>INDEX(Neighborhoods!$A:$C, MATCH(Places!$K4687,Neighborhoods!$A:$A,0), MATCH(Places!N$1,Neighborhoods!$A$1:$C$1,0))</f>
        <v>Bronx</v>
      </c>
      <c r="O4687" t="str">
        <f>INDEX(Neighborhoods!$A:$C, MATCH(Places!$K4687,Neighborhoods!$A:$A,0), MATCH(Places!O$1,Neighborhoods!$A$1:$C$1,0))</f>
        <v>Port Morris</v>
      </c>
      <c r="P4687" t="s">
        <v>11822</v>
      </c>
      <c r="Q4687" t="str">
        <f t="shared" si="292"/>
        <v>No</v>
      </c>
      <c r="R4687">
        <v>6</v>
      </c>
      <c r="S4687" t="str">
        <f t="shared" si="293"/>
        <v>Large</v>
      </c>
      <c r="T4687" s="50">
        <v>165</v>
      </c>
      <c r="U4687" s="70">
        <f t="shared" si="294"/>
        <v>0.03</v>
      </c>
      <c r="V4687" s="52">
        <v>4.95</v>
      </c>
      <c r="W4687" s="52" t="str" cm="1">
        <f t="array" ref="W4687">_xlfn.SWITCH(ROUND(V4687,0),5,"Excellent",4,"Good",3,"Ok","Bad")</f>
        <v>Excellent</v>
      </c>
      <c r="X4687">
        <v>21</v>
      </c>
      <c r="Y4687" t="str">
        <f t="shared" si="295"/>
        <v>No</v>
      </c>
      <c r="Z4687" s="68">
        <v>43587</v>
      </c>
      <c r="AA4687" s="68">
        <v>43891</v>
      </c>
      <c r="AB4687">
        <v>262</v>
      </c>
      <c r="AC4687" t="s">
        <v>15616</v>
      </c>
    </row>
    <row r="4688" spans="1:29" x14ac:dyDescent="0.3">
      <c r="A4688" t="s">
        <v>13316</v>
      </c>
      <c r="B4688">
        <v>2298</v>
      </c>
      <c r="C4688" t="str">
        <f>VLOOKUP($B4688,Hosts!$A:$M,10,0)</f>
        <v>A few days or more</v>
      </c>
      <c r="D4688" s="70">
        <f>VLOOKUP($B4688,Hosts!$A:$M,11,0)</f>
        <v>0</v>
      </c>
      <c r="E4688" s="70">
        <f>VLOOKUP($B4688,Hosts!$A:$M,12,0)</f>
        <v>0.28999999999999998</v>
      </c>
      <c r="F4688" t="str">
        <f>VLOOKUP($B4688,Hosts!$A:$M,13,0)</f>
        <v>No</v>
      </c>
      <c r="G4688" t="str">
        <f>INDEX(Hosts!$A:$M, MATCH(Places!$B4688,Hosts!$A:$A,0), MATCH(Places!G$1,Hosts!$A$1:$M$1,0))</f>
        <v>A few days or more</v>
      </c>
      <c r="H4688" s="70">
        <f>INDEX(Hosts!$A:$M, MATCH(Places!$B4688,Hosts!$A:$A,0), MATCH(Places!H$1,Hosts!$A$1:$M$1,0))</f>
        <v>0</v>
      </c>
      <c r="I4688" s="70">
        <f>INDEX(Hosts!$A:$M, MATCH(Places!$B4688,Hosts!$A:$A,0), MATCH(Places!I$1,Hosts!$A$1:$M$1,0))</f>
        <v>0.28999999999999998</v>
      </c>
      <c r="J4688" t="str">
        <f>INDEX(Hosts!$A:$M, MATCH(Places!$B4688,Hosts!$A:$A,0), MATCH(Places!J$1,Hosts!$A$1:$M$1,0))</f>
        <v>No</v>
      </c>
      <c r="K4688">
        <v>19</v>
      </c>
      <c r="L4688" t="str">
        <f>VLOOKUP($K4688,Neighborhoods!$A:$C,2,0)</f>
        <v>Manhattan</v>
      </c>
      <c r="M4688" t="str">
        <f>VLOOKUP($K4688,Neighborhoods!$A:$C,3,0)</f>
        <v>Upper East Side</v>
      </c>
      <c r="N4688" t="str">
        <f>INDEX(Neighborhoods!$A:$C, MATCH(Places!$K4688,Neighborhoods!$A:$A,0), MATCH(Places!N$1,Neighborhoods!$A$1:$C$1,0))</f>
        <v>Manhattan</v>
      </c>
      <c r="O4688" t="str">
        <f>INDEX(Neighborhoods!$A:$C, MATCH(Places!$K4688,Neighborhoods!$A:$A,0), MATCH(Places!O$1,Neighborhoods!$A$1:$C$1,0))</f>
        <v>Upper East Side</v>
      </c>
      <c r="P4688" t="s">
        <v>11822</v>
      </c>
      <c r="Q4688" t="str">
        <f t="shared" si="292"/>
        <v>No</v>
      </c>
      <c r="R4688">
        <v>4</v>
      </c>
      <c r="S4688" t="str">
        <f t="shared" si="293"/>
        <v>Medium</v>
      </c>
      <c r="T4688" s="50">
        <v>240</v>
      </c>
      <c r="U4688" s="70">
        <f t="shared" si="294"/>
        <v>0.04</v>
      </c>
      <c r="V4688" s="52">
        <v>5</v>
      </c>
      <c r="W4688" s="52" t="str" cm="1">
        <f t="array" ref="W4688">_xlfn.SWITCH(ROUND(V4688,0),5,"Excellent",4,"Good",3,"Ok","Bad")</f>
        <v>Excellent</v>
      </c>
      <c r="X4688">
        <v>3</v>
      </c>
      <c r="Y4688" t="str">
        <f t="shared" si="295"/>
        <v>No</v>
      </c>
      <c r="Z4688" s="68">
        <v>43818</v>
      </c>
      <c r="AA4688" s="68">
        <v>43833</v>
      </c>
      <c r="AB4688">
        <v>0</v>
      </c>
      <c r="AC4688" t="s">
        <v>15615</v>
      </c>
    </row>
    <row r="4689" spans="1:29" x14ac:dyDescent="0.3">
      <c r="A4689" t="s">
        <v>3283</v>
      </c>
      <c r="B4689">
        <v>3829</v>
      </c>
      <c r="C4689" t="str">
        <f>VLOOKUP($B4689,Hosts!$A:$M,10,0)</f>
        <v>Within an hour</v>
      </c>
      <c r="D4689" s="70">
        <f>VLOOKUP($B4689,Hosts!$A:$M,11,0)</f>
        <v>1</v>
      </c>
      <c r="E4689" s="70">
        <f>VLOOKUP($B4689,Hosts!$A:$M,12,0)</f>
        <v>1</v>
      </c>
      <c r="F4689" t="str">
        <f>VLOOKUP($B4689,Hosts!$A:$M,13,0)</f>
        <v>No</v>
      </c>
      <c r="G4689" t="str">
        <f>INDEX(Hosts!$A:$M, MATCH(Places!$B4689,Hosts!$A:$A,0), MATCH(Places!G$1,Hosts!$A$1:$M$1,0))</f>
        <v>Within an hour</v>
      </c>
      <c r="H4689" s="70">
        <f>INDEX(Hosts!$A:$M, MATCH(Places!$B4689,Hosts!$A:$A,0), MATCH(Places!H$1,Hosts!$A$1:$M$1,0))</f>
        <v>1</v>
      </c>
      <c r="I4689" s="70">
        <f>INDEX(Hosts!$A:$M, MATCH(Places!$B4689,Hosts!$A:$A,0), MATCH(Places!I$1,Hosts!$A$1:$M$1,0))</f>
        <v>1</v>
      </c>
      <c r="J4689" t="str">
        <f>INDEX(Hosts!$A:$M, MATCH(Places!$B4689,Hosts!$A:$A,0), MATCH(Places!J$1,Hosts!$A$1:$M$1,0))</f>
        <v>No</v>
      </c>
      <c r="K4689">
        <v>17</v>
      </c>
      <c r="L4689" t="str">
        <f>VLOOKUP($K4689,Neighborhoods!$A:$C,2,0)</f>
        <v>Manhattan</v>
      </c>
      <c r="M4689" t="str">
        <f>VLOOKUP($K4689,Neighborhoods!$A:$C,3,0)</f>
        <v>Hell's Kitchen</v>
      </c>
      <c r="N4689" t="str">
        <f>INDEX(Neighborhoods!$A:$C, MATCH(Places!$K4689,Neighborhoods!$A:$A,0), MATCH(Places!N$1,Neighborhoods!$A$1:$C$1,0))</f>
        <v>Manhattan</v>
      </c>
      <c r="O4689" t="str">
        <f>INDEX(Neighborhoods!$A:$C, MATCH(Places!$K4689,Neighborhoods!$A:$A,0), MATCH(Places!O$1,Neighborhoods!$A$1:$C$1,0))</f>
        <v>Hell's Kitchen</v>
      </c>
      <c r="P4689" t="s">
        <v>16</v>
      </c>
      <c r="Q4689" t="str">
        <f t="shared" si="292"/>
        <v>Yes</v>
      </c>
      <c r="R4689">
        <v>1</v>
      </c>
      <c r="S4689" t="str">
        <f t="shared" si="293"/>
        <v>Small</v>
      </c>
      <c r="T4689" s="50">
        <v>33</v>
      </c>
      <c r="U4689" s="70">
        <f t="shared" si="294"/>
        <v>0.03</v>
      </c>
      <c r="V4689" s="52">
        <v>4.83</v>
      </c>
      <c r="W4689" s="52" t="str" cm="1">
        <f t="array" ref="W4689">_xlfn.SWITCH(ROUND(V4689,0),5,"Excellent",4,"Good",3,"Ok","Bad")</f>
        <v>Excellent</v>
      </c>
      <c r="X4689">
        <v>42</v>
      </c>
      <c r="Y4689" t="str">
        <f t="shared" si="295"/>
        <v>No</v>
      </c>
      <c r="Z4689" s="68">
        <v>43574</v>
      </c>
      <c r="AA4689" s="68">
        <v>44053</v>
      </c>
      <c r="AB4689">
        <v>175</v>
      </c>
      <c r="AC4689" t="s">
        <v>15616</v>
      </c>
    </row>
    <row r="4690" spans="1:29" x14ac:dyDescent="0.3">
      <c r="A4690" t="s">
        <v>3284</v>
      </c>
      <c r="B4690">
        <v>1341</v>
      </c>
      <c r="C4690" t="str">
        <f>VLOOKUP($B4690,Hosts!$A:$M,10,0)</f>
        <v>Within a day</v>
      </c>
      <c r="D4690" s="70">
        <f>VLOOKUP($B4690,Hosts!$A:$M,11,0)</f>
        <v>0.67</v>
      </c>
      <c r="E4690" s="70">
        <f>VLOOKUP($B4690,Hosts!$A:$M,12,0)</f>
        <v>0.5</v>
      </c>
      <c r="F4690" t="str">
        <f>VLOOKUP($B4690,Hosts!$A:$M,13,0)</f>
        <v>Yes</v>
      </c>
      <c r="G4690" t="str">
        <f>INDEX(Hosts!$A:$M, MATCH(Places!$B4690,Hosts!$A:$A,0), MATCH(Places!G$1,Hosts!$A$1:$M$1,0))</f>
        <v>Within a day</v>
      </c>
      <c r="H4690" s="70">
        <f>INDEX(Hosts!$A:$M, MATCH(Places!$B4690,Hosts!$A:$A,0), MATCH(Places!H$1,Hosts!$A$1:$M$1,0))</f>
        <v>0.67</v>
      </c>
      <c r="I4690" s="70">
        <f>INDEX(Hosts!$A:$M, MATCH(Places!$B4690,Hosts!$A:$A,0), MATCH(Places!I$1,Hosts!$A$1:$M$1,0))</f>
        <v>0.5</v>
      </c>
      <c r="J4690" t="str">
        <f>INDEX(Hosts!$A:$M, MATCH(Places!$B4690,Hosts!$A:$A,0), MATCH(Places!J$1,Hosts!$A$1:$M$1,0))</f>
        <v>Yes</v>
      </c>
      <c r="K4690">
        <v>12</v>
      </c>
      <c r="L4690" t="str">
        <f>VLOOKUP($K4690,Neighborhoods!$A:$C,2,0)</f>
        <v>Brooklyn</v>
      </c>
      <c r="M4690" t="str">
        <f>VLOOKUP($K4690,Neighborhoods!$A:$C,3,0)</f>
        <v>Williamsburg</v>
      </c>
      <c r="N4690" t="str">
        <f>INDEX(Neighborhoods!$A:$C, MATCH(Places!$K4690,Neighborhoods!$A:$A,0), MATCH(Places!N$1,Neighborhoods!$A$1:$C$1,0))</f>
        <v>Brooklyn</v>
      </c>
      <c r="O4690" t="str">
        <f>INDEX(Neighborhoods!$A:$C, MATCH(Places!$K4690,Neighborhoods!$A:$A,0), MATCH(Places!O$1,Neighborhoods!$A$1:$C$1,0))</f>
        <v>Williamsburg</v>
      </c>
      <c r="P4690" t="s">
        <v>11822</v>
      </c>
      <c r="Q4690" t="str">
        <f t="shared" si="292"/>
        <v>No</v>
      </c>
      <c r="R4690">
        <v>2</v>
      </c>
      <c r="S4690" t="str">
        <f t="shared" si="293"/>
        <v>Small</v>
      </c>
      <c r="T4690" s="50">
        <v>168</v>
      </c>
      <c r="U4690" s="70">
        <f t="shared" si="294"/>
        <v>0.03</v>
      </c>
      <c r="V4690" s="52">
        <v>4.95</v>
      </c>
      <c r="W4690" s="52" t="str" cm="1">
        <f t="array" ref="W4690">_xlfn.SWITCH(ROUND(V4690,0),5,"Excellent",4,"Good",3,"Ok","Bad")</f>
        <v>Excellent</v>
      </c>
      <c r="X4690">
        <v>19</v>
      </c>
      <c r="Y4690" t="str">
        <f t="shared" si="295"/>
        <v>No</v>
      </c>
      <c r="Z4690" s="68">
        <v>43576</v>
      </c>
      <c r="AA4690" s="68">
        <v>43898</v>
      </c>
      <c r="AB4690">
        <v>15</v>
      </c>
      <c r="AC4690" t="s">
        <v>15615</v>
      </c>
    </row>
    <row r="4691" spans="1:29" x14ac:dyDescent="0.3">
      <c r="A4691" t="s">
        <v>14624</v>
      </c>
      <c r="B4691">
        <v>3833</v>
      </c>
      <c r="C4691" t="str">
        <f>VLOOKUP($B4691,Hosts!$A:$M,10,0)</f>
        <v>Within an hour</v>
      </c>
      <c r="D4691" s="70">
        <f>VLOOKUP($B4691,Hosts!$A:$M,11,0)</f>
        <v>0.97</v>
      </c>
      <c r="E4691" s="70">
        <f>VLOOKUP($B4691,Hosts!$A:$M,12,0)</f>
        <v>0.96</v>
      </c>
      <c r="F4691" t="str">
        <f>VLOOKUP($B4691,Hosts!$A:$M,13,0)</f>
        <v>No</v>
      </c>
      <c r="G4691" t="str">
        <f>INDEX(Hosts!$A:$M, MATCH(Places!$B4691,Hosts!$A:$A,0), MATCH(Places!G$1,Hosts!$A$1:$M$1,0))</f>
        <v>Within an hour</v>
      </c>
      <c r="H4691" s="70">
        <f>INDEX(Hosts!$A:$M, MATCH(Places!$B4691,Hosts!$A:$A,0), MATCH(Places!H$1,Hosts!$A$1:$M$1,0))</f>
        <v>0.97</v>
      </c>
      <c r="I4691" s="70">
        <f>INDEX(Hosts!$A:$M, MATCH(Places!$B4691,Hosts!$A:$A,0), MATCH(Places!I$1,Hosts!$A$1:$M$1,0))</f>
        <v>0.96</v>
      </c>
      <c r="J4691" t="str">
        <f>INDEX(Hosts!$A:$M, MATCH(Places!$B4691,Hosts!$A:$A,0), MATCH(Places!J$1,Hosts!$A$1:$M$1,0))</f>
        <v>No</v>
      </c>
      <c r="K4691">
        <v>7</v>
      </c>
      <c r="L4691" t="str">
        <f>VLOOKUP($K4691,Neighborhoods!$A:$C,2,0)</f>
        <v>Brooklyn</v>
      </c>
      <c r="M4691" t="str">
        <f>VLOOKUP($K4691,Neighborhoods!$A:$C,3,0)</f>
        <v>Bedford-Stuyvesant</v>
      </c>
      <c r="N4691" t="str">
        <f>INDEX(Neighborhoods!$A:$C, MATCH(Places!$K4691,Neighborhoods!$A:$A,0), MATCH(Places!N$1,Neighborhoods!$A$1:$C$1,0))</f>
        <v>Brooklyn</v>
      </c>
      <c r="O4691" t="str">
        <f>INDEX(Neighborhoods!$A:$C, MATCH(Places!$K4691,Neighborhoods!$A:$A,0), MATCH(Places!O$1,Neighborhoods!$A$1:$C$1,0))</f>
        <v>Bedford-Stuyvesant</v>
      </c>
      <c r="P4691" t="s">
        <v>1</v>
      </c>
      <c r="Q4691" t="str">
        <f t="shared" si="292"/>
        <v>Yes</v>
      </c>
      <c r="R4691">
        <v>4</v>
      </c>
      <c r="S4691" t="str">
        <f t="shared" si="293"/>
        <v>Medium</v>
      </c>
      <c r="T4691" s="50">
        <v>50</v>
      </c>
      <c r="U4691" s="70">
        <f t="shared" si="294"/>
        <v>0.03</v>
      </c>
      <c r="V4691" s="52">
        <v>4.3499999999999996</v>
      </c>
      <c r="W4691" s="52" t="str" cm="1">
        <f t="array" ref="W4691">_xlfn.SWITCH(ROUND(V4691,0),5,"Excellent",4,"Good",3,"Ok","Bad")</f>
        <v>Good</v>
      </c>
      <c r="X4691">
        <v>91</v>
      </c>
      <c r="Y4691" t="str">
        <f t="shared" si="295"/>
        <v>No</v>
      </c>
      <c r="Z4691" s="68">
        <v>43576</v>
      </c>
      <c r="AA4691" s="68">
        <v>44051</v>
      </c>
      <c r="AB4691">
        <v>29</v>
      </c>
      <c r="AC4691" t="s">
        <v>15616</v>
      </c>
    </row>
    <row r="4692" spans="1:29" x14ac:dyDescent="0.3">
      <c r="A4692" t="s">
        <v>15300</v>
      </c>
      <c r="B4692">
        <v>3833</v>
      </c>
      <c r="C4692" t="str">
        <f>VLOOKUP($B4692,Hosts!$A:$M,10,0)</f>
        <v>Within an hour</v>
      </c>
      <c r="D4692" s="70">
        <f>VLOOKUP($B4692,Hosts!$A:$M,11,0)</f>
        <v>0.97</v>
      </c>
      <c r="E4692" s="70">
        <f>VLOOKUP($B4692,Hosts!$A:$M,12,0)</f>
        <v>0.96</v>
      </c>
      <c r="F4692" t="str">
        <f>VLOOKUP($B4692,Hosts!$A:$M,13,0)</f>
        <v>No</v>
      </c>
      <c r="G4692" t="str">
        <f>INDEX(Hosts!$A:$M, MATCH(Places!$B4692,Hosts!$A:$A,0), MATCH(Places!G$1,Hosts!$A$1:$M$1,0))</f>
        <v>Within an hour</v>
      </c>
      <c r="H4692" s="70">
        <f>INDEX(Hosts!$A:$M, MATCH(Places!$B4692,Hosts!$A:$A,0), MATCH(Places!H$1,Hosts!$A$1:$M$1,0))</f>
        <v>0.97</v>
      </c>
      <c r="I4692" s="70">
        <f>INDEX(Hosts!$A:$M, MATCH(Places!$B4692,Hosts!$A:$A,0), MATCH(Places!I$1,Hosts!$A$1:$M$1,0))</f>
        <v>0.96</v>
      </c>
      <c r="J4692" t="str">
        <f>INDEX(Hosts!$A:$M, MATCH(Places!$B4692,Hosts!$A:$A,0), MATCH(Places!J$1,Hosts!$A$1:$M$1,0))</f>
        <v>No</v>
      </c>
      <c r="K4692">
        <v>7</v>
      </c>
      <c r="L4692" t="str">
        <f>VLOOKUP($K4692,Neighborhoods!$A:$C,2,0)</f>
        <v>Brooklyn</v>
      </c>
      <c r="M4692" t="str">
        <f>VLOOKUP($K4692,Neighborhoods!$A:$C,3,0)</f>
        <v>Bedford-Stuyvesant</v>
      </c>
      <c r="N4692" t="str">
        <f>INDEX(Neighborhoods!$A:$C, MATCH(Places!$K4692,Neighborhoods!$A:$A,0), MATCH(Places!N$1,Neighborhoods!$A$1:$C$1,0))</f>
        <v>Brooklyn</v>
      </c>
      <c r="O4692" t="str">
        <f>INDEX(Neighborhoods!$A:$C, MATCH(Places!$K4692,Neighborhoods!$A:$A,0), MATCH(Places!O$1,Neighborhoods!$A$1:$C$1,0))</f>
        <v>Bedford-Stuyvesant</v>
      </c>
      <c r="P4692" t="s">
        <v>1</v>
      </c>
      <c r="Q4692" t="str">
        <f t="shared" si="292"/>
        <v>Yes</v>
      </c>
      <c r="R4692">
        <v>3</v>
      </c>
      <c r="S4692" t="str">
        <f t="shared" si="293"/>
        <v>Medium</v>
      </c>
      <c r="T4692" s="50">
        <v>51</v>
      </c>
      <c r="U4692" s="70">
        <f t="shared" si="294"/>
        <v>0.03</v>
      </c>
      <c r="V4692" s="52">
        <v>4.57</v>
      </c>
      <c r="W4692" s="52" t="str" cm="1">
        <f t="array" ref="W4692">_xlfn.SWITCH(ROUND(V4692,0),5,"Excellent",4,"Good",3,"Ok","Bad")</f>
        <v>Excellent</v>
      </c>
      <c r="X4692">
        <v>87</v>
      </c>
      <c r="Y4692" t="str">
        <f t="shared" si="295"/>
        <v>No</v>
      </c>
      <c r="Z4692" s="68">
        <v>43580</v>
      </c>
      <c r="AA4692" s="68">
        <v>44057</v>
      </c>
      <c r="AB4692">
        <v>43</v>
      </c>
      <c r="AC4692" t="s">
        <v>15615</v>
      </c>
    </row>
    <row r="4693" spans="1:29" x14ac:dyDescent="0.3">
      <c r="A4693" t="s">
        <v>14876</v>
      </c>
      <c r="B4693">
        <v>3173</v>
      </c>
      <c r="C4693" t="str">
        <f>VLOOKUP($B4693,Hosts!$A:$M,10,0)</f>
        <v>Within a few hours</v>
      </c>
      <c r="D4693" s="70">
        <f>VLOOKUP($B4693,Hosts!$A:$M,11,0)</f>
        <v>1</v>
      </c>
      <c r="E4693" s="70">
        <f>VLOOKUP($B4693,Hosts!$A:$M,12,0)</f>
        <v>1</v>
      </c>
      <c r="F4693" t="str">
        <f>VLOOKUP($B4693,Hosts!$A:$M,13,0)</f>
        <v>No</v>
      </c>
      <c r="G4693" t="str">
        <f>INDEX(Hosts!$A:$M, MATCH(Places!$B4693,Hosts!$A:$A,0), MATCH(Places!G$1,Hosts!$A$1:$M$1,0))</f>
        <v>Within a few hours</v>
      </c>
      <c r="H4693" s="70">
        <f>INDEX(Hosts!$A:$M, MATCH(Places!$B4693,Hosts!$A:$A,0), MATCH(Places!H$1,Hosts!$A$1:$M$1,0))</f>
        <v>1</v>
      </c>
      <c r="I4693" s="70">
        <f>INDEX(Hosts!$A:$M, MATCH(Places!$B4693,Hosts!$A:$A,0), MATCH(Places!I$1,Hosts!$A$1:$M$1,0))</f>
        <v>1</v>
      </c>
      <c r="J4693" t="str">
        <f>INDEX(Hosts!$A:$M, MATCH(Places!$B4693,Hosts!$A:$A,0), MATCH(Places!J$1,Hosts!$A$1:$M$1,0))</f>
        <v>No</v>
      </c>
      <c r="K4693">
        <v>19</v>
      </c>
      <c r="L4693" t="str">
        <f>VLOOKUP($K4693,Neighborhoods!$A:$C,2,0)</f>
        <v>Manhattan</v>
      </c>
      <c r="M4693" t="str">
        <f>VLOOKUP($K4693,Neighborhoods!$A:$C,3,0)</f>
        <v>Upper East Side</v>
      </c>
      <c r="N4693" t="str">
        <f>INDEX(Neighborhoods!$A:$C, MATCH(Places!$K4693,Neighborhoods!$A:$A,0), MATCH(Places!N$1,Neighborhoods!$A$1:$C$1,0))</f>
        <v>Manhattan</v>
      </c>
      <c r="O4693" t="str">
        <f>INDEX(Neighborhoods!$A:$C, MATCH(Places!$K4693,Neighborhoods!$A:$A,0), MATCH(Places!O$1,Neighborhoods!$A$1:$C$1,0))</f>
        <v>Upper East Side</v>
      </c>
      <c r="P4693" t="s">
        <v>1</v>
      </c>
      <c r="Q4693" t="str">
        <f t="shared" si="292"/>
        <v>Yes</v>
      </c>
      <c r="R4693">
        <v>2</v>
      </c>
      <c r="S4693" t="str">
        <f t="shared" si="293"/>
        <v>Small</v>
      </c>
      <c r="T4693" s="50">
        <v>125</v>
      </c>
      <c r="U4693" s="70">
        <f t="shared" si="294"/>
        <v>0.03</v>
      </c>
      <c r="V4693" s="52">
        <v>4.8899999999999997</v>
      </c>
      <c r="W4693" s="52" t="str" cm="1">
        <f t="array" ref="W4693">_xlfn.SWITCH(ROUND(V4693,0),5,"Excellent",4,"Good",3,"Ok","Bad")</f>
        <v>Excellent</v>
      </c>
      <c r="X4693">
        <v>61</v>
      </c>
      <c r="Y4693" t="str">
        <f t="shared" si="295"/>
        <v>No</v>
      </c>
      <c r="Z4693" s="68">
        <v>43602</v>
      </c>
      <c r="AA4693" s="68">
        <v>43898</v>
      </c>
      <c r="AB4693">
        <v>0</v>
      </c>
      <c r="AC4693" t="s">
        <v>15616</v>
      </c>
    </row>
    <row r="4694" spans="1:29" x14ac:dyDescent="0.3">
      <c r="A4694" t="s">
        <v>3285</v>
      </c>
      <c r="B4694">
        <v>3792</v>
      </c>
      <c r="C4694" t="str">
        <f>VLOOKUP($B4694,Hosts!$A:$M,10,0)</f>
        <v>Within an hour</v>
      </c>
      <c r="D4694" s="70">
        <f>VLOOKUP($B4694,Hosts!$A:$M,11,0)</f>
        <v>1</v>
      </c>
      <c r="E4694" s="70">
        <f>VLOOKUP($B4694,Hosts!$A:$M,12,0)</f>
        <v>0.98</v>
      </c>
      <c r="F4694" t="str">
        <f>VLOOKUP($B4694,Hosts!$A:$M,13,0)</f>
        <v>Yes</v>
      </c>
      <c r="G4694" t="str">
        <f>INDEX(Hosts!$A:$M, MATCH(Places!$B4694,Hosts!$A:$A,0), MATCH(Places!G$1,Hosts!$A$1:$M$1,0))</f>
        <v>Within an hour</v>
      </c>
      <c r="H4694" s="70">
        <f>INDEX(Hosts!$A:$M, MATCH(Places!$B4694,Hosts!$A:$A,0), MATCH(Places!H$1,Hosts!$A$1:$M$1,0))</f>
        <v>1</v>
      </c>
      <c r="I4694" s="70">
        <f>INDEX(Hosts!$A:$M, MATCH(Places!$B4694,Hosts!$A:$A,0), MATCH(Places!I$1,Hosts!$A$1:$M$1,0))</f>
        <v>0.98</v>
      </c>
      <c r="J4694" t="str">
        <f>INDEX(Hosts!$A:$M, MATCH(Places!$B4694,Hosts!$A:$A,0), MATCH(Places!J$1,Hosts!$A$1:$M$1,0))</f>
        <v>Yes</v>
      </c>
      <c r="K4694">
        <v>10</v>
      </c>
      <c r="L4694" t="str">
        <f>VLOOKUP($K4694,Neighborhoods!$A:$C,2,0)</f>
        <v>Brooklyn</v>
      </c>
      <c r="M4694" t="str">
        <f>VLOOKUP($K4694,Neighborhoods!$A:$C,3,0)</f>
        <v>East Flatbush</v>
      </c>
      <c r="N4694" t="str">
        <f>INDEX(Neighborhoods!$A:$C, MATCH(Places!$K4694,Neighborhoods!$A:$A,0), MATCH(Places!N$1,Neighborhoods!$A$1:$C$1,0))</f>
        <v>Brooklyn</v>
      </c>
      <c r="O4694" t="str">
        <f>INDEX(Neighborhoods!$A:$C, MATCH(Places!$K4694,Neighborhoods!$A:$A,0), MATCH(Places!O$1,Neighborhoods!$A$1:$C$1,0))</f>
        <v>East Flatbush</v>
      </c>
      <c r="P4694" t="s">
        <v>1</v>
      </c>
      <c r="Q4694" t="str">
        <f t="shared" si="292"/>
        <v>Yes</v>
      </c>
      <c r="R4694">
        <v>2</v>
      </c>
      <c r="S4694" t="str">
        <f t="shared" si="293"/>
        <v>Small</v>
      </c>
      <c r="T4694" s="50">
        <v>65</v>
      </c>
      <c r="U4694" s="70">
        <f t="shared" si="294"/>
        <v>0.03</v>
      </c>
      <c r="V4694" s="52">
        <v>4.91</v>
      </c>
      <c r="W4694" s="52" t="str" cm="1">
        <f t="array" ref="W4694">_xlfn.SWITCH(ROUND(V4694,0),5,"Excellent",4,"Good",3,"Ok","Bad")</f>
        <v>Excellent</v>
      </c>
      <c r="X4694">
        <v>11</v>
      </c>
      <c r="Y4694" t="str">
        <f t="shared" si="295"/>
        <v>No</v>
      </c>
      <c r="Z4694" s="68">
        <v>43576</v>
      </c>
      <c r="AA4694" s="68">
        <v>44035</v>
      </c>
      <c r="AB4694">
        <v>360</v>
      </c>
      <c r="AC4694" t="s">
        <v>15616</v>
      </c>
    </row>
    <row r="4695" spans="1:29" x14ac:dyDescent="0.3">
      <c r="A4695" t="s">
        <v>14913</v>
      </c>
      <c r="B4695">
        <v>3833</v>
      </c>
      <c r="C4695" t="str">
        <f>VLOOKUP($B4695,Hosts!$A:$M,10,0)</f>
        <v>Within an hour</v>
      </c>
      <c r="D4695" s="70">
        <f>VLOOKUP($B4695,Hosts!$A:$M,11,0)</f>
        <v>0.97</v>
      </c>
      <c r="E4695" s="70">
        <f>VLOOKUP($B4695,Hosts!$A:$M,12,0)</f>
        <v>0.96</v>
      </c>
      <c r="F4695" t="str">
        <f>VLOOKUP($B4695,Hosts!$A:$M,13,0)</f>
        <v>No</v>
      </c>
      <c r="G4695" t="str">
        <f>INDEX(Hosts!$A:$M, MATCH(Places!$B4695,Hosts!$A:$A,0), MATCH(Places!G$1,Hosts!$A$1:$M$1,0))</f>
        <v>Within an hour</v>
      </c>
      <c r="H4695" s="70">
        <f>INDEX(Hosts!$A:$M, MATCH(Places!$B4695,Hosts!$A:$A,0), MATCH(Places!H$1,Hosts!$A$1:$M$1,0))</f>
        <v>0.97</v>
      </c>
      <c r="I4695" s="70">
        <f>INDEX(Hosts!$A:$M, MATCH(Places!$B4695,Hosts!$A:$A,0), MATCH(Places!I$1,Hosts!$A$1:$M$1,0))</f>
        <v>0.96</v>
      </c>
      <c r="J4695" t="str">
        <f>INDEX(Hosts!$A:$M, MATCH(Places!$B4695,Hosts!$A:$A,0), MATCH(Places!J$1,Hosts!$A$1:$M$1,0))</f>
        <v>No</v>
      </c>
      <c r="K4695">
        <v>7</v>
      </c>
      <c r="L4695" t="str">
        <f>VLOOKUP($K4695,Neighborhoods!$A:$C,2,0)</f>
        <v>Brooklyn</v>
      </c>
      <c r="M4695" t="str">
        <f>VLOOKUP($K4695,Neighborhoods!$A:$C,3,0)</f>
        <v>Bedford-Stuyvesant</v>
      </c>
      <c r="N4695" t="str">
        <f>INDEX(Neighborhoods!$A:$C, MATCH(Places!$K4695,Neighborhoods!$A:$A,0), MATCH(Places!N$1,Neighborhoods!$A$1:$C$1,0))</f>
        <v>Brooklyn</v>
      </c>
      <c r="O4695" t="str">
        <f>INDEX(Neighborhoods!$A:$C, MATCH(Places!$K4695,Neighborhoods!$A:$A,0), MATCH(Places!O$1,Neighborhoods!$A$1:$C$1,0))</f>
        <v>Bedford-Stuyvesant</v>
      </c>
      <c r="P4695" t="s">
        <v>1</v>
      </c>
      <c r="Q4695" t="str">
        <f t="shared" si="292"/>
        <v>Yes</v>
      </c>
      <c r="R4695">
        <v>2</v>
      </c>
      <c r="S4695" t="str">
        <f t="shared" si="293"/>
        <v>Small</v>
      </c>
      <c r="T4695" s="50">
        <v>48</v>
      </c>
      <c r="U4695" s="70">
        <f t="shared" si="294"/>
        <v>0.03</v>
      </c>
      <c r="V4695" s="52">
        <v>4.75</v>
      </c>
      <c r="W4695" s="52" t="str" cm="1">
        <f t="array" ref="W4695">_xlfn.SWITCH(ROUND(V4695,0),5,"Excellent",4,"Good",3,"Ok","Bad")</f>
        <v>Excellent</v>
      </c>
      <c r="X4695">
        <v>69</v>
      </c>
      <c r="Y4695" t="str">
        <f t="shared" si="295"/>
        <v>No</v>
      </c>
      <c r="Z4695" s="68">
        <v>43574</v>
      </c>
      <c r="AA4695" s="68">
        <v>44053</v>
      </c>
      <c r="AB4695">
        <v>43</v>
      </c>
      <c r="AC4695" t="s">
        <v>15615</v>
      </c>
    </row>
    <row r="4696" spans="1:29" x14ac:dyDescent="0.3">
      <c r="A4696" t="s">
        <v>13411</v>
      </c>
      <c r="B4696">
        <v>3834</v>
      </c>
      <c r="C4696" t="str">
        <f>VLOOKUP($B4696,Hosts!$A:$M,10,0)</f>
        <v>Within an hour</v>
      </c>
      <c r="D4696" s="70">
        <f>VLOOKUP($B4696,Hosts!$A:$M,11,0)</f>
        <v>1</v>
      </c>
      <c r="E4696" s="70">
        <f>VLOOKUP($B4696,Hosts!$A:$M,12,0)</f>
        <v>0.92</v>
      </c>
      <c r="F4696" t="str">
        <f>VLOOKUP($B4696,Hosts!$A:$M,13,0)</f>
        <v>Yes</v>
      </c>
      <c r="G4696" t="str">
        <f>INDEX(Hosts!$A:$M, MATCH(Places!$B4696,Hosts!$A:$A,0), MATCH(Places!G$1,Hosts!$A$1:$M$1,0))</f>
        <v>Within an hour</v>
      </c>
      <c r="H4696" s="70">
        <f>INDEX(Hosts!$A:$M, MATCH(Places!$B4696,Hosts!$A:$A,0), MATCH(Places!H$1,Hosts!$A$1:$M$1,0))</f>
        <v>1</v>
      </c>
      <c r="I4696" s="70">
        <f>INDEX(Hosts!$A:$M, MATCH(Places!$B4696,Hosts!$A:$A,0), MATCH(Places!I$1,Hosts!$A$1:$M$1,0))</f>
        <v>0.92</v>
      </c>
      <c r="J4696" t="str">
        <f>INDEX(Hosts!$A:$M, MATCH(Places!$B4696,Hosts!$A:$A,0), MATCH(Places!J$1,Hosts!$A$1:$M$1,0))</f>
        <v>Yes</v>
      </c>
      <c r="K4696">
        <v>10</v>
      </c>
      <c r="L4696" t="str">
        <f>VLOOKUP($K4696,Neighborhoods!$A:$C,2,0)</f>
        <v>Brooklyn</v>
      </c>
      <c r="M4696" t="str">
        <f>VLOOKUP($K4696,Neighborhoods!$A:$C,3,0)</f>
        <v>East Flatbush</v>
      </c>
      <c r="N4696" t="str">
        <f>INDEX(Neighborhoods!$A:$C, MATCH(Places!$K4696,Neighborhoods!$A:$A,0), MATCH(Places!N$1,Neighborhoods!$A$1:$C$1,0))</f>
        <v>Brooklyn</v>
      </c>
      <c r="O4696" t="str">
        <f>INDEX(Neighborhoods!$A:$C, MATCH(Places!$K4696,Neighborhoods!$A:$A,0), MATCH(Places!O$1,Neighborhoods!$A$1:$C$1,0))</f>
        <v>East Flatbush</v>
      </c>
      <c r="P4696" t="s">
        <v>1</v>
      </c>
      <c r="Q4696" t="str">
        <f t="shared" si="292"/>
        <v>Yes</v>
      </c>
      <c r="R4696">
        <v>2</v>
      </c>
      <c r="S4696" t="str">
        <f t="shared" si="293"/>
        <v>Small</v>
      </c>
      <c r="T4696" s="50">
        <v>40</v>
      </c>
      <c r="U4696" s="70">
        <f t="shared" si="294"/>
        <v>0.03</v>
      </c>
      <c r="V4696" s="52">
        <v>4.9000000000000004</v>
      </c>
      <c r="W4696" s="52" t="str" cm="1">
        <f t="array" ref="W4696">_xlfn.SWITCH(ROUND(V4696,0),5,"Excellent",4,"Good",3,"Ok","Bad")</f>
        <v>Excellent</v>
      </c>
      <c r="X4696">
        <v>41</v>
      </c>
      <c r="Y4696" t="str">
        <f t="shared" si="295"/>
        <v>No</v>
      </c>
      <c r="Z4696" s="68">
        <v>43584</v>
      </c>
      <c r="AA4696" s="68">
        <v>44013</v>
      </c>
      <c r="AB4696">
        <v>160</v>
      </c>
      <c r="AC4696" t="s">
        <v>15615</v>
      </c>
    </row>
    <row r="4697" spans="1:29" x14ac:dyDescent="0.3">
      <c r="A4697" t="s">
        <v>3286</v>
      </c>
      <c r="B4697">
        <v>1134</v>
      </c>
      <c r="C4697" t="str">
        <f>VLOOKUP($B4697,Hosts!$A:$M,10,0)</f>
        <v>Within an hour</v>
      </c>
      <c r="D4697" s="70">
        <f>VLOOKUP($B4697,Hosts!$A:$M,11,0)</f>
        <v>1</v>
      </c>
      <c r="E4697" s="70">
        <f>VLOOKUP($B4697,Hosts!$A:$M,12,0)</f>
        <v>0.65</v>
      </c>
      <c r="F4697" t="str">
        <f>VLOOKUP($B4697,Hosts!$A:$M,13,0)</f>
        <v>Yes</v>
      </c>
      <c r="G4697" t="str">
        <f>INDEX(Hosts!$A:$M, MATCH(Places!$B4697,Hosts!$A:$A,0), MATCH(Places!G$1,Hosts!$A$1:$M$1,0))</f>
        <v>Within an hour</v>
      </c>
      <c r="H4697" s="70">
        <f>INDEX(Hosts!$A:$M, MATCH(Places!$B4697,Hosts!$A:$A,0), MATCH(Places!H$1,Hosts!$A$1:$M$1,0))</f>
        <v>1</v>
      </c>
      <c r="I4697" s="70">
        <f>INDEX(Hosts!$A:$M, MATCH(Places!$B4697,Hosts!$A:$A,0), MATCH(Places!I$1,Hosts!$A$1:$M$1,0))</f>
        <v>0.65</v>
      </c>
      <c r="J4697" t="str">
        <f>INDEX(Hosts!$A:$M, MATCH(Places!$B4697,Hosts!$A:$A,0), MATCH(Places!J$1,Hosts!$A$1:$M$1,0))</f>
        <v>Yes</v>
      </c>
      <c r="K4697">
        <v>7</v>
      </c>
      <c r="L4697" t="str">
        <f>VLOOKUP($K4697,Neighborhoods!$A:$C,2,0)</f>
        <v>Brooklyn</v>
      </c>
      <c r="M4697" t="str">
        <f>VLOOKUP($K4697,Neighborhoods!$A:$C,3,0)</f>
        <v>Bedford-Stuyvesant</v>
      </c>
      <c r="N4697" t="str">
        <f>INDEX(Neighborhoods!$A:$C, MATCH(Places!$K4697,Neighborhoods!$A:$A,0), MATCH(Places!N$1,Neighborhoods!$A$1:$C$1,0))</f>
        <v>Brooklyn</v>
      </c>
      <c r="O4697" t="str">
        <f>INDEX(Neighborhoods!$A:$C, MATCH(Places!$K4697,Neighborhoods!$A:$A,0), MATCH(Places!O$1,Neighborhoods!$A$1:$C$1,0))</f>
        <v>Bedford-Stuyvesant</v>
      </c>
      <c r="P4697" t="s">
        <v>1</v>
      </c>
      <c r="Q4697" t="str">
        <f t="shared" si="292"/>
        <v>Yes</v>
      </c>
      <c r="R4697">
        <v>1</v>
      </c>
      <c r="S4697" t="str">
        <f t="shared" si="293"/>
        <v>Small</v>
      </c>
      <c r="T4697" s="50">
        <v>39</v>
      </c>
      <c r="U4697" s="70">
        <f t="shared" si="294"/>
        <v>0.03</v>
      </c>
      <c r="V4697" s="52">
        <v>5</v>
      </c>
      <c r="W4697" s="52" t="str" cm="1">
        <f t="array" ref="W4697">_xlfn.SWITCH(ROUND(V4697,0),5,"Excellent",4,"Good",3,"Ok","Bad")</f>
        <v>Excellent</v>
      </c>
      <c r="X4697">
        <v>5</v>
      </c>
      <c r="Y4697" t="str">
        <f t="shared" si="295"/>
        <v>No</v>
      </c>
      <c r="Z4697" s="68">
        <v>43611</v>
      </c>
      <c r="AA4697" s="68">
        <v>43781</v>
      </c>
      <c r="AB4697">
        <v>15</v>
      </c>
      <c r="AC4697" t="s">
        <v>15615</v>
      </c>
    </row>
    <row r="4698" spans="1:29" x14ac:dyDescent="0.3">
      <c r="A4698" t="s">
        <v>13688</v>
      </c>
      <c r="B4698">
        <v>3535</v>
      </c>
      <c r="C4698" t="str">
        <f>VLOOKUP($B4698,Hosts!$A:$M,10,0)</f>
        <v>Within an hour</v>
      </c>
      <c r="D4698" s="70">
        <f>VLOOKUP($B4698,Hosts!$A:$M,11,0)</f>
        <v>0.93</v>
      </c>
      <c r="E4698" s="70">
        <f>VLOOKUP($B4698,Hosts!$A:$M,12,0)</f>
        <v>0.99</v>
      </c>
      <c r="F4698" t="str">
        <f>VLOOKUP($B4698,Hosts!$A:$M,13,0)</f>
        <v>No</v>
      </c>
      <c r="G4698" t="str">
        <f>INDEX(Hosts!$A:$M, MATCH(Places!$B4698,Hosts!$A:$A,0), MATCH(Places!G$1,Hosts!$A$1:$M$1,0))</f>
        <v>Within an hour</v>
      </c>
      <c r="H4698" s="70">
        <f>INDEX(Hosts!$A:$M, MATCH(Places!$B4698,Hosts!$A:$A,0), MATCH(Places!H$1,Hosts!$A$1:$M$1,0))</f>
        <v>0.93</v>
      </c>
      <c r="I4698" s="70">
        <f>INDEX(Hosts!$A:$M, MATCH(Places!$B4698,Hosts!$A:$A,0), MATCH(Places!I$1,Hosts!$A$1:$M$1,0))</f>
        <v>0.99</v>
      </c>
      <c r="J4698" t="str">
        <f>INDEX(Hosts!$A:$M, MATCH(Places!$B4698,Hosts!$A:$A,0), MATCH(Places!J$1,Hosts!$A$1:$M$1,0))</f>
        <v>No</v>
      </c>
      <c r="K4698">
        <v>7</v>
      </c>
      <c r="L4698" t="str">
        <f>VLOOKUP($K4698,Neighborhoods!$A:$C,2,0)</f>
        <v>Brooklyn</v>
      </c>
      <c r="M4698" t="str">
        <f>VLOOKUP($K4698,Neighborhoods!$A:$C,3,0)</f>
        <v>Bedford-Stuyvesant</v>
      </c>
      <c r="N4698" t="str">
        <f>INDEX(Neighborhoods!$A:$C, MATCH(Places!$K4698,Neighborhoods!$A:$A,0), MATCH(Places!N$1,Neighborhoods!$A$1:$C$1,0))</f>
        <v>Brooklyn</v>
      </c>
      <c r="O4698" t="str">
        <f>INDEX(Neighborhoods!$A:$C, MATCH(Places!$K4698,Neighborhoods!$A:$A,0), MATCH(Places!O$1,Neighborhoods!$A$1:$C$1,0))</f>
        <v>Bedford-Stuyvesant</v>
      </c>
      <c r="P4698" t="s">
        <v>1</v>
      </c>
      <c r="Q4698" t="str">
        <f t="shared" si="292"/>
        <v>Yes</v>
      </c>
      <c r="R4698">
        <v>3</v>
      </c>
      <c r="S4698" t="str">
        <f t="shared" si="293"/>
        <v>Medium</v>
      </c>
      <c r="T4698" s="50">
        <v>42</v>
      </c>
      <c r="U4698" s="70">
        <f t="shared" si="294"/>
        <v>0.03</v>
      </c>
      <c r="V4698" s="52">
        <v>4.3</v>
      </c>
      <c r="W4698" s="52" t="str" cm="1">
        <f t="array" ref="W4698">_xlfn.SWITCH(ROUND(V4698,0),5,"Excellent",4,"Good",3,"Ok","Bad")</f>
        <v>Good</v>
      </c>
      <c r="X4698">
        <v>43</v>
      </c>
      <c r="Y4698" t="str">
        <f t="shared" si="295"/>
        <v>No</v>
      </c>
      <c r="Z4698" s="68">
        <v>43575</v>
      </c>
      <c r="AA4698" s="68">
        <v>44030</v>
      </c>
      <c r="AB4698">
        <v>167</v>
      </c>
      <c r="AC4698" t="s">
        <v>15616</v>
      </c>
    </row>
    <row r="4699" spans="1:29" x14ac:dyDescent="0.3">
      <c r="A4699" t="s">
        <v>3287</v>
      </c>
      <c r="B4699">
        <v>3245</v>
      </c>
      <c r="C4699" t="str">
        <f>VLOOKUP($B4699,Hosts!$A:$M,10,0)</f>
        <v>Within an hour</v>
      </c>
      <c r="D4699" s="70">
        <f>VLOOKUP($B4699,Hosts!$A:$M,11,0)</f>
        <v>1</v>
      </c>
      <c r="E4699" s="70">
        <f>VLOOKUP($B4699,Hosts!$A:$M,12,0)</f>
        <v>1</v>
      </c>
      <c r="F4699" t="str">
        <f>VLOOKUP($B4699,Hosts!$A:$M,13,0)</f>
        <v>Yes</v>
      </c>
      <c r="G4699" t="str">
        <f>INDEX(Hosts!$A:$M, MATCH(Places!$B4699,Hosts!$A:$A,0), MATCH(Places!G$1,Hosts!$A$1:$M$1,0))</f>
        <v>Within an hour</v>
      </c>
      <c r="H4699" s="70">
        <f>INDEX(Hosts!$A:$M, MATCH(Places!$B4699,Hosts!$A:$A,0), MATCH(Places!H$1,Hosts!$A$1:$M$1,0))</f>
        <v>1</v>
      </c>
      <c r="I4699" s="70">
        <f>INDEX(Hosts!$A:$M, MATCH(Places!$B4699,Hosts!$A:$A,0), MATCH(Places!I$1,Hosts!$A$1:$M$1,0))</f>
        <v>1</v>
      </c>
      <c r="J4699" t="str">
        <f>INDEX(Hosts!$A:$M, MATCH(Places!$B4699,Hosts!$A:$A,0), MATCH(Places!J$1,Hosts!$A$1:$M$1,0))</f>
        <v>Yes</v>
      </c>
      <c r="K4699">
        <v>20</v>
      </c>
      <c r="L4699" t="str">
        <f>VLOOKUP($K4699,Neighborhoods!$A:$C,2,0)</f>
        <v>Manhattan</v>
      </c>
      <c r="M4699" t="str">
        <f>VLOOKUP($K4699,Neighborhoods!$A:$C,3,0)</f>
        <v>Upper West Side</v>
      </c>
      <c r="N4699" t="str">
        <f>INDEX(Neighborhoods!$A:$C, MATCH(Places!$K4699,Neighborhoods!$A:$A,0), MATCH(Places!N$1,Neighborhoods!$A$1:$C$1,0))</f>
        <v>Manhattan</v>
      </c>
      <c r="O4699" t="str">
        <f>INDEX(Neighborhoods!$A:$C, MATCH(Places!$K4699,Neighborhoods!$A:$A,0), MATCH(Places!O$1,Neighborhoods!$A$1:$C$1,0))</f>
        <v>Upper West Side</v>
      </c>
      <c r="P4699" t="s">
        <v>11822</v>
      </c>
      <c r="Q4699" t="str">
        <f t="shared" si="292"/>
        <v>No</v>
      </c>
      <c r="R4699">
        <v>2</v>
      </c>
      <c r="S4699" t="str">
        <f t="shared" si="293"/>
        <v>Small</v>
      </c>
      <c r="T4699" s="50">
        <v>182</v>
      </c>
      <c r="U4699" s="70">
        <f t="shared" si="294"/>
        <v>0.03</v>
      </c>
      <c r="V4699" s="52">
        <v>5</v>
      </c>
      <c r="W4699" s="52" t="str" cm="1">
        <f t="array" ref="W4699">_xlfn.SWITCH(ROUND(V4699,0),5,"Excellent",4,"Good",3,"Ok","Bad")</f>
        <v>Excellent</v>
      </c>
      <c r="X4699">
        <v>15</v>
      </c>
      <c r="Y4699" t="str">
        <f t="shared" si="295"/>
        <v>No</v>
      </c>
      <c r="Z4699" s="68">
        <v>43610</v>
      </c>
      <c r="AA4699" s="68">
        <v>43998</v>
      </c>
      <c r="AB4699">
        <v>131</v>
      </c>
      <c r="AC4699" t="s">
        <v>15615</v>
      </c>
    </row>
    <row r="4700" spans="1:29" x14ac:dyDescent="0.3">
      <c r="A4700" t="s">
        <v>3288</v>
      </c>
      <c r="B4700">
        <v>3535</v>
      </c>
      <c r="C4700" t="str">
        <f>VLOOKUP($B4700,Hosts!$A:$M,10,0)</f>
        <v>Within an hour</v>
      </c>
      <c r="D4700" s="70">
        <f>VLOOKUP($B4700,Hosts!$A:$M,11,0)</f>
        <v>0.93</v>
      </c>
      <c r="E4700" s="70">
        <f>VLOOKUP($B4700,Hosts!$A:$M,12,0)</f>
        <v>0.99</v>
      </c>
      <c r="F4700" t="str">
        <f>VLOOKUP($B4700,Hosts!$A:$M,13,0)</f>
        <v>No</v>
      </c>
      <c r="G4700" t="str">
        <f>INDEX(Hosts!$A:$M, MATCH(Places!$B4700,Hosts!$A:$A,0), MATCH(Places!G$1,Hosts!$A$1:$M$1,0))</f>
        <v>Within an hour</v>
      </c>
      <c r="H4700" s="70">
        <f>INDEX(Hosts!$A:$M, MATCH(Places!$B4700,Hosts!$A:$A,0), MATCH(Places!H$1,Hosts!$A$1:$M$1,0))</f>
        <v>0.93</v>
      </c>
      <c r="I4700" s="70">
        <f>INDEX(Hosts!$A:$M, MATCH(Places!$B4700,Hosts!$A:$A,0), MATCH(Places!I$1,Hosts!$A$1:$M$1,0))</f>
        <v>0.99</v>
      </c>
      <c r="J4700" t="str">
        <f>INDEX(Hosts!$A:$M, MATCH(Places!$B4700,Hosts!$A:$A,0), MATCH(Places!J$1,Hosts!$A$1:$M$1,0))</f>
        <v>No</v>
      </c>
      <c r="K4700">
        <v>7</v>
      </c>
      <c r="L4700" t="str">
        <f>VLOOKUP($K4700,Neighborhoods!$A:$C,2,0)</f>
        <v>Brooklyn</v>
      </c>
      <c r="M4700" t="str">
        <f>VLOOKUP($K4700,Neighborhoods!$A:$C,3,0)</f>
        <v>Bedford-Stuyvesant</v>
      </c>
      <c r="N4700" t="str">
        <f>INDEX(Neighborhoods!$A:$C, MATCH(Places!$K4700,Neighborhoods!$A:$A,0), MATCH(Places!N$1,Neighborhoods!$A$1:$C$1,0))</f>
        <v>Brooklyn</v>
      </c>
      <c r="O4700" t="str">
        <f>INDEX(Neighborhoods!$A:$C, MATCH(Places!$K4700,Neighborhoods!$A:$A,0), MATCH(Places!O$1,Neighborhoods!$A$1:$C$1,0))</f>
        <v>Bedford-Stuyvesant</v>
      </c>
      <c r="P4700" t="s">
        <v>1</v>
      </c>
      <c r="Q4700" t="str">
        <f t="shared" si="292"/>
        <v>Yes</v>
      </c>
      <c r="R4700">
        <v>4</v>
      </c>
      <c r="S4700" t="str">
        <f t="shared" si="293"/>
        <v>Medium</v>
      </c>
      <c r="T4700" s="50">
        <v>55</v>
      </c>
      <c r="U4700" s="70">
        <f t="shared" si="294"/>
        <v>0.03</v>
      </c>
      <c r="V4700" s="52">
        <v>4.3099999999999996</v>
      </c>
      <c r="W4700" s="52" t="str" cm="1">
        <f t="array" ref="W4700">_xlfn.SWITCH(ROUND(V4700,0),5,"Excellent",4,"Good",3,"Ok","Bad")</f>
        <v>Good</v>
      </c>
      <c r="X4700">
        <v>39</v>
      </c>
      <c r="Y4700" t="str">
        <f t="shared" si="295"/>
        <v>No</v>
      </c>
      <c r="Z4700" s="68">
        <v>43584</v>
      </c>
      <c r="AA4700" s="68">
        <v>44024</v>
      </c>
      <c r="AB4700">
        <v>178</v>
      </c>
      <c r="AC4700" t="s">
        <v>15616</v>
      </c>
    </row>
    <row r="4701" spans="1:29" x14ac:dyDescent="0.3">
      <c r="A4701" t="s">
        <v>3289</v>
      </c>
      <c r="B4701">
        <v>3535</v>
      </c>
      <c r="C4701" t="str">
        <f>VLOOKUP($B4701,Hosts!$A:$M,10,0)</f>
        <v>Within an hour</v>
      </c>
      <c r="D4701" s="70">
        <f>VLOOKUP($B4701,Hosts!$A:$M,11,0)</f>
        <v>0.93</v>
      </c>
      <c r="E4701" s="70">
        <f>VLOOKUP($B4701,Hosts!$A:$M,12,0)</f>
        <v>0.99</v>
      </c>
      <c r="F4701" t="str">
        <f>VLOOKUP($B4701,Hosts!$A:$M,13,0)</f>
        <v>No</v>
      </c>
      <c r="G4701" t="str">
        <f>INDEX(Hosts!$A:$M, MATCH(Places!$B4701,Hosts!$A:$A,0), MATCH(Places!G$1,Hosts!$A$1:$M$1,0))</f>
        <v>Within an hour</v>
      </c>
      <c r="H4701" s="70">
        <f>INDEX(Hosts!$A:$M, MATCH(Places!$B4701,Hosts!$A:$A,0), MATCH(Places!H$1,Hosts!$A$1:$M$1,0))</f>
        <v>0.93</v>
      </c>
      <c r="I4701" s="70">
        <f>INDEX(Hosts!$A:$M, MATCH(Places!$B4701,Hosts!$A:$A,0), MATCH(Places!I$1,Hosts!$A$1:$M$1,0))</f>
        <v>0.99</v>
      </c>
      <c r="J4701" t="str">
        <f>INDEX(Hosts!$A:$M, MATCH(Places!$B4701,Hosts!$A:$A,0), MATCH(Places!J$1,Hosts!$A$1:$M$1,0))</f>
        <v>No</v>
      </c>
      <c r="K4701">
        <v>7</v>
      </c>
      <c r="L4701" t="str">
        <f>VLOOKUP($K4701,Neighborhoods!$A:$C,2,0)</f>
        <v>Brooklyn</v>
      </c>
      <c r="M4701" t="str">
        <f>VLOOKUP($K4701,Neighborhoods!$A:$C,3,0)</f>
        <v>Bedford-Stuyvesant</v>
      </c>
      <c r="N4701" t="str">
        <f>INDEX(Neighborhoods!$A:$C, MATCH(Places!$K4701,Neighborhoods!$A:$A,0), MATCH(Places!N$1,Neighborhoods!$A$1:$C$1,0))</f>
        <v>Brooklyn</v>
      </c>
      <c r="O4701" t="str">
        <f>INDEX(Neighborhoods!$A:$C, MATCH(Places!$K4701,Neighborhoods!$A:$A,0), MATCH(Places!O$1,Neighborhoods!$A$1:$C$1,0))</f>
        <v>Bedford-Stuyvesant</v>
      </c>
      <c r="P4701" t="s">
        <v>1</v>
      </c>
      <c r="Q4701" t="str">
        <f t="shared" si="292"/>
        <v>Yes</v>
      </c>
      <c r="R4701">
        <v>3</v>
      </c>
      <c r="S4701" t="str">
        <f t="shared" si="293"/>
        <v>Medium</v>
      </c>
      <c r="T4701" s="50">
        <v>42</v>
      </c>
      <c r="U4701" s="70">
        <f t="shared" si="294"/>
        <v>0.03</v>
      </c>
      <c r="V4701" s="52">
        <v>4.3099999999999996</v>
      </c>
      <c r="W4701" s="52" t="str" cm="1">
        <f t="array" ref="W4701">_xlfn.SWITCH(ROUND(V4701,0),5,"Excellent",4,"Good",3,"Ok","Bad")</f>
        <v>Good</v>
      </c>
      <c r="X4701">
        <v>35</v>
      </c>
      <c r="Y4701" t="str">
        <f t="shared" si="295"/>
        <v>No</v>
      </c>
      <c r="Z4701" s="68">
        <v>43576</v>
      </c>
      <c r="AA4701" s="68">
        <v>44004</v>
      </c>
      <c r="AB4701">
        <v>164</v>
      </c>
      <c r="AC4701" t="s">
        <v>15616</v>
      </c>
    </row>
    <row r="4702" spans="1:29" x14ac:dyDescent="0.3">
      <c r="A4702" t="s">
        <v>3290</v>
      </c>
      <c r="B4702">
        <v>3535</v>
      </c>
      <c r="C4702" t="str">
        <f>VLOOKUP($B4702,Hosts!$A:$M,10,0)</f>
        <v>Within an hour</v>
      </c>
      <c r="D4702" s="70">
        <f>VLOOKUP($B4702,Hosts!$A:$M,11,0)</f>
        <v>0.93</v>
      </c>
      <c r="E4702" s="70">
        <f>VLOOKUP($B4702,Hosts!$A:$M,12,0)</f>
        <v>0.99</v>
      </c>
      <c r="F4702" t="str">
        <f>VLOOKUP($B4702,Hosts!$A:$M,13,0)</f>
        <v>No</v>
      </c>
      <c r="G4702" t="str">
        <f>INDEX(Hosts!$A:$M, MATCH(Places!$B4702,Hosts!$A:$A,0), MATCH(Places!G$1,Hosts!$A$1:$M$1,0))</f>
        <v>Within an hour</v>
      </c>
      <c r="H4702" s="70">
        <f>INDEX(Hosts!$A:$M, MATCH(Places!$B4702,Hosts!$A:$A,0), MATCH(Places!H$1,Hosts!$A$1:$M$1,0))</f>
        <v>0.93</v>
      </c>
      <c r="I4702" s="70">
        <f>INDEX(Hosts!$A:$M, MATCH(Places!$B4702,Hosts!$A:$A,0), MATCH(Places!I$1,Hosts!$A$1:$M$1,0))</f>
        <v>0.99</v>
      </c>
      <c r="J4702" t="str">
        <f>INDEX(Hosts!$A:$M, MATCH(Places!$B4702,Hosts!$A:$A,0), MATCH(Places!J$1,Hosts!$A$1:$M$1,0))</f>
        <v>No</v>
      </c>
      <c r="K4702">
        <v>7</v>
      </c>
      <c r="L4702" t="str">
        <f>VLOOKUP($K4702,Neighborhoods!$A:$C,2,0)</f>
        <v>Brooklyn</v>
      </c>
      <c r="M4702" t="str">
        <f>VLOOKUP($K4702,Neighborhoods!$A:$C,3,0)</f>
        <v>Bedford-Stuyvesant</v>
      </c>
      <c r="N4702" t="str">
        <f>INDEX(Neighborhoods!$A:$C, MATCH(Places!$K4702,Neighborhoods!$A:$A,0), MATCH(Places!N$1,Neighborhoods!$A$1:$C$1,0))</f>
        <v>Brooklyn</v>
      </c>
      <c r="O4702" t="str">
        <f>INDEX(Neighborhoods!$A:$C, MATCH(Places!$K4702,Neighborhoods!$A:$A,0), MATCH(Places!O$1,Neighborhoods!$A$1:$C$1,0))</f>
        <v>Bedford-Stuyvesant</v>
      </c>
      <c r="P4702" t="s">
        <v>1</v>
      </c>
      <c r="Q4702" t="str">
        <f t="shared" si="292"/>
        <v>Yes</v>
      </c>
      <c r="R4702">
        <v>3</v>
      </c>
      <c r="S4702" t="str">
        <f t="shared" si="293"/>
        <v>Medium</v>
      </c>
      <c r="T4702" s="50">
        <v>42</v>
      </c>
      <c r="U4702" s="70">
        <f t="shared" si="294"/>
        <v>0.03</v>
      </c>
      <c r="V4702" s="52">
        <v>4.21</v>
      </c>
      <c r="W4702" s="52" t="str" cm="1">
        <f t="array" ref="W4702">_xlfn.SWITCH(ROUND(V4702,0),5,"Excellent",4,"Good",3,"Ok","Bad")</f>
        <v>Good</v>
      </c>
      <c r="X4702">
        <v>43</v>
      </c>
      <c r="Y4702" t="str">
        <f t="shared" si="295"/>
        <v>No</v>
      </c>
      <c r="Z4702" s="68">
        <v>43585</v>
      </c>
      <c r="AA4702" s="68">
        <v>44017</v>
      </c>
      <c r="AB4702">
        <v>164</v>
      </c>
      <c r="AC4702" t="s">
        <v>15616</v>
      </c>
    </row>
    <row r="4703" spans="1:29" x14ac:dyDescent="0.3">
      <c r="A4703" t="s">
        <v>3291</v>
      </c>
      <c r="B4703">
        <v>3535</v>
      </c>
      <c r="C4703" t="str">
        <f>VLOOKUP($B4703,Hosts!$A:$M,10,0)</f>
        <v>Within an hour</v>
      </c>
      <c r="D4703" s="70">
        <f>VLOOKUP($B4703,Hosts!$A:$M,11,0)</f>
        <v>0.93</v>
      </c>
      <c r="E4703" s="70">
        <f>VLOOKUP($B4703,Hosts!$A:$M,12,0)</f>
        <v>0.99</v>
      </c>
      <c r="F4703" t="str">
        <f>VLOOKUP($B4703,Hosts!$A:$M,13,0)</f>
        <v>No</v>
      </c>
      <c r="G4703" t="str">
        <f>INDEX(Hosts!$A:$M, MATCH(Places!$B4703,Hosts!$A:$A,0), MATCH(Places!G$1,Hosts!$A$1:$M$1,0))</f>
        <v>Within an hour</v>
      </c>
      <c r="H4703" s="70">
        <f>INDEX(Hosts!$A:$M, MATCH(Places!$B4703,Hosts!$A:$A,0), MATCH(Places!H$1,Hosts!$A$1:$M$1,0))</f>
        <v>0.93</v>
      </c>
      <c r="I4703" s="70">
        <f>INDEX(Hosts!$A:$M, MATCH(Places!$B4703,Hosts!$A:$A,0), MATCH(Places!I$1,Hosts!$A$1:$M$1,0))</f>
        <v>0.99</v>
      </c>
      <c r="J4703" t="str">
        <f>INDEX(Hosts!$A:$M, MATCH(Places!$B4703,Hosts!$A:$A,0), MATCH(Places!J$1,Hosts!$A$1:$M$1,0))</f>
        <v>No</v>
      </c>
      <c r="K4703">
        <v>7</v>
      </c>
      <c r="L4703" t="str">
        <f>VLOOKUP($K4703,Neighborhoods!$A:$C,2,0)</f>
        <v>Brooklyn</v>
      </c>
      <c r="M4703" t="str">
        <f>VLOOKUP($K4703,Neighborhoods!$A:$C,3,0)</f>
        <v>Bedford-Stuyvesant</v>
      </c>
      <c r="N4703" t="str">
        <f>INDEX(Neighborhoods!$A:$C, MATCH(Places!$K4703,Neighborhoods!$A:$A,0), MATCH(Places!N$1,Neighborhoods!$A$1:$C$1,0))</f>
        <v>Brooklyn</v>
      </c>
      <c r="O4703" t="str">
        <f>INDEX(Neighborhoods!$A:$C, MATCH(Places!$K4703,Neighborhoods!$A:$A,0), MATCH(Places!O$1,Neighborhoods!$A$1:$C$1,0))</f>
        <v>Bedford-Stuyvesant</v>
      </c>
      <c r="P4703" t="s">
        <v>1</v>
      </c>
      <c r="Q4703" t="str">
        <f t="shared" si="292"/>
        <v>Yes</v>
      </c>
      <c r="R4703">
        <v>3</v>
      </c>
      <c r="S4703" t="str">
        <f t="shared" si="293"/>
        <v>Medium</v>
      </c>
      <c r="T4703" s="50">
        <v>49</v>
      </c>
      <c r="U4703" s="70">
        <f t="shared" si="294"/>
        <v>0.03</v>
      </c>
      <c r="V4703" s="52">
        <v>4.2699999999999996</v>
      </c>
      <c r="W4703" s="52" t="str" cm="1">
        <f t="array" ref="W4703">_xlfn.SWITCH(ROUND(V4703,0),5,"Excellent",4,"Good",3,"Ok","Bad")</f>
        <v>Good</v>
      </c>
      <c r="X4703">
        <v>37</v>
      </c>
      <c r="Y4703" t="str">
        <f t="shared" si="295"/>
        <v>No</v>
      </c>
      <c r="Z4703" s="68">
        <v>43587</v>
      </c>
      <c r="AA4703" s="68">
        <v>43891</v>
      </c>
      <c r="AB4703">
        <v>179</v>
      </c>
      <c r="AC4703" t="s">
        <v>15616</v>
      </c>
    </row>
    <row r="4704" spans="1:29" x14ac:dyDescent="0.3">
      <c r="A4704" t="s">
        <v>3292</v>
      </c>
      <c r="B4704">
        <v>3535</v>
      </c>
      <c r="C4704" t="str">
        <f>VLOOKUP($B4704,Hosts!$A:$M,10,0)</f>
        <v>Within an hour</v>
      </c>
      <c r="D4704" s="70">
        <f>VLOOKUP($B4704,Hosts!$A:$M,11,0)</f>
        <v>0.93</v>
      </c>
      <c r="E4704" s="70">
        <f>VLOOKUP($B4704,Hosts!$A:$M,12,0)</f>
        <v>0.99</v>
      </c>
      <c r="F4704" t="str">
        <f>VLOOKUP($B4704,Hosts!$A:$M,13,0)</f>
        <v>No</v>
      </c>
      <c r="G4704" t="str">
        <f>INDEX(Hosts!$A:$M, MATCH(Places!$B4704,Hosts!$A:$A,0), MATCH(Places!G$1,Hosts!$A$1:$M$1,0))</f>
        <v>Within an hour</v>
      </c>
      <c r="H4704" s="70">
        <f>INDEX(Hosts!$A:$M, MATCH(Places!$B4704,Hosts!$A:$A,0), MATCH(Places!H$1,Hosts!$A$1:$M$1,0))</f>
        <v>0.93</v>
      </c>
      <c r="I4704" s="70">
        <f>INDEX(Hosts!$A:$M, MATCH(Places!$B4704,Hosts!$A:$A,0), MATCH(Places!I$1,Hosts!$A$1:$M$1,0))</f>
        <v>0.99</v>
      </c>
      <c r="J4704" t="str">
        <f>INDEX(Hosts!$A:$M, MATCH(Places!$B4704,Hosts!$A:$A,0), MATCH(Places!J$1,Hosts!$A$1:$M$1,0))</f>
        <v>No</v>
      </c>
      <c r="K4704">
        <v>7</v>
      </c>
      <c r="L4704" t="str">
        <f>VLOOKUP($K4704,Neighborhoods!$A:$C,2,0)</f>
        <v>Brooklyn</v>
      </c>
      <c r="M4704" t="str">
        <f>VLOOKUP($K4704,Neighborhoods!$A:$C,3,0)</f>
        <v>Bedford-Stuyvesant</v>
      </c>
      <c r="N4704" t="str">
        <f>INDEX(Neighborhoods!$A:$C, MATCH(Places!$K4704,Neighborhoods!$A:$A,0), MATCH(Places!N$1,Neighborhoods!$A$1:$C$1,0))</f>
        <v>Brooklyn</v>
      </c>
      <c r="O4704" t="str">
        <f>INDEX(Neighborhoods!$A:$C, MATCH(Places!$K4704,Neighborhoods!$A:$A,0), MATCH(Places!O$1,Neighborhoods!$A$1:$C$1,0))</f>
        <v>Bedford-Stuyvesant</v>
      </c>
      <c r="P4704" t="s">
        <v>1</v>
      </c>
      <c r="Q4704" t="str">
        <f t="shared" si="292"/>
        <v>Yes</v>
      </c>
      <c r="R4704">
        <v>3</v>
      </c>
      <c r="S4704" t="str">
        <f t="shared" si="293"/>
        <v>Medium</v>
      </c>
      <c r="T4704" s="50">
        <v>50</v>
      </c>
      <c r="U4704" s="70">
        <f t="shared" si="294"/>
        <v>0.03</v>
      </c>
      <c r="V4704" s="52">
        <v>4.21</v>
      </c>
      <c r="W4704" s="52" t="str" cm="1">
        <f t="array" ref="W4704">_xlfn.SWITCH(ROUND(V4704,0),5,"Excellent",4,"Good",3,"Ok","Bad")</f>
        <v>Good</v>
      </c>
      <c r="X4704">
        <v>19</v>
      </c>
      <c r="Y4704" t="str">
        <f t="shared" si="295"/>
        <v>No</v>
      </c>
      <c r="Z4704" s="68">
        <v>43670</v>
      </c>
      <c r="AA4704" s="68">
        <v>44038</v>
      </c>
      <c r="AB4704">
        <v>179</v>
      </c>
      <c r="AC4704" t="s">
        <v>15616</v>
      </c>
    </row>
    <row r="4705" spans="1:29" x14ac:dyDescent="0.3">
      <c r="A4705" t="s">
        <v>3293</v>
      </c>
      <c r="B4705">
        <v>3347</v>
      </c>
      <c r="C4705" t="str">
        <f>VLOOKUP($B4705,Hosts!$A:$M,10,0)</f>
        <v>Within an hour</v>
      </c>
      <c r="D4705" s="70">
        <f>VLOOKUP($B4705,Hosts!$A:$M,11,0)</f>
        <v>1</v>
      </c>
      <c r="E4705" s="70">
        <f>VLOOKUP($B4705,Hosts!$A:$M,12,0)</f>
        <v>0.99</v>
      </c>
      <c r="F4705" t="str">
        <f>VLOOKUP($B4705,Hosts!$A:$M,13,0)</f>
        <v>Yes</v>
      </c>
      <c r="G4705" t="str">
        <f>INDEX(Hosts!$A:$M, MATCH(Places!$B4705,Hosts!$A:$A,0), MATCH(Places!G$1,Hosts!$A$1:$M$1,0))</f>
        <v>Within an hour</v>
      </c>
      <c r="H4705" s="70">
        <f>INDEX(Hosts!$A:$M, MATCH(Places!$B4705,Hosts!$A:$A,0), MATCH(Places!H$1,Hosts!$A$1:$M$1,0))</f>
        <v>1</v>
      </c>
      <c r="I4705" s="70">
        <f>INDEX(Hosts!$A:$M, MATCH(Places!$B4705,Hosts!$A:$A,0), MATCH(Places!I$1,Hosts!$A$1:$M$1,0))</f>
        <v>0.99</v>
      </c>
      <c r="J4705" t="str">
        <f>INDEX(Hosts!$A:$M, MATCH(Places!$B4705,Hosts!$A:$A,0), MATCH(Places!J$1,Hosts!$A$1:$M$1,0))</f>
        <v>Yes</v>
      </c>
      <c r="K4705">
        <v>7</v>
      </c>
      <c r="L4705" t="str">
        <f>VLOOKUP($K4705,Neighborhoods!$A:$C,2,0)</f>
        <v>Brooklyn</v>
      </c>
      <c r="M4705" t="str">
        <f>VLOOKUP($K4705,Neighborhoods!$A:$C,3,0)</f>
        <v>Bedford-Stuyvesant</v>
      </c>
      <c r="N4705" t="str">
        <f>INDEX(Neighborhoods!$A:$C, MATCH(Places!$K4705,Neighborhoods!$A:$A,0), MATCH(Places!N$1,Neighborhoods!$A$1:$C$1,0))</f>
        <v>Brooklyn</v>
      </c>
      <c r="O4705" t="str">
        <f>INDEX(Neighborhoods!$A:$C, MATCH(Places!$K4705,Neighborhoods!$A:$A,0), MATCH(Places!O$1,Neighborhoods!$A$1:$C$1,0))</f>
        <v>Bedford-Stuyvesant</v>
      </c>
      <c r="P4705" t="s">
        <v>11822</v>
      </c>
      <c r="Q4705" t="str">
        <f t="shared" si="292"/>
        <v>No</v>
      </c>
      <c r="R4705">
        <v>5</v>
      </c>
      <c r="S4705" t="str">
        <f t="shared" si="293"/>
        <v>Medium</v>
      </c>
      <c r="T4705" s="50">
        <v>246</v>
      </c>
      <c r="U4705" s="70">
        <f t="shared" si="294"/>
        <v>0.04</v>
      </c>
      <c r="V4705" s="52">
        <v>4.9400000000000004</v>
      </c>
      <c r="W4705" s="52" t="str" cm="1">
        <f t="array" ref="W4705">_xlfn.SWITCH(ROUND(V4705,0),5,"Excellent",4,"Good",3,"Ok","Bad")</f>
        <v>Excellent</v>
      </c>
      <c r="X4705">
        <v>47</v>
      </c>
      <c r="Y4705" t="str">
        <f t="shared" si="295"/>
        <v>No</v>
      </c>
      <c r="Z4705" s="68">
        <v>43589</v>
      </c>
      <c r="AA4705" s="68">
        <v>43905</v>
      </c>
      <c r="AB4705">
        <v>332</v>
      </c>
      <c r="AC4705" t="s">
        <v>15616</v>
      </c>
    </row>
    <row r="4706" spans="1:29" x14ac:dyDescent="0.3">
      <c r="A4706" t="s">
        <v>14447</v>
      </c>
      <c r="B4706">
        <v>1242</v>
      </c>
      <c r="C4706" t="str">
        <f>VLOOKUP($B4706,Hosts!$A:$M,10,0)</f>
        <v>Within a day</v>
      </c>
      <c r="D4706" s="70">
        <f>VLOOKUP($B4706,Hosts!$A:$M,11,0)</f>
        <v>0.5</v>
      </c>
      <c r="E4706" s="70">
        <f>VLOOKUP($B4706,Hosts!$A:$M,12,0)</f>
        <v>0.84</v>
      </c>
      <c r="F4706" t="str">
        <f>VLOOKUP($B4706,Hosts!$A:$M,13,0)</f>
        <v>Yes</v>
      </c>
      <c r="G4706" t="str">
        <f>INDEX(Hosts!$A:$M, MATCH(Places!$B4706,Hosts!$A:$A,0), MATCH(Places!G$1,Hosts!$A$1:$M$1,0))</f>
        <v>Within a day</v>
      </c>
      <c r="H4706" s="70">
        <f>INDEX(Hosts!$A:$M, MATCH(Places!$B4706,Hosts!$A:$A,0), MATCH(Places!H$1,Hosts!$A$1:$M$1,0))</f>
        <v>0.5</v>
      </c>
      <c r="I4706" s="70">
        <f>INDEX(Hosts!$A:$M, MATCH(Places!$B4706,Hosts!$A:$A,0), MATCH(Places!I$1,Hosts!$A$1:$M$1,0))</f>
        <v>0.84</v>
      </c>
      <c r="J4706" t="str">
        <f>INDEX(Hosts!$A:$M, MATCH(Places!$B4706,Hosts!$A:$A,0), MATCH(Places!J$1,Hosts!$A$1:$M$1,0))</f>
        <v>Yes</v>
      </c>
      <c r="K4706">
        <v>20</v>
      </c>
      <c r="L4706" t="str">
        <f>VLOOKUP($K4706,Neighborhoods!$A:$C,2,0)</f>
        <v>Manhattan</v>
      </c>
      <c r="M4706" t="str">
        <f>VLOOKUP($K4706,Neighborhoods!$A:$C,3,0)</f>
        <v>Upper West Side</v>
      </c>
      <c r="N4706" t="str">
        <f>INDEX(Neighborhoods!$A:$C, MATCH(Places!$K4706,Neighborhoods!$A:$A,0), MATCH(Places!N$1,Neighborhoods!$A$1:$C$1,0))</f>
        <v>Manhattan</v>
      </c>
      <c r="O4706" t="str">
        <f>INDEX(Neighborhoods!$A:$C, MATCH(Places!$K4706,Neighborhoods!$A:$A,0), MATCH(Places!O$1,Neighborhoods!$A$1:$C$1,0))</f>
        <v>Upper West Side</v>
      </c>
      <c r="P4706" t="s">
        <v>11822</v>
      </c>
      <c r="Q4706" t="str">
        <f t="shared" si="292"/>
        <v>No</v>
      </c>
      <c r="R4706">
        <v>2</v>
      </c>
      <c r="S4706" t="str">
        <f t="shared" si="293"/>
        <v>Small</v>
      </c>
      <c r="T4706" s="50">
        <v>100</v>
      </c>
      <c r="U4706" s="70">
        <f t="shared" si="294"/>
        <v>0.03</v>
      </c>
      <c r="V4706" s="52">
        <v>5</v>
      </c>
      <c r="W4706" s="52" t="str" cm="1">
        <f t="array" ref="W4706">_xlfn.SWITCH(ROUND(V4706,0),5,"Excellent",4,"Good",3,"Ok","Bad")</f>
        <v>Excellent</v>
      </c>
      <c r="X4706">
        <v>8</v>
      </c>
      <c r="Y4706" t="str">
        <f t="shared" si="295"/>
        <v>No</v>
      </c>
      <c r="Z4706" s="68">
        <v>43767</v>
      </c>
      <c r="AA4706" s="68">
        <v>43891</v>
      </c>
      <c r="AB4706">
        <v>0</v>
      </c>
      <c r="AC4706" t="s">
        <v>15615</v>
      </c>
    </row>
    <row r="4707" spans="1:29" x14ac:dyDescent="0.3">
      <c r="A4707" t="s">
        <v>3294</v>
      </c>
      <c r="B4707">
        <v>40</v>
      </c>
      <c r="C4707" t="str">
        <f>VLOOKUP($B4707,Hosts!$A:$M,10,0)</f>
        <v>Within a day</v>
      </c>
      <c r="D4707" s="70">
        <f>VLOOKUP($B4707,Hosts!$A:$M,11,0)</f>
        <v>0.73</v>
      </c>
      <c r="E4707" s="70">
        <f>VLOOKUP($B4707,Hosts!$A:$M,12,0)</f>
        <v>0.93</v>
      </c>
      <c r="F4707" t="str">
        <f>VLOOKUP($B4707,Hosts!$A:$M,13,0)</f>
        <v>No</v>
      </c>
      <c r="G4707" t="str">
        <f>INDEX(Hosts!$A:$M, MATCH(Places!$B4707,Hosts!$A:$A,0), MATCH(Places!G$1,Hosts!$A$1:$M$1,0))</f>
        <v>Within a day</v>
      </c>
      <c r="H4707" s="70">
        <f>INDEX(Hosts!$A:$M, MATCH(Places!$B4707,Hosts!$A:$A,0), MATCH(Places!H$1,Hosts!$A$1:$M$1,0))</f>
        <v>0.73</v>
      </c>
      <c r="I4707" s="70">
        <f>INDEX(Hosts!$A:$M, MATCH(Places!$B4707,Hosts!$A:$A,0), MATCH(Places!I$1,Hosts!$A$1:$M$1,0))</f>
        <v>0.93</v>
      </c>
      <c r="J4707" t="str">
        <f>INDEX(Hosts!$A:$M, MATCH(Places!$B4707,Hosts!$A:$A,0), MATCH(Places!J$1,Hosts!$A$1:$M$1,0))</f>
        <v>No</v>
      </c>
      <c r="K4707">
        <v>7</v>
      </c>
      <c r="L4707" t="str">
        <f>VLOOKUP($K4707,Neighborhoods!$A:$C,2,0)</f>
        <v>Brooklyn</v>
      </c>
      <c r="M4707" t="str">
        <f>VLOOKUP($K4707,Neighborhoods!$A:$C,3,0)</f>
        <v>Bedford-Stuyvesant</v>
      </c>
      <c r="N4707" t="str">
        <f>INDEX(Neighborhoods!$A:$C, MATCH(Places!$K4707,Neighborhoods!$A:$A,0), MATCH(Places!N$1,Neighborhoods!$A$1:$C$1,0))</f>
        <v>Brooklyn</v>
      </c>
      <c r="O4707" t="str">
        <f>INDEX(Neighborhoods!$A:$C, MATCH(Places!$K4707,Neighborhoods!$A:$A,0), MATCH(Places!O$1,Neighborhoods!$A$1:$C$1,0))</f>
        <v>Bedford-Stuyvesant</v>
      </c>
      <c r="P4707" t="s">
        <v>11822</v>
      </c>
      <c r="Q4707" t="str">
        <f t="shared" si="292"/>
        <v>No</v>
      </c>
      <c r="R4707">
        <v>2</v>
      </c>
      <c r="S4707" t="str">
        <f t="shared" si="293"/>
        <v>Small</v>
      </c>
      <c r="T4707" s="50">
        <v>100</v>
      </c>
      <c r="U4707" s="70">
        <f t="shared" si="294"/>
        <v>0.03</v>
      </c>
      <c r="V4707" s="52">
        <v>4.55</v>
      </c>
      <c r="W4707" s="52" t="str" cm="1">
        <f t="array" ref="W4707">_xlfn.SWITCH(ROUND(V4707,0),5,"Excellent",4,"Good",3,"Ok","Bad")</f>
        <v>Excellent</v>
      </c>
      <c r="X4707">
        <v>22</v>
      </c>
      <c r="Y4707" t="str">
        <f t="shared" si="295"/>
        <v>No</v>
      </c>
      <c r="Z4707" s="68">
        <v>43612</v>
      </c>
      <c r="AA4707" s="68">
        <v>43946</v>
      </c>
      <c r="AB4707">
        <v>105</v>
      </c>
      <c r="AC4707" t="s">
        <v>15615</v>
      </c>
    </row>
    <row r="4708" spans="1:29" x14ac:dyDescent="0.3">
      <c r="A4708" t="s">
        <v>3295</v>
      </c>
      <c r="B4708">
        <v>1339</v>
      </c>
      <c r="C4708" t="str">
        <f>VLOOKUP($B4708,Hosts!$A:$M,10,0)</f>
        <v>Within an hour</v>
      </c>
      <c r="D4708" s="70">
        <f>VLOOKUP($B4708,Hosts!$A:$M,11,0)</f>
        <v>1</v>
      </c>
      <c r="E4708" s="70">
        <f>VLOOKUP($B4708,Hosts!$A:$M,12,0)</f>
        <v>0.96</v>
      </c>
      <c r="F4708" t="str">
        <f>VLOOKUP($B4708,Hosts!$A:$M,13,0)</f>
        <v>Yes</v>
      </c>
      <c r="G4708" t="str">
        <f>INDEX(Hosts!$A:$M, MATCH(Places!$B4708,Hosts!$A:$A,0), MATCH(Places!G$1,Hosts!$A$1:$M$1,0))</f>
        <v>Within an hour</v>
      </c>
      <c r="H4708" s="70">
        <f>INDEX(Hosts!$A:$M, MATCH(Places!$B4708,Hosts!$A:$A,0), MATCH(Places!H$1,Hosts!$A$1:$M$1,0))</f>
        <v>1</v>
      </c>
      <c r="I4708" s="70">
        <f>INDEX(Hosts!$A:$M, MATCH(Places!$B4708,Hosts!$A:$A,0), MATCH(Places!I$1,Hosts!$A$1:$M$1,0))</f>
        <v>0.96</v>
      </c>
      <c r="J4708" t="str">
        <f>INDEX(Hosts!$A:$M, MATCH(Places!$B4708,Hosts!$A:$A,0), MATCH(Places!J$1,Hosts!$A$1:$M$1,0))</f>
        <v>Yes</v>
      </c>
      <c r="K4708">
        <v>7</v>
      </c>
      <c r="L4708" t="str">
        <f>VLOOKUP($K4708,Neighborhoods!$A:$C,2,0)</f>
        <v>Brooklyn</v>
      </c>
      <c r="M4708" t="str">
        <f>VLOOKUP($K4708,Neighborhoods!$A:$C,3,0)</f>
        <v>Bedford-Stuyvesant</v>
      </c>
      <c r="N4708" t="str">
        <f>INDEX(Neighborhoods!$A:$C, MATCH(Places!$K4708,Neighborhoods!$A:$A,0), MATCH(Places!N$1,Neighborhoods!$A$1:$C$1,0))</f>
        <v>Brooklyn</v>
      </c>
      <c r="O4708" t="str">
        <f>INDEX(Neighborhoods!$A:$C, MATCH(Places!$K4708,Neighborhoods!$A:$A,0), MATCH(Places!O$1,Neighborhoods!$A$1:$C$1,0))</f>
        <v>Bedford-Stuyvesant</v>
      </c>
      <c r="P4708" t="s">
        <v>11822</v>
      </c>
      <c r="Q4708" t="str">
        <f t="shared" si="292"/>
        <v>No</v>
      </c>
      <c r="R4708">
        <v>6</v>
      </c>
      <c r="S4708" t="str">
        <f t="shared" si="293"/>
        <v>Large</v>
      </c>
      <c r="T4708" s="50">
        <v>120</v>
      </c>
      <c r="U4708" s="70">
        <f t="shared" si="294"/>
        <v>0.03</v>
      </c>
      <c r="V4708" s="52">
        <v>4.91</v>
      </c>
      <c r="W4708" s="52" t="str" cm="1">
        <f t="array" ref="W4708">_xlfn.SWITCH(ROUND(V4708,0),5,"Excellent",4,"Good",3,"Ok","Bad")</f>
        <v>Excellent</v>
      </c>
      <c r="X4708">
        <v>32</v>
      </c>
      <c r="Y4708" t="str">
        <f t="shared" si="295"/>
        <v>No</v>
      </c>
      <c r="Z4708" s="68">
        <v>43574</v>
      </c>
      <c r="AA4708" s="68">
        <v>44053</v>
      </c>
      <c r="AB4708">
        <v>185</v>
      </c>
      <c r="AC4708" t="s">
        <v>15615</v>
      </c>
    </row>
    <row r="4709" spans="1:29" x14ac:dyDescent="0.3">
      <c r="A4709" t="s">
        <v>3296</v>
      </c>
      <c r="B4709">
        <v>3836</v>
      </c>
      <c r="C4709" t="str">
        <f>VLOOKUP($B4709,Hosts!$A:$M,10,0)</f>
        <v>Within an hour</v>
      </c>
      <c r="D4709" s="70">
        <f>VLOOKUP($B4709,Hosts!$A:$M,11,0)</f>
        <v>1</v>
      </c>
      <c r="E4709" s="70">
        <f>VLOOKUP($B4709,Hosts!$A:$M,12,0)</f>
        <v>1</v>
      </c>
      <c r="F4709" t="str">
        <f>VLOOKUP($B4709,Hosts!$A:$M,13,0)</f>
        <v>Yes</v>
      </c>
      <c r="G4709" t="str">
        <f>INDEX(Hosts!$A:$M, MATCH(Places!$B4709,Hosts!$A:$A,0), MATCH(Places!G$1,Hosts!$A$1:$M$1,0))</f>
        <v>Within an hour</v>
      </c>
      <c r="H4709" s="70">
        <f>INDEX(Hosts!$A:$M, MATCH(Places!$B4709,Hosts!$A:$A,0), MATCH(Places!H$1,Hosts!$A$1:$M$1,0))</f>
        <v>1</v>
      </c>
      <c r="I4709" s="70">
        <f>INDEX(Hosts!$A:$M, MATCH(Places!$B4709,Hosts!$A:$A,0), MATCH(Places!I$1,Hosts!$A$1:$M$1,0))</f>
        <v>1</v>
      </c>
      <c r="J4709" t="str">
        <f>INDEX(Hosts!$A:$M, MATCH(Places!$B4709,Hosts!$A:$A,0), MATCH(Places!J$1,Hosts!$A$1:$M$1,0))</f>
        <v>Yes</v>
      </c>
      <c r="K4709">
        <v>7</v>
      </c>
      <c r="L4709" t="str">
        <f>VLOOKUP($K4709,Neighborhoods!$A:$C,2,0)</f>
        <v>Brooklyn</v>
      </c>
      <c r="M4709" t="str">
        <f>VLOOKUP($K4709,Neighborhoods!$A:$C,3,0)</f>
        <v>Bedford-Stuyvesant</v>
      </c>
      <c r="N4709" t="str">
        <f>INDEX(Neighborhoods!$A:$C, MATCH(Places!$K4709,Neighborhoods!$A:$A,0), MATCH(Places!N$1,Neighborhoods!$A$1:$C$1,0))</f>
        <v>Brooklyn</v>
      </c>
      <c r="O4709" t="str">
        <f>INDEX(Neighborhoods!$A:$C, MATCH(Places!$K4709,Neighborhoods!$A:$A,0), MATCH(Places!O$1,Neighborhoods!$A$1:$C$1,0))</f>
        <v>Bedford-Stuyvesant</v>
      </c>
      <c r="P4709" t="s">
        <v>11822</v>
      </c>
      <c r="Q4709" t="str">
        <f t="shared" si="292"/>
        <v>No</v>
      </c>
      <c r="R4709">
        <v>5</v>
      </c>
      <c r="S4709" t="str">
        <f t="shared" si="293"/>
        <v>Medium</v>
      </c>
      <c r="T4709" s="50">
        <v>185</v>
      </c>
      <c r="U4709" s="70">
        <f t="shared" si="294"/>
        <v>0.03</v>
      </c>
      <c r="V4709" s="52">
        <v>4.9000000000000004</v>
      </c>
      <c r="W4709" s="52" t="str" cm="1">
        <f t="array" ref="W4709">_xlfn.SWITCH(ROUND(V4709,0),5,"Excellent",4,"Good",3,"Ok","Bad")</f>
        <v>Excellent</v>
      </c>
      <c r="X4709">
        <v>41</v>
      </c>
      <c r="Y4709" t="str">
        <f t="shared" si="295"/>
        <v>No</v>
      </c>
      <c r="Z4709" s="68">
        <v>43583</v>
      </c>
      <c r="AA4709" s="68">
        <v>44038</v>
      </c>
      <c r="AB4709">
        <v>139</v>
      </c>
      <c r="AC4709" t="s">
        <v>15616</v>
      </c>
    </row>
    <row r="4710" spans="1:29" x14ac:dyDescent="0.3">
      <c r="A4710" t="s">
        <v>3297</v>
      </c>
      <c r="B4710">
        <v>2577</v>
      </c>
      <c r="C4710" t="str">
        <f>VLOOKUP($B4710,Hosts!$A:$M,10,0)</f>
        <v>Within a few hours</v>
      </c>
      <c r="D4710" s="70">
        <f>VLOOKUP($B4710,Hosts!$A:$M,11,0)</f>
        <v>1</v>
      </c>
      <c r="E4710" s="70">
        <f>VLOOKUP($B4710,Hosts!$A:$M,12,0)</f>
        <v>0.44</v>
      </c>
      <c r="F4710" t="str">
        <f>VLOOKUP($B4710,Hosts!$A:$M,13,0)</f>
        <v>No</v>
      </c>
      <c r="G4710" t="str">
        <f>INDEX(Hosts!$A:$M, MATCH(Places!$B4710,Hosts!$A:$A,0), MATCH(Places!G$1,Hosts!$A$1:$M$1,0))</f>
        <v>Within a few hours</v>
      </c>
      <c r="H4710" s="70">
        <f>INDEX(Hosts!$A:$M, MATCH(Places!$B4710,Hosts!$A:$A,0), MATCH(Places!H$1,Hosts!$A$1:$M$1,0))</f>
        <v>1</v>
      </c>
      <c r="I4710" s="70">
        <f>INDEX(Hosts!$A:$M, MATCH(Places!$B4710,Hosts!$A:$A,0), MATCH(Places!I$1,Hosts!$A$1:$M$1,0))</f>
        <v>0.44</v>
      </c>
      <c r="J4710" t="str">
        <f>INDEX(Hosts!$A:$M, MATCH(Places!$B4710,Hosts!$A:$A,0), MATCH(Places!J$1,Hosts!$A$1:$M$1,0))</f>
        <v>No</v>
      </c>
      <c r="K4710">
        <v>8</v>
      </c>
      <c r="L4710" t="str">
        <f>VLOOKUP($K4710,Neighborhoods!$A:$C,2,0)</f>
        <v>Brooklyn</v>
      </c>
      <c r="M4710" t="str">
        <f>VLOOKUP($K4710,Neighborhoods!$A:$C,3,0)</f>
        <v>Bushwick</v>
      </c>
      <c r="N4710" t="str">
        <f>INDEX(Neighborhoods!$A:$C, MATCH(Places!$K4710,Neighborhoods!$A:$A,0), MATCH(Places!N$1,Neighborhoods!$A$1:$C$1,0))</f>
        <v>Brooklyn</v>
      </c>
      <c r="O4710" t="str">
        <f>INDEX(Neighborhoods!$A:$C, MATCH(Places!$K4710,Neighborhoods!$A:$A,0), MATCH(Places!O$1,Neighborhoods!$A$1:$C$1,0))</f>
        <v>Bushwick</v>
      </c>
      <c r="P4710" t="s">
        <v>11822</v>
      </c>
      <c r="Q4710" t="str">
        <f t="shared" si="292"/>
        <v>No</v>
      </c>
      <c r="R4710">
        <v>4</v>
      </c>
      <c r="S4710" t="str">
        <f t="shared" si="293"/>
        <v>Medium</v>
      </c>
      <c r="T4710" s="50">
        <v>201</v>
      </c>
      <c r="U4710" s="70">
        <f t="shared" si="294"/>
        <v>0.04</v>
      </c>
      <c r="V4710" s="52">
        <v>4.7300000000000004</v>
      </c>
      <c r="W4710" s="52" t="str" cm="1">
        <f t="array" ref="W4710">_xlfn.SWITCH(ROUND(V4710,0),5,"Excellent",4,"Good",3,"Ok","Bad")</f>
        <v>Excellent</v>
      </c>
      <c r="X4710">
        <v>11</v>
      </c>
      <c r="Y4710" t="str">
        <f t="shared" si="295"/>
        <v>No</v>
      </c>
      <c r="Z4710" s="68">
        <v>43583</v>
      </c>
      <c r="AA4710" s="68">
        <v>43752</v>
      </c>
      <c r="AB4710">
        <v>227</v>
      </c>
      <c r="AC4710" t="s">
        <v>15616</v>
      </c>
    </row>
    <row r="4711" spans="1:29" x14ac:dyDescent="0.3">
      <c r="A4711" t="s">
        <v>3298</v>
      </c>
      <c r="B4711">
        <v>1798</v>
      </c>
      <c r="C4711" t="str">
        <f>VLOOKUP($B4711,Hosts!$A:$M,10,0)</f>
        <v>Within an hour</v>
      </c>
      <c r="D4711" s="70">
        <f>VLOOKUP($B4711,Hosts!$A:$M,11,0)</f>
        <v>0.92</v>
      </c>
      <c r="E4711" s="70">
        <f>VLOOKUP($B4711,Hosts!$A:$M,12,0)</f>
        <v>0.85</v>
      </c>
      <c r="F4711" t="str">
        <f>VLOOKUP($B4711,Hosts!$A:$M,13,0)</f>
        <v>Yes</v>
      </c>
      <c r="G4711" t="str">
        <f>INDEX(Hosts!$A:$M, MATCH(Places!$B4711,Hosts!$A:$A,0), MATCH(Places!G$1,Hosts!$A$1:$M$1,0))</f>
        <v>Within an hour</v>
      </c>
      <c r="H4711" s="70">
        <f>INDEX(Hosts!$A:$M, MATCH(Places!$B4711,Hosts!$A:$A,0), MATCH(Places!H$1,Hosts!$A$1:$M$1,0))</f>
        <v>0.92</v>
      </c>
      <c r="I4711" s="70">
        <f>INDEX(Hosts!$A:$M, MATCH(Places!$B4711,Hosts!$A:$A,0), MATCH(Places!I$1,Hosts!$A$1:$M$1,0))</f>
        <v>0.85</v>
      </c>
      <c r="J4711" t="str">
        <f>INDEX(Hosts!$A:$M, MATCH(Places!$B4711,Hosts!$A:$A,0), MATCH(Places!J$1,Hosts!$A$1:$M$1,0))</f>
        <v>Yes</v>
      </c>
      <c r="K4711">
        <v>16</v>
      </c>
      <c r="L4711" t="str">
        <f>VLOOKUP($K4711,Neighborhoods!$A:$C,2,0)</f>
        <v>Manhattan</v>
      </c>
      <c r="M4711" t="str">
        <f>VLOOKUP($K4711,Neighborhoods!$A:$C,3,0)</f>
        <v>Harlem</v>
      </c>
      <c r="N4711" t="str">
        <f>INDEX(Neighborhoods!$A:$C, MATCH(Places!$K4711,Neighborhoods!$A:$A,0), MATCH(Places!N$1,Neighborhoods!$A$1:$C$1,0))</f>
        <v>Manhattan</v>
      </c>
      <c r="O4711" t="str">
        <f>INDEX(Neighborhoods!$A:$C, MATCH(Places!$K4711,Neighborhoods!$A:$A,0), MATCH(Places!O$1,Neighborhoods!$A$1:$C$1,0))</f>
        <v>Harlem</v>
      </c>
      <c r="P4711" t="s">
        <v>1</v>
      </c>
      <c r="Q4711" t="str">
        <f t="shared" si="292"/>
        <v>Yes</v>
      </c>
      <c r="R4711">
        <v>4</v>
      </c>
      <c r="S4711" t="str">
        <f t="shared" si="293"/>
        <v>Medium</v>
      </c>
      <c r="T4711" s="50">
        <v>139</v>
      </c>
      <c r="U4711" s="70">
        <f t="shared" si="294"/>
        <v>0.03</v>
      </c>
      <c r="V4711" s="52">
        <v>4.8099999999999996</v>
      </c>
      <c r="W4711" s="52" t="str" cm="1">
        <f t="array" ref="W4711">_xlfn.SWITCH(ROUND(V4711,0),5,"Excellent",4,"Good",3,"Ok","Bad")</f>
        <v>Excellent</v>
      </c>
      <c r="X4711">
        <v>54</v>
      </c>
      <c r="Y4711" t="str">
        <f t="shared" si="295"/>
        <v>No</v>
      </c>
      <c r="Z4711" s="68">
        <v>43583</v>
      </c>
      <c r="AA4711" s="68">
        <v>43997</v>
      </c>
      <c r="AB4711">
        <v>164</v>
      </c>
      <c r="AC4711" t="s">
        <v>15616</v>
      </c>
    </row>
    <row r="4712" spans="1:29" x14ac:dyDescent="0.3">
      <c r="A4712" t="s">
        <v>3299</v>
      </c>
      <c r="B4712">
        <v>3829</v>
      </c>
      <c r="C4712" t="str">
        <f>VLOOKUP($B4712,Hosts!$A:$M,10,0)</f>
        <v>Within an hour</v>
      </c>
      <c r="D4712" s="70">
        <f>VLOOKUP($B4712,Hosts!$A:$M,11,0)</f>
        <v>1</v>
      </c>
      <c r="E4712" s="70">
        <f>VLOOKUP($B4712,Hosts!$A:$M,12,0)</f>
        <v>1</v>
      </c>
      <c r="F4712" t="str">
        <f>VLOOKUP($B4712,Hosts!$A:$M,13,0)</f>
        <v>No</v>
      </c>
      <c r="G4712" t="str">
        <f>INDEX(Hosts!$A:$M, MATCH(Places!$B4712,Hosts!$A:$A,0), MATCH(Places!G$1,Hosts!$A$1:$M$1,0))</f>
        <v>Within an hour</v>
      </c>
      <c r="H4712" s="70">
        <f>INDEX(Hosts!$A:$M, MATCH(Places!$B4712,Hosts!$A:$A,0), MATCH(Places!H$1,Hosts!$A$1:$M$1,0))</f>
        <v>1</v>
      </c>
      <c r="I4712" s="70">
        <f>INDEX(Hosts!$A:$M, MATCH(Places!$B4712,Hosts!$A:$A,0), MATCH(Places!I$1,Hosts!$A$1:$M$1,0))</f>
        <v>1</v>
      </c>
      <c r="J4712" t="str">
        <f>INDEX(Hosts!$A:$M, MATCH(Places!$B4712,Hosts!$A:$A,0), MATCH(Places!J$1,Hosts!$A$1:$M$1,0))</f>
        <v>No</v>
      </c>
      <c r="K4712">
        <v>17</v>
      </c>
      <c r="L4712" t="str">
        <f>VLOOKUP($K4712,Neighborhoods!$A:$C,2,0)</f>
        <v>Manhattan</v>
      </c>
      <c r="M4712" t="str">
        <f>VLOOKUP($K4712,Neighborhoods!$A:$C,3,0)</f>
        <v>Hell's Kitchen</v>
      </c>
      <c r="N4712" t="str">
        <f>INDEX(Neighborhoods!$A:$C, MATCH(Places!$K4712,Neighborhoods!$A:$A,0), MATCH(Places!N$1,Neighborhoods!$A$1:$C$1,0))</f>
        <v>Manhattan</v>
      </c>
      <c r="O4712" t="str">
        <f>INDEX(Neighborhoods!$A:$C, MATCH(Places!$K4712,Neighborhoods!$A:$A,0), MATCH(Places!O$1,Neighborhoods!$A$1:$C$1,0))</f>
        <v>Hell's Kitchen</v>
      </c>
      <c r="P4712" t="s">
        <v>16</v>
      </c>
      <c r="Q4712" t="str">
        <f t="shared" si="292"/>
        <v>Yes</v>
      </c>
      <c r="R4712">
        <v>2</v>
      </c>
      <c r="S4712" t="str">
        <f t="shared" si="293"/>
        <v>Small</v>
      </c>
      <c r="T4712" s="50">
        <v>85</v>
      </c>
      <c r="U4712" s="70">
        <f t="shared" si="294"/>
        <v>0.03</v>
      </c>
      <c r="V4712" s="52">
        <v>4.6500000000000004</v>
      </c>
      <c r="W4712" s="52" t="str" cm="1">
        <f t="array" ref="W4712">_xlfn.SWITCH(ROUND(V4712,0),5,"Excellent",4,"Good",3,"Ok","Bad")</f>
        <v>Excellent</v>
      </c>
      <c r="X4712">
        <v>51</v>
      </c>
      <c r="Y4712" t="str">
        <f t="shared" si="295"/>
        <v>No</v>
      </c>
      <c r="Z4712" s="68">
        <v>43572</v>
      </c>
      <c r="AA4712" s="68">
        <v>44031</v>
      </c>
      <c r="AB4712">
        <v>365</v>
      </c>
      <c r="AC4712" t="s">
        <v>15616</v>
      </c>
    </row>
    <row r="4713" spans="1:29" x14ac:dyDescent="0.3">
      <c r="A4713" t="s">
        <v>14500</v>
      </c>
      <c r="B4713">
        <v>3831</v>
      </c>
      <c r="C4713" t="str">
        <f>VLOOKUP($B4713,Hosts!$A:$M,10,0)</f>
        <v>Within a few hours</v>
      </c>
      <c r="D4713" s="70">
        <f>VLOOKUP($B4713,Hosts!$A:$M,11,0)</f>
        <v>0.67</v>
      </c>
      <c r="E4713" s="70">
        <f>VLOOKUP($B4713,Hosts!$A:$M,12,0)</f>
        <v>0.95</v>
      </c>
      <c r="F4713" t="str">
        <f>VLOOKUP($B4713,Hosts!$A:$M,13,0)</f>
        <v>No</v>
      </c>
      <c r="G4713" t="str">
        <f>INDEX(Hosts!$A:$M, MATCH(Places!$B4713,Hosts!$A:$A,0), MATCH(Places!G$1,Hosts!$A$1:$M$1,0))</f>
        <v>Within a few hours</v>
      </c>
      <c r="H4713" s="70">
        <f>INDEX(Hosts!$A:$M, MATCH(Places!$B4713,Hosts!$A:$A,0), MATCH(Places!H$1,Hosts!$A$1:$M$1,0))</f>
        <v>0.67</v>
      </c>
      <c r="I4713" s="70">
        <f>INDEX(Hosts!$A:$M, MATCH(Places!$B4713,Hosts!$A:$A,0), MATCH(Places!I$1,Hosts!$A$1:$M$1,0))</f>
        <v>0.95</v>
      </c>
      <c r="J4713" t="str">
        <f>INDEX(Hosts!$A:$M, MATCH(Places!$B4713,Hosts!$A:$A,0), MATCH(Places!J$1,Hosts!$A$1:$M$1,0))</f>
        <v>No</v>
      </c>
      <c r="K4713">
        <v>26</v>
      </c>
      <c r="L4713" t="str">
        <f>VLOOKUP($K4713,Neighborhoods!$A:$C,2,0)</f>
        <v>Queens</v>
      </c>
      <c r="M4713" t="str">
        <f>VLOOKUP($K4713,Neighborhoods!$A:$C,3,0)</f>
        <v>Sunnyside</v>
      </c>
      <c r="N4713" t="str">
        <f>INDEX(Neighborhoods!$A:$C, MATCH(Places!$K4713,Neighborhoods!$A:$A,0), MATCH(Places!N$1,Neighborhoods!$A$1:$C$1,0))</f>
        <v>Queens</v>
      </c>
      <c r="O4713" t="str">
        <f>INDEX(Neighborhoods!$A:$C, MATCH(Places!$K4713,Neighborhoods!$A:$A,0), MATCH(Places!O$1,Neighborhoods!$A$1:$C$1,0))</f>
        <v>Sunnyside</v>
      </c>
      <c r="P4713" t="s">
        <v>1</v>
      </c>
      <c r="Q4713" t="str">
        <f t="shared" si="292"/>
        <v>Yes</v>
      </c>
      <c r="R4713">
        <v>3</v>
      </c>
      <c r="S4713" t="str">
        <f t="shared" si="293"/>
        <v>Medium</v>
      </c>
      <c r="T4713" s="50">
        <v>40</v>
      </c>
      <c r="U4713" s="70">
        <f t="shared" si="294"/>
        <v>0.03</v>
      </c>
      <c r="V4713" s="52">
        <v>4.8899999999999997</v>
      </c>
      <c r="W4713" s="52" t="str" cm="1">
        <f t="array" ref="W4713">_xlfn.SWITCH(ROUND(V4713,0),5,"Excellent",4,"Good",3,"Ok","Bad")</f>
        <v>Excellent</v>
      </c>
      <c r="X4713">
        <v>44</v>
      </c>
      <c r="Y4713" t="str">
        <f t="shared" si="295"/>
        <v>No</v>
      </c>
      <c r="Z4713" s="68">
        <v>43585</v>
      </c>
      <c r="AA4713" s="68">
        <v>43899</v>
      </c>
      <c r="AB4713">
        <v>60</v>
      </c>
      <c r="AC4713" t="s">
        <v>15616</v>
      </c>
    </row>
    <row r="4714" spans="1:29" x14ac:dyDescent="0.3">
      <c r="A4714" t="s">
        <v>3300</v>
      </c>
      <c r="B4714">
        <v>2178</v>
      </c>
      <c r="C4714" t="str">
        <f>VLOOKUP($B4714,Hosts!$A:$M,10,0)</f>
        <v>Within an hour</v>
      </c>
      <c r="D4714" s="70">
        <f>VLOOKUP($B4714,Hosts!$A:$M,11,0)</f>
        <v>1</v>
      </c>
      <c r="E4714" s="70">
        <f>VLOOKUP($B4714,Hosts!$A:$M,12,0)</f>
        <v>1</v>
      </c>
      <c r="F4714" t="str">
        <f>VLOOKUP($B4714,Hosts!$A:$M,13,0)</f>
        <v>No</v>
      </c>
      <c r="G4714" t="str">
        <f>INDEX(Hosts!$A:$M, MATCH(Places!$B4714,Hosts!$A:$A,0), MATCH(Places!G$1,Hosts!$A$1:$M$1,0))</f>
        <v>Within an hour</v>
      </c>
      <c r="H4714" s="70">
        <f>INDEX(Hosts!$A:$M, MATCH(Places!$B4714,Hosts!$A:$A,0), MATCH(Places!H$1,Hosts!$A$1:$M$1,0))</f>
        <v>1</v>
      </c>
      <c r="I4714" s="70">
        <f>INDEX(Hosts!$A:$M, MATCH(Places!$B4714,Hosts!$A:$A,0), MATCH(Places!I$1,Hosts!$A$1:$M$1,0))</f>
        <v>1</v>
      </c>
      <c r="J4714" t="str">
        <f>INDEX(Hosts!$A:$M, MATCH(Places!$B4714,Hosts!$A:$A,0), MATCH(Places!J$1,Hosts!$A$1:$M$1,0))</f>
        <v>No</v>
      </c>
      <c r="K4714">
        <v>7</v>
      </c>
      <c r="L4714" t="str">
        <f>VLOOKUP($K4714,Neighborhoods!$A:$C,2,0)</f>
        <v>Brooklyn</v>
      </c>
      <c r="M4714" t="str">
        <f>VLOOKUP($K4714,Neighborhoods!$A:$C,3,0)</f>
        <v>Bedford-Stuyvesant</v>
      </c>
      <c r="N4714" t="str">
        <f>INDEX(Neighborhoods!$A:$C, MATCH(Places!$K4714,Neighborhoods!$A:$A,0), MATCH(Places!N$1,Neighborhoods!$A$1:$C$1,0))</f>
        <v>Brooklyn</v>
      </c>
      <c r="O4714" t="str">
        <f>INDEX(Neighborhoods!$A:$C, MATCH(Places!$K4714,Neighborhoods!$A:$A,0), MATCH(Places!O$1,Neighborhoods!$A$1:$C$1,0))</f>
        <v>Bedford-Stuyvesant</v>
      </c>
      <c r="P4714" t="s">
        <v>1</v>
      </c>
      <c r="Q4714" t="str">
        <f t="shared" si="292"/>
        <v>Yes</v>
      </c>
      <c r="R4714">
        <v>2</v>
      </c>
      <c r="S4714" t="str">
        <f t="shared" si="293"/>
        <v>Small</v>
      </c>
      <c r="T4714" s="50">
        <v>60</v>
      </c>
      <c r="U4714" s="70">
        <f t="shared" si="294"/>
        <v>0.03</v>
      </c>
      <c r="V4714" s="52">
        <v>4.43</v>
      </c>
      <c r="W4714" s="52" t="str" cm="1">
        <f t="array" ref="W4714">_xlfn.SWITCH(ROUND(V4714,0),5,"Excellent",4,"Good",3,"Ok","Bad")</f>
        <v>Good</v>
      </c>
      <c r="X4714">
        <v>21</v>
      </c>
      <c r="Y4714" t="str">
        <f t="shared" si="295"/>
        <v>No</v>
      </c>
      <c r="Z4714" s="68">
        <v>43597</v>
      </c>
      <c r="AA4714" s="68">
        <v>43772</v>
      </c>
      <c r="AB4714">
        <v>0</v>
      </c>
      <c r="AC4714" t="s">
        <v>15616</v>
      </c>
    </row>
    <row r="4715" spans="1:29" x14ac:dyDescent="0.3">
      <c r="A4715" t="s">
        <v>3301</v>
      </c>
      <c r="B4715">
        <v>3838</v>
      </c>
      <c r="C4715" t="str">
        <f>VLOOKUP($B4715,Hosts!$A:$M,10,0)</f>
        <v>Within an hour</v>
      </c>
      <c r="D4715" s="70">
        <f>VLOOKUP($B4715,Hosts!$A:$M,11,0)</f>
        <v>1</v>
      </c>
      <c r="E4715" s="70">
        <f>VLOOKUP($B4715,Hosts!$A:$M,12,0)</f>
        <v>0.66</v>
      </c>
      <c r="F4715" t="str">
        <f>VLOOKUP($B4715,Hosts!$A:$M,13,0)</f>
        <v>Yes</v>
      </c>
      <c r="G4715" t="str">
        <f>INDEX(Hosts!$A:$M, MATCH(Places!$B4715,Hosts!$A:$A,0), MATCH(Places!G$1,Hosts!$A$1:$M$1,0))</f>
        <v>Within an hour</v>
      </c>
      <c r="H4715" s="70">
        <f>INDEX(Hosts!$A:$M, MATCH(Places!$B4715,Hosts!$A:$A,0), MATCH(Places!H$1,Hosts!$A$1:$M$1,0))</f>
        <v>1</v>
      </c>
      <c r="I4715" s="70">
        <f>INDEX(Hosts!$A:$M, MATCH(Places!$B4715,Hosts!$A:$A,0), MATCH(Places!I$1,Hosts!$A$1:$M$1,0))</f>
        <v>0.66</v>
      </c>
      <c r="J4715" t="str">
        <f>INDEX(Hosts!$A:$M, MATCH(Places!$B4715,Hosts!$A:$A,0), MATCH(Places!J$1,Hosts!$A$1:$M$1,0))</f>
        <v>Yes</v>
      </c>
      <c r="K4715">
        <v>16</v>
      </c>
      <c r="L4715" t="str">
        <f>VLOOKUP($K4715,Neighborhoods!$A:$C,2,0)</f>
        <v>Manhattan</v>
      </c>
      <c r="M4715" t="str">
        <f>VLOOKUP($K4715,Neighborhoods!$A:$C,3,0)</f>
        <v>Harlem</v>
      </c>
      <c r="N4715" t="str">
        <f>INDEX(Neighborhoods!$A:$C, MATCH(Places!$K4715,Neighborhoods!$A:$A,0), MATCH(Places!N$1,Neighborhoods!$A$1:$C$1,0))</f>
        <v>Manhattan</v>
      </c>
      <c r="O4715" t="str">
        <f>INDEX(Neighborhoods!$A:$C, MATCH(Places!$K4715,Neighborhoods!$A:$A,0), MATCH(Places!O$1,Neighborhoods!$A$1:$C$1,0))</f>
        <v>Harlem</v>
      </c>
      <c r="P4715" t="s">
        <v>1</v>
      </c>
      <c r="Q4715" t="str">
        <f t="shared" si="292"/>
        <v>Yes</v>
      </c>
      <c r="R4715">
        <v>1</v>
      </c>
      <c r="S4715" t="str">
        <f t="shared" si="293"/>
        <v>Small</v>
      </c>
      <c r="T4715" s="50">
        <v>42</v>
      </c>
      <c r="U4715" s="70">
        <f t="shared" si="294"/>
        <v>0.03</v>
      </c>
      <c r="V4715" s="52">
        <v>4.9800000000000004</v>
      </c>
      <c r="W4715" s="52" t="str" cm="1">
        <f t="array" ref="W4715">_xlfn.SWITCH(ROUND(V4715,0),5,"Excellent",4,"Good",3,"Ok","Bad")</f>
        <v>Excellent</v>
      </c>
      <c r="X4715">
        <v>46</v>
      </c>
      <c r="Y4715" t="str">
        <f t="shared" si="295"/>
        <v>No</v>
      </c>
      <c r="Z4715" s="68">
        <v>43574</v>
      </c>
      <c r="AA4715" s="68">
        <v>43864</v>
      </c>
      <c r="AB4715">
        <v>70</v>
      </c>
      <c r="AC4715" t="s">
        <v>15615</v>
      </c>
    </row>
    <row r="4716" spans="1:29" x14ac:dyDescent="0.3">
      <c r="A4716" t="s">
        <v>3302</v>
      </c>
      <c r="B4716">
        <v>3837</v>
      </c>
      <c r="C4716" t="str">
        <f>VLOOKUP($B4716,Hosts!$A:$M,10,0)</f>
        <v>Within a few hours</v>
      </c>
      <c r="D4716" s="70">
        <f>VLOOKUP($B4716,Hosts!$A:$M,11,0)</f>
        <v>1</v>
      </c>
      <c r="E4716" s="70">
        <f>VLOOKUP($B4716,Hosts!$A:$M,12,0)</f>
        <v>1</v>
      </c>
      <c r="F4716" t="str">
        <f>VLOOKUP($B4716,Hosts!$A:$M,13,0)</f>
        <v>Yes</v>
      </c>
      <c r="G4716" t="str">
        <f>INDEX(Hosts!$A:$M, MATCH(Places!$B4716,Hosts!$A:$A,0), MATCH(Places!G$1,Hosts!$A$1:$M$1,0))</f>
        <v>Within a few hours</v>
      </c>
      <c r="H4716" s="70">
        <f>INDEX(Hosts!$A:$M, MATCH(Places!$B4716,Hosts!$A:$A,0), MATCH(Places!H$1,Hosts!$A$1:$M$1,0))</f>
        <v>1</v>
      </c>
      <c r="I4716" s="70">
        <f>INDEX(Hosts!$A:$M, MATCH(Places!$B4716,Hosts!$A:$A,0), MATCH(Places!I$1,Hosts!$A$1:$M$1,0))</f>
        <v>1</v>
      </c>
      <c r="J4716" t="str">
        <f>INDEX(Hosts!$A:$M, MATCH(Places!$B4716,Hosts!$A:$A,0), MATCH(Places!J$1,Hosts!$A$1:$M$1,0))</f>
        <v>Yes</v>
      </c>
      <c r="K4716">
        <v>23</v>
      </c>
      <c r="L4716" t="str">
        <f>VLOOKUP($K4716,Neighborhoods!$A:$C,2,0)</f>
        <v>Queens</v>
      </c>
      <c r="M4716" t="str">
        <f>VLOOKUP($K4716,Neighborhoods!$A:$C,3,0)</f>
        <v>Jamaica</v>
      </c>
      <c r="N4716" t="str">
        <f>INDEX(Neighborhoods!$A:$C, MATCH(Places!$K4716,Neighborhoods!$A:$A,0), MATCH(Places!N$1,Neighborhoods!$A$1:$C$1,0))</f>
        <v>Queens</v>
      </c>
      <c r="O4716" t="str">
        <f>INDEX(Neighborhoods!$A:$C, MATCH(Places!$K4716,Neighborhoods!$A:$A,0), MATCH(Places!O$1,Neighborhoods!$A$1:$C$1,0))</f>
        <v>Jamaica</v>
      </c>
      <c r="P4716" t="s">
        <v>11822</v>
      </c>
      <c r="Q4716" t="str">
        <f t="shared" si="292"/>
        <v>No</v>
      </c>
      <c r="R4716">
        <v>4</v>
      </c>
      <c r="S4716" t="str">
        <f t="shared" si="293"/>
        <v>Medium</v>
      </c>
      <c r="T4716" s="50">
        <v>350</v>
      </c>
      <c r="U4716" s="70">
        <f t="shared" si="294"/>
        <v>0.04</v>
      </c>
      <c r="V4716" s="52">
        <v>5</v>
      </c>
      <c r="W4716" s="52" t="str" cm="1">
        <f t="array" ref="W4716">_xlfn.SWITCH(ROUND(V4716,0),5,"Excellent",4,"Good",3,"Ok","Bad")</f>
        <v>Excellent</v>
      </c>
      <c r="X4716">
        <v>25</v>
      </c>
      <c r="Y4716" t="str">
        <f t="shared" si="295"/>
        <v>No</v>
      </c>
      <c r="Z4716" s="68">
        <v>43576</v>
      </c>
      <c r="AA4716" s="68">
        <v>43764</v>
      </c>
      <c r="AB4716">
        <v>320</v>
      </c>
      <c r="AC4716" t="s">
        <v>15615</v>
      </c>
    </row>
    <row r="4717" spans="1:29" x14ac:dyDescent="0.3">
      <c r="A4717" t="s">
        <v>3303</v>
      </c>
      <c r="B4717">
        <v>3829</v>
      </c>
      <c r="C4717" t="str">
        <f>VLOOKUP($B4717,Hosts!$A:$M,10,0)</f>
        <v>Within an hour</v>
      </c>
      <c r="D4717" s="70">
        <f>VLOOKUP($B4717,Hosts!$A:$M,11,0)</f>
        <v>1</v>
      </c>
      <c r="E4717" s="70">
        <f>VLOOKUP($B4717,Hosts!$A:$M,12,0)</f>
        <v>1</v>
      </c>
      <c r="F4717" t="str">
        <f>VLOOKUP($B4717,Hosts!$A:$M,13,0)</f>
        <v>No</v>
      </c>
      <c r="G4717" t="str">
        <f>INDEX(Hosts!$A:$M, MATCH(Places!$B4717,Hosts!$A:$A,0), MATCH(Places!G$1,Hosts!$A$1:$M$1,0))</f>
        <v>Within an hour</v>
      </c>
      <c r="H4717" s="70">
        <f>INDEX(Hosts!$A:$M, MATCH(Places!$B4717,Hosts!$A:$A,0), MATCH(Places!H$1,Hosts!$A$1:$M$1,0))</f>
        <v>1</v>
      </c>
      <c r="I4717" s="70">
        <f>INDEX(Hosts!$A:$M, MATCH(Places!$B4717,Hosts!$A:$A,0), MATCH(Places!I$1,Hosts!$A$1:$M$1,0))</f>
        <v>1</v>
      </c>
      <c r="J4717" t="str">
        <f>INDEX(Hosts!$A:$M, MATCH(Places!$B4717,Hosts!$A:$A,0), MATCH(Places!J$1,Hosts!$A$1:$M$1,0))</f>
        <v>No</v>
      </c>
      <c r="K4717">
        <v>17</v>
      </c>
      <c r="L4717" t="str">
        <f>VLOOKUP($K4717,Neighborhoods!$A:$C,2,0)</f>
        <v>Manhattan</v>
      </c>
      <c r="M4717" t="str">
        <f>VLOOKUP($K4717,Neighborhoods!$A:$C,3,0)</f>
        <v>Hell's Kitchen</v>
      </c>
      <c r="N4717" t="str">
        <f>INDEX(Neighborhoods!$A:$C, MATCH(Places!$K4717,Neighborhoods!$A:$A,0), MATCH(Places!N$1,Neighborhoods!$A$1:$C$1,0))</f>
        <v>Manhattan</v>
      </c>
      <c r="O4717" t="str">
        <f>INDEX(Neighborhoods!$A:$C, MATCH(Places!$K4717,Neighborhoods!$A:$A,0), MATCH(Places!O$1,Neighborhoods!$A$1:$C$1,0))</f>
        <v>Hell's Kitchen</v>
      </c>
      <c r="P4717" t="s">
        <v>16</v>
      </c>
      <c r="Q4717" t="str">
        <f t="shared" si="292"/>
        <v>Yes</v>
      </c>
      <c r="R4717">
        <v>2</v>
      </c>
      <c r="S4717" t="str">
        <f t="shared" si="293"/>
        <v>Small</v>
      </c>
      <c r="T4717" s="50">
        <v>41</v>
      </c>
      <c r="U4717" s="70">
        <f t="shared" si="294"/>
        <v>0.03</v>
      </c>
      <c r="V4717" s="52">
        <v>4.55</v>
      </c>
      <c r="W4717" s="52" t="str" cm="1">
        <f t="array" ref="W4717">_xlfn.SWITCH(ROUND(V4717,0),5,"Excellent",4,"Good",3,"Ok","Bad")</f>
        <v>Excellent</v>
      </c>
      <c r="X4717">
        <v>40</v>
      </c>
      <c r="Y4717" t="str">
        <f t="shared" si="295"/>
        <v>No</v>
      </c>
      <c r="Z4717" s="68">
        <v>43574</v>
      </c>
      <c r="AA4717" s="68">
        <v>44056</v>
      </c>
      <c r="AB4717">
        <v>365</v>
      </c>
      <c r="AC4717" t="s">
        <v>15616</v>
      </c>
    </row>
    <row r="4718" spans="1:29" x14ac:dyDescent="0.3">
      <c r="A4718" t="s">
        <v>3304</v>
      </c>
      <c r="B4718">
        <v>2232</v>
      </c>
      <c r="C4718" t="str">
        <f>VLOOKUP($B4718,Hosts!$A:$M,10,0)</f>
        <v>Within an hour</v>
      </c>
      <c r="D4718" s="70">
        <f>VLOOKUP($B4718,Hosts!$A:$M,11,0)</f>
        <v>1</v>
      </c>
      <c r="E4718" s="70">
        <f>VLOOKUP($B4718,Hosts!$A:$M,12,0)</f>
        <v>0.89</v>
      </c>
      <c r="F4718" t="str">
        <f>VLOOKUP($B4718,Hosts!$A:$M,13,0)</f>
        <v>No</v>
      </c>
      <c r="G4718" t="str">
        <f>INDEX(Hosts!$A:$M, MATCH(Places!$B4718,Hosts!$A:$A,0), MATCH(Places!G$1,Hosts!$A$1:$M$1,0))</f>
        <v>Within an hour</v>
      </c>
      <c r="H4718" s="70">
        <f>INDEX(Hosts!$A:$M, MATCH(Places!$B4718,Hosts!$A:$A,0), MATCH(Places!H$1,Hosts!$A$1:$M$1,0))</f>
        <v>1</v>
      </c>
      <c r="I4718" s="70">
        <f>INDEX(Hosts!$A:$M, MATCH(Places!$B4718,Hosts!$A:$A,0), MATCH(Places!I$1,Hosts!$A$1:$M$1,0))</f>
        <v>0.89</v>
      </c>
      <c r="J4718" t="str">
        <f>INDEX(Hosts!$A:$M, MATCH(Places!$B4718,Hosts!$A:$A,0), MATCH(Places!J$1,Hosts!$A$1:$M$1,0))</f>
        <v>No</v>
      </c>
      <c r="K4718">
        <v>21</v>
      </c>
      <c r="L4718" t="str">
        <f>VLOOKUP($K4718,Neighborhoods!$A:$C,2,0)</f>
        <v>Queens</v>
      </c>
      <c r="M4718" t="str">
        <f>VLOOKUP($K4718,Neighborhoods!$A:$C,3,0)</f>
        <v>Astoria</v>
      </c>
      <c r="N4718" t="str">
        <f>INDEX(Neighborhoods!$A:$C, MATCH(Places!$K4718,Neighborhoods!$A:$A,0), MATCH(Places!N$1,Neighborhoods!$A$1:$C$1,0))</f>
        <v>Queens</v>
      </c>
      <c r="O4718" t="str">
        <f>INDEX(Neighborhoods!$A:$C, MATCH(Places!$K4718,Neighborhoods!$A:$A,0), MATCH(Places!O$1,Neighborhoods!$A$1:$C$1,0))</f>
        <v>Astoria</v>
      </c>
      <c r="P4718" t="s">
        <v>1</v>
      </c>
      <c r="Q4718" t="str">
        <f t="shared" si="292"/>
        <v>Yes</v>
      </c>
      <c r="R4718">
        <v>2</v>
      </c>
      <c r="S4718" t="str">
        <f t="shared" si="293"/>
        <v>Small</v>
      </c>
      <c r="T4718" s="50">
        <v>52</v>
      </c>
      <c r="U4718" s="70">
        <f t="shared" si="294"/>
        <v>0.03</v>
      </c>
      <c r="V4718" s="52">
        <v>4.74</v>
      </c>
      <c r="W4718" s="52" t="str" cm="1">
        <f t="array" ref="W4718">_xlfn.SWITCH(ROUND(V4718,0),5,"Excellent",4,"Good",3,"Ok","Bad")</f>
        <v>Excellent</v>
      </c>
      <c r="X4718">
        <v>35</v>
      </c>
      <c r="Y4718" t="str">
        <f t="shared" si="295"/>
        <v>No</v>
      </c>
      <c r="Z4718" s="68">
        <v>43583</v>
      </c>
      <c r="AA4718" s="68">
        <v>43905</v>
      </c>
      <c r="AB4718">
        <v>362</v>
      </c>
      <c r="AC4718" t="s">
        <v>15615</v>
      </c>
    </row>
    <row r="4719" spans="1:29" x14ac:dyDescent="0.3">
      <c r="A4719" t="s">
        <v>3305</v>
      </c>
      <c r="B4719">
        <v>2232</v>
      </c>
      <c r="C4719" t="str">
        <f>VLOOKUP($B4719,Hosts!$A:$M,10,0)</f>
        <v>Within an hour</v>
      </c>
      <c r="D4719" s="70">
        <f>VLOOKUP($B4719,Hosts!$A:$M,11,0)</f>
        <v>1</v>
      </c>
      <c r="E4719" s="70">
        <f>VLOOKUP($B4719,Hosts!$A:$M,12,0)</f>
        <v>0.89</v>
      </c>
      <c r="F4719" t="str">
        <f>VLOOKUP($B4719,Hosts!$A:$M,13,0)</f>
        <v>No</v>
      </c>
      <c r="G4719" t="str">
        <f>INDEX(Hosts!$A:$M, MATCH(Places!$B4719,Hosts!$A:$A,0), MATCH(Places!G$1,Hosts!$A$1:$M$1,0))</f>
        <v>Within an hour</v>
      </c>
      <c r="H4719" s="70">
        <f>INDEX(Hosts!$A:$M, MATCH(Places!$B4719,Hosts!$A:$A,0), MATCH(Places!H$1,Hosts!$A$1:$M$1,0))</f>
        <v>1</v>
      </c>
      <c r="I4719" s="70">
        <f>INDEX(Hosts!$A:$M, MATCH(Places!$B4719,Hosts!$A:$A,0), MATCH(Places!I$1,Hosts!$A$1:$M$1,0))</f>
        <v>0.89</v>
      </c>
      <c r="J4719" t="str">
        <f>INDEX(Hosts!$A:$M, MATCH(Places!$B4719,Hosts!$A:$A,0), MATCH(Places!J$1,Hosts!$A$1:$M$1,0))</f>
        <v>No</v>
      </c>
      <c r="K4719">
        <v>21</v>
      </c>
      <c r="L4719" t="str">
        <f>VLOOKUP($K4719,Neighborhoods!$A:$C,2,0)</f>
        <v>Queens</v>
      </c>
      <c r="M4719" t="str">
        <f>VLOOKUP($K4719,Neighborhoods!$A:$C,3,0)</f>
        <v>Astoria</v>
      </c>
      <c r="N4719" t="str">
        <f>INDEX(Neighborhoods!$A:$C, MATCH(Places!$K4719,Neighborhoods!$A:$A,0), MATCH(Places!N$1,Neighborhoods!$A$1:$C$1,0))</f>
        <v>Queens</v>
      </c>
      <c r="O4719" t="str">
        <f>INDEX(Neighborhoods!$A:$C, MATCH(Places!$K4719,Neighborhoods!$A:$A,0), MATCH(Places!O$1,Neighborhoods!$A$1:$C$1,0))</f>
        <v>Astoria</v>
      </c>
      <c r="P4719" t="s">
        <v>1</v>
      </c>
      <c r="Q4719" t="str">
        <f t="shared" si="292"/>
        <v>Yes</v>
      </c>
      <c r="R4719">
        <v>1</v>
      </c>
      <c r="S4719" t="str">
        <f t="shared" si="293"/>
        <v>Small</v>
      </c>
      <c r="T4719" s="50">
        <v>42</v>
      </c>
      <c r="U4719" s="70">
        <f t="shared" si="294"/>
        <v>0.03</v>
      </c>
      <c r="V4719" s="52">
        <v>4.91</v>
      </c>
      <c r="W4719" s="52" t="str" cm="1">
        <f t="array" ref="W4719">_xlfn.SWITCH(ROUND(V4719,0),5,"Excellent",4,"Good",3,"Ok","Bad")</f>
        <v>Excellent</v>
      </c>
      <c r="X4719">
        <v>22</v>
      </c>
      <c r="Y4719" t="str">
        <f t="shared" si="295"/>
        <v>No</v>
      </c>
      <c r="Z4719" s="68">
        <v>43588</v>
      </c>
      <c r="AA4719" s="68">
        <v>43909</v>
      </c>
      <c r="AB4719">
        <v>351</v>
      </c>
      <c r="AC4719" t="s">
        <v>15615</v>
      </c>
    </row>
    <row r="4720" spans="1:29" x14ac:dyDescent="0.3">
      <c r="A4720" t="s">
        <v>15312</v>
      </c>
      <c r="B4720">
        <v>1467</v>
      </c>
      <c r="C4720" t="str">
        <f>VLOOKUP($B4720,Hosts!$A:$M,10,0)</f>
        <v>Within an hour</v>
      </c>
      <c r="D4720" s="70">
        <f>VLOOKUP($B4720,Hosts!$A:$M,11,0)</f>
        <v>0.89</v>
      </c>
      <c r="E4720" s="70">
        <f>VLOOKUP($B4720,Hosts!$A:$M,12,0)</f>
        <v>0.96</v>
      </c>
      <c r="F4720" t="str">
        <f>VLOOKUP($B4720,Hosts!$A:$M,13,0)</f>
        <v>No</v>
      </c>
      <c r="G4720" t="str">
        <f>INDEX(Hosts!$A:$M, MATCH(Places!$B4720,Hosts!$A:$A,0), MATCH(Places!G$1,Hosts!$A$1:$M$1,0))</f>
        <v>Within an hour</v>
      </c>
      <c r="H4720" s="70">
        <f>INDEX(Hosts!$A:$M, MATCH(Places!$B4720,Hosts!$A:$A,0), MATCH(Places!H$1,Hosts!$A$1:$M$1,0))</f>
        <v>0.89</v>
      </c>
      <c r="I4720" s="70">
        <f>INDEX(Hosts!$A:$M, MATCH(Places!$B4720,Hosts!$A:$A,0), MATCH(Places!I$1,Hosts!$A$1:$M$1,0))</f>
        <v>0.96</v>
      </c>
      <c r="J4720" t="str">
        <f>INDEX(Hosts!$A:$M, MATCH(Places!$B4720,Hosts!$A:$A,0), MATCH(Places!J$1,Hosts!$A$1:$M$1,0))</f>
        <v>No</v>
      </c>
      <c r="K4720">
        <v>16</v>
      </c>
      <c r="L4720" t="str">
        <f>VLOOKUP($K4720,Neighborhoods!$A:$C,2,0)</f>
        <v>Manhattan</v>
      </c>
      <c r="M4720" t="str">
        <f>VLOOKUP($K4720,Neighborhoods!$A:$C,3,0)</f>
        <v>Harlem</v>
      </c>
      <c r="N4720" t="str">
        <f>INDEX(Neighborhoods!$A:$C, MATCH(Places!$K4720,Neighborhoods!$A:$A,0), MATCH(Places!N$1,Neighborhoods!$A$1:$C$1,0))</f>
        <v>Manhattan</v>
      </c>
      <c r="O4720" t="str">
        <f>INDEX(Neighborhoods!$A:$C, MATCH(Places!$K4720,Neighborhoods!$A:$A,0), MATCH(Places!O$1,Neighborhoods!$A$1:$C$1,0))</f>
        <v>Harlem</v>
      </c>
      <c r="P4720" t="s">
        <v>1</v>
      </c>
      <c r="Q4720" t="str">
        <f t="shared" si="292"/>
        <v>Yes</v>
      </c>
      <c r="R4720">
        <v>2</v>
      </c>
      <c r="S4720" t="str">
        <f t="shared" si="293"/>
        <v>Small</v>
      </c>
      <c r="T4720" s="50">
        <v>54</v>
      </c>
      <c r="U4720" s="70">
        <f t="shared" si="294"/>
        <v>0.03</v>
      </c>
      <c r="V4720" s="52">
        <v>4.8</v>
      </c>
      <c r="W4720" s="52" t="str" cm="1">
        <f t="array" ref="W4720">_xlfn.SWITCH(ROUND(V4720,0),5,"Excellent",4,"Good",3,"Ok","Bad")</f>
        <v>Excellent</v>
      </c>
      <c r="X4720">
        <v>5</v>
      </c>
      <c r="Y4720" t="str">
        <f t="shared" si="295"/>
        <v>No</v>
      </c>
      <c r="Z4720" s="68">
        <v>43578</v>
      </c>
      <c r="AA4720" s="68">
        <v>43851</v>
      </c>
      <c r="AB4720">
        <v>365</v>
      </c>
      <c r="AC4720" t="s">
        <v>15616</v>
      </c>
    </row>
    <row r="4721" spans="1:29" x14ac:dyDescent="0.3">
      <c r="A4721" t="s">
        <v>3307</v>
      </c>
      <c r="B4721">
        <v>2251</v>
      </c>
      <c r="C4721" t="str">
        <f>VLOOKUP($B4721,Hosts!$A:$M,10,0)</f>
        <v>Within a day</v>
      </c>
      <c r="D4721" s="70">
        <f>VLOOKUP($B4721,Hosts!$A:$M,11,0)</f>
        <v>0.5</v>
      </c>
      <c r="E4721" s="70">
        <f>VLOOKUP($B4721,Hosts!$A:$M,12,0)</f>
        <v>0.94</v>
      </c>
      <c r="F4721" t="str">
        <f>VLOOKUP($B4721,Hosts!$A:$M,13,0)</f>
        <v>Yes</v>
      </c>
      <c r="G4721" t="str">
        <f>INDEX(Hosts!$A:$M, MATCH(Places!$B4721,Hosts!$A:$A,0), MATCH(Places!G$1,Hosts!$A$1:$M$1,0))</f>
        <v>Within a day</v>
      </c>
      <c r="H4721" s="70">
        <f>INDEX(Hosts!$A:$M, MATCH(Places!$B4721,Hosts!$A:$A,0), MATCH(Places!H$1,Hosts!$A$1:$M$1,0))</f>
        <v>0.5</v>
      </c>
      <c r="I4721" s="70">
        <f>INDEX(Hosts!$A:$M, MATCH(Places!$B4721,Hosts!$A:$A,0), MATCH(Places!I$1,Hosts!$A$1:$M$1,0))</f>
        <v>0.94</v>
      </c>
      <c r="J4721" t="str">
        <f>INDEX(Hosts!$A:$M, MATCH(Places!$B4721,Hosts!$A:$A,0), MATCH(Places!J$1,Hosts!$A$1:$M$1,0))</f>
        <v>Yes</v>
      </c>
      <c r="K4721">
        <v>15</v>
      </c>
      <c r="L4721" t="str">
        <f>VLOOKUP($K4721,Neighborhoods!$A:$C,2,0)</f>
        <v>Manhattan</v>
      </c>
      <c r="M4721" t="str">
        <f>VLOOKUP($K4721,Neighborhoods!$A:$C,3,0)</f>
        <v>East Village</v>
      </c>
      <c r="N4721" t="str">
        <f>INDEX(Neighborhoods!$A:$C, MATCH(Places!$K4721,Neighborhoods!$A:$A,0), MATCH(Places!N$1,Neighborhoods!$A$1:$C$1,0))</f>
        <v>Manhattan</v>
      </c>
      <c r="O4721" t="str">
        <f>INDEX(Neighborhoods!$A:$C, MATCH(Places!$K4721,Neighborhoods!$A:$A,0), MATCH(Places!O$1,Neighborhoods!$A$1:$C$1,0))</f>
        <v>East Village</v>
      </c>
      <c r="P4721" t="s">
        <v>1</v>
      </c>
      <c r="Q4721" t="str">
        <f t="shared" si="292"/>
        <v>Yes</v>
      </c>
      <c r="R4721">
        <v>2</v>
      </c>
      <c r="S4721" t="str">
        <f t="shared" si="293"/>
        <v>Small</v>
      </c>
      <c r="T4721" s="50">
        <v>109</v>
      </c>
      <c r="U4721" s="70">
        <f t="shared" si="294"/>
        <v>0.03</v>
      </c>
      <c r="V4721" s="52">
        <v>5</v>
      </c>
      <c r="W4721" s="52" t="str" cm="1">
        <f t="array" ref="W4721">_xlfn.SWITCH(ROUND(V4721,0),5,"Excellent",4,"Good",3,"Ok","Bad")</f>
        <v>Excellent</v>
      </c>
      <c r="X4721">
        <v>9</v>
      </c>
      <c r="Y4721" t="str">
        <f t="shared" si="295"/>
        <v>No</v>
      </c>
      <c r="Z4721" s="68">
        <v>43576</v>
      </c>
      <c r="AA4721" s="68">
        <v>43629</v>
      </c>
      <c r="AB4721">
        <v>0</v>
      </c>
      <c r="AC4721" t="s">
        <v>15616</v>
      </c>
    </row>
    <row r="4722" spans="1:29" x14ac:dyDescent="0.3">
      <c r="A4722" t="s">
        <v>3308</v>
      </c>
      <c r="B4722">
        <v>2251</v>
      </c>
      <c r="C4722" t="str">
        <f>VLOOKUP($B4722,Hosts!$A:$M,10,0)</f>
        <v>Within a day</v>
      </c>
      <c r="D4722" s="70">
        <f>VLOOKUP($B4722,Hosts!$A:$M,11,0)</f>
        <v>0.5</v>
      </c>
      <c r="E4722" s="70">
        <f>VLOOKUP($B4722,Hosts!$A:$M,12,0)</f>
        <v>0.94</v>
      </c>
      <c r="F4722" t="str">
        <f>VLOOKUP($B4722,Hosts!$A:$M,13,0)</f>
        <v>Yes</v>
      </c>
      <c r="G4722" t="str">
        <f>INDEX(Hosts!$A:$M, MATCH(Places!$B4722,Hosts!$A:$A,0), MATCH(Places!G$1,Hosts!$A$1:$M$1,0))</f>
        <v>Within a day</v>
      </c>
      <c r="H4722" s="70">
        <f>INDEX(Hosts!$A:$M, MATCH(Places!$B4722,Hosts!$A:$A,0), MATCH(Places!H$1,Hosts!$A$1:$M$1,0))</f>
        <v>0.5</v>
      </c>
      <c r="I4722" s="70">
        <f>INDEX(Hosts!$A:$M, MATCH(Places!$B4722,Hosts!$A:$A,0), MATCH(Places!I$1,Hosts!$A$1:$M$1,0))</f>
        <v>0.94</v>
      </c>
      <c r="J4722" t="str">
        <f>INDEX(Hosts!$A:$M, MATCH(Places!$B4722,Hosts!$A:$A,0), MATCH(Places!J$1,Hosts!$A$1:$M$1,0))</f>
        <v>Yes</v>
      </c>
      <c r="K4722">
        <v>15</v>
      </c>
      <c r="L4722" t="str">
        <f>VLOOKUP($K4722,Neighborhoods!$A:$C,2,0)</f>
        <v>Manhattan</v>
      </c>
      <c r="M4722" t="str">
        <f>VLOOKUP($K4722,Neighborhoods!$A:$C,3,0)</f>
        <v>East Village</v>
      </c>
      <c r="N4722" t="str">
        <f>INDEX(Neighborhoods!$A:$C, MATCH(Places!$K4722,Neighborhoods!$A:$A,0), MATCH(Places!N$1,Neighborhoods!$A$1:$C$1,0))</f>
        <v>Manhattan</v>
      </c>
      <c r="O4722" t="str">
        <f>INDEX(Neighborhoods!$A:$C, MATCH(Places!$K4722,Neighborhoods!$A:$A,0), MATCH(Places!O$1,Neighborhoods!$A$1:$C$1,0))</f>
        <v>East Village</v>
      </c>
      <c r="P4722" t="s">
        <v>1</v>
      </c>
      <c r="Q4722" t="str">
        <f t="shared" si="292"/>
        <v>Yes</v>
      </c>
      <c r="R4722">
        <v>2</v>
      </c>
      <c r="S4722" t="str">
        <f t="shared" si="293"/>
        <v>Small</v>
      </c>
      <c r="T4722" s="50">
        <v>109</v>
      </c>
      <c r="U4722" s="70">
        <f t="shared" si="294"/>
        <v>0.03</v>
      </c>
      <c r="V4722" s="52">
        <v>5</v>
      </c>
      <c r="W4722" s="52" t="str" cm="1">
        <f t="array" ref="W4722">_xlfn.SWITCH(ROUND(V4722,0),5,"Excellent",4,"Good",3,"Ok","Bad")</f>
        <v>Excellent</v>
      </c>
      <c r="X4722">
        <v>5</v>
      </c>
      <c r="Y4722" t="str">
        <f t="shared" si="295"/>
        <v>No</v>
      </c>
      <c r="Z4722" s="68">
        <v>43576</v>
      </c>
      <c r="AA4722" s="68">
        <v>43629</v>
      </c>
      <c r="AB4722">
        <v>0</v>
      </c>
      <c r="AC4722" t="s">
        <v>15616</v>
      </c>
    </row>
    <row r="4723" spans="1:29" x14ac:dyDescent="0.3">
      <c r="A4723" t="s">
        <v>15381</v>
      </c>
      <c r="B4723">
        <v>2043</v>
      </c>
      <c r="C4723" t="str">
        <f>VLOOKUP($B4723,Hosts!$A:$M,10,0)</f>
        <v>Within a day</v>
      </c>
      <c r="D4723" s="70">
        <f>VLOOKUP($B4723,Hosts!$A:$M,11,0)</f>
        <v>1</v>
      </c>
      <c r="E4723" s="70">
        <f>VLOOKUP($B4723,Hosts!$A:$M,12,0)</f>
        <v>0.5</v>
      </c>
      <c r="F4723" t="str">
        <f>VLOOKUP($B4723,Hosts!$A:$M,13,0)</f>
        <v>No</v>
      </c>
      <c r="G4723" t="str">
        <f>INDEX(Hosts!$A:$M, MATCH(Places!$B4723,Hosts!$A:$A,0), MATCH(Places!G$1,Hosts!$A$1:$M$1,0))</f>
        <v>Within a day</v>
      </c>
      <c r="H4723" s="70">
        <f>INDEX(Hosts!$A:$M, MATCH(Places!$B4723,Hosts!$A:$A,0), MATCH(Places!H$1,Hosts!$A$1:$M$1,0))</f>
        <v>1</v>
      </c>
      <c r="I4723" s="70">
        <f>INDEX(Hosts!$A:$M, MATCH(Places!$B4723,Hosts!$A:$A,0), MATCH(Places!I$1,Hosts!$A$1:$M$1,0))</f>
        <v>0.5</v>
      </c>
      <c r="J4723" t="str">
        <f>INDEX(Hosts!$A:$M, MATCH(Places!$B4723,Hosts!$A:$A,0), MATCH(Places!J$1,Hosts!$A$1:$M$1,0))</f>
        <v>No</v>
      </c>
      <c r="K4723">
        <v>17</v>
      </c>
      <c r="L4723" t="str">
        <f>VLOOKUP($K4723,Neighborhoods!$A:$C,2,0)</f>
        <v>Manhattan</v>
      </c>
      <c r="M4723" t="str">
        <f>VLOOKUP($K4723,Neighborhoods!$A:$C,3,0)</f>
        <v>Hell's Kitchen</v>
      </c>
      <c r="N4723" t="str">
        <f>INDEX(Neighborhoods!$A:$C, MATCH(Places!$K4723,Neighborhoods!$A:$A,0), MATCH(Places!N$1,Neighborhoods!$A$1:$C$1,0))</f>
        <v>Manhattan</v>
      </c>
      <c r="O4723" t="str">
        <f>INDEX(Neighborhoods!$A:$C, MATCH(Places!$K4723,Neighborhoods!$A:$A,0), MATCH(Places!O$1,Neighborhoods!$A$1:$C$1,0))</f>
        <v>Hell's Kitchen</v>
      </c>
      <c r="P4723" t="s">
        <v>11822</v>
      </c>
      <c r="Q4723" t="str">
        <f t="shared" si="292"/>
        <v>No</v>
      </c>
      <c r="R4723">
        <v>2</v>
      </c>
      <c r="S4723" t="str">
        <f t="shared" si="293"/>
        <v>Small</v>
      </c>
      <c r="T4723" s="50">
        <v>100</v>
      </c>
      <c r="U4723" s="70">
        <f t="shared" si="294"/>
        <v>0.03</v>
      </c>
      <c r="V4723" s="52">
        <v>4.67</v>
      </c>
      <c r="W4723" s="52" t="str" cm="1">
        <f t="array" ref="W4723">_xlfn.SWITCH(ROUND(V4723,0),5,"Excellent",4,"Good",3,"Ok","Bad")</f>
        <v>Excellent</v>
      </c>
      <c r="X4723">
        <v>9</v>
      </c>
      <c r="Y4723" t="str">
        <f t="shared" si="295"/>
        <v>No</v>
      </c>
      <c r="Z4723" s="68">
        <v>43597</v>
      </c>
      <c r="AA4723" s="68">
        <v>43652</v>
      </c>
      <c r="AB4723">
        <v>266</v>
      </c>
      <c r="AC4723" t="s">
        <v>15615</v>
      </c>
    </row>
    <row r="4724" spans="1:29" x14ac:dyDescent="0.3">
      <c r="A4724" t="s">
        <v>3309</v>
      </c>
      <c r="B4724">
        <v>2232</v>
      </c>
      <c r="C4724" t="str">
        <f>VLOOKUP($B4724,Hosts!$A:$M,10,0)</f>
        <v>Within an hour</v>
      </c>
      <c r="D4724" s="70">
        <f>VLOOKUP($B4724,Hosts!$A:$M,11,0)</f>
        <v>1</v>
      </c>
      <c r="E4724" s="70">
        <f>VLOOKUP($B4724,Hosts!$A:$M,12,0)</f>
        <v>0.89</v>
      </c>
      <c r="F4724" t="str">
        <f>VLOOKUP($B4724,Hosts!$A:$M,13,0)</f>
        <v>No</v>
      </c>
      <c r="G4724" t="str">
        <f>INDEX(Hosts!$A:$M, MATCH(Places!$B4724,Hosts!$A:$A,0), MATCH(Places!G$1,Hosts!$A$1:$M$1,0))</f>
        <v>Within an hour</v>
      </c>
      <c r="H4724" s="70">
        <f>INDEX(Hosts!$A:$M, MATCH(Places!$B4724,Hosts!$A:$A,0), MATCH(Places!H$1,Hosts!$A$1:$M$1,0))</f>
        <v>1</v>
      </c>
      <c r="I4724" s="70">
        <f>INDEX(Hosts!$A:$M, MATCH(Places!$B4724,Hosts!$A:$A,0), MATCH(Places!I$1,Hosts!$A$1:$M$1,0))</f>
        <v>0.89</v>
      </c>
      <c r="J4724" t="str">
        <f>INDEX(Hosts!$A:$M, MATCH(Places!$B4724,Hosts!$A:$A,0), MATCH(Places!J$1,Hosts!$A$1:$M$1,0))</f>
        <v>No</v>
      </c>
      <c r="K4724">
        <v>21</v>
      </c>
      <c r="L4724" t="str">
        <f>VLOOKUP($K4724,Neighborhoods!$A:$C,2,0)</f>
        <v>Queens</v>
      </c>
      <c r="M4724" t="str">
        <f>VLOOKUP($K4724,Neighborhoods!$A:$C,3,0)</f>
        <v>Astoria</v>
      </c>
      <c r="N4724" t="str">
        <f>INDEX(Neighborhoods!$A:$C, MATCH(Places!$K4724,Neighborhoods!$A:$A,0), MATCH(Places!N$1,Neighborhoods!$A$1:$C$1,0))</f>
        <v>Queens</v>
      </c>
      <c r="O4724" t="str">
        <f>INDEX(Neighborhoods!$A:$C, MATCH(Places!$K4724,Neighborhoods!$A:$A,0), MATCH(Places!O$1,Neighborhoods!$A$1:$C$1,0))</f>
        <v>Astoria</v>
      </c>
      <c r="P4724" t="s">
        <v>1</v>
      </c>
      <c r="Q4724" t="str">
        <f t="shared" si="292"/>
        <v>Yes</v>
      </c>
      <c r="R4724">
        <v>1</v>
      </c>
      <c r="S4724" t="str">
        <f t="shared" si="293"/>
        <v>Small</v>
      </c>
      <c r="T4724" s="50">
        <v>37</v>
      </c>
      <c r="U4724" s="70">
        <f t="shared" si="294"/>
        <v>0.03</v>
      </c>
      <c r="V4724" s="52">
        <v>4.96</v>
      </c>
      <c r="W4724" s="52" t="str" cm="1">
        <f t="array" ref="W4724">_xlfn.SWITCH(ROUND(V4724,0),5,"Excellent",4,"Good",3,"Ok","Bad")</f>
        <v>Excellent</v>
      </c>
      <c r="X4724">
        <v>27</v>
      </c>
      <c r="Y4724" t="str">
        <f t="shared" si="295"/>
        <v>No</v>
      </c>
      <c r="Z4724" s="68">
        <v>43582</v>
      </c>
      <c r="AA4724" s="68">
        <v>43816</v>
      </c>
      <c r="AB4724">
        <v>359</v>
      </c>
      <c r="AC4724" t="s">
        <v>15615</v>
      </c>
    </row>
    <row r="4725" spans="1:29" x14ac:dyDescent="0.3">
      <c r="A4725" t="s">
        <v>3310</v>
      </c>
      <c r="B4725">
        <v>2232</v>
      </c>
      <c r="C4725" t="str">
        <f>VLOOKUP($B4725,Hosts!$A:$M,10,0)</f>
        <v>Within an hour</v>
      </c>
      <c r="D4725" s="70">
        <f>VLOOKUP($B4725,Hosts!$A:$M,11,0)</f>
        <v>1</v>
      </c>
      <c r="E4725" s="70">
        <f>VLOOKUP($B4725,Hosts!$A:$M,12,0)</f>
        <v>0.89</v>
      </c>
      <c r="F4725" t="str">
        <f>VLOOKUP($B4725,Hosts!$A:$M,13,0)</f>
        <v>No</v>
      </c>
      <c r="G4725" t="str">
        <f>INDEX(Hosts!$A:$M, MATCH(Places!$B4725,Hosts!$A:$A,0), MATCH(Places!G$1,Hosts!$A$1:$M$1,0))</f>
        <v>Within an hour</v>
      </c>
      <c r="H4725" s="70">
        <f>INDEX(Hosts!$A:$M, MATCH(Places!$B4725,Hosts!$A:$A,0), MATCH(Places!H$1,Hosts!$A$1:$M$1,0))</f>
        <v>1</v>
      </c>
      <c r="I4725" s="70">
        <f>INDEX(Hosts!$A:$M, MATCH(Places!$B4725,Hosts!$A:$A,0), MATCH(Places!I$1,Hosts!$A$1:$M$1,0))</f>
        <v>0.89</v>
      </c>
      <c r="J4725" t="str">
        <f>INDEX(Hosts!$A:$M, MATCH(Places!$B4725,Hosts!$A:$A,0), MATCH(Places!J$1,Hosts!$A$1:$M$1,0))</f>
        <v>No</v>
      </c>
      <c r="K4725">
        <v>24</v>
      </c>
      <c r="L4725" t="str">
        <f>VLOOKUP($K4725,Neighborhoods!$A:$C,2,0)</f>
        <v>Queens</v>
      </c>
      <c r="M4725" t="str">
        <f>VLOOKUP($K4725,Neighborhoods!$A:$C,3,0)</f>
        <v>Long Island City</v>
      </c>
      <c r="N4725" t="str">
        <f>INDEX(Neighborhoods!$A:$C, MATCH(Places!$K4725,Neighborhoods!$A:$A,0), MATCH(Places!N$1,Neighborhoods!$A$1:$C$1,0))</f>
        <v>Queens</v>
      </c>
      <c r="O4725" t="str">
        <f>INDEX(Neighborhoods!$A:$C, MATCH(Places!$K4725,Neighborhoods!$A:$A,0), MATCH(Places!O$1,Neighborhoods!$A$1:$C$1,0))</f>
        <v>Long Island City</v>
      </c>
      <c r="P4725" t="s">
        <v>1</v>
      </c>
      <c r="Q4725" t="str">
        <f t="shared" si="292"/>
        <v>Yes</v>
      </c>
      <c r="R4725">
        <v>2</v>
      </c>
      <c r="S4725" t="str">
        <f t="shared" si="293"/>
        <v>Small</v>
      </c>
      <c r="T4725" s="50">
        <v>42</v>
      </c>
      <c r="U4725" s="70">
        <f t="shared" si="294"/>
        <v>0.03</v>
      </c>
      <c r="V4725" s="52">
        <v>4.9000000000000004</v>
      </c>
      <c r="W4725" s="52" t="str" cm="1">
        <f t="array" ref="W4725">_xlfn.SWITCH(ROUND(V4725,0),5,"Excellent",4,"Good",3,"Ok","Bad")</f>
        <v>Excellent</v>
      </c>
      <c r="X4725">
        <v>29</v>
      </c>
      <c r="Y4725" t="str">
        <f t="shared" si="295"/>
        <v>No</v>
      </c>
      <c r="Z4725" s="68">
        <v>43576</v>
      </c>
      <c r="AA4725" s="68">
        <v>43900</v>
      </c>
      <c r="AB4725">
        <v>365</v>
      </c>
      <c r="AC4725" t="s">
        <v>15615</v>
      </c>
    </row>
    <row r="4726" spans="1:29" x14ac:dyDescent="0.3">
      <c r="A4726" t="s">
        <v>3311</v>
      </c>
      <c r="B4726">
        <v>3842</v>
      </c>
      <c r="C4726" t="str">
        <f>VLOOKUP($B4726,Hosts!$A:$M,10,0)</f>
        <v>A few days or more</v>
      </c>
      <c r="D4726" s="70">
        <f>VLOOKUP($B4726,Hosts!$A:$M,11,0)</f>
        <v>0</v>
      </c>
      <c r="E4726" s="70">
        <f>VLOOKUP($B4726,Hosts!$A:$M,12,0)</f>
        <v>0.65</v>
      </c>
      <c r="F4726" t="str">
        <f>VLOOKUP($B4726,Hosts!$A:$M,13,0)</f>
        <v>No</v>
      </c>
      <c r="G4726" t="str">
        <f>INDEX(Hosts!$A:$M, MATCH(Places!$B4726,Hosts!$A:$A,0), MATCH(Places!G$1,Hosts!$A$1:$M$1,0))</f>
        <v>A few days or more</v>
      </c>
      <c r="H4726" s="70">
        <f>INDEX(Hosts!$A:$M, MATCH(Places!$B4726,Hosts!$A:$A,0), MATCH(Places!H$1,Hosts!$A$1:$M$1,0))</f>
        <v>0</v>
      </c>
      <c r="I4726" s="70">
        <f>INDEX(Hosts!$A:$M, MATCH(Places!$B4726,Hosts!$A:$A,0), MATCH(Places!I$1,Hosts!$A$1:$M$1,0))</f>
        <v>0.65</v>
      </c>
      <c r="J4726" t="str">
        <f>INDEX(Hosts!$A:$M, MATCH(Places!$B4726,Hosts!$A:$A,0), MATCH(Places!J$1,Hosts!$A$1:$M$1,0))</f>
        <v>No</v>
      </c>
      <c r="K4726">
        <v>16</v>
      </c>
      <c r="L4726" t="str">
        <f>VLOOKUP($K4726,Neighborhoods!$A:$C,2,0)</f>
        <v>Manhattan</v>
      </c>
      <c r="M4726" t="str">
        <f>VLOOKUP($K4726,Neighborhoods!$A:$C,3,0)</f>
        <v>Harlem</v>
      </c>
      <c r="N4726" t="str">
        <f>INDEX(Neighborhoods!$A:$C, MATCH(Places!$K4726,Neighborhoods!$A:$A,0), MATCH(Places!N$1,Neighborhoods!$A$1:$C$1,0))</f>
        <v>Manhattan</v>
      </c>
      <c r="O4726" t="str">
        <f>INDEX(Neighborhoods!$A:$C, MATCH(Places!$K4726,Neighborhoods!$A:$A,0), MATCH(Places!O$1,Neighborhoods!$A$1:$C$1,0))</f>
        <v>Harlem</v>
      </c>
      <c r="P4726" t="s">
        <v>1</v>
      </c>
      <c r="Q4726" t="str">
        <f t="shared" si="292"/>
        <v>Yes</v>
      </c>
      <c r="R4726">
        <v>2</v>
      </c>
      <c r="S4726" t="str">
        <f t="shared" si="293"/>
        <v>Small</v>
      </c>
      <c r="T4726" s="50">
        <v>69</v>
      </c>
      <c r="U4726" s="70">
        <f t="shared" si="294"/>
        <v>0.03</v>
      </c>
      <c r="V4726" s="52">
        <v>4.4800000000000004</v>
      </c>
      <c r="W4726" s="52" t="str" cm="1">
        <f t="array" ref="W4726">_xlfn.SWITCH(ROUND(V4726,0),5,"Excellent",4,"Good",3,"Ok","Bad")</f>
        <v>Good</v>
      </c>
      <c r="X4726">
        <v>27</v>
      </c>
      <c r="Y4726" t="str">
        <f t="shared" si="295"/>
        <v>No</v>
      </c>
      <c r="Z4726" s="68">
        <v>43591</v>
      </c>
      <c r="AA4726" s="68">
        <v>43831</v>
      </c>
      <c r="AB4726">
        <v>179</v>
      </c>
      <c r="AC4726" t="s">
        <v>15615</v>
      </c>
    </row>
    <row r="4727" spans="1:29" x14ac:dyDescent="0.3">
      <c r="A4727" t="s">
        <v>3312</v>
      </c>
      <c r="B4727">
        <v>3842</v>
      </c>
      <c r="C4727" t="str">
        <f>VLOOKUP($B4727,Hosts!$A:$M,10,0)</f>
        <v>A few days or more</v>
      </c>
      <c r="D4727" s="70">
        <f>VLOOKUP($B4727,Hosts!$A:$M,11,0)</f>
        <v>0</v>
      </c>
      <c r="E4727" s="70">
        <f>VLOOKUP($B4727,Hosts!$A:$M,12,0)</f>
        <v>0.65</v>
      </c>
      <c r="F4727" t="str">
        <f>VLOOKUP($B4727,Hosts!$A:$M,13,0)</f>
        <v>No</v>
      </c>
      <c r="G4727" t="str">
        <f>INDEX(Hosts!$A:$M, MATCH(Places!$B4727,Hosts!$A:$A,0), MATCH(Places!G$1,Hosts!$A$1:$M$1,0))</f>
        <v>A few days or more</v>
      </c>
      <c r="H4727" s="70">
        <f>INDEX(Hosts!$A:$M, MATCH(Places!$B4727,Hosts!$A:$A,0), MATCH(Places!H$1,Hosts!$A$1:$M$1,0))</f>
        <v>0</v>
      </c>
      <c r="I4727" s="70">
        <f>INDEX(Hosts!$A:$M, MATCH(Places!$B4727,Hosts!$A:$A,0), MATCH(Places!I$1,Hosts!$A$1:$M$1,0))</f>
        <v>0.65</v>
      </c>
      <c r="J4727" t="str">
        <f>INDEX(Hosts!$A:$M, MATCH(Places!$B4727,Hosts!$A:$A,0), MATCH(Places!J$1,Hosts!$A$1:$M$1,0))</f>
        <v>No</v>
      </c>
      <c r="K4727">
        <v>16</v>
      </c>
      <c r="L4727" t="str">
        <f>VLOOKUP($K4727,Neighborhoods!$A:$C,2,0)</f>
        <v>Manhattan</v>
      </c>
      <c r="M4727" t="str">
        <f>VLOOKUP($K4727,Neighborhoods!$A:$C,3,0)</f>
        <v>Harlem</v>
      </c>
      <c r="N4727" t="str">
        <f>INDEX(Neighborhoods!$A:$C, MATCH(Places!$K4727,Neighborhoods!$A:$A,0), MATCH(Places!N$1,Neighborhoods!$A$1:$C$1,0))</f>
        <v>Manhattan</v>
      </c>
      <c r="O4727" t="str">
        <f>INDEX(Neighborhoods!$A:$C, MATCH(Places!$K4727,Neighborhoods!$A:$A,0), MATCH(Places!O$1,Neighborhoods!$A$1:$C$1,0))</f>
        <v>Harlem</v>
      </c>
      <c r="P4727" t="s">
        <v>1</v>
      </c>
      <c r="Q4727" t="str">
        <f t="shared" si="292"/>
        <v>Yes</v>
      </c>
      <c r="R4727">
        <v>2</v>
      </c>
      <c r="S4727" t="str">
        <f t="shared" si="293"/>
        <v>Small</v>
      </c>
      <c r="T4727" s="50">
        <v>59</v>
      </c>
      <c r="U4727" s="70">
        <f t="shared" si="294"/>
        <v>0.03</v>
      </c>
      <c r="V4727" s="52">
        <v>4.75</v>
      </c>
      <c r="W4727" s="52" t="str" cm="1">
        <f t="array" ref="W4727">_xlfn.SWITCH(ROUND(V4727,0),5,"Excellent",4,"Good",3,"Ok","Bad")</f>
        <v>Excellent</v>
      </c>
      <c r="X4727">
        <v>24</v>
      </c>
      <c r="Y4727" t="str">
        <f t="shared" si="295"/>
        <v>No</v>
      </c>
      <c r="Z4727" s="68">
        <v>43610</v>
      </c>
      <c r="AA4727" s="68">
        <v>43799</v>
      </c>
      <c r="AB4727">
        <v>179</v>
      </c>
      <c r="AC4727" t="s">
        <v>15615</v>
      </c>
    </row>
    <row r="4728" spans="1:29" x14ac:dyDescent="0.3">
      <c r="A4728" t="s">
        <v>3313</v>
      </c>
      <c r="B4728">
        <v>2884</v>
      </c>
      <c r="C4728" t="str">
        <f>VLOOKUP($B4728,Hosts!$A:$M,10,0)</f>
        <v>Within a day</v>
      </c>
      <c r="D4728" s="70">
        <f>VLOOKUP($B4728,Hosts!$A:$M,11,0)</f>
        <v>1</v>
      </c>
      <c r="E4728" s="70">
        <f>VLOOKUP($B4728,Hosts!$A:$M,12,0)</f>
        <v>0.33</v>
      </c>
      <c r="F4728" t="str">
        <f>VLOOKUP($B4728,Hosts!$A:$M,13,0)</f>
        <v>No</v>
      </c>
      <c r="G4728" t="str">
        <f>INDEX(Hosts!$A:$M, MATCH(Places!$B4728,Hosts!$A:$A,0), MATCH(Places!G$1,Hosts!$A$1:$M$1,0))</f>
        <v>Within a day</v>
      </c>
      <c r="H4728" s="70">
        <f>INDEX(Hosts!$A:$M, MATCH(Places!$B4728,Hosts!$A:$A,0), MATCH(Places!H$1,Hosts!$A$1:$M$1,0))</f>
        <v>1</v>
      </c>
      <c r="I4728" s="70">
        <f>INDEX(Hosts!$A:$M, MATCH(Places!$B4728,Hosts!$A:$A,0), MATCH(Places!I$1,Hosts!$A$1:$M$1,0))</f>
        <v>0.33</v>
      </c>
      <c r="J4728" t="str">
        <f>INDEX(Hosts!$A:$M, MATCH(Places!$B4728,Hosts!$A:$A,0), MATCH(Places!J$1,Hosts!$A$1:$M$1,0))</f>
        <v>No</v>
      </c>
      <c r="K4728">
        <v>7</v>
      </c>
      <c r="L4728" t="str">
        <f>VLOOKUP($K4728,Neighborhoods!$A:$C,2,0)</f>
        <v>Brooklyn</v>
      </c>
      <c r="M4728" t="str">
        <f>VLOOKUP($K4728,Neighborhoods!$A:$C,3,0)</f>
        <v>Bedford-Stuyvesant</v>
      </c>
      <c r="N4728" t="str">
        <f>INDEX(Neighborhoods!$A:$C, MATCH(Places!$K4728,Neighborhoods!$A:$A,0), MATCH(Places!N$1,Neighborhoods!$A$1:$C$1,0))</f>
        <v>Brooklyn</v>
      </c>
      <c r="O4728" t="str">
        <f>INDEX(Neighborhoods!$A:$C, MATCH(Places!$K4728,Neighborhoods!$A:$A,0), MATCH(Places!O$1,Neighborhoods!$A$1:$C$1,0))</f>
        <v>Bedford-Stuyvesant</v>
      </c>
      <c r="P4728" t="s">
        <v>1</v>
      </c>
      <c r="Q4728" t="str">
        <f t="shared" si="292"/>
        <v>Yes</v>
      </c>
      <c r="R4728">
        <v>2</v>
      </c>
      <c r="S4728" t="str">
        <f t="shared" si="293"/>
        <v>Small</v>
      </c>
      <c r="T4728" s="50">
        <v>75</v>
      </c>
      <c r="U4728" s="70">
        <f t="shared" si="294"/>
        <v>0.03</v>
      </c>
      <c r="V4728" s="52">
        <v>4.33</v>
      </c>
      <c r="W4728" s="52" t="str" cm="1">
        <f t="array" ref="W4728">_xlfn.SWITCH(ROUND(V4728,0),5,"Excellent",4,"Good",3,"Ok","Bad")</f>
        <v>Good</v>
      </c>
      <c r="X4728">
        <v>3</v>
      </c>
      <c r="Y4728" t="str">
        <f t="shared" si="295"/>
        <v>No</v>
      </c>
      <c r="Z4728" s="68">
        <v>43596</v>
      </c>
      <c r="AA4728" s="68">
        <v>43703</v>
      </c>
      <c r="AB4728">
        <v>180</v>
      </c>
      <c r="AC4728" t="s">
        <v>15616</v>
      </c>
    </row>
    <row r="4729" spans="1:29" x14ac:dyDescent="0.3">
      <c r="A4729" t="s">
        <v>3314</v>
      </c>
      <c r="B4729">
        <v>1536</v>
      </c>
      <c r="C4729" t="str">
        <f>VLOOKUP($B4729,Hosts!$A:$M,10,0)</f>
        <v>A few days or more</v>
      </c>
      <c r="D4729" s="70">
        <f>VLOOKUP($B4729,Hosts!$A:$M,11,0)</f>
        <v>0</v>
      </c>
      <c r="E4729" s="70">
        <f>VLOOKUP($B4729,Hosts!$A:$M,12,0)</f>
        <v>0.71</v>
      </c>
      <c r="F4729" t="str">
        <f>VLOOKUP($B4729,Hosts!$A:$M,13,0)</f>
        <v>No</v>
      </c>
      <c r="G4729" t="str">
        <f>INDEX(Hosts!$A:$M, MATCH(Places!$B4729,Hosts!$A:$A,0), MATCH(Places!G$1,Hosts!$A$1:$M$1,0))</f>
        <v>A few days or more</v>
      </c>
      <c r="H4729" s="70">
        <f>INDEX(Hosts!$A:$M, MATCH(Places!$B4729,Hosts!$A:$A,0), MATCH(Places!H$1,Hosts!$A$1:$M$1,0))</f>
        <v>0</v>
      </c>
      <c r="I4729" s="70">
        <f>INDEX(Hosts!$A:$M, MATCH(Places!$B4729,Hosts!$A:$A,0), MATCH(Places!I$1,Hosts!$A$1:$M$1,0))</f>
        <v>0.71</v>
      </c>
      <c r="J4729" t="str">
        <f>INDEX(Hosts!$A:$M, MATCH(Places!$B4729,Hosts!$A:$A,0), MATCH(Places!J$1,Hosts!$A$1:$M$1,0))</f>
        <v>No</v>
      </c>
      <c r="K4729">
        <v>25</v>
      </c>
      <c r="L4729" t="str">
        <f>VLOOKUP($K4729,Neighborhoods!$A:$C,2,0)</f>
        <v>Queens</v>
      </c>
      <c r="M4729" t="str">
        <f>VLOOKUP($K4729,Neighborhoods!$A:$C,3,0)</f>
        <v>Ridgewood</v>
      </c>
      <c r="N4729" t="str">
        <f>INDEX(Neighborhoods!$A:$C, MATCH(Places!$K4729,Neighborhoods!$A:$A,0), MATCH(Places!N$1,Neighborhoods!$A$1:$C$1,0))</f>
        <v>Queens</v>
      </c>
      <c r="O4729" t="str">
        <f>INDEX(Neighborhoods!$A:$C, MATCH(Places!$K4729,Neighborhoods!$A:$A,0), MATCH(Places!O$1,Neighborhoods!$A$1:$C$1,0))</f>
        <v>Ridgewood</v>
      </c>
      <c r="P4729" t="s">
        <v>1</v>
      </c>
      <c r="Q4729" t="str">
        <f t="shared" si="292"/>
        <v>Yes</v>
      </c>
      <c r="R4729">
        <v>2</v>
      </c>
      <c r="S4729" t="str">
        <f t="shared" si="293"/>
        <v>Small</v>
      </c>
      <c r="T4729" s="50">
        <v>66</v>
      </c>
      <c r="U4729" s="70">
        <f t="shared" si="294"/>
        <v>0.03</v>
      </c>
      <c r="V4729" s="52">
        <v>4.67</v>
      </c>
      <c r="W4729" s="52" t="str" cm="1">
        <f t="array" ref="W4729">_xlfn.SWITCH(ROUND(V4729,0),5,"Excellent",4,"Good",3,"Ok","Bad")</f>
        <v>Excellent</v>
      </c>
      <c r="X4729">
        <v>21</v>
      </c>
      <c r="Y4729" t="str">
        <f t="shared" si="295"/>
        <v>No</v>
      </c>
      <c r="Z4729" s="68">
        <v>43598</v>
      </c>
      <c r="AA4729" s="68">
        <v>43788</v>
      </c>
      <c r="AB4729">
        <v>180</v>
      </c>
      <c r="AC4729" t="s">
        <v>15615</v>
      </c>
    </row>
    <row r="4730" spans="1:29" x14ac:dyDescent="0.3">
      <c r="A4730" t="s">
        <v>3315</v>
      </c>
      <c r="B4730">
        <v>3292</v>
      </c>
      <c r="C4730" t="str">
        <f>VLOOKUP($B4730,Hosts!$A:$M,10,0)</f>
        <v>Within an hour</v>
      </c>
      <c r="D4730" s="70">
        <f>VLOOKUP($B4730,Hosts!$A:$M,11,0)</f>
        <v>1</v>
      </c>
      <c r="E4730" s="70">
        <f>VLOOKUP($B4730,Hosts!$A:$M,12,0)</f>
        <v>0.79</v>
      </c>
      <c r="F4730" t="str">
        <f>VLOOKUP($B4730,Hosts!$A:$M,13,0)</f>
        <v>No</v>
      </c>
      <c r="G4730" t="str">
        <f>INDEX(Hosts!$A:$M, MATCH(Places!$B4730,Hosts!$A:$A,0), MATCH(Places!G$1,Hosts!$A$1:$M$1,0))</f>
        <v>Within an hour</v>
      </c>
      <c r="H4730" s="70">
        <f>INDEX(Hosts!$A:$M, MATCH(Places!$B4730,Hosts!$A:$A,0), MATCH(Places!H$1,Hosts!$A$1:$M$1,0))</f>
        <v>1</v>
      </c>
      <c r="I4730" s="70">
        <f>INDEX(Hosts!$A:$M, MATCH(Places!$B4730,Hosts!$A:$A,0), MATCH(Places!I$1,Hosts!$A$1:$M$1,0))</f>
        <v>0.79</v>
      </c>
      <c r="J4730" t="str">
        <f>INDEX(Hosts!$A:$M, MATCH(Places!$B4730,Hosts!$A:$A,0), MATCH(Places!J$1,Hosts!$A$1:$M$1,0))</f>
        <v>No</v>
      </c>
      <c r="K4730">
        <v>16</v>
      </c>
      <c r="L4730" t="str">
        <f>VLOOKUP($K4730,Neighborhoods!$A:$C,2,0)</f>
        <v>Manhattan</v>
      </c>
      <c r="M4730" t="str">
        <f>VLOOKUP($K4730,Neighborhoods!$A:$C,3,0)</f>
        <v>Harlem</v>
      </c>
      <c r="N4730" t="str">
        <f>INDEX(Neighborhoods!$A:$C, MATCH(Places!$K4730,Neighborhoods!$A:$A,0), MATCH(Places!N$1,Neighborhoods!$A$1:$C$1,0))</f>
        <v>Manhattan</v>
      </c>
      <c r="O4730" t="str">
        <f>INDEX(Neighborhoods!$A:$C, MATCH(Places!$K4730,Neighborhoods!$A:$A,0), MATCH(Places!O$1,Neighborhoods!$A$1:$C$1,0))</f>
        <v>Harlem</v>
      </c>
      <c r="P4730" t="s">
        <v>1</v>
      </c>
      <c r="Q4730" t="str">
        <f t="shared" si="292"/>
        <v>Yes</v>
      </c>
      <c r="R4730">
        <v>1</v>
      </c>
      <c r="S4730" t="str">
        <f t="shared" si="293"/>
        <v>Small</v>
      </c>
      <c r="T4730" s="50">
        <v>35</v>
      </c>
      <c r="U4730" s="70">
        <f t="shared" si="294"/>
        <v>0.03</v>
      </c>
      <c r="V4730" s="52">
        <v>5</v>
      </c>
      <c r="W4730" s="52" t="str" cm="1">
        <f t="array" ref="W4730">_xlfn.SWITCH(ROUND(V4730,0),5,"Excellent",4,"Good",3,"Ok","Bad")</f>
        <v>Excellent</v>
      </c>
      <c r="X4730">
        <v>5</v>
      </c>
      <c r="Y4730" t="str">
        <f t="shared" si="295"/>
        <v>No</v>
      </c>
      <c r="Z4730" s="68">
        <v>43677</v>
      </c>
      <c r="AA4730" s="68">
        <v>43982</v>
      </c>
      <c r="AB4730">
        <v>350</v>
      </c>
      <c r="AC4730" t="s">
        <v>15615</v>
      </c>
    </row>
    <row r="4731" spans="1:29" x14ac:dyDescent="0.3">
      <c r="A4731" t="s">
        <v>3316</v>
      </c>
      <c r="B4731">
        <v>1056</v>
      </c>
      <c r="C4731" t="str">
        <f>VLOOKUP($B4731,Hosts!$A:$M,10,0)</f>
        <v>Within a few hours</v>
      </c>
      <c r="D4731" s="70">
        <f>VLOOKUP($B4731,Hosts!$A:$M,11,0)</f>
        <v>0.91</v>
      </c>
      <c r="E4731" s="70">
        <f>VLOOKUP($B4731,Hosts!$A:$M,12,0)</f>
        <v>0.99</v>
      </c>
      <c r="F4731" t="str">
        <f>VLOOKUP($B4731,Hosts!$A:$M,13,0)</f>
        <v>No</v>
      </c>
      <c r="G4731" t="str">
        <f>INDEX(Hosts!$A:$M, MATCH(Places!$B4731,Hosts!$A:$A,0), MATCH(Places!G$1,Hosts!$A$1:$M$1,0))</f>
        <v>Within a few hours</v>
      </c>
      <c r="H4731" s="70">
        <f>INDEX(Hosts!$A:$M, MATCH(Places!$B4731,Hosts!$A:$A,0), MATCH(Places!H$1,Hosts!$A$1:$M$1,0))</f>
        <v>0.91</v>
      </c>
      <c r="I4731" s="70">
        <f>INDEX(Hosts!$A:$M, MATCH(Places!$B4731,Hosts!$A:$A,0), MATCH(Places!I$1,Hosts!$A$1:$M$1,0))</f>
        <v>0.99</v>
      </c>
      <c r="J4731" t="str">
        <f>INDEX(Hosts!$A:$M, MATCH(Places!$B4731,Hosts!$A:$A,0), MATCH(Places!J$1,Hosts!$A$1:$M$1,0))</f>
        <v>No</v>
      </c>
      <c r="K4731">
        <v>8</v>
      </c>
      <c r="L4731" t="str">
        <f>VLOOKUP($K4731,Neighborhoods!$A:$C,2,0)</f>
        <v>Brooklyn</v>
      </c>
      <c r="M4731" t="str">
        <f>VLOOKUP($K4731,Neighborhoods!$A:$C,3,0)</f>
        <v>Bushwick</v>
      </c>
      <c r="N4731" t="str">
        <f>INDEX(Neighborhoods!$A:$C, MATCH(Places!$K4731,Neighborhoods!$A:$A,0), MATCH(Places!N$1,Neighborhoods!$A$1:$C$1,0))</f>
        <v>Brooklyn</v>
      </c>
      <c r="O4731" t="str">
        <f>INDEX(Neighborhoods!$A:$C, MATCH(Places!$K4731,Neighborhoods!$A:$A,0), MATCH(Places!O$1,Neighborhoods!$A$1:$C$1,0))</f>
        <v>Bushwick</v>
      </c>
      <c r="P4731" t="s">
        <v>1</v>
      </c>
      <c r="Q4731" t="str">
        <f t="shared" si="292"/>
        <v>Yes</v>
      </c>
      <c r="R4731">
        <v>2</v>
      </c>
      <c r="S4731" t="str">
        <f t="shared" si="293"/>
        <v>Small</v>
      </c>
      <c r="T4731" s="50">
        <v>51</v>
      </c>
      <c r="U4731" s="70">
        <f t="shared" si="294"/>
        <v>0.03</v>
      </c>
      <c r="V4731" s="52">
        <v>4.78</v>
      </c>
      <c r="W4731" s="52" t="str" cm="1">
        <f t="array" ref="W4731">_xlfn.SWITCH(ROUND(V4731,0),5,"Excellent",4,"Good",3,"Ok","Bad")</f>
        <v>Excellent</v>
      </c>
      <c r="X4731">
        <v>9</v>
      </c>
      <c r="Y4731" t="str">
        <f t="shared" si="295"/>
        <v>No</v>
      </c>
      <c r="Z4731" s="68">
        <v>43596</v>
      </c>
      <c r="AA4731" s="68">
        <v>44020</v>
      </c>
      <c r="AB4731">
        <v>165</v>
      </c>
      <c r="AC4731" t="s">
        <v>15616</v>
      </c>
    </row>
    <row r="4732" spans="1:29" x14ac:dyDescent="0.3">
      <c r="A4732" t="s">
        <v>3317</v>
      </c>
      <c r="B4732">
        <v>3576</v>
      </c>
      <c r="C4732" t="str">
        <f>VLOOKUP($B4732,Hosts!$A:$M,10,0)</f>
        <v>Within a day</v>
      </c>
      <c r="D4732" s="70">
        <f>VLOOKUP($B4732,Hosts!$A:$M,11,0)</f>
        <v>1</v>
      </c>
      <c r="E4732" s="70">
        <f>VLOOKUP($B4732,Hosts!$A:$M,12,0)</f>
        <v>0.96</v>
      </c>
      <c r="F4732" t="str">
        <f>VLOOKUP($B4732,Hosts!$A:$M,13,0)</f>
        <v>Yes</v>
      </c>
      <c r="G4732" t="str">
        <f>INDEX(Hosts!$A:$M, MATCH(Places!$B4732,Hosts!$A:$A,0), MATCH(Places!G$1,Hosts!$A$1:$M$1,0))</f>
        <v>Within a day</v>
      </c>
      <c r="H4732" s="70">
        <f>INDEX(Hosts!$A:$M, MATCH(Places!$B4732,Hosts!$A:$A,0), MATCH(Places!H$1,Hosts!$A$1:$M$1,0))</f>
        <v>1</v>
      </c>
      <c r="I4732" s="70">
        <f>INDEX(Hosts!$A:$M, MATCH(Places!$B4732,Hosts!$A:$A,0), MATCH(Places!I$1,Hosts!$A$1:$M$1,0))</f>
        <v>0.96</v>
      </c>
      <c r="J4732" t="str">
        <f>INDEX(Hosts!$A:$M, MATCH(Places!$B4732,Hosts!$A:$A,0), MATCH(Places!J$1,Hosts!$A$1:$M$1,0))</f>
        <v>Yes</v>
      </c>
      <c r="K4732">
        <v>2</v>
      </c>
      <c r="L4732" t="str">
        <f>VLOOKUP($K4732,Neighborhoods!$A:$C,2,0)</f>
        <v>Bronx</v>
      </c>
      <c r="M4732" t="str">
        <f>VLOOKUP($K4732,Neighborhoods!$A:$C,3,0)</f>
        <v>Concourse</v>
      </c>
      <c r="N4732" t="str">
        <f>INDEX(Neighborhoods!$A:$C, MATCH(Places!$K4732,Neighborhoods!$A:$A,0), MATCH(Places!N$1,Neighborhoods!$A$1:$C$1,0))</f>
        <v>Bronx</v>
      </c>
      <c r="O4732" t="str">
        <f>INDEX(Neighborhoods!$A:$C, MATCH(Places!$K4732,Neighborhoods!$A:$A,0), MATCH(Places!O$1,Neighborhoods!$A$1:$C$1,0))</f>
        <v>Concourse</v>
      </c>
      <c r="P4732" t="s">
        <v>1</v>
      </c>
      <c r="Q4732" t="str">
        <f t="shared" si="292"/>
        <v>Yes</v>
      </c>
      <c r="R4732">
        <v>2</v>
      </c>
      <c r="S4732" t="str">
        <f t="shared" si="293"/>
        <v>Small</v>
      </c>
      <c r="T4732" s="50">
        <v>65</v>
      </c>
      <c r="U4732" s="70">
        <f t="shared" si="294"/>
        <v>0.03</v>
      </c>
      <c r="V4732" s="52">
        <v>4.45</v>
      </c>
      <c r="W4732" s="52" t="str" cm="1">
        <f t="array" ref="W4732">_xlfn.SWITCH(ROUND(V4732,0),5,"Excellent",4,"Good",3,"Ok","Bad")</f>
        <v>Good</v>
      </c>
      <c r="X4732">
        <v>11</v>
      </c>
      <c r="Y4732" t="str">
        <f t="shared" si="295"/>
        <v>No</v>
      </c>
      <c r="Z4732" s="68">
        <v>43585</v>
      </c>
      <c r="AA4732" s="68">
        <v>43920</v>
      </c>
      <c r="AB4732">
        <v>365</v>
      </c>
      <c r="AC4732" t="s">
        <v>15616</v>
      </c>
    </row>
    <row r="4733" spans="1:29" x14ac:dyDescent="0.3">
      <c r="A4733" t="s">
        <v>3318</v>
      </c>
      <c r="B4733">
        <v>2407</v>
      </c>
      <c r="C4733" t="str">
        <f>VLOOKUP($B4733,Hosts!$A:$M,10,0)</f>
        <v>Within a day</v>
      </c>
      <c r="D4733" s="70">
        <f>VLOOKUP($B4733,Hosts!$A:$M,11,0)</f>
        <v>1</v>
      </c>
      <c r="E4733" s="70">
        <f>VLOOKUP($B4733,Hosts!$A:$M,12,0)</f>
        <v>1</v>
      </c>
      <c r="F4733" t="str">
        <f>VLOOKUP($B4733,Hosts!$A:$M,13,0)</f>
        <v>Yes</v>
      </c>
      <c r="G4733" t="str">
        <f>INDEX(Hosts!$A:$M, MATCH(Places!$B4733,Hosts!$A:$A,0), MATCH(Places!G$1,Hosts!$A$1:$M$1,0))</f>
        <v>Within a day</v>
      </c>
      <c r="H4733" s="70">
        <f>INDEX(Hosts!$A:$M, MATCH(Places!$B4733,Hosts!$A:$A,0), MATCH(Places!H$1,Hosts!$A$1:$M$1,0))</f>
        <v>1</v>
      </c>
      <c r="I4733" s="70">
        <f>INDEX(Hosts!$A:$M, MATCH(Places!$B4733,Hosts!$A:$A,0), MATCH(Places!I$1,Hosts!$A$1:$M$1,0))</f>
        <v>1</v>
      </c>
      <c r="J4733" t="str">
        <f>INDEX(Hosts!$A:$M, MATCH(Places!$B4733,Hosts!$A:$A,0), MATCH(Places!J$1,Hosts!$A$1:$M$1,0))</f>
        <v>Yes</v>
      </c>
      <c r="K4733">
        <v>14</v>
      </c>
      <c r="L4733" t="str">
        <f>VLOOKUP($K4733,Neighborhoods!$A:$C,2,0)</f>
        <v>Manhattan</v>
      </c>
      <c r="M4733" t="str">
        <f>VLOOKUP($K4733,Neighborhoods!$A:$C,3,0)</f>
        <v>East Harlem</v>
      </c>
      <c r="N4733" t="str">
        <f>INDEX(Neighborhoods!$A:$C, MATCH(Places!$K4733,Neighborhoods!$A:$A,0), MATCH(Places!N$1,Neighborhoods!$A$1:$C$1,0))</f>
        <v>Manhattan</v>
      </c>
      <c r="O4733" t="str">
        <f>INDEX(Neighborhoods!$A:$C, MATCH(Places!$K4733,Neighborhoods!$A:$A,0), MATCH(Places!O$1,Neighborhoods!$A$1:$C$1,0))</f>
        <v>East Harlem</v>
      </c>
      <c r="P4733" t="s">
        <v>11822</v>
      </c>
      <c r="Q4733" t="str">
        <f t="shared" si="292"/>
        <v>No</v>
      </c>
      <c r="R4733">
        <v>2</v>
      </c>
      <c r="S4733" t="str">
        <f t="shared" si="293"/>
        <v>Small</v>
      </c>
      <c r="T4733" s="50">
        <v>150</v>
      </c>
      <c r="U4733" s="70">
        <f t="shared" si="294"/>
        <v>0.03</v>
      </c>
      <c r="V4733" s="52">
        <v>5</v>
      </c>
      <c r="W4733" s="52" t="str" cm="1">
        <f t="array" ref="W4733">_xlfn.SWITCH(ROUND(V4733,0),5,"Excellent",4,"Good",3,"Ok","Bad")</f>
        <v>Excellent</v>
      </c>
      <c r="X4733">
        <v>17</v>
      </c>
      <c r="Y4733" t="str">
        <f t="shared" si="295"/>
        <v>No</v>
      </c>
      <c r="Z4733" s="68">
        <v>43606</v>
      </c>
      <c r="AA4733" s="68">
        <v>43877</v>
      </c>
      <c r="AB4733">
        <v>179</v>
      </c>
      <c r="AC4733" t="s">
        <v>15616</v>
      </c>
    </row>
    <row r="4734" spans="1:29" x14ac:dyDescent="0.3">
      <c r="A4734" t="s">
        <v>3319</v>
      </c>
      <c r="B4734">
        <v>2288</v>
      </c>
      <c r="C4734" t="str">
        <f>VLOOKUP($B4734,Hosts!$A:$M,10,0)</f>
        <v>A few days or more</v>
      </c>
      <c r="D4734" s="70">
        <f>VLOOKUP($B4734,Hosts!$A:$M,11,0)</f>
        <v>0</v>
      </c>
      <c r="E4734" s="70">
        <f>VLOOKUP($B4734,Hosts!$A:$M,12,0)</f>
        <v>0.87</v>
      </c>
      <c r="F4734" t="str">
        <f>VLOOKUP($B4734,Hosts!$A:$M,13,0)</f>
        <v>No</v>
      </c>
      <c r="G4734" t="str">
        <f>INDEX(Hosts!$A:$M, MATCH(Places!$B4734,Hosts!$A:$A,0), MATCH(Places!G$1,Hosts!$A$1:$M$1,0))</f>
        <v>A few days or more</v>
      </c>
      <c r="H4734" s="70">
        <f>INDEX(Hosts!$A:$M, MATCH(Places!$B4734,Hosts!$A:$A,0), MATCH(Places!H$1,Hosts!$A$1:$M$1,0))</f>
        <v>0</v>
      </c>
      <c r="I4734" s="70">
        <f>INDEX(Hosts!$A:$M, MATCH(Places!$B4734,Hosts!$A:$A,0), MATCH(Places!I$1,Hosts!$A$1:$M$1,0))</f>
        <v>0.87</v>
      </c>
      <c r="J4734" t="str">
        <f>INDEX(Hosts!$A:$M, MATCH(Places!$B4734,Hosts!$A:$A,0), MATCH(Places!J$1,Hosts!$A$1:$M$1,0))</f>
        <v>No</v>
      </c>
      <c r="K4734">
        <v>17</v>
      </c>
      <c r="L4734" t="str">
        <f>VLOOKUP($K4734,Neighborhoods!$A:$C,2,0)</f>
        <v>Manhattan</v>
      </c>
      <c r="M4734" t="str">
        <f>VLOOKUP($K4734,Neighborhoods!$A:$C,3,0)</f>
        <v>Hell's Kitchen</v>
      </c>
      <c r="N4734" t="str">
        <f>INDEX(Neighborhoods!$A:$C, MATCH(Places!$K4734,Neighborhoods!$A:$A,0), MATCH(Places!N$1,Neighborhoods!$A$1:$C$1,0))</f>
        <v>Manhattan</v>
      </c>
      <c r="O4734" t="str">
        <f>INDEX(Neighborhoods!$A:$C, MATCH(Places!$K4734,Neighborhoods!$A:$A,0), MATCH(Places!O$1,Neighborhoods!$A$1:$C$1,0))</f>
        <v>Hell's Kitchen</v>
      </c>
      <c r="P4734" t="s">
        <v>1</v>
      </c>
      <c r="Q4734" t="str">
        <f t="shared" si="292"/>
        <v>Yes</v>
      </c>
      <c r="R4734">
        <v>2</v>
      </c>
      <c r="S4734" t="str">
        <f t="shared" si="293"/>
        <v>Small</v>
      </c>
      <c r="T4734" s="50">
        <v>99</v>
      </c>
      <c r="U4734" s="70">
        <f t="shared" si="294"/>
        <v>0.03</v>
      </c>
      <c r="V4734" s="52">
        <v>4.76</v>
      </c>
      <c r="W4734" s="52" t="str" cm="1">
        <f t="array" ref="W4734">_xlfn.SWITCH(ROUND(V4734,0),5,"Excellent",4,"Good",3,"Ok","Bad")</f>
        <v>Excellent</v>
      </c>
      <c r="X4734">
        <v>34</v>
      </c>
      <c r="Y4734" t="str">
        <f t="shared" si="295"/>
        <v>No</v>
      </c>
      <c r="Z4734" s="68">
        <v>43714</v>
      </c>
      <c r="AA4734" s="68">
        <v>43904</v>
      </c>
      <c r="AB4734">
        <v>365</v>
      </c>
      <c r="AC4734" t="s">
        <v>15615</v>
      </c>
    </row>
    <row r="4735" spans="1:29" x14ac:dyDescent="0.3">
      <c r="A4735" t="s">
        <v>3320</v>
      </c>
      <c r="B4735">
        <v>3844</v>
      </c>
      <c r="C4735" t="str">
        <f>VLOOKUP($B4735,Hosts!$A:$M,10,0)</f>
        <v>A few days or more</v>
      </c>
      <c r="D4735" s="70">
        <f>VLOOKUP($B4735,Hosts!$A:$M,11,0)</f>
        <v>0</v>
      </c>
      <c r="E4735" s="70">
        <f>VLOOKUP($B4735,Hosts!$A:$M,12,0)</f>
        <v>0.88</v>
      </c>
      <c r="F4735" t="str">
        <f>VLOOKUP($B4735,Hosts!$A:$M,13,0)</f>
        <v>Yes</v>
      </c>
      <c r="G4735" t="str">
        <f>INDEX(Hosts!$A:$M, MATCH(Places!$B4735,Hosts!$A:$A,0), MATCH(Places!G$1,Hosts!$A$1:$M$1,0))</f>
        <v>A few days or more</v>
      </c>
      <c r="H4735" s="70">
        <f>INDEX(Hosts!$A:$M, MATCH(Places!$B4735,Hosts!$A:$A,0), MATCH(Places!H$1,Hosts!$A$1:$M$1,0))</f>
        <v>0</v>
      </c>
      <c r="I4735" s="70">
        <f>INDEX(Hosts!$A:$M, MATCH(Places!$B4735,Hosts!$A:$A,0), MATCH(Places!I$1,Hosts!$A$1:$M$1,0))</f>
        <v>0.88</v>
      </c>
      <c r="J4735" t="str">
        <f>INDEX(Hosts!$A:$M, MATCH(Places!$B4735,Hosts!$A:$A,0), MATCH(Places!J$1,Hosts!$A$1:$M$1,0))</f>
        <v>Yes</v>
      </c>
      <c r="K4735">
        <v>16</v>
      </c>
      <c r="L4735" t="str">
        <f>VLOOKUP($K4735,Neighborhoods!$A:$C,2,0)</f>
        <v>Manhattan</v>
      </c>
      <c r="M4735" t="str">
        <f>VLOOKUP($K4735,Neighborhoods!$A:$C,3,0)</f>
        <v>Harlem</v>
      </c>
      <c r="N4735" t="str">
        <f>INDEX(Neighborhoods!$A:$C, MATCH(Places!$K4735,Neighborhoods!$A:$A,0), MATCH(Places!N$1,Neighborhoods!$A$1:$C$1,0))</f>
        <v>Manhattan</v>
      </c>
      <c r="O4735" t="str">
        <f>INDEX(Neighborhoods!$A:$C, MATCH(Places!$K4735,Neighborhoods!$A:$A,0), MATCH(Places!O$1,Neighborhoods!$A$1:$C$1,0))</f>
        <v>Harlem</v>
      </c>
      <c r="P4735" t="s">
        <v>1</v>
      </c>
      <c r="Q4735" t="str">
        <f t="shared" si="292"/>
        <v>Yes</v>
      </c>
      <c r="R4735">
        <v>2</v>
      </c>
      <c r="S4735" t="str">
        <f t="shared" si="293"/>
        <v>Small</v>
      </c>
      <c r="T4735" s="50">
        <v>75</v>
      </c>
      <c r="U4735" s="70">
        <f t="shared" si="294"/>
        <v>0.03</v>
      </c>
      <c r="V4735" s="52">
        <v>5</v>
      </c>
      <c r="W4735" s="52" t="str" cm="1">
        <f t="array" ref="W4735">_xlfn.SWITCH(ROUND(V4735,0),5,"Excellent",4,"Good",3,"Ok","Bad")</f>
        <v>Excellent</v>
      </c>
      <c r="X4735">
        <v>34</v>
      </c>
      <c r="Y4735" t="str">
        <f t="shared" si="295"/>
        <v>No</v>
      </c>
      <c r="Z4735" s="68">
        <v>43591</v>
      </c>
      <c r="AA4735" s="68">
        <v>43905</v>
      </c>
      <c r="AB4735">
        <v>320</v>
      </c>
      <c r="AC4735" t="s">
        <v>15616</v>
      </c>
    </row>
    <row r="4736" spans="1:29" x14ac:dyDescent="0.3">
      <c r="A4736" t="s">
        <v>13696</v>
      </c>
      <c r="B4736">
        <v>546</v>
      </c>
      <c r="C4736" t="str">
        <f>VLOOKUP($B4736,Hosts!$A:$M,10,0)</f>
        <v>Within an hour</v>
      </c>
      <c r="D4736" s="70">
        <f>VLOOKUP($B4736,Hosts!$A:$M,11,0)</f>
        <v>1</v>
      </c>
      <c r="E4736" s="70">
        <f>VLOOKUP($B4736,Hosts!$A:$M,12,0)</f>
        <v>1</v>
      </c>
      <c r="F4736" t="str">
        <f>VLOOKUP($B4736,Hosts!$A:$M,13,0)</f>
        <v>No</v>
      </c>
      <c r="G4736" t="str">
        <f>INDEX(Hosts!$A:$M, MATCH(Places!$B4736,Hosts!$A:$A,0), MATCH(Places!G$1,Hosts!$A$1:$M$1,0))</f>
        <v>Within an hour</v>
      </c>
      <c r="H4736" s="70">
        <f>INDEX(Hosts!$A:$M, MATCH(Places!$B4736,Hosts!$A:$A,0), MATCH(Places!H$1,Hosts!$A$1:$M$1,0))</f>
        <v>1</v>
      </c>
      <c r="I4736" s="70">
        <f>INDEX(Hosts!$A:$M, MATCH(Places!$B4736,Hosts!$A:$A,0), MATCH(Places!I$1,Hosts!$A$1:$M$1,0))</f>
        <v>1</v>
      </c>
      <c r="J4736" t="str">
        <f>INDEX(Hosts!$A:$M, MATCH(Places!$B4736,Hosts!$A:$A,0), MATCH(Places!J$1,Hosts!$A$1:$M$1,0))</f>
        <v>No</v>
      </c>
      <c r="K4736">
        <v>12</v>
      </c>
      <c r="L4736" t="str">
        <f>VLOOKUP($K4736,Neighborhoods!$A:$C,2,0)</f>
        <v>Brooklyn</v>
      </c>
      <c r="M4736" t="str">
        <f>VLOOKUP($K4736,Neighborhoods!$A:$C,3,0)</f>
        <v>Williamsburg</v>
      </c>
      <c r="N4736" t="str">
        <f>INDEX(Neighborhoods!$A:$C, MATCH(Places!$K4736,Neighborhoods!$A:$A,0), MATCH(Places!N$1,Neighborhoods!$A$1:$C$1,0))</f>
        <v>Brooklyn</v>
      </c>
      <c r="O4736" t="str">
        <f>INDEX(Neighborhoods!$A:$C, MATCH(Places!$K4736,Neighborhoods!$A:$A,0), MATCH(Places!O$1,Neighborhoods!$A$1:$C$1,0))</f>
        <v>Williamsburg</v>
      </c>
      <c r="P4736" t="s">
        <v>11822</v>
      </c>
      <c r="Q4736" t="str">
        <f t="shared" si="292"/>
        <v>No</v>
      </c>
      <c r="R4736">
        <v>2</v>
      </c>
      <c r="S4736" t="str">
        <f t="shared" si="293"/>
        <v>Small</v>
      </c>
      <c r="T4736" s="50">
        <v>180</v>
      </c>
      <c r="U4736" s="70">
        <f t="shared" si="294"/>
        <v>0.03</v>
      </c>
      <c r="V4736" s="52">
        <v>5</v>
      </c>
      <c r="W4736" s="52" t="str" cm="1">
        <f t="array" ref="W4736">_xlfn.SWITCH(ROUND(V4736,0),5,"Excellent",4,"Good",3,"Ok","Bad")</f>
        <v>Excellent</v>
      </c>
      <c r="X4736">
        <v>5</v>
      </c>
      <c r="Y4736" t="str">
        <f t="shared" si="295"/>
        <v>No</v>
      </c>
      <c r="Z4736" s="68">
        <v>43732</v>
      </c>
      <c r="AA4736" s="68">
        <v>43891</v>
      </c>
      <c r="AB4736">
        <v>3</v>
      </c>
      <c r="AC4736" t="s">
        <v>15615</v>
      </c>
    </row>
    <row r="4737" spans="1:29" x14ac:dyDescent="0.3">
      <c r="A4737" t="s">
        <v>14544</v>
      </c>
      <c r="B4737">
        <v>3406</v>
      </c>
      <c r="C4737" t="str">
        <f>VLOOKUP($B4737,Hosts!$A:$M,10,0)</f>
        <v>Within an hour</v>
      </c>
      <c r="D4737" s="70">
        <f>VLOOKUP($B4737,Hosts!$A:$M,11,0)</f>
        <v>1</v>
      </c>
      <c r="E4737" s="70">
        <f>VLOOKUP($B4737,Hosts!$A:$M,12,0)</f>
        <v>0.96</v>
      </c>
      <c r="F4737" t="str">
        <f>VLOOKUP($B4737,Hosts!$A:$M,13,0)</f>
        <v>Yes</v>
      </c>
      <c r="G4737" t="str">
        <f>INDEX(Hosts!$A:$M, MATCH(Places!$B4737,Hosts!$A:$A,0), MATCH(Places!G$1,Hosts!$A$1:$M$1,0))</f>
        <v>Within an hour</v>
      </c>
      <c r="H4737" s="70">
        <f>INDEX(Hosts!$A:$M, MATCH(Places!$B4737,Hosts!$A:$A,0), MATCH(Places!H$1,Hosts!$A$1:$M$1,0))</f>
        <v>1</v>
      </c>
      <c r="I4737" s="70">
        <f>INDEX(Hosts!$A:$M, MATCH(Places!$B4737,Hosts!$A:$A,0), MATCH(Places!I$1,Hosts!$A$1:$M$1,0))</f>
        <v>0.96</v>
      </c>
      <c r="J4737" t="str">
        <f>INDEX(Hosts!$A:$M, MATCH(Places!$B4737,Hosts!$A:$A,0), MATCH(Places!J$1,Hosts!$A$1:$M$1,0))</f>
        <v>Yes</v>
      </c>
      <c r="K4737">
        <v>14</v>
      </c>
      <c r="L4737" t="str">
        <f>VLOOKUP($K4737,Neighborhoods!$A:$C,2,0)</f>
        <v>Manhattan</v>
      </c>
      <c r="M4737" t="str">
        <f>VLOOKUP($K4737,Neighborhoods!$A:$C,3,0)</f>
        <v>East Harlem</v>
      </c>
      <c r="N4737" t="str">
        <f>INDEX(Neighborhoods!$A:$C, MATCH(Places!$K4737,Neighborhoods!$A:$A,0), MATCH(Places!N$1,Neighborhoods!$A$1:$C$1,0))</f>
        <v>Manhattan</v>
      </c>
      <c r="O4737" t="str">
        <f>INDEX(Neighborhoods!$A:$C, MATCH(Places!$K4737,Neighborhoods!$A:$A,0), MATCH(Places!O$1,Neighborhoods!$A$1:$C$1,0))</f>
        <v>East Harlem</v>
      </c>
      <c r="P4737" t="s">
        <v>1</v>
      </c>
      <c r="Q4737" t="str">
        <f t="shared" si="292"/>
        <v>Yes</v>
      </c>
      <c r="R4737">
        <v>1</v>
      </c>
      <c r="S4737" t="str">
        <f t="shared" si="293"/>
        <v>Small</v>
      </c>
      <c r="T4737" s="50">
        <v>55</v>
      </c>
      <c r="U4737" s="70">
        <f t="shared" si="294"/>
        <v>0.03</v>
      </c>
      <c r="V4737" s="52">
        <v>4.91</v>
      </c>
      <c r="W4737" s="52" t="str" cm="1">
        <f t="array" ref="W4737">_xlfn.SWITCH(ROUND(V4737,0),5,"Excellent",4,"Good",3,"Ok","Bad")</f>
        <v>Excellent</v>
      </c>
      <c r="X4737">
        <v>33</v>
      </c>
      <c r="Y4737" t="str">
        <f t="shared" si="295"/>
        <v>No</v>
      </c>
      <c r="Z4737" s="68">
        <v>43587</v>
      </c>
      <c r="AA4737" s="68">
        <v>43922</v>
      </c>
      <c r="AB4737">
        <v>365</v>
      </c>
      <c r="AC4737" t="s">
        <v>15616</v>
      </c>
    </row>
    <row r="4738" spans="1:29" x14ac:dyDescent="0.3">
      <c r="A4738" t="s">
        <v>3321</v>
      </c>
      <c r="B4738">
        <v>3845</v>
      </c>
      <c r="C4738" t="str">
        <f>VLOOKUP($B4738,Hosts!$A:$M,10,0)</f>
        <v>Within an hour</v>
      </c>
      <c r="D4738" s="70">
        <f>VLOOKUP($B4738,Hosts!$A:$M,11,0)</f>
        <v>1</v>
      </c>
      <c r="E4738" s="70">
        <f>VLOOKUP($B4738,Hosts!$A:$M,12,0)</f>
        <v>0.99</v>
      </c>
      <c r="F4738" t="str">
        <f>VLOOKUP($B4738,Hosts!$A:$M,13,0)</f>
        <v>Yes</v>
      </c>
      <c r="G4738" t="str">
        <f>INDEX(Hosts!$A:$M, MATCH(Places!$B4738,Hosts!$A:$A,0), MATCH(Places!G$1,Hosts!$A$1:$M$1,0))</f>
        <v>Within an hour</v>
      </c>
      <c r="H4738" s="70">
        <f>INDEX(Hosts!$A:$M, MATCH(Places!$B4738,Hosts!$A:$A,0), MATCH(Places!H$1,Hosts!$A$1:$M$1,0))</f>
        <v>1</v>
      </c>
      <c r="I4738" s="70">
        <f>INDEX(Hosts!$A:$M, MATCH(Places!$B4738,Hosts!$A:$A,0), MATCH(Places!I$1,Hosts!$A$1:$M$1,0))</f>
        <v>0.99</v>
      </c>
      <c r="J4738" t="str">
        <f>INDEX(Hosts!$A:$M, MATCH(Places!$B4738,Hosts!$A:$A,0), MATCH(Places!J$1,Hosts!$A$1:$M$1,0))</f>
        <v>Yes</v>
      </c>
      <c r="K4738">
        <v>7</v>
      </c>
      <c r="L4738" t="str">
        <f>VLOOKUP($K4738,Neighborhoods!$A:$C,2,0)</f>
        <v>Brooklyn</v>
      </c>
      <c r="M4738" t="str">
        <f>VLOOKUP($K4738,Neighborhoods!$A:$C,3,0)</f>
        <v>Bedford-Stuyvesant</v>
      </c>
      <c r="N4738" t="str">
        <f>INDEX(Neighborhoods!$A:$C, MATCH(Places!$K4738,Neighborhoods!$A:$A,0), MATCH(Places!N$1,Neighborhoods!$A$1:$C$1,0))</f>
        <v>Brooklyn</v>
      </c>
      <c r="O4738" t="str">
        <f>INDEX(Neighborhoods!$A:$C, MATCH(Places!$K4738,Neighborhoods!$A:$A,0), MATCH(Places!O$1,Neighborhoods!$A$1:$C$1,0))</f>
        <v>Bedford-Stuyvesant</v>
      </c>
      <c r="P4738" t="s">
        <v>1</v>
      </c>
      <c r="Q4738" t="str">
        <f t="shared" si="292"/>
        <v>Yes</v>
      </c>
      <c r="R4738">
        <v>2</v>
      </c>
      <c r="S4738" t="str">
        <f t="shared" si="293"/>
        <v>Small</v>
      </c>
      <c r="T4738" s="50">
        <v>53</v>
      </c>
      <c r="U4738" s="70">
        <f t="shared" si="294"/>
        <v>0.03</v>
      </c>
      <c r="V4738" s="52">
        <v>4.9000000000000004</v>
      </c>
      <c r="W4738" s="52" t="str" cm="1">
        <f t="array" ref="W4738">_xlfn.SWITCH(ROUND(V4738,0),5,"Excellent",4,"Good",3,"Ok","Bad")</f>
        <v>Excellent</v>
      </c>
      <c r="X4738">
        <v>106</v>
      </c>
      <c r="Y4738" t="str">
        <f t="shared" si="295"/>
        <v>Yes</v>
      </c>
      <c r="Z4738" s="68">
        <v>43589</v>
      </c>
      <c r="AA4738" s="68">
        <v>44008</v>
      </c>
      <c r="AB4738">
        <v>269</v>
      </c>
      <c r="AC4738" t="s">
        <v>15616</v>
      </c>
    </row>
    <row r="4739" spans="1:29" x14ac:dyDescent="0.3">
      <c r="A4739" t="s">
        <v>13940</v>
      </c>
      <c r="B4739">
        <v>3761</v>
      </c>
      <c r="C4739" t="str">
        <f>VLOOKUP($B4739,Hosts!$A:$M,10,0)</f>
        <v>Within an hour</v>
      </c>
      <c r="D4739" s="70">
        <f>VLOOKUP($B4739,Hosts!$A:$M,11,0)</f>
        <v>1</v>
      </c>
      <c r="E4739" s="70">
        <f>VLOOKUP($B4739,Hosts!$A:$M,12,0)</f>
        <v>0.96</v>
      </c>
      <c r="F4739" t="str">
        <f>VLOOKUP($B4739,Hosts!$A:$M,13,0)</f>
        <v>No</v>
      </c>
      <c r="G4739" t="str">
        <f>INDEX(Hosts!$A:$M, MATCH(Places!$B4739,Hosts!$A:$A,0), MATCH(Places!G$1,Hosts!$A$1:$M$1,0))</f>
        <v>Within an hour</v>
      </c>
      <c r="H4739" s="70">
        <f>INDEX(Hosts!$A:$M, MATCH(Places!$B4739,Hosts!$A:$A,0), MATCH(Places!H$1,Hosts!$A$1:$M$1,0))</f>
        <v>1</v>
      </c>
      <c r="I4739" s="70">
        <f>INDEX(Hosts!$A:$M, MATCH(Places!$B4739,Hosts!$A:$A,0), MATCH(Places!I$1,Hosts!$A$1:$M$1,0))</f>
        <v>0.96</v>
      </c>
      <c r="J4739" t="str">
        <f>INDEX(Hosts!$A:$M, MATCH(Places!$B4739,Hosts!$A:$A,0), MATCH(Places!J$1,Hosts!$A$1:$M$1,0))</f>
        <v>No</v>
      </c>
      <c r="K4739">
        <v>23</v>
      </c>
      <c r="L4739" t="str">
        <f>VLOOKUP($K4739,Neighborhoods!$A:$C,2,0)</f>
        <v>Queens</v>
      </c>
      <c r="M4739" t="str">
        <f>VLOOKUP($K4739,Neighborhoods!$A:$C,3,0)</f>
        <v>Jamaica</v>
      </c>
      <c r="N4739" t="str">
        <f>INDEX(Neighborhoods!$A:$C, MATCH(Places!$K4739,Neighborhoods!$A:$A,0), MATCH(Places!N$1,Neighborhoods!$A$1:$C$1,0))</f>
        <v>Queens</v>
      </c>
      <c r="O4739" t="str">
        <f>INDEX(Neighborhoods!$A:$C, MATCH(Places!$K4739,Neighborhoods!$A:$A,0), MATCH(Places!O$1,Neighborhoods!$A$1:$C$1,0))</f>
        <v>Jamaica</v>
      </c>
      <c r="P4739" t="s">
        <v>1</v>
      </c>
      <c r="Q4739" t="str">
        <f t="shared" ref="Q4739:Q4802" si="296">IF(OR(P4739="Private room",P4739="Shared room"),"Yes","No")</f>
        <v>Yes</v>
      </c>
      <c r="R4739">
        <v>2</v>
      </c>
      <c r="S4739" t="str">
        <f t="shared" ref="S4739:S4802" si="297">IF(R4739&lt;=2,"Small",IF(R4739&lt;=5,"Medium","Large"))</f>
        <v>Small</v>
      </c>
      <c r="T4739" s="50">
        <v>39</v>
      </c>
      <c r="U4739" s="70">
        <f t="shared" ref="U4739:U4802" si="298">VLOOKUP($T4739,$AF$1:$AG$5,2)</f>
        <v>0.03</v>
      </c>
      <c r="V4739" s="52">
        <v>4.74</v>
      </c>
      <c r="W4739" s="52" t="str" cm="1">
        <f t="array" ref="W4739">_xlfn.SWITCH(ROUND(V4739,0),5,"Excellent",4,"Good",3,"Ok","Bad")</f>
        <v>Excellent</v>
      </c>
      <c r="X4739">
        <v>121</v>
      </c>
      <c r="Y4739" t="str">
        <f t="shared" ref="Y4739:Y4802" si="299">IF(AND(V4739&gt;4.8,X4739&gt;100),"Yes","No")</f>
        <v>No</v>
      </c>
      <c r="Z4739" s="68">
        <v>43583</v>
      </c>
      <c r="AA4739" s="68">
        <v>44053</v>
      </c>
      <c r="AB4739">
        <v>87</v>
      </c>
      <c r="AC4739" t="s">
        <v>15615</v>
      </c>
    </row>
    <row r="4740" spans="1:29" x14ac:dyDescent="0.3">
      <c r="A4740" t="s">
        <v>14619</v>
      </c>
      <c r="B4740">
        <v>3484</v>
      </c>
      <c r="C4740" t="str">
        <f>VLOOKUP($B4740,Hosts!$A:$M,10,0)</f>
        <v>Within an hour</v>
      </c>
      <c r="D4740" s="70">
        <f>VLOOKUP($B4740,Hosts!$A:$M,11,0)</f>
        <v>1</v>
      </c>
      <c r="E4740" s="70">
        <f>VLOOKUP($B4740,Hosts!$A:$M,12,0)</f>
        <v>1</v>
      </c>
      <c r="F4740" t="str">
        <f>VLOOKUP($B4740,Hosts!$A:$M,13,0)</f>
        <v>Yes</v>
      </c>
      <c r="G4740" t="str">
        <f>INDEX(Hosts!$A:$M, MATCH(Places!$B4740,Hosts!$A:$A,0), MATCH(Places!G$1,Hosts!$A$1:$M$1,0))</f>
        <v>Within an hour</v>
      </c>
      <c r="H4740" s="70">
        <f>INDEX(Hosts!$A:$M, MATCH(Places!$B4740,Hosts!$A:$A,0), MATCH(Places!H$1,Hosts!$A$1:$M$1,0))</f>
        <v>1</v>
      </c>
      <c r="I4740" s="70">
        <f>INDEX(Hosts!$A:$M, MATCH(Places!$B4740,Hosts!$A:$A,0), MATCH(Places!I$1,Hosts!$A$1:$M$1,0))</f>
        <v>1</v>
      </c>
      <c r="J4740" t="str">
        <f>INDEX(Hosts!$A:$M, MATCH(Places!$B4740,Hosts!$A:$A,0), MATCH(Places!J$1,Hosts!$A$1:$M$1,0))</f>
        <v>Yes</v>
      </c>
      <c r="K4740">
        <v>17</v>
      </c>
      <c r="L4740" t="str">
        <f>VLOOKUP($K4740,Neighborhoods!$A:$C,2,0)</f>
        <v>Manhattan</v>
      </c>
      <c r="M4740" t="str">
        <f>VLOOKUP($K4740,Neighborhoods!$A:$C,3,0)</f>
        <v>Hell's Kitchen</v>
      </c>
      <c r="N4740" t="str">
        <f>INDEX(Neighborhoods!$A:$C, MATCH(Places!$K4740,Neighborhoods!$A:$A,0), MATCH(Places!N$1,Neighborhoods!$A$1:$C$1,0))</f>
        <v>Manhattan</v>
      </c>
      <c r="O4740" t="str">
        <f>INDEX(Neighborhoods!$A:$C, MATCH(Places!$K4740,Neighborhoods!$A:$A,0), MATCH(Places!O$1,Neighborhoods!$A$1:$C$1,0))</f>
        <v>Hell's Kitchen</v>
      </c>
      <c r="P4740" t="s">
        <v>11822</v>
      </c>
      <c r="Q4740" t="str">
        <f t="shared" si="296"/>
        <v>No</v>
      </c>
      <c r="R4740">
        <v>6</v>
      </c>
      <c r="S4740" t="str">
        <f t="shared" si="297"/>
        <v>Large</v>
      </c>
      <c r="T4740" s="50">
        <v>150</v>
      </c>
      <c r="U4740" s="70">
        <f t="shared" si="298"/>
        <v>0.03</v>
      </c>
      <c r="V4740" s="52">
        <v>4.97</v>
      </c>
      <c r="W4740" s="52" t="str" cm="1">
        <f t="array" ref="W4740">_xlfn.SWITCH(ROUND(V4740,0),5,"Excellent",4,"Good",3,"Ok","Bad")</f>
        <v>Excellent</v>
      </c>
      <c r="X4740">
        <v>74</v>
      </c>
      <c r="Y4740" t="str">
        <f t="shared" si="299"/>
        <v>No</v>
      </c>
      <c r="Z4740" s="68">
        <v>43590</v>
      </c>
      <c r="AA4740" s="68">
        <v>44024</v>
      </c>
      <c r="AB4740">
        <v>293</v>
      </c>
      <c r="AC4740" t="s">
        <v>15615</v>
      </c>
    </row>
    <row r="4741" spans="1:29" x14ac:dyDescent="0.3">
      <c r="A4741" t="s">
        <v>14980</v>
      </c>
      <c r="B4741">
        <v>737</v>
      </c>
      <c r="C4741" t="str">
        <f>VLOOKUP($B4741,Hosts!$A:$M,10,0)</f>
        <v>Within an hour</v>
      </c>
      <c r="D4741" s="70">
        <f>VLOOKUP($B4741,Hosts!$A:$M,11,0)</f>
        <v>1</v>
      </c>
      <c r="E4741" s="70">
        <f>VLOOKUP($B4741,Hosts!$A:$M,12,0)</f>
        <v>0.99</v>
      </c>
      <c r="F4741" t="str">
        <f>VLOOKUP($B4741,Hosts!$A:$M,13,0)</f>
        <v>No</v>
      </c>
      <c r="G4741" t="str">
        <f>INDEX(Hosts!$A:$M, MATCH(Places!$B4741,Hosts!$A:$A,0), MATCH(Places!G$1,Hosts!$A$1:$M$1,0))</f>
        <v>Within an hour</v>
      </c>
      <c r="H4741" s="70">
        <f>INDEX(Hosts!$A:$M, MATCH(Places!$B4741,Hosts!$A:$A,0), MATCH(Places!H$1,Hosts!$A$1:$M$1,0))</f>
        <v>1</v>
      </c>
      <c r="I4741" s="70">
        <f>INDEX(Hosts!$A:$M, MATCH(Places!$B4741,Hosts!$A:$A,0), MATCH(Places!I$1,Hosts!$A$1:$M$1,0))</f>
        <v>0.99</v>
      </c>
      <c r="J4741" t="str">
        <f>INDEX(Hosts!$A:$M, MATCH(Places!$B4741,Hosts!$A:$A,0), MATCH(Places!J$1,Hosts!$A$1:$M$1,0))</f>
        <v>No</v>
      </c>
      <c r="K4741">
        <v>26</v>
      </c>
      <c r="L4741" t="str">
        <f>VLOOKUP($K4741,Neighborhoods!$A:$C,2,0)</f>
        <v>Queens</v>
      </c>
      <c r="M4741" t="str">
        <f>VLOOKUP($K4741,Neighborhoods!$A:$C,3,0)</f>
        <v>Sunnyside</v>
      </c>
      <c r="N4741" t="str">
        <f>INDEX(Neighborhoods!$A:$C, MATCH(Places!$K4741,Neighborhoods!$A:$A,0), MATCH(Places!N$1,Neighborhoods!$A$1:$C$1,0))</f>
        <v>Queens</v>
      </c>
      <c r="O4741" t="str">
        <f>INDEX(Neighborhoods!$A:$C, MATCH(Places!$K4741,Neighborhoods!$A:$A,0), MATCH(Places!O$1,Neighborhoods!$A$1:$C$1,0))</f>
        <v>Sunnyside</v>
      </c>
      <c r="P4741" t="s">
        <v>1</v>
      </c>
      <c r="Q4741" t="str">
        <f t="shared" si="296"/>
        <v>Yes</v>
      </c>
      <c r="R4741">
        <v>2</v>
      </c>
      <c r="S4741" t="str">
        <f t="shared" si="297"/>
        <v>Small</v>
      </c>
      <c r="T4741" s="50">
        <v>35</v>
      </c>
      <c r="U4741" s="70">
        <f t="shared" si="298"/>
        <v>0.03</v>
      </c>
      <c r="V4741" s="52">
        <v>4.54</v>
      </c>
      <c r="W4741" s="52" t="str" cm="1">
        <f t="array" ref="W4741">_xlfn.SWITCH(ROUND(V4741,0),5,"Excellent",4,"Good",3,"Ok","Bad")</f>
        <v>Excellent</v>
      </c>
      <c r="X4741">
        <v>39</v>
      </c>
      <c r="Y4741" t="str">
        <f t="shared" si="299"/>
        <v>No</v>
      </c>
      <c r="Z4741" s="68">
        <v>43637</v>
      </c>
      <c r="AA4741" s="68">
        <v>43947</v>
      </c>
      <c r="AB4741">
        <v>0</v>
      </c>
      <c r="AC4741" t="s">
        <v>15616</v>
      </c>
    </row>
    <row r="4742" spans="1:29" x14ac:dyDescent="0.3">
      <c r="A4742" t="s">
        <v>3322</v>
      </c>
      <c r="B4742">
        <v>3338</v>
      </c>
      <c r="C4742" t="str">
        <f>VLOOKUP($B4742,Hosts!$A:$M,10,0)</f>
        <v>Within an hour</v>
      </c>
      <c r="D4742" s="70">
        <f>VLOOKUP($B4742,Hosts!$A:$M,11,0)</f>
        <v>1</v>
      </c>
      <c r="E4742" s="70">
        <f>VLOOKUP($B4742,Hosts!$A:$M,12,0)</f>
        <v>1</v>
      </c>
      <c r="F4742" t="str">
        <f>VLOOKUP($B4742,Hosts!$A:$M,13,0)</f>
        <v>Yes</v>
      </c>
      <c r="G4742" t="str">
        <f>INDEX(Hosts!$A:$M, MATCH(Places!$B4742,Hosts!$A:$A,0), MATCH(Places!G$1,Hosts!$A$1:$M$1,0))</f>
        <v>Within an hour</v>
      </c>
      <c r="H4742" s="70">
        <f>INDEX(Hosts!$A:$M, MATCH(Places!$B4742,Hosts!$A:$A,0), MATCH(Places!H$1,Hosts!$A$1:$M$1,0))</f>
        <v>1</v>
      </c>
      <c r="I4742" s="70">
        <f>INDEX(Hosts!$A:$M, MATCH(Places!$B4742,Hosts!$A:$A,0), MATCH(Places!I$1,Hosts!$A$1:$M$1,0))</f>
        <v>1</v>
      </c>
      <c r="J4742" t="str">
        <f>INDEX(Hosts!$A:$M, MATCH(Places!$B4742,Hosts!$A:$A,0), MATCH(Places!J$1,Hosts!$A$1:$M$1,0))</f>
        <v>Yes</v>
      </c>
      <c r="K4742">
        <v>10</v>
      </c>
      <c r="L4742" t="str">
        <f>VLOOKUP($K4742,Neighborhoods!$A:$C,2,0)</f>
        <v>Brooklyn</v>
      </c>
      <c r="M4742" t="str">
        <f>VLOOKUP($K4742,Neighborhoods!$A:$C,3,0)</f>
        <v>East Flatbush</v>
      </c>
      <c r="N4742" t="str">
        <f>INDEX(Neighborhoods!$A:$C, MATCH(Places!$K4742,Neighborhoods!$A:$A,0), MATCH(Places!N$1,Neighborhoods!$A$1:$C$1,0))</f>
        <v>Brooklyn</v>
      </c>
      <c r="O4742" t="str">
        <f>INDEX(Neighborhoods!$A:$C, MATCH(Places!$K4742,Neighborhoods!$A:$A,0), MATCH(Places!O$1,Neighborhoods!$A$1:$C$1,0))</f>
        <v>East Flatbush</v>
      </c>
      <c r="P4742" t="s">
        <v>1</v>
      </c>
      <c r="Q4742" t="str">
        <f t="shared" si="296"/>
        <v>Yes</v>
      </c>
      <c r="R4742">
        <v>2</v>
      </c>
      <c r="S4742" t="str">
        <f t="shared" si="297"/>
        <v>Small</v>
      </c>
      <c r="T4742" s="50">
        <v>65</v>
      </c>
      <c r="U4742" s="70">
        <f t="shared" si="298"/>
        <v>0.03</v>
      </c>
      <c r="V4742" s="52">
        <v>4.83</v>
      </c>
      <c r="W4742" s="52" t="str" cm="1">
        <f t="array" ref="W4742">_xlfn.SWITCH(ROUND(V4742,0),5,"Excellent",4,"Good",3,"Ok","Bad")</f>
        <v>Excellent</v>
      </c>
      <c r="X4742">
        <v>6</v>
      </c>
      <c r="Y4742" t="str">
        <f t="shared" si="299"/>
        <v>No</v>
      </c>
      <c r="Z4742" s="68">
        <v>43617</v>
      </c>
      <c r="AA4742" s="68">
        <v>43832</v>
      </c>
      <c r="AB4742">
        <v>0</v>
      </c>
      <c r="AC4742" t="s">
        <v>15616</v>
      </c>
    </row>
    <row r="4743" spans="1:29" x14ac:dyDescent="0.3">
      <c r="A4743" t="s">
        <v>3323</v>
      </c>
      <c r="B4743">
        <v>2689</v>
      </c>
      <c r="C4743" t="str">
        <f>VLOOKUP($B4743,Hosts!$A:$M,10,0)</f>
        <v>A few days or more</v>
      </c>
      <c r="D4743" s="70">
        <f>VLOOKUP($B4743,Hosts!$A:$M,11,0)</f>
        <v>0</v>
      </c>
      <c r="E4743" s="70">
        <f>VLOOKUP($B4743,Hosts!$A:$M,12,0)</f>
        <v>0.75</v>
      </c>
      <c r="F4743" t="str">
        <f>VLOOKUP($B4743,Hosts!$A:$M,13,0)</f>
        <v>Yes</v>
      </c>
      <c r="G4743" t="str">
        <f>INDEX(Hosts!$A:$M, MATCH(Places!$B4743,Hosts!$A:$A,0), MATCH(Places!G$1,Hosts!$A$1:$M$1,0))</f>
        <v>A few days or more</v>
      </c>
      <c r="H4743" s="70">
        <f>INDEX(Hosts!$A:$M, MATCH(Places!$B4743,Hosts!$A:$A,0), MATCH(Places!H$1,Hosts!$A$1:$M$1,0))</f>
        <v>0</v>
      </c>
      <c r="I4743" s="70">
        <f>INDEX(Hosts!$A:$M, MATCH(Places!$B4743,Hosts!$A:$A,0), MATCH(Places!I$1,Hosts!$A$1:$M$1,0))</f>
        <v>0.75</v>
      </c>
      <c r="J4743" t="str">
        <f>INDEX(Hosts!$A:$M, MATCH(Places!$B4743,Hosts!$A:$A,0), MATCH(Places!J$1,Hosts!$A$1:$M$1,0))</f>
        <v>Yes</v>
      </c>
      <c r="K4743">
        <v>15</v>
      </c>
      <c r="L4743" t="str">
        <f>VLOOKUP($K4743,Neighborhoods!$A:$C,2,0)</f>
        <v>Manhattan</v>
      </c>
      <c r="M4743" t="str">
        <f>VLOOKUP($K4743,Neighborhoods!$A:$C,3,0)</f>
        <v>East Village</v>
      </c>
      <c r="N4743" t="str">
        <f>INDEX(Neighborhoods!$A:$C, MATCH(Places!$K4743,Neighborhoods!$A:$A,0), MATCH(Places!N$1,Neighborhoods!$A$1:$C$1,0))</f>
        <v>Manhattan</v>
      </c>
      <c r="O4743" t="str">
        <f>INDEX(Neighborhoods!$A:$C, MATCH(Places!$K4743,Neighborhoods!$A:$A,0), MATCH(Places!O$1,Neighborhoods!$A$1:$C$1,0))</f>
        <v>East Village</v>
      </c>
      <c r="P4743" t="s">
        <v>11822</v>
      </c>
      <c r="Q4743" t="str">
        <f t="shared" si="296"/>
        <v>No</v>
      </c>
      <c r="R4743">
        <v>2</v>
      </c>
      <c r="S4743" t="str">
        <f t="shared" si="297"/>
        <v>Small</v>
      </c>
      <c r="T4743" s="50">
        <v>100</v>
      </c>
      <c r="U4743" s="70">
        <f t="shared" si="298"/>
        <v>0.03</v>
      </c>
      <c r="V4743" s="52">
        <v>5</v>
      </c>
      <c r="W4743" s="52" t="str" cm="1">
        <f t="array" ref="W4743">_xlfn.SWITCH(ROUND(V4743,0),5,"Excellent",4,"Good",3,"Ok","Bad")</f>
        <v>Excellent</v>
      </c>
      <c r="X4743">
        <v>12</v>
      </c>
      <c r="Y4743" t="str">
        <f t="shared" si="299"/>
        <v>No</v>
      </c>
      <c r="Z4743" s="68">
        <v>43590</v>
      </c>
      <c r="AA4743" s="68">
        <v>43832</v>
      </c>
      <c r="AB4743">
        <v>0</v>
      </c>
      <c r="AC4743" t="s">
        <v>15615</v>
      </c>
    </row>
    <row r="4744" spans="1:29" x14ac:dyDescent="0.3">
      <c r="A4744" t="s">
        <v>13287</v>
      </c>
      <c r="B4744">
        <v>3821</v>
      </c>
      <c r="C4744" t="str">
        <f>VLOOKUP($B4744,Hosts!$A:$M,10,0)</f>
        <v>Within an hour</v>
      </c>
      <c r="D4744" s="70">
        <f>VLOOKUP($B4744,Hosts!$A:$M,11,0)</f>
        <v>1</v>
      </c>
      <c r="E4744" s="70">
        <f>VLOOKUP($B4744,Hosts!$A:$M,12,0)</f>
        <v>0.97</v>
      </c>
      <c r="F4744" t="str">
        <f>VLOOKUP($B4744,Hosts!$A:$M,13,0)</f>
        <v>No</v>
      </c>
      <c r="G4744" t="str">
        <f>INDEX(Hosts!$A:$M, MATCH(Places!$B4744,Hosts!$A:$A,0), MATCH(Places!G$1,Hosts!$A$1:$M$1,0))</f>
        <v>Within an hour</v>
      </c>
      <c r="H4744" s="70">
        <f>INDEX(Hosts!$A:$M, MATCH(Places!$B4744,Hosts!$A:$A,0), MATCH(Places!H$1,Hosts!$A$1:$M$1,0))</f>
        <v>1</v>
      </c>
      <c r="I4744" s="70">
        <f>INDEX(Hosts!$A:$M, MATCH(Places!$B4744,Hosts!$A:$A,0), MATCH(Places!I$1,Hosts!$A$1:$M$1,0))</f>
        <v>0.97</v>
      </c>
      <c r="J4744" t="str">
        <f>INDEX(Hosts!$A:$M, MATCH(Places!$B4744,Hosts!$A:$A,0), MATCH(Places!J$1,Hosts!$A$1:$M$1,0))</f>
        <v>No</v>
      </c>
      <c r="K4744">
        <v>14</v>
      </c>
      <c r="L4744" t="str">
        <f>VLOOKUP($K4744,Neighborhoods!$A:$C,2,0)</f>
        <v>Manhattan</v>
      </c>
      <c r="M4744" t="str">
        <f>VLOOKUP($K4744,Neighborhoods!$A:$C,3,0)</f>
        <v>East Harlem</v>
      </c>
      <c r="N4744" t="str">
        <f>INDEX(Neighborhoods!$A:$C, MATCH(Places!$K4744,Neighborhoods!$A:$A,0), MATCH(Places!N$1,Neighborhoods!$A$1:$C$1,0))</f>
        <v>Manhattan</v>
      </c>
      <c r="O4744" t="str">
        <f>INDEX(Neighborhoods!$A:$C, MATCH(Places!$K4744,Neighborhoods!$A:$A,0), MATCH(Places!O$1,Neighborhoods!$A$1:$C$1,0))</f>
        <v>East Harlem</v>
      </c>
      <c r="P4744" t="s">
        <v>16</v>
      </c>
      <c r="Q4744" t="str">
        <f t="shared" si="296"/>
        <v>Yes</v>
      </c>
      <c r="R4744">
        <v>1</v>
      </c>
      <c r="S4744" t="str">
        <f t="shared" si="297"/>
        <v>Small</v>
      </c>
      <c r="T4744" s="50">
        <v>28</v>
      </c>
      <c r="U4744" s="70">
        <f t="shared" si="298"/>
        <v>0.03</v>
      </c>
      <c r="V4744" s="52">
        <v>4.8499999999999996</v>
      </c>
      <c r="W4744" s="52" t="str" cm="1">
        <f t="array" ref="W4744">_xlfn.SWITCH(ROUND(V4744,0),5,"Excellent",4,"Good",3,"Ok","Bad")</f>
        <v>Excellent</v>
      </c>
      <c r="X4744">
        <v>26</v>
      </c>
      <c r="Y4744" t="str">
        <f t="shared" si="299"/>
        <v>No</v>
      </c>
      <c r="Z4744" s="68">
        <v>43590</v>
      </c>
      <c r="AA4744" s="68">
        <v>43902</v>
      </c>
      <c r="AB4744">
        <v>0</v>
      </c>
      <c r="AC4744" t="s">
        <v>15616</v>
      </c>
    </row>
    <row r="4745" spans="1:29" x14ac:dyDescent="0.3">
      <c r="A4745" t="s">
        <v>3324</v>
      </c>
      <c r="B4745">
        <v>3807</v>
      </c>
      <c r="C4745" t="str">
        <f>VLOOKUP($B4745,Hosts!$A:$M,10,0)</f>
        <v>Within an hour</v>
      </c>
      <c r="D4745" s="70">
        <f>VLOOKUP($B4745,Hosts!$A:$M,11,0)</f>
        <v>1</v>
      </c>
      <c r="E4745" s="70">
        <f>VLOOKUP($B4745,Hosts!$A:$M,12,0)</f>
        <v>1</v>
      </c>
      <c r="F4745" t="str">
        <f>VLOOKUP($B4745,Hosts!$A:$M,13,0)</f>
        <v>No</v>
      </c>
      <c r="G4745" t="str">
        <f>INDEX(Hosts!$A:$M, MATCH(Places!$B4745,Hosts!$A:$A,0), MATCH(Places!G$1,Hosts!$A$1:$M$1,0))</f>
        <v>Within an hour</v>
      </c>
      <c r="H4745" s="70">
        <f>INDEX(Hosts!$A:$M, MATCH(Places!$B4745,Hosts!$A:$A,0), MATCH(Places!H$1,Hosts!$A$1:$M$1,0))</f>
        <v>1</v>
      </c>
      <c r="I4745" s="70">
        <f>INDEX(Hosts!$A:$M, MATCH(Places!$B4745,Hosts!$A:$A,0), MATCH(Places!I$1,Hosts!$A$1:$M$1,0))</f>
        <v>1</v>
      </c>
      <c r="J4745" t="str">
        <f>INDEX(Hosts!$A:$M, MATCH(Places!$B4745,Hosts!$A:$A,0), MATCH(Places!J$1,Hosts!$A$1:$M$1,0))</f>
        <v>No</v>
      </c>
      <c r="K4745">
        <v>7</v>
      </c>
      <c r="L4745" t="str">
        <f>VLOOKUP($K4745,Neighborhoods!$A:$C,2,0)</f>
        <v>Brooklyn</v>
      </c>
      <c r="M4745" t="str">
        <f>VLOOKUP($K4745,Neighborhoods!$A:$C,3,0)</f>
        <v>Bedford-Stuyvesant</v>
      </c>
      <c r="N4745" t="str">
        <f>INDEX(Neighborhoods!$A:$C, MATCH(Places!$K4745,Neighborhoods!$A:$A,0), MATCH(Places!N$1,Neighborhoods!$A$1:$C$1,0))</f>
        <v>Brooklyn</v>
      </c>
      <c r="O4745" t="str">
        <f>INDEX(Neighborhoods!$A:$C, MATCH(Places!$K4745,Neighborhoods!$A:$A,0), MATCH(Places!O$1,Neighborhoods!$A$1:$C$1,0))</f>
        <v>Bedford-Stuyvesant</v>
      </c>
      <c r="P4745" t="s">
        <v>11822</v>
      </c>
      <c r="Q4745" t="str">
        <f t="shared" si="296"/>
        <v>No</v>
      </c>
      <c r="R4745">
        <v>5</v>
      </c>
      <c r="S4745" t="str">
        <f t="shared" si="297"/>
        <v>Medium</v>
      </c>
      <c r="T4745" s="50">
        <v>93</v>
      </c>
      <c r="U4745" s="70">
        <f t="shared" si="298"/>
        <v>0.03</v>
      </c>
      <c r="V4745" s="52">
        <v>4.5999999999999996</v>
      </c>
      <c r="W4745" s="52" t="str" cm="1">
        <f t="array" ref="W4745">_xlfn.SWITCH(ROUND(V4745,0),5,"Excellent",4,"Good",3,"Ok","Bad")</f>
        <v>Excellent</v>
      </c>
      <c r="X4745">
        <v>5</v>
      </c>
      <c r="Y4745" t="str">
        <f t="shared" si="299"/>
        <v>No</v>
      </c>
      <c r="Z4745" s="68">
        <v>43624</v>
      </c>
      <c r="AA4745" s="68">
        <v>43996</v>
      </c>
      <c r="AB4745">
        <v>130</v>
      </c>
      <c r="AC4745" t="s">
        <v>15615</v>
      </c>
    </row>
    <row r="4746" spans="1:29" x14ac:dyDescent="0.3">
      <c r="A4746" t="s">
        <v>13722</v>
      </c>
      <c r="B4746">
        <v>3841</v>
      </c>
      <c r="C4746" t="str">
        <f>VLOOKUP($B4746,Hosts!$A:$M,10,0)</f>
        <v>Within an hour</v>
      </c>
      <c r="D4746" s="70">
        <f>VLOOKUP($B4746,Hosts!$A:$M,11,0)</f>
        <v>1</v>
      </c>
      <c r="E4746" s="70">
        <f>VLOOKUP($B4746,Hosts!$A:$M,12,0)</f>
        <v>0.95</v>
      </c>
      <c r="F4746" t="str">
        <f>VLOOKUP($B4746,Hosts!$A:$M,13,0)</f>
        <v>Yes</v>
      </c>
      <c r="G4746" t="str">
        <f>INDEX(Hosts!$A:$M, MATCH(Places!$B4746,Hosts!$A:$A,0), MATCH(Places!G$1,Hosts!$A$1:$M$1,0))</f>
        <v>Within an hour</v>
      </c>
      <c r="H4746" s="70">
        <f>INDEX(Hosts!$A:$M, MATCH(Places!$B4746,Hosts!$A:$A,0), MATCH(Places!H$1,Hosts!$A$1:$M$1,0))</f>
        <v>1</v>
      </c>
      <c r="I4746" s="70">
        <f>INDEX(Hosts!$A:$M, MATCH(Places!$B4746,Hosts!$A:$A,0), MATCH(Places!I$1,Hosts!$A$1:$M$1,0))</f>
        <v>0.95</v>
      </c>
      <c r="J4746" t="str">
        <f>INDEX(Hosts!$A:$M, MATCH(Places!$B4746,Hosts!$A:$A,0), MATCH(Places!J$1,Hosts!$A$1:$M$1,0))</f>
        <v>Yes</v>
      </c>
      <c r="K4746">
        <v>28</v>
      </c>
      <c r="L4746" t="str">
        <f>VLOOKUP($K4746,Neighborhoods!$A:$C,2,0)</f>
        <v>Staten Island</v>
      </c>
      <c r="M4746" t="str">
        <f>VLOOKUP($K4746,Neighborhoods!$A:$C,3,0)</f>
        <v>St. George</v>
      </c>
      <c r="N4746" t="str">
        <f>INDEX(Neighborhoods!$A:$C, MATCH(Places!$K4746,Neighborhoods!$A:$A,0), MATCH(Places!N$1,Neighborhoods!$A$1:$C$1,0))</f>
        <v>Staten Island</v>
      </c>
      <c r="O4746" t="str">
        <f>INDEX(Neighborhoods!$A:$C, MATCH(Places!$K4746,Neighborhoods!$A:$A,0), MATCH(Places!O$1,Neighborhoods!$A$1:$C$1,0))</f>
        <v>St. George</v>
      </c>
      <c r="P4746" t="s">
        <v>11822</v>
      </c>
      <c r="Q4746" t="str">
        <f t="shared" si="296"/>
        <v>No</v>
      </c>
      <c r="R4746">
        <v>5</v>
      </c>
      <c r="S4746" t="str">
        <f t="shared" si="297"/>
        <v>Medium</v>
      </c>
      <c r="T4746" s="50">
        <v>125</v>
      </c>
      <c r="U4746" s="70">
        <f t="shared" si="298"/>
        <v>0.03</v>
      </c>
      <c r="V4746" s="52">
        <v>5</v>
      </c>
      <c r="W4746" s="52" t="str" cm="1">
        <f t="array" ref="W4746">_xlfn.SWITCH(ROUND(V4746,0),5,"Excellent",4,"Good",3,"Ok","Bad")</f>
        <v>Excellent</v>
      </c>
      <c r="X4746">
        <v>9</v>
      </c>
      <c r="Y4746" t="str">
        <f t="shared" si="299"/>
        <v>No</v>
      </c>
      <c r="Z4746" s="68">
        <v>43831</v>
      </c>
      <c r="AA4746" s="68">
        <v>44031</v>
      </c>
      <c r="AB4746">
        <v>103</v>
      </c>
      <c r="AC4746" t="s">
        <v>15616</v>
      </c>
    </row>
    <row r="4747" spans="1:29" x14ac:dyDescent="0.3">
      <c r="A4747" t="s">
        <v>13791</v>
      </c>
      <c r="B4747">
        <v>3849</v>
      </c>
      <c r="C4747" t="str">
        <f>VLOOKUP($B4747,Hosts!$A:$M,10,0)</f>
        <v>Within an hour</v>
      </c>
      <c r="D4747" s="70">
        <f>VLOOKUP($B4747,Hosts!$A:$M,11,0)</f>
        <v>1</v>
      </c>
      <c r="E4747" s="70">
        <f>VLOOKUP($B4747,Hosts!$A:$M,12,0)</f>
        <v>1</v>
      </c>
      <c r="F4747" t="str">
        <f>VLOOKUP($B4747,Hosts!$A:$M,13,0)</f>
        <v>No</v>
      </c>
      <c r="G4747" t="str">
        <f>INDEX(Hosts!$A:$M, MATCH(Places!$B4747,Hosts!$A:$A,0), MATCH(Places!G$1,Hosts!$A$1:$M$1,0))</f>
        <v>Within an hour</v>
      </c>
      <c r="H4747" s="70">
        <f>INDEX(Hosts!$A:$M, MATCH(Places!$B4747,Hosts!$A:$A,0), MATCH(Places!H$1,Hosts!$A$1:$M$1,0))</f>
        <v>1</v>
      </c>
      <c r="I4747" s="70">
        <f>INDEX(Hosts!$A:$M, MATCH(Places!$B4747,Hosts!$A:$A,0), MATCH(Places!I$1,Hosts!$A$1:$M$1,0))</f>
        <v>1</v>
      </c>
      <c r="J4747" t="str">
        <f>INDEX(Hosts!$A:$M, MATCH(Places!$B4747,Hosts!$A:$A,0), MATCH(Places!J$1,Hosts!$A$1:$M$1,0))</f>
        <v>No</v>
      </c>
      <c r="K4747">
        <v>15</v>
      </c>
      <c r="L4747" t="str">
        <f>VLOOKUP($K4747,Neighborhoods!$A:$C,2,0)</f>
        <v>Manhattan</v>
      </c>
      <c r="M4747" t="str">
        <f>VLOOKUP($K4747,Neighborhoods!$A:$C,3,0)</f>
        <v>East Village</v>
      </c>
      <c r="N4747" t="str">
        <f>INDEX(Neighborhoods!$A:$C, MATCH(Places!$K4747,Neighborhoods!$A:$A,0), MATCH(Places!N$1,Neighborhoods!$A$1:$C$1,0))</f>
        <v>Manhattan</v>
      </c>
      <c r="O4747" t="str">
        <f>INDEX(Neighborhoods!$A:$C, MATCH(Places!$K4747,Neighborhoods!$A:$A,0), MATCH(Places!O$1,Neighborhoods!$A$1:$C$1,0))</f>
        <v>East Village</v>
      </c>
      <c r="P4747" t="s">
        <v>11822</v>
      </c>
      <c r="Q4747" t="str">
        <f t="shared" si="296"/>
        <v>No</v>
      </c>
      <c r="R4747">
        <v>4</v>
      </c>
      <c r="S4747" t="str">
        <f t="shared" si="297"/>
        <v>Medium</v>
      </c>
      <c r="T4747" s="50">
        <v>102</v>
      </c>
      <c r="U4747" s="70">
        <f t="shared" si="298"/>
        <v>0.03</v>
      </c>
      <c r="V4747" s="52">
        <v>4.62</v>
      </c>
      <c r="W4747" s="52" t="str" cm="1">
        <f t="array" ref="W4747">_xlfn.SWITCH(ROUND(V4747,0),5,"Excellent",4,"Good",3,"Ok","Bad")</f>
        <v>Excellent</v>
      </c>
      <c r="X4747">
        <v>37</v>
      </c>
      <c r="Y4747" t="str">
        <f t="shared" si="299"/>
        <v>No</v>
      </c>
      <c r="Z4747" s="68">
        <v>43693</v>
      </c>
      <c r="AA4747" s="68">
        <v>44043</v>
      </c>
      <c r="AB4747">
        <v>160</v>
      </c>
      <c r="AC4747" t="s">
        <v>15616</v>
      </c>
    </row>
    <row r="4748" spans="1:29" x14ac:dyDescent="0.3">
      <c r="A4748" t="s">
        <v>13791</v>
      </c>
      <c r="B4748">
        <v>3980</v>
      </c>
      <c r="C4748" t="str">
        <f>VLOOKUP($B4748,Hosts!$A:$M,10,0)</f>
        <v>Within an hour</v>
      </c>
      <c r="D4748" s="70">
        <f>VLOOKUP($B4748,Hosts!$A:$M,11,0)</f>
        <v>0.9</v>
      </c>
      <c r="E4748" s="70">
        <f>VLOOKUP($B4748,Hosts!$A:$M,12,0)</f>
        <v>0.97</v>
      </c>
      <c r="F4748" t="str">
        <f>VLOOKUP($B4748,Hosts!$A:$M,13,0)</f>
        <v>No</v>
      </c>
      <c r="G4748" t="str">
        <f>INDEX(Hosts!$A:$M, MATCH(Places!$B4748,Hosts!$A:$A,0), MATCH(Places!G$1,Hosts!$A$1:$M$1,0))</f>
        <v>Within an hour</v>
      </c>
      <c r="H4748" s="70">
        <f>INDEX(Hosts!$A:$M, MATCH(Places!$B4748,Hosts!$A:$A,0), MATCH(Places!H$1,Hosts!$A$1:$M$1,0))</f>
        <v>0.9</v>
      </c>
      <c r="I4748" s="70">
        <f>INDEX(Hosts!$A:$M, MATCH(Places!$B4748,Hosts!$A:$A,0), MATCH(Places!I$1,Hosts!$A$1:$M$1,0))</f>
        <v>0.97</v>
      </c>
      <c r="J4748" t="str">
        <f>INDEX(Hosts!$A:$M, MATCH(Places!$B4748,Hosts!$A:$A,0), MATCH(Places!J$1,Hosts!$A$1:$M$1,0))</f>
        <v>No</v>
      </c>
      <c r="K4748">
        <v>15</v>
      </c>
      <c r="L4748" t="str">
        <f>VLOOKUP($K4748,Neighborhoods!$A:$C,2,0)</f>
        <v>Manhattan</v>
      </c>
      <c r="M4748" t="str">
        <f>VLOOKUP($K4748,Neighborhoods!$A:$C,3,0)</f>
        <v>East Village</v>
      </c>
      <c r="N4748" t="str">
        <f>INDEX(Neighborhoods!$A:$C, MATCH(Places!$K4748,Neighborhoods!$A:$A,0), MATCH(Places!N$1,Neighborhoods!$A$1:$C$1,0))</f>
        <v>Manhattan</v>
      </c>
      <c r="O4748" t="str">
        <f>INDEX(Neighborhoods!$A:$C, MATCH(Places!$K4748,Neighborhoods!$A:$A,0), MATCH(Places!O$1,Neighborhoods!$A$1:$C$1,0))</f>
        <v>East Village</v>
      </c>
      <c r="P4748" t="s">
        <v>11822</v>
      </c>
      <c r="Q4748" t="str">
        <f t="shared" si="296"/>
        <v>No</v>
      </c>
      <c r="R4748">
        <v>4</v>
      </c>
      <c r="S4748" t="str">
        <f t="shared" si="297"/>
        <v>Medium</v>
      </c>
      <c r="T4748" s="50">
        <v>129</v>
      </c>
      <c r="U4748" s="70">
        <f t="shared" si="298"/>
        <v>0.03</v>
      </c>
      <c r="V4748" s="52">
        <v>4.8</v>
      </c>
      <c r="W4748" s="52" t="str" cm="1">
        <f t="array" ref="W4748">_xlfn.SWITCH(ROUND(V4748,0),5,"Excellent",4,"Good",3,"Ok","Bad")</f>
        <v>Excellent</v>
      </c>
      <c r="X4748">
        <v>15</v>
      </c>
      <c r="Y4748" t="str">
        <f t="shared" si="299"/>
        <v>No</v>
      </c>
      <c r="Z4748" s="68">
        <v>43831</v>
      </c>
      <c r="AA4748" s="68">
        <v>43987</v>
      </c>
      <c r="AB4748">
        <v>169</v>
      </c>
      <c r="AC4748" t="s">
        <v>15616</v>
      </c>
    </row>
    <row r="4749" spans="1:29" x14ac:dyDescent="0.3">
      <c r="A4749" t="s">
        <v>3325</v>
      </c>
      <c r="B4749">
        <v>3338</v>
      </c>
      <c r="C4749" t="str">
        <f>VLOOKUP($B4749,Hosts!$A:$M,10,0)</f>
        <v>Within an hour</v>
      </c>
      <c r="D4749" s="70">
        <f>VLOOKUP($B4749,Hosts!$A:$M,11,0)</f>
        <v>1</v>
      </c>
      <c r="E4749" s="70">
        <f>VLOOKUP($B4749,Hosts!$A:$M,12,0)</f>
        <v>1</v>
      </c>
      <c r="F4749" t="str">
        <f>VLOOKUP($B4749,Hosts!$A:$M,13,0)</f>
        <v>Yes</v>
      </c>
      <c r="G4749" t="str">
        <f>INDEX(Hosts!$A:$M, MATCH(Places!$B4749,Hosts!$A:$A,0), MATCH(Places!G$1,Hosts!$A$1:$M$1,0))</f>
        <v>Within an hour</v>
      </c>
      <c r="H4749" s="70">
        <f>INDEX(Hosts!$A:$M, MATCH(Places!$B4749,Hosts!$A:$A,0), MATCH(Places!H$1,Hosts!$A$1:$M$1,0))</f>
        <v>1</v>
      </c>
      <c r="I4749" s="70">
        <f>INDEX(Hosts!$A:$M, MATCH(Places!$B4749,Hosts!$A:$A,0), MATCH(Places!I$1,Hosts!$A$1:$M$1,0))</f>
        <v>1</v>
      </c>
      <c r="J4749" t="str">
        <f>INDEX(Hosts!$A:$M, MATCH(Places!$B4749,Hosts!$A:$A,0), MATCH(Places!J$1,Hosts!$A$1:$M$1,0))</f>
        <v>Yes</v>
      </c>
      <c r="K4749">
        <v>10</v>
      </c>
      <c r="L4749" t="str">
        <f>VLOOKUP($K4749,Neighborhoods!$A:$C,2,0)</f>
        <v>Brooklyn</v>
      </c>
      <c r="M4749" t="str">
        <f>VLOOKUP($K4749,Neighborhoods!$A:$C,3,0)</f>
        <v>East Flatbush</v>
      </c>
      <c r="N4749" t="str">
        <f>INDEX(Neighborhoods!$A:$C, MATCH(Places!$K4749,Neighborhoods!$A:$A,0), MATCH(Places!N$1,Neighborhoods!$A$1:$C$1,0))</f>
        <v>Brooklyn</v>
      </c>
      <c r="O4749" t="str">
        <f>INDEX(Neighborhoods!$A:$C, MATCH(Places!$K4749,Neighborhoods!$A:$A,0), MATCH(Places!O$1,Neighborhoods!$A$1:$C$1,0))</f>
        <v>East Flatbush</v>
      </c>
      <c r="P4749" t="s">
        <v>1</v>
      </c>
      <c r="Q4749" t="str">
        <f t="shared" si="296"/>
        <v>Yes</v>
      </c>
      <c r="R4749">
        <v>2</v>
      </c>
      <c r="S4749" t="str">
        <f t="shared" si="297"/>
        <v>Small</v>
      </c>
      <c r="T4749" s="50">
        <v>125</v>
      </c>
      <c r="U4749" s="70">
        <f t="shared" si="298"/>
        <v>0.03</v>
      </c>
      <c r="V4749" s="52">
        <v>4.75</v>
      </c>
      <c r="W4749" s="52" t="str" cm="1">
        <f t="array" ref="W4749">_xlfn.SWITCH(ROUND(V4749,0),5,"Excellent",4,"Good",3,"Ok","Bad")</f>
        <v>Excellent</v>
      </c>
      <c r="X4749">
        <v>4</v>
      </c>
      <c r="Y4749" t="str">
        <f t="shared" si="299"/>
        <v>No</v>
      </c>
      <c r="Z4749" s="68">
        <v>43699</v>
      </c>
      <c r="AA4749" s="68">
        <v>43753</v>
      </c>
      <c r="AB4749">
        <v>365</v>
      </c>
      <c r="AC4749" t="s">
        <v>15616</v>
      </c>
    </row>
    <row r="4750" spans="1:29" x14ac:dyDescent="0.3">
      <c r="A4750" t="s">
        <v>3326</v>
      </c>
      <c r="B4750">
        <v>3677</v>
      </c>
      <c r="C4750" t="str">
        <f>VLOOKUP($B4750,Hosts!$A:$M,10,0)</f>
        <v>A few days or more</v>
      </c>
      <c r="D4750" s="70">
        <f>VLOOKUP($B4750,Hosts!$A:$M,11,0)</f>
        <v>0</v>
      </c>
      <c r="E4750" s="70">
        <f>VLOOKUP($B4750,Hosts!$A:$M,12,0)</f>
        <v>1</v>
      </c>
      <c r="F4750" t="str">
        <f>VLOOKUP($B4750,Hosts!$A:$M,13,0)</f>
        <v>No</v>
      </c>
      <c r="G4750" t="str">
        <f>INDEX(Hosts!$A:$M, MATCH(Places!$B4750,Hosts!$A:$A,0), MATCH(Places!G$1,Hosts!$A$1:$M$1,0))</f>
        <v>A few days or more</v>
      </c>
      <c r="H4750" s="70">
        <f>INDEX(Hosts!$A:$M, MATCH(Places!$B4750,Hosts!$A:$A,0), MATCH(Places!H$1,Hosts!$A$1:$M$1,0))</f>
        <v>0</v>
      </c>
      <c r="I4750" s="70">
        <f>INDEX(Hosts!$A:$M, MATCH(Places!$B4750,Hosts!$A:$A,0), MATCH(Places!I$1,Hosts!$A$1:$M$1,0))</f>
        <v>1</v>
      </c>
      <c r="J4750" t="str">
        <f>INDEX(Hosts!$A:$M, MATCH(Places!$B4750,Hosts!$A:$A,0), MATCH(Places!J$1,Hosts!$A$1:$M$1,0))</f>
        <v>No</v>
      </c>
      <c r="K4750">
        <v>9</v>
      </c>
      <c r="L4750" t="str">
        <f>VLOOKUP($K4750,Neighborhoods!$A:$C,2,0)</f>
        <v>Brooklyn</v>
      </c>
      <c r="M4750" t="str">
        <f>VLOOKUP($K4750,Neighborhoods!$A:$C,3,0)</f>
        <v>Crown Heights</v>
      </c>
      <c r="N4750" t="str">
        <f>INDEX(Neighborhoods!$A:$C, MATCH(Places!$K4750,Neighborhoods!$A:$A,0), MATCH(Places!N$1,Neighborhoods!$A$1:$C$1,0))</f>
        <v>Brooklyn</v>
      </c>
      <c r="O4750" t="str">
        <f>INDEX(Neighborhoods!$A:$C, MATCH(Places!$K4750,Neighborhoods!$A:$A,0), MATCH(Places!O$1,Neighborhoods!$A$1:$C$1,0))</f>
        <v>Crown Heights</v>
      </c>
      <c r="P4750" t="s">
        <v>1</v>
      </c>
      <c r="Q4750" t="str">
        <f t="shared" si="296"/>
        <v>Yes</v>
      </c>
      <c r="R4750">
        <v>2</v>
      </c>
      <c r="S4750" t="str">
        <f t="shared" si="297"/>
        <v>Small</v>
      </c>
      <c r="T4750" s="50">
        <v>150</v>
      </c>
      <c r="U4750" s="70">
        <f t="shared" si="298"/>
        <v>0.03</v>
      </c>
      <c r="V4750" s="52">
        <v>3.67</v>
      </c>
      <c r="W4750" s="52" t="str" cm="1">
        <f t="array" ref="W4750">_xlfn.SWITCH(ROUND(V4750,0),5,"Excellent",4,"Good",3,"Ok","Bad")</f>
        <v>Good</v>
      </c>
      <c r="X4750">
        <v>3</v>
      </c>
      <c r="Y4750" t="str">
        <f t="shared" si="299"/>
        <v>No</v>
      </c>
      <c r="Z4750" s="68">
        <v>43589</v>
      </c>
      <c r="AA4750" s="68">
        <v>43646</v>
      </c>
      <c r="AB4750">
        <v>364</v>
      </c>
      <c r="AC4750" t="s">
        <v>15616</v>
      </c>
    </row>
    <row r="4751" spans="1:29" x14ac:dyDescent="0.3">
      <c r="A4751" t="s">
        <v>14353</v>
      </c>
      <c r="B4751">
        <v>158</v>
      </c>
      <c r="C4751" t="str">
        <f>VLOOKUP($B4751,Hosts!$A:$M,10,0)</f>
        <v>Within an hour</v>
      </c>
      <c r="D4751" s="70">
        <f>VLOOKUP($B4751,Hosts!$A:$M,11,0)</f>
        <v>1</v>
      </c>
      <c r="E4751" s="70">
        <f>VLOOKUP($B4751,Hosts!$A:$M,12,0)</f>
        <v>0.87</v>
      </c>
      <c r="F4751" t="str">
        <f>VLOOKUP($B4751,Hosts!$A:$M,13,0)</f>
        <v>Yes</v>
      </c>
      <c r="G4751" t="str">
        <f>INDEX(Hosts!$A:$M, MATCH(Places!$B4751,Hosts!$A:$A,0), MATCH(Places!G$1,Hosts!$A$1:$M$1,0))</f>
        <v>Within an hour</v>
      </c>
      <c r="H4751" s="70">
        <f>INDEX(Hosts!$A:$M, MATCH(Places!$B4751,Hosts!$A:$A,0), MATCH(Places!H$1,Hosts!$A$1:$M$1,0))</f>
        <v>1</v>
      </c>
      <c r="I4751" s="70">
        <f>INDEX(Hosts!$A:$M, MATCH(Places!$B4751,Hosts!$A:$A,0), MATCH(Places!I$1,Hosts!$A$1:$M$1,0))</f>
        <v>0.87</v>
      </c>
      <c r="J4751" t="str">
        <f>INDEX(Hosts!$A:$M, MATCH(Places!$B4751,Hosts!$A:$A,0), MATCH(Places!J$1,Hosts!$A$1:$M$1,0))</f>
        <v>Yes</v>
      </c>
      <c r="K4751">
        <v>12</v>
      </c>
      <c r="L4751" t="str">
        <f>VLOOKUP($K4751,Neighborhoods!$A:$C,2,0)</f>
        <v>Brooklyn</v>
      </c>
      <c r="M4751" t="str">
        <f>VLOOKUP($K4751,Neighborhoods!$A:$C,3,0)</f>
        <v>Williamsburg</v>
      </c>
      <c r="N4751" t="str">
        <f>INDEX(Neighborhoods!$A:$C, MATCH(Places!$K4751,Neighborhoods!$A:$A,0), MATCH(Places!N$1,Neighborhoods!$A$1:$C$1,0))</f>
        <v>Brooklyn</v>
      </c>
      <c r="O4751" t="str">
        <f>INDEX(Neighborhoods!$A:$C, MATCH(Places!$K4751,Neighborhoods!$A:$A,0), MATCH(Places!O$1,Neighborhoods!$A$1:$C$1,0))</f>
        <v>Williamsburg</v>
      </c>
      <c r="P4751" t="s">
        <v>11822</v>
      </c>
      <c r="Q4751" t="str">
        <f t="shared" si="296"/>
        <v>No</v>
      </c>
      <c r="R4751">
        <v>4</v>
      </c>
      <c r="S4751" t="str">
        <f t="shared" si="297"/>
        <v>Medium</v>
      </c>
      <c r="T4751" s="50">
        <v>98</v>
      </c>
      <c r="U4751" s="70">
        <f t="shared" si="298"/>
        <v>0.03</v>
      </c>
      <c r="V4751" s="52">
        <v>4.8600000000000003</v>
      </c>
      <c r="W4751" s="52" t="str" cm="1">
        <f t="array" ref="W4751">_xlfn.SWITCH(ROUND(V4751,0),5,"Excellent",4,"Good",3,"Ok","Bad")</f>
        <v>Excellent</v>
      </c>
      <c r="X4751">
        <v>7</v>
      </c>
      <c r="Y4751" t="str">
        <f t="shared" si="299"/>
        <v>No</v>
      </c>
      <c r="Z4751" s="68">
        <v>43633</v>
      </c>
      <c r="AA4751" s="68">
        <v>43851</v>
      </c>
      <c r="AB4751">
        <v>0</v>
      </c>
      <c r="AC4751" t="s">
        <v>15615</v>
      </c>
    </row>
    <row r="4752" spans="1:29" x14ac:dyDescent="0.3">
      <c r="A4752" t="s">
        <v>3327</v>
      </c>
      <c r="B4752">
        <v>3180</v>
      </c>
      <c r="C4752" t="str">
        <f>VLOOKUP($B4752,Hosts!$A:$M,10,0)</f>
        <v>Within an hour</v>
      </c>
      <c r="D4752" s="70">
        <f>VLOOKUP($B4752,Hosts!$A:$M,11,0)</f>
        <v>1</v>
      </c>
      <c r="E4752" s="70">
        <f>VLOOKUP($B4752,Hosts!$A:$M,12,0)</f>
        <v>0.92</v>
      </c>
      <c r="F4752" t="str">
        <f>VLOOKUP($B4752,Hosts!$A:$M,13,0)</f>
        <v>Yes</v>
      </c>
      <c r="G4752" t="str">
        <f>INDEX(Hosts!$A:$M, MATCH(Places!$B4752,Hosts!$A:$A,0), MATCH(Places!G$1,Hosts!$A$1:$M$1,0))</f>
        <v>Within an hour</v>
      </c>
      <c r="H4752" s="70">
        <f>INDEX(Hosts!$A:$M, MATCH(Places!$B4752,Hosts!$A:$A,0), MATCH(Places!H$1,Hosts!$A$1:$M$1,0))</f>
        <v>1</v>
      </c>
      <c r="I4752" s="70">
        <f>INDEX(Hosts!$A:$M, MATCH(Places!$B4752,Hosts!$A:$A,0), MATCH(Places!I$1,Hosts!$A$1:$M$1,0))</f>
        <v>0.92</v>
      </c>
      <c r="J4752" t="str">
        <f>INDEX(Hosts!$A:$M, MATCH(Places!$B4752,Hosts!$A:$A,0), MATCH(Places!J$1,Hosts!$A$1:$M$1,0))</f>
        <v>Yes</v>
      </c>
      <c r="K4752">
        <v>7</v>
      </c>
      <c r="L4752" t="str">
        <f>VLOOKUP($K4752,Neighborhoods!$A:$C,2,0)</f>
        <v>Brooklyn</v>
      </c>
      <c r="M4752" t="str">
        <f>VLOOKUP($K4752,Neighborhoods!$A:$C,3,0)</f>
        <v>Bedford-Stuyvesant</v>
      </c>
      <c r="N4752" t="str">
        <f>INDEX(Neighborhoods!$A:$C, MATCH(Places!$K4752,Neighborhoods!$A:$A,0), MATCH(Places!N$1,Neighborhoods!$A$1:$C$1,0))</f>
        <v>Brooklyn</v>
      </c>
      <c r="O4752" t="str">
        <f>INDEX(Neighborhoods!$A:$C, MATCH(Places!$K4752,Neighborhoods!$A:$A,0), MATCH(Places!O$1,Neighborhoods!$A$1:$C$1,0))</f>
        <v>Bedford-Stuyvesant</v>
      </c>
      <c r="P4752" t="s">
        <v>11822</v>
      </c>
      <c r="Q4752" t="str">
        <f t="shared" si="296"/>
        <v>No</v>
      </c>
      <c r="R4752">
        <v>6</v>
      </c>
      <c r="S4752" t="str">
        <f t="shared" si="297"/>
        <v>Large</v>
      </c>
      <c r="T4752" s="50">
        <v>203</v>
      </c>
      <c r="U4752" s="70">
        <f t="shared" si="298"/>
        <v>0.04</v>
      </c>
      <c r="V4752" s="52">
        <v>4.95</v>
      </c>
      <c r="W4752" s="52" t="str" cm="1">
        <f t="array" ref="W4752">_xlfn.SWITCH(ROUND(V4752,0),5,"Excellent",4,"Good",3,"Ok","Bad")</f>
        <v>Excellent</v>
      </c>
      <c r="X4752">
        <v>19</v>
      </c>
      <c r="Y4752" t="str">
        <f t="shared" si="299"/>
        <v>No</v>
      </c>
      <c r="Z4752" s="68">
        <v>43605</v>
      </c>
      <c r="AA4752" s="68">
        <v>43814</v>
      </c>
      <c r="AB4752">
        <v>364</v>
      </c>
      <c r="AC4752" t="s">
        <v>15615</v>
      </c>
    </row>
    <row r="4753" spans="1:29" x14ac:dyDescent="0.3">
      <c r="A4753" t="s">
        <v>3328</v>
      </c>
      <c r="B4753">
        <v>1414</v>
      </c>
      <c r="C4753" t="str">
        <f>VLOOKUP($B4753,Hosts!$A:$M,10,0)</f>
        <v>Within a day</v>
      </c>
      <c r="D4753" s="70">
        <f>VLOOKUP($B4753,Hosts!$A:$M,11,0)</f>
        <v>0.7</v>
      </c>
      <c r="E4753" s="70">
        <f>VLOOKUP($B4753,Hosts!$A:$M,12,0)</f>
        <v>0.38</v>
      </c>
      <c r="F4753" t="str">
        <f>VLOOKUP($B4753,Hosts!$A:$M,13,0)</f>
        <v>No</v>
      </c>
      <c r="G4753" t="str">
        <f>INDEX(Hosts!$A:$M, MATCH(Places!$B4753,Hosts!$A:$A,0), MATCH(Places!G$1,Hosts!$A$1:$M$1,0))</f>
        <v>Within a day</v>
      </c>
      <c r="H4753" s="70">
        <f>INDEX(Hosts!$A:$M, MATCH(Places!$B4753,Hosts!$A:$A,0), MATCH(Places!H$1,Hosts!$A$1:$M$1,0))</f>
        <v>0.7</v>
      </c>
      <c r="I4753" s="70">
        <f>INDEX(Hosts!$A:$M, MATCH(Places!$B4753,Hosts!$A:$A,0), MATCH(Places!I$1,Hosts!$A$1:$M$1,0))</f>
        <v>0.38</v>
      </c>
      <c r="J4753" t="str">
        <f>INDEX(Hosts!$A:$M, MATCH(Places!$B4753,Hosts!$A:$A,0), MATCH(Places!J$1,Hosts!$A$1:$M$1,0))</f>
        <v>No</v>
      </c>
      <c r="K4753">
        <v>11</v>
      </c>
      <c r="L4753" t="str">
        <f>VLOOKUP($K4753,Neighborhoods!$A:$C,2,0)</f>
        <v>Brooklyn</v>
      </c>
      <c r="M4753" t="str">
        <f>VLOOKUP($K4753,Neighborhoods!$A:$C,3,0)</f>
        <v>Greenpoint</v>
      </c>
      <c r="N4753" t="str">
        <f>INDEX(Neighborhoods!$A:$C, MATCH(Places!$K4753,Neighborhoods!$A:$A,0), MATCH(Places!N$1,Neighborhoods!$A$1:$C$1,0))</f>
        <v>Brooklyn</v>
      </c>
      <c r="O4753" t="str">
        <f>INDEX(Neighborhoods!$A:$C, MATCH(Places!$K4753,Neighborhoods!$A:$A,0), MATCH(Places!O$1,Neighborhoods!$A$1:$C$1,0))</f>
        <v>Greenpoint</v>
      </c>
      <c r="P4753" t="s">
        <v>11822</v>
      </c>
      <c r="Q4753" t="str">
        <f t="shared" si="296"/>
        <v>No</v>
      </c>
      <c r="R4753">
        <v>5</v>
      </c>
      <c r="S4753" t="str">
        <f t="shared" si="297"/>
        <v>Medium</v>
      </c>
      <c r="T4753" s="50">
        <v>160</v>
      </c>
      <c r="U4753" s="70">
        <f t="shared" si="298"/>
        <v>0.03</v>
      </c>
      <c r="V4753" s="52">
        <v>5</v>
      </c>
      <c r="W4753" s="52" t="str" cm="1">
        <f t="array" ref="W4753">_xlfn.SWITCH(ROUND(V4753,0),5,"Excellent",4,"Good",3,"Ok","Bad")</f>
        <v>Excellent</v>
      </c>
      <c r="X4753">
        <v>3</v>
      </c>
      <c r="Y4753" t="str">
        <f t="shared" si="299"/>
        <v>No</v>
      </c>
      <c r="Z4753" s="68">
        <v>43633</v>
      </c>
      <c r="AA4753" s="68">
        <v>43690</v>
      </c>
      <c r="AB4753">
        <v>92</v>
      </c>
      <c r="AC4753" t="s">
        <v>15615</v>
      </c>
    </row>
    <row r="4754" spans="1:29" x14ac:dyDescent="0.3">
      <c r="A4754" t="s">
        <v>13903</v>
      </c>
      <c r="B4754">
        <v>3851</v>
      </c>
      <c r="C4754" t="str">
        <f>VLOOKUP($B4754,Hosts!$A:$M,10,0)</f>
        <v>Within an hour</v>
      </c>
      <c r="D4754" s="70">
        <f>VLOOKUP($B4754,Hosts!$A:$M,11,0)</f>
        <v>1</v>
      </c>
      <c r="E4754" s="70">
        <f>VLOOKUP($B4754,Hosts!$A:$M,12,0)</f>
        <v>1</v>
      </c>
      <c r="F4754" t="str">
        <f>VLOOKUP($B4754,Hosts!$A:$M,13,0)</f>
        <v>No</v>
      </c>
      <c r="G4754" t="str">
        <f>INDEX(Hosts!$A:$M, MATCH(Places!$B4754,Hosts!$A:$A,0), MATCH(Places!G$1,Hosts!$A$1:$M$1,0))</f>
        <v>Within an hour</v>
      </c>
      <c r="H4754" s="70">
        <f>INDEX(Hosts!$A:$M, MATCH(Places!$B4754,Hosts!$A:$A,0), MATCH(Places!H$1,Hosts!$A$1:$M$1,0))</f>
        <v>1</v>
      </c>
      <c r="I4754" s="70">
        <f>INDEX(Hosts!$A:$M, MATCH(Places!$B4754,Hosts!$A:$A,0), MATCH(Places!I$1,Hosts!$A$1:$M$1,0))</f>
        <v>1</v>
      </c>
      <c r="J4754" t="str">
        <f>INDEX(Hosts!$A:$M, MATCH(Places!$B4754,Hosts!$A:$A,0), MATCH(Places!J$1,Hosts!$A$1:$M$1,0))</f>
        <v>No</v>
      </c>
      <c r="K4754">
        <v>23</v>
      </c>
      <c r="L4754" t="str">
        <f>VLOOKUP($K4754,Neighborhoods!$A:$C,2,0)</f>
        <v>Queens</v>
      </c>
      <c r="M4754" t="str">
        <f>VLOOKUP($K4754,Neighborhoods!$A:$C,3,0)</f>
        <v>Jamaica</v>
      </c>
      <c r="N4754" t="str">
        <f>INDEX(Neighborhoods!$A:$C, MATCH(Places!$K4754,Neighborhoods!$A:$A,0), MATCH(Places!N$1,Neighborhoods!$A$1:$C$1,0))</f>
        <v>Queens</v>
      </c>
      <c r="O4754" t="str">
        <f>INDEX(Neighborhoods!$A:$C, MATCH(Places!$K4754,Neighborhoods!$A:$A,0), MATCH(Places!O$1,Neighborhoods!$A$1:$C$1,0))</f>
        <v>Jamaica</v>
      </c>
      <c r="P4754" t="s">
        <v>1</v>
      </c>
      <c r="Q4754" t="str">
        <f t="shared" si="296"/>
        <v>Yes</v>
      </c>
      <c r="R4754">
        <v>4</v>
      </c>
      <c r="S4754" t="str">
        <f t="shared" si="297"/>
        <v>Medium</v>
      </c>
      <c r="T4754" s="50">
        <v>129</v>
      </c>
      <c r="U4754" s="70">
        <f t="shared" si="298"/>
        <v>0.03</v>
      </c>
      <c r="V4754" s="52">
        <v>4.83</v>
      </c>
      <c r="W4754" s="52" t="str" cm="1">
        <f t="array" ref="W4754">_xlfn.SWITCH(ROUND(V4754,0),5,"Excellent",4,"Good",3,"Ok","Bad")</f>
        <v>Excellent</v>
      </c>
      <c r="X4754">
        <v>6</v>
      </c>
      <c r="Y4754" t="str">
        <f t="shared" si="299"/>
        <v>No</v>
      </c>
      <c r="Z4754" s="68">
        <v>43603</v>
      </c>
      <c r="AA4754" s="68">
        <v>43751</v>
      </c>
      <c r="AB4754">
        <v>364</v>
      </c>
      <c r="AC4754" t="s">
        <v>15615</v>
      </c>
    </row>
    <row r="4755" spans="1:29" x14ac:dyDescent="0.3">
      <c r="A4755" t="s">
        <v>3329</v>
      </c>
      <c r="B4755">
        <v>3853</v>
      </c>
      <c r="C4755" t="str">
        <f>VLOOKUP($B4755,Hosts!$A:$M,10,0)</f>
        <v>A few days or more</v>
      </c>
      <c r="D4755" s="70">
        <f>VLOOKUP($B4755,Hosts!$A:$M,11,0)</f>
        <v>0.4</v>
      </c>
      <c r="E4755" s="70">
        <f>VLOOKUP($B4755,Hosts!$A:$M,12,0)</f>
        <v>1</v>
      </c>
      <c r="F4755" t="str">
        <f>VLOOKUP($B4755,Hosts!$A:$M,13,0)</f>
        <v>No</v>
      </c>
      <c r="G4755" t="str">
        <f>INDEX(Hosts!$A:$M, MATCH(Places!$B4755,Hosts!$A:$A,0), MATCH(Places!G$1,Hosts!$A$1:$M$1,0))</f>
        <v>A few days or more</v>
      </c>
      <c r="H4755" s="70">
        <f>INDEX(Hosts!$A:$M, MATCH(Places!$B4755,Hosts!$A:$A,0), MATCH(Places!H$1,Hosts!$A$1:$M$1,0))</f>
        <v>0.4</v>
      </c>
      <c r="I4755" s="70">
        <f>INDEX(Hosts!$A:$M, MATCH(Places!$B4755,Hosts!$A:$A,0), MATCH(Places!I$1,Hosts!$A$1:$M$1,0))</f>
        <v>1</v>
      </c>
      <c r="J4755" t="str">
        <f>INDEX(Hosts!$A:$M, MATCH(Places!$B4755,Hosts!$A:$A,0), MATCH(Places!J$1,Hosts!$A$1:$M$1,0))</f>
        <v>No</v>
      </c>
      <c r="K4755">
        <v>21</v>
      </c>
      <c r="L4755" t="str">
        <f>VLOOKUP($K4755,Neighborhoods!$A:$C,2,0)</f>
        <v>Queens</v>
      </c>
      <c r="M4755" t="str">
        <f>VLOOKUP($K4755,Neighborhoods!$A:$C,3,0)</f>
        <v>Astoria</v>
      </c>
      <c r="N4755" t="str">
        <f>INDEX(Neighborhoods!$A:$C, MATCH(Places!$K4755,Neighborhoods!$A:$A,0), MATCH(Places!N$1,Neighborhoods!$A$1:$C$1,0))</f>
        <v>Queens</v>
      </c>
      <c r="O4755" t="str">
        <f>INDEX(Neighborhoods!$A:$C, MATCH(Places!$K4755,Neighborhoods!$A:$A,0), MATCH(Places!O$1,Neighborhoods!$A$1:$C$1,0))</f>
        <v>Astoria</v>
      </c>
      <c r="P4755" t="s">
        <v>11822</v>
      </c>
      <c r="Q4755" t="str">
        <f t="shared" si="296"/>
        <v>No</v>
      </c>
      <c r="R4755">
        <v>3</v>
      </c>
      <c r="S4755" t="str">
        <f t="shared" si="297"/>
        <v>Medium</v>
      </c>
      <c r="T4755" s="50">
        <v>80</v>
      </c>
      <c r="U4755" s="70">
        <f t="shared" si="298"/>
        <v>0.03</v>
      </c>
      <c r="V4755" s="52">
        <v>5</v>
      </c>
      <c r="W4755" s="52" t="str" cm="1">
        <f t="array" ref="W4755">_xlfn.SWITCH(ROUND(V4755,0),5,"Excellent",4,"Good",3,"Ok","Bad")</f>
        <v>Excellent</v>
      </c>
      <c r="X4755">
        <v>8</v>
      </c>
      <c r="Y4755" t="str">
        <f t="shared" si="299"/>
        <v>No</v>
      </c>
      <c r="Z4755" s="68">
        <v>43589</v>
      </c>
      <c r="AA4755" s="68">
        <v>43651</v>
      </c>
      <c r="AB4755">
        <v>41</v>
      </c>
      <c r="AC4755" t="s">
        <v>15616</v>
      </c>
    </row>
    <row r="4756" spans="1:29" x14ac:dyDescent="0.3">
      <c r="A4756" t="s">
        <v>13352</v>
      </c>
      <c r="B4756">
        <v>1990</v>
      </c>
      <c r="C4756" t="str">
        <f>VLOOKUP($B4756,Hosts!$A:$M,10,0)</f>
        <v>A few days or more</v>
      </c>
      <c r="D4756" s="70">
        <f>VLOOKUP($B4756,Hosts!$A:$M,11,0)</f>
        <v>0.4</v>
      </c>
      <c r="E4756" s="70">
        <f>VLOOKUP($B4756,Hosts!$A:$M,12,0)</f>
        <v>0.85</v>
      </c>
      <c r="F4756" t="str">
        <f>VLOOKUP($B4756,Hosts!$A:$M,13,0)</f>
        <v>Yes</v>
      </c>
      <c r="G4756" t="str">
        <f>INDEX(Hosts!$A:$M, MATCH(Places!$B4756,Hosts!$A:$A,0), MATCH(Places!G$1,Hosts!$A$1:$M$1,0))</f>
        <v>A few days or more</v>
      </c>
      <c r="H4756" s="70">
        <f>INDEX(Hosts!$A:$M, MATCH(Places!$B4756,Hosts!$A:$A,0), MATCH(Places!H$1,Hosts!$A$1:$M$1,0))</f>
        <v>0.4</v>
      </c>
      <c r="I4756" s="70">
        <f>INDEX(Hosts!$A:$M, MATCH(Places!$B4756,Hosts!$A:$A,0), MATCH(Places!I$1,Hosts!$A$1:$M$1,0))</f>
        <v>0.85</v>
      </c>
      <c r="J4756" t="str">
        <f>INDEX(Hosts!$A:$M, MATCH(Places!$B4756,Hosts!$A:$A,0), MATCH(Places!J$1,Hosts!$A$1:$M$1,0))</f>
        <v>Yes</v>
      </c>
      <c r="K4756">
        <v>11</v>
      </c>
      <c r="L4756" t="str">
        <f>VLOOKUP($K4756,Neighborhoods!$A:$C,2,0)</f>
        <v>Brooklyn</v>
      </c>
      <c r="M4756" t="str">
        <f>VLOOKUP($K4756,Neighborhoods!$A:$C,3,0)</f>
        <v>Greenpoint</v>
      </c>
      <c r="N4756" t="str">
        <f>INDEX(Neighborhoods!$A:$C, MATCH(Places!$K4756,Neighborhoods!$A:$A,0), MATCH(Places!N$1,Neighborhoods!$A$1:$C$1,0))</f>
        <v>Brooklyn</v>
      </c>
      <c r="O4756" t="str">
        <f>INDEX(Neighborhoods!$A:$C, MATCH(Places!$K4756,Neighborhoods!$A:$A,0), MATCH(Places!O$1,Neighborhoods!$A$1:$C$1,0))</f>
        <v>Greenpoint</v>
      </c>
      <c r="P4756" t="s">
        <v>1</v>
      </c>
      <c r="Q4756" t="str">
        <f t="shared" si="296"/>
        <v>Yes</v>
      </c>
      <c r="R4756">
        <v>2</v>
      </c>
      <c r="S4756" t="str">
        <f t="shared" si="297"/>
        <v>Small</v>
      </c>
      <c r="T4756" s="50">
        <v>200</v>
      </c>
      <c r="U4756" s="70">
        <f t="shared" si="298"/>
        <v>0.04</v>
      </c>
      <c r="V4756" s="52">
        <v>5</v>
      </c>
      <c r="W4756" s="52" t="str" cm="1">
        <f t="array" ref="W4756">_xlfn.SWITCH(ROUND(V4756,0),5,"Excellent",4,"Good",3,"Ok","Bad")</f>
        <v>Excellent</v>
      </c>
      <c r="X4756">
        <v>30</v>
      </c>
      <c r="Y4756" t="str">
        <f t="shared" si="299"/>
        <v>No</v>
      </c>
      <c r="Z4756" s="68">
        <v>43606</v>
      </c>
      <c r="AA4756" s="68">
        <v>43901</v>
      </c>
      <c r="AB4756">
        <v>0</v>
      </c>
      <c r="AC4756" t="s">
        <v>15615</v>
      </c>
    </row>
    <row r="4757" spans="1:29" x14ac:dyDescent="0.3">
      <c r="A4757" t="s">
        <v>3330</v>
      </c>
      <c r="B4757">
        <v>2288</v>
      </c>
      <c r="C4757" t="str">
        <f>VLOOKUP($B4757,Hosts!$A:$M,10,0)</f>
        <v>A few days or more</v>
      </c>
      <c r="D4757" s="70">
        <f>VLOOKUP($B4757,Hosts!$A:$M,11,0)</f>
        <v>0</v>
      </c>
      <c r="E4757" s="70">
        <f>VLOOKUP($B4757,Hosts!$A:$M,12,0)</f>
        <v>0.87</v>
      </c>
      <c r="F4757" t="str">
        <f>VLOOKUP($B4757,Hosts!$A:$M,13,0)</f>
        <v>No</v>
      </c>
      <c r="G4757" t="str">
        <f>INDEX(Hosts!$A:$M, MATCH(Places!$B4757,Hosts!$A:$A,0), MATCH(Places!G$1,Hosts!$A$1:$M$1,0))</f>
        <v>A few days or more</v>
      </c>
      <c r="H4757" s="70">
        <f>INDEX(Hosts!$A:$M, MATCH(Places!$B4757,Hosts!$A:$A,0), MATCH(Places!H$1,Hosts!$A$1:$M$1,0))</f>
        <v>0</v>
      </c>
      <c r="I4757" s="70">
        <f>INDEX(Hosts!$A:$M, MATCH(Places!$B4757,Hosts!$A:$A,0), MATCH(Places!I$1,Hosts!$A$1:$M$1,0))</f>
        <v>0.87</v>
      </c>
      <c r="J4757" t="str">
        <f>INDEX(Hosts!$A:$M, MATCH(Places!$B4757,Hosts!$A:$A,0), MATCH(Places!J$1,Hosts!$A$1:$M$1,0))</f>
        <v>No</v>
      </c>
      <c r="K4757">
        <v>17</v>
      </c>
      <c r="L4757" t="str">
        <f>VLOOKUP($K4757,Neighborhoods!$A:$C,2,0)</f>
        <v>Manhattan</v>
      </c>
      <c r="M4757" t="str">
        <f>VLOOKUP($K4757,Neighborhoods!$A:$C,3,0)</f>
        <v>Hell's Kitchen</v>
      </c>
      <c r="N4757" t="str">
        <f>INDEX(Neighborhoods!$A:$C, MATCH(Places!$K4757,Neighborhoods!$A:$A,0), MATCH(Places!N$1,Neighborhoods!$A$1:$C$1,0))</f>
        <v>Manhattan</v>
      </c>
      <c r="O4757" t="str">
        <f>INDEX(Neighborhoods!$A:$C, MATCH(Places!$K4757,Neighborhoods!$A:$A,0), MATCH(Places!O$1,Neighborhoods!$A$1:$C$1,0))</f>
        <v>Hell's Kitchen</v>
      </c>
      <c r="P4757" t="s">
        <v>1</v>
      </c>
      <c r="Q4757" t="str">
        <f t="shared" si="296"/>
        <v>Yes</v>
      </c>
      <c r="R4757">
        <v>3</v>
      </c>
      <c r="S4757" t="str">
        <f t="shared" si="297"/>
        <v>Medium</v>
      </c>
      <c r="T4757" s="50">
        <v>69</v>
      </c>
      <c r="U4757" s="70">
        <f t="shared" si="298"/>
        <v>0.03</v>
      </c>
      <c r="V4757" s="52">
        <v>4.57</v>
      </c>
      <c r="W4757" s="52" t="str" cm="1">
        <f t="array" ref="W4757">_xlfn.SWITCH(ROUND(V4757,0),5,"Excellent",4,"Good",3,"Ok","Bad")</f>
        <v>Excellent</v>
      </c>
      <c r="X4757">
        <v>53</v>
      </c>
      <c r="Y4757" t="str">
        <f t="shared" si="299"/>
        <v>No</v>
      </c>
      <c r="Z4757" s="68">
        <v>43592</v>
      </c>
      <c r="AA4757" s="68">
        <v>43911</v>
      </c>
      <c r="AB4757">
        <v>365</v>
      </c>
      <c r="AC4757" t="s">
        <v>15615</v>
      </c>
    </row>
    <row r="4758" spans="1:29" x14ac:dyDescent="0.3">
      <c r="A4758" t="s">
        <v>14595</v>
      </c>
      <c r="B4758">
        <v>998</v>
      </c>
      <c r="C4758" t="str">
        <f>VLOOKUP($B4758,Hosts!$A:$M,10,0)</f>
        <v>Within a few hours</v>
      </c>
      <c r="D4758" s="70">
        <f>VLOOKUP($B4758,Hosts!$A:$M,11,0)</f>
        <v>1</v>
      </c>
      <c r="E4758" s="70">
        <f>VLOOKUP($B4758,Hosts!$A:$M,12,0)</f>
        <v>0.94</v>
      </c>
      <c r="F4758" t="str">
        <f>VLOOKUP($B4758,Hosts!$A:$M,13,0)</f>
        <v>Yes</v>
      </c>
      <c r="G4758" t="str">
        <f>INDEX(Hosts!$A:$M, MATCH(Places!$B4758,Hosts!$A:$A,0), MATCH(Places!G$1,Hosts!$A$1:$M$1,0))</f>
        <v>Within a few hours</v>
      </c>
      <c r="H4758" s="70">
        <f>INDEX(Hosts!$A:$M, MATCH(Places!$B4758,Hosts!$A:$A,0), MATCH(Places!H$1,Hosts!$A$1:$M$1,0))</f>
        <v>1</v>
      </c>
      <c r="I4758" s="70">
        <f>INDEX(Hosts!$A:$M, MATCH(Places!$B4758,Hosts!$A:$A,0), MATCH(Places!I$1,Hosts!$A$1:$M$1,0))</f>
        <v>0.94</v>
      </c>
      <c r="J4758" t="str">
        <f>INDEX(Hosts!$A:$M, MATCH(Places!$B4758,Hosts!$A:$A,0), MATCH(Places!J$1,Hosts!$A$1:$M$1,0))</f>
        <v>Yes</v>
      </c>
      <c r="K4758">
        <v>13</v>
      </c>
      <c r="L4758" t="str">
        <f>VLOOKUP($K4758,Neighborhoods!$A:$C,2,0)</f>
        <v>Manhattan</v>
      </c>
      <c r="M4758" t="str">
        <f>VLOOKUP($K4758,Neighborhoods!$A:$C,3,0)</f>
        <v>Chelsea</v>
      </c>
      <c r="N4758" t="str">
        <f>INDEX(Neighborhoods!$A:$C, MATCH(Places!$K4758,Neighborhoods!$A:$A,0), MATCH(Places!N$1,Neighborhoods!$A$1:$C$1,0))</f>
        <v>Manhattan</v>
      </c>
      <c r="O4758" t="str">
        <f>INDEX(Neighborhoods!$A:$C, MATCH(Places!$K4758,Neighborhoods!$A:$A,0), MATCH(Places!O$1,Neighborhoods!$A$1:$C$1,0))</f>
        <v>Chelsea</v>
      </c>
      <c r="P4758" t="s">
        <v>11822</v>
      </c>
      <c r="Q4758" t="str">
        <f t="shared" si="296"/>
        <v>No</v>
      </c>
      <c r="R4758">
        <v>4</v>
      </c>
      <c r="S4758" t="str">
        <f t="shared" si="297"/>
        <v>Medium</v>
      </c>
      <c r="T4758" s="50">
        <v>398</v>
      </c>
      <c r="U4758" s="70">
        <f t="shared" si="298"/>
        <v>0.04</v>
      </c>
      <c r="V4758" s="52">
        <v>5</v>
      </c>
      <c r="W4758" s="52" t="str" cm="1">
        <f t="array" ref="W4758">_xlfn.SWITCH(ROUND(V4758,0),5,"Excellent",4,"Good",3,"Ok","Bad")</f>
        <v>Excellent</v>
      </c>
      <c r="X4758">
        <v>33</v>
      </c>
      <c r="Y4758" t="str">
        <f t="shared" si="299"/>
        <v>No</v>
      </c>
      <c r="Z4758" s="68">
        <v>43591</v>
      </c>
      <c r="AA4758" s="68">
        <v>43905</v>
      </c>
      <c r="AB4758">
        <v>0</v>
      </c>
      <c r="AC4758" t="s">
        <v>15616</v>
      </c>
    </row>
    <row r="4759" spans="1:29" x14ac:dyDescent="0.3">
      <c r="A4759" t="s">
        <v>13143</v>
      </c>
      <c r="B4759">
        <v>1153</v>
      </c>
      <c r="C4759" t="str">
        <f>VLOOKUP($B4759,Hosts!$A:$M,10,0)</f>
        <v>Within an hour</v>
      </c>
      <c r="D4759" s="70">
        <f>VLOOKUP($B4759,Hosts!$A:$M,11,0)</f>
        <v>1</v>
      </c>
      <c r="E4759" s="70">
        <f>VLOOKUP($B4759,Hosts!$A:$M,12,0)</f>
        <v>1</v>
      </c>
      <c r="F4759" t="str">
        <f>VLOOKUP($B4759,Hosts!$A:$M,13,0)</f>
        <v>No</v>
      </c>
      <c r="G4759" t="str">
        <f>INDEX(Hosts!$A:$M, MATCH(Places!$B4759,Hosts!$A:$A,0), MATCH(Places!G$1,Hosts!$A$1:$M$1,0))</f>
        <v>Within an hour</v>
      </c>
      <c r="H4759" s="70">
        <f>INDEX(Hosts!$A:$M, MATCH(Places!$B4759,Hosts!$A:$A,0), MATCH(Places!H$1,Hosts!$A$1:$M$1,0))</f>
        <v>1</v>
      </c>
      <c r="I4759" s="70">
        <f>INDEX(Hosts!$A:$M, MATCH(Places!$B4759,Hosts!$A:$A,0), MATCH(Places!I$1,Hosts!$A$1:$M$1,0))</f>
        <v>1</v>
      </c>
      <c r="J4759" t="str">
        <f>INDEX(Hosts!$A:$M, MATCH(Places!$B4759,Hosts!$A:$A,0), MATCH(Places!J$1,Hosts!$A$1:$M$1,0))</f>
        <v>No</v>
      </c>
      <c r="K4759">
        <v>7</v>
      </c>
      <c r="L4759" t="str">
        <f>VLOOKUP($K4759,Neighborhoods!$A:$C,2,0)</f>
        <v>Brooklyn</v>
      </c>
      <c r="M4759" t="str">
        <f>VLOOKUP($K4759,Neighborhoods!$A:$C,3,0)</f>
        <v>Bedford-Stuyvesant</v>
      </c>
      <c r="N4759" t="str">
        <f>INDEX(Neighborhoods!$A:$C, MATCH(Places!$K4759,Neighborhoods!$A:$A,0), MATCH(Places!N$1,Neighborhoods!$A$1:$C$1,0))</f>
        <v>Brooklyn</v>
      </c>
      <c r="O4759" t="str">
        <f>INDEX(Neighborhoods!$A:$C, MATCH(Places!$K4759,Neighborhoods!$A:$A,0), MATCH(Places!O$1,Neighborhoods!$A$1:$C$1,0))</f>
        <v>Bedford-Stuyvesant</v>
      </c>
      <c r="P4759" t="s">
        <v>1</v>
      </c>
      <c r="Q4759" t="str">
        <f t="shared" si="296"/>
        <v>Yes</v>
      </c>
      <c r="R4759">
        <v>2</v>
      </c>
      <c r="S4759" t="str">
        <f t="shared" si="297"/>
        <v>Small</v>
      </c>
      <c r="T4759" s="50">
        <v>144</v>
      </c>
      <c r="U4759" s="70">
        <f t="shared" si="298"/>
        <v>0.03</v>
      </c>
      <c r="V4759" s="52">
        <v>4.6500000000000004</v>
      </c>
      <c r="W4759" s="52" t="str" cm="1">
        <f t="array" ref="W4759">_xlfn.SWITCH(ROUND(V4759,0),5,"Excellent",4,"Good",3,"Ok","Bad")</f>
        <v>Excellent</v>
      </c>
      <c r="X4759">
        <v>26</v>
      </c>
      <c r="Y4759" t="str">
        <f t="shared" si="299"/>
        <v>No</v>
      </c>
      <c r="Z4759" s="68">
        <v>43607</v>
      </c>
      <c r="AA4759" s="68">
        <v>43884</v>
      </c>
      <c r="AB4759">
        <v>137</v>
      </c>
      <c r="AC4759" t="s">
        <v>15616</v>
      </c>
    </row>
    <row r="4760" spans="1:29" x14ac:dyDescent="0.3">
      <c r="A4760" t="s">
        <v>13564</v>
      </c>
      <c r="B4760">
        <v>771</v>
      </c>
      <c r="C4760" t="str">
        <f>VLOOKUP($B4760,Hosts!$A:$M,10,0)</f>
        <v>Within a few hours</v>
      </c>
      <c r="D4760" s="70">
        <f>VLOOKUP($B4760,Hosts!$A:$M,11,0)</f>
        <v>1</v>
      </c>
      <c r="E4760" s="70">
        <f>VLOOKUP($B4760,Hosts!$A:$M,12,0)</f>
        <v>0.92</v>
      </c>
      <c r="F4760" t="str">
        <f>VLOOKUP($B4760,Hosts!$A:$M,13,0)</f>
        <v>Yes</v>
      </c>
      <c r="G4760" t="str">
        <f>INDEX(Hosts!$A:$M, MATCH(Places!$B4760,Hosts!$A:$A,0), MATCH(Places!G$1,Hosts!$A$1:$M$1,0))</f>
        <v>Within a few hours</v>
      </c>
      <c r="H4760" s="70">
        <f>INDEX(Hosts!$A:$M, MATCH(Places!$B4760,Hosts!$A:$A,0), MATCH(Places!H$1,Hosts!$A$1:$M$1,0))</f>
        <v>1</v>
      </c>
      <c r="I4760" s="70">
        <f>INDEX(Hosts!$A:$M, MATCH(Places!$B4760,Hosts!$A:$A,0), MATCH(Places!I$1,Hosts!$A$1:$M$1,0))</f>
        <v>0.92</v>
      </c>
      <c r="J4760" t="str">
        <f>INDEX(Hosts!$A:$M, MATCH(Places!$B4760,Hosts!$A:$A,0), MATCH(Places!J$1,Hosts!$A$1:$M$1,0))</f>
        <v>Yes</v>
      </c>
      <c r="K4760">
        <v>12</v>
      </c>
      <c r="L4760" t="str">
        <f>VLOOKUP($K4760,Neighborhoods!$A:$C,2,0)</f>
        <v>Brooklyn</v>
      </c>
      <c r="M4760" t="str">
        <f>VLOOKUP($K4760,Neighborhoods!$A:$C,3,0)</f>
        <v>Williamsburg</v>
      </c>
      <c r="N4760" t="str">
        <f>INDEX(Neighborhoods!$A:$C, MATCH(Places!$K4760,Neighborhoods!$A:$A,0), MATCH(Places!N$1,Neighborhoods!$A$1:$C$1,0))</f>
        <v>Brooklyn</v>
      </c>
      <c r="O4760" t="str">
        <f>INDEX(Neighborhoods!$A:$C, MATCH(Places!$K4760,Neighborhoods!$A:$A,0), MATCH(Places!O$1,Neighborhoods!$A$1:$C$1,0))</f>
        <v>Williamsburg</v>
      </c>
      <c r="P4760" t="s">
        <v>11822</v>
      </c>
      <c r="Q4760" t="str">
        <f t="shared" si="296"/>
        <v>No</v>
      </c>
      <c r="R4760">
        <v>2</v>
      </c>
      <c r="S4760" t="str">
        <f t="shared" si="297"/>
        <v>Small</v>
      </c>
      <c r="T4760" s="50">
        <v>54</v>
      </c>
      <c r="U4760" s="70">
        <f t="shared" si="298"/>
        <v>0.03</v>
      </c>
      <c r="V4760" s="52">
        <v>5</v>
      </c>
      <c r="W4760" s="52" t="str" cm="1">
        <f t="array" ref="W4760">_xlfn.SWITCH(ROUND(V4760,0),5,"Excellent",4,"Good",3,"Ok","Bad")</f>
        <v>Excellent</v>
      </c>
      <c r="X4760">
        <v>10</v>
      </c>
      <c r="Y4760" t="str">
        <f t="shared" si="299"/>
        <v>No</v>
      </c>
      <c r="Z4760" s="68">
        <v>43649</v>
      </c>
      <c r="AA4760" s="68">
        <v>43892</v>
      </c>
      <c r="AB4760">
        <v>0</v>
      </c>
      <c r="AC4760" t="s">
        <v>15616</v>
      </c>
    </row>
    <row r="4761" spans="1:29" x14ac:dyDescent="0.3">
      <c r="A4761" t="s">
        <v>13813</v>
      </c>
      <c r="B4761">
        <v>3705</v>
      </c>
      <c r="C4761" t="str">
        <f>VLOOKUP($B4761,Hosts!$A:$M,10,0)</f>
        <v>Within an hour</v>
      </c>
      <c r="D4761" s="70">
        <f>VLOOKUP($B4761,Hosts!$A:$M,11,0)</f>
        <v>1</v>
      </c>
      <c r="E4761" s="70">
        <f>VLOOKUP($B4761,Hosts!$A:$M,12,0)</f>
        <v>0.9</v>
      </c>
      <c r="F4761" t="str">
        <f>VLOOKUP($B4761,Hosts!$A:$M,13,0)</f>
        <v>Yes</v>
      </c>
      <c r="G4761" t="str">
        <f>INDEX(Hosts!$A:$M, MATCH(Places!$B4761,Hosts!$A:$A,0), MATCH(Places!G$1,Hosts!$A$1:$M$1,0))</f>
        <v>Within an hour</v>
      </c>
      <c r="H4761" s="70">
        <f>INDEX(Hosts!$A:$M, MATCH(Places!$B4761,Hosts!$A:$A,0), MATCH(Places!H$1,Hosts!$A$1:$M$1,0))</f>
        <v>1</v>
      </c>
      <c r="I4761" s="70">
        <f>INDEX(Hosts!$A:$M, MATCH(Places!$B4761,Hosts!$A:$A,0), MATCH(Places!I$1,Hosts!$A$1:$M$1,0))</f>
        <v>0.9</v>
      </c>
      <c r="J4761" t="str">
        <f>INDEX(Hosts!$A:$M, MATCH(Places!$B4761,Hosts!$A:$A,0), MATCH(Places!J$1,Hosts!$A$1:$M$1,0))</f>
        <v>Yes</v>
      </c>
      <c r="K4761">
        <v>12</v>
      </c>
      <c r="L4761" t="str">
        <f>VLOOKUP($K4761,Neighborhoods!$A:$C,2,0)</f>
        <v>Brooklyn</v>
      </c>
      <c r="M4761" t="str">
        <f>VLOOKUP($K4761,Neighborhoods!$A:$C,3,0)</f>
        <v>Williamsburg</v>
      </c>
      <c r="N4761" t="str">
        <f>INDEX(Neighborhoods!$A:$C, MATCH(Places!$K4761,Neighborhoods!$A:$A,0), MATCH(Places!N$1,Neighborhoods!$A$1:$C$1,0))</f>
        <v>Brooklyn</v>
      </c>
      <c r="O4761" t="str">
        <f>INDEX(Neighborhoods!$A:$C, MATCH(Places!$K4761,Neighborhoods!$A:$A,0), MATCH(Places!O$1,Neighborhoods!$A$1:$C$1,0))</f>
        <v>Williamsburg</v>
      </c>
      <c r="P4761" t="s">
        <v>11822</v>
      </c>
      <c r="Q4761" t="str">
        <f t="shared" si="296"/>
        <v>No</v>
      </c>
      <c r="R4761">
        <v>4</v>
      </c>
      <c r="S4761" t="str">
        <f t="shared" si="297"/>
        <v>Medium</v>
      </c>
      <c r="T4761" s="50">
        <v>600</v>
      </c>
      <c r="U4761" s="70">
        <f t="shared" si="298"/>
        <v>0.05</v>
      </c>
      <c r="V4761" s="52">
        <v>5</v>
      </c>
      <c r="W4761" s="52" t="str" cm="1">
        <f t="array" ref="W4761">_xlfn.SWITCH(ROUND(V4761,0),5,"Excellent",4,"Good",3,"Ok","Bad")</f>
        <v>Excellent</v>
      </c>
      <c r="X4761">
        <v>12</v>
      </c>
      <c r="Y4761" t="str">
        <f t="shared" si="299"/>
        <v>No</v>
      </c>
      <c r="Z4761" s="68">
        <v>43659</v>
      </c>
      <c r="AA4761" s="68">
        <v>43984</v>
      </c>
      <c r="AB4761">
        <v>305</v>
      </c>
      <c r="AC4761" t="s">
        <v>15615</v>
      </c>
    </row>
    <row r="4762" spans="1:29" x14ac:dyDescent="0.3">
      <c r="A4762" t="s">
        <v>13850</v>
      </c>
      <c r="B4762">
        <v>2937</v>
      </c>
      <c r="C4762" t="str">
        <f>VLOOKUP($B4762,Hosts!$A:$M,10,0)</f>
        <v>Within an hour</v>
      </c>
      <c r="D4762" s="70">
        <f>VLOOKUP($B4762,Hosts!$A:$M,11,0)</f>
        <v>0.9</v>
      </c>
      <c r="E4762" s="70">
        <f>VLOOKUP($B4762,Hosts!$A:$M,12,0)</f>
        <v>0.99</v>
      </c>
      <c r="F4762" t="str">
        <f>VLOOKUP($B4762,Hosts!$A:$M,13,0)</f>
        <v>No</v>
      </c>
      <c r="G4762" t="str">
        <f>INDEX(Hosts!$A:$M, MATCH(Places!$B4762,Hosts!$A:$A,0), MATCH(Places!G$1,Hosts!$A$1:$M$1,0))</f>
        <v>Within an hour</v>
      </c>
      <c r="H4762" s="70">
        <f>INDEX(Hosts!$A:$M, MATCH(Places!$B4762,Hosts!$A:$A,0), MATCH(Places!H$1,Hosts!$A$1:$M$1,0))</f>
        <v>0.9</v>
      </c>
      <c r="I4762" s="70">
        <f>INDEX(Hosts!$A:$M, MATCH(Places!$B4762,Hosts!$A:$A,0), MATCH(Places!I$1,Hosts!$A$1:$M$1,0))</f>
        <v>0.99</v>
      </c>
      <c r="J4762" t="str">
        <f>INDEX(Hosts!$A:$M, MATCH(Places!$B4762,Hosts!$A:$A,0), MATCH(Places!J$1,Hosts!$A$1:$M$1,0))</f>
        <v>No</v>
      </c>
      <c r="K4762">
        <v>7</v>
      </c>
      <c r="L4762" t="str">
        <f>VLOOKUP($K4762,Neighborhoods!$A:$C,2,0)</f>
        <v>Brooklyn</v>
      </c>
      <c r="M4762" t="str">
        <f>VLOOKUP($K4762,Neighborhoods!$A:$C,3,0)</f>
        <v>Bedford-Stuyvesant</v>
      </c>
      <c r="N4762" t="str">
        <f>INDEX(Neighborhoods!$A:$C, MATCH(Places!$K4762,Neighborhoods!$A:$A,0), MATCH(Places!N$1,Neighborhoods!$A$1:$C$1,0))</f>
        <v>Brooklyn</v>
      </c>
      <c r="O4762" t="str">
        <f>INDEX(Neighborhoods!$A:$C, MATCH(Places!$K4762,Neighborhoods!$A:$A,0), MATCH(Places!O$1,Neighborhoods!$A$1:$C$1,0))</f>
        <v>Bedford-Stuyvesant</v>
      </c>
      <c r="P4762" t="s">
        <v>11822</v>
      </c>
      <c r="Q4762" t="str">
        <f t="shared" si="296"/>
        <v>No</v>
      </c>
      <c r="R4762">
        <v>2</v>
      </c>
      <c r="S4762" t="str">
        <f t="shared" si="297"/>
        <v>Small</v>
      </c>
      <c r="T4762" s="50">
        <v>73</v>
      </c>
      <c r="U4762" s="70">
        <f t="shared" si="298"/>
        <v>0.03</v>
      </c>
      <c r="V4762" s="52">
        <v>4.88</v>
      </c>
      <c r="W4762" s="52" t="str" cm="1">
        <f t="array" ref="W4762">_xlfn.SWITCH(ROUND(V4762,0),5,"Excellent",4,"Good",3,"Ok","Bad")</f>
        <v>Excellent</v>
      </c>
      <c r="X4762">
        <v>25</v>
      </c>
      <c r="Y4762" t="str">
        <f t="shared" si="299"/>
        <v>No</v>
      </c>
      <c r="Z4762" s="68">
        <v>43604</v>
      </c>
      <c r="AA4762" s="68">
        <v>44058</v>
      </c>
      <c r="AB4762">
        <v>180</v>
      </c>
      <c r="AC4762" t="s">
        <v>15615</v>
      </c>
    </row>
    <row r="4763" spans="1:29" x14ac:dyDescent="0.3">
      <c r="A4763" t="s">
        <v>14566</v>
      </c>
      <c r="B4763">
        <v>2949</v>
      </c>
      <c r="C4763" t="str">
        <f>VLOOKUP($B4763,Hosts!$A:$M,10,0)</f>
        <v>Within an hour</v>
      </c>
      <c r="D4763" s="70">
        <f>VLOOKUP($B4763,Hosts!$A:$M,11,0)</f>
        <v>1</v>
      </c>
      <c r="E4763" s="70">
        <f>VLOOKUP($B4763,Hosts!$A:$M,12,0)</f>
        <v>0.98</v>
      </c>
      <c r="F4763" t="str">
        <f>VLOOKUP($B4763,Hosts!$A:$M,13,0)</f>
        <v>Yes</v>
      </c>
      <c r="G4763" t="str">
        <f>INDEX(Hosts!$A:$M, MATCH(Places!$B4763,Hosts!$A:$A,0), MATCH(Places!G$1,Hosts!$A$1:$M$1,0))</f>
        <v>Within an hour</v>
      </c>
      <c r="H4763" s="70">
        <f>INDEX(Hosts!$A:$M, MATCH(Places!$B4763,Hosts!$A:$A,0), MATCH(Places!H$1,Hosts!$A$1:$M$1,0))</f>
        <v>1</v>
      </c>
      <c r="I4763" s="70">
        <f>INDEX(Hosts!$A:$M, MATCH(Places!$B4763,Hosts!$A:$A,0), MATCH(Places!I$1,Hosts!$A$1:$M$1,0))</f>
        <v>0.98</v>
      </c>
      <c r="J4763" t="str">
        <f>INDEX(Hosts!$A:$M, MATCH(Places!$B4763,Hosts!$A:$A,0), MATCH(Places!J$1,Hosts!$A$1:$M$1,0))</f>
        <v>Yes</v>
      </c>
      <c r="K4763">
        <v>8</v>
      </c>
      <c r="L4763" t="str">
        <f>VLOOKUP($K4763,Neighborhoods!$A:$C,2,0)</f>
        <v>Brooklyn</v>
      </c>
      <c r="M4763" t="str">
        <f>VLOOKUP($K4763,Neighborhoods!$A:$C,3,0)</f>
        <v>Bushwick</v>
      </c>
      <c r="N4763" t="str">
        <f>INDEX(Neighborhoods!$A:$C, MATCH(Places!$K4763,Neighborhoods!$A:$A,0), MATCH(Places!N$1,Neighborhoods!$A$1:$C$1,0))</f>
        <v>Brooklyn</v>
      </c>
      <c r="O4763" t="str">
        <f>INDEX(Neighborhoods!$A:$C, MATCH(Places!$K4763,Neighborhoods!$A:$A,0), MATCH(Places!O$1,Neighborhoods!$A$1:$C$1,0))</f>
        <v>Bushwick</v>
      </c>
      <c r="P4763" t="s">
        <v>11822</v>
      </c>
      <c r="Q4763" t="str">
        <f t="shared" si="296"/>
        <v>No</v>
      </c>
      <c r="R4763">
        <v>2</v>
      </c>
      <c r="S4763" t="str">
        <f t="shared" si="297"/>
        <v>Small</v>
      </c>
      <c r="T4763" s="50">
        <v>140</v>
      </c>
      <c r="U4763" s="70">
        <f t="shared" si="298"/>
        <v>0.03</v>
      </c>
      <c r="V4763" s="52">
        <v>4.97</v>
      </c>
      <c r="W4763" s="52" t="str" cm="1">
        <f t="array" ref="W4763">_xlfn.SWITCH(ROUND(V4763,0),5,"Excellent",4,"Good",3,"Ok","Bad")</f>
        <v>Excellent</v>
      </c>
      <c r="X4763">
        <v>37</v>
      </c>
      <c r="Y4763" t="str">
        <f t="shared" si="299"/>
        <v>No</v>
      </c>
      <c r="Z4763" s="68">
        <v>43602</v>
      </c>
      <c r="AA4763" s="68">
        <v>43975</v>
      </c>
      <c r="AB4763">
        <v>174</v>
      </c>
      <c r="AC4763" t="s">
        <v>15616</v>
      </c>
    </row>
    <row r="4764" spans="1:29" x14ac:dyDescent="0.3">
      <c r="A4764" t="s">
        <v>13729</v>
      </c>
      <c r="B4764">
        <v>3680</v>
      </c>
      <c r="C4764" t="str">
        <f>VLOOKUP($B4764,Hosts!$A:$M,10,0)</f>
        <v>Within an hour</v>
      </c>
      <c r="D4764" s="70">
        <f>VLOOKUP($B4764,Hosts!$A:$M,11,0)</f>
        <v>1</v>
      </c>
      <c r="E4764" s="70">
        <f>VLOOKUP($B4764,Hosts!$A:$M,12,0)</f>
        <v>0.91</v>
      </c>
      <c r="F4764" t="str">
        <f>VLOOKUP($B4764,Hosts!$A:$M,13,0)</f>
        <v>No</v>
      </c>
      <c r="G4764" t="str">
        <f>INDEX(Hosts!$A:$M, MATCH(Places!$B4764,Hosts!$A:$A,0), MATCH(Places!G$1,Hosts!$A$1:$M$1,0))</f>
        <v>Within an hour</v>
      </c>
      <c r="H4764" s="70">
        <f>INDEX(Hosts!$A:$M, MATCH(Places!$B4764,Hosts!$A:$A,0), MATCH(Places!H$1,Hosts!$A$1:$M$1,0))</f>
        <v>1</v>
      </c>
      <c r="I4764" s="70">
        <f>INDEX(Hosts!$A:$M, MATCH(Places!$B4764,Hosts!$A:$A,0), MATCH(Places!I$1,Hosts!$A$1:$M$1,0))</f>
        <v>0.91</v>
      </c>
      <c r="J4764" t="str">
        <f>INDEX(Hosts!$A:$M, MATCH(Places!$B4764,Hosts!$A:$A,0), MATCH(Places!J$1,Hosts!$A$1:$M$1,0))</f>
        <v>No</v>
      </c>
      <c r="K4764">
        <v>15</v>
      </c>
      <c r="L4764" t="str">
        <f>VLOOKUP($K4764,Neighborhoods!$A:$C,2,0)</f>
        <v>Manhattan</v>
      </c>
      <c r="M4764" t="str">
        <f>VLOOKUP($K4764,Neighborhoods!$A:$C,3,0)</f>
        <v>East Village</v>
      </c>
      <c r="N4764" t="str">
        <f>INDEX(Neighborhoods!$A:$C, MATCH(Places!$K4764,Neighborhoods!$A:$A,0), MATCH(Places!N$1,Neighborhoods!$A$1:$C$1,0))</f>
        <v>Manhattan</v>
      </c>
      <c r="O4764" t="str">
        <f>INDEX(Neighborhoods!$A:$C, MATCH(Places!$K4764,Neighborhoods!$A:$A,0), MATCH(Places!O$1,Neighborhoods!$A$1:$C$1,0))</f>
        <v>East Village</v>
      </c>
      <c r="P4764" t="s">
        <v>11822</v>
      </c>
      <c r="Q4764" t="str">
        <f t="shared" si="296"/>
        <v>No</v>
      </c>
      <c r="R4764">
        <v>3</v>
      </c>
      <c r="S4764" t="str">
        <f t="shared" si="297"/>
        <v>Medium</v>
      </c>
      <c r="T4764" s="50">
        <v>93</v>
      </c>
      <c r="U4764" s="70">
        <f t="shared" si="298"/>
        <v>0.03</v>
      </c>
      <c r="V4764" s="52">
        <v>5</v>
      </c>
      <c r="W4764" s="52" t="str" cm="1">
        <f t="array" ref="W4764">_xlfn.SWITCH(ROUND(V4764,0),5,"Excellent",4,"Good",3,"Ok","Bad")</f>
        <v>Excellent</v>
      </c>
      <c r="X4764">
        <v>7</v>
      </c>
      <c r="Y4764" t="str">
        <f t="shared" si="299"/>
        <v>No</v>
      </c>
      <c r="Z4764" s="68">
        <v>43592</v>
      </c>
      <c r="AA4764" s="68">
        <v>44042</v>
      </c>
      <c r="AB4764">
        <v>351</v>
      </c>
      <c r="AC4764" t="s">
        <v>15615</v>
      </c>
    </row>
    <row r="4765" spans="1:29" x14ac:dyDescent="0.3">
      <c r="A4765" t="s">
        <v>3331</v>
      </c>
      <c r="B4765">
        <v>3845</v>
      </c>
      <c r="C4765" t="str">
        <f>VLOOKUP($B4765,Hosts!$A:$M,10,0)</f>
        <v>Within an hour</v>
      </c>
      <c r="D4765" s="70">
        <f>VLOOKUP($B4765,Hosts!$A:$M,11,0)</f>
        <v>1</v>
      </c>
      <c r="E4765" s="70">
        <f>VLOOKUP($B4765,Hosts!$A:$M,12,0)</f>
        <v>0.99</v>
      </c>
      <c r="F4765" t="str">
        <f>VLOOKUP($B4765,Hosts!$A:$M,13,0)</f>
        <v>Yes</v>
      </c>
      <c r="G4765" t="str">
        <f>INDEX(Hosts!$A:$M, MATCH(Places!$B4765,Hosts!$A:$A,0), MATCH(Places!G$1,Hosts!$A$1:$M$1,0))</f>
        <v>Within an hour</v>
      </c>
      <c r="H4765" s="70">
        <f>INDEX(Hosts!$A:$M, MATCH(Places!$B4765,Hosts!$A:$A,0), MATCH(Places!H$1,Hosts!$A$1:$M$1,0))</f>
        <v>1</v>
      </c>
      <c r="I4765" s="70">
        <f>INDEX(Hosts!$A:$M, MATCH(Places!$B4765,Hosts!$A:$A,0), MATCH(Places!I$1,Hosts!$A$1:$M$1,0))</f>
        <v>0.99</v>
      </c>
      <c r="J4765" t="str">
        <f>INDEX(Hosts!$A:$M, MATCH(Places!$B4765,Hosts!$A:$A,0), MATCH(Places!J$1,Hosts!$A$1:$M$1,0))</f>
        <v>Yes</v>
      </c>
      <c r="K4765">
        <v>7</v>
      </c>
      <c r="L4765" t="str">
        <f>VLOOKUP($K4765,Neighborhoods!$A:$C,2,0)</f>
        <v>Brooklyn</v>
      </c>
      <c r="M4765" t="str">
        <f>VLOOKUP($K4765,Neighborhoods!$A:$C,3,0)</f>
        <v>Bedford-Stuyvesant</v>
      </c>
      <c r="N4765" t="str">
        <f>INDEX(Neighborhoods!$A:$C, MATCH(Places!$K4765,Neighborhoods!$A:$A,0), MATCH(Places!N$1,Neighborhoods!$A$1:$C$1,0))</f>
        <v>Brooklyn</v>
      </c>
      <c r="O4765" t="str">
        <f>INDEX(Neighborhoods!$A:$C, MATCH(Places!$K4765,Neighborhoods!$A:$A,0), MATCH(Places!O$1,Neighborhoods!$A$1:$C$1,0))</f>
        <v>Bedford-Stuyvesant</v>
      </c>
      <c r="P4765" t="s">
        <v>1</v>
      </c>
      <c r="Q4765" t="str">
        <f t="shared" si="296"/>
        <v>Yes</v>
      </c>
      <c r="R4765">
        <v>2</v>
      </c>
      <c r="S4765" t="str">
        <f t="shared" si="297"/>
        <v>Small</v>
      </c>
      <c r="T4765" s="50">
        <v>53</v>
      </c>
      <c r="U4765" s="70">
        <f t="shared" si="298"/>
        <v>0.03</v>
      </c>
      <c r="V4765" s="52">
        <v>4.9800000000000004</v>
      </c>
      <c r="W4765" s="52" t="str" cm="1">
        <f t="array" ref="W4765">_xlfn.SWITCH(ROUND(V4765,0),5,"Excellent",4,"Good",3,"Ok","Bad")</f>
        <v>Excellent</v>
      </c>
      <c r="X4765">
        <v>122</v>
      </c>
      <c r="Y4765" t="str">
        <f t="shared" si="299"/>
        <v>Yes</v>
      </c>
      <c r="Z4765" s="68">
        <v>43590</v>
      </c>
      <c r="AA4765" s="68">
        <v>44056</v>
      </c>
      <c r="AB4765">
        <v>270</v>
      </c>
      <c r="AC4765" t="s">
        <v>15616</v>
      </c>
    </row>
    <row r="4766" spans="1:29" x14ac:dyDescent="0.3">
      <c r="A4766" t="s">
        <v>3332</v>
      </c>
      <c r="B4766">
        <v>2339</v>
      </c>
      <c r="C4766" t="str">
        <f>VLOOKUP($B4766,Hosts!$A:$M,10,0)</f>
        <v>Within an hour</v>
      </c>
      <c r="D4766" s="70">
        <f>VLOOKUP($B4766,Hosts!$A:$M,11,0)</f>
        <v>1</v>
      </c>
      <c r="E4766" s="70">
        <f>VLOOKUP($B4766,Hosts!$A:$M,12,0)</f>
        <v>0.93</v>
      </c>
      <c r="F4766" t="str">
        <f>VLOOKUP($B4766,Hosts!$A:$M,13,0)</f>
        <v>Yes</v>
      </c>
      <c r="G4766" t="str">
        <f>INDEX(Hosts!$A:$M, MATCH(Places!$B4766,Hosts!$A:$A,0), MATCH(Places!G$1,Hosts!$A$1:$M$1,0))</f>
        <v>Within an hour</v>
      </c>
      <c r="H4766" s="70">
        <f>INDEX(Hosts!$A:$M, MATCH(Places!$B4766,Hosts!$A:$A,0), MATCH(Places!H$1,Hosts!$A$1:$M$1,0))</f>
        <v>1</v>
      </c>
      <c r="I4766" s="70">
        <f>INDEX(Hosts!$A:$M, MATCH(Places!$B4766,Hosts!$A:$A,0), MATCH(Places!I$1,Hosts!$A$1:$M$1,0))</f>
        <v>0.93</v>
      </c>
      <c r="J4766" t="str">
        <f>INDEX(Hosts!$A:$M, MATCH(Places!$B4766,Hosts!$A:$A,0), MATCH(Places!J$1,Hosts!$A$1:$M$1,0))</f>
        <v>Yes</v>
      </c>
      <c r="K4766">
        <v>18</v>
      </c>
      <c r="L4766" t="str">
        <f>VLOOKUP($K4766,Neighborhoods!$A:$C,2,0)</f>
        <v>Manhattan</v>
      </c>
      <c r="M4766" t="str">
        <f>VLOOKUP($K4766,Neighborhoods!$A:$C,3,0)</f>
        <v>Midtown</v>
      </c>
      <c r="N4766" t="str">
        <f>INDEX(Neighborhoods!$A:$C, MATCH(Places!$K4766,Neighborhoods!$A:$A,0), MATCH(Places!N$1,Neighborhoods!$A$1:$C$1,0))</f>
        <v>Manhattan</v>
      </c>
      <c r="O4766" t="str">
        <f>INDEX(Neighborhoods!$A:$C, MATCH(Places!$K4766,Neighborhoods!$A:$A,0), MATCH(Places!O$1,Neighborhoods!$A$1:$C$1,0))</f>
        <v>Midtown</v>
      </c>
      <c r="P4766" t="s">
        <v>11822</v>
      </c>
      <c r="Q4766" t="str">
        <f t="shared" si="296"/>
        <v>No</v>
      </c>
      <c r="R4766">
        <v>2</v>
      </c>
      <c r="S4766" t="str">
        <f t="shared" si="297"/>
        <v>Small</v>
      </c>
      <c r="T4766" s="50">
        <v>199</v>
      </c>
      <c r="U4766" s="70">
        <f t="shared" si="298"/>
        <v>0.03</v>
      </c>
      <c r="V4766" s="52">
        <v>4.88</v>
      </c>
      <c r="W4766" s="52" t="str" cm="1">
        <f t="array" ref="W4766">_xlfn.SWITCH(ROUND(V4766,0),5,"Excellent",4,"Good",3,"Ok","Bad")</f>
        <v>Excellent</v>
      </c>
      <c r="X4766">
        <v>16</v>
      </c>
      <c r="Y4766" t="str">
        <f t="shared" si="299"/>
        <v>No</v>
      </c>
      <c r="Z4766" s="68">
        <v>43710</v>
      </c>
      <c r="AA4766" s="68">
        <v>43832</v>
      </c>
      <c r="AB4766">
        <v>0</v>
      </c>
      <c r="AC4766" t="s">
        <v>15615</v>
      </c>
    </row>
    <row r="4767" spans="1:29" x14ac:dyDescent="0.3">
      <c r="A4767" t="s">
        <v>15165</v>
      </c>
      <c r="B4767">
        <v>584</v>
      </c>
      <c r="C4767" t="str">
        <f>VLOOKUP($B4767,Hosts!$A:$M,10,0)</f>
        <v>Within a few hours</v>
      </c>
      <c r="D4767" s="70">
        <f>VLOOKUP($B4767,Hosts!$A:$M,11,0)</f>
        <v>1</v>
      </c>
      <c r="E4767" s="70">
        <f>VLOOKUP($B4767,Hosts!$A:$M,12,0)</f>
        <v>1</v>
      </c>
      <c r="F4767" t="str">
        <f>VLOOKUP($B4767,Hosts!$A:$M,13,0)</f>
        <v>No</v>
      </c>
      <c r="G4767" t="str">
        <f>INDEX(Hosts!$A:$M, MATCH(Places!$B4767,Hosts!$A:$A,0), MATCH(Places!G$1,Hosts!$A$1:$M$1,0))</f>
        <v>Within a few hours</v>
      </c>
      <c r="H4767" s="70">
        <f>INDEX(Hosts!$A:$M, MATCH(Places!$B4767,Hosts!$A:$A,0), MATCH(Places!H$1,Hosts!$A$1:$M$1,0))</f>
        <v>1</v>
      </c>
      <c r="I4767" s="70">
        <f>INDEX(Hosts!$A:$M, MATCH(Places!$B4767,Hosts!$A:$A,0), MATCH(Places!I$1,Hosts!$A$1:$M$1,0))</f>
        <v>1</v>
      </c>
      <c r="J4767" t="str">
        <f>INDEX(Hosts!$A:$M, MATCH(Places!$B4767,Hosts!$A:$A,0), MATCH(Places!J$1,Hosts!$A$1:$M$1,0))</f>
        <v>No</v>
      </c>
      <c r="K4767">
        <v>7</v>
      </c>
      <c r="L4767" t="str">
        <f>VLOOKUP($K4767,Neighborhoods!$A:$C,2,0)</f>
        <v>Brooklyn</v>
      </c>
      <c r="M4767" t="str">
        <f>VLOOKUP($K4767,Neighborhoods!$A:$C,3,0)</f>
        <v>Bedford-Stuyvesant</v>
      </c>
      <c r="N4767" t="str">
        <f>INDEX(Neighborhoods!$A:$C, MATCH(Places!$K4767,Neighborhoods!$A:$A,0), MATCH(Places!N$1,Neighborhoods!$A$1:$C$1,0))</f>
        <v>Brooklyn</v>
      </c>
      <c r="O4767" t="str">
        <f>INDEX(Neighborhoods!$A:$C, MATCH(Places!$K4767,Neighborhoods!$A:$A,0), MATCH(Places!O$1,Neighborhoods!$A$1:$C$1,0))</f>
        <v>Bedford-Stuyvesant</v>
      </c>
      <c r="P4767" t="s">
        <v>11822</v>
      </c>
      <c r="Q4767" t="str">
        <f t="shared" si="296"/>
        <v>No</v>
      </c>
      <c r="R4767">
        <v>2</v>
      </c>
      <c r="S4767" t="str">
        <f t="shared" si="297"/>
        <v>Small</v>
      </c>
      <c r="T4767" s="50">
        <v>100</v>
      </c>
      <c r="U4767" s="70">
        <f t="shared" si="298"/>
        <v>0.03</v>
      </c>
      <c r="V4767" s="52">
        <v>4.8899999999999997</v>
      </c>
      <c r="W4767" s="52" t="str" cm="1">
        <f t="array" ref="W4767">_xlfn.SWITCH(ROUND(V4767,0),5,"Excellent",4,"Good",3,"Ok","Bad")</f>
        <v>Excellent</v>
      </c>
      <c r="X4767">
        <v>9</v>
      </c>
      <c r="Y4767" t="str">
        <f t="shared" si="299"/>
        <v>No</v>
      </c>
      <c r="Z4767" s="68">
        <v>43702</v>
      </c>
      <c r="AA4767" s="68">
        <v>43831</v>
      </c>
      <c r="AB4767">
        <v>49</v>
      </c>
      <c r="AC4767" t="s">
        <v>15615</v>
      </c>
    </row>
    <row r="4768" spans="1:29" x14ac:dyDescent="0.3">
      <c r="A4768" t="s">
        <v>3333</v>
      </c>
      <c r="B4768">
        <v>3689</v>
      </c>
      <c r="C4768" t="str">
        <f>VLOOKUP($B4768,Hosts!$A:$M,10,0)</f>
        <v>Within an hour</v>
      </c>
      <c r="D4768" s="70">
        <f>VLOOKUP($B4768,Hosts!$A:$M,11,0)</f>
        <v>1</v>
      </c>
      <c r="E4768" s="70">
        <f>VLOOKUP($B4768,Hosts!$A:$M,12,0)</f>
        <v>0.99</v>
      </c>
      <c r="F4768" t="str">
        <f>VLOOKUP($B4768,Hosts!$A:$M,13,0)</f>
        <v>Yes</v>
      </c>
      <c r="G4768" t="str">
        <f>INDEX(Hosts!$A:$M, MATCH(Places!$B4768,Hosts!$A:$A,0), MATCH(Places!G$1,Hosts!$A$1:$M$1,0))</f>
        <v>Within an hour</v>
      </c>
      <c r="H4768" s="70">
        <f>INDEX(Hosts!$A:$M, MATCH(Places!$B4768,Hosts!$A:$A,0), MATCH(Places!H$1,Hosts!$A$1:$M$1,0))</f>
        <v>1</v>
      </c>
      <c r="I4768" s="70">
        <f>INDEX(Hosts!$A:$M, MATCH(Places!$B4768,Hosts!$A:$A,0), MATCH(Places!I$1,Hosts!$A$1:$M$1,0))</f>
        <v>0.99</v>
      </c>
      <c r="J4768" t="str">
        <f>INDEX(Hosts!$A:$M, MATCH(Places!$B4768,Hosts!$A:$A,0), MATCH(Places!J$1,Hosts!$A$1:$M$1,0))</f>
        <v>Yes</v>
      </c>
      <c r="K4768">
        <v>7</v>
      </c>
      <c r="L4768" t="str">
        <f>VLOOKUP($K4768,Neighborhoods!$A:$C,2,0)</f>
        <v>Brooklyn</v>
      </c>
      <c r="M4768" t="str">
        <f>VLOOKUP($K4768,Neighborhoods!$A:$C,3,0)</f>
        <v>Bedford-Stuyvesant</v>
      </c>
      <c r="N4768" t="str">
        <f>INDEX(Neighborhoods!$A:$C, MATCH(Places!$K4768,Neighborhoods!$A:$A,0), MATCH(Places!N$1,Neighborhoods!$A$1:$C$1,0))</f>
        <v>Brooklyn</v>
      </c>
      <c r="O4768" t="str">
        <f>INDEX(Neighborhoods!$A:$C, MATCH(Places!$K4768,Neighborhoods!$A:$A,0), MATCH(Places!O$1,Neighborhoods!$A$1:$C$1,0))</f>
        <v>Bedford-Stuyvesant</v>
      </c>
      <c r="P4768" t="s">
        <v>1</v>
      </c>
      <c r="Q4768" t="str">
        <f t="shared" si="296"/>
        <v>Yes</v>
      </c>
      <c r="R4768">
        <v>2</v>
      </c>
      <c r="S4768" t="str">
        <f t="shared" si="297"/>
        <v>Small</v>
      </c>
      <c r="T4768" s="50">
        <v>48</v>
      </c>
      <c r="U4768" s="70">
        <f t="shared" si="298"/>
        <v>0.03</v>
      </c>
      <c r="V4768" s="52">
        <v>4.96</v>
      </c>
      <c r="W4768" s="52" t="str" cm="1">
        <f t="array" ref="W4768">_xlfn.SWITCH(ROUND(V4768,0),5,"Excellent",4,"Good",3,"Ok","Bad")</f>
        <v>Excellent</v>
      </c>
      <c r="X4768">
        <v>28</v>
      </c>
      <c r="Y4768" t="str">
        <f t="shared" si="299"/>
        <v>No</v>
      </c>
      <c r="Z4768" s="68">
        <v>43595</v>
      </c>
      <c r="AA4768" s="68">
        <v>44043</v>
      </c>
      <c r="AB4768">
        <v>89</v>
      </c>
      <c r="AC4768" t="s">
        <v>15615</v>
      </c>
    </row>
    <row r="4769" spans="1:29" x14ac:dyDescent="0.3">
      <c r="A4769" t="s">
        <v>3334</v>
      </c>
      <c r="B4769">
        <v>3787</v>
      </c>
      <c r="C4769" t="str">
        <f>VLOOKUP($B4769,Hosts!$A:$M,10,0)</f>
        <v>Within a day</v>
      </c>
      <c r="D4769" s="70">
        <f>VLOOKUP($B4769,Hosts!$A:$M,11,0)</f>
        <v>1</v>
      </c>
      <c r="E4769" s="70">
        <f>VLOOKUP($B4769,Hosts!$A:$M,12,0)</f>
        <v>0.88</v>
      </c>
      <c r="F4769" t="str">
        <f>VLOOKUP($B4769,Hosts!$A:$M,13,0)</f>
        <v>No</v>
      </c>
      <c r="G4769" t="str">
        <f>INDEX(Hosts!$A:$M, MATCH(Places!$B4769,Hosts!$A:$A,0), MATCH(Places!G$1,Hosts!$A$1:$M$1,0))</f>
        <v>Within a day</v>
      </c>
      <c r="H4769" s="70">
        <f>INDEX(Hosts!$A:$M, MATCH(Places!$B4769,Hosts!$A:$A,0), MATCH(Places!H$1,Hosts!$A$1:$M$1,0))</f>
        <v>1</v>
      </c>
      <c r="I4769" s="70">
        <f>INDEX(Hosts!$A:$M, MATCH(Places!$B4769,Hosts!$A:$A,0), MATCH(Places!I$1,Hosts!$A$1:$M$1,0))</f>
        <v>0.88</v>
      </c>
      <c r="J4769" t="str">
        <f>INDEX(Hosts!$A:$M, MATCH(Places!$B4769,Hosts!$A:$A,0), MATCH(Places!J$1,Hosts!$A$1:$M$1,0))</f>
        <v>No</v>
      </c>
      <c r="K4769">
        <v>13</v>
      </c>
      <c r="L4769" t="str">
        <f>VLOOKUP($K4769,Neighborhoods!$A:$C,2,0)</f>
        <v>Manhattan</v>
      </c>
      <c r="M4769" t="str">
        <f>VLOOKUP($K4769,Neighborhoods!$A:$C,3,0)</f>
        <v>Chelsea</v>
      </c>
      <c r="N4769" t="str">
        <f>INDEX(Neighborhoods!$A:$C, MATCH(Places!$K4769,Neighborhoods!$A:$A,0), MATCH(Places!N$1,Neighborhoods!$A$1:$C$1,0))</f>
        <v>Manhattan</v>
      </c>
      <c r="O4769" t="str">
        <f>INDEX(Neighborhoods!$A:$C, MATCH(Places!$K4769,Neighborhoods!$A:$A,0), MATCH(Places!O$1,Neighborhoods!$A$1:$C$1,0))</f>
        <v>Chelsea</v>
      </c>
      <c r="P4769" t="s">
        <v>11822</v>
      </c>
      <c r="Q4769" t="str">
        <f t="shared" si="296"/>
        <v>No</v>
      </c>
      <c r="R4769">
        <v>4</v>
      </c>
      <c r="S4769" t="str">
        <f t="shared" si="297"/>
        <v>Medium</v>
      </c>
      <c r="T4769" s="50">
        <v>249</v>
      </c>
      <c r="U4769" s="70">
        <f t="shared" si="298"/>
        <v>0.04</v>
      </c>
      <c r="V4769" s="52">
        <v>4.82</v>
      </c>
      <c r="W4769" s="52" t="str" cm="1">
        <f t="array" ref="W4769">_xlfn.SWITCH(ROUND(V4769,0),5,"Excellent",4,"Good",3,"Ok","Bad")</f>
        <v>Excellent</v>
      </c>
      <c r="X4769">
        <v>17</v>
      </c>
      <c r="Y4769" t="str">
        <f t="shared" si="299"/>
        <v>No</v>
      </c>
      <c r="Z4769" s="68">
        <v>43602</v>
      </c>
      <c r="AA4769" s="68">
        <v>43809</v>
      </c>
      <c r="AB4769">
        <v>180</v>
      </c>
      <c r="AC4769" t="s">
        <v>15616</v>
      </c>
    </row>
    <row r="4770" spans="1:29" x14ac:dyDescent="0.3">
      <c r="A4770" t="s">
        <v>13628</v>
      </c>
      <c r="B4770">
        <v>2333</v>
      </c>
      <c r="C4770" t="str">
        <f>VLOOKUP($B4770,Hosts!$A:$M,10,0)</f>
        <v>A few days or more</v>
      </c>
      <c r="D4770" s="70">
        <f>VLOOKUP($B4770,Hosts!$A:$M,11,0)</f>
        <v>0</v>
      </c>
      <c r="E4770" s="70">
        <f>VLOOKUP($B4770,Hosts!$A:$M,12,0)</f>
        <v>0.66</v>
      </c>
      <c r="F4770" t="str">
        <f>VLOOKUP($B4770,Hosts!$A:$M,13,0)</f>
        <v>Yes</v>
      </c>
      <c r="G4770" t="str">
        <f>INDEX(Hosts!$A:$M, MATCH(Places!$B4770,Hosts!$A:$A,0), MATCH(Places!G$1,Hosts!$A$1:$M$1,0))</f>
        <v>A few days or more</v>
      </c>
      <c r="H4770" s="70">
        <f>INDEX(Hosts!$A:$M, MATCH(Places!$B4770,Hosts!$A:$A,0), MATCH(Places!H$1,Hosts!$A$1:$M$1,0))</f>
        <v>0</v>
      </c>
      <c r="I4770" s="70">
        <f>INDEX(Hosts!$A:$M, MATCH(Places!$B4770,Hosts!$A:$A,0), MATCH(Places!I$1,Hosts!$A$1:$M$1,0))</f>
        <v>0.66</v>
      </c>
      <c r="J4770" t="str">
        <f>INDEX(Hosts!$A:$M, MATCH(Places!$B4770,Hosts!$A:$A,0), MATCH(Places!J$1,Hosts!$A$1:$M$1,0))</f>
        <v>Yes</v>
      </c>
      <c r="K4770">
        <v>7</v>
      </c>
      <c r="L4770" t="str">
        <f>VLOOKUP($K4770,Neighborhoods!$A:$C,2,0)</f>
        <v>Brooklyn</v>
      </c>
      <c r="M4770" t="str">
        <f>VLOOKUP($K4770,Neighborhoods!$A:$C,3,0)</f>
        <v>Bedford-Stuyvesant</v>
      </c>
      <c r="N4770" t="str">
        <f>INDEX(Neighborhoods!$A:$C, MATCH(Places!$K4770,Neighborhoods!$A:$A,0), MATCH(Places!N$1,Neighborhoods!$A$1:$C$1,0))</f>
        <v>Brooklyn</v>
      </c>
      <c r="O4770" t="str">
        <f>INDEX(Neighborhoods!$A:$C, MATCH(Places!$K4770,Neighborhoods!$A:$A,0), MATCH(Places!O$1,Neighborhoods!$A$1:$C$1,0))</f>
        <v>Bedford-Stuyvesant</v>
      </c>
      <c r="P4770" t="s">
        <v>1</v>
      </c>
      <c r="Q4770" t="str">
        <f t="shared" si="296"/>
        <v>Yes</v>
      </c>
      <c r="R4770">
        <v>2</v>
      </c>
      <c r="S4770" t="str">
        <f t="shared" si="297"/>
        <v>Small</v>
      </c>
      <c r="T4770" s="50">
        <v>27</v>
      </c>
      <c r="U4770" s="70">
        <f t="shared" si="298"/>
        <v>0.03</v>
      </c>
      <c r="V4770" s="52">
        <v>4.67</v>
      </c>
      <c r="W4770" s="52" t="str" cm="1">
        <f t="array" ref="W4770">_xlfn.SWITCH(ROUND(V4770,0),5,"Excellent",4,"Good",3,"Ok","Bad")</f>
        <v>Excellent</v>
      </c>
      <c r="X4770">
        <v>9</v>
      </c>
      <c r="Y4770" t="str">
        <f t="shared" si="299"/>
        <v>No</v>
      </c>
      <c r="Z4770" s="68">
        <v>43596</v>
      </c>
      <c r="AA4770" s="68">
        <v>43902</v>
      </c>
      <c r="AB4770">
        <v>0</v>
      </c>
      <c r="AC4770" t="s">
        <v>15615</v>
      </c>
    </row>
    <row r="4771" spans="1:29" x14ac:dyDescent="0.3">
      <c r="A4771" t="s">
        <v>14600</v>
      </c>
      <c r="B4771">
        <v>3540</v>
      </c>
      <c r="C4771" t="str">
        <f>VLOOKUP($B4771,Hosts!$A:$M,10,0)</f>
        <v>Within an hour</v>
      </c>
      <c r="D4771" s="70">
        <f>VLOOKUP($B4771,Hosts!$A:$M,11,0)</f>
        <v>1</v>
      </c>
      <c r="E4771" s="70">
        <f>VLOOKUP($B4771,Hosts!$A:$M,12,0)</f>
        <v>1</v>
      </c>
      <c r="F4771" t="str">
        <f>VLOOKUP($B4771,Hosts!$A:$M,13,0)</f>
        <v>No</v>
      </c>
      <c r="G4771" t="str">
        <f>INDEX(Hosts!$A:$M, MATCH(Places!$B4771,Hosts!$A:$A,0), MATCH(Places!G$1,Hosts!$A$1:$M$1,0))</f>
        <v>Within an hour</v>
      </c>
      <c r="H4771" s="70">
        <f>INDEX(Hosts!$A:$M, MATCH(Places!$B4771,Hosts!$A:$A,0), MATCH(Places!H$1,Hosts!$A$1:$M$1,0))</f>
        <v>1</v>
      </c>
      <c r="I4771" s="70">
        <f>INDEX(Hosts!$A:$M, MATCH(Places!$B4771,Hosts!$A:$A,0), MATCH(Places!I$1,Hosts!$A$1:$M$1,0))</f>
        <v>1</v>
      </c>
      <c r="J4771" t="str">
        <f>INDEX(Hosts!$A:$M, MATCH(Places!$B4771,Hosts!$A:$A,0), MATCH(Places!J$1,Hosts!$A$1:$M$1,0))</f>
        <v>No</v>
      </c>
      <c r="K4771">
        <v>25</v>
      </c>
      <c r="L4771" t="str">
        <f>VLOOKUP($K4771,Neighborhoods!$A:$C,2,0)</f>
        <v>Queens</v>
      </c>
      <c r="M4771" t="str">
        <f>VLOOKUP($K4771,Neighborhoods!$A:$C,3,0)</f>
        <v>Ridgewood</v>
      </c>
      <c r="N4771" t="str">
        <f>INDEX(Neighborhoods!$A:$C, MATCH(Places!$K4771,Neighborhoods!$A:$A,0), MATCH(Places!N$1,Neighborhoods!$A$1:$C$1,0))</f>
        <v>Queens</v>
      </c>
      <c r="O4771" t="str">
        <f>INDEX(Neighborhoods!$A:$C, MATCH(Places!$K4771,Neighborhoods!$A:$A,0), MATCH(Places!O$1,Neighborhoods!$A$1:$C$1,0))</f>
        <v>Ridgewood</v>
      </c>
      <c r="P4771" t="s">
        <v>11822</v>
      </c>
      <c r="Q4771" t="str">
        <f t="shared" si="296"/>
        <v>No</v>
      </c>
      <c r="R4771">
        <v>7</v>
      </c>
      <c r="S4771" t="str">
        <f t="shared" si="297"/>
        <v>Large</v>
      </c>
      <c r="T4771" s="50">
        <v>125</v>
      </c>
      <c r="U4771" s="70">
        <f t="shared" si="298"/>
        <v>0.03</v>
      </c>
      <c r="V4771" s="52">
        <v>4.1399999999999997</v>
      </c>
      <c r="W4771" s="52" t="str" cm="1">
        <f t="array" ref="W4771">_xlfn.SWITCH(ROUND(V4771,0),5,"Excellent",4,"Good",3,"Ok","Bad")</f>
        <v>Good</v>
      </c>
      <c r="X4771">
        <v>7</v>
      </c>
      <c r="Y4771" t="str">
        <f t="shared" si="299"/>
        <v>No</v>
      </c>
      <c r="Z4771" s="68">
        <v>43596</v>
      </c>
      <c r="AA4771" s="68">
        <v>43765</v>
      </c>
      <c r="AB4771">
        <v>90</v>
      </c>
      <c r="AC4771" t="s">
        <v>15615</v>
      </c>
    </row>
    <row r="4772" spans="1:29" x14ac:dyDescent="0.3">
      <c r="A4772" t="s">
        <v>15404</v>
      </c>
      <c r="B4772">
        <v>3857</v>
      </c>
      <c r="C4772" t="str">
        <f>VLOOKUP($B4772,Hosts!$A:$M,10,0)</f>
        <v>Within an hour</v>
      </c>
      <c r="D4772" s="70">
        <f>VLOOKUP($B4772,Hosts!$A:$M,11,0)</f>
        <v>1</v>
      </c>
      <c r="E4772" s="70">
        <f>VLOOKUP($B4772,Hosts!$A:$M,12,0)</f>
        <v>0.43</v>
      </c>
      <c r="F4772" t="str">
        <f>VLOOKUP($B4772,Hosts!$A:$M,13,0)</f>
        <v>No</v>
      </c>
      <c r="G4772" t="str">
        <f>INDEX(Hosts!$A:$M, MATCH(Places!$B4772,Hosts!$A:$A,0), MATCH(Places!G$1,Hosts!$A$1:$M$1,0))</f>
        <v>Within an hour</v>
      </c>
      <c r="H4772" s="70">
        <f>INDEX(Hosts!$A:$M, MATCH(Places!$B4772,Hosts!$A:$A,0), MATCH(Places!H$1,Hosts!$A$1:$M$1,0))</f>
        <v>1</v>
      </c>
      <c r="I4772" s="70">
        <f>INDEX(Hosts!$A:$M, MATCH(Places!$B4772,Hosts!$A:$A,0), MATCH(Places!I$1,Hosts!$A$1:$M$1,0))</f>
        <v>0.43</v>
      </c>
      <c r="J4772" t="str">
        <f>INDEX(Hosts!$A:$M, MATCH(Places!$B4772,Hosts!$A:$A,0), MATCH(Places!J$1,Hosts!$A$1:$M$1,0))</f>
        <v>No</v>
      </c>
      <c r="K4772">
        <v>12</v>
      </c>
      <c r="L4772" t="str">
        <f>VLOOKUP($K4772,Neighborhoods!$A:$C,2,0)</f>
        <v>Brooklyn</v>
      </c>
      <c r="M4772" t="str">
        <f>VLOOKUP($K4772,Neighborhoods!$A:$C,3,0)</f>
        <v>Williamsburg</v>
      </c>
      <c r="N4772" t="str">
        <f>INDEX(Neighborhoods!$A:$C, MATCH(Places!$K4772,Neighborhoods!$A:$A,0), MATCH(Places!N$1,Neighborhoods!$A$1:$C$1,0))</f>
        <v>Brooklyn</v>
      </c>
      <c r="O4772" t="str">
        <f>INDEX(Neighborhoods!$A:$C, MATCH(Places!$K4772,Neighborhoods!$A:$A,0), MATCH(Places!O$1,Neighborhoods!$A$1:$C$1,0))</f>
        <v>Williamsburg</v>
      </c>
      <c r="P4772" t="s">
        <v>1</v>
      </c>
      <c r="Q4772" t="str">
        <f t="shared" si="296"/>
        <v>Yes</v>
      </c>
      <c r="R4772">
        <v>3</v>
      </c>
      <c r="S4772" t="str">
        <f t="shared" si="297"/>
        <v>Medium</v>
      </c>
      <c r="T4772" s="50">
        <v>48</v>
      </c>
      <c r="U4772" s="70">
        <f t="shared" si="298"/>
        <v>0.03</v>
      </c>
      <c r="V4772" s="52">
        <v>4.29</v>
      </c>
      <c r="W4772" s="52" t="str" cm="1">
        <f t="array" ref="W4772">_xlfn.SWITCH(ROUND(V4772,0),5,"Excellent",4,"Good",3,"Ok","Bad")</f>
        <v>Good</v>
      </c>
      <c r="X4772">
        <v>7</v>
      </c>
      <c r="Y4772" t="str">
        <f t="shared" si="299"/>
        <v>No</v>
      </c>
      <c r="Z4772" s="68">
        <v>43602</v>
      </c>
      <c r="AA4772" s="68">
        <v>43810</v>
      </c>
      <c r="AB4772">
        <v>180</v>
      </c>
      <c r="AC4772" t="s">
        <v>15616</v>
      </c>
    </row>
    <row r="4773" spans="1:29" x14ac:dyDescent="0.3">
      <c r="A4773" t="s">
        <v>3335</v>
      </c>
      <c r="B4773">
        <v>3679</v>
      </c>
      <c r="C4773" t="str">
        <f>VLOOKUP($B4773,Hosts!$A:$M,10,0)</f>
        <v>Within an hour</v>
      </c>
      <c r="D4773" s="70">
        <f>VLOOKUP($B4773,Hosts!$A:$M,11,0)</f>
        <v>0.94</v>
      </c>
      <c r="E4773" s="70">
        <f>VLOOKUP($B4773,Hosts!$A:$M,12,0)</f>
        <v>0.97</v>
      </c>
      <c r="F4773" t="str">
        <f>VLOOKUP($B4773,Hosts!$A:$M,13,0)</f>
        <v>No</v>
      </c>
      <c r="G4773" t="str">
        <f>INDEX(Hosts!$A:$M, MATCH(Places!$B4773,Hosts!$A:$A,0), MATCH(Places!G$1,Hosts!$A$1:$M$1,0))</f>
        <v>Within an hour</v>
      </c>
      <c r="H4773" s="70">
        <f>INDEX(Hosts!$A:$M, MATCH(Places!$B4773,Hosts!$A:$A,0), MATCH(Places!H$1,Hosts!$A$1:$M$1,0))</f>
        <v>0.94</v>
      </c>
      <c r="I4773" s="70">
        <f>INDEX(Hosts!$A:$M, MATCH(Places!$B4773,Hosts!$A:$A,0), MATCH(Places!I$1,Hosts!$A$1:$M$1,0))</f>
        <v>0.97</v>
      </c>
      <c r="J4773" t="str">
        <f>INDEX(Hosts!$A:$M, MATCH(Places!$B4773,Hosts!$A:$A,0), MATCH(Places!J$1,Hosts!$A$1:$M$1,0))</f>
        <v>No</v>
      </c>
      <c r="K4773">
        <v>7</v>
      </c>
      <c r="L4773" t="str">
        <f>VLOOKUP($K4773,Neighborhoods!$A:$C,2,0)</f>
        <v>Brooklyn</v>
      </c>
      <c r="M4773" t="str">
        <f>VLOOKUP($K4773,Neighborhoods!$A:$C,3,0)</f>
        <v>Bedford-Stuyvesant</v>
      </c>
      <c r="N4773" t="str">
        <f>INDEX(Neighborhoods!$A:$C, MATCH(Places!$K4773,Neighborhoods!$A:$A,0), MATCH(Places!N$1,Neighborhoods!$A$1:$C$1,0))</f>
        <v>Brooklyn</v>
      </c>
      <c r="O4773" t="str">
        <f>INDEX(Neighborhoods!$A:$C, MATCH(Places!$K4773,Neighborhoods!$A:$A,0), MATCH(Places!O$1,Neighborhoods!$A$1:$C$1,0))</f>
        <v>Bedford-Stuyvesant</v>
      </c>
      <c r="P4773" t="s">
        <v>1</v>
      </c>
      <c r="Q4773" t="str">
        <f t="shared" si="296"/>
        <v>Yes</v>
      </c>
      <c r="R4773">
        <v>3</v>
      </c>
      <c r="S4773" t="str">
        <f t="shared" si="297"/>
        <v>Medium</v>
      </c>
      <c r="T4773" s="50">
        <v>47</v>
      </c>
      <c r="U4773" s="70">
        <f t="shared" si="298"/>
        <v>0.03</v>
      </c>
      <c r="V4773" s="52">
        <v>4.7</v>
      </c>
      <c r="W4773" s="52" t="str" cm="1">
        <f t="array" ref="W4773">_xlfn.SWITCH(ROUND(V4773,0),5,"Excellent",4,"Good",3,"Ok","Bad")</f>
        <v>Excellent</v>
      </c>
      <c r="X4773">
        <v>20</v>
      </c>
      <c r="Y4773" t="str">
        <f t="shared" si="299"/>
        <v>No</v>
      </c>
      <c r="Z4773" s="68">
        <v>43599</v>
      </c>
      <c r="AA4773" s="68">
        <v>44018</v>
      </c>
      <c r="AB4773">
        <v>102</v>
      </c>
      <c r="AC4773" t="s">
        <v>15615</v>
      </c>
    </row>
    <row r="4774" spans="1:29" x14ac:dyDescent="0.3">
      <c r="A4774" t="s">
        <v>14040</v>
      </c>
      <c r="B4774">
        <v>2477</v>
      </c>
      <c r="C4774" t="str">
        <f>VLOOKUP($B4774,Hosts!$A:$M,10,0)</f>
        <v>Within an hour</v>
      </c>
      <c r="D4774" s="70">
        <f>VLOOKUP($B4774,Hosts!$A:$M,11,0)</f>
        <v>1</v>
      </c>
      <c r="E4774" s="70">
        <f>VLOOKUP($B4774,Hosts!$A:$M,12,0)</f>
        <v>1</v>
      </c>
      <c r="F4774" t="str">
        <f>VLOOKUP($B4774,Hosts!$A:$M,13,0)</f>
        <v>Yes</v>
      </c>
      <c r="G4774" t="str">
        <f>INDEX(Hosts!$A:$M, MATCH(Places!$B4774,Hosts!$A:$A,0), MATCH(Places!G$1,Hosts!$A$1:$M$1,0))</f>
        <v>Within an hour</v>
      </c>
      <c r="H4774" s="70">
        <f>INDEX(Hosts!$A:$M, MATCH(Places!$B4774,Hosts!$A:$A,0), MATCH(Places!H$1,Hosts!$A$1:$M$1,0))</f>
        <v>1</v>
      </c>
      <c r="I4774" s="70">
        <f>INDEX(Hosts!$A:$M, MATCH(Places!$B4774,Hosts!$A:$A,0), MATCH(Places!I$1,Hosts!$A$1:$M$1,0))</f>
        <v>1</v>
      </c>
      <c r="J4774" t="str">
        <f>INDEX(Hosts!$A:$M, MATCH(Places!$B4774,Hosts!$A:$A,0), MATCH(Places!J$1,Hosts!$A$1:$M$1,0))</f>
        <v>Yes</v>
      </c>
      <c r="K4774">
        <v>9</v>
      </c>
      <c r="L4774" t="str">
        <f>VLOOKUP($K4774,Neighborhoods!$A:$C,2,0)</f>
        <v>Brooklyn</v>
      </c>
      <c r="M4774" t="str">
        <f>VLOOKUP($K4774,Neighborhoods!$A:$C,3,0)</f>
        <v>Crown Heights</v>
      </c>
      <c r="N4774" t="str">
        <f>INDEX(Neighborhoods!$A:$C, MATCH(Places!$K4774,Neighborhoods!$A:$A,0), MATCH(Places!N$1,Neighborhoods!$A$1:$C$1,0))</f>
        <v>Brooklyn</v>
      </c>
      <c r="O4774" t="str">
        <f>INDEX(Neighborhoods!$A:$C, MATCH(Places!$K4774,Neighborhoods!$A:$A,0), MATCH(Places!O$1,Neighborhoods!$A$1:$C$1,0))</f>
        <v>Crown Heights</v>
      </c>
      <c r="P4774" t="s">
        <v>11822</v>
      </c>
      <c r="Q4774" t="str">
        <f t="shared" si="296"/>
        <v>No</v>
      </c>
      <c r="R4774">
        <v>8</v>
      </c>
      <c r="S4774" t="str">
        <f t="shared" si="297"/>
        <v>Large</v>
      </c>
      <c r="T4774" s="50">
        <v>359</v>
      </c>
      <c r="U4774" s="70">
        <f t="shared" si="298"/>
        <v>0.04</v>
      </c>
      <c r="V4774" s="52">
        <v>5</v>
      </c>
      <c r="W4774" s="52" t="str" cm="1">
        <f t="array" ref="W4774">_xlfn.SWITCH(ROUND(V4774,0),5,"Excellent",4,"Good",3,"Ok","Bad")</f>
        <v>Excellent</v>
      </c>
      <c r="X4774">
        <v>13</v>
      </c>
      <c r="Y4774" t="str">
        <f t="shared" si="299"/>
        <v>No</v>
      </c>
      <c r="Z4774" s="68">
        <v>43600</v>
      </c>
      <c r="AA4774" s="68">
        <v>43884</v>
      </c>
      <c r="AB4774">
        <v>0</v>
      </c>
      <c r="AC4774" t="s">
        <v>15616</v>
      </c>
    </row>
    <row r="4775" spans="1:29" x14ac:dyDescent="0.3">
      <c r="A4775" t="s">
        <v>3336</v>
      </c>
      <c r="B4775">
        <v>1842</v>
      </c>
      <c r="C4775" t="str">
        <f>VLOOKUP($B4775,Hosts!$A:$M,10,0)</f>
        <v>Within a few hours</v>
      </c>
      <c r="D4775" s="70">
        <f>VLOOKUP($B4775,Hosts!$A:$M,11,0)</f>
        <v>1</v>
      </c>
      <c r="E4775" s="70">
        <f>VLOOKUP($B4775,Hosts!$A:$M,12,0)</f>
        <v>0.91</v>
      </c>
      <c r="F4775" t="str">
        <f>VLOOKUP($B4775,Hosts!$A:$M,13,0)</f>
        <v>Yes</v>
      </c>
      <c r="G4775" t="str">
        <f>INDEX(Hosts!$A:$M, MATCH(Places!$B4775,Hosts!$A:$A,0), MATCH(Places!G$1,Hosts!$A$1:$M$1,0))</f>
        <v>Within a few hours</v>
      </c>
      <c r="H4775" s="70">
        <f>INDEX(Hosts!$A:$M, MATCH(Places!$B4775,Hosts!$A:$A,0), MATCH(Places!H$1,Hosts!$A$1:$M$1,0))</f>
        <v>1</v>
      </c>
      <c r="I4775" s="70">
        <f>INDEX(Hosts!$A:$M, MATCH(Places!$B4775,Hosts!$A:$A,0), MATCH(Places!I$1,Hosts!$A$1:$M$1,0))</f>
        <v>0.91</v>
      </c>
      <c r="J4775" t="str">
        <f>INDEX(Hosts!$A:$M, MATCH(Places!$B4775,Hosts!$A:$A,0), MATCH(Places!J$1,Hosts!$A$1:$M$1,0))</f>
        <v>Yes</v>
      </c>
      <c r="K4775">
        <v>7</v>
      </c>
      <c r="L4775" t="str">
        <f>VLOOKUP($K4775,Neighborhoods!$A:$C,2,0)</f>
        <v>Brooklyn</v>
      </c>
      <c r="M4775" t="str">
        <f>VLOOKUP($K4775,Neighborhoods!$A:$C,3,0)</f>
        <v>Bedford-Stuyvesant</v>
      </c>
      <c r="N4775" t="str">
        <f>INDEX(Neighborhoods!$A:$C, MATCH(Places!$K4775,Neighborhoods!$A:$A,0), MATCH(Places!N$1,Neighborhoods!$A$1:$C$1,0))</f>
        <v>Brooklyn</v>
      </c>
      <c r="O4775" t="str">
        <f>INDEX(Neighborhoods!$A:$C, MATCH(Places!$K4775,Neighborhoods!$A:$A,0), MATCH(Places!O$1,Neighborhoods!$A$1:$C$1,0))</f>
        <v>Bedford-Stuyvesant</v>
      </c>
      <c r="P4775" t="s">
        <v>1</v>
      </c>
      <c r="Q4775" t="str">
        <f t="shared" si="296"/>
        <v>Yes</v>
      </c>
      <c r="R4775">
        <v>2</v>
      </c>
      <c r="S4775" t="str">
        <f t="shared" si="297"/>
        <v>Small</v>
      </c>
      <c r="T4775" s="50">
        <v>50</v>
      </c>
      <c r="U4775" s="70">
        <f t="shared" si="298"/>
        <v>0.03</v>
      </c>
      <c r="V4775" s="52">
        <v>5</v>
      </c>
      <c r="W4775" s="52" t="str" cm="1">
        <f t="array" ref="W4775">_xlfn.SWITCH(ROUND(V4775,0),5,"Excellent",4,"Good",3,"Ok","Bad")</f>
        <v>Excellent</v>
      </c>
      <c r="X4775">
        <v>19</v>
      </c>
      <c r="Y4775" t="str">
        <f t="shared" si="299"/>
        <v>No</v>
      </c>
      <c r="Z4775" s="68">
        <v>43617</v>
      </c>
      <c r="AA4775" s="68">
        <v>43914</v>
      </c>
      <c r="AB4775">
        <v>351</v>
      </c>
      <c r="AC4775" t="s">
        <v>15615</v>
      </c>
    </row>
    <row r="4776" spans="1:29" x14ac:dyDescent="0.3">
      <c r="A4776" t="s">
        <v>14675</v>
      </c>
      <c r="B4776">
        <v>3561</v>
      </c>
      <c r="C4776" t="str">
        <f>VLOOKUP($B4776,Hosts!$A:$M,10,0)</f>
        <v>Within a few hours</v>
      </c>
      <c r="D4776" s="70">
        <f>VLOOKUP($B4776,Hosts!$A:$M,11,0)</f>
        <v>0.75</v>
      </c>
      <c r="E4776" s="70">
        <f>VLOOKUP($B4776,Hosts!$A:$M,12,0)</f>
        <v>0.92</v>
      </c>
      <c r="F4776" t="str">
        <f>VLOOKUP($B4776,Hosts!$A:$M,13,0)</f>
        <v>Yes</v>
      </c>
      <c r="G4776" t="str">
        <f>INDEX(Hosts!$A:$M, MATCH(Places!$B4776,Hosts!$A:$A,0), MATCH(Places!G$1,Hosts!$A$1:$M$1,0))</f>
        <v>Within a few hours</v>
      </c>
      <c r="H4776" s="70">
        <f>INDEX(Hosts!$A:$M, MATCH(Places!$B4776,Hosts!$A:$A,0), MATCH(Places!H$1,Hosts!$A$1:$M$1,0))</f>
        <v>0.75</v>
      </c>
      <c r="I4776" s="70">
        <f>INDEX(Hosts!$A:$M, MATCH(Places!$B4776,Hosts!$A:$A,0), MATCH(Places!I$1,Hosts!$A$1:$M$1,0))</f>
        <v>0.92</v>
      </c>
      <c r="J4776" t="str">
        <f>INDEX(Hosts!$A:$M, MATCH(Places!$B4776,Hosts!$A:$A,0), MATCH(Places!J$1,Hosts!$A$1:$M$1,0))</f>
        <v>Yes</v>
      </c>
      <c r="K4776">
        <v>6</v>
      </c>
      <c r="L4776" t="str">
        <f>VLOOKUP($K4776,Neighborhoods!$A:$C,2,0)</f>
        <v>Bronx</v>
      </c>
      <c r="M4776" t="str">
        <f>VLOOKUP($K4776,Neighborhoods!$A:$C,3,0)</f>
        <v>Wakefield</v>
      </c>
      <c r="N4776" t="str">
        <f>INDEX(Neighborhoods!$A:$C, MATCH(Places!$K4776,Neighborhoods!$A:$A,0), MATCH(Places!N$1,Neighborhoods!$A$1:$C$1,0))</f>
        <v>Bronx</v>
      </c>
      <c r="O4776" t="str">
        <f>INDEX(Neighborhoods!$A:$C, MATCH(Places!$K4776,Neighborhoods!$A:$A,0), MATCH(Places!O$1,Neighborhoods!$A$1:$C$1,0))</f>
        <v>Wakefield</v>
      </c>
      <c r="P4776" t="s">
        <v>11822</v>
      </c>
      <c r="Q4776" t="str">
        <f t="shared" si="296"/>
        <v>No</v>
      </c>
      <c r="R4776">
        <v>9</v>
      </c>
      <c r="S4776" t="str">
        <f t="shared" si="297"/>
        <v>Large</v>
      </c>
      <c r="T4776" s="50">
        <v>609</v>
      </c>
      <c r="U4776" s="70">
        <f t="shared" si="298"/>
        <v>0.05</v>
      </c>
      <c r="V4776" s="52">
        <v>4.8099999999999996</v>
      </c>
      <c r="W4776" s="52" t="str" cm="1">
        <f t="array" ref="W4776">_xlfn.SWITCH(ROUND(V4776,0),5,"Excellent",4,"Good",3,"Ok","Bad")</f>
        <v>Excellent</v>
      </c>
      <c r="X4776">
        <v>27</v>
      </c>
      <c r="Y4776" t="str">
        <f t="shared" si="299"/>
        <v>No</v>
      </c>
      <c r="Z4776" s="68">
        <v>43602</v>
      </c>
      <c r="AA4776" s="68">
        <v>43995</v>
      </c>
      <c r="AB4776">
        <v>270</v>
      </c>
      <c r="AC4776" t="s">
        <v>15615</v>
      </c>
    </row>
    <row r="4777" spans="1:29" x14ac:dyDescent="0.3">
      <c r="A4777" t="s">
        <v>3337</v>
      </c>
      <c r="B4777">
        <v>3482</v>
      </c>
      <c r="C4777" t="str">
        <f>VLOOKUP($B4777,Hosts!$A:$M,10,0)</f>
        <v>Within a few hours</v>
      </c>
      <c r="D4777" s="70">
        <f>VLOOKUP($B4777,Hosts!$A:$M,11,0)</f>
        <v>0.98</v>
      </c>
      <c r="E4777" s="70">
        <f>VLOOKUP($B4777,Hosts!$A:$M,12,0)</f>
        <v>0.98</v>
      </c>
      <c r="F4777" t="str">
        <f>VLOOKUP($B4777,Hosts!$A:$M,13,0)</f>
        <v>No</v>
      </c>
      <c r="G4777" t="str">
        <f>INDEX(Hosts!$A:$M, MATCH(Places!$B4777,Hosts!$A:$A,0), MATCH(Places!G$1,Hosts!$A$1:$M$1,0))</f>
        <v>Within a few hours</v>
      </c>
      <c r="H4777" s="70">
        <f>INDEX(Hosts!$A:$M, MATCH(Places!$B4777,Hosts!$A:$A,0), MATCH(Places!H$1,Hosts!$A$1:$M$1,0))</f>
        <v>0.98</v>
      </c>
      <c r="I4777" s="70">
        <f>INDEX(Hosts!$A:$M, MATCH(Places!$B4777,Hosts!$A:$A,0), MATCH(Places!I$1,Hosts!$A$1:$M$1,0))</f>
        <v>0.98</v>
      </c>
      <c r="J4777" t="str">
        <f>INDEX(Hosts!$A:$M, MATCH(Places!$B4777,Hosts!$A:$A,0), MATCH(Places!J$1,Hosts!$A$1:$M$1,0))</f>
        <v>No</v>
      </c>
      <c r="K4777">
        <v>5</v>
      </c>
      <c r="L4777" t="str">
        <f>VLOOKUP($K4777,Neighborhoods!$A:$C,2,0)</f>
        <v>Bronx</v>
      </c>
      <c r="M4777" t="str">
        <f>VLOOKUP($K4777,Neighborhoods!$A:$C,3,0)</f>
        <v>Port Morris</v>
      </c>
      <c r="N4777" t="str">
        <f>INDEX(Neighborhoods!$A:$C, MATCH(Places!$K4777,Neighborhoods!$A:$A,0), MATCH(Places!N$1,Neighborhoods!$A$1:$C$1,0))</f>
        <v>Bronx</v>
      </c>
      <c r="O4777" t="str">
        <f>INDEX(Neighborhoods!$A:$C, MATCH(Places!$K4777,Neighborhoods!$A:$A,0), MATCH(Places!O$1,Neighborhoods!$A$1:$C$1,0))</f>
        <v>Port Morris</v>
      </c>
      <c r="P4777" t="s">
        <v>16</v>
      </c>
      <c r="Q4777" t="str">
        <f t="shared" si="296"/>
        <v>Yes</v>
      </c>
      <c r="R4777">
        <v>1</v>
      </c>
      <c r="S4777" t="str">
        <f t="shared" si="297"/>
        <v>Small</v>
      </c>
      <c r="T4777" s="50">
        <v>22</v>
      </c>
      <c r="U4777" s="70">
        <f t="shared" si="298"/>
        <v>0.03</v>
      </c>
      <c r="V4777" s="52">
        <v>4.33</v>
      </c>
      <c r="W4777" s="52" t="str" cm="1">
        <f t="array" ref="W4777">_xlfn.SWITCH(ROUND(V4777,0),5,"Excellent",4,"Good",3,"Ok","Bad")</f>
        <v>Good</v>
      </c>
      <c r="X4777">
        <v>18</v>
      </c>
      <c r="Y4777" t="str">
        <f t="shared" si="299"/>
        <v>No</v>
      </c>
      <c r="Z4777" s="68">
        <v>43597</v>
      </c>
      <c r="AA4777" s="68">
        <v>43811</v>
      </c>
      <c r="AB4777">
        <v>105</v>
      </c>
      <c r="AC4777" t="s">
        <v>15615</v>
      </c>
    </row>
    <row r="4778" spans="1:29" x14ac:dyDescent="0.3">
      <c r="A4778" t="s">
        <v>14009</v>
      </c>
      <c r="B4778">
        <v>1153</v>
      </c>
      <c r="C4778" t="str">
        <f>VLOOKUP($B4778,Hosts!$A:$M,10,0)</f>
        <v>Within an hour</v>
      </c>
      <c r="D4778" s="70">
        <f>VLOOKUP($B4778,Hosts!$A:$M,11,0)</f>
        <v>1</v>
      </c>
      <c r="E4778" s="70">
        <f>VLOOKUP($B4778,Hosts!$A:$M,12,0)</f>
        <v>1</v>
      </c>
      <c r="F4778" t="str">
        <f>VLOOKUP($B4778,Hosts!$A:$M,13,0)</f>
        <v>No</v>
      </c>
      <c r="G4778" t="str">
        <f>INDEX(Hosts!$A:$M, MATCH(Places!$B4778,Hosts!$A:$A,0), MATCH(Places!G$1,Hosts!$A$1:$M$1,0))</f>
        <v>Within an hour</v>
      </c>
      <c r="H4778" s="70">
        <f>INDEX(Hosts!$A:$M, MATCH(Places!$B4778,Hosts!$A:$A,0), MATCH(Places!H$1,Hosts!$A$1:$M$1,0))</f>
        <v>1</v>
      </c>
      <c r="I4778" s="70">
        <f>INDEX(Hosts!$A:$M, MATCH(Places!$B4778,Hosts!$A:$A,0), MATCH(Places!I$1,Hosts!$A$1:$M$1,0))</f>
        <v>1</v>
      </c>
      <c r="J4778" t="str">
        <f>INDEX(Hosts!$A:$M, MATCH(Places!$B4778,Hosts!$A:$A,0), MATCH(Places!J$1,Hosts!$A$1:$M$1,0))</f>
        <v>No</v>
      </c>
      <c r="K4778">
        <v>7</v>
      </c>
      <c r="L4778" t="str">
        <f>VLOOKUP($K4778,Neighborhoods!$A:$C,2,0)</f>
        <v>Brooklyn</v>
      </c>
      <c r="M4778" t="str">
        <f>VLOOKUP($K4778,Neighborhoods!$A:$C,3,0)</f>
        <v>Bedford-Stuyvesant</v>
      </c>
      <c r="N4778" t="str">
        <f>INDEX(Neighborhoods!$A:$C, MATCH(Places!$K4778,Neighborhoods!$A:$A,0), MATCH(Places!N$1,Neighborhoods!$A$1:$C$1,0))</f>
        <v>Brooklyn</v>
      </c>
      <c r="O4778" t="str">
        <f>INDEX(Neighborhoods!$A:$C, MATCH(Places!$K4778,Neighborhoods!$A:$A,0), MATCH(Places!O$1,Neighborhoods!$A$1:$C$1,0))</f>
        <v>Bedford-Stuyvesant</v>
      </c>
      <c r="P4778" t="s">
        <v>1</v>
      </c>
      <c r="Q4778" t="str">
        <f t="shared" si="296"/>
        <v>Yes</v>
      </c>
      <c r="R4778">
        <v>2</v>
      </c>
      <c r="S4778" t="str">
        <f t="shared" si="297"/>
        <v>Small</v>
      </c>
      <c r="T4778" s="50">
        <v>185</v>
      </c>
      <c r="U4778" s="70">
        <f t="shared" si="298"/>
        <v>0.03</v>
      </c>
      <c r="V4778" s="52">
        <v>4.75</v>
      </c>
      <c r="W4778" s="52" t="str" cm="1">
        <f t="array" ref="W4778">_xlfn.SWITCH(ROUND(V4778,0),5,"Excellent",4,"Good",3,"Ok","Bad")</f>
        <v>Excellent</v>
      </c>
      <c r="X4778">
        <v>8</v>
      </c>
      <c r="Y4778" t="str">
        <f t="shared" si="299"/>
        <v>No</v>
      </c>
      <c r="Z4778" s="68">
        <v>43752</v>
      </c>
      <c r="AA4778" s="68">
        <v>43863</v>
      </c>
      <c r="AB4778">
        <v>0</v>
      </c>
      <c r="AC4778" t="s">
        <v>15616</v>
      </c>
    </row>
    <row r="4779" spans="1:29" x14ac:dyDescent="0.3">
      <c r="A4779" t="s">
        <v>3338</v>
      </c>
      <c r="B4779">
        <v>1288</v>
      </c>
      <c r="C4779" t="str">
        <f>VLOOKUP($B4779,Hosts!$A:$M,10,0)</f>
        <v>Within a few hours</v>
      </c>
      <c r="D4779" s="70">
        <f>VLOOKUP($B4779,Hosts!$A:$M,11,0)</f>
        <v>1</v>
      </c>
      <c r="E4779" s="70">
        <f>VLOOKUP($B4779,Hosts!$A:$M,12,0)</f>
        <v>0.9</v>
      </c>
      <c r="F4779" t="str">
        <f>VLOOKUP($B4779,Hosts!$A:$M,13,0)</f>
        <v>No</v>
      </c>
      <c r="G4779" t="str">
        <f>INDEX(Hosts!$A:$M, MATCH(Places!$B4779,Hosts!$A:$A,0), MATCH(Places!G$1,Hosts!$A$1:$M$1,0))</f>
        <v>Within a few hours</v>
      </c>
      <c r="H4779" s="70">
        <f>INDEX(Hosts!$A:$M, MATCH(Places!$B4779,Hosts!$A:$A,0), MATCH(Places!H$1,Hosts!$A$1:$M$1,0))</f>
        <v>1</v>
      </c>
      <c r="I4779" s="70">
        <f>INDEX(Hosts!$A:$M, MATCH(Places!$B4779,Hosts!$A:$A,0), MATCH(Places!I$1,Hosts!$A$1:$M$1,0))</f>
        <v>0.9</v>
      </c>
      <c r="J4779" t="str">
        <f>INDEX(Hosts!$A:$M, MATCH(Places!$B4779,Hosts!$A:$A,0), MATCH(Places!J$1,Hosts!$A$1:$M$1,0))</f>
        <v>No</v>
      </c>
      <c r="K4779">
        <v>17</v>
      </c>
      <c r="L4779" t="str">
        <f>VLOOKUP($K4779,Neighborhoods!$A:$C,2,0)</f>
        <v>Manhattan</v>
      </c>
      <c r="M4779" t="str">
        <f>VLOOKUP($K4779,Neighborhoods!$A:$C,3,0)</f>
        <v>Hell's Kitchen</v>
      </c>
      <c r="N4779" t="str">
        <f>INDEX(Neighborhoods!$A:$C, MATCH(Places!$K4779,Neighborhoods!$A:$A,0), MATCH(Places!N$1,Neighborhoods!$A$1:$C$1,0))</f>
        <v>Manhattan</v>
      </c>
      <c r="O4779" t="str">
        <f>INDEX(Neighborhoods!$A:$C, MATCH(Places!$K4779,Neighborhoods!$A:$A,0), MATCH(Places!O$1,Neighborhoods!$A$1:$C$1,0))</f>
        <v>Hell's Kitchen</v>
      </c>
      <c r="P4779" t="s">
        <v>1</v>
      </c>
      <c r="Q4779" t="str">
        <f t="shared" si="296"/>
        <v>Yes</v>
      </c>
      <c r="R4779">
        <v>2</v>
      </c>
      <c r="S4779" t="str">
        <f t="shared" si="297"/>
        <v>Small</v>
      </c>
      <c r="T4779" s="50">
        <v>79</v>
      </c>
      <c r="U4779" s="70">
        <f t="shared" si="298"/>
        <v>0.03</v>
      </c>
      <c r="V4779" s="52">
        <v>4.9000000000000004</v>
      </c>
      <c r="W4779" s="52" t="str" cm="1">
        <f t="array" ref="W4779">_xlfn.SWITCH(ROUND(V4779,0),5,"Excellent",4,"Good",3,"Ok","Bad")</f>
        <v>Excellent</v>
      </c>
      <c r="X4779">
        <v>42</v>
      </c>
      <c r="Y4779" t="str">
        <f t="shared" si="299"/>
        <v>No</v>
      </c>
      <c r="Z4779" s="68">
        <v>43602</v>
      </c>
      <c r="AA4779" s="68">
        <v>44042</v>
      </c>
      <c r="AB4779">
        <v>179</v>
      </c>
      <c r="AC4779" t="s">
        <v>15615</v>
      </c>
    </row>
    <row r="4780" spans="1:29" x14ac:dyDescent="0.3">
      <c r="A4780" t="s">
        <v>3339</v>
      </c>
      <c r="B4780">
        <v>1106</v>
      </c>
      <c r="C4780" t="str">
        <f>VLOOKUP($B4780,Hosts!$A:$M,10,0)</f>
        <v>Within an hour</v>
      </c>
      <c r="D4780" s="70">
        <f>VLOOKUP($B4780,Hosts!$A:$M,11,0)</f>
        <v>1</v>
      </c>
      <c r="E4780" s="70">
        <f>VLOOKUP($B4780,Hosts!$A:$M,12,0)</f>
        <v>1</v>
      </c>
      <c r="F4780" t="str">
        <f>VLOOKUP($B4780,Hosts!$A:$M,13,0)</f>
        <v>Yes</v>
      </c>
      <c r="G4780" t="str">
        <f>INDEX(Hosts!$A:$M, MATCH(Places!$B4780,Hosts!$A:$A,0), MATCH(Places!G$1,Hosts!$A$1:$M$1,0))</f>
        <v>Within an hour</v>
      </c>
      <c r="H4780" s="70">
        <f>INDEX(Hosts!$A:$M, MATCH(Places!$B4780,Hosts!$A:$A,0), MATCH(Places!H$1,Hosts!$A$1:$M$1,0))</f>
        <v>1</v>
      </c>
      <c r="I4780" s="70">
        <f>INDEX(Hosts!$A:$M, MATCH(Places!$B4780,Hosts!$A:$A,0), MATCH(Places!I$1,Hosts!$A$1:$M$1,0))</f>
        <v>1</v>
      </c>
      <c r="J4780" t="str">
        <f>INDEX(Hosts!$A:$M, MATCH(Places!$B4780,Hosts!$A:$A,0), MATCH(Places!J$1,Hosts!$A$1:$M$1,0))</f>
        <v>Yes</v>
      </c>
      <c r="K4780">
        <v>12</v>
      </c>
      <c r="L4780" t="str">
        <f>VLOOKUP($K4780,Neighborhoods!$A:$C,2,0)</f>
        <v>Brooklyn</v>
      </c>
      <c r="M4780" t="str">
        <f>VLOOKUP($K4780,Neighborhoods!$A:$C,3,0)</f>
        <v>Williamsburg</v>
      </c>
      <c r="N4780" t="str">
        <f>INDEX(Neighborhoods!$A:$C, MATCH(Places!$K4780,Neighborhoods!$A:$A,0), MATCH(Places!N$1,Neighborhoods!$A$1:$C$1,0))</f>
        <v>Brooklyn</v>
      </c>
      <c r="O4780" t="str">
        <f>INDEX(Neighborhoods!$A:$C, MATCH(Places!$K4780,Neighborhoods!$A:$A,0), MATCH(Places!O$1,Neighborhoods!$A$1:$C$1,0))</f>
        <v>Williamsburg</v>
      </c>
      <c r="P4780" t="s">
        <v>11822</v>
      </c>
      <c r="Q4780" t="str">
        <f t="shared" si="296"/>
        <v>No</v>
      </c>
      <c r="R4780">
        <v>2</v>
      </c>
      <c r="S4780" t="str">
        <f t="shared" si="297"/>
        <v>Small</v>
      </c>
      <c r="T4780" s="50">
        <v>139</v>
      </c>
      <c r="U4780" s="70">
        <f t="shared" si="298"/>
        <v>0.03</v>
      </c>
      <c r="V4780" s="52">
        <v>4.8499999999999996</v>
      </c>
      <c r="W4780" s="52" t="str" cm="1">
        <f t="array" ref="W4780">_xlfn.SWITCH(ROUND(V4780,0),5,"Excellent",4,"Good",3,"Ok","Bad")</f>
        <v>Excellent</v>
      </c>
      <c r="X4780">
        <v>34</v>
      </c>
      <c r="Y4780" t="str">
        <f t="shared" si="299"/>
        <v>No</v>
      </c>
      <c r="Z4780" s="68">
        <v>43633</v>
      </c>
      <c r="AA4780" s="68">
        <v>44046</v>
      </c>
      <c r="AB4780">
        <v>5</v>
      </c>
      <c r="AC4780" t="s">
        <v>15616</v>
      </c>
    </row>
    <row r="4781" spans="1:29" x14ac:dyDescent="0.3">
      <c r="A4781" t="s">
        <v>3340</v>
      </c>
      <c r="B4781">
        <v>2564</v>
      </c>
      <c r="C4781" t="str">
        <f>VLOOKUP($B4781,Hosts!$A:$M,10,0)</f>
        <v>Within a few hours</v>
      </c>
      <c r="D4781" s="70">
        <f>VLOOKUP($B4781,Hosts!$A:$M,11,0)</f>
        <v>1</v>
      </c>
      <c r="E4781" s="70">
        <f>VLOOKUP($B4781,Hosts!$A:$M,12,0)</f>
        <v>0.95</v>
      </c>
      <c r="F4781" t="str">
        <f>VLOOKUP($B4781,Hosts!$A:$M,13,0)</f>
        <v>Yes</v>
      </c>
      <c r="G4781" t="str">
        <f>INDEX(Hosts!$A:$M, MATCH(Places!$B4781,Hosts!$A:$A,0), MATCH(Places!G$1,Hosts!$A$1:$M$1,0))</f>
        <v>Within a few hours</v>
      </c>
      <c r="H4781" s="70">
        <f>INDEX(Hosts!$A:$M, MATCH(Places!$B4781,Hosts!$A:$A,0), MATCH(Places!H$1,Hosts!$A$1:$M$1,0))</f>
        <v>1</v>
      </c>
      <c r="I4781" s="70">
        <f>INDEX(Hosts!$A:$M, MATCH(Places!$B4781,Hosts!$A:$A,0), MATCH(Places!I$1,Hosts!$A$1:$M$1,0))</f>
        <v>0.95</v>
      </c>
      <c r="J4781" t="str">
        <f>INDEX(Hosts!$A:$M, MATCH(Places!$B4781,Hosts!$A:$A,0), MATCH(Places!J$1,Hosts!$A$1:$M$1,0))</f>
        <v>Yes</v>
      </c>
      <c r="K4781">
        <v>12</v>
      </c>
      <c r="L4781" t="str">
        <f>VLOOKUP($K4781,Neighborhoods!$A:$C,2,0)</f>
        <v>Brooklyn</v>
      </c>
      <c r="M4781" t="str">
        <f>VLOOKUP($K4781,Neighborhoods!$A:$C,3,0)</f>
        <v>Williamsburg</v>
      </c>
      <c r="N4781" t="str">
        <f>INDEX(Neighborhoods!$A:$C, MATCH(Places!$K4781,Neighborhoods!$A:$A,0), MATCH(Places!N$1,Neighborhoods!$A$1:$C$1,0))</f>
        <v>Brooklyn</v>
      </c>
      <c r="O4781" t="str">
        <f>INDEX(Neighborhoods!$A:$C, MATCH(Places!$K4781,Neighborhoods!$A:$A,0), MATCH(Places!O$1,Neighborhoods!$A$1:$C$1,0))</f>
        <v>Williamsburg</v>
      </c>
      <c r="P4781" t="s">
        <v>11822</v>
      </c>
      <c r="Q4781" t="str">
        <f t="shared" si="296"/>
        <v>No</v>
      </c>
      <c r="R4781">
        <v>4</v>
      </c>
      <c r="S4781" t="str">
        <f t="shared" si="297"/>
        <v>Medium</v>
      </c>
      <c r="T4781" s="50">
        <v>140</v>
      </c>
      <c r="U4781" s="70">
        <f t="shared" si="298"/>
        <v>0.03</v>
      </c>
      <c r="V4781" s="52">
        <v>5</v>
      </c>
      <c r="W4781" s="52" t="str" cm="1">
        <f t="array" ref="W4781">_xlfn.SWITCH(ROUND(V4781,0),5,"Excellent",4,"Good",3,"Ok","Bad")</f>
        <v>Excellent</v>
      </c>
      <c r="X4781">
        <v>35</v>
      </c>
      <c r="Y4781" t="str">
        <f t="shared" si="299"/>
        <v>No</v>
      </c>
      <c r="Z4781" s="68">
        <v>43674</v>
      </c>
      <c r="AA4781" s="68">
        <v>43901</v>
      </c>
      <c r="AB4781">
        <v>332</v>
      </c>
      <c r="AC4781" t="s">
        <v>15615</v>
      </c>
    </row>
    <row r="4782" spans="1:29" x14ac:dyDescent="0.3">
      <c r="A4782" t="s">
        <v>3341</v>
      </c>
      <c r="B4782">
        <v>2770</v>
      </c>
      <c r="C4782" t="str">
        <f>VLOOKUP($B4782,Hosts!$A:$M,10,0)</f>
        <v>Within an hour</v>
      </c>
      <c r="D4782" s="70">
        <f>VLOOKUP($B4782,Hosts!$A:$M,11,0)</f>
        <v>1</v>
      </c>
      <c r="E4782" s="70">
        <f>VLOOKUP($B4782,Hosts!$A:$M,12,0)</f>
        <v>1</v>
      </c>
      <c r="F4782" t="str">
        <f>VLOOKUP($B4782,Hosts!$A:$M,13,0)</f>
        <v>Yes</v>
      </c>
      <c r="G4782" t="str">
        <f>INDEX(Hosts!$A:$M, MATCH(Places!$B4782,Hosts!$A:$A,0), MATCH(Places!G$1,Hosts!$A$1:$M$1,0))</f>
        <v>Within an hour</v>
      </c>
      <c r="H4782" s="70">
        <f>INDEX(Hosts!$A:$M, MATCH(Places!$B4782,Hosts!$A:$A,0), MATCH(Places!H$1,Hosts!$A$1:$M$1,0))</f>
        <v>1</v>
      </c>
      <c r="I4782" s="70">
        <f>INDEX(Hosts!$A:$M, MATCH(Places!$B4782,Hosts!$A:$A,0), MATCH(Places!I$1,Hosts!$A$1:$M$1,0))</f>
        <v>1</v>
      </c>
      <c r="J4782" t="str">
        <f>INDEX(Hosts!$A:$M, MATCH(Places!$B4782,Hosts!$A:$A,0), MATCH(Places!J$1,Hosts!$A$1:$M$1,0))</f>
        <v>Yes</v>
      </c>
      <c r="K4782">
        <v>15</v>
      </c>
      <c r="L4782" t="str">
        <f>VLOOKUP($K4782,Neighborhoods!$A:$C,2,0)</f>
        <v>Manhattan</v>
      </c>
      <c r="M4782" t="str">
        <f>VLOOKUP($K4782,Neighborhoods!$A:$C,3,0)</f>
        <v>East Village</v>
      </c>
      <c r="N4782" t="str">
        <f>INDEX(Neighborhoods!$A:$C, MATCH(Places!$K4782,Neighborhoods!$A:$A,0), MATCH(Places!N$1,Neighborhoods!$A$1:$C$1,0))</f>
        <v>Manhattan</v>
      </c>
      <c r="O4782" t="str">
        <f>INDEX(Neighborhoods!$A:$C, MATCH(Places!$K4782,Neighborhoods!$A:$A,0), MATCH(Places!O$1,Neighborhoods!$A$1:$C$1,0))</f>
        <v>East Village</v>
      </c>
      <c r="P4782" t="s">
        <v>11822</v>
      </c>
      <c r="Q4782" t="str">
        <f t="shared" si="296"/>
        <v>No</v>
      </c>
      <c r="R4782">
        <v>2</v>
      </c>
      <c r="S4782" t="str">
        <f t="shared" si="297"/>
        <v>Small</v>
      </c>
      <c r="T4782" s="50">
        <v>115</v>
      </c>
      <c r="U4782" s="70">
        <f t="shared" si="298"/>
        <v>0.03</v>
      </c>
      <c r="V4782" s="52">
        <v>4.91</v>
      </c>
      <c r="W4782" s="52" t="str" cm="1">
        <f t="array" ref="W4782">_xlfn.SWITCH(ROUND(V4782,0),5,"Excellent",4,"Good",3,"Ok","Bad")</f>
        <v>Excellent</v>
      </c>
      <c r="X4782">
        <v>43</v>
      </c>
      <c r="Y4782" t="str">
        <f t="shared" si="299"/>
        <v>No</v>
      </c>
      <c r="Z4782" s="68">
        <v>43606</v>
      </c>
      <c r="AA4782" s="68">
        <v>44053</v>
      </c>
      <c r="AB4782">
        <v>20</v>
      </c>
      <c r="AC4782" t="s">
        <v>15615</v>
      </c>
    </row>
    <row r="4783" spans="1:29" x14ac:dyDescent="0.3">
      <c r="A4783" t="s">
        <v>3342</v>
      </c>
      <c r="B4783">
        <v>1130</v>
      </c>
      <c r="C4783" t="str">
        <f>VLOOKUP($B4783,Hosts!$A:$M,10,0)</f>
        <v>Within a few hours</v>
      </c>
      <c r="D4783" s="70">
        <f>VLOOKUP($B4783,Hosts!$A:$M,11,0)</f>
        <v>1</v>
      </c>
      <c r="E4783" s="70">
        <f>VLOOKUP($B4783,Hosts!$A:$M,12,0)</f>
        <v>0.43</v>
      </c>
      <c r="F4783" t="str">
        <f>VLOOKUP($B4783,Hosts!$A:$M,13,0)</f>
        <v>No</v>
      </c>
      <c r="G4783" t="str">
        <f>INDEX(Hosts!$A:$M, MATCH(Places!$B4783,Hosts!$A:$A,0), MATCH(Places!G$1,Hosts!$A$1:$M$1,0))</f>
        <v>Within a few hours</v>
      </c>
      <c r="H4783" s="70">
        <f>INDEX(Hosts!$A:$M, MATCH(Places!$B4783,Hosts!$A:$A,0), MATCH(Places!H$1,Hosts!$A$1:$M$1,0))</f>
        <v>1</v>
      </c>
      <c r="I4783" s="70">
        <f>INDEX(Hosts!$A:$M, MATCH(Places!$B4783,Hosts!$A:$A,0), MATCH(Places!I$1,Hosts!$A$1:$M$1,0))</f>
        <v>0.43</v>
      </c>
      <c r="J4783" t="str">
        <f>INDEX(Hosts!$A:$M, MATCH(Places!$B4783,Hosts!$A:$A,0), MATCH(Places!J$1,Hosts!$A$1:$M$1,0))</f>
        <v>No</v>
      </c>
      <c r="K4783">
        <v>13</v>
      </c>
      <c r="L4783" t="str">
        <f>VLOOKUP($K4783,Neighborhoods!$A:$C,2,0)</f>
        <v>Manhattan</v>
      </c>
      <c r="M4783" t="str">
        <f>VLOOKUP($K4783,Neighborhoods!$A:$C,3,0)</f>
        <v>Chelsea</v>
      </c>
      <c r="N4783" t="str">
        <f>INDEX(Neighborhoods!$A:$C, MATCH(Places!$K4783,Neighborhoods!$A:$A,0), MATCH(Places!N$1,Neighborhoods!$A$1:$C$1,0))</f>
        <v>Manhattan</v>
      </c>
      <c r="O4783" t="str">
        <f>INDEX(Neighborhoods!$A:$C, MATCH(Places!$K4783,Neighborhoods!$A:$A,0), MATCH(Places!O$1,Neighborhoods!$A$1:$C$1,0))</f>
        <v>Chelsea</v>
      </c>
      <c r="P4783" t="s">
        <v>11822</v>
      </c>
      <c r="Q4783" t="str">
        <f t="shared" si="296"/>
        <v>No</v>
      </c>
      <c r="R4783">
        <v>1</v>
      </c>
      <c r="S4783" t="str">
        <f t="shared" si="297"/>
        <v>Small</v>
      </c>
      <c r="T4783" s="50">
        <v>215</v>
      </c>
      <c r="U4783" s="70">
        <f t="shared" si="298"/>
        <v>0.04</v>
      </c>
      <c r="V4783" s="52">
        <v>5</v>
      </c>
      <c r="W4783" s="52" t="str" cm="1">
        <f t="array" ref="W4783">_xlfn.SWITCH(ROUND(V4783,0),5,"Excellent",4,"Good",3,"Ok","Bad")</f>
        <v>Excellent</v>
      </c>
      <c r="X4783">
        <v>5</v>
      </c>
      <c r="Y4783" t="str">
        <f t="shared" si="299"/>
        <v>No</v>
      </c>
      <c r="Z4783" s="68">
        <v>43621</v>
      </c>
      <c r="AA4783" s="68">
        <v>43789</v>
      </c>
      <c r="AB4783">
        <v>3</v>
      </c>
      <c r="AC4783" t="s">
        <v>15615</v>
      </c>
    </row>
    <row r="4784" spans="1:29" x14ac:dyDescent="0.3">
      <c r="A4784" t="s">
        <v>3343</v>
      </c>
      <c r="B4784">
        <v>1660</v>
      </c>
      <c r="C4784" t="str">
        <f>VLOOKUP($B4784,Hosts!$A:$M,10,0)</f>
        <v>Within a few hours</v>
      </c>
      <c r="D4784" s="70">
        <f>VLOOKUP($B4784,Hosts!$A:$M,11,0)</f>
        <v>1</v>
      </c>
      <c r="E4784" s="70">
        <f>VLOOKUP($B4784,Hosts!$A:$M,12,0)</f>
        <v>0.91</v>
      </c>
      <c r="F4784" t="str">
        <f>VLOOKUP($B4784,Hosts!$A:$M,13,0)</f>
        <v>Yes</v>
      </c>
      <c r="G4784" t="str">
        <f>INDEX(Hosts!$A:$M, MATCH(Places!$B4784,Hosts!$A:$A,0), MATCH(Places!G$1,Hosts!$A$1:$M$1,0))</f>
        <v>Within a few hours</v>
      </c>
      <c r="H4784" s="70">
        <f>INDEX(Hosts!$A:$M, MATCH(Places!$B4784,Hosts!$A:$A,0), MATCH(Places!H$1,Hosts!$A$1:$M$1,0))</f>
        <v>1</v>
      </c>
      <c r="I4784" s="70">
        <f>INDEX(Hosts!$A:$M, MATCH(Places!$B4784,Hosts!$A:$A,0), MATCH(Places!I$1,Hosts!$A$1:$M$1,0))</f>
        <v>0.91</v>
      </c>
      <c r="J4784" t="str">
        <f>INDEX(Hosts!$A:$M, MATCH(Places!$B4784,Hosts!$A:$A,0), MATCH(Places!J$1,Hosts!$A$1:$M$1,0))</f>
        <v>Yes</v>
      </c>
      <c r="K4784">
        <v>15</v>
      </c>
      <c r="L4784" t="str">
        <f>VLOOKUP($K4784,Neighborhoods!$A:$C,2,0)</f>
        <v>Manhattan</v>
      </c>
      <c r="M4784" t="str">
        <f>VLOOKUP($K4784,Neighborhoods!$A:$C,3,0)</f>
        <v>East Village</v>
      </c>
      <c r="N4784" t="str">
        <f>INDEX(Neighborhoods!$A:$C, MATCH(Places!$K4784,Neighborhoods!$A:$A,0), MATCH(Places!N$1,Neighborhoods!$A$1:$C$1,0))</f>
        <v>Manhattan</v>
      </c>
      <c r="O4784" t="str">
        <f>INDEX(Neighborhoods!$A:$C, MATCH(Places!$K4784,Neighborhoods!$A:$A,0), MATCH(Places!O$1,Neighborhoods!$A$1:$C$1,0))</f>
        <v>East Village</v>
      </c>
      <c r="P4784" t="s">
        <v>11822</v>
      </c>
      <c r="Q4784" t="str">
        <f t="shared" si="296"/>
        <v>No</v>
      </c>
      <c r="R4784">
        <v>2</v>
      </c>
      <c r="S4784" t="str">
        <f t="shared" si="297"/>
        <v>Small</v>
      </c>
      <c r="T4784" s="50">
        <v>150</v>
      </c>
      <c r="U4784" s="70">
        <f t="shared" si="298"/>
        <v>0.03</v>
      </c>
      <c r="V4784" s="52">
        <v>4.9400000000000004</v>
      </c>
      <c r="W4784" s="52" t="str" cm="1">
        <f t="array" ref="W4784">_xlfn.SWITCH(ROUND(V4784,0),5,"Excellent",4,"Good",3,"Ok","Bad")</f>
        <v>Excellent</v>
      </c>
      <c r="X4784">
        <v>16</v>
      </c>
      <c r="Y4784" t="str">
        <f t="shared" si="299"/>
        <v>No</v>
      </c>
      <c r="Z4784" s="68">
        <v>43611</v>
      </c>
      <c r="AA4784" s="68">
        <v>43878</v>
      </c>
      <c r="AB4784">
        <v>0</v>
      </c>
      <c r="AC4784" t="s">
        <v>15615</v>
      </c>
    </row>
    <row r="4785" spans="1:29" x14ac:dyDescent="0.3">
      <c r="A4785" t="s">
        <v>3344</v>
      </c>
      <c r="B4785">
        <v>2561</v>
      </c>
      <c r="C4785" t="str">
        <f>VLOOKUP($B4785,Hosts!$A:$M,10,0)</f>
        <v>Within an hour</v>
      </c>
      <c r="D4785" s="70">
        <f>VLOOKUP($B4785,Hosts!$A:$M,11,0)</f>
        <v>1</v>
      </c>
      <c r="E4785" s="70">
        <f>VLOOKUP($B4785,Hosts!$A:$M,12,0)</f>
        <v>0.99</v>
      </c>
      <c r="F4785" t="str">
        <f>VLOOKUP($B4785,Hosts!$A:$M,13,0)</f>
        <v>No</v>
      </c>
      <c r="G4785" t="str">
        <f>INDEX(Hosts!$A:$M, MATCH(Places!$B4785,Hosts!$A:$A,0), MATCH(Places!G$1,Hosts!$A$1:$M$1,0))</f>
        <v>Within an hour</v>
      </c>
      <c r="H4785" s="70">
        <f>INDEX(Hosts!$A:$M, MATCH(Places!$B4785,Hosts!$A:$A,0), MATCH(Places!H$1,Hosts!$A$1:$M$1,0))</f>
        <v>1</v>
      </c>
      <c r="I4785" s="70">
        <f>INDEX(Hosts!$A:$M, MATCH(Places!$B4785,Hosts!$A:$A,0), MATCH(Places!I$1,Hosts!$A$1:$M$1,0))</f>
        <v>0.99</v>
      </c>
      <c r="J4785" t="str">
        <f>INDEX(Hosts!$A:$M, MATCH(Places!$B4785,Hosts!$A:$A,0), MATCH(Places!J$1,Hosts!$A$1:$M$1,0))</f>
        <v>No</v>
      </c>
      <c r="K4785">
        <v>7</v>
      </c>
      <c r="L4785" t="str">
        <f>VLOOKUP($K4785,Neighborhoods!$A:$C,2,0)</f>
        <v>Brooklyn</v>
      </c>
      <c r="M4785" t="str">
        <f>VLOOKUP($K4785,Neighborhoods!$A:$C,3,0)</f>
        <v>Bedford-Stuyvesant</v>
      </c>
      <c r="N4785" t="str">
        <f>INDEX(Neighborhoods!$A:$C, MATCH(Places!$K4785,Neighborhoods!$A:$A,0), MATCH(Places!N$1,Neighborhoods!$A$1:$C$1,0))</f>
        <v>Brooklyn</v>
      </c>
      <c r="O4785" t="str">
        <f>INDEX(Neighborhoods!$A:$C, MATCH(Places!$K4785,Neighborhoods!$A:$A,0), MATCH(Places!O$1,Neighborhoods!$A$1:$C$1,0))</f>
        <v>Bedford-Stuyvesant</v>
      </c>
      <c r="P4785" t="s">
        <v>1</v>
      </c>
      <c r="Q4785" t="str">
        <f t="shared" si="296"/>
        <v>Yes</v>
      </c>
      <c r="R4785">
        <v>2</v>
      </c>
      <c r="S4785" t="str">
        <f t="shared" si="297"/>
        <v>Small</v>
      </c>
      <c r="T4785" s="50">
        <v>51</v>
      </c>
      <c r="U4785" s="70">
        <f t="shared" si="298"/>
        <v>0.03</v>
      </c>
      <c r="V4785" s="52">
        <v>4.7300000000000004</v>
      </c>
      <c r="W4785" s="52" t="str" cm="1">
        <f t="array" ref="W4785">_xlfn.SWITCH(ROUND(V4785,0),5,"Excellent",4,"Good",3,"Ok","Bad")</f>
        <v>Excellent</v>
      </c>
      <c r="X4785">
        <v>40</v>
      </c>
      <c r="Y4785" t="str">
        <f t="shared" si="299"/>
        <v>No</v>
      </c>
      <c r="Z4785" s="68">
        <v>43611</v>
      </c>
      <c r="AA4785" s="68">
        <v>44046</v>
      </c>
      <c r="AB4785">
        <v>179</v>
      </c>
      <c r="AC4785" t="s">
        <v>15615</v>
      </c>
    </row>
    <row r="4786" spans="1:29" x14ac:dyDescent="0.3">
      <c r="A4786" t="s">
        <v>14468</v>
      </c>
      <c r="B4786">
        <v>959</v>
      </c>
      <c r="C4786" t="str">
        <f>VLOOKUP($B4786,Hosts!$A:$M,10,0)</f>
        <v>Within a day</v>
      </c>
      <c r="D4786" s="70">
        <f>VLOOKUP($B4786,Hosts!$A:$M,11,0)</f>
        <v>1</v>
      </c>
      <c r="E4786" s="70">
        <f>VLOOKUP($B4786,Hosts!$A:$M,12,0)</f>
        <v>0.88</v>
      </c>
      <c r="F4786" t="str">
        <f>VLOOKUP($B4786,Hosts!$A:$M,13,0)</f>
        <v>No</v>
      </c>
      <c r="G4786" t="str">
        <f>INDEX(Hosts!$A:$M, MATCH(Places!$B4786,Hosts!$A:$A,0), MATCH(Places!G$1,Hosts!$A$1:$M$1,0))</f>
        <v>Within a day</v>
      </c>
      <c r="H4786" s="70">
        <f>INDEX(Hosts!$A:$M, MATCH(Places!$B4786,Hosts!$A:$A,0), MATCH(Places!H$1,Hosts!$A$1:$M$1,0))</f>
        <v>1</v>
      </c>
      <c r="I4786" s="70">
        <f>INDEX(Hosts!$A:$M, MATCH(Places!$B4786,Hosts!$A:$A,0), MATCH(Places!I$1,Hosts!$A$1:$M$1,0))</f>
        <v>0.88</v>
      </c>
      <c r="J4786" t="str">
        <f>INDEX(Hosts!$A:$M, MATCH(Places!$B4786,Hosts!$A:$A,0), MATCH(Places!J$1,Hosts!$A$1:$M$1,0))</f>
        <v>No</v>
      </c>
      <c r="K4786">
        <v>16</v>
      </c>
      <c r="L4786" t="str">
        <f>VLOOKUP($K4786,Neighborhoods!$A:$C,2,0)</f>
        <v>Manhattan</v>
      </c>
      <c r="M4786" t="str">
        <f>VLOOKUP($K4786,Neighborhoods!$A:$C,3,0)</f>
        <v>Harlem</v>
      </c>
      <c r="N4786" t="str">
        <f>INDEX(Neighborhoods!$A:$C, MATCH(Places!$K4786,Neighborhoods!$A:$A,0), MATCH(Places!N$1,Neighborhoods!$A$1:$C$1,0))</f>
        <v>Manhattan</v>
      </c>
      <c r="O4786" t="str">
        <f>INDEX(Neighborhoods!$A:$C, MATCH(Places!$K4786,Neighborhoods!$A:$A,0), MATCH(Places!O$1,Neighborhoods!$A$1:$C$1,0))</f>
        <v>Harlem</v>
      </c>
      <c r="P4786" t="s">
        <v>11822</v>
      </c>
      <c r="Q4786" t="str">
        <f t="shared" si="296"/>
        <v>No</v>
      </c>
      <c r="R4786">
        <v>2</v>
      </c>
      <c r="S4786" t="str">
        <f t="shared" si="297"/>
        <v>Small</v>
      </c>
      <c r="T4786" s="50">
        <v>110</v>
      </c>
      <c r="U4786" s="70">
        <f t="shared" si="298"/>
        <v>0.03</v>
      </c>
      <c r="V4786" s="52">
        <v>4.7300000000000004</v>
      </c>
      <c r="W4786" s="52" t="str" cm="1">
        <f t="array" ref="W4786">_xlfn.SWITCH(ROUND(V4786,0),5,"Excellent",4,"Good",3,"Ok","Bad")</f>
        <v>Excellent</v>
      </c>
      <c r="X4786">
        <v>11</v>
      </c>
      <c r="Y4786" t="str">
        <f t="shared" si="299"/>
        <v>No</v>
      </c>
      <c r="Z4786" s="68">
        <v>43633</v>
      </c>
      <c r="AA4786" s="68">
        <v>43989</v>
      </c>
      <c r="AB4786">
        <v>16</v>
      </c>
      <c r="AC4786" t="s">
        <v>15615</v>
      </c>
    </row>
    <row r="4787" spans="1:29" x14ac:dyDescent="0.3">
      <c r="A4787" t="s">
        <v>3408</v>
      </c>
      <c r="B4787">
        <v>3228</v>
      </c>
      <c r="C4787" t="str">
        <f>VLOOKUP($B4787,Hosts!$A:$M,10,0)</f>
        <v>Within a few hours</v>
      </c>
      <c r="D4787" s="70">
        <f>VLOOKUP($B4787,Hosts!$A:$M,11,0)</f>
        <v>1</v>
      </c>
      <c r="E4787" s="70">
        <f>VLOOKUP($B4787,Hosts!$A:$M,12,0)</f>
        <v>0.94</v>
      </c>
      <c r="F4787" t="str">
        <f>VLOOKUP($B4787,Hosts!$A:$M,13,0)</f>
        <v>No</v>
      </c>
      <c r="G4787" t="str">
        <f>INDEX(Hosts!$A:$M, MATCH(Places!$B4787,Hosts!$A:$A,0), MATCH(Places!G$1,Hosts!$A$1:$M$1,0))</f>
        <v>Within a few hours</v>
      </c>
      <c r="H4787" s="70">
        <f>INDEX(Hosts!$A:$M, MATCH(Places!$B4787,Hosts!$A:$A,0), MATCH(Places!H$1,Hosts!$A$1:$M$1,0))</f>
        <v>1</v>
      </c>
      <c r="I4787" s="70">
        <f>INDEX(Hosts!$A:$M, MATCH(Places!$B4787,Hosts!$A:$A,0), MATCH(Places!I$1,Hosts!$A$1:$M$1,0))</f>
        <v>0.94</v>
      </c>
      <c r="J4787" t="str">
        <f>INDEX(Hosts!$A:$M, MATCH(Places!$B4787,Hosts!$A:$A,0), MATCH(Places!J$1,Hosts!$A$1:$M$1,0))</f>
        <v>No</v>
      </c>
      <c r="K4787">
        <v>7</v>
      </c>
      <c r="L4787" t="str">
        <f>VLOOKUP($K4787,Neighborhoods!$A:$C,2,0)</f>
        <v>Brooklyn</v>
      </c>
      <c r="M4787" t="str">
        <f>VLOOKUP($K4787,Neighborhoods!$A:$C,3,0)</f>
        <v>Bedford-Stuyvesant</v>
      </c>
      <c r="N4787" t="str">
        <f>INDEX(Neighborhoods!$A:$C, MATCH(Places!$K4787,Neighborhoods!$A:$A,0), MATCH(Places!N$1,Neighborhoods!$A$1:$C$1,0))</f>
        <v>Brooklyn</v>
      </c>
      <c r="O4787" t="str">
        <f>INDEX(Neighborhoods!$A:$C, MATCH(Places!$K4787,Neighborhoods!$A:$A,0), MATCH(Places!O$1,Neighborhoods!$A$1:$C$1,0))</f>
        <v>Bedford-Stuyvesant</v>
      </c>
      <c r="P4787" t="s">
        <v>1</v>
      </c>
      <c r="Q4787" t="str">
        <f t="shared" si="296"/>
        <v>Yes</v>
      </c>
      <c r="R4787">
        <v>2</v>
      </c>
      <c r="S4787" t="str">
        <f t="shared" si="297"/>
        <v>Small</v>
      </c>
      <c r="T4787" s="50">
        <v>60</v>
      </c>
      <c r="U4787" s="70">
        <f t="shared" si="298"/>
        <v>0.03</v>
      </c>
      <c r="V4787" s="52">
        <v>4.75</v>
      </c>
      <c r="W4787" s="52" t="str" cm="1">
        <f t="array" ref="W4787">_xlfn.SWITCH(ROUND(V4787,0),5,"Excellent",4,"Good",3,"Ok","Bad")</f>
        <v>Excellent</v>
      </c>
      <c r="X4787">
        <v>4</v>
      </c>
      <c r="Y4787" t="str">
        <f t="shared" si="299"/>
        <v>No</v>
      </c>
      <c r="Z4787" s="68">
        <v>43671</v>
      </c>
      <c r="AA4787" s="68">
        <v>43709</v>
      </c>
      <c r="AB4787">
        <v>0</v>
      </c>
      <c r="AC4787" t="s">
        <v>15615</v>
      </c>
    </row>
    <row r="4788" spans="1:29" x14ac:dyDescent="0.3">
      <c r="A4788" t="s">
        <v>3345</v>
      </c>
      <c r="B4788">
        <v>2118</v>
      </c>
      <c r="C4788" t="str">
        <f>VLOOKUP($B4788,Hosts!$A:$M,10,0)</f>
        <v>Within a few hours</v>
      </c>
      <c r="D4788" s="70">
        <f>VLOOKUP($B4788,Hosts!$A:$M,11,0)</f>
        <v>0.9</v>
      </c>
      <c r="E4788" s="70">
        <f>VLOOKUP($B4788,Hosts!$A:$M,12,0)</f>
        <v>1</v>
      </c>
      <c r="F4788" t="str">
        <f>VLOOKUP($B4788,Hosts!$A:$M,13,0)</f>
        <v>Yes</v>
      </c>
      <c r="G4788" t="str">
        <f>INDEX(Hosts!$A:$M, MATCH(Places!$B4788,Hosts!$A:$A,0), MATCH(Places!G$1,Hosts!$A$1:$M$1,0))</f>
        <v>Within a few hours</v>
      </c>
      <c r="H4788" s="70">
        <f>INDEX(Hosts!$A:$M, MATCH(Places!$B4788,Hosts!$A:$A,0), MATCH(Places!H$1,Hosts!$A$1:$M$1,0))</f>
        <v>0.9</v>
      </c>
      <c r="I4788" s="70">
        <f>INDEX(Hosts!$A:$M, MATCH(Places!$B4788,Hosts!$A:$A,0), MATCH(Places!I$1,Hosts!$A$1:$M$1,0))</f>
        <v>1</v>
      </c>
      <c r="J4788" t="str">
        <f>INDEX(Hosts!$A:$M, MATCH(Places!$B4788,Hosts!$A:$A,0), MATCH(Places!J$1,Hosts!$A$1:$M$1,0))</f>
        <v>Yes</v>
      </c>
      <c r="K4788">
        <v>12</v>
      </c>
      <c r="L4788" t="str">
        <f>VLOOKUP($K4788,Neighborhoods!$A:$C,2,0)</f>
        <v>Brooklyn</v>
      </c>
      <c r="M4788" t="str">
        <f>VLOOKUP($K4788,Neighborhoods!$A:$C,3,0)</f>
        <v>Williamsburg</v>
      </c>
      <c r="N4788" t="str">
        <f>INDEX(Neighborhoods!$A:$C, MATCH(Places!$K4788,Neighborhoods!$A:$A,0), MATCH(Places!N$1,Neighborhoods!$A$1:$C$1,0))</f>
        <v>Brooklyn</v>
      </c>
      <c r="O4788" t="str">
        <f>INDEX(Neighborhoods!$A:$C, MATCH(Places!$K4788,Neighborhoods!$A:$A,0), MATCH(Places!O$1,Neighborhoods!$A$1:$C$1,0))</f>
        <v>Williamsburg</v>
      </c>
      <c r="P4788" t="s">
        <v>11822</v>
      </c>
      <c r="Q4788" t="str">
        <f t="shared" si="296"/>
        <v>No</v>
      </c>
      <c r="R4788">
        <v>3</v>
      </c>
      <c r="S4788" t="str">
        <f t="shared" si="297"/>
        <v>Medium</v>
      </c>
      <c r="T4788" s="50">
        <v>200</v>
      </c>
      <c r="U4788" s="70">
        <f t="shared" si="298"/>
        <v>0.04</v>
      </c>
      <c r="V4788" s="52">
        <v>5</v>
      </c>
      <c r="W4788" s="52" t="str" cm="1">
        <f t="array" ref="W4788">_xlfn.SWITCH(ROUND(V4788,0),5,"Excellent",4,"Good",3,"Ok","Bad")</f>
        <v>Excellent</v>
      </c>
      <c r="X4788">
        <v>48</v>
      </c>
      <c r="Y4788" t="str">
        <f t="shared" si="299"/>
        <v>No</v>
      </c>
      <c r="Z4788" s="68">
        <v>43616</v>
      </c>
      <c r="AA4788" s="68">
        <v>44038</v>
      </c>
      <c r="AB4788">
        <v>110</v>
      </c>
      <c r="AC4788" t="s">
        <v>15615</v>
      </c>
    </row>
    <row r="4789" spans="1:29" x14ac:dyDescent="0.3">
      <c r="A4789" t="s">
        <v>3346</v>
      </c>
      <c r="B4789">
        <v>1919</v>
      </c>
      <c r="C4789" t="str">
        <f>VLOOKUP($B4789,Hosts!$A:$M,10,0)</f>
        <v>Within an hour</v>
      </c>
      <c r="D4789" s="70">
        <f>VLOOKUP($B4789,Hosts!$A:$M,11,0)</f>
        <v>1</v>
      </c>
      <c r="E4789" s="70">
        <f>VLOOKUP($B4789,Hosts!$A:$M,12,0)</f>
        <v>0.99</v>
      </c>
      <c r="F4789" t="str">
        <f>VLOOKUP($B4789,Hosts!$A:$M,13,0)</f>
        <v>No</v>
      </c>
      <c r="G4789" t="str">
        <f>INDEX(Hosts!$A:$M, MATCH(Places!$B4789,Hosts!$A:$A,0), MATCH(Places!G$1,Hosts!$A$1:$M$1,0))</f>
        <v>Within an hour</v>
      </c>
      <c r="H4789" s="70">
        <f>INDEX(Hosts!$A:$M, MATCH(Places!$B4789,Hosts!$A:$A,0), MATCH(Places!H$1,Hosts!$A$1:$M$1,0))</f>
        <v>1</v>
      </c>
      <c r="I4789" s="70">
        <f>INDEX(Hosts!$A:$M, MATCH(Places!$B4789,Hosts!$A:$A,0), MATCH(Places!I$1,Hosts!$A$1:$M$1,0))</f>
        <v>0.99</v>
      </c>
      <c r="J4789" t="str">
        <f>INDEX(Hosts!$A:$M, MATCH(Places!$B4789,Hosts!$A:$A,0), MATCH(Places!J$1,Hosts!$A$1:$M$1,0))</f>
        <v>No</v>
      </c>
      <c r="K4789">
        <v>20</v>
      </c>
      <c r="L4789" t="str">
        <f>VLOOKUP($K4789,Neighborhoods!$A:$C,2,0)</f>
        <v>Manhattan</v>
      </c>
      <c r="M4789" t="str">
        <f>VLOOKUP($K4789,Neighborhoods!$A:$C,3,0)</f>
        <v>Upper West Side</v>
      </c>
      <c r="N4789" t="str">
        <f>INDEX(Neighborhoods!$A:$C, MATCH(Places!$K4789,Neighborhoods!$A:$A,0), MATCH(Places!N$1,Neighborhoods!$A$1:$C$1,0))</f>
        <v>Manhattan</v>
      </c>
      <c r="O4789" t="str">
        <f>INDEX(Neighborhoods!$A:$C, MATCH(Places!$K4789,Neighborhoods!$A:$A,0), MATCH(Places!O$1,Neighborhoods!$A$1:$C$1,0))</f>
        <v>Upper West Side</v>
      </c>
      <c r="P4789" t="s">
        <v>1</v>
      </c>
      <c r="Q4789" t="str">
        <f t="shared" si="296"/>
        <v>Yes</v>
      </c>
      <c r="R4789">
        <v>2</v>
      </c>
      <c r="S4789" t="str">
        <f t="shared" si="297"/>
        <v>Small</v>
      </c>
      <c r="T4789" s="50">
        <v>97</v>
      </c>
      <c r="U4789" s="70">
        <f t="shared" si="298"/>
        <v>0.03</v>
      </c>
      <c r="V4789" s="52">
        <v>4.88</v>
      </c>
      <c r="W4789" s="52" t="str" cm="1">
        <f t="array" ref="W4789">_xlfn.SWITCH(ROUND(V4789,0),5,"Excellent",4,"Good",3,"Ok","Bad")</f>
        <v>Excellent</v>
      </c>
      <c r="X4789">
        <v>17</v>
      </c>
      <c r="Y4789" t="str">
        <f t="shared" si="299"/>
        <v>No</v>
      </c>
      <c r="Z4789" s="68">
        <v>43619</v>
      </c>
      <c r="AA4789" s="68">
        <v>43814</v>
      </c>
      <c r="AB4789">
        <v>0</v>
      </c>
      <c r="AC4789" t="s">
        <v>15616</v>
      </c>
    </row>
    <row r="4790" spans="1:29" x14ac:dyDescent="0.3">
      <c r="A4790" t="s">
        <v>3347</v>
      </c>
      <c r="B4790">
        <v>3859</v>
      </c>
      <c r="C4790" t="str">
        <f>VLOOKUP($B4790,Hosts!$A:$M,10,0)</f>
        <v>Within an hour</v>
      </c>
      <c r="D4790" s="70">
        <f>VLOOKUP($B4790,Hosts!$A:$M,11,0)</f>
        <v>1</v>
      </c>
      <c r="E4790" s="70">
        <f>VLOOKUP($B4790,Hosts!$A:$M,12,0)</f>
        <v>0.99</v>
      </c>
      <c r="F4790" t="str">
        <f>VLOOKUP($B4790,Hosts!$A:$M,13,0)</f>
        <v>Yes</v>
      </c>
      <c r="G4790" t="str">
        <f>INDEX(Hosts!$A:$M, MATCH(Places!$B4790,Hosts!$A:$A,0), MATCH(Places!G$1,Hosts!$A$1:$M$1,0))</f>
        <v>Within an hour</v>
      </c>
      <c r="H4790" s="70">
        <f>INDEX(Hosts!$A:$M, MATCH(Places!$B4790,Hosts!$A:$A,0), MATCH(Places!H$1,Hosts!$A$1:$M$1,0))</f>
        <v>1</v>
      </c>
      <c r="I4790" s="70">
        <f>INDEX(Hosts!$A:$M, MATCH(Places!$B4790,Hosts!$A:$A,0), MATCH(Places!I$1,Hosts!$A$1:$M$1,0))</f>
        <v>0.99</v>
      </c>
      <c r="J4790" t="str">
        <f>INDEX(Hosts!$A:$M, MATCH(Places!$B4790,Hosts!$A:$A,0), MATCH(Places!J$1,Hosts!$A$1:$M$1,0))</f>
        <v>Yes</v>
      </c>
      <c r="K4790">
        <v>25</v>
      </c>
      <c r="L4790" t="str">
        <f>VLOOKUP($K4790,Neighborhoods!$A:$C,2,0)</f>
        <v>Queens</v>
      </c>
      <c r="M4790" t="str">
        <f>VLOOKUP($K4790,Neighborhoods!$A:$C,3,0)</f>
        <v>Ridgewood</v>
      </c>
      <c r="N4790" t="str">
        <f>INDEX(Neighborhoods!$A:$C, MATCH(Places!$K4790,Neighborhoods!$A:$A,0), MATCH(Places!N$1,Neighborhoods!$A$1:$C$1,0))</f>
        <v>Queens</v>
      </c>
      <c r="O4790" t="str">
        <f>INDEX(Neighborhoods!$A:$C, MATCH(Places!$K4790,Neighborhoods!$A:$A,0), MATCH(Places!O$1,Neighborhoods!$A$1:$C$1,0))</f>
        <v>Ridgewood</v>
      </c>
      <c r="P4790" t="s">
        <v>1</v>
      </c>
      <c r="Q4790" t="str">
        <f t="shared" si="296"/>
        <v>Yes</v>
      </c>
      <c r="R4790">
        <v>2</v>
      </c>
      <c r="S4790" t="str">
        <f t="shared" si="297"/>
        <v>Small</v>
      </c>
      <c r="T4790" s="50">
        <v>57</v>
      </c>
      <c r="U4790" s="70">
        <f t="shared" si="298"/>
        <v>0.03</v>
      </c>
      <c r="V4790" s="52">
        <v>4.99</v>
      </c>
      <c r="W4790" s="52" t="str" cm="1">
        <f t="array" ref="W4790">_xlfn.SWITCH(ROUND(V4790,0),5,"Excellent",4,"Good",3,"Ok","Bad")</f>
        <v>Excellent</v>
      </c>
      <c r="X4790">
        <v>98</v>
      </c>
      <c r="Y4790" t="str">
        <f t="shared" si="299"/>
        <v>No</v>
      </c>
      <c r="Z4790" s="68">
        <v>43596</v>
      </c>
      <c r="AA4790" s="68">
        <v>44050</v>
      </c>
      <c r="AB4790">
        <v>266</v>
      </c>
      <c r="AC4790" t="s">
        <v>15615</v>
      </c>
    </row>
    <row r="4791" spans="1:29" x14ac:dyDescent="0.3">
      <c r="A4791" t="s">
        <v>3348</v>
      </c>
      <c r="B4791">
        <v>1256</v>
      </c>
      <c r="C4791" t="str">
        <f>VLOOKUP($B4791,Hosts!$A:$M,10,0)</f>
        <v>Within an hour</v>
      </c>
      <c r="D4791" s="70">
        <f>VLOOKUP($B4791,Hosts!$A:$M,11,0)</f>
        <v>0.8</v>
      </c>
      <c r="E4791" s="70">
        <f>VLOOKUP($B4791,Hosts!$A:$M,12,0)</f>
        <v>1</v>
      </c>
      <c r="F4791" t="str">
        <f>VLOOKUP($B4791,Hosts!$A:$M,13,0)</f>
        <v>Yes</v>
      </c>
      <c r="G4791" t="str">
        <f>INDEX(Hosts!$A:$M, MATCH(Places!$B4791,Hosts!$A:$A,0), MATCH(Places!G$1,Hosts!$A$1:$M$1,0))</f>
        <v>Within an hour</v>
      </c>
      <c r="H4791" s="70">
        <f>INDEX(Hosts!$A:$M, MATCH(Places!$B4791,Hosts!$A:$A,0), MATCH(Places!H$1,Hosts!$A$1:$M$1,0))</f>
        <v>0.8</v>
      </c>
      <c r="I4791" s="70">
        <f>INDEX(Hosts!$A:$M, MATCH(Places!$B4791,Hosts!$A:$A,0), MATCH(Places!I$1,Hosts!$A$1:$M$1,0))</f>
        <v>1</v>
      </c>
      <c r="J4791" t="str">
        <f>INDEX(Hosts!$A:$M, MATCH(Places!$B4791,Hosts!$A:$A,0), MATCH(Places!J$1,Hosts!$A$1:$M$1,0))</f>
        <v>Yes</v>
      </c>
      <c r="K4791">
        <v>17</v>
      </c>
      <c r="L4791" t="str">
        <f>VLOOKUP($K4791,Neighborhoods!$A:$C,2,0)</f>
        <v>Manhattan</v>
      </c>
      <c r="M4791" t="str">
        <f>VLOOKUP($K4791,Neighborhoods!$A:$C,3,0)</f>
        <v>Hell's Kitchen</v>
      </c>
      <c r="N4791" t="str">
        <f>INDEX(Neighborhoods!$A:$C, MATCH(Places!$K4791,Neighborhoods!$A:$A,0), MATCH(Places!N$1,Neighborhoods!$A$1:$C$1,0))</f>
        <v>Manhattan</v>
      </c>
      <c r="O4791" t="str">
        <f>INDEX(Neighborhoods!$A:$C, MATCH(Places!$K4791,Neighborhoods!$A:$A,0), MATCH(Places!O$1,Neighborhoods!$A$1:$C$1,0))</f>
        <v>Hell's Kitchen</v>
      </c>
      <c r="P4791" t="s">
        <v>11822</v>
      </c>
      <c r="Q4791" t="str">
        <f t="shared" si="296"/>
        <v>No</v>
      </c>
      <c r="R4791">
        <v>2</v>
      </c>
      <c r="S4791" t="str">
        <f t="shared" si="297"/>
        <v>Small</v>
      </c>
      <c r="T4791" s="50">
        <v>175</v>
      </c>
      <c r="U4791" s="70">
        <f t="shared" si="298"/>
        <v>0.03</v>
      </c>
      <c r="V4791" s="52">
        <v>4.91</v>
      </c>
      <c r="W4791" s="52" t="str" cm="1">
        <f t="array" ref="W4791">_xlfn.SWITCH(ROUND(V4791,0),5,"Excellent",4,"Good",3,"Ok","Bad")</f>
        <v>Excellent</v>
      </c>
      <c r="X4791">
        <v>22</v>
      </c>
      <c r="Y4791" t="str">
        <f t="shared" si="299"/>
        <v>No</v>
      </c>
      <c r="Z4791" s="68">
        <v>43633</v>
      </c>
      <c r="AA4791" s="68">
        <v>44018</v>
      </c>
      <c r="AB4791">
        <v>10</v>
      </c>
      <c r="AC4791" t="s">
        <v>15616</v>
      </c>
    </row>
    <row r="4792" spans="1:29" x14ac:dyDescent="0.3">
      <c r="A4792" t="s">
        <v>3349</v>
      </c>
      <c r="B4792">
        <v>261</v>
      </c>
      <c r="C4792" t="str">
        <f>VLOOKUP($B4792,Hosts!$A:$M,10,0)</f>
        <v>Within a few hours</v>
      </c>
      <c r="D4792" s="70">
        <f>VLOOKUP($B4792,Hosts!$A:$M,11,0)</f>
        <v>1</v>
      </c>
      <c r="E4792" s="70">
        <f>VLOOKUP($B4792,Hosts!$A:$M,12,0)</f>
        <v>1</v>
      </c>
      <c r="F4792" t="str">
        <f>VLOOKUP($B4792,Hosts!$A:$M,13,0)</f>
        <v>Yes</v>
      </c>
      <c r="G4792" t="str">
        <f>INDEX(Hosts!$A:$M, MATCH(Places!$B4792,Hosts!$A:$A,0), MATCH(Places!G$1,Hosts!$A$1:$M$1,0))</f>
        <v>Within a few hours</v>
      </c>
      <c r="H4792" s="70">
        <f>INDEX(Hosts!$A:$M, MATCH(Places!$B4792,Hosts!$A:$A,0), MATCH(Places!H$1,Hosts!$A$1:$M$1,0))</f>
        <v>1</v>
      </c>
      <c r="I4792" s="70">
        <f>INDEX(Hosts!$A:$M, MATCH(Places!$B4792,Hosts!$A:$A,0), MATCH(Places!I$1,Hosts!$A$1:$M$1,0))</f>
        <v>1</v>
      </c>
      <c r="J4792" t="str">
        <f>INDEX(Hosts!$A:$M, MATCH(Places!$B4792,Hosts!$A:$A,0), MATCH(Places!J$1,Hosts!$A$1:$M$1,0))</f>
        <v>Yes</v>
      </c>
      <c r="K4792">
        <v>7</v>
      </c>
      <c r="L4792" t="str">
        <f>VLOOKUP($K4792,Neighborhoods!$A:$C,2,0)</f>
        <v>Brooklyn</v>
      </c>
      <c r="M4792" t="str">
        <f>VLOOKUP($K4792,Neighborhoods!$A:$C,3,0)</f>
        <v>Bedford-Stuyvesant</v>
      </c>
      <c r="N4792" t="str">
        <f>INDEX(Neighborhoods!$A:$C, MATCH(Places!$K4792,Neighborhoods!$A:$A,0), MATCH(Places!N$1,Neighborhoods!$A$1:$C$1,0))</f>
        <v>Brooklyn</v>
      </c>
      <c r="O4792" t="str">
        <f>INDEX(Neighborhoods!$A:$C, MATCH(Places!$K4792,Neighborhoods!$A:$A,0), MATCH(Places!O$1,Neighborhoods!$A$1:$C$1,0))</f>
        <v>Bedford-Stuyvesant</v>
      </c>
      <c r="P4792" t="s">
        <v>11822</v>
      </c>
      <c r="Q4792" t="str">
        <f t="shared" si="296"/>
        <v>No</v>
      </c>
      <c r="R4792">
        <v>3</v>
      </c>
      <c r="S4792" t="str">
        <f t="shared" si="297"/>
        <v>Medium</v>
      </c>
      <c r="T4792" s="50">
        <v>75</v>
      </c>
      <c r="U4792" s="70">
        <f t="shared" si="298"/>
        <v>0.03</v>
      </c>
      <c r="V4792" s="52">
        <v>5</v>
      </c>
      <c r="W4792" s="52" t="str" cm="1">
        <f t="array" ref="W4792">_xlfn.SWITCH(ROUND(V4792,0),5,"Excellent",4,"Good",3,"Ok","Bad")</f>
        <v>Excellent</v>
      </c>
      <c r="X4792">
        <v>11</v>
      </c>
      <c r="Y4792" t="str">
        <f t="shared" si="299"/>
        <v>No</v>
      </c>
      <c r="Z4792" s="68">
        <v>43606</v>
      </c>
      <c r="AA4792" s="68">
        <v>43877</v>
      </c>
      <c r="AB4792">
        <v>0</v>
      </c>
      <c r="AC4792" t="s">
        <v>15615</v>
      </c>
    </row>
    <row r="4793" spans="1:29" x14ac:dyDescent="0.3">
      <c r="A4793" t="s">
        <v>3350</v>
      </c>
      <c r="B4793">
        <v>3859</v>
      </c>
      <c r="C4793" t="str">
        <f>VLOOKUP($B4793,Hosts!$A:$M,10,0)</f>
        <v>Within an hour</v>
      </c>
      <c r="D4793" s="70">
        <f>VLOOKUP($B4793,Hosts!$A:$M,11,0)</f>
        <v>1</v>
      </c>
      <c r="E4793" s="70">
        <f>VLOOKUP($B4793,Hosts!$A:$M,12,0)</f>
        <v>0.99</v>
      </c>
      <c r="F4793" t="str">
        <f>VLOOKUP($B4793,Hosts!$A:$M,13,0)</f>
        <v>Yes</v>
      </c>
      <c r="G4793" t="str">
        <f>INDEX(Hosts!$A:$M, MATCH(Places!$B4793,Hosts!$A:$A,0), MATCH(Places!G$1,Hosts!$A$1:$M$1,0))</f>
        <v>Within an hour</v>
      </c>
      <c r="H4793" s="70">
        <f>INDEX(Hosts!$A:$M, MATCH(Places!$B4793,Hosts!$A:$A,0), MATCH(Places!H$1,Hosts!$A$1:$M$1,0))</f>
        <v>1</v>
      </c>
      <c r="I4793" s="70">
        <f>INDEX(Hosts!$A:$M, MATCH(Places!$B4793,Hosts!$A:$A,0), MATCH(Places!I$1,Hosts!$A$1:$M$1,0))</f>
        <v>0.99</v>
      </c>
      <c r="J4793" t="str">
        <f>INDEX(Hosts!$A:$M, MATCH(Places!$B4793,Hosts!$A:$A,0), MATCH(Places!J$1,Hosts!$A$1:$M$1,0))</f>
        <v>Yes</v>
      </c>
      <c r="K4793">
        <v>25</v>
      </c>
      <c r="L4793" t="str">
        <f>VLOOKUP($K4793,Neighborhoods!$A:$C,2,0)</f>
        <v>Queens</v>
      </c>
      <c r="M4793" t="str">
        <f>VLOOKUP($K4793,Neighborhoods!$A:$C,3,0)</f>
        <v>Ridgewood</v>
      </c>
      <c r="N4793" t="str">
        <f>INDEX(Neighborhoods!$A:$C, MATCH(Places!$K4793,Neighborhoods!$A:$A,0), MATCH(Places!N$1,Neighborhoods!$A$1:$C$1,0))</f>
        <v>Queens</v>
      </c>
      <c r="O4793" t="str">
        <f>INDEX(Neighborhoods!$A:$C, MATCH(Places!$K4793,Neighborhoods!$A:$A,0), MATCH(Places!O$1,Neighborhoods!$A$1:$C$1,0))</f>
        <v>Ridgewood</v>
      </c>
      <c r="P4793" t="s">
        <v>1</v>
      </c>
      <c r="Q4793" t="str">
        <f t="shared" si="296"/>
        <v>Yes</v>
      </c>
      <c r="R4793">
        <v>2</v>
      </c>
      <c r="S4793" t="str">
        <f t="shared" si="297"/>
        <v>Small</v>
      </c>
      <c r="T4793" s="50">
        <v>51</v>
      </c>
      <c r="U4793" s="70">
        <f t="shared" si="298"/>
        <v>0.03</v>
      </c>
      <c r="V4793" s="52">
        <v>4.9800000000000004</v>
      </c>
      <c r="W4793" s="52" t="str" cm="1">
        <f t="array" ref="W4793">_xlfn.SWITCH(ROUND(V4793,0),5,"Excellent",4,"Good",3,"Ok","Bad")</f>
        <v>Excellent</v>
      </c>
      <c r="X4793">
        <v>108</v>
      </c>
      <c r="Y4793" t="str">
        <f t="shared" si="299"/>
        <v>Yes</v>
      </c>
      <c r="Z4793" s="68">
        <v>43596</v>
      </c>
      <c r="AA4793" s="68">
        <v>44057</v>
      </c>
      <c r="AB4793">
        <v>259</v>
      </c>
      <c r="AC4793" t="s">
        <v>15615</v>
      </c>
    </row>
    <row r="4794" spans="1:29" x14ac:dyDescent="0.3">
      <c r="A4794" t="s">
        <v>14127</v>
      </c>
      <c r="B4794">
        <v>3860</v>
      </c>
      <c r="C4794" t="str">
        <f>VLOOKUP($B4794,Hosts!$A:$M,10,0)</f>
        <v>Within an hour</v>
      </c>
      <c r="D4794" s="70">
        <f>VLOOKUP($B4794,Hosts!$A:$M,11,0)</f>
        <v>1</v>
      </c>
      <c r="E4794" s="70">
        <f>VLOOKUP($B4794,Hosts!$A:$M,12,0)</f>
        <v>1</v>
      </c>
      <c r="F4794" t="str">
        <f>VLOOKUP($B4794,Hosts!$A:$M,13,0)</f>
        <v>Yes</v>
      </c>
      <c r="G4794" t="str">
        <f>INDEX(Hosts!$A:$M, MATCH(Places!$B4794,Hosts!$A:$A,0), MATCH(Places!G$1,Hosts!$A$1:$M$1,0))</f>
        <v>Within an hour</v>
      </c>
      <c r="H4794" s="70">
        <f>INDEX(Hosts!$A:$M, MATCH(Places!$B4794,Hosts!$A:$A,0), MATCH(Places!H$1,Hosts!$A$1:$M$1,0))</f>
        <v>1</v>
      </c>
      <c r="I4794" s="70">
        <f>INDEX(Hosts!$A:$M, MATCH(Places!$B4794,Hosts!$A:$A,0), MATCH(Places!I$1,Hosts!$A$1:$M$1,0))</f>
        <v>1</v>
      </c>
      <c r="J4794" t="str">
        <f>INDEX(Hosts!$A:$M, MATCH(Places!$B4794,Hosts!$A:$A,0), MATCH(Places!J$1,Hosts!$A$1:$M$1,0))</f>
        <v>Yes</v>
      </c>
      <c r="K4794">
        <v>20</v>
      </c>
      <c r="L4794" t="str">
        <f>VLOOKUP($K4794,Neighborhoods!$A:$C,2,0)</f>
        <v>Manhattan</v>
      </c>
      <c r="M4794" t="str">
        <f>VLOOKUP($K4794,Neighborhoods!$A:$C,3,0)</f>
        <v>Upper West Side</v>
      </c>
      <c r="N4794" t="str">
        <f>INDEX(Neighborhoods!$A:$C, MATCH(Places!$K4794,Neighborhoods!$A:$A,0), MATCH(Places!N$1,Neighborhoods!$A$1:$C$1,0))</f>
        <v>Manhattan</v>
      </c>
      <c r="O4794" t="str">
        <f>INDEX(Neighborhoods!$A:$C, MATCH(Places!$K4794,Neighborhoods!$A:$A,0), MATCH(Places!O$1,Neighborhoods!$A$1:$C$1,0))</f>
        <v>Upper West Side</v>
      </c>
      <c r="P4794" t="s">
        <v>11822</v>
      </c>
      <c r="Q4794" t="str">
        <f t="shared" si="296"/>
        <v>No</v>
      </c>
      <c r="R4794">
        <v>5</v>
      </c>
      <c r="S4794" t="str">
        <f t="shared" si="297"/>
        <v>Medium</v>
      </c>
      <c r="T4794" s="50">
        <v>110</v>
      </c>
      <c r="U4794" s="70">
        <f t="shared" si="298"/>
        <v>0.03</v>
      </c>
      <c r="V4794" s="52">
        <v>4.82</v>
      </c>
      <c r="W4794" s="52" t="str" cm="1">
        <f t="array" ref="W4794">_xlfn.SWITCH(ROUND(V4794,0),5,"Excellent",4,"Good",3,"Ok","Bad")</f>
        <v>Excellent</v>
      </c>
      <c r="X4794">
        <v>50</v>
      </c>
      <c r="Y4794" t="str">
        <f t="shared" si="299"/>
        <v>No</v>
      </c>
      <c r="Z4794" s="68">
        <v>43596</v>
      </c>
      <c r="AA4794" s="68">
        <v>44051</v>
      </c>
      <c r="AB4794">
        <v>33</v>
      </c>
      <c r="AC4794" t="s">
        <v>15616</v>
      </c>
    </row>
    <row r="4795" spans="1:29" x14ac:dyDescent="0.3">
      <c r="A4795" t="s">
        <v>13631</v>
      </c>
      <c r="B4795">
        <v>2124</v>
      </c>
      <c r="C4795" t="str">
        <f>VLOOKUP($B4795,Hosts!$A:$M,10,0)</f>
        <v>Within an hour</v>
      </c>
      <c r="D4795" s="70">
        <f>VLOOKUP($B4795,Hosts!$A:$M,11,0)</f>
        <v>1</v>
      </c>
      <c r="E4795" s="70">
        <f>VLOOKUP($B4795,Hosts!$A:$M,12,0)</f>
        <v>1</v>
      </c>
      <c r="F4795" t="str">
        <f>VLOOKUP($B4795,Hosts!$A:$M,13,0)</f>
        <v>Yes</v>
      </c>
      <c r="G4795" t="str">
        <f>INDEX(Hosts!$A:$M, MATCH(Places!$B4795,Hosts!$A:$A,0), MATCH(Places!G$1,Hosts!$A$1:$M$1,0))</f>
        <v>Within an hour</v>
      </c>
      <c r="H4795" s="70">
        <f>INDEX(Hosts!$A:$M, MATCH(Places!$B4795,Hosts!$A:$A,0), MATCH(Places!H$1,Hosts!$A$1:$M$1,0))</f>
        <v>1</v>
      </c>
      <c r="I4795" s="70">
        <f>INDEX(Hosts!$A:$M, MATCH(Places!$B4795,Hosts!$A:$A,0), MATCH(Places!I$1,Hosts!$A$1:$M$1,0))</f>
        <v>1</v>
      </c>
      <c r="J4795" t="str">
        <f>INDEX(Hosts!$A:$M, MATCH(Places!$B4795,Hosts!$A:$A,0), MATCH(Places!J$1,Hosts!$A$1:$M$1,0))</f>
        <v>Yes</v>
      </c>
      <c r="K4795">
        <v>15</v>
      </c>
      <c r="L4795" t="str">
        <f>VLOOKUP($K4795,Neighborhoods!$A:$C,2,0)</f>
        <v>Manhattan</v>
      </c>
      <c r="M4795" t="str">
        <f>VLOOKUP($K4795,Neighborhoods!$A:$C,3,0)</f>
        <v>East Village</v>
      </c>
      <c r="N4795" t="str">
        <f>INDEX(Neighborhoods!$A:$C, MATCH(Places!$K4795,Neighborhoods!$A:$A,0), MATCH(Places!N$1,Neighborhoods!$A$1:$C$1,0))</f>
        <v>Manhattan</v>
      </c>
      <c r="O4795" t="str">
        <f>INDEX(Neighborhoods!$A:$C, MATCH(Places!$K4795,Neighborhoods!$A:$A,0), MATCH(Places!O$1,Neighborhoods!$A$1:$C$1,0))</f>
        <v>East Village</v>
      </c>
      <c r="P4795" t="s">
        <v>11822</v>
      </c>
      <c r="Q4795" t="str">
        <f t="shared" si="296"/>
        <v>No</v>
      </c>
      <c r="R4795">
        <v>2</v>
      </c>
      <c r="S4795" t="str">
        <f t="shared" si="297"/>
        <v>Small</v>
      </c>
      <c r="T4795" s="50">
        <v>490</v>
      </c>
      <c r="U4795" s="70">
        <f t="shared" si="298"/>
        <v>0.04</v>
      </c>
      <c r="V4795" s="52">
        <v>5</v>
      </c>
      <c r="W4795" s="52" t="str" cm="1">
        <f t="array" ref="W4795">_xlfn.SWITCH(ROUND(V4795,0),5,"Excellent",4,"Good",3,"Ok","Bad")</f>
        <v>Excellent</v>
      </c>
      <c r="X4795">
        <v>5</v>
      </c>
      <c r="Y4795" t="str">
        <f t="shared" si="299"/>
        <v>No</v>
      </c>
      <c r="Z4795" s="68">
        <v>43651</v>
      </c>
      <c r="AA4795" s="68">
        <v>43899</v>
      </c>
      <c r="AB4795">
        <v>0</v>
      </c>
      <c r="AC4795" t="s">
        <v>15615</v>
      </c>
    </row>
    <row r="4796" spans="1:29" x14ac:dyDescent="0.3">
      <c r="A4796" t="s">
        <v>3351</v>
      </c>
      <c r="B4796">
        <v>1837</v>
      </c>
      <c r="C4796" t="str">
        <f>VLOOKUP($B4796,Hosts!$A:$M,10,0)</f>
        <v>Within a few hours</v>
      </c>
      <c r="D4796" s="70">
        <f>VLOOKUP($B4796,Hosts!$A:$M,11,0)</f>
        <v>1</v>
      </c>
      <c r="E4796" s="70">
        <f>VLOOKUP($B4796,Hosts!$A:$M,12,0)</f>
        <v>0.93</v>
      </c>
      <c r="F4796" t="str">
        <f>VLOOKUP($B4796,Hosts!$A:$M,13,0)</f>
        <v>Yes</v>
      </c>
      <c r="G4796" t="str">
        <f>INDEX(Hosts!$A:$M, MATCH(Places!$B4796,Hosts!$A:$A,0), MATCH(Places!G$1,Hosts!$A$1:$M$1,0))</f>
        <v>Within a few hours</v>
      </c>
      <c r="H4796" s="70">
        <f>INDEX(Hosts!$A:$M, MATCH(Places!$B4796,Hosts!$A:$A,0), MATCH(Places!H$1,Hosts!$A$1:$M$1,0))</f>
        <v>1</v>
      </c>
      <c r="I4796" s="70">
        <f>INDEX(Hosts!$A:$M, MATCH(Places!$B4796,Hosts!$A:$A,0), MATCH(Places!I$1,Hosts!$A$1:$M$1,0))</f>
        <v>0.93</v>
      </c>
      <c r="J4796" t="str">
        <f>INDEX(Hosts!$A:$M, MATCH(Places!$B4796,Hosts!$A:$A,0), MATCH(Places!J$1,Hosts!$A$1:$M$1,0))</f>
        <v>Yes</v>
      </c>
      <c r="K4796">
        <v>9</v>
      </c>
      <c r="L4796" t="str">
        <f>VLOOKUP($K4796,Neighborhoods!$A:$C,2,0)</f>
        <v>Brooklyn</v>
      </c>
      <c r="M4796" t="str">
        <f>VLOOKUP($K4796,Neighborhoods!$A:$C,3,0)</f>
        <v>Crown Heights</v>
      </c>
      <c r="N4796" t="str">
        <f>INDEX(Neighborhoods!$A:$C, MATCH(Places!$K4796,Neighborhoods!$A:$A,0), MATCH(Places!N$1,Neighborhoods!$A$1:$C$1,0))</f>
        <v>Brooklyn</v>
      </c>
      <c r="O4796" t="str">
        <f>INDEX(Neighborhoods!$A:$C, MATCH(Places!$K4796,Neighborhoods!$A:$A,0), MATCH(Places!O$1,Neighborhoods!$A$1:$C$1,0))</f>
        <v>Crown Heights</v>
      </c>
      <c r="P4796" t="s">
        <v>11822</v>
      </c>
      <c r="Q4796" t="str">
        <f t="shared" si="296"/>
        <v>No</v>
      </c>
      <c r="R4796">
        <v>16</v>
      </c>
      <c r="S4796" t="str">
        <f t="shared" si="297"/>
        <v>Large</v>
      </c>
      <c r="T4796" s="50">
        <v>4000</v>
      </c>
      <c r="U4796" s="70">
        <f t="shared" si="298"/>
        <v>7.0000000000000007E-2</v>
      </c>
      <c r="V4796" s="52">
        <v>5</v>
      </c>
      <c r="W4796" s="52" t="str" cm="1">
        <f t="array" ref="W4796">_xlfn.SWITCH(ROUND(V4796,0),5,"Excellent",4,"Good",3,"Ok","Bad")</f>
        <v>Excellent</v>
      </c>
      <c r="X4796">
        <v>3</v>
      </c>
      <c r="Y4796" t="str">
        <f t="shared" si="299"/>
        <v>No</v>
      </c>
      <c r="Z4796" s="68">
        <v>43624</v>
      </c>
      <c r="AA4796" s="68">
        <v>43783</v>
      </c>
      <c r="AB4796">
        <v>178</v>
      </c>
      <c r="AC4796" t="s">
        <v>15615</v>
      </c>
    </row>
    <row r="4797" spans="1:29" x14ac:dyDescent="0.3">
      <c r="A4797" t="s">
        <v>14822</v>
      </c>
      <c r="B4797">
        <v>3861</v>
      </c>
      <c r="C4797" t="str">
        <f>VLOOKUP($B4797,Hosts!$A:$M,10,0)</f>
        <v>Within a few hours</v>
      </c>
      <c r="D4797" s="70">
        <f>VLOOKUP($B4797,Hosts!$A:$M,11,0)</f>
        <v>1</v>
      </c>
      <c r="E4797" s="70">
        <f>VLOOKUP($B4797,Hosts!$A:$M,12,0)</f>
        <v>0.96</v>
      </c>
      <c r="F4797" t="str">
        <f>VLOOKUP($B4797,Hosts!$A:$M,13,0)</f>
        <v>Yes</v>
      </c>
      <c r="G4797" t="str">
        <f>INDEX(Hosts!$A:$M, MATCH(Places!$B4797,Hosts!$A:$A,0), MATCH(Places!G$1,Hosts!$A$1:$M$1,0))</f>
        <v>Within a few hours</v>
      </c>
      <c r="H4797" s="70">
        <f>INDEX(Hosts!$A:$M, MATCH(Places!$B4797,Hosts!$A:$A,0), MATCH(Places!H$1,Hosts!$A$1:$M$1,0))</f>
        <v>1</v>
      </c>
      <c r="I4797" s="70">
        <f>INDEX(Hosts!$A:$M, MATCH(Places!$B4797,Hosts!$A:$A,0), MATCH(Places!I$1,Hosts!$A$1:$M$1,0))</f>
        <v>0.96</v>
      </c>
      <c r="J4797" t="str">
        <f>INDEX(Hosts!$A:$M, MATCH(Places!$B4797,Hosts!$A:$A,0), MATCH(Places!J$1,Hosts!$A$1:$M$1,0))</f>
        <v>Yes</v>
      </c>
      <c r="K4797">
        <v>7</v>
      </c>
      <c r="L4797" t="str">
        <f>VLOOKUP($K4797,Neighborhoods!$A:$C,2,0)</f>
        <v>Brooklyn</v>
      </c>
      <c r="M4797" t="str">
        <f>VLOOKUP($K4797,Neighborhoods!$A:$C,3,0)</f>
        <v>Bedford-Stuyvesant</v>
      </c>
      <c r="N4797" t="str">
        <f>INDEX(Neighborhoods!$A:$C, MATCH(Places!$K4797,Neighborhoods!$A:$A,0), MATCH(Places!N$1,Neighborhoods!$A$1:$C$1,0))</f>
        <v>Brooklyn</v>
      </c>
      <c r="O4797" t="str">
        <f>INDEX(Neighborhoods!$A:$C, MATCH(Places!$K4797,Neighborhoods!$A:$A,0), MATCH(Places!O$1,Neighborhoods!$A$1:$C$1,0))</f>
        <v>Bedford-Stuyvesant</v>
      </c>
      <c r="P4797" t="s">
        <v>11822</v>
      </c>
      <c r="Q4797" t="str">
        <f t="shared" si="296"/>
        <v>No</v>
      </c>
      <c r="R4797">
        <v>6</v>
      </c>
      <c r="S4797" t="str">
        <f t="shared" si="297"/>
        <v>Large</v>
      </c>
      <c r="T4797" s="50">
        <v>124</v>
      </c>
      <c r="U4797" s="70">
        <f t="shared" si="298"/>
        <v>0.03</v>
      </c>
      <c r="V4797" s="52">
        <v>5</v>
      </c>
      <c r="W4797" s="52" t="str" cm="1">
        <f t="array" ref="W4797">_xlfn.SWITCH(ROUND(V4797,0),5,"Excellent",4,"Good",3,"Ok","Bad")</f>
        <v>Excellent</v>
      </c>
      <c r="X4797">
        <v>15</v>
      </c>
      <c r="Y4797" t="str">
        <f t="shared" si="299"/>
        <v>No</v>
      </c>
      <c r="Z4797" s="68">
        <v>43640</v>
      </c>
      <c r="AA4797" s="68">
        <v>44031</v>
      </c>
      <c r="AB4797">
        <v>364</v>
      </c>
      <c r="AC4797" t="s">
        <v>15615</v>
      </c>
    </row>
    <row r="4798" spans="1:29" x14ac:dyDescent="0.3">
      <c r="A4798" t="s">
        <v>14113</v>
      </c>
      <c r="B4798">
        <v>2505</v>
      </c>
      <c r="C4798" t="str">
        <f>VLOOKUP($B4798,Hosts!$A:$M,10,0)</f>
        <v>Within an hour</v>
      </c>
      <c r="D4798" s="70">
        <f>VLOOKUP($B4798,Hosts!$A:$M,11,0)</f>
        <v>1</v>
      </c>
      <c r="E4798" s="70">
        <f>VLOOKUP($B4798,Hosts!$A:$M,12,0)</f>
        <v>1</v>
      </c>
      <c r="F4798" t="str">
        <f>VLOOKUP($B4798,Hosts!$A:$M,13,0)</f>
        <v>Yes</v>
      </c>
      <c r="G4798" t="str">
        <f>INDEX(Hosts!$A:$M, MATCH(Places!$B4798,Hosts!$A:$A,0), MATCH(Places!G$1,Hosts!$A$1:$M$1,0))</f>
        <v>Within an hour</v>
      </c>
      <c r="H4798" s="70">
        <f>INDEX(Hosts!$A:$M, MATCH(Places!$B4798,Hosts!$A:$A,0), MATCH(Places!H$1,Hosts!$A$1:$M$1,0))</f>
        <v>1</v>
      </c>
      <c r="I4798" s="70">
        <f>INDEX(Hosts!$A:$M, MATCH(Places!$B4798,Hosts!$A:$A,0), MATCH(Places!I$1,Hosts!$A$1:$M$1,0))</f>
        <v>1</v>
      </c>
      <c r="J4798" t="str">
        <f>INDEX(Hosts!$A:$M, MATCH(Places!$B4798,Hosts!$A:$A,0), MATCH(Places!J$1,Hosts!$A$1:$M$1,0))</f>
        <v>Yes</v>
      </c>
      <c r="K4798">
        <v>12</v>
      </c>
      <c r="L4798" t="str">
        <f>VLOOKUP($K4798,Neighborhoods!$A:$C,2,0)</f>
        <v>Brooklyn</v>
      </c>
      <c r="M4798" t="str">
        <f>VLOOKUP($K4798,Neighborhoods!$A:$C,3,0)</f>
        <v>Williamsburg</v>
      </c>
      <c r="N4798" t="str">
        <f>INDEX(Neighborhoods!$A:$C, MATCH(Places!$K4798,Neighborhoods!$A:$A,0), MATCH(Places!N$1,Neighborhoods!$A$1:$C$1,0))</f>
        <v>Brooklyn</v>
      </c>
      <c r="O4798" t="str">
        <f>INDEX(Neighborhoods!$A:$C, MATCH(Places!$K4798,Neighborhoods!$A:$A,0), MATCH(Places!O$1,Neighborhoods!$A$1:$C$1,0))</f>
        <v>Williamsburg</v>
      </c>
      <c r="P4798" t="s">
        <v>1</v>
      </c>
      <c r="Q4798" t="str">
        <f t="shared" si="296"/>
        <v>Yes</v>
      </c>
      <c r="R4798">
        <v>1</v>
      </c>
      <c r="S4798" t="str">
        <f t="shared" si="297"/>
        <v>Small</v>
      </c>
      <c r="T4798" s="50">
        <v>65</v>
      </c>
      <c r="U4798" s="70">
        <f t="shared" si="298"/>
        <v>0.03</v>
      </c>
      <c r="V4798" s="52">
        <v>5</v>
      </c>
      <c r="W4798" s="52" t="str" cm="1">
        <f t="array" ref="W4798">_xlfn.SWITCH(ROUND(V4798,0),5,"Excellent",4,"Good",3,"Ok","Bad")</f>
        <v>Excellent</v>
      </c>
      <c r="X4798">
        <v>13</v>
      </c>
      <c r="Y4798" t="str">
        <f t="shared" si="299"/>
        <v>No</v>
      </c>
      <c r="Z4798" s="68">
        <v>43604</v>
      </c>
      <c r="AA4798" s="68">
        <v>43786</v>
      </c>
      <c r="AB4798">
        <v>114</v>
      </c>
      <c r="AC4798" t="s">
        <v>15616</v>
      </c>
    </row>
    <row r="4799" spans="1:29" x14ac:dyDescent="0.3">
      <c r="A4799" t="s">
        <v>15338</v>
      </c>
      <c r="B4799">
        <v>3568</v>
      </c>
      <c r="C4799" t="str">
        <f>VLOOKUP($B4799,Hosts!$A:$M,10,0)</f>
        <v>Within a day</v>
      </c>
      <c r="D4799" s="70">
        <f>VLOOKUP($B4799,Hosts!$A:$M,11,0)</f>
        <v>1</v>
      </c>
      <c r="E4799" s="70">
        <f>VLOOKUP($B4799,Hosts!$A:$M,12,0)</f>
        <v>0.5</v>
      </c>
      <c r="F4799" t="str">
        <f>VLOOKUP($B4799,Hosts!$A:$M,13,0)</f>
        <v>Yes</v>
      </c>
      <c r="G4799" t="str">
        <f>INDEX(Hosts!$A:$M, MATCH(Places!$B4799,Hosts!$A:$A,0), MATCH(Places!G$1,Hosts!$A$1:$M$1,0))</f>
        <v>Within a day</v>
      </c>
      <c r="H4799" s="70">
        <f>INDEX(Hosts!$A:$M, MATCH(Places!$B4799,Hosts!$A:$A,0), MATCH(Places!H$1,Hosts!$A$1:$M$1,0))</f>
        <v>1</v>
      </c>
      <c r="I4799" s="70">
        <f>INDEX(Hosts!$A:$M, MATCH(Places!$B4799,Hosts!$A:$A,0), MATCH(Places!I$1,Hosts!$A$1:$M$1,0))</f>
        <v>0.5</v>
      </c>
      <c r="J4799" t="str">
        <f>INDEX(Hosts!$A:$M, MATCH(Places!$B4799,Hosts!$A:$A,0), MATCH(Places!J$1,Hosts!$A$1:$M$1,0))</f>
        <v>Yes</v>
      </c>
      <c r="K4799">
        <v>21</v>
      </c>
      <c r="L4799" t="str">
        <f>VLOOKUP($K4799,Neighborhoods!$A:$C,2,0)</f>
        <v>Queens</v>
      </c>
      <c r="M4799" t="str">
        <f>VLOOKUP($K4799,Neighborhoods!$A:$C,3,0)</f>
        <v>Astoria</v>
      </c>
      <c r="N4799" t="str">
        <f>INDEX(Neighborhoods!$A:$C, MATCH(Places!$K4799,Neighborhoods!$A:$A,0), MATCH(Places!N$1,Neighborhoods!$A$1:$C$1,0))</f>
        <v>Queens</v>
      </c>
      <c r="O4799" t="str">
        <f>INDEX(Neighborhoods!$A:$C, MATCH(Places!$K4799,Neighborhoods!$A:$A,0), MATCH(Places!O$1,Neighborhoods!$A$1:$C$1,0))</f>
        <v>Astoria</v>
      </c>
      <c r="P4799" t="s">
        <v>1</v>
      </c>
      <c r="Q4799" t="str">
        <f t="shared" si="296"/>
        <v>Yes</v>
      </c>
      <c r="R4799">
        <v>1</v>
      </c>
      <c r="S4799" t="str">
        <f t="shared" si="297"/>
        <v>Small</v>
      </c>
      <c r="T4799" s="50">
        <v>30</v>
      </c>
      <c r="U4799" s="70">
        <f t="shared" si="298"/>
        <v>0.03</v>
      </c>
      <c r="V4799" s="52">
        <v>5</v>
      </c>
      <c r="W4799" s="52" t="str" cm="1">
        <f t="array" ref="W4799">_xlfn.SWITCH(ROUND(V4799,0),5,"Excellent",4,"Good",3,"Ok","Bad")</f>
        <v>Excellent</v>
      </c>
      <c r="X4799">
        <v>8</v>
      </c>
      <c r="Y4799" t="str">
        <f t="shared" si="299"/>
        <v>No</v>
      </c>
      <c r="Z4799" s="68">
        <v>43609</v>
      </c>
      <c r="AA4799" s="68">
        <v>43814</v>
      </c>
      <c r="AB4799">
        <v>31</v>
      </c>
      <c r="AC4799" t="s">
        <v>15615</v>
      </c>
    </row>
    <row r="4800" spans="1:29" x14ac:dyDescent="0.3">
      <c r="A4800" t="s">
        <v>3352</v>
      </c>
      <c r="B4800">
        <v>3475</v>
      </c>
      <c r="C4800" t="str">
        <f>VLOOKUP($B4800,Hosts!$A:$M,10,0)</f>
        <v>Within a few hours</v>
      </c>
      <c r="D4800" s="70">
        <f>VLOOKUP($B4800,Hosts!$A:$M,11,0)</f>
        <v>1</v>
      </c>
      <c r="E4800" s="70">
        <f>VLOOKUP($B4800,Hosts!$A:$M,12,0)</f>
        <v>1</v>
      </c>
      <c r="F4800" t="str">
        <f>VLOOKUP($B4800,Hosts!$A:$M,13,0)</f>
        <v>Yes</v>
      </c>
      <c r="G4800" t="str">
        <f>INDEX(Hosts!$A:$M, MATCH(Places!$B4800,Hosts!$A:$A,0), MATCH(Places!G$1,Hosts!$A$1:$M$1,0))</f>
        <v>Within a few hours</v>
      </c>
      <c r="H4800" s="70">
        <f>INDEX(Hosts!$A:$M, MATCH(Places!$B4800,Hosts!$A:$A,0), MATCH(Places!H$1,Hosts!$A$1:$M$1,0))</f>
        <v>1</v>
      </c>
      <c r="I4800" s="70">
        <f>INDEX(Hosts!$A:$M, MATCH(Places!$B4800,Hosts!$A:$A,0), MATCH(Places!I$1,Hosts!$A$1:$M$1,0))</f>
        <v>1</v>
      </c>
      <c r="J4800" t="str">
        <f>INDEX(Hosts!$A:$M, MATCH(Places!$B4800,Hosts!$A:$A,0), MATCH(Places!J$1,Hosts!$A$1:$M$1,0))</f>
        <v>Yes</v>
      </c>
      <c r="K4800">
        <v>14</v>
      </c>
      <c r="L4800" t="str">
        <f>VLOOKUP($K4800,Neighborhoods!$A:$C,2,0)</f>
        <v>Manhattan</v>
      </c>
      <c r="M4800" t="str">
        <f>VLOOKUP($K4800,Neighborhoods!$A:$C,3,0)</f>
        <v>East Harlem</v>
      </c>
      <c r="N4800" t="str">
        <f>INDEX(Neighborhoods!$A:$C, MATCH(Places!$K4800,Neighborhoods!$A:$A,0), MATCH(Places!N$1,Neighborhoods!$A$1:$C$1,0))</f>
        <v>Manhattan</v>
      </c>
      <c r="O4800" t="str">
        <f>INDEX(Neighborhoods!$A:$C, MATCH(Places!$K4800,Neighborhoods!$A:$A,0), MATCH(Places!O$1,Neighborhoods!$A$1:$C$1,0))</f>
        <v>East Harlem</v>
      </c>
      <c r="P4800" t="s">
        <v>11822</v>
      </c>
      <c r="Q4800" t="str">
        <f t="shared" si="296"/>
        <v>No</v>
      </c>
      <c r="R4800">
        <v>3</v>
      </c>
      <c r="S4800" t="str">
        <f t="shared" si="297"/>
        <v>Medium</v>
      </c>
      <c r="T4800" s="50">
        <v>150</v>
      </c>
      <c r="U4800" s="70">
        <f t="shared" si="298"/>
        <v>0.03</v>
      </c>
      <c r="V4800" s="52">
        <v>5</v>
      </c>
      <c r="W4800" s="52" t="str" cm="1">
        <f t="array" ref="W4800">_xlfn.SWITCH(ROUND(V4800,0),5,"Excellent",4,"Good",3,"Ok","Bad")</f>
        <v>Excellent</v>
      </c>
      <c r="X4800">
        <v>22</v>
      </c>
      <c r="Y4800" t="str">
        <f t="shared" si="299"/>
        <v>No</v>
      </c>
      <c r="Z4800" s="68">
        <v>43603</v>
      </c>
      <c r="AA4800" s="68">
        <v>43879</v>
      </c>
      <c r="AB4800">
        <v>62</v>
      </c>
      <c r="AC4800" t="s">
        <v>15615</v>
      </c>
    </row>
    <row r="4801" spans="1:29" x14ac:dyDescent="0.3">
      <c r="A4801" t="s">
        <v>3353</v>
      </c>
      <c r="B4801">
        <v>3862</v>
      </c>
      <c r="C4801" t="str">
        <f>VLOOKUP($B4801,Hosts!$A:$M,10,0)</f>
        <v>Within an hour</v>
      </c>
      <c r="D4801" s="70">
        <f>VLOOKUP($B4801,Hosts!$A:$M,11,0)</f>
        <v>0.9</v>
      </c>
      <c r="E4801" s="70">
        <f>VLOOKUP($B4801,Hosts!$A:$M,12,0)</f>
        <v>0.97</v>
      </c>
      <c r="F4801" t="str">
        <f>VLOOKUP($B4801,Hosts!$A:$M,13,0)</f>
        <v>No</v>
      </c>
      <c r="G4801" t="str">
        <f>INDEX(Hosts!$A:$M, MATCH(Places!$B4801,Hosts!$A:$A,0), MATCH(Places!G$1,Hosts!$A$1:$M$1,0))</f>
        <v>Within an hour</v>
      </c>
      <c r="H4801" s="70">
        <f>INDEX(Hosts!$A:$M, MATCH(Places!$B4801,Hosts!$A:$A,0), MATCH(Places!H$1,Hosts!$A$1:$M$1,0))</f>
        <v>0.9</v>
      </c>
      <c r="I4801" s="70">
        <f>INDEX(Hosts!$A:$M, MATCH(Places!$B4801,Hosts!$A:$A,0), MATCH(Places!I$1,Hosts!$A$1:$M$1,0))</f>
        <v>0.97</v>
      </c>
      <c r="J4801" t="str">
        <f>INDEX(Hosts!$A:$M, MATCH(Places!$B4801,Hosts!$A:$A,0), MATCH(Places!J$1,Hosts!$A$1:$M$1,0))</f>
        <v>No</v>
      </c>
      <c r="K4801">
        <v>7</v>
      </c>
      <c r="L4801" t="str">
        <f>VLOOKUP($K4801,Neighborhoods!$A:$C,2,0)</f>
        <v>Brooklyn</v>
      </c>
      <c r="M4801" t="str">
        <f>VLOOKUP($K4801,Neighborhoods!$A:$C,3,0)</f>
        <v>Bedford-Stuyvesant</v>
      </c>
      <c r="N4801" t="str">
        <f>INDEX(Neighborhoods!$A:$C, MATCH(Places!$K4801,Neighborhoods!$A:$A,0), MATCH(Places!N$1,Neighborhoods!$A$1:$C$1,0))</f>
        <v>Brooklyn</v>
      </c>
      <c r="O4801" t="str">
        <f>INDEX(Neighborhoods!$A:$C, MATCH(Places!$K4801,Neighborhoods!$A:$A,0), MATCH(Places!O$1,Neighborhoods!$A$1:$C$1,0))</f>
        <v>Bedford-Stuyvesant</v>
      </c>
      <c r="P4801" t="s">
        <v>11822</v>
      </c>
      <c r="Q4801" t="str">
        <f t="shared" si="296"/>
        <v>No</v>
      </c>
      <c r="R4801">
        <v>4</v>
      </c>
      <c r="S4801" t="str">
        <f t="shared" si="297"/>
        <v>Medium</v>
      </c>
      <c r="T4801" s="50">
        <v>130</v>
      </c>
      <c r="U4801" s="70">
        <f t="shared" si="298"/>
        <v>0.03</v>
      </c>
      <c r="V4801" s="52">
        <v>4.74</v>
      </c>
      <c r="W4801" s="52" t="str" cm="1">
        <f t="array" ref="W4801">_xlfn.SWITCH(ROUND(V4801,0),5,"Excellent",4,"Good",3,"Ok","Bad")</f>
        <v>Excellent</v>
      </c>
      <c r="X4801">
        <v>35</v>
      </c>
      <c r="Y4801" t="str">
        <f t="shared" si="299"/>
        <v>No</v>
      </c>
      <c r="Z4801" s="68">
        <v>43606</v>
      </c>
      <c r="AA4801" s="68">
        <v>43849</v>
      </c>
      <c r="AB4801">
        <v>173</v>
      </c>
      <c r="AC4801" t="s">
        <v>15616</v>
      </c>
    </row>
    <row r="4802" spans="1:29" x14ac:dyDescent="0.3">
      <c r="A4802" t="s">
        <v>3354</v>
      </c>
      <c r="B4802">
        <v>1445</v>
      </c>
      <c r="C4802" t="str">
        <f>VLOOKUP($B4802,Hosts!$A:$M,10,0)</f>
        <v>Within a day</v>
      </c>
      <c r="D4802" s="70">
        <f>VLOOKUP($B4802,Hosts!$A:$M,11,0)</f>
        <v>0.8</v>
      </c>
      <c r="E4802" s="70">
        <f>VLOOKUP($B4802,Hosts!$A:$M,12,0)</f>
        <v>0.77</v>
      </c>
      <c r="F4802" t="str">
        <f>VLOOKUP($B4802,Hosts!$A:$M,13,0)</f>
        <v>Yes</v>
      </c>
      <c r="G4802" t="str">
        <f>INDEX(Hosts!$A:$M, MATCH(Places!$B4802,Hosts!$A:$A,0), MATCH(Places!G$1,Hosts!$A$1:$M$1,0))</f>
        <v>Within a day</v>
      </c>
      <c r="H4802" s="70">
        <f>INDEX(Hosts!$A:$M, MATCH(Places!$B4802,Hosts!$A:$A,0), MATCH(Places!H$1,Hosts!$A$1:$M$1,0))</f>
        <v>0.8</v>
      </c>
      <c r="I4802" s="70">
        <f>INDEX(Hosts!$A:$M, MATCH(Places!$B4802,Hosts!$A:$A,0), MATCH(Places!I$1,Hosts!$A$1:$M$1,0))</f>
        <v>0.77</v>
      </c>
      <c r="J4802" t="str">
        <f>INDEX(Hosts!$A:$M, MATCH(Places!$B4802,Hosts!$A:$A,0), MATCH(Places!J$1,Hosts!$A$1:$M$1,0))</f>
        <v>Yes</v>
      </c>
      <c r="K4802">
        <v>11</v>
      </c>
      <c r="L4802" t="str">
        <f>VLOOKUP($K4802,Neighborhoods!$A:$C,2,0)</f>
        <v>Brooklyn</v>
      </c>
      <c r="M4802" t="str">
        <f>VLOOKUP($K4802,Neighborhoods!$A:$C,3,0)</f>
        <v>Greenpoint</v>
      </c>
      <c r="N4802" t="str">
        <f>INDEX(Neighborhoods!$A:$C, MATCH(Places!$K4802,Neighborhoods!$A:$A,0), MATCH(Places!N$1,Neighborhoods!$A$1:$C$1,0))</f>
        <v>Brooklyn</v>
      </c>
      <c r="O4802" t="str">
        <f>INDEX(Neighborhoods!$A:$C, MATCH(Places!$K4802,Neighborhoods!$A:$A,0), MATCH(Places!O$1,Neighborhoods!$A$1:$C$1,0))</f>
        <v>Greenpoint</v>
      </c>
      <c r="P4802" t="s">
        <v>11822</v>
      </c>
      <c r="Q4802" t="str">
        <f t="shared" si="296"/>
        <v>No</v>
      </c>
      <c r="R4802">
        <v>3</v>
      </c>
      <c r="S4802" t="str">
        <f t="shared" si="297"/>
        <v>Medium</v>
      </c>
      <c r="T4802" s="50">
        <v>79</v>
      </c>
      <c r="U4802" s="70">
        <f t="shared" si="298"/>
        <v>0.03</v>
      </c>
      <c r="V4802" s="52">
        <v>5</v>
      </c>
      <c r="W4802" s="52" t="str" cm="1">
        <f t="array" ref="W4802">_xlfn.SWITCH(ROUND(V4802,0),5,"Excellent",4,"Good",3,"Ok","Bad")</f>
        <v>Excellent</v>
      </c>
      <c r="X4802">
        <v>16</v>
      </c>
      <c r="Y4802" t="str">
        <f t="shared" si="299"/>
        <v>No</v>
      </c>
      <c r="Z4802" s="68">
        <v>43631</v>
      </c>
      <c r="AA4802" s="68">
        <v>44044</v>
      </c>
      <c r="AB4802">
        <v>74</v>
      </c>
      <c r="AC4802" t="s">
        <v>15615</v>
      </c>
    </row>
    <row r="4803" spans="1:29" x14ac:dyDescent="0.3">
      <c r="A4803" t="s">
        <v>3355</v>
      </c>
      <c r="B4803">
        <v>2082</v>
      </c>
      <c r="C4803" t="str">
        <f>VLOOKUP($B4803,Hosts!$A:$M,10,0)</f>
        <v>Within a day</v>
      </c>
      <c r="D4803" s="70">
        <f>VLOOKUP($B4803,Hosts!$A:$M,11,0)</f>
        <v>1</v>
      </c>
      <c r="E4803" s="70">
        <f>VLOOKUP($B4803,Hosts!$A:$M,12,0)</f>
        <v>1</v>
      </c>
      <c r="F4803" t="str">
        <f>VLOOKUP($B4803,Hosts!$A:$M,13,0)</f>
        <v>No</v>
      </c>
      <c r="G4803" t="str">
        <f>INDEX(Hosts!$A:$M, MATCH(Places!$B4803,Hosts!$A:$A,0), MATCH(Places!G$1,Hosts!$A$1:$M$1,0))</f>
        <v>Within a day</v>
      </c>
      <c r="H4803" s="70">
        <f>INDEX(Hosts!$A:$M, MATCH(Places!$B4803,Hosts!$A:$A,0), MATCH(Places!H$1,Hosts!$A$1:$M$1,0))</f>
        <v>1</v>
      </c>
      <c r="I4803" s="70">
        <f>INDEX(Hosts!$A:$M, MATCH(Places!$B4803,Hosts!$A:$A,0), MATCH(Places!I$1,Hosts!$A$1:$M$1,0))</f>
        <v>1</v>
      </c>
      <c r="J4803" t="str">
        <f>INDEX(Hosts!$A:$M, MATCH(Places!$B4803,Hosts!$A:$A,0), MATCH(Places!J$1,Hosts!$A$1:$M$1,0))</f>
        <v>No</v>
      </c>
      <c r="K4803">
        <v>20</v>
      </c>
      <c r="L4803" t="str">
        <f>VLOOKUP($K4803,Neighborhoods!$A:$C,2,0)</f>
        <v>Manhattan</v>
      </c>
      <c r="M4803" t="str">
        <f>VLOOKUP($K4803,Neighborhoods!$A:$C,3,0)</f>
        <v>Upper West Side</v>
      </c>
      <c r="N4803" t="str">
        <f>INDEX(Neighborhoods!$A:$C, MATCH(Places!$K4803,Neighborhoods!$A:$A,0), MATCH(Places!N$1,Neighborhoods!$A$1:$C$1,0))</f>
        <v>Manhattan</v>
      </c>
      <c r="O4803" t="str">
        <f>INDEX(Neighborhoods!$A:$C, MATCH(Places!$K4803,Neighborhoods!$A:$A,0), MATCH(Places!O$1,Neighborhoods!$A$1:$C$1,0))</f>
        <v>Upper West Side</v>
      </c>
      <c r="P4803" t="s">
        <v>11822</v>
      </c>
      <c r="Q4803" t="str">
        <f t="shared" ref="Q4803:Q4866" si="300">IF(OR(P4803="Private room",P4803="Shared room"),"Yes","No")</f>
        <v>No</v>
      </c>
      <c r="R4803">
        <v>4</v>
      </c>
      <c r="S4803" t="str">
        <f t="shared" ref="S4803:S4866" si="301">IF(R4803&lt;=2,"Small",IF(R4803&lt;=5,"Medium","Large"))</f>
        <v>Medium</v>
      </c>
      <c r="T4803" s="50">
        <v>400</v>
      </c>
      <c r="U4803" s="70">
        <f t="shared" ref="U4803:U4866" si="302">VLOOKUP($T4803,$AF$1:$AG$5,2)</f>
        <v>0.04</v>
      </c>
      <c r="V4803" s="52">
        <v>5</v>
      </c>
      <c r="W4803" s="52" t="str" cm="1">
        <f t="array" ref="W4803">_xlfn.SWITCH(ROUND(V4803,0),5,"Excellent",4,"Good",3,"Ok","Bad")</f>
        <v>Excellent</v>
      </c>
      <c r="X4803">
        <v>3</v>
      </c>
      <c r="Y4803" t="str">
        <f t="shared" ref="Y4803:Y4866" si="303">IF(AND(V4803&gt;4.8,X4803&gt;100),"Yes","No")</f>
        <v>No</v>
      </c>
      <c r="Z4803" s="68">
        <v>43687</v>
      </c>
      <c r="AA4803" s="68">
        <v>43831</v>
      </c>
      <c r="AB4803">
        <v>14</v>
      </c>
      <c r="AC4803" t="s">
        <v>15615</v>
      </c>
    </row>
    <row r="4804" spans="1:29" x14ac:dyDescent="0.3">
      <c r="A4804" t="s">
        <v>3356</v>
      </c>
      <c r="B4804">
        <v>1985</v>
      </c>
      <c r="C4804" t="str">
        <f>VLOOKUP($B4804,Hosts!$A:$M,10,0)</f>
        <v>Within a few hours</v>
      </c>
      <c r="D4804" s="70">
        <f>VLOOKUP($B4804,Hosts!$A:$M,11,0)</f>
        <v>0.8</v>
      </c>
      <c r="E4804" s="70">
        <f>VLOOKUP($B4804,Hosts!$A:$M,12,0)</f>
        <v>0.85</v>
      </c>
      <c r="F4804" t="str">
        <f>VLOOKUP($B4804,Hosts!$A:$M,13,0)</f>
        <v>No</v>
      </c>
      <c r="G4804" t="str">
        <f>INDEX(Hosts!$A:$M, MATCH(Places!$B4804,Hosts!$A:$A,0), MATCH(Places!G$1,Hosts!$A$1:$M$1,0))</f>
        <v>Within a few hours</v>
      </c>
      <c r="H4804" s="70">
        <f>INDEX(Hosts!$A:$M, MATCH(Places!$B4804,Hosts!$A:$A,0), MATCH(Places!H$1,Hosts!$A$1:$M$1,0))</f>
        <v>0.8</v>
      </c>
      <c r="I4804" s="70">
        <f>INDEX(Hosts!$A:$M, MATCH(Places!$B4804,Hosts!$A:$A,0), MATCH(Places!I$1,Hosts!$A$1:$M$1,0))</f>
        <v>0.85</v>
      </c>
      <c r="J4804" t="str">
        <f>INDEX(Hosts!$A:$M, MATCH(Places!$B4804,Hosts!$A:$A,0), MATCH(Places!J$1,Hosts!$A$1:$M$1,0))</f>
        <v>No</v>
      </c>
      <c r="K4804">
        <v>16</v>
      </c>
      <c r="L4804" t="str">
        <f>VLOOKUP($K4804,Neighborhoods!$A:$C,2,0)</f>
        <v>Manhattan</v>
      </c>
      <c r="M4804" t="str">
        <f>VLOOKUP($K4804,Neighborhoods!$A:$C,3,0)</f>
        <v>Harlem</v>
      </c>
      <c r="N4804" t="str">
        <f>INDEX(Neighborhoods!$A:$C, MATCH(Places!$K4804,Neighborhoods!$A:$A,0), MATCH(Places!N$1,Neighborhoods!$A$1:$C$1,0))</f>
        <v>Manhattan</v>
      </c>
      <c r="O4804" t="str">
        <f>INDEX(Neighborhoods!$A:$C, MATCH(Places!$K4804,Neighborhoods!$A:$A,0), MATCH(Places!O$1,Neighborhoods!$A$1:$C$1,0))</f>
        <v>Harlem</v>
      </c>
      <c r="P4804" t="s">
        <v>11822</v>
      </c>
      <c r="Q4804" t="str">
        <f t="shared" si="300"/>
        <v>No</v>
      </c>
      <c r="R4804">
        <v>4</v>
      </c>
      <c r="S4804" t="str">
        <f t="shared" si="301"/>
        <v>Medium</v>
      </c>
      <c r="T4804" s="50">
        <v>120</v>
      </c>
      <c r="U4804" s="70">
        <f t="shared" si="302"/>
        <v>0.03</v>
      </c>
      <c r="V4804" s="52">
        <v>5</v>
      </c>
      <c r="W4804" s="52" t="str" cm="1">
        <f t="array" ref="W4804">_xlfn.SWITCH(ROUND(V4804,0),5,"Excellent",4,"Good",3,"Ok","Bad")</f>
        <v>Excellent</v>
      </c>
      <c r="X4804">
        <v>4</v>
      </c>
      <c r="Y4804" t="str">
        <f t="shared" si="303"/>
        <v>No</v>
      </c>
      <c r="Z4804" s="68">
        <v>43644</v>
      </c>
      <c r="AA4804" s="68">
        <v>43832</v>
      </c>
      <c r="AB4804">
        <v>88</v>
      </c>
      <c r="AC4804" t="s">
        <v>15615</v>
      </c>
    </row>
    <row r="4805" spans="1:29" x14ac:dyDescent="0.3">
      <c r="A4805" t="s">
        <v>3357</v>
      </c>
      <c r="B4805">
        <v>951</v>
      </c>
      <c r="C4805" t="str">
        <f>VLOOKUP($B4805,Hosts!$A:$M,10,0)</f>
        <v>Within an hour</v>
      </c>
      <c r="D4805" s="70">
        <f>VLOOKUP($B4805,Hosts!$A:$M,11,0)</f>
        <v>1</v>
      </c>
      <c r="E4805" s="70">
        <f>VLOOKUP($B4805,Hosts!$A:$M,12,0)</f>
        <v>1</v>
      </c>
      <c r="F4805" t="str">
        <f>VLOOKUP($B4805,Hosts!$A:$M,13,0)</f>
        <v>No</v>
      </c>
      <c r="G4805" t="str">
        <f>INDEX(Hosts!$A:$M, MATCH(Places!$B4805,Hosts!$A:$A,0), MATCH(Places!G$1,Hosts!$A$1:$M$1,0))</f>
        <v>Within an hour</v>
      </c>
      <c r="H4805" s="70">
        <f>INDEX(Hosts!$A:$M, MATCH(Places!$B4805,Hosts!$A:$A,0), MATCH(Places!H$1,Hosts!$A$1:$M$1,0))</f>
        <v>1</v>
      </c>
      <c r="I4805" s="70">
        <f>INDEX(Hosts!$A:$M, MATCH(Places!$B4805,Hosts!$A:$A,0), MATCH(Places!I$1,Hosts!$A$1:$M$1,0))</f>
        <v>1</v>
      </c>
      <c r="J4805" t="str">
        <f>INDEX(Hosts!$A:$M, MATCH(Places!$B4805,Hosts!$A:$A,0), MATCH(Places!J$1,Hosts!$A$1:$M$1,0))</f>
        <v>No</v>
      </c>
      <c r="K4805">
        <v>15</v>
      </c>
      <c r="L4805" t="str">
        <f>VLOOKUP($K4805,Neighborhoods!$A:$C,2,0)</f>
        <v>Manhattan</v>
      </c>
      <c r="M4805" t="str">
        <f>VLOOKUP($K4805,Neighborhoods!$A:$C,3,0)</f>
        <v>East Village</v>
      </c>
      <c r="N4805" t="str">
        <f>INDEX(Neighborhoods!$A:$C, MATCH(Places!$K4805,Neighborhoods!$A:$A,0), MATCH(Places!N$1,Neighborhoods!$A$1:$C$1,0))</f>
        <v>Manhattan</v>
      </c>
      <c r="O4805" t="str">
        <f>INDEX(Neighborhoods!$A:$C, MATCH(Places!$K4805,Neighborhoods!$A:$A,0), MATCH(Places!O$1,Neighborhoods!$A$1:$C$1,0))</f>
        <v>East Village</v>
      </c>
      <c r="P4805" t="s">
        <v>11822</v>
      </c>
      <c r="Q4805" t="str">
        <f t="shared" si="300"/>
        <v>No</v>
      </c>
      <c r="R4805">
        <v>7</v>
      </c>
      <c r="S4805" t="str">
        <f t="shared" si="301"/>
        <v>Large</v>
      </c>
      <c r="T4805" s="50">
        <v>151</v>
      </c>
      <c r="U4805" s="70">
        <f t="shared" si="302"/>
        <v>0.03</v>
      </c>
      <c r="V4805" s="52">
        <v>4.87</v>
      </c>
      <c r="W4805" s="52" t="str" cm="1">
        <f t="array" ref="W4805">_xlfn.SWITCH(ROUND(V4805,0),5,"Excellent",4,"Good",3,"Ok","Bad")</f>
        <v>Excellent</v>
      </c>
      <c r="X4805">
        <v>62</v>
      </c>
      <c r="Y4805" t="str">
        <f t="shared" si="303"/>
        <v>No</v>
      </c>
      <c r="Z4805" s="68">
        <v>43606</v>
      </c>
      <c r="AA4805" s="68">
        <v>43981</v>
      </c>
      <c r="AB4805">
        <v>123</v>
      </c>
      <c r="AC4805" t="s">
        <v>15616</v>
      </c>
    </row>
    <row r="4806" spans="1:29" x14ac:dyDescent="0.3">
      <c r="A4806" t="s">
        <v>3358</v>
      </c>
      <c r="B4806">
        <v>2404</v>
      </c>
      <c r="C4806" t="str">
        <f>VLOOKUP($B4806,Hosts!$A:$M,10,0)</f>
        <v>Within an hour</v>
      </c>
      <c r="D4806" s="70">
        <f>VLOOKUP($B4806,Hosts!$A:$M,11,0)</f>
        <v>1</v>
      </c>
      <c r="E4806" s="70">
        <f>VLOOKUP($B4806,Hosts!$A:$M,12,0)</f>
        <v>0.99</v>
      </c>
      <c r="F4806" t="str">
        <f>VLOOKUP($B4806,Hosts!$A:$M,13,0)</f>
        <v>Yes</v>
      </c>
      <c r="G4806" t="str">
        <f>INDEX(Hosts!$A:$M, MATCH(Places!$B4806,Hosts!$A:$A,0), MATCH(Places!G$1,Hosts!$A$1:$M$1,0))</f>
        <v>Within an hour</v>
      </c>
      <c r="H4806" s="70">
        <f>INDEX(Hosts!$A:$M, MATCH(Places!$B4806,Hosts!$A:$A,0), MATCH(Places!H$1,Hosts!$A$1:$M$1,0))</f>
        <v>1</v>
      </c>
      <c r="I4806" s="70">
        <f>INDEX(Hosts!$A:$M, MATCH(Places!$B4806,Hosts!$A:$A,0), MATCH(Places!I$1,Hosts!$A$1:$M$1,0))</f>
        <v>0.99</v>
      </c>
      <c r="J4806" t="str">
        <f>INDEX(Hosts!$A:$M, MATCH(Places!$B4806,Hosts!$A:$A,0), MATCH(Places!J$1,Hosts!$A$1:$M$1,0))</f>
        <v>Yes</v>
      </c>
      <c r="K4806">
        <v>16</v>
      </c>
      <c r="L4806" t="str">
        <f>VLOOKUP($K4806,Neighborhoods!$A:$C,2,0)</f>
        <v>Manhattan</v>
      </c>
      <c r="M4806" t="str">
        <f>VLOOKUP($K4806,Neighborhoods!$A:$C,3,0)</f>
        <v>Harlem</v>
      </c>
      <c r="N4806" t="str">
        <f>INDEX(Neighborhoods!$A:$C, MATCH(Places!$K4806,Neighborhoods!$A:$A,0), MATCH(Places!N$1,Neighborhoods!$A$1:$C$1,0))</f>
        <v>Manhattan</v>
      </c>
      <c r="O4806" t="str">
        <f>INDEX(Neighborhoods!$A:$C, MATCH(Places!$K4806,Neighborhoods!$A:$A,0), MATCH(Places!O$1,Neighborhoods!$A$1:$C$1,0))</f>
        <v>Harlem</v>
      </c>
      <c r="P4806" t="s">
        <v>1</v>
      </c>
      <c r="Q4806" t="str">
        <f t="shared" si="300"/>
        <v>Yes</v>
      </c>
      <c r="R4806">
        <v>3</v>
      </c>
      <c r="S4806" t="str">
        <f t="shared" si="301"/>
        <v>Medium</v>
      </c>
      <c r="T4806" s="50">
        <v>125</v>
      </c>
      <c r="U4806" s="70">
        <f t="shared" si="302"/>
        <v>0.03</v>
      </c>
      <c r="V4806" s="52">
        <v>5</v>
      </c>
      <c r="W4806" s="52" t="str" cm="1">
        <f t="array" ref="W4806">_xlfn.SWITCH(ROUND(V4806,0),5,"Excellent",4,"Good",3,"Ok","Bad")</f>
        <v>Excellent</v>
      </c>
      <c r="X4806">
        <v>38</v>
      </c>
      <c r="Y4806" t="str">
        <f t="shared" si="303"/>
        <v>No</v>
      </c>
      <c r="Z4806" s="68">
        <v>43653</v>
      </c>
      <c r="AA4806" s="68">
        <v>43883</v>
      </c>
      <c r="AB4806">
        <v>320</v>
      </c>
      <c r="AC4806" t="s">
        <v>15615</v>
      </c>
    </row>
    <row r="4807" spans="1:29" x14ac:dyDescent="0.3">
      <c r="A4807" t="s">
        <v>3359</v>
      </c>
      <c r="B4807">
        <v>2404</v>
      </c>
      <c r="C4807" t="str">
        <f>VLOOKUP($B4807,Hosts!$A:$M,10,0)</f>
        <v>Within an hour</v>
      </c>
      <c r="D4807" s="70">
        <f>VLOOKUP($B4807,Hosts!$A:$M,11,0)</f>
        <v>1</v>
      </c>
      <c r="E4807" s="70">
        <f>VLOOKUP($B4807,Hosts!$A:$M,12,0)</f>
        <v>0.99</v>
      </c>
      <c r="F4807" t="str">
        <f>VLOOKUP($B4807,Hosts!$A:$M,13,0)</f>
        <v>Yes</v>
      </c>
      <c r="G4807" t="str">
        <f>INDEX(Hosts!$A:$M, MATCH(Places!$B4807,Hosts!$A:$A,0), MATCH(Places!G$1,Hosts!$A$1:$M$1,0))</f>
        <v>Within an hour</v>
      </c>
      <c r="H4807" s="70">
        <f>INDEX(Hosts!$A:$M, MATCH(Places!$B4807,Hosts!$A:$A,0), MATCH(Places!H$1,Hosts!$A$1:$M$1,0))</f>
        <v>1</v>
      </c>
      <c r="I4807" s="70">
        <f>INDEX(Hosts!$A:$M, MATCH(Places!$B4807,Hosts!$A:$A,0), MATCH(Places!I$1,Hosts!$A$1:$M$1,0))</f>
        <v>0.99</v>
      </c>
      <c r="J4807" t="str">
        <f>INDEX(Hosts!$A:$M, MATCH(Places!$B4807,Hosts!$A:$A,0), MATCH(Places!J$1,Hosts!$A$1:$M$1,0))</f>
        <v>Yes</v>
      </c>
      <c r="K4807">
        <v>16</v>
      </c>
      <c r="L4807" t="str">
        <f>VLOOKUP($K4807,Neighborhoods!$A:$C,2,0)</f>
        <v>Manhattan</v>
      </c>
      <c r="M4807" t="str">
        <f>VLOOKUP($K4807,Neighborhoods!$A:$C,3,0)</f>
        <v>Harlem</v>
      </c>
      <c r="N4807" t="str">
        <f>INDEX(Neighborhoods!$A:$C, MATCH(Places!$K4807,Neighborhoods!$A:$A,0), MATCH(Places!N$1,Neighborhoods!$A$1:$C$1,0))</f>
        <v>Manhattan</v>
      </c>
      <c r="O4807" t="str">
        <f>INDEX(Neighborhoods!$A:$C, MATCH(Places!$K4807,Neighborhoods!$A:$A,0), MATCH(Places!O$1,Neighborhoods!$A$1:$C$1,0))</f>
        <v>Harlem</v>
      </c>
      <c r="P4807" t="s">
        <v>1</v>
      </c>
      <c r="Q4807" t="str">
        <f t="shared" si="300"/>
        <v>Yes</v>
      </c>
      <c r="R4807">
        <v>2</v>
      </c>
      <c r="S4807" t="str">
        <f t="shared" si="301"/>
        <v>Small</v>
      </c>
      <c r="T4807" s="50">
        <v>65</v>
      </c>
      <c r="U4807" s="70">
        <f t="shared" si="302"/>
        <v>0.03</v>
      </c>
      <c r="V4807" s="52">
        <v>4.97</v>
      </c>
      <c r="W4807" s="52" t="str" cm="1">
        <f t="array" ref="W4807">_xlfn.SWITCH(ROUND(V4807,0),5,"Excellent",4,"Good",3,"Ok","Bad")</f>
        <v>Excellent</v>
      </c>
      <c r="X4807">
        <v>37</v>
      </c>
      <c r="Y4807" t="str">
        <f t="shared" si="303"/>
        <v>No</v>
      </c>
      <c r="Z4807" s="68">
        <v>43627</v>
      </c>
      <c r="AA4807" s="68">
        <v>44022</v>
      </c>
      <c r="AB4807">
        <v>211</v>
      </c>
      <c r="AC4807" t="s">
        <v>15615</v>
      </c>
    </row>
    <row r="4808" spans="1:29" x14ac:dyDescent="0.3">
      <c r="A4808" t="s">
        <v>13267</v>
      </c>
      <c r="B4808">
        <v>1273</v>
      </c>
      <c r="C4808" t="str">
        <f>VLOOKUP($B4808,Hosts!$A:$M,10,0)</f>
        <v>Within a few hours</v>
      </c>
      <c r="D4808" s="70">
        <f>VLOOKUP($B4808,Hosts!$A:$M,11,0)</f>
        <v>0.96</v>
      </c>
      <c r="E4808" s="70">
        <f>VLOOKUP($B4808,Hosts!$A:$M,12,0)</f>
        <v>0.79</v>
      </c>
      <c r="F4808" t="str">
        <f>VLOOKUP($B4808,Hosts!$A:$M,13,0)</f>
        <v>No</v>
      </c>
      <c r="G4808" t="str">
        <f>INDEX(Hosts!$A:$M, MATCH(Places!$B4808,Hosts!$A:$A,0), MATCH(Places!G$1,Hosts!$A$1:$M$1,0))</f>
        <v>Within a few hours</v>
      </c>
      <c r="H4808" s="70">
        <f>INDEX(Hosts!$A:$M, MATCH(Places!$B4808,Hosts!$A:$A,0), MATCH(Places!H$1,Hosts!$A$1:$M$1,0))</f>
        <v>0.96</v>
      </c>
      <c r="I4808" s="70">
        <f>INDEX(Hosts!$A:$M, MATCH(Places!$B4808,Hosts!$A:$A,0), MATCH(Places!I$1,Hosts!$A$1:$M$1,0))</f>
        <v>0.79</v>
      </c>
      <c r="J4808" t="str">
        <f>INDEX(Hosts!$A:$M, MATCH(Places!$B4808,Hosts!$A:$A,0), MATCH(Places!J$1,Hosts!$A$1:$M$1,0))</f>
        <v>No</v>
      </c>
      <c r="K4808">
        <v>4</v>
      </c>
      <c r="L4808" t="str">
        <f>VLOOKUP($K4808,Neighborhoods!$A:$C,2,0)</f>
        <v>Bronx</v>
      </c>
      <c r="M4808" t="str">
        <f>VLOOKUP($K4808,Neighborhoods!$A:$C,3,0)</f>
        <v>Mott Haven</v>
      </c>
      <c r="N4808" t="str">
        <f>INDEX(Neighborhoods!$A:$C, MATCH(Places!$K4808,Neighborhoods!$A:$A,0), MATCH(Places!N$1,Neighborhoods!$A$1:$C$1,0))</f>
        <v>Bronx</v>
      </c>
      <c r="O4808" t="str">
        <f>INDEX(Neighborhoods!$A:$C, MATCH(Places!$K4808,Neighborhoods!$A:$A,0), MATCH(Places!O$1,Neighborhoods!$A$1:$C$1,0))</f>
        <v>Mott Haven</v>
      </c>
      <c r="P4808" t="s">
        <v>11822</v>
      </c>
      <c r="Q4808" t="str">
        <f t="shared" si="300"/>
        <v>No</v>
      </c>
      <c r="R4808">
        <v>4</v>
      </c>
      <c r="S4808" t="str">
        <f t="shared" si="301"/>
        <v>Medium</v>
      </c>
      <c r="T4808" s="50">
        <v>65</v>
      </c>
      <c r="U4808" s="70">
        <f t="shared" si="302"/>
        <v>0.03</v>
      </c>
      <c r="V4808" s="52">
        <v>5</v>
      </c>
      <c r="W4808" s="52" t="str" cm="1">
        <f t="array" ref="W4808">_xlfn.SWITCH(ROUND(V4808,0),5,"Excellent",4,"Good",3,"Ok","Bad")</f>
        <v>Excellent</v>
      </c>
      <c r="X4808">
        <v>19</v>
      </c>
      <c r="Y4808" t="str">
        <f t="shared" si="303"/>
        <v>No</v>
      </c>
      <c r="Z4808" s="68">
        <v>43780</v>
      </c>
      <c r="AA4808" s="68">
        <v>44058</v>
      </c>
      <c r="AB4808">
        <v>351</v>
      </c>
      <c r="AC4808" t="s">
        <v>15615</v>
      </c>
    </row>
    <row r="4809" spans="1:29" x14ac:dyDescent="0.3">
      <c r="A4809" t="s">
        <v>15590</v>
      </c>
      <c r="B4809">
        <v>2671</v>
      </c>
      <c r="C4809" t="str">
        <f>VLOOKUP($B4809,Hosts!$A:$M,10,0)</f>
        <v>Within an hour</v>
      </c>
      <c r="D4809" s="70">
        <f>VLOOKUP($B4809,Hosts!$A:$M,11,0)</f>
        <v>1</v>
      </c>
      <c r="E4809" s="70">
        <f>VLOOKUP($B4809,Hosts!$A:$M,12,0)</f>
        <v>0.94</v>
      </c>
      <c r="F4809" t="str">
        <f>VLOOKUP($B4809,Hosts!$A:$M,13,0)</f>
        <v>Yes</v>
      </c>
      <c r="G4809" t="str">
        <f>INDEX(Hosts!$A:$M, MATCH(Places!$B4809,Hosts!$A:$A,0), MATCH(Places!G$1,Hosts!$A$1:$M$1,0))</f>
        <v>Within an hour</v>
      </c>
      <c r="H4809" s="70">
        <f>INDEX(Hosts!$A:$M, MATCH(Places!$B4809,Hosts!$A:$A,0), MATCH(Places!H$1,Hosts!$A$1:$M$1,0))</f>
        <v>1</v>
      </c>
      <c r="I4809" s="70">
        <f>INDEX(Hosts!$A:$M, MATCH(Places!$B4809,Hosts!$A:$A,0), MATCH(Places!I$1,Hosts!$A$1:$M$1,0))</f>
        <v>0.94</v>
      </c>
      <c r="J4809" t="str">
        <f>INDEX(Hosts!$A:$M, MATCH(Places!$B4809,Hosts!$A:$A,0), MATCH(Places!J$1,Hosts!$A$1:$M$1,0))</f>
        <v>Yes</v>
      </c>
      <c r="K4809">
        <v>10</v>
      </c>
      <c r="L4809" t="str">
        <f>VLOOKUP($K4809,Neighborhoods!$A:$C,2,0)</f>
        <v>Brooklyn</v>
      </c>
      <c r="M4809" t="str">
        <f>VLOOKUP($K4809,Neighborhoods!$A:$C,3,0)</f>
        <v>East Flatbush</v>
      </c>
      <c r="N4809" t="str">
        <f>INDEX(Neighborhoods!$A:$C, MATCH(Places!$K4809,Neighborhoods!$A:$A,0), MATCH(Places!N$1,Neighborhoods!$A$1:$C$1,0))</f>
        <v>Brooklyn</v>
      </c>
      <c r="O4809" t="str">
        <f>INDEX(Neighborhoods!$A:$C, MATCH(Places!$K4809,Neighborhoods!$A:$A,0), MATCH(Places!O$1,Neighborhoods!$A$1:$C$1,0))</f>
        <v>East Flatbush</v>
      </c>
      <c r="P4809" t="s">
        <v>1</v>
      </c>
      <c r="Q4809" t="str">
        <f t="shared" si="300"/>
        <v>Yes</v>
      </c>
      <c r="R4809">
        <v>2</v>
      </c>
      <c r="S4809" t="str">
        <f t="shared" si="301"/>
        <v>Small</v>
      </c>
      <c r="T4809" s="50">
        <v>113</v>
      </c>
      <c r="U4809" s="70">
        <f t="shared" si="302"/>
        <v>0.03</v>
      </c>
      <c r="V4809" s="52">
        <v>5</v>
      </c>
      <c r="W4809" s="52" t="str" cm="1">
        <f t="array" ref="W4809">_xlfn.SWITCH(ROUND(V4809,0),5,"Excellent",4,"Good",3,"Ok","Bad")</f>
        <v>Excellent</v>
      </c>
      <c r="X4809">
        <v>29</v>
      </c>
      <c r="Y4809" t="str">
        <f t="shared" si="303"/>
        <v>No</v>
      </c>
      <c r="Z4809" s="68">
        <v>43825</v>
      </c>
      <c r="AA4809" s="68">
        <v>44045</v>
      </c>
      <c r="AB4809">
        <v>54</v>
      </c>
      <c r="AC4809" t="s">
        <v>15615</v>
      </c>
    </row>
    <row r="4810" spans="1:29" x14ac:dyDescent="0.3">
      <c r="A4810" t="s">
        <v>14812</v>
      </c>
      <c r="B4810">
        <v>3863</v>
      </c>
      <c r="C4810" t="str">
        <f>VLOOKUP($B4810,Hosts!$A:$M,10,0)</f>
        <v>Within an hour</v>
      </c>
      <c r="D4810" s="70">
        <f>VLOOKUP($B4810,Hosts!$A:$M,11,0)</f>
        <v>0.71</v>
      </c>
      <c r="E4810" s="70">
        <f>VLOOKUP($B4810,Hosts!$A:$M,12,0)</f>
        <v>0.96</v>
      </c>
      <c r="F4810" t="str">
        <f>VLOOKUP($B4810,Hosts!$A:$M,13,0)</f>
        <v>No</v>
      </c>
      <c r="G4810" t="str">
        <f>INDEX(Hosts!$A:$M, MATCH(Places!$B4810,Hosts!$A:$A,0), MATCH(Places!G$1,Hosts!$A$1:$M$1,0))</f>
        <v>Within an hour</v>
      </c>
      <c r="H4810" s="70">
        <f>INDEX(Hosts!$A:$M, MATCH(Places!$B4810,Hosts!$A:$A,0), MATCH(Places!H$1,Hosts!$A$1:$M$1,0))</f>
        <v>0.71</v>
      </c>
      <c r="I4810" s="70">
        <f>INDEX(Hosts!$A:$M, MATCH(Places!$B4810,Hosts!$A:$A,0), MATCH(Places!I$1,Hosts!$A$1:$M$1,0))</f>
        <v>0.96</v>
      </c>
      <c r="J4810" t="str">
        <f>INDEX(Hosts!$A:$M, MATCH(Places!$B4810,Hosts!$A:$A,0), MATCH(Places!J$1,Hosts!$A$1:$M$1,0))</f>
        <v>No</v>
      </c>
      <c r="K4810">
        <v>9</v>
      </c>
      <c r="L4810" t="str">
        <f>VLOOKUP($K4810,Neighborhoods!$A:$C,2,0)</f>
        <v>Brooklyn</v>
      </c>
      <c r="M4810" t="str">
        <f>VLOOKUP($K4810,Neighborhoods!$A:$C,3,0)</f>
        <v>Crown Heights</v>
      </c>
      <c r="N4810" t="str">
        <f>INDEX(Neighborhoods!$A:$C, MATCH(Places!$K4810,Neighborhoods!$A:$A,0), MATCH(Places!N$1,Neighborhoods!$A$1:$C$1,0))</f>
        <v>Brooklyn</v>
      </c>
      <c r="O4810" t="str">
        <f>INDEX(Neighborhoods!$A:$C, MATCH(Places!$K4810,Neighborhoods!$A:$A,0), MATCH(Places!O$1,Neighborhoods!$A$1:$C$1,0))</f>
        <v>Crown Heights</v>
      </c>
      <c r="P4810" t="s">
        <v>1</v>
      </c>
      <c r="Q4810" t="str">
        <f t="shared" si="300"/>
        <v>Yes</v>
      </c>
      <c r="R4810">
        <v>2</v>
      </c>
      <c r="S4810" t="str">
        <f t="shared" si="301"/>
        <v>Small</v>
      </c>
      <c r="T4810" s="50">
        <v>76</v>
      </c>
      <c r="U4810" s="70">
        <f t="shared" si="302"/>
        <v>0.03</v>
      </c>
      <c r="V4810" s="52">
        <v>4.59</v>
      </c>
      <c r="W4810" s="52" t="str" cm="1">
        <f t="array" ref="W4810">_xlfn.SWITCH(ROUND(V4810,0),5,"Excellent",4,"Good",3,"Ok","Bad")</f>
        <v>Excellent</v>
      </c>
      <c r="X4810">
        <v>68</v>
      </c>
      <c r="Y4810" t="str">
        <f t="shared" si="303"/>
        <v>No</v>
      </c>
      <c r="Z4810" s="68">
        <v>43618</v>
      </c>
      <c r="AA4810" s="68">
        <v>44057</v>
      </c>
      <c r="AB4810">
        <v>59</v>
      </c>
      <c r="AC4810" t="s">
        <v>15616</v>
      </c>
    </row>
    <row r="4811" spans="1:29" x14ac:dyDescent="0.3">
      <c r="A4811" t="s">
        <v>3361</v>
      </c>
      <c r="B4811">
        <v>1730</v>
      </c>
      <c r="C4811" t="str">
        <f>VLOOKUP($B4811,Hosts!$A:$M,10,0)</f>
        <v>Within an hour</v>
      </c>
      <c r="D4811" s="70">
        <f>VLOOKUP($B4811,Hosts!$A:$M,11,0)</f>
        <v>1</v>
      </c>
      <c r="E4811" s="70">
        <f>VLOOKUP($B4811,Hosts!$A:$M,12,0)</f>
        <v>0.38</v>
      </c>
      <c r="F4811" t="str">
        <f>VLOOKUP($B4811,Hosts!$A:$M,13,0)</f>
        <v>No</v>
      </c>
      <c r="G4811" t="str">
        <f>INDEX(Hosts!$A:$M, MATCH(Places!$B4811,Hosts!$A:$A,0), MATCH(Places!G$1,Hosts!$A$1:$M$1,0))</f>
        <v>Within an hour</v>
      </c>
      <c r="H4811" s="70">
        <f>INDEX(Hosts!$A:$M, MATCH(Places!$B4811,Hosts!$A:$A,0), MATCH(Places!H$1,Hosts!$A$1:$M$1,0))</f>
        <v>1</v>
      </c>
      <c r="I4811" s="70">
        <f>INDEX(Hosts!$A:$M, MATCH(Places!$B4811,Hosts!$A:$A,0), MATCH(Places!I$1,Hosts!$A$1:$M$1,0))</f>
        <v>0.38</v>
      </c>
      <c r="J4811" t="str">
        <f>INDEX(Hosts!$A:$M, MATCH(Places!$B4811,Hosts!$A:$A,0), MATCH(Places!J$1,Hosts!$A$1:$M$1,0))</f>
        <v>No</v>
      </c>
      <c r="K4811">
        <v>11</v>
      </c>
      <c r="L4811" t="str">
        <f>VLOOKUP($K4811,Neighborhoods!$A:$C,2,0)</f>
        <v>Brooklyn</v>
      </c>
      <c r="M4811" t="str">
        <f>VLOOKUP($K4811,Neighborhoods!$A:$C,3,0)</f>
        <v>Greenpoint</v>
      </c>
      <c r="N4811" t="str">
        <f>INDEX(Neighborhoods!$A:$C, MATCH(Places!$K4811,Neighborhoods!$A:$A,0), MATCH(Places!N$1,Neighborhoods!$A$1:$C$1,0))</f>
        <v>Brooklyn</v>
      </c>
      <c r="O4811" t="str">
        <f>INDEX(Neighborhoods!$A:$C, MATCH(Places!$K4811,Neighborhoods!$A:$A,0), MATCH(Places!O$1,Neighborhoods!$A$1:$C$1,0))</f>
        <v>Greenpoint</v>
      </c>
      <c r="P4811" t="s">
        <v>1</v>
      </c>
      <c r="Q4811" t="str">
        <f t="shared" si="300"/>
        <v>Yes</v>
      </c>
      <c r="R4811">
        <v>1</v>
      </c>
      <c r="S4811" t="str">
        <f t="shared" si="301"/>
        <v>Small</v>
      </c>
      <c r="T4811" s="50">
        <v>45</v>
      </c>
      <c r="U4811" s="70">
        <f t="shared" si="302"/>
        <v>0.03</v>
      </c>
      <c r="V4811" s="52">
        <v>5</v>
      </c>
      <c r="W4811" s="52" t="str" cm="1">
        <f t="array" ref="W4811">_xlfn.SWITCH(ROUND(V4811,0),5,"Excellent",4,"Good",3,"Ok","Bad")</f>
        <v>Excellent</v>
      </c>
      <c r="X4811">
        <v>3</v>
      </c>
      <c r="Y4811" t="str">
        <f t="shared" si="303"/>
        <v>No</v>
      </c>
      <c r="Z4811" s="68">
        <v>43617</v>
      </c>
      <c r="AA4811" s="68">
        <v>43879</v>
      </c>
      <c r="AB4811">
        <v>45</v>
      </c>
      <c r="AC4811" t="s">
        <v>15615</v>
      </c>
    </row>
    <row r="4812" spans="1:29" x14ac:dyDescent="0.3">
      <c r="A4812" t="s">
        <v>3362</v>
      </c>
      <c r="B4812">
        <v>3516</v>
      </c>
      <c r="C4812" t="str">
        <f>VLOOKUP($B4812,Hosts!$A:$M,10,0)</f>
        <v>Within a day</v>
      </c>
      <c r="D4812" s="70">
        <f>VLOOKUP($B4812,Hosts!$A:$M,11,0)</f>
        <v>1</v>
      </c>
      <c r="E4812" s="70">
        <f>VLOOKUP($B4812,Hosts!$A:$M,12,0)</f>
        <v>0.63</v>
      </c>
      <c r="F4812" t="str">
        <f>VLOOKUP($B4812,Hosts!$A:$M,13,0)</f>
        <v>No</v>
      </c>
      <c r="G4812" t="str">
        <f>INDEX(Hosts!$A:$M, MATCH(Places!$B4812,Hosts!$A:$A,0), MATCH(Places!G$1,Hosts!$A$1:$M$1,0))</f>
        <v>Within a day</v>
      </c>
      <c r="H4812" s="70">
        <f>INDEX(Hosts!$A:$M, MATCH(Places!$B4812,Hosts!$A:$A,0), MATCH(Places!H$1,Hosts!$A$1:$M$1,0))</f>
        <v>1</v>
      </c>
      <c r="I4812" s="70">
        <f>INDEX(Hosts!$A:$M, MATCH(Places!$B4812,Hosts!$A:$A,0), MATCH(Places!I$1,Hosts!$A$1:$M$1,0))</f>
        <v>0.63</v>
      </c>
      <c r="J4812" t="str">
        <f>INDEX(Hosts!$A:$M, MATCH(Places!$B4812,Hosts!$A:$A,0), MATCH(Places!J$1,Hosts!$A$1:$M$1,0))</f>
        <v>No</v>
      </c>
      <c r="K4812">
        <v>21</v>
      </c>
      <c r="L4812" t="str">
        <f>VLOOKUP($K4812,Neighborhoods!$A:$C,2,0)</f>
        <v>Queens</v>
      </c>
      <c r="M4812" t="str">
        <f>VLOOKUP($K4812,Neighborhoods!$A:$C,3,0)</f>
        <v>Astoria</v>
      </c>
      <c r="N4812" t="str">
        <f>INDEX(Neighborhoods!$A:$C, MATCH(Places!$K4812,Neighborhoods!$A:$A,0), MATCH(Places!N$1,Neighborhoods!$A$1:$C$1,0))</f>
        <v>Queens</v>
      </c>
      <c r="O4812" t="str">
        <f>INDEX(Neighborhoods!$A:$C, MATCH(Places!$K4812,Neighborhoods!$A:$A,0), MATCH(Places!O$1,Neighborhoods!$A$1:$C$1,0))</f>
        <v>Astoria</v>
      </c>
      <c r="P4812" t="s">
        <v>1</v>
      </c>
      <c r="Q4812" t="str">
        <f t="shared" si="300"/>
        <v>Yes</v>
      </c>
      <c r="R4812">
        <v>1</v>
      </c>
      <c r="S4812" t="str">
        <f t="shared" si="301"/>
        <v>Small</v>
      </c>
      <c r="T4812" s="50">
        <v>55</v>
      </c>
      <c r="U4812" s="70">
        <f t="shared" si="302"/>
        <v>0.03</v>
      </c>
      <c r="V4812" s="52">
        <v>5</v>
      </c>
      <c r="W4812" s="52" t="str" cm="1">
        <f t="array" ref="W4812">_xlfn.SWITCH(ROUND(V4812,0),5,"Excellent",4,"Good",3,"Ok","Bad")</f>
        <v>Excellent</v>
      </c>
      <c r="X4812">
        <v>3</v>
      </c>
      <c r="Y4812" t="str">
        <f t="shared" si="303"/>
        <v>No</v>
      </c>
      <c r="Z4812" s="68">
        <v>43620</v>
      </c>
      <c r="AA4812" s="68">
        <v>43831</v>
      </c>
      <c r="AB4812">
        <v>75</v>
      </c>
      <c r="AC4812" t="s">
        <v>15615</v>
      </c>
    </row>
    <row r="4813" spans="1:29" x14ac:dyDescent="0.3">
      <c r="A4813" t="s">
        <v>14766</v>
      </c>
      <c r="B4813">
        <v>1301</v>
      </c>
      <c r="C4813" t="str">
        <f>VLOOKUP($B4813,Hosts!$A:$M,10,0)</f>
        <v>Within an hour</v>
      </c>
      <c r="D4813" s="70">
        <f>VLOOKUP($B4813,Hosts!$A:$M,11,0)</f>
        <v>1</v>
      </c>
      <c r="E4813" s="70">
        <f>VLOOKUP($B4813,Hosts!$A:$M,12,0)</f>
        <v>0.82</v>
      </c>
      <c r="F4813" t="str">
        <f>VLOOKUP($B4813,Hosts!$A:$M,13,0)</f>
        <v>Yes</v>
      </c>
      <c r="G4813" t="str">
        <f>INDEX(Hosts!$A:$M, MATCH(Places!$B4813,Hosts!$A:$A,0), MATCH(Places!G$1,Hosts!$A$1:$M$1,0))</f>
        <v>Within an hour</v>
      </c>
      <c r="H4813" s="70">
        <f>INDEX(Hosts!$A:$M, MATCH(Places!$B4813,Hosts!$A:$A,0), MATCH(Places!H$1,Hosts!$A$1:$M$1,0))</f>
        <v>1</v>
      </c>
      <c r="I4813" s="70">
        <f>INDEX(Hosts!$A:$M, MATCH(Places!$B4813,Hosts!$A:$A,0), MATCH(Places!I$1,Hosts!$A$1:$M$1,0))</f>
        <v>0.82</v>
      </c>
      <c r="J4813" t="str">
        <f>INDEX(Hosts!$A:$M, MATCH(Places!$B4813,Hosts!$A:$A,0), MATCH(Places!J$1,Hosts!$A$1:$M$1,0))</f>
        <v>Yes</v>
      </c>
      <c r="K4813">
        <v>7</v>
      </c>
      <c r="L4813" t="str">
        <f>VLOOKUP($K4813,Neighborhoods!$A:$C,2,0)</f>
        <v>Brooklyn</v>
      </c>
      <c r="M4813" t="str">
        <f>VLOOKUP($K4813,Neighborhoods!$A:$C,3,0)</f>
        <v>Bedford-Stuyvesant</v>
      </c>
      <c r="N4813" t="str">
        <f>INDEX(Neighborhoods!$A:$C, MATCH(Places!$K4813,Neighborhoods!$A:$A,0), MATCH(Places!N$1,Neighborhoods!$A$1:$C$1,0))</f>
        <v>Brooklyn</v>
      </c>
      <c r="O4813" t="str">
        <f>INDEX(Neighborhoods!$A:$C, MATCH(Places!$K4813,Neighborhoods!$A:$A,0), MATCH(Places!O$1,Neighborhoods!$A$1:$C$1,0))</f>
        <v>Bedford-Stuyvesant</v>
      </c>
      <c r="P4813" t="s">
        <v>1</v>
      </c>
      <c r="Q4813" t="str">
        <f t="shared" si="300"/>
        <v>Yes</v>
      </c>
      <c r="R4813">
        <v>2</v>
      </c>
      <c r="S4813" t="str">
        <f t="shared" si="301"/>
        <v>Small</v>
      </c>
      <c r="T4813" s="50">
        <v>73</v>
      </c>
      <c r="U4813" s="70">
        <f t="shared" si="302"/>
        <v>0.03</v>
      </c>
      <c r="V4813" s="52">
        <v>4.83</v>
      </c>
      <c r="W4813" s="52" t="str" cm="1">
        <f t="array" ref="W4813">_xlfn.SWITCH(ROUND(V4813,0),5,"Excellent",4,"Good",3,"Ok","Bad")</f>
        <v>Excellent</v>
      </c>
      <c r="X4813">
        <v>6</v>
      </c>
      <c r="Y4813" t="str">
        <f t="shared" si="303"/>
        <v>No</v>
      </c>
      <c r="Z4813" s="68">
        <v>43603</v>
      </c>
      <c r="AA4813" s="68">
        <v>43876</v>
      </c>
      <c r="AB4813">
        <v>77</v>
      </c>
      <c r="AC4813" t="s">
        <v>15616</v>
      </c>
    </row>
    <row r="4814" spans="1:29" x14ac:dyDescent="0.3">
      <c r="A4814" t="s">
        <v>3363</v>
      </c>
      <c r="B4814">
        <v>2190</v>
      </c>
      <c r="C4814" t="str">
        <f>VLOOKUP($B4814,Hosts!$A:$M,10,0)</f>
        <v>Within a few hours</v>
      </c>
      <c r="D4814" s="70">
        <f>VLOOKUP($B4814,Hosts!$A:$M,11,0)</f>
        <v>0.94</v>
      </c>
      <c r="E4814" s="70">
        <f>VLOOKUP($B4814,Hosts!$A:$M,12,0)</f>
        <v>0.96</v>
      </c>
      <c r="F4814" t="str">
        <f>VLOOKUP($B4814,Hosts!$A:$M,13,0)</f>
        <v>No</v>
      </c>
      <c r="G4814" t="str">
        <f>INDEX(Hosts!$A:$M, MATCH(Places!$B4814,Hosts!$A:$A,0), MATCH(Places!G$1,Hosts!$A$1:$M$1,0))</f>
        <v>Within a few hours</v>
      </c>
      <c r="H4814" s="70">
        <f>INDEX(Hosts!$A:$M, MATCH(Places!$B4814,Hosts!$A:$A,0), MATCH(Places!H$1,Hosts!$A$1:$M$1,0))</f>
        <v>0.94</v>
      </c>
      <c r="I4814" s="70">
        <f>INDEX(Hosts!$A:$M, MATCH(Places!$B4814,Hosts!$A:$A,0), MATCH(Places!I$1,Hosts!$A$1:$M$1,0))</f>
        <v>0.96</v>
      </c>
      <c r="J4814" t="str">
        <f>INDEX(Hosts!$A:$M, MATCH(Places!$B4814,Hosts!$A:$A,0), MATCH(Places!J$1,Hosts!$A$1:$M$1,0))</f>
        <v>No</v>
      </c>
      <c r="K4814">
        <v>5</v>
      </c>
      <c r="L4814" t="str">
        <f>VLOOKUP($K4814,Neighborhoods!$A:$C,2,0)</f>
        <v>Bronx</v>
      </c>
      <c r="M4814" t="str">
        <f>VLOOKUP($K4814,Neighborhoods!$A:$C,3,0)</f>
        <v>Port Morris</v>
      </c>
      <c r="N4814" t="str">
        <f>INDEX(Neighborhoods!$A:$C, MATCH(Places!$K4814,Neighborhoods!$A:$A,0), MATCH(Places!N$1,Neighborhoods!$A$1:$C$1,0))</f>
        <v>Bronx</v>
      </c>
      <c r="O4814" t="str">
        <f>INDEX(Neighborhoods!$A:$C, MATCH(Places!$K4814,Neighborhoods!$A:$A,0), MATCH(Places!O$1,Neighborhoods!$A$1:$C$1,0))</f>
        <v>Port Morris</v>
      </c>
      <c r="P4814" t="s">
        <v>16</v>
      </c>
      <c r="Q4814" t="str">
        <f t="shared" si="300"/>
        <v>Yes</v>
      </c>
      <c r="R4814">
        <v>1</v>
      </c>
      <c r="S4814" t="str">
        <f t="shared" si="301"/>
        <v>Small</v>
      </c>
      <c r="T4814" s="50">
        <v>25</v>
      </c>
      <c r="U4814" s="70">
        <f t="shared" si="302"/>
        <v>0.03</v>
      </c>
      <c r="V4814" s="52">
        <v>4.4800000000000004</v>
      </c>
      <c r="W4814" s="52" t="str" cm="1">
        <f t="array" ref="W4814">_xlfn.SWITCH(ROUND(V4814,0),5,"Excellent",4,"Good",3,"Ok","Bad")</f>
        <v>Good</v>
      </c>
      <c r="X4814">
        <v>33</v>
      </c>
      <c r="Y4814" t="str">
        <f t="shared" si="303"/>
        <v>No</v>
      </c>
      <c r="Z4814" s="68">
        <v>43604</v>
      </c>
      <c r="AA4814" s="68">
        <v>43975</v>
      </c>
      <c r="AB4814">
        <v>120</v>
      </c>
      <c r="AC4814" t="s">
        <v>15615</v>
      </c>
    </row>
    <row r="4815" spans="1:29" x14ac:dyDescent="0.3">
      <c r="A4815" t="s">
        <v>3364</v>
      </c>
      <c r="B4815">
        <v>2190</v>
      </c>
      <c r="C4815" t="str">
        <f>VLOOKUP($B4815,Hosts!$A:$M,10,0)</f>
        <v>Within a few hours</v>
      </c>
      <c r="D4815" s="70">
        <f>VLOOKUP($B4815,Hosts!$A:$M,11,0)</f>
        <v>0.94</v>
      </c>
      <c r="E4815" s="70">
        <f>VLOOKUP($B4815,Hosts!$A:$M,12,0)</f>
        <v>0.96</v>
      </c>
      <c r="F4815" t="str">
        <f>VLOOKUP($B4815,Hosts!$A:$M,13,0)</f>
        <v>No</v>
      </c>
      <c r="G4815" t="str">
        <f>INDEX(Hosts!$A:$M, MATCH(Places!$B4815,Hosts!$A:$A,0), MATCH(Places!G$1,Hosts!$A$1:$M$1,0))</f>
        <v>Within a few hours</v>
      </c>
      <c r="H4815" s="70">
        <f>INDEX(Hosts!$A:$M, MATCH(Places!$B4815,Hosts!$A:$A,0), MATCH(Places!H$1,Hosts!$A$1:$M$1,0))</f>
        <v>0.94</v>
      </c>
      <c r="I4815" s="70">
        <f>INDEX(Hosts!$A:$M, MATCH(Places!$B4815,Hosts!$A:$A,0), MATCH(Places!I$1,Hosts!$A$1:$M$1,0))</f>
        <v>0.96</v>
      </c>
      <c r="J4815" t="str">
        <f>INDEX(Hosts!$A:$M, MATCH(Places!$B4815,Hosts!$A:$A,0), MATCH(Places!J$1,Hosts!$A$1:$M$1,0))</f>
        <v>No</v>
      </c>
      <c r="K4815">
        <v>5</v>
      </c>
      <c r="L4815" t="str">
        <f>VLOOKUP($K4815,Neighborhoods!$A:$C,2,0)</f>
        <v>Bronx</v>
      </c>
      <c r="M4815" t="str">
        <f>VLOOKUP($K4815,Neighborhoods!$A:$C,3,0)</f>
        <v>Port Morris</v>
      </c>
      <c r="N4815" t="str">
        <f>INDEX(Neighborhoods!$A:$C, MATCH(Places!$K4815,Neighborhoods!$A:$A,0), MATCH(Places!N$1,Neighborhoods!$A$1:$C$1,0))</f>
        <v>Bronx</v>
      </c>
      <c r="O4815" t="str">
        <f>INDEX(Neighborhoods!$A:$C, MATCH(Places!$K4815,Neighborhoods!$A:$A,0), MATCH(Places!O$1,Neighborhoods!$A$1:$C$1,0))</f>
        <v>Port Morris</v>
      </c>
      <c r="P4815" t="s">
        <v>16</v>
      </c>
      <c r="Q4815" t="str">
        <f t="shared" si="300"/>
        <v>Yes</v>
      </c>
      <c r="R4815">
        <v>1</v>
      </c>
      <c r="S4815" t="str">
        <f t="shared" si="301"/>
        <v>Small</v>
      </c>
      <c r="T4815" s="50">
        <v>25</v>
      </c>
      <c r="U4815" s="70">
        <f t="shared" si="302"/>
        <v>0.03</v>
      </c>
      <c r="V4815" s="52">
        <v>4.38</v>
      </c>
      <c r="W4815" s="52" t="str" cm="1">
        <f t="array" ref="W4815">_xlfn.SWITCH(ROUND(V4815,0),5,"Excellent",4,"Good",3,"Ok","Bad")</f>
        <v>Good</v>
      </c>
      <c r="X4815">
        <v>21</v>
      </c>
      <c r="Y4815" t="str">
        <f t="shared" si="303"/>
        <v>No</v>
      </c>
      <c r="Z4815" s="68">
        <v>43610</v>
      </c>
      <c r="AA4815" s="68">
        <v>43853</v>
      </c>
      <c r="AB4815">
        <v>120</v>
      </c>
      <c r="AC4815" t="s">
        <v>15615</v>
      </c>
    </row>
    <row r="4816" spans="1:29" x14ac:dyDescent="0.3">
      <c r="A4816" t="s">
        <v>15464</v>
      </c>
      <c r="B4816">
        <v>2545</v>
      </c>
      <c r="C4816" t="str">
        <f>VLOOKUP($B4816,Hosts!$A:$M,10,0)</f>
        <v>Within an hour</v>
      </c>
      <c r="D4816" s="70">
        <f>VLOOKUP($B4816,Hosts!$A:$M,11,0)</f>
        <v>1</v>
      </c>
      <c r="E4816" s="70">
        <f>VLOOKUP($B4816,Hosts!$A:$M,12,0)</f>
        <v>0.91</v>
      </c>
      <c r="F4816" t="str">
        <f>VLOOKUP($B4816,Hosts!$A:$M,13,0)</f>
        <v>Yes</v>
      </c>
      <c r="G4816" t="str">
        <f>INDEX(Hosts!$A:$M, MATCH(Places!$B4816,Hosts!$A:$A,0), MATCH(Places!G$1,Hosts!$A$1:$M$1,0))</f>
        <v>Within an hour</v>
      </c>
      <c r="H4816" s="70">
        <f>INDEX(Hosts!$A:$M, MATCH(Places!$B4816,Hosts!$A:$A,0), MATCH(Places!H$1,Hosts!$A$1:$M$1,0))</f>
        <v>1</v>
      </c>
      <c r="I4816" s="70">
        <f>INDEX(Hosts!$A:$M, MATCH(Places!$B4816,Hosts!$A:$A,0), MATCH(Places!I$1,Hosts!$A$1:$M$1,0))</f>
        <v>0.91</v>
      </c>
      <c r="J4816" t="str">
        <f>INDEX(Hosts!$A:$M, MATCH(Places!$B4816,Hosts!$A:$A,0), MATCH(Places!J$1,Hosts!$A$1:$M$1,0))</f>
        <v>Yes</v>
      </c>
      <c r="K4816">
        <v>7</v>
      </c>
      <c r="L4816" t="str">
        <f>VLOOKUP($K4816,Neighborhoods!$A:$C,2,0)</f>
        <v>Brooklyn</v>
      </c>
      <c r="M4816" t="str">
        <f>VLOOKUP($K4816,Neighborhoods!$A:$C,3,0)</f>
        <v>Bedford-Stuyvesant</v>
      </c>
      <c r="N4816" t="str">
        <f>INDEX(Neighborhoods!$A:$C, MATCH(Places!$K4816,Neighborhoods!$A:$A,0), MATCH(Places!N$1,Neighborhoods!$A$1:$C$1,0))</f>
        <v>Brooklyn</v>
      </c>
      <c r="O4816" t="str">
        <f>INDEX(Neighborhoods!$A:$C, MATCH(Places!$K4816,Neighborhoods!$A:$A,0), MATCH(Places!O$1,Neighborhoods!$A$1:$C$1,0))</f>
        <v>Bedford-Stuyvesant</v>
      </c>
      <c r="P4816" t="s">
        <v>1</v>
      </c>
      <c r="Q4816" t="str">
        <f t="shared" si="300"/>
        <v>Yes</v>
      </c>
      <c r="R4816">
        <v>1</v>
      </c>
      <c r="S4816" t="str">
        <f t="shared" si="301"/>
        <v>Small</v>
      </c>
      <c r="T4816" s="50">
        <v>35</v>
      </c>
      <c r="U4816" s="70">
        <f t="shared" si="302"/>
        <v>0.03</v>
      </c>
      <c r="V4816" s="52">
        <v>5</v>
      </c>
      <c r="W4816" s="52" t="str" cm="1">
        <f t="array" ref="W4816">_xlfn.SWITCH(ROUND(V4816,0),5,"Excellent",4,"Good",3,"Ok","Bad")</f>
        <v>Excellent</v>
      </c>
      <c r="X4816">
        <v>4</v>
      </c>
      <c r="Y4816" t="str">
        <f t="shared" si="303"/>
        <v>No</v>
      </c>
      <c r="Z4816" s="68">
        <v>43797</v>
      </c>
      <c r="AA4816" s="68">
        <v>44024</v>
      </c>
      <c r="AB4816">
        <v>259</v>
      </c>
      <c r="AC4816" t="s">
        <v>15616</v>
      </c>
    </row>
    <row r="4817" spans="1:29" x14ac:dyDescent="0.3">
      <c r="A4817" t="s">
        <v>15263</v>
      </c>
      <c r="B4817">
        <v>2545</v>
      </c>
      <c r="C4817" t="str">
        <f>VLOOKUP($B4817,Hosts!$A:$M,10,0)</f>
        <v>Within an hour</v>
      </c>
      <c r="D4817" s="70">
        <f>VLOOKUP($B4817,Hosts!$A:$M,11,0)</f>
        <v>1</v>
      </c>
      <c r="E4817" s="70">
        <f>VLOOKUP($B4817,Hosts!$A:$M,12,0)</f>
        <v>0.91</v>
      </c>
      <c r="F4817" t="str">
        <f>VLOOKUP($B4817,Hosts!$A:$M,13,0)</f>
        <v>Yes</v>
      </c>
      <c r="G4817" t="str">
        <f>INDEX(Hosts!$A:$M, MATCH(Places!$B4817,Hosts!$A:$A,0), MATCH(Places!G$1,Hosts!$A$1:$M$1,0))</f>
        <v>Within an hour</v>
      </c>
      <c r="H4817" s="70">
        <f>INDEX(Hosts!$A:$M, MATCH(Places!$B4817,Hosts!$A:$A,0), MATCH(Places!H$1,Hosts!$A$1:$M$1,0))</f>
        <v>1</v>
      </c>
      <c r="I4817" s="70">
        <f>INDEX(Hosts!$A:$M, MATCH(Places!$B4817,Hosts!$A:$A,0), MATCH(Places!I$1,Hosts!$A$1:$M$1,0))</f>
        <v>0.91</v>
      </c>
      <c r="J4817" t="str">
        <f>INDEX(Hosts!$A:$M, MATCH(Places!$B4817,Hosts!$A:$A,0), MATCH(Places!J$1,Hosts!$A$1:$M$1,0))</f>
        <v>Yes</v>
      </c>
      <c r="K4817">
        <v>7</v>
      </c>
      <c r="L4817" t="str">
        <f>VLOOKUP($K4817,Neighborhoods!$A:$C,2,0)</f>
        <v>Brooklyn</v>
      </c>
      <c r="M4817" t="str">
        <f>VLOOKUP($K4817,Neighborhoods!$A:$C,3,0)</f>
        <v>Bedford-Stuyvesant</v>
      </c>
      <c r="N4817" t="str">
        <f>INDEX(Neighborhoods!$A:$C, MATCH(Places!$K4817,Neighborhoods!$A:$A,0), MATCH(Places!N$1,Neighborhoods!$A$1:$C$1,0))</f>
        <v>Brooklyn</v>
      </c>
      <c r="O4817" t="str">
        <f>INDEX(Neighborhoods!$A:$C, MATCH(Places!$K4817,Neighborhoods!$A:$A,0), MATCH(Places!O$1,Neighborhoods!$A$1:$C$1,0))</f>
        <v>Bedford-Stuyvesant</v>
      </c>
      <c r="P4817" t="s">
        <v>1</v>
      </c>
      <c r="Q4817" t="str">
        <f t="shared" si="300"/>
        <v>Yes</v>
      </c>
      <c r="R4817">
        <v>1</v>
      </c>
      <c r="S4817" t="str">
        <f t="shared" si="301"/>
        <v>Small</v>
      </c>
      <c r="T4817" s="50">
        <v>54</v>
      </c>
      <c r="U4817" s="70">
        <f t="shared" si="302"/>
        <v>0.03</v>
      </c>
      <c r="V4817" s="52">
        <v>4.5</v>
      </c>
      <c r="W4817" s="52" t="str" cm="1">
        <f t="array" ref="W4817">_xlfn.SWITCH(ROUND(V4817,0),5,"Excellent",4,"Good",3,"Ok","Bad")</f>
        <v>Excellent</v>
      </c>
      <c r="X4817">
        <v>6</v>
      </c>
      <c r="Y4817" t="str">
        <f t="shared" si="303"/>
        <v>No</v>
      </c>
      <c r="Z4817" s="68">
        <v>43718</v>
      </c>
      <c r="AA4817" s="68">
        <v>44013</v>
      </c>
      <c r="AB4817">
        <v>138</v>
      </c>
      <c r="AC4817" t="s">
        <v>15616</v>
      </c>
    </row>
    <row r="4818" spans="1:29" x14ac:dyDescent="0.3">
      <c r="A4818" t="s">
        <v>3365</v>
      </c>
      <c r="B4818">
        <v>2190</v>
      </c>
      <c r="C4818" t="str">
        <f>VLOOKUP($B4818,Hosts!$A:$M,10,0)</f>
        <v>Within a few hours</v>
      </c>
      <c r="D4818" s="70">
        <f>VLOOKUP($B4818,Hosts!$A:$M,11,0)</f>
        <v>0.94</v>
      </c>
      <c r="E4818" s="70">
        <f>VLOOKUP($B4818,Hosts!$A:$M,12,0)</f>
        <v>0.96</v>
      </c>
      <c r="F4818" t="str">
        <f>VLOOKUP($B4818,Hosts!$A:$M,13,0)</f>
        <v>No</v>
      </c>
      <c r="G4818" t="str">
        <f>INDEX(Hosts!$A:$M, MATCH(Places!$B4818,Hosts!$A:$A,0), MATCH(Places!G$1,Hosts!$A$1:$M$1,0))</f>
        <v>Within a few hours</v>
      </c>
      <c r="H4818" s="70">
        <f>INDEX(Hosts!$A:$M, MATCH(Places!$B4818,Hosts!$A:$A,0), MATCH(Places!H$1,Hosts!$A$1:$M$1,0))</f>
        <v>0.94</v>
      </c>
      <c r="I4818" s="70">
        <f>INDEX(Hosts!$A:$M, MATCH(Places!$B4818,Hosts!$A:$A,0), MATCH(Places!I$1,Hosts!$A$1:$M$1,0))</f>
        <v>0.96</v>
      </c>
      <c r="J4818" t="str">
        <f>INDEX(Hosts!$A:$M, MATCH(Places!$B4818,Hosts!$A:$A,0), MATCH(Places!J$1,Hosts!$A$1:$M$1,0))</f>
        <v>No</v>
      </c>
      <c r="K4818">
        <v>5</v>
      </c>
      <c r="L4818" t="str">
        <f>VLOOKUP($K4818,Neighborhoods!$A:$C,2,0)</f>
        <v>Bronx</v>
      </c>
      <c r="M4818" t="str">
        <f>VLOOKUP($K4818,Neighborhoods!$A:$C,3,0)</f>
        <v>Port Morris</v>
      </c>
      <c r="N4818" t="str">
        <f>INDEX(Neighborhoods!$A:$C, MATCH(Places!$K4818,Neighborhoods!$A:$A,0), MATCH(Places!N$1,Neighborhoods!$A$1:$C$1,0))</f>
        <v>Bronx</v>
      </c>
      <c r="O4818" t="str">
        <f>INDEX(Neighborhoods!$A:$C, MATCH(Places!$K4818,Neighborhoods!$A:$A,0), MATCH(Places!O$1,Neighborhoods!$A$1:$C$1,0))</f>
        <v>Port Morris</v>
      </c>
      <c r="P4818" t="s">
        <v>16</v>
      </c>
      <c r="Q4818" t="str">
        <f t="shared" si="300"/>
        <v>Yes</v>
      </c>
      <c r="R4818">
        <v>1</v>
      </c>
      <c r="S4818" t="str">
        <f t="shared" si="301"/>
        <v>Small</v>
      </c>
      <c r="T4818" s="50">
        <v>25</v>
      </c>
      <c r="U4818" s="70">
        <f t="shared" si="302"/>
        <v>0.03</v>
      </c>
      <c r="V4818" s="52">
        <v>4.58</v>
      </c>
      <c r="W4818" s="52" t="str" cm="1">
        <f t="array" ref="W4818">_xlfn.SWITCH(ROUND(V4818,0),5,"Excellent",4,"Good",3,"Ok","Bad")</f>
        <v>Excellent</v>
      </c>
      <c r="X4818">
        <v>12</v>
      </c>
      <c r="Y4818" t="str">
        <f t="shared" si="303"/>
        <v>No</v>
      </c>
      <c r="Z4818" s="68">
        <v>43603</v>
      </c>
      <c r="AA4818" s="68">
        <v>43824</v>
      </c>
      <c r="AB4818">
        <v>120</v>
      </c>
      <c r="AC4818" t="s">
        <v>15615</v>
      </c>
    </row>
    <row r="4819" spans="1:29" x14ac:dyDescent="0.3">
      <c r="A4819" t="s">
        <v>3366</v>
      </c>
      <c r="B4819">
        <v>2190</v>
      </c>
      <c r="C4819" t="str">
        <f>VLOOKUP($B4819,Hosts!$A:$M,10,0)</f>
        <v>Within a few hours</v>
      </c>
      <c r="D4819" s="70">
        <f>VLOOKUP($B4819,Hosts!$A:$M,11,0)</f>
        <v>0.94</v>
      </c>
      <c r="E4819" s="70">
        <f>VLOOKUP($B4819,Hosts!$A:$M,12,0)</f>
        <v>0.96</v>
      </c>
      <c r="F4819" t="str">
        <f>VLOOKUP($B4819,Hosts!$A:$M,13,0)</f>
        <v>No</v>
      </c>
      <c r="G4819" t="str">
        <f>INDEX(Hosts!$A:$M, MATCH(Places!$B4819,Hosts!$A:$A,0), MATCH(Places!G$1,Hosts!$A$1:$M$1,0))</f>
        <v>Within a few hours</v>
      </c>
      <c r="H4819" s="70">
        <f>INDEX(Hosts!$A:$M, MATCH(Places!$B4819,Hosts!$A:$A,0), MATCH(Places!H$1,Hosts!$A$1:$M$1,0))</f>
        <v>0.94</v>
      </c>
      <c r="I4819" s="70">
        <f>INDEX(Hosts!$A:$M, MATCH(Places!$B4819,Hosts!$A:$A,0), MATCH(Places!I$1,Hosts!$A$1:$M$1,0))</f>
        <v>0.96</v>
      </c>
      <c r="J4819" t="str">
        <f>INDEX(Hosts!$A:$M, MATCH(Places!$B4819,Hosts!$A:$A,0), MATCH(Places!J$1,Hosts!$A$1:$M$1,0))</f>
        <v>No</v>
      </c>
      <c r="K4819">
        <v>5</v>
      </c>
      <c r="L4819" t="str">
        <f>VLOOKUP($K4819,Neighborhoods!$A:$C,2,0)</f>
        <v>Bronx</v>
      </c>
      <c r="M4819" t="str">
        <f>VLOOKUP($K4819,Neighborhoods!$A:$C,3,0)</f>
        <v>Port Morris</v>
      </c>
      <c r="N4819" t="str">
        <f>INDEX(Neighborhoods!$A:$C, MATCH(Places!$K4819,Neighborhoods!$A:$A,0), MATCH(Places!N$1,Neighborhoods!$A$1:$C$1,0))</f>
        <v>Bronx</v>
      </c>
      <c r="O4819" t="str">
        <f>INDEX(Neighborhoods!$A:$C, MATCH(Places!$K4819,Neighborhoods!$A:$A,0), MATCH(Places!O$1,Neighborhoods!$A$1:$C$1,0))</f>
        <v>Port Morris</v>
      </c>
      <c r="P4819" t="s">
        <v>16</v>
      </c>
      <c r="Q4819" t="str">
        <f t="shared" si="300"/>
        <v>Yes</v>
      </c>
      <c r="R4819">
        <v>1</v>
      </c>
      <c r="S4819" t="str">
        <f t="shared" si="301"/>
        <v>Small</v>
      </c>
      <c r="T4819" s="50">
        <v>25</v>
      </c>
      <c r="U4819" s="70">
        <f t="shared" si="302"/>
        <v>0.03</v>
      </c>
      <c r="V4819" s="52">
        <v>4</v>
      </c>
      <c r="W4819" s="52" t="str" cm="1">
        <f t="array" ref="W4819">_xlfn.SWITCH(ROUND(V4819,0),5,"Excellent",4,"Good",3,"Ok","Bad")</f>
        <v>Good</v>
      </c>
      <c r="X4819">
        <v>10</v>
      </c>
      <c r="Y4819" t="str">
        <f t="shared" si="303"/>
        <v>No</v>
      </c>
      <c r="Z4819" s="68">
        <v>43602</v>
      </c>
      <c r="AA4819" s="68">
        <v>43744</v>
      </c>
      <c r="AB4819">
        <v>118</v>
      </c>
      <c r="AC4819" t="s">
        <v>15615</v>
      </c>
    </row>
    <row r="4820" spans="1:29" x14ac:dyDescent="0.3">
      <c r="A4820" t="s">
        <v>1544</v>
      </c>
      <c r="B4820">
        <v>1410</v>
      </c>
      <c r="C4820" t="str">
        <f>VLOOKUP($B4820,Hosts!$A:$M,10,0)</f>
        <v>Within a few hours</v>
      </c>
      <c r="D4820" s="70">
        <f>VLOOKUP($B4820,Hosts!$A:$M,11,0)</f>
        <v>1</v>
      </c>
      <c r="E4820" s="70">
        <f>VLOOKUP($B4820,Hosts!$A:$M,12,0)</f>
        <v>0.99</v>
      </c>
      <c r="F4820" t="str">
        <f>VLOOKUP($B4820,Hosts!$A:$M,13,0)</f>
        <v>Yes</v>
      </c>
      <c r="G4820" t="str">
        <f>INDEX(Hosts!$A:$M, MATCH(Places!$B4820,Hosts!$A:$A,0), MATCH(Places!G$1,Hosts!$A$1:$M$1,0))</f>
        <v>Within a few hours</v>
      </c>
      <c r="H4820" s="70">
        <f>INDEX(Hosts!$A:$M, MATCH(Places!$B4820,Hosts!$A:$A,0), MATCH(Places!H$1,Hosts!$A$1:$M$1,0))</f>
        <v>1</v>
      </c>
      <c r="I4820" s="70">
        <f>INDEX(Hosts!$A:$M, MATCH(Places!$B4820,Hosts!$A:$A,0), MATCH(Places!I$1,Hosts!$A$1:$M$1,0))</f>
        <v>0.99</v>
      </c>
      <c r="J4820" t="str">
        <f>INDEX(Hosts!$A:$M, MATCH(Places!$B4820,Hosts!$A:$A,0), MATCH(Places!J$1,Hosts!$A$1:$M$1,0))</f>
        <v>Yes</v>
      </c>
      <c r="K4820">
        <v>12</v>
      </c>
      <c r="L4820" t="str">
        <f>VLOOKUP($K4820,Neighborhoods!$A:$C,2,0)</f>
        <v>Brooklyn</v>
      </c>
      <c r="M4820" t="str">
        <f>VLOOKUP($K4820,Neighborhoods!$A:$C,3,0)</f>
        <v>Williamsburg</v>
      </c>
      <c r="N4820" t="str">
        <f>INDEX(Neighborhoods!$A:$C, MATCH(Places!$K4820,Neighborhoods!$A:$A,0), MATCH(Places!N$1,Neighborhoods!$A$1:$C$1,0))</f>
        <v>Brooklyn</v>
      </c>
      <c r="O4820" t="str">
        <f>INDEX(Neighborhoods!$A:$C, MATCH(Places!$K4820,Neighborhoods!$A:$A,0), MATCH(Places!O$1,Neighborhoods!$A$1:$C$1,0))</f>
        <v>Williamsburg</v>
      </c>
      <c r="P4820" t="s">
        <v>1</v>
      </c>
      <c r="Q4820" t="str">
        <f t="shared" si="300"/>
        <v>Yes</v>
      </c>
      <c r="R4820">
        <v>2</v>
      </c>
      <c r="S4820" t="str">
        <f t="shared" si="301"/>
        <v>Small</v>
      </c>
      <c r="T4820" s="50">
        <v>62</v>
      </c>
      <c r="U4820" s="70">
        <f t="shared" si="302"/>
        <v>0.03</v>
      </c>
      <c r="V4820" s="52">
        <v>4.93</v>
      </c>
      <c r="W4820" s="52" t="str" cm="1">
        <f t="array" ref="W4820">_xlfn.SWITCH(ROUND(V4820,0),5,"Excellent",4,"Good",3,"Ok","Bad")</f>
        <v>Excellent</v>
      </c>
      <c r="X4820">
        <v>27</v>
      </c>
      <c r="Y4820" t="str">
        <f t="shared" si="303"/>
        <v>No</v>
      </c>
      <c r="Z4820" s="68">
        <v>43607</v>
      </c>
      <c r="AA4820" s="68">
        <v>43906</v>
      </c>
      <c r="AB4820">
        <v>0</v>
      </c>
      <c r="AC4820" t="s">
        <v>15615</v>
      </c>
    </row>
    <row r="4821" spans="1:29" x14ac:dyDescent="0.3">
      <c r="A4821" t="s">
        <v>13415</v>
      </c>
      <c r="B4821">
        <v>2557</v>
      </c>
      <c r="C4821" t="str">
        <f>VLOOKUP($B4821,Hosts!$A:$M,10,0)</f>
        <v>Within an hour</v>
      </c>
      <c r="D4821" s="70">
        <f>VLOOKUP($B4821,Hosts!$A:$M,11,0)</f>
        <v>0.98</v>
      </c>
      <c r="E4821" s="70">
        <f>VLOOKUP($B4821,Hosts!$A:$M,12,0)</f>
        <v>0.91</v>
      </c>
      <c r="F4821" t="str">
        <f>VLOOKUP($B4821,Hosts!$A:$M,13,0)</f>
        <v>Yes</v>
      </c>
      <c r="G4821" t="str">
        <f>INDEX(Hosts!$A:$M, MATCH(Places!$B4821,Hosts!$A:$A,0), MATCH(Places!G$1,Hosts!$A$1:$M$1,0))</f>
        <v>Within an hour</v>
      </c>
      <c r="H4821" s="70">
        <f>INDEX(Hosts!$A:$M, MATCH(Places!$B4821,Hosts!$A:$A,0), MATCH(Places!H$1,Hosts!$A$1:$M$1,0))</f>
        <v>0.98</v>
      </c>
      <c r="I4821" s="70">
        <f>INDEX(Hosts!$A:$M, MATCH(Places!$B4821,Hosts!$A:$A,0), MATCH(Places!I$1,Hosts!$A$1:$M$1,0))</f>
        <v>0.91</v>
      </c>
      <c r="J4821" t="str">
        <f>INDEX(Hosts!$A:$M, MATCH(Places!$B4821,Hosts!$A:$A,0), MATCH(Places!J$1,Hosts!$A$1:$M$1,0))</f>
        <v>Yes</v>
      </c>
      <c r="K4821">
        <v>9</v>
      </c>
      <c r="L4821" t="str">
        <f>VLOOKUP($K4821,Neighborhoods!$A:$C,2,0)</f>
        <v>Brooklyn</v>
      </c>
      <c r="M4821" t="str">
        <f>VLOOKUP($K4821,Neighborhoods!$A:$C,3,0)</f>
        <v>Crown Heights</v>
      </c>
      <c r="N4821" t="str">
        <f>INDEX(Neighborhoods!$A:$C, MATCH(Places!$K4821,Neighborhoods!$A:$A,0), MATCH(Places!N$1,Neighborhoods!$A$1:$C$1,0))</f>
        <v>Brooklyn</v>
      </c>
      <c r="O4821" t="str">
        <f>INDEX(Neighborhoods!$A:$C, MATCH(Places!$K4821,Neighborhoods!$A:$A,0), MATCH(Places!O$1,Neighborhoods!$A$1:$C$1,0))</f>
        <v>Crown Heights</v>
      </c>
      <c r="P4821" t="s">
        <v>11822</v>
      </c>
      <c r="Q4821" t="str">
        <f t="shared" si="300"/>
        <v>No</v>
      </c>
      <c r="R4821">
        <v>4</v>
      </c>
      <c r="S4821" t="str">
        <f t="shared" si="301"/>
        <v>Medium</v>
      </c>
      <c r="T4821" s="50">
        <v>105</v>
      </c>
      <c r="U4821" s="70">
        <f t="shared" si="302"/>
        <v>0.03</v>
      </c>
      <c r="V4821" s="52">
        <v>4.97</v>
      </c>
      <c r="W4821" s="52" t="str" cm="1">
        <f t="array" ref="W4821">_xlfn.SWITCH(ROUND(V4821,0),5,"Excellent",4,"Good",3,"Ok","Bad")</f>
        <v>Excellent</v>
      </c>
      <c r="X4821">
        <v>72</v>
      </c>
      <c r="Y4821" t="str">
        <f t="shared" si="303"/>
        <v>No</v>
      </c>
      <c r="Z4821" s="68">
        <v>43779</v>
      </c>
      <c r="AA4821" s="68">
        <v>44045</v>
      </c>
      <c r="AB4821">
        <v>49</v>
      </c>
      <c r="AC4821" t="s">
        <v>15615</v>
      </c>
    </row>
    <row r="4822" spans="1:29" x14ac:dyDescent="0.3">
      <c r="A4822" t="s">
        <v>14778</v>
      </c>
      <c r="B4822">
        <v>1865</v>
      </c>
      <c r="C4822" t="str">
        <f>VLOOKUP($B4822,Hosts!$A:$M,10,0)</f>
        <v>Within a day</v>
      </c>
      <c r="D4822" s="70">
        <f>VLOOKUP($B4822,Hosts!$A:$M,11,0)</f>
        <v>1</v>
      </c>
      <c r="E4822" s="70">
        <f>VLOOKUP($B4822,Hosts!$A:$M,12,0)</f>
        <v>0.95</v>
      </c>
      <c r="F4822" t="str">
        <f>VLOOKUP($B4822,Hosts!$A:$M,13,0)</f>
        <v>Yes</v>
      </c>
      <c r="G4822" t="str">
        <f>INDEX(Hosts!$A:$M, MATCH(Places!$B4822,Hosts!$A:$A,0), MATCH(Places!G$1,Hosts!$A$1:$M$1,0))</f>
        <v>Within a day</v>
      </c>
      <c r="H4822" s="70">
        <f>INDEX(Hosts!$A:$M, MATCH(Places!$B4822,Hosts!$A:$A,0), MATCH(Places!H$1,Hosts!$A$1:$M$1,0))</f>
        <v>1</v>
      </c>
      <c r="I4822" s="70">
        <f>INDEX(Hosts!$A:$M, MATCH(Places!$B4822,Hosts!$A:$A,0), MATCH(Places!I$1,Hosts!$A$1:$M$1,0))</f>
        <v>0.95</v>
      </c>
      <c r="J4822" t="str">
        <f>INDEX(Hosts!$A:$M, MATCH(Places!$B4822,Hosts!$A:$A,0), MATCH(Places!J$1,Hosts!$A$1:$M$1,0))</f>
        <v>Yes</v>
      </c>
      <c r="K4822">
        <v>22</v>
      </c>
      <c r="L4822" t="str">
        <f>VLOOKUP($K4822,Neighborhoods!$A:$C,2,0)</f>
        <v>Queens</v>
      </c>
      <c r="M4822" t="str">
        <f>VLOOKUP($K4822,Neighborhoods!$A:$C,3,0)</f>
        <v>Flushing</v>
      </c>
      <c r="N4822" t="str">
        <f>INDEX(Neighborhoods!$A:$C, MATCH(Places!$K4822,Neighborhoods!$A:$A,0), MATCH(Places!N$1,Neighborhoods!$A$1:$C$1,0))</f>
        <v>Queens</v>
      </c>
      <c r="O4822" t="str">
        <f>INDEX(Neighborhoods!$A:$C, MATCH(Places!$K4822,Neighborhoods!$A:$A,0), MATCH(Places!O$1,Neighborhoods!$A$1:$C$1,0))</f>
        <v>Flushing</v>
      </c>
      <c r="P4822" t="s">
        <v>1</v>
      </c>
      <c r="Q4822" t="str">
        <f t="shared" si="300"/>
        <v>Yes</v>
      </c>
      <c r="R4822">
        <v>2</v>
      </c>
      <c r="S4822" t="str">
        <f t="shared" si="301"/>
        <v>Small</v>
      </c>
      <c r="T4822" s="50">
        <v>75</v>
      </c>
      <c r="U4822" s="70">
        <f t="shared" si="302"/>
        <v>0.03</v>
      </c>
      <c r="V4822" s="52">
        <v>4.9800000000000004</v>
      </c>
      <c r="W4822" s="52" t="str" cm="1">
        <f t="array" ref="W4822">_xlfn.SWITCH(ROUND(V4822,0),5,"Excellent",4,"Good",3,"Ok","Bad")</f>
        <v>Excellent</v>
      </c>
      <c r="X4822">
        <v>42</v>
      </c>
      <c r="Y4822" t="str">
        <f t="shared" si="303"/>
        <v>No</v>
      </c>
      <c r="Z4822" s="68">
        <v>43614</v>
      </c>
      <c r="AA4822" s="68">
        <v>43857</v>
      </c>
      <c r="AB4822">
        <v>45</v>
      </c>
      <c r="AC4822" t="s">
        <v>15615</v>
      </c>
    </row>
    <row r="4823" spans="1:29" x14ac:dyDescent="0.3">
      <c r="A4823" t="s">
        <v>3367</v>
      </c>
      <c r="B4823">
        <v>3865</v>
      </c>
      <c r="C4823" t="str">
        <f>VLOOKUP($B4823,Hosts!$A:$M,10,0)</f>
        <v>Within an hour</v>
      </c>
      <c r="D4823" s="70">
        <f>VLOOKUP($B4823,Hosts!$A:$M,11,0)</f>
        <v>0.95</v>
      </c>
      <c r="E4823" s="70">
        <f>VLOOKUP($B4823,Hosts!$A:$M,12,0)</f>
        <v>0.98</v>
      </c>
      <c r="F4823" t="str">
        <f>VLOOKUP($B4823,Hosts!$A:$M,13,0)</f>
        <v>Yes</v>
      </c>
      <c r="G4823" t="str">
        <f>INDEX(Hosts!$A:$M, MATCH(Places!$B4823,Hosts!$A:$A,0), MATCH(Places!G$1,Hosts!$A$1:$M$1,0))</f>
        <v>Within an hour</v>
      </c>
      <c r="H4823" s="70">
        <f>INDEX(Hosts!$A:$M, MATCH(Places!$B4823,Hosts!$A:$A,0), MATCH(Places!H$1,Hosts!$A$1:$M$1,0))</f>
        <v>0.95</v>
      </c>
      <c r="I4823" s="70">
        <f>INDEX(Hosts!$A:$M, MATCH(Places!$B4823,Hosts!$A:$A,0), MATCH(Places!I$1,Hosts!$A$1:$M$1,0))</f>
        <v>0.98</v>
      </c>
      <c r="J4823" t="str">
        <f>INDEX(Hosts!$A:$M, MATCH(Places!$B4823,Hosts!$A:$A,0), MATCH(Places!J$1,Hosts!$A$1:$M$1,0))</f>
        <v>Yes</v>
      </c>
      <c r="K4823">
        <v>10</v>
      </c>
      <c r="L4823" t="str">
        <f>VLOOKUP($K4823,Neighborhoods!$A:$C,2,0)</f>
        <v>Brooklyn</v>
      </c>
      <c r="M4823" t="str">
        <f>VLOOKUP($K4823,Neighborhoods!$A:$C,3,0)</f>
        <v>East Flatbush</v>
      </c>
      <c r="N4823" t="str">
        <f>INDEX(Neighborhoods!$A:$C, MATCH(Places!$K4823,Neighborhoods!$A:$A,0), MATCH(Places!N$1,Neighborhoods!$A$1:$C$1,0))</f>
        <v>Brooklyn</v>
      </c>
      <c r="O4823" t="str">
        <f>INDEX(Neighborhoods!$A:$C, MATCH(Places!$K4823,Neighborhoods!$A:$A,0), MATCH(Places!O$1,Neighborhoods!$A$1:$C$1,0))</f>
        <v>East Flatbush</v>
      </c>
      <c r="P4823" t="s">
        <v>11822</v>
      </c>
      <c r="Q4823" t="str">
        <f t="shared" si="300"/>
        <v>No</v>
      </c>
      <c r="R4823">
        <v>3</v>
      </c>
      <c r="S4823" t="str">
        <f t="shared" si="301"/>
        <v>Medium</v>
      </c>
      <c r="T4823" s="50">
        <v>89</v>
      </c>
      <c r="U4823" s="70">
        <f t="shared" si="302"/>
        <v>0.03</v>
      </c>
      <c r="V4823" s="52">
        <v>4.93</v>
      </c>
      <c r="W4823" s="52" t="str" cm="1">
        <f t="array" ref="W4823">_xlfn.SWITCH(ROUND(V4823,0),5,"Excellent",4,"Good",3,"Ok","Bad")</f>
        <v>Excellent</v>
      </c>
      <c r="X4823">
        <v>56</v>
      </c>
      <c r="Y4823" t="str">
        <f t="shared" si="303"/>
        <v>No</v>
      </c>
      <c r="Z4823" s="68">
        <v>43619</v>
      </c>
      <c r="AA4823" s="68">
        <v>44051</v>
      </c>
      <c r="AB4823">
        <v>240</v>
      </c>
      <c r="AC4823" t="s">
        <v>15616</v>
      </c>
    </row>
    <row r="4824" spans="1:29" x14ac:dyDescent="0.3">
      <c r="A4824" t="s">
        <v>13987</v>
      </c>
      <c r="B4824">
        <v>2086</v>
      </c>
      <c r="C4824" t="str">
        <f>VLOOKUP($B4824,Hosts!$A:$M,10,0)</f>
        <v>Within a few hours</v>
      </c>
      <c r="D4824" s="70">
        <f>VLOOKUP($B4824,Hosts!$A:$M,11,0)</f>
        <v>0.86</v>
      </c>
      <c r="E4824" s="70">
        <f>VLOOKUP($B4824,Hosts!$A:$M,12,0)</f>
        <v>0.5</v>
      </c>
      <c r="F4824" t="str">
        <f>VLOOKUP($B4824,Hosts!$A:$M,13,0)</f>
        <v>No</v>
      </c>
      <c r="G4824" t="str">
        <f>INDEX(Hosts!$A:$M, MATCH(Places!$B4824,Hosts!$A:$A,0), MATCH(Places!G$1,Hosts!$A$1:$M$1,0))</f>
        <v>Within a few hours</v>
      </c>
      <c r="H4824" s="70">
        <f>INDEX(Hosts!$A:$M, MATCH(Places!$B4824,Hosts!$A:$A,0), MATCH(Places!H$1,Hosts!$A$1:$M$1,0))</f>
        <v>0.86</v>
      </c>
      <c r="I4824" s="70">
        <f>INDEX(Hosts!$A:$M, MATCH(Places!$B4824,Hosts!$A:$A,0), MATCH(Places!I$1,Hosts!$A$1:$M$1,0))</f>
        <v>0.5</v>
      </c>
      <c r="J4824" t="str">
        <f>INDEX(Hosts!$A:$M, MATCH(Places!$B4824,Hosts!$A:$A,0), MATCH(Places!J$1,Hosts!$A$1:$M$1,0))</f>
        <v>No</v>
      </c>
      <c r="K4824">
        <v>8</v>
      </c>
      <c r="L4824" t="str">
        <f>VLOOKUP($K4824,Neighborhoods!$A:$C,2,0)</f>
        <v>Brooklyn</v>
      </c>
      <c r="M4824" t="str">
        <f>VLOOKUP($K4824,Neighborhoods!$A:$C,3,0)</f>
        <v>Bushwick</v>
      </c>
      <c r="N4824" t="str">
        <f>INDEX(Neighborhoods!$A:$C, MATCH(Places!$K4824,Neighborhoods!$A:$A,0), MATCH(Places!N$1,Neighborhoods!$A$1:$C$1,0))</f>
        <v>Brooklyn</v>
      </c>
      <c r="O4824" t="str">
        <f>INDEX(Neighborhoods!$A:$C, MATCH(Places!$K4824,Neighborhoods!$A:$A,0), MATCH(Places!O$1,Neighborhoods!$A$1:$C$1,0))</f>
        <v>Bushwick</v>
      </c>
      <c r="P4824" t="s">
        <v>1</v>
      </c>
      <c r="Q4824" t="str">
        <f t="shared" si="300"/>
        <v>Yes</v>
      </c>
      <c r="R4824">
        <v>2</v>
      </c>
      <c r="S4824" t="str">
        <f t="shared" si="301"/>
        <v>Small</v>
      </c>
      <c r="T4824" s="50">
        <v>50</v>
      </c>
      <c r="U4824" s="70">
        <f t="shared" si="302"/>
        <v>0.03</v>
      </c>
      <c r="V4824" s="52">
        <v>5</v>
      </c>
      <c r="W4824" s="52" t="str" cm="1">
        <f t="array" ref="W4824">_xlfn.SWITCH(ROUND(V4824,0),5,"Excellent",4,"Good",3,"Ok","Bad")</f>
        <v>Excellent</v>
      </c>
      <c r="X4824">
        <v>3</v>
      </c>
      <c r="Y4824" t="str">
        <f t="shared" si="303"/>
        <v>No</v>
      </c>
      <c r="Z4824" s="68">
        <v>43605</v>
      </c>
      <c r="AA4824" s="68">
        <v>43616</v>
      </c>
      <c r="AB4824">
        <v>10</v>
      </c>
      <c r="AC4824" t="s">
        <v>15616</v>
      </c>
    </row>
    <row r="4825" spans="1:29" x14ac:dyDescent="0.3">
      <c r="A4825" t="s">
        <v>3368</v>
      </c>
      <c r="B4825">
        <v>2638</v>
      </c>
      <c r="C4825" t="str">
        <f>VLOOKUP($B4825,Hosts!$A:$M,10,0)</f>
        <v>Within an hour</v>
      </c>
      <c r="D4825" s="70">
        <f>VLOOKUP($B4825,Hosts!$A:$M,11,0)</f>
        <v>1</v>
      </c>
      <c r="E4825" s="70">
        <f>VLOOKUP($B4825,Hosts!$A:$M,12,0)</f>
        <v>0.92</v>
      </c>
      <c r="F4825" t="str">
        <f>VLOOKUP($B4825,Hosts!$A:$M,13,0)</f>
        <v>Yes</v>
      </c>
      <c r="G4825" t="str">
        <f>INDEX(Hosts!$A:$M, MATCH(Places!$B4825,Hosts!$A:$A,0), MATCH(Places!G$1,Hosts!$A$1:$M$1,0))</f>
        <v>Within an hour</v>
      </c>
      <c r="H4825" s="70">
        <f>INDEX(Hosts!$A:$M, MATCH(Places!$B4825,Hosts!$A:$A,0), MATCH(Places!H$1,Hosts!$A$1:$M$1,0))</f>
        <v>1</v>
      </c>
      <c r="I4825" s="70">
        <f>INDEX(Hosts!$A:$M, MATCH(Places!$B4825,Hosts!$A:$A,0), MATCH(Places!I$1,Hosts!$A$1:$M$1,0))</f>
        <v>0.92</v>
      </c>
      <c r="J4825" t="str">
        <f>INDEX(Hosts!$A:$M, MATCH(Places!$B4825,Hosts!$A:$A,0), MATCH(Places!J$1,Hosts!$A$1:$M$1,0))</f>
        <v>Yes</v>
      </c>
      <c r="K4825">
        <v>8</v>
      </c>
      <c r="L4825" t="str">
        <f>VLOOKUP($K4825,Neighborhoods!$A:$C,2,0)</f>
        <v>Brooklyn</v>
      </c>
      <c r="M4825" t="str">
        <f>VLOOKUP($K4825,Neighborhoods!$A:$C,3,0)</f>
        <v>Bushwick</v>
      </c>
      <c r="N4825" t="str">
        <f>INDEX(Neighborhoods!$A:$C, MATCH(Places!$K4825,Neighborhoods!$A:$A,0), MATCH(Places!N$1,Neighborhoods!$A$1:$C$1,0))</f>
        <v>Brooklyn</v>
      </c>
      <c r="O4825" t="str">
        <f>INDEX(Neighborhoods!$A:$C, MATCH(Places!$K4825,Neighborhoods!$A:$A,0), MATCH(Places!O$1,Neighborhoods!$A$1:$C$1,0))</f>
        <v>Bushwick</v>
      </c>
      <c r="P4825" t="s">
        <v>11822</v>
      </c>
      <c r="Q4825" t="str">
        <f t="shared" si="300"/>
        <v>No</v>
      </c>
      <c r="R4825">
        <v>4</v>
      </c>
      <c r="S4825" t="str">
        <f t="shared" si="301"/>
        <v>Medium</v>
      </c>
      <c r="T4825" s="50">
        <v>208</v>
      </c>
      <c r="U4825" s="70">
        <f t="shared" si="302"/>
        <v>0.04</v>
      </c>
      <c r="V4825" s="52">
        <v>4.91</v>
      </c>
      <c r="W4825" s="52" t="str" cm="1">
        <f t="array" ref="W4825">_xlfn.SWITCH(ROUND(V4825,0),5,"Excellent",4,"Good",3,"Ok","Bad")</f>
        <v>Excellent</v>
      </c>
      <c r="X4825">
        <v>53</v>
      </c>
      <c r="Y4825" t="str">
        <f t="shared" si="303"/>
        <v>No</v>
      </c>
      <c r="Z4825" s="68">
        <v>43613</v>
      </c>
      <c r="AA4825" s="68">
        <v>44053</v>
      </c>
      <c r="AB4825">
        <v>90</v>
      </c>
      <c r="AC4825" t="s">
        <v>15615</v>
      </c>
    </row>
    <row r="4826" spans="1:29" x14ac:dyDescent="0.3">
      <c r="A4826" t="s">
        <v>3369</v>
      </c>
      <c r="B4826">
        <v>3866</v>
      </c>
      <c r="C4826" t="str">
        <f>VLOOKUP($B4826,Hosts!$A:$M,10,0)</f>
        <v>Within a day</v>
      </c>
      <c r="D4826" s="70">
        <f>VLOOKUP($B4826,Hosts!$A:$M,11,0)</f>
        <v>1</v>
      </c>
      <c r="E4826" s="70">
        <f>VLOOKUP($B4826,Hosts!$A:$M,12,0)</f>
        <v>1</v>
      </c>
      <c r="F4826" t="str">
        <f>VLOOKUP($B4826,Hosts!$A:$M,13,0)</f>
        <v>No</v>
      </c>
      <c r="G4826" t="str">
        <f>INDEX(Hosts!$A:$M, MATCH(Places!$B4826,Hosts!$A:$A,0), MATCH(Places!G$1,Hosts!$A$1:$M$1,0))</f>
        <v>Within a day</v>
      </c>
      <c r="H4826" s="70">
        <f>INDEX(Hosts!$A:$M, MATCH(Places!$B4826,Hosts!$A:$A,0), MATCH(Places!H$1,Hosts!$A$1:$M$1,0))</f>
        <v>1</v>
      </c>
      <c r="I4826" s="70">
        <f>INDEX(Hosts!$A:$M, MATCH(Places!$B4826,Hosts!$A:$A,0), MATCH(Places!I$1,Hosts!$A$1:$M$1,0))</f>
        <v>1</v>
      </c>
      <c r="J4826" t="str">
        <f>INDEX(Hosts!$A:$M, MATCH(Places!$B4826,Hosts!$A:$A,0), MATCH(Places!J$1,Hosts!$A$1:$M$1,0))</f>
        <v>No</v>
      </c>
      <c r="K4826">
        <v>8</v>
      </c>
      <c r="L4826" t="str">
        <f>VLOOKUP($K4826,Neighborhoods!$A:$C,2,0)</f>
        <v>Brooklyn</v>
      </c>
      <c r="M4826" t="str">
        <f>VLOOKUP($K4826,Neighborhoods!$A:$C,3,0)</f>
        <v>Bushwick</v>
      </c>
      <c r="N4826" t="str">
        <f>INDEX(Neighborhoods!$A:$C, MATCH(Places!$K4826,Neighborhoods!$A:$A,0), MATCH(Places!N$1,Neighborhoods!$A$1:$C$1,0))</f>
        <v>Brooklyn</v>
      </c>
      <c r="O4826" t="str">
        <f>INDEX(Neighborhoods!$A:$C, MATCH(Places!$K4826,Neighborhoods!$A:$A,0), MATCH(Places!O$1,Neighborhoods!$A$1:$C$1,0))</f>
        <v>Bushwick</v>
      </c>
      <c r="P4826" t="s">
        <v>1</v>
      </c>
      <c r="Q4826" t="str">
        <f t="shared" si="300"/>
        <v>Yes</v>
      </c>
      <c r="R4826">
        <v>2</v>
      </c>
      <c r="S4826" t="str">
        <f t="shared" si="301"/>
        <v>Small</v>
      </c>
      <c r="T4826" s="50">
        <v>55</v>
      </c>
      <c r="U4826" s="70">
        <f t="shared" si="302"/>
        <v>0.03</v>
      </c>
      <c r="V4826" s="52">
        <v>4.63</v>
      </c>
      <c r="W4826" s="52" t="str" cm="1">
        <f t="array" ref="W4826">_xlfn.SWITCH(ROUND(V4826,0),5,"Excellent",4,"Good",3,"Ok","Bad")</f>
        <v>Excellent</v>
      </c>
      <c r="X4826">
        <v>8</v>
      </c>
      <c r="Y4826" t="str">
        <f t="shared" si="303"/>
        <v>No</v>
      </c>
      <c r="Z4826" s="68">
        <v>43647</v>
      </c>
      <c r="AA4826" s="68">
        <v>43835</v>
      </c>
      <c r="AB4826">
        <v>10</v>
      </c>
      <c r="AC4826" t="s">
        <v>15616</v>
      </c>
    </row>
    <row r="4827" spans="1:29" x14ac:dyDescent="0.3">
      <c r="A4827" t="s">
        <v>3370</v>
      </c>
      <c r="B4827">
        <v>2695</v>
      </c>
      <c r="C4827" t="str">
        <f>VLOOKUP($B4827,Hosts!$A:$M,10,0)</f>
        <v>Within a few hours</v>
      </c>
      <c r="D4827" s="70">
        <f>VLOOKUP($B4827,Hosts!$A:$M,11,0)</f>
        <v>1</v>
      </c>
      <c r="E4827" s="70">
        <f>VLOOKUP($B4827,Hosts!$A:$M,12,0)</f>
        <v>0.89</v>
      </c>
      <c r="F4827" t="str">
        <f>VLOOKUP($B4827,Hosts!$A:$M,13,0)</f>
        <v>No</v>
      </c>
      <c r="G4827" t="str">
        <f>INDEX(Hosts!$A:$M, MATCH(Places!$B4827,Hosts!$A:$A,0), MATCH(Places!G$1,Hosts!$A$1:$M$1,0))</f>
        <v>Within a few hours</v>
      </c>
      <c r="H4827" s="70">
        <f>INDEX(Hosts!$A:$M, MATCH(Places!$B4827,Hosts!$A:$A,0), MATCH(Places!H$1,Hosts!$A$1:$M$1,0))</f>
        <v>1</v>
      </c>
      <c r="I4827" s="70">
        <f>INDEX(Hosts!$A:$M, MATCH(Places!$B4827,Hosts!$A:$A,0), MATCH(Places!I$1,Hosts!$A$1:$M$1,0))</f>
        <v>0.89</v>
      </c>
      <c r="J4827" t="str">
        <f>INDEX(Hosts!$A:$M, MATCH(Places!$B4827,Hosts!$A:$A,0), MATCH(Places!J$1,Hosts!$A$1:$M$1,0))</f>
        <v>No</v>
      </c>
      <c r="K4827">
        <v>8</v>
      </c>
      <c r="L4827" t="str">
        <f>VLOOKUP($K4827,Neighborhoods!$A:$C,2,0)</f>
        <v>Brooklyn</v>
      </c>
      <c r="M4827" t="str">
        <f>VLOOKUP($K4827,Neighborhoods!$A:$C,3,0)</f>
        <v>Bushwick</v>
      </c>
      <c r="N4827" t="str">
        <f>INDEX(Neighborhoods!$A:$C, MATCH(Places!$K4827,Neighborhoods!$A:$A,0), MATCH(Places!N$1,Neighborhoods!$A$1:$C$1,0))</f>
        <v>Brooklyn</v>
      </c>
      <c r="O4827" t="str">
        <f>INDEX(Neighborhoods!$A:$C, MATCH(Places!$K4827,Neighborhoods!$A:$A,0), MATCH(Places!O$1,Neighborhoods!$A$1:$C$1,0))</f>
        <v>Bushwick</v>
      </c>
      <c r="P4827" t="s">
        <v>1</v>
      </c>
      <c r="Q4827" t="str">
        <f t="shared" si="300"/>
        <v>Yes</v>
      </c>
      <c r="R4827">
        <v>2</v>
      </c>
      <c r="S4827" t="str">
        <f t="shared" si="301"/>
        <v>Small</v>
      </c>
      <c r="T4827" s="50">
        <v>54</v>
      </c>
      <c r="U4827" s="70">
        <f t="shared" si="302"/>
        <v>0.03</v>
      </c>
      <c r="V4827" s="52">
        <v>4.43</v>
      </c>
      <c r="W4827" s="52" t="str" cm="1">
        <f t="array" ref="W4827">_xlfn.SWITCH(ROUND(V4827,0),5,"Excellent",4,"Good",3,"Ok","Bad")</f>
        <v>Good</v>
      </c>
      <c r="X4827">
        <v>14</v>
      </c>
      <c r="Y4827" t="str">
        <f t="shared" si="303"/>
        <v>No</v>
      </c>
      <c r="Z4827" s="68">
        <v>43603</v>
      </c>
      <c r="AA4827" s="68">
        <v>43793</v>
      </c>
      <c r="AB4827">
        <v>0</v>
      </c>
      <c r="AC4827" t="s">
        <v>15616</v>
      </c>
    </row>
    <row r="4828" spans="1:29" x14ac:dyDescent="0.3">
      <c r="A4828" t="s">
        <v>3371</v>
      </c>
      <c r="B4828">
        <v>3091</v>
      </c>
      <c r="C4828" t="str">
        <f>VLOOKUP($B4828,Hosts!$A:$M,10,0)</f>
        <v>Within a day</v>
      </c>
      <c r="D4828" s="70">
        <f>VLOOKUP($B4828,Hosts!$A:$M,11,0)</f>
        <v>0.5</v>
      </c>
      <c r="E4828" s="70">
        <f>VLOOKUP($B4828,Hosts!$A:$M,12,0)</f>
        <v>0.94</v>
      </c>
      <c r="F4828" t="str">
        <f>VLOOKUP($B4828,Hosts!$A:$M,13,0)</f>
        <v>No</v>
      </c>
      <c r="G4828" t="str">
        <f>INDEX(Hosts!$A:$M, MATCH(Places!$B4828,Hosts!$A:$A,0), MATCH(Places!G$1,Hosts!$A$1:$M$1,0))</f>
        <v>Within a day</v>
      </c>
      <c r="H4828" s="70">
        <f>INDEX(Hosts!$A:$M, MATCH(Places!$B4828,Hosts!$A:$A,0), MATCH(Places!H$1,Hosts!$A$1:$M$1,0))</f>
        <v>0.5</v>
      </c>
      <c r="I4828" s="70">
        <f>INDEX(Hosts!$A:$M, MATCH(Places!$B4828,Hosts!$A:$A,0), MATCH(Places!I$1,Hosts!$A$1:$M$1,0))</f>
        <v>0.94</v>
      </c>
      <c r="J4828" t="str">
        <f>INDEX(Hosts!$A:$M, MATCH(Places!$B4828,Hosts!$A:$A,0), MATCH(Places!J$1,Hosts!$A$1:$M$1,0))</f>
        <v>No</v>
      </c>
      <c r="K4828">
        <v>7</v>
      </c>
      <c r="L4828" t="str">
        <f>VLOOKUP($K4828,Neighborhoods!$A:$C,2,0)</f>
        <v>Brooklyn</v>
      </c>
      <c r="M4828" t="str">
        <f>VLOOKUP($K4828,Neighborhoods!$A:$C,3,0)</f>
        <v>Bedford-Stuyvesant</v>
      </c>
      <c r="N4828" t="str">
        <f>INDEX(Neighborhoods!$A:$C, MATCH(Places!$K4828,Neighborhoods!$A:$A,0), MATCH(Places!N$1,Neighborhoods!$A$1:$C$1,0))</f>
        <v>Brooklyn</v>
      </c>
      <c r="O4828" t="str">
        <f>INDEX(Neighborhoods!$A:$C, MATCH(Places!$K4828,Neighborhoods!$A:$A,0), MATCH(Places!O$1,Neighborhoods!$A$1:$C$1,0))</f>
        <v>Bedford-Stuyvesant</v>
      </c>
      <c r="P4828" t="s">
        <v>1</v>
      </c>
      <c r="Q4828" t="str">
        <f t="shared" si="300"/>
        <v>Yes</v>
      </c>
      <c r="R4828">
        <v>3</v>
      </c>
      <c r="S4828" t="str">
        <f t="shared" si="301"/>
        <v>Medium</v>
      </c>
      <c r="T4828" s="50">
        <v>81</v>
      </c>
      <c r="U4828" s="70">
        <f t="shared" si="302"/>
        <v>0.03</v>
      </c>
      <c r="V4828" s="52">
        <v>4</v>
      </c>
      <c r="W4828" s="52" t="str" cm="1">
        <f t="array" ref="W4828">_xlfn.SWITCH(ROUND(V4828,0),5,"Excellent",4,"Good",3,"Ok","Bad")</f>
        <v>Good</v>
      </c>
      <c r="X4828">
        <v>4</v>
      </c>
      <c r="Y4828" t="str">
        <f t="shared" si="303"/>
        <v>No</v>
      </c>
      <c r="Z4828" s="68">
        <v>43608</v>
      </c>
      <c r="AA4828" s="68">
        <v>43705</v>
      </c>
      <c r="AB4828">
        <v>0</v>
      </c>
      <c r="AC4828" t="s">
        <v>15615</v>
      </c>
    </row>
    <row r="4829" spans="1:29" x14ac:dyDescent="0.3">
      <c r="A4829" t="s">
        <v>3372</v>
      </c>
      <c r="B4829">
        <v>2206</v>
      </c>
      <c r="C4829" t="str">
        <f>VLOOKUP($B4829,Hosts!$A:$M,10,0)</f>
        <v>Within a day</v>
      </c>
      <c r="D4829" s="70">
        <f>VLOOKUP($B4829,Hosts!$A:$M,11,0)</f>
        <v>1</v>
      </c>
      <c r="E4829" s="70">
        <f>VLOOKUP($B4829,Hosts!$A:$M,12,0)</f>
        <v>0.5</v>
      </c>
      <c r="F4829" t="str">
        <f>VLOOKUP($B4829,Hosts!$A:$M,13,0)</f>
        <v>No</v>
      </c>
      <c r="G4829" t="str">
        <f>INDEX(Hosts!$A:$M, MATCH(Places!$B4829,Hosts!$A:$A,0), MATCH(Places!G$1,Hosts!$A$1:$M$1,0))</f>
        <v>Within a day</v>
      </c>
      <c r="H4829" s="70">
        <f>INDEX(Hosts!$A:$M, MATCH(Places!$B4829,Hosts!$A:$A,0), MATCH(Places!H$1,Hosts!$A$1:$M$1,0))</f>
        <v>1</v>
      </c>
      <c r="I4829" s="70">
        <f>INDEX(Hosts!$A:$M, MATCH(Places!$B4829,Hosts!$A:$A,0), MATCH(Places!I$1,Hosts!$A$1:$M$1,0))</f>
        <v>0.5</v>
      </c>
      <c r="J4829" t="str">
        <f>INDEX(Hosts!$A:$M, MATCH(Places!$B4829,Hosts!$A:$A,0), MATCH(Places!J$1,Hosts!$A$1:$M$1,0))</f>
        <v>No</v>
      </c>
      <c r="K4829">
        <v>8</v>
      </c>
      <c r="L4829" t="str">
        <f>VLOOKUP($K4829,Neighborhoods!$A:$C,2,0)</f>
        <v>Brooklyn</v>
      </c>
      <c r="M4829" t="str">
        <f>VLOOKUP($K4829,Neighborhoods!$A:$C,3,0)</f>
        <v>Bushwick</v>
      </c>
      <c r="N4829" t="str">
        <f>INDEX(Neighborhoods!$A:$C, MATCH(Places!$K4829,Neighborhoods!$A:$A,0), MATCH(Places!N$1,Neighborhoods!$A$1:$C$1,0))</f>
        <v>Brooklyn</v>
      </c>
      <c r="O4829" t="str">
        <f>INDEX(Neighborhoods!$A:$C, MATCH(Places!$K4829,Neighborhoods!$A:$A,0), MATCH(Places!O$1,Neighborhoods!$A$1:$C$1,0))</f>
        <v>Bushwick</v>
      </c>
      <c r="P4829" t="s">
        <v>11822</v>
      </c>
      <c r="Q4829" t="str">
        <f t="shared" si="300"/>
        <v>No</v>
      </c>
      <c r="R4829">
        <v>8</v>
      </c>
      <c r="S4829" t="str">
        <f t="shared" si="301"/>
        <v>Large</v>
      </c>
      <c r="T4829" s="50">
        <v>180</v>
      </c>
      <c r="U4829" s="70">
        <f t="shared" si="302"/>
        <v>0.03</v>
      </c>
      <c r="V4829" s="52">
        <v>5</v>
      </c>
      <c r="W4829" s="52" t="str" cm="1">
        <f t="array" ref="W4829">_xlfn.SWITCH(ROUND(V4829,0),5,"Excellent",4,"Good",3,"Ok","Bad")</f>
        <v>Excellent</v>
      </c>
      <c r="X4829">
        <v>4</v>
      </c>
      <c r="Y4829" t="str">
        <f t="shared" si="303"/>
        <v>No</v>
      </c>
      <c r="Z4829" s="68">
        <v>43662</v>
      </c>
      <c r="AA4829" s="68">
        <v>43832</v>
      </c>
      <c r="AB4829">
        <v>0</v>
      </c>
      <c r="AC4829" t="s">
        <v>15615</v>
      </c>
    </row>
    <row r="4830" spans="1:29" x14ac:dyDescent="0.3">
      <c r="A4830" t="s">
        <v>3373</v>
      </c>
      <c r="B4830">
        <v>3867</v>
      </c>
      <c r="C4830" t="str">
        <f>VLOOKUP($B4830,Hosts!$A:$M,10,0)</f>
        <v>Within an hour</v>
      </c>
      <c r="D4830" s="70">
        <f>VLOOKUP($B4830,Hosts!$A:$M,11,0)</f>
        <v>1</v>
      </c>
      <c r="E4830" s="70">
        <f>VLOOKUP($B4830,Hosts!$A:$M,12,0)</f>
        <v>1</v>
      </c>
      <c r="F4830" t="str">
        <f>VLOOKUP($B4830,Hosts!$A:$M,13,0)</f>
        <v>No</v>
      </c>
      <c r="G4830" t="str">
        <f>INDEX(Hosts!$A:$M, MATCH(Places!$B4830,Hosts!$A:$A,0), MATCH(Places!G$1,Hosts!$A$1:$M$1,0))</f>
        <v>Within an hour</v>
      </c>
      <c r="H4830" s="70">
        <f>INDEX(Hosts!$A:$M, MATCH(Places!$B4830,Hosts!$A:$A,0), MATCH(Places!H$1,Hosts!$A$1:$M$1,0))</f>
        <v>1</v>
      </c>
      <c r="I4830" s="70">
        <f>INDEX(Hosts!$A:$M, MATCH(Places!$B4830,Hosts!$A:$A,0), MATCH(Places!I$1,Hosts!$A$1:$M$1,0))</f>
        <v>1</v>
      </c>
      <c r="J4830" t="str">
        <f>INDEX(Hosts!$A:$M, MATCH(Places!$B4830,Hosts!$A:$A,0), MATCH(Places!J$1,Hosts!$A$1:$M$1,0))</f>
        <v>No</v>
      </c>
      <c r="K4830">
        <v>17</v>
      </c>
      <c r="L4830" t="str">
        <f>VLOOKUP($K4830,Neighborhoods!$A:$C,2,0)</f>
        <v>Manhattan</v>
      </c>
      <c r="M4830" t="str">
        <f>VLOOKUP($K4830,Neighborhoods!$A:$C,3,0)</f>
        <v>Hell's Kitchen</v>
      </c>
      <c r="N4830" t="str">
        <f>INDEX(Neighborhoods!$A:$C, MATCH(Places!$K4830,Neighborhoods!$A:$A,0), MATCH(Places!N$1,Neighborhoods!$A$1:$C$1,0))</f>
        <v>Manhattan</v>
      </c>
      <c r="O4830" t="str">
        <f>INDEX(Neighborhoods!$A:$C, MATCH(Places!$K4830,Neighborhoods!$A:$A,0), MATCH(Places!O$1,Neighborhoods!$A$1:$C$1,0))</f>
        <v>Hell's Kitchen</v>
      </c>
      <c r="P4830" t="s">
        <v>16</v>
      </c>
      <c r="Q4830" t="str">
        <f t="shared" si="300"/>
        <v>Yes</v>
      </c>
      <c r="R4830">
        <v>2</v>
      </c>
      <c r="S4830" t="str">
        <f t="shared" si="301"/>
        <v>Small</v>
      </c>
      <c r="T4830" s="50">
        <v>44</v>
      </c>
      <c r="U4830" s="70">
        <f t="shared" si="302"/>
        <v>0.03</v>
      </c>
      <c r="V4830" s="52">
        <v>4.67</v>
      </c>
      <c r="W4830" s="52" t="str" cm="1">
        <f t="array" ref="W4830">_xlfn.SWITCH(ROUND(V4830,0),5,"Excellent",4,"Good",3,"Ok","Bad")</f>
        <v>Excellent</v>
      </c>
      <c r="X4830">
        <v>48</v>
      </c>
      <c r="Y4830" t="str">
        <f t="shared" si="303"/>
        <v>No</v>
      </c>
      <c r="Z4830" s="68">
        <v>43603</v>
      </c>
      <c r="AA4830" s="68">
        <v>43902</v>
      </c>
      <c r="AB4830">
        <v>365</v>
      </c>
      <c r="AC4830" t="s">
        <v>15616</v>
      </c>
    </row>
    <row r="4831" spans="1:29" x14ac:dyDescent="0.3">
      <c r="A4831" t="s">
        <v>13883</v>
      </c>
      <c r="B4831">
        <v>3868</v>
      </c>
      <c r="C4831" t="str">
        <f>VLOOKUP($B4831,Hosts!$A:$M,10,0)</f>
        <v>Within an hour</v>
      </c>
      <c r="D4831" s="70">
        <f>VLOOKUP($B4831,Hosts!$A:$M,11,0)</f>
        <v>0.96</v>
      </c>
      <c r="E4831" s="70">
        <f>VLOOKUP($B4831,Hosts!$A:$M,12,0)</f>
        <v>1</v>
      </c>
      <c r="F4831" t="str">
        <f>VLOOKUP($B4831,Hosts!$A:$M,13,0)</f>
        <v>No</v>
      </c>
      <c r="G4831" t="str">
        <f>INDEX(Hosts!$A:$M, MATCH(Places!$B4831,Hosts!$A:$A,0), MATCH(Places!G$1,Hosts!$A$1:$M$1,0))</f>
        <v>Within an hour</v>
      </c>
      <c r="H4831" s="70">
        <f>INDEX(Hosts!$A:$M, MATCH(Places!$B4831,Hosts!$A:$A,0), MATCH(Places!H$1,Hosts!$A$1:$M$1,0))</f>
        <v>0.96</v>
      </c>
      <c r="I4831" s="70">
        <f>INDEX(Hosts!$A:$M, MATCH(Places!$B4831,Hosts!$A:$A,0), MATCH(Places!I$1,Hosts!$A$1:$M$1,0))</f>
        <v>1</v>
      </c>
      <c r="J4831" t="str">
        <f>INDEX(Hosts!$A:$M, MATCH(Places!$B4831,Hosts!$A:$A,0), MATCH(Places!J$1,Hosts!$A$1:$M$1,0))</f>
        <v>No</v>
      </c>
      <c r="K4831">
        <v>15</v>
      </c>
      <c r="L4831" t="str">
        <f>VLOOKUP($K4831,Neighborhoods!$A:$C,2,0)</f>
        <v>Manhattan</v>
      </c>
      <c r="M4831" t="str">
        <f>VLOOKUP($K4831,Neighborhoods!$A:$C,3,0)</f>
        <v>East Village</v>
      </c>
      <c r="N4831" t="str">
        <f>INDEX(Neighborhoods!$A:$C, MATCH(Places!$K4831,Neighborhoods!$A:$A,0), MATCH(Places!N$1,Neighborhoods!$A$1:$C$1,0))</f>
        <v>Manhattan</v>
      </c>
      <c r="O4831" t="str">
        <f>INDEX(Neighborhoods!$A:$C, MATCH(Places!$K4831,Neighborhoods!$A:$A,0), MATCH(Places!O$1,Neighborhoods!$A$1:$C$1,0))</f>
        <v>East Village</v>
      </c>
      <c r="P4831" t="s">
        <v>11822</v>
      </c>
      <c r="Q4831" t="str">
        <f t="shared" si="300"/>
        <v>No</v>
      </c>
      <c r="R4831">
        <v>3</v>
      </c>
      <c r="S4831" t="str">
        <f t="shared" si="301"/>
        <v>Medium</v>
      </c>
      <c r="T4831" s="50">
        <v>59</v>
      </c>
      <c r="U4831" s="70">
        <f t="shared" si="302"/>
        <v>0.03</v>
      </c>
      <c r="V4831" s="52">
        <v>4.8899999999999997</v>
      </c>
      <c r="W4831" s="52" t="str" cm="1">
        <f t="array" ref="W4831">_xlfn.SWITCH(ROUND(V4831,0),5,"Excellent",4,"Good",3,"Ok","Bad")</f>
        <v>Excellent</v>
      </c>
      <c r="X4831">
        <v>44</v>
      </c>
      <c r="Y4831" t="str">
        <f t="shared" si="303"/>
        <v>No</v>
      </c>
      <c r="Z4831" s="68">
        <v>43604</v>
      </c>
      <c r="AA4831" s="68">
        <v>43884</v>
      </c>
      <c r="AB4831">
        <v>180</v>
      </c>
      <c r="AC4831" t="s">
        <v>15616</v>
      </c>
    </row>
    <row r="4832" spans="1:29" x14ac:dyDescent="0.3">
      <c r="A4832" t="s">
        <v>3374</v>
      </c>
      <c r="B4832">
        <v>3867</v>
      </c>
      <c r="C4832" t="str">
        <f>VLOOKUP($B4832,Hosts!$A:$M,10,0)</f>
        <v>Within an hour</v>
      </c>
      <c r="D4832" s="70">
        <f>VLOOKUP($B4832,Hosts!$A:$M,11,0)</f>
        <v>1</v>
      </c>
      <c r="E4832" s="70">
        <f>VLOOKUP($B4832,Hosts!$A:$M,12,0)</f>
        <v>1</v>
      </c>
      <c r="F4832" t="str">
        <f>VLOOKUP($B4832,Hosts!$A:$M,13,0)</f>
        <v>No</v>
      </c>
      <c r="G4832" t="str">
        <f>INDEX(Hosts!$A:$M, MATCH(Places!$B4832,Hosts!$A:$A,0), MATCH(Places!G$1,Hosts!$A$1:$M$1,0))</f>
        <v>Within an hour</v>
      </c>
      <c r="H4832" s="70">
        <f>INDEX(Hosts!$A:$M, MATCH(Places!$B4832,Hosts!$A:$A,0), MATCH(Places!H$1,Hosts!$A$1:$M$1,0))</f>
        <v>1</v>
      </c>
      <c r="I4832" s="70">
        <f>INDEX(Hosts!$A:$M, MATCH(Places!$B4832,Hosts!$A:$A,0), MATCH(Places!I$1,Hosts!$A$1:$M$1,0))</f>
        <v>1</v>
      </c>
      <c r="J4832" t="str">
        <f>INDEX(Hosts!$A:$M, MATCH(Places!$B4832,Hosts!$A:$A,0), MATCH(Places!J$1,Hosts!$A$1:$M$1,0))</f>
        <v>No</v>
      </c>
      <c r="K4832">
        <v>17</v>
      </c>
      <c r="L4832" t="str">
        <f>VLOOKUP($K4832,Neighborhoods!$A:$C,2,0)</f>
        <v>Manhattan</v>
      </c>
      <c r="M4832" t="str">
        <f>VLOOKUP($K4832,Neighborhoods!$A:$C,3,0)</f>
        <v>Hell's Kitchen</v>
      </c>
      <c r="N4832" t="str">
        <f>INDEX(Neighborhoods!$A:$C, MATCH(Places!$K4832,Neighborhoods!$A:$A,0), MATCH(Places!N$1,Neighborhoods!$A$1:$C$1,0))</f>
        <v>Manhattan</v>
      </c>
      <c r="O4832" t="str">
        <f>INDEX(Neighborhoods!$A:$C, MATCH(Places!$K4832,Neighborhoods!$A:$A,0), MATCH(Places!O$1,Neighborhoods!$A$1:$C$1,0))</f>
        <v>Hell's Kitchen</v>
      </c>
      <c r="P4832" t="s">
        <v>16</v>
      </c>
      <c r="Q4832" t="str">
        <f t="shared" si="300"/>
        <v>Yes</v>
      </c>
      <c r="R4832">
        <v>2</v>
      </c>
      <c r="S4832" t="str">
        <f t="shared" si="301"/>
        <v>Small</v>
      </c>
      <c r="T4832" s="50">
        <v>44</v>
      </c>
      <c r="U4832" s="70">
        <f t="shared" si="302"/>
        <v>0.03</v>
      </c>
      <c r="V4832" s="52">
        <v>4.58</v>
      </c>
      <c r="W4832" s="52" t="str" cm="1">
        <f t="array" ref="W4832">_xlfn.SWITCH(ROUND(V4832,0),5,"Excellent",4,"Good",3,"Ok","Bad")</f>
        <v>Excellent</v>
      </c>
      <c r="X4832">
        <v>24</v>
      </c>
      <c r="Y4832" t="str">
        <f t="shared" si="303"/>
        <v>No</v>
      </c>
      <c r="Z4832" s="68">
        <v>43603</v>
      </c>
      <c r="AA4832" s="68">
        <v>43872</v>
      </c>
      <c r="AB4832">
        <v>362</v>
      </c>
      <c r="AC4832" t="s">
        <v>15616</v>
      </c>
    </row>
    <row r="4833" spans="1:29" x14ac:dyDescent="0.3">
      <c r="A4833" t="s">
        <v>3375</v>
      </c>
      <c r="B4833">
        <v>3867</v>
      </c>
      <c r="C4833" t="str">
        <f>VLOOKUP($B4833,Hosts!$A:$M,10,0)</f>
        <v>Within an hour</v>
      </c>
      <c r="D4833" s="70">
        <f>VLOOKUP($B4833,Hosts!$A:$M,11,0)</f>
        <v>1</v>
      </c>
      <c r="E4833" s="70">
        <f>VLOOKUP($B4833,Hosts!$A:$M,12,0)</f>
        <v>1</v>
      </c>
      <c r="F4833" t="str">
        <f>VLOOKUP($B4833,Hosts!$A:$M,13,0)</f>
        <v>No</v>
      </c>
      <c r="G4833" t="str">
        <f>INDEX(Hosts!$A:$M, MATCH(Places!$B4833,Hosts!$A:$A,0), MATCH(Places!G$1,Hosts!$A$1:$M$1,0))</f>
        <v>Within an hour</v>
      </c>
      <c r="H4833" s="70">
        <f>INDEX(Hosts!$A:$M, MATCH(Places!$B4833,Hosts!$A:$A,0), MATCH(Places!H$1,Hosts!$A$1:$M$1,0))</f>
        <v>1</v>
      </c>
      <c r="I4833" s="70">
        <f>INDEX(Hosts!$A:$M, MATCH(Places!$B4833,Hosts!$A:$A,0), MATCH(Places!I$1,Hosts!$A$1:$M$1,0))</f>
        <v>1</v>
      </c>
      <c r="J4833" t="str">
        <f>INDEX(Hosts!$A:$M, MATCH(Places!$B4833,Hosts!$A:$A,0), MATCH(Places!J$1,Hosts!$A$1:$M$1,0))</f>
        <v>No</v>
      </c>
      <c r="K4833">
        <v>17</v>
      </c>
      <c r="L4833" t="str">
        <f>VLOOKUP($K4833,Neighborhoods!$A:$C,2,0)</f>
        <v>Manhattan</v>
      </c>
      <c r="M4833" t="str">
        <f>VLOOKUP($K4833,Neighborhoods!$A:$C,3,0)</f>
        <v>Hell's Kitchen</v>
      </c>
      <c r="N4833" t="str">
        <f>INDEX(Neighborhoods!$A:$C, MATCH(Places!$K4833,Neighborhoods!$A:$A,0), MATCH(Places!N$1,Neighborhoods!$A$1:$C$1,0))</f>
        <v>Manhattan</v>
      </c>
      <c r="O4833" t="str">
        <f>INDEX(Neighborhoods!$A:$C, MATCH(Places!$K4833,Neighborhoods!$A:$A,0), MATCH(Places!O$1,Neighborhoods!$A$1:$C$1,0))</f>
        <v>Hell's Kitchen</v>
      </c>
      <c r="P4833" t="s">
        <v>16</v>
      </c>
      <c r="Q4833" t="str">
        <f t="shared" si="300"/>
        <v>Yes</v>
      </c>
      <c r="R4833">
        <v>2</v>
      </c>
      <c r="S4833" t="str">
        <f t="shared" si="301"/>
        <v>Small</v>
      </c>
      <c r="T4833" s="50">
        <v>44</v>
      </c>
      <c r="U4833" s="70">
        <f t="shared" si="302"/>
        <v>0.03</v>
      </c>
      <c r="V4833" s="52">
        <v>4.6500000000000004</v>
      </c>
      <c r="W4833" s="52" t="str" cm="1">
        <f t="array" ref="W4833">_xlfn.SWITCH(ROUND(V4833,0),5,"Excellent",4,"Good",3,"Ok","Bad")</f>
        <v>Excellent</v>
      </c>
      <c r="X4833">
        <v>26</v>
      </c>
      <c r="Y4833" t="str">
        <f t="shared" si="303"/>
        <v>No</v>
      </c>
      <c r="Z4833" s="68">
        <v>43614</v>
      </c>
      <c r="AA4833" s="68">
        <v>43872</v>
      </c>
      <c r="AB4833">
        <v>365</v>
      </c>
      <c r="AC4833" t="s">
        <v>15616</v>
      </c>
    </row>
    <row r="4834" spans="1:29" x14ac:dyDescent="0.3">
      <c r="A4834" t="s">
        <v>14284</v>
      </c>
      <c r="B4834">
        <v>2628</v>
      </c>
      <c r="C4834" t="str">
        <f>VLOOKUP($B4834,Hosts!$A:$M,10,0)</f>
        <v>Within an hour</v>
      </c>
      <c r="D4834" s="70">
        <f>VLOOKUP($B4834,Hosts!$A:$M,11,0)</f>
        <v>1</v>
      </c>
      <c r="E4834" s="70">
        <f>VLOOKUP($B4834,Hosts!$A:$M,12,0)</f>
        <v>0.95</v>
      </c>
      <c r="F4834" t="str">
        <f>VLOOKUP($B4834,Hosts!$A:$M,13,0)</f>
        <v>No</v>
      </c>
      <c r="G4834" t="str">
        <f>INDEX(Hosts!$A:$M, MATCH(Places!$B4834,Hosts!$A:$A,0), MATCH(Places!G$1,Hosts!$A$1:$M$1,0))</f>
        <v>Within an hour</v>
      </c>
      <c r="H4834" s="70">
        <f>INDEX(Hosts!$A:$M, MATCH(Places!$B4834,Hosts!$A:$A,0), MATCH(Places!H$1,Hosts!$A$1:$M$1,0))</f>
        <v>1</v>
      </c>
      <c r="I4834" s="70">
        <f>INDEX(Hosts!$A:$M, MATCH(Places!$B4834,Hosts!$A:$A,0), MATCH(Places!I$1,Hosts!$A$1:$M$1,0))</f>
        <v>0.95</v>
      </c>
      <c r="J4834" t="str">
        <f>INDEX(Hosts!$A:$M, MATCH(Places!$B4834,Hosts!$A:$A,0), MATCH(Places!J$1,Hosts!$A$1:$M$1,0))</f>
        <v>No</v>
      </c>
      <c r="K4834">
        <v>10</v>
      </c>
      <c r="L4834" t="str">
        <f>VLOOKUP($K4834,Neighborhoods!$A:$C,2,0)</f>
        <v>Brooklyn</v>
      </c>
      <c r="M4834" t="str">
        <f>VLOOKUP($K4834,Neighborhoods!$A:$C,3,0)</f>
        <v>East Flatbush</v>
      </c>
      <c r="N4834" t="str">
        <f>INDEX(Neighborhoods!$A:$C, MATCH(Places!$K4834,Neighborhoods!$A:$A,0), MATCH(Places!N$1,Neighborhoods!$A$1:$C$1,0))</f>
        <v>Brooklyn</v>
      </c>
      <c r="O4834" t="str">
        <f>INDEX(Neighborhoods!$A:$C, MATCH(Places!$K4834,Neighborhoods!$A:$A,0), MATCH(Places!O$1,Neighborhoods!$A$1:$C$1,0))</f>
        <v>East Flatbush</v>
      </c>
      <c r="P4834" t="s">
        <v>16</v>
      </c>
      <c r="Q4834" t="str">
        <f t="shared" si="300"/>
        <v>Yes</v>
      </c>
      <c r="R4834">
        <v>2</v>
      </c>
      <c r="S4834" t="str">
        <f t="shared" si="301"/>
        <v>Small</v>
      </c>
      <c r="T4834" s="50">
        <v>45</v>
      </c>
      <c r="U4834" s="70">
        <f t="shared" si="302"/>
        <v>0.03</v>
      </c>
      <c r="V4834" s="52">
        <v>4.8</v>
      </c>
      <c r="W4834" s="52" t="str" cm="1">
        <f t="array" ref="W4834">_xlfn.SWITCH(ROUND(V4834,0),5,"Excellent",4,"Good",3,"Ok","Bad")</f>
        <v>Excellent</v>
      </c>
      <c r="X4834">
        <v>5</v>
      </c>
      <c r="Y4834" t="str">
        <f t="shared" si="303"/>
        <v>No</v>
      </c>
      <c r="Z4834" s="68">
        <v>43793</v>
      </c>
      <c r="AA4834" s="68">
        <v>43828</v>
      </c>
      <c r="AB4834">
        <v>161</v>
      </c>
      <c r="AC4834" t="s">
        <v>15616</v>
      </c>
    </row>
    <row r="4835" spans="1:29" x14ac:dyDescent="0.3">
      <c r="A4835" t="s">
        <v>14608</v>
      </c>
      <c r="B4835">
        <v>3868</v>
      </c>
      <c r="C4835" t="str">
        <f>VLOOKUP($B4835,Hosts!$A:$M,10,0)</f>
        <v>Within an hour</v>
      </c>
      <c r="D4835" s="70">
        <f>VLOOKUP($B4835,Hosts!$A:$M,11,0)</f>
        <v>0.96</v>
      </c>
      <c r="E4835" s="70">
        <f>VLOOKUP($B4835,Hosts!$A:$M,12,0)</f>
        <v>1</v>
      </c>
      <c r="F4835" t="str">
        <f>VLOOKUP($B4835,Hosts!$A:$M,13,0)</f>
        <v>No</v>
      </c>
      <c r="G4835" t="str">
        <f>INDEX(Hosts!$A:$M, MATCH(Places!$B4835,Hosts!$A:$A,0), MATCH(Places!G$1,Hosts!$A$1:$M$1,0))</f>
        <v>Within an hour</v>
      </c>
      <c r="H4835" s="70">
        <f>INDEX(Hosts!$A:$M, MATCH(Places!$B4835,Hosts!$A:$A,0), MATCH(Places!H$1,Hosts!$A$1:$M$1,0))</f>
        <v>0.96</v>
      </c>
      <c r="I4835" s="70">
        <f>INDEX(Hosts!$A:$M, MATCH(Places!$B4835,Hosts!$A:$A,0), MATCH(Places!I$1,Hosts!$A$1:$M$1,0))</f>
        <v>1</v>
      </c>
      <c r="J4835" t="str">
        <f>INDEX(Hosts!$A:$M, MATCH(Places!$B4835,Hosts!$A:$A,0), MATCH(Places!J$1,Hosts!$A$1:$M$1,0))</f>
        <v>No</v>
      </c>
      <c r="K4835">
        <v>15</v>
      </c>
      <c r="L4835" t="str">
        <f>VLOOKUP($K4835,Neighborhoods!$A:$C,2,0)</f>
        <v>Manhattan</v>
      </c>
      <c r="M4835" t="str">
        <f>VLOOKUP($K4835,Neighborhoods!$A:$C,3,0)</f>
        <v>East Village</v>
      </c>
      <c r="N4835" t="str">
        <f>INDEX(Neighborhoods!$A:$C, MATCH(Places!$K4835,Neighborhoods!$A:$A,0), MATCH(Places!N$1,Neighborhoods!$A$1:$C$1,0))</f>
        <v>Manhattan</v>
      </c>
      <c r="O4835" t="str">
        <f>INDEX(Neighborhoods!$A:$C, MATCH(Places!$K4835,Neighborhoods!$A:$A,0), MATCH(Places!O$1,Neighborhoods!$A$1:$C$1,0))</f>
        <v>East Village</v>
      </c>
      <c r="P4835" t="s">
        <v>11822</v>
      </c>
      <c r="Q4835" t="str">
        <f t="shared" si="300"/>
        <v>No</v>
      </c>
      <c r="R4835">
        <v>3</v>
      </c>
      <c r="S4835" t="str">
        <f t="shared" si="301"/>
        <v>Medium</v>
      </c>
      <c r="T4835" s="50">
        <v>59</v>
      </c>
      <c r="U4835" s="70">
        <f t="shared" si="302"/>
        <v>0.03</v>
      </c>
      <c r="V4835" s="52">
        <v>4.59</v>
      </c>
      <c r="W4835" s="52" t="str" cm="1">
        <f t="array" ref="W4835">_xlfn.SWITCH(ROUND(V4835,0),5,"Excellent",4,"Good",3,"Ok","Bad")</f>
        <v>Excellent</v>
      </c>
      <c r="X4835">
        <v>58</v>
      </c>
      <c r="Y4835" t="str">
        <f t="shared" si="303"/>
        <v>No</v>
      </c>
      <c r="Z4835" s="68">
        <v>43604</v>
      </c>
      <c r="AA4835" s="68">
        <v>43954</v>
      </c>
      <c r="AB4835">
        <v>177</v>
      </c>
      <c r="AC4835" t="s">
        <v>15616</v>
      </c>
    </row>
    <row r="4836" spans="1:29" x14ac:dyDescent="0.3">
      <c r="A4836" t="s">
        <v>13848</v>
      </c>
      <c r="B4836">
        <v>3616</v>
      </c>
      <c r="C4836" t="str">
        <f>VLOOKUP($B4836,Hosts!$A:$M,10,0)</f>
        <v>Within an hour</v>
      </c>
      <c r="D4836" s="70">
        <f>VLOOKUP($B4836,Hosts!$A:$M,11,0)</f>
        <v>1</v>
      </c>
      <c r="E4836" s="70">
        <f>VLOOKUP($B4836,Hosts!$A:$M,12,0)</f>
        <v>0.93</v>
      </c>
      <c r="F4836" t="str">
        <f>VLOOKUP($B4836,Hosts!$A:$M,13,0)</f>
        <v>Yes</v>
      </c>
      <c r="G4836" t="str">
        <f>INDEX(Hosts!$A:$M, MATCH(Places!$B4836,Hosts!$A:$A,0), MATCH(Places!G$1,Hosts!$A$1:$M$1,0))</f>
        <v>Within an hour</v>
      </c>
      <c r="H4836" s="70">
        <f>INDEX(Hosts!$A:$M, MATCH(Places!$B4836,Hosts!$A:$A,0), MATCH(Places!H$1,Hosts!$A$1:$M$1,0))</f>
        <v>1</v>
      </c>
      <c r="I4836" s="70">
        <f>INDEX(Hosts!$A:$M, MATCH(Places!$B4836,Hosts!$A:$A,0), MATCH(Places!I$1,Hosts!$A$1:$M$1,0))</f>
        <v>0.93</v>
      </c>
      <c r="J4836" t="str">
        <f>INDEX(Hosts!$A:$M, MATCH(Places!$B4836,Hosts!$A:$A,0), MATCH(Places!J$1,Hosts!$A$1:$M$1,0))</f>
        <v>Yes</v>
      </c>
      <c r="K4836">
        <v>16</v>
      </c>
      <c r="L4836" t="str">
        <f>VLOOKUP($K4836,Neighborhoods!$A:$C,2,0)</f>
        <v>Manhattan</v>
      </c>
      <c r="M4836" t="str">
        <f>VLOOKUP($K4836,Neighborhoods!$A:$C,3,0)</f>
        <v>Harlem</v>
      </c>
      <c r="N4836" t="str">
        <f>INDEX(Neighborhoods!$A:$C, MATCH(Places!$K4836,Neighborhoods!$A:$A,0), MATCH(Places!N$1,Neighborhoods!$A$1:$C$1,0))</f>
        <v>Manhattan</v>
      </c>
      <c r="O4836" t="str">
        <f>INDEX(Neighborhoods!$A:$C, MATCH(Places!$K4836,Neighborhoods!$A:$A,0), MATCH(Places!O$1,Neighborhoods!$A$1:$C$1,0))</f>
        <v>Harlem</v>
      </c>
      <c r="P4836" t="s">
        <v>11822</v>
      </c>
      <c r="Q4836" t="str">
        <f t="shared" si="300"/>
        <v>No</v>
      </c>
      <c r="R4836">
        <v>5</v>
      </c>
      <c r="S4836" t="str">
        <f t="shared" si="301"/>
        <v>Medium</v>
      </c>
      <c r="T4836" s="50">
        <v>96</v>
      </c>
      <c r="U4836" s="70">
        <f t="shared" si="302"/>
        <v>0.03</v>
      </c>
      <c r="V4836" s="52">
        <v>4.97</v>
      </c>
      <c r="W4836" s="52" t="str" cm="1">
        <f t="array" ref="W4836">_xlfn.SWITCH(ROUND(V4836,0),5,"Excellent",4,"Good",3,"Ok","Bad")</f>
        <v>Excellent</v>
      </c>
      <c r="X4836">
        <v>76</v>
      </c>
      <c r="Y4836" t="str">
        <f t="shared" si="303"/>
        <v>No</v>
      </c>
      <c r="Z4836" s="68">
        <v>43611</v>
      </c>
      <c r="AA4836" s="68">
        <v>44035</v>
      </c>
      <c r="AB4836">
        <v>123</v>
      </c>
      <c r="AC4836" t="s">
        <v>15615</v>
      </c>
    </row>
    <row r="4837" spans="1:29" x14ac:dyDescent="0.3">
      <c r="A4837" t="s">
        <v>3376</v>
      </c>
      <c r="B4837">
        <v>1455</v>
      </c>
      <c r="C4837" t="str">
        <f>VLOOKUP($B4837,Hosts!$A:$M,10,0)</f>
        <v>Within an hour</v>
      </c>
      <c r="D4837" s="70">
        <f>VLOOKUP($B4837,Hosts!$A:$M,11,0)</f>
        <v>1</v>
      </c>
      <c r="E4837" s="70">
        <f>VLOOKUP($B4837,Hosts!$A:$M,12,0)</f>
        <v>1</v>
      </c>
      <c r="F4837" t="str">
        <f>VLOOKUP($B4837,Hosts!$A:$M,13,0)</f>
        <v>No</v>
      </c>
      <c r="G4837" t="str">
        <f>INDEX(Hosts!$A:$M, MATCH(Places!$B4837,Hosts!$A:$A,0), MATCH(Places!G$1,Hosts!$A$1:$M$1,0))</f>
        <v>Within an hour</v>
      </c>
      <c r="H4837" s="70">
        <f>INDEX(Hosts!$A:$M, MATCH(Places!$B4837,Hosts!$A:$A,0), MATCH(Places!H$1,Hosts!$A$1:$M$1,0))</f>
        <v>1</v>
      </c>
      <c r="I4837" s="70">
        <f>INDEX(Hosts!$A:$M, MATCH(Places!$B4837,Hosts!$A:$A,0), MATCH(Places!I$1,Hosts!$A$1:$M$1,0))</f>
        <v>1</v>
      </c>
      <c r="J4837" t="str">
        <f>INDEX(Hosts!$A:$M, MATCH(Places!$B4837,Hosts!$A:$A,0), MATCH(Places!J$1,Hosts!$A$1:$M$1,0))</f>
        <v>No</v>
      </c>
      <c r="K4837">
        <v>7</v>
      </c>
      <c r="L4837" t="str">
        <f>VLOOKUP($K4837,Neighborhoods!$A:$C,2,0)</f>
        <v>Brooklyn</v>
      </c>
      <c r="M4837" t="str">
        <f>VLOOKUP($K4837,Neighborhoods!$A:$C,3,0)</f>
        <v>Bedford-Stuyvesant</v>
      </c>
      <c r="N4837" t="str">
        <f>INDEX(Neighborhoods!$A:$C, MATCH(Places!$K4837,Neighborhoods!$A:$A,0), MATCH(Places!N$1,Neighborhoods!$A$1:$C$1,0))</f>
        <v>Brooklyn</v>
      </c>
      <c r="O4837" t="str">
        <f>INDEX(Neighborhoods!$A:$C, MATCH(Places!$K4837,Neighborhoods!$A:$A,0), MATCH(Places!O$1,Neighborhoods!$A$1:$C$1,0))</f>
        <v>Bedford-Stuyvesant</v>
      </c>
      <c r="P4837" t="s">
        <v>11822</v>
      </c>
      <c r="Q4837" t="str">
        <f t="shared" si="300"/>
        <v>No</v>
      </c>
      <c r="R4837">
        <v>2</v>
      </c>
      <c r="S4837" t="str">
        <f t="shared" si="301"/>
        <v>Small</v>
      </c>
      <c r="T4837" s="50">
        <v>99</v>
      </c>
      <c r="U4837" s="70">
        <f t="shared" si="302"/>
        <v>0.03</v>
      </c>
      <c r="V4837" s="52">
        <v>5</v>
      </c>
      <c r="W4837" s="52" t="str" cm="1">
        <f t="array" ref="W4837">_xlfn.SWITCH(ROUND(V4837,0),5,"Excellent",4,"Good",3,"Ok","Bad")</f>
        <v>Excellent</v>
      </c>
      <c r="X4837">
        <v>3</v>
      </c>
      <c r="Y4837" t="str">
        <f t="shared" si="303"/>
        <v>No</v>
      </c>
      <c r="Z4837" s="68">
        <v>43666</v>
      </c>
      <c r="AA4837" s="68">
        <v>43921</v>
      </c>
      <c r="AB4837">
        <v>122</v>
      </c>
      <c r="AC4837" t="s">
        <v>15615</v>
      </c>
    </row>
    <row r="4838" spans="1:29" x14ac:dyDescent="0.3">
      <c r="A4838" t="s">
        <v>3377</v>
      </c>
      <c r="B4838">
        <v>1147</v>
      </c>
      <c r="C4838" t="str">
        <f>VLOOKUP($B4838,Hosts!$A:$M,10,0)</f>
        <v>Within an hour</v>
      </c>
      <c r="D4838" s="70">
        <f>VLOOKUP($B4838,Hosts!$A:$M,11,0)</f>
        <v>1</v>
      </c>
      <c r="E4838" s="70">
        <f>VLOOKUP($B4838,Hosts!$A:$M,12,0)</f>
        <v>0</v>
      </c>
      <c r="F4838" t="str">
        <f>VLOOKUP($B4838,Hosts!$A:$M,13,0)</f>
        <v>Yes</v>
      </c>
      <c r="G4838" t="str">
        <f>INDEX(Hosts!$A:$M, MATCH(Places!$B4838,Hosts!$A:$A,0), MATCH(Places!G$1,Hosts!$A$1:$M$1,0))</f>
        <v>Within an hour</v>
      </c>
      <c r="H4838" s="70">
        <f>INDEX(Hosts!$A:$M, MATCH(Places!$B4838,Hosts!$A:$A,0), MATCH(Places!H$1,Hosts!$A$1:$M$1,0))</f>
        <v>1</v>
      </c>
      <c r="I4838" s="70">
        <f>INDEX(Hosts!$A:$M, MATCH(Places!$B4838,Hosts!$A:$A,0), MATCH(Places!I$1,Hosts!$A$1:$M$1,0))</f>
        <v>0</v>
      </c>
      <c r="J4838" t="str">
        <f>INDEX(Hosts!$A:$M, MATCH(Places!$B4838,Hosts!$A:$A,0), MATCH(Places!J$1,Hosts!$A$1:$M$1,0))</f>
        <v>Yes</v>
      </c>
      <c r="K4838">
        <v>8</v>
      </c>
      <c r="L4838" t="str">
        <f>VLOOKUP($K4838,Neighborhoods!$A:$C,2,0)</f>
        <v>Brooklyn</v>
      </c>
      <c r="M4838" t="str">
        <f>VLOOKUP($K4838,Neighborhoods!$A:$C,3,0)</f>
        <v>Bushwick</v>
      </c>
      <c r="N4838" t="str">
        <f>INDEX(Neighborhoods!$A:$C, MATCH(Places!$K4838,Neighborhoods!$A:$A,0), MATCH(Places!N$1,Neighborhoods!$A$1:$C$1,0))</f>
        <v>Brooklyn</v>
      </c>
      <c r="O4838" t="str">
        <f>INDEX(Neighborhoods!$A:$C, MATCH(Places!$K4838,Neighborhoods!$A:$A,0), MATCH(Places!O$1,Neighborhoods!$A$1:$C$1,0))</f>
        <v>Bushwick</v>
      </c>
      <c r="P4838" t="s">
        <v>1</v>
      </c>
      <c r="Q4838" t="str">
        <f t="shared" si="300"/>
        <v>Yes</v>
      </c>
      <c r="R4838">
        <v>1</v>
      </c>
      <c r="S4838" t="str">
        <f t="shared" si="301"/>
        <v>Small</v>
      </c>
      <c r="T4838" s="50">
        <v>50</v>
      </c>
      <c r="U4838" s="70">
        <f t="shared" si="302"/>
        <v>0.03</v>
      </c>
      <c r="V4838" s="52">
        <v>5</v>
      </c>
      <c r="W4838" s="52" t="str" cm="1">
        <f t="array" ref="W4838">_xlfn.SWITCH(ROUND(V4838,0),5,"Excellent",4,"Good",3,"Ok","Bad")</f>
        <v>Excellent</v>
      </c>
      <c r="X4838">
        <v>6</v>
      </c>
      <c r="Y4838" t="str">
        <f t="shared" si="303"/>
        <v>No</v>
      </c>
      <c r="Z4838" s="68">
        <v>43618</v>
      </c>
      <c r="AA4838" s="68">
        <v>43646</v>
      </c>
      <c r="AB4838">
        <v>0</v>
      </c>
      <c r="AC4838" t="s">
        <v>15615</v>
      </c>
    </row>
    <row r="4839" spans="1:29" x14ac:dyDescent="0.3">
      <c r="A4839" t="s">
        <v>3378</v>
      </c>
      <c r="B4839">
        <v>1360</v>
      </c>
      <c r="C4839" t="str">
        <f>VLOOKUP($B4839,Hosts!$A:$M,10,0)</f>
        <v>Within an hour</v>
      </c>
      <c r="D4839" s="70">
        <f>VLOOKUP($B4839,Hosts!$A:$M,11,0)</f>
        <v>1</v>
      </c>
      <c r="E4839" s="70">
        <f>VLOOKUP($B4839,Hosts!$A:$M,12,0)</f>
        <v>0.69</v>
      </c>
      <c r="F4839" t="str">
        <f>VLOOKUP($B4839,Hosts!$A:$M,13,0)</f>
        <v>No</v>
      </c>
      <c r="G4839" t="str">
        <f>INDEX(Hosts!$A:$M, MATCH(Places!$B4839,Hosts!$A:$A,0), MATCH(Places!G$1,Hosts!$A$1:$M$1,0))</f>
        <v>Within an hour</v>
      </c>
      <c r="H4839" s="70">
        <f>INDEX(Hosts!$A:$M, MATCH(Places!$B4839,Hosts!$A:$A,0), MATCH(Places!H$1,Hosts!$A$1:$M$1,0))</f>
        <v>1</v>
      </c>
      <c r="I4839" s="70">
        <f>INDEX(Hosts!$A:$M, MATCH(Places!$B4839,Hosts!$A:$A,0), MATCH(Places!I$1,Hosts!$A$1:$M$1,0))</f>
        <v>0.69</v>
      </c>
      <c r="J4839" t="str">
        <f>INDEX(Hosts!$A:$M, MATCH(Places!$B4839,Hosts!$A:$A,0), MATCH(Places!J$1,Hosts!$A$1:$M$1,0))</f>
        <v>No</v>
      </c>
      <c r="K4839">
        <v>10</v>
      </c>
      <c r="L4839" t="str">
        <f>VLOOKUP($K4839,Neighborhoods!$A:$C,2,0)</f>
        <v>Brooklyn</v>
      </c>
      <c r="M4839" t="str">
        <f>VLOOKUP($K4839,Neighborhoods!$A:$C,3,0)</f>
        <v>East Flatbush</v>
      </c>
      <c r="N4839" t="str">
        <f>INDEX(Neighborhoods!$A:$C, MATCH(Places!$K4839,Neighborhoods!$A:$A,0), MATCH(Places!N$1,Neighborhoods!$A$1:$C$1,0))</f>
        <v>Brooklyn</v>
      </c>
      <c r="O4839" t="str">
        <f>INDEX(Neighborhoods!$A:$C, MATCH(Places!$K4839,Neighborhoods!$A:$A,0), MATCH(Places!O$1,Neighborhoods!$A$1:$C$1,0))</f>
        <v>East Flatbush</v>
      </c>
      <c r="P4839" t="s">
        <v>1</v>
      </c>
      <c r="Q4839" t="str">
        <f t="shared" si="300"/>
        <v>Yes</v>
      </c>
      <c r="R4839">
        <v>1</v>
      </c>
      <c r="S4839" t="str">
        <f t="shared" si="301"/>
        <v>Small</v>
      </c>
      <c r="T4839" s="50">
        <v>160</v>
      </c>
      <c r="U4839" s="70">
        <f t="shared" si="302"/>
        <v>0.03</v>
      </c>
      <c r="V4839" s="52">
        <v>5</v>
      </c>
      <c r="W4839" s="52" t="str" cm="1">
        <f t="array" ref="W4839">_xlfn.SWITCH(ROUND(V4839,0),5,"Excellent",4,"Good",3,"Ok","Bad")</f>
        <v>Excellent</v>
      </c>
      <c r="X4839">
        <v>3</v>
      </c>
      <c r="Y4839" t="str">
        <f t="shared" si="303"/>
        <v>No</v>
      </c>
      <c r="Z4839" s="68">
        <v>43604</v>
      </c>
      <c r="AA4839" s="68">
        <v>43710</v>
      </c>
      <c r="AB4839">
        <v>365</v>
      </c>
      <c r="AC4839" t="s">
        <v>15616</v>
      </c>
    </row>
    <row r="4840" spans="1:29" x14ac:dyDescent="0.3">
      <c r="A4840" t="s">
        <v>3379</v>
      </c>
      <c r="B4840">
        <v>2715</v>
      </c>
      <c r="C4840" t="str">
        <f>VLOOKUP($B4840,Hosts!$A:$M,10,0)</f>
        <v>Within an hour</v>
      </c>
      <c r="D4840" s="70">
        <f>VLOOKUP($B4840,Hosts!$A:$M,11,0)</f>
        <v>0.88</v>
      </c>
      <c r="E4840" s="70">
        <f>VLOOKUP($B4840,Hosts!$A:$M,12,0)</f>
        <v>0.98</v>
      </c>
      <c r="F4840" t="str">
        <f>VLOOKUP($B4840,Hosts!$A:$M,13,0)</f>
        <v>No</v>
      </c>
      <c r="G4840" t="str">
        <f>INDEX(Hosts!$A:$M, MATCH(Places!$B4840,Hosts!$A:$A,0), MATCH(Places!G$1,Hosts!$A$1:$M$1,0))</f>
        <v>Within an hour</v>
      </c>
      <c r="H4840" s="70">
        <f>INDEX(Hosts!$A:$M, MATCH(Places!$B4840,Hosts!$A:$A,0), MATCH(Places!H$1,Hosts!$A$1:$M$1,0))</f>
        <v>0.88</v>
      </c>
      <c r="I4840" s="70">
        <f>INDEX(Hosts!$A:$M, MATCH(Places!$B4840,Hosts!$A:$A,0), MATCH(Places!I$1,Hosts!$A$1:$M$1,0))</f>
        <v>0.98</v>
      </c>
      <c r="J4840" t="str">
        <f>INDEX(Hosts!$A:$M, MATCH(Places!$B4840,Hosts!$A:$A,0), MATCH(Places!J$1,Hosts!$A$1:$M$1,0))</f>
        <v>No</v>
      </c>
      <c r="K4840">
        <v>18</v>
      </c>
      <c r="L4840" t="str">
        <f>VLOOKUP($K4840,Neighborhoods!$A:$C,2,0)</f>
        <v>Manhattan</v>
      </c>
      <c r="M4840" t="str">
        <f>VLOOKUP($K4840,Neighborhoods!$A:$C,3,0)</f>
        <v>Midtown</v>
      </c>
      <c r="N4840" t="str">
        <f>INDEX(Neighborhoods!$A:$C, MATCH(Places!$K4840,Neighborhoods!$A:$A,0), MATCH(Places!N$1,Neighborhoods!$A$1:$C$1,0))</f>
        <v>Manhattan</v>
      </c>
      <c r="O4840" t="str">
        <f>INDEX(Neighborhoods!$A:$C, MATCH(Places!$K4840,Neighborhoods!$A:$A,0), MATCH(Places!O$1,Neighborhoods!$A$1:$C$1,0))</f>
        <v>Midtown</v>
      </c>
      <c r="P4840" t="s">
        <v>11822</v>
      </c>
      <c r="Q4840" t="str">
        <f t="shared" si="300"/>
        <v>No</v>
      </c>
      <c r="R4840">
        <v>5</v>
      </c>
      <c r="S4840" t="str">
        <f t="shared" si="301"/>
        <v>Medium</v>
      </c>
      <c r="T4840" s="50">
        <v>149</v>
      </c>
      <c r="U4840" s="70">
        <f t="shared" si="302"/>
        <v>0.03</v>
      </c>
      <c r="V4840" s="52">
        <v>4.67</v>
      </c>
      <c r="W4840" s="52" t="str" cm="1">
        <f t="array" ref="W4840">_xlfn.SWITCH(ROUND(V4840,0),5,"Excellent",4,"Good",3,"Ok","Bad")</f>
        <v>Excellent</v>
      </c>
      <c r="X4840">
        <v>3</v>
      </c>
      <c r="Y4840" t="str">
        <f t="shared" si="303"/>
        <v>No</v>
      </c>
      <c r="Z4840" s="68">
        <v>43878</v>
      </c>
      <c r="AA4840" s="68">
        <v>44034</v>
      </c>
      <c r="AB4840">
        <v>365</v>
      </c>
      <c r="AC4840" t="s">
        <v>15616</v>
      </c>
    </row>
    <row r="4841" spans="1:29" x14ac:dyDescent="0.3">
      <c r="A4841" t="s">
        <v>15009</v>
      </c>
      <c r="B4841">
        <v>1843</v>
      </c>
      <c r="C4841" t="str">
        <f>VLOOKUP($B4841,Hosts!$A:$M,10,0)</f>
        <v>Within an hour</v>
      </c>
      <c r="D4841" s="70">
        <f>VLOOKUP($B4841,Hosts!$A:$M,11,0)</f>
        <v>1</v>
      </c>
      <c r="E4841" s="70">
        <f>VLOOKUP($B4841,Hosts!$A:$M,12,0)</f>
        <v>0.96</v>
      </c>
      <c r="F4841" t="str">
        <f>VLOOKUP($B4841,Hosts!$A:$M,13,0)</f>
        <v>Yes</v>
      </c>
      <c r="G4841" t="str">
        <f>INDEX(Hosts!$A:$M, MATCH(Places!$B4841,Hosts!$A:$A,0), MATCH(Places!G$1,Hosts!$A$1:$M$1,0))</f>
        <v>Within an hour</v>
      </c>
      <c r="H4841" s="70">
        <f>INDEX(Hosts!$A:$M, MATCH(Places!$B4841,Hosts!$A:$A,0), MATCH(Places!H$1,Hosts!$A$1:$M$1,0))</f>
        <v>1</v>
      </c>
      <c r="I4841" s="70">
        <f>INDEX(Hosts!$A:$M, MATCH(Places!$B4841,Hosts!$A:$A,0), MATCH(Places!I$1,Hosts!$A$1:$M$1,0))</f>
        <v>0.96</v>
      </c>
      <c r="J4841" t="str">
        <f>INDEX(Hosts!$A:$M, MATCH(Places!$B4841,Hosts!$A:$A,0), MATCH(Places!J$1,Hosts!$A$1:$M$1,0))</f>
        <v>Yes</v>
      </c>
      <c r="K4841">
        <v>7</v>
      </c>
      <c r="L4841" t="str">
        <f>VLOOKUP($K4841,Neighborhoods!$A:$C,2,0)</f>
        <v>Brooklyn</v>
      </c>
      <c r="M4841" t="str">
        <f>VLOOKUP($K4841,Neighborhoods!$A:$C,3,0)</f>
        <v>Bedford-Stuyvesant</v>
      </c>
      <c r="N4841" t="str">
        <f>INDEX(Neighborhoods!$A:$C, MATCH(Places!$K4841,Neighborhoods!$A:$A,0), MATCH(Places!N$1,Neighborhoods!$A$1:$C$1,0))</f>
        <v>Brooklyn</v>
      </c>
      <c r="O4841" t="str">
        <f>INDEX(Neighborhoods!$A:$C, MATCH(Places!$K4841,Neighborhoods!$A:$A,0), MATCH(Places!O$1,Neighborhoods!$A$1:$C$1,0))</f>
        <v>Bedford-Stuyvesant</v>
      </c>
      <c r="P4841" t="s">
        <v>1</v>
      </c>
      <c r="Q4841" t="str">
        <f t="shared" si="300"/>
        <v>Yes</v>
      </c>
      <c r="R4841">
        <v>2</v>
      </c>
      <c r="S4841" t="str">
        <f t="shared" si="301"/>
        <v>Small</v>
      </c>
      <c r="T4841" s="50">
        <v>92.86</v>
      </c>
      <c r="U4841" s="70">
        <f t="shared" si="302"/>
        <v>0.03</v>
      </c>
      <c r="V4841" s="52">
        <v>4.83</v>
      </c>
      <c r="W4841" s="52" t="str" cm="1">
        <f t="array" ref="W4841">_xlfn.SWITCH(ROUND(V4841,0),5,"Excellent",4,"Good",3,"Ok","Bad")</f>
        <v>Excellent</v>
      </c>
      <c r="X4841">
        <v>18</v>
      </c>
      <c r="Y4841" t="str">
        <f t="shared" si="303"/>
        <v>No</v>
      </c>
      <c r="Z4841" s="68">
        <v>43626</v>
      </c>
      <c r="AA4841" s="68">
        <v>43877</v>
      </c>
      <c r="AB4841">
        <v>74</v>
      </c>
      <c r="AC4841" t="s">
        <v>15615</v>
      </c>
    </row>
    <row r="4842" spans="1:29" x14ac:dyDescent="0.3">
      <c r="A4842" t="s">
        <v>13748</v>
      </c>
      <c r="B4842">
        <v>432</v>
      </c>
      <c r="C4842" t="str">
        <f>VLOOKUP($B4842,Hosts!$A:$M,10,0)</f>
        <v>Within a few hours</v>
      </c>
      <c r="D4842" s="70">
        <f>VLOOKUP($B4842,Hosts!$A:$M,11,0)</f>
        <v>0.8</v>
      </c>
      <c r="E4842" s="70">
        <f>VLOOKUP($B4842,Hosts!$A:$M,12,0)</f>
        <v>0.88</v>
      </c>
      <c r="F4842" t="str">
        <f>VLOOKUP($B4842,Hosts!$A:$M,13,0)</f>
        <v>No</v>
      </c>
      <c r="G4842" t="str">
        <f>INDEX(Hosts!$A:$M, MATCH(Places!$B4842,Hosts!$A:$A,0), MATCH(Places!G$1,Hosts!$A$1:$M$1,0))</f>
        <v>Within a few hours</v>
      </c>
      <c r="H4842" s="70">
        <f>INDEX(Hosts!$A:$M, MATCH(Places!$B4842,Hosts!$A:$A,0), MATCH(Places!H$1,Hosts!$A$1:$M$1,0))</f>
        <v>0.8</v>
      </c>
      <c r="I4842" s="70">
        <f>INDEX(Hosts!$A:$M, MATCH(Places!$B4842,Hosts!$A:$A,0), MATCH(Places!I$1,Hosts!$A$1:$M$1,0))</f>
        <v>0.88</v>
      </c>
      <c r="J4842" t="str">
        <f>INDEX(Hosts!$A:$M, MATCH(Places!$B4842,Hosts!$A:$A,0), MATCH(Places!J$1,Hosts!$A$1:$M$1,0))</f>
        <v>No</v>
      </c>
      <c r="K4842">
        <v>12</v>
      </c>
      <c r="L4842" t="str">
        <f>VLOOKUP($K4842,Neighborhoods!$A:$C,2,0)</f>
        <v>Brooklyn</v>
      </c>
      <c r="M4842" t="str">
        <f>VLOOKUP($K4842,Neighborhoods!$A:$C,3,0)</f>
        <v>Williamsburg</v>
      </c>
      <c r="N4842" t="str">
        <f>INDEX(Neighborhoods!$A:$C, MATCH(Places!$K4842,Neighborhoods!$A:$A,0), MATCH(Places!N$1,Neighborhoods!$A$1:$C$1,0))</f>
        <v>Brooklyn</v>
      </c>
      <c r="O4842" t="str">
        <f>INDEX(Neighborhoods!$A:$C, MATCH(Places!$K4842,Neighborhoods!$A:$A,0), MATCH(Places!O$1,Neighborhoods!$A$1:$C$1,0))</f>
        <v>Williamsburg</v>
      </c>
      <c r="P4842" t="s">
        <v>11822</v>
      </c>
      <c r="Q4842" t="str">
        <f t="shared" si="300"/>
        <v>No</v>
      </c>
      <c r="R4842">
        <v>2</v>
      </c>
      <c r="S4842" t="str">
        <f t="shared" si="301"/>
        <v>Small</v>
      </c>
      <c r="T4842" s="50">
        <v>50</v>
      </c>
      <c r="U4842" s="70">
        <f t="shared" si="302"/>
        <v>0.03</v>
      </c>
      <c r="V4842" s="52">
        <v>4.67</v>
      </c>
      <c r="W4842" s="52" t="str" cm="1">
        <f t="array" ref="W4842">_xlfn.SWITCH(ROUND(V4842,0),5,"Excellent",4,"Good",3,"Ok","Bad")</f>
        <v>Excellent</v>
      </c>
      <c r="X4842">
        <v>3</v>
      </c>
      <c r="Y4842" t="str">
        <f t="shared" si="303"/>
        <v>No</v>
      </c>
      <c r="Z4842" s="68">
        <v>43770</v>
      </c>
      <c r="AA4842" s="68">
        <v>43930</v>
      </c>
      <c r="AB4842">
        <v>167</v>
      </c>
      <c r="AC4842" t="s">
        <v>15616</v>
      </c>
    </row>
    <row r="4843" spans="1:29" x14ac:dyDescent="0.3">
      <c r="A4843" t="s">
        <v>13933</v>
      </c>
      <c r="B4843">
        <v>1037</v>
      </c>
      <c r="C4843" t="str">
        <f>VLOOKUP($B4843,Hosts!$A:$M,10,0)</f>
        <v>Within a day</v>
      </c>
      <c r="D4843" s="70">
        <f>VLOOKUP($B4843,Hosts!$A:$M,11,0)</f>
        <v>1</v>
      </c>
      <c r="E4843" s="70">
        <f>VLOOKUP($B4843,Hosts!$A:$M,12,0)</f>
        <v>0.62</v>
      </c>
      <c r="F4843" t="str">
        <f>VLOOKUP($B4843,Hosts!$A:$M,13,0)</f>
        <v>No</v>
      </c>
      <c r="G4843" t="str">
        <f>INDEX(Hosts!$A:$M, MATCH(Places!$B4843,Hosts!$A:$A,0), MATCH(Places!G$1,Hosts!$A$1:$M$1,0))</f>
        <v>Within a day</v>
      </c>
      <c r="H4843" s="70">
        <f>INDEX(Hosts!$A:$M, MATCH(Places!$B4843,Hosts!$A:$A,0), MATCH(Places!H$1,Hosts!$A$1:$M$1,0))</f>
        <v>1</v>
      </c>
      <c r="I4843" s="70">
        <f>INDEX(Hosts!$A:$M, MATCH(Places!$B4843,Hosts!$A:$A,0), MATCH(Places!I$1,Hosts!$A$1:$M$1,0))</f>
        <v>0.62</v>
      </c>
      <c r="J4843" t="str">
        <f>INDEX(Hosts!$A:$M, MATCH(Places!$B4843,Hosts!$A:$A,0), MATCH(Places!J$1,Hosts!$A$1:$M$1,0))</f>
        <v>No</v>
      </c>
      <c r="K4843">
        <v>16</v>
      </c>
      <c r="L4843" t="str">
        <f>VLOOKUP($K4843,Neighborhoods!$A:$C,2,0)</f>
        <v>Manhattan</v>
      </c>
      <c r="M4843" t="str">
        <f>VLOOKUP($K4843,Neighborhoods!$A:$C,3,0)</f>
        <v>Harlem</v>
      </c>
      <c r="N4843" t="str">
        <f>INDEX(Neighborhoods!$A:$C, MATCH(Places!$K4843,Neighborhoods!$A:$A,0), MATCH(Places!N$1,Neighborhoods!$A$1:$C$1,0))</f>
        <v>Manhattan</v>
      </c>
      <c r="O4843" t="str">
        <f>INDEX(Neighborhoods!$A:$C, MATCH(Places!$K4843,Neighborhoods!$A:$A,0), MATCH(Places!O$1,Neighborhoods!$A$1:$C$1,0))</f>
        <v>Harlem</v>
      </c>
      <c r="P4843" t="s">
        <v>1</v>
      </c>
      <c r="Q4843" t="str">
        <f t="shared" si="300"/>
        <v>Yes</v>
      </c>
      <c r="R4843">
        <v>1</v>
      </c>
      <c r="S4843" t="str">
        <f t="shared" si="301"/>
        <v>Small</v>
      </c>
      <c r="T4843" s="50">
        <v>42</v>
      </c>
      <c r="U4843" s="70">
        <f t="shared" si="302"/>
        <v>0.03</v>
      </c>
      <c r="V4843" s="52">
        <v>4.8600000000000003</v>
      </c>
      <c r="W4843" s="52" t="str" cm="1">
        <f t="array" ref="W4843">_xlfn.SWITCH(ROUND(V4843,0),5,"Excellent",4,"Good",3,"Ok","Bad")</f>
        <v>Excellent</v>
      </c>
      <c r="X4843">
        <v>7</v>
      </c>
      <c r="Y4843" t="str">
        <f t="shared" si="303"/>
        <v>No</v>
      </c>
      <c r="Z4843" s="68">
        <v>43677</v>
      </c>
      <c r="AA4843" s="68">
        <v>43914</v>
      </c>
      <c r="AB4843">
        <v>30</v>
      </c>
      <c r="AC4843" t="s">
        <v>15615</v>
      </c>
    </row>
    <row r="4844" spans="1:29" x14ac:dyDescent="0.3">
      <c r="A4844" t="s">
        <v>3380</v>
      </c>
      <c r="B4844">
        <v>1056</v>
      </c>
      <c r="C4844" t="str">
        <f>VLOOKUP($B4844,Hosts!$A:$M,10,0)</f>
        <v>Within a few hours</v>
      </c>
      <c r="D4844" s="70">
        <f>VLOOKUP($B4844,Hosts!$A:$M,11,0)</f>
        <v>0.91</v>
      </c>
      <c r="E4844" s="70">
        <f>VLOOKUP($B4844,Hosts!$A:$M,12,0)</f>
        <v>0.99</v>
      </c>
      <c r="F4844" t="str">
        <f>VLOOKUP($B4844,Hosts!$A:$M,13,0)</f>
        <v>No</v>
      </c>
      <c r="G4844" t="str">
        <f>INDEX(Hosts!$A:$M, MATCH(Places!$B4844,Hosts!$A:$A,0), MATCH(Places!G$1,Hosts!$A$1:$M$1,0))</f>
        <v>Within a few hours</v>
      </c>
      <c r="H4844" s="70">
        <f>INDEX(Hosts!$A:$M, MATCH(Places!$B4844,Hosts!$A:$A,0), MATCH(Places!H$1,Hosts!$A$1:$M$1,0))</f>
        <v>0.91</v>
      </c>
      <c r="I4844" s="70">
        <f>INDEX(Hosts!$A:$M, MATCH(Places!$B4844,Hosts!$A:$A,0), MATCH(Places!I$1,Hosts!$A$1:$M$1,0))</f>
        <v>0.99</v>
      </c>
      <c r="J4844" t="str">
        <f>INDEX(Hosts!$A:$M, MATCH(Places!$B4844,Hosts!$A:$A,0), MATCH(Places!J$1,Hosts!$A$1:$M$1,0))</f>
        <v>No</v>
      </c>
      <c r="K4844">
        <v>8</v>
      </c>
      <c r="L4844" t="str">
        <f>VLOOKUP($K4844,Neighborhoods!$A:$C,2,0)</f>
        <v>Brooklyn</v>
      </c>
      <c r="M4844" t="str">
        <f>VLOOKUP($K4844,Neighborhoods!$A:$C,3,0)</f>
        <v>Bushwick</v>
      </c>
      <c r="N4844" t="str">
        <f>INDEX(Neighborhoods!$A:$C, MATCH(Places!$K4844,Neighborhoods!$A:$A,0), MATCH(Places!N$1,Neighborhoods!$A$1:$C$1,0))</f>
        <v>Brooklyn</v>
      </c>
      <c r="O4844" t="str">
        <f>INDEX(Neighborhoods!$A:$C, MATCH(Places!$K4844,Neighborhoods!$A:$A,0), MATCH(Places!O$1,Neighborhoods!$A$1:$C$1,0))</f>
        <v>Bushwick</v>
      </c>
      <c r="P4844" t="s">
        <v>1</v>
      </c>
      <c r="Q4844" t="str">
        <f t="shared" si="300"/>
        <v>Yes</v>
      </c>
      <c r="R4844">
        <v>2</v>
      </c>
      <c r="S4844" t="str">
        <f t="shared" si="301"/>
        <v>Small</v>
      </c>
      <c r="T4844" s="50">
        <v>54</v>
      </c>
      <c r="U4844" s="70">
        <f t="shared" si="302"/>
        <v>0.03</v>
      </c>
      <c r="V4844" s="52">
        <v>4.4000000000000004</v>
      </c>
      <c r="W4844" s="52" t="str" cm="1">
        <f t="array" ref="W4844">_xlfn.SWITCH(ROUND(V4844,0),5,"Excellent",4,"Good",3,"Ok","Bad")</f>
        <v>Good</v>
      </c>
      <c r="X4844">
        <v>5</v>
      </c>
      <c r="Y4844" t="str">
        <f t="shared" si="303"/>
        <v>No</v>
      </c>
      <c r="Z4844" s="68">
        <v>43621</v>
      </c>
      <c r="AA4844" s="68">
        <v>43831</v>
      </c>
      <c r="AB4844">
        <v>100</v>
      </c>
      <c r="AC4844" t="s">
        <v>15616</v>
      </c>
    </row>
    <row r="4845" spans="1:29" x14ac:dyDescent="0.3">
      <c r="A4845" t="s">
        <v>13570</v>
      </c>
      <c r="B4845">
        <v>2862</v>
      </c>
      <c r="C4845" t="str">
        <f>VLOOKUP($B4845,Hosts!$A:$M,10,0)</f>
        <v>Within a few hours</v>
      </c>
      <c r="D4845" s="70">
        <f>VLOOKUP($B4845,Hosts!$A:$M,11,0)</f>
        <v>1</v>
      </c>
      <c r="E4845" s="70">
        <f>VLOOKUP($B4845,Hosts!$A:$M,12,0)</f>
        <v>0.95</v>
      </c>
      <c r="F4845" t="str">
        <f>VLOOKUP($B4845,Hosts!$A:$M,13,0)</f>
        <v>Yes</v>
      </c>
      <c r="G4845" t="str">
        <f>INDEX(Hosts!$A:$M, MATCH(Places!$B4845,Hosts!$A:$A,0), MATCH(Places!G$1,Hosts!$A$1:$M$1,0))</f>
        <v>Within a few hours</v>
      </c>
      <c r="H4845" s="70">
        <f>INDEX(Hosts!$A:$M, MATCH(Places!$B4845,Hosts!$A:$A,0), MATCH(Places!H$1,Hosts!$A$1:$M$1,0))</f>
        <v>1</v>
      </c>
      <c r="I4845" s="70">
        <f>INDEX(Hosts!$A:$M, MATCH(Places!$B4845,Hosts!$A:$A,0), MATCH(Places!I$1,Hosts!$A$1:$M$1,0))</f>
        <v>0.95</v>
      </c>
      <c r="J4845" t="str">
        <f>INDEX(Hosts!$A:$M, MATCH(Places!$B4845,Hosts!$A:$A,0), MATCH(Places!J$1,Hosts!$A$1:$M$1,0))</f>
        <v>Yes</v>
      </c>
      <c r="K4845">
        <v>7</v>
      </c>
      <c r="L4845" t="str">
        <f>VLOOKUP($K4845,Neighborhoods!$A:$C,2,0)</f>
        <v>Brooklyn</v>
      </c>
      <c r="M4845" t="str">
        <f>VLOOKUP($K4845,Neighborhoods!$A:$C,3,0)</f>
        <v>Bedford-Stuyvesant</v>
      </c>
      <c r="N4845" t="str">
        <f>INDEX(Neighborhoods!$A:$C, MATCH(Places!$K4845,Neighborhoods!$A:$A,0), MATCH(Places!N$1,Neighborhoods!$A$1:$C$1,0))</f>
        <v>Brooklyn</v>
      </c>
      <c r="O4845" t="str">
        <f>INDEX(Neighborhoods!$A:$C, MATCH(Places!$K4845,Neighborhoods!$A:$A,0), MATCH(Places!O$1,Neighborhoods!$A$1:$C$1,0))</f>
        <v>Bedford-Stuyvesant</v>
      </c>
      <c r="P4845" t="s">
        <v>1</v>
      </c>
      <c r="Q4845" t="str">
        <f t="shared" si="300"/>
        <v>Yes</v>
      </c>
      <c r="R4845">
        <v>1</v>
      </c>
      <c r="S4845" t="str">
        <f t="shared" si="301"/>
        <v>Small</v>
      </c>
      <c r="T4845" s="50">
        <v>59</v>
      </c>
      <c r="U4845" s="70">
        <f t="shared" si="302"/>
        <v>0.03</v>
      </c>
      <c r="V4845" s="52">
        <v>5</v>
      </c>
      <c r="W4845" s="52" t="str" cm="1">
        <f t="array" ref="W4845">_xlfn.SWITCH(ROUND(V4845,0),5,"Excellent",4,"Good",3,"Ok","Bad")</f>
        <v>Excellent</v>
      </c>
      <c r="X4845">
        <v>8</v>
      </c>
      <c r="Y4845" t="str">
        <f t="shared" si="303"/>
        <v>No</v>
      </c>
      <c r="Z4845" s="68">
        <v>43646</v>
      </c>
      <c r="AA4845" s="68">
        <v>43800</v>
      </c>
      <c r="AB4845">
        <v>90</v>
      </c>
      <c r="AC4845" t="s">
        <v>15615</v>
      </c>
    </row>
    <row r="4846" spans="1:29" x14ac:dyDescent="0.3">
      <c r="A4846" t="s">
        <v>3381</v>
      </c>
      <c r="B4846">
        <v>1630</v>
      </c>
      <c r="C4846" t="str">
        <f>VLOOKUP($B4846,Hosts!$A:$M,10,0)</f>
        <v>Within an hour</v>
      </c>
      <c r="D4846" s="70">
        <f>VLOOKUP($B4846,Hosts!$A:$M,11,0)</f>
        <v>1</v>
      </c>
      <c r="E4846" s="70">
        <f>VLOOKUP($B4846,Hosts!$A:$M,12,0)</f>
        <v>1</v>
      </c>
      <c r="F4846" t="str">
        <f>VLOOKUP($B4846,Hosts!$A:$M,13,0)</f>
        <v>No</v>
      </c>
      <c r="G4846" t="str">
        <f>INDEX(Hosts!$A:$M, MATCH(Places!$B4846,Hosts!$A:$A,0), MATCH(Places!G$1,Hosts!$A$1:$M$1,0))</f>
        <v>Within an hour</v>
      </c>
      <c r="H4846" s="70">
        <f>INDEX(Hosts!$A:$M, MATCH(Places!$B4846,Hosts!$A:$A,0), MATCH(Places!H$1,Hosts!$A$1:$M$1,0))</f>
        <v>1</v>
      </c>
      <c r="I4846" s="70">
        <f>INDEX(Hosts!$A:$M, MATCH(Places!$B4846,Hosts!$A:$A,0), MATCH(Places!I$1,Hosts!$A$1:$M$1,0))</f>
        <v>1</v>
      </c>
      <c r="J4846" t="str">
        <f>INDEX(Hosts!$A:$M, MATCH(Places!$B4846,Hosts!$A:$A,0), MATCH(Places!J$1,Hosts!$A$1:$M$1,0))</f>
        <v>No</v>
      </c>
      <c r="K4846">
        <v>9</v>
      </c>
      <c r="L4846" t="str">
        <f>VLOOKUP($K4846,Neighborhoods!$A:$C,2,0)</f>
        <v>Brooklyn</v>
      </c>
      <c r="M4846" t="str">
        <f>VLOOKUP($K4846,Neighborhoods!$A:$C,3,0)</f>
        <v>Crown Heights</v>
      </c>
      <c r="N4846" t="str">
        <f>INDEX(Neighborhoods!$A:$C, MATCH(Places!$K4846,Neighborhoods!$A:$A,0), MATCH(Places!N$1,Neighborhoods!$A$1:$C$1,0))</f>
        <v>Brooklyn</v>
      </c>
      <c r="O4846" t="str">
        <f>INDEX(Neighborhoods!$A:$C, MATCH(Places!$K4846,Neighborhoods!$A:$A,0), MATCH(Places!O$1,Neighborhoods!$A$1:$C$1,0))</f>
        <v>Crown Heights</v>
      </c>
      <c r="P4846" t="s">
        <v>11822</v>
      </c>
      <c r="Q4846" t="str">
        <f t="shared" si="300"/>
        <v>No</v>
      </c>
      <c r="R4846">
        <v>3</v>
      </c>
      <c r="S4846" t="str">
        <f t="shared" si="301"/>
        <v>Medium</v>
      </c>
      <c r="T4846" s="50">
        <v>75</v>
      </c>
      <c r="U4846" s="70">
        <f t="shared" si="302"/>
        <v>0.03</v>
      </c>
      <c r="V4846" s="52">
        <v>5</v>
      </c>
      <c r="W4846" s="52" t="str" cm="1">
        <f t="array" ref="W4846">_xlfn.SWITCH(ROUND(V4846,0),5,"Excellent",4,"Good",3,"Ok","Bad")</f>
        <v>Excellent</v>
      </c>
      <c r="X4846">
        <v>15</v>
      </c>
      <c r="Y4846" t="str">
        <f t="shared" si="303"/>
        <v>No</v>
      </c>
      <c r="Z4846" s="68">
        <v>43629</v>
      </c>
      <c r="AA4846" s="68">
        <v>44030</v>
      </c>
      <c r="AB4846">
        <v>0</v>
      </c>
      <c r="AC4846" t="s">
        <v>15616</v>
      </c>
    </row>
    <row r="4847" spans="1:29" x14ac:dyDescent="0.3">
      <c r="A4847" t="s">
        <v>3382</v>
      </c>
      <c r="B4847">
        <v>3870</v>
      </c>
      <c r="C4847" t="str">
        <f>VLOOKUP($B4847,Hosts!$A:$M,10,0)</f>
        <v>Within an hour</v>
      </c>
      <c r="D4847" s="70">
        <f>VLOOKUP($B4847,Hosts!$A:$M,11,0)</f>
        <v>0.94</v>
      </c>
      <c r="E4847" s="70">
        <f>VLOOKUP($B4847,Hosts!$A:$M,12,0)</f>
        <v>0.97</v>
      </c>
      <c r="F4847" t="str">
        <f>VLOOKUP($B4847,Hosts!$A:$M,13,0)</f>
        <v>Yes</v>
      </c>
      <c r="G4847" t="str">
        <f>INDEX(Hosts!$A:$M, MATCH(Places!$B4847,Hosts!$A:$A,0), MATCH(Places!G$1,Hosts!$A$1:$M$1,0))</f>
        <v>Within an hour</v>
      </c>
      <c r="H4847" s="70">
        <f>INDEX(Hosts!$A:$M, MATCH(Places!$B4847,Hosts!$A:$A,0), MATCH(Places!H$1,Hosts!$A$1:$M$1,0))</f>
        <v>0.94</v>
      </c>
      <c r="I4847" s="70">
        <f>INDEX(Hosts!$A:$M, MATCH(Places!$B4847,Hosts!$A:$A,0), MATCH(Places!I$1,Hosts!$A$1:$M$1,0))</f>
        <v>0.97</v>
      </c>
      <c r="J4847" t="str">
        <f>INDEX(Hosts!$A:$M, MATCH(Places!$B4847,Hosts!$A:$A,0), MATCH(Places!J$1,Hosts!$A$1:$M$1,0))</f>
        <v>Yes</v>
      </c>
      <c r="K4847">
        <v>17</v>
      </c>
      <c r="L4847" t="str">
        <f>VLOOKUP($K4847,Neighborhoods!$A:$C,2,0)</f>
        <v>Manhattan</v>
      </c>
      <c r="M4847" t="str">
        <f>VLOOKUP($K4847,Neighborhoods!$A:$C,3,0)</f>
        <v>Hell's Kitchen</v>
      </c>
      <c r="N4847" t="str">
        <f>INDEX(Neighborhoods!$A:$C, MATCH(Places!$K4847,Neighborhoods!$A:$A,0), MATCH(Places!N$1,Neighborhoods!$A$1:$C$1,0))</f>
        <v>Manhattan</v>
      </c>
      <c r="O4847" t="str">
        <f>INDEX(Neighborhoods!$A:$C, MATCH(Places!$K4847,Neighborhoods!$A:$A,0), MATCH(Places!O$1,Neighborhoods!$A$1:$C$1,0))</f>
        <v>Hell's Kitchen</v>
      </c>
      <c r="P4847" t="s">
        <v>11822</v>
      </c>
      <c r="Q4847" t="str">
        <f t="shared" si="300"/>
        <v>No</v>
      </c>
      <c r="R4847">
        <v>4</v>
      </c>
      <c r="S4847" t="str">
        <f t="shared" si="301"/>
        <v>Medium</v>
      </c>
      <c r="T4847" s="50">
        <v>125</v>
      </c>
      <c r="U4847" s="70">
        <f t="shared" si="302"/>
        <v>0.03</v>
      </c>
      <c r="V4847" s="52">
        <v>4.99</v>
      </c>
      <c r="W4847" s="52" t="str" cm="1">
        <f t="array" ref="W4847">_xlfn.SWITCH(ROUND(V4847,0),5,"Excellent",4,"Good",3,"Ok","Bad")</f>
        <v>Excellent</v>
      </c>
      <c r="X4847">
        <v>68</v>
      </c>
      <c r="Y4847" t="str">
        <f t="shared" si="303"/>
        <v>No</v>
      </c>
      <c r="Z4847" s="68">
        <v>43609</v>
      </c>
      <c r="AA4847" s="68">
        <v>44039</v>
      </c>
      <c r="AB4847">
        <v>249</v>
      </c>
      <c r="AC4847" t="s">
        <v>15616</v>
      </c>
    </row>
    <row r="4848" spans="1:29" x14ac:dyDescent="0.3">
      <c r="A4848" t="s">
        <v>3383</v>
      </c>
      <c r="B4848">
        <v>2305</v>
      </c>
      <c r="C4848" t="str">
        <f>VLOOKUP($B4848,Hosts!$A:$M,10,0)</f>
        <v>Within an hour</v>
      </c>
      <c r="D4848" s="70">
        <f>VLOOKUP($B4848,Hosts!$A:$M,11,0)</f>
        <v>1</v>
      </c>
      <c r="E4848" s="70">
        <f>VLOOKUP($B4848,Hosts!$A:$M,12,0)</f>
        <v>0.94</v>
      </c>
      <c r="F4848" t="str">
        <f>VLOOKUP($B4848,Hosts!$A:$M,13,0)</f>
        <v>Yes</v>
      </c>
      <c r="G4848" t="str">
        <f>INDEX(Hosts!$A:$M, MATCH(Places!$B4848,Hosts!$A:$A,0), MATCH(Places!G$1,Hosts!$A$1:$M$1,0))</f>
        <v>Within an hour</v>
      </c>
      <c r="H4848" s="70">
        <f>INDEX(Hosts!$A:$M, MATCH(Places!$B4848,Hosts!$A:$A,0), MATCH(Places!H$1,Hosts!$A$1:$M$1,0))</f>
        <v>1</v>
      </c>
      <c r="I4848" s="70">
        <f>INDEX(Hosts!$A:$M, MATCH(Places!$B4848,Hosts!$A:$A,0), MATCH(Places!I$1,Hosts!$A$1:$M$1,0))</f>
        <v>0.94</v>
      </c>
      <c r="J4848" t="str">
        <f>INDEX(Hosts!$A:$M, MATCH(Places!$B4848,Hosts!$A:$A,0), MATCH(Places!J$1,Hosts!$A$1:$M$1,0))</f>
        <v>Yes</v>
      </c>
      <c r="K4848">
        <v>7</v>
      </c>
      <c r="L4848" t="str">
        <f>VLOOKUP($K4848,Neighborhoods!$A:$C,2,0)</f>
        <v>Brooklyn</v>
      </c>
      <c r="M4848" t="str">
        <f>VLOOKUP($K4848,Neighborhoods!$A:$C,3,0)</f>
        <v>Bedford-Stuyvesant</v>
      </c>
      <c r="N4848" t="str">
        <f>INDEX(Neighborhoods!$A:$C, MATCH(Places!$K4848,Neighborhoods!$A:$A,0), MATCH(Places!N$1,Neighborhoods!$A$1:$C$1,0))</f>
        <v>Brooklyn</v>
      </c>
      <c r="O4848" t="str">
        <f>INDEX(Neighborhoods!$A:$C, MATCH(Places!$K4848,Neighborhoods!$A:$A,0), MATCH(Places!O$1,Neighborhoods!$A$1:$C$1,0))</f>
        <v>Bedford-Stuyvesant</v>
      </c>
      <c r="P4848" t="s">
        <v>11822</v>
      </c>
      <c r="Q4848" t="str">
        <f t="shared" si="300"/>
        <v>No</v>
      </c>
      <c r="R4848">
        <v>4</v>
      </c>
      <c r="S4848" t="str">
        <f t="shared" si="301"/>
        <v>Medium</v>
      </c>
      <c r="T4848" s="50">
        <v>141</v>
      </c>
      <c r="U4848" s="70">
        <f t="shared" si="302"/>
        <v>0.03</v>
      </c>
      <c r="V4848" s="52">
        <v>4.92</v>
      </c>
      <c r="W4848" s="52" t="str" cm="1">
        <f t="array" ref="W4848">_xlfn.SWITCH(ROUND(V4848,0),5,"Excellent",4,"Good",3,"Ok","Bad")</f>
        <v>Excellent</v>
      </c>
      <c r="X4848">
        <v>50</v>
      </c>
      <c r="Y4848" t="str">
        <f t="shared" si="303"/>
        <v>No</v>
      </c>
      <c r="Z4848" s="68">
        <v>43621</v>
      </c>
      <c r="AA4848" s="68">
        <v>43899</v>
      </c>
      <c r="AB4848">
        <v>364</v>
      </c>
      <c r="AC4848" t="s">
        <v>15615</v>
      </c>
    </row>
    <row r="4849" spans="1:29" x14ac:dyDescent="0.3">
      <c r="A4849" t="s">
        <v>3384</v>
      </c>
      <c r="B4849">
        <v>2413</v>
      </c>
      <c r="C4849" t="str">
        <f>VLOOKUP($B4849,Hosts!$A:$M,10,0)</f>
        <v>Within a few hours</v>
      </c>
      <c r="D4849" s="70">
        <f>VLOOKUP($B4849,Hosts!$A:$M,11,0)</f>
        <v>1</v>
      </c>
      <c r="E4849" s="70">
        <f>VLOOKUP($B4849,Hosts!$A:$M,12,0)</f>
        <v>1</v>
      </c>
      <c r="F4849" t="str">
        <f>VLOOKUP($B4849,Hosts!$A:$M,13,0)</f>
        <v>Yes</v>
      </c>
      <c r="G4849" t="str">
        <f>INDEX(Hosts!$A:$M, MATCH(Places!$B4849,Hosts!$A:$A,0), MATCH(Places!G$1,Hosts!$A$1:$M$1,0))</f>
        <v>Within a few hours</v>
      </c>
      <c r="H4849" s="70">
        <f>INDEX(Hosts!$A:$M, MATCH(Places!$B4849,Hosts!$A:$A,0), MATCH(Places!H$1,Hosts!$A$1:$M$1,0))</f>
        <v>1</v>
      </c>
      <c r="I4849" s="70">
        <f>INDEX(Hosts!$A:$M, MATCH(Places!$B4849,Hosts!$A:$A,0), MATCH(Places!I$1,Hosts!$A$1:$M$1,0))</f>
        <v>1</v>
      </c>
      <c r="J4849" t="str">
        <f>INDEX(Hosts!$A:$M, MATCH(Places!$B4849,Hosts!$A:$A,0), MATCH(Places!J$1,Hosts!$A$1:$M$1,0))</f>
        <v>Yes</v>
      </c>
      <c r="K4849">
        <v>7</v>
      </c>
      <c r="L4849" t="str">
        <f>VLOOKUP($K4849,Neighborhoods!$A:$C,2,0)</f>
        <v>Brooklyn</v>
      </c>
      <c r="M4849" t="str">
        <f>VLOOKUP($K4849,Neighborhoods!$A:$C,3,0)</f>
        <v>Bedford-Stuyvesant</v>
      </c>
      <c r="N4849" t="str">
        <f>INDEX(Neighborhoods!$A:$C, MATCH(Places!$K4849,Neighborhoods!$A:$A,0), MATCH(Places!N$1,Neighborhoods!$A$1:$C$1,0))</f>
        <v>Brooklyn</v>
      </c>
      <c r="O4849" t="str">
        <f>INDEX(Neighborhoods!$A:$C, MATCH(Places!$K4849,Neighborhoods!$A:$A,0), MATCH(Places!O$1,Neighborhoods!$A$1:$C$1,0))</f>
        <v>Bedford-Stuyvesant</v>
      </c>
      <c r="P4849" t="s">
        <v>11822</v>
      </c>
      <c r="Q4849" t="str">
        <f t="shared" si="300"/>
        <v>No</v>
      </c>
      <c r="R4849">
        <v>5</v>
      </c>
      <c r="S4849" t="str">
        <f t="shared" si="301"/>
        <v>Medium</v>
      </c>
      <c r="T4849" s="50">
        <v>150</v>
      </c>
      <c r="U4849" s="70">
        <f t="shared" si="302"/>
        <v>0.03</v>
      </c>
      <c r="V4849" s="52">
        <v>4.8600000000000003</v>
      </c>
      <c r="W4849" s="52" t="str" cm="1">
        <f t="array" ref="W4849">_xlfn.SWITCH(ROUND(V4849,0),5,"Excellent",4,"Good",3,"Ok","Bad")</f>
        <v>Excellent</v>
      </c>
      <c r="X4849">
        <v>7</v>
      </c>
      <c r="Y4849" t="str">
        <f t="shared" si="303"/>
        <v>No</v>
      </c>
      <c r="Z4849" s="68">
        <v>43618</v>
      </c>
      <c r="AA4849" s="68">
        <v>43702</v>
      </c>
      <c r="AB4849">
        <v>0</v>
      </c>
      <c r="AC4849" t="s">
        <v>15616</v>
      </c>
    </row>
    <row r="4850" spans="1:29" x14ac:dyDescent="0.3">
      <c r="A4850" t="s">
        <v>3385</v>
      </c>
      <c r="B4850">
        <v>1615</v>
      </c>
      <c r="C4850" t="str">
        <f>VLOOKUP($B4850,Hosts!$A:$M,10,0)</f>
        <v>Within a day</v>
      </c>
      <c r="D4850" s="70">
        <f>VLOOKUP($B4850,Hosts!$A:$M,11,0)</f>
        <v>1</v>
      </c>
      <c r="E4850" s="70">
        <f>VLOOKUP($B4850,Hosts!$A:$M,12,0)</f>
        <v>0.19</v>
      </c>
      <c r="F4850" t="str">
        <f>VLOOKUP($B4850,Hosts!$A:$M,13,0)</f>
        <v>No</v>
      </c>
      <c r="G4850" t="str">
        <f>INDEX(Hosts!$A:$M, MATCH(Places!$B4850,Hosts!$A:$A,0), MATCH(Places!G$1,Hosts!$A$1:$M$1,0))</f>
        <v>Within a day</v>
      </c>
      <c r="H4850" s="70">
        <f>INDEX(Hosts!$A:$M, MATCH(Places!$B4850,Hosts!$A:$A,0), MATCH(Places!H$1,Hosts!$A$1:$M$1,0))</f>
        <v>1</v>
      </c>
      <c r="I4850" s="70">
        <f>INDEX(Hosts!$A:$M, MATCH(Places!$B4850,Hosts!$A:$A,0), MATCH(Places!I$1,Hosts!$A$1:$M$1,0))</f>
        <v>0.19</v>
      </c>
      <c r="J4850" t="str">
        <f>INDEX(Hosts!$A:$M, MATCH(Places!$B4850,Hosts!$A:$A,0), MATCH(Places!J$1,Hosts!$A$1:$M$1,0))</f>
        <v>No</v>
      </c>
      <c r="K4850">
        <v>9</v>
      </c>
      <c r="L4850" t="str">
        <f>VLOOKUP($K4850,Neighborhoods!$A:$C,2,0)</f>
        <v>Brooklyn</v>
      </c>
      <c r="M4850" t="str">
        <f>VLOOKUP($K4850,Neighborhoods!$A:$C,3,0)</f>
        <v>Crown Heights</v>
      </c>
      <c r="N4850" t="str">
        <f>INDEX(Neighborhoods!$A:$C, MATCH(Places!$K4850,Neighborhoods!$A:$A,0), MATCH(Places!N$1,Neighborhoods!$A$1:$C$1,0))</f>
        <v>Brooklyn</v>
      </c>
      <c r="O4850" t="str">
        <f>INDEX(Neighborhoods!$A:$C, MATCH(Places!$K4850,Neighborhoods!$A:$A,0), MATCH(Places!O$1,Neighborhoods!$A$1:$C$1,0))</f>
        <v>Crown Heights</v>
      </c>
      <c r="P4850" t="s">
        <v>11822</v>
      </c>
      <c r="Q4850" t="str">
        <f t="shared" si="300"/>
        <v>No</v>
      </c>
      <c r="R4850">
        <v>2</v>
      </c>
      <c r="S4850" t="str">
        <f t="shared" si="301"/>
        <v>Small</v>
      </c>
      <c r="T4850" s="50">
        <v>150</v>
      </c>
      <c r="U4850" s="70">
        <f t="shared" si="302"/>
        <v>0.03</v>
      </c>
      <c r="V4850" s="52">
        <v>5</v>
      </c>
      <c r="W4850" s="52" t="str" cm="1">
        <f t="array" ref="W4850">_xlfn.SWITCH(ROUND(V4850,0),5,"Excellent",4,"Good",3,"Ok","Bad")</f>
        <v>Excellent</v>
      </c>
      <c r="X4850">
        <v>8</v>
      </c>
      <c r="Y4850" t="str">
        <f t="shared" si="303"/>
        <v>No</v>
      </c>
      <c r="Z4850" s="68">
        <v>43652</v>
      </c>
      <c r="AA4850" s="68">
        <v>43799</v>
      </c>
      <c r="AB4850">
        <v>90</v>
      </c>
      <c r="AC4850" t="s">
        <v>15615</v>
      </c>
    </row>
    <row r="4851" spans="1:29" x14ac:dyDescent="0.3">
      <c r="A4851" t="s">
        <v>3386</v>
      </c>
      <c r="B4851">
        <v>1665</v>
      </c>
      <c r="C4851" t="str">
        <f>VLOOKUP($B4851,Hosts!$A:$M,10,0)</f>
        <v>Within a few hours</v>
      </c>
      <c r="D4851" s="70">
        <f>VLOOKUP($B4851,Hosts!$A:$M,11,0)</f>
        <v>0.83</v>
      </c>
      <c r="E4851" s="70">
        <f>VLOOKUP($B4851,Hosts!$A:$M,12,0)</f>
        <v>0.83</v>
      </c>
      <c r="F4851" t="str">
        <f>VLOOKUP($B4851,Hosts!$A:$M,13,0)</f>
        <v>Yes</v>
      </c>
      <c r="G4851" t="str">
        <f>INDEX(Hosts!$A:$M, MATCH(Places!$B4851,Hosts!$A:$A,0), MATCH(Places!G$1,Hosts!$A$1:$M$1,0))</f>
        <v>Within a few hours</v>
      </c>
      <c r="H4851" s="70">
        <f>INDEX(Hosts!$A:$M, MATCH(Places!$B4851,Hosts!$A:$A,0), MATCH(Places!H$1,Hosts!$A$1:$M$1,0))</f>
        <v>0.83</v>
      </c>
      <c r="I4851" s="70">
        <f>INDEX(Hosts!$A:$M, MATCH(Places!$B4851,Hosts!$A:$A,0), MATCH(Places!I$1,Hosts!$A$1:$M$1,0))</f>
        <v>0.83</v>
      </c>
      <c r="J4851" t="str">
        <f>INDEX(Hosts!$A:$M, MATCH(Places!$B4851,Hosts!$A:$A,0), MATCH(Places!J$1,Hosts!$A$1:$M$1,0))</f>
        <v>Yes</v>
      </c>
      <c r="K4851">
        <v>12</v>
      </c>
      <c r="L4851" t="str">
        <f>VLOOKUP($K4851,Neighborhoods!$A:$C,2,0)</f>
        <v>Brooklyn</v>
      </c>
      <c r="M4851" t="str">
        <f>VLOOKUP($K4851,Neighborhoods!$A:$C,3,0)</f>
        <v>Williamsburg</v>
      </c>
      <c r="N4851" t="str">
        <f>INDEX(Neighborhoods!$A:$C, MATCH(Places!$K4851,Neighborhoods!$A:$A,0), MATCH(Places!N$1,Neighborhoods!$A$1:$C$1,0))</f>
        <v>Brooklyn</v>
      </c>
      <c r="O4851" t="str">
        <f>INDEX(Neighborhoods!$A:$C, MATCH(Places!$K4851,Neighborhoods!$A:$A,0), MATCH(Places!O$1,Neighborhoods!$A$1:$C$1,0))</f>
        <v>Williamsburg</v>
      </c>
      <c r="P4851" t="s">
        <v>1</v>
      </c>
      <c r="Q4851" t="str">
        <f t="shared" si="300"/>
        <v>Yes</v>
      </c>
      <c r="R4851">
        <v>2</v>
      </c>
      <c r="S4851" t="str">
        <f t="shared" si="301"/>
        <v>Small</v>
      </c>
      <c r="T4851" s="50">
        <v>80</v>
      </c>
      <c r="U4851" s="70">
        <f t="shared" si="302"/>
        <v>0.03</v>
      </c>
      <c r="V4851" s="52">
        <v>4.83</v>
      </c>
      <c r="W4851" s="52" t="str" cm="1">
        <f t="array" ref="W4851">_xlfn.SWITCH(ROUND(V4851,0),5,"Excellent",4,"Good",3,"Ok","Bad")</f>
        <v>Excellent</v>
      </c>
      <c r="X4851">
        <v>24</v>
      </c>
      <c r="Y4851" t="str">
        <f t="shared" si="303"/>
        <v>No</v>
      </c>
      <c r="Z4851" s="68">
        <v>43634</v>
      </c>
      <c r="AA4851" s="68">
        <v>43905</v>
      </c>
      <c r="AB4851">
        <v>84</v>
      </c>
      <c r="AC4851" t="s">
        <v>15615</v>
      </c>
    </row>
    <row r="4852" spans="1:29" x14ac:dyDescent="0.3">
      <c r="A4852" t="s">
        <v>3387</v>
      </c>
      <c r="B4852">
        <v>3872</v>
      </c>
      <c r="C4852" t="str">
        <f>VLOOKUP($B4852,Hosts!$A:$M,10,0)</f>
        <v>Within a few hours</v>
      </c>
      <c r="D4852" s="70">
        <f>VLOOKUP($B4852,Hosts!$A:$M,11,0)</f>
        <v>0.8</v>
      </c>
      <c r="E4852" s="70">
        <f>VLOOKUP($B4852,Hosts!$A:$M,12,0)</f>
        <v>0.94</v>
      </c>
      <c r="F4852" t="str">
        <f>VLOOKUP($B4852,Hosts!$A:$M,13,0)</f>
        <v>No</v>
      </c>
      <c r="G4852" t="str">
        <f>INDEX(Hosts!$A:$M, MATCH(Places!$B4852,Hosts!$A:$A,0), MATCH(Places!G$1,Hosts!$A$1:$M$1,0))</f>
        <v>Within a few hours</v>
      </c>
      <c r="H4852" s="70">
        <f>INDEX(Hosts!$A:$M, MATCH(Places!$B4852,Hosts!$A:$A,0), MATCH(Places!H$1,Hosts!$A$1:$M$1,0))</f>
        <v>0.8</v>
      </c>
      <c r="I4852" s="70">
        <f>INDEX(Hosts!$A:$M, MATCH(Places!$B4852,Hosts!$A:$A,0), MATCH(Places!I$1,Hosts!$A$1:$M$1,0))</f>
        <v>0.94</v>
      </c>
      <c r="J4852" t="str">
        <f>INDEX(Hosts!$A:$M, MATCH(Places!$B4852,Hosts!$A:$A,0), MATCH(Places!J$1,Hosts!$A$1:$M$1,0))</f>
        <v>No</v>
      </c>
      <c r="K4852">
        <v>8</v>
      </c>
      <c r="L4852" t="str">
        <f>VLOOKUP($K4852,Neighborhoods!$A:$C,2,0)</f>
        <v>Brooklyn</v>
      </c>
      <c r="M4852" t="str">
        <f>VLOOKUP($K4852,Neighborhoods!$A:$C,3,0)</f>
        <v>Bushwick</v>
      </c>
      <c r="N4852" t="str">
        <f>INDEX(Neighborhoods!$A:$C, MATCH(Places!$K4852,Neighborhoods!$A:$A,0), MATCH(Places!N$1,Neighborhoods!$A$1:$C$1,0))</f>
        <v>Brooklyn</v>
      </c>
      <c r="O4852" t="str">
        <f>INDEX(Neighborhoods!$A:$C, MATCH(Places!$K4852,Neighborhoods!$A:$A,0), MATCH(Places!O$1,Neighborhoods!$A$1:$C$1,0))</f>
        <v>Bushwick</v>
      </c>
      <c r="P4852" t="s">
        <v>1</v>
      </c>
      <c r="Q4852" t="str">
        <f t="shared" si="300"/>
        <v>Yes</v>
      </c>
      <c r="R4852">
        <v>3</v>
      </c>
      <c r="S4852" t="str">
        <f t="shared" si="301"/>
        <v>Medium</v>
      </c>
      <c r="T4852" s="50">
        <v>50</v>
      </c>
      <c r="U4852" s="70">
        <f t="shared" si="302"/>
        <v>0.03</v>
      </c>
      <c r="V4852" s="52">
        <v>4.8099999999999996</v>
      </c>
      <c r="W4852" s="52" t="str" cm="1">
        <f t="array" ref="W4852">_xlfn.SWITCH(ROUND(V4852,0),5,"Excellent",4,"Good",3,"Ok","Bad")</f>
        <v>Excellent</v>
      </c>
      <c r="X4852">
        <v>42</v>
      </c>
      <c r="Y4852" t="str">
        <f t="shared" si="303"/>
        <v>No</v>
      </c>
      <c r="Z4852" s="68">
        <v>43612</v>
      </c>
      <c r="AA4852" s="68">
        <v>43906</v>
      </c>
      <c r="AB4852">
        <v>90</v>
      </c>
      <c r="AC4852" t="s">
        <v>15615</v>
      </c>
    </row>
    <row r="4853" spans="1:29" x14ac:dyDescent="0.3">
      <c r="A4853" t="s">
        <v>3388</v>
      </c>
      <c r="B4853">
        <v>514</v>
      </c>
      <c r="C4853" t="str">
        <f>VLOOKUP($B4853,Hosts!$A:$M,10,0)</f>
        <v>A few days or more</v>
      </c>
      <c r="D4853" s="70">
        <f>VLOOKUP($B4853,Hosts!$A:$M,11,0)</f>
        <v>0</v>
      </c>
      <c r="E4853" s="70">
        <f>VLOOKUP($B4853,Hosts!$A:$M,12,0)</f>
        <v>0.9</v>
      </c>
      <c r="F4853" t="str">
        <f>VLOOKUP($B4853,Hosts!$A:$M,13,0)</f>
        <v>Yes</v>
      </c>
      <c r="G4853" t="str">
        <f>INDEX(Hosts!$A:$M, MATCH(Places!$B4853,Hosts!$A:$A,0), MATCH(Places!G$1,Hosts!$A$1:$M$1,0))</f>
        <v>A few days or more</v>
      </c>
      <c r="H4853" s="70">
        <f>INDEX(Hosts!$A:$M, MATCH(Places!$B4853,Hosts!$A:$A,0), MATCH(Places!H$1,Hosts!$A$1:$M$1,0))</f>
        <v>0</v>
      </c>
      <c r="I4853" s="70">
        <f>INDEX(Hosts!$A:$M, MATCH(Places!$B4853,Hosts!$A:$A,0), MATCH(Places!I$1,Hosts!$A$1:$M$1,0))</f>
        <v>0.9</v>
      </c>
      <c r="J4853" t="str">
        <f>INDEX(Hosts!$A:$M, MATCH(Places!$B4853,Hosts!$A:$A,0), MATCH(Places!J$1,Hosts!$A$1:$M$1,0))</f>
        <v>Yes</v>
      </c>
      <c r="K4853">
        <v>14</v>
      </c>
      <c r="L4853" t="str">
        <f>VLOOKUP($K4853,Neighborhoods!$A:$C,2,0)</f>
        <v>Manhattan</v>
      </c>
      <c r="M4853" t="str">
        <f>VLOOKUP($K4853,Neighborhoods!$A:$C,3,0)</f>
        <v>East Harlem</v>
      </c>
      <c r="N4853" t="str">
        <f>INDEX(Neighborhoods!$A:$C, MATCH(Places!$K4853,Neighborhoods!$A:$A,0), MATCH(Places!N$1,Neighborhoods!$A$1:$C$1,0))</f>
        <v>Manhattan</v>
      </c>
      <c r="O4853" t="str">
        <f>INDEX(Neighborhoods!$A:$C, MATCH(Places!$K4853,Neighborhoods!$A:$A,0), MATCH(Places!O$1,Neighborhoods!$A$1:$C$1,0))</f>
        <v>East Harlem</v>
      </c>
      <c r="P4853" t="s">
        <v>16</v>
      </c>
      <c r="Q4853" t="str">
        <f t="shared" si="300"/>
        <v>Yes</v>
      </c>
      <c r="R4853">
        <v>1</v>
      </c>
      <c r="S4853" t="str">
        <f t="shared" si="301"/>
        <v>Small</v>
      </c>
      <c r="T4853" s="50">
        <v>50</v>
      </c>
      <c r="U4853" s="70">
        <f t="shared" si="302"/>
        <v>0.03</v>
      </c>
      <c r="V4853" s="52">
        <v>5</v>
      </c>
      <c r="W4853" s="52" t="str" cm="1">
        <f t="array" ref="W4853">_xlfn.SWITCH(ROUND(V4853,0),5,"Excellent",4,"Good",3,"Ok","Bad")</f>
        <v>Excellent</v>
      </c>
      <c r="X4853">
        <v>23</v>
      </c>
      <c r="Y4853" t="str">
        <f t="shared" si="303"/>
        <v>No</v>
      </c>
      <c r="Z4853" s="68">
        <v>43626</v>
      </c>
      <c r="AA4853" s="68">
        <v>43898</v>
      </c>
      <c r="AB4853">
        <v>88</v>
      </c>
      <c r="AC4853" t="s">
        <v>15616</v>
      </c>
    </row>
    <row r="4854" spans="1:29" x14ac:dyDescent="0.3">
      <c r="A4854" t="s">
        <v>14144</v>
      </c>
      <c r="B4854">
        <v>553</v>
      </c>
      <c r="C4854" t="str">
        <f>VLOOKUP($B4854,Hosts!$A:$M,10,0)</f>
        <v>Within a day</v>
      </c>
      <c r="D4854" s="70">
        <f>VLOOKUP($B4854,Hosts!$A:$M,11,0)</f>
        <v>0.92</v>
      </c>
      <c r="E4854" s="70">
        <f>VLOOKUP($B4854,Hosts!$A:$M,12,0)</f>
        <v>0.82</v>
      </c>
      <c r="F4854" t="str">
        <f>VLOOKUP($B4854,Hosts!$A:$M,13,0)</f>
        <v>Yes</v>
      </c>
      <c r="G4854" t="str">
        <f>INDEX(Hosts!$A:$M, MATCH(Places!$B4854,Hosts!$A:$A,0), MATCH(Places!G$1,Hosts!$A$1:$M$1,0))</f>
        <v>Within a day</v>
      </c>
      <c r="H4854" s="70">
        <f>INDEX(Hosts!$A:$M, MATCH(Places!$B4854,Hosts!$A:$A,0), MATCH(Places!H$1,Hosts!$A$1:$M$1,0))</f>
        <v>0.92</v>
      </c>
      <c r="I4854" s="70">
        <f>INDEX(Hosts!$A:$M, MATCH(Places!$B4854,Hosts!$A:$A,0), MATCH(Places!I$1,Hosts!$A$1:$M$1,0))</f>
        <v>0.82</v>
      </c>
      <c r="J4854" t="str">
        <f>INDEX(Hosts!$A:$M, MATCH(Places!$B4854,Hosts!$A:$A,0), MATCH(Places!J$1,Hosts!$A$1:$M$1,0))</f>
        <v>Yes</v>
      </c>
      <c r="K4854">
        <v>16</v>
      </c>
      <c r="L4854" t="str">
        <f>VLOOKUP($K4854,Neighborhoods!$A:$C,2,0)</f>
        <v>Manhattan</v>
      </c>
      <c r="M4854" t="str">
        <f>VLOOKUP($K4854,Neighborhoods!$A:$C,3,0)</f>
        <v>Harlem</v>
      </c>
      <c r="N4854" t="str">
        <f>INDEX(Neighborhoods!$A:$C, MATCH(Places!$K4854,Neighborhoods!$A:$A,0), MATCH(Places!N$1,Neighborhoods!$A$1:$C$1,0))</f>
        <v>Manhattan</v>
      </c>
      <c r="O4854" t="str">
        <f>INDEX(Neighborhoods!$A:$C, MATCH(Places!$K4854,Neighborhoods!$A:$A,0), MATCH(Places!O$1,Neighborhoods!$A$1:$C$1,0))</f>
        <v>Harlem</v>
      </c>
      <c r="P4854" t="s">
        <v>11822</v>
      </c>
      <c r="Q4854" t="str">
        <f t="shared" si="300"/>
        <v>No</v>
      </c>
      <c r="R4854">
        <v>4</v>
      </c>
      <c r="S4854" t="str">
        <f t="shared" si="301"/>
        <v>Medium</v>
      </c>
      <c r="T4854" s="50">
        <v>175</v>
      </c>
      <c r="U4854" s="70">
        <f t="shared" si="302"/>
        <v>0.03</v>
      </c>
      <c r="V4854" s="52">
        <v>4.84</v>
      </c>
      <c r="W4854" s="52" t="str" cm="1">
        <f t="array" ref="W4854">_xlfn.SWITCH(ROUND(V4854,0),5,"Excellent",4,"Good",3,"Ok","Bad")</f>
        <v>Excellent</v>
      </c>
      <c r="X4854">
        <v>19</v>
      </c>
      <c r="Y4854" t="str">
        <f t="shared" si="303"/>
        <v>No</v>
      </c>
      <c r="Z4854" s="68">
        <v>43736</v>
      </c>
      <c r="AA4854" s="68">
        <v>43908</v>
      </c>
      <c r="AB4854">
        <v>181</v>
      </c>
      <c r="AC4854" t="s">
        <v>15616</v>
      </c>
    </row>
    <row r="4855" spans="1:29" x14ac:dyDescent="0.3">
      <c r="A4855" t="s">
        <v>3389</v>
      </c>
      <c r="B4855">
        <v>3942</v>
      </c>
      <c r="C4855" t="str">
        <f>VLOOKUP($B4855,Hosts!$A:$M,10,0)</f>
        <v>Within an hour</v>
      </c>
      <c r="D4855" s="70">
        <f>VLOOKUP($B4855,Hosts!$A:$M,11,0)</f>
        <v>0.9</v>
      </c>
      <c r="E4855" s="70">
        <f>VLOOKUP($B4855,Hosts!$A:$M,12,0)</f>
        <v>0.82</v>
      </c>
      <c r="F4855" t="str">
        <f>VLOOKUP($B4855,Hosts!$A:$M,13,0)</f>
        <v>No</v>
      </c>
      <c r="G4855" t="str">
        <f>INDEX(Hosts!$A:$M, MATCH(Places!$B4855,Hosts!$A:$A,0), MATCH(Places!G$1,Hosts!$A$1:$M$1,0))</f>
        <v>Within an hour</v>
      </c>
      <c r="H4855" s="70">
        <f>INDEX(Hosts!$A:$M, MATCH(Places!$B4855,Hosts!$A:$A,0), MATCH(Places!H$1,Hosts!$A$1:$M$1,0))</f>
        <v>0.9</v>
      </c>
      <c r="I4855" s="70">
        <f>INDEX(Hosts!$A:$M, MATCH(Places!$B4855,Hosts!$A:$A,0), MATCH(Places!I$1,Hosts!$A$1:$M$1,0))</f>
        <v>0.82</v>
      </c>
      <c r="J4855" t="str">
        <f>INDEX(Hosts!$A:$M, MATCH(Places!$B4855,Hosts!$A:$A,0), MATCH(Places!J$1,Hosts!$A$1:$M$1,0))</f>
        <v>No</v>
      </c>
      <c r="K4855">
        <v>7</v>
      </c>
      <c r="L4855" t="str">
        <f>VLOOKUP($K4855,Neighborhoods!$A:$C,2,0)</f>
        <v>Brooklyn</v>
      </c>
      <c r="M4855" t="str">
        <f>VLOOKUP($K4855,Neighborhoods!$A:$C,3,0)</f>
        <v>Bedford-Stuyvesant</v>
      </c>
      <c r="N4855" t="str">
        <f>INDEX(Neighborhoods!$A:$C, MATCH(Places!$K4855,Neighborhoods!$A:$A,0), MATCH(Places!N$1,Neighborhoods!$A$1:$C$1,0))</f>
        <v>Brooklyn</v>
      </c>
      <c r="O4855" t="str">
        <f>INDEX(Neighborhoods!$A:$C, MATCH(Places!$K4855,Neighborhoods!$A:$A,0), MATCH(Places!O$1,Neighborhoods!$A$1:$C$1,0))</f>
        <v>Bedford-Stuyvesant</v>
      </c>
      <c r="P4855" t="s">
        <v>1</v>
      </c>
      <c r="Q4855" t="str">
        <f t="shared" si="300"/>
        <v>Yes</v>
      </c>
      <c r="R4855">
        <v>4</v>
      </c>
      <c r="S4855" t="str">
        <f t="shared" si="301"/>
        <v>Medium</v>
      </c>
      <c r="T4855" s="50">
        <v>40</v>
      </c>
      <c r="U4855" s="70">
        <f t="shared" si="302"/>
        <v>0.03</v>
      </c>
      <c r="V4855" s="52">
        <v>5</v>
      </c>
      <c r="W4855" s="52" t="str" cm="1">
        <f t="array" ref="W4855">_xlfn.SWITCH(ROUND(V4855,0),5,"Excellent",4,"Good",3,"Ok","Bad")</f>
        <v>Excellent</v>
      </c>
      <c r="X4855">
        <v>5</v>
      </c>
      <c r="Y4855" t="str">
        <f t="shared" si="303"/>
        <v>No</v>
      </c>
      <c r="Z4855" s="68">
        <v>43842</v>
      </c>
      <c r="AA4855" s="68">
        <v>43906</v>
      </c>
      <c r="AB4855">
        <v>83</v>
      </c>
      <c r="AC4855" t="s">
        <v>15615</v>
      </c>
    </row>
    <row r="4856" spans="1:29" x14ac:dyDescent="0.3">
      <c r="A4856" t="s">
        <v>13777</v>
      </c>
      <c r="B4856">
        <v>3140</v>
      </c>
      <c r="C4856" t="str">
        <f>VLOOKUP($B4856,Hosts!$A:$M,10,0)</f>
        <v>Within an hour</v>
      </c>
      <c r="D4856" s="70">
        <f>VLOOKUP($B4856,Hosts!$A:$M,11,0)</f>
        <v>1</v>
      </c>
      <c r="E4856" s="70">
        <f>VLOOKUP($B4856,Hosts!$A:$M,12,0)</f>
        <v>0.9</v>
      </c>
      <c r="F4856" t="str">
        <f>VLOOKUP($B4856,Hosts!$A:$M,13,0)</f>
        <v>No</v>
      </c>
      <c r="G4856" t="str">
        <f>INDEX(Hosts!$A:$M, MATCH(Places!$B4856,Hosts!$A:$A,0), MATCH(Places!G$1,Hosts!$A$1:$M$1,0))</f>
        <v>Within an hour</v>
      </c>
      <c r="H4856" s="70">
        <f>INDEX(Hosts!$A:$M, MATCH(Places!$B4856,Hosts!$A:$A,0), MATCH(Places!H$1,Hosts!$A$1:$M$1,0))</f>
        <v>1</v>
      </c>
      <c r="I4856" s="70">
        <f>INDEX(Hosts!$A:$M, MATCH(Places!$B4856,Hosts!$A:$A,0), MATCH(Places!I$1,Hosts!$A$1:$M$1,0))</f>
        <v>0.9</v>
      </c>
      <c r="J4856" t="str">
        <f>INDEX(Hosts!$A:$M, MATCH(Places!$B4856,Hosts!$A:$A,0), MATCH(Places!J$1,Hosts!$A$1:$M$1,0))</f>
        <v>No</v>
      </c>
      <c r="K4856">
        <v>20</v>
      </c>
      <c r="L4856" t="str">
        <f>VLOOKUP($K4856,Neighborhoods!$A:$C,2,0)</f>
        <v>Manhattan</v>
      </c>
      <c r="M4856" t="str">
        <f>VLOOKUP($K4856,Neighborhoods!$A:$C,3,0)</f>
        <v>Upper West Side</v>
      </c>
      <c r="N4856" t="str">
        <f>INDEX(Neighborhoods!$A:$C, MATCH(Places!$K4856,Neighborhoods!$A:$A,0), MATCH(Places!N$1,Neighborhoods!$A$1:$C$1,0))</f>
        <v>Manhattan</v>
      </c>
      <c r="O4856" t="str">
        <f>INDEX(Neighborhoods!$A:$C, MATCH(Places!$K4856,Neighborhoods!$A:$A,0), MATCH(Places!O$1,Neighborhoods!$A$1:$C$1,0))</f>
        <v>Upper West Side</v>
      </c>
      <c r="P4856" t="s">
        <v>11822</v>
      </c>
      <c r="Q4856" t="str">
        <f t="shared" si="300"/>
        <v>No</v>
      </c>
      <c r="R4856">
        <v>3</v>
      </c>
      <c r="S4856" t="str">
        <f t="shared" si="301"/>
        <v>Medium</v>
      </c>
      <c r="T4856" s="50">
        <v>150</v>
      </c>
      <c r="U4856" s="70">
        <f t="shared" si="302"/>
        <v>0.03</v>
      </c>
      <c r="V4856" s="52">
        <v>5</v>
      </c>
      <c r="W4856" s="52" t="str" cm="1">
        <f t="array" ref="W4856">_xlfn.SWITCH(ROUND(V4856,0),5,"Excellent",4,"Good",3,"Ok","Bad")</f>
        <v>Excellent</v>
      </c>
      <c r="X4856">
        <v>3</v>
      </c>
      <c r="Y4856" t="str">
        <f t="shared" si="303"/>
        <v>No</v>
      </c>
      <c r="Z4856" s="68">
        <v>43666</v>
      </c>
      <c r="AA4856" s="68">
        <v>44013</v>
      </c>
      <c r="AB4856">
        <v>245</v>
      </c>
      <c r="AC4856" t="s">
        <v>15615</v>
      </c>
    </row>
    <row r="4857" spans="1:29" x14ac:dyDescent="0.3">
      <c r="A4857" t="s">
        <v>3391</v>
      </c>
      <c r="B4857">
        <v>3687</v>
      </c>
      <c r="C4857" t="str">
        <f>VLOOKUP($B4857,Hosts!$A:$M,10,0)</f>
        <v>Within a few hours</v>
      </c>
      <c r="D4857" s="70">
        <f>VLOOKUP($B4857,Hosts!$A:$M,11,0)</f>
        <v>1</v>
      </c>
      <c r="E4857" s="70">
        <f>VLOOKUP($B4857,Hosts!$A:$M,12,0)</f>
        <v>0.5</v>
      </c>
      <c r="F4857" t="str">
        <f>VLOOKUP($B4857,Hosts!$A:$M,13,0)</f>
        <v>No</v>
      </c>
      <c r="G4857" t="str">
        <f>INDEX(Hosts!$A:$M, MATCH(Places!$B4857,Hosts!$A:$A,0), MATCH(Places!G$1,Hosts!$A$1:$M$1,0))</f>
        <v>Within a few hours</v>
      </c>
      <c r="H4857" s="70">
        <f>INDEX(Hosts!$A:$M, MATCH(Places!$B4857,Hosts!$A:$A,0), MATCH(Places!H$1,Hosts!$A$1:$M$1,0))</f>
        <v>1</v>
      </c>
      <c r="I4857" s="70">
        <f>INDEX(Hosts!$A:$M, MATCH(Places!$B4857,Hosts!$A:$A,0), MATCH(Places!I$1,Hosts!$A$1:$M$1,0))</f>
        <v>0.5</v>
      </c>
      <c r="J4857" t="str">
        <f>INDEX(Hosts!$A:$M, MATCH(Places!$B4857,Hosts!$A:$A,0), MATCH(Places!J$1,Hosts!$A$1:$M$1,0))</f>
        <v>No</v>
      </c>
      <c r="K4857">
        <v>16</v>
      </c>
      <c r="L4857" t="str">
        <f>VLOOKUP($K4857,Neighborhoods!$A:$C,2,0)</f>
        <v>Manhattan</v>
      </c>
      <c r="M4857" t="str">
        <f>VLOOKUP($K4857,Neighborhoods!$A:$C,3,0)</f>
        <v>Harlem</v>
      </c>
      <c r="N4857" t="str">
        <f>INDEX(Neighborhoods!$A:$C, MATCH(Places!$K4857,Neighborhoods!$A:$A,0), MATCH(Places!N$1,Neighborhoods!$A$1:$C$1,0))</f>
        <v>Manhattan</v>
      </c>
      <c r="O4857" t="str">
        <f>INDEX(Neighborhoods!$A:$C, MATCH(Places!$K4857,Neighborhoods!$A:$A,0), MATCH(Places!O$1,Neighborhoods!$A$1:$C$1,0))</f>
        <v>Harlem</v>
      </c>
      <c r="P4857" t="s">
        <v>11822</v>
      </c>
      <c r="Q4857" t="str">
        <f t="shared" si="300"/>
        <v>No</v>
      </c>
      <c r="R4857">
        <v>3</v>
      </c>
      <c r="S4857" t="str">
        <f t="shared" si="301"/>
        <v>Medium</v>
      </c>
      <c r="T4857" s="50">
        <v>120</v>
      </c>
      <c r="U4857" s="70">
        <f t="shared" si="302"/>
        <v>0.03</v>
      </c>
      <c r="V4857" s="52">
        <v>4.33</v>
      </c>
      <c r="W4857" s="52" t="str" cm="1">
        <f t="array" ref="W4857">_xlfn.SWITCH(ROUND(V4857,0),5,"Excellent",4,"Good",3,"Ok","Bad")</f>
        <v>Good</v>
      </c>
      <c r="X4857">
        <v>3</v>
      </c>
      <c r="Y4857" t="str">
        <f t="shared" si="303"/>
        <v>No</v>
      </c>
      <c r="Z4857" s="68">
        <v>43694</v>
      </c>
      <c r="AA4857" s="68">
        <v>43712</v>
      </c>
      <c r="AB4857">
        <v>48</v>
      </c>
      <c r="AC4857" t="s">
        <v>15616</v>
      </c>
    </row>
    <row r="4858" spans="1:29" x14ac:dyDescent="0.3">
      <c r="A4858" t="s">
        <v>3392</v>
      </c>
      <c r="B4858">
        <v>1683</v>
      </c>
      <c r="C4858" t="str">
        <f>VLOOKUP($B4858,Hosts!$A:$M,10,0)</f>
        <v>A few days or more</v>
      </c>
      <c r="D4858" s="70">
        <f>VLOOKUP($B4858,Hosts!$A:$M,11,0)</f>
        <v>0</v>
      </c>
      <c r="E4858" s="70">
        <f>VLOOKUP($B4858,Hosts!$A:$M,12,0)</f>
        <v>0.71</v>
      </c>
      <c r="F4858" t="str">
        <f>VLOOKUP($B4858,Hosts!$A:$M,13,0)</f>
        <v>No</v>
      </c>
      <c r="G4858" t="str">
        <f>INDEX(Hosts!$A:$M, MATCH(Places!$B4858,Hosts!$A:$A,0), MATCH(Places!G$1,Hosts!$A$1:$M$1,0))</f>
        <v>A few days or more</v>
      </c>
      <c r="H4858" s="70">
        <f>INDEX(Hosts!$A:$M, MATCH(Places!$B4858,Hosts!$A:$A,0), MATCH(Places!H$1,Hosts!$A$1:$M$1,0))</f>
        <v>0</v>
      </c>
      <c r="I4858" s="70">
        <f>INDEX(Hosts!$A:$M, MATCH(Places!$B4858,Hosts!$A:$A,0), MATCH(Places!I$1,Hosts!$A$1:$M$1,0))</f>
        <v>0.71</v>
      </c>
      <c r="J4858" t="str">
        <f>INDEX(Hosts!$A:$M, MATCH(Places!$B4858,Hosts!$A:$A,0), MATCH(Places!J$1,Hosts!$A$1:$M$1,0))</f>
        <v>No</v>
      </c>
      <c r="K4858">
        <v>7</v>
      </c>
      <c r="L4858" t="str">
        <f>VLOOKUP($K4858,Neighborhoods!$A:$C,2,0)</f>
        <v>Brooklyn</v>
      </c>
      <c r="M4858" t="str">
        <f>VLOOKUP($K4858,Neighborhoods!$A:$C,3,0)</f>
        <v>Bedford-Stuyvesant</v>
      </c>
      <c r="N4858" t="str">
        <f>INDEX(Neighborhoods!$A:$C, MATCH(Places!$K4858,Neighborhoods!$A:$A,0), MATCH(Places!N$1,Neighborhoods!$A$1:$C$1,0))</f>
        <v>Brooklyn</v>
      </c>
      <c r="O4858" t="str">
        <f>INDEX(Neighborhoods!$A:$C, MATCH(Places!$K4858,Neighborhoods!$A:$A,0), MATCH(Places!O$1,Neighborhoods!$A$1:$C$1,0))</f>
        <v>Bedford-Stuyvesant</v>
      </c>
      <c r="P4858" t="s">
        <v>1</v>
      </c>
      <c r="Q4858" t="str">
        <f t="shared" si="300"/>
        <v>Yes</v>
      </c>
      <c r="R4858">
        <v>2</v>
      </c>
      <c r="S4858" t="str">
        <f t="shared" si="301"/>
        <v>Small</v>
      </c>
      <c r="T4858" s="50">
        <v>65</v>
      </c>
      <c r="U4858" s="70">
        <f t="shared" si="302"/>
        <v>0.03</v>
      </c>
      <c r="V4858" s="52">
        <v>5</v>
      </c>
      <c r="W4858" s="52" t="str" cm="1">
        <f t="array" ref="W4858">_xlfn.SWITCH(ROUND(V4858,0),5,"Excellent",4,"Good",3,"Ok","Bad")</f>
        <v>Excellent</v>
      </c>
      <c r="X4858">
        <v>4</v>
      </c>
      <c r="Y4858" t="str">
        <f t="shared" si="303"/>
        <v>No</v>
      </c>
      <c r="Z4858" s="68">
        <v>43625</v>
      </c>
      <c r="AA4858" s="68">
        <v>43831</v>
      </c>
      <c r="AB4858">
        <v>89</v>
      </c>
      <c r="AC4858" t="s">
        <v>15615</v>
      </c>
    </row>
    <row r="4859" spans="1:29" x14ac:dyDescent="0.3">
      <c r="A4859" t="s">
        <v>15501</v>
      </c>
      <c r="B4859">
        <v>2965</v>
      </c>
      <c r="C4859" t="str">
        <f>VLOOKUP($B4859,Hosts!$A:$M,10,0)</f>
        <v>Within a day</v>
      </c>
      <c r="D4859" s="70">
        <f>VLOOKUP($B4859,Hosts!$A:$M,11,0)</f>
        <v>0.83</v>
      </c>
      <c r="E4859" s="70">
        <f>VLOOKUP($B4859,Hosts!$A:$M,12,0)</f>
        <v>0.78</v>
      </c>
      <c r="F4859" t="str">
        <f>VLOOKUP($B4859,Hosts!$A:$M,13,0)</f>
        <v>Yes</v>
      </c>
      <c r="G4859" t="str">
        <f>INDEX(Hosts!$A:$M, MATCH(Places!$B4859,Hosts!$A:$A,0), MATCH(Places!G$1,Hosts!$A$1:$M$1,0))</f>
        <v>Within a day</v>
      </c>
      <c r="H4859" s="70">
        <f>INDEX(Hosts!$A:$M, MATCH(Places!$B4859,Hosts!$A:$A,0), MATCH(Places!H$1,Hosts!$A$1:$M$1,0))</f>
        <v>0.83</v>
      </c>
      <c r="I4859" s="70">
        <f>INDEX(Hosts!$A:$M, MATCH(Places!$B4859,Hosts!$A:$A,0), MATCH(Places!I$1,Hosts!$A$1:$M$1,0))</f>
        <v>0.78</v>
      </c>
      <c r="J4859" t="str">
        <f>INDEX(Hosts!$A:$M, MATCH(Places!$B4859,Hosts!$A:$A,0), MATCH(Places!J$1,Hosts!$A$1:$M$1,0))</f>
        <v>Yes</v>
      </c>
      <c r="K4859">
        <v>20</v>
      </c>
      <c r="L4859" t="str">
        <f>VLOOKUP($K4859,Neighborhoods!$A:$C,2,0)</f>
        <v>Manhattan</v>
      </c>
      <c r="M4859" t="str">
        <f>VLOOKUP($K4859,Neighborhoods!$A:$C,3,0)</f>
        <v>Upper West Side</v>
      </c>
      <c r="N4859" t="str">
        <f>INDEX(Neighborhoods!$A:$C, MATCH(Places!$K4859,Neighborhoods!$A:$A,0), MATCH(Places!N$1,Neighborhoods!$A$1:$C$1,0))</f>
        <v>Manhattan</v>
      </c>
      <c r="O4859" t="str">
        <f>INDEX(Neighborhoods!$A:$C, MATCH(Places!$K4859,Neighborhoods!$A:$A,0), MATCH(Places!O$1,Neighborhoods!$A$1:$C$1,0))</f>
        <v>Upper West Side</v>
      </c>
      <c r="P4859" t="s">
        <v>11822</v>
      </c>
      <c r="Q4859" t="str">
        <f t="shared" si="300"/>
        <v>No</v>
      </c>
      <c r="R4859">
        <v>2</v>
      </c>
      <c r="S4859" t="str">
        <f t="shared" si="301"/>
        <v>Small</v>
      </c>
      <c r="T4859" s="50">
        <v>225</v>
      </c>
      <c r="U4859" s="70">
        <f t="shared" si="302"/>
        <v>0.04</v>
      </c>
      <c r="V4859" s="52">
        <v>4.9800000000000004</v>
      </c>
      <c r="W4859" s="52" t="str" cm="1">
        <f t="array" ref="W4859">_xlfn.SWITCH(ROUND(V4859,0),5,"Excellent",4,"Good",3,"Ok","Bad")</f>
        <v>Excellent</v>
      </c>
      <c r="X4859">
        <v>40</v>
      </c>
      <c r="Y4859" t="str">
        <f t="shared" si="303"/>
        <v>No</v>
      </c>
      <c r="Z4859" s="68">
        <v>43619</v>
      </c>
      <c r="AA4859" s="68">
        <v>44043</v>
      </c>
      <c r="AB4859">
        <v>24</v>
      </c>
      <c r="AC4859" t="s">
        <v>15615</v>
      </c>
    </row>
    <row r="4860" spans="1:29" x14ac:dyDescent="0.3">
      <c r="A4860" t="s">
        <v>3393</v>
      </c>
      <c r="B4860">
        <v>2215</v>
      </c>
      <c r="C4860" t="str">
        <f>VLOOKUP($B4860,Hosts!$A:$M,10,0)</f>
        <v>Within a day</v>
      </c>
      <c r="D4860" s="70">
        <f>VLOOKUP($B4860,Hosts!$A:$M,11,0)</f>
        <v>1</v>
      </c>
      <c r="E4860" s="70">
        <f>VLOOKUP($B4860,Hosts!$A:$M,12,0)</f>
        <v>0.5</v>
      </c>
      <c r="F4860" t="str">
        <f>VLOOKUP($B4860,Hosts!$A:$M,13,0)</f>
        <v>Yes</v>
      </c>
      <c r="G4860" t="str">
        <f>INDEX(Hosts!$A:$M, MATCH(Places!$B4860,Hosts!$A:$A,0), MATCH(Places!G$1,Hosts!$A$1:$M$1,0))</f>
        <v>Within a day</v>
      </c>
      <c r="H4860" s="70">
        <f>INDEX(Hosts!$A:$M, MATCH(Places!$B4860,Hosts!$A:$A,0), MATCH(Places!H$1,Hosts!$A$1:$M$1,0))</f>
        <v>1</v>
      </c>
      <c r="I4860" s="70">
        <f>INDEX(Hosts!$A:$M, MATCH(Places!$B4860,Hosts!$A:$A,0), MATCH(Places!I$1,Hosts!$A$1:$M$1,0))</f>
        <v>0.5</v>
      </c>
      <c r="J4860" t="str">
        <f>INDEX(Hosts!$A:$M, MATCH(Places!$B4860,Hosts!$A:$A,0), MATCH(Places!J$1,Hosts!$A$1:$M$1,0))</f>
        <v>Yes</v>
      </c>
      <c r="K4860">
        <v>12</v>
      </c>
      <c r="L4860" t="str">
        <f>VLOOKUP($K4860,Neighborhoods!$A:$C,2,0)</f>
        <v>Brooklyn</v>
      </c>
      <c r="M4860" t="str">
        <f>VLOOKUP($K4860,Neighborhoods!$A:$C,3,0)</f>
        <v>Williamsburg</v>
      </c>
      <c r="N4860" t="str">
        <f>INDEX(Neighborhoods!$A:$C, MATCH(Places!$K4860,Neighborhoods!$A:$A,0), MATCH(Places!N$1,Neighborhoods!$A$1:$C$1,0))</f>
        <v>Brooklyn</v>
      </c>
      <c r="O4860" t="str">
        <f>INDEX(Neighborhoods!$A:$C, MATCH(Places!$K4860,Neighborhoods!$A:$A,0), MATCH(Places!O$1,Neighborhoods!$A$1:$C$1,0))</f>
        <v>Williamsburg</v>
      </c>
      <c r="P4860" t="s">
        <v>11822</v>
      </c>
      <c r="Q4860" t="str">
        <f t="shared" si="300"/>
        <v>No</v>
      </c>
      <c r="R4860">
        <v>3</v>
      </c>
      <c r="S4860" t="str">
        <f t="shared" si="301"/>
        <v>Medium</v>
      </c>
      <c r="T4860" s="50">
        <v>150</v>
      </c>
      <c r="U4860" s="70">
        <f t="shared" si="302"/>
        <v>0.03</v>
      </c>
      <c r="V4860" s="52">
        <v>5</v>
      </c>
      <c r="W4860" s="52" t="str" cm="1">
        <f t="array" ref="W4860">_xlfn.SWITCH(ROUND(V4860,0),5,"Excellent",4,"Good",3,"Ok","Bad")</f>
        <v>Excellent</v>
      </c>
      <c r="X4860">
        <v>9</v>
      </c>
      <c r="Y4860" t="str">
        <f t="shared" si="303"/>
        <v>No</v>
      </c>
      <c r="Z4860" s="68">
        <v>43625</v>
      </c>
      <c r="AA4860" s="68">
        <v>43820</v>
      </c>
      <c r="AB4860">
        <v>0</v>
      </c>
      <c r="AC4860" t="s">
        <v>15615</v>
      </c>
    </row>
    <row r="4861" spans="1:29" x14ac:dyDescent="0.3">
      <c r="A4861" t="s">
        <v>13213</v>
      </c>
      <c r="B4861">
        <v>3732</v>
      </c>
      <c r="C4861" t="str">
        <f>VLOOKUP($B4861,Hosts!$A:$M,10,0)</f>
        <v>Within an hour</v>
      </c>
      <c r="D4861" s="70">
        <f>VLOOKUP($B4861,Hosts!$A:$M,11,0)</f>
        <v>1</v>
      </c>
      <c r="E4861" s="70">
        <f>VLOOKUP($B4861,Hosts!$A:$M,12,0)</f>
        <v>1</v>
      </c>
      <c r="F4861" t="str">
        <f>VLOOKUP($B4861,Hosts!$A:$M,13,0)</f>
        <v>Yes</v>
      </c>
      <c r="G4861" t="str">
        <f>INDEX(Hosts!$A:$M, MATCH(Places!$B4861,Hosts!$A:$A,0), MATCH(Places!G$1,Hosts!$A$1:$M$1,0))</f>
        <v>Within an hour</v>
      </c>
      <c r="H4861" s="70">
        <f>INDEX(Hosts!$A:$M, MATCH(Places!$B4861,Hosts!$A:$A,0), MATCH(Places!H$1,Hosts!$A$1:$M$1,0))</f>
        <v>1</v>
      </c>
      <c r="I4861" s="70">
        <f>INDEX(Hosts!$A:$M, MATCH(Places!$B4861,Hosts!$A:$A,0), MATCH(Places!I$1,Hosts!$A$1:$M$1,0))</f>
        <v>1</v>
      </c>
      <c r="J4861" t="str">
        <f>INDEX(Hosts!$A:$M, MATCH(Places!$B4861,Hosts!$A:$A,0), MATCH(Places!J$1,Hosts!$A$1:$M$1,0))</f>
        <v>Yes</v>
      </c>
      <c r="K4861">
        <v>8</v>
      </c>
      <c r="L4861" t="str">
        <f>VLOOKUP($K4861,Neighborhoods!$A:$C,2,0)</f>
        <v>Brooklyn</v>
      </c>
      <c r="M4861" t="str">
        <f>VLOOKUP($K4861,Neighborhoods!$A:$C,3,0)</f>
        <v>Bushwick</v>
      </c>
      <c r="N4861" t="str">
        <f>INDEX(Neighborhoods!$A:$C, MATCH(Places!$K4861,Neighborhoods!$A:$A,0), MATCH(Places!N$1,Neighborhoods!$A$1:$C$1,0))</f>
        <v>Brooklyn</v>
      </c>
      <c r="O4861" t="str">
        <f>INDEX(Neighborhoods!$A:$C, MATCH(Places!$K4861,Neighborhoods!$A:$A,0), MATCH(Places!O$1,Neighborhoods!$A$1:$C$1,0))</f>
        <v>Bushwick</v>
      </c>
      <c r="P4861" t="s">
        <v>1</v>
      </c>
      <c r="Q4861" t="str">
        <f t="shared" si="300"/>
        <v>Yes</v>
      </c>
      <c r="R4861">
        <v>2</v>
      </c>
      <c r="S4861" t="str">
        <f t="shared" si="301"/>
        <v>Small</v>
      </c>
      <c r="T4861" s="50">
        <v>70</v>
      </c>
      <c r="U4861" s="70">
        <f t="shared" si="302"/>
        <v>0.03</v>
      </c>
      <c r="V4861" s="52">
        <v>4.9800000000000004</v>
      </c>
      <c r="W4861" s="52" t="str" cm="1">
        <f t="array" ref="W4861">_xlfn.SWITCH(ROUND(V4861,0),5,"Excellent",4,"Good",3,"Ok","Bad")</f>
        <v>Excellent</v>
      </c>
      <c r="X4861">
        <v>58</v>
      </c>
      <c r="Y4861" t="str">
        <f t="shared" si="303"/>
        <v>No</v>
      </c>
      <c r="Z4861" s="68">
        <v>43614</v>
      </c>
      <c r="AA4861" s="68">
        <v>44057</v>
      </c>
      <c r="AB4861">
        <v>347</v>
      </c>
      <c r="AC4861" t="s">
        <v>15615</v>
      </c>
    </row>
    <row r="4862" spans="1:29" x14ac:dyDescent="0.3">
      <c r="A4862" t="s">
        <v>3394</v>
      </c>
      <c r="B4862">
        <v>2160</v>
      </c>
      <c r="C4862" t="str">
        <f>VLOOKUP($B4862,Hosts!$A:$M,10,0)</f>
        <v>Within an hour</v>
      </c>
      <c r="D4862" s="70">
        <f>VLOOKUP($B4862,Hosts!$A:$M,11,0)</f>
        <v>1</v>
      </c>
      <c r="E4862" s="70">
        <f>VLOOKUP($B4862,Hosts!$A:$M,12,0)</f>
        <v>0.33</v>
      </c>
      <c r="F4862" t="str">
        <f>VLOOKUP($B4862,Hosts!$A:$M,13,0)</f>
        <v>No</v>
      </c>
      <c r="G4862" t="str">
        <f>INDEX(Hosts!$A:$M, MATCH(Places!$B4862,Hosts!$A:$A,0), MATCH(Places!G$1,Hosts!$A$1:$M$1,0))</f>
        <v>Within an hour</v>
      </c>
      <c r="H4862" s="70">
        <f>INDEX(Hosts!$A:$M, MATCH(Places!$B4862,Hosts!$A:$A,0), MATCH(Places!H$1,Hosts!$A$1:$M$1,0))</f>
        <v>1</v>
      </c>
      <c r="I4862" s="70">
        <f>INDEX(Hosts!$A:$M, MATCH(Places!$B4862,Hosts!$A:$A,0), MATCH(Places!I$1,Hosts!$A$1:$M$1,0))</f>
        <v>0.33</v>
      </c>
      <c r="J4862" t="str">
        <f>INDEX(Hosts!$A:$M, MATCH(Places!$B4862,Hosts!$A:$A,0), MATCH(Places!J$1,Hosts!$A$1:$M$1,0))</f>
        <v>No</v>
      </c>
      <c r="K4862">
        <v>15</v>
      </c>
      <c r="L4862" t="str">
        <f>VLOOKUP($K4862,Neighborhoods!$A:$C,2,0)</f>
        <v>Manhattan</v>
      </c>
      <c r="M4862" t="str">
        <f>VLOOKUP($K4862,Neighborhoods!$A:$C,3,0)</f>
        <v>East Village</v>
      </c>
      <c r="N4862" t="str">
        <f>INDEX(Neighborhoods!$A:$C, MATCH(Places!$K4862,Neighborhoods!$A:$A,0), MATCH(Places!N$1,Neighborhoods!$A$1:$C$1,0))</f>
        <v>Manhattan</v>
      </c>
      <c r="O4862" t="str">
        <f>INDEX(Neighborhoods!$A:$C, MATCH(Places!$K4862,Neighborhoods!$A:$A,0), MATCH(Places!O$1,Neighborhoods!$A$1:$C$1,0))</f>
        <v>East Village</v>
      </c>
      <c r="P4862" t="s">
        <v>11822</v>
      </c>
      <c r="Q4862" t="str">
        <f t="shared" si="300"/>
        <v>No</v>
      </c>
      <c r="R4862">
        <v>6</v>
      </c>
      <c r="S4862" t="str">
        <f t="shared" si="301"/>
        <v>Large</v>
      </c>
      <c r="T4862" s="50">
        <v>850</v>
      </c>
      <c r="U4862" s="70">
        <f t="shared" si="302"/>
        <v>0.05</v>
      </c>
      <c r="V4862" s="52">
        <v>5</v>
      </c>
      <c r="W4862" s="52" t="str" cm="1">
        <f t="array" ref="W4862">_xlfn.SWITCH(ROUND(V4862,0),5,"Excellent",4,"Good",3,"Ok","Bad")</f>
        <v>Excellent</v>
      </c>
      <c r="X4862">
        <v>3</v>
      </c>
      <c r="Y4862" t="str">
        <f t="shared" si="303"/>
        <v>No</v>
      </c>
      <c r="Z4862" s="68">
        <v>43666</v>
      </c>
      <c r="AA4862" s="68">
        <v>43826</v>
      </c>
      <c r="AB4862">
        <v>15</v>
      </c>
      <c r="AC4862" t="s">
        <v>15615</v>
      </c>
    </row>
    <row r="4863" spans="1:29" x14ac:dyDescent="0.3">
      <c r="A4863" t="s">
        <v>14258</v>
      </c>
      <c r="B4863">
        <v>2814</v>
      </c>
      <c r="C4863" t="str">
        <f>VLOOKUP($B4863,Hosts!$A:$M,10,0)</f>
        <v>Within an hour</v>
      </c>
      <c r="D4863" s="70">
        <f>VLOOKUP($B4863,Hosts!$A:$M,11,0)</f>
        <v>1</v>
      </c>
      <c r="E4863" s="70">
        <f>VLOOKUP($B4863,Hosts!$A:$M,12,0)</f>
        <v>0.94</v>
      </c>
      <c r="F4863" t="str">
        <f>VLOOKUP($B4863,Hosts!$A:$M,13,0)</f>
        <v>Yes</v>
      </c>
      <c r="G4863" t="str">
        <f>INDEX(Hosts!$A:$M, MATCH(Places!$B4863,Hosts!$A:$A,0), MATCH(Places!G$1,Hosts!$A$1:$M$1,0))</f>
        <v>Within an hour</v>
      </c>
      <c r="H4863" s="70">
        <f>INDEX(Hosts!$A:$M, MATCH(Places!$B4863,Hosts!$A:$A,0), MATCH(Places!H$1,Hosts!$A$1:$M$1,0))</f>
        <v>1</v>
      </c>
      <c r="I4863" s="70">
        <f>INDEX(Hosts!$A:$M, MATCH(Places!$B4863,Hosts!$A:$A,0), MATCH(Places!I$1,Hosts!$A$1:$M$1,0))</f>
        <v>0.94</v>
      </c>
      <c r="J4863" t="str">
        <f>INDEX(Hosts!$A:$M, MATCH(Places!$B4863,Hosts!$A:$A,0), MATCH(Places!J$1,Hosts!$A$1:$M$1,0))</f>
        <v>Yes</v>
      </c>
      <c r="K4863">
        <v>24</v>
      </c>
      <c r="L4863" t="str">
        <f>VLOOKUP($K4863,Neighborhoods!$A:$C,2,0)</f>
        <v>Queens</v>
      </c>
      <c r="M4863" t="str">
        <f>VLOOKUP($K4863,Neighborhoods!$A:$C,3,0)</f>
        <v>Long Island City</v>
      </c>
      <c r="N4863" t="str">
        <f>INDEX(Neighborhoods!$A:$C, MATCH(Places!$K4863,Neighborhoods!$A:$A,0), MATCH(Places!N$1,Neighborhoods!$A$1:$C$1,0))</f>
        <v>Queens</v>
      </c>
      <c r="O4863" t="str">
        <f>INDEX(Neighborhoods!$A:$C, MATCH(Places!$K4863,Neighborhoods!$A:$A,0), MATCH(Places!O$1,Neighborhoods!$A$1:$C$1,0))</f>
        <v>Long Island City</v>
      </c>
      <c r="P4863" t="s">
        <v>11822</v>
      </c>
      <c r="Q4863" t="str">
        <f t="shared" si="300"/>
        <v>No</v>
      </c>
      <c r="R4863">
        <v>8</v>
      </c>
      <c r="S4863" t="str">
        <f t="shared" si="301"/>
        <v>Large</v>
      </c>
      <c r="T4863" s="50">
        <v>242</v>
      </c>
      <c r="U4863" s="70">
        <f t="shared" si="302"/>
        <v>0.04</v>
      </c>
      <c r="V4863" s="52">
        <v>4.9800000000000004</v>
      </c>
      <c r="W4863" s="52" t="str" cm="1">
        <f t="array" ref="W4863">_xlfn.SWITCH(ROUND(V4863,0),5,"Excellent",4,"Good",3,"Ok","Bad")</f>
        <v>Excellent</v>
      </c>
      <c r="X4863">
        <v>42</v>
      </c>
      <c r="Y4863" t="str">
        <f t="shared" si="303"/>
        <v>No</v>
      </c>
      <c r="Z4863" s="68">
        <v>43626</v>
      </c>
      <c r="AA4863" s="68">
        <v>43943</v>
      </c>
      <c r="AB4863">
        <v>336</v>
      </c>
      <c r="AC4863" t="s">
        <v>15615</v>
      </c>
    </row>
    <row r="4864" spans="1:29" x14ac:dyDescent="0.3">
      <c r="A4864" t="s">
        <v>13421</v>
      </c>
      <c r="B4864">
        <v>3874</v>
      </c>
      <c r="C4864" t="str">
        <f>VLOOKUP($B4864,Hosts!$A:$M,10,0)</f>
        <v>Within an hour</v>
      </c>
      <c r="D4864" s="70">
        <f>VLOOKUP($B4864,Hosts!$A:$M,11,0)</f>
        <v>1</v>
      </c>
      <c r="E4864" s="70">
        <f>VLOOKUP($B4864,Hosts!$A:$M,12,0)</f>
        <v>0.99</v>
      </c>
      <c r="F4864" t="str">
        <f>VLOOKUP($B4864,Hosts!$A:$M,13,0)</f>
        <v>Yes</v>
      </c>
      <c r="G4864" t="str">
        <f>INDEX(Hosts!$A:$M, MATCH(Places!$B4864,Hosts!$A:$A,0), MATCH(Places!G$1,Hosts!$A$1:$M$1,0))</f>
        <v>Within an hour</v>
      </c>
      <c r="H4864" s="70">
        <f>INDEX(Hosts!$A:$M, MATCH(Places!$B4864,Hosts!$A:$A,0), MATCH(Places!H$1,Hosts!$A$1:$M$1,0))</f>
        <v>1</v>
      </c>
      <c r="I4864" s="70">
        <f>INDEX(Hosts!$A:$M, MATCH(Places!$B4864,Hosts!$A:$A,0), MATCH(Places!I$1,Hosts!$A$1:$M$1,0))</f>
        <v>0.99</v>
      </c>
      <c r="J4864" t="str">
        <f>INDEX(Hosts!$A:$M, MATCH(Places!$B4864,Hosts!$A:$A,0), MATCH(Places!J$1,Hosts!$A$1:$M$1,0))</f>
        <v>Yes</v>
      </c>
      <c r="K4864">
        <v>22</v>
      </c>
      <c r="L4864" t="str">
        <f>VLOOKUP($K4864,Neighborhoods!$A:$C,2,0)</f>
        <v>Queens</v>
      </c>
      <c r="M4864" t="str">
        <f>VLOOKUP($K4864,Neighborhoods!$A:$C,3,0)</f>
        <v>Flushing</v>
      </c>
      <c r="N4864" t="str">
        <f>INDEX(Neighborhoods!$A:$C, MATCH(Places!$K4864,Neighborhoods!$A:$A,0), MATCH(Places!N$1,Neighborhoods!$A$1:$C$1,0))</f>
        <v>Queens</v>
      </c>
      <c r="O4864" t="str">
        <f>INDEX(Neighborhoods!$A:$C, MATCH(Places!$K4864,Neighborhoods!$A:$A,0), MATCH(Places!O$1,Neighborhoods!$A$1:$C$1,0))</f>
        <v>Flushing</v>
      </c>
      <c r="P4864" t="s">
        <v>1</v>
      </c>
      <c r="Q4864" t="str">
        <f t="shared" si="300"/>
        <v>Yes</v>
      </c>
      <c r="R4864">
        <v>2</v>
      </c>
      <c r="S4864" t="str">
        <f t="shared" si="301"/>
        <v>Small</v>
      </c>
      <c r="T4864" s="50">
        <v>80</v>
      </c>
      <c r="U4864" s="70">
        <f t="shared" si="302"/>
        <v>0.03</v>
      </c>
      <c r="V4864" s="52">
        <v>4.96</v>
      </c>
      <c r="W4864" s="52" t="str" cm="1">
        <f t="array" ref="W4864">_xlfn.SWITCH(ROUND(V4864,0),5,"Excellent",4,"Good",3,"Ok","Bad")</f>
        <v>Excellent</v>
      </c>
      <c r="X4864">
        <v>53</v>
      </c>
      <c r="Y4864" t="str">
        <f t="shared" si="303"/>
        <v>No</v>
      </c>
      <c r="Z4864" s="68">
        <v>43623</v>
      </c>
      <c r="AA4864" s="68">
        <v>43885</v>
      </c>
      <c r="AB4864">
        <v>90</v>
      </c>
      <c r="AC4864" t="s">
        <v>15615</v>
      </c>
    </row>
    <row r="4865" spans="1:29" x14ac:dyDescent="0.3">
      <c r="A4865" t="s">
        <v>13624</v>
      </c>
      <c r="B4865">
        <v>561</v>
      </c>
      <c r="C4865" t="str">
        <f>VLOOKUP($B4865,Hosts!$A:$M,10,0)</f>
        <v>Within a day</v>
      </c>
      <c r="D4865" s="70">
        <f>VLOOKUP($B4865,Hosts!$A:$M,11,0)</f>
        <v>1</v>
      </c>
      <c r="E4865" s="70">
        <f>VLOOKUP($B4865,Hosts!$A:$M,12,0)</f>
        <v>1</v>
      </c>
      <c r="F4865" t="str">
        <f>VLOOKUP($B4865,Hosts!$A:$M,13,0)</f>
        <v>Yes</v>
      </c>
      <c r="G4865" t="str">
        <f>INDEX(Hosts!$A:$M, MATCH(Places!$B4865,Hosts!$A:$A,0), MATCH(Places!G$1,Hosts!$A$1:$M$1,0))</f>
        <v>Within a day</v>
      </c>
      <c r="H4865" s="70">
        <f>INDEX(Hosts!$A:$M, MATCH(Places!$B4865,Hosts!$A:$A,0), MATCH(Places!H$1,Hosts!$A$1:$M$1,0))</f>
        <v>1</v>
      </c>
      <c r="I4865" s="70">
        <f>INDEX(Hosts!$A:$M, MATCH(Places!$B4865,Hosts!$A:$A,0), MATCH(Places!I$1,Hosts!$A$1:$M$1,0))</f>
        <v>1</v>
      </c>
      <c r="J4865" t="str">
        <f>INDEX(Hosts!$A:$M, MATCH(Places!$B4865,Hosts!$A:$A,0), MATCH(Places!J$1,Hosts!$A$1:$M$1,0))</f>
        <v>Yes</v>
      </c>
      <c r="K4865">
        <v>9</v>
      </c>
      <c r="L4865" t="str">
        <f>VLOOKUP($K4865,Neighborhoods!$A:$C,2,0)</f>
        <v>Brooklyn</v>
      </c>
      <c r="M4865" t="str">
        <f>VLOOKUP($K4865,Neighborhoods!$A:$C,3,0)</f>
        <v>Crown Heights</v>
      </c>
      <c r="N4865" t="str">
        <f>INDEX(Neighborhoods!$A:$C, MATCH(Places!$K4865,Neighborhoods!$A:$A,0), MATCH(Places!N$1,Neighborhoods!$A$1:$C$1,0))</f>
        <v>Brooklyn</v>
      </c>
      <c r="O4865" t="str">
        <f>INDEX(Neighborhoods!$A:$C, MATCH(Places!$K4865,Neighborhoods!$A:$A,0), MATCH(Places!O$1,Neighborhoods!$A$1:$C$1,0))</f>
        <v>Crown Heights</v>
      </c>
      <c r="P4865" t="s">
        <v>11822</v>
      </c>
      <c r="Q4865" t="str">
        <f t="shared" si="300"/>
        <v>No</v>
      </c>
      <c r="R4865">
        <v>2</v>
      </c>
      <c r="S4865" t="str">
        <f t="shared" si="301"/>
        <v>Small</v>
      </c>
      <c r="T4865" s="50">
        <v>125</v>
      </c>
      <c r="U4865" s="70">
        <f t="shared" si="302"/>
        <v>0.03</v>
      </c>
      <c r="V4865" s="52">
        <v>4.88</v>
      </c>
      <c r="W4865" s="52" t="str" cm="1">
        <f t="array" ref="W4865">_xlfn.SWITCH(ROUND(V4865,0),5,"Excellent",4,"Good",3,"Ok","Bad")</f>
        <v>Excellent</v>
      </c>
      <c r="X4865">
        <v>8</v>
      </c>
      <c r="Y4865" t="str">
        <f t="shared" si="303"/>
        <v>No</v>
      </c>
      <c r="Z4865" s="68">
        <v>43803</v>
      </c>
      <c r="AA4865" s="68">
        <v>43908</v>
      </c>
      <c r="AB4865">
        <v>0</v>
      </c>
      <c r="AC4865" t="s">
        <v>15616</v>
      </c>
    </row>
    <row r="4866" spans="1:29" x14ac:dyDescent="0.3">
      <c r="A4866" t="s">
        <v>3396</v>
      </c>
      <c r="B4866">
        <v>1466</v>
      </c>
      <c r="C4866" t="str">
        <f>VLOOKUP($B4866,Hosts!$A:$M,10,0)</f>
        <v>Within a few hours</v>
      </c>
      <c r="D4866" s="70">
        <f>VLOOKUP($B4866,Hosts!$A:$M,11,0)</f>
        <v>1</v>
      </c>
      <c r="E4866" s="70">
        <f>VLOOKUP($B4866,Hosts!$A:$M,12,0)</f>
        <v>0.71</v>
      </c>
      <c r="F4866" t="str">
        <f>VLOOKUP($B4866,Hosts!$A:$M,13,0)</f>
        <v>No</v>
      </c>
      <c r="G4866" t="str">
        <f>INDEX(Hosts!$A:$M, MATCH(Places!$B4866,Hosts!$A:$A,0), MATCH(Places!G$1,Hosts!$A$1:$M$1,0))</f>
        <v>Within a few hours</v>
      </c>
      <c r="H4866" s="70">
        <f>INDEX(Hosts!$A:$M, MATCH(Places!$B4866,Hosts!$A:$A,0), MATCH(Places!H$1,Hosts!$A$1:$M$1,0))</f>
        <v>1</v>
      </c>
      <c r="I4866" s="70">
        <f>INDEX(Hosts!$A:$M, MATCH(Places!$B4866,Hosts!$A:$A,0), MATCH(Places!I$1,Hosts!$A$1:$M$1,0))</f>
        <v>0.71</v>
      </c>
      <c r="J4866" t="str">
        <f>INDEX(Hosts!$A:$M, MATCH(Places!$B4866,Hosts!$A:$A,0), MATCH(Places!J$1,Hosts!$A$1:$M$1,0))</f>
        <v>No</v>
      </c>
      <c r="K4866">
        <v>12</v>
      </c>
      <c r="L4866" t="str">
        <f>VLOOKUP($K4866,Neighborhoods!$A:$C,2,0)</f>
        <v>Brooklyn</v>
      </c>
      <c r="M4866" t="str">
        <f>VLOOKUP($K4866,Neighborhoods!$A:$C,3,0)</f>
        <v>Williamsburg</v>
      </c>
      <c r="N4866" t="str">
        <f>INDEX(Neighborhoods!$A:$C, MATCH(Places!$K4866,Neighborhoods!$A:$A,0), MATCH(Places!N$1,Neighborhoods!$A$1:$C$1,0))</f>
        <v>Brooklyn</v>
      </c>
      <c r="O4866" t="str">
        <f>INDEX(Neighborhoods!$A:$C, MATCH(Places!$K4866,Neighborhoods!$A:$A,0), MATCH(Places!O$1,Neighborhoods!$A$1:$C$1,0))</f>
        <v>Williamsburg</v>
      </c>
      <c r="P4866" t="s">
        <v>1</v>
      </c>
      <c r="Q4866" t="str">
        <f t="shared" si="300"/>
        <v>Yes</v>
      </c>
      <c r="R4866">
        <v>1</v>
      </c>
      <c r="S4866" t="str">
        <f t="shared" si="301"/>
        <v>Small</v>
      </c>
      <c r="T4866" s="50">
        <v>75</v>
      </c>
      <c r="U4866" s="70">
        <f t="shared" si="302"/>
        <v>0.03</v>
      </c>
      <c r="V4866" s="52">
        <v>5</v>
      </c>
      <c r="W4866" s="52" t="str" cm="1">
        <f t="array" ref="W4866">_xlfn.SWITCH(ROUND(V4866,0),5,"Excellent",4,"Good",3,"Ok","Bad")</f>
        <v>Excellent</v>
      </c>
      <c r="X4866">
        <v>4</v>
      </c>
      <c r="Y4866" t="str">
        <f t="shared" si="303"/>
        <v>No</v>
      </c>
      <c r="Z4866" s="68">
        <v>43689</v>
      </c>
      <c r="AA4866" s="68">
        <v>43832</v>
      </c>
      <c r="AB4866">
        <v>17</v>
      </c>
      <c r="AC4866" t="s">
        <v>15615</v>
      </c>
    </row>
    <row r="4867" spans="1:29" x14ac:dyDescent="0.3">
      <c r="A4867" t="s">
        <v>3397</v>
      </c>
      <c r="B4867">
        <v>1176</v>
      </c>
      <c r="C4867" t="str">
        <f>VLOOKUP($B4867,Hosts!$A:$M,10,0)</f>
        <v>Within a day</v>
      </c>
      <c r="D4867" s="70">
        <f>VLOOKUP($B4867,Hosts!$A:$M,11,0)</f>
        <v>0.75</v>
      </c>
      <c r="E4867" s="70">
        <f>VLOOKUP($B4867,Hosts!$A:$M,12,0)</f>
        <v>0.97</v>
      </c>
      <c r="F4867" t="str">
        <f>VLOOKUP($B4867,Hosts!$A:$M,13,0)</f>
        <v>Yes</v>
      </c>
      <c r="G4867" t="str">
        <f>INDEX(Hosts!$A:$M, MATCH(Places!$B4867,Hosts!$A:$A,0), MATCH(Places!G$1,Hosts!$A$1:$M$1,0))</f>
        <v>Within a day</v>
      </c>
      <c r="H4867" s="70">
        <f>INDEX(Hosts!$A:$M, MATCH(Places!$B4867,Hosts!$A:$A,0), MATCH(Places!H$1,Hosts!$A$1:$M$1,0))</f>
        <v>0.75</v>
      </c>
      <c r="I4867" s="70">
        <f>INDEX(Hosts!$A:$M, MATCH(Places!$B4867,Hosts!$A:$A,0), MATCH(Places!I$1,Hosts!$A$1:$M$1,0))</f>
        <v>0.97</v>
      </c>
      <c r="J4867" t="str">
        <f>INDEX(Hosts!$A:$M, MATCH(Places!$B4867,Hosts!$A:$A,0), MATCH(Places!J$1,Hosts!$A$1:$M$1,0))</f>
        <v>Yes</v>
      </c>
      <c r="K4867">
        <v>7</v>
      </c>
      <c r="L4867" t="str">
        <f>VLOOKUP($K4867,Neighborhoods!$A:$C,2,0)</f>
        <v>Brooklyn</v>
      </c>
      <c r="M4867" t="str">
        <f>VLOOKUP($K4867,Neighborhoods!$A:$C,3,0)</f>
        <v>Bedford-Stuyvesant</v>
      </c>
      <c r="N4867" t="str">
        <f>INDEX(Neighborhoods!$A:$C, MATCH(Places!$K4867,Neighborhoods!$A:$A,0), MATCH(Places!N$1,Neighborhoods!$A$1:$C$1,0))</f>
        <v>Brooklyn</v>
      </c>
      <c r="O4867" t="str">
        <f>INDEX(Neighborhoods!$A:$C, MATCH(Places!$K4867,Neighborhoods!$A:$A,0), MATCH(Places!O$1,Neighborhoods!$A$1:$C$1,0))</f>
        <v>Bedford-Stuyvesant</v>
      </c>
      <c r="P4867" t="s">
        <v>11822</v>
      </c>
      <c r="Q4867" t="str">
        <f t="shared" ref="Q4867:Q4930" si="304">IF(OR(P4867="Private room",P4867="Shared room"),"Yes","No")</f>
        <v>No</v>
      </c>
      <c r="R4867">
        <v>5</v>
      </c>
      <c r="S4867" t="str">
        <f t="shared" ref="S4867:S4930" si="305">IF(R4867&lt;=2,"Small",IF(R4867&lt;=5,"Medium","Large"))</f>
        <v>Medium</v>
      </c>
      <c r="T4867" s="50">
        <v>133</v>
      </c>
      <c r="U4867" s="70">
        <f t="shared" ref="U4867:U4930" si="306">VLOOKUP($T4867,$AF$1:$AG$5,2)</f>
        <v>0.03</v>
      </c>
      <c r="V4867" s="52">
        <v>4.91</v>
      </c>
      <c r="W4867" s="52" t="str" cm="1">
        <f t="array" ref="W4867">_xlfn.SWITCH(ROUND(V4867,0),5,"Excellent",4,"Good",3,"Ok","Bad")</f>
        <v>Excellent</v>
      </c>
      <c r="X4867">
        <v>32</v>
      </c>
      <c r="Y4867" t="str">
        <f t="shared" ref="Y4867:Y4930" si="307">IF(AND(V4867&gt;4.8,X4867&gt;100),"Yes","No")</f>
        <v>No</v>
      </c>
      <c r="Z4867" s="68">
        <v>43633</v>
      </c>
      <c r="AA4867" s="68">
        <v>43998</v>
      </c>
      <c r="AB4867">
        <v>0</v>
      </c>
      <c r="AC4867" t="s">
        <v>15615</v>
      </c>
    </row>
    <row r="4868" spans="1:29" x14ac:dyDescent="0.3">
      <c r="A4868" t="s">
        <v>13241</v>
      </c>
      <c r="B4868">
        <v>3689</v>
      </c>
      <c r="C4868" t="str">
        <f>VLOOKUP($B4868,Hosts!$A:$M,10,0)</f>
        <v>Within an hour</v>
      </c>
      <c r="D4868" s="70">
        <f>VLOOKUP($B4868,Hosts!$A:$M,11,0)</f>
        <v>1</v>
      </c>
      <c r="E4868" s="70">
        <f>VLOOKUP($B4868,Hosts!$A:$M,12,0)</f>
        <v>0.99</v>
      </c>
      <c r="F4868" t="str">
        <f>VLOOKUP($B4868,Hosts!$A:$M,13,0)</f>
        <v>Yes</v>
      </c>
      <c r="G4868" t="str">
        <f>INDEX(Hosts!$A:$M, MATCH(Places!$B4868,Hosts!$A:$A,0), MATCH(Places!G$1,Hosts!$A$1:$M$1,0))</f>
        <v>Within an hour</v>
      </c>
      <c r="H4868" s="70">
        <f>INDEX(Hosts!$A:$M, MATCH(Places!$B4868,Hosts!$A:$A,0), MATCH(Places!H$1,Hosts!$A$1:$M$1,0))</f>
        <v>1</v>
      </c>
      <c r="I4868" s="70">
        <f>INDEX(Hosts!$A:$M, MATCH(Places!$B4868,Hosts!$A:$A,0), MATCH(Places!I$1,Hosts!$A$1:$M$1,0))</f>
        <v>0.99</v>
      </c>
      <c r="J4868" t="str">
        <f>INDEX(Hosts!$A:$M, MATCH(Places!$B4868,Hosts!$A:$A,0), MATCH(Places!J$1,Hosts!$A$1:$M$1,0))</f>
        <v>Yes</v>
      </c>
      <c r="K4868">
        <v>9</v>
      </c>
      <c r="L4868" t="str">
        <f>VLOOKUP($K4868,Neighborhoods!$A:$C,2,0)</f>
        <v>Brooklyn</v>
      </c>
      <c r="M4868" t="str">
        <f>VLOOKUP($K4868,Neighborhoods!$A:$C,3,0)</f>
        <v>Crown Heights</v>
      </c>
      <c r="N4868" t="str">
        <f>INDEX(Neighborhoods!$A:$C, MATCH(Places!$K4868,Neighborhoods!$A:$A,0), MATCH(Places!N$1,Neighborhoods!$A$1:$C$1,0))</f>
        <v>Brooklyn</v>
      </c>
      <c r="O4868" t="str">
        <f>INDEX(Neighborhoods!$A:$C, MATCH(Places!$K4868,Neighborhoods!$A:$A,0), MATCH(Places!O$1,Neighborhoods!$A$1:$C$1,0))</f>
        <v>Crown Heights</v>
      </c>
      <c r="P4868" t="s">
        <v>1</v>
      </c>
      <c r="Q4868" t="str">
        <f t="shared" si="304"/>
        <v>Yes</v>
      </c>
      <c r="R4868">
        <v>2</v>
      </c>
      <c r="S4868" t="str">
        <f t="shared" si="305"/>
        <v>Small</v>
      </c>
      <c r="T4868" s="50">
        <v>48</v>
      </c>
      <c r="U4868" s="70">
        <f t="shared" si="306"/>
        <v>0.03</v>
      </c>
      <c r="V4868" s="52">
        <v>4.74</v>
      </c>
      <c r="W4868" s="52" t="str" cm="1">
        <f t="array" ref="W4868">_xlfn.SWITCH(ROUND(V4868,0),5,"Excellent",4,"Good",3,"Ok","Bad")</f>
        <v>Excellent</v>
      </c>
      <c r="X4868">
        <v>19</v>
      </c>
      <c r="Y4868" t="str">
        <f t="shared" si="307"/>
        <v>No</v>
      </c>
      <c r="Z4868" s="68">
        <v>43626</v>
      </c>
      <c r="AA4868" s="68">
        <v>44025</v>
      </c>
      <c r="AB4868">
        <v>90</v>
      </c>
      <c r="AC4868" t="s">
        <v>15615</v>
      </c>
    </row>
    <row r="4869" spans="1:29" x14ac:dyDescent="0.3">
      <c r="A4869" t="s">
        <v>3398</v>
      </c>
      <c r="B4869">
        <v>647</v>
      </c>
      <c r="C4869" t="str">
        <f>VLOOKUP($B4869,Hosts!$A:$M,10,0)</f>
        <v>Within a day</v>
      </c>
      <c r="D4869" s="70">
        <f>VLOOKUP($B4869,Hosts!$A:$M,11,0)</f>
        <v>1</v>
      </c>
      <c r="E4869" s="70">
        <f>VLOOKUP($B4869,Hosts!$A:$M,12,0)</f>
        <v>1</v>
      </c>
      <c r="F4869" t="str">
        <f>VLOOKUP($B4869,Hosts!$A:$M,13,0)</f>
        <v>No</v>
      </c>
      <c r="G4869" t="str">
        <f>INDEX(Hosts!$A:$M, MATCH(Places!$B4869,Hosts!$A:$A,0), MATCH(Places!G$1,Hosts!$A$1:$M$1,0))</f>
        <v>Within a day</v>
      </c>
      <c r="H4869" s="70">
        <f>INDEX(Hosts!$A:$M, MATCH(Places!$B4869,Hosts!$A:$A,0), MATCH(Places!H$1,Hosts!$A$1:$M$1,0))</f>
        <v>1</v>
      </c>
      <c r="I4869" s="70">
        <f>INDEX(Hosts!$A:$M, MATCH(Places!$B4869,Hosts!$A:$A,0), MATCH(Places!I$1,Hosts!$A$1:$M$1,0))</f>
        <v>1</v>
      </c>
      <c r="J4869" t="str">
        <f>INDEX(Hosts!$A:$M, MATCH(Places!$B4869,Hosts!$A:$A,0), MATCH(Places!J$1,Hosts!$A$1:$M$1,0))</f>
        <v>No</v>
      </c>
      <c r="K4869">
        <v>19</v>
      </c>
      <c r="L4869" t="str">
        <f>VLOOKUP($K4869,Neighborhoods!$A:$C,2,0)</f>
        <v>Manhattan</v>
      </c>
      <c r="M4869" t="str">
        <f>VLOOKUP($K4869,Neighborhoods!$A:$C,3,0)</f>
        <v>Upper East Side</v>
      </c>
      <c r="N4869" t="str">
        <f>INDEX(Neighborhoods!$A:$C, MATCH(Places!$K4869,Neighborhoods!$A:$A,0), MATCH(Places!N$1,Neighborhoods!$A$1:$C$1,0))</f>
        <v>Manhattan</v>
      </c>
      <c r="O4869" t="str">
        <f>INDEX(Neighborhoods!$A:$C, MATCH(Places!$K4869,Neighborhoods!$A:$A,0), MATCH(Places!O$1,Neighborhoods!$A$1:$C$1,0))</f>
        <v>Upper East Side</v>
      </c>
      <c r="P4869" t="s">
        <v>11822</v>
      </c>
      <c r="Q4869" t="str">
        <f t="shared" si="304"/>
        <v>No</v>
      </c>
      <c r="R4869">
        <v>4</v>
      </c>
      <c r="S4869" t="str">
        <f t="shared" si="305"/>
        <v>Medium</v>
      </c>
      <c r="T4869" s="50">
        <v>140</v>
      </c>
      <c r="U4869" s="70">
        <f t="shared" si="306"/>
        <v>0.03</v>
      </c>
      <c r="V4869" s="52">
        <v>4.8</v>
      </c>
      <c r="W4869" s="52" t="str" cm="1">
        <f t="array" ref="W4869">_xlfn.SWITCH(ROUND(V4869,0),5,"Excellent",4,"Good",3,"Ok","Bad")</f>
        <v>Excellent</v>
      </c>
      <c r="X4869">
        <v>5</v>
      </c>
      <c r="Y4869" t="str">
        <f t="shared" si="307"/>
        <v>No</v>
      </c>
      <c r="Z4869" s="68">
        <v>43652</v>
      </c>
      <c r="AA4869" s="68">
        <v>43831</v>
      </c>
      <c r="AB4869">
        <v>0</v>
      </c>
      <c r="AC4869" t="s">
        <v>15616</v>
      </c>
    </row>
    <row r="4870" spans="1:29" x14ac:dyDescent="0.3">
      <c r="A4870" t="s">
        <v>3399</v>
      </c>
      <c r="B4870">
        <v>3877</v>
      </c>
      <c r="C4870" t="str">
        <f>VLOOKUP($B4870,Hosts!$A:$M,10,0)</f>
        <v>Within a few hours</v>
      </c>
      <c r="D4870" s="70">
        <f>VLOOKUP($B4870,Hosts!$A:$M,11,0)</f>
        <v>0.7</v>
      </c>
      <c r="E4870" s="70">
        <f>VLOOKUP($B4870,Hosts!$A:$M,12,0)</f>
        <v>0.95</v>
      </c>
      <c r="F4870" t="str">
        <f>VLOOKUP($B4870,Hosts!$A:$M,13,0)</f>
        <v>No</v>
      </c>
      <c r="G4870" t="str">
        <f>INDEX(Hosts!$A:$M, MATCH(Places!$B4870,Hosts!$A:$A,0), MATCH(Places!G$1,Hosts!$A$1:$M$1,0))</f>
        <v>Within a few hours</v>
      </c>
      <c r="H4870" s="70">
        <f>INDEX(Hosts!$A:$M, MATCH(Places!$B4870,Hosts!$A:$A,0), MATCH(Places!H$1,Hosts!$A$1:$M$1,0))</f>
        <v>0.7</v>
      </c>
      <c r="I4870" s="70">
        <f>INDEX(Hosts!$A:$M, MATCH(Places!$B4870,Hosts!$A:$A,0), MATCH(Places!I$1,Hosts!$A$1:$M$1,0))</f>
        <v>0.95</v>
      </c>
      <c r="J4870" t="str">
        <f>INDEX(Hosts!$A:$M, MATCH(Places!$B4870,Hosts!$A:$A,0), MATCH(Places!J$1,Hosts!$A$1:$M$1,0))</f>
        <v>No</v>
      </c>
      <c r="K4870">
        <v>24</v>
      </c>
      <c r="L4870" t="str">
        <f>VLOOKUP($K4870,Neighborhoods!$A:$C,2,0)</f>
        <v>Queens</v>
      </c>
      <c r="M4870" t="str">
        <f>VLOOKUP($K4870,Neighborhoods!$A:$C,3,0)</f>
        <v>Long Island City</v>
      </c>
      <c r="N4870" t="str">
        <f>INDEX(Neighborhoods!$A:$C, MATCH(Places!$K4870,Neighborhoods!$A:$A,0), MATCH(Places!N$1,Neighborhoods!$A$1:$C$1,0))</f>
        <v>Queens</v>
      </c>
      <c r="O4870" t="str">
        <f>INDEX(Neighborhoods!$A:$C, MATCH(Places!$K4870,Neighborhoods!$A:$A,0), MATCH(Places!O$1,Neighborhoods!$A$1:$C$1,0))</f>
        <v>Long Island City</v>
      </c>
      <c r="P4870" t="s">
        <v>11822</v>
      </c>
      <c r="Q4870" t="str">
        <f t="shared" si="304"/>
        <v>No</v>
      </c>
      <c r="R4870">
        <v>6</v>
      </c>
      <c r="S4870" t="str">
        <f t="shared" si="305"/>
        <v>Large</v>
      </c>
      <c r="T4870" s="50">
        <v>185</v>
      </c>
      <c r="U4870" s="70">
        <f t="shared" si="306"/>
        <v>0.03</v>
      </c>
      <c r="V4870" s="52">
        <v>4.97</v>
      </c>
      <c r="W4870" s="52" t="str" cm="1">
        <f t="array" ref="W4870">_xlfn.SWITCH(ROUND(V4870,0),5,"Excellent",4,"Good",3,"Ok","Bad")</f>
        <v>Excellent</v>
      </c>
      <c r="X4870">
        <v>31</v>
      </c>
      <c r="Y4870" t="str">
        <f t="shared" si="307"/>
        <v>No</v>
      </c>
      <c r="Z4870" s="68">
        <v>43646</v>
      </c>
      <c r="AA4870" s="68">
        <v>44044</v>
      </c>
      <c r="AB4870">
        <v>171</v>
      </c>
      <c r="AC4870" t="s">
        <v>15615</v>
      </c>
    </row>
    <row r="4871" spans="1:29" x14ac:dyDescent="0.3">
      <c r="A4871" t="s">
        <v>13625</v>
      </c>
      <c r="B4871">
        <v>3871</v>
      </c>
      <c r="C4871" t="str">
        <f>VLOOKUP($B4871,Hosts!$A:$M,10,0)</f>
        <v>Within an hour</v>
      </c>
      <c r="D4871" s="70">
        <f>VLOOKUP($B4871,Hosts!$A:$M,11,0)</f>
        <v>1</v>
      </c>
      <c r="E4871" s="70">
        <f>VLOOKUP($B4871,Hosts!$A:$M,12,0)</f>
        <v>0.99</v>
      </c>
      <c r="F4871" t="str">
        <f>VLOOKUP($B4871,Hosts!$A:$M,13,0)</f>
        <v>No</v>
      </c>
      <c r="G4871" t="str">
        <f>INDEX(Hosts!$A:$M, MATCH(Places!$B4871,Hosts!$A:$A,0), MATCH(Places!G$1,Hosts!$A$1:$M$1,0))</f>
        <v>Within an hour</v>
      </c>
      <c r="H4871" s="70">
        <f>INDEX(Hosts!$A:$M, MATCH(Places!$B4871,Hosts!$A:$A,0), MATCH(Places!H$1,Hosts!$A$1:$M$1,0))</f>
        <v>1</v>
      </c>
      <c r="I4871" s="70">
        <f>INDEX(Hosts!$A:$M, MATCH(Places!$B4871,Hosts!$A:$A,0), MATCH(Places!I$1,Hosts!$A$1:$M$1,0))</f>
        <v>0.99</v>
      </c>
      <c r="J4871" t="str">
        <f>INDEX(Hosts!$A:$M, MATCH(Places!$B4871,Hosts!$A:$A,0), MATCH(Places!J$1,Hosts!$A$1:$M$1,0))</f>
        <v>No</v>
      </c>
      <c r="K4871">
        <v>18</v>
      </c>
      <c r="L4871" t="str">
        <f>VLOOKUP($K4871,Neighborhoods!$A:$C,2,0)</f>
        <v>Manhattan</v>
      </c>
      <c r="M4871" t="str">
        <f>VLOOKUP($K4871,Neighborhoods!$A:$C,3,0)</f>
        <v>Midtown</v>
      </c>
      <c r="N4871" t="str">
        <f>INDEX(Neighborhoods!$A:$C, MATCH(Places!$K4871,Neighborhoods!$A:$A,0), MATCH(Places!N$1,Neighborhoods!$A$1:$C$1,0))</f>
        <v>Manhattan</v>
      </c>
      <c r="O4871" t="str">
        <f>INDEX(Neighborhoods!$A:$C, MATCH(Places!$K4871,Neighborhoods!$A:$A,0), MATCH(Places!O$1,Neighborhoods!$A$1:$C$1,0))</f>
        <v>Midtown</v>
      </c>
      <c r="P4871" t="s">
        <v>1</v>
      </c>
      <c r="Q4871" t="str">
        <f t="shared" si="304"/>
        <v>Yes</v>
      </c>
      <c r="R4871">
        <v>2</v>
      </c>
      <c r="S4871" t="str">
        <f t="shared" si="305"/>
        <v>Small</v>
      </c>
      <c r="T4871" s="50">
        <v>129</v>
      </c>
      <c r="U4871" s="70">
        <f t="shared" si="306"/>
        <v>0.03</v>
      </c>
      <c r="V4871" s="52">
        <v>5</v>
      </c>
      <c r="W4871" s="52" t="str" cm="1">
        <f t="array" ref="W4871">_xlfn.SWITCH(ROUND(V4871,0),5,"Excellent",4,"Good",3,"Ok","Bad")</f>
        <v>Excellent</v>
      </c>
      <c r="X4871">
        <v>5</v>
      </c>
      <c r="Y4871" t="str">
        <f t="shared" si="307"/>
        <v>No</v>
      </c>
      <c r="Z4871" s="68">
        <v>43981</v>
      </c>
      <c r="AA4871" s="68">
        <v>44031</v>
      </c>
      <c r="AB4871">
        <v>8</v>
      </c>
      <c r="AC4871" t="s">
        <v>15616</v>
      </c>
    </row>
    <row r="4872" spans="1:29" x14ac:dyDescent="0.3">
      <c r="A4872" t="s">
        <v>3400</v>
      </c>
      <c r="B4872">
        <v>3755</v>
      </c>
      <c r="C4872" t="str">
        <f>VLOOKUP($B4872,Hosts!$A:$M,10,0)</f>
        <v>Within an hour</v>
      </c>
      <c r="D4872" s="70">
        <f>VLOOKUP($B4872,Hosts!$A:$M,11,0)</f>
        <v>0.91</v>
      </c>
      <c r="E4872" s="70">
        <f>VLOOKUP($B4872,Hosts!$A:$M,12,0)</f>
        <v>0.98</v>
      </c>
      <c r="F4872" t="str">
        <f>VLOOKUP($B4872,Hosts!$A:$M,13,0)</f>
        <v>No</v>
      </c>
      <c r="G4872" t="str">
        <f>INDEX(Hosts!$A:$M, MATCH(Places!$B4872,Hosts!$A:$A,0), MATCH(Places!G$1,Hosts!$A$1:$M$1,0))</f>
        <v>Within an hour</v>
      </c>
      <c r="H4872" s="70">
        <f>INDEX(Hosts!$A:$M, MATCH(Places!$B4872,Hosts!$A:$A,0), MATCH(Places!H$1,Hosts!$A$1:$M$1,0))</f>
        <v>0.91</v>
      </c>
      <c r="I4872" s="70">
        <f>INDEX(Hosts!$A:$M, MATCH(Places!$B4872,Hosts!$A:$A,0), MATCH(Places!I$1,Hosts!$A$1:$M$1,0))</f>
        <v>0.98</v>
      </c>
      <c r="J4872" t="str">
        <f>INDEX(Hosts!$A:$M, MATCH(Places!$B4872,Hosts!$A:$A,0), MATCH(Places!J$1,Hosts!$A$1:$M$1,0))</f>
        <v>No</v>
      </c>
      <c r="K4872">
        <v>18</v>
      </c>
      <c r="L4872" t="str">
        <f>VLOOKUP($K4872,Neighborhoods!$A:$C,2,0)</f>
        <v>Manhattan</v>
      </c>
      <c r="M4872" t="str">
        <f>VLOOKUP($K4872,Neighborhoods!$A:$C,3,0)</f>
        <v>Midtown</v>
      </c>
      <c r="N4872" t="str">
        <f>INDEX(Neighborhoods!$A:$C, MATCH(Places!$K4872,Neighborhoods!$A:$A,0), MATCH(Places!N$1,Neighborhoods!$A$1:$C$1,0))</f>
        <v>Manhattan</v>
      </c>
      <c r="O4872" t="str">
        <f>INDEX(Neighborhoods!$A:$C, MATCH(Places!$K4872,Neighborhoods!$A:$A,0), MATCH(Places!O$1,Neighborhoods!$A$1:$C$1,0))</f>
        <v>Midtown</v>
      </c>
      <c r="P4872" t="s">
        <v>1</v>
      </c>
      <c r="Q4872" t="str">
        <f t="shared" si="304"/>
        <v>Yes</v>
      </c>
      <c r="R4872">
        <v>3</v>
      </c>
      <c r="S4872" t="str">
        <f t="shared" si="305"/>
        <v>Medium</v>
      </c>
      <c r="T4872" s="50">
        <v>173</v>
      </c>
      <c r="U4872" s="70">
        <f t="shared" si="306"/>
        <v>0.03</v>
      </c>
      <c r="V4872" s="52">
        <v>4.66</v>
      </c>
      <c r="W4872" s="52" t="str" cm="1">
        <f t="array" ref="W4872">_xlfn.SWITCH(ROUND(V4872,0),5,"Excellent",4,"Good",3,"Ok","Bad")</f>
        <v>Excellent</v>
      </c>
      <c r="X4872">
        <v>47</v>
      </c>
      <c r="Y4872" t="str">
        <f t="shared" si="307"/>
        <v>No</v>
      </c>
      <c r="Z4872" s="68">
        <v>43632</v>
      </c>
      <c r="AA4872" s="68">
        <v>43886</v>
      </c>
      <c r="AB4872">
        <v>364</v>
      </c>
      <c r="AC4872" t="s">
        <v>15616</v>
      </c>
    </row>
    <row r="4873" spans="1:29" x14ac:dyDescent="0.3">
      <c r="A4873" t="s">
        <v>3401</v>
      </c>
      <c r="B4873">
        <v>3848</v>
      </c>
      <c r="C4873" t="str">
        <f>VLOOKUP($B4873,Hosts!$A:$M,10,0)</f>
        <v>Within an hour</v>
      </c>
      <c r="D4873" s="70">
        <f>VLOOKUP($B4873,Hosts!$A:$M,11,0)</f>
        <v>1</v>
      </c>
      <c r="E4873" s="70">
        <f>VLOOKUP($B4873,Hosts!$A:$M,12,0)</f>
        <v>1</v>
      </c>
      <c r="F4873" t="str">
        <f>VLOOKUP($B4873,Hosts!$A:$M,13,0)</f>
        <v>No</v>
      </c>
      <c r="G4873" t="str">
        <f>INDEX(Hosts!$A:$M, MATCH(Places!$B4873,Hosts!$A:$A,0), MATCH(Places!G$1,Hosts!$A$1:$M$1,0))</f>
        <v>Within an hour</v>
      </c>
      <c r="H4873" s="70">
        <f>INDEX(Hosts!$A:$M, MATCH(Places!$B4873,Hosts!$A:$A,0), MATCH(Places!H$1,Hosts!$A$1:$M$1,0))</f>
        <v>1</v>
      </c>
      <c r="I4873" s="70">
        <f>INDEX(Hosts!$A:$M, MATCH(Places!$B4873,Hosts!$A:$A,0), MATCH(Places!I$1,Hosts!$A$1:$M$1,0))</f>
        <v>1</v>
      </c>
      <c r="J4873" t="str">
        <f>INDEX(Hosts!$A:$M, MATCH(Places!$B4873,Hosts!$A:$A,0), MATCH(Places!J$1,Hosts!$A$1:$M$1,0))</f>
        <v>No</v>
      </c>
      <c r="K4873">
        <v>17</v>
      </c>
      <c r="L4873" t="str">
        <f>VLOOKUP($K4873,Neighborhoods!$A:$C,2,0)</f>
        <v>Manhattan</v>
      </c>
      <c r="M4873" t="str">
        <f>VLOOKUP($K4873,Neighborhoods!$A:$C,3,0)</f>
        <v>Hell's Kitchen</v>
      </c>
      <c r="N4873" t="str">
        <f>INDEX(Neighborhoods!$A:$C, MATCH(Places!$K4873,Neighborhoods!$A:$A,0), MATCH(Places!N$1,Neighborhoods!$A$1:$C$1,0))</f>
        <v>Manhattan</v>
      </c>
      <c r="O4873" t="str">
        <f>INDEX(Neighborhoods!$A:$C, MATCH(Places!$K4873,Neighborhoods!$A:$A,0), MATCH(Places!O$1,Neighborhoods!$A$1:$C$1,0))</f>
        <v>Hell's Kitchen</v>
      </c>
      <c r="P4873" t="s">
        <v>11822</v>
      </c>
      <c r="Q4873" t="str">
        <f t="shared" si="304"/>
        <v>No</v>
      </c>
      <c r="R4873">
        <v>6</v>
      </c>
      <c r="S4873" t="str">
        <f t="shared" si="305"/>
        <v>Large</v>
      </c>
      <c r="T4873" s="50">
        <v>210</v>
      </c>
      <c r="U4873" s="70">
        <f t="shared" si="306"/>
        <v>0.04</v>
      </c>
      <c r="V4873" s="52">
        <v>4.5</v>
      </c>
      <c r="W4873" s="52" t="str" cm="1">
        <f t="array" ref="W4873">_xlfn.SWITCH(ROUND(V4873,0),5,"Excellent",4,"Good",3,"Ok","Bad")</f>
        <v>Excellent</v>
      </c>
      <c r="X4873">
        <v>36</v>
      </c>
      <c r="Y4873" t="str">
        <f t="shared" si="307"/>
        <v>No</v>
      </c>
      <c r="Z4873" s="68">
        <v>43633</v>
      </c>
      <c r="AA4873" s="68">
        <v>44046</v>
      </c>
      <c r="AB4873">
        <v>38</v>
      </c>
      <c r="AC4873" t="s">
        <v>15616</v>
      </c>
    </row>
    <row r="4874" spans="1:29" x14ac:dyDescent="0.3">
      <c r="A4874" t="s">
        <v>3402</v>
      </c>
      <c r="B4874">
        <v>3755</v>
      </c>
      <c r="C4874" t="str">
        <f>VLOOKUP($B4874,Hosts!$A:$M,10,0)</f>
        <v>Within an hour</v>
      </c>
      <c r="D4874" s="70">
        <f>VLOOKUP($B4874,Hosts!$A:$M,11,0)</f>
        <v>0.91</v>
      </c>
      <c r="E4874" s="70">
        <f>VLOOKUP($B4874,Hosts!$A:$M,12,0)</f>
        <v>0.98</v>
      </c>
      <c r="F4874" t="str">
        <f>VLOOKUP($B4874,Hosts!$A:$M,13,0)</f>
        <v>No</v>
      </c>
      <c r="G4874" t="str">
        <f>INDEX(Hosts!$A:$M, MATCH(Places!$B4874,Hosts!$A:$A,0), MATCH(Places!G$1,Hosts!$A$1:$M$1,0))</f>
        <v>Within an hour</v>
      </c>
      <c r="H4874" s="70">
        <f>INDEX(Hosts!$A:$M, MATCH(Places!$B4874,Hosts!$A:$A,0), MATCH(Places!H$1,Hosts!$A$1:$M$1,0))</f>
        <v>0.91</v>
      </c>
      <c r="I4874" s="70">
        <f>INDEX(Hosts!$A:$M, MATCH(Places!$B4874,Hosts!$A:$A,0), MATCH(Places!I$1,Hosts!$A$1:$M$1,0))</f>
        <v>0.98</v>
      </c>
      <c r="J4874" t="str">
        <f>INDEX(Hosts!$A:$M, MATCH(Places!$B4874,Hosts!$A:$A,0), MATCH(Places!J$1,Hosts!$A$1:$M$1,0))</f>
        <v>No</v>
      </c>
      <c r="K4874">
        <v>18</v>
      </c>
      <c r="L4874" t="str">
        <f>VLOOKUP($K4874,Neighborhoods!$A:$C,2,0)</f>
        <v>Manhattan</v>
      </c>
      <c r="M4874" t="str">
        <f>VLOOKUP($K4874,Neighborhoods!$A:$C,3,0)</f>
        <v>Midtown</v>
      </c>
      <c r="N4874" t="str">
        <f>INDEX(Neighborhoods!$A:$C, MATCH(Places!$K4874,Neighborhoods!$A:$A,0), MATCH(Places!N$1,Neighborhoods!$A$1:$C$1,0))</f>
        <v>Manhattan</v>
      </c>
      <c r="O4874" t="str">
        <f>INDEX(Neighborhoods!$A:$C, MATCH(Places!$K4874,Neighborhoods!$A:$A,0), MATCH(Places!O$1,Neighborhoods!$A$1:$C$1,0))</f>
        <v>Midtown</v>
      </c>
      <c r="P4874" t="s">
        <v>1</v>
      </c>
      <c r="Q4874" t="str">
        <f t="shared" si="304"/>
        <v>Yes</v>
      </c>
      <c r="R4874">
        <v>3</v>
      </c>
      <c r="S4874" t="str">
        <f t="shared" si="305"/>
        <v>Medium</v>
      </c>
      <c r="T4874" s="50">
        <v>179</v>
      </c>
      <c r="U4874" s="70">
        <f t="shared" si="306"/>
        <v>0.03</v>
      </c>
      <c r="V4874" s="52">
        <v>4.75</v>
      </c>
      <c r="W4874" s="52" t="str" cm="1">
        <f t="array" ref="W4874">_xlfn.SWITCH(ROUND(V4874,0),5,"Excellent",4,"Good",3,"Ok","Bad")</f>
        <v>Excellent</v>
      </c>
      <c r="X4874">
        <v>12</v>
      </c>
      <c r="Y4874" t="str">
        <f t="shared" si="307"/>
        <v>No</v>
      </c>
      <c r="Z4874" s="68">
        <v>43645</v>
      </c>
      <c r="AA4874" s="68">
        <v>44025</v>
      </c>
      <c r="AB4874">
        <v>361</v>
      </c>
      <c r="AC4874" t="s">
        <v>15616</v>
      </c>
    </row>
    <row r="4875" spans="1:29" x14ac:dyDescent="0.3">
      <c r="A4875" t="s">
        <v>13530</v>
      </c>
      <c r="B4875">
        <v>3755</v>
      </c>
      <c r="C4875" t="str">
        <f>VLOOKUP($B4875,Hosts!$A:$M,10,0)</f>
        <v>Within an hour</v>
      </c>
      <c r="D4875" s="70">
        <f>VLOOKUP($B4875,Hosts!$A:$M,11,0)</f>
        <v>0.91</v>
      </c>
      <c r="E4875" s="70">
        <f>VLOOKUP($B4875,Hosts!$A:$M,12,0)</f>
        <v>0.98</v>
      </c>
      <c r="F4875" t="str">
        <f>VLOOKUP($B4875,Hosts!$A:$M,13,0)</f>
        <v>No</v>
      </c>
      <c r="G4875" t="str">
        <f>INDEX(Hosts!$A:$M, MATCH(Places!$B4875,Hosts!$A:$A,0), MATCH(Places!G$1,Hosts!$A$1:$M$1,0))</f>
        <v>Within an hour</v>
      </c>
      <c r="H4875" s="70">
        <f>INDEX(Hosts!$A:$M, MATCH(Places!$B4875,Hosts!$A:$A,0), MATCH(Places!H$1,Hosts!$A$1:$M$1,0))</f>
        <v>0.91</v>
      </c>
      <c r="I4875" s="70">
        <f>INDEX(Hosts!$A:$M, MATCH(Places!$B4875,Hosts!$A:$A,0), MATCH(Places!I$1,Hosts!$A$1:$M$1,0))</f>
        <v>0.98</v>
      </c>
      <c r="J4875" t="str">
        <f>INDEX(Hosts!$A:$M, MATCH(Places!$B4875,Hosts!$A:$A,0), MATCH(Places!J$1,Hosts!$A$1:$M$1,0))</f>
        <v>No</v>
      </c>
      <c r="K4875">
        <v>18</v>
      </c>
      <c r="L4875" t="str">
        <f>VLOOKUP($K4875,Neighborhoods!$A:$C,2,0)</f>
        <v>Manhattan</v>
      </c>
      <c r="M4875" t="str">
        <f>VLOOKUP($K4875,Neighborhoods!$A:$C,3,0)</f>
        <v>Midtown</v>
      </c>
      <c r="N4875" t="str">
        <f>INDEX(Neighborhoods!$A:$C, MATCH(Places!$K4875,Neighborhoods!$A:$A,0), MATCH(Places!N$1,Neighborhoods!$A$1:$C$1,0))</f>
        <v>Manhattan</v>
      </c>
      <c r="O4875" t="str">
        <f>INDEX(Neighborhoods!$A:$C, MATCH(Places!$K4875,Neighborhoods!$A:$A,0), MATCH(Places!O$1,Neighborhoods!$A$1:$C$1,0))</f>
        <v>Midtown</v>
      </c>
      <c r="P4875" t="s">
        <v>1</v>
      </c>
      <c r="Q4875" t="str">
        <f t="shared" si="304"/>
        <v>Yes</v>
      </c>
      <c r="R4875">
        <v>3</v>
      </c>
      <c r="S4875" t="str">
        <f t="shared" si="305"/>
        <v>Medium</v>
      </c>
      <c r="T4875" s="50">
        <v>194</v>
      </c>
      <c r="U4875" s="70">
        <f t="shared" si="306"/>
        <v>0.03</v>
      </c>
      <c r="V4875" s="52">
        <v>4.6100000000000003</v>
      </c>
      <c r="W4875" s="52" t="str" cm="1">
        <f t="array" ref="W4875">_xlfn.SWITCH(ROUND(V4875,0),5,"Excellent",4,"Good",3,"Ok","Bad")</f>
        <v>Excellent</v>
      </c>
      <c r="X4875">
        <v>44</v>
      </c>
      <c r="Y4875" t="str">
        <f t="shared" si="307"/>
        <v>No</v>
      </c>
      <c r="Z4875" s="68">
        <v>43638</v>
      </c>
      <c r="AA4875" s="68">
        <v>44052</v>
      </c>
      <c r="AB4875">
        <v>356</v>
      </c>
      <c r="AC4875" t="s">
        <v>15616</v>
      </c>
    </row>
    <row r="4876" spans="1:29" x14ac:dyDescent="0.3">
      <c r="A4876" t="s">
        <v>3403</v>
      </c>
      <c r="B4876">
        <v>3755</v>
      </c>
      <c r="C4876" t="str">
        <f>VLOOKUP($B4876,Hosts!$A:$M,10,0)</f>
        <v>Within an hour</v>
      </c>
      <c r="D4876" s="70">
        <f>VLOOKUP($B4876,Hosts!$A:$M,11,0)</f>
        <v>0.91</v>
      </c>
      <c r="E4876" s="70">
        <f>VLOOKUP($B4876,Hosts!$A:$M,12,0)</f>
        <v>0.98</v>
      </c>
      <c r="F4876" t="str">
        <f>VLOOKUP($B4876,Hosts!$A:$M,13,0)</f>
        <v>No</v>
      </c>
      <c r="G4876" t="str">
        <f>INDEX(Hosts!$A:$M, MATCH(Places!$B4876,Hosts!$A:$A,0), MATCH(Places!G$1,Hosts!$A$1:$M$1,0))</f>
        <v>Within an hour</v>
      </c>
      <c r="H4876" s="70">
        <f>INDEX(Hosts!$A:$M, MATCH(Places!$B4876,Hosts!$A:$A,0), MATCH(Places!H$1,Hosts!$A$1:$M$1,0))</f>
        <v>0.91</v>
      </c>
      <c r="I4876" s="70">
        <f>INDEX(Hosts!$A:$M, MATCH(Places!$B4876,Hosts!$A:$A,0), MATCH(Places!I$1,Hosts!$A$1:$M$1,0))</f>
        <v>0.98</v>
      </c>
      <c r="J4876" t="str">
        <f>INDEX(Hosts!$A:$M, MATCH(Places!$B4876,Hosts!$A:$A,0), MATCH(Places!J$1,Hosts!$A$1:$M$1,0))</f>
        <v>No</v>
      </c>
      <c r="K4876">
        <v>18</v>
      </c>
      <c r="L4876" t="str">
        <f>VLOOKUP($K4876,Neighborhoods!$A:$C,2,0)</f>
        <v>Manhattan</v>
      </c>
      <c r="M4876" t="str">
        <f>VLOOKUP($K4876,Neighborhoods!$A:$C,3,0)</f>
        <v>Midtown</v>
      </c>
      <c r="N4876" t="str">
        <f>INDEX(Neighborhoods!$A:$C, MATCH(Places!$K4876,Neighborhoods!$A:$A,0), MATCH(Places!N$1,Neighborhoods!$A$1:$C$1,0))</f>
        <v>Manhattan</v>
      </c>
      <c r="O4876" t="str">
        <f>INDEX(Neighborhoods!$A:$C, MATCH(Places!$K4876,Neighborhoods!$A:$A,0), MATCH(Places!O$1,Neighborhoods!$A$1:$C$1,0))</f>
        <v>Midtown</v>
      </c>
      <c r="P4876" t="s">
        <v>1</v>
      </c>
      <c r="Q4876" t="str">
        <f t="shared" si="304"/>
        <v>Yes</v>
      </c>
      <c r="R4876">
        <v>4</v>
      </c>
      <c r="S4876" t="str">
        <f t="shared" si="305"/>
        <v>Medium</v>
      </c>
      <c r="T4876" s="50">
        <v>299</v>
      </c>
      <c r="U4876" s="70">
        <f t="shared" si="306"/>
        <v>0.04</v>
      </c>
      <c r="V4876" s="52">
        <v>4.6500000000000004</v>
      </c>
      <c r="W4876" s="52" t="str" cm="1">
        <f t="array" ref="W4876">_xlfn.SWITCH(ROUND(V4876,0),5,"Excellent",4,"Good",3,"Ok","Bad")</f>
        <v>Excellent</v>
      </c>
      <c r="X4876">
        <v>52</v>
      </c>
      <c r="Y4876" t="str">
        <f t="shared" si="307"/>
        <v>No</v>
      </c>
      <c r="Z4876" s="68">
        <v>43632</v>
      </c>
      <c r="AA4876" s="68">
        <v>44018</v>
      </c>
      <c r="AB4876">
        <v>354</v>
      </c>
      <c r="AC4876" t="s">
        <v>15616</v>
      </c>
    </row>
    <row r="4877" spans="1:29" x14ac:dyDescent="0.3">
      <c r="A4877" t="s">
        <v>3404</v>
      </c>
      <c r="B4877">
        <v>2502</v>
      </c>
      <c r="C4877" t="str">
        <f>VLOOKUP($B4877,Hosts!$A:$M,10,0)</f>
        <v>Within a few hours</v>
      </c>
      <c r="D4877" s="70">
        <f>VLOOKUP($B4877,Hosts!$A:$M,11,0)</f>
        <v>0.88</v>
      </c>
      <c r="E4877" s="70">
        <f>VLOOKUP($B4877,Hosts!$A:$M,12,0)</f>
        <v>0.91</v>
      </c>
      <c r="F4877" t="str">
        <f>VLOOKUP($B4877,Hosts!$A:$M,13,0)</f>
        <v>No</v>
      </c>
      <c r="G4877" t="str">
        <f>INDEX(Hosts!$A:$M, MATCH(Places!$B4877,Hosts!$A:$A,0), MATCH(Places!G$1,Hosts!$A$1:$M$1,0))</f>
        <v>Within a few hours</v>
      </c>
      <c r="H4877" s="70">
        <f>INDEX(Hosts!$A:$M, MATCH(Places!$B4877,Hosts!$A:$A,0), MATCH(Places!H$1,Hosts!$A$1:$M$1,0))</f>
        <v>0.88</v>
      </c>
      <c r="I4877" s="70">
        <f>INDEX(Hosts!$A:$M, MATCH(Places!$B4877,Hosts!$A:$A,0), MATCH(Places!I$1,Hosts!$A$1:$M$1,0))</f>
        <v>0.91</v>
      </c>
      <c r="J4877" t="str">
        <f>INDEX(Hosts!$A:$M, MATCH(Places!$B4877,Hosts!$A:$A,0), MATCH(Places!J$1,Hosts!$A$1:$M$1,0))</f>
        <v>No</v>
      </c>
      <c r="K4877">
        <v>13</v>
      </c>
      <c r="L4877" t="str">
        <f>VLOOKUP($K4877,Neighborhoods!$A:$C,2,0)</f>
        <v>Manhattan</v>
      </c>
      <c r="M4877" t="str">
        <f>VLOOKUP($K4877,Neighborhoods!$A:$C,3,0)</f>
        <v>Chelsea</v>
      </c>
      <c r="N4877" t="str">
        <f>INDEX(Neighborhoods!$A:$C, MATCH(Places!$K4877,Neighborhoods!$A:$A,0), MATCH(Places!N$1,Neighborhoods!$A$1:$C$1,0))</f>
        <v>Manhattan</v>
      </c>
      <c r="O4877" t="str">
        <f>INDEX(Neighborhoods!$A:$C, MATCH(Places!$K4877,Neighborhoods!$A:$A,0), MATCH(Places!O$1,Neighborhoods!$A$1:$C$1,0))</f>
        <v>Chelsea</v>
      </c>
      <c r="P4877" t="s">
        <v>11822</v>
      </c>
      <c r="Q4877" t="str">
        <f t="shared" si="304"/>
        <v>No</v>
      </c>
      <c r="R4877">
        <v>5</v>
      </c>
      <c r="S4877" t="str">
        <f t="shared" si="305"/>
        <v>Medium</v>
      </c>
      <c r="T4877" s="50">
        <v>108</v>
      </c>
      <c r="U4877" s="70">
        <f t="shared" si="306"/>
        <v>0.03</v>
      </c>
      <c r="V4877" s="52">
        <v>4.79</v>
      </c>
      <c r="W4877" s="52" t="str" cm="1">
        <f t="array" ref="W4877">_xlfn.SWITCH(ROUND(V4877,0),5,"Excellent",4,"Good",3,"Ok","Bad")</f>
        <v>Excellent</v>
      </c>
      <c r="X4877">
        <v>14</v>
      </c>
      <c r="Y4877" t="str">
        <f t="shared" si="307"/>
        <v>No</v>
      </c>
      <c r="Z4877" s="68">
        <v>43673</v>
      </c>
      <c r="AA4877" s="68">
        <v>44014</v>
      </c>
      <c r="AB4877">
        <v>155</v>
      </c>
      <c r="AC4877" t="s">
        <v>15615</v>
      </c>
    </row>
    <row r="4878" spans="1:29" x14ac:dyDescent="0.3">
      <c r="A4878" t="s">
        <v>3405</v>
      </c>
      <c r="B4878">
        <v>976</v>
      </c>
      <c r="C4878" t="str">
        <f>VLOOKUP($B4878,Hosts!$A:$M,10,0)</f>
        <v>Within an hour</v>
      </c>
      <c r="D4878" s="70">
        <f>VLOOKUP($B4878,Hosts!$A:$M,11,0)</f>
        <v>1</v>
      </c>
      <c r="E4878" s="70">
        <f>VLOOKUP($B4878,Hosts!$A:$M,12,0)</f>
        <v>0.81</v>
      </c>
      <c r="F4878" t="str">
        <f>VLOOKUP($B4878,Hosts!$A:$M,13,0)</f>
        <v>Yes</v>
      </c>
      <c r="G4878" t="str">
        <f>INDEX(Hosts!$A:$M, MATCH(Places!$B4878,Hosts!$A:$A,0), MATCH(Places!G$1,Hosts!$A$1:$M$1,0))</f>
        <v>Within an hour</v>
      </c>
      <c r="H4878" s="70">
        <f>INDEX(Hosts!$A:$M, MATCH(Places!$B4878,Hosts!$A:$A,0), MATCH(Places!H$1,Hosts!$A$1:$M$1,0))</f>
        <v>1</v>
      </c>
      <c r="I4878" s="70">
        <f>INDEX(Hosts!$A:$M, MATCH(Places!$B4878,Hosts!$A:$A,0), MATCH(Places!I$1,Hosts!$A$1:$M$1,0))</f>
        <v>0.81</v>
      </c>
      <c r="J4878" t="str">
        <f>INDEX(Hosts!$A:$M, MATCH(Places!$B4878,Hosts!$A:$A,0), MATCH(Places!J$1,Hosts!$A$1:$M$1,0))</f>
        <v>Yes</v>
      </c>
      <c r="K4878">
        <v>15</v>
      </c>
      <c r="L4878" t="str">
        <f>VLOOKUP($K4878,Neighborhoods!$A:$C,2,0)</f>
        <v>Manhattan</v>
      </c>
      <c r="M4878" t="str">
        <f>VLOOKUP($K4878,Neighborhoods!$A:$C,3,0)</f>
        <v>East Village</v>
      </c>
      <c r="N4878" t="str">
        <f>INDEX(Neighborhoods!$A:$C, MATCH(Places!$K4878,Neighborhoods!$A:$A,0), MATCH(Places!N$1,Neighborhoods!$A$1:$C$1,0))</f>
        <v>Manhattan</v>
      </c>
      <c r="O4878" t="str">
        <f>INDEX(Neighborhoods!$A:$C, MATCH(Places!$K4878,Neighborhoods!$A:$A,0), MATCH(Places!O$1,Neighborhoods!$A$1:$C$1,0))</f>
        <v>East Village</v>
      </c>
      <c r="P4878" t="s">
        <v>1</v>
      </c>
      <c r="Q4878" t="str">
        <f t="shared" si="304"/>
        <v>Yes</v>
      </c>
      <c r="R4878">
        <v>1</v>
      </c>
      <c r="S4878" t="str">
        <f t="shared" si="305"/>
        <v>Small</v>
      </c>
      <c r="T4878" s="50">
        <v>48</v>
      </c>
      <c r="U4878" s="70">
        <f t="shared" si="306"/>
        <v>0.03</v>
      </c>
      <c r="V4878" s="52">
        <v>5</v>
      </c>
      <c r="W4878" s="52" t="str" cm="1">
        <f t="array" ref="W4878">_xlfn.SWITCH(ROUND(V4878,0),5,"Excellent",4,"Good",3,"Ok","Bad")</f>
        <v>Excellent</v>
      </c>
      <c r="X4878">
        <v>8</v>
      </c>
      <c r="Y4878" t="str">
        <f t="shared" si="307"/>
        <v>No</v>
      </c>
      <c r="Z4878" s="68">
        <v>43626</v>
      </c>
      <c r="AA4878" s="68">
        <v>43800</v>
      </c>
      <c r="AB4878">
        <v>259</v>
      </c>
      <c r="AC4878" t="s">
        <v>15615</v>
      </c>
    </row>
    <row r="4879" spans="1:29" x14ac:dyDescent="0.3">
      <c r="A4879" t="s">
        <v>3406</v>
      </c>
      <c r="B4879">
        <v>3880</v>
      </c>
      <c r="C4879" t="str">
        <f>VLOOKUP($B4879,Hosts!$A:$M,10,0)</f>
        <v>A few days or more</v>
      </c>
      <c r="D4879" s="70">
        <f>VLOOKUP($B4879,Hosts!$A:$M,11,0)</f>
        <v>0.38</v>
      </c>
      <c r="E4879" s="70">
        <f>VLOOKUP($B4879,Hosts!$A:$M,12,0)</f>
        <v>1</v>
      </c>
      <c r="F4879" t="str">
        <f>VLOOKUP($B4879,Hosts!$A:$M,13,0)</f>
        <v>No</v>
      </c>
      <c r="G4879" t="str">
        <f>INDEX(Hosts!$A:$M, MATCH(Places!$B4879,Hosts!$A:$A,0), MATCH(Places!G$1,Hosts!$A$1:$M$1,0))</f>
        <v>A few days or more</v>
      </c>
      <c r="H4879" s="70">
        <f>INDEX(Hosts!$A:$M, MATCH(Places!$B4879,Hosts!$A:$A,0), MATCH(Places!H$1,Hosts!$A$1:$M$1,0))</f>
        <v>0.38</v>
      </c>
      <c r="I4879" s="70">
        <f>INDEX(Hosts!$A:$M, MATCH(Places!$B4879,Hosts!$A:$A,0), MATCH(Places!I$1,Hosts!$A$1:$M$1,0))</f>
        <v>1</v>
      </c>
      <c r="J4879" t="str">
        <f>INDEX(Hosts!$A:$M, MATCH(Places!$B4879,Hosts!$A:$A,0), MATCH(Places!J$1,Hosts!$A$1:$M$1,0))</f>
        <v>No</v>
      </c>
      <c r="K4879">
        <v>7</v>
      </c>
      <c r="L4879" t="str">
        <f>VLOOKUP($K4879,Neighborhoods!$A:$C,2,0)</f>
        <v>Brooklyn</v>
      </c>
      <c r="M4879" t="str">
        <f>VLOOKUP($K4879,Neighborhoods!$A:$C,3,0)</f>
        <v>Bedford-Stuyvesant</v>
      </c>
      <c r="N4879" t="str">
        <f>INDEX(Neighborhoods!$A:$C, MATCH(Places!$K4879,Neighborhoods!$A:$A,0), MATCH(Places!N$1,Neighborhoods!$A$1:$C$1,0))</f>
        <v>Brooklyn</v>
      </c>
      <c r="O4879" t="str">
        <f>INDEX(Neighborhoods!$A:$C, MATCH(Places!$K4879,Neighborhoods!$A:$A,0), MATCH(Places!O$1,Neighborhoods!$A$1:$C$1,0))</f>
        <v>Bedford-Stuyvesant</v>
      </c>
      <c r="P4879" t="s">
        <v>11822</v>
      </c>
      <c r="Q4879" t="str">
        <f t="shared" si="304"/>
        <v>No</v>
      </c>
      <c r="R4879">
        <v>4</v>
      </c>
      <c r="S4879" t="str">
        <f t="shared" si="305"/>
        <v>Medium</v>
      </c>
      <c r="T4879" s="50">
        <v>100</v>
      </c>
      <c r="U4879" s="70">
        <f t="shared" si="306"/>
        <v>0.03</v>
      </c>
      <c r="V4879" s="52">
        <v>4.6399999999999997</v>
      </c>
      <c r="W4879" s="52" t="str" cm="1">
        <f t="array" ref="W4879">_xlfn.SWITCH(ROUND(V4879,0),5,"Excellent",4,"Good",3,"Ok","Bad")</f>
        <v>Excellent</v>
      </c>
      <c r="X4879">
        <v>25</v>
      </c>
      <c r="Y4879" t="str">
        <f t="shared" si="307"/>
        <v>No</v>
      </c>
      <c r="Z4879" s="68">
        <v>43622</v>
      </c>
      <c r="AA4879" s="68">
        <v>43898</v>
      </c>
      <c r="AB4879">
        <v>262</v>
      </c>
      <c r="AC4879" t="s">
        <v>15615</v>
      </c>
    </row>
    <row r="4880" spans="1:29" x14ac:dyDescent="0.3">
      <c r="A4880" t="s">
        <v>13297</v>
      </c>
      <c r="B4880">
        <v>2612</v>
      </c>
      <c r="C4880" t="str">
        <f>VLOOKUP($B4880,Hosts!$A:$M,10,0)</f>
        <v>Within a day</v>
      </c>
      <c r="D4880" s="70">
        <f>VLOOKUP($B4880,Hosts!$A:$M,11,0)</f>
        <v>0.5</v>
      </c>
      <c r="E4880" s="70">
        <f>VLOOKUP($B4880,Hosts!$A:$M,12,0)</f>
        <v>0.69</v>
      </c>
      <c r="F4880" t="str">
        <f>VLOOKUP($B4880,Hosts!$A:$M,13,0)</f>
        <v>No</v>
      </c>
      <c r="G4880" t="str">
        <f>INDEX(Hosts!$A:$M, MATCH(Places!$B4880,Hosts!$A:$A,0), MATCH(Places!G$1,Hosts!$A$1:$M$1,0))</f>
        <v>Within a day</v>
      </c>
      <c r="H4880" s="70">
        <f>INDEX(Hosts!$A:$M, MATCH(Places!$B4880,Hosts!$A:$A,0), MATCH(Places!H$1,Hosts!$A$1:$M$1,0))</f>
        <v>0.5</v>
      </c>
      <c r="I4880" s="70">
        <f>INDEX(Hosts!$A:$M, MATCH(Places!$B4880,Hosts!$A:$A,0), MATCH(Places!I$1,Hosts!$A$1:$M$1,0))</f>
        <v>0.69</v>
      </c>
      <c r="J4880" t="str">
        <f>INDEX(Hosts!$A:$M, MATCH(Places!$B4880,Hosts!$A:$A,0), MATCH(Places!J$1,Hosts!$A$1:$M$1,0))</f>
        <v>No</v>
      </c>
      <c r="K4880">
        <v>24</v>
      </c>
      <c r="L4880" t="str">
        <f>VLOOKUP($K4880,Neighborhoods!$A:$C,2,0)</f>
        <v>Queens</v>
      </c>
      <c r="M4880" t="str">
        <f>VLOOKUP($K4880,Neighborhoods!$A:$C,3,0)</f>
        <v>Long Island City</v>
      </c>
      <c r="N4880" t="str">
        <f>INDEX(Neighborhoods!$A:$C, MATCH(Places!$K4880,Neighborhoods!$A:$A,0), MATCH(Places!N$1,Neighborhoods!$A$1:$C$1,0))</f>
        <v>Queens</v>
      </c>
      <c r="O4880" t="str">
        <f>INDEX(Neighborhoods!$A:$C, MATCH(Places!$K4880,Neighborhoods!$A:$A,0), MATCH(Places!O$1,Neighborhoods!$A$1:$C$1,0))</f>
        <v>Long Island City</v>
      </c>
      <c r="P4880" t="s">
        <v>11822</v>
      </c>
      <c r="Q4880" t="str">
        <f t="shared" si="304"/>
        <v>No</v>
      </c>
      <c r="R4880">
        <v>4</v>
      </c>
      <c r="S4880" t="str">
        <f t="shared" si="305"/>
        <v>Medium</v>
      </c>
      <c r="T4880" s="50">
        <v>265</v>
      </c>
      <c r="U4880" s="70">
        <f t="shared" si="306"/>
        <v>0.04</v>
      </c>
      <c r="V4880" s="52">
        <v>4.75</v>
      </c>
      <c r="W4880" s="52" t="str" cm="1">
        <f t="array" ref="W4880">_xlfn.SWITCH(ROUND(V4880,0),5,"Excellent",4,"Good",3,"Ok","Bad")</f>
        <v>Excellent</v>
      </c>
      <c r="X4880">
        <v>4</v>
      </c>
      <c r="Y4880" t="str">
        <f t="shared" si="307"/>
        <v>No</v>
      </c>
      <c r="Z4880" s="68">
        <v>43672</v>
      </c>
      <c r="AA4880" s="68">
        <v>43756</v>
      </c>
      <c r="AB4880">
        <v>106</v>
      </c>
      <c r="AC4880" t="s">
        <v>15616</v>
      </c>
    </row>
    <row r="4881" spans="1:29" x14ac:dyDescent="0.3">
      <c r="A4881" t="s">
        <v>3407</v>
      </c>
      <c r="B4881">
        <v>3878</v>
      </c>
      <c r="C4881" t="str">
        <f>VLOOKUP($B4881,Hosts!$A:$M,10,0)</f>
        <v>Within a day</v>
      </c>
      <c r="D4881" s="70">
        <f>VLOOKUP($B4881,Hosts!$A:$M,11,0)</f>
        <v>0.5</v>
      </c>
      <c r="E4881" s="70">
        <f>VLOOKUP($B4881,Hosts!$A:$M,12,0)</f>
        <v>1</v>
      </c>
      <c r="F4881" t="str">
        <f>VLOOKUP($B4881,Hosts!$A:$M,13,0)</f>
        <v>No</v>
      </c>
      <c r="G4881" t="str">
        <f>INDEX(Hosts!$A:$M, MATCH(Places!$B4881,Hosts!$A:$A,0), MATCH(Places!G$1,Hosts!$A$1:$M$1,0))</f>
        <v>Within a day</v>
      </c>
      <c r="H4881" s="70">
        <f>INDEX(Hosts!$A:$M, MATCH(Places!$B4881,Hosts!$A:$A,0), MATCH(Places!H$1,Hosts!$A$1:$M$1,0))</f>
        <v>0.5</v>
      </c>
      <c r="I4881" s="70">
        <f>INDEX(Hosts!$A:$M, MATCH(Places!$B4881,Hosts!$A:$A,0), MATCH(Places!I$1,Hosts!$A$1:$M$1,0))</f>
        <v>1</v>
      </c>
      <c r="J4881" t="str">
        <f>INDEX(Hosts!$A:$M, MATCH(Places!$B4881,Hosts!$A:$A,0), MATCH(Places!J$1,Hosts!$A$1:$M$1,0))</f>
        <v>No</v>
      </c>
      <c r="K4881">
        <v>17</v>
      </c>
      <c r="L4881" t="str">
        <f>VLOOKUP($K4881,Neighborhoods!$A:$C,2,0)</f>
        <v>Manhattan</v>
      </c>
      <c r="M4881" t="str">
        <f>VLOOKUP($K4881,Neighborhoods!$A:$C,3,0)</f>
        <v>Hell's Kitchen</v>
      </c>
      <c r="N4881" t="str">
        <f>INDEX(Neighborhoods!$A:$C, MATCH(Places!$K4881,Neighborhoods!$A:$A,0), MATCH(Places!N$1,Neighborhoods!$A$1:$C$1,0))</f>
        <v>Manhattan</v>
      </c>
      <c r="O4881" t="str">
        <f>INDEX(Neighborhoods!$A:$C, MATCH(Places!$K4881,Neighborhoods!$A:$A,0), MATCH(Places!O$1,Neighborhoods!$A$1:$C$1,0))</f>
        <v>Hell's Kitchen</v>
      </c>
      <c r="P4881" t="s">
        <v>11822</v>
      </c>
      <c r="Q4881" t="str">
        <f t="shared" si="304"/>
        <v>No</v>
      </c>
      <c r="R4881">
        <v>4</v>
      </c>
      <c r="S4881" t="str">
        <f t="shared" si="305"/>
        <v>Medium</v>
      </c>
      <c r="T4881" s="50">
        <v>326</v>
      </c>
      <c r="U4881" s="70">
        <f t="shared" si="306"/>
        <v>0.04</v>
      </c>
      <c r="V4881" s="52">
        <v>4.55</v>
      </c>
      <c r="W4881" s="52" t="str" cm="1">
        <f t="array" ref="W4881">_xlfn.SWITCH(ROUND(V4881,0),5,"Excellent",4,"Good",3,"Ok","Bad")</f>
        <v>Excellent</v>
      </c>
      <c r="X4881">
        <v>20</v>
      </c>
      <c r="Y4881" t="str">
        <f t="shared" si="307"/>
        <v>No</v>
      </c>
      <c r="Z4881" s="68">
        <v>43618</v>
      </c>
      <c r="AA4881" s="68">
        <v>43831</v>
      </c>
      <c r="AB4881">
        <v>0</v>
      </c>
      <c r="AC4881" t="s">
        <v>15616</v>
      </c>
    </row>
    <row r="4882" spans="1:29" x14ac:dyDescent="0.3">
      <c r="A4882" t="s">
        <v>3409</v>
      </c>
      <c r="B4882">
        <v>3882</v>
      </c>
      <c r="C4882" t="str">
        <f>VLOOKUP($B4882,Hosts!$A:$M,10,0)</f>
        <v>Within a few hours</v>
      </c>
      <c r="D4882" s="70">
        <f>VLOOKUP($B4882,Hosts!$A:$M,11,0)</f>
        <v>1</v>
      </c>
      <c r="E4882" s="70">
        <f>VLOOKUP($B4882,Hosts!$A:$M,12,0)</f>
        <v>0.84</v>
      </c>
      <c r="F4882" t="str">
        <f>VLOOKUP($B4882,Hosts!$A:$M,13,0)</f>
        <v>No</v>
      </c>
      <c r="G4882" t="str">
        <f>INDEX(Hosts!$A:$M, MATCH(Places!$B4882,Hosts!$A:$A,0), MATCH(Places!G$1,Hosts!$A$1:$M$1,0))</f>
        <v>Within a few hours</v>
      </c>
      <c r="H4882" s="70">
        <f>INDEX(Hosts!$A:$M, MATCH(Places!$B4882,Hosts!$A:$A,0), MATCH(Places!H$1,Hosts!$A$1:$M$1,0))</f>
        <v>1</v>
      </c>
      <c r="I4882" s="70">
        <f>INDEX(Hosts!$A:$M, MATCH(Places!$B4882,Hosts!$A:$A,0), MATCH(Places!I$1,Hosts!$A$1:$M$1,0))</f>
        <v>0.84</v>
      </c>
      <c r="J4882" t="str">
        <f>INDEX(Hosts!$A:$M, MATCH(Places!$B4882,Hosts!$A:$A,0), MATCH(Places!J$1,Hosts!$A$1:$M$1,0))</f>
        <v>No</v>
      </c>
      <c r="K4882">
        <v>9</v>
      </c>
      <c r="L4882" t="str">
        <f>VLOOKUP($K4882,Neighborhoods!$A:$C,2,0)</f>
        <v>Brooklyn</v>
      </c>
      <c r="M4882" t="str">
        <f>VLOOKUP($K4882,Neighborhoods!$A:$C,3,0)</f>
        <v>Crown Heights</v>
      </c>
      <c r="N4882" t="str">
        <f>INDEX(Neighborhoods!$A:$C, MATCH(Places!$K4882,Neighborhoods!$A:$A,0), MATCH(Places!N$1,Neighborhoods!$A$1:$C$1,0))</f>
        <v>Brooklyn</v>
      </c>
      <c r="O4882" t="str">
        <f>INDEX(Neighborhoods!$A:$C, MATCH(Places!$K4882,Neighborhoods!$A:$A,0), MATCH(Places!O$1,Neighborhoods!$A$1:$C$1,0))</f>
        <v>Crown Heights</v>
      </c>
      <c r="P4882" t="s">
        <v>11822</v>
      </c>
      <c r="Q4882" t="str">
        <f t="shared" si="304"/>
        <v>No</v>
      </c>
      <c r="R4882">
        <v>13</v>
      </c>
      <c r="S4882" t="str">
        <f t="shared" si="305"/>
        <v>Large</v>
      </c>
      <c r="T4882" s="50">
        <v>395</v>
      </c>
      <c r="U4882" s="70">
        <f t="shared" si="306"/>
        <v>0.04</v>
      </c>
      <c r="V4882" s="52">
        <v>4.6500000000000004</v>
      </c>
      <c r="W4882" s="52" t="str" cm="1">
        <f t="array" ref="W4882">_xlfn.SWITCH(ROUND(V4882,0),5,"Excellent",4,"Good",3,"Ok","Bad")</f>
        <v>Excellent</v>
      </c>
      <c r="X4882">
        <v>23</v>
      </c>
      <c r="Y4882" t="str">
        <f t="shared" si="307"/>
        <v>No</v>
      </c>
      <c r="Z4882" s="68">
        <v>43632</v>
      </c>
      <c r="AA4882" s="68">
        <v>43994</v>
      </c>
      <c r="AB4882">
        <v>358</v>
      </c>
      <c r="AC4882" t="s">
        <v>15615</v>
      </c>
    </row>
    <row r="4883" spans="1:29" x14ac:dyDescent="0.3">
      <c r="A4883" t="s">
        <v>3410</v>
      </c>
      <c r="B4883">
        <v>2400</v>
      </c>
      <c r="C4883" t="str">
        <f>VLOOKUP($B4883,Hosts!$A:$M,10,0)</f>
        <v>Within a day</v>
      </c>
      <c r="D4883" s="70">
        <f>VLOOKUP($B4883,Hosts!$A:$M,11,0)</f>
        <v>0.5</v>
      </c>
      <c r="E4883" s="70">
        <f>VLOOKUP($B4883,Hosts!$A:$M,12,0)</f>
        <v>0.73</v>
      </c>
      <c r="F4883" t="str">
        <f>VLOOKUP($B4883,Hosts!$A:$M,13,0)</f>
        <v>No</v>
      </c>
      <c r="G4883" t="str">
        <f>INDEX(Hosts!$A:$M, MATCH(Places!$B4883,Hosts!$A:$A,0), MATCH(Places!G$1,Hosts!$A$1:$M$1,0))</f>
        <v>Within a day</v>
      </c>
      <c r="H4883" s="70">
        <f>INDEX(Hosts!$A:$M, MATCH(Places!$B4883,Hosts!$A:$A,0), MATCH(Places!H$1,Hosts!$A$1:$M$1,0))</f>
        <v>0.5</v>
      </c>
      <c r="I4883" s="70">
        <f>INDEX(Hosts!$A:$M, MATCH(Places!$B4883,Hosts!$A:$A,0), MATCH(Places!I$1,Hosts!$A$1:$M$1,0))</f>
        <v>0.73</v>
      </c>
      <c r="J4883" t="str">
        <f>INDEX(Hosts!$A:$M, MATCH(Places!$B4883,Hosts!$A:$A,0), MATCH(Places!J$1,Hosts!$A$1:$M$1,0))</f>
        <v>No</v>
      </c>
      <c r="K4883">
        <v>21</v>
      </c>
      <c r="L4883" t="str">
        <f>VLOOKUP($K4883,Neighborhoods!$A:$C,2,0)</f>
        <v>Queens</v>
      </c>
      <c r="M4883" t="str">
        <f>VLOOKUP($K4883,Neighborhoods!$A:$C,3,0)</f>
        <v>Astoria</v>
      </c>
      <c r="N4883" t="str">
        <f>INDEX(Neighborhoods!$A:$C, MATCH(Places!$K4883,Neighborhoods!$A:$A,0), MATCH(Places!N$1,Neighborhoods!$A$1:$C$1,0))</f>
        <v>Queens</v>
      </c>
      <c r="O4883" t="str">
        <f>INDEX(Neighborhoods!$A:$C, MATCH(Places!$K4883,Neighborhoods!$A:$A,0), MATCH(Places!O$1,Neighborhoods!$A$1:$C$1,0))</f>
        <v>Astoria</v>
      </c>
      <c r="P4883" t="s">
        <v>1</v>
      </c>
      <c r="Q4883" t="str">
        <f t="shared" si="304"/>
        <v>Yes</v>
      </c>
      <c r="R4883">
        <v>2</v>
      </c>
      <c r="S4883" t="str">
        <f t="shared" si="305"/>
        <v>Small</v>
      </c>
      <c r="T4883" s="50">
        <v>50</v>
      </c>
      <c r="U4883" s="70">
        <f t="shared" si="306"/>
        <v>0.03</v>
      </c>
      <c r="V4883" s="52">
        <v>4.76</v>
      </c>
      <c r="W4883" s="52" t="str" cm="1">
        <f t="array" ref="W4883">_xlfn.SWITCH(ROUND(V4883,0),5,"Excellent",4,"Good",3,"Ok","Bad")</f>
        <v>Excellent</v>
      </c>
      <c r="X4883">
        <v>25</v>
      </c>
      <c r="Y4883" t="str">
        <f t="shared" si="307"/>
        <v>No</v>
      </c>
      <c r="Z4883" s="68">
        <v>43629</v>
      </c>
      <c r="AA4883" s="68">
        <v>43831</v>
      </c>
      <c r="AB4883">
        <v>86</v>
      </c>
      <c r="AC4883" t="s">
        <v>15615</v>
      </c>
    </row>
    <row r="4884" spans="1:29" x14ac:dyDescent="0.3">
      <c r="A4884" t="s">
        <v>15406</v>
      </c>
      <c r="B4884">
        <v>3883</v>
      </c>
      <c r="C4884" t="str">
        <f>VLOOKUP($B4884,Hosts!$A:$M,10,0)</f>
        <v>Within an hour</v>
      </c>
      <c r="D4884" s="70">
        <f>VLOOKUP($B4884,Hosts!$A:$M,11,0)</f>
        <v>1</v>
      </c>
      <c r="E4884" s="70">
        <f>VLOOKUP($B4884,Hosts!$A:$M,12,0)</f>
        <v>0.89</v>
      </c>
      <c r="F4884" t="str">
        <f>VLOOKUP($B4884,Hosts!$A:$M,13,0)</f>
        <v>Yes</v>
      </c>
      <c r="G4884" t="str">
        <f>INDEX(Hosts!$A:$M, MATCH(Places!$B4884,Hosts!$A:$A,0), MATCH(Places!G$1,Hosts!$A$1:$M$1,0))</f>
        <v>Within an hour</v>
      </c>
      <c r="H4884" s="70">
        <f>INDEX(Hosts!$A:$M, MATCH(Places!$B4884,Hosts!$A:$A,0), MATCH(Places!H$1,Hosts!$A$1:$M$1,0))</f>
        <v>1</v>
      </c>
      <c r="I4884" s="70">
        <f>INDEX(Hosts!$A:$M, MATCH(Places!$B4884,Hosts!$A:$A,0), MATCH(Places!I$1,Hosts!$A$1:$M$1,0))</f>
        <v>0.89</v>
      </c>
      <c r="J4884" t="str">
        <f>INDEX(Hosts!$A:$M, MATCH(Places!$B4884,Hosts!$A:$A,0), MATCH(Places!J$1,Hosts!$A$1:$M$1,0))</f>
        <v>Yes</v>
      </c>
      <c r="K4884">
        <v>23</v>
      </c>
      <c r="L4884" t="str">
        <f>VLOOKUP($K4884,Neighborhoods!$A:$C,2,0)</f>
        <v>Queens</v>
      </c>
      <c r="M4884" t="str">
        <f>VLOOKUP($K4884,Neighborhoods!$A:$C,3,0)</f>
        <v>Jamaica</v>
      </c>
      <c r="N4884" t="str">
        <f>INDEX(Neighborhoods!$A:$C, MATCH(Places!$K4884,Neighborhoods!$A:$A,0), MATCH(Places!N$1,Neighborhoods!$A$1:$C$1,0))</f>
        <v>Queens</v>
      </c>
      <c r="O4884" t="str">
        <f>INDEX(Neighborhoods!$A:$C, MATCH(Places!$K4884,Neighborhoods!$A:$A,0), MATCH(Places!O$1,Neighborhoods!$A$1:$C$1,0))</f>
        <v>Jamaica</v>
      </c>
      <c r="P4884" t="s">
        <v>11822</v>
      </c>
      <c r="Q4884" t="str">
        <f t="shared" si="304"/>
        <v>No</v>
      </c>
      <c r="R4884">
        <v>2</v>
      </c>
      <c r="S4884" t="str">
        <f t="shared" si="305"/>
        <v>Small</v>
      </c>
      <c r="T4884" s="50">
        <v>92</v>
      </c>
      <c r="U4884" s="70">
        <f t="shared" si="306"/>
        <v>0.03</v>
      </c>
      <c r="V4884" s="52">
        <v>5</v>
      </c>
      <c r="W4884" s="52" t="str" cm="1">
        <f t="array" ref="W4884">_xlfn.SWITCH(ROUND(V4884,0),5,"Excellent",4,"Good",3,"Ok","Bad")</f>
        <v>Excellent</v>
      </c>
      <c r="X4884">
        <v>27</v>
      </c>
      <c r="Y4884" t="str">
        <f t="shared" si="307"/>
        <v>No</v>
      </c>
      <c r="Z4884" s="68">
        <v>43633</v>
      </c>
      <c r="AA4884" s="68">
        <v>44053</v>
      </c>
      <c r="AB4884">
        <v>260</v>
      </c>
      <c r="AC4884" t="s">
        <v>15615</v>
      </c>
    </row>
    <row r="4885" spans="1:29" x14ac:dyDescent="0.3">
      <c r="A4885" t="s">
        <v>15497</v>
      </c>
      <c r="B4885">
        <v>2050</v>
      </c>
      <c r="C4885" t="str">
        <f>VLOOKUP($B4885,Hosts!$A:$M,10,0)</f>
        <v>Within a few hours</v>
      </c>
      <c r="D4885" s="70">
        <f>VLOOKUP($B4885,Hosts!$A:$M,11,0)</f>
        <v>0.92</v>
      </c>
      <c r="E4885" s="70">
        <f>VLOOKUP($B4885,Hosts!$A:$M,12,0)</f>
        <v>0.77</v>
      </c>
      <c r="F4885" t="str">
        <f>VLOOKUP($B4885,Hosts!$A:$M,13,0)</f>
        <v>Yes</v>
      </c>
      <c r="G4885" t="str">
        <f>INDEX(Hosts!$A:$M, MATCH(Places!$B4885,Hosts!$A:$A,0), MATCH(Places!G$1,Hosts!$A$1:$M$1,0))</f>
        <v>Within a few hours</v>
      </c>
      <c r="H4885" s="70">
        <f>INDEX(Hosts!$A:$M, MATCH(Places!$B4885,Hosts!$A:$A,0), MATCH(Places!H$1,Hosts!$A$1:$M$1,0))</f>
        <v>0.92</v>
      </c>
      <c r="I4885" s="70">
        <f>INDEX(Hosts!$A:$M, MATCH(Places!$B4885,Hosts!$A:$A,0), MATCH(Places!I$1,Hosts!$A$1:$M$1,0))</f>
        <v>0.77</v>
      </c>
      <c r="J4885" t="str">
        <f>INDEX(Hosts!$A:$M, MATCH(Places!$B4885,Hosts!$A:$A,0), MATCH(Places!J$1,Hosts!$A$1:$M$1,0))</f>
        <v>Yes</v>
      </c>
      <c r="K4885">
        <v>12</v>
      </c>
      <c r="L4885" t="str">
        <f>VLOOKUP($K4885,Neighborhoods!$A:$C,2,0)</f>
        <v>Brooklyn</v>
      </c>
      <c r="M4885" t="str">
        <f>VLOOKUP($K4885,Neighborhoods!$A:$C,3,0)</f>
        <v>Williamsburg</v>
      </c>
      <c r="N4885" t="str">
        <f>INDEX(Neighborhoods!$A:$C, MATCH(Places!$K4885,Neighborhoods!$A:$A,0), MATCH(Places!N$1,Neighborhoods!$A$1:$C$1,0))</f>
        <v>Brooklyn</v>
      </c>
      <c r="O4885" t="str">
        <f>INDEX(Neighborhoods!$A:$C, MATCH(Places!$K4885,Neighborhoods!$A:$A,0), MATCH(Places!O$1,Neighborhoods!$A$1:$C$1,0))</f>
        <v>Williamsburg</v>
      </c>
      <c r="P4885" t="s">
        <v>1</v>
      </c>
      <c r="Q4885" t="str">
        <f t="shared" si="304"/>
        <v>Yes</v>
      </c>
      <c r="R4885">
        <v>2</v>
      </c>
      <c r="S4885" t="str">
        <f t="shared" si="305"/>
        <v>Small</v>
      </c>
      <c r="T4885" s="50">
        <v>70</v>
      </c>
      <c r="U4885" s="70">
        <f t="shared" si="306"/>
        <v>0.03</v>
      </c>
      <c r="V4885" s="52">
        <v>4.95</v>
      </c>
      <c r="W4885" s="52" t="str" cm="1">
        <f t="array" ref="W4885">_xlfn.SWITCH(ROUND(V4885,0),5,"Excellent",4,"Good",3,"Ok","Bad")</f>
        <v>Excellent</v>
      </c>
      <c r="X4885">
        <v>19</v>
      </c>
      <c r="Y4885" t="str">
        <f t="shared" si="307"/>
        <v>No</v>
      </c>
      <c r="Z4885" s="68">
        <v>43637</v>
      </c>
      <c r="AA4885" s="68">
        <v>43842</v>
      </c>
      <c r="AB4885">
        <v>189</v>
      </c>
      <c r="AC4885" t="s">
        <v>15615</v>
      </c>
    </row>
    <row r="4886" spans="1:29" x14ac:dyDescent="0.3">
      <c r="A4886" t="s">
        <v>3412</v>
      </c>
      <c r="B4886">
        <v>3441</v>
      </c>
      <c r="C4886" t="str">
        <f>VLOOKUP($B4886,Hosts!$A:$M,10,0)</f>
        <v>Within an hour</v>
      </c>
      <c r="D4886" s="70">
        <f>VLOOKUP($B4886,Hosts!$A:$M,11,0)</f>
        <v>1</v>
      </c>
      <c r="E4886" s="70">
        <f>VLOOKUP($B4886,Hosts!$A:$M,12,0)</f>
        <v>1</v>
      </c>
      <c r="F4886" t="str">
        <f>VLOOKUP($B4886,Hosts!$A:$M,13,0)</f>
        <v>Yes</v>
      </c>
      <c r="G4886" t="str">
        <f>INDEX(Hosts!$A:$M, MATCH(Places!$B4886,Hosts!$A:$A,0), MATCH(Places!G$1,Hosts!$A$1:$M$1,0))</f>
        <v>Within an hour</v>
      </c>
      <c r="H4886" s="70">
        <f>INDEX(Hosts!$A:$M, MATCH(Places!$B4886,Hosts!$A:$A,0), MATCH(Places!H$1,Hosts!$A$1:$M$1,0))</f>
        <v>1</v>
      </c>
      <c r="I4886" s="70">
        <f>INDEX(Hosts!$A:$M, MATCH(Places!$B4886,Hosts!$A:$A,0), MATCH(Places!I$1,Hosts!$A$1:$M$1,0))</f>
        <v>1</v>
      </c>
      <c r="J4886" t="str">
        <f>INDEX(Hosts!$A:$M, MATCH(Places!$B4886,Hosts!$A:$A,0), MATCH(Places!J$1,Hosts!$A$1:$M$1,0))</f>
        <v>Yes</v>
      </c>
      <c r="K4886">
        <v>26</v>
      </c>
      <c r="L4886" t="str">
        <f>VLOOKUP($K4886,Neighborhoods!$A:$C,2,0)</f>
        <v>Queens</v>
      </c>
      <c r="M4886" t="str">
        <f>VLOOKUP($K4886,Neighborhoods!$A:$C,3,0)</f>
        <v>Sunnyside</v>
      </c>
      <c r="N4886" t="str">
        <f>INDEX(Neighborhoods!$A:$C, MATCH(Places!$K4886,Neighborhoods!$A:$A,0), MATCH(Places!N$1,Neighborhoods!$A$1:$C$1,0))</f>
        <v>Queens</v>
      </c>
      <c r="O4886" t="str">
        <f>INDEX(Neighborhoods!$A:$C, MATCH(Places!$K4886,Neighborhoods!$A:$A,0), MATCH(Places!O$1,Neighborhoods!$A$1:$C$1,0))</f>
        <v>Sunnyside</v>
      </c>
      <c r="P4886" t="s">
        <v>1</v>
      </c>
      <c r="Q4886" t="str">
        <f t="shared" si="304"/>
        <v>Yes</v>
      </c>
      <c r="R4886">
        <v>3</v>
      </c>
      <c r="S4886" t="str">
        <f t="shared" si="305"/>
        <v>Medium</v>
      </c>
      <c r="T4886" s="50">
        <v>59</v>
      </c>
      <c r="U4886" s="70">
        <f t="shared" si="306"/>
        <v>0.03</v>
      </c>
      <c r="V4886" s="52">
        <v>4.74</v>
      </c>
      <c r="W4886" s="52" t="str" cm="1">
        <f t="array" ref="W4886">_xlfn.SWITCH(ROUND(V4886,0),5,"Excellent",4,"Good",3,"Ok","Bad")</f>
        <v>Excellent</v>
      </c>
      <c r="X4886">
        <v>19</v>
      </c>
      <c r="Y4886" t="str">
        <f t="shared" si="307"/>
        <v>No</v>
      </c>
      <c r="Z4886" s="68">
        <v>43618</v>
      </c>
      <c r="AA4886" s="68">
        <v>44030</v>
      </c>
      <c r="AB4886">
        <v>365</v>
      </c>
      <c r="AC4886" t="s">
        <v>15616</v>
      </c>
    </row>
    <row r="4887" spans="1:29" x14ac:dyDescent="0.3">
      <c r="A4887" t="s">
        <v>13257</v>
      </c>
      <c r="B4887">
        <v>3886</v>
      </c>
      <c r="C4887" t="str">
        <f>VLOOKUP($B4887,Hosts!$A:$M,10,0)</f>
        <v>Within a day</v>
      </c>
      <c r="D4887" s="70">
        <f>VLOOKUP($B4887,Hosts!$A:$M,11,0)</f>
        <v>0.9</v>
      </c>
      <c r="E4887" s="70">
        <f>VLOOKUP($B4887,Hosts!$A:$M,12,0)</f>
        <v>1</v>
      </c>
      <c r="F4887" t="str">
        <f>VLOOKUP($B4887,Hosts!$A:$M,13,0)</f>
        <v>Yes</v>
      </c>
      <c r="G4887" t="str">
        <f>INDEX(Hosts!$A:$M, MATCH(Places!$B4887,Hosts!$A:$A,0), MATCH(Places!G$1,Hosts!$A$1:$M$1,0))</f>
        <v>Within a day</v>
      </c>
      <c r="H4887" s="70">
        <f>INDEX(Hosts!$A:$M, MATCH(Places!$B4887,Hosts!$A:$A,0), MATCH(Places!H$1,Hosts!$A$1:$M$1,0))</f>
        <v>0.9</v>
      </c>
      <c r="I4887" s="70">
        <f>INDEX(Hosts!$A:$M, MATCH(Places!$B4887,Hosts!$A:$A,0), MATCH(Places!I$1,Hosts!$A$1:$M$1,0))</f>
        <v>1</v>
      </c>
      <c r="J4887" t="str">
        <f>INDEX(Hosts!$A:$M, MATCH(Places!$B4887,Hosts!$A:$A,0), MATCH(Places!J$1,Hosts!$A$1:$M$1,0))</f>
        <v>Yes</v>
      </c>
      <c r="K4887">
        <v>18</v>
      </c>
      <c r="L4887" t="str">
        <f>VLOOKUP($K4887,Neighborhoods!$A:$C,2,0)</f>
        <v>Manhattan</v>
      </c>
      <c r="M4887" t="str">
        <f>VLOOKUP($K4887,Neighborhoods!$A:$C,3,0)</f>
        <v>Midtown</v>
      </c>
      <c r="N4887" t="str">
        <f>INDEX(Neighborhoods!$A:$C, MATCH(Places!$K4887,Neighborhoods!$A:$A,0), MATCH(Places!N$1,Neighborhoods!$A$1:$C$1,0))</f>
        <v>Manhattan</v>
      </c>
      <c r="O4887" t="str">
        <f>INDEX(Neighborhoods!$A:$C, MATCH(Places!$K4887,Neighborhoods!$A:$A,0), MATCH(Places!O$1,Neighborhoods!$A$1:$C$1,0))</f>
        <v>Midtown</v>
      </c>
      <c r="P4887" t="s">
        <v>11822</v>
      </c>
      <c r="Q4887" t="str">
        <f t="shared" si="304"/>
        <v>No</v>
      </c>
      <c r="R4887">
        <v>14</v>
      </c>
      <c r="S4887" t="str">
        <f t="shared" si="305"/>
        <v>Large</v>
      </c>
      <c r="T4887" s="50">
        <v>543</v>
      </c>
      <c r="U4887" s="70">
        <f t="shared" si="306"/>
        <v>0.05</v>
      </c>
      <c r="V4887" s="52">
        <v>5</v>
      </c>
      <c r="W4887" s="52" t="str" cm="1">
        <f t="array" ref="W4887">_xlfn.SWITCH(ROUND(V4887,0),5,"Excellent",4,"Good",3,"Ok","Bad")</f>
        <v>Excellent</v>
      </c>
      <c r="X4887">
        <v>16</v>
      </c>
      <c r="Y4887" t="str">
        <f t="shared" si="307"/>
        <v>No</v>
      </c>
      <c r="Z4887" s="68">
        <v>43707</v>
      </c>
      <c r="AA4887" s="68">
        <v>44010</v>
      </c>
      <c r="AB4887">
        <v>349</v>
      </c>
      <c r="AC4887" t="s">
        <v>15615</v>
      </c>
    </row>
    <row r="4888" spans="1:29" x14ac:dyDescent="0.3">
      <c r="A4888" t="s">
        <v>15315</v>
      </c>
      <c r="B4888">
        <v>3022</v>
      </c>
      <c r="C4888" t="str">
        <f>VLOOKUP($B4888,Hosts!$A:$M,10,0)</f>
        <v>Within an hour</v>
      </c>
      <c r="D4888" s="70">
        <f>VLOOKUP($B4888,Hosts!$A:$M,11,0)</f>
        <v>1</v>
      </c>
      <c r="E4888" s="70">
        <f>VLOOKUP($B4888,Hosts!$A:$M,12,0)</f>
        <v>0.95</v>
      </c>
      <c r="F4888" t="str">
        <f>VLOOKUP($B4888,Hosts!$A:$M,13,0)</f>
        <v>Yes</v>
      </c>
      <c r="G4888" t="str">
        <f>INDEX(Hosts!$A:$M, MATCH(Places!$B4888,Hosts!$A:$A,0), MATCH(Places!G$1,Hosts!$A$1:$M$1,0))</f>
        <v>Within an hour</v>
      </c>
      <c r="H4888" s="70">
        <f>INDEX(Hosts!$A:$M, MATCH(Places!$B4888,Hosts!$A:$A,0), MATCH(Places!H$1,Hosts!$A$1:$M$1,0))</f>
        <v>1</v>
      </c>
      <c r="I4888" s="70">
        <f>INDEX(Hosts!$A:$M, MATCH(Places!$B4888,Hosts!$A:$A,0), MATCH(Places!I$1,Hosts!$A$1:$M$1,0))</f>
        <v>0.95</v>
      </c>
      <c r="J4888" t="str">
        <f>INDEX(Hosts!$A:$M, MATCH(Places!$B4888,Hosts!$A:$A,0), MATCH(Places!J$1,Hosts!$A$1:$M$1,0))</f>
        <v>Yes</v>
      </c>
      <c r="K4888">
        <v>8</v>
      </c>
      <c r="L4888" t="str">
        <f>VLOOKUP($K4888,Neighborhoods!$A:$C,2,0)</f>
        <v>Brooklyn</v>
      </c>
      <c r="M4888" t="str">
        <f>VLOOKUP($K4888,Neighborhoods!$A:$C,3,0)</f>
        <v>Bushwick</v>
      </c>
      <c r="N4888" t="str">
        <f>INDEX(Neighborhoods!$A:$C, MATCH(Places!$K4888,Neighborhoods!$A:$A,0), MATCH(Places!N$1,Neighborhoods!$A$1:$C$1,0))</f>
        <v>Brooklyn</v>
      </c>
      <c r="O4888" t="str">
        <f>INDEX(Neighborhoods!$A:$C, MATCH(Places!$K4888,Neighborhoods!$A:$A,0), MATCH(Places!O$1,Neighborhoods!$A$1:$C$1,0))</f>
        <v>Bushwick</v>
      </c>
      <c r="P4888" t="s">
        <v>1</v>
      </c>
      <c r="Q4888" t="str">
        <f t="shared" si="304"/>
        <v>Yes</v>
      </c>
      <c r="R4888">
        <v>2</v>
      </c>
      <c r="S4888" t="str">
        <f t="shared" si="305"/>
        <v>Small</v>
      </c>
      <c r="T4888" s="50">
        <v>69</v>
      </c>
      <c r="U4888" s="70">
        <f t="shared" si="306"/>
        <v>0.03</v>
      </c>
      <c r="V4888" s="52">
        <v>4.91</v>
      </c>
      <c r="W4888" s="52" t="str" cm="1">
        <f t="array" ref="W4888">_xlfn.SWITCH(ROUND(V4888,0),5,"Excellent",4,"Good",3,"Ok","Bad")</f>
        <v>Excellent</v>
      </c>
      <c r="X4888">
        <v>44</v>
      </c>
      <c r="Y4888" t="str">
        <f t="shared" si="307"/>
        <v>No</v>
      </c>
      <c r="Z4888" s="68">
        <v>43620</v>
      </c>
      <c r="AA4888" s="68">
        <v>44053</v>
      </c>
      <c r="AB4888">
        <v>357</v>
      </c>
      <c r="AC4888" t="s">
        <v>15615</v>
      </c>
    </row>
    <row r="4889" spans="1:29" x14ac:dyDescent="0.3">
      <c r="A4889" t="s">
        <v>13833</v>
      </c>
      <c r="B4889">
        <v>3887</v>
      </c>
      <c r="C4889" t="str">
        <f>VLOOKUP($B4889,Hosts!$A:$M,10,0)</f>
        <v>Within an hour</v>
      </c>
      <c r="D4889" s="70">
        <f>VLOOKUP($B4889,Hosts!$A:$M,11,0)</f>
        <v>1</v>
      </c>
      <c r="E4889" s="70">
        <f>VLOOKUP($B4889,Hosts!$A:$M,12,0)</f>
        <v>0.83</v>
      </c>
      <c r="F4889" t="str">
        <f>VLOOKUP($B4889,Hosts!$A:$M,13,0)</f>
        <v>Yes</v>
      </c>
      <c r="G4889" t="str">
        <f>INDEX(Hosts!$A:$M, MATCH(Places!$B4889,Hosts!$A:$A,0), MATCH(Places!G$1,Hosts!$A$1:$M$1,0))</f>
        <v>Within an hour</v>
      </c>
      <c r="H4889" s="70">
        <f>INDEX(Hosts!$A:$M, MATCH(Places!$B4889,Hosts!$A:$A,0), MATCH(Places!H$1,Hosts!$A$1:$M$1,0))</f>
        <v>1</v>
      </c>
      <c r="I4889" s="70">
        <f>INDEX(Hosts!$A:$M, MATCH(Places!$B4889,Hosts!$A:$A,0), MATCH(Places!I$1,Hosts!$A$1:$M$1,0))</f>
        <v>0.83</v>
      </c>
      <c r="J4889" t="str">
        <f>INDEX(Hosts!$A:$M, MATCH(Places!$B4889,Hosts!$A:$A,0), MATCH(Places!J$1,Hosts!$A$1:$M$1,0))</f>
        <v>Yes</v>
      </c>
      <c r="K4889">
        <v>14</v>
      </c>
      <c r="L4889" t="str">
        <f>VLOOKUP($K4889,Neighborhoods!$A:$C,2,0)</f>
        <v>Manhattan</v>
      </c>
      <c r="M4889" t="str">
        <f>VLOOKUP($K4889,Neighborhoods!$A:$C,3,0)</f>
        <v>East Harlem</v>
      </c>
      <c r="N4889" t="str">
        <f>INDEX(Neighborhoods!$A:$C, MATCH(Places!$K4889,Neighborhoods!$A:$A,0), MATCH(Places!N$1,Neighborhoods!$A$1:$C$1,0))</f>
        <v>Manhattan</v>
      </c>
      <c r="O4889" t="str">
        <f>INDEX(Neighborhoods!$A:$C, MATCH(Places!$K4889,Neighborhoods!$A:$A,0), MATCH(Places!O$1,Neighborhoods!$A$1:$C$1,0))</f>
        <v>East Harlem</v>
      </c>
      <c r="P4889" t="s">
        <v>11822</v>
      </c>
      <c r="Q4889" t="str">
        <f t="shared" si="304"/>
        <v>No</v>
      </c>
      <c r="R4889">
        <v>6</v>
      </c>
      <c r="S4889" t="str">
        <f t="shared" si="305"/>
        <v>Large</v>
      </c>
      <c r="T4889" s="50">
        <v>180</v>
      </c>
      <c r="U4889" s="70">
        <f t="shared" si="306"/>
        <v>0.03</v>
      </c>
      <c r="V4889" s="52">
        <v>5</v>
      </c>
      <c r="W4889" s="52" t="str" cm="1">
        <f t="array" ref="W4889">_xlfn.SWITCH(ROUND(V4889,0),5,"Excellent",4,"Good",3,"Ok","Bad")</f>
        <v>Excellent</v>
      </c>
      <c r="X4889">
        <v>24</v>
      </c>
      <c r="Y4889" t="str">
        <f t="shared" si="307"/>
        <v>No</v>
      </c>
      <c r="Z4889" s="68">
        <v>43752</v>
      </c>
      <c r="AA4889" s="68">
        <v>44038</v>
      </c>
      <c r="AB4889">
        <v>223</v>
      </c>
      <c r="AC4889" t="s">
        <v>15615</v>
      </c>
    </row>
    <row r="4890" spans="1:29" x14ac:dyDescent="0.3">
      <c r="A4890" t="s">
        <v>3413</v>
      </c>
      <c r="B4890">
        <v>3888</v>
      </c>
      <c r="C4890" t="str">
        <f>VLOOKUP($B4890,Hosts!$A:$M,10,0)</f>
        <v>Within an hour</v>
      </c>
      <c r="D4890" s="70">
        <f>VLOOKUP($B4890,Hosts!$A:$M,11,0)</f>
        <v>1</v>
      </c>
      <c r="E4890" s="70">
        <f>VLOOKUP($B4890,Hosts!$A:$M,12,0)</f>
        <v>1</v>
      </c>
      <c r="F4890" t="str">
        <f>VLOOKUP($B4890,Hosts!$A:$M,13,0)</f>
        <v>Yes</v>
      </c>
      <c r="G4890" t="str">
        <f>INDEX(Hosts!$A:$M, MATCH(Places!$B4890,Hosts!$A:$A,0), MATCH(Places!G$1,Hosts!$A$1:$M$1,0))</f>
        <v>Within an hour</v>
      </c>
      <c r="H4890" s="70">
        <f>INDEX(Hosts!$A:$M, MATCH(Places!$B4890,Hosts!$A:$A,0), MATCH(Places!H$1,Hosts!$A$1:$M$1,0))</f>
        <v>1</v>
      </c>
      <c r="I4890" s="70">
        <f>INDEX(Hosts!$A:$M, MATCH(Places!$B4890,Hosts!$A:$A,0), MATCH(Places!I$1,Hosts!$A$1:$M$1,0))</f>
        <v>1</v>
      </c>
      <c r="J4890" t="str">
        <f>INDEX(Hosts!$A:$M, MATCH(Places!$B4890,Hosts!$A:$A,0), MATCH(Places!J$1,Hosts!$A$1:$M$1,0))</f>
        <v>Yes</v>
      </c>
      <c r="K4890">
        <v>16</v>
      </c>
      <c r="L4890" t="str">
        <f>VLOOKUP($K4890,Neighborhoods!$A:$C,2,0)</f>
        <v>Manhattan</v>
      </c>
      <c r="M4890" t="str">
        <f>VLOOKUP($K4890,Neighborhoods!$A:$C,3,0)</f>
        <v>Harlem</v>
      </c>
      <c r="N4890" t="str">
        <f>INDEX(Neighborhoods!$A:$C, MATCH(Places!$K4890,Neighborhoods!$A:$A,0), MATCH(Places!N$1,Neighborhoods!$A$1:$C$1,0))</f>
        <v>Manhattan</v>
      </c>
      <c r="O4890" t="str">
        <f>INDEX(Neighborhoods!$A:$C, MATCH(Places!$K4890,Neighborhoods!$A:$A,0), MATCH(Places!O$1,Neighborhoods!$A$1:$C$1,0))</f>
        <v>Harlem</v>
      </c>
      <c r="P4890" t="s">
        <v>1</v>
      </c>
      <c r="Q4890" t="str">
        <f t="shared" si="304"/>
        <v>Yes</v>
      </c>
      <c r="R4890">
        <v>1</v>
      </c>
      <c r="S4890" t="str">
        <f t="shared" si="305"/>
        <v>Small</v>
      </c>
      <c r="T4890" s="50">
        <v>50</v>
      </c>
      <c r="U4890" s="70">
        <f t="shared" si="306"/>
        <v>0.03</v>
      </c>
      <c r="V4890" s="52">
        <v>5</v>
      </c>
      <c r="W4890" s="52" t="str" cm="1">
        <f t="array" ref="W4890">_xlfn.SWITCH(ROUND(V4890,0),5,"Excellent",4,"Good",3,"Ok","Bad")</f>
        <v>Excellent</v>
      </c>
      <c r="X4890">
        <v>63</v>
      </c>
      <c r="Y4890" t="str">
        <f t="shared" si="307"/>
        <v>No</v>
      </c>
      <c r="Z4890" s="68">
        <v>43619</v>
      </c>
      <c r="AA4890" s="68">
        <v>44057</v>
      </c>
      <c r="AB4890">
        <v>174</v>
      </c>
      <c r="AC4890" t="s">
        <v>15616</v>
      </c>
    </row>
    <row r="4891" spans="1:29" x14ac:dyDescent="0.3">
      <c r="A4891" t="s">
        <v>3414</v>
      </c>
      <c r="B4891">
        <v>3839</v>
      </c>
      <c r="C4891" t="str">
        <f>VLOOKUP($B4891,Hosts!$A:$M,10,0)</f>
        <v>Within a few hours</v>
      </c>
      <c r="D4891" s="70">
        <f>VLOOKUP($B4891,Hosts!$A:$M,11,0)</f>
        <v>0.85</v>
      </c>
      <c r="E4891" s="70">
        <f>VLOOKUP($B4891,Hosts!$A:$M,12,0)</f>
        <v>0.74</v>
      </c>
      <c r="F4891" t="str">
        <f>VLOOKUP($B4891,Hosts!$A:$M,13,0)</f>
        <v>No</v>
      </c>
      <c r="G4891" t="str">
        <f>INDEX(Hosts!$A:$M, MATCH(Places!$B4891,Hosts!$A:$A,0), MATCH(Places!G$1,Hosts!$A$1:$M$1,0))</f>
        <v>Within a few hours</v>
      </c>
      <c r="H4891" s="70">
        <f>INDEX(Hosts!$A:$M, MATCH(Places!$B4891,Hosts!$A:$A,0), MATCH(Places!H$1,Hosts!$A$1:$M$1,0))</f>
        <v>0.85</v>
      </c>
      <c r="I4891" s="70">
        <f>INDEX(Hosts!$A:$M, MATCH(Places!$B4891,Hosts!$A:$A,0), MATCH(Places!I$1,Hosts!$A$1:$M$1,0))</f>
        <v>0.74</v>
      </c>
      <c r="J4891" t="str">
        <f>INDEX(Hosts!$A:$M, MATCH(Places!$B4891,Hosts!$A:$A,0), MATCH(Places!J$1,Hosts!$A$1:$M$1,0))</f>
        <v>No</v>
      </c>
      <c r="K4891">
        <v>7</v>
      </c>
      <c r="L4891" t="str">
        <f>VLOOKUP($K4891,Neighborhoods!$A:$C,2,0)</f>
        <v>Brooklyn</v>
      </c>
      <c r="M4891" t="str">
        <f>VLOOKUP($K4891,Neighborhoods!$A:$C,3,0)</f>
        <v>Bedford-Stuyvesant</v>
      </c>
      <c r="N4891" t="str">
        <f>INDEX(Neighborhoods!$A:$C, MATCH(Places!$K4891,Neighborhoods!$A:$A,0), MATCH(Places!N$1,Neighborhoods!$A$1:$C$1,0))</f>
        <v>Brooklyn</v>
      </c>
      <c r="O4891" t="str">
        <f>INDEX(Neighborhoods!$A:$C, MATCH(Places!$K4891,Neighborhoods!$A:$A,0), MATCH(Places!O$1,Neighborhoods!$A$1:$C$1,0))</f>
        <v>Bedford-Stuyvesant</v>
      </c>
      <c r="P4891" t="s">
        <v>11822</v>
      </c>
      <c r="Q4891" t="str">
        <f t="shared" si="304"/>
        <v>No</v>
      </c>
      <c r="R4891">
        <v>14</v>
      </c>
      <c r="S4891" t="str">
        <f t="shared" si="305"/>
        <v>Large</v>
      </c>
      <c r="T4891" s="50">
        <v>210</v>
      </c>
      <c r="U4891" s="70">
        <f t="shared" si="306"/>
        <v>0.04</v>
      </c>
      <c r="V4891" s="52">
        <v>4.74</v>
      </c>
      <c r="W4891" s="52" t="str" cm="1">
        <f t="array" ref="W4891">_xlfn.SWITCH(ROUND(V4891,0),5,"Excellent",4,"Good",3,"Ok","Bad")</f>
        <v>Excellent</v>
      </c>
      <c r="X4891">
        <v>53</v>
      </c>
      <c r="Y4891" t="str">
        <f t="shared" si="307"/>
        <v>No</v>
      </c>
      <c r="Z4891" s="68">
        <v>43632</v>
      </c>
      <c r="AA4891" s="68">
        <v>44053</v>
      </c>
      <c r="AB4891">
        <v>226</v>
      </c>
      <c r="AC4891" t="s">
        <v>15615</v>
      </c>
    </row>
    <row r="4892" spans="1:29" x14ac:dyDescent="0.3">
      <c r="A4892" t="s">
        <v>3415</v>
      </c>
      <c r="B4892">
        <v>3224</v>
      </c>
      <c r="C4892" t="str">
        <f>VLOOKUP($B4892,Hosts!$A:$M,10,0)</f>
        <v>A few days or more</v>
      </c>
      <c r="D4892" s="70">
        <f>VLOOKUP($B4892,Hosts!$A:$M,11,0)</f>
        <v>0</v>
      </c>
      <c r="E4892" s="70">
        <f>VLOOKUP($B4892,Hosts!$A:$M,12,0)</f>
        <v>1</v>
      </c>
      <c r="F4892" t="str">
        <f>VLOOKUP($B4892,Hosts!$A:$M,13,0)</f>
        <v>Yes</v>
      </c>
      <c r="G4892" t="str">
        <f>INDEX(Hosts!$A:$M, MATCH(Places!$B4892,Hosts!$A:$A,0), MATCH(Places!G$1,Hosts!$A$1:$M$1,0))</f>
        <v>A few days or more</v>
      </c>
      <c r="H4892" s="70">
        <f>INDEX(Hosts!$A:$M, MATCH(Places!$B4892,Hosts!$A:$A,0), MATCH(Places!H$1,Hosts!$A$1:$M$1,0))</f>
        <v>0</v>
      </c>
      <c r="I4892" s="70">
        <f>INDEX(Hosts!$A:$M, MATCH(Places!$B4892,Hosts!$A:$A,0), MATCH(Places!I$1,Hosts!$A$1:$M$1,0))</f>
        <v>1</v>
      </c>
      <c r="J4892" t="str">
        <f>INDEX(Hosts!$A:$M, MATCH(Places!$B4892,Hosts!$A:$A,0), MATCH(Places!J$1,Hosts!$A$1:$M$1,0))</f>
        <v>Yes</v>
      </c>
      <c r="K4892">
        <v>9</v>
      </c>
      <c r="L4892" t="str">
        <f>VLOOKUP($K4892,Neighborhoods!$A:$C,2,0)</f>
        <v>Brooklyn</v>
      </c>
      <c r="M4892" t="str">
        <f>VLOOKUP($K4892,Neighborhoods!$A:$C,3,0)</f>
        <v>Crown Heights</v>
      </c>
      <c r="N4892" t="str">
        <f>INDEX(Neighborhoods!$A:$C, MATCH(Places!$K4892,Neighborhoods!$A:$A,0), MATCH(Places!N$1,Neighborhoods!$A$1:$C$1,0))</f>
        <v>Brooklyn</v>
      </c>
      <c r="O4892" t="str">
        <f>INDEX(Neighborhoods!$A:$C, MATCH(Places!$K4892,Neighborhoods!$A:$A,0), MATCH(Places!O$1,Neighborhoods!$A$1:$C$1,0))</f>
        <v>Crown Heights</v>
      </c>
      <c r="P4892" t="s">
        <v>11822</v>
      </c>
      <c r="Q4892" t="str">
        <f t="shared" si="304"/>
        <v>No</v>
      </c>
      <c r="R4892">
        <v>3</v>
      </c>
      <c r="S4892" t="str">
        <f t="shared" si="305"/>
        <v>Medium</v>
      </c>
      <c r="T4892" s="50">
        <v>125</v>
      </c>
      <c r="U4892" s="70">
        <f t="shared" si="306"/>
        <v>0.03</v>
      </c>
      <c r="V4892" s="52">
        <v>4.9400000000000004</v>
      </c>
      <c r="W4892" s="52" t="str" cm="1">
        <f t="array" ref="W4892">_xlfn.SWITCH(ROUND(V4892,0),5,"Excellent",4,"Good",3,"Ok","Bad")</f>
        <v>Excellent</v>
      </c>
      <c r="X4892">
        <v>18</v>
      </c>
      <c r="Y4892" t="str">
        <f t="shared" si="307"/>
        <v>No</v>
      </c>
      <c r="Z4892" s="68">
        <v>43647</v>
      </c>
      <c r="AA4892" s="68">
        <v>43812</v>
      </c>
      <c r="AB4892">
        <v>358</v>
      </c>
      <c r="AC4892" t="s">
        <v>15616</v>
      </c>
    </row>
    <row r="4893" spans="1:29" x14ac:dyDescent="0.3">
      <c r="A4893" t="s">
        <v>3416</v>
      </c>
      <c r="B4893">
        <v>3884</v>
      </c>
      <c r="C4893" t="str">
        <f>VLOOKUP($B4893,Hosts!$A:$M,10,0)</f>
        <v>Within a few hours</v>
      </c>
      <c r="D4893" s="70">
        <f>VLOOKUP($B4893,Hosts!$A:$M,11,0)</f>
        <v>1</v>
      </c>
      <c r="E4893" s="70">
        <f>VLOOKUP($B4893,Hosts!$A:$M,12,0)</f>
        <v>1</v>
      </c>
      <c r="F4893" t="str">
        <f>VLOOKUP($B4893,Hosts!$A:$M,13,0)</f>
        <v>Yes</v>
      </c>
      <c r="G4893" t="str">
        <f>INDEX(Hosts!$A:$M, MATCH(Places!$B4893,Hosts!$A:$A,0), MATCH(Places!G$1,Hosts!$A$1:$M$1,0))</f>
        <v>Within a few hours</v>
      </c>
      <c r="H4893" s="70">
        <f>INDEX(Hosts!$A:$M, MATCH(Places!$B4893,Hosts!$A:$A,0), MATCH(Places!H$1,Hosts!$A$1:$M$1,0))</f>
        <v>1</v>
      </c>
      <c r="I4893" s="70">
        <f>INDEX(Hosts!$A:$M, MATCH(Places!$B4893,Hosts!$A:$A,0), MATCH(Places!I$1,Hosts!$A$1:$M$1,0))</f>
        <v>1</v>
      </c>
      <c r="J4893" t="str">
        <f>INDEX(Hosts!$A:$M, MATCH(Places!$B4893,Hosts!$A:$A,0), MATCH(Places!J$1,Hosts!$A$1:$M$1,0))</f>
        <v>Yes</v>
      </c>
      <c r="K4893">
        <v>23</v>
      </c>
      <c r="L4893" t="str">
        <f>VLOOKUP($K4893,Neighborhoods!$A:$C,2,0)</f>
        <v>Queens</v>
      </c>
      <c r="M4893" t="str">
        <f>VLOOKUP($K4893,Neighborhoods!$A:$C,3,0)</f>
        <v>Jamaica</v>
      </c>
      <c r="N4893" t="str">
        <f>INDEX(Neighborhoods!$A:$C, MATCH(Places!$K4893,Neighborhoods!$A:$A,0), MATCH(Places!N$1,Neighborhoods!$A$1:$C$1,0))</f>
        <v>Queens</v>
      </c>
      <c r="O4893" t="str">
        <f>INDEX(Neighborhoods!$A:$C, MATCH(Places!$K4893,Neighborhoods!$A:$A,0), MATCH(Places!O$1,Neighborhoods!$A$1:$C$1,0))</f>
        <v>Jamaica</v>
      </c>
      <c r="P4893" t="s">
        <v>11822</v>
      </c>
      <c r="Q4893" t="str">
        <f t="shared" si="304"/>
        <v>No</v>
      </c>
      <c r="R4893">
        <v>6</v>
      </c>
      <c r="S4893" t="str">
        <f t="shared" si="305"/>
        <v>Large</v>
      </c>
      <c r="T4893" s="50">
        <v>166</v>
      </c>
      <c r="U4893" s="70">
        <f t="shared" si="306"/>
        <v>0.03</v>
      </c>
      <c r="V4893" s="52">
        <v>5</v>
      </c>
      <c r="W4893" s="52" t="str" cm="1">
        <f t="array" ref="W4893">_xlfn.SWITCH(ROUND(V4893,0),5,"Excellent",4,"Good",3,"Ok","Bad")</f>
        <v>Excellent</v>
      </c>
      <c r="X4893">
        <v>10</v>
      </c>
      <c r="Y4893" t="str">
        <f t="shared" si="307"/>
        <v>No</v>
      </c>
      <c r="Z4893" s="68">
        <v>43669</v>
      </c>
      <c r="AA4893" s="68">
        <v>43833</v>
      </c>
      <c r="AB4893">
        <v>89</v>
      </c>
      <c r="AC4893" t="s">
        <v>15615</v>
      </c>
    </row>
    <row r="4894" spans="1:29" x14ac:dyDescent="0.3">
      <c r="A4894" t="s">
        <v>3417</v>
      </c>
      <c r="B4894">
        <v>3890</v>
      </c>
      <c r="C4894" t="str">
        <f>VLOOKUP($B4894,Hosts!$A:$M,10,0)</f>
        <v>Within an hour</v>
      </c>
      <c r="D4894" s="70">
        <f>VLOOKUP($B4894,Hosts!$A:$M,11,0)</f>
        <v>1</v>
      </c>
      <c r="E4894" s="70">
        <f>VLOOKUP($B4894,Hosts!$A:$M,12,0)</f>
        <v>1</v>
      </c>
      <c r="F4894" t="str">
        <f>VLOOKUP($B4894,Hosts!$A:$M,13,0)</f>
        <v>No</v>
      </c>
      <c r="G4894" t="str">
        <f>INDEX(Hosts!$A:$M, MATCH(Places!$B4894,Hosts!$A:$A,0), MATCH(Places!G$1,Hosts!$A$1:$M$1,0))</f>
        <v>Within an hour</v>
      </c>
      <c r="H4894" s="70">
        <f>INDEX(Hosts!$A:$M, MATCH(Places!$B4894,Hosts!$A:$A,0), MATCH(Places!H$1,Hosts!$A$1:$M$1,0))</f>
        <v>1</v>
      </c>
      <c r="I4894" s="70">
        <f>INDEX(Hosts!$A:$M, MATCH(Places!$B4894,Hosts!$A:$A,0), MATCH(Places!I$1,Hosts!$A$1:$M$1,0))</f>
        <v>1</v>
      </c>
      <c r="J4894" t="str">
        <f>INDEX(Hosts!$A:$M, MATCH(Places!$B4894,Hosts!$A:$A,0), MATCH(Places!J$1,Hosts!$A$1:$M$1,0))</f>
        <v>No</v>
      </c>
      <c r="K4894">
        <v>7</v>
      </c>
      <c r="L4894" t="str">
        <f>VLOOKUP($K4894,Neighborhoods!$A:$C,2,0)</f>
        <v>Brooklyn</v>
      </c>
      <c r="M4894" t="str">
        <f>VLOOKUP($K4894,Neighborhoods!$A:$C,3,0)</f>
        <v>Bedford-Stuyvesant</v>
      </c>
      <c r="N4894" t="str">
        <f>INDEX(Neighborhoods!$A:$C, MATCH(Places!$K4894,Neighborhoods!$A:$A,0), MATCH(Places!N$1,Neighborhoods!$A$1:$C$1,0))</f>
        <v>Brooklyn</v>
      </c>
      <c r="O4894" t="str">
        <f>INDEX(Neighborhoods!$A:$C, MATCH(Places!$K4894,Neighborhoods!$A:$A,0), MATCH(Places!O$1,Neighborhoods!$A$1:$C$1,0))</f>
        <v>Bedford-Stuyvesant</v>
      </c>
      <c r="P4894" t="s">
        <v>11822</v>
      </c>
      <c r="Q4894" t="str">
        <f t="shared" si="304"/>
        <v>No</v>
      </c>
      <c r="R4894">
        <v>2</v>
      </c>
      <c r="S4894" t="str">
        <f t="shared" si="305"/>
        <v>Small</v>
      </c>
      <c r="T4894" s="50">
        <v>200</v>
      </c>
      <c r="U4894" s="70">
        <f t="shared" si="306"/>
        <v>0.04</v>
      </c>
      <c r="V4894" s="52">
        <v>5</v>
      </c>
      <c r="W4894" s="52" t="str" cm="1">
        <f t="array" ref="W4894">_xlfn.SWITCH(ROUND(V4894,0),5,"Excellent",4,"Good",3,"Ok","Bad")</f>
        <v>Excellent</v>
      </c>
      <c r="X4894">
        <v>4</v>
      </c>
      <c r="Y4894" t="str">
        <f t="shared" si="307"/>
        <v>No</v>
      </c>
      <c r="Z4894" s="68">
        <v>43702</v>
      </c>
      <c r="AA4894" s="68">
        <v>43722</v>
      </c>
      <c r="AB4894">
        <v>44</v>
      </c>
      <c r="AC4894" t="s">
        <v>15615</v>
      </c>
    </row>
    <row r="4895" spans="1:29" x14ac:dyDescent="0.3">
      <c r="A4895" t="s">
        <v>3418</v>
      </c>
      <c r="B4895">
        <v>3891</v>
      </c>
      <c r="C4895" t="str">
        <f>VLOOKUP($B4895,Hosts!$A:$M,10,0)</f>
        <v>Within an hour</v>
      </c>
      <c r="D4895" s="70">
        <f>VLOOKUP($B4895,Hosts!$A:$M,11,0)</f>
        <v>1</v>
      </c>
      <c r="E4895" s="70">
        <f>VLOOKUP($B4895,Hosts!$A:$M,12,0)</f>
        <v>0.97</v>
      </c>
      <c r="F4895" t="str">
        <f>VLOOKUP($B4895,Hosts!$A:$M,13,0)</f>
        <v>Yes</v>
      </c>
      <c r="G4895" t="str">
        <f>INDEX(Hosts!$A:$M, MATCH(Places!$B4895,Hosts!$A:$A,0), MATCH(Places!G$1,Hosts!$A$1:$M$1,0))</f>
        <v>Within an hour</v>
      </c>
      <c r="H4895" s="70">
        <f>INDEX(Hosts!$A:$M, MATCH(Places!$B4895,Hosts!$A:$A,0), MATCH(Places!H$1,Hosts!$A$1:$M$1,0))</f>
        <v>1</v>
      </c>
      <c r="I4895" s="70">
        <f>INDEX(Hosts!$A:$M, MATCH(Places!$B4895,Hosts!$A:$A,0), MATCH(Places!I$1,Hosts!$A$1:$M$1,0))</f>
        <v>0.97</v>
      </c>
      <c r="J4895" t="str">
        <f>INDEX(Hosts!$A:$M, MATCH(Places!$B4895,Hosts!$A:$A,0), MATCH(Places!J$1,Hosts!$A$1:$M$1,0))</f>
        <v>Yes</v>
      </c>
      <c r="K4895">
        <v>19</v>
      </c>
      <c r="L4895" t="str">
        <f>VLOOKUP($K4895,Neighborhoods!$A:$C,2,0)</f>
        <v>Manhattan</v>
      </c>
      <c r="M4895" t="str">
        <f>VLOOKUP($K4895,Neighborhoods!$A:$C,3,0)</f>
        <v>Upper East Side</v>
      </c>
      <c r="N4895" t="str">
        <f>INDEX(Neighborhoods!$A:$C, MATCH(Places!$K4895,Neighborhoods!$A:$A,0), MATCH(Places!N$1,Neighborhoods!$A$1:$C$1,0))</f>
        <v>Manhattan</v>
      </c>
      <c r="O4895" t="str">
        <f>INDEX(Neighborhoods!$A:$C, MATCH(Places!$K4895,Neighborhoods!$A:$A,0), MATCH(Places!O$1,Neighborhoods!$A$1:$C$1,0))</f>
        <v>Upper East Side</v>
      </c>
      <c r="P4895" t="s">
        <v>11822</v>
      </c>
      <c r="Q4895" t="str">
        <f t="shared" si="304"/>
        <v>No</v>
      </c>
      <c r="R4895">
        <v>2</v>
      </c>
      <c r="S4895" t="str">
        <f t="shared" si="305"/>
        <v>Small</v>
      </c>
      <c r="T4895" s="50">
        <v>225</v>
      </c>
      <c r="U4895" s="70">
        <f t="shared" si="306"/>
        <v>0.04</v>
      </c>
      <c r="V4895" s="52">
        <v>5</v>
      </c>
      <c r="W4895" s="52" t="str" cm="1">
        <f t="array" ref="W4895">_xlfn.SWITCH(ROUND(V4895,0),5,"Excellent",4,"Good",3,"Ok","Bad")</f>
        <v>Excellent</v>
      </c>
      <c r="X4895">
        <v>5</v>
      </c>
      <c r="Y4895" t="str">
        <f t="shared" si="307"/>
        <v>No</v>
      </c>
      <c r="Z4895" s="68">
        <v>43790</v>
      </c>
      <c r="AA4895" s="68">
        <v>44046</v>
      </c>
      <c r="AB4895">
        <v>364</v>
      </c>
      <c r="AC4895" t="s">
        <v>15615</v>
      </c>
    </row>
    <row r="4896" spans="1:29" x14ac:dyDescent="0.3">
      <c r="A4896" t="s">
        <v>3419</v>
      </c>
      <c r="B4896">
        <v>3891</v>
      </c>
      <c r="C4896" t="str">
        <f>VLOOKUP($B4896,Hosts!$A:$M,10,0)</f>
        <v>Within an hour</v>
      </c>
      <c r="D4896" s="70">
        <f>VLOOKUP($B4896,Hosts!$A:$M,11,0)</f>
        <v>1</v>
      </c>
      <c r="E4896" s="70">
        <f>VLOOKUP($B4896,Hosts!$A:$M,12,0)</f>
        <v>0.97</v>
      </c>
      <c r="F4896" t="str">
        <f>VLOOKUP($B4896,Hosts!$A:$M,13,0)</f>
        <v>Yes</v>
      </c>
      <c r="G4896" t="str">
        <f>INDEX(Hosts!$A:$M, MATCH(Places!$B4896,Hosts!$A:$A,0), MATCH(Places!G$1,Hosts!$A$1:$M$1,0))</f>
        <v>Within an hour</v>
      </c>
      <c r="H4896" s="70">
        <f>INDEX(Hosts!$A:$M, MATCH(Places!$B4896,Hosts!$A:$A,0), MATCH(Places!H$1,Hosts!$A$1:$M$1,0))</f>
        <v>1</v>
      </c>
      <c r="I4896" s="70">
        <f>INDEX(Hosts!$A:$M, MATCH(Places!$B4896,Hosts!$A:$A,0), MATCH(Places!I$1,Hosts!$A$1:$M$1,0))</f>
        <v>0.97</v>
      </c>
      <c r="J4896" t="str">
        <f>INDEX(Hosts!$A:$M, MATCH(Places!$B4896,Hosts!$A:$A,0), MATCH(Places!J$1,Hosts!$A$1:$M$1,0))</f>
        <v>Yes</v>
      </c>
      <c r="K4896">
        <v>19</v>
      </c>
      <c r="L4896" t="str">
        <f>VLOOKUP($K4896,Neighborhoods!$A:$C,2,0)</f>
        <v>Manhattan</v>
      </c>
      <c r="M4896" t="str">
        <f>VLOOKUP($K4896,Neighborhoods!$A:$C,3,0)</f>
        <v>Upper East Side</v>
      </c>
      <c r="N4896" t="str">
        <f>INDEX(Neighborhoods!$A:$C, MATCH(Places!$K4896,Neighborhoods!$A:$A,0), MATCH(Places!N$1,Neighborhoods!$A$1:$C$1,0))</f>
        <v>Manhattan</v>
      </c>
      <c r="O4896" t="str">
        <f>INDEX(Neighborhoods!$A:$C, MATCH(Places!$K4896,Neighborhoods!$A:$A,0), MATCH(Places!O$1,Neighborhoods!$A$1:$C$1,0))</f>
        <v>Upper East Side</v>
      </c>
      <c r="P4896" t="s">
        <v>11822</v>
      </c>
      <c r="Q4896" t="str">
        <f t="shared" si="304"/>
        <v>No</v>
      </c>
      <c r="R4896">
        <v>2</v>
      </c>
      <c r="S4896" t="str">
        <f t="shared" si="305"/>
        <v>Small</v>
      </c>
      <c r="T4896" s="50">
        <v>225</v>
      </c>
      <c r="U4896" s="70">
        <f t="shared" si="306"/>
        <v>0.04</v>
      </c>
      <c r="V4896" s="52">
        <v>5</v>
      </c>
      <c r="W4896" s="52" t="str" cm="1">
        <f t="array" ref="W4896">_xlfn.SWITCH(ROUND(V4896,0),5,"Excellent",4,"Good",3,"Ok","Bad")</f>
        <v>Excellent</v>
      </c>
      <c r="X4896">
        <v>5</v>
      </c>
      <c r="Y4896" t="str">
        <f t="shared" si="307"/>
        <v>No</v>
      </c>
      <c r="Z4896" s="68">
        <v>43772</v>
      </c>
      <c r="AA4896" s="68">
        <v>43985</v>
      </c>
      <c r="AB4896">
        <v>332</v>
      </c>
      <c r="AC4896" t="s">
        <v>15615</v>
      </c>
    </row>
    <row r="4897" spans="1:29" x14ac:dyDescent="0.3">
      <c r="A4897" t="s">
        <v>15432</v>
      </c>
      <c r="B4897">
        <v>3892</v>
      </c>
      <c r="C4897" t="str">
        <f>VLOOKUP($B4897,Hosts!$A:$M,10,0)</f>
        <v>Within an hour</v>
      </c>
      <c r="D4897" s="70">
        <f>VLOOKUP($B4897,Hosts!$A:$M,11,0)</f>
        <v>1</v>
      </c>
      <c r="E4897" s="70">
        <f>VLOOKUP($B4897,Hosts!$A:$M,12,0)</f>
        <v>0.96</v>
      </c>
      <c r="F4897" t="str">
        <f>VLOOKUP($B4897,Hosts!$A:$M,13,0)</f>
        <v>No</v>
      </c>
      <c r="G4897" t="str">
        <f>INDEX(Hosts!$A:$M, MATCH(Places!$B4897,Hosts!$A:$A,0), MATCH(Places!G$1,Hosts!$A$1:$M$1,0))</f>
        <v>Within an hour</v>
      </c>
      <c r="H4897" s="70">
        <f>INDEX(Hosts!$A:$M, MATCH(Places!$B4897,Hosts!$A:$A,0), MATCH(Places!H$1,Hosts!$A$1:$M$1,0))</f>
        <v>1</v>
      </c>
      <c r="I4897" s="70">
        <f>INDEX(Hosts!$A:$M, MATCH(Places!$B4897,Hosts!$A:$A,0), MATCH(Places!I$1,Hosts!$A$1:$M$1,0))</f>
        <v>0.96</v>
      </c>
      <c r="J4897" t="str">
        <f>INDEX(Hosts!$A:$M, MATCH(Places!$B4897,Hosts!$A:$A,0), MATCH(Places!J$1,Hosts!$A$1:$M$1,0))</f>
        <v>No</v>
      </c>
      <c r="K4897">
        <v>16</v>
      </c>
      <c r="L4897" t="str">
        <f>VLOOKUP($K4897,Neighborhoods!$A:$C,2,0)</f>
        <v>Manhattan</v>
      </c>
      <c r="M4897" t="str">
        <f>VLOOKUP($K4897,Neighborhoods!$A:$C,3,0)</f>
        <v>Harlem</v>
      </c>
      <c r="N4897" t="str">
        <f>INDEX(Neighborhoods!$A:$C, MATCH(Places!$K4897,Neighborhoods!$A:$A,0), MATCH(Places!N$1,Neighborhoods!$A$1:$C$1,0))</f>
        <v>Manhattan</v>
      </c>
      <c r="O4897" t="str">
        <f>INDEX(Neighborhoods!$A:$C, MATCH(Places!$K4897,Neighborhoods!$A:$A,0), MATCH(Places!O$1,Neighborhoods!$A$1:$C$1,0))</f>
        <v>Harlem</v>
      </c>
      <c r="P4897" t="s">
        <v>11822</v>
      </c>
      <c r="Q4897" t="str">
        <f t="shared" si="304"/>
        <v>No</v>
      </c>
      <c r="R4897">
        <v>4</v>
      </c>
      <c r="S4897" t="str">
        <f t="shared" si="305"/>
        <v>Medium</v>
      </c>
      <c r="T4897" s="50">
        <v>175</v>
      </c>
      <c r="U4897" s="70">
        <f t="shared" si="306"/>
        <v>0.03</v>
      </c>
      <c r="V4897" s="52">
        <v>5</v>
      </c>
      <c r="W4897" s="52" t="str" cm="1">
        <f t="array" ref="W4897">_xlfn.SWITCH(ROUND(V4897,0),5,"Excellent",4,"Good",3,"Ok","Bad")</f>
        <v>Excellent</v>
      </c>
      <c r="X4897">
        <v>20</v>
      </c>
      <c r="Y4897" t="str">
        <f t="shared" si="307"/>
        <v>No</v>
      </c>
      <c r="Z4897" s="68">
        <v>43710</v>
      </c>
      <c r="AA4897" s="68">
        <v>44024</v>
      </c>
      <c r="AB4897">
        <v>179</v>
      </c>
      <c r="AC4897" t="s">
        <v>15615</v>
      </c>
    </row>
    <row r="4898" spans="1:29" x14ac:dyDescent="0.3">
      <c r="A4898" t="s">
        <v>3420</v>
      </c>
      <c r="B4898">
        <v>2461</v>
      </c>
      <c r="C4898" t="str">
        <f>VLOOKUP($B4898,Hosts!$A:$M,10,0)</f>
        <v>Within an hour</v>
      </c>
      <c r="D4898" s="70">
        <f>VLOOKUP($B4898,Hosts!$A:$M,11,0)</f>
        <v>1</v>
      </c>
      <c r="E4898" s="70">
        <f>VLOOKUP($B4898,Hosts!$A:$M,12,0)</f>
        <v>0.87</v>
      </c>
      <c r="F4898" t="str">
        <f>VLOOKUP($B4898,Hosts!$A:$M,13,0)</f>
        <v>Yes</v>
      </c>
      <c r="G4898" t="str">
        <f>INDEX(Hosts!$A:$M, MATCH(Places!$B4898,Hosts!$A:$A,0), MATCH(Places!G$1,Hosts!$A$1:$M$1,0))</f>
        <v>Within an hour</v>
      </c>
      <c r="H4898" s="70">
        <f>INDEX(Hosts!$A:$M, MATCH(Places!$B4898,Hosts!$A:$A,0), MATCH(Places!H$1,Hosts!$A$1:$M$1,0))</f>
        <v>1</v>
      </c>
      <c r="I4898" s="70">
        <f>INDEX(Hosts!$A:$M, MATCH(Places!$B4898,Hosts!$A:$A,0), MATCH(Places!I$1,Hosts!$A$1:$M$1,0))</f>
        <v>0.87</v>
      </c>
      <c r="J4898" t="str">
        <f>INDEX(Hosts!$A:$M, MATCH(Places!$B4898,Hosts!$A:$A,0), MATCH(Places!J$1,Hosts!$A$1:$M$1,0))</f>
        <v>Yes</v>
      </c>
      <c r="K4898">
        <v>7</v>
      </c>
      <c r="L4898" t="str">
        <f>VLOOKUP($K4898,Neighborhoods!$A:$C,2,0)</f>
        <v>Brooklyn</v>
      </c>
      <c r="M4898" t="str">
        <f>VLOOKUP($K4898,Neighborhoods!$A:$C,3,0)</f>
        <v>Bedford-Stuyvesant</v>
      </c>
      <c r="N4898" t="str">
        <f>INDEX(Neighborhoods!$A:$C, MATCH(Places!$K4898,Neighborhoods!$A:$A,0), MATCH(Places!N$1,Neighborhoods!$A$1:$C$1,0))</f>
        <v>Brooklyn</v>
      </c>
      <c r="O4898" t="str">
        <f>INDEX(Neighborhoods!$A:$C, MATCH(Places!$K4898,Neighborhoods!$A:$A,0), MATCH(Places!O$1,Neighborhoods!$A$1:$C$1,0))</f>
        <v>Bedford-Stuyvesant</v>
      </c>
      <c r="P4898" t="s">
        <v>11822</v>
      </c>
      <c r="Q4898" t="str">
        <f t="shared" si="304"/>
        <v>No</v>
      </c>
      <c r="R4898">
        <v>2</v>
      </c>
      <c r="S4898" t="str">
        <f t="shared" si="305"/>
        <v>Small</v>
      </c>
      <c r="T4898" s="50">
        <v>68</v>
      </c>
      <c r="U4898" s="70">
        <f t="shared" si="306"/>
        <v>0.03</v>
      </c>
      <c r="V4898" s="52">
        <v>5</v>
      </c>
      <c r="W4898" s="52" t="str" cm="1">
        <f t="array" ref="W4898">_xlfn.SWITCH(ROUND(V4898,0),5,"Excellent",4,"Good",3,"Ok","Bad")</f>
        <v>Excellent</v>
      </c>
      <c r="X4898">
        <v>19</v>
      </c>
      <c r="Y4898" t="str">
        <f t="shared" si="307"/>
        <v>No</v>
      </c>
      <c r="Z4898" s="68">
        <v>43634</v>
      </c>
      <c r="AA4898" s="68">
        <v>44036</v>
      </c>
      <c r="AB4898">
        <v>0</v>
      </c>
      <c r="AC4898" t="s">
        <v>15615</v>
      </c>
    </row>
    <row r="4899" spans="1:29" x14ac:dyDescent="0.3">
      <c r="A4899" t="s">
        <v>14325</v>
      </c>
      <c r="B4899">
        <v>3275</v>
      </c>
      <c r="C4899" t="str">
        <f>VLOOKUP($B4899,Hosts!$A:$M,10,0)</f>
        <v>Within a few hours</v>
      </c>
      <c r="D4899" s="70">
        <f>VLOOKUP($B4899,Hosts!$A:$M,11,0)</f>
        <v>0.93</v>
      </c>
      <c r="E4899" s="70">
        <f>VLOOKUP($B4899,Hosts!$A:$M,12,0)</f>
        <v>0.97</v>
      </c>
      <c r="F4899" t="str">
        <f>VLOOKUP($B4899,Hosts!$A:$M,13,0)</f>
        <v>Yes</v>
      </c>
      <c r="G4899" t="str">
        <f>INDEX(Hosts!$A:$M, MATCH(Places!$B4899,Hosts!$A:$A,0), MATCH(Places!G$1,Hosts!$A$1:$M$1,0))</f>
        <v>Within a few hours</v>
      </c>
      <c r="H4899" s="70">
        <f>INDEX(Hosts!$A:$M, MATCH(Places!$B4899,Hosts!$A:$A,0), MATCH(Places!H$1,Hosts!$A$1:$M$1,0))</f>
        <v>0.93</v>
      </c>
      <c r="I4899" s="70">
        <f>INDEX(Hosts!$A:$M, MATCH(Places!$B4899,Hosts!$A:$A,0), MATCH(Places!I$1,Hosts!$A$1:$M$1,0))</f>
        <v>0.97</v>
      </c>
      <c r="J4899" t="str">
        <f>INDEX(Hosts!$A:$M, MATCH(Places!$B4899,Hosts!$A:$A,0), MATCH(Places!J$1,Hosts!$A$1:$M$1,0))</f>
        <v>Yes</v>
      </c>
      <c r="K4899">
        <v>25</v>
      </c>
      <c r="L4899" t="str">
        <f>VLOOKUP($K4899,Neighborhoods!$A:$C,2,0)</f>
        <v>Queens</v>
      </c>
      <c r="M4899" t="str">
        <f>VLOOKUP($K4899,Neighborhoods!$A:$C,3,0)</f>
        <v>Ridgewood</v>
      </c>
      <c r="N4899" t="str">
        <f>INDEX(Neighborhoods!$A:$C, MATCH(Places!$K4899,Neighborhoods!$A:$A,0), MATCH(Places!N$1,Neighborhoods!$A$1:$C$1,0))</f>
        <v>Queens</v>
      </c>
      <c r="O4899" t="str">
        <f>INDEX(Neighborhoods!$A:$C, MATCH(Places!$K4899,Neighborhoods!$A:$A,0), MATCH(Places!O$1,Neighborhoods!$A$1:$C$1,0))</f>
        <v>Ridgewood</v>
      </c>
      <c r="P4899" t="s">
        <v>11822</v>
      </c>
      <c r="Q4899" t="str">
        <f t="shared" si="304"/>
        <v>No</v>
      </c>
      <c r="R4899">
        <v>10</v>
      </c>
      <c r="S4899" t="str">
        <f t="shared" si="305"/>
        <v>Large</v>
      </c>
      <c r="T4899" s="50">
        <v>375</v>
      </c>
      <c r="U4899" s="70">
        <f t="shared" si="306"/>
        <v>0.04</v>
      </c>
      <c r="V4899" s="52">
        <v>4.97</v>
      </c>
      <c r="W4899" s="52" t="str" cm="1">
        <f t="array" ref="W4899">_xlfn.SWITCH(ROUND(V4899,0),5,"Excellent",4,"Good",3,"Ok","Bad")</f>
        <v>Excellent</v>
      </c>
      <c r="X4899">
        <v>38</v>
      </c>
      <c r="Y4899" t="str">
        <f t="shared" si="307"/>
        <v>No</v>
      </c>
      <c r="Z4899" s="68">
        <v>43629</v>
      </c>
      <c r="AA4899" s="68">
        <v>44004</v>
      </c>
      <c r="AB4899">
        <v>124</v>
      </c>
      <c r="AC4899" t="s">
        <v>15616</v>
      </c>
    </row>
    <row r="4900" spans="1:29" x14ac:dyDescent="0.3">
      <c r="A4900" t="s">
        <v>3421</v>
      </c>
      <c r="B4900">
        <v>3175</v>
      </c>
      <c r="C4900" t="str">
        <f>VLOOKUP($B4900,Hosts!$A:$M,10,0)</f>
        <v>Within an hour</v>
      </c>
      <c r="D4900" s="70">
        <f>VLOOKUP($B4900,Hosts!$A:$M,11,0)</f>
        <v>1</v>
      </c>
      <c r="E4900" s="70">
        <f>VLOOKUP($B4900,Hosts!$A:$M,12,0)</f>
        <v>1</v>
      </c>
      <c r="F4900" t="str">
        <f>VLOOKUP($B4900,Hosts!$A:$M,13,0)</f>
        <v>Yes</v>
      </c>
      <c r="G4900" t="str">
        <f>INDEX(Hosts!$A:$M, MATCH(Places!$B4900,Hosts!$A:$A,0), MATCH(Places!G$1,Hosts!$A$1:$M$1,0))</f>
        <v>Within an hour</v>
      </c>
      <c r="H4900" s="70">
        <f>INDEX(Hosts!$A:$M, MATCH(Places!$B4900,Hosts!$A:$A,0), MATCH(Places!H$1,Hosts!$A$1:$M$1,0))</f>
        <v>1</v>
      </c>
      <c r="I4900" s="70">
        <f>INDEX(Hosts!$A:$M, MATCH(Places!$B4900,Hosts!$A:$A,0), MATCH(Places!I$1,Hosts!$A$1:$M$1,0))</f>
        <v>1</v>
      </c>
      <c r="J4900" t="str">
        <f>INDEX(Hosts!$A:$M, MATCH(Places!$B4900,Hosts!$A:$A,0), MATCH(Places!J$1,Hosts!$A$1:$M$1,0))</f>
        <v>Yes</v>
      </c>
      <c r="K4900">
        <v>26</v>
      </c>
      <c r="L4900" t="str">
        <f>VLOOKUP($K4900,Neighborhoods!$A:$C,2,0)</f>
        <v>Queens</v>
      </c>
      <c r="M4900" t="str">
        <f>VLOOKUP($K4900,Neighborhoods!$A:$C,3,0)</f>
        <v>Sunnyside</v>
      </c>
      <c r="N4900" t="str">
        <f>INDEX(Neighborhoods!$A:$C, MATCH(Places!$K4900,Neighborhoods!$A:$A,0), MATCH(Places!N$1,Neighborhoods!$A$1:$C$1,0))</f>
        <v>Queens</v>
      </c>
      <c r="O4900" t="str">
        <f>INDEX(Neighborhoods!$A:$C, MATCH(Places!$K4900,Neighborhoods!$A:$A,0), MATCH(Places!O$1,Neighborhoods!$A$1:$C$1,0))</f>
        <v>Sunnyside</v>
      </c>
      <c r="P4900" t="s">
        <v>11822</v>
      </c>
      <c r="Q4900" t="str">
        <f t="shared" si="304"/>
        <v>No</v>
      </c>
      <c r="R4900">
        <v>2</v>
      </c>
      <c r="S4900" t="str">
        <f t="shared" si="305"/>
        <v>Small</v>
      </c>
      <c r="T4900" s="50">
        <v>114</v>
      </c>
      <c r="U4900" s="70">
        <f t="shared" si="306"/>
        <v>0.03</v>
      </c>
      <c r="V4900" s="52">
        <v>4.97</v>
      </c>
      <c r="W4900" s="52" t="str" cm="1">
        <f t="array" ref="W4900">_xlfn.SWITCH(ROUND(V4900,0),5,"Excellent",4,"Good",3,"Ok","Bad")</f>
        <v>Excellent</v>
      </c>
      <c r="X4900">
        <v>37</v>
      </c>
      <c r="Y4900" t="str">
        <f t="shared" si="307"/>
        <v>No</v>
      </c>
      <c r="Z4900" s="68">
        <v>43623</v>
      </c>
      <c r="AA4900" s="68">
        <v>43899</v>
      </c>
      <c r="AB4900">
        <v>97</v>
      </c>
      <c r="AC4900" t="s">
        <v>15616</v>
      </c>
    </row>
    <row r="4901" spans="1:29" x14ac:dyDescent="0.3">
      <c r="A4901" t="s">
        <v>3422</v>
      </c>
      <c r="B4901">
        <v>1834</v>
      </c>
      <c r="C4901" t="str">
        <f>VLOOKUP($B4901,Hosts!$A:$M,10,0)</f>
        <v>Within an hour</v>
      </c>
      <c r="D4901" s="70">
        <f>VLOOKUP($B4901,Hosts!$A:$M,11,0)</f>
        <v>0.8</v>
      </c>
      <c r="E4901" s="70">
        <f>VLOOKUP($B4901,Hosts!$A:$M,12,0)</f>
        <v>0.96</v>
      </c>
      <c r="F4901" t="str">
        <f>VLOOKUP($B4901,Hosts!$A:$M,13,0)</f>
        <v>Yes</v>
      </c>
      <c r="G4901" t="str">
        <f>INDEX(Hosts!$A:$M, MATCH(Places!$B4901,Hosts!$A:$A,0), MATCH(Places!G$1,Hosts!$A$1:$M$1,0))</f>
        <v>Within an hour</v>
      </c>
      <c r="H4901" s="70">
        <f>INDEX(Hosts!$A:$M, MATCH(Places!$B4901,Hosts!$A:$A,0), MATCH(Places!H$1,Hosts!$A$1:$M$1,0))</f>
        <v>0.8</v>
      </c>
      <c r="I4901" s="70">
        <f>INDEX(Hosts!$A:$M, MATCH(Places!$B4901,Hosts!$A:$A,0), MATCH(Places!I$1,Hosts!$A$1:$M$1,0))</f>
        <v>0.96</v>
      </c>
      <c r="J4901" t="str">
        <f>INDEX(Hosts!$A:$M, MATCH(Places!$B4901,Hosts!$A:$A,0), MATCH(Places!J$1,Hosts!$A$1:$M$1,0))</f>
        <v>Yes</v>
      </c>
      <c r="K4901">
        <v>12</v>
      </c>
      <c r="L4901" t="str">
        <f>VLOOKUP($K4901,Neighborhoods!$A:$C,2,0)</f>
        <v>Brooklyn</v>
      </c>
      <c r="M4901" t="str">
        <f>VLOOKUP($K4901,Neighborhoods!$A:$C,3,0)</f>
        <v>Williamsburg</v>
      </c>
      <c r="N4901" t="str">
        <f>INDEX(Neighborhoods!$A:$C, MATCH(Places!$K4901,Neighborhoods!$A:$A,0), MATCH(Places!N$1,Neighborhoods!$A$1:$C$1,0))</f>
        <v>Brooklyn</v>
      </c>
      <c r="O4901" t="str">
        <f>INDEX(Neighborhoods!$A:$C, MATCH(Places!$K4901,Neighborhoods!$A:$A,0), MATCH(Places!O$1,Neighborhoods!$A$1:$C$1,0))</f>
        <v>Williamsburg</v>
      </c>
      <c r="P4901" t="s">
        <v>11822</v>
      </c>
      <c r="Q4901" t="str">
        <f t="shared" si="304"/>
        <v>No</v>
      </c>
      <c r="R4901">
        <v>4</v>
      </c>
      <c r="S4901" t="str">
        <f t="shared" si="305"/>
        <v>Medium</v>
      </c>
      <c r="T4901" s="50">
        <v>308</v>
      </c>
      <c r="U4901" s="70">
        <f t="shared" si="306"/>
        <v>0.04</v>
      </c>
      <c r="V4901" s="52">
        <v>5</v>
      </c>
      <c r="W4901" s="52" t="str" cm="1">
        <f t="array" ref="W4901">_xlfn.SWITCH(ROUND(V4901,0),5,"Excellent",4,"Good",3,"Ok","Bad")</f>
        <v>Excellent</v>
      </c>
      <c r="X4901">
        <v>17</v>
      </c>
      <c r="Y4901" t="str">
        <f t="shared" si="307"/>
        <v>No</v>
      </c>
      <c r="Z4901" s="68">
        <v>43636</v>
      </c>
      <c r="AA4901" s="68">
        <v>44027</v>
      </c>
      <c r="AB4901">
        <v>146</v>
      </c>
      <c r="AC4901" t="s">
        <v>15616</v>
      </c>
    </row>
    <row r="4902" spans="1:29" x14ac:dyDescent="0.3">
      <c r="A4902" t="s">
        <v>3423</v>
      </c>
      <c r="B4902">
        <v>3893</v>
      </c>
      <c r="C4902" t="str">
        <f>VLOOKUP($B4902,Hosts!$A:$M,10,0)</f>
        <v>Within a few hours</v>
      </c>
      <c r="D4902" s="70">
        <f>VLOOKUP($B4902,Hosts!$A:$M,11,0)</f>
        <v>1</v>
      </c>
      <c r="E4902" s="70">
        <f>VLOOKUP($B4902,Hosts!$A:$M,12,0)</f>
        <v>0.96</v>
      </c>
      <c r="F4902" t="str">
        <f>VLOOKUP($B4902,Hosts!$A:$M,13,0)</f>
        <v>Yes</v>
      </c>
      <c r="G4902" t="str">
        <f>INDEX(Hosts!$A:$M, MATCH(Places!$B4902,Hosts!$A:$A,0), MATCH(Places!G$1,Hosts!$A$1:$M$1,0))</f>
        <v>Within a few hours</v>
      </c>
      <c r="H4902" s="70">
        <f>INDEX(Hosts!$A:$M, MATCH(Places!$B4902,Hosts!$A:$A,0), MATCH(Places!H$1,Hosts!$A$1:$M$1,0))</f>
        <v>1</v>
      </c>
      <c r="I4902" s="70">
        <f>INDEX(Hosts!$A:$M, MATCH(Places!$B4902,Hosts!$A:$A,0), MATCH(Places!I$1,Hosts!$A$1:$M$1,0))</f>
        <v>0.96</v>
      </c>
      <c r="J4902" t="str">
        <f>INDEX(Hosts!$A:$M, MATCH(Places!$B4902,Hosts!$A:$A,0), MATCH(Places!J$1,Hosts!$A$1:$M$1,0))</f>
        <v>Yes</v>
      </c>
      <c r="K4902">
        <v>17</v>
      </c>
      <c r="L4902" t="str">
        <f>VLOOKUP($K4902,Neighborhoods!$A:$C,2,0)</f>
        <v>Manhattan</v>
      </c>
      <c r="M4902" t="str">
        <f>VLOOKUP($K4902,Neighborhoods!$A:$C,3,0)</f>
        <v>Hell's Kitchen</v>
      </c>
      <c r="N4902" t="str">
        <f>INDEX(Neighborhoods!$A:$C, MATCH(Places!$K4902,Neighborhoods!$A:$A,0), MATCH(Places!N$1,Neighborhoods!$A$1:$C$1,0))</f>
        <v>Manhattan</v>
      </c>
      <c r="O4902" t="str">
        <f>INDEX(Neighborhoods!$A:$C, MATCH(Places!$K4902,Neighborhoods!$A:$A,0), MATCH(Places!O$1,Neighborhoods!$A$1:$C$1,0))</f>
        <v>Hell's Kitchen</v>
      </c>
      <c r="P4902" t="s">
        <v>11822</v>
      </c>
      <c r="Q4902" t="str">
        <f t="shared" si="304"/>
        <v>No</v>
      </c>
      <c r="R4902">
        <v>7</v>
      </c>
      <c r="S4902" t="str">
        <f t="shared" si="305"/>
        <v>Large</v>
      </c>
      <c r="T4902" s="50">
        <v>239</v>
      </c>
      <c r="U4902" s="70">
        <f t="shared" si="306"/>
        <v>0.04</v>
      </c>
      <c r="V4902" s="52">
        <v>4.9000000000000004</v>
      </c>
      <c r="W4902" s="52" t="str" cm="1">
        <f t="array" ref="W4902">_xlfn.SWITCH(ROUND(V4902,0),5,"Excellent",4,"Good",3,"Ok","Bad")</f>
        <v>Excellent</v>
      </c>
      <c r="X4902">
        <v>50</v>
      </c>
      <c r="Y4902" t="str">
        <f t="shared" si="307"/>
        <v>No</v>
      </c>
      <c r="Z4902" s="68">
        <v>43639</v>
      </c>
      <c r="AA4902" s="68">
        <v>43904</v>
      </c>
      <c r="AB4902">
        <v>344</v>
      </c>
      <c r="AC4902" t="s">
        <v>15615</v>
      </c>
    </row>
    <row r="4903" spans="1:29" x14ac:dyDescent="0.3">
      <c r="A4903" t="s">
        <v>3425</v>
      </c>
      <c r="B4903">
        <v>3275</v>
      </c>
      <c r="C4903" t="str">
        <f>VLOOKUP($B4903,Hosts!$A:$M,10,0)</f>
        <v>Within a few hours</v>
      </c>
      <c r="D4903" s="70">
        <f>VLOOKUP($B4903,Hosts!$A:$M,11,0)</f>
        <v>0.93</v>
      </c>
      <c r="E4903" s="70">
        <f>VLOOKUP($B4903,Hosts!$A:$M,12,0)</f>
        <v>0.97</v>
      </c>
      <c r="F4903" t="str">
        <f>VLOOKUP($B4903,Hosts!$A:$M,13,0)</f>
        <v>Yes</v>
      </c>
      <c r="G4903" t="str">
        <f>INDEX(Hosts!$A:$M, MATCH(Places!$B4903,Hosts!$A:$A,0), MATCH(Places!G$1,Hosts!$A$1:$M$1,0))</f>
        <v>Within a few hours</v>
      </c>
      <c r="H4903" s="70">
        <f>INDEX(Hosts!$A:$M, MATCH(Places!$B4903,Hosts!$A:$A,0), MATCH(Places!H$1,Hosts!$A$1:$M$1,0))</f>
        <v>0.93</v>
      </c>
      <c r="I4903" s="70">
        <f>INDEX(Hosts!$A:$M, MATCH(Places!$B4903,Hosts!$A:$A,0), MATCH(Places!I$1,Hosts!$A$1:$M$1,0))</f>
        <v>0.97</v>
      </c>
      <c r="J4903" t="str">
        <f>INDEX(Hosts!$A:$M, MATCH(Places!$B4903,Hosts!$A:$A,0), MATCH(Places!J$1,Hosts!$A$1:$M$1,0))</f>
        <v>Yes</v>
      </c>
      <c r="K4903">
        <v>25</v>
      </c>
      <c r="L4903" t="str">
        <f>VLOOKUP($K4903,Neighborhoods!$A:$C,2,0)</f>
        <v>Queens</v>
      </c>
      <c r="M4903" t="str">
        <f>VLOOKUP($K4903,Neighborhoods!$A:$C,3,0)</f>
        <v>Ridgewood</v>
      </c>
      <c r="N4903" t="str">
        <f>INDEX(Neighborhoods!$A:$C, MATCH(Places!$K4903,Neighborhoods!$A:$A,0), MATCH(Places!N$1,Neighborhoods!$A$1:$C$1,0))</f>
        <v>Queens</v>
      </c>
      <c r="O4903" t="str">
        <f>INDEX(Neighborhoods!$A:$C, MATCH(Places!$K4903,Neighborhoods!$A:$A,0), MATCH(Places!O$1,Neighborhoods!$A$1:$C$1,0))</f>
        <v>Ridgewood</v>
      </c>
      <c r="P4903" t="s">
        <v>1</v>
      </c>
      <c r="Q4903" t="str">
        <f t="shared" si="304"/>
        <v>Yes</v>
      </c>
      <c r="R4903">
        <v>2</v>
      </c>
      <c r="S4903" t="str">
        <f t="shared" si="305"/>
        <v>Small</v>
      </c>
      <c r="T4903" s="50">
        <v>165</v>
      </c>
      <c r="U4903" s="70">
        <f t="shared" si="306"/>
        <v>0.03</v>
      </c>
      <c r="V4903" s="52">
        <v>5</v>
      </c>
      <c r="W4903" s="52" t="str" cm="1">
        <f t="array" ref="W4903">_xlfn.SWITCH(ROUND(V4903,0),5,"Excellent",4,"Good",3,"Ok","Bad")</f>
        <v>Excellent</v>
      </c>
      <c r="X4903">
        <v>15</v>
      </c>
      <c r="Y4903" t="str">
        <f t="shared" si="307"/>
        <v>No</v>
      </c>
      <c r="Z4903" s="68">
        <v>43665</v>
      </c>
      <c r="AA4903" s="68">
        <v>43917</v>
      </c>
      <c r="AB4903">
        <v>137</v>
      </c>
      <c r="AC4903" t="s">
        <v>15615</v>
      </c>
    </row>
    <row r="4904" spans="1:29" x14ac:dyDescent="0.3">
      <c r="A4904" t="s">
        <v>3426</v>
      </c>
      <c r="B4904">
        <v>3023</v>
      </c>
      <c r="C4904" t="str">
        <f>VLOOKUP($B4904,Hosts!$A:$M,10,0)</f>
        <v>Within an hour</v>
      </c>
      <c r="D4904" s="70">
        <f>VLOOKUP($B4904,Hosts!$A:$M,11,0)</f>
        <v>1</v>
      </c>
      <c r="E4904" s="70">
        <f>VLOOKUP($B4904,Hosts!$A:$M,12,0)</f>
        <v>1</v>
      </c>
      <c r="F4904" t="str">
        <f>VLOOKUP($B4904,Hosts!$A:$M,13,0)</f>
        <v>No</v>
      </c>
      <c r="G4904" t="str">
        <f>INDEX(Hosts!$A:$M, MATCH(Places!$B4904,Hosts!$A:$A,0), MATCH(Places!G$1,Hosts!$A$1:$M$1,0))</f>
        <v>Within an hour</v>
      </c>
      <c r="H4904" s="70">
        <f>INDEX(Hosts!$A:$M, MATCH(Places!$B4904,Hosts!$A:$A,0), MATCH(Places!H$1,Hosts!$A$1:$M$1,0))</f>
        <v>1</v>
      </c>
      <c r="I4904" s="70">
        <f>INDEX(Hosts!$A:$M, MATCH(Places!$B4904,Hosts!$A:$A,0), MATCH(Places!I$1,Hosts!$A$1:$M$1,0))</f>
        <v>1</v>
      </c>
      <c r="J4904" t="str">
        <f>INDEX(Hosts!$A:$M, MATCH(Places!$B4904,Hosts!$A:$A,0), MATCH(Places!J$1,Hosts!$A$1:$M$1,0))</f>
        <v>No</v>
      </c>
      <c r="K4904">
        <v>8</v>
      </c>
      <c r="L4904" t="str">
        <f>VLOOKUP($K4904,Neighborhoods!$A:$C,2,0)</f>
        <v>Brooklyn</v>
      </c>
      <c r="M4904" t="str">
        <f>VLOOKUP($K4904,Neighborhoods!$A:$C,3,0)</f>
        <v>Bushwick</v>
      </c>
      <c r="N4904" t="str">
        <f>INDEX(Neighborhoods!$A:$C, MATCH(Places!$K4904,Neighborhoods!$A:$A,0), MATCH(Places!N$1,Neighborhoods!$A$1:$C$1,0))</f>
        <v>Brooklyn</v>
      </c>
      <c r="O4904" t="str">
        <f>INDEX(Neighborhoods!$A:$C, MATCH(Places!$K4904,Neighborhoods!$A:$A,0), MATCH(Places!O$1,Neighborhoods!$A$1:$C$1,0))</f>
        <v>Bushwick</v>
      </c>
      <c r="P4904" t="s">
        <v>11822</v>
      </c>
      <c r="Q4904" t="str">
        <f t="shared" si="304"/>
        <v>No</v>
      </c>
      <c r="R4904">
        <v>7</v>
      </c>
      <c r="S4904" t="str">
        <f t="shared" si="305"/>
        <v>Large</v>
      </c>
      <c r="T4904" s="50">
        <v>175</v>
      </c>
      <c r="U4904" s="70">
        <f t="shared" si="306"/>
        <v>0.03</v>
      </c>
      <c r="V4904" s="52">
        <v>4.67</v>
      </c>
      <c r="W4904" s="52" t="str" cm="1">
        <f t="array" ref="W4904">_xlfn.SWITCH(ROUND(V4904,0),5,"Excellent",4,"Good",3,"Ok","Bad")</f>
        <v>Excellent</v>
      </c>
      <c r="X4904">
        <v>15</v>
      </c>
      <c r="Y4904" t="str">
        <f t="shared" si="307"/>
        <v>No</v>
      </c>
      <c r="Z4904" s="68">
        <v>43632</v>
      </c>
      <c r="AA4904" s="68">
        <v>43833</v>
      </c>
      <c r="AB4904">
        <v>365</v>
      </c>
      <c r="AC4904" t="s">
        <v>15616</v>
      </c>
    </row>
    <row r="4905" spans="1:29" x14ac:dyDescent="0.3">
      <c r="A4905" t="s">
        <v>14210</v>
      </c>
      <c r="B4905">
        <v>2804</v>
      </c>
      <c r="C4905" t="str">
        <f>VLOOKUP($B4905,Hosts!$A:$M,10,0)</f>
        <v>Within an hour</v>
      </c>
      <c r="D4905" s="70">
        <f>VLOOKUP($B4905,Hosts!$A:$M,11,0)</f>
        <v>1</v>
      </c>
      <c r="E4905" s="70">
        <f>VLOOKUP($B4905,Hosts!$A:$M,12,0)</f>
        <v>0.96</v>
      </c>
      <c r="F4905" t="str">
        <f>VLOOKUP($B4905,Hosts!$A:$M,13,0)</f>
        <v>Yes</v>
      </c>
      <c r="G4905" t="str">
        <f>INDEX(Hosts!$A:$M, MATCH(Places!$B4905,Hosts!$A:$A,0), MATCH(Places!G$1,Hosts!$A$1:$M$1,0))</f>
        <v>Within an hour</v>
      </c>
      <c r="H4905" s="70">
        <f>INDEX(Hosts!$A:$M, MATCH(Places!$B4905,Hosts!$A:$A,0), MATCH(Places!H$1,Hosts!$A$1:$M$1,0))</f>
        <v>1</v>
      </c>
      <c r="I4905" s="70">
        <f>INDEX(Hosts!$A:$M, MATCH(Places!$B4905,Hosts!$A:$A,0), MATCH(Places!I$1,Hosts!$A$1:$M$1,0))</f>
        <v>0.96</v>
      </c>
      <c r="J4905" t="str">
        <f>INDEX(Hosts!$A:$M, MATCH(Places!$B4905,Hosts!$A:$A,0), MATCH(Places!J$1,Hosts!$A$1:$M$1,0))</f>
        <v>Yes</v>
      </c>
      <c r="K4905">
        <v>23</v>
      </c>
      <c r="L4905" t="str">
        <f>VLOOKUP($K4905,Neighborhoods!$A:$C,2,0)</f>
        <v>Queens</v>
      </c>
      <c r="M4905" t="str">
        <f>VLOOKUP($K4905,Neighborhoods!$A:$C,3,0)</f>
        <v>Jamaica</v>
      </c>
      <c r="N4905" t="str">
        <f>INDEX(Neighborhoods!$A:$C, MATCH(Places!$K4905,Neighborhoods!$A:$A,0), MATCH(Places!N$1,Neighborhoods!$A$1:$C$1,0))</f>
        <v>Queens</v>
      </c>
      <c r="O4905" t="str">
        <f>INDEX(Neighborhoods!$A:$C, MATCH(Places!$K4905,Neighborhoods!$A:$A,0), MATCH(Places!O$1,Neighborhoods!$A$1:$C$1,0))</f>
        <v>Jamaica</v>
      </c>
      <c r="P4905" t="s">
        <v>1</v>
      </c>
      <c r="Q4905" t="str">
        <f t="shared" si="304"/>
        <v>Yes</v>
      </c>
      <c r="R4905">
        <v>2</v>
      </c>
      <c r="S4905" t="str">
        <f t="shared" si="305"/>
        <v>Small</v>
      </c>
      <c r="T4905" s="50">
        <v>150</v>
      </c>
      <c r="U4905" s="70">
        <f t="shared" si="306"/>
        <v>0.03</v>
      </c>
      <c r="V4905" s="52">
        <v>5</v>
      </c>
      <c r="W4905" s="52" t="str" cm="1">
        <f t="array" ref="W4905">_xlfn.SWITCH(ROUND(V4905,0),5,"Excellent",4,"Good",3,"Ok","Bad")</f>
        <v>Excellent</v>
      </c>
      <c r="X4905">
        <v>4</v>
      </c>
      <c r="Y4905" t="str">
        <f t="shared" si="307"/>
        <v>No</v>
      </c>
      <c r="Z4905" s="68">
        <v>43649</v>
      </c>
      <c r="AA4905" s="68">
        <v>43877</v>
      </c>
      <c r="AB4905">
        <v>364</v>
      </c>
      <c r="AC4905" t="s">
        <v>15615</v>
      </c>
    </row>
    <row r="4906" spans="1:29" x14ac:dyDescent="0.3">
      <c r="A4906" t="s">
        <v>14603</v>
      </c>
      <c r="B4906">
        <v>3894</v>
      </c>
      <c r="C4906" t="str">
        <f>VLOOKUP($B4906,Hosts!$A:$M,10,0)</f>
        <v>Within a few hours</v>
      </c>
      <c r="D4906" s="70">
        <f>VLOOKUP($B4906,Hosts!$A:$M,11,0)</f>
        <v>1</v>
      </c>
      <c r="E4906" s="70">
        <f>VLOOKUP($B4906,Hosts!$A:$M,12,0)</f>
        <v>0.95</v>
      </c>
      <c r="F4906" t="str">
        <f>VLOOKUP($B4906,Hosts!$A:$M,13,0)</f>
        <v>Yes</v>
      </c>
      <c r="G4906" t="str">
        <f>INDEX(Hosts!$A:$M, MATCH(Places!$B4906,Hosts!$A:$A,0), MATCH(Places!G$1,Hosts!$A$1:$M$1,0))</f>
        <v>Within a few hours</v>
      </c>
      <c r="H4906" s="70">
        <f>INDEX(Hosts!$A:$M, MATCH(Places!$B4906,Hosts!$A:$A,0), MATCH(Places!H$1,Hosts!$A$1:$M$1,0))</f>
        <v>1</v>
      </c>
      <c r="I4906" s="70">
        <f>INDEX(Hosts!$A:$M, MATCH(Places!$B4906,Hosts!$A:$A,0), MATCH(Places!I$1,Hosts!$A$1:$M$1,0))</f>
        <v>0.95</v>
      </c>
      <c r="J4906" t="str">
        <f>INDEX(Hosts!$A:$M, MATCH(Places!$B4906,Hosts!$A:$A,0), MATCH(Places!J$1,Hosts!$A$1:$M$1,0))</f>
        <v>Yes</v>
      </c>
      <c r="K4906">
        <v>17</v>
      </c>
      <c r="L4906" t="str">
        <f>VLOOKUP($K4906,Neighborhoods!$A:$C,2,0)</f>
        <v>Manhattan</v>
      </c>
      <c r="M4906" t="str">
        <f>VLOOKUP($K4906,Neighborhoods!$A:$C,3,0)</f>
        <v>Hell's Kitchen</v>
      </c>
      <c r="N4906" t="str">
        <f>INDEX(Neighborhoods!$A:$C, MATCH(Places!$K4906,Neighborhoods!$A:$A,0), MATCH(Places!N$1,Neighborhoods!$A$1:$C$1,0))</f>
        <v>Manhattan</v>
      </c>
      <c r="O4906" t="str">
        <f>INDEX(Neighborhoods!$A:$C, MATCH(Places!$K4906,Neighborhoods!$A:$A,0), MATCH(Places!O$1,Neighborhoods!$A$1:$C$1,0))</f>
        <v>Hell's Kitchen</v>
      </c>
      <c r="P4906" t="s">
        <v>11822</v>
      </c>
      <c r="Q4906" t="str">
        <f t="shared" si="304"/>
        <v>No</v>
      </c>
      <c r="R4906">
        <v>3</v>
      </c>
      <c r="S4906" t="str">
        <f t="shared" si="305"/>
        <v>Medium</v>
      </c>
      <c r="T4906" s="50">
        <v>320</v>
      </c>
      <c r="U4906" s="70">
        <f t="shared" si="306"/>
        <v>0.04</v>
      </c>
      <c r="V4906" s="52">
        <v>4.78</v>
      </c>
      <c r="W4906" s="52" t="str" cm="1">
        <f t="array" ref="W4906">_xlfn.SWITCH(ROUND(V4906,0),5,"Excellent",4,"Good",3,"Ok","Bad")</f>
        <v>Excellent</v>
      </c>
      <c r="X4906">
        <v>27</v>
      </c>
      <c r="Y4906" t="str">
        <f t="shared" si="307"/>
        <v>No</v>
      </c>
      <c r="Z4906" s="68">
        <v>43622</v>
      </c>
      <c r="AA4906" s="68">
        <v>44044</v>
      </c>
      <c r="AB4906">
        <v>122</v>
      </c>
      <c r="AC4906" t="s">
        <v>15615</v>
      </c>
    </row>
    <row r="4907" spans="1:29" x14ac:dyDescent="0.3">
      <c r="A4907" t="s">
        <v>3427</v>
      </c>
      <c r="B4907">
        <v>1545</v>
      </c>
      <c r="C4907" t="str">
        <f>VLOOKUP($B4907,Hosts!$A:$M,10,0)</f>
        <v>Within an hour</v>
      </c>
      <c r="D4907" s="70">
        <f>VLOOKUP($B4907,Hosts!$A:$M,11,0)</f>
        <v>1</v>
      </c>
      <c r="E4907" s="70">
        <f>VLOOKUP($B4907,Hosts!$A:$M,12,0)</f>
        <v>0.95</v>
      </c>
      <c r="F4907" t="str">
        <f>VLOOKUP($B4907,Hosts!$A:$M,13,0)</f>
        <v>Yes</v>
      </c>
      <c r="G4907" t="str">
        <f>INDEX(Hosts!$A:$M, MATCH(Places!$B4907,Hosts!$A:$A,0), MATCH(Places!G$1,Hosts!$A$1:$M$1,0))</f>
        <v>Within an hour</v>
      </c>
      <c r="H4907" s="70">
        <f>INDEX(Hosts!$A:$M, MATCH(Places!$B4907,Hosts!$A:$A,0), MATCH(Places!H$1,Hosts!$A$1:$M$1,0))</f>
        <v>1</v>
      </c>
      <c r="I4907" s="70">
        <f>INDEX(Hosts!$A:$M, MATCH(Places!$B4907,Hosts!$A:$A,0), MATCH(Places!I$1,Hosts!$A$1:$M$1,0))</f>
        <v>0.95</v>
      </c>
      <c r="J4907" t="str">
        <f>INDEX(Hosts!$A:$M, MATCH(Places!$B4907,Hosts!$A:$A,0), MATCH(Places!J$1,Hosts!$A$1:$M$1,0))</f>
        <v>Yes</v>
      </c>
      <c r="K4907">
        <v>21</v>
      </c>
      <c r="L4907" t="str">
        <f>VLOOKUP($K4907,Neighborhoods!$A:$C,2,0)</f>
        <v>Queens</v>
      </c>
      <c r="M4907" t="str">
        <f>VLOOKUP($K4907,Neighborhoods!$A:$C,3,0)</f>
        <v>Astoria</v>
      </c>
      <c r="N4907" t="str">
        <f>INDEX(Neighborhoods!$A:$C, MATCH(Places!$K4907,Neighborhoods!$A:$A,0), MATCH(Places!N$1,Neighborhoods!$A$1:$C$1,0))</f>
        <v>Queens</v>
      </c>
      <c r="O4907" t="str">
        <f>INDEX(Neighborhoods!$A:$C, MATCH(Places!$K4907,Neighborhoods!$A:$A,0), MATCH(Places!O$1,Neighborhoods!$A$1:$C$1,0))</f>
        <v>Astoria</v>
      </c>
      <c r="P4907" t="s">
        <v>11822</v>
      </c>
      <c r="Q4907" t="str">
        <f t="shared" si="304"/>
        <v>No</v>
      </c>
      <c r="R4907">
        <v>4</v>
      </c>
      <c r="S4907" t="str">
        <f t="shared" si="305"/>
        <v>Medium</v>
      </c>
      <c r="T4907" s="50">
        <v>149</v>
      </c>
      <c r="U4907" s="70">
        <f t="shared" si="306"/>
        <v>0.03</v>
      </c>
      <c r="V4907" s="52">
        <v>5</v>
      </c>
      <c r="W4907" s="52" t="str" cm="1">
        <f t="array" ref="W4907">_xlfn.SWITCH(ROUND(V4907,0),5,"Excellent",4,"Good",3,"Ok","Bad")</f>
        <v>Excellent</v>
      </c>
      <c r="X4907">
        <v>6</v>
      </c>
      <c r="Y4907" t="str">
        <f t="shared" si="307"/>
        <v>No</v>
      </c>
      <c r="Z4907" s="68">
        <v>43709</v>
      </c>
      <c r="AA4907" s="68">
        <v>44012</v>
      </c>
      <c r="AB4907">
        <v>328</v>
      </c>
      <c r="AC4907" t="s">
        <v>15616</v>
      </c>
    </row>
    <row r="4908" spans="1:29" x14ac:dyDescent="0.3">
      <c r="A4908" t="s">
        <v>14739</v>
      </c>
      <c r="B4908">
        <v>1368</v>
      </c>
      <c r="C4908" t="str">
        <f>VLOOKUP($B4908,Hosts!$A:$M,10,0)</f>
        <v>Within a few hours</v>
      </c>
      <c r="D4908" s="70">
        <f>VLOOKUP($B4908,Hosts!$A:$M,11,0)</f>
        <v>1</v>
      </c>
      <c r="E4908" s="70">
        <f>VLOOKUP($B4908,Hosts!$A:$M,12,0)</f>
        <v>0.9</v>
      </c>
      <c r="F4908" t="str">
        <f>VLOOKUP($B4908,Hosts!$A:$M,13,0)</f>
        <v>No</v>
      </c>
      <c r="G4908" t="str">
        <f>INDEX(Hosts!$A:$M, MATCH(Places!$B4908,Hosts!$A:$A,0), MATCH(Places!G$1,Hosts!$A$1:$M$1,0))</f>
        <v>Within a few hours</v>
      </c>
      <c r="H4908" s="70">
        <f>INDEX(Hosts!$A:$M, MATCH(Places!$B4908,Hosts!$A:$A,0), MATCH(Places!H$1,Hosts!$A$1:$M$1,0))</f>
        <v>1</v>
      </c>
      <c r="I4908" s="70">
        <f>INDEX(Hosts!$A:$M, MATCH(Places!$B4908,Hosts!$A:$A,0), MATCH(Places!I$1,Hosts!$A$1:$M$1,0))</f>
        <v>0.9</v>
      </c>
      <c r="J4908" t="str">
        <f>INDEX(Hosts!$A:$M, MATCH(Places!$B4908,Hosts!$A:$A,0), MATCH(Places!J$1,Hosts!$A$1:$M$1,0))</f>
        <v>No</v>
      </c>
      <c r="K4908">
        <v>12</v>
      </c>
      <c r="L4908" t="str">
        <f>VLOOKUP($K4908,Neighborhoods!$A:$C,2,0)</f>
        <v>Brooklyn</v>
      </c>
      <c r="M4908" t="str">
        <f>VLOOKUP($K4908,Neighborhoods!$A:$C,3,0)</f>
        <v>Williamsburg</v>
      </c>
      <c r="N4908" t="str">
        <f>INDEX(Neighborhoods!$A:$C, MATCH(Places!$K4908,Neighborhoods!$A:$A,0), MATCH(Places!N$1,Neighborhoods!$A$1:$C$1,0))</f>
        <v>Brooklyn</v>
      </c>
      <c r="O4908" t="str">
        <f>INDEX(Neighborhoods!$A:$C, MATCH(Places!$K4908,Neighborhoods!$A:$A,0), MATCH(Places!O$1,Neighborhoods!$A$1:$C$1,0))</f>
        <v>Williamsburg</v>
      </c>
      <c r="P4908" t="s">
        <v>1</v>
      </c>
      <c r="Q4908" t="str">
        <f t="shared" si="304"/>
        <v>Yes</v>
      </c>
      <c r="R4908">
        <v>2</v>
      </c>
      <c r="S4908" t="str">
        <f t="shared" si="305"/>
        <v>Small</v>
      </c>
      <c r="T4908" s="50">
        <v>50</v>
      </c>
      <c r="U4908" s="70">
        <f t="shared" si="306"/>
        <v>0.03</v>
      </c>
      <c r="V4908" s="52">
        <v>4.4000000000000004</v>
      </c>
      <c r="W4908" s="52" t="str" cm="1">
        <f t="array" ref="W4908">_xlfn.SWITCH(ROUND(V4908,0),5,"Excellent",4,"Good",3,"Ok","Bad")</f>
        <v>Good</v>
      </c>
      <c r="X4908">
        <v>10</v>
      </c>
      <c r="Y4908" t="str">
        <f t="shared" si="307"/>
        <v>No</v>
      </c>
      <c r="Z4908" s="68">
        <v>43626</v>
      </c>
      <c r="AA4908" s="68">
        <v>43827</v>
      </c>
      <c r="AB4908">
        <v>0</v>
      </c>
      <c r="AC4908" t="s">
        <v>15616</v>
      </c>
    </row>
    <row r="4909" spans="1:29" x14ac:dyDescent="0.3">
      <c r="A4909" t="s">
        <v>3428</v>
      </c>
      <c r="B4909">
        <v>3839</v>
      </c>
      <c r="C4909" t="str">
        <f>VLOOKUP($B4909,Hosts!$A:$M,10,0)</f>
        <v>Within a few hours</v>
      </c>
      <c r="D4909" s="70">
        <f>VLOOKUP($B4909,Hosts!$A:$M,11,0)</f>
        <v>0.85</v>
      </c>
      <c r="E4909" s="70">
        <f>VLOOKUP($B4909,Hosts!$A:$M,12,0)</f>
        <v>0.74</v>
      </c>
      <c r="F4909" t="str">
        <f>VLOOKUP($B4909,Hosts!$A:$M,13,0)</f>
        <v>No</v>
      </c>
      <c r="G4909" t="str">
        <f>INDEX(Hosts!$A:$M, MATCH(Places!$B4909,Hosts!$A:$A,0), MATCH(Places!G$1,Hosts!$A$1:$M$1,0))</f>
        <v>Within a few hours</v>
      </c>
      <c r="H4909" s="70">
        <f>INDEX(Hosts!$A:$M, MATCH(Places!$B4909,Hosts!$A:$A,0), MATCH(Places!H$1,Hosts!$A$1:$M$1,0))</f>
        <v>0.85</v>
      </c>
      <c r="I4909" s="70">
        <f>INDEX(Hosts!$A:$M, MATCH(Places!$B4909,Hosts!$A:$A,0), MATCH(Places!I$1,Hosts!$A$1:$M$1,0))</f>
        <v>0.74</v>
      </c>
      <c r="J4909" t="str">
        <f>INDEX(Hosts!$A:$M, MATCH(Places!$B4909,Hosts!$A:$A,0), MATCH(Places!J$1,Hosts!$A$1:$M$1,0))</f>
        <v>No</v>
      </c>
      <c r="K4909">
        <v>7</v>
      </c>
      <c r="L4909" t="str">
        <f>VLOOKUP($K4909,Neighborhoods!$A:$C,2,0)</f>
        <v>Brooklyn</v>
      </c>
      <c r="M4909" t="str">
        <f>VLOOKUP($K4909,Neighborhoods!$A:$C,3,0)</f>
        <v>Bedford-Stuyvesant</v>
      </c>
      <c r="N4909" t="str">
        <f>INDEX(Neighborhoods!$A:$C, MATCH(Places!$K4909,Neighborhoods!$A:$A,0), MATCH(Places!N$1,Neighborhoods!$A$1:$C$1,0))</f>
        <v>Brooklyn</v>
      </c>
      <c r="O4909" t="str">
        <f>INDEX(Neighborhoods!$A:$C, MATCH(Places!$K4909,Neighborhoods!$A:$A,0), MATCH(Places!O$1,Neighborhoods!$A$1:$C$1,0))</f>
        <v>Bedford-Stuyvesant</v>
      </c>
      <c r="P4909" t="s">
        <v>1</v>
      </c>
      <c r="Q4909" t="str">
        <f t="shared" si="304"/>
        <v>Yes</v>
      </c>
      <c r="R4909">
        <v>9</v>
      </c>
      <c r="S4909" t="str">
        <f t="shared" si="305"/>
        <v>Large</v>
      </c>
      <c r="T4909" s="50">
        <v>150</v>
      </c>
      <c r="U4909" s="70">
        <f t="shared" si="306"/>
        <v>0.03</v>
      </c>
      <c r="V4909" s="52">
        <v>4.83</v>
      </c>
      <c r="W4909" s="52" t="str" cm="1">
        <f t="array" ref="W4909">_xlfn.SWITCH(ROUND(V4909,0),5,"Excellent",4,"Good",3,"Ok","Bad")</f>
        <v>Excellent</v>
      </c>
      <c r="X4909">
        <v>41</v>
      </c>
      <c r="Y4909" t="str">
        <f t="shared" si="307"/>
        <v>No</v>
      </c>
      <c r="Z4909" s="68">
        <v>43632</v>
      </c>
      <c r="AA4909" s="68">
        <v>43921</v>
      </c>
      <c r="AB4909">
        <v>0</v>
      </c>
      <c r="AC4909" t="s">
        <v>15615</v>
      </c>
    </row>
    <row r="4910" spans="1:29" x14ac:dyDescent="0.3">
      <c r="A4910" t="s">
        <v>15360</v>
      </c>
      <c r="B4910">
        <v>2757</v>
      </c>
      <c r="C4910" t="str">
        <f>VLOOKUP($B4910,Hosts!$A:$M,10,0)</f>
        <v>Within an hour</v>
      </c>
      <c r="D4910" s="70">
        <f>VLOOKUP($B4910,Hosts!$A:$M,11,0)</f>
        <v>0.9</v>
      </c>
      <c r="E4910" s="70">
        <f>VLOOKUP($B4910,Hosts!$A:$M,12,0)</f>
        <v>0.97</v>
      </c>
      <c r="F4910" t="str">
        <f>VLOOKUP($B4910,Hosts!$A:$M,13,0)</f>
        <v>No</v>
      </c>
      <c r="G4910" t="str">
        <f>INDEX(Hosts!$A:$M, MATCH(Places!$B4910,Hosts!$A:$A,0), MATCH(Places!G$1,Hosts!$A$1:$M$1,0))</f>
        <v>Within an hour</v>
      </c>
      <c r="H4910" s="70">
        <f>INDEX(Hosts!$A:$M, MATCH(Places!$B4910,Hosts!$A:$A,0), MATCH(Places!H$1,Hosts!$A$1:$M$1,0))</f>
        <v>0.9</v>
      </c>
      <c r="I4910" s="70">
        <f>INDEX(Hosts!$A:$M, MATCH(Places!$B4910,Hosts!$A:$A,0), MATCH(Places!I$1,Hosts!$A$1:$M$1,0))</f>
        <v>0.97</v>
      </c>
      <c r="J4910" t="str">
        <f>INDEX(Hosts!$A:$M, MATCH(Places!$B4910,Hosts!$A:$A,0), MATCH(Places!J$1,Hosts!$A$1:$M$1,0))</f>
        <v>No</v>
      </c>
      <c r="K4910">
        <v>14</v>
      </c>
      <c r="L4910" t="str">
        <f>VLOOKUP($K4910,Neighborhoods!$A:$C,2,0)</f>
        <v>Manhattan</v>
      </c>
      <c r="M4910" t="str">
        <f>VLOOKUP($K4910,Neighborhoods!$A:$C,3,0)</f>
        <v>East Harlem</v>
      </c>
      <c r="N4910" t="str">
        <f>INDEX(Neighborhoods!$A:$C, MATCH(Places!$K4910,Neighborhoods!$A:$A,0), MATCH(Places!N$1,Neighborhoods!$A$1:$C$1,0))</f>
        <v>Manhattan</v>
      </c>
      <c r="O4910" t="str">
        <f>INDEX(Neighborhoods!$A:$C, MATCH(Places!$K4910,Neighborhoods!$A:$A,0), MATCH(Places!O$1,Neighborhoods!$A$1:$C$1,0))</f>
        <v>East Harlem</v>
      </c>
      <c r="P4910" t="s">
        <v>1</v>
      </c>
      <c r="Q4910" t="str">
        <f t="shared" si="304"/>
        <v>Yes</v>
      </c>
      <c r="R4910">
        <v>2</v>
      </c>
      <c r="S4910" t="str">
        <f t="shared" si="305"/>
        <v>Small</v>
      </c>
      <c r="T4910" s="50">
        <v>74</v>
      </c>
      <c r="U4910" s="70">
        <f t="shared" si="306"/>
        <v>0.03</v>
      </c>
      <c r="V4910" s="52">
        <v>4.17</v>
      </c>
      <c r="W4910" s="52" t="str" cm="1">
        <f t="array" ref="W4910">_xlfn.SWITCH(ROUND(V4910,0),5,"Excellent",4,"Good",3,"Ok","Bad")</f>
        <v>Good</v>
      </c>
      <c r="X4910">
        <v>36</v>
      </c>
      <c r="Y4910" t="str">
        <f t="shared" si="307"/>
        <v>No</v>
      </c>
      <c r="Z4910" s="68">
        <v>43629</v>
      </c>
      <c r="AA4910" s="68">
        <v>43914</v>
      </c>
      <c r="AB4910">
        <v>0</v>
      </c>
      <c r="AC4910" t="s">
        <v>15616</v>
      </c>
    </row>
    <row r="4911" spans="1:29" x14ac:dyDescent="0.3">
      <c r="A4911" t="s">
        <v>3429</v>
      </c>
      <c r="B4911">
        <v>232</v>
      </c>
      <c r="C4911" t="str">
        <f>VLOOKUP($B4911,Hosts!$A:$M,10,0)</f>
        <v>Within a few hours</v>
      </c>
      <c r="D4911" s="70">
        <f>VLOOKUP($B4911,Hosts!$A:$M,11,0)</f>
        <v>1</v>
      </c>
      <c r="E4911" s="70">
        <f>VLOOKUP($B4911,Hosts!$A:$M,12,0)</f>
        <v>0.67</v>
      </c>
      <c r="F4911" t="str">
        <f>VLOOKUP($B4911,Hosts!$A:$M,13,0)</f>
        <v>No</v>
      </c>
      <c r="G4911" t="str">
        <f>INDEX(Hosts!$A:$M, MATCH(Places!$B4911,Hosts!$A:$A,0), MATCH(Places!G$1,Hosts!$A$1:$M$1,0))</f>
        <v>Within a few hours</v>
      </c>
      <c r="H4911" s="70">
        <f>INDEX(Hosts!$A:$M, MATCH(Places!$B4911,Hosts!$A:$A,0), MATCH(Places!H$1,Hosts!$A$1:$M$1,0))</f>
        <v>1</v>
      </c>
      <c r="I4911" s="70">
        <f>INDEX(Hosts!$A:$M, MATCH(Places!$B4911,Hosts!$A:$A,0), MATCH(Places!I$1,Hosts!$A$1:$M$1,0))</f>
        <v>0.67</v>
      </c>
      <c r="J4911" t="str">
        <f>INDEX(Hosts!$A:$M, MATCH(Places!$B4911,Hosts!$A:$A,0), MATCH(Places!J$1,Hosts!$A$1:$M$1,0))</f>
        <v>No</v>
      </c>
      <c r="K4911">
        <v>8</v>
      </c>
      <c r="L4911" t="str">
        <f>VLOOKUP($K4911,Neighborhoods!$A:$C,2,0)</f>
        <v>Brooklyn</v>
      </c>
      <c r="M4911" t="str">
        <f>VLOOKUP($K4911,Neighborhoods!$A:$C,3,0)</f>
        <v>Bushwick</v>
      </c>
      <c r="N4911" t="str">
        <f>INDEX(Neighborhoods!$A:$C, MATCH(Places!$K4911,Neighborhoods!$A:$A,0), MATCH(Places!N$1,Neighborhoods!$A$1:$C$1,0))</f>
        <v>Brooklyn</v>
      </c>
      <c r="O4911" t="str">
        <f>INDEX(Neighborhoods!$A:$C, MATCH(Places!$K4911,Neighborhoods!$A:$A,0), MATCH(Places!O$1,Neighborhoods!$A$1:$C$1,0))</f>
        <v>Bushwick</v>
      </c>
      <c r="P4911" t="s">
        <v>11822</v>
      </c>
      <c r="Q4911" t="str">
        <f t="shared" si="304"/>
        <v>No</v>
      </c>
      <c r="R4911">
        <v>4</v>
      </c>
      <c r="S4911" t="str">
        <f t="shared" si="305"/>
        <v>Medium</v>
      </c>
      <c r="T4911" s="50">
        <v>129</v>
      </c>
      <c r="U4911" s="70">
        <f t="shared" si="306"/>
        <v>0.03</v>
      </c>
      <c r="V4911" s="52">
        <v>5</v>
      </c>
      <c r="W4911" s="52" t="str" cm="1">
        <f t="array" ref="W4911">_xlfn.SWITCH(ROUND(V4911,0),5,"Excellent",4,"Good",3,"Ok","Bad")</f>
        <v>Excellent</v>
      </c>
      <c r="X4911">
        <v>4</v>
      </c>
      <c r="Y4911" t="str">
        <f t="shared" si="307"/>
        <v>No</v>
      </c>
      <c r="Z4911" s="68">
        <v>43745</v>
      </c>
      <c r="AA4911" s="68">
        <v>43832</v>
      </c>
      <c r="AB4911">
        <v>147</v>
      </c>
      <c r="AC4911" t="s">
        <v>15615</v>
      </c>
    </row>
    <row r="4912" spans="1:29" x14ac:dyDescent="0.3">
      <c r="A4912" t="s">
        <v>13466</v>
      </c>
      <c r="B4912">
        <v>3490</v>
      </c>
      <c r="C4912" t="str">
        <f>VLOOKUP($B4912,Hosts!$A:$M,10,0)</f>
        <v>Within an hour</v>
      </c>
      <c r="D4912" s="70">
        <f>VLOOKUP($B4912,Hosts!$A:$M,11,0)</f>
        <v>1</v>
      </c>
      <c r="E4912" s="70">
        <f>VLOOKUP($B4912,Hosts!$A:$M,12,0)</f>
        <v>0.98</v>
      </c>
      <c r="F4912" t="str">
        <f>VLOOKUP($B4912,Hosts!$A:$M,13,0)</f>
        <v>Yes</v>
      </c>
      <c r="G4912" t="str">
        <f>INDEX(Hosts!$A:$M, MATCH(Places!$B4912,Hosts!$A:$A,0), MATCH(Places!G$1,Hosts!$A$1:$M$1,0))</f>
        <v>Within an hour</v>
      </c>
      <c r="H4912" s="70">
        <f>INDEX(Hosts!$A:$M, MATCH(Places!$B4912,Hosts!$A:$A,0), MATCH(Places!H$1,Hosts!$A$1:$M$1,0))</f>
        <v>1</v>
      </c>
      <c r="I4912" s="70">
        <f>INDEX(Hosts!$A:$M, MATCH(Places!$B4912,Hosts!$A:$A,0), MATCH(Places!I$1,Hosts!$A$1:$M$1,0))</f>
        <v>0.98</v>
      </c>
      <c r="J4912" t="str">
        <f>INDEX(Hosts!$A:$M, MATCH(Places!$B4912,Hosts!$A:$A,0), MATCH(Places!J$1,Hosts!$A$1:$M$1,0))</f>
        <v>Yes</v>
      </c>
      <c r="K4912">
        <v>23</v>
      </c>
      <c r="L4912" t="str">
        <f>VLOOKUP($K4912,Neighborhoods!$A:$C,2,0)</f>
        <v>Queens</v>
      </c>
      <c r="M4912" t="str">
        <f>VLOOKUP($K4912,Neighborhoods!$A:$C,3,0)</f>
        <v>Jamaica</v>
      </c>
      <c r="N4912" t="str">
        <f>INDEX(Neighborhoods!$A:$C, MATCH(Places!$K4912,Neighborhoods!$A:$A,0), MATCH(Places!N$1,Neighborhoods!$A$1:$C$1,0))</f>
        <v>Queens</v>
      </c>
      <c r="O4912" t="str">
        <f>INDEX(Neighborhoods!$A:$C, MATCH(Places!$K4912,Neighborhoods!$A:$A,0), MATCH(Places!O$1,Neighborhoods!$A$1:$C$1,0))</f>
        <v>Jamaica</v>
      </c>
      <c r="P4912" t="s">
        <v>1</v>
      </c>
      <c r="Q4912" t="str">
        <f t="shared" si="304"/>
        <v>Yes</v>
      </c>
      <c r="R4912">
        <v>2</v>
      </c>
      <c r="S4912" t="str">
        <f t="shared" si="305"/>
        <v>Small</v>
      </c>
      <c r="T4912" s="50">
        <v>75</v>
      </c>
      <c r="U4912" s="70">
        <f t="shared" si="306"/>
        <v>0.03</v>
      </c>
      <c r="V4912" s="52">
        <v>4.9800000000000004</v>
      </c>
      <c r="W4912" s="52" t="str" cm="1">
        <f t="array" ref="W4912">_xlfn.SWITCH(ROUND(V4912,0),5,"Excellent",4,"Good",3,"Ok","Bad")</f>
        <v>Excellent</v>
      </c>
      <c r="X4912">
        <v>45</v>
      </c>
      <c r="Y4912" t="str">
        <f t="shared" si="307"/>
        <v>No</v>
      </c>
      <c r="Z4912" s="68">
        <v>43652</v>
      </c>
      <c r="AA4912" s="68">
        <v>44045</v>
      </c>
      <c r="AB4912">
        <v>0</v>
      </c>
      <c r="AC4912" t="s">
        <v>15616</v>
      </c>
    </row>
    <row r="4913" spans="1:29" x14ac:dyDescent="0.3">
      <c r="A4913" t="s">
        <v>14193</v>
      </c>
      <c r="B4913">
        <v>3898</v>
      </c>
      <c r="C4913" t="str">
        <f>VLOOKUP($B4913,Hosts!$A:$M,10,0)</f>
        <v>Within an hour</v>
      </c>
      <c r="D4913" s="70">
        <f>VLOOKUP($B4913,Hosts!$A:$M,11,0)</f>
        <v>1</v>
      </c>
      <c r="E4913" s="70">
        <f>VLOOKUP($B4913,Hosts!$A:$M,12,0)</f>
        <v>0.81</v>
      </c>
      <c r="F4913" t="str">
        <f>VLOOKUP($B4913,Hosts!$A:$M,13,0)</f>
        <v>Yes</v>
      </c>
      <c r="G4913" t="str">
        <f>INDEX(Hosts!$A:$M, MATCH(Places!$B4913,Hosts!$A:$A,0), MATCH(Places!G$1,Hosts!$A$1:$M$1,0))</f>
        <v>Within an hour</v>
      </c>
      <c r="H4913" s="70">
        <f>INDEX(Hosts!$A:$M, MATCH(Places!$B4913,Hosts!$A:$A,0), MATCH(Places!H$1,Hosts!$A$1:$M$1,0))</f>
        <v>1</v>
      </c>
      <c r="I4913" s="70">
        <f>INDEX(Hosts!$A:$M, MATCH(Places!$B4913,Hosts!$A:$A,0), MATCH(Places!I$1,Hosts!$A$1:$M$1,0))</f>
        <v>0.81</v>
      </c>
      <c r="J4913" t="str">
        <f>INDEX(Hosts!$A:$M, MATCH(Places!$B4913,Hosts!$A:$A,0), MATCH(Places!J$1,Hosts!$A$1:$M$1,0))</f>
        <v>Yes</v>
      </c>
      <c r="K4913">
        <v>7</v>
      </c>
      <c r="L4913" t="str">
        <f>VLOOKUP($K4913,Neighborhoods!$A:$C,2,0)</f>
        <v>Brooklyn</v>
      </c>
      <c r="M4913" t="str">
        <f>VLOOKUP($K4913,Neighborhoods!$A:$C,3,0)</f>
        <v>Bedford-Stuyvesant</v>
      </c>
      <c r="N4913" t="str">
        <f>INDEX(Neighborhoods!$A:$C, MATCH(Places!$K4913,Neighborhoods!$A:$A,0), MATCH(Places!N$1,Neighborhoods!$A$1:$C$1,0))</f>
        <v>Brooklyn</v>
      </c>
      <c r="O4913" t="str">
        <f>INDEX(Neighborhoods!$A:$C, MATCH(Places!$K4913,Neighborhoods!$A:$A,0), MATCH(Places!O$1,Neighborhoods!$A$1:$C$1,0))</f>
        <v>Bedford-Stuyvesant</v>
      </c>
      <c r="P4913" t="s">
        <v>1</v>
      </c>
      <c r="Q4913" t="str">
        <f t="shared" si="304"/>
        <v>Yes</v>
      </c>
      <c r="R4913">
        <v>2</v>
      </c>
      <c r="S4913" t="str">
        <f t="shared" si="305"/>
        <v>Small</v>
      </c>
      <c r="T4913" s="50">
        <v>60</v>
      </c>
      <c r="U4913" s="70">
        <f t="shared" si="306"/>
        <v>0.03</v>
      </c>
      <c r="V4913" s="52">
        <v>5</v>
      </c>
      <c r="W4913" s="52" t="str" cm="1">
        <f t="array" ref="W4913">_xlfn.SWITCH(ROUND(V4913,0),5,"Excellent",4,"Good",3,"Ok","Bad")</f>
        <v>Excellent</v>
      </c>
      <c r="X4913">
        <v>34</v>
      </c>
      <c r="Y4913" t="str">
        <f t="shared" si="307"/>
        <v>No</v>
      </c>
      <c r="Z4913" s="68">
        <v>43630</v>
      </c>
      <c r="AA4913" s="68">
        <v>44052</v>
      </c>
      <c r="AB4913">
        <v>164</v>
      </c>
      <c r="AC4913" t="s">
        <v>15615</v>
      </c>
    </row>
    <row r="4914" spans="1:29" x14ac:dyDescent="0.3">
      <c r="A4914" t="s">
        <v>3430</v>
      </c>
      <c r="B4914">
        <v>2114</v>
      </c>
      <c r="C4914" t="str">
        <f>VLOOKUP($B4914,Hosts!$A:$M,10,0)</f>
        <v>Within an hour</v>
      </c>
      <c r="D4914" s="70">
        <f>VLOOKUP($B4914,Hosts!$A:$M,11,0)</f>
        <v>1</v>
      </c>
      <c r="E4914" s="70">
        <f>VLOOKUP($B4914,Hosts!$A:$M,12,0)</f>
        <v>1</v>
      </c>
      <c r="F4914" t="str">
        <f>VLOOKUP($B4914,Hosts!$A:$M,13,0)</f>
        <v>No</v>
      </c>
      <c r="G4914" t="str">
        <f>INDEX(Hosts!$A:$M, MATCH(Places!$B4914,Hosts!$A:$A,0), MATCH(Places!G$1,Hosts!$A$1:$M$1,0))</f>
        <v>Within an hour</v>
      </c>
      <c r="H4914" s="70">
        <f>INDEX(Hosts!$A:$M, MATCH(Places!$B4914,Hosts!$A:$A,0), MATCH(Places!H$1,Hosts!$A$1:$M$1,0))</f>
        <v>1</v>
      </c>
      <c r="I4914" s="70">
        <f>INDEX(Hosts!$A:$M, MATCH(Places!$B4914,Hosts!$A:$A,0), MATCH(Places!I$1,Hosts!$A$1:$M$1,0))</f>
        <v>1</v>
      </c>
      <c r="J4914" t="str">
        <f>INDEX(Hosts!$A:$M, MATCH(Places!$B4914,Hosts!$A:$A,0), MATCH(Places!J$1,Hosts!$A$1:$M$1,0))</f>
        <v>No</v>
      </c>
      <c r="K4914">
        <v>19</v>
      </c>
      <c r="L4914" t="str">
        <f>VLOOKUP($K4914,Neighborhoods!$A:$C,2,0)</f>
        <v>Manhattan</v>
      </c>
      <c r="M4914" t="str">
        <f>VLOOKUP($K4914,Neighborhoods!$A:$C,3,0)</f>
        <v>Upper East Side</v>
      </c>
      <c r="N4914" t="str">
        <f>INDEX(Neighborhoods!$A:$C, MATCH(Places!$K4914,Neighborhoods!$A:$A,0), MATCH(Places!N$1,Neighborhoods!$A$1:$C$1,0))</f>
        <v>Manhattan</v>
      </c>
      <c r="O4914" t="str">
        <f>INDEX(Neighborhoods!$A:$C, MATCH(Places!$K4914,Neighborhoods!$A:$A,0), MATCH(Places!O$1,Neighborhoods!$A$1:$C$1,0))</f>
        <v>Upper East Side</v>
      </c>
      <c r="P4914" t="s">
        <v>11822</v>
      </c>
      <c r="Q4914" t="str">
        <f t="shared" si="304"/>
        <v>No</v>
      </c>
      <c r="R4914">
        <v>5</v>
      </c>
      <c r="S4914" t="str">
        <f t="shared" si="305"/>
        <v>Medium</v>
      </c>
      <c r="T4914" s="50">
        <v>249</v>
      </c>
      <c r="U4914" s="70">
        <f t="shared" si="306"/>
        <v>0.04</v>
      </c>
      <c r="V4914" s="52">
        <v>4.67</v>
      </c>
      <c r="W4914" s="52" t="str" cm="1">
        <f t="array" ref="W4914">_xlfn.SWITCH(ROUND(V4914,0),5,"Excellent",4,"Good",3,"Ok","Bad")</f>
        <v>Excellent</v>
      </c>
      <c r="X4914">
        <v>3</v>
      </c>
      <c r="Y4914" t="str">
        <f t="shared" si="307"/>
        <v>No</v>
      </c>
      <c r="Z4914" s="68">
        <v>43735</v>
      </c>
      <c r="AA4914" s="68">
        <v>43916</v>
      </c>
      <c r="AB4914">
        <v>346</v>
      </c>
      <c r="AC4914" t="s">
        <v>15615</v>
      </c>
    </row>
    <row r="4915" spans="1:29" x14ac:dyDescent="0.3">
      <c r="A4915" t="s">
        <v>3431</v>
      </c>
      <c r="B4915">
        <v>1974</v>
      </c>
      <c r="C4915" t="str">
        <f>VLOOKUP($B4915,Hosts!$A:$M,10,0)</f>
        <v>Within an hour</v>
      </c>
      <c r="D4915" s="70">
        <f>VLOOKUP($B4915,Hosts!$A:$M,11,0)</f>
        <v>1</v>
      </c>
      <c r="E4915" s="70">
        <f>VLOOKUP($B4915,Hosts!$A:$M,12,0)</f>
        <v>0.99</v>
      </c>
      <c r="F4915" t="str">
        <f>VLOOKUP($B4915,Hosts!$A:$M,13,0)</f>
        <v>Yes</v>
      </c>
      <c r="G4915" t="str">
        <f>INDEX(Hosts!$A:$M, MATCH(Places!$B4915,Hosts!$A:$A,0), MATCH(Places!G$1,Hosts!$A$1:$M$1,0))</f>
        <v>Within an hour</v>
      </c>
      <c r="H4915" s="70">
        <f>INDEX(Hosts!$A:$M, MATCH(Places!$B4915,Hosts!$A:$A,0), MATCH(Places!H$1,Hosts!$A$1:$M$1,0))</f>
        <v>1</v>
      </c>
      <c r="I4915" s="70">
        <f>INDEX(Hosts!$A:$M, MATCH(Places!$B4915,Hosts!$A:$A,0), MATCH(Places!I$1,Hosts!$A$1:$M$1,0))</f>
        <v>0.99</v>
      </c>
      <c r="J4915" t="str">
        <f>INDEX(Hosts!$A:$M, MATCH(Places!$B4915,Hosts!$A:$A,0), MATCH(Places!J$1,Hosts!$A$1:$M$1,0))</f>
        <v>Yes</v>
      </c>
      <c r="K4915">
        <v>23</v>
      </c>
      <c r="L4915" t="str">
        <f>VLOOKUP($K4915,Neighborhoods!$A:$C,2,0)</f>
        <v>Queens</v>
      </c>
      <c r="M4915" t="str">
        <f>VLOOKUP($K4915,Neighborhoods!$A:$C,3,0)</f>
        <v>Jamaica</v>
      </c>
      <c r="N4915" t="str">
        <f>INDEX(Neighborhoods!$A:$C, MATCH(Places!$K4915,Neighborhoods!$A:$A,0), MATCH(Places!N$1,Neighborhoods!$A$1:$C$1,0))</f>
        <v>Queens</v>
      </c>
      <c r="O4915" t="str">
        <f>INDEX(Neighborhoods!$A:$C, MATCH(Places!$K4915,Neighborhoods!$A:$A,0), MATCH(Places!O$1,Neighborhoods!$A$1:$C$1,0))</f>
        <v>Jamaica</v>
      </c>
      <c r="P4915" t="s">
        <v>1</v>
      </c>
      <c r="Q4915" t="str">
        <f t="shared" si="304"/>
        <v>Yes</v>
      </c>
      <c r="R4915">
        <v>1</v>
      </c>
      <c r="S4915" t="str">
        <f t="shared" si="305"/>
        <v>Small</v>
      </c>
      <c r="T4915" s="50">
        <v>36</v>
      </c>
      <c r="U4915" s="70">
        <f t="shared" si="306"/>
        <v>0.03</v>
      </c>
      <c r="V4915" s="52">
        <v>4.84</v>
      </c>
      <c r="W4915" s="52" t="str" cm="1">
        <f t="array" ref="W4915">_xlfn.SWITCH(ROUND(V4915,0),5,"Excellent",4,"Good",3,"Ok","Bad")</f>
        <v>Excellent</v>
      </c>
      <c r="X4915">
        <v>43</v>
      </c>
      <c r="Y4915" t="str">
        <f t="shared" si="307"/>
        <v>No</v>
      </c>
      <c r="Z4915" s="68">
        <v>43629</v>
      </c>
      <c r="AA4915" s="68">
        <v>44058</v>
      </c>
      <c r="AB4915">
        <v>168</v>
      </c>
      <c r="AC4915" t="s">
        <v>15616</v>
      </c>
    </row>
    <row r="4916" spans="1:29" x14ac:dyDescent="0.3">
      <c r="A4916" t="s">
        <v>13330</v>
      </c>
      <c r="B4916">
        <v>3900</v>
      </c>
      <c r="C4916" t="str">
        <f>VLOOKUP($B4916,Hosts!$A:$M,10,0)</f>
        <v>Within an hour</v>
      </c>
      <c r="D4916" s="70">
        <f>VLOOKUP($B4916,Hosts!$A:$M,11,0)</f>
        <v>0.92</v>
      </c>
      <c r="E4916" s="70">
        <f>VLOOKUP($B4916,Hosts!$A:$M,12,0)</f>
        <v>1</v>
      </c>
      <c r="F4916" t="str">
        <f>VLOOKUP($B4916,Hosts!$A:$M,13,0)</f>
        <v>Yes</v>
      </c>
      <c r="G4916" t="str">
        <f>INDEX(Hosts!$A:$M, MATCH(Places!$B4916,Hosts!$A:$A,0), MATCH(Places!G$1,Hosts!$A$1:$M$1,0))</f>
        <v>Within an hour</v>
      </c>
      <c r="H4916" s="70">
        <f>INDEX(Hosts!$A:$M, MATCH(Places!$B4916,Hosts!$A:$A,0), MATCH(Places!H$1,Hosts!$A$1:$M$1,0))</f>
        <v>0.92</v>
      </c>
      <c r="I4916" s="70">
        <f>INDEX(Hosts!$A:$M, MATCH(Places!$B4916,Hosts!$A:$A,0), MATCH(Places!I$1,Hosts!$A$1:$M$1,0))</f>
        <v>1</v>
      </c>
      <c r="J4916" t="str">
        <f>INDEX(Hosts!$A:$M, MATCH(Places!$B4916,Hosts!$A:$A,0), MATCH(Places!J$1,Hosts!$A$1:$M$1,0))</f>
        <v>Yes</v>
      </c>
      <c r="K4916">
        <v>6</v>
      </c>
      <c r="L4916" t="str">
        <f>VLOOKUP($K4916,Neighborhoods!$A:$C,2,0)</f>
        <v>Bronx</v>
      </c>
      <c r="M4916" t="str">
        <f>VLOOKUP($K4916,Neighborhoods!$A:$C,3,0)</f>
        <v>Wakefield</v>
      </c>
      <c r="N4916" t="str">
        <f>INDEX(Neighborhoods!$A:$C, MATCH(Places!$K4916,Neighborhoods!$A:$A,0), MATCH(Places!N$1,Neighborhoods!$A$1:$C$1,0))</f>
        <v>Bronx</v>
      </c>
      <c r="O4916" t="str">
        <f>INDEX(Neighborhoods!$A:$C, MATCH(Places!$K4916,Neighborhoods!$A:$A,0), MATCH(Places!O$1,Neighborhoods!$A$1:$C$1,0))</f>
        <v>Wakefield</v>
      </c>
      <c r="P4916" t="s">
        <v>11822</v>
      </c>
      <c r="Q4916" t="str">
        <f t="shared" si="304"/>
        <v>No</v>
      </c>
      <c r="R4916">
        <v>7</v>
      </c>
      <c r="S4916" t="str">
        <f t="shared" si="305"/>
        <v>Large</v>
      </c>
      <c r="T4916" s="50">
        <v>230</v>
      </c>
      <c r="U4916" s="70">
        <f t="shared" si="306"/>
        <v>0.04</v>
      </c>
      <c r="V4916" s="52">
        <v>4.91</v>
      </c>
      <c r="W4916" s="52" t="str" cm="1">
        <f t="array" ref="W4916">_xlfn.SWITCH(ROUND(V4916,0),5,"Excellent",4,"Good",3,"Ok","Bad")</f>
        <v>Excellent</v>
      </c>
      <c r="X4916">
        <v>32</v>
      </c>
      <c r="Y4916" t="str">
        <f t="shared" si="307"/>
        <v>No</v>
      </c>
      <c r="Z4916" s="68">
        <v>43654</v>
      </c>
      <c r="AA4916" s="68">
        <v>44043</v>
      </c>
      <c r="AB4916">
        <v>332</v>
      </c>
      <c r="AC4916" t="s">
        <v>15616</v>
      </c>
    </row>
    <row r="4917" spans="1:29" x14ac:dyDescent="0.3">
      <c r="A4917" t="s">
        <v>13935</v>
      </c>
      <c r="B4917">
        <v>3790</v>
      </c>
      <c r="C4917" t="str">
        <f>VLOOKUP($B4917,Hosts!$A:$M,10,0)</f>
        <v>Within an hour</v>
      </c>
      <c r="D4917" s="70">
        <f>VLOOKUP($B4917,Hosts!$A:$M,11,0)</f>
        <v>1</v>
      </c>
      <c r="E4917" s="70">
        <f>VLOOKUP($B4917,Hosts!$A:$M,12,0)</f>
        <v>0.97</v>
      </c>
      <c r="F4917" t="str">
        <f>VLOOKUP($B4917,Hosts!$A:$M,13,0)</f>
        <v>Yes</v>
      </c>
      <c r="G4917" t="str">
        <f>INDEX(Hosts!$A:$M, MATCH(Places!$B4917,Hosts!$A:$A,0), MATCH(Places!G$1,Hosts!$A$1:$M$1,0))</f>
        <v>Within an hour</v>
      </c>
      <c r="H4917" s="70">
        <f>INDEX(Hosts!$A:$M, MATCH(Places!$B4917,Hosts!$A:$A,0), MATCH(Places!H$1,Hosts!$A$1:$M$1,0))</f>
        <v>1</v>
      </c>
      <c r="I4917" s="70">
        <f>INDEX(Hosts!$A:$M, MATCH(Places!$B4917,Hosts!$A:$A,0), MATCH(Places!I$1,Hosts!$A$1:$M$1,0))</f>
        <v>0.97</v>
      </c>
      <c r="J4917" t="str">
        <f>INDEX(Hosts!$A:$M, MATCH(Places!$B4917,Hosts!$A:$A,0), MATCH(Places!J$1,Hosts!$A$1:$M$1,0))</f>
        <v>Yes</v>
      </c>
      <c r="K4917">
        <v>16</v>
      </c>
      <c r="L4917" t="str">
        <f>VLOOKUP($K4917,Neighborhoods!$A:$C,2,0)</f>
        <v>Manhattan</v>
      </c>
      <c r="M4917" t="str">
        <f>VLOOKUP($K4917,Neighborhoods!$A:$C,3,0)</f>
        <v>Harlem</v>
      </c>
      <c r="N4917" t="str">
        <f>INDEX(Neighborhoods!$A:$C, MATCH(Places!$K4917,Neighborhoods!$A:$A,0), MATCH(Places!N$1,Neighborhoods!$A$1:$C$1,0))</f>
        <v>Manhattan</v>
      </c>
      <c r="O4917" t="str">
        <f>INDEX(Neighborhoods!$A:$C, MATCH(Places!$K4917,Neighborhoods!$A:$A,0), MATCH(Places!O$1,Neighborhoods!$A$1:$C$1,0))</f>
        <v>Harlem</v>
      </c>
      <c r="P4917" t="s">
        <v>11822</v>
      </c>
      <c r="Q4917" t="str">
        <f t="shared" si="304"/>
        <v>No</v>
      </c>
      <c r="R4917">
        <v>13</v>
      </c>
      <c r="S4917" t="str">
        <f t="shared" si="305"/>
        <v>Large</v>
      </c>
      <c r="T4917" s="50">
        <v>423.86</v>
      </c>
      <c r="U4917" s="70">
        <f t="shared" si="306"/>
        <v>0.04</v>
      </c>
      <c r="V4917" s="52">
        <v>4.8499999999999996</v>
      </c>
      <c r="W4917" s="52" t="str" cm="1">
        <f t="array" ref="W4917">_xlfn.SWITCH(ROUND(V4917,0),5,"Excellent",4,"Good",3,"Ok","Bad")</f>
        <v>Excellent</v>
      </c>
      <c r="X4917">
        <v>33</v>
      </c>
      <c r="Y4917" t="str">
        <f t="shared" si="307"/>
        <v>No</v>
      </c>
      <c r="Z4917" s="68">
        <v>43667</v>
      </c>
      <c r="AA4917" s="68">
        <v>44055</v>
      </c>
      <c r="AB4917">
        <v>203</v>
      </c>
      <c r="AC4917" t="s">
        <v>15615</v>
      </c>
    </row>
    <row r="4918" spans="1:29" x14ac:dyDescent="0.3">
      <c r="A4918" t="s">
        <v>14859</v>
      </c>
      <c r="B4918">
        <v>2637</v>
      </c>
      <c r="C4918" t="str">
        <f>VLOOKUP($B4918,Hosts!$A:$M,10,0)</f>
        <v>Within an hour</v>
      </c>
      <c r="D4918" s="70">
        <f>VLOOKUP($B4918,Hosts!$A:$M,11,0)</f>
        <v>1</v>
      </c>
      <c r="E4918" s="70">
        <f>VLOOKUP($B4918,Hosts!$A:$M,12,0)</f>
        <v>1</v>
      </c>
      <c r="F4918" t="str">
        <f>VLOOKUP($B4918,Hosts!$A:$M,13,0)</f>
        <v>Yes</v>
      </c>
      <c r="G4918" t="str">
        <f>INDEX(Hosts!$A:$M, MATCH(Places!$B4918,Hosts!$A:$A,0), MATCH(Places!G$1,Hosts!$A$1:$M$1,0))</f>
        <v>Within an hour</v>
      </c>
      <c r="H4918" s="70">
        <f>INDEX(Hosts!$A:$M, MATCH(Places!$B4918,Hosts!$A:$A,0), MATCH(Places!H$1,Hosts!$A$1:$M$1,0))</f>
        <v>1</v>
      </c>
      <c r="I4918" s="70">
        <f>INDEX(Hosts!$A:$M, MATCH(Places!$B4918,Hosts!$A:$A,0), MATCH(Places!I$1,Hosts!$A$1:$M$1,0))</f>
        <v>1</v>
      </c>
      <c r="J4918" t="str">
        <f>INDEX(Hosts!$A:$M, MATCH(Places!$B4918,Hosts!$A:$A,0), MATCH(Places!J$1,Hosts!$A$1:$M$1,0))</f>
        <v>Yes</v>
      </c>
      <c r="K4918">
        <v>7</v>
      </c>
      <c r="L4918" t="str">
        <f>VLOOKUP($K4918,Neighborhoods!$A:$C,2,0)</f>
        <v>Brooklyn</v>
      </c>
      <c r="M4918" t="str">
        <f>VLOOKUP($K4918,Neighborhoods!$A:$C,3,0)</f>
        <v>Bedford-Stuyvesant</v>
      </c>
      <c r="N4918" t="str">
        <f>INDEX(Neighborhoods!$A:$C, MATCH(Places!$K4918,Neighborhoods!$A:$A,0), MATCH(Places!N$1,Neighborhoods!$A$1:$C$1,0))</f>
        <v>Brooklyn</v>
      </c>
      <c r="O4918" t="str">
        <f>INDEX(Neighborhoods!$A:$C, MATCH(Places!$K4918,Neighborhoods!$A:$A,0), MATCH(Places!O$1,Neighborhoods!$A$1:$C$1,0))</f>
        <v>Bedford-Stuyvesant</v>
      </c>
      <c r="P4918" t="s">
        <v>11822</v>
      </c>
      <c r="Q4918" t="str">
        <f t="shared" si="304"/>
        <v>No</v>
      </c>
      <c r="R4918">
        <v>4</v>
      </c>
      <c r="S4918" t="str">
        <f t="shared" si="305"/>
        <v>Medium</v>
      </c>
      <c r="T4918" s="50">
        <v>140</v>
      </c>
      <c r="U4918" s="70">
        <f t="shared" si="306"/>
        <v>0.03</v>
      </c>
      <c r="V4918" s="52">
        <v>4.83</v>
      </c>
      <c r="W4918" s="52" t="str" cm="1">
        <f t="array" ref="W4918">_xlfn.SWITCH(ROUND(V4918,0),5,"Excellent",4,"Good",3,"Ok","Bad")</f>
        <v>Excellent</v>
      </c>
      <c r="X4918">
        <v>29</v>
      </c>
      <c r="Y4918" t="str">
        <f t="shared" si="307"/>
        <v>No</v>
      </c>
      <c r="Z4918" s="68">
        <v>43674</v>
      </c>
      <c r="AA4918" s="68">
        <v>43942</v>
      </c>
      <c r="AB4918">
        <v>321</v>
      </c>
      <c r="AC4918" t="s">
        <v>15616</v>
      </c>
    </row>
    <row r="4919" spans="1:29" x14ac:dyDescent="0.3">
      <c r="A4919" t="s">
        <v>3432</v>
      </c>
      <c r="B4919">
        <v>3901</v>
      </c>
      <c r="C4919" t="str">
        <f>VLOOKUP($B4919,Hosts!$A:$M,10,0)</f>
        <v>A few days or more</v>
      </c>
      <c r="D4919" s="70">
        <f>VLOOKUP($B4919,Hosts!$A:$M,11,0)</f>
        <v>0.4</v>
      </c>
      <c r="E4919" s="70">
        <f>VLOOKUP($B4919,Hosts!$A:$M,12,0)</f>
        <v>0.91</v>
      </c>
      <c r="F4919" t="str">
        <f>VLOOKUP($B4919,Hosts!$A:$M,13,0)</f>
        <v>No</v>
      </c>
      <c r="G4919" t="str">
        <f>INDEX(Hosts!$A:$M, MATCH(Places!$B4919,Hosts!$A:$A,0), MATCH(Places!G$1,Hosts!$A$1:$M$1,0))</f>
        <v>A few days or more</v>
      </c>
      <c r="H4919" s="70">
        <f>INDEX(Hosts!$A:$M, MATCH(Places!$B4919,Hosts!$A:$A,0), MATCH(Places!H$1,Hosts!$A$1:$M$1,0))</f>
        <v>0.4</v>
      </c>
      <c r="I4919" s="70">
        <f>INDEX(Hosts!$A:$M, MATCH(Places!$B4919,Hosts!$A:$A,0), MATCH(Places!I$1,Hosts!$A$1:$M$1,0))</f>
        <v>0.91</v>
      </c>
      <c r="J4919" t="str">
        <f>INDEX(Hosts!$A:$M, MATCH(Places!$B4919,Hosts!$A:$A,0), MATCH(Places!J$1,Hosts!$A$1:$M$1,0))</f>
        <v>No</v>
      </c>
      <c r="K4919">
        <v>7</v>
      </c>
      <c r="L4919" t="str">
        <f>VLOOKUP($K4919,Neighborhoods!$A:$C,2,0)</f>
        <v>Brooklyn</v>
      </c>
      <c r="M4919" t="str">
        <f>VLOOKUP($K4919,Neighborhoods!$A:$C,3,0)</f>
        <v>Bedford-Stuyvesant</v>
      </c>
      <c r="N4919" t="str">
        <f>INDEX(Neighborhoods!$A:$C, MATCH(Places!$K4919,Neighborhoods!$A:$A,0), MATCH(Places!N$1,Neighborhoods!$A$1:$C$1,0))</f>
        <v>Brooklyn</v>
      </c>
      <c r="O4919" t="str">
        <f>INDEX(Neighborhoods!$A:$C, MATCH(Places!$K4919,Neighborhoods!$A:$A,0), MATCH(Places!O$1,Neighborhoods!$A$1:$C$1,0))</f>
        <v>Bedford-Stuyvesant</v>
      </c>
      <c r="P4919" t="s">
        <v>11822</v>
      </c>
      <c r="Q4919" t="str">
        <f t="shared" si="304"/>
        <v>No</v>
      </c>
      <c r="R4919">
        <v>10</v>
      </c>
      <c r="S4919" t="str">
        <f t="shared" si="305"/>
        <v>Large</v>
      </c>
      <c r="T4919" s="50">
        <v>214</v>
      </c>
      <c r="U4919" s="70">
        <f t="shared" si="306"/>
        <v>0.04</v>
      </c>
      <c r="V4919" s="52">
        <v>4.79</v>
      </c>
      <c r="W4919" s="52" t="str" cm="1">
        <f t="array" ref="W4919">_xlfn.SWITCH(ROUND(V4919,0),5,"Excellent",4,"Good",3,"Ok","Bad")</f>
        <v>Excellent</v>
      </c>
      <c r="X4919">
        <v>28</v>
      </c>
      <c r="Y4919" t="str">
        <f t="shared" si="307"/>
        <v>No</v>
      </c>
      <c r="Z4919" s="68">
        <v>43632</v>
      </c>
      <c r="AA4919" s="68">
        <v>43988</v>
      </c>
      <c r="AB4919">
        <v>224</v>
      </c>
      <c r="AC4919" t="s">
        <v>15615</v>
      </c>
    </row>
    <row r="4920" spans="1:29" x14ac:dyDescent="0.3">
      <c r="A4920" t="s">
        <v>3433</v>
      </c>
      <c r="B4920">
        <v>3851</v>
      </c>
      <c r="C4920" t="str">
        <f>VLOOKUP($B4920,Hosts!$A:$M,10,0)</f>
        <v>Within an hour</v>
      </c>
      <c r="D4920" s="70">
        <f>VLOOKUP($B4920,Hosts!$A:$M,11,0)</f>
        <v>1</v>
      </c>
      <c r="E4920" s="70">
        <f>VLOOKUP($B4920,Hosts!$A:$M,12,0)</f>
        <v>1</v>
      </c>
      <c r="F4920" t="str">
        <f>VLOOKUP($B4920,Hosts!$A:$M,13,0)</f>
        <v>No</v>
      </c>
      <c r="G4920" t="str">
        <f>INDEX(Hosts!$A:$M, MATCH(Places!$B4920,Hosts!$A:$A,0), MATCH(Places!G$1,Hosts!$A$1:$M$1,0))</f>
        <v>Within an hour</v>
      </c>
      <c r="H4920" s="70">
        <f>INDEX(Hosts!$A:$M, MATCH(Places!$B4920,Hosts!$A:$A,0), MATCH(Places!H$1,Hosts!$A$1:$M$1,0))</f>
        <v>1</v>
      </c>
      <c r="I4920" s="70">
        <f>INDEX(Hosts!$A:$M, MATCH(Places!$B4920,Hosts!$A:$A,0), MATCH(Places!I$1,Hosts!$A$1:$M$1,0))</f>
        <v>1</v>
      </c>
      <c r="J4920" t="str">
        <f>INDEX(Hosts!$A:$M, MATCH(Places!$B4920,Hosts!$A:$A,0), MATCH(Places!J$1,Hosts!$A$1:$M$1,0))</f>
        <v>No</v>
      </c>
      <c r="K4920">
        <v>23</v>
      </c>
      <c r="L4920" t="str">
        <f>VLOOKUP($K4920,Neighborhoods!$A:$C,2,0)</f>
        <v>Queens</v>
      </c>
      <c r="M4920" t="str">
        <f>VLOOKUP($K4920,Neighborhoods!$A:$C,3,0)</f>
        <v>Jamaica</v>
      </c>
      <c r="N4920" t="str">
        <f>INDEX(Neighborhoods!$A:$C, MATCH(Places!$K4920,Neighborhoods!$A:$A,0), MATCH(Places!N$1,Neighborhoods!$A$1:$C$1,0))</f>
        <v>Queens</v>
      </c>
      <c r="O4920" t="str">
        <f>INDEX(Neighborhoods!$A:$C, MATCH(Places!$K4920,Neighborhoods!$A:$A,0), MATCH(Places!O$1,Neighborhoods!$A$1:$C$1,0))</f>
        <v>Jamaica</v>
      </c>
      <c r="P4920" t="s">
        <v>1</v>
      </c>
      <c r="Q4920" t="str">
        <f t="shared" si="304"/>
        <v>Yes</v>
      </c>
      <c r="R4920">
        <v>2</v>
      </c>
      <c r="S4920" t="str">
        <f t="shared" si="305"/>
        <v>Small</v>
      </c>
      <c r="T4920" s="50">
        <v>61</v>
      </c>
      <c r="U4920" s="70">
        <f t="shared" si="306"/>
        <v>0.03</v>
      </c>
      <c r="V4920" s="52">
        <v>4.7300000000000004</v>
      </c>
      <c r="W4920" s="52" t="str" cm="1">
        <f t="array" ref="W4920">_xlfn.SWITCH(ROUND(V4920,0),5,"Excellent",4,"Good",3,"Ok","Bad")</f>
        <v>Excellent</v>
      </c>
      <c r="X4920">
        <v>22</v>
      </c>
      <c r="Y4920" t="str">
        <f t="shared" si="307"/>
        <v>No</v>
      </c>
      <c r="Z4920" s="68">
        <v>43625</v>
      </c>
      <c r="AA4920" s="68">
        <v>43980</v>
      </c>
      <c r="AB4920">
        <v>364</v>
      </c>
      <c r="AC4920" t="s">
        <v>15615</v>
      </c>
    </row>
    <row r="4921" spans="1:29" x14ac:dyDescent="0.3">
      <c r="A4921" t="s">
        <v>14138</v>
      </c>
      <c r="B4921">
        <v>521</v>
      </c>
      <c r="C4921" t="str">
        <f>VLOOKUP($B4921,Hosts!$A:$M,10,0)</f>
        <v>Within a few hours</v>
      </c>
      <c r="D4921" s="70">
        <f>VLOOKUP($B4921,Hosts!$A:$M,11,0)</f>
        <v>1</v>
      </c>
      <c r="E4921" s="70">
        <f>VLOOKUP($B4921,Hosts!$A:$M,12,0)</f>
        <v>0.79</v>
      </c>
      <c r="F4921" t="str">
        <f>VLOOKUP($B4921,Hosts!$A:$M,13,0)</f>
        <v>Yes</v>
      </c>
      <c r="G4921" t="str">
        <f>INDEX(Hosts!$A:$M, MATCH(Places!$B4921,Hosts!$A:$A,0), MATCH(Places!G$1,Hosts!$A$1:$M$1,0))</f>
        <v>Within a few hours</v>
      </c>
      <c r="H4921" s="70">
        <f>INDEX(Hosts!$A:$M, MATCH(Places!$B4921,Hosts!$A:$A,0), MATCH(Places!H$1,Hosts!$A$1:$M$1,0))</f>
        <v>1</v>
      </c>
      <c r="I4921" s="70">
        <f>INDEX(Hosts!$A:$M, MATCH(Places!$B4921,Hosts!$A:$A,0), MATCH(Places!I$1,Hosts!$A$1:$M$1,0))</f>
        <v>0.79</v>
      </c>
      <c r="J4921" t="str">
        <f>INDEX(Hosts!$A:$M, MATCH(Places!$B4921,Hosts!$A:$A,0), MATCH(Places!J$1,Hosts!$A$1:$M$1,0))</f>
        <v>Yes</v>
      </c>
      <c r="K4921">
        <v>17</v>
      </c>
      <c r="L4921" t="str">
        <f>VLOOKUP($K4921,Neighborhoods!$A:$C,2,0)</f>
        <v>Manhattan</v>
      </c>
      <c r="M4921" t="str">
        <f>VLOOKUP($K4921,Neighborhoods!$A:$C,3,0)</f>
        <v>Hell's Kitchen</v>
      </c>
      <c r="N4921" t="str">
        <f>INDEX(Neighborhoods!$A:$C, MATCH(Places!$K4921,Neighborhoods!$A:$A,0), MATCH(Places!N$1,Neighborhoods!$A$1:$C$1,0))</f>
        <v>Manhattan</v>
      </c>
      <c r="O4921" t="str">
        <f>INDEX(Neighborhoods!$A:$C, MATCH(Places!$K4921,Neighborhoods!$A:$A,0), MATCH(Places!O$1,Neighborhoods!$A$1:$C$1,0))</f>
        <v>Hell's Kitchen</v>
      </c>
      <c r="P4921" t="s">
        <v>11822</v>
      </c>
      <c r="Q4921" t="str">
        <f t="shared" si="304"/>
        <v>No</v>
      </c>
      <c r="R4921">
        <v>3</v>
      </c>
      <c r="S4921" t="str">
        <f t="shared" si="305"/>
        <v>Medium</v>
      </c>
      <c r="T4921" s="50">
        <v>80</v>
      </c>
      <c r="U4921" s="70">
        <f t="shared" si="306"/>
        <v>0.03</v>
      </c>
      <c r="V4921" s="52">
        <v>5</v>
      </c>
      <c r="W4921" s="52" t="str" cm="1">
        <f t="array" ref="W4921">_xlfn.SWITCH(ROUND(V4921,0),5,"Excellent",4,"Good",3,"Ok","Bad")</f>
        <v>Excellent</v>
      </c>
      <c r="X4921">
        <v>5</v>
      </c>
      <c r="Y4921" t="str">
        <f t="shared" si="307"/>
        <v>No</v>
      </c>
      <c r="Z4921" s="68">
        <v>43709</v>
      </c>
      <c r="AA4921" s="68">
        <v>43952</v>
      </c>
      <c r="AB4921">
        <v>0</v>
      </c>
      <c r="AC4921" t="s">
        <v>15616</v>
      </c>
    </row>
    <row r="4922" spans="1:29" x14ac:dyDescent="0.3">
      <c r="A4922" t="s">
        <v>3434</v>
      </c>
      <c r="B4922">
        <v>1658</v>
      </c>
      <c r="C4922" t="str">
        <f>VLOOKUP($B4922,Hosts!$A:$M,10,0)</f>
        <v>Within an hour</v>
      </c>
      <c r="D4922" s="70">
        <f>VLOOKUP($B4922,Hosts!$A:$M,11,0)</f>
        <v>1</v>
      </c>
      <c r="E4922" s="70">
        <f>VLOOKUP($B4922,Hosts!$A:$M,12,0)</f>
        <v>1</v>
      </c>
      <c r="F4922" t="str">
        <f>VLOOKUP($B4922,Hosts!$A:$M,13,0)</f>
        <v>No</v>
      </c>
      <c r="G4922" t="str">
        <f>INDEX(Hosts!$A:$M, MATCH(Places!$B4922,Hosts!$A:$A,0), MATCH(Places!G$1,Hosts!$A$1:$M$1,0))</f>
        <v>Within an hour</v>
      </c>
      <c r="H4922" s="70">
        <f>INDEX(Hosts!$A:$M, MATCH(Places!$B4922,Hosts!$A:$A,0), MATCH(Places!H$1,Hosts!$A$1:$M$1,0))</f>
        <v>1</v>
      </c>
      <c r="I4922" s="70">
        <f>INDEX(Hosts!$A:$M, MATCH(Places!$B4922,Hosts!$A:$A,0), MATCH(Places!I$1,Hosts!$A$1:$M$1,0))</f>
        <v>1</v>
      </c>
      <c r="J4922" t="str">
        <f>INDEX(Hosts!$A:$M, MATCH(Places!$B4922,Hosts!$A:$A,0), MATCH(Places!J$1,Hosts!$A$1:$M$1,0))</f>
        <v>No</v>
      </c>
      <c r="K4922">
        <v>11</v>
      </c>
      <c r="L4922" t="str">
        <f>VLOOKUP($K4922,Neighborhoods!$A:$C,2,0)</f>
        <v>Brooklyn</v>
      </c>
      <c r="M4922" t="str">
        <f>VLOOKUP($K4922,Neighborhoods!$A:$C,3,0)</f>
        <v>Greenpoint</v>
      </c>
      <c r="N4922" t="str">
        <f>INDEX(Neighborhoods!$A:$C, MATCH(Places!$K4922,Neighborhoods!$A:$A,0), MATCH(Places!N$1,Neighborhoods!$A$1:$C$1,0))</f>
        <v>Brooklyn</v>
      </c>
      <c r="O4922" t="str">
        <f>INDEX(Neighborhoods!$A:$C, MATCH(Places!$K4922,Neighborhoods!$A:$A,0), MATCH(Places!O$1,Neighborhoods!$A$1:$C$1,0))</f>
        <v>Greenpoint</v>
      </c>
      <c r="P4922" t="s">
        <v>11822</v>
      </c>
      <c r="Q4922" t="str">
        <f t="shared" si="304"/>
        <v>No</v>
      </c>
      <c r="R4922">
        <v>4</v>
      </c>
      <c r="S4922" t="str">
        <f t="shared" si="305"/>
        <v>Medium</v>
      </c>
      <c r="T4922" s="50">
        <v>121</v>
      </c>
      <c r="U4922" s="70">
        <f t="shared" si="306"/>
        <v>0.03</v>
      </c>
      <c r="V4922" s="52">
        <v>4.74</v>
      </c>
      <c r="W4922" s="52" t="str" cm="1">
        <f t="array" ref="W4922">_xlfn.SWITCH(ROUND(V4922,0),5,"Excellent",4,"Good",3,"Ok","Bad")</f>
        <v>Excellent</v>
      </c>
      <c r="X4922">
        <v>23</v>
      </c>
      <c r="Y4922" t="str">
        <f t="shared" si="307"/>
        <v>No</v>
      </c>
      <c r="Z4922" s="68">
        <v>43632</v>
      </c>
      <c r="AA4922" s="68">
        <v>44044</v>
      </c>
      <c r="AB4922">
        <v>365</v>
      </c>
      <c r="AC4922" t="s">
        <v>15616</v>
      </c>
    </row>
    <row r="4923" spans="1:29" x14ac:dyDescent="0.3">
      <c r="A4923" t="s">
        <v>3435</v>
      </c>
      <c r="B4923">
        <v>3879</v>
      </c>
      <c r="C4923" t="str">
        <f>VLOOKUP($B4923,Hosts!$A:$M,10,0)</f>
        <v>Within an hour</v>
      </c>
      <c r="D4923" s="70">
        <f>VLOOKUP($B4923,Hosts!$A:$M,11,0)</f>
        <v>1</v>
      </c>
      <c r="E4923" s="70">
        <f>VLOOKUP($B4923,Hosts!$A:$M,12,0)</f>
        <v>0.99</v>
      </c>
      <c r="F4923" t="str">
        <f>VLOOKUP($B4923,Hosts!$A:$M,13,0)</f>
        <v>No</v>
      </c>
      <c r="G4923" t="str">
        <f>INDEX(Hosts!$A:$M, MATCH(Places!$B4923,Hosts!$A:$A,0), MATCH(Places!G$1,Hosts!$A$1:$M$1,0))</f>
        <v>Within an hour</v>
      </c>
      <c r="H4923" s="70">
        <f>INDEX(Hosts!$A:$M, MATCH(Places!$B4923,Hosts!$A:$A,0), MATCH(Places!H$1,Hosts!$A$1:$M$1,0))</f>
        <v>1</v>
      </c>
      <c r="I4923" s="70">
        <f>INDEX(Hosts!$A:$M, MATCH(Places!$B4923,Hosts!$A:$A,0), MATCH(Places!I$1,Hosts!$A$1:$M$1,0))</f>
        <v>0.99</v>
      </c>
      <c r="J4923" t="str">
        <f>INDEX(Hosts!$A:$M, MATCH(Places!$B4923,Hosts!$A:$A,0), MATCH(Places!J$1,Hosts!$A$1:$M$1,0))</f>
        <v>No</v>
      </c>
      <c r="K4923">
        <v>17</v>
      </c>
      <c r="L4923" t="str">
        <f>VLOOKUP($K4923,Neighborhoods!$A:$C,2,0)</f>
        <v>Manhattan</v>
      </c>
      <c r="M4923" t="str">
        <f>VLOOKUP($K4923,Neighborhoods!$A:$C,3,0)</f>
        <v>Hell's Kitchen</v>
      </c>
      <c r="N4923" t="str">
        <f>INDEX(Neighborhoods!$A:$C, MATCH(Places!$K4923,Neighborhoods!$A:$A,0), MATCH(Places!N$1,Neighborhoods!$A$1:$C$1,0))</f>
        <v>Manhattan</v>
      </c>
      <c r="O4923" t="str">
        <f>INDEX(Neighborhoods!$A:$C, MATCH(Places!$K4923,Neighborhoods!$A:$A,0), MATCH(Places!O$1,Neighborhoods!$A$1:$C$1,0))</f>
        <v>Hell's Kitchen</v>
      </c>
      <c r="P4923" t="s">
        <v>11822</v>
      </c>
      <c r="Q4923" t="str">
        <f t="shared" si="304"/>
        <v>No</v>
      </c>
      <c r="R4923">
        <v>4</v>
      </c>
      <c r="S4923" t="str">
        <f t="shared" si="305"/>
        <v>Medium</v>
      </c>
      <c r="T4923" s="50">
        <v>123</v>
      </c>
      <c r="U4923" s="70">
        <f t="shared" si="306"/>
        <v>0.03</v>
      </c>
      <c r="V4923" s="52">
        <v>4.49</v>
      </c>
      <c r="W4923" s="52" t="str" cm="1">
        <f t="array" ref="W4923">_xlfn.SWITCH(ROUND(V4923,0),5,"Excellent",4,"Good",3,"Ok","Bad")</f>
        <v>Good</v>
      </c>
      <c r="X4923">
        <v>51</v>
      </c>
      <c r="Y4923" t="str">
        <f t="shared" si="307"/>
        <v>No</v>
      </c>
      <c r="Z4923" s="68">
        <v>43628</v>
      </c>
      <c r="AA4923" s="68">
        <v>44039</v>
      </c>
      <c r="AB4923">
        <v>33</v>
      </c>
      <c r="AC4923" t="s">
        <v>15616</v>
      </c>
    </row>
    <row r="4924" spans="1:29" x14ac:dyDescent="0.3">
      <c r="A4924" t="s">
        <v>3436</v>
      </c>
      <c r="B4924">
        <v>3895</v>
      </c>
      <c r="C4924" t="str">
        <f>VLOOKUP($B4924,Hosts!$A:$M,10,0)</f>
        <v>Within an hour</v>
      </c>
      <c r="D4924" s="70">
        <f>VLOOKUP($B4924,Hosts!$A:$M,11,0)</f>
        <v>1</v>
      </c>
      <c r="E4924" s="70">
        <f>VLOOKUP($B4924,Hosts!$A:$M,12,0)</f>
        <v>0.81</v>
      </c>
      <c r="F4924" t="str">
        <f>VLOOKUP($B4924,Hosts!$A:$M,13,0)</f>
        <v>No</v>
      </c>
      <c r="G4924" t="str">
        <f>INDEX(Hosts!$A:$M, MATCH(Places!$B4924,Hosts!$A:$A,0), MATCH(Places!G$1,Hosts!$A$1:$M$1,0))</f>
        <v>Within an hour</v>
      </c>
      <c r="H4924" s="70">
        <f>INDEX(Hosts!$A:$M, MATCH(Places!$B4924,Hosts!$A:$A,0), MATCH(Places!H$1,Hosts!$A$1:$M$1,0))</f>
        <v>1</v>
      </c>
      <c r="I4924" s="70">
        <f>INDEX(Hosts!$A:$M, MATCH(Places!$B4924,Hosts!$A:$A,0), MATCH(Places!I$1,Hosts!$A$1:$M$1,0))</f>
        <v>0.81</v>
      </c>
      <c r="J4924" t="str">
        <f>INDEX(Hosts!$A:$M, MATCH(Places!$B4924,Hosts!$A:$A,0), MATCH(Places!J$1,Hosts!$A$1:$M$1,0))</f>
        <v>No</v>
      </c>
      <c r="K4924">
        <v>8</v>
      </c>
      <c r="L4924" t="str">
        <f>VLOOKUP($K4924,Neighborhoods!$A:$C,2,0)</f>
        <v>Brooklyn</v>
      </c>
      <c r="M4924" t="str">
        <f>VLOOKUP($K4924,Neighborhoods!$A:$C,3,0)</f>
        <v>Bushwick</v>
      </c>
      <c r="N4924" t="str">
        <f>INDEX(Neighborhoods!$A:$C, MATCH(Places!$K4924,Neighborhoods!$A:$A,0), MATCH(Places!N$1,Neighborhoods!$A$1:$C$1,0))</f>
        <v>Brooklyn</v>
      </c>
      <c r="O4924" t="str">
        <f>INDEX(Neighborhoods!$A:$C, MATCH(Places!$K4924,Neighborhoods!$A:$A,0), MATCH(Places!O$1,Neighborhoods!$A$1:$C$1,0))</f>
        <v>Bushwick</v>
      </c>
      <c r="P4924" t="s">
        <v>11822</v>
      </c>
      <c r="Q4924" t="str">
        <f t="shared" si="304"/>
        <v>No</v>
      </c>
      <c r="R4924">
        <v>16</v>
      </c>
      <c r="S4924" t="str">
        <f t="shared" si="305"/>
        <v>Large</v>
      </c>
      <c r="T4924" s="50">
        <v>279</v>
      </c>
      <c r="U4924" s="70">
        <f t="shared" si="306"/>
        <v>0.04</v>
      </c>
      <c r="V4924" s="52">
        <v>4.75</v>
      </c>
      <c r="W4924" s="52" t="str" cm="1">
        <f t="array" ref="W4924">_xlfn.SWITCH(ROUND(V4924,0),5,"Excellent",4,"Good",3,"Ok","Bad")</f>
        <v>Excellent</v>
      </c>
      <c r="X4924">
        <v>24</v>
      </c>
      <c r="Y4924" t="str">
        <f t="shared" si="307"/>
        <v>No</v>
      </c>
      <c r="Z4924" s="68">
        <v>43636</v>
      </c>
      <c r="AA4924" s="68">
        <v>43892</v>
      </c>
      <c r="AB4924">
        <v>323</v>
      </c>
      <c r="AC4924" t="s">
        <v>15615</v>
      </c>
    </row>
    <row r="4925" spans="1:29" x14ac:dyDescent="0.3">
      <c r="A4925" t="s">
        <v>3437</v>
      </c>
      <c r="B4925">
        <v>3895</v>
      </c>
      <c r="C4925" t="str">
        <f>VLOOKUP($B4925,Hosts!$A:$M,10,0)</f>
        <v>Within an hour</v>
      </c>
      <c r="D4925" s="70">
        <f>VLOOKUP($B4925,Hosts!$A:$M,11,0)</f>
        <v>1</v>
      </c>
      <c r="E4925" s="70">
        <f>VLOOKUP($B4925,Hosts!$A:$M,12,0)</f>
        <v>0.81</v>
      </c>
      <c r="F4925" t="str">
        <f>VLOOKUP($B4925,Hosts!$A:$M,13,0)</f>
        <v>No</v>
      </c>
      <c r="G4925" t="str">
        <f>INDEX(Hosts!$A:$M, MATCH(Places!$B4925,Hosts!$A:$A,0), MATCH(Places!G$1,Hosts!$A$1:$M$1,0))</f>
        <v>Within an hour</v>
      </c>
      <c r="H4925" s="70">
        <f>INDEX(Hosts!$A:$M, MATCH(Places!$B4925,Hosts!$A:$A,0), MATCH(Places!H$1,Hosts!$A$1:$M$1,0))</f>
        <v>1</v>
      </c>
      <c r="I4925" s="70">
        <f>INDEX(Hosts!$A:$M, MATCH(Places!$B4925,Hosts!$A:$A,0), MATCH(Places!I$1,Hosts!$A$1:$M$1,0))</f>
        <v>0.81</v>
      </c>
      <c r="J4925" t="str">
        <f>INDEX(Hosts!$A:$M, MATCH(Places!$B4925,Hosts!$A:$A,0), MATCH(Places!J$1,Hosts!$A$1:$M$1,0))</f>
        <v>No</v>
      </c>
      <c r="K4925">
        <v>8</v>
      </c>
      <c r="L4925" t="str">
        <f>VLOOKUP($K4925,Neighborhoods!$A:$C,2,0)</f>
        <v>Brooklyn</v>
      </c>
      <c r="M4925" t="str">
        <f>VLOOKUP($K4925,Neighborhoods!$A:$C,3,0)</f>
        <v>Bushwick</v>
      </c>
      <c r="N4925" t="str">
        <f>INDEX(Neighborhoods!$A:$C, MATCH(Places!$K4925,Neighborhoods!$A:$A,0), MATCH(Places!N$1,Neighborhoods!$A$1:$C$1,0))</f>
        <v>Brooklyn</v>
      </c>
      <c r="O4925" t="str">
        <f>INDEX(Neighborhoods!$A:$C, MATCH(Places!$K4925,Neighborhoods!$A:$A,0), MATCH(Places!O$1,Neighborhoods!$A$1:$C$1,0))</f>
        <v>Bushwick</v>
      </c>
      <c r="P4925" t="s">
        <v>11822</v>
      </c>
      <c r="Q4925" t="str">
        <f t="shared" si="304"/>
        <v>No</v>
      </c>
      <c r="R4925">
        <v>5</v>
      </c>
      <c r="S4925" t="str">
        <f t="shared" si="305"/>
        <v>Medium</v>
      </c>
      <c r="T4925" s="50">
        <v>175</v>
      </c>
      <c r="U4925" s="70">
        <f t="shared" si="306"/>
        <v>0.03</v>
      </c>
      <c r="V4925" s="52">
        <v>4.68</v>
      </c>
      <c r="W4925" s="52" t="str" cm="1">
        <f t="array" ref="W4925">_xlfn.SWITCH(ROUND(V4925,0),5,"Excellent",4,"Good",3,"Ok","Bad")</f>
        <v>Excellent</v>
      </c>
      <c r="X4925">
        <v>19</v>
      </c>
      <c r="Y4925" t="str">
        <f t="shared" si="307"/>
        <v>No</v>
      </c>
      <c r="Z4925" s="68">
        <v>43641</v>
      </c>
      <c r="AA4925" s="68">
        <v>44036</v>
      </c>
      <c r="AB4925">
        <v>326</v>
      </c>
      <c r="AC4925" t="s">
        <v>15615</v>
      </c>
    </row>
    <row r="4926" spans="1:29" x14ac:dyDescent="0.3">
      <c r="A4926" t="s">
        <v>3438</v>
      </c>
      <c r="B4926">
        <v>3895</v>
      </c>
      <c r="C4926" t="str">
        <f>VLOOKUP($B4926,Hosts!$A:$M,10,0)</f>
        <v>Within an hour</v>
      </c>
      <c r="D4926" s="70">
        <f>VLOOKUP($B4926,Hosts!$A:$M,11,0)</f>
        <v>1</v>
      </c>
      <c r="E4926" s="70">
        <f>VLOOKUP($B4926,Hosts!$A:$M,12,0)</f>
        <v>0.81</v>
      </c>
      <c r="F4926" t="str">
        <f>VLOOKUP($B4926,Hosts!$A:$M,13,0)</f>
        <v>No</v>
      </c>
      <c r="G4926" t="str">
        <f>INDEX(Hosts!$A:$M, MATCH(Places!$B4926,Hosts!$A:$A,0), MATCH(Places!G$1,Hosts!$A$1:$M$1,0))</f>
        <v>Within an hour</v>
      </c>
      <c r="H4926" s="70">
        <f>INDEX(Hosts!$A:$M, MATCH(Places!$B4926,Hosts!$A:$A,0), MATCH(Places!H$1,Hosts!$A$1:$M$1,0))</f>
        <v>1</v>
      </c>
      <c r="I4926" s="70">
        <f>INDEX(Hosts!$A:$M, MATCH(Places!$B4926,Hosts!$A:$A,0), MATCH(Places!I$1,Hosts!$A$1:$M$1,0))</f>
        <v>0.81</v>
      </c>
      <c r="J4926" t="str">
        <f>INDEX(Hosts!$A:$M, MATCH(Places!$B4926,Hosts!$A:$A,0), MATCH(Places!J$1,Hosts!$A$1:$M$1,0))</f>
        <v>No</v>
      </c>
      <c r="K4926">
        <v>8</v>
      </c>
      <c r="L4926" t="str">
        <f>VLOOKUP($K4926,Neighborhoods!$A:$C,2,0)</f>
        <v>Brooklyn</v>
      </c>
      <c r="M4926" t="str">
        <f>VLOOKUP($K4926,Neighborhoods!$A:$C,3,0)</f>
        <v>Bushwick</v>
      </c>
      <c r="N4926" t="str">
        <f>INDEX(Neighborhoods!$A:$C, MATCH(Places!$K4926,Neighborhoods!$A:$A,0), MATCH(Places!N$1,Neighborhoods!$A$1:$C$1,0))</f>
        <v>Brooklyn</v>
      </c>
      <c r="O4926" t="str">
        <f>INDEX(Neighborhoods!$A:$C, MATCH(Places!$K4926,Neighborhoods!$A:$A,0), MATCH(Places!O$1,Neighborhoods!$A$1:$C$1,0))</f>
        <v>Bushwick</v>
      </c>
      <c r="P4926" t="s">
        <v>11822</v>
      </c>
      <c r="Q4926" t="str">
        <f t="shared" si="304"/>
        <v>No</v>
      </c>
      <c r="R4926">
        <v>16</v>
      </c>
      <c r="S4926" t="str">
        <f t="shared" si="305"/>
        <v>Large</v>
      </c>
      <c r="T4926" s="50">
        <v>349</v>
      </c>
      <c r="U4926" s="70">
        <f t="shared" si="306"/>
        <v>0.04</v>
      </c>
      <c r="V4926" s="52">
        <v>5</v>
      </c>
      <c r="W4926" s="52" t="str" cm="1">
        <f t="array" ref="W4926">_xlfn.SWITCH(ROUND(V4926,0),5,"Excellent",4,"Good",3,"Ok","Bad")</f>
        <v>Excellent</v>
      </c>
      <c r="X4926">
        <v>10</v>
      </c>
      <c r="Y4926" t="str">
        <f t="shared" si="307"/>
        <v>No</v>
      </c>
      <c r="Z4926" s="68">
        <v>43632</v>
      </c>
      <c r="AA4926" s="68">
        <v>43870</v>
      </c>
      <c r="AB4926">
        <v>323</v>
      </c>
      <c r="AC4926" t="s">
        <v>15615</v>
      </c>
    </row>
    <row r="4927" spans="1:29" x14ac:dyDescent="0.3">
      <c r="A4927" t="s">
        <v>15241</v>
      </c>
      <c r="B4927">
        <v>3855</v>
      </c>
      <c r="C4927" t="str">
        <f>VLOOKUP($B4927,Hosts!$A:$M,10,0)</f>
        <v>Within a few hours</v>
      </c>
      <c r="D4927" s="70">
        <f>VLOOKUP($B4927,Hosts!$A:$M,11,0)</f>
        <v>1</v>
      </c>
      <c r="E4927" s="70">
        <f>VLOOKUP($B4927,Hosts!$A:$M,12,0)</f>
        <v>0.94</v>
      </c>
      <c r="F4927" t="str">
        <f>VLOOKUP($B4927,Hosts!$A:$M,13,0)</f>
        <v>Yes</v>
      </c>
      <c r="G4927" t="str">
        <f>INDEX(Hosts!$A:$M, MATCH(Places!$B4927,Hosts!$A:$A,0), MATCH(Places!G$1,Hosts!$A$1:$M$1,0))</f>
        <v>Within a few hours</v>
      </c>
      <c r="H4927" s="70">
        <f>INDEX(Hosts!$A:$M, MATCH(Places!$B4927,Hosts!$A:$A,0), MATCH(Places!H$1,Hosts!$A$1:$M$1,0))</f>
        <v>1</v>
      </c>
      <c r="I4927" s="70">
        <f>INDEX(Hosts!$A:$M, MATCH(Places!$B4927,Hosts!$A:$A,0), MATCH(Places!I$1,Hosts!$A$1:$M$1,0))</f>
        <v>0.94</v>
      </c>
      <c r="J4927" t="str">
        <f>INDEX(Hosts!$A:$M, MATCH(Places!$B4927,Hosts!$A:$A,0), MATCH(Places!J$1,Hosts!$A$1:$M$1,0))</f>
        <v>Yes</v>
      </c>
      <c r="K4927">
        <v>9</v>
      </c>
      <c r="L4927" t="str">
        <f>VLOOKUP($K4927,Neighborhoods!$A:$C,2,0)</f>
        <v>Brooklyn</v>
      </c>
      <c r="M4927" t="str">
        <f>VLOOKUP($K4927,Neighborhoods!$A:$C,3,0)</f>
        <v>Crown Heights</v>
      </c>
      <c r="N4927" t="str">
        <f>INDEX(Neighborhoods!$A:$C, MATCH(Places!$K4927,Neighborhoods!$A:$A,0), MATCH(Places!N$1,Neighborhoods!$A$1:$C$1,0))</f>
        <v>Brooklyn</v>
      </c>
      <c r="O4927" t="str">
        <f>INDEX(Neighborhoods!$A:$C, MATCH(Places!$K4927,Neighborhoods!$A:$A,0), MATCH(Places!O$1,Neighborhoods!$A$1:$C$1,0))</f>
        <v>Crown Heights</v>
      </c>
      <c r="P4927" t="s">
        <v>11822</v>
      </c>
      <c r="Q4927" t="str">
        <f t="shared" si="304"/>
        <v>No</v>
      </c>
      <c r="R4927">
        <v>15</v>
      </c>
      <c r="S4927" t="str">
        <f t="shared" si="305"/>
        <v>Large</v>
      </c>
      <c r="T4927" s="50">
        <v>442</v>
      </c>
      <c r="U4927" s="70">
        <f t="shared" si="306"/>
        <v>0.04</v>
      </c>
      <c r="V4927" s="52">
        <v>4.93</v>
      </c>
      <c r="W4927" s="52" t="str" cm="1">
        <f t="array" ref="W4927">_xlfn.SWITCH(ROUND(V4927,0),5,"Excellent",4,"Good",3,"Ok","Bad")</f>
        <v>Excellent</v>
      </c>
      <c r="X4927">
        <v>14</v>
      </c>
      <c r="Y4927" t="str">
        <f t="shared" si="307"/>
        <v>No</v>
      </c>
      <c r="Z4927" s="68">
        <v>43755</v>
      </c>
      <c r="AA4927" s="68">
        <v>43905</v>
      </c>
      <c r="AB4927">
        <v>75</v>
      </c>
      <c r="AC4927" t="s">
        <v>15615</v>
      </c>
    </row>
    <row r="4928" spans="1:29" x14ac:dyDescent="0.3">
      <c r="A4928" t="s">
        <v>14330</v>
      </c>
      <c r="B4928">
        <v>3320</v>
      </c>
      <c r="C4928" t="str">
        <f>VLOOKUP($B4928,Hosts!$A:$M,10,0)</f>
        <v>Within a few hours</v>
      </c>
      <c r="D4928" s="70">
        <f>VLOOKUP($B4928,Hosts!$A:$M,11,0)</f>
        <v>1</v>
      </c>
      <c r="E4928" s="70">
        <f>VLOOKUP($B4928,Hosts!$A:$M,12,0)</f>
        <v>0.5</v>
      </c>
      <c r="F4928" t="str">
        <f>VLOOKUP($B4928,Hosts!$A:$M,13,0)</f>
        <v>No</v>
      </c>
      <c r="G4928" t="str">
        <f>INDEX(Hosts!$A:$M, MATCH(Places!$B4928,Hosts!$A:$A,0), MATCH(Places!G$1,Hosts!$A$1:$M$1,0))</f>
        <v>Within a few hours</v>
      </c>
      <c r="H4928" s="70">
        <f>INDEX(Hosts!$A:$M, MATCH(Places!$B4928,Hosts!$A:$A,0), MATCH(Places!H$1,Hosts!$A$1:$M$1,0))</f>
        <v>1</v>
      </c>
      <c r="I4928" s="70">
        <f>INDEX(Hosts!$A:$M, MATCH(Places!$B4928,Hosts!$A:$A,0), MATCH(Places!I$1,Hosts!$A$1:$M$1,0))</f>
        <v>0.5</v>
      </c>
      <c r="J4928" t="str">
        <f>INDEX(Hosts!$A:$M, MATCH(Places!$B4928,Hosts!$A:$A,0), MATCH(Places!J$1,Hosts!$A$1:$M$1,0))</f>
        <v>No</v>
      </c>
      <c r="K4928">
        <v>20</v>
      </c>
      <c r="L4928" t="str">
        <f>VLOOKUP($K4928,Neighborhoods!$A:$C,2,0)</f>
        <v>Manhattan</v>
      </c>
      <c r="M4928" t="str">
        <f>VLOOKUP($K4928,Neighborhoods!$A:$C,3,0)</f>
        <v>Upper West Side</v>
      </c>
      <c r="N4928" t="str">
        <f>INDEX(Neighborhoods!$A:$C, MATCH(Places!$K4928,Neighborhoods!$A:$A,0), MATCH(Places!N$1,Neighborhoods!$A$1:$C$1,0))</f>
        <v>Manhattan</v>
      </c>
      <c r="O4928" t="str">
        <f>INDEX(Neighborhoods!$A:$C, MATCH(Places!$K4928,Neighborhoods!$A:$A,0), MATCH(Places!O$1,Neighborhoods!$A$1:$C$1,0))</f>
        <v>Upper West Side</v>
      </c>
      <c r="P4928" t="s">
        <v>11822</v>
      </c>
      <c r="Q4928" t="str">
        <f t="shared" si="304"/>
        <v>No</v>
      </c>
      <c r="R4928">
        <v>2</v>
      </c>
      <c r="S4928" t="str">
        <f t="shared" si="305"/>
        <v>Small</v>
      </c>
      <c r="T4928" s="50">
        <v>175</v>
      </c>
      <c r="U4928" s="70">
        <f t="shared" si="306"/>
        <v>0.03</v>
      </c>
      <c r="V4928" s="52">
        <v>5</v>
      </c>
      <c r="W4928" s="52" t="str" cm="1">
        <f t="array" ref="W4928">_xlfn.SWITCH(ROUND(V4928,0),5,"Excellent",4,"Good",3,"Ok","Bad")</f>
        <v>Excellent</v>
      </c>
      <c r="X4928">
        <v>3</v>
      </c>
      <c r="Y4928" t="str">
        <f t="shared" si="307"/>
        <v>No</v>
      </c>
      <c r="Z4928" s="68">
        <v>43646</v>
      </c>
      <c r="AA4928" s="68">
        <v>43832</v>
      </c>
      <c r="AB4928">
        <v>54</v>
      </c>
      <c r="AC4928" t="s">
        <v>15616</v>
      </c>
    </row>
    <row r="4929" spans="1:29" x14ac:dyDescent="0.3">
      <c r="A4929" t="s">
        <v>15245</v>
      </c>
      <c r="B4929">
        <v>1116</v>
      </c>
      <c r="C4929" t="str">
        <f>VLOOKUP($B4929,Hosts!$A:$M,10,0)</f>
        <v>Within a few hours</v>
      </c>
      <c r="D4929" s="70">
        <f>VLOOKUP($B4929,Hosts!$A:$M,11,0)</f>
        <v>1</v>
      </c>
      <c r="E4929" s="70">
        <f>VLOOKUP($B4929,Hosts!$A:$M,12,0)</f>
        <v>1</v>
      </c>
      <c r="F4929" t="str">
        <f>VLOOKUP($B4929,Hosts!$A:$M,13,0)</f>
        <v>No</v>
      </c>
      <c r="G4929" t="str">
        <f>INDEX(Hosts!$A:$M, MATCH(Places!$B4929,Hosts!$A:$A,0), MATCH(Places!G$1,Hosts!$A$1:$M$1,0))</f>
        <v>Within a few hours</v>
      </c>
      <c r="H4929" s="70">
        <f>INDEX(Hosts!$A:$M, MATCH(Places!$B4929,Hosts!$A:$A,0), MATCH(Places!H$1,Hosts!$A$1:$M$1,0))</f>
        <v>1</v>
      </c>
      <c r="I4929" s="70">
        <f>INDEX(Hosts!$A:$M, MATCH(Places!$B4929,Hosts!$A:$A,0), MATCH(Places!I$1,Hosts!$A$1:$M$1,0))</f>
        <v>1</v>
      </c>
      <c r="J4929" t="str">
        <f>INDEX(Hosts!$A:$M, MATCH(Places!$B4929,Hosts!$A:$A,0), MATCH(Places!J$1,Hosts!$A$1:$M$1,0))</f>
        <v>No</v>
      </c>
      <c r="K4929">
        <v>12</v>
      </c>
      <c r="L4929" t="str">
        <f>VLOOKUP($K4929,Neighborhoods!$A:$C,2,0)</f>
        <v>Brooklyn</v>
      </c>
      <c r="M4929" t="str">
        <f>VLOOKUP($K4929,Neighborhoods!$A:$C,3,0)</f>
        <v>Williamsburg</v>
      </c>
      <c r="N4929" t="str">
        <f>INDEX(Neighborhoods!$A:$C, MATCH(Places!$K4929,Neighborhoods!$A:$A,0), MATCH(Places!N$1,Neighborhoods!$A$1:$C$1,0))</f>
        <v>Brooklyn</v>
      </c>
      <c r="O4929" t="str">
        <f>INDEX(Neighborhoods!$A:$C, MATCH(Places!$K4929,Neighborhoods!$A:$A,0), MATCH(Places!O$1,Neighborhoods!$A$1:$C$1,0))</f>
        <v>Williamsburg</v>
      </c>
      <c r="P4929" t="s">
        <v>11822</v>
      </c>
      <c r="Q4929" t="str">
        <f t="shared" si="304"/>
        <v>No</v>
      </c>
      <c r="R4929">
        <v>2</v>
      </c>
      <c r="S4929" t="str">
        <f t="shared" si="305"/>
        <v>Small</v>
      </c>
      <c r="T4929" s="50">
        <v>120</v>
      </c>
      <c r="U4929" s="70">
        <f t="shared" si="306"/>
        <v>0.03</v>
      </c>
      <c r="V4929" s="52">
        <v>5</v>
      </c>
      <c r="W4929" s="52" t="str" cm="1">
        <f t="array" ref="W4929">_xlfn.SWITCH(ROUND(V4929,0),5,"Excellent",4,"Good",3,"Ok","Bad")</f>
        <v>Excellent</v>
      </c>
      <c r="X4929">
        <v>8</v>
      </c>
      <c r="Y4929" t="str">
        <f t="shared" si="307"/>
        <v>No</v>
      </c>
      <c r="Z4929" s="68">
        <v>43829</v>
      </c>
      <c r="AA4929" s="68">
        <v>44017</v>
      </c>
      <c r="AB4929">
        <v>0</v>
      </c>
      <c r="AC4929" t="s">
        <v>15615</v>
      </c>
    </row>
    <row r="4930" spans="1:29" x14ac:dyDescent="0.3">
      <c r="A4930" t="s">
        <v>3439</v>
      </c>
      <c r="B4930">
        <v>3901</v>
      </c>
      <c r="C4930" t="str">
        <f>VLOOKUP($B4930,Hosts!$A:$M,10,0)</f>
        <v>A few days or more</v>
      </c>
      <c r="D4930" s="70">
        <f>VLOOKUP($B4930,Hosts!$A:$M,11,0)</f>
        <v>0.4</v>
      </c>
      <c r="E4930" s="70">
        <f>VLOOKUP($B4930,Hosts!$A:$M,12,0)</f>
        <v>0.91</v>
      </c>
      <c r="F4930" t="str">
        <f>VLOOKUP($B4930,Hosts!$A:$M,13,0)</f>
        <v>No</v>
      </c>
      <c r="G4930" t="str">
        <f>INDEX(Hosts!$A:$M, MATCH(Places!$B4930,Hosts!$A:$A,0), MATCH(Places!G$1,Hosts!$A$1:$M$1,0))</f>
        <v>A few days or more</v>
      </c>
      <c r="H4930" s="70">
        <f>INDEX(Hosts!$A:$M, MATCH(Places!$B4930,Hosts!$A:$A,0), MATCH(Places!H$1,Hosts!$A$1:$M$1,0))</f>
        <v>0.4</v>
      </c>
      <c r="I4930" s="70">
        <f>INDEX(Hosts!$A:$M, MATCH(Places!$B4930,Hosts!$A:$A,0), MATCH(Places!I$1,Hosts!$A$1:$M$1,0))</f>
        <v>0.91</v>
      </c>
      <c r="J4930" t="str">
        <f>INDEX(Hosts!$A:$M, MATCH(Places!$B4930,Hosts!$A:$A,0), MATCH(Places!J$1,Hosts!$A$1:$M$1,0))</f>
        <v>No</v>
      </c>
      <c r="K4930">
        <v>7</v>
      </c>
      <c r="L4930" t="str">
        <f>VLOOKUP($K4930,Neighborhoods!$A:$C,2,0)</f>
        <v>Brooklyn</v>
      </c>
      <c r="M4930" t="str">
        <f>VLOOKUP($K4930,Neighborhoods!$A:$C,3,0)</f>
        <v>Bedford-Stuyvesant</v>
      </c>
      <c r="N4930" t="str">
        <f>INDEX(Neighborhoods!$A:$C, MATCH(Places!$K4930,Neighborhoods!$A:$A,0), MATCH(Places!N$1,Neighborhoods!$A$1:$C$1,0))</f>
        <v>Brooklyn</v>
      </c>
      <c r="O4930" t="str">
        <f>INDEX(Neighborhoods!$A:$C, MATCH(Places!$K4930,Neighborhoods!$A:$A,0), MATCH(Places!O$1,Neighborhoods!$A$1:$C$1,0))</f>
        <v>Bedford-Stuyvesant</v>
      </c>
      <c r="P4930" t="s">
        <v>11822</v>
      </c>
      <c r="Q4930" t="str">
        <f t="shared" si="304"/>
        <v>No</v>
      </c>
      <c r="R4930">
        <v>10</v>
      </c>
      <c r="S4930" t="str">
        <f t="shared" si="305"/>
        <v>Large</v>
      </c>
      <c r="T4930" s="50">
        <v>216</v>
      </c>
      <c r="U4930" s="70">
        <f t="shared" si="306"/>
        <v>0.04</v>
      </c>
      <c r="V4930" s="52">
        <v>4.88</v>
      </c>
      <c r="W4930" s="52" t="str" cm="1">
        <f t="array" ref="W4930">_xlfn.SWITCH(ROUND(V4930,0),5,"Excellent",4,"Good",3,"Ok","Bad")</f>
        <v>Excellent</v>
      </c>
      <c r="X4930">
        <v>24</v>
      </c>
      <c r="Y4930" t="str">
        <f t="shared" si="307"/>
        <v>No</v>
      </c>
      <c r="Z4930" s="68">
        <v>43632</v>
      </c>
      <c r="AA4930" s="68">
        <v>43877</v>
      </c>
      <c r="AB4930">
        <v>204</v>
      </c>
      <c r="AC4930" t="s">
        <v>15615</v>
      </c>
    </row>
    <row r="4931" spans="1:29" x14ac:dyDescent="0.3">
      <c r="A4931" t="s">
        <v>3440</v>
      </c>
      <c r="B4931">
        <v>3664</v>
      </c>
      <c r="C4931" t="str">
        <f>VLOOKUP($B4931,Hosts!$A:$M,10,0)</f>
        <v>Within an hour</v>
      </c>
      <c r="D4931" s="70">
        <f>VLOOKUP($B4931,Hosts!$A:$M,11,0)</f>
        <v>1</v>
      </c>
      <c r="E4931" s="70">
        <f>VLOOKUP($B4931,Hosts!$A:$M,12,0)</f>
        <v>0.97</v>
      </c>
      <c r="F4931" t="str">
        <f>VLOOKUP($B4931,Hosts!$A:$M,13,0)</f>
        <v>Yes</v>
      </c>
      <c r="G4931" t="str">
        <f>INDEX(Hosts!$A:$M, MATCH(Places!$B4931,Hosts!$A:$A,0), MATCH(Places!G$1,Hosts!$A$1:$M$1,0))</f>
        <v>Within an hour</v>
      </c>
      <c r="H4931" s="70">
        <f>INDEX(Hosts!$A:$M, MATCH(Places!$B4931,Hosts!$A:$A,0), MATCH(Places!H$1,Hosts!$A$1:$M$1,0))</f>
        <v>1</v>
      </c>
      <c r="I4931" s="70">
        <f>INDEX(Hosts!$A:$M, MATCH(Places!$B4931,Hosts!$A:$A,0), MATCH(Places!I$1,Hosts!$A$1:$M$1,0))</f>
        <v>0.97</v>
      </c>
      <c r="J4931" t="str">
        <f>INDEX(Hosts!$A:$M, MATCH(Places!$B4931,Hosts!$A:$A,0), MATCH(Places!J$1,Hosts!$A$1:$M$1,0))</f>
        <v>Yes</v>
      </c>
      <c r="K4931">
        <v>16</v>
      </c>
      <c r="L4931" t="str">
        <f>VLOOKUP($K4931,Neighborhoods!$A:$C,2,0)</f>
        <v>Manhattan</v>
      </c>
      <c r="M4931" t="str">
        <f>VLOOKUP($K4931,Neighborhoods!$A:$C,3,0)</f>
        <v>Harlem</v>
      </c>
      <c r="N4931" t="str">
        <f>INDEX(Neighborhoods!$A:$C, MATCH(Places!$K4931,Neighborhoods!$A:$A,0), MATCH(Places!N$1,Neighborhoods!$A$1:$C$1,0))</f>
        <v>Manhattan</v>
      </c>
      <c r="O4931" t="str">
        <f>INDEX(Neighborhoods!$A:$C, MATCH(Places!$K4931,Neighborhoods!$A:$A,0), MATCH(Places!O$1,Neighborhoods!$A$1:$C$1,0))</f>
        <v>Harlem</v>
      </c>
      <c r="P4931" t="s">
        <v>11822</v>
      </c>
      <c r="Q4931" t="str">
        <f t="shared" ref="Q4931:Q4994" si="308">IF(OR(P4931="Private room",P4931="Shared room"),"Yes","No")</f>
        <v>No</v>
      </c>
      <c r="R4931">
        <v>6</v>
      </c>
      <c r="S4931" t="str">
        <f t="shared" ref="S4931:S4994" si="309">IF(R4931&lt;=2,"Small",IF(R4931&lt;=5,"Medium","Large"))</f>
        <v>Large</v>
      </c>
      <c r="T4931" s="50">
        <v>354</v>
      </c>
      <c r="U4931" s="70">
        <f t="shared" ref="U4931:U4994" si="310">VLOOKUP($T4931,$AF$1:$AG$5,2)</f>
        <v>0.04</v>
      </c>
      <c r="V4931" s="52">
        <v>5</v>
      </c>
      <c r="W4931" s="52" t="str" cm="1">
        <f t="array" ref="W4931">_xlfn.SWITCH(ROUND(V4931,0),5,"Excellent",4,"Good",3,"Ok","Bad")</f>
        <v>Excellent</v>
      </c>
      <c r="X4931">
        <v>6</v>
      </c>
      <c r="Y4931" t="str">
        <f t="shared" ref="Y4931:Y4994" si="311">IF(AND(V4931&gt;4.8,X4931&gt;100),"Yes","No")</f>
        <v>No</v>
      </c>
      <c r="Z4931" s="68">
        <v>43663</v>
      </c>
      <c r="AA4931" s="68">
        <v>43800</v>
      </c>
      <c r="AB4931">
        <v>0</v>
      </c>
      <c r="AC4931" t="s">
        <v>15615</v>
      </c>
    </row>
    <row r="4932" spans="1:29" x14ac:dyDescent="0.3">
      <c r="A4932" t="s">
        <v>3441</v>
      </c>
      <c r="B4932">
        <v>34</v>
      </c>
      <c r="C4932" t="str">
        <f>VLOOKUP($B4932,Hosts!$A:$M,10,0)</f>
        <v>Within a few hours</v>
      </c>
      <c r="D4932" s="70">
        <f>VLOOKUP($B4932,Hosts!$A:$M,11,0)</f>
        <v>1</v>
      </c>
      <c r="E4932" s="70">
        <f>VLOOKUP($B4932,Hosts!$A:$M,12,0)</f>
        <v>0.6</v>
      </c>
      <c r="F4932" t="str">
        <f>VLOOKUP($B4932,Hosts!$A:$M,13,0)</f>
        <v>Yes</v>
      </c>
      <c r="G4932" t="str">
        <f>INDEX(Hosts!$A:$M, MATCH(Places!$B4932,Hosts!$A:$A,0), MATCH(Places!G$1,Hosts!$A$1:$M$1,0))</f>
        <v>Within a few hours</v>
      </c>
      <c r="H4932" s="70">
        <f>INDEX(Hosts!$A:$M, MATCH(Places!$B4932,Hosts!$A:$A,0), MATCH(Places!H$1,Hosts!$A$1:$M$1,0))</f>
        <v>1</v>
      </c>
      <c r="I4932" s="70">
        <f>INDEX(Hosts!$A:$M, MATCH(Places!$B4932,Hosts!$A:$A,0), MATCH(Places!I$1,Hosts!$A$1:$M$1,0))</f>
        <v>0.6</v>
      </c>
      <c r="J4932" t="str">
        <f>INDEX(Hosts!$A:$M, MATCH(Places!$B4932,Hosts!$A:$A,0), MATCH(Places!J$1,Hosts!$A$1:$M$1,0))</f>
        <v>Yes</v>
      </c>
      <c r="K4932">
        <v>7</v>
      </c>
      <c r="L4932" t="str">
        <f>VLOOKUP($K4932,Neighborhoods!$A:$C,2,0)</f>
        <v>Brooklyn</v>
      </c>
      <c r="M4932" t="str">
        <f>VLOOKUP($K4932,Neighborhoods!$A:$C,3,0)</f>
        <v>Bedford-Stuyvesant</v>
      </c>
      <c r="N4932" t="str">
        <f>INDEX(Neighborhoods!$A:$C, MATCH(Places!$K4932,Neighborhoods!$A:$A,0), MATCH(Places!N$1,Neighborhoods!$A$1:$C$1,0))</f>
        <v>Brooklyn</v>
      </c>
      <c r="O4932" t="str">
        <f>INDEX(Neighborhoods!$A:$C, MATCH(Places!$K4932,Neighborhoods!$A:$A,0), MATCH(Places!O$1,Neighborhoods!$A$1:$C$1,0))</f>
        <v>Bedford-Stuyvesant</v>
      </c>
      <c r="P4932" t="s">
        <v>11822</v>
      </c>
      <c r="Q4932" t="str">
        <f t="shared" si="308"/>
        <v>No</v>
      </c>
      <c r="R4932">
        <v>5</v>
      </c>
      <c r="S4932" t="str">
        <f t="shared" si="309"/>
        <v>Medium</v>
      </c>
      <c r="T4932" s="50">
        <v>200</v>
      </c>
      <c r="U4932" s="70">
        <f t="shared" si="310"/>
        <v>0.04</v>
      </c>
      <c r="V4932" s="52">
        <v>5</v>
      </c>
      <c r="W4932" s="52" t="str" cm="1">
        <f t="array" ref="W4932">_xlfn.SWITCH(ROUND(V4932,0),5,"Excellent",4,"Good",3,"Ok","Bad")</f>
        <v>Excellent</v>
      </c>
      <c r="X4932">
        <v>10</v>
      </c>
      <c r="Y4932" t="str">
        <f t="shared" si="311"/>
        <v>No</v>
      </c>
      <c r="Z4932" s="68">
        <v>43632</v>
      </c>
      <c r="AA4932" s="68">
        <v>43828</v>
      </c>
      <c r="AB4932">
        <v>87</v>
      </c>
      <c r="AC4932" t="s">
        <v>15615</v>
      </c>
    </row>
    <row r="4933" spans="1:29" x14ac:dyDescent="0.3">
      <c r="A4933" t="s">
        <v>15167</v>
      </c>
      <c r="B4933">
        <v>3873</v>
      </c>
      <c r="C4933" t="str">
        <f>VLOOKUP($B4933,Hosts!$A:$M,10,0)</f>
        <v>Within an hour</v>
      </c>
      <c r="D4933" s="70">
        <f>VLOOKUP($B4933,Hosts!$A:$M,11,0)</f>
        <v>0.93</v>
      </c>
      <c r="E4933" s="70">
        <f>VLOOKUP($B4933,Hosts!$A:$M,12,0)</f>
        <v>1</v>
      </c>
      <c r="F4933" t="str">
        <f>VLOOKUP($B4933,Hosts!$A:$M,13,0)</f>
        <v>No</v>
      </c>
      <c r="G4933" t="str">
        <f>INDEX(Hosts!$A:$M, MATCH(Places!$B4933,Hosts!$A:$A,0), MATCH(Places!G$1,Hosts!$A$1:$M$1,0))</f>
        <v>Within an hour</v>
      </c>
      <c r="H4933" s="70">
        <f>INDEX(Hosts!$A:$M, MATCH(Places!$B4933,Hosts!$A:$A,0), MATCH(Places!H$1,Hosts!$A$1:$M$1,0))</f>
        <v>0.93</v>
      </c>
      <c r="I4933" s="70">
        <f>INDEX(Hosts!$A:$M, MATCH(Places!$B4933,Hosts!$A:$A,0), MATCH(Places!I$1,Hosts!$A$1:$M$1,0))</f>
        <v>1</v>
      </c>
      <c r="J4933" t="str">
        <f>INDEX(Hosts!$A:$M, MATCH(Places!$B4933,Hosts!$A:$A,0), MATCH(Places!J$1,Hosts!$A$1:$M$1,0))</f>
        <v>No</v>
      </c>
      <c r="K4933">
        <v>24</v>
      </c>
      <c r="L4933" t="str">
        <f>VLOOKUP($K4933,Neighborhoods!$A:$C,2,0)</f>
        <v>Queens</v>
      </c>
      <c r="M4933" t="str">
        <f>VLOOKUP($K4933,Neighborhoods!$A:$C,3,0)</f>
        <v>Long Island City</v>
      </c>
      <c r="N4933" t="str">
        <f>INDEX(Neighborhoods!$A:$C, MATCH(Places!$K4933,Neighborhoods!$A:$A,0), MATCH(Places!N$1,Neighborhoods!$A$1:$C$1,0))</f>
        <v>Queens</v>
      </c>
      <c r="O4933" t="str">
        <f>INDEX(Neighborhoods!$A:$C, MATCH(Places!$K4933,Neighborhoods!$A:$A,0), MATCH(Places!O$1,Neighborhoods!$A$1:$C$1,0))</f>
        <v>Long Island City</v>
      </c>
      <c r="P4933" t="s">
        <v>1</v>
      </c>
      <c r="Q4933" t="str">
        <f t="shared" si="308"/>
        <v>Yes</v>
      </c>
      <c r="R4933">
        <v>2</v>
      </c>
      <c r="S4933" t="str">
        <f t="shared" si="309"/>
        <v>Small</v>
      </c>
      <c r="T4933" s="50">
        <v>159</v>
      </c>
      <c r="U4933" s="70">
        <f t="shared" si="310"/>
        <v>0.03</v>
      </c>
      <c r="V4933" s="52">
        <v>4.33</v>
      </c>
      <c r="W4933" s="52" t="str" cm="1">
        <f t="array" ref="W4933">_xlfn.SWITCH(ROUND(V4933,0),5,"Excellent",4,"Good",3,"Ok","Bad")</f>
        <v>Good</v>
      </c>
      <c r="X4933">
        <v>3</v>
      </c>
      <c r="Y4933" t="str">
        <f t="shared" si="311"/>
        <v>No</v>
      </c>
      <c r="Z4933" s="68">
        <v>43863</v>
      </c>
      <c r="AA4933" s="68">
        <v>43895</v>
      </c>
      <c r="AB4933">
        <v>365</v>
      </c>
      <c r="AC4933" t="s">
        <v>15616</v>
      </c>
    </row>
    <row r="4934" spans="1:29" x14ac:dyDescent="0.3">
      <c r="A4934" t="s">
        <v>15564</v>
      </c>
      <c r="B4934">
        <v>3896</v>
      </c>
      <c r="C4934" t="str">
        <f>VLOOKUP($B4934,Hosts!$A:$M,10,0)</f>
        <v>Within an hour</v>
      </c>
      <c r="D4934" s="70">
        <f>VLOOKUP($B4934,Hosts!$A:$M,11,0)</f>
        <v>0.91</v>
      </c>
      <c r="E4934" s="70">
        <f>VLOOKUP($B4934,Hosts!$A:$M,12,0)</f>
        <v>0.99</v>
      </c>
      <c r="F4934" t="str">
        <f>VLOOKUP($B4934,Hosts!$A:$M,13,0)</f>
        <v>No</v>
      </c>
      <c r="G4934" t="str">
        <f>INDEX(Hosts!$A:$M, MATCH(Places!$B4934,Hosts!$A:$A,0), MATCH(Places!G$1,Hosts!$A$1:$M$1,0))</f>
        <v>Within an hour</v>
      </c>
      <c r="H4934" s="70">
        <f>INDEX(Hosts!$A:$M, MATCH(Places!$B4934,Hosts!$A:$A,0), MATCH(Places!H$1,Hosts!$A$1:$M$1,0))</f>
        <v>0.91</v>
      </c>
      <c r="I4934" s="70">
        <f>INDEX(Hosts!$A:$M, MATCH(Places!$B4934,Hosts!$A:$A,0), MATCH(Places!I$1,Hosts!$A$1:$M$1,0))</f>
        <v>0.99</v>
      </c>
      <c r="J4934" t="str">
        <f>INDEX(Hosts!$A:$M, MATCH(Places!$B4934,Hosts!$A:$A,0), MATCH(Places!J$1,Hosts!$A$1:$M$1,0))</f>
        <v>No</v>
      </c>
      <c r="K4934">
        <v>13</v>
      </c>
      <c r="L4934" t="str">
        <f>VLOOKUP($K4934,Neighborhoods!$A:$C,2,0)</f>
        <v>Manhattan</v>
      </c>
      <c r="M4934" t="str">
        <f>VLOOKUP($K4934,Neighborhoods!$A:$C,3,0)</f>
        <v>Chelsea</v>
      </c>
      <c r="N4934" t="str">
        <f>INDEX(Neighborhoods!$A:$C, MATCH(Places!$K4934,Neighborhoods!$A:$A,0), MATCH(Places!N$1,Neighborhoods!$A$1:$C$1,0))</f>
        <v>Manhattan</v>
      </c>
      <c r="O4934" t="str">
        <f>INDEX(Neighborhoods!$A:$C, MATCH(Places!$K4934,Neighborhoods!$A:$A,0), MATCH(Places!O$1,Neighborhoods!$A$1:$C$1,0))</f>
        <v>Chelsea</v>
      </c>
      <c r="P4934" t="s">
        <v>1</v>
      </c>
      <c r="Q4934" t="str">
        <f t="shared" si="308"/>
        <v>Yes</v>
      </c>
      <c r="R4934">
        <v>2</v>
      </c>
      <c r="S4934" t="str">
        <f t="shared" si="309"/>
        <v>Small</v>
      </c>
      <c r="T4934" s="50">
        <v>70</v>
      </c>
      <c r="U4934" s="70">
        <f t="shared" si="310"/>
        <v>0.03</v>
      </c>
      <c r="V4934" s="52">
        <v>4.5</v>
      </c>
      <c r="W4934" s="52" t="str" cm="1">
        <f t="array" ref="W4934">_xlfn.SWITCH(ROUND(V4934,0),5,"Excellent",4,"Good",3,"Ok","Bad")</f>
        <v>Excellent</v>
      </c>
      <c r="X4934">
        <v>4</v>
      </c>
      <c r="Y4934" t="str">
        <f t="shared" si="311"/>
        <v>No</v>
      </c>
      <c r="Z4934" s="68">
        <v>43826</v>
      </c>
      <c r="AA4934" s="68">
        <v>44058</v>
      </c>
      <c r="AB4934">
        <v>364</v>
      </c>
      <c r="AC4934" t="s">
        <v>15616</v>
      </c>
    </row>
    <row r="4935" spans="1:29" x14ac:dyDescent="0.3">
      <c r="A4935" t="s">
        <v>13819</v>
      </c>
      <c r="B4935">
        <v>3896</v>
      </c>
      <c r="C4935" t="str">
        <f>VLOOKUP($B4935,Hosts!$A:$M,10,0)</f>
        <v>Within an hour</v>
      </c>
      <c r="D4935" s="70">
        <f>VLOOKUP($B4935,Hosts!$A:$M,11,0)</f>
        <v>0.91</v>
      </c>
      <c r="E4935" s="70">
        <f>VLOOKUP($B4935,Hosts!$A:$M,12,0)</f>
        <v>0.99</v>
      </c>
      <c r="F4935" t="str">
        <f>VLOOKUP($B4935,Hosts!$A:$M,13,0)</f>
        <v>No</v>
      </c>
      <c r="G4935" t="str">
        <f>INDEX(Hosts!$A:$M, MATCH(Places!$B4935,Hosts!$A:$A,0), MATCH(Places!G$1,Hosts!$A$1:$M$1,0))</f>
        <v>Within an hour</v>
      </c>
      <c r="H4935" s="70">
        <f>INDEX(Hosts!$A:$M, MATCH(Places!$B4935,Hosts!$A:$A,0), MATCH(Places!H$1,Hosts!$A$1:$M$1,0))</f>
        <v>0.91</v>
      </c>
      <c r="I4935" s="70">
        <f>INDEX(Hosts!$A:$M, MATCH(Places!$B4935,Hosts!$A:$A,0), MATCH(Places!I$1,Hosts!$A$1:$M$1,0))</f>
        <v>0.99</v>
      </c>
      <c r="J4935" t="str">
        <f>INDEX(Hosts!$A:$M, MATCH(Places!$B4935,Hosts!$A:$A,0), MATCH(Places!J$1,Hosts!$A$1:$M$1,0))</f>
        <v>No</v>
      </c>
      <c r="K4935">
        <v>13</v>
      </c>
      <c r="L4935" t="str">
        <f>VLOOKUP($K4935,Neighborhoods!$A:$C,2,0)</f>
        <v>Manhattan</v>
      </c>
      <c r="M4935" t="str">
        <f>VLOOKUP($K4935,Neighborhoods!$A:$C,3,0)</f>
        <v>Chelsea</v>
      </c>
      <c r="N4935" t="str">
        <f>INDEX(Neighborhoods!$A:$C, MATCH(Places!$K4935,Neighborhoods!$A:$A,0), MATCH(Places!N$1,Neighborhoods!$A$1:$C$1,0))</f>
        <v>Manhattan</v>
      </c>
      <c r="O4935" t="str">
        <f>INDEX(Neighborhoods!$A:$C, MATCH(Places!$K4935,Neighborhoods!$A:$A,0), MATCH(Places!O$1,Neighborhoods!$A$1:$C$1,0))</f>
        <v>Chelsea</v>
      </c>
      <c r="P4935" t="s">
        <v>1</v>
      </c>
      <c r="Q4935" t="str">
        <f t="shared" si="308"/>
        <v>Yes</v>
      </c>
      <c r="R4935">
        <v>2</v>
      </c>
      <c r="S4935" t="str">
        <f t="shared" si="309"/>
        <v>Small</v>
      </c>
      <c r="T4935" s="50">
        <v>102</v>
      </c>
      <c r="U4935" s="70">
        <f t="shared" si="310"/>
        <v>0.03</v>
      </c>
      <c r="V4935" s="52">
        <v>4.6900000000000004</v>
      </c>
      <c r="W4935" s="52" t="str" cm="1">
        <f t="array" ref="W4935">_xlfn.SWITCH(ROUND(V4935,0),5,"Excellent",4,"Good",3,"Ok","Bad")</f>
        <v>Excellent</v>
      </c>
      <c r="X4935">
        <v>13</v>
      </c>
      <c r="Y4935" t="str">
        <f t="shared" si="311"/>
        <v>No</v>
      </c>
      <c r="Z4935" s="68">
        <v>43845</v>
      </c>
      <c r="AA4935" s="68">
        <v>44026</v>
      </c>
      <c r="AB4935">
        <v>364</v>
      </c>
      <c r="AC4935" t="s">
        <v>15616</v>
      </c>
    </row>
    <row r="4936" spans="1:29" x14ac:dyDescent="0.3">
      <c r="A4936" t="s">
        <v>3442</v>
      </c>
      <c r="B4936">
        <v>3891</v>
      </c>
      <c r="C4936" t="str">
        <f>VLOOKUP($B4936,Hosts!$A:$M,10,0)</f>
        <v>Within an hour</v>
      </c>
      <c r="D4936" s="70">
        <f>VLOOKUP($B4936,Hosts!$A:$M,11,0)</f>
        <v>1</v>
      </c>
      <c r="E4936" s="70">
        <f>VLOOKUP($B4936,Hosts!$A:$M,12,0)</f>
        <v>0.97</v>
      </c>
      <c r="F4936" t="str">
        <f>VLOOKUP($B4936,Hosts!$A:$M,13,0)</f>
        <v>Yes</v>
      </c>
      <c r="G4936" t="str">
        <f>INDEX(Hosts!$A:$M, MATCH(Places!$B4936,Hosts!$A:$A,0), MATCH(Places!G$1,Hosts!$A$1:$M$1,0))</f>
        <v>Within an hour</v>
      </c>
      <c r="H4936" s="70">
        <f>INDEX(Hosts!$A:$M, MATCH(Places!$B4936,Hosts!$A:$A,0), MATCH(Places!H$1,Hosts!$A$1:$M$1,0))</f>
        <v>1</v>
      </c>
      <c r="I4936" s="70">
        <f>INDEX(Hosts!$A:$M, MATCH(Places!$B4936,Hosts!$A:$A,0), MATCH(Places!I$1,Hosts!$A$1:$M$1,0))</f>
        <v>0.97</v>
      </c>
      <c r="J4936" t="str">
        <f>INDEX(Hosts!$A:$M, MATCH(Places!$B4936,Hosts!$A:$A,0), MATCH(Places!J$1,Hosts!$A$1:$M$1,0))</f>
        <v>Yes</v>
      </c>
      <c r="K4936">
        <v>19</v>
      </c>
      <c r="L4936" t="str">
        <f>VLOOKUP($K4936,Neighborhoods!$A:$C,2,0)</f>
        <v>Manhattan</v>
      </c>
      <c r="M4936" t="str">
        <f>VLOOKUP($K4936,Neighborhoods!$A:$C,3,0)</f>
        <v>Upper East Side</v>
      </c>
      <c r="N4936" t="str">
        <f>INDEX(Neighborhoods!$A:$C, MATCH(Places!$K4936,Neighborhoods!$A:$A,0), MATCH(Places!N$1,Neighborhoods!$A$1:$C$1,0))</f>
        <v>Manhattan</v>
      </c>
      <c r="O4936" t="str">
        <f>INDEX(Neighborhoods!$A:$C, MATCH(Places!$K4936,Neighborhoods!$A:$A,0), MATCH(Places!O$1,Neighborhoods!$A$1:$C$1,0))</f>
        <v>Upper East Side</v>
      </c>
      <c r="P4936" t="s">
        <v>11822</v>
      </c>
      <c r="Q4936" t="str">
        <f t="shared" si="308"/>
        <v>No</v>
      </c>
      <c r="R4936">
        <v>3</v>
      </c>
      <c r="S4936" t="str">
        <f t="shared" si="309"/>
        <v>Medium</v>
      </c>
      <c r="T4936" s="50">
        <v>180</v>
      </c>
      <c r="U4936" s="70">
        <f t="shared" si="310"/>
        <v>0.03</v>
      </c>
      <c r="V4936" s="52">
        <v>5</v>
      </c>
      <c r="W4936" s="52" t="str" cm="1">
        <f t="array" ref="W4936">_xlfn.SWITCH(ROUND(V4936,0),5,"Excellent",4,"Good",3,"Ok","Bad")</f>
        <v>Excellent</v>
      </c>
      <c r="X4936">
        <v>9</v>
      </c>
      <c r="Y4936" t="str">
        <f t="shared" si="311"/>
        <v>No</v>
      </c>
      <c r="Z4936" s="68">
        <v>43687</v>
      </c>
      <c r="AA4936" s="68">
        <v>43907</v>
      </c>
      <c r="AB4936">
        <v>310</v>
      </c>
      <c r="AC4936" t="s">
        <v>15615</v>
      </c>
    </row>
    <row r="4937" spans="1:29" x14ac:dyDescent="0.3">
      <c r="A4937" t="s">
        <v>3443</v>
      </c>
      <c r="B4937">
        <v>1898</v>
      </c>
      <c r="C4937" t="str">
        <f>VLOOKUP($B4937,Hosts!$A:$M,10,0)</f>
        <v>Within a day</v>
      </c>
      <c r="D4937" s="70">
        <f>VLOOKUP($B4937,Hosts!$A:$M,11,0)</f>
        <v>0.65</v>
      </c>
      <c r="E4937" s="70">
        <f>VLOOKUP($B4937,Hosts!$A:$M,12,0)</f>
        <v>0.23</v>
      </c>
      <c r="F4937" t="str">
        <f>VLOOKUP($B4937,Hosts!$A:$M,13,0)</f>
        <v>No</v>
      </c>
      <c r="G4937" t="str">
        <f>INDEX(Hosts!$A:$M, MATCH(Places!$B4937,Hosts!$A:$A,0), MATCH(Places!G$1,Hosts!$A$1:$M$1,0))</f>
        <v>Within a day</v>
      </c>
      <c r="H4937" s="70">
        <f>INDEX(Hosts!$A:$M, MATCH(Places!$B4937,Hosts!$A:$A,0), MATCH(Places!H$1,Hosts!$A$1:$M$1,0))</f>
        <v>0.65</v>
      </c>
      <c r="I4937" s="70">
        <f>INDEX(Hosts!$A:$M, MATCH(Places!$B4937,Hosts!$A:$A,0), MATCH(Places!I$1,Hosts!$A$1:$M$1,0))</f>
        <v>0.23</v>
      </c>
      <c r="J4937" t="str">
        <f>INDEX(Hosts!$A:$M, MATCH(Places!$B4937,Hosts!$A:$A,0), MATCH(Places!J$1,Hosts!$A$1:$M$1,0))</f>
        <v>No</v>
      </c>
      <c r="K4937">
        <v>9</v>
      </c>
      <c r="L4937" t="str">
        <f>VLOOKUP($K4937,Neighborhoods!$A:$C,2,0)</f>
        <v>Brooklyn</v>
      </c>
      <c r="M4937" t="str">
        <f>VLOOKUP($K4937,Neighborhoods!$A:$C,3,0)</f>
        <v>Crown Heights</v>
      </c>
      <c r="N4937" t="str">
        <f>INDEX(Neighborhoods!$A:$C, MATCH(Places!$K4937,Neighborhoods!$A:$A,0), MATCH(Places!N$1,Neighborhoods!$A$1:$C$1,0))</f>
        <v>Brooklyn</v>
      </c>
      <c r="O4937" t="str">
        <f>INDEX(Neighborhoods!$A:$C, MATCH(Places!$K4937,Neighborhoods!$A:$A,0), MATCH(Places!O$1,Neighborhoods!$A$1:$C$1,0))</f>
        <v>Crown Heights</v>
      </c>
      <c r="P4937" t="s">
        <v>11822</v>
      </c>
      <c r="Q4937" t="str">
        <f t="shared" si="308"/>
        <v>No</v>
      </c>
      <c r="R4937">
        <v>1</v>
      </c>
      <c r="S4937" t="str">
        <f t="shared" si="309"/>
        <v>Small</v>
      </c>
      <c r="T4937" s="50">
        <v>52</v>
      </c>
      <c r="U4937" s="70">
        <f t="shared" si="310"/>
        <v>0.03</v>
      </c>
      <c r="V4937" s="52">
        <v>4.67</v>
      </c>
      <c r="W4937" s="52" t="str" cm="1">
        <f t="array" ref="W4937">_xlfn.SWITCH(ROUND(V4937,0),5,"Excellent",4,"Good",3,"Ok","Bad")</f>
        <v>Excellent</v>
      </c>
      <c r="X4937">
        <v>3</v>
      </c>
      <c r="Y4937" t="str">
        <f t="shared" si="311"/>
        <v>No</v>
      </c>
      <c r="Z4937" s="68">
        <v>43653</v>
      </c>
      <c r="AA4937" s="68">
        <v>43689</v>
      </c>
      <c r="AB4937">
        <v>112</v>
      </c>
      <c r="AC4937" t="s">
        <v>15616</v>
      </c>
    </row>
    <row r="4938" spans="1:29" x14ac:dyDescent="0.3">
      <c r="A4938" t="s">
        <v>3444</v>
      </c>
      <c r="B4938">
        <v>2838</v>
      </c>
      <c r="C4938" t="str">
        <f>VLOOKUP($B4938,Hosts!$A:$M,10,0)</f>
        <v>Within a day</v>
      </c>
      <c r="D4938" s="70">
        <f>VLOOKUP($B4938,Hosts!$A:$M,11,0)</f>
        <v>1</v>
      </c>
      <c r="E4938" s="70">
        <f>VLOOKUP($B4938,Hosts!$A:$M,12,0)</f>
        <v>0.93</v>
      </c>
      <c r="F4938" t="str">
        <f>VLOOKUP($B4938,Hosts!$A:$M,13,0)</f>
        <v>Yes</v>
      </c>
      <c r="G4938" t="str">
        <f>INDEX(Hosts!$A:$M, MATCH(Places!$B4938,Hosts!$A:$A,0), MATCH(Places!G$1,Hosts!$A$1:$M$1,0))</f>
        <v>Within a day</v>
      </c>
      <c r="H4938" s="70">
        <f>INDEX(Hosts!$A:$M, MATCH(Places!$B4938,Hosts!$A:$A,0), MATCH(Places!H$1,Hosts!$A$1:$M$1,0))</f>
        <v>1</v>
      </c>
      <c r="I4938" s="70">
        <f>INDEX(Hosts!$A:$M, MATCH(Places!$B4938,Hosts!$A:$A,0), MATCH(Places!I$1,Hosts!$A$1:$M$1,0))</f>
        <v>0.93</v>
      </c>
      <c r="J4938" t="str">
        <f>INDEX(Hosts!$A:$M, MATCH(Places!$B4938,Hosts!$A:$A,0), MATCH(Places!J$1,Hosts!$A$1:$M$1,0))</f>
        <v>Yes</v>
      </c>
      <c r="K4938">
        <v>7</v>
      </c>
      <c r="L4938" t="str">
        <f>VLOOKUP($K4938,Neighborhoods!$A:$C,2,0)</f>
        <v>Brooklyn</v>
      </c>
      <c r="M4938" t="str">
        <f>VLOOKUP($K4938,Neighborhoods!$A:$C,3,0)</f>
        <v>Bedford-Stuyvesant</v>
      </c>
      <c r="N4938" t="str">
        <f>INDEX(Neighborhoods!$A:$C, MATCH(Places!$K4938,Neighborhoods!$A:$A,0), MATCH(Places!N$1,Neighborhoods!$A$1:$C$1,0))</f>
        <v>Brooklyn</v>
      </c>
      <c r="O4938" t="str">
        <f>INDEX(Neighborhoods!$A:$C, MATCH(Places!$K4938,Neighborhoods!$A:$A,0), MATCH(Places!O$1,Neighborhoods!$A$1:$C$1,0))</f>
        <v>Bedford-Stuyvesant</v>
      </c>
      <c r="P4938" t="s">
        <v>1</v>
      </c>
      <c r="Q4938" t="str">
        <f t="shared" si="308"/>
        <v>Yes</v>
      </c>
      <c r="R4938">
        <v>2</v>
      </c>
      <c r="S4938" t="str">
        <f t="shared" si="309"/>
        <v>Small</v>
      </c>
      <c r="T4938" s="50">
        <v>53</v>
      </c>
      <c r="U4938" s="70">
        <f t="shared" si="310"/>
        <v>0.03</v>
      </c>
      <c r="V4938" s="52">
        <v>5</v>
      </c>
      <c r="W4938" s="52" t="str" cm="1">
        <f t="array" ref="W4938">_xlfn.SWITCH(ROUND(V4938,0),5,"Excellent",4,"Good",3,"Ok","Bad")</f>
        <v>Excellent</v>
      </c>
      <c r="X4938">
        <v>18</v>
      </c>
      <c r="Y4938" t="str">
        <f t="shared" si="311"/>
        <v>No</v>
      </c>
      <c r="Z4938" s="68">
        <v>43635</v>
      </c>
      <c r="AA4938" s="68">
        <v>43908</v>
      </c>
      <c r="AB4938">
        <v>143</v>
      </c>
      <c r="AC4938" t="s">
        <v>15615</v>
      </c>
    </row>
    <row r="4939" spans="1:29" x14ac:dyDescent="0.3">
      <c r="A4939" t="s">
        <v>3445</v>
      </c>
      <c r="B4939">
        <v>3888</v>
      </c>
      <c r="C4939" t="str">
        <f>VLOOKUP($B4939,Hosts!$A:$M,10,0)</f>
        <v>Within an hour</v>
      </c>
      <c r="D4939" s="70">
        <f>VLOOKUP($B4939,Hosts!$A:$M,11,0)</f>
        <v>1</v>
      </c>
      <c r="E4939" s="70">
        <f>VLOOKUP($B4939,Hosts!$A:$M,12,0)</f>
        <v>1</v>
      </c>
      <c r="F4939" t="str">
        <f>VLOOKUP($B4939,Hosts!$A:$M,13,0)</f>
        <v>Yes</v>
      </c>
      <c r="G4939" t="str">
        <f>INDEX(Hosts!$A:$M, MATCH(Places!$B4939,Hosts!$A:$A,0), MATCH(Places!G$1,Hosts!$A$1:$M$1,0))</f>
        <v>Within an hour</v>
      </c>
      <c r="H4939" s="70">
        <f>INDEX(Hosts!$A:$M, MATCH(Places!$B4939,Hosts!$A:$A,0), MATCH(Places!H$1,Hosts!$A$1:$M$1,0))</f>
        <v>1</v>
      </c>
      <c r="I4939" s="70">
        <f>INDEX(Hosts!$A:$M, MATCH(Places!$B4939,Hosts!$A:$A,0), MATCH(Places!I$1,Hosts!$A$1:$M$1,0))</f>
        <v>1</v>
      </c>
      <c r="J4939" t="str">
        <f>INDEX(Hosts!$A:$M, MATCH(Places!$B4939,Hosts!$A:$A,0), MATCH(Places!J$1,Hosts!$A$1:$M$1,0))</f>
        <v>Yes</v>
      </c>
      <c r="K4939">
        <v>16</v>
      </c>
      <c r="L4939" t="str">
        <f>VLOOKUP($K4939,Neighborhoods!$A:$C,2,0)</f>
        <v>Manhattan</v>
      </c>
      <c r="M4939" t="str">
        <f>VLOOKUP($K4939,Neighborhoods!$A:$C,3,0)</f>
        <v>Harlem</v>
      </c>
      <c r="N4939" t="str">
        <f>INDEX(Neighborhoods!$A:$C, MATCH(Places!$K4939,Neighborhoods!$A:$A,0), MATCH(Places!N$1,Neighborhoods!$A$1:$C$1,0))</f>
        <v>Manhattan</v>
      </c>
      <c r="O4939" t="str">
        <f>INDEX(Neighborhoods!$A:$C, MATCH(Places!$K4939,Neighborhoods!$A:$A,0), MATCH(Places!O$1,Neighborhoods!$A$1:$C$1,0))</f>
        <v>Harlem</v>
      </c>
      <c r="P4939" t="s">
        <v>11822</v>
      </c>
      <c r="Q4939" t="str">
        <f t="shared" si="308"/>
        <v>No</v>
      </c>
      <c r="R4939">
        <v>3</v>
      </c>
      <c r="S4939" t="str">
        <f t="shared" si="309"/>
        <v>Medium</v>
      </c>
      <c r="T4939" s="50">
        <v>150</v>
      </c>
      <c r="U4939" s="70">
        <f t="shared" si="310"/>
        <v>0.03</v>
      </c>
      <c r="V4939" s="52">
        <v>5</v>
      </c>
      <c r="W4939" s="52" t="str" cm="1">
        <f t="array" ref="W4939">_xlfn.SWITCH(ROUND(V4939,0),5,"Excellent",4,"Good",3,"Ok","Bad")</f>
        <v>Excellent</v>
      </c>
      <c r="X4939">
        <v>6</v>
      </c>
      <c r="Y4939" t="str">
        <f t="shared" si="311"/>
        <v>No</v>
      </c>
      <c r="Z4939" s="68">
        <v>43678</v>
      </c>
      <c r="AA4939" s="68">
        <v>43833</v>
      </c>
      <c r="AB4939">
        <v>0</v>
      </c>
      <c r="AC4939" t="s">
        <v>15615</v>
      </c>
    </row>
    <row r="4940" spans="1:29" x14ac:dyDescent="0.3">
      <c r="A4940" t="s">
        <v>3446</v>
      </c>
      <c r="B4940">
        <v>3897</v>
      </c>
      <c r="C4940" t="str">
        <f>VLOOKUP($B4940,Hosts!$A:$M,10,0)</f>
        <v>Within a day</v>
      </c>
      <c r="D4940" s="70">
        <f>VLOOKUP($B4940,Hosts!$A:$M,11,0)</f>
        <v>0.6</v>
      </c>
      <c r="E4940" s="70">
        <f>VLOOKUP($B4940,Hosts!$A:$M,12,0)</f>
        <v>0.98</v>
      </c>
      <c r="F4940" t="str">
        <f>VLOOKUP($B4940,Hosts!$A:$M,13,0)</f>
        <v>Yes</v>
      </c>
      <c r="G4940" t="str">
        <f>INDEX(Hosts!$A:$M, MATCH(Places!$B4940,Hosts!$A:$A,0), MATCH(Places!G$1,Hosts!$A$1:$M$1,0))</f>
        <v>Within a day</v>
      </c>
      <c r="H4940" s="70">
        <f>INDEX(Hosts!$A:$M, MATCH(Places!$B4940,Hosts!$A:$A,0), MATCH(Places!H$1,Hosts!$A$1:$M$1,0))</f>
        <v>0.6</v>
      </c>
      <c r="I4940" s="70">
        <f>INDEX(Hosts!$A:$M, MATCH(Places!$B4940,Hosts!$A:$A,0), MATCH(Places!I$1,Hosts!$A$1:$M$1,0))</f>
        <v>0.98</v>
      </c>
      <c r="J4940" t="str">
        <f>INDEX(Hosts!$A:$M, MATCH(Places!$B4940,Hosts!$A:$A,0), MATCH(Places!J$1,Hosts!$A$1:$M$1,0))</f>
        <v>Yes</v>
      </c>
      <c r="K4940">
        <v>18</v>
      </c>
      <c r="L4940" t="str">
        <f>VLOOKUP($K4940,Neighborhoods!$A:$C,2,0)</f>
        <v>Manhattan</v>
      </c>
      <c r="M4940" t="str">
        <f>VLOOKUP($K4940,Neighborhoods!$A:$C,3,0)</f>
        <v>Midtown</v>
      </c>
      <c r="N4940" t="str">
        <f>INDEX(Neighborhoods!$A:$C, MATCH(Places!$K4940,Neighborhoods!$A:$A,0), MATCH(Places!N$1,Neighborhoods!$A$1:$C$1,0))</f>
        <v>Manhattan</v>
      </c>
      <c r="O4940" t="str">
        <f>INDEX(Neighborhoods!$A:$C, MATCH(Places!$K4940,Neighborhoods!$A:$A,0), MATCH(Places!O$1,Neighborhoods!$A$1:$C$1,0))</f>
        <v>Midtown</v>
      </c>
      <c r="P4940" t="s">
        <v>11822</v>
      </c>
      <c r="Q4940" t="str">
        <f t="shared" si="308"/>
        <v>No</v>
      </c>
      <c r="R4940">
        <v>12</v>
      </c>
      <c r="S4940" t="str">
        <f t="shared" si="309"/>
        <v>Large</v>
      </c>
      <c r="T4940" s="50">
        <v>500</v>
      </c>
      <c r="U4940" s="70">
        <f t="shared" si="310"/>
        <v>0.05</v>
      </c>
      <c r="V4940" s="52">
        <v>5</v>
      </c>
      <c r="W4940" s="52" t="str" cm="1">
        <f t="array" ref="W4940">_xlfn.SWITCH(ROUND(V4940,0),5,"Excellent",4,"Good",3,"Ok","Bad")</f>
        <v>Excellent</v>
      </c>
      <c r="X4940">
        <v>21</v>
      </c>
      <c r="Y4940" t="str">
        <f t="shared" si="311"/>
        <v>No</v>
      </c>
      <c r="Z4940" s="68">
        <v>43666</v>
      </c>
      <c r="AA4940" s="68">
        <v>43891</v>
      </c>
      <c r="AB4940">
        <v>341</v>
      </c>
      <c r="AC4940" t="s">
        <v>15615</v>
      </c>
    </row>
    <row r="4941" spans="1:29" x14ac:dyDescent="0.3">
      <c r="A4941" t="s">
        <v>3447</v>
      </c>
      <c r="B4941">
        <v>2715</v>
      </c>
      <c r="C4941" t="str">
        <f>VLOOKUP($B4941,Hosts!$A:$M,10,0)</f>
        <v>Within an hour</v>
      </c>
      <c r="D4941" s="70">
        <f>VLOOKUP($B4941,Hosts!$A:$M,11,0)</f>
        <v>0.88</v>
      </c>
      <c r="E4941" s="70">
        <f>VLOOKUP($B4941,Hosts!$A:$M,12,0)</f>
        <v>0.98</v>
      </c>
      <c r="F4941" t="str">
        <f>VLOOKUP($B4941,Hosts!$A:$M,13,0)</f>
        <v>No</v>
      </c>
      <c r="G4941" t="str">
        <f>INDEX(Hosts!$A:$M, MATCH(Places!$B4941,Hosts!$A:$A,0), MATCH(Places!G$1,Hosts!$A$1:$M$1,0))</f>
        <v>Within an hour</v>
      </c>
      <c r="H4941" s="70">
        <f>INDEX(Hosts!$A:$M, MATCH(Places!$B4941,Hosts!$A:$A,0), MATCH(Places!H$1,Hosts!$A$1:$M$1,0))</f>
        <v>0.88</v>
      </c>
      <c r="I4941" s="70">
        <f>INDEX(Hosts!$A:$M, MATCH(Places!$B4941,Hosts!$A:$A,0), MATCH(Places!I$1,Hosts!$A$1:$M$1,0))</f>
        <v>0.98</v>
      </c>
      <c r="J4941" t="str">
        <f>INDEX(Hosts!$A:$M, MATCH(Places!$B4941,Hosts!$A:$A,0), MATCH(Places!J$1,Hosts!$A$1:$M$1,0))</f>
        <v>No</v>
      </c>
      <c r="K4941">
        <v>18</v>
      </c>
      <c r="L4941" t="str">
        <f>VLOOKUP($K4941,Neighborhoods!$A:$C,2,0)</f>
        <v>Manhattan</v>
      </c>
      <c r="M4941" t="str">
        <f>VLOOKUP($K4941,Neighborhoods!$A:$C,3,0)</f>
        <v>Midtown</v>
      </c>
      <c r="N4941" t="str">
        <f>INDEX(Neighborhoods!$A:$C, MATCH(Places!$K4941,Neighborhoods!$A:$A,0), MATCH(Places!N$1,Neighborhoods!$A$1:$C$1,0))</f>
        <v>Manhattan</v>
      </c>
      <c r="O4941" t="str">
        <f>INDEX(Neighborhoods!$A:$C, MATCH(Places!$K4941,Neighborhoods!$A:$A,0), MATCH(Places!O$1,Neighborhoods!$A$1:$C$1,0))</f>
        <v>Midtown</v>
      </c>
      <c r="P4941" t="s">
        <v>11822</v>
      </c>
      <c r="Q4941" t="str">
        <f t="shared" si="308"/>
        <v>No</v>
      </c>
      <c r="R4941">
        <v>5</v>
      </c>
      <c r="S4941" t="str">
        <f t="shared" si="309"/>
        <v>Medium</v>
      </c>
      <c r="T4941" s="50">
        <v>189</v>
      </c>
      <c r="U4941" s="70">
        <f t="shared" si="310"/>
        <v>0.03</v>
      </c>
      <c r="V4941" s="52">
        <v>5</v>
      </c>
      <c r="W4941" s="52" t="str" cm="1">
        <f t="array" ref="W4941">_xlfn.SWITCH(ROUND(V4941,0),5,"Excellent",4,"Good",3,"Ok","Bad")</f>
        <v>Excellent</v>
      </c>
      <c r="X4941">
        <v>3</v>
      </c>
      <c r="Y4941" t="str">
        <f t="shared" si="311"/>
        <v>No</v>
      </c>
      <c r="Z4941" s="68">
        <v>43882</v>
      </c>
      <c r="AA4941" s="68">
        <v>44043</v>
      </c>
      <c r="AB4941">
        <v>327</v>
      </c>
      <c r="AC4941" t="s">
        <v>15616</v>
      </c>
    </row>
    <row r="4942" spans="1:29" x14ac:dyDescent="0.3">
      <c r="A4942" t="s">
        <v>13161</v>
      </c>
      <c r="B4942">
        <v>3903</v>
      </c>
      <c r="C4942" t="str">
        <f>VLOOKUP($B4942,Hosts!$A:$M,10,0)</f>
        <v>Within an hour</v>
      </c>
      <c r="D4942" s="70">
        <f>VLOOKUP($B4942,Hosts!$A:$M,11,0)</f>
        <v>1</v>
      </c>
      <c r="E4942" s="70">
        <f>VLOOKUP($B4942,Hosts!$A:$M,12,0)</f>
        <v>0.98</v>
      </c>
      <c r="F4942" t="str">
        <f>VLOOKUP($B4942,Hosts!$A:$M,13,0)</f>
        <v>Yes</v>
      </c>
      <c r="G4942" t="str">
        <f>INDEX(Hosts!$A:$M, MATCH(Places!$B4942,Hosts!$A:$A,0), MATCH(Places!G$1,Hosts!$A$1:$M$1,0))</f>
        <v>Within an hour</v>
      </c>
      <c r="H4942" s="70">
        <f>INDEX(Hosts!$A:$M, MATCH(Places!$B4942,Hosts!$A:$A,0), MATCH(Places!H$1,Hosts!$A$1:$M$1,0))</f>
        <v>1</v>
      </c>
      <c r="I4942" s="70">
        <f>INDEX(Hosts!$A:$M, MATCH(Places!$B4942,Hosts!$A:$A,0), MATCH(Places!I$1,Hosts!$A$1:$M$1,0))</f>
        <v>0.98</v>
      </c>
      <c r="J4942" t="str">
        <f>INDEX(Hosts!$A:$M, MATCH(Places!$B4942,Hosts!$A:$A,0), MATCH(Places!J$1,Hosts!$A$1:$M$1,0))</f>
        <v>Yes</v>
      </c>
      <c r="K4942">
        <v>12</v>
      </c>
      <c r="L4942" t="str">
        <f>VLOOKUP($K4942,Neighborhoods!$A:$C,2,0)</f>
        <v>Brooklyn</v>
      </c>
      <c r="M4942" t="str">
        <f>VLOOKUP($K4942,Neighborhoods!$A:$C,3,0)</f>
        <v>Williamsburg</v>
      </c>
      <c r="N4942" t="str">
        <f>INDEX(Neighborhoods!$A:$C, MATCH(Places!$K4942,Neighborhoods!$A:$A,0), MATCH(Places!N$1,Neighborhoods!$A$1:$C$1,0))</f>
        <v>Brooklyn</v>
      </c>
      <c r="O4942" t="str">
        <f>INDEX(Neighborhoods!$A:$C, MATCH(Places!$K4942,Neighborhoods!$A:$A,0), MATCH(Places!O$1,Neighborhoods!$A$1:$C$1,0))</f>
        <v>Williamsburg</v>
      </c>
      <c r="P4942" t="s">
        <v>11822</v>
      </c>
      <c r="Q4942" t="str">
        <f t="shared" si="308"/>
        <v>No</v>
      </c>
      <c r="R4942">
        <v>6</v>
      </c>
      <c r="S4942" t="str">
        <f t="shared" si="309"/>
        <v>Large</v>
      </c>
      <c r="T4942" s="50">
        <v>78</v>
      </c>
      <c r="U4942" s="70">
        <f t="shared" si="310"/>
        <v>0.03</v>
      </c>
      <c r="V4942" s="52">
        <v>4.9000000000000004</v>
      </c>
      <c r="W4942" s="52" t="str" cm="1">
        <f t="array" ref="W4942">_xlfn.SWITCH(ROUND(V4942,0),5,"Excellent",4,"Good",3,"Ok","Bad")</f>
        <v>Excellent</v>
      </c>
      <c r="X4942">
        <v>48</v>
      </c>
      <c r="Y4942" t="str">
        <f t="shared" si="311"/>
        <v>No</v>
      </c>
      <c r="Z4942" s="68">
        <v>43645</v>
      </c>
      <c r="AA4942" s="68">
        <v>44056</v>
      </c>
      <c r="AB4942">
        <v>80</v>
      </c>
      <c r="AC4942" t="s">
        <v>15615</v>
      </c>
    </row>
    <row r="4943" spans="1:29" x14ac:dyDescent="0.3">
      <c r="A4943" t="s">
        <v>3448</v>
      </c>
      <c r="B4943">
        <v>666</v>
      </c>
      <c r="C4943" t="str">
        <f>VLOOKUP($B4943,Hosts!$A:$M,10,0)</f>
        <v>Within a day</v>
      </c>
      <c r="D4943" s="70">
        <f>VLOOKUP($B4943,Hosts!$A:$M,11,0)</f>
        <v>0.71</v>
      </c>
      <c r="E4943" s="70">
        <f>VLOOKUP($B4943,Hosts!$A:$M,12,0)</f>
        <v>0.54</v>
      </c>
      <c r="F4943" t="str">
        <f>VLOOKUP($B4943,Hosts!$A:$M,13,0)</f>
        <v>No</v>
      </c>
      <c r="G4943" t="str">
        <f>INDEX(Hosts!$A:$M, MATCH(Places!$B4943,Hosts!$A:$A,0), MATCH(Places!G$1,Hosts!$A$1:$M$1,0))</f>
        <v>Within a day</v>
      </c>
      <c r="H4943" s="70">
        <f>INDEX(Hosts!$A:$M, MATCH(Places!$B4943,Hosts!$A:$A,0), MATCH(Places!H$1,Hosts!$A$1:$M$1,0))</f>
        <v>0.71</v>
      </c>
      <c r="I4943" s="70">
        <f>INDEX(Hosts!$A:$M, MATCH(Places!$B4943,Hosts!$A:$A,0), MATCH(Places!I$1,Hosts!$A$1:$M$1,0))</f>
        <v>0.54</v>
      </c>
      <c r="J4943" t="str">
        <f>INDEX(Hosts!$A:$M, MATCH(Places!$B4943,Hosts!$A:$A,0), MATCH(Places!J$1,Hosts!$A$1:$M$1,0))</f>
        <v>No</v>
      </c>
      <c r="K4943">
        <v>5</v>
      </c>
      <c r="L4943" t="str">
        <f>VLOOKUP($K4943,Neighborhoods!$A:$C,2,0)</f>
        <v>Bronx</v>
      </c>
      <c r="M4943" t="str">
        <f>VLOOKUP($K4943,Neighborhoods!$A:$C,3,0)</f>
        <v>Port Morris</v>
      </c>
      <c r="N4943" t="str">
        <f>INDEX(Neighborhoods!$A:$C, MATCH(Places!$K4943,Neighborhoods!$A:$A,0), MATCH(Places!N$1,Neighborhoods!$A$1:$C$1,0))</f>
        <v>Bronx</v>
      </c>
      <c r="O4943" t="str">
        <f>INDEX(Neighborhoods!$A:$C, MATCH(Places!$K4943,Neighborhoods!$A:$A,0), MATCH(Places!O$1,Neighborhoods!$A$1:$C$1,0))</f>
        <v>Port Morris</v>
      </c>
      <c r="P4943" t="s">
        <v>11822</v>
      </c>
      <c r="Q4943" t="str">
        <f t="shared" si="308"/>
        <v>No</v>
      </c>
      <c r="R4943">
        <v>2</v>
      </c>
      <c r="S4943" t="str">
        <f t="shared" si="309"/>
        <v>Small</v>
      </c>
      <c r="T4943" s="50">
        <v>102</v>
      </c>
      <c r="U4943" s="70">
        <f t="shared" si="310"/>
        <v>0.03</v>
      </c>
      <c r="V4943" s="52">
        <v>4.75</v>
      </c>
      <c r="W4943" s="52" t="str" cm="1">
        <f t="array" ref="W4943">_xlfn.SWITCH(ROUND(V4943,0),5,"Excellent",4,"Good",3,"Ok","Bad")</f>
        <v>Excellent</v>
      </c>
      <c r="X4943">
        <v>4</v>
      </c>
      <c r="Y4943" t="str">
        <f t="shared" si="311"/>
        <v>No</v>
      </c>
      <c r="Z4943" s="68">
        <v>43658</v>
      </c>
      <c r="AA4943" s="68">
        <v>44042</v>
      </c>
      <c r="AB4943">
        <v>229</v>
      </c>
      <c r="AC4943" t="s">
        <v>15615</v>
      </c>
    </row>
    <row r="4944" spans="1:29" x14ac:dyDescent="0.3">
      <c r="A4944" t="s">
        <v>3449</v>
      </c>
      <c r="B4944">
        <v>3904</v>
      </c>
      <c r="C4944" t="str">
        <f>VLOOKUP($B4944,Hosts!$A:$M,10,0)</f>
        <v>Within a few hours</v>
      </c>
      <c r="D4944" s="70">
        <f>VLOOKUP($B4944,Hosts!$A:$M,11,0)</f>
        <v>1</v>
      </c>
      <c r="E4944" s="70">
        <f>VLOOKUP($B4944,Hosts!$A:$M,12,0)</f>
        <v>0.42</v>
      </c>
      <c r="F4944" t="str">
        <f>VLOOKUP($B4944,Hosts!$A:$M,13,0)</f>
        <v>No</v>
      </c>
      <c r="G4944" t="str">
        <f>INDEX(Hosts!$A:$M, MATCH(Places!$B4944,Hosts!$A:$A,0), MATCH(Places!G$1,Hosts!$A$1:$M$1,0))</f>
        <v>Within a few hours</v>
      </c>
      <c r="H4944" s="70">
        <f>INDEX(Hosts!$A:$M, MATCH(Places!$B4944,Hosts!$A:$A,0), MATCH(Places!H$1,Hosts!$A$1:$M$1,0))</f>
        <v>1</v>
      </c>
      <c r="I4944" s="70">
        <f>INDEX(Hosts!$A:$M, MATCH(Places!$B4944,Hosts!$A:$A,0), MATCH(Places!I$1,Hosts!$A$1:$M$1,0))</f>
        <v>0.42</v>
      </c>
      <c r="J4944" t="str">
        <f>INDEX(Hosts!$A:$M, MATCH(Places!$B4944,Hosts!$A:$A,0), MATCH(Places!J$1,Hosts!$A$1:$M$1,0))</f>
        <v>No</v>
      </c>
      <c r="K4944">
        <v>20</v>
      </c>
      <c r="L4944" t="str">
        <f>VLOOKUP($K4944,Neighborhoods!$A:$C,2,0)</f>
        <v>Manhattan</v>
      </c>
      <c r="M4944" t="str">
        <f>VLOOKUP($K4944,Neighborhoods!$A:$C,3,0)</f>
        <v>Upper West Side</v>
      </c>
      <c r="N4944" t="str">
        <f>INDEX(Neighborhoods!$A:$C, MATCH(Places!$K4944,Neighborhoods!$A:$A,0), MATCH(Places!N$1,Neighborhoods!$A$1:$C$1,0))</f>
        <v>Manhattan</v>
      </c>
      <c r="O4944" t="str">
        <f>INDEX(Neighborhoods!$A:$C, MATCH(Places!$K4944,Neighborhoods!$A:$A,0), MATCH(Places!O$1,Neighborhoods!$A$1:$C$1,0))</f>
        <v>Upper West Side</v>
      </c>
      <c r="P4944" t="s">
        <v>11822</v>
      </c>
      <c r="Q4944" t="str">
        <f t="shared" si="308"/>
        <v>No</v>
      </c>
      <c r="R4944">
        <v>4</v>
      </c>
      <c r="S4944" t="str">
        <f t="shared" si="309"/>
        <v>Medium</v>
      </c>
      <c r="T4944" s="50">
        <v>189</v>
      </c>
      <c r="U4944" s="70">
        <f t="shared" si="310"/>
        <v>0.03</v>
      </c>
      <c r="V4944" s="52">
        <v>5</v>
      </c>
      <c r="W4944" s="52" t="str" cm="1">
        <f t="array" ref="W4944">_xlfn.SWITCH(ROUND(V4944,0),5,"Excellent",4,"Good",3,"Ok","Bad")</f>
        <v>Excellent</v>
      </c>
      <c r="X4944">
        <v>22</v>
      </c>
      <c r="Y4944" t="str">
        <f t="shared" si="311"/>
        <v>No</v>
      </c>
      <c r="Z4944" s="68">
        <v>43632</v>
      </c>
      <c r="AA4944" s="68">
        <v>43836</v>
      </c>
      <c r="AB4944">
        <v>24</v>
      </c>
      <c r="AC4944" t="s">
        <v>15615</v>
      </c>
    </row>
    <row r="4945" spans="1:29" x14ac:dyDescent="0.3">
      <c r="A4945" t="s">
        <v>13799</v>
      </c>
      <c r="B4945">
        <v>3060</v>
      </c>
      <c r="C4945" t="str">
        <f>VLOOKUP($B4945,Hosts!$A:$M,10,0)</f>
        <v>Within an hour</v>
      </c>
      <c r="D4945" s="70">
        <f>VLOOKUP($B4945,Hosts!$A:$M,11,0)</f>
        <v>1</v>
      </c>
      <c r="E4945" s="70">
        <f>VLOOKUP($B4945,Hosts!$A:$M,12,0)</f>
        <v>1</v>
      </c>
      <c r="F4945" t="str">
        <f>VLOOKUP($B4945,Hosts!$A:$M,13,0)</f>
        <v>No</v>
      </c>
      <c r="G4945" t="str">
        <f>INDEX(Hosts!$A:$M, MATCH(Places!$B4945,Hosts!$A:$A,0), MATCH(Places!G$1,Hosts!$A$1:$M$1,0))</f>
        <v>Within an hour</v>
      </c>
      <c r="H4945" s="70">
        <f>INDEX(Hosts!$A:$M, MATCH(Places!$B4945,Hosts!$A:$A,0), MATCH(Places!H$1,Hosts!$A$1:$M$1,0))</f>
        <v>1</v>
      </c>
      <c r="I4945" s="70">
        <f>INDEX(Hosts!$A:$M, MATCH(Places!$B4945,Hosts!$A:$A,0), MATCH(Places!I$1,Hosts!$A$1:$M$1,0))</f>
        <v>1</v>
      </c>
      <c r="J4945" t="str">
        <f>INDEX(Hosts!$A:$M, MATCH(Places!$B4945,Hosts!$A:$A,0), MATCH(Places!J$1,Hosts!$A$1:$M$1,0))</f>
        <v>No</v>
      </c>
      <c r="K4945">
        <v>18</v>
      </c>
      <c r="L4945" t="str">
        <f>VLOOKUP($K4945,Neighborhoods!$A:$C,2,0)</f>
        <v>Manhattan</v>
      </c>
      <c r="M4945" t="str">
        <f>VLOOKUP($K4945,Neighborhoods!$A:$C,3,0)</f>
        <v>Midtown</v>
      </c>
      <c r="N4945" t="str">
        <f>INDEX(Neighborhoods!$A:$C, MATCH(Places!$K4945,Neighborhoods!$A:$A,0), MATCH(Places!N$1,Neighborhoods!$A$1:$C$1,0))</f>
        <v>Manhattan</v>
      </c>
      <c r="O4945" t="str">
        <f>INDEX(Neighborhoods!$A:$C, MATCH(Places!$K4945,Neighborhoods!$A:$A,0), MATCH(Places!O$1,Neighborhoods!$A$1:$C$1,0))</f>
        <v>Midtown</v>
      </c>
      <c r="P4945" t="s">
        <v>11822</v>
      </c>
      <c r="Q4945" t="str">
        <f t="shared" si="308"/>
        <v>No</v>
      </c>
      <c r="R4945">
        <v>6</v>
      </c>
      <c r="S4945" t="str">
        <f t="shared" si="309"/>
        <v>Large</v>
      </c>
      <c r="T4945" s="50">
        <v>146</v>
      </c>
      <c r="U4945" s="70">
        <f t="shared" si="310"/>
        <v>0.03</v>
      </c>
      <c r="V4945" s="52">
        <v>4.79</v>
      </c>
      <c r="W4945" s="52" t="str" cm="1">
        <f t="array" ref="W4945">_xlfn.SWITCH(ROUND(V4945,0),5,"Excellent",4,"Good",3,"Ok","Bad")</f>
        <v>Excellent</v>
      </c>
      <c r="X4945">
        <v>28</v>
      </c>
      <c r="Y4945" t="str">
        <f t="shared" si="311"/>
        <v>No</v>
      </c>
      <c r="Z4945" s="68">
        <v>43646</v>
      </c>
      <c r="AA4945" s="68">
        <v>43995</v>
      </c>
      <c r="AB4945">
        <v>293</v>
      </c>
      <c r="AC4945" t="s">
        <v>15616</v>
      </c>
    </row>
    <row r="4946" spans="1:29" x14ac:dyDescent="0.3">
      <c r="A4946" t="s">
        <v>15554</v>
      </c>
      <c r="B4946">
        <v>1361</v>
      </c>
      <c r="C4946" t="str">
        <f>VLOOKUP($B4946,Hosts!$A:$M,10,0)</f>
        <v>Within a few hours</v>
      </c>
      <c r="D4946" s="70">
        <f>VLOOKUP($B4946,Hosts!$A:$M,11,0)</f>
        <v>1</v>
      </c>
      <c r="E4946" s="70">
        <f>VLOOKUP($B4946,Hosts!$A:$M,12,0)</f>
        <v>0.67</v>
      </c>
      <c r="F4946" t="str">
        <f>VLOOKUP($B4946,Hosts!$A:$M,13,0)</f>
        <v>No</v>
      </c>
      <c r="G4946" t="str">
        <f>INDEX(Hosts!$A:$M, MATCH(Places!$B4946,Hosts!$A:$A,0), MATCH(Places!G$1,Hosts!$A$1:$M$1,0))</f>
        <v>Within a few hours</v>
      </c>
      <c r="H4946" s="70">
        <f>INDEX(Hosts!$A:$M, MATCH(Places!$B4946,Hosts!$A:$A,0), MATCH(Places!H$1,Hosts!$A$1:$M$1,0))</f>
        <v>1</v>
      </c>
      <c r="I4946" s="70">
        <f>INDEX(Hosts!$A:$M, MATCH(Places!$B4946,Hosts!$A:$A,0), MATCH(Places!I$1,Hosts!$A$1:$M$1,0))</f>
        <v>0.67</v>
      </c>
      <c r="J4946" t="str">
        <f>INDEX(Hosts!$A:$M, MATCH(Places!$B4946,Hosts!$A:$A,0), MATCH(Places!J$1,Hosts!$A$1:$M$1,0))</f>
        <v>No</v>
      </c>
      <c r="K4946">
        <v>15</v>
      </c>
      <c r="L4946" t="str">
        <f>VLOOKUP($K4946,Neighborhoods!$A:$C,2,0)</f>
        <v>Manhattan</v>
      </c>
      <c r="M4946" t="str">
        <f>VLOOKUP($K4946,Neighborhoods!$A:$C,3,0)</f>
        <v>East Village</v>
      </c>
      <c r="N4946" t="str">
        <f>INDEX(Neighborhoods!$A:$C, MATCH(Places!$K4946,Neighborhoods!$A:$A,0), MATCH(Places!N$1,Neighborhoods!$A$1:$C$1,0))</f>
        <v>Manhattan</v>
      </c>
      <c r="O4946" t="str">
        <f>INDEX(Neighborhoods!$A:$C, MATCH(Places!$K4946,Neighborhoods!$A:$A,0), MATCH(Places!O$1,Neighborhoods!$A$1:$C$1,0))</f>
        <v>East Village</v>
      </c>
      <c r="P4946" t="s">
        <v>11822</v>
      </c>
      <c r="Q4946" t="str">
        <f t="shared" si="308"/>
        <v>No</v>
      </c>
      <c r="R4946">
        <v>16</v>
      </c>
      <c r="S4946" t="str">
        <f t="shared" si="309"/>
        <v>Large</v>
      </c>
      <c r="T4946" s="50">
        <v>1125</v>
      </c>
      <c r="U4946" s="70">
        <f t="shared" si="310"/>
        <v>7.0000000000000007E-2</v>
      </c>
      <c r="V4946" s="52">
        <v>5</v>
      </c>
      <c r="W4946" s="52" t="str" cm="1">
        <f t="array" ref="W4946">_xlfn.SWITCH(ROUND(V4946,0),5,"Excellent",4,"Good",3,"Ok","Bad")</f>
        <v>Excellent</v>
      </c>
      <c r="X4946">
        <v>4</v>
      </c>
      <c r="Y4946" t="str">
        <f t="shared" si="311"/>
        <v>No</v>
      </c>
      <c r="Z4946" s="68">
        <v>43793</v>
      </c>
      <c r="AA4946" s="68">
        <v>43905</v>
      </c>
      <c r="AB4946">
        <v>0</v>
      </c>
      <c r="AC4946" t="s">
        <v>15615</v>
      </c>
    </row>
    <row r="4947" spans="1:29" x14ac:dyDescent="0.3">
      <c r="A4947" t="s">
        <v>3450</v>
      </c>
      <c r="B4947">
        <v>3905</v>
      </c>
      <c r="C4947" t="str">
        <f>VLOOKUP($B4947,Hosts!$A:$M,10,0)</f>
        <v>Within an hour</v>
      </c>
      <c r="D4947" s="70">
        <f>VLOOKUP($B4947,Hosts!$A:$M,11,0)</f>
        <v>1</v>
      </c>
      <c r="E4947" s="70">
        <f>VLOOKUP($B4947,Hosts!$A:$M,12,0)</f>
        <v>0.99</v>
      </c>
      <c r="F4947" t="str">
        <f>VLOOKUP($B4947,Hosts!$A:$M,13,0)</f>
        <v>No</v>
      </c>
      <c r="G4947" t="str">
        <f>INDEX(Hosts!$A:$M, MATCH(Places!$B4947,Hosts!$A:$A,0), MATCH(Places!G$1,Hosts!$A$1:$M$1,0))</f>
        <v>Within an hour</v>
      </c>
      <c r="H4947" s="70">
        <f>INDEX(Hosts!$A:$M, MATCH(Places!$B4947,Hosts!$A:$A,0), MATCH(Places!H$1,Hosts!$A$1:$M$1,0))</f>
        <v>1</v>
      </c>
      <c r="I4947" s="70">
        <f>INDEX(Hosts!$A:$M, MATCH(Places!$B4947,Hosts!$A:$A,0), MATCH(Places!I$1,Hosts!$A$1:$M$1,0))</f>
        <v>0.99</v>
      </c>
      <c r="J4947" t="str">
        <f>INDEX(Hosts!$A:$M, MATCH(Places!$B4947,Hosts!$A:$A,0), MATCH(Places!J$1,Hosts!$A$1:$M$1,0))</f>
        <v>No</v>
      </c>
      <c r="K4947">
        <v>26</v>
      </c>
      <c r="L4947" t="str">
        <f>VLOOKUP($K4947,Neighborhoods!$A:$C,2,0)</f>
        <v>Queens</v>
      </c>
      <c r="M4947" t="str">
        <f>VLOOKUP($K4947,Neighborhoods!$A:$C,3,0)</f>
        <v>Sunnyside</v>
      </c>
      <c r="N4947" t="str">
        <f>INDEX(Neighborhoods!$A:$C, MATCH(Places!$K4947,Neighborhoods!$A:$A,0), MATCH(Places!N$1,Neighborhoods!$A$1:$C$1,0))</f>
        <v>Queens</v>
      </c>
      <c r="O4947" t="str">
        <f>INDEX(Neighborhoods!$A:$C, MATCH(Places!$K4947,Neighborhoods!$A:$A,0), MATCH(Places!O$1,Neighborhoods!$A$1:$C$1,0))</f>
        <v>Sunnyside</v>
      </c>
      <c r="P4947" t="s">
        <v>1</v>
      </c>
      <c r="Q4947" t="str">
        <f t="shared" si="308"/>
        <v>Yes</v>
      </c>
      <c r="R4947">
        <v>7</v>
      </c>
      <c r="S4947" t="str">
        <f t="shared" si="309"/>
        <v>Large</v>
      </c>
      <c r="T4947" s="50">
        <v>189</v>
      </c>
      <c r="U4947" s="70">
        <f t="shared" si="310"/>
        <v>0.03</v>
      </c>
      <c r="V4947" s="52">
        <v>4.7300000000000004</v>
      </c>
      <c r="W4947" s="52" t="str" cm="1">
        <f t="array" ref="W4947">_xlfn.SWITCH(ROUND(V4947,0),5,"Excellent",4,"Good",3,"Ok","Bad")</f>
        <v>Excellent</v>
      </c>
      <c r="X4947">
        <v>45</v>
      </c>
      <c r="Y4947" t="str">
        <f t="shared" si="311"/>
        <v>No</v>
      </c>
      <c r="Z4947" s="68">
        <v>43638</v>
      </c>
      <c r="AA4947" s="68">
        <v>44045</v>
      </c>
      <c r="AB4947">
        <v>363</v>
      </c>
      <c r="AC4947" t="s">
        <v>15615</v>
      </c>
    </row>
    <row r="4948" spans="1:29" x14ac:dyDescent="0.3">
      <c r="A4948" t="s">
        <v>3451</v>
      </c>
      <c r="B4948">
        <v>3907</v>
      </c>
      <c r="C4948" t="str">
        <f>VLOOKUP($B4948,Hosts!$A:$M,10,0)</f>
        <v>Within an hour</v>
      </c>
      <c r="D4948" s="70">
        <f>VLOOKUP($B4948,Hosts!$A:$M,11,0)</f>
        <v>1</v>
      </c>
      <c r="E4948" s="70">
        <f>VLOOKUP($B4948,Hosts!$A:$M,12,0)</f>
        <v>0.96</v>
      </c>
      <c r="F4948" t="str">
        <f>VLOOKUP($B4948,Hosts!$A:$M,13,0)</f>
        <v>Yes</v>
      </c>
      <c r="G4948" t="str">
        <f>INDEX(Hosts!$A:$M, MATCH(Places!$B4948,Hosts!$A:$A,0), MATCH(Places!G$1,Hosts!$A$1:$M$1,0))</f>
        <v>Within an hour</v>
      </c>
      <c r="H4948" s="70">
        <f>INDEX(Hosts!$A:$M, MATCH(Places!$B4948,Hosts!$A:$A,0), MATCH(Places!H$1,Hosts!$A$1:$M$1,0))</f>
        <v>1</v>
      </c>
      <c r="I4948" s="70">
        <f>INDEX(Hosts!$A:$M, MATCH(Places!$B4948,Hosts!$A:$A,0), MATCH(Places!I$1,Hosts!$A$1:$M$1,0))</f>
        <v>0.96</v>
      </c>
      <c r="J4948" t="str">
        <f>INDEX(Hosts!$A:$M, MATCH(Places!$B4948,Hosts!$A:$A,0), MATCH(Places!J$1,Hosts!$A$1:$M$1,0))</f>
        <v>Yes</v>
      </c>
      <c r="K4948">
        <v>16</v>
      </c>
      <c r="L4948" t="str">
        <f>VLOOKUP($K4948,Neighborhoods!$A:$C,2,0)</f>
        <v>Manhattan</v>
      </c>
      <c r="M4948" t="str">
        <f>VLOOKUP($K4948,Neighborhoods!$A:$C,3,0)</f>
        <v>Harlem</v>
      </c>
      <c r="N4948" t="str">
        <f>INDEX(Neighborhoods!$A:$C, MATCH(Places!$K4948,Neighborhoods!$A:$A,0), MATCH(Places!N$1,Neighborhoods!$A$1:$C$1,0))</f>
        <v>Manhattan</v>
      </c>
      <c r="O4948" t="str">
        <f>INDEX(Neighborhoods!$A:$C, MATCH(Places!$K4948,Neighborhoods!$A:$A,0), MATCH(Places!O$1,Neighborhoods!$A$1:$C$1,0))</f>
        <v>Harlem</v>
      </c>
      <c r="P4948" t="s">
        <v>1</v>
      </c>
      <c r="Q4948" t="str">
        <f t="shared" si="308"/>
        <v>Yes</v>
      </c>
      <c r="R4948">
        <v>2</v>
      </c>
      <c r="S4948" t="str">
        <f t="shared" si="309"/>
        <v>Small</v>
      </c>
      <c r="T4948" s="50">
        <v>95</v>
      </c>
      <c r="U4948" s="70">
        <f t="shared" si="310"/>
        <v>0.03</v>
      </c>
      <c r="V4948" s="52">
        <v>5</v>
      </c>
      <c r="W4948" s="52" t="str" cm="1">
        <f t="array" ref="W4948">_xlfn.SWITCH(ROUND(V4948,0),5,"Excellent",4,"Good",3,"Ok","Bad")</f>
        <v>Excellent</v>
      </c>
      <c r="X4948">
        <v>14</v>
      </c>
      <c r="Y4948" t="str">
        <f t="shared" si="311"/>
        <v>No</v>
      </c>
      <c r="Z4948" s="68">
        <v>43654</v>
      </c>
      <c r="AA4948" s="68">
        <v>43785</v>
      </c>
      <c r="AB4948">
        <v>0</v>
      </c>
      <c r="AC4948" t="s">
        <v>15615</v>
      </c>
    </row>
    <row r="4949" spans="1:29" x14ac:dyDescent="0.3">
      <c r="A4949" t="s">
        <v>3452</v>
      </c>
      <c r="B4949">
        <v>1867</v>
      </c>
      <c r="C4949" t="str">
        <f>VLOOKUP($B4949,Hosts!$A:$M,10,0)</f>
        <v>Within an hour</v>
      </c>
      <c r="D4949" s="70">
        <f>VLOOKUP($B4949,Hosts!$A:$M,11,0)</f>
        <v>1</v>
      </c>
      <c r="E4949" s="70">
        <f>VLOOKUP($B4949,Hosts!$A:$M,12,0)</f>
        <v>0.93</v>
      </c>
      <c r="F4949" t="str">
        <f>VLOOKUP($B4949,Hosts!$A:$M,13,0)</f>
        <v>Yes</v>
      </c>
      <c r="G4949" t="str">
        <f>INDEX(Hosts!$A:$M, MATCH(Places!$B4949,Hosts!$A:$A,0), MATCH(Places!G$1,Hosts!$A$1:$M$1,0))</f>
        <v>Within an hour</v>
      </c>
      <c r="H4949" s="70">
        <f>INDEX(Hosts!$A:$M, MATCH(Places!$B4949,Hosts!$A:$A,0), MATCH(Places!H$1,Hosts!$A$1:$M$1,0))</f>
        <v>1</v>
      </c>
      <c r="I4949" s="70">
        <f>INDEX(Hosts!$A:$M, MATCH(Places!$B4949,Hosts!$A:$A,0), MATCH(Places!I$1,Hosts!$A$1:$M$1,0))</f>
        <v>0.93</v>
      </c>
      <c r="J4949" t="str">
        <f>INDEX(Hosts!$A:$M, MATCH(Places!$B4949,Hosts!$A:$A,0), MATCH(Places!J$1,Hosts!$A$1:$M$1,0))</f>
        <v>Yes</v>
      </c>
      <c r="K4949">
        <v>8</v>
      </c>
      <c r="L4949" t="str">
        <f>VLOOKUP($K4949,Neighborhoods!$A:$C,2,0)</f>
        <v>Brooklyn</v>
      </c>
      <c r="M4949" t="str">
        <f>VLOOKUP($K4949,Neighborhoods!$A:$C,3,0)</f>
        <v>Bushwick</v>
      </c>
      <c r="N4949" t="str">
        <f>INDEX(Neighborhoods!$A:$C, MATCH(Places!$K4949,Neighborhoods!$A:$A,0), MATCH(Places!N$1,Neighborhoods!$A$1:$C$1,0))</f>
        <v>Brooklyn</v>
      </c>
      <c r="O4949" t="str">
        <f>INDEX(Neighborhoods!$A:$C, MATCH(Places!$K4949,Neighborhoods!$A:$A,0), MATCH(Places!O$1,Neighborhoods!$A$1:$C$1,0))</f>
        <v>Bushwick</v>
      </c>
      <c r="P4949" t="s">
        <v>11822</v>
      </c>
      <c r="Q4949" t="str">
        <f t="shared" si="308"/>
        <v>No</v>
      </c>
      <c r="R4949">
        <v>5</v>
      </c>
      <c r="S4949" t="str">
        <f t="shared" si="309"/>
        <v>Medium</v>
      </c>
      <c r="T4949" s="50">
        <v>170</v>
      </c>
      <c r="U4949" s="70">
        <f t="shared" si="310"/>
        <v>0.03</v>
      </c>
      <c r="V4949" s="52">
        <v>5</v>
      </c>
      <c r="W4949" s="52" t="str" cm="1">
        <f t="array" ref="W4949">_xlfn.SWITCH(ROUND(V4949,0),5,"Excellent",4,"Good",3,"Ok","Bad")</f>
        <v>Excellent</v>
      </c>
      <c r="X4949">
        <v>21</v>
      </c>
      <c r="Y4949" t="str">
        <f t="shared" si="311"/>
        <v>No</v>
      </c>
      <c r="Z4949" s="68">
        <v>43638</v>
      </c>
      <c r="AA4949" s="68">
        <v>43990</v>
      </c>
      <c r="AB4949">
        <v>319</v>
      </c>
      <c r="AC4949" t="s">
        <v>15616</v>
      </c>
    </row>
    <row r="4950" spans="1:29" x14ac:dyDescent="0.3">
      <c r="A4950" t="s">
        <v>14250</v>
      </c>
      <c r="B4950">
        <v>3906</v>
      </c>
      <c r="C4950" t="str">
        <f>VLOOKUP($B4950,Hosts!$A:$M,10,0)</f>
        <v>Within a few hours</v>
      </c>
      <c r="D4950" s="70">
        <f>VLOOKUP($B4950,Hosts!$A:$M,11,0)</f>
        <v>1</v>
      </c>
      <c r="E4950" s="70">
        <f>VLOOKUP($B4950,Hosts!$A:$M,12,0)</f>
        <v>1</v>
      </c>
      <c r="F4950" t="str">
        <f>VLOOKUP($B4950,Hosts!$A:$M,13,0)</f>
        <v>No</v>
      </c>
      <c r="G4950" t="str">
        <f>INDEX(Hosts!$A:$M, MATCH(Places!$B4950,Hosts!$A:$A,0), MATCH(Places!G$1,Hosts!$A$1:$M$1,0))</f>
        <v>Within a few hours</v>
      </c>
      <c r="H4950" s="70">
        <f>INDEX(Hosts!$A:$M, MATCH(Places!$B4950,Hosts!$A:$A,0), MATCH(Places!H$1,Hosts!$A$1:$M$1,0))</f>
        <v>1</v>
      </c>
      <c r="I4950" s="70">
        <f>INDEX(Hosts!$A:$M, MATCH(Places!$B4950,Hosts!$A:$A,0), MATCH(Places!I$1,Hosts!$A$1:$M$1,0))</f>
        <v>1</v>
      </c>
      <c r="J4950" t="str">
        <f>INDEX(Hosts!$A:$M, MATCH(Places!$B4950,Hosts!$A:$A,0), MATCH(Places!J$1,Hosts!$A$1:$M$1,0))</f>
        <v>No</v>
      </c>
      <c r="K4950">
        <v>8</v>
      </c>
      <c r="L4950" t="str">
        <f>VLOOKUP($K4950,Neighborhoods!$A:$C,2,0)</f>
        <v>Brooklyn</v>
      </c>
      <c r="M4950" t="str">
        <f>VLOOKUP($K4950,Neighborhoods!$A:$C,3,0)</f>
        <v>Bushwick</v>
      </c>
      <c r="N4950" t="str">
        <f>INDEX(Neighborhoods!$A:$C, MATCH(Places!$K4950,Neighborhoods!$A:$A,0), MATCH(Places!N$1,Neighborhoods!$A$1:$C$1,0))</f>
        <v>Brooklyn</v>
      </c>
      <c r="O4950" t="str">
        <f>INDEX(Neighborhoods!$A:$C, MATCH(Places!$K4950,Neighborhoods!$A:$A,0), MATCH(Places!O$1,Neighborhoods!$A$1:$C$1,0))</f>
        <v>Bushwick</v>
      </c>
      <c r="P4950" t="s">
        <v>1</v>
      </c>
      <c r="Q4950" t="str">
        <f t="shared" si="308"/>
        <v>Yes</v>
      </c>
      <c r="R4950">
        <v>2</v>
      </c>
      <c r="S4950" t="str">
        <f t="shared" si="309"/>
        <v>Small</v>
      </c>
      <c r="T4950" s="50">
        <v>59</v>
      </c>
      <c r="U4950" s="70">
        <f t="shared" si="310"/>
        <v>0.03</v>
      </c>
      <c r="V4950" s="52">
        <v>4.58</v>
      </c>
      <c r="W4950" s="52" t="str" cm="1">
        <f t="array" ref="W4950">_xlfn.SWITCH(ROUND(V4950,0),5,"Excellent",4,"Good",3,"Ok","Bad")</f>
        <v>Excellent</v>
      </c>
      <c r="X4950">
        <v>19</v>
      </c>
      <c r="Y4950" t="str">
        <f t="shared" si="311"/>
        <v>No</v>
      </c>
      <c r="Z4950" s="68">
        <v>43647</v>
      </c>
      <c r="AA4950" s="68">
        <v>43844</v>
      </c>
      <c r="AB4950">
        <v>41</v>
      </c>
      <c r="AC4950" t="s">
        <v>15615</v>
      </c>
    </row>
    <row r="4951" spans="1:29" x14ac:dyDescent="0.3">
      <c r="A4951" t="s">
        <v>14426</v>
      </c>
      <c r="B4951">
        <v>3022</v>
      </c>
      <c r="C4951" t="str">
        <f>VLOOKUP($B4951,Hosts!$A:$M,10,0)</f>
        <v>Within an hour</v>
      </c>
      <c r="D4951" s="70">
        <f>VLOOKUP($B4951,Hosts!$A:$M,11,0)</f>
        <v>1</v>
      </c>
      <c r="E4951" s="70">
        <f>VLOOKUP($B4951,Hosts!$A:$M,12,0)</f>
        <v>0.95</v>
      </c>
      <c r="F4951" t="str">
        <f>VLOOKUP($B4951,Hosts!$A:$M,13,0)</f>
        <v>Yes</v>
      </c>
      <c r="G4951" t="str">
        <f>INDEX(Hosts!$A:$M, MATCH(Places!$B4951,Hosts!$A:$A,0), MATCH(Places!G$1,Hosts!$A$1:$M$1,0))</f>
        <v>Within an hour</v>
      </c>
      <c r="H4951" s="70">
        <f>INDEX(Hosts!$A:$M, MATCH(Places!$B4951,Hosts!$A:$A,0), MATCH(Places!H$1,Hosts!$A$1:$M$1,0))</f>
        <v>1</v>
      </c>
      <c r="I4951" s="70">
        <f>INDEX(Hosts!$A:$M, MATCH(Places!$B4951,Hosts!$A:$A,0), MATCH(Places!I$1,Hosts!$A$1:$M$1,0))</f>
        <v>0.95</v>
      </c>
      <c r="J4951" t="str">
        <f>INDEX(Hosts!$A:$M, MATCH(Places!$B4951,Hosts!$A:$A,0), MATCH(Places!J$1,Hosts!$A$1:$M$1,0))</f>
        <v>Yes</v>
      </c>
      <c r="K4951">
        <v>8</v>
      </c>
      <c r="L4951" t="str">
        <f>VLOOKUP($K4951,Neighborhoods!$A:$C,2,0)</f>
        <v>Brooklyn</v>
      </c>
      <c r="M4951" t="str">
        <f>VLOOKUP($K4951,Neighborhoods!$A:$C,3,0)</f>
        <v>Bushwick</v>
      </c>
      <c r="N4951" t="str">
        <f>INDEX(Neighborhoods!$A:$C, MATCH(Places!$K4951,Neighborhoods!$A:$A,0), MATCH(Places!N$1,Neighborhoods!$A$1:$C$1,0))</f>
        <v>Brooklyn</v>
      </c>
      <c r="O4951" t="str">
        <f>INDEX(Neighborhoods!$A:$C, MATCH(Places!$K4951,Neighborhoods!$A:$A,0), MATCH(Places!O$1,Neighborhoods!$A$1:$C$1,0))</f>
        <v>Bushwick</v>
      </c>
      <c r="P4951" t="s">
        <v>1</v>
      </c>
      <c r="Q4951" t="str">
        <f t="shared" si="308"/>
        <v>Yes</v>
      </c>
      <c r="R4951">
        <v>2</v>
      </c>
      <c r="S4951" t="str">
        <f t="shared" si="309"/>
        <v>Small</v>
      </c>
      <c r="T4951" s="50">
        <v>60</v>
      </c>
      <c r="U4951" s="70">
        <f t="shared" si="310"/>
        <v>0.03</v>
      </c>
      <c r="V4951" s="52">
        <v>4.97</v>
      </c>
      <c r="W4951" s="52" t="str" cm="1">
        <f t="array" ref="W4951">_xlfn.SWITCH(ROUND(V4951,0),5,"Excellent",4,"Good",3,"Ok","Bad")</f>
        <v>Excellent</v>
      </c>
      <c r="X4951">
        <v>37</v>
      </c>
      <c r="Y4951" t="str">
        <f t="shared" si="311"/>
        <v>No</v>
      </c>
      <c r="Z4951" s="68">
        <v>43639</v>
      </c>
      <c r="AA4951" s="68">
        <v>43906</v>
      </c>
      <c r="AB4951">
        <v>356</v>
      </c>
      <c r="AC4951" t="s">
        <v>15615</v>
      </c>
    </row>
    <row r="4952" spans="1:29" x14ac:dyDescent="0.3">
      <c r="A4952" t="s">
        <v>3453</v>
      </c>
      <c r="B4952">
        <v>1171</v>
      </c>
      <c r="C4952" t="str">
        <f>VLOOKUP($B4952,Hosts!$A:$M,10,0)</f>
        <v>Within a day</v>
      </c>
      <c r="D4952" s="70">
        <f>VLOOKUP($B4952,Hosts!$A:$M,11,0)</f>
        <v>0.67</v>
      </c>
      <c r="E4952" s="70">
        <f>VLOOKUP($B4952,Hosts!$A:$M,12,0)</f>
        <v>0.97</v>
      </c>
      <c r="F4952" t="str">
        <f>VLOOKUP($B4952,Hosts!$A:$M,13,0)</f>
        <v>Yes</v>
      </c>
      <c r="G4952" t="str">
        <f>INDEX(Hosts!$A:$M, MATCH(Places!$B4952,Hosts!$A:$A,0), MATCH(Places!G$1,Hosts!$A$1:$M$1,0))</f>
        <v>Within a day</v>
      </c>
      <c r="H4952" s="70">
        <f>INDEX(Hosts!$A:$M, MATCH(Places!$B4952,Hosts!$A:$A,0), MATCH(Places!H$1,Hosts!$A$1:$M$1,0))</f>
        <v>0.67</v>
      </c>
      <c r="I4952" s="70">
        <f>INDEX(Hosts!$A:$M, MATCH(Places!$B4952,Hosts!$A:$A,0), MATCH(Places!I$1,Hosts!$A$1:$M$1,0))</f>
        <v>0.97</v>
      </c>
      <c r="J4952" t="str">
        <f>INDEX(Hosts!$A:$M, MATCH(Places!$B4952,Hosts!$A:$A,0), MATCH(Places!J$1,Hosts!$A$1:$M$1,0))</f>
        <v>Yes</v>
      </c>
      <c r="K4952">
        <v>7</v>
      </c>
      <c r="L4952" t="str">
        <f>VLOOKUP($K4952,Neighborhoods!$A:$C,2,0)</f>
        <v>Brooklyn</v>
      </c>
      <c r="M4952" t="str">
        <f>VLOOKUP($K4952,Neighborhoods!$A:$C,3,0)</f>
        <v>Bedford-Stuyvesant</v>
      </c>
      <c r="N4952" t="str">
        <f>INDEX(Neighborhoods!$A:$C, MATCH(Places!$K4952,Neighborhoods!$A:$A,0), MATCH(Places!N$1,Neighborhoods!$A$1:$C$1,0))</f>
        <v>Brooklyn</v>
      </c>
      <c r="O4952" t="str">
        <f>INDEX(Neighborhoods!$A:$C, MATCH(Places!$K4952,Neighborhoods!$A:$A,0), MATCH(Places!O$1,Neighborhoods!$A$1:$C$1,0))</f>
        <v>Bedford-Stuyvesant</v>
      </c>
      <c r="P4952" t="s">
        <v>11822</v>
      </c>
      <c r="Q4952" t="str">
        <f t="shared" si="308"/>
        <v>No</v>
      </c>
      <c r="R4952">
        <v>4</v>
      </c>
      <c r="S4952" t="str">
        <f t="shared" si="309"/>
        <v>Medium</v>
      </c>
      <c r="T4952" s="50">
        <v>112</v>
      </c>
      <c r="U4952" s="70">
        <f t="shared" si="310"/>
        <v>0.03</v>
      </c>
      <c r="V4952" s="52">
        <v>4.8899999999999997</v>
      </c>
      <c r="W4952" s="52" t="str" cm="1">
        <f t="array" ref="W4952">_xlfn.SWITCH(ROUND(V4952,0),5,"Excellent",4,"Good",3,"Ok","Bad")</f>
        <v>Excellent</v>
      </c>
      <c r="X4952">
        <v>38</v>
      </c>
      <c r="Y4952" t="str">
        <f t="shared" si="311"/>
        <v>No</v>
      </c>
      <c r="Z4952" s="68">
        <v>43639</v>
      </c>
      <c r="AA4952" s="68">
        <v>43905</v>
      </c>
      <c r="AB4952">
        <v>104</v>
      </c>
      <c r="AC4952" t="s">
        <v>15615</v>
      </c>
    </row>
    <row r="4953" spans="1:29" x14ac:dyDescent="0.3">
      <c r="A4953" t="s">
        <v>13915</v>
      </c>
      <c r="B4953">
        <v>3906</v>
      </c>
      <c r="C4953" t="str">
        <f>VLOOKUP($B4953,Hosts!$A:$M,10,0)</f>
        <v>Within a few hours</v>
      </c>
      <c r="D4953" s="70">
        <f>VLOOKUP($B4953,Hosts!$A:$M,11,0)</f>
        <v>1</v>
      </c>
      <c r="E4953" s="70">
        <f>VLOOKUP($B4953,Hosts!$A:$M,12,0)</f>
        <v>1</v>
      </c>
      <c r="F4953" t="str">
        <f>VLOOKUP($B4953,Hosts!$A:$M,13,0)</f>
        <v>No</v>
      </c>
      <c r="G4953" t="str">
        <f>INDEX(Hosts!$A:$M, MATCH(Places!$B4953,Hosts!$A:$A,0), MATCH(Places!G$1,Hosts!$A$1:$M$1,0))</f>
        <v>Within a few hours</v>
      </c>
      <c r="H4953" s="70">
        <f>INDEX(Hosts!$A:$M, MATCH(Places!$B4953,Hosts!$A:$A,0), MATCH(Places!H$1,Hosts!$A$1:$M$1,0))</f>
        <v>1</v>
      </c>
      <c r="I4953" s="70">
        <f>INDEX(Hosts!$A:$M, MATCH(Places!$B4953,Hosts!$A:$A,0), MATCH(Places!I$1,Hosts!$A$1:$M$1,0))</f>
        <v>1</v>
      </c>
      <c r="J4953" t="str">
        <f>INDEX(Hosts!$A:$M, MATCH(Places!$B4953,Hosts!$A:$A,0), MATCH(Places!J$1,Hosts!$A$1:$M$1,0))</f>
        <v>No</v>
      </c>
      <c r="K4953">
        <v>8</v>
      </c>
      <c r="L4953" t="str">
        <f>VLOOKUP($K4953,Neighborhoods!$A:$C,2,0)</f>
        <v>Brooklyn</v>
      </c>
      <c r="M4953" t="str">
        <f>VLOOKUP($K4953,Neighborhoods!$A:$C,3,0)</f>
        <v>Bushwick</v>
      </c>
      <c r="N4953" t="str">
        <f>INDEX(Neighborhoods!$A:$C, MATCH(Places!$K4953,Neighborhoods!$A:$A,0), MATCH(Places!N$1,Neighborhoods!$A$1:$C$1,0))</f>
        <v>Brooklyn</v>
      </c>
      <c r="O4953" t="str">
        <f>INDEX(Neighborhoods!$A:$C, MATCH(Places!$K4953,Neighborhoods!$A:$A,0), MATCH(Places!O$1,Neighborhoods!$A$1:$C$1,0))</f>
        <v>Bushwick</v>
      </c>
      <c r="P4953" t="s">
        <v>1</v>
      </c>
      <c r="Q4953" t="str">
        <f t="shared" si="308"/>
        <v>Yes</v>
      </c>
      <c r="R4953">
        <v>2</v>
      </c>
      <c r="S4953" t="str">
        <f t="shared" si="309"/>
        <v>Small</v>
      </c>
      <c r="T4953" s="50">
        <v>49</v>
      </c>
      <c r="U4953" s="70">
        <f t="shared" si="310"/>
        <v>0.03</v>
      </c>
      <c r="V4953" s="52">
        <v>4.6500000000000004</v>
      </c>
      <c r="W4953" s="52" t="str" cm="1">
        <f t="array" ref="W4953">_xlfn.SWITCH(ROUND(V4953,0),5,"Excellent",4,"Good",3,"Ok","Bad")</f>
        <v>Excellent</v>
      </c>
      <c r="X4953">
        <v>20</v>
      </c>
      <c r="Y4953" t="str">
        <f t="shared" si="311"/>
        <v>No</v>
      </c>
      <c r="Z4953" s="68">
        <v>43645</v>
      </c>
      <c r="AA4953" s="68">
        <v>43921</v>
      </c>
      <c r="AB4953">
        <v>0</v>
      </c>
      <c r="AC4953" t="s">
        <v>15616</v>
      </c>
    </row>
    <row r="4954" spans="1:29" x14ac:dyDescent="0.3">
      <c r="A4954" t="s">
        <v>3455</v>
      </c>
      <c r="B4954">
        <v>913</v>
      </c>
      <c r="C4954" t="str">
        <f>VLOOKUP($B4954,Hosts!$A:$M,10,0)</f>
        <v>Within an hour</v>
      </c>
      <c r="D4954" s="70">
        <f>VLOOKUP($B4954,Hosts!$A:$M,11,0)</f>
        <v>1</v>
      </c>
      <c r="E4954" s="70">
        <f>VLOOKUP($B4954,Hosts!$A:$M,12,0)</f>
        <v>1</v>
      </c>
      <c r="F4954" t="str">
        <f>VLOOKUP($B4954,Hosts!$A:$M,13,0)</f>
        <v>Yes</v>
      </c>
      <c r="G4954" t="str">
        <f>INDEX(Hosts!$A:$M, MATCH(Places!$B4954,Hosts!$A:$A,0), MATCH(Places!G$1,Hosts!$A$1:$M$1,0))</f>
        <v>Within an hour</v>
      </c>
      <c r="H4954" s="70">
        <f>INDEX(Hosts!$A:$M, MATCH(Places!$B4954,Hosts!$A:$A,0), MATCH(Places!H$1,Hosts!$A$1:$M$1,0))</f>
        <v>1</v>
      </c>
      <c r="I4954" s="70">
        <f>INDEX(Hosts!$A:$M, MATCH(Places!$B4954,Hosts!$A:$A,0), MATCH(Places!I$1,Hosts!$A$1:$M$1,0))</f>
        <v>1</v>
      </c>
      <c r="J4954" t="str">
        <f>INDEX(Hosts!$A:$M, MATCH(Places!$B4954,Hosts!$A:$A,0), MATCH(Places!J$1,Hosts!$A$1:$M$1,0))</f>
        <v>Yes</v>
      </c>
      <c r="K4954">
        <v>15</v>
      </c>
      <c r="L4954" t="str">
        <f>VLOOKUP($K4954,Neighborhoods!$A:$C,2,0)</f>
        <v>Manhattan</v>
      </c>
      <c r="M4954" t="str">
        <f>VLOOKUP($K4954,Neighborhoods!$A:$C,3,0)</f>
        <v>East Village</v>
      </c>
      <c r="N4954" t="str">
        <f>INDEX(Neighborhoods!$A:$C, MATCH(Places!$K4954,Neighborhoods!$A:$A,0), MATCH(Places!N$1,Neighborhoods!$A$1:$C$1,0))</f>
        <v>Manhattan</v>
      </c>
      <c r="O4954" t="str">
        <f>INDEX(Neighborhoods!$A:$C, MATCH(Places!$K4954,Neighborhoods!$A:$A,0), MATCH(Places!O$1,Neighborhoods!$A$1:$C$1,0))</f>
        <v>East Village</v>
      </c>
      <c r="P4954" t="s">
        <v>11822</v>
      </c>
      <c r="Q4954" t="str">
        <f t="shared" si="308"/>
        <v>No</v>
      </c>
      <c r="R4954">
        <v>4</v>
      </c>
      <c r="S4954" t="str">
        <f t="shared" si="309"/>
        <v>Medium</v>
      </c>
      <c r="T4954" s="50">
        <v>79</v>
      </c>
      <c r="U4954" s="70">
        <f t="shared" si="310"/>
        <v>0.03</v>
      </c>
      <c r="V4954" s="52">
        <v>4.92</v>
      </c>
      <c r="W4954" s="52" t="str" cm="1">
        <f t="array" ref="W4954">_xlfn.SWITCH(ROUND(V4954,0),5,"Excellent",4,"Good",3,"Ok","Bad")</f>
        <v>Excellent</v>
      </c>
      <c r="X4954">
        <v>36</v>
      </c>
      <c r="Y4954" t="str">
        <f t="shared" si="311"/>
        <v>No</v>
      </c>
      <c r="Z4954" s="68">
        <v>43641</v>
      </c>
      <c r="AA4954" s="68">
        <v>44010</v>
      </c>
      <c r="AB4954">
        <v>73</v>
      </c>
      <c r="AC4954" t="s">
        <v>15616</v>
      </c>
    </row>
    <row r="4955" spans="1:29" x14ac:dyDescent="0.3">
      <c r="A4955" t="s">
        <v>3456</v>
      </c>
      <c r="B4955">
        <v>2874</v>
      </c>
      <c r="C4955" t="str">
        <f>VLOOKUP($B4955,Hosts!$A:$M,10,0)</f>
        <v>Within an hour</v>
      </c>
      <c r="D4955" s="70">
        <f>VLOOKUP($B4955,Hosts!$A:$M,11,0)</f>
        <v>0.9</v>
      </c>
      <c r="E4955" s="70">
        <f>VLOOKUP($B4955,Hosts!$A:$M,12,0)</f>
        <v>0.93</v>
      </c>
      <c r="F4955" t="str">
        <f>VLOOKUP($B4955,Hosts!$A:$M,13,0)</f>
        <v>Yes</v>
      </c>
      <c r="G4955" t="str">
        <f>INDEX(Hosts!$A:$M, MATCH(Places!$B4955,Hosts!$A:$A,0), MATCH(Places!G$1,Hosts!$A$1:$M$1,0))</f>
        <v>Within an hour</v>
      </c>
      <c r="H4955" s="70">
        <f>INDEX(Hosts!$A:$M, MATCH(Places!$B4955,Hosts!$A:$A,0), MATCH(Places!H$1,Hosts!$A$1:$M$1,0))</f>
        <v>0.9</v>
      </c>
      <c r="I4955" s="70">
        <f>INDEX(Hosts!$A:$M, MATCH(Places!$B4955,Hosts!$A:$A,0), MATCH(Places!I$1,Hosts!$A$1:$M$1,0))</f>
        <v>0.93</v>
      </c>
      <c r="J4955" t="str">
        <f>INDEX(Hosts!$A:$M, MATCH(Places!$B4955,Hosts!$A:$A,0), MATCH(Places!J$1,Hosts!$A$1:$M$1,0))</f>
        <v>Yes</v>
      </c>
      <c r="K4955">
        <v>15</v>
      </c>
      <c r="L4955" t="str">
        <f>VLOOKUP($K4955,Neighborhoods!$A:$C,2,0)</f>
        <v>Manhattan</v>
      </c>
      <c r="M4955" t="str">
        <f>VLOOKUP($K4955,Neighborhoods!$A:$C,3,0)</f>
        <v>East Village</v>
      </c>
      <c r="N4955" t="str">
        <f>INDEX(Neighborhoods!$A:$C, MATCH(Places!$K4955,Neighborhoods!$A:$A,0), MATCH(Places!N$1,Neighborhoods!$A$1:$C$1,0))</f>
        <v>Manhattan</v>
      </c>
      <c r="O4955" t="str">
        <f>INDEX(Neighborhoods!$A:$C, MATCH(Places!$K4955,Neighborhoods!$A:$A,0), MATCH(Places!O$1,Neighborhoods!$A$1:$C$1,0))</f>
        <v>East Village</v>
      </c>
      <c r="P4955" t="s">
        <v>11822</v>
      </c>
      <c r="Q4955" t="str">
        <f t="shared" si="308"/>
        <v>No</v>
      </c>
      <c r="R4955">
        <v>2</v>
      </c>
      <c r="S4955" t="str">
        <f t="shared" si="309"/>
        <v>Small</v>
      </c>
      <c r="T4955" s="50">
        <v>165</v>
      </c>
      <c r="U4955" s="70">
        <f t="shared" si="310"/>
        <v>0.03</v>
      </c>
      <c r="V4955" s="52">
        <v>4.91</v>
      </c>
      <c r="W4955" s="52" t="str" cm="1">
        <f t="array" ref="W4955">_xlfn.SWITCH(ROUND(V4955,0),5,"Excellent",4,"Good",3,"Ok","Bad")</f>
        <v>Excellent</v>
      </c>
      <c r="X4955">
        <v>11</v>
      </c>
      <c r="Y4955" t="str">
        <f t="shared" si="311"/>
        <v>No</v>
      </c>
      <c r="Z4955" s="68">
        <v>43646</v>
      </c>
      <c r="AA4955" s="68">
        <v>44014</v>
      </c>
      <c r="AB4955">
        <v>3</v>
      </c>
      <c r="AC4955" t="s">
        <v>15616</v>
      </c>
    </row>
    <row r="4956" spans="1:29" x14ac:dyDescent="0.3">
      <c r="A4956" t="s">
        <v>3457</v>
      </c>
      <c r="B4956">
        <v>3225</v>
      </c>
      <c r="C4956" t="str">
        <f>VLOOKUP($B4956,Hosts!$A:$M,10,0)</f>
        <v>Within an hour</v>
      </c>
      <c r="D4956" s="70">
        <f>VLOOKUP($B4956,Hosts!$A:$M,11,0)</f>
        <v>1</v>
      </c>
      <c r="E4956" s="70">
        <f>VLOOKUP($B4956,Hosts!$A:$M,12,0)</f>
        <v>0.96</v>
      </c>
      <c r="F4956" t="str">
        <f>VLOOKUP($B4956,Hosts!$A:$M,13,0)</f>
        <v>Yes</v>
      </c>
      <c r="G4956" t="str">
        <f>INDEX(Hosts!$A:$M, MATCH(Places!$B4956,Hosts!$A:$A,0), MATCH(Places!G$1,Hosts!$A$1:$M$1,0))</f>
        <v>Within an hour</v>
      </c>
      <c r="H4956" s="70">
        <f>INDEX(Hosts!$A:$M, MATCH(Places!$B4956,Hosts!$A:$A,0), MATCH(Places!H$1,Hosts!$A$1:$M$1,0))</f>
        <v>1</v>
      </c>
      <c r="I4956" s="70">
        <f>INDEX(Hosts!$A:$M, MATCH(Places!$B4956,Hosts!$A:$A,0), MATCH(Places!I$1,Hosts!$A$1:$M$1,0))</f>
        <v>0.96</v>
      </c>
      <c r="J4956" t="str">
        <f>INDEX(Hosts!$A:$M, MATCH(Places!$B4956,Hosts!$A:$A,0), MATCH(Places!J$1,Hosts!$A$1:$M$1,0))</f>
        <v>Yes</v>
      </c>
      <c r="K4956">
        <v>9</v>
      </c>
      <c r="L4956" t="str">
        <f>VLOOKUP($K4956,Neighborhoods!$A:$C,2,0)</f>
        <v>Brooklyn</v>
      </c>
      <c r="M4956" t="str">
        <f>VLOOKUP($K4956,Neighborhoods!$A:$C,3,0)</f>
        <v>Crown Heights</v>
      </c>
      <c r="N4956" t="str">
        <f>INDEX(Neighborhoods!$A:$C, MATCH(Places!$K4956,Neighborhoods!$A:$A,0), MATCH(Places!N$1,Neighborhoods!$A$1:$C$1,0))</f>
        <v>Brooklyn</v>
      </c>
      <c r="O4956" t="str">
        <f>INDEX(Neighborhoods!$A:$C, MATCH(Places!$K4956,Neighborhoods!$A:$A,0), MATCH(Places!O$1,Neighborhoods!$A$1:$C$1,0))</f>
        <v>Crown Heights</v>
      </c>
      <c r="P4956" t="s">
        <v>1</v>
      </c>
      <c r="Q4956" t="str">
        <f t="shared" si="308"/>
        <v>Yes</v>
      </c>
      <c r="R4956">
        <v>2</v>
      </c>
      <c r="S4956" t="str">
        <f t="shared" si="309"/>
        <v>Small</v>
      </c>
      <c r="T4956" s="50">
        <v>40</v>
      </c>
      <c r="U4956" s="70">
        <f t="shared" si="310"/>
        <v>0.03</v>
      </c>
      <c r="V4956" s="52">
        <v>4.74</v>
      </c>
      <c r="W4956" s="52" t="str" cm="1">
        <f t="array" ref="W4956">_xlfn.SWITCH(ROUND(V4956,0),5,"Excellent",4,"Good",3,"Ok","Bad")</f>
        <v>Excellent</v>
      </c>
      <c r="X4956">
        <v>38</v>
      </c>
      <c r="Y4956" t="str">
        <f t="shared" si="311"/>
        <v>No</v>
      </c>
      <c r="Z4956" s="68">
        <v>43633</v>
      </c>
      <c r="AA4956" s="68">
        <v>44031</v>
      </c>
      <c r="AB4956">
        <v>362</v>
      </c>
      <c r="AC4956" t="s">
        <v>15616</v>
      </c>
    </row>
    <row r="4957" spans="1:29" x14ac:dyDescent="0.3">
      <c r="A4957" t="s">
        <v>3458</v>
      </c>
      <c r="B4957">
        <v>3225</v>
      </c>
      <c r="C4957" t="str">
        <f>VLOOKUP($B4957,Hosts!$A:$M,10,0)</f>
        <v>Within an hour</v>
      </c>
      <c r="D4957" s="70">
        <f>VLOOKUP($B4957,Hosts!$A:$M,11,0)</f>
        <v>1</v>
      </c>
      <c r="E4957" s="70">
        <f>VLOOKUP($B4957,Hosts!$A:$M,12,0)</f>
        <v>0.96</v>
      </c>
      <c r="F4957" t="str">
        <f>VLOOKUP($B4957,Hosts!$A:$M,13,0)</f>
        <v>Yes</v>
      </c>
      <c r="G4957" t="str">
        <f>INDEX(Hosts!$A:$M, MATCH(Places!$B4957,Hosts!$A:$A,0), MATCH(Places!G$1,Hosts!$A$1:$M$1,0))</f>
        <v>Within an hour</v>
      </c>
      <c r="H4957" s="70">
        <f>INDEX(Hosts!$A:$M, MATCH(Places!$B4957,Hosts!$A:$A,0), MATCH(Places!H$1,Hosts!$A$1:$M$1,0))</f>
        <v>1</v>
      </c>
      <c r="I4957" s="70">
        <f>INDEX(Hosts!$A:$M, MATCH(Places!$B4957,Hosts!$A:$A,0), MATCH(Places!I$1,Hosts!$A$1:$M$1,0))</f>
        <v>0.96</v>
      </c>
      <c r="J4957" t="str">
        <f>INDEX(Hosts!$A:$M, MATCH(Places!$B4957,Hosts!$A:$A,0), MATCH(Places!J$1,Hosts!$A$1:$M$1,0))</f>
        <v>Yes</v>
      </c>
      <c r="K4957">
        <v>9</v>
      </c>
      <c r="L4957" t="str">
        <f>VLOOKUP($K4957,Neighborhoods!$A:$C,2,0)</f>
        <v>Brooklyn</v>
      </c>
      <c r="M4957" t="str">
        <f>VLOOKUP($K4957,Neighborhoods!$A:$C,3,0)</f>
        <v>Crown Heights</v>
      </c>
      <c r="N4957" t="str">
        <f>INDEX(Neighborhoods!$A:$C, MATCH(Places!$K4957,Neighborhoods!$A:$A,0), MATCH(Places!N$1,Neighborhoods!$A$1:$C$1,0))</f>
        <v>Brooklyn</v>
      </c>
      <c r="O4957" t="str">
        <f>INDEX(Neighborhoods!$A:$C, MATCH(Places!$K4957,Neighborhoods!$A:$A,0), MATCH(Places!O$1,Neighborhoods!$A$1:$C$1,0))</f>
        <v>Crown Heights</v>
      </c>
      <c r="P4957" t="s">
        <v>1</v>
      </c>
      <c r="Q4957" t="str">
        <f t="shared" si="308"/>
        <v>Yes</v>
      </c>
      <c r="R4957">
        <v>2</v>
      </c>
      <c r="S4957" t="str">
        <f t="shared" si="309"/>
        <v>Small</v>
      </c>
      <c r="T4957" s="50">
        <v>57</v>
      </c>
      <c r="U4957" s="70">
        <f t="shared" si="310"/>
        <v>0.03</v>
      </c>
      <c r="V4957" s="52">
        <v>4.58</v>
      </c>
      <c r="W4957" s="52" t="str" cm="1">
        <f t="array" ref="W4957">_xlfn.SWITCH(ROUND(V4957,0),5,"Excellent",4,"Good",3,"Ok","Bad")</f>
        <v>Excellent</v>
      </c>
      <c r="X4957">
        <v>50</v>
      </c>
      <c r="Y4957" t="str">
        <f t="shared" si="311"/>
        <v>No</v>
      </c>
      <c r="Z4957" s="68">
        <v>43633</v>
      </c>
      <c r="AA4957" s="68">
        <v>44032</v>
      </c>
      <c r="AB4957">
        <v>345</v>
      </c>
      <c r="AC4957" t="s">
        <v>15616</v>
      </c>
    </row>
    <row r="4958" spans="1:29" x14ac:dyDescent="0.3">
      <c r="A4958" t="s">
        <v>3459</v>
      </c>
      <c r="B4958">
        <v>3225</v>
      </c>
      <c r="C4958" t="str">
        <f>VLOOKUP($B4958,Hosts!$A:$M,10,0)</f>
        <v>Within an hour</v>
      </c>
      <c r="D4958" s="70">
        <f>VLOOKUP($B4958,Hosts!$A:$M,11,0)</f>
        <v>1</v>
      </c>
      <c r="E4958" s="70">
        <f>VLOOKUP($B4958,Hosts!$A:$M,12,0)</f>
        <v>0.96</v>
      </c>
      <c r="F4958" t="str">
        <f>VLOOKUP($B4958,Hosts!$A:$M,13,0)</f>
        <v>Yes</v>
      </c>
      <c r="G4958" t="str">
        <f>INDEX(Hosts!$A:$M, MATCH(Places!$B4958,Hosts!$A:$A,0), MATCH(Places!G$1,Hosts!$A$1:$M$1,0))</f>
        <v>Within an hour</v>
      </c>
      <c r="H4958" s="70">
        <f>INDEX(Hosts!$A:$M, MATCH(Places!$B4958,Hosts!$A:$A,0), MATCH(Places!H$1,Hosts!$A$1:$M$1,0))</f>
        <v>1</v>
      </c>
      <c r="I4958" s="70">
        <f>INDEX(Hosts!$A:$M, MATCH(Places!$B4958,Hosts!$A:$A,0), MATCH(Places!I$1,Hosts!$A$1:$M$1,0))</f>
        <v>0.96</v>
      </c>
      <c r="J4958" t="str">
        <f>INDEX(Hosts!$A:$M, MATCH(Places!$B4958,Hosts!$A:$A,0), MATCH(Places!J$1,Hosts!$A$1:$M$1,0))</f>
        <v>Yes</v>
      </c>
      <c r="K4958">
        <v>9</v>
      </c>
      <c r="L4958" t="str">
        <f>VLOOKUP($K4958,Neighborhoods!$A:$C,2,0)</f>
        <v>Brooklyn</v>
      </c>
      <c r="M4958" t="str">
        <f>VLOOKUP($K4958,Neighborhoods!$A:$C,3,0)</f>
        <v>Crown Heights</v>
      </c>
      <c r="N4958" t="str">
        <f>INDEX(Neighborhoods!$A:$C, MATCH(Places!$K4958,Neighborhoods!$A:$A,0), MATCH(Places!N$1,Neighborhoods!$A$1:$C$1,0))</f>
        <v>Brooklyn</v>
      </c>
      <c r="O4958" t="str">
        <f>INDEX(Neighborhoods!$A:$C, MATCH(Places!$K4958,Neighborhoods!$A:$A,0), MATCH(Places!O$1,Neighborhoods!$A$1:$C$1,0))</f>
        <v>Crown Heights</v>
      </c>
      <c r="P4958" t="s">
        <v>1</v>
      </c>
      <c r="Q4958" t="str">
        <f t="shared" si="308"/>
        <v>Yes</v>
      </c>
      <c r="R4958">
        <v>2</v>
      </c>
      <c r="S4958" t="str">
        <f t="shared" si="309"/>
        <v>Small</v>
      </c>
      <c r="T4958" s="50">
        <v>48</v>
      </c>
      <c r="U4958" s="70">
        <f t="shared" si="310"/>
        <v>0.03</v>
      </c>
      <c r="V4958" s="52">
        <v>4.9800000000000004</v>
      </c>
      <c r="W4958" s="52" t="str" cm="1">
        <f t="array" ref="W4958">_xlfn.SWITCH(ROUND(V4958,0),5,"Excellent",4,"Good",3,"Ok","Bad")</f>
        <v>Excellent</v>
      </c>
      <c r="X4958">
        <v>51</v>
      </c>
      <c r="Y4958" t="str">
        <f t="shared" si="311"/>
        <v>No</v>
      </c>
      <c r="Z4958" s="68">
        <v>43633</v>
      </c>
      <c r="AA4958" s="68">
        <v>44036</v>
      </c>
      <c r="AB4958">
        <v>359</v>
      </c>
      <c r="AC4958" t="s">
        <v>15616</v>
      </c>
    </row>
    <row r="4959" spans="1:29" x14ac:dyDescent="0.3">
      <c r="A4959" t="s">
        <v>14290</v>
      </c>
      <c r="B4959">
        <v>783</v>
      </c>
      <c r="C4959" t="str">
        <f>VLOOKUP($B4959,Hosts!$A:$M,10,0)</f>
        <v>Within an hour</v>
      </c>
      <c r="D4959" s="70">
        <f>VLOOKUP($B4959,Hosts!$A:$M,11,0)</f>
        <v>0.98</v>
      </c>
      <c r="E4959" s="70">
        <f>VLOOKUP($B4959,Hosts!$A:$M,12,0)</f>
        <v>0.97</v>
      </c>
      <c r="F4959" t="str">
        <f>VLOOKUP($B4959,Hosts!$A:$M,13,0)</f>
        <v>No</v>
      </c>
      <c r="G4959" t="str">
        <f>INDEX(Hosts!$A:$M, MATCH(Places!$B4959,Hosts!$A:$A,0), MATCH(Places!G$1,Hosts!$A$1:$M$1,0))</f>
        <v>Within an hour</v>
      </c>
      <c r="H4959" s="70">
        <f>INDEX(Hosts!$A:$M, MATCH(Places!$B4959,Hosts!$A:$A,0), MATCH(Places!H$1,Hosts!$A$1:$M$1,0))</f>
        <v>0.98</v>
      </c>
      <c r="I4959" s="70">
        <f>INDEX(Hosts!$A:$M, MATCH(Places!$B4959,Hosts!$A:$A,0), MATCH(Places!I$1,Hosts!$A$1:$M$1,0))</f>
        <v>0.97</v>
      </c>
      <c r="J4959" t="str">
        <f>INDEX(Hosts!$A:$M, MATCH(Places!$B4959,Hosts!$A:$A,0), MATCH(Places!J$1,Hosts!$A$1:$M$1,0))</f>
        <v>No</v>
      </c>
      <c r="K4959">
        <v>16</v>
      </c>
      <c r="L4959" t="str">
        <f>VLOOKUP($K4959,Neighborhoods!$A:$C,2,0)</f>
        <v>Manhattan</v>
      </c>
      <c r="M4959" t="str">
        <f>VLOOKUP($K4959,Neighborhoods!$A:$C,3,0)</f>
        <v>Harlem</v>
      </c>
      <c r="N4959" t="str">
        <f>INDEX(Neighborhoods!$A:$C, MATCH(Places!$K4959,Neighborhoods!$A:$A,0), MATCH(Places!N$1,Neighborhoods!$A$1:$C$1,0))</f>
        <v>Manhattan</v>
      </c>
      <c r="O4959" t="str">
        <f>INDEX(Neighborhoods!$A:$C, MATCH(Places!$K4959,Neighborhoods!$A:$A,0), MATCH(Places!O$1,Neighborhoods!$A$1:$C$1,0))</f>
        <v>Harlem</v>
      </c>
      <c r="P4959" t="s">
        <v>11822</v>
      </c>
      <c r="Q4959" t="str">
        <f t="shared" si="308"/>
        <v>No</v>
      </c>
      <c r="R4959">
        <v>2</v>
      </c>
      <c r="S4959" t="str">
        <f t="shared" si="309"/>
        <v>Small</v>
      </c>
      <c r="T4959" s="50">
        <v>58</v>
      </c>
      <c r="U4959" s="70">
        <f t="shared" si="310"/>
        <v>0.03</v>
      </c>
      <c r="V4959" s="52">
        <v>4.92</v>
      </c>
      <c r="W4959" s="52" t="str" cm="1">
        <f t="array" ref="W4959">_xlfn.SWITCH(ROUND(V4959,0),5,"Excellent",4,"Good",3,"Ok","Bad")</f>
        <v>Excellent</v>
      </c>
      <c r="X4959">
        <v>12</v>
      </c>
      <c r="Y4959" t="str">
        <f t="shared" si="311"/>
        <v>No</v>
      </c>
      <c r="Z4959" s="68">
        <v>43681</v>
      </c>
      <c r="AA4959" s="68">
        <v>43895</v>
      </c>
      <c r="AB4959">
        <v>17</v>
      </c>
      <c r="AC4959" t="s">
        <v>15615</v>
      </c>
    </row>
    <row r="4960" spans="1:29" x14ac:dyDescent="0.3">
      <c r="A4960" t="s">
        <v>3460</v>
      </c>
      <c r="B4960">
        <v>209</v>
      </c>
      <c r="C4960" t="str">
        <f>VLOOKUP($B4960,Hosts!$A:$M,10,0)</f>
        <v>A few days or more</v>
      </c>
      <c r="D4960" s="70">
        <f>VLOOKUP($B4960,Hosts!$A:$M,11,0)</f>
        <v>0</v>
      </c>
      <c r="E4960" s="70">
        <f>VLOOKUP($B4960,Hosts!$A:$M,12,0)</f>
        <v>0.28000000000000003</v>
      </c>
      <c r="F4960" t="str">
        <f>VLOOKUP($B4960,Hosts!$A:$M,13,0)</f>
        <v>No</v>
      </c>
      <c r="G4960" t="str">
        <f>INDEX(Hosts!$A:$M, MATCH(Places!$B4960,Hosts!$A:$A,0), MATCH(Places!G$1,Hosts!$A$1:$M$1,0))</f>
        <v>A few days or more</v>
      </c>
      <c r="H4960" s="70">
        <f>INDEX(Hosts!$A:$M, MATCH(Places!$B4960,Hosts!$A:$A,0), MATCH(Places!H$1,Hosts!$A$1:$M$1,0))</f>
        <v>0</v>
      </c>
      <c r="I4960" s="70">
        <f>INDEX(Hosts!$A:$M, MATCH(Places!$B4960,Hosts!$A:$A,0), MATCH(Places!I$1,Hosts!$A$1:$M$1,0))</f>
        <v>0.28000000000000003</v>
      </c>
      <c r="J4960" t="str">
        <f>INDEX(Hosts!$A:$M, MATCH(Places!$B4960,Hosts!$A:$A,0), MATCH(Places!J$1,Hosts!$A$1:$M$1,0))</f>
        <v>No</v>
      </c>
      <c r="K4960">
        <v>7</v>
      </c>
      <c r="L4960" t="str">
        <f>VLOOKUP($K4960,Neighborhoods!$A:$C,2,0)</f>
        <v>Brooklyn</v>
      </c>
      <c r="M4960" t="str">
        <f>VLOOKUP($K4960,Neighborhoods!$A:$C,3,0)</f>
        <v>Bedford-Stuyvesant</v>
      </c>
      <c r="N4960" t="str">
        <f>INDEX(Neighborhoods!$A:$C, MATCH(Places!$K4960,Neighborhoods!$A:$A,0), MATCH(Places!N$1,Neighborhoods!$A$1:$C$1,0))</f>
        <v>Brooklyn</v>
      </c>
      <c r="O4960" t="str">
        <f>INDEX(Neighborhoods!$A:$C, MATCH(Places!$K4960,Neighborhoods!$A:$A,0), MATCH(Places!O$1,Neighborhoods!$A$1:$C$1,0))</f>
        <v>Bedford-Stuyvesant</v>
      </c>
      <c r="P4960" t="s">
        <v>11822</v>
      </c>
      <c r="Q4960" t="str">
        <f t="shared" si="308"/>
        <v>No</v>
      </c>
      <c r="R4960">
        <v>4</v>
      </c>
      <c r="S4960" t="str">
        <f t="shared" si="309"/>
        <v>Medium</v>
      </c>
      <c r="T4960" s="50">
        <v>80</v>
      </c>
      <c r="U4960" s="70">
        <f t="shared" si="310"/>
        <v>0.03</v>
      </c>
      <c r="V4960" s="52">
        <v>4.67</v>
      </c>
      <c r="W4960" s="52" t="str" cm="1">
        <f t="array" ref="W4960">_xlfn.SWITCH(ROUND(V4960,0),5,"Excellent",4,"Good",3,"Ok","Bad")</f>
        <v>Excellent</v>
      </c>
      <c r="X4960">
        <v>3</v>
      </c>
      <c r="Y4960" t="str">
        <f t="shared" si="311"/>
        <v>No</v>
      </c>
      <c r="Z4960" s="68">
        <v>43668</v>
      </c>
      <c r="AA4960" s="68">
        <v>43835</v>
      </c>
      <c r="AB4960">
        <v>179</v>
      </c>
      <c r="AC4960" t="s">
        <v>15615</v>
      </c>
    </row>
    <row r="4961" spans="1:29" x14ac:dyDescent="0.3">
      <c r="A4961" t="s">
        <v>3461</v>
      </c>
      <c r="B4961">
        <v>3875</v>
      </c>
      <c r="C4961" t="str">
        <f>VLOOKUP($B4961,Hosts!$A:$M,10,0)</f>
        <v>Within an hour</v>
      </c>
      <c r="D4961" s="70">
        <f>VLOOKUP($B4961,Hosts!$A:$M,11,0)</f>
        <v>0.83</v>
      </c>
      <c r="E4961" s="70">
        <f>VLOOKUP($B4961,Hosts!$A:$M,12,0)</f>
        <v>1</v>
      </c>
      <c r="F4961" t="str">
        <f>VLOOKUP($B4961,Hosts!$A:$M,13,0)</f>
        <v>Yes</v>
      </c>
      <c r="G4961" t="str">
        <f>INDEX(Hosts!$A:$M, MATCH(Places!$B4961,Hosts!$A:$A,0), MATCH(Places!G$1,Hosts!$A$1:$M$1,0))</f>
        <v>Within an hour</v>
      </c>
      <c r="H4961" s="70">
        <f>INDEX(Hosts!$A:$M, MATCH(Places!$B4961,Hosts!$A:$A,0), MATCH(Places!H$1,Hosts!$A$1:$M$1,0))</f>
        <v>0.83</v>
      </c>
      <c r="I4961" s="70">
        <f>INDEX(Hosts!$A:$M, MATCH(Places!$B4961,Hosts!$A:$A,0), MATCH(Places!I$1,Hosts!$A$1:$M$1,0))</f>
        <v>1</v>
      </c>
      <c r="J4961" t="str">
        <f>INDEX(Hosts!$A:$M, MATCH(Places!$B4961,Hosts!$A:$A,0), MATCH(Places!J$1,Hosts!$A$1:$M$1,0))</f>
        <v>Yes</v>
      </c>
      <c r="K4961">
        <v>10</v>
      </c>
      <c r="L4961" t="str">
        <f>VLOOKUP($K4961,Neighborhoods!$A:$C,2,0)</f>
        <v>Brooklyn</v>
      </c>
      <c r="M4961" t="str">
        <f>VLOOKUP($K4961,Neighborhoods!$A:$C,3,0)</f>
        <v>East Flatbush</v>
      </c>
      <c r="N4961" t="str">
        <f>INDEX(Neighborhoods!$A:$C, MATCH(Places!$K4961,Neighborhoods!$A:$A,0), MATCH(Places!N$1,Neighborhoods!$A$1:$C$1,0))</f>
        <v>Brooklyn</v>
      </c>
      <c r="O4961" t="str">
        <f>INDEX(Neighborhoods!$A:$C, MATCH(Places!$K4961,Neighborhoods!$A:$A,0), MATCH(Places!O$1,Neighborhoods!$A$1:$C$1,0))</f>
        <v>East Flatbush</v>
      </c>
      <c r="P4961" t="s">
        <v>11822</v>
      </c>
      <c r="Q4961" t="str">
        <f t="shared" si="308"/>
        <v>No</v>
      </c>
      <c r="R4961">
        <v>8</v>
      </c>
      <c r="S4961" t="str">
        <f t="shared" si="309"/>
        <v>Large</v>
      </c>
      <c r="T4961" s="50">
        <v>257</v>
      </c>
      <c r="U4961" s="70">
        <f t="shared" si="310"/>
        <v>0.04</v>
      </c>
      <c r="V4961" s="52">
        <v>4.95</v>
      </c>
      <c r="W4961" s="52" t="str" cm="1">
        <f t="array" ref="W4961">_xlfn.SWITCH(ROUND(V4961,0),5,"Excellent",4,"Good",3,"Ok","Bad")</f>
        <v>Excellent</v>
      </c>
      <c r="X4961">
        <v>19</v>
      </c>
      <c r="Y4961" t="str">
        <f t="shared" si="311"/>
        <v>No</v>
      </c>
      <c r="Z4961" s="68">
        <v>43641</v>
      </c>
      <c r="AA4961" s="68">
        <v>43834</v>
      </c>
      <c r="AB4961">
        <v>265</v>
      </c>
      <c r="AC4961" t="s">
        <v>15615</v>
      </c>
    </row>
    <row r="4962" spans="1:29" x14ac:dyDescent="0.3">
      <c r="A4962" t="s">
        <v>13749</v>
      </c>
      <c r="B4962">
        <v>1922</v>
      </c>
      <c r="C4962" t="str">
        <f>VLOOKUP($B4962,Hosts!$A:$M,10,0)</f>
        <v>Within an hour</v>
      </c>
      <c r="D4962" s="70">
        <f>VLOOKUP($B4962,Hosts!$A:$M,11,0)</f>
        <v>1</v>
      </c>
      <c r="E4962" s="70">
        <f>VLOOKUP($B4962,Hosts!$A:$M,12,0)</f>
        <v>1</v>
      </c>
      <c r="F4962" t="str">
        <f>VLOOKUP($B4962,Hosts!$A:$M,13,0)</f>
        <v>No</v>
      </c>
      <c r="G4962" t="str">
        <f>INDEX(Hosts!$A:$M, MATCH(Places!$B4962,Hosts!$A:$A,0), MATCH(Places!G$1,Hosts!$A$1:$M$1,0))</f>
        <v>Within an hour</v>
      </c>
      <c r="H4962" s="70">
        <f>INDEX(Hosts!$A:$M, MATCH(Places!$B4962,Hosts!$A:$A,0), MATCH(Places!H$1,Hosts!$A$1:$M$1,0))</f>
        <v>1</v>
      </c>
      <c r="I4962" s="70">
        <f>INDEX(Hosts!$A:$M, MATCH(Places!$B4962,Hosts!$A:$A,0), MATCH(Places!I$1,Hosts!$A$1:$M$1,0))</f>
        <v>1</v>
      </c>
      <c r="J4962" t="str">
        <f>INDEX(Hosts!$A:$M, MATCH(Places!$B4962,Hosts!$A:$A,0), MATCH(Places!J$1,Hosts!$A$1:$M$1,0))</f>
        <v>No</v>
      </c>
      <c r="K4962">
        <v>7</v>
      </c>
      <c r="L4962" t="str">
        <f>VLOOKUP($K4962,Neighborhoods!$A:$C,2,0)</f>
        <v>Brooklyn</v>
      </c>
      <c r="M4962" t="str">
        <f>VLOOKUP($K4962,Neighborhoods!$A:$C,3,0)</f>
        <v>Bedford-Stuyvesant</v>
      </c>
      <c r="N4962" t="str">
        <f>INDEX(Neighborhoods!$A:$C, MATCH(Places!$K4962,Neighborhoods!$A:$A,0), MATCH(Places!N$1,Neighborhoods!$A$1:$C$1,0))</f>
        <v>Brooklyn</v>
      </c>
      <c r="O4962" t="str">
        <f>INDEX(Neighborhoods!$A:$C, MATCH(Places!$K4962,Neighborhoods!$A:$A,0), MATCH(Places!O$1,Neighborhoods!$A$1:$C$1,0))</f>
        <v>Bedford-Stuyvesant</v>
      </c>
      <c r="P4962" t="s">
        <v>1</v>
      </c>
      <c r="Q4962" t="str">
        <f t="shared" si="308"/>
        <v>Yes</v>
      </c>
      <c r="R4962">
        <v>1</v>
      </c>
      <c r="S4962" t="str">
        <f t="shared" si="309"/>
        <v>Small</v>
      </c>
      <c r="T4962" s="50">
        <v>32</v>
      </c>
      <c r="U4962" s="70">
        <f t="shared" si="310"/>
        <v>0.03</v>
      </c>
      <c r="V4962" s="52">
        <v>4.8</v>
      </c>
      <c r="W4962" s="52" t="str" cm="1">
        <f t="array" ref="W4962">_xlfn.SWITCH(ROUND(V4962,0),5,"Excellent",4,"Good",3,"Ok","Bad")</f>
        <v>Excellent</v>
      </c>
      <c r="X4962">
        <v>25</v>
      </c>
      <c r="Y4962" t="str">
        <f t="shared" si="311"/>
        <v>No</v>
      </c>
      <c r="Z4962" s="68">
        <v>43788</v>
      </c>
      <c r="AA4962" s="68">
        <v>44043</v>
      </c>
      <c r="AB4962">
        <v>45</v>
      </c>
      <c r="AC4962" t="s">
        <v>15615</v>
      </c>
    </row>
    <row r="4963" spans="1:29" x14ac:dyDescent="0.3">
      <c r="A4963" t="s">
        <v>3462</v>
      </c>
      <c r="B4963">
        <v>2715</v>
      </c>
      <c r="C4963" t="str">
        <f>VLOOKUP($B4963,Hosts!$A:$M,10,0)</f>
        <v>Within an hour</v>
      </c>
      <c r="D4963" s="70">
        <f>VLOOKUP($B4963,Hosts!$A:$M,11,0)</f>
        <v>0.88</v>
      </c>
      <c r="E4963" s="70">
        <f>VLOOKUP($B4963,Hosts!$A:$M,12,0)</f>
        <v>0.98</v>
      </c>
      <c r="F4963" t="str">
        <f>VLOOKUP($B4963,Hosts!$A:$M,13,0)</f>
        <v>No</v>
      </c>
      <c r="G4963" t="str">
        <f>INDEX(Hosts!$A:$M, MATCH(Places!$B4963,Hosts!$A:$A,0), MATCH(Places!G$1,Hosts!$A$1:$M$1,0))</f>
        <v>Within an hour</v>
      </c>
      <c r="H4963" s="70">
        <f>INDEX(Hosts!$A:$M, MATCH(Places!$B4963,Hosts!$A:$A,0), MATCH(Places!H$1,Hosts!$A$1:$M$1,0))</f>
        <v>0.88</v>
      </c>
      <c r="I4963" s="70">
        <f>INDEX(Hosts!$A:$M, MATCH(Places!$B4963,Hosts!$A:$A,0), MATCH(Places!I$1,Hosts!$A$1:$M$1,0))</f>
        <v>0.98</v>
      </c>
      <c r="J4963" t="str">
        <f>INDEX(Hosts!$A:$M, MATCH(Places!$B4963,Hosts!$A:$A,0), MATCH(Places!J$1,Hosts!$A$1:$M$1,0))</f>
        <v>No</v>
      </c>
      <c r="K4963">
        <v>18</v>
      </c>
      <c r="L4963" t="str">
        <f>VLOOKUP($K4963,Neighborhoods!$A:$C,2,0)</f>
        <v>Manhattan</v>
      </c>
      <c r="M4963" t="str">
        <f>VLOOKUP($K4963,Neighborhoods!$A:$C,3,0)</f>
        <v>Midtown</v>
      </c>
      <c r="N4963" t="str">
        <f>INDEX(Neighborhoods!$A:$C, MATCH(Places!$K4963,Neighborhoods!$A:$A,0), MATCH(Places!N$1,Neighborhoods!$A$1:$C$1,0))</f>
        <v>Manhattan</v>
      </c>
      <c r="O4963" t="str">
        <f>INDEX(Neighborhoods!$A:$C, MATCH(Places!$K4963,Neighborhoods!$A:$A,0), MATCH(Places!O$1,Neighborhoods!$A$1:$C$1,0))</f>
        <v>Midtown</v>
      </c>
      <c r="P4963" t="s">
        <v>11822</v>
      </c>
      <c r="Q4963" t="str">
        <f t="shared" si="308"/>
        <v>No</v>
      </c>
      <c r="R4963">
        <v>4</v>
      </c>
      <c r="S4963" t="str">
        <f t="shared" si="309"/>
        <v>Medium</v>
      </c>
      <c r="T4963" s="50">
        <v>149</v>
      </c>
      <c r="U4963" s="70">
        <f t="shared" si="310"/>
        <v>0.03</v>
      </c>
      <c r="V4963" s="52">
        <v>4.5</v>
      </c>
      <c r="W4963" s="52" t="str" cm="1">
        <f t="array" ref="W4963">_xlfn.SWITCH(ROUND(V4963,0),5,"Excellent",4,"Good",3,"Ok","Bad")</f>
        <v>Excellent</v>
      </c>
      <c r="X4963">
        <v>6</v>
      </c>
      <c r="Y4963" t="str">
        <f t="shared" si="311"/>
        <v>No</v>
      </c>
      <c r="Z4963" s="68">
        <v>43739</v>
      </c>
      <c r="AA4963" s="68">
        <v>44037</v>
      </c>
      <c r="AB4963">
        <v>365</v>
      </c>
      <c r="AC4963" t="s">
        <v>15616</v>
      </c>
    </row>
    <row r="4964" spans="1:29" x14ac:dyDescent="0.3">
      <c r="A4964" t="s">
        <v>14179</v>
      </c>
      <c r="B4964">
        <v>2588</v>
      </c>
      <c r="C4964" t="str">
        <f>VLOOKUP($B4964,Hosts!$A:$M,10,0)</f>
        <v>Within an hour</v>
      </c>
      <c r="D4964" s="70">
        <f>VLOOKUP($B4964,Hosts!$A:$M,11,0)</f>
        <v>0.9</v>
      </c>
      <c r="E4964" s="70">
        <f>VLOOKUP($B4964,Hosts!$A:$M,12,0)</f>
        <v>0.94</v>
      </c>
      <c r="F4964" t="str">
        <f>VLOOKUP($B4964,Hosts!$A:$M,13,0)</f>
        <v>No</v>
      </c>
      <c r="G4964" t="str">
        <f>INDEX(Hosts!$A:$M, MATCH(Places!$B4964,Hosts!$A:$A,0), MATCH(Places!G$1,Hosts!$A$1:$M$1,0))</f>
        <v>Within an hour</v>
      </c>
      <c r="H4964" s="70">
        <f>INDEX(Hosts!$A:$M, MATCH(Places!$B4964,Hosts!$A:$A,0), MATCH(Places!H$1,Hosts!$A$1:$M$1,0))</f>
        <v>0.9</v>
      </c>
      <c r="I4964" s="70">
        <f>INDEX(Hosts!$A:$M, MATCH(Places!$B4964,Hosts!$A:$A,0), MATCH(Places!I$1,Hosts!$A$1:$M$1,0))</f>
        <v>0.94</v>
      </c>
      <c r="J4964" t="str">
        <f>INDEX(Hosts!$A:$M, MATCH(Places!$B4964,Hosts!$A:$A,0), MATCH(Places!J$1,Hosts!$A$1:$M$1,0))</f>
        <v>No</v>
      </c>
      <c r="K4964">
        <v>18</v>
      </c>
      <c r="L4964" t="str">
        <f>VLOOKUP($K4964,Neighborhoods!$A:$C,2,0)</f>
        <v>Manhattan</v>
      </c>
      <c r="M4964" t="str">
        <f>VLOOKUP($K4964,Neighborhoods!$A:$C,3,0)</f>
        <v>Midtown</v>
      </c>
      <c r="N4964" t="str">
        <f>INDEX(Neighborhoods!$A:$C, MATCH(Places!$K4964,Neighborhoods!$A:$A,0), MATCH(Places!N$1,Neighborhoods!$A$1:$C$1,0))</f>
        <v>Manhattan</v>
      </c>
      <c r="O4964" t="str">
        <f>INDEX(Neighborhoods!$A:$C, MATCH(Places!$K4964,Neighborhoods!$A:$A,0), MATCH(Places!O$1,Neighborhoods!$A$1:$C$1,0))</f>
        <v>Midtown</v>
      </c>
      <c r="P4964" t="s">
        <v>11822</v>
      </c>
      <c r="Q4964" t="str">
        <f t="shared" si="308"/>
        <v>No</v>
      </c>
      <c r="R4964">
        <v>4</v>
      </c>
      <c r="S4964" t="str">
        <f t="shared" si="309"/>
        <v>Medium</v>
      </c>
      <c r="T4964" s="50">
        <v>113</v>
      </c>
      <c r="U4964" s="70">
        <f t="shared" si="310"/>
        <v>0.03</v>
      </c>
      <c r="V4964" s="52">
        <v>4.8600000000000003</v>
      </c>
      <c r="W4964" s="52" t="str" cm="1">
        <f t="array" ref="W4964">_xlfn.SWITCH(ROUND(V4964,0),5,"Excellent",4,"Good",3,"Ok","Bad")</f>
        <v>Excellent</v>
      </c>
      <c r="X4964">
        <v>7</v>
      </c>
      <c r="Y4964" t="str">
        <f t="shared" si="311"/>
        <v>No</v>
      </c>
      <c r="Z4964" s="68">
        <v>43677</v>
      </c>
      <c r="AA4964" s="68">
        <v>44005</v>
      </c>
      <c r="AB4964">
        <v>242</v>
      </c>
      <c r="AC4964" t="s">
        <v>15615</v>
      </c>
    </row>
    <row r="4965" spans="1:29" x14ac:dyDescent="0.3">
      <c r="A4965" t="s">
        <v>14713</v>
      </c>
      <c r="B4965">
        <v>3490</v>
      </c>
      <c r="C4965" t="str">
        <f>VLOOKUP($B4965,Hosts!$A:$M,10,0)</f>
        <v>Within an hour</v>
      </c>
      <c r="D4965" s="70">
        <f>VLOOKUP($B4965,Hosts!$A:$M,11,0)</f>
        <v>1</v>
      </c>
      <c r="E4965" s="70">
        <f>VLOOKUP($B4965,Hosts!$A:$M,12,0)</f>
        <v>0.98</v>
      </c>
      <c r="F4965" t="str">
        <f>VLOOKUP($B4965,Hosts!$A:$M,13,0)</f>
        <v>Yes</v>
      </c>
      <c r="G4965" t="str">
        <f>INDEX(Hosts!$A:$M, MATCH(Places!$B4965,Hosts!$A:$A,0), MATCH(Places!G$1,Hosts!$A$1:$M$1,0))</f>
        <v>Within an hour</v>
      </c>
      <c r="H4965" s="70">
        <f>INDEX(Hosts!$A:$M, MATCH(Places!$B4965,Hosts!$A:$A,0), MATCH(Places!H$1,Hosts!$A$1:$M$1,0))</f>
        <v>1</v>
      </c>
      <c r="I4965" s="70">
        <f>INDEX(Hosts!$A:$M, MATCH(Places!$B4965,Hosts!$A:$A,0), MATCH(Places!I$1,Hosts!$A$1:$M$1,0))</f>
        <v>0.98</v>
      </c>
      <c r="J4965" t="str">
        <f>INDEX(Hosts!$A:$M, MATCH(Places!$B4965,Hosts!$A:$A,0), MATCH(Places!J$1,Hosts!$A$1:$M$1,0))</f>
        <v>Yes</v>
      </c>
      <c r="K4965">
        <v>23</v>
      </c>
      <c r="L4965" t="str">
        <f>VLOOKUP($K4965,Neighborhoods!$A:$C,2,0)</f>
        <v>Queens</v>
      </c>
      <c r="M4965" t="str">
        <f>VLOOKUP($K4965,Neighborhoods!$A:$C,3,0)</f>
        <v>Jamaica</v>
      </c>
      <c r="N4965" t="str">
        <f>INDEX(Neighborhoods!$A:$C, MATCH(Places!$K4965,Neighborhoods!$A:$A,0), MATCH(Places!N$1,Neighborhoods!$A$1:$C$1,0))</f>
        <v>Queens</v>
      </c>
      <c r="O4965" t="str">
        <f>INDEX(Neighborhoods!$A:$C, MATCH(Places!$K4965,Neighborhoods!$A:$A,0), MATCH(Places!O$1,Neighborhoods!$A$1:$C$1,0))</f>
        <v>Jamaica</v>
      </c>
      <c r="P4965" t="s">
        <v>1</v>
      </c>
      <c r="Q4965" t="str">
        <f t="shared" si="308"/>
        <v>Yes</v>
      </c>
      <c r="R4965">
        <v>2</v>
      </c>
      <c r="S4965" t="str">
        <f t="shared" si="309"/>
        <v>Small</v>
      </c>
      <c r="T4965" s="50">
        <v>70</v>
      </c>
      <c r="U4965" s="70">
        <f t="shared" si="310"/>
        <v>0.03</v>
      </c>
      <c r="V4965" s="52">
        <v>4.9800000000000004</v>
      </c>
      <c r="W4965" s="52" t="str" cm="1">
        <f t="array" ref="W4965">_xlfn.SWITCH(ROUND(V4965,0),5,"Excellent",4,"Good",3,"Ok","Bad")</f>
        <v>Excellent</v>
      </c>
      <c r="X4965">
        <v>42</v>
      </c>
      <c r="Y4965" t="str">
        <f t="shared" si="311"/>
        <v>No</v>
      </c>
      <c r="Z4965" s="68">
        <v>43647</v>
      </c>
      <c r="AA4965" s="68">
        <v>44045</v>
      </c>
      <c r="AB4965">
        <v>82</v>
      </c>
      <c r="AC4965" t="s">
        <v>15616</v>
      </c>
    </row>
    <row r="4966" spans="1:29" x14ac:dyDescent="0.3">
      <c r="A4966" t="s">
        <v>14805</v>
      </c>
      <c r="B4966">
        <v>1497</v>
      </c>
      <c r="C4966" t="str">
        <f>VLOOKUP($B4966,Hosts!$A:$M,10,0)</f>
        <v>Within an hour</v>
      </c>
      <c r="D4966" s="70">
        <f>VLOOKUP($B4966,Hosts!$A:$M,11,0)</f>
        <v>1</v>
      </c>
      <c r="E4966" s="70">
        <f>VLOOKUP($B4966,Hosts!$A:$M,12,0)</f>
        <v>0.98</v>
      </c>
      <c r="F4966" t="str">
        <f>VLOOKUP($B4966,Hosts!$A:$M,13,0)</f>
        <v>No</v>
      </c>
      <c r="G4966" t="str">
        <f>INDEX(Hosts!$A:$M, MATCH(Places!$B4966,Hosts!$A:$A,0), MATCH(Places!G$1,Hosts!$A$1:$M$1,0))</f>
        <v>Within an hour</v>
      </c>
      <c r="H4966" s="70">
        <f>INDEX(Hosts!$A:$M, MATCH(Places!$B4966,Hosts!$A:$A,0), MATCH(Places!H$1,Hosts!$A$1:$M$1,0))</f>
        <v>1</v>
      </c>
      <c r="I4966" s="70">
        <f>INDEX(Hosts!$A:$M, MATCH(Places!$B4966,Hosts!$A:$A,0), MATCH(Places!I$1,Hosts!$A$1:$M$1,0))</f>
        <v>0.98</v>
      </c>
      <c r="J4966" t="str">
        <f>INDEX(Hosts!$A:$M, MATCH(Places!$B4966,Hosts!$A:$A,0), MATCH(Places!J$1,Hosts!$A$1:$M$1,0))</f>
        <v>No</v>
      </c>
      <c r="K4966">
        <v>17</v>
      </c>
      <c r="L4966" t="str">
        <f>VLOOKUP($K4966,Neighborhoods!$A:$C,2,0)</f>
        <v>Manhattan</v>
      </c>
      <c r="M4966" t="str">
        <f>VLOOKUP($K4966,Neighborhoods!$A:$C,3,0)</f>
        <v>Hell's Kitchen</v>
      </c>
      <c r="N4966" t="str">
        <f>INDEX(Neighborhoods!$A:$C, MATCH(Places!$K4966,Neighborhoods!$A:$A,0), MATCH(Places!N$1,Neighborhoods!$A$1:$C$1,0))</f>
        <v>Manhattan</v>
      </c>
      <c r="O4966" t="str">
        <f>INDEX(Neighborhoods!$A:$C, MATCH(Places!$K4966,Neighborhoods!$A:$A,0), MATCH(Places!O$1,Neighborhoods!$A$1:$C$1,0))</f>
        <v>Hell's Kitchen</v>
      </c>
      <c r="P4966" t="s">
        <v>11822</v>
      </c>
      <c r="Q4966" t="str">
        <f t="shared" si="308"/>
        <v>No</v>
      </c>
      <c r="R4966">
        <v>5</v>
      </c>
      <c r="S4966" t="str">
        <f t="shared" si="309"/>
        <v>Medium</v>
      </c>
      <c r="T4966" s="50">
        <v>99</v>
      </c>
      <c r="U4966" s="70">
        <f t="shared" si="310"/>
        <v>0.03</v>
      </c>
      <c r="V4966" s="52">
        <v>4.82</v>
      </c>
      <c r="W4966" s="52" t="str" cm="1">
        <f t="array" ref="W4966">_xlfn.SWITCH(ROUND(V4966,0),5,"Excellent",4,"Good",3,"Ok","Bad")</f>
        <v>Excellent</v>
      </c>
      <c r="X4966">
        <v>28</v>
      </c>
      <c r="Y4966" t="str">
        <f t="shared" si="311"/>
        <v>No</v>
      </c>
      <c r="Z4966" s="68">
        <v>43677</v>
      </c>
      <c r="AA4966" s="68">
        <v>44054</v>
      </c>
      <c r="AB4966">
        <v>335</v>
      </c>
      <c r="AC4966" t="s">
        <v>15616</v>
      </c>
    </row>
    <row r="4967" spans="1:29" x14ac:dyDescent="0.3">
      <c r="A4967" t="s">
        <v>14086</v>
      </c>
      <c r="B4967">
        <v>1091</v>
      </c>
      <c r="C4967" t="str">
        <f>VLOOKUP($B4967,Hosts!$A:$M,10,0)</f>
        <v>Within an hour</v>
      </c>
      <c r="D4967" s="70">
        <f>VLOOKUP($B4967,Hosts!$A:$M,11,0)</f>
        <v>0.9</v>
      </c>
      <c r="E4967" s="70">
        <f>VLOOKUP($B4967,Hosts!$A:$M,12,0)</f>
        <v>0.97</v>
      </c>
      <c r="F4967" t="str">
        <f>VLOOKUP($B4967,Hosts!$A:$M,13,0)</f>
        <v>No</v>
      </c>
      <c r="G4967" t="str">
        <f>INDEX(Hosts!$A:$M, MATCH(Places!$B4967,Hosts!$A:$A,0), MATCH(Places!G$1,Hosts!$A$1:$M$1,0))</f>
        <v>Within an hour</v>
      </c>
      <c r="H4967" s="70">
        <f>INDEX(Hosts!$A:$M, MATCH(Places!$B4967,Hosts!$A:$A,0), MATCH(Places!H$1,Hosts!$A$1:$M$1,0))</f>
        <v>0.9</v>
      </c>
      <c r="I4967" s="70">
        <f>INDEX(Hosts!$A:$M, MATCH(Places!$B4967,Hosts!$A:$A,0), MATCH(Places!I$1,Hosts!$A$1:$M$1,0))</f>
        <v>0.97</v>
      </c>
      <c r="J4967" t="str">
        <f>INDEX(Hosts!$A:$M, MATCH(Places!$B4967,Hosts!$A:$A,0), MATCH(Places!J$1,Hosts!$A$1:$M$1,0))</f>
        <v>No</v>
      </c>
      <c r="K4967">
        <v>12</v>
      </c>
      <c r="L4967" t="str">
        <f>VLOOKUP($K4967,Neighborhoods!$A:$C,2,0)</f>
        <v>Brooklyn</v>
      </c>
      <c r="M4967" t="str">
        <f>VLOOKUP($K4967,Neighborhoods!$A:$C,3,0)</f>
        <v>Williamsburg</v>
      </c>
      <c r="N4967" t="str">
        <f>INDEX(Neighborhoods!$A:$C, MATCH(Places!$K4967,Neighborhoods!$A:$A,0), MATCH(Places!N$1,Neighborhoods!$A$1:$C$1,0))</f>
        <v>Brooklyn</v>
      </c>
      <c r="O4967" t="str">
        <f>INDEX(Neighborhoods!$A:$C, MATCH(Places!$K4967,Neighborhoods!$A:$A,0), MATCH(Places!O$1,Neighborhoods!$A$1:$C$1,0))</f>
        <v>Williamsburg</v>
      </c>
      <c r="P4967" t="s">
        <v>11822</v>
      </c>
      <c r="Q4967" t="str">
        <f t="shared" si="308"/>
        <v>No</v>
      </c>
      <c r="R4967">
        <v>2</v>
      </c>
      <c r="S4967" t="str">
        <f t="shared" si="309"/>
        <v>Small</v>
      </c>
      <c r="T4967" s="50">
        <v>110</v>
      </c>
      <c r="U4967" s="70">
        <f t="shared" si="310"/>
        <v>0.03</v>
      </c>
      <c r="V4967" s="52">
        <v>5</v>
      </c>
      <c r="W4967" s="52" t="str" cm="1">
        <f t="array" ref="W4967">_xlfn.SWITCH(ROUND(V4967,0),5,"Excellent",4,"Good",3,"Ok","Bad")</f>
        <v>Excellent</v>
      </c>
      <c r="X4967">
        <v>12</v>
      </c>
      <c r="Y4967" t="str">
        <f t="shared" si="311"/>
        <v>No</v>
      </c>
      <c r="Z4967" s="68">
        <v>43966</v>
      </c>
      <c r="AA4967" s="68">
        <v>44041</v>
      </c>
      <c r="AB4967">
        <v>319</v>
      </c>
      <c r="AC4967" t="s">
        <v>15615</v>
      </c>
    </row>
    <row r="4968" spans="1:29" x14ac:dyDescent="0.3">
      <c r="A4968" t="s">
        <v>14066</v>
      </c>
      <c r="B4968">
        <v>3634</v>
      </c>
      <c r="C4968" t="str">
        <f>VLOOKUP($B4968,Hosts!$A:$M,10,0)</f>
        <v>Within a few hours</v>
      </c>
      <c r="D4968" s="70">
        <f>VLOOKUP($B4968,Hosts!$A:$M,11,0)</f>
        <v>0.95</v>
      </c>
      <c r="E4968" s="70">
        <f>VLOOKUP($B4968,Hosts!$A:$M,12,0)</f>
        <v>0.92</v>
      </c>
      <c r="F4968" t="str">
        <f>VLOOKUP($B4968,Hosts!$A:$M,13,0)</f>
        <v>No</v>
      </c>
      <c r="G4968" t="str">
        <f>INDEX(Hosts!$A:$M, MATCH(Places!$B4968,Hosts!$A:$A,0), MATCH(Places!G$1,Hosts!$A$1:$M$1,0))</f>
        <v>Within a few hours</v>
      </c>
      <c r="H4968" s="70">
        <f>INDEX(Hosts!$A:$M, MATCH(Places!$B4968,Hosts!$A:$A,0), MATCH(Places!H$1,Hosts!$A$1:$M$1,0))</f>
        <v>0.95</v>
      </c>
      <c r="I4968" s="70">
        <f>INDEX(Hosts!$A:$M, MATCH(Places!$B4968,Hosts!$A:$A,0), MATCH(Places!I$1,Hosts!$A$1:$M$1,0))</f>
        <v>0.92</v>
      </c>
      <c r="J4968" t="str">
        <f>INDEX(Hosts!$A:$M, MATCH(Places!$B4968,Hosts!$A:$A,0), MATCH(Places!J$1,Hosts!$A$1:$M$1,0))</f>
        <v>No</v>
      </c>
      <c r="K4968">
        <v>17</v>
      </c>
      <c r="L4968" t="str">
        <f>VLOOKUP($K4968,Neighborhoods!$A:$C,2,0)</f>
        <v>Manhattan</v>
      </c>
      <c r="M4968" t="str">
        <f>VLOOKUP($K4968,Neighborhoods!$A:$C,3,0)</f>
        <v>Hell's Kitchen</v>
      </c>
      <c r="N4968" t="str">
        <f>INDEX(Neighborhoods!$A:$C, MATCH(Places!$K4968,Neighborhoods!$A:$A,0), MATCH(Places!N$1,Neighborhoods!$A$1:$C$1,0))</f>
        <v>Manhattan</v>
      </c>
      <c r="O4968" t="str">
        <f>INDEX(Neighborhoods!$A:$C, MATCH(Places!$K4968,Neighborhoods!$A:$A,0), MATCH(Places!O$1,Neighborhoods!$A$1:$C$1,0))</f>
        <v>Hell's Kitchen</v>
      </c>
      <c r="P4968" t="s">
        <v>1</v>
      </c>
      <c r="Q4968" t="str">
        <f t="shared" si="308"/>
        <v>Yes</v>
      </c>
      <c r="R4968">
        <v>1</v>
      </c>
      <c r="S4968" t="str">
        <f t="shared" si="309"/>
        <v>Small</v>
      </c>
      <c r="T4968" s="50">
        <v>60</v>
      </c>
      <c r="U4968" s="70">
        <f t="shared" si="310"/>
        <v>0.03</v>
      </c>
      <c r="V4968" s="52">
        <v>4.5199999999999996</v>
      </c>
      <c r="W4968" s="52" t="str" cm="1">
        <f t="array" ref="W4968">_xlfn.SWITCH(ROUND(V4968,0),5,"Excellent",4,"Good",3,"Ok","Bad")</f>
        <v>Excellent</v>
      </c>
      <c r="X4968">
        <v>25</v>
      </c>
      <c r="Y4968" t="str">
        <f t="shared" si="311"/>
        <v>No</v>
      </c>
      <c r="Z4968" s="68">
        <v>43723</v>
      </c>
      <c r="AA4968" s="68">
        <v>43907</v>
      </c>
      <c r="AB4968">
        <v>39</v>
      </c>
      <c r="AC4968" t="s">
        <v>15616</v>
      </c>
    </row>
    <row r="4969" spans="1:29" x14ac:dyDescent="0.3">
      <c r="A4969" t="s">
        <v>14434</v>
      </c>
      <c r="B4969">
        <v>1124</v>
      </c>
      <c r="C4969" t="str">
        <f>VLOOKUP($B4969,Hosts!$A:$M,10,0)</f>
        <v>Within a day</v>
      </c>
      <c r="D4969" s="70">
        <f>VLOOKUP($B4969,Hosts!$A:$M,11,0)</f>
        <v>0.75</v>
      </c>
      <c r="E4969" s="70">
        <f>VLOOKUP($B4969,Hosts!$A:$M,12,0)</f>
        <v>0.84</v>
      </c>
      <c r="F4969" t="str">
        <f>VLOOKUP($B4969,Hosts!$A:$M,13,0)</f>
        <v>No</v>
      </c>
      <c r="G4969" t="str">
        <f>INDEX(Hosts!$A:$M, MATCH(Places!$B4969,Hosts!$A:$A,0), MATCH(Places!G$1,Hosts!$A$1:$M$1,0))</f>
        <v>Within a day</v>
      </c>
      <c r="H4969" s="70">
        <f>INDEX(Hosts!$A:$M, MATCH(Places!$B4969,Hosts!$A:$A,0), MATCH(Places!H$1,Hosts!$A$1:$M$1,0))</f>
        <v>0.75</v>
      </c>
      <c r="I4969" s="70">
        <f>INDEX(Hosts!$A:$M, MATCH(Places!$B4969,Hosts!$A:$A,0), MATCH(Places!I$1,Hosts!$A$1:$M$1,0))</f>
        <v>0.84</v>
      </c>
      <c r="J4969" t="str">
        <f>INDEX(Hosts!$A:$M, MATCH(Places!$B4969,Hosts!$A:$A,0), MATCH(Places!J$1,Hosts!$A$1:$M$1,0))</f>
        <v>No</v>
      </c>
      <c r="K4969">
        <v>7</v>
      </c>
      <c r="L4969" t="str">
        <f>VLOOKUP($K4969,Neighborhoods!$A:$C,2,0)</f>
        <v>Brooklyn</v>
      </c>
      <c r="M4969" t="str">
        <f>VLOOKUP($K4969,Neighborhoods!$A:$C,3,0)</f>
        <v>Bedford-Stuyvesant</v>
      </c>
      <c r="N4969" t="str">
        <f>INDEX(Neighborhoods!$A:$C, MATCH(Places!$K4969,Neighborhoods!$A:$A,0), MATCH(Places!N$1,Neighborhoods!$A$1:$C$1,0))</f>
        <v>Brooklyn</v>
      </c>
      <c r="O4969" t="str">
        <f>INDEX(Neighborhoods!$A:$C, MATCH(Places!$K4969,Neighborhoods!$A:$A,0), MATCH(Places!O$1,Neighborhoods!$A$1:$C$1,0))</f>
        <v>Bedford-Stuyvesant</v>
      </c>
      <c r="P4969" t="s">
        <v>11822</v>
      </c>
      <c r="Q4969" t="str">
        <f t="shared" si="308"/>
        <v>No</v>
      </c>
      <c r="R4969">
        <v>3</v>
      </c>
      <c r="S4969" t="str">
        <f t="shared" si="309"/>
        <v>Medium</v>
      </c>
      <c r="T4969" s="50">
        <v>95</v>
      </c>
      <c r="U4969" s="70">
        <f t="shared" si="310"/>
        <v>0.03</v>
      </c>
      <c r="V4969" s="52">
        <v>4.8099999999999996</v>
      </c>
      <c r="W4969" s="52" t="str" cm="1">
        <f t="array" ref="W4969">_xlfn.SWITCH(ROUND(V4969,0),5,"Excellent",4,"Good",3,"Ok","Bad")</f>
        <v>Excellent</v>
      </c>
      <c r="X4969">
        <v>21</v>
      </c>
      <c r="Y4969" t="str">
        <f t="shared" si="311"/>
        <v>No</v>
      </c>
      <c r="Z4969" s="68">
        <v>43639</v>
      </c>
      <c r="AA4969" s="68">
        <v>43886</v>
      </c>
      <c r="AB4969">
        <v>122</v>
      </c>
      <c r="AC4969" t="s">
        <v>15615</v>
      </c>
    </row>
    <row r="4970" spans="1:29" x14ac:dyDescent="0.3">
      <c r="A4970" t="s">
        <v>3463</v>
      </c>
      <c r="B4970">
        <v>3593</v>
      </c>
      <c r="C4970" t="str">
        <f>VLOOKUP($B4970,Hosts!$A:$M,10,0)</f>
        <v>Within a few hours</v>
      </c>
      <c r="D4970" s="70">
        <f>VLOOKUP($B4970,Hosts!$A:$M,11,0)</f>
        <v>0.7</v>
      </c>
      <c r="E4970" s="70">
        <f>VLOOKUP($B4970,Hosts!$A:$M,12,0)</f>
        <v>0.86</v>
      </c>
      <c r="F4970" t="str">
        <f>VLOOKUP($B4970,Hosts!$A:$M,13,0)</f>
        <v>Yes</v>
      </c>
      <c r="G4970" t="str">
        <f>INDEX(Hosts!$A:$M, MATCH(Places!$B4970,Hosts!$A:$A,0), MATCH(Places!G$1,Hosts!$A$1:$M$1,0))</f>
        <v>Within a few hours</v>
      </c>
      <c r="H4970" s="70">
        <f>INDEX(Hosts!$A:$M, MATCH(Places!$B4970,Hosts!$A:$A,0), MATCH(Places!H$1,Hosts!$A$1:$M$1,0))</f>
        <v>0.7</v>
      </c>
      <c r="I4970" s="70">
        <f>INDEX(Hosts!$A:$M, MATCH(Places!$B4970,Hosts!$A:$A,0), MATCH(Places!I$1,Hosts!$A$1:$M$1,0))</f>
        <v>0.86</v>
      </c>
      <c r="J4970" t="str">
        <f>INDEX(Hosts!$A:$M, MATCH(Places!$B4970,Hosts!$A:$A,0), MATCH(Places!J$1,Hosts!$A$1:$M$1,0))</f>
        <v>Yes</v>
      </c>
      <c r="K4970">
        <v>21</v>
      </c>
      <c r="L4970" t="str">
        <f>VLOOKUP($K4970,Neighborhoods!$A:$C,2,0)</f>
        <v>Queens</v>
      </c>
      <c r="M4970" t="str">
        <f>VLOOKUP($K4970,Neighborhoods!$A:$C,3,0)</f>
        <v>Astoria</v>
      </c>
      <c r="N4970" t="str">
        <f>INDEX(Neighborhoods!$A:$C, MATCH(Places!$K4970,Neighborhoods!$A:$A,0), MATCH(Places!N$1,Neighborhoods!$A$1:$C$1,0))</f>
        <v>Queens</v>
      </c>
      <c r="O4970" t="str">
        <f>INDEX(Neighborhoods!$A:$C, MATCH(Places!$K4970,Neighborhoods!$A:$A,0), MATCH(Places!O$1,Neighborhoods!$A$1:$C$1,0))</f>
        <v>Astoria</v>
      </c>
      <c r="P4970" t="s">
        <v>11822</v>
      </c>
      <c r="Q4970" t="str">
        <f t="shared" si="308"/>
        <v>No</v>
      </c>
      <c r="R4970">
        <v>6</v>
      </c>
      <c r="S4970" t="str">
        <f t="shared" si="309"/>
        <v>Large</v>
      </c>
      <c r="T4970" s="50">
        <v>144</v>
      </c>
      <c r="U4970" s="70">
        <f t="shared" si="310"/>
        <v>0.03</v>
      </c>
      <c r="V4970" s="52">
        <v>5</v>
      </c>
      <c r="W4970" s="52" t="str" cm="1">
        <f t="array" ref="W4970">_xlfn.SWITCH(ROUND(V4970,0),5,"Excellent",4,"Good",3,"Ok","Bad")</f>
        <v>Excellent</v>
      </c>
      <c r="X4970">
        <v>24</v>
      </c>
      <c r="Y4970" t="str">
        <f t="shared" si="311"/>
        <v>No</v>
      </c>
      <c r="Z4970" s="68">
        <v>43645</v>
      </c>
      <c r="AA4970" s="68">
        <v>44042</v>
      </c>
      <c r="AB4970">
        <v>89</v>
      </c>
      <c r="AC4970" t="s">
        <v>15615</v>
      </c>
    </row>
    <row r="4971" spans="1:29" x14ac:dyDescent="0.3">
      <c r="A4971" t="s">
        <v>15237</v>
      </c>
      <c r="B4971">
        <v>84</v>
      </c>
      <c r="C4971" t="str">
        <f>VLOOKUP($B4971,Hosts!$A:$M,10,0)</f>
        <v>Within an hour</v>
      </c>
      <c r="D4971" s="70">
        <f>VLOOKUP($B4971,Hosts!$A:$M,11,0)</f>
        <v>1</v>
      </c>
      <c r="E4971" s="70">
        <f>VLOOKUP($B4971,Hosts!$A:$M,12,0)</f>
        <v>1</v>
      </c>
      <c r="F4971" t="str">
        <f>VLOOKUP($B4971,Hosts!$A:$M,13,0)</f>
        <v>Yes</v>
      </c>
      <c r="G4971" t="str">
        <f>INDEX(Hosts!$A:$M, MATCH(Places!$B4971,Hosts!$A:$A,0), MATCH(Places!G$1,Hosts!$A$1:$M$1,0))</f>
        <v>Within an hour</v>
      </c>
      <c r="H4971" s="70">
        <f>INDEX(Hosts!$A:$M, MATCH(Places!$B4971,Hosts!$A:$A,0), MATCH(Places!H$1,Hosts!$A$1:$M$1,0))</f>
        <v>1</v>
      </c>
      <c r="I4971" s="70">
        <f>INDEX(Hosts!$A:$M, MATCH(Places!$B4971,Hosts!$A:$A,0), MATCH(Places!I$1,Hosts!$A$1:$M$1,0))</f>
        <v>1</v>
      </c>
      <c r="J4971" t="str">
        <f>INDEX(Hosts!$A:$M, MATCH(Places!$B4971,Hosts!$A:$A,0), MATCH(Places!J$1,Hosts!$A$1:$M$1,0))</f>
        <v>Yes</v>
      </c>
      <c r="K4971">
        <v>7</v>
      </c>
      <c r="L4971" t="str">
        <f>VLOOKUP($K4971,Neighborhoods!$A:$C,2,0)</f>
        <v>Brooklyn</v>
      </c>
      <c r="M4971" t="str">
        <f>VLOOKUP($K4971,Neighborhoods!$A:$C,3,0)</f>
        <v>Bedford-Stuyvesant</v>
      </c>
      <c r="N4971" t="str">
        <f>INDEX(Neighborhoods!$A:$C, MATCH(Places!$K4971,Neighborhoods!$A:$A,0), MATCH(Places!N$1,Neighborhoods!$A$1:$C$1,0))</f>
        <v>Brooklyn</v>
      </c>
      <c r="O4971" t="str">
        <f>INDEX(Neighborhoods!$A:$C, MATCH(Places!$K4971,Neighborhoods!$A:$A,0), MATCH(Places!O$1,Neighborhoods!$A$1:$C$1,0))</f>
        <v>Bedford-Stuyvesant</v>
      </c>
      <c r="P4971" t="s">
        <v>11822</v>
      </c>
      <c r="Q4971" t="str">
        <f t="shared" si="308"/>
        <v>No</v>
      </c>
      <c r="R4971">
        <v>2</v>
      </c>
      <c r="S4971" t="str">
        <f t="shared" si="309"/>
        <v>Small</v>
      </c>
      <c r="T4971" s="50">
        <v>117</v>
      </c>
      <c r="U4971" s="70">
        <f t="shared" si="310"/>
        <v>0.03</v>
      </c>
      <c r="V4971" s="52">
        <v>4.93</v>
      </c>
      <c r="W4971" s="52" t="str" cm="1">
        <f t="array" ref="W4971">_xlfn.SWITCH(ROUND(V4971,0),5,"Excellent",4,"Good",3,"Ok","Bad")</f>
        <v>Excellent</v>
      </c>
      <c r="X4971">
        <v>14</v>
      </c>
      <c r="Y4971" t="str">
        <f t="shared" si="311"/>
        <v>No</v>
      </c>
      <c r="Z4971" s="68">
        <v>43653</v>
      </c>
      <c r="AA4971" s="68">
        <v>43749</v>
      </c>
      <c r="AB4971">
        <v>0</v>
      </c>
      <c r="AC4971" t="s">
        <v>15615</v>
      </c>
    </row>
    <row r="4972" spans="1:29" x14ac:dyDescent="0.3">
      <c r="A4972" t="s">
        <v>3464</v>
      </c>
      <c r="B4972">
        <v>1595</v>
      </c>
      <c r="C4972" t="str">
        <f>VLOOKUP($B4972,Hosts!$A:$M,10,0)</f>
        <v>Within a day</v>
      </c>
      <c r="D4972" s="70">
        <f>VLOOKUP($B4972,Hosts!$A:$M,11,0)</f>
        <v>0.77</v>
      </c>
      <c r="E4972" s="70">
        <f>VLOOKUP($B4972,Hosts!$A:$M,12,0)</f>
        <v>1</v>
      </c>
      <c r="F4972" t="str">
        <f>VLOOKUP($B4972,Hosts!$A:$M,13,0)</f>
        <v>Yes</v>
      </c>
      <c r="G4972" t="str">
        <f>INDEX(Hosts!$A:$M, MATCH(Places!$B4972,Hosts!$A:$A,0), MATCH(Places!G$1,Hosts!$A$1:$M$1,0))</f>
        <v>Within a day</v>
      </c>
      <c r="H4972" s="70">
        <f>INDEX(Hosts!$A:$M, MATCH(Places!$B4972,Hosts!$A:$A,0), MATCH(Places!H$1,Hosts!$A$1:$M$1,0))</f>
        <v>0.77</v>
      </c>
      <c r="I4972" s="70">
        <f>INDEX(Hosts!$A:$M, MATCH(Places!$B4972,Hosts!$A:$A,0), MATCH(Places!I$1,Hosts!$A$1:$M$1,0))</f>
        <v>1</v>
      </c>
      <c r="J4972" t="str">
        <f>INDEX(Hosts!$A:$M, MATCH(Places!$B4972,Hosts!$A:$A,0), MATCH(Places!J$1,Hosts!$A$1:$M$1,0))</f>
        <v>Yes</v>
      </c>
      <c r="K4972">
        <v>16</v>
      </c>
      <c r="L4972" t="str">
        <f>VLOOKUP($K4972,Neighborhoods!$A:$C,2,0)</f>
        <v>Manhattan</v>
      </c>
      <c r="M4972" t="str">
        <f>VLOOKUP($K4972,Neighborhoods!$A:$C,3,0)</f>
        <v>Harlem</v>
      </c>
      <c r="N4972" t="str">
        <f>INDEX(Neighborhoods!$A:$C, MATCH(Places!$K4972,Neighborhoods!$A:$A,0), MATCH(Places!N$1,Neighborhoods!$A$1:$C$1,0))</f>
        <v>Manhattan</v>
      </c>
      <c r="O4972" t="str">
        <f>INDEX(Neighborhoods!$A:$C, MATCH(Places!$K4972,Neighborhoods!$A:$A,0), MATCH(Places!O$1,Neighborhoods!$A$1:$C$1,0))</f>
        <v>Harlem</v>
      </c>
      <c r="P4972" t="s">
        <v>11822</v>
      </c>
      <c r="Q4972" t="str">
        <f t="shared" si="308"/>
        <v>No</v>
      </c>
      <c r="R4972">
        <v>4</v>
      </c>
      <c r="S4972" t="str">
        <f t="shared" si="309"/>
        <v>Medium</v>
      </c>
      <c r="T4972" s="50">
        <v>149</v>
      </c>
      <c r="U4972" s="70">
        <f t="shared" si="310"/>
        <v>0.03</v>
      </c>
      <c r="V4972" s="52">
        <v>4.84</v>
      </c>
      <c r="W4972" s="52" t="str" cm="1">
        <f t="array" ref="W4972">_xlfn.SWITCH(ROUND(V4972,0),5,"Excellent",4,"Good",3,"Ok","Bad")</f>
        <v>Excellent</v>
      </c>
      <c r="X4972">
        <v>45</v>
      </c>
      <c r="Y4972" t="str">
        <f t="shared" si="311"/>
        <v>No</v>
      </c>
      <c r="Z4972" s="68">
        <v>43651</v>
      </c>
      <c r="AA4972" s="68">
        <v>44049</v>
      </c>
      <c r="AB4972">
        <v>318</v>
      </c>
      <c r="AC4972" t="s">
        <v>15616</v>
      </c>
    </row>
    <row r="4973" spans="1:29" x14ac:dyDescent="0.3">
      <c r="A4973" t="s">
        <v>3465</v>
      </c>
      <c r="B4973">
        <v>2625</v>
      </c>
      <c r="C4973" t="str">
        <f>VLOOKUP($B4973,Hosts!$A:$M,10,0)</f>
        <v>Within a few hours</v>
      </c>
      <c r="D4973" s="70">
        <f>VLOOKUP($B4973,Hosts!$A:$M,11,0)</f>
        <v>1</v>
      </c>
      <c r="E4973" s="70">
        <f>VLOOKUP($B4973,Hosts!$A:$M,12,0)</f>
        <v>1</v>
      </c>
      <c r="F4973" t="str">
        <f>VLOOKUP($B4973,Hosts!$A:$M,13,0)</f>
        <v>No</v>
      </c>
      <c r="G4973" t="str">
        <f>INDEX(Hosts!$A:$M, MATCH(Places!$B4973,Hosts!$A:$A,0), MATCH(Places!G$1,Hosts!$A$1:$M$1,0))</f>
        <v>Within a few hours</v>
      </c>
      <c r="H4973" s="70">
        <f>INDEX(Hosts!$A:$M, MATCH(Places!$B4973,Hosts!$A:$A,0), MATCH(Places!H$1,Hosts!$A$1:$M$1,0))</f>
        <v>1</v>
      </c>
      <c r="I4973" s="70">
        <f>INDEX(Hosts!$A:$M, MATCH(Places!$B4973,Hosts!$A:$A,0), MATCH(Places!I$1,Hosts!$A$1:$M$1,0))</f>
        <v>1</v>
      </c>
      <c r="J4973" t="str">
        <f>INDEX(Hosts!$A:$M, MATCH(Places!$B4973,Hosts!$A:$A,0), MATCH(Places!J$1,Hosts!$A$1:$M$1,0))</f>
        <v>No</v>
      </c>
      <c r="K4973">
        <v>9</v>
      </c>
      <c r="L4973" t="str">
        <f>VLOOKUP($K4973,Neighborhoods!$A:$C,2,0)</f>
        <v>Brooklyn</v>
      </c>
      <c r="M4973" t="str">
        <f>VLOOKUP($K4973,Neighborhoods!$A:$C,3,0)</f>
        <v>Crown Heights</v>
      </c>
      <c r="N4973" t="str">
        <f>INDEX(Neighborhoods!$A:$C, MATCH(Places!$K4973,Neighborhoods!$A:$A,0), MATCH(Places!N$1,Neighborhoods!$A$1:$C$1,0))</f>
        <v>Brooklyn</v>
      </c>
      <c r="O4973" t="str">
        <f>INDEX(Neighborhoods!$A:$C, MATCH(Places!$K4973,Neighborhoods!$A:$A,0), MATCH(Places!O$1,Neighborhoods!$A$1:$C$1,0))</f>
        <v>Crown Heights</v>
      </c>
      <c r="P4973" t="s">
        <v>11822</v>
      </c>
      <c r="Q4973" t="str">
        <f t="shared" si="308"/>
        <v>No</v>
      </c>
      <c r="R4973">
        <v>6</v>
      </c>
      <c r="S4973" t="str">
        <f t="shared" si="309"/>
        <v>Large</v>
      </c>
      <c r="T4973" s="50">
        <v>115</v>
      </c>
      <c r="U4973" s="70">
        <f t="shared" si="310"/>
        <v>0.03</v>
      </c>
      <c r="V4973" s="52">
        <v>5</v>
      </c>
      <c r="W4973" s="52" t="str" cm="1">
        <f t="array" ref="W4973">_xlfn.SWITCH(ROUND(V4973,0),5,"Excellent",4,"Good",3,"Ok","Bad")</f>
        <v>Excellent</v>
      </c>
      <c r="X4973">
        <v>7</v>
      </c>
      <c r="Y4973" t="str">
        <f t="shared" si="311"/>
        <v>No</v>
      </c>
      <c r="Z4973" s="68">
        <v>43647</v>
      </c>
      <c r="AA4973" s="68">
        <v>44027</v>
      </c>
      <c r="AB4973">
        <v>24</v>
      </c>
      <c r="AC4973" t="s">
        <v>15616</v>
      </c>
    </row>
    <row r="4974" spans="1:29" x14ac:dyDescent="0.3">
      <c r="A4974" t="s">
        <v>3466</v>
      </c>
      <c r="B4974">
        <v>3917</v>
      </c>
      <c r="C4974" t="str">
        <f>VLOOKUP($B4974,Hosts!$A:$M,10,0)</f>
        <v>Within an hour</v>
      </c>
      <c r="D4974" s="70">
        <f>VLOOKUP($B4974,Hosts!$A:$M,11,0)</f>
        <v>0.93</v>
      </c>
      <c r="E4974" s="70">
        <f>VLOOKUP($B4974,Hosts!$A:$M,12,0)</f>
        <v>0.87</v>
      </c>
      <c r="F4974" t="str">
        <f>VLOOKUP($B4974,Hosts!$A:$M,13,0)</f>
        <v>No</v>
      </c>
      <c r="G4974" t="str">
        <f>INDEX(Hosts!$A:$M, MATCH(Places!$B4974,Hosts!$A:$A,0), MATCH(Places!G$1,Hosts!$A$1:$M$1,0))</f>
        <v>Within an hour</v>
      </c>
      <c r="H4974" s="70">
        <f>INDEX(Hosts!$A:$M, MATCH(Places!$B4974,Hosts!$A:$A,0), MATCH(Places!H$1,Hosts!$A$1:$M$1,0))</f>
        <v>0.93</v>
      </c>
      <c r="I4974" s="70">
        <f>INDEX(Hosts!$A:$M, MATCH(Places!$B4974,Hosts!$A:$A,0), MATCH(Places!I$1,Hosts!$A$1:$M$1,0))</f>
        <v>0.87</v>
      </c>
      <c r="J4974" t="str">
        <f>INDEX(Hosts!$A:$M, MATCH(Places!$B4974,Hosts!$A:$A,0), MATCH(Places!J$1,Hosts!$A$1:$M$1,0))</f>
        <v>No</v>
      </c>
      <c r="K4974">
        <v>12</v>
      </c>
      <c r="L4974" t="str">
        <f>VLOOKUP($K4974,Neighborhoods!$A:$C,2,0)</f>
        <v>Brooklyn</v>
      </c>
      <c r="M4974" t="str">
        <f>VLOOKUP($K4974,Neighborhoods!$A:$C,3,0)</f>
        <v>Williamsburg</v>
      </c>
      <c r="N4974" t="str">
        <f>INDEX(Neighborhoods!$A:$C, MATCH(Places!$K4974,Neighborhoods!$A:$A,0), MATCH(Places!N$1,Neighborhoods!$A$1:$C$1,0))</f>
        <v>Brooklyn</v>
      </c>
      <c r="O4974" t="str">
        <f>INDEX(Neighborhoods!$A:$C, MATCH(Places!$K4974,Neighborhoods!$A:$A,0), MATCH(Places!O$1,Neighborhoods!$A$1:$C$1,0))</f>
        <v>Williamsburg</v>
      </c>
      <c r="P4974" t="s">
        <v>11822</v>
      </c>
      <c r="Q4974" t="str">
        <f t="shared" si="308"/>
        <v>No</v>
      </c>
      <c r="R4974">
        <v>6</v>
      </c>
      <c r="S4974" t="str">
        <f t="shared" si="309"/>
        <v>Large</v>
      </c>
      <c r="T4974" s="50">
        <v>67</v>
      </c>
      <c r="U4974" s="70">
        <f t="shared" si="310"/>
        <v>0.03</v>
      </c>
      <c r="V4974" s="52">
        <v>4.88</v>
      </c>
      <c r="W4974" s="52" t="str" cm="1">
        <f t="array" ref="W4974">_xlfn.SWITCH(ROUND(V4974,0),5,"Excellent",4,"Good",3,"Ok","Bad")</f>
        <v>Excellent</v>
      </c>
      <c r="X4974">
        <v>49</v>
      </c>
      <c r="Y4974" t="str">
        <f t="shared" si="311"/>
        <v>No</v>
      </c>
      <c r="Z4974" s="68">
        <v>43644</v>
      </c>
      <c r="AA4974" s="68">
        <v>44051</v>
      </c>
      <c r="AB4974">
        <v>25</v>
      </c>
      <c r="AC4974" t="s">
        <v>15615</v>
      </c>
    </row>
    <row r="4975" spans="1:29" x14ac:dyDescent="0.3">
      <c r="A4975" t="s">
        <v>15149</v>
      </c>
      <c r="B4975">
        <v>664</v>
      </c>
      <c r="C4975" t="str">
        <f>VLOOKUP($B4975,Hosts!$A:$M,10,0)</f>
        <v>Within an hour</v>
      </c>
      <c r="D4975" s="70">
        <f>VLOOKUP($B4975,Hosts!$A:$M,11,0)</f>
        <v>1</v>
      </c>
      <c r="E4975" s="70">
        <f>VLOOKUP($B4975,Hosts!$A:$M,12,0)</f>
        <v>0.97</v>
      </c>
      <c r="F4975" t="str">
        <f>VLOOKUP($B4975,Hosts!$A:$M,13,0)</f>
        <v>Yes</v>
      </c>
      <c r="G4975" t="str">
        <f>INDEX(Hosts!$A:$M, MATCH(Places!$B4975,Hosts!$A:$A,0), MATCH(Places!G$1,Hosts!$A$1:$M$1,0))</f>
        <v>Within an hour</v>
      </c>
      <c r="H4975" s="70">
        <f>INDEX(Hosts!$A:$M, MATCH(Places!$B4975,Hosts!$A:$A,0), MATCH(Places!H$1,Hosts!$A$1:$M$1,0))</f>
        <v>1</v>
      </c>
      <c r="I4975" s="70">
        <f>INDEX(Hosts!$A:$M, MATCH(Places!$B4975,Hosts!$A:$A,0), MATCH(Places!I$1,Hosts!$A$1:$M$1,0))</f>
        <v>0.97</v>
      </c>
      <c r="J4975" t="str">
        <f>INDEX(Hosts!$A:$M, MATCH(Places!$B4975,Hosts!$A:$A,0), MATCH(Places!J$1,Hosts!$A$1:$M$1,0))</f>
        <v>Yes</v>
      </c>
      <c r="K4975">
        <v>20</v>
      </c>
      <c r="L4975" t="str">
        <f>VLOOKUP($K4975,Neighborhoods!$A:$C,2,0)</f>
        <v>Manhattan</v>
      </c>
      <c r="M4975" t="str">
        <f>VLOOKUP($K4975,Neighborhoods!$A:$C,3,0)</f>
        <v>Upper West Side</v>
      </c>
      <c r="N4975" t="str">
        <f>INDEX(Neighborhoods!$A:$C, MATCH(Places!$K4975,Neighborhoods!$A:$A,0), MATCH(Places!N$1,Neighborhoods!$A$1:$C$1,0))</f>
        <v>Manhattan</v>
      </c>
      <c r="O4975" t="str">
        <f>INDEX(Neighborhoods!$A:$C, MATCH(Places!$K4975,Neighborhoods!$A:$A,0), MATCH(Places!O$1,Neighborhoods!$A$1:$C$1,0))</f>
        <v>Upper West Side</v>
      </c>
      <c r="P4975" t="s">
        <v>11822</v>
      </c>
      <c r="Q4975" t="str">
        <f t="shared" si="308"/>
        <v>No</v>
      </c>
      <c r="R4975">
        <v>4</v>
      </c>
      <c r="S4975" t="str">
        <f t="shared" si="309"/>
        <v>Medium</v>
      </c>
      <c r="T4975" s="50">
        <v>145</v>
      </c>
      <c r="U4975" s="70">
        <f t="shared" si="310"/>
        <v>0.03</v>
      </c>
      <c r="V4975" s="52">
        <v>5</v>
      </c>
      <c r="W4975" s="52" t="str" cm="1">
        <f t="array" ref="W4975">_xlfn.SWITCH(ROUND(V4975,0),5,"Excellent",4,"Good",3,"Ok","Bad")</f>
        <v>Excellent</v>
      </c>
      <c r="X4975">
        <v>20</v>
      </c>
      <c r="Y4975" t="str">
        <f t="shared" si="311"/>
        <v>No</v>
      </c>
      <c r="Z4975" s="68">
        <v>43668</v>
      </c>
      <c r="AA4975" s="68">
        <v>43903</v>
      </c>
      <c r="AB4975">
        <v>132</v>
      </c>
      <c r="AC4975" t="s">
        <v>15615</v>
      </c>
    </row>
    <row r="4976" spans="1:29" x14ac:dyDescent="0.3">
      <c r="A4976" t="s">
        <v>3467</v>
      </c>
      <c r="B4976">
        <v>3918</v>
      </c>
      <c r="C4976" t="str">
        <f>VLOOKUP($B4976,Hosts!$A:$M,10,0)</f>
        <v>Within an hour</v>
      </c>
      <c r="D4976" s="70">
        <f>VLOOKUP($B4976,Hosts!$A:$M,11,0)</f>
        <v>1</v>
      </c>
      <c r="E4976" s="70">
        <f>VLOOKUP($B4976,Hosts!$A:$M,12,0)</f>
        <v>0.96</v>
      </c>
      <c r="F4976" t="str">
        <f>VLOOKUP($B4976,Hosts!$A:$M,13,0)</f>
        <v>No</v>
      </c>
      <c r="G4976" t="str">
        <f>INDEX(Hosts!$A:$M, MATCH(Places!$B4976,Hosts!$A:$A,0), MATCH(Places!G$1,Hosts!$A$1:$M$1,0))</f>
        <v>Within an hour</v>
      </c>
      <c r="H4976" s="70">
        <f>INDEX(Hosts!$A:$M, MATCH(Places!$B4976,Hosts!$A:$A,0), MATCH(Places!H$1,Hosts!$A$1:$M$1,0))</f>
        <v>1</v>
      </c>
      <c r="I4976" s="70">
        <f>INDEX(Hosts!$A:$M, MATCH(Places!$B4976,Hosts!$A:$A,0), MATCH(Places!I$1,Hosts!$A$1:$M$1,0))</f>
        <v>0.96</v>
      </c>
      <c r="J4976" t="str">
        <f>INDEX(Hosts!$A:$M, MATCH(Places!$B4976,Hosts!$A:$A,0), MATCH(Places!J$1,Hosts!$A$1:$M$1,0))</f>
        <v>No</v>
      </c>
      <c r="K4976">
        <v>23</v>
      </c>
      <c r="L4976" t="str">
        <f>VLOOKUP($K4976,Neighborhoods!$A:$C,2,0)</f>
        <v>Queens</v>
      </c>
      <c r="M4976" t="str">
        <f>VLOOKUP($K4976,Neighborhoods!$A:$C,3,0)</f>
        <v>Jamaica</v>
      </c>
      <c r="N4976" t="str">
        <f>INDEX(Neighborhoods!$A:$C, MATCH(Places!$K4976,Neighborhoods!$A:$A,0), MATCH(Places!N$1,Neighborhoods!$A$1:$C$1,0))</f>
        <v>Queens</v>
      </c>
      <c r="O4976" t="str">
        <f>INDEX(Neighborhoods!$A:$C, MATCH(Places!$K4976,Neighborhoods!$A:$A,0), MATCH(Places!O$1,Neighborhoods!$A$1:$C$1,0))</f>
        <v>Jamaica</v>
      </c>
      <c r="P4976" t="s">
        <v>11822</v>
      </c>
      <c r="Q4976" t="str">
        <f t="shared" si="308"/>
        <v>No</v>
      </c>
      <c r="R4976">
        <v>4</v>
      </c>
      <c r="S4976" t="str">
        <f t="shared" si="309"/>
        <v>Medium</v>
      </c>
      <c r="T4976" s="50">
        <v>135</v>
      </c>
      <c r="U4976" s="70">
        <f t="shared" si="310"/>
        <v>0.03</v>
      </c>
      <c r="V4976" s="52">
        <v>4.96</v>
      </c>
      <c r="W4976" s="52" t="str" cm="1">
        <f t="array" ref="W4976">_xlfn.SWITCH(ROUND(V4976,0),5,"Excellent",4,"Good",3,"Ok","Bad")</f>
        <v>Excellent</v>
      </c>
      <c r="X4976">
        <v>23</v>
      </c>
      <c r="Y4976" t="str">
        <f t="shared" si="311"/>
        <v>No</v>
      </c>
      <c r="Z4976" s="68">
        <v>43647</v>
      </c>
      <c r="AA4976" s="68">
        <v>44052</v>
      </c>
      <c r="AB4976">
        <v>356</v>
      </c>
      <c r="AC4976" t="s">
        <v>15615</v>
      </c>
    </row>
    <row r="4977" spans="1:29" x14ac:dyDescent="0.3">
      <c r="A4977" t="s">
        <v>14995</v>
      </c>
      <c r="B4977">
        <v>3919</v>
      </c>
      <c r="C4977" t="str">
        <f>VLOOKUP($B4977,Hosts!$A:$M,10,0)</f>
        <v>Within an hour</v>
      </c>
      <c r="D4977" s="70">
        <f>VLOOKUP($B4977,Hosts!$A:$M,11,0)</f>
        <v>0.8</v>
      </c>
      <c r="E4977" s="70">
        <f>VLOOKUP($B4977,Hosts!$A:$M,12,0)</f>
        <v>0.9</v>
      </c>
      <c r="F4977" t="str">
        <f>VLOOKUP($B4977,Hosts!$A:$M,13,0)</f>
        <v>No</v>
      </c>
      <c r="G4977" t="str">
        <f>INDEX(Hosts!$A:$M, MATCH(Places!$B4977,Hosts!$A:$A,0), MATCH(Places!G$1,Hosts!$A$1:$M$1,0))</f>
        <v>Within an hour</v>
      </c>
      <c r="H4977" s="70">
        <f>INDEX(Hosts!$A:$M, MATCH(Places!$B4977,Hosts!$A:$A,0), MATCH(Places!H$1,Hosts!$A$1:$M$1,0))</f>
        <v>0.8</v>
      </c>
      <c r="I4977" s="70">
        <f>INDEX(Hosts!$A:$M, MATCH(Places!$B4977,Hosts!$A:$A,0), MATCH(Places!I$1,Hosts!$A$1:$M$1,0))</f>
        <v>0.9</v>
      </c>
      <c r="J4977" t="str">
        <f>INDEX(Hosts!$A:$M, MATCH(Places!$B4977,Hosts!$A:$A,0), MATCH(Places!J$1,Hosts!$A$1:$M$1,0))</f>
        <v>No</v>
      </c>
      <c r="K4977">
        <v>17</v>
      </c>
      <c r="L4977" t="str">
        <f>VLOOKUP($K4977,Neighborhoods!$A:$C,2,0)</f>
        <v>Manhattan</v>
      </c>
      <c r="M4977" t="str">
        <f>VLOOKUP($K4977,Neighborhoods!$A:$C,3,0)</f>
        <v>Hell's Kitchen</v>
      </c>
      <c r="N4977" t="str">
        <f>INDEX(Neighborhoods!$A:$C, MATCH(Places!$K4977,Neighborhoods!$A:$A,0), MATCH(Places!N$1,Neighborhoods!$A$1:$C$1,0))</f>
        <v>Manhattan</v>
      </c>
      <c r="O4977" t="str">
        <f>INDEX(Neighborhoods!$A:$C, MATCH(Places!$K4977,Neighborhoods!$A:$A,0), MATCH(Places!O$1,Neighborhoods!$A$1:$C$1,0))</f>
        <v>Hell's Kitchen</v>
      </c>
      <c r="P4977" t="s">
        <v>11822</v>
      </c>
      <c r="Q4977" t="str">
        <f t="shared" si="308"/>
        <v>No</v>
      </c>
      <c r="R4977">
        <v>2</v>
      </c>
      <c r="S4977" t="str">
        <f t="shared" si="309"/>
        <v>Small</v>
      </c>
      <c r="T4977" s="50">
        <v>139</v>
      </c>
      <c r="U4977" s="70">
        <f t="shared" si="310"/>
        <v>0.03</v>
      </c>
      <c r="V4977" s="52">
        <v>4.75</v>
      </c>
      <c r="W4977" s="52" t="str" cm="1">
        <f t="array" ref="W4977">_xlfn.SWITCH(ROUND(V4977,0),5,"Excellent",4,"Good",3,"Ok","Bad")</f>
        <v>Excellent</v>
      </c>
      <c r="X4977">
        <v>4</v>
      </c>
      <c r="Y4977" t="str">
        <f t="shared" si="311"/>
        <v>No</v>
      </c>
      <c r="Z4977" s="68">
        <v>43799</v>
      </c>
      <c r="AA4977" s="68">
        <v>43855</v>
      </c>
      <c r="AB4977">
        <v>35</v>
      </c>
      <c r="AC4977" t="s">
        <v>15615</v>
      </c>
    </row>
    <row r="4978" spans="1:29" x14ac:dyDescent="0.3">
      <c r="A4978" t="s">
        <v>3468</v>
      </c>
      <c r="B4978">
        <v>3920</v>
      </c>
      <c r="C4978" t="str">
        <f>VLOOKUP($B4978,Hosts!$A:$M,10,0)</f>
        <v>A few days or more</v>
      </c>
      <c r="D4978" s="70">
        <f>VLOOKUP($B4978,Hosts!$A:$M,11,0)</f>
        <v>0</v>
      </c>
      <c r="E4978" s="70">
        <f>VLOOKUP($B4978,Hosts!$A:$M,12,0)</f>
        <v>0.67</v>
      </c>
      <c r="F4978" t="str">
        <f>VLOOKUP($B4978,Hosts!$A:$M,13,0)</f>
        <v>No</v>
      </c>
      <c r="G4978" t="str">
        <f>INDEX(Hosts!$A:$M, MATCH(Places!$B4978,Hosts!$A:$A,0), MATCH(Places!G$1,Hosts!$A$1:$M$1,0))</f>
        <v>A few days or more</v>
      </c>
      <c r="H4978" s="70">
        <f>INDEX(Hosts!$A:$M, MATCH(Places!$B4978,Hosts!$A:$A,0), MATCH(Places!H$1,Hosts!$A$1:$M$1,0))</f>
        <v>0</v>
      </c>
      <c r="I4978" s="70">
        <f>INDEX(Hosts!$A:$M, MATCH(Places!$B4978,Hosts!$A:$A,0), MATCH(Places!I$1,Hosts!$A$1:$M$1,0))</f>
        <v>0.67</v>
      </c>
      <c r="J4978" t="str">
        <f>INDEX(Hosts!$A:$M, MATCH(Places!$B4978,Hosts!$A:$A,0), MATCH(Places!J$1,Hosts!$A$1:$M$1,0))</f>
        <v>No</v>
      </c>
      <c r="K4978">
        <v>16</v>
      </c>
      <c r="L4978" t="str">
        <f>VLOOKUP($K4978,Neighborhoods!$A:$C,2,0)</f>
        <v>Manhattan</v>
      </c>
      <c r="M4978" t="str">
        <f>VLOOKUP($K4978,Neighborhoods!$A:$C,3,0)</f>
        <v>Harlem</v>
      </c>
      <c r="N4978" t="str">
        <f>INDEX(Neighborhoods!$A:$C, MATCH(Places!$K4978,Neighborhoods!$A:$A,0), MATCH(Places!N$1,Neighborhoods!$A$1:$C$1,0))</f>
        <v>Manhattan</v>
      </c>
      <c r="O4978" t="str">
        <f>INDEX(Neighborhoods!$A:$C, MATCH(Places!$K4978,Neighborhoods!$A:$A,0), MATCH(Places!O$1,Neighborhoods!$A$1:$C$1,0))</f>
        <v>Harlem</v>
      </c>
      <c r="P4978" t="s">
        <v>1</v>
      </c>
      <c r="Q4978" t="str">
        <f t="shared" si="308"/>
        <v>Yes</v>
      </c>
      <c r="R4978">
        <v>1</v>
      </c>
      <c r="S4978" t="str">
        <f t="shared" si="309"/>
        <v>Small</v>
      </c>
      <c r="T4978" s="50">
        <v>70</v>
      </c>
      <c r="U4978" s="70">
        <f t="shared" si="310"/>
        <v>0.03</v>
      </c>
      <c r="V4978" s="52">
        <v>4.57</v>
      </c>
      <c r="W4978" s="52" t="str" cm="1">
        <f t="array" ref="W4978">_xlfn.SWITCH(ROUND(V4978,0),5,"Excellent",4,"Good",3,"Ok","Bad")</f>
        <v>Excellent</v>
      </c>
      <c r="X4978">
        <v>7</v>
      </c>
      <c r="Y4978" t="str">
        <f t="shared" si="311"/>
        <v>No</v>
      </c>
      <c r="Z4978" s="68">
        <v>43652</v>
      </c>
      <c r="AA4978" s="68">
        <v>43708</v>
      </c>
      <c r="AB4978">
        <v>365</v>
      </c>
      <c r="AC4978" t="s">
        <v>15616</v>
      </c>
    </row>
    <row r="4979" spans="1:29" x14ac:dyDescent="0.3">
      <c r="A4979" t="s">
        <v>3469</v>
      </c>
      <c r="B4979">
        <v>3914</v>
      </c>
      <c r="C4979" t="str">
        <f>VLOOKUP($B4979,Hosts!$A:$M,10,0)</f>
        <v>Within an hour</v>
      </c>
      <c r="D4979" s="70">
        <f>VLOOKUP($B4979,Hosts!$A:$M,11,0)</f>
        <v>1</v>
      </c>
      <c r="E4979" s="70">
        <f>VLOOKUP($B4979,Hosts!$A:$M,12,0)</f>
        <v>0.97</v>
      </c>
      <c r="F4979" t="str">
        <f>VLOOKUP($B4979,Hosts!$A:$M,13,0)</f>
        <v>No</v>
      </c>
      <c r="G4979" t="str">
        <f>INDEX(Hosts!$A:$M, MATCH(Places!$B4979,Hosts!$A:$A,0), MATCH(Places!G$1,Hosts!$A$1:$M$1,0))</f>
        <v>Within an hour</v>
      </c>
      <c r="H4979" s="70">
        <f>INDEX(Hosts!$A:$M, MATCH(Places!$B4979,Hosts!$A:$A,0), MATCH(Places!H$1,Hosts!$A$1:$M$1,0))</f>
        <v>1</v>
      </c>
      <c r="I4979" s="70">
        <f>INDEX(Hosts!$A:$M, MATCH(Places!$B4979,Hosts!$A:$A,0), MATCH(Places!I$1,Hosts!$A$1:$M$1,0))</f>
        <v>0.97</v>
      </c>
      <c r="J4979" t="str">
        <f>INDEX(Hosts!$A:$M, MATCH(Places!$B4979,Hosts!$A:$A,0), MATCH(Places!J$1,Hosts!$A$1:$M$1,0))</f>
        <v>No</v>
      </c>
      <c r="K4979">
        <v>17</v>
      </c>
      <c r="L4979" t="str">
        <f>VLOOKUP($K4979,Neighborhoods!$A:$C,2,0)</f>
        <v>Manhattan</v>
      </c>
      <c r="M4979" t="str">
        <f>VLOOKUP($K4979,Neighborhoods!$A:$C,3,0)</f>
        <v>Hell's Kitchen</v>
      </c>
      <c r="N4979" t="str">
        <f>INDEX(Neighborhoods!$A:$C, MATCH(Places!$K4979,Neighborhoods!$A:$A,0), MATCH(Places!N$1,Neighborhoods!$A$1:$C$1,0))</f>
        <v>Manhattan</v>
      </c>
      <c r="O4979" t="str">
        <f>INDEX(Neighborhoods!$A:$C, MATCH(Places!$K4979,Neighborhoods!$A:$A,0), MATCH(Places!O$1,Neighborhoods!$A$1:$C$1,0))</f>
        <v>Hell's Kitchen</v>
      </c>
      <c r="P4979" t="s">
        <v>11822</v>
      </c>
      <c r="Q4979" t="str">
        <f t="shared" si="308"/>
        <v>No</v>
      </c>
      <c r="R4979">
        <v>6</v>
      </c>
      <c r="S4979" t="str">
        <f t="shared" si="309"/>
        <v>Large</v>
      </c>
      <c r="T4979" s="50">
        <v>206</v>
      </c>
      <c r="U4979" s="70">
        <f t="shared" si="310"/>
        <v>0.04</v>
      </c>
      <c r="V4979" s="52">
        <v>4.8099999999999996</v>
      </c>
      <c r="W4979" s="52" t="str" cm="1">
        <f t="array" ref="W4979">_xlfn.SWITCH(ROUND(V4979,0),5,"Excellent",4,"Good",3,"Ok","Bad")</f>
        <v>Excellent</v>
      </c>
      <c r="X4979">
        <v>32</v>
      </c>
      <c r="Y4979" t="str">
        <f t="shared" si="311"/>
        <v>No</v>
      </c>
      <c r="Z4979" s="68">
        <v>43667</v>
      </c>
      <c r="AA4979" s="68">
        <v>44051</v>
      </c>
      <c r="AB4979">
        <v>309</v>
      </c>
      <c r="AC4979" t="s">
        <v>15615</v>
      </c>
    </row>
    <row r="4980" spans="1:29" x14ac:dyDescent="0.3">
      <c r="A4980" t="s">
        <v>14170</v>
      </c>
      <c r="B4980">
        <v>3468</v>
      </c>
      <c r="C4980" t="str">
        <f>VLOOKUP($B4980,Hosts!$A:$M,10,0)</f>
        <v>Within a few hours</v>
      </c>
      <c r="D4980" s="70">
        <f>VLOOKUP($B4980,Hosts!$A:$M,11,0)</f>
        <v>0.82</v>
      </c>
      <c r="E4980" s="70">
        <f>VLOOKUP($B4980,Hosts!$A:$M,12,0)</f>
        <v>0.85</v>
      </c>
      <c r="F4980" t="str">
        <f>VLOOKUP($B4980,Hosts!$A:$M,13,0)</f>
        <v>Yes</v>
      </c>
      <c r="G4980" t="str">
        <f>INDEX(Hosts!$A:$M, MATCH(Places!$B4980,Hosts!$A:$A,0), MATCH(Places!G$1,Hosts!$A$1:$M$1,0))</f>
        <v>Within a few hours</v>
      </c>
      <c r="H4980" s="70">
        <f>INDEX(Hosts!$A:$M, MATCH(Places!$B4980,Hosts!$A:$A,0), MATCH(Places!H$1,Hosts!$A$1:$M$1,0))</f>
        <v>0.82</v>
      </c>
      <c r="I4980" s="70">
        <f>INDEX(Hosts!$A:$M, MATCH(Places!$B4980,Hosts!$A:$A,0), MATCH(Places!I$1,Hosts!$A$1:$M$1,0))</f>
        <v>0.85</v>
      </c>
      <c r="J4980" t="str">
        <f>INDEX(Hosts!$A:$M, MATCH(Places!$B4980,Hosts!$A:$A,0), MATCH(Places!J$1,Hosts!$A$1:$M$1,0))</f>
        <v>Yes</v>
      </c>
      <c r="K4980">
        <v>15</v>
      </c>
      <c r="L4980" t="str">
        <f>VLOOKUP($K4980,Neighborhoods!$A:$C,2,0)</f>
        <v>Manhattan</v>
      </c>
      <c r="M4980" t="str">
        <f>VLOOKUP($K4980,Neighborhoods!$A:$C,3,0)</f>
        <v>East Village</v>
      </c>
      <c r="N4980" t="str">
        <f>INDEX(Neighborhoods!$A:$C, MATCH(Places!$K4980,Neighborhoods!$A:$A,0), MATCH(Places!N$1,Neighborhoods!$A$1:$C$1,0))</f>
        <v>Manhattan</v>
      </c>
      <c r="O4980" t="str">
        <f>INDEX(Neighborhoods!$A:$C, MATCH(Places!$K4980,Neighborhoods!$A:$A,0), MATCH(Places!O$1,Neighborhoods!$A$1:$C$1,0))</f>
        <v>East Village</v>
      </c>
      <c r="P4980" t="s">
        <v>11822</v>
      </c>
      <c r="Q4980" t="str">
        <f t="shared" si="308"/>
        <v>No</v>
      </c>
      <c r="R4980">
        <v>3</v>
      </c>
      <c r="S4980" t="str">
        <f t="shared" si="309"/>
        <v>Medium</v>
      </c>
      <c r="T4980" s="50">
        <v>180</v>
      </c>
      <c r="U4980" s="70">
        <f t="shared" si="310"/>
        <v>0.03</v>
      </c>
      <c r="V4980" s="52">
        <v>5</v>
      </c>
      <c r="W4980" s="52" t="str" cm="1">
        <f t="array" ref="W4980">_xlfn.SWITCH(ROUND(V4980,0),5,"Excellent",4,"Good",3,"Ok","Bad")</f>
        <v>Excellent</v>
      </c>
      <c r="X4980">
        <v>9</v>
      </c>
      <c r="Y4980" t="str">
        <f t="shared" si="311"/>
        <v>No</v>
      </c>
      <c r="Z4980" s="68">
        <v>43643</v>
      </c>
      <c r="AA4980" s="68">
        <v>43798</v>
      </c>
      <c r="AB4980">
        <v>365</v>
      </c>
      <c r="AC4980" t="s">
        <v>15616</v>
      </c>
    </row>
    <row r="4981" spans="1:29" x14ac:dyDescent="0.3">
      <c r="A4981" t="s">
        <v>3470</v>
      </c>
      <c r="B4981">
        <v>2987</v>
      </c>
      <c r="C4981" t="str">
        <f>VLOOKUP($B4981,Hosts!$A:$M,10,0)</f>
        <v>Within a few hours</v>
      </c>
      <c r="D4981" s="70">
        <f>VLOOKUP($B4981,Hosts!$A:$M,11,0)</f>
        <v>1</v>
      </c>
      <c r="E4981" s="70">
        <f>VLOOKUP($B4981,Hosts!$A:$M,12,0)</f>
        <v>0.99</v>
      </c>
      <c r="F4981" t="str">
        <f>VLOOKUP($B4981,Hosts!$A:$M,13,0)</f>
        <v>No</v>
      </c>
      <c r="G4981" t="str">
        <f>INDEX(Hosts!$A:$M, MATCH(Places!$B4981,Hosts!$A:$A,0), MATCH(Places!G$1,Hosts!$A$1:$M$1,0))</f>
        <v>Within a few hours</v>
      </c>
      <c r="H4981" s="70">
        <f>INDEX(Hosts!$A:$M, MATCH(Places!$B4981,Hosts!$A:$A,0), MATCH(Places!H$1,Hosts!$A$1:$M$1,0))</f>
        <v>1</v>
      </c>
      <c r="I4981" s="70">
        <f>INDEX(Hosts!$A:$M, MATCH(Places!$B4981,Hosts!$A:$A,0), MATCH(Places!I$1,Hosts!$A$1:$M$1,0))</f>
        <v>0.99</v>
      </c>
      <c r="J4981" t="str">
        <f>INDEX(Hosts!$A:$M, MATCH(Places!$B4981,Hosts!$A:$A,0), MATCH(Places!J$1,Hosts!$A$1:$M$1,0))</f>
        <v>No</v>
      </c>
      <c r="K4981">
        <v>31</v>
      </c>
      <c r="L4981" t="str">
        <f>VLOOKUP($K4981,Neighborhoods!$A:$C,2,0)</f>
        <v>Staten Island</v>
      </c>
      <c r="M4981" t="str">
        <f>VLOOKUP($K4981,Neighborhoods!$A:$C,3,0)</f>
        <v>West Brighton</v>
      </c>
      <c r="N4981" t="str">
        <f>INDEX(Neighborhoods!$A:$C, MATCH(Places!$K4981,Neighborhoods!$A:$A,0), MATCH(Places!N$1,Neighborhoods!$A$1:$C$1,0))</f>
        <v>Staten Island</v>
      </c>
      <c r="O4981" t="str">
        <f>INDEX(Neighborhoods!$A:$C, MATCH(Places!$K4981,Neighborhoods!$A:$A,0), MATCH(Places!O$1,Neighborhoods!$A$1:$C$1,0))</f>
        <v>West Brighton</v>
      </c>
      <c r="P4981" t="s">
        <v>11822</v>
      </c>
      <c r="Q4981" t="str">
        <f t="shared" si="308"/>
        <v>No</v>
      </c>
      <c r="R4981">
        <v>8</v>
      </c>
      <c r="S4981" t="str">
        <f t="shared" si="309"/>
        <v>Large</v>
      </c>
      <c r="T4981" s="50">
        <v>175</v>
      </c>
      <c r="U4981" s="70">
        <f t="shared" si="310"/>
        <v>0.03</v>
      </c>
      <c r="V4981" s="52">
        <v>4.33</v>
      </c>
      <c r="W4981" s="52" t="str" cm="1">
        <f t="array" ref="W4981">_xlfn.SWITCH(ROUND(V4981,0),5,"Excellent",4,"Good",3,"Ok","Bad")</f>
        <v>Good</v>
      </c>
      <c r="X4981">
        <v>6</v>
      </c>
      <c r="Y4981" t="str">
        <f t="shared" si="311"/>
        <v>No</v>
      </c>
      <c r="Z4981" s="68">
        <v>43667</v>
      </c>
      <c r="AA4981" s="68">
        <v>43832</v>
      </c>
      <c r="AB4981">
        <v>365</v>
      </c>
      <c r="AC4981" t="s">
        <v>15615</v>
      </c>
    </row>
    <row r="4982" spans="1:29" x14ac:dyDescent="0.3">
      <c r="A4982" t="s">
        <v>13541</v>
      </c>
      <c r="B4982">
        <v>3889</v>
      </c>
      <c r="C4982" t="str">
        <f>VLOOKUP($B4982,Hosts!$A:$M,10,0)</f>
        <v>Within a few hours</v>
      </c>
      <c r="D4982" s="70">
        <f>VLOOKUP($B4982,Hosts!$A:$M,11,0)</f>
        <v>0.75</v>
      </c>
      <c r="E4982" s="70">
        <f>VLOOKUP($B4982,Hosts!$A:$M,12,0)</f>
        <v>0.97</v>
      </c>
      <c r="F4982" t="str">
        <f>VLOOKUP($B4982,Hosts!$A:$M,13,0)</f>
        <v>No</v>
      </c>
      <c r="G4982" t="str">
        <f>INDEX(Hosts!$A:$M, MATCH(Places!$B4982,Hosts!$A:$A,0), MATCH(Places!G$1,Hosts!$A$1:$M$1,0))</f>
        <v>Within a few hours</v>
      </c>
      <c r="H4982" s="70">
        <f>INDEX(Hosts!$A:$M, MATCH(Places!$B4982,Hosts!$A:$A,0), MATCH(Places!H$1,Hosts!$A$1:$M$1,0))</f>
        <v>0.75</v>
      </c>
      <c r="I4982" s="70">
        <f>INDEX(Hosts!$A:$M, MATCH(Places!$B4982,Hosts!$A:$A,0), MATCH(Places!I$1,Hosts!$A$1:$M$1,0))</f>
        <v>0.97</v>
      </c>
      <c r="J4982" t="str">
        <f>INDEX(Hosts!$A:$M, MATCH(Places!$B4982,Hosts!$A:$A,0), MATCH(Places!J$1,Hosts!$A$1:$M$1,0))</f>
        <v>No</v>
      </c>
      <c r="K4982">
        <v>17</v>
      </c>
      <c r="L4982" t="str">
        <f>VLOOKUP($K4982,Neighborhoods!$A:$C,2,0)</f>
        <v>Manhattan</v>
      </c>
      <c r="M4982" t="str">
        <f>VLOOKUP($K4982,Neighborhoods!$A:$C,3,0)</f>
        <v>Hell's Kitchen</v>
      </c>
      <c r="N4982" t="str">
        <f>INDEX(Neighborhoods!$A:$C, MATCH(Places!$K4982,Neighborhoods!$A:$A,0), MATCH(Places!N$1,Neighborhoods!$A$1:$C$1,0))</f>
        <v>Manhattan</v>
      </c>
      <c r="O4982" t="str">
        <f>INDEX(Neighborhoods!$A:$C, MATCH(Places!$K4982,Neighborhoods!$A:$A,0), MATCH(Places!O$1,Neighborhoods!$A$1:$C$1,0))</f>
        <v>Hell's Kitchen</v>
      </c>
      <c r="P4982" t="s">
        <v>11822</v>
      </c>
      <c r="Q4982" t="str">
        <f t="shared" si="308"/>
        <v>No</v>
      </c>
      <c r="R4982">
        <v>4</v>
      </c>
      <c r="S4982" t="str">
        <f t="shared" si="309"/>
        <v>Medium</v>
      </c>
      <c r="T4982" s="50">
        <v>266</v>
      </c>
      <c r="U4982" s="70">
        <f t="shared" si="310"/>
        <v>0.04</v>
      </c>
      <c r="V4982" s="52">
        <v>4.83</v>
      </c>
      <c r="W4982" s="52" t="str" cm="1">
        <f t="array" ref="W4982">_xlfn.SWITCH(ROUND(V4982,0),5,"Excellent",4,"Good",3,"Ok","Bad")</f>
        <v>Excellent</v>
      </c>
      <c r="X4982">
        <v>40</v>
      </c>
      <c r="Y4982" t="str">
        <f t="shared" si="311"/>
        <v>No</v>
      </c>
      <c r="Z4982" s="68">
        <v>43644</v>
      </c>
      <c r="AA4982" s="68">
        <v>44023</v>
      </c>
      <c r="AB4982">
        <v>226</v>
      </c>
      <c r="AC4982" t="s">
        <v>15616</v>
      </c>
    </row>
    <row r="4983" spans="1:29" x14ac:dyDescent="0.3">
      <c r="A4983" t="s">
        <v>13982</v>
      </c>
      <c r="B4983">
        <v>3275</v>
      </c>
      <c r="C4983" t="str">
        <f>VLOOKUP($B4983,Hosts!$A:$M,10,0)</f>
        <v>Within a few hours</v>
      </c>
      <c r="D4983" s="70">
        <f>VLOOKUP($B4983,Hosts!$A:$M,11,0)</f>
        <v>0.93</v>
      </c>
      <c r="E4983" s="70">
        <f>VLOOKUP($B4983,Hosts!$A:$M,12,0)</f>
        <v>0.97</v>
      </c>
      <c r="F4983" t="str">
        <f>VLOOKUP($B4983,Hosts!$A:$M,13,0)</f>
        <v>Yes</v>
      </c>
      <c r="G4983" t="str">
        <f>INDEX(Hosts!$A:$M, MATCH(Places!$B4983,Hosts!$A:$A,0), MATCH(Places!G$1,Hosts!$A$1:$M$1,0))</f>
        <v>Within a few hours</v>
      </c>
      <c r="H4983" s="70">
        <f>INDEX(Hosts!$A:$M, MATCH(Places!$B4983,Hosts!$A:$A,0), MATCH(Places!H$1,Hosts!$A$1:$M$1,0))</f>
        <v>0.93</v>
      </c>
      <c r="I4983" s="70">
        <f>INDEX(Hosts!$A:$M, MATCH(Places!$B4983,Hosts!$A:$A,0), MATCH(Places!I$1,Hosts!$A$1:$M$1,0))</f>
        <v>0.97</v>
      </c>
      <c r="J4983" t="str">
        <f>INDEX(Hosts!$A:$M, MATCH(Places!$B4983,Hosts!$A:$A,0), MATCH(Places!J$1,Hosts!$A$1:$M$1,0))</f>
        <v>Yes</v>
      </c>
      <c r="K4983">
        <v>25</v>
      </c>
      <c r="L4983" t="str">
        <f>VLOOKUP($K4983,Neighborhoods!$A:$C,2,0)</f>
        <v>Queens</v>
      </c>
      <c r="M4983" t="str">
        <f>VLOOKUP($K4983,Neighborhoods!$A:$C,3,0)</f>
        <v>Ridgewood</v>
      </c>
      <c r="N4983" t="str">
        <f>INDEX(Neighborhoods!$A:$C, MATCH(Places!$K4983,Neighborhoods!$A:$A,0), MATCH(Places!N$1,Neighborhoods!$A$1:$C$1,0))</f>
        <v>Queens</v>
      </c>
      <c r="O4983" t="str">
        <f>INDEX(Neighborhoods!$A:$C, MATCH(Places!$K4983,Neighborhoods!$A:$A,0), MATCH(Places!O$1,Neighborhoods!$A$1:$C$1,0))</f>
        <v>Ridgewood</v>
      </c>
      <c r="P4983" t="s">
        <v>1</v>
      </c>
      <c r="Q4983" t="str">
        <f t="shared" si="308"/>
        <v>Yes</v>
      </c>
      <c r="R4983">
        <v>2</v>
      </c>
      <c r="S4983" t="str">
        <f t="shared" si="309"/>
        <v>Small</v>
      </c>
      <c r="T4983" s="50">
        <v>162</v>
      </c>
      <c r="U4983" s="70">
        <f t="shared" si="310"/>
        <v>0.03</v>
      </c>
      <c r="V4983" s="52">
        <v>5</v>
      </c>
      <c r="W4983" s="52" t="str" cm="1">
        <f t="array" ref="W4983">_xlfn.SWITCH(ROUND(V4983,0),5,"Excellent",4,"Good",3,"Ok","Bad")</f>
        <v>Excellent</v>
      </c>
      <c r="X4983">
        <v>15</v>
      </c>
      <c r="Y4983" t="str">
        <f t="shared" si="311"/>
        <v>No</v>
      </c>
      <c r="Z4983" s="68">
        <v>43644</v>
      </c>
      <c r="AA4983" s="68">
        <v>43848</v>
      </c>
      <c r="AB4983">
        <v>142</v>
      </c>
      <c r="AC4983" t="s">
        <v>15616</v>
      </c>
    </row>
    <row r="4984" spans="1:29" x14ac:dyDescent="0.3">
      <c r="A4984" t="s">
        <v>3471</v>
      </c>
      <c r="B4984">
        <v>2297</v>
      </c>
      <c r="C4984" t="str">
        <f>VLOOKUP($B4984,Hosts!$A:$M,10,0)</f>
        <v>Within an hour</v>
      </c>
      <c r="D4984" s="70">
        <f>VLOOKUP($B4984,Hosts!$A:$M,11,0)</f>
        <v>1</v>
      </c>
      <c r="E4984" s="70">
        <f>VLOOKUP($B4984,Hosts!$A:$M,12,0)</f>
        <v>1</v>
      </c>
      <c r="F4984" t="str">
        <f>VLOOKUP($B4984,Hosts!$A:$M,13,0)</f>
        <v>No</v>
      </c>
      <c r="G4984" t="str">
        <f>INDEX(Hosts!$A:$M, MATCH(Places!$B4984,Hosts!$A:$A,0), MATCH(Places!G$1,Hosts!$A$1:$M$1,0))</f>
        <v>Within an hour</v>
      </c>
      <c r="H4984" s="70">
        <f>INDEX(Hosts!$A:$M, MATCH(Places!$B4984,Hosts!$A:$A,0), MATCH(Places!H$1,Hosts!$A$1:$M$1,0))</f>
        <v>1</v>
      </c>
      <c r="I4984" s="70">
        <f>INDEX(Hosts!$A:$M, MATCH(Places!$B4984,Hosts!$A:$A,0), MATCH(Places!I$1,Hosts!$A$1:$M$1,0))</f>
        <v>1</v>
      </c>
      <c r="J4984" t="str">
        <f>INDEX(Hosts!$A:$M, MATCH(Places!$B4984,Hosts!$A:$A,0), MATCH(Places!J$1,Hosts!$A$1:$M$1,0))</f>
        <v>No</v>
      </c>
      <c r="K4984">
        <v>12</v>
      </c>
      <c r="L4984" t="str">
        <f>VLOOKUP($K4984,Neighborhoods!$A:$C,2,0)</f>
        <v>Brooklyn</v>
      </c>
      <c r="M4984" t="str">
        <f>VLOOKUP($K4984,Neighborhoods!$A:$C,3,0)</f>
        <v>Williamsburg</v>
      </c>
      <c r="N4984" t="str">
        <f>INDEX(Neighborhoods!$A:$C, MATCH(Places!$K4984,Neighborhoods!$A:$A,0), MATCH(Places!N$1,Neighborhoods!$A$1:$C$1,0))</f>
        <v>Brooklyn</v>
      </c>
      <c r="O4984" t="str">
        <f>INDEX(Neighborhoods!$A:$C, MATCH(Places!$K4984,Neighborhoods!$A:$A,0), MATCH(Places!O$1,Neighborhoods!$A$1:$C$1,0))</f>
        <v>Williamsburg</v>
      </c>
      <c r="P4984" t="s">
        <v>16</v>
      </c>
      <c r="Q4984" t="str">
        <f t="shared" si="308"/>
        <v>Yes</v>
      </c>
      <c r="R4984">
        <v>1</v>
      </c>
      <c r="S4984" t="str">
        <f t="shared" si="309"/>
        <v>Small</v>
      </c>
      <c r="T4984" s="50">
        <v>101</v>
      </c>
      <c r="U4984" s="70">
        <f t="shared" si="310"/>
        <v>0.03</v>
      </c>
      <c r="V4984" s="52">
        <v>4.83</v>
      </c>
      <c r="W4984" s="52" t="str" cm="1">
        <f t="array" ref="W4984">_xlfn.SWITCH(ROUND(V4984,0),5,"Excellent",4,"Good",3,"Ok","Bad")</f>
        <v>Excellent</v>
      </c>
      <c r="X4984">
        <v>12</v>
      </c>
      <c r="Y4984" t="str">
        <f t="shared" si="311"/>
        <v>No</v>
      </c>
      <c r="Z4984" s="68">
        <v>43648</v>
      </c>
      <c r="AA4984" s="68">
        <v>43807</v>
      </c>
      <c r="AB4984">
        <v>168</v>
      </c>
      <c r="AC4984" t="s">
        <v>15616</v>
      </c>
    </row>
    <row r="4985" spans="1:29" x14ac:dyDescent="0.3">
      <c r="A4985" t="s">
        <v>14020</v>
      </c>
      <c r="B4985">
        <v>3906</v>
      </c>
      <c r="C4985" t="str">
        <f>VLOOKUP($B4985,Hosts!$A:$M,10,0)</f>
        <v>Within a few hours</v>
      </c>
      <c r="D4985" s="70">
        <f>VLOOKUP($B4985,Hosts!$A:$M,11,0)</f>
        <v>1</v>
      </c>
      <c r="E4985" s="70">
        <f>VLOOKUP($B4985,Hosts!$A:$M,12,0)</f>
        <v>1</v>
      </c>
      <c r="F4985" t="str">
        <f>VLOOKUP($B4985,Hosts!$A:$M,13,0)</f>
        <v>No</v>
      </c>
      <c r="G4985" t="str">
        <f>INDEX(Hosts!$A:$M, MATCH(Places!$B4985,Hosts!$A:$A,0), MATCH(Places!G$1,Hosts!$A$1:$M$1,0))</f>
        <v>Within a few hours</v>
      </c>
      <c r="H4985" s="70">
        <f>INDEX(Hosts!$A:$M, MATCH(Places!$B4985,Hosts!$A:$A,0), MATCH(Places!H$1,Hosts!$A$1:$M$1,0))</f>
        <v>1</v>
      </c>
      <c r="I4985" s="70">
        <f>INDEX(Hosts!$A:$M, MATCH(Places!$B4985,Hosts!$A:$A,0), MATCH(Places!I$1,Hosts!$A$1:$M$1,0))</f>
        <v>1</v>
      </c>
      <c r="J4985" t="str">
        <f>INDEX(Hosts!$A:$M, MATCH(Places!$B4985,Hosts!$A:$A,0), MATCH(Places!J$1,Hosts!$A$1:$M$1,0))</f>
        <v>No</v>
      </c>
      <c r="K4985">
        <v>8</v>
      </c>
      <c r="L4985" t="str">
        <f>VLOOKUP($K4985,Neighborhoods!$A:$C,2,0)</f>
        <v>Brooklyn</v>
      </c>
      <c r="M4985" t="str">
        <f>VLOOKUP($K4985,Neighborhoods!$A:$C,3,0)</f>
        <v>Bushwick</v>
      </c>
      <c r="N4985" t="str">
        <f>INDEX(Neighborhoods!$A:$C, MATCH(Places!$K4985,Neighborhoods!$A:$A,0), MATCH(Places!N$1,Neighborhoods!$A$1:$C$1,0))</f>
        <v>Brooklyn</v>
      </c>
      <c r="O4985" t="str">
        <f>INDEX(Neighborhoods!$A:$C, MATCH(Places!$K4985,Neighborhoods!$A:$A,0), MATCH(Places!O$1,Neighborhoods!$A$1:$C$1,0))</f>
        <v>Bushwick</v>
      </c>
      <c r="P4985" t="s">
        <v>1</v>
      </c>
      <c r="Q4985" t="str">
        <f t="shared" si="308"/>
        <v>Yes</v>
      </c>
      <c r="R4985">
        <v>2</v>
      </c>
      <c r="S4985" t="str">
        <f t="shared" si="309"/>
        <v>Small</v>
      </c>
      <c r="T4985" s="50">
        <v>49</v>
      </c>
      <c r="U4985" s="70">
        <f t="shared" si="310"/>
        <v>0.03</v>
      </c>
      <c r="V4985" s="52">
        <v>4.92</v>
      </c>
      <c r="W4985" s="52" t="str" cm="1">
        <f t="array" ref="W4985">_xlfn.SWITCH(ROUND(V4985,0),5,"Excellent",4,"Good",3,"Ok","Bad")</f>
        <v>Excellent</v>
      </c>
      <c r="X4985">
        <v>13</v>
      </c>
      <c r="Y4985" t="str">
        <f t="shared" si="311"/>
        <v>No</v>
      </c>
      <c r="Z4985" s="68">
        <v>43647</v>
      </c>
      <c r="AA4985" s="68">
        <v>43901</v>
      </c>
      <c r="AB4985">
        <v>0</v>
      </c>
      <c r="AC4985" t="s">
        <v>15616</v>
      </c>
    </row>
    <row r="4986" spans="1:29" x14ac:dyDescent="0.3">
      <c r="A4986" t="s">
        <v>3472</v>
      </c>
      <c r="B4986">
        <v>56</v>
      </c>
      <c r="C4986" t="str">
        <f>VLOOKUP($B4986,Hosts!$A:$M,10,0)</f>
        <v>A few days or more</v>
      </c>
      <c r="D4986" s="70">
        <f>VLOOKUP($B4986,Hosts!$A:$M,11,0)</f>
        <v>0.33</v>
      </c>
      <c r="E4986" s="70">
        <f>VLOOKUP($B4986,Hosts!$A:$M,12,0)</f>
        <v>1</v>
      </c>
      <c r="F4986" t="str">
        <f>VLOOKUP($B4986,Hosts!$A:$M,13,0)</f>
        <v>No</v>
      </c>
      <c r="G4986" t="str">
        <f>INDEX(Hosts!$A:$M, MATCH(Places!$B4986,Hosts!$A:$A,0), MATCH(Places!G$1,Hosts!$A$1:$M$1,0))</f>
        <v>A few days or more</v>
      </c>
      <c r="H4986" s="70">
        <f>INDEX(Hosts!$A:$M, MATCH(Places!$B4986,Hosts!$A:$A,0), MATCH(Places!H$1,Hosts!$A$1:$M$1,0))</f>
        <v>0.33</v>
      </c>
      <c r="I4986" s="70">
        <f>INDEX(Hosts!$A:$M, MATCH(Places!$B4986,Hosts!$A:$A,0), MATCH(Places!I$1,Hosts!$A$1:$M$1,0))</f>
        <v>1</v>
      </c>
      <c r="J4986" t="str">
        <f>INDEX(Hosts!$A:$M, MATCH(Places!$B4986,Hosts!$A:$A,0), MATCH(Places!J$1,Hosts!$A$1:$M$1,0))</f>
        <v>No</v>
      </c>
      <c r="K4986">
        <v>12</v>
      </c>
      <c r="L4986" t="str">
        <f>VLOOKUP($K4986,Neighborhoods!$A:$C,2,0)</f>
        <v>Brooklyn</v>
      </c>
      <c r="M4986" t="str">
        <f>VLOOKUP($K4986,Neighborhoods!$A:$C,3,0)</f>
        <v>Williamsburg</v>
      </c>
      <c r="N4986" t="str">
        <f>INDEX(Neighborhoods!$A:$C, MATCH(Places!$K4986,Neighborhoods!$A:$A,0), MATCH(Places!N$1,Neighborhoods!$A$1:$C$1,0))</f>
        <v>Brooklyn</v>
      </c>
      <c r="O4986" t="str">
        <f>INDEX(Neighborhoods!$A:$C, MATCH(Places!$K4986,Neighborhoods!$A:$A,0), MATCH(Places!O$1,Neighborhoods!$A$1:$C$1,0))</f>
        <v>Williamsburg</v>
      </c>
      <c r="P4986" t="s">
        <v>11822</v>
      </c>
      <c r="Q4986" t="str">
        <f t="shared" si="308"/>
        <v>No</v>
      </c>
      <c r="R4986">
        <v>5</v>
      </c>
      <c r="S4986" t="str">
        <f t="shared" si="309"/>
        <v>Medium</v>
      </c>
      <c r="T4986" s="50">
        <v>125</v>
      </c>
      <c r="U4986" s="70">
        <f t="shared" si="310"/>
        <v>0.03</v>
      </c>
      <c r="V4986" s="52">
        <v>4.83</v>
      </c>
      <c r="W4986" s="52" t="str" cm="1">
        <f t="array" ref="W4986">_xlfn.SWITCH(ROUND(V4986,0),5,"Excellent",4,"Good",3,"Ok","Bad")</f>
        <v>Excellent</v>
      </c>
      <c r="X4986">
        <v>6</v>
      </c>
      <c r="Y4986" t="str">
        <f t="shared" si="311"/>
        <v>No</v>
      </c>
      <c r="Z4986" s="68">
        <v>43639</v>
      </c>
      <c r="AA4986" s="68">
        <v>43805</v>
      </c>
      <c r="AB4986">
        <v>98</v>
      </c>
      <c r="AC4986" t="s">
        <v>15616</v>
      </c>
    </row>
    <row r="4987" spans="1:29" x14ac:dyDescent="0.3">
      <c r="A4987" t="s">
        <v>14437</v>
      </c>
      <c r="B4987">
        <v>3150</v>
      </c>
      <c r="C4987" t="str">
        <f>VLOOKUP($B4987,Hosts!$A:$M,10,0)</f>
        <v>Within an hour</v>
      </c>
      <c r="D4987" s="70">
        <f>VLOOKUP($B4987,Hosts!$A:$M,11,0)</f>
        <v>1</v>
      </c>
      <c r="E4987" s="70">
        <f>VLOOKUP($B4987,Hosts!$A:$M,12,0)</f>
        <v>0.91</v>
      </c>
      <c r="F4987" t="str">
        <f>VLOOKUP($B4987,Hosts!$A:$M,13,0)</f>
        <v>No</v>
      </c>
      <c r="G4987" t="str">
        <f>INDEX(Hosts!$A:$M, MATCH(Places!$B4987,Hosts!$A:$A,0), MATCH(Places!G$1,Hosts!$A$1:$M$1,0))</f>
        <v>Within an hour</v>
      </c>
      <c r="H4987" s="70">
        <f>INDEX(Hosts!$A:$M, MATCH(Places!$B4987,Hosts!$A:$A,0), MATCH(Places!H$1,Hosts!$A$1:$M$1,0))</f>
        <v>1</v>
      </c>
      <c r="I4987" s="70">
        <f>INDEX(Hosts!$A:$M, MATCH(Places!$B4987,Hosts!$A:$A,0), MATCH(Places!I$1,Hosts!$A$1:$M$1,0))</f>
        <v>0.91</v>
      </c>
      <c r="J4987" t="str">
        <f>INDEX(Hosts!$A:$M, MATCH(Places!$B4987,Hosts!$A:$A,0), MATCH(Places!J$1,Hosts!$A$1:$M$1,0))</f>
        <v>No</v>
      </c>
      <c r="K4987">
        <v>11</v>
      </c>
      <c r="L4987" t="str">
        <f>VLOOKUP($K4987,Neighborhoods!$A:$C,2,0)</f>
        <v>Brooklyn</v>
      </c>
      <c r="M4987" t="str">
        <f>VLOOKUP($K4987,Neighborhoods!$A:$C,3,0)</f>
        <v>Greenpoint</v>
      </c>
      <c r="N4987" t="str">
        <f>INDEX(Neighborhoods!$A:$C, MATCH(Places!$K4987,Neighborhoods!$A:$A,0), MATCH(Places!N$1,Neighborhoods!$A$1:$C$1,0))</f>
        <v>Brooklyn</v>
      </c>
      <c r="O4987" t="str">
        <f>INDEX(Neighborhoods!$A:$C, MATCH(Places!$K4987,Neighborhoods!$A:$A,0), MATCH(Places!O$1,Neighborhoods!$A$1:$C$1,0))</f>
        <v>Greenpoint</v>
      </c>
      <c r="P4987" t="s">
        <v>11822</v>
      </c>
      <c r="Q4987" t="str">
        <f t="shared" si="308"/>
        <v>No</v>
      </c>
      <c r="R4987">
        <v>2</v>
      </c>
      <c r="S4987" t="str">
        <f t="shared" si="309"/>
        <v>Small</v>
      </c>
      <c r="T4987" s="50">
        <v>90</v>
      </c>
      <c r="U4987" s="70">
        <f t="shared" si="310"/>
        <v>0.03</v>
      </c>
      <c r="V4987" s="52">
        <v>5</v>
      </c>
      <c r="W4987" s="52" t="str" cm="1">
        <f t="array" ref="W4987">_xlfn.SWITCH(ROUND(V4987,0),5,"Excellent",4,"Good",3,"Ok","Bad")</f>
        <v>Excellent</v>
      </c>
      <c r="X4987">
        <v>4</v>
      </c>
      <c r="Y4987" t="str">
        <f t="shared" si="311"/>
        <v>No</v>
      </c>
      <c r="Z4987" s="68">
        <v>43764</v>
      </c>
      <c r="AA4987" s="68">
        <v>43868</v>
      </c>
      <c r="AB4987">
        <v>44</v>
      </c>
      <c r="AC4987" t="s">
        <v>15615</v>
      </c>
    </row>
    <row r="4988" spans="1:29" x14ac:dyDescent="0.3">
      <c r="A4988" t="s">
        <v>13382</v>
      </c>
      <c r="B4988">
        <v>3923</v>
      </c>
      <c r="C4988" t="str">
        <f>VLOOKUP($B4988,Hosts!$A:$M,10,0)</f>
        <v>Within a day</v>
      </c>
      <c r="D4988" s="70">
        <f>VLOOKUP($B4988,Hosts!$A:$M,11,0)</f>
        <v>1</v>
      </c>
      <c r="E4988" s="70">
        <f>VLOOKUP($B4988,Hosts!$A:$M,12,0)</f>
        <v>0.5</v>
      </c>
      <c r="F4988" t="str">
        <f>VLOOKUP($B4988,Hosts!$A:$M,13,0)</f>
        <v>No</v>
      </c>
      <c r="G4988" t="str">
        <f>INDEX(Hosts!$A:$M, MATCH(Places!$B4988,Hosts!$A:$A,0), MATCH(Places!G$1,Hosts!$A$1:$M$1,0))</f>
        <v>Within a day</v>
      </c>
      <c r="H4988" s="70">
        <f>INDEX(Hosts!$A:$M, MATCH(Places!$B4988,Hosts!$A:$A,0), MATCH(Places!H$1,Hosts!$A$1:$M$1,0))</f>
        <v>1</v>
      </c>
      <c r="I4988" s="70">
        <f>INDEX(Hosts!$A:$M, MATCH(Places!$B4988,Hosts!$A:$A,0), MATCH(Places!I$1,Hosts!$A$1:$M$1,0))</f>
        <v>0.5</v>
      </c>
      <c r="J4988" t="str">
        <f>INDEX(Hosts!$A:$M, MATCH(Places!$B4988,Hosts!$A:$A,0), MATCH(Places!J$1,Hosts!$A$1:$M$1,0))</f>
        <v>No</v>
      </c>
      <c r="K4988">
        <v>17</v>
      </c>
      <c r="L4988" t="str">
        <f>VLOOKUP($K4988,Neighborhoods!$A:$C,2,0)</f>
        <v>Manhattan</v>
      </c>
      <c r="M4988" t="str">
        <f>VLOOKUP($K4988,Neighborhoods!$A:$C,3,0)</f>
        <v>Hell's Kitchen</v>
      </c>
      <c r="N4988" t="str">
        <f>INDEX(Neighborhoods!$A:$C, MATCH(Places!$K4988,Neighborhoods!$A:$A,0), MATCH(Places!N$1,Neighborhoods!$A$1:$C$1,0))</f>
        <v>Manhattan</v>
      </c>
      <c r="O4988" t="str">
        <f>INDEX(Neighborhoods!$A:$C, MATCH(Places!$K4988,Neighborhoods!$A:$A,0), MATCH(Places!O$1,Neighborhoods!$A$1:$C$1,0))</f>
        <v>Hell's Kitchen</v>
      </c>
      <c r="P4988" t="s">
        <v>11822</v>
      </c>
      <c r="Q4988" t="str">
        <f t="shared" si="308"/>
        <v>No</v>
      </c>
      <c r="R4988">
        <v>2</v>
      </c>
      <c r="S4988" t="str">
        <f t="shared" si="309"/>
        <v>Small</v>
      </c>
      <c r="T4988" s="50">
        <v>175</v>
      </c>
      <c r="U4988" s="70">
        <f t="shared" si="310"/>
        <v>0.03</v>
      </c>
      <c r="V4988" s="52">
        <v>4.57</v>
      </c>
      <c r="W4988" s="52" t="str" cm="1">
        <f t="array" ref="W4988">_xlfn.SWITCH(ROUND(V4988,0),5,"Excellent",4,"Good",3,"Ok","Bad")</f>
        <v>Excellent</v>
      </c>
      <c r="X4988">
        <v>7</v>
      </c>
      <c r="Y4988" t="str">
        <f t="shared" si="311"/>
        <v>No</v>
      </c>
      <c r="Z4988" s="68">
        <v>43647</v>
      </c>
      <c r="AA4988" s="68">
        <v>43800</v>
      </c>
      <c r="AB4988">
        <v>9</v>
      </c>
      <c r="AC4988" t="s">
        <v>15615</v>
      </c>
    </row>
    <row r="4989" spans="1:29" x14ac:dyDescent="0.3">
      <c r="A4989" t="s">
        <v>3473</v>
      </c>
      <c r="B4989">
        <v>748</v>
      </c>
      <c r="C4989" t="str">
        <f>VLOOKUP($B4989,Hosts!$A:$M,10,0)</f>
        <v>Within a few hours</v>
      </c>
      <c r="D4989" s="70">
        <f>VLOOKUP($B4989,Hosts!$A:$M,11,0)</f>
        <v>1</v>
      </c>
      <c r="E4989" s="70">
        <f>VLOOKUP($B4989,Hosts!$A:$M,12,0)</f>
        <v>0.91</v>
      </c>
      <c r="F4989" t="str">
        <f>VLOOKUP($B4989,Hosts!$A:$M,13,0)</f>
        <v>No</v>
      </c>
      <c r="G4989" t="str">
        <f>INDEX(Hosts!$A:$M, MATCH(Places!$B4989,Hosts!$A:$A,0), MATCH(Places!G$1,Hosts!$A$1:$M$1,0))</f>
        <v>Within a few hours</v>
      </c>
      <c r="H4989" s="70">
        <f>INDEX(Hosts!$A:$M, MATCH(Places!$B4989,Hosts!$A:$A,0), MATCH(Places!H$1,Hosts!$A$1:$M$1,0))</f>
        <v>1</v>
      </c>
      <c r="I4989" s="70">
        <f>INDEX(Hosts!$A:$M, MATCH(Places!$B4989,Hosts!$A:$A,0), MATCH(Places!I$1,Hosts!$A$1:$M$1,0))</f>
        <v>0.91</v>
      </c>
      <c r="J4989" t="str">
        <f>INDEX(Hosts!$A:$M, MATCH(Places!$B4989,Hosts!$A:$A,0), MATCH(Places!J$1,Hosts!$A$1:$M$1,0))</f>
        <v>No</v>
      </c>
      <c r="K4989">
        <v>12</v>
      </c>
      <c r="L4989" t="str">
        <f>VLOOKUP($K4989,Neighborhoods!$A:$C,2,0)</f>
        <v>Brooklyn</v>
      </c>
      <c r="M4989" t="str">
        <f>VLOOKUP($K4989,Neighborhoods!$A:$C,3,0)</f>
        <v>Williamsburg</v>
      </c>
      <c r="N4989" t="str">
        <f>INDEX(Neighborhoods!$A:$C, MATCH(Places!$K4989,Neighborhoods!$A:$A,0), MATCH(Places!N$1,Neighborhoods!$A$1:$C$1,0))</f>
        <v>Brooklyn</v>
      </c>
      <c r="O4989" t="str">
        <f>INDEX(Neighborhoods!$A:$C, MATCH(Places!$K4989,Neighborhoods!$A:$A,0), MATCH(Places!O$1,Neighborhoods!$A$1:$C$1,0))</f>
        <v>Williamsburg</v>
      </c>
      <c r="P4989" t="s">
        <v>11822</v>
      </c>
      <c r="Q4989" t="str">
        <f t="shared" si="308"/>
        <v>No</v>
      </c>
      <c r="R4989">
        <v>6</v>
      </c>
      <c r="S4989" t="str">
        <f t="shared" si="309"/>
        <v>Large</v>
      </c>
      <c r="T4989" s="50">
        <v>70</v>
      </c>
      <c r="U4989" s="70">
        <f t="shared" si="310"/>
        <v>0.03</v>
      </c>
      <c r="V4989" s="52">
        <v>4.58</v>
      </c>
      <c r="W4989" s="52" t="str" cm="1">
        <f t="array" ref="W4989">_xlfn.SWITCH(ROUND(V4989,0),5,"Excellent",4,"Good",3,"Ok","Bad")</f>
        <v>Excellent</v>
      </c>
      <c r="X4989">
        <v>48</v>
      </c>
      <c r="Y4989" t="str">
        <f t="shared" si="311"/>
        <v>No</v>
      </c>
      <c r="Z4989" s="68">
        <v>43654</v>
      </c>
      <c r="AA4989" s="68">
        <v>43975</v>
      </c>
      <c r="AB4989">
        <v>56</v>
      </c>
      <c r="AC4989" t="s">
        <v>15615</v>
      </c>
    </row>
    <row r="4990" spans="1:29" x14ac:dyDescent="0.3">
      <c r="A4990" t="s">
        <v>13388</v>
      </c>
      <c r="B4990">
        <v>3911</v>
      </c>
      <c r="C4990" t="str">
        <f>VLOOKUP($B4990,Hosts!$A:$M,10,0)</f>
        <v>Within an hour</v>
      </c>
      <c r="D4990" s="70">
        <f>VLOOKUP($B4990,Hosts!$A:$M,11,0)</f>
        <v>1</v>
      </c>
      <c r="E4990" s="70">
        <f>VLOOKUP($B4990,Hosts!$A:$M,12,0)</f>
        <v>0.97</v>
      </c>
      <c r="F4990" t="str">
        <f>VLOOKUP($B4990,Hosts!$A:$M,13,0)</f>
        <v>No</v>
      </c>
      <c r="G4990" t="str">
        <f>INDEX(Hosts!$A:$M, MATCH(Places!$B4990,Hosts!$A:$A,0), MATCH(Places!G$1,Hosts!$A$1:$M$1,0))</f>
        <v>Within an hour</v>
      </c>
      <c r="H4990" s="70">
        <f>INDEX(Hosts!$A:$M, MATCH(Places!$B4990,Hosts!$A:$A,0), MATCH(Places!H$1,Hosts!$A$1:$M$1,0))</f>
        <v>1</v>
      </c>
      <c r="I4990" s="70">
        <f>INDEX(Hosts!$A:$M, MATCH(Places!$B4990,Hosts!$A:$A,0), MATCH(Places!I$1,Hosts!$A$1:$M$1,0))</f>
        <v>0.97</v>
      </c>
      <c r="J4990" t="str">
        <f>INDEX(Hosts!$A:$M, MATCH(Places!$B4990,Hosts!$A:$A,0), MATCH(Places!J$1,Hosts!$A$1:$M$1,0))</f>
        <v>No</v>
      </c>
      <c r="K4990">
        <v>12</v>
      </c>
      <c r="L4990" t="str">
        <f>VLOOKUP($K4990,Neighborhoods!$A:$C,2,0)</f>
        <v>Brooklyn</v>
      </c>
      <c r="M4990" t="str">
        <f>VLOOKUP($K4990,Neighborhoods!$A:$C,3,0)</f>
        <v>Williamsburg</v>
      </c>
      <c r="N4990" t="str">
        <f>INDEX(Neighborhoods!$A:$C, MATCH(Places!$K4990,Neighborhoods!$A:$A,0), MATCH(Places!N$1,Neighborhoods!$A$1:$C$1,0))</f>
        <v>Brooklyn</v>
      </c>
      <c r="O4990" t="str">
        <f>INDEX(Neighborhoods!$A:$C, MATCH(Places!$K4990,Neighborhoods!$A:$A,0), MATCH(Places!O$1,Neighborhoods!$A$1:$C$1,0))</f>
        <v>Williamsburg</v>
      </c>
      <c r="P4990" t="s">
        <v>11822</v>
      </c>
      <c r="Q4990" t="str">
        <f t="shared" si="308"/>
        <v>No</v>
      </c>
      <c r="R4990">
        <v>2</v>
      </c>
      <c r="S4990" t="str">
        <f t="shared" si="309"/>
        <v>Small</v>
      </c>
      <c r="T4990" s="50">
        <v>105</v>
      </c>
      <c r="U4990" s="70">
        <f t="shared" si="310"/>
        <v>0.03</v>
      </c>
      <c r="V4990" s="52">
        <v>4.8600000000000003</v>
      </c>
      <c r="W4990" s="52" t="str" cm="1">
        <f t="array" ref="W4990">_xlfn.SWITCH(ROUND(V4990,0),5,"Excellent",4,"Good",3,"Ok","Bad")</f>
        <v>Excellent</v>
      </c>
      <c r="X4990">
        <v>37</v>
      </c>
      <c r="Y4990" t="str">
        <f t="shared" si="311"/>
        <v>No</v>
      </c>
      <c r="Z4990" s="68">
        <v>43646</v>
      </c>
      <c r="AA4990" s="68">
        <v>44045</v>
      </c>
      <c r="AB4990">
        <v>320</v>
      </c>
      <c r="AC4990" t="s">
        <v>15615</v>
      </c>
    </row>
    <row r="4991" spans="1:29" x14ac:dyDescent="0.3">
      <c r="A4991" t="s">
        <v>13575</v>
      </c>
      <c r="B4991">
        <v>3591</v>
      </c>
      <c r="C4991" t="str">
        <f>VLOOKUP($B4991,Hosts!$A:$M,10,0)</f>
        <v>Within an hour</v>
      </c>
      <c r="D4991" s="70">
        <f>VLOOKUP($B4991,Hosts!$A:$M,11,0)</f>
        <v>1</v>
      </c>
      <c r="E4991" s="70">
        <f>VLOOKUP($B4991,Hosts!$A:$M,12,0)</f>
        <v>1</v>
      </c>
      <c r="F4991" t="str">
        <f>VLOOKUP($B4991,Hosts!$A:$M,13,0)</f>
        <v>Yes</v>
      </c>
      <c r="G4991" t="str">
        <f>INDEX(Hosts!$A:$M, MATCH(Places!$B4991,Hosts!$A:$A,0), MATCH(Places!G$1,Hosts!$A$1:$M$1,0))</f>
        <v>Within an hour</v>
      </c>
      <c r="H4991" s="70">
        <f>INDEX(Hosts!$A:$M, MATCH(Places!$B4991,Hosts!$A:$A,0), MATCH(Places!H$1,Hosts!$A$1:$M$1,0))</f>
        <v>1</v>
      </c>
      <c r="I4991" s="70">
        <f>INDEX(Hosts!$A:$M, MATCH(Places!$B4991,Hosts!$A:$A,0), MATCH(Places!I$1,Hosts!$A$1:$M$1,0))</f>
        <v>1</v>
      </c>
      <c r="J4991" t="str">
        <f>INDEX(Hosts!$A:$M, MATCH(Places!$B4991,Hosts!$A:$A,0), MATCH(Places!J$1,Hosts!$A$1:$M$1,0))</f>
        <v>Yes</v>
      </c>
      <c r="K4991">
        <v>8</v>
      </c>
      <c r="L4991" t="str">
        <f>VLOOKUP($K4991,Neighborhoods!$A:$C,2,0)</f>
        <v>Brooklyn</v>
      </c>
      <c r="M4991" t="str">
        <f>VLOOKUP($K4991,Neighborhoods!$A:$C,3,0)</f>
        <v>Bushwick</v>
      </c>
      <c r="N4991" t="str">
        <f>INDEX(Neighborhoods!$A:$C, MATCH(Places!$K4991,Neighborhoods!$A:$A,0), MATCH(Places!N$1,Neighborhoods!$A$1:$C$1,0))</f>
        <v>Brooklyn</v>
      </c>
      <c r="O4991" t="str">
        <f>INDEX(Neighborhoods!$A:$C, MATCH(Places!$K4991,Neighborhoods!$A:$A,0), MATCH(Places!O$1,Neighborhoods!$A$1:$C$1,0))</f>
        <v>Bushwick</v>
      </c>
      <c r="P4991" t="s">
        <v>11822</v>
      </c>
      <c r="Q4991" t="str">
        <f t="shared" si="308"/>
        <v>No</v>
      </c>
      <c r="R4991">
        <v>4</v>
      </c>
      <c r="S4991" t="str">
        <f t="shared" si="309"/>
        <v>Medium</v>
      </c>
      <c r="T4991" s="50">
        <v>116</v>
      </c>
      <c r="U4991" s="70">
        <f t="shared" si="310"/>
        <v>0.03</v>
      </c>
      <c r="V4991" s="52">
        <v>4.8600000000000003</v>
      </c>
      <c r="W4991" s="52" t="str" cm="1">
        <f t="array" ref="W4991">_xlfn.SWITCH(ROUND(V4991,0),5,"Excellent",4,"Good",3,"Ok","Bad")</f>
        <v>Excellent</v>
      </c>
      <c r="X4991">
        <v>7</v>
      </c>
      <c r="Y4991" t="str">
        <f t="shared" si="311"/>
        <v>No</v>
      </c>
      <c r="Z4991" s="68">
        <v>43661</v>
      </c>
      <c r="AA4991" s="68">
        <v>43909</v>
      </c>
      <c r="AB4991">
        <v>0</v>
      </c>
      <c r="AC4991" t="s">
        <v>15616</v>
      </c>
    </row>
    <row r="4992" spans="1:29" x14ac:dyDescent="0.3">
      <c r="A4992" t="s">
        <v>14318</v>
      </c>
      <c r="B4992">
        <v>3153</v>
      </c>
      <c r="C4992" t="str">
        <f>VLOOKUP($B4992,Hosts!$A:$M,10,0)</f>
        <v>Within a few hours</v>
      </c>
      <c r="D4992" s="70">
        <f>VLOOKUP($B4992,Hosts!$A:$M,11,0)</f>
        <v>0.9</v>
      </c>
      <c r="E4992" s="70">
        <f>VLOOKUP($B4992,Hosts!$A:$M,12,0)</f>
        <v>0.98</v>
      </c>
      <c r="F4992" t="str">
        <f>VLOOKUP($B4992,Hosts!$A:$M,13,0)</f>
        <v>Yes</v>
      </c>
      <c r="G4992" t="str">
        <f>INDEX(Hosts!$A:$M, MATCH(Places!$B4992,Hosts!$A:$A,0), MATCH(Places!G$1,Hosts!$A$1:$M$1,0))</f>
        <v>Within a few hours</v>
      </c>
      <c r="H4992" s="70">
        <f>INDEX(Hosts!$A:$M, MATCH(Places!$B4992,Hosts!$A:$A,0), MATCH(Places!H$1,Hosts!$A$1:$M$1,0))</f>
        <v>0.9</v>
      </c>
      <c r="I4992" s="70">
        <f>INDEX(Hosts!$A:$M, MATCH(Places!$B4992,Hosts!$A:$A,0), MATCH(Places!I$1,Hosts!$A$1:$M$1,0))</f>
        <v>0.98</v>
      </c>
      <c r="J4992" t="str">
        <f>INDEX(Hosts!$A:$M, MATCH(Places!$B4992,Hosts!$A:$A,0), MATCH(Places!J$1,Hosts!$A$1:$M$1,0))</f>
        <v>Yes</v>
      </c>
      <c r="K4992">
        <v>22</v>
      </c>
      <c r="L4992" t="str">
        <f>VLOOKUP($K4992,Neighborhoods!$A:$C,2,0)</f>
        <v>Queens</v>
      </c>
      <c r="M4992" t="str">
        <f>VLOOKUP($K4992,Neighborhoods!$A:$C,3,0)</f>
        <v>Flushing</v>
      </c>
      <c r="N4992" t="str">
        <f>INDEX(Neighborhoods!$A:$C, MATCH(Places!$K4992,Neighborhoods!$A:$A,0), MATCH(Places!N$1,Neighborhoods!$A$1:$C$1,0))</f>
        <v>Queens</v>
      </c>
      <c r="O4992" t="str">
        <f>INDEX(Neighborhoods!$A:$C, MATCH(Places!$K4992,Neighborhoods!$A:$A,0), MATCH(Places!O$1,Neighborhoods!$A$1:$C$1,0))</f>
        <v>Flushing</v>
      </c>
      <c r="P4992" t="s">
        <v>11822</v>
      </c>
      <c r="Q4992" t="str">
        <f t="shared" si="308"/>
        <v>No</v>
      </c>
      <c r="R4992">
        <v>4</v>
      </c>
      <c r="S4992" t="str">
        <f t="shared" si="309"/>
        <v>Medium</v>
      </c>
      <c r="T4992" s="50">
        <v>85</v>
      </c>
      <c r="U4992" s="70">
        <f t="shared" si="310"/>
        <v>0.03</v>
      </c>
      <c r="V4992" s="52">
        <v>4.82</v>
      </c>
      <c r="W4992" s="52" t="str" cm="1">
        <f t="array" ref="W4992">_xlfn.SWITCH(ROUND(V4992,0),5,"Excellent",4,"Good",3,"Ok","Bad")</f>
        <v>Excellent</v>
      </c>
      <c r="X4992">
        <v>11</v>
      </c>
      <c r="Y4992" t="str">
        <f t="shared" si="311"/>
        <v>No</v>
      </c>
      <c r="Z4992" s="68">
        <v>43758</v>
      </c>
      <c r="AA4992" s="68">
        <v>43963</v>
      </c>
      <c r="AB4992">
        <v>0</v>
      </c>
      <c r="AC4992" t="s">
        <v>15616</v>
      </c>
    </row>
    <row r="4993" spans="1:29" x14ac:dyDescent="0.3">
      <c r="A4993" t="s">
        <v>3474</v>
      </c>
      <c r="B4993">
        <v>3928</v>
      </c>
      <c r="C4993" t="str">
        <f>VLOOKUP($B4993,Hosts!$A:$M,10,0)</f>
        <v>Within an hour</v>
      </c>
      <c r="D4993" s="70">
        <f>VLOOKUP($B4993,Hosts!$A:$M,11,0)</f>
        <v>1</v>
      </c>
      <c r="E4993" s="70">
        <f>VLOOKUP($B4993,Hosts!$A:$M,12,0)</f>
        <v>1</v>
      </c>
      <c r="F4993" t="str">
        <f>VLOOKUP($B4993,Hosts!$A:$M,13,0)</f>
        <v>No</v>
      </c>
      <c r="G4993" t="str">
        <f>INDEX(Hosts!$A:$M, MATCH(Places!$B4993,Hosts!$A:$A,0), MATCH(Places!G$1,Hosts!$A$1:$M$1,0))</f>
        <v>Within an hour</v>
      </c>
      <c r="H4993" s="70">
        <f>INDEX(Hosts!$A:$M, MATCH(Places!$B4993,Hosts!$A:$A,0), MATCH(Places!H$1,Hosts!$A$1:$M$1,0))</f>
        <v>1</v>
      </c>
      <c r="I4993" s="70">
        <f>INDEX(Hosts!$A:$M, MATCH(Places!$B4993,Hosts!$A:$A,0), MATCH(Places!I$1,Hosts!$A$1:$M$1,0))</f>
        <v>1</v>
      </c>
      <c r="J4993" t="str">
        <f>INDEX(Hosts!$A:$M, MATCH(Places!$B4993,Hosts!$A:$A,0), MATCH(Places!J$1,Hosts!$A$1:$M$1,0))</f>
        <v>No</v>
      </c>
      <c r="K4993">
        <v>1</v>
      </c>
      <c r="L4993" t="str">
        <f>VLOOKUP($K4993,Neighborhoods!$A:$C,2,0)</f>
        <v>Bronx</v>
      </c>
      <c r="M4993" t="str">
        <f>VLOOKUP($K4993,Neighborhoods!$A:$C,3,0)</f>
        <v>Allerton</v>
      </c>
      <c r="N4993" t="str">
        <f>INDEX(Neighborhoods!$A:$C, MATCH(Places!$K4993,Neighborhoods!$A:$A,0), MATCH(Places!N$1,Neighborhoods!$A$1:$C$1,0))</f>
        <v>Bronx</v>
      </c>
      <c r="O4993" t="str">
        <f>INDEX(Neighborhoods!$A:$C, MATCH(Places!$K4993,Neighborhoods!$A:$A,0), MATCH(Places!O$1,Neighborhoods!$A$1:$C$1,0))</f>
        <v>Allerton</v>
      </c>
      <c r="P4993" t="s">
        <v>11822</v>
      </c>
      <c r="Q4993" t="str">
        <f t="shared" si="308"/>
        <v>No</v>
      </c>
      <c r="R4993">
        <v>5</v>
      </c>
      <c r="S4993" t="str">
        <f t="shared" si="309"/>
        <v>Medium</v>
      </c>
      <c r="T4993" s="50">
        <v>122</v>
      </c>
      <c r="U4993" s="70">
        <f t="shared" si="310"/>
        <v>0.03</v>
      </c>
      <c r="V4993" s="52">
        <v>4.82</v>
      </c>
      <c r="W4993" s="52" t="str" cm="1">
        <f t="array" ref="W4993">_xlfn.SWITCH(ROUND(V4993,0),5,"Excellent",4,"Good",3,"Ok","Bad")</f>
        <v>Excellent</v>
      </c>
      <c r="X4993">
        <v>39</v>
      </c>
      <c r="Y4993" t="str">
        <f t="shared" si="311"/>
        <v>No</v>
      </c>
      <c r="Z4993" s="68">
        <v>43646</v>
      </c>
      <c r="AA4993" s="68">
        <v>43945</v>
      </c>
      <c r="AB4993">
        <v>135</v>
      </c>
      <c r="AC4993" t="s">
        <v>15616</v>
      </c>
    </row>
    <row r="4994" spans="1:29" x14ac:dyDescent="0.3">
      <c r="A4994" t="s">
        <v>3475</v>
      </c>
      <c r="B4994">
        <v>555</v>
      </c>
      <c r="C4994" t="str">
        <f>VLOOKUP($B4994,Hosts!$A:$M,10,0)</f>
        <v>Within a day</v>
      </c>
      <c r="D4994" s="70">
        <f>VLOOKUP($B4994,Hosts!$A:$M,11,0)</f>
        <v>0.5</v>
      </c>
      <c r="E4994" s="70">
        <f>VLOOKUP($B4994,Hosts!$A:$M,12,0)</f>
        <v>0.87</v>
      </c>
      <c r="F4994" t="str">
        <f>VLOOKUP($B4994,Hosts!$A:$M,13,0)</f>
        <v>Yes</v>
      </c>
      <c r="G4994" t="str">
        <f>INDEX(Hosts!$A:$M, MATCH(Places!$B4994,Hosts!$A:$A,0), MATCH(Places!G$1,Hosts!$A$1:$M$1,0))</f>
        <v>Within a day</v>
      </c>
      <c r="H4994" s="70">
        <f>INDEX(Hosts!$A:$M, MATCH(Places!$B4994,Hosts!$A:$A,0), MATCH(Places!H$1,Hosts!$A$1:$M$1,0))</f>
        <v>0.5</v>
      </c>
      <c r="I4994" s="70">
        <f>INDEX(Hosts!$A:$M, MATCH(Places!$B4994,Hosts!$A:$A,0), MATCH(Places!I$1,Hosts!$A$1:$M$1,0))</f>
        <v>0.87</v>
      </c>
      <c r="J4994" t="str">
        <f>INDEX(Hosts!$A:$M, MATCH(Places!$B4994,Hosts!$A:$A,0), MATCH(Places!J$1,Hosts!$A$1:$M$1,0))</f>
        <v>Yes</v>
      </c>
      <c r="K4994">
        <v>12</v>
      </c>
      <c r="L4994" t="str">
        <f>VLOOKUP($K4994,Neighborhoods!$A:$C,2,0)</f>
        <v>Brooklyn</v>
      </c>
      <c r="M4994" t="str">
        <f>VLOOKUP($K4994,Neighborhoods!$A:$C,3,0)</f>
        <v>Williamsburg</v>
      </c>
      <c r="N4994" t="str">
        <f>INDEX(Neighborhoods!$A:$C, MATCH(Places!$K4994,Neighborhoods!$A:$A,0), MATCH(Places!N$1,Neighborhoods!$A$1:$C$1,0))</f>
        <v>Brooklyn</v>
      </c>
      <c r="O4994" t="str">
        <f>INDEX(Neighborhoods!$A:$C, MATCH(Places!$K4994,Neighborhoods!$A:$A,0), MATCH(Places!O$1,Neighborhoods!$A$1:$C$1,0))</f>
        <v>Williamsburg</v>
      </c>
      <c r="P4994" t="s">
        <v>11822</v>
      </c>
      <c r="Q4994" t="str">
        <f t="shared" si="308"/>
        <v>No</v>
      </c>
      <c r="R4994">
        <v>2</v>
      </c>
      <c r="S4994" t="str">
        <f t="shared" si="309"/>
        <v>Small</v>
      </c>
      <c r="T4994" s="50">
        <v>180</v>
      </c>
      <c r="U4994" s="70">
        <f t="shared" si="310"/>
        <v>0.03</v>
      </c>
      <c r="V4994" s="52">
        <v>5</v>
      </c>
      <c r="W4994" s="52" t="str" cm="1">
        <f t="array" ref="W4994">_xlfn.SWITCH(ROUND(V4994,0),5,"Excellent",4,"Good",3,"Ok","Bad")</f>
        <v>Excellent</v>
      </c>
      <c r="X4994">
        <v>12</v>
      </c>
      <c r="Y4994" t="str">
        <f t="shared" si="311"/>
        <v>No</v>
      </c>
      <c r="Z4994" s="68">
        <v>43653</v>
      </c>
      <c r="AA4994" s="68">
        <v>43833</v>
      </c>
      <c r="AB4994">
        <v>0</v>
      </c>
      <c r="AC4994" t="s">
        <v>15615</v>
      </c>
    </row>
    <row r="4995" spans="1:29" x14ac:dyDescent="0.3">
      <c r="A4995" t="s">
        <v>3476</v>
      </c>
      <c r="B4995">
        <v>2648</v>
      </c>
      <c r="C4995" t="str">
        <f>VLOOKUP($B4995,Hosts!$A:$M,10,0)</f>
        <v>Within an hour</v>
      </c>
      <c r="D4995" s="70">
        <f>VLOOKUP($B4995,Hosts!$A:$M,11,0)</f>
        <v>1</v>
      </c>
      <c r="E4995" s="70">
        <f>VLOOKUP($B4995,Hosts!$A:$M,12,0)</f>
        <v>0.99</v>
      </c>
      <c r="F4995" t="str">
        <f>VLOOKUP($B4995,Hosts!$A:$M,13,0)</f>
        <v>Yes</v>
      </c>
      <c r="G4995" t="str">
        <f>INDEX(Hosts!$A:$M, MATCH(Places!$B4995,Hosts!$A:$A,0), MATCH(Places!G$1,Hosts!$A$1:$M$1,0))</f>
        <v>Within an hour</v>
      </c>
      <c r="H4995" s="70">
        <f>INDEX(Hosts!$A:$M, MATCH(Places!$B4995,Hosts!$A:$A,0), MATCH(Places!H$1,Hosts!$A$1:$M$1,0))</f>
        <v>1</v>
      </c>
      <c r="I4995" s="70">
        <f>INDEX(Hosts!$A:$M, MATCH(Places!$B4995,Hosts!$A:$A,0), MATCH(Places!I$1,Hosts!$A$1:$M$1,0))</f>
        <v>0.99</v>
      </c>
      <c r="J4995" t="str">
        <f>INDEX(Hosts!$A:$M, MATCH(Places!$B4995,Hosts!$A:$A,0), MATCH(Places!J$1,Hosts!$A$1:$M$1,0))</f>
        <v>Yes</v>
      </c>
      <c r="K4995">
        <v>16</v>
      </c>
      <c r="L4995" t="str">
        <f>VLOOKUP($K4995,Neighborhoods!$A:$C,2,0)</f>
        <v>Manhattan</v>
      </c>
      <c r="M4995" t="str">
        <f>VLOOKUP($K4995,Neighborhoods!$A:$C,3,0)</f>
        <v>Harlem</v>
      </c>
      <c r="N4995" t="str">
        <f>INDEX(Neighborhoods!$A:$C, MATCH(Places!$K4995,Neighborhoods!$A:$A,0), MATCH(Places!N$1,Neighborhoods!$A$1:$C$1,0))</f>
        <v>Manhattan</v>
      </c>
      <c r="O4995" t="str">
        <f>INDEX(Neighborhoods!$A:$C, MATCH(Places!$K4995,Neighborhoods!$A:$A,0), MATCH(Places!O$1,Neighborhoods!$A$1:$C$1,0))</f>
        <v>Harlem</v>
      </c>
      <c r="P4995" t="s">
        <v>11822</v>
      </c>
      <c r="Q4995" t="str">
        <f t="shared" ref="Q4995:Q5058" si="312">IF(OR(P4995="Private room",P4995="Shared room"),"Yes","No")</f>
        <v>No</v>
      </c>
      <c r="R4995">
        <v>6</v>
      </c>
      <c r="S4995" t="str">
        <f t="shared" ref="S4995:S5058" si="313">IF(R4995&lt;=2,"Small",IF(R4995&lt;=5,"Medium","Large"))</f>
        <v>Large</v>
      </c>
      <c r="T4995" s="50">
        <v>178</v>
      </c>
      <c r="U4995" s="70">
        <f t="shared" ref="U4995:U5058" si="314">VLOOKUP($T4995,$AF$1:$AG$5,2)</f>
        <v>0.03</v>
      </c>
      <c r="V4995" s="52">
        <v>5</v>
      </c>
      <c r="W4995" s="52" t="str" cm="1">
        <f t="array" ref="W4995">_xlfn.SWITCH(ROUND(V4995,0),5,"Excellent",4,"Good",3,"Ok","Bad")</f>
        <v>Excellent</v>
      </c>
      <c r="X4995">
        <v>43</v>
      </c>
      <c r="Y4995" t="str">
        <f t="shared" ref="Y4995:Y5058" si="315">IF(AND(V4995&gt;4.8,X4995&gt;100),"Yes","No")</f>
        <v>No</v>
      </c>
      <c r="Z4995" s="68">
        <v>43669</v>
      </c>
      <c r="AA4995" s="68">
        <v>44048</v>
      </c>
      <c r="AB4995">
        <v>22</v>
      </c>
      <c r="AC4995" t="s">
        <v>15616</v>
      </c>
    </row>
    <row r="4996" spans="1:29" x14ac:dyDescent="0.3">
      <c r="A4996" t="s">
        <v>14670</v>
      </c>
      <c r="B4996">
        <v>3885</v>
      </c>
      <c r="C4996" t="str">
        <f>VLOOKUP($B4996,Hosts!$A:$M,10,0)</f>
        <v>A few days or more</v>
      </c>
      <c r="D4996" s="70">
        <f>VLOOKUP($B4996,Hosts!$A:$M,11,0)</f>
        <v>0.2</v>
      </c>
      <c r="E4996" s="70">
        <f>VLOOKUP($B4996,Hosts!$A:$M,12,0)</f>
        <v>1</v>
      </c>
      <c r="F4996" t="str">
        <f>VLOOKUP($B4996,Hosts!$A:$M,13,0)</f>
        <v>No</v>
      </c>
      <c r="G4996" t="str">
        <f>INDEX(Hosts!$A:$M, MATCH(Places!$B4996,Hosts!$A:$A,0), MATCH(Places!G$1,Hosts!$A$1:$M$1,0))</f>
        <v>A few days or more</v>
      </c>
      <c r="H4996" s="70">
        <f>INDEX(Hosts!$A:$M, MATCH(Places!$B4996,Hosts!$A:$A,0), MATCH(Places!H$1,Hosts!$A$1:$M$1,0))</f>
        <v>0.2</v>
      </c>
      <c r="I4996" s="70">
        <f>INDEX(Hosts!$A:$M, MATCH(Places!$B4996,Hosts!$A:$A,0), MATCH(Places!I$1,Hosts!$A$1:$M$1,0))</f>
        <v>1</v>
      </c>
      <c r="J4996" t="str">
        <f>INDEX(Hosts!$A:$M, MATCH(Places!$B4996,Hosts!$A:$A,0), MATCH(Places!J$1,Hosts!$A$1:$M$1,0))</f>
        <v>No</v>
      </c>
      <c r="K4996">
        <v>19</v>
      </c>
      <c r="L4996" t="str">
        <f>VLOOKUP($K4996,Neighborhoods!$A:$C,2,0)</f>
        <v>Manhattan</v>
      </c>
      <c r="M4996" t="str">
        <f>VLOOKUP($K4996,Neighborhoods!$A:$C,3,0)</f>
        <v>Upper East Side</v>
      </c>
      <c r="N4996" t="str">
        <f>INDEX(Neighborhoods!$A:$C, MATCH(Places!$K4996,Neighborhoods!$A:$A,0), MATCH(Places!N$1,Neighborhoods!$A$1:$C$1,0))</f>
        <v>Manhattan</v>
      </c>
      <c r="O4996" t="str">
        <f>INDEX(Neighborhoods!$A:$C, MATCH(Places!$K4996,Neighborhoods!$A:$A,0), MATCH(Places!O$1,Neighborhoods!$A$1:$C$1,0))</f>
        <v>Upper East Side</v>
      </c>
      <c r="P4996" t="s">
        <v>11822</v>
      </c>
      <c r="Q4996" t="str">
        <f t="shared" si="312"/>
        <v>No</v>
      </c>
      <c r="R4996">
        <v>3</v>
      </c>
      <c r="S4996" t="str">
        <f t="shared" si="313"/>
        <v>Medium</v>
      </c>
      <c r="T4996" s="50">
        <v>81</v>
      </c>
      <c r="U4996" s="70">
        <f t="shared" si="314"/>
        <v>0.03</v>
      </c>
      <c r="V4996" s="52">
        <v>4.82</v>
      </c>
      <c r="W4996" s="52" t="str" cm="1">
        <f t="array" ref="W4996">_xlfn.SWITCH(ROUND(V4996,0),5,"Excellent",4,"Good",3,"Ok","Bad")</f>
        <v>Excellent</v>
      </c>
      <c r="X4996">
        <v>11</v>
      </c>
      <c r="Y4996" t="str">
        <f t="shared" si="315"/>
        <v>No</v>
      </c>
      <c r="Z4996" s="68">
        <v>43743</v>
      </c>
      <c r="AA4996" s="68">
        <v>43907</v>
      </c>
      <c r="AB4996">
        <v>58</v>
      </c>
      <c r="AC4996" t="s">
        <v>15616</v>
      </c>
    </row>
    <row r="4997" spans="1:29" x14ac:dyDescent="0.3">
      <c r="A4997" t="s">
        <v>14307</v>
      </c>
      <c r="B4997">
        <v>3652</v>
      </c>
      <c r="C4997" t="str">
        <f>VLOOKUP($B4997,Hosts!$A:$M,10,0)</f>
        <v>Within an hour</v>
      </c>
      <c r="D4997" s="70">
        <f>VLOOKUP($B4997,Hosts!$A:$M,11,0)</f>
        <v>1</v>
      </c>
      <c r="E4997" s="70">
        <f>VLOOKUP($B4997,Hosts!$A:$M,12,0)</f>
        <v>0.96</v>
      </c>
      <c r="F4997" t="str">
        <f>VLOOKUP($B4997,Hosts!$A:$M,13,0)</f>
        <v>No</v>
      </c>
      <c r="G4997" t="str">
        <f>INDEX(Hosts!$A:$M, MATCH(Places!$B4997,Hosts!$A:$A,0), MATCH(Places!G$1,Hosts!$A$1:$M$1,0))</f>
        <v>Within an hour</v>
      </c>
      <c r="H4997" s="70">
        <f>INDEX(Hosts!$A:$M, MATCH(Places!$B4997,Hosts!$A:$A,0), MATCH(Places!H$1,Hosts!$A$1:$M$1,0))</f>
        <v>1</v>
      </c>
      <c r="I4997" s="70">
        <f>INDEX(Hosts!$A:$M, MATCH(Places!$B4997,Hosts!$A:$A,0), MATCH(Places!I$1,Hosts!$A$1:$M$1,0))</f>
        <v>0.96</v>
      </c>
      <c r="J4997" t="str">
        <f>INDEX(Hosts!$A:$M, MATCH(Places!$B4997,Hosts!$A:$A,0), MATCH(Places!J$1,Hosts!$A$1:$M$1,0))</f>
        <v>No</v>
      </c>
      <c r="K4997">
        <v>22</v>
      </c>
      <c r="L4997" t="str">
        <f>VLOOKUP($K4997,Neighborhoods!$A:$C,2,0)</f>
        <v>Queens</v>
      </c>
      <c r="M4997" t="str">
        <f>VLOOKUP($K4997,Neighborhoods!$A:$C,3,0)</f>
        <v>Flushing</v>
      </c>
      <c r="N4997" t="str">
        <f>INDEX(Neighborhoods!$A:$C, MATCH(Places!$K4997,Neighborhoods!$A:$A,0), MATCH(Places!N$1,Neighborhoods!$A$1:$C$1,0))</f>
        <v>Queens</v>
      </c>
      <c r="O4997" t="str">
        <f>INDEX(Neighborhoods!$A:$C, MATCH(Places!$K4997,Neighborhoods!$A:$A,0), MATCH(Places!O$1,Neighborhoods!$A$1:$C$1,0))</f>
        <v>Flushing</v>
      </c>
      <c r="P4997" t="s">
        <v>1</v>
      </c>
      <c r="Q4997" t="str">
        <f t="shared" si="312"/>
        <v>Yes</v>
      </c>
      <c r="R4997">
        <v>2</v>
      </c>
      <c r="S4997" t="str">
        <f t="shared" si="313"/>
        <v>Small</v>
      </c>
      <c r="T4997" s="50">
        <v>55</v>
      </c>
      <c r="U4997" s="70">
        <f t="shared" si="314"/>
        <v>0.03</v>
      </c>
      <c r="V4997" s="52">
        <v>5</v>
      </c>
      <c r="W4997" s="52" t="str" cm="1">
        <f t="array" ref="W4997">_xlfn.SWITCH(ROUND(V4997,0),5,"Excellent",4,"Good",3,"Ok","Bad")</f>
        <v>Excellent</v>
      </c>
      <c r="X4997">
        <v>16</v>
      </c>
      <c r="Y4997" t="str">
        <f t="shared" si="315"/>
        <v>No</v>
      </c>
      <c r="Z4997" s="68">
        <v>43648</v>
      </c>
      <c r="AA4997" s="68">
        <v>43792</v>
      </c>
      <c r="AB4997">
        <v>165</v>
      </c>
      <c r="AC4997" t="s">
        <v>15616</v>
      </c>
    </row>
    <row r="4998" spans="1:29" x14ac:dyDescent="0.3">
      <c r="A4998" t="s">
        <v>14897</v>
      </c>
      <c r="B4998">
        <v>3652</v>
      </c>
      <c r="C4998" t="str">
        <f>VLOOKUP($B4998,Hosts!$A:$M,10,0)</f>
        <v>Within an hour</v>
      </c>
      <c r="D4998" s="70">
        <f>VLOOKUP($B4998,Hosts!$A:$M,11,0)</f>
        <v>1</v>
      </c>
      <c r="E4998" s="70">
        <f>VLOOKUP($B4998,Hosts!$A:$M,12,0)</f>
        <v>0.96</v>
      </c>
      <c r="F4998" t="str">
        <f>VLOOKUP($B4998,Hosts!$A:$M,13,0)</f>
        <v>No</v>
      </c>
      <c r="G4998" t="str">
        <f>INDEX(Hosts!$A:$M, MATCH(Places!$B4998,Hosts!$A:$A,0), MATCH(Places!G$1,Hosts!$A$1:$M$1,0))</f>
        <v>Within an hour</v>
      </c>
      <c r="H4998" s="70">
        <f>INDEX(Hosts!$A:$M, MATCH(Places!$B4998,Hosts!$A:$A,0), MATCH(Places!H$1,Hosts!$A$1:$M$1,0))</f>
        <v>1</v>
      </c>
      <c r="I4998" s="70">
        <f>INDEX(Hosts!$A:$M, MATCH(Places!$B4998,Hosts!$A:$A,0), MATCH(Places!I$1,Hosts!$A$1:$M$1,0))</f>
        <v>0.96</v>
      </c>
      <c r="J4998" t="str">
        <f>INDEX(Hosts!$A:$M, MATCH(Places!$B4998,Hosts!$A:$A,0), MATCH(Places!J$1,Hosts!$A$1:$M$1,0))</f>
        <v>No</v>
      </c>
      <c r="K4998">
        <v>22</v>
      </c>
      <c r="L4998" t="str">
        <f>VLOOKUP($K4998,Neighborhoods!$A:$C,2,0)</f>
        <v>Queens</v>
      </c>
      <c r="M4998" t="str">
        <f>VLOOKUP($K4998,Neighborhoods!$A:$C,3,0)</f>
        <v>Flushing</v>
      </c>
      <c r="N4998" t="str">
        <f>INDEX(Neighborhoods!$A:$C, MATCH(Places!$K4998,Neighborhoods!$A:$A,0), MATCH(Places!N$1,Neighborhoods!$A$1:$C$1,0))</f>
        <v>Queens</v>
      </c>
      <c r="O4998" t="str">
        <f>INDEX(Neighborhoods!$A:$C, MATCH(Places!$K4998,Neighborhoods!$A:$A,0), MATCH(Places!O$1,Neighborhoods!$A$1:$C$1,0))</f>
        <v>Flushing</v>
      </c>
      <c r="P4998" t="s">
        <v>1</v>
      </c>
      <c r="Q4998" t="str">
        <f t="shared" si="312"/>
        <v>Yes</v>
      </c>
      <c r="R4998">
        <v>2</v>
      </c>
      <c r="S4998" t="str">
        <f t="shared" si="313"/>
        <v>Small</v>
      </c>
      <c r="T4998" s="50">
        <v>55</v>
      </c>
      <c r="U4998" s="70">
        <f t="shared" si="314"/>
        <v>0.03</v>
      </c>
      <c r="V4998" s="52">
        <v>4.87</v>
      </c>
      <c r="W4998" s="52" t="str" cm="1">
        <f t="array" ref="W4998">_xlfn.SWITCH(ROUND(V4998,0),5,"Excellent",4,"Good",3,"Ok","Bad")</f>
        <v>Excellent</v>
      </c>
      <c r="X4998">
        <v>15</v>
      </c>
      <c r="Y4998" t="str">
        <f t="shared" si="315"/>
        <v>No</v>
      </c>
      <c r="Z4998" s="68">
        <v>43652</v>
      </c>
      <c r="AA4998" s="68">
        <v>43813</v>
      </c>
      <c r="AB4998">
        <v>165</v>
      </c>
      <c r="AC4998" t="s">
        <v>15616</v>
      </c>
    </row>
    <row r="4999" spans="1:29" x14ac:dyDescent="0.3">
      <c r="A4999" t="s">
        <v>3477</v>
      </c>
      <c r="B4999">
        <v>1197</v>
      </c>
      <c r="C4999" t="str">
        <f>VLOOKUP($B4999,Hosts!$A:$M,10,0)</f>
        <v>Within an hour</v>
      </c>
      <c r="D4999" s="70">
        <f>VLOOKUP($B4999,Hosts!$A:$M,11,0)</f>
        <v>1</v>
      </c>
      <c r="E4999" s="70">
        <f>VLOOKUP($B4999,Hosts!$A:$M,12,0)</f>
        <v>0.82</v>
      </c>
      <c r="F4999" t="str">
        <f>VLOOKUP($B4999,Hosts!$A:$M,13,0)</f>
        <v>Yes</v>
      </c>
      <c r="G4999" t="str">
        <f>INDEX(Hosts!$A:$M, MATCH(Places!$B4999,Hosts!$A:$A,0), MATCH(Places!G$1,Hosts!$A$1:$M$1,0))</f>
        <v>Within an hour</v>
      </c>
      <c r="H4999" s="70">
        <f>INDEX(Hosts!$A:$M, MATCH(Places!$B4999,Hosts!$A:$A,0), MATCH(Places!H$1,Hosts!$A$1:$M$1,0))</f>
        <v>1</v>
      </c>
      <c r="I4999" s="70">
        <f>INDEX(Hosts!$A:$M, MATCH(Places!$B4999,Hosts!$A:$A,0), MATCH(Places!I$1,Hosts!$A$1:$M$1,0))</f>
        <v>0.82</v>
      </c>
      <c r="J4999" t="str">
        <f>INDEX(Hosts!$A:$M, MATCH(Places!$B4999,Hosts!$A:$A,0), MATCH(Places!J$1,Hosts!$A$1:$M$1,0))</f>
        <v>Yes</v>
      </c>
      <c r="K4999">
        <v>12</v>
      </c>
      <c r="L4999" t="str">
        <f>VLOOKUP($K4999,Neighborhoods!$A:$C,2,0)</f>
        <v>Brooklyn</v>
      </c>
      <c r="M4999" t="str">
        <f>VLOOKUP($K4999,Neighborhoods!$A:$C,3,0)</f>
        <v>Williamsburg</v>
      </c>
      <c r="N4999" t="str">
        <f>INDEX(Neighborhoods!$A:$C, MATCH(Places!$K4999,Neighborhoods!$A:$A,0), MATCH(Places!N$1,Neighborhoods!$A$1:$C$1,0))</f>
        <v>Brooklyn</v>
      </c>
      <c r="O4999" t="str">
        <f>INDEX(Neighborhoods!$A:$C, MATCH(Places!$K4999,Neighborhoods!$A:$A,0), MATCH(Places!O$1,Neighborhoods!$A$1:$C$1,0))</f>
        <v>Williamsburg</v>
      </c>
      <c r="P4999" t="s">
        <v>11822</v>
      </c>
      <c r="Q4999" t="str">
        <f t="shared" si="312"/>
        <v>No</v>
      </c>
      <c r="R4999">
        <v>4</v>
      </c>
      <c r="S4999" t="str">
        <f t="shared" si="313"/>
        <v>Medium</v>
      </c>
      <c r="T4999" s="50">
        <v>695</v>
      </c>
      <c r="U4999" s="70">
        <f t="shared" si="314"/>
        <v>0.05</v>
      </c>
      <c r="V4999" s="52">
        <v>5</v>
      </c>
      <c r="W4999" s="52" t="str" cm="1">
        <f t="array" ref="W4999">_xlfn.SWITCH(ROUND(V4999,0),5,"Excellent",4,"Good",3,"Ok","Bad")</f>
        <v>Excellent</v>
      </c>
      <c r="X4999">
        <v>13</v>
      </c>
      <c r="Y4999" t="str">
        <f t="shared" si="315"/>
        <v>No</v>
      </c>
      <c r="Z4999" s="68">
        <v>43668</v>
      </c>
      <c r="AA4999" s="68">
        <v>43854</v>
      </c>
      <c r="AB4999">
        <v>0</v>
      </c>
      <c r="AC4999" t="s">
        <v>15615</v>
      </c>
    </row>
    <row r="5000" spans="1:29" x14ac:dyDescent="0.3">
      <c r="A5000" t="s">
        <v>3478</v>
      </c>
      <c r="B5000">
        <v>3916</v>
      </c>
      <c r="C5000" t="str">
        <f>VLOOKUP($B5000,Hosts!$A:$M,10,0)</f>
        <v>Within an hour</v>
      </c>
      <c r="D5000" s="70">
        <f>VLOOKUP($B5000,Hosts!$A:$M,11,0)</f>
        <v>1</v>
      </c>
      <c r="E5000" s="70">
        <f>VLOOKUP($B5000,Hosts!$A:$M,12,0)</f>
        <v>0.95</v>
      </c>
      <c r="F5000" t="str">
        <f>VLOOKUP($B5000,Hosts!$A:$M,13,0)</f>
        <v>No</v>
      </c>
      <c r="G5000" t="str">
        <f>INDEX(Hosts!$A:$M, MATCH(Places!$B5000,Hosts!$A:$A,0), MATCH(Places!G$1,Hosts!$A$1:$M$1,0))</f>
        <v>Within an hour</v>
      </c>
      <c r="H5000" s="70">
        <f>INDEX(Hosts!$A:$M, MATCH(Places!$B5000,Hosts!$A:$A,0), MATCH(Places!H$1,Hosts!$A$1:$M$1,0))</f>
        <v>1</v>
      </c>
      <c r="I5000" s="70">
        <f>INDEX(Hosts!$A:$M, MATCH(Places!$B5000,Hosts!$A:$A,0), MATCH(Places!I$1,Hosts!$A$1:$M$1,0))</f>
        <v>0.95</v>
      </c>
      <c r="J5000" t="str">
        <f>INDEX(Hosts!$A:$M, MATCH(Places!$B5000,Hosts!$A:$A,0), MATCH(Places!J$1,Hosts!$A$1:$M$1,0))</f>
        <v>No</v>
      </c>
      <c r="K5000">
        <v>12</v>
      </c>
      <c r="L5000" t="str">
        <f>VLOOKUP($K5000,Neighborhoods!$A:$C,2,0)</f>
        <v>Brooklyn</v>
      </c>
      <c r="M5000" t="str">
        <f>VLOOKUP($K5000,Neighborhoods!$A:$C,3,0)</f>
        <v>Williamsburg</v>
      </c>
      <c r="N5000" t="str">
        <f>INDEX(Neighborhoods!$A:$C, MATCH(Places!$K5000,Neighborhoods!$A:$A,0), MATCH(Places!N$1,Neighborhoods!$A$1:$C$1,0))</f>
        <v>Brooklyn</v>
      </c>
      <c r="O5000" t="str">
        <f>INDEX(Neighborhoods!$A:$C, MATCH(Places!$K5000,Neighborhoods!$A:$A,0), MATCH(Places!O$1,Neighborhoods!$A$1:$C$1,0))</f>
        <v>Williamsburg</v>
      </c>
      <c r="P5000" t="s">
        <v>11822</v>
      </c>
      <c r="Q5000" t="str">
        <f t="shared" si="312"/>
        <v>No</v>
      </c>
      <c r="R5000">
        <v>6</v>
      </c>
      <c r="S5000" t="str">
        <f t="shared" si="313"/>
        <v>Large</v>
      </c>
      <c r="T5000" s="50">
        <v>66</v>
      </c>
      <c r="U5000" s="70">
        <f t="shared" si="314"/>
        <v>0.03</v>
      </c>
      <c r="V5000" s="52">
        <v>4.88</v>
      </c>
      <c r="W5000" s="52" t="str" cm="1">
        <f t="array" ref="W5000">_xlfn.SWITCH(ROUND(V5000,0),5,"Excellent",4,"Good",3,"Ok","Bad")</f>
        <v>Excellent</v>
      </c>
      <c r="X5000">
        <v>49</v>
      </c>
      <c r="Y5000" t="str">
        <f t="shared" si="315"/>
        <v>No</v>
      </c>
      <c r="Z5000" s="68">
        <v>43646</v>
      </c>
      <c r="AA5000" s="68">
        <v>44024</v>
      </c>
      <c r="AB5000">
        <v>38</v>
      </c>
      <c r="AC5000" t="s">
        <v>15615</v>
      </c>
    </row>
    <row r="5001" spans="1:29" x14ac:dyDescent="0.3">
      <c r="A5001" t="s">
        <v>14473</v>
      </c>
      <c r="B5001">
        <v>3930</v>
      </c>
      <c r="C5001" t="str">
        <f>VLOOKUP($B5001,Hosts!$A:$M,10,0)</f>
        <v>Within a day</v>
      </c>
      <c r="D5001" s="70">
        <f>VLOOKUP($B5001,Hosts!$A:$M,11,0)</f>
        <v>1</v>
      </c>
      <c r="E5001" s="70">
        <f>VLOOKUP($B5001,Hosts!$A:$M,12,0)</f>
        <v>0.98</v>
      </c>
      <c r="F5001" t="str">
        <f>VLOOKUP($B5001,Hosts!$A:$M,13,0)</f>
        <v>Yes</v>
      </c>
      <c r="G5001" t="str">
        <f>INDEX(Hosts!$A:$M, MATCH(Places!$B5001,Hosts!$A:$A,0), MATCH(Places!G$1,Hosts!$A$1:$M$1,0))</f>
        <v>Within a day</v>
      </c>
      <c r="H5001" s="70">
        <f>INDEX(Hosts!$A:$M, MATCH(Places!$B5001,Hosts!$A:$A,0), MATCH(Places!H$1,Hosts!$A$1:$M$1,0))</f>
        <v>1</v>
      </c>
      <c r="I5001" s="70">
        <f>INDEX(Hosts!$A:$M, MATCH(Places!$B5001,Hosts!$A:$A,0), MATCH(Places!I$1,Hosts!$A$1:$M$1,0))</f>
        <v>0.98</v>
      </c>
      <c r="J5001" t="str">
        <f>INDEX(Hosts!$A:$M, MATCH(Places!$B5001,Hosts!$A:$A,0), MATCH(Places!J$1,Hosts!$A$1:$M$1,0))</f>
        <v>Yes</v>
      </c>
      <c r="K5001">
        <v>8</v>
      </c>
      <c r="L5001" t="str">
        <f>VLOOKUP($K5001,Neighborhoods!$A:$C,2,0)</f>
        <v>Brooklyn</v>
      </c>
      <c r="M5001" t="str">
        <f>VLOOKUP($K5001,Neighborhoods!$A:$C,3,0)</f>
        <v>Bushwick</v>
      </c>
      <c r="N5001" t="str">
        <f>INDEX(Neighborhoods!$A:$C, MATCH(Places!$K5001,Neighborhoods!$A:$A,0), MATCH(Places!N$1,Neighborhoods!$A$1:$C$1,0))</f>
        <v>Brooklyn</v>
      </c>
      <c r="O5001" t="str">
        <f>INDEX(Neighborhoods!$A:$C, MATCH(Places!$K5001,Neighborhoods!$A:$A,0), MATCH(Places!O$1,Neighborhoods!$A$1:$C$1,0))</f>
        <v>Bushwick</v>
      </c>
      <c r="P5001" t="s">
        <v>11822</v>
      </c>
      <c r="Q5001" t="str">
        <f t="shared" si="312"/>
        <v>No</v>
      </c>
      <c r="R5001">
        <v>8</v>
      </c>
      <c r="S5001" t="str">
        <f t="shared" si="313"/>
        <v>Large</v>
      </c>
      <c r="T5001" s="50">
        <v>186</v>
      </c>
      <c r="U5001" s="70">
        <f t="shared" si="314"/>
        <v>0.03</v>
      </c>
      <c r="V5001" s="52">
        <v>5</v>
      </c>
      <c r="W5001" s="52" t="str" cm="1">
        <f t="array" ref="W5001">_xlfn.SWITCH(ROUND(V5001,0),5,"Excellent",4,"Good",3,"Ok","Bad")</f>
        <v>Excellent</v>
      </c>
      <c r="X5001">
        <v>39</v>
      </c>
      <c r="Y5001" t="str">
        <f t="shared" si="315"/>
        <v>No</v>
      </c>
      <c r="Z5001" s="68">
        <v>43655</v>
      </c>
      <c r="AA5001" s="68">
        <v>44019</v>
      </c>
      <c r="AB5001">
        <v>221</v>
      </c>
      <c r="AC5001" t="s">
        <v>15615</v>
      </c>
    </row>
    <row r="5002" spans="1:29" x14ac:dyDescent="0.3">
      <c r="A5002" t="s">
        <v>3479</v>
      </c>
      <c r="B5002">
        <v>1456</v>
      </c>
      <c r="C5002" t="str">
        <f>VLOOKUP($B5002,Hosts!$A:$M,10,0)</f>
        <v>Within an hour</v>
      </c>
      <c r="D5002" s="70">
        <f>VLOOKUP($B5002,Hosts!$A:$M,11,0)</f>
        <v>0.9</v>
      </c>
      <c r="E5002" s="70">
        <f>VLOOKUP($B5002,Hosts!$A:$M,12,0)</f>
        <v>1</v>
      </c>
      <c r="F5002" t="str">
        <f>VLOOKUP($B5002,Hosts!$A:$M,13,0)</f>
        <v>No</v>
      </c>
      <c r="G5002" t="str">
        <f>INDEX(Hosts!$A:$M, MATCH(Places!$B5002,Hosts!$A:$A,0), MATCH(Places!G$1,Hosts!$A$1:$M$1,0))</f>
        <v>Within an hour</v>
      </c>
      <c r="H5002" s="70">
        <f>INDEX(Hosts!$A:$M, MATCH(Places!$B5002,Hosts!$A:$A,0), MATCH(Places!H$1,Hosts!$A$1:$M$1,0))</f>
        <v>0.9</v>
      </c>
      <c r="I5002" s="70">
        <f>INDEX(Hosts!$A:$M, MATCH(Places!$B5002,Hosts!$A:$A,0), MATCH(Places!I$1,Hosts!$A$1:$M$1,0))</f>
        <v>1</v>
      </c>
      <c r="J5002" t="str">
        <f>INDEX(Hosts!$A:$M, MATCH(Places!$B5002,Hosts!$A:$A,0), MATCH(Places!J$1,Hosts!$A$1:$M$1,0))</f>
        <v>No</v>
      </c>
      <c r="K5002">
        <v>18</v>
      </c>
      <c r="L5002" t="str">
        <f>VLOOKUP($K5002,Neighborhoods!$A:$C,2,0)</f>
        <v>Manhattan</v>
      </c>
      <c r="M5002" t="str">
        <f>VLOOKUP($K5002,Neighborhoods!$A:$C,3,0)</f>
        <v>Midtown</v>
      </c>
      <c r="N5002" t="str">
        <f>INDEX(Neighborhoods!$A:$C, MATCH(Places!$K5002,Neighborhoods!$A:$A,0), MATCH(Places!N$1,Neighborhoods!$A$1:$C$1,0))</f>
        <v>Manhattan</v>
      </c>
      <c r="O5002" t="str">
        <f>INDEX(Neighborhoods!$A:$C, MATCH(Places!$K5002,Neighborhoods!$A:$A,0), MATCH(Places!O$1,Neighborhoods!$A$1:$C$1,0))</f>
        <v>Midtown</v>
      </c>
      <c r="P5002" t="s">
        <v>1</v>
      </c>
      <c r="Q5002" t="str">
        <f t="shared" si="312"/>
        <v>Yes</v>
      </c>
      <c r="R5002">
        <v>2</v>
      </c>
      <c r="S5002" t="str">
        <f t="shared" si="313"/>
        <v>Small</v>
      </c>
      <c r="T5002" s="50">
        <v>75</v>
      </c>
      <c r="U5002" s="70">
        <f t="shared" si="314"/>
        <v>0.03</v>
      </c>
      <c r="V5002" s="52">
        <v>4.75</v>
      </c>
      <c r="W5002" s="52" t="str" cm="1">
        <f t="array" ref="W5002">_xlfn.SWITCH(ROUND(V5002,0),5,"Excellent",4,"Good",3,"Ok","Bad")</f>
        <v>Excellent</v>
      </c>
      <c r="X5002">
        <v>36</v>
      </c>
      <c r="Y5002" t="str">
        <f t="shared" si="315"/>
        <v>No</v>
      </c>
      <c r="Z5002" s="68">
        <v>43647</v>
      </c>
      <c r="AA5002" s="68">
        <v>44025</v>
      </c>
      <c r="AB5002">
        <v>55</v>
      </c>
      <c r="AC5002" t="s">
        <v>15616</v>
      </c>
    </row>
    <row r="5003" spans="1:29" x14ac:dyDescent="0.3">
      <c r="A5003" t="s">
        <v>13368</v>
      </c>
      <c r="B5003">
        <v>3906</v>
      </c>
      <c r="C5003" t="str">
        <f>VLOOKUP($B5003,Hosts!$A:$M,10,0)</f>
        <v>Within a few hours</v>
      </c>
      <c r="D5003" s="70">
        <f>VLOOKUP($B5003,Hosts!$A:$M,11,0)</f>
        <v>1</v>
      </c>
      <c r="E5003" s="70">
        <f>VLOOKUP($B5003,Hosts!$A:$M,12,0)</f>
        <v>1</v>
      </c>
      <c r="F5003" t="str">
        <f>VLOOKUP($B5003,Hosts!$A:$M,13,0)</f>
        <v>No</v>
      </c>
      <c r="G5003" t="str">
        <f>INDEX(Hosts!$A:$M, MATCH(Places!$B5003,Hosts!$A:$A,0), MATCH(Places!G$1,Hosts!$A$1:$M$1,0))</f>
        <v>Within a few hours</v>
      </c>
      <c r="H5003" s="70">
        <f>INDEX(Hosts!$A:$M, MATCH(Places!$B5003,Hosts!$A:$A,0), MATCH(Places!H$1,Hosts!$A$1:$M$1,0))</f>
        <v>1</v>
      </c>
      <c r="I5003" s="70">
        <f>INDEX(Hosts!$A:$M, MATCH(Places!$B5003,Hosts!$A:$A,0), MATCH(Places!I$1,Hosts!$A$1:$M$1,0))</f>
        <v>1</v>
      </c>
      <c r="J5003" t="str">
        <f>INDEX(Hosts!$A:$M, MATCH(Places!$B5003,Hosts!$A:$A,0), MATCH(Places!J$1,Hosts!$A$1:$M$1,0))</f>
        <v>No</v>
      </c>
      <c r="K5003">
        <v>8</v>
      </c>
      <c r="L5003" t="str">
        <f>VLOOKUP($K5003,Neighborhoods!$A:$C,2,0)</f>
        <v>Brooklyn</v>
      </c>
      <c r="M5003" t="str">
        <f>VLOOKUP($K5003,Neighborhoods!$A:$C,3,0)</f>
        <v>Bushwick</v>
      </c>
      <c r="N5003" t="str">
        <f>INDEX(Neighborhoods!$A:$C, MATCH(Places!$K5003,Neighborhoods!$A:$A,0), MATCH(Places!N$1,Neighborhoods!$A$1:$C$1,0))</f>
        <v>Brooklyn</v>
      </c>
      <c r="O5003" t="str">
        <f>INDEX(Neighborhoods!$A:$C, MATCH(Places!$K5003,Neighborhoods!$A:$A,0), MATCH(Places!O$1,Neighborhoods!$A$1:$C$1,0))</f>
        <v>Bushwick</v>
      </c>
      <c r="P5003" t="s">
        <v>1</v>
      </c>
      <c r="Q5003" t="str">
        <f t="shared" si="312"/>
        <v>Yes</v>
      </c>
      <c r="R5003">
        <v>2</v>
      </c>
      <c r="S5003" t="str">
        <f t="shared" si="313"/>
        <v>Small</v>
      </c>
      <c r="T5003" s="50">
        <v>69</v>
      </c>
      <c r="U5003" s="70">
        <f t="shared" si="314"/>
        <v>0.03</v>
      </c>
      <c r="V5003" s="52">
        <v>4.82</v>
      </c>
      <c r="W5003" s="52" t="str" cm="1">
        <f t="array" ref="W5003">_xlfn.SWITCH(ROUND(V5003,0),5,"Excellent",4,"Good",3,"Ok","Bad")</f>
        <v>Excellent</v>
      </c>
      <c r="X5003">
        <v>39</v>
      </c>
      <c r="Y5003" t="str">
        <f t="shared" si="315"/>
        <v>No</v>
      </c>
      <c r="Z5003" s="68">
        <v>43646</v>
      </c>
      <c r="AA5003" s="68">
        <v>43911</v>
      </c>
      <c r="AB5003">
        <v>0</v>
      </c>
      <c r="AC5003" t="s">
        <v>15616</v>
      </c>
    </row>
    <row r="5004" spans="1:29" x14ac:dyDescent="0.3">
      <c r="A5004" t="s">
        <v>3480</v>
      </c>
      <c r="B5004">
        <v>2196</v>
      </c>
      <c r="C5004" t="str">
        <f>VLOOKUP($B5004,Hosts!$A:$M,10,0)</f>
        <v>Within a few hours</v>
      </c>
      <c r="D5004" s="70">
        <f>VLOOKUP($B5004,Hosts!$A:$M,11,0)</f>
        <v>1</v>
      </c>
      <c r="E5004" s="70">
        <f>VLOOKUP($B5004,Hosts!$A:$M,12,0)</f>
        <v>0.93</v>
      </c>
      <c r="F5004" t="str">
        <f>VLOOKUP($B5004,Hosts!$A:$M,13,0)</f>
        <v>No</v>
      </c>
      <c r="G5004" t="str">
        <f>INDEX(Hosts!$A:$M, MATCH(Places!$B5004,Hosts!$A:$A,0), MATCH(Places!G$1,Hosts!$A$1:$M$1,0))</f>
        <v>Within a few hours</v>
      </c>
      <c r="H5004" s="70">
        <f>INDEX(Hosts!$A:$M, MATCH(Places!$B5004,Hosts!$A:$A,0), MATCH(Places!H$1,Hosts!$A$1:$M$1,0))</f>
        <v>1</v>
      </c>
      <c r="I5004" s="70">
        <f>INDEX(Hosts!$A:$M, MATCH(Places!$B5004,Hosts!$A:$A,0), MATCH(Places!I$1,Hosts!$A$1:$M$1,0))</f>
        <v>0.93</v>
      </c>
      <c r="J5004" t="str">
        <f>INDEX(Hosts!$A:$M, MATCH(Places!$B5004,Hosts!$A:$A,0), MATCH(Places!J$1,Hosts!$A$1:$M$1,0))</f>
        <v>No</v>
      </c>
      <c r="K5004">
        <v>22</v>
      </c>
      <c r="L5004" t="str">
        <f>VLOOKUP($K5004,Neighborhoods!$A:$C,2,0)</f>
        <v>Queens</v>
      </c>
      <c r="M5004" t="str">
        <f>VLOOKUP($K5004,Neighborhoods!$A:$C,3,0)</f>
        <v>Flushing</v>
      </c>
      <c r="N5004" t="str">
        <f>INDEX(Neighborhoods!$A:$C, MATCH(Places!$K5004,Neighborhoods!$A:$A,0), MATCH(Places!N$1,Neighborhoods!$A$1:$C$1,0))</f>
        <v>Queens</v>
      </c>
      <c r="O5004" t="str">
        <f>INDEX(Neighborhoods!$A:$C, MATCH(Places!$K5004,Neighborhoods!$A:$A,0), MATCH(Places!O$1,Neighborhoods!$A$1:$C$1,0))</f>
        <v>Flushing</v>
      </c>
      <c r="P5004" t="s">
        <v>16</v>
      </c>
      <c r="Q5004" t="str">
        <f t="shared" si="312"/>
        <v>Yes</v>
      </c>
      <c r="R5004">
        <v>1</v>
      </c>
      <c r="S5004" t="str">
        <f t="shared" si="313"/>
        <v>Small</v>
      </c>
      <c r="T5004" s="50">
        <v>25</v>
      </c>
      <c r="U5004" s="70">
        <f t="shared" si="314"/>
        <v>0.03</v>
      </c>
      <c r="V5004" s="52">
        <v>4.8099999999999996</v>
      </c>
      <c r="W5004" s="52" t="str" cm="1">
        <f t="array" ref="W5004">_xlfn.SWITCH(ROUND(V5004,0),5,"Excellent",4,"Good",3,"Ok","Bad")</f>
        <v>Excellent</v>
      </c>
      <c r="X5004">
        <v>31</v>
      </c>
      <c r="Y5004" t="str">
        <f t="shared" si="315"/>
        <v>No</v>
      </c>
      <c r="Z5004" s="68">
        <v>43646</v>
      </c>
      <c r="AA5004" s="68">
        <v>44036</v>
      </c>
      <c r="AB5004">
        <v>75</v>
      </c>
      <c r="AC5004" t="s">
        <v>15615</v>
      </c>
    </row>
    <row r="5005" spans="1:29" x14ac:dyDescent="0.3">
      <c r="A5005" t="s">
        <v>15123</v>
      </c>
      <c r="B5005">
        <v>1522</v>
      </c>
      <c r="C5005" t="str">
        <f>VLOOKUP($B5005,Hosts!$A:$M,10,0)</f>
        <v>Within a day</v>
      </c>
      <c r="D5005" s="70">
        <f>VLOOKUP($B5005,Hosts!$A:$M,11,0)</f>
        <v>0.8</v>
      </c>
      <c r="E5005" s="70">
        <f>VLOOKUP($B5005,Hosts!$A:$M,12,0)</f>
        <v>0.67</v>
      </c>
      <c r="F5005" t="str">
        <f>VLOOKUP($B5005,Hosts!$A:$M,13,0)</f>
        <v>No</v>
      </c>
      <c r="G5005" t="str">
        <f>INDEX(Hosts!$A:$M, MATCH(Places!$B5005,Hosts!$A:$A,0), MATCH(Places!G$1,Hosts!$A$1:$M$1,0))</f>
        <v>Within a day</v>
      </c>
      <c r="H5005" s="70">
        <f>INDEX(Hosts!$A:$M, MATCH(Places!$B5005,Hosts!$A:$A,0), MATCH(Places!H$1,Hosts!$A$1:$M$1,0))</f>
        <v>0.8</v>
      </c>
      <c r="I5005" s="70">
        <f>INDEX(Hosts!$A:$M, MATCH(Places!$B5005,Hosts!$A:$A,0), MATCH(Places!I$1,Hosts!$A$1:$M$1,0))</f>
        <v>0.67</v>
      </c>
      <c r="J5005" t="str">
        <f>INDEX(Hosts!$A:$M, MATCH(Places!$B5005,Hosts!$A:$A,0), MATCH(Places!J$1,Hosts!$A$1:$M$1,0))</f>
        <v>No</v>
      </c>
      <c r="K5005">
        <v>20</v>
      </c>
      <c r="L5005" t="str">
        <f>VLOOKUP($K5005,Neighborhoods!$A:$C,2,0)</f>
        <v>Manhattan</v>
      </c>
      <c r="M5005" t="str">
        <f>VLOOKUP($K5005,Neighborhoods!$A:$C,3,0)</f>
        <v>Upper West Side</v>
      </c>
      <c r="N5005" t="str">
        <f>INDEX(Neighborhoods!$A:$C, MATCH(Places!$K5005,Neighborhoods!$A:$A,0), MATCH(Places!N$1,Neighborhoods!$A$1:$C$1,0))</f>
        <v>Manhattan</v>
      </c>
      <c r="O5005" t="str">
        <f>INDEX(Neighborhoods!$A:$C, MATCH(Places!$K5005,Neighborhoods!$A:$A,0), MATCH(Places!O$1,Neighborhoods!$A$1:$C$1,0))</f>
        <v>Upper West Side</v>
      </c>
      <c r="P5005" t="s">
        <v>11822</v>
      </c>
      <c r="Q5005" t="str">
        <f t="shared" si="312"/>
        <v>No</v>
      </c>
      <c r="R5005">
        <v>4</v>
      </c>
      <c r="S5005" t="str">
        <f t="shared" si="313"/>
        <v>Medium</v>
      </c>
      <c r="T5005" s="50">
        <v>130</v>
      </c>
      <c r="U5005" s="70">
        <f t="shared" si="314"/>
        <v>0.03</v>
      </c>
      <c r="V5005" s="52">
        <v>4.5999999999999996</v>
      </c>
      <c r="W5005" s="52" t="str" cm="1">
        <f t="array" ref="W5005">_xlfn.SWITCH(ROUND(V5005,0),5,"Excellent",4,"Good",3,"Ok","Bad")</f>
        <v>Excellent</v>
      </c>
      <c r="X5005">
        <v>5</v>
      </c>
      <c r="Y5005" t="str">
        <f t="shared" si="315"/>
        <v>No</v>
      </c>
      <c r="Z5005" s="68">
        <v>43672</v>
      </c>
      <c r="AA5005" s="68">
        <v>44039</v>
      </c>
      <c r="AB5005">
        <v>259</v>
      </c>
      <c r="AC5005" t="s">
        <v>15615</v>
      </c>
    </row>
    <row r="5006" spans="1:29" x14ac:dyDescent="0.3">
      <c r="A5006" t="s">
        <v>3481</v>
      </c>
      <c r="B5006">
        <v>1235</v>
      </c>
      <c r="C5006" t="str">
        <f>VLOOKUP($B5006,Hosts!$A:$M,10,0)</f>
        <v>Within a day</v>
      </c>
      <c r="D5006" s="70">
        <f>VLOOKUP($B5006,Hosts!$A:$M,11,0)</f>
        <v>0.5</v>
      </c>
      <c r="E5006" s="70">
        <f>VLOOKUP($B5006,Hosts!$A:$M,12,0)</f>
        <v>1</v>
      </c>
      <c r="F5006" t="str">
        <f>VLOOKUP($B5006,Hosts!$A:$M,13,0)</f>
        <v>No</v>
      </c>
      <c r="G5006" t="str">
        <f>INDEX(Hosts!$A:$M, MATCH(Places!$B5006,Hosts!$A:$A,0), MATCH(Places!G$1,Hosts!$A$1:$M$1,0))</f>
        <v>Within a day</v>
      </c>
      <c r="H5006" s="70">
        <f>INDEX(Hosts!$A:$M, MATCH(Places!$B5006,Hosts!$A:$A,0), MATCH(Places!H$1,Hosts!$A$1:$M$1,0))</f>
        <v>0.5</v>
      </c>
      <c r="I5006" s="70">
        <f>INDEX(Hosts!$A:$M, MATCH(Places!$B5006,Hosts!$A:$A,0), MATCH(Places!I$1,Hosts!$A$1:$M$1,0))</f>
        <v>1</v>
      </c>
      <c r="J5006" t="str">
        <f>INDEX(Hosts!$A:$M, MATCH(Places!$B5006,Hosts!$A:$A,0), MATCH(Places!J$1,Hosts!$A$1:$M$1,0))</f>
        <v>No</v>
      </c>
      <c r="K5006">
        <v>17</v>
      </c>
      <c r="L5006" t="str">
        <f>VLOOKUP($K5006,Neighborhoods!$A:$C,2,0)</f>
        <v>Manhattan</v>
      </c>
      <c r="M5006" t="str">
        <f>VLOOKUP($K5006,Neighborhoods!$A:$C,3,0)</f>
        <v>Hell's Kitchen</v>
      </c>
      <c r="N5006" t="str">
        <f>INDEX(Neighborhoods!$A:$C, MATCH(Places!$K5006,Neighborhoods!$A:$A,0), MATCH(Places!N$1,Neighborhoods!$A$1:$C$1,0))</f>
        <v>Manhattan</v>
      </c>
      <c r="O5006" t="str">
        <f>INDEX(Neighborhoods!$A:$C, MATCH(Places!$K5006,Neighborhoods!$A:$A,0), MATCH(Places!O$1,Neighborhoods!$A$1:$C$1,0))</f>
        <v>Hell's Kitchen</v>
      </c>
      <c r="P5006" t="s">
        <v>11822</v>
      </c>
      <c r="Q5006" t="str">
        <f t="shared" si="312"/>
        <v>No</v>
      </c>
      <c r="R5006">
        <v>4</v>
      </c>
      <c r="S5006" t="str">
        <f t="shared" si="313"/>
        <v>Medium</v>
      </c>
      <c r="T5006" s="50">
        <v>126</v>
      </c>
      <c r="U5006" s="70">
        <f t="shared" si="314"/>
        <v>0.03</v>
      </c>
      <c r="V5006" s="52">
        <v>4.47</v>
      </c>
      <c r="W5006" s="52" t="str" cm="1">
        <f t="array" ref="W5006">_xlfn.SWITCH(ROUND(V5006,0),5,"Excellent",4,"Good",3,"Ok","Bad")</f>
        <v>Good</v>
      </c>
      <c r="X5006">
        <v>43</v>
      </c>
      <c r="Y5006" t="str">
        <f t="shared" si="315"/>
        <v>No</v>
      </c>
      <c r="Z5006" s="68">
        <v>43672</v>
      </c>
      <c r="AA5006" s="68">
        <v>43994</v>
      </c>
      <c r="AB5006">
        <v>244</v>
      </c>
      <c r="AC5006" t="s">
        <v>15616</v>
      </c>
    </row>
    <row r="5007" spans="1:29" x14ac:dyDescent="0.3">
      <c r="A5007" t="s">
        <v>13171</v>
      </c>
      <c r="B5007">
        <v>125</v>
      </c>
      <c r="C5007" t="str">
        <f>VLOOKUP($B5007,Hosts!$A:$M,10,0)</f>
        <v>Within an hour</v>
      </c>
      <c r="D5007" s="70">
        <f>VLOOKUP($B5007,Hosts!$A:$M,11,0)</f>
        <v>1</v>
      </c>
      <c r="E5007" s="70">
        <f>VLOOKUP($B5007,Hosts!$A:$M,12,0)</f>
        <v>0.96</v>
      </c>
      <c r="F5007" t="str">
        <f>VLOOKUP($B5007,Hosts!$A:$M,13,0)</f>
        <v>Yes</v>
      </c>
      <c r="G5007" t="str">
        <f>INDEX(Hosts!$A:$M, MATCH(Places!$B5007,Hosts!$A:$A,0), MATCH(Places!G$1,Hosts!$A$1:$M$1,0))</f>
        <v>Within an hour</v>
      </c>
      <c r="H5007" s="70">
        <f>INDEX(Hosts!$A:$M, MATCH(Places!$B5007,Hosts!$A:$A,0), MATCH(Places!H$1,Hosts!$A$1:$M$1,0))</f>
        <v>1</v>
      </c>
      <c r="I5007" s="70">
        <f>INDEX(Hosts!$A:$M, MATCH(Places!$B5007,Hosts!$A:$A,0), MATCH(Places!I$1,Hosts!$A$1:$M$1,0))</f>
        <v>0.96</v>
      </c>
      <c r="J5007" t="str">
        <f>INDEX(Hosts!$A:$M, MATCH(Places!$B5007,Hosts!$A:$A,0), MATCH(Places!J$1,Hosts!$A$1:$M$1,0))</f>
        <v>Yes</v>
      </c>
      <c r="K5007">
        <v>7</v>
      </c>
      <c r="L5007" t="str">
        <f>VLOOKUP($K5007,Neighborhoods!$A:$C,2,0)</f>
        <v>Brooklyn</v>
      </c>
      <c r="M5007" t="str">
        <f>VLOOKUP($K5007,Neighborhoods!$A:$C,3,0)</f>
        <v>Bedford-Stuyvesant</v>
      </c>
      <c r="N5007" t="str">
        <f>INDEX(Neighborhoods!$A:$C, MATCH(Places!$K5007,Neighborhoods!$A:$A,0), MATCH(Places!N$1,Neighborhoods!$A$1:$C$1,0))</f>
        <v>Brooklyn</v>
      </c>
      <c r="O5007" t="str">
        <f>INDEX(Neighborhoods!$A:$C, MATCH(Places!$K5007,Neighborhoods!$A:$A,0), MATCH(Places!O$1,Neighborhoods!$A$1:$C$1,0))</f>
        <v>Bedford-Stuyvesant</v>
      </c>
      <c r="P5007" t="s">
        <v>11822</v>
      </c>
      <c r="Q5007" t="str">
        <f t="shared" si="312"/>
        <v>No</v>
      </c>
      <c r="R5007">
        <v>2</v>
      </c>
      <c r="S5007" t="str">
        <f t="shared" si="313"/>
        <v>Small</v>
      </c>
      <c r="T5007" s="50">
        <v>154</v>
      </c>
      <c r="U5007" s="70">
        <f t="shared" si="314"/>
        <v>0.03</v>
      </c>
      <c r="V5007" s="52">
        <v>5</v>
      </c>
      <c r="W5007" s="52" t="str" cm="1">
        <f t="array" ref="W5007">_xlfn.SWITCH(ROUND(V5007,0),5,"Excellent",4,"Good",3,"Ok","Bad")</f>
        <v>Excellent</v>
      </c>
      <c r="X5007">
        <v>33</v>
      </c>
      <c r="Y5007" t="str">
        <f t="shared" si="315"/>
        <v>No</v>
      </c>
      <c r="Z5007" s="68">
        <v>43703</v>
      </c>
      <c r="AA5007" s="68">
        <v>43923</v>
      </c>
      <c r="AB5007">
        <v>249</v>
      </c>
      <c r="AC5007" t="s">
        <v>15616</v>
      </c>
    </row>
    <row r="5008" spans="1:29" x14ac:dyDescent="0.3">
      <c r="A5008" t="s">
        <v>14176</v>
      </c>
      <c r="B5008">
        <v>3931</v>
      </c>
      <c r="C5008" t="str">
        <f>VLOOKUP($B5008,Hosts!$A:$M,10,0)</f>
        <v>Within an hour</v>
      </c>
      <c r="D5008" s="70">
        <f>VLOOKUP($B5008,Hosts!$A:$M,11,0)</f>
        <v>1</v>
      </c>
      <c r="E5008" s="70">
        <f>VLOOKUP($B5008,Hosts!$A:$M,12,0)</f>
        <v>1</v>
      </c>
      <c r="F5008" t="str">
        <f>VLOOKUP($B5008,Hosts!$A:$M,13,0)</f>
        <v>Yes</v>
      </c>
      <c r="G5008" t="str">
        <f>INDEX(Hosts!$A:$M, MATCH(Places!$B5008,Hosts!$A:$A,0), MATCH(Places!G$1,Hosts!$A$1:$M$1,0))</f>
        <v>Within an hour</v>
      </c>
      <c r="H5008" s="70">
        <f>INDEX(Hosts!$A:$M, MATCH(Places!$B5008,Hosts!$A:$A,0), MATCH(Places!H$1,Hosts!$A$1:$M$1,0))</f>
        <v>1</v>
      </c>
      <c r="I5008" s="70">
        <f>INDEX(Hosts!$A:$M, MATCH(Places!$B5008,Hosts!$A:$A,0), MATCH(Places!I$1,Hosts!$A$1:$M$1,0))</f>
        <v>1</v>
      </c>
      <c r="J5008" t="str">
        <f>INDEX(Hosts!$A:$M, MATCH(Places!$B5008,Hosts!$A:$A,0), MATCH(Places!J$1,Hosts!$A$1:$M$1,0))</f>
        <v>Yes</v>
      </c>
      <c r="K5008">
        <v>8</v>
      </c>
      <c r="L5008" t="str">
        <f>VLOOKUP($K5008,Neighborhoods!$A:$C,2,0)</f>
        <v>Brooklyn</v>
      </c>
      <c r="M5008" t="str">
        <f>VLOOKUP($K5008,Neighborhoods!$A:$C,3,0)</f>
        <v>Bushwick</v>
      </c>
      <c r="N5008" t="str">
        <f>INDEX(Neighborhoods!$A:$C, MATCH(Places!$K5008,Neighborhoods!$A:$A,0), MATCH(Places!N$1,Neighborhoods!$A$1:$C$1,0))</f>
        <v>Brooklyn</v>
      </c>
      <c r="O5008" t="str">
        <f>INDEX(Neighborhoods!$A:$C, MATCH(Places!$K5008,Neighborhoods!$A:$A,0), MATCH(Places!O$1,Neighborhoods!$A$1:$C$1,0))</f>
        <v>Bushwick</v>
      </c>
      <c r="P5008" t="s">
        <v>11822</v>
      </c>
      <c r="Q5008" t="str">
        <f t="shared" si="312"/>
        <v>No</v>
      </c>
      <c r="R5008">
        <v>5</v>
      </c>
      <c r="S5008" t="str">
        <f t="shared" si="313"/>
        <v>Medium</v>
      </c>
      <c r="T5008" s="50">
        <v>100</v>
      </c>
      <c r="U5008" s="70">
        <f t="shared" si="314"/>
        <v>0.03</v>
      </c>
      <c r="V5008" s="52">
        <v>4.8899999999999997</v>
      </c>
      <c r="W5008" s="52" t="str" cm="1">
        <f t="array" ref="W5008">_xlfn.SWITCH(ROUND(V5008,0),5,"Excellent",4,"Good",3,"Ok","Bad")</f>
        <v>Excellent</v>
      </c>
      <c r="X5008">
        <v>38</v>
      </c>
      <c r="Y5008" t="str">
        <f t="shared" si="315"/>
        <v>No</v>
      </c>
      <c r="Z5008" s="68">
        <v>43679</v>
      </c>
      <c r="AA5008" s="68">
        <v>43907</v>
      </c>
      <c r="AB5008">
        <v>13</v>
      </c>
      <c r="AC5008" t="s">
        <v>15616</v>
      </c>
    </row>
    <row r="5009" spans="1:29" x14ac:dyDescent="0.3">
      <c r="A5009" t="s">
        <v>14827</v>
      </c>
      <c r="B5009">
        <v>3631</v>
      </c>
      <c r="C5009" t="str">
        <f>VLOOKUP($B5009,Hosts!$A:$M,10,0)</f>
        <v>Within an hour</v>
      </c>
      <c r="D5009" s="70">
        <f>VLOOKUP($B5009,Hosts!$A:$M,11,0)</f>
        <v>1</v>
      </c>
      <c r="E5009" s="70">
        <f>VLOOKUP($B5009,Hosts!$A:$M,12,0)</f>
        <v>0.92</v>
      </c>
      <c r="F5009" t="str">
        <f>VLOOKUP($B5009,Hosts!$A:$M,13,0)</f>
        <v>Yes</v>
      </c>
      <c r="G5009" t="str">
        <f>INDEX(Hosts!$A:$M, MATCH(Places!$B5009,Hosts!$A:$A,0), MATCH(Places!G$1,Hosts!$A$1:$M$1,0))</f>
        <v>Within an hour</v>
      </c>
      <c r="H5009" s="70">
        <f>INDEX(Hosts!$A:$M, MATCH(Places!$B5009,Hosts!$A:$A,0), MATCH(Places!H$1,Hosts!$A$1:$M$1,0))</f>
        <v>1</v>
      </c>
      <c r="I5009" s="70">
        <f>INDEX(Hosts!$A:$M, MATCH(Places!$B5009,Hosts!$A:$A,0), MATCH(Places!I$1,Hosts!$A$1:$M$1,0))</f>
        <v>0.92</v>
      </c>
      <c r="J5009" t="str">
        <f>INDEX(Hosts!$A:$M, MATCH(Places!$B5009,Hosts!$A:$A,0), MATCH(Places!J$1,Hosts!$A$1:$M$1,0))</f>
        <v>Yes</v>
      </c>
      <c r="K5009">
        <v>9</v>
      </c>
      <c r="L5009" t="str">
        <f>VLOOKUP($K5009,Neighborhoods!$A:$C,2,0)</f>
        <v>Brooklyn</v>
      </c>
      <c r="M5009" t="str">
        <f>VLOOKUP($K5009,Neighborhoods!$A:$C,3,0)</f>
        <v>Crown Heights</v>
      </c>
      <c r="N5009" t="str">
        <f>INDEX(Neighborhoods!$A:$C, MATCH(Places!$K5009,Neighborhoods!$A:$A,0), MATCH(Places!N$1,Neighborhoods!$A$1:$C$1,0))</f>
        <v>Brooklyn</v>
      </c>
      <c r="O5009" t="str">
        <f>INDEX(Neighborhoods!$A:$C, MATCH(Places!$K5009,Neighborhoods!$A:$A,0), MATCH(Places!O$1,Neighborhoods!$A$1:$C$1,0))</f>
        <v>Crown Heights</v>
      </c>
      <c r="P5009" t="s">
        <v>11822</v>
      </c>
      <c r="Q5009" t="str">
        <f t="shared" si="312"/>
        <v>No</v>
      </c>
      <c r="R5009">
        <v>2</v>
      </c>
      <c r="S5009" t="str">
        <f t="shared" si="313"/>
        <v>Small</v>
      </c>
      <c r="T5009" s="50">
        <v>78.290000000000006</v>
      </c>
      <c r="U5009" s="70">
        <f t="shared" si="314"/>
        <v>0.03</v>
      </c>
      <c r="V5009" s="52">
        <v>4.83</v>
      </c>
      <c r="W5009" s="52" t="str" cm="1">
        <f t="array" ref="W5009">_xlfn.SWITCH(ROUND(V5009,0),5,"Excellent",4,"Good",3,"Ok","Bad")</f>
        <v>Excellent</v>
      </c>
      <c r="X5009">
        <v>23</v>
      </c>
      <c r="Y5009" t="str">
        <f t="shared" si="315"/>
        <v>No</v>
      </c>
      <c r="Z5009" s="68">
        <v>43666</v>
      </c>
      <c r="AA5009" s="68">
        <v>43906</v>
      </c>
      <c r="AB5009">
        <v>89</v>
      </c>
      <c r="AC5009" t="s">
        <v>15615</v>
      </c>
    </row>
    <row r="5010" spans="1:29" x14ac:dyDescent="0.3">
      <c r="A5010" t="s">
        <v>13603</v>
      </c>
      <c r="B5010">
        <v>3932</v>
      </c>
      <c r="C5010" t="str">
        <f>VLOOKUP($B5010,Hosts!$A:$M,10,0)</f>
        <v>Within an hour</v>
      </c>
      <c r="D5010" s="70">
        <f>VLOOKUP($B5010,Hosts!$A:$M,11,0)</f>
        <v>1</v>
      </c>
      <c r="E5010" s="70">
        <f>VLOOKUP($B5010,Hosts!$A:$M,12,0)</f>
        <v>1</v>
      </c>
      <c r="F5010" t="str">
        <f>VLOOKUP($B5010,Hosts!$A:$M,13,0)</f>
        <v>Yes</v>
      </c>
      <c r="G5010" t="str">
        <f>INDEX(Hosts!$A:$M, MATCH(Places!$B5010,Hosts!$A:$A,0), MATCH(Places!G$1,Hosts!$A$1:$M$1,0))</f>
        <v>Within an hour</v>
      </c>
      <c r="H5010" s="70">
        <f>INDEX(Hosts!$A:$M, MATCH(Places!$B5010,Hosts!$A:$A,0), MATCH(Places!H$1,Hosts!$A$1:$M$1,0))</f>
        <v>1</v>
      </c>
      <c r="I5010" s="70">
        <f>INDEX(Hosts!$A:$M, MATCH(Places!$B5010,Hosts!$A:$A,0), MATCH(Places!I$1,Hosts!$A$1:$M$1,0))</f>
        <v>1</v>
      </c>
      <c r="J5010" t="str">
        <f>INDEX(Hosts!$A:$M, MATCH(Places!$B5010,Hosts!$A:$A,0), MATCH(Places!J$1,Hosts!$A$1:$M$1,0))</f>
        <v>Yes</v>
      </c>
      <c r="K5010">
        <v>17</v>
      </c>
      <c r="L5010" t="str">
        <f>VLOOKUP($K5010,Neighborhoods!$A:$C,2,0)</f>
        <v>Manhattan</v>
      </c>
      <c r="M5010" t="str">
        <f>VLOOKUP($K5010,Neighborhoods!$A:$C,3,0)</f>
        <v>Hell's Kitchen</v>
      </c>
      <c r="N5010" t="str">
        <f>INDEX(Neighborhoods!$A:$C, MATCH(Places!$K5010,Neighborhoods!$A:$A,0), MATCH(Places!N$1,Neighborhoods!$A$1:$C$1,0))</f>
        <v>Manhattan</v>
      </c>
      <c r="O5010" t="str">
        <f>INDEX(Neighborhoods!$A:$C, MATCH(Places!$K5010,Neighborhoods!$A:$A,0), MATCH(Places!O$1,Neighborhoods!$A$1:$C$1,0))</f>
        <v>Hell's Kitchen</v>
      </c>
      <c r="P5010" t="s">
        <v>1</v>
      </c>
      <c r="Q5010" t="str">
        <f t="shared" si="312"/>
        <v>Yes</v>
      </c>
      <c r="R5010">
        <v>2</v>
      </c>
      <c r="S5010" t="str">
        <f t="shared" si="313"/>
        <v>Small</v>
      </c>
      <c r="T5010" s="50">
        <v>115</v>
      </c>
      <c r="U5010" s="70">
        <f t="shared" si="314"/>
        <v>0.03</v>
      </c>
      <c r="V5010" s="52">
        <v>5</v>
      </c>
      <c r="W5010" s="52" t="str" cm="1">
        <f t="array" ref="W5010">_xlfn.SWITCH(ROUND(V5010,0),5,"Excellent",4,"Good",3,"Ok","Bad")</f>
        <v>Excellent</v>
      </c>
      <c r="X5010">
        <v>41</v>
      </c>
      <c r="Y5010" t="str">
        <f t="shared" si="315"/>
        <v>No</v>
      </c>
      <c r="Z5010" s="68">
        <v>43647</v>
      </c>
      <c r="AA5010" s="68">
        <v>43979</v>
      </c>
      <c r="AB5010">
        <v>154</v>
      </c>
      <c r="AC5010" t="s">
        <v>15616</v>
      </c>
    </row>
    <row r="5011" spans="1:29" x14ac:dyDescent="0.3">
      <c r="A5011" t="s">
        <v>3482</v>
      </c>
      <c r="B5011">
        <v>3925</v>
      </c>
      <c r="C5011" t="str">
        <f>VLOOKUP($B5011,Hosts!$A:$M,10,0)</f>
        <v>Within a day</v>
      </c>
      <c r="D5011" s="70">
        <f>VLOOKUP($B5011,Hosts!$A:$M,11,0)</f>
        <v>1</v>
      </c>
      <c r="E5011" s="70">
        <f>VLOOKUP($B5011,Hosts!$A:$M,12,0)</f>
        <v>1</v>
      </c>
      <c r="F5011" t="str">
        <f>VLOOKUP($B5011,Hosts!$A:$M,13,0)</f>
        <v>No</v>
      </c>
      <c r="G5011" t="str">
        <f>INDEX(Hosts!$A:$M, MATCH(Places!$B5011,Hosts!$A:$A,0), MATCH(Places!G$1,Hosts!$A$1:$M$1,0))</f>
        <v>Within a day</v>
      </c>
      <c r="H5011" s="70">
        <f>INDEX(Hosts!$A:$M, MATCH(Places!$B5011,Hosts!$A:$A,0), MATCH(Places!H$1,Hosts!$A$1:$M$1,0))</f>
        <v>1</v>
      </c>
      <c r="I5011" s="70">
        <f>INDEX(Hosts!$A:$M, MATCH(Places!$B5011,Hosts!$A:$A,0), MATCH(Places!I$1,Hosts!$A$1:$M$1,0))</f>
        <v>1</v>
      </c>
      <c r="J5011" t="str">
        <f>INDEX(Hosts!$A:$M, MATCH(Places!$B5011,Hosts!$A:$A,0), MATCH(Places!J$1,Hosts!$A$1:$M$1,0))</f>
        <v>No</v>
      </c>
      <c r="K5011">
        <v>14</v>
      </c>
      <c r="L5011" t="str">
        <f>VLOOKUP($K5011,Neighborhoods!$A:$C,2,0)</f>
        <v>Manhattan</v>
      </c>
      <c r="M5011" t="str">
        <f>VLOOKUP($K5011,Neighborhoods!$A:$C,3,0)</f>
        <v>East Harlem</v>
      </c>
      <c r="N5011" t="str">
        <f>INDEX(Neighborhoods!$A:$C, MATCH(Places!$K5011,Neighborhoods!$A:$A,0), MATCH(Places!N$1,Neighborhoods!$A$1:$C$1,0))</f>
        <v>Manhattan</v>
      </c>
      <c r="O5011" t="str">
        <f>INDEX(Neighborhoods!$A:$C, MATCH(Places!$K5011,Neighborhoods!$A:$A,0), MATCH(Places!O$1,Neighborhoods!$A$1:$C$1,0))</f>
        <v>East Harlem</v>
      </c>
      <c r="P5011" t="s">
        <v>11822</v>
      </c>
      <c r="Q5011" t="str">
        <f t="shared" si="312"/>
        <v>No</v>
      </c>
      <c r="R5011">
        <v>4</v>
      </c>
      <c r="S5011" t="str">
        <f t="shared" si="313"/>
        <v>Medium</v>
      </c>
      <c r="T5011" s="50">
        <v>215</v>
      </c>
      <c r="U5011" s="70">
        <f t="shared" si="314"/>
        <v>0.04</v>
      </c>
      <c r="V5011" s="52">
        <v>4.53</v>
      </c>
      <c r="W5011" s="52" t="str" cm="1">
        <f t="array" ref="W5011">_xlfn.SWITCH(ROUND(V5011,0),5,"Excellent",4,"Good",3,"Ok","Bad")</f>
        <v>Excellent</v>
      </c>
      <c r="X5011">
        <v>17</v>
      </c>
      <c r="Y5011" t="str">
        <f t="shared" si="315"/>
        <v>No</v>
      </c>
      <c r="Z5011" s="68">
        <v>43646</v>
      </c>
      <c r="AA5011" s="68">
        <v>43902</v>
      </c>
      <c r="AB5011">
        <v>365</v>
      </c>
      <c r="AC5011" t="s">
        <v>15616</v>
      </c>
    </row>
    <row r="5012" spans="1:29" x14ac:dyDescent="0.3">
      <c r="A5012" t="s">
        <v>13235</v>
      </c>
      <c r="B5012">
        <v>2259</v>
      </c>
      <c r="C5012" t="str">
        <f>VLOOKUP($B5012,Hosts!$A:$M,10,0)</f>
        <v>Within an hour</v>
      </c>
      <c r="D5012" s="70">
        <f>VLOOKUP($B5012,Hosts!$A:$M,11,0)</f>
        <v>1</v>
      </c>
      <c r="E5012" s="70">
        <f>VLOOKUP($B5012,Hosts!$A:$M,12,0)</f>
        <v>1</v>
      </c>
      <c r="F5012" t="str">
        <f>VLOOKUP($B5012,Hosts!$A:$M,13,0)</f>
        <v>No</v>
      </c>
      <c r="G5012" t="str">
        <f>INDEX(Hosts!$A:$M, MATCH(Places!$B5012,Hosts!$A:$A,0), MATCH(Places!G$1,Hosts!$A$1:$M$1,0))</f>
        <v>Within an hour</v>
      </c>
      <c r="H5012" s="70">
        <f>INDEX(Hosts!$A:$M, MATCH(Places!$B5012,Hosts!$A:$A,0), MATCH(Places!H$1,Hosts!$A$1:$M$1,0))</f>
        <v>1</v>
      </c>
      <c r="I5012" s="70">
        <f>INDEX(Hosts!$A:$M, MATCH(Places!$B5012,Hosts!$A:$A,0), MATCH(Places!I$1,Hosts!$A$1:$M$1,0))</f>
        <v>1</v>
      </c>
      <c r="J5012" t="str">
        <f>INDEX(Hosts!$A:$M, MATCH(Places!$B5012,Hosts!$A:$A,0), MATCH(Places!J$1,Hosts!$A$1:$M$1,0))</f>
        <v>No</v>
      </c>
      <c r="K5012">
        <v>26</v>
      </c>
      <c r="L5012" t="str">
        <f>VLOOKUP($K5012,Neighborhoods!$A:$C,2,0)</f>
        <v>Queens</v>
      </c>
      <c r="M5012" t="str">
        <f>VLOOKUP($K5012,Neighborhoods!$A:$C,3,0)</f>
        <v>Sunnyside</v>
      </c>
      <c r="N5012" t="str">
        <f>INDEX(Neighborhoods!$A:$C, MATCH(Places!$K5012,Neighborhoods!$A:$A,0), MATCH(Places!N$1,Neighborhoods!$A$1:$C$1,0))</f>
        <v>Queens</v>
      </c>
      <c r="O5012" t="str">
        <f>INDEX(Neighborhoods!$A:$C, MATCH(Places!$K5012,Neighborhoods!$A:$A,0), MATCH(Places!O$1,Neighborhoods!$A$1:$C$1,0))</f>
        <v>Sunnyside</v>
      </c>
      <c r="P5012" t="s">
        <v>11822</v>
      </c>
      <c r="Q5012" t="str">
        <f t="shared" si="312"/>
        <v>No</v>
      </c>
      <c r="R5012">
        <v>5</v>
      </c>
      <c r="S5012" t="str">
        <f t="shared" si="313"/>
        <v>Medium</v>
      </c>
      <c r="T5012" s="50">
        <v>75</v>
      </c>
      <c r="U5012" s="70">
        <f t="shared" si="314"/>
        <v>0.03</v>
      </c>
      <c r="V5012" s="52">
        <v>4.5</v>
      </c>
      <c r="W5012" s="52" t="str" cm="1">
        <f t="array" ref="W5012">_xlfn.SWITCH(ROUND(V5012,0),5,"Excellent",4,"Good",3,"Ok","Bad")</f>
        <v>Excellent</v>
      </c>
      <c r="X5012">
        <v>4</v>
      </c>
      <c r="Y5012" t="str">
        <f t="shared" si="315"/>
        <v>No</v>
      </c>
      <c r="Z5012" s="68">
        <v>43833</v>
      </c>
      <c r="AA5012" s="68">
        <v>43879</v>
      </c>
      <c r="AB5012">
        <v>48</v>
      </c>
      <c r="AC5012" t="s">
        <v>15616</v>
      </c>
    </row>
    <row r="5013" spans="1:29" x14ac:dyDescent="0.3">
      <c r="A5013" t="s">
        <v>3483</v>
      </c>
      <c r="B5013">
        <v>3933</v>
      </c>
      <c r="C5013" t="str">
        <f>VLOOKUP($B5013,Hosts!$A:$M,10,0)</f>
        <v>Within an hour</v>
      </c>
      <c r="D5013" s="70">
        <f>VLOOKUP($B5013,Hosts!$A:$M,11,0)</f>
        <v>1</v>
      </c>
      <c r="E5013" s="70">
        <f>VLOOKUP($B5013,Hosts!$A:$M,12,0)</f>
        <v>1</v>
      </c>
      <c r="F5013" t="str">
        <f>VLOOKUP($B5013,Hosts!$A:$M,13,0)</f>
        <v>Yes</v>
      </c>
      <c r="G5013" t="str">
        <f>INDEX(Hosts!$A:$M, MATCH(Places!$B5013,Hosts!$A:$A,0), MATCH(Places!G$1,Hosts!$A$1:$M$1,0))</f>
        <v>Within an hour</v>
      </c>
      <c r="H5013" s="70">
        <f>INDEX(Hosts!$A:$M, MATCH(Places!$B5013,Hosts!$A:$A,0), MATCH(Places!H$1,Hosts!$A$1:$M$1,0))</f>
        <v>1</v>
      </c>
      <c r="I5013" s="70">
        <f>INDEX(Hosts!$A:$M, MATCH(Places!$B5013,Hosts!$A:$A,0), MATCH(Places!I$1,Hosts!$A$1:$M$1,0))</f>
        <v>1</v>
      </c>
      <c r="J5013" t="str">
        <f>INDEX(Hosts!$A:$M, MATCH(Places!$B5013,Hosts!$A:$A,0), MATCH(Places!J$1,Hosts!$A$1:$M$1,0))</f>
        <v>Yes</v>
      </c>
      <c r="K5013">
        <v>8</v>
      </c>
      <c r="L5013" t="str">
        <f>VLOOKUP($K5013,Neighborhoods!$A:$C,2,0)</f>
        <v>Brooklyn</v>
      </c>
      <c r="M5013" t="str">
        <f>VLOOKUP($K5013,Neighborhoods!$A:$C,3,0)</f>
        <v>Bushwick</v>
      </c>
      <c r="N5013" t="str">
        <f>INDEX(Neighborhoods!$A:$C, MATCH(Places!$K5013,Neighborhoods!$A:$A,0), MATCH(Places!N$1,Neighborhoods!$A$1:$C$1,0))</f>
        <v>Brooklyn</v>
      </c>
      <c r="O5013" t="str">
        <f>INDEX(Neighborhoods!$A:$C, MATCH(Places!$K5013,Neighborhoods!$A:$A,0), MATCH(Places!O$1,Neighborhoods!$A$1:$C$1,0))</f>
        <v>Bushwick</v>
      </c>
      <c r="P5013" t="s">
        <v>11822</v>
      </c>
      <c r="Q5013" t="str">
        <f t="shared" si="312"/>
        <v>No</v>
      </c>
      <c r="R5013">
        <v>2</v>
      </c>
      <c r="S5013" t="str">
        <f t="shared" si="313"/>
        <v>Small</v>
      </c>
      <c r="T5013" s="50">
        <v>114</v>
      </c>
      <c r="U5013" s="70">
        <f t="shared" si="314"/>
        <v>0.03</v>
      </c>
      <c r="V5013" s="52">
        <v>4.93</v>
      </c>
      <c r="W5013" s="52" t="str" cm="1">
        <f t="array" ref="W5013">_xlfn.SWITCH(ROUND(V5013,0),5,"Excellent",4,"Good",3,"Ok","Bad")</f>
        <v>Excellent</v>
      </c>
      <c r="X5013">
        <v>29</v>
      </c>
      <c r="Y5013" t="str">
        <f t="shared" si="315"/>
        <v>No</v>
      </c>
      <c r="Z5013" s="68">
        <v>43681</v>
      </c>
      <c r="AA5013" s="68">
        <v>43880</v>
      </c>
      <c r="AB5013">
        <v>336</v>
      </c>
      <c r="AC5013" t="s">
        <v>15615</v>
      </c>
    </row>
    <row r="5014" spans="1:29" x14ac:dyDescent="0.3">
      <c r="A5014" t="s">
        <v>3484</v>
      </c>
      <c r="B5014">
        <v>3933</v>
      </c>
      <c r="C5014" t="str">
        <f>VLOOKUP($B5014,Hosts!$A:$M,10,0)</f>
        <v>Within an hour</v>
      </c>
      <c r="D5014" s="70">
        <f>VLOOKUP($B5014,Hosts!$A:$M,11,0)</f>
        <v>1</v>
      </c>
      <c r="E5014" s="70">
        <f>VLOOKUP($B5014,Hosts!$A:$M,12,0)</f>
        <v>1</v>
      </c>
      <c r="F5014" t="str">
        <f>VLOOKUP($B5014,Hosts!$A:$M,13,0)</f>
        <v>Yes</v>
      </c>
      <c r="G5014" t="str">
        <f>INDEX(Hosts!$A:$M, MATCH(Places!$B5014,Hosts!$A:$A,0), MATCH(Places!G$1,Hosts!$A$1:$M$1,0))</f>
        <v>Within an hour</v>
      </c>
      <c r="H5014" s="70">
        <f>INDEX(Hosts!$A:$M, MATCH(Places!$B5014,Hosts!$A:$A,0), MATCH(Places!H$1,Hosts!$A$1:$M$1,0))</f>
        <v>1</v>
      </c>
      <c r="I5014" s="70">
        <f>INDEX(Hosts!$A:$M, MATCH(Places!$B5014,Hosts!$A:$A,0), MATCH(Places!I$1,Hosts!$A$1:$M$1,0))</f>
        <v>1</v>
      </c>
      <c r="J5014" t="str">
        <f>INDEX(Hosts!$A:$M, MATCH(Places!$B5014,Hosts!$A:$A,0), MATCH(Places!J$1,Hosts!$A$1:$M$1,0))</f>
        <v>Yes</v>
      </c>
      <c r="K5014">
        <v>8</v>
      </c>
      <c r="L5014" t="str">
        <f>VLOOKUP($K5014,Neighborhoods!$A:$C,2,0)</f>
        <v>Brooklyn</v>
      </c>
      <c r="M5014" t="str">
        <f>VLOOKUP($K5014,Neighborhoods!$A:$C,3,0)</f>
        <v>Bushwick</v>
      </c>
      <c r="N5014" t="str">
        <f>INDEX(Neighborhoods!$A:$C, MATCH(Places!$K5014,Neighborhoods!$A:$A,0), MATCH(Places!N$1,Neighborhoods!$A$1:$C$1,0))</f>
        <v>Brooklyn</v>
      </c>
      <c r="O5014" t="str">
        <f>INDEX(Neighborhoods!$A:$C, MATCH(Places!$K5014,Neighborhoods!$A:$A,0), MATCH(Places!O$1,Neighborhoods!$A$1:$C$1,0))</f>
        <v>Bushwick</v>
      </c>
      <c r="P5014" t="s">
        <v>11822</v>
      </c>
      <c r="Q5014" t="str">
        <f t="shared" si="312"/>
        <v>No</v>
      </c>
      <c r="R5014">
        <v>2</v>
      </c>
      <c r="S5014" t="str">
        <f t="shared" si="313"/>
        <v>Small</v>
      </c>
      <c r="T5014" s="50">
        <v>149</v>
      </c>
      <c r="U5014" s="70">
        <f t="shared" si="314"/>
        <v>0.03</v>
      </c>
      <c r="V5014" s="52">
        <v>5</v>
      </c>
      <c r="W5014" s="52" t="str" cm="1">
        <f t="array" ref="W5014">_xlfn.SWITCH(ROUND(V5014,0),5,"Excellent",4,"Good",3,"Ok","Bad")</f>
        <v>Excellent</v>
      </c>
      <c r="X5014">
        <v>13</v>
      </c>
      <c r="Y5014" t="str">
        <f t="shared" si="315"/>
        <v>No</v>
      </c>
      <c r="Z5014" s="68">
        <v>43660</v>
      </c>
      <c r="AA5014" s="68">
        <v>43989</v>
      </c>
      <c r="AB5014">
        <v>347</v>
      </c>
      <c r="AC5014" t="s">
        <v>15615</v>
      </c>
    </row>
    <row r="5015" spans="1:29" x14ac:dyDescent="0.3">
      <c r="A5015" t="s">
        <v>14400</v>
      </c>
      <c r="B5015">
        <v>2424</v>
      </c>
      <c r="C5015" t="str">
        <f>VLOOKUP($B5015,Hosts!$A:$M,10,0)</f>
        <v>Within an hour</v>
      </c>
      <c r="D5015" s="70">
        <f>VLOOKUP($B5015,Hosts!$A:$M,11,0)</f>
        <v>1</v>
      </c>
      <c r="E5015" s="70">
        <f>VLOOKUP($B5015,Hosts!$A:$M,12,0)</f>
        <v>0.92</v>
      </c>
      <c r="F5015" t="str">
        <f>VLOOKUP($B5015,Hosts!$A:$M,13,0)</f>
        <v>Yes</v>
      </c>
      <c r="G5015" t="str">
        <f>INDEX(Hosts!$A:$M, MATCH(Places!$B5015,Hosts!$A:$A,0), MATCH(Places!G$1,Hosts!$A$1:$M$1,0))</f>
        <v>Within an hour</v>
      </c>
      <c r="H5015" s="70">
        <f>INDEX(Hosts!$A:$M, MATCH(Places!$B5015,Hosts!$A:$A,0), MATCH(Places!H$1,Hosts!$A$1:$M$1,0))</f>
        <v>1</v>
      </c>
      <c r="I5015" s="70">
        <f>INDEX(Hosts!$A:$M, MATCH(Places!$B5015,Hosts!$A:$A,0), MATCH(Places!I$1,Hosts!$A$1:$M$1,0))</f>
        <v>0.92</v>
      </c>
      <c r="J5015" t="str">
        <f>INDEX(Hosts!$A:$M, MATCH(Places!$B5015,Hosts!$A:$A,0), MATCH(Places!J$1,Hosts!$A$1:$M$1,0))</f>
        <v>Yes</v>
      </c>
      <c r="K5015">
        <v>14</v>
      </c>
      <c r="L5015" t="str">
        <f>VLOOKUP($K5015,Neighborhoods!$A:$C,2,0)</f>
        <v>Manhattan</v>
      </c>
      <c r="M5015" t="str">
        <f>VLOOKUP($K5015,Neighborhoods!$A:$C,3,0)</f>
        <v>East Harlem</v>
      </c>
      <c r="N5015" t="str">
        <f>INDEX(Neighborhoods!$A:$C, MATCH(Places!$K5015,Neighborhoods!$A:$A,0), MATCH(Places!N$1,Neighborhoods!$A$1:$C$1,0))</f>
        <v>Manhattan</v>
      </c>
      <c r="O5015" t="str">
        <f>INDEX(Neighborhoods!$A:$C, MATCH(Places!$K5015,Neighborhoods!$A:$A,0), MATCH(Places!O$1,Neighborhoods!$A$1:$C$1,0))</f>
        <v>East Harlem</v>
      </c>
      <c r="P5015" t="s">
        <v>11822</v>
      </c>
      <c r="Q5015" t="str">
        <f t="shared" si="312"/>
        <v>No</v>
      </c>
      <c r="R5015">
        <v>5</v>
      </c>
      <c r="S5015" t="str">
        <f t="shared" si="313"/>
        <v>Medium</v>
      </c>
      <c r="T5015" s="50">
        <v>155</v>
      </c>
      <c r="U5015" s="70">
        <f t="shared" si="314"/>
        <v>0.03</v>
      </c>
      <c r="V5015" s="52">
        <v>5</v>
      </c>
      <c r="W5015" s="52" t="str" cm="1">
        <f t="array" ref="W5015">_xlfn.SWITCH(ROUND(V5015,0),5,"Excellent",4,"Good",3,"Ok","Bad")</f>
        <v>Excellent</v>
      </c>
      <c r="X5015">
        <v>19</v>
      </c>
      <c r="Y5015" t="str">
        <f t="shared" si="315"/>
        <v>No</v>
      </c>
      <c r="Z5015" s="68">
        <v>43741</v>
      </c>
      <c r="AA5015" s="68">
        <v>43903</v>
      </c>
      <c r="AB5015">
        <v>344</v>
      </c>
      <c r="AC5015" t="s">
        <v>15615</v>
      </c>
    </row>
    <row r="5016" spans="1:29" x14ac:dyDescent="0.3">
      <c r="A5016" t="s">
        <v>3485</v>
      </c>
      <c r="B5016">
        <v>3412</v>
      </c>
      <c r="C5016" t="str">
        <f>VLOOKUP($B5016,Hosts!$A:$M,10,0)</f>
        <v>Within an hour</v>
      </c>
      <c r="D5016" s="70">
        <f>VLOOKUP($B5016,Hosts!$A:$M,11,0)</f>
        <v>0.91</v>
      </c>
      <c r="E5016" s="70">
        <f>VLOOKUP($B5016,Hosts!$A:$M,12,0)</f>
        <v>0.44</v>
      </c>
      <c r="F5016" t="str">
        <f>VLOOKUP($B5016,Hosts!$A:$M,13,0)</f>
        <v>No</v>
      </c>
      <c r="G5016" t="str">
        <f>INDEX(Hosts!$A:$M, MATCH(Places!$B5016,Hosts!$A:$A,0), MATCH(Places!G$1,Hosts!$A$1:$M$1,0))</f>
        <v>Within an hour</v>
      </c>
      <c r="H5016" s="70">
        <f>INDEX(Hosts!$A:$M, MATCH(Places!$B5016,Hosts!$A:$A,0), MATCH(Places!H$1,Hosts!$A$1:$M$1,0))</f>
        <v>0.91</v>
      </c>
      <c r="I5016" s="70">
        <f>INDEX(Hosts!$A:$M, MATCH(Places!$B5016,Hosts!$A:$A,0), MATCH(Places!I$1,Hosts!$A$1:$M$1,0))</f>
        <v>0.44</v>
      </c>
      <c r="J5016" t="str">
        <f>INDEX(Hosts!$A:$M, MATCH(Places!$B5016,Hosts!$A:$A,0), MATCH(Places!J$1,Hosts!$A$1:$M$1,0))</f>
        <v>No</v>
      </c>
      <c r="K5016">
        <v>17</v>
      </c>
      <c r="L5016" t="str">
        <f>VLOOKUP($K5016,Neighborhoods!$A:$C,2,0)</f>
        <v>Manhattan</v>
      </c>
      <c r="M5016" t="str">
        <f>VLOOKUP($K5016,Neighborhoods!$A:$C,3,0)</f>
        <v>Hell's Kitchen</v>
      </c>
      <c r="N5016" t="str">
        <f>INDEX(Neighborhoods!$A:$C, MATCH(Places!$K5016,Neighborhoods!$A:$A,0), MATCH(Places!N$1,Neighborhoods!$A$1:$C$1,0))</f>
        <v>Manhattan</v>
      </c>
      <c r="O5016" t="str">
        <f>INDEX(Neighborhoods!$A:$C, MATCH(Places!$K5016,Neighborhoods!$A:$A,0), MATCH(Places!O$1,Neighborhoods!$A$1:$C$1,0))</f>
        <v>Hell's Kitchen</v>
      </c>
      <c r="P5016" t="s">
        <v>11822</v>
      </c>
      <c r="Q5016" t="str">
        <f t="shared" si="312"/>
        <v>No</v>
      </c>
      <c r="R5016">
        <v>3</v>
      </c>
      <c r="S5016" t="str">
        <f t="shared" si="313"/>
        <v>Medium</v>
      </c>
      <c r="T5016" s="50">
        <v>228</v>
      </c>
      <c r="U5016" s="70">
        <f t="shared" si="314"/>
        <v>0.04</v>
      </c>
      <c r="V5016" s="52">
        <v>4.82</v>
      </c>
      <c r="W5016" s="52" t="str" cm="1">
        <f t="array" ref="W5016">_xlfn.SWITCH(ROUND(V5016,0),5,"Excellent",4,"Good",3,"Ok","Bad")</f>
        <v>Excellent</v>
      </c>
      <c r="X5016">
        <v>11</v>
      </c>
      <c r="Y5016" t="str">
        <f t="shared" si="315"/>
        <v>No</v>
      </c>
      <c r="Z5016" s="68">
        <v>43660</v>
      </c>
      <c r="AA5016" s="68">
        <v>44056</v>
      </c>
      <c r="AB5016">
        <v>21</v>
      </c>
      <c r="AC5016" t="s">
        <v>15615</v>
      </c>
    </row>
    <row r="5017" spans="1:29" x14ac:dyDescent="0.3">
      <c r="A5017" t="s">
        <v>15487</v>
      </c>
      <c r="B5017">
        <v>3490</v>
      </c>
      <c r="C5017" t="str">
        <f>VLOOKUP($B5017,Hosts!$A:$M,10,0)</f>
        <v>Within an hour</v>
      </c>
      <c r="D5017" s="70">
        <f>VLOOKUP($B5017,Hosts!$A:$M,11,0)</f>
        <v>1</v>
      </c>
      <c r="E5017" s="70">
        <f>VLOOKUP($B5017,Hosts!$A:$M,12,0)</f>
        <v>0.98</v>
      </c>
      <c r="F5017" t="str">
        <f>VLOOKUP($B5017,Hosts!$A:$M,13,0)</f>
        <v>Yes</v>
      </c>
      <c r="G5017" t="str">
        <f>INDEX(Hosts!$A:$M, MATCH(Places!$B5017,Hosts!$A:$A,0), MATCH(Places!G$1,Hosts!$A$1:$M$1,0))</f>
        <v>Within an hour</v>
      </c>
      <c r="H5017" s="70">
        <f>INDEX(Hosts!$A:$M, MATCH(Places!$B5017,Hosts!$A:$A,0), MATCH(Places!H$1,Hosts!$A$1:$M$1,0))</f>
        <v>1</v>
      </c>
      <c r="I5017" s="70">
        <f>INDEX(Hosts!$A:$M, MATCH(Places!$B5017,Hosts!$A:$A,0), MATCH(Places!I$1,Hosts!$A$1:$M$1,0))</f>
        <v>0.98</v>
      </c>
      <c r="J5017" t="str">
        <f>INDEX(Hosts!$A:$M, MATCH(Places!$B5017,Hosts!$A:$A,0), MATCH(Places!J$1,Hosts!$A$1:$M$1,0))</f>
        <v>Yes</v>
      </c>
      <c r="K5017">
        <v>23</v>
      </c>
      <c r="L5017" t="str">
        <f>VLOOKUP($K5017,Neighborhoods!$A:$C,2,0)</f>
        <v>Queens</v>
      </c>
      <c r="M5017" t="str">
        <f>VLOOKUP($K5017,Neighborhoods!$A:$C,3,0)</f>
        <v>Jamaica</v>
      </c>
      <c r="N5017" t="str">
        <f>INDEX(Neighborhoods!$A:$C, MATCH(Places!$K5017,Neighborhoods!$A:$A,0), MATCH(Places!N$1,Neighborhoods!$A$1:$C$1,0))</f>
        <v>Queens</v>
      </c>
      <c r="O5017" t="str">
        <f>INDEX(Neighborhoods!$A:$C, MATCH(Places!$K5017,Neighborhoods!$A:$A,0), MATCH(Places!O$1,Neighborhoods!$A$1:$C$1,0))</f>
        <v>Jamaica</v>
      </c>
      <c r="P5017" t="s">
        <v>1</v>
      </c>
      <c r="Q5017" t="str">
        <f t="shared" si="312"/>
        <v>Yes</v>
      </c>
      <c r="R5017">
        <v>2</v>
      </c>
      <c r="S5017" t="str">
        <f t="shared" si="313"/>
        <v>Small</v>
      </c>
      <c r="T5017" s="50">
        <v>60</v>
      </c>
      <c r="U5017" s="70">
        <f t="shared" si="314"/>
        <v>0.03</v>
      </c>
      <c r="V5017" s="52">
        <v>4.97</v>
      </c>
      <c r="W5017" s="52" t="str" cm="1">
        <f t="array" ref="W5017">_xlfn.SWITCH(ROUND(V5017,0),5,"Excellent",4,"Good",3,"Ok","Bad")</f>
        <v>Excellent</v>
      </c>
      <c r="X5017">
        <v>73</v>
      </c>
      <c r="Y5017" t="str">
        <f t="shared" si="315"/>
        <v>No</v>
      </c>
      <c r="Z5017" s="68">
        <v>43673</v>
      </c>
      <c r="AA5017" s="68">
        <v>44057</v>
      </c>
      <c r="AB5017">
        <v>83</v>
      </c>
      <c r="AC5017" t="s">
        <v>15616</v>
      </c>
    </row>
    <row r="5018" spans="1:29" x14ac:dyDescent="0.3">
      <c r="A5018" t="s">
        <v>14900</v>
      </c>
      <c r="B5018">
        <v>2545</v>
      </c>
      <c r="C5018" t="str">
        <f>VLOOKUP($B5018,Hosts!$A:$M,10,0)</f>
        <v>Within an hour</v>
      </c>
      <c r="D5018" s="70">
        <f>VLOOKUP($B5018,Hosts!$A:$M,11,0)</f>
        <v>1</v>
      </c>
      <c r="E5018" s="70">
        <f>VLOOKUP($B5018,Hosts!$A:$M,12,0)</f>
        <v>0.91</v>
      </c>
      <c r="F5018" t="str">
        <f>VLOOKUP($B5018,Hosts!$A:$M,13,0)</f>
        <v>Yes</v>
      </c>
      <c r="G5018" t="str">
        <f>INDEX(Hosts!$A:$M, MATCH(Places!$B5018,Hosts!$A:$A,0), MATCH(Places!G$1,Hosts!$A$1:$M$1,0))</f>
        <v>Within an hour</v>
      </c>
      <c r="H5018" s="70">
        <f>INDEX(Hosts!$A:$M, MATCH(Places!$B5018,Hosts!$A:$A,0), MATCH(Places!H$1,Hosts!$A$1:$M$1,0))</f>
        <v>1</v>
      </c>
      <c r="I5018" s="70">
        <f>INDEX(Hosts!$A:$M, MATCH(Places!$B5018,Hosts!$A:$A,0), MATCH(Places!I$1,Hosts!$A$1:$M$1,0))</f>
        <v>0.91</v>
      </c>
      <c r="J5018" t="str">
        <f>INDEX(Hosts!$A:$M, MATCH(Places!$B5018,Hosts!$A:$A,0), MATCH(Places!J$1,Hosts!$A$1:$M$1,0))</f>
        <v>Yes</v>
      </c>
      <c r="K5018">
        <v>7</v>
      </c>
      <c r="L5018" t="str">
        <f>VLOOKUP($K5018,Neighborhoods!$A:$C,2,0)</f>
        <v>Brooklyn</v>
      </c>
      <c r="M5018" t="str">
        <f>VLOOKUP($K5018,Neighborhoods!$A:$C,3,0)</f>
        <v>Bedford-Stuyvesant</v>
      </c>
      <c r="N5018" t="str">
        <f>INDEX(Neighborhoods!$A:$C, MATCH(Places!$K5018,Neighborhoods!$A:$A,0), MATCH(Places!N$1,Neighborhoods!$A$1:$C$1,0))</f>
        <v>Brooklyn</v>
      </c>
      <c r="O5018" t="str">
        <f>INDEX(Neighborhoods!$A:$C, MATCH(Places!$K5018,Neighborhoods!$A:$A,0), MATCH(Places!O$1,Neighborhoods!$A$1:$C$1,0))</f>
        <v>Bedford-Stuyvesant</v>
      </c>
      <c r="P5018" t="s">
        <v>1</v>
      </c>
      <c r="Q5018" t="str">
        <f t="shared" si="312"/>
        <v>Yes</v>
      </c>
      <c r="R5018">
        <v>1</v>
      </c>
      <c r="S5018" t="str">
        <f t="shared" si="313"/>
        <v>Small</v>
      </c>
      <c r="T5018" s="50">
        <v>57</v>
      </c>
      <c r="U5018" s="70">
        <f t="shared" si="314"/>
        <v>0.03</v>
      </c>
      <c r="V5018" s="52">
        <v>4.75</v>
      </c>
      <c r="W5018" s="52" t="str" cm="1">
        <f t="array" ref="W5018">_xlfn.SWITCH(ROUND(V5018,0),5,"Excellent",4,"Good",3,"Ok","Bad")</f>
        <v>Excellent</v>
      </c>
      <c r="X5018">
        <v>4</v>
      </c>
      <c r="Y5018" t="str">
        <f t="shared" si="315"/>
        <v>No</v>
      </c>
      <c r="Z5018" s="68">
        <v>43753</v>
      </c>
      <c r="AA5018" s="68">
        <v>43961</v>
      </c>
      <c r="AB5018">
        <v>337</v>
      </c>
      <c r="AC5018" t="s">
        <v>15616</v>
      </c>
    </row>
    <row r="5019" spans="1:29" x14ac:dyDescent="0.3">
      <c r="A5019" t="s">
        <v>3486</v>
      </c>
      <c r="B5019">
        <v>3496</v>
      </c>
      <c r="C5019" t="str">
        <f>VLOOKUP($B5019,Hosts!$A:$M,10,0)</f>
        <v>Within an hour</v>
      </c>
      <c r="D5019" s="70">
        <f>VLOOKUP($B5019,Hosts!$A:$M,11,0)</f>
        <v>0.89</v>
      </c>
      <c r="E5019" s="70">
        <f>VLOOKUP($B5019,Hosts!$A:$M,12,0)</f>
        <v>1</v>
      </c>
      <c r="F5019" t="str">
        <f>VLOOKUP($B5019,Hosts!$A:$M,13,0)</f>
        <v>Yes</v>
      </c>
      <c r="G5019" t="str">
        <f>INDEX(Hosts!$A:$M, MATCH(Places!$B5019,Hosts!$A:$A,0), MATCH(Places!G$1,Hosts!$A$1:$M$1,0))</f>
        <v>Within an hour</v>
      </c>
      <c r="H5019" s="70">
        <f>INDEX(Hosts!$A:$M, MATCH(Places!$B5019,Hosts!$A:$A,0), MATCH(Places!H$1,Hosts!$A$1:$M$1,0))</f>
        <v>0.89</v>
      </c>
      <c r="I5019" s="70">
        <f>INDEX(Hosts!$A:$M, MATCH(Places!$B5019,Hosts!$A:$A,0), MATCH(Places!I$1,Hosts!$A$1:$M$1,0))</f>
        <v>1</v>
      </c>
      <c r="J5019" t="str">
        <f>INDEX(Hosts!$A:$M, MATCH(Places!$B5019,Hosts!$A:$A,0), MATCH(Places!J$1,Hosts!$A$1:$M$1,0))</f>
        <v>Yes</v>
      </c>
      <c r="K5019">
        <v>10</v>
      </c>
      <c r="L5019" t="str">
        <f>VLOOKUP($K5019,Neighborhoods!$A:$C,2,0)</f>
        <v>Brooklyn</v>
      </c>
      <c r="M5019" t="str">
        <f>VLOOKUP($K5019,Neighborhoods!$A:$C,3,0)</f>
        <v>East Flatbush</v>
      </c>
      <c r="N5019" t="str">
        <f>INDEX(Neighborhoods!$A:$C, MATCH(Places!$K5019,Neighborhoods!$A:$A,0), MATCH(Places!N$1,Neighborhoods!$A$1:$C$1,0))</f>
        <v>Brooklyn</v>
      </c>
      <c r="O5019" t="str">
        <f>INDEX(Neighborhoods!$A:$C, MATCH(Places!$K5019,Neighborhoods!$A:$A,0), MATCH(Places!O$1,Neighborhoods!$A$1:$C$1,0))</f>
        <v>East Flatbush</v>
      </c>
      <c r="P5019" t="s">
        <v>11822</v>
      </c>
      <c r="Q5019" t="str">
        <f t="shared" si="312"/>
        <v>No</v>
      </c>
      <c r="R5019">
        <v>7</v>
      </c>
      <c r="S5019" t="str">
        <f t="shared" si="313"/>
        <v>Large</v>
      </c>
      <c r="T5019" s="50">
        <v>141</v>
      </c>
      <c r="U5019" s="70">
        <f t="shared" si="314"/>
        <v>0.03</v>
      </c>
      <c r="V5019" s="52">
        <v>4.8499999999999996</v>
      </c>
      <c r="W5019" s="52" t="str" cm="1">
        <f t="array" ref="W5019">_xlfn.SWITCH(ROUND(V5019,0),5,"Excellent",4,"Good",3,"Ok","Bad")</f>
        <v>Excellent</v>
      </c>
      <c r="X5019">
        <v>26</v>
      </c>
      <c r="Y5019" t="str">
        <f t="shared" si="315"/>
        <v>No</v>
      </c>
      <c r="Z5019" s="68">
        <v>43666</v>
      </c>
      <c r="AA5019" s="68">
        <v>44029</v>
      </c>
      <c r="AB5019">
        <v>0</v>
      </c>
      <c r="AC5019" t="s">
        <v>15616</v>
      </c>
    </row>
    <row r="5020" spans="1:29" x14ac:dyDescent="0.3">
      <c r="A5020" t="s">
        <v>14105</v>
      </c>
      <c r="B5020">
        <v>3473</v>
      </c>
      <c r="C5020" t="str">
        <f>VLOOKUP($B5020,Hosts!$A:$M,10,0)</f>
        <v>Within an hour</v>
      </c>
      <c r="D5020" s="70">
        <f>VLOOKUP($B5020,Hosts!$A:$M,11,0)</f>
        <v>1</v>
      </c>
      <c r="E5020" s="70">
        <f>VLOOKUP($B5020,Hosts!$A:$M,12,0)</f>
        <v>1</v>
      </c>
      <c r="F5020" t="str">
        <f>VLOOKUP($B5020,Hosts!$A:$M,13,0)</f>
        <v>No</v>
      </c>
      <c r="G5020" t="str">
        <f>INDEX(Hosts!$A:$M, MATCH(Places!$B5020,Hosts!$A:$A,0), MATCH(Places!G$1,Hosts!$A$1:$M$1,0))</f>
        <v>Within an hour</v>
      </c>
      <c r="H5020" s="70">
        <f>INDEX(Hosts!$A:$M, MATCH(Places!$B5020,Hosts!$A:$A,0), MATCH(Places!H$1,Hosts!$A$1:$M$1,0))</f>
        <v>1</v>
      </c>
      <c r="I5020" s="70">
        <f>INDEX(Hosts!$A:$M, MATCH(Places!$B5020,Hosts!$A:$A,0), MATCH(Places!I$1,Hosts!$A$1:$M$1,0))</f>
        <v>1</v>
      </c>
      <c r="J5020" t="str">
        <f>INDEX(Hosts!$A:$M, MATCH(Places!$B5020,Hosts!$A:$A,0), MATCH(Places!J$1,Hosts!$A$1:$M$1,0))</f>
        <v>No</v>
      </c>
      <c r="K5020">
        <v>8</v>
      </c>
      <c r="L5020" t="str">
        <f>VLOOKUP($K5020,Neighborhoods!$A:$C,2,0)</f>
        <v>Brooklyn</v>
      </c>
      <c r="M5020" t="str">
        <f>VLOOKUP($K5020,Neighborhoods!$A:$C,3,0)</f>
        <v>Bushwick</v>
      </c>
      <c r="N5020" t="str">
        <f>INDEX(Neighborhoods!$A:$C, MATCH(Places!$K5020,Neighborhoods!$A:$A,0), MATCH(Places!N$1,Neighborhoods!$A$1:$C$1,0))</f>
        <v>Brooklyn</v>
      </c>
      <c r="O5020" t="str">
        <f>INDEX(Neighborhoods!$A:$C, MATCH(Places!$K5020,Neighborhoods!$A:$A,0), MATCH(Places!O$1,Neighborhoods!$A$1:$C$1,0))</f>
        <v>Bushwick</v>
      </c>
      <c r="P5020" t="s">
        <v>1</v>
      </c>
      <c r="Q5020" t="str">
        <f t="shared" si="312"/>
        <v>Yes</v>
      </c>
      <c r="R5020">
        <v>2</v>
      </c>
      <c r="S5020" t="str">
        <f t="shared" si="313"/>
        <v>Small</v>
      </c>
      <c r="T5020" s="50">
        <v>60</v>
      </c>
      <c r="U5020" s="70">
        <f t="shared" si="314"/>
        <v>0.03</v>
      </c>
      <c r="V5020" s="52">
        <v>4.72</v>
      </c>
      <c r="W5020" s="52" t="str" cm="1">
        <f t="array" ref="W5020">_xlfn.SWITCH(ROUND(V5020,0),5,"Excellent",4,"Good",3,"Ok","Bad")</f>
        <v>Excellent</v>
      </c>
      <c r="X5020">
        <v>36</v>
      </c>
      <c r="Y5020" t="str">
        <f t="shared" si="315"/>
        <v>No</v>
      </c>
      <c r="Z5020" s="68">
        <v>43663</v>
      </c>
      <c r="AA5020" s="68">
        <v>43821</v>
      </c>
      <c r="AB5020">
        <v>0</v>
      </c>
      <c r="AC5020" t="s">
        <v>15616</v>
      </c>
    </row>
    <row r="5021" spans="1:29" x14ac:dyDescent="0.3">
      <c r="A5021" t="s">
        <v>3487</v>
      </c>
      <c r="B5021">
        <v>3483</v>
      </c>
      <c r="C5021" t="str">
        <f>VLOOKUP($B5021,Hosts!$A:$M,10,0)</f>
        <v>Within an hour</v>
      </c>
      <c r="D5021" s="70">
        <f>VLOOKUP($B5021,Hosts!$A:$M,11,0)</f>
        <v>1</v>
      </c>
      <c r="E5021" s="70">
        <f>VLOOKUP($B5021,Hosts!$A:$M,12,0)</f>
        <v>0.95</v>
      </c>
      <c r="F5021" t="str">
        <f>VLOOKUP($B5021,Hosts!$A:$M,13,0)</f>
        <v>Yes</v>
      </c>
      <c r="G5021" t="str">
        <f>INDEX(Hosts!$A:$M, MATCH(Places!$B5021,Hosts!$A:$A,0), MATCH(Places!G$1,Hosts!$A$1:$M$1,0))</f>
        <v>Within an hour</v>
      </c>
      <c r="H5021" s="70">
        <f>INDEX(Hosts!$A:$M, MATCH(Places!$B5021,Hosts!$A:$A,0), MATCH(Places!H$1,Hosts!$A$1:$M$1,0))</f>
        <v>1</v>
      </c>
      <c r="I5021" s="70">
        <f>INDEX(Hosts!$A:$M, MATCH(Places!$B5021,Hosts!$A:$A,0), MATCH(Places!I$1,Hosts!$A$1:$M$1,0))</f>
        <v>0.95</v>
      </c>
      <c r="J5021" t="str">
        <f>INDEX(Hosts!$A:$M, MATCH(Places!$B5021,Hosts!$A:$A,0), MATCH(Places!J$1,Hosts!$A$1:$M$1,0))</f>
        <v>Yes</v>
      </c>
      <c r="K5021">
        <v>25</v>
      </c>
      <c r="L5021" t="str">
        <f>VLOOKUP($K5021,Neighborhoods!$A:$C,2,0)</f>
        <v>Queens</v>
      </c>
      <c r="M5021" t="str">
        <f>VLOOKUP($K5021,Neighborhoods!$A:$C,3,0)</f>
        <v>Ridgewood</v>
      </c>
      <c r="N5021" t="str">
        <f>INDEX(Neighborhoods!$A:$C, MATCH(Places!$K5021,Neighborhoods!$A:$A,0), MATCH(Places!N$1,Neighborhoods!$A$1:$C$1,0))</f>
        <v>Queens</v>
      </c>
      <c r="O5021" t="str">
        <f>INDEX(Neighborhoods!$A:$C, MATCH(Places!$K5021,Neighborhoods!$A:$A,0), MATCH(Places!O$1,Neighborhoods!$A$1:$C$1,0))</f>
        <v>Ridgewood</v>
      </c>
      <c r="P5021" t="s">
        <v>1</v>
      </c>
      <c r="Q5021" t="str">
        <f t="shared" si="312"/>
        <v>Yes</v>
      </c>
      <c r="R5021">
        <v>2</v>
      </c>
      <c r="S5021" t="str">
        <f t="shared" si="313"/>
        <v>Small</v>
      </c>
      <c r="T5021" s="50">
        <v>45</v>
      </c>
      <c r="U5021" s="70">
        <f t="shared" si="314"/>
        <v>0.03</v>
      </c>
      <c r="V5021" s="52">
        <v>4.91</v>
      </c>
      <c r="W5021" s="52" t="str" cm="1">
        <f t="array" ref="W5021">_xlfn.SWITCH(ROUND(V5021,0),5,"Excellent",4,"Good",3,"Ok","Bad")</f>
        <v>Excellent</v>
      </c>
      <c r="X5021">
        <v>34</v>
      </c>
      <c r="Y5021" t="str">
        <f t="shared" si="315"/>
        <v>No</v>
      </c>
      <c r="Z5021" s="68">
        <v>43661</v>
      </c>
      <c r="AA5021" s="68">
        <v>44046</v>
      </c>
      <c r="AB5021">
        <v>165</v>
      </c>
      <c r="AC5021" t="s">
        <v>15615</v>
      </c>
    </row>
    <row r="5022" spans="1:29" x14ac:dyDescent="0.3">
      <c r="A5022" t="s">
        <v>3488</v>
      </c>
      <c r="B5022">
        <v>1056</v>
      </c>
      <c r="C5022" t="str">
        <f>VLOOKUP($B5022,Hosts!$A:$M,10,0)</f>
        <v>Within a few hours</v>
      </c>
      <c r="D5022" s="70">
        <f>VLOOKUP($B5022,Hosts!$A:$M,11,0)</f>
        <v>0.91</v>
      </c>
      <c r="E5022" s="70">
        <f>VLOOKUP($B5022,Hosts!$A:$M,12,0)</f>
        <v>0.99</v>
      </c>
      <c r="F5022" t="str">
        <f>VLOOKUP($B5022,Hosts!$A:$M,13,0)</f>
        <v>No</v>
      </c>
      <c r="G5022" t="str">
        <f>INDEX(Hosts!$A:$M, MATCH(Places!$B5022,Hosts!$A:$A,0), MATCH(Places!G$1,Hosts!$A$1:$M$1,0))</f>
        <v>Within a few hours</v>
      </c>
      <c r="H5022" s="70">
        <f>INDEX(Hosts!$A:$M, MATCH(Places!$B5022,Hosts!$A:$A,0), MATCH(Places!H$1,Hosts!$A$1:$M$1,0))</f>
        <v>0.91</v>
      </c>
      <c r="I5022" s="70">
        <f>INDEX(Hosts!$A:$M, MATCH(Places!$B5022,Hosts!$A:$A,0), MATCH(Places!I$1,Hosts!$A$1:$M$1,0))</f>
        <v>0.99</v>
      </c>
      <c r="J5022" t="str">
        <f>INDEX(Hosts!$A:$M, MATCH(Places!$B5022,Hosts!$A:$A,0), MATCH(Places!J$1,Hosts!$A$1:$M$1,0))</f>
        <v>No</v>
      </c>
      <c r="K5022">
        <v>8</v>
      </c>
      <c r="L5022" t="str">
        <f>VLOOKUP($K5022,Neighborhoods!$A:$C,2,0)</f>
        <v>Brooklyn</v>
      </c>
      <c r="M5022" t="str">
        <f>VLOOKUP($K5022,Neighborhoods!$A:$C,3,0)</f>
        <v>Bushwick</v>
      </c>
      <c r="N5022" t="str">
        <f>INDEX(Neighborhoods!$A:$C, MATCH(Places!$K5022,Neighborhoods!$A:$A,0), MATCH(Places!N$1,Neighborhoods!$A$1:$C$1,0))</f>
        <v>Brooklyn</v>
      </c>
      <c r="O5022" t="str">
        <f>INDEX(Neighborhoods!$A:$C, MATCH(Places!$K5022,Neighborhoods!$A:$A,0), MATCH(Places!O$1,Neighborhoods!$A$1:$C$1,0))</f>
        <v>Bushwick</v>
      </c>
      <c r="P5022" t="s">
        <v>1</v>
      </c>
      <c r="Q5022" t="str">
        <f t="shared" si="312"/>
        <v>Yes</v>
      </c>
      <c r="R5022">
        <v>2</v>
      </c>
      <c r="S5022" t="str">
        <f t="shared" si="313"/>
        <v>Small</v>
      </c>
      <c r="T5022" s="50">
        <v>51</v>
      </c>
      <c r="U5022" s="70">
        <f t="shared" si="314"/>
        <v>0.03</v>
      </c>
      <c r="V5022" s="52">
        <v>4.75</v>
      </c>
      <c r="W5022" s="52" t="str" cm="1">
        <f t="array" ref="W5022">_xlfn.SWITCH(ROUND(V5022,0),5,"Excellent",4,"Good",3,"Ok","Bad")</f>
        <v>Excellent</v>
      </c>
      <c r="X5022">
        <v>4</v>
      </c>
      <c r="Y5022" t="str">
        <f t="shared" si="315"/>
        <v>No</v>
      </c>
      <c r="Z5022" s="68">
        <v>43709</v>
      </c>
      <c r="AA5022" s="68">
        <v>43976</v>
      </c>
      <c r="AB5022">
        <v>168</v>
      </c>
      <c r="AC5022" t="s">
        <v>15616</v>
      </c>
    </row>
    <row r="5023" spans="1:29" x14ac:dyDescent="0.3">
      <c r="A5023" t="s">
        <v>13581</v>
      </c>
      <c r="B5023">
        <v>3591</v>
      </c>
      <c r="C5023" t="str">
        <f>VLOOKUP($B5023,Hosts!$A:$M,10,0)</f>
        <v>Within an hour</v>
      </c>
      <c r="D5023" s="70">
        <f>VLOOKUP($B5023,Hosts!$A:$M,11,0)</f>
        <v>1</v>
      </c>
      <c r="E5023" s="70">
        <f>VLOOKUP($B5023,Hosts!$A:$M,12,0)</f>
        <v>1</v>
      </c>
      <c r="F5023" t="str">
        <f>VLOOKUP($B5023,Hosts!$A:$M,13,0)</f>
        <v>Yes</v>
      </c>
      <c r="G5023" t="str">
        <f>INDEX(Hosts!$A:$M, MATCH(Places!$B5023,Hosts!$A:$A,0), MATCH(Places!G$1,Hosts!$A$1:$M$1,0))</f>
        <v>Within an hour</v>
      </c>
      <c r="H5023" s="70">
        <f>INDEX(Hosts!$A:$M, MATCH(Places!$B5023,Hosts!$A:$A,0), MATCH(Places!H$1,Hosts!$A$1:$M$1,0))</f>
        <v>1</v>
      </c>
      <c r="I5023" s="70">
        <f>INDEX(Hosts!$A:$M, MATCH(Places!$B5023,Hosts!$A:$A,0), MATCH(Places!I$1,Hosts!$A$1:$M$1,0))</f>
        <v>1</v>
      </c>
      <c r="J5023" t="str">
        <f>INDEX(Hosts!$A:$M, MATCH(Places!$B5023,Hosts!$A:$A,0), MATCH(Places!J$1,Hosts!$A$1:$M$1,0))</f>
        <v>Yes</v>
      </c>
      <c r="K5023">
        <v>8</v>
      </c>
      <c r="L5023" t="str">
        <f>VLOOKUP($K5023,Neighborhoods!$A:$C,2,0)</f>
        <v>Brooklyn</v>
      </c>
      <c r="M5023" t="str">
        <f>VLOOKUP($K5023,Neighborhoods!$A:$C,3,0)</f>
        <v>Bushwick</v>
      </c>
      <c r="N5023" t="str">
        <f>INDEX(Neighborhoods!$A:$C, MATCH(Places!$K5023,Neighborhoods!$A:$A,0), MATCH(Places!N$1,Neighborhoods!$A$1:$C$1,0))</f>
        <v>Brooklyn</v>
      </c>
      <c r="O5023" t="str">
        <f>INDEX(Neighborhoods!$A:$C, MATCH(Places!$K5023,Neighborhoods!$A:$A,0), MATCH(Places!O$1,Neighborhoods!$A$1:$C$1,0))</f>
        <v>Bushwick</v>
      </c>
      <c r="P5023" t="s">
        <v>11822</v>
      </c>
      <c r="Q5023" t="str">
        <f t="shared" si="312"/>
        <v>No</v>
      </c>
      <c r="R5023">
        <v>4</v>
      </c>
      <c r="S5023" t="str">
        <f t="shared" si="313"/>
        <v>Medium</v>
      </c>
      <c r="T5023" s="50">
        <v>116</v>
      </c>
      <c r="U5023" s="70">
        <f t="shared" si="314"/>
        <v>0.03</v>
      </c>
      <c r="V5023" s="52">
        <v>4.9000000000000004</v>
      </c>
      <c r="W5023" s="52" t="str" cm="1">
        <f t="array" ref="W5023">_xlfn.SWITCH(ROUND(V5023,0),5,"Excellent",4,"Good",3,"Ok","Bad")</f>
        <v>Excellent</v>
      </c>
      <c r="X5023">
        <v>10</v>
      </c>
      <c r="Y5023" t="str">
        <f t="shared" si="315"/>
        <v>No</v>
      </c>
      <c r="Z5023" s="68">
        <v>43709</v>
      </c>
      <c r="AA5023" s="68">
        <v>43899</v>
      </c>
      <c r="AB5023">
        <v>0</v>
      </c>
      <c r="AC5023" t="s">
        <v>15616</v>
      </c>
    </row>
    <row r="5024" spans="1:29" x14ac:dyDescent="0.3">
      <c r="A5024" t="s">
        <v>3489</v>
      </c>
      <c r="B5024">
        <v>3935</v>
      </c>
      <c r="C5024" t="str">
        <f>VLOOKUP($B5024,Hosts!$A:$M,10,0)</f>
        <v>Within a day</v>
      </c>
      <c r="D5024" s="70">
        <f>VLOOKUP($B5024,Hosts!$A:$M,11,0)</f>
        <v>1</v>
      </c>
      <c r="E5024" s="70">
        <f>VLOOKUP($B5024,Hosts!$A:$M,12,0)</f>
        <v>0.5</v>
      </c>
      <c r="F5024" t="str">
        <f>VLOOKUP($B5024,Hosts!$A:$M,13,0)</f>
        <v>No</v>
      </c>
      <c r="G5024" t="str">
        <f>INDEX(Hosts!$A:$M, MATCH(Places!$B5024,Hosts!$A:$A,0), MATCH(Places!G$1,Hosts!$A$1:$M$1,0))</f>
        <v>Within a day</v>
      </c>
      <c r="H5024" s="70">
        <f>INDEX(Hosts!$A:$M, MATCH(Places!$B5024,Hosts!$A:$A,0), MATCH(Places!H$1,Hosts!$A$1:$M$1,0))</f>
        <v>1</v>
      </c>
      <c r="I5024" s="70">
        <f>INDEX(Hosts!$A:$M, MATCH(Places!$B5024,Hosts!$A:$A,0), MATCH(Places!I$1,Hosts!$A$1:$M$1,0))</f>
        <v>0.5</v>
      </c>
      <c r="J5024" t="str">
        <f>INDEX(Hosts!$A:$M, MATCH(Places!$B5024,Hosts!$A:$A,0), MATCH(Places!J$1,Hosts!$A$1:$M$1,0))</f>
        <v>No</v>
      </c>
      <c r="K5024">
        <v>24</v>
      </c>
      <c r="L5024" t="str">
        <f>VLOOKUP($K5024,Neighborhoods!$A:$C,2,0)</f>
        <v>Queens</v>
      </c>
      <c r="M5024" t="str">
        <f>VLOOKUP($K5024,Neighborhoods!$A:$C,3,0)</f>
        <v>Long Island City</v>
      </c>
      <c r="N5024" t="str">
        <f>INDEX(Neighborhoods!$A:$C, MATCH(Places!$K5024,Neighborhoods!$A:$A,0), MATCH(Places!N$1,Neighborhoods!$A$1:$C$1,0))</f>
        <v>Queens</v>
      </c>
      <c r="O5024" t="str">
        <f>INDEX(Neighborhoods!$A:$C, MATCH(Places!$K5024,Neighborhoods!$A:$A,0), MATCH(Places!O$1,Neighborhoods!$A$1:$C$1,0))</f>
        <v>Long Island City</v>
      </c>
      <c r="P5024" t="s">
        <v>11822</v>
      </c>
      <c r="Q5024" t="str">
        <f t="shared" si="312"/>
        <v>No</v>
      </c>
      <c r="R5024">
        <v>4</v>
      </c>
      <c r="S5024" t="str">
        <f t="shared" si="313"/>
        <v>Medium</v>
      </c>
      <c r="T5024" s="50">
        <v>200</v>
      </c>
      <c r="U5024" s="70">
        <f t="shared" si="314"/>
        <v>0.04</v>
      </c>
      <c r="V5024" s="52">
        <v>4.93</v>
      </c>
      <c r="W5024" s="52" t="str" cm="1">
        <f t="array" ref="W5024">_xlfn.SWITCH(ROUND(V5024,0),5,"Excellent",4,"Good",3,"Ok","Bad")</f>
        <v>Excellent</v>
      </c>
      <c r="X5024">
        <v>15</v>
      </c>
      <c r="Y5024" t="str">
        <f t="shared" si="315"/>
        <v>No</v>
      </c>
      <c r="Z5024" s="68">
        <v>43667</v>
      </c>
      <c r="AA5024" s="68">
        <v>43856</v>
      </c>
      <c r="AB5024">
        <v>178</v>
      </c>
      <c r="AC5024" t="s">
        <v>15615</v>
      </c>
    </row>
    <row r="5025" spans="1:29" x14ac:dyDescent="0.3">
      <c r="A5025" t="s">
        <v>13172</v>
      </c>
      <c r="B5025">
        <v>3909</v>
      </c>
      <c r="C5025" t="str">
        <f>VLOOKUP($B5025,Hosts!$A:$M,10,0)</f>
        <v>Within an hour</v>
      </c>
      <c r="D5025" s="70">
        <f>VLOOKUP($B5025,Hosts!$A:$M,11,0)</f>
        <v>1</v>
      </c>
      <c r="E5025" s="70">
        <f>VLOOKUP($B5025,Hosts!$A:$M,12,0)</f>
        <v>1</v>
      </c>
      <c r="F5025" t="str">
        <f>VLOOKUP($B5025,Hosts!$A:$M,13,0)</f>
        <v>Yes</v>
      </c>
      <c r="G5025" t="str">
        <f>INDEX(Hosts!$A:$M, MATCH(Places!$B5025,Hosts!$A:$A,0), MATCH(Places!G$1,Hosts!$A$1:$M$1,0))</f>
        <v>Within an hour</v>
      </c>
      <c r="H5025" s="70">
        <f>INDEX(Hosts!$A:$M, MATCH(Places!$B5025,Hosts!$A:$A,0), MATCH(Places!H$1,Hosts!$A$1:$M$1,0))</f>
        <v>1</v>
      </c>
      <c r="I5025" s="70">
        <f>INDEX(Hosts!$A:$M, MATCH(Places!$B5025,Hosts!$A:$A,0), MATCH(Places!I$1,Hosts!$A$1:$M$1,0))</f>
        <v>1</v>
      </c>
      <c r="J5025" t="str">
        <f>INDEX(Hosts!$A:$M, MATCH(Places!$B5025,Hosts!$A:$A,0), MATCH(Places!J$1,Hosts!$A$1:$M$1,0))</f>
        <v>Yes</v>
      </c>
      <c r="K5025">
        <v>7</v>
      </c>
      <c r="L5025" t="str">
        <f>VLOOKUP($K5025,Neighborhoods!$A:$C,2,0)</f>
        <v>Brooklyn</v>
      </c>
      <c r="M5025" t="str">
        <f>VLOOKUP($K5025,Neighborhoods!$A:$C,3,0)</f>
        <v>Bedford-Stuyvesant</v>
      </c>
      <c r="N5025" t="str">
        <f>INDEX(Neighborhoods!$A:$C, MATCH(Places!$K5025,Neighborhoods!$A:$A,0), MATCH(Places!N$1,Neighborhoods!$A$1:$C$1,0))</f>
        <v>Brooklyn</v>
      </c>
      <c r="O5025" t="str">
        <f>INDEX(Neighborhoods!$A:$C, MATCH(Places!$K5025,Neighborhoods!$A:$A,0), MATCH(Places!O$1,Neighborhoods!$A$1:$C$1,0))</f>
        <v>Bedford-Stuyvesant</v>
      </c>
      <c r="P5025" t="s">
        <v>1</v>
      </c>
      <c r="Q5025" t="str">
        <f t="shared" si="312"/>
        <v>Yes</v>
      </c>
      <c r="R5025">
        <v>2</v>
      </c>
      <c r="S5025" t="str">
        <f t="shared" si="313"/>
        <v>Small</v>
      </c>
      <c r="T5025" s="50">
        <v>65</v>
      </c>
      <c r="U5025" s="70">
        <f t="shared" si="314"/>
        <v>0.03</v>
      </c>
      <c r="V5025" s="52">
        <v>4.97</v>
      </c>
      <c r="W5025" s="52" t="str" cm="1">
        <f t="array" ref="W5025">_xlfn.SWITCH(ROUND(V5025,0),5,"Excellent",4,"Good",3,"Ok","Bad")</f>
        <v>Excellent</v>
      </c>
      <c r="X5025">
        <v>67</v>
      </c>
      <c r="Y5025" t="str">
        <f t="shared" si="315"/>
        <v>No</v>
      </c>
      <c r="Z5025" s="68">
        <v>43665</v>
      </c>
      <c r="AA5025" s="68">
        <v>44034</v>
      </c>
      <c r="AB5025">
        <v>364</v>
      </c>
      <c r="AC5025" t="s">
        <v>15616</v>
      </c>
    </row>
    <row r="5026" spans="1:29" x14ac:dyDescent="0.3">
      <c r="A5026" t="s">
        <v>3490</v>
      </c>
      <c r="B5026">
        <v>3936</v>
      </c>
      <c r="C5026" t="str">
        <f>VLOOKUP($B5026,Hosts!$A:$M,10,0)</f>
        <v>Within an hour</v>
      </c>
      <c r="D5026" s="70">
        <f>VLOOKUP($B5026,Hosts!$A:$M,11,0)</f>
        <v>1</v>
      </c>
      <c r="E5026" s="70">
        <f>VLOOKUP($B5026,Hosts!$A:$M,12,0)</f>
        <v>1</v>
      </c>
      <c r="F5026" t="str">
        <f>VLOOKUP($B5026,Hosts!$A:$M,13,0)</f>
        <v>No</v>
      </c>
      <c r="G5026" t="str">
        <f>INDEX(Hosts!$A:$M, MATCH(Places!$B5026,Hosts!$A:$A,0), MATCH(Places!G$1,Hosts!$A$1:$M$1,0))</f>
        <v>Within an hour</v>
      </c>
      <c r="H5026" s="70">
        <f>INDEX(Hosts!$A:$M, MATCH(Places!$B5026,Hosts!$A:$A,0), MATCH(Places!H$1,Hosts!$A$1:$M$1,0))</f>
        <v>1</v>
      </c>
      <c r="I5026" s="70">
        <f>INDEX(Hosts!$A:$M, MATCH(Places!$B5026,Hosts!$A:$A,0), MATCH(Places!I$1,Hosts!$A$1:$M$1,0))</f>
        <v>1</v>
      </c>
      <c r="J5026" t="str">
        <f>INDEX(Hosts!$A:$M, MATCH(Places!$B5026,Hosts!$A:$A,0), MATCH(Places!J$1,Hosts!$A$1:$M$1,0))</f>
        <v>No</v>
      </c>
      <c r="K5026">
        <v>21</v>
      </c>
      <c r="L5026" t="str">
        <f>VLOOKUP($K5026,Neighborhoods!$A:$C,2,0)</f>
        <v>Queens</v>
      </c>
      <c r="M5026" t="str">
        <f>VLOOKUP($K5026,Neighborhoods!$A:$C,3,0)</f>
        <v>Astoria</v>
      </c>
      <c r="N5026" t="str">
        <f>INDEX(Neighborhoods!$A:$C, MATCH(Places!$K5026,Neighborhoods!$A:$A,0), MATCH(Places!N$1,Neighborhoods!$A$1:$C$1,0))</f>
        <v>Queens</v>
      </c>
      <c r="O5026" t="str">
        <f>INDEX(Neighborhoods!$A:$C, MATCH(Places!$K5026,Neighborhoods!$A:$A,0), MATCH(Places!O$1,Neighborhoods!$A$1:$C$1,0))</f>
        <v>Astoria</v>
      </c>
      <c r="P5026" t="s">
        <v>11822</v>
      </c>
      <c r="Q5026" t="str">
        <f t="shared" si="312"/>
        <v>No</v>
      </c>
      <c r="R5026">
        <v>8</v>
      </c>
      <c r="S5026" t="str">
        <f t="shared" si="313"/>
        <v>Large</v>
      </c>
      <c r="T5026" s="50">
        <v>109</v>
      </c>
      <c r="U5026" s="70">
        <f t="shared" si="314"/>
        <v>0.03</v>
      </c>
      <c r="V5026" s="52">
        <v>4.09</v>
      </c>
      <c r="W5026" s="52" t="str" cm="1">
        <f t="array" ref="W5026">_xlfn.SWITCH(ROUND(V5026,0),5,"Excellent",4,"Good",3,"Ok","Bad")</f>
        <v>Good</v>
      </c>
      <c r="X5026">
        <v>11</v>
      </c>
      <c r="Y5026" t="str">
        <f t="shared" si="315"/>
        <v>No</v>
      </c>
      <c r="Z5026" s="68">
        <v>43681</v>
      </c>
      <c r="AA5026" s="68">
        <v>44024</v>
      </c>
      <c r="AB5026">
        <v>177</v>
      </c>
      <c r="AC5026" t="s">
        <v>15616</v>
      </c>
    </row>
    <row r="5027" spans="1:29" x14ac:dyDescent="0.3">
      <c r="A5027" t="s">
        <v>14300</v>
      </c>
      <c r="B5027">
        <v>3490</v>
      </c>
      <c r="C5027" t="str">
        <f>VLOOKUP($B5027,Hosts!$A:$M,10,0)</f>
        <v>Within an hour</v>
      </c>
      <c r="D5027" s="70">
        <f>VLOOKUP($B5027,Hosts!$A:$M,11,0)</f>
        <v>1</v>
      </c>
      <c r="E5027" s="70">
        <f>VLOOKUP($B5027,Hosts!$A:$M,12,0)</f>
        <v>0.98</v>
      </c>
      <c r="F5027" t="str">
        <f>VLOOKUP($B5027,Hosts!$A:$M,13,0)</f>
        <v>Yes</v>
      </c>
      <c r="G5027" t="str">
        <f>INDEX(Hosts!$A:$M, MATCH(Places!$B5027,Hosts!$A:$A,0), MATCH(Places!G$1,Hosts!$A$1:$M$1,0))</f>
        <v>Within an hour</v>
      </c>
      <c r="H5027" s="70">
        <f>INDEX(Hosts!$A:$M, MATCH(Places!$B5027,Hosts!$A:$A,0), MATCH(Places!H$1,Hosts!$A$1:$M$1,0))</f>
        <v>1</v>
      </c>
      <c r="I5027" s="70">
        <f>INDEX(Hosts!$A:$M, MATCH(Places!$B5027,Hosts!$A:$A,0), MATCH(Places!I$1,Hosts!$A$1:$M$1,0))</f>
        <v>0.98</v>
      </c>
      <c r="J5027" t="str">
        <f>INDEX(Hosts!$A:$M, MATCH(Places!$B5027,Hosts!$A:$A,0), MATCH(Places!J$1,Hosts!$A$1:$M$1,0))</f>
        <v>Yes</v>
      </c>
      <c r="K5027">
        <v>23</v>
      </c>
      <c r="L5027" t="str">
        <f>VLOOKUP($K5027,Neighborhoods!$A:$C,2,0)</f>
        <v>Queens</v>
      </c>
      <c r="M5027" t="str">
        <f>VLOOKUP($K5027,Neighborhoods!$A:$C,3,0)</f>
        <v>Jamaica</v>
      </c>
      <c r="N5027" t="str">
        <f>INDEX(Neighborhoods!$A:$C, MATCH(Places!$K5027,Neighborhoods!$A:$A,0), MATCH(Places!N$1,Neighborhoods!$A$1:$C$1,0))</f>
        <v>Queens</v>
      </c>
      <c r="O5027" t="str">
        <f>INDEX(Neighborhoods!$A:$C, MATCH(Places!$K5027,Neighborhoods!$A:$A,0), MATCH(Places!O$1,Neighborhoods!$A$1:$C$1,0))</f>
        <v>Jamaica</v>
      </c>
      <c r="P5027" t="s">
        <v>11822</v>
      </c>
      <c r="Q5027" t="str">
        <f t="shared" si="312"/>
        <v>No</v>
      </c>
      <c r="R5027">
        <v>6</v>
      </c>
      <c r="S5027" t="str">
        <f t="shared" si="313"/>
        <v>Large</v>
      </c>
      <c r="T5027" s="50">
        <v>320</v>
      </c>
      <c r="U5027" s="70">
        <f t="shared" si="314"/>
        <v>0.04</v>
      </c>
      <c r="V5027" s="52">
        <v>4.71</v>
      </c>
      <c r="W5027" s="52" t="str" cm="1">
        <f t="array" ref="W5027">_xlfn.SWITCH(ROUND(V5027,0),5,"Excellent",4,"Good",3,"Ok","Bad")</f>
        <v>Excellent</v>
      </c>
      <c r="X5027">
        <v>7</v>
      </c>
      <c r="Y5027" t="str">
        <f t="shared" si="315"/>
        <v>No</v>
      </c>
      <c r="Z5027" s="68">
        <v>43674</v>
      </c>
      <c r="AA5027" s="68">
        <v>44031</v>
      </c>
      <c r="AB5027">
        <v>173</v>
      </c>
      <c r="AC5027" t="s">
        <v>15616</v>
      </c>
    </row>
    <row r="5028" spans="1:29" x14ac:dyDescent="0.3">
      <c r="A5028" t="s">
        <v>15539</v>
      </c>
      <c r="B5028">
        <v>3937</v>
      </c>
      <c r="C5028" t="str">
        <f>VLOOKUP($B5028,Hosts!$A:$M,10,0)</f>
        <v>Within an hour</v>
      </c>
      <c r="D5028" s="70">
        <f>VLOOKUP($B5028,Hosts!$A:$M,11,0)</f>
        <v>1</v>
      </c>
      <c r="E5028" s="70">
        <f>VLOOKUP($B5028,Hosts!$A:$M,12,0)</f>
        <v>1</v>
      </c>
      <c r="F5028" t="str">
        <f>VLOOKUP($B5028,Hosts!$A:$M,13,0)</f>
        <v>No</v>
      </c>
      <c r="G5028" t="str">
        <f>INDEX(Hosts!$A:$M, MATCH(Places!$B5028,Hosts!$A:$A,0), MATCH(Places!G$1,Hosts!$A$1:$M$1,0))</f>
        <v>Within an hour</v>
      </c>
      <c r="H5028" s="70">
        <f>INDEX(Hosts!$A:$M, MATCH(Places!$B5028,Hosts!$A:$A,0), MATCH(Places!H$1,Hosts!$A$1:$M$1,0))</f>
        <v>1</v>
      </c>
      <c r="I5028" s="70">
        <f>INDEX(Hosts!$A:$M, MATCH(Places!$B5028,Hosts!$A:$A,0), MATCH(Places!I$1,Hosts!$A$1:$M$1,0))</f>
        <v>1</v>
      </c>
      <c r="J5028" t="str">
        <f>INDEX(Hosts!$A:$M, MATCH(Places!$B5028,Hosts!$A:$A,0), MATCH(Places!J$1,Hosts!$A$1:$M$1,0))</f>
        <v>No</v>
      </c>
      <c r="K5028">
        <v>9</v>
      </c>
      <c r="L5028" t="str">
        <f>VLOOKUP($K5028,Neighborhoods!$A:$C,2,0)</f>
        <v>Brooklyn</v>
      </c>
      <c r="M5028" t="str">
        <f>VLOOKUP($K5028,Neighborhoods!$A:$C,3,0)</f>
        <v>Crown Heights</v>
      </c>
      <c r="N5028" t="str">
        <f>INDEX(Neighborhoods!$A:$C, MATCH(Places!$K5028,Neighborhoods!$A:$A,0), MATCH(Places!N$1,Neighborhoods!$A$1:$C$1,0))</f>
        <v>Brooklyn</v>
      </c>
      <c r="O5028" t="str">
        <f>INDEX(Neighborhoods!$A:$C, MATCH(Places!$K5028,Neighborhoods!$A:$A,0), MATCH(Places!O$1,Neighborhoods!$A$1:$C$1,0))</f>
        <v>Crown Heights</v>
      </c>
      <c r="P5028" t="s">
        <v>11822</v>
      </c>
      <c r="Q5028" t="str">
        <f t="shared" si="312"/>
        <v>No</v>
      </c>
      <c r="R5028">
        <v>6</v>
      </c>
      <c r="S5028" t="str">
        <f t="shared" si="313"/>
        <v>Large</v>
      </c>
      <c r="T5028" s="50">
        <v>250</v>
      </c>
      <c r="U5028" s="70">
        <f t="shared" si="314"/>
        <v>0.04</v>
      </c>
      <c r="V5028" s="52">
        <v>4.7</v>
      </c>
      <c r="W5028" s="52" t="str" cm="1">
        <f t="array" ref="W5028">_xlfn.SWITCH(ROUND(V5028,0),5,"Excellent",4,"Good",3,"Ok","Bad")</f>
        <v>Excellent</v>
      </c>
      <c r="X5028">
        <v>33</v>
      </c>
      <c r="Y5028" t="str">
        <f t="shared" si="315"/>
        <v>No</v>
      </c>
      <c r="Z5028" s="68">
        <v>43695</v>
      </c>
      <c r="AA5028" s="68">
        <v>43905</v>
      </c>
      <c r="AB5028">
        <v>270</v>
      </c>
      <c r="AC5028" t="s">
        <v>15616</v>
      </c>
    </row>
    <row r="5029" spans="1:29" x14ac:dyDescent="0.3">
      <c r="A5029" t="s">
        <v>13516</v>
      </c>
      <c r="B5029">
        <v>3155</v>
      </c>
      <c r="C5029" t="str">
        <f>VLOOKUP($B5029,Hosts!$A:$M,10,0)</f>
        <v>Within an hour</v>
      </c>
      <c r="D5029" s="70">
        <f>VLOOKUP($B5029,Hosts!$A:$M,11,0)</f>
        <v>1</v>
      </c>
      <c r="E5029" s="70">
        <f>VLOOKUP($B5029,Hosts!$A:$M,12,0)</f>
        <v>1</v>
      </c>
      <c r="F5029" t="str">
        <f>VLOOKUP($B5029,Hosts!$A:$M,13,0)</f>
        <v>Yes</v>
      </c>
      <c r="G5029" t="str">
        <f>INDEX(Hosts!$A:$M, MATCH(Places!$B5029,Hosts!$A:$A,0), MATCH(Places!G$1,Hosts!$A$1:$M$1,0))</f>
        <v>Within an hour</v>
      </c>
      <c r="H5029" s="70">
        <f>INDEX(Hosts!$A:$M, MATCH(Places!$B5029,Hosts!$A:$A,0), MATCH(Places!H$1,Hosts!$A$1:$M$1,0))</f>
        <v>1</v>
      </c>
      <c r="I5029" s="70">
        <f>INDEX(Hosts!$A:$M, MATCH(Places!$B5029,Hosts!$A:$A,0), MATCH(Places!I$1,Hosts!$A$1:$M$1,0))</f>
        <v>1</v>
      </c>
      <c r="J5029" t="str">
        <f>INDEX(Hosts!$A:$M, MATCH(Places!$B5029,Hosts!$A:$A,0), MATCH(Places!J$1,Hosts!$A$1:$M$1,0))</f>
        <v>Yes</v>
      </c>
      <c r="K5029">
        <v>23</v>
      </c>
      <c r="L5029" t="str">
        <f>VLOOKUP($K5029,Neighborhoods!$A:$C,2,0)</f>
        <v>Queens</v>
      </c>
      <c r="M5029" t="str">
        <f>VLOOKUP($K5029,Neighborhoods!$A:$C,3,0)</f>
        <v>Jamaica</v>
      </c>
      <c r="N5029" t="str">
        <f>INDEX(Neighborhoods!$A:$C, MATCH(Places!$K5029,Neighborhoods!$A:$A,0), MATCH(Places!N$1,Neighborhoods!$A$1:$C$1,0))</f>
        <v>Queens</v>
      </c>
      <c r="O5029" t="str">
        <f>INDEX(Neighborhoods!$A:$C, MATCH(Places!$K5029,Neighborhoods!$A:$A,0), MATCH(Places!O$1,Neighborhoods!$A$1:$C$1,0))</f>
        <v>Jamaica</v>
      </c>
      <c r="P5029" t="s">
        <v>11822</v>
      </c>
      <c r="Q5029" t="str">
        <f t="shared" si="312"/>
        <v>No</v>
      </c>
      <c r="R5029">
        <v>2</v>
      </c>
      <c r="S5029" t="str">
        <f t="shared" si="313"/>
        <v>Small</v>
      </c>
      <c r="T5029" s="50">
        <v>90</v>
      </c>
      <c r="U5029" s="70">
        <f t="shared" si="314"/>
        <v>0.03</v>
      </c>
      <c r="V5029" s="52">
        <v>4.99</v>
      </c>
      <c r="W5029" s="52" t="str" cm="1">
        <f t="array" ref="W5029">_xlfn.SWITCH(ROUND(V5029,0),5,"Excellent",4,"Good",3,"Ok","Bad")</f>
        <v>Excellent</v>
      </c>
      <c r="X5029">
        <v>127</v>
      </c>
      <c r="Y5029" t="str">
        <f t="shared" si="315"/>
        <v>Yes</v>
      </c>
      <c r="Z5029" s="68">
        <v>43715</v>
      </c>
      <c r="AA5029" s="68">
        <v>44059</v>
      </c>
      <c r="AB5029">
        <v>157</v>
      </c>
      <c r="AC5029" t="s">
        <v>15615</v>
      </c>
    </row>
    <row r="5030" spans="1:29" x14ac:dyDescent="0.3">
      <c r="A5030" t="s">
        <v>910</v>
      </c>
      <c r="B5030">
        <v>1946</v>
      </c>
      <c r="C5030" t="str">
        <f>VLOOKUP($B5030,Hosts!$A:$M,10,0)</f>
        <v>Within an hour</v>
      </c>
      <c r="D5030" s="70">
        <f>VLOOKUP($B5030,Hosts!$A:$M,11,0)</f>
        <v>1</v>
      </c>
      <c r="E5030" s="70">
        <f>VLOOKUP($B5030,Hosts!$A:$M,12,0)</f>
        <v>0.67</v>
      </c>
      <c r="F5030" t="str">
        <f>VLOOKUP($B5030,Hosts!$A:$M,13,0)</f>
        <v>No</v>
      </c>
      <c r="G5030" t="str">
        <f>INDEX(Hosts!$A:$M, MATCH(Places!$B5030,Hosts!$A:$A,0), MATCH(Places!G$1,Hosts!$A$1:$M$1,0))</f>
        <v>Within an hour</v>
      </c>
      <c r="H5030" s="70">
        <f>INDEX(Hosts!$A:$M, MATCH(Places!$B5030,Hosts!$A:$A,0), MATCH(Places!H$1,Hosts!$A$1:$M$1,0))</f>
        <v>1</v>
      </c>
      <c r="I5030" s="70">
        <f>INDEX(Hosts!$A:$M, MATCH(Places!$B5030,Hosts!$A:$A,0), MATCH(Places!I$1,Hosts!$A$1:$M$1,0))</f>
        <v>0.67</v>
      </c>
      <c r="J5030" t="str">
        <f>INDEX(Hosts!$A:$M, MATCH(Places!$B5030,Hosts!$A:$A,0), MATCH(Places!J$1,Hosts!$A$1:$M$1,0))</f>
        <v>No</v>
      </c>
      <c r="K5030">
        <v>7</v>
      </c>
      <c r="L5030" t="str">
        <f>VLOOKUP($K5030,Neighborhoods!$A:$C,2,0)</f>
        <v>Brooklyn</v>
      </c>
      <c r="M5030" t="str">
        <f>VLOOKUP($K5030,Neighborhoods!$A:$C,3,0)</f>
        <v>Bedford-Stuyvesant</v>
      </c>
      <c r="N5030" t="str">
        <f>INDEX(Neighborhoods!$A:$C, MATCH(Places!$K5030,Neighborhoods!$A:$A,0), MATCH(Places!N$1,Neighborhoods!$A$1:$C$1,0))</f>
        <v>Brooklyn</v>
      </c>
      <c r="O5030" t="str">
        <f>INDEX(Neighborhoods!$A:$C, MATCH(Places!$K5030,Neighborhoods!$A:$A,0), MATCH(Places!O$1,Neighborhoods!$A$1:$C$1,0))</f>
        <v>Bedford-Stuyvesant</v>
      </c>
      <c r="P5030" t="s">
        <v>1</v>
      </c>
      <c r="Q5030" t="str">
        <f t="shared" si="312"/>
        <v>Yes</v>
      </c>
      <c r="R5030">
        <v>1</v>
      </c>
      <c r="S5030" t="str">
        <f t="shared" si="313"/>
        <v>Small</v>
      </c>
      <c r="T5030" s="50">
        <v>62</v>
      </c>
      <c r="U5030" s="70">
        <f t="shared" si="314"/>
        <v>0.03</v>
      </c>
      <c r="V5030" s="52">
        <v>5</v>
      </c>
      <c r="W5030" s="52" t="str" cm="1">
        <f t="array" ref="W5030">_xlfn.SWITCH(ROUND(V5030,0),5,"Excellent",4,"Good",3,"Ok","Bad")</f>
        <v>Excellent</v>
      </c>
      <c r="X5030">
        <v>3</v>
      </c>
      <c r="Y5030" t="str">
        <f t="shared" si="315"/>
        <v>No</v>
      </c>
      <c r="Z5030" s="68">
        <v>43655</v>
      </c>
      <c r="AA5030" s="68">
        <v>43658</v>
      </c>
      <c r="AB5030">
        <v>0</v>
      </c>
      <c r="AC5030" t="s">
        <v>15615</v>
      </c>
    </row>
    <row r="5031" spans="1:29" x14ac:dyDescent="0.3">
      <c r="A5031" t="s">
        <v>3491</v>
      </c>
      <c r="B5031">
        <v>150</v>
      </c>
      <c r="C5031" t="str">
        <f>VLOOKUP($B5031,Hosts!$A:$M,10,0)</f>
        <v>Within a day</v>
      </c>
      <c r="D5031" s="70">
        <f>VLOOKUP($B5031,Hosts!$A:$M,11,0)</f>
        <v>0.57999999999999996</v>
      </c>
      <c r="E5031" s="70">
        <f>VLOOKUP($B5031,Hosts!$A:$M,12,0)</f>
        <v>0.93</v>
      </c>
      <c r="F5031" t="str">
        <f>VLOOKUP($B5031,Hosts!$A:$M,13,0)</f>
        <v>No</v>
      </c>
      <c r="G5031" t="str">
        <f>INDEX(Hosts!$A:$M, MATCH(Places!$B5031,Hosts!$A:$A,0), MATCH(Places!G$1,Hosts!$A$1:$M$1,0))</f>
        <v>Within a day</v>
      </c>
      <c r="H5031" s="70">
        <f>INDEX(Hosts!$A:$M, MATCH(Places!$B5031,Hosts!$A:$A,0), MATCH(Places!H$1,Hosts!$A$1:$M$1,0))</f>
        <v>0.57999999999999996</v>
      </c>
      <c r="I5031" s="70">
        <f>INDEX(Hosts!$A:$M, MATCH(Places!$B5031,Hosts!$A:$A,0), MATCH(Places!I$1,Hosts!$A$1:$M$1,0))</f>
        <v>0.93</v>
      </c>
      <c r="J5031" t="str">
        <f>INDEX(Hosts!$A:$M, MATCH(Places!$B5031,Hosts!$A:$A,0), MATCH(Places!J$1,Hosts!$A$1:$M$1,0))</f>
        <v>No</v>
      </c>
      <c r="K5031">
        <v>7</v>
      </c>
      <c r="L5031" t="str">
        <f>VLOOKUP($K5031,Neighborhoods!$A:$C,2,0)</f>
        <v>Brooklyn</v>
      </c>
      <c r="M5031" t="str">
        <f>VLOOKUP($K5031,Neighborhoods!$A:$C,3,0)</f>
        <v>Bedford-Stuyvesant</v>
      </c>
      <c r="N5031" t="str">
        <f>INDEX(Neighborhoods!$A:$C, MATCH(Places!$K5031,Neighborhoods!$A:$A,0), MATCH(Places!N$1,Neighborhoods!$A$1:$C$1,0))</f>
        <v>Brooklyn</v>
      </c>
      <c r="O5031" t="str">
        <f>INDEX(Neighborhoods!$A:$C, MATCH(Places!$K5031,Neighborhoods!$A:$A,0), MATCH(Places!O$1,Neighborhoods!$A$1:$C$1,0))</f>
        <v>Bedford-Stuyvesant</v>
      </c>
      <c r="P5031" t="s">
        <v>11822</v>
      </c>
      <c r="Q5031" t="str">
        <f t="shared" si="312"/>
        <v>No</v>
      </c>
      <c r="R5031">
        <v>8</v>
      </c>
      <c r="S5031" t="str">
        <f t="shared" si="313"/>
        <v>Large</v>
      </c>
      <c r="T5031" s="50">
        <v>336</v>
      </c>
      <c r="U5031" s="70">
        <f t="shared" si="314"/>
        <v>0.04</v>
      </c>
      <c r="V5031" s="52">
        <v>4.53</v>
      </c>
      <c r="W5031" s="52" t="str" cm="1">
        <f t="array" ref="W5031">_xlfn.SWITCH(ROUND(V5031,0),5,"Excellent",4,"Good",3,"Ok","Bad")</f>
        <v>Excellent</v>
      </c>
      <c r="X5031">
        <v>19</v>
      </c>
      <c r="Y5031" t="str">
        <f t="shared" si="315"/>
        <v>No</v>
      </c>
      <c r="Z5031" s="68">
        <v>43659</v>
      </c>
      <c r="AA5031" s="68">
        <v>43900</v>
      </c>
      <c r="AB5031">
        <v>343</v>
      </c>
      <c r="AC5031" t="s">
        <v>15615</v>
      </c>
    </row>
    <row r="5032" spans="1:29" x14ac:dyDescent="0.3">
      <c r="A5032" t="s">
        <v>13389</v>
      </c>
      <c r="B5032">
        <v>3805</v>
      </c>
      <c r="C5032" t="str">
        <f>VLOOKUP($B5032,Hosts!$A:$M,10,0)</f>
        <v>Within an hour</v>
      </c>
      <c r="D5032" s="70">
        <f>VLOOKUP($B5032,Hosts!$A:$M,11,0)</f>
        <v>0.98</v>
      </c>
      <c r="E5032" s="70">
        <f>VLOOKUP($B5032,Hosts!$A:$M,12,0)</f>
        <v>0.89</v>
      </c>
      <c r="F5032" t="str">
        <f>VLOOKUP($B5032,Hosts!$A:$M,13,0)</f>
        <v>Yes</v>
      </c>
      <c r="G5032" t="str">
        <f>INDEX(Hosts!$A:$M, MATCH(Places!$B5032,Hosts!$A:$A,0), MATCH(Places!G$1,Hosts!$A$1:$M$1,0))</f>
        <v>Within an hour</v>
      </c>
      <c r="H5032" s="70">
        <f>INDEX(Hosts!$A:$M, MATCH(Places!$B5032,Hosts!$A:$A,0), MATCH(Places!H$1,Hosts!$A$1:$M$1,0))</f>
        <v>0.98</v>
      </c>
      <c r="I5032" s="70">
        <f>INDEX(Hosts!$A:$M, MATCH(Places!$B5032,Hosts!$A:$A,0), MATCH(Places!I$1,Hosts!$A$1:$M$1,0))</f>
        <v>0.89</v>
      </c>
      <c r="J5032" t="str">
        <f>INDEX(Hosts!$A:$M, MATCH(Places!$B5032,Hosts!$A:$A,0), MATCH(Places!J$1,Hosts!$A$1:$M$1,0))</f>
        <v>Yes</v>
      </c>
      <c r="K5032">
        <v>9</v>
      </c>
      <c r="L5032" t="str">
        <f>VLOOKUP($K5032,Neighborhoods!$A:$C,2,0)</f>
        <v>Brooklyn</v>
      </c>
      <c r="M5032" t="str">
        <f>VLOOKUP($K5032,Neighborhoods!$A:$C,3,0)</f>
        <v>Crown Heights</v>
      </c>
      <c r="N5032" t="str">
        <f>INDEX(Neighborhoods!$A:$C, MATCH(Places!$K5032,Neighborhoods!$A:$A,0), MATCH(Places!N$1,Neighborhoods!$A$1:$C$1,0))</f>
        <v>Brooklyn</v>
      </c>
      <c r="O5032" t="str">
        <f>INDEX(Neighborhoods!$A:$C, MATCH(Places!$K5032,Neighborhoods!$A:$A,0), MATCH(Places!O$1,Neighborhoods!$A$1:$C$1,0))</f>
        <v>Crown Heights</v>
      </c>
      <c r="P5032" t="s">
        <v>11822</v>
      </c>
      <c r="Q5032" t="str">
        <f t="shared" si="312"/>
        <v>No</v>
      </c>
      <c r="R5032">
        <v>22</v>
      </c>
      <c r="S5032" t="str">
        <f t="shared" si="313"/>
        <v>Large</v>
      </c>
      <c r="T5032" s="50">
        <v>394</v>
      </c>
      <c r="U5032" s="70">
        <f t="shared" si="314"/>
        <v>0.04</v>
      </c>
      <c r="V5032" s="52">
        <v>5</v>
      </c>
      <c r="W5032" s="52" t="str" cm="1">
        <f t="array" ref="W5032">_xlfn.SWITCH(ROUND(V5032,0),5,"Excellent",4,"Good",3,"Ok","Bad")</f>
        <v>Excellent</v>
      </c>
      <c r="X5032">
        <v>33</v>
      </c>
      <c r="Y5032" t="str">
        <f t="shared" si="315"/>
        <v>No</v>
      </c>
      <c r="Z5032" s="68">
        <v>43690</v>
      </c>
      <c r="AA5032" s="68">
        <v>44011</v>
      </c>
      <c r="AB5032">
        <v>325</v>
      </c>
      <c r="AC5032" t="s">
        <v>15616</v>
      </c>
    </row>
    <row r="5033" spans="1:29" x14ac:dyDescent="0.3">
      <c r="A5033" t="s">
        <v>14093</v>
      </c>
      <c r="B5033">
        <v>1976</v>
      </c>
      <c r="C5033" t="str">
        <f>VLOOKUP($B5033,Hosts!$A:$M,10,0)</f>
        <v>Within an hour</v>
      </c>
      <c r="D5033" s="70">
        <f>VLOOKUP($B5033,Hosts!$A:$M,11,0)</f>
        <v>1</v>
      </c>
      <c r="E5033" s="70">
        <f>VLOOKUP($B5033,Hosts!$A:$M,12,0)</f>
        <v>1</v>
      </c>
      <c r="F5033" t="str">
        <f>VLOOKUP($B5033,Hosts!$A:$M,13,0)</f>
        <v>No</v>
      </c>
      <c r="G5033" t="str">
        <f>INDEX(Hosts!$A:$M, MATCH(Places!$B5033,Hosts!$A:$A,0), MATCH(Places!G$1,Hosts!$A$1:$M$1,0))</f>
        <v>Within an hour</v>
      </c>
      <c r="H5033" s="70">
        <f>INDEX(Hosts!$A:$M, MATCH(Places!$B5033,Hosts!$A:$A,0), MATCH(Places!H$1,Hosts!$A$1:$M$1,0))</f>
        <v>1</v>
      </c>
      <c r="I5033" s="70">
        <f>INDEX(Hosts!$A:$M, MATCH(Places!$B5033,Hosts!$A:$A,0), MATCH(Places!I$1,Hosts!$A$1:$M$1,0))</f>
        <v>1</v>
      </c>
      <c r="J5033" t="str">
        <f>INDEX(Hosts!$A:$M, MATCH(Places!$B5033,Hosts!$A:$A,0), MATCH(Places!J$1,Hosts!$A$1:$M$1,0))</f>
        <v>No</v>
      </c>
      <c r="K5033">
        <v>14</v>
      </c>
      <c r="L5033" t="str">
        <f>VLOOKUP($K5033,Neighborhoods!$A:$C,2,0)</f>
        <v>Manhattan</v>
      </c>
      <c r="M5033" t="str">
        <f>VLOOKUP($K5033,Neighborhoods!$A:$C,3,0)</f>
        <v>East Harlem</v>
      </c>
      <c r="N5033" t="str">
        <f>INDEX(Neighborhoods!$A:$C, MATCH(Places!$K5033,Neighborhoods!$A:$A,0), MATCH(Places!N$1,Neighborhoods!$A$1:$C$1,0))</f>
        <v>Manhattan</v>
      </c>
      <c r="O5033" t="str">
        <f>INDEX(Neighborhoods!$A:$C, MATCH(Places!$K5033,Neighborhoods!$A:$A,0), MATCH(Places!O$1,Neighborhoods!$A$1:$C$1,0))</f>
        <v>East Harlem</v>
      </c>
      <c r="P5033" t="s">
        <v>1</v>
      </c>
      <c r="Q5033" t="str">
        <f t="shared" si="312"/>
        <v>Yes</v>
      </c>
      <c r="R5033">
        <v>4</v>
      </c>
      <c r="S5033" t="str">
        <f t="shared" si="313"/>
        <v>Medium</v>
      </c>
      <c r="T5033" s="50">
        <v>150</v>
      </c>
      <c r="U5033" s="70">
        <f t="shared" si="314"/>
        <v>0.03</v>
      </c>
      <c r="V5033" s="52">
        <v>5</v>
      </c>
      <c r="W5033" s="52" t="str" cm="1">
        <f t="array" ref="W5033">_xlfn.SWITCH(ROUND(V5033,0),5,"Excellent",4,"Good",3,"Ok","Bad")</f>
        <v>Excellent</v>
      </c>
      <c r="X5033">
        <v>4</v>
      </c>
      <c r="Y5033" t="str">
        <f t="shared" si="315"/>
        <v>No</v>
      </c>
      <c r="Z5033" s="68">
        <v>43667</v>
      </c>
      <c r="AA5033" s="68">
        <v>43683</v>
      </c>
      <c r="AB5033">
        <v>21</v>
      </c>
      <c r="AC5033" t="s">
        <v>15616</v>
      </c>
    </row>
    <row r="5034" spans="1:29" x14ac:dyDescent="0.3">
      <c r="A5034" t="s">
        <v>13464</v>
      </c>
      <c r="B5034">
        <v>2319</v>
      </c>
      <c r="C5034" t="str">
        <f>VLOOKUP($B5034,Hosts!$A:$M,10,0)</f>
        <v>Within an hour</v>
      </c>
      <c r="D5034" s="70">
        <f>VLOOKUP($B5034,Hosts!$A:$M,11,0)</f>
        <v>0.87</v>
      </c>
      <c r="E5034" s="70">
        <f>VLOOKUP($B5034,Hosts!$A:$M,12,0)</f>
        <v>0.96</v>
      </c>
      <c r="F5034" t="str">
        <f>VLOOKUP($B5034,Hosts!$A:$M,13,0)</f>
        <v>Yes</v>
      </c>
      <c r="G5034" t="str">
        <f>INDEX(Hosts!$A:$M, MATCH(Places!$B5034,Hosts!$A:$A,0), MATCH(Places!G$1,Hosts!$A$1:$M$1,0))</f>
        <v>Within an hour</v>
      </c>
      <c r="H5034" s="70">
        <f>INDEX(Hosts!$A:$M, MATCH(Places!$B5034,Hosts!$A:$A,0), MATCH(Places!H$1,Hosts!$A$1:$M$1,0))</f>
        <v>0.87</v>
      </c>
      <c r="I5034" s="70">
        <f>INDEX(Hosts!$A:$M, MATCH(Places!$B5034,Hosts!$A:$A,0), MATCH(Places!I$1,Hosts!$A$1:$M$1,0))</f>
        <v>0.96</v>
      </c>
      <c r="J5034" t="str">
        <f>INDEX(Hosts!$A:$M, MATCH(Places!$B5034,Hosts!$A:$A,0), MATCH(Places!J$1,Hosts!$A$1:$M$1,0))</f>
        <v>Yes</v>
      </c>
      <c r="K5034">
        <v>9</v>
      </c>
      <c r="L5034" t="str">
        <f>VLOOKUP($K5034,Neighborhoods!$A:$C,2,0)</f>
        <v>Brooklyn</v>
      </c>
      <c r="M5034" t="str">
        <f>VLOOKUP($K5034,Neighborhoods!$A:$C,3,0)</f>
        <v>Crown Heights</v>
      </c>
      <c r="N5034" t="str">
        <f>INDEX(Neighborhoods!$A:$C, MATCH(Places!$K5034,Neighborhoods!$A:$A,0), MATCH(Places!N$1,Neighborhoods!$A$1:$C$1,0))</f>
        <v>Brooklyn</v>
      </c>
      <c r="O5034" t="str">
        <f>INDEX(Neighborhoods!$A:$C, MATCH(Places!$K5034,Neighborhoods!$A:$A,0), MATCH(Places!O$1,Neighborhoods!$A$1:$C$1,0))</f>
        <v>Crown Heights</v>
      </c>
      <c r="P5034" t="s">
        <v>11822</v>
      </c>
      <c r="Q5034" t="str">
        <f t="shared" si="312"/>
        <v>No</v>
      </c>
      <c r="R5034">
        <v>20</v>
      </c>
      <c r="S5034" t="str">
        <f t="shared" si="313"/>
        <v>Large</v>
      </c>
      <c r="T5034" s="50">
        <v>735</v>
      </c>
      <c r="U5034" s="70">
        <f t="shared" si="314"/>
        <v>0.05</v>
      </c>
      <c r="V5034" s="52">
        <v>4.76</v>
      </c>
      <c r="W5034" s="52" t="str" cm="1">
        <f t="array" ref="W5034">_xlfn.SWITCH(ROUND(V5034,0),5,"Excellent",4,"Good",3,"Ok","Bad")</f>
        <v>Excellent</v>
      </c>
      <c r="X5034">
        <v>41</v>
      </c>
      <c r="Y5034" t="str">
        <f t="shared" si="315"/>
        <v>No</v>
      </c>
      <c r="Z5034" s="68">
        <v>43661</v>
      </c>
      <c r="AA5034" s="68">
        <v>44025</v>
      </c>
      <c r="AB5034">
        <v>308</v>
      </c>
      <c r="AC5034" t="s">
        <v>15616</v>
      </c>
    </row>
    <row r="5035" spans="1:29" x14ac:dyDescent="0.3">
      <c r="A5035" t="s">
        <v>3492</v>
      </c>
      <c r="B5035">
        <v>3938</v>
      </c>
      <c r="C5035" t="str">
        <f>VLOOKUP($B5035,Hosts!$A:$M,10,0)</f>
        <v>Within an hour</v>
      </c>
      <c r="D5035" s="70">
        <f>VLOOKUP($B5035,Hosts!$A:$M,11,0)</f>
        <v>1</v>
      </c>
      <c r="E5035" s="70">
        <f>VLOOKUP($B5035,Hosts!$A:$M,12,0)</f>
        <v>0.99</v>
      </c>
      <c r="F5035" t="str">
        <f>VLOOKUP($B5035,Hosts!$A:$M,13,0)</f>
        <v>Yes</v>
      </c>
      <c r="G5035" t="str">
        <f>INDEX(Hosts!$A:$M, MATCH(Places!$B5035,Hosts!$A:$A,0), MATCH(Places!G$1,Hosts!$A$1:$M$1,0))</f>
        <v>Within an hour</v>
      </c>
      <c r="H5035" s="70">
        <f>INDEX(Hosts!$A:$M, MATCH(Places!$B5035,Hosts!$A:$A,0), MATCH(Places!H$1,Hosts!$A$1:$M$1,0))</f>
        <v>1</v>
      </c>
      <c r="I5035" s="70">
        <f>INDEX(Hosts!$A:$M, MATCH(Places!$B5035,Hosts!$A:$A,0), MATCH(Places!I$1,Hosts!$A$1:$M$1,0))</f>
        <v>0.99</v>
      </c>
      <c r="J5035" t="str">
        <f>INDEX(Hosts!$A:$M, MATCH(Places!$B5035,Hosts!$A:$A,0), MATCH(Places!J$1,Hosts!$A$1:$M$1,0))</f>
        <v>Yes</v>
      </c>
      <c r="K5035">
        <v>8</v>
      </c>
      <c r="L5035" t="str">
        <f>VLOOKUP($K5035,Neighborhoods!$A:$C,2,0)</f>
        <v>Brooklyn</v>
      </c>
      <c r="M5035" t="str">
        <f>VLOOKUP($K5035,Neighborhoods!$A:$C,3,0)</f>
        <v>Bushwick</v>
      </c>
      <c r="N5035" t="str">
        <f>INDEX(Neighborhoods!$A:$C, MATCH(Places!$K5035,Neighborhoods!$A:$A,0), MATCH(Places!N$1,Neighborhoods!$A$1:$C$1,0))</f>
        <v>Brooklyn</v>
      </c>
      <c r="O5035" t="str">
        <f>INDEX(Neighborhoods!$A:$C, MATCH(Places!$K5035,Neighborhoods!$A:$A,0), MATCH(Places!O$1,Neighborhoods!$A$1:$C$1,0))</f>
        <v>Bushwick</v>
      </c>
      <c r="P5035" t="s">
        <v>11822</v>
      </c>
      <c r="Q5035" t="str">
        <f t="shared" si="312"/>
        <v>No</v>
      </c>
      <c r="R5035">
        <v>2</v>
      </c>
      <c r="S5035" t="str">
        <f t="shared" si="313"/>
        <v>Small</v>
      </c>
      <c r="T5035" s="50">
        <v>199</v>
      </c>
      <c r="U5035" s="70">
        <f t="shared" si="314"/>
        <v>0.03</v>
      </c>
      <c r="V5035" s="52">
        <v>5</v>
      </c>
      <c r="W5035" s="52" t="str" cm="1">
        <f t="array" ref="W5035">_xlfn.SWITCH(ROUND(V5035,0),5,"Excellent",4,"Good",3,"Ok","Bad")</f>
        <v>Excellent</v>
      </c>
      <c r="X5035">
        <v>9</v>
      </c>
      <c r="Y5035" t="str">
        <f t="shared" si="315"/>
        <v>No</v>
      </c>
      <c r="Z5035" s="68">
        <v>43668</v>
      </c>
      <c r="AA5035" s="68">
        <v>43835</v>
      </c>
      <c r="AB5035">
        <v>365</v>
      </c>
      <c r="AC5035" t="s">
        <v>15615</v>
      </c>
    </row>
    <row r="5036" spans="1:29" x14ac:dyDescent="0.3">
      <c r="A5036" t="s">
        <v>14565</v>
      </c>
      <c r="B5036">
        <v>3939</v>
      </c>
      <c r="C5036" t="str">
        <f>VLOOKUP($B5036,Hosts!$A:$M,10,0)</f>
        <v>Within an hour</v>
      </c>
      <c r="D5036" s="70">
        <f>VLOOKUP($B5036,Hosts!$A:$M,11,0)</f>
        <v>0.9</v>
      </c>
      <c r="E5036" s="70">
        <f>VLOOKUP($B5036,Hosts!$A:$M,12,0)</f>
        <v>1</v>
      </c>
      <c r="F5036" t="str">
        <f>VLOOKUP($B5036,Hosts!$A:$M,13,0)</f>
        <v>Yes</v>
      </c>
      <c r="G5036" t="str">
        <f>INDEX(Hosts!$A:$M, MATCH(Places!$B5036,Hosts!$A:$A,0), MATCH(Places!G$1,Hosts!$A$1:$M$1,0))</f>
        <v>Within an hour</v>
      </c>
      <c r="H5036" s="70">
        <f>INDEX(Hosts!$A:$M, MATCH(Places!$B5036,Hosts!$A:$A,0), MATCH(Places!H$1,Hosts!$A$1:$M$1,0))</f>
        <v>0.9</v>
      </c>
      <c r="I5036" s="70">
        <f>INDEX(Hosts!$A:$M, MATCH(Places!$B5036,Hosts!$A:$A,0), MATCH(Places!I$1,Hosts!$A$1:$M$1,0))</f>
        <v>1</v>
      </c>
      <c r="J5036" t="str">
        <f>INDEX(Hosts!$A:$M, MATCH(Places!$B5036,Hosts!$A:$A,0), MATCH(Places!J$1,Hosts!$A$1:$M$1,0))</f>
        <v>Yes</v>
      </c>
      <c r="K5036">
        <v>7</v>
      </c>
      <c r="L5036" t="str">
        <f>VLOOKUP($K5036,Neighborhoods!$A:$C,2,0)</f>
        <v>Brooklyn</v>
      </c>
      <c r="M5036" t="str">
        <f>VLOOKUP($K5036,Neighborhoods!$A:$C,3,0)</f>
        <v>Bedford-Stuyvesant</v>
      </c>
      <c r="N5036" t="str">
        <f>INDEX(Neighborhoods!$A:$C, MATCH(Places!$K5036,Neighborhoods!$A:$A,0), MATCH(Places!N$1,Neighborhoods!$A$1:$C$1,0))</f>
        <v>Brooklyn</v>
      </c>
      <c r="O5036" t="str">
        <f>INDEX(Neighborhoods!$A:$C, MATCH(Places!$K5036,Neighborhoods!$A:$A,0), MATCH(Places!O$1,Neighborhoods!$A$1:$C$1,0))</f>
        <v>Bedford-Stuyvesant</v>
      </c>
      <c r="P5036" t="s">
        <v>11822</v>
      </c>
      <c r="Q5036" t="str">
        <f t="shared" si="312"/>
        <v>No</v>
      </c>
      <c r="R5036">
        <v>6</v>
      </c>
      <c r="S5036" t="str">
        <f t="shared" si="313"/>
        <v>Large</v>
      </c>
      <c r="T5036" s="50">
        <v>385</v>
      </c>
      <c r="U5036" s="70">
        <f t="shared" si="314"/>
        <v>0.04</v>
      </c>
      <c r="V5036" s="52">
        <v>4.96</v>
      </c>
      <c r="W5036" s="52" t="str" cm="1">
        <f t="array" ref="W5036">_xlfn.SWITCH(ROUND(V5036,0),5,"Excellent",4,"Good",3,"Ok","Bad")</f>
        <v>Excellent</v>
      </c>
      <c r="X5036">
        <v>25</v>
      </c>
      <c r="Y5036" t="str">
        <f t="shared" si="315"/>
        <v>No</v>
      </c>
      <c r="Z5036" s="68">
        <v>43665</v>
      </c>
      <c r="AA5036" s="68">
        <v>43877</v>
      </c>
      <c r="AB5036">
        <v>160</v>
      </c>
      <c r="AC5036" t="s">
        <v>15616</v>
      </c>
    </row>
    <row r="5037" spans="1:29" x14ac:dyDescent="0.3">
      <c r="A5037" t="s">
        <v>3493</v>
      </c>
      <c r="B5037">
        <v>3602</v>
      </c>
      <c r="C5037" t="str">
        <f>VLOOKUP($B5037,Hosts!$A:$M,10,0)</f>
        <v>Within a few hours</v>
      </c>
      <c r="D5037" s="70">
        <f>VLOOKUP($B5037,Hosts!$A:$M,11,0)</f>
        <v>1</v>
      </c>
      <c r="E5037" s="70">
        <f>VLOOKUP($B5037,Hosts!$A:$M,12,0)</f>
        <v>1</v>
      </c>
      <c r="F5037" t="str">
        <f>VLOOKUP($B5037,Hosts!$A:$M,13,0)</f>
        <v>Yes</v>
      </c>
      <c r="G5037" t="str">
        <f>INDEX(Hosts!$A:$M, MATCH(Places!$B5037,Hosts!$A:$A,0), MATCH(Places!G$1,Hosts!$A$1:$M$1,0))</f>
        <v>Within a few hours</v>
      </c>
      <c r="H5037" s="70">
        <f>INDEX(Hosts!$A:$M, MATCH(Places!$B5037,Hosts!$A:$A,0), MATCH(Places!H$1,Hosts!$A$1:$M$1,0))</f>
        <v>1</v>
      </c>
      <c r="I5037" s="70">
        <f>INDEX(Hosts!$A:$M, MATCH(Places!$B5037,Hosts!$A:$A,0), MATCH(Places!I$1,Hosts!$A$1:$M$1,0))</f>
        <v>1</v>
      </c>
      <c r="J5037" t="str">
        <f>INDEX(Hosts!$A:$M, MATCH(Places!$B5037,Hosts!$A:$A,0), MATCH(Places!J$1,Hosts!$A$1:$M$1,0))</f>
        <v>Yes</v>
      </c>
      <c r="K5037">
        <v>26</v>
      </c>
      <c r="L5037" t="str">
        <f>VLOOKUP($K5037,Neighborhoods!$A:$C,2,0)</f>
        <v>Queens</v>
      </c>
      <c r="M5037" t="str">
        <f>VLOOKUP($K5037,Neighborhoods!$A:$C,3,0)</f>
        <v>Sunnyside</v>
      </c>
      <c r="N5037" t="str">
        <f>INDEX(Neighborhoods!$A:$C, MATCH(Places!$K5037,Neighborhoods!$A:$A,0), MATCH(Places!N$1,Neighborhoods!$A$1:$C$1,0))</f>
        <v>Queens</v>
      </c>
      <c r="O5037" t="str">
        <f>INDEX(Neighborhoods!$A:$C, MATCH(Places!$K5037,Neighborhoods!$A:$A,0), MATCH(Places!O$1,Neighborhoods!$A$1:$C$1,0))</f>
        <v>Sunnyside</v>
      </c>
      <c r="P5037" t="s">
        <v>1</v>
      </c>
      <c r="Q5037" t="str">
        <f t="shared" si="312"/>
        <v>Yes</v>
      </c>
      <c r="R5037">
        <v>2</v>
      </c>
      <c r="S5037" t="str">
        <f t="shared" si="313"/>
        <v>Small</v>
      </c>
      <c r="T5037" s="50">
        <v>50</v>
      </c>
      <c r="U5037" s="70">
        <f t="shared" si="314"/>
        <v>0.03</v>
      </c>
      <c r="V5037" s="52">
        <v>4.91</v>
      </c>
      <c r="W5037" s="52" t="str" cm="1">
        <f t="array" ref="W5037">_xlfn.SWITCH(ROUND(V5037,0),5,"Excellent",4,"Good",3,"Ok","Bad")</f>
        <v>Excellent</v>
      </c>
      <c r="X5037">
        <v>32</v>
      </c>
      <c r="Y5037" t="str">
        <f t="shared" si="315"/>
        <v>No</v>
      </c>
      <c r="Z5037" s="68">
        <v>43661</v>
      </c>
      <c r="AA5037" s="68">
        <v>43906</v>
      </c>
      <c r="AB5037">
        <v>179</v>
      </c>
      <c r="AC5037" t="s">
        <v>15616</v>
      </c>
    </row>
    <row r="5038" spans="1:29" x14ac:dyDescent="0.3">
      <c r="A5038" t="s">
        <v>14474</v>
      </c>
      <c r="B5038">
        <v>3781</v>
      </c>
      <c r="C5038" t="str">
        <f>VLOOKUP($B5038,Hosts!$A:$M,10,0)</f>
        <v>Within an hour</v>
      </c>
      <c r="D5038" s="70">
        <f>VLOOKUP($B5038,Hosts!$A:$M,11,0)</f>
        <v>0.79</v>
      </c>
      <c r="E5038" s="70">
        <f>VLOOKUP($B5038,Hosts!$A:$M,12,0)</f>
        <v>0.98</v>
      </c>
      <c r="F5038" t="str">
        <f>VLOOKUP($B5038,Hosts!$A:$M,13,0)</f>
        <v>No</v>
      </c>
      <c r="G5038" t="str">
        <f>INDEX(Hosts!$A:$M, MATCH(Places!$B5038,Hosts!$A:$A,0), MATCH(Places!G$1,Hosts!$A$1:$M$1,0))</f>
        <v>Within an hour</v>
      </c>
      <c r="H5038" s="70">
        <f>INDEX(Hosts!$A:$M, MATCH(Places!$B5038,Hosts!$A:$A,0), MATCH(Places!H$1,Hosts!$A$1:$M$1,0))</f>
        <v>0.79</v>
      </c>
      <c r="I5038" s="70">
        <f>INDEX(Hosts!$A:$M, MATCH(Places!$B5038,Hosts!$A:$A,0), MATCH(Places!I$1,Hosts!$A$1:$M$1,0))</f>
        <v>0.98</v>
      </c>
      <c r="J5038" t="str">
        <f>INDEX(Hosts!$A:$M, MATCH(Places!$B5038,Hosts!$A:$A,0), MATCH(Places!J$1,Hosts!$A$1:$M$1,0))</f>
        <v>No</v>
      </c>
      <c r="K5038">
        <v>26</v>
      </c>
      <c r="L5038" t="str">
        <f>VLOOKUP($K5038,Neighborhoods!$A:$C,2,0)</f>
        <v>Queens</v>
      </c>
      <c r="M5038" t="str">
        <f>VLOOKUP($K5038,Neighborhoods!$A:$C,3,0)</f>
        <v>Sunnyside</v>
      </c>
      <c r="N5038" t="str">
        <f>INDEX(Neighborhoods!$A:$C, MATCH(Places!$K5038,Neighborhoods!$A:$A,0), MATCH(Places!N$1,Neighborhoods!$A$1:$C$1,0))</f>
        <v>Queens</v>
      </c>
      <c r="O5038" t="str">
        <f>INDEX(Neighborhoods!$A:$C, MATCH(Places!$K5038,Neighborhoods!$A:$A,0), MATCH(Places!O$1,Neighborhoods!$A$1:$C$1,0))</f>
        <v>Sunnyside</v>
      </c>
      <c r="P5038" t="s">
        <v>1</v>
      </c>
      <c r="Q5038" t="str">
        <f t="shared" si="312"/>
        <v>Yes</v>
      </c>
      <c r="R5038">
        <v>1</v>
      </c>
      <c r="S5038" t="str">
        <f t="shared" si="313"/>
        <v>Small</v>
      </c>
      <c r="T5038" s="50">
        <v>28</v>
      </c>
      <c r="U5038" s="70">
        <f t="shared" si="314"/>
        <v>0.03</v>
      </c>
      <c r="V5038" s="52">
        <v>5</v>
      </c>
      <c r="W5038" s="52" t="str" cm="1">
        <f t="array" ref="W5038">_xlfn.SWITCH(ROUND(V5038,0),5,"Excellent",4,"Good",3,"Ok","Bad")</f>
        <v>Excellent</v>
      </c>
      <c r="X5038">
        <v>3</v>
      </c>
      <c r="Y5038" t="str">
        <f t="shared" si="315"/>
        <v>No</v>
      </c>
      <c r="Z5038" s="68">
        <v>43769</v>
      </c>
      <c r="AA5038" s="68">
        <v>44032</v>
      </c>
      <c r="AB5038">
        <v>42</v>
      </c>
      <c r="AC5038" t="s">
        <v>15615</v>
      </c>
    </row>
    <row r="5039" spans="1:29" x14ac:dyDescent="0.3">
      <c r="A5039" t="s">
        <v>14751</v>
      </c>
      <c r="B5039">
        <v>1312</v>
      </c>
      <c r="C5039" t="str">
        <f>VLOOKUP($B5039,Hosts!$A:$M,10,0)</f>
        <v>Within a few hours</v>
      </c>
      <c r="D5039" s="70">
        <f>VLOOKUP($B5039,Hosts!$A:$M,11,0)</f>
        <v>1</v>
      </c>
      <c r="E5039" s="70">
        <f>VLOOKUP($B5039,Hosts!$A:$M,12,0)</f>
        <v>0.76</v>
      </c>
      <c r="F5039" t="str">
        <f>VLOOKUP($B5039,Hosts!$A:$M,13,0)</f>
        <v>No</v>
      </c>
      <c r="G5039" t="str">
        <f>INDEX(Hosts!$A:$M, MATCH(Places!$B5039,Hosts!$A:$A,0), MATCH(Places!G$1,Hosts!$A$1:$M$1,0))</f>
        <v>Within a few hours</v>
      </c>
      <c r="H5039" s="70">
        <f>INDEX(Hosts!$A:$M, MATCH(Places!$B5039,Hosts!$A:$A,0), MATCH(Places!H$1,Hosts!$A$1:$M$1,0))</f>
        <v>1</v>
      </c>
      <c r="I5039" s="70">
        <f>INDEX(Hosts!$A:$M, MATCH(Places!$B5039,Hosts!$A:$A,0), MATCH(Places!I$1,Hosts!$A$1:$M$1,0))</f>
        <v>0.76</v>
      </c>
      <c r="J5039" t="str">
        <f>INDEX(Hosts!$A:$M, MATCH(Places!$B5039,Hosts!$A:$A,0), MATCH(Places!J$1,Hosts!$A$1:$M$1,0))</f>
        <v>No</v>
      </c>
      <c r="K5039">
        <v>8</v>
      </c>
      <c r="L5039" t="str">
        <f>VLOOKUP($K5039,Neighborhoods!$A:$C,2,0)</f>
        <v>Brooklyn</v>
      </c>
      <c r="M5039" t="str">
        <f>VLOOKUP($K5039,Neighborhoods!$A:$C,3,0)</f>
        <v>Bushwick</v>
      </c>
      <c r="N5039" t="str">
        <f>INDEX(Neighborhoods!$A:$C, MATCH(Places!$K5039,Neighborhoods!$A:$A,0), MATCH(Places!N$1,Neighborhoods!$A$1:$C$1,0))</f>
        <v>Brooklyn</v>
      </c>
      <c r="O5039" t="str">
        <f>INDEX(Neighborhoods!$A:$C, MATCH(Places!$K5039,Neighborhoods!$A:$A,0), MATCH(Places!O$1,Neighborhoods!$A$1:$C$1,0))</f>
        <v>Bushwick</v>
      </c>
      <c r="P5039" t="s">
        <v>11822</v>
      </c>
      <c r="Q5039" t="str">
        <f t="shared" si="312"/>
        <v>No</v>
      </c>
      <c r="R5039">
        <v>4</v>
      </c>
      <c r="S5039" t="str">
        <f t="shared" si="313"/>
        <v>Medium</v>
      </c>
      <c r="T5039" s="50">
        <v>149</v>
      </c>
      <c r="U5039" s="70">
        <f t="shared" si="314"/>
        <v>0.03</v>
      </c>
      <c r="V5039" s="52">
        <v>5</v>
      </c>
      <c r="W5039" s="52" t="str" cm="1">
        <f t="array" ref="W5039">_xlfn.SWITCH(ROUND(V5039,0),5,"Excellent",4,"Good",3,"Ok","Bad")</f>
        <v>Excellent</v>
      </c>
      <c r="X5039">
        <v>17</v>
      </c>
      <c r="Y5039" t="str">
        <f t="shared" si="315"/>
        <v>No</v>
      </c>
      <c r="Z5039" s="68">
        <v>43667</v>
      </c>
      <c r="AA5039" s="68">
        <v>44058</v>
      </c>
      <c r="AB5039">
        <v>68</v>
      </c>
      <c r="AC5039" t="s">
        <v>15615</v>
      </c>
    </row>
    <row r="5040" spans="1:29" x14ac:dyDescent="0.3">
      <c r="A5040" t="s">
        <v>3494</v>
      </c>
      <c r="B5040">
        <v>3149</v>
      </c>
      <c r="C5040" t="str">
        <f>VLOOKUP($B5040,Hosts!$A:$M,10,0)</f>
        <v>Within an hour</v>
      </c>
      <c r="D5040" s="70">
        <f>VLOOKUP($B5040,Hosts!$A:$M,11,0)</f>
        <v>1</v>
      </c>
      <c r="E5040" s="70">
        <f>VLOOKUP($B5040,Hosts!$A:$M,12,0)</f>
        <v>1</v>
      </c>
      <c r="F5040" t="str">
        <f>VLOOKUP($B5040,Hosts!$A:$M,13,0)</f>
        <v>No</v>
      </c>
      <c r="G5040" t="str">
        <f>INDEX(Hosts!$A:$M, MATCH(Places!$B5040,Hosts!$A:$A,0), MATCH(Places!G$1,Hosts!$A$1:$M$1,0))</f>
        <v>Within an hour</v>
      </c>
      <c r="H5040" s="70">
        <f>INDEX(Hosts!$A:$M, MATCH(Places!$B5040,Hosts!$A:$A,0), MATCH(Places!H$1,Hosts!$A$1:$M$1,0))</f>
        <v>1</v>
      </c>
      <c r="I5040" s="70">
        <f>INDEX(Hosts!$A:$M, MATCH(Places!$B5040,Hosts!$A:$A,0), MATCH(Places!I$1,Hosts!$A$1:$M$1,0))</f>
        <v>1</v>
      </c>
      <c r="J5040" t="str">
        <f>INDEX(Hosts!$A:$M, MATCH(Places!$B5040,Hosts!$A:$A,0), MATCH(Places!J$1,Hosts!$A$1:$M$1,0))</f>
        <v>No</v>
      </c>
      <c r="K5040">
        <v>8</v>
      </c>
      <c r="L5040" t="str">
        <f>VLOOKUP($K5040,Neighborhoods!$A:$C,2,0)</f>
        <v>Brooklyn</v>
      </c>
      <c r="M5040" t="str">
        <f>VLOOKUP($K5040,Neighborhoods!$A:$C,3,0)</f>
        <v>Bushwick</v>
      </c>
      <c r="N5040" t="str">
        <f>INDEX(Neighborhoods!$A:$C, MATCH(Places!$K5040,Neighborhoods!$A:$A,0), MATCH(Places!N$1,Neighborhoods!$A$1:$C$1,0))</f>
        <v>Brooklyn</v>
      </c>
      <c r="O5040" t="str">
        <f>INDEX(Neighborhoods!$A:$C, MATCH(Places!$K5040,Neighborhoods!$A:$A,0), MATCH(Places!O$1,Neighborhoods!$A$1:$C$1,0))</f>
        <v>Bushwick</v>
      </c>
      <c r="P5040" t="s">
        <v>1</v>
      </c>
      <c r="Q5040" t="str">
        <f t="shared" si="312"/>
        <v>Yes</v>
      </c>
      <c r="R5040">
        <v>2</v>
      </c>
      <c r="S5040" t="str">
        <f t="shared" si="313"/>
        <v>Small</v>
      </c>
      <c r="T5040" s="50">
        <v>50</v>
      </c>
      <c r="U5040" s="70">
        <f t="shared" si="314"/>
        <v>0.03</v>
      </c>
      <c r="V5040" s="52">
        <v>4.83</v>
      </c>
      <c r="W5040" s="52" t="str" cm="1">
        <f t="array" ref="W5040">_xlfn.SWITCH(ROUND(V5040,0),5,"Excellent",4,"Good",3,"Ok","Bad")</f>
        <v>Excellent</v>
      </c>
      <c r="X5040">
        <v>18</v>
      </c>
      <c r="Y5040" t="str">
        <f t="shared" si="315"/>
        <v>No</v>
      </c>
      <c r="Z5040" s="68">
        <v>43655</v>
      </c>
      <c r="AA5040" s="68">
        <v>43909</v>
      </c>
      <c r="AB5040">
        <v>0</v>
      </c>
      <c r="AC5040" t="s">
        <v>15616</v>
      </c>
    </row>
    <row r="5041" spans="1:29" x14ac:dyDescent="0.3">
      <c r="A5041" t="s">
        <v>3495</v>
      </c>
      <c r="B5041">
        <v>3509</v>
      </c>
      <c r="C5041" t="str">
        <f>VLOOKUP($B5041,Hosts!$A:$M,10,0)</f>
        <v>Within an hour</v>
      </c>
      <c r="D5041" s="70">
        <f>VLOOKUP($B5041,Hosts!$A:$M,11,0)</f>
        <v>1</v>
      </c>
      <c r="E5041" s="70">
        <f>VLOOKUP($B5041,Hosts!$A:$M,12,0)</f>
        <v>0.94</v>
      </c>
      <c r="F5041" t="str">
        <f>VLOOKUP($B5041,Hosts!$A:$M,13,0)</f>
        <v>No</v>
      </c>
      <c r="G5041" t="str">
        <f>INDEX(Hosts!$A:$M, MATCH(Places!$B5041,Hosts!$A:$A,0), MATCH(Places!G$1,Hosts!$A$1:$M$1,0))</f>
        <v>Within an hour</v>
      </c>
      <c r="H5041" s="70">
        <f>INDEX(Hosts!$A:$M, MATCH(Places!$B5041,Hosts!$A:$A,0), MATCH(Places!H$1,Hosts!$A$1:$M$1,0))</f>
        <v>1</v>
      </c>
      <c r="I5041" s="70">
        <f>INDEX(Hosts!$A:$M, MATCH(Places!$B5041,Hosts!$A:$A,0), MATCH(Places!I$1,Hosts!$A$1:$M$1,0))</f>
        <v>0.94</v>
      </c>
      <c r="J5041" t="str">
        <f>INDEX(Hosts!$A:$M, MATCH(Places!$B5041,Hosts!$A:$A,0), MATCH(Places!J$1,Hosts!$A$1:$M$1,0))</f>
        <v>No</v>
      </c>
      <c r="K5041">
        <v>21</v>
      </c>
      <c r="L5041" t="str">
        <f>VLOOKUP($K5041,Neighborhoods!$A:$C,2,0)</f>
        <v>Queens</v>
      </c>
      <c r="M5041" t="str">
        <f>VLOOKUP($K5041,Neighborhoods!$A:$C,3,0)</f>
        <v>Astoria</v>
      </c>
      <c r="N5041" t="str">
        <f>INDEX(Neighborhoods!$A:$C, MATCH(Places!$K5041,Neighborhoods!$A:$A,0), MATCH(Places!N$1,Neighborhoods!$A$1:$C$1,0))</f>
        <v>Queens</v>
      </c>
      <c r="O5041" t="str">
        <f>INDEX(Neighborhoods!$A:$C, MATCH(Places!$K5041,Neighborhoods!$A:$A,0), MATCH(Places!O$1,Neighborhoods!$A$1:$C$1,0))</f>
        <v>Astoria</v>
      </c>
      <c r="P5041" t="s">
        <v>11822</v>
      </c>
      <c r="Q5041" t="str">
        <f t="shared" si="312"/>
        <v>No</v>
      </c>
      <c r="R5041">
        <v>5</v>
      </c>
      <c r="S5041" t="str">
        <f t="shared" si="313"/>
        <v>Medium</v>
      </c>
      <c r="T5041" s="50">
        <v>133</v>
      </c>
      <c r="U5041" s="70">
        <f t="shared" si="314"/>
        <v>0.03</v>
      </c>
      <c r="V5041" s="52">
        <v>4.07</v>
      </c>
      <c r="W5041" s="52" t="str" cm="1">
        <f t="array" ref="W5041">_xlfn.SWITCH(ROUND(V5041,0),5,"Excellent",4,"Good",3,"Ok","Bad")</f>
        <v>Good</v>
      </c>
      <c r="X5041">
        <v>14</v>
      </c>
      <c r="Y5041" t="str">
        <f t="shared" si="315"/>
        <v>No</v>
      </c>
      <c r="Z5041" s="68">
        <v>43671</v>
      </c>
      <c r="AA5041" s="68">
        <v>44025</v>
      </c>
      <c r="AB5041">
        <v>76</v>
      </c>
      <c r="AC5041" t="s">
        <v>15616</v>
      </c>
    </row>
    <row r="5042" spans="1:29" x14ac:dyDescent="0.3">
      <c r="A5042" t="s">
        <v>14465</v>
      </c>
      <c r="B5042">
        <v>1397</v>
      </c>
      <c r="C5042" t="str">
        <f>VLOOKUP($B5042,Hosts!$A:$M,10,0)</f>
        <v>Within an hour</v>
      </c>
      <c r="D5042" s="70">
        <f>VLOOKUP($B5042,Hosts!$A:$M,11,0)</f>
        <v>1</v>
      </c>
      <c r="E5042" s="70">
        <f>VLOOKUP($B5042,Hosts!$A:$M,12,0)</f>
        <v>0.97</v>
      </c>
      <c r="F5042" t="str">
        <f>VLOOKUP($B5042,Hosts!$A:$M,13,0)</f>
        <v>Yes</v>
      </c>
      <c r="G5042" t="str">
        <f>INDEX(Hosts!$A:$M, MATCH(Places!$B5042,Hosts!$A:$A,0), MATCH(Places!G$1,Hosts!$A$1:$M$1,0))</f>
        <v>Within an hour</v>
      </c>
      <c r="H5042" s="70">
        <f>INDEX(Hosts!$A:$M, MATCH(Places!$B5042,Hosts!$A:$A,0), MATCH(Places!H$1,Hosts!$A$1:$M$1,0))</f>
        <v>1</v>
      </c>
      <c r="I5042" s="70">
        <f>INDEX(Hosts!$A:$M, MATCH(Places!$B5042,Hosts!$A:$A,0), MATCH(Places!I$1,Hosts!$A$1:$M$1,0))</f>
        <v>0.97</v>
      </c>
      <c r="J5042" t="str">
        <f>INDEX(Hosts!$A:$M, MATCH(Places!$B5042,Hosts!$A:$A,0), MATCH(Places!J$1,Hosts!$A$1:$M$1,0))</f>
        <v>Yes</v>
      </c>
      <c r="K5042">
        <v>12</v>
      </c>
      <c r="L5042" t="str">
        <f>VLOOKUP($K5042,Neighborhoods!$A:$C,2,0)</f>
        <v>Brooklyn</v>
      </c>
      <c r="M5042" t="str">
        <f>VLOOKUP($K5042,Neighborhoods!$A:$C,3,0)</f>
        <v>Williamsburg</v>
      </c>
      <c r="N5042" t="str">
        <f>INDEX(Neighborhoods!$A:$C, MATCH(Places!$K5042,Neighborhoods!$A:$A,0), MATCH(Places!N$1,Neighborhoods!$A$1:$C$1,0))</f>
        <v>Brooklyn</v>
      </c>
      <c r="O5042" t="str">
        <f>INDEX(Neighborhoods!$A:$C, MATCH(Places!$K5042,Neighborhoods!$A:$A,0), MATCH(Places!O$1,Neighborhoods!$A$1:$C$1,0))</f>
        <v>Williamsburg</v>
      </c>
      <c r="P5042" t="s">
        <v>11822</v>
      </c>
      <c r="Q5042" t="str">
        <f t="shared" si="312"/>
        <v>No</v>
      </c>
      <c r="R5042">
        <v>2</v>
      </c>
      <c r="S5042" t="str">
        <f t="shared" si="313"/>
        <v>Small</v>
      </c>
      <c r="T5042" s="50">
        <v>108</v>
      </c>
      <c r="U5042" s="70">
        <f t="shared" si="314"/>
        <v>0.03</v>
      </c>
      <c r="V5042" s="52">
        <v>4.97</v>
      </c>
      <c r="W5042" s="52" t="str" cm="1">
        <f t="array" ref="W5042">_xlfn.SWITCH(ROUND(V5042,0),5,"Excellent",4,"Good",3,"Ok","Bad")</f>
        <v>Excellent</v>
      </c>
      <c r="X5042">
        <v>36</v>
      </c>
      <c r="Y5042" t="str">
        <f t="shared" si="315"/>
        <v>No</v>
      </c>
      <c r="Z5042" s="68">
        <v>43669</v>
      </c>
      <c r="AA5042" s="68">
        <v>44056</v>
      </c>
      <c r="AB5042">
        <v>48</v>
      </c>
      <c r="AC5042" t="s">
        <v>15615</v>
      </c>
    </row>
    <row r="5043" spans="1:29" x14ac:dyDescent="0.3">
      <c r="A5043" t="s">
        <v>14361</v>
      </c>
      <c r="B5043">
        <v>1596</v>
      </c>
      <c r="C5043" t="str">
        <f>VLOOKUP($B5043,Hosts!$A:$M,10,0)</f>
        <v>Within a few hours</v>
      </c>
      <c r="D5043" s="70">
        <f>VLOOKUP($B5043,Hosts!$A:$M,11,0)</f>
        <v>1</v>
      </c>
      <c r="E5043" s="70">
        <f>VLOOKUP($B5043,Hosts!$A:$M,12,0)</f>
        <v>1</v>
      </c>
      <c r="F5043" t="str">
        <f>VLOOKUP($B5043,Hosts!$A:$M,13,0)</f>
        <v>Yes</v>
      </c>
      <c r="G5043" t="str">
        <f>INDEX(Hosts!$A:$M, MATCH(Places!$B5043,Hosts!$A:$A,0), MATCH(Places!G$1,Hosts!$A$1:$M$1,0))</f>
        <v>Within a few hours</v>
      </c>
      <c r="H5043" s="70">
        <f>INDEX(Hosts!$A:$M, MATCH(Places!$B5043,Hosts!$A:$A,0), MATCH(Places!H$1,Hosts!$A$1:$M$1,0))</f>
        <v>1</v>
      </c>
      <c r="I5043" s="70">
        <f>INDEX(Hosts!$A:$M, MATCH(Places!$B5043,Hosts!$A:$A,0), MATCH(Places!I$1,Hosts!$A$1:$M$1,0))</f>
        <v>1</v>
      </c>
      <c r="J5043" t="str">
        <f>INDEX(Hosts!$A:$M, MATCH(Places!$B5043,Hosts!$A:$A,0), MATCH(Places!J$1,Hosts!$A$1:$M$1,0))</f>
        <v>Yes</v>
      </c>
      <c r="K5043">
        <v>11</v>
      </c>
      <c r="L5043" t="str">
        <f>VLOOKUP($K5043,Neighborhoods!$A:$C,2,0)</f>
        <v>Brooklyn</v>
      </c>
      <c r="M5043" t="str">
        <f>VLOOKUP($K5043,Neighborhoods!$A:$C,3,0)</f>
        <v>Greenpoint</v>
      </c>
      <c r="N5043" t="str">
        <f>INDEX(Neighborhoods!$A:$C, MATCH(Places!$K5043,Neighborhoods!$A:$A,0), MATCH(Places!N$1,Neighborhoods!$A$1:$C$1,0))</f>
        <v>Brooklyn</v>
      </c>
      <c r="O5043" t="str">
        <f>INDEX(Neighborhoods!$A:$C, MATCH(Places!$K5043,Neighborhoods!$A:$A,0), MATCH(Places!O$1,Neighborhoods!$A$1:$C$1,0))</f>
        <v>Greenpoint</v>
      </c>
      <c r="P5043" t="s">
        <v>11822</v>
      </c>
      <c r="Q5043" t="str">
        <f t="shared" si="312"/>
        <v>No</v>
      </c>
      <c r="R5043">
        <v>4</v>
      </c>
      <c r="S5043" t="str">
        <f t="shared" si="313"/>
        <v>Medium</v>
      </c>
      <c r="T5043" s="50">
        <v>199</v>
      </c>
      <c r="U5043" s="70">
        <f t="shared" si="314"/>
        <v>0.03</v>
      </c>
      <c r="V5043" s="52">
        <v>4.92</v>
      </c>
      <c r="W5043" s="52" t="str" cm="1">
        <f t="array" ref="W5043">_xlfn.SWITCH(ROUND(V5043,0),5,"Excellent",4,"Good",3,"Ok","Bad")</f>
        <v>Excellent</v>
      </c>
      <c r="X5043">
        <v>13</v>
      </c>
      <c r="Y5043" t="str">
        <f t="shared" si="315"/>
        <v>No</v>
      </c>
      <c r="Z5043" s="68">
        <v>43687</v>
      </c>
      <c r="AA5043" s="68">
        <v>44040</v>
      </c>
      <c r="AB5043">
        <v>348</v>
      </c>
      <c r="AC5043" t="s">
        <v>15615</v>
      </c>
    </row>
    <row r="5044" spans="1:29" x14ac:dyDescent="0.3">
      <c r="A5044" t="s">
        <v>3496</v>
      </c>
      <c r="B5044">
        <v>1167</v>
      </c>
      <c r="C5044" t="str">
        <f>VLOOKUP($B5044,Hosts!$A:$M,10,0)</f>
        <v>Within a few hours</v>
      </c>
      <c r="D5044" s="70">
        <f>VLOOKUP($B5044,Hosts!$A:$M,11,0)</f>
        <v>0.77</v>
      </c>
      <c r="E5044" s="70">
        <f>VLOOKUP($B5044,Hosts!$A:$M,12,0)</f>
        <v>0.99</v>
      </c>
      <c r="F5044" t="str">
        <f>VLOOKUP($B5044,Hosts!$A:$M,13,0)</f>
        <v>No</v>
      </c>
      <c r="G5044" t="str">
        <f>INDEX(Hosts!$A:$M, MATCH(Places!$B5044,Hosts!$A:$A,0), MATCH(Places!G$1,Hosts!$A$1:$M$1,0))</f>
        <v>Within a few hours</v>
      </c>
      <c r="H5044" s="70">
        <f>INDEX(Hosts!$A:$M, MATCH(Places!$B5044,Hosts!$A:$A,0), MATCH(Places!H$1,Hosts!$A$1:$M$1,0))</f>
        <v>0.77</v>
      </c>
      <c r="I5044" s="70">
        <f>INDEX(Hosts!$A:$M, MATCH(Places!$B5044,Hosts!$A:$A,0), MATCH(Places!I$1,Hosts!$A$1:$M$1,0))</f>
        <v>0.99</v>
      </c>
      <c r="J5044" t="str">
        <f>INDEX(Hosts!$A:$M, MATCH(Places!$B5044,Hosts!$A:$A,0), MATCH(Places!J$1,Hosts!$A$1:$M$1,0))</f>
        <v>No</v>
      </c>
      <c r="K5044">
        <v>20</v>
      </c>
      <c r="L5044" t="str">
        <f>VLOOKUP($K5044,Neighborhoods!$A:$C,2,0)</f>
        <v>Manhattan</v>
      </c>
      <c r="M5044" t="str">
        <f>VLOOKUP($K5044,Neighborhoods!$A:$C,3,0)</f>
        <v>Upper West Side</v>
      </c>
      <c r="N5044" t="str">
        <f>INDEX(Neighborhoods!$A:$C, MATCH(Places!$K5044,Neighborhoods!$A:$A,0), MATCH(Places!N$1,Neighborhoods!$A$1:$C$1,0))</f>
        <v>Manhattan</v>
      </c>
      <c r="O5044" t="str">
        <f>INDEX(Neighborhoods!$A:$C, MATCH(Places!$K5044,Neighborhoods!$A:$A,0), MATCH(Places!O$1,Neighborhoods!$A$1:$C$1,0))</f>
        <v>Upper West Side</v>
      </c>
      <c r="P5044" t="s">
        <v>16</v>
      </c>
      <c r="Q5044" t="str">
        <f t="shared" si="312"/>
        <v>Yes</v>
      </c>
      <c r="R5044">
        <v>2</v>
      </c>
      <c r="S5044" t="str">
        <f t="shared" si="313"/>
        <v>Small</v>
      </c>
      <c r="T5044" s="50">
        <v>28</v>
      </c>
      <c r="U5044" s="70">
        <f t="shared" si="314"/>
        <v>0.03</v>
      </c>
      <c r="V5044" s="52">
        <v>4.7300000000000004</v>
      </c>
      <c r="W5044" s="52" t="str" cm="1">
        <f t="array" ref="W5044">_xlfn.SWITCH(ROUND(V5044,0),5,"Excellent",4,"Good",3,"Ok","Bad")</f>
        <v>Excellent</v>
      </c>
      <c r="X5044">
        <v>11</v>
      </c>
      <c r="Y5044" t="str">
        <f t="shared" si="315"/>
        <v>No</v>
      </c>
      <c r="Z5044" s="68">
        <v>43668</v>
      </c>
      <c r="AA5044" s="68">
        <v>44028</v>
      </c>
      <c r="AB5044">
        <v>300</v>
      </c>
      <c r="AC5044" t="s">
        <v>15616</v>
      </c>
    </row>
    <row r="5045" spans="1:29" x14ac:dyDescent="0.3">
      <c r="A5045" t="s">
        <v>3497</v>
      </c>
      <c r="B5045">
        <v>2778</v>
      </c>
      <c r="C5045" t="str">
        <f>VLOOKUP($B5045,Hosts!$A:$M,10,0)</f>
        <v>Within an hour</v>
      </c>
      <c r="D5045" s="70">
        <f>VLOOKUP($B5045,Hosts!$A:$M,11,0)</f>
        <v>1</v>
      </c>
      <c r="E5045" s="70">
        <f>VLOOKUP($B5045,Hosts!$A:$M,12,0)</f>
        <v>0.92</v>
      </c>
      <c r="F5045" t="str">
        <f>VLOOKUP($B5045,Hosts!$A:$M,13,0)</f>
        <v>No</v>
      </c>
      <c r="G5045" t="str">
        <f>INDEX(Hosts!$A:$M, MATCH(Places!$B5045,Hosts!$A:$A,0), MATCH(Places!G$1,Hosts!$A$1:$M$1,0))</f>
        <v>Within an hour</v>
      </c>
      <c r="H5045" s="70">
        <f>INDEX(Hosts!$A:$M, MATCH(Places!$B5045,Hosts!$A:$A,0), MATCH(Places!H$1,Hosts!$A$1:$M$1,0))</f>
        <v>1</v>
      </c>
      <c r="I5045" s="70">
        <f>INDEX(Hosts!$A:$M, MATCH(Places!$B5045,Hosts!$A:$A,0), MATCH(Places!I$1,Hosts!$A$1:$M$1,0))</f>
        <v>0.92</v>
      </c>
      <c r="J5045" t="str">
        <f>INDEX(Hosts!$A:$M, MATCH(Places!$B5045,Hosts!$A:$A,0), MATCH(Places!J$1,Hosts!$A$1:$M$1,0))</f>
        <v>No</v>
      </c>
      <c r="K5045">
        <v>7</v>
      </c>
      <c r="L5045" t="str">
        <f>VLOOKUP($K5045,Neighborhoods!$A:$C,2,0)</f>
        <v>Brooklyn</v>
      </c>
      <c r="M5045" t="str">
        <f>VLOOKUP($K5045,Neighborhoods!$A:$C,3,0)</f>
        <v>Bedford-Stuyvesant</v>
      </c>
      <c r="N5045" t="str">
        <f>INDEX(Neighborhoods!$A:$C, MATCH(Places!$K5045,Neighborhoods!$A:$A,0), MATCH(Places!N$1,Neighborhoods!$A$1:$C$1,0))</f>
        <v>Brooklyn</v>
      </c>
      <c r="O5045" t="str">
        <f>INDEX(Neighborhoods!$A:$C, MATCH(Places!$K5045,Neighborhoods!$A:$A,0), MATCH(Places!O$1,Neighborhoods!$A$1:$C$1,0))</f>
        <v>Bedford-Stuyvesant</v>
      </c>
      <c r="P5045" t="s">
        <v>11822</v>
      </c>
      <c r="Q5045" t="str">
        <f t="shared" si="312"/>
        <v>No</v>
      </c>
      <c r="R5045">
        <v>6</v>
      </c>
      <c r="S5045" t="str">
        <f t="shared" si="313"/>
        <v>Large</v>
      </c>
      <c r="T5045" s="50">
        <v>138</v>
      </c>
      <c r="U5045" s="70">
        <f t="shared" si="314"/>
        <v>0.03</v>
      </c>
      <c r="V5045" s="52">
        <v>4.67</v>
      </c>
      <c r="W5045" s="52" t="str" cm="1">
        <f t="array" ref="W5045">_xlfn.SWITCH(ROUND(V5045,0),5,"Excellent",4,"Good",3,"Ok","Bad")</f>
        <v>Excellent</v>
      </c>
      <c r="X5045">
        <v>9</v>
      </c>
      <c r="Y5045" t="str">
        <f t="shared" si="315"/>
        <v>No</v>
      </c>
      <c r="Z5045" s="68">
        <v>43781</v>
      </c>
      <c r="AA5045" s="68">
        <v>43906</v>
      </c>
      <c r="AB5045">
        <v>354</v>
      </c>
      <c r="AC5045" t="s">
        <v>15615</v>
      </c>
    </row>
    <row r="5046" spans="1:29" x14ac:dyDescent="0.3">
      <c r="A5046" t="s">
        <v>13177</v>
      </c>
      <c r="B5046">
        <v>3909</v>
      </c>
      <c r="C5046" t="str">
        <f>VLOOKUP($B5046,Hosts!$A:$M,10,0)</f>
        <v>Within an hour</v>
      </c>
      <c r="D5046" s="70">
        <f>VLOOKUP($B5046,Hosts!$A:$M,11,0)</f>
        <v>1</v>
      </c>
      <c r="E5046" s="70">
        <f>VLOOKUP($B5046,Hosts!$A:$M,12,0)</f>
        <v>1</v>
      </c>
      <c r="F5046" t="str">
        <f>VLOOKUP($B5046,Hosts!$A:$M,13,0)</f>
        <v>Yes</v>
      </c>
      <c r="G5046" t="str">
        <f>INDEX(Hosts!$A:$M, MATCH(Places!$B5046,Hosts!$A:$A,0), MATCH(Places!G$1,Hosts!$A$1:$M$1,0))</f>
        <v>Within an hour</v>
      </c>
      <c r="H5046" s="70">
        <f>INDEX(Hosts!$A:$M, MATCH(Places!$B5046,Hosts!$A:$A,0), MATCH(Places!H$1,Hosts!$A$1:$M$1,0))</f>
        <v>1</v>
      </c>
      <c r="I5046" s="70">
        <f>INDEX(Hosts!$A:$M, MATCH(Places!$B5046,Hosts!$A:$A,0), MATCH(Places!I$1,Hosts!$A$1:$M$1,0))</f>
        <v>1</v>
      </c>
      <c r="J5046" t="str">
        <f>INDEX(Hosts!$A:$M, MATCH(Places!$B5046,Hosts!$A:$A,0), MATCH(Places!J$1,Hosts!$A$1:$M$1,0))</f>
        <v>Yes</v>
      </c>
      <c r="K5046">
        <v>7</v>
      </c>
      <c r="L5046" t="str">
        <f>VLOOKUP($K5046,Neighborhoods!$A:$C,2,0)</f>
        <v>Brooklyn</v>
      </c>
      <c r="M5046" t="str">
        <f>VLOOKUP($K5046,Neighborhoods!$A:$C,3,0)</f>
        <v>Bedford-Stuyvesant</v>
      </c>
      <c r="N5046" t="str">
        <f>INDEX(Neighborhoods!$A:$C, MATCH(Places!$K5046,Neighborhoods!$A:$A,0), MATCH(Places!N$1,Neighborhoods!$A$1:$C$1,0))</f>
        <v>Brooklyn</v>
      </c>
      <c r="O5046" t="str">
        <f>INDEX(Neighborhoods!$A:$C, MATCH(Places!$K5046,Neighborhoods!$A:$A,0), MATCH(Places!O$1,Neighborhoods!$A$1:$C$1,0))</f>
        <v>Bedford-Stuyvesant</v>
      </c>
      <c r="P5046" t="s">
        <v>1</v>
      </c>
      <c r="Q5046" t="str">
        <f t="shared" si="312"/>
        <v>Yes</v>
      </c>
      <c r="R5046">
        <v>2</v>
      </c>
      <c r="S5046" t="str">
        <f t="shared" si="313"/>
        <v>Small</v>
      </c>
      <c r="T5046" s="50">
        <v>72</v>
      </c>
      <c r="U5046" s="70">
        <f t="shared" si="314"/>
        <v>0.03</v>
      </c>
      <c r="V5046" s="52">
        <v>5</v>
      </c>
      <c r="W5046" s="52" t="str" cm="1">
        <f t="array" ref="W5046">_xlfn.SWITCH(ROUND(V5046,0),5,"Excellent",4,"Good",3,"Ok","Bad")</f>
        <v>Excellent</v>
      </c>
      <c r="X5046">
        <v>13</v>
      </c>
      <c r="Y5046" t="str">
        <f t="shared" si="315"/>
        <v>No</v>
      </c>
      <c r="Z5046" s="68">
        <v>43680</v>
      </c>
      <c r="AA5046" s="68">
        <v>44056</v>
      </c>
      <c r="AB5046">
        <v>364</v>
      </c>
      <c r="AC5046" t="s">
        <v>15616</v>
      </c>
    </row>
    <row r="5047" spans="1:29" x14ac:dyDescent="0.3">
      <c r="A5047" t="s">
        <v>3498</v>
      </c>
      <c r="B5047">
        <v>1302</v>
      </c>
      <c r="C5047" t="str">
        <f>VLOOKUP($B5047,Hosts!$A:$M,10,0)</f>
        <v>A few days or more</v>
      </c>
      <c r="D5047" s="70">
        <f>VLOOKUP($B5047,Hosts!$A:$M,11,0)</f>
        <v>0</v>
      </c>
      <c r="E5047" s="70">
        <f>VLOOKUP($B5047,Hosts!$A:$M,12,0)</f>
        <v>0.56999999999999995</v>
      </c>
      <c r="F5047" t="str">
        <f>VLOOKUP($B5047,Hosts!$A:$M,13,0)</f>
        <v>No</v>
      </c>
      <c r="G5047" t="str">
        <f>INDEX(Hosts!$A:$M, MATCH(Places!$B5047,Hosts!$A:$A,0), MATCH(Places!G$1,Hosts!$A$1:$M$1,0))</f>
        <v>A few days or more</v>
      </c>
      <c r="H5047" s="70">
        <f>INDEX(Hosts!$A:$M, MATCH(Places!$B5047,Hosts!$A:$A,0), MATCH(Places!H$1,Hosts!$A$1:$M$1,0))</f>
        <v>0</v>
      </c>
      <c r="I5047" s="70">
        <f>INDEX(Hosts!$A:$M, MATCH(Places!$B5047,Hosts!$A:$A,0), MATCH(Places!I$1,Hosts!$A$1:$M$1,0))</f>
        <v>0.56999999999999995</v>
      </c>
      <c r="J5047" t="str">
        <f>INDEX(Hosts!$A:$M, MATCH(Places!$B5047,Hosts!$A:$A,0), MATCH(Places!J$1,Hosts!$A$1:$M$1,0))</f>
        <v>No</v>
      </c>
      <c r="K5047">
        <v>7</v>
      </c>
      <c r="L5047" t="str">
        <f>VLOOKUP($K5047,Neighborhoods!$A:$C,2,0)</f>
        <v>Brooklyn</v>
      </c>
      <c r="M5047" t="str">
        <f>VLOOKUP($K5047,Neighborhoods!$A:$C,3,0)</f>
        <v>Bedford-Stuyvesant</v>
      </c>
      <c r="N5047" t="str">
        <f>INDEX(Neighborhoods!$A:$C, MATCH(Places!$K5047,Neighborhoods!$A:$A,0), MATCH(Places!N$1,Neighborhoods!$A$1:$C$1,0))</f>
        <v>Brooklyn</v>
      </c>
      <c r="O5047" t="str">
        <f>INDEX(Neighborhoods!$A:$C, MATCH(Places!$K5047,Neighborhoods!$A:$A,0), MATCH(Places!O$1,Neighborhoods!$A$1:$C$1,0))</f>
        <v>Bedford-Stuyvesant</v>
      </c>
      <c r="P5047" t="s">
        <v>1</v>
      </c>
      <c r="Q5047" t="str">
        <f t="shared" si="312"/>
        <v>Yes</v>
      </c>
      <c r="R5047">
        <v>2</v>
      </c>
      <c r="S5047" t="str">
        <f t="shared" si="313"/>
        <v>Small</v>
      </c>
      <c r="T5047" s="50">
        <v>70</v>
      </c>
      <c r="U5047" s="70">
        <f t="shared" si="314"/>
        <v>0.03</v>
      </c>
      <c r="V5047" s="52">
        <v>4</v>
      </c>
      <c r="W5047" s="52" t="str" cm="1">
        <f t="array" ref="W5047">_xlfn.SWITCH(ROUND(V5047,0),5,"Excellent",4,"Good",3,"Ok","Bad")</f>
        <v>Good</v>
      </c>
      <c r="X5047">
        <v>3</v>
      </c>
      <c r="Y5047" t="str">
        <f t="shared" si="315"/>
        <v>No</v>
      </c>
      <c r="Z5047" s="68">
        <v>43746</v>
      </c>
      <c r="AA5047" s="68">
        <v>43759</v>
      </c>
      <c r="AB5047">
        <v>74</v>
      </c>
      <c r="AC5047" t="s">
        <v>15615</v>
      </c>
    </row>
    <row r="5048" spans="1:29" x14ac:dyDescent="0.3">
      <c r="A5048" t="s">
        <v>15159</v>
      </c>
      <c r="B5048">
        <v>3552</v>
      </c>
      <c r="C5048" t="str">
        <f>VLOOKUP($B5048,Hosts!$A:$M,10,0)</f>
        <v>Within an hour</v>
      </c>
      <c r="D5048" s="70">
        <f>VLOOKUP($B5048,Hosts!$A:$M,11,0)</f>
        <v>1</v>
      </c>
      <c r="E5048" s="70">
        <f>VLOOKUP($B5048,Hosts!$A:$M,12,0)</f>
        <v>0.92</v>
      </c>
      <c r="F5048" t="str">
        <f>VLOOKUP($B5048,Hosts!$A:$M,13,0)</f>
        <v>No</v>
      </c>
      <c r="G5048" t="str">
        <f>INDEX(Hosts!$A:$M, MATCH(Places!$B5048,Hosts!$A:$A,0), MATCH(Places!G$1,Hosts!$A$1:$M$1,0))</f>
        <v>Within an hour</v>
      </c>
      <c r="H5048" s="70">
        <f>INDEX(Hosts!$A:$M, MATCH(Places!$B5048,Hosts!$A:$A,0), MATCH(Places!H$1,Hosts!$A$1:$M$1,0))</f>
        <v>1</v>
      </c>
      <c r="I5048" s="70">
        <f>INDEX(Hosts!$A:$M, MATCH(Places!$B5048,Hosts!$A:$A,0), MATCH(Places!I$1,Hosts!$A$1:$M$1,0))</f>
        <v>0.92</v>
      </c>
      <c r="J5048" t="str">
        <f>INDEX(Hosts!$A:$M, MATCH(Places!$B5048,Hosts!$A:$A,0), MATCH(Places!J$1,Hosts!$A$1:$M$1,0))</f>
        <v>No</v>
      </c>
      <c r="K5048">
        <v>24</v>
      </c>
      <c r="L5048" t="str">
        <f>VLOOKUP($K5048,Neighborhoods!$A:$C,2,0)</f>
        <v>Queens</v>
      </c>
      <c r="M5048" t="str">
        <f>VLOOKUP($K5048,Neighborhoods!$A:$C,3,0)</f>
        <v>Long Island City</v>
      </c>
      <c r="N5048" t="str">
        <f>INDEX(Neighborhoods!$A:$C, MATCH(Places!$K5048,Neighborhoods!$A:$A,0), MATCH(Places!N$1,Neighborhoods!$A$1:$C$1,0))</f>
        <v>Queens</v>
      </c>
      <c r="O5048" t="str">
        <f>INDEX(Neighborhoods!$A:$C, MATCH(Places!$K5048,Neighborhoods!$A:$A,0), MATCH(Places!O$1,Neighborhoods!$A$1:$C$1,0))</f>
        <v>Long Island City</v>
      </c>
      <c r="P5048" t="s">
        <v>1</v>
      </c>
      <c r="Q5048" t="str">
        <f t="shared" si="312"/>
        <v>Yes</v>
      </c>
      <c r="R5048">
        <v>2</v>
      </c>
      <c r="S5048" t="str">
        <f t="shared" si="313"/>
        <v>Small</v>
      </c>
      <c r="T5048" s="50">
        <v>55</v>
      </c>
      <c r="U5048" s="70">
        <f t="shared" si="314"/>
        <v>0.03</v>
      </c>
      <c r="V5048" s="52">
        <v>4.92</v>
      </c>
      <c r="W5048" s="52" t="str" cm="1">
        <f t="array" ref="W5048">_xlfn.SWITCH(ROUND(V5048,0),5,"Excellent",4,"Good",3,"Ok","Bad")</f>
        <v>Excellent</v>
      </c>
      <c r="X5048">
        <v>36</v>
      </c>
      <c r="Y5048" t="str">
        <f t="shared" si="315"/>
        <v>No</v>
      </c>
      <c r="Z5048" s="68">
        <v>43661</v>
      </c>
      <c r="AA5048" s="68">
        <v>44030</v>
      </c>
      <c r="AB5048">
        <v>145</v>
      </c>
      <c r="AC5048" t="s">
        <v>15615</v>
      </c>
    </row>
    <row r="5049" spans="1:29" x14ac:dyDescent="0.3">
      <c r="A5049" t="s">
        <v>13300</v>
      </c>
      <c r="B5049">
        <v>3262</v>
      </c>
      <c r="C5049" t="str">
        <f>VLOOKUP($B5049,Hosts!$A:$M,10,0)</f>
        <v>Within an hour</v>
      </c>
      <c r="D5049" s="70">
        <f>VLOOKUP($B5049,Hosts!$A:$M,11,0)</f>
        <v>1</v>
      </c>
      <c r="E5049" s="70">
        <f>VLOOKUP($B5049,Hosts!$A:$M,12,0)</f>
        <v>1</v>
      </c>
      <c r="F5049" t="str">
        <f>VLOOKUP($B5049,Hosts!$A:$M,13,0)</f>
        <v>Yes</v>
      </c>
      <c r="G5049" t="str">
        <f>INDEX(Hosts!$A:$M, MATCH(Places!$B5049,Hosts!$A:$A,0), MATCH(Places!G$1,Hosts!$A$1:$M$1,0))</f>
        <v>Within an hour</v>
      </c>
      <c r="H5049" s="70">
        <f>INDEX(Hosts!$A:$M, MATCH(Places!$B5049,Hosts!$A:$A,0), MATCH(Places!H$1,Hosts!$A$1:$M$1,0))</f>
        <v>1</v>
      </c>
      <c r="I5049" s="70">
        <f>INDEX(Hosts!$A:$M, MATCH(Places!$B5049,Hosts!$A:$A,0), MATCH(Places!I$1,Hosts!$A$1:$M$1,0))</f>
        <v>1</v>
      </c>
      <c r="J5049" t="str">
        <f>INDEX(Hosts!$A:$M, MATCH(Places!$B5049,Hosts!$A:$A,0), MATCH(Places!J$1,Hosts!$A$1:$M$1,0))</f>
        <v>Yes</v>
      </c>
      <c r="K5049">
        <v>18</v>
      </c>
      <c r="L5049" t="str">
        <f>VLOOKUP($K5049,Neighborhoods!$A:$C,2,0)</f>
        <v>Manhattan</v>
      </c>
      <c r="M5049" t="str">
        <f>VLOOKUP($K5049,Neighborhoods!$A:$C,3,0)</f>
        <v>Midtown</v>
      </c>
      <c r="N5049" t="str">
        <f>INDEX(Neighborhoods!$A:$C, MATCH(Places!$K5049,Neighborhoods!$A:$A,0), MATCH(Places!N$1,Neighborhoods!$A$1:$C$1,0))</f>
        <v>Manhattan</v>
      </c>
      <c r="O5049" t="str">
        <f>INDEX(Neighborhoods!$A:$C, MATCH(Places!$K5049,Neighborhoods!$A:$A,0), MATCH(Places!O$1,Neighborhoods!$A$1:$C$1,0))</f>
        <v>Midtown</v>
      </c>
      <c r="P5049" t="s">
        <v>11822</v>
      </c>
      <c r="Q5049" t="str">
        <f t="shared" si="312"/>
        <v>No</v>
      </c>
      <c r="R5049">
        <v>6</v>
      </c>
      <c r="S5049" t="str">
        <f t="shared" si="313"/>
        <v>Large</v>
      </c>
      <c r="T5049" s="50">
        <v>369</v>
      </c>
      <c r="U5049" s="70">
        <f t="shared" si="314"/>
        <v>0.04</v>
      </c>
      <c r="V5049" s="52">
        <v>5</v>
      </c>
      <c r="W5049" s="52" t="str" cm="1">
        <f t="array" ref="W5049">_xlfn.SWITCH(ROUND(V5049,0),5,"Excellent",4,"Good",3,"Ok","Bad")</f>
        <v>Excellent</v>
      </c>
      <c r="X5049">
        <v>3</v>
      </c>
      <c r="Y5049" t="str">
        <f t="shared" si="315"/>
        <v>No</v>
      </c>
      <c r="Z5049" s="68">
        <v>43714</v>
      </c>
      <c r="AA5049" s="68">
        <v>43904</v>
      </c>
      <c r="AB5049">
        <v>0</v>
      </c>
      <c r="AC5049" t="s">
        <v>15616</v>
      </c>
    </row>
    <row r="5050" spans="1:29" x14ac:dyDescent="0.3">
      <c r="A5050" t="s">
        <v>14329</v>
      </c>
      <c r="B5050">
        <v>1219</v>
      </c>
      <c r="C5050" t="str">
        <f>VLOOKUP($B5050,Hosts!$A:$M,10,0)</f>
        <v>Within an hour</v>
      </c>
      <c r="D5050" s="70">
        <f>VLOOKUP($B5050,Hosts!$A:$M,11,0)</f>
        <v>1</v>
      </c>
      <c r="E5050" s="70">
        <f>VLOOKUP($B5050,Hosts!$A:$M,12,0)</f>
        <v>0.96</v>
      </c>
      <c r="F5050" t="str">
        <f>VLOOKUP($B5050,Hosts!$A:$M,13,0)</f>
        <v>Yes</v>
      </c>
      <c r="G5050" t="str">
        <f>INDEX(Hosts!$A:$M, MATCH(Places!$B5050,Hosts!$A:$A,0), MATCH(Places!G$1,Hosts!$A$1:$M$1,0))</f>
        <v>Within an hour</v>
      </c>
      <c r="H5050" s="70">
        <f>INDEX(Hosts!$A:$M, MATCH(Places!$B5050,Hosts!$A:$A,0), MATCH(Places!H$1,Hosts!$A$1:$M$1,0))</f>
        <v>1</v>
      </c>
      <c r="I5050" s="70">
        <f>INDEX(Hosts!$A:$M, MATCH(Places!$B5050,Hosts!$A:$A,0), MATCH(Places!I$1,Hosts!$A$1:$M$1,0))</f>
        <v>0.96</v>
      </c>
      <c r="J5050" t="str">
        <f>INDEX(Hosts!$A:$M, MATCH(Places!$B5050,Hosts!$A:$A,0), MATCH(Places!J$1,Hosts!$A$1:$M$1,0))</f>
        <v>Yes</v>
      </c>
      <c r="K5050">
        <v>12</v>
      </c>
      <c r="L5050" t="str">
        <f>VLOOKUP($K5050,Neighborhoods!$A:$C,2,0)</f>
        <v>Brooklyn</v>
      </c>
      <c r="M5050" t="str">
        <f>VLOOKUP($K5050,Neighborhoods!$A:$C,3,0)</f>
        <v>Williamsburg</v>
      </c>
      <c r="N5050" t="str">
        <f>INDEX(Neighborhoods!$A:$C, MATCH(Places!$K5050,Neighborhoods!$A:$A,0), MATCH(Places!N$1,Neighborhoods!$A$1:$C$1,0))</f>
        <v>Brooklyn</v>
      </c>
      <c r="O5050" t="str">
        <f>INDEX(Neighborhoods!$A:$C, MATCH(Places!$K5050,Neighborhoods!$A:$A,0), MATCH(Places!O$1,Neighborhoods!$A$1:$C$1,0))</f>
        <v>Williamsburg</v>
      </c>
      <c r="P5050" t="s">
        <v>1</v>
      </c>
      <c r="Q5050" t="str">
        <f t="shared" si="312"/>
        <v>Yes</v>
      </c>
      <c r="R5050">
        <v>2</v>
      </c>
      <c r="S5050" t="str">
        <f t="shared" si="313"/>
        <v>Small</v>
      </c>
      <c r="T5050" s="50">
        <v>55</v>
      </c>
      <c r="U5050" s="70">
        <f t="shared" si="314"/>
        <v>0.03</v>
      </c>
      <c r="V5050" s="52">
        <v>4.88</v>
      </c>
      <c r="W5050" s="52" t="str" cm="1">
        <f t="array" ref="W5050">_xlfn.SWITCH(ROUND(V5050,0),5,"Excellent",4,"Good",3,"Ok","Bad")</f>
        <v>Excellent</v>
      </c>
      <c r="X5050">
        <v>16</v>
      </c>
      <c r="Y5050" t="str">
        <f t="shared" si="315"/>
        <v>No</v>
      </c>
      <c r="Z5050" s="68">
        <v>43667</v>
      </c>
      <c r="AA5050" s="68">
        <v>44043</v>
      </c>
      <c r="AB5050">
        <v>0</v>
      </c>
      <c r="AC5050" t="s">
        <v>15615</v>
      </c>
    </row>
    <row r="5051" spans="1:29" x14ac:dyDescent="0.3">
      <c r="A5051" t="s">
        <v>2535</v>
      </c>
      <c r="B5051">
        <v>2818</v>
      </c>
      <c r="C5051" t="str">
        <f>VLOOKUP($B5051,Hosts!$A:$M,10,0)</f>
        <v>Within a few hours</v>
      </c>
      <c r="D5051" s="70">
        <f>VLOOKUP($B5051,Hosts!$A:$M,11,0)</f>
        <v>1</v>
      </c>
      <c r="E5051" s="70">
        <f>VLOOKUP($B5051,Hosts!$A:$M,12,0)</f>
        <v>0.98</v>
      </c>
      <c r="F5051" t="str">
        <f>VLOOKUP($B5051,Hosts!$A:$M,13,0)</f>
        <v>No</v>
      </c>
      <c r="G5051" t="str">
        <f>INDEX(Hosts!$A:$M, MATCH(Places!$B5051,Hosts!$A:$A,0), MATCH(Places!G$1,Hosts!$A$1:$M$1,0))</f>
        <v>Within a few hours</v>
      </c>
      <c r="H5051" s="70">
        <f>INDEX(Hosts!$A:$M, MATCH(Places!$B5051,Hosts!$A:$A,0), MATCH(Places!H$1,Hosts!$A$1:$M$1,0))</f>
        <v>1</v>
      </c>
      <c r="I5051" s="70">
        <f>INDEX(Hosts!$A:$M, MATCH(Places!$B5051,Hosts!$A:$A,0), MATCH(Places!I$1,Hosts!$A$1:$M$1,0))</f>
        <v>0.98</v>
      </c>
      <c r="J5051" t="str">
        <f>INDEX(Hosts!$A:$M, MATCH(Places!$B5051,Hosts!$A:$A,0), MATCH(Places!J$1,Hosts!$A$1:$M$1,0))</f>
        <v>No</v>
      </c>
      <c r="K5051">
        <v>7</v>
      </c>
      <c r="L5051" t="str">
        <f>VLOOKUP($K5051,Neighborhoods!$A:$C,2,0)</f>
        <v>Brooklyn</v>
      </c>
      <c r="M5051" t="str">
        <f>VLOOKUP($K5051,Neighborhoods!$A:$C,3,0)</f>
        <v>Bedford-Stuyvesant</v>
      </c>
      <c r="N5051" t="str">
        <f>INDEX(Neighborhoods!$A:$C, MATCH(Places!$K5051,Neighborhoods!$A:$A,0), MATCH(Places!N$1,Neighborhoods!$A$1:$C$1,0))</f>
        <v>Brooklyn</v>
      </c>
      <c r="O5051" t="str">
        <f>INDEX(Neighborhoods!$A:$C, MATCH(Places!$K5051,Neighborhoods!$A:$A,0), MATCH(Places!O$1,Neighborhoods!$A$1:$C$1,0))</f>
        <v>Bedford-Stuyvesant</v>
      </c>
      <c r="P5051" t="s">
        <v>1</v>
      </c>
      <c r="Q5051" t="str">
        <f t="shared" si="312"/>
        <v>Yes</v>
      </c>
      <c r="R5051">
        <v>2</v>
      </c>
      <c r="S5051" t="str">
        <f t="shared" si="313"/>
        <v>Small</v>
      </c>
      <c r="T5051" s="50">
        <v>41</v>
      </c>
      <c r="U5051" s="70">
        <f t="shared" si="314"/>
        <v>0.03</v>
      </c>
      <c r="V5051" s="52">
        <v>4.91</v>
      </c>
      <c r="W5051" s="52" t="str" cm="1">
        <f t="array" ref="W5051">_xlfn.SWITCH(ROUND(V5051,0),5,"Excellent",4,"Good",3,"Ok","Bad")</f>
        <v>Excellent</v>
      </c>
      <c r="X5051">
        <v>11</v>
      </c>
      <c r="Y5051" t="str">
        <f t="shared" si="315"/>
        <v>No</v>
      </c>
      <c r="Z5051" s="68">
        <v>43729</v>
      </c>
      <c r="AA5051" s="68">
        <v>43906</v>
      </c>
      <c r="AB5051">
        <v>255</v>
      </c>
      <c r="AC5051" t="s">
        <v>15616</v>
      </c>
    </row>
    <row r="5052" spans="1:29" x14ac:dyDescent="0.3">
      <c r="A5052" t="s">
        <v>14515</v>
      </c>
      <c r="B5052">
        <v>1324</v>
      </c>
      <c r="C5052" t="str">
        <f>VLOOKUP($B5052,Hosts!$A:$M,10,0)</f>
        <v>Within an hour</v>
      </c>
      <c r="D5052" s="70">
        <f>VLOOKUP($B5052,Hosts!$A:$M,11,0)</f>
        <v>1</v>
      </c>
      <c r="E5052" s="70">
        <f>VLOOKUP($B5052,Hosts!$A:$M,12,0)</f>
        <v>0.95</v>
      </c>
      <c r="F5052" t="str">
        <f>VLOOKUP($B5052,Hosts!$A:$M,13,0)</f>
        <v>Yes</v>
      </c>
      <c r="G5052" t="str">
        <f>INDEX(Hosts!$A:$M, MATCH(Places!$B5052,Hosts!$A:$A,0), MATCH(Places!G$1,Hosts!$A$1:$M$1,0))</f>
        <v>Within an hour</v>
      </c>
      <c r="H5052" s="70">
        <f>INDEX(Hosts!$A:$M, MATCH(Places!$B5052,Hosts!$A:$A,0), MATCH(Places!H$1,Hosts!$A$1:$M$1,0))</f>
        <v>1</v>
      </c>
      <c r="I5052" s="70">
        <f>INDEX(Hosts!$A:$M, MATCH(Places!$B5052,Hosts!$A:$A,0), MATCH(Places!I$1,Hosts!$A$1:$M$1,0))</f>
        <v>0.95</v>
      </c>
      <c r="J5052" t="str">
        <f>INDEX(Hosts!$A:$M, MATCH(Places!$B5052,Hosts!$A:$A,0), MATCH(Places!J$1,Hosts!$A$1:$M$1,0))</f>
        <v>Yes</v>
      </c>
      <c r="K5052">
        <v>16</v>
      </c>
      <c r="L5052" t="str">
        <f>VLOOKUP($K5052,Neighborhoods!$A:$C,2,0)</f>
        <v>Manhattan</v>
      </c>
      <c r="M5052" t="str">
        <f>VLOOKUP($K5052,Neighborhoods!$A:$C,3,0)</f>
        <v>Harlem</v>
      </c>
      <c r="N5052" t="str">
        <f>INDEX(Neighborhoods!$A:$C, MATCH(Places!$K5052,Neighborhoods!$A:$A,0), MATCH(Places!N$1,Neighborhoods!$A$1:$C$1,0))</f>
        <v>Manhattan</v>
      </c>
      <c r="O5052" t="str">
        <f>INDEX(Neighborhoods!$A:$C, MATCH(Places!$K5052,Neighborhoods!$A:$A,0), MATCH(Places!O$1,Neighborhoods!$A$1:$C$1,0))</f>
        <v>Harlem</v>
      </c>
      <c r="P5052" t="s">
        <v>11822</v>
      </c>
      <c r="Q5052" t="str">
        <f t="shared" si="312"/>
        <v>No</v>
      </c>
      <c r="R5052">
        <v>2</v>
      </c>
      <c r="S5052" t="str">
        <f t="shared" si="313"/>
        <v>Small</v>
      </c>
      <c r="T5052" s="50">
        <v>114</v>
      </c>
      <c r="U5052" s="70">
        <f t="shared" si="314"/>
        <v>0.03</v>
      </c>
      <c r="V5052" s="52">
        <v>5</v>
      </c>
      <c r="W5052" s="52" t="str" cm="1">
        <f t="array" ref="W5052">_xlfn.SWITCH(ROUND(V5052,0),5,"Excellent",4,"Good",3,"Ok","Bad")</f>
        <v>Excellent</v>
      </c>
      <c r="X5052">
        <v>4</v>
      </c>
      <c r="Y5052" t="str">
        <f t="shared" si="315"/>
        <v>No</v>
      </c>
      <c r="Z5052" s="68">
        <v>43708</v>
      </c>
      <c r="AA5052" s="68">
        <v>43982</v>
      </c>
      <c r="AB5052">
        <v>352</v>
      </c>
      <c r="AC5052" t="s">
        <v>15615</v>
      </c>
    </row>
    <row r="5053" spans="1:29" x14ac:dyDescent="0.3">
      <c r="A5053" t="s">
        <v>13404</v>
      </c>
      <c r="B5053">
        <v>3938</v>
      </c>
      <c r="C5053" t="str">
        <f>VLOOKUP($B5053,Hosts!$A:$M,10,0)</f>
        <v>Within an hour</v>
      </c>
      <c r="D5053" s="70">
        <f>VLOOKUP($B5053,Hosts!$A:$M,11,0)</f>
        <v>1</v>
      </c>
      <c r="E5053" s="70">
        <f>VLOOKUP($B5053,Hosts!$A:$M,12,0)</f>
        <v>0.99</v>
      </c>
      <c r="F5053" t="str">
        <f>VLOOKUP($B5053,Hosts!$A:$M,13,0)</f>
        <v>Yes</v>
      </c>
      <c r="G5053" t="str">
        <f>INDEX(Hosts!$A:$M, MATCH(Places!$B5053,Hosts!$A:$A,0), MATCH(Places!G$1,Hosts!$A$1:$M$1,0))</f>
        <v>Within an hour</v>
      </c>
      <c r="H5053" s="70">
        <f>INDEX(Hosts!$A:$M, MATCH(Places!$B5053,Hosts!$A:$A,0), MATCH(Places!H$1,Hosts!$A$1:$M$1,0))</f>
        <v>1</v>
      </c>
      <c r="I5053" s="70">
        <f>INDEX(Hosts!$A:$M, MATCH(Places!$B5053,Hosts!$A:$A,0), MATCH(Places!I$1,Hosts!$A$1:$M$1,0))</f>
        <v>0.99</v>
      </c>
      <c r="J5053" t="str">
        <f>INDEX(Hosts!$A:$M, MATCH(Places!$B5053,Hosts!$A:$A,0), MATCH(Places!J$1,Hosts!$A$1:$M$1,0))</f>
        <v>Yes</v>
      </c>
      <c r="K5053">
        <v>8</v>
      </c>
      <c r="L5053" t="str">
        <f>VLOOKUP($K5053,Neighborhoods!$A:$C,2,0)</f>
        <v>Brooklyn</v>
      </c>
      <c r="M5053" t="str">
        <f>VLOOKUP($K5053,Neighborhoods!$A:$C,3,0)</f>
        <v>Bushwick</v>
      </c>
      <c r="N5053" t="str">
        <f>INDEX(Neighborhoods!$A:$C, MATCH(Places!$K5053,Neighborhoods!$A:$A,0), MATCH(Places!N$1,Neighborhoods!$A$1:$C$1,0))</f>
        <v>Brooklyn</v>
      </c>
      <c r="O5053" t="str">
        <f>INDEX(Neighborhoods!$A:$C, MATCH(Places!$K5053,Neighborhoods!$A:$A,0), MATCH(Places!O$1,Neighborhoods!$A$1:$C$1,0))</f>
        <v>Bushwick</v>
      </c>
      <c r="P5053" t="s">
        <v>11822</v>
      </c>
      <c r="Q5053" t="str">
        <f t="shared" si="312"/>
        <v>No</v>
      </c>
      <c r="R5053">
        <v>2</v>
      </c>
      <c r="S5053" t="str">
        <f t="shared" si="313"/>
        <v>Small</v>
      </c>
      <c r="T5053" s="50">
        <v>113</v>
      </c>
      <c r="U5053" s="70">
        <f t="shared" si="314"/>
        <v>0.03</v>
      </c>
      <c r="V5053" s="52">
        <v>4.83</v>
      </c>
      <c r="W5053" s="52" t="str" cm="1">
        <f t="array" ref="W5053">_xlfn.SWITCH(ROUND(V5053,0),5,"Excellent",4,"Good",3,"Ok","Bad")</f>
        <v>Excellent</v>
      </c>
      <c r="X5053">
        <v>52</v>
      </c>
      <c r="Y5053" t="str">
        <f t="shared" si="315"/>
        <v>No</v>
      </c>
      <c r="Z5053" s="68">
        <v>43662</v>
      </c>
      <c r="AA5053" s="68">
        <v>44056</v>
      </c>
      <c r="AB5053">
        <v>355</v>
      </c>
      <c r="AC5053" t="s">
        <v>15615</v>
      </c>
    </row>
    <row r="5054" spans="1:29" x14ac:dyDescent="0.3">
      <c r="A5054" t="s">
        <v>13373</v>
      </c>
      <c r="B5054">
        <v>3876</v>
      </c>
      <c r="C5054" t="str">
        <f>VLOOKUP($B5054,Hosts!$A:$M,10,0)</f>
        <v>Within an hour</v>
      </c>
      <c r="D5054" s="70">
        <f>VLOOKUP($B5054,Hosts!$A:$M,11,0)</f>
        <v>1</v>
      </c>
      <c r="E5054" s="70">
        <f>VLOOKUP($B5054,Hosts!$A:$M,12,0)</f>
        <v>0.93</v>
      </c>
      <c r="F5054" t="str">
        <f>VLOOKUP($B5054,Hosts!$A:$M,13,0)</f>
        <v>No</v>
      </c>
      <c r="G5054" t="str">
        <f>INDEX(Hosts!$A:$M, MATCH(Places!$B5054,Hosts!$A:$A,0), MATCH(Places!G$1,Hosts!$A$1:$M$1,0))</f>
        <v>Within an hour</v>
      </c>
      <c r="H5054" s="70">
        <f>INDEX(Hosts!$A:$M, MATCH(Places!$B5054,Hosts!$A:$A,0), MATCH(Places!H$1,Hosts!$A$1:$M$1,0))</f>
        <v>1</v>
      </c>
      <c r="I5054" s="70">
        <f>INDEX(Hosts!$A:$M, MATCH(Places!$B5054,Hosts!$A:$A,0), MATCH(Places!I$1,Hosts!$A$1:$M$1,0))</f>
        <v>0.93</v>
      </c>
      <c r="J5054" t="str">
        <f>INDEX(Hosts!$A:$M, MATCH(Places!$B5054,Hosts!$A:$A,0), MATCH(Places!J$1,Hosts!$A$1:$M$1,0))</f>
        <v>No</v>
      </c>
      <c r="K5054">
        <v>9</v>
      </c>
      <c r="L5054" t="str">
        <f>VLOOKUP($K5054,Neighborhoods!$A:$C,2,0)</f>
        <v>Brooklyn</v>
      </c>
      <c r="M5054" t="str">
        <f>VLOOKUP($K5054,Neighborhoods!$A:$C,3,0)</f>
        <v>Crown Heights</v>
      </c>
      <c r="N5054" t="str">
        <f>INDEX(Neighborhoods!$A:$C, MATCH(Places!$K5054,Neighborhoods!$A:$A,0), MATCH(Places!N$1,Neighborhoods!$A$1:$C$1,0))</f>
        <v>Brooklyn</v>
      </c>
      <c r="O5054" t="str">
        <f>INDEX(Neighborhoods!$A:$C, MATCH(Places!$K5054,Neighborhoods!$A:$A,0), MATCH(Places!O$1,Neighborhoods!$A$1:$C$1,0))</f>
        <v>Crown Heights</v>
      </c>
      <c r="P5054" t="s">
        <v>11822</v>
      </c>
      <c r="Q5054" t="str">
        <f t="shared" si="312"/>
        <v>No</v>
      </c>
      <c r="R5054">
        <v>3</v>
      </c>
      <c r="S5054" t="str">
        <f t="shared" si="313"/>
        <v>Medium</v>
      </c>
      <c r="T5054" s="50">
        <v>155</v>
      </c>
      <c r="U5054" s="70">
        <f t="shared" si="314"/>
        <v>0.03</v>
      </c>
      <c r="V5054" s="52">
        <v>4.8</v>
      </c>
      <c r="W5054" s="52" t="str" cm="1">
        <f t="array" ref="W5054">_xlfn.SWITCH(ROUND(V5054,0),5,"Excellent",4,"Good",3,"Ok","Bad")</f>
        <v>Excellent</v>
      </c>
      <c r="X5054">
        <v>35</v>
      </c>
      <c r="Y5054" t="str">
        <f t="shared" si="315"/>
        <v>No</v>
      </c>
      <c r="Z5054" s="68">
        <v>43669</v>
      </c>
      <c r="AA5054" s="68">
        <v>43891</v>
      </c>
      <c r="AB5054">
        <v>61</v>
      </c>
      <c r="AC5054" t="s">
        <v>15615</v>
      </c>
    </row>
    <row r="5055" spans="1:29" x14ac:dyDescent="0.3">
      <c r="A5055" t="s">
        <v>15227</v>
      </c>
      <c r="B5055">
        <v>3740</v>
      </c>
      <c r="C5055" t="str">
        <f>VLOOKUP($B5055,Hosts!$A:$M,10,0)</f>
        <v>Within an hour</v>
      </c>
      <c r="D5055" s="70">
        <f>VLOOKUP($B5055,Hosts!$A:$M,11,0)</f>
        <v>1</v>
      </c>
      <c r="E5055" s="70">
        <f>VLOOKUP($B5055,Hosts!$A:$M,12,0)</f>
        <v>1</v>
      </c>
      <c r="F5055" t="str">
        <f>VLOOKUP($B5055,Hosts!$A:$M,13,0)</f>
        <v>Yes</v>
      </c>
      <c r="G5055" t="str">
        <f>INDEX(Hosts!$A:$M, MATCH(Places!$B5055,Hosts!$A:$A,0), MATCH(Places!G$1,Hosts!$A$1:$M$1,0))</f>
        <v>Within an hour</v>
      </c>
      <c r="H5055" s="70">
        <f>INDEX(Hosts!$A:$M, MATCH(Places!$B5055,Hosts!$A:$A,0), MATCH(Places!H$1,Hosts!$A$1:$M$1,0))</f>
        <v>1</v>
      </c>
      <c r="I5055" s="70">
        <f>INDEX(Hosts!$A:$M, MATCH(Places!$B5055,Hosts!$A:$A,0), MATCH(Places!I$1,Hosts!$A$1:$M$1,0))</f>
        <v>1</v>
      </c>
      <c r="J5055" t="str">
        <f>INDEX(Hosts!$A:$M, MATCH(Places!$B5055,Hosts!$A:$A,0), MATCH(Places!J$1,Hosts!$A$1:$M$1,0))</f>
        <v>Yes</v>
      </c>
      <c r="K5055">
        <v>10</v>
      </c>
      <c r="L5055" t="str">
        <f>VLOOKUP($K5055,Neighborhoods!$A:$C,2,0)</f>
        <v>Brooklyn</v>
      </c>
      <c r="M5055" t="str">
        <f>VLOOKUP($K5055,Neighborhoods!$A:$C,3,0)</f>
        <v>East Flatbush</v>
      </c>
      <c r="N5055" t="str">
        <f>INDEX(Neighborhoods!$A:$C, MATCH(Places!$K5055,Neighborhoods!$A:$A,0), MATCH(Places!N$1,Neighborhoods!$A$1:$C$1,0))</f>
        <v>Brooklyn</v>
      </c>
      <c r="O5055" t="str">
        <f>INDEX(Neighborhoods!$A:$C, MATCH(Places!$K5055,Neighborhoods!$A:$A,0), MATCH(Places!O$1,Neighborhoods!$A$1:$C$1,0))</f>
        <v>East Flatbush</v>
      </c>
      <c r="P5055" t="s">
        <v>1</v>
      </c>
      <c r="Q5055" t="str">
        <f t="shared" si="312"/>
        <v>Yes</v>
      </c>
      <c r="R5055">
        <v>1</v>
      </c>
      <c r="S5055" t="str">
        <f t="shared" si="313"/>
        <v>Small</v>
      </c>
      <c r="T5055" s="50">
        <v>35</v>
      </c>
      <c r="U5055" s="70">
        <f t="shared" si="314"/>
        <v>0.03</v>
      </c>
      <c r="V5055" s="52">
        <v>5</v>
      </c>
      <c r="W5055" s="52" t="str" cm="1">
        <f t="array" ref="W5055">_xlfn.SWITCH(ROUND(V5055,0),5,"Excellent",4,"Good",3,"Ok","Bad")</f>
        <v>Excellent</v>
      </c>
      <c r="X5055">
        <v>10</v>
      </c>
      <c r="Y5055" t="str">
        <f t="shared" si="315"/>
        <v>No</v>
      </c>
      <c r="Z5055" s="68">
        <v>43672</v>
      </c>
      <c r="AA5055" s="68">
        <v>43981</v>
      </c>
      <c r="AB5055">
        <v>59</v>
      </c>
      <c r="AC5055" t="s">
        <v>15616</v>
      </c>
    </row>
    <row r="5056" spans="1:29" x14ac:dyDescent="0.3">
      <c r="A5056" t="s">
        <v>14729</v>
      </c>
      <c r="B5056">
        <v>3940</v>
      </c>
      <c r="C5056" t="str">
        <f>VLOOKUP($B5056,Hosts!$A:$M,10,0)</f>
        <v>Within an hour</v>
      </c>
      <c r="D5056" s="70">
        <f>VLOOKUP($B5056,Hosts!$A:$M,11,0)</f>
        <v>1</v>
      </c>
      <c r="E5056" s="70">
        <f>VLOOKUP($B5056,Hosts!$A:$M,12,0)</f>
        <v>1</v>
      </c>
      <c r="F5056" t="str">
        <f>VLOOKUP($B5056,Hosts!$A:$M,13,0)</f>
        <v>No</v>
      </c>
      <c r="G5056" t="str">
        <f>INDEX(Hosts!$A:$M, MATCH(Places!$B5056,Hosts!$A:$A,0), MATCH(Places!G$1,Hosts!$A$1:$M$1,0))</f>
        <v>Within an hour</v>
      </c>
      <c r="H5056" s="70">
        <f>INDEX(Hosts!$A:$M, MATCH(Places!$B5056,Hosts!$A:$A,0), MATCH(Places!H$1,Hosts!$A$1:$M$1,0))</f>
        <v>1</v>
      </c>
      <c r="I5056" s="70">
        <f>INDEX(Hosts!$A:$M, MATCH(Places!$B5056,Hosts!$A:$A,0), MATCH(Places!I$1,Hosts!$A$1:$M$1,0))</f>
        <v>1</v>
      </c>
      <c r="J5056" t="str">
        <f>INDEX(Hosts!$A:$M, MATCH(Places!$B5056,Hosts!$A:$A,0), MATCH(Places!J$1,Hosts!$A$1:$M$1,0))</f>
        <v>No</v>
      </c>
      <c r="K5056">
        <v>9</v>
      </c>
      <c r="L5056" t="str">
        <f>VLOOKUP($K5056,Neighborhoods!$A:$C,2,0)</f>
        <v>Brooklyn</v>
      </c>
      <c r="M5056" t="str">
        <f>VLOOKUP($K5056,Neighborhoods!$A:$C,3,0)</f>
        <v>Crown Heights</v>
      </c>
      <c r="N5056" t="str">
        <f>INDEX(Neighborhoods!$A:$C, MATCH(Places!$K5056,Neighborhoods!$A:$A,0), MATCH(Places!N$1,Neighborhoods!$A$1:$C$1,0))</f>
        <v>Brooklyn</v>
      </c>
      <c r="O5056" t="str">
        <f>INDEX(Neighborhoods!$A:$C, MATCH(Places!$K5056,Neighborhoods!$A:$A,0), MATCH(Places!O$1,Neighborhoods!$A$1:$C$1,0))</f>
        <v>Crown Heights</v>
      </c>
      <c r="P5056" t="s">
        <v>11822</v>
      </c>
      <c r="Q5056" t="str">
        <f t="shared" si="312"/>
        <v>No</v>
      </c>
      <c r="R5056">
        <v>6</v>
      </c>
      <c r="S5056" t="str">
        <f t="shared" si="313"/>
        <v>Large</v>
      </c>
      <c r="T5056" s="50">
        <v>120</v>
      </c>
      <c r="U5056" s="70">
        <f t="shared" si="314"/>
        <v>0.03</v>
      </c>
      <c r="V5056" s="52">
        <v>4.8899999999999997</v>
      </c>
      <c r="W5056" s="52" t="str" cm="1">
        <f t="array" ref="W5056">_xlfn.SWITCH(ROUND(V5056,0),5,"Excellent",4,"Good",3,"Ok","Bad")</f>
        <v>Excellent</v>
      </c>
      <c r="X5056">
        <v>19</v>
      </c>
      <c r="Y5056" t="str">
        <f t="shared" si="315"/>
        <v>No</v>
      </c>
      <c r="Z5056" s="68">
        <v>43660</v>
      </c>
      <c r="AA5056" s="68">
        <v>44017</v>
      </c>
      <c r="AB5056">
        <v>319</v>
      </c>
      <c r="AC5056" t="s">
        <v>15616</v>
      </c>
    </row>
    <row r="5057" spans="1:29" x14ac:dyDescent="0.3">
      <c r="A5057" t="s">
        <v>14364</v>
      </c>
      <c r="B5057">
        <v>3943</v>
      </c>
      <c r="C5057" t="str">
        <f>VLOOKUP($B5057,Hosts!$A:$M,10,0)</f>
        <v>Within a few hours</v>
      </c>
      <c r="D5057" s="70">
        <f>VLOOKUP($B5057,Hosts!$A:$M,11,0)</f>
        <v>1</v>
      </c>
      <c r="E5057" s="70">
        <f>VLOOKUP($B5057,Hosts!$A:$M,12,0)</f>
        <v>1</v>
      </c>
      <c r="F5057" t="str">
        <f>VLOOKUP($B5057,Hosts!$A:$M,13,0)</f>
        <v>Yes</v>
      </c>
      <c r="G5057" t="str">
        <f>INDEX(Hosts!$A:$M, MATCH(Places!$B5057,Hosts!$A:$A,0), MATCH(Places!G$1,Hosts!$A$1:$M$1,0))</f>
        <v>Within a few hours</v>
      </c>
      <c r="H5057" s="70">
        <f>INDEX(Hosts!$A:$M, MATCH(Places!$B5057,Hosts!$A:$A,0), MATCH(Places!H$1,Hosts!$A$1:$M$1,0))</f>
        <v>1</v>
      </c>
      <c r="I5057" s="70">
        <f>INDEX(Hosts!$A:$M, MATCH(Places!$B5057,Hosts!$A:$A,0), MATCH(Places!I$1,Hosts!$A$1:$M$1,0))</f>
        <v>1</v>
      </c>
      <c r="J5057" t="str">
        <f>INDEX(Hosts!$A:$M, MATCH(Places!$B5057,Hosts!$A:$A,0), MATCH(Places!J$1,Hosts!$A$1:$M$1,0))</f>
        <v>Yes</v>
      </c>
      <c r="K5057">
        <v>18</v>
      </c>
      <c r="L5057" t="str">
        <f>VLOOKUP($K5057,Neighborhoods!$A:$C,2,0)</f>
        <v>Manhattan</v>
      </c>
      <c r="M5057" t="str">
        <f>VLOOKUP($K5057,Neighborhoods!$A:$C,3,0)</f>
        <v>Midtown</v>
      </c>
      <c r="N5057" t="str">
        <f>INDEX(Neighborhoods!$A:$C, MATCH(Places!$K5057,Neighborhoods!$A:$A,0), MATCH(Places!N$1,Neighborhoods!$A$1:$C$1,0))</f>
        <v>Manhattan</v>
      </c>
      <c r="O5057" t="str">
        <f>INDEX(Neighborhoods!$A:$C, MATCH(Places!$K5057,Neighborhoods!$A:$A,0), MATCH(Places!O$1,Neighborhoods!$A$1:$C$1,0))</f>
        <v>Midtown</v>
      </c>
      <c r="P5057" t="s">
        <v>11822</v>
      </c>
      <c r="Q5057" t="str">
        <f t="shared" si="312"/>
        <v>No</v>
      </c>
      <c r="R5057">
        <v>4</v>
      </c>
      <c r="S5057" t="str">
        <f t="shared" si="313"/>
        <v>Medium</v>
      </c>
      <c r="T5057" s="50">
        <v>175</v>
      </c>
      <c r="U5057" s="70">
        <f t="shared" si="314"/>
        <v>0.03</v>
      </c>
      <c r="V5057" s="52">
        <v>5</v>
      </c>
      <c r="W5057" s="52" t="str" cm="1">
        <f t="array" ref="W5057">_xlfn.SWITCH(ROUND(V5057,0),5,"Excellent",4,"Good",3,"Ok","Bad")</f>
        <v>Excellent</v>
      </c>
      <c r="X5057">
        <v>10</v>
      </c>
      <c r="Y5057" t="str">
        <f t="shared" si="315"/>
        <v>No</v>
      </c>
      <c r="Z5057" s="68">
        <v>43661</v>
      </c>
      <c r="AA5057" s="68">
        <v>43973</v>
      </c>
      <c r="AB5057">
        <v>364</v>
      </c>
      <c r="AC5057" t="s">
        <v>15616</v>
      </c>
    </row>
    <row r="5058" spans="1:29" x14ac:dyDescent="0.3">
      <c r="A5058" t="s">
        <v>13403</v>
      </c>
      <c r="B5058">
        <v>3708</v>
      </c>
      <c r="C5058" t="str">
        <f>VLOOKUP($B5058,Hosts!$A:$M,10,0)</f>
        <v>Within a day</v>
      </c>
      <c r="D5058" s="70">
        <f>VLOOKUP($B5058,Hosts!$A:$M,11,0)</f>
        <v>1</v>
      </c>
      <c r="E5058" s="70">
        <f>VLOOKUP($B5058,Hosts!$A:$M,12,0)</f>
        <v>0.2</v>
      </c>
      <c r="F5058" t="str">
        <f>VLOOKUP($B5058,Hosts!$A:$M,13,0)</f>
        <v>No</v>
      </c>
      <c r="G5058" t="str">
        <f>INDEX(Hosts!$A:$M, MATCH(Places!$B5058,Hosts!$A:$A,0), MATCH(Places!G$1,Hosts!$A$1:$M$1,0))</f>
        <v>Within a day</v>
      </c>
      <c r="H5058" s="70">
        <f>INDEX(Hosts!$A:$M, MATCH(Places!$B5058,Hosts!$A:$A,0), MATCH(Places!H$1,Hosts!$A$1:$M$1,0))</f>
        <v>1</v>
      </c>
      <c r="I5058" s="70">
        <f>INDEX(Hosts!$A:$M, MATCH(Places!$B5058,Hosts!$A:$A,0), MATCH(Places!I$1,Hosts!$A$1:$M$1,0))</f>
        <v>0.2</v>
      </c>
      <c r="J5058" t="str">
        <f>INDEX(Hosts!$A:$M, MATCH(Places!$B5058,Hosts!$A:$A,0), MATCH(Places!J$1,Hosts!$A$1:$M$1,0))</f>
        <v>No</v>
      </c>
      <c r="K5058">
        <v>13</v>
      </c>
      <c r="L5058" t="str">
        <f>VLOOKUP($K5058,Neighborhoods!$A:$C,2,0)</f>
        <v>Manhattan</v>
      </c>
      <c r="M5058" t="str">
        <f>VLOOKUP($K5058,Neighborhoods!$A:$C,3,0)</f>
        <v>Chelsea</v>
      </c>
      <c r="N5058" t="str">
        <f>INDEX(Neighborhoods!$A:$C, MATCH(Places!$K5058,Neighborhoods!$A:$A,0), MATCH(Places!N$1,Neighborhoods!$A$1:$C$1,0))</f>
        <v>Manhattan</v>
      </c>
      <c r="O5058" t="str">
        <f>INDEX(Neighborhoods!$A:$C, MATCH(Places!$K5058,Neighborhoods!$A:$A,0), MATCH(Places!O$1,Neighborhoods!$A$1:$C$1,0))</f>
        <v>Chelsea</v>
      </c>
      <c r="P5058" t="s">
        <v>11822</v>
      </c>
      <c r="Q5058" t="str">
        <f t="shared" si="312"/>
        <v>No</v>
      </c>
      <c r="R5058">
        <v>2</v>
      </c>
      <c r="S5058" t="str">
        <f t="shared" si="313"/>
        <v>Small</v>
      </c>
      <c r="T5058" s="50">
        <v>100</v>
      </c>
      <c r="U5058" s="70">
        <f t="shared" si="314"/>
        <v>0.03</v>
      </c>
      <c r="V5058" s="52">
        <v>4.83</v>
      </c>
      <c r="W5058" s="52" t="str" cm="1">
        <f t="array" ref="W5058">_xlfn.SWITCH(ROUND(V5058,0),5,"Excellent",4,"Good",3,"Ok","Bad")</f>
        <v>Excellent</v>
      </c>
      <c r="X5058">
        <v>6</v>
      </c>
      <c r="Y5058" t="str">
        <f t="shared" si="315"/>
        <v>No</v>
      </c>
      <c r="Z5058" s="68">
        <v>43667</v>
      </c>
      <c r="AA5058" s="68">
        <v>43985</v>
      </c>
      <c r="AB5058">
        <v>349</v>
      </c>
      <c r="AC5058" t="s">
        <v>15615</v>
      </c>
    </row>
    <row r="5059" spans="1:29" x14ac:dyDescent="0.3">
      <c r="A5059" t="s">
        <v>13753</v>
      </c>
      <c r="B5059">
        <v>3757</v>
      </c>
      <c r="C5059" t="str">
        <f>VLOOKUP($B5059,Hosts!$A:$M,10,0)</f>
        <v>Within an hour</v>
      </c>
      <c r="D5059" s="70">
        <f>VLOOKUP($B5059,Hosts!$A:$M,11,0)</f>
        <v>1</v>
      </c>
      <c r="E5059" s="70">
        <f>VLOOKUP($B5059,Hosts!$A:$M,12,0)</f>
        <v>1</v>
      </c>
      <c r="F5059" t="str">
        <f>VLOOKUP($B5059,Hosts!$A:$M,13,0)</f>
        <v>No</v>
      </c>
      <c r="G5059" t="str">
        <f>INDEX(Hosts!$A:$M, MATCH(Places!$B5059,Hosts!$A:$A,0), MATCH(Places!G$1,Hosts!$A$1:$M$1,0))</f>
        <v>Within an hour</v>
      </c>
      <c r="H5059" s="70">
        <f>INDEX(Hosts!$A:$M, MATCH(Places!$B5059,Hosts!$A:$A,0), MATCH(Places!H$1,Hosts!$A$1:$M$1,0))</f>
        <v>1</v>
      </c>
      <c r="I5059" s="70">
        <f>INDEX(Hosts!$A:$M, MATCH(Places!$B5059,Hosts!$A:$A,0), MATCH(Places!I$1,Hosts!$A$1:$M$1,0))</f>
        <v>1</v>
      </c>
      <c r="J5059" t="str">
        <f>INDEX(Hosts!$A:$M, MATCH(Places!$B5059,Hosts!$A:$A,0), MATCH(Places!J$1,Hosts!$A$1:$M$1,0))</f>
        <v>No</v>
      </c>
      <c r="K5059">
        <v>13</v>
      </c>
      <c r="L5059" t="str">
        <f>VLOOKUP($K5059,Neighborhoods!$A:$C,2,0)</f>
        <v>Manhattan</v>
      </c>
      <c r="M5059" t="str">
        <f>VLOOKUP($K5059,Neighborhoods!$A:$C,3,0)</f>
        <v>Chelsea</v>
      </c>
      <c r="N5059" t="str">
        <f>INDEX(Neighborhoods!$A:$C, MATCH(Places!$K5059,Neighborhoods!$A:$A,0), MATCH(Places!N$1,Neighborhoods!$A$1:$C$1,0))</f>
        <v>Manhattan</v>
      </c>
      <c r="O5059" t="str">
        <f>INDEX(Neighborhoods!$A:$C, MATCH(Places!$K5059,Neighborhoods!$A:$A,0), MATCH(Places!O$1,Neighborhoods!$A$1:$C$1,0))</f>
        <v>Chelsea</v>
      </c>
      <c r="P5059" t="s">
        <v>11822</v>
      </c>
      <c r="Q5059" t="str">
        <f t="shared" ref="Q5059:Q5122" si="316">IF(OR(P5059="Private room",P5059="Shared room"),"Yes","No")</f>
        <v>No</v>
      </c>
      <c r="R5059">
        <v>4</v>
      </c>
      <c r="S5059" t="str">
        <f t="shared" ref="S5059:S5122" si="317">IF(R5059&lt;=2,"Small",IF(R5059&lt;=5,"Medium","Large"))</f>
        <v>Medium</v>
      </c>
      <c r="T5059" s="50">
        <v>399</v>
      </c>
      <c r="U5059" s="70">
        <f t="shared" ref="U5059:U5122" si="318">VLOOKUP($T5059,$AF$1:$AG$5,2)</f>
        <v>0.04</v>
      </c>
      <c r="V5059" s="52">
        <v>5</v>
      </c>
      <c r="W5059" s="52" t="str" cm="1">
        <f t="array" ref="W5059">_xlfn.SWITCH(ROUND(V5059,0),5,"Excellent",4,"Good",3,"Ok","Bad")</f>
        <v>Excellent</v>
      </c>
      <c r="X5059">
        <v>5</v>
      </c>
      <c r="Y5059" t="str">
        <f t="shared" ref="Y5059:Y5122" si="319">IF(AND(V5059&gt;4.8,X5059&gt;100),"Yes","No")</f>
        <v>No</v>
      </c>
      <c r="Z5059" s="68">
        <v>43675</v>
      </c>
      <c r="AA5059" s="68">
        <v>43826</v>
      </c>
      <c r="AB5059">
        <v>0</v>
      </c>
      <c r="AC5059" t="s">
        <v>15616</v>
      </c>
    </row>
    <row r="5060" spans="1:29" x14ac:dyDescent="0.3">
      <c r="A5060" t="s">
        <v>15568</v>
      </c>
      <c r="B5060">
        <v>2478</v>
      </c>
      <c r="C5060" t="str">
        <f>VLOOKUP($B5060,Hosts!$A:$M,10,0)</f>
        <v>Within an hour</v>
      </c>
      <c r="D5060" s="70">
        <f>VLOOKUP($B5060,Hosts!$A:$M,11,0)</f>
        <v>1</v>
      </c>
      <c r="E5060" s="70">
        <f>VLOOKUP($B5060,Hosts!$A:$M,12,0)</f>
        <v>1</v>
      </c>
      <c r="F5060" t="str">
        <f>VLOOKUP($B5060,Hosts!$A:$M,13,0)</f>
        <v>Yes</v>
      </c>
      <c r="G5060" t="str">
        <f>INDEX(Hosts!$A:$M, MATCH(Places!$B5060,Hosts!$A:$A,0), MATCH(Places!G$1,Hosts!$A$1:$M$1,0))</f>
        <v>Within an hour</v>
      </c>
      <c r="H5060" s="70">
        <f>INDEX(Hosts!$A:$M, MATCH(Places!$B5060,Hosts!$A:$A,0), MATCH(Places!H$1,Hosts!$A$1:$M$1,0))</f>
        <v>1</v>
      </c>
      <c r="I5060" s="70">
        <f>INDEX(Hosts!$A:$M, MATCH(Places!$B5060,Hosts!$A:$A,0), MATCH(Places!I$1,Hosts!$A$1:$M$1,0))</f>
        <v>1</v>
      </c>
      <c r="J5060" t="str">
        <f>INDEX(Hosts!$A:$M, MATCH(Places!$B5060,Hosts!$A:$A,0), MATCH(Places!J$1,Hosts!$A$1:$M$1,0))</f>
        <v>Yes</v>
      </c>
      <c r="K5060">
        <v>11</v>
      </c>
      <c r="L5060" t="str">
        <f>VLOOKUP($K5060,Neighborhoods!$A:$C,2,0)</f>
        <v>Brooklyn</v>
      </c>
      <c r="M5060" t="str">
        <f>VLOOKUP($K5060,Neighborhoods!$A:$C,3,0)</f>
        <v>Greenpoint</v>
      </c>
      <c r="N5060" t="str">
        <f>INDEX(Neighborhoods!$A:$C, MATCH(Places!$K5060,Neighborhoods!$A:$A,0), MATCH(Places!N$1,Neighborhoods!$A$1:$C$1,0))</f>
        <v>Brooklyn</v>
      </c>
      <c r="O5060" t="str">
        <f>INDEX(Neighborhoods!$A:$C, MATCH(Places!$K5060,Neighborhoods!$A:$A,0), MATCH(Places!O$1,Neighborhoods!$A$1:$C$1,0))</f>
        <v>Greenpoint</v>
      </c>
      <c r="P5060" t="s">
        <v>1</v>
      </c>
      <c r="Q5060" t="str">
        <f t="shared" si="316"/>
        <v>Yes</v>
      </c>
      <c r="R5060">
        <v>3</v>
      </c>
      <c r="S5060" t="str">
        <f t="shared" si="317"/>
        <v>Medium</v>
      </c>
      <c r="T5060" s="50">
        <v>157</v>
      </c>
      <c r="U5060" s="70">
        <f t="shared" si="318"/>
        <v>0.03</v>
      </c>
      <c r="V5060" s="52">
        <v>4.88</v>
      </c>
      <c r="W5060" s="52" t="str" cm="1">
        <f t="array" ref="W5060">_xlfn.SWITCH(ROUND(V5060,0),5,"Excellent",4,"Good",3,"Ok","Bad")</f>
        <v>Excellent</v>
      </c>
      <c r="X5060">
        <v>17</v>
      </c>
      <c r="Y5060" t="str">
        <f t="shared" si="319"/>
        <v>No</v>
      </c>
      <c r="Z5060" s="68">
        <v>43678</v>
      </c>
      <c r="AA5060" s="68">
        <v>43800</v>
      </c>
      <c r="AB5060">
        <v>0</v>
      </c>
      <c r="AC5060" t="s">
        <v>15616</v>
      </c>
    </row>
    <row r="5061" spans="1:29" x14ac:dyDescent="0.3">
      <c r="A5061" t="s">
        <v>14590</v>
      </c>
      <c r="B5061">
        <v>3169</v>
      </c>
      <c r="C5061" t="str">
        <f>VLOOKUP($B5061,Hosts!$A:$M,10,0)</f>
        <v>Within a day</v>
      </c>
      <c r="D5061" s="70">
        <f>VLOOKUP($B5061,Hosts!$A:$M,11,0)</f>
        <v>1</v>
      </c>
      <c r="E5061" s="70">
        <f>VLOOKUP($B5061,Hosts!$A:$M,12,0)</f>
        <v>0.98</v>
      </c>
      <c r="F5061" t="str">
        <f>VLOOKUP($B5061,Hosts!$A:$M,13,0)</f>
        <v>Yes</v>
      </c>
      <c r="G5061" t="str">
        <f>INDEX(Hosts!$A:$M, MATCH(Places!$B5061,Hosts!$A:$A,0), MATCH(Places!G$1,Hosts!$A$1:$M$1,0))</f>
        <v>Within a day</v>
      </c>
      <c r="H5061" s="70">
        <f>INDEX(Hosts!$A:$M, MATCH(Places!$B5061,Hosts!$A:$A,0), MATCH(Places!H$1,Hosts!$A$1:$M$1,0))</f>
        <v>1</v>
      </c>
      <c r="I5061" s="70">
        <f>INDEX(Hosts!$A:$M, MATCH(Places!$B5061,Hosts!$A:$A,0), MATCH(Places!I$1,Hosts!$A$1:$M$1,0))</f>
        <v>0.98</v>
      </c>
      <c r="J5061" t="str">
        <f>INDEX(Hosts!$A:$M, MATCH(Places!$B5061,Hosts!$A:$A,0), MATCH(Places!J$1,Hosts!$A$1:$M$1,0))</f>
        <v>Yes</v>
      </c>
      <c r="K5061">
        <v>12</v>
      </c>
      <c r="L5061" t="str">
        <f>VLOOKUP($K5061,Neighborhoods!$A:$C,2,0)</f>
        <v>Brooklyn</v>
      </c>
      <c r="M5061" t="str">
        <f>VLOOKUP($K5061,Neighborhoods!$A:$C,3,0)</f>
        <v>Williamsburg</v>
      </c>
      <c r="N5061" t="str">
        <f>INDEX(Neighborhoods!$A:$C, MATCH(Places!$K5061,Neighborhoods!$A:$A,0), MATCH(Places!N$1,Neighborhoods!$A$1:$C$1,0))</f>
        <v>Brooklyn</v>
      </c>
      <c r="O5061" t="str">
        <f>INDEX(Neighborhoods!$A:$C, MATCH(Places!$K5061,Neighborhoods!$A:$A,0), MATCH(Places!O$1,Neighborhoods!$A$1:$C$1,0))</f>
        <v>Williamsburg</v>
      </c>
      <c r="P5061" t="s">
        <v>1</v>
      </c>
      <c r="Q5061" t="str">
        <f t="shared" si="316"/>
        <v>Yes</v>
      </c>
      <c r="R5061">
        <v>2</v>
      </c>
      <c r="S5061" t="str">
        <f t="shared" si="317"/>
        <v>Small</v>
      </c>
      <c r="T5061" s="50">
        <v>87.14</v>
      </c>
      <c r="U5061" s="70">
        <f t="shared" si="318"/>
        <v>0.03</v>
      </c>
      <c r="V5061" s="52">
        <v>5</v>
      </c>
      <c r="W5061" s="52" t="str" cm="1">
        <f t="array" ref="W5061">_xlfn.SWITCH(ROUND(V5061,0),5,"Excellent",4,"Good",3,"Ok","Bad")</f>
        <v>Excellent</v>
      </c>
      <c r="X5061">
        <v>36</v>
      </c>
      <c r="Y5061" t="str">
        <f t="shared" si="319"/>
        <v>No</v>
      </c>
      <c r="Z5061" s="68">
        <v>43693</v>
      </c>
      <c r="AA5061" s="68">
        <v>43906</v>
      </c>
      <c r="AB5061">
        <v>259</v>
      </c>
      <c r="AC5061" t="s">
        <v>15615</v>
      </c>
    </row>
    <row r="5062" spans="1:29" x14ac:dyDescent="0.3">
      <c r="A5062" t="s">
        <v>13272</v>
      </c>
      <c r="B5062">
        <v>3762</v>
      </c>
      <c r="C5062" t="str">
        <f>VLOOKUP($B5062,Hosts!$A:$M,10,0)</f>
        <v>Within an hour</v>
      </c>
      <c r="D5062" s="70">
        <f>VLOOKUP($B5062,Hosts!$A:$M,11,0)</f>
        <v>1</v>
      </c>
      <c r="E5062" s="70">
        <f>VLOOKUP($B5062,Hosts!$A:$M,12,0)</f>
        <v>0.99</v>
      </c>
      <c r="F5062" t="str">
        <f>VLOOKUP($B5062,Hosts!$A:$M,13,0)</f>
        <v>No</v>
      </c>
      <c r="G5062" t="str">
        <f>INDEX(Hosts!$A:$M, MATCH(Places!$B5062,Hosts!$A:$A,0), MATCH(Places!G$1,Hosts!$A$1:$M$1,0))</f>
        <v>Within an hour</v>
      </c>
      <c r="H5062" s="70">
        <f>INDEX(Hosts!$A:$M, MATCH(Places!$B5062,Hosts!$A:$A,0), MATCH(Places!H$1,Hosts!$A$1:$M$1,0))</f>
        <v>1</v>
      </c>
      <c r="I5062" s="70">
        <f>INDEX(Hosts!$A:$M, MATCH(Places!$B5062,Hosts!$A:$A,0), MATCH(Places!I$1,Hosts!$A$1:$M$1,0))</f>
        <v>0.99</v>
      </c>
      <c r="J5062" t="str">
        <f>INDEX(Hosts!$A:$M, MATCH(Places!$B5062,Hosts!$A:$A,0), MATCH(Places!J$1,Hosts!$A$1:$M$1,0))</f>
        <v>No</v>
      </c>
      <c r="K5062">
        <v>26</v>
      </c>
      <c r="L5062" t="str">
        <f>VLOOKUP($K5062,Neighborhoods!$A:$C,2,0)</f>
        <v>Queens</v>
      </c>
      <c r="M5062" t="str">
        <f>VLOOKUP($K5062,Neighborhoods!$A:$C,3,0)</f>
        <v>Sunnyside</v>
      </c>
      <c r="N5062" t="str">
        <f>INDEX(Neighborhoods!$A:$C, MATCH(Places!$K5062,Neighborhoods!$A:$A,0), MATCH(Places!N$1,Neighborhoods!$A$1:$C$1,0))</f>
        <v>Queens</v>
      </c>
      <c r="O5062" t="str">
        <f>INDEX(Neighborhoods!$A:$C, MATCH(Places!$K5062,Neighborhoods!$A:$A,0), MATCH(Places!O$1,Neighborhoods!$A$1:$C$1,0))</f>
        <v>Sunnyside</v>
      </c>
      <c r="P5062" t="s">
        <v>1</v>
      </c>
      <c r="Q5062" t="str">
        <f t="shared" si="316"/>
        <v>Yes</v>
      </c>
      <c r="R5062">
        <v>1</v>
      </c>
      <c r="S5062" t="str">
        <f t="shared" si="317"/>
        <v>Small</v>
      </c>
      <c r="T5062" s="50">
        <v>25</v>
      </c>
      <c r="U5062" s="70">
        <f t="shared" si="318"/>
        <v>0.03</v>
      </c>
      <c r="V5062" s="52">
        <v>4.74</v>
      </c>
      <c r="W5062" s="52" t="str" cm="1">
        <f t="array" ref="W5062">_xlfn.SWITCH(ROUND(V5062,0),5,"Excellent",4,"Good",3,"Ok","Bad")</f>
        <v>Excellent</v>
      </c>
      <c r="X5062">
        <v>57</v>
      </c>
      <c r="Y5062" t="str">
        <f t="shared" si="319"/>
        <v>No</v>
      </c>
      <c r="Z5062" s="68">
        <v>43702</v>
      </c>
      <c r="AA5062" s="68">
        <v>44025</v>
      </c>
      <c r="AB5062">
        <v>0</v>
      </c>
      <c r="AC5062" t="s">
        <v>15616</v>
      </c>
    </row>
    <row r="5063" spans="1:29" x14ac:dyDescent="0.3">
      <c r="A5063" t="s">
        <v>14658</v>
      </c>
      <c r="B5063">
        <v>3835</v>
      </c>
      <c r="C5063" t="str">
        <f>VLOOKUP($B5063,Hosts!$A:$M,10,0)</f>
        <v>Within a few hours</v>
      </c>
      <c r="D5063" s="70">
        <f>VLOOKUP($B5063,Hosts!$A:$M,11,0)</f>
        <v>1</v>
      </c>
      <c r="E5063" s="70">
        <f>VLOOKUP($B5063,Hosts!$A:$M,12,0)</f>
        <v>1</v>
      </c>
      <c r="F5063" t="str">
        <f>VLOOKUP($B5063,Hosts!$A:$M,13,0)</f>
        <v>Yes</v>
      </c>
      <c r="G5063" t="str">
        <f>INDEX(Hosts!$A:$M, MATCH(Places!$B5063,Hosts!$A:$A,0), MATCH(Places!G$1,Hosts!$A$1:$M$1,0))</f>
        <v>Within a few hours</v>
      </c>
      <c r="H5063" s="70">
        <f>INDEX(Hosts!$A:$M, MATCH(Places!$B5063,Hosts!$A:$A,0), MATCH(Places!H$1,Hosts!$A$1:$M$1,0))</f>
        <v>1</v>
      </c>
      <c r="I5063" s="70">
        <f>INDEX(Hosts!$A:$M, MATCH(Places!$B5063,Hosts!$A:$A,0), MATCH(Places!I$1,Hosts!$A$1:$M$1,0))</f>
        <v>1</v>
      </c>
      <c r="J5063" t="str">
        <f>INDEX(Hosts!$A:$M, MATCH(Places!$B5063,Hosts!$A:$A,0), MATCH(Places!J$1,Hosts!$A$1:$M$1,0))</f>
        <v>Yes</v>
      </c>
      <c r="K5063">
        <v>7</v>
      </c>
      <c r="L5063" t="str">
        <f>VLOOKUP($K5063,Neighborhoods!$A:$C,2,0)</f>
        <v>Brooklyn</v>
      </c>
      <c r="M5063" t="str">
        <f>VLOOKUP($K5063,Neighborhoods!$A:$C,3,0)</f>
        <v>Bedford-Stuyvesant</v>
      </c>
      <c r="N5063" t="str">
        <f>INDEX(Neighborhoods!$A:$C, MATCH(Places!$K5063,Neighborhoods!$A:$A,0), MATCH(Places!N$1,Neighborhoods!$A$1:$C$1,0))</f>
        <v>Brooklyn</v>
      </c>
      <c r="O5063" t="str">
        <f>INDEX(Neighborhoods!$A:$C, MATCH(Places!$K5063,Neighborhoods!$A:$A,0), MATCH(Places!O$1,Neighborhoods!$A$1:$C$1,0))</f>
        <v>Bedford-Stuyvesant</v>
      </c>
      <c r="P5063" t="s">
        <v>1</v>
      </c>
      <c r="Q5063" t="str">
        <f t="shared" si="316"/>
        <v>Yes</v>
      </c>
      <c r="R5063">
        <v>2</v>
      </c>
      <c r="S5063" t="str">
        <f t="shared" si="317"/>
        <v>Small</v>
      </c>
      <c r="T5063" s="50">
        <v>94</v>
      </c>
      <c r="U5063" s="70">
        <f t="shared" si="318"/>
        <v>0.03</v>
      </c>
      <c r="V5063" s="52">
        <v>4.93</v>
      </c>
      <c r="W5063" s="52" t="str" cm="1">
        <f t="array" ref="W5063">_xlfn.SWITCH(ROUND(V5063,0),5,"Excellent",4,"Good",3,"Ok","Bad")</f>
        <v>Excellent</v>
      </c>
      <c r="X5063">
        <v>15</v>
      </c>
      <c r="Y5063" t="str">
        <f t="shared" si="319"/>
        <v>No</v>
      </c>
      <c r="Z5063" s="68">
        <v>43680</v>
      </c>
      <c r="AA5063" s="68">
        <v>43879</v>
      </c>
      <c r="AB5063">
        <v>0</v>
      </c>
      <c r="AC5063" t="s">
        <v>15616</v>
      </c>
    </row>
    <row r="5064" spans="1:29" x14ac:dyDescent="0.3">
      <c r="A5064" t="s">
        <v>15402</v>
      </c>
      <c r="B5064">
        <v>3944</v>
      </c>
      <c r="C5064" t="str">
        <f>VLOOKUP($B5064,Hosts!$A:$M,10,0)</f>
        <v>Within a day</v>
      </c>
      <c r="D5064" s="70">
        <f>VLOOKUP($B5064,Hosts!$A:$M,11,0)</f>
        <v>0.64</v>
      </c>
      <c r="E5064" s="70">
        <f>VLOOKUP($B5064,Hosts!$A:$M,12,0)</f>
        <v>0.85</v>
      </c>
      <c r="F5064" t="str">
        <f>VLOOKUP($B5064,Hosts!$A:$M,13,0)</f>
        <v>No</v>
      </c>
      <c r="G5064" t="str">
        <f>INDEX(Hosts!$A:$M, MATCH(Places!$B5064,Hosts!$A:$A,0), MATCH(Places!G$1,Hosts!$A$1:$M$1,0))</f>
        <v>Within a day</v>
      </c>
      <c r="H5064" s="70">
        <f>INDEX(Hosts!$A:$M, MATCH(Places!$B5064,Hosts!$A:$A,0), MATCH(Places!H$1,Hosts!$A$1:$M$1,0))</f>
        <v>0.64</v>
      </c>
      <c r="I5064" s="70">
        <f>INDEX(Hosts!$A:$M, MATCH(Places!$B5064,Hosts!$A:$A,0), MATCH(Places!I$1,Hosts!$A$1:$M$1,0))</f>
        <v>0.85</v>
      </c>
      <c r="J5064" t="str">
        <f>INDEX(Hosts!$A:$M, MATCH(Places!$B5064,Hosts!$A:$A,0), MATCH(Places!J$1,Hosts!$A$1:$M$1,0))</f>
        <v>No</v>
      </c>
      <c r="K5064">
        <v>7</v>
      </c>
      <c r="L5064" t="str">
        <f>VLOOKUP($K5064,Neighborhoods!$A:$C,2,0)</f>
        <v>Brooklyn</v>
      </c>
      <c r="M5064" t="str">
        <f>VLOOKUP($K5064,Neighborhoods!$A:$C,3,0)</f>
        <v>Bedford-Stuyvesant</v>
      </c>
      <c r="N5064" t="str">
        <f>INDEX(Neighborhoods!$A:$C, MATCH(Places!$K5064,Neighborhoods!$A:$A,0), MATCH(Places!N$1,Neighborhoods!$A$1:$C$1,0))</f>
        <v>Brooklyn</v>
      </c>
      <c r="O5064" t="str">
        <f>INDEX(Neighborhoods!$A:$C, MATCH(Places!$K5064,Neighborhoods!$A:$A,0), MATCH(Places!O$1,Neighborhoods!$A$1:$C$1,0))</f>
        <v>Bedford-Stuyvesant</v>
      </c>
      <c r="P5064" t="s">
        <v>1</v>
      </c>
      <c r="Q5064" t="str">
        <f t="shared" si="316"/>
        <v>Yes</v>
      </c>
      <c r="R5064">
        <v>3</v>
      </c>
      <c r="S5064" t="str">
        <f t="shared" si="317"/>
        <v>Medium</v>
      </c>
      <c r="T5064" s="50">
        <v>36.14</v>
      </c>
      <c r="U5064" s="70">
        <f t="shared" si="318"/>
        <v>0.03</v>
      </c>
      <c r="V5064" s="52">
        <v>4.3600000000000003</v>
      </c>
      <c r="W5064" s="52" t="str" cm="1">
        <f t="array" ref="W5064">_xlfn.SWITCH(ROUND(V5064,0),5,"Excellent",4,"Good",3,"Ok","Bad")</f>
        <v>Good</v>
      </c>
      <c r="X5064">
        <v>28</v>
      </c>
      <c r="Y5064" t="str">
        <f t="shared" si="319"/>
        <v>No</v>
      </c>
      <c r="Z5064" s="68">
        <v>43695</v>
      </c>
      <c r="AA5064" s="68">
        <v>44038</v>
      </c>
      <c r="AB5064">
        <v>365</v>
      </c>
      <c r="AC5064" t="s">
        <v>15615</v>
      </c>
    </row>
    <row r="5065" spans="1:29" x14ac:dyDescent="0.3">
      <c r="A5065" t="s">
        <v>14907</v>
      </c>
      <c r="B5065">
        <v>3934</v>
      </c>
      <c r="C5065" t="str">
        <f>VLOOKUP($B5065,Hosts!$A:$M,10,0)</f>
        <v>Within an hour</v>
      </c>
      <c r="D5065" s="70">
        <f>VLOOKUP($B5065,Hosts!$A:$M,11,0)</f>
        <v>1</v>
      </c>
      <c r="E5065" s="70">
        <f>VLOOKUP($B5065,Hosts!$A:$M,12,0)</f>
        <v>0.99</v>
      </c>
      <c r="F5065" t="str">
        <f>VLOOKUP($B5065,Hosts!$A:$M,13,0)</f>
        <v>Yes</v>
      </c>
      <c r="G5065" t="str">
        <f>INDEX(Hosts!$A:$M, MATCH(Places!$B5065,Hosts!$A:$A,0), MATCH(Places!G$1,Hosts!$A$1:$M$1,0))</f>
        <v>Within an hour</v>
      </c>
      <c r="H5065" s="70">
        <f>INDEX(Hosts!$A:$M, MATCH(Places!$B5065,Hosts!$A:$A,0), MATCH(Places!H$1,Hosts!$A$1:$M$1,0))</f>
        <v>1</v>
      </c>
      <c r="I5065" s="70">
        <f>INDEX(Hosts!$A:$M, MATCH(Places!$B5065,Hosts!$A:$A,0), MATCH(Places!I$1,Hosts!$A$1:$M$1,0))</f>
        <v>0.99</v>
      </c>
      <c r="J5065" t="str">
        <f>INDEX(Hosts!$A:$M, MATCH(Places!$B5065,Hosts!$A:$A,0), MATCH(Places!J$1,Hosts!$A$1:$M$1,0))</f>
        <v>Yes</v>
      </c>
      <c r="K5065">
        <v>7</v>
      </c>
      <c r="L5065" t="str">
        <f>VLOOKUP($K5065,Neighborhoods!$A:$C,2,0)</f>
        <v>Brooklyn</v>
      </c>
      <c r="M5065" t="str">
        <f>VLOOKUP($K5065,Neighborhoods!$A:$C,3,0)</f>
        <v>Bedford-Stuyvesant</v>
      </c>
      <c r="N5065" t="str">
        <f>INDEX(Neighborhoods!$A:$C, MATCH(Places!$K5065,Neighborhoods!$A:$A,0), MATCH(Places!N$1,Neighborhoods!$A$1:$C$1,0))</f>
        <v>Brooklyn</v>
      </c>
      <c r="O5065" t="str">
        <f>INDEX(Neighborhoods!$A:$C, MATCH(Places!$K5065,Neighborhoods!$A:$A,0), MATCH(Places!O$1,Neighborhoods!$A$1:$C$1,0))</f>
        <v>Bedford-Stuyvesant</v>
      </c>
      <c r="P5065" t="s">
        <v>1</v>
      </c>
      <c r="Q5065" t="str">
        <f t="shared" si="316"/>
        <v>Yes</v>
      </c>
      <c r="R5065">
        <v>1</v>
      </c>
      <c r="S5065" t="str">
        <f t="shared" si="317"/>
        <v>Small</v>
      </c>
      <c r="T5065" s="50">
        <v>58</v>
      </c>
      <c r="U5065" s="70">
        <f t="shared" si="318"/>
        <v>0.03</v>
      </c>
      <c r="V5065" s="52">
        <v>4.82</v>
      </c>
      <c r="W5065" s="52" t="str" cm="1">
        <f t="array" ref="W5065">_xlfn.SWITCH(ROUND(V5065,0),5,"Excellent",4,"Good",3,"Ok","Bad")</f>
        <v>Excellent</v>
      </c>
      <c r="X5065">
        <v>34</v>
      </c>
      <c r="Y5065" t="str">
        <f t="shared" si="319"/>
        <v>No</v>
      </c>
      <c r="Z5065" s="68">
        <v>43681</v>
      </c>
      <c r="AA5065" s="68">
        <v>44056</v>
      </c>
      <c r="AB5065">
        <v>363</v>
      </c>
      <c r="AC5065" t="s">
        <v>15616</v>
      </c>
    </row>
    <row r="5066" spans="1:29" x14ac:dyDescent="0.3">
      <c r="A5066" t="s">
        <v>13600</v>
      </c>
      <c r="B5066">
        <v>3945</v>
      </c>
      <c r="C5066" t="str">
        <f>VLOOKUP($B5066,Hosts!$A:$M,10,0)</f>
        <v>Within an hour</v>
      </c>
      <c r="D5066" s="70">
        <f>VLOOKUP($B5066,Hosts!$A:$M,11,0)</f>
        <v>1</v>
      </c>
      <c r="E5066" s="70">
        <f>VLOOKUP($B5066,Hosts!$A:$M,12,0)</f>
        <v>0.98</v>
      </c>
      <c r="F5066" t="str">
        <f>VLOOKUP($B5066,Hosts!$A:$M,13,0)</f>
        <v>Yes</v>
      </c>
      <c r="G5066" t="str">
        <f>INDEX(Hosts!$A:$M, MATCH(Places!$B5066,Hosts!$A:$A,0), MATCH(Places!G$1,Hosts!$A$1:$M$1,0))</f>
        <v>Within an hour</v>
      </c>
      <c r="H5066" s="70">
        <f>INDEX(Hosts!$A:$M, MATCH(Places!$B5066,Hosts!$A:$A,0), MATCH(Places!H$1,Hosts!$A$1:$M$1,0))</f>
        <v>1</v>
      </c>
      <c r="I5066" s="70">
        <f>INDEX(Hosts!$A:$M, MATCH(Places!$B5066,Hosts!$A:$A,0), MATCH(Places!I$1,Hosts!$A$1:$M$1,0))</f>
        <v>0.98</v>
      </c>
      <c r="J5066" t="str">
        <f>INDEX(Hosts!$A:$M, MATCH(Places!$B5066,Hosts!$A:$A,0), MATCH(Places!J$1,Hosts!$A$1:$M$1,0))</f>
        <v>Yes</v>
      </c>
      <c r="K5066">
        <v>16</v>
      </c>
      <c r="L5066" t="str">
        <f>VLOOKUP($K5066,Neighborhoods!$A:$C,2,0)</f>
        <v>Manhattan</v>
      </c>
      <c r="M5066" t="str">
        <f>VLOOKUP($K5066,Neighborhoods!$A:$C,3,0)</f>
        <v>Harlem</v>
      </c>
      <c r="N5066" t="str">
        <f>INDEX(Neighborhoods!$A:$C, MATCH(Places!$K5066,Neighborhoods!$A:$A,0), MATCH(Places!N$1,Neighborhoods!$A$1:$C$1,0))</f>
        <v>Manhattan</v>
      </c>
      <c r="O5066" t="str">
        <f>INDEX(Neighborhoods!$A:$C, MATCH(Places!$K5066,Neighborhoods!$A:$A,0), MATCH(Places!O$1,Neighborhoods!$A$1:$C$1,0))</f>
        <v>Harlem</v>
      </c>
      <c r="P5066" t="s">
        <v>1</v>
      </c>
      <c r="Q5066" t="str">
        <f t="shared" si="316"/>
        <v>Yes</v>
      </c>
      <c r="R5066">
        <v>1</v>
      </c>
      <c r="S5066" t="str">
        <f t="shared" si="317"/>
        <v>Small</v>
      </c>
      <c r="T5066" s="50">
        <v>75</v>
      </c>
      <c r="U5066" s="70">
        <f t="shared" si="318"/>
        <v>0.03</v>
      </c>
      <c r="V5066" s="52">
        <v>5</v>
      </c>
      <c r="W5066" s="52" t="str" cm="1">
        <f t="array" ref="W5066">_xlfn.SWITCH(ROUND(V5066,0),5,"Excellent",4,"Good",3,"Ok","Bad")</f>
        <v>Excellent</v>
      </c>
      <c r="X5066">
        <v>42</v>
      </c>
      <c r="Y5066" t="str">
        <f t="shared" si="319"/>
        <v>No</v>
      </c>
      <c r="Z5066" s="68">
        <v>43670</v>
      </c>
      <c r="AA5066" s="68">
        <v>43897</v>
      </c>
      <c r="AB5066">
        <v>89</v>
      </c>
      <c r="AC5066" t="s">
        <v>15616</v>
      </c>
    </row>
    <row r="5067" spans="1:29" x14ac:dyDescent="0.3">
      <c r="A5067" t="s">
        <v>14718</v>
      </c>
      <c r="B5067">
        <v>2904</v>
      </c>
      <c r="C5067" t="str">
        <f>VLOOKUP($B5067,Hosts!$A:$M,10,0)</f>
        <v>Within a few hours</v>
      </c>
      <c r="D5067" s="70">
        <f>VLOOKUP($B5067,Hosts!$A:$M,11,0)</f>
        <v>1</v>
      </c>
      <c r="E5067" s="70">
        <f>VLOOKUP($B5067,Hosts!$A:$M,12,0)</f>
        <v>1</v>
      </c>
      <c r="F5067" t="str">
        <f>VLOOKUP($B5067,Hosts!$A:$M,13,0)</f>
        <v>No</v>
      </c>
      <c r="G5067" t="str">
        <f>INDEX(Hosts!$A:$M, MATCH(Places!$B5067,Hosts!$A:$A,0), MATCH(Places!G$1,Hosts!$A$1:$M$1,0))</f>
        <v>Within a few hours</v>
      </c>
      <c r="H5067" s="70">
        <f>INDEX(Hosts!$A:$M, MATCH(Places!$B5067,Hosts!$A:$A,0), MATCH(Places!H$1,Hosts!$A$1:$M$1,0))</f>
        <v>1</v>
      </c>
      <c r="I5067" s="70">
        <f>INDEX(Hosts!$A:$M, MATCH(Places!$B5067,Hosts!$A:$A,0), MATCH(Places!I$1,Hosts!$A$1:$M$1,0))</f>
        <v>1</v>
      </c>
      <c r="J5067" t="str">
        <f>INDEX(Hosts!$A:$M, MATCH(Places!$B5067,Hosts!$A:$A,0), MATCH(Places!J$1,Hosts!$A$1:$M$1,0))</f>
        <v>No</v>
      </c>
      <c r="K5067">
        <v>16</v>
      </c>
      <c r="L5067" t="str">
        <f>VLOOKUP($K5067,Neighborhoods!$A:$C,2,0)</f>
        <v>Manhattan</v>
      </c>
      <c r="M5067" t="str">
        <f>VLOOKUP($K5067,Neighborhoods!$A:$C,3,0)</f>
        <v>Harlem</v>
      </c>
      <c r="N5067" t="str">
        <f>INDEX(Neighborhoods!$A:$C, MATCH(Places!$K5067,Neighborhoods!$A:$A,0), MATCH(Places!N$1,Neighborhoods!$A$1:$C$1,0))</f>
        <v>Manhattan</v>
      </c>
      <c r="O5067" t="str">
        <f>INDEX(Neighborhoods!$A:$C, MATCH(Places!$K5067,Neighborhoods!$A:$A,0), MATCH(Places!O$1,Neighborhoods!$A$1:$C$1,0))</f>
        <v>Harlem</v>
      </c>
      <c r="P5067" t="s">
        <v>11822</v>
      </c>
      <c r="Q5067" t="str">
        <f t="shared" si="316"/>
        <v>No</v>
      </c>
      <c r="R5067">
        <v>3</v>
      </c>
      <c r="S5067" t="str">
        <f t="shared" si="317"/>
        <v>Medium</v>
      </c>
      <c r="T5067" s="50">
        <v>92</v>
      </c>
      <c r="U5067" s="70">
        <f t="shared" si="318"/>
        <v>0.03</v>
      </c>
      <c r="V5067" s="52">
        <v>5</v>
      </c>
      <c r="W5067" s="52" t="str" cm="1">
        <f t="array" ref="W5067">_xlfn.SWITCH(ROUND(V5067,0),5,"Excellent",4,"Good",3,"Ok","Bad")</f>
        <v>Excellent</v>
      </c>
      <c r="X5067">
        <v>4</v>
      </c>
      <c r="Y5067" t="str">
        <f t="shared" si="319"/>
        <v>No</v>
      </c>
      <c r="Z5067" s="68">
        <v>43668</v>
      </c>
      <c r="AA5067" s="68">
        <v>43826</v>
      </c>
      <c r="AB5067">
        <v>0</v>
      </c>
      <c r="AC5067" t="s">
        <v>15615</v>
      </c>
    </row>
    <row r="5068" spans="1:29" x14ac:dyDescent="0.3">
      <c r="A5068" t="s">
        <v>13130</v>
      </c>
      <c r="B5068">
        <v>3217</v>
      </c>
      <c r="C5068" t="str">
        <f>VLOOKUP($B5068,Hosts!$A:$M,10,0)</f>
        <v>Within an hour</v>
      </c>
      <c r="D5068" s="70">
        <f>VLOOKUP($B5068,Hosts!$A:$M,11,0)</f>
        <v>1</v>
      </c>
      <c r="E5068" s="70">
        <f>VLOOKUP($B5068,Hosts!$A:$M,12,0)</f>
        <v>0.94</v>
      </c>
      <c r="F5068" t="str">
        <f>VLOOKUP($B5068,Hosts!$A:$M,13,0)</f>
        <v>Yes</v>
      </c>
      <c r="G5068" t="str">
        <f>INDEX(Hosts!$A:$M, MATCH(Places!$B5068,Hosts!$A:$A,0), MATCH(Places!G$1,Hosts!$A$1:$M$1,0))</f>
        <v>Within an hour</v>
      </c>
      <c r="H5068" s="70">
        <f>INDEX(Hosts!$A:$M, MATCH(Places!$B5068,Hosts!$A:$A,0), MATCH(Places!H$1,Hosts!$A$1:$M$1,0))</f>
        <v>1</v>
      </c>
      <c r="I5068" s="70">
        <f>INDEX(Hosts!$A:$M, MATCH(Places!$B5068,Hosts!$A:$A,0), MATCH(Places!I$1,Hosts!$A$1:$M$1,0))</f>
        <v>0.94</v>
      </c>
      <c r="J5068" t="str">
        <f>INDEX(Hosts!$A:$M, MATCH(Places!$B5068,Hosts!$A:$A,0), MATCH(Places!J$1,Hosts!$A$1:$M$1,0))</f>
        <v>Yes</v>
      </c>
      <c r="K5068">
        <v>24</v>
      </c>
      <c r="L5068" t="str">
        <f>VLOOKUP($K5068,Neighborhoods!$A:$C,2,0)</f>
        <v>Queens</v>
      </c>
      <c r="M5068" t="str">
        <f>VLOOKUP($K5068,Neighborhoods!$A:$C,3,0)</f>
        <v>Long Island City</v>
      </c>
      <c r="N5068" t="str">
        <f>INDEX(Neighborhoods!$A:$C, MATCH(Places!$K5068,Neighborhoods!$A:$A,0), MATCH(Places!N$1,Neighborhoods!$A$1:$C$1,0))</f>
        <v>Queens</v>
      </c>
      <c r="O5068" t="str">
        <f>INDEX(Neighborhoods!$A:$C, MATCH(Places!$K5068,Neighborhoods!$A:$A,0), MATCH(Places!O$1,Neighborhoods!$A$1:$C$1,0))</f>
        <v>Long Island City</v>
      </c>
      <c r="P5068" t="s">
        <v>11822</v>
      </c>
      <c r="Q5068" t="str">
        <f t="shared" si="316"/>
        <v>No</v>
      </c>
      <c r="R5068">
        <v>8</v>
      </c>
      <c r="S5068" t="str">
        <f t="shared" si="317"/>
        <v>Large</v>
      </c>
      <c r="T5068" s="50">
        <v>140</v>
      </c>
      <c r="U5068" s="70">
        <f t="shared" si="318"/>
        <v>0.03</v>
      </c>
      <c r="V5068" s="52">
        <v>4.99</v>
      </c>
      <c r="W5068" s="52" t="str" cm="1">
        <f t="array" ref="W5068">_xlfn.SWITCH(ROUND(V5068,0),5,"Excellent",4,"Good",3,"Ok","Bad")</f>
        <v>Excellent</v>
      </c>
      <c r="X5068">
        <v>74</v>
      </c>
      <c r="Y5068" t="str">
        <f t="shared" si="319"/>
        <v>No</v>
      </c>
      <c r="Z5068" s="68">
        <v>43663</v>
      </c>
      <c r="AA5068" s="68">
        <v>44058</v>
      </c>
      <c r="AB5068">
        <v>74</v>
      </c>
      <c r="AC5068" t="s">
        <v>15615</v>
      </c>
    </row>
    <row r="5069" spans="1:29" x14ac:dyDescent="0.3">
      <c r="A5069" t="s">
        <v>14154</v>
      </c>
      <c r="B5069">
        <v>3072</v>
      </c>
      <c r="C5069" t="str">
        <f>VLOOKUP($B5069,Hosts!$A:$M,10,0)</f>
        <v>Within an hour</v>
      </c>
      <c r="D5069" s="70">
        <f>VLOOKUP($B5069,Hosts!$A:$M,11,0)</f>
        <v>1</v>
      </c>
      <c r="E5069" s="70">
        <f>VLOOKUP($B5069,Hosts!$A:$M,12,0)</f>
        <v>0.73</v>
      </c>
      <c r="F5069" t="str">
        <f>VLOOKUP($B5069,Hosts!$A:$M,13,0)</f>
        <v>Yes</v>
      </c>
      <c r="G5069" t="str">
        <f>INDEX(Hosts!$A:$M, MATCH(Places!$B5069,Hosts!$A:$A,0), MATCH(Places!G$1,Hosts!$A$1:$M$1,0))</f>
        <v>Within an hour</v>
      </c>
      <c r="H5069" s="70">
        <f>INDEX(Hosts!$A:$M, MATCH(Places!$B5069,Hosts!$A:$A,0), MATCH(Places!H$1,Hosts!$A$1:$M$1,0))</f>
        <v>1</v>
      </c>
      <c r="I5069" s="70">
        <f>INDEX(Hosts!$A:$M, MATCH(Places!$B5069,Hosts!$A:$A,0), MATCH(Places!I$1,Hosts!$A$1:$M$1,0))</f>
        <v>0.73</v>
      </c>
      <c r="J5069" t="str">
        <f>INDEX(Hosts!$A:$M, MATCH(Places!$B5069,Hosts!$A:$A,0), MATCH(Places!J$1,Hosts!$A$1:$M$1,0))</f>
        <v>Yes</v>
      </c>
      <c r="K5069">
        <v>17</v>
      </c>
      <c r="L5069" t="str">
        <f>VLOOKUP($K5069,Neighborhoods!$A:$C,2,0)</f>
        <v>Manhattan</v>
      </c>
      <c r="M5069" t="str">
        <f>VLOOKUP($K5069,Neighborhoods!$A:$C,3,0)</f>
        <v>Hell's Kitchen</v>
      </c>
      <c r="N5069" t="str">
        <f>INDEX(Neighborhoods!$A:$C, MATCH(Places!$K5069,Neighborhoods!$A:$A,0), MATCH(Places!N$1,Neighborhoods!$A$1:$C$1,0))</f>
        <v>Manhattan</v>
      </c>
      <c r="O5069" t="str">
        <f>INDEX(Neighborhoods!$A:$C, MATCH(Places!$K5069,Neighborhoods!$A:$A,0), MATCH(Places!O$1,Neighborhoods!$A$1:$C$1,0))</f>
        <v>Hell's Kitchen</v>
      </c>
      <c r="P5069" t="s">
        <v>11822</v>
      </c>
      <c r="Q5069" t="str">
        <f t="shared" si="316"/>
        <v>No</v>
      </c>
      <c r="R5069">
        <v>4</v>
      </c>
      <c r="S5069" t="str">
        <f t="shared" si="317"/>
        <v>Medium</v>
      </c>
      <c r="T5069" s="50">
        <v>99</v>
      </c>
      <c r="U5069" s="70">
        <f t="shared" si="318"/>
        <v>0.03</v>
      </c>
      <c r="V5069" s="52">
        <v>5</v>
      </c>
      <c r="W5069" s="52" t="str" cm="1">
        <f t="array" ref="W5069">_xlfn.SWITCH(ROUND(V5069,0),5,"Excellent",4,"Good",3,"Ok","Bad")</f>
        <v>Excellent</v>
      </c>
      <c r="X5069">
        <v>4</v>
      </c>
      <c r="Y5069" t="str">
        <f t="shared" si="319"/>
        <v>No</v>
      </c>
      <c r="Z5069" s="68">
        <v>43737</v>
      </c>
      <c r="AA5069" s="68">
        <v>43926</v>
      </c>
      <c r="AB5069">
        <v>349</v>
      </c>
      <c r="AC5069" t="s">
        <v>15615</v>
      </c>
    </row>
    <row r="5070" spans="1:29" x14ac:dyDescent="0.3">
      <c r="A5070" t="s">
        <v>14301</v>
      </c>
      <c r="B5070">
        <v>2979</v>
      </c>
      <c r="C5070" t="str">
        <f>VLOOKUP($B5070,Hosts!$A:$M,10,0)</f>
        <v>Within an hour</v>
      </c>
      <c r="D5070" s="70">
        <f>VLOOKUP($B5070,Hosts!$A:$M,11,0)</f>
        <v>1</v>
      </c>
      <c r="E5070" s="70">
        <f>VLOOKUP($B5070,Hosts!$A:$M,12,0)</f>
        <v>1</v>
      </c>
      <c r="F5070" t="str">
        <f>VLOOKUP($B5070,Hosts!$A:$M,13,0)</f>
        <v>Yes</v>
      </c>
      <c r="G5070" t="str">
        <f>INDEX(Hosts!$A:$M, MATCH(Places!$B5070,Hosts!$A:$A,0), MATCH(Places!G$1,Hosts!$A$1:$M$1,0))</f>
        <v>Within an hour</v>
      </c>
      <c r="H5070" s="70">
        <f>INDEX(Hosts!$A:$M, MATCH(Places!$B5070,Hosts!$A:$A,0), MATCH(Places!H$1,Hosts!$A$1:$M$1,0))</f>
        <v>1</v>
      </c>
      <c r="I5070" s="70">
        <f>INDEX(Hosts!$A:$M, MATCH(Places!$B5070,Hosts!$A:$A,0), MATCH(Places!I$1,Hosts!$A$1:$M$1,0))</f>
        <v>1</v>
      </c>
      <c r="J5070" t="str">
        <f>INDEX(Hosts!$A:$M, MATCH(Places!$B5070,Hosts!$A:$A,0), MATCH(Places!J$1,Hosts!$A$1:$M$1,0))</f>
        <v>Yes</v>
      </c>
      <c r="K5070">
        <v>26</v>
      </c>
      <c r="L5070" t="str">
        <f>VLOOKUP($K5070,Neighborhoods!$A:$C,2,0)</f>
        <v>Queens</v>
      </c>
      <c r="M5070" t="str">
        <f>VLOOKUP($K5070,Neighborhoods!$A:$C,3,0)</f>
        <v>Sunnyside</v>
      </c>
      <c r="N5070" t="str">
        <f>INDEX(Neighborhoods!$A:$C, MATCH(Places!$K5070,Neighborhoods!$A:$A,0), MATCH(Places!N$1,Neighborhoods!$A$1:$C$1,0))</f>
        <v>Queens</v>
      </c>
      <c r="O5070" t="str">
        <f>INDEX(Neighborhoods!$A:$C, MATCH(Places!$K5070,Neighborhoods!$A:$A,0), MATCH(Places!O$1,Neighborhoods!$A$1:$C$1,0))</f>
        <v>Sunnyside</v>
      </c>
      <c r="P5070" t="s">
        <v>11822</v>
      </c>
      <c r="Q5070" t="str">
        <f t="shared" si="316"/>
        <v>No</v>
      </c>
      <c r="R5070">
        <v>5</v>
      </c>
      <c r="S5070" t="str">
        <f t="shared" si="317"/>
        <v>Medium</v>
      </c>
      <c r="T5070" s="50">
        <v>110</v>
      </c>
      <c r="U5070" s="70">
        <f t="shared" si="318"/>
        <v>0.03</v>
      </c>
      <c r="V5070" s="52">
        <v>5</v>
      </c>
      <c r="W5070" s="52" t="str" cm="1">
        <f t="array" ref="W5070">_xlfn.SWITCH(ROUND(V5070,0),5,"Excellent",4,"Good",3,"Ok","Bad")</f>
        <v>Excellent</v>
      </c>
      <c r="X5070">
        <v>45</v>
      </c>
      <c r="Y5070" t="str">
        <f t="shared" si="319"/>
        <v>No</v>
      </c>
      <c r="Z5070" s="68">
        <v>43675</v>
      </c>
      <c r="AA5070" s="68">
        <v>44055</v>
      </c>
      <c r="AB5070">
        <v>168</v>
      </c>
      <c r="AC5070" t="s">
        <v>15615</v>
      </c>
    </row>
    <row r="5071" spans="1:29" x14ac:dyDescent="0.3">
      <c r="A5071" t="s">
        <v>14390</v>
      </c>
      <c r="B5071">
        <v>2439</v>
      </c>
      <c r="C5071" t="str">
        <f>VLOOKUP($B5071,Hosts!$A:$M,10,0)</f>
        <v>Within a day</v>
      </c>
      <c r="D5071" s="70">
        <f>VLOOKUP($B5071,Hosts!$A:$M,11,0)</f>
        <v>1</v>
      </c>
      <c r="E5071" s="70">
        <f>VLOOKUP($B5071,Hosts!$A:$M,12,0)</f>
        <v>1</v>
      </c>
      <c r="F5071" t="str">
        <f>VLOOKUP($B5071,Hosts!$A:$M,13,0)</f>
        <v>No</v>
      </c>
      <c r="G5071" t="str">
        <f>INDEX(Hosts!$A:$M, MATCH(Places!$B5071,Hosts!$A:$A,0), MATCH(Places!G$1,Hosts!$A$1:$M$1,0))</f>
        <v>Within a day</v>
      </c>
      <c r="H5071" s="70">
        <f>INDEX(Hosts!$A:$M, MATCH(Places!$B5071,Hosts!$A:$A,0), MATCH(Places!H$1,Hosts!$A$1:$M$1,0))</f>
        <v>1</v>
      </c>
      <c r="I5071" s="70">
        <f>INDEX(Hosts!$A:$M, MATCH(Places!$B5071,Hosts!$A:$A,0), MATCH(Places!I$1,Hosts!$A$1:$M$1,0))</f>
        <v>1</v>
      </c>
      <c r="J5071" t="str">
        <f>INDEX(Hosts!$A:$M, MATCH(Places!$B5071,Hosts!$A:$A,0), MATCH(Places!J$1,Hosts!$A$1:$M$1,0))</f>
        <v>No</v>
      </c>
      <c r="K5071">
        <v>9</v>
      </c>
      <c r="L5071" t="str">
        <f>VLOOKUP($K5071,Neighborhoods!$A:$C,2,0)</f>
        <v>Brooklyn</v>
      </c>
      <c r="M5071" t="str">
        <f>VLOOKUP($K5071,Neighborhoods!$A:$C,3,0)</f>
        <v>Crown Heights</v>
      </c>
      <c r="N5071" t="str">
        <f>INDEX(Neighborhoods!$A:$C, MATCH(Places!$K5071,Neighborhoods!$A:$A,0), MATCH(Places!N$1,Neighborhoods!$A$1:$C$1,0))</f>
        <v>Brooklyn</v>
      </c>
      <c r="O5071" t="str">
        <f>INDEX(Neighborhoods!$A:$C, MATCH(Places!$K5071,Neighborhoods!$A:$A,0), MATCH(Places!O$1,Neighborhoods!$A$1:$C$1,0))</f>
        <v>Crown Heights</v>
      </c>
      <c r="P5071" t="s">
        <v>11822</v>
      </c>
      <c r="Q5071" t="str">
        <f t="shared" si="316"/>
        <v>No</v>
      </c>
      <c r="R5071">
        <v>3</v>
      </c>
      <c r="S5071" t="str">
        <f t="shared" si="317"/>
        <v>Medium</v>
      </c>
      <c r="T5071" s="50">
        <v>100</v>
      </c>
      <c r="U5071" s="70">
        <f t="shared" si="318"/>
        <v>0.03</v>
      </c>
      <c r="V5071" s="52">
        <v>5</v>
      </c>
      <c r="W5071" s="52" t="str" cm="1">
        <f t="array" ref="W5071">_xlfn.SWITCH(ROUND(V5071,0),5,"Excellent",4,"Good",3,"Ok","Bad")</f>
        <v>Excellent</v>
      </c>
      <c r="X5071">
        <v>7</v>
      </c>
      <c r="Y5071" t="str">
        <f t="shared" si="319"/>
        <v>No</v>
      </c>
      <c r="Z5071" s="68">
        <v>43727</v>
      </c>
      <c r="AA5071" s="68">
        <v>44028</v>
      </c>
      <c r="AB5071">
        <v>0</v>
      </c>
      <c r="AC5071" t="s">
        <v>15616</v>
      </c>
    </row>
    <row r="5072" spans="1:29" x14ac:dyDescent="0.3">
      <c r="A5072" t="s">
        <v>14165</v>
      </c>
      <c r="B5072">
        <v>3259</v>
      </c>
      <c r="C5072" t="str">
        <f>VLOOKUP($B5072,Hosts!$A:$M,10,0)</f>
        <v>Within an hour</v>
      </c>
      <c r="D5072" s="70">
        <f>VLOOKUP($B5072,Hosts!$A:$M,11,0)</f>
        <v>1</v>
      </c>
      <c r="E5072" s="70">
        <f>VLOOKUP($B5072,Hosts!$A:$M,12,0)</f>
        <v>0.94</v>
      </c>
      <c r="F5072" t="str">
        <f>VLOOKUP($B5072,Hosts!$A:$M,13,0)</f>
        <v>No</v>
      </c>
      <c r="G5072" t="str">
        <f>INDEX(Hosts!$A:$M, MATCH(Places!$B5072,Hosts!$A:$A,0), MATCH(Places!G$1,Hosts!$A$1:$M$1,0))</f>
        <v>Within an hour</v>
      </c>
      <c r="H5072" s="70">
        <f>INDEX(Hosts!$A:$M, MATCH(Places!$B5072,Hosts!$A:$A,0), MATCH(Places!H$1,Hosts!$A$1:$M$1,0))</f>
        <v>1</v>
      </c>
      <c r="I5072" s="70">
        <f>INDEX(Hosts!$A:$M, MATCH(Places!$B5072,Hosts!$A:$A,0), MATCH(Places!I$1,Hosts!$A$1:$M$1,0))</f>
        <v>0.94</v>
      </c>
      <c r="J5072" t="str">
        <f>INDEX(Hosts!$A:$M, MATCH(Places!$B5072,Hosts!$A:$A,0), MATCH(Places!J$1,Hosts!$A$1:$M$1,0))</f>
        <v>No</v>
      </c>
      <c r="K5072">
        <v>5</v>
      </c>
      <c r="L5072" t="str">
        <f>VLOOKUP($K5072,Neighborhoods!$A:$C,2,0)</f>
        <v>Bronx</v>
      </c>
      <c r="M5072" t="str">
        <f>VLOOKUP($K5072,Neighborhoods!$A:$C,3,0)</f>
        <v>Port Morris</v>
      </c>
      <c r="N5072" t="str">
        <f>INDEX(Neighborhoods!$A:$C, MATCH(Places!$K5072,Neighborhoods!$A:$A,0), MATCH(Places!N$1,Neighborhoods!$A$1:$C$1,0))</f>
        <v>Bronx</v>
      </c>
      <c r="O5072" t="str">
        <f>INDEX(Neighborhoods!$A:$C, MATCH(Places!$K5072,Neighborhoods!$A:$A,0), MATCH(Places!O$1,Neighborhoods!$A$1:$C$1,0))</f>
        <v>Port Morris</v>
      </c>
      <c r="P5072" t="s">
        <v>11822</v>
      </c>
      <c r="Q5072" t="str">
        <f t="shared" si="316"/>
        <v>No</v>
      </c>
      <c r="R5072">
        <v>8</v>
      </c>
      <c r="S5072" t="str">
        <f t="shared" si="317"/>
        <v>Large</v>
      </c>
      <c r="T5072" s="50">
        <v>225</v>
      </c>
      <c r="U5072" s="70">
        <f t="shared" si="318"/>
        <v>0.04</v>
      </c>
      <c r="V5072" s="52">
        <v>4.8099999999999996</v>
      </c>
      <c r="W5072" s="52" t="str" cm="1">
        <f t="array" ref="W5072">_xlfn.SWITCH(ROUND(V5072,0),5,"Excellent",4,"Good",3,"Ok","Bad")</f>
        <v>Excellent</v>
      </c>
      <c r="X5072">
        <v>21</v>
      </c>
      <c r="Y5072" t="str">
        <f t="shared" si="319"/>
        <v>No</v>
      </c>
      <c r="Z5072" s="68">
        <v>43701</v>
      </c>
      <c r="AA5072" s="68">
        <v>43877</v>
      </c>
      <c r="AB5072">
        <v>266</v>
      </c>
      <c r="AC5072" t="s">
        <v>15615</v>
      </c>
    </row>
    <row r="5073" spans="1:29" x14ac:dyDescent="0.3">
      <c r="A5073" t="s">
        <v>14895</v>
      </c>
      <c r="B5073">
        <v>3863</v>
      </c>
      <c r="C5073" t="str">
        <f>VLOOKUP($B5073,Hosts!$A:$M,10,0)</f>
        <v>Within an hour</v>
      </c>
      <c r="D5073" s="70">
        <f>VLOOKUP($B5073,Hosts!$A:$M,11,0)</f>
        <v>0.71</v>
      </c>
      <c r="E5073" s="70">
        <f>VLOOKUP($B5073,Hosts!$A:$M,12,0)</f>
        <v>0.96</v>
      </c>
      <c r="F5073" t="str">
        <f>VLOOKUP($B5073,Hosts!$A:$M,13,0)</f>
        <v>No</v>
      </c>
      <c r="G5073" t="str">
        <f>INDEX(Hosts!$A:$M, MATCH(Places!$B5073,Hosts!$A:$A,0), MATCH(Places!G$1,Hosts!$A$1:$M$1,0))</f>
        <v>Within an hour</v>
      </c>
      <c r="H5073" s="70">
        <f>INDEX(Hosts!$A:$M, MATCH(Places!$B5073,Hosts!$A:$A,0), MATCH(Places!H$1,Hosts!$A$1:$M$1,0))</f>
        <v>0.71</v>
      </c>
      <c r="I5073" s="70">
        <f>INDEX(Hosts!$A:$M, MATCH(Places!$B5073,Hosts!$A:$A,0), MATCH(Places!I$1,Hosts!$A$1:$M$1,0))</f>
        <v>0.96</v>
      </c>
      <c r="J5073" t="str">
        <f>INDEX(Hosts!$A:$M, MATCH(Places!$B5073,Hosts!$A:$A,0), MATCH(Places!J$1,Hosts!$A$1:$M$1,0))</f>
        <v>No</v>
      </c>
      <c r="K5073">
        <v>9</v>
      </c>
      <c r="L5073" t="str">
        <f>VLOOKUP($K5073,Neighborhoods!$A:$C,2,0)</f>
        <v>Brooklyn</v>
      </c>
      <c r="M5073" t="str">
        <f>VLOOKUP($K5073,Neighborhoods!$A:$C,3,0)</f>
        <v>Crown Heights</v>
      </c>
      <c r="N5073" t="str">
        <f>INDEX(Neighborhoods!$A:$C, MATCH(Places!$K5073,Neighborhoods!$A:$A,0), MATCH(Places!N$1,Neighborhoods!$A$1:$C$1,0))</f>
        <v>Brooklyn</v>
      </c>
      <c r="O5073" t="str">
        <f>INDEX(Neighborhoods!$A:$C, MATCH(Places!$K5073,Neighborhoods!$A:$A,0), MATCH(Places!O$1,Neighborhoods!$A$1:$C$1,0))</f>
        <v>Crown Heights</v>
      </c>
      <c r="P5073" t="s">
        <v>1</v>
      </c>
      <c r="Q5073" t="str">
        <f t="shared" si="316"/>
        <v>Yes</v>
      </c>
      <c r="R5073">
        <v>2</v>
      </c>
      <c r="S5073" t="str">
        <f t="shared" si="317"/>
        <v>Small</v>
      </c>
      <c r="T5073" s="50">
        <v>93</v>
      </c>
      <c r="U5073" s="70">
        <f t="shared" si="318"/>
        <v>0.03</v>
      </c>
      <c r="V5073" s="52">
        <v>4.5</v>
      </c>
      <c r="W5073" s="52" t="str" cm="1">
        <f t="array" ref="W5073">_xlfn.SWITCH(ROUND(V5073,0),5,"Excellent",4,"Good",3,"Ok","Bad")</f>
        <v>Excellent</v>
      </c>
      <c r="X5073">
        <v>18</v>
      </c>
      <c r="Y5073" t="str">
        <f t="shared" si="319"/>
        <v>No</v>
      </c>
      <c r="Z5073" s="68">
        <v>43678</v>
      </c>
      <c r="AA5073" s="68">
        <v>44046</v>
      </c>
      <c r="AB5073">
        <v>0</v>
      </c>
      <c r="AC5073" t="s">
        <v>15616</v>
      </c>
    </row>
    <row r="5074" spans="1:29" x14ac:dyDescent="0.3">
      <c r="A5074" t="s">
        <v>13362</v>
      </c>
      <c r="B5074">
        <v>1781</v>
      </c>
      <c r="C5074" t="str">
        <f>VLOOKUP($B5074,Hosts!$A:$M,10,0)</f>
        <v>Within a few hours</v>
      </c>
      <c r="D5074" s="70">
        <f>VLOOKUP($B5074,Hosts!$A:$M,11,0)</f>
        <v>0.8</v>
      </c>
      <c r="E5074" s="70">
        <f>VLOOKUP($B5074,Hosts!$A:$M,12,0)</f>
        <v>1</v>
      </c>
      <c r="F5074" t="str">
        <f>VLOOKUP($B5074,Hosts!$A:$M,13,0)</f>
        <v>No</v>
      </c>
      <c r="G5074" t="str">
        <f>INDEX(Hosts!$A:$M, MATCH(Places!$B5074,Hosts!$A:$A,0), MATCH(Places!G$1,Hosts!$A$1:$M$1,0))</f>
        <v>Within a few hours</v>
      </c>
      <c r="H5074" s="70">
        <f>INDEX(Hosts!$A:$M, MATCH(Places!$B5074,Hosts!$A:$A,0), MATCH(Places!H$1,Hosts!$A$1:$M$1,0))</f>
        <v>0.8</v>
      </c>
      <c r="I5074" s="70">
        <f>INDEX(Hosts!$A:$M, MATCH(Places!$B5074,Hosts!$A:$A,0), MATCH(Places!I$1,Hosts!$A$1:$M$1,0))</f>
        <v>1</v>
      </c>
      <c r="J5074" t="str">
        <f>INDEX(Hosts!$A:$M, MATCH(Places!$B5074,Hosts!$A:$A,0), MATCH(Places!J$1,Hosts!$A$1:$M$1,0))</f>
        <v>No</v>
      </c>
      <c r="K5074">
        <v>21</v>
      </c>
      <c r="L5074" t="str">
        <f>VLOOKUP($K5074,Neighborhoods!$A:$C,2,0)</f>
        <v>Queens</v>
      </c>
      <c r="M5074" t="str">
        <f>VLOOKUP($K5074,Neighborhoods!$A:$C,3,0)</f>
        <v>Astoria</v>
      </c>
      <c r="N5074" t="str">
        <f>INDEX(Neighborhoods!$A:$C, MATCH(Places!$K5074,Neighborhoods!$A:$A,0), MATCH(Places!N$1,Neighborhoods!$A$1:$C$1,0))</f>
        <v>Queens</v>
      </c>
      <c r="O5074" t="str">
        <f>INDEX(Neighborhoods!$A:$C, MATCH(Places!$K5074,Neighborhoods!$A:$A,0), MATCH(Places!O$1,Neighborhoods!$A$1:$C$1,0))</f>
        <v>Astoria</v>
      </c>
      <c r="P5074" t="s">
        <v>11822</v>
      </c>
      <c r="Q5074" t="str">
        <f t="shared" si="316"/>
        <v>No</v>
      </c>
      <c r="R5074">
        <v>3</v>
      </c>
      <c r="S5074" t="str">
        <f t="shared" si="317"/>
        <v>Medium</v>
      </c>
      <c r="T5074" s="50">
        <v>80</v>
      </c>
      <c r="U5074" s="70">
        <f t="shared" si="318"/>
        <v>0.03</v>
      </c>
      <c r="V5074" s="52">
        <v>4.75</v>
      </c>
      <c r="W5074" s="52" t="str" cm="1">
        <f t="array" ref="W5074">_xlfn.SWITCH(ROUND(V5074,0),5,"Excellent",4,"Good",3,"Ok","Bad")</f>
        <v>Excellent</v>
      </c>
      <c r="X5074">
        <v>4</v>
      </c>
      <c r="Y5074" t="str">
        <f t="shared" si="319"/>
        <v>No</v>
      </c>
      <c r="Z5074" s="68">
        <v>43677</v>
      </c>
      <c r="AA5074" s="68">
        <v>43721</v>
      </c>
      <c r="AB5074">
        <v>30</v>
      </c>
      <c r="AC5074" t="s">
        <v>15615</v>
      </c>
    </row>
    <row r="5075" spans="1:29" x14ac:dyDescent="0.3">
      <c r="A5075" t="s">
        <v>14550</v>
      </c>
      <c r="B5075">
        <v>734</v>
      </c>
      <c r="C5075" t="str">
        <f>VLOOKUP($B5075,Hosts!$A:$M,10,0)</f>
        <v>Within an hour</v>
      </c>
      <c r="D5075" s="70">
        <f>VLOOKUP($B5075,Hosts!$A:$M,11,0)</f>
        <v>1</v>
      </c>
      <c r="E5075" s="70">
        <f>VLOOKUP($B5075,Hosts!$A:$M,12,0)</f>
        <v>0.99</v>
      </c>
      <c r="F5075" t="str">
        <f>VLOOKUP($B5075,Hosts!$A:$M,13,0)</f>
        <v>No</v>
      </c>
      <c r="G5075" t="str">
        <f>INDEX(Hosts!$A:$M, MATCH(Places!$B5075,Hosts!$A:$A,0), MATCH(Places!G$1,Hosts!$A$1:$M$1,0))</f>
        <v>Within an hour</v>
      </c>
      <c r="H5075" s="70">
        <f>INDEX(Hosts!$A:$M, MATCH(Places!$B5075,Hosts!$A:$A,0), MATCH(Places!H$1,Hosts!$A$1:$M$1,0))</f>
        <v>1</v>
      </c>
      <c r="I5075" s="70">
        <f>INDEX(Hosts!$A:$M, MATCH(Places!$B5075,Hosts!$A:$A,0), MATCH(Places!I$1,Hosts!$A$1:$M$1,0))</f>
        <v>0.99</v>
      </c>
      <c r="J5075" t="str">
        <f>INDEX(Hosts!$A:$M, MATCH(Places!$B5075,Hosts!$A:$A,0), MATCH(Places!J$1,Hosts!$A$1:$M$1,0))</f>
        <v>No</v>
      </c>
      <c r="K5075">
        <v>12</v>
      </c>
      <c r="L5075" t="str">
        <f>VLOOKUP($K5075,Neighborhoods!$A:$C,2,0)</f>
        <v>Brooklyn</v>
      </c>
      <c r="M5075" t="str">
        <f>VLOOKUP($K5075,Neighborhoods!$A:$C,3,0)</f>
        <v>Williamsburg</v>
      </c>
      <c r="N5075" t="str">
        <f>INDEX(Neighborhoods!$A:$C, MATCH(Places!$K5075,Neighborhoods!$A:$A,0), MATCH(Places!N$1,Neighborhoods!$A$1:$C$1,0))</f>
        <v>Brooklyn</v>
      </c>
      <c r="O5075" t="str">
        <f>INDEX(Neighborhoods!$A:$C, MATCH(Places!$K5075,Neighborhoods!$A:$A,0), MATCH(Places!O$1,Neighborhoods!$A$1:$C$1,0))</f>
        <v>Williamsburg</v>
      </c>
      <c r="P5075" t="s">
        <v>1</v>
      </c>
      <c r="Q5075" t="str">
        <f t="shared" si="316"/>
        <v>Yes</v>
      </c>
      <c r="R5075">
        <v>1</v>
      </c>
      <c r="S5075" t="str">
        <f t="shared" si="317"/>
        <v>Small</v>
      </c>
      <c r="T5075" s="50">
        <v>41</v>
      </c>
      <c r="U5075" s="70">
        <f t="shared" si="318"/>
        <v>0.03</v>
      </c>
      <c r="V5075" s="52">
        <v>4.22</v>
      </c>
      <c r="W5075" s="52" t="str" cm="1">
        <f t="array" ref="W5075">_xlfn.SWITCH(ROUND(V5075,0),5,"Excellent",4,"Good",3,"Ok","Bad")</f>
        <v>Good</v>
      </c>
      <c r="X5075">
        <v>9</v>
      </c>
      <c r="Y5075" t="str">
        <f t="shared" si="319"/>
        <v>No</v>
      </c>
      <c r="Z5075" s="68">
        <v>43703</v>
      </c>
      <c r="AA5075" s="68">
        <v>43913</v>
      </c>
      <c r="AB5075">
        <v>61</v>
      </c>
      <c r="AC5075" t="s">
        <v>15616</v>
      </c>
    </row>
    <row r="5076" spans="1:29" x14ac:dyDescent="0.3">
      <c r="A5076" t="s">
        <v>14281</v>
      </c>
      <c r="B5076">
        <v>3063</v>
      </c>
      <c r="C5076" t="str">
        <f>VLOOKUP($B5076,Hosts!$A:$M,10,0)</f>
        <v>Within an hour</v>
      </c>
      <c r="D5076" s="70">
        <f>VLOOKUP($B5076,Hosts!$A:$M,11,0)</f>
        <v>1</v>
      </c>
      <c r="E5076" s="70">
        <f>VLOOKUP($B5076,Hosts!$A:$M,12,0)</f>
        <v>0.99</v>
      </c>
      <c r="F5076" t="str">
        <f>VLOOKUP($B5076,Hosts!$A:$M,13,0)</f>
        <v>No</v>
      </c>
      <c r="G5076" t="str">
        <f>INDEX(Hosts!$A:$M, MATCH(Places!$B5076,Hosts!$A:$A,0), MATCH(Places!G$1,Hosts!$A$1:$M$1,0))</f>
        <v>Within an hour</v>
      </c>
      <c r="H5076" s="70">
        <f>INDEX(Hosts!$A:$M, MATCH(Places!$B5076,Hosts!$A:$A,0), MATCH(Places!H$1,Hosts!$A$1:$M$1,0))</f>
        <v>1</v>
      </c>
      <c r="I5076" s="70">
        <f>INDEX(Hosts!$A:$M, MATCH(Places!$B5076,Hosts!$A:$A,0), MATCH(Places!I$1,Hosts!$A$1:$M$1,0))</f>
        <v>0.99</v>
      </c>
      <c r="J5076" t="str">
        <f>INDEX(Hosts!$A:$M, MATCH(Places!$B5076,Hosts!$A:$A,0), MATCH(Places!J$1,Hosts!$A$1:$M$1,0))</f>
        <v>No</v>
      </c>
      <c r="K5076">
        <v>8</v>
      </c>
      <c r="L5076" t="str">
        <f>VLOOKUP($K5076,Neighborhoods!$A:$C,2,0)</f>
        <v>Brooklyn</v>
      </c>
      <c r="M5076" t="str">
        <f>VLOOKUP($K5076,Neighborhoods!$A:$C,3,0)</f>
        <v>Bushwick</v>
      </c>
      <c r="N5076" t="str">
        <f>INDEX(Neighborhoods!$A:$C, MATCH(Places!$K5076,Neighborhoods!$A:$A,0), MATCH(Places!N$1,Neighborhoods!$A$1:$C$1,0))</f>
        <v>Brooklyn</v>
      </c>
      <c r="O5076" t="str">
        <f>INDEX(Neighborhoods!$A:$C, MATCH(Places!$K5076,Neighborhoods!$A:$A,0), MATCH(Places!O$1,Neighborhoods!$A$1:$C$1,0))</f>
        <v>Bushwick</v>
      </c>
      <c r="P5076" t="s">
        <v>1</v>
      </c>
      <c r="Q5076" t="str">
        <f t="shared" si="316"/>
        <v>Yes</v>
      </c>
      <c r="R5076">
        <v>1</v>
      </c>
      <c r="S5076" t="str">
        <f t="shared" si="317"/>
        <v>Small</v>
      </c>
      <c r="T5076" s="50">
        <v>30</v>
      </c>
      <c r="U5076" s="70">
        <f t="shared" si="318"/>
        <v>0.03</v>
      </c>
      <c r="V5076" s="52">
        <v>5</v>
      </c>
      <c r="W5076" s="52" t="str" cm="1">
        <f t="array" ref="W5076">_xlfn.SWITCH(ROUND(V5076,0),5,"Excellent",4,"Good",3,"Ok","Bad")</f>
        <v>Excellent</v>
      </c>
      <c r="X5076">
        <v>4</v>
      </c>
      <c r="Y5076" t="str">
        <f t="shared" si="319"/>
        <v>No</v>
      </c>
      <c r="Z5076" s="68">
        <v>43840</v>
      </c>
      <c r="AA5076" s="68">
        <v>44013</v>
      </c>
      <c r="AB5076">
        <v>85</v>
      </c>
      <c r="AC5076" t="s">
        <v>15616</v>
      </c>
    </row>
    <row r="5077" spans="1:29" x14ac:dyDescent="0.3">
      <c r="A5077" t="s">
        <v>15388</v>
      </c>
      <c r="B5077">
        <v>2535</v>
      </c>
      <c r="C5077" t="str">
        <f>VLOOKUP($B5077,Hosts!$A:$M,10,0)</f>
        <v>Within an hour</v>
      </c>
      <c r="D5077" s="70">
        <f>VLOOKUP($B5077,Hosts!$A:$M,11,0)</f>
        <v>1</v>
      </c>
      <c r="E5077" s="70">
        <f>VLOOKUP($B5077,Hosts!$A:$M,12,0)</f>
        <v>0.96</v>
      </c>
      <c r="F5077" t="str">
        <f>VLOOKUP($B5077,Hosts!$A:$M,13,0)</f>
        <v>Yes</v>
      </c>
      <c r="G5077" t="str">
        <f>INDEX(Hosts!$A:$M, MATCH(Places!$B5077,Hosts!$A:$A,0), MATCH(Places!G$1,Hosts!$A$1:$M$1,0))</f>
        <v>Within an hour</v>
      </c>
      <c r="H5077" s="70">
        <f>INDEX(Hosts!$A:$M, MATCH(Places!$B5077,Hosts!$A:$A,0), MATCH(Places!H$1,Hosts!$A$1:$M$1,0))</f>
        <v>1</v>
      </c>
      <c r="I5077" s="70">
        <f>INDEX(Hosts!$A:$M, MATCH(Places!$B5077,Hosts!$A:$A,0), MATCH(Places!I$1,Hosts!$A$1:$M$1,0))</f>
        <v>0.96</v>
      </c>
      <c r="J5077" t="str">
        <f>INDEX(Hosts!$A:$M, MATCH(Places!$B5077,Hosts!$A:$A,0), MATCH(Places!J$1,Hosts!$A$1:$M$1,0))</f>
        <v>Yes</v>
      </c>
      <c r="K5077">
        <v>10</v>
      </c>
      <c r="L5077" t="str">
        <f>VLOOKUP($K5077,Neighborhoods!$A:$C,2,0)</f>
        <v>Brooklyn</v>
      </c>
      <c r="M5077" t="str">
        <f>VLOOKUP($K5077,Neighborhoods!$A:$C,3,0)</f>
        <v>East Flatbush</v>
      </c>
      <c r="N5077" t="str">
        <f>INDEX(Neighborhoods!$A:$C, MATCH(Places!$K5077,Neighborhoods!$A:$A,0), MATCH(Places!N$1,Neighborhoods!$A$1:$C$1,0))</f>
        <v>Brooklyn</v>
      </c>
      <c r="O5077" t="str">
        <f>INDEX(Neighborhoods!$A:$C, MATCH(Places!$K5077,Neighborhoods!$A:$A,0), MATCH(Places!O$1,Neighborhoods!$A$1:$C$1,0))</f>
        <v>East Flatbush</v>
      </c>
      <c r="P5077" t="s">
        <v>11822</v>
      </c>
      <c r="Q5077" t="str">
        <f t="shared" si="316"/>
        <v>No</v>
      </c>
      <c r="R5077">
        <v>2</v>
      </c>
      <c r="S5077" t="str">
        <f t="shared" si="317"/>
        <v>Small</v>
      </c>
      <c r="T5077" s="50">
        <v>117</v>
      </c>
      <c r="U5077" s="70">
        <f t="shared" si="318"/>
        <v>0.03</v>
      </c>
      <c r="V5077" s="52">
        <v>4.8899999999999997</v>
      </c>
      <c r="W5077" s="52" t="str" cm="1">
        <f t="array" ref="W5077">_xlfn.SWITCH(ROUND(V5077,0),5,"Excellent",4,"Good",3,"Ok","Bad")</f>
        <v>Excellent</v>
      </c>
      <c r="X5077">
        <v>57</v>
      </c>
      <c r="Y5077" t="str">
        <f t="shared" si="319"/>
        <v>No</v>
      </c>
      <c r="Z5077" s="68">
        <v>43681</v>
      </c>
      <c r="AA5077" s="68">
        <v>44055</v>
      </c>
      <c r="AB5077">
        <v>78</v>
      </c>
      <c r="AC5077" t="s">
        <v>15615</v>
      </c>
    </row>
    <row r="5078" spans="1:29" x14ac:dyDescent="0.3">
      <c r="A5078" t="s">
        <v>13242</v>
      </c>
      <c r="B5078">
        <v>2990</v>
      </c>
      <c r="C5078" t="str">
        <f>VLOOKUP($B5078,Hosts!$A:$M,10,0)</f>
        <v>Within an hour</v>
      </c>
      <c r="D5078" s="70">
        <f>VLOOKUP($B5078,Hosts!$A:$M,11,0)</f>
        <v>1</v>
      </c>
      <c r="E5078" s="70">
        <f>VLOOKUP($B5078,Hosts!$A:$M,12,0)</f>
        <v>0.92</v>
      </c>
      <c r="F5078" t="str">
        <f>VLOOKUP($B5078,Hosts!$A:$M,13,0)</f>
        <v>No</v>
      </c>
      <c r="G5078" t="str">
        <f>INDEX(Hosts!$A:$M, MATCH(Places!$B5078,Hosts!$A:$A,0), MATCH(Places!G$1,Hosts!$A$1:$M$1,0))</f>
        <v>Within an hour</v>
      </c>
      <c r="H5078" s="70">
        <f>INDEX(Hosts!$A:$M, MATCH(Places!$B5078,Hosts!$A:$A,0), MATCH(Places!H$1,Hosts!$A$1:$M$1,0))</f>
        <v>1</v>
      </c>
      <c r="I5078" s="70">
        <f>INDEX(Hosts!$A:$M, MATCH(Places!$B5078,Hosts!$A:$A,0), MATCH(Places!I$1,Hosts!$A$1:$M$1,0))</f>
        <v>0.92</v>
      </c>
      <c r="J5078" t="str">
        <f>INDEX(Hosts!$A:$M, MATCH(Places!$B5078,Hosts!$A:$A,0), MATCH(Places!J$1,Hosts!$A$1:$M$1,0))</f>
        <v>No</v>
      </c>
      <c r="K5078">
        <v>19</v>
      </c>
      <c r="L5078" t="str">
        <f>VLOOKUP($K5078,Neighborhoods!$A:$C,2,0)</f>
        <v>Manhattan</v>
      </c>
      <c r="M5078" t="str">
        <f>VLOOKUP($K5078,Neighborhoods!$A:$C,3,0)</f>
        <v>Upper East Side</v>
      </c>
      <c r="N5078" t="str">
        <f>INDEX(Neighborhoods!$A:$C, MATCH(Places!$K5078,Neighborhoods!$A:$A,0), MATCH(Places!N$1,Neighborhoods!$A$1:$C$1,0))</f>
        <v>Manhattan</v>
      </c>
      <c r="O5078" t="str">
        <f>INDEX(Neighborhoods!$A:$C, MATCH(Places!$K5078,Neighborhoods!$A:$A,0), MATCH(Places!O$1,Neighborhoods!$A$1:$C$1,0))</f>
        <v>Upper East Side</v>
      </c>
      <c r="P5078" t="s">
        <v>11822</v>
      </c>
      <c r="Q5078" t="str">
        <f t="shared" si="316"/>
        <v>No</v>
      </c>
      <c r="R5078">
        <v>3</v>
      </c>
      <c r="S5078" t="str">
        <f t="shared" si="317"/>
        <v>Medium</v>
      </c>
      <c r="T5078" s="50">
        <v>198</v>
      </c>
      <c r="U5078" s="70">
        <f t="shared" si="318"/>
        <v>0.03</v>
      </c>
      <c r="V5078" s="52">
        <v>4.8</v>
      </c>
      <c r="W5078" s="52" t="str" cm="1">
        <f t="array" ref="W5078">_xlfn.SWITCH(ROUND(V5078,0),5,"Excellent",4,"Good",3,"Ok","Bad")</f>
        <v>Excellent</v>
      </c>
      <c r="X5078">
        <v>30</v>
      </c>
      <c r="Y5078" t="str">
        <f t="shared" si="319"/>
        <v>No</v>
      </c>
      <c r="Z5078" s="68">
        <v>43769</v>
      </c>
      <c r="AA5078" s="68">
        <v>44027</v>
      </c>
      <c r="AB5078">
        <v>0</v>
      </c>
      <c r="AC5078" t="s">
        <v>15616</v>
      </c>
    </row>
    <row r="5079" spans="1:29" x14ac:dyDescent="0.3">
      <c r="A5079" t="s">
        <v>14348</v>
      </c>
      <c r="B5079">
        <v>2482</v>
      </c>
      <c r="C5079" t="str">
        <f>VLOOKUP($B5079,Hosts!$A:$M,10,0)</f>
        <v>Within a day</v>
      </c>
      <c r="D5079" s="70">
        <f>VLOOKUP($B5079,Hosts!$A:$M,11,0)</f>
        <v>1</v>
      </c>
      <c r="E5079" s="70">
        <f>VLOOKUP($B5079,Hosts!$A:$M,12,0)</f>
        <v>0.65</v>
      </c>
      <c r="F5079" t="str">
        <f>VLOOKUP($B5079,Hosts!$A:$M,13,0)</f>
        <v>No</v>
      </c>
      <c r="G5079" t="str">
        <f>INDEX(Hosts!$A:$M, MATCH(Places!$B5079,Hosts!$A:$A,0), MATCH(Places!G$1,Hosts!$A$1:$M$1,0))</f>
        <v>Within a day</v>
      </c>
      <c r="H5079" s="70">
        <f>INDEX(Hosts!$A:$M, MATCH(Places!$B5079,Hosts!$A:$A,0), MATCH(Places!H$1,Hosts!$A$1:$M$1,0))</f>
        <v>1</v>
      </c>
      <c r="I5079" s="70">
        <f>INDEX(Hosts!$A:$M, MATCH(Places!$B5079,Hosts!$A:$A,0), MATCH(Places!I$1,Hosts!$A$1:$M$1,0))</f>
        <v>0.65</v>
      </c>
      <c r="J5079" t="str">
        <f>INDEX(Hosts!$A:$M, MATCH(Places!$B5079,Hosts!$A:$A,0), MATCH(Places!J$1,Hosts!$A$1:$M$1,0))</f>
        <v>No</v>
      </c>
      <c r="K5079">
        <v>12</v>
      </c>
      <c r="L5079" t="str">
        <f>VLOOKUP($K5079,Neighborhoods!$A:$C,2,0)</f>
        <v>Brooklyn</v>
      </c>
      <c r="M5079" t="str">
        <f>VLOOKUP($K5079,Neighborhoods!$A:$C,3,0)</f>
        <v>Williamsburg</v>
      </c>
      <c r="N5079" t="str">
        <f>INDEX(Neighborhoods!$A:$C, MATCH(Places!$K5079,Neighborhoods!$A:$A,0), MATCH(Places!N$1,Neighborhoods!$A$1:$C$1,0))</f>
        <v>Brooklyn</v>
      </c>
      <c r="O5079" t="str">
        <f>INDEX(Neighborhoods!$A:$C, MATCH(Places!$K5079,Neighborhoods!$A:$A,0), MATCH(Places!O$1,Neighborhoods!$A$1:$C$1,0))</f>
        <v>Williamsburg</v>
      </c>
      <c r="P5079" t="s">
        <v>11822</v>
      </c>
      <c r="Q5079" t="str">
        <f t="shared" si="316"/>
        <v>No</v>
      </c>
      <c r="R5079">
        <v>4</v>
      </c>
      <c r="S5079" t="str">
        <f t="shared" si="317"/>
        <v>Medium</v>
      </c>
      <c r="T5079" s="50">
        <v>182</v>
      </c>
      <c r="U5079" s="70">
        <f t="shared" si="318"/>
        <v>0.03</v>
      </c>
      <c r="V5079" s="52">
        <v>4.8</v>
      </c>
      <c r="W5079" s="52" t="str" cm="1">
        <f t="array" ref="W5079">_xlfn.SWITCH(ROUND(V5079,0),5,"Excellent",4,"Good",3,"Ok","Bad")</f>
        <v>Excellent</v>
      </c>
      <c r="X5079">
        <v>10</v>
      </c>
      <c r="Y5079" t="str">
        <f t="shared" si="319"/>
        <v>No</v>
      </c>
      <c r="Z5079" s="68">
        <v>43671</v>
      </c>
      <c r="AA5079" s="68">
        <v>43878</v>
      </c>
      <c r="AB5079">
        <v>365</v>
      </c>
      <c r="AC5079" t="s">
        <v>15615</v>
      </c>
    </row>
    <row r="5080" spans="1:29" x14ac:dyDescent="0.3">
      <c r="A5080" t="s">
        <v>14891</v>
      </c>
      <c r="B5080">
        <v>2383</v>
      </c>
      <c r="C5080" t="str">
        <f>VLOOKUP($B5080,Hosts!$A:$M,10,0)</f>
        <v>Within a day</v>
      </c>
      <c r="D5080" s="70">
        <f>VLOOKUP($B5080,Hosts!$A:$M,11,0)</f>
        <v>1</v>
      </c>
      <c r="E5080" s="70">
        <f>VLOOKUP($B5080,Hosts!$A:$M,12,0)</f>
        <v>0.93</v>
      </c>
      <c r="F5080" t="str">
        <f>VLOOKUP($B5080,Hosts!$A:$M,13,0)</f>
        <v>Yes</v>
      </c>
      <c r="G5080" t="str">
        <f>INDEX(Hosts!$A:$M, MATCH(Places!$B5080,Hosts!$A:$A,0), MATCH(Places!G$1,Hosts!$A$1:$M$1,0))</f>
        <v>Within a day</v>
      </c>
      <c r="H5080" s="70">
        <f>INDEX(Hosts!$A:$M, MATCH(Places!$B5080,Hosts!$A:$A,0), MATCH(Places!H$1,Hosts!$A$1:$M$1,0))</f>
        <v>1</v>
      </c>
      <c r="I5080" s="70">
        <f>INDEX(Hosts!$A:$M, MATCH(Places!$B5080,Hosts!$A:$A,0), MATCH(Places!I$1,Hosts!$A$1:$M$1,0))</f>
        <v>0.93</v>
      </c>
      <c r="J5080" t="str">
        <f>INDEX(Hosts!$A:$M, MATCH(Places!$B5080,Hosts!$A:$A,0), MATCH(Places!J$1,Hosts!$A$1:$M$1,0))</f>
        <v>Yes</v>
      </c>
      <c r="K5080">
        <v>16</v>
      </c>
      <c r="L5080" t="str">
        <f>VLOOKUP($K5080,Neighborhoods!$A:$C,2,0)</f>
        <v>Manhattan</v>
      </c>
      <c r="M5080" t="str">
        <f>VLOOKUP($K5080,Neighborhoods!$A:$C,3,0)</f>
        <v>Harlem</v>
      </c>
      <c r="N5080" t="str">
        <f>INDEX(Neighborhoods!$A:$C, MATCH(Places!$K5080,Neighborhoods!$A:$A,0), MATCH(Places!N$1,Neighborhoods!$A$1:$C$1,0))</f>
        <v>Manhattan</v>
      </c>
      <c r="O5080" t="str">
        <f>INDEX(Neighborhoods!$A:$C, MATCH(Places!$K5080,Neighborhoods!$A:$A,0), MATCH(Places!O$1,Neighborhoods!$A$1:$C$1,0))</f>
        <v>Harlem</v>
      </c>
      <c r="P5080" t="s">
        <v>1</v>
      </c>
      <c r="Q5080" t="str">
        <f t="shared" si="316"/>
        <v>Yes</v>
      </c>
      <c r="R5080">
        <v>1</v>
      </c>
      <c r="S5080" t="str">
        <f t="shared" si="317"/>
        <v>Small</v>
      </c>
      <c r="T5080" s="50">
        <v>35</v>
      </c>
      <c r="U5080" s="70">
        <f t="shared" si="318"/>
        <v>0.03</v>
      </c>
      <c r="V5080" s="52">
        <v>5</v>
      </c>
      <c r="W5080" s="52" t="str" cm="1">
        <f t="array" ref="W5080">_xlfn.SWITCH(ROUND(V5080,0),5,"Excellent",4,"Good",3,"Ok","Bad")</f>
        <v>Excellent</v>
      </c>
      <c r="X5080">
        <v>7</v>
      </c>
      <c r="Y5080" t="str">
        <f t="shared" si="319"/>
        <v>No</v>
      </c>
      <c r="Z5080" s="68">
        <v>43794</v>
      </c>
      <c r="AA5080" s="68">
        <v>43923</v>
      </c>
      <c r="AB5080">
        <v>81</v>
      </c>
      <c r="AC5080" t="s">
        <v>15615</v>
      </c>
    </row>
    <row r="5081" spans="1:29" x14ac:dyDescent="0.3">
      <c r="A5081" t="s">
        <v>13380</v>
      </c>
      <c r="B5081">
        <v>3948</v>
      </c>
      <c r="C5081" t="str">
        <f>VLOOKUP($B5081,Hosts!$A:$M,10,0)</f>
        <v>Within an hour</v>
      </c>
      <c r="D5081" s="70">
        <f>VLOOKUP($B5081,Hosts!$A:$M,11,0)</f>
        <v>0.9</v>
      </c>
      <c r="E5081" s="70">
        <f>VLOOKUP($B5081,Hosts!$A:$M,12,0)</f>
        <v>0.9</v>
      </c>
      <c r="F5081" t="str">
        <f>VLOOKUP($B5081,Hosts!$A:$M,13,0)</f>
        <v>No</v>
      </c>
      <c r="G5081" t="str">
        <f>INDEX(Hosts!$A:$M, MATCH(Places!$B5081,Hosts!$A:$A,0), MATCH(Places!G$1,Hosts!$A$1:$M$1,0))</f>
        <v>Within an hour</v>
      </c>
      <c r="H5081" s="70">
        <f>INDEX(Hosts!$A:$M, MATCH(Places!$B5081,Hosts!$A:$A,0), MATCH(Places!H$1,Hosts!$A$1:$M$1,0))</f>
        <v>0.9</v>
      </c>
      <c r="I5081" s="70">
        <f>INDEX(Hosts!$A:$M, MATCH(Places!$B5081,Hosts!$A:$A,0), MATCH(Places!I$1,Hosts!$A$1:$M$1,0))</f>
        <v>0.9</v>
      </c>
      <c r="J5081" t="str">
        <f>INDEX(Hosts!$A:$M, MATCH(Places!$B5081,Hosts!$A:$A,0), MATCH(Places!J$1,Hosts!$A$1:$M$1,0))</f>
        <v>No</v>
      </c>
      <c r="K5081">
        <v>24</v>
      </c>
      <c r="L5081" t="str">
        <f>VLOOKUP($K5081,Neighborhoods!$A:$C,2,0)</f>
        <v>Queens</v>
      </c>
      <c r="M5081" t="str">
        <f>VLOOKUP($K5081,Neighborhoods!$A:$C,3,0)</f>
        <v>Long Island City</v>
      </c>
      <c r="N5081" t="str">
        <f>INDEX(Neighborhoods!$A:$C, MATCH(Places!$K5081,Neighborhoods!$A:$A,0), MATCH(Places!N$1,Neighborhoods!$A$1:$C$1,0))</f>
        <v>Queens</v>
      </c>
      <c r="O5081" t="str">
        <f>INDEX(Neighborhoods!$A:$C, MATCH(Places!$K5081,Neighborhoods!$A:$A,0), MATCH(Places!O$1,Neighborhoods!$A$1:$C$1,0))</f>
        <v>Long Island City</v>
      </c>
      <c r="P5081" t="s">
        <v>11822</v>
      </c>
      <c r="Q5081" t="str">
        <f t="shared" si="316"/>
        <v>No</v>
      </c>
      <c r="R5081">
        <v>10</v>
      </c>
      <c r="S5081" t="str">
        <f t="shared" si="317"/>
        <v>Large</v>
      </c>
      <c r="T5081" s="50">
        <v>210</v>
      </c>
      <c r="U5081" s="70">
        <f t="shared" si="318"/>
        <v>0.04</v>
      </c>
      <c r="V5081" s="52">
        <v>4.88</v>
      </c>
      <c r="W5081" s="52" t="str" cm="1">
        <f t="array" ref="W5081">_xlfn.SWITCH(ROUND(V5081,0),5,"Excellent",4,"Good",3,"Ok","Bad")</f>
        <v>Excellent</v>
      </c>
      <c r="X5081">
        <v>33</v>
      </c>
      <c r="Y5081" t="str">
        <f t="shared" si="319"/>
        <v>No</v>
      </c>
      <c r="Z5081" s="68">
        <v>43693</v>
      </c>
      <c r="AA5081" s="68">
        <v>44044</v>
      </c>
      <c r="AB5081">
        <v>251</v>
      </c>
      <c r="AC5081" t="s">
        <v>15615</v>
      </c>
    </row>
    <row r="5082" spans="1:29" x14ac:dyDescent="0.3">
      <c r="A5082" t="s">
        <v>15187</v>
      </c>
      <c r="B5082">
        <v>2850</v>
      </c>
      <c r="C5082" t="str">
        <f>VLOOKUP($B5082,Hosts!$A:$M,10,0)</f>
        <v>Within an hour</v>
      </c>
      <c r="D5082" s="70">
        <f>VLOOKUP($B5082,Hosts!$A:$M,11,0)</f>
        <v>0.8</v>
      </c>
      <c r="E5082" s="70">
        <f>VLOOKUP($B5082,Hosts!$A:$M,12,0)</f>
        <v>0.98</v>
      </c>
      <c r="F5082" t="str">
        <f>VLOOKUP($B5082,Hosts!$A:$M,13,0)</f>
        <v>Yes</v>
      </c>
      <c r="G5082" t="str">
        <f>INDEX(Hosts!$A:$M, MATCH(Places!$B5082,Hosts!$A:$A,0), MATCH(Places!G$1,Hosts!$A$1:$M$1,0))</f>
        <v>Within an hour</v>
      </c>
      <c r="H5082" s="70">
        <f>INDEX(Hosts!$A:$M, MATCH(Places!$B5082,Hosts!$A:$A,0), MATCH(Places!H$1,Hosts!$A$1:$M$1,0))</f>
        <v>0.8</v>
      </c>
      <c r="I5082" s="70">
        <f>INDEX(Hosts!$A:$M, MATCH(Places!$B5082,Hosts!$A:$A,0), MATCH(Places!I$1,Hosts!$A$1:$M$1,0))</f>
        <v>0.98</v>
      </c>
      <c r="J5082" t="str">
        <f>INDEX(Hosts!$A:$M, MATCH(Places!$B5082,Hosts!$A:$A,0), MATCH(Places!J$1,Hosts!$A$1:$M$1,0))</f>
        <v>Yes</v>
      </c>
      <c r="K5082">
        <v>22</v>
      </c>
      <c r="L5082" t="str">
        <f>VLOOKUP($K5082,Neighborhoods!$A:$C,2,0)</f>
        <v>Queens</v>
      </c>
      <c r="M5082" t="str">
        <f>VLOOKUP($K5082,Neighborhoods!$A:$C,3,0)</f>
        <v>Flushing</v>
      </c>
      <c r="N5082" t="str">
        <f>INDEX(Neighborhoods!$A:$C, MATCH(Places!$K5082,Neighborhoods!$A:$A,0), MATCH(Places!N$1,Neighborhoods!$A$1:$C$1,0))</f>
        <v>Queens</v>
      </c>
      <c r="O5082" t="str">
        <f>INDEX(Neighborhoods!$A:$C, MATCH(Places!$K5082,Neighborhoods!$A:$A,0), MATCH(Places!O$1,Neighborhoods!$A$1:$C$1,0))</f>
        <v>Flushing</v>
      </c>
      <c r="P5082" t="s">
        <v>1</v>
      </c>
      <c r="Q5082" t="str">
        <f t="shared" si="316"/>
        <v>Yes</v>
      </c>
      <c r="R5082">
        <v>3</v>
      </c>
      <c r="S5082" t="str">
        <f t="shared" si="317"/>
        <v>Medium</v>
      </c>
      <c r="T5082" s="50">
        <v>50</v>
      </c>
      <c r="U5082" s="70">
        <f t="shared" si="318"/>
        <v>0.03</v>
      </c>
      <c r="V5082" s="52">
        <v>4.7300000000000004</v>
      </c>
      <c r="W5082" s="52" t="str" cm="1">
        <f t="array" ref="W5082">_xlfn.SWITCH(ROUND(V5082,0),5,"Excellent",4,"Good",3,"Ok","Bad")</f>
        <v>Excellent</v>
      </c>
      <c r="X5082">
        <v>11</v>
      </c>
      <c r="Y5082" t="str">
        <f t="shared" si="319"/>
        <v>No</v>
      </c>
      <c r="Z5082" s="68">
        <v>43689</v>
      </c>
      <c r="AA5082" s="68">
        <v>43877</v>
      </c>
      <c r="AB5082">
        <v>90</v>
      </c>
      <c r="AC5082" t="s">
        <v>15615</v>
      </c>
    </row>
    <row r="5083" spans="1:29" x14ac:dyDescent="0.3">
      <c r="A5083" t="s">
        <v>14569</v>
      </c>
      <c r="B5083">
        <v>3869</v>
      </c>
      <c r="C5083" t="str">
        <f>VLOOKUP($B5083,Hosts!$A:$M,10,0)</f>
        <v>Within a few hours</v>
      </c>
      <c r="D5083" s="70">
        <f>VLOOKUP($B5083,Hosts!$A:$M,11,0)</f>
        <v>0.8</v>
      </c>
      <c r="E5083" s="70">
        <f>VLOOKUP($B5083,Hosts!$A:$M,12,0)</f>
        <v>0.94</v>
      </c>
      <c r="F5083" t="str">
        <f>VLOOKUP($B5083,Hosts!$A:$M,13,0)</f>
        <v>No</v>
      </c>
      <c r="G5083" t="str">
        <f>INDEX(Hosts!$A:$M, MATCH(Places!$B5083,Hosts!$A:$A,0), MATCH(Places!G$1,Hosts!$A$1:$M$1,0))</f>
        <v>Within a few hours</v>
      </c>
      <c r="H5083" s="70">
        <f>INDEX(Hosts!$A:$M, MATCH(Places!$B5083,Hosts!$A:$A,0), MATCH(Places!H$1,Hosts!$A$1:$M$1,0))</f>
        <v>0.8</v>
      </c>
      <c r="I5083" s="70">
        <f>INDEX(Hosts!$A:$M, MATCH(Places!$B5083,Hosts!$A:$A,0), MATCH(Places!I$1,Hosts!$A$1:$M$1,0))</f>
        <v>0.94</v>
      </c>
      <c r="J5083" t="str">
        <f>INDEX(Hosts!$A:$M, MATCH(Places!$B5083,Hosts!$A:$A,0), MATCH(Places!J$1,Hosts!$A$1:$M$1,0))</f>
        <v>No</v>
      </c>
      <c r="K5083">
        <v>17</v>
      </c>
      <c r="L5083" t="str">
        <f>VLOOKUP($K5083,Neighborhoods!$A:$C,2,0)</f>
        <v>Manhattan</v>
      </c>
      <c r="M5083" t="str">
        <f>VLOOKUP($K5083,Neighborhoods!$A:$C,3,0)</f>
        <v>Hell's Kitchen</v>
      </c>
      <c r="N5083" t="str">
        <f>INDEX(Neighborhoods!$A:$C, MATCH(Places!$K5083,Neighborhoods!$A:$A,0), MATCH(Places!N$1,Neighborhoods!$A$1:$C$1,0))</f>
        <v>Manhattan</v>
      </c>
      <c r="O5083" t="str">
        <f>INDEX(Neighborhoods!$A:$C, MATCH(Places!$K5083,Neighborhoods!$A:$A,0), MATCH(Places!O$1,Neighborhoods!$A$1:$C$1,0))</f>
        <v>Hell's Kitchen</v>
      </c>
      <c r="P5083" t="s">
        <v>11822</v>
      </c>
      <c r="Q5083" t="str">
        <f t="shared" si="316"/>
        <v>No</v>
      </c>
      <c r="R5083">
        <v>4</v>
      </c>
      <c r="S5083" t="str">
        <f t="shared" si="317"/>
        <v>Medium</v>
      </c>
      <c r="T5083" s="50">
        <v>85</v>
      </c>
      <c r="U5083" s="70">
        <f t="shared" si="318"/>
        <v>0.03</v>
      </c>
      <c r="V5083" s="52">
        <v>4.8099999999999996</v>
      </c>
      <c r="W5083" s="52" t="str" cm="1">
        <f t="array" ref="W5083">_xlfn.SWITCH(ROUND(V5083,0),5,"Excellent",4,"Good",3,"Ok","Bad")</f>
        <v>Excellent</v>
      </c>
      <c r="X5083">
        <v>31</v>
      </c>
      <c r="Y5083" t="str">
        <f t="shared" si="319"/>
        <v>No</v>
      </c>
      <c r="Z5083" s="68">
        <v>43688</v>
      </c>
      <c r="AA5083" s="68">
        <v>44022</v>
      </c>
      <c r="AB5083">
        <v>175</v>
      </c>
      <c r="AC5083" t="s">
        <v>15615</v>
      </c>
    </row>
    <row r="5084" spans="1:29" x14ac:dyDescent="0.3">
      <c r="A5084" t="s">
        <v>14333</v>
      </c>
      <c r="B5084">
        <v>3947</v>
      </c>
      <c r="C5084" t="str">
        <f>VLOOKUP($B5084,Hosts!$A:$M,10,0)</f>
        <v>Within an hour</v>
      </c>
      <c r="D5084" s="70">
        <f>VLOOKUP($B5084,Hosts!$A:$M,11,0)</f>
        <v>1</v>
      </c>
      <c r="E5084" s="70">
        <f>VLOOKUP($B5084,Hosts!$A:$M,12,0)</f>
        <v>1</v>
      </c>
      <c r="F5084" t="str">
        <f>VLOOKUP($B5084,Hosts!$A:$M,13,0)</f>
        <v>Yes</v>
      </c>
      <c r="G5084" t="str">
        <f>INDEX(Hosts!$A:$M, MATCH(Places!$B5084,Hosts!$A:$A,0), MATCH(Places!G$1,Hosts!$A$1:$M$1,0))</f>
        <v>Within an hour</v>
      </c>
      <c r="H5084" s="70">
        <f>INDEX(Hosts!$A:$M, MATCH(Places!$B5084,Hosts!$A:$A,0), MATCH(Places!H$1,Hosts!$A$1:$M$1,0))</f>
        <v>1</v>
      </c>
      <c r="I5084" s="70">
        <f>INDEX(Hosts!$A:$M, MATCH(Places!$B5084,Hosts!$A:$A,0), MATCH(Places!I$1,Hosts!$A$1:$M$1,0))</f>
        <v>1</v>
      </c>
      <c r="J5084" t="str">
        <f>INDEX(Hosts!$A:$M, MATCH(Places!$B5084,Hosts!$A:$A,0), MATCH(Places!J$1,Hosts!$A$1:$M$1,0))</f>
        <v>Yes</v>
      </c>
      <c r="K5084">
        <v>21</v>
      </c>
      <c r="L5084" t="str">
        <f>VLOOKUP($K5084,Neighborhoods!$A:$C,2,0)</f>
        <v>Queens</v>
      </c>
      <c r="M5084" t="str">
        <f>VLOOKUP($K5084,Neighborhoods!$A:$C,3,0)</f>
        <v>Astoria</v>
      </c>
      <c r="N5084" t="str">
        <f>INDEX(Neighborhoods!$A:$C, MATCH(Places!$K5084,Neighborhoods!$A:$A,0), MATCH(Places!N$1,Neighborhoods!$A$1:$C$1,0))</f>
        <v>Queens</v>
      </c>
      <c r="O5084" t="str">
        <f>INDEX(Neighborhoods!$A:$C, MATCH(Places!$K5084,Neighborhoods!$A:$A,0), MATCH(Places!O$1,Neighborhoods!$A$1:$C$1,0))</f>
        <v>Astoria</v>
      </c>
      <c r="P5084" t="s">
        <v>1</v>
      </c>
      <c r="Q5084" t="str">
        <f t="shared" si="316"/>
        <v>Yes</v>
      </c>
      <c r="R5084">
        <v>2</v>
      </c>
      <c r="S5084" t="str">
        <f t="shared" si="317"/>
        <v>Small</v>
      </c>
      <c r="T5084" s="50">
        <v>53</v>
      </c>
      <c r="U5084" s="70">
        <f t="shared" si="318"/>
        <v>0.03</v>
      </c>
      <c r="V5084" s="52">
        <v>5</v>
      </c>
      <c r="W5084" s="52" t="str" cm="1">
        <f t="array" ref="W5084">_xlfn.SWITCH(ROUND(V5084,0),5,"Excellent",4,"Good",3,"Ok","Bad")</f>
        <v>Excellent</v>
      </c>
      <c r="X5084">
        <v>13</v>
      </c>
      <c r="Y5084" t="str">
        <f t="shared" si="319"/>
        <v>No</v>
      </c>
      <c r="Z5084" s="68">
        <v>43751</v>
      </c>
      <c r="AA5084" s="68">
        <v>44055</v>
      </c>
      <c r="AB5084">
        <v>15</v>
      </c>
      <c r="AC5084" t="s">
        <v>15615</v>
      </c>
    </row>
    <row r="5085" spans="1:29" x14ac:dyDescent="0.3">
      <c r="A5085" t="s">
        <v>13719</v>
      </c>
      <c r="B5085">
        <v>1716</v>
      </c>
      <c r="C5085" t="str">
        <f>VLOOKUP($B5085,Hosts!$A:$M,10,0)</f>
        <v>Within a day</v>
      </c>
      <c r="D5085" s="70">
        <f>VLOOKUP($B5085,Hosts!$A:$M,11,0)</f>
        <v>0.5</v>
      </c>
      <c r="E5085" s="70">
        <f>VLOOKUP($B5085,Hosts!$A:$M,12,0)</f>
        <v>0.77</v>
      </c>
      <c r="F5085" t="str">
        <f>VLOOKUP($B5085,Hosts!$A:$M,13,0)</f>
        <v>No</v>
      </c>
      <c r="G5085" t="str">
        <f>INDEX(Hosts!$A:$M, MATCH(Places!$B5085,Hosts!$A:$A,0), MATCH(Places!G$1,Hosts!$A$1:$M$1,0))</f>
        <v>Within a day</v>
      </c>
      <c r="H5085" s="70">
        <f>INDEX(Hosts!$A:$M, MATCH(Places!$B5085,Hosts!$A:$A,0), MATCH(Places!H$1,Hosts!$A$1:$M$1,0))</f>
        <v>0.5</v>
      </c>
      <c r="I5085" s="70">
        <f>INDEX(Hosts!$A:$M, MATCH(Places!$B5085,Hosts!$A:$A,0), MATCH(Places!I$1,Hosts!$A$1:$M$1,0))</f>
        <v>0.77</v>
      </c>
      <c r="J5085" t="str">
        <f>INDEX(Hosts!$A:$M, MATCH(Places!$B5085,Hosts!$A:$A,0), MATCH(Places!J$1,Hosts!$A$1:$M$1,0))</f>
        <v>No</v>
      </c>
      <c r="K5085">
        <v>12</v>
      </c>
      <c r="L5085" t="str">
        <f>VLOOKUP($K5085,Neighborhoods!$A:$C,2,0)</f>
        <v>Brooklyn</v>
      </c>
      <c r="M5085" t="str">
        <f>VLOOKUP($K5085,Neighborhoods!$A:$C,3,0)</f>
        <v>Williamsburg</v>
      </c>
      <c r="N5085" t="str">
        <f>INDEX(Neighborhoods!$A:$C, MATCH(Places!$K5085,Neighborhoods!$A:$A,0), MATCH(Places!N$1,Neighborhoods!$A$1:$C$1,0))</f>
        <v>Brooklyn</v>
      </c>
      <c r="O5085" t="str">
        <f>INDEX(Neighborhoods!$A:$C, MATCH(Places!$K5085,Neighborhoods!$A:$A,0), MATCH(Places!O$1,Neighborhoods!$A$1:$C$1,0))</f>
        <v>Williamsburg</v>
      </c>
      <c r="P5085" t="s">
        <v>11822</v>
      </c>
      <c r="Q5085" t="str">
        <f t="shared" si="316"/>
        <v>No</v>
      </c>
      <c r="R5085">
        <v>3</v>
      </c>
      <c r="S5085" t="str">
        <f t="shared" si="317"/>
        <v>Medium</v>
      </c>
      <c r="T5085" s="50">
        <v>195</v>
      </c>
      <c r="U5085" s="70">
        <f t="shared" si="318"/>
        <v>0.03</v>
      </c>
      <c r="V5085" s="52">
        <v>5</v>
      </c>
      <c r="W5085" s="52" t="str" cm="1">
        <f t="array" ref="W5085">_xlfn.SWITCH(ROUND(V5085,0),5,"Excellent",4,"Good",3,"Ok","Bad")</f>
        <v>Excellent</v>
      </c>
      <c r="X5085">
        <v>4</v>
      </c>
      <c r="Y5085" t="str">
        <f t="shared" si="319"/>
        <v>No</v>
      </c>
      <c r="Z5085" s="68">
        <v>43814</v>
      </c>
      <c r="AA5085" s="68">
        <v>43874</v>
      </c>
      <c r="AB5085">
        <v>364</v>
      </c>
      <c r="AC5085" t="s">
        <v>15615</v>
      </c>
    </row>
    <row r="5086" spans="1:29" x14ac:dyDescent="0.3">
      <c r="A5086" t="s">
        <v>14581</v>
      </c>
      <c r="B5086">
        <v>3934</v>
      </c>
      <c r="C5086" t="str">
        <f>VLOOKUP($B5086,Hosts!$A:$M,10,0)</f>
        <v>Within an hour</v>
      </c>
      <c r="D5086" s="70">
        <f>VLOOKUP($B5086,Hosts!$A:$M,11,0)</f>
        <v>1</v>
      </c>
      <c r="E5086" s="70">
        <f>VLOOKUP($B5086,Hosts!$A:$M,12,0)</f>
        <v>0.99</v>
      </c>
      <c r="F5086" t="str">
        <f>VLOOKUP($B5086,Hosts!$A:$M,13,0)</f>
        <v>Yes</v>
      </c>
      <c r="G5086" t="str">
        <f>INDEX(Hosts!$A:$M, MATCH(Places!$B5086,Hosts!$A:$A,0), MATCH(Places!G$1,Hosts!$A$1:$M$1,0))</f>
        <v>Within an hour</v>
      </c>
      <c r="H5086" s="70">
        <f>INDEX(Hosts!$A:$M, MATCH(Places!$B5086,Hosts!$A:$A,0), MATCH(Places!H$1,Hosts!$A$1:$M$1,0))</f>
        <v>1</v>
      </c>
      <c r="I5086" s="70">
        <f>INDEX(Hosts!$A:$M, MATCH(Places!$B5086,Hosts!$A:$A,0), MATCH(Places!I$1,Hosts!$A$1:$M$1,0))</f>
        <v>0.99</v>
      </c>
      <c r="J5086" t="str">
        <f>INDEX(Hosts!$A:$M, MATCH(Places!$B5086,Hosts!$A:$A,0), MATCH(Places!J$1,Hosts!$A$1:$M$1,0))</f>
        <v>Yes</v>
      </c>
      <c r="K5086">
        <v>7</v>
      </c>
      <c r="L5086" t="str">
        <f>VLOOKUP($K5086,Neighborhoods!$A:$C,2,0)</f>
        <v>Brooklyn</v>
      </c>
      <c r="M5086" t="str">
        <f>VLOOKUP($K5086,Neighborhoods!$A:$C,3,0)</f>
        <v>Bedford-Stuyvesant</v>
      </c>
      <c r="N5086" t="str">
        <f>INDEX(Neighborhoods!$A:$C, MATCH(Places!$K5086,Neighborhoods!$A:$A,0), MATCH(Places!N$1,Neighborhoods!$A$1:$C$1,0))</f>
        <v>Brooklyn</v>
      </c>
      <c r="O5086" t="str">
        <f>INDEX(Neighborhoods!$A:$C, MATCH(Places!$K5086,Neighborhoods!$A:$A,0), MATCH(Places!O$1,Neighborhoods!$A$1:$C$1,0))</f>
        <v>Bedford-Stuyvesant</v>
      </c>
      <c r="P5086" t="s">
        <v>1</v>
      </c>
      <c r="Q5086" t="str">
        <f t="shared" si="316"/>
        <v>Yes</v>
      </c>
      <c r="R5086">
        <v>1</v>
      </c>
      <c r="S5086" t="str">
        <f t="shared" si="317"/>
        <v>Small</v>
      </c>
      <c r="T5086" s="50">
        <v>55</v>
      </c>
      <c r="U5086" s="70">
        <f t="shared" si="318"/>
        <v>0.03</v>
      </c>
      <c r="V5086" s="52">
        <v>4.6399999999999997</v>
      </c>
      <c r="W5086" s="52" t="str" cm="1">
        <f t="array" ref="W5086">_xlfn.SWITCH(ROUND(V5086,0),5,"Excellent",4,"Good",3,"Ok","Bad")</f>
        <v>Excellent</v>
      </c>
      <c r="X5086">
        <v>28</v>
      </c>
      <c r="Y5086" t="str">
        <f t="shared" si="319"/>
        <v>No</v>
      </c>
      <c r="Z5086" s="68">
        <v>43686</v>
      </c>
      <c r="AA5086" s="68">
        <v>44051</v>
      </c>
      <c r="AB5086">
        <v>173</v>
      </c>
      <c r="AC5086" t="s">
        <v>15616</v>
      </c>
    </row>
    <row r="5087" spans="1:29" x14ac:dyDescent="0.3">
      <c r="A5087" t="s">
        <v>14089</v>
      </c>
      <c r="B5087">
        <v>1298</v>
      </c>
      <c r="C5087" t="str">
        <f>VLOOKUP($B5087,Hosts!$A:$M,10,0)</f>
        <v>Within an hour</v>
      </c>
      <c r="D5087" s="70">
        <f>VLOOKUP($B5087,Hosts!$A:$M,11,0)</f>
        <v>1</v>
      </c>
      <c r="E5087" s="70">
        <f>VLOOKUP($B5087,Hosts!$A:$M,12,0)</f>
        <v>0.6</v>
      </c>
      <c r="F5087" t="str">
        <f>VLOOKUP($B5087,Hosts!$A:$M,13,0)</f>
        <v>No</v>
      </c>
      <c r="G5087" t="str">
        <f>INDEX(Hosts!$A:$M, MATCH(Places!$B5087,Hosts!$A:$A,0), MATCH(Places!G$1,Hosts!$A$1:$M$1,0))</f>
        <v>Within an hour</v>
      </c>
      <c r="H5087" s="70">
        <f>INDEX(Hosts!$A:$M, MATCH(Places!$B5087,Hosts!$A:$A,0), MATCH(Places!H$1,Hosts!$A$1:$M$1,0))</f>
        <v>1</v>
      </c>
      <c r="I5087" s="70">
        <f>INDEX(Hosts!$A:$M, MATCH(Places!$B5087,Hosts!$A:$A,0), MATCH(Places!I$1,Hosts!$A$1:$M$1,0))</f>
        <v>0.6</v>
      </c>
      <c r="J5087" t="str">
        <f>INDEX(Hosts!$A:$M, MATCH(Places!$B5087,Hosts!$A:$A,0), MATCH(Places!J$1,Hosts!$A$1:$M$1,0))</f>
        <v>No</v>
      </c>
      <c r="K5087">
        <v>12</v>
      </c>
      <c r="L5087" t="str">
        <f>VLOOKUP($K5087,Neighborhoods!$A:$C,2,0)</f>
        <v>Brooklyn</v>
      </c>
      <c r="M5087" t="str">
        <f>VLOOKUP($K5087,Neighborhoods!$A:$C,3,0)</f>
        <v>Williamsburg</v>
      </c>
      <c r="N5087" t="str">
        <f>INDEX(Neighborhoods!$A:$C, MATCH(Places!$K5087,Neighborhoods!$A:$A,0), MATCH(Places!N$1,Neighborhoods!$A$1:$C$1,0))</f>
        <v>Brooklyn</v>
      </c>
      <c r="O5087" t="str">
        <f>INDEX(Neighborhoods!$A:$C, MATCH(Places!$K5087,Neighborhoods!$A:$A,0), MATCH(Places!O$1,Neighborhoods!$A$1:$C$1,0))</f>
        <v>Williamsburg</v>
      </c>
      <c r="P5087" t="s">
        <v>1</v>
      </c>
      <c r="Q5087" t="str">
        <f t="shared" si="316"/>
        <v>Yes</v>
      </c>
      <c r="R5087">
        <v>1</v>
      </c>
      <c r="S5087" t="str">
        <f t="shared" si="317"/>
        <v>Small</v>
      </c>
      <c r="T5087" s="50">
        <v>65</v>
      </c>
      <c r="U5087" s="70">
        <f t="shared" si="318"/>
        <v>0.03</v>
      </c>
      <c r="V5087" s="52">
        <v>5</v>
      </c>
      <c r="W5087" s="52" t="str" cm="1">
        <f t="array" ref="W5087">_xlfn.SWITCH(ROUND(V5087,0),5,"Excellent",4,"Good",3,"Ok","Bad")</f>
        <v>Excellent</v>
      </c>
      <c r="X5087">
        <v>4</v>
      </c>
      <c r="Y5087" t="str">
        <f t="shared" si="319"/>
        <v>No</v>
      </c>
      <c r="Z5087" s="68">
        <v>43716</v>
      </c>
      <c r="AA5087" s="68">
        <v>43757</v>
      </c>
      <c r="AB5087">
        <v>73</v>
      </c>
      <c r="AC5087" t="s">
        <v>15615</v>
      </c>
    </row>
    <row r="5088" spans="1:29" x14ac:dyDescent="0.3">
      <c r="A5088" t="s">
        <v>13229</v>
      </c>
      <c r="B5088">
        <v>3934</v>
      </c>
      <c r="C5088" t="str">
        <f>VLOOKUP($B5088,Hosts!$A:$M,10,0)</f>
        <v>Within an hour</v>
      </c>
      <c r="D5088" s="70">
        <f>VLOOKUP($B5088,Hosts!$A:$M,11,0)</f>
        <v>1</v>
      </c>
      <c r="E5088" s="70">
        <f>VLOOKUP($B5088,Hosts!$A:$M,12,0)</f>
        <v>0.99</v>
      </c>
      <c r="F5088" t="str">
        <f>VLOOKUP($B5088,Hosts!$A:$M,13,0)</f>
        <v>Yes</v>
      </c>
      <c r="G5088" t="str">
        <f>INDEX(Hosts!$A:$M, MATCH(Places!$B5088,Hosts!$A:$A,0), MATCH(Places!G$1,Hosts!$A$1:$M$1,0))</f>
        <v>Within an hour</v>
      </c>
      <c r="H5088" s="70">
        <f>INDEX(Hosts!$A:$M, MATCH(Places!$B5088,Hosts!$A:$A,0), MATCH(Places!H$1,Hosts!$A$1:$M$1,0))</f>
        <v>1</v>
      </c>
      <c r="I5088" s="70">
        <f>INDEX(Hosts!$A:$M, MATCH(Places!$B5088,Hosts!$A:$A,0), MATCH(Places!I$1,Hosts!$A$1:$M$1,0))</f>
        <v>0.99</v>
      </c>
      <c r="J5088" t="str">
        <f>INDEX(Hosts!$A:$M, MATCH(Places!$B5088,Hosts!$A:$A,0), MATCH(Places!J$1,Hosts!$A$1:$M$1,0))</f>
        <v>Yes</v>
      </c>
      <c r="K5088">
        <v>7</v>
      </c>
      <c r="L5088" t="str">
        <f>VLOOKUP($K5088,Neighborhoods!$A:$C,2,0)</f>
        <v>Brooklyn</v>
      </c>
      <c r="M5088" t="str">
        <f>VLOOKUP($K5088,Neighborhoods!$A:$C,3,0)</f>
        <v>Bedford-Stuyvesant</v>
      </c>
      <c r="N5088" t="str">
        <f>INDEX(Neighborhoods!$A:$C, MATCH(Places!$K5088,Neighborhoods!$A:$A,0), MATCH(Places!N$1,Neighborhoods!$A$1:$C$1,0))</f>
        <v>Brooklyn</v>
      </c>
      <c r="O5088" t="str">
        <f>INDEX(Neighborhoods!$A:$C, MATCH(Places!$K5088,Neighborhoods!$A:$A,0), MATCH(Places!O$1,Neighborhoods!$A$1:$C$1,0))</f>
        <v>Bedford-Stuyvesant</v>
      </c>
      <c r="P5088" t="s">
        <v>1</v>
      </c>
      <c r="Q5088" t="str">
        <f t="shared" si="316"/>
        <v>Yes</v>
      </c>
      <c r="R5088">
        <v>1</v>
      </c>
      <c r="S5088" t="str">
        <f t="shared" si="317"/>
        <v>Small</v>
      </c>
      <c r="T5088" s="50">
        <v>55</v>
      </c>
      <c r="U5088" s="70">
        <f t="shared" si="318"/>
        <v>0.03</v>
      </c>
      <c r="V5088" s="52">
        <v>5</v>
      </c>
      <c r="W5088" s="52" t="str" cm="1">
        <f t="array" ref="W5088">_xlfn.SWITCH(ROUND(V5088,0),5,"Excellent",4,"Good",3,"Ok","Bad")</f>
        <v>Excellent</v>
      </c>
      <c r="X5088">
        <v>39</v>
      </c>
      <c r="Y5088" t="str">
        <f t="shared" si="319"/>
        <v>No</v>
      </c>
      <c r="Z5088" s="68">
        <v>43667</v>
      </c>
      <c r="AA5088" s="68">
        <v>44041</v>
      </c>
      <c r="AB5088">
        <v>175</v>
      </c>
      <c r="AC5088" t="s">
        <v>15616</v>
      </c>
    </row>
    <row r="5089" spans="1:29" x14ac:dyDescent="0.3">
      <c r="A5089" t="s">
        <v>13332</v>
      </c>
      <c r="B5089">
        <v>2287</v>
      </c>
      <c r="C5089" t="str">
        <f>VLOOKUP($B5089,Hosts!$A:$M,10,0)</f>
        <v>Within a day</v>
      </c>
      <c r="D5089" s="70">
        <f>VLOOKUP($B5089,Hosts!$A:$M,11,0)</f>
        <v>1</v>
      </c>
      <c r="E5089" s="70">
        <f>VLOOKUP($B5089,Hosts!$A:$M,12,0)</f>
        <v>0.79</v>
      </c>
      <c r="F5089" t="str">
        <f>VLOOKUP($B5089,Hosts!$A:$M,13,0)</f>
        <v>No</v>
      </c>
      <c r="G5089" t="str">
        <f>INDEX(Hosts!$A:$M, MATCH(Places!$B5089,Hosts!$A:$A,0), MATCH(Places!G$1,Hosts!$A$1:$M$1,0))</f>
        <v>Within a day</v>
      </c>
      <c r="H5089" s="70">
        <f>INDEX(Hosts!$A:$M, MATCH(Places!$B5089,Hosts!$A:$A,0), MATCH(Places!H$1,Hosts!$A$1:$M$1,0))</f>
        <v>1</v>
      </c>
      <c r="I5089" s="70">
        <f>INDEX(Hosts!$A:$M, MATCH(Places!$B5089,Hosts!$A:$A,0), MATCH(Places!I$1,Hosts!$A$1:$M$1,0))</f>
        <v>0.79</v>
      </c>
      <c r="J5089" t="str">
        <f>INDEX(Hosts!$A:$M, MATCH(Places!$B5089,Hosts!$A:$A,0), MATCH(Places!J$1,Hosts!$A$1:$M$1,0))</f>
        <v>No</v>
      </c>
      <c r="K5089">
        <v>17</v>
      </c>
      <c r="L5089" t="str">
        <f>VLOOKUP($K5089,Neighborhoods!$A:$C,2,0)</f>
        <v>Manhattan</v>
      </c>
      <c r="M5089" t="str">
        <f>VLOOKUP($K5089,Neighborhoods!$A:$C,3,0)</f>
        <v>Hell's Kitchen</v>
      </c>
      <c r="N5089" t="str">
        <f>INDEX(Neighborhoods!$A:$C, MATCH(Places!$K5089,Neighborhoods!$A:$A,0), MATCH(Places!N$1,Neighborhoods!$A$1:$C$1,0))</f>
        <v>Manhattan</v>
      </c>
      <c r="O5089" t="str">
        <f>INDEX(Neighborhoods!$A:$C, MATCH(Places!$K5089,Neighborhoods!$A:$A,0), MATCH(Places!O$1,Neighborhoods!$A$1:$C$1,0))</f>
        <v>Hell's Kitchen</v>
      </c>
      <c r="P5089" t="s">
        <v>11822</v>
      </c>
      <c r="Q5089" t="str">
        <f t="shared" si="316"/>
        <v>No</v>
      </c>
      <c r="R5089">
        <v>4</v>
      </c>
      <c r="S5089" t="str">
        <f t="shared" si="317"/>
        <v>Medium</v>
      </c>
      <c r="T5089" s="50">
        <v>425</v>
      </c>
      <c r="U5089" s="70">
        <f t="shared" si="318"/>
        <v>0.04</v>
      </c>
      <c r="V5089" s="52">
        <v>4.82</v>
      </c>
      <c r="W5089" s="52" t="str" cm="1">
        <f t="array" ref="W5089">_xlfn.SWITCH(ROUND(V5089,0),5,"Excellent",4,"Good",3,"Ok","Bad")</f>
        <v>Excellent</v>
      </c>
      <c r="X5089">
        <v>17</v>
      </c>
      <c r="Y5089" t="str">
        <f t="shared" si="319"/>
        <v>No</v>
      </c>
      <c r="Z5089" s="68">
        <v>43677</v>
      </c>
      <c r="AA5089" s="68">
        <v>43849</v>
      </c>
      <c r="AB5089">
        <v>0</v>
      </c>
      <c r="AC5089" t="s">
        <v>15615</v>
      </c>
    </row>
    <row r="5090" spans="1:29" x14ac:dyDescent="0.3">
      <c r="A5090" t="s">
        <v>15197</v>
      </c>
      <c r="B5090">
        <v>928</v>
      </c>
      <c r="C5090" t="str">
        <f>VLOOKUP($B5090,Hosts!$A:$M,10,0)</f>
        <v>Within a few hours</v>
      </c>
      <c r="D5090" s="70">
        <f>VLOOKUP($B5090,Hosts!$A:$M,11,0)</f>
        <v>1</v>
      </c>
      <c r="E5090" s="70">
        <f>VLOOKUP($B5090,Hosts!$A:$M,12,0)</f>
        <v>0.86</v>
      </c>
      <c r="F5090" t="str">
        <f>VLOOKUP($B5090,Hosts!$A:$M,13,0)</f>
        <v>Yes</v>
      </c>
      <c r="G5090" t="str">
        <f>INDEX(Hosts!$A:$M, MATCH(Places!$B5090,Hosts!$A:$A,0), MATCH(Places!G$1,Hosts!$A$1:$M$1,0))</f>
        <v>Within a few hours</v>
      </c>
      <c r="H5090" s="70">
        <f>INDEX(Hosts!$A:$M, MATCH(Places!$B5090,Hosts!$A:$A,0), MATCH(Places!H$1,Hosts!$A$1:$M$1,0))</f>
        <v>1</v>
      </c>
      <c r="I5090" s="70">
        <f>INDEX(Hosts!$A:$M, MATCH(Places!$B5090,Hosts!$A:$A,0), MATCH(Places!I$1,Hosts!$A$1:$M$1,0))</f>
        <v>0.86</v>
      </c>
      <c r="J5090" t="str">
        <f>INDEX(Hosts!$A:$M, MATCH(Places!$B5090,Hosts!$A:$A,0), MATCH(Places!J$1,Hosts!$A$1:$M$1,0))</f>
        <v>Yes</v>
      </c>
      <c r="K5090">
        <v>7</v>
      </c>
      <c r="L5090" t="str">
        <f>VLOOKUP($K5090,Neighborhoods!$A:$C,2,0)</f>
        <v>Brooklyn</v>
      </c>
      <c r="M5090" t="str">
        <f>VLOOKUP($K5090,Neighborhoods!$A:$C,3,0)</f>
        <v>Bedford-Stuyvesant</v>
      </c>
      <c r="N5090" t="str">
        <f>INDEX(Neighborhoods!$A:$C, MATCH(Places!$K5090,Neighborhoods!$A:$A,0), MATCH(Places!N$1,Neighborhoods!$A$1:$C$1,0))</f>
        <v>Brooklyn</v>
      </c>
      <c r="O5090" t="str">
        <f>INDEX(Neighborhoods!$A:$C, MATCH(Places!$K5090,Neighborhoods!$A:$A,0), MATCH(Places!O$1,Neighborhoods!$A$1:$C$1,0))</f>
        <v>Bedford-Stuyvesant</v>
      </c>
      <c r="P5090" t="s">
        <v>11822</v>
      </c>
      <c r="Q5090" t="str">
        <f t="shared" si="316"/>
        <v>No</v>
      </c>
      <c r="R5090">
        <v>6</v>
      </c>
      <c r="S5090" t="str">
        <f t="shared" si="317"/>
        <v>Large</v>
      </c>
      <c r="T5090" s="50">
        <v>154</v>
      </c>
      <c r="U5090" s="70">
        <f t="shared" si="318"/>
        <v>0.03</v>
      </c>
      <c r="V5090" s="52">
        <v>4.99</v>
      </c>
      <c r="W5090" s="52" t="str" cm="1">
        <f t="array" ref="W5090">_xlfn.SWITCH(ROUND(V5090,0),5,"Excellent",4,"Good",3,"Ok","Bad")</f>
        <v>Excellent</v>
      </c>
      <c r="X5090">
        <v>80</v>
      </c>
      <c r="Y5090" t="str">
        <f t="shared" si="319"/>
        <v>No</v>
      </c>
      <c r="Z5090" s="68">
        <v>43672</v>
      </c>
      <c r="AA5090" s="68">
        <v>44056</v>
      </c>
      <c r="AB5090">
        <v>116</v>
      </c>
      <c r="AC5090" t="s">
        <v>15615</v>
      </c>
    </row>
    <row r="5091" spans="1:29" x14ac:dyDescent="0.3">
      <c r="A5091" t="s">
        <v>15463</v>
      </c>
      <c r="B5091">
        <v>3652</v>
      </c>
      <c r="C5091" t="str">
        <f>VLOOKUP($B5091,Hosts!$A:$M,10,0)</f>
        <v>Within an hour</v>
      </c>
      <c r="D5091" s="70">
        <f>VLOOKUP($B5091,Hosts!$A:$M,11,0)</f>
        <v>1</v>
      </c>
      <c r="E5091" s="70">
        <f>VLOOKUP($B5091,Hosts!$A:$M,12,0)</f>
        <v>0.96</v>
      </c>
      <c r="F5091" t="str">
        <f>VLOOKUP($B5091,Hosts!$A:$M,13,0)</f>
        <v>No</v>
      </c>
      <c r="G5091" t="str">
        <f>INDEX(Hosts!$A:$M, MATCH(Places!$B5091,Hosts!$A:$A,0), MATCH(Places!G$1,Hosts!$A$1:$M$1,0))</f>
        <v>Within an hour</v>
      </c>
      <c r="H5091" s="70">
        <f>INDEX(Hosts!$A:$M, MATCH(Places!$B5091,Hosts!$A:$A,0), MATCH(Places!H$1,Hosts!$A$1:$M$1,0))</f>
        <v>1</v>
      </c>
      <c r="I5091" s="70">
        <f>INDEX(Hosts!$A:$M, MATCH(Places!$B5091,Hosts!$A:$A,0), MATCH(Places!I$1,Hosts!$A$1:$M$1,0))</f>
        <v>0.96</v>
      </c>
      <c r="J5091" t="str">
        <f>INDEX(Hosts!$A:$M, MATCH(Places!$B5091,Hosts!$A:$A,0), MATCH(Places!J$1,Hosts!$A$1:$M$1,0))</f>
        <v>No</v>
      </c>
      <c r="K5091">
        <v>22</v>
      </c>
      <c r="L5091" t="str">
        <f>VLOOKUP($K5091,Neighborhoods!$A:$C,2,0)</f>
        <v>Queens</v>
      </c>
      <c r="M5091" t="str">
        <f>VLOOKUP($K5091,Neighborhoods!$A:$C,3,0)</f>
        <v>Flushing</v>
      </c>
      <c r="N5091" t="str">
        <f>INDEX(Neighborhoods!$A:$C, MATCH(Places!$K5091,Neighborhoods!$A:$A,0), MATCH(Places!N$1,Neighborhoods!$A$1:$C$1,0))</f>
        <v>Queens</v>
      </c>
      <c r="O5091" t="str">
        <f>INDEX(Neighborhoods!$A:$C, MATCH(Places!$K5091,Neighborhoods!$A:$A,0), MATCH(Places!O$1,Neighborhoods!$A$1:$C$1,0))</f>
        <v>Flushing</v>
      </c>
      <c r="P5091" t="s">
        <v>1</v>
      </c>
      <c r="Q5091" t="str">
        <f t="shared" si="316"/>
        <v>Yes</v>
      </c>
      <c r="R5091">
        <v>3</v>
      </c>
      <c r="S5091" t="str">
        <f t="shared" si="317"/>
        <v>Medium</v>
      </c>
      <c r="T5091" s="50">
        <v>96</v>
      </c>
      <c r="U5091" s="70">
        <f t="shared" si="318"/>
        <v>0.03</v>
      </c>
      <c r="V5091" s="52">
        <v>4.67</v>
      </c>
      <c r="W5091" s="52" t="str" cm="1">
        <f t="array" ref="W5091">_xlfn.SWITCH(ROUND(V5091,0),5,"Excellent",4,"Good",3,"Ok","Bad")</f>
        <v>Excellent</v>
      </c>
      <c r="X5091">
        <v>15</v>
      </c>
      <c r="Y5091" t="str">
        <f t="shared" si="319"/>
        <v>No</v>
      </c>
      <c r="Z5091" s="68">
        <v>43699</v>
      </c>
      <c r="AA5091" s="68">
        <v>43831</v>
      </c>
      <c r="AB5091">
        <v>165</v>
      </c>
      <c r="AC5091" t="s">
        <v>15616</v>
      </c>
    </row>
    <row r="5092" spans="1:29" x14ac:dyDescent="0.3">
      <c r="A5092" t="s">
        <v>14735</v>
      </c>
      <c r="B5092">
        <v>1925</v>
      </c>
      <c r="C5092" t="str">
        <f>VLOOKUP($B5092,Hosts!$A:$M,10,0)</f>
        <v>Within an hour</v>
      </c>
      <c r="D5092" s="70">
        <f>VLOOKUP($B5092,Hosts!$A:$M,11,0)</f>
        <v>1</v>
      </c>
      <c r="E5092" s="70">
        <f>VLOOKUP($B5092,Hosts!$A:$M,12,0)</f>
        <v>1</v>
      </c>
      <c r="F5092" t="str">
        <f>VLOOKUP($B5092,Hosts!$A:$M,13,0)</f>
        <v>Yes</v>
      </c>
      <c r="G5092" t="str">
        <f>INDEX(Hosts!$A:$M, MATCH(Places!$B5092,Hosts!$A:$A,0), MATCH(Places!G$1,Hosts!$A$1:$M$1,0))</f>
        <v>Within an hour</v>
      </c>
      <c r="H5092" s="70">
        <f>INDEX(Hosts!$A:$M, MATCH(Places!$B5092,Hosts!$A:$A,0), MATCH(Places!H$1,Hosts!$A$1:$M$1,0))</f>
        <v>1</v>
      </c>
      <c r="I5092" s="70">
        <f>INDEX(Hosts!$A:$M, MATCH(Places!$B5092,Hosts!$A:$A,0), MATCH(Places!I$1,Hosts!$A$1:$M$1,0))</f>
        <v>1</v>
      </c>
      <c r="J5092" t="str">
        <f>INDEX(Hosts!$A:$M, MATCH(Places!$B5092,Hosts!$A:$A,0), MATCH(Places!J$1,Hosts!$A$1:$M$1,0))</f>
        <v>Yes</v>
      </c>
      <c r="K5092">
        <v>8</v>
      </c>
      <c r="L5092" t="str">
        <f>VLOOKUP($K5092,Neighborhoods!$A:$C,2,0)</f>
        <v>Brooklyn</v>
      </c>
      <c r="M5092" t="str">
        <f>VLOOKUP($K5092,Neighborhoods!$A:$C,3,0)</f>
        <v>Bushwick</v>
      </c>
      <c r="N5092" t="str">
        <f>INDEX(Neighborhoods!$A:$C, MATCH(Places!$K5092,Neighborhoods!$A:$A,0), MATCH(Places!N$1,Neighborhoods!$A$1:$C$1,0))</f>
        <v>Brooklyn</v>
      </c>
      <c r="O5092" t="str">
        <f>INDEX(Neighborhoods!$A:$C, MATCH(Places!$K5092,Neighborhoods!$A:$A,0), MATCH(Places!O$1,Neighborhoods!$A$1:$C$1,0))</f>
        <v>Bushwick</v>
      </c>
      <c r="P5092" t="s">
        <v>1</v>
      </c>
      <c r="Q5092" t="str">
        <f t="shared" si="316"/>
        <v>Yes</v>
      </c>
      <c r="R5092">
        <v>2</v>
      </c>
      <c r="S5092" t="str">
        <f t="shared" si="317"/>
        <v>Small</v>
      </c>
      <c r="T5092" s="50">
        <v>57</v>
      </c>
      <c r="U5092" s="70">
        <f t="shared" si="318"/>
        <v>0.03</v>
      </c>
      <c r="V5092" s="52">
        <v>5</v>
      </c>
      <c r="W5092" s="52" t="str" cm="1">
        <f t="array" ref="W5092">_xlfn.SWITCH(ROUND(V5092,0),5,"Excellent",4,"Good",3,"Ok","Bad")</f>
        <v>Excellent</v>
      </c>
      <c r="X5092">
        <v>21</v>
      </c>
      <c r="Y5092" t="str">
        <f t="shared" si="319"/>
        <v>No</v>
      </c>
      <c r="Z5092" s="68">
        <v>43698</v>
      </c>
      <c r="AA5092" s="68">
        <v>43982</v>
      </c>
      <c r="AB5092">
        <v>74</v>
      </c>
      <c r="AC5092" t="s">
        <v>15616</v>
      </c>
    </row>
    <row r="5093" spans="1:29" x14ac:dyDescent="0.3">
      <c r="A5093" t="s">
        <v>14173</v>
      </c>
      <c r="B5093">
        <v>2761</v>
      </c>
      <c r="C5093" t="str">
        <f>VLOOKUP($B5093,Hosts!$A:$M,10,0)</f>
        <v>Within an hour</v>
      </c>
      <c r="D5093" s="70">
        <f>VLOOKUP($B5093,Hosts!$A:$M,11,0)</f>
        <v>0.97</v>
      </c>
      <c r="E5093" s="70">
        <f>VLOOKUP($B5093,Hosts!$A:$M,12,0)</f>
        <v>0.64</v>
      </c>
      <c r="F5093" t="str">
        <f>VLOOKUP($B5093,Hosts!$A:$M,13,0)</f>
        <v>No</v>
      </c>
      <c r="G5093" t="str">
        <f>INDEX(Hosts!$A:$M, MATCH(Places!$B5093,Hosts!$A:$A,0), MATCH(Places!G$1,Hosts!$A$1:$M$1,0))</f>
        <v>Within an hour</v>
      </c>
      <c r="H5093" s="70">
        <f>INDEX(Hosts!$A:$M, MATCH(Places!$B5093,Hosts!$A:$A,0), MATCH(Places!H$1,Hosts!$A$1:$M$1,0))</f>
        <v>0.97</v>
      </c>
      <c r="I5093" s="70">
        <f>INDEX(Hosts!$A:$M, MATCH(Places!$B5093,Hosts!$A:$A,0), MATCH(Places!I$1,Hosts!$A$1:$M$1,0))</f>
        <v>0.64</v>
      </c>
      <c r="J5093" t="str">
        <f>INDEX(Hosts!$A:$M, MATCH(Places!$B5093,Hosts!$A:$A,0), MATCH(Places!J$1,Hosts!$A$1:$M$1,0))</f>
        <v>No</v>
      </c>
      <c r="K5093">
        <v>10</v>
      </c>
      <c r="L5093" t="str">
        <f>VLOOKUP($K5093,Neighborhoods!$A:$C,2,0)</f>
        <v>Brooklyn</v>
      </c>
      <c r="M5093" t="str">
        <f>VLOOKUP($K5093,Neighborhoods!$A:$C,3,0)</f>
        <v>East Flatbush</v>
      </c>
      <c r="N5093" t="str">
        <f>INDEX(Neighborhoods!$A:$C, MATCH(Places!$K5093,Neighborhoods!$A:$A,0), MATCH(Places!N$1,Neighborhoods!$A$1:$C$1,0))</f>
        <v>Brooklyn</v>
      </c>
      <c r="O5093" t="str">
        <f>INDEX(Neighborhoods!$A:$C, MATCH(Places!$K5093,Neighborhoods!$A:$A,0), MATCH(Places!O$1,Neighborhoods!$A$1:$C$1,0))</f>
        <v>East Flatbush</v>
      </c>
      <c r="P5093" t="s">
        <v>11822</v>
      </c>
      <c r="Q5093" t="str">
        <f t="shared" si="316"/>
        <v>No</v>
      </c>
      <c r="R5093">
        <v>10</v>
      </c>
      <c r="S5093" t="str">
        <f t="shared" si="317"/>
        <v>Large</v>
      </c>
      <c r="T5093" s="50">
        <v>150</v>
      </c>
      <c r="U5093" s="70">
        <f t="shared" si="318"/>
        <v>0.03</v>
      </c>
      <c r="V5093" s="52">
        <v>4.47</v>
      </c>
      <c r="W5093" s="52" t="str" cm="1">
        <f t="array" ref="W5093">_xlfn.SWITCH(ROUND(V5093,0),5,"Excellent",4,"Good",3,"Ok","Bad")</f>
        <v>Good</v>
      </c>
      <c r="X5093">
        <v>15</v>
      </c>
      <c r="Y5093" t="str">
        <f t="shared" si="319"/>
        <v>No</v>
      </c>
      <c r="Z5093" s="68">
        <v>43764</v>
      </c>
      <c r="AA5093" s="68">
        <v>44052</v>
      </c>
      <c r="AB5093">
        <v>266</v>
      </c>
      <c r="AC5093" t="s">
        <v>15615</v>
      </c>
    </row>
    <row r="5094" spans="1:29" x14ac:dyDescent="0.3">
      <c r="A5094" t="s">
        <v>13121</v>
      </c>
      <c r="B5094">
        <v>3067</v>
      </c>
      <c r="C5094" t="str">
        <f>VLOOKUP($B5094,Hosts!$A:$M,10,0)</f>
        <v>Within a day</v>
      </c>
      <c r="D5094" s="70">
        <f>VLOOKUP($B5094,Hosts!$A:$M,11,0)</f>
        <v>0.67</v>
      </c>
      <c r="E5094" s="70">
        <f>VLOOKUP($B5094,Hosts!$A:$M,12,0)</f>
        <v>0.9</v>
      </c>
      <c r="F5094" t="str">
        <f>VLOOKUP($B5094,Hosts!$A:$M,13,0)</f>
        <v>Yes</v>
      </c>
      <c r="G5094" t="str">
        <f>INDEX(Hosts!$A:$M, MATCH(Places!$B5094,Hosts!$A:$A,0), MATCH(Places!G$1,Hosts!$A$1:$M$1,0))</f>
        <v>Within a day</v>
      </c>
      <c r="H5094" s="70">
        <f>INDEX(Hosts!$A:$M, MATCH(Places!$B5094,Hosts!$A:$A,0), MATCH(Places!H$1,Hosts!$A$1:$M$1,0))</f>
        <v>0.67</v>
      </c>
      <c r="I5094" s="70">
        <f>INDEX(Hosts!$A:$M, MATCH(Places!$B5094,Hosts!$A:$A,0), MATCH(Places!I$1,Hosts!$A$1:$M$1,0))</f>
        <v>0.9</v>
      </c>
      <c r="J5094" t="str">
        <f>INDEX(Hosts!$A:$M, MATCH(Places!$B5094,Hosts!$A:$A,0), MATCH(Places!J$1,Hosts!$A$1:$M$1,0))</f>
        <v>Yes</v>
      </c>
      <c r="K5094">
        <v>8</v>
      </c>
      <c r="L5094" t="str">
        <f>VLOOKUP($K5094,Neighborhoods!$A:$C,2,0)</f>
        <v>Brooklyn</v>
      </c>
      <c r="M5094" t="str">
        <f>VLOOKUP($K5094,Neighborhoods!$A:$C,3,0)</f>
        <v>Bushwick</v>
      </c>
      <c r="N5094" t="str">
        <f>INDEX(Neighborhoods!$A:$C, MATCH(Places!$K5094,Neighborhoods!$A:$A,0), MATCH(Places!N$1,Neighborhoods!$A$1:$C$1,0))</f>
        <v>Brooklyn</v>
      </c>
      <c r="O5094" t="str">
        <f>INDEX(Neighborhoods!$A:$C, MATCH(Places!$K5094,Neighborhoods!$A:$A,0), MATCH(Places!O$1,Neighborhoods!$A$1:$C$1,0))</f>
        <v>Bushwick</v>
      </c>
      <c r="P5094" t="s">
        <v>1</v>
      </c>
      <c r="Q5094" t="str">
        <f t="shared" si="316"/>
        <v>Yes</v>
      </c>
      <c r="R5094">
        <v>2</v>
      </c>
      <c r="S5094" t="str">
        <f t="shared" si="317"/>
        <v>Small</v>
      </c>
      <c r="T5094" s="50">
        <v>65</v>
      </c>
      <c r="U5094" s="70">
        <f t="shared" si="318"/>
        <v>0.03</v>
      </c>
      <c r="V5094" s="52">
        <v>5</v>
      </c>
      <c r="W5094" s="52" t="str" cm="1">
        <f t="array" ref="W5094">_xlfn.SWITCH(ROUND(V5094,0),5,"Excellent",4,"Good",3,"Ok","Bad")</f>
        <v>Excellent</v>
      </c>
      <c r="X5094">
        <v>32</v>
      </c>
      <c r="Y5094" t="str">
        <f t="shared" si="319"/>
        <v>No</v>
      </c>
      <c r="Z5094" s="68">
        <v>43674</v>
      </c>
      <c r="AA5094" s="68">
        <v>43878</v>
      </c>
      <c r="AB5094">
        <v>70</v>
      </c>
      <c r="AC5094" t="s">
        <v>15615</v>
      </c>
    </row>
    <row r="5095" spans="1:29" x14ac:dyDescent="0.3">
      <c r="A5095" t="s">
        <v>15441</v>
      </c>
      <c r="B5095">
        <v>2865</v>
      </c>
      <c r="C5095" t="str">
        <f>VLOOKUP($B5095,Hosts!$A:$M,10,0)</f>
        <v>Within a few hours</v>
      </c>
      <c r="D5095" s="70">
        <f>VLOOKUP($B5095,Hosts!$A:$M,11,0)</f>
        <v>1</v>
      </c>
      <c r="E5095" s="70">
        <f>VLOOKUP($B5095,Hosts!$A:$M,12,0)</f>
        <v>1</v>
      </c>
      <c r="F5095" t="str">
        <f>VLOOKUP($B5095,Hosts!$A:$M,13,0)</f>
        <v>Yes</v>
      </c>
      <c r="G5095" t="str">
        <f>INDEX(Hosts!$A:$M, MATCH(Places!$B5095,Hosts!$A:$A,0), MATCH(Places!G$1,Hosts!$A$1:$M$1,0))</f>
        <v>Within a few hours</v>
      </c>
      <c r="H5095" s="70">
        <f>INDEX(Hosts!$A:$M, MATCH(Places!$B5095,Hosts!$A:$A,0), MATCH(Places!H$1,Hosts!$A$1:$M$1,0))</f>
        <v>1</v>
      </c>
      <c r="I5095" s="70">
        <f>INDEX(Hosts!$A:$M, MATCH(Places!$B5095,Hosts!$A:$A,0), MATCH(Places!I$1,Hosts!$A$1:$M$1,0))</f>
        <v>1</v>
      </c>
      <c r="J5095" t="str">
        <f>INDEX(Hosts!$A:$M, MATCH(Places!$B5095,Hosts!$A:$A,0), MATCH(Places!J$1,Hosts!$A$1:$M$1,0))</f>
        <v>Yes</v>
      </c>
      <c r="K5095">
        <v>21</v>
      </c>
      <c r="L5095" t="str">
        <f>VLOOKUP($K5095,Neighborhoods!$A:$C,2,0)</f>
        <v>Queens</v>
      </c>
      <c r="M5095" t="str">
        <f>VLOOKUP($K5095,Neighborhoods!$A:$C,3,0)</f>
        <v>Astoria</v>
      </c>
      <c r="N5095" t="str">
        <f>INDEX(Neighborhoods!$A:$C, MATCH(Places!$K5095,Neighborhoods!$A:$A,0), MATCH(Places!N$1,Neighborhoods!$A$1:$C$1,0))</f>
        <v>Queens</v>
      </c>
      <c r="O5095" t="str">
        <f>INDEX(Neighborhoods!$A:$C, MATCH(Places!$K5095,Neighborhoods!$A:$A,0), MATCH(Places!O$1,Neighborhoods!$A$1:$C$1,0))</f>
        <v>Astoria</v>
      </c>
      <c r="P5095" t="s">
        <v>11822</v>
      </c>
      <c r="Q5095" t="str">
        <f t="shared" si="316"/>
        <v>No</v>
      </c>
      <c r="R5095">
        <v>9</v>
      </c>
      <c r="S5095" t="str">
        <f t="shared" si="317"/>
        <v>Large</v>
      </c>
      <c r="T5095" s="50">
        <v>232</v>
      </c>
      <c r="U5095" s="70">
        <f t="shared" si="318"/>
        <v>0.04</v>
      </c>
      <c r="V5095" s="52">
        <v>5</v>
      </c>
      <c r="W5095" s="52" t="str" cm="1">
        <f t="array" ref="W5095">_xlfn.SWITCH(ROUND(V5095,0),5,"Excellent",4,"Good",3,"Ok","Bad")</f>
        <v>Excellent</v>
      </c>
      <c r="X5095">
        <v>36</v>
      </c>
      <c r="Y5095" t="str">
        <f t="shared" si="319"/>
        <v>No</v>
      </c>
      <c r="Z5095" s="68">
        <v>43682</v>
      </c>
      <c r="AA5095" s="68">
        <v>44045</v>
      </c>
      <c r="AB5095">
        <v>340</v>
      </c>
      <c r="AC5095" t="s">
        <v>15616</v>
      </c>
    </row>
    <row r="5096" spans="1:29" x14ac:dyDescent="0.3">
      <c r="A5096" t="s">
        <v>13223</v>
      </c>
      <c r="B5096">
        <v>3561</v>
      </c>
      <c r="C5096" t="str">
        <f>VLOOKUP($B5096,Hosts!$A:$M,10,0)</f>
        <v>Within a few hours</v>
      </c>
      <c r="D5096" s="70">
        <f>VLOOKUP($B5096,Hosts!$A:$M,11,0)</f>
        <v>0.75</v>
      </c>
      <c r="E5096" s="70">
        <f>VLOOKUP($B5096,Hosts!$A:$M,12,0)</f>
        <v>0.92</v>
      </c>
      <c r="F5096" t="str">
        <f>VLOOKUP($B5096,Hosts!$A:$M,13,0)</f>
        <v>Yes</v>
      </c>
      <c r="G5096" t="str">
        <f>INDEX(Hosts!$A:$M, MATCH(Places!$B5096,Hosts!$A:$A,0), MATCH(Places!G$1,Hosts!$A$1:$M$1,0))</f>
        <v>Within a few hours</v>
      </c>
      <c r="H5096" s="70">
        <f>INDEX(Hosts!$A:$M, MATCH(Places!$B5096,Hosts!$A:$A,0), MATCH(Places!H$1,Hosts!$A$1:$M$1,0))</f>
        <v>0.75</v>
      </c>
      <c r="I5096" s="70">
        <f>INDEX(Hosts!$A:$M, MATCH(Places!$B5096,Hosts!$A:$A,0), MATCH(Places!I$1,Hosts!$A$1:$M$1,0))</f>
        <v>0.92</v>
      </c>
      <c r="J5096" t="str">
        <f>INDEX(Hosts!$A:$M, MATCH(Places!$B5096,Hosts!$A:$A,0), MATCH(Places!J$1,Hosts!$A$1:$M$1,0))</f>
        <v>Yes</v>
      </c>
      <c r="K5096">
        <v>6</v>
      </c>
      <c r="L5096" t="str">
        <f>VLOOKUP($K5096,Neighborhoods!$A:$C,2,0)</f>
        <v>Bronx</v>
      </c>
      <c r="M5096" t="str">
        <f>VLOOKUP($K5096,Neighborhoods!$A:$C,3,0)</f>
        <v>Wakefield</v>
      </c>
      <c r="N5096" t="str">
        <f>INDEX(Neighborhoods!$A:$C, MATCH(Places!$K5096,Neighborhoods!$A:$A,0), MATCH(Places!N$1,Neighborhoods!$A$1:$C$1,0))</f>
        <v>Bronx</v>
      </c>
      <c r="O5096" t="str">
        <f>INDEX(Neighborhoods!$A:$C, MATCH(Places!$K5096,Neighborhoods!$A:$A,0), MATCH(Places!O$1,Neighborhoods!$A$1:$C$1,0))</f>
        <v>Wakefield</v>
      </c>
      <c r="P5096" t="s">
        <v>11822</v>
      </c>
      <c r="Q5096" t="str">
        <f t="shared" si="316"/>
        <v>No</v>
      </c>
      <c r="R5096">
        <v>9</v>
      </c>
      <c r="S5096" t="str">
        <f t="shared" si="317"/>
        <v>Large</v>
      </c>
      <c r="T5096" s="50">
        <v>612</v>
      </c>
      <c r="U5096" s="70">
        <f t="shared" si="318"/>
        <v>0.05</v>
      </c>
      <c r="V5096" s="52">
        <v>5</v>
      </c>
      <c r="W5096" s="52" t="str" cm="1">
        <f t="array" ref="W5096">_xlfn.SWITCH(ROUND(V5096,0),5,"Excellent",4,"Good",3,"Ok","Bad")</f>
        <v>Excellent</v>
      </c>
      <c r="X5096">
        <v>13</v>
      </c>
      <c r="Y5096" t="str">
        <f t="shared" si="319"/>
        <v>No</v>
      </c>
      <c r="Z5096" s="68">
        <v>43669</v>
      </c>
      <c r="AA5096" s="68">
        <v>43977</v>
      </c>
      <c r="AB5096">
        <v>365</v>
      </c>
      <c r="AC5096" t="s">
        <v>15615</v>
      </c>
    </row>
    <row r="5097" spans="1:29" x14ac:dyDescent="0.3">
      <c r="A5097" t="s">
        <v>13582</v>
      </c>
      <c r="B5097">
        <v>3952</v>
      </c>
      <c r="C5097" t="str">
        <f>VLOOKUP($B5097,Hosts!$A:$M,10,0)</f>
        <v>Within an hour</v>
      </c>
      <c r="D5097" s="70">
        <f>VLOOKUP($B5097,Hosts!$A:$M,11,0)</f>
        <v>1</v>
      </c>
      <c r="E5097" s="70">
        <f>VLOOKUP($B5097,Hosts!$A:$M,12,0)</f>
        <v>1</v>
      </c>
      <c r="F5097" t="str">
        <f>VLOOKUP($B5097,Hosts!$A:$M,13,0)</f>
        <v>Yes</v>
      </c>
      <c r="G5097" t="str">
        <f>INDEX(Hosts!$A:$M, MATCH(Places!$B5097,Hosts!$A:$A,0), MATCH(Places!G$1,Hosts!$A$1:$M$1,0))</f>
        <v>Within an hour</v>
      </c>
      <c r="H5097" s="70">
        <f>INDEX(Hosts!$A:$M, MATCH(Places!$B5097,Hosts!$A:$A,0), MATCH(Places!H$1,Hosts!$A$1:$M$1,0))</f>
        <v>1</v>
      </c>
      <c r="I5097" s="70">
        <f>INDEX(Hosts!$A:$M, MATCH(Places!$B5097,Hosts!$A:$A,0), MATCH(Places!I$1,Hosts!$A$1:$M$1,0))</f>
        <v>1</v>
      </c>
      <c r="J5097" t="str">
        <f>INDEX(Hosts!$A:$M, MATCH(Places!$B5097,Hosts!$A:$A,0), MATCH(Places!J$1,Hosts!$A$1:$M$1,0))</f>
        <v>Yes</v>
      </c>
      <c r="K5097">
        <v>21</v>
      </c>
      <c r="L5097" t="str">
        <f>VLOOKUP($K5097,Neighborhoods!$A:$C,2,0)</f>
        <v>Queens</v>
      </c>
      <c r="M5097" t="str">
        <f>VLOOKUP($K5097,Neighborhoods!$A:$C,3,0)</f>
        <v>Astoria</v>
      </c>
      <c r="N5097" t="str">
        <f>INDEX(Neighborhoods!$A:$C, MATCH(Places!$K5097,Neighborhoods!$A:$A,0), MATCH(Places!N$1,Neighborhoods!$A$1:$C$1,0))</f>
        <v>Queens</v>
      </c>
      <c r="O5097" t="str">
        <f>INDEX(Neighborhoods!$A:$C, MATCH(Places!$K5097,Neighborhoods!$A:$A,0), MATCH(Places!O$1,Neighborhoods!$A$1:$C$1,0))</f>
        <v>Astoria</v>
      </c>
      <c r="P5097" t="s">
        <v>1</v>
      </c>
      <c r="Q5097" t="str">
        <f t="shared" si="316"/>
        <v>Yes</v>
      </c>
      <c r="R5097">
        <v>2</v>
      </c>
      <c r="S5097" t="str">
        <f t="shared" si="317"/>
        <v>Small</v>
      </c>
      <c r="T5097" s="50">
        <v>49</v>
      </c>
      <c r="U5097" s="70">
        <f t="shared" si="318"/>
        <v>0.03</v>
      </c>
      <c r="V5097" s="52">
        <v>4.91</v>
      </c>
      <c r="W5097" s="52" t="str" cm="1">
        <f t="array" ref="W5097">_xlfn.SWITCH(ROUND(V5097,0),5,"Excellent",4,"Good",3,"Ok","Bad")</f>
        <v>Excellent</v>
      </c>
      <c r="X5097">
        <v>22</v>
      </c>
      <c r="Y5097" t="str">
        <f t="shared" si="319"/>
        <v>No</v>
      </c>
      <c r="Z5097" s="68">
        <v>43694</v>
      </c>
      <c r="AA5097" s="68">
        <v>44040</v>
      </c>
      <c r="AB5097">
        <v>155</v>
      </c>
      <c r="AC5097" t="s">
        <v>15616</v>
      </c>
    </row>
    <row r="5098" spans="1:29" x14ac:dyDescent="0.3">
      <c r="A5098" t="s">
        <v>14699</v>
      </c>
      <c r="B5098">
        <v>3952</v>
      </c>
      <c r="C5098" t="str">
        <f>VLOOKUP($B5098,Hosts!$A:$M,10,0)</f>
        <v>Within an hour</v>
      </c>
      <c r="D5098" s="70">
        <f>VLOOKUP($B5098,Hosts!$A:$M,11,0)</f>
        <v>1</v>
      </c>
      <c r="E5098" s="70">
        <f>VLOOKUP($B5098,Hosts!$A:$M,12,0)</f>
        <v>1</v>
      </c>
      <c r="F5098" t="str">
        <f>VLOOKUP($B5098,Hosts!$A:$M,13,0)</f>
        <v>Yes</v>
      </c>
      <c r="G5098" t="str">
        <f>INDEX(Hosts!$A:$M, MATCH(Places!$B5098,Hosts!$A:$A,0), MATCH(Places!G$1,Hosts!$A$1:$M$1,0))</f>
        <v>Within an hour</v>
      </c>
      <c r="H5098" s="70">
        <f>INDEX(Hosts!$A:$M, MATCH(Places!$B5098,Hosts!$A:$A,0), MATCH(Places!H$1,Hosts!$A$1:$M$1,0))</f>
        <v>1</v>
      </c>
      <c r="I5098" s="70">
        <f>INDEX(Hosts!$A:$M, MATCH(Places!$B5098,Hosts!$A:$A,0), MATCH(Places!I$1,Hosts!$A$1:$M$1,0))</f>
        <v>1</v>
      </c>
      <c r="J5098" t="str">
        <f>INDEX(Hosts!$A:$M, MATCH(Places!$B5098,Hosts!$A:$A,0), MATCH(Places!J$1,Hosts!$A$1:$M$1,0))</f>
        <v>Yes</v>
      </c>
      <c r="K5098">
        <v>21</v>
      </c>
      <c r="L5098" t="str">
        <f>VLOOKUP($K5098,Neighborhoods!$A:$C,2,0)</f>
        <v>Queens</v>
      </c>
      <c r="M5098" t="str">
        <f>VLOOKUP($K5098,Neighborhoods!$A:$C,3,0)</f>
        <v>Astoria</v>
      </c>
      <c r="N5098" t="str">
        <f>INDEX(Neighborhoods!$A:$C, MATCH(Places!$K5098,Neighborhoods!$A:$A,0), MATCH(Places!N$1,Neighborhoods!$A$1:$C$1,0))</f>
        <v>Queens</v>
      </c>
      <c r="O5098" t="str">
        <f>INDEX(Neighborhoods!$A:$C, MATCH(Places!$K5098,Neighborhoods!$A:$A,0), MATCH(Places!O$1,Neighborhoods!$A$1:$C$1,0))</f>
        <v>Astoria</v>
      </c>
      <c r="P5098" t="s">
        <v>1</v>
      </c>
      <c r="Q5098" t="str">
        <f t="shared" si="316"/>
        <v>Yes</v>
      </c>
      <c r="R5098">
        <v>2</v>
      </c>
      <c r="S5098" t="str">
        <f t="shared" si="317"/>
        <v>Small</v>
      </c>
      <c r="T5098" s="50">
        <v>72</v>
      </c>
      <c r="U5098" s="70">
        <f t="shared" si="318"/>
        <v>0.03</v>
      </c>
      <c r="V5098" s="52">
        <v>4.97</v>
      </c>
      <c r="W5098" s="52" t="str" cm="1">
        <f t="array" ref="W5098">_xlfn.SWITCH(ROUND(V5098,0),5,"Excellent",4,"Good",3,"Ok","Bad")</f>
        <v>Excellent</v>
      </c>
      <c r="X5098">
        <v>36</v>
      </c>
      <c r="Y5098" t="str">
        <f t="shared" si="319"/>
        <v>No</v>
      </c>
      <c r="Z5098" s="68">
        <v>43676</v>
      </c>
      <c r="AA5098" s="68">
        <v>43903</v>
      </c>
      <c r="AB5098">
        <v>180</v>
      </c>
      <c r="AC5098" t="s">
        <v>15616</v>
      </c>
    </row>
    <row r="5099" spans="1:29" x14ac:dyDescent="0.3">
      <c r="A5099" t="s">
        <v>15098</v>
      </c>
      <c r="B5099">
        <v>3952</v>
      </c>
      <c r="C5099" t="str">
        <f>VLOOKUP($B5099,Hosts!$A:$M,10,0)</f>
        <v>Within an hour</v>
      </c>
      <c r="D5099" s="70">
        <f>VLOOKUP($B5099,Hosts!$A:$M,11,0)</f>
        <v>1</v>
      </c>
      <c r="E5099" s="70">
        <f>VLOOKUP($B5099,Hosts!$A:$M,12,0)</f>
        <v>1</v>
      </c>
      <c r="F5099" t="str">
        <f>VLOOKUP($B5099,Hosts!$A:$M,13,0)</f>
        <v>Yes</v>
      </c>
      <c r="G5099" t="str">
        <f>INDEX(Hosts!$A:$M, MATCH(Places!$B5099,Hosts!$A:$A,0), MATCH(Places!G$1,Hosts!$A$1:$M$1,0))</f>
        <v>Within an hour</v>
      </c>
      <c r="H5099" s="70">
        <f>INDEX(Hosts!$A:$M, MATCH(Places!$B5099,Hosts!$A:$A,0), MATCH(Places!H$1,Hosts!$A$1:$M$1,0))</f>
        <v>1</v>
      </c>
      <c r="I5099" s="70">
        <f>INDEX(Hosts!$A:$M, MATCH(Places!$B5099,Hosts!$A:$A,0), MATCH(Places!I$1,Hosts!$A$1:$M$1,0))</f>
        <v>1</v>
      </c>
      <c r="J5099" t="str">
        <f>INDEX(Hosts!$A:$M, MATCH(Places!$B5099,Hosts!$A:$A,0), MATCH(Places!J$1,Hosts!$A$1:$M$1,0))</f>
        <v>Yes</v>
      </c>
      <c r="K5099">
        <v>21</v>
      </c>
      <c r="L5099" t="str">
        <f>VLOOKUP($K5099,Neighborhoods!$A:$C,2,0)</f>
        <v>Queens</v>
      </c>
      <c r="M5099" t="str">
        <f>VLOOKUP($K5099,Neighborhoods!$A:$C,3,0)</f>
        <v>Astoria</v>
      </c>
      <c r="N5099" t="str">
        <f>INDEX(Neighborhoods!$A:$C, MATCH(Places!$K5099,Neighborhoods!$A:$A,0), MATCH(Places!N$1,Neighborhoods!$A$1:$C$1,0))</f>
        <v>Queens</v>
      </c>
      <c r="O5099" t="str">
        <f>INDEX(Neighborhoods!$A:$C, MATCH(Places!$K5099,Neighborhoods!$A:$A,0), MATCH(Places!O$1,Neighborhoods!$A$1:$C$1,0))</f>
        <v>Astoria</v>
      </c>
      <c r="P5099" t="s">
        <v>1</v>
      </c>
      <c r="Q5099" t="str">
        <f t="shared" si="316"/>
        <v>Yes</v>
      </c>
      <c r="R5099">
        <v>2</v>
      </c>
      <c r="S5099" t="str">
        <f t="shared" si="317"/>
        <v>Small</v>
      </c>
      <c r="T5099" s="50">
        <v>45</v>
      </c>
      <c r="U5099" s="70">
        <f t="shared" si="318"/>
        <v>0.03</v>
      </c>
      <c r="V5099" s="52">
        <v>4.6500000000000004</v>
      </c>
      <c r="W5099" s="52" t="str" cm="1">
        <f t="array" ref="W5099">_xlfn.SWITCH(ROUND(V5099,0),5,"Excellent",4,"Good",3,"Ok","Bad")</f>
        <v>Excellent</v>
      </c>
      <c r="X5099">
        <v>17</v>
      </c>
      <c r="Y5099" t="str">
        <f t="shared" si="319"/>
        <v>No</v>
      </c>
      <c r="Z5099" s="68">
        <v>43670</v>
      </c>
      <c r="AA5099" s="68">
        <v>43917</v>
      </c>
      <c r="AB5099">
        <v>169</v>
      </c>
      <c r="AC5099" t="s">
        <v>15616</v>
      </c>
    </row>
    <row r="5100" spans="1:29" x14ac:dyDescent="0.3">
      <c r="A5100" t="s">
        <v>14186</v>
      </c>
      <c r="B5100">
        <v>1583</v>
      </c>
      <c r="C5100" t="str">
        <f>VLOOKUP($B5100,Hosts!$A:$M,10,0)</f>
        <v>Within a day</v>
      </c>
      <c r="D5100" s="70">
        <f>VLOOKUP($B5100,Hosts!$A:$M,11,0)</f>
        <v>1</v>
      </c>
      <c r="E5100" s="70">
        <f>VLOOKUP($B5100,Hosts!$A:$M,12,0)</f>
        <v>0.8</v>
      </c>
      <c r="F5100" t="str">
        <f>VLOOKUP($B5100,Hosts!$A:$M,13,0)</f>
        <v>No</v>
      </c>
      <c r="G5100" t="str">
        <f>INDEX(Hosts!$A:$M, MATCH(Places!$B5100,Hosts!$A:$A,0), MATCH(Places!G$1,Hosts!$A$1:$M$1,0))</f>
        <v>Within a day</v>
      </c>
      <c r="H5100" s="70">
        <f>INDEX(Hosts!$A:$M, MATCH(Places!$B5100,Hosts!$A:$A,0), MATCH(Places!H$1,Hosts!$A$1:$M$1,0))</f>
        <v>1</v>
      </c>
      <c r="I5100" s="70">
        <f>INDEX(Hosts!$A:$M, MATCH(Places!$B5100,Hosts!$A:$A,0), MATCH(Places!I$1,Hosts!$A$1:$M$1,0))</f>
        <v>0.8</v>
      </c>
      <c r="J5100" t="str">
        <f>INDEX(Hosts!$A:$M, MATCH(Places!$B5100,Hosts!$A:$A,0), MATCH(Places!J$1,Hosts!$A$1:$M$1,0))</f>
        <v>No</v>
      </c>
      <c r="K5100">
        <v>12</v>
      </c>
      <c r="L5100" t="str">
        <f>VLOOKUP($K5100,Neighborhoods!$A:$C,2,0)</f>
        <v>Brooklyn</v>
      </c>
      <c r="M5100" t="str">
        <f>VLOOKUP($K5100,Neighborhoods!$A:$C,3,0)</f>
        <v>Williamsburg</v>
      </c>
      <c r="N5100" t="str">
        <f>INDEX(Neighborhoods!$A:$C, MATCH(Places!$K5100,Neighborhoods!$A:$A,0), MATCH(Places!N$1,Neighborhoods!$A$1:$C$1,0))</f>
        <v>Brooklyn</v>
      </c>
      <c r="O5100" t="str">
        <f>INDEX(Neighborhoods!$A:$C, MATCH(Places!$K5100,Neighborhoods!$A:$A,0), MATCH(Places!O$1,Neighborhoods!$A$1:$C$1,0))</f>
        <v>Williamsburg</v>
      </c>
      <c r="P5100" t="s">
        <v>11822</v>
      </c>
      <c r="Q5100" t="str">
        <f t="shared" si="316"/>
        <v>No</v>
      </c>
      <c r="R5100">
        <v>2</v>
      </c>
      <c r="S5100" t="str">
        <f t="shared" si="317"/>
        <v>Small</v>
      </c>
      <c r="T5100" s="50">
        <v>50</v>
      </c>
      <c r="U5100" s="70">
        <f t="shared" si="318"/>
        <v>0.03</v>
      </c>
      <c r="V5100" s="52">
        <v>5</v>
      </c>
      <c r="W5100" s="52" t="str" cm="1">
        <f t="array" ref="W5100">_xlfn.SWITCH(ROUND(V5100,0),5,"Excellent",4,"Good",3,"Ok","Bad")</f>
        <v>Excellent</v>
      </c>
      <c r="X5100">
        <v>5</v>
      </c>
      <c r="Y5100" t="str">
        <f t="shared" si="319"/>
        <v>No</v>
      </c>
      <c r="Z5100" s="68">
        <v>43683</v>
      </c>
      <c r="AA5100" s="68">
        <v>43996</v>
      </c>
      <c r="AB5100">
        <v>0</v>
      </c>
      <c r="AC5100" t="s">
        <v>15615</v>
      </c>
    </row>
    <row r="5101" spans="1:29" x14ac:dyDescent="0.3">
      <c r="A5101" t="s">
        <v>13890</v>
      </c>
      <c r="B5101">
        <v>563</v>
      </c>
      <c r="C5101" t="str">
        <f>VLOOKUP($B5101,Hosts!$A:$M,10,0)</f>
        <v>Within an hour</v>
      </c>
      <c r="D5101" s="70">
        <f>VLOOKUP($B5101,Hosts!$A:$M,11,0)</f>
        <v>1</v>
      </c>
      <c r="E5101" s="70">
        <f>VLOOKUP($B5101,Hosts!$A:$M,12,0)</f>
        <v>0.99</v>
      </c>
      <c r="F5101" t="str">
        <f>VLOOKUP($B5101,Hosts!$A:$M,13,0)</f>
        <v>No</v>
      </c>
      <c r="G5101" t="str">
        <f>INDEX(Hosts!$A:$M, MATCH(Places!$B5101,Hosts!$A:$A,0), MATCH(Places!G$1,Hosts!$A$1:$M$1,0))</f>
        <v>Within an hour</v>
      </c>
      <c r="H5101" s="70">
        <f>INDEX(Hosts!$A:$M, MATCH(Places!$B5101,Hosts!$A:$A,0), MATCH(Places!H$1,Hosts!$A$1:$M$1,0))</f>
        <v>1</v>
      </c>
      <c r="I5101" s="70">
        <f>INDEX(Hosts!$A:$M, MATCH(Places!$B5101,Hosts!$A:$A,0), MATCH(Places!I$1,Hosts!$A$1:$M$1,0))</f>
        <v>0.99</v>
      </c>
      <c r="J5101" t="str">
        <f>INDEX(Hosts!$A:$M, MATCH(Places!$B5101,Hosts!$A:$A,0), MATCH(Places!J$1,Hosts!$A$1:$M$1,0))</f>
        <v>No</v>
      </c>
      <c r="K5101">
        <v>10</v>
      </c>
      <c r="L5101" t="str">
        <f>VLOOKUP($K5101,Neighborhoods!$A:$C,2,0)</f>
        <v>Brooklyn</v>
      </c>
      <c r="M5101" t="str">
        <f>VLOOKUP($K5101,Neighborhoods!$A:$C,3,0)</f>
        <v>East Flatbush</v>
      </c>
      <c r="N5101" t="str">
        <f>INDEX(Neighborhoods!$A:$C, MATCH(Places!$K5101,Neighborhoods!$A:$A,0), MATCH(Places!N$1,Neighborhoods!$A$1:$C$1,0))</f>
        <v>Brooklyn</v>
      </c>
      <c r="O5101" t="str">
        <f>INDEX(Neighborhoods!$A:$C, MATCH(Places!$K5101,Neighborhoods!$A:$A,0), MATCH(Places!O$1,Neighborhoods!$A$1:$C$1,0))</f>
        <v>East Flatbush</v>
      </c>
      <c r="P5101" t="s">
        <v>11822</v>
      </c>
      <c r="Q5101" t="str">
        <f t="shared" si="316"/>
        <v>No</v>
      </c>
      <c r="R5101">
        <v>8</v>
      </c>
      <c r="S5101" t="str">
        <f t="shared" si="317"/>
        <v>Large</v>
      </c>
      <c r="T5101" s="50">
        <v>150</v>
      </c>
      <c r="U5101" s="70">
        <f t="shared" si="318"/>
        <v>0.03</v>
      </c>
      <c r="V5101" s="52">
        <v>4.5</v>
      </c>
      <c r="W5101" s="52" t="str" cm="1">
        <f t="array" ref="W5101">_xlfn.SWITCH(ROUND(V5101,0),5,"Excellent",4,"Good",3,"Ok","Bad")</f>
        <v>Excellent</v>
      </c>
      <c r="X5101">
        <v>12</v>
      </c>
      <c r="Y5101" t="str">
        <f t="shared" si="319"/>
        <v>No</v>
      </c>
      <c r="Z5101" s="68">
        <v>43744</v>
      </c>
      <c r="AA5101" s="68">
        <v>44045</v>
      </c>
      <c r="AB5101">
        <v>178</v>
      </c>
      <c r="AC5101" t="s">
        <v>15615</v>
      </c>
    </row>
    <row r="5102" spans="1:29" x14ac:dyDescent="0.3">
      <c r="A5102" t="s">
        <v>15317</v>
      </c>
      <c r="B5102">
        <v>1396</v>
      </c>
      <c r="C5102" t="str">
        <f>VLOOKUP($B5102,Hosts!$A:$M,10,0)</f>
        <v>Within an hour</v>
      </c>
      <c r="D5102" s="70">
        <f>VLOOKUP($B5102,Hosts!$A:$M,11,0)</f>
        <v>1</v>
      </c>
      <c r="E5102" s="70">
        <f>VLOOKUP($B5102,Hosts!$A:$M,12,0)</f>
        <v>0.98</v>
      </c>
      <c r="F5102" t="str">
        <f>VLOOKUP($B5102,Hosts!$A:$M,13,0)</f>
        <v>Yes</v>
      </c>
      <c r="G5102" t="str">
        <f>INDEX(Hosts!$A:$M, MATCH(Places!$B5102,Hosts!$A:$A,0), MATCH(Places!G$1,Hosts!$A$1:$M$1,0))</f>
        <v>Within an hour</v>
      </c>
      <c r="H5102" s="70">
        <f>INDEX(Hosts!$A:$M, MATCH(Places!$B5102,Hosts!$A:$A,0), MATCH(Places!H$1,Hosts!$A$1:$M$1,0))</f>
        <v>1</v>
      </c>
      <c r="I5102" s="70">
        <f>INDEX(Hosts!$A:$M, MATCH(Places!$B5102,Hosts!$A:$A,0), MATCH(Places!I$1,Hosts!$A$1:$M$1,0))</f>
        <v>0.98</v>
      </c>
      <c r="J5102" t="str">
        <f>INDEX(Hosts!$A:$M, MATCH(Places!$B5102,Hosts!$A:$A,0), MATCH(Places!J$1,Hosts!$A$1:$M$1,0))</f>
        <v>Yes</v>
      </c>
      <c r="K5102">
        <v>12</v>
      </c>
      <c r="L5102" t="str">
        <f>VLOOKUP($K5102,Neighborhoods!$A:$C,2,0)</f>
        <v>Brooklyn</v>
      </c>
      <c r="M5102" t="str">
        <f>VLOOKUP($K5102,Neighborhoods!$A:$C,3,0)</f>
        <v>Williamsburg</v>
      </c>
      <c r="N5102" t="str">
        <f>INDEX(Neighborhoods!$A:$C, MATCH(Places!$K5102,Neighborhoods!$A:$A,0), MATCH(Places!N$1,Neighborhoods!$A$1:$C$1,0))</f>
        <v>Brooklyn</v>
      </c>
      <c r="O5102" t="str">
        <f>INDEX(Neighborhoods!$A:$C, MATCH(Places!$K5102,Neighborhoods!$A:$A,0), MATCH(Places!O$1,Neighborhoods!$A$1:$C$1,0))</f>
        <v>Williamsburg</v>
      </c>
      <c r="P5102" t="s">
        <v>11822</v>
      </c>
      <c r="Q5102" t="str">
        <f t="shared" si="316"/>
        <v>No</v>
      </c>
      <c r="R5102">
        <v>3</v>
      </c>
      <c r="S5102" t="str">
        <f t="shared" si="317"/>
        <v>Medium</v>
      </c>
      <c r="T5102" s="50">
        <v>159</v>
      </c>
      <c r="U5102" s="70">
        <f t="shared" si="318"/>
        <v>0.03</v>
      </c>
      <c r="V5102" s="52">
        <v>5</v>
      </c>
      <c r="W5102" s="52" t="str" cm="1">
        <f t="array" ref="W5102">_xlfn.SWITCH(ROUND(V5102,0),5,"Excellent",4,"Good",3,"Ok","Bad")</f>
        <v>Excellent</v>
      </c>
      <c r="X5102">
        <v>18</v>
      </c>
      <c r="Y5102" t="str">
        <f t="shared" si="319"/>
        <v>No</v>
      </c>
      <c r="Z5102" s="68">
        <v>43703</v>
      </c>
      <c r="AA5102" s="68">
        <v>44045</v>
      </c>
      <c r="AB5102">
        <v>19</v>
      </c>
      <c r="AC5102" t="s">
        <v>15615</v>
      </c>
    </row>
    <row r="5103" spans="1:29" x14ac:dyDescent="0.3">
      <c r="A5103" t="s">
        <v>14375</v>
      </c>
      <c r="B5103">
        <v>3899</v>
      </c>
      <c r="C5103" t="str">
        <f>VLOOKUP($B5103,Hosts!$A:$M,10,0)</f>
        <v>Within a few hours</v>
      </c>
      <c r="D5103" s="70">
        <f>VLOOKUP($B5103,Hosts!$A:$M,11,0)</f>
        <v>1</v>
      </c>
      <c r="E5103" s="70">
        <f>VLOOKUP($B5103,Hosts!$A:$M,12,0)</f>
        <v>0.96</v>
      </c>
      <c r="F5103" t="str">
        <f>VLOOKUP($B5103,Hosts!$A:$M,13,0)</f>
        <v>Yes</v>
      </c>
      <c r="G5103" t="str">
        <f>INDEX(Hosts!$A:$M, MATCH(Places!$B5103,Hosts!$A:$A,0), MATCH(Places!G$1,Hosts!$A$1:$M$1,0))</f>
        <v>Within a few hours</v>
      </c>
      <c r="H5103" s="70">
        <f>INDEX(Hosts!$A:$M, MATCH(Places!$B5103,Hosts!$A:$A,0), MATCH(Places!H$1,Hosts!$A$1:$M$1,0))</f>
        <v>1</v>
      </c>
      <c r="I5103" s="70">
        <f>INDEX(Hosts!$A:$M, MATCH(Places!$B5103,Hosts!$A:$A,0), MATCH(Places!I$1,Hosts!$A$1:$M$1,0))</f>
        <v>0.96</v>
      </c>
      <c r="J5103" t="str">
        <f>INDEX(Hosts!$A:$M, MATCH(Places!$B5103,Hosts!$A:$A,0), MATCH(Places!J$1,Hosts!$A$1:$M$1,0))</f>
        <v>Yes</v>
      </c>
      <c r="K5103">
        <v>12</v>
      </c>
      <c r="L5103" t="str">
        <f>VLOOKUP($K5103,Neighborhoods!$A:$C,2,0)</f>
        <v>Brooklyn</v>
      </c>
      <c r="M5103" t="str">
        <f>VLOOKUP($K5103,Neighborhoods!$A:$C,3,0)</f>
        <v>Williamsburg</v>
      </c>
      <c r="N5103" t="str">
        <f>INDEX(Neighborhoods!$A:$C, MATCH(Places!$K5103,Neighborhoods!$A:$A,0), MATCH(Places!N$1,Neighborhoods!$A$1:$C$1,0))</f>
        <v>Brooklyn</v>
      </c>
      <c r="O5103" t="str">
        <f>INDEX(Neighborhoods!$A:$C, MATCH(Places!$K5103,Neighborhoods!$A:$A,0), MATCH(Places!O$1,Neighborhoods!$A$1:$C$1,0))</f>
        <v>Williamsburg</v>
      </c>
      <c r="P5103" t="s">
        <v>11822</v>
      </c>
      <c r="Q5103" t="str">
        <f t="shared" si="316"/>
        <v>No</v>
      </c>
      <c r="R5103">
        <v>6</v>
      </c>
      <c r="S5103" t="str">
        <f t="shared" si="317"/>
        <v>Large</v>
      </c>
      <c r="T5103" s="50">
        <v>161</v>
      </c>
      <c r="U5103" s="70">
        <f t="shared" si="318"/>
        <v>0.03</v>
      </c>
      <c r="V5103" s="52">
        <v>4.91</v>
      </c>
      <c r="W5103" s="52" t="str" cm="1">
        <f t="array" ref="W5103">_xlfn.SWITCH(ROUND(V5103,0),5,"Excellent",4,"Good",3,"Ok","Bad")</f>
        <v>Excellent</v>
      </c>
      <c r="X5103">
        <v>46</v>
      </c>
      <c r="Y5103" t="str">
        <f t="shared" si="319"/>
        <v>No</v>
      </c>
      <c r="Z5103" s="68">
        <v>43699</v>
      </c>
      <c r="AA5103" s="68">
        <v>43904</v>
      </c>
      <c r="AB5103">
        <v>71</v>
      </c>
      <c r="AC5103" t="s">
        <v>15615</v>
      </c>
    </row>
    <row r="5104" spans="1:29" x14ac:dyDescent="0.3">
      <c r="A5104" t="s">
        <v>15031</v>
      </c>
      <c r="B5104">
        <v>3953</v>
      </c>
      <c r="C5104" t="str">
        <f>VLOOKUP($B5104,Hosts!$A:$M,10,0)</f>
        <v>Within a few hours</v>
      </c>
      <c r="D5104" s="70">
        <f>VLOOKUP($B5104,Hosts!$A:$M,11,0)</f>
        <v>1</v>
      </c>
      <c r="E5104" s="70">
        <f>VLOOKUP($B5104,Hosts!$A:$M,12,0)</f>
        <v>0.93</v>
      </c>
      <c r="F5104" t="str">
        <f>VLOOKUP($B5104,Hosts!$A:$M,13,0)</f>
        <v>No</v>
      </c>
      <c r="G5104" t="str">
        <f>INDEX(Hosts!$A:$M, MATCH(Places!$B5104,Hosts!$A:$A,0), MATCH(Places!G$1,Hosts!$A$1:$M$1,0))</f>
        <v>Within a few hours</v>
      </c>
      <c r="H5104" s="70">
        <f>INDEX(Hosts!$A:$M, MATCH(Places!$B5104,Hosts!$A:$A,0), MATCH(Places!H$1,Hosts!$A$1:$M$1,0))</f>
        <v>1</v>
      </c>
      <c r="I5104" s="70">
        <f>INDEX(Hosts!$A:$M, MATCH(Places!$B5104,Hosts!$A:$A,0), MATCH(Places!I$1,Hosts!$A$1:$M$1,0))</f>
        <v>0.93</v>
      </c>
      <c r="J5104" t="str">
        <f>INDEX(Hosts!$A:$M, MATCH(Places!$B5104,Hosts!$A:$A,0), MATCH(Places!J$1,Hosts!$A$1:$M$1,0))</f>
        <v>No</v>
      </c>
      <c r="K5104">
        <v>9</v>
      </c>
      <c r="L5104" t="str">
        <f>VLOOKUP($K5104,Neighborhoods!$A:$C,2,0)</f>
        <v>Brooklyn</v>
      </c>
      <c r="M5104" t="str">
        <f>VLOOKUP($K5104,Neighborhoods!$A:$C,3,0)</f>
        <v>Crown Heights</v>
      </c>
      <c r="N5104" t="str">
        <f>INDEX(Neighborhoods!$A:$C, MATCH(Places!$K5104,Neighborhoods!$A:$A,0), MATCH(Places!N$1,Neighborhoods!$A$1:$C$1,0))</f>
        <v>Brooklyn</v>
      </c>
      <c r="O5104" t="str">
        <f>INDEX(Neighborhoods!$A:$C, MATCH(Places!$K5104,Neighborhoods!$A:$A,0), MATCH(Places!O$1,Neighborhoods!$A$1:$C$1,0))</f>
        <v>Crown Heights</v>
      </c>
      <c r="P5104" t="s">
        <v>1</v>
      </c>
      <c r="Q5104" t="str">
        <f t="shared" si="316"/>
        <v>Yes</v>
      </c>
      <c r="R5104">
        <v>4</v>
      </c>
      <c r="S5104" t="str">
        <f t="shared" si="317"/>
        <v>Medium</v>
      </c>
      <c r="T5104" s="50">
        <v>45</v>
      </c>
      <c r="U5104" s="70">
        <f t="shared" si="318"/>
        <v>0.03</v>
      </c>
      <c r="V5104" s="52">
        <v>5</v>
      </c>
      <c r="W5104" s="52" t="str" cm="1">
        <f t="array" ref="W5104">_xlfn.SWITCH(ROUND(V5104,0),5,"Excellent",4,"Good",3,"Ok","Bad")</f>
        <v>Excellent</v>
      </c>
      <c r="X5104">
        <v>9</v>
      </c>
      <c r="Y5104" t="str">
        <f t="shared" si="319"/>
        <v>No</v>
      </c>
      <c r="Z5104" s="68">
        <v>43732</v>
      </c>
      <c r="AA5104" s="68">
        <v>44015</v>
      </c>
      <c r="AB5104">
        <v>64</v>
      </c>
      <c r="AC5104" t="s">
        <v>15616</v>
      </c>
    </row>
    <row r="5105" spans="1:29" x14ac:dyDescent="0.3">
      <c r="A5105" t="s">
        <v>14241</v>
      </c>
      <c r="B5105">
        <v>2561</v>
      </c>
      <c r="C5105" t="str">
        <f>VLOOKUP($B5105,Hosts!$A:$M,10,0)</f>
        <v>Within an hour</v>
      </c>
      <c r="D5105" s="70">
        <f>VLOOKUP($B5105,Hosts!$A:$M,11,0)</f>
        <v>1</v>
      </c>
      <c r="E5105" s="70">
        <f>VLOOKUP($B5105,Hosts!$A:$M,12,0)</f>
        <v>0.99</v>
      </c>
      <c r="F5105" t="str">
        <f>VLOOKUP($B5105,Hosts!$A:$M,13,0)</f>
        <v>No</v>
      </c>
      <c r="G5105" t="str">
        <f>INDEX(Hosts!$A:$M, MATCH(Places!$B5105,Hosts!$A:$A,0), MATCH(Places!G$1,Hosts!$A$1:$M$1,0))</f>
        <v>Within an hour</v>
      </c>
      <c r="H5105" s="70">
        <f>INDEX(Hosts!$A:$M, MATCH(Places!$B5105,Hosts!$A:$A,0), MATCH(Places!H$1,Hosts!$A$1:$M$1,0))</f>
        <v>1</v>
      </c>
      <c r="I5105" s="70">
        <f>INDEX(Hosts!$A:$M, MATCH(Places!$B5105,Hosts!$A:$A,0), MATCH(Places!I$1,Hosts!$A$1:$M$1,0))</f>
        <v>0.99</v>
      </c>
      <c r="J5105" t="str">
        <f>INDEX(Hosts!$A:$M, MATCH(Places!$B5105,Hosts!$A:$A,0), MATCH(Places!J$1,Hosts!$A$1:$M$1,0))</f>
        <v>No</v>
      </c>
      <c r="K5105">
        <v>7</v>
      </c>
      <c r="L5105" t="str">
        <f>VLOOKUP($K5105,Neighborhoods!$A:$C,2,0)</f>
        <v>Brooklyn</v>
      </c>
      <c r="M5105" t="str">
        <f>VLOOKUP($K5105,Neighborhoods!$A:$C,3,0)</f>
        <v>Bedford-Stuyvesant</v>
      </c>
      <c r="N5105" t="str">
        <f>INDEX(Neighborhoods!$A:$C, MATCH(Places!$K5105,Neighborhoods!$A:$A,0), MATCH(Places!N$1,Neighborhoods!$A$1:$C$1,0))</f>
        <v>Brooklyn</v>
      </c>
      <c r="O5105" t="str">
        <f>INDEX(Neighborhoods!$A:$C, MATCH(Places!$K5105,Neighborhoods!$A:$A,0), MATCH(Places!O$1,Neighborhoods!$A$1:$C$1,0))</f>
        <v>Bedford-Stuyvesant</v>
      </c>
      <c r="P5105" t="s">
        <v>1</v>
      </c>
      <c r="Q5105" t="str">
        <f t="shared" si="316"/>
        <v>Yes</v>
      </c>
      <c r="R5105">
        <v>2</v>
      </c>
      <c r="S5105" t="str">
        <f t="shared" si="317"/>
        <v>Small</v>
      </c>
      <c r="T5105" s="50">
        <v>45</v>
      </c>
      <c r="U5105" s="70">
        <f t="shared" si="318"/>
        <v>0.03</v>
      </c>
      <c r="V5105" s="52">
        <v>4.58</v>
      </c>
      <c r="W5105" s="52" t="str" cm="1">
        <f t="array" ref="W5105">_xlfn.SWITCH(ROUND(V5105,0),5,"Excellent",4,"Good",3,"Ok","Bad")</f>
        <v>Excellent</v>
      </c>
      <c r="X5105">
        <v>26</v>
      </c>
      <c r="Y5105" t="str">
        <f t="shared" si="319"/>
        <v>No</v>
      </c>
      <c r="Z5105" s="68">
        <v>43694</v>
      </c>
      <c r="AA5105" s="68">
        <v>44044</v>
      </c>
      <c r="AB5105">
        <v>164</v>
      </c>
      <c r="AC5105" t="s">
        <v>15615</v>
      </c>
    </row>
    <row r="5106" spans="1:29" x14ac:dyDescent="0.3">
      <c r="A5106" t="s">
        <v>15212</v>
      </c>
      <c r="B5106">
        <v>3946</v>
      </c>
      <c r="C5106" t="str">
        <f>VLOOKUP($B5106,Hosts!$A:$M,10,0)</f>
        <v>Within a few hours</v>
      </c>
      <c r="D5106" s="70">
        <f>VLOOKUP($B5106,Hosts!$A:$M,11,0)</f>
        <v>1</v>
      </c>
      <c r="E5106" s="70">
        <f>VLOOKUP($B5106,Hosts!$A:$M,12,0)</f>
        <v>0.92</v>
      </c>
      <c r="F5106" t="str">
        <f>VLOOKUP($B5106,Hosts!$A:$M,13,0)</f>
        <v>No</v>
      </c>
      <c r="G5106" t="str">
        <f>INDEX(Hosts!$A:$M, MATCH(Places!$B5106,Hosts!$A:$A,0), MATCH(Places!G$1,Hosts!$A$1:$M$1,0))</f>
        <v>Within a few hours</v>
      </c>
      <c r="H5106" s="70">
        <f>INDEX(Hosts!$A:$M, MATCH(Places!$B5106,Hosts!$A:$A,0), MATCH(Places!H$1,Hosts!$A$1:$M$1,0))</f>
        <v>1</v>
      </c>
      <c r="I5106" s="70">
        <f>INDEX(Hosts!$A:$M, MATCH(Places!$B5106,Hosts!$A:$A,0), MATCH(Places!I$1,Hosts!$A$1:$M$1,0))</f>
        <v>0.92</v>
      </c>
      <c r="J5106" t="str">
        <f>INDEX(Hosts!$A:$M, MATCH(Places!$B5106,Hosts!$A:$A,0), MATCH(Places!J$1,Hosts!$A$1:$M$1,0))</f>
        <v>No</v>
      </c>
      <c r="K5106">
        <v>20</v>
      </c>
      <c r="L5106" t="str">
        <f>VLOOKUP($K5106,Neighborhoods!$A:$C,2,0)</f>
        <v>Manhattan</v>
      </c>
      <c r="M5106" t="str">
        <f>VLOOKUP($K5106,Neighborhoods!$A:$C,3,0)</f>
        <v>Upper West Side</v>
      </c>
      <c r="N5106" t="str">
        <f>INDEX(Neighborhoods!$A:$C, MATCH(Places!$K5106,Neighborhoods!$A:$A,0), MATCH(Places!N$1,Neighborhoods!$A$1:$C$1,0))</f>
        <v>Manhattan</v>
      </c>
      <c r="O5106" t="str">
        <f>INDEX(Neighborhoods!$A:$C, MATCH(Places!$K5106,Neighborhoods!$A:$A,0), MATCH(Places!O$1,Neighborhoods!$A$1:$C$1,0))</f>
        <v>Upper West Side</v>
      </c>
      <c r="P5106" t="s">
        <v>1</v>
      </c>
      <c r="Q5106" t="str">
        <f t="shared" si="316"/>
        <v>Yes</v>
      </c>
      <c r="R5106">
        <v>6</v>
      </c>
      <c r="S5106" t="str">
        <f t="shared" si="317"/>
        <v>Large</v>
      </c>
      <c r="T5106" s="50">
        <v>449</v>
      </c>
      <c r="U5106" s="70">
        <f t="shared" si="318"/>
        <v>0.04</v>
      </c>
      <c r="V5106" s="52">
        <v>4.58</v>
      </c>
      <c r="W5106" s="52" t="str" cm="1">
        <f t="array" ref="W5106">_xlfn.SWITCH(ROUND(V5106,0),5,"Excellent",4,"Good",3,"Ok","Bad")</f>
        <v>Excellent</v>
      </c>
      <c r="X5106">
        <v>24</v>
      </c>
      <c r="Y5106" t="str">
        <f t="shared" si="319"/>
        <v>No</v>
      </c>
      <c r="Z5106" s="68">
        <v>43697</v>
      </c>
      <c r="AA5106" s="68">
        <v>44034</v>
      </c>
      <c r="AB5106">
        <v>188</v>
      </c>
      <c r="AC5106" t="s">
        <v>15616</v>
      </c>
    </row>
    <row r="5107" spans="1:29" x14ac:dyDescent="0.3">
      <c r="A5107" t="s">
        <v>14517</v>
      </c>
      <c r="B5107">
        <v>825</v>
      </c>
      <c r="C5107" t="str">
        <f>VLOOKUP($B5107,Hosts!$A:$M,10,0)</f>
        <v>Within an hour</v>
      </c>
      <c r="D5107" s="70">
        <f>VLOOKUP($B5107,Hosts!$A:$M,11,0)</f>
        <v>1</v>
      </c>
      <c r="E5107" s="70">
        <f>VLOOKUP($B5107,Hosts!$A:$M,12,0)</f>
        <v>0.95</v>
      </c>
      <c r="F5107" t="str">
        <f>VLOOKUP($B5107,Hosts!$A:$M,13,0)</f>
        <v>Yes</v>
      </c>
      <c r="G5107" t="str">
        <f>INDEX(Hosts!$A:$M, MATCH(Places!$B5107,Hosts!$A:$A,0), MATCH(Places!G$1,Hosts!$A$1:$M$1,0))</f>
        <v>Within an hour</v>
      </c>
      <c r="H5107" s="70">
        <f>INDEX(Hosts!$A:$M, MATCH(Places!$B5107,Hosts!$A:$A,0), MATCH(Places!H$1,Hosts!$A$1:$M$1,0))</f>
        <v>1</v>
      </c>
      <c r="I5107" s="70">
        <f>INDEX(Hosts!$A:$M, MATCH(Places!$B5107,Hosts!$A:$A,0), MATCH(Places!I$1,Hosts!$A$1:$M$1,0))</f>
        <v>0.95</v>
      </c>
      <c r="J5107" t="str">
        <f>INDEX(Hosts!$A:$M, MATCH(Places!$B5107,Hosts!$A:$A,0), MATCH(Places!J$1,Hosts!$A$1:$M$1,0))</f>
        <v>Yes</v>
      </c>
      <c r="K5107">
        <v>7</v>
      </c>
      <c r="L5107" t="str">
        <f>VLOOKUP($K5107,Neighborhoods!$A:$C,2,0)</f>
        <v>Brooklyn</v>
      </c>
      <c r="M5107" t="str">
        <f>VLOOKUP($K5107,Neighborhoods!$A:$C,3,0)</f>
        <v>Bedford-Stuyvesant</v>
      </c>
      <c r="N5107" t="str">
        <f>INDEX(Neighborhoods!$A:$C, MATCH(Places!$K5107,Neighborhoods!$A:$A,0), MATCH(Places!N$1,Neighborhoods!$A$1:$C$1,0))</f>
        <v>Brooklyn</v>
      </c>
      <c r="O5107" t="str">
        <f>INDEX(Neighborhoods!$A:$C, MATCH(Places!$K5107,Neighborhoods!$A:$A,0), MATCH(Places!O$1,Neighborhoods!$A$1:$C$1,0))</f>
        <v>Bedford-Stuyvesant</v>
      </c>
      <c r="P5107" t="s">
        <v>11822</v>
      </c>
      <c r="Q5107" t="str">
        <f t="shared" si="316"/>
        <v>No</v>
      </c>
      <c r="R5107">
        <v>6</v>
      </c>
      <c r="S5107" t="str">
        <f t="shared" si="317"/>
        <v>Large</v>
      </c>
      <c r="T5107" s="50">
        <v>84</v>
      </c>
      <c r="U5107" s="70">
        <f t="shared" si="318"/>
        <v>0.03</v>
      </c>
      <c r="V5107" s="52">
        <v>4.9800000000000004</v>
      </c>
      <c r="W5107" s="52" t="str" cm="1">
        <f t="array" ref="W5107">_xlfn.SWITCH(ROUND(V5107,0),5,"Excellent",4,"Good",3,"Ok","Bad")</f>
        <v>Excellent</v>
      </c>
      <c r="X5107">
        <v>47</v>
      </c>
      <c r="Y5107" t="str">
        <f t="shared" si="319"/>
        <v>No</v>
      </c>
      <c r="Z5107" s="68">
        <v>43678</v>
      </c>
      <c r="AA5107" s="68">
        <v>44037</v>
      </c>
      <c r="AB5107">
        <v>139</v>
      </c>
      <c r="AC5107" t="s">
        <v>15615</v>
      </c>
    </row>
    <row r="5108" spans="1:29" x14ac:dyDescent="0.3">
      <c r="A5108" t="s">
        <v>15016</v>
      </c>
      <c r="B5108">
        <v>2561</v>
      </c>
      <c r="C5108" t="str">
        <f>VLOOKUP($B5108,Hosts!$A:$M,10,0)</f>
        <v>Within an hour</v>
      </c>
      <c r="D5108" s="70">
        <f>VLOOKUP($B5108,Hosts!$A:$M,11,0)</f>
        <v>1</v>
      </c>
      <c r="E5108" s="70">
        <f>VLOOKUP($B5108,Hosts!$A:$M,12,0)</f>
        <v>0.99</v>
      </c>
      <c r="F5108" t="str">
        <f>VLOOKUP($B5108,Hosts!$A:$M,13,0)</f>
        <v>No</v>
      </c>
      <c r="G5108" t="str">
        <f>INDEX(Hosts!$A:$M, MATCH(Places!$B5108,Hosts!$A:$A,0), MATCH(Places!G$1,Hosts!$A$1:$M$1,0))</f>
        <v>Within an hour</v>
      </c>
      <c r="H5108" s="70">
        <f>INDEX(Hosts!$A:$M, MATCH(Places!$B5108,Hosts!$A:$A,0), MATCH(Places!H$1,Hosts!$A$1:$M$1,0))</f>
        <v>1</v>
      </c>
      <c r="I5108" s="70">
        <f>INDEX(Hosts!$A:$M, MATCH(Places!$B5108,Hosts!$A:$A,0), MATCH(Places!I$1,Hosts!$A$1:$M$1,0))</f>
        <v>0.99</v>
      </c>
      <c r="J5108" t="str">
        <f>INDEX(Hosts!$A:$M, MATCH(Places!$B5108,Hosts!$A:$A,0), MATCH(Places!J$1,Hosts!$A$1:$M$1,0))</f>
        <v>No</v>
      </c>
      <c r="K5108">
        <v>7</v>
      </c>
      <c r="L5108" t="str">
        <f>VLOOKUP($K5108,Neighborhoods!$A:$C,2,0)</f>
        <v>Brooklyn</v>
      </c>
      <c r="M5108" t="str">
        <f>VLOOKUP($K5108,Neighborhoods!$A:$C,3,0)</f>
        <v>Bedford-Stuyvesant</v>
      </c>
      <c r="N5108" t="str">
        <f>INDEX(Neighborhoods!$A:$C, MATCH(Places!$K5108,Neighborhoods!$A:$A,0), MATCH(Places!N$1,Neighborhoods!$A$1:$C$1,0))</f>
        <v>Brooklyn</v>
      </c>
      <c r="O5108" t="str">
        <f>INDEX(Neighborhoods!$A:$C, MATCH(Places!$K5108,Neighborhoods!$A:$A,0), MATCH(Places!O$1,Neighborhoods!$A$1:$C$1,0))</f>
        <v>Bedford-Stuyvesant</v>
      </c>
      <c r="P5108" t="s">
        <v>1</v>
      </c>
      <c r="Q5108" t="str">
        <f t="shared" si="316"/>
        <v>Yes</v>
      </c>
      <c r="R5108">
        <v>2</v>
      </c>
      <c r="S5108" t="str">
        <f t="shared" si="317"/>
        <v>Small</v>
      </c>
      <c r="T5108" s="50">
        <v>89</v>
      </c>
      <c r="U5108" s="70">
        <f t="shared" si="318"/>
        <v>0.03</v>
      </c>
      <c r="V5108" s="52">
        <v>4.5</v>
      </c>
      <c r="W5108" s="52" t="str" cm="1">
        <f t="array" ref="W5108">_xlfn.SWITCH(ROUND(V5108,0),5,"Excellent",4,"Good",3,"Ok","Bad")</f>
        <v>Excellent</v>
      </c>
      <c r="X5108">
        <v>32</v>
      </c>
      <c r="Y5108" t="str">
        <f t="shared" si="319"/>
        <v>No</v>
      </c>
      <c r="Z5108" s="68">
        <v>43693</v>
      </c>
      <c r="AA5108" s="68">
        <v>44037</v>
      </c>
      <c r="AB5108">
        <v>74</v>
      </c>
      <c r="AC5108" t="s">
        <v>15615</v>
      </c>
    </row>
    <row r="5109" spans="1:29" x14ac:dyDescent="0.3">
      <c r="A5109" t="s">
        <v>13988</v>
      </c>
      <c r="B5109">
        <v>3505</v>
      </c>
      <c r="C5109" t="str">
        <f>VLOOKUP($B5109,Hosts!$A:$M,10,0)</f>
        <v>Within an hour</v>
      </c>
      <c r="D5109" s="70">
        <f>VLOOKUP($B5109,Hosts!$A:$M,11,0)</f>
        <v>1</v>
      </c>
      <c r="E5109" s="70">
        <f>VLOOKUP($B5109,Hosts!$A:$M,12,0)</f>
        <v>1</v>
      </c>
      <c r="F5109" t="str">
        <f>VLOOKUP($B5109,Hosts!$A:$M,13,0)</f>
        <v>Yes</v>
      </c>
      <c r="G5109" t="str">
        <f>INDEX(Hosts!$A:$M, MATCH(Places!$B5109,Hosts!$A:$A,0), MATCH(Places!G$1,Hosts!$A$1:$M$1,0))</f>
        <v>Within an hour</v>
      </c>
      <c r="H5109" s="70">
        <f>INDEX(Hosts!$A:$M, MATCH(Places!$B5109,Hosts!$A:$A,0), MATCH(Places!H$1,Hosts!$A$1:$M$1,0))</f>
        <v>1</v>
      </c>
      <c r="I5109" s="70">
        <f>INDEX(Hosts!$A:$M, MATCH(Places!$B5109,Hosts!$A:$A,0), MATCH(Places!I$1,Hosts!$A$1:$M$1,0))</f>
        <v>1</v>
      </c>
      <c r="J5109" t="str">
        <f>INDEX(Hosts!$A:$M, MATCH(Places!$B5109,Hosts!$A:$A,0), MATCH(Places!J$1,Hosts!$A$1:$M$1,0))</f>
        <v>Yes</v>
      </c>
      <c r="K5109">
        <v>25</v>
      </c>
      <c r="L5109" t="str">
        <f>VLOOKUP($K5109,Neighborhoods!$A:$C,2,0)</f>
        <v>Queens</v>
      </c>
      <c r="M5109" t="str">
        <f>VLOOKUP($K5109,Neighborhoods!$A:$C,3,0)</f>
        <v>Ridgewood</v>
      </c>
      <c r="N5109" t="str">
        <f>INDEX(Neighborhoods!$A:$C, MATCH(Places!$K5109,Neighborhoods!$A:$A,0), MATCH(Places!N$1,Neighborhoods!$A$1:$C$1,0))</f>
        <v>Queens</v>
      </c>
      <c r="O5109" t="str">
        <f>INDEX(Neighborhoods!$A:$C, MATCH(Places!$K5109,Neighborhoods!$A:$A,0), MATCH(Places!O$1,Neighborhoods!$A$1:$C$1,0))</f>
        <v>Ridgewood</v>
      </c>
      <c r="P5109" t="s">
        <v>1</v>
      </c>
      <c r="Q5109" t="str">
        <f t="shared" si="316"/>
        <v>Yes</v>
      </c>
      <c r="R5109">
        <v>1</v>
      </c>
      <c r="S5109" t="str">
        <f t="shared" si="317"/>
        <v>Small</v>
      </c>
      <c r="T5109" s="50">
        <v>47</v>
      </c>
      <c r="U5109" s="70">
        <f t="shared" si="318"/>
        <v>0.03</v>
      </c>
      <c r="V5109" s="52">
        <v>4.92</v>
      </c>
      <c r="W5109" s="52" t="str" cm="1">
        <f t="array" ref="W5109">_xlfn.SWITCH(ROUND(V5109,0),5,"Excellent",4,"Good",3,"Ok","Bad")</f>
        <v>Excellent</v>
      </c>
      <c r="X5109">
        <v>12</v>
      </c>
      <c r="Y5109" t="str">
        <f t="shared" si="319"/>
        <v>No</v>
      </c>
      <c r="Z5109" s="68">
        <v>43675</v>
      </c>
      <c r="AA5109" s="68">
        <v>43750</v>
      </c>
      <c r="AB5109">
        <v>364</v>
      </c>
      <c r="AC5109" t="s">
        <v>15616</v>
      </c>
    </row>
    <row r="5110" spans="1:29" x14ac:dyDescent="0.3">
      <c r="A5110" t="s">
        <v>15168</v>
      </c>
      <c r="B5110">
        <v>3956</v>
      </c>
      <c r="C5110" t="str">
        <f>VLOOKUP($B5110,Hosts!$A:$M,10,0)</f>
        <v>Within a day</v>
      </c>
      <c r="D5110" s="70">
        <f>VLOOKUP($B5110,Hosts!$A:$M,11,0)</f>
        <v>0.65</v>
      </c>
      <c r="E5110" s="70">
        <f>VLOOKUP($B5110,Hosts!$A:$M,12,0)</f>
        <v>0.7</v>
      </c>
      <c r="F5110" t="str">
        <f>VLOOKUP($B5110,Hosts!$A:$M,13,0)</f>
        <v>No</v>
      </c>
      <c r="G5110" t="str">
        <f>INDEX(Hosts!$A:$M, MATCH(Places!$B5110,Hosts!$A:$A,0), MATCH(Places!G$1,Hosts!$A$1:$M$1,0))</f>
        <v>Within a day</v>
      </c>
      <c r="H5110" s="70">
        <f>INDEX(Hosts!$A:$M, MATCH(Places!$B5110,Hosts!$A:$A,0), MATCH(Places!H$1,Hosts!$A$1:$M$1,0))</f>
        <v>0.65</v>
      </c>
      <c r="I5110" s="70">
        <f>INDEX(Hosts!$A:$M, MATCH(Places!$B5110,Hosts!$A:$A,0), MATCH(Places!I$1,Hosts!$A$1:$M$1,0))</f>
        <v>0.7</v>
      </c>
      <c r="J5110" t="str">
        <f>INDEX(Hosts!$A:$M, MATCH(Places!$B5110,Hosts!$A:$A,0), MATCH(Places!J$1,Hosts!$A$1:$M$1,0))</f>
        <v>No</v>
      </c>
      <c r="K5110">
        <v>17</v>
      </c>
      <c r="L5110" t="str">
        <f>VLOOKUP($K5110,Neighborhoods!$A:$C,2,0)</f>
        <v>Manhattan</v>
      </c>
      <c r="M5110" t="str">
        <f>VLOOKUP($K5110,Neighborhoods!$A:$C,3,0)</f>
        <v>Hell's Kitchen</v>
      </c>
      <c r="N5110" t="str">
        <f>INDEX(Neighborhoods!$A:$C, MATCH(Places!$K5110,Neighborhoods!$A:$A,0), MATCH(Places!N$1,Neighborhoods!$A$1:$C$1,0))</f>
        <v>Manhattan</v>
      </c>
      <c r="O5110" t="str">
        <f>INDEX(Neighborhoods!$A:$C, MATCH(Places!$K5110,Neighborhoods!$A:$A,0), MATCH(Places!O$1,Neighborhoods!$A$1:$C$1,0))</f>
        <v>Hell's Kitchen</v>
      </c>
      <c r="P5110" t="s">
        <v>1</v>
      </c>
      <c r="Q5110" t="str">
        <f t="shared" si="316"/>
        <v>Yes</v>
      </c>
      <c r="R5110">
        <v>2</v>
      </c>
      <c r="S5110" t="str">
        <f t="shared" si="317"/>
        <v>Small</v>
      </c>
      <c r="T5110" s="50">
        <v>10000</v>
      </c>
      <c r="U5110" s="70">
        <f t="shared" si="318"/>
        <v>7.0000000000000007E-2</v>
      </c>
      <c r="V5110" s="52">
        <v>4.8</v>
      </c>
      <c r="W5110" s="52" t="str" cm="1">
        <f t="array" ref="W5110">_xlfn.SWITCH(ROUND(V5110,0),5,"Excellent",4,"Good",3,"Ok","Bad")</f>
        <v>Excellent</v>
      </c>
      <c r="X5110">
        <v>5</v>
      </c>
      <c r="Y5110" t="str">
        <f t="shared" si="319"/>
        <v>No</v>
      </c>
      <c r="Z5110" s="68">
        <v>43673</v>
      </c>
      <c r="AA5110" s="68">
        <v>43832</v>
      </c>
      <c r="AB5110">
        <v>365</v>
      </c>
      <c r="AC5110" t="s">
        <v>15616</v>
      </c>
    </row>
    <row r="5111" spans="1:29" x14ac:dyDescent="0.3">
      <c r="A5111" t="s">
        <v>14430</v>
      </c>
      <c r="B5111">
        <v>1219</v>
      </c>
      <c r="C5111" t="str">
        <f>VLOOKUP($B5111,Hosts!$A:$M,10,0)</f>
        <v>Within an hour</v>
      </c>
      <c r="D5111" s="70">
        <f>VLOOKUP($B5111,Hosts!$A:$M,11,0)</f>
        <v>1</v>
      </c>
      <c r="E5111" s="70">
        <f>VLOOKUP($B5111,Hosts!$A:$M,12,0)</f>
        <v>0.96</v>
      </c>
      <c r="F5111" t="str">
        <f>VLOOKUP($B5111,Hosts!$A:$M,13,0)</f>
        <v>Yes</v>
      </c>
      <c r="G5111" t="str">
        <f>INDEX(Hosts!$A:$M, MATCH(Places!$B5111,Hosts!$A:$A,0), MATCH(Places!G$1,Hosts!$A$1:$M$1,0))</f>
        <v>Within an hour</v>
      </c>
      <c r="H5111" s="70">
        <f>INDEX(Hosts!$A:$M, MATCH(Places!$B5111,Hosts!$A:$A,0), MATCH(Places!H$1,Hosts!$A$1:$M$1,0))</f>
        <v>1</v>
      </c>
      <c r="I5111" s="70">
        <f>INDEX(Hosts!$A:$M, MATCH(Places!$B5111,Hosts!$A:$A,0), MATCH(Places!I$1,Hosts!$A$1:$M$1,0))</f>
        <v>0.96</v>
      </c>
      <c r="J5111" t="str">
        <f>INDEX(Hosts!$A:$M, MATCH(Places!$B5111,Hosts!$A:$A,0), MATCH(Places!J$1,Hosts!$A$1:$M$1,0))</f>
        <v>Yes</v>
      </c>
      <c r="K5111">
        <v>12</v>
      </c>
      <c r="L5111" t="str">
        <f>VLOOKUP($K5111,Neighborhoods!$A:$C,2,0)</f>
        <v>Brooklyn</v>
      </c>
      <c r="M5111" t="str">
        <f>VLOOKUP($K5111,Neighborhoods!$A:$C,3,0)</f>
        <v>Williamsburg</v>
      </c>
      <c r="N5111" t="str">
        <f>INDEX(Neighborhoods!$A:$C, MATCH(Places!$K5111,Neighborhoods!$A:$A,0), MATCH(Places!N$1,Neighborhoods!$A$1:$C$1,0))</f>
        <v>Brooklyn</v>
      </c>
      <c r="O5111" t="str">
        <f>INDEX(Neighborhoods!$A:$C, MATCH(Places!$K5111,Neighborhoods!$A:$A,0), MATCH(Places!O$1,Neighborhoods!$A$1:$C$1,0))</f>
        <v>Williamsburg</v>
      </c>
      <c r="P5111" t="s">
        <v>1</v>
      </c>
      <c r="Q5111" t="str">
        <f t="shared" si="316"/>
        <v>Yes</v>
      </c>
      <c r="R5111">
        <v>2</v>
      </c>
      <c r="S5111" t="str">
        <f t="shared" si="317"/>
        <v>Small</v>
      </c>
      <c r="T5111" s="50">
        <v>65</v>
      </c>
      <c r="U5111" s="70">
        <f t="shared" si="318"/>
        <v>0.03</v>
      </c>
      <c r="V5111" s="52">
        <v>4.96</v>
      </c>
      <c r="W5111" s="52" t="str" cm="1">
        <f t="array" ref="W5111">_xlfn.SWITCH(ROUND(V5111,0),5,"Excellent",4,"Good",3,"Ok","Bad")</f>
        <v>Excellent</v>
      </c>
      <c r="X5111">
        <v>28</v>
      </c>
      <c r="Y5111" t="str">
        <f t="shared" si="319"/>
        <v>No</v>
      </c>
      <c r="Z5111" s="68">
        <v>43696</v>
      </c>
      <c r="AA5111" s="68">
        <v>43884</v>
      </c>
      <c r="AB5111">
        <v>0</v>
      </c>
      <c r="AC5111" t="s">
        <v>15615</v>
      </c>
    </row>
    <row r="5112" spans="1:29" x14ac:dyDescent="0.3">
      <c r="A5112" t="s">
        <v>13863</v>
      </c>
      <c r="B5112">
        <v>3958</v>
      </c>
      <c r="C5112" t="str">
        <f>VLOOKUP($B5112,Hosts!$A:$M,10,0)</f>
        <v>Within an hour</v>
      </c>
      <c r="D5112" s="70">
        <f>VLOOKUP($B5112,Hosts!$A:$M,11,0)</f>
        <v>1</v>
      </c>
      <c r="E5112" s="70">
        <f>VLOOKUP($B5112,Hosts!$A:$M,12,0)</f>
        <v>1</v>
      </c>
      <c r="F5112" t="str">
        <f>VLOOKUP($B5112,Hosts!$A:$M,13,0)</f>
        <v>Yes</v>
      </c>
      <c r="G5112" t="str">
        <f>INDEX(Hosts!$A:$M, MATCH(Places!$B5112,Hosts!$A:$A,0), MATCH(Places!G$1,Hosts!$A$1:$M$1,0))</f>
        <v>Within an hour</v>
      </c>
      <c r="H5112" s="70">
        <f>INDEX(Hosts!$A:$M, MATCH(Places!$B5112,Hosts!$A:$A,0), MATCH(Places!H$1,Hosts!$A$1:$M$1,0))</f>
        <v>1</v>
      </c>
      <c r="I5112" s="70">
        <f>INDEX(Hosts!$A:$M, MATCH(Places!$B5112,Hosts!$A:$A,0), MATCH(Places!I$1,Hosts!$A$1:$M$1,0))</f>
        <v>1</v>
      </c>
      <c r="J5112" t="str">
        <f>INDEX(Hosts!$A:$M, MATCH(Places!$B5112,Hosts!$A:$A,0), MATCH(Places!J$1,Hosts!$A$1:$M$1,0))</f>
        <v>Yes</v>
      </c>
      <c r="K5112">
        <v>7</v>
      </c>
      <c r="L5112" t="str">
        <f>VLOOKUP($K5112,Neighborhoods!$A:$C,2,0)</f>
        <v>Brooklyn</v>
      </c>
      <c r="M5112" t="str">
        <f>VLOOKUP($K5112,Neighborhoods!$A:$C,3,0)</f>
        <v>Bedford-Stuyvesant</v>
      </c>
      <c r="N5112" t="str">
        <f>INDEX(Neighborhoods!$A:$C, MATCH(Places!$K5112,Neighborhoods!$A:$A,0), MATCH(Places!N$1,Neighborhoods!$A$1:$C$1,0))</f>
        <v>Brooklyn</v>
      </c>
      <c r="O5112" t="str">
        <f>INDEX(Neighborhoods!$A:$C, MATCH(Places!$K5112,Neighborhoods!$A:$A,0), MATCH(Places!O$1,Neighborhoods!$A$1:$C$1,0))</f>
        <v>Bedford-Stuyvesant</v>
      </c>
      <c r="P5112" t="s">
        <v>11822</v>
      </c>
      <c r="Q5112" t="str">
        <f t="shared" si="316"/>
        <v>No</v>
      </c>
      <c r="R5112">
        <v>2</v>
      </c>
      <c r="S5112" t="str">
        <f t="shared" si="317"/>
        <v>Small</v>
      </c>
      <c r="T5112" s="50">
        <v>114</v>
      </c>
      <c r="U5112" s="70">
        <f t="shared" si="318"/>
        <v>0.03</v>
      </c>
      <c r="V5112" s="52">
        <v>5</v>
      </c>
      <c r="W5112" s="52" t="str" cm="1">
        <f t="array" ref="W5112">_xlfn.SWITCH(ROUND(V5112,0),5,"Excellent",4,"Good",3,"Ok","Bad")</f>
        <v>Excellent</v>
      </c>
      <c r="X5112">
        <v>26</v>
      </c>
      <c r="Y5112" t="str">
        <f t="shared" si="319"/>
        <v>No</v>
      </c>
      <c r="Z5112" s="68">
        <v>43693</v>
      </c>
      <c r="AA5112" s="68">
        <v>43976</v>
      </c>
      <c r="AB5112">
        <v>121</v>
      </c>
      <c r="AC5112" t="s">
        <v>15616</v>
      </c>
    </row>
    <row r="5113" spans="1:29" x14ac:dyDescent="0.3">
      <c r="A5113" t="s">
        <v>14887</v>
      </c>
      <c r="B5113">
        <v>3960</v>
      </c>
      <c r="C5113" t="str">
        <f>VLOOKUP($B5113,Hosts!$A:$M,10,0)</f>
        <v>Within an hour</v>
      </c>
      <c r="D5113" s="70">
        <f>VLOOKUP($B5113,Hosts!$A:$M,11,0)</f>
        <v>1</v>
      </c>
      <c r="E5113" s="70">
        <f>VLOOKUP($B5113,Hosts!$A:$M,12,0)</f>
        <v>0.82</v>
      </c>
      <c r="F5113" t="str">
        <f>VLOOKUP($B5113,Hosts!$A:$M,13,0)</f>
        <v>No</v>
      </c>
      <c r="G5113" t="str">
        <f>INDEX(Hosts!$A:$M, MATCH(Places!$B5113,Hosts!$A:$A,0), MATCH(Places!G$1,Hosts!$A$1:$M$1,0))</f>
        <v>Within an hour</v>
      </c>
      <c r="H5113" s="70">
        <f>INDEX(Hosts!$A:$M, MATCH(Places!$B5113,Hosts!$A:$A,0), MATCH(Places!H$1,Hosts!$A$1:$M$1,0))</f>
        <v>1</v>
      </c>
      <c r="I5113" s="70">
        <f>INDEX(Hosts!$A:$M, MATCH(Places!$B5113,Hosts!$A:$A,0), MATCH(Places!I$1,Hosts!$A$1:$M$1,0))</f>
        <v>0.82</v>
      </c>
      <c r="J5113" t="str">
        <f>INDEX(Hosts!$A:$M, MATCH(Places!$B5113,Hosts!$A:$A,0), MATCH(Places!J$1,Hosts!$A$1:$M$1,0))</f>
        <v>No</v>
      </c>
      <c r="K5113">
        <v>17</v>
      </c>
      <c r="L5113" t="str">
        <f>VLOOKUP($K5113,Neighborhoods!$A:$C,2,0)</f>
        <v>Manhattan</v>
      </c>
      <c r="M5113" t="str">
        <f>VLOOKUP($K5113,Neighborhoods!$A:$C,3,0)</f>
        <v>Hell's Kitchen</v>
      </c>
      <c r="N5113" t="str">
        <f>INDEX(Neighborhoods!$A:$C, MATCH(Places!$K5113,Neighborhoods!$A:$A,0), MATCH(Places!N$1,Neighborhoods!$A$1:$C$1,0))</f>
        <v>Manhattan</v>
      </c>
      <c r="O5113" t="str">
        <f>INDEX(Neighborhoods!$A:$C, MATCH(Places!$K5113,Neighborhoods!$A:$A,0), MATCH(Places!O$1,Neighborhoods!$A$1:$C$1,0))</f>
        <v>Hell's Kitchen</v>
      </c>
      <c r="P5113" t="s">
        <v>11822</v>
      </c>
      <c r="Q5113" t="str">
        <f t="shared" si="316"/>
        <v>No</v>
      </c>
      <c r="R5113">
        <v>2</v>
      </c>
      <c r="S5113" t="str">
        <f t="shared" si="317"/>
        <v>Small</v>
      </c>
      <c r="T5113" s="50">
        <v>78</v>
      </c>
      <c r="U5113" s="70">
        <f t="shared" si="318"/>
        <v>0.03</v>
      </c>
      <c r="V5113" s="52">
        <v>4.8499999999999996</v>
      </c>
      <c r="W5113" s="52" t="str" cm="1">
        <f t="array" ref="W5113">_xlfn.SWITCH(ROUND(V5113,0),5,"Excellent",4,"Good",3,"Ok","Bad")</f>
        <v>Excellent</v>
      </c>
      <c r="X5113">
        <v>20</v>
      </c>
      <c r="Y5113" t="str">
        <f t="shared" si="319"/>
        <v>No</v>
      </c>
      <c r="Z5113" s="68">
        <v>43710</v>
      </c>
      <c r="AA5113" s="68">
        <v>44016</v>
      </c>
      <c r="AB5113">
        <v>251</v>
      </c>
      <c r="AC5113" t="s">
        <v>15615</v>
      </c>
    </row>
    <row r="5114" spans="1:29" x14ac:dyDescent="0.3">
      <c r="A5114" t="s">
        <v>14383</v>
      </c>
      <c r="B5114">
        <v>3951</v>
      </c>
      <c r="C5114" t="str">
        <f>VLOOKUP($B5114,Hosts!$A:$M,10,0)</f>
        <v>Within an hour</v>
      </c>
      <c r="D5114" s="70">
        <f>VLOOKUP($B5114,Hosts!$A:$M,11,0)</f>
        <v>0.9</v>
      </c>
      <c r="E5114" s="70">
        <f>VLOOKUP($B5114,Hosts!$A:$M,12,0)</f>
        <v>0.83</v>
      </c>
      <c r="F5114" t="str">
        <f>VLOOKUP($B5114,Hosts!$A:$M,13,0)</f>
        <v>No</v>
      </c>
      <c r="G5114" t="str">
        <f>INDEX(Hosts!$A:$M, MATCH(Places!$B5114,Hosts!$A:$A,0), MATCH(Places!G$1,Hosts!$A$1:$M$1,0))</f>
        <v>Within an hour</v>
      </c>
      <c r="H5114" s="70">
        <f>INDEX(Hosts!$A:$M, MATCH(Places!$B5114,Hosts!$A:$A,0), MATCH(Places!H$1,Hosts!$A$1:$M$1,0))</f>
        <v>0.9</v>
      </c>
      <c r="I5114" s="70">
        <f>INDEX(Hosts!$A:$M, MATCH(Places!$B5114,Hosts!$A:$A,0), MATCH(Places!I$1,Hosts!$A$1:$M$1,0))</f>
        <v>0.83</v>
      </c>
      <c r="J5114" t="str">
        <f>INDEX(Hosts!$A:$M, MATCH(Places!$B5114,Hosts!$A:$A,0), MATCH(Places!J$1,Hosts!$A$1:$M$1,0))</f>
        <v>No</v>
      </c>
      <c r="K5114">
        <v>9</v>
      </c>
      <c r="L5114" t="str">
        <f>VLOOKUP($K5114,Neighborhoods!$A:$C,2,0)</f>
        <v>Brooklyn</v>
      </c>
      <c r="M5114" t="str">
        <f>VLOOKUP($K5114,Neighborhoods!$A:$C,3,0)</f>
        <v>Crown Heights</v>
      </c>
      <c r="N5114" t="str">
        <f>INDEX(Neighborhoods!$A:$C, MATCH(Places!$K5114,Neighborhoods!$A:$A,0), MATCH(Places!N$1,Neighborhoods!$A$1:$C$1,0))</f>
        <v>Brooklyn</v>
      </c>
      <c r="O5114" t="str">
        <f>INDEX(Neighborhoods!$A:$C, MATCH(Places!$K5114,Neighborhoods!$A:$A,0), MATCH(Places!O$1,Neighborhoods!$A$1:$C$1,0))</f>
        <v>Crown Heights</v>
      </c>
      <c r="P5114" t="s">
        <v>1</v>
      </c>
      <c r="Q5114" t="str">
        <f t="shared" si="316"/>
        <v>Yes</v>
      </c>
      <c r="R5114">
        <v>1</v>
      </c>
      <c r="S5114" t="str">
        <f t="shared" si="317"/>
        <v>Small</v>
      </c>
      <c r="T5114" s="50">
        <v>49</v>
      </c>
      <c r="U5114" s="70">
        <f t="shared" si="318"/>
        <v>0.03</v>
      </c>
      <c r="V5114" s="52">
        <v>5</v>
      </c>
      <c r="W5114" s="52" t="str" cm="1">
        <f t="array" ref="W5114">_xlfn.SWITCH(ROUND(V5114,0),5,"Excellent",4,"Good",3,"Ok","Bad")</f>
        <v>Excellent</v>
      </c>
      <c r="X5114">
        <v>3</v>
      </c>
      <c r="Y5114" t="str">
        <f t="shared" si="319"/>
        <v>No</v>
      </c>
      <c r="Z5114" s="68">
        <v>43689</v>
      </c>
      <c r="AA5114" s="68">
        <v>43750</v>
      </c>
      <c r="AB5114">
        <v>60</v>
      </c>
      <c r="AC5114" t="s">
        <v>15615</v>
      </c>
    </row>
    <row r="5115" spans="1:29" x14ac:dyDescent="0.3">
      <c r="A5115" t="s">
        <v>15522</v>
      </c>
      <c r="B5115">
        <v>3922</v>
      </c>
      <c r="C5115" t="str">
        <f>VLOOKUP($B5115,Hosts!$A:$M,10,0)</f>
        <v>Within an hour</v>
      </c>
      <c r="D5115" s="70">
        <f>VLOOKUP($B5115,Hosts!$A:$M,11,0)</f>
        <v>1</v>
      </c>
      <c r="E5115" s="70">
        <f>VLOOKUP($B5115,Hosts!$A:$M,12,0)</f>
        <v>0.32</v>
      </c>
      <c r="F5115" t="str">
        <f>VLOOKUP($B5115,Hosts!$A:$M,13,0)</f>
        <v>No</v>
      </c>
      <c r="G5115" t="str">
        <f>INDEX(Hosts!$A:$M, MATCH(Places!$B5115,Hosts!$A:$A,0), MATCH(Places!G$1,Hosts!$A$1:$M$1,0))</f>
        <v>Within an hour</v>
      </c>
      <c r="H5115" s="70">
        <f>INDEX(Hosts!$A:$M, MATCH(Places!$B5115,Hosts!$A:$A,0), MATCH(Places!H$1,Hosts!$A$1:$M$1,0))</f>
        <v>1</v>
      </c>
      <c r="I5115" s="70">
        <f>INDEX(Hosts!$A:$M, MATCH(Places!$B5115,Hosts!$A:$A,0), MATCH(Places!I$1,Hosts!$A$1:$M$1,0))</f>
        <v>0.32</v>
      </c>
      <c r="J5115" t="str">
        <f>INDEX(Hosts!$A:$M, MATCH(Places!$B5115,Hosts!$A:$A,0), MATCH(Places!J$1,Hosts!$A$1:$M$1,0))</f>
        <v>No</v>
      </c>
      <c r="K5115">
        <v>14</v>
      </c>
      <c r="L5115" t="str">
        <f>VLOOKUP($K5115,Neighborhoods!$A:$C,2,0)</f>
        <v>Manhattan</v>
      </c>
      <c r="M5115" t="str">
        <f>VLOOKUP($K5115,Neighborhoods!$A:$C,3,0)</f>
        <v>East Harlem</v>
      </c>
      <c r="N5115" t="str">
        <f>INDEX(Neighborhoods!$A:$C, MATCH(Places!$K5115,Neighborhoods!$A:$A,0), MATCH(Places!N$1,Neighborhoods!$A$1:$C$1,0))</f>
        <v>Manhattan</v>
      </c>
      <c r="O5115" t="str">
        <f>INDEX(Neighborhoods!$A:$C, MATCH(Places!$K5115,Neighborhoods!$A:$A,0), MATCH(Places!O$1,Neighborhoods!$A$1:$C$1,0))</f>
        <v>East Harlem</v>
      </c>
      <c r="P5115" t="s">
        <v>11822</v>
      </c>
      <c r="Q5115" t="str">
        <f t="shared" si="316"/>
        <v>No</v>
      </c>
      <c r="R5115">
        <v>1</v>
      </c>
      <c r="S5115" t="str">
        <f t="shared" si="317"/>
        <v>Small</v>
      </c>
      <c r="T5115" s="50">
        <v>65</v>
      </c>
      <c r="U5115" s="70">
        <f t="shared" si="318"/>
        <v>0.03</v>
      </c>
      <c r="V5115" s="52">
        <v>4.67</v>
      </c>
      <c r="W5115" s="52" t="str" cm="1">
        <f t="array" ref="W5115">_xlfn.SWITCH(ROUND(V5115,0),5,"Excellent",4,"Good",3,"Ok","Bad")</f>
        <v>Excellent</v>
      </c>
      <c r="X5115">
        <v>3</v>
      </c>
      <c r="Y5115" t="str">
        <f t="shared" si="319"/>
        <v>No</v>
      </c>
      <c r="Z5115" s="68">
        <v>43685</v>
      </c>
      <c r="AA5115" s="68">
        <v>43832</v>
      </c>
      <c r="AB5115">
        <v>336</v>
      </c>
      <c r="AC5115" t="s">
        <v>15615</v>
      </c>
    </row>
    <row r="5116" spans="1:29" x14ac:dyDescent="0.3">
      <c r="A5116" t="s">
        <v>15100</v>
      </c>
      <c r="B5116">
        <v>2938</v>
      </c>
      <c r="C5116" t="str">
        <f>VLOOKUP($B5116,Hosts!$A:$M,10,0)</f>
        <v>Within an hour</v>
      </c>
      <c r="D5116" s="70">
        <f>VLOOKUP($B5116,Hosts!$A:$M,11,0)</f>
        <v>1</v>
      </c>
      <c r="E5116" s="70">
        <f>VLOOKUP($B5116,Hosts!$A:$M,12,0)</f>
        <v>1</v>
      </c>
      <c r="F5116" t="str">
        <f>VLOOKUP($B5116,Hosts!$A:$M,13,0)</f>
        <v>No</v>
      </c>
      <c r="G5116" t="str">
        <f>INDEX(Hosts!$A:$M, MATCH(Places!$B5116,Hosts!$A:$A,0), MATCH(Places!G$1,Hosts!$A$1:$M$1,0))</f>
        <v>Within an hour</v>
      </c>
      <c r="H5116" s="70">
        <f>INDEX(Hosts!$A:$M, MATCH(Places!$B5116,Hosts!$A:$A,0), MATCH(Places!H$1,Hosts!$A$1:$M$1,0))</f>
        <v>1</v>
      </c>
      <c r="I5116" s="70">
        <f>INDEX(Hosts!$A:$M, MATCH(Places!$B5116,Hosts!$A:$A,0), MATCH(Places!I$1,Hosts!$A$1:$M$1,0))</f>
        <v>1</v>
      </c>
      <c r="J5116" t="str">
        <f>INDEX(Hosts!$A:$M, MATCH(Places!$B5116,Hosts!$A:$A,0), MATCH(Places!J$1,Hosts!$A$1:$M$1,0))</f>
        <v>No</v>
      </c>
      <c r="K5116">
        <v>10</v>
      </c>
      <c r="L5116" t="str">
        <f>VLOOKUP($K5116,Neighborhoods!$A:$C,2,0)</f>
        <v>Brooklyn</v>
      </c>
      <c r="M5116" t="str">
        <f>VLOOKUP($K5116,Neighborhoods!$A:$C,3,0)</f>
        <v>East Flatbush</v>
      </c>
      <c r="N5116" t="str">
        <f>INDEX(Neighborhoods!$A:$C, MATCH(Places!$K5116,Neighborhoods!$A:$A,0), MATCH(Places!N$1,Neighborhoods!$A$1:$C$1,0))</f>
        <v>Brooklyn</v>
      </c>
      <c r="O5116" t="str">
        <f>INDEX(Neighborhoods!$A:$C, MATCH(Places!$K5116,Neighborhoods!$A:$A,0), MATCH(Places!O$1,Neighborhoods!$A$1:$C$1,0))</f>
        <v>East Flatbush</v>
      </c>
      <c r="P5116" t="s">
        <v>11822</v>
      </c>
      <c r="Q5116" t="str">
        <f t="shared" si="316"/>
        <v>No</v>
      </c>
      <c r="R5116">
        <v>5</v>
      </c>
      <c r="S5116" t="str">
        <f t="shared" si="317"/>
        <v>Medium</v>
      </c>
      <c r="T5116" s="50">
        <v>119</v>
      </c>
      <c r="U5116" s="70">
        <f t="shared" si="318"/>
        <v>0.03</v>
      </c>
      <c r="V5116" s="52">
        <v>4.5</v>
      </c>
      <c r="W5116" s="52" t="str" cm="1">
        <f t="array" ref="W5116">_xlfn.SWITCH(ROUND(V5116,0),5,"Excellent",4,"Good",3,"Ok","Bad")</f>
        <v>Excellent</v>
      </c>
      <c r="X5116">
        <v>28</v>
      </c>
      <c r="Y5116" t="str">
        <f t="shared" si="319"/>
        <v>No</v>
      </c>
      <c r="Z5116" s="68">
        <v>43695</v>
      </c>
      <c r="AA5116" s="68">
        <v>44052</v>
      </c>
      <c r="AB5116">
        <v>359</v>
      </c>
      <c r="AC5116" t="s">
        <v>15616</v>
      </c>
    </row>
    <row r="5117" spans="1:29" x14ac:dyDescent="0.3">
      <c r="A5117" t="s">
        <v>13282</v>
      </c>
      <c r="B5117">
        <v>2061</v>
      </c>
      <c r="C5117" t="str">
        <f>VLOOKUP($B5117,Hosts!$A:$M,10,0)</f>
        <v>Within an hour</v>
      </c>
      <c r="D5117" s="70">
        <f>VLOOKUP($B5117,Hosts!$A:$M,11,0)</f>
        <v>1</v>
      </c>
      <c r="E5117" s="70">
        <f>VLOOKUP($B5117,Hosts!$A:$M,12,0)</f>
        <v>0.79</v>
      </c>
      <c r="F5117" t="str">
        <f>VLOOKUP($B5117,Hosts!$A:$M,13,0)</f>
        <v>Yes</v>
      </c>
      <c r="G5117" t="str">
        <f>INDEX(Hosts!$A:$M, MATCH(Places!$B5117,Hosts!$A:$A,0), MATCH(Places!G$1,Hosts!$A$1:$M$1,0))</f>
        <v>Within an hour</v>
      </c>
      <c r="H5117" s="70">
        <f>INDEX(Hosts!$A:$M, MATCH(Places!$B5117,Hosts!$A:$A,0), MATCH(Places!H$1,Hosts!$A$1:$M$1,0))</f>
        <v>1</v>
      </c>
      <c r="I5117" s="70">
        <f>INDEX(Hosts!$A:$M, MATCH(Places!$B5117,Hosts!$A:$A,0), MATCH(Places!I$1,Hosts!$A$1:$M$1,0))</f>
        <v>0.79</v>
      </c>
      <c r="J5117" t="str">
        <f>INDEX(Hosts!$A:$M, MATCH(Places!$B5117,Hosts!$A:$A,0), MATCH(Places!J$1,Hosts!$A$1:$M$1,0))</f>
        <v>Yes</v>
      </c>
      <c r="K5117">
        <v>7</v>
      </c>
      <c r="L5117" t="str">
        <f>VLOOKUP($K5117,Neighborhoods!$A:$C,2,0)</f>
        <v>Brooklyn</v>
      </c>
      <c r="M5117" t="str">
        <f>VLOOKUP($K5117,Neighborhoods!$A:$C,3,0)</f>
        <v>Bedford-Stuyvesant</v>
      </c>
      <c r="N5117" t="str">
        <f>INDEX(Neighborhoods!$A:$C, MATCH(Places!$K5117,Neighborhoods!$A:$A,0), MATCH(Places!N$1,Neighborhoods!$A$1:$C$1,0))</f>
        <v>Brooklyn</v>
      </c>
      <c r="O5117" t="str">
        <f>INDEX(Neighborhoods!$A:$C, MATCH(Places!$K5117,Neighborhoods!$A:$A,0), MATCH(Places!O$1,Neighborhoods!$A$1:$C$1,0))</f>
        <v>Bedford-Stuyvesant</v>
      </c>
      <c r="P5117" t="s">
        <v>11822</v>
      </c>
      <c r="Q5117" t="str">
        <f t="shared" si="316"/>
        <v>No</v>
      </c>
      <c r="R5117">
        <v>6</v>
      </c>
      <c r="S5117" t="str">
        <f t="shared" si="317"/>
        <v>Large</v>
      </c>
      <c r="T5117" s="50">
        <v>135</v>
      </c>
      <c r="U5117" s="70">
        <f t="shared" si="318"/>
        <v>0.03</v>
      </c>
      <c r="V5117" s="52">
        <v>4.9400000000000004</v>
      </c>
      <c r="W5117" s="52" t="str" cm="1">
        <f t="array" ref="W5117">_xlfn.SWITCH(ROUND(V5117,0),5,"Excellent",4,"Good",3,"Ok","Bad")</f>
        <v>Excellent</v>
      </c>
      <c r="X5117">
        <v>17</v>
      </c>
      <c r="Y5117" t="str">
        <f t="shared" si="319"/>
        <v>No</v>
      </c>
      <c r="Z5117" s="68">
        <v>43855</v>
      </c>
      <c r="AA5117" s="68">
        <v>44043</v>
      </c>
      <c r="AB5117">
        <v>232</v>
      </c>
      <c r="AC5117" t="s">
        <v>15615</v>
      </c>
    </row>
    <row r="5118" spans="1:29" x14ac:dyDescent="0.3">
      <c r="A5118" t="s">
        <v>13134</v>
      </c>
      <c r="B5118">
        <v>3950</v>
      </c>
      <c r="C5118" t="str">
        <f>VLOOKUP($B5118,Hosts!$A:$M,10,0)</f>
        <v>A few days or more</v>
      </c>
      <c r="D5118" s="70">
        <f>VLOOKUP($B5118,Hosts!$A:$M,11,0)</f>
        <v>0</v>
      </c>
      <c r="E5118" s="70">
        <f>VLOOKUP($B5118,Hosts!$A:$M,12,0)</f>
        <v>1</v>
      </c>
      <c r="F5118" t="str">
        <f>VLOOKUP($B5118,Hosts!$A:$M,13,0)</f>
        <v>No</v>
      </c>
      <c r="G5118" t="str">
        <f>INDEX(Hosts!$A:$M, MATCH(Places!$B5118,Hosts!$A:$A,0), MATCH(Places!G$1,Hosts!$A$1:$M$1,0))</f>
        <v>A few days or more</v>
      </c>
      <c r="H5118" s="70">
        <f>INDEX(Hosts!$A:$M, MATCH(Places!$B5118,Hosts!$A:$A,0), MATCH(Places!H$1,Hosts!$A$1:$M$1,0))</f>
        <v>0</v>
      </c>
      <c r="I5118" s="70">
        <f>INDEX(Hosts!$A:$M, MATCH(Places!$B5118,Hosts!$A:$A,0), MATCH(Places!I$1,Hosts!$A$1:$M$1,0))</f>
        <v>1</v>
      </c>
      <c r="J5118" t="str">
        <f>INDEX(Hosts!$A:$M, MATCH(Places!$B5118,Hosts!$A:$A,0), MATCH(Places!J$1,Hosts!$A$1:$M$1,0))</f>
        <v>No</v>
      </c>
      <c r="K5118">
        <v>20</v>
      </c>
      <c r="L5118" t="str">
        <f>VLOOKUP($K5118,Neighborhoods!$A:$C,2,0)</f>
        <v>Manhattan</v>
      </c>
      <c r="M5118" t="str">
        <f>VLOOKUP($K5118,Neighborhoods!$A:$C,3,0)</f>
        <v>Upper West Side</v>
      </c>
      <c r="N5118" t="str">
        <f>INDEX(Neighborhoods!$A:$C, MATCH(Places!$K5118,Neighborhoods!$A:$A,0), MATCH(Places!N$1,Neighborhoods!$A$1:$C$1,0))</f>
        <v>Manhattan</v>
      </c>
      <c r="O5118" t="str">
        <f>INDEX(Neighborhoods!$A:$C, MATCH(Places!$K5118,Neighborhoods!$A:$A,0), MATCH(Places!O$1,Neighborhoods!$A$1:$C$1,0))</f>
        <v>Upper West Side</v>
      </c>
      <c r="P5118" t="s">
        <v>1</v>
      </c>
      <c r="Q5118" t="str">
        <f t="shared" si="316"/>
        <v>Yes</v>
      </c>
      <c r="R5118">
        <v>5</v>
      </c>
      <c r="S5118" t="str">
        <f t="shared" si="317"/>
        <v>Medium</v>
      </c>
      <c r="T5118" s="50">
        <v>275</v>
      </c>
      <c r="U5118" s="70">
        <f t="shared" si="318"/>
        <v>0.04</v>
      </c>
      <c r="V5118" s="52">
        <v>4.47</v>
      </c>
      <c r="W5118" s="52" t="str" cm="1">
        <f t="array" ref="W5118">_xlfn.SWITCH(ROUND(V5118,0),5,"Excellent",4,"Good",3,"Ok","Bad")</f>
        <v>Good</v>
      </c>
      <c r="X5118">
        <v>19</v>
      </c>
      <c r="Y5118" t="str">
        <f t="shared" si="319"/>
        <v>No</v>
      </c>
      <c r="Z5118" s="68">
        <v>43682</v>
      </c>
      <c r="AA5118" s="68">
        <v>43952</v>
      </c>
      <c r="AB5118">
        <v>73</v>
      </c>
      <c r="AC5118" t="s">
        <v>15616</v>
      </c>
    </row>
    <row r="5119" spans="1:29" x14ac:dyDescent="0.3">
      <c r="A5119" t="s">
        <v>14940</v>
      </c>
      <c r="B5119">
        <v>3961</v>
      </c>
      <c r="C5119" t="str">
        <f>VLOOKUP($B5119,Hosts!$A:$M,10,0)</f>
        <v>Within a day</v>
      </c>
      <c r="D5119" s="70">
        <f>VLOOKUP($B5119,Hosts!$A:$M,11,0)</f>
        <v>0.6</v>
      </c>
      <c r="E5119" s="70">
        <f>VLOOKUP($B5119,Hosts!$A:$M,12,0)</f>
        <v>0.83</v>
      </c>
      <c r="F5119" t="str">
        <f>VLOOKUP($B5119,Hosts!$A:$M,13,0)</f>
        <v>No</v>
      </c>
      <c r="G5119" t="str">
        <f>INDEX(Hosts!$A:$M, MATCH(Places!$B5119,Hosts!$A:$A,0), MATCH(Places!G$1,Hosts!$A$1:$M$1,0))</f>
        <v>Within a day</v>
      </c>
      <c r="H5119" s="70">
        <f>INDEX(Hosts!$A:$M, MATCH(Places!$B5119,Hosts!$A:$A,0), MATCH(Places!H$1,Hosts!$A$1:$M$1,0))</f>
        <v>0.6</v>
      </c>
      <c r="I5119" s="70">
        <f>INDEX(Hosts!$A:$M, MATCH(Places!$B5119,Hosts!$A:$A,0), MATCH(Places!I$1,Hosts!$A$1:$M$1,0))</f>
        <v>0.83</v>
      </c>
      <c r="J5119" t="str">
        <f>INDEX(Hosts!$A:$M, MATCH(Places!$B5119,Hosts!$A:$A,0), MATCH(Places!J$1,Hosts!$A$1:$M$1,0))</f>
        <v>No</v>
      </c>
      <c r="K5119">
        <v>19</v>
      </c>
      <c r="L5119" t="str">
        <f>VLOOKUP($K5119,Neighborhoods!$A:$C,2,0)</f>
        <v>Manhattan</v>
      </c>
      <c r="M5119" t="str">
        <f>VLOOKUP($K5119,Neighborhoods!$A:$C,3,0)</f>
        <v>Upper East Side</v>
      </c>
      <c r="N5119" t="str">
        <f>INDEX(Neighborhoods!$A:$C, MATCH(Places!$K5119,Neighborhoods!$A:$A,0), MATCH(Places!N$1,Neighborhoods!$A$1:$C$1,0))</f>
        <v>Manhattan</v>
      </c>
      <c r="O5119" t="str">
        <f>INDEX(Neighborhoods!$A:$C, MATCH(Places!$K5119,Neighborhoods!$A:$A,0), MATCH(Places!O$1,Neighborhoods!$A$1:$C$1,0))</f>
        <v>Upper East Side</v>
      </c>
      <c r="P5119" t="s">
        <v>11822</v>
      </c>
      <c r="Q5119" t="str">
        <f t="shared" si="316"/>
        <v>No</v>
      </c>
      <c r="R5119">
        <v>2</v>
      </c>
      <c r="S5119" t="str">
        <f t="shared" si="317"/>
        <v>Small</v>
      </c>
      <c r="T5119" s="50">
        <v>325</v>
      </c>
      <c r="U5119" s="70">
        <f t="shared" si="318"/>
        <v>0.04</v>
      </c>
      <c r="V5119" s="52">
        <v>5</v>
      </c>
      <c r="W5119" s="52" t="str" cm="1">
        <f t="array" ref="W5119">_xlfn.SWITCH(ROUND(V5119,0),5,"Excellent",4,"Good",3,"Ok","Bad")</f>
        <v>Excellent</v>
      </c>
      <c r="X5119">
        <v>8</v>
      </c>
      <c r="Y5119" t="str">
        <f t="shared" si="319"/>
        <v>No</v>
      </c>
      <c r="Z5119" s="68">
        <v>43732</v>
      </c>
      <c r="AA5119" s="68">
        <v>43814</v>
      </c>
      <c r="AB5119">
        <v>44</v>
      </c>
      <c r="AC5119" t="s">
        <v>15615</v>
      </c>
    </row>
    <row r="5120" spans="1:29" x14ac:dyDescent="0.3">
      <c r="A5120" t="s">
        <v>15610</v>
      </c>
      <c r="B5120">
        <v>1285</v>
      </c>
      <c r="C5120" t="str">
        <f>VLOOKUP($B5120,Hosts!$A:$M,10,0)</f>
        <v>Within a few hours</v>
      </c>
      <c r="D5120" s="70">
        <f>VLOOKUP($B5120,Hosts!$A:$M,11,0)</f>
        <v>0.75</v>
      </c>
      <c r="E5120" s="70">
        <f>VLOOKUP($B5120,Hosts!$A:$M,12,0)</f>
        <v>0.97</v>
      </c>
      <c r="F5120" t="str">
        <f>VLOOKUP($B5120,Hosts!$A:$M,13,0)</f>
        <v>No</v>
      </c>
      <c r="G5120" t="str">
        <f>INDEX(Hosts!$A:$M, MATCH(Places!$B5120,Hosts!$A:$A,0), MATCH(Places!G$1,Hosts!$A$1:$M$1,0))</f>
        <v>Within a few hours</v>
      </c>
      <c r="H5120" s="70">
        <f>INDEX(Hosts!$A:$M, MATCH(Places!$B5120,Hosts!$A:$A,0), MATCH(Places!H$1,Hosts!$A$1:$M$1,0))</f>
        <v>0.75</v>
      </c>
      <c r="I5120" s="70">
        <f>INDEX(Hosts!$A:$M, MATCH(Places!$B5120,Hosts!$A:$A,0), MATCH(Places!I$1,Hosts!$A$1:$M$1,0))</f>
        <v>0.97</v>
      </c>
      <c r="J5120" t="str">
        <f>INDEX(Hosts!$A:$M, MATCH(Places!$B5120,Hosts!$A:$A,0), MATCH(Places!J$1,Hosts!$A$1:$M$1,0))</f>
        <v>No</v>
      </c>
      <c r="K5120">
        <v>7</v>
      </c>
      <c r="L5120" t="str">
        <f>VLOOKUP($K5120,Neighborhoods!$A:$C,2,0)</f>
        <v>Brooklyn</v>
      </c>
      <c r="M5120" t="str">
        <f>VLOOKUP($K5120,Neighborhoods!$A:$C,3,0)</f>
        <v>Bedford-Stuyvesant</v>
      </c>
      <c r="N5120" t="str">
        <f>INDEX(Neighborhoods!$A:$C, MATCH(Places!$K5120,Neighborhoods!$A:$A,0), MATCH(Places!N$1,Neighborhoods!$A$1:$C$1,0))</f>
        <v>Brooklyn</v>
      </c>
      <c r="O5120" t="str">
        <f>INDEX(Neighborhoods!$A:$C, MATCH(Places!$K5120,Neighborhoods!$A:$A,0), MATCH(Places!O$1,Neighborhoods!$A$1:$C$1,0))</f>
        <v>Bedford-Stuyvesant</v>
      </c>
      <c r="P5120" t="s">
        <v>1</v>
      </c>
      <c r="Q5120" t="str">
        <f t="shared" si="316"/>
        <v>Yes</v>
      </c>
      <c r="R5120">
        <v>2</v>
      </c>
      <c r="S5120" t="str">
        <f t="shared" si="317"/>
        <v>Small</v>
      </c>
      <c r="T5120" s="50">
        <v>50</v>
      </c>
      <c r="U5120" s="70">
        <f t="shared" si="318"/>
        <v>0.03</v>
      </c>
      <c r="V5120" s="52">
        <v>5</v>
      </c>
      <c r="W5120" s="52" t="str" cm="1">
        <f t="array" ref="W5120">_xlfn.SWITCH(ROUND(V5120,0),5,"Excellent",4,"Good",3,"Ok","Bad")</f>
        <v>Excellent</v>
      </c>
      <c r="X5120">
        <v>31</v>
      </c>
      <c r="Y5120" t="str">
        <f t="shared" si="319"/>
        <v>No</v>
      </c>
      <c r="Z5120" s="68">
        <v>43714</v>
      </c>
      <c r="AA5120" s="68">
        <v>43870</v>
      </c>
      <c r="AB5120">
        <v>180</v>
      </c>
      <c r="AC5120" t="s">
        <v>15615</v>
      </c>
    </row>
    <row r="5121" spans="1:29" x14ac:dyDescent="0.3">
      <c r="A5121" t="s">
        <v>13318</v>
      </c>
      <c r="B5121">
        <v>1285</v>
      </c>
      <c r="C5121" t="str">
        <f>VLOOKUP($B5121,Hosts!$A:$M,10,0)</f>
        <v>Within a few hours</v>
      </c>
      <c r="D5121" s="70">
        <f>VLOOKUP($B5121,Hosts!$A:$M,11,0)</f>
        <v>0.75</v>
      </c>
      <c r="E5121" s="70">
        <f>VLOOKUP($B5121,Hosts!$A:$M,12,0)</f>
        <v>0.97</v>
      </c>
      <c r="F5121" t="str">
        <f>VLOOKUP($B5121,Hosts!$A:$M,13,0)</f>
        <v>No</v>
      </c>
      <c r="G5121" t="str">
        <f>INDEX(Hosts!$A:$M, MATCH(Places!$B5121,Hosts!$A:$A,0), MATCH(Places!G$1,Hosts!$A$1:$M$1,0))</f>
        <v>Within a few hours</v>
      </c>
      <c r="H5121" s="70">
        <f>INDEX(Hosts!$A:$M, MATCH(Places!$B5121,Hosts!$A:$A,0), MATCH(Places!H$1,Hosts!$A$1:$M$1,0))</f>
        <v>0.75</v>
      </c>
      <c r="I5121" s="70">
        <f>INDEX(Hosts!$A:$M, MATCH(Places!$B5121,Hosts!$A:$A,0), MATCH(Places!I$1,Hosts!$A$1:$M$1,0))</f>
        <v>0.97</v>
      </c>
      <c r="J5121" t="str">
        <f>INDEX(Hosts!$A:$M, MATCH(Places!$B5121,Hosts!$A:$A,0), MATCH(Places!J$1,Hosts!$A$1:$M$1,0))</f>
        <v>No</v>
      </c>
      <c r="K5121">
        <v>7</v>
      </c>
      <c r="L5121" t="str">
        <f>VLOOKUP($K5121,Neighborhoods!$A:$C,2,0)</f>
        <v>Brooklyn</v>
      </c>
      <c r="M5121" t="str">
        <f>VLOOKUP($K5121,Neighborhoods!$A:$C,3,0)</f>
        <v>Bedford-Stuyvesant</v>
      </c>
      <c r="N5121" t="str">
        <f>INDEX(Neighborhoods!$A:$C, MATCH(Places!$K5121,Neighborhoods!$A:$A,0), MATCH(Places!N$1,Neighborhoods!$A$1:$C$1,0))</f>
        <v>Brooklyn</v>
      </c>
      <c r="O5121" t="str">
        <f>INDEX(Neighborhoods!$A:$C, MATCH(Places!$K5121,Neighborhoods!$A:$A,0), MATCH(Places!O$1,Neighborhoods!$A$1:$C$1,0))</f>
        <v>Bedford-Stuyvesant</v>
      </c>
      <c r="P5121" t="s">
        <v>1</v>
      </c>
      <c r="Q5121" t="str">
        <f t="shared" si="316"/>
        <v>Yes</v>
      </c>
      <c r="R5121">
        <v>2</v>
      </c>
      <c r="S5121" t="str">
        <f t="shared" si="317"/>
        <v>Small</v>
      </c>
      <c r="T5121" s="50">
        <v>50</v>
      </c>
      <c r="U5121" s="70">
        <f t="shared" si="318"/>
        <v>0.03</v>
      </c>
      <c r="V5121" s="52">
        <v>4.75</v>
      </c>
      <c r="W5121" s="52" t="str" cm="1">
        <f t="array" ref="W5121">_xlfn.SWITCH(ROUND(V5121,0),5,"Excellent",4,"Good",3,"Ok","Bad")</f>
        <v>Excellent</v>
      </c>
      <c r="X5121">
        <v>32</v>
      </c>
      <c r="Y5121" t="str">
        <f t="shared" si="319"/>
        <v>No</v>
      </c>
      <c r="Z5121" s="68">
        <v>43689</v>
      </c>
      <c r="AA5121" s="68">
        <v>43904</v>
      </c>
      <c r="AB5121">
        <v>149</v>
      </c>
      <c r="AC5121" t="s">
        <v>15615</v>
      </c>
    </row>
    <row r="5122" spans="1:29" x14ac:dyDescent="0.3">
      <c r="A5122" t="s">
        <v>13470</v>
      </c>
      <c r="B5122">
        <v>2850</v>
      </c>
      <c r="C5122" t="str">
        <f>VLOOKUP($B5122,Hosts!$A:$M,10,0)</f>
        <v>Within an hour</v>
      </c>
      <c r="D5122" s="70">
        <f>VLOOKUP($B5122,Hosts!$A:$M,11,0)</f>
        <v>0.8</v>
      </c>
      <c r="E5122" s="70">
        <f>VLOOKUP($B5122,Hosts!$A:$M,12,0)</f>
        <v>0.98</v>
      </c>
      <c r="F5122" t="str">
        <f>VLOOKUP($B5122,Hosts!$A:$M,13,0)</f>
        <v>Yes</v>
      </c>
      <c r="G5122" t="str">
        <f>INDEX(Hosts!$A:$M, MATCH(Places!$B5122,Hosts!$A:$A,0), MATCH(Places!G$1,Hosts!$A$1:$M$1,0))</f>
        <v>Within an hour</v>
      </c>
      <c r="H5122" s="70">
        <f>INDEX(Hosts!$A:$M, MATCH(Places!$B5122,Hosts!$A:$A,0), MATCH(Places!H$1,Hosts!$A$1:$M$1,0))</f>
        <v>0.8</v>
      </c>
      <c r="I5122" s="70">
        <f>INDEX(Hosts!$A:$M, MATCH(Places!$B5122,Hosts!$A:$A,0), MATCH(Places!I$1,Hosts!$A$1:$M$1,0))</f>
        <v>0.98</v>
      </c>
      <c r="J5122" t="str">
        <f>INDEX(Hosts!$A:$M, MATCH(Places!$B5122,Hosts!$A:$A,0), MATCH(Places!J$1,Hosts!$A$1:$M$1,0))</f>
        <v>Yes</v>
      </c>
      <c r="K5122">
        <v>22</v>
      </c>
      <c r="L5122" t="str">
        <f>VLOOKUP($K5122,Neighborhoods!$A:$C,2,0)</f>
        <v>Queens</v>
      </c>
      <c r="M5122" t="str">
        <f>VLOOKUP($K5122,Neighborhoods!$A:$C,3,0)</f>
        <v>Flushing</v>
      </c>
      <c r="N5122" t="str">
        <f>INDEX(Neighborhoods!$A:$C, MATCH(Places!$K5122,Neighborhoods!$A:$A,0), MATCH(Places!N$1,Neighborhoods!$A$1:$C$1,0))</f>
        <v>Queens</v>
      </c>
      <c r="O5122" t="str">
        <f>INDEX(Neighborhoods!$A:$C, MATCH(Places!$K5122,Neighborhoods!$A:$A,0), MATCH(Places!O$1,Neighborhoods!$A$1:$C$1,0))</f>
        <v>Flushing</v>
      </c>
      <c r="P5122" t="s">
        <v>1</v>
      </c>
      <c r="Q5122" t="str">
        <f t="shared" si="316"/>
        <v>Yes</v>
      </c>
      <c r="R5122">
        <v>2</v>
      </c>
      <c r="S5122" t="str">
        <f t="shared" si="317"/>
        <v>Small</v>
      </c>
      <c r="T5122" s="50">
        <v>45</v>
      </c>
      <c r="U5122" s="70">
        <f t="shared" si="318"/>
        <v>0.03</v>
      </c>
      <c r="V5122" s="52">
        <v>4.8899999999999997</v>
      </c>
      <c r="W5122" s="52" t="str" cm="1">
        <f t="array" ref="W5122">_xlfn.SWITCH(ROUND(V5122,0),5,"Excellent",4,"Good",3,"Ok","Bad")</f>
        <v>Excellent</v>
      </c>
      <c r="X5122">
        <v>9</v>
      </c>
      <c r="Y5122" t="str">
        <f t="shared" si="319"/>
        <v>No</v>
      </c>
      <c r="Z5122" s="68">
        <v>43685</v>
      </c>
      <c r="AA5122" s="68">
        <v>44037</v>
      </c>
      <c r="AB5122">
        <v>89</v>
      </c>
      <c r="AC5122" t="s">
        <v>15616</v>
      </c>
    </row>
    <row r="5123" spans="1:29" x14ac:dyDescent="0.3">
      <c r="A5123" t="s">
        <v>14321</v>
      </c>
      <c r="B5123">
        <v>3963</v>
      </c>
      <c r="C5123" t="str">
        <f>VLOOKUP($B5123,Hosts!$A:$M,10,0)</f>
        <v>Within an hour</v>
      </c>
      <c r="D5123" s="70">
        <f>VLOOKUP($B5123,Hosts!$A:$M,11,0)</f>
        <v>1</v>
      </c>
      <c r="E5123" s="70">
        <f>VLOOKUP($B5123,Hosts!$A:$M,12,0)</f>
        <v>0.92</v>
      </c>
      <c r="F5123" t="str">
        <f>VLOOKUP($B5123,Hosts!$A:$M,13,0)</f>
        <v>Yes</v>
      </c>
      <c r="G5123" t="str">
        <f>INDEX(Hosts!$A:$M, MATCH(Places!$B5123,Hosts!$A:$A,0), MATCH(Places!G$1,Hosts!$A$1:$M$1,0))</f>
        <v>Within an hour</v>
      </c>
      <c r="H5123" s="70">
        <f>INDEX(Hosts!$A:$M, MATCH(Places!$B5123,Hosts!$A:$A,0), MATCH(Places!H$1,Hosts!$A$1:$M$1,0))</f>
        <v>1</v>
      </c>
      <c r="I5123" s="70">
        <f>INDEX(Hosts!$A:$M, MATCH(Places!$B5123,Hosts!$A:$A,0), MATCH(Places!I$1,Hosts!$A$1:$M$1,0))</f>
        <v>0.92</v>
      </c>
      <c r="J5123" t="str">
        <f>INDEX(Hosts!$A:$M, MATCH(Places!$B5123,Hosts!$A:$A,0), MATCH(Places!J$1,Hosts!$A$1:$M$1,0))</f>
        <v>Yes</v>
      </c>
      <c r="K5123">
        <v>12</v>
      </c>
      <c r="L5123" t="str">
        <f>VLOOKUP($K5123,Neighborhoods!$A:$C,2,0)</f>
        <v>Brooklyn</v>
      </c>
      <c r="M5123" t="str">
        <f>VLOOKUP($K5123,Neighborhoods!$A:$C,3,0)</f>
        <v>Williamsburg</v>
      </c>
      <c r="N5123" t="str">
        <f>INDEX(Neighborhoods!$A:$C, MATCH(Places!$K5123,Neighborhoods!$A:$A,0), MATCH(Places!N$1,Neighborhoods!$A$1:$C$1,0))</f>
        <v>Brooklyn</v>
      </c>
      <c r="O5123" t="str">
        <f>INDEX(Neighborhoods!$A:$C, MATCH(Places!$K5123,Neighborhoods!$A:$A,0), MATCH(Places!O$1,Neighborhoods!$A$1:$C$1,0))</f>
        <v>Williamsburg</v>
      </c>
      <c r="P5123" t="s">
        <v>11822</v>
      </c>
      <c r="Q5123" t="str">
        <f t="shared" ref="Q5123:Q5186" si="320">IF(OR(P5123="Private room",P5123="Shared room"),"Yes","No")</f>
        <v>No</v>
      </c>
      <c r="R5123">
        <v>3</v>
      </c>
      <c r="S5123" t="str">
        <f t="shared" ref="S5123:S5186" si="321">IF(R5123&lt;=2,"Small",IF(R5123&lt;=5,"Medium","Large"))</f>
        <v>Medium</v>
      </c>
      <c r="T5123" s="50">
        <v>100</v>
      </c>
      <c r="U5123" s="70">
        <f t="shared" ref="U5123:U5186" si="322">VLOOKUP($T5123,$AF$1:$AG$5,2)</f>
        <v>0.03</v>
      </c>
      <c r="V5123" s="52">
        <v>4.9000000000000004</v>
      </c>
      <c r="W5123" s="52" t="str" cm="1">
        <f t="array" ref="W5123">_xlfn.SWITCH(ROUND(V5123,0),5,"Excellent",4,"Good",3,"Ok","Bad")</f>
        <v>Excellent</v>
      </c>
      <c r="X5123">
        <v>50</v>
      </c>
      <c r="Y5123" t="str">
        <f t="shared" ref="Y5123:Y5186" si="323">IF(AND(V5123&gt;4.8,X5123&gt;100),"Yes","No")</f>
        <v>No</v>
      </c>
      <c r="Z5123" s="68">
        <v>43684</v>
      </c>
      <c r="AA5123" s="68">
        <v>44045</v>
      </c>
      <c r="AB5123">
        <v>173</v>
      </c>
      <c r="AC5123" t="s">
        <v>15615</v>
      </c>
    </row>
    <row r="5124" spans="1:29" x14ac:dyDescent="0.3">
      <c r="A5124" t="s">
        <v>15354</v>
      </c>
      <c r="B5124">
        <v>222</v>
      </c>
      <c r="C5124" t="str">
        <f>VLOOKUP($B5124,Hosts!$A:$M,10,0)</f>
        <v>Within a day</v>
      </c>
      <c r="D5124" s="70">
        <f>VLOOKUP($B5124,Hosts!$A:$M,11,0)</f>
        <v>1</v>
      </c>
      <c r="E5124" s="70">
        <f>VLOOKUP($B5124,Hosts!$A:$M,12,0)</f>
        <v>0.14000000000000001</v>
      </c>
      <c r="F5124" t="str">
        <f>VLOOKUP($B5124,Hosts!$A:$M,13,0)</f>
        <v>No</v>
      </c>
      <c r="G5124" t="str">
        <f>INDEX(Hosts!$A:$M, MATCH(Places!$B5124,Hosts!$A:$A,0), MATCH(Places!G$1,Hosts!$A$1:$M$1,0))</f>
        <v>Within a day</v>
      </c>
      <c r="H5124" s="70">
        <f>INDEX(Hosts!$A:$M, MATCH(Places!$B5124,Hosts!$A:$A,0), MATCH(Places!H$1,Hosts!$A$1:$M$1,0))</f>
        <v>1</v>
      </c>
      <c r="I5124" s="70">
        <f>INDEX(Hosts!$A:$M, MATCH(Places!$B5124,Hosts!$A:$A,0), MATCH(Places!I$1,Hosts!$A$1:$M$1,0))</f>
        <v>0.14000000000000001</v>
      </c>
      <c r="J5124" t="str">
        <f>INDEX(Hosts!$A:$M, MATCH(Places!$B5124,Hosts!$A:$A,0), MATCH(Places!J$1,Hosts!$A$1:$M$1,0))</f>
        <v>No</v>
      </c>
      <c r="K5124">
        <v>12</v>
      </c>
      <c r="L5124" t="str">
        <f>VLOOKUP($K5124,Neighborhoods!$A:$C,2,0)</f>
        <v>Brooklyn</v>
      </c>
      <c r="M5124" t="str">
        <f>VLOOKUP($K5124,Neighborhoods!$A:$C,3,0)</f>
        <v>Williamsburg</v>
      </c>
      <c r="N5124" t="str">
        <f>INDEX(Neighborhoods!$A:$C, MATCH(Places!$K5124,Neighborhoods!$A:$A,0), MATCH(Places!N$1,Neighborhoods!$A$1:$C$1,0))</f>
        <v>Brooklyn</v>
      </c>
      <c r="O5124" t="str">
        <f>INDEX(Neighborhoods!$A:$C, MATCH(Places!$K5124,Neighborhoods!$A:$A,0), MATCH(Places!O$1,Neighborhoods!$A$1:$C$1,0))</f>
        <v>Williamsburg</v>
      </c>
      <c r="P5124" t="s">
        <v>16</v>
      </c>
      <c r="Q5124" t="str">
        <f t="shared" si="320"/>
        <v>Yes</v>
      </c>
      <c r="R5124">
        <v>2</v>
      </c>
      <c r="S5124" t="str">
        <f t="shared" si="321"/>
        <v>Small</v>
      </c>
      <c r="T5124" s="50">
        <v>45</v>
      </c>
      <c r="U5124" s="70">
        <f t="shared" si="322"/>
        <v>0.03</v>
      </c>
      <c r="V5124" s="52">
        <v>4.75</v>
      </c>
      <c r="W5124" s="52" t="str" cm="1">
        <f t="array" ref="W5124">_xlfn.SWITCH(ROUND(V5124,0),5,"Excellent",4,"Good",3,"Ok","Bad")</f>
        <v>Excellent</v>
      </c>
      <c r="X5124">
        <v>4</v>
      </c>
      <c r="Y5124" t="str">
        <f t="shared" si="323"/>
        <v>No</v>
      </c>
      <c r="Z5124" s="68">
        <v>43688</v>
      </c>
      <c r="AA5124" s="68">
        <v>43840</v>
      </c>
      <c r="AB5124">
        <v>88</v>
      </c>
      <c r="AC5124" t="s">
        <v>15615</v>
      </c>
    </row>
    <row r="5125" spans="1:29" x14ac:dyDescent="0.3">
      <c r="A5125" t="s">
        <v>14764</v>
      </c>
      <c r="B5125">
        <v>3964</v>
      </c>
      <c r="C5125" t="str">
        <f>VLOOKUP($B5125,Hosts!$A:$M,10,0)</f>
        <v>Within an hour</v>
      </c>
      <c r="D5125" s="70">
        <f>VLOOKUP($B5125,Hosts!$A:$M,11,0)</f>
        <v>1</v>
      </c>
      <c r="E5125" s="70">
        <f>VLOOKUP($B5125,Hosts!$A:$M,12,0)</f>
        <v>0.93</v>
      </c>
      <c r="F5125" t="str">
        <f>VLOOKUP($B5125,Hosts!$A:$M,13,0)</f>
        <v>No</v>
      </c>
      <c r="G5125" t="str">
        <f>INDEX(Hosts!$A:$M, MATCH(Places!$B5125,Hosts!$A:$A,0), MATCH(Places!G$1,Hosts!$A$1:$M$1,0))</f>
        <v>Within an hour</v>
      </c>
      <c r="H5125" s="70">
        <f>INDEX(Hosts!$A:$M, MATCH(Places!$B5125,Hosts!$A:$A,0), MATCH(Places!H$1,Hosts!$A$1:$M$1,0))</f>
        <v>1</v>
      </c>
      <c r="I5125" s="70">
        <f>INDEX(Hosts!$A:$M, MATCH(Places!$B5125,Hosts!$A:$A,0), MATCH(Places!I$1,Hosts!$A$1:$M$1,0))</f>
        <v>0.93</v>
      </c>
      <c r="J5125" t="str">
        <f>INDEX(Hosts!$A:$M, MATCH(Places!$B5125,Hosts!$A:$A,0), MATCH(Places!J$1,Hosts!$A$1:$M$1,0))</f>
        <v>No</v>
      </c>
      <c r="K5125">
        <v>23</v>
      </c>
      <c r="L5125" t="str">
        <f>VLOOKUP($K5125,Neighborhoods!$A:$C,2,0)</f>
        <v>Queens</v>
      </c>
      <c r="M5125" t="str">
        <f>VLOOKUP($K5125,Neighborhoods!$A:$C,3,0)</f>
        <v>Jamaica</v>
      </c>
      <c r="N5125" t="str">
        <f>INDEX(Neighborhoods!$A:$C, MATCH(Places!$K5125,Neighborhoods!$A:$A,0), MATCH(Places!N$1,Neighborhoods!$A$1:$C$1,0))</f>
        <v>Queens</v>
      </c>
      <c r="O5125" t="str">
        <f>INDEX(Neighborhoods!$A:$C, MATCH(Places!$K5125,Neighborhoods!$A:$A,0), MATCH(Places!O$1,Neighborhoods!$A$1:$C$1,0))</f>
        <v>Jamaica</v>
      </c>
      <c r="P5125" t="s">
        <v>1</v>
      </c>
      <c r="Q5125" t="str">
        <f t="shared" si="320"/>
        <v>Yes</v>
      </c>
      <c r="R5125">
        <v>2</v>
      </c>
      <c r="S5125" t="str">
        <f t="shared" si="321"/>
        <v>Small</v>
      </c>
      <c r="T5125" s="50">
        <v>80</v>
      </c>
      <c r="U5125" s="70">
        <f t="shared" si="322"/>
        <v>0.03</v>
      </c>
      <c r="V5125" s="52">
        <v>4.8600000000000003</v>
      </c>
      <c r="W5125" s="52" t="str" cm="1">
        <f t="array" ref="W5125">_xlfn.SWITCH(ROUND(V5125,0),5,"Excellent",4,"Good",3,"Ok","Bad")</f>
        <v>Excellent</v>
      </c>
      <c r="X5125">
        <v>14</v>
      </c>
      <c r="Y5125" t="str">
        <f t="shared" si="323"/>
        <v>No</v>
      </c>
      <c r="Z5125" s="68">
        <v>43679</v>
      </c>
      <c r="AA5125" s="68">
        <v>43831</v>
      </c>
      <c r="AB5125">
        <v>228</v>
      </c>
      <c r="AC5125" t="s">
        <v>15615</v>
      </c>
    </row>
    <row r="5126" spans="1:29" x14ac:dyDescent="0.3">
      <c r="A5126" t="s">
        <v>13520</v>
      </c>
      <c r="B5126">
        <v>1118</v>
      </c>
      <c r="C5126" t="str">
        <f>VLOOKUP($B5126,Hosts!$A:$M,10,0)</f>
        <v>A few days or more</v>
      </c>
      <c r="D5126" s="70">
        <f>VLOOKUP($B5126,Hosts!$A:$M,11,0)</f>
        <v>0</v>
      </c>
      <c r="E5126" s="70">
        <f>VLOOKUP($B5126,Hosts!$A:$M,12,0)</f>
        <v>0.8</v>
      </c>
      <c r="F5126" t="str">
        <f>VLOOKUP($B5126,Hosts!$A:$M,13,0)</f>
        <v>No</v>
      </c>
      <c r="G5126" t="str">
        <f>INDEX(Hosts!$A:$M, MATCH(Places!$B5126,Hosts!$A:$A,0), MATCH(Places!G$1,Hosts!$A$1:$M$1,0))</f>
        <v>A few days or more</v>
      </c>
      <c r="H5126" s="70">
        <f>INDEX(Hosts!$A:$M, MATCH(Places!$B5126,Hosts!$A:$A,0), MATCH(Places!H$1,Hosts!$A$1:$M$1,0))</f>
        <v>0</v>
      </c>
      <c r="I5126" s="70">
        <f>INDEX(Hosts!$A:$M, MATCH(Places!$B5126,Hosts!$A:$A,0), MATCH(Places!I$1,Hosts!$A$1:$M$1,0))</f>
        <v>0.8</v>
      </c>
      <c r="J5126" t="str">
        <f>INDEX(Hosts!$A:$M, MATCH(Places!$B5126,Hosts!$A:$A,0), MATCH(Places!J$1,Hosts!$A$1:$M$1,0))</f>
        <v>No</v>
      </c>
      <c r="K5126">
        <v>8</v>
      </c>
      <c r="L5126" t="str">
        <f>VLOOKUP($K5126,Neighborhoods!$A:$C,2,0)</f>
        <v>Brooklyn</v>
      </c>
      <c r="M5126" t="str">
        <f>VLOOKUP($K5126,Neighborhoods!$A:$C,3,0)</f>
        <v>Bushwick</v>
      </c>
      <c r="N5126" t="str">
        <f>INDEX(Neighborhoods!$A:$C, MATCH(Places!$K5126,Neighborhoods!$A:$A,0), MATCH(Places!N$1,Neighborhoods!$A$1:$C$1,0))</f>
        <v>Brooklyn</v>
      </c>
      <c r="O5126" t="str">
        <f>INDEX(Neighborhoods!$A:$C, MATCH(Places!$K5126,Neighborhoods!$A:$A,0), MATCH(Places!O$1,Neighborhoods!$A$1:$C$1,0))</f>
        <v>Bushwick</v>
      </c>
      <c r="P5126" t="s">
        <v>1</v>
      </c>
      <c r="Q5126" t="str">
        <f t="shared" si="320"/>
        <v>Yes</v>
      </c>
      <c r="R5126">
        <v>2</v>
      </c>
      <c r="S5126" t="str">
        <f t="shared" si="321"/>
        <v>Small</v>
      </c>
      <c r="T5126" s="50">
        <v>34</v>
      </c>
      <c r="U5126" s="70">
        <f t="shared" si="322"/>
        <v>0.03</v>
      </c>
      <c r="V5126" s="52">
        <v>3.33</v>
      </c>
      <c r="W5126" s="52" t="str" cm="1">
        <f t="array" ref="W5126">_xlfn.SWITCH(ROUND(V5126,0),5,"Excellent",4,"Good",3,"Ok","Bad")</f>
        <v>Ok</v>
      </c>
      <c r="X5126">
        <v>3</v>
      </c>
      <c r="Y5126" t="str">
        <f t="shared" si="323"/>
        <v>No</v>
      </c>
      <c r="Z5126" s="68">
        <v>43738</v>
      </c>
      <c r="AA5126" s="68">
        <v>43785</v>
      </c>
      <c r="AB5126">
        <v>90</v>
      </c>
      <c r="AC5126" t="s">
        <v>15616</v>
      </c>
    </row>
    <row r="5127" spans="1:29" x14ac:dyDescent="0.3">
      <c r="A5127" t="s">
        <v>15145</v>
      </c>
      <c r="B5127">
        <v>3965</v>
      </c>
      <c r="C5127" t="str">
        <f>VLOOKUP($B5127,Hosts!$A:$M,10,0)</f>
        <v>Within a day</v>
      </c>
      <c r="D5127" s="70">
        <f>VLOOKUP($B5127,Hosts!$A:$M,11,0)</f>
        <v>1</v>
      </c>
      <c r="E5127" s="70">
        <f>VLOOKUP($B5127,Hosts!$A:$M,12,0)</f>
        <v>0.79</v>
      </c>
      <c r="F5127" t="str">
        <f>VLOOKUP($B5127,Hosts!$A:$M,13,0)</f>
        <v>No</v>
      </c>
      <c r="G5127" t="str">
        <f>INDEX(Hosts!$A:$M, MATCH(Places!$B5127,Hosts!$A:$A,0), MATCH(Places!G$1,Hosts!$A$1:$M$1,0))</f>
        <v>Within a day</v>
      </c>
      <c r="H5127" s="70">
        <f>INDEX(Hosts!$A:$M, MATCH(Places!$B5127,Hosts!$A:$A,0), MATCH(Places!H$1,Hosts!$A$1:$M$1,0))</f>
        <v>1</v>
      </c>
      <c r="I5127" s="70">
        <f>INDEX(Hosts!$A:$M, MATCH(Places!$B5127,Hosts!$A:$A,0), MATCH(Places!I$1,Hosts!$A$1:$M$1,0))</f>
        <v>0.79</v>
      </c>
      <c r="J5127" t="str">
        <f>INDEX(Hosts!$A:$M, MATCH(Places!$B5127,Hosts!$A:$A,0), MATCH(Places!J$1,Hosts!$A$1:$M$1,0))</f>
        <v>No</v>
      </c>
      <c r="K5127">
        <v>14</v>
      </c>
      <c r="L5127" t="str">
        <f>VLOOKUP($K5127,Neighborhoods!$A:$C,2,0)</f>
        <v>Manhattan</v>
      </c>
      <c r="M5127" t="str">
        <f>VLOOKUP($K5127,Neighborhoods!$A:$C,3,0)</f>
        <v>East Harlem</v>
      </c>
      <c r="N5127" t="str">
        <f>INDEX(Neighborhoods!$A:$C, MATCH(Places!$K5127,Neighborhoods!$A:$A,0), MATCH(Places!N$1,Neighborhoods!$A$1:$C$1,0))</f>
        <v>Manhattan</v>
      </c>
      <c r="O5127" t="str">
        <f>INDEX(Neighborhoods!$A:$C, MATCH(Places!$K5127,Neighborhoods!$A:$A,0), MATCH(Places!O$1,Neighborhoods!$A$1:$C$1,0))</f>
        <v>East Harlem</v>
      </c>
      <c r="P5127" t="s">
        <v>11822</v>
      </c>
      <c r="Q5127" t="str">
        <f t="shared" si="320"/>
        <v>No</v>
      </c>
      <c r="R5127">
        <v>2</v>
      </c>
      <c r="S5127" t="str">
        <f t="shared" si="321"/>
        <v>Small</v>
      </c>
      <c r="T5127" s="50">
        <v>131</v>
      </c>
      <c r="U5127" s="70">
        <f t="shared" si="322"/>
        <v>0.03</v>
      </c>
      <c r="V5127" s="52">
        <v>4.92</v>
      </c>
      <c r="W5127" s="52" t="str" cm="1">
        <f t="array" ref="W5127">_xlfn.SWITCH(ROUND(V5127,0),5,"Excellent",4,"Good",3,"Ok","Bad")</f>
        <v>Excellent</v>
      </c>
      <c r="X5127">
        <v>12</v>
      </c>
      <c r="Y5127" t="str">
        <f t="shared" si="323"/>
        <v>No</v>
      </c>
      <c r="Z5127" s="68">
        <v>43685</v>
      </c>
      <c r="AA5127" s="68">
        <v>43878</v>
      </c>
      <c r="AB5127">
        <v>75</v>
      </c>
      <c r="AC5127" t="s">
        <v>15615</v>
      </c>
    </row>
    <row r="5128" spans="1:29" x14ac:dyDescent="0.3">
      <c r="A5128" t="s">
        <v>13491</v>
      </c>
      <c r="B5128">
        <v>3966</v>
      </c>
      <c r="C5128" t="str">
        <f>VLOOKUP($B5128,Hosts!$A:$M,10,0)</f>
        <v>Within an hour</v>
      </c>
      <c r="D5128" s="70">
        <f>VLOOKUP($B5128,Hosts!$A:$M,11,0)</f>
        <v>1</v>
      </c>
      <c r="E5128" s="70">
        <f>VLOOKUP($B5128,Hosts!$A:$M,12,0)</f>
        <v>0.99</v>
      </c>
      <c r="F5128" t="str">
        <f>VLOOKUP($B5128,Hosts!$A:$M,13,0)</f>
        <v>No</v>
      </c>
      <c r="G5128" t="str">
        <f>INDEX(Hosts!$A:$M, MATCH(Places!$B5128,Hosts!$A:$A,0), MATCH(Places!G$1,Hosts!$A$1:$M$1,0))</f>
        <v>Within an hour</v>
      </c>
      <c r="H5128" s="70">
        <f>INDEX(Hosts!$A:$M, MATCH(Places!$B5128,Hosts!$A:$A,0), MATCH(Places!H$1,Hosts!$A$1:$M$1,0))</f>
        <v>1</v>
      </c>
      <c r="I5128" s="70">
        <f>INDEX(Hosts!$A:$M, MATCH(Places!$B5128,Hosts!$A:$A,0), MATCH(Places!I$1,Hosts!$A$1:$M$1,0))</f>
        <v>0.99</v>
      </c>
      <c r="J5128" t="str">
        <f>INDEX(Hosts!$A:$M, MATCH(Places!$B5128,Hosts!$A:$A,0), MATCH(Places!J$1,Hosts!$A$1:$M$1,0))</f>
        <v>No</v>
      </c>
      <c r="K5128">
        <v>10</v>
      </c>
      <c r="L5128" t="str">
        <f>VLOOKUP($K5128,Neighborhoods!$A:$C,2,0)</f>
        <v>Brooklyn</v>
      </c>
      <c r="M5128" t="str">
        <f>VLOOKUP($K5128,Neighborhoods!$A:$C,3,0)</f>
        <v>East Flatbush</v>
      </c>
      <c r="N5128" t="str">
        <f>INDEX(Neighborhoods!$A:$C, MATCH(Places!$K5128,Neighborhoods!$A:$A,0), MATCH(Places!N$1,Neighborhoods!$A$1:$C$1,0))</f>
        <v>Brooklyn</v>
      </c>
      <c r="O5128" t="str">
        <f>INDEX(Neighborhoods!$A:$C, MATCH(Places!$K5128,Neighborhoods!$A:$A,0), MATCH(Places!O$1,Neighborhoods!$A$1:$C$1,0))</f>
        <v>East Flatbush</v>
      </c>
      <c r="P5128" t="s">
        <v>1</v>
      </c>
      <c r="Q5128" t="str">
        <f t="shared" si="320"/>
        <v>Yes</v>
      </c>
      <c r="R5128">
        <v>1</v>
      </c>
      <c r="S5128" t="str">
        <f t="shared" si="321"/>
        <v>Small</v>
      </c>
      <c r="T5128" s="50">
        <v>55</v>
      </c>
      <c r="U5128" s="70">
        <f t="shared" si="322"/>
        <v>0.03</v>
      </c>
      <c r="V5128" s="52">
        <v>5</v>
      </c>
      <c r="W5128" s="52" t="str" cm="1">
        <f t="array" ref="W5128">_xlfn.SWITCH(ROUND(V5128,0),5,"Excellent",4,"Good",3,"Ok","Bad")</f>
        <v>Excellent</v>
      </c>
      <c r="X5128">
        <v>17</v>
      </c>
      <c r="Y5128" t="str">
        <f t="shared" si="323"/>
        <v>No</v>
      </c>
      <c r="Z5128" s="68">
        <v>43688</v>
      </c>
      <c r="AA5128" s="68">
        <v>43933</v>
      </c>
      <c r="AB5128">
        <v>135</v>
      </c>
      <c r="AC5128" t="s">
        <v>15616</v>
      </c>
    </row>
    <row r="5129" spans="1:29" x14ac:dyDescent="0.3">
      <c r="A5129" t="s">
        <v>15193</v>
      </c>
      <c r="B5129">
        <v>2995</v>
      </c>
      <c r="C5129" t="str">
        <f>VLOOKUP($B5129,Hosts!$A:$M,10,0)</f>
        <v>Within an hour</v>
      </c>
      <c r="D5129" s="70">
        <f>VLOOKUP($B5129,Hosts!$A:$M,11,0)</f>
        <v>1</v>
      </c>
      <c r="E5129" s="70">
        <f>VLOOKUP($B5129,Hosts!$A:$M,12,0)</f>
        <v>1</v>
      </c>
      <c r="F5129" t="str">
        <f>VLOOKUP($B5129,Hosts!$A:$M,13,0)</f>
        <v>No</v>
      </c>
      <c r="G5129" t="str">
        <f>INDEX(Hosts!$A:$M, MATCH(Places!$B5129,Hosts!$A:$A,0), MATCH(Places!G$1,Hosts!$A$1:$M$1,0))</f>
        <v>Within an hour</v>
      </c>
      <c r="H5129" s="70">
        <f>INDEX(Hosts!$A:$M, MATCH(Places!$B5129,Hosts!$A:$A,0), MATCH(Places!H$1,Hosts!$A$1:$M$1,0))</f>
        <v>1</v>
      </c>
      <c r="I5129" s="70">
        <f>INDEX(Hosts!$A:$M, MATCH(Places!$B5129,Hosts!$A:$A,0), MATCH(Places!I$1,Hosts!$A$1:$M$1,0))</f>
        <v>1</v>
      </c>
      <c r="J5129" t="str">
        <f>INDEX(Hosts!$A:$M, MATCH(Places!$B5129,Hosts!$A:$A,0), MATCH(Places!J$1,Hosts!$A$1:$M$1,0))</f>
        <v>No</v>
      </c>
      <c r="K5129">
        <v>19</v>
      </c>
      <c r="L5129" t="str">
        <f>VLOOKUP($K5129,Neighborhoods!$A:$C,2,0)</f>
        <v>Manhattan</v>
      </c>
      <c r="M5129" t="str">
        <f>VLOOKUP($K5129,Neighborhoods!$A:$C,3,0)</f>
        <v>Upper East Side</v>
      </c>
      <c r="N5129" t="str">
        <f>INDEX(Neighborhoods!$A:$C, MATCH(Places!$K5129,Neighborhoods!$A:$A,0), MATCH(Places!N$1,Neighborhoods!$A$1:$C$1,0))</f>
        <v>Manhattan</v>
      </c>
      <c r="O5129" t="str">
        <f>INDEX(Neighborhoods!$A:$C, MATCH(Places!$K5129,Neighborhoods!$A:$A,0), MATCH(Places!O$1,Neighborhoods!$A$1:$C$1,0))</f>
        <v>Upper East Side</v>
      </c>
      <c r="P5129" t="s">
        <v>11822</v>
      </c>
      <c r="Q5129" t="str">
        <f t="shared" si="320"/>
        <v>No</v>
      </c>
      <c r="R5129">
        <v>6</v>
      </c>
      <c r="S5129" t="str">
        <f t="shared" si="321"/>
        <v>Large</v>
      </c>
      <c r="T5129" s="50">
        <v>349</v>
      </c>
      <c r="U5129" s="70">
        <f t="shared" si="322"/>
        <v>0.04</v>
      </c>
      <c r="V5129" s="52">
        <v>4.6399999999999997</v>
      </c>
      <c r="W5129" s="52" t="str" cm="1">
        <f t="array" ref="W5129">_xlfn.SWITCH(ROUND(V5129,0),5,"Excellent",4,"Good",3,"Ok","Bad")</f>
        <v>Excellent</v>
      </c>
      <c r="X5129">
        <v>14</v>
      </c>
      <c r="Y5129" t="str">
        <f t="shared" si="323"/>
        <v>No</v>
      </c>
      <c r="Z5129" s="68">
        <v>43681</v>
      </c>
      <c r="AA5129" s="68">
        <v>43973</v>
      </c>
      <c r="AB5129">
        <v>0</v>
      </c>
      <c r="AC5129" t="s">
        <v>15616</v>
      </c>
    </row>
    <row r="5130" spans="1:29" x14ac:dyDescent="0.3">
      <c r="A5130" t="s">
        <v>14124</v>
      </c>
      <c r="B5130">
        <v>3043</v>
      </c>
      <c r="C5130" t="str">
        <f>VLOOKUP($B5130,Hosts!$A:$M,10,0)</f>
        <v>A few days or more</v>
      </c>
      <c r="D5130" s="70">
        <f>VLOOKUP($B5130,Hosts!$A:$M,11,0)</f>
        <v>0</v>
      </c>
      <c r="E5130" s="70">
        <f>VLOOKUP($B5130,Hosts!$A:$M,12,0)</f>
        <v>1</v>
      </c>
      <c r="F5130" t="str">
        <f>VLOOKUP($B5130,Hosts!$A:$M,13,0)</f>
        <v>No</v>
      </c>
      <c r="G5130" t="str">
        <f>INDEX(Hosts!$A:$M, MATCH(Places!$B5130,Hosts!$A:$A,0), MATCH(Places!G$1,Hosts!$A$1:$M$1,0))</f>
        <v>A few days or more</v>
      </c>
      <c r="H5130" s="70">
        <f>INDEX(Hosts!$A:$M, MATCH(Places!$B5130,Hosts!$A:$A,0), MATCH(Places!H$1,Hosts!$A$1:$M$1,0))</f>
        <v>0</v>
      </c>
      <c r="I5130" s="70">
        <f>INDEX(Hosts!$A:$M, MATCH(Places!$B5130,Hosts!$A:$A,0), MATCH(Places!I$1,Hosts!$A$1:$M$1,0))</f>
        <v>1</v>
      </c>
      <c r="J5130" t="str">
        <f>INDEX(Hosts!$A:$M, MATCH(Places!$B5130,Hosts!$A:$A,0), MATCH(Places!J$1,Hosts!$A$1:$M$1,0))</f>
        <v>No</v>
      </c>
      <c r="K5130">
        <v>7</v>
      </c>
      <c r="L5130" t="str">
        <f>VLOOKUP($K5130,Neighborhoods!$A:$C,2,0)</f>
        <v>Brooklyn</v>
      </c>
      <c r="M5130" t="str">
        <f>VLOOKUP($K5130,Neighborhoods!$A:$C,3,0)</f>
        <v>Bedford-Stuyvesant</v>
      </c>
      <c r="N5130" t="str">
        <f>INDEX(Neighborhoods!$A:$C, MATCH(Places!$K5130,Neighborhoods!$A:$A,0), MATCH(Places!N$1,Neighborhoods!$A$1:$C$1,0))</f>
        <v>Brooklyn</v>
      </c>
      <c r="O5130" t="str">
        <f>INDEX(Neighborhoods!$A:$C, MATCH(Places!$K5130,Neighborhoods!$A:$A,0), MATCH(Places!O$1,Neighborhoods!$A$1:$C$1,0))</f>
        <v>Bedford-Stuyvesant</v>
      </c>
      <c r="P5130" t="s">
        <v>11822</v>
      </c>
      <c r="Q5130" t="str">
        <f t="shared" si="320"/>
        <v>No</v>
      </c>
      <c r="R5130">
        <v>4</v>
      </c>
      <c r="S5130" t="str">
        <f t="shared" si="321"/>
        <v>Medium</v>
      </c>
      <c r="T5130" s="50">
        <v>185</v>
      </c>
      <c r="U5130" s="70">
        <f t="shared" si="322"/>
        <v>0.03</v>
      </c>
      <c r="V5130" s="52">
        <v>4.71</v>
      </c>
      <c r="W5130" s="52" t="str" cm="1">
        <f t="array" ref="W5130">_xlfn.SWITCH(ROUND(V5130,0),5,"Excellent",4,"Good",3,"Ok","Bad")</f>
        <v>Excellent</v>
      </c>
      <c r="X5130">
        <v>14</v>
      </c>
      <c r="Y5130" t="str">
        <f t="shared" si="323"/>
        <v>No</v>
      </c>
      <c r="Z5130" s="68">
        <v>43687</v>
      </c>
      <c r="AA5130" s="68">
        <v>43828</v>
      </c>
      <c r="AB5130">
        <v>89</v>
      </c>
      <c r="AC5130" t="s">
        <v>15616</v>
      </c>
    </row>
    <row r="5131" spans="1:29" x14ac:dyDescent="0.3">
      <c r="A5131" t="s">
        <v>14394</v>
      </c>
      <c r="B5131">
        <v>3330</v>
      </c>
      <c r="C5131" t="str">
        <f>VLOOKUP($B5131,Hosts!$A:$M,10,0)</f>
        <v>Within an hour</v>
      </c>
      <c r="D5131" s="70">
        <f>VLOOKUP($B5131,Hosts!$A:$M,11,0)</f>
        <v>1</v>
      </c>
      <c r="E5131" s="70">
        <f>VLOOKUP($B5131,Hosts!$A:$M,12,0)</f>
        <v>0.97</v>
      </c>
      <c r="F5131" t="str">
        <f>VLOOKUP($B5131,Hosts!$A:$M,13,0)</f>
        <v>Yes</v>
      </c>
      <c r="G5131" t="str">
        <f>INDEX(Hosts!$A:$M, MATCH(Places!$B5131,Hosts!$A:$A,0), MATCH(Places!G$1,Hosts!$A$1:$M$1,0))</f>
        <v>Within an hour</v>
      </c>
      <c r="H5131" s="70">
        <f>INDEX(Hosts!$A:$M, MATCH(Places!$B5131,Hosts!$A:$A,0), MATCH(Places!H$1,Hosts!$A$1:$M$1,0))</f>
        <v>1</v>
      </c>
      <c r="I5131" s="70">
        <f>INDEX(Hosts!$A:$M, MATCH(Places!$B5131,Hosts!$A:$A,0), MATCH(Places!I$1,Hosts!$A$1:$M$1,0))</f>
        <v>0.97</v>
      </c>
      <c r="J5131" t="str">
        <f>INDEX(Hosts!$A:$M, MATCH(Places!$B5131,Hosts!$A:$A,0), MATCH(Places!J$1,Hosts!$A$1:$M$1,0))</f>
        <v>Yes</v>
      </c>
      <c r="K5131">
        <v>14</v>
      </c>
      <c r="L5131" t="str">
        <f>VLOOKUP($K5131,Neighborhoods!$A:$C,2,0)</f>
        <v>Manhattan</v>
      </c>
      <c r="M5131" t="str">
        <f>VLOOKUP($K5131,Neighborhoods!$A:$C,3,0)</f>
        <v>East Harlem</v>
      </c>
      <c r="N5131" t="str">
        <f>INDEX(Neighborhoods!$A:$C, MATCH(Places!$K5131,Neighborhoods!$A:$A,0), MATCH(Places!N$1,Neighborhoods!$A$1:$C$1,0))</f>
        <v>Manhattan</v>
      </c>
      <c r="O5131" t="str">
        <f>INDEX(Neighborhoods!$A:$C, MATCH(Places!$K5131,Neighborhoods!$A:$A,0), MATCH(Places!O$1,Neighborhoods!$A$1:$C$1,0))</f>
        <v>East Harlem</v>
      </c>
      <c r="P5131" t="s">
        <v>11822</v>
      </c>
      <c r="Q5131" t="str">
        <f t="shared" si="320"/>
        <v>No</v>
      </c>
      <c r="R5131">
        <v>10</v>
      </c>
      <c r="S5131" t="str">
        <f t="shared" si="321"/>
        <v>Large</v>
      </c>
      <c r="T5131" s="50">
        <v>500</v>
      </c>
      <c r="U5131" s="70">
        <f t="shared" si="322"/>
        <v>0.05</v>
      </c>
      <c r="V5131" s="52">
        <v>4.5599999999999996</v>
      </c>
      <c r="W5131" s="52" t="str" cm="1">
        <f t="array" ref="W5131">_xlfn.SWITCH(ROUND(V5131,0),5,"Excellent",4,"Good",3,"Ok","Bad")</f>
        <v>Excellent</v>
      </c>
      <c r="X5131">
        <v>9</v>
      </c>
      <c r="Y5131" t="str">
        <f t="shared" si="323"/>
        <v>No</v>
      </c>
      <c r="Z5131" s="68">
        <v>43731</v>
      </c>
      <c r="AA5131" s="68">
        <v>43891</v>
      </c>
      <c r="AB5131">
        <v>0</v>
      </c>
      <c r="AC5131" t="s">
        <v>15616</v>
      </c>
    </row>
    <row r="5132" spans="1:29" x14ac:dyDescent="0.3">
      <c r="A5132" t="s">
        <v>13586</v>
      </c>
      <c r="B5132">
        <v>3966</v>
      </c>
      <c r="C5132" t="str">
        <f>VLOOKUP($B5132,Hosts!$A:$M,10,0)</f>
        <v>Within an hour</v>
      </c>
      <c r="D5132" s="70">
        <f>VLOOKUP($B5132,Hosts!$A:$M,11,0)</f>
        <v>1</v>
      </c>
      <c r="E5132" s="70">
        <f>VLOOKUP($B5132,Hosts!$A:$M,12,0)</f>
        <v>0.99</v>
      </c>
      <c r="F5132" t="str">
        <f>VLOOKUP($B5132,Hosts!$A:$M,13,0)</f>
        <v>No</v>
      </c>
      <c r="G5132" t="str">
        <f>INDEX(Hosts!$A:$M, MATCH(Places!$B5132,Hosts!$A:$A,0), MATCH(Places!G$1,Hosts!$A$1:$M$1,0))</f>
        <v>Within an hour</v>
      </c>
      <c r="H5132" s="70">
        <f>INDEX(Hosts!$A:$M, MATCH(Places!$B5132,Hosts!$A:$A,0), MATCH(Places!H$1,Hosts!$A$1:$M$1,0))</f>
        <v>1</v>
      </c>
      <c r="I5132" s="70">
        <f>INDEX(Hosts!$A:$M, MATCH(Places!$B5132,Hosts!$A:$A,0), MATCH(Places!I$1,Hosts!$A$1:$M$1,0))</f>
        <v>0.99</v>
      </c>
      <c r="J5132" t="str">
        <f>INDEX(Hosts!$A:$M, MATCH(Places!$B5132,Hosts!$A:$A,0), MATCH(Places!J$1,Hosts!$A$1:$M$1,0))</f>
        <v>No</v>
      </c>
      <c r="K5132">
        <v>10</v>
      </c>
      <c r="L5132" t="str">
        <f>VLOOKUP($K5132,Neighborhoods!$A:$C,2,0)</f>
        <v>Brooklyn</v>
      </c>
      <c r="M5132" t="str">
        <f>VLOOKUP($K5132,Neighborhoods!$A:$C,3,0)</f>
        <v>East Flatbush</v>
      </c>
      <c r="N5132" t="str">
        <f>INDEX(Neighborhoods!$A:$C, MATCH(Places!$K5132,Neighborhoods!$A:$A,0), MATCH(Places!N$1,Neighborhoods!$A$1:$C$1,0))</f>
        <v>Brooklyn</v>
      </c>
      <c r="O5132" t="str">
        <f>INDEX(Neighborhoods!$A:$C, MATCH(Places!$K5132,Neighborhoods!$A:$A,0), MATCH(Places!O$1,Neighborhoods!$A$1:$C$1,0))</f>
        <v>East Flatbush</v>
      </c>
      <c r="P5132" t="s">
        <v>1</v>
      </c>
      <c r="Q5132" t="str">
        <f t="shared" si="320"/>
        <v>Yes</v>
      </c>
      <c r="R5132">
        <v>2</v>
      </c>
      <c r="S5132" t="str">
        <f t="shared" si="321"/>
        <v>Small</v>
      </c>
      <c r="T5132" s="50">
        <v>55</v>
      </c>
      <c r="U5132" s="70">
        <f t="shared" si="322"/>
        <v>0.03</v>
      </c>
      <c r="V5132" s="52">
        <v>4.7300000000000004</v>
      </c>
      <c r="W5132" s="52" t="str" cm="1">
        <f t="array" ref="W5132">_xlfn.SWITCH(ROUND(V5132,0),5,"Excellent",4,"Good",3,"Ok","Bad")</f>
        <v>Excellent</v>
      </c>
      <c r="X5132">
        <v>33</v>
      </c>
      <c r="Y5132" t="str">
        <f t="shared" si="323"/>
        <v>No</v>
      </c>
      <c r="Z5132" s="68">
        <v>43685</v>
      </c>
      <c r="AA5132" s="68">
        <v>43911</v>
      </c>
      <c r="AB5132">
        <v>154</v>
      </c>
      <c r="AC5132" t="s">
        <v>15616</v>
      </c>
    </row>
    <row r="5133" spans="1:29" x14ac:dyDescent="0.3">
      <c r="A5133" t="s">
        <v>14785</v>
      </c>
      <c r="B5133">
        <v>3807</v>
      </c>
      <c r="C5133" t="str">
        <f>VLOOKUP($B5133,Hosts!$A:$M,10,0)</f>
        <v>Within an hour</v>
      </c>
      <c r="D5133" s="70">
        <f>VLOOKUP($B5133,Hosts!$A:$M,11,0)</f>
        <v>1</v>
      </c>
      <c r="E5133" s="70">
        <f>VLOOKUP($B5133,Hosts!$A:$M,12,0)</f>
        <v>1</v>
      </c>
      <c r="F5133" t="str">
        <f>VLOOKUP($B5133,Hosts!$A:$M,13,0)</f>
        <v>No</v>
      </c>
      <c r="G5133" t="str">
        <f>INDEX(Hosts!$A:$M, MATCH(Places!$B5133,Hosts!$A:$A,0), MATCH(Places!G$1,Hosts!$A$1:$M$1,0))</f>
        <v>Within an hour</v>
      </c>
      <c r="H5133" s="70">
        <f>INDEX(Hosts!$A:$M, MATCH(Places!$B5133,Hosts!$A:$A,0), MATCH(Places!H$1,Hosts!$A$1:$M$1,0))</f>
        <v>1</v>
      </c>
      <c r="I5133" s="70">
        <f>INDEX(Hosts!$A:$M, MATCH(Places!$B5133,Hosts!$A:$A,0), MATCH(Places!I$1,Hosts!$A$1:$M$1,0))</f>
        <v>1</v>
      </c>
      <c r="J5133" t="str">
        <f>INDEX(Hosts!$A:$M, MATCH(Places!$B5133,Hosts!$A:$A,0), MATCH(Places!J$1,Hosts!$A$1:$M$1,0))</f>
        <v>No</v>
      </c>
      <c r="K5133">
        <v>7</v>
      </c>
      <c r="L5133" t="str">
        <f>VLOOKUP($K5133,Neighborhoods!$A:$C,2,0)</f>
        <v>Brooklyn</v>
      </c>
      <c r="M5133" t="str">
        <f>VLOOKUP($K5133,Neighborhoods!$A:$C,3,0)</f>
        <v>Bedford-Stuyvesant</v>
      </c>
      <c r="N5133" t="str">
        <f>INDEX(Neighborhoods!$A:$C, MATCH(Places!$K5133,Neighborhoods!$A:$A,0), MATCH(Places!N$1,Neighborhoods!$A$1:$C$1,0))</f>
        <v>Brooklyn</v>
      </c>
      <c r="O5133" t="str">
        <f>INDEX(Neighborhoods!$A:$C, MATCH(Places!$K5133,Neighborhoods!$A:$A,0), MATCH(Places!O$1,Neighborhoods!$A$1:$C$1,0))</f>
        <v>Bedford-Stuyvesant</v>
      </c>
      <c r="P5133" t="s">
        <v>11822</v>
      </c>
      <c r="Q5133" t="str">
        <f t="shared" si="320"/>
        <v>No</v>
      </c>
      <c r="R5133">
        <v>2</v>
      </c>
      <c r="S5133" t="str">
        <f t="shared" si="321"/>
        <v>Small</v>
      </c>
      <c r="T5133" s="50">
        <v>75</v>
      </c>
      <c r="U5133" s="70">
        <f t="shared" si="322"/>
        <v>0.03</v>
      </c>
      <c r="V5133" s="52">
        <v>4.75</v>
      </c>
      <c r="W5133" s="52" t="str" cm="1">
        <f t="array" ref="W5133">_xlfn.SWITCH(ROUND(V5133,0),5,"Excellent",4,"Good",3,"Ok","Bad")</f>
        <v>Excellent</v>
      </c>
      <c r="X5133">
        <v>4</v>
      </c>
      <c r="Y5133" t="str">
        <f t="shared" si="323"/>
        <v>No</v>
      </c>
      <c r="Z5133" s="68">
        <v>43769</v>
      </c>
      <c r="AA5133" s="68">
        <v>43921</v>
      </c>
      <c r="AB5133">
        <v>254</v>
      </c>
      <c r="AC5133" t="s">
        <v>15615</v>
      </c>
    </row>
    <row r="5134" spans="1:29" x14ac:dyDescent="0.3">
      <c r="A5134" t="s">
        <v>13752</v>
      </c>
      <c r="B5134">
        <v>3817</v>
      </c>
      <c r="C5134" t="str">
        <f>VLOOKUP($B5134,Hosts!$A:$M,10,0)</f>
        <v>A few days or more</v>
      </c>
      <c r="D5134" s="70">
        <f>VLOOKUP($B5134,Hosts!$A:$M,11,0)</f>
        <v>0</v>
      </c>
      <c r="E5134" s="70">
        <f>VLOOKUP($B5134,Hosts!$A:$M,12,0)</f>
        <v>0.92</v>
      </c>
      <c r="F5134" t="str">
        <f>VLOOKUP($B5134,Hosts!$A:$M,13,0)</f>
        <v>No</v>
      </c>
      <c r="G5134" t="str">
        <f>INDEX(Hosts!$A:$M, MATCH(Places!$B5134,Hosts!$A:$A,0), MATCH(Places!G$1,Hosts!$A$1:$M$1,0))</f>
        <v>A few days or more</v>
      </c>
      <c r="H5134" s="70">
        <f>INDEX(Hosts!$A:$M, MATCH(Places!$B5134,Hosts!$A:$A,0), MATCH(Places!H$1,Hosts!$A$1:$M$1,0))</f>
        <v>0</v>
      </c>
      <c r="I5134" s="70">
        <f>INDEX(Hosts!$A:$M, MATCH(Places!$B5134,Hosts!$A:$A,0), MATCH(Places!I$1,Hosts!$A$1:$M$1,0))</f>
        <v>0.92</v>
      </c>
      <c r="J5134" t="str">
        <f>INDEX(Hosts!$A:$M, MATCH(Places!$B5134,Hosts!$A:$A,0), MATCH(Places!J$1,Hosts!$A$1:$M$1,0))</f>
        <v>No</v>
      </c>
      <c r="K5134">
        <v>21</v>
      </c>
      <c r="L5134" t="str">
        <f>VLOOKUP($K5134,Neighborhoods!$A:$C,2,0)</f>
        <v>Queens</v>
      </c>
      <c r="M5134" t="str">
        <f>VLOOKUP($K5134,Neighborhoods!$A:$C,3,0)</f>
        <v>Astoria</v>
      </c>
      <c r="N5134" t="str">
        <f>INDEX(Neighborhoods!$A:$C, MATCH(Places!$K5134,Neighborhoods!$A:$A,0), MATCH(Places!N$1,Neighborhoods!$A$1:$C$1,0))</f>
        <v>Queens</v>
      </c>
      <c r="O5134" t="str">
        <f>INDEX(Neighborhoods!$A:$C, MATCH(Places!$K5134,Neighborhoods!$A:$A,0), MATCH(Places!O$1,Neighborhoods!$A$1:$C$1,0))</f>
        <v>Astoria</v>
      </c>
      <c r="P5134" t="s">
        <v>1</v>
      </c>
      <c r="Q5134" t="str">
        <f t="shared" si="320"/>
        <v>Yes</v>
      </c>
      <c r="R5134">
        <v>2</v>
      </c>
      <c r="S5134" t="str">
        <f t="shared" si="321"/>
        <v>Small</v>
      </c>
      <c r="T5134" s="50">
        <v>50</v>
      </c>
      <c r="U5134" s="70">
        <f t="shared" si="322"/>
        <v>0.03</v>
      </c>
      <c r="V5134" s="52">
        <v>5</v>
      </c>
      <c r="W5134" s="52" t="str" cm="1">
        <f t="array" ref="W5134">_xlfn.SWITCH(ROUND(V5134,0),5,"Excellent",4,"Good",3,"Ok","Bad")</f>
        <v>Excellent</v>
      </c>
      <c r="X5134">
        <v>8</v>
      </c>
      <c r="Y5134" t="str">
        <f t="shared" si="323"/>
        <v>No</v>
      </c>
      <c r="Z5134" s="68">
        <v>43690</v>
      </c>
      <c r="AA5134" s="68">
        <v>43728</v>
      </c>
      <c r="AB5134">
        <v>364</v>
      </c>
      <c r="AC5134" t="s">
        <v>15615</v>
      </c>
    </row>
    <row r="5135" spans="1:29" x14ac:dyDescent="0.3">
      <c r="A5135" t="s">
        <v>13139</v>
      </c>
      <c r="B5135">
        <v>2250</v>
      </c>
      <c r="C5135" t="str">
        <f>VLOOKUP($B5135,Hosts!$A:$M,10,0)</f>
        <v>Within a few hours</v>
      </c>
      <c r="D5135" s="70">
        <f>VLOOKUP($B5135,Hosts!$A:$M,11,0)</f>
        <v>1</v>
      </c>
      <c r="E5135" s="70">
        <f>VLOOKUP($B5135,Hosts!$A:$M,12,0)</f>
        <v>0.83</v>
      </c>
      <c r="F5135" t="str">
        <f>VLOOKUP($B5135,Hosts!$A:$M,13,0)</f>
        <v>Yes</v>
      </c>
      <c r="G5135" t="str">
        <f>INDEX(Hosts!$A:$M, MATCH(Places!$B5135,Hosts!$A:$A,0), MATCH(Places!G$1,Hosts!$A$1:$M$1,0))</f>
        <v>Within a few hours</v>
      </c>
      <c r="H5135" s="70">
        <f>INDEX(Hosts!$A:$M, MATCH(Places!$B5135,Hosts!$A:$A,0), MATCH(Places!H$1,Hosts!$A$1:$M$1,0))</f>
        <v>1</v>
      </c>
      <c r="I5135" s="70">
        <f>INDEX(Hosts!$A:$M, MATCH(Places!$B5135,Hosts!$A:$A,0), MATCH(Places!I$1,Hosts!$A$1:$M$1,0))</f>
        <v>0.83</v>
      </c>
      <c r="J5135" t="str">
        <f>INDEX(Hosts!$A:$M, MATCH(Places!$B5135,Hosts!$A:$A,0), MATCH(Places!J$1,Hosts!$A$1:$M$1,0))</f>
        <v>Yes</v>
      </c>
      <c r="K5135">
        <v>9</v>
      </c>
      <c r="L5135" t="str">
        <f>VLOOKUP($K5135,Neighborhoods!$A:$C,2,0)</f>
        <v>Brooklyn</v>
      </c>
      <c r="M5135" t="str">
        <f>VLOOKUP($K5135,Neighborhoods!$A:$C,3,0)</f>
        <v>Crown Heights</v>
      </c>
      <c r="N5135" t="str">
        <f>INDEX(Neighborhoods!$A:$C, MATCH(Places!$K5135,Neighborhoods!$A:$A,0), MATCH(Places!N$1,Neighborhoods!$A$1:$C$1,0))</f>
        <v>Brooklyn</v>
      </c>
      <c r="O5135" t="str">
        <f>INDEX(Neighborhoods!$A:$C, MATCH(Places!$K5135,Neighborhoods!$A:$A,0), MATCH(Places!O$1,Neighborhoods!$A$1:$C$1,0))</f>
        <v>Crown Heights</v>
      </c>
      <c r="P5135" t="s">
        <v>1</v>
      </c>
      <c r="Q5135" t="str">
        <f t="shared" si="320"/>
        <v>Yes</v>
      </c>
      <c r="R5135">
        <v>2</v>
      </c>
      <c r="S5135" t="str">
        <f t="shared" si="321"/>
        <v>Small</v>
      </c>
      <c r="T5135" s="50">
        <v>80</v>
      </c>
      <c r="U5135" s="70">
        <f t="shared" si="322"/>
        <v>0.03</v>
      </c>
      <c r="V5135" s="52">
        <v>5</v>
      </c>
      <c r="W5135" s="52" t="str" cm="1">
        <f t="array" ref="W5135">_xlfn.SWITCH(ROUND(V5135,0),5,"Excellent",4,"Good",3,"Ok","Bad")</f>
        <v>Excellent</v>
      </c>
      <c r="X5135">
        <v>11</v>
      </c>
      <c r="Y5135" t="str">
        <f t="shared" si="323"/>
        <v>No</v>
      </c>
      <c r="Z5135" s="68">
        <v>43697</v>
      </c>
      <c r="AA5135" s="68">
        <v>43878</v>
      </c>
      <c r="AB5135">
        <v>180</v>
      </c>
      <c r="AC5135" t="s">
        <v>15615</v>
      </c>
    </row>
    <row r="5136" spans="1:29" x14ac:dyDescent="0.3">
      <c r="A5136" t="s">
        <v>13355</v>
      </c>
      <c r="B5136">
        <v>3351</v>
      </c>
      <c r="C5136" t="str">
        <f>VLOOKUP($B5136,Hosts!$A:$M,10,0)</f>
        <v>Within an hour</v>
      </c>
      <c r="D5136" s="70">
        <f>VLOOKUP($B5136,Hosts!$A:$M,11,0)</f>
        <v>1</v>
      </c>
      <c r="E5136" s="70">
        <f>VLOOKUP($B5136,Hosts!$A:$M,12,0)</f>
        <v>0.96</v>
      </c>
      <c r="F5136" t="str">
        <f>VLOOKUP($B5136,Hosts!$A:$M,13,0)</f>
        <v>Yes</v>
      </c>
      <c r="G5136" t="str">
        <f>INDEX(Hosts!$A:$M, MATCH(Places!$B5136,Hosts!$A:$A,0), MATCH(Places!G$1,Hosts!$A$1:$M$1,0))</f>
        <v>Within an hour</v>
      </c>
      <c r="H5136" s="70">
        <f>INDEX(Hosts!$A:$M, MATCH(Places!$B5136,Hosts!$A:$A,0), MATCH(Places!H$1,Hosts!$A$1:$M$1,0))</f>
        <v>1</v>
      </c>
      <c r="I5136" s="70">
        <f>INDEX(Hosts!$A:$M, MATCH(Places!$B5136,Hosts!$A:$A,0), MATCH(Places!I$1,Hosts!$A$1:$M$1,0))</f>
        <v>0.96</v>
      </c>
      <c r="J5136" t="str">
        <f>INDEX(Hosts!$A:$M, MATCH(Places!$B5136,Hosts!$A:$A,0), MATCH(Places!J$1,Hosts!$A$1:$M$1,0))</f>
        <v>Yes</v>
      </c>
      <c r="K5136">
        <v>1</v>
      </c>
      <c r="L5136" t="str">
        <f>VLOOKUP($K5136,Neighborhoods!$A:$C,2,0)</f>
        <v>Bronx</v>
      </c>
      <c r="M5136" t="str">
        <f>VLOOKUP($K5136,Neighborhoods!$A:$C,3,0)</f>
        <v>Allerton</v>
      </c>
      <c r="N5136" t="str">
        <f>INDEX(Neighborhoods!$A:$C, MATCH(Places!$K5136,Neighborhoods!$A:$A,0), MATCH(Places!N$1,Neighborhoods!$A$1:$C$1,0))</f>
        <v>Bronx</v>
      </c>
      <c r="O5136" t="str">
        <f>INDEX(Neighborhoods!$A:$C, MATCH(Places!$K5136,Neighborhoods!$A:$A,0), MATCH(Places!O$1,Neighborhoods!$A$1:$C$1,0))</f>
        <v>Allerton</v>
      </c>
      <c r="P5136" t="s">
        <v>1</v>
      </c>
      <c r="Q5136" t="str">
        <f t="shared" si="320"/>
        <v>Yes</v>
      </c>
      <c r="R5136">
        <v>2</v>
      </c>
      <c r="S5136" t="str">
        <f t="shared" si="321"/>
        <v>Small</v>
      </c>
      <c r="T5136" s="50">
        <v>70</v>
      </c>
      <c r="U5136" s="70">
        <f t="shared" si="322"/>
        <v>0.03</v>
      </c>
      <c r="V5136" s="52">
        <v>4.9800000000000004</v>
      </c>
      <c r="W5136" s="52" t="str" cm="1">
        <f t="array" ref="W5136">_xlfn.SWITCH(ROUND(V5136,0),5,"Excellent",4,"Good",3,"Ok","Bad")</f>
        <v>Excellent</v>
      </c>
      <c r="X5136">
        <v>50</v>
      </c>
      <c r="Y5136" t="str">
        <f t="shared" si="323"/>
        <v>No</v>
      </c>
      <c r="Z5136" s="68">
        <v>43719</v>
      </c>
      <c r="AA5136" s="68">
        <v>44043</v>
      </c>
      <c r="AB5136">
        <v>364</v>
      </c>
      <c r="AC5136" t="s">
        <v>15615</v>
      </c>
    </row>
    <row r="5137" spans="1:29" x14ac:dyDescent="0.3">
      <c r="A5137" t="s">
        <v>15362</v>
      </c>
      <c r="B5137">
        <v>3246</v>
      </c>
      <c r="C5137" t="str">
        <f>VLOOKUP($B5137,Hosts!$A:$M,10,0)</f>
        <v>Within a day</v>
      </c>
      <c r="D5137" s="70">
        <f>VLOOKUP($B5137,Hosts!$A:$M,11,0)</f>
        <v>0.75</v>
      </c>
      <c r="E5137" s="70">
        <f>VLOOKUP($B5137,Hosts!$A:$M,12,0)</f>
        <v>0.89</v>
      </c>
      <c r="F5137" t="str">
        <f>VLOOKUP($B5137,Hosts!$A:$M,13,0)</f>
        <v>No</v>
      </c>
      <c r="G5137" t="str">
        <f>INDEX(Hosts!$A:$M, MATCH(Places!$B5137,Hosts!$A:$A,0), MATCH(Places!G$1,Hosts!$A$1:$M$1,0))</f>
        <v>Within a day</v>
      </c>
      <c r="H5137" s="70">
        <f>INDEX(Hosts!$A:$M, MATCH(Places!$B5137,Hosts!$A:$A,0), MATCH(Places!H$1,Hosts!$A$1:$M$1,0))</f>
        <v>0.75</v>
      </c>
      <c r="I5137" s="70">
        <f>INDEX(Hosts!$A:$M, MATCH(Places!$B5137,Hosts!$A:$A,0), MATCH(Places!I$1,Hosts!$A$1:$M$1,0))</f>
        <v>0.89</v>
      </c>
      <c r="J5137" t="str">
        <f>INDEX(Hosts!$A:$M, MATCH(Places!$B5137,Hosts!$A:$A,0), MATCH(Places!J$1,Hosts!$A$1:$M$1,0))</f>
        <v>No</v>
      </c>
      <c r="K5137">
        <v>3</v>
      </c>
      <c r="L5137" t="str">
        <f>VLOOKUP($K5137,Neighborhoods!$A:$C,2,0)</f>
        <v>Bronx</v>
      </c>
      <c r="M5137" t="str">
        <f>VLOOKUP($K5137,Neighborhoods!$A:$C,3,0)</f>
        <v>Longwood</v>
      </c>
      <c r="N5137" t="str">
        <f>INDEX(Neighborhoods!$A:$C, MATCH(Places!$K5137,Neighborhoods!$A:$A,0), MATCH(Places!N$1,Neighborhoods!$A$1:$C$1,0))</f>
        <v>Bronx</v>
      </c>
      <c r="O5137" t="str">
        <f>INDEX(Neighborhoods!$A:$C, MATCH(Places!$K5137,Neighborhoods!$A:$A,0), MATCH(Places!O$1,Neighborhoods!$A$1:$C$1,0))</f>
        <v>Longwood</v>
      </c>
      <c r="P5137" t="s">
        <v>11822</v>
      </c>
      <c r="Q5137" t="str">
        <f t="shared" si="320"/>
        <v>No</v>
      </c>
      <c r="R5137">
        <v>6</v>
      </c>
      <c r="S5137" t="str">
        <f t="shared" si="321"/>
        <v>Large</v>
      </c>
      <c r="T5137" s="50">
        <v>300</v>
      </c>
      <c r="U5137" s="70">
        <f t="shared" si="322"/>
        <v>0.04</v>
      </c>
      <c r="V5137" s="52">
        <v>4.83</v>
      </c>
      <c r="W5137" s="52" t="str" cm="1">
        <f t="array" ref="W5137">_xlfn.SWITCH(ROUND(V5137,0),5,"Excellent",4,"Good",3,"Ok","Bad")</f>
        <v>Excellent</v>
      </c>
      <c r="X5137">
        <v>6</v>
      </c>
      <c r="Y5137" t="str">
        <f t="shared" si="323"/>
        <v>No</v>
      </c>
      <c r="Z5137" s="68">
        <v>43710</v>
      </c>
      <c r="AA5137" s="68">
        <v>43831</v>
      </c>
      <c r="AB5137">
        <v>165</v>
      </c>
      <c r="AC5137" t="s">
        <v>15615</v>
      </c>
    </row>
    <row r="5138" spans="1:29" x14ac:dyDescent="0.3">
      <c r="A5138" t="s">
        <v>13859</v>
      </c>
      <c r="B5138">
        <v>1285</v>
      </c>
      <c r="C5138" t="str">
        <f>VLOOKUP($B5138,Hosts!$A:$M,10,0)</f>
        <v>Within a few hours</v>
      </c>
      <c r="D5138" s="70">
        <f>VLOOKUP($B5138,Hosts!$A:$M,11,0)</f>
        <v>0.75</v>
      </c>
      <c r="E5138" s="70">
        <f>VLOOKUP($B5138,Hosts!$A:$M,12,0)</f>
        <v>0.97</v>
      </c>
      <c r="F5138" t="str">
        <f>VLOOKUP($B5138,Hosts!$A:$M,13,0)</f>
        <v>No</v>
      </c>
      <c r="G5138" t="str">
        <f>INDEX(Hosts!$A:$M, MATCH(Places!$B5138,Hosts!$A:$A,0), MATCH(Places!G$1,Hosts!$A$1:$M$1,0))</f>
        <v>Within a few hours</v>
      </c>
      <c r="H5138" s="70">
        <f>INDEX(Hosts!$A:$M, MATCH(Places!$B5138,Hosts!$A:$A,0), MATCH(Places!H$1,Hosts!$A$1:$M$1,0))</f>
        <v>0.75</v>
      </c>
      <c r="I5138" s="70">
        <f>INDEX(Hosts!$A:$M, MATCH(Places!$B5138,Hosts!$A:$A,0), MATCH(Places!I$1,Hosts!$A$1:$M$1,0))</f>
        <v>0.97</v>
      </c>
      <c r="J5138" t="str">
        <f>INDEX(Hosts!$A:$M, MATCH(Places!$B5138,Hosts!$A:$A,0), MATCH(Places!J$1,Hosts!$A$1:$M$1,0))</f>
        <v>No</v>
      </c>
      <c r="K5138">
        <v>7</v>
      </c>
      <c r="L5138" t="str">
        <f>VLOOKUP($K5138,Neighborhoods!$A:$C,2,0)</f>
        <v>Brooklyn</v>
      </c>
      <c r="M5138" t="str">
        <f>VLOOKUP($K5138,Neighborhoods!$A:$C,3,0)</f>
        <v>Bedford-Stuyvesant</v>
      </c>
      <c r="N5138" t="str">
        <f>INDEX(Neighborhoods!$A:$C, MATCH(Places!$K5138,Neighborhoods!$A:$A,0), MATCH(Places!N$1,Neighborhoods!$A$1:$C$1,0))</f>
        <v>Brooklyn</v>
      </c>
      <c r="O5138" t="str">
        <f>INDEX(Neighborhoods!$A:$C, MATCH(Places!$K5138,Neighborhoods!$A:$A,0), MATCH(Places!O$1,Neighborhoods!$A$1:$C$1,0))</f>
        <v>Bedford-Stuyvesant</v>
      </c>
      <c r="P5138" t="s">
        <v>1</v>
      </c>
      <c r="Q5138" t="str">
        <f t="shared" si="320"/>
        <v>Yes</v>
      </c>
      <c r="R5138">
        <v>2</v>
      </c>
      <c r="S5138" t="str">
        <f t="shared" si="321"/>
        <v>Small</v>
      </c>
      <c r="T5138" s="50">
        <v>55</v>
      </c>
      <c r="U5138" s="70">
        <f t="shared" si="322"/>
        <v>0.03</v>
      </c>
      <c r="V5138" s="52">
        <v>4.96</v>
      </c>
      <c r="W5138" s="52" t="str" cm="1">
        <f t="array" ref="W5138">_xlfn.SWITCH(ROUND(V5138,0),5,"Excellent",4,"Good",3,"Ok","Bad")</f>
        <v>Excellent</v>
      </c>
      <c r="X5138">
        <v>26</v>
      </c>
      <c r="Y5138" t="str">
        <f t="shared" si="323"/>
        <v>No</v>
      </c>
      <c r="Z5138" s="68">
        <v>43692</v>
      </c>
      <c r="AA5138" s="68">
        <v>43903</v>
      </c>
      <c r="AB5138">
        <v>149</v>
      </c>
      <c r="AC5138" t="s">
        <v>15615</v>
      </c>
    </row>
    <row r="5139" spans="1:29" x14ac:dyDescent="0.3">
      <c r="A5139" t="s">
        <v>14114</v>
      </c>
      <c r="B5139">
        <v>2363</v>
      </c>
      <c r="C5139" t="str">
        <f>VLOOKUP($B5139,Hosts!$A:$M,10,0)</f>
        <v>Within a few hours</v>
      </c>
      <c r="D5139" s="70">
        <f>VLOOKUP($B5139,Hosts!$A:$M,11,0)</f>
        <v>0.67</v>
      </c>
      <c r="E5139" s="70">
        <f>VLOOKUP($B5139,Hosts!$A:$M,12,0)</f>
        <v>0.96</v>
      </c>
      <c r="F5139" t="str">
        <f>VLOOKUP($B5139,Hosts!$A:$M,13,0)</f>
        <v>No</v>
      </c>
      <c r="G5139" t="str">
        <f>INDEX(Hosts!$A:$M, MATCH(Places!$B5139,Hosts!$A:$A,0), MATCH(Places!G$1,Hosts!$A$1:$M$1,0))</f>
        <v>Within a few hours</v>
      </c>
      <c r="H5139" s="70">
        <f>INDEX(Hosts!$A:$M, MATCH(Places!$B5139,Hosts!$A:$A,0), MATCH(Places!H$1,Hosts!$A$1:$M$1,0))</f>
        <v>0.67</v>
      </c>
      <c r="I5139" s="70">
        <f>INDEX(Hosts!$A:$M, MATCH(Places!$B5139,Hosts!$A:$A,0), MATCH(Places!I$1,Hosts!$A$1:$M$1,0))</f>
        <v>0.96</v>
      </c>
      <c r="J5139" t="str">
        <f>INDEX(Hosts!$A:$M, MATCH(Places!$B5139,Hosts!$A:$A,0), MATCH(Places!J$1,Hosts!$A$1:$M$1,0))</f>
        <v>No</v>
      </c>
      <c r="K5139">
        <v>14</v>
      </c>
      <c r="L5139" t="str">
        <f>VLOOKUP($K5139,Neighborhoods!$A:$C,2,0)</f>
        <v>Manhattan</v>
      </c>
      <c r="M5139" t="str">
        <f>VLOOKUP($K5139,Neighborhoods!$A:$C,3,0)</f>
        <v>East Harlem</v>
      </c>
      <c r="N5139" t="str">
        <f>INDEX(Neighborhoods!$A:$C, MATCH(Places!$K5139,Neighborhoods!$A:$A,0), MATCH(Places!N$1,Neighborhoods!$A$1:$C$1,0))</f>
        <v>Manhattan</v>
      </c>
      <c r="O5139" t="str">
        <f>INDEX(Neighborhoods!$A:$C, MATCH(Places!$K5139,Neighborhoods!$A:$A,0), MATCH(Places!O$1,Neighborhoods!$A$1:$C$1,0))</f>
        <v>East Harlem</v>
      </c>
      <c r="P5139" t="s">
        <v>1</v>
      </c>
      <c r="Q5139" t="str">
        <f t="shared" si="320"/>
        <v>Yes</v>
      </c>
      <c r="R5139">
        <v>6</v>
      </c>
      <c r="S5139" t="str">
        <f t="shared" si="321"/>
        <v>Large</v>
      </c>
      <c r="T5139" s="50">
        <v>74</v>
      </c>
      <c r="U5139" s="70">
        <f t="shared" si="322"/>
        <v>0.03</v>
      </c>
      <c r="V5139" s="52">
        <v>4.5599999999999996</v>
      </c>
      <c r="W5139" s="52" t="str" cm="1">
        <f t="array" ref="W5139">_xlfn.SWITCH(ROUND(V5139,0),5,"Excellent",4,"Good",3,"Ok","Bad")</f>
        <v>Excellent</v>
      </c>
      <c r="X5139">
        <v>9</v>
      </c>
      <c r="Y5139" t="str">
        <f t="shared" si="323"/>
        <v>No</v>
      </c>
      <c r="Z5139" s="68">
        <v>43710</v>
      </c>
      <c r="AA5139" s="68">
        <v>43828</v>
      </c>
      <c r="AB5139">
        <v>365</v>
      </c>
      <c r="AC5139" t="s">
        <v>15616</v>
      </c>
    </row>
    <row r="5140" spans="1:29" x14ac:dyDescent="0.3">
      <c r="A5140" t="s">
        <v>13251</v>
      </c>
      <c r="B5140">
        <v>3967</v>
      </c>
      <c r="C5140" t="str">
        <f>VLOOKUP($B5140,Hosts!$A:$M,10,0)</f>
        <v>Within a day</v>
      </c>
      <c r="D5140" s="70">
        <f>VLOOKUP($B5140,Hosts!$A:$M,11,0)</f>
        <v>0.6</v>
      </c>
      <c r="E5140" s="70">
        <f>VLOOKUP($B5140,Hosts!$A:$M,12,0)</f>
        <v>0.95</v>
      </c>
      <c r="F5140" t="str">
        <f>VLOOKUP($B5140,Hosts!$A:$M,13,0)</f>
        <v>No</v>
      </c>
      <c r="G5140" t="str">
        <f>INDEX(Hosts!$A:$M, MATCH(Places!$B5140,Hosts!$A:$A,0), MATCH(Places!G$1,Hosts!$A$1:$M$1,0))</f>
        <v>Within a day</v>
      </c>
      <c r="H5140" s="70">
        <f>INDEX(Hosts!$A:$M, MATCH(Places!$B5140,Hosts!$A:$A,0), MATCH(Places!H$1,Hosts!$A$1:$M$1,0))</f>
        <v>0.6</v>
      </c>
      <c r="I5140" s="70">
        <f>INDEX(Hosts!$A:$M, MATCH(Places!$B5140,Hosts!$A:$A,0), MATCH(Places!I$1,Hosts!$A$1:$M$1,0))</f>
        <v>0.95</v>
      </c>
      <c r="J5140" t="str">
        <f>INDEX(Hosts!$A:$M, MATCH(Places!$B5140,Hosts!$A:$A,0), MATCH(Places!J$1,Hosts!$A$1:$M$1,0))</f>
        <v>No</v>
      </c>
      <c r="K5140">
        <v>7</v>
      </c>
      <c r="L5140" t="str">
        <f>VLOOKUP($K5140,Neighborhoods!$A:$C,2,0)</f>
        <v>Brooklyn</v>
      </c>
      <c r="M5140" t="str">
        <f>VLOOKUP($K5140,Neighborhoods!$A:$C,3,0)</f>
        <v>Bedford-Stuyvesant</v>
      </c>
      <c r="N5140" t="str">
        <f>INDEX(Neighborhoods!$A:$C, MATCH(Places!$K5140,Neighborhoods!$A:$A,0), MATCH(Places!N$1,Neighborhoods!$A$1:$C$1,0))</f>
        <v>Brooklyn</v>
      </c>
      <c r="O5140" t="str">
        <f>INDEX(Neighborhoods!$A:$C, MATCH(Places!$K5140,Neighborhoods!$A:$A,0), MATCH(Places!O$1,Neighborhoods!$A$1:$C$1,0))</f>
        <v>Bedford-Stuyvesant</v>
      </c>
      <c r="P5140" t="s">
        <v>1</v>
      </c>
      <c r="Q5140" t="str">
        <f t="shared" si="320"/>
        <v>Yes</v>
      </c>
      <c r="R5140">
        <v>2</v>
      </c>
      <c r="S5140" t="str">
        <f t="shared" si="321"/>
        <v>Small</v>
      </c>
      <c r="T5140" s="50">
        <v>45</v>
      </c>
      <c r="U5140" s="70">
        <f t="shared" si="322"/>
        <v>0.03</v>
      </c>
      <c r="V5140" s="52">
        <v>4.8</v>
      </c>
      <c r="W5140" s="52" t="str" cm="1">
        <f t="array" ref="W5140">_xlfn.SWITCH(ROUND(V5140,0),5,"Excellent",4,"Good",3,"Ok","Bad")</f>
        <v>Excellent</v>
      </c>
      <c r="X5140">
        <v>30</v>
      </c>
      <c r="Y5140" t="str">
        <f t="shared" si="323"/>
        <v>No</v>
      </c>
      <c r="Z5140" s="68">
        <v>43698</v>
      </c>
      <c r="AA5140" s="68">
        <v>43890</v>
      </c>
      <c r="AB5140">
        <v>164</v>
      </c>
      <c r="AC5140" t="s">
        <v>15615</v>
      </c>
    </row>
    <row r="5141" spans="1:29" x14ac:dyDescent="0.3">
      <c r="A5141" t="s">
        <v>14050</v>
      </c>
      <c r="B5141">
        <v>3962</v>
      </c>
      <c r="C5141" t="str">
        <f>VLOOKUP($B5141,Hosts!$A:$M,10,0)</f>
        <v>Within an hour</v>
      </c>
      <c r="D5141" s="70">
        <f>VLOOKUP($B5141,Hosts!$A:$M,11,0)</f>
        <v>1</v>
      </c>
      <c r="E5141" s="70">
        <f>VLOOKUP($B5141,Hosts!$A:$M,12,0)</f>
        <v>0.95</v>
      </c>
      <c r="F5141" t="str">
        <f>VLOOKUP($B5141,Hosts!$A:$M,13,0)</f>
        <v>No</v>
      </c>
      <c r="G5141" t="str">
        <f>INDEX(Hosts!$A:$M, MATCH(Places!$B5141,Hosts!$A:$A,0), MATCH(Places!G$1,Hosts!$A$1:$M$1,0))</f>
        <v>Within an hour</v>
      </c>
      <c r="H5141" s="70">
        <f>INDEX(Hosts!$A:$M, MATCH(Places!$B5141,Hosts!$A:$A,0), MATCH(Places!H$1,Hosts!$A$1:$M$1,0))</f>
        <v>1</v>
      </c>
      <c r="I5141" s="70">
        <f>INDEX(Hosts!$A:$M, MATCH(Places!$B5141,Hosts!$A:$A,0), MATCH(Places!I$1,Hosts!$A$1:$M$1,0))</f>
        <v>0.95</v>
      </c>
      <c r="J5141" t="str">
        <f>INDEX(Hosts!$A:$M, MATCH(Places!$B5141,Hosts!$A:$A,0), MATCH(Places!J$1,Hosts!$A$1:$M$1,0))</f>
        <v>No</v>
      </c>
      <c r="K5141">
        <v>14</v>
      </c>
      <c r="L5141" t="str">
        <f>VLOOKUP($K5141,Neighborhoods!$A:$C,2,0)</f>
        <v>Manhattan</v>
      </c>
      <c r="M5141" t="str">
        <f>VLOOKUP($K5141,Neighborhoods!$A:$C,3,0)</f>
        <v>East Harlem</v>
      </c>
      <c r="N5141" t="str">
        <f>INDEX(Neighborhoods!$A:$C, MATCH(Places!$K5141,Neighborhoods!$A:$A,0), MATCH(Places!N$1,Neighborhoods!$A$1:$C$1,0))</f>
        <v>Manhattan</v>
      </c>
      <c r="O5141" t="str">
        <f>INDEX(Neighborhoods!$A:$C, MATCH(Places!$K5141,Neighborhoods!$A:$A,0), MATCH(Places!O$1,Neighborhoods!$A$1:$C$1,0))</f>
        <v>East Harlem</v>
      </c>
      <c r="P5141" t="s">
        <v>11822</v>
      </c>
      <c r="Q5141" t="str">
        <f t="shared" si="320"/>
        <v>No</v>
      </c>
      <c r="R5141">
        <v>6</v>
      </c>
      <c r="S5141" t="str">
        <f t="shared" si="321"/>
        <v>Large</v>
      </c>
      <c r="T5141" s="50">
        <v>69</v>
      </c>
      <c r="U5141" s="70">
        <f t="shared" si="322"/>
        <v>0.03</v>
      </c>
      <c r="V5141" s="52">
        <v>4</v>
      </c>
      <c r="W5141" s="52" t="str" cm="1">
        <f t="array" ref="W5141">_xlfn.SWITCH(ROUND(V5141,0),5,"Excellent",4,"Good",3,"Ok","Bad")</f>
        <v>Good</v>
      </c>
      <c r="X5141">
        <v>3</v>
      </c>
      <c r="Y5141" t="str">
        <f t="shared" si="323"/>
        <v>No</v>
      </c>
      <c r="Z5141" s="68">
        <v>43738</v>
      </c>
      <c r="AA5141" s="68">
        <v>44012</v>
      </c>
      <c r="AB5141">
        <v>241</v>
      </c>
      <c r="AC5141" t="s">
        <v>15615</v>
      </c>
    </row>
    <row r="5142" spans="1:29" x14ac:dyDescent="0.3">
      <c r="A5142" t="s">
        <v>13569</v>
      </c>
      <c r="B5142">
        <v>2363</v>
      </c>
      <c r="C5142" t="str">
        <f>VLOOKUP($B5142,Hosts!$A:$M,10,0)</f>
        <v>Within a few hours</v>
      </c>
      <c r="D5142" s="70">
        <f>VLOOKUP($B5142,Hosts!$A:$M,11,0)</f>
        <v>0.67</v>
      </c>
      <c r="E5142" s="70">
        <f>VLOOKUP($B5142,Hosts!$A:$M,12,0)</f>
        <v>0.96</v>
      </c>
      <c r="F5142" t="str">
        <f>VLOOKUP($B5142,Hosts!$A:$M,13,0)</f>
        <v>No</v>
      </c>
      <c r="G5142" t="str">
        <f>INDEX(Hosts!$A:$M, MATCH(Places!$B5142,Hosts!$A:$A,0), MATCH(Places!G$1,Hosts!$A$1:$M$1,0))</f>
        <v>Within a few hours</v>
      </c>
      <c r="H5142" s="70">
        <f>INDEX(Hosts!$A:$M, MATCH(Places!$B5142,Hosts!$A:$A,0), MATCH(Places!H$1,Hosts!$A$1:$M$1,0))</f>
        <v>0.67</v>
      </c>
      <c r="I5142" s="70">
        <f>INDEX(Hosts!$A:$M, MATCH(Places!$B5142,Hosts!$A:$A,0), MATCH(Places!I$1,Hosts!$A$1:$M$1,0))</f>
        <v>0.96</v>
      </c>
      <c r="J5142" t="str">
        <f>INDEX(Hosts!$A:$M, MATCH(Places!$B5142,Hosts!$A:$A,0), MATCH(Places!J$1,Hosts!$A$1:$M$1,0))</f>
        <v>No</v>
      </c>
      <c r="K5142">
        <v>14</v>
      </c>
      <c r="L5142" t="str">
        <f>VLOOKUP($K5142,Neighborhoods!$A:$C,2,0)</f>
        <v>Manhattan</v>
      </c>
      <c r="M5142" t="str">
        <f>VLOOKUP($K5142,Neighborhoods!$A:$C,3,0)</f>
        <v>East Harlem</v>
      </c>
      <c r="N5142" t="str">
        <f>INDEX(Neighborhoods!$A:$C, MATCH(Places!$K5142,Neighborhoods!$A:$A,0), MATCH(Places!N$1,Neighborhoods!$A$1:$C$1,0))</f>
        <v>Manhattan</v>
      </c>
      <c r="O5142" t="str">
        <f>INDEX(Neighborhoods!$A:$C, MATCH(Places!$K5142,Neighborhoods!$A:$A,0), MATCH(Places!O$1,Neighborhoods!$A$1:$C$1,0))</f>
        <v>East Harlem</v>
      </c>
      <c r="P5142" t="s">
        <v>16</v>
      </c>
      <c r="Q5142" t="str">
        <f t="shared" si="320"/>
        <v>Yes</v>
      </c>
      <c r="R5142">
        <v>2</v>
      </c>
      <c r="S5142" t="str">
        <f t="shared" si="321"/>
        <v>Small</v>
      </c>
      <c r="T5142" s="50">
        <v>39</v>
      </c>
      <c r="U5142" s="70">
        <f t="shared" si="322"/>
        <v>0.03</v>
      </c>
      <c r="V5142" s="52">
        <v>4.63</v>
      </c>
      <c r="W5142" s="52" t="str" cm="1">
        <f t="array" ref="W5142">_xlfn.SWITCH(ROUND(V5142,0),5,"Excellent",4,"Good",3,"Ok","Bad")</f>
        <v>Excellent</v>
      </c>
      <c r="X5142">
        <v>16</v>
      </c>
      <c r="Y5142" t="str">
        <f t="shared" si="323"/>
        <v>No</v>
      </c>
      <c r="Z5142" s="68">
        <v>43688</v>
      </c>
      <c r="AA5142" s="68">
        <v>43909</v>
      </c>
      <c r="AB5142">
        <v>365</v>
      </c>
      <c r="AC5142" t="s">
        <v>15616</v>
      </c>
    </row>
    <row r="5143" spans="1:29" x14ac:dyDescent="0.3">
      <c r="A5143" t="s">
        <v>13844</v>
      </c>
      <c r="B5143">
        <v>489</v>
      </c>
      <c r="C5143" t="str">
        <f>VLOOKUP($B5143,Hosts!$A:$M,10,0)</f>
        <v>Within a few hours</v>
      </c>
      <c r="D5143" s="70">
        <f>VLOOKUP($B5143,Hosts!$A:$M,11,0)</f>
        <v>1</v>
      </c>
      <c r="E5143" s="70">
        <f>VLOOKUP($B5143,Hosts!$A:$M,12,0)</f>
        <v>0.93</v>
      </c>
      <c r="F5143" t="str">
        <f>VLOOKUP($B5143,Hosts!$A:$M,13,0)</f>
        <v>No</v>
      </c>
      <c r="G5143" t="str">
        <f>INDEX(Hosts!$A:$M, MATCH(Places!$B5143,Hosts!$A:$A,0), MATCH(Places!G$1,Hosts!$A$1:$M$1,0))</f>
        <v>Within a few hours</v>
      </c>
      <c r="H5143" s="70">
        <f>INDEX(Hosts!$A:$M, MATCH(Places!$B5143,Hosts!$A:$A,0), MATCH(Places!H$1,Hosts!$A$1:$M$1,0))</f>
        <v>1</v>
      </c>
      <c r="I5143" s="70">
        <f>INDEX(Hosts!$A:$M, MATCH(Places!$B5143,Hosts!$A:$A,0), MATCH(Places!I$1,Hosts!$A$1:$M$1,0))</f>
        <v>0.93</v>
      </c>
      <c r="J5143" t="str">
        <f>INDEX(Hosts!$A:$M, MATCH(Places!$B5143,Hosts!$A:$A,0), MATCH(Places!J$1,Hosts!$A$1:$M$1,0))</f>
        <v>No</v>
      </c>
      <c r="K5143">
        <v>9</v>
      </c>
      <c r="L5143" t="str">
        <f>VLOOKUP($K5143,Neighborhoods!$A:$C,2,0)</f>
        <v>Brooklyn</v>
      </c>
      <c r="M5143" t="str">
        <f>VLOOKUP($K5143,Neighborhoods!$A:$C,3,0)</f>
        <v>Crown Heights</v>
      </c>
      <c r="N5143" t="str">
        <f>INDEX(Neighborhoods!$A:$C, MATCH(Places!$K5143,Neighborhoods!$A:$A,0), MATCH(Places!N$1,Neighborhoods!$A$1:$C$1,0))</f>
        <v>Brooklyn</v>
      </c>
      <c r="O5143" t="str">
        <f>INDEX(Neighborhoods!$A:$C, MATCH(Places!$K5143,Neighborhoods!$A:$A,0), MATCH(Places!O$1,Neighborhoods!$A$1:$C$1,0))</f>
        <v>Crown Heights</v>
      </c>
      <c r="P5143" t="s">
        <v>11822</v>
      </c>
      <c r="Q5143" t="str">
        <f t="shared" si="320"/>
        <v>No</v>
      </c>
      <c r="R5143">
        <v>4</v>
      </c>
      <c r="S5143" t="str">
        <f t="shared" si="321"/>
        <v>Medium</v>
      </c>
      <c r="T5143" s="50">
        <v>123</v>
      </c>
      <c r="U5143" s="70">
        <f t="shared" si="322"/>
        <v>0.03</v>
      </c>
      <c r="V5143" s="52">
        <v>5</v>
      </c>
      <c r="W5143" s="52" t="str" cm="1">
        <f t="array" ref="W5143">_xlfn.SWITCH(ROUND(V5143,0),5,"Excellent",4,"Good",3,"Ok","Bad")</f>
        <v>Excellent</v>
      </c>
      <c r="X5143">
        <v>6</v>
      </c>
      <c r="Y5143" t="str">
        <f t="shared" si="323"/>
        <v>No</v>
      </c>
      <c r="Z5143" s="68">
        <v>43786</v>
      </c>
      <c r="AA5143" s="68">
        <v>43877</v>
      </c>
      <c r="AB5143">
        <v>104</v>
      </c>
      <c r="AC5143" t="s">
        <v>15615</v>
      </c>
    </row>
    <row r="5144" spans="1:29" x14ac:dyDescent="0.3">
      <c r="A5144" t="s">
        <v>14972</v>
      </c>
      <c r="B5144">
        <v>1376</v>
      </c>
      <c r="C5144" t="str">
        <f>VLOOKUP($B5144,Hosts!$A:$M,10,0)</f>
        <v>Within an hour</v>
      </c>
      <c r="D5144" s="70">
        <f>VLOOKUP($B5144,Hosts!$A:$M,11,0)</f>
        <v>1</v>
      </c>
      <c r="E5144" s="70">
        <f>VLOOKUP($B5144,Hosts!$A:$M,12,0)</f>
        <v>0.62</v>
      </c>
      <c r="F5144" t="str">
        <f>VLOOKUP($B5144,Hosts!$A:$M,13,0)</f>
        <v>No</v>
      </c>
      <c r="G5144" t="str">
        <f>INDEX(Hosts!$A:$M, MATCH(Places!$B5144,Hosts!$A:$A,0), MATCH(Places!G$1,Hosts!$A$1:$M$1,0))</f>
        <v>Within an hour</v>
      </c>
      <c r="H5144" s="70">
        <f>INDEX(Hosts!$A:$M, MATCH(Places!$B5144,Hosts!$A:$A,0), MATCH(Places!H$1,Hosts!$A$1:$M$1,0))</f>
        <v>1</v>
      </c>
      <c r="I5144" s="70">
        <f>INDEX(Hosts!$A:$M, MATCH(Places!$B5144,Hosts!$A:$A,0), MATCH(Places!I$1,Hosts!$A$1:$M$1,0))</f>
        <v>0.62</v>
      </c>
      <c r="J5144" t="str">
        <f>INDEX(Hosts!$A:$M, MATCH(Places!$B5144,Hosts!$A:$A,0), MATCH(Places!J$1,Hosts!$A$1:$M$1,0))</f>
        <v>No</v>
      </c>
      <c r="K5144">
        <v>14</v>
      </c>
      <c r="L5144" t="str">
        <f>VLOOKUP($K5144,Neighborhoods!$A:$C,2,0)</f>
        <v>Manhattan</v>
      </c>
      <c r="M5144" t="str">
        <f>VLOOKUP($K5144,Neighborhoods!$A:$C,3,0)</f>
        <v>East Harlem</v>
      </c>
      <c r="N5144" t="str">
        <f>INDEX(Neighborhoods!$A:$C, MATCH(Places!$K5144,Neighborhoods!$A:$A,0), MATCH(Places!N$1,Neighborhoods!$A$1:$C$1,0))</f>
        <v>Manhattan</v>
      </c>
      <c r="O5144" t="str">
        <f>INDEX(Neighborhoods!$A:$C, MATCH(Places!$K5144,Neighborhoods!$A:$A,0), MATCH(Places!O$1,Neighborhoods!$A$1:$C$1,0))</f>
        <v>East Harlem</v>
      </c>
      <c r="P5144" t="s">
        <v>11822</v>
      </c>
      <c r="Q5144" t="str">
        <f t="shared" si="320"/>
        <v>No</v>
      </c>
      <c r="R5144">
        <v>6</v>
      </c>
      <c r="S5144" t="str">
        <f t="shared" si="321"/>
        <v>Large</v>
      </c>
      <c r="T5144" s="50">
        <v>54</v>
      </c>
      <c r="U5144" s="70">
        <f t="shared" si="322"/>
        <v>0.03</v>
      </c>
      <c r="V5144" s="52">
        <v>5</v>
      </c>
      <c r="W5144" s="52" t="str" cm="1">
        <f t="array" ref="W5144">_xlfn.SWITCH(ROUND(V5144,0),5,"Excellent",4,"Good",3,"Ok","Bad")</f>
        <v>Excellent</v>
      </c>
      <c r="X5144">
        <v>4</v>
      </c>
      <c r="Y5144" t="str">
        <f t="shared" si="323"/>
        <v>No</v>
      </c>
      <c r="Z5144" s="68">
        <v>43792</v>
      </c>
      <c r="AA5144" s="68">
        <v>44046</v>
      </c>
      <c r="AB5144">
        <v>365</v>
      </c>
      <c r="AC5144" t="s">
        <v>15615</v>
      </c>
    </row>
    <row r="5145" spans="1:29" x14ac:dyDescent="0.3">
      <c r="A5145" t="s">
        <v>13522</v>
      </c>
      <c r="B5145">
        <v>1628</v>
      </c>
      <c r="C5145" t="str">
        <f>VLOOKUP($B5145,Hosts!$A:$M,10,0)</f>
        <v>Within a few hours</v>
      </c>
      <c r="D5145" s="70">
        <f>VLOOKUP($B5145,Hosts!$A:$M,11,0)</f>
        <v>0.8</v>
      </c>
      <c r="E5145" s="70">
        <f>VLOOKUP($B5145,Hosts!$A:$M,12,0)</f>
        <v>0.44</v>
      </c>
      <c r="F5145" t="str">
        <f>VLOOKUP($B5145,Hosts!$A:$M,13,0)</f>
        <v>No</v>
      </c>
      <c r="G5145" t="str">
        <f>INDEX(Hosts!$A:$M, MATCH(Places!$B5145,Hosts!$A:$A,0), MATCH(Places!G$1,Hosts!$A$1:$M$1,0))</f>
        <v>Within a few hours</v>
      </c>
      <c r="H5145" s="70">
        <f>INDEX(Hosts!$A:$M, MATCH(Places!$B5145,Hosts!$A:$A,0), MATCH(Places!H$1,Hosts!$A$1:$M$1,0))</f>
        <v>0.8</v>
      </c>
      <c r="I5145" s="70">
        <f>INDEX(Hosts!$A:$M, MATCH(Places!$B5145,Hosts!$A:$A,0), MATCH(Places!I$1,Hosts!$A$1:$M$1,0))</f>
        <v>0.44</v>
      </c>
      <c r="J5145" t="str">
        <f>INDEX(Hosts!$A:$M, MATCH(Places!$B5145,Hosts!$A:$A,0), MATCH(Places!J$1,Hosts!$A$1:$M$1,0))</f>
        <v>No</v>
      </c>
      <c r="K5145">
        <v>12</v>
      </c>
      <c r="L5145" t="str">
        <f>VLOOKUP($K5145,Neighborhoods!$A:$C,2,0)</f>
        <v>Brooklyn</v>
      </c>
      <c r="M5145" t="str">
        <f>VLOOKUP($K5145,Neighborhoods!$A:$C,3,0)</f>
        <v>Williamsburg</v>
      </c>
      <c r="N5145" t="str">
        <f>INDEX(Neighborhoods!$A:$C, MATCH(Places!$K5145,Neighborhoods!$A:$A,0), MATCH(Places!N$1,Neighborhoods!$A$1:$C$1,0))</f>
        <v>Brooklyn</v>
      </c>
      <c r="O5145" t="str">
        <f>INDEX(Neighborhoods!$A:$C, MATCH(Places!$K5145,Neighborhoods!$A:$A,0), MATCH(Places!O$1,Neighborhoods!$A$1:$C$1,0))</f>
        <v>Williamsburg</v>
      </c>
      <c r="P5145" t="s">
        <v>1</v>
      </c>
      <c r="Q5145" t="str">
        <f t="shared" si="320"/>
        <v>Yes</v>
      </c>
      <c r="R5145">
        <v>2</v>
      </c>
      <c r="S5145" t="str">
        <f t="shared" si="321"/>
        <v>Small</v>
      </c>
      <c r="T5145" s="50">
        <v>65</v>
      </c>
      <c r="U5145" s="70">
        <f t="shared" si="322"/>
        <v>0.03</v>
      </c>
      <c r="V5145" s="52">
        <v>4.5999999999999996</v>
      </c>
      <c r="W5145" s="52" t="str" cm="1">
        <f t="array" ref="W5145">_xlfn.SWITCH(ROUND(V5145,0),5,"Excellent",4,"Good",3,"Ok","Bad")</f>
        <v>Excellent</v>
      </c>
      <c r="X5145">
        <v>5</v>
      </c>
      <c r="Y5145" t="str">
        <f t="shared" si="323"/>
        <v>No</v>
      </c>
      <c r="Z5145" s="68">
        <v>43689</v>
      </c>
      <c r="AA5145" s="68">
        <v>43831</v>
      </c>
      <c r="AB5145">
        <v>365</v>
      </c>
      <c r="AC5145" t="s">
        <v>15615</v>
      </c>
    </row>
    <row r="5146" spans="1:29" x14ac:dyDescent="0.3">
      <c r="A5146" t="s">
        <v>13131</v>
      </c>
      <c r="B5146">
        <v>3128</v>
      </c>
      <c r="C5146" t="str">
        <f>VLOOKUP($B5146,Hosts!$A:$M,10,0)</f>
        <v>Within an hour</v>
      </c>
      <c r="D5146" s="70">
        <f>VLOOKUP($B5146,Hosts!$A:$M,11,0)</f>
        <v>1</v>
      </c>
      <c r="E5146" s="70">
        <f>VLOOKUP($B5146,Hosts!$A:$M,12,0)</f>
        <v>0.93</v>
      </c>
      <c r="F5146" t="str">
        <f>VLOOKUP($B5146,Hosts!$A:$M,13,0)</f>
        <v>Yes</v>
      </c>
      <c r="G5146" t="str">
        <f>INDEX(Hosts!$A:$M, MATCH(Places!$B5146,Hosts!$A:$A,0), MATCH(Places!G$1,Hosts!$A$1:$M$1,0))</f>
        <v>Within an hour</v>
      </c>
      <c r="H5146" s="70">
        <f>INDEX(Hosts!$A:$M, MATCH(Places!$B5146,Hosts!$A:$A,0), MATCH(Places!H$1,Hosts!$A$1:$M$1,0))</f>
        <v>1</v>
      </c>
      <c r="I5146" s="70">
        <f>INDEX(Hosts!$A:$M, MATCH(Places!$B5146,Hosts!$A:$A,0), MATCH(Places!I$1,Hosts!$A$1:$M$1,0))</f>
        <v>0.93</v>
      </c>
      <c r="J5146" t="str">
        <f>INDEX(Hosts!$A:$M, MATCH(Places!$B5146,Hosts!$A:$A,0), MATCH(Places!J$1,Hosts!$A$1:$M$1,0))</f>
        <v>Yes</v>
      </c>
      <c r="K5146">
        <v>24</v>
      </c>
      <c r="L5146" t="str">
        <f>VLOOKUP($K5146,Neighborhoods!$A:$C,2,0)</f>
        <v>Queens</v>
      </c>
      <c r="M5146" t="str">
        <f>VLOOKUP($K5146,Neighborhoods!$A:$C,3,0)</f>
        <v>Long Island City</v>
      </c>
      <c r="N5146" t="str">
        <f>INDEX(Neighborhoods!$A:$C, MATCH(Places!$K5146,Neighborhoods!$A:$A,0), MATCH(Places!N$1,Neighborhoods!$A$1:$C$1,0))</f>
        <v>Queens</v>
      </c>
      <c r="O5146" t="str">
        <f>INDEX(Neighborhoods!$A:$C, MATCH(Places!$K5146,Neighborhoods!$A:$A,0), MATCH(Places!O$1,Neighborhoods!$A$1:$C$1,0))</f>
        <v>Long Island City</v>
      </c>
      <c r="P5146" t="s">
        <v>11822</v>
      </c>
      <c r="Q5146" t="str">
        <f t="shared" si="320"/>
        <v>No</v>
      </c>
      <c r="R5146">
        <v>4</v>
      </c>
      <c r="S5146" t="str">
        <f t="shared" si="321"/>
        <v>Medium</v>
      </c>
      <c r="T5146" s="50">
        <v>120</v>
      </c>
      <c r="U5146" s="70">
        <f t="shared" si="322"/>
        <v>0.03</v>
      </c>
      <c r="V5146" s="52">
        <v>5</v>
      </c>
      <c r="W5146" s="52" t="str" cm="1">
        <f t="array" ref="W5146">_xlfn.SWITCH(ROUND(V5146,0),5,"Excellent",4,"Good",3,"Ok","Bad")</f>
        <v>Excellent</v>
      </c>
      <c r="X5146">
        <v>21</v>
      </c>
      <c r="Y5146" t="str">
        <f t="shared" si="323"/>
        <v>No</v>
      </c>
      <c r="Z5146" s="68">
        <v>43745</v>
      </c>
      <c r="AA5146" s="68">
        <v>44037</v>
      </c>
      <c r="AB5146">
        <v>356</v>
      </c>
      <c r="AC5146" t="s">
        <v>15616</v>
      </c>
    </row>
    <row r="5147" spans="1:29" x14ac:dyDescent="0.3">
      <c r="A5147" t="s">
        <v>3454</v>
      </c>
      <c r="B5147">
        <v>3970</v>
      </c>
      <c r="C5147" t="str">
        <f>VLOOKUP($B5147,Hosts!$A:$M,10,0)</f>
        <v>Within an hour</v>
      </c>
      <c r="D5147" s="70">
        <f>VLOOKUP($B5147,Hosts!$A:$M,11,0)</f>
        <v>0.97</v>
      </c>
      <c r="E5147" s="70">
        <f>VLOOKUP($B5147,Hosts!$A:$M,12,0)</f>
        <v>0.93</v>
      </c>
      <c r="F5147" t="str">
        <f>VLOOKUP($B5147,Hosts!$A:$M,13,0)</f>
        <v>No</v>
      </c>
      <c r="G5147" t="str">
        <f>INDEX(Hosts!$A:$M, MATCH(Places!$B5147,Hosts!$A:$A,0), MATCH(Places!G$1,Hosts!$A$1:$M$1,0))</f>
        <v>Within an hour</v>
      </c>
      <c r="H5147" s="70">
        <f>INDEX(Hosts!$A:$M, MATCH(Places!$B5147,Hosts!$A:$A,0), MATCH(Places!H$1,Hosts!$A$1:$M$1,0))</f>
        <v>0.97</v>
      </c>
      <c r="I5147" s="70">
        <f>INDEX(Hosts!$A:$M, MATCH(Places!$B5147,Hosts!$A:$A,0), MATCH(Places!I$1,Hosts!$A$1:$M$1,0))</f>
        <v>0.93</v>
      </c>
      <c r="J5147" t="str">
        <f>INDEX(Hosts!$A:$M, MATCH(Places!$B5147,Hosts!$A:$A,0), MATCH(Places!J$1,Hosts!$A$1:$M$1,0))</f>
        <v>No</v>
      </c>
      <c r="K5147">
        <v>7</v>
      </c>
      <c r="L5147" t="str">
        <f>VLOOKUP($K5147,Neighborhoods!$A:$C,2,0)</f>
        <v>Brooklyn</v>
      </c>
      <c r="M5147" t="str">
        <f>VLOOKUP($K5147,Neighborhoods!$A:$C,3,0)</f>
        <v>Bedford-Stuyvesant</v>
      </c>
      <c r="N5147" t="str">
        <f>INDEX(Neighborhoods!$A:$C, MATCH(Places!$K5147,Neighborhoods!$A:$A,0), MATCH(Places!N$1,Neighborhoods!$A$1:$C$1,0))</f>
        <v>Brooklyn</v>
      </c>
      <c r="O5147" t="str">
        <f>INDEX(Neighborhoods!$A:$C, MATCH(Places!$K5147,Neighborhoods!$A:$A,0), MATCH(Places!O$1,Neighborhoods!$A$1:$C$1,0))</f>
        <v>Bedford-Stuyvesant</v>
      </c>
      <c r="P5147" t="s">
        <v>11822</v>
      </c>
      <c r="Q5147" t="str">
        <f t="shared" si="320"/>
        <v>No</v>
      </c>
      <c r="R5147">
        <v>6</v>
      </c>
      <c r="S5147" t="str">
        <f t="shared" si="321"/>
        <v>Large</v>
      </c>
      <c r="T5147" s="50">
        <v>270</v>
      </c>
      <c r="U5147" s="70">
        <f t="shared" si="322"/>
        <v>0.04</v>
      </c>
      <c r="V5147" s="52">
        <v>4.5199999999999996</v>
      </c>
      <c r="W5147" s="52" t="str" cm="1">
        <f t="array" ref="W5147">_xlfn.SWITCH(ROUND(V5147,0),5,"Excellent",4,"Good",3,"Ok","Bad")</f>
        <v>Excellent</v>
      </c>
      <c r="X5147">
        <v>31</v>
      </c>
      <c r="Y5147" t="str">
        <f t="shared" si="323"/>
        <v>No</v>
      </c>
      <c r="Z5147" s="68">
        <v>43687</v>
      </c>
      <c r="AA5147" s="68">
        <v>44046</v>
      </c>
      <c r="AB5147">
        <v>52</v>
      </c>
      <c r="AC5147" t="s">
        <v>15615</v>
      </c>
    </row>
    <row r="5148" spans="1:29" x14ac:dyDescent="0.3">
      <c r="A5148" t="s">
        <v>14681</v>
      </c>
      <c r="B5148">
        <v>3970</v>
      </c>
      <c r="C5148" t="str">
        <f>VLOOKUP($B5148,Hosts!$A:$M,10,0)</f>
        <v>Within an hour</v>
      </c>
      <c r="D5148" s="70">
        <f>VLOOKUP($B5148,Hosts!$A:$M,11,0)</f>
        <v>0.97</v>
      </c>
      <c r="E5148" s="70">
        <f>VLOOKUP($B5148,Hosts!$A:$M,12,0)</f>
        <v>0.93</v>
      </c>
      <c r="F5148" t="str">
        <f>VLOOKUP($B5148,Hosts!$A:$M,13,0)</f>
        <v>No</v>
      </c>
      <c r="G5148" t="str">
        <f>INDEX(Hosts!$A:$M, MATCH(Places!$B5148,Hosts!$A:$A,0), MATCH(Places!G$1,Hosts!$A$1:$M$1,0))</f>
        <v>Within an hour</v>
      </c>
      <c r="H5148" s="70">
        <f>INDEX(Hosts!$A:$M, MATCH(Places!$B5148,Hosts!$A:$A,0), MATCH(Places!H$1,Hosts!$A$1:$M$1,0))</f>
        <v>0.97</v>
      </c>
      <c r="I5148" s="70">
        <f>INDEX(Hosts!$A:$M, MATCH(Places!$B5148,Hosts!$A:$A,0), MATCH(Places!I$1,Hosts!$A$1:$M$1,0))</f>
        <v>0.93</v>
      </c>
      <c r="J5148" t="str">
        <f>INDEX(Hosts!$A:$M, MATCH(Places!$B5148,Hosts!$A:$A,0), MATCH(Places!J$1,Hosts!$A$1:$M$1,0))</f>
        <v>No</v>
      </c>
      <c r="K5148">
        <v>7</v>
      </c>
      <c r="L5148" t="str">
        <f>VLOOKUP($K5148,Neighborhoods!$A:$C,2,0)</f>
        <v>Brooklyn</v>
      </c>
      <c r="M5148" t="str">
        <f>VLOOKUP($K5148,Neighborhoods!$A:$C,3,0)</f>
        <v>Bedford-Stuyvesant</v>
      </c>
      <c r="N5148" t="str">
        <f>INDEX(Neighborhoods!$A:$C, MATCH(Places!$K5148,Neighborhoods!$A:$A,0), MATCH(Places!N$1,Neighborhoods!$A$1:$C$1,0))</f>
        <v>Brooklyn</v>
      </c>
      <c r="O5148" t="str">
        <f>INDEX(Neighborhoods!$A:$C, MATCH(Places!$K5148,Neighborhoods!$A:$A,0), MATCH(Places!O$1,Neighborhoods!$A$1:$C$1,0))</f>
        <v>Bedford-Stuyvesant</v>
      </c>
      <c r="P5148" t="s">
        <v>11822</v>
      </c>
      <c r="Q5148" t="str">
        <f t="shared" si="320"/>
        <v>No</v>
      </c>
      <c r="R5148">
        <v>4</v>
      </c>
      <c r="S5148" t="str">
        <f t="shared" si="321"/>
        <v>Medium</v>
      </c>
      <c r="T5148" s="50">
        <v>126</v>
      </c>
      <c r="U5148" s="70">
        <f t="shared" si="322"/>
        <v>0.03</v>
      </c>
      <c r="V5148" s="52">
        <v>4.83</v>
      </c>
      <c r="W5148" s="52" t="str" cm="1">
        <f t="array" ref="W5148">_xlfn.SWITCH(ROUND(V5148,0),5,"Excellent",4,"Good",3,"Ok","Bad")</f>
        <v>Excellent</v>
      </c>
      <c r="X5148">
        <v>24</v>
      </c>
      <c r="Y5148" t="str">
        <f t="shared" si="323"/>
        <v>No</v>
      </c>
      <c r="Z5148" s="68">
        <v>43684</v>
      </c>
      <c r="AA5148" s="68">
        <v>44029</v>
      </c>
      <c r="AB5148">
        <v>74</v>
      </c>
      <c r="AC5148" t="s">
        <v>15616</v>
      </c>
    </row>
    <row r="5149" spans="1:29" x14ac:dyDescent="0.3">
      <c r="A5149" t="s">
        <v>14432</v>
      </c>
      <c r="B5149">
        <v>3046</v>
      </c>
      <c r="C5149" t="str">
        <f>VLOOKUP($B5149,Hosts!$A:$M,10,0)</f>
        <v>Within an hour</v>
      </c>
      <c r="D5149" s="70">
        <f>VLOOKUP($B5149,Hosts!$A:$M,11,0)</f>
        <v>0.8</v>
      </c>
      <c r="E5149" s="70">
        <f>VLOOKUP($B5149,Hosts!$A:$M,12,0)</f>
        <v>0.96</v>
      </c>
      <c r="F5149" t="str">
        <f>VLOOKUP($B5149,Hosts!$A:$M,13,0)</f>
        <v>Yes</v>
      </c>
      <c r="G5149" t="str">
        <f>INDEX(Hosts!$A:$M, MATCH(Places!$B5149,Hosts!$A:$A,0), MATCH(Places!G$1,Hosts!$A$1:$M$1,0))</f>
        <v>Within an hour</v>
      </c>
      <c r="H5149" s="70">
        <f>INDEX(Hosts!$A:$M, MATCH(Places!$B5149,Hosts!$A:$A,0), MATCH(Places!H$1,Hosts!$A$1:$M$1,0))</f>
        <v>0.8</v>
      </c>
      <c r="I5149" s="70">
        <f>INDEX(Hosts!$A:$M, MATCH(Places!$B5149,Hosts!$A:$A,0), MATCH(Places!I$1,Hosts!$A$1:$M$1,0))</f>
        <v>0.96</v>
      </c>
      <c r="J5149" t="str">
        <f>INDEX(Hosts!$A:$M, MATCH(Places!$B5149,Hosts!$A:$A,0), MATCH(Places!J$1,Hosts!$A$1:$M$1,0))</f>
        <v>Yes</v>
      </c>
      <c r="K5149">
        <v>9</v>
      </c>
      <c r="L5149" t="str">
        <f>VLOOKUP($K5149,Neighborhoods!$A:$C,2,0)</f>
        <v>Brooklyn</v>
      </c>
      <c r="M5149" t="str">
        <f>VLOOKUP($K5149,Neighborhoods!$A:$C,3,0)</f>
        <v>Crown Heights</v>
      </c>
      <c r="N5149" t="str">
        <f>INDEX(Neighborhoods!$A:$C, MATCH(Places!$K5149,Neighborhoods!$A:$A,0), MATCH(Places!N$1,Neighborhoods!$A$1:$C$1,0))</f>
        <v>Brooklyn</v>
      </c>
      <c r="O5149" t="str">
        <f>INDEX(Neighborhoods!$A:$C, MATCH(Places!$K5149,Neighborhoods!$A:$A,0), MATCH(Places!O$1,Neighborhoods!$A$1:$C$1,0))</f>
        <v>Crown Heights</v>
      </c>
      <c r="P5149" t="s">
        <v>1</v>
      </c>
      <c r="Q5149" t="str">
        <f t="shared" si="320"/>
        <v>Yes</v>
      </c>
      <c r="R5149">
        <v>1</v>
      </c>
      <c r="S5149" t="str">
        <f t="shared" si="321"/>
        <v>Small</v>
      </c>
      <c r="T5149" s="50">
        <v>52</v>
      </c>
      <c r="U5149" s="70">
        <f t="shared" si="322"/>
        <v>0.03</v>
      </c>
      <c r="V5149" s="52">
        <v>5</v>
      </c>
      <c r="W5149" s="52" t="str" cm="1">
        <f t="array" ref="W5149">_xlfn.SWITCH(ROUND(V5149,0),5,"Excellent",4,"Good",3,"Ok","Bad")</f>
        <v>Excellent</v>
      </c>
      <c r="X5149">
        <v>12</v>
      </c>
      <c r="Y5149" t="str">
        <f t="shared" si="323"/>
        <v>No</v>
      </c>
      <c r="Z5149" s="68">
        <v>43715</v>
      </c>
      <c r="AA5149" s="68">
        <v>44005</v>
      </c>
      <c r="AB5149">
        <v>88</v>
      </c>
      <c r="AC5149" t="s">
        <v>15616</v>
      </c>
    </row>
    <row r="5150" spans="1:29" x14ac:dyDescent="0.3">
      <c r="A5150" t="s">
        <v>15014</v>
      </c>
      <c r="B5150">
        <v>684</v>
      </c>
      <c r="C5150" t="str">
        <f>VLOOKUP($B5150,Hosts!$A:$M,10,0)</f>
        <v>Within a day</v>
      </c>
      <c r="D5150" s="70">
        <f>VLOOKUP($B5150,Hosts!$A:$M,11,0)</f>
        <v>0.8</v>
      </c>
      <c r="E5150" s="70">
        <f>VLOOKUP($B5150,Hosts!$A:$M,12,0)</f>
        <v>0.87</v>
      </c>
      <c r="F5150" t="str">
        <f>VLOOKUP($B5150,Hosts!$A:$M,13,0)</f>
        <v>No</v>
      </c>
      <c r="G5150" t="str">
        <f>INDEX(Hosts!$A:$M, MATCH(Places!$B5150,Hosts!$A:$A,0), MATCH(Places!G$1,Hosts!$A$1:$M$1,0))</f>
        <v>Within a day</v>
      </c>
      <c r="H5150" s="70">
        <f>INDEX(Hosts!$A:$M, MATCH(Places!$B5150,Hosts!$A:$A,0), MATCH(Places!H$1,Hosts!$A$1:$M$1,0))</f>
        <v>0.8</v>
      </c>
      <c r="I5150" s="70">
        <f>INDEX(Hosts!$A:$M, MATCH(Places!$B5150,Hosts!$A:$A,0), MATCH(Places!I$1,Hosts!$A$1:$M$1,0))</f>
        <v>0.87</v>
      </c>
      <c r="J5150" t="str">
        <f>INDEX(Hosts!$A:$M, MATCH(Places!$B5150,Hosts!$A:$A,0), MATCH(Places!J$1,Hosts!$A$1:$M$1,0))</f>
        <v>No</v>
      </c>
      <c r="K5150">
        <v>20</v>
      </c>
      <c r="L5150" t="str">
        <f>VLOOKUP($K5150,Neighborhoods!$A:$C,2,0)</f>
        <v>Manhattan</v>
      </c>
      <c r="M5150" t="str">
        <f>VLOOKUP($K5150,Neighborhoods!$A:$C,3,0)</f>
        <v>Upper West Side</v>
      </c>
      <c r="N5150" t="str">
        <f>INDEX(Neighborhoods!$A:$C, MATCH(Places!$K5150,Neighborhoods!$A:$A,0), MATCH(Places!N$1,Neighborhoods!$A$1:$C$1,0))</f>
        <v>Manhattan</v>
      </c>
      <c r="O5150" t="str">
        <f>INDEX(Neighborhoods!$A:$C, MATCH(Places!$K5150,Neighborhoods!$A:$A,0), MATCH(Places!O$1,Neighborhoods!$A$1:$C$1,0))</f>
        <v>Upper West Side</v>
      </c>
      <c r="P5150" t="s">
        <v>1</v>
      </c>
      <c r="Q5150" t="str">
        <f t="shared" si="320"/>
        <v>Yes</v>
      </c>
      <c r="R5150">
        <v>2</v>
      </c>
      <c r="S5150" t="str">
        <f t="shared" si="321"/>
        <v>Small</v>
      </c>
      <c r="T5150" s="50">
        <v>60</v>
      </c>
      <c r="U5150" s="70">
        <f t="shared" si="322"/>
        <v>0.03</v>
      </c>
      <c r="V5150" s="52">
        <v>4.5999999999999996</v>
      </c>
      <c r="W5150" s="52" t="str" cm="1">
        <f t="array" ref="W5150">_xlfn.SWITCH(ROUND(V5150,0),5,"Excellent",4,"Good",3,"Ok","Bad")</f>
        <v>Excellent</v>
      </c>
      <c r="X5150">
        <v>5</v>
      </c>
      <c r="Y5150" t="str">
        <f t="shared" si="323"/>
        <v>No</v>
      </c>
      <c r="Z5150" s="68">
        <v>43814</v>
      </c>
      <c r="AA5150" s="68">
        <v>43870</v>
      </c>
      <c r="AB5150">
        <v>29</v>
      </c>
      <c r="AC5150" t="s">
        <v>15615</v>
      </c>
    </row>
    <row r="5151" spans="1:29" x14ac:dyDescent="0.3">
      <c r="A5151" t="s">
        <v>14872</v>
      </c>
      <c r="B5151">
        <v>3881</v>
      </c>
      <c r="C5151" t="str">
        <f>VLOOKUP($B5151,Hosts!$A:$M,10,0)</f>
        <v>Within an hour</v>
      </c>
      <c r="D5151" s="70">
        <f>VLOOKUP($B5151,Hosts!$A:$M,11,0)</f>
        <v>1</v>
      </c>
      <c r="E5151" s="70">
        <f>VLOOKUP($B5151,Hosts!$A:$M,12,0)</f>
        <v>0.98</v>
      </c>
      <c r="F5151" t="str">
        <f>VLOOKUP($B5151,Hosts!$A:$M,13,0)</f>
        <v>No</v>
      </c>
      <c r="G5151" t="str">
        <f>INDEX(Hosts!$A:$M, MATCH(Places!$B5151,Hosts!$A:$A,0), MATCH(Places!G$1,Hosts!$A$1:$M$1,0))</f>
        <v>Within an hour</v>
      </c>
      <c r="H5151" s="70">
        <f>INDEX(Hosts!$A:$M, MATCH(Places!$B5151,Hosts!$A:$A,0), MATCH(Places!H$1,Hosts!$A$1:$M$1,0))</f>
        <v>1</v>
      </c>
      <c r="I5151" s="70">
        <f>INDEX(Hosts!$A:$M, MATCH(Places!$B5151,Hosts!$A:$A,0), MATCH(Places!I$1,Hosts!$A$1:$M$1,0))</f>
        <v>0.98</v>
      </c>
      <c r="J5151" t="str">
        <f>INDEX(Hosts!$A:$M, MATCH(Places!$B5151,Hosts!$A:$A,0), MATCH(Places!J$1,Hosts!$A$1:$M$1,0))</f>
        <v>No</v>
      </c>
      <c r="K5151">
        <v>20</v>
      </c>
      <c r="L5151" t="str">
        <f>VLOOKUP($K5151,Neighborhoods!$A:$C,2,0)</f>
        <v>Manhattan</v>
      </c>
      <c r="M5151" t="str">
        <f>VLOOKUP($K5151,Neighborhoods!$A:$C,3,0)</f>
        <v>Upper West Side</v>
      </c>
      <c r="N5151" t="str">
        <f>INDEX(Neighborhoods!$A:$C, MATCH(Places!$K5151,Neighborhoods!$A:$A,0), MATCH(Places!N$1,Neighborhoods!$A$1:$C$1,0))</f>
        <v>Manhattan</v>
      </c>
      <c r="O5151" t="str">
        <f>INDEX(Neighborhoods!$A:$C, MATCH(Places!$K5151,Neighborhoods!$A:$A,0), MATCH(Places!O$1,Neighborhoods!$A$1:$C$1,0))</f>
        <v>Upper West Side</v>
      </c>
      <c r="P5151" t="s">
        <v>1</v>
      </c>
      <c r="Q5151" t="str">
        <f t="shared" si="320"/>
        <v>Yes</v>
      </c>
      <c r="R5151">
        <v>3</v>
      </c>
      <c r="S5151" t="str">
        <f t="shared" si="321"/>
        <v>Medium</v>
      </c>
      <c r="T5151" s="50">
        <v>110</v>
      </c>
      <c r="U5151" s="70">
        <f t="shared" si="322"/>
        <v>0.03</v>
      </c>
      <c r="V5151" s="52">
        <v>4.5199999999999996</v>
      </c>
      <c r="W5151" s="52" t="str" cm="1">
        <f t="array" ref="W5151">_xlfn.SWITCH(ROUND(V5151,0),5,"Excellent",4,"Good",3,"Ok","Bad")</f>
        <v>Excellent</v>
      </c>
      <c r="X5151">
        <v>27</v>
      </c>
      <c r="Y5151" t="str">
        <f t="shared" si="323"/>
        <v>No</v>
      </c>
      <c r="Z5151" s="68">
        <v>43689</v>
      </c>
      <c r="AA5151" s="68">
        <v>44025</v>
      </c>
      <c r="AB5151">
        <v>10</v>
      </c>
      <c r="AC5151" t="s">
        <v>15616</v>
      </c>
    </row>
    <row r="5152" spans="1:29" x14ac:dyDescent="0.3">
      <c r="A5152" t="s">
        <v>15284</v>
      </c>
      <c r="B5152">
        <v>3973</v>
      </c>
      <c r="C5152" t="str">
        <f>VLOOKUP($B5152,Hosts!$A:$M,10,0)</f>
        <v>Within an hour</v>
      </c>
      <c r="D5152" s="70">
        <f>VLOOKUP($B5152,Hosts!$A:$M,11,0)</f>
        <v>1</v>
      </c>
      <c r="E5152" s="70">
        <f>VLOOKUP($B5152,Hosts!$A:$M,12,0)</f>
        <v>0.89</v>
      </c>
      <c r="F5152" t="str">
        <f>VLOOKUP($B5152,Hosts!$A:$M,13,0)</f>
        <v>Yes</v>
      </c>
      <c r="G5152" t="str">
        <f>INDEX(Hosts!$A:$M, MATCH(Places!$B5152,Hosts!$A:$A,0), MATCH(Places!G$1,Hosts!$A$1:$M$1,0))</f>
        <v>Within an hour</v>
      </c>
      <c r="H5152" s="70">
        <f>INDEX(Hosts!$A:$M, MATCH(Places!$B5152,Hosts!$A:$A,0), MATCH(Places!H$1,Hosts!$A$1:$M$1,0))</f>
        <v>1</v>
      </c>
      <c r="I5152" s="70">
        <f>INDEX(Hosts!$A:$M, MATCH(Places!$B5152,Hosts!$A:$A,0), MATCH(Places!I$1,Hosts!$A$1:$M$1,0))</f>
        <v>0.89</v>
      </c>
      <c r="J5152" t="str">
        <f>INDEX(Hosts!$A:$M, MATCH(Places!$B5152,Hosts!$A:$A,0), MATCH(Places!J$1,Hosts!$A$1:$M$1,0))</f>
        <v>Yes</v>
      </c>
      <c r="K5152">
        <v>25</v>
      </c>
      <c r="L5152" t="str">
        <f>VLOOKUP($K5152,Neighborhoods!$A:$C,2,0)</f>
        <v>Queens</v>
      </c>
      <c r="M5152" t="str">
        <f>VLOOKUP($K5152,Neighborhoods!$A:$C,3,0)</f>
        <v>Ridgewood</v>
      </c>
      <c r="N5152" t="str">
        <f>INDEX(Neighborhoods!$A:$C, MATCH(Places!$K5152,Neighborhoods!$A:$A,0), MATCH(Places!N$1,Neighborhoods!$A$1:$C$1,0))</f>
        <v>Queens</v>
      </c>
      <c r="O5152" t="str">
        <f>INDEX(Neighborhoods!$A:$C, MATCH(Places!$K5152,Neighborhoods!$A:$A,0), MATCH(Places!O$1,Neighborhoods!$A$1:$C$1,0))</f>
        <v>Ridgewood</v>
      </c>
      <c r="P5152" t="s">
        <v>11822</v>
      </c>
      <c r="Q5152" t="str">
        <f t="shared" si="320"/>
        <v>No</v>
      </c>
      <c r="R5152">
        <v>3</v>
      </c>
      <c r="S5152" t="str">
        <f t="shared" si="321"/>
        <v>Medium</v>
      </c>
      <c r="T5152" s="50">
        <v>162</v>
      </c>
      <c r="U5152" s="70">
        <f t="shared" si="322"/>
        <v>0.03</v>
      </c>
      <c r="V5152" s="52">
        <v>5</v>
      </c>
      <c r="W5152" s="52" t="str" cm="1">
        <f t="array" ref="W5152">_xlfn.SWITCH(ROUND(V5152,0),5,"Excellent",4,"Good",3,"Ok","Bad")</f>
        <v>Excellent</v>
      </c>
      <c r="X5152">
        <v>21</v>
      </c>
      <c r="Y5152" t="str">
        <f t="shared" si="323"/>
        <v>No</v>
      </c>
      <c r="Z5152" s="68">
        <v>43688</v>
      </c>
      <c r="AA5152" s="68">
        <v>44054</v>
      </c>
      <c r="AB5152">
        <v>270</v>
      </c>
      <c r="AC5152" t="s">
        <v>15616</v>
      </c>
    </row>
    <row r="5153" spans="1:29" x14ac:dyDescent="0.3">
      <c r="A5153" t="s">
        <v>15353</v>
      </c>
      <c r="B5153">
        <v>2173</v>
      </c>
      <c r="C5153" t="str">
        <f>VLOOKUP($B5153,Hosts!$A:$M,10,0)</f>
        <v>Within an hour</v>
      </c>
      <c r="D5153" s="70">
        <f>VLOOKUP($B5153,Hosts!$A:$M,11,0)</f>
        <v>1</v>
      </c>
      <c r="E5153" s="70">
        <f>VLOOKUP($B5153,Hosts!$A:$M,12,0)</f>
        <v>0.64</v>
      </c>
      <c r="F5153" t="str">
        <f>VLOOKUP($B5153,Hosts!$A:$M,13,0)</f>
        <v>Yes</v>
      </c>
      <c r="G5153" t="str">
        <f>INDEX(Hosts!$A:$M, MATCH(Places!$B5153,Hosts!$A:$A,0), MATCH(Places!G$1,Hosts!$A$1:$M$1,0))</f>
        <v>Within an hour</v>
      </c>
      <c r="H5153" s="70">
        <f>INDEX(Hosts!$A:$M, MATCH(Places!$B5153,Hosts!$A:$A,0), MATCH(Places!H$1,Hosts!$A$1:$M$1,0))</f>
        <v>1</v>
      </c>
      <c r="I5153" s="70">
        <f>INDEX(Hosts!$A:$M, MATCH(Places!$B5153,Hosts!$A:$A,0), MATCH(Places!I$1,Hosts!$A$1:$M$1,0))</f>
        <v>0.64</v>
      </c>
      <c r="J5153" t="str">
        <f>INDEX(Hosts!$A:$M, MATCH(Places!$B5153,Hosts!$A:$A,0), MATCH(Places!J$1,Hosts!$A$1:$M$1,0))</f>
        <v>Yes</v>
      </c>
      <c r="K5153">
        <v>8</v>
      </c>
      <c r="L5153" t="str">
        <f>VLOOKUP($K5153,Neighborhoods!$A:$C,2,0)</f>
        <v>Brooklyn</v>
      </c>
      <c r="M5153" t="str">
        <f>VLOOKUP($K5153,Neighborhoods!$A:$C,3,0)</f>
        <v>Bushwick</v>
      </c>
      <c r="N5153" t="str">
        <f>INDEX(Neighborhoods!$A:$C, MATCH(Places!$K5153,Neighborhoods!$A:$A,0), MATCH(Places!N$1,Neighborhoods!$A$1:$C$1,0))</f>
        <v>Brooklyn</v>
      </c>
      <c r="O5153" t="str">
        <f>INDEX(Neighborhoods!$A:$C, MATCH(Places!$K5153,Neighborhoods!$A:$A,0), MATCH(Places!O$1,Neighborhoods!$A$1:$C$1,0))</f>
        <v>Bushwick</v>
      </c>
      <c r="P5153" t="s">
        <v>11822</v>
      </c>
      <c r="Q5153" t="str">
        <f t="shared" si="320"/>
        <v>No</v>
      </c>
      <c r="R5153">
        <v>10</v>
      </c>
      <c r="S5153" t="str">
        <f t="shared" si="321"/>
        <v>Large</v>
      </c>
      <c r="T5153" s="50">
        <v>234</v>
      </c>
      <c r="U5153" s="70">
        <f t="shared" si="322"/>
        <v>0.04</v>
      </c>
      <c r="V5153" s="52">
        <v>5</v>
      </c>
      <c r="W5153" s="52" t="str" cm="1">
        <f t="array" ref="W5153">_xlfn.SWITCH(ROUND(V5153,0),5,"Excellent",4,"Good",3,"Ok","Bad")</f>
        <v>Excellent</v>
      </c>
      <c r="X5153">
        <v>30</v>
      </c>
      <c r="Y5153" t="str">
        <f t="shared" si="323"/>
        <v>No</v>
      </c>
      <c r="Z5153" s="68">
        <v>43689</v>
      </c>
      <c r="AA5153" s="68">
        <v>44045</v>
      </c>
      <c r="AB5153">
        <v>265</v>
      </c>
      <c r="AC5153" t="s">
        <v>15615</v>
      </c>
    </row>
    <row r="5154" spans="1:29" x14ac:dyDescent="0.3">
      <c r="A5154" t="s">
        <v>14412</v>
      </c>
      <c r="B5154">
        <v>3311</v>
      </c>
      <c r="C5154" t="str">
        <f>VLOOKUP($B5154,Hosts!$A:$M,10,0)</f>
        <v>A few days or more</v>
      </c>
      <c r="D5154" s="70">
        <f>VLOOKUP($B5154,Hosts!$A:$M,11,0)</f>
        <v>0.4</v>
      </c>
      <c r="E5154" s="70">
        <f>VLOOKUP($B5154,Hosts!$A:$M,12,0)</f>
        <v>0.9</v>
      </c>
      <c r="F5154" t="str">
        <f>VLOOKUP($B5154,Hosts!$A:$M,13,0)</f>
        <v>No</v>
      </c>
      <c r="G5154" t="str">
        <f>INDEX(Hosts!$A:$M, MATCH(Places!$B5154,Hosts!$A:$A,0), MATCH(Places!G$1,Hosts!$A$1:$M$1,0))</f>
        <v>A few days or more</v>
      </c>
      <c r="H5154" s="70">
        <f>INDEX(Hosts!$A:$M, MATCH(Places!$B5154,Hosts!$A:$A,0), MATCH(Places!H$1,Hosts!$A$1:$M$1,0))</f>
        <v>0.4</v>
      </c>
      <c r="I5154" s="70">
        <f>INDEX(Hosts!$A:$M, MATCH(Places!$B5154,Hosts!$A:$A,0), MATCH(Places!I$1,Hosts!$A$1:$M$1,0))</f>
        <v>0.9</v>
      </c>
      <c r="J5154" t="str">
        <f>INDEX(Hosts!$A:$M, MATCH(Places!$B5154,Hosts!$A:$A,0), MATCH(Places!J$1,Hosts!$A$1:$M$1,0))</f>
        <v>No</v>
      </c>
      <c r="K5154">
        <v>25</v>
      </c>
      <c r="L5154" t="str">
        <f>VLOOKUP($K5154,Neighborhoods!$A:$C,2,0)</f>
        <v>Queens</v>
      </c>
      <c r="M5154" t="str">
        <f>VLOOKUP($K5154,Neighborhoods!$A:$C,3,0)</f>
        <v>Ridgewood</v>
      </c>
      <c r="N5154" t="str">
        <f>INDEX(Neighborhoods!$A:$C, MATCH(Places!$K5154,Neighborhoods!$A:$A,0), MATCH(Places!N$1,Neighborhoods!$A$1:$C$1,0))</f>
        <v>Queens</v>
      </c>
      <c r="O5154" t="str">
        <f>INDEX(Neighborhoods!$A:$C, MATCH(Places!$K5154,Neighborhoods!$A:$A,0), MATCH(Places!O$1,Neighborhoods!$A$1:$C$1,0))</f>
        <v>Ridgewood</v>
      </c>
      <c r="P5154" t="s">
        <v>1</v>
      </c>
      <c r="Q5154" t="str">
        <f t="shared" si="320"/>
        <v>Yes</v>
      </c>
      <c r="R5154">
        <v>2</v>
      </c>
      <c r="S5154" t="str">
        <f t="shared" si="321"/>
        <v>Small</v>
      </c>
      <c r="T5154" s="50">
        <v>40</v>
      </c>
      <c r="U5154" s="70">
        <f t="shared" si="322"/>
        <v>0.03</v>
      </c>
      <c r="V5154" s="52">
        <v>4.8</v>
      </c>
      <c r="W5154" s="52" t="str" cm="1">
        <f t="array" ref="W5154">_xlfn.SWITCH(ROUND(V5154,0),5,"Excellent",4,"Good",3,"Ok","Bad")</f>
        <v>Excellent</v>
      </c>
      <c r="X5154">
        <v>5</v>
      </c>
      <c r="Y5154" t="str">
        <f t="shared" si="323"/>
        <v>No</v>
      </c>
      <c r="Z5154" s="68">
        <v>43774</v>
      </c>
      <c r="AA5154" s="68">
        <v>43898</v>
      </c>
      <c r="AB5154">
        <v>179</v>
      </c>
      <c r="AC5154" t="s">
        <v>15615</v>
      </c>
    </row>
    <row r="5155" spans="1:29" x14ac:dyDescent="0.3">
      <c r="A5155" t="s">
        <v>14298</v>
      </c>
      <c r="B5155">
        <v>3968</v>
      </c>
      <c r="C5155" t="str">
        <f>VLOOKUP($B5155,Hosts!$A:$M,10,0)</f>
        <v>Within an hour</v>
      </c>
      <c r="D5155" s="70">
        <f>VLOOKUP($B5155,Hosts!$A:$M,11,0)</f>
        <v>1</v>
      </c>
      <c r="E5155" s="70">
        <f>VLOOKUP($B5155,Hosts!$A:$M,12,0)</f>
        <v>1</v>
      </c>
      <c r="F5155" t="str">
        <f>VLOOKUP($B5155,Hosts!$A:$M,13,0)</f>
        <v>No</v>
      </c>
      <c r="G5155" t="str">
        <f>INDEX(Hosts!$A:$M, MATCH(Places!$B5155,Hosts!$A:$A,0), MATCH(Places!G$1,Hosts!$A$1:$M$1,0))</f>
        <v>Within an hour</v>
      </c>
      <c r="H5155" s="70">
        <f>INDEX(Hosts!$A:$M, MATCH(Places!$B5155,Hosts!$A:$A,0), MATCH(Places!H$1,Hosts!$A$1:$M$1,0))</f>
        <v>1</v>
      </c>
      <c r="I5155" s="70">
        <f>INDEX(Hosts!$A:$M, MATCH(Places!$B5155,Hosts!$A:$A,0), MATCH(Places!I$1,Hosts!$A$1:$M$1,0))</f>
        <v>1</v>
      </c>
      <c r="J5155" t="str">
        <f>INDEX(Hosts!$A:$M, MATCH(Places!$B5155,Hosts!$A:$A,0), MATCH(Places!J$1,Hosts!$A$1:$M$1,0))</f>
        <v>No</v>
      </c>
      <c r="K5155">
        <v>20</v>
      </c>
      <c r="L5155" t="str">
        <f>VLOOKUP($K5155,Neighborhoods!$A:$C,2,0)</f>
        <v>Manhattan</v>
      </c>
      <c r="M5155" t="str">
        <f>VLOOKUP($K5155,Neighborhoods!$A:$C,3,0)</f>
        <v>Upper West Side</v>
      </c>
      <c r="N5155" t="str">
        <f>INDEX(Neighborhoods!$A:$C, MATCH(Places!$K5155,Neighborhoods!$A:$A,0), MATCH(Places!N$1,Neighborhoods!$A$1:$C$1,0))</f>
        <v>Manhattan</v>
      </c>
      <c r="O5155" t="str">
        <f>INDEX(Neighborhoods!$A:$C, MATCH(Places!$K5155,Neighborhoods!$A:$A,0), MATCH(Places!O$1,Neighborhoods!$A$1:$C$1,0))</f>
        <v>Upper West Side</v>
      </c>
      <c r="P5155" t="s">
        <v>1</v>
      </c>
      <c r="Q5155" t="str">
        <f t="shared" si="320"/>
        <v>Yes</v>
      </c>
      <c r="R5155">
        <v>2</v>
      </c>
      <c r="S5155" t="str">
        <f t="shared" si="321"/>
        <v>Small</v>
      </c>
      <c r="T5155" s="50">
        <v>83</v>
      </c>
      <c r="U5155" s="70">
        <f t="shared" si="322"/>
        <v>0.03</v>
      </c>
      <c r="V5155" s="52">
        <v>4.42</v>
      </c>
      <c r="W5155" s="52" t="str" cm="1">
        <f t="array" ref="W5155">_xlfn.SWITCH(ROUND(V5155,0),5,"Excellent",4,"Good",3,"Ok","Bad")</f>
        <v>Good</v>
      </c>
      <c r="X5155">
        <v>33</v>
      </c>
      <c r="Y5155" t="str">
        <f t="shared" si="323"/>
        <v>No</v>
      </c>
      <c r="Z5155" s="68">
        <v>43695</v>
      </c>
      <c r="AA5155" s="68">
        <v>44034</v>
      </c>
      <c r="AB5155">
        <v>272</v>
      </c>
      <c r="AC5155" t="s">
        <v>15616</v>
      </c>
    </row>
    <row r="5156" spans="1:29" x14ac:dyDescent="0.3">
      <c r="A5156" t="s">
        <v>14115</v>
      </c>
      <c r="B5156">
        <v>470</v>
      </c>
      <c r="C5156" t="str">
        <f>VLOOKUP($B5156,Hosts!$A:$M,10,0)</f>
        <v>Within a day</v>
      </c>
      <c r="D5156" s="70">
        <f>VLOOKUP($B5156,Hosts!$A:$M,11,0)</f>
        <v>1</v>
      </c>
      <c r="E5156" s="70">
        <f>VLOOKUP($B5156,Hosts!$A:$M,12,0)</f>
        <v>0.97</v>
      </c>
      <c r="F5156" t="str">
        <f>VLOOKUP($B5156,Hosts!$A:$M,13,0)</f>
        <v>Yes</v>
      </c>
      <c r="G5156" t="str">
        <f>INDEX(Hosts!$A:$M, MATCH(Places!$B5156,Hosts!$A:$A,0), MATCH(Places!G$1,Hosts!$A$1:$M$1,0))</f>
        <v>Within a day</v>
      </c>
      <c r="H5156" s="70">
        <f>INDEX(Hosts!$A:$M, MATCH(Places!$B5156,Hosts!$A:$A,0), MATCH(Places!H$1,Hosts!$A$1:$M$1,0))</f>
        <v>1</v>
      </c>
      <c r="I5156" s="70">
        <f>INDEX(Hosts!$A:$M, MATCH(Places!$B5156,Hosts!$A:$A,0), MATCH(Places!I$1,Hosts!$A$1:$M$1,0))</f>
        <v>0.97</v>
      </c>
      <c r="J5156" t="str">
        <f>INDEX(Hosts!$A:$M, MATCH(Places!$B5156,Hosts!$A:$A,0), MATCH(Places!J$1,Hosts!$A$1:$M$1,0))</f>
        <v>Yes</v>
      </c>
      <c r="K5156">
        <v>9</v>
      </c>
      <c r="L5156" t="str">
        <f>VLOOKUP($K5156,Neighborhoods!$A:$C,2,0)</f>
        <v>Brooklyn</v>
      </c>
      <c r="M5156" t="str">
        <f>VLOOKUP($K5156,Neighborhoods!$A:$C,3,0)</f>
        <v>Crown Heights</v>
      </c>
      <c r="N5156" t="str">
        <f>INDEX(Neighborhoods!$A:$C, MATCH(Places!$K5156,Neighborhoods!$A:$A,0), MATCH(Places!N$1,Neighborhoods!$A$1:$C$1,0))</f>
        <v>Brooklyn</v>
      </c>
      <c r="O5156" t="str">
        <f>INDEX(Neighborhoods!$A:$C, MATCH(Places!$K5156,Neighborhoods!$A:$A,0), MATCH(Places!O$1,Neighborhoods!$A$1:$C$1,0))</f>
        <v>Crown Heights</v>
      </c>
      <c r="P5156" t="s">
        <v>1</v>
      </c>
      <c r="Q5156" t="str">
        <f t="shared" si="320"/>
        <v>Yes</v>
      </c>
      <c r="R5156">
        <v>2</v>
      </c>
      <c r="S5156" t="str">
        <f t="shared" si="321"/>
        <v>Small</v>
      </c>
      <c r="T5156" s="50">
        <v>64</v>
      </c>
      <c r="U5156" s="70">
        <f t="shared" si="322"/>
        <v>0.03</v>
      </c>
      <c r="V5156" s="52">
        <v>5</v>
      </c>
      <c r="W5156" s="52" t="str" cm="1">
        <f t="array" ref="W5156">_xlfn.SWITCH(ROUND(V5156,0),5,"Excellent",4,"Good",3,"Ok","Bad")</f>
        <v>Excellent</v>
      </c>
      <c r="X5156">
        <v>22</v>
      </c>
      <c r="Y5156" t="str">
        <f t="shared" si="323"/>
        <v>No</v>
      </c>
      <c r="Z5156" s="68">
        <v>43708</v>
      </c>
      <c r="AA5156" s="68">
        <v>43900</v>
      </c>
      <c r="AB5156">
        <v>69</v>
      </c>
      <c r="AC5156" t="s">
        <v>15615</v>
      </c>
    </row>
    <row r="5157" spans="1:29" x14ac:dyDescent="0.3">
      <c r="A5157" t="s">
        <v>15427</v>
      </c>
      <c r="B5157">
        <v>3955</v>
      </c>
      <c r="C5157" t="str">
        <f>VLOOKUP($B5157,Hosts!$A:$M,10,0)</f>
        <v>Within an hour</v>
      </c>
      <c r="D5157" s="70">
        <f>VLOOKUP($B5157,Hosts!$A:$M,11,0)</f>
        <v>1</v>
      </c>
      <c r="E5157" s="70">
        <f>VLOOKUP($B5157,Hosts!$A:$M,12,0)</f>
        <v>1</v>
      </c>
      <c r="F5157" t="str">
        <f>VLOOKUP($B5157,Hosts!$A:$M,13,0)</f>
        <v>Yes</v>
      </c>
      <c r="G5157" t="str">
        <f>INDEX(Hosts!$A:$M, MATCH(Places!$B5157,Hosts!$A:$A,0), MATCH(Places!G$1,Hosts!$A$1:$M$1,0))</f>
        <v>Within an hour</v>
      </c>
      <c r="H5157" s="70">
        <f>INDEX(Hosts!$A:$M, MATCH(Places!$B5157,Hosts!$A:$A,0), MATCH(Places!H$1,Hosts!$A$1:$M$1,0))</f>
        <v>1</v>
      </c>
      <c r="I5157" s="70">
        <f>INDEX(Hosts!$A:$M, MATCH(Places!$B5157,Hosts!$A:$A,0), MATCH(Places!I$1,Hosts!$A$1:$M$1,0))</f>
        <v>1</v>
      </c>
      <c r="J5157" t="str">
        <f>INDEX(Hosts!$A:$M, MATCH(Places!$B5157,Hosts!$A:$A,0), MATCH(Places!J$1,Hosts!$A$1:$M$1,0))</f>
        <v>Yes</v>
      </c>
      <c r="K5157">
        <v>17</v>
      </c>
      <c r="L5157" t="str">
        <f>VLOOKUP($K5157,Neighborhoods!$A:$C,2,0)</f>
        <v>Manhattan</v>
      </c>
      <c r="M5157" t="str">
        <f>VLOOKUP($K5157,Neighborhoods!$A:$C,3,0)</f>
        <v>Hell's Kitchen</v>
      </c>
      <c r="N5157" t="str">
        <f>INDEX(Neighborhoods!$A:$C, MATCH(Places!$K5157,Neighborhoods!$A:$A,0), MATCH(Places!N$1,Neighborhoods!$A$1:$C$1,0))</f>
        <v>Manhattan</v>
      </c>
      <c r="O5157" t="str">
        <f>INDEX(Neighborhoods!$A:$C, MATCH(Places!$K5157,Neighborhoods!$A:$A,0), MATCH(Places!O$1,Neighborhoods!$A$1:$C$1,0))</f>
        <v>Hell's Kitchen</v>
      </c>
      <c r="P5157" t="s">
        <v>11822</v>
      </c>
      <c r="Q5157" t="str">
        <f t="shared" si="320"/>
        <v>No</v>
      </c>
      <c r="R5157">
        <v>4</v>
      </c>
      <c r="S5157" t="str">
        <f t="shared" si="321"/>
        <v>Medium</v>
      </c>
      <c r="T5157" s="50">
        <v>146</v>
      </c>
      <c r="U5157" s="70">
        <f t="shared" si="322"/>
        <v>0.03</v>
      </c>
      <c r="V5157" s="52">
        <v>4.83</v>
      </c>
      <c r="W5157" s="52" t="str" cm="1">
        <f t="array" ref="W5157">_xlfn.SWITCH(ROUND(V5157,0),5,"Excellent",4,"Good",3,"Ok","Bad")</f>
        <v>Excellent</v>
      </c>
      <c r="X5157">
        <v>29</v>
      </c>
      <c r="Y5157" t="str">
        <f t="shared" si="323"/>
        <v>No</v>
      </c>
      <c r="Z5157" s="68">
        <v>43712</v>
      </c>
      <c r="AA5157" s="68">
        <v>44056</v>
      </c>
      <c r="AB5157">
        <v>166</v>
      </c>
      <c r="AC5157" t="s">
        <v>15616</v>
      </c>
    </row>
    <row r="5158" spans="1:29" x14ac:dyDescent="0.3">
      <c r="A5158" t="s">
        <v>14763</v>
      </c>
      <c r="B5158">
        <v>2504</v>
      </c>
      <c r="C5158" t="str">
        <f>VLOOKUP($B5158,Hosts!$A:$M,10,0)</f>
        <v>Within an hour</v>
      </c>
      <c r="D5158" s="70">
        <f>VLOOKUP($B5158,Hosts!$A:$M,11,0)</f>
        <v>1</v>
      </c>
      <c r="E5158" s="70">
        <f>VLOOKUP($B5158,Hosts!$A:$M,12,0)</f>
        <v>0.71</v>
      </c>
      <c r="F5158" t="str">
        <f>VLOOKUP($B5158,Hosts!$A:$M,13,0)</f>
        <v>No</v>
      </c>
      <c r="G5158" t="str">
        <f>INDEX(Hosts!$A:$M, MATCH(Places!$B5158,Hosts!$A:$A,0), MATCH(Places!G$1,Hosts!$A$1:$M$1,0))</f>
        <v>Within an hour</v>
      </c>
      <c r="H5158" s="70">
        <f>INDEX(Hosts!$A:$M, MATCH(Places!$B5158,Hosts!$A:$A,0), MATCH(Places!H$1,Hosts!$A$1:$M$1,0))</f>
        <v>1</v>
      </c>
      <c r="I5158" s="70">
        <f>INDEX(Hosts!$A:$M, MATCH(Places!$B5158,Hosts!$A:$A,0), MATCH(Places!I$1,Hosts!$A$1:$M$1,0))</f>
        <v>0.71</v>
      </c>
      <c r="J5158" t="str">
        <f>INDEX(Hosts!$A:$M, MATCH(Places!$B5158,Hosts!$A:$A,0), MATCH(Places!J$1,Hosts!$A$1:$M$1,0))</f>
        <v>No</v>
      </c>
      <c r="K5158">
        <v>15</v>
      </c>
      <c r="L5158" t="str">
        <f>VLOOKUP($K5158,Neighborhoods!$A:$C,2,0)</f>
        <v>Manhattan</v>
      </c>
      <c r="M5158" t="str">
        <f>VLOOKUP($K5158,Neighborhoods!$A:$C,3,0)</f>
        <v>East Village</v>
      </c>
      <c r="N5158" t="str">
        <f>INDEX(Neighborhoods!$A:$C, MATCH(Places!$K5158,Neighborhoods!$A:$A,0), MATCH(Places!N$1,Neighborhoods!$A$1:$C$1,0))</f>
        <v>Manhattan</v>
      </c>
      <c r="O5158" t="str">
        <f>INDEX(Neighborhoods!$A:$C, MATCH(Places!$K5158,Neighborhoods!$A:$A,0), MATCH(Places!O$1,Neighborhoods!$A$1:$C$1,0))</f>
        <v>East Village</v>
      </c>
      <c r="P5158" t="s">
        <v>11822</v>
      </c>
      <c r="Q5158" t="str">
        <f t="shared" si="320"/>
        <v>No</v>
      </c>
      <c r="R5158">
        <v>2</v>
      </c>
      <c r="S5158" t="str">
        <f t="shared" si="321"/>
        <v>Small</v>
      </c>
      <c r="T5158" s="50">
        <v>168</v>
      </c>
      <c r="U5158" s="70">
        <f t="shared" si="322"/>
        <v>0.03</v>
      </c>
      <c r="V5158" s="52">
        <v>4.4000000000000004</v>
      </c>
      <c r="W5158" s="52" t="str" cm="1">
        <f t="array" ref="W5158">_xlfn.SWITCH(ROUND(V5158,0),5,"Excellent",4,"Good",3,"Ok","Bad")</f>
        <v>Good</v>
      </c>
      <c r="X5158">
        <v>5</v>
      </c>
      <c r="Y5158" t="str">
        <f t="shared" si="323"/>
        <v>No</v>
      </c>
      <c r="Z5158" s="68">
        <v>43712</v>
      </c>
      <c r="AA5158" s="68">
        <v>44058</v>
      </c>
      <c r="AB5158">
        <v>147</v>
      </c>
      <c r="AC5158" t="s">
        <v>15615</v>
      </c>
    </row>
    <row r="5159" spans="1:29" x14ac:dyDescent="0.3">
      <c r="A5159" t="s">
        <v>14158</v>
      </c>
      <c r="B5159">
        <v>2379</v>
      </c>
      <c r="C5159" t="str">
        <f>VLOOKUP($B5159,Hosts!$A:$M,10,0)</f>
        <v>Within an hour</v>
      </c>
      <c r="D5159" s="70">
        <f>VLOOKUP($B5159,Hosts!$A:$M,11,0)</f>
        <v>1</v>
      </c>
      <c r="E5159" s="70">
        <f>VLOOKUP($B5159,Hosts!$A:$M,12,0)</f>
        <v>0.94</v>
      </c>
      <c r="F5159" t="str">
        <f>VLOOKUP($B5159,Hosts!$A:$M,13,0)</f>
        <v>Yes</v>
      </c>
      <c r="G5159" t="str">
        <f>INDEX(Hosts!$A:$M, MATCH(Places!$B5159,Hosts!$A:$A,0), MATCH(Places!G$1,Hosts!$A$1:$M$1,0))</f>
        <v>Within an hour</v>
      </c>
      <c r="H5159" s="70">
        <f>INDEX(Hosts!$A:$M, MATCH(Places!$B5159,Hosts!$A:$A,0), MATCH(Places!H$1,Hosts!$A$1:$M$1,0))</f>
        <v>1</v>
      </c>
      <c r="I5159" s="70">
        <f>INDEX(Hosts!$A:$M, MATCH(Places!$B5159,Hosts!$A:$A,0), MATCH(Places!I$1,Hosts!$A$1:$M$1,0))</f>
        <v>0.94</v>
      </c>
      <c r="J5159" t="str">
        <f>INDEX(Hosts!$A:$M, MATCH(Places!$B5159,Hosts!$A:$A,0), MATCH(Places!J$1,Hosts!$A$1:$M$1,0))</f>
        <v>Yes</v>
      </c>
      <c r="K5159">
        <v>10</v>
      </c>
      <c r="L5159" t="str">
        <f>VLOOKUP($K5159,Neighborhoods!$A:$C,2,0)</f>
        <v>Brooklyn</v>
      </c>
      <c r="M5159" t="str">
        <f>VLOOKUP($K5159,Neighborhoods!$A:$C,3,0)</f>
        <v>East Flatbush</v>
      </c>
      <c r="N5159" t="str">
        <f>INDEX(Neighborhoods!$A:$C, MATCH(Places!$K5159,Neighborhoods!$A:$A,0), MATCH(Places!N$1,Neighborhoods!$A$1:$C$1,0))</f>
        <v>Brooklyn</v>
      </c>
      <c r="O5159" t="str">
        <f>INDEX(Neighborhoods!$A:$C, MATCH(Places!$K5159,Neighborhoods!$A:$A,0), MATCH(Places!O$1,Neighborhoods!$A$1:$C$1,0))</f>
        <v>East Flatbush</v>
      </c>
      <c r="P5159" t="s">
        <v>11822</v>
      </c>
      <c r="Q5159" t="str">
        <f t="shared" si="320"/>
        <v>No</v>
      </c>
      <c r="R5159">
        <v>4</v>
      </c>
      <c r="S5159" t="str">
        <f t="shared" si="321"/>
        <v>Medium</v>
      </c>
      <c r="T5159" s="50">
        <v>104</v>
      </c>
      <c r="U5159" s="70">
        <f t="shared" si="322"/>
        <v>0.03</v>
      </c>
      <c r="V5159" s="52">
        <v>5</v>
      </c>
      <c r="W5159" s="52" t="str" cm="1">
        <f t="array" ref="W5159">_xlfn.SWITCH(ROUND(V5159,0),5,"Excellent",4,"Good",3,"Ok","Bad")</f>
        <v>Excellent</v>
      </c>
      <c r="X5159">
        <v>20</v>
      </c>
      <c r="Y5159" t="str">
        <f t="shared" si="323"/>
        <v>No</v>
      </c>
      <c r="Z5159" s="68">
        <v>43689</v>
      </c>
      <c r="AA5159" s="68">
        <v>44020</v>
      </c>
      <c r="AB5159">
        <v>301</v>
      </c>
      <c r="AC5159" t="s">
        <v>15615</v>
      </c>
    </row>
    <row r="5160" spans="1:29" x14ac:dyDescent="0.3">
      <c r="A5160" t="s">
        <v>13898</v>
      </c>
      <c r="B5160">
        <v>2845</v>
      </c>
      <c r="C5160" t="str">
        <f>VLOOKUP($B5160,Hosts!$A:$M,10,0)</f>
        <v>Within an hour</v>
      </c>
      <c r="D5160" s="70">
        <f>VLOOKUP($B5160,Hosts!$A:$M,11,0)</f>
        <v>1</v>
      </c>
      <c r="E5160" s="70">
        <f>VLOOKUP($B5160,Hosts!$A:$M,12,0)</f>
        <v>0.99</v>
      </c>
      <c r="F5160" t="str">
        <f>VLOOKUP($B5160,Hosts!$A:$M,13,0)</f>
        <v>No</v>
      </c>
      <c r="G5160" t="str">
        <f>INDEX(Hosts!$A:$M, MATCH(Places!$B5160,Hosts!$A:$A,0), MATCH(Places!G$1,Hosts!$A$1:$M$1,0))</f>
        <v>Within an hour</v>
      </c>
      <c r="H5160" s="70">
        <f>INDEX(Hosts!$A:$M, MATCH(Places!$B5160,Hosts!$A:$A,0), MATCH(Places!H$1,Hosts!$A$1:$M$1,0))</f>
        <v>1</v>
      </c>
      <c r="I5160" s="70">
        <f>INDEX(Hosts!$A:$M, MATCH(Places!$B5160,Hosts!$A:$A,0), MATCH(Places!I$1,Hosts!$A$1:$M$1,0))</f>
        <v>0.99</v>
      </c>
      <c r="J5160" t="str">
        <f>INDEX(Hosts!$A:$M, MATCH(Places!$B5160,Hosts!$A:$A,0), MATCH(Places!J$1,Hosts!$A$1:$M$1,0))</f>
        <v>No</v>
      </c>
      <c r="K5160">
        <v>8</v>
      </c>
      <c r="L5160" t="str">
        <f>VLOOKUP($K5160,Neighborhoods!$A:$C,2,0)</f>
        <v>Brooklyn</v>
      </c>
      <c r="M5160" t="str">
        <f>VLOOKUP($K5160,Neighborhoods!$A:$C,3,0)</f>
        <v>Bushwick</v>
      </c>
      <c r="N5160" t="str">
        <f>INDEX(Neighborhoods!$A:$C, MATCH(Places!$K5160,Neighborhoods!$A:$A,0), MATCH(Places!N$1,Neighborhoods!$A$1:$C$1,0))</f>
        <v>Brooklyn</v>
      </c>
      <c r="O5160" t="str">
        <f>INDEX(Neighborhoods!$A:$C, MATCH(Places!$K5160,Neighborhoods!$A:$A,0), MATCH(Places!O$1,Neighborhoods!$A$1:$C$1,0))</f>
        <v>Bushwick</v>
      </c>
      <c r="P5160" t="s">
        <v>16</v>
      </c>
      <c r="Q5160" t="str">
        <f t="shared" si="320"/>
        <v>Yes</v>
      </c>
      <c r="R5160">
        <v>2</v>
      </c>
      <c r="S5160" t="str">
        <f t="shared" si="321"/>
        <v>Small</v>
      </c>
      <c r="T5160" s="50">
        <v>20</v>
      </c>
      <c r="U5160" s="70">
        <f t="shared" si="322"/>
        <v>0.03</v>
      </c>
      <c r="V5160" s="52">
        <v>4.9000000000000004</v>
      </c>
      <c r="W5160" s="52" t="str" cm="1">
        <f t="array" ref="W5160">_xlfn.SWITCH(ROUND(V5160,0),5,"Excellent",4,"Good",3,"Ok","Bad")</f>
        <v>Excellent</v>
      </c>
      <c r="X5160">
        <v>39</v>
      </c>
      <c r="Y5160" t="str">
        <f t="shared" si="323"/>
        <v>No</v>
      </c>
      <c r="Z5160" s="68">
        <v>43685</v>
      </c>
      <c r="AA5160" s="68">
        <v>43949</v>
      </c>
      <c r="AB5160">
        <v>134</v>
      </c>
      <c r="AC5160" t="s">
        <v>15616</v>
      </c>
    </row>
    <row r="5161" spans="1:29" x14ac:dyDescent="0.3">
      <c r="A5161" t="s">
        <v>13958</v>
      </c>
      <c r="B5161">
        <v>1279</v>
      </c>
      <c r="C5161" t="str">
        <f>VLOOKUP($B5161,Hosts!$A:$M,10,0)</f>
        <v>Within an hour</v>
      </c>
      <c r="D5161" s="70">
        <f>VLOOKUP($B5161,Hosts!$A:$M,11,0)</f>
        <v>1</v>
      </c>
      <c r="E5161" s="70">
        <f>VLOOKUP($B5161,Hosts!$A:$M,12,0)</f>
        <v>0.99</v>
      </c>
      <c r="F5161" t="str">
        <f>VLOOKUP($B5161,Hosts!$A:$M,13,0)</f>
        <v>Yes</v>
      </c>
      <c r="G5161" t="str">
        <f>INDEX(Hosts!$A:$M, MATCH(Places!$B5161,Hosts!$A:$A,0), MATCH(Places!G$1,Hosts!$A$1:$M$1,0))</f>
        <v>Within an hour</v>
      </c>
      <c r="H5161" s="70">
        <f>INDEX(Hosts!$A:$M, MATCH(Places!$B5161,Hosts!$A:$A,0), MATCH(Places!H$1,Hosts!$A$1:$M$1,0))</f>
        <v>1</v>
      </c>
      <c r="I5161" s="70">
        <f>INDEX(Hosts!$A:$M, MATCH(Places!$B5161,Hosts!$A:$A,0), MATCH(Places!I$1,Hosts!$A$1:$M$1,0))</f>
        <v>0.99</v>
      </c>
      <c r="J5161" t="str">
        <f>INDEX(Hosts!$A:$M, MATCH(Places!$B5161,Hosts!$A:$A,0), MATCH(Places!J$1,Hosts!$A$1:$M$1,0))</f>
        <v>Yes</v>
      </c>
      <c r="K5161">
        <v>7</v>
      </c>
      <c r="L5161" t="str">
        <f>VLOOKUP($K5161,Neighborhoods!$A:$C,2,0)</f>
        <v>Brooklyn</v>
      </c>
      <c r="M5161" t="str">
        <f>VLOOKUP($K5161,Neighborhoods!$A:$C,3,0)</f>
        <v>Bedford-Stuyvesant</v>
      </c>
      <c r="N5161" t="str">
        <f>INDEX(Neighborhoods!$A:$C, MATCH(Places!$K5161,Neighborhoods!$A:$A,0), MATCH(Places!N$1,Neighborhoods!$A$1:$C$1,0))</f>
        <v>Brooklyn</v>
      </c>
      <c r="O5161" t="str">
        <f>INDEX(Neighborhoods!$A:$C, MATCH(Places!$K5161,Neighborhoods!$A:$A,0), MATCH(Places!O$1,Neighborhoods!$A$1:$C$1,0))</f>
        <v>Bedford-Stuyvesant</v>
      </c>
      <c r="P5161" t="s">
        <v>11822</v>
      </c>
      <c r="Q5161" t="str">
        <f t="shared" si="320"/>
        <v>No</v>
      </c>
      <c r="R5161">
        <v>4</v>
      </c>
      <c r="S5161" t="str">
        <f t="shared" si="321"/>
        <v>Medium</v>
      </c>
      <c r="T5161" s="50">
        <v>106</v>
      </c>
      <c r="U5161" s="70">
        <f t="shared" si="322"/>
        <v>0.03</v>
      </c>
      <c r="V5161" s="52">
        <v>4.9800000000000004</v>
      </c>
      <c r="W5161" s="52" t="str" cm="1">
        <f t="array" ref="W5161">_xlfn.SWITCH(ROUND(V5161,0),5,"Excellent",4,"Good",3,"Ok","Bad")</f>
        <v>Excellent</v>
      </c>
      <c r="X5161">
        <v>50</v>
      </c>
      <c r="Y5161" t="str">
        <f t="shared" si="323"/>
        <v>No</v>
      </c>
      <c r="Z5161" s="68">
        <v>43711</v>
      </c>
      <c r="AA5161" s="68">
        <v>44046</v>
      </c>
      <c r="AB5161">
        <v>206</v>
      </c>
      <c r="AC5161" t="s">
        <v>15616</v>
      </c>
    </row>
    <row r="5162" spans="1:29" x14ac:dyDescent="0.3">
      <c r="A5162" t="s">
        <v>14736</v>
      </c>
      <c r="B5162">
        <v>2872</v>
      </c>
      <c r="C5162" t="str">
        <f>VLOOKUP($B5162,Hosts!$A:$M,10,0)</f>
        <v>Within a day</v>
      </c>
      <c r="D5162" s="70">
        <f>VLOOKUP($B5162,Hosts!$A:$M,11,0)</f>
        <v>0.5</v>
      </c>
      <c r="E5162" s="70">
        <f>VLOOKUP($B5162,Hosts!$A:$M,12,0)</f>
        <v>0.91</v>
      </c>
      <c r="F5162" t="str">
        <f>VLOOKUP($B5162,Hosts!$A:$M,13,0)</f>
        <v>No</v>
      </c>
      <c r="G5162" t="str">
        <f>INDEX(Hosts!$A:$M, MATCH(Places!$B5162,Hosts!$A:$A,0), MATCH(Places!G$1,Hosts!$A$1:$M$1,0))</f>
        <v>Within a day</v>
      </c>
      <c r="H5162" s="70">
        <f>INDEX(Hosts!$A:$M, MATCH(Places!$B5162,Hosts!$A:$A,0), MATCH(Places!H$1,Hosts!$A$1:$M$1,0))</f>
        <v>0.5</v>
      </c>
      <c r="I5162" s="70">
        <f>INDEX(Hosts!$A:$M, MATCH(Places!$B5162,Hosts!$A:$A,0), MATCH(Places!I$1,Hosts!$A$1:$M$1,0))</f>
        <v>0.91</v>
      </c>
      <c r="J5162" t="str">
        <f>INDEX(Hosts!$A:$M, MATCH(Places!$B5162,Hosts!$A:$A,0), MATCH(Places!J$1,Hosts!$A$1:$M$1,0))</f>
        <v>No</v>
      </c>
      <c r="K5162">
        <v>7</v>
      </c>
      <c r="L5162" t="str">
        <f>VLOOKUP($K5162,Neighborhoods!$A:$C,2,0)</f>
        <v>Brooklyn</v>
      </c>
      <c r="M5162" t="str">
        <f>VLOOKUP($K5162,Neighborhoods!$A:$C,3,0)</f>
        <v>Bedford-Stuyvesant</v>
      </c>
      <c r="N5162" t="str">
        <f>INDEX(Neighborhoods!$A:$C, MATCH(Places!$K5162,Neighborhoods!$A:$A,0), MATCH(Places!N$1,Neighborhoods!$A$1:$C$1,0))</f>
        <v>Brooklyn</v>
      </c>
      <c r="O5162" t="str">
        <f>INDEX(Neighborhoods!$A:$C, MATCH(Places!$K5162,Neighborhoods!$A:$A,0), MATCH(Places!O$1,Neighborhoods!$A$1:$C$1,0))</f>
        <v>Bedford-Stuyvesant</v>
      </c>
      <c r="P5162" t="s">
        <v>1</v>
      </c>
      <c r="Q5162" t="str">
        <f t="shared" si="320"/>
        <v>Yes</v>
      </c>
      <c r="R5162">
        <v>2</v>
      </c>
      <c r="S5162" t="str">
        <f t="shared" si="321"/>
        <v>Small</v>
      </c>
      <c r="T5162" s="50">
        <v>60</v>
      </c>
      <c r="U5162" s="70">
        <f t="shared" si="322"/>
        <v>0.03</v>
      </c>
      <c r="V5162" s="52">
        <v>4.63</v>
      </c>
      <c r="W5162" s="52" t="str" cm="1">
        <f t="array" ref="W5162">_xlfn.SWITCH(ROUND(V5162,0),5,"Excellent",4,"Good",3,"Ok","Bad")</f>
        <v>Excellent</v>
      </c>
      <c r="X5162">
        <v>16</v>
      </c>
      <c r="Y5162" t="str">
        <f t="shared" si="323"/>
        <v>No</v>
      </c>
      <c r="Z5162" s="68">
        <v>43800</v>
      </c>
      <c r="AA5162" s="68">
        <v>44054</v>
      </c>
      <c r="AB5162">
        <v>90</v>
      </c>
      <c r="AC5162" t="s">
        <v>15615</v>
      </c>
    </row>
    <row r="5163" spans="1:29" x14ac:dyDescent="0.3">
      <c r="A5163" t="s">
        <v>14840</v>
      </c>
      <c r="B5163">
        <v>3652</v>
      </c>
      <c r="C5163" t="str">
        <f>VLOOKUP($B5163,Hosts!$A:$M,10,0)</f>
        <v>Within an hour</v>
      </c>
      <c r="D5163" s="70">
        <f>VLOOKUP($B5163,Hosts!$A:$M,11,0)</f>
        <v>1</v>
      </c>
      <c r="E5163" s="70">
        <f>VLOOKUP($B5163,Hosts!$A:$M,12,0)</f>
        <v>0.96</v>
      </c>
      <c r="F5163" t="str">
        <f>VLOOKUP($B5163,Hosts!$A:$M,13,0)</f>
        <v>No</v>
      </c>
      <c r="G5163" t="str">
        <f>INDEX(Hosts!$A:$M, MATCH(Places!$B5163,Hosts!$A:$A,0), MATCH(Places!G$1,Hosts!$A$1:$M$1,0))</f>
        <v>Within an hour</v>
      </c>
      <c r="H5163" s="70">
        <f>INDEX(Hosts!$A:$M, MATCH(Places!$B5163,Hosts!$A:$A,0), MATCH(Places!H$1,Hosts!$A$1:$M$1,0))</f>
        <v>1</v>
      </c>
      <c r="I5163" s="70">
        <f>INDEX(Hosts!$A:$M, MATCH(Places!$B5163,Hosts!$A:$A,0), MATCH(Places!I$1,Hosts!$A$1:$M$1,0))</f>
        <v>0.96</v>
      </c>
      <c r="J5163" t="str">
        <f>INDEX(Hosts!$A:$M, MATCH(Places!$B5163,Hosts!$A:$A,0), MATCH(Places!J$1,Hosts!$A$1:$M$1,0))</f>
        <v>No</v>
      </c>
      <c r="K5163">
        <v>22</v>
      </c>
      <c r="L5163" t="str">
        <f>VLOOKUP($K5163,Neighborhoods!$A:$C,2,0)</f>
        <v>Queens</v>
      </c>
      <c r="M5163" t="str">
        <f>VLOOKUP($K5163,Neighborhoods!$A:$C,3,0)</f>
        <v>Flushing</v>
      </c>
      <c r="N5163" t="str">
        <f>INDEX(Neighborhoods!$A:$C, MATCH(Places!$K5163,Neighborhoods!$A:$A,0), MATCH(Places!N$1,Neighborhoods!$A$1:$C$1,0))</f>
        <v>Queens</v>
      </c>
      <c r="O5163" t="str">
        <f>INDEX(Neighborhoods!$A:$C, MATCH(Places!$K5163,Neighborhoods!$A:$A,0), MATCH(Places!O$1,Neighborhoods!$A$1:$C$1,0))</f>
        <v>Flushing</v>
      </c>
      <c r="P5163" t="s">
        <v>1</v>
      </c>
      <c r="Q5163" t="str">
        <f t="shared" si="320"/>
        <v>Yes</v>
      </c>
      <c r="R5163">
        <v>2</v>
      </c>
      <c r="S5163" t="str">
        <f t="shared" si="321"/>
        <v>Small</v>
      </c>
      <c r="T5163" s="50">
        <v>59</v>
      </c>
      <c r="U5163" s="70">
        <f t="shared" si="322"/>
        <v>0.03</v>
      </c>
      <c r="V5163" s="52">
        <v>4.57</v>
      </c>
      <c r="W5163" s="52" t="str" cm="1">
        <f t="array" ref="W5163">_xlfn.SWITCH(ROUND(V5163,0),5,"Excellent",4,"Good",3,"Ok","Bad")</f>
        <v>Excellent</v>
      </c>
      <c r="X5163">
        <v>7</v>
      </c>
      <c r="Y5163" t="str">
        <f t="shared" si="323"/>
        <v>No</v>
      </c>
      <c r="Z5163" s="68">
        <v>43716</v>
      </c>
      <c r="AA5163" s="68">
        <v>43876</v>
      </c>
      <c r="AB5163">
        <v>350</v>
      </c>
      <c r="AC5163" t="s">
        <v>15616</v>
      </c>
    </row>
    <row r="5164" spans="1:29" x14ac:dyDescent="0.3">
      <c r="A5164" t="s">
        <v>15584</v>
      </c>
      <c r="B5164">
        <v>3571</v>
      </c>
      <c r="C5164" t="str">
        <f>VLOOKUP($B5164,Hosts!$A:$M,10,0)</f>
        <v>Within an hour</v>
      </c>
      <c r="D5164" s="70">
        <f>VLOOKUP($B5164,Hosts!$A:$M,11,0)</f>
        <v>1</v>
      </c>
      <c r="E5164" s="70">
        <f>VLOOKUP($B5164,Hosts!$A:$M,12,0)</f>
        <v>1</v>
      </c>
      <c r="F5164" t="str">
        <f>VLOOKUP($B5164,Hosts!$A:$M,13,0)</f>
        <v>No</v>
      </c>
      <c r="G5164" t="str">
        <f>INDEX(Hosts!$A:$M, MATCH(Places!$B5164,Hosts!$A:$A,0), MATCH(Places!G$1,Hosts!$A$1:$M$1,0))</f>
        <v>Within an hour</v>
      </c>
      <c r="H5164" s="70">
        <f>INDEX(Hosts!$A:$M, MATCH(Places!$B5164,Hosts!$A:$A,0), MATCH(Places!H$1,Hosts!$A$1:$M$1,0))</f>
        <v>1</v>
      </c>
      <c r="I5164" s="70">
        <f>INDEX(Hosts!$A:$M, MATCH(Places!$B5164,Hosts!$A:$A,0), MATCH(Places!I$1,Hosts!$A$1:$M$1,0))</f>
        <v>1</v>
      </c>
      <c r="J5164" t="str">
        <f>INDEX(Hosts!$A:$M, MATCH(Places!$B5164,Hosts!$A:$A,0), MATCH(Places!J$1,Hosts!$A$1:$M$1,0))</f>
        <v>No</v>
      </c>
      <c r="K5164">
        <v>23</v>
      </c>
      <c r="L5164" t="str">
        <f>VLOOKUP($K5164,Neighborhoods!$A:$C,2,0)</f>
        <v>Queens</v>
      </c>
      <c r="M5164" t="str">
        <f>VLOOKUP($K5164,Neighborhoods!$A:$C,3,0)</f>
        <v>Jamaica</v>
      </c>
      <c r="N5164" t="str">
        <f>INDEX(Neighborhoods!$A:$C, MATCH(Places!$K5164,Neighborhoods!$A:$A,0), MATCH(Places!N$1,Neighborhoods!$A$1:$C$1,0))</f>
        <v>Queens</v>
      </c>
      <c r="O5164" t="str">
        <f>INDEX(Neighborhoods!$A:$C, MATCH(Places!$K5164,Neighborhoods!$A:$A,0), MATCH(Places!O$1,Neighborhoods!$A$1:$C$1,0))</f>
        <v>Jamaica</v>
      </c>
      <c r="P5164" t="s">
        <v>1</v>
      </c>
      <c r="Q5164" t="str">
        <f t="shared" si="320"/>
        <v>Yes</v>
      </c>
      <c r="R5164">
        <v>2</v>
      </c>
      <c r="S5164" t="str">
        <f t="shared" si="321"/>
        <v>Small</v>
      </c>
      <c r="T5164" s="50">
        <v>50</v>
      </c>
      <c r="U5164" s="70">
        <f t="shared" si="322"/>
        <v>0.03</v>
      </c>
      <c r="V5164" s="52">
        <v>4.8600000000000003</v>
      </c>
      <c r="W5164" s="52" t="str" cm="1">
        <f t="array" ref="W5164">_xlfn.SWITCH(ROUND(V5164,0),5,"Excellent",4,"Good",3,"Ok","Bad")</f>
        <v>Excellent</v>
      </c>
      <c r="X5164">
        <v>7</v>
      </c>
      <c r="Y5164" t="str">
        <f t="shared" si="323"/>
        <v>No</v>
      </c>
      <c r="Z5164" s="68">
        <v>43711</v>
      </c>
      <c r="AA5164" s="68">
        <v>44020</v>
      </c>
      <c r="AB5164">
        <v>119</v>
      </c>
      <c r="AC5164" t="s">
        <v>15616</v>
      </c>
    </row>
    <row r="5165" spans="1:29" x14ac:dyDescent="0.3">
      <c r="A5165" t="s">
        <v>13269</v>
      </c>
      <c r="B5165">
        <v>431</v>
      </c>
      <c r="C5165" t="str">
        <f>VLOOKUP($B5165,Hosts!$A:$M,10,0)</f>
        <v>Within a few hours</v>
      </c>
      <c r="D5165" s="70">
        <f>VLOOKUP($B5165,Hosts!$A:$M,11,0)</f>
        <v>1</v>
      </c>
      <c r="E5165" s="70">
        <f>VLOOKUP($B5165,Hosts!$A:$M,12,0)</f>
        <v>1</v>
      </c>
      <c r="F5165" t="str">
        <f>VLOOKUP($B5165,Hosts!$A:$M,13,0)</f>
        <v>No</v>
      </c>
      <c r="G5165" t="str">
        <f>INDEX(Hosts!$A:$M, MATCH(Places!$B5165,Hosts!$A:$A,0), MATCH(Places!G$1,Hosts!$A$1:$M$1,0))</f>
        <v>Within a few hours</v>
      </c>
      <c r="H5165" s="70">
        <f>INDEX(Hosts!$A:$M, MATCH(Places!$B5165,Hosts!$A:$A,0), MATCH(Places!H$1,Hosts!$A$1:$M$1,0))</f>
        <v>1</v>
      </c>
      <c r="I5165" s="70">
        <f>INDEX(Hosts!$A:$M, MATCH(Places!$B5165,Hosts!$A:$A,0), MATCH(Places!I$1,Hosts!$A$1:$M$1,0))</f>
        <v>1</v>
      </c>
      <c r="J5165" t="str">
        <f>INDEX(Hosts!$A:$M, MATCH(Places!$B5165,Hosts!$A:$A,0), MATCH(Places!J$1,Hosts!$A$1:$M$1,0))</f>
        <v>No</v>
      </c>
      <c r="K5165">
        <v>13</v>
      </c>
      <c r="L5165" t="str">
        <f>VLOOKUP($K5165,Neighborhoods!$A:$C,2,0)</f>
        <v>Manhattan</v>
      </c>
      <c r="M5165" t="str">
        <f>VLOOKUP($K5165,Neighborhoods!$A:$C,3,0)</f>
        <v>Chelsea</v>
      </c>
      <c r="N5165" t="str">
        <f>INDEX(Neighborhoods!$A:$C, MATCH(Places!$K5165,Neighborhoods!$A:$A,0), MATCH(Places!N$1,Neighborhoods!$A$1:$C$1,0))</f>
        <v>Manhattan</v>
      </c>
      <c r="O5165" t="str">
        <f>INDEX(Neighborhoods!$A:$C, MATCH(Places!$K5165,Neighborhoods!$A:$A,0), MATCH(Places!O$1,Neighborhoods!$A$1:$C$1,0))</f>
        <v>Chelsea</v>
      </c>
      <c r="P5165" t="s">
        <v>1</v>
      </c>
      <c r="Q5165" t="str">
        <f t="shared" si="320"/>
        <v>Yes</v>
      </c>
      <c r="R5165">
        <v>1</v>
      </c>
      <c r="S5165" t="str">
        <f t="shared" si="321"/>
        <v>Small</v>
      </c>
      <c r="T5165" s="50">
        <v>47</v>
      </c>
      <c r="U5165" s="70">
        <f t="shared" si="322"/>
        <v>0.03</v>
      </c>
      <c r="V5165" s="52">
        <v>4.8899999999999997</v>
      </c>
      <c r="W5165" s="52" t="str" cm="1">
        <f t="array" ref="W5165">_xlfn.SWITCH(ROUND(V5165,0),5,"Excellent",4,"Good",3,"Ok","Bad")</f>
        <v>Excellent</v>
      </c>
      <c r="X5165">
        <v>18</v>
      </c>
      <c r="Y5165" t="str">
        <f t="shared" si="323"/>
        <v>No</v>
      </c>
      <c r="Z5165" s="68">
        <v>43700</v>
      </c>
      <c r="AA5165" s="68">
        <v>44028</v>
      </c>
      <c r="AB5165">
        <v>53</v>
      </c>
      <c r="AC5165" t="s">
        <v>15616</v>
      </c>
    </row>
    <row r="5166" spans="1:29" x14ac:dyDescent="0.3">
      <c r="A5166" t="s">
        <v>14660</v>
      </c>
      <c r="B5166">
        <v>3776</v>
      </c>
      <c r="C5166" t="str">
        <f>VLOOKUP($B5166,Hosts!$A:$M,10,0)</f>
        <v>A few days or more</v>
      </c>
      <c r="D5166" s="70">
        <f>VLOOKUP($B5166,Hosts!$A:$M,11,0)</f>
        <v>0.25</v>
      </c>
      <c r="E5166" s="70">
        <f>VLOOKUP($B5166,Hosts!$A:$M,12,0)</f>
        <v>0.84</v>
      </c>
      <c r="F5166" t="str">
        <f>VLOOKUP($B5166,Hosts!$A:$M,13,0)</f>
        <v>Yes</v>
      </c>
      <c r="G5166" t="str">
        <f>INDEX(Hosts!$A:$M, MATCH(Places!$B5166,Hosts!$A:$A,0), MATCH(Places!G$1,Hosts!$A$1:$M$1,0))</f>
        <v>A few days or more</v>
      </c>
      <c r="H5166" s="70">
        <f>INDEX(Hosts!$A:$M, MATCH(Places!$B5166,Hosts!$A:$A,0), MATCH(Places!H$1,Hosts!$A$1:$M$1,0))</f>
        <v>0.25</v>
      </c>
      <c r="I5166" s="70">
        <f>INDEX(Hosts!$A:$M, MATCH(Places!$B5166,Hosts!$A:$A,0), MATCH(Places!I$1,Hosts!$A$1:$M$1,0))</f>
        <v>0.84</v>
      </c>
      <c r="J5166" t="str">
        <f>INDEX(Hosts!$A:$M, MATCH(Places!$B5166,Hosts!$A:$A,0), MATCH(Places!J$1,Hosts!$A$1:$M$1,0))</f>
        <v>Yes</v>
      </c>
      <c r="K5166">
        <v>24</v>
      </c>
      <c r="L5166" t="str">
        <f>VLOOKUP($K5166,Neighborhoods!$A:$C,2,0)</f>
        <v>Queens</v>
      </c>
      <c r="M5166" t="str">
        <f>VLOOKUP($K5166,Neighborhoods!$A:$C,3,0)</f>
        <v>Long Island City</v>
      </c>
      <c r="N5166" t="str">
        <f>INDEX(Neighborhoods!$A:$C, MATCH(Places!$K5166,Neighborhoods!$A:$A,0), MATCH(Places!N$1,Neighborhoods!$A$1:$C$1,0))</f>
        <v>Queens</v>
      </c>
      <c r="O5166" t="str">
        <f>INDEX(Neighborhoods!$A:$C, MATCH(Places!$K5166,Neighborhoods!$A:$A,0), MATCH(Places!O$1,Neighborhoods!$A$1:$C$1,0))</f>
        <v>Long Island City</v>
      </c>
      <c r="P5166" t="s">
        <v>1</v>
      </c>
      <c r="Q5166" t="str">
        <f t="shared" si="320"/>
        <v>Yes</v>
      </c>
      <c r="R5166">
        <v>2</v>
      </c>
      <c r="S5166" t="str">
        <f t="shared" si="321"/>
        <v>Small</v>
      </c>
      <c r="T5166" s="50">
        <v>149</v>
      </c>
      <c r="U5166" s="70">
        <f t="shared" si="322"/>
        <v>0.03</v>
      </c>
      <c r="V5166" s="52">
        <v>5</v>
      </c>
      <c r="W5166" s="52" t="str" cm="1">
        <f t="array" ref="W5166">_xlfn.SWITCH(ROUND(V5166,0),5,"Excellent",4,"Good",3,"Ok","Bad")</f>
        <v>Excellent</v>
      </c>
      <c r="X5166">
        <v>4</v>
      </c>
      <c r="Y5166" t="str">
        <f t="shared" si="323"/>
        <v>No</v>
      </c>
      <c r="Z5166" s="68">
        <v>43702</v>
      </c>
      <c r="AA5166" s="68">
        <v>43752</v>
      </c>
      <c r="AB5166">
        <v>0</v>
      </c>
      <c r="AC5166" t="s">
        <v>15616</v>
      </c>
    </row>
    <row r="5167" spans="1:29" x14ac:dyDescent="0.3">
      <c r="A5167" t="s">
        <v>13444</v>
      </c>
      <c r="B5167">
        <v>3151</v>
      </c>
      <c r="C5167" t="str">
        <f>VLOOKUP($B5167,Hosts!$A:$M,10,0)</f>
        <v>A few days or more</v>
      </c>
      <c r="D5167" s="70">
        <f>VLOOKUP($B5167,Hosts!$A:$M,11,0)</f>
        <v>0</v>
      </c>
      <c r="E5167" s="70">
        <f>VLOOKUP($B5167,Hosts!$A:$M,12,0)</f>
        <v>1</v>
      </c>
      <c r="F5167" t="str">
        <f>VLOOKUP($B5167,Hosts!$A:$M,13,0)</f>
        <v>No</v>
      </c>
      <c r="G5167" t="str">
        <f>INDEX(Hosts!$A:$M, MATCH(Places!$B5167,Hosts!$A:$A,0), MATCH(Places!G$1,Hosts!$A$1:$M$1,0))</f>
        <v>A few days or more</v>
      </c>
      <c r="H5167" s="70">
        <f>INDEX(Hosts!$A:$M, MATCH(Places!$B5167,Hosts!$A:$A,0), MATCH(Places!H$1,Hosts!$A$1:$M$1,0))</f>
        <v>0</v>
      </c>
      <c r="I5167" s="70">
        <f>INDEX(Hosts!$A:$M, MATCH(Places!$B5167,Hosts!$A:$A,0), MATCH(Places!I$1,Hosts!$A$1:$M$1,0))</f>
        <v>1</v>
      </c>
      <c r="J5167" t="str">
        <f>INDEX(Hosts!$A:$M, MATCH(Places!$B5167,Hosts!$A:$A,0), MATCH(Places!J$1,Hosts!$A$1:$M$1,0))</f>
        <v>No</v>
      </c>
      <c r="K5167">
        <v>7</v>
      </c>
      <c r="L5167" t="str">
        <f>VLOOKUP($K5167,Neighborhoods!$A:$C,2,0)</f>
        <v>Brooklyn</v>
      </c>
      <c r="M5167" t="str">
        <f>VLOOKUP($K5167,Neighborhoods!$A:$C,3,0)</f>
        <v>Bedford-Stuyvesant</v>
      </c>
      <c r="N5167" t="str">
        <f>INDEX(Neighborhoods!$A:$C, MATCH(Places!$K5167,Neighborhoods!$A:$A,0), MATCH(Places!N$1,Neighborhoods!$A$1:$C$1,0))</f>
        <v>Brooklyn</v>
      </c>
      <c r="O5167" t="str">
        <f>INDEX(Neighborhoods!$A:$C, MATCH(Places!$K5167,Neighborhoods!$A:$A,0), MATCH(Places!O$1,Neighborhoods!$A$1:$C$1,0))</f>
        <v>Bedford-Stuyvesant</v>
      </c>
      <c r="P5167" t="s">
        <v>1</v>
      </c>
      <c r="Q5167" t="str">
        <f t="shared" si="320"/>
        <v>Yes</v>
      </c>
      <c r="R5167">
        <v>3</v>
      </c>
      <c r="S5167" t="str">
        <f t="shared" si="321"/>
        <v>Medium</v>
      </c>
      <c r="T5167" s="50">
        <v>87</v>
      </c>
      <c r="U5167" s="70">
        <f t="shared" si="322"/>
        <v>0.03</v>
      </c>
      <c r="V5167" s="52">
        <v>4.67</v>
      </c>
      <c r="W5167" s="52" t="str" cm="1">
        <f t="array" ref="W5167">_xlfn.SWITCH(ROUND(V5167,0),5,"Excellent",4,"Good",3,"Ok","Bad")</f>
        <v>Excellent</v>
      </c>
      <c r="X5167">
        <v>6</v>
      </c>
      <c r="Y5167" t="str">
        <f t="shared" si="323"/>
        <v>No</v>
      </c>
      <c r="Z5167" s="68">
        <v>43753</v>
      </c>
      <c r="AA5167" s="68">
        <v>43836</v>
      </c>
      <c r="AB5167">
        <v>320</v>
      </c>
      <c r="AC5167" t="s">
        <v>15616</v>
      </c>
    </row>
    <row r="5168" spans="1:29" x14ac:dyDescent="0.3">
      <c r="A5168" t="s">
        <v>3264</v>
      </c>
      <c r="B5168">
        <v>3309</v>
      </c>
      <c r="C5168" t="str">
        <f>VLOOKUP($B5168,Hosts!$A:$M,10,0)</f>
        <v>Within an hour</v>
      </c>
      <c r="D5168" s="70">
        <f>VLOOKUP($B5168,Hosts!$A:$M,11,0)</f>
        <v>1</v>
      </c>
      <c r="E5168" s="70">
        <f>VLOOKUP($B5168,Hosts!$A:$M,12,0)</f>
        <v>1</v>
      </c>
      <c r="F5168" t="str">
        <f>VLOOKUP($B5168,Hosts!$A:$M,13,0)</f>
        <v>No</v>
      </c>
      <c r="G5168" t="str">
        <f>INDEX(Hosts!$A:$M, MATCH(Places!$B5168,Hosts!$A:$A,0), MATCH(Places!G$1,Hosts!$A$1:$M$1,0))</f>
        <v>Within an hour</v>
      </c>
      <c r="H5168" s="70">
        <f>INDEX(Hosts!$A:$M, MATCH(Places!$B5168,Hosts!$A:$A,0), MATCH(Places!H$1,Hosts!$A$1:$M$1,0))</f>
        <v>1</v>
      </c>
      <c r="I5168" s="70">
        <f>INDEX(Hosts!$A:$M, MATCH(Places!$B5168,Hosts!$A:$A,0), MATCH(Places!I$1,Hosts!$A$1:$M$1,0))</f>
        <v>1</v>
      </c>
      <c r="J5168" t="str">
        <f>INDEX(Hosts!$A:$M, MATCH(Places!$B5168,Hosts!$A:$A,0), MATCH(Places!J$1,Hosts!$A$1:$M$1,0))</f>
        <v>No</v>
      </c>
      <c r="K5168">
        <v>17</v>
      </c>
      <c r="L5168" t="str">
        <f>VLOOKUP($K5168,Neighborhoods!$A:$C,2,0)</f>
        <v>Manhattan</v>
      </c>
      <c r="M5168" t="str">
        <f>VLOOKUP($K5168,Neighborhoods!$A:$C,3,0)</f>
        <v>Hell's Kitchen</v>
      </c>
      <c r="N5168" t="str">
        <f>INDEX(Neighborhoods!$A:$C, MATCH(Places!$K5168,Neighborhoods!$A:$A,0), MATCH(Places!N$1,Neighborhoods!$A$1:$C$1,0))</f>
        <v>Manhattan</v>
      </c>
      <c r="O5168" t="str">
        <f>INDEX(Neighborhoods!$A:$C, MATCH(Places!$K5168,Neighborhoods!$A:$A,0), MATCH(Places!O$1,Neighborhoods!$A$1:$C$1,0))</f>
        <v>Hell's Kitchen</v>
      </c>
      <c r="P5168" t="s">
        <v>11822</v>
      </c>
      <c r="Q5168" t="str">
        <f t="shared" si="320"/>
        <v>No</v>
      </c>
      <c r="R5168">
        <v>6</v>
      </c>
      <c r="S5168" t="str">
        <f t="shared" si="321"/>
        <v>Large</v>
      </c>
      <c r="T5168" s="50">
        <v>135</v>
      </c>
      <c r="U5168" s="70">
        <f t="shared" si="322"/>
        <v>0.03</v>
      </c>
      <c r="V5168" s="52">
        <v>4.38</v>
      </c>
      <c r="W5168" s="52" t="str" cm="1">
        <f t="array" ref="W5168">_xlfn.SWITCH(ROUND(V5168,0),5,"Excellent",4,"Good",3,"Ok","Bad")</f>
        <v>Good</v>
      </c>
      <c r="X5168">
        <v>26</v>
      </c>
      <c r="Y5168" t="str">
        <f t="shared" si="323"/>
        <v>No</v>
      </c>
      <c r="Z5168" s="68">
        <v>43696</v>
      </c>
      <c r="AA5168" s="68">
        <v>44049</v>
      </c>
      <c r="AB5168">
        <v>339</v>
      </c>
      <c r="AC5168" t="s">
        <v>15616</v>
      </c>
    </row>
    <row r="5169" spans="1:29" x14ac:dyDescent="0.3">
      <c r="A5169" t="s">
        <v>14723</v>
      </c>
      <c r="B5169">
        <v>3975</v>
      </c>
      <c r="C5169" t="str">
        <f>VLOOKUP($B5169,Hosts!$A:$M,10,0)</f>
        <v>Within an hour</v>
      </c>
      <c r="D5169" s="70">
        <f>VLOOKUP($B5169,Hosts!$A:$M,11,0)</f>
        <v>1</v>
      </c>
      <c r="E5169" s="70">
        <f>VLOOKUP($B5169,Hosts!$A:$M,12,0)</f>
        <v>0.92</v>
      </c>
      <c r="F5169" t="str">
        <f>VLOOKUP($B5169,Hosts!$A:$M,13,0)</f>
        <v>No</v>
      </c>
      <c r="G5169" t="str">
        <f>INDEX(Hosts!$A:$M, MATCH(Places!$B5169,Hosts!$A:$A,0), MATCH(Places!G$1,Hosts!$A$1:$M$1,0))</f>
        <v>Within an hour</v>
      </c>
      <c r="H5169" s="70">
        <f>INDEX(Hosts!$A:$M, MATCH(Places!$B5169,Hosts!$A:$A,0), MATCH(Places!H$1,Hosts!$A$1:$M$1,0))</f>
        <v>1</v>
      </c>
      <c r="I5169" s="70">
        <f>INDEX(Hosts!$A:$M, MATCH(Places!$B5169,Hosts!$A:$A,0), MATCH(Places!I$1,Hosts!$A$1:$M$1,0))</f>
        <v>0.92</v>
      </c>
      <c r="J5169" t="str">
        <f>INDEX(Hosts!$A:$M, MATCH(Places!$B5169,Hosts!$A:$A,0), MATCH(Places!J$1,Hosts!$A$1:$M$1,0))</f>
        <v>No</v>
      </c>
      <c r="K5169">
        <v>14</v>
      </c>
      <c r="L5169" t="str">
        <f>VLOOKUP($K5169,Neighborhoods!$A:$C,2,0)</f>
        <v>Manhattan</v>
      </c>
      <c r="M5169" t="str">
        <f>VLOOKUP($K5169,Neighborhoods!$A:$C,3,0)</f>
        <v>East Harlem</v>
      </c>
      <c r="N5169" t="str">
        <f>INDEX(Neighborhoods!$A:$C, MATCH(Places!$K5169,Neighborhoods!$A:$A,0), MATCH(Places!N$1,Neighborhoods!$A$1:$C$1,0))</f>
        <v>Manhattan</v>
      </c>
      <c r="O5169" t="str">
        <f>INDEX(Neighborhoods!$A:$C, MATCH(Places!$K5169,Neighborhoods!$A:$A,0), MATCH(Places!O$1,Neighborhoods!$A$1:$C$1,0))</f>
        <v>East Harlem</v>
      </c>
      <c r="P5169" t="s">
        <v>1</v>
      </c>
      <c r="Q5169" t="str">
        <f t="shared" si="320"/>
        <v>Yes</v>
      </c>
      <c r="R5169">
        <v>1</v>
      </c>
      <c r="S5169" t="str">
        <f t="shared" si="321"/>
        <v>Small</v>
      </c>
      <c r="T5169" s="50">
        <v>65</v>
      </c>
      <c r="U5169" s="70">
        <f t="shared" si="322"/>
        <v>0.03</v>
      </c>
      <c r="V5169" s="52">
        <v>5</v>
      </c>
      <c r="W5169" s="52" t="str" cm="1">
        <f t="array" ref="W5169">_xlfn.SWITCH(ROUND(V5169,0),5,"Excellent",4,"Good",3,"Ok","Bad")</f>
        <v>Excellent</v>
      </c>
      <c r="X5169">
        <v>18</v>
      </c>
      <c r="Y5169" t="str">
        <f t="shared" si="323"/>
        <v>No</v>
      </c>
      <c r="Z5169" s="68">
        <v>43695</v>
      </c>
      <c r="AA5169" s="68">
        <v>43787</v>
      </c>
      <c r="AB5169">
        <v>135</v>
      </c>
      <c r="AC5169" t="s">
        <v>15616</v>
      </c>
    </row>
    <row r="5170" spans="1:29" x14ac:dyDescent="0.3">
      <c r="A5170" t="s">
        <v>13698</v>
      </c>
      <c r="B5170">
        <v>3825</v>
      </c>
      <c r="C5170" t="str">
        <f>VLOOKUP($B5170,Hosts!$A:$M,10,0)</f>
        <v>Within an hour</v>
      </c>
      <c r="D5170" s="70">
        <f>VLOOKUP($B5170,Hosts!$A:$M,11,0)</f>
        <v>1</v>
      </c>
      <c r="E5170" s="70">
        <f>VLOOKUP($B5170,Hosts!$A:$M,12,0)</f>
        <v>1</v>
      </c>
      <c r="F5170" t="str">
        <f>VLOOKUP($B5170,Hosts!$A:$M,13,0)</f>
        <v>No</v>
      </c>
      <c r="G5170" t="str">
        <f>INDEX(Hosts!$A:$M, MATCH(Places!$B5170,Hosts!$A:$A,0), MATCH(Places!G$1,Hosts!$A$1:$M$1,0))</f>
        <v>Within an hour</v>
      </c>
      <c r="H5170" s="70">
        <f>INDEX(Hosts!$A:$M, MATCH(Places!$B5170,Hosts!$A:$A,0), MATCH(Places!H$1,Hosts!$A$1:$M$1,0))</f>
        <v>1</v>
      </c>
      <c r="I5170" s="70">
        <f>INDEX(Hosts!$A:$M, MATCH(Places!$B5170,Hosts!$A:$A,0), MATCH(Places!I$1,Hosts!$A$1:$M$1,0))</f>
        <v>1</v>
      </c>
      <c r="J5170" t="str">
        <f>INDEX(Hosts!$A:$M, MATCH(Places!$B5170,Hosts!$A:$A,0), MATCH(Places!J$1,Hosts!$A$1:$M$1,0))</f>
        <v>No</v>
      </c>
      <c r="K5170">
        <v>17</v>
      </c>
      <c r="L5170" t="str">
        <f>VLOOKUP($K5170,Neighborhoods!$A:$C,2,0)</f>
        <v>Manhattan</v>
      </c>
      <c r="M5170" t="str">
        <f>VLOOKUP($K5170,Neighborhoods!$A:$C,3,0)</f>
        <v>Hell's Kitchen</v>
      </c>
      <c r="N5170" t="str">
        <f>INDEX(Neighborhoods!$A:$C, MATCH(Places!$K5170,Neighborhoods!$A:$A,0), MATCH(Places!N$1,Neighborhoods!$A$1:$C$1,0))</f>
        <v>Manhattan</v>
      </c>
      <c r="O5170" t="str">
        <f>INDEX(Neighborhoods!$A:$C, MATCH(Places!$K5170,Neighborhoods!$A:$A,0), MATCH(Places!O$1,Neighborhoods!$A$1:$C$1,0))</f>
        <v>Hell's Kitchen</v>
      </c>
      <c r="P5170" t="s">
        <v>11822</v>
      </c>
      <c r="Q5170" t="str">
        <f t="shared" si="320"/>
        <v>No</v>
      </c>
      <c r="R5170">
        <v>6</v>
      </c>
      <c r="S5170" t="str">
        <f t="shared" si="321"/>
        <v>Large</v>
      </c>
      <c r="T5170" s="50">
        <v>124.71</v>
      </c>
      <c r="U5170" s="70">
        <f t="shared" si="322"/>
        <v>0.03</v>
      </c>
      <c r="V5170" s="52">
        <v>4.67</v>
      </c>
      <c r="W5170" s="52" t="str" cm="1">
        <f t="array" ref="W5170">_xlfn.SWITCH(ROUND(V5170,0),5,"Excellent",4,"Good",3,"Ok","Bad")</f>
        <v>Excellent</v>
      </c>
      <c r="X5170">
        <v>27</v>
      </c>
      <c r="Y5170" t="str">
        <f t="shared" si="323"/>
        <v>No</v>
      </c>
      <c r="Z5170" s="68">
        <v>43701</v>
      </c>
      <c r="AA5170" s="68">
        <v>44050</v>
      </c>
      <c r="AB5170">
        <v>221</v>
      </c>
      <c r="AC5170" t="s">
        <v>15616</v>
      </c>
    </row>
    <row r="5171" spans="1:29" x14ac:dyDescent="0.3">
      <c r="A5171" t="s">
        <v>13383</v>
      </c>
      <c r="B5171">
        <v>1964</v>
      </c>
      <c r="C5171" t="str">
        <f>VLOOKUP($B5171,Hosts!$A:$M,10,0)</f>
        <v>Within a day</v>
      </c>
      <c r="D5171" s="70">
        <f>VLOOKUP($B5171,Hosts!$A:$M,11,0)</f>
        <v>1</v>
      </c>
      <c r="E5171" s="70">
        <f>VLOOKUP($B5171,Hosts!$A:$M,12,0)</f>
        <v>0.33</v>
      </c>
      <c r="F5171" t="str">
        <f>VLOOKUP($B5171,Hosts!$A:$M,13,0)</f>
        <v>No</v>
      </c>
      <c r="G5171" t="str">
        <f>INDEX(Hosts!$A:$M, MATCH(Places!$B5171,Hosts!$A:$A,0), MATCH(Places!G$1,Hosts!$A$1:$M$1,0))</f>
        <v>Within a day</v>
      </c>
      <c r="H5171" s="70">
        <f>INDEX(Hosts!$A:$M, MATCH(Places!$B5171,Hosts!$A:$A,0), MATCH(Places!H$1,Hosts!$A$1:$M$1,0))</f>
        <v>1</v>
      </c>
      <c r="I5171" s="70">
        <f>INDEX(Hosts!$A:$M, MATCH(Places!$B5171,Hosts!$A:$A,0), MATCH(Places!I$1,Hosts!$A$1:$M$1,0))</f>
        <v>0.33</v>
      </c>
      <c r="J5171" t="str">
        <f>INDEX(Hosts!$A:$M, MATCH(Places!$B5171,Hosts!$A:$A,0), MATCH(Places!J$1,Hosts!$A$1:$M$1,0))</f>
        <v>No</v>
      </c>
      <c r="K5171">
        <v>20</v>
      </c>
      <c r="L5171" t="str">
        <f>VLOOKUP($K5171,Neighborhoods!$A:$C,2,0)</f>
        <v>Manhattan</v>
      </c>
      <c r="M5171" t="str">
        <f>VLOOKUP($K5171,Neighborhoods!$A:$C,3,0)</f>
        <v>Upper West Side</v>
      </c>
      <c r="N5171" t="str">
        <f>INDEX(Neighborhoods!$A:$C, MATCH(Places!$K5171,Neighborhoods!$A:$A,0), MATCH(Places!N$1,Neighborhoods!$A$1:$C$1,0))</f>
        <v>Manhattan</v>
      </c>
      <c r="O5171" t="str">
        <f>INDEX(Neighborhoods!$A:$C, MATCH(Places!$K5171,Neighborhoods!$A:$A,0), MATCH(Places!O$1,Neighborhoods!$A$1:$C$1,0))</f>
        <v>Upper West Side</v>
      </c>
      <c r="P5171" t="s">
        <v>11822</v>
      </c>
      <c r="Q5171" t="str">
        <f t="shared" si="320"/>
        <v>No</v>
      </c>
      <c r="R5171">
        <v>3</v>
      </c>
      <c r="S5171" t="str">
        <f t="shared" si="321"/>
        <v>Medium</v>
      </c>
      <c r="T5171" s="50">
        <v>300</v>
      </c>
      <c r="U5171" s="70">
        <f t="shared" si="322"/>
        <v>0.04</v>
      </c>
      <c r="V5171" s="52">
        <v>4.67</v>
      </c>
      <c r="W5171" s="52" t="str" cm="1">
        <f t="array" ref="W5171">_xlfn.SWITCH(ROUND(V5171,0),5,"Excellent",4,"Good",3,"Ok","Bad")</f>
        <v>Excellent</v>
      </c>
      <c r="X5171">
        <v>3</v>
      </c>
      <c r="Y5171" t="str">
        <f t="shared" si="323"/>
        <v>No</v>
      </c>
      <c r="Z5171" s="68">
        <v>43711</v>
      </c>
      <c r="AA5171" s="68">
        <v>43833</v>
      </c>
      <c r="AB5171">
        <v>63</v>
      </c>
      <c r="AC5171" t="s">
        <v>15615</v>
      </c>
    </row>
    <row r="5172" spans="1:29" x14ac:dyDescent="0.3">
      <c r="A5172" t="s">
        <v>14818</v>
      </c>
      <c r="B5172">
        <v>2590</v>
      </c>
      <c r="C5172" t="str">
        <f>VLOOKUP($B5172,Hosts!$A:$M,10,0)</f>
        <v>Within an hour</v>
      </c>
      <c r="D5172" s="70">
        <f>VLOOKUP($B5172,Hosts!$A:$M,11,0)</f>
        <v>0.99</v>
      </c>
      <c r="E5172" s="70">
        <f>VLOOKUP($B5172,Hosts!$A:$M,12,0)</f>
        <v>0.94</v>
      </c>
      <c r="F5172" t="str">
        <f>VLOOKUP($B5172,Hosts!$A:$M,13,0)</f>
        <v>Yes</v>
      </c>
      <c r="G5172" t="str">
        <f>INDEX(Hosts!$A:$M, MATCH(Places!$B5172,Hosts!$A:$A,0), MATCH(Places!G$1,Hosts!$A$1:$M$1,0))</f>
        <v>Within an hour</v>
      </c>
      <c r="H5172" s="70">
        <f>INDEX(Hosts!$A:$M, MATCH(Places!$B5172,Hosts!$A:$A,0), MATCH(Places!H$1,Hosts!$A$1:$M$1,0))</f>
        <v>0.99</v>
      </c>
      <c r="I5172" s="70">
        <f>INDEX(Hosts!$A:$M, MATCH(Places!$B5172,Hosts!$A:$A,0), MATCH(Places!I$1,Hosts!$A$1:$M$1,0))</f>
        <v>0.94</v>
      </c>
      <c r="J5172" t="str">
        <f>INDEX(Hosts!$A:$M, MATCH(Places!$B5172,Hosts!$A:$A,0), MATCH(Places!J$1,Hosts!$A$1:$M$1,0))</f>
        <v>Yes</v>
      </c>
      <c r="K5172">
        <v>7</v>
      </c>
      <c r="L5172" t="str">
        <f>VLOOKUP($K5172,Neighborhoods!$A:$C,2,0)</f>
        <v>Brooklyn</v>
      </c>
      <c r="M5172" t="str">
        <f>VLOOKUP($K5172,Neighborhoods!$A:$C,3,0)</f>
        <v>Bedford-Stuyvesant</v>
      </c>
      <c r="N5172" t="str">
        <f>INDEX(Neighborhoods!$A:$C, MATCH(Places!$K5172,Neighborhoods!$A:$A,0), MATCH(Places!N$1,Neighborhoods!$A$1:$C$1,0))</f>
        <v>Brooklyn</v>
      </c>
      <c r="O5172" t="str">
        <f>INDEX(Neighborhoods!$A:$C, MATCH(Places!$K5172,Neighborhoods!$A:$A,0), MATCH(Places!O$1,Neighborhoods!$A$1:$C$1,0))</f>
        <v>Bedford-Stuyvesant</v>
      </c>
      <c r="P5172" t="s">
        <v>11822</v>
      </c>
      <c r="Q5172" t="str">
        <f t="shared" si="320"/>
        <v>No</v>
      </c>
      <c r="R5172">
        <v>9</v>
      </c>
      <c r="S5172" t="str">
        <f t="shared" si="321"/>
        <v>Large</v>
      </c>
      <c r="T5172" s="50">
        <v>500</v>
      </c>
      <c r="U5172" s="70">
        <f t="shared" si="322"/>
        <v>0.05</v>
      </c>
      <c r="V5172" s="52">
        <v>4.74</v>
      </c>
      <c r="W5172" s="52" t="str" cm="1">
        <f t="array" ref="W5172">_xlfn.SWITCH(ROUND(V5172,0),5,"Excellent",4,"Good",3,"Ok","Bad")</f>
        <v>Excellent</v>
      </c>
      <c r="X5172">
        <v>39</v>
      </c>
      <c r="Y5172" t="str">
        <f t="shared" si="323"/>
        <v>No</v>
      </c>
      <c r="Z5172" s="68">
        <v>43798</v>
      </c>
      <c r="AA5172" s="68">
        <v>44032</v>
      </c>
      <c r="AB5172">
        <v>364</v>
      </c>
      <c r="AC5172" t="s">
        <v>15615</v>
      </c>
    </row>
    <row r="5173" spans="1:29" x14ac:dyDescent="0.3">
      <c r="A5173" t="s">
        <v>15201</v>
      </c>
      <c r="B5173">
        <v>3776</v>
      </c>
      <c r="C5173" t="str">
        <f>VLOOKUP($B5173,Hosts!$A:$M,10,0)</f>
        <v>A few days or more</v>
      </c>
      <c r="D5173" s="70">
        <f>VLOOKUP($B5173,Hosts!$A:$M,11,0)</f>
        <v>0.25</v>
      </c>
      <c r="E5173" s="70">
        <f>VLOOKUP($B5173,Hosts!$A:$M,12,0)</f>
        <v>0.84</v>
      </c>
      <c r="F5173" t="str">
        <f>VLOOKUP($B5173,Hosts!$A:$M,13,0)</f>
        <v>Yes</v>
      </c>
      <c r="G5173" t="str">
        <f>INDEX(Hosts!$A:$M, MATCH(Places!$B5173,Hosts!$A:$A,0), MATCH(Places!G$1,Hosts!$A$1:$M$1,0))</f>
        <v>A few days or more</v>
      </c>
      <c r="H5173" s="70">
        <f>INDEX(Hosts!$A:$M, MATCH(Places!$B5173,Hosts!$A:$A,0), MATCH(Places!H$1,Hosts!$A$1:$M$1,0))</f>
        <v>0.25</v>
      </c>
      <c r="I5173" s="70">
        <f>INDEX(Hosts!$A:$M, MATCH(Places!$B5173,Hosts!$A:$A,0), MATCH(Places!I$1,Hosts!$A$1:$M$1,0))</f>
        <v>0.84</v>
      </c>
      <c r="J5173" t="str">
        <f>INDEX(Hosts!$A:$M, MATCH(Places!$B5173,Hosts!$A:$A,0), MATCH(Places!J$1,Hosts!$A$1:$M$1,0))</f>
        <v>Yes</v>
      </c>
      <c r="K5173">
        <v>24</v>
      </c>
      <c r="L5173" t="str">
        <f>VLOOKUP($K5173,Neighborhoods!$A:$C,2,0)</f>
        <v>Queens</v>
      </c>
      <c r="M5173" t="str">
        <f>VLOOKUP($K5173,Neighborhoods!$A:$C,3,0)</f>
        <v>Long Island City</v>
      </c>
      <c r="N5173" t="str">
        <f>INDEX(Neighborhoods!$A:$C, MATCH(Places!$K5173,Neighborhoods!$A:$A,0), MATCH(Places!N$1,Neighborhoods!$A$1:$C$1,0))</f>
        <v>Queens</v>
      </c>
      <c r="O5173" t="str">
        <f>INDEX(Neighborhoods!$A:$C, MATCH(Places!$K5173,Neighborhoods!$A:$A,0), MATCH(Places!O$1,Neighborhoods!$A$1:$C$1,0))</f>
        <v>Long Island City</v>
      </c>
      <c r="P5173" t="s">
        <v>1</v>
      </c>
      <c r="Q5173" t="str">
        <f t="shared" si="320"/>
        <v>Yes</v>
      </c>
      <c r="R5173">
        <v>2</v>
      </c>
      <c r="S5173" t="str">
        <f t="shared" si="321"/>
        <v>Small</v>
      </c>
      <c r="T5173" s="50">
        <v>109</v>
      </c>
      <c r="U5173" s="70">
        <f t="shared" si="322"/>
        <v>0.03</v>
      </c>
      <c r="V5173" s="52">
        <v>4.75</v>
      </c>
      <c r="W5173" s="52" t="str" cm="1">
        <f t="array" ref="W5173">_xlfn.SWITCH(ROUND(V5173,0),5,"Excellent",4,"Good",3,"Ok","Bad")</f>
        <v>Excellent</v>
      </c>
      <c r="X5173">
        <v>4</v>
      </c>
      <c r="Y5173" t="str">
        <f t="shared" si="323"/>
        <v>No</v>
      </c>
      <c r="Z5173" s="68">
        <v>43734</v>
      </c>
      <c r="AA5173" s="68">
        <v>43785</v>
      </c>
      <c r="AB5173">
        <v>0</v>
      </c>
      <c r="AC5173" t="s">
        <v>15616</v>
      </c>
    </row>
    <row r="5174" spans="1:29" x14ac:dyDescent="0.3">
      <c r="A5174" t="s">
        <v>15259</v>
      </c>
      <c r="B5174">
        <v>3776</v>
      </c>
      <c r="C5174" t="str">
        <f>VLOOKUP($B5174,Hosts!$A:$M,10,0)</f>
        <v>A few days or more</v>
      </c>
      <c r="D5174" s="70">
        <f>VLOOKUP($B5174,Hosts!$A:$M,11,0)</f>
        <v>0.25</v>
      </c>
      <c r="E5174" s="70">
        <f>VLOOKUP($B5174,Hosts!$A:$M,12,0)</f>
        <v>0.84</v>
      </c>
      <c r="F5174" t="str">
        <f>VLOOKUP($B5174,Hosts!$A:$M,13,0)</f>
        <v>Yes</v>
      </c>
      <c r="G5174" t="str">
        <f>INDEX(Hosts!$A:$M, MATCH(Places!$B5174,Hosts!$A:$A,0), MATCH(Places!G$1,Hosts!$A$1:$M$1,0))</f>
        <v>A few days or more</v>
      </c>
      <c r="H5174" s="70">
        <f>INDEX(Hosts!$A:$M, MATCH(Places!$B5174,Hosts!$A:$A,0), MATCH(Places!H$1,Hosts!$A$1:$M$1,0))</f>
        <v>0.25</v>
      </c>
      <c r="I5174" s="70">
        <f>INDEX(Hosts!$A:$M, MATCH(Places!$B5174,Hosts!$A:$A,0), MATCH(Places!I$1,Hosts!$A$1:$M$1,0))</f>
        <v>0.84</v>
      </c>
      <c r="J5174" t="str">
        <f>INDEX(Hosts!$A:$M, MATCH(Places!$B5174,Hosts!$A:$A,0), MATCH(Places!J$1,Hosts!$A$1:$M$1,0))</f>
        <v>Yes</v>
      </c>
      <c r="K5174">
        <v>24</v>
      </c>
      <c r="L5174" t="str">
        <f>VLOOKUP($K5174,Neighborhoods!$A:$C,2,0)</f>
        <v>Queens</v>
      </c>
      <c r="M5174" t="str">
        <f>VLOOKUP($K5174,Neighborhoods!$A:$C,3,0)</f>
        <v>Long Island City</v>
      </c>
      <c r="N5174" t="str">
        <f>INDEX(Neighborhoods!$A:$C, MATCH(Places!$K5174,Neighborhoods!$A:$A,0), MATCH(Places!N$1,Neighborhoods!$A$1:$C$1,0))</f>
        <v>Queens</v>
      </c>
      <c r="O5174" t="str">
        <f>INDEX(Neighborhoods!$A:$C, MATCH(Places!$K5174,Neighborhoods!$A:$A,0), MATCH(Places!O$1,Neighborhoods!$A$1:$C$1,0))</f>
        <v>Long Island City</v>
      </c>
      <c r="P5174" t="s">
        <v>1</v>
      </c>
      <c r="Q5174" t="str">
        <f t="shared" si="320"/>
        <v>Yes</v>
      </c>
      <c r="R5174">
        <v>4</v>
      </c>
      <c r="S5174" t="str">
        <f t="shared" si="321"/>
        <v>Medium</v>
      </c>
      <c r="T5174" s="50">
        <v>179</v>
      </c>
      <c r="U5174" s="70">
        <f t="shared" si="322"/>
        <v>0.03</v>
      </c>
      <c r="V5174" s="52">
        <v>5</v>
      </c>
      <c r="W5174" s="52" t="str" cm="1">
        <f t="array" ref="W5174">_xlfn.SWITCH(ROUND(V5174,0),5,"Excellent",4,"Good",3,"Ok","Bad")</f>
        <v>Excellent</v>
      </c>
      <c r="X5174">
        <v>4</v>
      </c>
      <c r="Y5174" t="str">
        <f t="shared" si="323"/>
        <v>No</v>
      </c>
      <c r="Z5174" s="68">
        <v>43723</v>
      </c>
      <c r="AA5174" s="68">
        <v>43779</v>
      </c>
      <c r="AB5174">
        <v>0</v>
      </c>
      <c r="AC5174" t="s">
        <v>15616</v>
      </c>
    </row>
    <row r="5175" spans="1:29" x14ac:dyDescent="0.3">
      <c r="A5175" t="s">
        <v>15213</v>
      </c>
      <c r="B5175">
        <v>2231</v>
      </c>
      <c r="C5175" t="str">
        <f>VLOOKUP($B5175,Hosts!$A:$M,10,0)</f>
        <v>Within a day</v>
      </c>
      <c r="D5175" s="70">
        <f>VLOOKUP($B5175,Hosts!$A:$M,11,0)</f>
        <v>0.5</v>
      </c>
      <c r="E5175" s="70">
        <f>VLOOKUP($B5175,Hosts!$A:$M,12,0)</f>
        <v>0.96</v>
      </c>
      <c r="F5175" t="str">
        <f>VLOOKUP($B5175,Hosts!$A:$M,13,0)</f>
        <v>No</v>
      </c>
      <c r="G5175" t="str">
        <f>INDEX(Hosts!$A:$M, MATCH(Places!$B5175,Hosts!$A:$A,0), MATCH(Places!G$1,Hosts!$A$1:$M$1,0))</f>
        <v>Within a day</v>
      </c>
      <c r="H5175" s="70">
        <f>INDEX(Hosts!$A:$M, MATCH(Places!$B5175,Hosts!$A:$A,0), MATCH(Places!H$1,Hosts!$A$1:$M$1,0))</f>
        <v>0.5</v>
      </c>
      <c r="I5175" s="70">
        <f>INDEX(Hosts!$A:$M, MATCH(Places!$B5175,Hosts!$A:$A,0), MATCH(Places!I$1,Hosts!$A$1:$M$1,0))</f>
        <v>0.96</v>
      </c>
      <c r="J5175" t="str">
        <f>INDEX(Hosts!$A:$M, MATCH(Places!$B5175,Hosts!$A:$A,0), MATCH(Places!J$1,Hosts!$A$1:$M$1,0))</f>
        <v>No</v>
      </c>
      <c r="K5175">
        <v>14</v>
      </c>
      <c r="L5175" t="str">
        <f>VLOOKUP($K5175,Neighborhoods!$A:$C,2,0)</f>
        <v>Manhattan</v>
      </c>
      <c r="M5175" t="str">
        <f>VLOOKUP($K5175,Neighborhoods!$A:$C,3,0)</f>
        <v>East Harlem</v>
      </c>
      <c r="N5175" t="str">
        <f>INDEX(Neighborhoods!$A:$C, MATCH(Places!$K5175,Neighborhoods!$A:$A,0), MATCH(Places!N$1,Neighborhoods!$A$1:$C$1,0))</f>
        <v>Manhattan</v>
      </c>
      <c r="O5175" t="str">
        <f>INDEX(Neighborhoods!$A:$C, MATCH(Places!$K5175,Neighborhoods!$A:$A,0), MATCH(Places!O$1,Neighborhoods!$A$1:$C$1,0))</f>
        <v>East Harlem</v>
      </c>
      <c r="P5175" t="s">
        <v>1</v>
      </c>
      <c r="Q5175" t="str">
        <f t="shared" si="320"/>
        <v>Yes</v>
      </c>
      <c r="R5175">
        <v>2</v>
      </c>
      <c r="S5175" t="str">
        <f t="shared" si="321"/>
        <v>Small</v>
      </c>
      <c r="T5175" s="50">
        <v>130</v>
      </c>
      <c r="U5175" s="70">
        <f t="shared" si="322"/>
        <v>0.03</v>
      </c>
      <c r="V5175" s="52">
        <v>4.5599999999999996</v>
      </c>
      <c r="W5175" s="52" t="str" cm="1">
        <f t="array" ref="W5175">_xlfn.SWITCH(ROUND(V5175,0),5,"Excellent",4,"Good",3,"Ok","Bad")</f>
        <v>Excellent</v>
      </c>
      <c r="X5175">
        <v>18</v>
      </c>
      <c r="Y5175" t="str">
        <f t="shared" si="323"/>
        <v>No</v>
      </c>
      <c r="Z5175" s="68">
        <v>43688</v>
      </c>
      <c r="AA5175" s="68">
        <v>43905</v>
      </c>
      <c r="AB5175">
        <v>0</v>
      </c>
      <c r="AC5175" t="s">
        <v>15616</v>
      </c>
    </row>
    <row r="5176" spans="1:29" x14ac:dyDescent="0.3">
      <c r="A5176" t="s">
        <v>14085</v>
      </c>
      <c r="B5176">
        <v>3974</v>
      </c>
      <c r="C5176" t="str">
        <f>VLOOKUP($B5176,Hosts!$A:$M,10,0)</f>
        <v>Within a day</v>
      </c>
      <c r="D5176" s="70">
        <f>VLOOKUP($B5176,Hosts!$A:$M,11,0)</f>
        <v>0.7</v>
      </c>
      <c r="E5176" s="70">
        <f>VLOOKUP($B5176,Hosts!$A:$M,12,0)</f>
        <v>0.93</v>
      </c>
      <c r="F5176" t="str">
        <f>VLOOKUP($B5176,Hosts!$A:$M,13,0)</f>
        <v>No</v>
      </c>
      <c r="G5176" t="str">
        <f>INDEX(Hosts!$A:$M, MATCH(Places!$B5176,Hosts!$A:$A,0), MATCH(Places!G$1,Hosts!$A$1:$M$1,0))</f>
        <v>Within a day</v>
      </c>
      <c r="H5176" s="70">
        <f>INDEX(Hosts!$A:$M, MATCH(Places!$B5176,Hosts!$A:$A,0), MATCH(Places!H$1,Hosts!$A$1:$M$1,0))</f>
        <v>0.7</v>
      </c>
      <c r="I5176" s="70">
        <f>INDEX(Hosts!$A:$M, MATCH(Places!$B5176,Hosts!$A:$A,0), MATCH(Places!I$1,Hosts!$A$1:$M$1,0))</f>
        <v>0.93</v>
      </c>
      <c r="J5176" t="str">
        <f>INDEX(Hosts!$A:$M, MATCH(Places!$B5176,Hosts!$A:$A,0), MATCH(Places!J$1,Hosts!$A$1:$M$1,0))</f>
        <v>No</v>
      </c>
      <c r="K5176">
        <v>19</v>
      </c>
      <c r="L5176" t="str">
        <f>VLOOKUP($K5176,Neighborhoods!$A:$C,2,0)</f>
        <v>Manhattan</v>
      </c>
      <c r="M5176" t="str">
        <f>VLOOKUP($K5176,Neighborhoods!$A:$C,3,0)</f>
        <v>Upper East Side</v>
      </c>
      <c r="N5176" t="str">
        <f>INDEX(Neighborhoods!$A:$C, MATCH(Places!$K5176,Neighborhoods!$A:$A,0), MATCH(Places!N$1,Neighborhoods!$A$1:$C$1,0))</f>
        <v>Manhattan</v>
      </c>
      <c r="O5176" t="str">
        <f>INDEX(Neighborhoods!$A:$C, MATCH(Places!$K5176,Neighborhoods!$A:$A,0), MATCH(Places!O$1,Neighborhoods!$A$1:$C$1,0))</f>
        <v>Upper East Side</v>
      </c>
      <c r="P5176" t="s">
        <v>11822</v>
      </c>
      <c r="Q5176" t="str">
        <f t="shared" si="320"/>
        <v>No</v>
      </c>
      <c r="R5176">
        <v>5</v>
      </c>
      <c r="S5176" t="str">
        <f t="shared" si="321"/>
        <v>Medium</v>
      </c>
      <c r="T5176" s="50">
        <v>227</v>
      </c>
      <c r="U5176" s="70">
        <f t="shared" si="322"/>
        <v>0.04</v>
      </c>
      <c r="V5176" s="52">
        <v>4.4000000000000004</v>
      </c>
      <c r="W5176" s="52" t="str" cm="1">
        <f t="array" ref="W5176">_xlfn.SWITCH(ROUND(V5176,0),5,"Excellent",4,"Good",3,"Ok","Bad")</f>
        <v>Good</v>
      </c>
      <c r="X5176">
        <v>30</v>
      </c>
      <c r="Y5176" t="str">
        <f t="shared" si="323"/>
        <v>No</v>
      </c>
      <c r="Z5176" s="68">
        <v>43714</v>
      </c>
      <c r="AA5176" s="68">
        <v>43904</v>
      </c>
      <c r="AB5176">
        <v>105</v>
      </c>
      <c r="AC5176" t="s">
        <v>15615</v>
      </c>
    </row>
    <row r="5177" spans="1:29" x14ac:dyDescent="0.3">
      <c r="A5177" t="s">
        <v>15473</v>
      </c>
      <c r="B5177">
        <v>282</v>
      </c>
      <c r="C5177" t="str">
        <f>VLOOKUP($B5177,Hosts!$A:$M,10,0)</f>
        <v>Within an hour</v>
      </c>
      <c r="D5177" s="70">
        <f>VLOOKUP($B5177,Hosts!$A:$M,11,0)</f>
        <v>1</v>
      </c>
      <c r="E5177" s="70">
        <f>VLOOKUP($B5177,Hosts!$A:$M,12,0)</f>
        <v>1</v>
      </c>
      <c r="F5177" t="str">
        <f>VLOOKUP($B5177,Hosts!$A:$M,13,0)</f>
        <v>No</v>
      </c>
      <c r="G5177" t="str">
        <f>INDEX(Hosts!$A:$M, MATCH(Places!$B5177,Hosts!$A:$A,0), MATCH(Places!G$1,Hosts!$A$1:$M$1,0))</f>
        <v>Within an hour</v>
      </c>
      <c r="H5177" s="70">
        <f>INDEX(Hosts!$A:$M, MATCH(Places!$B5177,Hosts!$A:$A,0), MATCH(Places!H$1,Hosts!$A$1:$M$1,0))</f>
        <v>1</v>
      </c>
      <c r="I5177" s="70">
        <f>INDEX(Hosts!$A:$M, MATCH(Places!$B5177,Hosts!$A:$A,0), MATCH(Places!I$1,Hosts!$A$1:$M$1,0))</f>
        <v>1</v>
      </c>
      <c r="J5177" t="str">
        <f>INDEX(Hosts!$A:$M, MATCH(Places!$B5177,Hosts!$A:$A,0), MATCH(Places!J$1,Hosts!$A$1:$M$1,0))</f>
        <v>No</v>
      </c>
      <c r="K5177">
        <v>16</v>
      </c>
      <c r="L5177" t="str">
        <f>VLOOKUP($K5177,Neighborhoods!$A:$C,2,0)</f>
        <v>Manhattan</v>
      </c>
      <c r="M5177" t="str">
        <f>VLOOKUP($K5177,Neighborhoods!$A:$C,3,0)</f>
        <v>Harlem</v>
      </c>
      <c r="N5177" t="str">
        <f>INDEX(Neighborhoods!$A:$C, MATCH(Places!$K5177,Neighborhoods!$A:$A,0), MATCH(Places!N$1,Neighborhoods!$A$1:$C$1,0))</f>
        <v>Manhattan</v>
      </c>
      <c r="O5177" t="str">
        <f>INDEX(Neighborhoods!$A:$C, MATCH(Places!$K5177,Neighborhoods!$A:$A,0), MATCH(Places!O$1,Neighborhoods!$A$1:$C$1,0))</f>
        <v>Harlem</v>
      </c>
      <c r="P5177" t="s">
        <v>1</v>
      </c>
      <c r="Q5177" t="str">
        <f t="shared" si="320"/>
        <v>Yes</v>
      </c>
      <c r="R5177">
        <v>4</v>
      </c>
      <c r="S5177" t="str">
        <f t="shared" si="321"/>
        <v>Medium</v>
      </c>
      <c r="T5177" s="50">
        <v>55</v>
      </c>
      <c r="U5177" s="70">
        <f t="shared" si="322"/>
        <v>0.03</v>
      </c>
      <c r="V5177" s="52">
        <v>4.4000000000000004</v>
      </c>
      <c r="W5177" s="52" t="str" cm="1">
        <f t="array" ref="W5177">_xlfn.SWITCH(ROUND(V5177,0),5,"Excellent",4,"Good",3,"Ok","Bad")</f>
        <v>Good</v>
      </c>
      <c r="X5177">
        <v>5</v>
      </c>
      <c r="Y5177" t="str">
        <f t="shared" si="323"/>
        <v>No</v>
      </c>
      <c r="Z5177" s="68">
        <v>43692</v>
      </c>
      <c r="AA5177" s="68">
        <v>44041</v>
      </c>
      <c r="AB5177">
        <v>0</v>
      </c>
      <c r="AC5177" t="s">
        <v>15616</v>
      </c>
    </row>
    <row r="5178" spans="1:29" x14ac:dyDescent="0.3">
      <c r="A5178" t="s">
        <v>13169</v>
      </c>
      <c r="B5178">
        <v>378</v>
      </c>
      <c r="C5178" t="str">
        <f>VLOOKUP($B5178,Hosts!$A:$M,10,0)</f>
        <v>Within a day</v>
      </c>
      <c r="D5178" s="70">
        <f>VLOOKUP($B5178,Hosts!$A:$M,11,0)</f>
        <v>1</v>
      </c>
      <c r="E5178" s="70">
        <f>VLOOKUP($B5178,Hosts!$A:$M,12,0)</f>
        <v>0.93</v>
      </c>
      <c r="F5178" t="str">
        <f>VLOOKUP($B5178,Hosts!$A:$M,13,0)</f>
        <v>Yes</v>
      </c>
      <c r="G5178" t="str">
        <f>INDEX(Hosts!$A:$M, MATCH(Places!$B5178,Hosts!$A:$A,0), MATCH(Places!G$1,Hosts!$A$1:$M$1,0))</f>
        <v>Within a day</v>
      </c>
      <c r="H5178" s="70">
        <f>INDEX(Hosts!$A:$M, MATCH(Places!$B5178,Hosts!$A:$A,0), MATCH(Places!H$1,Hosts!$A$1:$M$1,0))</f>
        <v>1</v>
      </c>
      <c r="I5178" s="70">
        <f>INDEX(Hosts!$A:$M, MATCH(Places!$B5178,Hosts!$A:$A,0), MATCH(Places!I$1,Hosts!$A$1:$M$1,0))</f>
        <v>0.93</v>
      </c>
      <c r="J5178" t="str">
        <f>INDEX(Hosts!$A:$M, MATCH(Places!$B5178,Hosts!$A:$A,0), MATCH(Places!J$1,Hosts!$A$1:$M$1,0))</f>
        <v>Yes</v>
      </c>
      <c r="K5178">
        <v>15</v>
      </c>
      <c r="L5178" t="str">
        <f>VLOOKUP($K5178,Neighborhoods!$A:$C,2,0)</f>
        <v>Manhattan</v>
      </c>
      <c r="M5178" t="str">
        <f>VLOOKUP($K5178,Neighborhoods!$A:$C,3,0)</f>
        <v>East Village</v>
      </c>
      <c r="N5178" t="str">
        <f>INDEX(Neighborhoods!$A:$C, MATCH(Places!$K5178,Neighborhoods!$A:$A,0), MATCH(Places!N$1,Neighborhoods!$A$1:$C$1,0))</f>
        <v>Manhattan</v>
      </c>
      <c r="O5178" t="str">
        <f>INDEX(Neighborhoods!$A:$C, MATCH(Places!$K5178,Neighborhoods!$A:$A,0), MATCH(Places!O$1,Neighborhoods!$A$1:$C$1,0))</f>
        <v>East Village</v>
      </c>
      <c r="P5178" t="s">
        <v>11822</v>
      </c>
      <c r="Q5178" t="str">
        <f t="shared" si="320"/>
        <v>No</v>
      </c>
      <c r="R5178">
        <v>6</v>
      </c>
      <c r="S5178" t="str">
        <f t="shared" si="321"/>
        <v>Large</v>
      </c>
      <c r="T5178" s="50">
        <v>215</v>
      </c>
      <c r="U5178" s="70">
        <f t="shared" si="322"/>
        <v>0.04</v>
      </c>
      <c r="V5178" s="52">
        <v>5</v>
      </c>
      <c r="W5178" s="52" t="str" cm="1">
        <f t="array" ref="W5178">_xlfn.SWITCH(ROUND(V5178,0),5,"Excellent",4,"Good",3,"Ok","Bad")</f>
        <v>Excellent</v>
      </c>
      <c r="X5178">
        <v>8</v>
      </c>
      <c r="Y5178" t="str">
        <f t="shared" si="323"/>
        <v>No</v>
      </c>
      <c r="Z5178" s="68">
        <v>43701</v>
      </c>
      <c r="AA5178" s="68">
        <v>43904</v>
      </c>
      <c r="AB5178">
        <v>364</v>
      </c>
      <c r="AC5178" t="s">
        <v>15615</v>
      </c>
    </row>
    <row r="5179" spans="1:29" x14ac:dyDescent="0.3">
      <c r="A5179" t="s">
        <v>14686</v>
      </c>
      <c r="B5179">
        <v>3335</v>
      </c>
      <c r="C5179" t="str">
        <f>VLOOKUP($B5179,Hosts!$A:$M,10,0)</f>
        <v>Within a few hours</v>
      </c>
      <c r="D5179" s="70">
        <f>VLOOKUP($B5179,Hosts!$A:$M,11,0)</f>
        <v>1</v>
      </c>
      <c r="E5179" s="70">
        <f>VLOOKUP($B5179,Hosts!$A:$M,12,0)</f>
        <v>0.94</v>
      </c>
      <c r="F5179" t="str">
        <f>VLOOKUP($B5179,Hosts!$A:$M,13,0)</f>
        <v>Yes</v>
      </c>
      <c r="G5179" t="str">
        <f>INDEX(Hosts!$A:$M, MATCH(Places!$B5179,Hosts!$A:$A,0), MATCH(Places!G$1,Hosts!$A$1:$M$1,0))</f>
        <v>Within a few hours</v>
      </c>
      <c r="H5179" s="70">
        <f>INDEX(Hosts!$A:$M, MATCH(Places!$B5179,Hosts!$A:$A,0), MATCH(Places!H$1,Hosts!$A$1:$M$1,0))</f>
        <v>1</v>
      </c>
      <c r="I5179" s="70">
        <f>INDEX(Hosts!$A:$M, MATCH(Places!$B5179,Hosts!$A:$A,0), MATCH(Places!I$1,Hosts!$A$1:$M$1,0))</f>
        <v>0.94</v>
      </c>
      <c r="J5179" t="str">
        <f>INDEX(Hosts!$A:$M, MATCH(Places!$B5179,Hosts!$A:$A,0), MATCH(Places!J$1,Hosts!$A$1:$M$1,0))</f>
        <v>Yes</v>
      </c>
      <c r="K5179">
        <v>3</v>
      </c>
      <c r="L5179" t="str">
        <f>VLOOKUP($K5179,Neighborhoods!$A:$C,2,0)</f>
        <v>Bronx</v>
      </c>
      <c r="M5179" t="str">
        <f>VLOOKUP($K5179,Neighborhoods!$A:$C,3,0)</f>
        <v>Longwood</v>
      </c>
      <c r="N5179" t="str">
        <f>INDEX(Neighborhoods!$A:$C, MATCH(Places!$K5179,Neighborhoods!$A:$A,0), MATCH(Places!N$1,Neighborhoods!$A$1:$C$1,0))</f>
        <v>Bronx</v>
      </c>
      <c r="O5179" t="str">
        <f>INDEX(Neighborhoods!$A:$C, MATCH(Places!$K5179,Neighborhoods!$A:$A,0), MATCH(Places!O$1,Neighborhoods!$A$1:$C$1,0))</f>
        <v>Longwood</v>
      </c>
      <c r="P5179" t="s">
        <v>1</v>
      </c>
      <c r="Q5179" t="str">
        <f t="shared" si="320"/>
        <v>Yes</v>
      </c>
      <c r="R5179">
        <v>2</v>
      </c>
      <c r="S5179" t="str">
        <f t="shared" si="321"/>
        <v>Small</v>
      </c>
      <c r="T5179" s="50">
        <v>42</v>
      </c>
      <c r="U5179" s="70">
        <f t="shared" si="322"/>
        <v>0.03</v>
      </c>
      <c r="V5179" s="52">
        <v>4.95</v>
      </c>
      <c r="W5179" s="52" t="str" cm="1">
        <f t="array" ref="W5179">_xlfn.SWITCH(ROUND(V5179,0),5,"Excellent",4,"Good",3,"Ok","Bad")</f>
        <v>Excellent</v>
      </c>
      <c r="X5179">
        <v>20</v>
      </c>
      <c r="Y5179" t="str">
        <f t="shared" si="323"/>
        <v>No</v>
      </c>
      <c r="Z5179" s="68">
        <v>43709</v>
      </c>
      <c r="AA5179" s="68">
        <v>43903</v>
      </c>
      <c r="AB5179">
        <v>293</v>
      </c>
      <c r="AC5179" t="s">
        <v>15616</v>
      </c>
    </row>
    <row r="5180" spans="1:29" x14ac:dyDescent="0.3">
      <c r="A5180" t="s">
        <v>14625</v>
      </c>
      <c r="B5180">
        <v>247</v>
      </c>
      <c r="C5180" t="str">
        <f>VLOOKUP($B5180,Hosts!$A:$M,10,0)</f>
        <v>Within a few hours</v>
      </c>
      <c r="D5180" s="70">
        <f>VLOOKUP($B5180,Hosts!$A:$M,11,0)</f>
        <v>0.9</v>
      </c>
      <c r="E5180" s="70">
        <f>VLOOKUP($B5180,Hosts!$A:$M,12,0)</f>
        <v>0.96</v>
      </c>
      <c r="F5180" t="str">
        <f>VLOOKUP($B5180,Hosts!$A:$M,13,0)</f>
        <v>No</v>
      </c>
      <c r="G5180" t="str">
        <f>INDEX(Hosts!$A:$M, MATCH(Places!$B5180,Hosts!$A:$A,0), MATCH(Places!G$1,Hosts!$A$1:$M$1,0))</f>
        <v>Within a few hours</v>
      </c>
      <c r="H5180" s="70">
        <f>INDEX(Hosts!$A:$M, MATCH(Places!$B5180,Hosts!$A:$A,0), MATCH(Places!H$1,Hosts!$A$1:$M$1,0))</f>
        <v>0.9</v>
      </c>
      <c r="I5180" s="70">
        <f>INDEX(Hosts!$A:$M, MATCH(Places!$B5180,Hosts!$A:$A,0), MATCH(Places!I$1,Hosts!$A$1:$M$1,0))</f>
        <v>0.96</v>
      </c>
      <c r="J5180" t="str">
        <f>INDEX(Hosts!$A:$M, MATCH(Places!$B5180,Hosts!$A:$A,0), MATCH(Places!J$1,Hosts!$A$1:$M$1,0))</f>
        <v>No</v>
      </c>
      <c r="K5180">
        <v>12</v>
      </c>
      <c r="L5180" t="str">
        <f>VLOOKUP($K5180,Neighborhoods!$A:$C,2,0)</f>
        <v>Brooklyn</v>
      </c>
      <c r="M5180" t="str">
        <f>VLOOKUP($K5180,Neighborhoods!$A:$C,3,0)</f>
        <v>Williamsburg</v>
      </c>
      <c r="N5180" t="str">
        <f>INDEX(Neighborhoods!$A:$C, MATCH(Places!$K5180,Neighborhoods!$A:$A,0), MATCH(Places!N$1,Neighborhoods!$A$1:$C$1,0))</f>
        <v>Brooklyn</v>
      </c>
      <c r="O5180" t="str">
        <f>INDEX(Neighborhoods!$A:$C, MATCH(Places!$K5180,Neighborhoods!$A:$A,0), MATCH(Places!O$1,Neighborhoods!$A$1:$C$1,0))</f>
        <v>Williamsburg</v>
      </c>
      <c r="P5180" t="s">
        <v>1</v>
      </c>
      <c r="Q5180" t="str">
        <f t="shared" si="320"/>
        <v>Yes</v>
      </c>
      <c r="R5180">
        <v>2</v>
      </c>
      <c r="S5180" t="str">
        <f t="shared" si="321"/>
        <v>Small</v>
      </c>
      <c r="T5180" s="50">
        <v>63</v>
      </c>
      <c r="U5180" s="70">
        <f t="shared" si="322"/>
        <v>0.03</v>
      </c>
      <c r="V5180" s="52">
        <v>5</v>
      </c>
      <c r="W5180" s="52" t="str" cm="1">
        <f t="array" ref="W5180">_xlfn.SWITCH(ROUND(V5180,0),5,"Excellent",4,"Good",3,"Ok","Bad")</f>
        <v>Excellent</v>
      </c>
      <c r="X5180">
        <v>23</v>
      </c>
      <c r="Y5180" t="str">
        <f t="shared" si="323"/>
        <v>No</v>
      </c>
      <c r="Z5180" s="68">
        <v>43715</v>
      </c>
      <c r="AA5180" s="68">
        <v>44057</v>
      </c>
      <c r="AB5180">
        <v>43</v>
      </c>
      <c r="AC5180" t="s">
        <v>15615</v>
      </c>
    </row>
    <row r="5181" spans="1:29" x14ac:dyDescent="0.3">
      <c r="A5181" t="s">
        <v>14354</v>
      </c>
      <c r="B5181">
        <v>3979</v>
      </c>
      <c r="C5181" t="str">
        <f>VLOOKUP($B5181,Hosts!$A:$M,10,0)</f>
        <v>Within an hour</v>
      </c>
      <c r="D5181" s="70">
        <f>VLOOKUP($B5181,Hosts!$A:$M,11,0)</f>
        <v>1</v>
      </c>
      <c r="E5181" s="70">
        <f>VLOOKUP($B5181,Hosts!$A:$M,12,0)</f>
        <v>0.96</v>
      </c>
      <c r="F5181" t="str">
        <f>VLOOKUP($B5181,Hosts!$A:$M,13,0)</f>
        <v>No</v>
      </c>
      <c r="G5181" t="str">
        <f>INDEX(Hosts!$A:$M, MATCH(Places!$B5181,Hosts!$A:$A,0), MATCH(Places!G$1,Hosts!$A$1:$M$1,0))</f>
        <v>Within an hour</v>
      </c>
      <c r="H5181" s="70">
        <f>INDEX(Hosts!$A:$M, MATCH(Places!$B5181,Hosts!$A:$A,0), MATCH(Places!H$1,Hosts!$A$1:$M$1,0))</f>
        <v>1</v>
      </c>
      <c r="I5181" s="70">
        <f>INDEX(Hosts!$A:$M, MATCH(Places!$B5181,Hosts!$A:$A,0), MATCH(Places!I$1,Hosts!$A$1:$M$1,0))</f>
        <v>0.96</v>
      </c>
      <c r="J5181" t="str">
        <f>INDEX(Hosts!$A:$M, MATCH(Places!$B5181,Hosts!$A:$A,0), MATCH(Places!J$1,Hosts!$A$1:$M$1,0))</f>
        <v>No</v>
      </c>
      <c r="K5181">
        <v>7</v>
      </c>
      <c r="L5181" t="str">
        <f>VLOOKUP($K5181,Neighborhoods!$A:$C,2,0)</f>
        <v>Brooklyn</v>
      </c>
      <c r="M5181" t="str">
        <f>VLOOKUP($K5181,Neighborhoods!$A:$C,3,0)</f>
        <v>Bedford-Stuyvesant</v>
      </c>
      <c r="N5181" t="str">
        <f>INDEX(Neighborhoods!$A:$C, MATCH(Places!$K5181,Neighborhoods!$A:$A,0), MATCH(Places!N$1,Neighborhoods!$A$1:$C$1,0))</f>
        <v>Brooklyn</v>
      </c>
      <c r="O5181" t="str">
        <f>INDEX(Neighborhoods!$A:$C, MATCH(Places!$K5181,Neighborhoods!$A:$A,0), MATCH(Places!O$1,Neighborhoods!$A$1:$C$1,0))</f>
        <v>Bedford-Stuyvesant</v>
      </c>
      <c r="P5181" t="s">
        <v>1</v>
      </c>
      <c r="Q5181" t="str">
        <f t="shared" si="320"/>
        <v>Yes</v>
      </c>
      <c r="R5181">
        <v>2</v>
      </c>
      <c r="S5181" t="str">
        <f t="shared" si="321"/>
        <v>Small</v>
      </c>
      <c r="T5181" s="50">
        <v>45</v>
      </c>
      <c r="U5181" s="70">
        <f t="shared" si="322"/>
        <v>0.03</v>
      </c>
      <c r="V5181" s="52">
        <v>4.5999999999999996</v>
      </c>
      <c r="W5181" s="52" t="str" cm="1">
        <f t="array" ref="W5181">_xlfn.SWITCH(ROUND(V5181,0),5,"Excellent",4,"Good",3,"Ok","Bad")</f>
        <v>Excellent</v>
      </c>
      <c r="X5181">
        <v>10</v>
      </c>
      <c r="Y5181" t="str">
        <f t="shared" si="323"/>
        <v>No</v>
      </c>
      <c r="Z5181" s="68">
        <v>43793</v>
      </c>
      <c r="AA5181" s="68">
        <v>43910</v>
      </c>
      <c r="AB5181">
        <v>156</v>
      </c>
      <c r="AC5181" t="s">
        <v>15616</v>
      </c>
    </row>
    <row r="5182" spans="1:29" x14ac:dyDescent="0.3">
      <c r="A5182" t="s">
        <v>14340</v>
      </c>
      <c r="B5182">
        <v>674</v>
      </c>
      <c r="C5182" t="str">
        <f>VLOOKUP($B5182,Hosts!$A:$M,10,0)</f>
        <v>Within an hour</v>
      </c>
      <c r="D5182" s="70">
        <f>VLOOKUP($B5182,Hosts!$A:$M,11,0)</f>
        <v>1</v>
      </c>
      <c r="E5182" s="70">
        <f>VLOOKUP($B5182,Hosts!$A:$M,12,0)</f>
        <v>0.75</v>
      </c>
      <c r="F5182" t="str">
        <f>VLOOKUP($B5182,Hosts!$A:$M,13,0)</f>
        <v>No</v>
      </c>
      <c r="G5182" t="str">
        <f>INDEX(Hosts!$A:$M, MATCH(Places!$B5182,Hosts!$A:$A,0), MATCH(Places!G$1,Hosts!$A$1:$M$1,0))</f>
        <v>Within an hour</v>
      </c>
      <c r="H5182" s="70">
        <f>INDEX(Hosts!$A:$M, MATCH(Places!$B5182,Hosts!$A:$A,0), MATCH(Places!H$1,Hosts!$A$1:$M$1,0))</f>
        <v>1</v>
      </c>
      <c r="I5182" s="70">
        <f>INDEX(Hosts!$A:$M, MATCH(Places!$B5182,Hosts!$A:$A,0), MATCH(Places!I$1,Hosts!$A$1:$M$1,0))</f>
        <v>0.75</v>
      </c>
      <c r="J5182" t="str">
        <f>INDEX(Hosts!$A:$M, MATCH(Places!$B5182,Hosts!$A:$A,0), MATCH(Places!J$1,Hosts!$A$1:$M$1,0))</f>
        <v>No</v>
      </c>
      <c r="K5182">
        <v>13</v>
      </c>
      <c r="L5182" t="str">
        <f>VLOOKUP($K5182,Neighborhoods!$A:$C,2,0)</f>
        <v>Manhattan</v>
      </c>
      <c r="M5182" t="str">
        <f>VLOOKUP($K5182,Neighborhoods!$A:$C,3,0)</f>
        <v>Chelsea</v>
      </c>
      <c r="N5182" t="str">
        <f>INDEX(Neighborhoods!$A:$C, MATCH(Places!$K5182,Neighborhoods!$A:$A,0), MATCH(Places!N$1,Neighborhoods!$A$1:$C$1,0))</f>
        <v>Manhattan</v>
      </c>
      <c r="O5182" t="str">
        <f>INDEX(Neighborhoods!$A:$C, MATCH(Places!$K5182,Neighborhoods!$A:$A,0), MATCH(Places!O$1,Neighborhoods!$A$1:$C$1,0))</f>
        <v>Chelsea</v>
      </c>
      <c r="P5182" t="s">
        <v>11822</v>
      </c>
      <c r="Q5182" t="str">
        <f t="shared" si="320"/>
        <v>No</v>
      </c>
      <c r="R5182">
        <v>2</v>
      </c>
      <c r="S5182" t="str">
        <f t="shared" si="321"/>
        <v>Small</v>
      </c>
      <c r="T5182" s="50">
        <v>190</v>
      </c>
      <c r="U5182" s="70">
        <f t="shared" si="322"/>
        <v>0.03</v>
      </c>
      <c r="V5182" s="52">
        <v>5</v>
      </c>
      <c r="W5182" s="52" t="str" cm="1">
        <f t="array" ref="W5182">_xlfn.SWITCH(ROUND(V5182,0),5,"Excellent",4,"Good",3,"Ok","Bad")</f>
        <v>Excellent</v>
      </c>
      <c r="X5182">
        <v>3</v>
      </c>
      <c r="Y5182" t="str">
        <f t="shared" si="323"/>
        <v>No</v>
      </c>
      <c r="Z5182" s="68">
        <v>43728</v>
      </c>
      <c r="AA5182" s="68">
        <v>43814</v>
      </c>
      <c r="AB5182">
        <v>42</v>
      </c>
      <c r="AC5182" t="s">
        <v>15615</v>
      </c>
    </row>
    <row r="5183" spans="1:29" x14ac:dyDescent="0.3">
      <c r="A5183" t="s">
        <v>14016</v>
      </c>
      <c r="B5183">
        <v>3978</v>
      </c>
      <c r="C5183" t="str">
        <f>VLOOKUP($B5183,Hosts!$A:$M,10,0)</f>
        <v>Within an hour</v>
      </c>
      <c r="D5183" s="70">
        <f>VLOOKUP($B5183,Hosts!$A:$M,11,0)</f>
        <v>1</v>
      </c>
      <c r="E5183" s="70">
        <f>VLOOKUP($B5183,Hosts!$A:$M,12,0)</f>
        <v>0.97</v>
      </c>
      <c r="F5183" t="str">
        <f>VLOOKUP($B5183,Hosts!$A:$M,13,0)</f>
        <v>No</v>
      </c>
      <c r="G5183" t="str">
        <f>INDEX(Hosts!$A:$M, MATCH(Places!$B5183,Hosts!$A:$A,0), MATCH(Places!G$1,Hosts!$A$1:$M$1,0))</f>
        <v>Within an hour</v>
      </c>
      <c r="H5183" s="70">
        <f>INDEX(Hosts!$A:$M, MATCH(Places!$B5183,Hosts!$A:$A,0), MATCH(Places!H$1,Hosts!$A$1:$M$1,0))</f>
        <v>1</v>
      </c>
      <c r="I5183" s="70">
        <f>INDEX(Hosts!$A:$M, MATCH(Places!$B5183,Hosts!$A:$A,0), MATCH(Places!I$1,Hosts!$A$1:$M$1,0))</f>
        <v>0.97</v>
      </c>
      <c r="J5183" t="str">
        <f>INDEX(Hosts!$A:$M, MATCH(Places!$B5183,Hosts!$A:$A,0), MATCH(Places!J$1,Hosts!$A$1:$M$1,0))</f>
        <v>No</v>
      </c>
      <c r="K5183">
        <v>22</v>
      </c>
      <c r="L5183" t="str">
        <f>VLOOKUP($K5183,Neighborhoods!$A:$C,2,0)</f>
        <v>Queens</v>
      </c>
      <c r="M5183" t="str">
        <f>VLOOKUP($K5183,Neighborhoods!$A:$C,3,0)</f>
        <v>Flushing</v>
      </c>
      <c r="N5183" t="str">
        <f>INDEX(Neighborhoods!$A:$C, MATCH(Places!$K5183,Neighborhoods!$A:$A,0), MATCH(Places!N$1,Neighborhoods!$A$1:$C$1,0))</f>
        <v>Queens</v>
      </c>
      <c r="O5183" t="str">
        <f>INDEX(Neighborhoods!$A:$C, MATCH(Places!$K5183,Neighborhoods!$A:$A,0), MATCH(Places!O$1,Neighborhoods!$A$1:$C$1,0))</f>
        <v>Flushing</v>
      </c>
      <c r="P5183" t="s">
        <v>1</v>
      </c>
      <c r="Q5183" t="str">
        <f t="shared" si="320"/>
        <v>Yes</v>
      </c>
      <c r="R5183">
        <v>2</v>
      </c>
      <c r="S5183" t="str">
        <f t="shared" si="321"/>
        <v>Small</v>
      </c>
      <c r="T5183" s="50">
        <v>45</v>
      </c>
      <c r="U5183" s="70">
        <f t="shared" si="322"/>
        <v>0.03</v>
      </c>
      <c r="V5183" s="52">
        <v>3.8</v>
      </c>
      <c r="W5183" s="52" t="str" cm="1">
        <f t="array" ref="W5183">_xlfn.SWITCH(ROUND(V5183,0),5,"Excellent",4,"Good",3,"Ok","Bad")</f>
        <v>Good</v>
      </c>
      <c r="X5183">
        <v>5</v>
      </c>
      <c r="Y5183" t="str">
        <f t="shared" si="323"/>
        <v>No</v>
      </c>
      <c r="Z5183" s="68">
        <v>43717</v>
      </c>
      <c r="AA5183" s="68">
        <v>43833</v>
      </c>
      <c r="AB5183">
        <v>133</v>
      </c>
      <c r="AC5183" t="s">
        <v>15615</v>
      </c>
    </row>
    <row r="5184" spans="1:29" x14ac:dyDescent="0.3">
      <c r="A5184" t="s">
        <v>14139</v>
      </c>
      <c r="B5184">
        <v>3648</v>
      </c>
      <c r="C5184" t="str">
        <f>VLOOKUP($B5184,Hosts!$A:$M,10,0)</f>
        <v>Within an hour</v>
      </c>
      <c r="D5184" s="70">
        <f>VLOOKUP($B5184,Hosts!$A:$M,11,0)</f>
        <v>1</v>
      </c>
      <c r="E5184" s="70">
        <f>VLOOKUP($B5184,Hosts!$A:$M,12,0)</f>
        <v>0.83</v>
      </c>
      <c r="F5184" t="str">
        <f>VLOOKUP($B5184,Hosts!$A:$M,13,0)</f>
        <v>Yes</v>
      </c>
      <c r="G5184" t="str">
        <f>INDEX(Hosts!$A:$M, MATCH(Places!$B5184,Hosts!$A:$A,0), MATCH(Places!G$1,Hosts!$A$1:$M$1,0))</f>
        <v>Within an hour</v>
      </c>
      <c r="H5184" s="70">
        <f>INDEX(Hosts!$A:$M, MATCH(Places!$B5184,Hosts!$A:$A,0), MATCH(Places!H$1,Hosts!$A$1:$M$1,0))</f>
        <v>1</v>
      </c>
      <c r="I5184" s="70">
        <f>INDEX(Hosts!$A:$M, MATCH(Places!$B5184,Hosts!$A:$A,0), MATCH(Places!I$1,Hosts!$A$1:$M$1,0))</f>
        <v>0.83</v>
      </c>
      <c r="J5184" t="str">
        <f>INDEX(Hosts!$A:$M, MATCH(Places!$B5184,Hosts!$A:$A,0), MATCH(Places!J$1,Hosts!$A$1:$M$1,0))</f>
        <v>Yes</v>
      </c>
      <c r="K5184">
        <v>8</v>
      </c>
      <c r="L5184" t="str">
        <f>VLOOKUP($K5184,Neighborhoods!$A:$C,2,0)</f>
        <v>Brooklyn</v>
      </c>
      <c r="M5184" t="str">
        <f>VLOOKUP($K5184,Neighborhoods!$A:$C,3,0)</f>
        <v>Bushwick</v>
      </c>
      <c r="N5184" t="str">
        <f>INDEX(Neighborhoods!$A:$C, MATCH(Places!$K5184,Neighborhoods!$A:$A,0), MATCH(Places!N$1,Neighborhoods!$A$1:$C$1,0))</f>
        <v>Brooklyn</v>
      </c>
      <c r="O5184" t="str">
        <f>INDEX(Neighborhoods!$A:$C, MATCH(Places!$K5184,Neighborhoods!$A:$A,0), MATCH(Places!O$1,Neighborhoods!$A$1:$C$1,0))</f>
        <v>Bushwick</v>
      </c>
      <c r="P5184" t="s">
        <v>1</v>
      </c>
      <c r="Q5184" t="str">
        <f t="shared" si="320"/>
        <v>Yes</v>
      </c>
      <c r="R5184">
        <v>2</v>
      </c>
      <c r="S5184" t="str">
        <f t="shared" si="321"/>
        <v>Small</v>
      </c>
      <c r="T5184" s="50">
        <v>43</v>
      </c>
      <c r="U5184" s="70">
        <f t="shared" si="322"/>
        <v>0.03</v>
      </c>
      <c r="V5184" s="52">
        <v>4.9000000000000004</v>
      </c>
      <c r="W5184" s="52" t="str" cm="1">
        <f t="array" ref="W5184">_xlfn.SWITCH(ROUND(V5184,0),5,"Excellent",4,"Good",3,"Ok","Bad")</f>
        <v>Excellent</v>
      </c>
      <c r="X5184">
        <v>20</v>
      </c>
      <c r="Y5184" t="str">
        <f t="shared" si="323"/>
        <v>No</v>
      </c>
      <c r="Z5184" s="68">
        <v>43699</v>
      </c>
      <c r="AA5184" s="68">
        <v>44014</v>
      </c>
      <c r="AB5184">
        <v>92</v>
      </c>
      <c r="AC5184" t="s">
        <v>15615</v>
      </c>
    </row>
    <row r="5185" spans="1:29" x14ac:dyDescent="0.3">
      <c r="A5185" t="s">
        <v>14407</v>
      </c>
      <c r="B5185">
        <v>3971</v>
      </c>
      <c r="C5185" t="str">
        <f>VLOOKUP($B5185,Hosts!$A:$M,10,0)</f>
        <v>Within an hour</v>
      </c>
      <c r="D5185" s="70">
        <f>VLOOKUP($B5185,Hosts!$A:$M,11,0)</f>
        <v>1</v>
      </c>
      <c r="E5185" s="70">
        <f>VLOOKUP($B5185,Hosts!$A:$M,12,0)</f>
        <v>0.8</v>
      </c>
      <c r="F5185" t="str">
        <f>VLOOKUP($B5185,Hosts!$A:$M,13,0)</f>
        <v>Yes</v>
      </c>
      <c r="G5185" t="str">
        <f>INDEX(Hosts!$A:$M, MATCH(Places!$B5185,Hosts!$A:$A,0), MATCH(Places!G$1,Hosts!$A$1:$M$1,0))</f>
        <v>Within an hour</v>
      </c>
      <c r="H5185" s="70">
        <f>INDEX(Hosts!$A:$M, MATCH(Places!$B5185,Hosts!$A:$A,0), MATCH(Places!H$1,Hosts!$A$1:$M$1,0))</f>
        <v>1</v>
      </c>
      <c r="I5185" s="70">
        <f>INDEX(Hosts!$A:$M, MATCH(Places!$B5185,Hosts!$A:$A,0), MATCH(Places!I$1,Hosts!$A$1:$M$1,0))</f>
        <v>0.8</v>
      </c>
      <c r="J5185" t="str">
        <f>INDEX(Hosts!$A:$M, MATCH(Places!$B5185,Hosts!$A:$A,0), MATCH(Places!J$1,Hosts!$A$1:$M$1,0))</f>
        <v>Yes</v>
      </c>
      <c r="K5185">
        <v>22</v>
      </c>
      <c r="L5185" t="str">
        <f>VLOOKUP($K5185,Neighborhoods!$A:$C,2,0)</f>
        <v>Queens</v>
      </c>
      <c r="M5185" t="str">
        <f>VLOOKUP($K5185,Neighborhoods!$A:$C,3,0)</f>
        <v>Flushing</v>
      </c>
      <c r="N5185" t="str">
        <f>INDEX(Neighborhoods!$A:$C, MATCH(Places!$K5185,Neighborhoods!$A:$A,0), MATCH(Places!N$1,Neighborhoods!$A$1:$C$1,0))</f>
        <v>Queens</v>
      </c>
      <c r="O5185" t="str">
        <f>INDEX(Neighborhoods!$A:$C, MATCH(Places!$K5185,Neighborhoods!$A:$A,0), MATCH(Places!O$1,Neighborhoods!$A$1:$C$1,0))</f>
        <v>Flushing</v>
      </c>
      <c r="P5185" t="s">
        <v>1</v>
      </c>
      <c r="Q5185" t="str">
        <f t="shared" si="320"/>
        <v>Yes</v>
      </c>
      <c r="R5185">
        <v>1</v>
      </c>
      <c r="S5185" t="str">
        <f t="shared" si="321"/>
        <v>Small</v>
      </c>
      <c r="T5185" s="50">
        <v>58</v>
      </c>
      <c r="U5185" s="70">
        <f t="shared" si="322"/>
        <v>0.03</v>
      </c>
      <c r="V5185" s="52">
        <v>5</v>
      </c>
      <c r="W5185" s="52" t="str" cm="1">
        <f t="array" ref="W5185">_xlfn.SWITCH(ROUND(V5185,0),5,"Excellent",4,"Good",3,"Ok","Bad")</f>
        <v>Excellent</v>
      </c>
      <c r="X5185">
        <v>29</v>
      </c>
      <c r="Y5185" t="str">
        <f t="shared" si="323"/>
        <v>No</v>
      </c>
      <c r="Z5185" s="68">
        <v>43694</v>
      </c>
      <c r="AA5185" s="68">
        <v>43859</v>
      </c>
      <c r="AB5185">
        <v>90</v>
      </c>
      <c r="AC5185" t="s">
        <v>15615</v>
      </c>
    </row>
    <row r="5186" spans="1:29" x14ac:dyDescent="0.3">
      <c r="A5186" t="s">
        <v>13443</v>
      </c>
      <c r="B5186">
        <v>3352</v>
      </c>
      <c r="C5186" t="str">
        <f>VLOOKUP($B5186,Hosts!$A:$M,10,0)</f>
        <v>Within an hour</v>
      </c>
      <c r="D5186" s="70">
        <f>VLOOKUP($B5186,Hosts!$A:$M,11,0)</f>
        <v>0.92</v>
      </c>
      <c r="E5186" s="70">
        <f>VLOOKUP($B5186,Hosts!$A:$M,12,0)</f>
        <v>1</v>
      </c>
      <c r="F5186" t="str">
        <f>VLOOKUP($B5186,Hosts!$A:$M,13,0)</f>
        <v>No</v>
      </c>
      <c r="G5186" t="str">
        <f>INDEX(Hosts!$A:$M, MATCH(Places!$B5186,Hosts!$A:$A,0), MATCH(Places!G$1,Hosts!$A$1:$M$1,0))</f>
        <v>Within an hour</v>
      </c>
      <c r="H5186" s="70">
        <f>INDEX(Hosts!$A:$M, MATCH(Places!$B5186,Hosts!$A:$A,0), MATCH(Places!H$1,Hosts!$A$1:$M$1,0))</f>
        <v>0.92</v>
      </c>
      <c r="I5186" s="70">
        <f>INDEX(Hosts!$A:$M, MATCH(Places!$B5186,Hosts!$A:$A,0), MATCH(Places!I$1,Hosts!$A$1:$M$1,0))</f>
        <v>1</v>
      </c>
      <c r="J5186" t="str">
        <f>INDEX(Hosts!$A:$M, MATCH(Places!$B5186,Hosts!$A:$A,0), MATCH(Places!J$1,Hosts!$A$1:$M$1,0))</f>
        <v>No</v>
      </c>
      <c r="K5186">
        <v>14</v>
      </c>
      <c r="L5186" t="str">
        <f>VLOOKUP($K5186,Neighborhoods!$A:$C,2,0)</f>
        <v>Manhattan</v>
      </c>
      <c r="M5186" t="str">
        <f>VLOOKUP($K5186,Neighborhoods!$A:$C,3,0)</f>
        <v>East Harlem</v>
      </c>
      <c r="N5186" t="str">
        <f>INDEX(Neighborhoods!$A:$C, MATCH(Places!$K5186,Neighborhoods!$A:$A,0), MATCH(Places!N$1,Neighborhoods!$A$1:$C$1,0))</f>
        <v>Manhattan</v>
      </c>
      <c r="O5186" t="str">
        <f>INDEX(Neighborhoods!$A:$C, MATCH(Places!$K5186,Neighborhoods!$A:$A,0), MATCH(Places!O$1,Neighborhoods!$A$1:$C$1,0))</f>
        <v>East Harlem</v>
      </c>
      <c r="P5186" t="s">
        <v>1</v>
      </c>
      <c r="Q5186" t="str">
        <f t="shared" si="320"/>
        <v>Yes</v>
      </c>
      <c r="R5186">
        <v>2</v>
      </c>
      <c r="S5186" t="str">
        <f t="shared" si="321"/>
        <v>Small</v>
      </c>
      <c r="T5186" s="50">
        <v>52</v>
      </c>
      <c r="U5186" s="70">
        <f t="shared" si="322"/>
        <v>0.03</v>
      </c>
      <c r="V5186" s="52">
        <v>4.9000000000000004</v>
      </c>
      <c r="W5186" s="52" t="str" cm="1">
        <f t="array" ref="W5186">_xlfn.SWITCH(ROUND(V5186,0),5,"Excellent",4,"Good",3,"Ok","Bad")</f>
        <v>Excellent</v>
      </c>
      <c r="X5186">
        <v>31</v>
      </c>
      <c r="Y5186" t="str">
        <f t="shared" si="323"/>
        <v>No</v>
      </c>
      <c r="Z5186" s="68">
        <v>43693</v>
      </c>
      <c r="AA5186" s="68">
        <v>43910</v>
      </c>
      <c r="AB5186">
        <v>149</v>
      </c>
      <c r="AC5186" t="s">
        <v>15616</v>
      </c>
    </row>
    <row r="5187" spans="1:29" x14ac:dyDescent="0.3">
      <c r="A5187" t="s">
        <v>14231</v>
      </c>
      <c r="B5187">
        <v>1893</v>
      </c>
      <c r="C5187" t="str">
        <f>VLOOKUP($B5187,Hosts!$A:$M,10,0)</f>
        <v>Within an hour</v>
      </c>
      <c r="D5187" s="70">
        <f>VLOOKUP($B5187,Hosts!$A:$M,11,0)</f>
        <v>1</v>
      </c>
      <c r="E5187" s="70">
        <f>VLOOKUP($B5187,Hosts!$A:$M,12,0)</f>
        <v>0.98</v>
      </c>
      <c r="F5187" t="str">
        <f>VLOOKUP($B5187,Hosts!$A:$M,13,0)</f>
        <v>Yes</v>
      </c>
      <c r="G5187" t="str">
        <f>INDEX(Hosts!$A:$M, MATCH(Places!$B5187,Hosts!$A:$A,0), MATCH(Places!G$1,Hosts!$A$1:$M$1,0))</f>
        <v>Within an hour</v>
      </c>
      <c r="H5187" s="70">
        <f>INDEX(Hosts!$A:$M, MATCH(Places!$B5187,Hosts!$A:$A,0), MATCH(Places!H$1,Hosts!$A$1:$M$1,0))</f>
        <v>1</v>
      </c>
      <c r="I5187" s="70">
        <f>INDEX(Hosts!$A:$M, MATCH(Places!$B5187,Hosts!$A:$A,0), MATCH(Places!I$1,Hosts!$A$1:$M$1,0))</f>
        <v>0.98</v>
      </c>
      <c r="J5187" t="str">
        <f>INDEX(Hosts!$A:$M, MATCH(Places!$B5187,Hosts!$A:$A,0), MATCH(Places!J$1,Hosts!$A$1:$M$1,0))</f>
        <v>Yes</v>
      </c>
      <c r="K5187">
        <v>29</v>
      </c>
      <c r="L5187" t="str">
        <f>VLOOKUP($K5187,Neighborhoods!$A:$C,2,0)</f>
        <v>Staten Island</v>
      </c>
      <c r="M5187" t="str">
        <f>VLOOKUP($K5187,Neighborhoods!$A:$C,3,0)</f>
        <v>Stapleton</v>
      </c>
      <c r="N5187" t="str">
        <f>INDEX(Neighborhoods!$A:$C, MATCH(Places!$K5187,Neighborhoods!$A:$A,0), MATCH(Places!N$1,Neighborhoods!$A$1:$C$1,0))</f>
        <v>Staten Island</v>
      </c>
      <c r="O5187" t="str">
        <f>INDEX(Neighborhoods!$A:$C, MATCH(Places!$K5187,Neighborhoods!$A:$A,0), MATCH(Places!O$1,Neighborhoods!$A$1:$C$1,0))</f>
        <v>Stapleton</v>
      </c>
      <c r="P5187" t="s">
        <v>11822</v>
      </c>
      <c r="Q5187" t="str">
        <f t="shared" ref="Q5187:Q5250" si="324">IF(OR(P5187="Private room",P5187="Shared room"),"Yes","No")</f>
        <v>No</v>
      </c>
      <c r="R5187">
        <v>6</v>
      </c>
      <c r="S5187" t="str">
        <f t="shared" ref="S5187:S5250" si="325">IF(R5187&lt;=2,"Small",IF(R5187&lt;=5,"Medium","Large"))</f>
        <v>Large</v>
      </c>
      <c r="T5187" s="50">
        <v>99</v>
      </c>
      <c r="U5187" s="70">
        <f t="shared" ref="U5187:U5250" si="326">VLOOKUP($T5187,$AF$1:$AG$5,2)</f>
        <v>0.03</v>
      </c>
      <c r="V5187" s="52">
        <v>4.95</v>
      </c>
      <c r="W5187" s="52" t="str" cm="1">
        <f t="array" ref="W5187">_xlfn.SWITCH(ROUND(V5187,0),5,"Excellent",4,"Good",3,"Ok","Bad")</f>
        <v>Excellent</v>
      </c>
      <c r="X5187">
        <v>19</v>
      </c>
      <c r="Y5187" t="str">
        <f t="shared" ref="Y5187:Y5250" si="327">IF(AND(V5187&gt;4.8,X5187&gt;100),"Yes","No")</f>
        <v>No</v>
      </c>
      <c r="Z5187" s="68">
        <v>43713</v>
      </c>
      <c r="AA5187" s="68">
        <v>44011</v>
      </c>
      <c r="AB5187">
        <v>30</v>
      </c>
      <c r="AC5187" t="s">
        <v>15615</v>
      </c>
    </row>
    <row r="5188" spans="1:29" x14ac:dyDescent="0.3">
      <c r="A5188" t="s">
        <v>14710</v>
      </c>
      <c r="B5188">
        <v>135</v>
      </c>
      <c r="C5188" t="str">
        <f>VLOOKUP($B5188,Hosts!$A:$M,10,0)</f>
        <v>Within an hour</v>
      </c>
      <c r="D5188" s="70">
        <f>VLOOKUP($B5188,Hosts!$A:$M,11,0)</f>
        <v>1</v>
      </c>
      <c r="E5188" s="70">
        <f>VLOOKUP($B5188,Hosts!$A:$M,12,0)</f>
        <v>0.86</v>
      </c>
      <c r="F5188" t="str">
        <f>VLOOKUP($B5188,Hosts!$A:$M,13,0)</f>
        <v>No</v>
      </c>
      <c r="G5188" t="str">
        <f>INDEX(Hosts!$A:$M, MATCH(Places!$B5188,Hosts!$A:$A,0), MATCH(Places!G$1,Hosts!$A$1:$M$1,0))</f>
        <v>Within an hour</v>
      </c>
      <c r="H5188" s="70">
        <f>INDEX(Hosts!$A:$M, MATCH(Places!$B5188,Hosts!$A:$A,0), MATCH(Places!H$1,Hosts!$A$1:$M$1,0))</f>
        <v>1</v>
      </c>
      <c r="I5188" s="70">
        <f>INDEX(Hosts!$A:$M, MATCH(Places!$B5188,Hosts!$A:$A,0), MATCH(Places!I$1,Hosts!$A$1:$M$1,0))</f>
        <v>0.86</v>
      </c>
      <c r="J5188" t="str">
        <f>INDEX(Hosts!$A:$M, MATCH(Places!$B5188,Hosts!$A:$A,0), MATCH(Places!J$1,Hosts!$A$1:$M$1,0))</f>
        <v>No</v>
      </c>
      <c r="K5188">
        <v>15</v>
      </c>
      <c r="L5188" t="str">
        <f>VLOOKUP($K5188,Neighborhoods!$A:$C,2,0)</f>
        <v>Manhattan</v>
      </c>
      <c r="M5188" t="str">
        <f>VLOOKUP($K5188,Neighborhoods!$A:$C,3,0)</f>
        <v>East Village</v>
      </c>
      <c r="N5188" t="str">
        <f>INDEX(Neighborhoods!$A:$C, MATCH(Places!$K5188,Neighborhoods!$A:$A,0), MATCH(Places!N$1,Neighborhoods!$A$1:$C$1,0))</f>
        <v>Manhattan</v>
      </c>
      <c r="O5188" t="str">
        <f>INDEX(Neighborhoods!$A:$C, MATCH(Places!$K5188,Neighborhoods!$A:$A,0), MATCH(Places!O$1,Neighborhoods!$A$1:$C$1,0))</f>
        <v>East Village</v>
      </c>
      <c r="P5188" t="s">
        <v>11822</v>
      </c>
      <c r="Q5188" t="str">
        <f t="shared" si="324"/>
        <v>No</v>
      </c>
      <c r="R5188">
        <v>2</v>
      </c>
      <c r="S5188" t="str">
        <f t="shared" si="325"/>
        <v>Small</v>
      </c>
      <c r="T5188" s="50">
        <v>249</v>
      </c>
      <c r="U5188" s="70">
        <f t="shared" si="326"/>
        <v>0.04</v>
      </c>
      <c r="V5188" s="52">
        <v>5</v>
      </c>
      <c r="W5188" s="52" t="str" cm="1">
        <f t="array" ref="W5188">_xlfn.SWITCH(ROUND(V5188,0),5,"Excellent",4,"Good",3,"Ok","Bad")</f>
        <v>Excellent</v>
      </c>
      <c r="X5188">
        <v>4</v>
      </c>
      <c r="Y5188" t="str">
        <f t="shared" si="327"/>
        <v>No</v>
      </c>
      <c r="Z5188" s="68">
        <v>43709</v>
      </c>
      <c r="AA5188" s="68">
        <v>43834</v>
      </c>
      <c r="AB5188">
        <v>345</v>
      </c>
      <c r="AC5188" t="s">
        <v>15616</v>
      </c>
    </row>
    <row r="5189" spans="1:29" x14ac:dyDescent="0.3">
      <c r="A5189" t="s">
        <v>14070</v>
      </c>
      <c r="B5189">
        <v>911</v>
      </c>
      <c r="C5189" t="str">
        <f>VLOOKUP($B5189,Hosts!$A:$M,10,0)</f>
        <v>Within an hour</v>
      </c>
      <c r="D5189" s="70">
        <f>VLOOKUP($B5189,Hosts!$A:$M,11,0)</f>
        <v>1</v>
      </c>
      <c r="E5189" s="70">
        <f>VLOOKUP($B5189,Hosts!$A:$M,12,0)</f>
        <v>1</v>
      </c>
      <c r="F5189" t="str">
        <f>VLOOKUP($B5189,Hosts!$A:$M,13,0)</f>
        <v>No</v>
      </c>
      <c r="G5189" t="str">
        <f>INDEX(Hosts!$A:$M, MATCH(Places!$B5189,Hosts!$A:$A,0), MATCH(Places!G$1,Hosts!$A$1:$M$1,0))</f>
        <v>Within an hour</v>
      </c>
      <c r="H5189" s="70">
        <f>INDEX(Hosts!$A:$M, MATCH(Places!$B5189,Hosts!$A:$A,0), MATCH(Places!H$1,Hosts!$A$1:$M$1,0))</f>
        <v>1</v>
      </c>
      <c r="I5189" s="70">
        <f>INDEX(Hosts!$A:$M, MATCH(Places!$B5189,Hosts!$A:$A,0), MATCH(Places!I$1,Hosts!$A$1:$M$1,0))</f>
        <v>1</v>
      </c>
      <c r="J5189" t="str">
        <f>INDEX(Hosts!$A:$M, MATCH(Places!$B5189,Hosts!$A:$A,0), MATCH(Places!J$1,Hosts!$A$1:$M$1,0))</f>
        <v>No</v>
      </c>
      <c r="K5189">
        <v>26</v>
      </c>
      <c r="L5189" t="str">
        <f>VLOOKUP($K5189,Neighborhoods!$A:$C,2,0)</f>
        <v>Queens</v>
      </c>
      <c r="M5189" t="str">
        <f>VLOOKUP($K5189,Neighborhoods!$A:$C,3,0)</f>
        <v>Sunnyside</v>
      </c>
      <c r="N5189" t="str">
        <f>INDEX(Neighborhoods!$A:$C, MATCH(Places!$K5189,Neighborhoods!$A:$A,0), MATCH(Places!N$1,Neighborhoods!$A$1:$C$1,0))</f>
        <v>Queens</v>
      </c>
      <c r="O5189" t="str">
        <f>INDEX(Neighborhoods!$A:$C, MATCH(Places!$K5189,Neighborhoods!$A:$A,0), MATCH(Places!O$1,Neighborhoods!$A$1:$C$1,0))</f>
        <v>Sunnyside</v>
      </c>
      <c r="P5189" t="s">
        <v>1</v>
      </c>
      <c r="Q5189" t="str">
        <f t="shared" si="324"/>
        <v>Yes</v>
      </c>
      <c r="R5189">
        <v>2</v>
      </c>
      <c r="S5189" t="str">
        <f t="shared" si="325"/>
        <v>Small</v>
      </c>
      <c r="T5189" s="50">
        <v>59</v>
      </c>
      <c r="U5189" s="70">
        <f t="shared" si="326"/>
        <v>0.03</v>
      </c>
      <c r="V5189" s="52">
        <v>4.66</v>
      </c>
      <c r="W5189" s="52" t="str" cm="1">
        <f t="array" ref="W5189">_xlfn.SWITCH(ROUND(V5189,0),5,"Excellent",4,"Good",3,"Ok","Bad")</f>
        <v>Excellent</v>
      </c>
      <c r="X5189">
        <v>32</v>
      </c>
      <c r="Y5189" t="str">
        <f t="shared" si="327"/>
        <v>No</v>
      </c>
      <c r="Z5189" s="68">
        <v>43695</v>
      </c>
      <c r="AA5189" s="68">
        <v>44059</v>
      </c>
      <c r="AB5189">
        <v>364</v>
      </c>
      <c r="AC5189" t="s">
        <v>15616</v>
      </c>
    </row>
    <row r="5190" spans="1:29" x14ac:dyDescent="0.3">
      <c r="A5190" t="s">
        <v>14788</v>
      </c>
      <c r="B5190">
        <v>2769</v>
      </c>
      <c r="C5190" t="str">
        <f>VLOOKUP($B5190,Hosts!$A:$M,10,0)</f>
        <v>Within an hour</v>
      </c>
      <c r="D5190" s="70">
        <f>VLOOKUP($B5190,Hosts!$A:$M,11,0)</f>
        <v>1</v>
      </c>
      <c r="E5190" s="70">
        <f>VLOOKUP($B5190,Hosts!$A:$M,12,0)</f>
        <v>0.96</v>
      </c>
      <c r="F5190" t="str">
        <f>VLOOKUP($B5190,Hosts!$A:$M,13,0)</f>
        <v>Yes</v>
      </c>
      <c r="G5190" t="str">
        <f>INDEX(Hosts!$A:$M, MATCH(Places!$B5190,Hosts!$A:$A,0), MATCH(Places!G$1,Hosts!$A$1:$M$1,0))</f>
        <v>Within an hour</v>
      </c>
      <c r="H5190" s="70">
        <f>INDEX(Hosts!$A:$M, MATCH(Places!$B5190,Hosts!$A:$A,0), MATCH(Places!H$1,Hosts!$A$1:$M$1,0))</f>
        <v>1</v>
      </c>
      <c r="I5190" s="70">
        <f>INDEX(Hosts!$A:$M, MATCH(Places!$B5190,Hosts!$A:$A,0), MATCH(Places!I$1,Hosts!$A$1:$M$1,0))</f>
        <v>0.96</v>
      </c>
      <c r="J5190" t="str">
        <f>INDEX(Hosts!$A:$M, MATCH(Places!$B5190,Hosts!$A:$A,0), MATCH(Places!J$1,Hosts!$A$1:$M$1,0))</f>
        <v>Yes</v>
      </c>
      <c r="K5190">
        <v>23</v>
      </c>
      <c r="L5190" t="str">
        <f>VLOOKUP($K5190,Neighborhoods!$A:$C,2,0)</f>
        <v>Queens</v>
      </c>
      <c r="M5190" t="str">
        <f>VLOOKUP($K5190,Neighborhoods!$A:$C,3,0)</f>
        <v>Jamaica</v>
      </c>
      <c r="N5190" t="str">
        <f>INDEX(Neighborhoods!$A:$C, MATCH(Places!$K5190,Neighborhoods!$A:$A,0), MATCH(Places!N$1,Neighborhoods!$A$1:$C$1,0))</f>
        <v>Queens</v>
      </c>
      <c r="O5190" t="str">
        <f>INDEX(Neighborhoods!$A:$C, MATCH(Places!$K5190,Neighborhoods!$A:$A,0), MATCH(Places!O$1,Neighborhoods!$A$1:$C$1,0))</f>
        <v>Jamaica</v>
      </c>
      <c r="P5190" t="s">
        <v>11822</v>
      </c>
      <c r="Q5190" t="str">
        <f t="shared" si="324"/>
        <v>No</v>
      </c>
      <c r="R5190">
        <v>6</v>
      </c>
      <c r="S5190" t="str">
        <f t="shared" si="325"/>
        <v>Large</v>
      </c>
      <c r="T5190" s="50">
        <v>130</v>
      </c>
      <c r="U5190" s="70">
        <f t="shared" si="326"/>
        <v>0.03</v>
      </c>
      <c r="V5190" s="52">
        <v>4.91</v>
      </c>
      <c r="W5190" s="52" t="str" cm="1">
        <f t="array" ref="W5190">_xlfn.SWITCH(ROUND(V5190,0),5,"Excellent",4,"Good",3,"Ok","Bad")</f>
        <v>Excellent</v>
      </c>
      <c r="X5190">
        <v>22</v>
      </c>
      <c r="Y5190" t="str">
        <f t="shared" si="327"/>
        <v>No</v>
      </c>
      <c r="Z5190" s="68">
        <v>43877</v>
      </c>
      <c r="AA5190" s="68">
        <v>44058</v>
      </c>
      <c r="AB5190">
        <v>253</v>
      </c>
      <c r="AC5190" t="s">
        <v>15616</v>
      </c>
    </row>
    <row r="5191" spans="1:29" x14ac:dyDescent="0.3">
      <c r="A5191" t="s">
        <v>13127</v>
      </c>
      <c r="B5191">
        <v>3981</v>
      </c>
      <c r="C5191" t="str">
        <f>VLOOKUP($B5191,Hosts!$A:$M,10,0)</f>
        <v>Within an hour</v>
      </c>
      <c r="D5191" s="70">
        <f>VLOOKUP($B5191,Hosts!$A:$M,11,0)</f>
        <v>1</v>
      </c>
      <c r="E5191" s="70">
        <f>VLOOKUP($B5191,Hosts!$A:$M,12,0)</f>
        <v>1</v>
      </c>
      <c r="F5191" t="str">
        <f>VLOOKUP($B5191,Hosts!$A:$M,13,0)</f>
        <v>Yes</v>
      </c>
      <c r="G5191" t="str">
        <f>INDEX(Hosts!$A:$M, MATCH(Places!$B5191,Hosts!$A:$A,0), MATCH(Places!G$1,Hosts!$A$1:$M$1,0))</f>
        <v>Within an hour</v>
      </c>
      <c r="H5191" s="70">
        <f>INDEX(Hosts!$A:$M, MATCH(Places!$B5191,Hosts!$A:$A,0), MATCH(Places!H$1,Hosts!$A$1:$M$1,0))</f>
        <v>1</v>
      </c>
      <c r="I5191" s="70">
        <f>INDEX(Hosts!$A:$M, MATCH(Places!$B5191,Hosts!$A:$A,0), MATCH(Places!I$1,Hosts!$A$1:$M$1,0))</f>
        <v>1</v>
      </c>
      <c r="J5191" t="str">
        <f>INDEX(Hosts!$A:$M, MATCH(Places!$B5191,Hosts!$A:$A,0), MATCH(Places!J$1,Hosts!$A$1:$M$1,0))</f>
        <v>Yes</v>
      </c>
      <c r="K5191">
        <v>8</v>
      </c>
      <c r="L5191" t="str">
        <f>VLOOKUP($K5191,Neighborhoods!$A:$C,2,0)</f>
        <v>Brooklyn</v>
      </c>
      <c r="M5191" t="str">
        <f>VLOOKUP($K5191,Neighborhoods!$A:$C,3,0)</f>
        <v>Bushwick</v>
      </c>
      <c r="N5191" t="str">
        <f>INDEX(Neighborhoods!$A:$C, MATCH(Places!$K5191,Neighborhoods!$A:$A,0), MATCH(Places!N$1,Neighborhoods!$A$1:$C$1,0))</f>
        <v>Brooklyn</v>
      </c>
      <c r="O5191" t="str">
        <f>INDEX(Neighborhoods!$A:$C, MATCH(Places!$K5191,Neighborhoods!$A:$A,0), MATCH(Places!O$1,Neighborhoods!$A$1:$C$1,0))</f>
        <v>Bushwick</v>
      </c>
      <c r="P5191" t="s">
        <v>1</v>
      </c>
      <c r="Q5191" t="str">
        <f t="shared" si="324"/>
        <v>Yes</v>
      </c>
      <c r="R5191">
        <v>2</v>
      </c>
      <c r="S5191" t="str">
        <f t="shared" si="325"/>
        <v>Small</v>
      </c>
      <c r="T5191" s="50">
        <v>25</v>
      </c>
      <c r="U5191" s="70">
        <f t="shared" si="326"/>
        <v>0.03</v>
      </c>
      <c r="V5191" s="52">
        <v>4.8899999999999997</v>
      </c>
      <c r="W5191" s="52" t="str" cm="1">
        <f t="array" ref="W5191">_xlfn.SWITCH(ROUND(V5191,0),5,"Excellent",4,"Good",3,"Ok","Bad")</f>
        <v>Excellent</v>
      </c>
      <c r="X5191">
        <v>111</v>
      </c>
      <c r="Y5191" t="str">
        <f t="shared" si="327"/>
        <v>Yes</v>
      </c>
      <c r="Z5191" s="68">
        <v>43696</v>
      </c>
      <c r="AA5191" s="68">
        <v>44057</v>
      </c>
      <c r="AB5191">
        <v>157</v>
      </c>
      <c r="AC5191" t="s">
        <v>15616</v>
      </c>
    </row>
    <row r="5192" spans="1:29" x14ac:dyDescent="0.3">
      <c r="A5192" t="s">
        <v>13547</v>
      </c>
      <c r="B5192">
        <v>2836</v>
      </c>
      <c r="C5192" t="str">
        <f>VLOOKUP($B5192,Hosts!$A:$M,10,0)</f>
        <v>Within an hour</v>
      </c>
      <c r="D5192" s="70">
        <f>VLOOKUP($B5192,Hosts!$A:$M,11,0)</f>
        <v>0.95</v>
      </c>
      <c r="E5192" s="70">
        <f>VLOOKUP($B5192,Hosts!$A:$M,12,0)</f>
        <v>0.94</v>
      </c>
      <c r="F5192" t="str">
        <f>VLOOKUP($B5192,Hosts!$A:$M,13,0)</f>
        <v>No</v>
      </c>
      <c r="G5192" t="str">
        <f>INDEX(Hosts!$A:$M, MATCH(Places!$B5192,Hosts!$A:$A,0), MATCH(Places!G$1,Hosts!$A$1:$M$1,0))</f>
        <v>Within an hour</v>
      </c>
      <c r="H5192" s="70">
        <f>INDEX(Hosts!$A:$M, MATCH(Places!$B5192,Hosts!$A:$A,0), MATCH(Places!H$1,Hosts!$A$1:$M$1,0))</f>
        <v>0.95</v>
      </c>
      <c r="I5192" s="70">
        <f>INDEX(Hosts!$A:$M, MATCH(Places!$B5192,Hosts!$A:$A,0), MATCH(Places!I$1,Hosts!$A$1:$M$1,0))</f>
        <v>0.94</v>
      </c>
      <c r="J5192" t="str">
        <f>INDEX(Hosts!$A:$M, MATCH(Places!$B5192,Hosts!$A:$A,0), MATCH(Places!J$1,Hosts!$A$1:$M$1,0))</f>
        <v>No</v>
      </c>
      <c r="K5192">
        <v>7</v>
      </c>
      <c r="L5192" t="str">
        <f>VLOOKUP($K5192,Neighborhoods!$A:$C,2,0)</f>
        <v>Brooklyn</v>
      </c>
      <c r="M5192" t="str">
        <f>VLOOKUP($K5192,Neighborhoods!$A:$C,3,0)</f>
        <v>Bedford-Stuyvesant</v>
      </c>
      <c r="N5192" t="str">
        <f>INDEX(Neighborhoods!$A:$C, MATCH(Places!$K5192,Neighborhoods!$A:$A,0), MATCH(Places!N$1,Neighborhoods!$A$1:$C$1,0))</f>
        <v>Brooklyn</v>
      </c>
      <c r="O5192" t="str">
        <f>INDEX(Neighborhoods!$A:$C, MATCH(Places!$K5192,Neighborhoods!$A:$A,0), MATCH(Places!O$1,Neighborhoods!$A$1:$C$1,0))</f>
        <v>Bedford-Stuyvesant</v>
      </c>
      <c r="P5192" t="s">
        <v>11822</v>
      </c>
      <c r="Q5192" t="str">
        <f t="shared" si="324"/>
        <v>No</v>
      </c>
      <c r="R5192">
        <v>3</v>
      </c>
      <c r="S5192" t="str">
        <f t="shared" si="325"/>
        <v>Medium</v>
      </c>
      <c r="T5192" s="50">
        <v>71</v>
      </c>
      <c r="U5192" s="70">
        <f t="shared" si="326"/>
        <v>0.03</v>
      </c>
      <c r="V5192" s="52">
        <v>3.84</v>
      </c>
      <c r="W5192" s="52" t="str" cm="1">
        <f t="array" ref="W5192">_xlfn.SWITCH(ROUND(V5192,0),5,"Excellent",4,"Good",3,"Ok","Bad")</f>
        <v>Good</v>
      </c>
      <c r="X5192">
        <v>19</v>
      </c>
      <c r="Y5192" t="str">
        <f t="shared" si="327"/>
        <v>No</v>
      </c>
      <c r="Z5192" s="68">
        <v>43838</v>
      </c>
      <c r="AA5192" s="68">
        <v>44027</v>
      </c>
      <c r="AB5192">
        <v>87</v>
      </c>
      <c r="AC5192" t="s">
        <v>15615</v>
      </c>
    </row>
    <row r="5193" spans="1:29" x14ac:dyDescent="0.3">
      <c r="A5193" t="s">
        <v>15308</v>
      </c>
      <c r="B5193">
        <v>629</v>
      </c>
      <c r="C5193" t="str">
        <f>VLOOKUP($B5193,Hosts!$A:$M,10,0)</f>
        <v>Within an hour</v>
      </c>
      <c r="D5193" s="70">
        <f>VLOOKUP($B5193,Hosts!$A:$M,11,0)</f>
        <v>0.83</v>
      </c>
      <c r="E5193" s="70">
        <f>VLOOKUP($B5193,Hosts!$A:$M,12,0)</f>
        <v>0.91</v>
      </c>
      <c r="F5193" t="str">
        <f>VLOOKUP($B5193,Hosts!$A:$M,13,0)</f>
        <v>No</v>
      </c>
      <c r="G5193" t="str">
        <f>INDEX(Hosts!$A:$M, MATCH(Places!$B5193,Hosts!$A:$A,0), MATCH(Places!G$1,Hosts!$A$1:$M$1,0))</f>
        <v>Within an hour</v>
      </c>
      <c r="H5193" s="70">
        <f>INDEX(Hosts!$A:$M, MATCH(Places!$B5193,Hosts!$A:$A,0), MATCH(Places!H$1,Hosts!$A$1:$M$1,0))</f>
        <v>0.83</v>
      </c>
      <c r="I5193" s="70">
        <f>INDEX(Hosts!$A:$M, MATCH(Places!$B5193,Hosts!$A:$A,0), MATCH(Places!I$1,Hosts!$A$1:$M$1,0))</f>
        <v>0.91</v>
      </c>
      <c r="J5193" t="str">
        <f>INDEX(Hosts!$A:$M, MATCH(Places!$B5193,Hosts!$A:$A,0), MATCH(Places!J$1,Hosts!$A$1:$M$1,0))</f>
        <v>No</v>
      </c>
      <c r="K5193">
        <v>12</v>
      </c>
      <c r="L5193" t="str">
        <f>VLOOKUP($K5193,Neighborhoods!$A:$C,2,0)</f>
        <v>Brooklyn</v>
      </c>
      <c r="M5193" t="str">
        <f>VLOOKUP($K5193,Neighborhoods!$A:$C,3,0)</f>
        <v>Williamsburg</v>
      </c>
      <c r="N5193" t="str">
        <f>INDEX(Neighborhoods!$A:$C, MATCH(Places!$K5193,Neighborhoods!$A:$A,0), MATCH(Places!N$1,Neighborhoods!$A$1:$C$1,0))</f>
        <v>Brooklyn</v>
      </c>
      <c r="O5193" t="str">
        <f>INDEX(Neighborhoods!$A:$C, MATCH(Places!$K5193,Neighborhoods!$A:$A,0), MATCH(Places!O$1,Neighborhoods!$A$1:$C$1,0))</f>
        <v>Williamsburg</v>
      </c>
      <c r="P5193" t="s">
        <v>11822</v>
      </c>
      <c r="Q5193" t="str">
        <f t="shared" si="324"/>
        <v>No</v>
      </c>
      <c r="R5193">
        <v>5</v>
      </c>
      <c r="S5193" t="str">
        <f t="shared" si="325"/>
        <v>Medium</v>
      </c>
      <c r="T5193" s="50">
        <v>249</v>
      </c>
      <c r="U5193" s="70">
        <f t="shared" si="326"/>
        <v>0.04</v>
      </c>
      <c r="V5193" s="52">
        <v>4.62</v>
      </c>
      <c r="W5193" s="52" t="str" cm="1">
        <f t="array" ref="W5193">_xlfn.SWITCH(ROUND(V5193,0),5,"Excellent",4,"Good",3,"Ok","Bad")</f>
        <v>Excellent</v>
      </c>
      <c r="X5193">
        <v>13</v>
      </c>
      <c r="Y5193" t="str">
        <f t="shared" si="327"/>
        <v>No</v>
      </c>
      <c r="Z5193" s="68">
        <v>43711</v>
      </c>
      <c r="AA5193" s="68">
        <v>43879</v>
      </c>
      <c r="AB5193">
        <v>257</v>
      </c>
      <c r="AC5193" t="s">
        <v>15615</v>
      </c>
    </row>
    <row r="5194" spans="1:29" x14ac:dyDescent="0.3">
      <c r="A5194" t="s">
        <v>13637</v>
      </c>
      <c r="B5194">
        <v>3352</v>
      </c>
      <c r="C5194" t="str">
        <f>VLOOKUP($B5194,Hosts!$A:$M,10,0)</f>
        <v>Within an hour</v>
      </c>
      <c r="D5194" s="70">
        <f>VLOOKUP($B5194,Hosts!$A:$M,11,0)</f>
        <v>0.92</v>
      </c>
      <c r="E5194" s="70">
        <f>VLOOKUP($B5194,Hosts!$A:$M,12,0)</f>
        <v>1</v>
      </c>
      <c r="F5194" t="str">
        <f>VLOOKUP($B5194,Hosts!$A:$M,13,0)</f>
        <v>No</v>
      </c>
      <c r="G5194" t="str">
        <f>INDEX(Hosts!$A:$M, MATCH(Places!$B5194,Hosts!$A:$A,0), MATCH(Places!G$1,Hosts!$A$1:$M$1,0))</f>
        <v>Within an hour</v>
      </c>
      <c r="H5194" s="70">
        <f>INDEX(Hosts!$A:$M, MATCH(Places!$B5194,Hosts!$A:$A,0), MATCH(Places!H$1,Hosts!$A$1:$M$1,0))</f>
        <v>0.92</v>
      </c>
      <c r="I5194" s="70">
        <f>INDEX(Hosts!$A:$M, MATCH(Places!$B5194,Hosts!$A:$A,0), MATCH(Places!I$1,Hosts!$A$1:$M$1,0))</f>
        <v>1</v>
      </c>
      <c r="J5194" t="str">
        <f>INDEX(Hosts!$A:$M, MATCH(Places!$B5194,Hosts!$A:$A,0), MATCH(Places!J$1,Hosts!$A$1:$M$1,0))</f>
        <v>No</v>
      </c>
      <c r="K5194">
        <v>14</v>
      </c>
      <c r="L5194" t="str">
        <f>VLOOKUP($K5194,Neighborhoods!$A:$C,2,0)</f>
        <v>Manhattan</v>
      </c>
      <c r="M5194" t="str">
        <f>VLOOKUP($K5194,Neighborhoods!$A:$C,3,0)</f>
        <v>East Harlem</v>
      </c>
      <c r="N5194" t="str">
        <f>INDEX(Neighborhoods!$A:$C, MATCH(Places!$K5194,Neighborhoods!$A:$A,0), MATCH(Places!N$1,Neighborhoods!$A$1:$C$1,0))</f>
        <v>Manhattan</v>
      </c>
      <c r="O5194" t="str">
        <f>INDEX(Neighborhoods!$A:$C, MATCH(Places!$K5194,Neighborhoods!$A:$A,0), MATCH(Places!O$1,Neighborhoods!$A$1:$C$1,0))</f>
        <v>East Harlem</v>
      </c>
      <c r="P5194" t="s">
        <v>1</v>
      </c>
      <c r="Q5194" t="str">
        <f t="shared" si="324"/>
        <v>Yes</v>
      </c>
      <c r="R5194">
        <v>2</v>
      </c>
      <c r="S5194" t="str">
        <f t="shared" si="325"/>
        <v>Small</v>
      </c>
      <c r="T5194" s="50">
        <v>37</v>
      </c>
      <c r="U5194" s="70">
        <f t="shared" si="326"/>
        <v>0.03</v>
      </c>
      <c r="V5194" s="52">
        <v>4.79</v>
      </c>
      <c r="W5194" s="52" t="str" cm="1">
        <f t="array" ref="W5194">_xlfn.SWITCH(ROUND(V5194,0),5,"Excellent",4,"Good",3,"Ok","Bad")</f>
        <v>Excellent</v>
      </c>
      <c r="X5194">
        <v>48</v>
      </c>
      <c r="Y5194" t="str">
        <f t="shared" si="327"/>
        <v>No</v>
      </c>
      <c r="Z5194" s="68">
        <v>43701</v>
      </c>
      <c r="AA5194" s="68">
        <v>44052</v>
      </c>
      <c r="AB5194">
        <v>167</v>
      </c>
      <c r="AC5194" t="s">
        <v>15616</v>
      </c>
    </row>
    <row r="5195" spans="1:29" x14ac:dyDescent="0.3">
      <c r="A5195" t="s">
        <v>13462</v>
      </c>
      <c r="B5195">
        <v>1692</v>
      </c>
      <c r="C5195" t="str">
        <f>VLOOKUP($B5195,Hosts!$A:$M,10,0)</f>
        <v>Within an hour</v>
      </c>
      <c r="D5195" s="70">
        <f>VLOOKUP($B5195,Hosts!$A:$M,11,0)</f>
        <v>1</v>
      </c>
      <c r="E5195" s="70">
        <f>VLOOKUP($B5195,Hosts!$A:$M,12,0)</f>
        <v>1</v>
      </c>
      <c r="F5195" t="str">
        <f>VLOOKUP($B5195,Hosts!$A:$M,13,0)</f>
        <v>No</v>
      </c>
      <c r="G5195" t="str">
        <f>INDEX(Hosts!$A:$M, MATCH(Places!$B5195,Hosts!$A:$A,0), MATCH(Places!G$1,Hosts!$A$1:$M$1,0))</f>
        <v>Within an hour</v>
      </c>
      <c r="H5195" s="70">
        <f>INDEX(Hosts!$A:$M, MATCH(Places!$B5195,Hosts!$A:$A,0), MATCH(Places!H$1,Hosts!$A$1:$M$1,0))</f>
        <v>1</v>
      </c>
      <c r="I5195" s="70">
        <f>INDEX(Hosts!$A:$M, MATCH(Places!$B5195,Hosts!$A:$A,0), MATCH(Places!I$1,Hosts!$A$1:$M$1,0))</f>
        <v>1</v>
      </c>
      <c r="J5195" t="str">
        <f>INDEX(Hosts!$A:$M, MATCH(Places!$B5195,Hosts!$A:$A,0), MATCH(Places!J$1,Hosts!$A$1:$M$1,0))</f>
        <v>No</v>
      </c>
      <c r="K5195">
        <v>7</v>
      </c>
      <c r="L5195" t="str">
        <f>VLOOKUP($K5195,Neighborhoods!$A:$C,2,0)</f>
        <v>Brooklyn</v>
      </c>
      <c r="M5195" t="str">
        <f>VLOOKUP($K5195,Neighborhoods!$A:$C,3,0)</f>
        <v>Bedford-Stuyvesant</v>
      </c>
      <c r="N5195" t="str">
        <f>INDEX(Neighborhoods!$A:$C, MATCH(Places!$K5195,Neighborhoods!$A:$A,0), MATCH(Places!N$1,Neighborhoods!$A$1:$C$1,0))</f>
        <v>Brooklyn</v>
      </c>
      <c r="O5195" t="str">
        <f>INDEX(Neighborhoods!$A:$C, MATCH(Places!$K5195,Neighborhoods!$A:$A,0), MATCH(Places!O$1,Neighborhoods!$A$1:$C$1,0))</f>
        <v>Bedford-Stuyvesant</v>
      </c>
      <c r="P5195" t="s">
        <v>1</v>
      </c>
      <c r="Q5195" t="str">
        <f t="shared" si="324"/>
        <v>Yes</v>
      </c>
      <c r="R5195">
        <v>2</v>
      </c>
      <c r="S5195" t="str">
        <f t="shared" si="325"/>
        <v>Small</v>
      </c>
      <c r="T5195" s="50">
        <v>100</v>
      </c>
      <c r="U5195" s="70">
        <f t="shared" si="326"/>
        <v>0.03</v>
      </c>
      <c r="V5195" s="52">
        <v>4.63</v>
      </c>
      <c r="W5195" s="52" t="str" cm="1">
        <f t="array" ref="W5195">_xlfn.SWITCH(ROUND(V5195,0),5,"Excellent",4,"Good",3,"Ok","Bad")</f>
        <v>Excellent</v>
      </c>
      <c r="X5195">
        <v>24</v>
      </c>
      <c r="Y5195" t="str">
        <f t="shared" si="327"/>
        <v>No</v>
      </c>
      <c r="Z5195" s="68">
        <v>43707</v>
      </c>
      <c r="AA5195" s="68">
        <v>43905</v>
      </c>
      <c r="AB5195">
        <v>0</v>
      </c>
      <c r="AC5195" t="s">
        <v>15616</v>
      </c>
    </row>
    <row r="5196" spans="1:29" x14ac:dyDescent="0.3">
      <c r="A5196" t="s">
        <v>14494</v>
      </c>
      <c r="B5196">
        <v>3466</v>
      </c>
      <c r="C5196" t="str">
        <f>VLOOKUP($B5196,Hosts!$A:$M,10,0)</f>
        <v>Within a day</v>
      </c>
      <c r="D5196" s="70">
        <f>VLOOKUP($B5196,Hosts!$A:$M,11,0)</f>
        <v>1</v>
      </c>
      <c r="E5196" s="70">
        <f>VLOOKUP($B5196,Hosts!$A:$M,12,0)</f>
        <v>0.88</v>
      </c>
      <c r="F5196" t="str">
        <f>VLOOKUP($B5196,Hosts!$A:$M,13,0)</f>
        <v>No</v>
      </c>
      <c r="G5196" t="str">
        <f>INDEX(Hosts!$A:$M, MATCH(Places!$B5196,Hosts!$A:$A,0), MATCH(Places!G$1,Hosts!$A$1:$M$1,0))</f>
        <v>Within a day</v>
      </c>
      <c r="H5196" s="70">
        <f>INDEX(Hosts!$A:$M, MATCH(Places!$B5196,Hosts!$A:$A,0), MATCH(Places!H$1,Hosts!$A$1:$M$1,0))</f>
        <v>1</v>
      </c>
      <c r="I5196" s="70">
        <f>INDEX(Hosts!$A:$M, MATCH(Places!$B5196,Hosts!$A:$A,0), MATCH(Places!I$1,Hosts!$A$1:$M$1,0))</f>
        <v>0.88</v>
      </c>
      <c r="J5196" t="str">
        <f>INDEX(Hosts!$A:$M, MATCH(Places!$B5196,Hosts!$A:$A,0), MATCH(Places!J$1,Hosts!$A$1:$M$1,0))</f>
        <v>No</v>
      </c>
      <c r="K5196">
        <v>10</v>
      </c>
      <c r="L5196" t="str">
        <f>VLOOKUP($K5196,Neighborhoods!$A:$C,2,0)</f>
        <v>Brooklyn</v>
      </c>
      <c r="M5196" t="str">
        <f>VLOOKUP($K5196,Neighborhoods!$A:$C,3,0)</f>
        <v>East Flatbush</v>
      </c>
      <c r="N5196" t="str">
        <f>INDEX(Neighborhoods!$A:$C, MATCH(Places!$K5196,Neighborhoods!$A:$A,0), MATCH(Places!N$1,Neighborhoods!$A$1:$C$1,0))</f>
        <v>Brooklyn</v>
      </c>
      <c r="O5196" t="str">
        <f>INDEX(Neighborhoods!$A:$C, MATCH(Places!$K5196,Neighborhoods!$A:$A,0), MATCH(Places!O$1,Neighborhoods!$A$1:$C$1,0))</f>
        <v>East Flatbush</v>
      </c>
      <c r="P5196" t="s">
        <v>1</v>
      </c>
      <c r="Q5196" t="str">
        <f t="shared" si="324"/>
        <v>Yes</v>
      </c>
      <c r="R5196">
        <v>2</v>
      </c>
      <c r="S5196" t="str">
        <f t="shared" si="325"/>
        <v>Small</v>
      </c>
      <c r="T5196" s="50">
        <v>50</v>
      </c>
      <c r="U5196" s="70">
        <f t="shared" si="326"/>
        <v>0.03</v>
      </c>
      <c r="V5196" s="52">
        <v>4.38</v>
      </c>
      <c r="W5196" s="52" t="str" cm="1">
        <f t="array" ref="W5196">_xlfn.SWITCH(ROUND(V5196,0),5,"Excellent",4,"Good",3,"Ok","Bad")</f>
        <v>Good</v>
      </c>
      <c r="X5196">
        <v>16</v>
      </c>
      <c r="Y5196" t="str">
        <f t="shared" si="327"/>
        <v>No</v>
      </c>
      <c r="Z5196" s="68">
        <v>43694</v>
      </c>
      <c r="AA5196" s="68">
        <v>43832</v>
      </c>
      <c r="AB5196">
        <v>43</v>
      </c>
      <c r="AC5196" t="s">
        <v>15616</v>
      </c>
    </row>
    <row r="5197" spans="1:29" x14ac:dyDescent="0.3">
      <c r="A5197" t="s">
        <v>14031</v>
      </c>
      <c r="B5197">
        <v>3983</v>
      </c>
      <c r="C5197" t="str">
        <f>VLOOKUP($B5197,Hosts!$A:$M,10,0)</f>
        <v>A few days or more</v>
      </c>
      <c r="D5197" s="70">
        <f>VLOOKUP($B5197,Hosts!$A:$M,11,0)</f>
        <v>0</v>
      </c>
      <c r="E5197" s="70">
        <f>VLOOKUP($B5197,Hosts!$A:$M,12,0)</f>
        <v>0.93</v>
      </c>
      <c r="F5197" t="str">
        <f>VLOOKUP($B5197,Hosts!$A:$M,13,0)</f>
        <v>No</v>
      </c>
      <c r="G5197" t="str">
        <f>INDEX(Hosts!$A:$M, MATCH(Places!$B5197,Hosts!$A:$A,0), MATCH(Places!G$1,Hosts!$A$1:$M$1,0))</f>
        <v>A few days or more</v>
      </c>
      <c r="H5197" s="70">
        <f>INDEX(Hosts!$A:$M, MATCH(Places!$B5197,Hosts!$A:$A,0), MATCH(Places!H$1,Hosts!$A$1:$M$1,0))</f>
        <v>0</v>
      </c>
      <c r="I5197" s="70">
        <f>INDEX(Hosts!$A:$M, MATCH(Places!$B5197,Hosts!$A:$A,0), MATCH(Places!I$1,Hosts!$A$1:$M$1,0))</f>
        <v>0.93</v>
      </c>
      <c r="J5197" t="str">
        <f>INDEX(Hosts!$A:$M, MATCH(Places!$B5197,Hosts!$A:$A,0), MATCH(Places!J$1,Hosts!$A$1:$M$1,0))</f>
        <v>No</v>
      </c>
      <c r="K5197">
        <v>21</v>
      </c>
      <c r="L5197" t="str">
        <f>VLOOKUP($K5197,Neighborhoods!$A:$C,2,0)</f>
        <v>Queens</v>
      </c>
      <c r="M5197" t="str">
        <f>VLOOKUP($K5197,Neighborhoods!$A:$C,3,0)</f>
        <v>Astoria</v>
      </c>
      <c r="N5197" t="str">
        <f>INDEX(Neighborhoods!$A:$C, MATCH(Places!$K5197,Neighborhoods!$A:$A,0), MATCH(Places!N$1,Neighborhoods!$A$1:$C$1,0))</f>
        <v>Queens</v>
      </c>
      <c r="O5197" t="str">
        <f>INDEX(Neighborhoods!$A:$C, MATCH(Places!$K5197,Neighborhoods!$A:$A,0), MATCH(Places!O$1,Neighborhoods!$A$1:$C$1,0))</f>
        <v>Astoria</v>
      </c>
      <c r="P5197" t="s">
        <v>1</v>
      </c>
      <c r="Q5197" t="str">
        <f t="shared" si="324"/>
        <v>Yes</v>
      </c>
      <c r="R5197">
        <v>2</v>
      </c>
      <c r="S5197" t="str">
        <f t="shared" si="325"/>
        <v>Small</v>
      </c>
      <c r="T5197" s="50">
        <v>90</v>
      </c>
      <c r="U5197" s="70">
        <f t="shared" si="326"/>
        <v>0.03</v>
      </c>
      <c r="V5197" s="52">
        <v>5</v>
      </c>
      <c r="W5197" s="52" t="str" cm="1">
        <f t="array" ref="W5197">_xlfn.SWITCH(ROUND(V5197,0),5,"Excellent",4,"Good",3,"Ok","Bad")</f>
        <v>Excellent</v>
      </c>
      <c r="X5197">
        <v>12</v>
      </c>
      <c r="Y5197" t="str">
        <f t="shared" si="327"/>
        <v>No</v>
      </c>
      <c r="Z5197" s="68">
        <v>43703</v>
      </c>
      <c r="AA5197" s="68">
        <v>43780</v>
      </c>
      <c r="AB5197">
        <v>0</v>
      </c>
      <c r="AC5197" t="s">
        <v>15616</v>
      </c>
    </row>
    <row r="5198" spans="1:29" x14ac:dyDescent="0.3">
      <c r="A5198" t="s">
        <v>14656</v>
      </c>
      <c r="B5198">
        <v>3972</v>
      </c>
      <c r="C5198" t="str">
        <f>VLOOKUP($B5198,Hosts!$A:$M,10,0)</f>
        <v>Within an hour</v>
      </c>
      <c r="D5198" s="70">
        <f>VLOOKUP($B5198,Hosts!$A:$M,11,0)</f>
        <v>1</v>
      </c>
      <c r="E5198" s="70">
        <f>VLOOKUP($B5198,Hosts!$A:$M,12,0)</f>
        <v>1</v>
      </c>
      <c r="F5198" t="str">
        <f>VLOOKUP($B5198,Hosts!$A:$M,13,0)</f>
        <v>No</v>
      </c>
      <c r="G5198" t="str">
        <f>INDEX(Hosts!$A:$M, MATCH(Places!$B5198,Hosts!$A:$A,0), MATCH(Places!G$1,Hosts!$A$1:$M$1,0))</f>
        <v>Within an hour</v>
      </c>
      <c r="H5198" s="70">
        <f>INDEX(Hosts!$A:$M, MATCH(Places!$B5198,Hosts!$A:$A,0), MATCH(Places!H$1,Hosts!$A$1:$M$1,0))</f>
        <v>1</v>
      </c>
      <c r="I5198" s="70">
        <f>INDEX(Hosts!$A:$M, MATCH(Places!$B5198,Hosts!$A:$A,0), MATCH(Places!I$1,Hosts!$A$1:$M$1,0))</f>
        <v>1</v>
      </c>
      <c r="J5198" t="str">
        <f>INDEX(Hosts!$A:$M, MATCH(Places!$B5198,Hosts!$A:$A,0), MATCH(Places!J$1,Hosts!$A$1:$M$1,0))</f>
        <v>No</v>
      </c>
      <c r="K5198">
        <v>17</v>
      </c>
      <c r="L5198" t="str">
        <f>VLOOKUP($K5198,Neighborhoods!$A:$C,2,0)</f>
        <v>Manhattan</v>
      </c>
      <c r="M5198" t="str">
        <f>VLOOKUP($K5198,Neighborhoods!$A:$C,3,0)</f>
        <v>Hell's Kitchen</v>
      </c>
      <c r="N5198" t="str">
        <f>INDEX(Neighborhoods!$A:$C, MATCH(Places!$K5198,Neighborhoods!$A:$A,0), MATCH(Places!N$1,Neighborhoods!$A$1:$C$1,0))</f>
        <v>Manhattan</v>
      </c>
      <c r="O5198" t="str">
        <f>INDEX(Neighborhoods!$A:$C, MATCH(Places!$K5198,Neighborhoods!$A:$A,0), MATCH(Places!O$1,Neighborhoods!$A$1:$C$1,0))</f>
        <v>Hell's Kitchen</v>
      </c>
      <c r="P5198" t="s">
        <v>11822</v>
      </c>
      <c r="Q5198" t="str">
        <f t="shared" si="324"/>
        <v>No</v>
      </c>
      <c r="R5198">
        <v>4</v>
      </c>
      <c r="S5198" t="str">
        <f t="shared" si="325"/>
        <v>Medium</v>
      </c>
      <c r="T5198" s="50">
        <v>107</v>
      </c>
      <c r="U5198" s="70">
        <f t="shared" si="326"/>
        <v>0.03</v>
      </c>
      <c r="V5198" s="52">
        <v>4.55</v>
      </c>
      <c r="W5198" s="52" t="str" cm="1">
        <f t="array" ref="W5198">_xlfn.SWITCH(ROUND(V5198,0),5,"Excellent",4,"Good",3,"Ok","Bad")</f>
        <v>Excellent</v>
      </c>
      <c r="X5198">
        <v>40</v>
      </c>
      <c r="Y5198" t="str">
        <f t="shared" si="327"/>
        <v>No</v>
      </c>
      <c r="Z5198" s="68">
        <v>43707</v>
      </c>
      <c r="AA5198" s="68">
        <v>44012</v>
      </c>
      <c r="AB5198">
        <v>45</v>
      </c>
      <c r="AC5198" t="s">
        <v>15616</v>
      </c>
    </row>
    <row r="5199" spans="1:29" x14ac:dyDescent="0.3">
      <c r="A5199" t="s">
        <v>15198</v>
      </c>
      <c r="B5199">
        <v>2157</v>
      </c>
      <c r="C5199" t="str">
        <f>VLOOKUP($B5199,Hosts!$A:$M,10,0)</f>
        <v>Within an hour</v>
      </c>
      <c r="D5199" s="70">
        <f>VLOOKUP($B5199,Hosts!$A:$M,11,0)</f>
        <v>0.91</v>
      </c>
      <c r="E5199" s="70">
        <f>VLOOKUP($B5199,Hosts!$A:$M,12,0)</f>
        <v>0.89</v>
      </c>
      <c r="F5199" t="str">
        <f>VLOOKUP($B5199,Hosts!$A:$M,13,0)</f>
        <v>Yes</v>
      </c>
      <c r="G5199" t="str">
        <f>INDEX(Hosts!$A:$M, MATCH(Places!$B5199,Hosts!$A:$A,0), MATCH(Places!G$1,Hosts!$A$1:$M$1,0))</f>
        <v>Within an hour</v>
      </c>
      <c r="H5199" s="70">
        <f>INDEX(Hosts!$A:$M, MATCH(Places!$B5199,Hosts!$A:$A,0), MATCH(Places!H$1,Hosts!$A$1:$M$1,0))</f>
        <v>0.91</v>
      </c>
      <c r="I5199" s="70">
        <f>INDEX(Hosts!$A:$M, MATCH(Places!$B5199,Hosts!$A:$A,0), MATCH(Places!I$1,Hosts!$A$1:$M$1,0))</f>
        <v>0.89</v>
      </c>
      <c r="J5199" t="str">
        <f>INDEX(Hosts!$A:$M, MATCH(Places!$B5199,Hosts!$A:$A,0), MATCH(Places!J$1,Hosts!$A$1:$M$1,0))</f>
        <v>Yes</v>
      </c>
      <c r="K5199">
        <v>7</v>
      </c>
      <c r="L5199" t="str">
        <f>VLOOKUP($K5199,Neighborhoods!$A:$C,2,0)</f>
        <v>Brooklyn</v>
      </c>
      <c r="M5199" t="str">
        <f>VLOOKUP($K5199,Neighborhoods!$A:$C,3,0)</f>
        <v>Bedford-Stuyvesant</v>
      </c>
      <c r="N5199" t="str">
        <f>INDEX(Neighborhoods!$A:$C, MATCH(Places!$K5199,Neighborhoods!$A:$A,0), MATCH(Places!N$1,Neighborhoods!$A$1:$C$1,0))</f>
        <v>Brooklyn</v>
      </c>
      <c r="O5199" t="str">
        <f>INDEX(Neighborhoods!$A:$C, MATCH(Places!$K5199,Neighborhoods!$A:$A,0), MATCH(Places!O$1,Neighborhoods!$A$1:$C$1,0))</f>
        <v>Bedford-Stuyvesant</v>
      </c>
      <c r="P5199" t="s">
        <v>1</v>
      </c>
      <c r="Q5199" t="str">
        <f t="shared" si="324"/>
        <v>Yes</v>
      </c>
      <c r="R5199">
        <v>1</v>
      </c>
      <c r="S5199" t="str">
        <f t="shared" si="325"/>
        <v>Small</v>
      </c>
      <c r="T5199" s="50">
        <v>38.14</v>
      </c>
      <c r="U5199" s="70">
        <f t="shared" si="326"/>
        <v>0.03</v>
      </c>
      <c r="V5199" s="52">
        <v>4.5</v>
      </c>
      <c r="W5199" s="52" t="str" cm="1">
        <f t="array" ref="W5199">_xlfn.SWITCH(ROUND(V5199,0),5,"Excellent",4,"Good",3,"Ok","Bad")</f>
        <v>Excellent</v>
      </c>
      <c r="X5199">
        <v>14</v>
      </c>
      <c r="Y5199" t="str">
        <f t="shared" si="327"/>
        <v>No</v>
      </c>
      <c r="Z5199" s="68">
        <v>43719</v>
      </c>
      <c r="AA5199" s="68">
        <v>44030</v>
      </c>
      <c r="AB5199">
        <v>0</v>
      </c>
      <c r="AC5199" t="s">
        <v>15616</v>
      </c>
    </row>
    <row r="5200" spans="1:29" x14ac:dyDescent="0.3">
      <c r="A5200" t="s">
        <v>15481</v>
      </c>
      <c r="B5200">
        <v>820</v>
      </c>
      <c r="C5200" t="str">
        <f>VLOOKUP($B5200,Hosts!$A:$M,10,0)</f>
        <v>Within an hour</v>
      </c>
      <c r="D5200" s="70">
        <f>VLOOKUP($B5200,Hosts!$A:$M,11,0)</f>
        <v>1</v>
      </c>
      <c r="E5200" s="70">
        <f>VLOOKUP($B5200,Hosts!$A:$M,12,0)</f>
        <v>0.77</v>
      </c>
      <c r="F5200" t="str">
        <f>VLOOKUP($B5200,Hosts!$A:$M,13,0)</f>
        <v>Yes</v>
      </c>
      <c r="G5200" t="str">
        <f>INDEX(Hosts!$A:$M, MATCH(Places!$B5200,Hosts!$A:$A,0), MATCH(Places!G$1,Hosts!$A$1:$M$1,0))</f>
        <v>Within an hour</v>
      </c>
      <c r="H5200" s="70">
        <f>INDEX(Hosts!$A:$M, MATCH(Places!$B5200,Hosts!$A:$A,0), MATCH(Places!H$1,Hosts!$A$1:$M$1,0))</f>
        <v>1</v>
      </c>
      <c r="I5200" s="70">
        <f>INDEX(Hosts!$A:$M, MATCH(Places!$B5200,Hosts!$A:$A,0), MATCH(Places!I$1,Hosts!$A$1:$M$1,0))</f>
        <v>0.77</v>
      </c>
      <c r="J5200" t="str">
        <f>INDEX(Hosts!$A:$M, MATCH(Places!$B5200,Hosts!$A:$A,0), MATCH(Places!J$1,Hosts!$A$1:$M$1,0))</f>
        <v>Yes</v>
      </c>
      <c r="K5200">
        <v>12</v>
      </c>
      <c r="L5200" t="str">
        <f>VLOOKUP($K5200,Neighborhoods!$A:$C,2,0)</f>
        <v>Brooklyn</v>
      </c>
      <c r="M5200" t="str">
        <f>VLOOKUP($K5200,Neighborhoods!$A:$C,3,0)</f>
        <v>Williamsburg</v>
      </c>
      <c r="N5200" t="str">
        <f>INDEX(Neighborhoods!$A:$C, MATCH(Places!$K5200,Neighborhoods!$A:$A,0), MATCH(Places!N$1,Neighborhoods!$A$1:$C$1,0))</f>
        <v>Brooklyn</v>
      </c>
      <c r="O5200" t="str">
        <f>INDEX(Neighborhoods!$A:$C, MATCH(Places!$K5200,Neighborhoods!$A:$A,0), MATCH(Places!O$1,Neighborhoods!$A$1:$C$1,0))</f>
        <v>Williamsburg</v>
      </c>
      <c r="P5200" t="s">
        <v>11822</v>
      </c>
      <c r="Q5200" t="str">
        <f t="shared" si="324"/>
        <v>No</v>
      </c>
      <c r="R5200">
        <v>2</v>
      </c>
      <c r="S5200" t="str">
        <f t="shared" si="325"/>
        <v>Small</v>
      </c>
      <c r="T5200" s="50">
        <v>230</v>
      </c>
      <c r="U5200" s="70">
        <f t="shared" si="326"/>
        <v>0.04</v>
      </c>
      <c r="V5200" s="52">
        <v>5</v>
      </c>
      <c r="W5200" s="52" t="str" cm="1">
        <f t="array" ref="W5200">_xlfn.SWITCH(ROUND(V5200,0),5,"Excellent",4,"Good",3,"Ok","Bad")</f>
        <v>Excellent</v>
      </c>
      <c r="X5200">
        <v>3</v>
      </c>
      <c r="Y5200" t="str">
        <f t="shared" si="327"/>
        <v>No</v>
      </c>
      <c r="Z5200" s="68">
        <v>43730</v>
      </c>
      <c r="AA5200" s="68">
        <v>43784</v>
      </c>
      <c r="AB5200">
        <v>46</v>
      </c>
      <c r="AC5200" t="s">
        <v>15615</v>
      </c>
    </row>
    <row r="5201" spans="1:29" x14ac:dyDescent="0.3">
      <c r="A5201" t="s">
        <v>13871</v>
      </c>
      <c r="B5201">
        <v>3829</v>
      </c>
      <c r="C5201" t="str">
        <f>VLOOKUP($B5201,Hosts!$A:$M,10,0)</f>
        <v>Within an hour</v>
      </c>
      <c r="D5201" s="70">
        <f>VLOOKUP($B5201,Hosts!$A:$M,11,0)</f>
        <v>1</v>
      </c>
      <c r="E5201" s="70">
        <f>VLOOKUP($B5201,Hosts!$A:$M,12,0)</f>
        <v>1</v>
      </c>
      <c r="F5201" t="str">
        <f>VLOOKUP($B5201,Hosts!$A:$M,13,0)</f>
        <v>No</v>
      </c>
      <c r="G5201" t="str">
        <f>INDEX(Hosts!$A:$M, MATCH(Places!$B5201,Hosts!$A:$A,0), MATCH(Places!G$1,Hosts!$A$1:$M$1,0))</f>
        <v>Within an hour</v>
      </c>
      <c r="H5201" s="70">
        <f>INDEX(Hosts!$A:$M, MATCH(Places!$B5201,Hosts!$A:$A,0), MATCH(Places!H$1,Hosts!$A$1:$M$1,0))</f>
        <v>1</v>
      </c>
      <c r="I5201" s="70">
        <f>INDEX(Hosts!$A:$M, MATCH(Places!$B5201,Hosts!$A:$A,0), MATCH(Places!I$1,Hosts!$A$1:$M$1,0))</f>
        <v>1</v>
      </c>
      <c r="J5201" t="str">
        <f>INDEX(Hosts!$A:$M, MATCH(Places!$B5201,Hosts!$A:$A,0), MATCH(Places!J$1,Hosts!$A$1:$M$1,0))</f>
        <v>No</v>
      </c>
      <c r="K5201">
        <v>17</v>
      </c>
      <c r="L5201" t="str">
        <f>VLOOKUP($K5201,Neighborhoods!$A:$C,2,0)</f>
        <v>Manhattan</v>
      </c>
      <c r="M5201" t="str">
        <f>VLOOKUP($K5201,Neighborhoods!$A:$C,3,0)</f>
        <v>Hell's Kitchen</v>
      </c>
      <c r="N5201" t="str">
        <f>INDEX(Neighborhoods!$A:$C, MATCH(Places!$K5201,Neighborhoods!$A:$A,0), MATCH(Places!N$1,Neighborhoods!$A$1:$C$1,0))</f>
        <v>Manhattan</v>
      </c>
      <c r="O5201" t="str">
        <f>INDEX(Neighborhoods!$A:$C, MATCH(Places!$K5201,Neighborhoods!$A:$A,0), MATCH(Places!O$1,Neighborhoods!$A$1:$C$1,0))</f>
        <v>Hell's Kitchen</v>
      </c>
      <c r="P5201" t="s">
        <v>16</v>
      </c>
      <c r="Q5201" t="str">
        <f t="shared" si="324"/>
        <v>Yes</v>
      </c>
      <c r="R5201">
        <v>2</v>
      </c>
      <c r="S5201" t="str">
        <f t="shared" si="325"/>
        <v>Small</v>
      </c>
      <c r="T5201" s="50">
        <v>85</v>
      </c>
      <c r="U5201" s="70">
        <f t="shared" si="326"/>
        <v>0.03</v>
      </c>
      <c r="V5201" s="52">
        <v>4.74</v>
      </c>
      <c r="W5201" s="52" t="str" cm="1">
        <f t="array" ref="W5201">_xlfn.SWITCH(ROUND(V5201,0),5,"Excellent",4,"Good",3,"Ok","Bad")</f>
        <v>Excellent</v>
      </c>
      <c r="X5201">
        <v>19</v>
      </c>
      <c r="Y5201" t="str">
        <f t="shared" si="327"/>
        <v>No</v>
      </c>
      <c r="Z5201" s="68">
        <v>43696</v>
      </c>
      <c r="AA5201" s="68">
        <v>43817</v>
      </c>
      <c r="AB5201">
        <v>90</v>
      </c>
      <c r="AC5201" t="s">
        <v>15616</v>
      </c>
    </row>
    <row r="5202" spans="1:29" x14ac:dyDescent="0.3">
      <c r="A5202" t="s">
        <v>15578</v>
      </c>
      <c r="B5202">
        <v>3984</v>
      </c>
      <c r="C5202" t="str">
        <f>VLOOKUP($B5202,Hosts!$A:$M,10,0)</f>
        <v>Within an hour</v>
      </c>
      <c r="D5202" s="70">
        <f>VLOOKUP($B5202,Hosts!$A:$M,11,0)</f>
        <v>1</v>
      </c>
      <c r="E5202" s="70">
        <f>VLOOKUP($B5202,Hosts!$A:$M,12,0)</f>
        <v>0.86</v>
      </c>
      <c r="F5202" t="str">
        <f>VLOOKUP($B5202,Hosts!$A:$M,13,0)</f>
        <v>No</v>
      </c>
      <c r="G5202" t="str">
        <f>INDEX(Hosts!$A:$M, MATCH(Places!$B5202,Hosts!$A:$A,0), MATCH(Places!G$1,Hosts!$A$1:$M$1,0))</f>
        <v>Within an hour</v>
      </c>
      <c r="H5202" s="70">
        <f>INDEX(Hosts!$A:$M, MATCH(Places!$B5202,Hosts!$A:$A,0), MATCH(Places!H$1,Hosts!$A$1:$M$1,0))</f>
        <v>1</v>
      </c>
      <c r="I5202" s="70">
        <f>INDEX(Hosts!$A:$M, MATCH(Places!$B5202,Hosts!$A:$A,0), MATCH(Places!I$1,Hosts!$A$1:$M$1,0))</f>
        <v>0.86</v>
      </c>
      <c r="J5202" t="str">
        <f>INDEX(Hosts!$A:$M, MATCH(Places!$B5202,Hosts!$A:$A,0), MATCH(Places!J$1,Hosts!$A$1:$M$1,0))</f>
        <v>No</v>
      </c>
      <c r="K5202">
        <v>8</v>
      </c>
      <c r="L5202" t="str">
        <f>VLOOKUP($K5202,Neighborhoods!$A:$C,2,0)</f>
        <v>Brooklyn</v>
      </c>
      <c r="M5202" t="str">
        <f>VLOOKUP($K5202,Neighborhoods!$A:$C,3,0)</f>
        <v>Bushwick</v>
      </c>
      <c r="N5202" t="str">
        <f>INDEX(Neighborhoods!$A:$C, MATCH(Places!$K5202,Neighborhoods!$A:$A,0), MATCH(Places!N$1,Neighborhoods!$A$1:$C$1,0))</f>
        <v>Brooklyn</v>
      </c>
      <c r="O5202" t="str">
        <f>INDEX(Neighborhoods!$A:$C, MATCH(Places!$K5202,Neighborhoods!$A:$A,0), MATCH(Places!O$1,Neighborhoods!$A$1:$C$1,0))</f>
        <v>Bushwick</v>
      </c>
      <c r="P5202" t="s">
        <v>11822</v>
      </c>
      <c r="Q5202" t="str">
        <f t="shared" si="324"/>
        <v>No</v>
      </c>
      <c r="R5202">
        <v>16</v>
      </c>
      <c r="S5202" t="str">
        <f t="shared" si="325"/>
        <v>Large</v>
      </c>
      <c r="T5202" s="50">
        <v>207</v>
      </c>
      <c r="U5202" s="70">
        <f t="shared" si="326"/>
        <v>0.04</v>
      </c>
      <c r="V5202" s="52">
        <v>4.5</v>
      </c>
      <c r="W5202" s="52" t="str" cm="1">
        <f t="array" ref="W5202">_xlfn.SWITCH(ROUND(V5202,0),5,"Excellent",4,"Good",3,"Ok","Bad")</f>
        <v>Excellent</v>
      </c>
      <c r="X5202">
        <v>6</v>
      </c>
      <c r="Y5202" t="str">
        <f t="shared" si="327"/>
        <v>No</v>
      </c>
      <c r="Z5202" s="68">
        <v>43799</v>
      </c>
      <c r="AA5202" s="68">
        <v>43906</v>
      </c>
      <c r="AB5202">
        <v>346</v>
      </c>
      <c r="AC5202" t="s">
        <v>15615</v>
      </c>
    </row>
    <row r="5203" spans="1:29" x14ac:dyDescent="0.3">
      <c r="A5203" t="s">
        <v>14208</v>
      </c>
      <c r="B5203">
        <v>3761</v>
      </c>
      <c r="C5203" t="str">
        <f>VLOOKUP($B5203,Hosts!$A:$M,10,0)</f>
        <v>Within an hour</v>
      </c>
      <c r="D5203" s="70">
        <f>VLOOKUP($B5203,Hosts!$A:$M,11,0)</f>
        <v>1</v>
      </c>
      <c r="E5203" s="70">
        <f>VLOOKUP($B5203,Hosts!$A:$M,12,0)</f>
        <v>0.96</v>
      </c>
      <c r="F5203" t="str">
        <f>VLOOKUP($B5203,Hosts!$A:$M,13,0)</f>
        <v>No</v>
      </c>
      <c r="G5203" t="str">
        <f>INDEX(Hosts!$A:$M, MATCH(Places!$B5203,Hosts!$A:$A,0), MATCH(Places!G$1,Hosts!$A$1:$M$1,0))</f>
        <v>Within an hour</v>
      </c>
      <c r="H5203" s="70">
        <f>INDEX(Hosts!$A:$M, MATCH(Places!$B5203,Hosts!$A:$A,0), MATCH(Places!H$1,Hosts!$A$1:$M$1,0))</f>
        <v>1</v>
      </c>
      <c r="I5203" s="70">
        <f>INDEX(Hosts!$A:$M, MATCH(Places!$B5203,Hosts!$A:$A,0), MATCH(Places!I$1,Hosts!$A$1:$M$1,0))</f>
        <v>0.96</v>
      </c>
      <c r="J5203" t="str">
        <f>INDEX(Hosts!$A:$M, MATCH(Places!$B5203,Hosts!$A:$A,0), MATCH(Places!J$1,Hosts!$A$1:$M$1,0))</f>
        <v>No</v>
      </c>
      <c r="K5203">
        <v>23</v>
      </c>
      <c r="L5203" t="str">
        <f>VLOOKUP($K5203,Neighborhoods!$A:$C,2,0)</f>
        <v>Queens</v>
      </c>
      <c r="M5203" t="str">
        <f>VLOOKUP($K5203,Neighborhoods!$A:$C,3,0)</f>
        <v>Jamaica</v>
      </c>
      <c r="N5203" t="str">
        <f>INDEX(Neighborhoods!$A:$C, MATCH(Places!$K5203,Neighborhoods!$A:$A,0), MATCH(Places!N$1,Neighborhoods!$A$1:$C$1,0))</f>
        <v>Queens</v>
      </c>
      <c r="O5203" t="str">
        <f>INDEX(Neighborhoods!$A:$C, MATCH(Places!$K5203,Neighborhoods!$A:$A,0), MATCH(Places!O$1,Neighborhoods!$A$1:$C$1,0))</f>
        <v>Jamaica</v>
      </c>
      <c r="P5203" t="s">
        <v>1</v>
      </c>
      <c r="Q5203" t="str">
        <f t="shared" si="324"/>
        <v>Yes</v>
      </c>
      <c r="R5203">
        <v>1</v>
      </c>
      <c r="S5203" t="str">
        <f t="shared" si="325"/>
        <v>Small</v>
      </c>
      <c r="T5203" s="50">
        <v>35</v>
      </c>
      <c r="U5203" s="70">
        <f t="shared" si="326"/>
        <v>0.03</v>
      </c>
      <c r="V5203" s="52">
        <v>4.76</v>
      </c>
      <c r="W5203" s="52" t="str" cm="1">
        <f t="array" ref="W5203">_xlfn.SWITCH(ROUND(V5203,0),5,"Excellent",4,"Good",3,"Ok","Bad")</f>
        <v>Excellent</v>
      </c>
      <c r="X5203">
        <v>115</v>
      </c>
      <c r="Y5203" t="str">
        <f t="shared" si="327"/>
        <v>No</v>
      </c>
      <c r="Z5203" s="68">
        <v>43697</v>
      </c>
      <c r="AA5203" s="68">
        <v>44044</v>
      </c>
      <c r="AB5203">
        <v>175</v>
      </c>
      <c r="AC5203" t="s">
        <v>15615</v>
      </c>
    </row>
    <row r="5204" spans="1:29" x14ac:dyDescent="0.3">
      <c r="A5204" t="s">
        <v>14090</v>
      </c>
      <c r="B5204">
        <v>392</v>
      </c>
      <c r="C5204" t="str">
        <f>VLOOKUP($B5204,Hosts!$A:$M,10,0)</f>
        <v>Within an hour</v>
      </c>
      <c r="D5204" s="70">
        <f>VLOOKUP($B5204,Hosts!$A:$M,11,0)</f>
        <v>1</v>
      </c>
      <c r="E5204" s="70">
        <f>VLOOKUP($B5204,Hosts!$A:$M,12,0)</f>
        <v>0.75</v>
      </c>
      <c r="F5204" t="str">
        <f>VLOOKUP($B5204,Hosts!$A:$M,13,0)</f>
        <v>No</v>
      </c>
      <c r="G5204" t="str">
        <f>INDEX(Hosts!$A:$M, MATCH(Places!$B5204,Hosts!$A:$A,0), MATCH(Places!G$1,Hosts!$A$1:$M$1,0))</f>
        <v>Within an hour</v>
      </c>
      <c r="H5204" s="70">
        <f>INDEX(Hosts!$A:$M, MATCH(Places!$B5204,Hosts!$A:$A,0), MATCH(Places!H$1,Hosts!$A$1:$M$1,0))</f>
        <v>1</v>
      </c>
      <c r="I5204" s="70">
        <f>INDEX(Hosts!$A:$M, MATCH(Places!$B5204,Hosts!$A:$A,0), MATCH(Places!I$1,Hosts!$A$1:$M$1,0))</f>
        <v>0.75</v>
      </c>
      <c r="J5204" t="str">
        <f>INDEX(Hosts!$A:$M, MATCH(Places!$B5204,Hosts!$A:$A,0), MATCH(Places!J$1,Hosts!$A$1:$M$1,0))</f>
        <v>No</v>
      </c>
      <c r="K5204">
        <v>19</v>
      </c>
      <c r="L5204" t="str">
        <f>VLOOKUP($K5204,Neighborhoods!$A:$C,2,0)</f>
        <v>Manhattan</v>
      </c>
      <c r="M5204" t="str">
        <f>VLOOKUP($K5204,Neighborhoods!$A:$C,3,0)</f>
        <v>Upper East Side</v>
      </c>
      <c r="N5204" t="str">
        <f>INDEX(Neighborhoods!$A:$C, MATCH(Places!$K5204,Neighborhoods!$A:$A,0), MATCH(Places!N$1,Neighborhoods!$A$1:$C$1,0))</f>
        <v>Manhattan</v>
      </c>
      <c r="O5204" t="str">
        <f>INDEX(Neighborhoods!$A:$C, MATCH(Places!$K5204,Neighborhoods!$A:$A,0), MATCH(Places!O$1,Neighborhoods!$A$1:$C$1,0))</f>
        <v>Upper East Side</v>
      </c>
      <c r="P5204" t="s">
        <v>11822</v>
      </c>
      <c r="Q5204" t="str">
        <f t="shared" si="324"/>
        <v>No</v>
      </c>
      <c r="R5204">
        <v>2</v>
      </c>
      <c r="S5204" t="str">
        <f t="shared" si="325"/>
        <v>Small</v>
      </c>
      <c r="T5204" s="50">
        <v>125</v>
      </c>
      <c r="U5204" s="70">
        <f t="shared" si="326"/>
        <v>0.03</v>
      </c>
      <c r="V5204" s="52">
        <v>4.88</v>
      </c>
      <c r="W5204" s="52" t="str" cm="1">
        <f t="array" ref="W5204">_xlfn.SWITCH(ROUND(V5204,0),5,"Excellent",4,"Good",3,"Ok","Bad")</f>
        <v>Excellent</v>
      </c>
      <c r="X5204">
        <v>8</v>
      </c>
      <c r="Y5204" t="str">
        <f t="shared" si="327"/>
        <v>No</v>
      </c>
      <c r="Z5204" s="68">
        <v>43710</v>
      </c>
      <c r="AA5204" s="68">
        <v>43832</v>
      </c>
      <c r="AB5204">
        <v>47</v>
      </c>
      <c r="AC5204" t="s">
        <v>15615</v>
      </c>
    </row>
    <row r="5205" spans="1:29" x14ac:dyDescent="0.3">
      <c r="A5205" t="s">
        <v>14459</v>
      </c>
      <c r="B5205">
        <v>3985</v>
      </c>
      <c r="C5205" t="str">
        <f>VLOOKUP($B5205,Hosts!$A:$M,10,0)</f>
        <v>Within an hour</v>
      </c>
      <c r="D5205" s="70">
        <f>VLOOKUP($B5205,Hosts!$A:$M,11,0)</f>
        <v>1</v>
      </c>
      <c r="E5205" s="70">
        <f>VLOOKUP($B5205,Hosts!$A:$M,12,0)</f>
        <v>0.97</v>
      </c>
      <c r="F5205" t="str">
        <f>VLOOKUP($B5205,Hosts!$A:$M,13,0)</f>
        <v>Yes</v>
      </c>
      <c r="G5205" t="str">
        <f>INDEX(Hosts!$A:$M, MATCH(Places!$B5205,Hosts!$A:$A,0), MATCH(Places!G$1,Hosts!$A$1:$M$1,0))</f>
        <v>Within an hour</v>
      </c>
      <c r="H5205" s="70">
        <f>INDEX(Hosts!$A:$M, MATCH(Places!$B5205,Hosts!$A:$A,0), MATCH(Places!H$1,Hosts!$A$1:$M$1,0))</f>
        <v>1</v>
      </c>
      <c r="I5205" s="70">
        <f>INDEX(Hosts!$A:$M, MATCH(Places!$B5205,Hosts!$A:$A,0), MATCH(Places!I$1,Hosts!$A$1:$M$1,0))</f>
        <v>0.97</v>
      </c>
      <c r="J5205" t="str">
        <f>INDEX(Hosts!$A:$M, MATCH(Places!$B5205,Hosts!$A:$A,0), MATCH(Places!J$1,Hosts!$A$1:$M$1,0))</f>
        <v>Yes</v>
      </c>
      <c r="K5205">
        <v>8</v>
      </c>
      <c r="L5205" t="str">
        <f>VLOOKUP($K5205,Neighborhoods!$A:$C,2,0)</f>
        <v>Brooklyn</v>
      </c>
      <c r="M5205" t="str">
        <f>VLOOKUP($K5205,Neighborhoods!$A:$C,3,0)</f>
        <v>Bushwick</v>
      </c>
      <c r="N5205" t="str">
        <f>INDEX(Neighborhoods!$A:$C, MATCH(Places!$K5205,Neighborhoods!$A:$A,0), MATCH(Places!N$1,Neighborhoods!$A$1:$C$1,0))</f>
        <v>Brooklyn</v>
      </c>
      <c r="O5205" t="str">
        <f>INDEX(Neighborhoods!$A:$C, MATCH(Places!$K5205,Neighborhoods!$A:$A,0), MATCH(Places!O$1,Neighborhoods!$A$1:$C$1,0))</f>
        <v>Bushwick</v>
      </c>
      <c r="P5205" t="s">
        <v>1</v>
      </c>
      <c r="Q5205" t="str">
        <f t="shared" si="324"/>
        <v>Yes</v>
      </c>
      <c r="R5205">
        <v>2</v>
      </c>
      <c r="S5205" t="str">
        <f t="shared" si="325"/>
        <v>Small</v>
      </c>
      <c r="T5205" s="50">
        <v>48</v>
      </c>
      <c r="U5205" s="70">
        <f t="shared" si="326"/>
        <v>0.03</v>
      </c>
      <c r="V5205" s="52">
        <v>4.8899999999999997</v>
      </c>
      <c r="W5205" s="52" t="str" cm="1">
        <f t="array" ref="W5205">_xlfn.SWITCH(ROUND(V5205,0),5,"Excellent",4,"Good",3,"Ok","Bad")</f>
        <v>Excellent</v>
      </c>
      <c r="X5205">
        <v>76</v>
      </c>
      <c r="Y5205" t="str">
        <f t="shared" si="327"/>
        <v>No</v>
      </c>
      <c r="Z5205" s="68">
        <v>43698</v>
      </c>
      <c r="AA5205" s="68">
        <v>44045</v>
      </c>
      <c r="AB5205">
        <v>16</v>
      </c>
      <c r="AC5205" t="s">
        <v>15616</v>
      </c>
    </row>
    <row r="5206" spans="1:29" x14ac:dyDescent="0.3">
      <c r="A5206" t="s">
        <v>13895</v>
      </c>
      <c r="B5206">
        <v>3984</v>
      </c>
      <c r="C5206" t="str">
        <f>VLOOKUP($B5206,Hosts!$A:$M,10,0)</f>
        <v>Within an hour</v>
      </c>
      <c r="D5206" s="70">
        <f>VLOOKUP($B5206,Hosts!$A:$M,11,0)</f>
        <v>1</v>
      </c>
      <c r="E5206" s="70">
        <f>VLOOKUP($B5206,Hosts!$A:$M,12,0)</f>
        <v>0.86</v>
      </c>
      <c r="F5206" t="str">
        <f>VLOOKUP($B5206,Hosts!$A:$M,13,0)</f>
        <v>No</v>
      </c>
      <c r="G5206" t="str">
        <f>INDEX(Hosts!$A:$M, MATCH(Places!$B5206,Hosts!$A:$A,0), MATCH(Places!G$1,Hosts!$A$1:$M$1,0))</f>
        <v>Within an hour</v>
      </c>
      <c r="H5206" s="70">
        <f>INDEX(Hosts!$A:$M, MATCH(Places!$B5206,Hosts!$A:$A,0), MATCH(Places!H$1,Hosts!$A$1:$M$1,0))</f>
        <v>1</v>
      </c>
      <c r="I5206" s="70">
        <f>INDEX(Hosts!$A:$M, MATCH(Places!$B5206,Hosts!$A:$A,0), MATCH(Places!I$1,Hosts!$A$1:$M$1,0))</f>
        <v>0.86</v>
      </c>
      <c r="J5206" t="str">
        <f>INDEX(Hosts!$A:$M, MATCH(Places!$B5206,Hosts!$A:$A,0), MATCH(Places!J$1,Hosts!$A$1:$M$1,0))</f>
        <v>No</v>
      </c>
      <c r="K5206">
        <v>8</v>
      </c>
      <c r="L5206" t="str">
        <f>VLOOKUP($K5206,Neighborhoods!$A:$C,2,0)</f>
        <v>Brooklyn</v>
      </c>
      <c r="M5206" t="str">
        <f>VLOOKUP($K5206,Neighborhoods!$A:$C,3,0)</f>
        <v>Bushwick</v>
      </c>
      <c r="N5206" t="str">
        <f>INDEX(Neighborhoods!$A:$C, MATCH(Places!$K5206,Neighborhoods!$A:$A,0), MATCH(Places!N$1,Neighborhoods!$A$1:$C$1,0))</f>
        <v>Brooklyn</v>
      </c>
      <c r="O5206" t="str">
        <f>INDEX(Neighborhoods!$A:$C, MATCH(Places!$K5206,Neighborhoods!$A:$A,0), MATCH(Places!O$1,Neighborhoods!$A$1:$C$1,0))</f>
        <v>Bushwick</v>
      </c>
      <c r="P5206" t="s">
        <v>11822</v>
      </c>
      <c r="Q5206" t="str">
        <f t="shared" si="324"/>
        <v>No</v>
      </c>
      <c r="R5206">
        <v>12</v>
      </c>
      <c r="S5206" t="str">
        <f t="shared" si="325"/>
        <v>Large</v>
      </c>
      <c r="T5206" s="50">
        <v>108</v>
      </c>
      <c r="U5206" s="70">
        <f t="shared" si="326"/>
        <v>0.03</v>
      </c>
      <c r="V5206" s="52">
        <v>4.82</v>
      </c>
      <c r="W5206" s="52" t="str" cm="1">
        <f t="array" ref="W5206">_xlfn.SWITCH(ROUND(V5206,0),5,"Excellent",4,"Good",3,"Ok","Bad")</f>
        <v>Excellent</v>
      </c>
      <c r="X5206">
        <v>11</v>
      </c>
      <c r="Y5206" t="str">
        <f t="shared" si="327"/>
        <v>No</v>
      </c>
      <c r="Z5206" s="68">
        <v>43702</v>
      </c>
      <c r="AA5206" s="68">
        <v>43898</v>
      </c>
      <c r="AB5206">
        <v>357</v>
      </c>
      <c r="AC5206" t="s">
        <v>15615</v>
      </c>
    </row>
    <row r="5207" spans="1:29" x14ac:dyDescent="0.3">
      <c r="A5207" t="s">
        <v>15496</v>
      </c>
      <c r="B5207">
        <v>3984</v>
      </c>
      <c r="C5207" t="str">
        <f>VLOOKUP($B5207,Hosts!$A:$M,10,0)</f>
        <v>Within an hour</v>
      </c>
      <c r="D5207" s="70">
        <f>VLOOKUP($B5207,Hosts!$A:$M,11,0)</f>
        <v>1</v>
      </c>
      <c r="E5207" s="70">
        <f>VLOOKUP($B5207,Hosts!$A:$M,12,0)</f>
        <v>0.86</v>
      </c>
      <c r="F5207" t="str">
        <f>VLOOKUP($B5207,Hosts!$A:$M,13,0)</f>
        <v>No</v>
      </c>
      <c r="G5207" t="str">
        <f>INDEX(Hosts!$A:$M, MATCH(Places!$B5207,Hosts!$A:$A,0), MATCH(Places!G$1,Hosts!$A$1:$M$1,0))</f>
        <v>Within an hour</v>
      </c>
      <c r="H5207" s="70">
        <f>INDEX(Hosts!$A:$M, MATCH(Places!$B5207,Hosts!$A:$A,0), MATCH(Places!H$1,Hosts!$A$1:$M$1,0))</f>
        <v>1</v>
      </c>
      <c r="I5207" s="70">
        <f>INDEX(Hosts!$A:$M, MATCH(Places!$B5207,Hosts!$A:$A,0), MATCH(Places!I$1,Hosts!$A$1:$M$1,0))</f>
        <v>0.86</v>
      </c>
      <c r="J5207" t="str">
        <f>INDEX(Hosts!$A:$M, MATCH(Places!$B5207,Hosts!$A:$A,0), MATCH(Places!J$1,Hosts!$A$1:$M$1,0))</f>
        <v>No</v>
      </c>
      <c r="K5207">
        <v>8</v>
      </c>
      <c r="L5207" t="str">
        <f>VLOOKUP($K5207,Neighborhoods!$A:$C,2,0)</f>
        <v>Brooklyn</v>
      </c>
      <c r="M5207" t="str">
        <f>VLOOKUP($K5207,Neighborhoods!$A:$C,3,0)</f>
        <v>Bushwick</v>
      </c>
      <c r="N5207" t="str">
        <f>INDEX(Neighborhoods!$A:$C, MATCH(Places!$K5207,Neighborhoods!$A:$A,0), MATCH(Places!N$1,Neighborhoods!$A$1:$C$1,0))</f>
        <v>Brooklyn</v>
      </c>
      <c r="O5207" t="str">
        <f>INDEX(Neighborhoods!$A:$C, MATCH(Places!$K5207,Neighborhoods!$A:$A,0), MATCH(Places!O$1,Neighborhoods!$A$1:$C$1,0))</f>
        <v>Bushwick</v>
      </c>
      <c r="P5207" t="s">
        <v>11822</v>
      </c>
      <c r="Q5207" t="str">
        <f t="shared" si="324"/>
        <v>No</v>
      </c>
      <c r="R5207">
        <v>11</v>
      </c>
      <c r="S5207" t="str">
        <f t="shared" si="325"/>
        <v>Large</v>
      </c>
      <c r="T5207" s="50">
        <v>99</v>
      </c>
      <c r="U5207" s="70">
        <f t="shared" si="326"/>
        <v>0.03</v>
      </c>
      <c r="V5207" s="52">
        <v>4.75</v>
      </c>
      <c r="W5207" s="52" t="str" cm="1">
        <f t="array" ref="W5207">_xlfn.SWITCH(ROUND(V5207,0),5,"Excellent",4,"Good",3,"Ok","Bad")</f>
        <v>Excellent</v>
      </c>
      <c r="X5207">
        <v>12</v>
      </c>
      <c r="Y5207" t="str">
        <f t="shared" si="327"/>
        <v>No</v>
      </c>
      <c r="Z5207" s="68">
        <v>43711</v>
      </c>
      <c r="AA5207" s="68">
        <v>44043</v>
      </c>
      <c r="AB5207">
        <v>346</v>
      </c>
      <c r="AC5207" t="s">
        <v>15615</v>
      </c>
    </row>
    <row r="5208" spans="1:29" x14ac:dyDescent="0.3">
      <c r="A5208" t="s">
        <v>13666</v>
      </c>
      <c r="B5208">
        <v>3402</v>
      </c>
      <c r="C5208" t="str">
        <f>VLOOKUP($B5208,Hosts!$A:$M,10,0)</f>
        <v>Within an hour</v>
      </c>
      <c r="D5208" s="70">
        <f>VLOOKUP($B5208,Hosts!$A:$M,11,0)</f>
        <v>1</v>
      </c>
      <c r="E5208" s="70">
        <f>VLOOKUP($B5208,Hosts!$A:$M,12,0)</f>
        <v>0.97</v>
      </c>
      <c r="F5208" t="str">
        <f>VLOOKUP($B5208,Hosts!$A:$M,13,0)</f>
        <v>Yes</v>
      </c>
      <c r="G5208" t="str">
        <f>INDEX(Hosts!$A:$M, MATCH(Places!$B5208,Hosts!$A:$A,0), MATCH(Places!G$1,Hosts!$A$1:$M$1,0))</f>
        <v>Within an hour</v>
      </c>
      <c r="H5208" s="70">
        <f>INDEX(Hosts!$A:$M, MATCH(Places!$B5208,Hosts!$A:$A,0), MATCH(Places!H$1,Hosts!$A$1:$M$1,0))</f>
        <v>1</v>
      </c>
      <c r="I5208" s="70">
        <f>INDEX(Hosts!$A:$M, MATCH(Places!$B5208,Hosts!$A:$A,0), MATCH(Places!I$1,Hosts!$A$1:$M$1,0))</f>
        <v>0.97</v>
      </c>
      <c r="J5208" t="str">
        <f>INDEX(Hosts!$A:$M, MATCH(Places!$B5208,Hosts!$A:$A,0), MATCH(Places!J$1,Hosts!$A$1:$M$1,0))</f>
        <v>Yes</v>
      </c>
      <c r="K5208">
        <v>12</v>
      </c>
      <c r="L5208" t="str">
        <f>VLOOKUP($K5208,Neighborhoods!$A:$C,2,0)</f>
        <v>Brooklyn</v>
      </c>
      <c r="M5208" t="str">
        <f>VLOOKUP($K5208,Neighborhoods!$A:$C,3,0)</f>
        <v>Williamsburg</v>
      </c>
      <c r="N5208" t="str">
        <f>INDEX(Neighborhoods!$A:$C, MATCH(Places!$K5208,Neighborhoods!$A:$A,0), MATCH(Places!N$1,Neighborhoods!$A$1:$C$1,0))</f>
        <v>Brooklyn</v>
      </c>
      <c r="O5208" t="str">
        <f>INDEX(Neighborhoods!$A:$C, MATCH(Places!$K5208,Neighborhoods!$A:$A,0), MATCH(Places!O$1,Neighborhoods!$A$1:$C$1,0))</f>
        <v>Williamsburg</v>
      </c>
      <c r="P5208" t="s">
        <v>11822</v>
      </c>
      <c r="Q5208" t="str">
        <f t="shared" si="324"/>
        <v>No</v>
      </c>
      <c r="R5208">
        <v>3</v>
      </c>
      <c r="S5208" t="str">
        <f t="shared" si="325"/>
        <v>Medium</v>
      </c>
      <c r="T5208" s="50">
        <v>137</v>
      </c>
      <c r="U5208" s="70">
        <f t="shared" si="326"/>
        <v>0.03</v>
      </c>
      <c r="V5208" s="52">
        <v>4.92</v>
      </c>
      <c r="W5208" s="52" t="str" cm="1">
        <f t="array" ref="W5208">_xlfn.SWITCH(ROUND(V5208,0),5,"Excellent",4,"Good",3,"Ok","Bad")</f>
        <v>Excellent</v>
      </c>
      <c r="X5208">
        <v>108</v>
      </c>
      <c r="Y5208" t="str">
        <f t="shared" si="327"/>
        <v>Yes</v>
      </c>
      <c r="Z5208" s="68">
        <v>43699</v>
      </c>
      <c r="AA5208" s="68">
        <v>44049</v>
      </c>
      <c r="AB5208">
        <v>173</v>
      </c>
      <c r="AC5208" t="s">
        <v>15615</v>
      </c>
    </row>
    <row r="5209" spans="1:29" x14ac:dyDescent="0.3">
      <c r="A5209" t="s">
        <v>14779</v>
      </c>
      <c r="B5209">
        <v>1376</v>
      </c>
      <c r="C5209" t="str">
        <f>VLOOKUP($B5209,Hosts!$A:$M,10,0)</f>
        <v>Within an hour</v>
      </c>
      <c r="D5209" s="70">
        <f>VLOOKUP($B5209,Hosts!$A:$M,11,0)</f>
        <v>1</v>
      </c>
      <c r="E5209" s="70">
        <f>VLOOKUP($B5209,Hosts!$A:$M,12,0)</f>
        <v>0.62</v>
      </c>
      <c r="F5209" t="str">
        <f>VLOOKUP($B5209,Hosts!$A:$M,13,0)</f>
        <v>No</v>
      </c>
      <c r="G5209" t="str">
        <f>INDEX(Hosts!$A:$M, MATCH(Places!$B5209,Hosts!$A:$A,0), MATCH(Places!G$1,Hosts!$A$1:$M$1,0))</f>
        <v>Within an hour</v>
      </c>
      <c r="H5209" s="70">
        <f>INDEX(Hosts!$A:$M, MATCH(Places!$B5209,Hosts!$A:$A,0), MATCH(Places!H$1,Hosts!$A$1:$M$1,0))</f>
        <v>1</v>
      </c>
      <c r="I5209" s="70">
        <f>INDEX(Hosts!$A:$M, MATCH(Places!$B5209,Hosts!$A:$A,0), MATCH(Places!I$1,Hosts!$A$1:$M$1,0))</f>
        <v>0.62</v>
      </c>
      <c r="J5209" t="str">
        <f>INDEX(Hosts!$A:$M, MATCH(Places!$B5209,Hosts!$A:$A,0), MATCH(Places!J$1,Hosts!$A$1:$M$1,0))</f>
        <v>No</v>
      </c>
      <c r="K5209">
        <v>20</v>
      </c>
      <c r="L5209" t="str">
        <f>VLOOKUP($K5209,Neighborhoods!$A:$C,2,0)</f>
        <v>Manhattan</v>
      </c>
      <c r="M5209" t="str">
        <f>VLOOKUP($K5209,Neighborhoods!$A:$C,3,0)</f>
        <v>Upper West Side</v>
      </c>
      <c r="N5209" t="str">
        <f>INDEX(Neighborhoods!$A:$C, MATCH(Places!$K5209,Neighborhoods!$A:$A,0), MATCH(Places!N$1,Neighborhoods!$A$1:$C$1,0))</f>
        <v>Manhattan</v>
      </c>
      <c r="O5209" t="str">
        <f>INDEX(Neighborhoods!$A:$C, MATCH(Places!$K5209,Neighborhoods!$A:$A,0), MATCH(Places!O$1,Neighborhoods!$A$1:$C$1,0))</f>
        <v>Upper West Side</v>
      </c>
      <c r="P5209" t="s">
        <v>11822</v>
      </c>
      <c r="Q5209" t="str">
        <f t="shared" si="324"/>
        <v>No</v>
      </c>
      <c r="R5209">
        <v>4</v>
      </c>
      <c r="S5209" t="str">
        <f t="shared" si="325"/>
        <v>Medium</v>
      </c>
      <c r="T5209" s="50">
        <v>129</v>
      </c>
      <c r="U5209" s="70">
        <f t="shared" si="326"/>
        <v>0.03</v>
      </c>
      <c r="V5209" s="52">
        <v>4.8</v>
      </c>
      <c r="W5209" s="52" t="str" cm="1">
        <f t="array" ref="W5209">_xlfn.SWITCH(ROUND(V5209,0),5,"Excellent",4,"Good",3,"Ok","Bad")</f>
        <v>Excellent</v>
      </c>
      <c r="X5209">
        <v>5</v>
      </c>
      <c r="Y5209" t="str">
        <f t="shared" si="327"/>
        <v>No</v>
      </c>
      <c r="Z5209" s="68">
        <v>43775</v>
      </c>
      <c r="AA5209" s="68">
        <v>44043</v>
      </c>
      <c r="AB5209">
        <v>229</v>
      </c>
      <c r="AC5209" t="s">
        <v>15615</v>
      </c>
    </row>
    <row r="5210" spans="1:29" x14ac:dyDescent="0.3">
      <c r="A5210" t="s">
        <v>14801</v>
      </c>
      <c r="B5210">
        <v>3832</v>
      </c>
      <c r="C5210" t="str">
        <f>VLOOKUP($B5210,Hosts!$A:$M,10,0)</f>
        <v>Within an hour</v>
      </c>
      <c r="D5210" s="70">
        <f>VLOOKUP($B5210,Hosts!$A:$M,11,0)</f>
        <v>0.88</v>
      </c>
      <c r="E5210" s="70">
        <f>VLOOKUP($B5210,Hosts!$A:$M,12,0)</f>
        <v>1</v>
      </c>
      <c r="F5210" t="str">
        <f>VLOOKUP($B5210,Hosts!$A:$M,13,0)</f>
        <v>No</v>
      </c>
      <c r="G5210" t="str">
        <f>INDEX(Hosts!$A:$M, MATCH(Places!$B5210,Hosts!$A:$A,0), MATCH(Places!G$1,Hosts!$A$1:$M$1,0))</f>
        <v>Within an hour</v>
      </c>
      <c r="H5210" s="70">
        <f>INDEX(Hosts!$A:$M, MATCH(Places!$B5210,Hosts!$A:$A,0), MATCH(Places!H$1,Hosts!$A$1:$M$1,0))</f>
        <v>0.88</v>
      </c>
      <c r="I5210" s="70">
        <f>INDEX(Hosts!$A:$M, MATCH(Places!$B5210,Hosts!$A:$A,0), MATCH(Places!I$1,Hosts!$A$1:$M$1,0))</f>
        <v>1</v>
      </c>
      <c r="J5210" t="str">
        <f>INDEX(Hosts!$A:$M, MATCH(Places!$B5210,Hosts!$A:$A,0), MATCH(Places!J$1,Hosts!$A$1:$M$1,0))</f>
        <v>No</v>
      </c>
      <c r="K5210">
        <v>11</v>
      </c>
      <c r="L5210" t="str">
        <f>VLOOKUP($K5210,Neighborhoods!$A:$C,2,0)</f>
        <v>Brooklyn</v>
      </c>
      <c r="M5210" t="str">
        <f>VLOOKUP($K5210,Neighborhoods!$A:$C,3,0)</f>
        <v>Greenpoint</v>
      </c>
      <c r="N5210" t="str">
        <f>INDEX(Neighborhoods!$A:$C, MATCH(Places!$K5210,Neighborhoods!$A:$A,0), MATCH(Places!N$1,Neighborhoods!$A$1:$C$1,0))</f>
        <v>Brooklyn</v>
      </c>
      <c r="O5210" t="str">
        <f>INDEX(Neighborhoods!$A:$C, MATCH(Places!$K5210,Neighborhoods!$A:$A,0), MATCH(Places!O$1,Neighborhoods!$A$1:$C$1,0))</f>
        <v>Greenpoint</v>
      </c>
      <c r="P5210" t="s">
        <v>11822</v>
      </c>
      <c r="Q5210" t="str">
        <f t="shared" si="324"/>
        <v>No</v>
      </c>
      <c r="R5210">
        <v>6</v>
      </c>
      <c r="S5210" t="str">
        <f t="shared" si="325"/>
        <v>Large</v>
      </c>
      <c r="T5210" s="50">
        <v>263</v>
      </c>
      <c r="U5210" s="70">
        <f t="shared" si="326"/>
        <v>0.04</v>
      </c>
      <c r="V5210" s="52">
        <v>4.92</v>
      </c>
      <c r="W5210" s="52" t="str" cm="1">
        <f t="array" ref="W5210">_xlfn.SWITCH(ROUND(V5210,0),5,"Excellent",4,"Good",3,"Ok","Bad")</f>
        <v>Excellent</v>
      </c>
      <c r="X5210">
        <v>25</v>
      </c>
      <c r="Y5210" t="str">
        <f t="shared" si="327"/>
        <v>No</v>
      </c>
      <c r="Z5210" s="68">
        <v>43716</v>
      </c>
      <c r="AA5210" s="68">
        <v>44033</v>
      </c>
      <c r="AB5210">
        <v>262</v>
      </c>
      <c r="AC5210" t="s">
        <v>15616</v>
      </c>
    </row>
    <row r="5211" spans="1:29" x14ac:dyDescent="0.3">
      <c r="A5211" t="s">
        <v>14368</v>
      </c>
      <c r="B5211">
        <v>1701</v>
      </c>
      <c r="C5211" t="str">
        <f>VLOOKUP($B5211,Hosts!$A:$M,10,0)</f>
        <v>Within an hour</v>
      </c>
      <c r="D5211" s="70">
        <f>VLOOKUP($B5211,Hosts!$A:$M,11,0)</f>
        <v>1</v>
      </c>
      <c r="E5211" s="70">
        <f>VLOOKUP($B5211,Hosts!$A:$M,12,0)</f>
        <v>0.97</v>
      </c>
      <c r="F5211" t="str">
        <f>VLOOKUP($B5211,Hosts!$A:$M,13,0)</f>
        <v>Yes</v>
      </c>
      <c r="G5211" t="str">
        <f>INDEX(Hosts!$A:$M, MATCH(Places!$B5211,Hosts!$A:$A,0), MATCH(Places!G$1,Hosts!$A$1:$M$1,0))</f>
        <v>Within an hour</v>
      </c>
      <c r="H5211" s="70">
        <f>INDEX(Hosts!$A:$M, MATCH(Places!$B5211,Hosts!$A:$A,0), MATCH(Places!H$1,Hosts!$A$1:$M$1,0))</f>
        <v>1</v>
      </c>
      <c r="I5211" s="70">
        <f>INDEX(Hosts!$A:$M, MATCH(Places!$B5211,Hosts!$A:$A,0), MATCH(Places!I$1,Hosts!$A$1:$M$1,0))</f>
        <v>0.97</v>
      </c>
      <c r="J5211" t="str">
        <f>INDEX(Hosts!$A:$M, MATCH(Places!$B5211,Hosts!$A:$A,0), MATCH(Places!J$1,Hosts!$A$1:$M$1,0))</f>
        <v>Yes</v>
      </c>
      <c r="K5211">
        <v>21</v>
      </c>
      <c r="L5211" t="str">
        <f>VLOOKUP($K5211,Neighborhoods!$A:$C,2,0)</f>
        <v>Queens</v>
      </c>
      <c r="M5211" t="str">
        <f>VLOOKUP($K5211,Neighborhoods!$A:$C,3,0)</f>
        <v>Astoria</v>
      </c>
      <c r="N5211" t="str">
        <f>INDEX(Neighborhoods!$A:$C, MATCH(Places!$K5211,Neighborhoods!$A:$A,0), MATCH(Places!N$1,Neighborhoods!$A$1:$C$1,0))</f>
        <v>Queens</v>
      </c>
      <c r="O5211" t="str">
        <f>INDEX(Neighborhoods!$A:$C, MATCH(Places!$K5211,Neighborhoods!$A:$A,0), MATCH(Places!O$1,Neighborhoods!$A$1:$C$1,0))</f>
        <v>Astoria</v>
      </c>
      <c r="P5211" t="s">
        <v>1</v>
      </c>
      <c r="Q5211" t="str">
        <f t="shared" si="324"/>
        <v>Yes</v>
      </c>
      <c r="R5211">
        <v>1</v>
      </c>
      <c r="S5211" t="str">
        <f t="shared" si="325"/>
        <v>Small</v>
      </c>
      <c r="T5211" s="50">
        <v>34</v>
      </c>
      <c r="U5211" s="70">
        <f t="shared" si="326"/>
        <v>0.03</v>
      </c>
      <c r="V5211" s="52">
        <v>5</v>
      </c>
      <c r="W5211" s="52" t="str" cm="1">
        <f t="array" ref="W5211">_xlfn.SWITCH(ROUND(V5211,0),5,"Excellent",4,"Good",3,"Ok","Bad")</f>
        <v>Excellent</v>
      </c>
      <c r="X5211">
        <v>28</v>
      </c>
      <c r="Y5211" t="str">
        <f t="shared" si="327"/>
        <v>No</v>
      </c>
      <c r="Z5211" s="68">
        <v>43721</v>
      </c>
      <c r="AA5211" s="68">
        <v>44051</v>
      </c>
      <c r="AB5211">
        <v>138</v>
      </c>
      <c r="AC5211" t="s">
        <v>15616</v>
      </c>
    </row>
    <row r="5212" spans="1:29" x14ac:dyDescent="0.3">
      <c r="A5212" t="s">
        <v>15058</v>
      </c>
      <c r="B5212">
        <v>1610</v>
      </c>
      <c r="C5212" t="str">
        <f>VLOOKUP($B5212,Hosts!$A:$M,10,0)</f>
        <v>Within a day</v>
      </c>
      <c r="D5212" s="70">
        <f>VLOOKUP($B5212,Hosts!$A:$M,11,0)</f>
        <v>1</v>
      </c>
      <c r="E5212" s="70">
        <f>VLOOKUP($B5212,Hosts!$A:$M,12,0)</f>
        <v>0.8</v>
      </c>
      <c r="F5212" t="str">
        <f>VLOOKUP($B5212,Hosts!$A:$M,13,0)</f>
        <v>No</v>
      </c>
      <c r="G5212" t="str">
        <f>INDEX(Hosts!$A:$M, MATCH(Places!$B5212,Hosts!$A:$A,0), MATCH(Places!G$1,Hosts!$A$1:$M$1,0))</f>
        <v>Within a day</v>
      </c>
      <c r="H5212" s="70">
        <f>INDEX(Hosts!$A:$M, MATCH(Places!$B5212,Hosts!$A:$A,0), MATCH(Places!H$1,Hosts!$A$1:$M$1,0))</f>
        <v>1</v>
      </c>
      <c r="I5212" s="70">
        <f>INDEX(Hosts!$A:$M, MATCH(Places!$B5212,Hosts!$A:$A,0), MATCH(Places!I$1,Hosts!$A$1:$M$1,0))</f>
        <v>0.8</v>
      </c>
      <c r="J5212" t="str">
        <f>INDEX(Hosts!$A:$M, MATCH(Places!$B5212,Hosts!$A:$A,0), MATCH(Places!J$1,Hosts!$A$1:$M$1,0))</f>
        <v>No</v>
      </c>
      <c r="K5212">
        <v>12</v>
      </c>
      <c r="L5212" t="str">
        <f>VLOOKUP($K5212,Neighborhoods!$A:$C,2,0)</f>
        <v>Brooklyn</v>
      </c>
      <c r="M5212" t="str">
        <f>VLOOKUP($K5212,Neighborhoods!$A:$C,3,0)</f>
        <v>Williamsburg</v>
      </c>
      <c r="N5212" t="str">
        <f>INDEX(Neighborhoods!$A:$C, MATCH(Places!$K5212,Neighborhoods!$A:$A,0), MATCH(Places!N$1,Neighborhoods!$A$1:$C$1,0))</f>
        <v>Brooklyn</v>
      </c>
      <c r="O5212" t="str">
        <f>INDEX(Neighborhoods!$A:$C, MATCH(Places!$K5212,Neighborhoods!$A:$A,0), MATCH(Places!O$1,Neighborhoods!$A$1:$C$1,0))</f>
        <v>Williamsburg</v>
      </c>
      <c r="P5212" t="s">
        <v>11822</v>
      </c>
      <c r="Q5212" t="str">
        <f t="shared" si="324"/>
        <v>No</v>
      </c>
      <c r="R5212">
        <v>4</v>
      </c>
      <c r="S5212" t="str">
        <f t="shared" si="325"/>
        <v>Medium</v>
      </c>
      <c r="T5212" s="50">
        <v>300</v>
      </c>
      <c r="U5212" s="70">
        <f t="shared" si="326"/>
        <v>0.04</v>
      </c>
      <c r="V5212" s="52">
        <v>5</v>
      </c>
      <c r="W5212" s="52" t="str" cm="1">
        <f t="array" ref="W5212">_xlfn.SWITCH(ROUND(V5212,0),5,"Excellent",4,"Good",3,"Ok","Bad")</f>
        <v>Excellent</v>
      </c>
      <c r="X5212">
        <v>6</v>
      </c>
      <c r="Y5212" t="str">
        <f t="shared" si="327"/>
        <v>No</v>
      </c>
      <c r="Z5212" s="68">
        <v>43744</v>
      </c>
      <c r="AA5212" s="68">
        <v>44017</v>
      </c>
      <c r="AB5212">
        <v>71</v>
      </c>
      <c r="AC5212" t="s">
        <v>15615</v>
      </c>
    </row>
    <row r="5213" spans="1:29" x14ac:dyDescent="0.3">
      <c r="A5213" t="s">
        <v>13849</v>
      </c>
      <c r="B5213">
        <v>360</v>
      </c>
      <c r="C5213" t="str">
        <f>VLOOKUP($B5213,Hosts!$A:$M,10,0)</f>
        <v>A few days or more</v>
      </c>
      <c r="D5213" s="70">
        <f>VLOOKUP($B5213,Hosts!$A:$M,11,0)</f>
        <v>0.4</v>
      </c>
      <c r="E5213" s="70">
        <f>VLOOKUP($B5213,Hosts!$A:$M,12,0)</f>
        <v>0.75</v>
      </c>
      <c r="F5213" t="str">
        <f>VLOOKUP($B5213,Hosts!$A:$M,13,0)</f>
        <v>Yes</v>
      </c>
      <c r="G5213" t="str">
        <f>INDEX(Hosts!$A:$M, MATCH(Places!$B5213,Hosts!$A:$A,0), MATCH(Places!G$1,Hosts!$A$1:$M$1,0))</f>
        <v>A few days or more</v>
      </c>
      <c r="H5213" s="70">
        <f>INDEX(Hosts!$A:$M, MATCH(Places!$B5213,Hosts!$A:$A,0), MATCH(Places!H$1,Hosts!$A$1:$M$1,0))</f>
        <v>0.4</v>
      </c>
      <c r="I5213" s="70">
        <f>INDEX(Hosts!$A:$M, MATCH(Places!$B5213,Hosts!$A:$A,0), MATCH(Places!I$1,Hosts!$A$1:$M$1,0))</f>
        <v>0.75</v>
      </c>
      <c r="J5213" t="str">
        <f>INDEX(Hosts!$A:$M, MATCH(Places!$B5213,Hosts!$A:$A,0), MATCH(Places!J$1,Hosts!$A$1:$M$1,0))</f>
        <v>Yes</v>
      </c>
      <c r="K5213">
        <v>16</v>
      </c>
      <c r="L5213" t="str">
        <f>VLOOKUP($K5213,Neighborhoods!$A:$C,2,0)</f>
        <v>Manhattan</v>
      </c>
      <c r="M5213" t="str">
        <f>VLOOKUP($K5213,Neighborhoods!$A:$C,3,0)</f>
        <v>Harlem</v>
      </c>
      <c r="N5213" t="str">
        <f>INDEX(Neighborhoods!$A:$C, MATCH(Places!$K5213,Neighborhoods!$A:$A,0), MATCH(Places!N$1,Neighborhoods!$A$1:$C$1,0))</f>
        <v>Manhattan</v>
      </c>
      <c r="O5213" t="str">
        <f>INDEX(Neighborhoods!$A:$C, MATCH(Places!$K5213,Neighborhoods!$A:$A,0), MATCH(Places!O$1,Neighborhoods!$A$1:$C$1,0))</f>
        <v>Harlem</v>
      </c>
      <c r="P5213" t="s">
        <v>1</v>
      </c>
      <c r="Q5213" t="str">
        <f t="shared" si="324"/>
        <v>Yes</v>
      </c>
      <c r="R5213">
        <v>2</v>
      </c>
      <c r="S5213" t="str">
        <f t="shared" si="325"/>
        <v>Small</v>
      </c>
      <c r="T5213" s="50">
        <v>70</v>
      </c>
      <c r="U5213" s="70">
        <f t="shared" si="326"/>
        <v>0.03</v>
      </c>
      <c r="V5213" s="52">
        <v>4.67</v>
      </c>
      <c r="W5213" s="52" t="str" cm="1">
        <f t="array" ref="W5213">_xlfn.SWITCH(ROUND(V5213,0),5,"Excellent",4,"Good",3,"Ok","Bad")</f>
        <v>Excellent</v>
      </c>
      <c r="X5213">
        <v>3</v>
      </c>
      <c r="Y5213" t="str">
        <f t="shared" si="327"/>
        <v>No</v>
      </c>
      <c r="Z5213" s="68">
        <v>43715</v>
      </c>
      <c r="AA5213" s="68">
        <v>43728</v>
      </c>
      <c r="AB5213">
        <v>180</v>
      </c>
      <c r="AC5213" t="s">
        <v>15616</v>
      </c>
    </row>
    <row r="5214" spans="1:29" x14ac:dyDescent="0.3">
      <c r="A5214" t="s">
        <v>14080</v>
      </c>
      <c r="B5214">
        <v>3944</v>
      </c>
      <c r="C5214" t="str">
        <f>VLOOKUP($B5214,Hosts!$A:$M,10,0)</f>
        <v>Within a day</v>
      </c>
      <c r="D5214" s="70">
        <f>VLOOKUP($B5214,Hosts!$A:$M,11,0)</f>
        <v>0.64</v>
      </c>
      <c r="E5214" s="70">
        <f>VLOOKUP($B5214,Hosts!$A:$M,12,0)</f>
        <v>0.85</v>
      </c>
      <c r="F5214" t="str">
        <f>VLOOKUP($B5214,Hosts!$A:$M,13,0)</f>
        <v>No</v>
      </c>
      <c r="G5214" t="str">
        <f>INDEX(Hosts!$A:$M, MATCH(Places!$B5214,Hosts!$A:$A,0), MATCH(Places!G$1,Hosts!$A$1:$M$1,0))</f>
        <v>Within a day</v>
      </c>
      <c r="H5214" s="70">
        <f>INDEX(Hosts!$A:$M, MATCH(Places!$B5214,Hosts!$A:$A,0), MATCH(Places!H$1,Hosts!$A$1:$M$1,0))</f>
        <v>0.64</v>
      </c>
      <c r="I5214" s="70">
        <f>INDEX(Hosts!$A:$M, MATCH(Places!$B5214,Hosts!$A:$A,0), MATCH(Places!I$1,Hosts!$A$1:$M$1,0))</f>
        <v>0.85</v>
      </c>
      <c r="J5214" t="str">
        <f>INDEX(Hosts!$A:$M, MATCH(Places!$B5214,Hosts!$A:$A,0), MATCH(Places!J$1,Hosts!$A$1:$M$1,0))</f>
        <v>No</v>
      </c>
      <c r="K5214">
        <v>7</v>
      </c>
      <c r="L5214" t="str">
        <f>VLOOKUP($K5214,Neighborhoods!$A:$C,2,0)</f>
        <v>Brooklyn</v>
      </c>
      <c r="M5214" t="str">
        <f>VLOOKUP($K5214,Neighborhoods!$A:$C,3,0)</f>
        <v>Bedford-Stuyvesant</v>
      </c>
      <c r="N5214" t="str">
        <f>INDEX(Neighborhoods!$A:$C, MATCH(Places!$K5214,Neighborhoods!$A:$A,0), MATCH(Places!N$1,Neighborhoods!$A$1:$C$1,0))</f>
        <v>Brooklyn</v>
      </c>
      <c r="O5214" t="str">
        <f>INDEX(Neighborhoods!$A:$C, MATCH(Places!$K5214,Neighborhoods!$A:$A,0), MATCH(Places!O$1,Neighborhoods!$A$1:$C$1,0))</f>
        <v>Bedford-Stuyvesant</v>
      </c>
      <c r="P5214" t="s">
        <v>1</v>
      </c>
      <c r="Q5214" t="str">
        <f t="shared" si="324"/>
        <v>Yes</v>
      </c>
      <c r="R5214">
        <v>3</v>
      </c>
      <c r="S5214" t="str">
        <f t="shared" si="325"/>
        <v>Medium</v>
      </c>
      <c r="T5214" s="50">
        <v>31</v>
      </c>
      <c r="U5214" s="70">
        <f t="shared" si="326"/>
        <v>0.03</v>
      </c>
      <c r="V5214" s="52">
        <v>4.6399999999999997</v>
      </c>
      <c r="W5214" s="52" t="str" cm="1">
        <f t="array" ref="W5214">_xlfn.SWITCH(ROUND(V5214,0),5,"Excellent",4,"Good",3,"Ok","Bad")</f>
        <v>Excellent</v>
      </c>
      <c r="X5214">
        <v>36</v>
      </c>
      <c r="Y5214" t="str">
        <f t="shared" si="327"/>
        <v>No</v>
      </c>
      <c r="Z5214" s="68">
        <v>43711</v>
      </c>
      <c r="AA5214" s="68">
        <v>44037</v>
      </c>
      <c r="AB5214">
        <v>70</v>
      </c>
      <c r="AC5214" t="s">
        <v>15615</v>
      </c>
    </row>
    <row r="5215" spans="1:29" x14ac:dyDescent="0.3">
      <c r="A5215" t="s">
        <v>13408</v>
      </c>
      <c r="B5215">
        <v>3934</v>
      </c>
      <c r="C5215" t="str">
        <f>VLOOKUP($B5215,Hosts!$A:$M,10,0)</f>
        <v>Within an hour</v>
      </c>
      <c r="D5215" s="70">
        <f>VLOOKUP($B5215,Hosts!$A:$M,11,0)</f>
        <v>1</v>
      </c>
      <c r="E5215" s="70">
        <f>VLOOKUP($B5215,Hosts!$A:$M,12,0)</f>
        <v>0.99</v>
      </c>
      <c r="F5215" t="str">
        <f>VLOOKUP($B5215,Hosts!$A:$M,13,0)</f>
        <v>Yes</v>
      </c>
      <c r="G5215" t="str">
        <f>INDEX(Hosts!$A:$M, MATCH(Places!$B5215,Hosts!$A:$A,0), MATCH(Places!G$1,Hosts!$A$1:$M$1,0))</f>
        <v>Within an hour</v>
      </c>
      <c r="H5215" s="70">
        <f>INDEX(Hosts!$A:$M, MATCH(Places!$B5215,Hosts!$A:$A,0), MATCH(Places!H$1,Hosts!$A$1:$M$1,0))</f>
        <v>1</v>
      </c>
      <c r="I5215" s="70">
        <f>INDEX(Hosts!$A:$M, MATCH(Places!$B5215,Hosts!$A:$A,0), MATCH(Places!I$1,Hosts!$A$1:$M$1,0))</f>
        <v>0.99</v>
      </c>
      <c r="J5215" t="str">
        <f>INDEX(Hosts!$A:$M, MATCH(Places!$B5215,Hosts!$A:$A,0), MATCH(Places!J$1,Hosts!$A$1:$M$1,0))</f>
        <v>Yes</v>
      </c>
      <c r="K5215">
        <v>7</v>
      </c>
      <c r="L5215" t="str">
        <f>VLOOKUP($K5215,Neighborhoods!$A:$C,2,0)</f>
        <v>Brooklyn</v>
      </c>
      <c r="M5215" t="str">
        <f>VLOOKUP($K5215,Neighborhoods!$A:$C,3,0)</f>
        <v>Bedford-Stuyvesant</v>
      </c>
      <c r="N5215" t="str">
        <f>INDEX(Neighborhoods!$A:$C, MATCH(Places!$K5215,Neighborhoods!$A:$A,0), MATCH(Places!N$1,Neighborhoods!$A$1:$C$1,0))</f>
        <v>Brooklyn</v>
      </c>
      <c r="O5215" t="str">
        <f>INDEX(Neighborhoods!$A:$C, MATCH(Places!$K5215,Neighborhoods!$A:$A,0), MATCH(Places!O$1,Neighborhoods!$A$1:$C$1,0))</f>
        <v>Bedford-Stuyvesant</v>
      </c>
      <c r="P5215" t="s">
        <v>1</v>
      </c>
      <c r="Q5215" t="str">
        <f t="shared" si="324"/>
        <v>Yes</v>
      </c>
      <c r="R5215">
        <v>1</v>
      </c>
      <c r="S5215" t="str">
        <f t="shared" si="325"/>
        <v>Small</v>
      </c>
      <c r="T5215" s="50">
        <v>39</v>
      </c>
      <c r="U5215" s="70">
        <f t="shared" si="326"/>
        <v>0.03</v>
      </c>
      <c r="V5215" s="52">
        <v>5</v>
      </c>
      <c r="W5215" s="52" t="str" cm="1">
        <f t="array" ref="W5215">_xlfn.SWITCH(ROUND(V5215,0),5,"Excellent",4,"Good",3,"Ok","Bad")</f>
        <v>Excellent</v>
      </c>
      <c r="X5215">
        <v>16</v>
      </c>
      <c r="Y5215" t="str">
        <f t="shared" si="327"/>
        <v>No</v>
      </c>
      <c r="Z5215" s="68">
        <v>43766</v>
      </c>
      <c r="AA5215" s="68">
        <v>43976</v>
      </c>
      <c r="AB5215">
        <v>155</v>
      </c>
      <c r="AC5215" t="s">
        <v>15616</v>
      </c>
    </row>
    <row r="5216" spans="1:29" x14ac:dyDescent="0.3">
      <c r="A5216" t="s">
        <v>13887</v>
      </c>
      <c r="B5216">
        <v>3427</v>
      </c>
      <c r="C5216" t="str">
        <f>VLOOKUP($B5216,Hosts!$A:$M,10,0)</f>
        <v>Within a few hours</v>
      </c>
      <c r="D5216" s="70">
        <f>VLOOKUP($B5216,Hosts!$A:$M,11,0)</f>
        <v>0.8</v>
      </c>
      <c r="E5216" s="70">
        <f>VLOOKUP($B5216,Hosts!$A:$M,12,0)</f>
        <v>0.95</v>
      </c>
      <c r="F5216" t="str">
        <f>VLOOKUP($B5216,Hosts!$A:$M,13,0)</f>
        <v>No</v>
      </c>
      <c r="G5216" t="str">
        <f>INDEX(Hosts!$A:$M, MATCH(Places!$B5216,Hosts!$A:$A,0), MATCH(Places!G$1,Hosts!$A$1:$M$1,0))</f>
        <v>Within a few hours</v>
      </c>
      <c r="H5216" s="70">
        <f>INDEX(Hosts!$A:$M, MATCH(Places!$B5216,Hosts!$A:$A,0), MATCH(Places!H$1,Hosts!$A$1:$M$1,0))</f>
        <v>0.8</v>
      </c>
      <c r="I5216" s="70">
        <f>INDEX(Hosts!$A:$M, MATCH(Places!$B5216,Hosts!$A:$A,0), MATCH(Places!I$1,Hosts!$A$1:$M$1,0))</f>
        <v>0.95</v>
      </c>
      <c r="J5216" t="str">
        <f>INDEX(Hosts!$A:$M, MATCH(Places!$B5216,Hosts!$A:$A,0), MATCH(Places!J$1,Hosts!$A$1:$M$1,0))</f>
        <v>No</v>
      </c>
      <c r="K5216">
        <v>16</v>
      </c>
      <c r="L5216" t="str">
        <f>VLOOKUP($K5216,Neighborhoods!$A:$C,2,0)</f>
        <v>Manhattan</v>
      </c>
      <c r="M5216" t="str">
        <f>VLOOKUP($K5216,Neighborhoods!$A:$C,3,0)</f>
        <v>Harlem</v>
      </c>
      <c r="N5216" t="str">
        <f>INDEX(Neighborhoods!$A:$C, MATCH(Places!$K5216,Neighborhoods!$A:$A,0), MATCH(Places!N$1,Neighborhoods!$A$1:$C$1,0))</f>
        <v>Manhattan</v>
      </c>
      <c r="O5216" t="str">
        <f>INDEX(Neighborhoods!$A:$C, MATCH(Places!$K5216,Neighborhoods!$A:$A,0), MATCH(Places!O$1,Neighborhoods!$A$1:$C$1,0))</f>
        <v>Harlem</v>
      </c>
      <c r="P5216" t="s">
        <v>11822</v>
      </c>
      <c r="Q5216" t="str">
        <f t="shared" si="324"/>
        <v>No</v>
      </c>
      <c r="R5216">
        <v>6</v>
      </c>
      <c r="S5216" t="str">
        <f t="shared" si="325"/>
        <v>Large</v>
      </c>
      <c r="T5216" s="50">
        <v>150</v>
      </c>
      <c r="U5216" s="70">
        <f t="shared" si="326"/>
        <v>0.03</v>
      </c>
      <c r="V5216" s="52">
        <v>4.67</v>
      </c>
      <c r="W5216" s="52" t="str" cm="1">
        <f t="array" ref="W5216">_xlfn.SWITCH(ROUND(V5216,0),5,"Excellent",4,"Good",3,"Ok","Bad")</f>
        <v>Excellent</v>
      </c>
      <c r="X5216">
        <v>9</v>
      </c>
      <c r="Y5216" t="str">
        <f t="shared" si="327"/>
        <v>No</v>
      </c>
      <c r="Z5216" s="68">
        <v>43728</v>
      </c>
      <c r="AA5216" s="68">
        <v>43906</v>
      </c>
      <c r="AB5216">
        <v>48</v>
      </c>
      <c r="AC5216" t="s">
        <v>15615</v>
      </c>
    </row>
    <row r="5217" spans="1:29" x14ac:dyDescent="0.3">
      <c r="A5217" t="s">
        <v>13512</v>
      </c>
      <c r="B5217">
        <v>1902</v>
      </c>
      <c r="C5217" t="str">
        <f>VLOOKUP($B5217,Hosts!$A:$M,10,0)</f>
        <v>Within an hour</v>
      </c>
      <c r="D5217" s="70">
        <f>VLOOKUP($B5217,Hosts!$A:$M,11,0)</f>
        <v>1</v>
      </c>
      <c r="E5217" s="70">
        <f>VLOOKUP($B5217,Hosts!$A:$M,12,0)</f>
        <v>0.97</v>
      </c>
      <c r="F5217" t="str">
        <f>VLOOKUP($B5217,Hosts!$A:$M,13,0)</f>
        <v>Yes</v>
      </c>
      <c r="G5217" t="str">
        <f>INDEX(Hosts!$A:$M, MATCH(Places!$B5217,Hosts!$A:$A,0), MATCH(Places!G$1,Hosts!$A$1:$M$1,0))</f>
        <v>Within an hour</v>
      </c>
      <c r="H5217" s="70">
        <f>INDEX(Hosts!$A:$M, MATCH(Places!$B5217,Hosts!$A:$A,0), MATCH(Places!H$1,Hosts!$A$1:$M$1,0))</f>
        <v>1</v>
      </c>
      <c r="I5217" s="70">
        <f>INDEX(Hosts!$A:$M, MATCH(Places!$B5217,Hosts!$A:$A,0), MATCH(Places!I$1,Hosts!$A$1:$M$1,0))</f>
        <v>0.97</v>
      </c>
      <c r="J5217" t="str">
        <f>INDEX(Hosts!$A:$M, MATCH(Places!$B5217,Hosts!$A:$A,0), MATCH(Places!J$1,Hosts!$A$1:$M$1,0))</f>
        <v>Yes</v>
      </c>
      <c r="K5217">
        <v>18</v>
      </c>
      <c r="L5217" t="str">
        <f>VLOOKUP($K5217,Neighborhoods!$A:$C,2,0)</f>
        <v>Manhattan</v>
      </c>
      <c r="M5217" t="str">
        <f>VLOOKUP($K5217,Neighborhoods!$A:$C,3,0)</f>
        <v>Midtown</v>
      </c>
      <c r="N5217" t="str">
        <f>INDEX(Neighborhoods!$A:$C, MATCH(Places!$K5217,Neighborhoods!$A:$A,0), MATCH(Places!N$1,Neighborhoods!$A$1:$C$1,0))</f>
        <v>Manhattan</v>
      </c>
      <c r="O5217" t="str">
        <f>INDEX(Neighborhoods!$A:$C, MATCH(Places!$K5217,Neighborhoods!$A:$A,0), MATCH(Places!O$1,Neighborhoods!$A$1:$C$1,0))</f>
        <v>Midtown</v>
      </c>
      <c r="P5217" t="s">
        <v>1</v>
      </c>
      <c r="Q5217" t="str">
        <f t="shared" si="324"/>
        <v>Yes</v>
      </c>
      <c r="R5217">
        <v>2</v>
      </c>
      <c r="S5217" t="str">
        <f t="shared" si="325"/>
        <v>Small</v>
      </c>
      <c r="T5217" s="50">
        <v>64</v>
      </c>
      <c r="U5217" s="70">
        <f t="shared" si="326"/>
        <v>0.03</v>
      </c>
      <c r="V5217" s="52">
        <v>4.82</v>
      </c>
      <c r="W5217" s="52" t="str" cm="1">
        <f t="array" ref="W5217">_xlfn.SWITCH(ROUND(V5217,0),5,"Excellent",4,"Good",3,"Ok","Bad")</f>
        <v>Excellent</v>
      </c>
      <c r="X5217">
        <v>22</v>
      </c>
      <c r="Y5217" t="str">
        <f t="shared" si="327"/>
        <v>No</v>
      </c>
      <c r="Z5217" s="68">
        <v>43755</v>
      </c>
      <c r="AA5217" s="68">
        <v>43856</v>
      </c>
      <c r="AB5217">
        <v>0</v>
      </c>
      <c r="AC5217" t="s">
        <v>15616</v>
      </c>
    </row>
    <row r="5218" spans="1:29" x14ac:dyDescent="0.3">
      <c r="A5218" t="s">
        <v>15337</v>
      </c>
      <c r="B5218">
        <v>1790</v>
      </c>
      <c r="C5218" t="str">
        <f>VLOOKUP($B5218,Hosts!$A:$M,10,0)</f>
        <v>Within a few hours</v>
      </c>
      <c r="D5218" s="70">
        <f>VLOOKUP($B5218,Hosts!$A:$M,11,0)</f>
        <v>1</v>
      </c>
      <c r="E5218" s="70">
        <f>VLOOKUP($B5218,Hosts!$A:$M,12,0)</f>
        <v>1</v>
      </c>
      <c r="F5218" t="str">
        <f>VLOOKUP($B5218,Hosts!$A:$M,13,0)</f>
        <v>No</v>
      </c>
      <c r="G5218" t="str">
        <f>INDEX(Hosts!$A:$M, MATCH(Places!$B5218,Hosts!$A:$A,0), MATCH(Places!G$1,Hosts!$A$1:$M$1,0))</f>
        <v>Within a few hours</v>
      </c>
      <c r="H5218" s="70">
        <f>INDEX(Hosts!$A:$M, MATCH(Places!$B5218,Hosts!$A:$A,0), MATCH(Places!H$1,Hosts!$A$1:$M$1,0))</f>
        <v>1</v>
      </c>
      <c r="I5218" s="70">
        <f>INDEX(Hosts!$A:$M, MATCH(Places!$B5218,Hosts!$A:$A,0), MATCH(Places!I$1,Hosts!$A$1:$M$1,0))</f>
        <v>1</v>
      </c>
      <c r="J5218" t="str">
        <f>INDEX(Hosts!$A:$M, MATCH(Places!$B5218,Hosts!$A:$A,0), MATCH(Places!J$1,Hosts!$A$1:$M$1,0))</f>
        <v>No</v>
      </c>
      <c r="K5218">
        <v>16</v>
      </c>
      <c r="L5218" t="str">
        <f>VLOOKUP($K5218,Neighborhoods!$A:$C,2,0)</f>
        <v>Manhattan</v>
      </c>
      <c r="M5218" t="str">
        <f>VLOOKUP($K5218,Neighborhoods!$A:$C,3,0)</f>
        <v>Harlem</v>
      </c>
      <c r="N5218" t="str">
        <f>INDEX(Neighborhoods!$A:$C, MATCH(Places!$K5218,Neighborhoods!$A:$A,0), MATCH(Places!N$1,Neighborhoods!$A$1:$C$1,0))</f>
        <v>Manhattan</v>
      </c>
      <c r="O5218" t="str">
        <f>INDEX(Neighborhoods!$A:$C, MATCH(Places!$K5218,Neighborhoods!$A:$A,0), MATCH(Places!O$1,Neighborhoods!$A$1:$C$1,0))</f>
        <v>Harlem</v>
      </c>
      <c r="P5218" t="s">
        <v>11822</v>
      </c>
      <c r="Q5218" t="str">
        <f t="shared" si="324"/>
        <v>No</v>
      </c>
      <c r="R5218">
        <v>8</v>
      </c>
      <c r="S5218" t="str">
        <f t="shared" si="325"/>
        <v>Large</v>
      </c>
      <c r="T5218" s="50">
        <v>120</v>
      </c>
      <c r="U5218" s="70">
        <f t="shared" si="326"/>
        <v>0.03</v>
      </c>
      <c r="V5218" s="52">
        <v>5</v>
      </c>
      <c r="W5218" s="52" t="str" cm="1">
        <f t="array" ref="W5218">_xlfn.SWITCH(ROUND(V5218,0),5,"Excellent",4,"Good",3,"Ok","Bad")</f>
        <v>Excellent</v>
      </c>
      <c r="X5218">
        <v>5</v>
      </c>
      <c r="Y5218" t="str">
        <f t="shared" si="327"/>
        <v>No</v>
      </c>
      <c r="Z5218" s="68">
        <v>43711</v>
      </c>
      <c r="AA5218" s="68">
        <v>43850</v>
      </c>
      <c r="AB5218">
        <v>0</v>
      </c>
      <c r="AC5218" t="s">
        <v>15616</v>
      </c>
    </row>
    <row r="5219" spans="1:29" x14ac:dyDescent="0.3">
      <c r="A5219" t="s">
        <v>13190</v>
      </c>
      <c r="B5219">
        <v>3989</v>
      </c>
      <c r="C5219" t="str">
        <f>VLOOKUP($B5219,Hosts!$A:$M,10,0)</f>
        <v>Within an hour</v>
      </c>
      <c r="D5219" s="70">
        <f>VLOOKUP($B5219,Hosts!$A:$M,11,0)</f>
        <v>1</v>
      </c>
      <c r="E5219" s="70">
        <f>VLOOKUP($B5219,Hosts!$A:$M,12,0)</f>
        <v>1</v>
      </c>
      <c r="F5219" t="str">
        <f>VLOOKUP($B5219,Hosts!$A:$M,13,0)</f>
        <v>Yes</v>
      </c>
      <c r="G5219" t="str">
        <f>INDEX(Hosts!$A:$M, MATCH(Places!$B5219,Hosts!$A:$A,0), MATCH(Places!G$1,Hosts!$A$1:$M$1,0))</f>
        <v>Within an hour</v>
      </c>
      <c r="H5219" s="70">
        <f>INDEX(Hosts!$A:$M, MATCH(Places!$B5219,Hosts!$A:$A,0), MATCH(Places!H$1,Hosts!$A$1:$M$1,0))</f>
        <v>1</v>
      </c>
      <c r="I5219" s="70">
        <f>INDEX(Hosts!$A:$M, MATCH(Places!$B5219,Hosts!$A:$A,0), MATCH(Places!I$1,Hosts!$A$1:$M$1,0))</f>
        <v>1</v>
      </c>
      <c r="J5219" t="str">
        <f>INDEX(Hosts!$A:$M, MATCH(Places!$B5219,Hosts!$A:$A,0), MATCH(Places!J$1,Hosts!$A$1:$M$1,0))</f>
        <v>Yes</v>
      </c>
      <c r="K5219">
        <v>10</v>
      </c>
      <c r="L5219" t="str">
        <f>VLOOKUP($K5219,Neighborhoods!$A:$C,2,0)</f>
        <v>Brooklyn</v>
      </c>
      <c r="M5219" t="str">
        <f>VLOOKUP($K5219,Neighborhoods!$A:$C,3,0)</f>
        <v>East Flatbush</v>
      </c>
      <c r="N5219" t="str">
        <f>INDEX(Neighborhoods!$A:$C, MATCH(Places!$K5219,Neighborhoods!$A:$A,0), MATCH(Places!N$1,Neighborhoods!$A$1:$C$1,0))</f>
        <v>Brooklyn</v>
      </c>
      <c r="O5219" t="str">
        <f>INDEX(Neighborhoods!$A:$C, MATCH(Places!$K5219,Neighborhoods!$A:$A,0), MATCH(Places!O$1,Neighborhoods!$A$1:$C$1,0))</f>
        <v>East Flatbush</v>
      </c>
      <c r="P5219" t="s">
        <v>11822</v>
      </c>
      <c r="Q5219" t="str">
        <f t="shared" si="324"/>
        <v>No</v>
      </c>
      <c r="R5219">
        <v>4</v>
      </c>
      <c r="S5219" t="str">
        <f t="shared" si="325"/>
        <v>Medium</v>
      </c>
      <c r="T5219" s="50">
        <v>126</v>
      </c>
      <c r="U5219" s="70">
        <f t="shared" si="326"/>
        <v>0.03</v>
      </c>
      <c r="V5219" s="52">
        <v>5</v>
      </c>
      <c r="W5219" s="52" t="str" cm="1">
        <f t="array" ref="W5219">_xlfn.SWITCH(ROUND(V5219,0),5,"Excellent",4,"Good",3,"Ok","Bad")</f>
        <v>Excellent</v>
      </c>
      <c r="X5219">
        <v>14</v>
      </c>
      <c r="Y5219" t="str">
        <f t="shared" si="327"/>
        <v>No</v>
      </c>
      <c r="Z5219" s="68">
        <v>43711</v>
      </c>
      <c r="AA5219" s="68">
        <v>44033</v>
      </c>
      <c r="AB5219">
        <v>365</v>
      </c>
      <c r="AC5219" t="s">
        <v>15615</v>
      </c>
    </row>
    <row r="5220" spans="1:29" x14ac:dyDescent="0.3">
      <c r="A5220" t="s">
        <v>13115</v>
      </c>
      <c r="B5220">
        <v>3510</v>
      </c>
      <c r="C5220" t="str">
        <f>VLOOKUP($B5220,Hosts!$A:$M,10,0)</f>
        <v>Within a day</v>
      </c>
      <c r="D5220" s="70">
        <f>VLOOKUP($B5220,Hosts!$A:$M,11,0)</f>
        <v>0.71</v>
      </c>
      <c r="E5220" s="70">
        <f>VLOOKUP($B5220,Hosts!$A:$M,12,0)</f>
        <v>0.96</v>
      </c>
      <c r="F5220" t="str">
        <f>VLOOKUP($B5220,Hosts!$A:$M,13,0)</f>
        <v>No</v>
      </c>
      <c r="G5220" t="str">
        <f>INDEX(Hosts!$A:$M, MATCH(Places!$B5220,Hosts!$A:$A,0), MATCH(Places!G$1,Hosts!$A$1:$M$1,0))</f>
        <v>Within a day</v>
      </c>
      <c r="H5220" s="70">
        <f>INDEX(Hosts!$A:$M, MATCH(Places!$B5220,Hosts!$A:$A,0), MATCH(Places!H$1,Hosts!$A$1:$M$1,0))</f>
        <v>0.71</v>
      </c>
      <c r="I5220" s="70">
        <f>INDEX(Hosts!$A:$M, MATCH(Places!$B5220,Hosts!$A:$A,0), MATCH(Places!I$1,Hosts!$A$1:$M$1,0))</f>
        <v>0.96</v>
      </c>
      <c r="J5220" t="str">
        <f>INDEX(Hosts!$A:$M, MATCH(Places!$B5220,Hosts!$A:$A,0), MATCH(Places!J$1,Hosts!$A$1:$M$1,0))</f>
        <v>No</v>
      </c>
      <c r="K5220">
        <v>10</v>
      </c>
      <c r="L5220" t="str">
        <f>VLOOKUP($K5220,Neighborhoods!$A:$C,2,0)</f>
        <v>Brooklyn</v>
      </c>
      <c r="M5220" t="str">
        <f>VLOOKUP($K5220,Neighborhoods!$A:$C,3,0)</f>
        <v>East Flatbush</v>
      </c>
      <c r="N5220" t="str">
        <f>INDEX(Neighborhoods!$A:$C, MATCH(Places!$K5220,Neighborhoods!$A:$A,0), MATCH(Places!N$1,Neighborhoods!$A$1:$C$1,0))</f>
        <v>Brooklyn</v>
      </c>
      <c r="O5220" t="str">
        <f>INDEX(Neighborhoods!$A:$C, MATCH(Places!$K5220,Neighborhoods!$A:$A,0), MATCH(Places!O$1,Neighborhoods!$A$1:$C$1,0))</f>
        <v>East Flatbush</v>
      </c>
      <c r="P5220" t="s">
        <v>11822</v>
      </c>
      <c r="Q5220" t="str">
        <f t="shared" si="324"/>
        <v>No</v>
      </c>
      <c r="R5220">
        <v>4</v>
      </c>
      <c r="S5220" t="str">
        <f t="shared" si="325"/>
        <v>Medium</v>
      </c>
      <c r="T5220" s="50">
        <v>60</v>
      </c>
      <c r="U5220" s="70">
        <f t="shared" si="326"/>
        <v>0.03</v>
      </c>
      <c r="V5220" s="52">
        <v>4.8899999999999997</v>
      </c>
      <c r="W5220" s="52" t="str" cm="1">
        <f t="array" ref="W5220">_xlfn.SWITCH(ROUND(V5220,0),5,"Excellent",4,"Good",3,"Ok","Bad")</f>
        <v>Excellent</v>
      </c>
      <c r="X5220">
        <v>47</v>
      </c>
      <c r="Y5220" t="str">
        <f t="shared" si="327"/>
        <v>No</v>
      </c>
      <c r="Z5220" s="68">
        <v>43710</v>
      </c>
      <c r="AA5220" s="68">
        <v>44043</v>
      </c>
      <c r="AB5220">
        <v>178</v>
      </c>
      <c r="AC5220" t="s">
        <v>15615</v>
      </c>
    </row>
    <row r="5221" spans="1:29" x14ac:dyDescent="0.3">
      <c r="A5221" t="s">
        <v>14534</v>
      </c>
      <c r="B5221">
        <v>2940</v>
      </c>
      <c r="C5221" t="str">
        <f>VLOOKUP($B5221,Hosts!$A:$M,10,0)</f>
        <v>Within a few hours</v>
      </c>
      <c r="D5221" s="70">
        <f>VLOOKUP($B5221,Hosts!$A:$M,11,0)</f>
        <v>1</v>
      </c>
      <c r="E5221" s="70">
        <f>VLOOKUP($B5221,Hosts!$A:$M,12,0)</f>
        <v>0.75</v>
      </c>
      <c r="F5221" t="str">
        <f>VLOOKUP($B5221,Hosts!$A:$M,13,0)</f>
        <v>No</v>
      </c>
      <c r="G5221" t="str">
        <f>INDEX(Hosts!$A:$M, MATCH(Places!$B5221,Hosts!$A:$A,0), MATCH(Places!G$1,Hosts!$A$1:$M$1,0))</f>
        <v>Within a few hours</v>
      </c>
      <c r="H5221" s="70">
        <f>INDEX(Hosts!$A:$M, MATCH(Places!$B5221,Hosts!$A:$A,0), MATCH(Places!H$1,Hosts!$A$1:$M$1,0))</f>
        <v>1</v>
      </c>
      <c r="I5221" s="70">
        <f>INDEX(Hosts!$A:$M, MATCH(Places!$B5221,Hosts!$A:$A,0), MATCH(Places!I$1,Hosts!$A$1:$M$1,0))</f>
        <v>0.75</v>
      </c>
      <c r="J5221" t="str">
        <f>INDEX(Hosts!$A:$M, MATCH(Places!$B5221,Hosts!$A:$A,0), MATCH(Places!J$1,Hosts!$A$1:$M$1,0))</f>
        <v>No</v>
      </c>
      <c r="K5221">
        <v>9</v>
      </c>
      <c r="L5221" t="str">
        <f>VLOOKUP($K5221,Neighborhoods!$A:$C,2,0)</f>
        <v>Brooklyn</v>
      </c>
      <c r="M5221" t="str">
        <f>VLOOKUP($K5221,Neighborhoods!$A:$C,3,0)</f>
        <v>Crown Heights</v>
      </c>
      <c r="N5221" t="str">
        <f>INDEX(Neighborhoods!$A:$C, MATCH(Places!$K5221,Neighborhoods!$A:$A,0), MATCH(Places!N$1,Neighborhoods!$A$1:$C$1,0))</f>
        <v>Brooklyn</v>
      </c>
      <c r="O5221" t="str">
        <f>INDEX(Neighborhoods!$A:$C, MATCH(Places!$K5221,Neighborhoods!$A:$A,0), MATCH(Places!O$1,Neighborhoods!$A$1:$C$1,0))</f>
        <v>Crown Heights</v>
      </c>
      <c r="P5221" t="s">
        <v>11822</v>
      </c>
      <c r="Q5221" t="str">
        <f t="shared" si="324"/>
        <v>No</v>
      </c>
      <c r="R5221">
        <v>2</v>
      </c>
      <c r="S5221" t="str">
        <f t="shared" si="325"/>
        <v>Small</v>
      </c>
      <c r="T5221" s="50">
        <v>99</v>
      </c>
      <c r="U5221" s="70">
        <f t="shared" si="326"/>
        <v>0.03</v>
      </c>
      <c r="V5221" s="52">
        <v>5</v>
      </c>
      <c r="W5221" s="52" t="str" cm="1">
        <f t="array" ref="W5221">_xlfn.SWITCH(ROUND(V5221,0),5,"Excellent",4,"Good",3,"Ok","Bad")</f>
        <v>Excellent</v>
      </c>
      <c r="X5221">
        <v>5</v>
      </c>
      <c r="Y5221" t="str">
        <f t="shared" si="327"/>
        <v>No</v>
      </c>
      <c r="Z5221" s="68">
        <v>43739</v>
      </c>
      <c r="AA5221" s="68">
        <v>43807</v>
      </c>
      <c r="AB5221">
        <v>15</v>
      </c>
      <c r="AC5221" t="s">
        <v>15616</v>
      </c>
    </row>
    <row r="5222" spans="1:29" x14ac:dyDescent="0.3">
      <c r="A5222" t="s">
        <v>13137</v>
      </c>
      <c r="B5222">
        <v>2679</v>
      </c>
      <c r="C5222" t="str">
        <f>VLOOKUP($B5222,Hosts!$A:$M,10,0)</f>
        <v>Within a day</v>
      </c>
      <c r="D5222" s="70">
        <f>VLOOKUP($B5222,Hosts!$A:$M,11,0)</f>
        <v>0.6</v>
      </c>
      <c r="E5222" s="70">
        <f>VLOOKUP($B5222,Hosts!$A:$M,12,0)</f>
        <v>0.47</v>
      </c>
      <c r="F5222" t="str">
        <f>VLOOKUP($B5222,Hosts!$A:$M,13,0)</f>
        <v>No</v>
      </c>
      <c r="G5222" t="str">
        <f>INDEX(Hosts!$A:$M, MATCH(Places!$B5222,Hosts!$A:$A,0), MATCH(Places!G$1,Hosts!$A$1:$M$1,0))</f>
        <v>Within a day</v>
      </c>
      <c r="H5222" s="70">
        <f>INDEX(Hosts!$A:$M, MATCH(Places!$B5222,Hosts!$A:$A,0), MATCH(Places!H$1,Hosts!$A$1:$M$1,0))</f>
        <v>0.6</v>
      </c>
      <c r="I5222" s="70">
        <f>INDEX(Hosts!$A:$M, MATCH(Places!$B5222,Hosts!$A:$A,0), MATCH(Places!I$1,Hosts!$A$1:$M$1,0))</f>
        <v>0.47</v>
      </c>
      <c r="J5222" t="str">
        <f>INDEX(Hosts!$A:$M, MATCH(Places!$B5222,Hosts!$A:$A,0), MATCH(Places!J$1,Hosts!$A$1:$M$1,0))</f>
        <v>No</v>
      </c>
      <c r="K5222">
        <v>25</v>
      </c>
      <c r="L5222" t="str">
        <f>VLOOKUP($K5222,Neighborhoods!$A:$C,2,0)</f>
        <v>Queens</v>
      </c>
      <c r="M5222" t="str">
        <f>VLOOKUP($K5222,Neighborhoods!$A:$C,3,0)</f>
        <v>Ridgewood</v>
      </c>
      <c r="N5222" t="str">
        <f>INDEX(Neighborhoods!$A:$C, MATCH(Places!$K5222,Neighborhoods!$A:$A,0), MATCH(Places!N$1,Neighborhoods!$A$1:$C$1,0))</f>
        <v>Queens</v>
      </c>
      <c r="O5222" t="str">
        <f>INDEX(Neighborhoods!$A:$C, MATCH(Places!$K5222,Neighborhoods!$A:$A,0), MATCH(Places!O$1,Neighborhoods!$A$1:$C$1,0))</f>
        <v>Ridgewood</v>
      </c>
      <c r="P5222" t="s">
        <v>1</v>
      </c>
      <c r="Q5222" t="str">
        <f t="shared" si="324"/>
        <v>Yes</v>
      </c>
      <c r="R5222">
        <v>2</v>
      </c>
      <c r="S5222" t="str">
        <f t="shared" si="325"/>
        <v>Small</v>
      </c>
      <c r="T5222" s="50">
        <v>50</v>
      </c>
      <c r="U5222" s="70">
        <f t="shared" si="326"/>
        <v>0.03</v>
      </c>
      <c r="V5222" s="52">
        <v>4.75</v>
      </c>
      <c r="W5222" s="52" t="str" cm="1">
        <f t="array" ref="W5222">_xlfn.SWITCH(ROUND(V5222,0),5,"Excellent",4,"Good",3,"Ok","Bad")</f>
        <v>Excellent</v>
      </c>
      <c r="X5222">
        <v>4</v>
      </c>
      <c r="Y5222" t="str">
        <f t="shared" si="327"/>
        <v>No</v>
      </c>
      <c r="Z5222" s="68">
        <v>43750</v>
      </c>
      <c r="AA5222" s="68">
        <v>43883</v>
      </c>
      <c r="AB5222">
        <v>45</v>
      </c>
      <c r="AC5222" t="s">
        <v>15615</v>
      </c>
    </row>
    <row r="5223" spans="1:29" x14ac:dyDescent="0.3">
      <c r="A5223" t="s">
        <v>13670</v>
      </c>
      <c r="B5223">
        <v>3868</v>
      </c>
      <c r="C5223" t="str">
        <f>VLOOKUP($B5223,Hosts!$A:$M,10,0)</f>
        <v>Within an hour</v>
      </c>
      <c r="D5223" s="70">
        <f>VLOOKUP($B5223,Hosts!$A:$M,11,0)</f>
        <v>0.96</v>
      </c>
      <c r="E5223" s="70">
        <f>VLOOKUP($B5223,Hosts!$A:$M,12,0)</f>
        <v>1</v>
      </c>
      <c r="F5223" t="str">
        <f>VLOOKUP($B5223,Hosts!$A:$M,13,0)</f>
        <v>No</v>
      </c>
      <c r="G5223" t="str">
        <f>INDEX(Hosts!$A:$M, MATCH(Places!$B5223,Hosts!$A:$A,0), MATCH(Places!G$1,Hosts!$A$1:$M$1,0))</f>
        <v>Within an hour</v>
      </c>
      <c r="H5223" s="70">
        <f>INDEX(Hosts!$A:$M, MATCH(Places!$B5223,Hosts!$A:$A,0), MATCH(Places!H$1,Hosts!$A$1:$M$1,0))</f>
        <v>0.96</v>
      </c>
      <c r="I5223" s="70">
        <f>INDEX(Hosts!$A:$M, MATCH(Places!$B5223,Hosts!$A:$A,0), MATCH(Places!I$1,Hosts!$A$1:$M$1,0))</f>
        <v>1</v>
      </c>
      <c r="J5223" t="str">
        <f>INDEX(Hosts!$A:$M, MATCH(Places!$B5223,Hosts!$A:$A,0), MATCH(Places!J$1,Hosts!$A$1:$M$1,0))</f>
        <v>No</v>
      </c>
      <c r="K5223">
        <v>15</v>
      </c>
      <c r="L5223" t="str">
        <f>VLOOKUP($K5223,Neighborhoods!$A:$C,2,0)</f>
        <v>Manhattan</v>
      </c>
      <c r="M5223" t="str">
        <f>VLOOKUP($K5223,Neighborhoods!$A:$C,3,0)</f>
        <v>East Village</v>
      </c>
      <c r="N5223" t="str">
        <f>INDEX(Neighborhoods!$A:$C, MATCH(Places!$K5223,Neighborhoods!$A:$A,0), MATCH(Places!N$1,Neighborhoods!$A$1:$C$1,0))</f>
        <v>Manhattan</v>
      </c>
      <c r="O5223" t="str">
        <f>INDEX(Neighborhoods!$A:$C, MATCH(Places!$K5223,Neighborhoods!$A:$A,0), MATCH(Places!O$1,Neighborhoods!$A$1:$C$1,0))</f>
        <v>East Village</v>
      </c>
      <c r="P5223" t="s">
        <v>11822</v>
      </c>
      <c r="Q5223" t="str">
        <f t="shared" si="324"/>
        <v>No</v>
      </c>
      <c r="R5223">
        <v>3</v>
      </c>
      <c r="S5223" t="str">
        <f t="shared" si="325"/>
        <v>Medium</v>
      </c>
      <c r="T5223" s="50">
        <v>59</v>
      </c>
      <c r="U5223" s="70">
        <f t="shared" si="326"/>
        <v>0.03</v>
      </c>
      <c r="V5223" s="52">
        <v>4.34</v>
      </c>
      <c r="W5223" s="52" t="str" cm="1">
        <f t="array" ref="W5223">_xlfn.SWITCH(ROUND(V5223,0),5,"Excellent",4,"Good",3,"Ok","Bad")</f>
        <v>Good</v>
      </c>
      <c r="X5223">
        <v>32</v>
      </c>
      <c r="Y5223" t="str">
        <f t="shared" si="327"/>
        <v>No</v>
      </c>
      <c r="Z5223" s="68">
        <v>43704</v>
      </c>
      <c r="AA5223" s="68">
        <v>43832</v>
      </c>
      <c r="AB5223">
        <v>365</v>
      </c>
      <c r="AC5223" t="s">
        <v>15616</v>
      </c>
    </row>
    <row r="5224" spans="1:29" x14ac:dyDescent="0.3">
      <c r="A5224" t="s">
        <v>14211</v>
      </c>
      <c r="B5224">
        <v>3992</v>
      </c>
      <c r="C5224" t="str">
        <f>VLOOKUP($B5224,Hosts!$A:$M,10,0)</f>
        <v>Within a day</v>
      </c>
      <c r="D5224" s="70">
        <f>VLOOKUP($B5224,Hosts!$A:$M,11,0)</f>
        <v>1</v>
      </c>
      <c r="E5224" s="70">
        <f>VLOOKUP($B5224,Hosts!$A:$M,12,0)</f>
        <v>0.89</v>
      </c>
      <c r="F5224" t="str">
        <f>VLOOKUP($B5224,Hosts!$A:$M,13,0)</f>
        <v>Yes</v>
      </c>
      <c r="G5224" t="str">
        <f>INDEX(Hosts!$A:$M, MATCH(Places!$B5224,Hosts!$A:$A,0), MATCH(Places!G$1,Hosts!$A$1:$M$1,0))</f>
        <v>Within a day</v>
      </c>
      <c r="H5224" s="70">
        <f>INDEX(Hosts!$A:$M, MATCH(Places!$B5224,Hosts!$A:$A,0), MATCH(Places!H$1,Hosts!$A$1:$M$1,0))</f>
        <v>1</v>
      </c>
      <c r="I5224" s="70">
        <f>INDEX(Hosts!$A:$M, MATCH(Places!$B5224,Hosts!$A:$A,0), MATCH(Places!I$1,Hosts!$A$1:$M$1,0))</f>
        <v>0.89</v>
      </c>
      <c r="J5224" t="str">
        <f>INDEX(Hosts!$A:$M, MATCH(Places!$B5224,Hosts!$A:$A,0), MATCH(Places!J$1,Hosts!$A$1:$M$1,0))</f>
        <v>Yes</v>
      </c>
      <c r="K5224">
        <v>16</v>
      </c>
      <c r="L5224" t="str">
        <f>VLOOKUP($K5224,Neighborhoods!$A:$C,2,0)</f>
        <v>Manhattan</v>
      </c>
      <c r="M5224" t="str">
        <f>VLOOKUP($K5224,Neighborhoods!$A:$C,3,0)</f>
        <v>Harlem</v>
      </c>
      <c r="N5224" t="str">
        <f>INDEX(Neighborhoods!$A:$C, MATCH(Places!$K5224,Neighborhoods!$A:$A,0), MATCH(Places!N$1,Neighborhoods!$A$1:$C$1,0))</f>
        <v>Manhattan</v>
      </c>
      <c r="O5224" t="str">
        <f>INDEX(Neighborhoods!$A:$C, MATCH(Places!$K5224,Neighborhoods!$A:$A,0), MATCH(Places!O$1,Neighborhoods!$A$1:$C$1,0))</f>
        <v>Harlem</v>
      </c>
      <c r="P5224" t="s">
        <v>1</v>
      </c>
      <c r="Q5224" t="str">
        <f t="shared" si="324"/>
        <v>Yes</v>
      </c>
      <c r="R5224">
        <v>2</v>
      </c>
      <c r="S5224" t="str">
        <f t="shared" si="325"/>
        <v>Small</v>
      </c>
      <c r="T5224" s="50">
        <v>55</v>
      </c>
      <c r="U5224" s="70">
        <f t="shared" si="326"/>
        <v>0.03</v>
      </c>
      <c r="V5224" s="52">
        <v>5</v>
      </c>
      <c r="W5224" s="52" t="str" cm="1">
        <f t="array" ref="W5224">_xlfn.SWITCH(ROUND(V5224,0),5,"Excellent",4,"Good",3,"Ok","Bad")</f>
        <v>Excellent</v>
      </c>
      <c r="X5224">
        <v>8</v>
      </c>
      <c r="Y5224" t="str">
        <f t="shared" si="327"/>
        <v>No</v>
      </c>
      <c r="Z5224" s="68">
        <v>43752</v>
      </c>
      <c r="AA5224" s="68">
        <v>43898</v>
      </c>
      <c r="AB5224">
        <v>227</v>
      </c>
      <c r="AC5224" t="s">
        <v>15615</v>
      </c>
    </row>
    <row r="5225" spans="1:29" x14ac:dyDescent="0.3">
      <c r="A5225" t="s">
        <v>13203</v>
      </c>
      <c r="B5225">
        <v>840</v>
      </c>
      <c r="C5225" t="str">
        <f>VLOOKUP($B5225,Hosts!$A:$M,10,0)</f>
        <v>Within an hour</v>
      </c>
      <c r="D5225" s="70">
        <f>VLOOKUP($B5225,Hosts!$A:$M,11,0)</f>
        <v>1</v>
      </c>
      <c r="E5225" s="70">
        <f>VLOOKUP($B5225,Hosts!$A:$M,12,0)</f>
        <v>0.88</v>
      </c>
      <c r="F5225" t="str">
        <f>VLOOKUP($B5225,Hosts!$A:$M,13,0)</f>
        <v>No</v>
      </c>
      <c r="G5225" t="str">
        <f>INDEX(Hosts!$A:$M, MATCH(Places!$B5225,Hosts!$A:$A,0), MATCH(Places!G$1,Hosts!$A$1:$M$1,0))</f>
        <v>Within an hour</v>
      </c>
      <c r="H5225" s="70">
        <f>INDEX(Hosts!$A:$M, MATCH(Places!$B5225,Hosts!$A:$A,0), MATCH(Places!H$1,Hosts!$A$1:$M$1,0))</f>
        <v>1</v>
      </c>
      <c r="I5225" s="70">
        <f>INDEX(Hosts!$A:$M, MATCH(Places!$B5225,Hosts!$A:$A,0), MATCH(Places!I$1,Hosts!$A$1:$M$1,0))</f>
        <v>0.88</v>
      </c>
      <c r="J5225" t="str">
        <f>INDEX(Hosts!$A:$M, MATCH(Places!$B5225,Hosts!$A:$A,0), MATCH(Places!J$1,Hosts!$A$1:$M$1,0))</f>
        <v>No</v>
      </c>
      <c r="K5225">
        <v>12</v>
      </c>
      <c r="L5225" t="str">
        <f>VLOOKUP($K5225,Neighborhoods!$A:$C,2,0)</f>
        <v>Brooklyn</v>
      </c>
      <c r="M5225" t="str">
        <f>VLOOKUP($K5225,Neighborhoods!$A:$C,3,0)</f>
        <v>Williamsburg</v>
      </c>
      <c r="N5225" t="str">
        <f>INDEX(Neighborhoods!$A:$C, MATCH(Places!$K5225,Neighborhoods!$A:$A,0), MATCH(Places!N$1,Neighborhoods!$A$1:$C$1,0))</f>
        <v>Brooklyn</v>
      </c>
      <c r="O5225" t="str">
        <f>INDEX(Neighborhoods!$A:$C, MATCH(Places!$K5225,Neighborhoods!$A:$A,0), MATCH(Places!O$1,Neighborhoods!$A$1:$C$1,0))</f>
        <v>Williamsburg</v>
      </c>
      <c r="P5225" t="s">
        <v>11822</v>
      </c>
      <c r="Q5225" t="str">
        <f t="shared" si="324"/>
        <v>No</v>
      </c>
      <c r="R5225">
        <v>2</v>
      </c>
      <c r="S5225" t="str">
        <f t="shared" si="325"/>
        <v>Small</v>
      </c>
      <c r="T5225" s="50">
        <v>146</v>
      </c>
      <c r="U5225" s="70">
        <f t="shared" si="326"/>
        <v>0.03</v>
      </c>
      <c r="V5225" s="52">
        <v>4.8</v>
      </c>
      <c r="W5225" s="52" t="str" cm="1">
        <f t="array" ref="W5225">_xlfn.SWITCH(ROUND(V5225,0),5,"Excellent",4,"Good",3,"Ok","Bad")</f>
        <v>Excellent</v>
      </c>
      <c r="X5225">
        <v>5</v>
      </c>
      <c r="Y5225" t="str">
        <f t="shared" si="327"/>
        <v>No</v>
      </c>
      <c r="Z5225" s="68">
        <v>43710</v>
      </c>
      <c r="AA5225" s="68">
        <v>43830</v>
      </c>
      <c r="AB5225">
        <v>0</v>
      </c>
      <c r="AC5225" t="s">
        <v>15615</v>
      </c>
    </row>
    <row r="5226" spans="1:29" x14ac:dyDescent="0.3">
      <c r="A5226" t="s">
        <v>13708</v>
      </c>
      <c r="B5226">
        <v>799</v>
      </c>
      <c r="C5226" t="str">
        <f>VLOOKUP($B5226,Hosts!$A:$M,10,0)</f>
        <v>Within a day</v>
      </c>
      <c r="D5226" s="70">
        <f>VLOOKUP($B5226,Hosts!$A:$M,11,0)</f>
        <v>1</v>
      </c>
      <c r="E5226" s="70">
        <f>VLOOKUP($B5226,Hosts!$A:$M,12,0)</f>
        <v>0.5</v>
      </c>
      <c r="F5226" t="str">
        <f>VLOOKUP($B5226,Hosts!$A:$M,13,0)</f>
        <v>No</v>
      </c>
      <c r="G5226" t="str">
        <f>INDEX(Hosts!$A:$M, MATCH(Places!$B5226,Hosts!$A:$A,0), MATCH(Places!G$1,Hosts!$A$1:$M$1,0))</f>
        <v>Within a day</v>
      </c>
      <c r="H5226" s="70">
        <f>INDEX(Hosts!$A:$M, MATCH(Places!$B5226,Hosts!$A:$A,0), MATCH(Places!H$1,Hosts!$A$1:$M$1,0))</f>
        <v>1</v>
      </c>
      <c r="I5226" s="70">
        <f>INDEX(Hosts!$A:$M, MATCH(Places!$B5226,Hosts!$A:$A,0), MATCH(Places!I$1,Hosts!$A$1:$M$1,0))</f>
        <v>0.5</v>
      </c>
      <c r="J5226" t="str">
        <f>INDEX(Hosts!$A:$M, MATCH(Places!$B5226,Hosts!$A:$A,0), MATCH(Places!J$1,Hosts!$A$1:$M$1,0))</f>
        <v>No</v>
      </c>
      <c r="K5226">
        <v>11</v>
      </c>
      <c r="L5226" t="str">
        <f>VLOOKUP($K5226,Neighborhoods!$A:$C,2,0)</f>
        <v>Brooklyn</v>
      </c>
      <c r="M5226" t="str">
        <f>VLOOKUP($K5226,Neighborhoods!$A:$C,3,0)</f>
        <v>Greenpoint</v>
      </c>
      <c r="N5226" t="str">
        <f>INDEX(Neighborhoods!$A:$C, MATCH(Places!$K5226,Neighborhoods!$A:$A,0), MATCH(Places!N$1,Neighborhoods!$A$1:$C$1,0))</f>
        <v>Brooklyn</v>
      </c>
      <c r="O5226" t="str">
        <f>INDEX(Neighborhoods!$A:$C, MATCH(Places!$K5226,Neighborhoods!$A:$A,0), MATCH(Places!O$1,Neighborhoods!$A$1:$C$1,0))</f>
        <v>Greenpoint</v>
      </c>
      <c r="P5226" t="s">
        <v>11822</v>
      </c>
      <c r="Q5226" t="str">
        <f t="shared" si="324"/>
        <v>No</v>
      </c>
      <c r="R5226">
        <v>3</v>
      </c>
      <c r="S5226" t="str">
        <f t="shared" si="325"/>
        <v>Medium</v>
      </c>
      <c r="T5226" s="50">
        <v>150</v>
      </c>
      <c r="U5226" s="70">
        <f t="shared" si="326"/>
        <v>0.03</v>
      </c>
      <c r="V5226" s="52">
        <v>4.75</v>
      </c>
      <c r="W5226" s="52" t="str" cm="1">
        <f t="array" ref="W5226">_xlfn.SWITCH(ROUND(V5226,0),5,"Excellent",4,"Good",3,"Ok","Bad")</f>
        <v>Excellent</v>
      </c>
      <c r="X5226">
        <v>4</v>
      </c>
      <c r="Y5226" t="str">
        <f t="shared" si="327"/>
        <v>No</v>
      </c>
      <c r="Z5226" s="68">
        <v>43717</v>
      </c>
      <c r="AA5226" s="68">
        <v>43756</v>
      </c>
      <c r="AB5226">
        <v>64</v>
      </c>
      <c r="AC5226" t="s">
        <v>15615</v>
      </c>
    </row>
    <row r="5227" spans="1:29" x14ac:dyDescent="0.3">
      <c r="A5227" t="s">
        <v>13255</v>
      </c>
      <c r="B5227">
        <v>3992</v>
      </c>
      <c r="C5227" t="str">
        <f>VLOOKUP($B5227,Hosts!$A:$M,10,0)</f>
        <v>Within a day</v>
      </c>
      <c r="D5227" s="70">
        <f>VLOOKUP($B5227,Hosts!$A:$M,11,0)</f>
        <v>1</v>
      </c>
      <c r="E5227" s="70">
        <f>VLOOKUP($B5227,Hosts!$A:$M,12,0)</f>
        <v>0.89</v>
      </c>
      <c r="F5227" t="str">
        <f>VLOOKUP($B5227,Hosts!$A:$M,13,0)</f>
        <v>Yes</v>
      </c>
      <c r="G5227" t="str">
        <f>INDEX(Hosts!$A:$M, MATCH(Places!$B5227,Hosts!$A:$A,0), MATCH(Places!G$1,Hosts!$A$1:$M$1,0))</f>
        <v>Within a day</v>
      </c>
      <c r="H5227" s="70">
        <f>INDEX(Hosts!$A:$M, MATCH(Places!$B5227,Hosts!$A:$A,0), MATCH(Places!H$1,Hosts!$A$1:$M$1,0))</f>
        <v>1</v>
      </c>
      <c r="I5227" s="70">
        <f>INDEX(Hosts!$A:$M, MATCH(Places!$B5227,Hosts!$A:$A,0), MATCH(Places!I$1,Hosts!$A$1:$M$1,0))</f>
        <v>0.89</v>
      </c>
      <c r="J5227" t="str">
        <f>INDEX(Hosts!$A:$M, MATCH(Places!$B5227,Hosts!$A:$A,0), MATCH(Places!J$1,Hosts!$A$1:$M$1,0))</f>
        <v>Yes</v>
      </c>
      <c r="K5227">
        <v>16</v>
      </c>
      <c r="L5227" t="str">
        <f>VLOOKUP($K5227,Neighborhoods!$A:$C,2,0)</f>
        <v>Manhattan</v>
      </c>
      <c r="M5227" t="str">
        <f>VLOOKUP($K5227,Neighborhoods!$A:$C,3,0)</f>
        <v>Harlem</v>
      </c>
      <c r="N5227" t="str">
        <f>INDEX(Neighborhoods!$A:$C, MATCH(Places!$K5227,Neighborhoods!$A:$A,0), MATCH(Places!N$1,Neighborhoods!$A$1:$C$1,0))</f>
        <v>Manhattan</v>
      </c>
      <c r="O5227" t="str">
        <f>INDEX(Neighborhoods!$A:$C, MATCH(Places!$K5227,Neighborhoods!$A:$A,0), MATCH(Places!O$1,Neighborhoods!$A$1:$C$1,0))</f>
        <v>Harlem</v>
      </c>
      <c r="P5227" t="s">
        <v>1</v>
      </c>
      <c r="Q5227" t="str">
        <f t="shared" si="324"/>
        <v>Yes</v>
      </c>
      <c r="R5227">
        <v>3</v>
      </c>
      <c r="S5227" t="str">
        <f t="shared" si="325"/>
        <v>Medium</v>
      </c>
      <c r="T5227" s="50">
        <v>65</v>
      </c>
      <c r="U5227" s="70">
        <f t="shared" si="326"/>
        <v>0.03</v>
      </c>
      <c r="V5227" s="52">
        <v>5</v>
      </c>
      <c r="W5227" s="52" t="str" cm="1">
        <f t="array" ref="W5227">_xlfn.SWITCH(ROUND(V5227,0),5,"Excellent",4,"Good",3,"Ok","Bad")</f>
        <v>Excellent</v>
      </c>
      <c r="X5227">
        <v>13</v>
      </c>
      <c r="Y5227" t="str">
        <f t="shared" si="327"/>
        <v>No</v>
      </c>
      <c r="Z5227" s="68">
        <v>43720</v>
      </c>
      <c r="AA5227" s="68">
        <v>43842</v>
      </c>
      <c r="AB5227">
        <v>227</v>
      </c>
      <c r="AC5227" t="s">
        <v>15615</v>
      </c>
    </row>
    <row r="5228" spans="1:29" x14ac:dyDescent="0.3">
      <c r="A5228" t="s">
        <v>13135</v>
      </c>
      <c r="B5228">
        <v>2184</v>
      </c>
      <c r="C5228" t="str">
        <f>VLOOKUP($B5228,Hosts!$A:$M,10,0)</f>
        <v>Within a few hours</v>
      </c>
      <c r="D5228" s="70">
        <f>VLOOKUP($B5228,Hosts!$A:$M,11,0)</f>
        <v>1</v>
      </c>
      <c r="E5228" s="70">
        <f>VLOOKUP($B5228,Hosts!$A:$M,12,0)</f>
        <v>0.71</v>
      </c>
      <c r="F5228" t="str">
        <f>VLOOKUP($B5228,Hosts!$A:$M,13,0)</f>
        <v>No</v>
      </c>
      <c r="G5228" t="str">
        <f>INDEX(Hosts!$A:$M, MATCH(Places!$B5228,Hosts!$A:$A,0), MATCH(Places!G$1,Hosts!$A$1:$M$1,0))</f>
        <v>Within a few hours</v>
      </c>
      <c r="H5228" s="70">
        <f>INDEX(Hosts!$A:$M, MATCH(Places!$B5228,Hosts!$A:$A,0), MATCH(Places!H$1,Hosts!$A$1:$M$1,0))</f>
        <v>1</v>
      </c>
      <c r="I5228" s="70">
        <f>INDEX(Hosts!$A:$M, MATCH(Places!$B5228,Hosts!$A:$A,0), MATCH(Places!I$1,Hosts!$A$1:$M$1,0))</f>
        <v>0.71</v>
      </c>
      <c r="J5228" t="str">
        <f>INDEX(Hosts!$A:$M, MATCH(Places!$B5228,Hosts!$A:$A,0), MATCH(Places!J$1,Hosts!$A$1:$M$1,0))</f>
        <v>No</v>
      </c>
      <c r="K5228">
        <v>22</v>
      </c>
      <c r="L5228" t="str">
        <f>VLOOKUP($K5228,Neighborhoods!$A:$C,2,0)</f>
        <v>Queens</v>
      </c>
      <c r="M5228" t="str">
        <f>VLOOKUP($K5228,Neighborhoods!$A:$C,3,0)</f>
        <v>Flushing</v>
      </c>
      <c r="N5228" t="str">
        <f>INDEX(Neighborhoods!$A:$C, MATCH(Places!$K5228,Neighborhoods!$A:$A,0), MATCH(Places!N$1,Neighborhoods!$A$1:$C$1,0))</f>
        <v>Queens</v>
      </c>
      <c r="O5228" t="str">
        <f>INDEX(Neighborhoods!$A:$C, MATCH(Places!$K5228,Neighborhoods!$A:$A,0), MATCH(Places!O$1,Neighborhoods!$A$1:$C$1,0))</f>
        <v>Flushing</v>
      </c>
      <c r="P5228" t="s">
        <v>11822</v>
      </c>
      <c r="Q5228" t="str">
        <f t="shared" si="324"/>
        <v>No</v>
      </c>
      <c r="R5228">
        <v>4</v>
      </c>
      <c r="S5228" t="str">
        <f t="shared" si="325"/>
        <v>Medium</v>
      </c>
      <c r="T5228" s="50">
        <v>75</v>
      </c>
      <c r="U5228" s="70">
        <f t="shared" si="326"/>
        <v>0.03</v>
      </c>
      <c r="V5228" s="52">
        <v>5</v>
      </c>
      <c r="W5228" s="52" t="str" cm="1">
        <f t="array" ref="W5228">_xlfn.SWITCH(ROUND(V5228,0),5,"Excellent",4,"Good",3,"Ok","Bad")</f>
        <v>Excellent</v>
      </c>
      <c r="X5228">
        <v>5</v>
      </c>
      <c r="Y5228" t="str">
        <f t="shared" si="327"/>
        <v>No</v>
      </c>
      <c r="Z5228" s="68">
        <v>43722</v>
      </c>
      <c r="AA5228" s="68">
        <v>44008</v>
      </c>
      <c r="AB5228">
        <v>112</v>
      </c>
      <c r="AC5228" t="s">
        <v>15615</v>
      </c>
    </row>
    <row r="5229" spans="1:29" x14ac:dyDescent="0.3">
      <c r="A5229" t="s">
        <v>14059</v>
      </c>
      <c r="B5229">
        <v>2945</v>
      </c>
      <c r="C5229" t="str">
        <f>VLOOKUP($B5229,Hosts!$A:$M,10,0)</f>
        <v>Within a day</v>
      </c>
      <c r="D5229" s="70">
        <f>VLOOKUP($B5229,Hosts!$A:$M,11,0)</f>
        <v>1</v>
      </c>
      <c r="E5229" s="70">
        <f>VLOOKUP($B5229,Hosts!$A:$M,12,0)</f>
        <v>0.89</v>
      </c>
      <c r="F5229" t="str">
        <f>VLOOKUP($B5229,Hosts!$A:$M,13,0)</f>
        <v>Yes</v>
      </c>
      <c r="G5229" t="str">
        <f>INDEX(Hosts!$A:$M, MATCH(Places!$B5229,Hosts!$A:$A,0), MATCH(Places!G$1,Hosts!$A$1:$M$1,0))</f>
        <v>Within a day</v>
      </c>
      <c r="H5229" s="70">
        <f>INDEX(Hosts!$A:$M, MATCH(Places!$B5229,Hosts!$A:$A,0), MATCH(Places!H$1,Hosts!$A$1:$M$1,0))</f>
        <v>1</v>
      </c>
      <c r="I5229" s="70">
        <f>INDEX(Hosts!$A:$M, MATCH(Places!$B5229,Hosts!$A:$A,0), MATCH(Places!I$1,Hosts!$A$1:$M$1,0))</f>
        <v>0.89</v>
      </c>
      <c r="J5229" t="str">
        <f>INDEX(Hosts!$A:$M, MATCH(Places!$B5229,Hosts!$A:$A,0), MATCH(Places!J$1,Hosts!$A$1:$M$1,0))</f>
        <v>Yes</v>
      </c>
      <c r="K5229">
        <v>8</v>
      </c>
      <c r="L5229" t="str">
        <f>VLOOKUP($K5229,Neighborhoods!$A:$C,2,0)</f>
        <v>Brooklyn</v>
      </c>
      <c r="M5229" t="str">
        <f>VLOOKUP($K5229,Neighborhoods!$A:$C,3,0)</f>
        <v>Bushwick</v>
      </c>
      <c r="N5229" t="str">
        <f>INDEX(Neighborhoods!$A:$C, MATCH(Places!$K5229,Neighborhoods!$A:$A,0), MATCH(Places!N$1,Neighborhoods!$A$1:$C$1,0))</f>
        <v>Brooklyn</v>
      </c>
      <c r="O5229" t="str">
        <f>INDEX(Neighborhoods!$A:$C, MATCH(Places!$K5229,Neighborhoods!$A:$A,0), MATCH(Places!O$1,Neighborhoods!$A$1:$C$1,0))</f>
        <v>Bushwick</v>
      </c>
      <c r="P5229" t="s">
        <v>1</v>
      </c>
      <c r="Q5229" t="str">
        <f t="shared" si="324"/>
        <v>Yes</v>
      </c>
      <c r="R5229">
        <v>2</v>
      </c>
      <c r="S5229" t="str">
        <f t="shared" si="325"/>
        <v>Small</v>
      </c>
      <c r="T5229" s="50">
        <v>55</v>
      </c>
      <c r="U5229" s="70">
        <f t="shared" si="326"/>
        <v>0.03</v>
      </c>
      <c r="V5229" s="52">
        <v>4.83</v>
      </c>
      <c r="W5229" s="52" t="str" cm="1">
        <f t="array" ref="W5229">_xlfn.SWITCH(ROUND(V5229,0),5,"Excellent",4,"Good",3,"Ok","Bad")</f>
        <v>Excellent</v>
      </c>
      <c r="X5229">
        <v>6</v>
      </c>
      <c r="Y5229" t="str">
        <f t="shared" si="327"/>
        <v>No</v>
      </c>
      <c r="Z5229" s="68">
        <v>43716</v>
      </c>
      <c r="AA5229" s="68">
        <v>43830</v>
      </c>
      <c r="AB5229">
        <v>75</v>
      </c>
      <c r="AC5229" t="s">
        <v>15616</v>
      </c>
    </row>
    <row r="5230" spans="1:29" x14ac:dyDescent="0.3">
      <c r="A5230" t="s">
        <v>13542</v>
      </c>
      <c r="B5230">
        <v>3993</v>
      </c>
      <c r="C5230" t="str">
        <f>VLOOKUP($B5230,Hosts!$A:$M,10,0)</f>
        <v>Within a few hours</v>
      </c>
      <c r="D5230" s="70">
        <f>VLOOKUP($B5230,Hosts!$A:$M,11,0)</f>
        <v>0.75</v>
      </c>
      <c r="E5230" s="70">
        <f>VLOOKUP($B5230,Hosts!$A:$M,12,0)</f>
        <v>1</v>
      </c>
      <c r="F5230" t="str">
        <f>VLOOKUP($B5230,Hosts!$A:$M,13,0)</f>
        <v>Yes</v>
      </c>
      <c r="G5230" t="str">
        <f>INDEX(Hosts!$A:$M, MATCH(Places!$B5230,Hosts!$A:$A,0), MATCH(Places!G$1,Hosts!$A$1:$M$1,0))</f>
        <v>Within a few hours</v>
      </c>
      <c r="H5230" s="70">
        <f>INDEX(Hosts!$A:$M, MATCH(Places!$B5230,Hosts!$A:$A,0), MATCH(Places!H$1,Hosts!$A$1:$M$1,0))</f>
        <v>0.75</v>
      </c>
      <c r="I5230" s="70">
        <f>INDEX(Hosts!$A:$M, MATCH(Places!$B5230,Hosts!$A:$A,0), MATCH(Places!I$1,Hosts!$A$1:$M$1,0))</f>
        <v>1</v>
      </c>
      <c r="J5230" t="str">
        <f>INDEX(Hosts!$A:$M, MATCH(Places!$B5230,Hosts!$A:$A,0), MATCH(Places!J$1,Hosts!$A$1:$M$1,0))</f>
        <v>Yes</v>
      </c>
      <c r="K5230">
        <v>12</v>
      </c>
      <c r="L5230" t="str">
        <f>VLOOKUP($K5230,Neighborhoods!$A:$C,2,0)</f>
        <v>Brooklyn</v>
      </c>
      <c r="M5230" t="str">
        <f>VLOOKUP($K5230,Neighborhoods!$A:$C,3,0)</f>
        <v>Williamsburg</v>
      </c>
      <c r="N5230" t="str">
        <f>INDEX(Neighborhoods!$A:$C, MATCH(Places!$K5230,Neighborhoods!$A:$A,0), MATCH(Places!N$1,Neighborhoods!$A$1:$C$1,0))</f>
        <v>Brooklyn</v>
      </c>
      <c r="O5230" t="str">
        <f>INDEX(Neighborhoods!$A:$C, MATCH(Places!$K5230,Neighborhoods!$A:$A,0), MATCH(Places!O$1,Neighborhoods!$A$1:$C$1,0))</f>
        <v>Williamsburg</v>
      </c>
      <c r="P5230" t="s">
        <v>11822</v>
      </c>
      <c r="Q5230" t="str">
        <f t="shared" si="324"/>
        <v>No</v>
      </c>
      <c r="R5230">
        <v>4</v>
      </c>
      <c r="S5230" t="str">
        <f t="shared" si="325"/>
        <v>Medium</v>
      </c>
      <c r="T5230" s="50">
        <v>120</v>
      </c>
      <c r="U5230" s="70">
        <f t="shared" si="326"/>
        <v>0.03</v>
      </c>
      <c r="V5230" s="52">
        <v>4.92</v>
      </c>
      <c r="W5230" s="52" t="str" cm="1">
        <f t="array" ref="W5230">_xlfn.SWITCH(ROUND(V5230,0),5,"Excellent",4,"Good",3,"Ok","Bad")</f>
        <v>Excellent</v>
      </c>
      <c r="X5230">
        <v>12</v>
      </c>
      <c r="Y5230" t="str">
        <f t="shared" si="327"/>
        <v>No</v>
      </c>
      <c r="Z5230" s="68">
        <v>43717</v>
      </c>
      <c r="AA5230" s="68">
        <v>43898</v>
      </c>
      <c r="AB5230">
        <v>4</v>
      </c>
      <c r="AC5230" t="s">
        <v>15615</v>
      </c>
    </row>
    <row r="5231" spans="1:29" x14ac:dyDescent="0.3">
      <c r="A5231" t="s">
        <v>14875</v>
      </c>
      <c r="B5231">
        <v>3508</v>
      </c>
      <c r="C5231" t="str">
        <f>VLOOKUP($B5231,Hosts!$A:$M,10,0)</f>
        <v>Within a few hours</v>
      </c>
      <c r="D5231" s="70">
        <f>VLOOKUP($B5231,Hosts!$A:$M,11,0)</f>
        <v>1</v>
      </c>
      <c r="E5231" s="70">
        <f>VLOOKUP($B5231,Hosts!$A:$M,12,0)</f>
        <v>0.94</v>
      </c>
      <c r="F5231" t="str">
        <f>VLOOKUP($B5231,Hosts!$A:$M,13,0)</f>
        <v>No</v>
      </c>
      <c r="G5231" t="str">
        <f>INDEX(Hosts!$A:$M, MATCH(Places!$B5231,Hosts!$A:$A,0), MATCH(Places!G$1,Hosts!$A$1:$M$1,0))</f>
        <v>Within a few hours</v>
      </c>
      <c r="H5231" s="70">
        <f>INDEX(Hosts!$A:$M, MATCH(Places!$B5231,Hosts!$A:$A,0), MATCH(Places!H$1,Hosts!$A$1:$M$1,0))</f>
        <v>1</v>
      </c>
      <c r="I5231" s="70">
        <f>INDEX(Hosts!$A:$M, MATCH(Places!$B5231,Hosts!$A:$A,0), MATCH(Places!I$1,Hosts!$A$1:$M$1,0))</f>
        <v>0.94</v>
      </c>
      <c r="J5231" t="str">
        <f>INDEX(Hosts!$A:$M, MATCH(Places!$B5231,Hosts!$A:$A,0), MATCH(Places!J$1,Hosts!$A$1:$M$1,0))</f>
        <v>No</v>
      </c>
      <c r="K5231">
        <v>21</v>
      </c>
      <c r="L5231" t="str">
        <f>VLOOKUP($K5231,Neighborhoods!$A:$C,2,0)</f>
        <v>Queens</v>
      </c>
      <c r="M5231" t="str">
        <f>VLOOKUP($K5231,Neighborhoods!$A:$C,3,0)</f>
        <v>Astoria</v>
      </c>
      <c r="N5231" t="str">
        <f>INDEX(Neighborhoods!$A:$C, MATCH(Places!$K5231,Neighborhoods!$A:$A,0), MATCH(Places!N$1,Neighborhoods!$A$1:$C$1,0))</f>
        <v>Queens</v>
      </c>
      <c r="O5231" t="str">
        <f>INDEX(Neighborhoods!$A:$C, MATCH(Places!$K5231,Neighborhoods!$A:$A,0), MATCH(Places!O$1,Neighborhoods!$A$1:$C$1,0))</f>
        <v>Astoria</v>
      </c>
      <c r="P5231" t="s">
        <v>11822</v>
      </c>
      <c r="Q5231" t="str">
        <f t="shared" si="324"/>
        <v>No</v>
      </c>
      <c r="R5231">
        <v>5</v>
      </c>
      <c r="S5231" t="str">
        <f t="shared" si="325"/>
        <v>Medium</v>
      </c>
      <c r="T5231" s="50">
        <v>150</v>
      </c>
      <c r="U5231" s="70">
        <f t="shared" si="326"/>
        <v>0.03</v>
      </c>
      <c r="V5231" s="52">
        <v>4.78</v>
      </c>
      <c r="W5231" s="52" t="str" cm="1">
        <f t="array" ref="W5231">_xlfn.SWITCH(ROUND(V5231,0),5,"Excellent",4,"Good",3,"Ok","Bad")</f>
        <v>Excellent</v>
      </c>
      <c r="X5231">
        <v>9</v>
      </c>
      <c r="Y5231" t="str">
        <f t="shared" si="327"/>
        <v>No</v>
      </c>
      <c r="Z5231" s="68">
        <v>43716</v>
      </c>
      <c r="AA5231" s="68">
        <v>43850</v>
      </c>
      <c r="AB5231">
        <v>361</v>
      </c>
      <c r="AC5231" t="s">
        <v>15616</v>
      </c>
    </row>
    <row r="5232" spans="1:29" x14ac:dyDescent="0.3">
      <c r="A5232" t="s">
        <v>14331</v>
      </c>
      <c r="B5232">
        <v>548</v>
      </c>
      <c r="C5232" t="str">
        <f>VLOOKUP($B5232,Hosts!$A:$M,10,0)</f>
        <v>Within an hour</v>
      </c>
      <c r="D5232" s="70">
        <f>VLOOKUP($B5232,Hosts!$A:$M,11,0)</f>
        <v>1</v>
      </c>
      <c r="E5232" s="70">
        <f>VLOOKUP($B5232,Hosts!$A:$M,12,0)</f>
        <v>0.85</v>
      </c>
      <c r="F5232" t="str">
        <f>VLOOKUP($B5232,Hosts!$A:$M,13,0)</f>
        <v>Yes</v>
      </c>
      <c r="G5232" t="str">
        <f>INDEX(Hosts!$A:$M, MATCH(Places!$B5232,Hosts!$A:$A,0), MATCH(Places!G$1,Hosts!$A$1:$M$1,0))</f>
        <v>Within an hour</v>
      </c>
      <c r="H5232" s="70">
        <f>INDEX(Hosts!$A:$M, MATCH(Places!$B5232,Hosts!$A:$A,0), MATCH(Places!H$1,Hosts!$A$1:$M$1,0))</f>
        <v>1</v>
      </c>
      <c r="I5232" s="70">
        <f>INDEX(Hosts!$A:$M, MATCH(Places!$B5232,Hosts!$A:$A,0), MATCH(Places!I$1,Hosts!$A$1:$M$1,0))</f>
        <v>0.85</v>
      </c>
      <c r="J5232" t="str">
        <f>INDEX(Hosts!$A:$M, MATCH(Places!$B5232,Hosts!$A:$A,0), MATCH(Places!J$1,Hosts!$A$1:$M$1,0))</f>
        <v>Yes</v>
      </c>
      <c r="K5232">
        <v>19</v>
      </c>
      <c r="L5232" t="str">
        <f>VLOOKUP($K5232,Neighborhoods!$A:$C,2,0)</f>
        <v>Manhattan</v>
      </c>
      <c r="M5232" t="str">
        <f>VLOOKUP($K5232,Neighborhoods!$A:$C,3,0)</f>
        <v>Upper East Side</v>
      </c>
      <c r="N5232" t="str">
        <f>INDEX(Neighborhoods!$A:$C, MATCH(Places!$K5232,Neighborhoods!$A:$A,0), MATCH(Places!N$1,Neighborhoods!$A$1:$C$1,0))</f>
        <v>Manhattan</v>
      </c>
      <c r="O5232" t="str">
        <f>INDEX(Neighborhoods!$A:$C, MATCH(Places!$K5232,Neighborhoods!$A:$A,0), MATCH(Places!O$1,Neighborhoods!$A$1:$C$1,0))</f>
        <v>Upper East Side</v>
      </c>
      <c r="P5232" t="s">
        <v>1</v>
      </c>
      <c r="Q5232" t="str">
        <f t="shared" si="324"/>
        <v>Yes</v>
      </c>
      <c r="R5232">
        <v>6</v>
      </c>
      <c r="S5232" t="str">
        <f t="shared" si="325"/>
        <v>Large</v>
      </c>
      <c r="T5232" s="50">
        <v>240</v>
      </c>
      <c r="U5232" s="70">
        <f t="shared" si="326"/>
        <v>0.04</v>
      </c>
      <c r="V5232" s="52">
        <v>5</v>
      </c>
      <c r="W5232" s="52" t="str" cm="1">
        <f t="array" ref="W5232">_xlfn.SWITCH(ROUND(V5232,0),5,"Excellent",4,"Good",3,"Ok","Bad")</f>
        <v>Excellent</v>
      </c>
      <c r="X5232">
        <v>13</v>
      </c>
      <c r="Y5232" t="str">
        <f t="shared" si="327"/>
        <v>No</v>
      </c>
      <c r="Z5232" s="68">
        <v>43717</v>
      </c>
      <c r="AA5232" s="68">
        <v>43884</v>
      </c>
      <c r="AB5232">
        <v>140</v>
      </c>
      <c r="AC5232" t="s">
        <v>15615</v>
      </c>
    </row>
    <row r="5233" spans="1:29" x14ac:dyDescent="0.3">
      <c r="A5233" t="s">
        <v>13664</v>
      </c>
      <c r="B5233">
        <v>1812</v>
      </c>
      <c r="C5233" t="str">
        <f>VLOOKUP($B5233,Hosts!$A:$M,10,0)</f>
        <v>Within a few hours</v>
      </c>
      <c r="D5233" s="70">
        <f>VLOOKUP($B5233,Hosts!$A:$M,11,0)</f>
        <v>1</v>
      </c>
      <c r="E5233" s="70">
        <f>VLOOKUP($B5233,Hosts!$A:$M,12,0)</f>
        <v>0.8</v>
      </c>
      <c r="F5233" t="str">
        <f>VLOOKUP($B5233,Hosts!$A:$M,13,0)</f>
        <v>Yes</v>
      </c>
      <c r="G5233" t="str">
        <f>INDEX(Hosts!$A:$M, MATCH(Places!$B5233,Hosts!$A:$A,0), MATCH(Places!G$1,Hosts!$A$1:$M$1,0))</f>
        <v>Within a few hours</v>
      </c>
      <c r="H5233" s="70">
        <f>INDEX(Hosts!$A:$M, MATCH(Places!$B5233,Hosts!$A:$A,0), MATCH(Places!H$1,Hosts!$A$1:$M$1,0))</f>
        <v>1</v>
      </c>
      <c r="I5233" s="70">
        <f>INDEX(Hosts!$A:$M, MATCH(Places!$B5233,Hosts!$A:$A,0), MATCH(Places!I$1,Hosts!$A$1:$M$1,0))</f>
        <v>0.8</v>
      </c>
      <c r="J5233" t="str">
        <f>INDEX(Hosts!$A:$M, MATCH(Places!$B5233,Hosts!$A:$A,0), MATCH(Places!J$1,Hosts!$A$1:$M$1,0))</f>
        <v>Yes</v>
      </c>
      <c r="K5233">
        <v>8</v>
      </c>
      <c r="L5233" t="str">
        <f>VLOOKUP($K5233,Neighborhoods!$A:$C,2,0)</f>
        <v>Brooklyn</v>
      </c>
      <c r="M5233" t="str">
        <f>VLOOKUP($K5233,Neighborhoods!$A:$C,3,0)</f>
        <v>Bushwick</v>
      </c>
      <c r="N5233" t="str">
        <f>INDEX(Neighborhoods!$A:$C, MATCH(Places!$K5233,Neighborhoods!$A:$A,0), MATCH(Places!N$1,Neighborhoods!$A$1:$C$1,0))</f>
        <v>Brooklyn</v>
      </c>
      <c r="O5233" t="str">
        <f>INDEX(Neighborhoods!$A:$C, MATCH(Places!$K5233,Neighborhoods!$A:$A,0), MATCH(Places!O$1,Neighborhoods!$A$1:$C$1,0))</f>
        <v>Bushwick</v>
      </c>
      <c r="P5233" t="s">
        <v>1</v>
      </c>
      <c r="Q5233" t="str">
        <f t="shared" si="324"/>
        <v>Yes</v>
      </c>
      <c r="R5233">
        <v>2</v>
      </c>
      <c r="S5233" t="str">
        <f t="shared" si="325"/>
        <v>Small</v>
      </c>
      <c r="T5233" s="50">
        <v>35</v>
      </c>
      <c r="U5233" s="70">
        <f t="shared" si="326"/>
        <v>0.03</v>
      </c>
      <c r="V5233" s="52">
        <v>5</v>
      </c>
      <c r="W5233" s="52" t="str" cm="1">
        <f t="array" ref="W5233">_xlfn.SWITCH(ROUND(V5233,0),5,"Excellent",4,"Good",3,"Ok","Bad")</f>
        <v>Excellent</v>
      </c>
      <c r="X5233">
        <v>20</v>
      </c>
      <c r="Y5233" t="str">
        <f t="shared" si="327"/>
        <v>No</v>
      </c>
      <c r="Z5233" s="68">
        <v>43755</v>
      </c>
      <c r="AA5233" s="68">
        <v>44029</v>
      </c>
      <c r="AB5233">
        <v>2</v>
      </c>
      <c r="AC5233" t="s">
        <v>15615</v>
      </c>
    </row>
    <row r="5234" spans="1:29" x14ac:dyDescent="0.3">
      <c r="A5234" t="s">
        <v>13713</v>
      </c>
      <c r="B5234">
        <v>3693</v>
      </c>
      <c r="C5234" t="str">
        <f>VLOOKUP($B5234,Hosts!$A:$M,10,0)</f>
        <v>Within a few hours</v>
      </c>
      <c r="D5234" s="70">
        <f>VLOOKUP($B5234,Hosts!$A:$M,11,0)</f>
        <v>1</v>
      </c>
      <c r="E5234" s="70">
        <f>VLOOKUP($B5234,Hosts!$A:$M,12,0)</f>
        <v>0.96</v>
      </c>
      <c r="F5234" t="str">
        <f>VLOOKUP($B5234,Hosts!$A:$M,13,0)</f>
        <v>Yes</v>
      </c>
      <c r="G5234" t="str">
        <f>INDEX(Hosts!$A:$M, MATCH(Places!$B5234,Hosts!$A:$A,0), MATCH(Places!G$1,Hosts!$A$1:$M$1,0))</f>
        <v>Within a few hours</v>
      </c>
      <c r="H5234" s="70">
        <f>INDEX(Hosts!$A:$M, MATCH(Places!$B5234,Hosts!$A:$A,0), MATCH(Places!H$1,Hosts!$A$1:$M$1,0))</f>
        <v>1</v>
      </c>
      <c r="I5234" s="70">
        <f>INDEX(Hosts!$A:$M, MATCH(Places!$B5234,Hosts!$A:$A,0), MATCH(Places!I$1,Hosts!$A$1:$M$1,0))</f>
        <v>0.96</v>
      </c>
      <c r="J5234" t="str">
        <f>INDEX(Hosts!$A:$M, MATCH(Places!$B5234,Hosts!$A:$A,0), MATCH(Places!J$1,Hosts!$A$1:$M$1,0))</f>
        <v>Yes</v>
      </c>
      <c r="K5234">
        <v>9</v>
      </c>
      <c r="L5234" t="str">
        <f>VLOOKUP($K5234,Neighborhoods!$A:$C,2,0)</f>
        <v>Brooklyn</v>
      </c>
      <c r="M5234" t="str">
        <f>VLOOKUP($K5234,Neighborhoods!$A:$C,3,0)</f>
        <v>Crown Heights</v>
      </c>
      <c r="N5234" t="str">
        <f>INDEX(Neighborhoods!$A:$C, MATCH(Places!$K5234,Neighborhoods!$A:$A,0), MATCH(Places!N$1,Neighborhoods!$A$1:$C$1,0))</f>
        <v>Brooklyn</v>
      </c>
      <c r="O5234" t="str">
        <f>INDEX(Neighborhoods!$A:$C, MATCH(Places!$K5234,Neighborhoods!$A:$A,0), MATCH(Places!O$1,Neighborhoods!$A$1:$C$1,0))</f>
        <v>Crown Heights</v>
      </c>
      <c r="P5234" t="s">
        <v>11822</v>
      </c>
      <c r="Q5234" t="str">
        <f t="shared" si="324"/>
        <v>No</v>
      </c>
      <c r="R5234">
        <v>2</v>
      </c>
      <c r="S5234" t="str">
        <f t="shared" si="325"/>
        <v>Small</v>
      </c>
      <c r="T5234" s="50">
        <v>138</v>
      </c>
      <c r="U5234" s="70">
        <f t="shared" si="326"/>
        <v>0.03</v>
      </c>
      <c r="V5234" s="52">
        <v>4.8</v>
      </c>
      <c r="W5234" s="52" t="str" cm="1">
        <f t="array" ref="W5234">_xlfn.SWITCH(ROUND(V5234,0),5,"Excellent",4,"Good",3,"Ok","Bad")</f>
        <v>Excellent</v>
      </c>
      <c r="X5234">
        <v>10</v>
      </c>
      <c r="Y5234" t="str">
        <f t="shared" si="327"/>
        <v>No</v>
      </c>
      <c r="Z5234" s="68">
        <v>43717</v>
      </c>
      <c r="AA5234" s="68">
        <v>43806</v>
      </c>
      <c r="AB5234">
        <v>88</v>
      </c>
      <c r="AC5234" t="s">
        <v>15615</v>
      </c>
    </row>
    <row r="5235" spans="1:29" x14ac:dyDescent="0.3">
      <c r="A5235" t="s">
        <v>15395</v>
      </c>
      <c r="B5235">
        <v>2718</v>
      </c>
      <c r="C5235" t="str">
        <f>VLOOKUP($B5235,Hosts!$A:$M,10,0)</f>
        <v>Within an hour</v>
      </c>
      <c r="D5235" s="70">
        <f>VLOOKUP($B5235,Hosts!$A:$M,11,0)</f>
        <v>1</v>
      </c>
      <c r="E5235" s="70">
        <f>VLOOKUP($B5235,Hosts!$A:$M,12,0)</f>
        <v>0.96</v>
      </c>
      <c r="F5235" t="str">
        <f>VLOOKUP($B5235,Hosts!$A:$M,13,0)</f>
        <v>Yes</v>
      </c>
      <c r="G5235" t="str">
        <f>INDEX(Hosts!$A:$M, MATCH(Places!$B5235,Hosts!$A:$A,0), MATCH(Places!G$1,Hosts!$A$1:$M$1,0))</f>
        <v>Within an hour</v>
      </c>
      <c r="H5235" s="70">
        <f>INDEX(Hosts!$A:$M, MATCH(Places!$B5235,Hosts!$A:$A,0), MATCH(Places!H$1,Hosts!$A$1:$M$1,0))</f>
        <v>1</v>
      </c>
      <c r="I5235" s="70">
        <f>INDEX(Hosts!$A:$M, MATCH(Places!$B5235,Hosts!$A:$A,0), MATCH(Places!I$1,Hosts!$A$1:$M$1,0))</f>
        <v>0.96</v>
      </c>
      <c r="J5235" t="str">
        <f>INDEX(Hosts!$A:$M, MATCH(Places!$B5235,Hosts!$A:$A,0), MATCH(Places!J$1,Hosts!$A$1:$M$1,0))</f>
        <v>Yes</v>
      </c>
      <c r="K5235">
        <v>8</v>
      </c>
      <c r="L5235" t="str">
        <f>VLOOKUP($K5235,Neighborhoods!$A:$C,2,0)</f>
        <v>Brooklyn</v>
      </c>
      <c r="M5235" t="str">
        <f>VLOOKUP($K5235,Neighborhoods!$A:$C,3,0)</f>
        <v>Bushwick</v>
      </c>
      <c r="N5235" t="str">
        <f>INDEX(Neighborhoods!$A:$C, MATCH(Places!$K5235,Neighborhoods!$A:$A,0), MATCH(Places!N$1,Neighborhoods!$A$1:$C$1,0))</f>
        <v>Brooklyn</v>
      </c>
      <c r="O5235" t="str">
        <f>INDEX(Neighborhoods!$A:$C, MATCH(Places!$K5235,Neighborhoods!$A:$A,0), MATCH(Places!O$1,Neighborhoods!$A$1:$C$1,0))</f>
        <v>Bushwick</v>
      </c>
      <c r="P5235" t="s">
        <v>11822</v>
      </c>
      <c r="Q5235" t="str">
        <f t="shared" si="324"/>
        <v>No</v>
      </c>
      <c r="R5235">
        <v>8</v>
      </c>
      <c r="S5235" t="str">
        <f t="shared" si="325"/>
        <v>Large</v>
      </c>
      <c r="T5235" s="50">
        <v>200</v>
      </c>
      <c r="U5235" s="70">
        <f t="shared" si="326"/>
        <v>0.04</v>
      </c>
      <c r="V5235" s="52">
        <v>4.9000000000000004</v>
      </c>
      <c r="W5235" s="52" t="str" cm="1">
        <f t="array" ref="W5235">_xlfn.SWITCH(ROUND(V5235,0),5,"Excellent",4,"Good",3,"Ok","Bad")</f>
        <v>Excellent</v>
      </c>
      <c r="X5235">
        <v>21</v>
      </c>
      <c r="Y5235" t="str">
        <f t="shared" si="327"/>
        <v>No</v>
      </c>
      <c r="Z5235" s="68">
        <v>43726</v>
      </c>
      <c r="AA5235" s="68">
        <v>43906</v>
      </c>
      <c r="AB5235">
        <v>54</v>
      </c>
      <c r="AC5235" t="s">
        <v>15616</v>
      </c>
    </row>
    <row r="5236" spans="1:29" x14ac:dyDescent="0.3">
      <c r="A5236" t="s">
        <v>14541</v>
      </c>
      <c r="B5236">
        <v>2977</v>
      </c>
      <c r="C5236" t="str">
        <f>VLOOKUP($B5236,Hosts!$A:$M,10,0)</f>
        <v>Within an hour</v>
      </c>
      <c r="D5236" s="70">
        <f>VLOOKUP($B5236,Hosts!$A:$M,11,0)</f>
        <v>1</v>
      </c>
      <c r="E5236" s="70">
        <f>VLOOKUP($B5236,Hosts!$A:$M,12,0)</f>
        <v>0.98</v>
      </c>
      <c r="F5236" t="str">
        <f>VLOOKUP($B5236,Hosts!$A:$M,13,0)</f>
        <v>Yes</v>
      </c>
      <c r="G5236" t="str">
        <f>INDEX(Hosts!$A:$M, MATCH(Places!$B5236,Hosts!$A:$A,0), MATCH(Places!G$1,Hosts!$A$1:$M$1,0))</f>
        <v>Within an hour</v>
      </c>
      <c r="H5236" s="70">
        <f>INDEX(Hosts!$A:$M, MATCH(Places!$B5236,Hosts!$A:$A,0), MATCH(Places!H$1,Hosts!$A$1:$M$1,0))</f>
        <v>1</v>
      </c>
      <c r="I5236" s="70">
        <f>INDEX(Hosts!$A:$M, MATCH(Places!$B5236,Hosts!$A:$A,0), MATCH(Places!I$1,Hosts!$A$1:$M$1,0))</f>
        <v>0.98</v>
      </c>
      <c r="J5236" t="str">
        <f>INDEX(Hosts!$A:$M, MATCH(Places!$B5236,Hosts!$A:$A,0), MATCH(Places!J$1,Hosts!$A$1:$M$1,0))</f>
        <v>Yes</v>
      </c>
      <c r="K5236">
        <v>15</v>
      </c>
      <c r="L5236" t="str">
        <f>VLOOKUP($K5236,Neighborhoods!$A:$C,2,0)</f>
        <v>Manhattan</v>
      </c>
      <c r="M5236" t="str">
        <f>VLOOKUP($K5236,Neighborhoods!$A:$C,3,0)</f>
        <v>East Village</v>
      </c>
      <c r="N5236" t="str">
        <f>INDEX(Neighborhoods!$A:$C, MATCH(Places!$K5236,Neighborhoods!$A:$A,0), MATCH(Places!N$1,Neighborhoods!$A$1:$C$1,0))</f>
        <v>Manhattan</v>
      </c>
      <c r="O5236" t="str">
        <f>INDEX(Neighborhoods!$A:$C, MATCH(Places!$K5236,Neighborhoods!$A:$A,0), MATCH(Places!O$1,Neighborhoods!$A$1:$C$1,0))</f>
        <v>East Village</v>
      </c>
      <c r="P5236" t="s">
        <v>11822</v>
      </c>
      <c r="Q5236" t="str">
        <f t="shared" si="324"/>
        <v>No</v>
      </c>
      <c r="R5236">
        <v>8</v>
      </c>
      <c r="S5236" t="str">
        <f t="shared" si="325"/>
        <v>Large</v>
      </c>
      <c r="T5236" s="50">
        <v>497</v>
      </c>
      <c r="U5236" s="70">
        <f t="shared" si="326"/>
        <v>0.04</v>
      </c>
      <c r="V5236" s="52">
        <v>4.59</v>
      </c>
      <c r="W5236" s="52" t="str" cm="1">
        <f t="array" ref="W5236">_xlfn.SWITCH(ROUND(V5236,0),5,"Excellent",4,"Good",3,"Ok","Bad")</f>
        <v>Excellent</v>
      </c>
      <c r="X5236">
        <v>29</v>
      </c>
      <c r="Y5236" t="str">
        <f t="shared" si="327"/>
        <v>No</v>
      </c>
      <c r="Z5236" s="68">
        <v>43724</v>
      </c>
      <c r="AA5236" s="68">
        <v>43978</v>
      </c>
      <c r="AB5236">
        <v>352</v>
      </c>
      <c r="AC5236" t="s">
        <v>15616</v>
      </c>
    </row>
    <row r="5237" spans="1:29" x14ac:dyDescent="0.3">
      <c r="A5237" t="s">
        <v>13998</v>
      </c>
      <c r="B5237">
        <v>2945</v>
      </c>
      <c r="C5237" t="str">
        <f>VLOOKUP($B5237,Hosts!$A:$M,10,0)</f>
        <v>Within a day</v>
      </c>
      <c r="D5237" s="70">
        <f>VLOOKUP($B5237,Hosts!$A:$M,11,0)</f>
        <v>1</v>
      </c>
      <c r="E5237" s="70">
        <f>VLOOKUP($B5237,Hosts!$A:$M,12,0)</f>
        <v>0.89</v>
      </c>
      <c r="F5237" t="str">
        <f>VLOOKUP($B5237,Hosts!$A:$M,13,0)</f>
        <v>Yes</v>
      </c>
      <c r="G5237" t="str">
        <f>INDEX(Hosts!$A:$M, MATCH(Places!$B5237,Hosts!$A:$A,0), MATCH(Places!G$1,Hosts!$A$1:$M$1,0))</f>
        <v>Within a day</v>
      </c>
      <c r="H5237" s="70">
        <f>INDEX(Hosts!$A:$M, MATCH(Places!$B5237,Hosts!$A:$A,0), MATCH(Places!H$1,Hosts!$A$1:$M$1,0))</f>
        <v>1</v>
      </c>
      <c r="I5237" s="70">
        <f>INDEX(Hosts!$A:$M, MATCH(Places!$B5237,Hosts!$A:$A,0), MATCH(Places!I$1,Hosts!$A$1:$M$1,0))</f>
        <v>0.89</v>
      </c>
      <c r="J5237" t="str">
        <f>INDEX(Hosts!$A:$M, MATCH(Places!$B5237,Hosts!$A:$A,0), MATCH(Places!J$1,Hosts!$A$1:$M$1,0))</f>
        <v>Yes</v>
      </c>
      <c r="K5237">
        <v>8</v>
      </c>
      <c r="L5237" t="str">
        <f>VLOOKUP($K5237,Neighborhoods!$A:$C,2,0)</f>
        <v>Brooklyn</v>
      </c>
      <c r="M5237" t="str">
        <f>VLOOKUP($K5237,Neighborhoods!$A:$C,3,0)</f>
        <v>Bushwick</v>
      </c>
      <c r="N5237" t="str">
        <f>INDEX(Neighborhoods!$A:$C, MATCH(Places!$K5237,Neighborhoods!$A:$A,0), MATCH(Places!N$1,Neighborhoods!$A$1:$C$1,0))</f>
        <v>Brooklyn</v>
      </c>
      <c r="O5237" t="str">
        <f>INDEX(Neighborhoods!$A:$C, MATCH(Places!$K5237,Neighborhoods!$A:$A,0), MATCH(Places!O$1,Neighborhoods!$A$1:$C$1,0))</f>
        <v>Bushwick</v>
      </c>
      <c r="P5237" t="s">
        <v>1</v>
      </c>
      <c r="Q5237" t="str">
        <f t="shared" si="324"/>
        <v>Yes</v>
      </c>
      <c r="R5237">
        <v>2</v>
      </c>
      <c r="S5237" t="str">
        <f t="shared" si="325"/>
        <v>Small</v>
      </c>
      <c r="T5237" s="50">
        <v>92</v>
      </c>
      <c r="U5237" s="70">
        <f t="shared" si="326"/>
        <v>0.03</v>
      </c>
      <c r="V5237" s="52">
        <v>4.88</v>
      </c>
      <c r="W5237" s="52" t="str" cm="1">
        <f t="array" ref="W5237">_xlfn.SWITCH(ROUND(V5237,0),5,"Excellent",4,"Good",3,"Ok","Bad")</f>
        <v>Excellent</v>
      </c>
      <c r="X5237">
        <v>8</v>
      </c>
      <c r="Y5237" t="str">
        <f t="shared" si="327"/>
        <v>No</v>
      </c>
      <c r="Z5237" s="68">
        <v>43722</v>
      </c>
      <c r="AA5237" s="68">
        <v>43766</v>
      </c>
      <c r="AB5237">
        <v>89</v>
      </c>
      <c r="AC5237" t="s">
        <v>15616</v>
      </c>
    </row>
    <row r="5238" spans="1:29" x14ac:dyDescent="0.3">
      <c r="A5238" t="s">
        <v>13893</v>
      </c>
      <c r="B5238">
        <v>945</v>
      </c>
      <c r="C5238" t="str">
        <f>VLOOKUP($B5238,Hosts!$A:$M,10,0)</f>
        <v>A few days or more</v>
      </c>
      <c r="D5238" s="70">
        <f>VLOOKUP($B5238,Hosts!$A:$M,11,0)</f>
        <v>0.2</v>
      </c>
      <c r="E5238" s="70">
        <f>VLOOKUP($B5238,Hosts!$A:$M,12,0)</f>
        <v>0.94</v>
      </c>
      <c r="F5238" t="str">
        <f>VLOOKUP($B5238,Hosts!$A:$M,13,0)</f>
        <v>No</v>
      </c>
      <c r="G5238" t="str">
        <f>INDEX(Hosts!$A:$M, MATCH(Places!$B5238,Hosts!$A:$A,0), MATCH(Places!G$1,Hosts!$A$1:$M$1,0))</f>
        <v>A few days or more</v>
      </c>
      <c r="H5238" s="70">
        <f>INDEX(Hosts!$A:$M, MATCH(Places!$B5238,Hosts!$A:$A,0), MATCH(Places!H$1,Hosts!$A$1:$M$1,0))</f>
        <v>0.2</v>
      </c>
      <c r="I5238" s="70">
        <f>INDEX(Hosts!$A:$M, MATCH(Places!$B5238,Hosts!$A:$A,0), MATCH(Places!I$1,Hosts!$A$1:$M$1,0))</f>
        <v>0.94</v>
      </c>
      <c r="J5238" t="str">
        <f>INDEX(Hosts!$A:$M, MATCH(Places!$B5238,Hosts!$A:$A,0), MATCH(Places!J$1,Hosts!$A$1:$M$1,0))</f>
        <v>No</v>
      </c>
      <c r="K5238">
        <v>12</v>
      </c>
      <c r="L5238" t="str">
        <f>VLOOKUP($K5238,Neighborhoods!$A:$C,2,0)</f>
        <v>Brooklyn</v>
      </c>
      <c r="M5238" t="str">
        <f>VLOOKUP($K5238,Neighborhoods!$A:$C,3,0)</f>
        <v>Williamsburg</v>
      </c>
      <c r="N5238" t="str">
        <f>INDEX(Neighborhoods!$A:$C, MATCH(Places!$K5238,Neighborhoods!$A:$A,0), MATCH(Places!N$1,Neighborhoods!$A$1:$C$1,0))</f>
        <v>Brooklyn</v>
      </c>
      <c r="O5238" t="str">
        <f>INDEX(Neighborhoods!$A:$C, MATCH(Places!$K5238,Neighborhoods!$A:$A,0), MATCH(Places!O$1,Neighborhoods!$A$1:$C$1,0))</f>
        <v>Williamsburg</v>
      </c>
      <c r="P5238" t="s">
        <v>11822</v>
      </c>
      <c r="Q5238" t="str">
        <f t="shared" si="324"/>
        <v>No</v>
      </c>
      <c r="R5238">
        <v>2</v>
      </c>
      <c r="S5238" t="str">
        <f t="shared" si="325"/>
        <v>Small</v>
      </c>
      <c r="T5238" s="50">
        <v>139</v>
      </c>
      <c r="U5238" s="70">
        <f t="shared" si="326"/>
        <v>0.03</v>
      </c>
      <c r="V5238" s="52">
        <v>4.8099999999999996</v>
      </c>
      <c r="W5238" s="52" t="str" cm="1">
        <f t="array" ref="W5238">_xlfn.SWITCH(ROUND(V5238,0),5,"Excellent",4,"Good",3,"Ok","Bad")</f>
        <v>Excellent</v>
      </c>
      <c r="X5238">
        <v>16</v>
      </c>
      <c r="Y5238" t="str">
        <f t="shared" si="327"/>
        <v>No</v>
      </c>
      <c r="Z5238" s="68">
        <v>43726</v>
      </c>
      <c r="AA5238" s="68">
        <v>43920</v>
      </c>
      <c r="AB5238">
        <v>44</v>
      </c>
      <c r="AC5238" t="s">
        <v>15616</v>
      </c>
    </row>
    <row r="5239" spans="1:29" x14ac:dyDescent="0.3">
      <c r="A5239" t="s">
        <v>15126</v>
      </c>
      <c r="B5239">
        <v>3522</v>
      </c>
      <c r="C5239" t="str">
        <f>VLOOKUP($B5239,Hosts!$A:$M,10,0)</f>
        <v>Within a few hours</v>
      </c>
      <c r="D5239" s="70">
        <f>VLOOKUP($B5239,Hosts!$A:$M,11,0)</f>
        <v>1</v>
      </c>
      <c r="E5239" s="70">
        <f>VLOOKUP($B5239,Hosts!$A:$M,12,0)</f>
        <v>0.94</v>
      </c>
      <c r="F5239" t="str">
        <f>VLOOKUP($B5239,Hosts!$A:$M,13,0)</f>
        <v>Yes</v>
      </c>
      <c r="G5239" t="str">
        <f>INDEX(Hosts!$A:$M, MATCH(Places!$B5239,Hosts!$A:$A,0), MATCH(Places!G$1,Hosts!$A$1:$M$1,0))</f>
        <v>Within a few hours</v>
      </c>
      <c r="H5239" s="70">
        <f>INDEX(Hosts!$A:$M, MATCH(Places!$B5239,Hosts!$A:$A,0), MATCH(Places!H$1,Hosts!$A$1:$M$1,0))</f>
        <v>1</v>
      </c>
      <c r="I5239" s="70">
        <f>INDEX(Hosts!$A:$M, MATCH(Places!$B5239,Hosts!$A:$A,0), MATCH(Places!I$1,Hosts!$A$1:$M$1,0))</f>
        <v>0.94</v>
      </c>
      <c r="J5239" t="str">
        <f>INDEX(Hosts!$A:$M, MATCH(Places!$B5239,Hosts!$A:$A,0), MATCH(Places!J$1,Hosts!$A$1:$M$1,0))</f>
        <v>Yes</v>
      </c>
      <c r="K5239">
        <v>9</v>
      </c>
      <c r="L5239" t="str">
        <f>VLOOKUP($K5239,Neighborhoods!$A:$C,2,0)</f>
        <v>Brooklyn</v>
      </c>
      <c r="M5239" t="str">
        <f>VLOOKUP($K5239,Neighborhoods!$A:$C,3,0)</f>
        <v>Crown Heights</v>
      </c>
      <c r="N5239" t="str">
        <f>INDEX(Neighborhoods!$A:$C, MATCH(Places!$K5239,Neighborhoods!$A:$A,0), MATCH(Places!N$1,Neighborhoods!$A$1:$C$1,0))</f>
        <v>Brooklyn</v>
      </c>
      <c r="O5239" t="str">
        <f>INDEX(Neighborhoods!$A:$C, MATCH(Places!$K5239,Neighborhoods!$A:$A,0), MATCH(Places!O$1,Neighborhoods!$A$1:$C$1,0))</f>
        <v>Crown Heights</v>
      </c>
      <c r="P5239" t="s">
        <v>1</v>
      </c>
      <c r="Q5239" t="str">
        <f t="shared" si="324"/>
        <v>Yes</v>
      </c>
      <c r="R5239">
        <v>2</v>
      </c>
      <c r="S5239" t="str">
        <f t="shared" si="325"/>
        <v>Small</v>
      </c>
      <c r="T5239" s="50">
        <v>44</v>
      </c>
      <c r="U5239" s="70">
        <f t="shared" si="326"/>
        <v>0.03</v>
      </c>
      <c r="V5239" s="52">
        <v>5</v>
      </c>
      <c r="W5239" s="52" t="str" cm="1">
        <f t="array" ref="W5239">_xlfn.SWITCH(ROUND(V5239,0),5,"Excellent",4,"Good",3,"Ok","Bad")</f>
        <v>Excellent</v>
      </c>
      <c r="X5239">
        <v>14</v>
      </c>
      <c r="Y5239" t="str">
        <f t="shared" si="327"/>
        <v>No</v>
      </c>
      <c r="Z5239" s="68">
        <v>43710</v>
      </c>
      <c r="AA5239" s="68">
        <v>43905</v>
      </c>
      <c r="AB5239">
        <v>230</v>
      </c>
      <c r="AC5239" t="s">
        <v>15615</v>
      </c>
    </row>
    <row r="5240" spans="1:29" x14ac:dyDescent="0.3">
      <c r="A5240" t="s">
        <v>14362</v>
      </c>
      <c r="B5240">
        <v>3995</v>
      </c>
      <c r="C5240" t="str">
        <f>VLOOKUP($B5240,Hosts!$A:$M,10,0)</f>
        <v>Within an hour</v>
      </c>
      <c r="D5240" s="70">
        <f>VLOOKUP($B5240,Hosts!$A:$M,11,0)</f>
        <v>1</v>
      </c>
      <c r="E5240" s="70">
        <f>VLOOKUP($B5240,Hosts!$A:$M,12,0)</f>
        <v>1</v>
      </c>
      <c r="F5240" t="str">
        <f>VLOOKUP($B5240,Hosts!$A:$M,13,0)</f>
        <v>No</v>
      </c>
      <c r="G5240" t="str">
        <f>INDEX(Hosts!$A:$M, MATCH(Places!$B5240,Hosts!$A:$A,0), MATCH(Places!G$1,Hosts!$A$1:$M$1,0))</f>
        <v>Within an hour</v>
      </c>
      <c r="H5240" s="70">
        <f>INDEX(Hosts!$A:$M, MATCH(Places!$B5240,Hosts!$A:$A,0), MATCH(Places!H$1,Hosts!$A$1:$M$1,0))</f>
        <v>1</v>
      </c>
      <c r="I5240" s="70">
        <f>INDEX(Hosts!$A:$M, MATCH(Places!$B5240,Hosts!$A:$A,0), MATCH(Places!I$1,Hosts!$A$1:$M$1,0))</f>
        <v>1</v>
      </c>
      <c r="J5240" t="str">
        <f>INDEX(Hosts!$A:$M, MATCH(Places!$B5240,Hosts!$A:$A,0), MATCH(Places!J$1,Hosts!$A$1:$M$1,0))</f>
        <v>No</v>
      </c>
      <c r="K5240">
        <v>15</v>
      </c>
      <c r="L5240" t="str">
        <f>VLOOKUP($K5240,Neighborhoods!$A:$C,2,0)</f>
        <v>Manhattan</v>
      </c>
      <c r="M5240" t="str">
        <f>VLOOKUP($K5240,Neighborhoods!$A:$C,3,0)</f>
        <v>East Village</v>
      </c>
      <c r="N5240" t="str">
        <f>INDEX(Neighborhoods!$A:$C, MATCH(Places!$K5240,Neighborhoods!$A:$A,0), MATCH(Places!N$1,Neighborhoods!$A$1:$C$1,0))</f>
        <v>Manhattan</v>
      </c>
      <c r="O5240" t="str">
        <f>INDEX(Neighborhoods!$A:$C, MATCH(Places!$K5240,Neighborhoods!$A:$A,0), MATCH(Places!O$1,Neighborhoods!$A$1:$C$1,0))</f>
        <v>East Village</v>
      </c>
      <c r="P5240" t="s">
        <v>1</v>
      </c>
      <c r="Q5240" t="str">
        <f t="shared" si="324"/>
        <v>Yes</v>
      </c>
      <c r="R5240">
        <v>2</v>
      </c>
      <c r="S5240" t="str">
        <f t="shared" si="325"/>
        <v>Small</v>
      </c>
      <c r="T5240" s="50">
        <v>59</v>
      </c>
      <c r="U5240" s="70">
        <f t="shared" si="326"/>
        <v>0.03</v>
      </c>
      <c r="V5240" s="52">
        <v>4.67</v>
      </c>
      <c r="W5240" s="52" t="str" cm="1">
        <f t="array" ref="W5240">_xlfn.SWITCH(ROUND(V5240,0),5,"Excellent",4,"Good",3,"Ok","Bad")</f>
        <v>Excellent</v>
      </c>
      <c r="X5240">
        <v>27</v>
      </c>
      <c r="Y5240" t="str">
        <f t="shared" si="327"/>
        <v>No</v>
      </c>
      <c r="Z5240" s="68">
        <v>43723</v>
      </c>
      <c r="AA5240" s="68">
        <v>43931</v>
      </c>
      <c r="AB5240">
        <v>0</v>
      </c>
      <c r="AC5240" t="s">
        <v>15616</v>
      </c>
    </row>
    <row r="5241" spans="1:29" x14ac:dyDescent="0.3">
      <c r="A5241" t="s">
        <v>14707</v>
      </c>
      <c r="B5241">
        <v>3996</v>
      </c>
      <c r="C5241" t="str">
        <f>VLOOKUP($B5241,Hosts!$A:$M,10,0)</f>
        <v>Within an hour</v>
      </c>
      <c r="D5241" s="70">
        <f>VLOOKUP($B5241,Hosts!$A:$M,11,0)</f>
        <v>1</v>
      </c>
      <c r="E5241" s="70">
        <f>VLOOKUP($B5241,Hosts!$A:$M,12,0)</f>
        <v>1</v>
      </c>
      <c r="F5241" t="str">
        <f>VLOOKUP($B5241,Hosts!$A:$M,13,0)</f>
        <v>No</v>
      </c>
      <c r="G5241" t="str">
        <f>INDEX(Hosts!$A:$M, MATCH(Places!$B5241,Hosts!$A:$A,0), MATCH(Places!G$1,Hosts!$A$1:$M$1,0))</f>
        <v>Within an hour</v>
      </c>
      <c r="H5241" s="70">
        <f>INDEX(Hosts!$A:$M, MATCH(Places!$B5241,Hosts!$A:$A,0), MATCH(Places!H$1,Hosts!$A$1:$M$1,0))</f>
        <v>1</v>
      </c>
      <c r="I5241" s="70">
        <f>INDEX(Hosts!$A:$M, MATCH(Places!$B5241,Hosts!$A:$A,0), MATCH(Places!I$1,Hosts!$A$1:$M$1,0))</f>
        <v>1</v>
      </c>
      <c r="J5241" t="str">
        <f>INDEX(Hosts!$A:$M, MATCH(Places!$B5241,Hosts!$A:$A,0), MATCH(Places!J$1,Hosts!$A$1:$M$1,0))</f>
        <v>No</v>
      </c>
      <c r="K5241">
        <v>20</v>
      </c>
      <c r="L5241" t="str">
        <f>VLOOKUP($K5241,Neighborhoods!$A:$C,2,0)</f>
        <v>Manhattan</v>
      </c>
      <c r="M5241" t="str">
        <f>VLOOKUP($K5241,Neighborhoods!$A:$C,3,0)</f>
        <v>Upper West Side</v>
      </c>
      <c r="N5241" t="str">
        <f>INDEX(Neighborhoods!$A:$C, MATCH(Places!$K5241,Neighborhoods!$A:$A,0), MATCH(Places!N$1,Neighborhoods!$A$1:$C$1,0))</f>
        <v>Manhattan</v>
      </c>
      <c r="O5241" t="str">
        <f>INDEX(Neighborhoods!$A:$C, MATCH(Places!$K5241,Neighborhoods!$A:$A,0), MATCH(Places!O$1,Neighborhoods!$A$1:$C$1,0))</f>
        <v>Upper West Side</v>
      </c>
      <c r="P5241" t="s">
        <v>1</v>
      </c>
      <c r="Q5241" t="str">
        <f t="shared" si="324"/>
        <v>Yes</v>
      </c>
      <c r="R5241">
        <v>2</v>
      </c>
      <c r="S5241" t="str">
        <f t="shared" si="325"/>
        <v>Small</v>
      </c>
      <c r="T5241" s="50">
        <v>60</v>
      </c>
      <c r="U5241" s="70">
        <f t="shared" si="326"/>
        <v>0.03</v>
      </c>
      <c r="V5241" s="52">
        <v>4.3899999999999997</v>
      </c>
      <c r="W5241" s="52" t="str" cm="1">
        <f t="array" ref="W5241">_xlfn.SWITCH(ROUND(V5241,0),5,"Excellent",4,"Good",3,"Ok","Bad")</f>
        <v>Good</v>
      </c>
      <c r="X5241">
        <v>28</v>
      </c>
      <c r="Y5241" t="str">
        <f t="shared" si="327"/>
        <v>No</v>
      </c>
      <c r="Z5241" s="68">
        <v>43723</v>
      </c>
      <c r="AA5241" s="68">
        <v>43902</v>
      </c>
      <c r="AB5241">
        <v>289</v>
      </c>
      <c r="AC5241" t="s">
        <v>15616</v>
      </c>
    </row>
    <row r="5242" spans="1:29" x14ac:dyDescent="0.3">
      <c r="A5242" t="s">
        <v>15419</v>
      </c>
      <c r="B5242">
        <v>3996</v>
      </c>
      <c r="C5242" t="str">
        <f>VLOOKUP($B5242,Hosts!$A:$M,10,0)</f>
        <v>Within an hour</v>
      </c>
      <c r="D5242" s="70">
        <f>VLOOKUP($B5242,Hosts!$A:$M,11,0)</f>
        <v>1</v>
      </c>
      <c r="E5242" s="70">
        <f>VLOOKUP($B5242,Hosts!$A:$M,12,0)</f>
        <v>1</v>
      </c>
      <c r="F5242" t="str">
        <f>VLOOKUP($B5242,Hosts!$A:$M,13,0)</f>
        <v>No</v>
      </c>
      <c r="G5242" t="str">
        <f>INDEX(Hosts!$A:$M, MATCH(Places!$B5242,Hosts!$A:$A,0), MATCH(Places!G$1,Hosts!$A$1:$M$1,0))</f>
        <v>Within an hour</v>
      </c>
      <c r="H5242" s="70">
        <f>INDEX(Hosts!$A:$M, MATCH(Places!$B5242,Hosts!$A:$A,0), MATCH(Places!H$1,Hosts!$A$1:$M$1,0))</f>
        <v>1</v>
      </c>
      <c r="I5242" s="70">
        <f>INDEX(Hosts!$A:$M, MATCH(Places!$B5242,Hosts!$A:$A,0), MATCH(Places!I$1,Hosts!$A$1:$M$1,0))</f>
        <v>1</v>
      </c>
      <c r="J5242" t="str">
        <f>INDEX(Hosts!$A:$M, MATCH(Places!$B5242,Hosts!$A:$A,0), MATCH(Places!J$1,Hosts!$A$1:$M$1,0))</f>
        <v>No</v>
      </c>
      <c r="K5242">
        <v>20</v>
      </c>
      <c r="L5242" t="str">
        <f>VLOOKUP($K5242,Neighborhoods!$A:$C,2,0)</f>
        <v>Manhattan</v>
      </c>
      <c r="M5242" t="str">
        <f>VLOOKUP($K5242,Neighborhoods!$A:$C,3,0)</f>
        <v>Upper West Side</v>
      </c>
      <c r="N5242" t="str">
        <f>INDEX(Neighborhoods!$A:$C, MATCH(Places!$K5242,Neighborhoods!$A:$A,0), MATCH(Places!N$1,Neighborhoods!$A$1:$C$1,0))</f>
        <v>Manhattan</v>
      </c>
      <c r="O5242" t="str">
        <f>INDEX(Neighborhoods!$A:$C, MATCH(Places!$K5242,Neighborhoods!$A:$A,0), MATCH(Places!O$1,Neighborhoods!$A$1:$C$1,0))</f>
        <v>Upper West Side</v>
      </c>
      <c r="P5242" t="s">
        <v>1</v>
      </c>
      <c r="Q5242" t="str">
        <f t="shared" si="324"/>
        <v>Yes</v>
      </c>
      <c r="R5242">
        <v>2</v>
      </c>
      <c r="S5242" t="str">
        <f t="shared" si="325"/>
        <v>Small</v>
      </c>
      <c r="T5242" s="50">
        <v>70</v>
      </c>
      <c r="U5242" s="70">
        <f t="shared" si="326"/>
        <v>0.03</v>
      </c>
      <c r="V5242" s="52">
        <v>4.8</v>
      </c>
      <c r="W5242" s="52" t="str" cm="1">
        <f t="array" ref="W5242">_xlfn.SWITCH(ROUND(V5242,0),5,"Excellent",4,"Good",3,"Ok","Bad")</f>
        <v>Excellent</v>
      </c>
      <c r="X5242">
        <v>35</v>
      </c>
      <c r="Y5242" t="str">
        <f t="shared" si="327"/>
        <v>No</v>
      </c>
      <c r="Z5242" s="68">
        <v>43723</v>
      </c>
      <c r="AA5242" s="68">
        <v>44040</v>
      </c>
      <c r="AB5242">
        <v>336</v>
      </c>
      <c r="AC5242" t="s">
        <v>15616</v>
      </c>
    </row>
    <row r="5243" spans="1:29" x14ac:dyDescent="0.3">
      <c r="A5243" t="s">
        <v>14172</v>
      </c>
      <c r="B5243">
        <v>3575</v>
      </c>
      <c r="C5243" t="str">
        <f>VLOOKUP($B5243,Hosts!$A:$M,10,0)</f>
        <v>Within an hour</v>
      </c>
      <c r="D5243" s="70">
        <f>VLOOKUP($B5243,Hosts!$A:$M,11,0)</f>
        <v>1</v>
      </c>
      <c r="E5243" s="70">
        <f>VLOOKUP($B5243,Hosts!$A:$M,12,0)</f>
        <v>0.94</v>
      </c>
      <c r="F5243" t="str">
        <f>VLOOKUP($B5243,Hosts!$A:$M,13,0)</f>
        <v>No</v>
      </c>
      <c r="G5243" t="str">
        <f>INDEX(Hosts!$A:$M, MATCH(Places!$B5243,Hosts!$A:$A,0), MATCH(Places!G$1,Hosts!$A$1:$M$1,0))</f>
        <v>Within an hour</v>
      </c>
      <c r="H5243" s="70">
        <f>INDEX(Hosts!$A:$M, MATCH(Places!$B5243,Hosts!$A:$A,0), MATCH(Places!H$1,Hosts!$A$1:$M$1,0))</f>
        <v>1</v>
      </c>
      <c r="I5243" s="70">
        <f>INDEX(Hosts!$A:$M, MATCH(Places!$B5243,Hosts!$A:$A,0), MATCH(Places!I$1,Hosts!$A$1:$M$1,0))</f>
        <v>0.94</v>
      </c>
      <c r="J5243" t="str">
        <f>INDEX(Hosts!$A:$M, MATCH(Places!$B5243,Hosts!$A:$A,0), MATCH(Places!J$1,Hosts!$A$1:$M$1,0))</f>
        <v>No</v>
      </c>
      <c r="K5243">
        <v>7</v>
      </c>
      <c r="L5243" t="str">
        <f>VLOOKUP($K5243,Neighborhoods!$A:$C,2,0)</f>
        <v>Brooklyn</v>
      </c>
      <c r="M5243" t="str">
        <f>VLOOKUP($K5243,Neighborhoods!$A:$C,3,0)</f>
        <v>Bedford-Stuyvesant</v>
      </c>
      <c r="N5243" t="str">
        <f>INDEX(Neighborhoods!$A:$C, MATCH(Places!$K5243,Neighborhoods!$A:$A,0), MATCH(Places!N$1,Neighborhoods!$A$1:$C$1,0))</f>
        <v>Brooklyn</v>
      </c>
      <c r="O5243" t="str">
        <f>INDEX(Neighborhoods!$A:$C, MATCH(Places!$K5243,Neighborhoods!$A:$A,0), MATCH(Places!O$1,Neighborhoods!$A$1:$C$1,0))</f>
        <v>Bedford-Stuyvesant</v>
      </c>
      <c r="P5243" t="s">
        <v>11822</v>
      </c>
      <c r="Q5243" t="str">
        <f t="shared" si="324"/>
        <v>No</v>
      </c>
      <c r="R5243">
        <v>2</v>
      </c>
      <c r="S5243" t="str">
        <f t="shared" si="325"/>
        <v>Small</v>
      </c>
      <c r="T5243" s="50">
        <v>125</v>
      </c>
      <c r="U5243" s="70">
        <f t="shared" si="326"/>
        <v>0.03</v>
      </c>
      <c r="V5243" s="52">
        <v>3.78</v>
      </c>
      <c r="W5243" s="52" t="str" cm="1">
        <f t="array" ref="W5243">_xlfn.SWITCH(ROUND(V5243,0),5,"Excellent",4,"Good",3,"Ok","Bad")</f>
        <v>Good</v>
      </c>
      <c r="X5243">
        <v>9</v>
      </c>
      <c r="Y5243" t="str">
        <f t="shared" si="327"/>
        <v>No</v>
      </c>
      <c r="Z5243" s="68">
        <v>43728</v>
      </c>
      <c r="AA5243" s="68">
        <v>44029</v>
      </c>
      <c r="AB5243">
        <v>359</v>
      </c>
      <c r="AC5243" t="s">
        <v>15616</v>
      </c>
    </row>
    <row r="5244" spans="1:29" x14ac:dyDescent="0.3">
      <c r="A5244" t="s">
        <v>15269</v>
      </c>
      <c r="B5244">
        <v>2816</v>
      </c>
      <c r="C5244" t="str">
        <f>VLOOKUP($B5244,Hosts!$A:$M,10,0)</f>
        <v>A few days or more</v>
      </c>
      <c r="D5244" s="70">
        <f>VLOOKUP($B5244,Hosts!$A:$M,11,0)</f>
        <v>0</v>
      </c>
      <c r="E5244" s="70">
        <f>VLOOKUP($B5244,Hosts!$A:$M,12,0)</f>
        <v>0.97</v>
      </c>
      <c r="F5244" t="str">
        <f>VLOOKUP($B5244,Hosts!$A:$M,13,0)</f>
        <v>No</v>
      </c>
      <c r="G5244" t="str">
        <f>INDEX(Hosts!$A:$M, MATCH(Places!$B5244,Hosts!$A:$A,0), MATCH(Places!G$1,Hosts!$A$1:$M$1,0))</f>
        <v>A few days or more</v>
      </c>
      <c r="H5244" s="70">
        <f>INDEX(Hosts!$A:$M, MATCH(Places!$B5244,Hosts!$A:$A,0), MATCH(Places!H$1,Hosts!$A$1:$M$1,0))</f>
        <v>0</v>
      </c>
      <c r="I5244" s="70">
        <f>INDEX(Hosts!$A:$M, MATCH(Places!$B5244,Hosts!$A:$A,0), MATCH(Places!I$1,Hosts!$A$1:$M$1,0))</f>
        <v>0.97</v>
      </c>
      <c r="J5244" t="str">
        <f>INDEX(Hosts!$A:$M, MATCH(Places!$B5244,Hosts!$A:$A,0), MATCH(Places!J$1,Hosts!$A$1:$M$1,0))</f>
        <v>No</v>
      </c>
      <c r="K5244">
        <v>8</v>
      </c>
      <c r="L5244" t="str">
        <f>VLOOKUP($K5244,Neighborhoods!$A:$C,2,0)</f>
        <v>Brooklyn</v>
      </c>
      <c r="M5244" t="str">
        <f>VLOOKUP($K5244,Neighborhoods!$A:$C,3,0)</f>
        <v>Bushwick</v>
      </c>
      <c r="N5244" t="str">
        <f>INDEX(Neighborhoods!$A:$C, MATCH(Places!$K5244,Neighborhoods!$A:$A,0), MATCH(Places!N$1,Neighborhoods!$A$1:$C$1,0))</f>
        <v>Brooklyn</v>
      </c>
      <c r="O5244" t="str">
        <f>INDEX(Neighborhoods!$A:$C, MATCH(Places!$K5244,Neighborhoods!$A:$A,0), MATCH(Places!O$1,Neighborhoods!$A$1:$C$1,0))</f>
        <v>Bushwick</v>
      </c>
      <c r="P5244" t="s">
        <v>1</v>
      </c>
      <c r="Q5244" t="str">
        <f t="shared" si="324"/>
        <v>Yes</v>
      </c>
      <c r="R5244">
        <v>1</v>
      </c>
      <c r="S5244" t="str">
        <f t="shared" si="325"/>
        <v>Small</v>
      </c>
      <c r="T5244" s="50">
        <v>59</v>
      </c>
      <c r="U5244" s="70">
        <f t="shared" si="326"/>
        <v>0.03</v>
      </c>
      <c r="V5244" s="52">
        <v>4.5599999999999996</v>
      </c>
      <c r="W5244" s="52" t="str" cm="1">
        <f t="array" ref="W5244">_xlfn.SWITCH(ROUND(V5244,0),5,"Excellent",4,"Good",3,"Ok","Bad")</f>
        <v>Excellent</v>
      </c>
      <c r="X5244">
        <v>9</v>
      </c>
      <c r="Y5244" t="str">
        <f t="shared" si="327"/>
        <v>No</v>
      </c>
      <c r="Z5244" s="68">
        <v>43717</v>
      </c>
      <c r="AA5244" s="68">
        <v>43864</v>
      </c>
      <c r="AB5244">
        <v>269</v>
      </c>
      <c r="AC5244" t="s">
        <v>15615</v>
      </c>
    </row>
    <row r="5245" spans="1:29" x14ac:dyDescent="0.3">
      <c r="A5245" t="s">
        <v>15485</v>
      </c>
      <c r="B5245">
        <v>2816</v>
      </c>
      <c r="C5245" t="str">
        <f>VLOOKUP($B5245,Hosts!$A:$M,10,0)</f>
        <v>A few days or more</v>
      </c>
      <c r="D5245" s="70">
        <f>VLOOKUP($B5245,Hosts!$A:$M,11,0)</f>
        <v>0</v>
      </c>
      <c r="E5245" s="70">
        <f>VLOOKUP($B5245,Hosts!$A:$M,12,0)</f>
        <v>0.97</v>
      </c>
      <c r="F5245" t="str">
        <f>VLOOKUP($B5245,Hosts!$A:$M,13,0)</f>
        <v>No</v>
      </c>
      <c r="G5245" t="str">
        <f>INDEX(Hosts!$A:$M, MATCH(Places!$B5245,Hosts!$A:$A,0), MATCH(Places!G$1,Hosts!$A$1:$M$1,0))</f>
        <v>A few days or more</v>
      </c>
      <c r="H5245" s="70">
        <f>INDEX(Hosts!$A:$M, MATCH(Places!$B5245,Hosts!$A:$A,0), MATCH(Places!H$1,Hosts!$A$1:$M$1,0))</f>
        <v>0</v>
      </c>
      <c r="I5245" s="70">
        <f>INDEX(Hosts!$A:$M, MATCH(Places!$B5245,Hosts!$A:$A,0), MATCH(Places!I$1,Hosts!$A$1:$M$1,0))</f>
        <v>0.97</v>
      </c>
      <c r="J5245" t="str">
        <f>INDEX(Hosts!$A:$M, MATCH(Places!$B5245,Hosts!$A:$A,0), MATCH(Places!J$1,Hosts!$A$1:$M$1,0))</f>
        <v>No</v>
      </c>
      <c r="K5245">
        <v>8</v>
      </c>
      <c r="L5245" t="str">
        <f>VLOOKUP($K5245,Neighborhoods!$A:$C,2,0)</f>
        <v>Brooklyn</v>
      </c>
      <c r="M5245" t="str">
        <f>VLOOKUP($K5245,Neighborhoods!$A:$C,3,0)</f>
        <v>Bushwick</v>
      </c>
      <c r="N5245" t="str">
        <f>INDEX(Neighborhoods!$A:$C, MATCH(Places!$K5245,Neighborhoods!$A:$A,0), MATCH(Places!N$1,Neighborhoods!$A$1:$C$1,0))</f>
        <v>Brooklyn</v>
      </c>
      <c r="O5245" t="str">
        <f>INDEX(Neighborhoods!$A:$C, MATCH(Places!$K5245,Neighborhoods!$A:$A,0), MATCH(Places!O$1,Neighborhoods!$A$1:$C$1,0))</f>
        <v>Bushwick</v>
      </c>
      <c r="P5245" t="s">
        <v>1</v>
      </c>
      <c r="Q5245" t="str">
        <f t="shared" si="324"/>
        <v>Yes</v>
      </c>
      <c r="R5245">
        <v>1</v>
      </c>
      <c r="S5245" t="str">
        <f t="shared" si="325"/>
        <v>Small</v>
      </c>
      <c r="T5245" s="50">
        <v>50</v>
      </c>
      <c r="U5245" s="70">
        <f t="shared" si="326"/>
        <v>0.03</v>
      </c>
      <c r="V5245" s="52">
        <v>5</v>
      </c>
      <c r="W5245" s="52" t="str" cm="1">
        <f t="array" ref="W5245">_xlfn.SWITCH(ROUND(V5245,0),5,"Excellent",4,"Good",3,"Ok","Bad")</f>
        <v>Excellent</v>
      </c>
      <c r="X5245">
        <v>3</v>
      </c>
      <c r="Y5245" t="str">
        <f t="shared" si="327"/>
        <v>No</v>
      </c>
      <c r="Z5245" s="68">
        <v>43772</v>
      </c>
      <c r="AA5245" s="68">
        <v>43884</v>
      </c>
      <c r="AB5245">
        <v>363</v>
      </c>
      <c r="AC5245" t="s">
        <v>15615</v>
      </c>
    </row>
    <row r="5246" spans="1:29" x14ac:dyDescent="0.3">
      <c r="A5246" t="s">
        <v>14418</v>
      </c>
      <c r="B5246">
        <v>1778</v>
      </c>
      <c r="C5246" t="str">
        <f>VLOOKUP($B5246,Hosts!$A:$M,10,0)</f>
        <v>Within a day</v>
      </c>
      <c r="D5246" s="70">
        <f>VLOOKUP($B5246,Hosts!$A:$M,11,0)</f>
        <v>1</v>
      </c>
      <c r="E5246" s="70">
        <f>VLOOKUP($B5246,Hosts!$A:$M,12,0)</f>
        <v>0.72</v>
      </c>
      <c r="F5246" t="str">
        <f>VLOOKUP($B5246,Hosts!$A:$M,13,0)</f>
        <v>No</v>
      </c>
      <c r="G5246" t="str">
        <f>INDEX(Hosts!$A:$M, MATCH(Places!$B5246,Hosts!$A:$A,0), MATCH(Places!G$1,Hosts!$A$1:$M$1,0))</f>
        <v>Within a day</v>
      </c>
      <c r="H5246" s="70">
        <f>INDEX(Hosts!$A:$M, MATCH(Places!$B5246,Hosts!$A:$A,0), MATCH(Places!H$1,Hosts!$A$1:$M$1,0))</f>
        <v>1</v>
      </c>
      <c r="I5246" s="70">
        <f>INDEX(Hosts!$A:$M, MATCH(Places!$B5246,Hosts!$A:$A,0), MATCH(Places!I$1,Hosts!$A$1:$M$1,0))</f>
        <v>0.72</v>
      </c>
      <c r="J5246" t="str">
        <f>INDEX(Hosts!$A:$M, MATCH(Places!$B5246,Hosts!$A:$A,0), MATCH(Places!J$1,Hosts!$A$1:$M$1,0))</f>
        <v>No</v>
      </c>
      <c r="K5246">
        <v>12</v>
      </c>
      <c r="L5246" t="str">
        <f>VLOOKUP($K5246,Neighborhoods!$A:$C,2,0)</f>
        <v>Brooklyn</v>
      </c>
      <c r="M5246" t="str">
        <f>VLOOKUP($K5246,Neighborhoods!$A:$C,3,0)</f>
        <v>Williamsburg</v>
      </c>
      <c r="N5246" t="str">
        <f>INDEX(Neighborhoods!$A:$C, MATCH(Places!$K5246,Neighborhoods!$A:$A,0), MATCH(Places!N$1,Neighborhoods!$A$1:$C$1,0))</f>
        <v>Brooklyn</v>
      </c>
      <c r="O5246" t="str">
        <f>INDEX(Neighborhoods!$A:$C, MATCH(Places!$K5246,Neighborhoods!$A:$A,0), MATCH(Places!O$1,Neighborhoods!$A$1:$C$1,0))</f>
        <v>Williamsburg</v>
      </c>
      <c r="P5246" t="s">
        <v>1</v>
      </c>
      <c r="Q5246" t="str">
        <f t="shared" si="324"/>
        <v>Yes</v>
      </c>
      <c r="R5246">
        <v>2</v>
      </c>
      <c r="S5246" t="str">
        <f t="shared" si="325"/>
        <v>Small</v>
      </c>
      <c r="T5246" s="50">
        <v>85</v>
      </c>
      <c r="U5246" s="70">
        <f t="shared" si="326"/>
        <v>0.03</v>
      </c>
      <c r="V5246" s="52">
        <v>5</v>
      </c>
      <c r="W5246" s="52" t="str" cm="1">
        <f t="array" ref="W5246">_xlfn.SWITCH(ROUND(V5246,0),5,"Excellent",4,"Good",3,"Ok","Bad")</f>
        <v>Excellent</v>
      </c>
      <c r="X5246">
        <v>9</v>
      </c>
      <c r="Y5246" t="str">
        <f t="shared" si="327"/>
        <v>No</v>
      </c>
      <c r="Z5246" s="68">
        <v>43730</v>
      </c>
      <c r="AA5246" s="68">
        <v>43810</v>
      </c>
      <c r="AB5246">
        <v>174</v>
      </c>
      <c r="AC5246" t="s">
        <v>15615</v>
      </c>
    </row>
    <row r="5247" spans="1:29" x14ac:dyDescent="0.3">
      <c r="A5247" t="s">
        <v>13822</v>
      </c>
      <c r="B5247">
        <v>3694</v>
      </c>
      <c r="C5247" t="str">
        <f>VLOOKUP($B5247,Hosts!$A:$M,10,0)</f>
        <v>Within an hour</v>
      </c>
      <c r="D5247" s="70">
        <f>VLOOKUP($B5247,Hosts!$A:$M,11,0)</f>
        <v>1</v>
      </c>
      <c r="E5247" s="70">
        <f>VLOOKUP($B5247,Hosts!$A:$M,12,0)</f>
        <v>0.93</v>
      </c>
      <c r="F5247" t="str">
        <f>VLOOKUP($B5247,Hosts!$A:$M,13,0)</f>
        <v>No</v>
      </c>
      <c r="G5247" t="str">
        <f>INDEX(Hosts!$A:$M, MATCH(Places!$B5247,Hosts!$A:$A,0), MATCH(Places!G$1,Hosts!$A$1:$M$1,0))</f>
        <v>Within an hour</v>
      </c>
      <c r="H5247" s="70">
        <f>INDEX(Hosts!$A:$M, MATCH(Places!$B5247,Hosts!$A:$A,0), MATCH(Places!H$1,Hosts!$A$1:$M$1,0))</f>
        <v>1</v>
      </c>
      <c r="I5247" s="70">
        <f>INDEX(Hosts!$A:$M, MATCH(Places!$B5247,Hosts!$A:$A,0), MATCH(Places!I$1,Hosts!$A$1:$M$1,0))</f>
        <v>0.93</v>
      </c>
      <c r="J5247" t="str">
        <f>INDEX(Hosts!$A:$M, MATCH(Places!$B5247,Hosts!$A:$A,0), MATCH(Places!J$1,Hosts!$A$1:$M$1,0))</f>
        <v>No</v>
      </c>
      <c r="K5247">
        <v>10</v>
      </c>
      <c r="L5247" t="str">
        <f>VLOOKUP($K5247,Neighborhoods!$A:$C,2,0)</f>
        <v>Brooklyn</v>
      </c>
      <c r="M5247" t="str">
        <f>VLOOKUP($K5247,Neighborhoods!$A:$C,3,0)</f>
        <v>East Flatbush</v>
      </c>
      <c r="N5247" t="str">
        <f>INDEX(Neighborhoods!$A:$C, MATCH(Places!$K5247,Neighborhoods!$A:$A,0), MATCH(Places!N$1,Neighborhoods!$A$1:$C$1,0))</f>
        <v>Brooklyn</v>
      </c>
      <c r="O5247" t="str">
        <f>INDEX(Neighborhoods!$A:$C, MATCH(Places!$K5247,Neighborhoods!$A:$A,0), MATCH(Places!O$1,Neighborhoods!$A$1:$C$1,0))</f>
        <v>East Flatbush</v>
      </c>
      <c r="P5247" t="s">
        <v>1</v>
      </c>
      <c r="Q5247" t="str">
        <f t="shared" si="324"/>
        <v>Yes</v>
      </c>
      <c r="R5247">
        <v>1</v>
      </c>
      <c r="S5247" t="str">
        <f t="shared" si="325"/>
        <v>Small</v>
      </c>
      <c r="T5247" s="50">
        <v>75</v>
      </c>
      <c r="U5247" s="70">
        <f t="shared" si="326"/>
        <v>0.03</v>
      </c>
      <c r="V5247" s="52">
        <v>5</v>
      </c>
      <c r="W5247" s="52" t="str" cm="1">
        <f t="array" ref="W5247">_xlfn.SWITCH(ROUND(V5247,0),5,"Excellent",4,"Good",3,"Ok","Bad")</f>
        <v>Excellent</v>
      </c>
      <c r="X5247">
        <v>3</v>
      </c>
      <c r="Y5247" t="str">
        <f t="shared" si="327"/>
        <v>No</v>
      </c>
      <c r="Z5247" s="68">
        <v>43709</v>
      </c>
      <c r="AA5247" s="68">
        <v>43903</v>
      </c>
      <c r="AB5247">
        <v>159</v>
      </c>
      <c r="AC5247" t="s">
        <v>15615</v>
      </c>
    </row>
    <row r="5248" spans="1:29" x14ac:dyDescent="0.3">
      <c r="A5248" t="s">
        <v>14377</v>
      </c>
      <c r="B5248">
        <v>3850</v>
      </c>
      <c r="C5248" t="str">
        <f>VLOOKUP($B5248,Hosts!$A:$M,10,0)</f>
        <v>Within an hour</v>
      </c>
      <c r="D5248" s="70">
        <f>VLOOKUP($B5248,Hosts!$A:$M,11,0)</f>
        <v>1</v>
      </c>
      <c r="E5248" s="70">
        <f>VLOOKUP($B5248,Hosts!$A:$M,12,0)</f>
        <v>1</v>
      </c>
      <c r="F5248" t="str">
        <f>VLOOKUP($B5248,Hosts!$A:$M,13,0)</f>
        <v>Yes</v>
      </c>
      <c r="G5248" t="str">
        <f>INDEX(Hosts!$A:$M, MATCH(Places!$B5248,Hosts!$A:$A,0), MATCH(Places!G$1,Hosts!$A$1:$M$1,0))</f>
        <v>Within an hour</v>
      </c>
      <c r="H5248" s="70">
        <f>INDEX(Hosts!$A:$M, MATCH(Places!$B5248,Hosts!$A:$A,0), MATCH(Places!H$1,Hosts!$A$1:$M$1,0))</f>
        <v>1</v>
      </c>
      <c r="I5248" s="70">
        <f>INDEX(Hosts!$A:$M, MATCH(Places!$B5248,Hosts!$A:$A,0), MATCH(Places!I$1,Hosts!$A$1:$M$1,0))</f>
        <v>1</v>
      </c>
      <c r="J5248" t="str">
        <f>INDEX(Hosts!$A:$M, MATCH(Places!$B5248,Hosts!$A:$A,0), MATCH(Places!J$1,Hosts!$A$1:$M$1,0))</f>
        <v>Yes</v>
      </c>
      <c r="K5248">
        <v>21</v>
      </c>
      <c r="L5248" t="str">
        <f>VLOOKUP($K5248,Neighborhoods!$A:$C,2,0)</f>
        <v>Queens</v>
      </c>
      <c r="M5248" t="str">
        <f>VLOOKUP($K5248,Neighborhoods!$A:$C,3,0)</f>
        <v>Astoria</v>
      </c>
      <c r="N5248" t="str">
        <f>INDEX(Neighborhoods!$A:$C, MATCH(Places!$K5248,Neighborhoods!$A:$A,0), MATCH(Places!N$1,Neighborhoods!$A$1:$C$1,0))</f>
        <v>Queens</v>
      </c>
      <c r="O5248" t="str">
        <f>INDEX(Neighborhoods!$A:$C, MATCH(Places!$K5248,Neighborhoods!$A:$A,0), MATCH(Places!O$1,Neighborhoods!$A$1:$C$1,0))</f>
        <v>Astoria</v>
      </c>
      <c r="P5248" t="s">
        <v>1</v>
      </c>
      <c r="Q5248" t="str">
        <f t="shared" si="324"/>
        <v>Yes</v>
      </c>
      <c r="R5248">
        <v>2</v>
      </c>
      <c r="S5248" t="str">
        <f t="shared" si="325"/>
        <v>Small</v>
      </c>
      <c r="T5248" s="50">
        <v>69</v>
      </c>
      <c r="U5248" s="70">
        <f t="shared" si="326"/>
        <v>0.03</v>
      </c>
      <c r="V5248" s="52">
        <v>4.91</v>
      </c>
      <c r="W5248" s="52" t="str" cm="1">
        <f t="array" ref="W5248">_xlfn.SWITCH(ROUND(V5248,0),5,"Excellent",4,"Good",3,"Ok","Bad")</f>
        <v>Excellent</v>
      </c>
      <c r="X5248">
        <v>35</v>
      </c>
      <c r="Y5248" t="str">
        <f t="shared" si="327"/>
        <v>No</v>
      </c>
      <c r="Z5248" s="68">
        <v>43718</v>
      </c>
      <c r="AA5248" s="68">
        <v>43908</v>
      </c>
      <c r="AB5248">
        <v>74</v>
      </c>
      <c r="AC5248" t="s">
        <v>15616</v>
      </c>
    </row>
    <row r="5249" spans="1:29" x14ac:dyDescent="0.3">
      <c r="A5249" t="s">
        <v>13431</v>
      </c>
      <c r="B5249">
        <v>2575</v>
      </c>
      <c r="C5249" t="str">
        <f>VLOOKUP($B5249,Hosts!$A:$M,10,0)</f>
        <v>Within an hour</v>
      </c>
      <c r="D5249" s="70">
        <f>VLOOKUP($B5249,Hosts!$A:$M,11,0)</f>
        <v>1</v>
      </c>
      <c r="E5249" s="70">
        <f>VLOOKUP($B5249,Hosts!$A:$M,12,0)</f>
        <v>0.97</v>
      </c>
      <c r="F5249" t="str">
        <f>VLOOKUP($B5249,Hosts!$A:$M,13,0)</f>
        <v>Yes</v>
      </c>
      <c r="G5249" t="str">
        <f>INDEX(Hosts!$A:$M, MATCH(Places!$B5249,Hosts!$A:$A,0), MATCH(Places!G$1,Hosts!$A$1:$M$1,0))</f>
        <v>Within an hour</v>
      </c>
      <c r="H5249" s="70">
        <f>INDEX(Hosts!$A:$M, MATCH(Places!$B5249,Hosts!$A:$A,0), MATCH(Places!H$1,Hosts!$A$1:$M$1,0))</f>
        <v>1</v>
      </c>
      <c r="I5249" s="70">
        <f>INDEX(Hosts!$A:$M, MATCH(Places!$B5249,Hosts!$A:$A,0), MATCH(Places!I$1,Hosts!$A$1:$M$1,0))</f>
        <v>0.97</v>
      </c>
      <c r="J5249" t="str">
        <f>INDEX(Hosts!$A:$M, MATCH(Places!$B5249,Hosts!$A:$A,0), MATCH(Places!J$1,Hosts!$A$1:$M$1,0))</f>
        <v>Yes</v>
      </c>
      <c r="K5249">
        <v>9</v>
      </c>
      <c r="L5249" t="str">
        <f>VLOOKUP($K5249,Neighborhoods!$A:$C,2,0)</f>
        <v>Brooklyn</v>
      </c>
      <c r="M5249" t="str">
        <f>VLOOKUP($K5249,Neighborhoods!$A:$C,3,0)</f>
        <v>Crown Heights</v>
      </c>
      <c r="N5249" t="str">
        <f>INDEX(Neighborhoods!$A:$C, MATCH(Places!$K5249,Neighborhoods!$A:$A,0), MATCH(Places!N$1,Neighborhoods!$A$1:$C$1,0))</f>
        <v>Brooklyn</v>
      </c>
      <c r="O5249" t="str">
        <f>INDEX(Neighborhoods!$A:$C, MATCH(Places!$K5249,Neighborhoods!$A:$A,0), MATCH(Places!O$1,Neighborhoods!$A$1:$C$1,0))</f>
        <v>Crown Heights</v>
      </c>
      <c r="P5249" t="s">
        <v>1</v>
      </c>
      <c r="Q5249" t="str">
        <f t="shared" si="324"/>
        <v>Yes</v>
      </c>
      <c r="R5249">
        <v>2</v>
      </c>
      <c r="S5249" t="str">
        <f t="shared" si="325"/>
        <v>Small</v>
      </c>
      <c r="T5249" s="50">
        <v>80</v>
      </c>
      <c r="U5249" s="70">
        <f t="shared" si="326"/>
        <v>0.03</v>
      </c>
      <c r="V5249" s="52">
        <v>4.91</v>
      </c>
      <c r="W5249" s="52" t="str" cm="1">
        <f t="array" ref="W5249">_xlfn.SWITCH(ROUND(V5249,0),5,"Excellent",4,"Good",3,"Ok","Bad")</f>
        <v>Excellent</v>
      </c>
      <c r="X5249">
        <v>23</v>
      </c>
      <c r="Y5249" t="str">
        <f t="shared" si="327"/>
        <v>No</v>
      </c>
      <c r="Z5249" s="68">
        <v>43721</v>
      </c>
      <c r="AA5249" s="68">
        <v>43911</v>
      </c>
      <c r="AB5249">
        <v>0</v>
      </c>
      <c r="AC5249" t="s">
        <v>15615</v>
      </c>
    </row>
    <row r="5250" spans="1:29" x14ac:dyDescent="0.3">
      <c r="A5250" t="s">
        <v>13252</v>
      </c>
      <c r="B5250">
        <v>3544</v>
      </c>
      <c r="C5250" t="str">
        <f>VLOOKUP($B5250,Hosts!$A:$M,10,0)</f>
        <v>Within an hour</v>
      </c>
      <c r="D5250" s="70">
        <f>VLOOKUP($B5250,Hosts!$A:$M,11,0)</f>
        <v>0.9</v>
      </c>
      <c r="E5250" s="70">
        <f>VLOOKUP($B5250,Hosts!$A:$M,12,0)</f>
        <v>0.99</v>
      </c>
      <c r="F5250" t="str">
        <f>VLOOKUP($B5250,Hosts!$A:$M,13,0)</f>
        <v>No</v>
      </c>
      <c r="G5250" t="str">
        <f>INDEX(Hosts!$A:$M, MATCH(Places!$B5250,Hosts!$A:$A,0), MATCH(Places!G$1,Hosts!$A$1:$M$1,0))</f>
        <v>Within an hour</v>
      </c>
      <c r="H5250" s="70">
        <f>INDEX(Hosts!$A:$M, MATCH(Places!$B5250,Hosts!$A:$A,0), MATCH(Places!H$1,Hosts!$A$1:$M$1,0))</f>
        <v>0.9</v>
      </c>
      <c r="I5250" s="70">
        <f>INDEX(Hosts!$A:$M, MATCH(Places!$B5250,Hosts!$A:$A,0), MATCH(Places!I$1,Hosts!$A$1:$M$1,0))</f>
        <v>0.99</v>
      </c>
      <c r="J5250" t="str">
        <f>INDEX(Hosts!$A:$M, MATCH(Places!$B5250,Hosts!$A:$A,0), MATCH(Places!J$1,Hosts!$A$1:$M$1,0))</f>
        <v>No</v>
      </c>
      <c r="K5250">
        <v>17</v>
      </c>
      <c r="L5250" t="str">
        <f>VLOOKUP($K5250,Neighborhoods!$A:$C,2,0)</f>
        <v>Manhattan</v>
      </c>
      <c r="M5250" t="str">
        <f>VLOOKUP($K5250,Neighborhoods!$A:$C,3,0)</f>
        <v>Hell's Kitchen</v>
      </c>
      <c r="N5250" t="str">
        <f>INDEX(Neighborhoods!$A:$C, MATCH(Places!$K5250,Neighborhoods!$A:$A,0), MATCH(Places!N$1,Neighborhoods!$A$1:$C$1,0))</f>
        <v>Manhattan</v>
      </c>
      <c r="O5250" t="str">
        <f>INDEX(Neighborhoods!$A:$C, MATCH(Places!$K5250,Neighborhoods!$A:$A,0), MATCH(Places!O$1,Neighborhoods!$A$1:$C$1,0))</f>
        <v>Hell's Kitchen</v>
      </c>
      <c r="P5250" t="s">
        <v>1</v>
      </c>
      <c r="Q5250" t="str">
        <f t="shared" si="324"/>
        <v>Yes</v>
      </c>
      <c r="R5250">
        <v>2</v>
      </c>
      <c r="S5250" t="str">
        <f t="shared" si="325"/>
        <v>Small</v>
      </c>
      <c r="T5250" s="50">
        <v>150</v>
      </c>
      <c r="U5250" s="70">
        <f t="shared" si="326"/>
        <v>0.03</v>
      </c>
      <c r="V5250" s="52">
        <v>4.67</v>
      </c>
      <c r="W5250" s="52" t="str" cm="1">
        <f t="array" ref="W5250">_xlfn.SWITCH(ROUND(V5250,0),5,"Excellent",4,"Good",3,"Ok","Bad")</f>
        <v>Excellent</v>
      </c>
      <c r="X5250">
        <v>3</v>
      </c>
      <c r="Y5250" t="str">
        <f t="shared" si="327"/>
        <v>No</v>
      </c>
      <c r="Z5250" s="68">
        <v>43743</v>
      </c>
      <c r="AA5250" s="68">
        <v>43812</v>
      </c>
      <c r="AB5250">
        <v>365</v>
      </c>
      <c r="AC5250" t="s">
        <v>15616</v>
      </c>
    </row>
    <row r="5251" spans="1:29" x14ac:dyDescent="0.3">
      <c r="A5251" t="s">
        <v>15589</v>
      </c>
      <c r="B5251">
        <v>3055</v>
      </c>
      <c r="C5251" t="str">
        <f>VLOOKUP($B5251,Hosts!$A:$M,10,0)</f>
        <v>Within an hour</v>
      </c>
      <c r="D5251" s="70">
        <f>VLOOKUP($B5251,Hosts!$A:$M,11,0)</f>
        <v>1</v>
      </c>
      <c r="E5251" s="70">
        <f>VLOOKUP($B5251,Hosts!$A:$M,12,0)</f>
        <v>0.79</v>
      </c>
      <c r="F5251" t="str">
        <f>VLOOKUP($B5251,Hosts!$A:$M,13,0)</f>
        <v>No</v>
      </c>
      <c r="G5251" t="str">
        <f>INDEX(Hosts!$A:$M, MATCH(Places!$B5251,Hosts!$A:$A,0), MATCH(Places!G$1,Hosts!$A$1:$M$1,0))</f>
        <v>Within an hour</v>
      </c>
      <c r="H5251" s="70">
        <f>INDEX(Hosts!$A:$M, MATCH(Places!$B5251,Hosts!$A:$A,0), MATCH(Places!H$1,Hosts!$A$1:$M$1,0))</f>
        <v>1</v>
      </c>
      <c r="I5251" s="70">
        <f>INDEX(Hosts!$A:$M, MATCH(Places!$B5251,Hosts!$A:$A,0), MATCH(Places!I$1,Hosts!$A$1:$M$1,0))</f>
        <v>0.79</v>
      </c>
      <c r="J5251" t="str">
        <f>INDEX(Hosts!$A:$M, MATCH(Places!$B5251,Hosts!$A:$A,0), MATCH(Places!J$1,Hosts!$A$1:$M$1,0))</f>
        <v>No</v>
      </c>
      <c r="K5251">
        <v>7</v>
      </c>
      <c r="L5251" t="str">
        <f>VLOOKUP($K5251,Neighborhoods!$A:$C,2,0)</f>
        <v>Brooklyn</v>
      </c>
      <c r="M5251" t="str">
        <f>VLOOKUP($K5251,Neighborhoods!$A:$C,3,0)</f>
        <v>Bedford-Stuyvesant</v>
      </c>
      <c r="N5251" t="str">
        <f>INDEX(Neighborhoods!$A:$C, MATCH(Places!$K5251,Neighborhoods!$A:$A,0), MATCH(Places!N$1,Neighborhoods!$A$1:$C$1,0))</f>
        <v>Brooklyn</v>
      </c>
      <c r="O5251" t="str">
        <f>INDEX(Neighborhoods!$A:$C, MATCH(Places!$K5251,Neighborhoods!$A:$A,0), MATCH(Places!O$1,Neighborhoods!$A$1:$C$1,0))</f>
        <v>Bedford-Stuyvesant</v>
      </c>
      <c r="P5251" t="s">
        <v>1</v>
      </c>
      <c r="Q5251" t="str">
        <f t="shared" ref="Q5251:Q5314" si="328">IF(OR(P5251="Private room",P5251="Shared room"),"Yes","No")</f>
        <v>Yes</v>
      </c>
      <c r="R5251">
        <v>2</v>
      </c>
      <c r="S5251" t="str">
        <f t="shared" ref="S5251:S5314" si="329">IF(R5251&lt;=2,"Small",IF(R5251&lt;=5,"Medium","Large"))</f>
        <v>Small</v>
      </c>
      <c r="T5251" s="50">
        <v>50</v>
      </c>
      <c r="U5251" s="70">
        <f t="shared" ref="U5251:U5314" si="330">VLOOKUP($T5251,$AF$1:$AG$5,2)</f>
        <v>0.03</v>
      </c>
      <c r="V5251" s="52">
        <v>4.33</v>
      </c>
      <c r="W5251" s="52" t="str" cm="1">
        <f t="array" ref="W5251">_xlfn.SWITCH(ROUND(V5251,0),5,"Excellent",4,"Good",3,"Ok","Bad")</f>
        <v>Good</v>
      </c>
      <c r="X5251">
        <v>6</v>
      </c>
      <c r="Y5251" t="str">
        <f t="shared" ref="Y5251:Y5314" si="331">IF(AND(V5251&gt;4.8,X5251&gt;100),"Yes","No")</f>
        <v>No</v>
      </c>
      <c r="Z5251" s="68">
        <v>43735</v>
      </c>
      <c r="AA5251" s="68">
        <v>43886</v>
      </c>
      <c r="AB5251">
        <v>0</v>
      </c>
      <c r="AC5251" t="s">
        <v>15616</v>
      </c>
    </row>
    <row r="5252" spans="1:29" x14ac:dyDescent="0.3">
      <c r="A5252" t="s">
        <v>13523</v>
      </c>
      <c r="B5252">
        <v>3793</v>
      </c>
      <c r="C5252" t="str">
        <f>VLOOKUP($B5252,Hosts!$A:$M,10,0)</f>
        <v>Within a day</v>
      </c>
      <c r="D5252" s="70">
        <f>VLOOKUP($B5252,Hosts!$A:$M,11,0)</f>
        <v>0.5</v>
      </c>
      <c r="E5252" s="70">
        <f>VLOOKUP($B5252,Hosts!$A:$M,12,0)</f>
        <v>1</v>
      </c>
      <c r="F5252" t="str">
        <f>VLOOKUP($B5252,Hosts!$A:$M,13,0)</f>
        <v>Yes</v>
      </c>
      <c r="G5252" t="str">
        <f>INDEX(Hosts!$A:$M, MATCH(Places!$B5252,Hosts!$A:$A,0), MATCH(Places!G$1,Hosts!$A$1:$M$1,0))</f>
        <v>Within a day</v>
      </c>
      <c r="H5252" s="70">
        <f>INDEX(Hosts!$A:$M, MATCH(Places!$B5252,Hosts!$A:$A,0), MATCH(Places!H$1,Hosts!$A$1:$M$1,0))</f>
        <v>0.5</v>
      </c>
      <c r="I5252" s="70">
        <f>INDEX(Hosts!$A:$M, MATCH(Places!$B5252,Hosts!$A:$A,0), MATCH(Places!I$1,Hosts!$A$1:$M$1,0))</f>
        <v>1</v>
      </c>
      <c r="J5252" t="str">
        <f>INDEX(Hosts!$A:$M, MATCH(Places!$B5252,Hosts!$A:$A,0), MATCH(Places!J$1,Hosts!$A$1:$M$1,0))</f>
        <v>Yes</v>
      </c>
      <c r="K5252">
        <v>24</v>
      </c>
      <c r="L5252" t="str">
        <f>VLOOKUP($K5252,Neighborhoods!$A:$C,2,0)</f>
        <v>Queens</v>
      </c>
      <c r="M5252" t="str">
        <f>VLOOKUP($K5252,Neighborhoods!$A:$C,3,0)</f>
        <v>Long Island City</v>
      </c>
      <c r="N5252" t="str">
        <f>INDEX(Neighborhoods!$A:$C, MATCH(Places!$K5252,Neighborhoods!$A:$A,0), MATCH(Places!N$1,Neighborhoods!$A$1:$C$1,0))</f>
        <v>Queens</v>
      </c>
      <c r="O5252" t="str">
        <f>INDEX(Neighborhoods!$A:$C, MATCH(Places!$K5252,Neighborhoods!$A:$A,0), MATCH(Places!O$1,Neighborhoods!$A$1:$C$1,0))</f>
        <v>Long Island City</v>
      </c>
      <c r="P5252" t="s">
        <v>11822</v>
      </c>
      <c r="Q5252" t="str">
        <f t="shared" si="328"/>
        <v>No</v>
      </c>
      <c r="R5252">
        <v>4</v>
      </c>
      <c r="S5252" t="str">
        <f t="shared" si="329"/>
        <v>Medium</v>
      </c>
      <c r="T5252" s="50">
        <v>136</v>
      </c>
      <c r="U5252" s="70">
        <f t="shared" si="330"/>
        <v>0.03</v>
      </c>
      <c r="V5252" s="52">
        <v>5</v>
      </c>
      <c r="W5252" s="52" t="str" cm="1">
        <f t="array" ref="W5252">_xlfn.SWITCH(ROUND(V5252,0),5,"Excellent",4,"Good",3,"Ok","Bad")</f>
        <v>Excellent</v>
      </c>
      <c r="X5252">
        <v>17</v>
      </c>
      <c r="Y5252" t="str">
        <f t="shared" si="331"/>
        <v>No</v>
      </c>
      <c r="Z5252" s="68">
        <v>43762</v>
      </c>
      <c r="AA5252" s="68">
        <v>43905</v>
      </c>
      <c r="AB5252">
        <v>288</v>
      </c>
      <c r="AC5252" t="s">
        <v>15616</v>
      </c>
    </row>
    <row r="5253" spans="1:29" x14ac:dyDescent="0.3">
      <c r="A5253" t="s">
        <v>15572</v>
      </c>
      <c r="B5253">
        <v>1315</v>
      </c>
      <c r="C5253" t="str">
        <f>VLOOKUP($B5253,Hosts!$A:$M,10,0)</f>
        <v>Within a few hours</v>
      </c>
      <c r="D5253" s="70">
        <f>VLOOKUP($B5253,Hosts!$A:$M,11,0)</f>
        <v>0.9</v>
      </c>
      <c r="E5253" s="70">
        <f>VLOOKUP($B5253,Hosts!$A:$M,12,0)</f>
        <v>0.93</v>
      </c>
      <c r="F5253" t="str">
        <f>VLOOKUP($B5253,Hosts!$A:$M,13,0)</f>
        <v>No</v>
      </c>
      <c r="G5253" t="str">
        <f>INDEX(Hosts!$A:$M, MATCH(Places!$B5253,Hosts!$A:$A,0), MATCH(Places!G$1,Hosts!$A$1:$M$1,0))</f>
        <v>Within a few hours</v>
      </c>
      <c r="H5253" s="70">
        <f>INDEX(Hosts!$A:$M, MATCH(Places!$B5253,Hosts!$A:$A,0), MATCH(Places!H$1,Hosts!$A$1:$M$1,0))</f>
        <v>0.9</v>
      </c>
      <c r="I5253" s="70">
        <f>INDEX(Hosts!$A:$M, MATCH(Places!$B5253,Hosts!$A:$A,0), MATCH(Places!I$1,Hosts!$A$1:$M$1,0))</f>
        <v>0.93</v>
      </c>
      <c r="J5253" t="str">
        <f>INDEX(Hosts!$A:$M, MATCH(Places!$B5253,Hosts!$A:$A,0), MATCH(Places!J$1,Hosts!$A$1:$M$1,0))</f>
        <v>No</v>
      </c>
      <c r="K5253">
        <v>12</v>
      </c>
      <c r="L5253" t="str">
        <f>VLOOKUP($K5253,Neighborhoods!$A:$C,2,0)</f>
        <v>Brooklyn</v>
      </c>
      <c r="M5253" t="str">
        <f>VLOOKUP($K5253,Neighborhoods!$A:$C,3,0)</f>
        <v>Williamsburg</v>
      </c>
      <c r="N5253" t="str">
        <f>INDEX(Neighborhoods!$A:$C, MATCH(Places!$K5253,Neighborhoods!$A:$A,0), MATCH(Places!N$1,Neighborhoods!$A$1:$C$1,0))</f>
        <v>Brooklyn</v>
      </c>
      <c r="O5253" t="str">
        <f>INDEX(Neighborhoods!$A:$C, MATCH(Places!$K5253,Neighborhoods!$A:$A,0), MATCH(Places!O$1,Neighborhoods!$A$1:$C$1,0))</f>
        <v>Williamsburg</v>
      </c>
      <c r="P5253" t="s">
        <v>11822</v>
      </c>
      <c r="Q5253" t="str">
        <f t="shared" si="328"/>
        <v>No</v>
      </c>
      <c r="R5253">
        <v>2</v>
      </c>
      <c r="S5253" t="str">
        <f t="shared" si="329"/>
        <v>Small</v>
      </c>
      <c r="T5253" s="50">
        <v>90</v>
      </c>
      <c r="U5253" s="70">
        <f t="shared" si="330"/>
        <v>0.03</v>
      </c>
      <c r="V5253" s="52">
        <v>4.8099999999999996</v>
      </c>
      <c r="W5253" s="52" t="str" cm="1">
        <f t="array" ref="W5253">_xlfn.SWITCH(ROUND(V5253,0),5,"Excellent",4,"Good",3,"Ok","Bad")</f>
        <v>Excellent</v>
      </c>
      <c r="X5253">
        <v>21</v>
      </c>
      <c r="Y5253" t="str">
        <f t="shared" si="331"/>
        <v>No</v>
      </c>
      <c r="Z5253" s="68">
        <v>43723</v>
      </c>
      <c r="AA5253" s="68">
        <v>43905</v>
      </c>
      <c r="AB5253">
        <v>109</v>
      </c>
      <c r="AC5253" t="s">
        <v>15615</v>
      </c>
    </row>
    <row r="5254" spans="1:29" x14ac:dyDescent="0.3">
      <c r="A5254" t="s">
        <v>15181</v>
      </c>
      <c r="B5254">
        <v>1251</v>
      </c>
      <c r="C5254" t="str">
        <f>VLOOKUP($B5254,Hosts!$A:$M,10,0)</f>
        <v>Within a few hours</v>
      </c>
      <c r="D5254" s="70">
        <f>VLOOKUP($B5254,Hosts!$A:$M,11,0)</f>
        <v>0.9</v>
      </c>
      <c r="E5254" s="70">
        <f>VLOOKUP($B5254,Hosts!$A:$M,12,0)</f>
        <v>0.99</v>
      </c>
      <c r="F5254" t="str">
        <f>VLOOKUP($B5254,Hosts!$A:$M,13,0)</f>
        <v>Yes</v>
      </c>
      <c r="G5254" t="str">
        <f>INDEX(Hosts!$A:$M, MATCH(Places!$B5254,Hosts!$A:$A,0), MATCH(Places!G$1,Hosts!$A$1:$M$1,0))</f>
        <v>Within a few hours</v>
      </c>
      <c r="H5254" s="70">
        <f>INDEX(Hosts!$A:$M, MATCH(Places!$B5254,Hosts!$A:$A,0), MATCH(Places!H$1,Hosts!$A$1:$M$1,0))</f>
        <v>0.9</v>
      </c>
      <c r="I5254" s="70">
        <f>INDEX(Hosts!$A:$M, MATCH(Places!$B5254,Hosts!$A:$A,0), MATCH(Places!I$1,Hosts!$A$1:$M$1,0))</f>
        <v>0.99</v>
      </c>
      <c r="J5254" t="str">
        <f>INDEX(Hosts!$A:$M, MATCH(Places!$B5254,Hosts!$A:$A,0), MATCH(Places!J$1,Hosts!$A$1:$M$1,0))</f>
        <v>Yes</v>
      </c>
      <c r="K5254">
        <v>12</v>
      </c>
      <c r="L5254" t="str">
        <f>VLOOKUP($K5254,Neighborhoods!$A:$C,2,0)</f>
        <v>Brooklyn</v>
      </c>
      <c r="M5254" t="str">
        <f>VLOOKUP($K5254,Neighborhoods!$A:$C,3,0)</f>
        <v>Williamsburg</v>
      </c>
      <c r="N5254" t="str">
        <f>INDEX(Neighborhoods!$A:$C, MATCH(Places!$K5254,Neighborhoods!$A:$A,0), MATCH(Places!N$1,Neighborhoods!$A$1:$C$1,0))</f>
        <v>Brooklyn</v>
      </c>
      <c r="O5254" t="str">
        <f>INDEX(Neighborhoods!$A:$C, MATCH(Places!$K5254,Neighborhoods!$A:$A,0), MATCH(Places!O$1,Neighborhoods!$A$1:$C$1,0))</f>
        <v>Williamsburg</v>
      </c>
      <c r="P5254" t="s">
        <v>1</v>
      </c>
      <c r="Q5254" t="str">
        <f t="shared" si="328"/>
        <v>Yes</v>
      </c>
      <c r="R5254">
        <v>2</v>
      </c>
      <c r="S5254" t="str">
        <f t="shared" si="329"/>
        <v>Small</v>
      </c>
      <c r="T5254" s="50">
        <v>35</v>
      </c>
      <c r="U5254" s="70">
        <f t="shared" si="330"/>
        <v>0.03</v>
      </c>
      <c r="V5254" s="52">
        <v>4.91</v>
      </c>
      <c r="W5254" s="52" t="str" cm="1">
        <f t="array" ref="W5254">_xlfn.SWITCH(ROUND(V5254,0),5,"Excellent",4,"Good",3,"Ok","Bad")</f>
        <v>Excellent</v>
      </c>
      <c r="X5254">
        <v>34</v>
      </c>
      <c r="Y5254" t="str">
        <f t="shared" si="331"/>
        <v>No</v>
      </c>
      <c r="Z5254" s="68">
        <v>43716</v>
      </c>
      <c r="AA5254" s="68">
        <v>44043</v>
      </c>
      <c r="AB5254">
        <v>182</v>
      </c>
      <c r="AC5254" t="s">
        <v>15615</v>
      </c>
    </row>
    <row r="5255" spans="1:29" x14ac:dyDescent="0.3">
      <c r="A5255" t="s">
        <v>15116</v>
      </c>
      <c r="B5255">
        <v>3307</v>
      </c>
      <c r="C5255" t="str">
        <f>VLOOKUP($B5255,Hosts!$A:$M,10,0)</f>
        <v>Within a day</v>
      </c>
      <c r="D5255" s="70">
        <f>VLOOKUP($B5255,Hosts!$A:$M,11,0)</f>
        <v>1</v>
      </c>
      <c r="E5255" s="70">
        <f>VLOOKUP($B5255,Hosts!$A:$M,12,0)</f>
        <v>0.78</v>
      </c>
      <c r="F5255" t="str">
        <f>VLOOKUP($B5255,Hosts!$A:$M,13,0)</f>
        <v>Yes</v>
      </c>
      <c r="G5255" t="str">
        <f>INDEX(Hosts!$A:$M, MATCH(Places!$B5255,Hosts!$A:$A,0), MATCH(Places!G$1,Hosts!$A$1:$M$1,0))</f>
        <v>Within a day</v>
      </c>
      <c r="H5255" s="70">
        <f>INDEX(Hosts!$A:$M, MATCH(Places!$B5255,Hosts!$A:$A,0), MATCH(Places!H$1,Hosts!$A$1:$M$1,0))</f>
        <v>1</v>
      </c>
      <c r="I5255" s="70">
        <f>INDEX(Hosts!$A:$M, MATCH(Places!$B5255,Hosts!$A:$A,0), MATCH(Places!I$1,Hosts!$A$1:$M$1,0))</f>
        <v>0.78</v>
      </c>
      <c r="J5255" t="str">
        <f>INDEX(Hosts!$A:$M, MATCH(Places!$B5255,Hosts!$A:$A,0), MATCH(Places!J$1,Hosts!$A$1:$M$1,0))</f>
        <v>Yes</v>
      </c>
      <c r="K5255">
        <v>14</v>
      </c>
      <c r="L5255" t="str">
        <f>VLOOKUP($K5255,Neighborhoods!$A:$C,2,0)</f>
        <v>Manhattan</v>
      </c>
      <c r="M5255" t="str">
        <f>VLOOKUP($K5255,Neighborhoods!$A:$C,3,0)</f>
        <v>East Harlem</v>
      </c>
      <c r="N5255" t="str">
        <f>INDEX(Neighborhoods!$A:$C, MATCH(Places!$K5255,Neighborhoods!$A:$A,0), MATCH(Places!N$1,Neighborhoods!$A$1:$C$1,0))</f>
        <v>Manhattan</v>
      </c>
      <c r="O5255" t="str">
        <f>INDEX(Neighborhoods!$A:$C, MATCH(Places!$K5255,Neighborhoods!$A:$A,0), MATCH(Places!O$1,Neighborhoods!$A$1:$C$1,0))</f>
        <v>East Harlem</v>
      </c>
      <c r="P5255" t="s">
        <v>11822</v>
      </c>
      <c r="Q5255" t="str">
        <f t="shared" si="328"/>
        <v>No</v>
      </c>
      <c r="R5255">
        <v>7</v>
      </c>
      <c r="S5255" t="str">
        <f t="shared" si="329"/>
        <v>Large</v>
      </c>
      <c r="T5255" s="50">
        <v>300</v>
      </c>
      <c r="U5255" s="70">
        <f t="shared" si="330"/>
        <v>0.04</v>
      </c>
      <c r="V5255" s="52">
        <v>4.9000000000000004</v>
      </c>
      <c r="W5255" s="52" t="str" cm="1">
        <f t="array" ref="W5255">_xlfn.SWITCH(ROUND(V5255,0),5,"Excellent",4,"Good",3,"Ok","Bad")</f>
        <v>Excellent</v>
      </c>
      <c r="X5255">
        <v>10</v>
      </c>
      <c r="Y5255" t="str">
        <f t="shared" si="331"/>
        <v>No</v>
      </c>
      <c r="Z5255" s="68">
        <v>43786</v>
      </c>
      <c r="AA5255" s="68">
        <v>43904</v>
      </c>
      <c r="AB5255">
        <v>76</v>
      </c>
      <c r="AC5255" t="s">
        <v>15616</v>
      </c>
    </row>
    <row r="5256" spans="1:29" x14ac:dyDescent="0.3">
      <c r="A5256" t="s">
        <v>15111</v>
      </c>
      <c r="B5256">
        <v>2575</v>
      </c>
      <c r="C5256" t="str">
        <f>VLOOKUP($B5256,Hosts!$A:$M,10,0)</f>
        <v>Within an hour</v>
      </c>
      <c r="D5256" s="70">
        <f>VLOOKUP($B5256,Hosts!$A:$M,11,0)</f>
        <v>1</v>
      </c>
      <c r="E5256" s="70">
        <f>VLOOKUP($B5256,Hosts!$A:$M,12,0)</f>
        <v>0.97</v>
      </c>
      <c r="F5256" t="str">
        <f>VLOOKUP($B5256,Hosts!$A:$M,13,0)</f>
        <v>Yes</v>
      </c>
      <c r="G5256" t="str">
        <f>INDEX(Hosts!$A:$M, MATCH(Places!$B5256,Hosts!$A:$A,0), MATCH(Places!G$1,Hosts!$A$1:$M$1,0))</f>
        <v>Within an hour</v>
      </c>
      <c r="H5256" s="70">
        <f>INDEX(Hosts!$A:$M, MATCH(Places!$B5256,Hosts!$A:$A,0), MATCH(Places!H$1,Hosts!$A$1:$M$1,0))</f>
        <v>1</v>
      </c>
      <c r="I5256" s="70">
        <f>INDEX(Hosts!$A:$M, MATCH(Places!$B5256,Hosts!$A:$A,0), MATCH(Places!I$1,Hosts!$A$1:$M$1,0))</f>
        <v>0.97</v>
      </c>
      <c r="J5256" t="str">
        <f>INDEX(Hosts!$A:$M, MATCH(Places!$B5256,Hosts!$A:$A,0), MATCH(Places!J$1,Hosts!$A$1:$M$1,0))</f>
        <v>Yes</v>
      </c>
      <c r="K5256">
        <v>9</v>
      </c>
      <c r="L5256" t="str">
        <f>VLOOKUP($K5256,Neighborhoods!$A:$C,2,0)</f>
        <v>Brooklyn</v>
      </c>
      <c r="M5256" t="str">
        <f>VLOOKUP($K5256,Neighborhoods!$A:$C,3,0)</f>
        <v>Crown Heights</v>
      </c>
      <c r="N5256" t="str">
        <f>INDEX(Neighborhoods!$A:$C, MATCH(Places!$K5256,Neighborhoods!$A:$A,0), MATCH(Places!N$1,Neighborhoods!$A$1:$C$1,0))</f>
        <v>Brooklyn</v>
      </c>
      <c r="O5256" t="str">
        <f>INDEX(Neighborhoods!$A:$C, MATCH(Places!$K5256,Neighborhoods!$A:$A,0), MATCH(Places!O$1,Neighborhoods!$A$1:$C$1,0))</f>
        <v>Crown Heights</v>
      </c>
      <c r="P5256" t="s">
        <v>1</v>
      </c>
      <c r="Q5256" t="str">
        <f t="shared" si="328"/>
        <v>Yes</v>
      </c>
      <c r="R5256">
        <v>2</v>
      </c>
      <c r="S5256" t="str">
        <f t="shared" si="329"/>
        <v>Small</v>
      </c>
      <c r="T5256" s="50">
        <v>78</v>
      </c>
      <c r="U5256" s="70">
        <f t="shared" si="330"/>
        <v>0.03</v>
      </c>
      <c r="V5256" s="52">
        <v>4.93</v>
      </c>
      <c r="W5256" s="52" t="str" cm="1">
        <f t="array" ref="W5256">_xlfn.SWITCH(ROUND(V5256,0),5,"Excellent",4,"Good",3,"Ok","Bad")</f>
        <v>Excellent</v>
      </c>
      <c r="X5256">
        <v>27</v>
      </c>
      <c r="Y5256" t="str">
        <f t="shared" si="331"/>
        <v>No</v>
      </c>
      <c r="Z5256" s="68">
        <v>43724</v>
      </c>
      <c r="AA5256" s="68">
        <v>43962</v>
      </c>
      <c r="AB5256">
        <v>0</v>
      </c>
      <c r="AC5256" t="s">
        <v>15615</v>
      </c>
    </row>
    <row r="5257" spans="1:29" x14ac:dyDescent="0.3">
      <c r="A5257" t="s">
        <v>13595</v>
      </c>
      <c r="B5257">
        <v>269</v>
      </c>
      <c r="C5257" t="str">
        <f>VLOOKUP($B5257,Hosts!$A:$M,10,0)</f>
        <v>Within a day</v>
      </c>
      <c r="D5257" s="70">
        <f>VLOOKUP($B5257,Hosts!$A:$M,11,0)</f>
        <v>0.7</v>
      </c>
      <c r="E5257" s="70">
        <f>VLOOKUP($B5257,Hosts!$A:$M,12,0)</f>
        <v>0.96</v>
      </c>
      <c r="F5257" t="str">
        <f>VLOOKUP($B5257,Hosts!$A:$M,13,0)</f>
        <v>Yes</v>
      </c>
      <c r="G5257" t="str">
        <f>INDEX(Hosts!$A:$M, MATCH(Places!$B5257,Hosts!$A:$A,0), MATCH(Places!G$1,Hosts!$A$1:$M$1,0))</f>
        <v>Within a day</v>
      </c>
      <c r="H5257" s="70">
        <f>INDEX(Hosts!$A:$M, MATCH(Places!$B5257,Hosts!$A:$A,0), MATCH(Places!H$1,Hosts!$A$1:$M$1,0))</f>
        <v>0.7</v>
      </c>
      <c r="I5257" s="70">
        <f>INDEX(Hosts!$A:$M, MATCH(Places!$B5257,Hosts!$A:$A,0), MATCH(Places!I$1,Hosts!$A$1:$M$1,0))</f>
        <v>0.96</v>
      </c>
      <c r="J5257" t="str">
        <f>INDEX(Hosts!$A:$M, MATCH(Places!$B5257,Hosts!$A:$A,0), MATCH(Places!J$1,Hosts!$A$1:$M$1,0))</f>
        <v>Yes</v>
      </c>
      <c r="K5257">
        <v>18</v>
      </c>
      <c r="L5257" t="str">
        <f>VLOOKUP($K5257,Neighborhoods!$A:$C,2,0)</f>
        <v>Manhattan</v>
      </c>
      <c r="M5257" t="str">
        <f>VLOOKUP($K5257,Neighborhoods!$A:$C,3,0)</f>
        <v>Midtown</v>
      </c>
      <c r="N5257" t="str">
        <f>INDEX(Neighborhoods!$A:$C, MATCH(Places!$K5257,Neighborhoods!$A:$A,0), MATCH(Places!N$1,Neighborhoods!$A$1:$C$1,0))</f>
        <v>Manhattan</v>
      </c>
      <c r="O5257" t="str">
        <f>INDEX(Neighborhoods!$A:$C, MATCH(Places!$K5257,Neighborhoods!$A:$A,0), MATCH(Places!O$1,Neighborhoods!$A$1:$C$1,0))</f>
        <v>Midtown</v>
      </c>
      <c r="P5257" t="s">
        <v>11822</v>
      </c>
      <c r="Q5257" t="str">
        <f t="shared" si="328"/>
        <v>No</v>
      </c>
      <c r="R5257">
        <v>6</v>
      </c>
      <c r="S5257" t="str">
        <f t="shared" si="329"/>
        <v>Large</v>
      </c>
      <c r="T5257" s="50">
        <v>295</v>
      </c>
      <c r="U5257" s="70">
        <f t="shared" si="330"/>
        <v>0.04</v>
      </c>
      <c r="V5257" s="52">
        <v>4.8499999999999996</v>
      </c>
      <c r="W5257" s="52" t="str" cm="1">
        <f t="array" ref="W5257">_xlfn.SWITCH(ROUND(V5257,0),5,"Excellent",4,"Good",3,"Ok","Bad")</f>
        <v>Excellent</v>
      </c>
      <c r="X5257">
        <v>13</v>
      </c>
      <c r="Y5257" t="str">
        <f t="shared" si="331"/>
        <v>No</v>
      </c>
      <c r="Z5257" s="68">
        <v>43730</v>
      </c>
      <c r="AA5257" s="68">
        <v>43850</v>
      </c>
      <c r="AB5257">
        <v>328</v>
      </c>
      <c r="AC5257" t="s">
        <v>15616</v>
      </c>
    </row>
    <row r="5258" spans="1:29" x14ac:dyDescent="0.3">
      <c r="A5258" t="s">
        <v>14275</v>
      </c>
      <c r="B5258">
        <v>3154</v>
      </c>
      <c r="C5258" t="str">
        <f>VLOOKUP($B5258,Hosts!$A:$M,10,0)</f>
        <v>Within an hour</v>
      </c>
      <c r="D5258" s="70">
        <f>VLOOKUP($B5258,Hosts!$A:$M,11,0)</f>
        <v>1</v>
      </c>
      <c r="E5258" s="70">
        <f>VLOOKUP($B5258,Hosts!$A:$M,12,0)</f>
        <v>0.98</v>
      </c>
      <c r="F5258" t="str">
        <f>VLOOKUP($B5258,Hosts!$A:$M,13,0)</f>
        <v>Yes</v>
      </c>
      <c r="G5258" t="str">
        <f>INDEX(Hosts!$A:$M, MATCH(Places!$B5258,Hosts!$A:$A,0), MATCH(Places!G$1,Hosts!$A$1:$M$1,0))</f>
        <v>Within an hour</v>
      </c>
      <c r="H5258" s="70">
        <f>INDEX(Hosts!$A:$M, MATCH(Places!$B5258,Hosts!$A:$A,0), MATCH(Places!H$1,Hosts!$A$1:$M$1,0))</f>
        <v>1</v>
      </c>
      <c r="I5258" s="70">
        <f>INDEX(Hosts!$A:$M, MATCH(Places!$B5258,Hosts!$A:$A,0), MATCH(Places!I$1,Hosts!$A$1:$M$1,0))</f>
        <v>0.98</v>
      </c>
      <c r="J5258" t="str">
        <f>INDEX(Hosts!$A:$M, MATCH(Places!$B5258,Hosts!$A:$A,0), MATCH(Places!J$1,Hosts!$A$1:$M$1,0))</f>
        <v>Yes</v>
      </c>
      <c r="K5258">
        <v>7</v>
      </c>
      <c r="L5258" t="str">
        <f>VLOOKUP($K5258,Neighborhoods!$A:$C,2,0)</f>
        <v>Brooklyn</v>
      </c>
      <c r="M5258" t="str">
        <f>VLOOKUP($K5258,Neighborhoods!$A:$C,3,0)</f>
        <v>Bedford-Stuyvesant</v>
      </c>
      <c r="N5258" t="str">
        <f>INDEX(Neighborhoods!$A:$C, MATCH(Places!$K5258,Neighborhoods!$A:$A,0), MATCH(Places!N$1,Neighborhoods!$A$1:$C$1,0))</f>
        <v>Brooklyn</v>
      </c>
      <c r="O5258" t="str">
        <f>INDEX(Neighborhoods!$A:$C, MATCH(Places!$K5258,Neighborhoods!$A:$A,0), MATCH(Places!O$1,Neighborhoods!$A$1:$C$1,0))</f>
        <v>Bedford-Stuyvesant</v>
      </c>
      <c r="P5258" t="s">
        <v>1</v>
      </c>
      <c r="Q5258" t="str">
        <f t="shared" si="328"/>
        <v>Yes</v>
      </c>
      <c r="R5258">
        <v>2</v>
      </c>
      <c r="S5258" t="str">
        <f t="shared" si="329"/>
        <v>Small</v>
      </c>
      <c r="T5258" s="50">
        <v>85</v>
      </c>
      <c r="U5258" s="70">
        <f t="shared" si="330"/>
        <v>0.03</v>
      </c>
      <c r="V5258" s="52">
        <v>5</v>
      </c>
      <c r="W5258" s="52" t="str" cm="1">
        <f t="array" ref="W5258">_xlfn.SWITCH(ROUND(V5258,0),5,"Excellent",4,"Good",3,"Ok","Bad")</f>
        <v>Excellent</v>
      </c>
      <c r="X5258">
        <v>16</v>
      </c>
      <c r="Y5258" t="str">
        <f t="shared" si="331"/>
        <v>No</v>
      </c>
      <c r="Z5258" s="68">
        <v>43723</v>
      </c>
      <c r="AA5258" s="68">
        <v>43818</v>
      </c>
      <c r="AB5258">
        <v>180</v>
      </c>
      <c r="AC5258" t="s">
        <v>15616</v>
      </c>
    </row>
    <row r="5259" spans="1:29" x14ac:dyDescent="0.3">
      <c r="A5259" t="s">
        <v>13686</v>
      </c>
      <c r="B5259">
        <v>2933</v>
      </c>
      <c r="C5259" t="str">
        <f>VLOOKUP($B5259,Hosts!$A:$M,10,0)</f>
        <v>Within an hour</v>
      </c>
      <c r="D5259" s="70">
        <f>VLOOKUP($B5259,Hosts!$A:$M,11,0)</f>
        <v>1</v>
      </c>
      <c r="E5259" s="70">
        <f>VLOOKUP($B5259,Hosts!$A:$M,12,0)</f>
        <v>0.98</v>
      </c>
      <c r="F5259" t="str">
        <f>VLOOKUP($B5259,Hosts!$A:$M,13,0)</f>
        <v>Yes</v>
      </c>
      <c r="G5259" t="str">
        <f>INDEX(Hosts!$A:$M, MATCH(Places!$B5259,Hosts!$A:$A,0), MATCH(Places!G$1,Hosts!$A$1:$M$1,0))</f>
        <v>Within an hour</v>
      </c>
      <c r="H5259" s="70">
        <f>INDEX(Hosts!$A:$M, MATCH(Places!$B5259,Hosts!$A:$A,0), MATCH(Places!H$1,Hosts!$A$1:$M$1,0))</f>
        <v>1</v>
      </c>
      <c r="I5259" s="70">
        <f>INDEX(Hosts!$A:$M, MATCH(Places!$B5259,Hosts!$A:$A,0), MATCH(Places!I$1,Hosts!$A$1:$M$1,0))</f>
        <v>0.98</v>
      </c>
      <c r="J5259" t="str">
        <f>INDEX(Hosts!$A:$M, MATCH(Places!$B5259,Hosts!$A:$A,0), MATCH(Places!J$1,Hosts!$A$1:$M$1,0))</f>
        <v>Yes</v>
      </c>
      <c r="K5259">
        <v>7</v>
      </c>
      <c r="L5259" t="str">
        <f>VLOOKUP($K5259,Neighborhoods!$A:$C,2,0)</f>
        <v>Brooklyn</v>
      </c>
      <c r="M5259" t="str">
        <f>VLOOKUP($K5259,Neighborhoods!$A:$C,3,0)</f>
        <v>Bedford-Stuyvesant</v>
      </c>
      <c r="N5259" t="str">
        <f>INDEX(Neighborhoods!$A:$C, MATCH(Places!$K5259,Neighborhoods!$A:$A,0), MATCH(Places!N$1,Neighborhoods!$A$1:$C$1,0))</f>
        <v>Brooklyn</v>
      </c>
      <c r="O5259" t="str">
        <f>INDEX(Neighborhoods!$A:$C, MATCH(Places!$K5259,Neighborhoods!$A:$A,0), MATCH(Places!O$1,Neighborhoods!$A$1:$C$1,0))</f>
        <v>Bedford-Stuyvesant</v>
      </c>
      <c r="P5259" t="s">
        <v>11822</v>
      </c>
      <c r="Q5259" t="str">
        <f t="shared" si="328"/>
        <v>No</v>
      </c>
      <c r="R5259">
        <v>4</v>
      </c>
      <c r="S5259" t="str">
        <f t="shared" si="329"/>
        <v>Medium</v>
      </c>
      <c r="T5259" s="50">
        <v>111</v>
      </c>
      <c r="U5259" s="70">
        <f t="shared" si="330"/>
        <v>0.03</v>
      </c>
      <c r="V5259" s="52">
        <v>4.91</v>
      </c>
      <c r="W5259" s="52" t="str" cm="1">
        <f t="array" ref="W5259">_xlfn.SWITCH(ROUND(V5259,0),5,"Excellent",4,"Good",3,"Ok","Bad")</f>
        <v>Excellent</v>
      </c>
      <c r="X5259">
        <v>23</v>
      </c>
      <c r="Y5259" t="str">
        <f t="shared" si="331"/>
        <v>No</v>
      </c>
      <c r="Z5259" s="68">
        <v>43758</v>
      </c>
      <c r="AA5259" s="68">
        <v>43897</v>
      </c>
      <c r="AB5259">
        <v>350</v>
      </c>
      <c r="AC5259" t="s">
        <v>15615</v>
      </c>
    </row>
    <row r="5260" spans="1:29" x14ac:dyDescent="0.3">
      <c r="A5260" t="s">
        <v>13705</v>
      </c>
      <c r="B5260">
        <v>3828</v>
      </c>
      <c r="C5260" t="str">
        <f>VLOOKUP($B5260,Hosts!$A:$M,10,0)</f>
        <v>Within a day</v>
      </c>
      <c r="D5260" s="70">
        <f>VLOOKUP($B5260,Hosts!$A:$M,11,0)</f>
        <v>1</v>
      </c>
      <c r="E5260" s="70">
        <f>VLOOKUP($B5260,Hosts!$A:$M,12,0)</f>
        <v>1</v>
      </c>
      <c r="F5260" t="str">
        <f>VLOOKUP($B5260,Hosts!$A:$M,13,0)</f>
        <v>No</v>
      </c>
      <c r="G5260" t="str">
        <f>INDEX(Hosts!$A:$M, MATCH(Places!$B5260,Hosts!$A:$A,0), MATCH(Places!G$1,Hosts!$A$1:$M$1,0))</f>
        <v>Within a day</v>
      </c>
      <c r="H5260" s="70">
        <f>INDEX(Hosts!$A:$M, MATCH(Places!$B5260,Hosts!$A:$A,0), MATCH(Places!H$1,Hosts!$A$1:$M$1,0))</f>
        <v>1</v>
      </c>
      <c r="I5260" s="70">
        <f>INDEX(Hosts!$A:$M, MATCH(Places!$B5260,Hosts!$A:$A,0), MATCH(Places!I$1,Hosts!$A$1:$M$1,0))</f>
        <v>1</v>
      </c>
      <c r="J5260" t="str">
        <f>INDEX(Hosts!$A:$M, MATCH(Places!$B5260,Hosts!$A:$A,0), MATCH(Places!J$1,Hosts!$A$1:$M$1,0))</f>
        <v>No</v>
      </c>
      <c r="K5260">
        <v>12</v>
      </c>
      <c r="L5260" t="str">
        <f>VLOOKUP($K5260,Neighborhoods!$A:$C,2,0)</f>
        <v>Brooklyn</v>
      </c>
      <c r="M5260" t="str">
        <f>VLOOKUP($K5260,Neighborhoods!$A:$C,3,0)</f>
        <v>Williamsburg</v>
      </c>
      <c r="N5260" t="str">
        <f>INDEX(Neighborhoods!$A:$C, MATCH(Places!$K5260,Neighborhoods!$A:$A,0), MATCH(Places!N$1,Neighborhoods!$A$1:$C$1,0))</f>
        <v>Brooklyn</v>
      </c>
      <c r="O5260" t="str">
        <f>INDEX(Neighborhoods!$A:$C, MATCH(Places!$K5260,Neighborhoods!$A:$A,0), MATCH(Places!O$1,Neighborhoods!$A$1:$C$1,0))</f>
        <v>Williamsburg</v>
      </c>
      <c r="P5260" t="s">
        <v>1</v>
      </c>
      <c r="Q5260" t="str">
        <f t="shared" si="328"/>
        <v>Yes</v>
      </c>
      <c r="R5260">
        <v>2</v>
      </c>
      <c r="S5260" t="str">
        <f t="shared" si="329"/>
        <v>Small</v>
      </c>
      <c r="T5260" s="50">
        <v>85</v>
      </c>
      <c r="U5260" s="70">
        <f t="shared" si="330"/>
        <v>0.03</v>
      </c>
      <c r="V5260" s="52">
        <v>4.17</v>
      </c>
      <c r="W5260" s="52" t="str" cm="1">
        <f t="array" ref="W5260">_xlfn.SWITCH(ROUND(V5260,0),5,"Excellent",4,"Good",3,"Ok","Bad")</f>
        <v>Good</v>
      </c>
      <c r="X5260">
        <v>24</v>
      </c>
      <c r="Y5260" t="str">
        <f t="shared" si="331"/>
        <v>No</v>
      </c>
      <c r="Z5260" s="68">
        <v>43714</v>
      </c>
      <c r="AA5260" s="68">
        <v>43872</v>
      </c>
      <c r="AB5260">
        <v>228</v>
      </c>
      <c r="AC5260" t="s">
        <v>15616</v>
      </c>
    </row>
    <row r="5261" spans="1:29" x14ac:dyDescent="0.3">
      <c r="A5261" t="s">
        <v>14904</v>
      </c>
      <c r="B5261">
        <v>3915</v>
      </c>
      <c r="C5261" t="str">
        <f>VLOOKUP($B5261,Hosts!$A:$M,10,0)</f>
        <v>Within an hour</v>
      </c>
      <c r="D5261" s="70">
        <f>VLOOKUP($B5261,Hosts!$A:$M,11,0)</f>
        <v>1</v>
      </c>
      <c r="E5261" s="70">
        <f>VLOOKUP($B5261,Hosts!$A:$M,12,0)</f>
        <v>1</v>
      </c>
      <c r="F5261" t="str">
        <f>VLOOKUP($B5261,Hosts!$A:$M,13,0)</f>
        <v>No</v>
      </c>
      <c r="G5261" t="str">
        <f>INDEX(Hosts!$A:$M, MATCH(Places!$B5261,Hosts!$A:$A,0), MATCH(Places!G$1,Hosts!$A$1:$M$1,0))</f>
        <v>Within an hour</v>
      </c>
      <c r="H5261" s="70">
        <f>INDEX(Hosts!$A:$M, MATCH(Places!$B5261,Hosts!$A:$A,0), MATCH(Places!H$1,Hosts!$A$1:$M$1,0))</f>
        <v>1</v>
      </c>
      <c r="I5261" s="70">
        <f>INDEX(Hosts!$A:$M, MATCH(Places!$B5261,Hosts!$A:$A,0), MATCH(Places!I$1,Hosts!$A$1:$M$1,0))</f>
        <v>1</v>
      </c>
      <c r="J5261" t="str">
        <f>INDEX(Hosts!$A:$M, MATCH(Places!$B5261,Hosts!$A:$A,0), MATCH(Places!J$1,Hosts!$A$1:$M$1,0))</f>
        <v>No</v>
      </c>
      <c r="K5261">
        <v>9</v>
      </c>
      <c r="L5261" t="str">
        <f>VLOOKUP($K5261,Neighborhoods!$A:$C,2,0)</f>
        <v>Brooklyn</v>
      </c>
      <c r="M5261" t="str">
        <f>VLOOKUP($K5261,Neighborhoods!$A:$C,3,0)</f>
        <v>Crown Heights</v>
      </c>
      <c r="N5261" t="str">
        <f>INDEX(Neighborhoods!$A:$C, MATCH(Places!$K5261,Neighborhoods!$A:$A,0), MATCH(Places!N$1,Neighborhoods!$A$1:$C$1,0))</f>
        <v>Brooklyn</v>
      </c>
      <c r="O5261" t="str">
        <f>INDEX(Neighborhoods!$A:$C, MATCH(Places!$K5261,Neighborhoods!$A:$A,0), MATCH(Places!O$1,Neighborhoods!$A$1:$C$1,0))</f>
        <v>Crown Heights</v>
      </c>
      <c r="P5261" t="s">
        <v>11822</v>
      </c>
      <c r="Q5261" t="str">
        <f t="shared" si="328"/>
        <v>No</v>
      </c>
      <c r="R5261">
        <v>6</v>
      </c>
      <c r="S5261" t="str">
        <f t="shared" si="329"/>
        <v>Large</v>
      </c>
      <c r="T5261" s="50">
        <v>132.43</v>
      </c>
      <c r="U5261" s="70">
        <f t="shared" si="330"/>
        <v>0.03</v>
      </c>
      <c r="V5261" s="52">
        <v>4.25</v>
      </c>
      <c r="W5261" s="52" t="str" cm="1">
        <f t="array" ref="W5261">_xlfn.SWITCH(ROUND(V5261,0),5,"Excellent",4,"Good",3,"Ok","Bad")</f>
        <v>Good</v>
      </c>
      <c r="X5261">
        <v>4</v>
      </c>
      <c r="Y5261" t="str">
        <f t="shared" si="331"/>
        <v>No</v>
      </c>
      <c r="Z5261" s="68">
        <v>43745</v>
      </c>
      <c r="AA5261" s="68">
        <v>43812</v>
      </c>
      <c r="AB5261">
        <v>156</v>
      </c>
      <c r="AC5261" t="s">
        <v>15616</v>
      </c>
    </row>
    <row r="5262" spans="1:29" x14ac:dyDescent="0.3">
      <c r="A5262" t="s">
        <v>14296</v>
      </c>
      <c r="B5262">
        <v>526</v>
      </c>
      <c r="C5262" t="str">
        <f>VLOOKUP($B5262,Hosts!$A:$M,10,0)</f>
        <v>Within a few hours</v>
      </c>
      <c r="D5262" s="70">
        <f>VLOOKUP($B5262,Hosts!$A:$M,11,0)</f>
        <v>1</v>
      </c>
      <c r="E5262" s="70">
        <f>VLOOKUP($B5262,Hosts!$A:$M,12,0)</f>
        <v>1</v>
      </c>
      <c r="F5262" t="str">
        <f>VLOOKUP($B5262,Hosts!$A:$M,13,0)</f>
        <v>Yes</v>
      </c>
      <c r="G5262" t="str">
        <f>INDEX(Hosts!$A:$M, MATCH(Places!$B5262,Hosts!$A:$A,0), MATCH(Places!G$1,Hosts!$A$1:$M$1,0))</f>
        <v>Within a few hours</v>
      </c>
      <c r="H5262" s="70">
        <f>INDEX(Hosts!$A:$M, MATCH(Places!$B5262,Hosts!$A:$A,0), MATCH(Places!H$1,Hosts!$A$1:$M$1,0))</f>
        <v>1</v>
      </c>
      <c r="I5262" s="70">
        <f>INDEX(Hosts!$A:$M, MATCH(Places!$B5262,Hosts!$A:$A,0), MATCH(Places!I$1,Hosts!$A$1:$M$1,0))</f>
        <v>1</v>
      </c>
      <c r="J5262" t="str">
        <f>INDEX(Hosts!$A:$M, MATCH(Places!$B5262,Hosts!$A:$A,0), MATCH(Places!J$1,Hosts!$A$1:$M$1,0))</f>
        <v>Yes</v>
      </c>
      <c r="K5262">
        <v>12</v>
      </c>
      <c r="L5262" t="str">
        <f>VLOOKUP($K5262,Neighborhoods!$A:$C,2,0)</f>
        <v>Brooklyn</v>
      </c>
      <c r="M5262" t="str">
        <f>VLOOKUP($K5262,Neighborhoods!$A:$C,3,0)</f>
        <v>Williamsburg</v>
      </c>
      <c r="N5262" t="str">
        <f>INDEX(Neighborhoods!$A:$C, MATCH(Places!$K5262,Neighborhoods!$A:$A,0), MATCH(Places!N$1,Neighborhoods!$A$1:$C$1,0))</f>
        <v>Brooklyn</v>
      </c>
      <c r="O5262" t="str">
        <f>INDEX(Neighborhoods!$A:$C, MATCH(Places!$K5262,Neighborhoods!$A:$A,0), MATCH(Places!O$1,Neighborhoods!$A$1:$C$1,0))</f>
        <v>Williamsburg</v>
      </c>
      <c r="P5262" t="s">
        <v>1</v>
      </c>
      <c r="Q5262" t="str">
        <f t="shared" si="328"/>
        <v>Yes</v>
      </c>
      <c r="R5262">
        <v>2</v>
      </c>
      <c r="S5262" t="str">
        <f t="shared" si="329"/>
        <v>Small</v>
      </c>
      <c r="T5262" s="50">
        <v>140</v>
      </c>
      <c r="U5262" s="70">
        <f t="shared" si="330"/>
        <v>0.03</v>
      </c>
      <c r="V5262" s="52">
        <v>5</v>
      </c>
      <c r="W5262" s="52" t="str" cm="1">
        <f t="array" ref="W5262">_xlfn.SWITCH(ROUND(V5262,0),5,"Excellent",4,"Good",3,"Ok","Bad")</f>
        <v>Excellent</v>
      </c>
      <c r="X5262">
        <v>8</v>
      </c>
      <c r="Y5262" t="str">
        <f t="shared" si="331"/>
        <v>No</v>
      </c>
      <c r="Z5262" s="68">
        <v>43718</v>
      </c>
      <c r="AA5262" s="68">
        <v>43832</v>
      </c>
      <c r="AB5262">
        <v>40</v>
      </c>
      <c r="AC5262" t="s">
        <v>15616</v>
      </c>
    </row>
    <row r="5263" spans="1:29" x14ac:dyDescent="0.3">
      <c r="A5263" t="s">
        <v>14002</v>
      </c>
      <c r="B5263">
        <v>2595</v>
      </c>
      <c r="C5263" t="str">
        <f>VLOOKUP($B5263,Hosts!$A:$M,10,0)</f>
        <v>Within a day</v>
      </c>
      <c r="D5263" s="70">
        <f>VLOOKUP($B5263,Hosts!$A:$M,11,0)</f>
        <v>1</v>
      </c>
      <c r="E5263" s="70">
        <f>VLOOKUP($B5263,Hosts!$A:$M,12,0)</f>
        <v>1</v>
      </c>
      <c r="F5263" t="str">
        <f>VLOOKUP($B5263,Hosts!$A:$M,13,0)</f>
        <v>No</v>
      </c>
      <c r="G5263" t="str">
        <f>INDEX(Hosts!$A:$M, MATCH(Places!$B5263,Hosts!$A:$A,0), MATCH(Places!G$1,Hosts!$A$1:$M$1,0))</f>
        <v>Within a day</v>
      </c>
      <c r="H5263" s="70">
        <f>INDEX(Hosts!$A:$M, MATCH(Places!$B5263,Hosts!$A:$A,0), MATCH(Places!H$1,Hosts!$A$1:$M$1,0))</f>
        <v>1</v>
      </c>
      <c r="I5263" s="70">
        <f>INDEX(Hosts!$A:$M, MATCH(Places!$B5263,Hosts!$A:$A,0), MATCH(Places!I$1,Hosts!$A$1:$M$1,0))</f>
        <v>1</v>
      </c>
      <c r="J5263" t="str">
        <f>INDEX(Hosts!$A:$M, MATCH(Places!$B5263,Hosts!$A:$A,0), MATCH(Places!J$1,Hosts!$A$1:$M$1,0))</f>
        <v>No</v>
      </c>
      <c r="K5263">
        <v>20</v>
      </c>
      <c r="L5263" t="str">
        <f>VLOOKUP($K5263,Neighborhoods!$A:$C,2,0)</f>
        <v>Manhattan</v>
      </c>
      <c r="M5263" t="str">
        <f>VLOOKUP($K5263,Neighborhoods!$A:$C,3,0)</f>
        <v>Upper West Side</v>
      </c>
      <c r="N5263" t="str">
        <f>INDEX(Neighborhoods!$A:$C, MATCH(Places!$K5263,Neighborhoods!$A:$A,0), MATCH(Places!N$1,Neighborhoods!$A$1:$C$1,0))</f>
        <v>Manhattan</v>
      </c>
      <c r="O5263" t="str">
        <f>INDEX(Neighborhoods!$A:$C, MATCH(Places!$K5263,Neighborhoods!$A:$A,0), MATCH(Places!O$1,Neighborhoods!$A$1:$C$1,0))</f>
        <v>Upper West Side</v>
      </c>
      <c r="P5263" t="s">
        <v>1</v>
      </c>
      <c r="Q5263" t="str">
        <f t="shared" si="328"/>
        <v>Yes</v>
      </c>
      <c r="R5263">
        <v>2</v>
      </c>
      <c r="S5263" t="str">
        <f t="shared" si="329"/>
        <v>Small</v>
      </c>
      <c r="T5263" s="50">
        <v>65</v>
      </c>
      <c r="U5263" s="70">
        <f t="shared" si="330"/>
        <v>0.03</v>
      </c>
      <c r="V5263" s="52">
        <v>5</v>
      </c>
      <c r="W5263" s="52" t="str" cm="1">
        <f t="array" ref="W5263">_xlfn.SWITCH(ROUND(V5263,0),5,"Excellent",4,"Good",3,"Ok","Bad")</f>
        <v>Excellent</v>
      </c>
      <c r="X5263">
        <v>5</v>
      </c>
      <c r="Y5263" t="str">
        <f t="shared" si="331"/>
        <v>No</v>
      </c>
      <c r="Z5263" s="68">
        <v>43724</v>
      </c>
      <c r="AA5263" s="68">
        <v>43849</v>
      </c>
      <c r="AB5263">
        <v>0</v>
      </c>
      <c r="AC5263" t="s">
        <v>15615</v>
      </c>
    </row>
    <row r="5264" spans="1:29" x14ac:dyDescent="0.3">
      <c r="A5264" t="s">
        <v>14003</v>
      </c>
      <c r="B5264">
        <v>3278</v>
      </c>
      <c r="C5264" t="str">
        <f>VLOOKUP($B5264,Hosts!$A:$M,10,0)</f>
        <v>Within an hour</v>
      </c>
      <c r="D5264" s="70">
        <f>VLOOKUP($B5264,Hosts!$A:$M,11,0)</f>
        <v>1</v>
      </c>
      <c r="E5264" s="70">
        <f>VLOOKUP($B5264,Hosts!$A:$M,12,0)</f>
        <v>1</v>
      </c>
      <c r="F5264" t="str">
        <f>VLOOKUP($B5264,Hosts!$A:$M,13,0)</f>
        <v>No</v>
      </c>
      <c r="G5264" t="str">
        <f>INDEX(Hosts!$A:$M, MATCH(Places!$B5264,Hosts!$A:$A,0), MATCH(Places!G$1,Hosts!$A$1:$M$1,0))</f>
        <v>Within an hour</v>
      </c>
      <c r="H5264" s="70">
        <f>INDEX(Hosts!$A:$M, MATCH(Places!$B5264,Hosts!$A:$A,0), MATCH(Places!H$1,Hosts!$A$1:$M$1,0))</f>
        <v>1</v>
      </c>
      <c r="I5264" s="70">
        <f>INDEX(Hosts!$A:$M, MATCH(Places!$B5264,Hosts!$A:$A,0), MATCH(Places!I$1,Hosts!$A$1:$M$1,0))</f>
        <v>1</v>
      </c>
      <c r="J5264" t="str">
        <f>INDEX(Hosts!$A:$M, MATCH(Places!$B5264,Hosts!$A:$A,0), MATCH(Places!J$1,Hosts!$A$1:$M$1,0))</f>
        <v>No</v>
      </c>
      <c r="K5264">
        <v>18</v>
      </c>
      <c r="L5264" t="str">
        <f>VLOOKUP($K5264,Neighborhoods!$A:$C,2,0)</f>
        <v>Manhattan</v>
      </c>
      <c r="M5264" t="str">
        <f>VLOOKUP($K5264,Neighborhoods!$A:$C,3,0)</f>
        <v>Midtown</v>
      </c>
      <c r="N5264" t="str">
        <f>INDEX(Neighborhoods!$A:$C, MATCH(Places!$K5264,Neighborhoods!$A:$A,0), MATCH(Places!N$1,Neighborhoods!$A$1:$C$1,0))</f>
        <v>Manhattan</v>
      </c>
      <c r="O5264" t="str">
        <f>INDEX(Neighborhoods!$A:$C, MATCH(Places!$K5264,Neighborhoods!$A:$A,0), MATCH(Places!O$1,Neighborhoods!$A$1:$C$1,0))</f>
        <v>Midtown</v>
      </c>
      <c r="P5264" t="s">
        <v>11822</v>
      </c>
      <c r="Q5264" t="str">
        <f t="shared" si="328"/>
        <v>No</v>
      </c>
      <c r="R5264">
        <v>5</v>
      </c>
      <c r="S5264" t="str">
        <f t="shared" si="329"/>
        <v>Medium</v>
      </c>
      <c r="T5264" s="50">
        <v>300</v>
      </c>
      <c r="U5264" s="70">
        <f t="shared" si="330"/>
        <v>0.04</v>
      </c>
      <c r="V5264" s="52">
        <v>4.88</v>
      </c>
      <c r="W5264" s="52" t="str" cm="1">
        <f t="array" ref="W5264">_xlfn.SWITCH(ROUND(V5264,0),5,"Excellent",4,"Good",3,"Ok","Bad")</f>
        <v>Excellent</v>
      </c>
      <c r="X5264">
        <v>17</v>
      </c>
      <c r="Y5264" t="str">
        <f t="shared" si="331"/>
        <v>No</v>
      </c>
      <c r="Z5264" s="68">
        <v>43731</v>
      </c>
      <c r="AA5264" s="68">
        <v>43907</v>
      </c>
      <c r="AB5264">
        <v>354</v>
      </c>
      <c r="AC5264" t="s">
        <v>15616</v>
      </c>
    </row>
    <row r="5265" spans="1:29" x14ac:dyDescent="0.3">
      <c r="A5265" t="s">
        <v>14633</v>
      </c>
      <c r="B5265">
        <v>2313</v>
      </c>
      <c r="C5265" t="str">
        <f>VLOOKUP($B5265,Hosts!$A:$M,10,0)</f>
        <v>Within a few hours</v>
      </c>
      <c r="D5265" s="70">
        <f>VLOOKUP($B5265,Hosts!$A:$M,11,0)</f>
        <v>0.93</v>
      </c>
      <c r="E5265" s="70">
        <f>VLOOKUP($B5265,Hosts!$A:$M,12,0)</f>
        <v>0.71</v>
      </c>
      <c r="F5265" t="str">
        <f>VLOOKUP($B5265,Hosts!$A:$M,13,0)</f>
        <v>No</v>
      </c>
      <c r="G5265" t="str">
        <f>INDEX(Hosts!$A:$M, MATCH(Places!$B5265,Hosts!$A:$A,0), MATCH(Places!G$1,Hosts!$A$1:$M$1,0))</f>
        <v>Within a few hours</v>
      </c>
      <c r="H5265" s="70">
        <f>INDEX(Hosts!$A:$M, MATCH(Places!$B5265,Hosts!$A:$A,0), MATCH(Places!H$1,Hosts!$A$1:$M$1,0))</f>
        <v>0.93</v>
      </c>
      <c r="I5265" s="70">
        <f>INDEX(Hosts!$A:$M, MATCH(Places!$B5265,Hosts!$A:$A,0), MATCH(Places!I$1,Hosts!$A$1:$M$1,0))</f>
        <v>0.71</v>
      </c>
      <c r="J5265" t="str">
        <f>INDEX(Hosts!$A:$M, MATCH(Places!$B5265,Hosts!$A:$A,0), MATCH(Places!J$1,Hosts!$A$1:$M$1,0))</f>
        <v>No</v>
      </c>
      <c r="K5265">
        <v>12</v>
      </c>
      <c r="L5265" t="str">
        <f>VLOOKUP($K5265,Neighborhoods!$A:$C,2,0)</f>
        <v>Brooklyn</v>
      </c>
      <c r="M5265" t="str">
        <f>VLOOKUP($K5265,Neighborhoods!$A:$C,3,0)</f>
        <v>Williamsburg</v>
      </c>
      <c r="N5265" t="str">
        <f>INDEX(Neighborhoods!$A:$C, MATCH(Places!$K5265,Neighborhoods!$A:$A,0), MATCH(Places!N$1,Neighborhoods!$A$1:$C$1,0))</f>
        <v>Brooklyn</v>
      </c>
      <c r="O5265" t="str">
        <f>INDEX(Neighborhoods!$A:$C, MATCH(Places!$K5265,Neighborhoods!$A:$A,0), MATCH(Places!O$1,Neighborhoods!$A$1:$C$1,0))</f>
        <v>Williamsburg</v>
      </c>
      <c r="P5265" t="s">
        <v>1</v>
      </c>
      <c r="Q5265" t="str">
        <f t="shared" si="328"/>
        <v>Yes</v>
      </c>
      <c r="R5265">
        <v>1</v>
      </c>
      <c r="S5265" t="str">
        <f t="shared" si="329"/>
        <v>Small</v>
      </c>
      <c r="T5265" s="50">
        <v>46</v>
      </c>
      <c r="U5265" s="70">
        <f t="shared" si="330"/>
        <v>0.03</v>
      </c>
      <c r="V5265" s="52">
        <v>4.33</v>
      </c>
      <c r="W5265" s="52" t="str" cm="1">
        <f t="array" ref="W5265">_xlfn.SWITCH(ROUND(V5265,0),5,"Excellent",4,"Good",3,"Ok","Bad")</f>
        <v>Good</v>
      </c>
      <c r="X5265">
        <v>3</v>
      </c>
      <c r="Y5265" t="str">
        <f t="shared" si="331"/>
        <v>No</v>
      </c>
      <c r="Z5265" s="68">
        <v>43757</v>
      </c>
      <c r="AA5265" s="68">
        <v>43832</v>
      </c>
      <c r="AB5265">
        <v>166</v>
      </c>
      <c r="AC5265" t="s">
        <v>15615</v>
      </c>
    </row>
    <row r="5266" spans="1:29" x14ac:dyDescent="0.3">
      <c r="A5266" t="s">
        <v>13736</v>
      </c>
      <c r="B5266">
        <v>3927</v>
      </c>
      <c r="C5266" t="str">
        <f>VLOOKUP($B5266,Hosts!$A:$M,10,0)</f>
        <v>Within an hour</v>
      </c>
      <c r="D5266" s="70">
        <f>VLOOKUP($B5266,Hosts!$A:$M,11,0)</f>
        <v>1</v>
      </c>
      <c r="E5266" s="70">
        <f>VLOOKUP($B5266,Hosts!$A:$M,12,0)</f>
        <v>0.95</v>
      </c>
      <c r="F5266" t="str">
        <f>VLOOKUP($B5266,Hosts!$A:$M,13,0)</f>
        <v>Yes</v>
      </c>
      <c r="G5266" t="str">
        <f>INDEX(Hosts!$A:$M, MATCH(Places!$B5266,Hosts!$A:$A,0), MATCH(Places!G$1,Hosts!$A$1:$M$1,0))</f>
        <v>Within an hour</v>
      </c>
      <c r="H5266" s="70">
        <f>INDEX(Hosts!$A:$M, MATCH(Places!$B5266,Hosts!$A:$A,0), MATCH(Places!H$1,Hosts!$A$1:$M$1,0))</f>
        <v>1</v>
      </c>
      <c r="I5266" s="70">
        <f>INDEX(Hosts!$A:$M, MATCH(Places!$B5266,Hosts!$A:$A,0), MATCH(Places!I$1,Hosts!$A$1:$M$1,0))</f>
        <v>0.95</v>
      </c>
      <c r="J5266" t="str">
        <f>INDEX(Hosts!$A:$M, MATCH(Places!$B5266,Hosts!$A:$A,0), MATCH(Places!J$1,Hosts!$A$1:$M$1,0))</f>
        <v>Yes</v>
      </c>
      <c r="K5266">
        <v>17</v>
      </c>
      <c r="L5266" t="str">
        <f>VLOOKUP($K5266,Neighborhoods!$A:$C,2,0)</f>
        <v>Manhattan</v>
      </c>
      <c r="M5266" t="str">
        <f>VLOOKUP($K5266,Neighborhoods!$A:$C,3,0)</f>
        <v>Hell's Kitchen</v>
      </c>
      <c r="N5266" t="str">
        <f>INDEX(Neighborhoods!$A:$C, MATCH(Places!$K5266,Neighborhoods!$A:$A,0), MATCH(Places!N$1,Neighborhoods!$A$1:$C$1,0))</f>
        <v>Manhattan</v>
      </c>
      <c r="O5266" t="str">
        <f>INDEX(Neighborhoods!$A:$C, MATCH(Places!$K5266,Neighborhoods!$A:$A,0), MATCH(Places!O$1,Neighborhoods!$A$1:$C$1,0))</f>
        <v>Hell's Kitchen</v>
      </c>
      <c r="P5266" t="s">
        <v>11822</v>
      </c>
      <c r="Q5266" t="str">
        <f t="shared" si="328"/>
        <v>No</v>
      </c>
      <c r="R5266">
        <v>6</v>
      </c>
      <c r="S5266" t="str">
        <f t="shared" si="329"/>
        <v>Large</v>
      </c>
      <c r="T5266" s="50">
        <v>464</v>
      </c>
      <c r="U5266" s="70">
        <f t="shared" si="330"/>
        <v>0.04</v>
      </c>
      <c r="V5266" s="52">
        <v>5</v>
      </c>
      <c r="W5266" s="52" t="str" cm="1">
        <f t="array" ref="W5266">_xlfn.SWITCH(ROUND(V5266,0),5,"Excellent",4,"Good",3,"Ok","Bad")</f>
        <v>Excellent</v>
      </c>
      <c r="X5266">
        <v>22</v>
      </c>
      <c r="Y5266" t="str">
        <f t="shared" si="331"/>
        <v>No</v>
      </c>
      <c r="Z5266" s="68">
        <v>43716</v>
      </c>
      <c r="AA5266" s="68">
        <v>43967</v>
      </c>
      <c r="AB5266">
        <v>74</v>
      </c>
      <c r="AC5266" t="s">
        <v>15615</v>
      </c>
    </row>
    <row r="5267" spans="1:29" x14ac:dyDescent="0.3">
      <c r="A5267" t="s">
        <v>13181</v>
      </c>
      <c r="B5267">
        <v>676</v>
      </c>
      <c r="C5267" t="str">
        <f>VLOOKUP($B5267,Hosts!$A:$M,10,0)</f>
        <v>Within a few hours</v>
      </c>
      <c r="D5267" s="70">
        <f>VLOOKUP($B5267,Hosts!$A:$M,11,0)</f>
        <v>1</v>
      </c>
      <c r="E5267" s="70">
        <f>VLOOKUP($B5267,Hosts!$A:$M,12,0)</f>
        <v>1</v>
      </c>
      <c r="F5267" t="str">
        <f>VLOOKUP($B5267,Hosts!$A:$M,13,0)</f>
        <v>No</v>
      </c>
      <c r="G5267" t="str">
        <f>INDEX(Hosts!$A:$M, MATCH(Places!$B5267,Hosts!$A:$A,0), MATCH(Places!G$1,Hosts!$A$1:$M$1,0))</f>
        <v>Within a few hours</v>
      </c>
      <c r="H5267" s="70">
        <f>INDEX(Hosts!$A:$M, MATCH(Places!$B5267,Hosts!$A:$A,0), MATCH(Places!H$1,Hosts!$A$1:$M$1,0))</f>
        <v>1</v>
      </c>
      <c r="I5267" s="70">
        <f>INDEX(Hosts!$A:$M, MATCH(Places!$B5267,Hosts!$A:$A,0), MATCH(Places!I$1,Hosts!$A$1:$M$1,0))</f>
        <v>1</v>
      </c>
      <c r="J5267" t="str">
        <f>INDEX(Hosts!$A:$M, MATCH(Places!$B5267,Hosts!$A:$A,0), MATCH(Places!J$1,Hosts!$A$1:$M$1,0))</f>
        <v>No</v>
      </c>
      <c r="K5267">
        <v>12</v>
      </c>
      <c r="L5267" t="str">
        <f>VLOOKUP($K5267,Neighborhoods!$A:$C,2,0)</f>
        <v>Brooklyn</v>
      </c>
      <c r="M5267" t="str">
        <f>VLOOKUP($K5267,Neighborhoods!$A:$C,3,0)</f>
        <v>Williamsburg</v>
      </c>
      <c r="N5267" t="str">
        <f>INDEX(Neighborhoods!$A:$C, MATCH(Places!$K5267,Neighborhoods!$A:$A,0), MATCH(Places!N$1,Neighborhoods!$A$1:$C$1,0))</f>
        <v>Brooklyn</v>
      </c>
      <c r="O5267" t="str">
        <f>INDEX(Neighborhoods!$A:$C, MATCH(Places!$K5267,Neighborhoods!$A:$A,0), MATCH(Places!O$1,Neighborhoods!$A$1:$C$1,0))</f>
        <v>Williamsburg</v>
      </c>
      <c r="P5267" t="s">
        <v>1</v>
      </c>
      <c r="Q5267" t="str">
        <f t="shared" si="328"/>
        <v>Yes</v>
      </c>
      <c r="R5267">
        <v>2</v>
      </c>
      <c r="S5267" t="str">
        <f t="shared" si="329"/>
        <v>Small</v>
      </c>
      <c r="T5267" s="50">
        <v>58</v>
      </c>
      <c r="U5267" s="70">
        <f t="shared" si="330"/>
        <v>0.03</v>
      </c>
      <c r="V5267" s="52">
        <v>4.5999999999999996</v>
      </c>
      <c r="W5267" s="52" t="str" cm="1">
        <f t="array" ref="W5267">_xlfn.SWITCH(ROUND(V5267,0),5,"Excellent",4,"Good",3,"Ok","Bad")</f>
        <v>Excellent</v>
      </c>
      <c r="X5267">
        <v>10</v>
      </c>
      <c r="Y5267" t="str">
        <f t="shared" si="331"/>
        <v>No</v>
      </c>
      <c r="Z5267" s="68">
        <v>43735</v>
      </c>
      <c r="AA5267" s="68">
        <v>43905</v>
      </c>
      <c r="AB5267">
        <v>0</v>
      </c>
      <c r="AC5267" t="s">
        <v>15616</v>
      </c>
    </row>
    <row r="5268" spans="1:29" x14ac:dyDescent="0.3">
      <c r="A5268" t="s">
        <v>14048</v>
      </c>
      <c r="B5268">
        <v>1416</v>
      </c>
      <c r="C5268" t="str">
        <f>VLOOKUP($B5268,Hosts!$A:$M,10,0)</f>
        <v>Within an hour</v>
      </c>
      <c r="D5268" s="70">
        <f>VLOOKUP($B5268,Hosts!$A:$M,11,0)</f>
        <v>1</v>
      </c>
      <c r="E5268" s="70">
        <f>VLOOKUP($B5268,Hosts!$A:$M,12,0)</f>
        <v>1</v>
      </c>
      <c r="F5268" t="str">
        <f>VLOOKUP($B5268,Hosts!$A:$M,13,0)</f>
        <v>Yes</v>
      </c>
      <c r="G5268" t="str">
        <f>INDEX(Hosts!$A:$M, MATCH(Places!$B5268,Hosts!$A:$A,0), MATCH(Places!G$1,Hosts!$A$1:$M$1,0))</f>
        <v>Within an hour</v>
      </c>
      <c r="H5268" s="70">
        <f>INDEX(Hosts!$A:$M, MATCH(Places!$B5268,Hosts!$A:$A,0), MATCH(Places!H$1,Hosts!$A$1:$M$1,0))</f>
        <v>1</v>
      </c>
      <c r="I5268" s="70">
        <f>INDEX(Hosts!$A:$M, MATCH(Places!$B5268,Hosts!$A:$A,0), MATCH(Places!I$1,Hosts!$A$1:$M$1,0))</f>
        <v>1</v>
      </c>
      <c r="J5268" t="str">
        <f>INDEX(Hosts!$A:$M, MATCH(Places!$B5268,Hosts!$A:$A,0), MATCH(Places!J$1,Hosts!$A$1:$M$1,0))</f>
        <v>Yes</v>
      </c>
      <c r="K5268">
        <v>12</v>
      </c>
      <c r="L5268" t="str">
        <f>VLOOKUP($K5268,Neighborhoods!$A:$C,2,0)</f>
        <v>Brooklyn</v>
      </c>
      <c r="M5268" t="str">
        <f>VLOOKUP($K5268,Neighborhoods!$A:$C,3,0)</f>
        <v>Williamsburg</v>
      </c>
      <c r="N5268" t="str">
        <f>INDEX(Neighborhoods!$A:$C, MATCH(Places!$K5268,Neighborhoods!$A:$A,0), MATCH(Places!N$1,Neighborhoods!$A$1:$C$1,0))</f>
        <v>Brooklyn</v>
      </c>
      <c r="O5268" t="str">
        <f>INDEX(Neighborhoods!$A:$C, MATCH(Places!$K5268,Neighborhoods!$A:$A,0), MATCH(Places!O$1,Neighborhoods!$A$1:$C$1,0))</f>
        <v>Williamsburg</v>
      </c>
      <c r="P5268" t="s">
        <v>11822</v>
      </c>
      <c r="Q5268" t="str">
        <f t="shared" si="328"/>
        <v>No</v>
      </c>
      <c r="R5268">
        <v>2</v>
      </c>
      <c r="S5268" t="str">
        <f t="shared" si="329"/>
        <v>Small</v>
      </c>
      <c r="T5268" s="50">
        <v>180</v>
      </c>
      <c r="U5268" s="70">
        <f t="shared" si="330"/>
        <v>0.03</v>
      </c>
      <c r="V5268" s="52">
        <v>5</v>
      </c>
      <c r="W5268" s="52" t="str" cm="1">
        <f t="array" ref="W5268">_xlfn.SWITCH(ROUND(V5268,0),5,"Excellent",4,"Good",3,"Ok","Bad")</f>
        <v>Excellent</v>
      </c>
      <c r="X5268">
        <v>22</v>
      </c>
      <c r="Y5268" t="str">
        <f t="shared" si="331"/>
        <v>No</v>
      </c>
      <c r="Z5268" s="68">
        <v>43724</v>
      </c>
      <c r="AA5268" s="68">
        <v>44035</v>
      </c>
      <c r="AB5268">
        <v>171</v>
      </c>
      <c r="AC5268" t="s">
        <v>15616</v>
      </c>
    </row>
    <row r="5269" spans="1:29" x14ac:dyDescent="0.3">
      <c r="A5269" t="s">
        <v>15534</v>
      </c>
      <c r="B5269">
        <v>360</v>
      </c>
      <c r="C5269" t="str">
        <f>VLOOKUP($B5269,Hosts!$A:$M,10,0)</f>
        <v>A few days or more</v>
      </c>
      <c r="D5269" s="70">
        <f>VLOOKUP($B5269,Hosts!$A:$M,11,0)</f>
        <v>0.4</v>
      </c>
      <c r="E5269" s="70">
        <f>VLOOKUP($B5269,Hosts!$A:$M,12,0)</f>
        <v>0.75</v>
      </c>
      <c r="F5269" t="str">
        <f>VLOOKUP($B5269,Hosts!$A:$M,13,0)</f>
        <v>Yes</v>
      </c>
      <c r="G5269" t="str">
        <f>INDEX(Hosts!$A:$M, MATCH(Places!$B5269,Hosts!$A:$A,0), MATCH(Places!G$1,Hosts!$A$1:$M$1,0))</f>
        <v>A few days or more</v>
      </c>
      <c r="H5269" s="70">
        <f>INDEX(Hosts!$A:$M, MATCH(Places!$B5269,Hosts!$A:$A,0), MATCH(Places!H$1,Hosts!$A$1:$M$1,0))</f>
        <v>0.4</v>
      </c>
      <c r="I5269" s="70">
        <f>INDEX(Hosts!$A:$M, MATCH(Places!$B5269,Hosts!$A:$A,0), MATCH(Places!I$1,Hosts!$A$1:$M$1,0))</f>
        <v>0.75</v>
      </c>
      <c r="J5269" t="str">
        <f>INDEX(Hosts!$A:$M, MATCH(Places!$B5269,Hosts!$A:$A,0), MATCH(Places!J$1,Hosts!$A$1:$M$1,0))</f>
        <v>Yes</v>
      </c>
      <c r="K5269">
        <v>16</v>
      </c>
      <c r="L5269" t="str">
        <f>VLOOKUP($K5269,Neighborhoods!$A:$C,2,0)</f>
        <v>Manhattan</v>
      </c>
      <c r="M5269" t="str">
        <f>VLOOKUP($K5269,Neighborhoods!$A:$C,3,0)</f>
        <v>Harlem</v>
      </c>
      <c r="N5269" t="str">
        <f>INDEX(Neighborhoods!$A:$C, MATCH(Places!$K5269,Neighborhoods!$A:$A,0), MATCH(Places!N$1,Neighborhoods!$A$1:$C$1,0))</f>
        <v>Manhattan</v>
      </c>
      <c r="O5269" t="str">
        <f>INDEX(Neighborhoods!$A:$C, MATCH(Places!$K5269,Neighborhoods!$A:$A,0), MATCH(Places!O$1,Neighborhoods!$A$1:$C$1,0))</f>
        <v>Harlem</v>
      </c>
      <c r="P5269" t="s">
        <v>1</v>
      </c>
      <c r="Q5269" t="str">
        <f t="shared" si="328"/>
        <v>Yes</v>
      </c>
      <c r="R5269">
        <v>2</v>
      </c>
      <c r="S5269" t="str">
        <f t="shared" si="329"/>
        <v>Small</v>
      </c>
      <c r="T5269" s="50">
        <v>68</v>
      </c>
      <c r="U5269" s="70">
        <f t="shared" si="330"/>
        <v>0.03</v>
      </c>
      <c r="V5269" s="52">
        <v>4.91</v>
      </c>
      <c r="W5269" s="52" t="str" cm="1">
        <f t="array" ref="W5269">_xlfn.SWITCH(ROUND(V5269,0),5,"Excellent",4,"Good",3,"Ok","Bad")</f>
        <v>Excellent</v>
      </c>
      <c r="X5269">
        <v>11</v>
      </c>
      <c r="Y5269" t="str">
        <f t="shared" si="331"/>
        <v>No</v>
      </c>
      <c r="Z5269" s="68">
        <v>43724</v>
      </c>
      <c r="AA5269" s="68">
        <v>43879</v>
      </c>
      <c r="AB5269">
        <v>196</v>
      </c>
      <c r="AC5269" t="s">
        <v>15615</v>
      </c>
    </row>
    <row r="5270" spans="1:29" x14ac:dyDescent="0.3">
      <c r="A5270" t="s">
        <v>14667</v>
      </c>
      <c r="B5270">
        <v>2584</v>
      </c>
      <c r="C5270" t="str">
        <f>VLOOKUP($B5270,Hosts!$A:$M,10,0)</f>
        <v>Within an hour</v>
      </c>
      <c r="D5270" s="70">
        <f>VLOOKUP($B5270,Hosts!$A:$M,11,0)</f>
        <v>1</v>
      </c>
      <c r="E5270" s="70">
        <f>VLOOKUP($B5270,Hosts!$A:$M,12,0)</f>
        <v>0.91</v>
      </c>
      <c r="F5270" t="str">
        <f>VLOOKUP($B5270,Hosts!$A:$M,13,0)</f>
        <v>Yes</v>
      </c>
      <c r="G5270" t="str">
        <f>INDEX(Hosts!$A:$M, MATCH(Places!$B5270,Hosts!$A:$A,0), MATCH(Places!G$1,Hosts!$A$1:$M$1,0))</f>
        <v>Within an hour</v>
      </c>
      <c r="H5270" s="70">
        <f>INDEX(Hosts!$A:$M, MATCH(Places!$B5270,Hosts!$A:$A,0), MATCH(Places!H$1,Hosts!$A$1:$M$1,0))</f>
        <v>1</v>
      </c>
      <c r="I5270" s="70">
        <f>INDEX(Hosts!$A:$M, MATCH(Places!$B5270,Hosts!$A:$A,0), MATCH(Places!I$1,Hosts!$A$1:$M$1,0))</f>
        <v>0.91</v>
      </c>
      <c r="J5270" t="str">
        <f>INDEX(Hosts!$A:$M, MATCH(Places!$B5270,Hosts!$A:$A,0), MATCH(Places!J$1,Hosts!$A$1:$M$1,0))</f>
        <v>Yes</v>
      </c>
      <c r="K5270">
        <v>20</v>
      </c>
      <c r="L5270" t="str">
        <f>VLOOKUP($K5270,Neighborhoods!$A:$C,2,0)</f>
        <v>Manhattan</v>
      </c>
      <c r="M5270" t="str">
        <f>VLOOKUP($K5270,Neighborhoods!$A:$C,3,0)</f>
        <v>Upper West Side</v>
      </c>
      <c r="N5270" t="str">
        <f>INDEX(Neighborhoods!$A:$C, MATCH(Places!$K5270,Neighborhoods!$A:$A,0), MATCH(Places!N$1,Neighborhoods!$A$1:$C$1,0))</f>
        <v>Manhattan</v>
      </c>
      <c r="O5270" t="str">
        <f>INDEX(Neighborhoods!$A:$C, MATCH(Places!$K5270,Neighborhoods!$A:$A,0), MATCH(Places!O$1,Neighborhoods!$A$1:$C$1,0))</f>
        <v>Upper West Side</v>
      </c>
      <c r="P5270" t="s">
        <v>1</v>
      </c>
      <c r="Q5270" t="str">
        <f t="shared" si="328"/>
        <v>Yes</v>
      </c>
      <c r="R5270">
        <v>1</v>
      </c>
      <c r="S5270" t="str">
        <f t="shared" si="329"/>
        <v>Small</v>
      </c>
      <c r="T5270" s="50">
        <v>59</v>
      </c>
      <c r="U5270" s="70">
        <f t="shared" si="330"/>
        <v>0.03</v>
      </c>
      <c r="V5270" s="52">
        <v>4.83</v>
      </c>
      <c r="W5270" s="52" t="str" cm="1">
        <f t="array" ref="W5270">_xlfn.SWITCH(ROUND(V5270,0),5,"Excellent",4,"Good",3,"Ok","Bad")</f>
        <v>Excellent</v>
      </c>
      <c r="X5270">
        <v>12</v>
      </c>
      <c r="Y5270" t="str">
        <f t="shared" si="331"/>
        <v>No</v>
      </c>
      <c r="Z5270" s="68">
        <v>43726</v>
      </c>
      <c r="AA5270" s="68">
        <v>43898</v>
      </c>
      <c r="AB5270">
        <v>76</v>
      </c>
      <c r="AC5270" t="s">
        <v>15616</v>
      </c>
    </row>
    <row r="5271" spans="1:29" x14ac:dyDescent="0.3">
      <c r="A5271" t="s">
        <v>14143</v>
      </c>
      <c r="B5271">
        <v>445</v>
      </c>
      <c r="C5271" t="str">
        <f>VLOOKUP($B5271,Hosts!$A:$M,10,0)</f>
        <v>Within an hour</v>
      </c>
      <c r="D5271" s="70">
        <f>VLOOKUP($B5271,Hosts!$A:$M,11,0)</f>
        <v>0.9</v>
      </c>
      <c r="E5271" s="70">
        <f>VLOOKUP($B5271,Hosts!$A:$M,12,0)</f>
        <v>0.99</v>
      </c>
      <c r="F5271" t="str">
        <f>VLOOKUP($B5271,Hosts!$A:$M,13,0)</f>
        <v>Yes</v>
      </c>
      <c r="G5271" t="str">
        <f>INDEX(Hosts!$A:$M, MATCH(Places!$B5271,Hosts!$A:$A,0), MATCH(Places!G$1,Hosts!$A$1:$M$1,0))</f>
        <v>Within an hour</v>
      </c>
      <c r="H5271" s="70">
        <f>INDEX(Hosts!$A:$M, MATCH(Places!$B5271,Hosts!$A:$A,0), MATCH(Places!H$1,Hosts!$A$1:$M$1,0))</f>
        <v>0.9</v>
      </c>
      <c r="I5271" s="70">
        <f>INDEX(Hosts!$A:$M, MATCH(Places!$B5271,Hosts!$A:$A,0), MATCH(Places!I$1,Hosts!$A$1:$M$1,0))</f>
        <v>0.99</v>
      </c>
      <c r="J5271" t="str">
        <f>INDEX(Hosts!$A:$M, MATCH(Places!$B5271,Hosts!$A:$A,0), MATCH(Places!J$1,Hosts!$A$1:$M$1,0))</f>
        <v>Yes</v>
      </c>
      <c r="K5271">
        <v>9</v>
      </c>
      <c r="L5271" t="str">
        <f>VLOOKUP($K5271,Neighborhoods!$A:$C,2,0)</f>
        <v>Brooklyn</v>
      </c>
      <c r="M5271" t="str">
        <f>VLOOKUP($K5271,Neighborhoods!$A:$C,3,0)</f>
        <v>Crown Heights</v>
      </c>
      <c r="N5271" t="str">
        <f>INDEX(Neighborhoods!$A:$C, MATCH(Places!$K5271,Neighborhoods!$A:$A,0), MATCH(Places!N$1,Neighborhoods!$A$1:$C$1,0))</f>
        <v>Brooklyn</v>
      </c>
      <c r="O5271" t="str">
        <f>INDEX(Neighborhoods!$A:$C, MATCH(Places!$K5271,Neighborhoods!$A:$A,0), MATCH(Places!O$1,Neighborhoods!$A$1:$C$1,0))</f>
        <v>Crown Heights</v>
      </c>
      <c r="P5271" t="s">
        <v>1</v>
      </c>
      <c r="Q5271" t="str">
        <f t="shared" si="328"/>
        <v>Yes</v>
      </c>
      <c r="R5271">
        <v>2</v>
      </c>
      <c r="S5271" t="str">
        <f t="shared" si="329"/>
        <v>Small</v>
      </c>
      <c r="T5271" s="50">
        <v>94</v>
      </c>
      <c r="U5271" s="70">
        <f t="shared" si="330"/>
        <v>0.03</v>
      </c>
      <c r="V5271" s="52">
        <v>4.67</v>
      </c>
      <c r="W5271" s="52" t="str" cm="1">
        <f t="array" ref="W5271">_xlfn.SWITCH(ROUND(V5271,0),5,"Excellent",4,"Good",3,"Ok","Bad")</f>
        <v>Excellent</v>
      </c>
      <c r="X5271">
        <v>3</v>
      </c>
      <c r="Y5271" t="str">
        <f t="shared" si="331"/>
        <v>No</v>
      </c>
      <c r="Z5271" s="68">
        <v>43790</v>
      </c>
      <c r="AA5271" s="68">
        <v>43830</v>
      </c>
      <c r="AB5271">
        <v>168</v>
      </c>
      <c r="AC5271" t="s">
        <v>15615</v>
      </c>
    </row>
    <row r="5272" spans="1:29" x14ac:dyDescent="0.3">
      <c r="A5272" t="s">
        <v>14771</v>
      </c>
      <c r="B5272">
        <v>3607</v>
      </c>
      <c r="C5272" t="str">
        <f>VLOOKUP($B5272,Hosts!$A:$M,10,0)</f>
        <v>Within an hour</v>
      </c>
      <c r="D5272" s="70">
        <f>VLOOKUP($B5272,Hosts!$A:$M,11,0)</f>
        <v>1</v>
      </c>
      <c r="E5272" s="70">
        <f>VLOOKUP($B5272,Hosts!$A:$M,12,0)</f>
        <v>0.97</v>
      </c>
      <c r="F5272" t="str">
        <f>VLOOKUP($B5272,Hosts!$A:$M,13,0)</f>
        <v>No</v>
      </c>
      <c r="G5272" t="str">
        <f>INDEX(Hosts!$A:$M, MATCH(Places!$B5272,Hosts!$A:$A,0), MATCH(Places!G$1,Hosts!$A$1:$M$1,0))</f>
        <v>Within an hour</v>
      </c>
      <c r="H5272" s="70">
        <f>INDEX(Hosts!$A:$M, MATCH(Places!$B5272,Hosts!$A:$A,0), MATCH(Places!H$1,Hosts!$A$1:$M$1,0))</f>
        <v>1</v>
      </c>
      <c r="I5272" s="70">
        <f>INDEX(Hosts!$A:$M, MATCH(Places!$B5272,Hosts!$A:$A,0), MATCH(Places!I$1,Hosts!$A$1:$M$1,0))</f>
        <v>0.97</v>
      </c>
      <c r="J5272" t="str">
        <f>INDEX(Hosts!$A:$M, MATCH(Places!$B5272,Hosts!$A:$A,0), MATCH(Places!J$1,Hosts!$A$1:$M$1,0))</f>
        <v>No</v>
      </c>
      <c r="K5272">
        <v>22</v>
      </c>
      <c r="L5272" t="str">
        <f>VLOOKUP($K5272,Neighborhoods!$A:$C,2,0)</f>
        <v>Queens</v>
      </c>
      <c r="M5272" t="str">
        <f>VLOOKUP($K5272,Neighborhoods!$A:$C,3,0)</f>
        <v>Flushing</v>
      </c>
      <c r="N5272" t="str">
        <f>INDEX(Neighborhoods!$A:$C, MATCH(Places!$K5272,Neighborhoods!$A:$A,0), MATCH(Places!N$1,Neighborhoods!$A$1:$C$1,0))</f>
        <v>Queens</v>
      </c>
      <c r="O5272" t="str">
        <f>INDEX(Neighborhoods!$A:$C, MATCH(Places!$K5272,Neighborhoods!$A:$A,0), MATCH(Places!O$1,Neighborhoods!$A$1:$C$1,0))</f>
        <v>Flushing</v>
      </c>
      <c r="P5272" t="s">
        <v>11822</v>
      </c>
      <c r="Q5272" t="str">
        <f t="shared" si="328"/>
        <v>No</v>
      </c>
      <c r="R5272">
        <v>3</v>
      </c>
      <c r="S5272" t="str">
        <f t="shared" si="329"/>
        <v>Medium</v>
      </c>
      <c r="T5272" s="50">
        <v>65</v>
      </c>
      <c r="U5272" s="70">
        <f t="shared" si="330"/>
        <v>0.03</v>
      </c>
      <c r="V5272" s="52">
        <v>4.42</v>
      </c>
      <c r="W5272" s="52" t="str" cm="1">
        <f t="array" ref="W5272">_xlfn.SWITCH(ROUND(V5272,0),5,"Excellent",4,"Good",3,"Ok","Bad")</f>
        <v>Good</v>
      </c>
      <c r="X5272">
        <v>12</v>
      </c>
      <c r="Y5272" t="str">
        <f t="shared" si="331"/>
        <v>No</v>
      </c>
      <c r="Z5272" s="68">
        <v>43723</v>
      </c>
      <c r="AA5272" s="68">
        <v>43995</v>
      </c>
      <c r="AB5272">
        <v>343</v>
      </c>
      <c r="AC5272" t="s">
        <v>15615</v>
      </c>
    </row>
    <row r="5273" spans="1:29" x14ac:dyDescent="0.3">
      <c r="A5273" t="s">
        <v>14292</v>
      </c>
      <c r="B5273">
        <v>3999</v>
      </c>
      <c r="C5273" t="str">
        <f>VLOOKUP($B5273,Hosts!$A:$M,10,0)</f>
        <v>Within a few hours</v>
      </c>
      <c r="D5273" s="70">
        <f>VLOOKUP($B5273,Hosts!$A:$M,11,0)</f>
        <v>1</v>
      </c>
      <c r="E5273" s="70">
        <f>VLOOKUP($B5273,Hosts!$A:$M,12,0)</f>
        <v>0.93</v>
      </c>
      <c r="F5273" t="str">
        <f>VLOOKUP($B5273,Hosts!$A:$M,13,0)</f>
        <v>Yes</v>
      </c>
      <c r="G5273" t="str">
        <f>INDEX(Hosts!$A:$M, MATCH(Places!$B5273,Hosts!$A:$A,0), MATCH(Places!G$1,Hosts!$A$1:$M$1,0))</f>
        <v>Within a few hours</v>
      </c>
      <c r="H5273" s="70">
        <f>INDEX(Hosts!$A:$M, MATCH(Places!$B5273,Hosts!$A:$A,0), MATCH(Places!H$1,Hosts!$A$1:$M$1,0))</f>
        <v>1</v>
      </c>
      <c r="I5273" s="70">
        <f>INDEX(Hosts!$A:$M, MATCH(Places!$B5273,Hosts!$A:$A,0), MATCH(Places!I$1,Hosts!$A$1:$M$1,0))</f>
        <v>0.93</v>
      </c>
      <c r="J5273" t="str">
        <f>INDEX(Hosts!$A:$M, MATCH(Places!$B5273,Hosts!$A:$A,0), MATCH(Places!J$1,Hosts!$A$1:$M$1,0))</f>
        <v>Yes</v>
      </c>
      <c r="K5273">
        <v>29</v>
      </c>
      <c r="L5273" t="str">
        <f>VLOOKUP($K5273,Neighborhoods!$A:$C,2,0)</f>
        <v>Staten Island</v>
      </c>
      <c r="M5273" t="str">
        <f>VLOOKUP($K5273,Neighborhoods!$A:$C,3,0)</f>
        <v>Stapleton</v>
      </c>
      <c r="N5273" t="str">
        <f>INDEX(Neighborhoods!$A:$C, MATCH(Places!$K5273,Neighborhoods!$A:$A,0), MATCH(Places!N$1,Neighborhoods!$A$1:$C$1,0))</f>
        <v>Staten Island</v>
      </c>
      <c r="O5273" t="str">
        <f>INDEX(Neighborhoods!$A:$C, MATCH(Places!$K5273,Neighborhoods!$A:$A,0), MATCH(Places!O$1,Neighborhoods!$A$1:$C$1,0))</f>
        <v>Stapleton</v>
      </c>
      <c r="P5273" t="s">
        <v>1</v>
      </c>
      <c r="Q5273" t="str">
        <f t="shared" si="328"/>
        <v>Yes</v>
      </c>
      <c r="R5273">
        <v>3</v>
      </c>
      <c r="S5273" t="str">
        <f t="shared" si="329"/>
        <v>Medium</v>
      </c>
      <c r="T5273" s="50">
        <v>50</v>
      </c>
      <c r="U5273" s="70">
        <f t="shared" si="330"/>
        <v>0.03</v>
      </c>
      <c r="V5273" s="52">
        <v>4.92</v>
      </c>
      <c r="W5273" s="52" t="str" cm="1">
        <f t="array" ref="W5273">_xlfn.SWITCH(ROUND(V5273,0),5,"Excellent",4,"Good",3,"Ok","Bad")</f>
        <v>Excellent</v>
      </c>
      <c r="X5273">
        <v>12</v>
      </c>
      <c r="Y5273" t="str">
        <f t="shared" si="331"/>
        <v>No</v>
      </c>
      <c r="Z5273" s="68">
        <v>43739</v>
      </c>
      <c r="AA5273" s="68">
        <v>43901</v>
      </c>
      <c r="AB5273">
        <v>350</v>
      </c>
      <c r="AC5273" t="s">
        <v>15615</v>
      </c>
    </row>
    <row r="5274" spans="1:29" x14ac:dyDescent="0.3">
      <c r="A5274" t="s">
        <v>14540</v>
      </c>
      <c r="B5274">
        <v>348</v>
      </c>
      <c r="C5274" t="str">
        <f>VLOOKUP($B5274,Hosts!$A:$M,10,0)</f>
        <v>Within an hour</v>
      </c>
      <c r="D5274" s="70">
        <f>VLOOKUP($B5274,Hosts!$A:$M,11,0)</f>
        <v>1</v>
      </c>
      <c r="E5274" s="70">
        <f>VLOOKUP($B5274,Hosts!$A:$M,12,0)</f>
        <v>0.98</v>
      </c>
      <c r="F5274" t="str">
        <f>VLOOKUP($B5274,Hosts!$A:$M,13,0)</f>
        <v>Yes</v>
      </c>
      <c r="G5274" t="str">
        <f>INDEX(Hosts!$A:$M, MATCH(Places!$B5274,Hosts!$A:$A,0), MATCH(Places!G$1,Hosts!$A$1:$M$1,0))</f>
        <v>Within an hour</v>
      </c>
      <c r="H5274" s="70">
        <f>INDEX(Hosts!$A:$M, MATCH(Places!$B5274,Hosts!$A:$A,0), MATCH(Places!H$1,Hosts!$A$1:$M$1,0))</f>
        <v>1</v>
      </c>
      <c r="I5274" s="70">
        <f>INDEX(Hosts!$A:$M, MATCH(Places!$B5274,Hosts!$A:$A,0), MATCH(Places!I$1,Hosts!$A$1:$M$1,0))</f>
        <v>0.98</v>
      </c>
      <c r="J5274" t="str">
        <f>INDEX(Hosts!$A:$M, MATCH(Places!$B5274,Hosts!$A:$A,0), MATCH(Places!J$1,Hosts!$A$1:$M$1,0))</f>
        <v>Yes</v>
      </c>
      <c r="K5274">
        <v>12</v>
      </c>
      <c r="L5274" t="str">
        <f>VLOOKUP($K5274,Neighborhoods!$A:$C,2,0)</f>
        <v>Brooklyn</v>
      </c>
      <c r="M5274" t="str">
        <f>VLOOKUP($K5274,Neighborhoods!$A:$C,3,0)</f>
        <v>Williamsburg</v>
      </c>
      <c r="N5274" t="str">
        <f>INDEX(Neighborhoods!$A:$C, MATCH(Places!$K5274,Neighborhoods!$A:$A,0), MATCH(Places!N$1,Neighborhoods!$A$1:$C$1,0))</f>
        <v>Brooklyn</v>
      </c>
      <c r="O5274" t="str">
        <f>INDEX(Neighborhoods!$A:$C, MATCH(Places!$K5274,Neighborhoods!$A:$A,0), MATCH(Places!O$1,Neighborhoods!$A$1:$C$1,0))</f>
        <v>Williamsburg</v>
      </c>
      <c r="P5274" t="s">
        <v>1</v>
      </c>
      <c r="Q5274" t="str">
        <f t="shared" si="328"/>
        <v>Yes</v>
      </c>
      <c r="R5274">
        <v>1</v>
      </c>
      <c r="S5274" t="str">
        <f t="shared" si="329"/>
        <v>Small</v>
      </c>
      <c r="T5274" s="50">
        <v>46</v>
      </c>
      <c r="U5274" s="70">
        <f t="shared" si="330"/>
        <v>0.03</v>
      </c>
      <c r="V5274" s="52">
        <v>4.88</v>
      </c>
      <c r="W5274" s="52" t="str" cm="1">
        <f t="array" ref="W5274">_xlfn.SWITCH(ROUND(V5274,0),5,"Excellent",4,"Good",3,"Ok","Bad")</f>
        <v>Excellent</v>
      </c>
      <c r="X5274">
        <v>8</v>
      </c>
      <c r="Y5274" t="str">
        <f t="shared" si="331"/>
        <v>No</v>
      </c>
      <c r="Z5274" s="68">
        <v>43736</v>
      </c>
      <c r="AA5274" s="68">
        <v>43894</v>
      </c>
      <c r="AB5274">
        <v>96</v>
      </c>
      <c r="AC5274" t="s">
        <v>15616</v>
      </c>
    </row>
    <row r="5275" spans="1:29" x14ac:dyDescent="0.3">
      <c r="A5275" t="s">
        <v>15305</v>
      </c>
      <c r="B5275">
        <v>3751</v>
      </c>
      <c r="C5275" t="str">
        <f>VLOOKUP($B5275,Hosts!$A:$M,10,0)</f>
        <v>Within an hour</v>
      </c>
      <c r="D5275" s="70">
        <f>VLOOKUP($B5275,Hosts!$A:$M,11,0)</f>
        <v>1</v>
      </c>
      <c r="E5275" s="70">
        <f>VLOOKUP($B5275,Hosts!$A:$M,12,0)</f>
        <v>0.97</v>
      </c>
      <c r="F5275" t="str">
        <f>VLOOKUP($B5275,Hosts!$A:$M,13,0)</f>
        <v>No</v>
      </c>
      <c r="G5275" t="str">
        <f>INDEX(Hosts!$A:$M, MATCH(Places!$B5275,Hosts!$A:$A,0), MATCH(Places!G$1,Hosts!$A$1:$M$1,0))</f>
        <v>Within an hour</v>
      </c>
      <c r="H5275" s="70">
        <f>INDEX(Hosts!$A:$M, MATCH(Places!$B5275,Hosts!$A:$A,0), MATCH(Places!H$1,Hosts!$A$1:$M$1,0))</f>
        <v>1</v>
      </c>
      <c r="I5275" s="70">
        <f>INDEX(Hosts!$A:$M, MATCH(Places!$B5275,Hosts!$A:$A,0), MATCH(Places!I$1,Hosts!$A$1:$M$1,0))</f>
        <v>0.97</v>
      </c>
      <c r="J5275" t="str">
        <f>INDEX(Hosts!$A:$M, MATCH(Places!$B5275,Hosts!$A:$A,0), MATCH(Places!J$1,Hosts!$A$1:$M$1,0))</f>
        <v>No</v>
      </c>
      <c r="K5275">
        <v>13</v>
      </c>
      <c r="L5275" t="str">
        <f>VLOOKUP($K5275,Neighborhoods!$A:$C,2,0)</f>
        <v>Manhattan</v>
      </c>
      <c r="M5275" t="str">
        <f>VLOOKUP($K5275,Neighborhoods!$A:$C,3,0)</f>
        <v>Chelsea</v>
      </c>
      <c r="N5275" t="str">
        <f>INDEX(Neighborhoods!$A:$C, MATCH(Places!$K5275,Neighborhoods!$A:$A,0), MATCH(Places!N$1,Neighborhoods!$A$1:$C$1,0))</f>
        <v>Manhattan</v>
      </c>
      <c r="O5275" t="str">
        <f>INDEX(Neighborhoods!$A:$C, MATCH(Places!$K5275,Neighborhoods!$A:$A,0), MATCH(Places!O$1,Neighborhoods!$A$1:$C$1,0))</f>
        <v>Chelsea</v>
      </c>
      <c r="P5275" t="s">
        <v>1</v>
      </c>
      <c r="Q5275" t="str">
        <f t="shared" si="328"/>
        <v>Yes</v>
      </c>
      <c r="R5275">
        <v>1</v>
      </c>
      <c r="S5275" t="str">
        <f t="shared" si="329"/>
        <v>Small</v>
      </c>
      <c r="T5275" s="50">
        <v>45</v>
      </c>
      <c r="U5275" s="70">
        <f t="shared" si="330"/>
        <v>0.03</v>
      </c>
      <c r="V5275" s="52">
        <v>4.75</v>
      </c>
      <c r="W5275" s="52" t="str" cm="1">
        <f t="array" ref="W5275">_xlfn.SWITCH(ROUND(V5275,0),5,"Excellent",4,"Good",3,"Ok","Bad")</f>
        <v>Excellent</v>
      </c>
      <c r="X5275">
        <v>16</v>
      </c>
      <c r="Y5275" t="str">
        <f t="shared" si="331"/>
        <v>No</v>
      </c>
      <c r="Z5275" s="68">
        <v>43757</v>
      </c>
      <c r="AA5275" s="68">
        <v>43899</v>
      </c>
      <c r="AB5275">
        <v>203</v>
      </c>
      <c r="AC5275" t="s">
        <v>15615</v>
      </c>
    </row>
    <row r="5276" spans="1:29" x14ac:dyDescent="0.3">
      <c r="A5276" t="s">
        <v>14365</v>
      </c>
      <c r="B5276">
        <v>633</v>
      </c>
      <c r="C5276" t="str">
        <f>VLOOKUP($B5276,Hosts!$A:$M,10,0)</f>
        <v>Within a few hours</v>
      </c>
      <c r="D5276" s="70">
        <f>VLOOKUP($B5276,Hosts!$A:$M,11,0)</f>
        <v>0.9</v>
      </c>
      <c r="E5276" s="70">
        <f>VLOOKUP($B5276,Hosts!$A:$M,12,0)</f>
        <v>0.92</v>
      </c>
      <c r="F5276" t="str">
        <f>VLOOKUP($B5276,Hosts!$A:$M,13,0)</f>
        <v>Yes</v>
      </c>
      <c r="G5276" t="str">
        <f>INDEX(Hosts!$A:$M, MATCH(Places!$B5276,Hosts!$A:$A,0), MATCH(Places!G$1,Hosts!$A$1:$M$1,0))</f>
        <v>Within a few hours</v>
      </c>
      <c r="H5276" s="70">
        <f>INDEX(Hosts!$A:$M, MATCH(Places!$B5276,Hosts!$A:$A,0), MATCH(Places!H$1,Hosts!$A$1:$M$1,0))</f>
        <v>0.9</v>
      </c>
      <c r="I5276" s="70">
        <f>INDEX(Hosts!$A:$M, MATCH(Places!$B5276,Hosts!$A:$A,0), MATCH(Places!I$1,Hosts!$A$1:$M$1,0))</f>
        <v>0.92</v>
      </c>
      <c r="J5276" t="str">
        <f>INDEX(Hosts!$A:$M, MATCH(Places!$B5276,Hosts!$A:$A,0), MATCH(Places!J$1,Hosts!$A$1:$M$1,0))</f>
        <v>Yes</v>
      </c>
      <c r="K5276">
        <v>7</v>
      </c>
      <c r="L5276" t="str">
        <f>VLOOKUP($K5276,Neighborhoods!$A:$C,2,0)</f>
        <v>Brooklyn</v>
      </c>
      <c r="M5276" t="str">
        <f>VLOOKUP($K5276,Neighborhoods!$A:$C,3,0)</f>
        <v>Bedford-Stuyvesant</v>
      </c>
      <c r="N5276" t="str">
        <f>INDEX(Neighborhoods!$A:$C, MATCH(Places!$K5276,Neighborhoods!$A:$A,0), MATCH(Places!N$1,Neighborhoods!$A$1:$C$1,0))</f>
        <v>Brooklyn</v>
      </c>
      <c r="O5276" t="str">
        <f>INDEX(Neighborhoods!$A:$C, MATCH(Places!$K5276,Neighborhoods!$A:$A,0), MATCH(Places!O$1,Neighborhoods!$A$1:$C$1,0))</f>
        <v>Bedford-Stuyvesant</v>
      </c>
      <c r="P5276" t="s">
        <v>11822</v>
      </c>
      <c r="Q5276" t="str">
        <f t="shared" si="328"/>
        <v>No</v>
      </c>
      <c r="R5276">
        <v>6</v>
      </c>
      <c r="S5276" t="str">
        <f t="shared" si="329"/>
        <v>Large</v>
      </c>
      <c r="T5276" s="50">
        <v>129</v>
      </c>
      <c r="U5276" s="70">
        <f t="shared" si="330"/>
        <v>0.03</v>
      </c>
      <c r="V5276" s="52">
        <v>4.8899999999999997</v>
      </c>
      <c r="W5276" s="52" t="str" cm="1">
        <f t="array" ref="W5276">_xlfn.SWITCH(ROUND(V5276,0),5,"Excellent",4,"Good",3,"Ok","Bad")</f>
        <v>Excellent</v>
      </c>
      <c r="X5276">
        <v>19</v>
      </c>
      <c r="Y5276" t="str">
        <f t="shared" si="331"/>
        <v>No</v>
      </c>
      <c r="Z5276" s="68">
        <v>43738</v>
      </c>
      <c r="AA5276" s="68">
        <v>44031</v>
      </c>
      <c r="AB5276">
        <v>322</v>
      </c>
      <c r="AC5276" t="s">
        <v>15615</v>
      </c>
    </row>
    <row r="5277" spans="1:29" x14ac:dyDescent="0.3">
      <c r="A5277" t="s">
        <v>14830</v>
      </c>
      <c r="B5277">
        <v>3214</v>
      </c>
      <c r="C5277" t="str">
        <f>VLOOKUP($B5277,Hosts!$A:$M,10,0)</f>
        <v>Within an hour</v>
      </c>
      <c r="D5277" s="70">
        <f>VLOOKUP($B5277,Hosts!$A:$M,11,0)</f>
        <v>1</v>
      </c>
      <c r="E5277" s="70">
        <f>VLOOKUP($B5277,Hosts!$A:$M,12,0)</f>
        <v>0.99</v>
      </c>
      <c r="F5277" t="str">
        <f>VLOOKUP($B5277,Hosts!$A:$M,13,0)</f>
        <v>Yes</v>
      </c>
      <c r="G5277" t="str">
        <f>INDEX(Hosts!$A:$M, MATCH(Places!$B5277,Hosts!$A:$A,0), MATCH(Places!G$1,Hosts!$A$1:$M$1,0))</f>
        <v>Within an hour</v>
      </c>
      <c r="H5277" s="70">
        <f>INDEX(Hosts!$A:$M, MATCH(Places!$B5277,Hosts!$A:$A,0), MATCH(Places!H$1,Hosts!$A$1:$M$1,0))</f>
        <v>1</v>
      </c>
      <c r="I5277" s="70">
        <f>INDEX(Hosts!$A:$M, MATCH(Places!$B5277,Hosts!$A:$A,0), MATCH(Places!I$1,Hosts!$A$1:$M$1,0))</f>
        <v>0.99</v>
      </c>
      <c r="J5277" t="str">
        <f>INDEX(Hosts!$A:$M, MATCH(Places!$B5277,Hosts!$A:$A,0), MATCH(Places!J$1,Hosts!$A$1:$M$1,0))</f>
        <v>Yes</v>
      </c>
      <c r="K5277">
        <v>17</v>
      </c>
      <c r="L5277" t="str">
        <f>VLOOKUP($K5277,Neighborhoods!$A:$C,2,0)</f>
        <v>Manhattan</v>
      </c>
      <c r="M5277" t="str">
        <f>VLOOKUP($K5277,Neighborhoods!$A:$C,3,0)</f>
        <v>Hell's Kitchen</v>
      </c>
      <c r="N5277" t="str">
        <f>INDEX(Neighborhoods!$A:$C, MATCH(Places!$K5277,Neighborhoods!$A:$A,0), MATCH(Places!N$1,Neighborhoods!$A$1:$C$1,0))</f>
        <v>Manhattan</v>
      </c>
      <c r="O5277" t="str">
        <f>INDEX(Neighborhoods!$A:$C, MATCH(Places!$K5277,Neighborhoods!$A:$A,0), MATCH(Places!O$1,Neighborhoods!$A$1:$C$1,0))</f>
        <v>Hell's Kitchen</v>
      </c>
      <c r="P5277" t="s">
        <v>1</v>
      </c>
      <c r="Q5277" t="str">
        <f t="shared" si="328"/>
        <v>Yes</v>
      </c>
      <c r="R5277">
        <v>5</v>
      </c>
      <c r="S5277" t="str">
        <f t="shared" si="329"/>
        <v>Medium</v>
      </c>
      <c r="T5277" s="50">
        <v>115</v>
      </c>
      <c r="U5277" s="70">
        <f t="shared" si="330"/>
        <v>0.03</v>
      </c>
      <c r="V5277" s="52">
        <v>4.59</v>
      </c>
      <c r="W5277" s="52" t="str" cm="1">
        <f t="array" ref="W5277">_xlfn.SWITCH(ROUND(V5277,0),5,"Excellent",4,"Good",3,"Ok","Bad")</f>
        <v>Excellent</v>
      </c>
      <c r="X5277">
        <v>44</v>
      </c>
      <c r="Y5277" t="str">
        <f t="shared" si="331"/>
        <v>No</v>
      </c>
      <c r="Z5277" s="68">
        <v>43736</v>
      </c>
      <c r="AA5277" s="68">
        <v>44034</v>
      </c>
      <c r="AB5277">
        <v>212</v>
      </c>
      <c r="AC5277" t="s">
        <v>15616</v>
      </c>
    </row>
    <row r="5278" spans="1:29" x14ac:dyDescent="0.3">
      <c r="A5278" t="s">
        <v>14927</v>
      </c>
      <c r="B5278">
        <v>22</v>
      </c>
      <c r="C5278" t="str">
        <f>VLOOKUP($B5278,Hosts!$A:$M,10,0)</f>
        <v>Within a few hours</v>
      </c>
      <c r="D5278" s="70">
        <f>VLOOKUP($B5278,Hosts!$A:$M,11,0)</f>
        <v>0.9</v>
      </c>
      <c r="E5278" s="70">
        <f>VLOOKUP($B5278,Hosts!$A:$M,12,0)</f>
        <v>0.75</v>
      </c>
      <c r="F5278" t="str">
        <f>VLOOKUP($B5278,Hosts!$A:$M,13,0)</f>
        <v>No</v>
      </c>
      <c r="G5278" t="str">
        <f>INDEX(Hosts!$A:$M, MATCH(Places!$B5278,Hosts!$A:$A,0), MATCH(Places!G$1,Hosts!$A$1:$M$1,0))</f>
        <v>Within a few hours</v>
      </c>
      <c r="H5278" s="70">
        <f>INDEX(Hosts!$A:$M, MATCH(Places!$B5278,Hosts!$A:$A,0), MATCH(Places!H$1,Hosts!$A$1:$M$1,0))</f>
        <v>0.9</v>
      </c>
      <c r="I5278" s="70">
        <f>INDEX(Hosts!$A:$M, MATCH(Places!$B5278,Hosts!$A:$A,0), MATCH(Places!I$1,Hosts!$A$1:$M$1,0))</f>
        <v>0.75</v>
      </c>
      <c r="J5278" t="str">
        <f>INDEX(Hosts!$A:$M, MATCH(Places!$B5278,Hosts!$A:$A,0), MATCH(Places!J$1,Hosts!$A$1:$M$1,0))</f>
        <v>No</v>
      </c>
      <c r="K5278">
        <v>7</v>
      </c>
      <c r="L5278" t="str">
        <f>VLOOKUP($K5278,Neighborhoods!$A:$C,2,0)</f>
        <v>Brooklyn</v>
      </c>
      <c r="M5278" t="str">
        <f>VLOOKUP($K5278,Neighborhoods!$A:$C,3,0)</f>
        <v>Bedford-Stuyvesant</v>
      </c>
      <c r="N5278" t="str">
        <f>INDEX(Neighborhoods!$A:$C, MATCH(Places!$K5278,Neighborhoods!$A:$A,0), MATCH(Places!N$1,Neighborhoods!$A$1:$C$1,0))</f>
        <v>Brooklyn</v>
      </c>
      <c r="O5278" t="str">
        <f>INDEX(Neighborhoods!$A:$C, MATCH(Places!$K5278,Neighborhoods!$A:$A,0), MATCH(Places!O$1,Neighborhoods!$A$1:$C$1,0))</f>
        <v>Bedford-Stuyvesant</v>
      </c>
      <c r="P5278" t="s">
        <v>11822</v>
      </c>
      <c r="Q5278" t="str">
        <f t="shared" si="328"/>
        <v>No</v>
      </c>
      <c r="R5278">
        <v>3</v>
      </c>
      <c r="S5278" t="str">
        <f t="shared" si="329"/>
        <v>Medium</v>
      </c>
      <c r="T5278" s="50">
        <v>129</v>
      </c>
      <c r="U5278" s="70">
        <f t="shared" si="330"/>
        <v>0.03</v>
      </c>
      <c r="V5278" s="52">
        <v>5</v>
      </c>
      <c r="W5278" s="52" t="str" cm="1">
        <f t="array" ref="W5278">_xlfn.SWITCH(ROUND(V5278,0),5,"Excellent",4,"Good",3,"Ok","Bad")</f>
        <v>Excellent</v>
      </c>
      <c r="X5278">
        <v>9</v>
      </c>
      <c r="Y5278" t="str">
        <f t="shared" si="331"/>
        <v>No</v>
      </c>
      <c r="Z5278" s="68">
        <v>43719</v>
      </c>
      <c r="AA5278" s="68">
        <v>44016</v>
      </c>
      <c r="AB5278">
        <v>198</v>
      </c>
      <c r="AC5278" t="s">
        <v>15615</v>
      </c>
    </row>
    <row r="5279" spans="1:29" x14ac:dyDescent="0.3">
      <c r="A5279" t="s">
        <v>15258</v>
      </c>
      <c r="B5279">
        <v>1135</v>
      </c>
      <c r="C5279" t="str">
        <f>VLOOKUP($B5279,Hosts!$A:$M,10,0)</f>
        <v>Within an hour</v>
      </c>
      <c r="D5279" s="70">
        <f>VLOOKUP($B5279,Hosts!$A:$M,11,0)</f>
        <v>1</v>
      </c>
      <c r="E5279" s="70">
        <f>VLOOKUP($B5279,Hosts!$A:$M,12,0)</f>
        <v>0.9</v>
      </c>
      <c r="F5279" t="str">
        <f>VLOOKUP($B5279,Hosts!$A:$M,13,0)</f>
        <v>Yes</v>
      </c>
      <c r="G5279" t="str">
        <f>INDEX(Hosts!$A:$M, MATCH(Places!$B5279,Hosts!$A:$A,0), MATCH(Places!G$1,Hosts!$A$1:$M$1,0))</f>
        <v>Within an hour</v>
      </c>
      <c r="H5279" s="70">
        <f>INDEX(Hosts!$A:$M, MATCH(Places!$B5279,Hosts!$A:$A,0), MATCH(Places!H$1,Hosts!$A$1:$M$1,0))</f>
        <v>1</v>
      </c>
      <c r="I5279" s="70">
        <f>INDEX(Hosts!$A:$M, MATCH(Places!$B5279,Hosts!$A:$A,0), MATCH(Places!I$1,Hosts!$A$1:$M$1,0))</f>
        <v>0.9</v>
      </c>
      <c r="J5279" t="str">
        <f>INDEX(Hosts!$A:$M, MATCH(Places!$B5279,Hosts!$A:$A,0), MATCH(Places!J$1,Hosts!$A$1:$M$1,0))</f>
        <v>Yes</v>
      </c>
      <c r="K5279">
        <v>9</v>
      </c>
      <c r="L5279" t="str">
        <f>VLOOKUP($K5279,Neighborhoods!$A:$C,2,0)</f>
        <v>Brooklyn</v>
      </c>
      <c r="M5279" t="str">
        <f>VLOOKUP($K5279,Neighborhoods!$A:$C,3,0)</f>
        <v>Crown Heights</v>
      </c>
      <c r="N5279" t="str">
        <f>INDEX(Neighborhoods!$A:$C, MATCH(Places!$K5279,Neighborhoods!$A:$A,0), MATCH(Places!N$1,Neighborhoods!$A$1:$C$1,0))</f>
        <v>Brooklyn</v>
      </c>
      <c r="O5279" t="str">
        <f>INDEX(Neighborhoods!$A:$C, MATCH(Places!$K5279,Neighborhoods!$A:$A,0), MATCH(Places!O$1,Neighborhoods!$A$1:$C$1,0))</f>
        <v>Crown Heights</v>
      </c>
      <c r="P5279" t="s">
        <v>11822</v>
      </c>
      <c r="Q5279" t="str">
        <f t="shared" si="328"/>
        <v>No</v>
      </c>
      <c r="R5279">
        <v>7</v>
      </c>
      <c r="S5279" t="str">
        <f t="shared" si="329"/>
        <v>Large</v>
      </c>
      <c r="T5279" s="50">
        <v>254</v>
      </c>
      <c r="U5279" s="70">
        <f t="shared" si="330"/>
        <v>0.04</v>
      </c>
      <c r="V5279" s="52">
        <v>5</v>
      </c>
      <c r="W5279" s="52" t="str" cm="1">
        <f t="array" ref="W5279">_xlfn.SWITCH(ROUND(V5279,0),5,"Excellent",4,"Good",3,"Ok","Bad")</f>
        <v>Excellent</v>
      </c>
      <c r="X5279">
        <v>26</v>
      </c>
      <c r="Y5279" t="str">
        <f t="shared" si="331"/>
        <v>No</v>
      </c>
      <c r="Z5279" s="68">
        <v>43752</v>
      </c>
      <c r="AA5279" s="68">
        <v>43901</v>
      </c>
      <c r="AB5279">
        <v>350</v>
      </c>
      <c r="AC5279" t="s">
        <v>15615</v>
      </c>
    </row>
    <row r="5280" spans="1:29" x14ac:dyDescent="0.3">
      <c r="A5280" t="s">
        <v>13163</v>
      </c>
      <c r="B5280">
        <v>3926</v>
      </c>
      <c r="C5280" t="str">
        <f>VLOOKUP($B5280,Hosts!$A:$M,10,0)</f>
        <v>Within a few hours</v>
      </c>
      <c r="D5280" s="70">
        <f>VLOOKUP($B5280,Hosts!$A:$M,11,0)</f>
        <v>1</v>
      </c>
      <c r="E5280" s="70">
        <f>VLOOKUP($B5280,Hosts!$A:$M,12,0)</f>
        <v>0.93</v>
      </c>
      <c r="F5280" t="str">
        <f>VLOOKUP($B5280,Hosts!$A:$M,13,0)</f>
        <v>Yes</v>
      </c>
      <c r="G5280" t="str">
        <f>INDEX(Hosts!$A:$M, MATCH(Places!$B5280,Hosts!$A:$A,0), MATCH(Places!G$1,Hosts!$A$1:$M$1,0))</f>
        <v>Within a few hours</v>
      </c>
      <c r="H5280" s="70">
        <f>INDEX(Hosts!$A:$M, MATCH(Places!$B5280,Hosts!$A:$A,0), MATCH(Places!H$1,Hosts!$A$1:$M$1,0))</f>
        <v>1</v>
      </c>
      <c r="I5280" s="70">
        <f>INDEX(Hosts!$A:$M, MATCH(Places!$B5280,Hosts!$A:$A,0), MATCH(Places!I$1,Hosts!$A$1:$M$1,0))</f>
        <v>0.93</v>
      </c>
      <c r="J5280" t="str">
        <f>INDEX(Hosts!$A:$M, MATCH(Places!$B5280,Hosts!$A:$A,0), MATCH(Places!J$1,Hosts!$A$1:$M$1,0))</f>
        <v>Yes</v>
      </c>
      <c r="K5280">
        <v>20</v>
      </c>
      <c r="L5280" t="str">
        <f>VLOOKUP($K5280,Neighborhoods!$A:$C,2,0)</f>
        <v>Manhattan</v>
      </c>
      <c r="M5280" t="str">
        <f>VLOOKUP($K5280,Neighborhoods!$A:$C,3,0)</f>
        <v>Upper West Side</v>
      </c>
      <c r="N5280" t="str">
        <f>INDEX(Neighborhoods!$A:$C, MATCH(Places!$K5280,Neighborhoods!$A:$A,0), MATCH(Places!N$1,Neighborhoods!$A$1:$C$1,0))</f>
        <v>Manhattan</v>
      </c>
      <c r="O5280" t="str">
        <f>INDEX(Neighborhoods!$A:$C, MATCH(Places!$K5280,Neighborhoods!$A:$A,0), MATCH(Places!O$1,Neighborhoods!$A$1:$C$1,0))</f>
        <v>Upper West Side</v>
      </c>
      <c r="P5280" t="s">
        <v>1</v>
      </c>
      <c r="Q5280" t="str">
        <f t="shared" si="328"/>
        <v>Yes</v>
      </c>
      <c r="R5280">
        <v>2</v>
      </c>
      <c r="S5280" t="str">
        <f t="shared" si="329"/>
        <v>Small</v>
      </c>
      <c r="T5280" s="50">
        <v>55</v>
      </c>
      <c r="U5280" s="70">
        <f t="shared" si="330"/>
        <v>0.03</v>
      </c>
      <c r="V5280" s="52">
        <v>4.9000000000000004</v>
      </c>
      <c r="W5280" s="52" t="str" cm="1">
        <f t="array" ref="W5280">_xlfn.SWITCH(ROUND(V5280,0),5,"Excellent",4,"Good",3,"Ok","Bad")</f>
        <v>Excellent</v>
      </c>
      <c r="X5280">
        <v>20</v>
      </c>
      <c r="Y5280" t="str">
        <f t="shared" si="331"/>
        <v>No</v>
      </c>
      <c r="Z5280" s="68">
        <v>43743</v>
      </c>
      <c r="AA5280" s="68">
        <v>44036</v>
      </c>
      <c r="AB5280">
        <v>133</v>
      </c>
      <c r="AC5280" t="s">
        <v>15616</v>
      </c>
    </row>
    <row r="5281" spans="1:29" x14ac:dyDescent="0.3">
      <c r="A5281" t="s">
        <v>15557</v>
      </c>
      <c r="B5281">
        <v>469</v>
      </c>
      <c r="C5281" t="str">
        <f>VLOOKUP($B5281,Hosts!$A:$M,10,0)</f>
        <v>Within a few hours</v>
      </c>
      <c r="D5281" s="70">
        <f>VLOOKUP($B5281,Hosts!$A:$M,11,0)</f>
        <v>1</v>
      </c>
      <c r="E5281" s="70">
        <f>VLOOKUP($B5281,Hosts!$A:$M,12,0)</f>
        <v>0.56999999999999995</v>
      </c>
      <c r="F5281" t="str">
        <f>VLOOKUP($B5281,Hosts!$A:$M,13,0)</f>
        <v>No</v>
      </c>
      <c r="G5281" t="str">
        <f>INDEX(Hosts!$A:$M, MATCH(Places!$B5281,Hosts!$A:$A,0), MATCH(Places!G$1,Hosts!$A$1:$M$1,0))</f>
        <v>Within a few hours</v>
      </c>
      <c r="H5281" s="70">
        <f>INDEX(Hosts!$A:$M, MATCH(Places!$B5281,Hosts!$A:$A,0), MATCH(Places!H$1,Hosts!$A$1:$M$1,0))</f>
        <v>1</v>
      </c>
      <c r="I5281" s="70">
        <f>INDEX(Hosts!$A:$M, MATCH(Places!$B5281,Hosts!$A:$A,0), MATCH(Places!I$1,Hosts!$A$1:$M$1,0))</f>
        <v>0.56999999999999995</v>
      </c>
      <c r="J5281" t="str">
        <f>INDEX(Hosts!$A:$M, MATCH(Places!$B5281,Hosts!$A:$A,0), MATCH(Places!J$1,Hosts!$A$1:$M$1,0))</f>
        <v>No</v>
      </c>
      <c r="K5281">
        <v>15</v>
      </c>
      <c r="L5281" t="str">
        <f>VLOOKUP($K5281,Neighborhoods!$A:$C,2,0)</f>
        <v>Manhattan</v>
      </c>
      <c r="M5281" t="str">
        <f>VLOOKUP($K5281,Neighborhoods!$A:$C,3,0)</f>
        <v>East Village</v>
      </c>
      <c r="N5281" t="str">
        <f>INDEX(Neighborhoods!$A:$C, MATCH(Places!$K5281,Neighborhoods!$A:$A,0), MATCH(Places!N$1,Neighborhoods!$A$1:$C$1,0))</f>
        <v>Manhattan</v>
      </c>
      <c r="O5281" t="str">
        <f>INDEX(Neighborhoods!$A:$C, MATCH(Places!$K5281,Neighborhoods!$A:$A,0), MATCH(Places!O$1,Neighborhoods!$A$1:$C$1,0))</f>
        <v>East Village</v>
      </c>
      <c r="P5281" t="s">
        <v>11822</v>
      </c>
      <c r="Q5281" t="str">
        <f t="shared" si="328"/>
        <v>No</v>
      </c>
      <c r="R5281">
        <v>5</v>
      </c>
      <c r="S5281" t="str">
        <f t="shared" si="329"/>
        <v>Medium</v>
      </c>
      <c r="T5281" s="50">
        <v>200</v>
      </c>
      <c r="U5281" s="70">
        <f t="shared" si="330"/>
        <v>0.04</v>
      </c>
      <c r="V5281" s="52">
        <v>4.67</v>
      </c>
      <c r="W5281" s="52" t="str" cm="1">
        <f t="array" ref="W5281">_xlfn.SWITCH(ROUND(V5281,0),5,"Excellent",4,"Good",3,"Ok","Bad")</f>
        <v>Excellent</v>
      </c>
      <c r="X5281">
        <v>3</v>
      </c>
      <c r="Y5281" t="str">
        <f t="shared" si="331"/>
        <v>No</v>
      </c>
      <c r="Z5281" s="68">
        <v>43801</v>
      </c>
      <c r="AA5281" s="68">
        <v>43831</v>
      </c>
      <c r="AB5281">
        <v>56</v>
      </c>
      <c r="AC5281" t="s">
        <v>15615</v>
      </c>
    </row>
    <row r="5282" spans="1:29" x14ac:dyDescent="0.3">
      <c r="A5282" t="s">
        <v>13515</v>
      </c>
      <c r="B5282">
        <v>3829</v>
      </c>
      <c r="C5282" t="str">
        <f>VLOOKUP($B5282,Hosts!$A:$M,10,0)</f>
        <v>Within an hour</v>
      </c>
      <c r="D5282" s="70">
        <f>VLOOKUP($B5282,Hosts!$A:$M,11,0)</f>
        <v>1</v>
      </c>
      <c r="E5282" s="70">
        <f>VLOOKUP($B5282,Hosts!$A:$M,12,0)</f>
        <v>1</v>
      </c>
      <c r="F5282" t="str">
        <f>VLOOKUP($B5282,Hosts!$A:$M,13,0)</f>
        <v>No</v>
      </c>
      <c r="G5282" t="str">
        <f>INDEX(Hosts!$A:$M, MATCH(Places!$B5282,Hosts!$A:$A,0), MATCH(Places!G$1,Hosts!$A$1:$M$1,0))</f>
        <v>Within an hour</v>
      </c>
      <c r="H5282" s="70">
        <f>INDEX(Hosts!$A:$M, MATCH(Places!$B5282,Hosts!$A:$A,0), MATCH(Places!H$1,Hosts!$A$1:$M$1,0))</f>
        <v>1</v>
      </c>
      <c r="I5282" s="70">
        <f>INDEX(Hosts!$A:$M, MATCH(Places!$B5282,Hosts!$A:$A,0), MATCH(Places!I$1,Hosts!$A$1:$M$1,0))</f>
        <v>1</v>
      </c>
      <c r="J5282" t="str">
        <f>INDEX(Hosts!$A:$M, MATCH(Places!$B5282,Hosts!$A:$A,0), MATCH(Places!J$1,Hosts!$A$1:$M$1,0))</f>
        <v>No</v>
      </c>
      <c r="K5282">
        <v>17</v>
      </c>
      <c r="L5282" t="str">
        <f>VLOOKUP($K5282,Neighborhoods!$A:$C,2,0)</f>
        <v>Manhattan</v>
      </c>
      <c r="M5282" t="str">
        <f>VLOOKUP($K5282,Neighborhoods!$A:$C,3,0)</f>
        <v>Hell's Kitchen</v>
      </c>
      <c r="N5282" t="str">
        <f>INDEX(Neighborhoods!$A:$C, MATCH(Places!$K5282,Neighborhoods!$A:$A,0), MATCH(Places!N$1,Neighborhoods!$A$1:$C$1,0))</f>
        <v>Manhattan</v>
      </c>
      <c r="O5282" t="str">
        <f>INDEX(Neighborhoods!$A:$C, MATCH(Places!$K5282,Neighborhoods!$A:$A,0), MATCH(Places!O$1,Neighborhoods!$A$1:$C$1,0))</f>
        <v>Hell's Kitchen</v>
      </c>
      <c r="P5282" t="s">
        <v>16</v>
      </c>
      <c r="Q5282" t="str">
        <f t="shared" si="328"/>
        <v>Yes</v>
      </c>
      <c r="R5282">
        <v>2</v>
      </c>
      <c r="S5282" t="str">
        <f t="shared" si="329"/>
        <v>Small</v>
      </c>
      <c r="T5282" s="50">
        <v>34</v>
      </c>
      <c r="U5282" s="70">
        <f t="shared" si="330"/>
        <v>0.03</v>
      </c>
      <c r="V5282" s="52">
        <v>5</v>
      </c>
      <c r="W5282" s="52" t="str" cm="1">
        <f t="array" ref="W5282">_xlfn.SWITCH(ROUND(V5282,0),5,"Excellent",4,"Good",3,"Ok","Bad")</f>
        <v>Excellent</v>
      </c>
      <c r="X5282">
        <v>4</v>
      </c>
      <c r="Y5282" t="str">
        <f t="shared" si="331"/>
        <v>No</v>
      </c>
      <c r="Z5282" s="68">
        <v>43730</v>
      </c>
      <c r="AA5282" s="68">
        <v>44057</v>
      </c>
      <c r="AB5282">
        <v>90</v>
      </c>
      <c r="AC5282" t="s">
        <v>15616</v>
      </c>
    </row>
    <row r="5283" spans="1:29" x14ac:dyDescent="0.3">
      <c r="A5283" t="s">
        <v>14212</v>
      </c>
      <c r="B5283">
        <v>2880</v>
      </c>
      <c r="C5283" t="str">
        <f>VLOOKUP($B5283,Hosts!$A:$M,10,0)</f>
        <v>Within an hour</v>
      </c>
      <c r="D5283" s="70">
        <f>VLOOKUP($B5283,Hosts!$A:$M,11,0)</f>
        <v>1</v>
      </c>
      <c r="E5283" s="70">
        <f>VLOOKUP($B5283,Hosts!$A:$M,12,0)</f>
        <v>0.98</v>
      </c>
      <c r="F5283" t="str">
        <f>VLOOKUP($B5283,Hosts!$A:$M,13,0)</f>
        <v>Yes</v>
      </c>
      <c r="G5283" t="str">
        <f>INDEX(Hosts!$A:$M, MATCH(Places!$B5283,Hosts!$A:$A,0), MATCH(Places!G$1,Hosts!$A$1:$M$1,0))</f>
        <v>Within an hour</v>
      </c>
      <c r="H5283" s="70">
        <f>INDEX(Hosts!$A:$M, MATCH(Places!$B5283,Hosts!$A:$A,0), MATCH(Places!H$1,Hosts!$A$1:$M$1,0))</f>
        <v>1</v>
      </c>
      <c r="I5283" s="70">
        <f>INDEX(Hosts!$A:$M, MATCH(Places!$B5283,Hosts!$A:$A,0), MATCH(Places!I$1,Hosts!$A$1:$M$1,0))</f>
        <v>0.98</v>
      </c>
      <c r="J5283" t="str">
        <f>INDEX(Hosts!$A:$M, MATCH(Places!$B5283,Hosts!$A:$A,0), MATCH(Places!J$1,Hosts!$A$1:$M$1,0))</f>
        <v>Yes</v>
      </c>
      <c r="K5283">
        <v>23</v>
      </c>
      <c r="L5283" t="str">
        <f>VLOOKUP($K5283,Neighborhoods!$A:$C,2,0)</f>
        <v>Queens</v>
      </c>
      <c r="M5283" t="str">
        <f>VLOOKUP($K5283,Neighborhoods!$A:$C,3,0)</f>
        <v>Jamaica</v>
      </c>
      <c r="N5283" t="str">
        <f>INDEX(Neighborhoods!$A:$C, MATCH(Places!$K5283,Neighborhoods!$A:$A,0), MATCH(Places!N$1,Neighborhoods!$A$1:$C$1,0))</f>
        <v>Queens</v>
      </c>
      <c r="O5283" t="str">
        <f>INDEX(Neighborhoods!$A:$C, MATCH(Places!$K5283,Neighborhoods!$A:$A,0), MATCH(Places!O$1,Neighborhoods!$A$1:$C$1,0))</f>
        <v>Jamaica</v>
      </c>
      <c r="P5283" t="s">
        <v>11822</v>
      </c>
      <c r="Q5283" t="str">
        <f t="shared" si="328"/>
        <v>No</v>
      </c>
      <c r="R5283">
        <v>3</v>
      </c>
      <c r="S5283" t="str">
        <f t="shared" si="329"/>
        <v>Medium</v>
      </c>
      <c r="T5283" s="50">
        <v>106</v>
      </c>
      <c r="U5283" s="70">
        <f t="shared" si="330"/>
        <v>0.03</v>
      </c>
      <c r="V5283" s="52">
        <v>4.91</v>
      </c>
      <c r="W5283" s="52" t="str" cm="1">
        <f t="array" ref="W5283">_xlfn.SWITCH(ROUND(V5283,0),5,"Excellent",4,"Good",3,"Ok","Bad")</f>
        <v>Excellent</v>
      </c>
      <c r="X5283">
        <v>69</v>
      </c>
      <c r="Y5283" t="str">
        <f t="shared" si="331"/>
        <v>No</v>
      </c>
      <c r="Z5283" s="68">
        <v>43720</v>
      </c>
      <c r="AA5283" s="68">
        <v>44045</v>
      </c>
      <c r="AB5283">
        <v>357</v>
      </c>
      <c r="AC5283" t="s">
        <v>15615</v>
      </c>
    </row>
    <row r="5284" spans="1:29" x14ac:dyDescent="0.3">
      <c r="A5284" t="s">
        <v>13815</v>
      </c>
      <c r="B5284">
        <v>4001</v>
      </c>
      <c r="C5284" t="str">
        <f>VLOOKUP($B5284,Hosts!$A:$M,10,0)</f>
        <v>Within a day</v>
      </c>
      <c r="D5284" s="70">
        <f>VLOOKUP($B5284,Hosts!$A:$M,11,0)</f>
        <v>0.5</v>
      </c>
      <c r="E5284" s="70">
        <f>VLOOKUP($B5284,Hosts!$A:$M,12,0)</f>
        <v>0.99</v>
      </c>
      <c r="F5284" t="str">
        <f>VLOOKUP($B5284,Hosts!$A:$M,13,0)</f>
        <v>No</v>
      </c>
      <c r="G5284" t="str">
        <f>INDEX(Hosts!$A:$M, MATCH(Places!$B5284,Hosts!$A:$A,0), MATCH(Places!G$1,Hosts!$A$1:$M$1,0))</f>
        <v>Within a day</v>
      </c>
      <c r="H5284" s="70">
        <f>INDEX(Hosts!$A:$M, MATCH(Places!$B5284,Hosts!$A:$A,0), MATCH(Places!H$1,Hosts!$A$1:$M$1,0))</f>
        <v>0.5</v>
      </c>
      <c r="I5284" s="70">
        <f>INDEX(Hosts!$A:$M, MATCH(Places!$B5284,Hosts!$A:$A,0), MATCH(Places!I$1,Hosts!$A$1:$M$1,0))</f>
        <v>0.99</v>
      </c>
      <c r="J5284" t="str">
        <f>INDEX(Hosts!$A:$M, MATCH(Places!$B5284,Hosts!$A:$A,0), MATCH(Places!J$1,Hosts!$A$1:$M$1,0))</f>
        <v>No</v>
      </c>
      <c r="K5284">
        <v>17</v>
      </c>
      <c r="L5284" t="str">
        <f>VLOOKUP($K5284,Neighborhoods!$A:$C,2,0)</f>
        <v>Manhattan</v>
      </c>
      <c r="M5284" t="str">
        <f>VLOOKUP($K5284,Neighborhoods!$A:$C,3,0)</f>
        <v>Hell's Kitchen</v>
      </c>
      <c r="N5284" t="str">
        <f>INDEX(Neighborhoods!$A:$C, MATCH(Places!$K5284,Neighborhoods!$A:$A,0), MATCH(Places!N$1,Neighborhoods!$A$1:$C$1,0))</f>
        <v>Manhattan</v>
      </c>
      <c r="O5284" t="str">
        <f>INDEX(Neighborhoods!$A:$C, MATCH(Places!$K5284,Neighborhoods!$A:$A,0), MATCH(Places!O$1,Neighborhoods!$A$1:$C$1,0))</f>
        <v>Hell's Kitchen</v>
      </c>
      <c r="P5284" t="s">
        <v>11822</v>
      </c>
      <c r="Q5284" t="str">
        <f t="shared" si="328"/>
        <v>No</v>
      </c>
      <c r="R5284">
        <v>5</v>
      </c>
      <c r="S5284" t="str">
        <f t="shared" si="329"/>
        <v>Medium</v>
      </c>
      <c r="T5284" s="50">
        <v>143</v>
      </c>
      <c r="U5284" s="70">
        <f t="shared" si="330"/>
        <v>0.03</v>
      </c>
      <c r="V5284" s="52">
        <v>4.58</v>
      </c>
      <c r="W5284" s="52" t="str" cm="1">
        <f t="array" ref="W5284">_xlfn.SWITCH(ROUND(V5284,0),5,"Excellent",4,"Good",3,"Ok","Bad")</f>
        <v>Excellent</v>
      </c>
      <c r="X5284">
        <v>36</v>
      </c>
      <c r="Y5284" t="str">
        <f t="shared" si="331"/>
        <v>No</v>
      </c>
      <c r="Z5284" s="68">
        <v>43761</v>
      </c>
      <c r="AA5284" s="68">
        <v>43944</v>
      </c>
      <c r="AB5284">
        <v>336</v>
      </c>
      <c r="AC5284" t="s">
        <v>15616</v>
      </c>
    </row>
    <row r="5285" spans="1:29" x14ac:dyDescent="0.3">
      <c r="A5285" t="s">
        <v>13937</v>
      </c>
      <c r="B5285">
        <v>3342</v>
      </c>
      <c r="C5285" t="str">
        <f>VLOOKUP($B5285,Hosts!$A:$M,10,0)</f>
        <v>Within a few hours</v>
      </c>
      <c r="D5285" s="70">
        <f>VLOOKUP($B5285,Hosts!$A:$M,11,0)</f>
        <v>1</v>
      </c>
      <c r="E5285" s="70">
        <f>VLOOKUP($B5285,Hosts!$A:$M,12,0)</f>
        <v>1</v>
      </c>
      <c r="F5285" t="str">
        <f>VLOOKUP($B5285,Hosts!$A:$M,13,0)</f>
        <v>Yes</v>
      </c>
      <c r="G5285" t="str">
        <f>INDEX(Hosts!$A:$M, MATCH(Places!$B5285,Hosts!$A:$A,0), MATCH(Places!G$1,Hosts!$A$1:$M$1,0))</f>
        <v>Within a few hours</v>
      </c>
      <c r="H5285" s="70">
        <f>INDEX(Hosts!$A:$M, MATCH(Places!$B5285,Hosts!$A:$A,0), MATCH(Places!H$1,Hosts!$A$1:$M$1,0))</f>
        <v>1</v>
      </c>
      <c r="I5285" s="70">
        <f>INDEX(Hosts!$A:$M, MATCH(Places!$B5285,Hosts!$A:$A,0), MATCH(Places!I$1,Hosts!$A$1:$M$1,0))</f>
        <v>1</v>
      </c>
      <c r="J5285" t="str">
        <f>INDEX(Hosts!$A:$M, MATCH(Places!$B5285,Hosts!$A:$A,0), MATCH(Places!J$1,Hosts!$A$1:$M$1,0))</f>
        <v>Yes</v>
      </c>
      <c r="K5285">
        <v>8</v>
      </c>
      <c r="L5285" t="str">
        <f>VLOOKUP($K5285,Neighborhoods!$A:$C,2,0)</f>
        <v>Brooklyn</v>
      </c>
      <c r="M5285" t="str">
        <f>VLOOKUP($K5285,Neighborhoods!$A:$C,3,0)</f>
        <v>Bushwick</v>
      </c>
      <c r="N5285" t="str">
        <f>INDEX(Neighborhoods!$A:$C, MATCH(Places!$K5285,Neighborhoods!$A:$A,0), MATCH(Places!N$1,Neighborhoods!$A$1:$C$1,0))</f>
        <v>Brooklyn</v>
      </c>
      <c r="O5285" t="str">
        <f>INDEX(Neighborhoods!$A:$C, MATCH(Places!$K5285,Neighborhoods!$A:$A,0), MATCH(Places!O$1,Neighborhoods!$A$1:$C$1,0))</f>
        <v>Bushwick</v>
      </c>
      <c r="P5285" t="s">
        <v>1</v>
      </c>
      <c r="Q5285" t="str">
        <f t="shared" si="328"/>
        <v>Yes</v>
      </c>
      <c r="R5285">
        <v>2</v>
      </c>
      <c r="S5285" t="str">
        <f t="shared" si="329"/>
        <v>Small</v>
      </c>
      <c r="T5285" s="50">
        <v>40</v>
      </c>
      <c r="U5285" s="70">
        <f t="shared" si="330"/>
        <v>0.03</v>
      </c>
      <c r="V5285" s="52">
        <v>4.8</v>
      </c>
      <c r="W5285" s="52" t="str" cm="1">
        <f t="array" ref="W5285">_xlfn.SWITCH(ROUND(V5285,0),5,"Excellent",4,"Good",3,"Ok","Bad")</f>
        <v>Excellent</v>
      </c>
      <c r="X5285">
        <v>10</v>
      </c>
      <c r="Y5285" t="str">
        <f t="shared" si="331"/>
        <v>No</v>
      </c>
      <c r="Z5285" s="68">
        <v>43728</v>
      </c>
      <c r="AA5285" s="68">
        <v>43889</v>
      </c>
      <c r="AB5285">
        <v>349</v>
      </c>
      <c r="AC5285" t="s">
        <v>15615</v>
      </c>
    </row>
    <row r="5286" spans="1:29" x14ac:dyDescent="0.3">
      <c r="A5286" t="s">
        <v>14152</v>
      </c>
      <c r="B5286">
        <v>1502</v>
      </c>
      <c r="C5286" t="str">
        <f>VLOOKUP($B5286,Hosts!$A:$M,10,0)</f>
        <v>Within a few hours</v>
      </c>
      <c r="D5286" s="70">
        <f>VLOOKUP($B5286,Hosts!$A:$M,11,0)</f>
        <v>1</v>
      </c>
      <c r="E5286" s="70">
        <f>VLOOKUP($B5286,Hosts!$A:$M,12,0)</f>
        <v>0.99</v>
      </c>
      <c r="F5286" t="str">
        <f>VLOOKUP($B5286,Hosts!$A:$M,13,0)</f>
        <v>Yes</v>
      </c>
      <c r="G5286" t="str">
        <f>INDEX(Hosts!$A:$M, MATCH(Places!$B5286,Hosts!$A:$A,0), MATCH(Places!G$1,Hosts!$A$1:$M$1,0))</f>
        <v>Within a few hours</v>
      </c>
      <c r="H5286" s="70">
        <f>INDEX(Hosts!$A:$M, MATCH(Places!$B5286,Hosts!$A:$A,0), MATCH(Places!H$1,Hosts!$A$1:$M$1,0))</f>
        <v>1</v>
      </c>
      <c r="I5286" s="70">
        <f>INDEX(Hosts!$A:$M, MATCH(Places!$B5286,Hosts!$A:$A,0), MATCH(Places!I$1,Hosts!$A$1:$M$1,0))</f>
        <v>0.99</v>
      </c>
      <c r="J5286" t="str">
        <f>INDEX(Hosts!$A:$M, MATCH(Places!$B5286,Hosts!$A:$A,0), MATCH(Places!J$1,Hosts!$A$1:$M$1,0))</f>
        <v>Yes</v>
      </c>
      <c r="K5286">
        <v>20</v>
      </c>
      <c r="L5286" t="str">
        <f>VLOOKUP($K5286,Neighborhoods!$A:$C,2,0)</f>
        <v>Manhattan</v>
      </c>
      <c r="M5286" t="str">
        <f>VLOOKUP($K5286,Neighborhoods!$A:$C,3,0)</f>
        <v>Upper West Side</v>
      </c>
      <c r="N5286" t="str">
        <f>INDEX(Neighborhoods!$A:$C, MATCH(Places!$K5286,Neighborhoods!$A:$A,0), MATCH(Places!N$1,Neighborhoods!$A$1:$C$1,0))</f>
        <v>Manhattan</v>
      </c>
      <c r="O5286" t="str">
        <f>INDEX(Neighborhoods!$A:$C, MATCH(Places!$K5286,Neighborhoods!$A:$A,0), MATCH(Places!O$1,Neighborhoods!$A$1:$C$1,0))</f>
        <v>Upper West Side</v>
      </c>
      <c r="P5286" t="s">
        <v>11822</v>
      </c>
      <c r="Q5286" t="str">
        <f t="shared" si="328"/>
        <v>No</v>
      </c>
      <c r="R5286">
        <v>2</v>
      </c>
      <c r="S5286" t="str">
        <f t="shared" si="329"/>
        <v>Small</v>
      </c>
      <c r="T5286" s="50">
        <v>125</v>
      </c>
      <c r="U5286" s="70">
        <f t="shared" si="330"/>
        <v>0.03</v>
      </c>
      <c r="V5286" s="52">
        <v>4.95</v>
      </c>
      <c r="W5286" s="52" t="str" cm="1">
        <f t="array" ref="W5286">_xlfn.SWITCH(ROUND(V5286,0),5,"Excellent",4,"Good",3,"Ok","Bad")</f>
        <v>Excellent</v>
      </c>
      <c r="X5286">
        <v>21</v>
      </c>
      <c r="Y5286" t="str">
        <f t="shared" si="331"/>
        <v>No</v>
      </c>
      <c r="Z5286" s="68">
        <v>43723</v>
      </c>
      <c r="AA5286" s="68">
        <v>44037</v>
      </c>
      <c r="AB5286">
        <v>236</v>
      </c>
      <c r="AC5286" t="s">
        <v>15615</v>
      </c>
    </row>
    <row r="5287" spans="1:29" x14ac:dyDescent="0.3">
      <c r="A5287" t="s">
        <v>13734</v>
      </c>
      <c r="B5287">
        <v>3375</v>
      </c>
      <c r="C5287" t="str">
        <f>VLOOKUP($B5287,Hosts!$A:$M,10,0)</f>
        <v>A few days or more</v>
      </c>
      <c r="D5287" s="70">
        <f>VLOOKUP($B5287,Hosts!$A:$M,11,0)</f>
        <v>0</v>
      </c>
      <c r="E5287" s="70">
        <f>VLOOKUP($B5287,Hosts!$A:$M,12,0)</f>
        <v>1</v>
      </c>
      <c r="F5287" t="str">
        <f>VLOOKUP($B5287,Hosts!$A:$M,13,0)</f>
        <v>No</v>
      </c>
      <c r="G5287" t="str">
        <f>INDEX(Hosts!$A:$M, MATCH(Places!$B5287,Hosts!$A:$A,0), MATCH(Places!G$1,Hosts!$A$1:$M$1,0))</f>
        <v>A few days or more</v>
      </c>
      <c r="H5287" s="70">
        <f>INDEX(Hosts!$A:$M, MATCH(Places!$B5287,Hosts!$A:$A,0), MATCH(Places!H$1,Hosts!$A$1:$M$1,0))</f>
        <v>0</v>
      </c>
      <c r="I5287" s="70">
        <f>INDEX(Hosts!$A:$M, MATCH(Places!$B5287,Hosts!$A:$A,0), MATCH(Places!I$1,Hosts!$A$1:$M$1,0))</f>
        <v>1</v>
      </c>
      <c r="J5287" t="str">
        <f>INDEX(Hosts!$A:$M, MATCH(Places!$B5287,Hosts!$A:$A,0), MATCH(Places!J$1,Hosts!$A$1:$M$1,0))</f>
        <v>No</v>
      </c>
      <c r="K5287">
        <v>16</v>
      </c>
      <c r="L5287" t="str">
        <f>VLOOKUP($K5287,Neighborhoods!$A:$C,2,0)</f>
        <v>Manhattan</v>
      </c>
      <c r="M5287" t="str">
        <f>VLOOKUP($K5287,Neighborhoods!$A:$C,3,0)</f>
        <v>Harlem</v>
      </c>
      <c r="N5287" t="str">
        <f>INDEX(Neighborhoods!$A:$C, MATCH(Places!$K5287,Neighborhoods!$A:$A,0), MATCH(Places!N$1,Neighborhoods!$A$1:$C$1,0))</f>
        <v>Manhattan</v>
      </c>
      <c r="O5287" t="str">
        <f>INDEX(Neighborhoods!$A:$C, MATCH(Places!$K5287,Neighborhoods!$A:$A,0), MATCH(Places!O$1,Neighborhoods!$A$1:$C$1,0))</f>
        <v>Harlem</v>
      </c>
      <c r="P5287" t="s">
        <v>11822</v>
      </c>
      <c r="Q5287" t="str">
        <f t="shared" si="328"/>
        <v>No</v>
      </c>
      <c r="R5287">
        <v>2</v>
      </c>
      <c r="S5287" t="str">
        <f t="shared" si="329"/>
        <v>Small</v>
      </c>
      <c r="T5287" s="50">
        <v>144</v>
      </c>
      <c r="U5287" s="70">
        <f t="shared" si="330"/>
        <v>0.03</v>
      </c>
      <c r="V5287" s="52">
        <v>4.83</v>
      </c>
      <c r="W5287" s="52" t="str" cm="1">
        <f t="array" ref="W5287">_xlfn.SWITCH(ROUND(V5287,0),5,"Excellent",4,"Good",3,"Ok","Bad")</f>
        <v>Excellent</v>
      </c>
      <c r="X5287">
        <v>6</v>
      </c>
      <c r="Y5287" t="str">
        <f t="shared" si="331"/>
        <v>No</v>
      </c>
      <c r="Z5287" s="68">
        <v>43722</v>
      </c>
      <c r="AA5287" s="68">
        <v>43832</v>
      </c>
      <c r="AB5287">
        <v>364</v>
      </c>
      <c r="AC5287" t="s">
        <v>15616</v>
      </c>
    </row>
    <row r="5288" spans="1:29" x14ac:dyDescent="0.3">
      <c r="A5288" t="s">
        <v>14851</v>
      </c>
      <c r="B5288">
        <v>4003</v>
      </c>
      <c r="C5288" t="str">
        <f>VLOOKUP($B5288,Hosts!$A:$M,10,0)</f>
        <v>Within an hour</v>
      </c>
      <c r="D5288" s="70">
        <f>VLOOKUP($B5288,Hosts!$A:$M,11,0)</f>
        <v>1</v>
      </c>
      <c r="E5288" s="70">
        <f>VLOOKUP($B5288,Hosts!$A:$M,12,0)</f>
        <v>1</v>
      </c>
      <c r="F5288" t="str">
        <f>VLOOKUP($B5288,Hosts!$A:$M,13,0)</f>
        <v>Yes</v>
      </c>
      <c r="G5288" t="str">
        <f>INDEX(Hosts!$A:$M, MATCH(Places!$B5288,Hosts!$A:$A,0), MATCH(Places!G$1,Hosts!$A$1:$M$1,0))</f>
        <v>Within an hour</v>
      </c>
      <c r="H5288" s="70">
        <f>INDEX(Hosts!$A:$M, MATCH(Places!$B5288,Hosts!$A:$A,0), MATCH(Places!H$1,Hosts!$A$1:$M$1,0))</f>
        <v>1</v>
      </c>
      <c r="I5288" s="70">
        <f>INDEX(Hosts!$A:$M, MATCH(Places!$B5288,Hosts!$A:$A,0), MATCH(Places!I$1,Hosts!$A$1:$M$1,0))</f>
        <v>1</v>
      </c>
      <c r="J5288" t="str">
        <f>INDEX(Hosts!$A:$M, MATCH(Places!$B5288,Hosts!$A:$A,0), MATCH(Places!J$1,Hosts!$A$1:$M$1,0))</f>
        <v>Yes</v>
      </c>
      <c r="K5288">
        <v>12</v>
      </c>
      <c r="L5288" t="str">
        <f>VLOOKUP($K5288,Neighborhoods!$A:$C,2,0)</f>
        <v>Brooklyn</v>
      </c>
      <c r="M5288" t="str">
        <f>VLOOKUP($K5288,Neighborhoods!$A:$C,3,0)</f>
        <v>Williamsburg</v>
      </c>
      <c r="N5288" t="str">
        <f>INDEX(Neighborhoods!$A:$C, MATCH(Places!$K5288,Neighborhoods!$A:$A,0), MATCH(Places!N$1,Neighborhoods!$A$1:$C$1,0))</f>
        <v>Brooklyn</v>
      </c>
      <c r="O5288" t="str">
        <f>INDEX(Neighborhoods!$A:$C, MATCH(Places!$K5288,Neighborhoods!$A:$A,0), MATCH(Places!O$1,Neighborhoods!$A$1:$C$1,0))</f>
        <v>Williamsburg</v>
      </c>
      <c r="P5288" t="s">
        <v>1</v>
      </c>
      <c r="Q5288" t="str">
        <f t="shared" si="328"/>
        <v>Yes</v>
      </c>
      <c r="R5288">
        <v>2</v>
      </c>
      <c r="S5288" t="str">
        <f t="shared" si="329"/>
        <v>Small</v>
      </c>
      <c r="T5288" s="50">
        <v>62</v>
      </c>
      <c r="U5288" s="70">
        <f t="shared" si="330"/>
        <v>0.03</v>
      </c>
      <c r="V5288" s="52">
        <v>5</v>
      </c>
      <c r="W5288" s="52" t="str" cm="1">
        <f t="array" ref="W5288">_xlfn.SWITCH(ROUND(V5288,0),5,"Excellent",4,"Good",3,"Ok","Bad")</f>
        <v>Excellent</v>
      </c>
      <c r="X5288">
        <v>61</v>
      </c>
      <c r="Y5288" t="str">
        <f t="shared" si="331"/>
        <v>No</v>
      </c>
      <c r="Z5288" s="68">
        <v>43722</v>
      </c>
      <c r="AA5288" s="68">
        <v>44058</v>
      </c>
      <c r="AB5288">
        <v>343</v>
      </c>
      <c r="AC5288" t="s">
        <v>15615</v>
      </c>
    </row>
    <row r="5289" spans="1:29" x14ac:dyDescent="0.3">
      <c r="A5289" t="s">
        <v>15023</v>
      </c>
      <c r="B5289">
        <v>1642</v>
      </c>
      <c r="C5289" t="str">
        <f>VLOOKUP($B5289,Hosts!$A:$M,10,0)</f>
        <v>A few days or more</v>
      </c>
      <c r="D5289" s="70">
        <f>VLOOKUP($B5289,Hosts!$A:$M,11,0)</f>
        <v>0</v>
      </c>
      <c r="E5289" s="70">
        <f>VLOOKUP($B5289,Hosts!$A:$M,12,0)</f>
        <v>0.44</v>
      </c>
      <c r="F5289" t="str">
        <f>VLOOKUP($B5289,Hosts!$A:$M,13,0)</f>
        <v>No</v>
      </c>
      <c r="G5289" t="str">
        <f>INDEX(Hosts!$A:$M, MATCH(Places!$B5289,Hosts!$A:$A,0), MATCH(Places!G$1,Hosts!$A$1:$M$1,0))</f>
        <v>A few days or more</v>
      </c>
      <c r="H5289" s="70">
        <f>INDEX(Hosts!$A:$M, MATCH(Places!$B5289,Hosts!$A:$A,0), MATCH(Places!H$1,Hosts!$A$1:$M$1,0))</f>
        <v>0</v>
      </c>
      <c r="I5289" s="70">
        <f>INDEX(Hosts!$A:$M, MATCH(Places!$B5289,Hosts!$A:$A,0), MATCH(Places!I$1,Hosts!$A$1:$M$1,0))</f>
        <v>0.44</v>
      </c>
      <c r="J5289" t="str">
        <f>INDEX(Hosts!$A:$M, MATCH(Places!$B5289,Hosts!$A:$A,0), MATCH(Places!J$1,Hosts!$A$1:$M$1,0))</f>
        <v>No</v>
      </c>
      <c r="K5289">
        <v>10</v>
      </c>
      <c r="L5289" t="str">
        <f>VLOOKUP($K5289,Neighborhoods!$A:$C,2,0)</f>
        <v>Brooklyn</v>
      </c>
      <c r="M5289" t="str">
        <f>VLOOKUP($K5289,Neighborhoods!$A:$C,3,0)</f>
        <v>East Flatbush</v>
      </c>
      <c r="N5289" t="str">
        <f>INDEX(Neighborhoods!$A:$C, MATCH(Places!$K5289,Neighborhoods!$A:$A,0), MATCH(Places!N$1,Neighborhoods!$A$1:$C$1,0))</f>
        <v>Brooklyn</v>
      </c>
      <c r="O5289" t="str">
        <f>INDEX(Neighborhoods!$A:$C, MATCH(Places!$K5289,Neighborhoods!$A:$A,0), MATCH(Places!O$1,Neighborhoods!$A$1:$C$1,0))</f>
        <v>East Flatbush</v>
      </c>
      <c r="P5289" t="s">
        <v>11822</v>
      </c>
      <c r="Q5289" t="str">
        <f t="shared" si="328"/>
        <v>No</v>
      </c>
      <c r="R5289">
        <v>6</v>
      </c>
      <c r="S5289" t="str">
        <f t="shared" si="329"/>
        <v>Large</v>
      </c>
      <c r="T5289" s="50">
        <v>150</v>
      </c>
      <c r="U5289" s="70">
        <f t="shared" si="330"/>
        <v>0.03</v>
      </c>
      <c r="V5289" s="52">
        <v>5</v>
      </c>
      <c r="W5289" s="52" t="str" cm="1">
        <f t="array" ref="W5289">_xlfn.SWITCH(ROUND(V5289,0),5,"Excellent",4,"Good",3,"Ok","Bad")</f>
        <v>Excellent</v>
      </c>
      <c r="X5289">
        <v>3</v>
      </c>
      <c r="Y5289" t="str">
        <f t="shared" si="331"/>
        <v>No</v>
      </c>
      <c r="Z5289" s="68">
        <v>43752</v>
      </c>
      <c r="AA5289" s="68">
        <v>43884</v>
      </c>
      <c r="AB5289">
        <v>2</v>
      </c>
      <c r="AC5289" t="s">
        <v>15615</v>
      </c>
    </row>
    <row r="5290" spans="1:29" x14ac:dyDescent="0.3">
      <c r="A5290" t="s">
        <v>14128</v>
      </c>
      <c r="B5290">
        <v>4004</v>
      </c>
      <c r="C5290" t="str">
        <f>VLOOKUP($B5290,Hosts!$A:$M,10,0)</f>
        <v>Within a few hours</v>
      </c>
      <c r="D5290" s="70">
        <f>VLOOKUP($B5290,Hosts!$A:$M,11,0)</f>
        <v>1</v>
      </c>
      <c r="E5290" s="70">
        <f>VLOOKUP($B5290,Hosts!$A:$M,12,0)</f>
        <v>0.95</v>
      </c>
      <c r="F5290" t="str">
        <f>VLOOKUP($B5290,Hosts!$A:$M,13,0)</f>
        <v>Yes</v>
      </c>
      <c r="G5290" t="str">
        <f>INDEX(Hosts!$A:$M, MATCH(Places!$B5290,Hosts!$A:$A,0), MATCH(Places!G$1,Hosts!$A$1:$M$1,0))</f>
        <v>Within a few hours</v>
      </c>
      <c r="H5290" s="70">
        <f>INDEX(Hosts!$A:$M, MATCH(Places!$B5290,Hosts!$A:$A,0), MATCH(Places!H$1,Hosts!$A$1:$M$1,0))</f>
        <v>1</v>
      </c>
      <c r="I5290" s="70">
        <f>INDEX(Hosts!$A:$M, MATCH(Places!$B5290,Hosts!$A:$A,0), MATCH(Places!I$1,Hosts!$A$1:$M$1,0))</f>
        <v>0.95</v>
      </c>
      <c r="J5290" t="str">
        <f>INDEX(Hosts!$A:$M, MATCH(Places!$B5290,Hosts!$A:$A,0), MATCH(Places!J$1,Hosts!$A$1:$M$1,0))</f>
        <v>Yes</v>
      </c>
      <c r="K5290">
        <v>16</v>
      </c>
      <c r="L5290" t="str">
        <f>VLOOKUP($K5290,Neighborhoods!$A:$C,2,0)</f>
        <v>Manhattan</v>
      </c>
      <c r="M5290" t="str">
        <f>VLOOKUP($K5290,Neighborhoods!$A:$C,3,0)</f>
        <v>Harlem</v>
      </c>
      <c r="N5290" t="str">
        <f>INDEX(Neighborhoods!$A:$C, MATCH(Places!$K5290,Neighborhoods!$A:$A,0), MATCH(Places!N$1,Neighborhoods!$A$1:$C$1,0))</f>
        <v>Manhattan</v>
      </c>
      <c r="O5290" t="str">
        <f>INDEX(Neighborhoods!$A:$C, MATCH(Places!$K5290,Neighborhoods!$A:$A,0), MATCH(Places!O$1,Neighborhoods!$A$1:$C$1,0))</f>
        <v>Harlem</v>
      </c>
      <c r="P5290" t="s">
        <v>11822</v>
      </c>
      <c r="Q5290" t="str">
        <f t="shared" si="328"/>
        <v>No</v>
      </c>
      <c r="R5290">
        <v>4</v>
      </c>
      <c r="S5290" t="str">
        <f t="shared" si="329"/>
        <v>Medium</v>
      </c>
      <c r="T5290" s="50">
        <v>135.71</v>
      </c>
      <c r="U5290" s="70">
        <f t="shared" si="330"/>
        <v>0.03</v>
      </c>
      <c r="V5290" s="52">
        <v>5</v>
      </c>
      <c r="W5290" s="52" t="str" cm="1">
        <f t="array" ref="W5290">_xlfn.SWITCH(ROUND(V5290,0),5,"Excellent",4,"Good",3,"Ok","Bad")</f>
        <v>Excellent</v>
      </c>
      <c r="X5290">
        <v>10</v>
      </c>
      <c r="Y5290" t="str">
        <f t="shared" si="331"/>
        <v>No</v>
      </c>
      <c r="Z5290" s="68">
        <v>43785</v>
      </c>
      <c r="AA5290" s="68">
        <v>43898</v>
      </c>
      <c r="AB5290">
        <v>40</v>
      </c>
      <c r="AC5290" t="s">
        <v>15615</v>
      </c>
    </row>
    <row r="5291" spans="1:29" x14ac:dyDescent="0.3">
      <c r="A5291" t="s">
        <v>13801</v>
      </c>
      <c r="B5291">
        <v>4005</v>
      </c>
      <c r="C5291" t="str">
        <f>VLOOKUP($B5291,Hosts!$A:$M,10,0)</f>
        <v>Within a day</v>
      </c>
      <c r="D5291" s="70">
        <f>VLOOKUP($B5291,Hosts!$A:$M,11,0)</f>
        <v>0.5</v>
      </c>
      <c r="E5291" s="70">
        <f>VLOOKUP($B5291,Hosts!$A:$M,12,0)</f>
        <v>0.24</v>
      </c>
      <c r="F5291" t="str">
        <f>VLOOKUP($B5291,Hosts!$A:$M,13,0)</f>
        <v>No</v>
      </c>
      <c r="G5291" t="str">
        <f>INDEX(Hosts!$A:$M, MATCH(Places!$B5291,Hosts!$A:$A,0), MATCH(Places!G$1,Hosts!$A$1:$M$1,0))</f>
        <v>Within a day</v>
      </c>
      <c r="H5291" s="70">
        <f>INDEX(Hosts!$A:$M, MATCH(Places!$B5291,Hosts!$A:$A,0), MATCH(Places!H$1,Hosts!$A$1:$M$1,0))</f>
        <v>0.5</v>
      </c>
      <c r="I5291" s="70">
        <f>INDEX(Hosts!$A:$M, MATCH(Places!$B5291,Hosts!$A:$A,0), MATCH(Places!I$1,Hosts!$A$1:$M$1,0))</f>
        <v>0.24</v>
      </c>
      <c r="J5291" t="str">
        <f>INDEX(Hosts!$A:$M, MATCH(Places!$B5291,Hosts!$A:$A,0), MATCH(Places!J$1,Hosts!$A$1:$M$1,0))</f>
        <v>No</v>
      </c>
      <c r="K5291">
        <v>18</v>
      </c>
      <c r="L5291" t="str">
        <f>VLOOKUP($K5291,Neighborhoods!$A:$C,2,0)</f>
        <v>Manhattan</v>
      </c>
      <c r="M5291" t="str">
        <f>VLOOKUP($K5291,Neighborhoods!$A:$C,3,0)</f>
        <v>Midtown</v>
      </c>
      <c r="N5291" t="str">
        <f>INDEX(Neighborhoods!$A:$C, MATCH(Places!$K5291,Neighborhoods!$A:$A,0), MATCH(Places!N$1,Neighborhoods!$A$1:$C$1,0))</f>
        <v>Manhattan</v>
      </c>
      <c r="O5291" t="str">
        <f>INDEX(Neighborhoods!$A:$C, MATCH(Places!$K5291,Neighborhoods!$A:$A,0), MATCH(Places!O$1,Neighborhoods!$A$1:$C$1,0))</f>
        <v>Midtown</v>
      </c>
      <c r="P5291" t="s">
        <v>11822</v>
      </c>
      <c r="Q5291" t="str">
        <f t="shared" si="328"/>
        <v>No</v>
      </c>
      <c r="R5291">
        <v>2</v>
      </c>
      <c r="S5291" t="str">
        <f t="shared" si="329"/>
        <v>Small</v>
      </c>
      <c r="T5291" s="50">
        <v>199</v>
      </c>
      <c r="U5291" s="70">
        <f t="shared" si="330"/>
        <v>0.03</v>
      </c>
      <c r="V5291" s="52">
        <v>5</v>
      </c>
      <c r="W5291" s="52" t="str" cm="1">
        <f t="array" ref="W5291">_xlfn.SWITCH(ROUND(V5291,0),5,"Excellent",4,"Good",3,"Ok","Bad")</f>
        <v>Excellent</v>
      </c>
      <c r="X5291">
        <v>4</v>
      </c>
      <c r="Y5291" t="str">
        <f t="shared" si="331"/>
        <v>No</v>
      </c>
      <c r="Z5291" s="68">
        <v>43735</v>
      </c>
      <c r="AA5291" s="68">
        <v>43811</v>
      </c>
      <c r="AB5291">
        <v>0</v>
      </c>
      <c r="AC5291" t="s">
        <v>15615</v>
      </c>
    </row>
    <row r="5292" spans="1:29" x14ac:dyDescent="0.3">
      <c r="A5292" t="s">
        <v>15336</v>
      </c>
      <c r="B5292">
        <v>3136</v>
      </c>
      <c r="C5292" t="str">
        <f>VLOOKUP($B5292,Hosts!$A:$M,10,0)</f>
        <v>Within a few hours</v>
      </c>
      <c r="D5292" s="70">
        <f>VLOOKUP($B5292,Hosts!$A:$M,11,0)</f>
        <v>0.96</v>
      </c>
      <c r="E5292" s="70">
        <f>VLOOKUP($B5292,Hosts!$A:$M,12,0)</f>
        <v>0.97</v>
      </c>
      <c r="F5292" t="str">
        <f>VLOOKUP($B5292,Hosts!$A:$M,13,0)</f>
        <v>No</v>
      </c>
      <c r="G5292" t="str">
        <f>INDEX(Hosts!$A:$M, MATCH(Places!$B5292,Hosts!$A:$A,0), MATCH(Places!G$1,Hosts!$A$1:$M$1,0))</f>
        <v>Within a few hours</v>
      </c>
      <c r="H5292" s="70">
        <f>INDEX(Hosts!$A:$M, MATCH(Places!$B5292,Hosts!$A:$A,0), MATCH(Places!H$1,Hosts!$A$1:$M$1,0))</f>
        <v>0.96</v>
      </c>
      <c r="I5292" s="70">
        <f>INDEX(Hosts!$A:$M, MATCH(Places!$B5292,Hosts!$A:$A,0), MATCH(Places!I$1,Hosts!$A$1:$M$1,0))</f>
        <v>0.97</v>
      </c>
      <c r="J5292" t="str">
        <f>INDEX(Hosts!$A:$M, MATCH(Places!$B5292,Hosts!$A:$A,0), MATCH(Places!J$1,Hosts!$A$1:$M$1,0))</f>
        <v>No</v>
      </c>
      <c r="K5292">
        <v>14</v>
      </c>
      <c r="L5292" t="str">
        <f>VLOOKUP($K5292,Neighborhoods!$A:$C,2,0)</f>
        <v>Manhattan</v>
      </c>
      <c r="M5292" t="str">
        <f>VLOOKUP($K5292,Neighborhoods!$A:$C,3,0)</f>
        <v>East Harlem</v>
      </c>
      <c r="N5292" t="str">
        <f>INDEX(Neighborhoods!$A:$C, MATCH(Places!$K5292,Neighborhoods!$A:$A,0), MATCH(Places!N$1,Neighborhoods!$A$1:$C$1,0))</f>
        <v>Manhattan</v>
      </c>
      <c r="O5292" t="str">
        <f>INDEX(Neighborhoods!$A:$C, MATCH(Places!$K5292,Neighborhoods!$A:$A,0), MATCH(Places!O$1,Neighborhoods!$A$1:$C$1,0))</f>
        <v>East Harlem</v>
      </c>
      <c r="P5292" t="s">
        <v>1</v>
      </c>
      <c r="Q5292" t="str">
        <f t="shared" si="328"/>
        <v>Yes</v>
      </c>
      <c r="R5292">
        <v>2</v>
      </c>
      <c r="S5292" t="str">
        <f t="shared" si="329"/>
        <v>Small</v>
      </c>
      <c r="T5292" s="50">
        <v>69</v>
      </c>
      <c r="U5292" s="70">
        <f t="shared" si="330"/>
        <v>0.03</v>
      </c>
      <c r="V5292" s="52">
        <v>4.74</v>
      </c>
      <c r="W5292" s="52" t="str" cm="1">
        <f t="array" ref="W5292">_xlfn.SWITCH(ROUND(V5292,0),5,"Excellent",4,"Good",3,"Ok","Bad")</f>
        <v>Excellent</v>
      </c>
      <c r="X5292">
        <v>43</v>
      </c>
      <c r="Y5292" t="str">
        <f t="shared" si="331"/>
        <v>No</v>
      </c>
      <c r="Z5292" s="68">
        <v>43721</v>
      </c>
      <c r="AA5292" s="68">
        <v>44057</v>
      </c>
      <c r="AB5292">
        <v>325</v>
      </c>
      <c r="AC5292" t="s">
        <v>15615</v>
      </c>
    </row>
    <row r="5293" spans="1:29" x14ac:dyDescent="0.3">
      <c r="A5293" t="s">
        <v>14372</v>
      </c>
      <c r="B5293">
        <v>3136</v>
      </c>
      <c r="C5293" t="str">
        <f>VLOOKUP($B5293,Hosts!$A:$M,10,0)</f>
        <v>Within a few hours</v>
      </c>
      <c r="D5293" s="70">
        <f>VLOOKUP($B5293,Hosts!$A:$M,11,0)</f>
        <v>0.96</v>
      </c>
      <c r="E5293" s="70">
        <f>VLOOKUP($B5293,Hosts!$A:$M,12,0)</f>
        <v>0.97</v>
      </c>
      <c r="F5293" t="str">
        <f>VLOOKUP($B5293,Hosts!$A:$M,13,0)</f>
        <v>No</v>
      </c>
      <c r="G5293" t="str">
        <f>INDEX(Hosts!$A:$M, MATCH(Places!$B5293,Hosts!$A:$A,0), MATCH(Places!G$1,Hosts!$A$1:$M$1,0))</f>
        <v>Within a few hours</v>
      </c>
      <c r="H5293" s="70">
        <f>INDEX(Hosts!$A:$M, MATCH(Places!$B5293,Hosts!$A:$A,0), MATCH(Places!H$1,Hosts!$A$1:$M$1,0))</f>
        <v>0.96</v>
      </c>
      <c r="I5293" s="70">
        <f>INDEX(Hosts!$A:$M, MATCH(Places!$B5293,Hosts!$A:$A,0), MATCH(Places!I$1,Hosts!$A$1:$M$1,0))</f>
        <v>0.97</v>
      </c>
      <c r="J5293" t="str">
        <f>INDEX(Hosts!$A:$M, MATCH(Places!$B5293,Hosts!$A:$A,0), MATCH(Places!J$1,Hosts!$A$1:$M$1,0))</f>
        <v>No</v>
      </c>
      <c r="K5293">
        <v>14</v>
      </c>
      <c r="L5293" t="str">
        <f>VLOOKUP($K5293,Neighborhoods!$A:$C,2,0)</f>
        <v>Manhattan</v>
      </c>
      <c r="M5293" t="str">
        <f>VLOOKUP($K5293,Neighborhoods!$A:$C,3,0)</f>
        <v>East Harlem</v>
      </c>
      <c r="N5293" t="str">
        <f>INDEX(Neighborhoods!$A:$C, MATCH(Places!$K5293,Neighborhoods!$A:$A,0), MATCH(Places!N$1,Neighborhoods!$A$1:$C$1,0))</f>
        <v>Manhattan</v>
      </c>
      <c r="O5293" t="str">
        <f>INDEX(Neighborhoods!$A:$C, MATCH(Places!$K5293,Neighborhoods!$A:$A,0), MATCH(Places!O$1,Neighborhoods!$A$1:$C$1,0))</f>
        <v>East Harlem</v>
      </c>
      <c r="P5293" t="s">
        <v>1</v>
      </c>
      <c r="Q5293" t="str">
        <f t="shared" si="328"/>
        <v>Yes</v>
      </c>
      <c r="R5293">
        <v>1</v>
      </c>
      <c r="S5293" t="str">
        <f t="shared" si="329"/>
        <v>Small</v>
      </c>
      <c r="T5293" s="50">
        <v>69</v>
      </c>
      <c r="U5293" s="70">
        <f t="shared" si="330"/>
        <v>0.03</v>
      </c>
      <c r="V5293" s="52">
        <v>4.67</v>
      </c>
      <c r="W5293" s="52" t="str" cm="1">
        <f t="array" ref="W5293">_xlfn.SWITCH(ROUND(V5293,0),5,"Excellent",4,"Good",3,"Ok","Bad")</f>
        <v>Excellent</v>
      </c>
      <c r="X5293">
        <v>43</v>
      </c>
      <c r="Y5293" t="str">
        <f t="shared" si="331"/>
        <v>No</v>
      </c>
      <c r="Z5293" s="68">
        <v>43722</v>
      </c>
      <c r="AA5293" s="68">
        <v>43997</v>
      </c>
      <c r="AB5293">
        <v>345</v>
      </c>
      <c r="AC5293" t="s">
        <v>15615</v>
      </c>
    </row>
    <row r="5294" spans="1:29" x14ac:dyDescent="0.3">
      <c r="A5294" t="s">
        <v>13273</v>
      </c>
      <c r="B5294">
        <v>3275</v>
      </c>
      <c r="C5294" t="str">
        <f>VLOOKUP($B5294,Hosts!$A:$M,10,0)</f>
        <v>Within a few hours</v>
      </c>
      <c r="D5294" s="70">
        <f>VLOOKUP($B5294,Hosts!$A:$M,11,0)</f>
        <v>0.93</v>
      </c>
      <c r="E5294" s="70">
        <f>VLOOKUP($B5294,Hosts!$A:$M,12,0)</f>
        <v>0.97</v>
      </c>
      <c r="F5294" t="str">
        <f>VLOOKUP($B5294,Hosts!$A:$M,13,0)</f>
        <v>Yes</v>
      </c>
      <c r="G5294" t="str">
        <f>INDEX(Hosts!$A:$M, MATCH(Places!$B5294,Hosts!$A:$A,0), MATCH(Places!G$1,Hosts!$A$1:$M$1,0))</f>
        <v>Within a few hours</v>
      </c>
      <c r="H5294" s="70">
        <f>INDEX(Hosts!$A:$M, MATCH(Places!$B5294,Hosts!$A:$A,0), MATCH(Places!H$1,Hosts!$A$1:$M$1,0))</f>
        <v>0.93</v>
      </c>
      <c r="I5294" s="70">
        <f>INDEX(Hosts!$A:$M, MATCH(Places!$B5294,Hosts!$A:$A,0), MATCH(Places!I$1,Hosts!$A$1:$M$1,0))</f>
        <v>0.97</v>
      </c>
      <c r="J5294" t="str">
        <f>INDEX(Hosts!$A:$M, MATCH(Places!$B5294,Hosts!$A:$A,0), MATCH(Places!J$1,Hosts!$A$1:$M$1,0))</f>
        <v>Yes</v>
      </c>
      <c r="K5294">
        <v>25</v>
      </c>
      <c r="L5294" t="str">
        <f>VLOOKUP($K5294,Neighborhoods!$A:$C,2,0)</f>
        <v>Queens</v>
      </c>
      <c r="M5294" t="str">
        <f>VLOOKUP($K5294,Neighborhoods!$A:$C,3,0)</f>
        <v>Ridgewood</v>
      </c>
      <c r="N5294" t="str">
        <f>INDEX(Neighborhoods!$A:$C, MATCH(Places!$K5294,Neighborhoods!$A:$A,0), MATCH(Places!N$1,Neighborhoods!$A$1:$C$1,0))</f>
        <v>Queens</v>
      </c>
      <c r="O5294" t="str">
        <f>INDEX(Neighborhoods!$A:$C, MATCH(Places!$K5294,Neighborhoods!$A:$A,0), MATCH(Places!O$1,Neighborhoods!$A$1:$C$1,0))</f>
        <v>Ridgewood</v>
      </c>
      <c r="P5294" t="s">
        <v>1</v>
      </c>
      <c r="Q5294" t="str">
        <f t="shared" si="328"/>
        <v>Yes</v>
      </c>
      <c r="R5294">
        <v>2</v>
      </c>
      <c r="S5294" t="str">
        <f t="shared" si="329"/>
        <v>Small</v>
      </c>
      <c r="T5294" s="50">
        <v>89.43</v>
      </c>
      <c r="U5294" s="70">
        <f t="shared" si="330"/>
        <v>0.03</v>
      </c>
      <c r="V5294" s="52">
        <v>5</v>
      </c>
      <c r="W5294" s="52" t="str" cm="1">
        <f t="array" ref="W5294">_xlfn.SWITCH(ROUND(V5294,0),5,"Excellent",4,"Good",3,"Ok","Bad")</f>
        <v>Excellent</v>
      </c>
      <c r="X5294">
        <v>8</v>
      </c>
      <c r="Y5294" t="str">
        <f t="shared" si="331"/>
        <v>No</v>
      </c>
      <c r="Z5294" s="68">
        <v>43722</v>
      </c>
      <c r="AA5294" s="68">
        <v>43868</v>
      </c>
      <c r="AB5294">
        <v>0</v>
      </c>
      <c r="AC5294" t="s">
        <v>15616</v>
      </c>
    </row>
    <row r="5295" spans="1:29" x14ac:dyDescent="0.3">
      <c r="A5295" t="s">
        <v>15527</v>
      </c>
      <c r="B5295">
        <v>3985</v>
      </c>
      <c r="C5295" t="str">
        <f>VLOOKUP($B5295,Hosts!$A:$M,10,0)</f>
        <v>Within an hour</v>
      </c>
      <c r="D5295" s="70">
        <f>VLOOKUP($B5295,Hosts!$A:$M,11,0)</f>
        <v>1</v>
      </c>
      <c r="E5295" s="70">
        <f>VLOOKUP($B5295,Hosts!$A:$M,12,0)</f>
        <v>0.97</v>
      </c>
      <c r="F5295" t="str">
        <f>VLOOKUP($B5295,Hosts!$A:$M,13,0)</f>
        <v>Yes</v>
      </c>
      <c r="G5295" t="str">
        <f>INDEX(Hosts!$A:$M, MATCH(Places!$B5295,Hosts!$A:$A,0), MATCH(Places!G$1,Hosts!$A$1:$M$1,0))</f>
        <v>Within an hour</v>
      </c>
      <c r="H5295" s="70">
        <f>INDEX(Hosts!$A:$M, MATCH(Places!$B5295,Hosts!$A:$A,0), MATCH(Places!H$1,Hosts!$A$1:$M$1,0))</f>
        <v>1</v>
      </c>
      <c r="I5295" s="70">
        <f>INDEX(Hosts!$A:$M, MATCH(Places!$B5295,Hosts!$A:$A,0), MATCH(Places!I$1,Hosts!$A$1:$M$1,0))</f>
        <v>0.97</v>
      </c>
      <c r="J5295" t="str">
        <f>INDEX(Hosts!$A:$M, MATCH(Places!$B5295,Hosts!$A:$A,0), MATCH(Places!J$1,Hosts!$A$1:$M$1,0))</f>
        <v>Yes</v>
      </c>
      <c r="K5295">
        <v>8</v>
      </c>
      <c r="L5295" t="str">
        <f>VLOOKUP($K5295,Neighborhoods!$A:$C,2,0)</f>
        <v>Brooklyn</v>
      </c>
      <c r="M5295" t="str">
        <f>VLOOKUP($K5295,Neighborhoods!$A:$C,3,0)</f>
        <v>Bushwick</v>
      </c>
      <c r="N5295" t="str">
        <f>INDEX(Neighborhoods!$A:$C, MATCH(Places!$K5295,Neighborhoods!$A:$A,0), MATCH(Places!N$1,Neighborhoods!$A$1:$C$1,0))</f>
        <v>Brooklyn</v>
      </c>
      <c r="O5295" t="str">
        <f>INDEX(Neighborhoods!$A:$C, MATCH(Places!$K5295,Neighborhoods!$A:$A,0), MATCH(Places!O$1,Neighborhoods!$A$1:$C$1,0))</f>
        <v>Bushwick</v>
      </c>
      <c r="P5295" t="s">
        <v>1</v>
      </c>
      <c r="Q5295" t="str">
        <f t="shared" si="328"/>
        <v>Yes</v>
      </c>
      <c r="R5295">
        <v>1</v>
      </c>
      <c r="S5295" t="str">
        <f t="shared" si="329"/>
        <v>Small</v>
      </c>
      <c r="T5295" s="50">
        <v>40</v>
      </c>
      <c r="U5295" s="70">
        <f t="shared" si="330"/>
        <v>0.03</v>
      </c>
      <c r="V5295" s="52">
        <v>4.91</v>
      </c>
      <c r="W5295" s="52" t="str" cm="1">
        <f t="array" ref="W5295">_xlfn.SWITCH(ROUND(V5295,0),5,"Excellent",4,"Good",3,"Ok","Bad")</f>
        <v>Excellent</v>
      </c>
      <c r="X5295">
        <v>46</v>
      </c>
      <c r="Y5295" t="str">
        <f t="shared" si="331"/>
        <v>No</v>
      </c>
      <c r="Z5295" s="68">
        <v>43735</v>
      </c>
      <c r="AA5295" s="68">
        <v>44037</v>
      </c>
      <c r="AB5295">
        <v>3</v>
      </c>
      <c r="AC5295" t="s">
        <v>15616</v>
      </c>
    </row>
    <row r="5296" spans="1:29" x14ac:dyDescent="0.3">
      <c r="A5296" t="s">
        <v>13961</v>
      </c>
      <c r="B5296">
        <v>3050</v>
      </c>
      <c r="C5296" t="str">
        <f>VLOOKUP($B5296,Hosts!$A:$M,10,0)</f>
        <v>Within an hour</v>
      </c>
      <c r="D5296" s="70">
        <f>VLOOKUP($B5296,Hosts!$A:$M,11,0)</f>
        <v>1</v>
      </c>
      <c r="E5296" s="70">
        <f>VLOOKUP($B5296,Hosts!$A:$M,12,0)</f>
        <v>0.98</v>
      </c>
      <c r="F5296" t="str">
        <f>VLOOKUP($B5296,Hosts!$A:$M,13,0)</f>
        <v>No</v>
      </c>
      <c r="G5296" t="str">
        <f>INDEX(Hosts!$A:$M, MATCH(Places!$B5296,Hosts!$A:$A,0), MATCH(Places!G$1,Hosts!$A$1:$M$1,0))</f>
        <v>Within an hour</v>
      </c>
      <c r="H5296" s="70">
        <f>INDEX(Hosts!$A:$M, MATCH(Places!$B5296,Hosts!$A:$A,0), MATCH(Places!H$1,Hosts!$A$1:$M$1,0))</f>
        <v>1</v>
      </c>
      <c r="I5296" s="70">
        <f>INDEX(Hosts!$A:$M, MATCH(Places!$B5296,Hosts!$A:$A,0), MATCH(Places!I$1,Hosts!$A$1:$M$1,0))</f>
        <v>0.98</v>
      </c>
      <c r="J5296" t="str">
        <f>INDEX(Hosts!$A:$M, MATCH(Places!$B5296,Hosts!$A:$A,0), MATCH(Places!J$1,Hosts!$A$1:$M$1,0))</f>
        <v>No</v>
      </c>
      <c r="K5296">
        <v>7</v>
      </c>
      <c r="L5296" t="str">
        <f>VLOOKUP($K5296,Neighborhoods!$A:$C,2,0)</f>
        <v>Brooklyn</v>
      </c>
      <c r="M5296" t="str">
        <f>VLOOKUP($K5296,Neighborhoods!$A:$C,3,0)</f>
        <v>Bedford-Stuyvesant</v>
      </c>
      <c r="N5296" t="str">
        <f>INDEX(Neighborhoods!$A:$C, MATCH(Places!$K5296,Neighborhoods!$A:$A,0), MATCH(Places!N$1,Neighborhoods!$A$1:$C$1,0))</f>
        <v>Brooklyn</v>
      </c>
      <c r="O5296" t="str">
        <f>INDEX(Neighborhoods!$A:$C, MATCH(Places!$K5296,Neighborhoods!$A:$A,0), MATCH(Places!O$1,Neighborhoods!$A$1:$C$1,0))</f>
        <v>Bedford-Stuyvesant</v>
      </c>
      <c r="P5296" t="s">
        <v>1</v>
      </c>
      <c r="Q5296" t="str">
        <f t="shared" si="328"/>
        <v>Yes</v>
      </c>
      <c r="R5296">
        <v>2</v>
      </c>
      <c r="S5296" t="str">
        <f t="shared" si="329"/>
        <v>Small</v>
      </c>
      <c r="T5296" s="50">
        <v>83</v>
      </c>
      <c r="U5296" s="70">
        <f t="shared" si="330"/>
        <v>0.03</v>
      </c>
      <c r="V5296" s="52">
        <v>4.5999999999999996</v>
      </c>
      <c r="W5296" s="52" t="str" cm="1">
        <f t="array" ref="W5296">_xlfn.SWITCH(ROUND(V5296,0),5,"Excellent",4,"Good",3,"Ok","Bad")</f>
        <v>Excellent</v>
      </c>
      <c r="X5296">
        <v>5</v>
      </c>
      <c r="Y5296" t="str">
        <f t="shared" si="331"/>
        <v>No</v>
      </c>
      <c r="Z5296" s="68">
        <v>43727</v>
      </c>
      <c r="AA5296" s="68">
        <v>43751</v>
      </c>
      <c r="AB5296">
        <v>44</v>
      </c>
      <c r="AC5296" t="s">
        <v>15615</v>
      </c>
    </row>
    <row r="5297" spans="1:29" x14ac:dyDescent="0.3">
      <c r="A5297" t="s">
        <v>15314</v>
      </c>
      <c r="B5297">
        <v>3136</v>
      </c>
      <c r="C5297" t="str">
        <f>VLOOKUP($B5297,Hosts!$A:$M,10,0)</f>
        <v>Within a few hours</v>
      </c>
      <c r="D5297" s="70">
        <f>VLOOKUP($B5297,Hosts!$A:$M,11,0)</f>
        <v>0.96</v>
      </c>
      <c r="E5297" s="70">
        <f>VLOOKUP($B5297,Hosts!$A:$M,12,0)</f>
        <v>0.97</v>
      </c>
      <c r="F5297" t="str">
        <f>VLOOKUP($B5297,Hosts!$A:$M,13,0)</f>
        <v>No</v>
      </c>
      <c r="G5297" t="str">
        <f>INDEX(Hosts!$A:$M, MATCH(Places!$B5297,Hosts!$A:$A,0), MATCH(Places!G$1,Hosts!$A$1:$M$1,0))</f>
        <v>Within a few hours</v>
      </c>
      <c r="H5297" s="70">
        <f>INDEX(Hosts!$A:$M, MATCH(Places!$B5297,Hosts!$A:$A,0), MATCH(Places!H$1,Hosts!$A$1:$M$1,0))</f>
        <v>0.96</v>
      </c>
      <c r="I5297" s="70">
        <f>INDEX(Hosts!$A:$M, MATCH(Places!$B5297,Hosts!$A:$A,0), MATCH(Places!I$1,Hosts!$A$1:$M$1,0))</f>
        <v>0.97</v>
      </c>
      <c r="J5297" t="str">
        <f>INDEX(Hosts!$A:$M, MATCH(Places!$B5297,Hosts!$A:$A,0), MATCH(Places!J$1,Hosts!$A$1:$M$1,0))</f>
        <v>No</v>
      </c>
      <c r="K5297">
        <v>14</v>
      </c>
      <c r="L5297" t="str">
        <f>VLOOKUP($K5297,Neighborhoods!$A:$C,2,0)</f>
        <v>Manhattan</v>
      </c>
      <c r="M5297" t="str">
        <f>VLOOKUP($K5297,Neighborhoods!$A:$C,3,0)</f>
        <v>East Harlem</v>
      </c>
      <c r="N5297" t="str">
        <f>INDEX(Neighborhoods!$A:$C, MATCH(Places!$K5297,Neighborhoods!$A:$A,0), MATCH(Places!N$1,Neighborhoods!$A$1:$C$1,0))</f>
        <v>Manhattan</v>
      </c>
      <c r="O5297" t="str">
        <f>INDEX(Neighborhoods!$A:$C, MATCH(Places!$K5297,Neighborhoods!$A:$A,0), MATCH(Places!O$1,Neighborhoods!$A$1:$C$1,0))</f>
        <v>East Harlem</v>
      </c>
      <c r="P5297" t="s">
        <v>1</v>
      </c>
      <c r="Q5297" t="str">
        <f t="shared" si="328"/>
        <v>Yes</v>
      </c>
      <c r="R5297">
        <v>3</v>
      </c>
      <c r="S5297" t="str">
        <f t="shared" si="329"/>
        <v>Medium</v>
      </c>
      <c r="T5297" s="50">
        <v>99</v>
      </c>
      <c r="U5297" s="70">
        <f t="shared" si="330"/>
        <v>0.03</v>
      </c>
      <c r="V5297" s="52">
        <v>4.8</v>
      </c>
      <c r="W5297" s="52" t="str" cm="1">
        <f t="array" ref="W5297">_xlfn.SWITCH(ROUND(V5297,0),5,"Excellent",4,"Good",3,"Ok","Bad")</f>
        <v>Excellent</v>
      </c>
      <c r="X5297">
        <v>30</v>
      </c>
      <c r="Y5297" t="str">
        <f t="shared" si="331"/>
        <v>No</v>
      </c>
      <c r="Z5297" s="68">
        <v>43727</v>
      </c>
      <c r="AA5297" s="68">
        <v>44056</v>
      </c>
      <c r="AB5297">
        <v>331</v>
      </c>
      <c r="AC5297" t="s">
        <v>15615</v>
      </c>
    </row>
    <row r="5298" spans="1:29" x14ac:dyDescent="0.3">
      <c r="A5298" t="s">
        <v>13724</v>
      </c>
      <c r="B5298">
        <v>3990</v>
      </c>
      <c r="C5298" t="str">
        <f>VLOOKUP($B5298,Hosts!$A:$M,10,0)</f>
        <v>Within an hour</v>
      </c>
      <c r="D5298" s="70">
        <f>VLOOKUP($B5298,Hosts!$A:$M,11,0)</f>
        <v>1</v>
      </c>
      <c r="E5298" s="70">
        <f>VLOOKUP($B5298,Hosts!$A:$M,12,0)</f>
        <v>0.99</v>
      </c>
      <c r="F5298" t="str">
        <f>VLOOKUP($B5298,Hosts!$A:$M,13,0)</f>
        <v>Yes</v>
      </c>
      <c r="G5298" t="str">
        <f>INDEX(Hosts!$A:$M, MATCH(Places!$B5298,Hosts!$A:$A,0), MATCH(Places!G$1,Hosts!$A$1:$M$1,0))</f>
        <v>Within an hour</v>
      </c>
      <c r="H5298" s="70">
        <f>INDEX(Hosts!$A:$M, MATCH(Places!$B5298,Hosts!$A:$A,0), MATCH(Places!H$1,Hosts!$A$1:$M$1,0))</f>
        <v>1</v>
      </c>
      <c r="I5298" s="70">
        <f>INDEX(Hosts!$A:$M, MATCH(Places!$B5298,Hosts!$A:$A,0), MATCH(Places!I$1,Hosts!$A$1:$M$1,0))</f>
        <v>0.99</v>
      </c>
      <c r="J5298" t="str">
        <f>INDEX(Hosts!$A:$M, MATCH(Places!$B5298,Hosts!$A:$A,0), MATCH(Places!J$1,Hosts!$A$1:$M$1,0))</f>
        <v>Yes</v>
      </c>
      <c r="K5298">
        <v>17</v>
      </c>
      <c r="L5298" t="str">
        <f>VLOOKUP($K5298,Neighborhoods!$A:$C,2,0)</f>
        <v>Manhattan</v>
      </c>
      <c r="M5298" t="str">
        <f>VLOOKUP($K5298,Neighborhoods!$A:$C,3,0)</f>
        <v>Hell's Kitchen</v>
      </c>
      <c r="N5298" t="str">
        <f>INDEX(Neighborhoods!$A:$C, MATCH(Places!$K5298,Neighborhoods!$A:$A,0), MATCH(Places!N$1,Neighborhoods!$A$1:$C$1,0))</f>
        <v>Manhattan</v>
      </c>
      <c r="O5298" t="str">
        <f>INDEX(Neighborhoods!$A:$C, MATCH(Places!$K5298,Neighborhoods!$A:$A,0), MATCH(Places!O$1,Neighborhoods!$A$1:$C$1,0))</f>
        <v>Hell's Kitchen</v>
      </c>
      <c r="P5298" t="s">
        <v>1</v>
      </c>
      <c r="Q5298" t="str">
        <f t="shared" si="328"/>
        <v>Yes</v>
      </c>
      <c r="R5298">
        <v>2</v>
      </c>
      <c r="S5298" t="str">
        <f t="shared" si="329"/>
        <v>Small</v>
      </c>
      <c r="T5298" s="50">
        <v>62</v>
      </c>
      <c r="U5298" s="70">
        <f t="shared" si="330"/>
        <v>0.03</v>
      </c>
      <c r="V5298" s="52">
        <v>5</v>
      </c>
      <c r="W5298" s="52" t="str" cm="1">
        <f t="array" ref="W5298">_xlfn.SWITCH(ROUND(V5298,0),5,"Excellent",4,"Good",3,"Ok","Bad")</f>
        <v>Excellent</v>
      </c>
      <c r="X5298">
        <v>44</v>
      </c>
      <c r="Y5298" t="str">
        <f t="shared" si="331"/>
        <v>No</v>
      </c>
      <c r="Z5298" s="68">
        <v>43725</v>
      </c>
      <c r="AA5298" s="68">
        <v>44031</v>
      </c>
      <c r="AB5298">
        <v>44</v>
      </c>
      <c r="AC5298" t="s">
        <v>15615</v>
      </c>
    </row>
    <row r="5299" spans="1:29" x14ac:dyDescent="0.3">
      <c r="A5299" t="s">
        <v>15320</v>
      </c>
      <c r="B5299">
        <v>3136</v>
      </c>
      <c r="C5299" t="str">
        <f>VLOOKUP($B5299,Hosts!$A:$M,10,0)</f>
        <v>Within a few hours</v>
      </c>
      <c r="D5299" s="70">
        <f>VLOOKUP($B5299,Hosts!$A:$M,11,0)</f>
        <v>0.96</v>
      </c>
      <c r="E5299" s="70">
        <f>VLOOKUP($B5299,Hosts!$A:$M,12,0)</f>
        <v>0.97</v>
      </c>
      <c r="F5299" t="str">
        <f>VLOOKUP($B5299,Hosts!$A:$M,13,0)</f>
        <v>No</v>
      </c>
      <c r="G5299" t="str">
        <f>INDEX(Hosts!$A:$M, MATCH(Places!$B5299,Hosts!$A:$A,0), MATCH(Places!G$1,Hosts!$A$1:$M$1,0))</f>
        <v>Within a few hours</v>
      </c>
      <c r="H5299" s="70">
        <f>INDEX(Hosts!$A:$M, MATCH(Places!$B5299,Hosts!$A:$A,0), MATCH(Places!H$1,Hosts!$A$1:$M$1,0))</f>
        <v>0.96</v>
      </c>
      <c r="I5299" s="70">
        <f>INDEX(Hosts!$A:$M, MATCH(Places!$B5299,Hosts!$A:$A,0), MATCH(Places!I$1,Hosts!$A$1:$M$1,0))</f>
        <v>0.97</v>
      </c>
      <c r="J5299" t="str">
        <f>INDEX(Hosts!$A:$M, MATCH(Places!$B5299,Hosts!$A:$A,0), MATCH(Places!J$1,Hosts!$A$1:$M$1,0))</f>
        <v>No</v>
      </c>
      <c r="K5299">
        <v>14</v>
      </c>
      <c r="L5299" t="str">
        <f>VLOOKUP($K5299,Neighborhoods!$A:$C,2,0)</f>
        <v>Manhattan</v>
      </c>
      <c r="M5299" t="str">
        <f>VLOOKUP($K5299,Neighborhoods!$A:$C,3,0)</f>
        <v>East Harlem</v>
      </c>
      <c r="N5299" t="str">
        <f>INDEX(Neighborhoods!$A:$C, MATCH(Places!$K5299,Neighborhoods!$A:$A,0), MATCH(Places!N$1,Neighborhoods!$A$1:$C$1,0))</f>
        <v>Manhattan</v>
      </c>
      <c r="O5299" t="str">
        <f>INDEX(Neighborhoods!$A:$C, MATCH(Places!$K5299,Neighborhoods!$A:$A,0), MATCH(Places!O$1,Neighborhoods!$A$1:$C$1,0))</f>
        <v>East Harlem</v>
      </c>
      <c r="P5299" t="s">
        <v>1</v>
      </c>
      <c r="Q5299" t="str">
        <f t="shared" si="328"/>
        <v>Yes</v>
      </c>
      <c r="R5299">
        <v>2</v>
      </c>
      <c r="S5299" t="str">
        <f t="shared" si="329"/>
        <v>Small</v>
      </c>
      <c r="T5299" s="50">
        <v>79</v>
      </c>
      <c r="U5299" s="70">
        <f t="shared" si="330"/>
        <v>0.03</v>
      </c>
      <c r="V5299" s="52">
        <v>4.67</v>
      </c>
      <c r="W5299" s="52" t="str" cm="1">
        <f t="array" ref="W5299">_xlfn.SWITCH(ROUND(V5299,0),5,"Excellent",4,"Good",3,"Ok","Bad")</f>
        <v>Excellent</v>
      </c>
      <c r="X5299">
        <v>54</v>
      </c>
      <c r="Y5299" t="str">
        <f t="shared" si="331"/>
        <v>No</v>
      </c>
      <c r="Z5299" s="68">
        <v>43726</v>
      </c>
      <c r="AA5299" s="68">
        <v>44058</v>
      </c>
      <c r="AB5299">
        <v>345</v>
      </c>
      <c r="AC5299" t="s">
        <v>15615</v>
      </c>
    </row>
    <row r="5300" spans="1:29" x14ac:dyDescent="0.3">
      <c r="A5300" t="s">
        <v>15531</v>
      </c>
      <c r="B5300">
        <v>2692</v>
      </c>
      <c r="C5300" t="str">
        <f>VLOOKUP($B5300,Hosts!$A:$M,10,0)</f>
        <v>Within a day</v>
      </c>
      <c r="D5300" s="70">
        <f>VLOOKUP($B5300,Hosts!$A:$M,11,0)</f>
        <v>1</v>
      </c>
      <c r="E5300" s="70">
        <f>VLOOKUP($B5300,Hosts!$A:$M,12,0)</f>
        <v>0.96</v>
      </c>
      <c r="F5300" t="str">
        <f>VLOOKUP($B5300,Hosts!$A:$M,13,0)</f>
        <v>Yes</v>
      </c>
      <c r="G5300" t="str">
        <f>INDEX(Hosts!$A:$M, MATCH(Places!$B5300,Hosts!$A:$A,0), MATCH(Places!G$1,Hosts!$A$1:$M$1,0))</f>
        <v>Within a day</v>
      </c>
      <c r="H5300" s="70">
        <f>INDEX(Hosts!$A:$M, MATCH(Places!$B5300,Hosts!$A:$A,0), MATCH(Places!H$1,Hosts!$A$1:$M$1,0))</f>
        <v>1</v>
      </c>
      <c r="I5300" s="70">
        <f>INDEX(Hosts!$A:$M, MATCH(Places!$B5300,Hosts!$A:$A,0), MATCH(Places!I$1,Hosts!$A$1:$M$1,0))</f>
        <v>0.96</v>
      </c>
      <c r="J5300" t="str">
        <f>INDEX(Hosts!$A:$M, MATCH(Places!$B5300,Hosts!$A:$A,0), MATCH(Places!J$1,Hosts!$A$1:$M$1,0))</f>
        <v>Yes</v>
      </c>
      <c r="K5300">
        <v>16</v>
      </c>
      <c r="L5300" t="str">
        <f>VLOOKUP($K5300,Neighborhoods!$A:$C,2,0)</f>
        <v>Manhattan</v>
      </c>
      <c r="M5300" t="str">
        <f>VLOOKUP($K5300,Neighborhoods!$A:$C,3,0)</f>
        <v>Harlem</v>
      </c>
      <c r="N5300" t="str">
        <f>INDEX(Neighborhoods!$A:$C, MATCH(Places!$K5300,Neighborhoods!$A:$A,0), MATCH(Places!N$1,Neighborhoods!$A$1:$C$1,0))</f>
        <v>Manhattan</v>
      </c>
      <c r="O5300" t="str">
        <f>INDEX(Neighborhoods!$A:$C, MATCH(Places!$K5300,Neighborhoods!$A:$A,0), MATCH(Places!O$1,Neighborhoods!$A$1:$C$1,0))</f>
        <v>Harlem</v>
      </c>
      <c r="P5300" t="s">
        <v>1</v>
      </c>
      <c r="Q5300" t="str">
        <f t="shared" si="328"/>
        <v>Yes</v>
      </c>
      <c r="R5300">
        <v>2</v>
      </c>
      <c r="S5300" t="str">
        <f t="shared" si="329"/>
        <v>Small</v>
      </c>
      <c r="T5300" s="50">
        <v>65</v>
      </c>
      <c r="U5300" s="70">
        <f t="shared" si="330"/>
        <v>0.03</v>
      </c>
      <c r="V5300" s="52">
        <v>4.8600000000000003</v>
      </c>
      <c r="W5300" s="52" t="str" cm="1">
        <f t="array" ref="W5300">_xlfn.SWITCH(ROUND(V5300,0),5,"Excellent",4,"Good",3,"Ok","Bad")</f>
        <v>Excellent</v>
      </c>
      <c r="X5300">
        <v>14</v>
      </c>
      <c r="Y5300" t="str">
        <f t="shared" si="331"/>
        <v>No</v>
      </c>
      <c r="Z5300" s="68">
        <v>43766</v>
      </c>
      <c r="AA5300" s="68">
        <v>43884</v>
      </c>
      <c r="AB5300">
        <v>0</v>
      </c>
      <c r="AC5300" t="s">
        <v>15616</v>
      </c>
    </row>
    <row r="5301" spans="1:29" x14ac:dyDescent="0.3">
      <c r="A5301" t="s">
        <v>14262</v>
      </c>
      <c r="B5301">
        <v>3829</v>
      </c>
      <c r="C5301" t="str">
        <f>VLOOKUP($B5301,Hosts!$A:$M,10,0)</f>
        <v>Within an hour</v>
      </c>
      <c r="D5301" s="70">
        <f>VLOOKUP($B5301,Hosts!$A:$M,11,0)</f>
        <v>1</v>
      </c>
      <c r="E5301" s="70">
        <f>VLOOKUP($B5301,Hosts!$A:$M,12,0)</f>
        <v>1</v>
      </c>
      <c r="F5301" t="str">
        <f>VLOOKUP($B5301,Hosts!$A:$M,13,0)</f>
        <v>No</v>
      </c>
      <c r="G5301" t="str">
        <f>INDEX(Hosts!$A:$M, MATCH(Places!$B5301,Hosts!$A:$A,0), MATCH(Places!G$1,Hosts!$A$1:$M$1,0))</f>
        <v>Within an hour</v>
      </c>
      <c r="H5301" s="70">
        <f>INDEX(Hosts!$A:$M, MATCH(Places!$B5301,Hosts!$A:$A,0), MATCH(Places!H$1,Hosts!$A$1:$M$1,0))</f>
        <v>1</v>
      </c>
      <c r="I5301" s="70">
        <f>INDEX(Hosts!$A:$M, MATCH(Places!$B5301,Hosts!$A:$A,0), MATCH(Places!I$1,Hosts!$A$1:$M$1,0))</f>
        <v>1</v>
      </c>
      <c r="J5301" t="str">
        <f>INDEX(Hosts!$A:$M, MATCH(Places!$B5301,Hosts!$A:$A,0), MATCH(Places!J$1,Hosts!$A$1:$M$1,0))</f>
        <v>No</v>
      </c>
      <c r="K5301">
        <v>17</v>
      </c>
      <c r="L5301" t="str">
        <f>VLOOKUP($K5301,Neighborhoods!$A:$C,2,0)</f>
        <v>Manhattan</v>
      </c>
      <c r="M5301" t="str">
        <f>VLOOKUP($K5301,Neighborhoods!$A:$C,3,0)</f>
        <v>Hell's Kitchen</v>
      </c>
      <c r="N5301" t="str">
        <f>INDEX(Neighborhoods!$A:$C, MATCH(Places!$K5301,Neighborhoods!$A:$A,0), MATCH(Places!N$1,Neighborhoods!$A$1:$C$1,0))</f>
        <v>Manhattan</v>
      </c>
      <c r="O5301" t="str">
        <f>INDEX(Neighborhoods!$A:$C, MATCH(Places!$K5301,Neighborhoods!$A:$A,0), MATCH(Places!O$1,Neighborhoods!$A$1:$C$1,0))</f>
        <v>Hell's Kitchen</v>
      </c>
      <c r="P5301" t="s">
        <v>16</v>
      </c>
      <c r="Q5301" t="str">
        <f t="shared" si="328"/>
        <v>Yes</v>
      </c>
      <c r="R5301">
        <v>2</v>
      </c>
      <c r="S5301" t="str">
        <f t="shared" si="329"/>
        <v>Small</v>
      </c>
      <c r="T5301" s="50">
        <v>87</v>
      </c>
      <c r="U5301" s="70">
        <f t="shared" si="330"/>
        <v>0.03</v>
      </c>
      <c r="V5301" s="52">
        <v>4.38</v>
      </c>
      <c r="W5301" s="52" t="str" cm="1">
        <f t="array" ref="W5301">_xlfn.SWITCH(ROUND(V5301,0),5,"Excellent",4,"Good",3,"Ok","Bad")</f>
        <v>Good</v>
      </c>
      <c r="X5301">
        <v>16</v>
      </c>
      <c r="Y5301" t="str">
        <f t="shared" si="331"/>
        <v>No</v>
      </c>
      <c r="Z5301" s="68">
        <v>43724</v>
      </c>
      <c r="AA5301" s="68">
        <v>44037</v>
      </c>
      <c r="AB5301">
        <v>90</v>
      </c>
      <c r="AC5301" t="s">
        <v>15616</v>
      </c>
    </row>
    <row r="5302" spans="1:29" x14ac:dyDescent="0.3">
      <c r="A5302" t="s">
        <v>14903</v>
      </c>
      <c r="B5302">
        <v>3777</v>
      </c>
      <c r="C5302" t="str">
        <f>VLOOKUP($B5302,Hosts!$A:$M,10,0)</f>
        <v>A few days or more</v>
      </c>
      <c r="D5302" s="70">
        <f>VLOOKUP($B5302,Hosts!$A:$M,11,0)</f>
        <v>0</v>
      </c>
      <c r="E5302" s="70">
        <f>VLOOKUP($B5302,Hosts!$A:$M,12,0)</f>
        <v>0.83</v>
      </c>
      <c r="F5302" t="str">
        <f>VLOOKUP($B5302,Hosts!$A:$M,13,0)</f>
        <v>No</v>
      </c>
      <c r="G5302" t="str">
        <f>INDEX(Hosts!$A:$M, MATCH(Places!$B5302,Hosts!$A:$A,0), MATCH(Places!G$1,Hosts!$A$1:$M$1,0))</f>
        <v>A few days or more</v>
      </c>
      <c r="H5302" s="70">
        <f>INDEX(Hosts!$A:$M, MATCH(Places!$B5302,Hosts!$A:$A,0), MATCH(Places!H$1,Hosts!$A$1:$M$1,0))</f>
        <v>0</v>
      </c>
      <c r="I5302" s="70">
        <f>INDEX(Hosts!$A:$M, MATCH(Places!$B5302,Hosts!$A:$A,0), MATCH(Places!I$1,Hosts!$A$1:$M$1,0))</f>
        <v>0.83</v>
      </c>
      <c r="J5302" t="str">
        <f>INDEX(Hosts!$A:$M, MATCH(Places!$B5302,Hosts!$A:$A,0), MATCH(Places!J$1,Hosts!$A$1:$M$1,0))</f>
        <v>No</v>
      </c>
      <c r="K5302">
        <v>16</v>
      </c>
      <c r="L5302" t="str">
        <f>VLOOKUP($K5302,Neighborhoods!$A:$C,2,0)</f>
        <v>Manhattan</v>
      </c>
      <c r="M5302" t="str">
        <f>VLOOKUP($K5302,Neighborhoods!$A:$C,3,0)</f>
        <v>Harlem</v>
      </c>
      <c r="N5302" t="str">
        <f>INDEX(Neighborhoods!$A:$C, MATCH(Places!$K5302,Neighborhoods!$A:$A,0), MATCH(Places!N$1,Neighborhoods!$A$1:$C$1,0))</f>
        <v>Manhattan</v>
      </c>
      <c r="O5302" t="str">
        <f>INDEX(Neighborhoods!$A:$C, MATCH(Places!$K5302,Neighborhoods!$A:$A,0), MATCH(Places!O$1,Neighborhoods!$A$1:$C$1,0))</f>
        <v>Harlem</v>
      </c>
      <c r="P5302" t="s">
        <v>11822</v>
      </c>
      <c r="Q5302" t="str">
        <f t="shared" si="328"/>
        <v>No</v>
      </c>
      <c r="R5302">
        <v>2</v>
      </c>
      <c r="S5302" t="str">
        <f t="shared" si="329"/>
        <v>Small</v>
      </c>
      <c r="T5302" s="50">
        <v>70</v>
      </c>
      <c r="U5302" s="70">
        <f t="shared" si="330"/>
        <v>0.03</v>
      </c>
      <c r="V5302" s="52">
        <v>4.8</v>
      </c>
      <c r="W5302" s="52" t="str" cm="1">
        <f t="array" ref="W5302">_xlfn.SWITCH(ROUND(V5302,0),5,"Excellent",4,"Good",3,"Ok","Bad")</f>
        <v>Excellent</v>
      </c>
      <c r="X5302">
        <v>5</v>
      </c>
      <c r="Y5302" t="str">
        <f t="shared" si="331"/>
        <v>No</v>
      </c>
      <c r="Z5302" s="68">
        <v>43742</v>
      </c>
      <c r="AA5302" s="68">
        <v>43832</v>
      </c>
      <c r="AB5302">
        <v>231</v>
      </c>
      <c r="AC5302" t="s">
        <v>15615</v>
      </c>
    </row>
    <row r="5303" spans="1:29" x14ac:dyDescent="0.3">
      <c r="A5303" t="s">
        <v>13390</v>
      </c>
      <c r="B5303">
        <v>3592</v>
      </c>
      <c r="C5303" t="str">
        <f>VLOOKUP($B5303,Hosts!$A:$M,10,0)</f>
        <v>Within a few hours</v>
      </c>
      <c r="D5303" s="70">
        <f>VLOOKUP($B5303,Hosts!$A:$M,11,0)</f>
        <v>1</v>
      </c>
      <c r="E5303" s="70">
        <f>VLOOKUP($B5303,Hosts!$A:$M,12,0)</f>
        <v>0.92</v>
      </c>
      <c r="F5303" t="str">
        <f>VLOOKUP($B5303,Hosts!$A:$M,13,0)</f>
        <v>Yes</v>
      </c>
      <c r="G5303" t="str">
        <f>INDEX(Hosts!$A:$M, MATCH(Places!$B5303,Hosts!$A:$A,0), MATCH(Places!G$1,Hosts!$A$1:$M$1,0))</f>
        <v>Within a few hours</v>
      </c>
      <c r="H5303" s="70">
        <f>INDEX(Hosts!$A:$M, MATCH(Places!$B5303,Hosts!$A:$A,0), MATCH(Places!H$1,Hosts!$A$1:$M$1,0))</f>
        <v>1</v>
      </c>
      <c r="I5303" s="70">
        <f>INDEX(Hosts!$A:$M, MATCH(Places!$B5303,Hosts!$A:$A,0), MATCH(Places!I$1,Hosts!$A$1:$M$1,0))</f>
        <v>0.92</v>
      </c>
      <c r="J5303" t="str">
        <f>INDEX(Hosts!$A:$M, MATCH(Places!$B5303,Hosts!$A:$A,0), MATCH(Places!J$1,Hosts!$A$1:$M$1,0))</f>
        <v>Yes</v>
      </c>
      <c r="K5303">
        <v>17</v>
      </c>
      <c r="L5303" t="str">
        <f>VLOOKUP($K5303,Neighborhoods!$A:$C,2,0)</f>
        <v>Manhattan</v>
      </c>
      <c r="M5303" t="str">
        <f>VLOOKUP($K5303,Neighborhoods!$A:$C,3,0)</f>
        <v>Hell's Kitchen</v>
      </c>
      <c r="N5303" t="str">
        <f>INDEX(Neighborhoods!$A:$C, MATCH(Places!$K5303,Neighborhoods!$A:$A,0), MATCH(Places!N$1,Neighborhoods!$A$1:$C$1,0))</f>
        <v>Manhattan</v>
      </c>
      <c r="O5303" t="str">
        <f>INDEX(Neighborhoods!$A:$C, MATCH(Places!$K5303,Neighborhoods!$A:$A,0), MATCH(Places!O$1,Neighborhoods!$A$1:$C$1,0))</f>
        <v>Hell's Kitchen</v>
      </c>
      <c r="P5303" t="s">
        <v>11822</v>
      </c>
      <c r="Q5303" t="str">
        <f t="shared" si="328"/>
        <v>No</v>
      </c>
      <c r="R5303">
        <v>4</v>
      </c>
      <c r="S5303" t="str">
        <f t="shared" si="329"/>
        <v>Medium</v>
      </c>
      <c r="T5303" s="50">
        <v>149</v>
      </c>
      <c r="U5303" s="70">
        <f t="shared" si="330"/>
        <v>0.03</v>
      </c>
      <c r="V5303" s="52">
        <v>4.8600000000000003</v>
      </c>
      <c r="W5303" s="52" t="str" cm="1">
        <f t="array" ref="W5303">_xlfn.SWITCH(ROUND(V5303,0),5,"Excellent",4,"Good",3,"Ok","Bad")</f>
        <v>Excellent</v>
      </c>
      <c r="X5303">
        <v>14</v>
      </c>
      <c r="Y5303" t="str">
        <f t="shared" si="331"/>
        <v>No</v>
      </c>
      <c r="Z5303" s="68">
        <v>43735</v>
      </c>
      <c r="AA5303" s="68">
        <v>43910</v>
      </c>
      <c r="AB5303">
        <v>137</v>
      </c>
      <c r="AC5303" t="s">
        <v>15615</v>
      </c>
    </row>
    <row r="5304" spans="1:29" x14ac:dyDescent="0.3">
      <c r="A5304" t="s">
        <v>13258</v>
      </c>
      <c r="B5304">
        <v>4007</v>
      </c>
      <c r="C5304" t="str">
        <f>VLOOKUP($B5304,Hosts!$A:$M,10,0)</f>
        <v>Within an hour</v>
      </c>
      <c r="D5304" s="70">
        <f>VLOOKUP($B5304,Hosts!$A:$M,11,0)</f>
        <v>0.94</v>
      </c>
      <c r="E5304" s="70">
        <f>VLOOKUP($B5304,Hosts!$A:$M,12,0)</f>
        <v>0.99</v>
      </c>
      <c r="F5304" t="str">
        <f>VLOOKUP($B5304,Hosts!$A:$M,13,0)</f>
        <v>No</v>
      </c>
      <c r="G5304" t="str">
        <f>INDEX(Hosts!$A:$M, MATCH(Places!$B5304,Hosts!$A:$A,0), MATCH(Places!G$1,Hosts!$A$1:$M$1,0))</f>
        <v>Within an hour</v>
      </c>
      <c r="H5304" s="70">
        <f>INDEX(Hosts!$A:$M, MATCH(Places!$B5304,Hosts!$A:$A,0), MATCH(Places!H$1,Hosts!$A$1:$M$1,0))</f>
        <v>0.94</v>
      </c>
      <c r="I5304" s="70">
        <f>INDEX(Hosts!$A:$M, MATCH(Places!$B5304,Hosts!$A:$A,0), MATCH(Places!I$1,Hosts!$A$1:$M$1,0))</f>
        <v>0.99</v>
      </c>
      <c r="J5304" t="str">
        <f>INDEX(Hosts!$A:$M, MATCH(Places!$B5304,Hosts!$A:$A,0), MATCH(Places!J$1,Hosts!$A$1:$M$1,0))</f>
        <v>No</v>
      </c>
      <c r="K5304">
        <v>7</v>
      </c>
      <c r="L5304" t="str">
        <f>VLOOKUP($K5304,Neighborhoods!$A:$C,2,0)</f>
        <v>Brooklyn</v>
      </c>
      <c r="M5304" t="str">
        <f>VLOOKUP($K5304,Neighborhoods!$A:$C,3,0)</f>
        <v>Bedford-Stuyvesant</v>
      </c>
      <c r="N5304" t="str">
        <f>INDEX(Neighborhoods!$A:$C, MATCH(Places!$K5304,Neighborhoods!$A:$A,0), MATCH(Places!N$1,Neighborhoods!$A$1:$C$1,0))</f>
        <v>Brooklyn</v>
      </c>
      <c r="O5304" t="str">
        <f>INDEX(Neighborhoods!$A:$C, MATCH(Places!$K5304,Neighborhoods!$A:$A,0), MATCH(Places!O$1,Neighborhoods!$A$1:$C$1,0))</f>
        <v>Bedford-Stuyvesant</v>
      </c>
      <c r="P5304" t="s">
        <v>1</v>
      </c>
      <c r="Q5304" t="str">
        <f t="shared" si="328"/>
        <v>Yes</v>
      </c>
      <c r="R5304">
        <v>3</v>
      </c>
      <c r="S5304" t="str">
        <f t="shared" si="329"/>
        <v>Medium</v>
      </c>
      <c r="T5304" s="50">
        <v>45</v>
      </c>
      <c r="U5304" s="70">
        <f t="shared" si="330"/>
        <v>0.03</v>
      </c>
      <c r="V5304" s="52">
        <v>4.54</v>
      </c>
      <c r="W5304" s="52" t="str" cm="1">
        <f t="array" ref="W5304">_xlfn.SWITCH(ROUND(V5304,0),5,"Excellent",4,"Good",3,"Ok","Bad")</f>
        <v>Excellent</v>
      </c>
      <c r="X5304">
        <v>26</v>
      </c>
      <c r="Y5304" t="str">
        <f t="shared" si="331"/>
        <v>No</v>
      </c>
      <c r="Z5304" s="68">
        <v>43726</v>
      </c>
      <c r="AA5304" s="68">
        <v>44018</v>
      </c>
      <c r="AB5304">
        <v>164</v>
      </c>
      <c r="AC5304" t="s">
        <v>15616</v>
      </c>
    </row>
    <row r="5305" spans="1:29" x14ac:dyDescent="0.3">
      <c r="A5305" t="s">
        <v>15421</v>
      </c>
      <c r="B5305">
        <v>4007</v>
      </c>
      <c r="C5305" t="str">
        <f>VLOOKUP($B5305,Hosts!$A:$M,10,0)</f>
        <v>Within an hour</v>
      </c>
      <c r="D5305" s="70">
        <f>VLOOKUP($B5305,Hosts!$A:$M,11,0)</f>
        <v>0.94</v>
      </c>
      <c r="E5305" s="70">
        <f>VLOOKUP($B5305,Hosts!$A:$M,12,0)</f>
        <v>0.99</v>
      </c>
      <c r="F5305" t="str">
        <f>VLOOKUP($B5305,Hosts!$A:$M,13,0)</f>
        <v>No</v>
      </c>
      <c r="G5305" t="str">
        <f>INDEX(Hosts!$A:$M, MATCH(Places!$B5305,Hosts!$A:$A,0), MATCH(Places!G$1,Hosts!$A$1:$M$1,0))</f>
        <v>Within an hour</v>
      </c>
      <c r="H5305" s="70">
        <f>INDEX(Hosts!$A:$M, MATCH(Places!$B5305,Hosts!$A:$A,0), MATCH(Places!H$1,Hosts!$A$1:$M$1,0))</f>
        <v>0.94</v>
      </c>
      <c r="I5305" s="70">
        <f>INDEX(Hosts!$A:$M, MATCH(Places!$B5305,Hosts!$A:$A,0), MATCH(Places!I$1,Hosts!$A$1:$M$1,0))</f>
        <v>0.99</v>
      </c>
      <c r="J5305" t="str">
        <f>INDEX(Hosts!$A:$M, MATCH(Places!$B5305,Hosts!$A:$A,0), MATCH(Places!J$1,Hosts!$A$1:$M$1,0))</f>
        <v>No</v>
      </c>
      <c r="K5305">
        <v>7</v>
      </c>
      <c r="L5305" t="str">
        <f>VLOOKUP($K5305,Neighborhoods!$A:$C,2,0)</f>
        <v>Brooklyn</v>
      </c>
      <c r="M5305" t="str">
        <f>VLOOKUP($K5305,Neighborhoods!$A:$C,3,0)</f>
        <v>Bedford-Stuyvesant</v>
      </c>
      <c r="N5305" t="str">
        <f>INDEX(Neighborhoods!$A:$C, MATCH(Places!$K5305,Neighborhoods!$A:$A,0), MATCH(Places!N$1,Neighborhoods!$A$1:$C$1,0))</f>
        <v>Brooklyn</v>
      </c>
      <c r="O5305" t="str">
        <f>INDEX(Neighborhoods!$A:$C, MATCH(Places!$K5305,Neighborhoods!$A:$A,0), MATCH(Places!O$1,Neighborhoods!$A$1:$C$1,0))</f>
        <v>Bedford-Stuyvesant</v>
      </c>
      <c r="P5305" t="s">
        <v>1</v>
      </c>
      <c r="Q5305" t="str">
        <f t="shared" si="328"/>
        <v>Yes</v>
      </c>
      <c r="R5305">
        <v>3</v>
      </c>
      <c r="S5305" t="str">
        <f t="shared" si="329"/>
        <v>Medium</v>
      </c>
      <c r="T5305" s="50">
        <v>45</v>
      </c>
      <c r="U5305" s="70">
        <f t="shared" si="330"/>
        <v>0.03</v>
      </c>
      <c r="V5305" s="52">
        <v>4.41</v>
      </c>
      <c r="W5305" s="52" t="str" cm="1">
        <f t="array" ref="W5305">_xlfn.SWITCH(ROUND(V5305,0),5,"Excellent",4,"Good",3,"Ok","Bad")</f>
        <v>Good</v>
      </c>
      <c r="X5305">
        <v>37</v>
      </c>
      <c r="Y5305" t="str">
        <f t="shared" si="331"/>
        <v>No</v>
      </c>
      <c r="Z5305" s="68">
        <v>43723</v>
      </c>
      <c r="AA5305" s="68">
        <v>43959</v>
      </c>
      <c r="AB5305">
        <v>164</v>
      </c>
      <c r="AC5305" t="s">
        <v>15616</v>
      </c>
    </row>
    <row r="5306" spans="1:29" x14ac:dyDescent="0.3">
      <c r="A5306" t="s">
        <v>13611</v>
      </c>
      <c r="B5306">
        <v>3978</v>
      </c>
      <c r="C5306" t="str">
        <f>VLOOKUP($B5306,Hosts!$A:$M,10,0)</f>
        <v>Within an hour</v>
      </c>
      <c r="D5306" s="70">
        <f>VLOOKUP($B5306,Hosts!$A:$M,11,0)</f>
        <v>1</v>
      </c>
      <c r="E5306" s="70">
        <f>VLOOKUP($B5306,Hosts!$A:$M,12,0)</f>
        <v>0.97</v>
      </c>
      <c r="F5306" t="str">
        <f>VLOOKUP($B5306,Hosts!$A:$M,13,0)</f>
        <v>No</v>
      </c>
      <c r="G5306" t="str">
        <f>INDEX(Hosts!$A:$M, MATCH(Places!$B5306,Hosts!$A:$A,0), MATCH(Places!G$1,Hosts!$A$1:$M$1,0))</f>
        <v>Within an hour</v>
      </c>
      <c r="H5306" s="70">
        <f>INDEX(Hosts!$A:$M, MATCH(Places!$B5306,Hosts!$A:$A,0), MATCH(Places!H$1,Hosts!$A$1:$M$1,0))</f>
        <v>1</v>
      </c>
      <c r="I5306" s="70">
        <f>INDEX(Hosts!$A:$M, MATCH(Places!$B5306,Hosts!$A:$A,0), MATCH(Places!I$1,Hosts!$A$1:$M$1,0))</f>
        <v>0.97</v>
      </c>
      <c r="J5306" t="str">
        <f>INDEX(Hosts!$A:$M, MATCH(Places!$B5306,Hosts!$A:$A,0), MATCH(Places!J$1,Hosts!$A$1:$M$1,0))</f>
        <v>No</v>
      </c>
      <c r="K5306">
        <v>22</v>
      </c>
      <c r="L5306" t="str">
        <f>VLOOKUP($K5306,Neighborhoods!$A:$C,2,0)</f>
        <v>Queens</v>
      </c>
      <c r="M5306" t="str">
        <f>VLOOKUP($K5306,Neighborhoods!$A:$C,3,0)</f>
        <v>Flushing</v>
      </c>
      <c r="N5306" t="str">
        <f>INDEX(Neighborhoods!$A:$C, MATCH(Places!$K5306,Neighborhoods!$A:$A,0), MATCH(Places!N$1,Neighborhoods!$A$1:$C$1,0))</f>
        <v>Queens</v>
      </c>
      <c r="O5306" t="str">
        <f>INDEX(Neighborhoods!$A:$C, MATCH(Places!$K5306,Neighborhoods!$A:$A,0), MATCH(Places!O$1,Neighborhoods!$A$1:$C$1,0))</f>
        <v>Flushing</v>
      </c>
      <c r="P5306" t="s">
        <v>1</v>
      </c>
      <c r="Q5306" t="str">
        <f t="shared" si="328"/>
        <v>Yes</v>
      </c>
      <c r="R5306">
        <v>2</v>
      </c>
      <c r="S5306" t="str">
        <f t="shared" si="329"/>
        <v>Small</v>
      </c>
      <c r="T5306" s="50">
        <v>55</v>
      </c>
      <c r="U5306" s="70">
        <f t="shared" si="330"/>
        <v>0.03</v>
      </c>
      <c r="V5306" s="52">
        <v>4.43</v>
      </c>
      <c r="W5306" s="52" t="str" cm="1">
        <f t="array" ref="W5306">_xlfn.SWITCH(ROUND(V5306,0),5,"Excellent",4,"Good",3,"Ok","Bad")</f>
        <v>Good</v>
      </c>
      <c r="X5306">
        <v>7</v>
      </c>
      <c r="Y5306" t="str">
        <f t="shared" si="331"/>
        <v>No</v>
      </c>
      <c r="Z5306" s="68">
        <v>43730</v>
      </c>
      <c r="AA5306" s="68">
        <v>43800</v>
      </c>
      <c r="AB5306">
        <v>136</v>
      </c>
      <c r="AC5306" t="s">
        <v>15615</v>
      </c>
    </row>
    <row r="5307" spans="1:29" x14ac:dyDescent="0.3">
      <c r="A5307" t="s">
        <v>15387</v>
      </c>
      <c r="B5307">
        <v>2104</v>
      </c>
      <c r="C5307" t="str">
        <f>VLOOKUP($B5307,Hosts!$A:$M,10,0)</f>
        <v>Within an hour</v>
      </c>
      <c r="D5307" s="70">
        <f>VLOOKUP($B5307,Hosts!$A:$M,11,0)</f>
        <v>1</v>
      </c>
      <c r="E5307" s="70">
        <f>VLOOKUP($B5307,Hosts!$A:$M,12,0)</f>
        <v>0.88</v>
      </c>
      <c r="F5307" t="str">
        <f>VLOOKUP($B5307,Hosts!$A:$M,13,0)</f>
        <v>Yes</v>
      </c>
      <c r="G5307" t="str">
        <f>INDEX(Hosts!$A:$M, MATCH(Places!$B5307,Hosts!$A:$A,0), MATCH(Places!G$1,Hosts!$A$1:$M$1,0))</f>
        <v>Within an hour</v>
      </c>
      <c r="H5307" s="70">
        <f>INDEX(Hosts!$A:$M, MATCH(Places!$B5307,Hosts!$A:$A,0), MATCH(Places!H$1,Hosts!$A$1:$M$1,0))</f>
        <v>1</v>
      </c>
      <c r="I5307" s="70">
        <f>INDEX(Hosts!$A:$M, MATCH(Places!$B5307,Hosts!$A:$A,0), MATCH(Places!I$1,Hosts!$A$1:$M$1,0))</f>
        <v>0.88</v>
      </c>
      <c r="J5307" t="str">
        <f>INDEX(Hosts!$A:$M, MATCH(Places!$B5307,Hosts!$A:$A,0), MATCH(Places!J$1,Hosts!$A$1:$M$1,0))</f>
        <v>Yes</v>
      </c>
      <c r="K5307">
        <v>7</v>
      </c>
      <c r="L5307" t="str">
        <f>VLOOKUP($K5307,Neighborhoods!$A:$C,2,0)</f>
        <v>Brooklyn</v>
      </c>
      <c r="M5307" t="str">
        <f>VLOOKUP($K5307,Neighborhoods!$A:$C,3,0)</f>
        <v>Bedford-Stuyvesant</v>
      </c>
      <c r="N5307" t="str">
        <f>INDEX(Neighborhoods!$A:$C, MATCH(Places!$K5307,Neighborhoods!$A:$A,0), MATCH(Places!N$1,Neighborhoods!$A$1:$C$1,0))</f>
        <v>Brooklyn</v>
      </c>
      <c r="O5307" t="str">
        <f>INDEX(Neighborhoods!$A:$C, MATCH(Places!$K5307,Neighborhoods!$A:$A,0), MATCH(Places!O$1,Neighborhoods!$A$1:$C$1,0))</f>
        <v>Bedford-Stuyvesant</v>
      </c>
      <c r="P5307" t="s">
        <v>11822</v>
      </c>
      <c r="Q5307" t="str">
        <f t="shared" si="328"/>
        <v>No</v>
      </c>
      <c r="R5307">
        <v>5</v>
      </c>
      <c r="S5307" t="str">
        <f t="shared" si="329"/>
        <v>Medium</v>
      </c>
      <c r="T5307" s="50">
        <v>150</v>
      </c>
      <c r="U5307" s="70">
        <f t="shared" si="330"/>
        <v>0.03</v>
      </c>
      <c r="V5307" s="52">
        <v>5</v>
      </c>
      <c r="W5307" s="52" t="str" cm="1">
        <f t="array" ref="W5307">_xlfn.SWITCH(ROUND(V5307,0),5,"Excellent",4,"Good",3,"Ok","Bad")</f>
        <v>Excellent</v>
      </c>
      <c r="X5307">
        <v>12</v>
      </c>
      <c r="Y5307" t="str">
        <f t="shared" si="331"/>
        <v>No</v>
      </c>
      <c r="Z5307" s="68">
        <v>43733</v>
      </c>
      <c r="AA5307" s="68">
        <v>44043</v>
      </c>
      <c r="AB5307">
        <v>331</v>
      </c>
      <c r="AC5307" t="s">
        <v>15615</v>
      </c>
    </row>
    <row r="5308" spans="1:29" x14ac:dyDescent="0.3">
      <c r="A5308" t="s">
        <v>14727</v>
      </c>
      <c r="B5308">
        <v>2535</v>
      </c>
      <c r="C5308" t="str">
        <f>VLOOKUP($B5308,Hosts!$A:$M,10,0)</f>
        <v>Within an hour</v>
      </c>
      <c r="D5308" s="70">
        <f>VLOOKUP($B5308,Hosts!$A:$M,11,0)</f>
        <v>1</v>
      </c>
      <c r="E5308" s="70">
        <f>VLOOKUP($B5308,Hosts!$A:$M,12,0)</f>
        <v>0.96</v>
      </c>
      <c r="F5308" t="str">
        <f>VLOOKUP($B5308,Hosts!$A:$M,13,0)</f>
        <v>Yes</v>
      </c>
      <c r="G5308" t="str">
        <f>INDEX(Hosts!$A:$M, MATCH(Places!$B5308,Hosts!$A:$A,0), MATCH(Places!G$1,Hosts!$A$1:$M$1,0))</f>
        <v>Within an hour</v>
      </c>
      <c r="H5308" s="70">
        <f>INDEX(Hosts!$A:$M, MATCH(Places!$B5308,Hosts!$A:$A,0), MATCH(Places!H$1,Hosts!$A$1:$M$1,0))</f>
        <v>1</v>
      </c>
      <c r="I5308" s="70">
        <f>INDEX(Hosts!$A:$M, MATCH(Places!$B5308,Hosts!$A:$A,0), MATCH(Places!I$1,Hosts!$A$1:$M$1,0))</f>
        <v>0.96</v>
      </c>
      <c r="J5308" t="str">
        <f>INDEX(Hosts!$A:$M, MATCH(Places!$B5308,Hosts!$A:$A,0), MATCH(Places!J$1,Hosts!$A$1:$M$1,0))</f>
        <v>Yes</v>
      </c>
      <c r="K5308">
        <v>10</v>
      </c>
      <c r="L5308" t="str">
        <f>VLOOKUP($K5308,Neighborhoods!$A:$C,2,0)</f>
        <v>Brooklyn</v>
      </c>
      <c r="M5308" t="str">
        <f>VLOOKUP($K5308,Neighborhoods!$A:$C,3,0)</f>
        <v>East Flatbush</v>
      </c>
      <c r="N5308" t="str">
        <f>INDEX(Neighborhoods!$A:$C, MATCH(Places!$K5308,Neighborhoods!$A:$A,0), MATCH(Places!N$1,Neighborhoods!$A$1:$C$1,0))</f>
        <v>Brooklyn</v>
      </c>
      <c r="O5308" t="str">
        <f>INDEX(Neighborhoods!$A:$C, MATCH(Places!$K5308,Neighborhoods!$A:$A,0), MATCH(Places!O$1,Neighborhoods!$A$1:$C$1,0))</f>
        <v>East Flatbush</v>
      </c>
      <c r="P5308" t="s">
        <v>11822</v>
      </c>
      <c r="Q5308" t="str">
        <f t="shared" si="328"/>
        <v>No</v>
      </c>
      <c r="R5308">
        <v>4</v>
      </c>
      <c r="S5308" t="str">
        <f t="shared" si="329"/>
        <v>Medium</v>
      </c>
      <c r="T5308" s="50">
        <v>125</v>
      </c>
      <c r="U5308" s="70">
        <f t="shared" si="330"/>
        <v>0.03</v>
      </c>
      <c r="V5308" s="52">
        <v>4.92</v>
      </c>
      <c r="W5308" s="52" t="str" cm="1">
        <f t="array" ref="W5308">_xlfn.SWITCH(ROUND(V5308,0),5,"Excellent",4,"Good",3,"Ok","Bad")</f>
        <v>Excellent</v>
      </c>
      <c r="X5308">
        <v>37</v>
      </c>
      <c r="Y5308" t="str">
        <f t="shared" si="331"/>
        <v>No</v>
      </c>
      <c r="Z5308" s="68">
        <v>43735</v>
      </c>
      <c r="AA5308" s="68">
        <v>44059</v>
      </c>
      <c r="AB5308">
        <v>169</v>
      </c>
      <c r="AC5308" t="s">
        <v>15615</v>
      </c>
    </row>
    <row r="5309" spans="1:29" x14ac:dyDescent="0.3">
      <c r="A5309" t="s">
        <v>14202</v>
      </c>
      <c r="B5309">
        <v>3141</v>
      </c>
      <c r="C5309" t="str">
        <f>VLOOKUP($B5309,Hosts!$A:$M,10,0)</f>
        <v>Within an hour</v>
      </c>
      <c r="D5309" s="70">
        <f>VLOOKUP($B5309,Hosts!$A:$M,11,0)</f>
        <v>0.97</v>
      </c>
      <c r="E5309" s="70">
        <f>VLOOKUP($B5309,Hosts!$A:$M,12,0)</f>
        <v>1</v>
      </c>
      <c r="F5309" t="str">
        <f>VLOOKUP($B5309,Hosts!$A:$M,13,0)</f>
        <v>No</v>
      </c>
      <c r="G5309" t="str">
        <f>INDEX(Hosts!$A:$M, MATCH(Places!$B5309,Hosts!$A:$A,0), MATCH(Places!G$1,Hosts!$A$1:$M$1,0))</f>
        <v>Within an hour</v>
      </c>
      <c r="H5309" s="70">
        <f>INDEX(Hosts!$A:$M, MATCH(Places!$B5309,Hosts!$A:$A,0), MATCH(Places!H$1,Hosts!$A$1:$M$1,0))</f>
        <v>0.97</v>
      </c>
      <c r="I5309" s="70">
        <f>INDEX(Hosts!$A:$M, MATCH(Places!$B5309,Hosts!$A:$A,0), MATCH(Places!I$1,Hosts!$A$1:$M$1,0))</f>
        <v>1</v>
      </c>
      <c r="J5309" t="str">
        <f>INDEX(Hosts!$A:$M, MATCH(Places!$B5309,Hosts!$A:$A,0), MATCH(Places!J$1,Hosts!$A$1:$M$1,0))</f>
        <v>No</v>
      </c>
      <c r="K5309">
        <v>19</v>
      </c>
      <c r="L5309" t="str">
        <f>VLOOKUP($K5309,Neighborhoods!$A:$C,2,0)</f>
        <v>Manhattan</v>
      </c>
      <c r="M5309" t="str">
        <f>VLOOKUP($K5309,Neighborhoods!$A:$C,3,0)</f>
        <v>Upper East Side</v>
      </c>
      <c r="N5309" t="str">
        <f>INDEX(Neighborhoods!$A:$C, MATCH(Places!$K5309,Neighborhoods!$A:$A,0), MATCH(Places!N$1,Neighborhoods!$A$1:$C$1,0))</f>
        <v>Manhattan</v>
      </c>
      <c r="O5309" t="str">
        <f>INDEX(Neighborhoods!$A:$C, MATCH(Places!$K5309,Neighborhoods!$A:$A,0), MATCH(Places!O$1,Neighborhoods!$A$1:$C$1,0))</f>
        <v>Upper East Side</v>
      </c>
      <c r="P5309" t="s">
        <v>11822</v>
      </c>
      <c r="Q5309" t="str">
        <f t="shared" si="328"/>
        <v>No</v>
      </c>
      <c r="R5309">
        <v>4</v>
      </c>
      <c r="S5309" t="str">
        <f t="shared" si="329"/>
        <v>Medium</v>
      </c>
      <c r="T5309" s="50">
        <v>150</v>
      </c>
      <c r="U5309" s="70">
        <f t="shared" si="330"/>
        <v>0.03</v>
      </c>
      <c r="V5309" s="52">
        <v>4.67</v>
      </c>
      <c r="W5309" s="52" t="str" cm="1">
        <f t="array" ref="W5309">_xlfn.SWITCH(ROUND(V5309,0),5,"Excellent",4,"Good",3,"Ok","Bad")</f>
        <v>Excellent</v>
      </c>
      <c r="X5309">
        <v>3</v>
      </c>
      <c r="Y5309" t="str">
        <f t="shared" si="331"/>
        <v>No</v>
      </c>
      <c r="Z5309" s="68">
        <v>43829</v>
      </c>
      <c r="AA5309" s="68">
        <v>44028</v>
      </c>
      <c r="AB5309">
        <v>339</v>
      </c>
      <c r="AC5309" t="s">
        <v>15616</v>
      </c>
    </row>
    <row r="5310" spans="1:29" x14ac:dyDescent="0.3">
      <c r="A5310" t="s">
        <v>13584</v>
      </c>
      <c r="B5310">
        <v>1669</v>
      </c>
      <c r="C5310" t="str">
        <f>VLOOKUP($B5310,Hosts!$A:$M,10,0)</f>
        <v>Within an hour</v>
      </c>
      <c r="D5310" s="70">
        <f>VLOOKUP($B5310,Hosts!$A:$M,11,0)</f>
        <v>1</v>
      </c>
      <c r="E5310" s="70">
        <f>VLOOKUP($B5310,Hosts!$A:$M,12,0)</f>
        <v>1</v>
      </c>
      <c r="F5310" t="str">
        <f>VLOOKUP($B5310,Hosts!$A:$M,13,0)</f>
        <v>Yes</v>
      </c>
      <c r="G5310" t="str">
        <f>INDEX(Hosts!$A:$M, MATCH(Places!$B5310,Hosts!$A:$A,0), MATCH(Places!G$1,Hosts!$A$1:$M$1,0))</f>
        <v>Within an hour</v>
      </c>
      <c r="H5310" s="70">
        <f>INDEX(Hosts!$A:$M, MATCH(Places!$B5310,Hosts!$A:$A,0), MATCH(Places!H$1,Hosts!$A$1:$M$1,0))</f>
        <v>1</v>
      </c>
      <c r="I5310" s="70">
        <f>INDEX(Hosts!$A:$M, MATCH(Places!$B5310,Hosts!$A:$A,0), MATCH(Places!I$1,Hosts!$A$1:$M$1,0))</f>
        <v>1</v>
      </c>
      <c r="J5310" t="str">
        <f>INDEX(Hosts!$A:$M, MATCH(Places!$B5310,Hosts!$A:$A,0), MATCH(Places!J$1,Hosts!$A$1:$M$1,0))</f>
        <v>Yes</v>
      </c>
      <c r="K5310">
        <v>17</v>
      </c>
      <c r="L5310" t="str">
        <f>VLOOKUP($K5310,Neighborhoods!$A:$C,2,0)</f>
        <v>Manhattan</v>
      </c>
      <c r="M5310" t="str">
        <f>VLOOKUP($K5310,Neighborhoods!$A:$C,3,0)</f>
        <v>Hell's Kitchen</v>
      </c>
      <c r="N5310" t="str">
        <f>INDEX(Neighborhoods!$A:$C, MATCH(Places!$K5310,Neighborhoods!$A:$A,0), MATCH(Places!N$1,Neighborhoods!$A$1:$C$1,0))</f>
        <v>Manhattan</v>
      </c>
      <c r="O5310" t="str">
        <f>INDEX(Neighborhoods!$A:$C, MATCH(Places!$K5310,Neighborhoods!$A:$A,0), MATCH(Places!O$1,Neighborhoods!$A$1:$C$1,0))</f>
        <v>Hell's Kitchen</v>
      </c>
      <c r="P5310" t="s">
        <v>11822</v>
      </c>
      <c r="Q5310" t="str">
        <f t="shared" si="328"/>
        <v>No</v>
      </c>
      <c r="R5310">
        <v>3</v>
      </c>
      <c r="S5310" t="str">
        <f t="shared" si="329"/>
        <v>Medium</v>
      </c>
      <c r="T5310" s="50">
        <v>121</v>
      </c>
      <c r="U5310" s="70">
        <f t="shared" si="330"/>
        <v>0.03</v>
      </c>
      <c r="V5310" s="52">
        <v>4.91</v>
      </c>
      <c r="W5310" s="52" t="str" cm="1">
        <f t="array" ref="W5310">_xlfn.SWITCH(ROUND(V5310,0),5,"Excellent",4,"Good",3,"Ok","Bad")</f>
        <v>Excellent</v>
      </c>
      <c r="X5310">
        <v>35</v>
      </c>
      <c r="Y5310" t="str">
        <f t="shared" si="331"/>
        <v>No</v>
      </c>
      <c r="Z5310" s="68">
        <v>43727</v>
      </c>
      <c r="AA5310" s="68">
        <v>44030</v>
      </c>
      <c r="AB5310">
        <v>292</v>
      </c>
      <c r="AC5310" t="s">
        <v>15615</v>
      </c>
    </row>
    <row r="5311" spans="1:29" x14ac:dyDescent="0.3">
      <c r="A5311" t="s">
        <v>14547</v>
      </c>
      <c r="B5311">
        <v>2850</v>
      </c>
      <c r="C5311" t="str">
        <f>VLOOKUP($B5311,Hosts!$A:$M,10,0)</f>
        <v>Within an hour</v>
      </c>
      <c r="D5311" s="70">
        <f>VLOOKUP($B5311,Hosts!$A:$M,11,0)</f>
        <v>0.8</v>
      </c>
      <c r="E5311" s="70">
        <f>VLOOKUP($B5311,Hosts!$A:$M,12,0)</f>
        <v>0.98</v>
      </c>
      <c r="F5311" t="str">
        <f>VLOOKUP($B5311,Hosts!$A:$M,13,0)</f>
        <v>Yes</v>
      </c>
      <c r="G5311" t="str">
        <f>INDEX(Hosts!$A:$M, MATCH(Places!$B5311,Hosts!$A:$A,0), MATCH(Places!G$1,Hosts!$A$1:$M$1,0))</f>
        <v>Within an hour</v>
      </c>
      <c r="H5311" s="70">
        <f>INDEX(Hosts!$A:$M, MATCH(Places!$B5311,Hosts!$A:$A,0), MATCH(Places!H$1,Hosts!$A$1:$M$1,0))</f>
        <v>0.8</v>
      </c>
      <c r="I5311" s="70">
        <f>INDEX(Hosts!$A:$M, MATCH(Places!$B5311,Hosts!$A:$A,0), MATCH(Places!I$1,Hosts!$A$1:$M$1,0))</f>
        <v>0.98</v>
      </c>
      <c r="J5311" t="str">
        <f>INDEX(Hosts!$A:$M, MATCH(Places!$B5311,Hosts!$A:$A,0), MATCH(Places!J$1,Hosts!$A$1:$M$1,0))</f>
        <v>Yes</v>
      </c>
      <c r="K5311">
        <v>22</v>
      </c>
      <c r="L5311" t="str">
        <f>VLOOKUP($K5311,Neighborhoods!$A:$C,2,0)</f>
        <v>Queens</v>
      </c>
      <c r="M5311" t="str">
        <f>VLOOKUP($K5311,Neighborhoods!$A:$C,3,0)</f>
        <v>Flushing</v>
      </c>
      <c r="N5311" t="str">
        <f>INDEX(Neighborhoods!$A:$C, MATCH(Places!$K5311,Neighborhoods!$A:$A,0), MATCH(Places!N$1,Neighborhoods!$A$1:$C$1,0))</f>
        <v>Queens</v>
      </c>
      <c r="O5311" t="str">
        <f>INDEX(Neighborhoods!$A:$C, MATCH(Places!$K5311,Neighborhoods!$A:$A,0), MATCH(Places!O$1,Neighborhoods!$A$1:$C$1,0))</f>
        <v>Flushing</v>
      </c>
      <c r="P5311" t="s">
        <v>1</v>
      </c>
      <c r="Q5311" t="str">
        <f t="shared" si="328"/>
        <v>Yes</v>
      </c>
      <c r="R5311">
        <v>2</v>
      </c>
      <c r="S5311" t="str">
        <f t="shared" si="329"/>
        <v>Small</v>
      </c>
      <c r="T5311" s="50">
        <v>50</v>
      </c>
      <c r="U5311" s="70">
        <f t="shared" si="330"/>
        <v>0.03</v>
      </c>
      <c r="V5311" s="52">
        <v>5</v>
      </c>
      <c r="W5311" s="52" t="str" cm="1">
        <f t="array" ref="W5311">_xlfn.SWITCH(ROUND(V5311,0),5,"Excellent",4,"Good",3,"Ok","Bad")</f>
        <v>Excellent</v>
      </c>
      <c r="X5311">
        <v>7</v>
      </c>
      <c r="Y5311" t="str">
        <f t="shared" si="331"/>
        <v>No</v>
      </c>
      <c r="Z5311" s="68">
        <v>43730</v>
      </c>
      <c r="AA5311" s="68">
        <v>43918</v>
      </c>
      <c r="AB5311">
        <v>45</v>
      </c>
      <c r="AC5311" t="s">
        <v>15616</v>
      </c>
    </row>
    <row r="5312" spans="1:29" x14ac:dyDescent="0.3">
      <c r="A5312" t="s">
        <v>13571</v>
      </c>
      <c r="B5312">
        <v>3421</v>
      </c>
      <c r="C5312" t="str">
        <f>VLOOKUP($B5312,Hosts!$A:$M,10,0)</f>
        <v>Within a few hours</v>
      </c>
      <c r="D5312" s="70">
        <f>VLOOKUP($B5312,Hosts!$A:$M,11,0)</f>
        <v>1</v>
      </c>
      <c r="E5312" s="70">
        <f>VLOOKUP($B5312,Hosts!$A:$M,12,0)</f>
        <v>0.98</v>
      </c>
      <c r="F5312" t="str">
        <f>VLOOKUP($B5312,Hosts!$A:$M,13,0)</f>
        <v>Yes</v>
      </c>
      <c r="G5312" t="str">
        <f>INDEX(Hosts!$A:$M, MATCH(Places!$B5312,Hosts!$A:$A,0), MATCH(Places!G$1,Hosts!$A$1:$M$1,0))</f>
        <v>Within a few hours</v>
      </c>
      <c r="H5312" s="70">
        <f>INDEX(Hosts!$A:$M, MATCH(Places!$B5312,Hosts!$A:$A,0), MATCH(Places!H$1,Hosts!$A$1:$M$1,0))</f>
        <v>1</v>
      </c>
      <c r="I5312" s="70">
        <f>INDEX(Hosts!$A:$M, MATCH(Places!$B5312,Hosts!$A:$A,0), MATCH(Places!I$1,Hosts!$A$1:$M$1,0))</f>
        <v>0.98</v>
      </c>
      <c r="J5312" t="str">
        <f>INDEX(Hosts!$A:$M, MATCH(Places!$B5312,Hosts!$A:$A,0), MATCH(Places!J$1,Hosts!$A$1:$M$1,0))</f>
        <v>Yes</v>
      </c>
      <c r="K5312">
        <v>21</v>
      </c>
      <c r="L5312" t="str">
        <f>VLOOKUP($K5312,Neighborhoods!$A:$C,2,0)</f>
        <v>Queens</v>
      </c>
      <c r="M5312" t="str">
        <f>VLOOKUP($K5312,Neighborhoods!$A:$C,3,0)</f>
        <v>Astoria</v>
      </c>
      <c r="N5312" t="str">
        <f>INDEX(Neighborhoods!$A:$C, MATCH(Places!$K5312,Neighborhoods!$A:$A,0), MATCH(Places!N$1,Neighborhoods!$A$1:$C$1,0))</f>
        <v>Queens</v>
      </c>
      <c r="O5312" t="str">
        <f>INDEX(Neighborhoods!$A:$C, MATCH(Places!$K5312,Neighborhoods!$A:$A,0), MATCH(Places!O$1,Neighborhoods!$A$1:$C$1,0))</f>
        <v>Astoria</v>
      </c>
      <c r="P5312" t="s">
        <v>1</v>
      </c>
      <c r="Q5312" t="str">
        <f t="shared" si="328"/>
        <v>Yes</v>
      </c>
      <c r="R5312">
        <v>2</v>
      </c>
      <c r="S5312" t="str">
        <f t="shared" si="329"/>
        <v>Small</v>
      </c>
      <c r="T5312" s="50">
        <v>60</v>
      </c>
      <c r="U5312" s="70">
        <f t="shared" si="330"/>
        <v>0.03</v>
      </c>
      <c r="V5312" s="52">
        <v>5</v>
      </c>
      <c r="W5312" s="52" t="str" cm="1">
        <f t="array" ref="W5312">_xlfn.SWITCH(ROUND(V5312,0),5,"Excellent",4,"Good",3,"Ok","Bad")</f>
        <v>Excellent</v>
      </c>
      <c r="X5312">
        <v>24</v>
      </c>
      <c r="Y5312" t="str">
        <f t="shared" si="331"/>
        <v>No</v>
      </c>
      <c r="Z5312" s="68">
        <v>43728</v>
      </c>
      <c r="AA5312" s="68">
        <v>43914</v>
      </c>
      <c r="AB5312">
        <v>0</v>
      </c>
      <c r="AC5312" t="s">
        <v>15615</v>
      </c>
    </row>
    <row r="5313" spans="1:29" x14ac:dyDescent="0.3">
      <c r="A5313" t="s">
        <v>13201</v>
      </c>
      <c r="B5313">
        <v>638</v>
      </c>
      <c r="C5313" t="str">
        <f>VLOOKUP($B5313,Hosts!$A:$M,10,0)</f>
        <v>Within an hour</v>
      </c>
      <c r="D5313" s="70">
        <f>VLOOKUP($B5313,Hosts!$A:$M,11,0)</f>
        <v>1</v>
      </c>
      <c r="E5313" s="70">
        <f>VLOOKUP($B5313,Hosts!$A:$M,12,0)</f>
        <v>0.81</v>
      </c>
      <c r="F5313" t="str">
        <f>VLOOKUP($B5313,Hosts!$A:$M,13,0)</f>
        <v>No</v>
      </c>
      <c r="G5313" t="str">
        <f>INDEX(Hosts!$A:$M, MATCH(Places!$B5313,Hosts!$A:$A,0), MATCH(Places!G$1,Hosts!$A$1:$M$1,0))</f>
        <v>Within an hour</v>
      </c>
      <c r="H5313" s="70">
        <f>INDEX(Hosts!$A:$M, MATCH(Places!$B5313,Hosts!$A:$A,0), MATCH(Places!H$1,Hosts!$A$1:$M$1,0))</f>
        <v>1</v>
      </c>
      <c r="I5313" s="70">
        <f>INDEX(Hosts!$A:$M, MATCH(Places!$B5313,Hosts!$A:$A,0), MATCH(Places!I$1,Hosts!$A$1:$M$1,0))</f>
        <v>0.81</v>
      </c>
      <c r="J5313" t="str">
        <f>INDEX(Hosts!$A:$M, MATCH(Places!$B5313,Hosts!$A:$A,0), MATCH(Places!J$1,Hosts!$A$1:$M$1,0))</f>
        <v>No</v>
      </c>
      <c r="K5313">
        <v>7</v>
      </c>
      <c r="L5313" t="str">
        <f>VLOOKUP($K5313,Neighborhoods!$A:$C,2,0)</f>
        <v>Brooklyn</v>
      </c>
      <c r="M5313" t="str">
        <f>VLOOKUP($K5313,Neighborhoods!$A:$C,3,0)</f>
        <v>Bedford-Stuyvesant</v>
      </c>
      <c r="N5313" t="str">
        <f>INDEX(Neighborhoods!$A:$C, MATCH(Places!$K5313,Neighborhoods!$A:$A,0), MATCH(Places!N$1,Neighborhoods!$A$1:$C$1,0))</f>
        <v>Brooklyn</v>
      </c>
      <c r="O5313" t="str">
        <f>INDEX(Neighborhoods!$A:$C, MATCH(Places!$K5313,Neighborhoods!$A:$A,0), MATCH(Places!O$1,Neighborhoods!$A$1:$C$1,0))</f>
        <v>Bedford-Stuyvesant</v>
      </c>
      <c r="P5313" t="s">
        <v>11822</v>
      </c>
      <c r="Q5313" t="str">
        <f t="shared" si="328"/>
        <v>No</v>
      </c>
      <c r="R5313">
        <v>2</v>
      </c>
      <c r="S5313" t="str">
        <f t="shared" si="329"/>
        <v>Small</v>
      </c>
      <c r="T5313" s="50">
        <v>115</v>
      </c>
      <c r="U5313" s="70">
        <f t="shared" si="330"/>
        <v>0.03</v>
      </c>
      <c r="V5313" s="52">
        <v>5</v>
      </c>
      <c r="W5313" s="52" t="str" cm="1">
        <f t="array" ref="W5313">_xlfn.SWITCH(ROUND(V5313,0),5,"Excellent",4,"Good",3,"Ok","Bad")</f>
        <v>Excellent</v>
      </c>
      <c r="X5313">
        <v>6</v>
      </c>
      <c r="Y5313" t="str">
        <f t="shared" si="331"/>
        <v>No</v>
      </c>
      <c r="Z5313" s="68">
        <v>43745</v>
      </c>
      <c r="AA5313" s="68">
        <v>44028</v>
      </c>
      <c r="AB5313">
        <v>112</v>
      </c>
      <c r="AC5313" t="s">
        <v>15616</v>
      </c>
    </row>
    <row r="5314" spans="1:29" x14ac:dyDescent="0.3">
      <c r="A5314" t="s">
        <v>14163</v>
      </c>
      <c r="B5314">
        <v>2871</v>
      </c>
      <c r="C5314" t="str">
        <f>VLOOKUP($B5314,Hosts!$A:$M,10,0)</f>
        <v>Within an hour</v>
      </c>
      <c r="D5314" s="70">
        <f>VLOOKUP($B5314,Hosts!$A:$M,11,0)</f>
        <v>1</v>
      </c>
      <c r="E5314" s="70">
        <f>VLOOKUP($B5314,Hosts!$A:$M,12,0)</f>
        <v>0.96</v>
      </c>
      <c r="F5314" t="str">
        <f>VLOOKUP($B5314,Hosts!$A:$M,13,0)</f>
        <v>Yes</v>
      </c>
      <c r="G5314" t="str">
        <f>INDEX(Hosts!$A:$M, MATCH(Places!$B5314,Hosts!$A:$A,0), MATCH(Places!G$1,Hosts!$A$1:$M$1,0))</f>
        <v>Within an hour</v>
      </c>
      <c r="H5314" s="70">
        <f>INDEX(Hosts!$A:$M, MATCH(Places!$B5314,Hosts!$A:$A,0), MATCH(Places!H$1,Hosts!$A$1:$M$1,0))</f>
        <v>1</v>
      </c>
      <c r="I5314" s="70">
        <f>INDEX(Hosts!$A:$M, MATCH(Places!$B5314,Hosts!$A:$A,0), MATCH(Places!I$1,Hosts!$A$1:$M$1,0))</f>
        <v>0.96</v>
      </c>
      <c r="J5314" t="str">
        <f>INDEX(Hosts!$A:$M, MATCH(Places!$B5314,Hosts!$A:$A,0), MATCH(Places!J$1,Hosts!$A$1:$M$1,0))</f>
        <v>Yes</v>
      </c>
      <c r="K5314">
        <v>7</v>
      </c>
      <c r="L5314" t="str">
        <f>VLOOKUP($K5314,Neighborhoods!$A:$C,2,0)</f>
        <v>Brooklyn</v>
      </c>
      <c r="M5314" t="str">
        <f>VLOOKUP($K5314,Neighborhoods!$A:$C,3,0)</f>
        <v>Bedford-Stuyvesant</v>
      </c>
      <c r="N5314" t="str">
        <f>INDEX(Neighborhoods!$A:$C, MATCH(Places!$K5314,Neighborhoods!$A:$A,0), MATCH(Places!N$1,Neighborhoods!$A$1:$C$1,0))</f>
        <v>Brooklyn</v>
      </c>
      <c r="O5314" t="str">
        <f>INDEX(Neighborhoods!$A:$C, MATCH(Places!$K5314,Neighborhoods!$A:$A,0), MATCH(Places!O$1,Neighborhoods!$A$1:$C$1,0))</f>
        <v>Bedford-Stuyvesant</v>
      </c>
      <c r="P5314" t="s">
        <v>1</v>
      </c>
      <c r="Q5314" t="str">
        <f t="shared" si="328"/>
        <v>Yes</v>
      </c>
      <c r="R5314">
        <v>2</v>
      </c>
      <c r="S5314" t="str">
        <f t="shared" si="329"/>
        <v>Small</v>
      </c>
      <c r="T5314" s="50">
        <v>69</v>
      </c>
      <c r="U5314" s="70">
        <f t="shared" si="330"/>
        <v>0.03</v>
      </c>
      <c r="V5314" s="52">
        <v>4.97</v>
      </c>
      <c r="W5314" s="52" t="str" cm="1">
        <f t="array" ref="W5314">_xlfn.SWITCH(ROUND(V5314,0),5,"Excellent",4,"Good",3,"Ok","Bad")</f>
        <v>Excellent</v>
      </c>
      <c r="X5314">
        <v>39</v>
      </c>
      <c r="Y5314" t="str">
        <f t="shared" si="331"/>
        <v>No</v>
      </c>
      <c r="Z5314" s="68">
        <v>43726</v>
      </c>
      <c r="AA5314" s="68">
        <v>44049</v>
      </c>
      <c r="AB5314">
        <v>15</v>
      </c>
      <c r="AC5314" t="s">
        <v>15616</v>
      </c>
    </row>
    <row r="5315" spans="1:29" x14ac:dyDescent="0.3">
      <c r="A5315" t="s">
        <v>15511</v>
      </c>
      <c r="B5315">
        <v>1601</v>
      </c>
      <c r="C5315" t="str">
        <f>VLOOKUP($B5315,Hosts!$A:$M,10,0)</f>
        <v>Within an hour</v>
      </c>
      <c r="D5315" s="70">
        <f>VLOOKUP($B5315,Hosts!$A:$M,11,0)</f>
        <v>1</v>
      </c>
      <c r="E5315" s="70">
        <f>VLOOKUP($B5315,Hosts!$A:$M,12,0)</f>
        <v>0.52</v>
      </c>
      <c r="F5315" t="str">
        <f>VLOOKUP($B5315,Hosts!$A:$M,13,0)</f>
        <v>Yes</v>
      </c>
      <c r="G5315" t="str">
        <f>INDEX(Hosts!$A:$M, MATCH(Places!$B5315,Hosts!$A:$A,0), MATCH(Places!G$1,Hosts!$A$1:$M$1,0))</f>
        <v>Within an hour</v>
      </c>
      <c r="H5315" s="70">
        <f>INDEX(Hosts!$A:$M, MATCH(Places!$B5315,Hosts!$A:$A,0), MATCH(Places!H$1,Hosts!$A$1:$M$1,0))</f>
        <v>1</v>
      </c>
      <c r="I5315" s="70">
        <f>INDEX(Hosts!$A:$M, MATCH(Places!$B5315,Hosts!$A:$A,0), MATCH(Places!I$1,Hosts!$A$1:$M$1,0))</f>
        <v>0.52</v>
      </c>
      <c r="J5315" t="str">
        <f>INDEX(Hosts!$A:$M, MATCH(Places!$B5315,Hosts!$A:$A,0), MATCH(Places!J$1,Hosts!$A$1:$M$1,0))</f>
        <v>Yes</v>
      </c>
      <c r="K5315">
        <v>7</v>
      </c>
      <c r="L5315" t="str">
        <f>VLOOKUP($K5315,Neighborhoods!$A:$C,2,0)</f>
        <v>Brooklyn</v>
      </c>
      <c r="M5315" t="str">
        <f>VLOOKUP($K5315,Neighborhoods!$A:$C,3,0)</f>
        <v>Bedford-Stuyvesant</v>
      </c>
      <c r="N5315" t="str">
        <f>INDEX(Neighborhoods!$A:$C, MATCH(Places!$K5315,Neighborhoods!$A:$A,0), MATCH(Places!N$1,Neighborhoods!$A$1:$C$1,0))</f>
        <v>Brooklyn</v>
      </c>
      <c r="O5315" t="str">
        <f>INDEX(Neighborhoods!$A:$C, MATCH(Places!$K5315,Neighborhoods!$A:$A,0), MATCH(Places!O$1,Neighborhoods!$A$1:$C$1,0))</f>
        <v>Bedford-Stuyvesant</v>
      </c>
      <c r="P5315" t="s">
        <v>11822</v>
      </c>
      <c r="Q5315" t="str">
        <f t="shared" ref="Q5315:Q5378" si="332">IF(OR(P5315="Private room",P5315="Shared room"),"Yes","No")</f>
        <v>No</v>
      </c>
      <c r="R5315">
        <v>4</v>
      </c>
      <c r="S5315" t="str">
        <f t="shared" ref="S5315:S5378" si="333">IF(R5315&lt;=2,"Small",IF(R5315&lt;=5,"Medium","Large"))</f>
        <v>Medium</v>
      </c>
      <c r="T5315" s="50">
        <v>160</v>
      </c>
      <c r="U5315" s="70">
        <f t="shared" ref="U5315:U5378" si="334">VLOOKUP($T5315,$AF$1:$AG$5,2)</f>
        <v>0.03</v>
      </c>
      <c r="V5315" s="52">
        <v>5</v>
      </c>
      <c r="W5315" s="52" t="str" cm="1">
        <f t="array" ref="W5315">_xlfn.SWITCH(ROUND(V5315,0),5,"Excellent",4,"Good",3,"Ok","Bad")</f>
        <v>Excellent</v>
      </c>
      <c r="X5315">
        <v>9</v>
      </c>
      <c r="Y5315" t="str">
        <f t="shared" ref="Y5315:Y5378" si="335">IF(AND(V5315&gt;4.8,X5315&gt;100),"Yes","No")</f>
        <v>No</v>
      </c>
      <c r="Z5315" s="68">
        <v>43738</v>
      </c>
      <c r="AA5315" s="68">
        <v>43931</v>
      </c>
      <c r="AB5315">
        <v>12</v>
      </c>
      <c r="AC5315" t="s">
        <v>15615</v>
      </c>
    </row>
    <row r="5316" spans="1:29" x14ac:dyDescent="0.3">
      <c r="A5316" t="s">
        <v>13312</v>
      </c>
      <c r="B5316">
        <v>1020</v>
      </c>
      <c r="C5316" t="str">
        <f>VLOOKUP($B5316,Hosts!$A:$M,10,0)</f>
        <v>Within a few hours</v>
      </c>
      <c r="D5316" s="70">
        <f>VLOOKUP($B5316,Hosts!$A:$M,11,0)</f>
        <v>1</v>
      </c>
      <c r="E5316" s="70">
        <f>VLOOKUP($B5316,Hosts!$A:$M,12,0)</f>
        <v>0.99</v>
      </c>
      <c r="F5316" t="str">
        <f>VLOOKUP($B5316,Hosts!$A:$M,13,0)</f>
        <v>Yes</v>
      </c>
      <c r="G5316" t="str">
        <f>INDEX(Hosts!$A:$M, MATCH(Places!$B5316,Hosts!$A:$A,0), MATCH(Places!G$1,Hosts!$A$1:$M$1,0))</f>
        <v>Within a few hours</v>
      </c>
      <c r="H5316" s="70">
        <f>INDEX(Hosts!$A:$M, MATCH(Places!$B5316,Hosts!$A:$A,0), MATCH(Places!H$1,Hosts!$A$1:$M$1,0))</f>
        <v>1</v>
      </c>
      <c r="I5316" s="70">
        <f>INDEX(Hosts!$A:$M, MATCH(Places!$B5316,Hosts!$A:$A,0), MATCH(Places!I$1,Hosts!$A$1:$M$1,0))</f>
        <v>0.99</v>
      </c>
      <c r="J5316" t="str">
        <f>INDEX(Hosts!$A:$M, MATCH(Places!$B5316,Hosts!$A:$A,0), MATCH(Places!J$1,Hosts!$A$1:$M$1,0))</f>
        <v>Yes</v>
      </c>
      <c r="K5316">
        <v>8</v>
      </c>
      <c r="L5316" t="str">
        <f>VLOOKUP($K5316,Neighborhoods!$A:$C,2,0)</f>
        <v>Brooklyn</v>
      </c>
      <c r="M5316" t="str">
        <f>VLOOKUP($K5316,Neighborhoods!$A:$C,3,0)</f>
        <v>Bushwick</v>
      </c>
      <c r="N5316" t="str">
        <f>INDEX(Neighborhoods!$A:$C, MATCH(Places!$K5316,Neighborhoods!$A:$A,0), MATCH(Places!N$1,Neighborhoods!$A$1:$C$1,0))</f>
        <v>Brooklyn</v>
      </c>
      <c r="O5316" t="str">
        <f>INDEX(Neighborhoods!$A:$C, MATCH(Places!$K5316,Neighborhoods!$A:$A,0), MATCH(Places!O$1,Neighborhoods!$A$1:$C$1,0))</f>
        <v>Bushwick</v>
      </c>
      <c r="P5316" t="s">
        <v>16</v>
      </c>
      <c r="Q5316" t="str">
        <f t="shared" si="332"/>
        <v>Yes</v>
      </c>
      <c r="R5316">
        <v>2</v>
      </c>
      <c r="S5316" t="str">
        <f t="shared" si="333"/>
        <v>Small</v>
      </c>
      <c r="T5316" s="50">
        <v>19</v>
      </c>
      <c r="U5316" s="70">
        <f t="shared" si="334"/>
        <v>0.03</v>
      </c>
      <c r="V5316" s="52">
        <v>5</v>
      </c>
      <c r="W5316" s="52" t="str" cm="1">
        <f t="array" ref="W5316">_xlfn.SWITCH(ROUND(V5316,0),5,"Excellent",4,"Good",3,"Ok","Bad")</f>
        <v>Excellent</v>
      </c>
      <c r="X5316">
        <v>17</v>
      </c>
      <c r="Y5316" t="str">
        <f t="shared" si="335"/>
        <v>No</v>
      </c>
      <c r="Z5316" s="68">
        <v>43752</v>
      </c>
      <c r="AA5316" s="68">
        <v>44048</v>
      </c>
      <c r="AB5316">
        <v>134</v>
      </c>
      <c r="AC5316" t="s">
        <v>15615</v>
      </c>
    </row>
    <row r="5317" spans="1:29" x14ac:dyDescent="0.3">
      <c r="A5317" t="s">
        <v>14497</v>
      </c>
      <c r="B5317">
        <v>3082</v>
      </c>
      <c r="C5317" t="str">
        <f>VLOOKUP($B5317,Hosts!$A:$M,10,0)</f>
        <v>A few days or more</v>
      </c>
      <c r="D5317" s="70">
        <f>VLOOKUP($B5317,Hosts!$A:$M,11,0)</f>
        <v>0.4</v>
      </c>
      <c r="E5317" s="70">
        <f>VLOOKUP($B5317,Hosts!$A:$M,12,0)</f>
        <v>0.76</v>
      </c>
      <c r="F5317" t="str">
        <f>VLOOKUP($B5317,Hosts!$A:$M,13,0)</f>
        <v>No</v>
      </c>
      <c r="G5317" t="str">
        <f>INDEX(Hosts!$A:$M, MATCH(Places!$B5317,Hosts!$A:$A,0), MATCH(Places!G$1,Hosts!$A$1:$M$1,0))</f>
        <v>A few days or more</v>
      </c>
      <c r="H5317" s="70">
        <f>INDEX(Hosts!$A:$M, MATCH(Places!$B5317,Hosts!$A:$A,0), MATCH(Places!H$1,Hosts!$A$1:$M$1,0))</f>
        <v>0.4</v>
      </c>
      <c r="I5317" s="70">
        <f>INDEX(Hosts!$A:$M, MATCH(Places!$B5317,Hosts!$A:$A,0), MATCH(Places!I$1,Hosts!$A$1:$M$1,0))</f>
        <v>0.76</v>
      </c>
      <c r="J5317" t="str">
        <f>INDEX(Hosts!$A:$M, MATCH(Places!$B5317,Hosts!$A:$A,0), MATCH(Places!J$1,Hosts!$A$1:$M$1,0))</f>
        <v>No</v>
      </c>
      <c r="K5317">
        <v>8</v>
      </c>
      <c r="L5317" t="str">
        <f>VLOOKUP($K5317,Neighborhoods!$A:$C,2,0)</f>
        <v>Brooklyn</v>
      </c>
      <c r="M5317" t="str">
        <f>VLOOKUP($K5317,Neighborhoods!$A:$C,3,0)</f>
        <v>Bushwick</v>
      </c>
      <c r="N5317" t="str">
        <f>INDEX(Neighborhoods!$A:$C, MATCH(Places!$K5317,Neighborhoods!$A:$A,0), MATCH(Places!N$1,Neighborhoods!$A$1:$C$1,0))</f>
        <v>Brooklyn</v>
      </c>
      <c r="O5317" t="str">
        <f>INDEX(Neighborhoods!$A:$C, MATCH(Places!$K5317,Neighborhoods!$A:$A,0), MATCH(Places!O$1,Neighborhoods!$A$1:$C$1,0))</f>
        <v>Bushwick</v>
      </c>
      <c r="P5317" t="s">
        <v>1</v>
      </c>
      <c r="Q5317" t="str">
        <f t="shared" si="332"/>
        <v>Yes</v>
      </c>
      <c r="R5317">
        <v>2</v>
      </c>
      <c r="S5317" t="str">
        <f t="shared" si="333"/>
        <v>Small</v>
      </c>
      <c r="T5317" s="50">
        <v>37</v>
      </c>
      <c r="U5317" s="70">
        <f t="shared" si="334"/>
        <v>0.03</v>
      </c>
      <c r="V5317" s="52">
        <v>4.92</v>
      </c>
      <c r="W5317" s="52" t="str" cm="1">
        <f t="array" ref="W5317">_xlfn.SWITCH(ROUND(V5317,0),5,"Excellent",4,"Good",3,"Ok","Bad")</f>
        <v>Excellent</v>
      </c>
      <c r="X5317">
        <v>13</v>
      </c>
      <c r="Y5317" t="str">
        <f t="shared" si="335"/>
        <v>No</v>
      </c>
      <c r="Z5317" s="68">
        <v>43732</v>
      </c>
      <c r="AA5317" s="68">
        <v>44046</v>
      </c>
      <c r="AB5317">
        <v>60</v>
      </c>
      <c r="AC5317" t="s">
        <v>15615</v>
      </c>
    </row>
    <row r="5318" spans="1:29" x14ac:dyDescent="0.3">
      <c r="A5318" t="s">
        <v>15595</v>
      </c>
      <c r="B5318">
        <v>1020</v>
      </c>
      <c r="C5318" t="str">
        <f>VLOOKUP($B5318,Hosts!$A:$M,10,0)</f>
        <v>Within a few hours</v>
      </c>
      <c r="D5318" s="70">
        <f>VLOOKUP($B5318,Hosts!$A:$M,11,0)</f>
        <v>1</v>
      </c>
      <c r="E5318" s="70">
        <f>VLOOKUP($B5318,Hosts!$A:$M,12,0)</f>
        <v>0.99</v>
      </c>
      <c r="F5318" t="str">
        <f>VLOOKUP($B5318,Hosts!$A:$M,13,0)</f>
        <v>Yes</v>
      </c>
      <c r="G5318" t="str">
        <f>INDEX(Hosts!$A:$M, MATCH(Places!$B5318,Hosts!$A:$A,0), MATCH(Places!G$1,Hosts!$A$1:$M$1,0))</f>
        <v>Within a few hours</v>
      </c>
      <c r="H5318" s="70">
        <f>INDEX(Hosts!$A:$M, MATCH(Places!$B5318,Hosts!$A:$A,0), MATCH(Places!H$1,Hosts!$A$1:$M$1,0))</f>
        <v>1</v>
      </c>
      <c r="I5318" s="70">
        <f>INDEX(Hosts!$A:$M, MATCH(Places!$B5318,Hosts!$A:$A,0), MATCH(Places!I$1,Hosts!$A$1:$M$1,0))</f>
        <v>0.99</v>
      </c>
      <c r="J5318" t="str">
        <f>INDEX(Hosts!$A:$M, MATCH(Places!$B5318,Hosts!$A:$A,0), MATCH(Places!J$1,Hosts!$A$1:$M$1,0))</f>
        <v>Yes</v>
      </c>
      <c r="K5318">
        <v>8</v>
      </c>
      <c r="L5318" t="str">
        <f>VLOOKUP($K5318,Neighborhoods!$A:$C,2,0)</f>
        <v>Brooklyn</v>
      </c>
      <c r="M5318" t="str">
        <f>VLOOKUP($K5318,Neighborhoods!$A:$C,3,0)</f>
        <v>Bushwick</v>
      </c>
      <c r="N5318" t="str">
        <f>INDEX(Neighborhoods!$A:$C, MATCH(Places!$K5318,Neighborhoods!$A:$A,0), MATCH(Places!N$1,Neighborhoods!$A$1:$C$1,0))</f>
        <v>Brooklyn</v>
      </c>
      <c r="O5318" t="str">
        <f>INDEX(Neighborhoods!$A:$C, MATCH(Places!$K5318,Neighborhoods!$A:$A,0), MATCH(Places!O$1,Neighborhoods!$A$1:$C$1,0))</f>
        <v>Bushwick</v>
      </c>
      <c r="P5318" t="s">
        <v>1</v>
      </c>
      <c r="Q5318" t="str">
        <f t="shared" si="332"/>
        <v>Yes</v>
      </c>
      <c r="R5318">
        <v>2</v>
      </c>
      <c r="S5318" t="str">
        <f t="shared" si="333"/>
        <v>Small</v>
      </c>
      <c r="T5318" s="50">
        <v>31</v>
      </c>
      <c r="U5318" s="70">
        <f t="shared" si="334"/>
        <v>0.03</v>
      </c>
      <c r="V5318" s="52">
        <v>5</v>
      </c>
      <c r="W5318" s="52" t="str" cm="1">
        <f t="array" ref="W5318">_xlfn.SWITCH(ROUND(V5318,0),5,"Excellent",4,"Good",3,"Ok","Bad")</f>
        <v>Excellent</v>
      </c>
      <c r="X5318">
        <v>12</v>
      </c>
      <c r="Y5318" t="str">
        <f t="shared" si="335"/>
        <v>No</v>
      </c>
      <c r="Z5318" s="68">
        <v>43742</v>
      </c>
      <c r="AA5318" s="68">
        <v>44043</v>
      </c>
      <c r="AB5318">
        <v>134</v>
      </c>
      <c r="AC5318" t="s">
        <v>15616</v>
      </c>
    </row>
    <row r="5319" spans="1:29" x14ac:dyDescent="0.3">
      <c r="A5319" t="s">
        <v>13862</v>
      </c>
      <c r="B5319">
        <v>2647</v>
      </c>
      <c r="C5319" t="str">
        <f>VLOOKUP($B5319,Hosts!$A:$M,10,0)</f>
        <v>Within a few hours</v>
      </c>
      <c r="D5319" s="70">
        <f>VLOOKUP($B5319,Hosts!$A:$M,11,0)</f>
        <v>0.92</v>
      </c>
      <c r="E5319" s="70">
        <f>VLOOKUP($B5319,Hosts!$A:$M,12,0)</f>
        <v>0.91</v>
      </c>
      <c r="F5319" t="str">
        <f>VLOOKUP($B5319,Hosts!$A:$M,13,0)</f>
        <v>No</v>
      </c>
      <c r="G5319" t="str">
        <f>INDEX(Hosts!$A:$M, MATCH(Places!$B5319,Hosts!$A:$A,0), MATCH(Places!G$1,Hosts!$A$1:$M$1,0))</f>
        <v>Within a few hours</v>
      </c>
      <c r="H5319" s="70">
        <f>INDEX(Hosts!$A:$M, MATCH(Places!$B5319,Hosts!$A:$A,0), MATCH(Places!H$1,Hosts!$A$1:$M$1,0))</f>
        <v>0.92</v>
      </c>
      <c r="I5319" s="70">
        <f>INDEX(Hosts!$A:$M, MATCH(Places!$B5319,Hosts!$A:$A,0), MATCH(Places!I$1,Hosts!$A$1:$M$1,0))</f>
        <v>0.91</v>
      </c>
      <c r="J5319" t="str">
        <f>INDEX(Hosts!$A:$M, MATCH(Places!$B5319,Hosts!$A:$A,0), MATCH(Places!J$1,Hosts!$A$1:$M$1,0))</f>
        <v>No</v>
      </c>
      <c r="K5319">
        <v>7</v>
      </c>
      <c r="L5319" t="str">
        <f>VLOOKUP($K5319,Neighborhoods!$A:$C,2,0)</f>
        <v>Brooklyn</v>
      </c>
      <c r="M5319" t="str">
        <f>VLOOKUP($K5319,Neighborhoods!$A:$C,3,0)</f>
        <v>Bedford-Stuyvesant</v>
      </c>
      <c r="N5319" t="str">
        <f>INDEX(Neighborhoods!$A:$C, MATCH(Places!$K5319,Neighborhoods!$A:$A,0), MATCH(Places!N$1,Neighborhoods!$A$1:$C$1,0))</f>
        <v>Brooklyn</v>
      </c>
      <c r="O5319" t="str">
        <f>INDEX(Neighborhoods!$A:$C, MATCH(Places!$K5319,Neighborhoods!$A:$A,0), MATCH(Places!O$1,Neighborhoods!$A$1:$C$1,0))</f>
        <v>Bedford-Stuyvesant</v>
      </c>
      <c r="P5319" t="s">
        <v>1</v>
      </c>
      <c r="Q5319" t="str">
        <f t="shared" si="332"/>
        <v>Yes</v>
      </c>
      <c r="R5319">
        <v>2</v>
      </c>
      <c r="S5319" t="str">
        <f t="shared" si="333"/>
        <v>Small</v>
      </c>
      <c r="T5319" s="50">
        <v>55</v>
      </c>
      <c r="U5319" s="70">
        <f t="shared" si="334"/>
        <v>0.03</v>
      </c>
      <c r="V5319" s="52">
        <v>4.7</v>
      </c>
      <c r="W5319" s="52" t="str" cm="1">
        <f t="array" ref="W5319">_xlfn.SWITCH(ROUND(V5319,0),5,"Excellent",4,"Good",3,"Ok","Bad")</f>
        <v>Excellent</v>
      </c>
      <c r="X5319">
        <v>20</v>
      </c>
      <c r="Y5319" t="str">
        <f t="shared" si="335"/>
        <v>No</v>
      </c>
      <c r="Z5319" s="68">
        <v>43770</v>
      </c>
      <c r="AA5319" s="68">
        <v>43924</v>
      </c>
      <c r="AB5319">
        <v>349</v>
      </c>
      <c r="AC5319" t="s">
        <v>15615</v>
      </c>
    </row>
    <row r="5320" spans="1:29" x14ac:dyDescent="0.3">
      <c r="A5320" t="s">
        <v>15048</v>
      </c>
      <c r="B5320">
        <v>3858</v>
      </c>
      <c r="C5320" t="str">
        <f>VLOOKUP($B5320,Hosts!$A:$M,10,0)</f>
        <v>Within an hour</v>
      </c>
      <c r="D5320" s="70">
        <f>VLOOKUP($B5320,Hosts!$A:$M,11,0)</f>
        <v>1</v>
      </c>
      <c r="E5320" s="70">
        <f>VLOOKUP($B5320,Hosts!$A:$M,12,0)</f>
        <v>1</v>
      </c>
      <c r="F5320" t="str">
        <f>VLOOKUP($B5320,Hosts!$A:$M,13,0)</f>
        <v>No</v>
      </c>
      <c r="G5320" t="str">
        <f>INDEX(Hosts!$A:$M, MATCH(Places!$B5320,Hosts!$A:$A,0), MATCH(Places!G$1,Hosts!$A$1:$M$1,0))</f>
        <v>Within an hour</v>
      </c>
      <c r="H5320" s="70">
        <f>INDEX(Hosts!$A:$M, MATCH(Places!$B5320,Hosts!$A:$A,0), MATCH(Places!H$1,Hosts!$A$1:$M$1,0))</f>
        <v>1</v>
      </c>
      <c r="I5320" s="70">
        <f>INDEX(Hosts!$A:$M, MATCH(Places!$B5320,Hosts!$A:$A,0), MATCH(Places!I$1,Hosts!$A$1:$M$1,0))</f>
        <v>1</v>
      </c>
      <c r="J5320" t="str">
        <f>INDEX(Hosts!$A:$M, MATCH(Places!$B5320,Hosts!$A:$A,0), MATCH(Places!J$1,Hosts!$A$1:$M$1,0))</f>
        <v>No</v>
      </c>
      <c r="K5320">
        <v>22</v>
      </c>
      <c r="L5320" t="str">
        <f>VLOOKUP($K5320,Neighborhoods!$A:$C,2,0)</f>
        <v>Queens</v>
      </c>
      <c r="M5320" t="str">
        <f>VLOOKUP($K5320,Neighborhoods!$A:$C,3,0)</f>
        <v>Flushing</v>
      </c>
      <c r="N5320" t="str">
        <f>INDEX(Neighborhoods!$A:$C, MATCH(Places!$K5320,Neighborhoods!$A:$A,0), MATCH(Places!N$1,Neighborhoods!$A$1:$C$1,0))</f>
        <v>Queens</v>
      </c>
      <c r="O5320" t="str">
        <f>INDEX(Neighborhoods!$A:$C, MATCH(Places!$K5320,Neighborhoods!$A:$A,0), MATCH(Places!O$1,Neighborhoods!$A$1:$C$1,0))</f>
        <v>Flushing</v>
      </c>
      <c r="P5320" t="s">
        <v>1</v>
      </c>
      <c r="Q5320" t="str">
        <f t="shared" si="332"/>
        <v>Yes</v>
      </c>
      <c r="R5320">
        <v>1</v>
      </c>
      <c r="S5320" t="str">
        <f t="shared" si="333"/>
        <v>Small</v>
      </c>
      <c r="T5320" s="50">
        <v>90</v>
      </c>
      <c r="U5320" s="70">
        <f t="shared" si="334"/>
        <v>0.03</v>
      </c>
      <c r="V5320" s="52">
        <v>4.29</v>
      </c>
      <c r="W5320" s="52" t="str" cm="1">
        <f t="array" ref="W5320">_xlfn.SWITCH(ROUND(V5320,0),5,"Excellent",4,"Good",3,"Ok","Bad")</f>
        <v>Good</v>
      </c>
      <c r="X5320">
        <v>14</v>
      </c>
      <c r="Y5320" t="str">
        <f t="shared" si="335"/>
        <v>No</v>
      </c>
      <c r="Z5320" s="68">
        <v>43731</v>
      </c>
      <c r="AA5320" s="68">
        <v>43828</v>
      </c>
      <c r="AB5320">
        <v>198</v>
      </c>
      <c r="AC5320" t="s">
        <v>15616</v>
      </c>
    </row>
    <row r="5321" spans="1:29" x14ac:dyDescent="0.3">
      <c r="A5321" t="s">
        <v>14512</v>
      </c>
      <c r="B5321">
        <v>3976</v>
      </c>
      <c r="C5321" t="str">
        <f>VLOOKUP($B5321,Hosts!$A:$M,10,0)</f>
        <v>Within an hour</v>
      </c>
      <c r="D5321" s="70">
        <f>VLOOKUP($B5321,Hosts!$A:$M,11,0)</f>
        <v>1</v>
      </c>
      <c r="E5321" s="70">
        <f>VLOOKUP($B5321,Hosts!$A:$M,12,0)</f>
        <v>0.97</v>
      </c>
      <c r="F5321" t="str">
        <f>VLOOKUP($B5321,Hosts!$A:$M,13,0)</f>
        <v>Yes</v>
      </c>
      <c r="G5321" t="str">
        <f>INDEX(Hosts!$A:$M, MATCH(Places!$B5321,Hosts!$A:$A,0), MATCH(Places!G$1,Hosts!$A$1:$M$1,0))</f>
        <v>Within an hour</v>
      </c>
      <c r="H5321" s="70">
        <f>INDEX(Hosts!$A:$M, MATCH(Places!$B5321,Hosts!$A:$A,0), MATCH(Places!H$1,Hosts!$A$1:$M$1,0))</f>
        <v>1</v>
      </c>
      <c r="I5321" s="70">
        <f>INDEX(Hosts!$A:$M, MATCH(Places!$B5321,Hosts!$A:$A,0), MATCH(Places!I$1,Hosts!$A$1:$M$1,0))</f>
        <v>0.97</v>
      </c>
      <c r="J5321" t="str">
        <f>INDEX(Hosts!$A:$M, MATCH(Places!$B5321,Hosts!$A:$A,0), MATCH(Places!J$1,Hosts!$A$1:$M$1,0))</f>
        <v>Yes</v>
      </c>
      <c r="K5321">
        <v>31</v>
      </c>
      <c r="L5321" t="str">
        <f>VLOOKUP($K5321,Neighborhoods!$A:$C,2,0)</f>
        <v>Staten Island</v>
      </c>
      <c r="M5321" t="str">
        <f>VLOOKUP($K5321,Neighborhoods!$A:$C,3,0)</f>
        <v>West Brighton</v>
      </c>
      <c r="N5321" t="str">
        <f>INDEX(Neighborhoods!$A:$C, MATCH(Places!$K5321,Neighborhoods!$A:$A,0), MATCH(Places!N$1,Neighborhoods!$A$1:$C$1,0))</f>
        <v>Staten Island</v>
      </c>
      <c r="O5321" t="str">
        <f>INDEX(Neighborhoods!$A:$C, MATCH(Places!$K5321,Neighborhoods!$A:$A,0), MATCH(Places!O$1,Neighborhoods!$A$1:$C$1,0))</f>
        <v>West Brighton</v>
      </c>
      <c r="P5321" t="s">
        <v>11822</v>
      </c>
      <c r="Q5321" t="str">
        <f t="shared" si="332"/>
        <v>No</v>
      </c>
      <c r="R5321">
        <v>8</v>
      </c>
      <c r="S5321" t="str">
        <f t="shared" si="333"/>
        <v>Large</v>
      </c>
      <c r="T5321" s="50">
        <v>149</v>
      </c>
      <c r="U5321" s="70">
        <f t="shared" si="334"/>
        <v>0.03</v>
      </c>
      <c r="V5321" s="52">
        <v>5</v>
      </c>
      <c r="W5321" s="52" t="str" cm="1">
        <f t="array" ref="W5321">_xlfn.SWITCH(ROUND(V5321,0),5,"Excellent",4,"Good",3,"Ok","Bad")</f>
        <v>Excellent</v>
      </c>
      <c r="X5321">
        <v>25</v>
      </c>
      <c r="Y5321" t="str">
        <f t="shared" si="335"/>
        <v>No</v>
      </c>
      <c r="Z5321" s="68">
        <v>43752</v>
      </c>
      <c r="AA5321" s="68">
        <v>44027</v>
      </c>
      <c r="AB5321">
        <v>262</v>
      </c>
      <c r="AC5321" t="s">
        <v>15615</v>
      </c>
    </row>
    <row r="5322" spans="1:29" x14ac:dyDescent="0.3">
      <c r="A5322" t="s">
        <v>14937</v>
      </c>
      <c r="B5322">
        <v>1655</v>
      </c>
      <c r="C5322" t="str">
        <f>VLOOKUP($B5322,Hosts!$A:$M,10,0)</f>
        <v>Within a few hours</v>
      </c>
      <c r="D5322" s="70">
        <f>VLOOKUP($B5322,Hosts!$A:$M,11,0)</f>
        <v>1</v>
      </c>
      <c r="E5322" s="70">
        <f>VLOOKUP($B5322,Hosts!$A:$M,12,0)</f>
        <v>0.71</v>
      </c>
      <c r="F5322" t="str">
        <f>VLOOKUP($B5322,Hosts!$A:$M,13,0)</f>
        <v>No</v>
      </c>
      <c r="G5322" t="str">
        <f>INDEX(Hosts!$A:$M, MATCH(Places!$B5322,Hosts!$A:$A,0), MATCH(Places!G$1,Hosts!$A$1:$M$1,0))</f>
        <v>Within a few hours</v>
      </c>
      <c r="H5322" s="70">
        <f>INDEX(Hosts!$A:$M, MATCH(Places!$B5322,Hosts!$A:$A,0), MATCH(Places!H$1,Hosts!$A$1:$M$1,0))</f>
        <v>1</v>
      </c>
      <c r="I5322" s="70">
        <f>INDEX(Hosts!$A:$M, MATCH(Places!$B5322,Hosts!$A:$A,0), MATCH(Places!I$1,Hosts!$A$1:$M$1,0))</f>
        <v>0.71</v>
      </c>
      <c r="J5322" t="str">
        <f>INDEX(Hosts!$A:$M, MATCH(Places!$B5322,Hosts!$A:$A,0), MATCH(Places!J$1,Hosts!$A$1:$M$1,0))</f>
        <v>No</v>
      </c>
      <c r="K5322">
        <v>19</v>
      </c>
      <c r="L5322" t="str">
        <f>VLOOKUP($K5322,Neighborhoods!$A:$C,2,0)</f>
        <v>Manhattan</v>
      </c>
      <c r="M5322" t="str">
        <f>VLOOKUP($K5322,Neighborhoods!$A:$C,3,0)</f>
        <v>Upper East Side</v>
      </c>
      <c r="N5322" t="str">
        <f>INDEX(Neighborhoods!$A:$C, MATCH(Places!$K5322,Neighborhoods!$A:$A,0), MATCH(Places!N$1,Neighborhoods!$A$1:$C$1,0))</f>
        <v>Manhattan</v>
      </c>
      <c r="O5322" t="str">
        <f>INDEX(Neighborhoods!$A:$C, MATCH(Places!$K5322,Neighborhoods!$A:$A,0), MATCH(Places!O$1,Neighborhoods!$A$1:$C$1,0))</f>
        <v>Upper East Side</v>
      </c>
      <c r="P5322" t="s">
        <v>11822</v>
      </c>
      <c r="Q5322" t="str">
        <f t="shared" si="332"/>
        <v>No</v>
      </c>
      <c r="R5322">
        <v>2</v>
      </c>
      <c r="S5322" t="str">
        <f t="shared" si="333"/>
        <v>Small</v>
      </c>
      <c r="T5322" s="50">
        <v>70</v>
      </c>
      <c r="U5322" s="70">
        <f t="shared" si="334"/>
        <v>0.03</v>
      </c>
      <c r="V5322" s="52">
        <v>4.67</v>
      </c>
      <c r="W5322" s="52" t="str" cm="1">
        <f t="array" ref="W5322">_xlfn.SWITCH(ROUND(V5322,0),5,"Excellent",4,"Good",3,"Ok","Bad")</f>
        <v>Excellent</v>
      </c>
      <c r="X5322">
        <v>3</v>
      </c>
      <c r="Y5322" t="str">
        <f t="shared" si="335"/>
        <v>No</v>
      </c>
      <c r="Z5322" s="68">
        <v>43751</v>
      </c>
      <c r="AA5322" s="68">
        <v>43882</v>
      </c>
      <c r="AB5322">
        <v>0</v>
      </c>
      <c r="AC5322" t="s">
        <v>15616</v>
      </c>
    </row>
    <row r="5323" spans="1:29" x14ac:dyDescent="0.3">
      <c r="A5323" t="s">
        <v>15385</v>
      </c>
      <c r="B5323">
        <v>3582</v>
      </c>
      <c r="C5323" t="str">
        <f>VLOOKUP($B5323,Hosts!$A:$M,10,0)</f>
        <v>Within a few hours</v>
      </c>
      <c r="D5323" s="70">
        <f>VLOOKUP($B5323,Hosts!$A:$M,11,0)</f>
        <v>1</v>
      </c>
      <c r="E5323" s="70">
        <f>VLOOKUP($B5323,Hosts!$A:$M,12,0)</f>
        <v>1</v>
      </c>
      <c r="F5323" t="str">
        <f>VLOOKUP($B5323,Hosts!$A:$M,13,0)</f>
        <v>Yes</v>
      </c>
      <c r="G5323" t="str">
        <f>INDEX(Hosts!$A:$M, MATCH(Places!$B5323,Hosts!$A:$A,0), MATCH(Places!G$1,Hosts!$A$1:$M$1,0))</f>
        <v>Within a few hours</v>
      </c>
      <c r="H5323" s="70">
        <f>INDEX(Hosts!$A:$M, MATCH(Places!$B5323,Hosts!$A:$A,0), MATCH(Places!H$1,Hosts!$A$1:$M$1,0))</f>
        <v>1</v>
      </c>
      <c r="I5323" s="70">
        <f>INDEX(Hosts!$A:$M, MATCH(Places!$B5323,Hosts!$A:$A,0), MATCH(Places!I$1,Hosts!$A$1:$M$1,0))</f>
        <v>1</v>
      </c>
      <c r="J5323" t="str">
        <f>INDEX(Hosts!$A:$M, MATCH(Places!$B5323,Hosts!$A:$A,0), MATCH(Places!J$1,Hosts!$A$1:$M$1,0))</f>
        <v>Yes</v>
      </c>
      <c r="K5323">
        <v>21</v>
      </c>
      <c r="L5323" t="str">
        <f>VLOOKUP($K5323,Neighborhoods!$A:$C,2,0)</f>
        <v>Queens</v>
      </c>
      <c r="M5323" t="str">
        <f>VLOOKUP($K5323,Neighborhoods!$A:$C,3,0)</f>
        <v>Astoria</v>
      </c>
      <c r="N5323" t="str">
        <f>INDEX(Neighborhoods!$A:$C, MATCH(Places!$K5323,Neighborhoods!$A:$A,0), MATCH(Places!N$1,Neighborhoods!$A$1:$C$1,0))</f>
        <v>Queens</v>
      </c>
      <c r="O5323" t="str">
        <f>INDEX(Neighborhoods!$A:$C, MATCH(Places!$K5323,Neighborhoods!$A:$A,0), MATCH(Places!O$1,Neighborhoods!$A$1:$C$1,0))</f>
        <v>Astoria</v>
      </c>
      <c r="P5323" t="s">
        <v>1</v>
      </c>
      <c r="Q5323" t="str">
        <f t="shared" si="332"/>
        <v>Yes</v>
      </c>
      <c r="R5323">
        <v>2</v>
      </c>
      <c r="S5323" t="str">
        <f t="shared" si="333"/>
        <v>Small</v>
      </c>
      <c r="T5323" s="50">
        <v>60</v>
      </c>
      <c r="U5323" s="70">
        <f t="shared" si="334"/>
        <v>0.03</v>
      </c>
      <c r="V5323" s="52">
        <v>5</v>
      </c>
      <c r="W5323" s="52" t="str" cm="1">
        <f t="array" ref="W5323">_xlfn.SWITCH(ROUND(V5323,0),5,"Excellent",4,"Good",3,"Ok","Bad")</f>
        <v>Excellent</v>
      </c>
      <c r="X5323">
        <v>26</v>
      </c>
      <c r="Y5323" t="str">
        <f t="shared" si="335"/>
        <v>No</v>
      </c>
      <c r="Z5323" s="68">
        <v>43732</v>
      </c>
      <c r="AA5323" s="68">
        <v>43931</v>
      </c>
      <c r="AB5323">
        <v>14</v>
      </c>
      <c r="AC5323" t="s">
        <v>15615</v>
      </c>
    </row>
    <row r="5324" spans="1:29" x14ac:dyDescent="0.3">
      <c r="A5324" t="s">
        <v>14328</v>
      </c>
      <c r="B5324">
        <v>3747</v>
      </c>
      <c r="C5324" t="str">
        <f>VLOOKUP($B5324,Hosts!$A:$M,10,0)</f>
        <v>Within an hour</v>
      </c>
      <c r="D5324" s="70">
        <f>VLOOKUP($B5324,Hosts!$A:$M,11,0)</f>
        <v>1</v>
      </c>
      <c r="E5324" s="70">
        <f>VLOOKUP($B5324,Hosts!$A:$M,12,0)</f>
        <v>0.98</v>
      </c>
      <c r="F5324" t="str">
        <f>VLOOKUP($B5324,Hosts!$A:$M,13,0)</f>
        <v>No</v>
      </c>
      <c r="G5324" t="str">
        <f>INDEX(Hosts!$A:$M, MATCH(Places!$B5324,Hosts!$A:$A,0), MATCH(Places!G$1,Hosts!$A$1:$M$1,0))</f>
        <v>Within an hour</v>
      </c>
      <c r="H5324" s="70">
        <f>INDEX(Hosts!$A:$M, MATCH(Places!$B5324,Hosts!$A:$A,0), MATCH(Places!H$1,Hosts!$A$1:$M$1,0))</f>
        <v>1</v>
      </c>
      <c r="I5324" s="70">
        <f>INDEX(Hosts!$A:$M, MATCH(Places!$B5324,Hosts!$A:$A,0), MATCH(Places!I$1,Hosts!$A$1:$M$1,0))</f>
        <v>0.98</v>
      </c>
      <c r="J5324" t="str">
        <f>INDEX(Hosts!$A:$M, MATCH(Places!$B5324,Hosts!$A:$A,0), MATCH(Places!J$1,Hosts!$A$1:$M$1,0))</f>
        <v>No</v>
      </c>
      <c r="K5324">
        <v>13</v>
      </c>
      <c r="L5324" t="str">
        <f>VLOOKUP($K5324,Neighborhoods!$A:$C,2,0)</f>
        <v>Manhattan</v>
      </c>
      <c r="M5324" t="str">
        <f>VLOOKUP($K5324,Neighborhoods!$A:$C,3,0)</f>
        <v>Chelsea</v>
      </c>
      <c r="N5324" t="str">
        <f>INDEX(Neighborhoods!$A:$C, MATCH(Places!$K5324,Neighborhoods!$A:$A,0), MATCH(Places!N$1,Neighborhoods!$A$1:$C$1,0))</f>
        <v>Manhattan</v>
      </c>
      <c r="O5324" t="str">
        <f>INDEX(Neighborhoods!$A:$C, MATCH(Places!$K5324,Neighborhoods!$A:$A,0), MATCH(Places!O$1,Neighborhoods!$A$1:$C$1,0))</f>
        <v>Chelsea</v>
      </c>
      <c r="P5324" t="s">
        <v>11822</v>
      </c>
      <c r="Q5324" t="str">
        <f t="shared" si="332"/>
        <v>No</v>
      </c>
      <c r="R5324">
        <v>6</v>
      </c>
      <c r="S5324" t="str">
        <f t="shared" si="333"/>
        <v>Large</v>
      </c>
      <c r="T5324" s="50">
        <v>300</v>
      </c>
      <c r="U5324" s="70">
        <f t="shared" si="334"/>
        <v>0.04</v>
      </c>
      <c r="V5324" s="52">
        <v>4.88</v>
      </c>
      <c r="W5324" s="52" t="str" cm="1">
        <f t="array" ref="W5324">_xlfn.SWITCH(ROUND(V5324,0),5,"Excellent",4,"Good",3,"Ok","Bad")</f>
        <v>Excellent</v>
      </c>
      <c r="X5324">
        <v>33</v>
      </c>
      <c r="Y5324" t="str">
        <f t="shared" si="335"/>
        <v>No</v>
      </c>
      <c r="Z5324" s="68">
        <v>43759</v>
      </c>
      <c r="AA5324" s="68">
        <v>44047</v>
      </c>
      <c r="AB5324">
        <v>339</v>
      </c>
      <c r="AC5324" t="s">
        <v>15616</v>
      </c>
    </row>
    <row r="5325" spans="1:29" x14ac:dyDescent="0.3">
      <c r="A5325" t="s">
        <v>15195</v>
      </c>
      <c r="B5325">
        <v>3581</v>
      </c>
      <c r="C5325" t="str">
        <f>VLOOKUP($B5325,Hosts!$A:$M,10,0)</f>
        <v>Within a day</v>
      </c>
      <c r="D5325" s="70">
        <f>VLOOKUP($B5325,Hosts!$A:$M,11,0)</f>
        <v>0.5</v>
      </c>
      <c r="E5325" s="70">
        <f>VLOOKUP($B5325,Hosts!$A:$M,12,0)</f>
        <v>0.96</v>
      </c>
      <c r="F5325" t="str">
        <f>VLOOKUP($B5325,Hosts!$A:$M,13,0)</f>
        <v>No</v>
      </c>
      <c r="G5325" t="str">
        <f>INDEX(Hosts!$A:$M, MATCH(Places!$B5325,Hosts!$A:$A,0), MATCH(Places!G$1,Hosts!$A$1:$M$1,0))</f>
        <v>Within a day</v>
      </c>
      <c r="H5325" s="70">
        <f>INDEX(Hosts!$A:$M, MATCH(Places!$B5325,Hosts!$A:$A,0), MATCH(Places!H$1,Hosts!$A$1:$M$1,0))</f>
        <v>0.5</v>
      </c>
      <c r="I5325" s="70">
        <f>INDEX(Hosts!$A:$M, MATCH(Places!$B5325,Hosts!$A:$A,0), MATCH(Places!I$1,Hosts!$A$1:$M$1,0))</f>
        <v>0.96</v>
      </c>
      <c r="J5325" t="str">
        <f>INDEX(Hosts!$A:$M, MATCH(Places!$B5325,Hosts!$A:$A,0), MATCH(Places!J$1,Hosts!$A$1:$M$1,0))</f>
        <v>No</v>
      </c>
      <c r="K5325">
        <v>16</v>
      </c>
      <c r="L5325" t="str">
        <f>VLOOKUP($K5325,Neighborhoods!$A:$C,2,0)</f>
        <v>Manhattan</v>
      </c>
      <c r="M5325" t="str">
        <f>VLOOKUP($K5325,Neighborhoods!$A:$C,3,0)</f>
        <v>Harlem</v>
      </c>
      <c r="N5325" t="str">
        <f>INDEX(Neighborhoods!$A:$C, MATCH(Places!$K5325,Neighborhoods!$A:$A,0), MATCH(Places!N$1,Neighborhoods!$A$1:$C$1,0))</f>
        <v>Manhattan</v>
      </c>
      <c r="O5325" t="str">
        <f>INDEX(Neighborhoods!$A:$C, MATCH(Places!$K5325,Neighborhoods!$A:$A,0), MATCH(Places!O$1,Neighborhoods!$A$1:$C$1,0))</f>
        <v>Harlem</v>
      </c>
      <c r="P5325" t="s">
        <v>11822</v>
      </c>
      <c r="Q5325" t="str">
        <f t="shared" si="332"/>
        <v>No</v>
      </c>
      <c r="R5325">
        <v>5</v>
      </c>
      <c r="S5325" t="str">
        <f t="shared" si="333"/>
        <v>Medium</v>
      </c>
      <c r="T5325" s="50">
        <v>95</v>
      </c>
      <c r="U5325" s="70">
        <f t="shared" si="334"/>
        <v>0.03</v>
      </c>
      <c r="V5325" s="52">
        <v>4.5</v>
      </c>
      <c r="W5325" s="52" t="str" cm="1">
        <f t="array" ref="W5325">_xlfn.SWITCH(ROUND(V5325,0),5,"Excellent",4,"Good",3,"Ok","Bad")</f>
        <v>Excellent</v>
      </c>
      <c r="X5325">
        <v>4</v>
      </c>
      <c r="Y5325" t="str">
        <f t="shared" si="335"/>
        <v>No</v>
      </c>
      <c r="Z5325" s="68">
        <v>43752</v>
      </c>
      <c r="AA5325" s="68">
        <v>43829</v>
      </c>
      <c r="AB5325">
        <v>180</v>
      </c>
      <c r="AC5325" t="s">
        <v>15615</v>
      </c>
    </row>
    <row r="5326" spans="1:29" x14ac:dyDescent="0.3">
      <c r="A5326" t="s">
        <v>14583</v>
      </c>
      <c r="B5326">
        <v>2951</v>
      </c>
      <c r="C5326" t="str">
        <f>VLOOKUP($B5326,Hosts!$A:$M,10,0)</f>
        <v>Within a few hours</v>
      </c>
      <c r="D5326" s="70">
        <f>VLOOKUP($B5326,Hosts!$A:$M,11,0)</f>
        <v>1</v>
      </c>
      <c r="E5326" s="70">
        <f>VLOOKUP($B5326,Hosts!$A:$M,12,0)</f>
        <v>1</v>
      </c>
      <c r="F5326" t="str">
        <f>VLOOKUP($B5326,Hosts!$A:$M,13,0)</f>
        <v>Yes</v>
      </c>
      <c r="G5326" t="str">
        <f>INDEX(Hosts!$A:$M, MATCH(Places!$B5326,Hosts!$A:$A,0), MATCH(Places!G$1,Hosts!$A$1:$M$1,0))</f>
        <v>Within a few hours</v>
      </c>
      <c r="H5326" s="70">
        <f>INDEX(Hosts!$A:$M, MATCH(Places!$B5326,Hosts!$A:$A,0), MATCH(Places!H$1,Hosts!$A$1:$M$1,0))</f>
        <v>1</v>
      </c>
      <c r="I5326" s="70">
        <f>INDEX(Hosts!$A:$M, MATCH(Places!$B5326,Hosts!$A:$A,0), MATCH(Places!I$1,Hosts!$A$1:$M$1,0))</f>
        <v>1</v>
      </c>
      <c r="J5326" t="str">
        <f>INDEX(Hosts!$A:$M, MATCH(Places!$B5326,Hosts!$A:$A,0), MATCH(Places!J$1,Hosts!$A$1:$M$1,0))</f>
        <v>Yes</v>
      </c>
      <c r="K5326">
        <v>16</v>
      </c>
      <c r="L5326" t="str">
        <f>VLOOKUP($K5326,Neighborhoods!$A:$C,2,0)</f>
        <v>Manhattan</v>
      </c>
      <c r="M5326" t="str">
        <f>VLOOKUP($K5326,Neighborhoods!$A:$C,3,0)</f>
        <v>Harlem</v>
      </c>
      <c r="N5326" t="str">
        <f>INDEX(Neighborhoods!$A:$C, MATCH(Places!$K5326,Neighborhoods!$A:$A,0), MATCH(Places!N$1,Neighborhoods!$A$1:$C$1,0))</f>
        <v>Manhattan</v>
      </c>
      <c r="O5326" t="str">
        <f>INDEX(Neighborhoods!$A:$C, MATCH(Places!$K5326,Neighborhoods!$A:$A,0), MATCH(Places!O$1,Neighborhoods!$A$1:$C$1,0))</f>
        <v>Harlem</v>
      </c>
      <c r="P5326" t="s">
        <v>1</v>
      </c>
      <c r="Q5326" t="str">
        <f t="shared" si="332"/>
        <v>Yes</v>
      </c>
      <c r="R5326">
        <v>1</v>
      </c>
      <c r="S5326" t="str">
        <f t="shared" si="333"/>
        <v>Small</v>
      </c>
      <c r="T5326" s="50">
        <v>39</v>
      </c>
      <c r="U5326" s="70">
        <f t="shared" si="334"/>
        <v>0.03</v>
      </c>
      <c r="V5326" s="52">
        <v>5</v>
      </c>
      <c r="W5326" s="52" t="str" cm="1">
        <f t="array" ref="W5326">_xlfn.SWITCH(ROUND(V5326,0),5,"Excellent",4,"Good",3,"Ok","Bad")</f>
        <v>Excellent</v>
      </c>
      <c r="X5326">
        <v>12</v>
      </c>
      <c r="Y5326" t="str">
        <f t="shared" si="335"/>
        <v>No</v>
      </c>
      <c r="Z5326" s="68">
        <v>43755</v>
      </c>
      <c r="AA5326" s="68">
        <v>43899</v>
      </c>
      <c r="AB5326">
        <v>178</v>
      </c>
      <c r="AC5326" t="s">
        <v>15615</v>
      </c>
    </row>
    <row r="5327" spans="1:29" x14ac:dyDescent="0.3">
      <c r="A5327" t="s">
        <v>13576</v>
      </c>
      <c r="B5327">
        <v>3858</v>
      </c>
      <c r="C5327" t="str">
        <f>VLOOKUP($B5327,Hosts!$A:$M,10,0)</f>
        <v>Within an hour</v>
      </c>
      <c r="D5327" s="70">
        <f>VLOOKUP($B5327,Hosts!$A:$M,11,0)</f>
        <v>1</v>
      </c>
      <c r="E5327" s="70">
        <f>VLOOKUP($B5327,Hosts!$A:$M,12,0)</f>
        <v>1</v>
      </c>
      <c r="F5327" t="str">
        <f>VLOOKUP($B5327,Hosts!$A:$M,13,0)</f>
        <v>No</v>
      </c>
      <c r="G5327" t="str">
        <f>INDEX(Hosts!$A:$M, MATCH(Places!$B5327,Hosts!$A:$A,0), MATCH(Places!G$1,Hosts!$A$1:$M$1,0))</f>
        <v>Within an hour</v>
      </c>
      <c r="H5327" s="70">
        <f>INDEX(Hosts!$A:$M, MATCH(Places!$B5327,Hosts!$A:$A,0), MATCH(Places!H$1,Hosts!$A$1:$M$1,0))</f>
        <v>1</v>
      </c>
      <c r="I5327" s="70">
        <f>INDEX(Hosts!$A:$M, MATCH(Places!$B5327,Hosts!$A:$A,0), MATCH(Places!I$1,Hosts!$A$1:$M$1,0))</f>
        <v>1</v>
      </c>
      <c r="J5327" t="str">
        <f>INDEX(Hosts!$A:$M, MATCH(Places!$B5327,Hosts!$A:$A,0), MATCH(Places!J$1,Hosts!$A$1:$M$1,0))</f>
        <v>No</v>
      </c>
      <c r="K5327">
        <v>22</v>
      </c>
      <c r="L5327" t="str">
        <f>VLOOKUP($K5327,Neighborhoods!$A:$C,2,0)</f>
        <v>Queens</v>
      </c>
      <c r="M5327" t="str">
        <f>VLOOKUP($K5327,Neighborhoods!$A:$C,3,0)</f>
        <v>Flushing</v>
      </c>
      <c r="N5327" t="str">
        <f>INDEX(Neighborhoods!$A:$C, MATCH(Places!$K5327,Neighborhoods!$A:$A,0), MATCH(Places!N$1,Neighborhoods!$A$1:$C$1,0))</f>
        <v>Queens</v>
      </c>
      <c r="O5327" t="str">
        <f>INDEX(Neighborhoods!$A:$C, MATCH(Places!$K5327,Neighborhoods!$A:$A,0), MATCH(Places!O$1,Neighborhoods!$A$1:$C$1,0))</f>
        <v>Flushing</v>
      </c>
      <c r="P5327" t="s">
        <v>1</v>
      </c>
      <c r="Q5327" t="str">
        <f t="shared" si="332"/>
        <v>Yes</v>
      </c>
      <c r="R5327">
        <v>2</v>
      </c>
      <c r="S5327" t="str">
        <f t="shared" si="333"/>
        <v>Small</v>
      </c>
      <c r="T5327" s="50">
        <v>90</v>
      </c>
      <c r="U5327" s="70">
        <f t="shared" si="334"/>
        <v>0.03</v>
      </c>
      <c r="V5327" s="52">
        <v>4.8</v>
      </c>
      <c r="W5327" s="52" t="str" cm="1">
        <f t="array" ref="W5327">_xlfn.SWITCH(ROUND(V5327,0),5,"Excellent",4,"Good",3,"Ok","Bad")</f>
        <v>Excellent</v>
      </c>
      <c r="X5327">
        <v>5</v>
      </c>
      <c r="Y5327" t="str">
        <f t="shared" si="335"/>
        <v>No</v>
      </c>
      <c r="Z5327" s="68">
        <v>43730</v>
      </c>
      <c r="AA5327" s="68">
        <v>43969</v>
      </c>
      <c r="AB5327">
        <v>330</v>
      </c>
      <c r="AC5327" t="s">
        <v>15616</v>
      </c>
    </row>
    <row r="5328" spans="1:29" x14ac:dyDescent="0.3">
      <c r="A5328" t="s">
        <v>15146</v>
      </c>
      <c r="B5328">
        <v>3858</v>
      </c>
      <c r="C5328" t="str">
        <f>VLOOKUP($B5328,Hosts!$A:$M,10,0)</f>
        <v>Within an hour</v>
      </c>
      <c r="D5328" s="70">
        <f>VLOOKUP($B5328,Hosts!$A:$M,11,0)</f>
        <v>1</v>
      </c>
      <c r="E5328" s="70">
        <f>VLOOKUP($B5328,Hosts!$A:$M,12,0)</f>
        <v>1</v>
      </c>
      <c r="F5328" t="str">
        <f>VLOOKUP($B5328,Hosts!$A:$M,13,0)</f>
        <v>No</v>
      </c>
      <c r="G5328" t="str">
        <f>INDEX(Hosts!$A:$M, MATCH(Places!$B5328,Hosts!$A:$A,0), MATCH(Places!G$1,Hosts!$A$1:$M$1,0))</f>
        <v>Within an hour</v>
      </c>
      <c r="H5328" s="70">
        <f>INDEX(Hosts!$A:$M, MATCH(Places!$B5328,Hosts!$A:$A,0), MATCH(Places!H$1,Hosts!$A$1:$M$1,0))</f>
        <v>1</v>
      </c>
      <c r="I5328" s="70">
        <f>INDEX(Hosts!$A:$M, MATCH(Places!$B5328,Hosts!$A:$A,0), MATCH(Places!I$1,Hosts!$A$1:$M$1,0))</f>
        <v>1</v>
      </c>
      <c r="J5328" t="str">
        <f>INDEX(Hosts!$A:$M, MATCH(Places!$B5328,Hosts!$A:$A,0), MATCH(Places!J$1,Hosts!$A$1:$M$1,0))</f>
        <v>No</v>
      </c>
      <c r="K5328">
        <v>22</v>
      </c>
      <c r="L5328" t="str">
        <f>VLOOKUP($K5328,Neighborhoods!$A:$C,2,0)</f>
        <v>Queens</v>
      </c>
      <c r="M5328" t="str">
        <f>VLOOKUP($K5328,Neighborhoods!$A:$C,3,0)</f>
        <v>Flushing</v>
      </c>
      <c r="N5328" t="str">
        <f>INDEX(Neighborhoods!$A:$C, MATCH(Places!$K5328,Neighborhoods!$A:$A,0), MATCH(Places!N$1,Neighborhoods!$A$1:$C$1,0))</f>
        <v>Queens</v>
      </c>
      <c r="O5328" t="str">
        <f>INDEX(Neighborhoods!$A:$C, MATCH(Places!$K5328,Neighborhoods!$A:$A,0), MATCH(Places!O$1,Neighborhoods!$A$1:$C$1,0))</f>
        <v>Flushing</v>
      </c>
      <c r="P5328" t="s">
        <v>1</v>
      </c>
      <c r="Q5328" t="str">
        <f t="shared" si="332"/>
        <v>Yes</v>
      </c>
      <c r="R5328">
        <v>2</v>
      </c>
      <c r="S5328" t="str">
        <f t="shared" si="333"/>
        <v>Small</v>
      </c>
      <c r="T5328" s="50">
        <v>70</v>
      </c>
      <c r="U5328" s="70">
        <f t="shared" si="334"/>
        <v>0.03</v>
      </c>
      <c r="V5328" s="52">
        <v>4</v>
      </c>
      <c r="W5328" s="52" t="str" cm="1">
        <f t="array" ref="W5328">_xlfn.SWITCH(ROUND(V5328,0),5,"Excellent",4,"Good",3,"Ok","Bad")</f>
        <v>Good</v>
      </c>
      <c r="X5328">
        <v>4</v>
      </c>
      <c r="Y5328" t="str">
        <f t="shared" si="335"/>
        <v>No</v>
      </c>
      <c r="Z5328" s="68">
        <v>43807</v>
      </c>
      <c r="AA5328" s="68">
        <v>43898</v>
      </c>
      <c r="AB5328">
        <v>323</v>
      </c>
      <c r="AC5328" t="s">
        <v>15616</v>
      </c>
    </row>
    <row r="5329" spans="1:29" x14ac:dyDescent="0.3">
      <c r="A5329" t="s">
        <v>14912</v>
      </c>
      <c r="B5329">
        <v>3858</v>
      </c>
      <c r="C5329" t="str">
        <f>VLOOKUP($B5329,Hosts!$A:$M,10,0)</f>
        <v>Within an hour</v>
      </c>
      <c r="D5329" s="70">
        <f>VLOOKUP($B5329,Hosts!$A:$M,11,0)</f>
        <v>1</v>
      </c>
      <c r="E5329" s="70">
        <f>VLOOKUP($B5329,Hosts!$A:$M,12,0)</f>
        <v>1</v>
      </c>
      <c r="F5329" t="str">
        <f>VLOOKUP($B5329,Hosts!$A:$M,13,0)</f>
        <v>No</v>
      </c>
      <c r="G5329" t="str">
        <f>INDEX(Hosts!$A:$M, MATCH(Places!$B5329,Hosts!$A:$A,0), MATCH(Places!G$1,Hosts!$A$1:$M$1,0))</f>
        <v>Within an hour</v>
      </c>
      <c r="H5329" s="70">
        <f>INDEX(Hosts!$A:$M, MATCH(Places!$B5329,Hosts!$A:$A,0), MATCH(Places!H$1,Hosts!$A$1:$M$1,0))</f>
        <v>1</v>
      </c>
      <c r="I5329" s="70">
        <f>INDEX(Hosts!$A:$M, MATCH(Places!$B5329,Hosts!$A:$A,0), MATCH(Places!I$1,Hosts!$A$1:$M$1,0))</f>
        <v>1</v>
      </c>
      <c r="J5329" t="str">
        <f>INDEX(Hosts!$A:$M, MATCH(Places!$B5329,Hosts!$A:$A,0), MATCH(Places!J$1,Hosts!$A$1:$M$1,0))</f>
        <v>No</v>
      </c>
      <c r="K5329">
        <v>22</v>
      </c>
      <c r="L5329" t="str">
        <f>VLOOKUP($K5329,Neighborhoods!$A:$C,2,0)</f>
        <v>Queens</v>
      </c>
      <c r="M5329" t="str">
        <f>VLOOKUP($K5329,Neighborhoods!$A:$C,3,0)</f>
        <v>Flushing</v>
      </c>
      <c r="N5329" t="str">
        <f>INDEX(Neighborhoods!$A:$C, MATCH(Places!$K5329,Neighborhoods!$A:$A,0), MATCH(Places!N$1,Neighborhoods!$A$1:$C$1,0))</f>
        <v>Queens</v>
      </c>
      <c r="O5329" t="str">
        <f>INDEX(Neighborhoods!$A:$C, MATCH(Places!$K5329,Neighborhoods!$A:$A,0), MATCH(Places!O$1,Neighborhoods!$A$1:$C$1,0))</f>
        <v>Flushing</v>
      </c>
      <c r="P5329" t="s">
        <v>1</v>
      </c>
      <c r="Q5329" t="str">
        <f t="shared" si="332"/>
        <v>Yes</v>
      </c>
      <c r="R5329">
        <v>2</v>
      </c>
      <c r="S5329" t="str">
        <f t="shared" si="333"/>
        <v>Small</v>
      </c>
      <c r="T5329" s="50">
        <v>49</v>
      </c>
      <c r="U5329" s="70">
        <f t="shared" si="334"/>
        <v>0.03</v>
      </c>
      <c r="V5329" s="52">
        <v>4.43</v>
      </c>
      <c r="W5329" s="52" t="str" cm="1">
        <f t="array" ref="W5329">_xlfn.SWITCH(ROUND(V5329,0),5,"Excellent",4,"Good",3,"Ok","Bad")</f>
        <v>Good</v>
      </c>
      <c r="X5329">
        <v>7</v>
      </c>
      <c r="Y5329" t="str">
        <f t="shared" si="335"/>
        <v>No</v>
      </c>
      <c r="Z5329" s="68">
        <v>43736</v>
      </c>
      <c r="AA5329" s="68">
        <v>43943</v>
      </c>
      <c r="AB5329">
        <v>289</v>
      </c>
      <c r="AC5329" t="s">
        <v>15616</v>
      </c>
    </row>
    <row r="5330" spans="1:29" x14ac:dyDescent="0.3">
      <c r="A5330" t="s">
        <v>13966</v>
      </c>
      <c r="B5330">
        <v>4009</v>
      </c>
      <c r="C5330" t="str">
        <f>VLOOKUP($B5330,Hosts!$A:$M,10,0)</f>
        <v>Within a few hours</v>
      </c>
      <c r="D5330" s="70">
        <f>VLOOKUP($B5330,Hosts!$A:$M,11,0)</f>
        <v>1</v>
      </c>
      <c r="E5330" s="70">
        <f>VLOOKUP($B5330,Hosts!$A:$M,12,0)</f>
        <v>0.85</v>
      </c>
      <c r="F5330" t="str">
        <f>VLOOKUP($B5330,Hosts!$A:$M,13,0)</f>
        <v>No</v>
      </c>
      <c r="G5330" t="str">
        <f>INDEX(Hosts!$A:$M, MATCH(Places!$B5330,Hosts!$A:$A,0), MATCH(Places!G$1,Hosts!$A$1:$M$1,0))</f>
        <v>Within a few hours</v>
      </c>
      <c r="H5330" s="70">
        <f>INDEX(Hosts!$A:$M, MATCH(Places!$B5330,Hosts!$A:$A,0), MATCH(Places!H$1,Hosts!$A$1:$M$1,0))</f>
        <v>1</v>
      </c>
      <c r="I5330" s="70">
        <f>INDEX(Hosts!$A:$M, MATCH(Places!$B5330,Hosts!$A:$A,0), MATCH(Places!I$1,Hosts!$A$1:$M$1,0))</f>
        <v>0.85</v>
      </c>
      <c r="J5330" t="str">
        <f>INDEX(Hosts!$A:$M, MATCH(Places!$B5330,Hosts!$A:$A,0), MATCH(Places!J$1,Hosts!$A$1:$M$1,0))</f>
        <v>No</v>
      </c>
      <c r="K5330">
        <v>20</v>
      </c>
      <c r="L5330" t="str">
        <f>VLOOKUP($K5330,Neighborhoods!$A:$C,2,0)</f>
        <v>Manhattan</v>
      </c>
      <c r="M5330" t="str">
        <f>VLOOKUP($K5330,Neighborhoods!$A:$C,3,0)</f>
        <v>Upper West Side</v>
      </c>
      <c r="N5330" t="str">
        <f>INDEX(Neighborhoods!$A:$C, MATCH(Places!$K5330,Neighborhoods!$A:$A,0), MATCH(Places!N$1,Neighborhoods!$A$1:$C$1,0))</f>
        <v>Manhattan</v>
      </c>
      <c r="O5330" t="str">
        <f>INDEX(Neighborhoods!$A:$C, MATCH(Places!$K5330,Neighborhoods!$A:$A,0), MATCH(Places!O$1,Neighborhoods!$A$1:$C$1,0))</f>
        <v>Upper West Side</v>
      </c>
      <c r="P5330" t="s">
        <v>11822</v>
      </c>
      <c r="Q5330" t="str">
        <f t="shared" si="332"/>
        <v>No</v>
      </c>
      <c r="R5330">
        <v>10</v>
      </c>
      <c r="S5330" t="str">
        <f t="shared" si="333"/>
        <v>Large</v>
      </c>
      <c r="T5330" s="50">
        <v>714</v>
      </c>
      <c r="U5330" s="70">
        <f t="shared" si="334"/>
        <v>0.05</v>
      </c>
      <c r="V5330" s="52">
        <v>5</v>
      </c>
      <c r="W5330" s="52" t="str" cm="1">
        <f t="array" ref="W5330">_xlfn.SWITCH(ROUND(V5330,0),5,"Excellent",4,"Good",3,"Ok","Bad")</f>
        <v>Excellent</v>
      </c>
      <c r="X5330">
        <v>3</v>
      </c>
      <c r="Y5330" t="str">
        <f t="shared" si="335"/>
        <v>No</v>
      </c>
      <c r="Z5330" s="68">
        <v>43739</v>
      </c>
      <c r="AA5330" s="68">
        <v>44050</v>
      </c>
      <c r="AB5330">
        <v>306</v>
      </c>
      <c r="AC5330" t="s">
        <v>15615</v>
      </c>
    </row>
    <row r="5331" spans="1:29" x14ac:dyDescent="0.3">
      <c r="A5331" t="s">
        <v>13144</v>
      </c>
      <c r="B5331">
        <v>2809</v>
      </c>
      <c r="C5331" t="str">
        <f>VLOOKUP($B5331,Hosts!$A:$M,10,0)</f>
        <v>Within an hour</v>
      </c>
      <c r="D5331" s="70">
        <f>VLOOKUP($B5331,Hosts!$A:$M,11,0)</f>
        <v>1</v>
      </c>
      <c r="E5331" s="70">
        <f>VLOOKUP($B5331,Hosts!$A:$M,12,0)</f>
        <v>1</v>
      </c>
      <c r="F5331" t="str">
        <f>VLOOKUP($B5331,Hosts!$A:$M,13,0)</f>
        <v>Yes</v>
      </c>
      <c r="G5331" t="str">
        <f>INDEX(Hosts!$A:$M, MATCH(Places!$B5331,Hosts!$A:$A,0), MATCH(Places!G$1,Hosts!$A$1:$M$1,0))</f>
        <v>Within an hour</v>
      </c>
      <c r="H5331" s="70">
        <f>INDEX(Hosts!$A:$M, MATCH(Places!$B5331,Hosts!$A:$A,0), MATCH(Places!H$1,Hosts!$A$1:$M$1,0))</f>
        <v>1</v>
      </c>
      <c r="I5331" s="70">
        <f>INDEX(Hosts!$A:$M, MATCH(Places!$B5331,Hosts!$A:$A,0), MATCH(Places!I$1,Hosts!$A$1:$M$1,0))</f>
        <v>1</v>
      </c>
      <c r="J5331" t="str">
        <f>INDEX(Hosts!$A:$M, MATCH(Places!$B5331,Hosts!$A:$A,0), MATCH(Places!J$1,Hosts!$A$1:$M$1,0))</f>
        <v>Yes</v>
      </c>
      <c r="K5331">
        <v>13</v>
      </c>
      <c r="L5331" t="str">
        <f>VLOOKUP($K5331,Neighborhoods!$A:$C,2,0)</f>
        <v>Manhattan</v>
      </c>
      <c r="M5331" t="str">
        <f>VLOOKUP($K5331,Neighborhoods!$A:$C,3,0)</f>
        <v>Chelsea</v>
      </c>
      <c r="N5331" t="str">
        <f>INDEX(Neighborhoods!$A:$C, MATCH(Places!$K5331,Neighborhoods!$A:$A,0), MATCH(Places!N$1,Neighborhoods!$A$1:$C$1,0))</f>
        <v>Manhattan</v>
      </c>
      <c r="O5331" t="str">
        <f>INDEX(Neighborhoods!$A:$C, MATCH(Places!$K5331,Neighborhoods!$A:$A,0), MATCH(Places!O$1,Neighborhoods!$A$1:$C$1,0))</f>
        <v>Chelsea</v>
      </c>
      <c r="P5331" t="s">
        <v>11822</v>
      </c>
      <c r="Q5331" t="str">
        <f t="shared" si="332"/>
        <v>No</v>
      </c>
      <c r="R5331">
        <v>4</v>
      </c>
      <c r="S5331" t="str">
        <f t="shared" si="333"/>
        <v>Medium</v>
      </c>
      <c r="T5331" s="50">
        <v>143</v>
      </c>
      <c r="U5331" s="70">
        <f t="shared" si="334"/>
        <v>0.03</v>
      </c>
      <c r="V5331" s="52">
        <v>4.83</v>
      </c>
      <c r="W5331" s="52" t="str" cm="1">
        <f t="array" ref="W5331">_xlfn.SWITCH(ROUND(V5331,0),5,"Excellent",4,"Good",3,"Ok","Bad")</f>
        <v>Excellent</v>
      </c>
      <c r="X5331">
        <v>29</v>
      </c>
      <c r="Y5331" t="str">
        <f t="shared" si="335"/>
        <v>No</v>
      </c>
      <c r="Z5331" s="68">
        <v>43739</v>
      </c>
      <c r="AA5331" s="68">
        <v>44047</v>
      </c>
      <c r="AB5331">
        <v>65</v>
      </c>
      <c r="AC5331" t="s">
        <v>15616</v>
      </c>
    </row>
    <row r="5332" spans="1:29" x14ac:dyDescent="0.3">
      <c r="A5332" t="s">
        <v>13441</v>
      </c>
      <c r="B5332">
        <v>1562</v>
      </c>
      <c r="C5332" t="str">
        <f>VLOOKUP($B5332,Hosts!$A:$M,10,0)</f>
        <v>Within a few hours</v>
      </c>
      <c r="D5332" s="70">
        <f>VLOOKUP($B5332,Hosts!$A:$M,11,0)</f>
        <v>1</v>
      </c>
      <c r="E5332" s="70">
        <f>VLOOKUP($B5332,Hosts!$A:$M,12,0)</f>
        <v>1</v>
      </c>
      <c r="F5332" t="str">
        <f>VLOOKUP($B5332,Hosts!$A:$M,13,0)</f>
        <v>No</v>
      </c>
      <c r="G5332" t="str">
        <f>INDEX(Hosts!$A:$M, MATCH(Places!$B5332,Hosts!$A:$A,0), MATCH(Places!G$1,Hosts!$A$1:$M$1,0))</f>
        <v>Within a few hours</v>
      </c>
      <c r="H5332" s="70">
        <f>INDEX(Hosts!$A:$M, MATCH(Places!$B5332,Hosts!$A:$A,0), MATCH(Places!H$1,Hosts!$A$1:$M$1,0))</f>
        <v>1</v>
      </c>
      <c r="I5332" s="70">
        <f>INDEX(Hosts!$A:$M, MATCH(Places!$B5332,Hosts!$A:$A,0), MATCH(Places!I$1,Hosts!$A$1:$M$1,0))</f>
        <v>1</v>
      </c>
      <c r="J5332" t="str">
        <f>INDEX(Hosts!$A:$M, MATCH(Places!$B5332,Hosts!$A:$A,0), MATCH(Places!J$1,Hosts!$A$1:$M$1,0))</f>
        <v>No</v>
      </c>
      <c r="K5332">
        <v>17</v>
      </c>
      <c r="L5332" t="str">
        <f>VLOOKUP($K5332,Neighborhoods!$A:$C,2,0)</f>
        <v>Manhattan</v>
      </c>
      <c r="M5332" t="str">
        <f>VLOOKUP($K5332,Neighborhoods!$A:$C,3,0)</f>
        <v>Hell's Kitchen</v>
      </c>
      <c r="N5332" t="str">
        <f>INDEX(Neighborhoods!$A:$C, MATCH(Places!$K5332,Neighborhoods!$A:$A,0), MATCH(Places!N$1,Neighborhoods!$A$1:$C$1,0))</f>
        <v>Manhattan</v>
      </c>
      <c r="O5332" t="str">
        <f>INDEX(Neighborhoods!$A:$C, MATCH(Places!$K5332,Neighborhoods!$A:$A,0), MATCH(Places!O$1,Neighborhoods!$A$1:$C$1,0))</f>
        <v>Hell's Kitchen</v>
      </c>
      <c r="P5332" t="s">
        <v>1</v>
      </c>
      <c r="Q5332" t="str">
        <f t="shared" si="332"/>
        <v>Yes</v>
      </c>
      <c r="R5332">
        <v>2</v>
      </c>
      <c r="S5332" t="str">
        <f t="shared" si="333"/>
        <v>Small</v>
      </c>
      <c r="T5332" s="50">
        <v>175</v>
      </c>
      <c r="U5332" s="70">
        <f t="shared" si="334"/>
        <v>0.03</v>
      </c>
      <c r="V5332" s="52">
        <v>4.67</v>
      </c>
      <c r="W5332" s="52" t="str" cm="1">
        <f t="array" ref="W5332">_xlfn.SWITCH(ROUND(V5332,0),5,"Excellent",4,"Good",3,"Ok","Bad")</f>
        <v>Excellent</v>
      </c>
      <c r="X5332">
        <v>3</v>
      </c>
      <c r="Y5332" t="str">
        <f t="shared" si="335"/>
        <v>No</v>
      </c>
      <c r="Z5332" s="68">
        <v>43774</v>
      </c>
      <c r="AA5332" s="68">
        <v>43808</v>
      </c>
      <c r="AB5332">
        <v>365</v>
      </c>
      <c r="AC5332" t="s">
        <v>15616</v>
      </c>
    </row>
    <row r="5333" spans="1:29" x14ac:dyDescent="0.3">
      <c r="A5333" t="s">
        <v>13911</v>
      </c>
      <c r="B5333">
        <v>3285</v>
      </c>
      <c r="C5333" t="str">
        <f>VLOOKUP($B5333,Hosts!$A:$M,10,0)</f>
        <v>Within an hour</v>
      </c>
      <c r="D5333" s="70">
        <f>VLOOKUP($B5333,Hosts!$A:$M,11,0)</f>
        <v>0.94</v>
      </c>
      <c r="E5333" s="70">
        <f>VLOOKUP($B5333,Hosts!$A:$M,12,0)</f>
        <v>0.92</v>
      </c>
      <c r="F5333" t="str">
        <f>VLOOKUP($B5333,Hosts!$A:$M,13,0)</f>
        <v>No</v>
      </c>
      <c r="G5333" t="str">
        <f>INDEX(Hosts!$A:$M, MATCH(Places!$B5333,Hosts!$A:$A,0), MATCH(Places!G$1,Hosts!$A$1:$M$1,0))</f>
        <v>Within an hour</v>
      </c>
      <c r="H5333" s="70">
        <f>INDEX(Hosts!$A:$M, MATCH(Places!$B5333,Hosts!$A:$A,0), MATCH(Places!H$1,Hosts!$A$1:$M$1,0))</f>
        <v>0.94</v>
      </c>
      <c r="I5333" s="70">
        <f>INDEX(Hosts!$A:$M, MATCH(Places!$B5333,Hosts!$A:$A,0), MATCH(Places!I$1,Hosts!$A$1:$M$1,0))</f>
        <v>0.92</v>
      </c>
      <c r="J5333" t="str">
        <f>INDEX(Hosts!$A:$M, MATCH(Places!$B5333,Hosts!$A:$A,0), MATCH(Places!J$1,Hosts!$A$1:$M$1,0))</f>
        <v>No</v>
      </c>
      <c r="K5333">
        <v>11</v>
      </c>
      <c r="L5333" t="str">
        <f>VLOOKUP($K5333,Neighborhoods!$A:$C,2,0)</f>
        <v>Brooklyn</v>
      </c>
      <c r="M5333" t="str">
        <f>VLOOKUP($K5333,Neighborhoods!$A:$C,3,0)</f>
        <v>Greenpoint</v>
      </c>
      <c r="N5333" t="str">
        <f>INDEX(Neighborhoods!$A:$C, MATCH(Places!$K5333,Neighborhoods!$A:$A,0), MATCH(Places!N$1,Neighborhoods!$A$1:$C$1,0))</f>
        <v>Brooklyn</v>
      </c>
      <c r="O5333" t="str">
        <f>INDEX(Neighborhoods!$A:$C, MATCH(Places!$K5333,Neighborhoods!$A:$A,0), MATCH(Places!O$1,Neighborhoods!$A$1:$C$1,0))</f>
        <v>Greenpoint</v>
      </c>
      <c r="P5333" t="s">
        <v>11822</v>
      </c>
      <c r="Q5333" t="str">
        <f t="shared" si="332"/>
        <v>No</v>
      </c>
      <c r="R5333">
        <v>2</v>
      </c>
      <c r="S5333" t="str">
        <f t="shared" si="333"/>
        <v>Small</v>
      </c>
      <c r="T5333" s="50">
        <v>140</v>
      </c>
      <c r="U5333" s="70">
        <f t="shared" si="334"/>
        <v>0.03</v>
      </c>
      <c r="V5333" s="52">
        <v>4.67</v>
      </c>
      <c r="W5333" s="52" t="str" cm="1">
        <f t="array" ref="W5333">_xlfn.SWITCH(ROUND(V5333,0),5,"Excellent",4,"Good",3,"Ok","Bad")</f>
        <v>Excellent</v>
      </c>
      <c r="X5333">
        <v>3</v>
      </c>
      <c r="Y5333" t="str">
        <f t="shared" si="335"/>
        <v>No</v>
      </c>
      <c r="Z5333" s="68">
        <v>43730</v>
      </c>
      <c r="AA5333" s="68">
        <v>43831</v>
      </c>
      <c r="AB5333">
        <v>175</v>
      </c>
      <c r="AC5333" t="s">
        <v>15615</v>
      </c>
    </row>
    <row r="5334" spans="1:29" x14ac:dyDescent="0.3">
      <c r="A5334" t="s">
        <v>14791</v>
      </c>
      <c r="B5334">
        <v>3783</v>
      </c>
      <c r="C5334" t="str">
        <f>VLOOKUP($B5334,Hosts!$A:$M,10,0)</f>
        <v>Within an hour</v>
      </c>
      <c r="D5334" s="70">
        <f>VLOOKUP($B5334,Hosts!$A:$M,11,0)</f>
        <v>1</v>
      </c>
      <c r="E5334" s="70">
        <f>VLOOKUP($B5334,Hosts!$A:$M,12,0)</f>
        <v>1</v>
      </c>
      <c r="F5334" t="str">
        <f>VLOOKUP($B5334,Hosts!$A:$M,13,0)</f>
        <v>Yes</v>
      </c>
      <c r="G5334" t="str">
        <f>INDEX(Hosts!$A:$M, MATCH(Places!$B5334,Hosts!$A:$A,0), MATCH(Places!G$1,Hosts!$A$1:$M$1,0))</f>
        <v>Within an hour</v>
      </c>
      <c r="H5334" s="70">
        <f>INDEX(Hosts!$A:$M, MATCH(Places!$B5334,Hosts!$A:$A,0), MATCH(Places!H$1,Hosts!$A$1:$M$1,0))</f>
        <v>1</v>
      </c>
      <c r="I5334" s="70">
        <f>INDEX(Hosts!$A:$M, MATCH(Places!$B5334,Hosts!$A:$A,0), MATCH(Places!I$1,Hosts!$A$1:$M$1,0))</f>
        <v>1</v>
      </c>
      <c r="J5334" t="str">
        <f>INDEX(Hosts!$A:$M, MATCH(Places!$B5334,Hosts!$A:$A,0), MATCH(Places!J$1,Hosts!$A$1:$M$1,0))</f>
        <v>Yes</v>
      </c>
      <c r="K5334">
        <v>24</v>
      </c>
      <c r="L5334" t="str">
        <f>VLOOKUP($K5334,Neighborhoods!$A:$C,2,0)</f>
        <v>Queens</v>
      </c>
      <c r="M5334" t="str">
        <f>VLOOKUP($K5334,Neighborhoods!$A:$C,3,0)</f>
        <v>Long Island City</v>
      </c>
      <c r="N5334" t="str">
        <f>INDEX(Neighborhoods!$A:$C, MATCH(Places!$K5334,Neighborhoods!$A:$A,0), MATCH(Places!N$1,Neighborhoods!$A$1:$C$1,0))</f>
        <v>Queens</v>
      </c>
      <c r="O5334" t="str">
        <f>INDEX(Neighborhoods!$A:$C, MATCH(Places!$K5334,Neighborhoods!$A:$A,0), MATCH(Places!O$1,Neighborhoods!$A$1:$C$1,0))</f>
        <v>Long Island City</v>
      </c>
      <c r="P5334" t="s">
        <v>1</v>
      </c>
      <c r="Q5334" t="str">
        <f t="shared" si="332"/>
        <v>Yes</v>
      </c>
      <c r="R5334">
        <v>2</v>
      </c>
      <c r="S5334" t="str">
        <f t="shared" si="333"/>
        <v>Small</v>
      </c>
      <c r="T5334" s="50">
        <v>32</v>
      </c>
      <c r="U5334" s="70">
        <f t="shared" si="334"/>
        <v>0.03</v>
      </c>
      <c r="V5334" s="52">
        <v>5</v>
      </c>
      <c r="W5334" s="52" t="str" cm="1">
        <f t="array" ref="W5334">_xlfn.SWITCH(ROUND(V5334,0),5,"Excellent",4,"Good",3,"Ok","Bad")</f>
        <v>Excellent</v>
      </c>
      <c r="X5334">
        <v>8</v>
      </c>
      <c r="Y5334" t="str">
        <f t="shared" si="335"/>
        <v>No</v>
      </c>
      <c r="Z5334" s="68">
        <v>43753</v>
      </c>
      <c r="AA5334" s="68">
        <v>43962</v>
      </c>
      <c r="AB5334">
        <v>0</v>
      </c>
      <c r="AC5334" t="s">
        <v>15616</v>
      </c>
    </row>
    <row r="5335" spans="1:29" x14ac:dyDescent="0.3">
      <c r="A5335" t="s">
        <v>14027</v>
      </c>
      <c r="B5335">
        <v>2738</v>
      </c>
      <c r="C5335" t="str">
        <f>VLOOKUP($B5335,Hosts!$A:$M,10,0)</f>
        <v>Within an hour</v>
      </c>
      <c r="D5335" s="70">
        <f>VLOOKUP($B5335,Hosts!$A:$M,11,0)</f>
        <v>1</v>
      </c>
      <c r="E5335" s="70">
        <f>VLOOKUP($B5335,Hosts!$A:$M,12,0)</f>
        <v>0.98</v>
      </c>
      <c r="F5335" t="str">
        <f>VLOOKUP($B5335,Hosts!$A:$M,13,0)</f>
        <v>Yes</v>
      </c>
      <c r="G5335" t="str">
        <f>INDEX(Hosts!$A:$M, MATCH(Places!$B5335,Hosts!$A:$A,0), MATCH(Places!G$1,Hosts!$A$1:$M$1,0))</f>
        <v>Within an hour</v>
      </c>
      <c r="H5335" s="70">
        <f>INDEX(Hosts!$A:$M, MATCH(Places!$B5335,Hosts!$A:$A,0), MATCH(Places!H$1,Hosts!$A$1:$M$1,0))</f>
        <v>1</v>
      </c>
      <c r="I5335" s="70">
        <f>INDEX(Hosts!$A:$M, MATCH(Places!$B5335,Hosts!$A:$A,0), MATCH(Places!I$1,Hosts!$A$1:$M$1,0))</f>
        <v>0.98</v>
      </c>
      <c r="J5335" t="str">
        <f>INDEX(Hosts!$A:$M, MATCH(Places!$B5335,Hosts!$A:$A,0), MATCH(Places!J$1,Hosts!$A$1:$M$1,0))</f>
        <v>Yes</v>
      </c>
      <c r="K5335">
        <v>14</v>
      </c>
      <c r="L5335" t="str">
        <f>VLOOKUP($K5335,Neighborhoods!$A:$C,2,0)</f>
        <v>Manhattan</v>
      </c>
      <c r="M5335" t="str">
        <f>VLOOKUP($K5335,Neighborhoods!$A:$C,3,0)</f>
        <v>East Harlem</v>
      </c>
      <c r="N5335" t="str">
        <f>INDEX(Neighborhoods!$A:$C, MATCH(Places!$K5335,Neighborhoods!$A:$A,0), MATCH(Places!N$1,Neighborhoods!$A$1:$C$1,0))</f>
        <v>Manhattan</v>
      </c>
      <c r="O5335" t="str">
        <f>INDEX(Neighborhoods!$A:$C, MATCH(Places!$K5335,Neighborhoods!$A:$A,0), MATCH(Places!O$1,Neighborhoods!$A$1:$C$1,0))</f>
        <v>East Harlem</v>
      </c>
      <c r="P5335" t="s">
        <v>1</v>
      </c>
      <c r="Q5335" t="str">
        <f t="shared" si="332"/>
        <v>Yes</v>
      </c>
      <c r="R5335">
        <v>1</v>
      </c>
      <c r="S5335" t="str">
        <f t="shared" si="333"/>
        <v>Small</v>
      </c>
      <c r="T5335" s="50">
        <v>40</v>
      </c>
      <c r="U5335" s="70">
        <f t="shared" si="334"/>
        <v>0.03</v>
      </c>
      <c r="V5335" s="52">
        <v>5</v>
      </c>
      <c r="W5335" s="52" t="str" cm="1">
        <f t="array" ref="W5335">_xlfn.SWITCH(ROUND(V5335,0),5,"Excellent",4,"Good",3,"Ok","Bad")</f>
        <v>Excellent</v>
      </c>
      <c r="X5335">
        <v>8</v>
      </c>
      <c r="Y5335" t="str">
        <f t="shared" si="335"/>
        <v>No</v>
      </c>
      <c r="Z5335" s="68">
        <v>43738</v>
      </c>
      <c r="AA5335" s="68">
        <v>43888</v>
      </c>
      <c r="AB5335">
        <v>0</v>
      </c>
      <c r="AC5335" t="s">
        <v>15616</v>
      </c>
    </row>
    <row r="5336" spans="1:29" x14ac:dyDescent="0.3">
      <c r="A5336" t="s">
        <v>13831</v>
      </c>
      <c r="B5336">
        <v>3342</v>
      </c>
      <c r="C5336" t="str">
        <f>VLOOKUP($B5336,Hosts!$A:$M,10,0)</f>
        <v>Within a few hours</v>
      </c>
      <c r="D5336" s="70">
        <f>VLOOKUP($B5336,Hosts!$A:$M,11,0)</f>
        <v>1</v>
      </c>
      <c r="E5336" s="70">
        <f>VLOOKUP($B5336,Hosts!$A:$M,12,0)</f>
        <v>1</v>
      </c>
      <c r="F5336" t="str">
        <f>VLOOKUP($B5336,Hosts!$A:$M,13,0)</f>
        <v>Yes</v>
      </c>
      <c r="G5336" t="str">
        <f>INDEX(Hosts!$A:$M, MATCH(Places!$B5336,Hosts!$A:$A,0), MATCH(Places!G$1,Hosts!$A$1:$M$1,0))</f>
        <v>Within a few hours</v>
      </c>
      <c r="H5336" s="70">
        <f>INDEX(Hosts!$A:$M, MATCH(Places!$B5336,Hosts!$A:$A,0), MATCH(Places!H$1,Hosts!$A$1:$M$1,0))</f>
        <v>1</v>
      </c>
      <c r="I5336" s="70">
        <f>INDEX(Hosts!$A:$M, MATCH(Places!$B5336,Hosts!$A:$A,0), MATCH(Places!I$1,Hosts!$A$1:$M$1,0))</f>
        <v>1</v>
      </c>
      <c r="J5336" t="str">
        <f>INDEX(Hosts!$A:$M, MATCH(Places!$B5336,Hosts!$A:$A,0), MATCH(Places!J$1,Hosts!$A$1:$M$1,0))</f>
        <v>Yes</v>
      </c>
      <c r="K5336">
        <v>8</v>
      </c>
      <c r="L5336" t="str">
        <f>VLOOKUP($K5336,Neighborhoods!$A:$C,2,0)</f>
        <v>Brooklyn</v>
      </c>
      <c r="M5336" t="str">
        <f>VLOOKUP($K5336,Neighborhoods!$A:$C,3,0)</f>
        <v>Bushwick</v>
      </c>
      <c r="N5336" t="str">
        <f>INDEX(Neighborhoods!$A:$C, MATCH(Places!$K5336,Neighborhoods!$A:$A,0), MATCH(Places!N$1,Neighborhoods!$A$1:$C$1,0))</f>
        <v>Brooklyn</v>
      </c>
      <c r="O5336" t="str">
        <f>INDEX(Neighborhoods!$A:$C, MATCH(Places!$K5336,Neighborhoods!$A:$A,0), MATCH(Places!O$1,Neighborhoods!$A$1:$C$1,0))</f>
        <v>Bushwick</v>
      </c>
      <c r="P5336" t="s">
        <v>1</v>
      </c>
      <c r="Q5336" t="str">
        <f t="shared" si="332"/>
        <v>Yes</v>
      </c>
      <c r="R5336">
        <v>2</v>
      </c>
      <c r="S5336" t="str">
        <f t="shared" si="333"/>
        <v>Small</v>
      </c>
      <c r="T5336" s="50">
        <v>40</v>
      </c>
      <c r="U5336" s="70">
        <f t="shared" si="334"/>
        <v>0.03</v>
      </c>
      <c r="V5336" s="52">
        <v>4.33</v>
      </c>
      <c r="W5336" s="52" t="str" cm="1">
        <f t="array" ref="W5336">_xlfn.SWITCH(ROUND(V5336,0),5,"Excellent",4,"Good",3,"Ok","Bad")</f>
        <v>Good</v>
      </c>
      <c r="X5336">
        <v>6</v>
      </c>
      <c r="Y5336" t="str">
        <f t="shared" si="335"/>
        <v>No</v>
      </c>
      <c r="Z5336" s="68">
        <v>43752</v>
      </c>
      <c r="AA5336" s="68">
        <v>43919</v>
      </c>
      <c r="AB5336">
        <v>364</v>
      </c>
      <c r="AC5336" t="s">
        <v>15615</v>
      </c>
    </row>
    <row r="5337" spans="1:29" x14ac:dyDescent="0.3">
      <c r="A5337" t="s">
        <v>13869</v>
      </c>
      <c r="B5337">
        <v>3690</v>
      </c>
      <c r="C5337" t="str">
        <f>VLOOKUP($B5337,Hosts!$A:$M,10,0)</f>
        <v>Within a day</v>
      </c>
      <c r="D5337" s="70">
        <f>VLOOKUP($B5337,Hosts!$A:$M,11,0)</f>
        <v>0.52</v>
      </c>
      <c r="E5337" s="70">
        <f>VLOOKUP($B5337,Hosts!$A:$M,12,0)</f>
        <v>1</v>
      </c>
      <c r="F5337" t="str">
        <f>VLOOKUP($B5337,Hosts!$A:$M,13,0)</f>
        <v>No</v>
      </c>
      <c r="G5337" t="str">
        <f>INDEX(Hosts!$A:$M, MATCH(Places!$B5337,Hosts!$A:$A,0), MATCH(Places!G$1,Hosts!$A$1:$M$1,0))</f>
        <v>Within a day</v>
      </c>
      <c r="H5337" s="70">
        <f>INDEX(Hosts!$A:$M, MATCH(Places!$B5337,Hosts!$A:$A,0), MATCH(Places!H$1,Hosts!$A$1:$M$1,0))</f>
        <v>0.52</v>
      </c>
      <c r="I5337" s="70">
        <f>INDEX(Hosts!$A:$M, MATCH(Places!$B5337,Hosts!$A:$A,0), MATCH(Places!I$1,Hosts!$A$1:$M$1,0))</f>
        <v>1</v>
      </c>
      <c r="J5337" t="str">
        <f>INDEX(Hosts!$A:$M, MATCH(Places!$B5337,Hosts!$A:$A,0), MATCH(Places!J$1,Hosts!$A$1:$M$1,0))</f>
        <v>No</v>
      </c>
      <c r="K5337">
        <v>17</v>
      </c>
      <c r="L5337" t="str">
        <f>VLOOKUP($K5337,Neighborhoods!$A:$C,2,0)</f>
        <v>Manhattan</v>
      </c>
      <c r="M5337" t="str">
        <f>VLOOKUP($K5337,Neighborhoods!$A:$C,3,0)</f>
        <v>Hell's Kitchen</v>
      </c>
      <c r="N5337" t="str">
        <f>INDEX(Neighborhoods!$A:$C, MATCH(Places!$K5337,Neighborhoods!$A:$A,0), MATCH(Places!N$1,Neighborhoods!$A$1:$C$1,0))</f>
        <v>Manhattan</v>
      </c>
      <c r="O5337" t="str">
        <f>INDEX(Neighborhoods!$A:$C, MATCH(Places!$K5337,Neighborhoods!$A:$A,0), MATCH(Places!O$1,Neighborhoods!$A$1:$C$1,0))</f>
        <v>Hell's Kitchen</v>
      </c>
      <c r="P5337" t="s">
        <v>11822</v>
      </c>
      <c r="Q5337" t="str">
        <f t="shared" si="332"/>
        <v>No</v>
      </c>
      <c r="R5337">
        <v>6</v>
      </c>
      <c r="S5337" t="str">
        <f t="shared" si="333"/>
        <v>Large</v>
      </c>
      <c r="T5337" s="50">
        <v>389</v>
      </c>
      <c r="U5337" s="70">
        <f t="shared" si="334"/>
        <v>0.04</v>
      </c>
      <c r="V5337" s="52">
        <v>4.58</v>
      </c>
      <c r="W5337" s="52" t="str" cm="1">
        <f t="array" ref="W5337">_xlfn.SWITCH(ROUND(V5337,0),5,"Excellent",4,"Good",3,"Ok","Bad")</f>
        <v>Excellent</v>
      </c>
      <c r="X5337">
        <v>24</v>
      </c>
      <c r="Y5337" t="str">
        <f t="shared" si="335"/>
        <v>No</v>
      </c>
      <c r="Z5337" s="68">
        <v>43733</v>
      </c>
      <c r="AA5337" s="68">
        <v>43907</v>
      </c>
      <c r="AB5337">
        <v>346</v>
      </c>
      <c r="AC5337" t="s">
        <v>15616</v>
      </c>
    </row>
    <row r="5338" spans="1:29" x14ac:dyDescent="0.3">
      <c r="A5338" t="s">
        <v>13897</v>
      </c>
      <c r="B5338">
        <v>3562</v>
      </c>
      <c r="C5338" t="str">
        <f>VLOOKUP($B5338,Hosts!$A:$M,10,0)</f>
        <v>Within an hour</v>
      </c>
      <c r="D5338" s="70">
        <f>VLOOKUP($B5338,Hosts!$A:$M,11,0)</f>
        <v>1</v>
      </c>
      <c r="E5338" s="70">
        <f>VLOOKUP($B5338,Hosts!$A:$M,12,0)</f>
        <v>0.49</v>
      </c>
      <c r="F5338" t="str">
        <f>VLOOKUP($B5338,Hosts!$A:$M,13,0)</f>
        <v>No</v>
      </c>
      <c r="G5338" t="str">
        <f>INDEX(Hosts!$A:$M, MATCH(Places!$B5338,Hosts!$A:$A,0), MATCH(Places!G$1,Hosts!$A$1:$M$1,0))</f>
        <v>Within an hour</v>
      </c>
      <c r="H5338" s="70">
        <f>INDEX(Hosts!$A:$M, MATCH(Places!$B5338,Hosts!$A:$A,0), MATCH(Places!H$1,Hosts!$A$1:$M$1,0))</f>
        <v>1</v>
      </c>
      <c r="I5338" s="70">
        <f>INDEX(Hosts!$A:$M, MATCH(Places!$B5338,Hosts!$A:$A,0), MATCH(Places!I$1,Hosts!$A$1:$M$1,0))</f>
        <v>0.49</v>
      </c>
      <c r="J5338" t="str">
        <f>INDEX(Hosts!$A:$M, MATCH(Places!$B5338,Hosts!$A:$A,0), MATCH(Places!J$1,Hosts!$A$1:$M$1,0))</f>
        <v>No</v>
      </c>
      <c r="K5338">
        <v>15</v>
      </c>
      <c r="L5338" t="str">
        <f>VLOOKUP($K5338,Neighborhoods!$A:$C,2,0)</f>
        <v>Manhattan</v>
      </c>
      <c r="M5338" t="str">
        <f>VLOOKUP($K5338,Neighborhoods!$A:$C,3,0)</f>
        <v>East Village</v>
      </c>
      <c r="N5338" t="str">
        <f>INDEX(Neighborhoods!$A:$C, MATCH(Places!$K5338,Neighborhoods!$A:$A,0), MATCH(Places!N$1,Neighborhoods!$A$1:$C$1,0))</f>
        <v>Manhattan</v>
      </c>
      <c r="O5338" t="str">
        <f>INDEX(Neighborhoods!$A:$C, MATCH(Places!$K5338,Neighborhoods!$A:$A,0), MATCH(Places!O$1,Neighborhoods!$A$1:$C$1,0))</f>
        <v>East Village</v>
      </c>
      <c r="P5338" t="s">
        <v>1</v>
      </c>
      <c r="Q5338" t="str">
        <f t="shared" si="332"/>
        <v>Yes</v>
      </c>
      <c r="R5338">
        <v>1</v>
      </c>
      <c r="S5338" t="str">
        <f t="shared" si="333"/>
        <v>Small</v>
      </c>
      <c r="T5338" s="50">
        <v>70</v>
      </c>
      <c r="U5338" s="70">
        <f t="shared" si="334"/>
        <v>0.03</v>
      </c>
      <c r="V5338" s="52">
        <v>4.5</v>
      </c>
      <c r="W5338" s="52" t="str" cm="1">
        <f t="array" ref="W5338">_xlfn.SWITCH(ROUND(V5338,0),5,"Excellent",4,"Good",3,"Ok","Bad")</f>
        <v>Excellent</v>
      </c>
      <c r="X5338">
        <v>12</v>
      </c>
      <c r="Y5338" t="str">
        <f t="shared" si="335"/>
        <v>No</v>
      </c>
      <c r="Z5338" s="68">
        <v>43744</v>
      </c>
      <c r="AA5338" s="68">
        <v>43848</v>
      </c>
      <c r="AB5338">
        <v>365</v>
      </c>
      <c r="AC5338" t="s">
        <v>15615</v>
      </c>
    </row>
    <row r="5339" spans="1:29" x14ac:dyDescent="0.3">
      <c r="A5339" t="s">
        <v>14359</v>
      </c>
      <c r="B5339">
        <v>4012</v>
      </c>
      <c r="C5339" t="str">
        <f>VLOOKUP($B5339,Hosts!$A:$M,10,0)</f>
        <v>Within an hour</v>
      </c>
      <c r="D5339" s="70">
        <f>VLOOKUP($B5339,Hosts!$A:$M,11,0)</f>
        <v>1</v>
      </c>
      <c r="E5339" s="70">
        <f>VLOOKUP($B5339,Hosts!$A:$M,12,0)</f>
        <v>1</v>
      </c>
      <c r="F5339" t="str">
        <f>VLOOKUP($B5339,Hosts!$A:$M,13,0)</f>
        <v>Yes</v>
      </c>
      <c r="G5339" t="str">
        <f>INDEX(Hosts!$A:$M, MATCH(Places!$B5339,Hosts!$A:$A,0), MATCH(Places!G$1,Hosts!$A$1:$M$1,0))</f>
        <v>Within an hour</v>
      </c>
      <c r="H5339" s="70">
        <f>INDEX(Hosts!$A:$M, MATCH(Places!$B5339,Hosts!$A:$A,0), MATCH(Places!H$1,Hosts!$A$1:$M$1,0))</f>
        <v>1</v>
      </c>
      <c r="I5339" s="70">
        <f>INDEX(Hosts!$A:$M, MATCH(Places!$B5339,Hosts!$A:$A,0), MATCH(Places!I$1,Hosts!$A$1:$M$1,0))</f>
        <v>1</v>
      </c>
      <c r="J5339" t="str">
        <f>INDEX(Hosts!$A:$M, MATCH(Places!$B5339,Hosts!$A:$A,0), MATCH(Places!J$1,Hosts!$A$1:$M$1,0))</f>
        <v>Yes</v>
      </c>
      <c r="K5339">
        <v>13</v>
      </c>
      <c r="L5339" t="str">
        <f>VLOOKUP($K5339,Neighborhoods!$A:$C,2,0)</f>
        <v>Manhattan</v>
      </c>
      <c r="M5339" t="str">
        <f>VLOOKUP($K5339,Neighborhoods!$A:$C,3,0)</f>
        <v>Chelsea</v>
      </c>
      <c r="N5339" t="str">
        <f>INDEX(Neighborhoods!$A:$C, MATCH(Places!$K5339,Neighborhoods!$A:$A,0), MATCH(Places!N$1,Neighborhoods!$A$1:$C$1,0))</f>
        <v>Manhattan</v>
      </c>
      <c r="O5339" t="str">
        <f>INDEX(Neighborhoods!$A:$C, MATCH(Places!$K5339,Neighborhoods!$A:$A,0), MATCH(Places!O$1,Neighborhoods!$A$1:$C$1,0))</f>
        <v>Chelsea</v>
      </c>
      <c r="P5339" t="s">
        <v>11822</v>
      </c>
      <c r="Q5339" t="str">
        <f t="shared" si="332"/>
        <v>No</v>
      </c>
      <c r="R5339">
        <v>4</v>
      </c>
      <c r="S5339" t="str">
        <f t="shared" si="333"/>
        <v>Medium</v>
      </c>
      <c r="T5339" s="50">
        <v>290</v>
      </c>
      <c r="U5339" s="70">
        <f t="shared" si="334"/>
        <v>0.04</v>
      </c>
      <c r="V5339" s="52">
        <v>5</v>
      </c>
      <c r="W5339" s="52" t="str" cm="1">
        <f t="array" ref="W5339">_xlfn.SWITCH(ROUND(V5339,0),5,"Excellent",4,"Good",3,"Ok","Bad")</f>
        <v>Excellent</v>
      </c>
      <c r="X5339">
        <v>24</v>
      </c>
      <c r="Y5339" t="str">
        <f t="shared" si="335"/>
        <v>No</v>
      </c>
      <c r="Z5339" s="68">
        <v>43757</v>
      </c>
      <c r="AA5339" s="68">
        <v>44054</v>
      </c>
      <c r="AB5339">
        <v>59</v>
      </c>
      <c r="AC5339" t="s">
        <v>15616</v>
      </c>
    </row>
    <row r="5340" spans="1:29" x14ac:dyDescent="0.3">
      <c r="A5340" t="s">
        <v>13236</v>
      </c>
      <c r="B5340">
        <v>3719</v>
      </c>
      <c r="C5340" t="str">
        <f>VLOOKUP($B5340,Hosts!$A:$M,10,0)</f>
        <v>Within an hour</v>
      </c>
      <c r="D5340" s="70">
        <f>VLOOKUP($B5340,Hosts!$A:$M,11,0)</f>
        <v>1</v>
      </c>
      <c r="E5340" s="70">
        <f>VLOOKUP($B5340,Hosts!$A:$M,12,0)</f>
        <v>0.92</v>
      </c>
      <c r="F5340" t="str">
        <f>VLOOKUP($B5340,Hosts!$A:$M,13,0)</f>
        <v>No</v>
      </c>
      <c r="G5340" t="str">
        <f>INDEX(Hosts!$A:$M, MATCH(Places!$B5340,Hosts!$A:$A,0), MATCH(Places!G$1,Hosts!$A$1:$M$1,0))</f>
        <v>Within an hour</v>
      </c>
      <c r="H5340" s="70">
        <f>INDEX(Hosts!$A:$M, MATCH(Places!$B5340,Hosts!$A:$A,0), MATCH(Places!H$1,Hosts!$A$1:$M$1,0))</f>
        <v>1</v>
      </c>
      <c r="I5340" s="70">
        <f>INDEX(Hosts!$A:$M, MATCH(Places!$B5340,Hosts!$A:$A,0), MATCH(Places!I$1,Hosts!$A$1:$M$1,0))</f>
        <v>0.92</v>
      </c>
      <c r="J5340" t="str">
        <f>INDEX(Hosts!$A:$M, MATCH(Places!$B5340,Hosts!$A:$A,0), MATCH(Places!J$1,Hosts!$A$1:$M$1,0))</f>
        <v>No</v>
      </c>
      <c r="K5340">
        <v>31</v>
      </c>
      <c r="L5340" t="str">
        <f>VLOOKUP($K5340,Neighborhoods!$A:$C,2,0)</f>
        <v>Staten Island</v>
      </c>
      <c r="M5340" t="str">
        <f>VLOOKUP($K5340,Neighborhoods!$A:$C,3,0)</f>
        <v>West Brighton</v>
      </c>
      <c r="N5340" t="str">
        <f>INDEX(Neighborhoods!$A:$C, MATCH(Places!$K5340,Neighborhoods!$A:$A,0), MATCH(Places!N$1,Neighborhoods!$A$1:$C$1,0))</f>
        <v>Staten Island</v>
      </c>
      <c r="O5340" t="str">
        <f>INDEX(Neighborhoods!$A:$C, MATCH(Places!$K5340,Neighborhoods!$A:$A,0), MATCH(Places!O$1,Neighborhoods!$A$1:$C$1,0))</f>
        <v>West Brighton</v>
      </c>
      <c r="P5340" t="s">
        <v>1</v>
      </c>
      <c r="Q5340" t="str">
        <f t="shared" si="332"/>
        <v>Yes</v>
      </c>
      <c r="R5340">
        <v>2</v>
      </c>
      <c r="S5340" t="str">
        <f t="shared" si="333"/>
        <v>Small</v>
      </c>
      <c r="T5340" s="50">
        <v>60</v>
      </c>
      <c r="U5340" s="70">
        <f t="shared" si="334"/>
        <v>0.03</v>
      </c>
      <c r="V5340" s="52">
        <v>4.88</v>
      </c>
      <c r="W5340" s="52" t="str" cm="1">
        <f t="array" ref="W5340">_xlfn.SWITCH(ROUND(V5340,0),5,"Excellent",4,"Good",3,"Ok","Bad")</f>
        <v>Excellent</v>
      </c>
      <c r="X5340">
        <v>17</v>
      </c>
      <c r="Y5340" t="str">
        <f t="shared" si="335"/>
        <v>No</v>
      </c>
      <c r="Z5340" s="68">
        <v>43747</v>
      </c>
      <c r="AA5340" s="68">
        <v>44021</v>
      </c>
      <c r="AB5340">
        <v>165</v>
      </c>
      <c r="AC5340" t="s">
        <v>15615</v>
      </c>
    </row>
    <row r="5341" spans="1:29" x14ac:dyDescent="0.3">
      <c r="A5341" t="s">
        <v>15234</v>
      </c>
      <c r="B5341">
        <v>535</v>
      </c>
      <c r="C5341" t="str">
        <f>VLOOKUP($B5341,Hosts!$A:$M,10,0)</f>
        <v>Within a few hours</v>
      </c>
      <c r="D5341" s="70">
        <f>VLOOKUP($B5341,Hosts!$A:$M,11,0)</f>
        <v>1</v>
      </c>
      <c r="E5341" s="70">
        <f>VLOOKUP($B5341,Hosts!$A:$M,12,0)</f>
        <v>0.88</v>
      </c>
      <c r="F5341" t="str">
        <f>VLOOKUP($B5341,Hosts!$A:$M,13,0)</f>
        <v>Yes</v>
      </c>
      <c r="G5341" t="str">
        <f>INDEX(Hosts!$A:$M, MATCH(Places!$B5341,Hosts!$A:$A,0), MATCH(Places!G$1,Hosts!$A$1:$M$1,0))</f>
        <v>Within a few hours</v>
      </c>
      <c r="H5341" s="70">
        <f>INDEX(Hosts!$A:$M, MATCH(Places!$B5341,Hosts!$A:$A,0), MATCH(Places!H$1,Hosts!$A$1:$M$1,0))</f>
        <v>1</v>
      </c>
      <c r="I5341" s="70">
        <f>INDEX(Hosts!$A:$M, MATCH(Places!$B5341,Hosts!$A:$A,0), MATCH(Places!I$1,Hosts!$A$1:$M$1,0))</f>
        <v>0.88</v>
      </c>
      <c r="J5341" t="str">
        <f>INDEX(Hosts!$A:$M, MATCH(Places!$B5341,Hosts!$A:$A,0), MATCH(Places!J$1,Hosts!$A$1:$M$1,0))</f>
        <v>Yes</v>
      </c>
      <c r="K5341">
        <v>7</v>
      </c>
      <c r="L5341" t="str">
        <f>VLOOKUP($K5341,Neighborhoods!$A:$C,2,0)</f>
        <v>Brooklyn</v>
      </c>
      <c r="M5341" t="str">
        <f>VLOOKUP($K5341,Neighborhoods!$A:$C,3,0)</f>
        <v>Bedford-Stuyvesant</v>
      </c>
      <c r="N5341" t="str">
        <f>INDEX(Neighborhoods!$A:$C, MATCH(Places!$K5341,Neighborhoods!$A:$A,0), MATCH(Places!N$1,Neighborhoods!$A$1:$C$1,0))</f>
        <v>Brooklyn</v>
      </c>
      <c r="O5341" t="str">
        <f>INDEX(Neighborhoods!$A:$C, MATCH(Places!$K5341,Neighborhoods!$A:$A,0), MATCH(Places!O$1,Neighborhoods!$A$1:$C$1,0))</f>
        <v>Bedford-Stuyvesant</v>
      </c>
      <c r="P5341" t="s">
        <v>11822</v>
      </c>
      <c r="Q5341" t="str">
        <f t="shared" si="332"/>
        <v>No</v>
      </c>
      <c r="R5341">
        <v>4</v>
      </c>
      <c r="S5341" t="str">
        <f t="shared" si="333"/>
        <v>Medium</v>
      </c>
      <c r="T5341" s="50">
        <v>96</v>
      </c>
      <c r="U5341" s="70">
        <f t="shared" si="334"/>
        <v>0.03</v>
      </c>
      <c r="V5341" s="52">
        <v>5</v>
      </c>
      <c r="W5341" s="52" t="str" cm="1">
        <f t="array" ref="W5341">_xlfn.SWITCH(ROUND(V5341,0),5,"Excellent",4,"Good",3,"Ok","Bad")</f>
        <v>Excellent</v>
      </c>
      <c r="X5341">
        <v>13</v>
      </c>
      <c r="Y5341" t="str">
        <f t="shared" si="335"/>
        <v>No</v>
      </c>
      <c r="Z5341" s="68">
        <v>43754</v>
      </c>
      <c r="AA5341" s="68">
        <v>44021</v>
      </c>
      <c r="AB5341">
        <v>85</v>
      </c>
      <c r="AC5341" t="s">
        <v>15615</v>
      </c>
    </row>
    <row r="5342" spans="1:29" x14ac:dyDescent="0.3">
      <c r="A5342" t="s">
        <v>13674</v>
      </c>
      <c r="B5342">
        <v>3719</v>
      </c>
      <c r="C5342" t="str">
        <f>VLOOKUP($B5342,Hosts!$A:$M,10,0)</f>
        <v>Within an hour</v>
      </c>
      <c r="D5342" s="70">
        <f>VLOOKUP($B5342,Hosts!$A:$M,11,0)</f>
        <v>1</v>
      </c>
      <c r="E5342" s="70">
        <f>VLOOKUP($B5342,Hosts!$A:$M,12,0)</f>
        <v>0.92</v>
      </c>
      <c r="F5342" t="str">
        <f>VLOOKUP($B5342,Hosts!$A:$M,13,0)</f>
        <v>No</v>
      </c>
      <c r="G5342" t="str">
        <f>INDEX(Hosts!$A:$M, MATCH(Places!$B5342,Hosts!$A:$A,0), MATCH(Places!G$1,Hosts!$A$1:$M$1,0))</f>
        <v>Within an hour</v>
      </c>
      <c r="H5342" s="70">
        <f>INDEX(Hosts!$A:$M, MATCH(Places!$B5342,Hosts!$A:$A,0), MATCH(Places!H$1,Hosts!$A$1:$M$1,0))</f>
        <v>1</v>
      </c>
      <c r="I5342" s="70">
        <f>INDEX(Hosts!$A:$M, MATCH(Places!$B5342,Hosts!$A:$A,0), MATCH(Places!I$1,Hosts!$A$1:$M$1,0))</f>
        <v>0.92</v>
      </c>
      <c r="J5342" t="str">
        <f>INDEX(Hosts!$A:$M, MATCH(Places!$B5342,Hosts!$A:$A,0), MATCH(Places!J$1,Hosts!$A$1:$M$1,0))</f>
        <v>No</v>
      </c>
      <c r="K5342">
        <v>31</v>
      </c>
      <c r="L5342" t="str">
        <f>VLOOKUP($K5342,Neighborhoods!$A:$C,2,0)</f>
        <v>Staten Island</v>
      </c>
      <c r="M5342" t="str">
        <f>VLOOKUP($K5342,Neighborhoods!$A:$C,3,0)</f>
        <v>West Brighton</v>
      </c>
      <c r="N5342" t="str">
        <f>INDEX(Neighborhoods!$A:$C, MATCH(Places!$K5342,Neighborhoods!$A:$A,0), MATCH(Places!N$1,Neighborhoods!$A$1:$C$1,0))</f>
        <v>Staten Island</v>
      </c>
      <c r="O5342" t="str">
        <f>INDEX(Neighborhoods!$A:$C, MATCH(Places!$K5342,Neighborhoods!$A:$A,0), MATCH(Places!O$1,Neighborhoods!$A$1:$C$1,0))</f>
        <v>West Brighton</v>
      </c>
      <c r="P5342" t="s">
        <v>1</v>
      </c>
      <c r="Q5342" t="str">
        <f t="shared" si="332"/>
        <v>Yes</v>
      </c>
      <c r="R5342">
        <v>2</v>
      </c>
      <c r="S5342" t="str">
        <f t="shared" si="333"/>
        <v>Small</v>
      </c>
      <c r="T5342" s="50">
        <v>60</v>
      </c>
      <c r="U5342" s="70">
        <f t="shared" si="334"/>
        <v>0.03</v>
      </c>
      <c r="V5342" s="52">
        <v>4.67</v>
      </c>
      <c r="W5342" s="52" t="str" cm="1">
        <f t="array" ref="W5342">_xlfn.SWITCH(ROUND(V5342,0),5,"Excellent",4,"Good",3,"Ok","Bad")</f>
        <v>Excellent</v>
      </c>
      <c r="X5342">
        <v>3</v>
      </c>
      <c r="Y5342" t="str">
        <f t="shared" si="335"/>
        <v>No</v>
      </c>
      <c r="Z5342" s="68">
        <v>43745</v>
      </c>
      <c r="AA5342" s="68">
        <v>43804</v>
      </c>
      <c r="AB5342">
        <v>228</v>
      </c>
      <c r="AC5342" t="s">
        <v>15615</v>
      </c>
    </row>
    <row r="5343" spans="1:29" x14ac:dyDescent="0.3">
      <c r="A5343" t="s">
        <v>13548</v>
      </c>
      <c r="B5343">
        <v>4014</v>
      </c>
      <c r="C5343" t="str">
        <f>VLOOKUP($B5343,Hosts!$A:$M,10,0)</f>
        <v>Within an hour</v>
      </c>
      <c r="D5343" s="70">
        <f>VLOOKUP($B5343,Hosts!$A:$M,11,0)</f>
        <v>1</v>
      </c>
      <c r="E5343" s="70">
        <f>VLOOKUP($B5343,Hosts!$A:$M,12,0)</f>
        <v>0.99</v>
      </c>
      <c r="F5343" t="str">
        <f>VLOOKUP($B5343,Hosts!$A:$M,13,0)</f>
        <v>Yes</v>
      </c>
      <c r="G5343" t="str">
        <f>INDEX(Hosts!$A:$M, MATCH(Places!$B5343,Hosts!$A:$A,0), MATCH(Places!G$1,Hosts!$A$1:$M$1,0))</f>
        <v>Within an hour</v>
      </c>
      <c r="H5343" s="70">
        <f>INDEX(Hosts!$A:$M, MATCH(Places!$B5343,Hosts!$A:$A,0), MATCH(Places!H$1,Hosts!$A$1:$M$1,0))</f>
        <v>1</v>
      </c>
      <c r="I5343" s="70">
        <f>INDEX(Hosts!$A:$M, MATCH(Places!$B5343,Hosts!$A:$A,0), MATCH(Places!I$1,Hosts!$A$1:$M$1,0))</f>
        <v>0.99</v>
      </c>
      <c r="J5343" t="str">
        <f>INDEX(Hosts!$A:$M, MATCH(Places!$B5343,Hosts!$A:$A,0), MATCH(Places!J$1,Hosts!$A$1:$M$1,0))</f>
        <v>Yes</v>
      </c>
      <c r="K5343">
        <v>15</v>
      </c>
      <c r="L5343" t="str">
        <f>VLOOKUP($K5343,Neighborhoods!$A:$C,2,0)</f>
        <v>Manhattan</v>
      </c>
      <c r="M5343" t="str">
        <f>VLOOKUP($K5343,Neighborhoods!$A:$C,3,0)</f>
        <v>East Village</v>
      </c>
      <c r="N5343" t="str">
        <f>INDEX(Neighborhoods!$A:$C, MATCH(Places!$K5343,Neighborhoods!$A:$A,0), MATCH(Places!N$1,Neighborhoods!$A$1:$C$1,0))</f>
        <v>Manhattan</v>
      </c>
      <c r="O5343" t="str">
        <f>INDEX(Neighborhoods!$A:$C, MATCH(Places!$K5343,Neighborhoods!$A:$A,0), MATCH(Places!O$1,Neighborhoods!$A$1:$C$1,0))</f>
        <v>East Village</v>
      </c>
      <c r="P5343" t="s">
        <v>11822</v>
      </c>
      <c r="Q5343" t="str">
        <f t="shared" si="332"/>
        <v>No</v>
      </c>
      <c r="R5343">
        <v>8</v>
      </c>
      <c r="S5343" t="str">
        <f t="shared" si="333"/>
        <v>Large</v>
      </c>
      <c r="T5343" s="50">
        <v>140</v>
      </c>
      <c r="U5343" s="70">
        <f t="shared" si="334"/>
        <v>0.03</v>
      </c>
      <c r="V5343" s="52">
        <v>5</v>
      </c>
      <c r="W5343" s="52" t="str" cm="1">
        <f t="array" ref="W5343">_xlfn.SWITCH(ROUND(V5343,0),5,"Excellent",4,"Good",3,"Ok","Bad")</f>
        <v>Excellent</v>
      </c>
      <c r="X5343">
        <v>17</v>
      </c>
      <c r="Y5343" t="str">
        <f t="shared" si="335"/>
        <v>No</v>
      </c>
      <c r="Z5343" s="68">
        <v>43807</v>
      </c>
      <c r="AA5343" s="68">
        <v>44053</v>
      </c>
      <c r="AB5343">
        <v>262</v>
      </c>
      <c r="AC5343" t="s">
        <v>15616</v>
      </c>
    </row>
    <row r="5344" spans="1:29" x14ac:dyDescent="0.3">
      <c r="A5344" t="s">
        <v>14702</v>
      </c>
      <c r="B5344">
        <v>1892</v>
      </c>
      <c r="C5344" t="str">
        <f>VLOOKUP($B5344,Hosts!$A:$M,10,0)</f>
        <v>Within a few hours</v>
      </c>
      <c r="D5344" s="70">
        <f>VLOOKUP($B5344,Hosts!$A:$M,11,0)</f>
        <v>0.92</v>
      </c>
      <c r="E5344" s="70">
        <f>VLOOKUP($B5344,Hosts!$A:$M,12,0)</f>
        <v>0.71</v>
      </c>
      <c r="F5344" t="str">
        <f>VLOOKUP($B5344,Hosts!$A:$M,13,0)</f>
        <v>No</v>
      </c>
      <c r="G5344" t="str">
        <f>INDEX(Hosts!$A:$M, MATCH(Places!$B5344,Hosts!$A:$A,0), MATCH(Places!G$1,Hosts!$A$1:$M$1,0))</f>
        <v>Within a few hours</v>
      </c>
      <c r="H5344" s="70">
        <f>INDEX(Hosts!$A:$M, MATCH(Places!$B5344,Hosts!$A:$A,0), MATCH(Places!H$1,Hosts!$A$1:$M$1,0))</f>
        <v>0.92</v>
      </c>
      <c r="I5344" s="70">
        <f>INDEX(Hosts!$A:$M, MATCH(Places!$B5344,Hosts!$A:$A,0), MATCH(Places!I$1,Hosts!$A$1:$M$1,0))</f>
        <v>0.71</v>
      </c>
      <c r="J5344" t="str">
        <f>INDEX(Hosts!$A:$M, MATCH(Places!$B5344,Hosts!$A:$A,0), MATCH(Places!J$1,Hosts!$A$1:$M$1,0))</f>
        <v>No</v>
      </c>
      <c r="K5344">
        <v>7</v>
      </c>
      <c r="L5344" t="str">
        <f>VLOOKUP($K5344,Neighborhoods!$A:$C,2,0)</f>
        <v>Brooklyn</v>
      </c>
      <c r="M5344" t="str">
        <f>VLOOKUP($K5344,Neighborhoods!$A:$C,3,0)</f>
        <v>Bedford-Stuyvesant</v>
      </c>
      <c r="N5344" t="str">
        <f>INDEX(Neighborhoods!$A:$C, MATCH(Places!$K5344,Neighborhoods!$A:$A,0), MATCH(Places!N$1,Neighborhoods!$A$1:$C$1,0))</f>
        <v>Brooklyn</v>
      </c>
      <c r="O5344" t="str">
        <f>INDEX(Neighborhoods!$A:$C, MATCH(Places!$K5344,Neighborhoods!$A:$A,0), MATCH(Places!O$1,Neighborhoods!$A$1:$C$1,0))</f>
        <v>Bedford-Stuyvesant</v>
      </c>
      <c r="P5344" t="s">
        <v>11822</v>
      </c>
      <c r="Q5344" t="str">
        <f t="shared" si="332"/>
        <v>No</v>
      </c>
      <c r="R5344">
        <v>4</v>
      </c>
      <c r="S5344" t="str">
        <f t="shared" si="333"/>
        <v>Medium</v>
      </c>
      <c r="T5344" s="50">
        <v>145</v>
      </c>
      <c r="U5344" s="70">
        <f t="shared" si="334"/>
        <v>0.03</v>
      </c>
      <c r="V5344" s="52">
        <v>4.67</v>
      </c>
      <c r="W5344" s="52" t="str" cm="1">
        <f t="array" ref="W5344">_xlfn.SWITCH(ROUND(V5344,0),5,"Excellent",4,"Good",3,"Ok","Bad")</f>
        <v>Excellent</v>
      </c>
      <c r="X5344">
        <v>3</v>
      </c>
      <c r="Y5344" t="str">
        <f t="shared" si="335"/>
        <v>No</v>
      </c>
      <c r="Z5344" s="68">
        <v>43766</v>
      </c>
      <c r="AA5344" s="68">
        <v>43836</v>
      </c>
      <c r="AB5344">
        <v>78</v>
      </c>
      <c r="AC5344" t="s">
        <v>15615</v>
      </c>
    </row>
    <row r="5345" spans="1:29" x14ac:dyDescent="0.3">
      <c r="A5345" t="s">
        <v>13232</v>
      </c>
      <c r="B5345">
        <v>1974</v>
      </c>
      <c r="C5345" t="str">
        <f>VLOOKUP($B5345,Hosts!$A:$M,10,0)</f>
        <v>Within an hour</v>
      </c>
      <c r="D5345" s="70">
        <f>VLOOKUP($B5345,Hosts!$A:$M,11,0)</f>
        <v>1</v>
      </c>
      <c r="E5345" s="70">
        <f>VLOOKUP($B5345,Hosts!$A:$M,12,0)</f>
        <v>0.99</v>
      </c>
      <c r="F5345" t="str">
        <f>VLOOKUP($B5345,Hosts!$A:$M,13,0)</f>
        <v>Yes</v>
      </c>
      <c r="G5345" t="str">
        <f>INDEX(Hosts!$A:$M, MATCH(Places!$B5345,Hosts!$A:$A,0), MATCH(Places!G$1,Hosts!$A$1:$M$1,0))</f>
        <v>Within an hour</v>
      </c>
      <c r="H5345" s="70">
        <f>INDEX(Hosts!$A:$M, MATCH(Places!$B5345,Hosts!$A:$A,0), MATCH(Places!H$1,Hosts!$A$1:$M$1,0))</f>
        <v>1</v>
      </c>
      <c r="I5345" s="70">
        <f>INDEX(Hosts!$A:$M, MATCH(Places!$B5345,Hosts!$A:$A,0), MATCH(Places!I$1,Hosts!$A$1:$M$1,0))</f>
        <v>0.99</v>
      </c>
      <c r="J5345" t="str">
        <f>INDEX(Hosts!$A:$M, MATCH(Places!$B5345,Hosts!$A:$A,0), MATCH(Places!J$1,Hosts!$A$1:$M$1,0))</f>
        <v>Yes</v>
      </c>
      <c r="K5345">
        <v>23</v>
      </c>
      <c r="L5345" t="str">
        <f>VLOOKUP($K5345,Neighborhoods!$A:$C,2,0)</f>
        <v>Queens</v>
      </c>
      <c r="M5345" t="str">
        <f>VLOOKUP($K5345,Neighborhoods!$A:$C,3,0)</f>
        <v>Jamaica</v>
      </c>
      <c r="N5345" t="str">
        <f>INDEX(Neighborhoods!$A:$C, MATCH(Places!$K5345,Neighborhoods!$A:$A,0), MATCH(Places!N$1,Neighborhoods!$A$1:$C$1,0))</f>
        <v>Queens</v>
      </c>
      <c r="O5345" t="str">
        <f>INDEX(Neighborhoods!$A:$C, MATCH(Places!$K5345,Neighborhoods!$A:$A,0), MATCH(Places!O$1,Neighborhoods!$A$1:$C$1,0))</f>
        <v>Jamaica</v>
      </c>
      <c r="P5345" t="s">
        <v>1</v>
      </c>
      <c r="Q5345" t="str">
        <f t="shared" si="332"/>
        <v>Yes</v>
      </c>
      <c r="R5345">
        <v>2</v>
      </c>
      <c r="S5345" t="str">
        <f t="shared" si="333"/>
        <v>Small</v>
      </c>
      <c r="T5345" s="50">
        <v>43</v>
      </c>
      <c r="U5345" s="70">
        <f t="shared" si="334"/>
        <v>0.03</v>
      </c>
      <c r="V5345" s="52">
        <v>4.88</v>
      </c>
      <c r="W5345" s="52" t="str" cm="1">
        <f t="array" ref="W5345">_xlfn.SWITCH(ROUND(V5345,0),5,"Excellent",4,"Good",3,"Ok","Bad")</f>
        <v>Excellent</v>
      </c>
      <c r="X5345">
        <v>16</v>
      </c>
      <c r="Y5345" t="str">
        <f t="shared" si="335"/>
        <v>No</v>
      </c>
      <c r="Z5345" s="68">
        <v>43746</v>
      </c>
      <c r="AA5345" s="68">
        <v>44026</v>
      </c>
      <c r="AB5345">
        <v>158</v>
      </c>
      <c r="AC5345" t="s">
        <v>15616</v>
      </c>
    </row>
    <row r="5346" spans="1:29" x14ac:dyDescent="0.3">
      <c r="A5346" t="s">
        <v>13307</v>
      </c>
      <c r="B5346">
        <v>4015</v>
      </c>
      <c r="C5346" t="str">
        <f>VLOOKUP($B5346,Hosts!$A:$M,10,0)</f>
        <v>Within a few hours</v>
      </c>
      <c r="D5346" s="70">
        <f>VLOOKUP($B5346,Hosts!$A:$M,11,0)</f>
        <v>1</v>
      </c>
      <c r="E5346" s="70">
        <f>VLOOKUP($B5346,Hosts!$A:$M,12,0)</f>
        <v>0.74</v>
      </c>
      <c r="F5346" t="str">
        <f>VLOOKUP($B5346,Hosts!$A:$M,13,0)</f>
        <v>No</v>
      </c>
      <c r="G5346" t="str">
        <f>INDEX(Hosts!$A:$M, MATCH(Places!$B5346,Hosts!$A:$A,0), MATCH(Places!G$1,Hosts!$A$1:$M$1,0))</f>
        <v>Within a few hours</v>
      </c>
      <c r="H5346" s="70">
        <f>INDEX(Hosts!$A:$M, MATCH(Places!$B5346,Hosts!$A:$A,0), MATCH(Places!H$1,Hosts!$A$1:$M$1,0))</f>
        <v>1</v>
      </c>
      <c r="I5346" s="70">
        <f>INDEX(Hosts!$A:$M, MATCH(Places!$B5346,Hosts!$A:$A,0), MATCH(Places!I$1,Hosts!$A$1:$M$1,0))</f>
        <v>0.74</v>
      </c>
      <c r="J5346" t="str">
        <f>INDEX(Hosts!$A:$M, MATCH(Places!$B5346,Hosts!$A:$A,0), MATCH(Places!J$1,Hosts!$A$1:$M$1,0))</f>
        <v>No</v>
      </c>
      <c r="K5346">
        <v>20</v>
      </c>
      <c r="L5346" t="str">
        <f>VLOOKUP($K5346,Neighborhoods!$A:$C,2,0)</f>
        <v>Manhattan</v>
      </c>
      <c r="M5346" t="str">
        <f>VLOOKUP($K5346,Neighborhoods!$A:$C,3,0)</f>
        <v>Upper West Side</v>
      </c>
      <c r="N5346" t="str">
        <f>INDEX(Neighborhoods!$A:$C, MATCH(Places!$K5346,Neighborhoods!$A:$A,0), MATCH(Places!N$1,Neighborhoods!$A$1:$C$1,0))</f>
        <v>Manhattan</v>
      </c>
      <c r="O5346" t="str">
        <f>INDEX(Neighborhoods!$A:$C, MATCH(Places!$K5346,Neighborhoods!$A:$A,0), MATCH(Places!O$1,Neighborhoods!$A$1:$C$1,0))</f>
        <v>Upper West Side</v>
      </c>
      <c r="P5346" t="s">
        <v>11822</v>
      </c>
      <c r="Q5346" t="str">
        <f t="shared" si="332"/>
        <v>No</v>
      </c>
      <c r="R5346">
        <v>4</v>
      </c>
      <c r="S5346" t="str">
        <f t="shared" si="333"/>
        <v>Medium</v>
      </c>
      <c r="T5346" s="50">
        <v>195</v>
      </c>
      <c r="U5346" s="70">
        <f t="shared" si="334"/>
        <v>0.03</v>
      </c>
      <c r="V5346" s="52">
        <v>5</v>
      </c>
      <c r="W5346" s="52" t="str" cm="1">
        <f t="array" ref="W5346">_xlfn.SWITCH(ROUND(V5346,0),5,"Excellent",4,"Good",3,"Ok","Bad")</f>
        <v>Excellent</v>
      </c>
      <c r="X5346">
        <v>6</v>
      </c>
      <c r="Y5346" t="str">
        <f t="shared" si="335"/>
        <v>No</v>
      </c>
      <c r="Z5346" s="68">
        <v>43757</v>
      </c>
      <c r="AA5346" s="68">
        <v>43878</v>
      </c>
      <c r="AB5346">
        <v>242</v>
      </c>
      <c r="AC5346" t="s">
        <v>15615</v>
      </c>
    </row>
    <row r="5347" spans="1:29" x14ac:dyDescent="0.3">
      <c r="A5347" t="s">
        <v>1311</v>
      </c>
      <c r="B5347">
        <v>2596</v>
      </c>
      <c r="C5347" t="str">
        <f>VLOOKUP($B5347,Hosts!$A:$M,10,0)</f>
        <v>Within an hour</v>
      </c>
      <c r="D5347" s="70">
        <f>VLOOKUP($B5347,Hosts!$A:$M,11,0)</f>
        <v>1</v>
      </c>
      <c r="E5347" s="70">
        <f>VLOOKUP($B5347,Hosts!$A:$M,12,0)</f>
        <v>0.99</v>
      </c>
      <c r="F5347" t="str">
        <f>VLOOKUP($B5347,Hosts!$A:$M,13,0)</f>
        <v>Yes</v>
      </c>
      <c r="G5347" t="str">
        <f>INDEX(Hosts!$A:$M, MATCH(Places!$B5347,Hosts!$A:$A,0), MATCH(Places!G$1,Hosts!$A$1:$M$1,0))</f>
        <v>Within an hour</v>
      </c>
      <c r="H5347" s="70">
        <f>INDEX(Hosts!$A:$M, MATCH(Places!$B5347,Hosts!$A:$A,0), MATCH(Places!H$1,Hosts!$A$1:$M$1,0))</f>
        <v>1</v>
      </c>
      <c r="I5347" s="70">
        <f>INDEX(Hosts!$A:$M, MATCH(Places!$B5347,Hosts!$A:$A,0), MATCH(Places!I$1,Hosts!$A$1:$M$1,0))</f>
        <v>0.99</v>
      </c>
      <c r="J5347" t="str">
        <f>INDEX(Hosts!$A:$M, MATCH(Places!$B5347,Hosts!$A:$A,0), MATCH(Places!J$1,Hosts!$A$1:$M$1,0))</f>
        <v>Yes</v>
      </c>
      <c r="K5347">
        <v>7</v>
      </c>
      <c r="L5347" t="str">
        <f>VLOOKUP($K5347,Neighborhoods!$A:$C,2,0)</f>
        <v>Brooklyn</v>
      </c>
      <c r="M5347" t="str">
        <f>VLOOKUP($K5347,Neighborhoods!$A:$C,3,0)</f>
        <v>Bedford-Stuyvesant</v>
      </c>
      <c r="N5347" t="str">
        <f>INDEX(Neighborhoods!$A:$C, MATCH(Places!$K5347,Neighborhoods!$A:$A,0), MATCH(Places!N$1,Neighborhoods!$A$1:$C$1,0))</f>
        <v>Brooklyn</v>
      </c>
      <c r="O5347" t="str">
        <f>INDEX(Neighborhoods!$A:$C, MATCH(Places!$K5347,Neighborhoods!$A:$A,0), MATCH(Places!O$1,Neighborhoods!$A$1:$C$1,0))</f>
        <v>Bedford-Stuyvesant</v>
      </c>
      <c r="P5347" t="s">
        <v>1</v>
      </c>
      <c r="Q5347" t="str">
        <f t="shared" si="332"/>
        <v>Yes</v>
      </c>
      <c r="R5347">
        <v>2</v>
      </c>
      <c r="S5347" t="str">
        <f t="shared" si="333"/>
        <v>Small</v>
      </c>
      <c r="T5347" s="50">
        <v>43</v>
      </c>
      <c r="U5347" s="70">
        <f t="shared" si="334"/>
        <v>0.03</v>
      </c>
      <c r="V5347" s="52">
        <v>4.91</v>
      </c>
      <c r="W5347" s="52" t="str" cm="1">
        <f t="array" ref="W5347">_xlfn.SWITCH(ROUND(V5347,0),5,"Excellent",4,"Good",3,"Ok","Bad")</f>
        <v>Excellent</v>
      </c>
      <c r="X5347">
        <v>22</v>
      </c>
      <c r="Y5347" t="str">
        <f t="shared" si="335"/>
        <v>No</v>
      </c>
      <c r="Z5347" s="68">
        <v>43739</v>
      </c>
      <c r="AA5347" s="68">
        <v>44044</v>
      </c>
      <c r="AB5347">
        <v>45</v>
      </c>
      <c r="AC5347" t="s">
        <v>15615</v>
      </c>
    </row>
    <row r="5348" spans="1:29" x14ac:dyDescent="0.3">
      <c r="A5348" t="s">
        <v>2825</v>
      </c>
      <c r="B5348">
        <v>2596</v>
      </c>
      <c r="C5348" t="str">
        <f>VLOOKUP($B5348,Hosts!$A:$M,10,0)</f>
        <v>Within an hour</v>
      </c>
      <c r="D5348" s="70">
        <f>VLOOKUP($B5348,Hosts!$A:$M,11,0)</f>
        <v>1</v>
      </c>
      <c r="E5348" s="70">
        <f>VLOOKUP($B5348,Hosts!$A:$M,12,0)</f>
        <v>0.99</v>
      </c>
      <c r="F5348" t="str">
        <f>VLOOKUP($B5348,Hosts!$A:$M,13,0)</f>
        <v>Yes</v>
      </c>
      <c r="G5348" t="str">
        <f>INDEX(Hosts!$A:$M, MATCH(Places!$B5348,Hosts!$A:$A,0), MATCH(Places!G$1,Hosts!$A$1:$M$1,0))</f>
        <v>Within an hour</v>
      </c>
      <c r="H5348" s="70">
        <f>INDEX(Hosts!$A:$M, MATCH(Places!$B5348,Hosts!$A:$A,0), MATCH(Places!H$1,Hosts!$A$1:$M$1,0))</f>
        <v>1</v>
      </c>
      <c r="I5348" s="70">
        <f>INDEX(Hosts!$A:$M, MATCH(Places!$B5348,Hosts!$A:$A,0), MATCH(Places!I$1,Hosts!$A$1:$M$1,0))</f>
        <v>0.99</v>
      </c>
      <c r="J5348" t="str">
        <f>INDEX(Hosts!$A:$M, MATCH(Places!$B5348,Hosts!$A:$A,0), MATCH(Places!J$1,Hosts!$A$1:$M$1,0))</f>
        <v>Yes</v>
      </c>
      <c r="K5348">
        <v>7</v>
      </c>
      <c r="L5348" t="str">
        <f>VLOOKUP($K5348,Neighborhoods!$A:$C,2,0)</f>
        <v>Brooklyn</v>
      </c>
      <c r="M5348" t="str">
        <f>VLOOKUP($K5348,Neighborhoods!$A:$C,3,0)</f>
        <v>Bedford-Stuyvesant</v>
      </c>
      <c r="N5348" t="str">
        <f>INDEX(Neighborhoods!$A:$C, MATCH(Places!$K5348,Neighborhoods!$A:$A,0), MATCH(Places!N$1,Neighborhoods!$A$1:$C$1,0))</f>
        <v>Brooklyn</v>
      </c>
      <c r="O5348" t="str">
        <f>INDEX(Neighborhoods!$A:$C, MATCH(Places!$K5348,Neighborhoods!$A:$A,0), MATCH(Places!O$1,Neighborhoods!$A$1:$C$1,0))</f>
        <v>Bedford-Stuyvesant</v>
      </c>
      <c r="P5348" t="s">
        <v>1</v>
      </c>
      <c r="Q5348" t="str">
        <f t="shared" si="332"/>
        <v>Yes</v>
      </c>
      <c r="R5348">
        <v>2</v>
      </c>
      <c r="S5348" t="str">
        <f t="shared" si="333"/>
        <v>Small</v>
      </c>
      <c r="T5348" s="50">
        <v>43</v>
      </c>
      <c r="U5348" s="70">
        <f t="shared" si="334"/>
        <v>0.03</v>
      </c>
      <c r="V5348" s="52">
        <v>4.9000000000000004</v>
      </c>
      <c r="W5348" s="52" t="str" cm="1">
        <f t="array" ref="W5348">_xlfn.SWITCH(ROUND(V5348,0),5,"Excellent",4,"Good",3,"Ok","Bad")</f>
        <v>Excellent</v>
      </c>
      <c r="X5348">
        <v>30</v>
      </c>
      <c r="Y5348" t="str">
        <f t="shared" si="335"/>
        <v>No</v>
      </c>
      <c r="Z5348" s="68">
        <v>43765</v>
      </c>
      <c r="AA5348" s="68">
        <v>44042</v>
      </c>
      <c r="AB5348">
        <v>46</v>
      </c>
      <c r="AC5348" t="s">
        <v>15615</v>
      </c>
    </row>
    <row r="5349" spans="1:29" x14ac:dyDescent="0.3">
      <c r="A5349" t="s">
        <v>14952</v>
      </c>
      <c r="B5349">
        <v>2596</v>
      </c>
      <c r="C5349" t="str">
        <f>VLOOKUP($B5349,Hosts!$A:$M,10,0)</f>
        <v>Within an hour</v>
      </c>
      <c r="D5349" s="70">
        <f>VLOOKUP($B5349,Hosts!$A:$M,11,0)</f>
        <v>1</v>
      </c>
      <c r="E5349" s="70">
        <f>VLOOKUP($B5349,Hosts!$A:$M,12,0)</f>
        <v>0.99</v>
      </c>
      <c r="F5349" t="str">
        <f>VLOOKUP($B5349,Hosts!$A:$M,13,0)</f>
        <v>Yes</v>
      </c>
      <c r="G5349" t="str">
        <f>INDEX(Hosts!$A:$M, MATCH(Places!$B5349,Hosts!$A:$A,0), MATCH(Places!G$1,Hosts!$A$1:$M$1,0))</f>
        <v>Within an hour</v>
      </c>
      <c r="H5349" s="70">
        <f>INDEX(Hosts!$A:$M, MATCH(Places!$B5349,Hosts!$A:$A,0), MATCH(Places!H$1,Hosts!$A$1:$M$1,0))</f>
        <v>1</v>
      </c>
      <c r="I5349" s="70">
        <f>INDEX(Hosts!$A:$M, MATCH(Places!$B5349,Hosts!$A:$A,0), MATCH(Places!I$1,Hosts!$A$1:$M$1,0))</f>
        <v>0.99</v>
      </c>
      <c r="J5349" t="str">
        <f>INDEX(Hosts!$A:$M, MATCH(Places!$B5349,Hosts!$A:$A,0), MATCH(Places!J$1,Hosts!$A$1:$M$1,0))</f>
        <v>Yes</v>
      </c>
      <c r="K5349">
        <v>7</v>
      </c>
      <c r="L5349" t="str">
        <f>VLOOKUP($K5349,Neighborhoods!$A:$C,2,0)</f>
        <v>Brooklyn</v>
      </c>
      <c r="M5349" t="str">
        <f>VLOOKUP($K5349,Neighborhoods!$A:$C,3,0)</f>
        <v>Bedford-Stuyvesant</v>
      </c>
      <c r="N5349" t="str">
        <f>INDEX(Neighborhoods!$A:$C, MATCH(Places!$K5349,Neighborhoods!$A:$A,0), MATCH(Places!N$1,Neighborhoods!$A$1:$C$1,0))</f>
        <v>Brooklyn</v>
      </c>
      <c r="O5349" t="str">
        <f>INDEX(Neighborhoods!$A:$C, MATCH(Places!$K5349,Neighborhoods!$A:$A,0), MATCH(Places!O$1,Neighborhoods!$A$1:$C$1,0))</f>
        <v>Bedford-Stuyvesant</v>
      </c>
      <c r="P5349" t="s">
        <v>1</v>
      </c>
      <c r="Q5349" t="str">
        <f t="shared" si="332"/>
        <v>Yes</v>
      </c>
      <c r="R5349">
        <v>2</v>
      </c>
      <c r="S5349" t="str">
        <f t="shared" si="333"/>
        <v>Small</v>
      </c>
      <c r="T5349" s="50">
        <v>43</v>
      </c>
      <c r="U5349" s="70">
        <f t="shared" si="334"/>
        <v>0.03</v>
      </c>
      <c r="V5349" s="52">
        <v>5</v>
      </c>
      <c r="W5349" s="52" t="str" cm="1">
        <f t="array" ref="W5349">_xlfn.SWITCH(ROUND(V5349,0),5,"Excellent",4,"Good",3,"Ok","Bad")</f>
        <v>Excellent</v>
      </c>
      <c r="X5349">
        <v>21</v>
      </c>
      <c r="Y5349" t="str">
        <f t="shared" si="335"/>
        <v>No</v>
      </c>
      <c r="Z5349" s="68">
        <v>43745</v>
      </c>
      <c r="AA5349" s="68">
        <v>44032</v>
      </c>
      <c r="AB5349">
        <v>40</v>
      </c>
      <c r="AC5349" t="s">
        <v>15615</v>
      </c>
    </row>
    <row r="5350" spans="1:29" x14ac:dyDescent="0.3">
      <c r="A5350" t="s">
        <v>1313</v>
      </c>
      <c r="B5350">
        <v>2596</v>
      </c>
      <c r="C5350" t="str">
        <f>VLOOKUP($B5350,Hosts!$A:$M,10,0)</f>
        <v>Within an hour</v>
      </c>
      <c r="D5350" s="70">
        <f>VLOOKUP($B5350,Hosts!$A:$M,11,0)</f>
        <v>1</v>
      </c>
      <c r="E5350" s="70">
        <f>VLOOKUP($B5350,Hosts!$A:$M,12,0)</f>
        <v>0.99</v>
      </c>
      <c r="F5350" t="str">
        <f>VLOOKUP($B5350,Hosts!$A:$M,13,0)</f>
        <v>Yes</v>
      </c>
      <c r="G5350" t="str">
        <f>INDEX(Hosts!$A:$M, MATCH(Places!$B5350,Hosts!$A:$A,0), MATCH(Places!G$1,Hosts!$A$1:$M$1,0))</f>
        <v>Within an hour</v>
      </c>
      <c r="H5350" s="70">
        <f>INDEX(Hosts!$A:$M, MATCH(Places!$B5350,Hosts!$A:$A,0), MATCH(Places!H$1,Hosts!$A$1:$M$1,0))</f>
        <v>1</v>
      </c>
      <c r="I5350" s="70">
        <f>INDEX(Hosts!$A:$M, MATCH(Places!$B5350,Hosts!$A:$A,0), MATCH(Places!I$1,Hosts!$A$1:$M$1,0))</f>
        <v>0.99</v>
      </c>
      <c r="J5350" t="str">
        <f>INDEX(Hosts!$A:$M, MATCH(Places!$B5350,Hosts!$A:$A,0), MATCH(Places!J$1,Hosts!$A$1:$M$1,0))</f>
        <v>Yes</v>
      </c>
      <c r="K5350">
        <v>7</v>
      </c>
      <c r="L5350" t="str">
        <f>VLOOKUP($K5350,Neighborhoods!$A:$C,2,0)</f>
        <v>Brooklyn</v>
      </c>
      <c r="M5350" t="str">
        <f>VLOOKUP($K5350,Neighborhoods!$A:$C,3,0)</f>
        <v>Bedford-Stuyvesant</v>
      </c>
      <c r="N5350" t="str">
        <f>INDEX(Neighborhoods!$A:$C, MATCH(Places!$K5350,Neighborhoods!$A:$A,0), MATCH(Places!N$1,Neighborhoods!$A$1:$C$1,0))</f>
        <v>Brooklyn</v>
      </c>
      <c r="O5350" t="str">
        <f>INDEX(Neighborhoods!$A:$C, MATCH(Places!$K5350,Neighborhoods!$A:$A,0), MATCH(Places!O$1,Neighborhoods!$A$1:$C$1,0))</f>
        <v>Bedford-Stuyvesant</v>
      </c>
      <c r="P5350" t="s">
        <v>1</v>
      </c>
      <c r="Q5350" t="str">
        <f t="shared" si="332"/>
        <v>Yes</v>
      </c>
      <c r="R5350">
        <v>2</v>
      </c>
      <c r="S5350" t="str">
        <f t="shared" si="333"/>
        <v>Small</v>
      </c>
      <c r="T5350" s="50">
        <v>43</v>
      </c>
      <c r="U5350" s="70">
        <f t="shared" si="334"/>
        <v>0.03</v>
      </c>
      <c r="V5350" s="52">
        <v>5</v>
      </c>
      <c r="W5350" s="52" t="str" cm="1">
        <f t="array" ref="W5350">_xlfn.SWITCH(ROUND(V5350,0),5,"Excellent",4,"Good",3,"Ok","Bad")</f>
        <v>Excellent</v>
      </c>
      <c r="X5350">
        <v>21</v>
      </c>
      <c r="Y5350" t="str">
        <f t="shared" si="335"/>
        <v>No</v>
      </c>
      <c r="Z5350" s="68">
        <v>43757</v>
      </c>
      <c r="AA5350" s="68">
        <v>44036</v>
      </c>
      <c r="AB5350">
        <v>45</v>
      </c>
      <c r="AC5350" t="s">
        <v>15615</v>
      </c>
    </row>
    <row r="5351" spans="1:29" x14ac:dyDescent="0.3">
      <c r="A5351" t="s">
        <v>15080</v>
      </c>
      <c r="B5351">
        <v>937</v>
      </c>
      <c r="C5351" t="str">
        <f>VLOOKUP($B5351,Hosts!$A:$M,10,0)</f>
        <v>Within an hour</v>
      </c>
      <c r="D5351" s="70">
        <f>VLOOKUP($B5351,Hosts!$A:$M,11,0)</f>
        <v>1</v>
      </c>
      <c r="E5351" s="70">
        <f>VLOOKUP($B5351,Hosts!$A:$M,12,0)</f>
        <v>0.94</v>
      </c>
      <c r="F5351" t="str">
        <f>VLOOKUP($B5351,Hosts!$A:$M,13,0)</f>
        <v>No</v>
      </c>
      <c r="G5351" t="str">
        <f>INDEX(Hosts!$A:$M, MATCH(Places!$B5351,Hosts!$A:$A,0), MATCH(Places!G$1,Hosts!$A$1:$M$1,0))</f>
        <v>Within an hour</v>
      </c>
      <c r="H5351" s="70">
        <f>INDEX(Hosts!$A:$M, MATCH(Places!$B5351,Hosts!$A:$A,0), MATCH(Places!H$1,Hosts!$A$1:$M$1,0))</f>
        <v>1</v>
      </c>
      <c r="I5351" s="70">
        <f>INDEX(Hosts!$A:$M, MATCH(Places!$B5351,Hosts!$A:$A,0), MATCH(Places!I$1,Hosts!$A$1:$M$1,0))</f>
        <v>0.94</v>
      </c>
      <c r="J5351" t="str">
        <f>INDEX(Hosts!$A:$M, MATCH(Places!$B5351,Hosts!$A:$A,0), MATCH(Places!J$1,Hosts!$A$1:$M$1,0))</f>
        <v>No</v>
      </c>
      <c r="K5351">
        <v>7</v>
      </c>
      <c r="L5351" t="str">
        <f>VLOOKUP($K5351,Neighborhoods!$A:$C,2,0)</f>
        <v>Brooklyn</v>
      </c>
      <c r="M5351" t="str">
        <f>VLOOKUP($K5351,Neighborhoods!$A:$C,3,0)</f>
        <v>Bedford-Stuyvesant</v>
      </c>
      <c r="N5351" t="str">
        <f>INDEX(Neighborhoods!$A:$C, MATCH(Places!$K5351,Neighborhoods!$A:$A,0), MATCH(Places!N$1,Neighborhoods!$A$1:$C$1,0))</f>
        <v>Brooklyn</v>
      </c>
      <c r="O5351" t="str">
        <f>INDEX(Neighborhoods!$A:$C, MATCH(Places!$K5351,Neighborhoods!$A:$A,0), MATCH(Places!O$1,Neighborhoods!$A$1:$C$1,0))</f>
        <v>Bedford-Stuyvesant</v>
      </c>
      <c r="P5351" t="s">
        <v>11822</v>
      </c>
      <c r="Q5351" t="str">
        <f t="shared" si="332"/>
        <v>No</v>
      </c>
      <c r="R5351">
        <v>2</v>
      </c>
      <c r="S5351" t="str">
        <f t="shared" si="333"/>
        <v>Small</v>
      </c>
      <c r="T5351" s="50">
        <v>78</v>
      </c>
      <c r="U5351" s="70">
        <f t="shared" si="334"/>
        <v>0.03</v>
      </c>
      <c r="V5351" s="52">
        <v>5</v>
      </c>
      <c r="W5351" s="52" t="str" cm="1">
        <f t="array" ref="W5351">_xlfn.SWITCH(ROUND(V5351,0),5,"Excellent",4,"Good",3,"Ok","Bad")</f>
        <v>Excellent</v>
      </c>
      <c r="X5351">
        <v>4</v>
      </c>
      <c r="Y5351" t="str">
        <f t="shared" si="335"/>
        <v>No</v>
      </c>
      <c r="Z5351" s="68">
        <v>43800</v>
      </c>
      <c r="AA5351" s="68">
        <v>44053</v>
      </c>
      <c r="AB5351">
        <v>86</v>
      </c>
      <c r="AC5351" t="s">
        <v>15616</v>
      </c>
    </row>
    <row r="5352" spans="1:29" x14ac:dyDescent="0.3">
      <c r="A5352" t="s">
        <v>13994</v>
      </c>
      <c r="B5352">
        <v>2882</v>
      </c>
      <c r="C5352" t="str">
        <f>VLOOKUP($B5352,Hosts!$A:$M,10,0)</f>
        <v>Within an hour</v>
      </c>
      <c r="D5352" s="70">
        <f>VLOOKUP($B5352,Hosts!$A:$M,11,0)</f>
        <v>1</v>
      </c>
      <c r="E5352" s="70">
        <f>VLOOKUP($B5352,Hosts!$A:$M,12,0)</f>
        <v>0.96</v>
      </c>
      <c r="F5352" t="str">
        <f>VLOOKUP($B5352,Hosts!$A:$M,13,0)</f>
        <v>Yes</v>
      </c>
      <c r="G5352" t="str">
        <f>INDEX(Hosts!$A:$M, MATCH(Places!$B5352,Hosts!$A:$A,0), MATCH(Places!G$1,Hosts!$A$1:$M$1,0))</f>
        <v>Within an hour</v>
      </c>
      <c r="H5352" s="70">
        <f>INDEX(Hosts!$A:$M, MATCH(Places!$B5352,Hosts!$A:$A,0), MATCH(Places!H$1,Hosts!$A$1:$M$1,0))</f>
        <v>1</v>
      </c>
      <c r="I5352" s="70">
        <f>INDEX(Hosts!$A:$M, MATCH(Places!$B5352,Hosts!$A:$A,0), MATCH(Places!I$1,Hosts!$A$1:$M$1,0))</f>
        <v>0.96</v>
      </c>
      <c r="J5352" t="str">
        <f>INDEX(Hosts!$A:$M, MATCH(Places!$B5352,Hosts!$A:$A,0), MATCH(Places!J$1,Hosts!$A$1:$M$1,0))</f>
        <v>Yes</v>
      </c>
      <c r="K5352">
        <v>7</v>
      </c>
      <c r="L5352" t="str">
        <f>VLOOKUP($K5352,Neighborhoods!$A:$C,2,0)</f>
        <v>Brooklyn</v>
      </c>
      <c r="M5352" t="str">
        <f>VLOOKUP($K5352,Neighborhoods!$A:$C,3,0)</f>
        <v>Bedford-Stuyvesant</v>
      </c>
      <c r="N5352" t="str">
        <f>INDEX(Neighborhoods!$A:$C, MATCH(Places!$K5352,Neighborhoods!$A:$A,0), MATCH(Places!N$1,Neighborhoods!$A$1:$C$1,0))</f>
        <v>Brooklyn</v>
      </c>
      <c r="O5352" t="str">
        <f>INDEX(Neighborhoods!$A:$C, MATCH(Places!$K5352,Neighborhoods!$A:$A,0), MATCH(Places!O$1,Neighborhoods!$A$1:$C$1,0))</f>
        <v>Bedford-Stuyvesant</v>
      </c>
      <c r="P5352" t="s">
        <v>11822</v>
      </c>
      <c r="Q5352" t="str">
        <f t="shared" si="332"/>
        <v>No</v>
      </c>
      <c r="R5352">
        <v>6</v>
      </c>
      <c r="S5352" t="str">
        <f t="shared" si="333"/>
        <v>Large</v>
      </c>
      <c r="T5352" s="50">
        <v>170</v>
      </c>
      <c r="U5352" s="70">
        <f t="shared" si="334"/>
        <v>0.03</v>
      </c>
      <c r="V5352" s="52">
        <v>5</v>
      </c>
      <c r="W5352" s="52" t="str" cm="1">
        <f t="array" ref="W5352">_xlfn.SWITCH(ROUND(V5352,0),5,"Excellent",4,"Good",3,"Ok","Bad")</f>
        <v>Excellent</v>
      </c>
      <c r="X5352">
        <v>22</v>
      </c>
      <c r="Y5352" t="str">
        <f t="shared" si="335"/>
        <v>No</v>
      </c>
      <c r="Z5352" s="68">
        <v>43774</v>
      </c>
      <c r="AA5352" s="68">
        <v>44024</v>
      </c>
      <c r="AB5352">
        <v>151</v>
      </c>
      <c r="AC5352" t="s">
        <v>15615</v>
      </c>
    </row>
    <row r="5353" spans="1:29" x14ac:dyDescent="0.3">
      <c r="A5353" t="s">
        <v>14320</v>
      </c>
      <c r="B5353">
        <v>4017</v>
      </c>
      <c r="C5353" t="str">
        <f>VLOOKUP($B5353,Hosts!$A:$M,10,0)</f>
        <v>Within a few hours</v>
      </c>
      <c r="D5353" s="70">
        <f>VLOOKUP($B5353,Hosts!$A:$M,11,0)</f>
        <v>1</v>
      </c>
      <c r="E5353" s="70">
        <f>VLOOKUP($B5353,Hosts!$A:$M,12,0)</f>
        <v>0.64</v>
      </c>
      <c r="F5353" t="str">
        <f>VLOOKUP($B5353,Hosts!$A:$M,13,0)</f>
        <v>No</v>
      </c>
      <c r="G5353" t="str">
        <f>INDEX(Hosts!$A:$M, MATCH(Places!$B5353,Hosts!$A:$A,0), MATCH(Places!G$1,Hosts!$A$1:$M$1,0))</f>
        <v>Within a few hours</v>
      </c>
      <c r="H5353" s="70">
        <f>INDEX(Hosts!$A:$M, MATCH(Places!$B5353,Hosts!$A:$A,0), MATCH(Places!H$1,Hosts!$A$1:$M$1,0))</f>
        <v>1</v>
      </c>
      <c r="I5353" s="70">
        <f>INDEX(Hosts!$A:$M, MATCH(Places!$B5353,Hosts!$A:$A,0), MATCH(Places!I$1,Hosts!$A$1:$M$1,0))</f>
        <v>0.64</v>
      </c>
      <c r="J5353" t="str">
        <f>INDEX(Hosts!$A:$M, MATCH(Places!$B5353,Hosts!$A:$A,0), MATCH(Places!J$1,Hosts!$A$1:$M$1,0))</f>
        <v>No</v>
      </c>
      <c r="K5353">
        <v>22</v>
      </c>
      <c r="L5353" t="str">
        <f>VLOOKUP($K5353,Neighborhoods!$A:$C,2,0)</f>
        <v>Queens</v>
      </c>
      <c r="M5353" t="str">
        <f>VLOOKUP($K5353,Neighborhoods!$A:$C,3,0)</f>
        <v>Flushing</v>
      </c>
      <c r="N5353" t="str">
        <f>INDEX(Neighborhoods!$A:$C, MATCH(Places!$K5353,Neighborhoods!$A:$A,0), MATCH(Places!N$1,Neighborhoods!$A$1:$C$1,0))</f>
        <v>Queens</v>
      </c>
      <c r="O5353" t="str">
        <f>INDEX(Neighborhoods!$A:$C, MATCH(Places!$K5353,Neighborhoods!$A:$A,0), MATCH(Places!O$1,Neighborhoods!$A$1:$C$1,0))</f>
        <v>Flushing</v>
      </c>
      <c r="P5353" t="s">
        <v>1</v>
      </c>
      <c r="Q5353" t="str">
        <f t="shared" si="332"/>
        <v>Yes</v>
      </c>
      <c r="R5353">
        <v>2</v>
      </c>
      <c r="S5353" t="str">
        <f t="shared" si="333"/>
        <v>Small</v>
      </c>
      <c r="T5353" s="50">
        <v>60</v>
      </c>
      <c r="U5353" s="70">
        <f t="shared" si="334"/>
        <v>0.03</v>
      </c>
      <c r="V5353" s="52">
        <v>5</v>
      </c>
      <c r="W5353" s="52" t="str" cm="1">
        <f t="array" ref="W5353">_xlfn.SWITCH(ROUND(V5353,0),5,"Excellent",4,"Good",3,"Ok","Bad")</f>
        <v>Excellent</v>
      </c>
      <c r="X5353">
        <v>3</v>
      </c>
      <c r="Y5353" t="str">
        <f t="shared" si="335"/>
        <v>No</v>
      </c>
      <c r="Z5353" s="68">
        <v>43824</v>
      </c>
      <c r="AA5353" s="68">
        <v>43832</v>
      </c>
      <c r="AB5353">
        <v>178</v>
      </c>
      <c r="AC5353" t="s">
        <v>15616</v>
      </c>
    </row>
    <row r="5354" spans="1:29" x14ac:dyDescent="0.3">
      <c r="A5354" t="s">
        <v>14116</v>
      </c>
      <c r="B5354">
        <v>4018</v>
      </c>
      <c r="C5354" t="str">
        <f>VLOOKUP($B5354,Hosts!$A:$M,10,0)</f>
        <v>Within a day</v>
      </c>
      <c r="D5354" s="70">
        <f>VLOOKUP($B5354,Hosts!$A:$M,11,0)</f>
        <v>1</v>
      </c>
      <c r="E5354" s="70">
        <f>VLOOKUP($B5354,Hosts!$A:$M,12,0)</f>
        <v>0.75</v>
      </c>
      <c r="F5354" t="str">
        <f>VLOOKUP($B5354,Hosts!$A:$M,13,0)</f>
        <v>No</v>
      </c>
      <c r="G5354" t="str">
        <f>INDEX(Hosts!$A:$M, MATCH(Places!$B5354,Hosts!$A:$A,0), MATCH(Places!G$1,Hosts!$A$1:$M$1,0))</f>
        <v>Within a day</v>
      </c>
      <c r="H5354" s="70">
        <f>INDEX(Hosts!$A:$M, MATCH(Places!$B5354,Hosts!$A:$A,0), MATCH(Places!H$1,Hosts!$A$1:$M$1,0))</f>
        <v>1</v>
      </c>
      <c r="I5354" s="70">
        <f>INDEX(Hosts!$A:$M, MATCH(Places!$B5354,Hosts!$A:$A,0), MATCH(Places!I$1,Hosts!$A$1:$M$1,0))</f>
        <v>0.75</v>
      </c>
      <c r="J5354" t="str">
        <f>INDEX(Hosts!$A:$M, MATCH(Places!$B5354,Hosts!$A:$A,0), MATCH(Places!J$1,Hosts!$A$1:$M$1,0))</f>
        <v>No</v>
      </c>
      <c r="K5354">
        <v>23</v>
      </c>
      <c r="L5354" t="str">
        <f>VLOOKUP($K5354,Neighborhoods!$A:$C,2,0)</f>
        <v>Queens</v>
      </c>
      <c r="M5354" t="str">
        <f>VLOOKUP($K5354,Neighborhoods!$A:$C,3,0)</f>
        <v>Jamaica</v>
      </c>
      <c r="N5354" t="str">
        <f>INDEX(Neighborhoods!$A:$C, MATCH(Places!$K5354,Neighborhoods!$A:$A,0), MATCH(Places!N$1,Neighborhoods!$A$1:$C$1,0))</f>
        <v>Queens</v>
      </c>
      <c r="O5354" t="str">
        <f>INDEX(Neighborhoods!$A:$C, MATCH(Places!$K5354,Neighborhoods!$A:$A,0), MATCH(Places!O$1,Neighborhoods!$A$1:$C$1,0))</f>
        <v>Jamaica</v>
      </c>
      <c r="P5354" t="s">
        <v>1</v>
      </c>
      <c r="Q5354" t="str">
        <f t="shared" si="332"/>
        <v>Yes</v>
      </c>
      <c r="R5354">
        <v>2</v>
      </c>
      <c r="S5354" t="str">
        <f t="shared" si="333"/>
        <v>Small</v>
      </c>
      <c r="T5354" s="50">
        <v>60</v>
      </c>
      <c r="U5354" s="70">
        <f t="shared" si="334"/>
        <v>0.03</v>
      </c>
      <c r="V5354" s="52">
        <v>4</v>
      </c>
      <c r="W5354" s="52" t="str" cm="1">
        <f t="array" ref="W5354">_xlfn.SWITCH(ROUND(V5354,0),5,"Excellent",4,"Good",3,"Ok","Bad")</f>
        <v>Good</v>
      </c>
      <c r="X5354">
        <v>6</v>
      </c>
      <c r="Y5354" t="str">
        <f t="shared" si="335"/>
        <v>No</v>
      </c>
      <c r="Z5354" s="68">
        <v>43738</v>
      </c>
      <c r="AA5354" s="68">
        <v>43817</v>
      </c>
      <c r="AB5354">
        <v>279</v>
      </c>
      <c r="AC5354" t="s">
        <v>15615</v>
      </c>
    </row>
    <row r="5355" spans="1:29" x14ac:dyDescent="0.3">
      <c r="A5355" t="s">
        <v>13618</v>
      </c>
      <c r="B5355">
        <v>377</v>
      </c>
      <c r="C5355" t="str">
        <f>VLOOKUP($B5355,Hosts!$A:$M,10,0)</f>
        <v>Within a few hours</v>
      </c>
      <c r="D5355" s="70">
        <f>VLOOKUP($B5355,Hosts!$A:$M,11,0)</f>
        <v>1</v>
      </c>
      <c r="E5355" s="70">
        <f>VLOOKUP($B5355,Hosts!$A:$M,12,0)</f>
        <v>0.33</v>
      </c>
      <c r="F5355" t="str">
        <f>VLOOKUP($B5355,Hosts!$A:$M,13,0)</f>
        <v>No</v>
      </c>
      <c r="G5355" t="str">
        <f>INDEX(Hosts!$A:$M, MATCH(Places!$B5355,Hosts!$A:$A,0), MATCH(Places!G$1,Hosts!$A$1:$M$1,0))</f>
        <v>Within a few hours</v>
      </c>
      <c r="H5355" s="70">
        <f>INDEX(Hosts!$A:$M, MATCH(Places!$B5355,Hosts!$A:$A,0), MATCH(Places!H$1,Hosts!$A$1:$M$1,0))</f>
        <v>1</v>
      </c>
      <c r="I5355" s="70">
        <f>INDEX(Hosts!$A:$M, MATCH(Places!$B5355,Hosts!$A:$A,0), MATCH(Places!I$1,Hosts!$A$1:$M$1,0))</f>
        <v>0.33</v>
      </c>
      <c r="J5355" t="str">
        <f>INDEX(Hosts!$A:$M, MATCH(Places!$B5355,Hosts!$A:$A,0), MATCH(Places!J$1,Hosts!$A$1:$M$1,0))</f>
        <v>No</v>
      </c>
      <c r="K5355">
        <v>7</v>
      </c>
      <c r="L5355" t="str">
        <f>VLOOKUP($K5355,Neighborhoods!$A:$C,2,0)</f>
        <v>Brooklyn</v>
      </c>
      <c r="M5355" t="str">
        <f>VLOOKUP($K5355,Neighborhoods!$A:$C,3,0)</f>
        <v>Bedford-Stuyvesant</v>
      </c>
      <c r="N5355" t="str">
        <f>INDEX(Neighborhoods!$A:$C, MATCH(Places!$K5355,Neighborhoods!$A:$A,0), MATCH(Places!N$1,Neighborhoods!$A$1:$C$1,0))</f>
        <v>Brooklyn</v>
      </c>
      <c r="O5355" t="str">
        <f>INDEX(Neighborhoods!$A:$C, MATCH(Places!$K5355,Neighborhoods!$A:$A,0), MATCH(Places!O$1,Neighborhoods!$A$1:$C$1,0))</f>
        <v>Bedford-Stuyvesant</v>
      </c>
      <c r="P5355" t="s">
        <v>11822</v>
      </c>
      <c r="Q5355" t="str">
        <f t="shared" si="332"/>
        <v>No</v>
      </c>
      <c r="R5355">
        <v>2</v>
      </c>
      <c r="S5355" t="str">
        <f t="shared" si="333"/>
        <v>Small</v>
      </c>
      <c r="T5355" s="50">
        <v>170</v>
      </c>
      <c r="U5355" s="70">
        <f t="shared" si="334"/>
        <v>0.03</v>
      </c>
      <c r="V5355" s="52">
        <v>5</v>
      </c>
      <c r="W5355" s="52" t="str" cm="1">
        <f t="array" ref="W5355">_xlfn.SWITCH(ROUND(V5355,0),5,"Excellent",4,"Good",3,"Ok","Bad")</f>
        <v>Excellent</v>
      </c>
      <c r="X5355">
        <v>5</v>
      </c>
      <c r="Y5355" t="str">
        <f t="shared" si="335"/>
        <v>No</v>
      </c>
      <c r="Z5355" s="68">
        <v>43749</v>
      </c>
      <c r="AA5355" s="68">
        <v>43832</v>
      </c>
      <c r="AB5355">
        <v>89</v>
      </c>
      <c r="AC5355" t="s">
        <v>15615</v>
      </c>
    </row>
    <row r="5356" spans="1:29" x14ac:dyDescent="0.3">
      <c r="A5356" t="s">
        <v>13259</v>
      </c>
      <c r="B5356">
        <v>4019</v>
      </c>
      <c r="C5356" t="str">
        <f>VLOOKUP($B5356,Hosts!$A:$M,10,0)</f>
        <v>Within an hour</v>
      </c>
      <c r="D5356" s="70">
        <f>VLOOKUP($B5356,Hosts!$A:$M,11,0)</f>
        <v>1</v>
      </c>
      <c r="E5356" s="70">
        <f>VLOOKUP($B5356,Hosts!$A:$M,12,0)</f>
        <v>1</v>
      </c>
      <c r="F5356" t="str">
        <f>VLOOKUP($B5356,Hosts!$A:$M,13,0)</f>
        <v>Yes</v>
      </c>
      <c r="G5356" t="str">
        <f>INDEX(Hosts!$A:$M, MATCH(Places!$B5356,Hosts!$A:$A,0), MATCH(Places!G$1,Hosts!$A$1:$M$1,0))</f>
        <v>Within an hour</v>
      </c>
      <c r="H5356" s="70">
        <f>INDEX(Hosts!$A:$M, MATCH(Places!$B5356,Hosts!$A:$A,0), MATCH(Places!H$1,Hosts!$A$1:$M$1,0))</f>
        <v>1</v>
      </c>
      <c r="I5356" s="70">
        <f>INDEX(Hosts!$A:$M, MATCH(Places!$B5356,Hosts!$A:$A,0), MATCH(Places!I$1,Hosts!$A$1:$M$1,0))</f>
        <v>1</v>
      </c>
      <c r="J5356" t="str">
        <f>INDEX(Hosts!$A:$M, MATCH(Places!$B5356,Hosts!$A:$A,0), MATCH(Places!J$1,Hosts!$A$1:$M$1,0))</f>
        <v>Yes</v>
      </c>
      <c r="K5356">
        <v>22</v>
      </c>
      <c r="L5356" t="str">
        <f>VLOOKUP($K5356,Neighborhoods!$A:$C,2,0)</f>
        <v>Queens</v>
      </c>
      <c r="M5356" t="str">
        <f>VLOOKUP($K5356,Neighborhoods!$A:$C,3,0)</f>
        <v>Flushing</v>
      </c>
      <c r="N5356" t="str">
        <f>INDEX(Neighborhoods!$A:$C, MATCH(Places!$K5356,Neighborhoods!$A:$A,0), MATCH(Places!N$1,Neighborhoods!$A$1:$C$1,0))</f>
        <v>Queens</v>
      </c>
      <c r="O5356" t="str">
        <f>INDEX(Neighborhoods!$A:$C, MATCH(Places!$K5356,Neighborhoods!$A:$A,0), MATCH(Places!O$1,Neighborhoods!$A$1:$C$1,0))</f>
        <v>Flushing</v>
      </c>
      <c r="P5356" t="s">
        <v>11822</v>
      </c>
      <c r="Q5356" t="str">
        <f t="shared" si="332"/>
        <v>No</v>
      </c>
      <c r="R5356">
        <v>6</v>
      </c>
      <c r="S5356" t="str">
        <f t="shared" si="333"/>
        <v>Large</v>
      </c>
      <c r="T5356" s="50">
        <v>140</v>
      </c>
      <c r="U5356" s="70">
        <f t="shared" si="334"/>
        <v>0.03</v>
      </c>
      <c r="V5356" s="52">
        <v>5</v>
      </c>
      <c r="W5356" s="52" t="str" cm="1">
        <f t="array" ref="W5356">_xlfn.SWITCH(ROUND(V5356,0),5,"Excellent",4,"Good",3,"Ok","Bad")</f>
        <v>Excellent</v>
      </c>
      <c r="X5356">
        <v>13</v>
      </c>
      <c r="Y5356" t="str">
        <f t="shared" si="335"/>
        <v>No</v>
      </c>
      <c r="Z5356" s="68">
        <v>43759</v>
      </c>
      <c r="AA5356" s="68">
        <v>43898</v>
      </c>
      <c r="AB5356">
        <v>75</v>
      </c>
      <c r="AC5356" t="s">
        <v>15616</v>
      </c>
    </row>
    <row r="5357" spans="1:29" x14ac:dyDescent="0.3">
      <c r="A5357" t="s">
        <v>15156</v>
      </c>
      <c r="B5357">
        <v>4020</v>
      </c>
      <c r="C5357" t="str">
        <f>VLOOKUP($B5357,Hosts!$A:$M,10,0)</f>
        <v>Within a few hours</v>
      </c>
      <c r="D5357" s="70">
        <f>VLOOKUP($B5357,Hosts!$A:$M,11,0)</f>
        <v>0.8</v>
      </c>
      <c r="E5357" s="70">
        <f>VLOOKUP($B5357,Hosts!$A:$M,12,0)</f>
        <v>1</v>
      </c>
      <c r="F5357" t="str">
        <f>VLOOKUP($B5357,Hosts!$A:$M,13,0)</f>
        <v>No</v>
      </c>
      <c r="G5357" t="str">
        <f>INDEX(Hosts!$A:$M, MATCH(Places!$B5357,Hosts!$A:$A,0), MATCH(Places!G$1,Hosts!$A$1:$M$1,0))</f>
        <v>Within a few hours</v>
      </c>
      <c r="H5357" s="70">
        <f>INDEX(Hosts!$A:$M, MATCH(Places!$B5357,Hosts!$A:$A,0), MATCH(Places!H$1,Hosts!$A$1:$M$1,0))</f>
        <v>0.8</v>
      </c>
      <c r="I5357" s="70">
        <f>INDEX(Hosts!$A:$M, MATCH(Places!$B5357,Hosts!$A:$A,0), MATCH(Places!I$1,Hosts!$A$1:$M$1,0))</f>
        <v>1</v>
      </c>
      <c r="J5357" t="str">
        <f>INDEX(Hosts!$A:$M, MATCH(Places!$B5357,Hosts!$A:$A,0), MATCH(Places!J$1,Hosts!$A$1:$M$1,0))</f>
        <v>No</v>
      </c>
      <c r="K5357">
        <v>9</v>
      </c>
      <c r="L5357" t="str">
        <f>VLOOKUP($K5357,Neighborhoods!$A:$C,2,0)</f>
        <v>Brooklyn</v>
      </c>
      <c r="M5357" t="str">
        <f>VLOOKUP($K5357,Neighborhoods!$A:$C,3,0)</f>
        <v>Crown Heights</v>
      </c>
      <c r="N5357" t="str">
        <f>INDEX(Neighborhoods!$A:$C, MATCH(Places!$K5357,Neighborhoods!$A:$A,0), MATCH(Places!N$1,Neighborhoods!$A$1:$C$1,0))</f>
        <v>Brooklyn</v>
      </c>
      <c r="O5357" t="str">
        <f>INDEX(Neighborhoods!$A:$C, MATCH(Places!$K5357,Neighborhoods!$A:$A,0), MATCH(Places!O$1,Neighborhoods!$A$1:$C$1,0))</f>
        <v>Crown Heights</v>
      </c>
      <c r="P5357" t="s">
        <v>11822</v>
      </c>
      <c r="Q5357" t="str">
        <f t="shared" si="332"/>
        <v>No</v>
      </c>
      <c r="R5357">
        <v>10</v>
      </c>
      <c r="S5357" t="str">
        <f t="shared" si="333"/>
        <v>Large</v>
      </c>
      <c r="T5357" s="50">
        <v>250</v>
      </c>
      <c r="U5357" s="70">
        <f t="shared" si="334"/>
        <v>0.04</v>
      </c>
      <c r="V5357" s="52">
        <v>4.75</v>
      </c>
      <c r="W5357" s="52" t="str" cm="1">
        <f t="array" ref="W5357">_xlfn.SWITCH(ROUND(V5357,0),5,"Excellent",4,"Good",3,"Ok","Bad")</f>
        <v>Excellent</v>
      </c>
      <c r="X5357">
        <v>4</v>
      </c>
      <c r="Y5357" t="str">
        <f t="shared" si="335"/>
        <v>No</v>
      </c>
      <c r="Z5357" s="68">
        <v>43849</v>
      </c>
      <c r="AA5357" s="68">
        <v>43891</v>
      </c>
      <c r="AB5357">
        <v>365</v>
      </c>
      <c r="AC5357" t="s">
        <v>15616</v>
      </c>
    </row>
    <row r="5358" spans="1:29" x14ac:dyDescent="0.3">
      <c r="A5358" t="s">
        <v>15024</v>
      </c>
      <c r="B5358">
        <v>2573</v>
      </c>
      <c r="C5358" t="str">
        <f>VLOOKUP($B5358,Hosts!$A:$M,10,0)</f>
        <v>Within an hour</v>
      </c>
      <c r="D5358" s="70">
        <f>VLOOKUP($B5358,Hosts!$A:$M,11,0)</f>
        <v>1</v>
      </c>
      <c r="E5358" s="70">
        <f>VLOOKUP($B5358,Hosts!$A:$M,12,0)</f>
        <v>0.98</v>
      </c>
      <c r="F5358" t="str">
        <f>VLOOKUP($B5358,Hosts!$A:$M,13,0)</f>
        <v>Yes</v>
      </c>
      <c r="G5358" t="str">
        <f>INDEX(Hosts!$A:$M, MATCH(Places!$B5358,Hosts!$A:$A,0), MATCH(Places!G$1,Hosts!$A$1:$M$1,0))</f>
        <v>Within an hour</v>
      </c>
      <c r="H5358" s="70">
        <f>INDEX(Hosts!$A:$M, MATCH(Places!$B5358,Hosts!$A:$A,0), MATCH(Places!H$1,Hosts!$A$1:$M$1,0))</f>
        <v>1</v>
      </c>
      <c r="I5358" s="70">
        <f>INDEX(Hosts!$A:$M, MATCH(Places!$B5358,Hosts!$A:$A,0), MATCH(Places!I$1,Hosts!$A$1:$M$1,0))</f>
        <v>0.98</v>
      </c>
      <c r="J5358" t="str">
        <f>INDEX(Hosts!$A:$M, MATCH(Places!$B5358,Hosts!$A:$A,0), MATCH(Places!J$1,Hosts!$A$1:$M$1,0))</f>
        <v>Yes</v>
      </c>
      <c r="K5358">
        <v>7</v>
      </c>
      <c r="L5358" t="str">
        <f>VLOOKUP($K5358,Neighborhoods!$A:$C,2,0)</f>
        <v>Brooklyn</v>
      </c>
      <c r="M5358" t="str">
        <f>VLOOKUP($K5358,Neighborhoods!$A:$C,3,0)</f>
        <v>Bedford-Stuyvesant</v>
      </c>
      <c r="N5358" t="str">
        <f>INDEX(Neighborhoods!$A:$C, MATCH(Places!$K5358,Neighborhoods!$A:$A,0), MATCH(Places!N$1,Neighborhoods!$A$1:$C$1,0))</f>
        <v>Brooklyn</v>
      </c>
      <c r="O5358" t="str">
        <f>INDEX(Neighborhoods!$A:$C, MATCH(Places!$K5358,Neighborhoods!$A:$A,0), MATCH(Places!O$1,Neighborhoods!$A$1:$C$1,0))</f>
        <v>Bedford-Stuyvesant</v>
      </c>
      <c r="P5358" t="s">
        <v>1</v>
      </c>
      <c r="Q5358" t="str">
        <f t="shared" si="332"/>
        <v>Yes</v>
      </c>
      <c r="R5358">
        <v>2</v>
      </c>
      <c r="S5358" t="str">
        <f t="shared" si="333"/>
        <v>Small</v>
      </c>
      <c r="T5358" s="50">
        <v>49</v>
      </c>
      <c r="U5358" s="70">
        <f t="shared" si="334"/>
        <v>0.03</v>
      </c>
      <c r="V5358" s="52">
        <v>5</v>
      </c>
      <c r="W5358" s="52" t="str" cm="1">
        <f t="array" ref="W5358">_xlfn.SWITCH(ROUND(V5358,0),5,"Excellent",4,"Good",3,"Ok","Bad")</f>
        <v>Excellent</v>
      </c>
      <c r="X5358">
        <v>12</v>
      </c>
      <c r="Y5358" t="str">
        <f t="shared" si="335"/>
        <v>No</v>
      </c>
      <c r="Z5358" s="68">
        <v>43745</v>
      </c>
      <c r="AA5358" s="68">
        <v>43920</v>
      </c>
      <c r="AB5358">
        <v>0</v>
      </c>
      <c r="AC5358" t="s">
        <v>15616</v>
      </c>
    </row>
    <row r="5359" spans="1:29" x14ac:dyDescent="0.3">
      <c r="A5359" t="s">
        <v>14431</v>
      </c>
      <c r="B5359">
        <v>3424</v>
      </c>
      <c r="C5359" t="str">
        <f>VLOOKUP($B5359,Hosts!$A:$M,10,0)</f>
        <v>Within an hour</v>
      </c>
      <c r="D5359" s="70">
        <f>VLOOKUP($B5359,Hosts!$A:$M,11,0)</f>
        <v>1</v>
      </c>
      <c r="E5359" s="70">
        <f>VLOOKUP($B5359,Hosts!$A:$M,12,0)</f>
        <v>1</v>
      </c>
      <c r="F5359" t="str">
        <f>VLOOKUP($B5359,Hosts!$A:$M,13,0)</f>
        <v>Yes</v>
      </c>
      <c r="G5359" t="str">
        <f>INDEX(Hosts!$A:$M, MATCH(Places!$B5359,Hosts!$A:$A,0), MATCH(Places!G$1,Hosts!$A$1:$M$1,0))</f>
        <v>Within an hour</v>
      </c>
      <c r="H5359" s="70">
        <f>INDEX(Hosts!$A:$M, MATCH(Places!$B5359,Hosts!$A:$A,0), MATCH(Places!H$1,Hosts!$A$1:$M$1,0))</f>
        <v>1</v>
      </c>
      <c r="I5359" s="70">
        <f>INDEX(Hosts!$A:$M, MATCH(Places!$B5359,Hosts!$A:$A,0), MATCH(Places!I$1,Hosts!$A$1:$M$1,0))</f>
        <v>1</v>
      </c>
      <c r="J5359" t="str">
        <f>INDEX(Hosts!$A:$M, MATCH(Places!$B5359,Hosts!$A:$A,0), MATCH(Places!J$1,Hosts!$A$1:$M$1,0))</f>
        <v>Yes</v>
      </c>
      <c r="K5359">
        <v>8</v>
      </c>
      <c r="L5359" t="str">
        <f>VLOOKUP($K5359,Neighborhoods!$A:$C,2,0)</f>
        <v>Brooklyn</v>
      </c>
      <c r="M5359" t="str">
        <f>VLOOKUP($K5359,Neighborhoods!$A:$C,3,0)</f>
        <v>Bushwick</v>
      </c>
      <c r="N5359" t="str">
        <f>INDEX(Neighborhoods!$A:$C, MATCH(Places!$K5359,Neighborhoods!$A:$A,0), MATCH(Places!N$1,Neighborhoods!$A$1:$C$1,0))</f>
        <v>Brooklyn</v>
      </c>
      <c r="O5359" t="str">
        <f>INDEX(Neighborhoods!$A:$C, MATCH(Places!$K5359,Neighborhoods!$A:$A,0), MATCH(Places!O$1,Neighborhoods!$A$1:$C$1,0))</f>
        <v>Bushwick</v>
      </c>
      <c r="P5359" t="s">
        <v>1</v>
      </c>
      <c r="Q5359" t="str">
        <f t="shared" si="332"/>
        <v>Yes</v>
      </c>
      <c r="R5359">
        <v>2</v>
      </c>
      <c r="S5359" t="str">
        <f t="shared" si="333"/>
        <v>Small</v>
      </c>
      <c r="T5359" s="50">
        <v>44</v>
      </c>
      <c r="U5359" s="70">
        <f t="shared" si="334"/>
        <v>0.03</v>
      </c>
      <c r="V5359" s="52">
        <v>4.93</v>
      </c>
      <c r="W5359" s="52" t="str" cm="1">
        <f t="array" ref="W5359">_xlfn.SWITCH(ROUND(V5359,0),5,"Excellent",4,"Good",3,"Ok","Bad")</f>
        <v>Excellent</v>
      </c>
      <c r="X5359">
        <v>14</v>
      </c>
      <c r="Y5359" t="str">
        <f t="shared" si="335"/>
        <v>No</v>
      </c>
      <c r="Z5359" s="68">
        <v>43759</v>
      </c>
      <c r="AA5359" s="68">
        <v>44043</v>
      </c>
      <c r="AB5359">
        <v>134</v>
      </c>
      <c r="AC5359" t="s">
        <v>15615</v>
      </c>
    </row>
    <row r="5360" spans="1:29" x14ac:dyDescent="0.3">
      <c r="A5360" t="s">
        <v>13973</v>
      </c>
      <c r="B5360">
        <v>3818</v>
      </c>
      <c r="C5360" t="str">
        <f>VLOOKUP($B5360,Hosts!$A:$M,10,0)</f>
        <v>Within an hour</v>
      </c>
      <c r="D5360" s="70">
        <f>VLOOKUP($B5360,Hosts!$A:$M,11,0)</f>
        <v>0.85</v>
      </c>
      <c r="E5360" s="70">
        <f>VLOOKUP($B5360,Hosts!$A:$M,12,0)</f>
        <v>0.98</v>
      </c>
      <c r="F5360" t="str">
        <f>VLOOKUP($B5360,Hosts!$A:$M,13,0)</f>
        <v>No</v>
      </c>
      <c r="G5360" t="str">
        <f>INDEX(Hosts!$A:$M, MATCH(Places!$B5360,Hosts!$A:$A,0), MATCH(Places!G$1,Hosts!$A$1:$M$1,0))</f>
        <v>Within an hour</v>
      </c>
      <c r="H5360" s="70">
        <f>INDEX(Hosts!$A:$M, MATCH(Places!$B5360,Hosts!$A:$A,0), MATCH(Places!H$1,Hosts!$A$1:$M$1,0))</f>
        <v>0.85</v>
      </c>
      <c r="I5360" s="70">
        <f>INDEX(Hosts!$A:$M, MATCH(Places!$B5360,Hosts!$A:$A,0), MATCH(Places!I$1,Hosts!$A$1:$M$1,0))</f>
        <v>0.98</v>
      </c>
      <c r="J5360" t="str">
        <f>INDEX(Hosts!$A:$M, MATCH(Places!$B5360,Hosts!$A:$A,0), MATCH(Places!J$1,Hosts!$A$1:$M$1,0))</f>
        <v>No</v>
      </c>
      <c r="K5360">
        <v>9</v>
      </c>
      <c r="L5360" t="str">
        <f>VLOOKUP($K5360,Neighborhoods!$A:$C,2,0)</f>
        <v>Brooklyn</v>
      </c>
      <c r="M5360" t="str">
        <f>VLOOKUP($K5360,Neighborhoods!$A:$C,3,0)</f>
        <v>Crown Heights</v>
      </c>
      <c r="N5360" t="str">
        <f>INDEX(Neighborhoods!$A:$C, MATCH(Places!$K5360,Neighborhoods!$A:$A,0), MATCH(Places!N$1,Neighborhoods!$A$1:$C$1,0))</f>
        <v>Brooklyn</v>
      </c>
      <c r="O5360" t="str">
        <f>INDEX(Neighborhoods!$A:$C, MATCH(Places!$K5360,Neighborhoods!$A:$A,0), MATCH(Places!O$1,Neighborhoods!$A$1:$C$1,0))</f>
        <v>Crown Heights</v>
      </c>
      <c r="P5360" t="s">
        <v>1</v>
      </c>
      <c r="Q5360" t="str">
        <f t="shared" si="332"/>
        <v>Yes</v>
      </c>
      <c r="R5360">
        <v>3</v>
      </c>
      <c r="S5360" t="str">
        <f t="shared" si="333"/>
        <v>Medium</v>
      </c>
      <c r="T5360" s="50">
        <v>52</v>
      </c>
      <c r="U5360" s="70">
        <f t="shared" si="334"/>
        <v>0.03</v>
      </c>
      <c r="V5360" s="52">
        <v>4.75</v>
      </c>
      <c r="W5360" s="52" t="str" cm="1">
        <f t="array" ref="W5360">_xlfn.SWITCH(ROUND(V5360,0),5,"Excellent",4,"Good",3,"Ok","Bad")</f>
        <v>Excellent</v>
      </c>
      <c r="X5360">
        <v>4</v>
      </c>
      <c r="Y5360" t="str">
        <f t="shared" si="335"/>
        <v>No</v>
      </c>
      <c r="Z5360" s="68">
        <v>44020</v>
      </c>
      <c r="AA5360" s="68">
        <v>44038</v>
      </c>
      <c r="AB5360">
        <v>364</v>
      </c>
      <c r="AC5360" t="s">
        <v>15616</v>
      </c>
    </row>
    <row r="5361" spans="1:29" x14ac:dyDescent="0.3">
      <c r="A5361" t="s">
        <v>15231</v>
      </c>
      <c r="B5361">
        <v>1020</v>
      </c>
      <c r="C5361" t="str">
        <f>VLOOKUP($B5361,Hosts!$A:$M,10,0)</f>
        <v>Within a few hours</v>
      </c>
      <c r="D5361" s="70">
        <f>VLOOKUP($B5361,Hosts!$A:$M,11,0)</f>
        <v>1</v>
      </c>
      <c r="E5361" s="70">
        <f>VLOOKUP($B5361,Hosts!$A:$M,12,0)</f>
        <v>0.99</v>
      </c>
      <c r="F5361" t="str">
        <f>VLOOKUP($B5361,Hosts!$A:$M,13,0)</f>
        <v>Yes</v>
      </c>
      <c r="G5361" t="str">
        <f>INDEX(Hosts!$A:$M, MATCH(Places!$B5361,Hosts!$A:$A,0), MATCH(Places!G$1,Hosts!$A$1:$M$1,0))</f>
        <v>Within a few hours</v>
      </c>
      <c r="H5361" s="70">
        <f>INDEX(Hosts!$A:$M, MATCH(Places!$B5361,Hosts!$A:$A,0), MATCH(Places!H$1,Hosts!$A$1:$M$1,0))</f>
        <v>1</v>
      </c>
      <c r="I5361" s="70">
        <f>INDEX(Hosts!$A:$M, MATCH(Places!$B5361,Hosts!$A:$A,0), MATCH(Places!I$1,Hosts!$A$1:$M$1,0))</f>
        <v>0.99</v>
      </c>
      <c r="J5361" t="str">
        <f>INDEX(Hosts!$A:$M, MATCH(Places!$B5361,Hosts!$A:$A,0), MATCH(Places!J$1,Hosts!$A$1:$M$1,0))</f>
        <v>Yes</v>
      </c>
      <c r="K5361">
        <v>8</v>
      </c>
      <c r="L5361" t="str">
        <f>VLOOKUP($K5361,Neighborhoods!$A:$C,2,0)</f>
        <v>Brooklyn</v>
      </c>
      <c r="M5361" t="str">
        <f>VLOOKUP($K5361,Neighborhoods!$A:$C,3,0)</f>
        <v>Bushwick</v>
      </c>
      <c r="N5361" t="str">
        <f>INDEX(Neighborhoods!$A:$C, MATCH(Places!$K5361,Neighborhoods!$A:$A,0), MATCH(Places!N$1,Neighborhoods!$A$1:$C$1,0))</f>
        <v>Brooklyn</v>
      </c>
      <c r="O5361" t="str">
        <f>INDEX(Neighborhoods!$A:$C, MATCH(Places!$K5361,Neighborhoods!$A:$A,0), MATCH(Places!O$1,Neighborhoods!$A$1:$C$1,0))</f>
        <v>Bushwick</v>
      </c>
      <c r="P5361" t="s">
        <v>1</v>
      </c>
      <c r="Q5361" t="str">
        <f t="shared" si="332"/>
        <v>Yes</v>
      </c>
      <c r="R5361">
        <v>2</v>
      </c>
      <c r="S5361" t="str">
        <f t="shared" si="333"/>
        <v>Small</v>
      </c>
      <c r="T5361" s="50">
        <v>31</v>
      </c>
      <c r="U5361" s="70">
        <f t="shared" si="334"/>
        <v>0.03</v>
      </c>
      <c r="V5361" s="52">
        <v>5</v>
      </c>
      <c r="W5361" s="52" t="str" cm="1">
        <f t="array" ref="W5361">_xlfn.SWITCH(ROUND(V5361,0),5,"Excellent",4,"Good",3,"Ok","Bad")</f>
        <v>Excellent</v>
      </c>
      <c r="X5361">
        <v>13</v>
      </c>
      <c r="Y5361" t="str">
        <f t="shared" si="335"/>
        <v>No</v>
      </c>
      <c r="Z5361" s="68">
        <v>43740</v>
      </c>
      <c r="AA5361" s="68">
        <v>44008</v>
      </c>
      <c r="AB5361">
        <v>103</v>
      </c>
      <c r="AC5361" t="s">
        <v>15616</v>
      </c>
    </row>
    <row r="5362" spans="1:29" x14ac:dyDescent="0.3">
      <c r="A5362" t="s">
        <v>13448</v>
      </c>
      <c r="B5362">
        <v>1020</v>
      </c>
      <c r="C5362" t="str">
        <f>VLOOKUP($B5362,Hosts!$A:$M,10,0)</f>
        <v>Within a few hours</v>
      </c>
      <c r="D5362" s="70">
        <f>VLOOKUP($B5362,Hosts!$A:$M,11,0)</f>
        <v>1</v>
      </c>
      <c r="E5362" s="70">
        <f>VLOOKUP($B5362,Hosts!$A:$M,12,0)</f>
        <v>0.99</v>
      </c>
      <c r="F5362" t="str">
        <f>VLOOKUP($B5362,Hosts!$A:$M,13,0)</f>
        <v>Yes</v>
      </c>
      <c r="G5362" t="str">
        <f>INDEX(Hosts!$A:$M, MATCH(Places!$B5362,Hosts!$A:$A,0), MATCH(Places!G$1,Hosts!$A$1:$M$1,0))</f>
        <v>Within a few hours</v>
      </c>
      <c r="H5362" s="70">
        <f>INDEX(Hosts!$A:$M, MATCH(Places!$B5362,Hosts!$A:$A,0), MATCH(Places!H$1,Hosts!$A$1:$M$1,0))</f>
        <v>1</v>
      </c>
      <c r="I5362" s="70">
        <f>INDEX(Hosts!$A:$M, MATCH(Places!$B5362,Hosts!$A:$A,0), MATCH(Places!I$1,Hosts!$A$1:$M$1,0))</f>
        <v>0.99</v>
      </c>
      <c r="J5362" t="str">
        <f>INDEX(Hosts!$A:$M, MATCH(Places!$B5362,Hosts!$A:$A,0), MATCH(Places!J$1,Hosts!$A$1:$M$1,0))</f>
        <v>Yes</v>
      </c>
      <c r="K5362">
        <v>8</v>
      </c>
      <c r="L5362" t="str">
        <f>VLOOKUP($K5362,Neighborhoods!$A:$C,2,0)</f>
        <v>Brooklyn</v>
      </c>
      <c r="M5362" t="str">
        <f>VLOOKUP($K5362,Neighborhoods!$A:$C,3,0)</f>
        <v>Bushwick</v>
      </c>
      <c r="N5362" t="str">
        <f>INDEX(Neighborhoods!$A:$C, MATCH(Places!$K5362,Neighborhoods!$A:$A,0), MATCH(Places!N$1,Neighborhoods!$A$1:$C$1,0))</f>
        <v>Brooklyn</v>
      </c>
      <c r="O5362" t="str">
        <f>INDEX(Neighborhoods!$A:$C, MATCH(Places!$K5362,Neighborhoods!$A:$A,0), MATCH(Places!O$1,Neighborhoods!$A$1:$C$1,0))</f>
        <v>Bushwick</v>
      </c>
      <c r="P5362" t="s">
        <v>1</v>
      </c>
      <c r="Q5362" t="str">
        <f t="shared" si="332"/>
        <v>Yes</v>
      </c>
      <c r="R5362">
        <v>2</v>
      </c>
      <c r="S5362" t="str">
        <f t="shared" si="333"/>
        <v>Small</v>
      </c>
      <c r="T5362" s="50">
        <v>31</v>
      </c>
      <c r="U5362" s="70">
        <f t="shared" si="334"/>
        <v>0.03</v>
      </c>
      <c r="V5362" s="52">
        <v>4.95</v>
      </c>
      <c r="W5362" s="52" t="str" cm="1">
        <f t="array" ref="W5362">_xlfn.SWITCH(ROUND(V5362,0),5,"Excellent",4,"Good",3,"Ok","Bad")</f>
        <v>Excellent</v>
      </c>
      <c r="X5362">
        <v>20</v>
      </c>
      <c r="Y5362" t="str">
        <f t="shared" si="335"/>
        <v>No</v>
      </c>
      <c r="Z5362" s="68">
        <v>43740</v>
      </c>
      <c r="AA5362" s="68">
        <v>43995</v>
      </c>
      <c r="AB5362">
        <v>134</v>
      </c>
      <c r="AC5362" t="s">
        <v>15616</v>
      </c>
    </row>
    <row r="5363" spans="1:29" x14ac:dyDescent="0.3">
      <c r="A5363" t="s">
        <v>14554</v>
      </c>
      <c r="B5363">
        <v>3723</v>
      </c>
      <c r="C5363" t="str">
        <f>VLOOKUP($B5363,Hosts!$A:$M,10,0)</f>
        <v>Within a day</v>
      </c>
      <c r="D5363" s="70">
        <f>VLOOKUP($B5363,Hosts!$A:$M,11,0)</f>
        <v>1</v>
      </c>
      <c r="E5363" s="70">
        <f>VLOOKUP($B5363,Hosts!$A:$M,12,0)</f>
        <v>0.94</v>
      </c>
      <c r="F5363" t="str">
        <f>VLOOKUP($B5363,Hosts!$A:$M,13,0)</f>
        <v>Yes</v>
      </c>
      <c r="G5363" t="str">
        <f>INDEX(Hosts!$A:$M, MATCH(Places!$B5363,Hosts!$A:$A,0), MATCH(Places!G$1,Hosts!$A$1:$M$1,0))</f>
        <v>Within a day</v>
      </c>
      <c r="H5363" s="70">
        <f>INDEX(Hosts!$A:$M, MATCH(Places!$B5363,Hosts!$A:$A,0), MATCH(Places!H$1,Hosts!$A$1:$M$1,0))</f>
        <v>1</v>
      </c>
      <c r="I5363" s="70">
        <f>INDEX(Hosts!$A:$M, MATCH(Places!$B5363,Hosts!$A:$A,0), MATCH(Places!I$1,Hosts!$A$1:$M$1,0))</f>
        <v>0.94</v>
      </c>
      <c r="J5363" t="str">
        <f>INDEX(Hosts!$A:$M, MATCH(Places!$B5363,Hosts!$A:$A,0), MATCH(Places!J$1,Hosts!$A$1:$M$1,0))</f>
        <v>Yes</v>
      </c>
      <c r="K5363">
        <v>15</v>
      </c>
      <c r="L5363" t="str">
        <f>VLOOKUP($K5363,Neighborhoods!$A:$C,2,0)</f>
        <v>Manhattan</v>
      </c>
      <c r="M5363" t="str">
        <f>VLOOKUP($K5363,Neighborhoods!$A:$C,3,0)</f>
        <v>East Village</v>
      </c>
      <c r="N5363" t="str">
        <f>INDEX(Neighborhoods!$A:$C, MATCH(Places!$K5363,Neighborhoods!$A:$A,0), MATCH(Places!N$1,Neighborhoods!$A$1:$C$1,0))</f>
        <v>Manhattan</v>
      </c>
      <c r="O5363" t="str">
        <f>INDEX(Neighborhoods!$A:$C, MATCH(Places!$K5363,Neighborhoods!$A:$A,0), MATCH(Places!O$1,Neighborhoods!$A$1:$C$1,0))</f>
        <v>East Village</v>
      </c>
      <c r="P5363" t="s">
        <v>1</v>
      </c>
      <c r="Q5363" t="str">
        <f t="shared" si="332"/>
        <v>Yes</v>
      </c>
      <c r="R5363">
        <v>2</v>
      </c>
      <c r="S5363" t="str">
        <f t="shared" si="333"/>
        <v>Small</v>
      </c>
      <c r="T5363" s="50">
        <v>102</v>
      </c>
      <c r="U5363" s="70">
        <f t="shared" si="334"/>
        <v>0.03</v>
      </c>
      <c r="V5363" s="52">
        <v>4.78</v>
      </c>
      <c r="W5363" s="52" t="str" cm="1">
        <f t="array" ref="W5363">_xlfn.SWITCH(ROUND(V5363,0),5,"Excellent",4,"Good",3,"Ok","Bad")</f>
        <v>Excellent</v>
      </c>
      <c r="X5363">
        <v>9</v>
      </c>
      <c r="Y5363" t="str">
        <f t="shared" si="335"/>
        <v>No</v>
      </c>
      <c r="Z5363" s="68">
        <v>43773</v>
      </c>
      <c r="AA5363" s="68">
        <v>43878</v>
      </c>
      <c r="AB5363">
        <v>365</v>
      </c>
      <c r="AC5363" t="s">
        <v>15615</v>
      </c>
    </row>
    <row r="5364" spans="1:29" x14ac:dyDescent="0.3">
      <c r="A5364" t="s">
        <v>14924</v>
      </c>
      <c r="B5364">
        <v>4016</v>
      </c>
      <c r="C5364" t="str">
        <f>VLOOKUP($B5364,Hosts!$A:$M,10,0)</f>
        <v>Within an hour</v>
      </c>
      <c r="D5364" s="70">
        <f>VLOOKUP($B5364,Hosts!$A:$M,11,0)</f>
        <v>0.91</v>
      </c>
      <c r="E5364" s="70">
        <f>VLOOKUP($B5364,Hosts!$A:$M,12,0)</f>
        <v>0.96</v>
      </c>
      <c r="F5364" t="str">
        <f>VLOOKUP($B5364,Hosts!$A:$M,13,0)</f>
        <v>No</v>
      </c>
      <c r="G5364" t="str">
        <f>INDEX(Hosts!$A:$M, MATCH(Places!$B5364,Hosts!$A:$A,0), MATCH(Places!G$1,Hosts!$A$1:$M$1,0))</f>
        <v>Within an hour</v>
      </c>
      <c r="H5364" s="70">
        <f>INDEX(Hosts!$A:$M, MATCH(Places!$B5364,Hosts!$A:$A,0), MATCH(Places!H$1,Hosts!$A$1:$M$1,0))</f>
        <v>0.91</v>
      </c>
      <c r="I5364" s="70">
        <f>INDEX(Hosts!$A:$M, MATCH(Places!$B5364,Hosts!$A:$A,0), MATCH(Places!I$1,Hosts!$A$1:$M$1,0))</f>
        <v>0.96</v>
      </c>
      <c r="J5364" t="str">
        <f>INDEX(Hosts!$A:$M, MATCH(Places!$B5364,Hosts!$A:$A,0), MATCH(Places!J$1,Hosts!$A$1:$M$1,0))</f>
        <v>No</v>
      </c>
      <c r="K5364">
        <v>9</v>
      </c>
      <c r="L5364" t="str">
        <f>VLOOKUP($K5364,Neighborhoods!$A:$C,2,0)</f>
        <v>Brooklyn</v>
      </c>
      <c r="M5364" t="str">
        <f>VLOOKUP($K5364,Neighborhoods!$A:$C,3,0)</f>
        <v>Crown Heights</v>
      </c>
      <c r="N5364" t="str">
        <f>INDEX(Neighborhoods!$A:$C, MATCH(Places!$K5364,Neighborhoods!$A:$A,0), MATCH(Places!N$1,Neighborhoods!$A$1:$C$1,0))</f>
        <v>Brooklyn</v>
      </c>
      <c r="O5364" t="str">
        <f>INDEX(Neighborhoods!$A:$C, MATCH(Places!$K5364,Neighborhoods!$A:$A,0), MATCH(Places!O$1,Neighborhoods!$A$1:$C$1,0))</f>
        <v>Crown Heights</v>
      </c>
      <c r="P5364" t="s">
        <v>1</v>
      </c>
      <c r="Q5364" t="str">
        <f t="shared" si="332"/>
        <v>Yes</v>
      </c>
      <c r="R5364">
        <v>4</v>
      </c>
      <c r="S5364" t="str">
        <f t="shared" si="333"/>
        <v>Medium</v>
      </c>
      <c r="T5364" s="50">
        <v>55</v>
      </c>
      <c r="U5364" s="70">
        <f t="shared" si="334"/>
        <v>0.03</v>
      </c>
      <c r="V5364" s="52">
        <v>4.1900000000000004</v>
      </c>
      <c r="W5364" s="52" t="str" cm="1">
        <f t="array" ref="W5364">_xlfn.SWITCH(ROUND(V5364,0),5,"Excellent",4,"Good",3,"Ok","Bad")</f>
        <v>Good</v>
      </c>
      <c r="X5364">
        <v>16</v>
      </c>
      <c r="Y5364" t="str">
        <f t="shared" si="335"/>
        <v>No</v>
      </c>
      <c r="Z5364" s="68">
        <v>43899</v>
      </c>
      <c r="AA5364" s="68">
        <v>44010</v>
      </c>
      <c r="AB5364">
        <v>364</v>
      </c>
      <c r="AC5364" t="s">
        <v>15616</v>
      </c>
    </row>
    <row r="5365" spans="1:29" x14ac:dyDescent="0.3">
      <c r="A5365" t="s">
        <v>13596</v>
      </c>
      <c r="B5365">
        <v>1225</v>
      </c>
      <c r="C5365" t="str">
        <f>VLOOKUP($B5365,Hosts!$A:$M,10,0)</f>
        <v>Within an hour</v>
      </c>
      <c r="D5365" s="70">
        <f>VLOOKUP($B5365,Hosts!$A:$M,11,0)</f>
        <v>1</v>
      </c>
      <c r="E5365" s="70">
        <f>VLOOKUP($B5365,Hosts!$A:$M,12,0)</f>
        <v>0.99</v>
      </c>
      <c r="F5365" t="str">
        <f>VLOOKUP($B5365,Hosts!$A:$M,13,0)</f>
        <v>Yes</v>
      </c>
      <c r="G5365" t="str">
        <f>INDEX(Hosts!$A:$M, MATCH(Places!$B5365,Hosts!$A:$A,0), MATCH(Places!G$1,Hosts!$A$1:$M$1,0))</f>
        <v>Within an hour</v>
      </c>
      <c r="H5365" s="70">
        <f>INDEX(Hosts!$A:$M, MATCH(Places!$B5365,Hosts!$A:$A,0), MATCH(Places!H$1,Hosts!$A$1:$M$1,0))</f>
        <v>1</v>
      </c>
      <c r="I5365" s="70">
        <f>INDEX(Hosts!$A:$M, MATCH(Places!$B5365,Hosts!$A:$A,0), MATCH(Places!I$1,Hosts!$A$1:$M$1,0))</f>
        <v>0.99</v>
      </c>
      <c r="J5365" t="str">
        <f>INDEX(Hosts!$A:$M, MATCH(Places!$B5365,Hosts!$A:$A,0), MATCH(Places!J$1,Hosts!$A$1:$M$1,0))</f>
        <v>Yes</v>
      </c>
      <c r="K5365">
        <v>7</v>
      </c>
      <c r="L5365" t="str">
        <f>VLOOKUP($K5365,Neighborhoods!$A:$C,2,0)</f>
        <v>Brooklyn</v>
      </c>
      <c r="M5365" t="str">
        <f>VLOOKUP($K5365,Neighborhoods!$A:$C,3,0)</f>
        <v>Bedford-Stuyvesant</v>
      </c>
      <c r="N5365" t="str">
        <f>INDEX(Neighborhoods!$A:$C, MATCH(Places!$K5365,Neighborhoods!$A:$A,0), MATCH(Places!N$1,Neighborhoods!$A$1:$C$1,0))</f>
        <v>Brooklyn</v>
      </c>
      <c r="O5365" t="str">
        <f>INDEX(Neighborhoods!$A:$C, MATCH(Places!$K5365,Neighborhoods!$A:$A,0), MATCH(Places!O$1,Neighborhoods!$A$1:$C$1,0))</f>
        <v>Bedford-Stuyvesant</v>
      </c>
      <c r="P5365" t="s">
        <v>11822</v>
      </c>
      <c r="Q5365" t="str">
        <f t="shared" si="332"/>
        <v>No</v>
      </c>
      <c r="R5365">
        <v>4</v>
      </c>
      <c r="S5365" t="str">
        <f t="shared" si="333"/>
        <v>Medium</v>
      </c>
      <c r="T5365" s="50">
        <v>150</v>
      </c>
      <c r="U5365" s="70">
        <f t="shared" si="334"/>
        <v>0.03</v>
      </c>
      <c r="V5365" s="52">
        <v>4.92</v>
      </c>
      <c r="W5365" s="52" t="str" cm="1">
        <f t="array" ref="W5365">_xlfn.SWITCH(ROUND(V5365,0),5,"Excellent",4,"Good",3,"Ok","Bad")</f>
        <v>Excellent</v>
      </c>
      <c r="X5365">
        <v>13</v>
      </c>
      <c r="Y5365" t="str">
        <f t="shared" si="335"/>
        <v>No</v>
      </c>
      <c r="Z5365" s="68">
        <v>43793</v>
      </c>
      <c r="AA5365" s="68">
        <v>43902</v>
      </c>
      <c r="AB5365">
        <v>5</v>
      </c>
      <c r="AC5365" t="s">
        <v>15615</v>
      </c>
    </row>
    <row r="5366" spans="1:29" x14ac:dyDescent="0.3">
      <c r="A5366" t="s">
        <v>14112</v>
      </c>
      <c r="B5366">
        <v>700</v>
      </c>
      <c r="C5366" t="str">
        <f>VLOOKUP($B5366,Hosts!$A:$M,10,0)</f>
        <v>Within a day</v>
      </c>
      <c r="D5366" s="70">
        <f>VLOOKUP($B5366,Hosts!$A:$M,11,0)</f>
        <v>0.67</v>
      </c>
      <c r="E5366" s="70">
        <f>VLOOKUP($B5366,Hosts!$A:$M,12,0)</f>
        <v>1</v>
      </c>
      <c r="F5366" t="str">
        <f>VLOOKUP($B5366,Hosts!$A:$M,13,0)</f>
        <v>No</v>
      </c>
      <c r="G5366" t="str">
        <f>INDEX(Hosts!$A:$M, MATCH(Places!$B5366,Hosts!$A:$A,0), MATCH(Places!G$1,Hosts!$A$1:$M$1,0))</f>
        <v>Within a day</v>
      </c>
      <c r="H5366" s="70">
        <f>INDEX(Hosts!$A:$M, MATCH(Places!$B5366,Hosts!$A:$A,0), MATCH(Places!H$1,Hosts!$A$1:$M$1,0))</f>
        <v>0.67</v>
      </c>
      <c r="I5366" s="70">
        <f>INDEX(Hosts!$A:$M, MATCH(Places!$B5366,Hosts!$A:$A,0), MATCH(Places!I$1,Hosts!$A$1:$M$1,0))</f>
        <v>1</v>
      </c>
      <c r="J5366" t="str">
        <f>INDEX(Hosts!$A:$M, MATCH(Places!$B5366,Hosts!$A:$A,0), MATCH(Places!J$1,Hosts!$A$1:$M$1,0))</f>
        <v>No</v>
      </c>
      <c r="K5366">
        <v>7</v>
      </c>
      <c r="L5366" t="str">
        <f>VLOOKUP($K5366,Neighborhoods!$A:$C,2,0)</f>
        <v>Brooklyn</v>
      </c>
      <c r="M5366" t="str">
        <f>VLOOKUP($K5366,Neighborhoods!$A:$C,3,0)</f>
        <v>Bedford-Stuyvesant</v>
      </c>
      <c r="N5366" t="str">
        <f>INDEX(Neighborhoods!$A:$C, MATCH(Places!$K5366,Neighborhoods!$A:$A,0), MATCH(Places!N$1,Neighborhoods!$A$1:$C$1,0))</f>
        <v>Brooklyn</v>
      </c>
      <c r="O5366" t="str">
        <f>INDEX(Neighborhoods!$A:$C, MATCH(Places!$K5366,Neighborhoods!$A:$A,0), MATCH(Places!O$1,Neighborhoods!$A$1:$C$1,0))</f>
        <v>Bedford-Stuyvesant</v>
      </c>
      <c r="P5366" t="s">
        <v>1</v>
      </c>
      <c r="Q5366" t="str">
        <f t="shared" si="332"/>
        <v>Yes</v>
      </c>
      <c r="R5366">
        <v>2</v>
      </c>
      <c r="S5366" t="str">
        <f t="shared" si="333"/>
        <v>Small</v>
      </c>
      <c r="T5366" s="50">
        <v>49</v>
      </c>
      <c r="U5366" s="70">
        <f t="shared" si="334"/>
        <v>0.03</v>
      </c>
      <c r="V5366" s="52">
        <v>4.92</v>
      </c>
      <c r="W5366" s="52" t="str" cm="1">
        <f t="array" ref="W5366">_xlfn.SWITCH(ROUND(V5366,0),5,"Excellent",4,"Good",3,"Ok","Bad")</f>
        <v>Excellent</v>
      </c>
      <c r="X5366">
        <v>12</v>
      </c>
      <c r="Y5366" t="str">
        <f t="shared" si="335"/>
        <v>No</v>
      </c>
      <c r="Z5366" s="68">
        <v>43792</v>
      </c>
      <c r="AA5366" s="68">
        <v>43905</v>
      </c>
      <c r="AB5366">
        <v>0</v>
      </c>
      <c r="AC5366" t="s">
        <v>15616</v>
      </c>
    </row>
    <row r="5367" spans="1:29" x14ac:dyDescent="0.3">
      <c r="A5367" t="s">
        <v>14987</v>
      </c>
      <c r="B5367">
        <v>3734</v>
      </c>
      <c r="C5367" t="str">
        <f>VLOOKUP($B5367,Hosts!$A:$M,10,0)</f>
        <v>Within a few hours</v>
      </c>
      <c r="D5367" s="70">
        <f>VLOOKUP($B5367,Hosts!$A:$M,11,0)</f>
        <v>1</v>
      </c>
      <c r="E5367" s="70">
        <f>VLOOKUP($B5367,Hosts!$A:$M,12,0)</f>
        <v>0.94</v>
      </c>
      <c r="F5367" t="str">
        <f>VLOOKUP($B5367,Hosts!$A:$M,13,0)</f>
        <v>Yes</v>
      </c>
      <c r="G5367" t="str">
        <f>INDEX(Hosts!$A:$M, MATCH(Places!$B5367,Hosts!$A:$A,0), MATCH(Places!G$1,Hosts!$A$1:$M$1,0))</f>
        <v>Within a few hours</v>
      </c>
      <c r="H5367" s="70">
        <f>INDEX(Hosts!$A:$M, MATCH(Places!$B5367,Hosts!$A:$A,0), MATCH(Places!H$1,Hosts!$A$1:$M$1,0))</f>
        <v>1</v>
      </c>
      <c r="I5367" s="70">
        <f>INDEX(Hosts!$A:$M, MATCH(Places!$B5367,Hosts!$A:$A,0), MATCH(Places!I$1,Hosts!$A$1:$M$1,0))</f>
        <v>0.94</v>
      </c>
      <c r="J5367" t="str">
        <f>INDEX(Hosts!$A:$M, MATCH(Places!$B5367,Hosts!$A:$A,0), MATCH(Places!J$1,Hosts!$A$1:$M$1,0))</f>
        <v>Yes</v>
      </c>
      <c r="K5367">
        <v>21</v>
      </c>
      <c r="L5367" t="str">
        <f>VLOOKUP($K5367,Neighborhoods!$A:$C,2,0)</f>
        <v>Queens</v>
      </c>
      <c r="M5367" t="str">
        <f>VLOOKUP($K5367,Neighborhoods!$A:$C,3,0)</f>
        <v>Astoria</v>
      </c>
      <c r="N5367" t="str">
        <f>INDEX(Neighborhoods!$A:$C, MATCH(Places!$K5367,Neighborhoods!$A:$A,0), MATCH(Places!N$1,Neighborhoods!$A$1:$C$1,0))</f>
        <v>Queens</v>
      </c>
      <c r="O5367" t="str">
        <f>INDEX(Neighborhoods!$A:$C, MATCH(Places!$K5367,Neighborhoods!$A:$A,0), MATCH(Places!O$1,Neighborhoods!$A$1:$C$1,0))</f>
        <v>Astoria</v>
      </c>
      <c r="P5367" t="s">
        <v>11822</v>
      </c>
      <c r="Q5367" t="str">
        <f t="shared" si="332"/>
        <v>No</v>
      </c>
      <c r="R5367">
        <v>5</v>
      </c>
      <c r="S5367" t="str">
        <f t="shared" si="333"/>
        <v>Medium</v>
      </c>
      <c r="T5367" s="50">
        <v>148</v>
      </c>
      <c r="U5367" s="70">
        <f t="shared" si="334"/>
        <v>0.03</v>
      </c>
      <c r="V5367" s="52">
        <v>5</v>
      </c>
      <c r="W5367" s="52" t="str" cm="1">
        <f t="array" ref="W5367">_xlfn.SWITCH(ROUND(V5367,0),5,"Excellent",4,"Good",3,"Ok","Bad")</f>
        <v>Excellent</v>
      </c>
      <c r="X5367">
        <v>30</v>
      </c>
      <c r="Y5367" t="str">
        <f t="shared" si="335"/>
        <v>No</v>
      </c>
      <c r="Z5367" s="68">
        <v>43773</v>
      </c>
      <c r="AA5367" s="68">
        <v>43952</v>
      </c>
      <c r="AB5367">
        <v>40</v>
      </c>
      <c r="AC5367" t="s">
        <v>15615</v>
      </c>
    </row>
    <row r="5368" spans="1:29" x14ac:dyDescent="0.3">
      <c r="A5368" t="s">
        <v>13830</v>
      </c>
      <c r="B5368">
        <v>3424</v>
      </c>
      <c r="C5368" t="str">
        <f>VLOOKUP($B5368,Hosts!$A:$M,10,0)</f>
        <v>Within an hour</v>
      </c>
      <c r="D5368" s="70">
        <f>VLOOKUP($B5368,Hosts!$A:$M,11,0)</f>
        <v>1</v>
      </c>
      <c r="E5368" s="70">
        <f>VLOOKUP($B5368,Hosts!$A:$M,12,0)</f>
        <v>1</v>
      </c>
      <c r="F5368" t="str">
        <f>VLOOKUP($B5368,Hosts!$A:$M,13,0)</f>
        <v>Yes</v>
      </c>
      <c r="G5368" t="str">
        <f>INDEX(Hosts!$A:$M, MATCH(Places!$B5368,Hosts!$A:$A,0), MATCH(Places!G$1,Hosts!$A$1:$M$1,0))</f>
        <v>Within an hour</v>
      </c>
      <c r="H5368" s="70">
        <f>INDEX(Hosts!$A:$M, MATCH(Places!$B5368,Hosts!$A:$A,0), MATCH(Places!H$1,Hosts!$A$1:$M$1,0))</f>
        <v>1</v>
      </c>
      <c r="I5368" s="70">
        <f>INDEX(Hosts!$A:$M, MATCH(Places!$B5368,Hosts!$A:$A,0), MATCH(Places!I$1,Hosts!$A$1:$M$1,0))</f>
        <v>1</v>
      </c>
      <c r="J5368" t="str">
        <f>INDEX(Hosts!$A:$M, MATCH(Places!$B5368,Hosts!$A:$A,0), MATCH(Places!J$1,Hosts!$A$1:$M$1,0))</f>
        <v>Yes</v>
      </c>
      <c r="K5368">
        <v>8</v>
      </c>
      <c r="L5368" t="str">
        <f>VLOOKUP($K5368,Neighborhoods!$A:$C,2,0)</f>
        <v>Brooklyn</v>
      </c>
      <c r="M5368" t="str">
        <f>VLOOKUP($K5368,Neighborhoods!$A:$C,3,0)</f>
        <v>Bushwick</v>
      </c>
      <c r="N5368" t="str">
        <f>INDEX(Neighborhoods!$A:$C, MATCH(Places!$K5368,Neighborhoods!$A:$A,0), MATCH(Places!N$1,Neighborhoods!$A$1:$C$1,0))</f>
        <v>Brooklyn</v>
      </c>
      <c r="O5368" t="str">
        <f>INDEX(Neighborhoods!$A:$C, MATCH(Places!$K5368,Neighborhoods!$A:$A,0), MATCH(Places!O$1,Neighborhoods!$A$1:$C$1,0))</f>
        <v>Bushwick</v>
      </c>
      <c r="P5368" t="s">
        <v>1</v>
      </c>
      <c r="Q5368" t="str">
        <f t="shared" si="332"/>
        <v>Yes</v>
      </c>
      <c r="R5368">
        <v>2</v>
      </c>
      <c r="S5368" t="str">
        <f t="shared" si="333"/>
        <v>Small</v>
      </c>
      <c r="T5368" s="50">
        <v>60</v>
      </c>
      <c r="U5368" s="70">
        <f t="shared" si="334"/>
        <v>0.03</v>
      </c>
      <c r="V5368" s="52">
        <v>5</v>
      </c>
      <c r="W5368" s="52" t="str" cm="1">
        <f t="array" ref="W5368">_xlfn.SWITCH(ROUND(V5368,0),5,"Excellent",4,"Good",3,"Ok","Bad")</f>
        <v>Excellent</v>
      </c>
      <c r="X5368">
        <v>5</v>
      </c>
      <c r="Y5368" t="str">
        <f t="shared" si="335"/>
        <v>No</v>
      </c>
      <c r="Z5368" s="68">
        <v>43753</v>
      </c>
      <c r="AA5368" s="68">
        <v>43884</v>
      </c>
      <c r="AB5368">
        <v>43</v>
      </c>
      <c r="AC5368" t="s">
        <v>15616</v>
      </c>
    </row>
    <row r="5369" spans="1:29" x14ac:dyDescent="0.3">
      <c r="A5369" t="s">
        <v>14774</v>
      </c>
      <c r="B5369">
        <v>3596</v>
      </c>
      <c r="C5369" t="str">
        <f>VLOOKUP($B5369,Hosts!$A:$M,10,0)</f>
        <v>Within an hour</v>
      </c>
      <c r="D5369" s="70">
        <f>VLOOKUP($B5369,Hosts!$A:$M,11,0)</f>
        <v>1</v>
      </c>
      <c r="E5369" s="70">
        <f>VLOOKUP($B5369,Hosts!$A:$M,12,0)</f>
        <v>1</v>
      </c>
      <c r="F5369" t="str">
        <f>VLOOKUP($B5369,Hosts!$A:$M,13,0)</f>
        <v>Yes</v>
      </c>
      <c r="G5369" t="str">
        <f>INDEX(Hosts!$A:$M, MATCH(Places!$B5369,Hosts!$A:$A,0), MATCH(Places!G$1,Hosts!$A$1:$M$1,0))</f>
        <v>Within an hour</v>
      </c>
      <c r="H5369" s="70">
        <f>INDEX(Hosts!$A:$M, MATCH(Places!$B5369,Hosts!$A:$A,0), MATCH(Places!H$1,Hosts!$A$1:$M$1,0))</f>
        <v>1</v>
      </c>
      <c r="I5369" s="70">
        <f>INDEX(Hosts!$A:$M, MATCH(Places!$B5369,Hosts!$A:$A,0), MATCH(Places!I$1,Hosts!$A$1:$M$1,0))</f>
        <v>1</v>
      </c>
      <c r="J5369" t="str">
        <f>INDEX(Hosts!$A:$M, MATCH(Places!$B5369,Hosts!$A:$A,0), MATCH(Places!J$1,Hosts!$A$1:$M$1,0))</f>
        <v>Yes</v>
      </c>
      <c r="K5369">
        <v>12</v>
      </c>
      <c r="L5369" t="str">
        <f>VLOOKUP($K5369,Neighborhoods!$A:$C,2,0)</f>
        <v>Brooklyn</v>
      </c>
      <c r="M5369" t="str">
        <f>VLOOKUP($K5369,Neighborhoods!$A:$C,3,0)</f>
        <v>Williamsburg</v>
      </c>
      <c r="N5369" t="str">
        <f>INDEX(Neighborhoods!$A:$C, MATCH(Places!$K5369,Neighborhoods!$A:$A,0), MATCH(Places!N$1,Neighborhoods!$A$1:$C$1,0))</f>
        <v>Brooklyn</v>
      </c>
      <c r="O5369" t="str">
        <f>INDEX(Neighborhoods!$A:$C, MATCH(Places!$K5369,Neighborhoods!$A:$A,0), MATCH(Places!O$1,Neighborhoods!$A$1:$C$1,0))</f>
        <v>Williamsburg</v>
      </c>
      <c r="P5369" t="s">
        <v>11822</v>
      </c>
      <c r="Q5369" t="str">
        <f t="shared" si="332"/>
        <v>No</v>
      </c>
      <c r="R5369">
        <v>2</v>
      </c>
      <c r="S5369" t="str">
        <f t="shared" si="333"/>
        <v>Small</v>
      </c>
      <c r="T5369" s="50">
        <v>73</v>
      </c>
      <c r="U5369" s="70">
        <f t="shared" si="334"/>
        <v>0.03</v>
      </c>
      <c r="V5369" s="52">
        <v>4.95</v>
      </c>
      <c r="W5369" s="52" t="str" cm="1">
        <f t="array" ref="W5369">_xlfn.SWITCH(ROUND(V5369,0),5,"Excellent",4,"Good",3,"Ok","Bad")</f>
        <v>Excellent</v>
      </c>
      <c r="X5369">
        <v>19</v>
      </c>
      <c r="Y5369" t="str">
        <f t="shared" si="335"/>
        <v>No</v>
      </c>
      <c r="Z5369" s="68">
        <v>43744</v>
      </c>
      <c r="AA5369" s="68">
        <v>44027</v>
      </c>
      <c r="AB5369">
        <v>0</v>
      </c>
      <c r="AC5369" t="s">
        <v>15616</v>
      </c>
    </row>
    <row r="5370" spans="1:29" x14ac:dyDescent="0.3">
      <c r="A5370" t="s">
        <v>15364</v>
      </c>
      <c r="B5370">
        <v>595</v>
      </c>
      <c r="C5370" t="str">
        <f>VLOOKUP($B5370,Hosts!$A:$M,10,0)</f>
        <v>Within a day</v>
      </c>
      <c r="D5370" s="70">
        <f>VLOOKUP($B5370,Hosts!$A:$M,11,0)</f>
        <v>1</v>
      </c>
      <c r="E5370" s="70">
        <f>VLOOKUP($B5370,Hosts!$A:$M,12,0)</f>
        <v>0.81</v>
      </c>
      <c r="F5370" t="str">
        <f>VLOOKUP($B5370,Hosts!$A:$M,13,0)</f>
        <v>No</v>
      </c>
      <c r="G5370" t="str">
        <f>INDEX(Hosts!$A:$M, MATCH(Places!$B5370,Hosts!$A:$A,0), MATCH(Places!G$1,Hosts!$A$1:$M$1,0))</f>
        <v>Within a day</v>
      </c>
      <c r="H5370" s="70">
        <f>INDEX(Hosts!$A:$M, MATCH(Places!$B5370,Hosts!$A:$A,0), MATCH(Places!H$1,Hosts!$A$1:$M$1,0))</f>
        <v>1</v>
      </c>
      <c r="I5370" s="70">
        <f>INDEX(Hosts!$A:$M, MATCH(Places!$B5370,Hosts!$A:$A,0), MATCH(Places!I$1,Hosts!$A$1:$M$1,0))</f>
        <v>0.81</v>
      </c>
      <c r="J5370" t="str">
        <f>INDEX(Hosts!$A:$M, MATCH(Places!$B5370,Hosts!$A:$A,0), MATCH(Places!J$1,Hosts!$A$1:$M$1,0))</f>
        <v>No</v>
      </c>
      <c r="K5370">
        <v>17</v>
      </c>
      <c r="L5370" t="str">
        <f>VLOOKUP($K5370,Neighborhoods!$A:$C,2,0)</f>
        <v>Manhattan</v>
      </c>
      <c r="M5370" t="str">
        <f>VLOOKUP($K5370,Neighborhoods!$A:$C,3,0)</f>
        <v>Hell's Kitchen</v>
      </c>
      <c r="N5370" t="str">
        <f>INDEX(Neighborhoods!$A:$C, MATCH(Places!$K5370,Neighborhoods!$A:$A,0), MATCH(Places!N$1,Neighborhoods!$A$1:$C$1,0))</f>
        <v>Manhattan</v>
      </c>
      <c r="O5370" t="str">
        <f>INDEX(Neighborhoods!$A:$C, MATCH(Places!$K5370,Neighborhoods!$A:$A,0), MATCH(Places!O$1,Neighborhoods!$A$1:$C$1,0))</f>
        <v>Hell's Kitchen</v>
      </c>
      <c r="P5370" t="s">
        <v>11822</v>
      </c>
      <c r="Q5370" t="str">
        <f t="shared" si="332"/>
        <v>No</v>
      </c>
      <c r="R5370">
        <v>1</v>
      </c>
      <c r="S5370" t="str">
        <f t="shared" si="333"/>
        <v>Small</v>
      </c>
      <c r="T5370" s="50">
        <v>99</v>
      </c>
      <c r="U5370" s="70">
        <f t="shared" si="334"/>
        <v>0.03</v>
      </c>
      <c r="V5370" s="52">
        <v>5</v>
      </c>
      <c r="W5370" s="52" t="str" cm="1">
        <f t="array" ref="W5370">_xlfn.SWITCH(ROUND(V5370,0),5,"Excellent",4,"Good",3,"Ok","Bad")</f>
        <v>Excellent</v>
      </c>
      <c r="X5370">
        <v>3</v>
      </c>
      <c r="Y5370" t="str">
        <f t="shared" si="335"/>
        <v>No</v>
      </c>
      <c r="Z5370" s="68">
        <v>43813</v>
      </c>
      <c r="AA5370" s="68">
        <v>43872</v>
      </c>
      <c r="AB5370">
        <v>364</v>
      </c>
      <c r="AC5370" t="s">
        <v>15615</v>
      </c>
    </row>
    <row r="5371" spans="1:29" x14ac:dyDescent="0.3">
      <c r="A5371" t="s">
        <v>15150</v>
      </c>
      <c r="B5371">
        <v>2106</v>
      </c>
      <c r="C5371" t="str">
        <f>VLOOKUP($B5371,Hosts!$A:$M,10,0)</f>
        <v>Within a day</v>
      </c>
      <c r="D5371" s="70">
        <f>VLOOKUP($B5371,Hosts!$A:$M,11,0)</f>
        <v>0.88</v>
      </c>
      <c r="E5371" s="70">
        <f>VLOOKUP($B5371,Hosts!$A:$M,12,0)</f>
        <v>0.91</v>
      </c>
      <c r="F5371" t="str">
        <f>VLOOKUP($B5371,Hosts!$A:$M,13,0)</f>
        <v>No</v>
      </c>
      <c r="G5371" t="str">
        <f>INDEX(Hosts!$A:$M, MATCH(Places!$B5371,Hosts!$A:$A,0), MATCH(Places!G$1,Hosts!$A$1:$M$1,0))</f>
        <v>Within a day</v>
      </c>
      <c r="H5371" s="70">
        <f>INDEX(Hosts!$A:$M, MATCH(Places!$B5371,Hosts!$A:$A,0), MATCH(Places!H$1,Hosts!$A$1:$M$1,0))</f>
        <v>0.88</v>
      </c>
      <c r="I5371" s="70">
        <f>INDEX(Hosts!$A:$M, MATCH(Places!$B5371,Hosts!$A:$A,0), MATCH(Places!I$1,Hosts!$A$1:$M$1,0))</f>
        <v>0.91</v>
      </c>
      <c r="J5371" t="str">
        <f>INDEX(Hosts!$A:$M, MATCH(Places!$B5371,Hosts!$A:$A,0), MATCH(Places!J$1,Hosts!$A$1:$M$1,0))</f>
        <v>No</v>
      </c>
      <c r="K5371">
        <v>24</v>
      </c>
      <c r="L5371" t="str">
        <f>VLOOKUP($K5371,Neighborhoods!$A:$C,2,0)</f>
        <v>Queens</v>
      </c>
      <c r="M5371" t="str">
        <f>VLOOKUP($K5371,Neighborhoods!$A:$C,3,0)</f>
        <v>Long Island City</v>
      </c>
      <c r="N5371" t="str">
        <f>INDEX(Neighborhoods!$A:$C, MATCH(Places!$K5371,Neighborhoods!$A:$A,0), MATCH(Places!N$1,Neighborhoods!$A$1:$C$1,0))</f>
        <v>Queens</v>
      </c>
      <c r="O5371" t="str">
        <f>INDEX(Neighborhoods!$A:$C, MATCH(Places!$K5371,Neighborhoods!$A:$A,0), MATCH(Places!O$1,Neighborhoods!$A$1:$C$1,0))</f>
        <v>Long Island City</v>
      </c>
      <c r="P5371" t="s">
        <v>11822</v>
      </c>
      <c r="Q5371" t="str">
        <f t="shared" si="332"/>
        <v>No</v>
      </c>
      <c r="R5371">
        <v>2</v>
      </c>
      <c r="S5371" t="str">
        <f t="shared" si="333"/>
        <v>Small</v>
      </c>
      <c r="T5371" s="50">
        <v>105</v>
      </c>
      <c r="U5371" s="70">
        <f t="shared" si="334"/>
        <v>0.03</v>
      </c>
      <c r="V5371" s="52">
        <v>5</v>
      </c>
      <c r="W5371" s="52" t="str" cm="1">
        <f t="array" ref="W5371">_xlfn.SWITCH(ROUND(V5371,0),5,"Excellent",4,"Good",3,"Ok","Bad")</f>
        <v>Excellent</v>
      </c>
      <c r="X5371">
        <v>5</v>
      </c>
      <c r="Y5371" t="str">
        <f t="shared" si="335"/>
        <v>No</v>
      </c>
      <c r="Z5371" s="68">
        <v>43781</v>
      </c>
      <c r="AA5371" s="68">
        <v>43999</v>
      </c>
      <c r="AB5371">
        <v>317</v>
      </c>
      <c r="AC5371" t="s">
        <v>15615</v>
      </c>
    </row>
    <row r="5372" spans="1:29" x14ac:dyDescent="0.3">
      <c r="A5372" t="s">
        <v>14449</v>
      </c>
      <c r="B5372">
        <v>2845</v>
      </c>
      <c r="C5372" t="str">
        <f>VLOOKUP($B5372,Hosts!$A:$M,10,0)</f>
        <v>Within an hour</v>
      </c>
      <c r="D5372" s="70">
        <f>VLOOKUP($B5372,Hosts!$A:$M,11,0)</f>
        <v>1</v>
      </c>
      <c r="E5372" s="70">
        <f>VLOOKUP($B5372,Hosts!$A:$M,12,0)</f>
        <v>0.99</v>
      </c>
      <c r="F5372" t="str">
        <f>VLOOKUP($B5372,Hosts!$A:$M,13,0)</f>
        <v>No</v>
      </c>
      <c r="G5372" t="str">
        <f>INDEX(Hosts!$A:$M, MATCH(Places!$B5372,Hosts!$A:$A,0), MATCH(Places!G$1,Hosts!$A$1:$M$1,0))</f>
        <v>Within an hour</v>
      </c>
      <c r="H5372" s="70">
        <f>INDEX(Hosts!$A:$M, MATCH(Places!$B5372,Hosts!$A:$A,0), MATCH(Places!H$1,Hosts!$A$1:$M$1,0))</f>
        <v>1</v>
      </c>
      <c r="I5372" s="70">
        <f>INDEX(Hosts!$A:$M, MATCH(Places!$B5372,Hosts!$A:$A,0), MATCH(Places!I$1,Hosts!$A$1:$M$1,0))</f>
        <v>0.99</v>
      </c>
      <c r="J5372" t="str">
        <f>INDEX(Hosts!$A:$M, MATCH(Places!$B5372,Hosts!$A:$A,0), MATCH(Places!J$1,Hosts!$A$1:$M$1,0))</f>
        <v>No</v>
      </c>
      <c r="K5372">
        <v>8</v>
      </c>
      <c r="L5372" t="str">
        <f>VLOOKUP($K5372,Neighborhoods!$A:$C,2,0)</f>
        <v>Brooklyn</v>
      </c>
      <c r="M5372" t="str">
        <f>VLOOKUP($K5372,Neighborhoods!$A:$C,3,0)</f>
        <v>Bushwick</v>
      </c>
      <c r="N5372" t="str">
        <f>INDEX(Neighborhoods!$A:$C, MATCH(Places!$K5372,Neighborhoods!$A:$A,0), MATCH(Places!N$1,Neighborhoods!$A$1:$C$1,0))</f>
        <v>Brooklyn</v>
      </c>
      <c r="O5372" t="str">
        <f>INDEX(Neighborhoods!$A:$C, MATCH(Places!$K5372,Neighborhoods!$A:$A,0), MATCH(Places!O$1,Neighborhoods!$A$1:$C$1,0))</f>
        <v>Bushwick</v>
      </c>
      <c r="P5372" t="s">
        <v>16</v>
      </c>
      <c r="Q5372" t="str">
        <f t="shared" si="332"/>
        <v>Yes</v>
      </c>
      <c r="R5372">
        <v>2</v>
      </c>
      <c r="S5372" t="str">
        <f t="shared" si="333"/>
        <v>Small</v>
      </c>
      <c r="T5372" s="50">
        <v>18</v>
      </c>
      <c r="U5372" s="70">
        <f t="shared" si="334"/>
        <v>0.03</v>
      </c>
      <c r="V5372" s="52">
        <v>4.67</v>
      </c>
      <c r="W5372" s="52" t="str" cm="1">
        <f t="array" ref="W5372">_xlfn.SWITCH(ROUND(V5372,0),5,"Excellent",4,"Good",3,"Ok","Bad")</f>
        <v>Excellent</v>
      </c>
      <c r="X5372">
        <v>12</v>
      </c>
      <c r="Y5372" t="str">
        <f t="shared" si="335"/>
        <v>No</v>
      </c>
      <c r="Z5372" s="68">
        <v>43747</v>
      </c>
      <c r="AA5372" s="68">
        <v>43862</v>
      </c>
      <c r="AB5372">
        <v>134</v>
      </c>
      <c r="AC5372" t="s">
        <v>15616</v>
      </c>
    </row>
    <row r="5373" spans="1:29" x14ac:dyDescent="0.3">
      <c r="A5373" t="s">
        <v>13503</v>
      </c>
      <c r="B5373">
        <v>2374</v>
      </c>
      <c r="C5373" t="str">
        <f>VLOOKUP($B5373,Hosts!$A:$M,10,0)</f>
        <v>Within a day</v>
      </c>
      <c r="D5373" s="70">
        <f>VLOOKUP($B5373,Hosts!$A:$M,11,0)</f>
        <v>1</v>
      </c>
      <c r="E5373" s="70">
        <f>VLOOKUP($B5373,Hosts!$A:$M,12,0)</f>
        <v>0.88</v>
      </c>
      <c r="F5373" t="str">
        <f>VLOOKUP($B5373,Hosts!$A:$M,13,0)</f>
        <v>No</v>
      </c>
      <c r="G5373" t="str">
        <f>INDEX(Hosts!$A:$M, MATCH(Places!$B5373,Hosts!$A:$A,0), MATCH(Places!G$1,Hosts!$A$1:$M$1,0))</f>
        <v>Within a day</v>
      </c>
      <c r="H5373" s="70">
        <f>INDEX(Hosts!$A:$M, MATCH(Places!$B5373,Hosts!$A:$A,0), MATCH(Places!H$1,Hosts!$A$1:$M$1,0))</f>
        <v>1</v>
      </c>
      <c r="I5373" s="70">
        <f>INDEX(Hosts!$A:$M, MATCH(Places!$B5373,Hosts!$A:$A,0), MATCH(Places!I$1,Hosts!$A$1:$M$1,0))</f>
        <v>0.88</v>
      </c>
      <c r="J5373" t="str">
        <f>INDEX(Hosts!$A:$M, MATCH(Places!$B5373,Hosts!$A:$A,0), MATCH(Places!J$1,Hosts!$A$1:$M$1,0))</f>
        <v>No</v>
      </c>
      <c r="K5373">
        <v>9</v>
      </c>
      <c r="L5373" t="str">
        <f>VLOOKUP($K5373,Neighborhoods!$A:$C,2,0)</f>
        <v>Brooklyn</v>
      </c>
      <c r="M5373" t="str">
        <f>VLOOKUP($K5373,Neighborhoods!$A:$C,3,0)</f>
        <v>Crown Heights</v>
      </c>
      <c r="N5373" t="str">
        <f>INDEX(Neighborhoods!$A:$C, MATCH(Places!$K5373,Neighborhoods!$A:$A,0), MATCH(Places!N$1,Neighborhoods!$A$1:$C$1,0))</f>
        <v>Brooklyn</v>
      </c>
      <c r="O5373" t="str">
        <f>INDEX(Neighborhoods!$A:$C, MATCH(Places!$K5373,Neighborhoods!$A:$A,0), MATCH(Places!O$1,Neighborhoods!$A$1:$C$1,0))</f>
        <v>Crown Heights</v>
      </c>
      <c r="P5373" t="s">
        <v>11822</v>
      </c>
      <c r="Q5373" t="str">
        <f t="shared" si="332"/>
        <v>No</v>
      </c>
      <c r="R5373">
        <v>2</v>
      </c>
      <c r="S5373" t="str">
        <f t="shared" si="333"/>
        <v>Small</v>
      </c>
      <c r="T5373" s="50">
        <v>140</v>
      </c>
      <c r="U5373" s="70">
        <f t="shared" si="334"/>
        <v>0.03</v>
      </c>
      <c r="V5373" s="52">
        <v>5</v>
      </c>
      <c r="W5373" s="52" t="str" cm="1">
        <f t="array" ref="W5373">_xlfn.SWITCH(ROUND(V5373,0),5,"Excellent",4,"Good",3,"Ok","Bad")</f>
        <v>Excellent</v>
      </c>
      <c r="X5373">
        <v>5</v>
      </c>
      <c r="Y5373" t="str">
        <f t="shared" si="335"/>
        <v>No</v>
      </c>
      <c r="Z5373" s="68">
        <v>43744</v>
      </c>
      <c r="AA5373" s="68">
        <v>44007</v>
      </c>
      <c r="AB5373">
        <v>193</v>
      </c>
      <c r="AC5373" t="s">
        <v>15615</v>
      </c>
    </row>
    <row r="5374" spans="1:29" x14ac:dyDescent="0.3">
      <c r="A5374" t="s">
        <v>15071</v>
      </c>
      <c r="B5374">
        <v>1020</v>
      </c>
      <c r="C5374" t="str">
        <f>VLOOKUP($B5374,Hosts!$A:$M,10,0)</f>
        <v>Within a few hours</v>
      </c>
      <c r="D5374" s="70">
        <f>VLOOKUP($B5374,Hosts!$A:$M,11,0)</f>
        <v>1</v>
      </c>
      <c r="E5374" s="70">
        <f>VLOOKUP($B5374,Hosts!$A:$M,12,0)</f>
        <v>0.99</v>
      </c>
      <c r="F5374" t="str">
        <f>VLOOKUP($B5374,Hosts!$A:$M,13,0)</f>
        <v>Yes</v>
      </c>
      <c r="G5374" t="str">
        <f>INDEX(Hosts!$A:$M, MATCH(Places!$B5374,Hosts!$A:$A,0), MATCH(Places!G$1,Hosts!$A$1:$M$1,0))</f>
        <v>Within a few hours</v>
      </c>
      <c r="H5374" s="70">
        <f>INDEX(Hosts!$A:$M, MATCH(Places!$B5374,Hosts!$A:$A,0), MATCH(Places!H$1,Hosts!$A$1:$M$1,0))</f>
        <v>1</v>
      </c>
      <c r="I5374" s="70">
        <f>INDEX(Hosts!$A:$M, MATCH(Places!$B5374,Hosts!$A:$A,0), MATCH(Places!I$1,Hosts!$A$1:$M$1,0))</f>
        <v>0.99</v>
      </c>
      <c r="J5374" t="str">
        <f>INDEX(Hosts!$A:$M, MATCH(Places!$B5374,Hosts!$A:$A,0), MATCH(Places!J$1,Hosts!$A$1:$M$1,0))</f>
        <v>Yes</v>
      </c>
      <c r="K5374">
        <v>8</v>
      </c>
      <c r="L5374" t="str">
        <f>VLOOKUP($K5374,Neighborhoods!$A:$C,2,0)</f>
        <v>Brooklyn</v>
      </c>
      <c r="M5374" t="str">
        <f>VLOOKUP($K5374,Neighborhoods!$A:$C,3,0)</f>
        <v>Bushwick</v>
      </c>
      <c r="N5374" t="str">
        <f>INDEX(Neighborhoods!$A:$C, MATCH(Places!$K5374,Neighborhoods!$A:$A,0), MATCH(Places!N$1,Neighborhoods!$A$1:$C$1,0))</f>
        <v>Brooklyn</v>
      </c>
      <c r="O5374" t="str">
        <f>INDEX(Neighborhoods!$A:$C, MATCH(Places!$K5374,Neighborhoods!$A:$A,0), MATCH(Places!O$1,Neighborhoods!$A$1:$C$1,0))</f>
        <v>Bushwick</v>
      </c>
      <c r="P5374" t="s">
        <v>16</v>
      </c>
      <c r="Q5374" t="str">
        <f t="shared" si="332"/>
        <v>Yes</v>
      </c>
      <c r="R5374">
        <v>1</v>
      </c>
      <c r="S5374" t="str">
        <f t="shared" si="333"/>
        <v>Small</v>
      </c>
      <c r="T5374" s="50">
        <v>19</v>
      </c>
      <c r="U5374" s="70">
        <f t="shared" si="334"/>
        <v>0.03</v>
      </c>
      <c r="V5374" s="52">
        <v>4.91</v>
      </c>
      <c r="W5374" s="52" t="str" cm="1">
        <f t="array" ref="W5374">_xlfn.SWITCH(ROUND(V5374,0),5,"Excellent",4,"Good",3,"Ok","Bad")</f>
        <v>Excellent</v>
      </c>
      <c r="X5374">
        <v>11</v>
      </c>
      <c r="Y5374" t="str">
        <f t="shared" si="335"/>
        <v>No</v>
      </c>
      <c r="Z5374" s="68">
        <v>43748</v>
      </c>
      <c r="AA5374" s="68">
        <v>44020</v>
      </c>
      <c r="AB5374">
        <v>164</v>
      </c>
      <c r="AC5374" t="s">
        <v>15616</v>
      </c>
    </row>
    <row r="5375" spans="1:29" x14ac:dyDescent="0.3">
      <c r="A5375" t="s">
        <v>13707</v>
      </c>
      <c r="B5375">
        <v>3826</v>
      </c>
      <c r="C5375" t="str">
        <f>VLOOKUP($B5375,Hosts!$A:$M,10,0)</f>
        <v>Within an hour</v>
      </c>
      <c r="D5375" s="70">
        <f>VLOOKUP($B5375,Hosts!$A:$M,11,0)</f>
        <v>0.95</v>
      </c>
      <c r="E5375" s="70">
        <f>VLOOKUP($B5375,Hosts!$A:$M,12,0)</f>
        <v>0.99</v>
      </c>
      <c r="F5375" t="str">
        <f>VLOOKUP($B5375,Hosts!$A:$M,13,0)</f>
        <v>No</v>
      </c>
      <c r="G5375" t="str">
        <f>INDEX(Hosts!$A:$M, MATCH(Places!$B5375,Hosts!$A:$A,0), MATCH(Places!G$1,Hosts!$A$1:$M$1,0))</f>
        <v>Within an hour</v>
      </c>
      <c r="H5375" s="70">
        <f>INDEX(Hosts!$A:$M, MATCH(Places!$B5375,Hosts!$A:$A,0), MATCH(Places!H$1,Hosts!$A$1:$M$1,0))</f>
        <v>0.95</v>
      </c>
      <c r="I5375" s="70">
        <f>INDEX(Hosts!$A:$M, MATCH(Places!$B5375,Hosts!$A:$A,0), MATCH(Places!I$1,Hosts!$A$1:$M$1,0))</f>
        <v>0.99</v>
      </c>
      <c r="J5375" t="str">
        <f>INDEX(Hosts!$A:$M, MATCH(Places!$B5375,Hosts!$A:$A,0), MATCH(Places!J$1,Hosts!$A$1:$M$1,0))</f>
        <v>No</v>
      </c>
      <c r="K5375">
        <v>10</v>
      </c>
      <c r="L5375" t="str">
        <f>VLOOKUP($K5375,Neighborhoods!$A:$C,2,0)</f>
        <v>Brooklyn</v>
      </c>
      <c r="M5375" t="str">
        <f>VLOOKUP($K5375,Neighborhoods!$A:$C,3,0)</f>
        <v>East Flatbush</v>
      </c>
      <c r="N5375" t="str">
        <f>INDEX(Neighborhoods!$A:$C, MATCH(Places!$K5375,Neighborhoods!$A:$A,0), MATCH(Places!N$1,Neighborhoods!$A$1:$C$1,0))</f>
        <v>Brooklyn</v>
      </c>
      <c r="O5375" t="str">
        <f>INDEX(Neighborhoods!$A:$C, MATCH(Places!$K5375,Neighborhoods!$A:$A,0), MATCH(Places!O$1,Neighborhoods!$A$1:$C$1,0))</f>
        <v>East Flatbush</v>
      </c>
      <c r="P5375" t="s">
        <v>1</v>
      </c>
      <c r="Q5375" t="str">
        <f t="shared" si="332"/>
        <v>Yes</v>
      </c>
      <c r="R5375">
        <v>2</v>
      </c>
      <c r="S5375" t="str">
        <f t="shared" si="333"/>
        <v>Small</v>
      </c>
      <c r="T5375" s="50">
        <v>60</v>
      </c>
      <c r="U5375" s="70">
        <f t="shared" si="334"/>
        <v>0.03</v>
      </c>
      <c r="V5375" s="52">
        <v>5</v>
      </c>
      <c r="W5375" s="52" t="str" cm="1">
        <f t="array" ref="W5375">_xlfn.SWITCH(ROUND(V5375,0),5,"Excellent",4,"Good",3,"Ok","Bad")</f>
        <v>Excellent</v>
      </c>
      <c r="X5375">
        <v>30</v>
      </c>
      <c r="Y5375" t="str">
        <f t="shared" si="335"/>
        <v>No</v>
      </c>
      <c r="Z5375" s="68">
        <v>43744</v>
      </c>
      <c r="AA5375" s="68">
        <v>44021</v>
      </c>
      <c r="AB5375">
        <v>356</v>
      </c>
      <c r="AC5375" t="s">
        <v>15616</v>
      </c>
    </row>
    <row r="5376" spans="1:29" x14ac:dyDescent="0.3">
      <c r="A5376" t="s">
        <v>14071</v>
      </c>
      <c r="B5376">
        <v>1528</v>
      </c>
      <c r="C5376" t="str">
        <f>VLOOKUP($B5376,Hosts!$A:$M,10,0)</f>
        <v>Within an hour</v>
      </c>
      <c r="D5376" s="70">
        <f>VLOOKUP($B5376,Hosts!$A:$M,11,0)</f>
        <v>1</v>
      </c>
      <c r="E5376" s="70">
        <f>VLOOKUP($B5376,Hosts!$A:$M,12,0)</f>
        <v>0.7</v>
      </c>
      <c r="F5376" t="str">
        <f>VLOOKUP($B5376,Hosts!$A:$M,13,0)</f>
        <v>Yes</v>
      </c>
      <c r="G5376" t="str">
        <f>INDEX(Hosts!$A:$M, MATCH(Places!$B5376,Hosts!$A:$A,0), MATCH(Places!G$1,Hosts!$A$1:$M$1,0))</f>
        <v>Within an hour</v>
      </c>
      <c r="H5376" s="70">
        <f>INDEX(Hosts!$A:$M, MATCH(Places!$B5376,Hosts!$A:$A,0), MATCH(Places!H$1,Hosts!$A$1:$M$1,0))</f>
        <v>1</v>
      </c>
      <c r="I5376" s="70">
        <f>INDEX(Hosts!$A:$M, MATCH(Places!$B5376,Hosts!$A:$A,0), MATCH(Places!I$1,Hosts!$A$1:$M$1,0))</f>
        <v>0.7</v>
      </c>
      <c r="J5376" t="str">
        <f>INDEX(Hosts!$A:$M, MATCH(Places!$B5376,Hosts!$A:$A,0), MATCH(Places!J$1,Hosts!$A$1:$M$1,0))</f>
        <v>Yes</v>
      </c>
      <c r="K5376">
        <v>15</v>
      </c>
      <c r="L5376" t="str">
        <f>VLOOKUP($K5376,Neighborhoods!$A:$C,2,0)</f>
        <v>Manhattan</v>
      </c>
      <c r="M5376" t="str">
        <f>VLOOKUP($K5376,Neighborhoods!$A:$C,3,0)</f>
        <v>East Village</v>
      </c>
      <c r="N5376" t="str">
        <f>INDEX(Neighborhoods!$A:$C, MATCH(Places!$K5376,Neighborhoods!$A:$A,0), MATCH(Places!N$1,Neighborhoods!$A$1:$C$1,0))</f>
        <v>Manhattan</v>
      </c>
      <c r="O5376" t="str">
        <f>INDEX(Neighborhoods!$A:$C, MATCH(Places!$K5376,Neighborhoods!$A:$A,0), MATCH(Places!O$1,Neighborhoods!$A$1:$C$1,0))</f>
        <v>East Village</v>
      </c>
      <c r="P5376" t="s">
        <v>1</v>
      </c>
      <c r="Q5376" t="str">
        <f t="shared" si="332"/>
        <v>Yes</v>
      </c>
      <c r="R5376">
        <v>2</v>
      </c>
      <c r="S5376" t="str">
        <f t="shared" si="333"/>
        <v>Small</v>
      </c>
      <c r="T5376" s="50">
        <v>180</v>
      </c>
      <c r="U5376" s="70">
        <f t="shared" si="334"/>
        <v>0.03</v>
      </c>
      <c r="V5376" s="52">
        <v>5</v>
      </c>
      <c r="W5376" s="52" t="str" cm="1">
        <f t="array" ref="W5376">_xlfn.SWITCH(ROUND(V5376,0),5,"Excellent",4,"Good",3,"Ok","Bad")</f>
        <v>Excellent</v>
      </c>
      <c r="X5376">
        <v>3</v>
      </c>
      <c r="Y5376" t="str">
        <f t="shared" si="335"/>
        <v>No</v>
      </c>
      <c r="Z5376" s="68">
        <v>43759</v>
      </c>
      <c r="AA5376" s="68">
        <v>43773</v>
      </c>
      <c r="AB5376">
        <v>0</v>
      </c>
      <c r="AC5376" t="s">
        <v>15615</v>
      </c>
    </row>
    <row r="5377" spans="1:29" x14ac:dyDescent="0.3">
      <c r="A5377" t="s">
        <v>14336</v>
      </c>
      <c r="B5377">
        <v>2486</v>
      </c>
      <c r="C5377" t="str">
        <f>VLOOKUP($B5377,Hosts!$A:$M,10,0)</f>
        <v>Within a few hours</v>
      </c>
      <c r="D5377" s="70">
        <f>VLOOKUP($B5377,Hosts!$A:$M,11,0)</f>
        <v>1</v>
      </c>
      <c r="E5377" s="70">
        <f>VLOOKUP($B5377,Hosts!$A:$M,12,0)</f>
        <v>0.82</v>
      </c>
      <c r="F5377" t="str">
        <f>VLOOKUP($B5377,Hosts!$A:$M,13,0)</f>
        <v>No</v>
      </c>
      <c r="G5377" t="str">
        <f>INDEX(Hosts!$A:$M, MATCH(Places!$B5377,Hosts!$A:$A,0), MATCH(Places!G$1,Hosts!$A$1:$M$1,0))</f>
        <v>Within a few hours</v>
      </c>
      <c r="H5377" s="70">
        <f>INDEX(Hosts!$A:$M, MATCH(Places!$B5377,Hosts!$A:$A,0), MATCH(Places!H$1,Hosts!$A$1:$M$1,0))</f>
        <v>1</v>
      </c>
      <c r="I5377" s="70">
        <f>INDEX(Hosts!$A:$M, MATCH(Places!$B5377,Hosts!$A:$A,0), MATCH(Places!I$1,Hosts!$A$1:$M$1,0))</f>
        <v>0.82</v>
      </c>
      <c r="J5377" t="str">
        <f>INDEX(Hosts!$A:$M, MATCH(Places!$B5377,Hosts!$A:$A,0), MATCH(Places!J$1,Hosts!$A$1:$M$1,0))</f>
        <v>No</v>
      </c>
      <c r="K5377">
        <v>17</v>
      </c>
      <c r="L5377" t="str">
        <f>VLOOKUP($K5377,Neighborhoods!$A:$C,2,0)</f>
        <v>Manhattan</v>
      </c>
      <c r="M5377" t="str">
        <f>VLOOKUP($K5377,Neighborhoods!$A:$C,3,0)</f>
        <v>Hell's Kitchen</v>
      </c>
      <c r="N5377" t="str">
        <f>INDEX(Neighborhoods!$A:$C, MATCH(Places!$K5377,Neighborhoods!$A:$A,0), MATCH(Places!N$1,Neighborhoods!$A$1:$C$1,0))</f>
        <v>Manhattan</v>
      </c>
      <c r="O5377" t="str">
        <f>INDEX(Neighborhoods!$A:$C, MATCH(Places!$K5377,Neighborhoods!$A:$A,0), MATCH(Places!O$1,Neighborhoods!$A$1:$C$1,0))</f>
        <v>Hell's Kitchen</v>
      </c>
      <c r="P5377" t="s">
        <v>11822</v>
      </c>
      <c r="Q5377" t="str">
        <f t="shared" si="332"/>
        <v>No</v>
      </c>
      <c r="R5377">
        <v>5</v>
      </c>
      <c r="S5377" t="str">
        <f t="shared" si="333"/>
        <v>Medium</v>
      </c>
      <c r="T5377" s="50">
        <v>270</v>
      </c>
      <c r="U5377" s="70">
        <f t="shared" si="334"/>
        <v>0.04</v>
      </c>
      <c r="V5377" s="52">
        <v>4.95</v>
      </c>
      <c r="W5377" s="52" t="str" cm="1">
        <f t="array" ref="W5377">_xlfn.SWITCH(ROUND(V5377,0),5,"Excellent",4,"Good",3,"Ok","Bad")</f>
        <v>Excellent</v>
      </c>
      <c r="X5377">
        <v>21</v>
      </c>
      <c r="Y5377" t="str">
        <f t="shared" si="335"/>
        <v>No</v>
      </c>
      <c r="Z5377" s="68">
        <v>43744</v>
      </c>
      <c r="AA5377" s="68">
        <v>43908</v>
      </c>
      <c r="AB5377">
        <v>60</v>
      </c>
      <c r="AC5377" t="s">
        <v>15615</v>
      </c>
    </row>
    <row r="5378" spans="1:29" x14ac:dyDescent="0.3">
      <c r="A5378" t="s">
        <v>15551</v>
      </c>
      <c r="B5378">
        <v>3641</v>
      </c>
      <c r="C5378" t="str">
        <f>VLOOKUP($B5378,Hosts!$A:$M,10,0)</f>
        <v>Within an hour</v>
      </c>
      <c r="D5378" s="70">
        <f>VLOOKUP($B5378,Hosts!$A:$M,11,0)</f>
        <v>1</v>
      </c>
      <c r="E5378" s="70">
        <f>VLOOKUP($B5378,Hosts!$A:$M,12,0)</f>
        <v>0.97</v>
      </c>
      <c r="F5378" t="str">
        <f>VLOOKUP($B5378,Hosts!$A:$M,13,0)</f>
        <v>No</v>
      </c>
      <c r="G5378" t="str">
        <f>INDEX(Hosts!$A:$M, MATCH(Places!$B5378,Hosts!$A:$A,0), MATCH(Places!G$1,Hosts!$A$1:$M$1,0))</f>
        <v>Within an hour</v>
      </c>
      <c r="H5378" s="70">
        <f>INDEX(Hosts!$A:$M, MATCH(Places!$B5378,Hosts!$A:$A,0), MATCH(Places!H$1,Hosts!$A$1:$M$1,0))</f>
        <v>1</v>
      </c>
      <c r="I5378" s="70">
        <f>INDEX(Hosts!$A:$M, MATCH(Places!$B5378,Hosts!$A:$A,0), MATCH(Places!I$1,Hosts!$A$1:$M$1,0))</f>
        <v>0.97</v>
      </c>
      <c r="J5378" t="str">
        <f>INDEX(Hosts!$A:$M, MATCH(Places!$B5378,Hosts!$A:$A,0), MATCH(Places!J$1,Hosts!$A$1:$M$1,0))</f>
        <v>No</v>
      </c>
      <c r="K5378">
        <v>13</v>
      </c>
      <c r="L5378" t="str">
        <f>VLOOKUP($K5378,Neighborhoods!$A:$C,2,0)</f>
        <v>Manhattan</v>
      </c>
      <c r="M5378" t="str">
        <f>VLOOKUP($K5378,Neighborhoods!$A:$C,3,0)</f>
        <v>Chelsea</v>
      </c>
      <c r="N5378" t="str">
        <f>INDEX(Neighborhoods!$A:$C, MATCH(Places!$K5378,Neighborhoods!$A:$A,0), MATCH(Places!N$1,Neighborhoods!$A$1:$C$1,0))</f>
        <v>Manhattan</v>
      </c>
      <c r="O5378" t="str">
        <f>INDEX(Neighborhoods!$A:$C, MATCH(Places!$K5378,Neighborhoods!$A:$A,0), MATCH(Places!O$1,Neighborhoods!$A$1:$C$1,0))</f>
        <v>Chelsea</v>
      </c>
      <c r="P5378" t="s">
        <v>11822</v>
      </c>
      <c r="Q5378" t="str">
        <f t="shared" si="332"/>
        <v>No</v>
      </c>
      <c r="R5378">
        <v>3</v>
      </c>
      <c r="S5378" t="str">
        <f t="shared" si="333"/>
        <v>Medium</v>
      </c>
      <c r="T5378" s="50">
        <v>126</v>
      </c>
      <c r="U5378" s="70">
        <f t="shared" si="334"/>
        <v>0.03</v>
      </c>
      <c r="V5378" s="52">
        <v>4.58</v>
      </c>
      <c r="W5378" s="52" t="str" cm="1">
        <f t="array" ref="W5378">_xlfn.SWITCH(ROUND(V5378,0),5,"Excellent",4,"Good",3,"Ok","Bad")</f>
        <v>Excellent</v>
      </c>
      <c r="X5378">
        <v>26</v>
      </c>
      <c r="Y5378" t="str">
        <f t="shared" si="335"/>
        <v>No</v>
      </c>
      <c r="Z5378" s="68">
        <v>43773</v>
      </c>
      <c r="AA5378" s="68">
        <v>44050</v>
      </c>
      <c r="AB5378">
        <v>104</v>
      </c>
      <c r="AC5378" t="s">
        <v>15616</v>
      </c>
    </row>
    <row r="5379" spans="1:29" x14ac:dyDescent="0.3">
      <c r="A5379" t="s">
        <v>14620</v>
      </c>
      <c r="B5379">
        <v>4013</v>
      </c>
      <c r="C5379" t="str">
        <f>VLOOKUP($B5379,Hosts!$A:$M,10,0)</f>
        <v>Within an hour</v>
      </c>
      <c r="D5379" s="70">
        <f>VLOOKUP($B5379,Hosts!$A:$M,11,0)</f>
        <v>1</v>
      </c>
      <c r="E5379" s="70">
        <f>VLOOKUP($B5379,Hosts!$A:$M,12,0)</f>
        <v>1</v>
      </c>
      <c r="F5379" t="str">
        <f>VLOOKUP($B5379,Hosts!$A:$M,13,0)</f>
        <v>Yes</v>
      </c>
      <c r="G5379" t="str">
        <f>INDEX(Hosts!$A:$M, MATCH(Places!$B5379,Hosts!$A:$A,0), MATCH(Places!G$1,Hosts!$A$1:$M$1,0))</f>
        <v>Within an hour</v>
      </c>
      <c r="H5379" s="70">
        <f>INDEX(Hosts!$A:$M, MATCH(Places!$B5379,Hosts!$A:$A,0), MATCH(Places!H$1,Hosts!$A$1:$M$1,0))</f>
        <v>1</v>
      </c>
      <c r="I5379" s="70">
        <f>INDEX(Hosts!$A:$M, MATCH(Places!$B5379,Hosts!$A:$A,0), MATCH(Places!I$1,Hosts!$A$1:$M$1,0))</f>
        <v>1</v>
      </c>
      <c r="J5379" t="str">
        <f>INDEX(Hosts!$A:$M, MATCH(Places!$B5379,Hosts!$A:$A,0), MATCH(Places!J$1,Hosts!$A$1:$M$1,0))</f>
        <v>Yes</v>
      </c>
      <c r="K5379">
        <v>8</v>
      </c>
      <c r="L5379" t="str">
        <f>VLOOKUP($K5379,Neighborhoods!$A:$C,2,0)</f>
        <v>Brooklyn</v>
      </c>
      <c r="M5379" t="str">
        <f>VLOOKUP($K5379,Neighborhoods!$A:$C,3,0)</f>
        <v>Bushwick</v>
      </c>
      <c r="N5379" t="str">
        <f>INDEX(Neighborhoods!$A:$C, MATCH(Places!$K5379,Neighborhoods!$A:$A,0), MATCH(Places!N$1,Neighborhoods!$A$1:$C$1,0))</f>
        <v>Brooklyn</v>
      </c>
      <c r="O5379" t="str">
        <f>INDEX(Neighborhoods!$A:$C, MATCH(Places!$K5379,Neighborhoods!$A:$A,0), MATCH(Places!O$1,Neighborhoods!$A$1:$C$1,0))</f>
        <v>Bushwick</v>
      </c>
      <c r="P5379" t="s">
        <v>11822</v>
      </c>
      <c r="Q5379" t="str">
        <f t="shared" ref="Q5379:Q5442" si="336">IF(OR(P5379="Private room",P5379="Shared room"),"Yes","No")</f>
        <v>No</v>
      </c>
      <c r="R5379">
        <v>2</v>
      </c>
      <c r="S5379" t="str">
        <f t="shared" ref="S5379:S5442" si="337">IF(R5379&lt;=2,"Small",IF(R5379&lt;=5,"Medium","Large"))</f>
        <v>Small</v>
      </c>
      <c r="T5379" s="50">
        <v>130</v>
      </c>
      <c r="U5379" s="70">
        <f t="shared" ref="U5379:U5442" si="338">VLOOKUP($T5379,$AF$1:$AG$5,2)</f>
        <v>0.03</v>
      </c>
      <c r="V5379" s="52">
        <v>4.8</v>
      </c>
      <c r="W5379" s="52" t="str" cm="1">
        <f t="array" ref="W5379">_xlfn.SWITCH(ROUND(V5379,0),5,"Excellent",4,"Good",3,"Ok","Bad")</f>
        <v>Excellent</v>
      </c>
      <c r="X5379">
        <v>5</v>
      </c>
      <c r="Y5379" t="str">
        <f t="shared" ref="Y5379:Y5442" si="339">IF(AND(V5379&gt;4.8,X5379&gt;100),"Yes","No")</f>
        <v>No</v>
      </c>
      <c r="Z5379" s="68">
        <v>43769</v>
      </c>
      <c r="AA5379" s="68">
        <v>44051</v>
      </c>
      <c r="AB5379">
        <v>42</v>
      </c>
      <c r="AC5379" t="s">
        <v>15615</v>
      </c>
    </row>
    <row r="5380" spans="1:29" x14ac:dyDescent="0.3">
      <c r="A5380" t="s">
        <v>13999</v>
      </c>
      <c r="B5380">
        <v>4013</v>
      </c>
      <c r="C5380" t="str">
        <f>VLOOKUP($B5380,Hosts!$A:$M,10,0)</f>
        <v>Within an hour</v>
      </c>
      <c r="D5380" s="70">
        <f>VLOOKUP($B5380,Hosts!$A:$M,11,0)</f>
        <v>1</v>
      </c>
      <c r="E5380" s="70">
        <f>VLOOKUP($B5380,Hosts!$A:$M,12,0)</f>
        <v>1</v>
      </c>
      <c r="F5380" t="str">
        <f>VLOOKUP($B5380,Hosts!$A:$M,13,0)</f>
        <v>Yes</v>
      </c>
      <c r="G5380" t="str">
        <f>INDEX(Hosts!$A:$M, MATCH(Places!$B5380,Hosts!$A:$A,0), MATCH(Places!G$1,Hosts!$A$1:$M$1,0))</f>
        <v>Within an hour</v>
      </c>
      <c r="H5380" s="70">
        <f>INDEX(Hosts!$A:$M, MATCH(Places!$B5380,Hosts!$A:$A,0), MATCH(Places!H$1,Hosts!$A$1:$M$1,0))</f>
        <v>1</v>
      </c>
      <c r="I5380" s="70">
        <f>INDEX(Hosts!$A:$M, MATCH(Places!$B5380,Hosts!$A:$A,0), MATCH(Places!I$1,Hosts!$A$1:$M$1,0))</f>
        <v>1</v>
      </c>
      <c r="J5380" t="str">
        <f>INDEX(Hosts!$A:$M, MATCH(Places!$B5380,Hosts!$A:$A,0), MATCH(Places!J$1,Hosts!$A$1:$M$1,0))</f>
        <v>Yes</v>
      </c>
      <c r="K5380">
        <v>8</v>
      </c>
      <c r="L5380" t="str">
        <f>VLOOKUP($K5380,Neighborhoods!$A:$C,2,0)</f>
        <v>Brooklyn</v>
      </c>
      <c r="M5380" t="str">
        <f>VLOOKUP($K5380,Neighborhoods!$A:$C,3,0)</f>
        <v>Bushwick</v>
      </c>
      <c r="N5380" t="str">
        <f>INDEX(Neighborhoods!$A:$C, MATCH(Places!$K5380,Neighborhoods!$A:$A,0), MATCH(Places!N$1,Neighborhoods!$A$1:$C$1,0))</f>
        <v>Brooklyn</v>
      </c>
      <c r="O5380" t="str">
        <f>INDEX(Neighborhoods!$A:$C, MATCH(Places!$K5380,Neighborhoods!$A:$A,0), MATCH(Places!O$1,Neighborhoods!$A$1:$C$1,0))</f>
        <v>Bushwick</v>
      </c>
      <c r="P5380" t="s">
        <v>11822</v>
      </c>
      <c r="Q5380" t="str">
        <f t="shared" si="336"/>
        <v>No</v>
      </c>
      <c r="R5380">
        <v>2</v>
      </c>
      <c r="S5380" t="str">
        <f t="shared" si="337"/>
        <v>Small</v>
      </c>
      <c r="T5380" s="50">
        <v>115</v>
      </c>
      <c r="U5380" s="70">
        <f t="shared" si="338"/>
        <v>0.03</v>
      </c>
      <c r="V5380" s="52">
        <v>4.92</v>
      </c>
      <c r="W5380" s="52" t="str" cm="1">
        <f t="array" ref="W5380">_xlfn.SWITCH(ROUND(V5380,0),5,"Excellent",4,"Good",3,"Ok","Bad")</f>
        <v>Excellent</v>
      </c>
      <c r="X5380">
        <v>12</v>
      </c>
      <c r="Y5380" t="str">
        <f t="shared" si="339"/>
        <v>No</v>
      </c>
      <c r="Z5380" s="68">
        <v>43752</v>
      </c>
      <c r="AA5380" s="68">
        <v>43910</v>
      </c>
      <c r="AB5380">
        <v>0</v>
      </c>
      <c r="AC5380" t="s">
        <v>15615</v>
      </c>
    </row>
    <row r="5381" spans="1:29" x14ac:dyDescent="0.3">
      <c r="A5381" t="s">
        <v>15033</v>
      </c>
      <c r="B5381">
        <v>2138</v>
      </c>
      <c r="C5381" t="str">
        <f>VLOOKUP($B5381,Hosts!$A:$M,10,0)</f>
        <v>Within a few hours</v>
      </c>
      <c r="D5381" s="70">
        <f>VLOOKUP($B5381,Hosts!$A:$M,11,0)</f>
        <v>0.95</v>
      </c>
      <c r="E5381" s="70">
        <f>VLOOKUP($B5381,Hosts!$A:$M,12,0)</f>
        <v>0.93</v>
      </c>
      <c r="F5381" t="str">
        <f>VLOOKUP($B5381,Hosts!$A:$M,13,0)</f>
        <v>No</v>
      </c>
      <c r="G5381" t="str">
        <f>INDEX(Hosts!$A:$M, MATCH(Places!$B5381,Hosts!$A:$A,0), MATCH(Places!G$1,Hosts!$A$1:$M$1,0))</f>
        <v>Within a few hours</v>
      </c>
      <c r="H5381" s="70">
        <f>INDEX(Hosts!$A:$M, MATCH(Places!$B5381,Hosts!$A:$A,0), MATCH(Places!H$1,Hosts!$A$1:$M$1,0))</f>
        <v>0.95</v>
      </c>
      <c r="I5381" s="70">
        <f>INDEX(Hosts!$A:$M, MATCH(Places!$B5381,Hosts!$A:$A,0), MATCH(Places!I$1,Hosts!$A$1:$M$1,0))</f>
        <v>0.93</v>
      </c>
      <c r="J5381" t="str">
        <f>INDEX(Hosts!$A:$M, MATCH(Places!$B5381,Hosts!$A:$A,0), MATCH(Places!J$1,Hosts!$A$1:$M$1,0))</f>
        <v>No</v>
      </c>
      <c r="K5381">
        <v>17</v>
      </c>
      <c r="L5381" t="str">
        <f>VLOOKUP($K5381,Neighborhoods!$A:$C,2,0)</f>
        <v>Manhattan</v>
      </c>
      <c r="M5381" t="str">
        <f>VLOOKUP($K5381,Neighborhoods!$A:$C,3,0)</f>
        <v>Hell's Kitchen</v>
      </c>
      <c r="N5381" t="str">
        <f>INDEX(Neighborhoods!$A:$C, MATCH(Places!$K5381,Neighborhoods!$A:$A,0), MATCH(Places!N$1,Neighborhoods!$A$1:$C$1,0))</f>
        <v>Manhattan</v>
      </c>
      <c r="O5381" t="str">
        <f>INDEX(Neighborhoods!$A:$C, MATCH(Places!$K5381,Neighborhoods!$A:$A,0), MATCH(Places!O$1,Neighborhoods!$A$1:$C$1,0))</f>
        <v>Hell's Kitchen</v>
      </c>
      <c r="P5381" t="s">
        <v>11822</v>
      </c>
      <c r="Q5381" t="str">
        <f t="shared" si="336"/>
        <v>No</v>
      </c>
      <c r="R5381">
        <v>2</v>
      </c>
      <c r="S5381" t="str">
        <f t="shared" si="337"/>
        <v>Small</v>
      </c>
      <c r="T5381" s="50">
        <v>109</v>
      </c>
      <c r="U5381" s="70">
        <f t="shared" si="338"/>
        <v>0.03</v>
      </c>
      <c r="V5381" s="52">
        <v>4.6900000000000004</v>
      </c>
      <c r="W5381" s="52" t="str" cm="1">
        <f t="array" ref="W5381">_xlfn.SWITCH(ROUND(V5381,0),5,"Excellent",4,"Good",3,"Ok","Bad")</f>
        <v>Excellent</v>
      </c>
      <c r="X5381">
        <v>48</v>
      </c>
      <c r="Y5381" t="str">
        <f t="shared" si="339"/>
        <v>No</v>
      </c>
      <c r="Z5381" s="68">
        <v>43750</v>
      </c>
      <c r="AA5381" s="68">
        <v>44032</v>
      </c>
      <c r="AB5381">
        <v>0</v>
      </c>
      <c r="AC5381" t="s">
        <v>15615</v>
      </c>
    </row>
    <row r="5382" spans="1:29" x14ac:dyDescent="0.3">
      <c r="A5382" t="s">
        <v>15088</v>
      </c>
      <c r="B5382">
        <v>1569</v>
      </c>
      <c r="C5382" t="str">
        <f>VLOOKUP($B5382,Hosts!$A:$M,10,0)</f>
        <v>Within an hour</v>
      </c>
      <c r="D5382" s="70">
        <f>VLOOKUP($B5382,Hosts!$A:$M,11,0)</f>
        <v>1</v>
      </c>
      <c r="E5382" s="70">
        <f>VLOOKUP($B5382,Hosts!$A:$M,12,0)</f>
        <v>1</v>
      </c>
      <c r="F5382" t="str">
        <f>VLOOKUP($B5382,Hosts!$A:$M,13,0)</f>
        <v>Yes</v>
      </c>
      <c r="G5382" t="str">
        <f>INDEX(Hosts!$A:$M, MATCH(Places!$B5382,Hosts!$A:$A,0), MATCH(Places!G$1,Hosts!$A$1:$M$1,0))</f>
        <v>Within an hour</v>
      </c>
      <c r="H5382" s="70">
        <f>INDEX(Hosts!$A:$M, MATCH(Places!$B5382,Hosts!$A:$A,0), MATCH(Places!H$1,Hosts!$A$1:$M$1,0))</f>
        <v>1</v>
      </c>
      <c r="I5382" s="70">
        <f>INDEX(Hosts!$A:$M, MATCH(Places!$B5382,Hosts!$A:$A,0), MATCH(Places!I$1,Hosts!$A$1:$M$1,0))</f>
        <v>1</v>
      </c>
      <c r="J5382" t="str">
        <f>INDEX(Hosts!$A:$M, MATCH(Places!$B5382,Hosts!$A:$A,0), MATCH(Places!J$1,Hosts!$A$1:$M$1,0))</f>
        <v>Yes</v>
      </c>
      <c r="K5382">
        <v>15</v>
      </c>
      <c r="L5382" t="str">
        <f>VLOOKUP($K5382,Neighborhoods!$A:$C,2,0)</f>
        <v>Manhattan</v>
      </c>
      <c r="M5382" t="str">
        <f>VLOOKUP($K5382,Neighborhoods!$A:$C,3,0)</f>
        <v>East Village</v>
      </c>
      <c r="N5382" t="str">
        <f>INDEX(Neighborhoods!$A:$C, MATCH(Places!$K5382,Neighborhoods!$A:$A,0), MATCH(Places!N$1,Neighborhoods!$A$1:$C$1,0))</f>
        <v>Manhattan</v>
      </c>
      <c r="O5382" t="str">
        <f>INDEX(Neighborhoods!$A:$C, MATCH(Places!$K5382,Neighborhoods!$A:$A,0), MATCH(Places!O$1,Neighborhoods!$A$1:$C$1,0))</f>
        <v>East Village</v>
      </c>
      <c r="P5382" t="s">
        <v>11822</v>
      </c>
      <c r="Q5382" t="str">
        <f t="shared" si="336"/>
        <v>No</v>
      </c>
      <c r="R5382">
        <v>2</v>
      </c>
      <c r="S5382" t="str">
        <f t="shared" si="337"/>
        <v>Small</v>
      </c>
      <c r="T5382" s="50">
        <v>206</v>
      </c>
      <c r="U5382" s="70">
        <f t="shared" si="338"/>
        <v>0.04</v>
      </c>
      <c r="V5382" s="52">
        <v>4.92</v>
      </c>
      <c r="W5382" s="52" t="str" cm="1">
        <f t="array" ref="W5382">_xlfn.SWITCH(ROUND(V5382,0),5,"Excellent",4,"Good",3,"Ok","Bad")</f>
        <v>Excellent</v>
      </c>
      <c r="X5382">
        <v>13</v>
      </c>
      <c r="Y5382" t="str">
        <f t="shared" si="339"/>
        <v>No</v>
      </c>
      <c r="Z5382" s="68">
        <v>43746</v>
      </c>
      <c r="AA5382" s="68">
        <v>44013</v>
      </c>
      <c r="AB5382">
        <v>0</v>
      </c>
      <c r="AC5382" t="s">
        <v>15615</v>
      </c>
    </row>
    <row r="5383" spans="1:29" x14ac:dyDescent="0.3">
      <c r="A5383" t="s">
        <v>13509</v>
      </c>
      <c r="B5383">
        <v>1783</v>
      </c>
      <c r="C5383" t="str">
        <f>VLOOKUP($B5383,Hosts!$A:$M,10,0)</f>
        <v>Within an hour</v>
      </c>
      <c r="D5383" s="70">
        <f>VLOOKUP($B5383,Hosts!$A:$M,11,0)</f>
        <v>1</v>
      </c>
      <c r="E5383" s="70">
        <f>VLOOKUP($B5383,Hosts!$A:$M,12,0)</f>
        <v>0.97</v>
      </c>
      <c r="F5383" t="str">
        <f>VLOOKUP($B5383,Hosts!$A:$M,13,0)</f>
        <v>Yes</v>
      </c>
      <c r="G5383" t="str">
        <f>INDEX(Hosts!$A:$M, MATCH(Places!$B5383,Hosts!$A:$A,0), MATCH(Places!G$1,Hosts!$A$1:$M$1,0))</f>
        <v>Within an hour</v>
      </c>
      <c r="H5383" s="70">
        <f>INDEX(Hosts!$A:$M, MATCH(Places!$B5383,Hosts!$A:$A,0), MATCH(Places!H$1,Hosts!$A$1:$M$1,0))</f>
        <v>1</v>
      </c>
      <c r="I5383" s="70">
        <f>INDEX(Hosts!$A:$M, MATCH(Places!$B5383,Hosts!$A:$A,0), MATCH(Places!I$1,Hosts!$A$1:$M$1,0))</f>
        <v>0.97</v>
      </c>
      <c r="J5383" t="str">
        <f>INDEX(Hosts!$A:$M, MATCH(Places!$B5383,Hosts!$A:$A,0), MATCH(Places!J$1,Hosts!$A$1:$M$1,0))</f>
        <v>Yes</v>
      </c>
      <c r="K5383">
        <v>9</v>
      </c>
      <c r="L5383" t="str">
        <f>VLOOKUP($K5383,Neighborhoods!$A:$C,2,0)</f>
        <v>Brooklyn</v>
      </c>
      <c r="M5383" t="str">
        <f>VLOOKUP($K5383,Neighborhoods!$A:$C,3,0)</f>
        <v>Crown Heights</v>
      </c>
      <c r="N5383" t="str">
        <f>INDEX(Neighborhoods!$A:$C, MATCH(Places!$K5383,Neighborhoods!$A:$A,0), MATCH(Places!N$1,Neighborhoods!$A$1:$C$1,0))</f>
        <v>Brooklyn</v>
      </c>
      <c r="O5383" t="str">
        <f>INDEX(Neighborhoods!$A:$C, MATCH(Places!$K5383,Neighborhoods!$A:$A,0), MATCH(Places!O$1,Neighborhoods!$A$1:$C$1,0))</f>
        <v>Crown Heights</v>
      </c>
      <c r="P5383" t="s">
        <v>1</v>
      </c>
      <c r="Q5383" t="str">
        <f t="shared" si="336"/>
        <v>Yes</v>
      </c>
      <c r="R5383">
        <v>2</v>
      </c>
      <c r="S5383" t="str">
        <f t="shared" si="337"/>
        <v>Small</v>
      </c>
      <c r="T5383" s="50">
        <v>45</v>
      </c>
      <c r="U5383" s="70">
        <f t="shared" si="338"/>
        <v>0.03</v>
      </c>
      <c r="V5383" s="52">
        <v>4.8499999999999996</v>
      </c>
      <c r="W5383" s="52" t="str" cm="1">
        <f t="array" ref="W5383">_xlfn.SWITCH(ROUND(V5383,0),5,"Excellent",4,"Good",3,"Ok","Bad")</f>
        <v>Excellent</v>
      </c>
      <c r="X5383">
        <v>13</v>
      </c>
      <c r="Y5383" t="str">
        <f t="shared" si="339"/>
        <v>No</v>
      </c>
      <c r="Z5383" s="68">
        <v>43759</v>
      </c>
      <c r="AA5383" s="68">
        <v>43889</v>
      </c>
      <c r="AB5383">
        <v>126</v>
      </c>
      <c r="AC5383" t="s">
        <v>15616</v>
      </c>
    </row>
    <row r="5384" spans="1:29" x14ac:dyDescent="0.3">
      <c r="A5384" t="s">
        <v>15018</v>
      </c>
      <c r="B5384">
        <v>3826</v>
      </c>
      <c r="C5384" t="str">
        <f>VLOOKUP($B5384,Hosts!$A:$M,10,0)</f>
        <v>Within an hour</v>
      </c>
      <c r="D5384" s="70">
        <f>VLOOKUP($B5384,Hosts!$A:$M,11,0)</f>
        <v>0.95</v>
      </c>
      <c r="E5384" s="70">
        <f>VLOOKUP($B5384,Hosts!$A:$M,12,0)</f>
        <v>0.99</v>
      </c>
      <c r="F5384" t="str">
        <f>VLOOKUP($B5384,Hosts!$A:$M,13,0)</f>
        <v>No</v>
      </c>
      <c r="G5384" t="str">
        <f>INDEX(Hosts!$A:$M, MATCH(Places!$B5384,Hosts!$A:$A,0), MATCH(Places!G$1,Hosts!$A$1:$M$1,0))</f>
        <v>Within an hour</v>
      </c>
      <c r="H5384" s="70">
        <f>INDEX(Hosts!$A:$M, MATCH(Places!$B5384,Hosts!$A:$A,0), MATCH(Places!H$1,Hosts!$A$1:$M$1,0))</f>
        <v>0.95</v>
      </c>
      <c r="I5384" s="70">
        <f>INDEX(Hosts!$A:$M, MATCH(Places!$B5384,Hosts!$A:$A,0), MATCH(Places!I$1,Hosts!$A$1:$M$1,0))</f>
        <v>0.99</v>
      </c>
      <c r="J5384" t="str">
        <f>INDEX(Hosts!$A:$M, MATCH(Places!$B5384,Hosts!$A:$A,0), MATCH(Places!J$1,Hosts!$A$1:$M$1,0))</f>
        <v>No</v>
      </c>
      <c r="K5384">
        <v>10</v>
      </c>
      <c r="L5384" t="str">
        <f>VLOOKUP($K5384,Neighborhoods!$A:$C,2,0)</f>
        <v>Brooklyn</v>
      </c>
      <c r="M5384" t="str">
        <f>VLOOKUP($K5384,Neighborhoods!$A:$C,3,0)</f>
        <v>East Flatbush</v>
      </c>
      <c r="N5384" t="str">
        <f>INDEX(Neighborhoods!$A:$C, MATCH(Places!$K5384,Neighborhoods!$A:$A,0), MATCH(Places!N$1,Neighborhoods!$A$1:$C$1,0))</f>
        <v>Brooklyn</v>
      </c>
      <c r="O5384" t="str">
        <f>INDEX(Neighborhoods!$A:$C, MATCH(Places!$K5384,Neighborhoods!$A:$A,0), MATCH(Places!O$1,Neighborhoods!$A$1:$C$1,0))</f>
        <v>East Flatbush</v>
      </c>
      <c r="P5384" t="s">
        <v>1</v>
      </c>
      <c r="Q5384" t="str">
        <f t="shared" si="336"/>
        <v>Yes</v>
      </c>
      <c r="R5384">
        <v>2</v>
      </c>
      <c r="S5384" t="str">
        <f t="shared" si="337"/>
        <v>Small</v>
      </c>
      <c r="T5384" s="50">
        <v>70</v>
      </c>
      <c r="U5384" s="70">
        <f t="shared" si="338"/>
        <v>0.03</v>
      </c>
      <c r="V5384" s="52">
        <v>4.9800000000000004</v>
      </c>
      <c r="W5384" s="52" t="str" cm="1">
        <f t="array" ref="W5384">_xlfn.SWITCH(ROUND(V5384,0),5,"Excellent",4,"Good",3,"Ok","Bad")</f>
        <v>Excellent</v>
      </c>
      <c r="X5384">
        <v>63</v>
      </c>
      <c r="Y5384" t="str">
        <f t="shared" si="339"/>
        <v>No</v>
      </c>
      <c r="Z5384" s="68">
        <v>43754</v>
      </c>
      <c r="AA5384" s="68">
        <v>44044</v>
      </c>
      <c r="AB5384">
        <v>169</v>
      </c>
      <c r="AC5384" t="s">
        <v>15616</v>
      </c>
    </row>
    <row r="5385" spans="1:29" x14ac:dyDescent="0.3">
      <c r="A5385" t="s">
        <v>14306</v>
      </c>
      <c r="B5385">
        <v>3463</v>
      </c>
      <c r="C5385" t="str">
        <f>VLOOKUP($B5385,Hosts!$A:$M,10,0)</f>
        <v>Within an hour</v>
      </c>
      <c r="D5385" s="70">
        <f>VLOOKUP($B5385,Hosts!$A:$M,11,0)</f>
        <v>1</v>
      </c>
      <c r="E5385" s="70">
        <f>VLOOKUP($B5385,Hosts!$A:$M,12,0)</f>
        <v>1</v>
      </c>
      <c r="F5385" t="str">
        <f>VLOOKUP($B5385,Hosts!$A:$M,13,0)</f>
        <v>Yes</v>
      </c>
      <c r="G5385" t="str">
        <f>INDEX(Hosts!$A:$M, MATCH(Places!$B5385,Hosts!$A:$A,0), MATCH(Places!G$1,Hosts!$A$1:$M$1,0))</f>
        <v>Within an hour</v>
      </c>
      <c r="H5385" s="70">
        <f>INDEX(Hosts!$A:$M, MATCH(Places!$B5385,Hosts!$A:$A,0), MATCH(Places!H$1,Hosts!$A$1:$M$1,0))</f>
        <v>1</v>
      </c>
      <c r="I5385" s="70">
        <f>INDEX(Hosts!$A:$M, MATCH(Places!$B5385,Hosts!$A:$A,0), MATCH(Places!I$1,Hosts!$A$1:$M$1,0))</f>
        <v>1</v>
      </c>
      <c r="J5385" t="str">
        <f>INDEX(Hosts!$A:$M, MATCH(Places!$B5385,Hosts!$A:$A,0), MATCH(Places!J$1,Hosts!$A$1:$M$1,0))</f>
        <v>Yes</v>
      </c>
      <c r="K5385">
        <v>7</v>
      </c>
      <c r="L5385" t="str">
        <f>VLOOKUP($K5385,Neighborhoods!$A:$C,2,0)</f>
        <v>Brooklyn</v>
      </c>
      <c r="M5385" t="str">
        <f>VLOOKUP($K5385,Neighborhoods!$A:$C,3,0)</f>
        <v>Bedford-Stuyvesant</v>
      </c>
      <c r="N5385" t="str">
        <f>INDEX(Neighborhoods!$A:$C, MATCH(Places!$K5385,Neighborhoods!$A:$A,0), MATCH(Places!N$1,Neighborhoods!$A$1:$C$1,0))</f>
        <v>Brooklyn</v>
      </c>
      <c r="O5385" t="str">
        <f>INDEX(Neighborhoods!$A:$C, MATCH(Places!$K5385,Neighborhoods!$A:$A,0), MATCH(Places!O$1,Neighborhoods!$A$1:$C$1,0))</f>
        <v>Bedford-Stuyvesant</v>
      </c>
      <c r="P5385" t="s">
        <v>1</v>
      </c>
      <c r="Q5385" t="str">
        <f t="shared" si="336"/>
        <v>Yes</v>
      </c>
      <c r="R5385">
        <v>2</v>
      </c>
      <c r="S5385" t="str">
        <f t="shared" si="337"/>
        <v>Small</v>
      </c>
      <c r="T5385" s="50">
        <v>55</v>
      </c>
      <c r="U5385" s="70">
        <f t="shared" si="338"/>
        <v>0.03</v>
      </c>
      <c r="V5385" s="52">
        <v>4.83</v>
      </c>
      <c r="W5385" s="52" t="str" cm="1">
        <f t="array" ref="W5385">_xlfn.SWITCH(ROUND(V5385,0),5,"Excellent",4,"Good",3,"Ok","Bad")</f>
        <v>Excellent</v>
      </c>
      <c r="X5385">
        <v>6</v>
      </c>
      <c r="Y5385" t="str">
        <f t="shared" si="339"/>
        <v>No</v>
      </c>
      <c r="Z5385" s="68">
        <v>43765</v>
      </c>
      <c r="AA5385" s="68">
        <v>43831</v>
      </c>
      <c r="AB5385">
        <v>137</v>
      </c>
      <c r="AC5385" t="s">
        <v>15616</v>
      </c>
    </row>
    <row r="5386" spans="1:29" x14ac:dyDescent="0.3">
      <c r="A5386" t="s">
        <v>15224</v>
      </c>
      <c r="B5386">
        <v>4023</v>
      </c>
      <c r="C5386" t="str">
        <f>VLOOKUP($B5386,Hosts!$A:$M,10,0)</f>
        <v>Within a few hours</v>
      </c>
      <c r="D5386" s="70">
        <f>VLOOKUP($B5386,Hosts!$A:$M,11,0)</f>
        <v>1</v>
      </c>
      <c r="E5386" s="70">
        <f>VLOOKUP($B5386,Hosts!$A:$M,12,0)</f>
        <v>1</v>
      </c>
      <c r="F5386" t="str">
        <f>VLOOKUP($B5386,Hosts!$A:$M,13,0)</f>
        <v>Yes</v>
      </c>
      <c r="G5386" t="str">
        <f>INDEX(Hosts!$A:$M, MATCH(Places!$B5386,Hosts!$A:$A,0), MATCH(Places!G$1,Hosts!$A$1:$M$1,0))</f>
        <v>Within a few hours</v>
      </c>
      <c r="H5386" s="70">
        <f>INDEX(Hosts!$A:$M, MATCH(Places!$B5386,Hosts!$A:$A,0), MATCH(Places!H$1,Hosts!$A$1:$M$1,0))</f>
        <v>1</v>
      </c>
      <c r="I5386" s="70">
        <f>INDEX(Hosts!$A:$M, MATCH(Places!$B5386,Hosts!$A:$A,0), MATCH(Places!I$1,Hosts!$A$1:$M$1,0))</f>
        <v>1</v>
      </c>
      <c r="J5386" t="str">
        <f>INDEX(Hosts!$A:$M, MATCH(Places!$B5386,Hosts!$A:$A,0), MATCH(Places!J$1,Hosts!$A$1:$M$1,0))</f>
        <v>Yes</v>
      </c>
      <c r="K5386">
        <v>12</v>
      </c>
      <c r="L5386" t="str">
        <f>VLOOKUP($K5386,Neighborhoods!$A:$C,2,0)</f>
        <v>Brooklyn</v>
      </c>
      <c r="M5386" t="str">
        <f>VLOOKUP($K5386,Neighborhoods!$A:$C,3,0)</f>
        <v>Williamsburg</v>
      </c>
      <c r="N5386" t="str">
        <f>INDEX(Neighborhoods!$A:$C, MATCH(Places!$K5386,Neighborhoods!$A:$A,0), MATCH(Places!N$1,Neighborhoods!$A$1:$C$1,0))</f>
        <v>Brooklyn</v>
      </c>
      <c r="O5386" t="str">
        <f>INDEX(Neighborhoods!$A:$C, MATCH(Places!$K5386,Neighborhoods!$A:$A,0), MATCH(Places!O$1,Neighborhoods!$A$1:$C$1,0))</f>
        <v>Williamsburg</v>
      </c>
      <c r="P5386" t="s">
        <v>11822</v>
      </c>
      <c r="Q5386" t="str">
        <f t="shared" si="336"/>
        <v>No</v>
      </c>
      <c r="R5386">
        <v>2</v>
      </c>
      <c r="S5386" t="str">
        <f t="shared" si="337"/>
        <v>Small</v>
      </c>
      <c r="T5386" s="50">
        <v>180</v>
      </c>
      <c r="U5386" s="70">
        <f t="shared" si="338"/>
        <v>0.03</v>
      </c>
      <c r="V5386" s="52">
        <v>5</v>
      </c>
      <c r="W5386" s="52" t="str" cm="1">
        <f t="array" ref="W5386">_xlfn.SWITCH(ROUND(V5386,0),5,"Excellent",4,"Good",3,"Ok","Bad")</f>
        <v>Excellent</v>
      </c>
      <c r="X5386">
        <v>11</v>
      </c>
      <c r="Y5386" t="str">
        <f t="shared" si="339"/>
        <v>No</v>
      </c>
      <c r="Z5386" s="68">
        <v>43752</v>
      </c>
      <c r="AA5386" s="68">
        <v>43833</v>
      </c>
      <c r="AB5386">
        <v>87</v>
      </c>
      <c r="AC5386" t="s">
        <v>15615</v>
      </c>
    </row>
    <row r="5387" spans="1:29" x14ac:dyDescent="0.3">
      <c r="A5387" t="s">
        <v>15357</v>
      </c>
      <c r="B5387">
        <v>4024</v>
      </c>
      <c r="C5387" t="str">
        <f>VLOOKUP($B5387,Hosts!$A:$M,10,0)</f>
        <v>Within a day</v>
      </c>
      <c r="D5387" s="70">
        <f>VLOOKUP($B5387,Hosts!$A:$M,11,0)</f>
        <v>1</v>
      </c>
      <c r="E5387" s="70">
        <f>VLOOKUP($B5387,Hosts!$A:$M,12,0)</f>
        <v>0.94</v>
      </c>
      <c r="F5387" t="str">
        <f>VLOOKUP($B5387,Hosts!$A:$M,13,0)</f>
        <v>No</v>
      </c>
      <c r="G5387" t="str">
        <f>INDEX(Hosts!$A:$M, MATCH(Places!$B5387,Hosts!$A:$A,0), MATCH(Places!G$1,Hosts!$A$1:$M$1,0))</f>
        <v>Within a day</v>
      </c>
      <c r="H5387" s="70">
        <f>INDEX(Hosts!$A:$M, MATCH(Places!$B5387,Hosts!$A:$A,0), MATCH(Places!H$1,Hosts!$A$1:$M$1,0))</f>
        <v>1</v>
      </c>
      <c r="I5387" s="70">
        <f>INDEX(Hosts!$A:$M, MATCH(Places!$B5387,Hosts!$A:$A,0), MATCH(Places!I$1,Hosts!$A$1:$M$1,0))</f>
        <v>0.94</v>
      </c>
      <c r="J5387" t="str">
        <f>INDEX(Hosts!$A:$M, MATCH(Places!$B5387,Hosts!$A:$A,0), MATCH(Places!J$1,Hosts!$A$1:$M$1,0))</f>
        <v>No</v>
      </c>
      <c r="K5387">
        <v>13</v>
      </c>
      <c r="L5387" t="str">
        <f>VLOOKUP($K5387,Neighborhoods!$A:$C,2,0)</f>
        <v>Manhattan</v>
      </c>
      <c r="M5387" t="str">
        <f>VLOOKUP($K5387,Neighborhoods!$A:$C,3,0)</f>
        <v>Chelsea</v>
      </c>
      <c r="N5387" t="str">
        <f>INDEX(Neighborhoods!$A:$C, MATCH(Places!$K5387,Neighborhoods!$A:$A,0), MATCH(Places!N$1,Neighborhoods!$A$1:$C$1,0))</f>
        <v>Manhattan</v>
      </c>
      <c r="O5387" t="str">
        <f>INDEX(Neighborhoods!$A:$C, MATCH(Places!$K5387,Neighborhoods!$A:$A,0), MATCH(Places!O$1,Neighborhoods!$A$1:$C$1,0))</f>
        <v>Chelsea</v>
      </c>
      <c r="P5387" t="s">
        <v>11822</v>
      </c>
      <c r="Q5387" t="str">
        <f t="shared" si="336"/>
        <v>No</v>
      </c>
      <c r="R5387">
        <v>5</v>
      </c>
      <c r="S5387" t="str">
        <f t="shared" si="337"/>
        <v>Medium</v>
      </c>
      <c r="T5387" s="50">
        <v>481</v>
      </c>
      <c r="U5387" s="70">
        <f t="shared" si="338"/>
        <v>0.04</v>
      </c>
      <c r="V5387" s="52">
        <v>4.75</v>
      </c>
      <c r="W5387" s="52" t="str" cm="1">
        <f t="array" ref="W5387">_xlfn.SWITCH(ROUND(V5387,0),5,"Excellent",4,"Good",3,"Ok","Bad")</f>
        <v>Excellent</v>
      </c>
      <c r="X5387">
        <v>12</v>
      </c>
      <c r="Y5387" t="str">
        <f t="shared" si="339"/>
        <v>No</v>
      </c>
      <c r="Z5387" s="68">
        <v>43751</v>
      </c>
      <c r="AA5387" s="68">
        <v>43842</v>
      </c>
      <c r="AB5387">
        <v>227</v>
      </c>
      <c r="AC5387" t="s">
        <v>15616</v>
      </c>
    </row>
    <row r="5388" spans="1:29" x14ac:dyDescent="0.3">
      <c r="A5388" t="s">
        <v>15492</v>
      </c>
      <c r="B5388">
        <v>3692</v>
      </c>
      <c r="C5388" t="str">
        <f>VLOOKUP($B5388,Hosts!$A:$M,10,0)</f>
        <v>Within an hour</v>
      </c>
      <c r="D5388" s="70">
        <f>VLOOKUP($B5388,Hosts!$A:$M,11,0)</f>
        <v>1</v>
      </c>
      <c r="E5388" s="70">
        <f>VLOOKUP($B5388,Hosts!$A:$M,12,0)</f>
        <v>0.98</v>
      </c>
      <c r="F5388" t="str">
        <f>VLOOKUP($B5388,Hosts!$A:$M,13,0)</f>
        <v>Yes</v>
      </c>
      <c r="G5388" t="str">
        <f>INDEX(Hosts!$A:$M, MATCH(Places!$B5388,Hosts!$A:$A,0), MATCH(Places!G$1,Hosts!$A$1:$M$1,0))</f>
        <v>Within an hour</v>
      </c>
      <c r="H5388" s="70">
        <f>INDEX(Hosts!$A:$M, MATCH(Places!$B5388,Hosts!$A:$A,0), MATCH(Places!H$1,Hosts!$A$1:$M$1,0))</f>
        <v>1</v>
      </c>
      <c r="I5388" s="70">
        <f>INDEX(Hosts!$A:$M, MATCH(Places!$B5388,Hosts!$A:$A,0), MATCH(Places!I$1,Hosts!$A$1:$M$1,0))</f>
        <v>0.98</v>
      </c>
      <c r="J5388" t="str">
        <f>INDEX(Hosts!$A:$M, MATCH(Places!$B5388,Hosts!$A:$A,0), MATCH(Places!J$1,Hosts!$A$1:$M$1,0))</f>
        <v>Yes</v>
      </c>
      <c r="K5388">
        <v>15</v>
      </c>
      <c r="L5388" t="str">
        <f>VLOOKUP($K5388,Neighborhoods!$A:$C,2,0)</f>
        <v>Manhattan</v>
      </c>
      <c r="M5388" t="str">
        <f>VLOOKUP($K5388,Neighborhoods!$A:$C,3,0)</f>
        <v>East Village</v>
      </c>
      <c r="N5388" t="str">
        <f>INDEX(Neighborhoods!$A:$C, MATCH(Places!$K5388,Neighborhoods!$A:$A,0), MATCH(Places!N$1,Neighborhoods!$A$1:$C$1,0))</f>
        <v>Manhattan</v>
      </c>
      <c r="O5388" t="str">
        <f>INDEX(Neighborhoods!$A:$C, MATCH(Places!$K5388,Neighborhoods!$A:$A,0), MATCH(Places!O$1,Neighborhoods!$A$1:$C$1,0))</f>
        <v>East Village</v>
      </c>
      <c r="P5388" t="s">
        <v>1</v>
      </c>
      <c r="Q5388" t="str">
        <f t="shared" si="336"/>
        <v>Yes</v>
      </c>
      <c r="R5388">
        <v>2</v>
      </c>
      <c r="S5388" t="str">
        <f t="shared" si="337"/>
        <v>Small</v>
      </c>
      <c r="T5388" s="50">
        <v>215</v>
      </c>
      <c r="U5388" s="70">
        <f t="shared" si="338"/>
        <v>0.04</v>
      </c>
      <c r="V5388" s="52">
        <v>5</v>
      </c>
      <c r="W5388" s="52" t="str" cm="1">
        <f t="array" ref="W5388">_xlfn.SWITCH(ROUND(V5388,0),5,"Excellent",4,"Good",3,"Ok","Bad")</f>
        <v>Excellent</v>
      </c>
      <c r="X5388">
        <v>49</v>
      </c>
      <c r="Y5388" t="str">
        <f t="shared" si="339"/>
        <v>No</v>
      </c>
      <c r="Z5388" s="68">
        <v>43747</v>
      </c>
      <c r="AA5388" s="68">
        <v>43906</v>
      </c>
      <c r="AB5388">
        <v>14</v>
      </c>
      <c r="AC5388" t="s">
        <v>15615</v>
      </c>
    </row>
    <row r="5389" spans="1:29" x14ac:dyDescent="0.3">
      <c r="A5389" t="s">
        <v>13497</v>
      </c>
      <c r="B5389">
        <v>3186</v>
      </c>
      <c r="C5389" t="str">
        <f>VLOOKUP($B5389,Hosts!$A:$M,10,0)</f>
        <v>Within an hour</v>
      </c>
      <c r="D5389" s="70">
        <f>VLOOKUP($B5389,Hosts!$A:$M,11,0)</f>
        <v>1</v>
      </c>
      <c r="E5389" s="70">
        <f>VLOOKUP($B5389,Hosts!$A:$M,12,0)</f>
        <v>0.97</v>
      </c>
      <c r="F5389" t="str">
        <f>VLOOKUP($B5389,Hosts!$A:$M,13,0)</f>
        <v>Yes</v>
      </c>
      <c r="G5389" t="str">
        <f>INDEX(Hosts!$A:$M, MATCH(Places!$B5389,Hosts!$A:$A,0), MATCH(Places!G$1,Hosts!$A$1:$M$1,0))</f>
        <v>Within an hour</v>
      </c>
      <c r="H5389" s="70">
        <f>INDEX(Hosts!$A:$M, MATCH(Places!$B5389,Hosts!$A:$A,0), MATCH(Places!H$1,Hosts!$A$1:$M$1,0))</f>
        <v>1</v>
      </c>
      <c r="I5389" s="70">
        <f>INDEX(Hosts!$A:$M, MATCH(Places!$B5389,Hosts!$A:$A,0), MATCH(Places!I$1,Hosts!$A$1:$M$1,0))</f>
        <v>0.97</v>
      </c>
      <c r="J5389" t="str">
        <f>INDEX(Hosts!$A:$M, MATCH(Places!$B5389,Hosts!$A:$A,0), MATCH(Places!J$1,Hosts!$A$1:$M$1,0))</f>
        <v>Yes</v>
      </c>
      <c r="K5389">
        <v>6</v>
      </c>
      <c r="L5389" t="str">
        <f>VLOOKUP($K5389,Neighborhoods!$A:$C,2,0)</f>
        <v>Bronx</v>
      </c>
      <c r="M5389" t="str">
        <f>VLOOKUP($K5389,Neighborhoods!$A:$C,3,0)</f>
        <v>Wakefield</v>
      </c>
      <c r="N5389" t="str">
        <f>INDEX(Neighborhoods!$A:$C, MATCH(Places!$K5389,Neighborhoods!$A:$A,0), MATCH(Places!N$1,Neighborhoods!$A$1:$C$1,0))</f>
        <v>Bronx</v>
      </c>
      <c r="O5389" t="str">
        <f>INDEX(Neighborhoods!$A:$C, MATCH(Places!$K5389,Neighborhoods!$A:$A,0), MATCH(Places!O$1,Neighborhoods!$A$1:$C$1,0))</f>
        <v>Wakefield</v>
      </c>
      <c r="P5389" t="s">
        <v>11822</v>
      </c>
      <c r="Q5389" t="str">
        <f t="shared" si="336"/>
        <v>No</v>
      </c>
      <c r="R5389">
        <v>5</v>
      </c>
      <c r="S5389" t="str">
        <f t="shared" si="337"/>
        <v>Medium</v>
      </c>
      <c r="T5389" s="50">
        <v>99</v>
      </c>
      <c r="U5389" s="70">
        <f t="shared" si="338"/>
        <v>0.03</v>
      </c>
      <c r="V5389" s="52">
        <v>5</v>
      </c>
      <c r="W5389" s="52" t="str" cm="1">
        <f t="array" ref="W5389">_xlfn.SWITCH(ROUND(V5389,0),5,"Excellent",4,"Good",3,"Ok","Bad")</f>
        <v>Excellent</v>
      </c>
      <c r="X5389">
        <v>29</v>
      </c>
      <c r="Y5389" t="str">
        <f t="shared" si="339"/>
        <v>No</v>
      </c>
      <c r="Z5389" s="68">
        <v>43802</v>
      </c>
      <c r="AA5389" s="68">
        <v>44043</v>
      </c>
      <c r="AB5389">
        <v>321</v>
      </c>
      <c r="AC5389" t="s">
        <v>15615</v>
      </c>
    </row>
    <row r="5390" spans="1:29" x14ac:dyDescent="0.3">
      <c r="A5390" t="s">
        <v>14804</v>
      </c>
      <c r="B5390">
        <v>3567</v>
      </c>
      <c r="C5390" t="str">
        <f>VLOOKUP($B5390,Hosts!$A:$M,10,0)</f>
        <v>Within a few hours</v>
      </c>
      <c r="D5390" s="70">
        <f>VLOOKUP($B5390,Hosts!$A:$M,11,0)</f>
        <v>0.89</v>
      </c>
      <c r="E5390" s="70">
        <f>VLOOKUP($B5390,Hosts!$A:$M,12,0)</f>
        <v>0.92</v>
      </c>
      <c r="F5390" t="str">
        <f>VLOOKUP($B5390,Hosts!$A:$M,13,0)</f>
        <v>No</v>
      </c>
      <c r="G5390" t="str">
        <f>INDEX(Hosts!$A:$M, MATCH(Places!$B5390,Hosts!$A:$A,0), MATCH(Places!G$1,Hosts!$A$1:$M$1,0))</f>
        <v>Within a few hours</v>
      </c>
      <c r="H5390" s="70">
        <f>INDEX(Hosts!$A:$M, MATCH(Places!$B5390,Hosts!$A:$A,0), MATCH(Places!H$1,Hosts!$A$1:$M$1,0))</f>
        <v>0.89</v>
      </c>
      <c r="I5390" s="70">
        <f>INDEX(Hosts!$A:$M, MATCH(Places!$B5390,Hosts!$A:$A,0), MATCH(Places!I$1,Hosts!$A$1:$M$1,0))</f>
        <v>0.92</v>
      </c>
      <c r="J5390" t="str">
        <f>INDEX(Hosts!$A:$M, MATCH(Places!$B5390,Hosts!$A:$A,0), MATCH(Places!J$1,Hosts!$A$1:$M$1,0))</f>
        <v>No</v>
      </c>
      <c r="K5390">
        <v>15</v>
      </c>
      <c r="L5390" t="str">
        <f>VLOOKUP($K5390,Neighborhoods!$A:$C,2,0)</f>
        <v>Manhattan</v>
      </c>
      <c r="M5390" t="str">
        <f>VLOOKUP($K5390,Neighborhoods!$A:$C,3,0)</f>
        <v>East Village</v>
      </c>
      <c r="N5390" t="str">
        <f>INDEX(Neighborhoods!$A:$C, MATCH(Places!$K5390,Neighborhoods!$A:$A,0), MATCH(Places!N$1,Neighborhoods!$A$1:$C$1,0))</f>
        <v>Manhattan</v>
      </c>
      <c r="O5390" t="str">
        <f>INDEX(Neighborhoods!$A:$C, MATCH(Places!$K5390,Neighborhoods!$A:$A,0), MATCH(Places!O$1,Neighborhoods!$A$1:$C$1,0))</f>
        <v>East Village</v>
      </c>
      <c r="P5390" t="s">
        <v>11822</v>
      </c>
      <c r="Q5390" t="str">
        <f t="shared" si="336"/>
        <v>No</v>
      </c>
      <c r="R5390">
        <v>4</v>
      </c>
      <c r="S5390" t="str">
        <f t="shared" si="337"/>
        <v>Medium</v>
      </c>
      <c r="T5390" s="50">
        <v>199</v>
      </c>
      <c r="U5390" s="70">
        <f t="shared" si="338"/>
        <v>0.03</v>
      </c>
      <c r="V5390" s="52">
        <v>4.5599999999999996</v>
      </c>
      <c r="W5390" s="52" t="str" cm="1">
        <f t="array" ref="W5390">_xlfn.SWITCH(ROUND(V5390,0),5,"Excellent",4,"Good",3,"Ok","Bad")</f>
        <v>Excellent</v>
      </c>
      <c r="X5390">
        <v>9</v>
      </c>
      <c r="Y5390" t="str">
        <f t="shared" si="339"/>
        <v>No</v>
      </c>
      <c r="Z5390" s="68">
        <v>43778</v>
      </c>
      <c r="AA5390" s="68">
        <v>43879</v>
      </c>
      <c r="AB5390">
        <v>32</v>
      </c>
      <c r="AC5390" t="s">
        <v>15616</v>
      </c>
    </row>
    <row r="5391" spans="1:29" x14ac:dyDescent="0.3">
      <c r="A5391" t="s">
        <v>14420</v>
      </c>
      <c r="B5391">
        <v>3843</v>
      </c>
      <c r="C5391" t="str">
        <f>VLOOKUP($B5391,Hosts!$A:$M,10,0)</f>
        <v>Within an hour</v>
      </c>
      <c r="D5391" s="70">
        <f>VLOOKUP($B5391,Hosts!$A:$M,11,0)</f>
        <v>1</v>
      </c>
      <c r="E5391" s="70">
        <f>VLOOKUP($B5391,Hosts!$A:$M,12,0)</f>
        <v>0.94</v>
      </c>
      <c r="F5391" t="str">
        <f>VLOOKUP($B5391,Hosts!$A:$M,13,0)</f>
        <v>No</v>
      </c>
      <c r="G5391" t="str">
        <f>INDEX(Hosts!$A:$M, MATCH(Places!$B5391,Hosts!$A:$A,0), MATCH(Places!G$1,Hosts!$A$1:$M$1,0))</f>
        <v>Within an hour</v>
      </c>
      <c r="H5391" s="70">
        <f>INDEX(Hosts!$A:$M, MATCH(Places!$B5391,Hosts!$A:$A,0), MATCH(Places!H$1,Hosts!$A$1:$M$1,0))</f>
        <v>1</v>
      </c>
      <c r="I5391" s="70">
        <f>INDEX(Hosts!$A:$M, MATCH(Places!$B5391,Hosts!$A:$A,0), MATCH(Places!I$1,Hosts!$A$1:$M$1,0))</f>
        <v>0.94</v>
      </c>
      <c r="J5391" t="str">
        <f>INDEX(Hosts!$A:$M, MATCH(Places!$B5391,Hosts!$A:$A,0), MATCH(Places!J$1,Hosts!$A$1:$M$1,0))</f>
        <v>No</v>
      </c>
      <c r="K5391">
        <v>17</v>
      </c>
      <c r="L5391" t="str">
        <f>VLOOKUP($K5391,Neighborhoods!$A:$C,2,0)</f>
        <v>Manhattan</v>
      </c>
      <c r="M5391" t="str">
        <f>VLOOKUP($K5391,Neighborhoods!$A:$C,3,0)</f>
        <v>Hell's Kitchen</v>
      </c>
      <c r="N5391" t="str">
        <f>INDEX(Neighborhoods!$A:$C, MATCH(Places!$K5391,Neighborhoods!$A:$A,0), MATCH(Places!N$1,Neighborhoods!$A$1:$C$1,0))</f>
        <v>Manhattan</v>
      </c>
      <c r="O5391" t="str">
        <f>INDEX(Neighborhoods!$A:$C, MATCH(Places!$K5391,Neighborhoods!$A:$A,0), MATCH(Places!O$1,Neighborhoods!$A$1:$C$1,0))</f>
        <v>Hell's Kitchen</v>
      </c>
      <c r="P5391" t="s">
        <v>11822</v>
      </c>
      <c r="Q5391" t="str">
        <f t="shared" si="336"/>
        <v>No</v>
      </c>
      <c r="R5391">
        <v>2</v>
      </c>
      <c r="S5391" t="str">
        <f t="shared" si="337"/>
        <v>Small</v>
      </c>
      <c r="T5391" s="50">
        <v>500</v>
      </c>
      <c r="U5391" s="70">
        <f t="shared" si="338"/>
        <v>0.05</v>
      </c>
      <c r="V5391" s="52">
        <v>5</v>
      </c>
      <c r="W5391" s="52" t="str" cm="1">
        <f t="array" ref="W5391">_xlfn.SWITCH(ROUND(V5391,0),5,"Excellent",4,"Good",3,"Ok","Bad")</f>
        <v>Excellent</v>
      </c>
      <c r="X5391">
        <v>4</v>
      </c>
      <c r="Y5391" t="str">
        <f t="shared" si="339"/>
        <v>No</v>
      </c>
      <c r="Z5391" s="68">
        <v>43771</v>
      </c>
      <c r="AA5391" s="68">
        <v>43814</v>
      </c>
      <c r="AB5391">
        <v>365</v>
      </c>
      <c r="AC5391" t="s">
        <v>15616</v>
      </c>
    </row>
    <row r="5392" spans="1:29" x14ac:dyDescent="0.3">
      <c r="A5392" t="s">
        <v>14966</v>
      </c>
      <c r="B5392">
        <v>3826</v>
      </c>
      <c r="C5392" t="str">
        <f>VLOOKUP($B5392,Hosts!$A:$M,10,0)</f>
        <v>Within an hour</v>
      </c>
      <c r="D5392" s="70">
        <f>VLOOKUP($B5392,Hosts!$A:$M,11,0)</f>
        <v>0.95</v>
      </c>
      <c r="E5392" s="70">
        <f>VLOOKUP($B5392,Hosts!$A:$M,12,0)</f>
        <v>0.99</v>
      </c>
      <c r="F5392" t="str">
        <f>VLOOKUP($B5392,Hosts!$A:$M,13,0)</f>
        <v>No</v>
      </c>
      <c r="G5392" t="str">
        <f>INDEX(Hosts!$A:$M, MATCH(Places!$B5392,Hosts!$A:$A,0), MATCH(Places!G$1,Hosts!$A$1:$M$1,0))</f>
        <v>Within an hour</v>
      </c>
      <c r="H5392" s="70">
        <f>INDEX(Hosts!$A:$M, MATCH(Places!$B5392,Hosts!$A:$A,0), MATCH(Places!H$1,Hosts!$A$1:$M$1,0))</f>
        <v>0.95</v>
      </c>
      <c r="I5392" s="70">
        <f>INDEX(Hosts!$A:$M, MATCH(Places!$B5392,Hosts!$A:$A,0), MATCH(Places!I$1,Hosts!$A$1:$M$1,0))</f>
        <v>0.99</v>
      </c>
      <c r="J5392" t="str">
        <f>INDEX(Hosts!$A:$M, MATCH(Places!$B5392,Hosts!$A:$A,0), MATCH(Places!J$1,Hosts!$A$1:$M$1,0))</f>
        <v>No</v>
      </c>
      <c r="K5392">
        <v>10</v>
      </c>
      <c r="L5392" t="str">
        <f>VLOOKUP($K5392,Neighborhoods!$A:$C,2,0)</f>
        <v>Brooklyn</v>
      </c>
      <c r="M5392" t="str">
        <f>VLOOKUP($K5392,Neighborhoods!$A:$C,3,0)</f>
        <v>East Flatbush</v>
      </c>
      <c r="N5392" t="str">
        <f>INDEX(Neighborhoods!$A:$C, MATCH(Places!$K5392,Neighborhoods!$A:$A,0), MATCH(Places!N$1,Neighborhoods!$A$1:$C$1,0))</f>
        <v>Brooklyn</v>
      </c>
      <c r="O5392" t="str">
        <f>INDEX(Neighborhoods!$A:$C, MATCH(Places!$K5392,Neighborhoods!$A:$A,0), MATCH(Places!O$1,Neighborhoods!$A$1:$C$1,0))</f>
        <v>East Flatbush</v>
      </c>
      <c r="P5392" t="s">
        <v>1</v>
      </c>
      <c r="Q5392" t="str">
        <f t="shared" si="336"/>
        <v>Yes</v>
      </c>
      <c r="R5392">
        <v>2</v>
      </c>
      <c r="S5392" t="str">
        <f t="shared" si="337"/>
        <v>Small</v>
      </c>
      <c r="T5392" s="50">
        <v>70</v>
      </c>
      <c r="U5392" s="70">
        <f t="shared" si="338"/>
        <v>0.03</v>
      </c>
      <c r="V5392" s="52">
        <v>4.8499999999999996</v>
      </c>
      <c r="W5392" s="52" t="str" cm="1">
        <f t="array" ref="W5392">_xlfn.SWITCH(ROUND(V5392,0),5,"Excellent",4,"Good",3,"Ok","Bad")</f>
        <v>Excellent</v>
      </c>
      <c r="X5392">
        <v>26</v>
      </c>
      <c r="Y5392" t="str">
        <f t="shared" si="339"/>
        <v>No</v>
      </c>
      <c r="Z5392" s="68">
        <v>43752</v>
      </c>
      <c r="AA5392" s="68">
        <v>44044</v>
      </c>
      <c r="AB5392">
        <v>179</v>
      </c>
      <c r="AC5392" t="s">
        <v>15616</v>
      </c>
    </row>
    <row r="5393" spans="1:29" x14ac:dyDescent="0.3">
      <c r="A5393" t="s">
        <v>14077</v>
      </c>
      <c r="B5393">
        <v>4025</v>
      </c>
      <c r="C5393" t="str">
        <f>VLOOKUP($B5393,Hosts!$A:$M,10,0)</f>
        <v>Within an hour</v>
      </c>
      <c r="D5393" s="70">
        <f>VLOOKUP($B5393,Hosts!$A:$M,11,0)</f>
        <v>1</v>
      </c>
      <c r="E5393" s="70">
        <f>VLOOKUP($B5393,Hosts!$A:$M,12,0)</f>
        <v>1</v>
      </c>
      <c r="F5393" t="str">
        <f>VLOOKUP($B5393,Hosts!$A:$M,13,0)</f>
        <v>No</v>
      </c>
      <c r="G5393" t="str">
        <f>INDEX(Hosts!$A:$M, MATCH(Places!$B5393,Hosts!$A:$A,0), MATCH(Places!G$1,Hosts!$A$1:$M$1,0))</f>
        <v>Within an hour</v>
      </c>
      <c r="H5393" s="70">
        <f>INDEX(Hosts!$A:$M, MATCH(Places!$B5393,Hosts!$A:$A,0), MATCH(Places!H$1,Hosts!$A$1:$M$1,0))</f>
        <v>1</v>
      </c>
      <c r="I5393" s="70">
        <f>INDEX(Hosts!$A:$M, MATCH(Places!$B5393,Hosts!$A:$A,0), MATCH(Places!I$1,Hosts!$A$1:$M$1,0))</f>
        <v>1</v>
      </c>
      <c r="J5393" t="str">
        <f>INDEX(Hosts!$A:$M, MATCH(Places!$B5393,Hosts!$A:$A,0), MATCH(Places!J$1,Hosts!$A$1:$M$1,0))</f>
        <v>No</v>
      </c>
      <c r="K5393">
        <v>24</v>
      </c>
      <c r="L5393" t="str">
        <f>VLOOKUP($K5393,Neighborhoods!$A:$C,2,0)</f>
        <v>Queens</v>
      </c>
      <c r="M5393" t="str">
        <f>VLOOKUP($K5393,Neighborhoods!$A:$C,3,0)</f>
        <v>Long Island City</v>
      </c>
      <c r="N5393" t="str">
        <f>INDEX(Neighborhoods!$A:$C, MATCH(Places!$K5393,Neighborhoods!$A:$A,0), MATCH(Places!N$1,Neighborhoods!$A$1:$C$1,0))</f>
        <v>Queens</v>
      </c>
      <c r="O5393" t="str">
        <f>INDEX(Neighborhoods!$A:$C, MATCH(Places!$K5393,Neighborhoods!$A:$A,0), MATCH(Places!O$1,Neighborhoods!$A$1:$C$1,0))</f>
        <v>Long Island City</v>
      </c>
      <c r="P5393" t="s">
        <v>1</v>
      </c>
      <c r="Q5393" t="str">
        <f t="shared" si="336"/>
        <v>Yes</v>
      </c>
      <c r="R5393">
        <v>2</v>
      </c>
      <c r="S5393" t="str">
        <f t="shared" si="337"/>
        <v>Small</v>
      </c>
      <c r="T5393" s="50">
        <v>125</v>
      </c>
      <c r="U5393" s="70">
        <f t="shared" si="338"/>
        <v>0.03</v>
      </c>
      <c r="V5393" s="52">
        <v>5</v>
      </c>
      <c r="W5393" s="52" t="str" cm="1">
        <f t="array" ref="W5393">_xlfn.SWITCH(ROUND(V5393,0),5,"Excellent",4,"Good",3,"Ok","Bad")</f>
        <v>Excellent</v>
      </c>
      <c r="X5393">
        <v>4</v>
      </c>
      <c r="Y5393" t="str">
        <f t="shared" si="339"/>
        <v>No</v>
      </c>
      <c r="Z5393" s="68">
        <v>43829</v>
      </c>
      <c r="AA5393" s="68">
        <v>44015</v>
      </c>
      <c r="AB5393">
        <v>90</v>
      </c>
      <c r="AC5393" t="s">
        <v>15616</v>
      </c>
    </row>
    <row r="5394" spans="1:29" x14ac:dyDescent="0.3">
      <c r="A5394" t="s">
        <v>14289</v>
      </c>
      <c r="B5394">
        <v>2223</v>
      </c>
      <c r="C5394" t="str">
        <f>VLOOKUP($B5394,Hosts!$A:$M,10,0)</f>
        <v>Within an hour</v>
      </c>
      <c r="D5394" s="70">
        <f>VLOOKUP($B5394,Hosts!$A:$M,11,0)</f>
        <v>1</v>
      </c>
      <c r="E5394" s="70">
        <f>VLOOKUP($B5394,Hosts!$A:$M,12,0)</f>
        <v>0.91</v>
      </c>
      <c r="F5394" t="str">
        <f>VLOOKUP($B5394,Hosts!$A:$M,13,0)</f>
        <v>Yes</v>
      </c>
      <c r="G5394" t="str">
        <f>INDEX(Hosts!$A:$M, MATCH(Places!$B5394,Hosts!$A:$A,0), MATCH(Places!G$1,Hosts!$A$1:$M$1,0))</f>
        <v>Within an hour</v>
      </c>
      <c r="H5394" s="70">
        <f>INDEX(Hosts!$A:$M, MATCH(Places!$B5394,Hosts!$A:$A,0), MATCH(Places!H$1,Hosts!$A$1:$M$1,0))</f>
        <v>1</v>
      </c>
      <c r="I5394" s="70">
        <f>INDEX(Hosts!$A:$M, MATCH(Places!$B5394,Hosts!$A:$A,0), MATCH(Places!I$1,Hosts!$A$1:$M$1,0))</f>
        <v>0.91</v>
      </c>
      <c r="J5394" t="str">
        <f>INDEX(Hosts!$A:$M, MATCH(Places!$B5394,Hosts!$A:$A,0), MATCH(Places!J$1,Hosts!$A$1:$M$1,0))</f>
        <v>Yes</v>
      </c>
      <c r="K5394">
        <v>23</v>
      </c>
      <c r="L5394" t="str">
        <f>VLOOKUP($K5394,Neighborhoods!$A:$C,2,0)</f>
        <v>Queens</v>
      </c>
      <c r="M5394" t="str">
        <f>VLOOKUP($K5394,Neighborhoods!$A:$C,3,0)</f>
        <v>Jamaica</v>
      </c>
      <c r="N5394" t="str">
        <f>INDEX(Neighborhoods!$A:$C, MATCH(Places!$K5394,Neighborhoods!$A:$A,0), MATCH(Places!N$1,Neighborhoods!$A$1:$C$1,0))</f>
        <v>Queens</v>
      </c>
      <c r="O5394" t="str">
        <f>INDEX(Neighborhoods!$A:$C, MATCH(Places!$K5394,Neighborhoods!$A:$A,0), MATCH(Places!O$1,Neighborhoods!$A$1:$C$1,0))</f>
        <v>Jamaica</v>
      </c>
      <c r="P5394" t="s">
        <v>11822</v>
      </c>
      <c r="Q5394" t="str">
        <f t="shared" si="336"/>
        <v>No</v>
      </c>
      <c r="R5394">
        <v>3</v>
      </c>
      <c r="S5394" t="str">
        <f t="shared" si="337"/>
        <v>Medium</v>
      </c>
      <c r="T5394" s="50">
        <v>89</v>
      </c>
      <c r="U5394" s="70">
        <f t="shared" si="338"/>
        <v>0.03</v>
      </c>
      <c r="V5394" s="52">
        <v>4.9800000000000004</v>
      </c>
      <c r="W5394" s="52" t="str" cm="1">
        <f t="array" ref="W5394">_xlfn.SWITCH(ROUND(V5394,0),5,"Excellent",4,"Good",3,"Ok","Bad")</f>
        <v>Excellent</v>
      </c>
      <c r="X5394">
        <v>45</v>
      </c>
      <c r="Y5394" t="str">
        <f t="shared" si="339"/>
        <v>No</v>
      </c>
      <c r="Z5394" s="68">
        <v>43800</v>
      </c>
      <c r="AA5394" s="68">
        <v>44055</v>
      </c>
      <c r="AB5394">
        <v>77</v>
      </c>
      <c r="AC5394" t="s">
        <v>15615</v>
      </c>
    </row>
    <row r="5395" spans="1:29" x14ac:dyDescent="0.3">
      <c r="A5395" t="s">
        <v>13406</v>
      </c>
      <c r="B5395">
        <v>2010</v>
      </c>
      <c r="C5395" t="str">
        <f>VLOOKUP($B5395,Hosts!$A:$M,10,0)</f>
        <v>Within a few hours</v>
      </c>
      <c r="D5395" s="70">
        <f>VLOOKUP($B5395,Hosts!$A:$M,11,0)</f>
        <v>0.83</v>
      </c>
      <c r="E5395" s="70">
        <f>VLOOKUP($B5395,Hosts!$A:$M,12,0)</f>
        <v>0.85</v>
      </c>
      <c r="F5395" t="str">
        <f>VLOOKUP($B5395,Hosts!$A:$M,13,0)</f>
        <v>No</v>
      </c>
      <c r="G5395" t="str">
        <f>INDEX(Hosts!$A:$M, MATCH(Places!$B5395,Hosts!$A:$A,0), MATCH(Places!G$1,Hosts!$A$1:$M$1,0))</f>
        <v>Within a few hours</v>
      </c>
      <c r="H5395" s="70">
        <f>INDEX(Hosts!$A:$M, MATCH(Places!$B5395,Hosts!$A:$A,0), MATCH(Places!H$1,Hosts!$A$1:$M$1,0))</f>
        <v>0.83</v>
      </c>
      <c r="I5395" s="70">
        <f>INDEX(Hosts!$A:$M, MATCH(Places!$B5395,Hosts!$A:$A,0), MATCH(Places!I$1,Hosts!$A$1:$M$1,0))</f>
        <v>0.85</v>
      </c>
      <c r="J5395" t="str">
        <f>INDEX(Hosts!$A:$M, MATCH(Places!$B5395,Hosts!$A:$A,0), MATCH(Places!J$1,Hosts!$A$1:$M$1,0))</f>
        <v>No</v>
      </c>
      <c r="K5395">
        <v>16</v>
      </c>
      <c r="L5395" t="str">
        <f>VLOOKUP($K5395,Neighborhoods!$A:$C,2,0)</f>
        <v>Manhattan</v>
      </c>
      <c r="M5395" t="str">
        <f>VLOOKUP($K5395,Neighborhoods!$A:$C,3,0)</f>
        <v>Harlem</v>
      </c>
      <c r="N5395" t="str">
        <f>INDEX(Neighborhoods!$A:$C, MATCH(Places!$K5395,Neighborhoods!$A:$A,0), MATCH(Places!N$1,Neighborhoods!$A$1:$C$1,0))</f>
        <v>Manhattan</v>
      </c>
      <c r="O5395" t="str">
        <f>INDEX(Neighborhoods!$A:$C, MATCH(Places!$K5395,Neighborhoods!$A:$A,0), MATCH(Places!O$1,Neighborhoods!$A$1:$C$1,0))</f>
        <v>Harlem</v>
      </c>
      <c r="P5395" t="s">
        <v>1</v>
      </c>
      <c r="Q5395" t="str">
        <f t="shared" si="336"/>
        <v>Yes</v>
      </c>
      <c r="R5395">
        <v>1</v>
      </c>
      <c r="S5395" t="str">
        <f t="shared" si="337"/>
        <v>Small</v>
      </c>
      <c r="T5395" s="50">
        <v>40</v>
      </c>
      <c r="U5395" s="70">
        <f t="shared" si="338"/>
        <v>0.03</v>
      </c>
      <c r="V5395" s="52">
        <v>3.67</v>
      </c>
      <c r="W5395" s="52" t="str" cm="1">
        <f t="array" ref="W5395">_xlfn.SWITCH(ROUND(V5395,0),5,"Excellent",4,"Good",3,"Ok","Bad")</f>
        <v>Good</v>
      </c>
      <c r="X5395">
        <v>3</v>
      </c>
      <c r="Y5395" t="str">
        <f t="shared" si="339"/>
        <v>No</v>
      </c>
      <c r="Z5395" s="68">
        <v>43836</v>
      </c>
      <c r="AA5395" s="68">
        <v>43917</v>
      </c>
      <c r="AB5395">
        <v>179</v>
      </c>
      <c r="AC5395" t="s">
        <v>15615</v>
      </c>
    </row>
    <row r="5396" spans="1:29" x14ac:dyDescent="0.3">
      <c r="A5396" t="s">
        <v>15307</v>
      </c>
      <c r="B5396">
        <v>1153</v>
      </c>
      <c r="C5396" t="str">
        <f>VLOOKUP($B5396,Hosts!$A:$M,10,0)</f>
        <v>Within an hour</v>
      </c>
      <c r="D5396" s="70">
        <f>VLOOKUP($B5396,Hosts!$A:$M,11,0)</f>
        <v>1</v>
      </c>
      <c r="E5396" s="70">
        <f>VLOOKUP($B5396,Hosts!$A:$M,12,0)</f>
        <v>1</v>
      </c>
      <c r="F5396" t="str">
        <f>VLOOKUP($B5396,Hosts!$A:$M,13,0)</f>
        <v>No</v>
      </c>
      <c r="G5396" t="str">
        <f>INDEX(Hosts!$A:$M, MATCH(Places!$B5396,Hosts!$A:$A,0), MATCH(Places!G$1,Hosts!$A$1:$M$1,0))</f>
        <v>Within an hour</v>
      </c>
      <c r="H5396" s="70">
        <f>INDEX(Hosts!$A:$M, MATCH(Places!$B5396,Hosts!$A:$A,0), MATCH(Places!H$1,Hosts!$A$1:$M$1,0))</f>
        <v>1</v>
      </c>
      <c r="I5396" s="70">
        <f>INDEX(Hosts!$A:$M, MATCH(Places!$B5396,Hosts!$A:$A,0), MATCH(Places!I$1,Hosts!$A$1:$M$1,0))</f>
        <v>1</v>
      </c>
      <c r="J5396" t="str">
        <f>INDEX(Hosts!$A:$M, MATCH(Places!$B5396,Hosts!$A:$A,0), MATCH(Places!J$1,Hosts!$A$1:$M$1,0))</f>
        <v>No</v>
      </c>
      <c r="K5396">
        <v>7</v>
      </c>
      <c r="L5396" t="str">
        <f>VLOOKUP($K5396,Neighborhoods!$A:$C,2,0)</f>
        <v>Brooklyn</v>
      </c>
      <c r="M5396" t="str">
        <f>VLOOKUP($K5396,Neighborhoods!$A:$C,3,0)</f>
        <v>Bedford-Stuyvesant</v>
      </c>
      <c r="N5396" t="str">
        <f>INDEX(Neighborhoods!$A:$C, MATCH(Places!$K5396,Neighborhoods!$A:$A,0), MATCH(Places!N$1,Neighborhoods!$A$1:$C$1,0))</f>
        <v>Brooklyn</v>
      </c>
      <c r="O5396" t="str">
        <f>INDEX(Neighborhoods!$A:$C, MATCH(Places!$K5396,Neighborhoods!$A:$A,0), MATCH(Places!O$1,Neighborhoods!$A$1:$C$1,0))</f>
        <v>Bedford-Stuyvesant</v>
      </c>
      <c r="P5396" t="s">
        <v>1</v>
      </c>
      <c r="Q5396" t="str">
        <f t="shared" si="336"/>
        <v>Yes</v>
      </c>
      <c r="R5396">
        <v>2</v>
      </c>
      <c r="S5396" t="str">
        <f t="shared" si="337"/>
        <v>Small</v>
      </c>
      <c r="T5396" s="50">
        <v>144</v>
      </c>
      <c r="U5396" s="70">
        <f t="shared" si="338"/>
        <v>0.03</v>
      </c>
      <c r="V5396" s="52">
        <v>5</v>
      </c>
      <c r="W5396" s="52" t="str" cm="1">
        <f t="array" ref="W5396">_xlfn.SWITCH(ROUND(V5396,0),5,"Excellent",4,"Good",3,"Ok","Bad")</f>
        <v>Excellent</v>
      </c>
      <c r="X5396">
        <v>16</v>
      </c>
      <c r="Y5396" t="str">
        <f t="shared" si="339"/>
        <v>No</v>
      </c>
      <c r="Z5396" s="68">
        <v>43752</v>
      </c>
      <c r="AA5396" s="68">
        <v>43902</v>
      </c>
      <c r="AB5396">
        <v>42</v>
      </c>
      <c r="AC5396" t="s">
        <v>15616</v>
      </c>
    </row>
    <row r="5397" spans="1:29" x14ac:dyDescent="0.3">
      <c r="A5397" t="s">
        <v>14156</v>
      </c>
      <c r="B5397">
        <v>828</v>
      </c>
      <c r="C5397" t="str">
        <f>VLOOKUP($B5397,Hosts!$A:$M,10,0)</f>
        <v>Within an hour</v>
      </c>
      <c r="D5397" s="70">
        <f>VLOOKUP($B5397,Hosts!$A:$M,11,0)</f>
        <v>1</v>
      </c>
      <c r="E5397" s="70">
        <f>VLOOKUP($B5397,Hosts!$A:$M,12,0)</f>
        <v>0.8</v>
      </c>
      <c r="F5397" t="str">
        <f>VLOOKUP($B5397,Hosts!$A:$M,13,0)</f>
        <v>Yes</v>
      </c>
      <c r="G5397" t="str">
        <f>INDEX(Hosts!$A:$M, MATCH(Places!$B5397,Hosts!$A:$A,0), MATCH(Places!G$1,Hosts!$A$1:$M$1,0))</f>
        <v>Within an hour</v>
      </c>
      <c r="H5397" s="70">
        <f>INDEX(Hosts!$A:$M, MATCH(Places!$B5397,Hosts!$A:$A,0), MATCH(Places!H$1,Hosts!$A$1:$M$1,0))</f>
        <v>1</v>
      </c>
      <c r="I5397" s="70">
        <f>INDEX(Hosts!$A:$M, MATCH(Places!$B5397,Hosts!$A:$A,0), MATCH(Places!I$1,Hosts!$A$1:$M$1,0))</f>
        <v>0.8</v>
      </c>
      <c r="J5397" t="str">
        <f>INDEX(Hosts!$A:$M, MATCH(Places!$B5397,Hosts!$A:$A,0), MATCH(Places!J$1,Hosts!$A$1:$M$1,0))</f>
        <v>Yes</v>
      </c>
      <c r="K5397">
        <v>24</v>
      </c>
      <c r="L5397" t="str">
        <f>VLOOKUP($K5397,Neighborhoods!$A:$C,2,0)</f>
        <v>Queens</v>
      </c>
      <c r="M5397" t="str">
        <f>VLOOKUP($K5397,Neighborhoods!$A:$C,3,0)</f>
        <v>Long Island City</v>
      </c>
      <c r="N5397" t="str">
        <f>INDEX(Neighborhoods!$A:$C, MATCH(Places!$K5397,Neighborhoods!$A:$A,0), MATCH(Places!N$1,Neighborhoods!$A$1:$C$1,0))</f>
        <v>Queens</v>
      </c>
      <c r="O5397" t="str">
        <f>INDEX(Neighborhoods!$A:$C, MATCH(Places!$K5397,Neighborhoods!$A:$A,0), MATCH(Places!O$1,Neighborhoods!$A$1:$C$1,0))</f>
        <v>Long Island City</v>
      </c>
      <c r="P5397" t="s">
        <v>11822</v>
      </c>
      <c r="Q5397" t="str">
        <f t="shared" si="336"/>
        <v>No</v>
      </c>
      <c r="R5397">
        <v>4</v>
      </c>
      <c r="S5397" t="str">
        <f t="shared" si="337"/>
        <v>Medium</v>
      </c>
      <c r="T5397" s="50">
        <v>124.29</v>
      </c>
      <c r="U5397" s="70">
        <f t="shared" si="338"/>
        <v>0.03</v>
      </c>
      <c r="V5397" s="52">
        <v>5</v>
      </c>
      <c r="W5397" s="52" t="str" cm="1">
        <f t="array" ref="W5397">_xlfn.SWITCH(ROUND(V5397,0),5,"Excellent",4,"Good",3,"Ok","Bad")</f>
        <v>Excellent</v>
      </c>
      <c r="X5397">
        <v>31</v>
      </c>
      <c r="Y5397" t="str">
        <f t="shared" si="339"/>
        <v>No</v>
      </c>
      <c r="Z5397" s="68">
        <v>43762</v>
      </c>
      <c r="AA5397" s="68">
        <v>44059</v>
      </c>
      <c r="AB5397">
        <v>2</v>
      </c>
      <c r="AC5397" t="s">
        <v>15615</v>
      </c>
    </row>
    <row r="5398" spans="1:29" x14ac:dyDescent="0.3">
      <c r="A5398" t="s">
        <v>13558</v>
      </c>
      <c r="B5398">
        <v>4016</v>
      </c>
      <c r="C5398" t="str">
        <f>VLOOKUP($B5398,Hosts!$A:$M,10,0)</f>
        <v>Within an hour</v>
      </c>
      <c r="D5398" s="70">
        <f>VLOOKUP($B5398,Hosts!$A:$M,11,0)</f>
        <v>0.91</v>
      </c>
      <c r="E5398" s="70">
        <f>VLOOKUP($B5398,Hosts!$A:$M,12,0)</f>
        <v>0.96</v>
      </c>
      <c r="F5398" t="str">
        <f>VLOOKUP($B5398,Hosts!$A:$M,13,0)</f>
        <v>No</v>
      </c>
      <c r="G5398" t="str">
        <f>INDEX(Hosts!$A:$M, MATCH(Places!$B5398,Hosts!$A:$A,0), MATCH(Places!G$1,Hosts!$A$1:$M$1,0))</f>
        <v>Within an hour</v>
      </c>
      <c r="H5398" s="70">
        <f>INDEX(Hosts!$A:$M, MATCH(Places!$B5398,Hosts!$A:$A,0), MATCH(Places!H$1,Hosts!$A$1:$M$1,0))</f>
        <v>0.91</v>
      </c>
      <c r="I5398" s="70">
        <f>INDEX(Hosts!$A:$M, MATCH(Places!$B5398,Hosts!$A:$A,0), MATCH(Places!I$1,Hosts!$A$1:$M$1,0))</f>
        <v>0.96</v>
      </c>
      <c r="J5398" t="str">
        <f>INDEX(Hosts!$A:$M, MATCH(Places!$B5398,Hosts!$A:$A,0), MATCH(Places!J$1,Hosts!$A$1:$M$1,0))</f>
        <v>No</v>
      </c>
      <c r="K5398">
        <v>9</v>
      </c>
      <c r="L5398" t="str">
        <f>VLOOKUP($K5398,Neighborhoods!$A:$C,2,0)</f>
        <v>Brooklyn</v>
      </c>
      <c r="M5398" t="str">
        <f>VLOOKUP($K5398,Neighborhoods!$A:$C,3,0)</f>
        <v>Crown Heights</v>
      </c>
      <c r="N5398" t="str">
        <f>INDEX(Neighborhoods!$A:$C, MATCH(Places!$K5398,Neighborhoods!$A:$A,0), MATCH(Places!N$1,Neighborhoods!$A$1:$C$1,0))</f>
        <v>Brooklyn</v>
      </c>
      <c r="O5398" t="str">
        <f>INDEX(Neighborhoods!$A:$C, MATCH(Places!$K5398,Neighborhoods!$A:$A,0), MATCH(Places!O$1,Neighborhoods!$A$1:$C$1,0))</f>
        <v>Crown Heights</v>
      </c>
      <c r="P5398" t="s">
        <v>1</v>
      </c>
      <c r="Q5398" t="str">
        <f t="shared" si="336"/>
        <v>Yes</v>
      </c>
      <c r="R5398">
        <v>2</v>
      </c>
      <c r="S5398" t="str">
        <f t="shared" si="337"/>
        <v>Small</v>
      </c>
      <c r="T5398" s="50">
        <v>55</v>
      </c>
      <c r="U5398" s="70">
        <f t="shared" si="338"/>
        <v>0.03</v>
      </c>
      <c r="V5398" s="52">
        <v>4.1900000000000004</v>
      </c>
      <c r="W5398" s="52" t="str" cm="1">
        <f t="array" ref="W5398">_xlfn.SWITCH(ROUND(V5398,0),5,"Excellent",4,"Good",3,"Ok","Bad")</f>
        <v>Good</v>
      </c>
      <c r="X5398">
        <v>26</v>
      </c>
      <c r="Y5398" t="str">
        <f t="shared" si="339"/>
        <v>No</v>
      </c>
      <c r="Z5398" s="68">
        <v>43799</v>
      </c>
      <c r="AA5398" s="68">
        <v>44007</v>
      </c>
      <c r="AB5398">
        <v>365</v>
      </c>
      <c r="AC5398" t="s">
        <v>15616</v>
      </c>
    </row>
    <row r="5399" spans="1:29" x14ac:dyDescent="0.3">
      <c r="A5399" t="s">
        <v>15040</v>
      </c>
      <c r="B5399">
        <v>4016</v>
      </c>
      <c r="C5399" t="str">
        <f>VLOOKUP($B5399,Hosts!$A:$M,10,0)</f>
        <v>Within an hour</v>
      </c>
      <c r="D5399" s="70">
        <f>VLOOKUP($B5399,Hosts!$A:$M,11,0)</f>
        <v>0.91</v>
      </c>
      <c r="E5399" s="70">
        <f>VLOOKUP($B5399,Hosts!$A:$M,12,0)</f>
        <v>0.96</v>
      </c>
      <c r="F5399" t="str">
        <f>VLOOKUP($B5399,Hosts!$A:$M,13,0)</f>
        <v>No</v>
      </c>
      <c r="G5399" t="str">
        <f>INDEX(Hosts!$A:$M, MATCH(Places!$B5399,Hosts!$A:$A,0), MATCH(Places!G$1,Hosts!$A$1:$M$1,0))</f>
        <v>Within an hour</v>
      </c>
      <c r="H5399" s="70">
        <f>INDEX(Hosts!$A:$M, MATCH(Places!$B5399,Hosts!$A:$A,0), MATCH(Places!H$1,Hosts!$A$1:$M$1,0))</f>
        <v>0.91</v>
      </c>
      <c r="I5399" s="70">
        <f>INDEX(Hosts!$A:$M, MATCH(Places!$B5399,Hosts!$A:$A,0), MATCH(Places!I$1,Hosts!$A$1:$M$1,0))</f>
        <v>0.96</v>
      </c>
      <c r="J5399" t="str">
        <f>INDEX(Hosts!$A:$M, MATCH(Places!$B5399,Hosts!$A:$A,0), MATCH(Places!J$1,Hosts!$A$1:$M$1,0))</f>
        <v>No</v>
      </c>
      <c r="K5399">
        <v>9</v>
      </c>
      <c r="L5399" t="str">
        <f>VLOOKUP($K5399,Neighborhoods!$A:$C,2,0)</f>
        <v>Brooklyn</v>
      </c>
      <c r="M5399" t="str">
        <f>VLOOKUP($K5399,Neighborhoods!$A:$C,3,0)</f>
        <v>Crown Heights</v>
      </c>
      <c r="N5399" t="str">
        <f>INDEX(Neighborhoods!$A:$C, MATCH(Places!$K5399,Neighborhoods!$A:$A,0), MATCH(Places!N$1,Neighborhoods!$A$1:$C$1,0))</f>
        <v>Brooklyn</v>
      </c>
      <c r="O5399" t="str">
        <f>INDEX(Neighborhoods!$A:$C, MATCH(Places!$K5399,Neighborhoods!$A:$A,0), MATCH(Places!O$1,Neighborhoods!$A$1:$C$1,0))</f>
        <v>Crown Heights</v>
      </c>
      <c r="P5399" t="s">
        <v>1</v>
      </c>
      <c r="Q5399" t="str">
        <f t="shared" si="336"/>
        <v>Yes</v>
      </c>
      <c r="R5399">
        <v>2</v>
      </c>
      <c r="S5399" t="str">
        <f t="shared" si="337"/>
        <v>Small</v>
      </c>
      <c r="T5399" s="50">
        <v>55</v>
      </c>
      <c r="U5399" s="70">
        <f t="shared" si="338"/>
        <v>0.03</v>
      </c>
      <c r="V5399" s="52">
        <v>4.12</v>
      </c>
      <c r="W5399" s="52" t="str" cm="1">
        <f t="array" ref="W5399">_xlfn.SWITCH(ROUND(V5399,0),5,"Excellent",4,"Good",3,"Ok","Bad")</f>
        <v>Good</v>
      </c>
      <c r="X5399">
        <v>26</v>
      </c>
      <c r="Y5399" t="str">
        <f t="shared" si="339"/>
        <v>No</v>
      </c>
      <c r="Z5399" s="68">
        <v>43749</v>
      </c>
      <c r="AA5399" s="68">
        <v>44037</v>
      </c>
      <c r="AB5399">
        <v>365</v>
      </c>
      <c r="AC5399" t="s">
        <v>15616</v>
      </c>
    </row>
    <row r="5400" spans="1:29" x14ac:dyDescent="0.3">
      <c r="A5400" t="s">
        <v>14525</v>
      </c>
      <c r="B5400">
        <v>4016</v>
      </c>
      <c r="C5400" t="str">
        <f>VLOOKUP($B5400,Hosts!$A:$M,10,0)</f>
        <v>Within an hour</v>
      </c>
      <c r="D5400" s="70">
        <f>VLOOKUP($B5400,Hosts!$A:$M,11,0)</f>
        <v>0.91</v>
      </c>
      <c r="E5400" s="70">
        <f>VLOOKUP($B5400,Hosts!$A:$M,12,0)</f>
        <v>0.96</v>
      </c>
      <c r="F5400" t="str">
        <f>VLOOKUP($B5400,Hosts!$A:$M,13,0)</f>
        <v>No</v>
      </c>
      <c r="G5400" t="str">
        <f>INDEX(Hosts!$A:$M, MATCH(Places!$B5400,Hosts!$A:$A,0), MATCH(Places!G$1,Hosts!$A$1:$M$1,0))</f>
        <v>Within an hour</v>
      </c>
      <c r="H5400" s="70">
        <f>INDEX(Hosts!$A:$M, MATCH(Places!$B5400,Hosts!$A:$A,0), MATCH(Places!H$1,Hosts!$A$1:$M$1,0))</f>
        <v>0.91</v>
      </c>
      <c r="I5400" s="70">
        <f>INDEX(Hosts!$A:$M, MATCH(Places!$B5400,Hosts!$A:$A,0), MATCH(Places!I$1,Hosts!$A$1:$M$1,0))</f>
        <v>0.96</v>
      </c>
      <c r="J5400" t="str">
        <f>INDEX(Hosts!$A:$M, MATCH(Places!$B5400,Hosts!$A:$A,0), MATCH(Places!J$1,Hosts!$A$1:$M$1,0))</f>
        <v>No</v>
      </c>
      <c r="K5400">
        <v>9</v>
      </c>
      <c r="L5400" t="str">
        <f>VLOOKUP($K5400,Neighborhoods!$A:$C,2,0)</f>
        <v>Brooklyn</v>
      </c>
      <c r="M5400" t="str">
        <f>VLOOKUP($K5400,Neighborhoods!$A:$C,3,0)</f>
        <v>Crown Heights</v>
      </c>
      <c r="N5400" t="str">
        <f>INDEX(Neighborhoods!$A:$C, MATCH(Places!$K5400,Neighborhoods!$A:$A,0), MATCH(Places!N$1,Neighborhoods!$A$1:$C$1,0))</f>
        <v>Brooklyn</v>
      </c>
      <c r="O5400" t="str">
        <f>INDEX(Neighborhoods!$A:$C, MATCH(Places!$K5400,Neighborhoods!$A:$A,0), MATCH(Places!O$1,Neighborhoods!$A$1:$C$1,0))</f>
        <v>Crown Heights</v>
      </c>
      <c r="P5400" t="s">
        <v>1</v>
      </c>
      <c r="Q5400" t="str">
        <f t="shared" si="336"/>
        <v>Yes</v>
      </c>
      <c r="R5400">
        <v>2</v>
      </c>
      <c r="S5400" t="str">
        <f t="shared" si="337"/>
        <v>Small</v>
      </c>
      <c r="T5400" s="50">
        <v>55</v>
      </c>
      <c r="U5400" s="70">
        <f t="shared" si="338"/>
        <v>0.03</v>
      </c>
      <c r="V5400" s="52">
        <v>4.5999999999999996</v>
      </c>
      <c r="W5400" s="52" t="str" cm="1">
        <f t="array" ref="W5400">_xlfn.SWITCH(ROUND(V5400,0),5,"Excellent",4,"Good",3,"Ok","Bad")</f>
        <v>Excellent</v>
      </c>
      <c r="X5400">
        <v>10</v>
      </c>
      <c r="Y5400" t="str">
        <f t="shared" si="339"/>
        <v>No</v>
      </c>
      <c r="Z5400" s="68">
        <v>43755</v>
      </c>
      <c r="AA5400" s="68">
        <v>44006</v>
      </c>
      <c r="AB5400">
        <v>0</v>
      </c>
      <c r="AC5400" t="s">
        <v>15616</v>
      </c>
    </row>
    <row r="5401" spans="1:29" x14ac:dyDescent="0.3">
      <c r="A5401" t="s">
        <v>15136</v>
      </c>
      <c r="B5401">
        <v>2355</v>
      </c>
      <c r="C5401" t="str">
        <f>VLOOKUP($B5401,Hosts!$A:$M,10,0)</f>
        <v>Within an hour</v>
      </c>
      <c r="D5401" s="70">
        <f>VLOOKUP($B5401,Hosts!$A:$M,11,0)</f>
        <v>0.89</v>
      </c>
      <c r="E5401" s="70">
        <f>VLOOKUP($B5401,Hosts!$A:$M,12,0)</f>
        <v>0.97</v>
      </c>
      <c r="F5401" t="str">
        <f>VLOOKUP($B5401,Hosts!$A:$M,13,0)</f>
        <v>No</v>
      </c>
      <c r="G5401" t="str">
        <f>INDEX(Hosts!$A:$M, MATCH(Places!$B5401,Hosts!$A:$A,0), MATCH(Places!G$1,Hosts!$A$1:$M$1,0))</f>
        <v>Within an hour</v>
      </c>
      <c r="H5401" s="70">
        <f>INDEX(Hosts!$A:$M, MATCH(Places!$B5401,Hosts!$A:$A,0), MATCH(Places!H$1,Hosts!$A$1:$M$1,0))</f>
        <v>0.89</v>
      </c>
      <c r="I5401" s="70">
        <f>INDEX(Hosts!$A:$M, MATCH(Places!$B5401,Hosts!$A:$A,0), MATCH(Places!I$1,Hosts!$A$1:$M$1,0))</f>
        <v>0.97</v>
      </c>
      <c r="J5401" t="str">
        <f>INDEX(Hosts!$A:$M, MATCH(Places!$B5401,Hosts!$A:$A,0), MATCH(Places!J$1,Hosts!$A$1:$M$1,0))</f>
        <v>No</v>
      </c>
      <c r="K5401">
        <v>12</v>
      </c>
      <c r="L5401" t="str">
        <f>VLOOKUP($K5401,Neighborhoods!$A:$C,2,0)</f>
        <v>Brooklyn</v>
      </c>
      <c r="M5401" t="str">
        <f>VLOOKUP($K5401,Neighborhoods!$A:$C,3,0)</f>
        <v>Williamsburg</v>
      </c>
      <c r="N5401" t="str">
        <f>INDEX(Neighborhoods!$A:$C, MATCH(Places!$K5401,Neighborhoods!$A:$A,0), MATCH(Places!N$1,Neighborhoods!$A$1:$C$1,0))</f>
        <v>Brooklyn</v>
      </c>
      <c r="O5401" t="str">
        <f>INDEX(Neighborhoods!$A:$C, MATCH(Places!$K5401,Neighborhoods!$A:$A,0), MATCH(Places!O$1,Neighborhoods!$A$1:$C$1,0))</f>
        <v>Williamsburg</v>
      </c>
      <c r="P5401" t="s">
        <v>11822</v>
      </c>
      <c r="Q5401" t="str">
        <f t="shared" si="336"/>
        <v>No</v>
      </c>
      <c r="R5401">
        <v>6</v>
      </c>
      <c r="S5401" t="str">
        <f t="shared" si="337"/>
        <v>Large</v>
      </c>
      <c r="T5401" s="50">
        <v>261</v>
      </c>
      <c r="U5401" s="70">
        <f t="shared" si="338"/>
        <v>0.04</v>
      </c>
      <c r="V5401" s="52">
        <v>4.63</v>
      </c>
      <c r="W5401" s="52" t="str" cm="1">
        <f t="array" ref="W5401">_xlfn.SWITCH(ROUND(V5401,0),5,"Excellent",4,"Good",3,"Ok","Bad")</f>
        <v>Excellent</v>
      </c>
      <c r="X5401">
        <v>16</v>
      </c>
      <c r="Y5401" t="str">
        <f t="shared" si="339"/>
        <v>No</v>
      </c>
      <c r="Z5401" s="68">
        <v>43755</v>
      </c>
      <c r="AA5401" s="68">
        <v>44045</v>
      </c>
      <c r="AB5401">
        <v>357</v>
      </c>
      <c r="AC5401" t="s">
        <v>15616</v>
      </c>
    </row>
    <row r="5402" spans="1:29" x14ac:dyDescent="0.3">
      <c r="A5402" t="s">
        <v>15056</v>
      </c>
      <c r="B5402">
        <v>2355</v>
      </c>
      <c r="C5402" t="str">
        <f>VLOOKUP($B5402,Hosts!$A:$M,10,0)</f>
        <v>Within an hour</v>
      </c>
      <c r="D5402" s="70">
        <f>VLOOKUP($B5402,Hosts!$A:$M,11,0)</f>
        <v>0.89</v>
      </c>
      <c r="E5402" s="70">
        <f>VLOOKUP($B5402,Hosts!$A:$M,12,0)</f>
        <v>0.97</v>
      </c>
      <c r="F5402" t="str">
        <f>VLOOKUP($B5402,Hosts!$A:$M,13,0)</f>
        <v>No</v>
      </c>
      <c r="G5402" t="str">
        <f>INDEX(Hosts!$A:$M, MATCH(Places!$B5402,Hosts!$A:$A,0), MATCH(Places!G$1,Hosts!$A$1:$M$1,0))</f>
        <v>Within an hour</v>
      </c>
      <c r="H5402" s="70">
        <f>INDEX(Hosts!$A:$M, MATCH(Places!$B5402,Hosts!$A:$A,0), MATCH(Places!H$1,Hosts!$A$1:$M$1,0))</f>
        <v>0.89</v>
      </c>
      <c r="I5402" s="70">
        <f>INDEX(Hosts!$A:$M, MATCH(Places!$B5402,Hosts!$A:$A,0), MATCH(Places!I$1,Hosts!$A$1:$M$1,0))</f>
        <v>0.97</v>
      </c>
      <c r="J5402" t="str">
        <f>INDEX(Hosts!$A:$M, MATCH(Places!$B5402,Hosts!$A:$A,0), MATCH(Places!J$1,Hosts!$A$1:$M$1,0))</f>
        <v>No</v>
      </c>
      <c r="K5402">
        <v>12</v>
      </c>
      <c r="L5402" t="str">
        <f>VLOOKUP($K5402,Neighborhoods!$A:$C,2,0)</f>
        <v>Brooklyn</v>
      </c>
      <c r="M5402" t="str">
        <f>VLOOKUP($K5402,Neighborhoods!$A:$C,3,0)</f>
        <v>Williamsburg</v>
      </c>
      <c r="N5402" t="str">
        <f>INDEX(Neighborhoods!$A:$C, MATCH(Places!$K5402,Neighborhoods!$A:$A,0), MATCH(Places!N$1,Neighborhoods!$A$1:$C$1,0))</f>
        <v>Brooklyn</v>
      </c>
      <c r="O5402" t="str">
        <f>INDEX(Neighborhoods!$A:$C, MATCH(Places!$K5402,Neighborhoods!$A:$A,0), MATCH(Places!O$1,Neighborhoods!$A$1:$C$1,0))</f>
        <v>Williamsburg</v>
      </c>
      <c r="P5402" t="s">
        <v>11822</v>
      </c>
      <c r="Q5402" t="str">
        <f t="shared" si="336"/>
        <v>No</v>
      </c>
      <c r="R5402">
        <v>6</v>
      </c>
      <c r="S5402" t="str">
        <f t="shared" si="337"/>
        <v>Large</v>
      </c>
      <c r="T5402" s="50">
        <v>319.43</v>
      </c>
      <c r="U5402" s="70">
        <f t="shared" si="338"/>
        <v>0.04</v>
      </c>
      <c r="V5402" s="52">
        <v>4.83</v>
      </c>
      <c r="W5402" s="52" t="str" cm="1">
        <f t="array" ref="W5402">_xlfn.SWITCH(ROUND(V5402,0),5,"Excellent",4,"Good",3,"Ok","Bad")</f>
        <v>Excellent</v>
      </c>
      <c r="X5402">
        <v>12</v>
      </c>
      <c r="Y5402" t="str">
        <f t="shared" si="339"/>
        <v>No</v>
      </c>
      <c r="Z5402" s="68">
        <v>43752</v>
      </c>
      <c r="AA5402" s="68">
        <v>43898</v>
      </c>
      <c r="AB5402">
        <v>357</v>
      </c>
      <c r="AC5402" t="s">
        <v>15616</v>
      </c>
    </row>
    <row r="5403" spans="1:29" x14ac:dyDescent="0.3">
      <c r="A5403" t="s">
        <v>14352</v>
      </c>
      <c r="B5403">
        <v>3585</v>
      </c>
      <c r="C5403" t="str">
        <f>VLOOKUP($B5403,Hosts!$A:$M,10,0)</f>
        <v>Within an hour</v>
      </c>
      <c r="D5403" s="70">
        <f>VLOOKUP($B5403,Hosts!$A:$M,11,0)</f>
        <v>0.98</v>
      </c>
      <c r="E5403" s="70">
        <f>VLOOKUP($B5403,Hosts!$A:$M,12,0)</f>
        <v>0.96</v>
      </c>
      <c r="F5403" t="str">
        <f>VLOOKUP($B5403,Hosts!$A:$M,13,0)</f>
        <v>Yes</v>
      </c>
      <c r="G5403" t="str">
        <f>INDEX(Hosts!$A:$M, MATCH(Places!$B5403,Hosts!$A:$A,0), MATCH(Places!G$1,Hosts!$A$1:$M$1,0))</f>
        <v>Within an hour</v>
      </c>
      <c r="H5403" s="70">
        <f>INDEX(Hosts!$A:$M, MATCH(Places!$B5403,Hosts!$A:$A,0), MATCH(Places!H$1,Hosts!$A$1:$M$1,0))</f>
        <v>0.98</v>
      </c>
      <c r="I5403" s="70">
        <f>INDEX(Hosts!$A:$M, MATCH(Places!$B5403,Hosts!$A:$A,0), MATCH(Places!I$1,Hosts!$A$1:$M$1,0))</f>
        <v>0.96</v>
      </c>
      <c r="J5403" t="str">
        <f>INDEX(Hosts!$A:$M, MATCH(Places!$B5403,Hosts!$A:$A,0), MATCH(Places!J$1,Hosts!$A$1:$M$1,0))</f>
        <v>Yes</v>
      </c>
      <c r="K5403">
        <v>23</v>
      </c>
      <c r="L5403" t="str">
        <f>VLOOKUP($K5403,Neighborhoods!$A:$C,2,0)</f>
        <v>Queens</v>
      </c>
      <c r="M5403" t="str">
        <f>VLOOKUP($K5403,Neighborhoods!$A:$C,3,0)</f>
        <v>Jamaica</v>
      </c>
      <c r="N5403" t="str">
        <f>INDEX(Neighborhoods!$A:$C, MATCH(Places!$K5403,Neighborhoods!$A:$A,0), MATCH(Places!N$1,Neighborhoods!$A$1:$C$1,0))</f>
        <v>Queens</v>
      </c>
      <c r="O5403" t="str">
        <f>INDEX(Neighborhoods!$A:$C, MATCH(Places!$K5403,Neighborhoods!$A:$A,0), MATCH(Places!O$1,Neighborhoods!$A$1:$C$1,0))</f>
        <v>Jamaica</v>
      </c>
      <c r="P5403" t="s">
        <v>11822</v>
      </c>
      <c r="Q5403" t="str">
        <f t="shared" si="336"/>
        <v>No</v>
      </c>
      <c r="R5403">
        <v>10</v>
      </c>
      <c r="S5403" t="str">
        <f t="shared" si="337"/>
        <v>Large</v>
      </c>
      <c r="T5403" s="50">
        <v>155</v>
      </c>
      <c r="U5403" s="70">
        <f t="shared" si="338"/>
        <v>0.03</v>
      </c>
      <c r="V5403" s="52">
        <v>4.8600000000000003</v>
      </c>
      <c r="W5403" s="52" t="str" cm="1">
        <f t="array" ref="W5403">_xlfn.SWITCH(ROUND(V5403,0),5,"Excellent",4,"Good",3,"Ok","Bad")</f>
        <v>Excellent</v>
      </c>
      <c r="X5403">
        <v>21</v>
      </c>
      <c r="Y5403" t="str">
        <f t="shared" si="339"/>
        <v>No</v>
      </c>
      <c r="Z5403" s="68">
        <v>43768</v>
      </c>
      <c r="AA5403" s="68">
        <v>44043</v>
      </c>
      <c r="AB5403">
        <v>164</v>
      </c>
      <c r="AC5403" t="s">
        <v>15615</v>
      </c>
    </row>
    <row r="5404" spans="1:29" x14ac:dyDescent="0.3">
      <c r="A5404" t="s">
        <v>14344</v>
      </c>
      <c r="B5404">
        <v>2216</v>
      </c>
      <c r="C5404" t="str">
        <f>VLOOKUP($B5404,Hosts!$A:$M,10,0)</f>
        <v>Within an hour</v>
      </c>
      <c r="D5404" s="70">
        <f>VLOOKUP($B5404,Hosts!$A:$M,11,0)</f>
        <v>1</v>
      </c>
      <c r="E5404" s="70">
        <f>VLOOKUP($B5404,Hosts!$A:$M,12,0)</f>
        <v>1</v>
      </c>
      <c r="F5404" t="str">
        <f>VLOOKUP($B5404,Hosts!$A:$M,13,0)</f>
        <v>Yes</v>
      </c>
      <c r="G5404" t="str">
        <f>INDEX(Hosts!$A:$M, MATCH(Places!$B5404,Hosts!$A:$A,0), MATCH(Places!G$1,Hosts!$A$1:$M$1,0))</f>
        <v>Within an hour</v>
      </c>
      <c r="H5404" s="70">
        <f>INDEX(Hosts!$A:$M, MATCH(Places!$B5404,Hosts!$A:$A,0), MATCH(Places!H$1,Hosts!$A$1:$M$1,0))</f>
        <v>1</v>
      </c>
      <c r="I5404" s="70">
        <f>INDEX(Hosts!$A:$M, MATCH(Places!$B5404,Hosts!$A:$A,0), MATCH(Places!I$1,Hosts!$A$1:$M$1,0))</f>
        <v>1</v>
      </c>
      <c r="J5404" t="str">
        <f>INDEX(Hosts!$A:$M, MATCH(Places!$B5404,Hosts!$A:$A,0), MATCH(Places!J$1,Hosts!$A$1:$M$1,0))</f>
        <v>Yes</v>
      </c>
      <c r="K5404">
        <v>20</v>
      </c>
      <c r="L5404" t="str">
        <f>VLOOKUP($K5404,Neighborhoods!$A:$C,2,0)</f>
        <v>Manhattan</v>
      </c>
      <c r="M5404" t="str">
        <f>VLOOKUP($K5404,Neighborhoods!$A:$C,3,0)</f>
        <v>Upper West Side</v>
      </c>
      <c r="N5404" t="str">
        <f>INDEX(Neighborhoods!$A:$C, MATCH(Places!$K5404,Neighborhoods!$A:$A,0), MATCH(Places!N$1,Neighborhoods!$A$1:$C$1,0))</f>
        <v>Manhattan</v>
      </c>
      <c r="O5404" t="str">
        <f>INDEX(Neighborhoods!$A:$C, MATCH(Places!$K5404,Neighborhoods!$A:$A,0), MATCH(Places!O$1,Neighborhoods!$A$1:$C$1,0))</f>
        <v>Upper West Side</v>
      </c>
      <c r="P5404" t="s">
        <v>1</v>
      </c>
      <c r="Q5404" t="str">
        <f t="shared" si="336"/>
        <v>Yes</v>
      </c>
      <c r="R5404">
        <v>1</v>
      </c>
      <c r="S5404" t="str">
        <f t="shared" si="337"/>
        <v>Small</v>
      </c>
      <c r="T5404" s="50">
        <v>63</v>
      </c>
      <c r="U5404" s="70">
        <f t="shared" si="338"/>
        <v>0.03</v>
      </c>
      <c r="V5404" s="52">
        <v>4.93</v>
      </c>
      <c r="W5404" s="52" t="str" cm="1">
        <f t="array" ref="W5404">_xlfn.SWITCH(ROUND(V5404,0),5,"Excellent",4,"Good",3,"Ok","Bad")</f>
        <v>Excellent</v>
      </c>
      <c r="X5404">
        <v>15</v>
      </c>
      <c r="Y5404" t="str">
        <f t="shared" si="339"/>
        <v>No</v>
      </c>
      <c r="Z5404" s="68">
        <v>43755</v>
      </c>
      <c r="AA5404" s="68">
        <v>44056</v>
      </c>
      <c r="AB5404">
        <v>157</v>
      </c>
      <c r="AC5404" t="s">
        <v>15616</v>
      </c>
    </row>
    <row r="5405" spans="1:29" x14ac:dyDescent="0.3">
      <c r="A5405" t="s">
        <v>13396</v>
      </c>
      <c r="B5405">
        <v>2575</v>
      </c>
      <c r="C5405" t="str">
        <f>VLOOKUP($B5405,Hosts!$A:$M,10,0)</f>
        <v>Within an hour</v>
      </c>
      <c r="D5405" s="70">
        <f>VLOOKUP($B5405,Hosts!$A:$M,11,0)</f>
        <v>1</v>
      </c>
      <c r="E5405" s="70">
        <f>VLOOKUP($B5405,Hosts!$A:$M,12,0)</f>
        <v>0.97</v>
      </c>
      <c r="F5405" t="str">
        <f>VLOOKUP($B5405,Hosts!$A:$M,13,0)</f>
        <v>Yes</v>
      </c>
      <c r="G5405" t="str">
        <f>INDEX(Hosts!$A:$M, MATCH(Places!$B5405,Hosts!$A:$A,0), MATCH(Places!G$1,Hosts!$A$1:$M$1,0))</f>
        <v>Within an hour</v>
      </c>
      <c r="H5405" s="70">
        <f>INDEX(Hosts!$A:$M, MATCH(Places!$B5405,Hosts!$A:$A,0), MATCH(Places!H$1,Hosts!$A$1:$M$1,0))</f>
        <v>1</v>
      </c>
      <c r="I5405" s="70">
        <f>INDEX(Hosts!$A:$M, MATCH(Places!$B5405,Hosts!$A:$A,0), MATCH(Places!I$1,Hosts!$A$1:$M$1,0))</f>
        <v>0.97</v>
      </c>
      <c r="J5405" t="str">
        <f>INDEX(Hosts!$A:$M, MATCH(Places!$B5405,Hosts!$A:$A,0), MATCH(Places!J$1,Hosts!$A$1:$M$1,0))</f>
        <v>Yes</v>
      </c>
      <c r="K5405">
        <v>9</v>
      </c>
      <c r="L5405" t="str">
        <f>VLOOKUP($K5405,Neighborhoods!$A:$C,2,0)</f>
        <v>Brooklyn</v>
      </c>
      <c r="M5405" t="str">
        <f>VLOOKUP($K5405,Neighborhoods!$A:$C,3,0)</f>
        <v>Crown Heights</v>
      </c>
      <c r="N5405" t="str">
        <f>INDEX(Neighborhoods!$A:$C, MATCH(Places!$K5405,Neighborhoods!$A:$A,0), MATCH(Places!N$1,Neighborhoods!$A$1:$C$1,0))</f>
        <v>Brooklyn</v>
      </c>
      <c r="O5405" t="str">
        <f>INDEX(Neighborhoods!$A:$C, MATCH(Places!$K5405,Neighborhoods!$A:$A,0), MATCH(Places!O$1,Neighborhoods!$A$1:$C$1,0))</f>
        <v>Crown Heights</v>
      </c>
      <c r="P5405" t="s">
        <v>1</v>
      </c>
      <c r="Q5405" t="str">
        <f t="shared" si="336"/>
        <v>Yes</v>
      </c>
      <c r="R5405">
        <v>2</v>
      </c>
      <c r="S5405" t="str">
        <f t="shared" si="337"/>
        <v>Small</v>
      </c>
      <c r="T5405" s="50">
        <v>89</v>
      </c>
      <c r="U5405" s="70">
        <f t="shared" si="338"/>
        <v>0.03</v>
      </c>
      <c r="V5405" s="52">
        <v>4.92</v>
      </c>
      <c r="W5405" s="52" t="str" cm="1">
        <f t="array" ref="W5405">_xlfn.SWITCH(ROUND(V5405,0),5,"Excellent",4,"Good",3,"Ok","Bad")</f>
        <v>Excellent</v>
      </c>
      <c r="X5405">
        <v>13</v>
      </c>
      <c r="Y5405" t="str">
        <f t="shared" si="339"/>
        <v>No</v>
      </c>
      <c r="Z5405" s="68">
        <v>43759</v>
      </c>
      <c r="AA5405" s="68">
        <v>43899</v>
      </c>
      <c r="AB5405">
        <v>15</v>
      </c>
      <c r="AC5405" t="s">
        <v>15615</v>
      </c>
    </row>
    <row r="5406" spans="1:29" x14ac:dyDescent="0.3">
      <c r="A5406" t="s">
        <v>14269</v>
      </c>
      <c r="B5406">
        <v>4026</v>
      </c>
      <c r="C5406" t="str">
        <f>VLOOKUP($B5406,Hosts!$A:$M,10,0)</f>
        <v>Within a day</v>
      </c>
      <c r="D5406" s="70">
        <f>VLOOKUP($B5406,Hosts!$A:$M,11,0)</f>
        <v>1</v>
      </c>
      <c r="E5406" s="70">
        <f>VLOOKUP($B5406,Hosts!$A:$M,12,0)</f>
        <v>0.71</v>
      </c>
      <c r="F5406" t="str">
        <f>VLOOKUP($B5406,Hosts!$A:$M,13,0)</f>
        <v>No</v>
      </c>
      <c r="G5406" t="str">
        <f>INDEX(Hosts!$A:$M, MATCH(Places!$B5406,Hosts!$A:$A,0), MATCH(Places!G$1,Hosts!$A$1:$M$1,0))</f>
        <v>Within a day</v>
      </c>
      <c r="H5406" s="70">
        <f>INDEX(Hosts!$A:$M, MATCH(Places!$B5406,Hosts!$A:$A,0), MATCH(Places!H$1,Hosts!$A$1:$M$1,0))</f>
        <v>1</v>
      </c>
      <c r="I5406" s="70">
        <f>INDEX(Hosts!$A:$M, MATCH(Places!$B5406,Hosts!$A:$A,0), MATCH(Places!I$1,Hosts!$A$1:$M$1,0))</f>
        <v>0.71</v>
      </c>
      <c r="J5406" t="str">
        <f>INDEX(Hosts!$A:$M, MATCH(Places!$B5406,Hosts!$A:$A,0), MATCH(Places!J$1,Hosts!$A$1:$M$1,0))</f>
        <v>No</v>
      </c>
      <c r="K5406">
        <v>20</v>
      </c>
      <c r="L5406" t="str">
        <f>VLOOKUP($K5406,Neighborhoods!$A:$C,2,0)</f>
        <v>Manhattan</v>
      </c>
      <c r="M5406" t="str">
        <f>VLOOKUP($K5406,Neighborhoods!$A:$C,3,0)</f>
        <v>Upper West Side</v>
      </c>
      <c r="N5406" t="str">
        <f>INDEX(Neighborhoods!$A:$C, MATCH(Places!$K5406,Neighborhoods!$A:$A,0), MATCH(Places!N$1,Neighborhoods!$A$1:$C$1,0))</f>
        <v>Manhattan</v>
      </c>
      <c r="O5406" t="str">
        <f>INDEX(Neighborhoods!$A:$C, MATCH(Places!$K5406,Neighborhoods!$A:$A,0), MATCH(Places!O$1,Neighborhoods!$A$1:$C$1,0))</f>
        <v>Upper West Side</v>
      </c>
      <c r="P5406" t="s">
        <v>11822</v>
      </c>
      <c r="Q5406" t="str">
        <f t="shared" si="336"/>
        <v>No</v>
      </c>
      <c r="R5406">
        <v>2</v>
      </c>
      <c r="S5406" t="str">
        <f t="shared" si="337"/>
        <v>Small</v>
      </c>
      <c r="T5406" s="50">
        <v>120</v>
      </c>
      <c r="U5406" s="70">
        <f t="shared" si="338"/>
        <v>0.03</v>
      </c>
      <c r="V5406" s="52">
        <v>4.71</v>
      </c>
      <c r="W5406" s="52" t="str" cm="1">
        <f t="array" ref="W5406">_xlfn.SWITCH(ROUND(V5406,0),5,"Excellent",4,"Good",3,"Ok","Bad")</f>
        <v>Excellent</v>
      </c>
      <c r="X5406">
        <v>7</v>
      </c>
      <c r="Y5406" t="str">
        <f t="shared" si="339"/>
        <v>No</v>
      </c>
      <c r="Z5406" s="68">
        <v>43750</v>
      </c>
      <c r="AA5406" s="68">
        <v>43881</v>
      </c>
      <c r="AB5406">
        <v>0</v>
      </c>
      <c r="AC5406" t="s">
        <v>15615</v>
      </c>
    </row>
    <row r="5407" spans="1:29" x14ac:dyDescent="0.3">
      <c r="A5407" t="s">
        <v>13735</v>
      </c>
      <c r="B5407">
        <v>1020</v>
      </c>
      <c r="C5407" t="str">
        <f>VLOOKUP($B5407,Hosts!$A:$M,10,0)</f>
        <v>Within a few hours</v>
      </c>
      <c r="D5407" s="70">
        <f>VLOOKUP($B5407,Hosts!$A:$M,11,0)</f>
        <v>1</v>
      </c>
      <c r="E5407" s="70">
        <f>VLOOKUP($B5407,Hosts!$A:$M,12,0)</f>
        <v>0.99</v>
      </c>
      <c r="F5407" t="str">
        <f>VLOOKUP($B5407,Hosts!$A:$M,13,0)</f>
        <v>Yes</v>
      </c>
      <c r="G5407" t="str">
        <f>INDEX(Hosts!$A:$M, MATCH(Places!$B5407,Hosts!$A:$A,0), MATCH(Places!G$1,Hosts!$A$1:$M$1,0))</f>
        <v>Within a few hours</v>
      </c>
      <c r="H5407" s="70">
        <f>INDEX(Hosts!$A:$M, MATCH(Places!$B5407,Hosts!$A:$A,0), MATCH(Places!H$1,Hosts!$A$1:$M$1,0))</f>
        <v>1</v>
      </c>
      <c r="I5407" s="70">
        <f>INDEX(Hosts!$A:$M, MATCH(Places!$B5407,Hosts!$A:$A,0), MATCH(Places!I$1,Hosts!$A$1:$M$1,0))</f>
        <v>0.99</v>
      </c>
      <c r="J5407" t="str">
        <f>INDEX(Hosts!$A:$M, MATCH(Places!$B5407,Hosts!$A:$A,0), MATCH(Places!J$1,Hosts!$A$1:$M$1,0))</f>
        <v>Yes</v>
      </c>
      <c r="K5407">
        <v>8</v>
      </c>
      <c r="L5407" t="str">
        <f>VLOOKUP($K5407,Neighborhoods!$A:$C,2,0)</f>
        <v>Brooklyn</v>
      </c>
      <c r="M5407" t="str">
        <f>VLOOKUP($K5407,Neighborhoods!$A:$C,3,0)</f>
        <v>Bushwick</v>
      </c>
      <c r="N5407" t="str">
        <f>INDEX(Neighborhoods!$A:$C, MATCH(Places!$K5407,Neighborhoods!$A:$A,0), MATCH(Places!N$1,Neighborhoods!$A$1:$C$1,0))</f>
        <v>Brooklyn</v>
      </c>
      <c r="O5407" t="str">
        <f>INDEX(Neighborhoods!$A:$C, MATCH(Places!$K5407,Neighborhoods!$A:$A,0), MATCH(Places!O$1,Neighborhoods!$A$1:$C$1,0))</f>
        <v>Bushwick</v>
      </c>
      <c r="P5407" t="s">
        <v>16</v>
      </c>
      <c r="Q5407" t="str">
        <f t="shared" si="336"/>
        <v>Yes</v>
      </c>
      <c r="R5407">
        <v>1</v>
      </c>
      <c r="S5407" t="str">
        <f t="shared" si="337"/>
        <v>Small</v>
      </c>
      <c r="T5407" s="50">
        <v>20</v>
      </c>
      <c r="U5407" s="70">
        <f t="shared" si="338"/>
        <v>0.03</v>
      </c>
      <c r="V5407" s="52">
        <v>5</v>
      </c>
      <c r="W5407" s="52" t="str" cm="1">
        <f t="array" ref="W5407">_xlfn.SWITCH(ROUND(V5407,0),5,"Excellent",4,"Good",3,"Ok","Bad")</f>
        <v>Excellent</v>
      </c>
      <c r="X5407">
        <v>11</v>
      </c>
      <c r="Y5407" t="str">
        <f t="shared" si="339"/>
        <v>No</v>
      </c>
      <c r="Z5407" s="68">
        <v>43759</v>
      </c>
      <c r="AA5407" s="68">
        <v>43890</v>
      </c>
      <c r="AB5407">
        <v>134</v>
      </c>
      <c r="AC5407" t="s">
        <v>15616</v>
      </c>
    </row>
    <row r="5408" spans="1:29" x14ac:dyDescent="0.3">
      <c r="A5408" t="s">
        <v>13218</v>
      </c>
      <c r="B5408">
        <v>1020</v>
      </c>
      <c r="C5408" t="str">
        <f>VLOOKUP($B5408,Hosts!$A:$M,10,0)</f>
        <v>Within a few hours</v>
      </c>
      <c r="D5408" s="70">
        <f>VLOOKUP($B5408,Hosts!$A:$M,11,0)</f>
        <v>1</v>
      </c>
      <c r="E5408" s="70">
        <f>VLOOKUP($B5408,Hosts!$A:$M,12,0)</f>
        <v>0.99</v>
      </c>
      <c r="F5408" t="str">
        <f>VLOOKUP($B5408,Hosts!$A:$M,13,0)</f>
        <v>Yes</v>
      </c>
      <c r="G5408" t="str">
        <f>INDEX(Hosts!$A:$M, MATCH(Places!$B5408,Hosts!$A:$A,0), MATCH(Places!G$1,Hosts!$A$1:$M$1,0))</f>
        <v>Within a few hours</v>
      </c>
      <c r="H5408" s="70">
        <f>INDEX(Hosts!$A:$M, MATCH(Places!$B5408,Hosts!$A:$A,0), MATCH(Places!H$1,Hosts!$A$1:$M$1,0))</f>
        <v>1</v>
      </c>
      <c r="I5408" s="70">
        <f>INDEX(Hosts!$A:$M, MATCH(Places!$B5408,Hosts!$A:$A,0), MATCH(Places!I$1,Hosts!$A$1:$M$1,0))</f>
        <v>0.99</v>
      </c>
      <c r="J5408" t="str">
        <f>INDEX(Hosts!$A:$M, MATCH(Places!$B5408,Hosts!$A:$A,0), MATCH(Places!J$1,Hosts!$A$1:$M$1,0))</f>
        <v>Yes</v>
      </c>
      <c r="K5408">
        <v>8</v>
      </c>
      <c r="L5408" t="str">
        <f>VLOOKUP($K5408,Neighborhoods!$A:$C,2,0)</f>
        <v>Brooklyn</v>
      </c>
      <c r="M5408" t="str">
        <f>VLOOKUP($K5408,Neighborhoods!$A:$C,3,0)</f>
        <v>Bushwick</v>
      </c>
      <c r="N5408" t="str">
        <f>INDEX(Neighborhoods!$A:$C, MATCH(Places!$K5408,Neighborhoods!$A:$A,0), MATCH(Places!N$1,Neighborhoods!$A$1:$C$1,0))</f>
        <v>Brooklyn</v>
      </c>
      <c r="O5408" t="str">
        <f>INDEX(Neighborhoods!$A:$C, MATCH(Places!$K5408,Neighborhoods!$A:$A,0), MATCH(Places!O$1,Neighborhoods!$A$1:$C$1,0))</f>
        <v>Bushwick</v>
      </c>
      <c r="P5408" t="s">
        <v>16</v>
      </c>
      <c r="Q5408" t="str">
        <f t="shared" si="336"/>
        <v>Yes</v>
      </c>
      <c r="R5408">
        <v>1</v>
      </c>
      <c r="S5408" t="str">
        <f t="shared" si="337"/>
        <v>Small</v>
      </c>
      <c r="T5408" s="50">
        <v>19</v>
      </c>
      <c r="U5408" s="70">
        <f t="shared" si="338"/>
        <v>0.03</v>
      </c>
      <c r="V5408" s="52">
        <v>5</v>
      </c>
      <c r="W5408" s="52" t="str" cm="1">
        <f t="array" ref="W5408">_xlfn.SWITCH(ROUND(V5408,0),5,"Excellent",4,"Good",3,"Ok","Bad")</f>
        <v>Excellent</v>
      </c>
      <c r="X5408">
        <v>6</v>
      </c>
      <c r="Y5408" t="str">
        <f t="shared" si="339"/>
        <v>No</v>
      </c>
      <c r="Z5408" s="68">
        <v>43757</v>
      </c>
      <c r="AA5408" s="68">
        <v>43921</v>
      </c>
      <c r="AB5408">
        <v>164</v>
      </c>
      <c r="AC5408" t="s">
        <v>15616</v>
      </c>
    </row>
    <row r="5409" spans="1:29" x14ac:dyDescent="0.3">
      <c r="A5409" t="s">
        <v>14649</v>
      </c>
      <c r="B5409">
        <v>2355</v>
      </c>
      <c r="C5409" t="str">
        <f>VLOOKUP($B5409,Hosts!$A:$M,10,0)</f>
        <v>Within an hour</v>
      </c>
      <c r="D5409" s="70">
        <f>VLOOKUP($B5409,Hosts!$A:$M,11,0)</f>
        <v>0.89</v>
      </c>
      <c r="E5409" s="70">
        <f>VLOOKUP($B5409,Hosts!$A:$M,12,0)</f>
        <v>0.97</v>
      </c>
      <c r="F5409" t="str">
        <f>VLOOKUP($B5409,Hosts!$A:$M,13,0)</f>
        <v>No</v>
      </c>
      <c r="G5409" t="str">
        <f>INDEX(Hosts!$A:$M, MATCH(Places!$B5409,Hosts!$A:$A,0), MATCH(Places!G$1,Hosts!$A$1:$M$1,0))</f>
        <v>Within an hour</v>
      </c>
      <c r="H5409" s="70">
        <f>INDEX(Hosts!$A:$M, MATCH(Places!$B5409,Hosts!$A:$A,0), MATCH(Places!H$1,Hosts!$A$1:$M$1,0))</f>
        <v>0.89</v>
      </c>
      <c r="I5409" s="70">
        <f>INDEX(Hosts!$A:$M, MATCH(Places!$B5409,Hosts!$A:$A,0), MATCH(Places!I$1,Hosts!$A$1:$M$1,0))</f>
        <v>0.97</v>
      </c>
      <c r="J5409" t="str">
        <f>INDEX(Hosts!$A:$M, MATCH(Places!$B5409,Hosts!$A:$A,0), MATCH(Places!J$1,Hosts!$A$1:$M$1,0))</f>
        <v>No</v>
      </c>
      <c r="K5409">
        <v>12</v>
      </c>
      <c r="L5409" t="str">
        <f>VLOOKUP($K5409,Neighborhoods!$A:$C,2,0)</f>
        <v>Brooklyn</v>
      </c>
      <c r="M5409" t="str">
        <f>VLOOKUP($K5409,Neighborhoods!$A:$C,3,0)</f>
        <v>Williamsburg</v>
      </c>
      <c r="N5409" t="str">
        <f>INDEX(Neighborhoods!$A:$C, MATCH(Places!$K5409,Neighborhoods!$A:$A,0), MATCH(Places!N$1,Neighborhoods!$A$1:$C$1,0))</f>
        <v>Brooklyn</v>
      </c>
      <c r="O5409" t="str">
        <f>INDEX(Neighborhoods!$A:$C, MATCH(Places!$K5409,Neighborhoods!$A:$A,0), MATCH(Places!O$1,Neighborhoods!$A$1:$C$1,0))</f>
        <v>Williamsburg</v>
      </c>
      <c r="P5409" t="s">
        <v>11822</v>
      </c>
      <c r="Q5409" t="str">
        <f t="shared" si="336"/>
        <v>No</v>
      </c>
      <c r="R5409">
        <v>12</v>
      </c>
      <c r="S5409" t="str">
        <f t="shared" si="337"/>
        <v>Large</v>
      </c>
      <c r="T5409" s="50">
        <v>499</v>
      </c>
      <c r="U5409" s="70">
        <f t="shared" si="338"/>
        <v>0.04</v>
      </c>
      <c r="V5409" s="52">
        <v>4.75</v>
      </c>
      <c r="W5409" s="52" t="str" cm="1">
        <f t="array" ref="W5409">_xlfn.SWITCH(ROUND(V5409,0),5,"Excellent",4,"Good",3,"Ok","Bad")</f>
        <v>Excellent</v>
      </c>
      <c r="X5409">
        <v>8</v>
      </c>
      <c r="Y5409" t="str">
        <f t="shared" si="339"/>
        <v>No</v>
      </c>
      <c r="Z5409" s="68">
        <v>43807</v>
      </c>
      <c r="AA5409" s="68">
        <v>43890</v>
      </c>
      <c r="AB5409">
        <v>356</v>
      </c>
      <c r="AC5409" t="s">
        <v>15616</v>
      </c>
    </row>
    <row r="5410" spans="1:29" x14ac:dyDescent="0.3">
      <c r="A5410" t="s">
        <v>15328</v>
      </c>
      <c r="B5410">
        <v>3854</v>
      </c>
      <c r="C5410" t="str">
        <f>VLOOKUP($B5410,Hosts!$A:$M,10,0)</f>
        <v>Within an hour</v>
      </c>
      <c r="D5410" s="70">
        <f>VLOOKUP($B5410,Hosts!$A:$M,11,0)</f>
        <v>1</v>
      </c>
      <c r="E5410" s="70">
        <f>VLOOKUP($B5410,Hosts!$A:$M,12,0)</f>
        <v>0.8</v>
      </c>
      <c r="F5410" t="str">
        <f>VLOOKUP($B5410,Hosts!$A:$M,13,0)</f>
        <v>No</v>
      </c>
      <c r="G5410" t="str">
        <f>INDEX(Hosts!$A:$M, MATCH(Places!$B5410,Hosts!$A:$A,0), MATCH(Places!G$1,Hosts!$A$1:$M$1,0))</f>
        <v>Within an hour</v>
      </c>
      <c r="H5410" s="70">
        <f>INDEX(Hosts!$A:$M, MATCH(Places!$B5410,Hosts!$A:$A,0), MATCH(Places!H$1,Hosts!$A$1:$M$1,0))</f>
        <v>1</v>
      </c>
      <c r="I5410" s="70">
        <f>INDEX(Hosts!$A:$M, MATCH(Places!$B5410,Hosts!$A:$A,0), MATCH(Places!I$1,Hosts!$A$1:$M$1,0))</f>
        <v>0.8</v>
      </c>
      <c r="J5410" t="str">
        <f>INDEX(Hosts!$A:$M, MATCH(Places!$B5410,Hosts!$A:$A,0), MATCH(Places!J$1,Hosts!$A$1:$M$1,0))</f>
        <v>No</v>
      </c>
      <c r="K5410">
        <v>23</v>
      </c>
      <c r="L5410" t="str">
        <f>VLOOKUP($K5410,Neighborhoods!$A:$C,2,0)</f>
        <v>Queens</v>
      </c>
      <c r="M5410" t="str">
        <f>VLOOKUP($K5410,Neighborhoods!$A:$C,3,0)</f>
        <v>Jamaica</v>
      </c>
      <c r="N5410" t="str">
        <f>INDEX(Neighborhoods!$A:$C, MATCH(Places!$K5410,Neighborhoods!$A:$A,0), MATCH(Places!N$1,Neighborhoods!$A$1:$C$1,0))</f>
        <v>Queens</v>
      </c>
      <c r="O5410" t="str">
        <f>INDEX(Neighborhoods!$A:$C, MATCH(Places!$K5410,Neighborhoods!$A:$A,0), MATCH(Places!O$1,Neighborhoods!$A$1:$C$1,0))</f>
        <v>Jamaica</v>
      </c>
      <c r="P5410" t="s">
        <v>16</v>
      </c>
      <c r="Q5410" t="str">
        <f t="shared" si="336"/>
        <v>Yes</v>
      </c>
      <c r="R5410">
        <v>1</v>
      </c>
      <c r="S5410" t="str">
        <f t="shared" si="337"/>
        <v>Small</v>
      </c>
      <c r="T5410" s="50">
        <v>40</v>
      </c>
      <c r="U5410" s="70">
        <f t="shared" si="338"/>
        <v>0.03</v>
      </c>
      <c r="V5410" s="52">
        <v>4</v>
      </c>
      <c r="W5410" s="52" t="str" cm="1">
        <f t="array" ref="W5410">_xlfn.SWITCH(ROUND(V5410,0),5,"Excellent",4,"Good",3,"Ok","Bad")</f>
        <v>Good</v>
      </c>
      <c r="X5410">
        <v>3</v>
      </c>
      <c r="Y5410" t="str">
        <f t="shared" si="339"/>
        <v>No</v>
      </c>
      <c r="Z5410" s="68">
        <v>43766</v>
      </c>
      <c r="AA5410" s="68">
        <v>43768</v>
      </c>
      <c r="AB5410">
        <v>180</v>
      </c>
      <c r="AC5410" t="s">
        <v>15616</v>
      </c>
    </row>
    <row r="5411" spans="1:29" x14ac:dyDescent="0.3">
      <c r="A5411" t="s">
        <v>13398</v>
      </c>
      <c r="B5411">
        <v>4027</v>
      </c>
      <c r="C5411" t="str">
        <f>VLOOKUP($B5411,Hosts!$A:$M,10,0)</f>
        <v>Within an hour</v>
      </c>
      <c r="D5411" s="70">
        <f>VLOOKUP($B5411,Hosts!$A:$M,11,0)</f>
        <v>1</v>
      </c>
      <c r="E5411" s="70">
        <f>VLOOKUP($B5411,Hosts!$A:$M,12,0)</f>
        <v>0.88</v>
      </c>
      <c r="F5411" t="str">
        <f>VLOOKUP($B5411,Hosts!$A:$M,13,0)</f>
        <v>No</v>
      </c>
      <c r="G5411" t="str">
        <f>INDEX(Hosts!$A:$M, MATCH(Places!$B5411,Hosts!$A:$A,0), MATCH(Places!G$1,Hosts!$A$1:$M$1,0))</f>
        <v>Within an hour</v>
      </c>
      <c r="H5411" s="70">
        <f>INDEX(Hosts!$A:$M, MATCH(Places!$B5411,Hosts!$A:$A,0), MATCH(Places!H$1,Hosts!$A$1:$M$1,0))</f>
        <v>1</v>
      </c>
      <c r="I5411" s="70">
        <f>INDEX(Hosts!$A:$M, MATCH(Places!$B5411,Hosts!$A:$A,0), MATCH(Places!I$1,Hosts!$A$1:$M$1,0))</f>
        <v>0.88</v>
      </c>
      <c r="J5411" t="str">
        <f>INDEX(Hosts!$A:$M, MATCH(Places!$B5411,Hosts!$A:$A,0), MATCH(Places!J$1,Hosts!$A$1:$M$1,0))</f>
        <v>No</v>
      </c>
      <c r="K5411">
        <v>7</v>
      </c>
      <c r="L5411" t="str">
        <f>VLOOKUP($K5411,Neighborhoods!$A:$C,2,0)</f>
        <v>Brooklyn</v>
      </c>
      <c r="M5411" t="str">
        <f>VLOOKUP($K5411,Neighborhoods!$A:$C,3,0)</f>
        <v>Bedford-Stuyvesant</v>
      </c>
      <c r="N5411" t="str">
        <f>INDEX(Neighborhoods!$A:$C, MATCH(Places!$K5411,Neighborhoods!$A:$A,0), MATCH(Places!N$1,Neighborhoods!$A$1:$C$1,0))</f>
        <v>Brooklyn</v>
      </c>
      <c r="O5411" t="str">
        <f>INDEX(Neighborhoods!$A:$C, MATCH(Places!$K5411,Neighborhoods!$A:$A,0), MATCH(Places!O$1,Neighborhoods!$A$1:$C$1,0))</f>
        <v>Bedford-Stuyvesant</v>
      </c>
      <c r="P5411" t="s">
        <v>11822</v>
      </c>
      <c r="Q5411" t="str">
        <f t="shared" si="336"/>
        <v>No</v>
      </c>
      <c r="R5411">
        <v>5</v>
      </c>
      <c r="S5411" t="str">
        <f t="shared" si="337"/>
        <v>Medium</v>
      </c>
      <c r="T5411" s="50">
        <v>135</v>
      </c>
      <c r="U5411" s="70">
        <f t="shared" si="338"/>
        <v>0.03</v>
      </c>
      <c r="V5411" s="52">
        <v>5</v>
      </c>
      <c r="W5411" s="52" t="str" cm="1">
        <f t="array" ref="W5411">_xlfn.SWITCH(ROUND(V5411,0),5,"Excellent",4,"Good",3,"Ok","Bad")</f>
        <v>Excellent</v>
      </c>
      <c r="X5411">
        <v>7</v>
      </c>
      <c r="Y5411" t="str">
        <f t="shared" si="339"/>
        <v>No</v>
      </c>
      <c r="Z5411" s="68">
        <v>43798</v>
      </c>
      <c r="AA5411" s="68">
        <v>43834</v>
      </c>
      <c r="AB5411">
        <v>0</v>
      </c>
      <c r="AC5411" t="s">
        <v>15615</v>
      </c>
    </row>
    <row r="5412" spans="1:29" x14ac:dyDescent="0.3">
      <c r="A5412" t="s">
        <v>15172</v>
      </c>
      <c r="B5412">
        <v>3991</v>
      </c>
      <c r="C5412" t="str">
        <f>VLOOKUP($B5412,Hosts!$A:$M,10,0)</f>
        <v>Within a few hours</v>
      </c>
      <c r="D5412" s="70">
        <f>VLOOKUP($B5412,Hosts!$A:$M,11,0)</f>
        <v>0.69</v>
      </c>
      <c r="E5412" s="70">
        <f>VLOOKUP($B5412,Hosts!$A:$M,12,0)</f>
        <v>0.97</v>
      </c>
      <c r="F5412" t="str">
        <f>VLOOKUP($B5412,Hosts!$A:$M,13,0)</f>
        <v>No</v>
      </c>
      <c r="G5412" t="str">
        <f>INDEX(Hosts!$A:$M, MATCH(Places!$B5412,Hosts!$A:$A,0), MATCH(Places!G$1,Hosts!$A$1:$M$1,0))</f>
        <v>Within a few hours</v>
      </c>
      <c r="H5412" s="70">
        <f>INDEX(Hosts!$A:$M, MATCH(Places!$B5412,Hosts!$A:$A,0), MATCH(Places!H$1,Hosts!$A$1:$M$1,0))</f>
        <v>0.69</v>
      </c>
      <c r="I5412" s="70">
        <f>INDEX(Hosts!$A:$M, MATCH(Places!$B5412,Hosts!$A:$A,0), MATCH(Places!I$1,Hosts!$A$1:$M$1,0))</f>
        <v>0.97</v>
      </c>
      <c r="J5412" t="str">
        <f>INDEX(Hosts!$A:$M, MATCH(Places!$B5412,Hosts!$A:$A,0), MATCH(Places!J$1,Hosts!$A$1:$M$1,0))</f>
        <v>No</v>
      </c>
      <c r="K5412">
        <v>16</v>
      </c>
      <c r="L5412" t="str">
        <f>VLOOKUP($K5412,Neighborhoods!$A:$C,2,0)</f>
        <v>Manhattan</v>
      </c>
      <c r="M5412" t="str">
        <f>VLOOKUP($K5412,Neighborhoods!$A:$C,3,0)</f>
        <v>Harlem</v>
      </c>
      <c r="N5412" t="str">
        <f>INDEX(Neighborhoods!$A:$C, MATCH(Places!$K5412,Neighborhoods!$A:$A,0), MATCH(Places!N$1,Neighborhoods!$A$1:$C$1,0))</f>
        <v>Manhattan</v>
      </c>
      <c r="O5412" t="str">
        <f>INDEX(Neighborhoods!$A:$C, MATCH(Places!$K5412,Neighborhoods!$A:$A,0), MATCH(Places!O$1,Neighborhoods!$A$1:$C$1,0))</f>
        <v>Harlem</v>
      </c>
      <c r="P5412" t="s">
        <v>1</v>
      </c>
      <c r="Q5412" t="str">
        <f t="shared" si="336"/>
        <v>Yes</v>
      </c>
      <c r="R5412">
        <v>8</v>
      </c>
      <c r="S5412" t="str">
        <f t="shared" si="337"/>
        <v>Large</v>
      </c>
      <c r="T5412" s="50">
        <v>250</v>
      </c>
      <c r="U5412" s="70">
        <f t="shared" si="338"/>
        <v>0.04</v>
      </c>
      <c r="V5412" s="52">
        <v>4.32</v>
      </c>
      <c r="W5412" s="52" t="str" cm="1">
        <f t="array" ref="W5412">_xlfn.SWITCH(ROUND(V5412,0),5,"Excellent",4,"Good",3,"Ok","Bad")</f>
        <v>Good</v>
      </c>
      <c r="X5412">
        <v>19</v>
      </c>
      <c r="Y5412" t="str">
        <f t="shared" si="339"/>
        <v>No</v>
      </c>
      <c r="Z5412" s="68">
        <v>43762</v>
      </c>
      <c r="AA5412" s="68">
        <v>44030</v>
      </c>
      <c r="AB5412">
        <v>207</v>
      </c>
      <c r="AC5412" t="s">
        <v>15615</v>
      </c>
    </row>
    <row r="5413" spans="1:29" x14ac:dyDescent="0.3">
      <c r="A5413" t="s">
        <v>15261</v>
      </c>
      <c r="B5413">
        <v>2748</v>
      </c>
      <c r="C5413" t="str">
        <f>VLOOKUP($B5413,Hosts!$A:$M,10,0)</f>
        <v>A few days or more</v>
      </c>
      <c r="D5413" s="70">
        <f>VLOOKUP($B5413,Hosts!$A:$M,11,0)</f>
        <v>0</v>
      </c>
      <c r="E5413" s="70">
        <f>VLOOKUP($B5413,Hosts!$A:$M,12,0)</f>
        <v>0.85</v>
      </c>
      <c r="F5413" t="str">
        <f>VLOOKUP($B5413,Hosts!$A:$M,13,0)</f>
        <v>No</v>
      </c>
      <c r="G5413" t="str">
        <f>INDEX(Hosts!$A:$M, MATCH(Places!$B5413,Hosts!$A:$A,0), MATCH(Places!G$1,Hosts!$A$1:$M$1,0))</f>
        <v>A few days or more</v>
      </c>
      <c r="H5413" s="70">
        <f>INDEX(Hosts!$A:$M, MATCH(Places!$B5413,Hosts!$A:$A,0), MATCH(Places!H$1,Hosts!$A$1:$M$1,0))</f>
        <v>0</v>
      </c>
      <c r="I5413" s="70">
        <f>INDEX(Hosts!$A:$M, MATCH(Places!$B5413,Hosts!$A:$A,0), MATCH(Places!I$1,Hosts!$A$1:$M$1,0))</f>
        <v>0.85</v>
      </c>
      <c r="J5413" t="str">
        <f>INDEX(Hosts!$A:$M, MATCH(Places!$B5413,Hosts!$A:$A,0), MATCH(Places!J$1,Hosts!$A$1:$M$1,0))</f>
        <v>No</v>
      </c>
      <c r="K5413">
        <v>7</v>
      </c>
      <c r="L5413" t="str">
        <f>VLOOKUP($K5413,Neighborhoods!$A:$C,2,0)</f>
        <v>Brooklyn</v>
      </c>
      <c r="M5413" t="str">
        <f>VLOOKUP($K5413,Neighborhoods!$A:$C,3,0)</f>
        <v>Bedford-Stuyvesant</v>
      </c>
      <c r="N5413" t="str">
        <f>INDEX(Neighborhoods!$A:$C, MATCH(Places!$K5413,Neighborhoods!$A:$A,0), MATCH(Places!N$1,Neighborhoods!$A$1:$C$1,0))</f>
        <v>Brooklyn</v>
      </c>
      <c r="O5413" t="str">
        <f>INDEX(Neighborhoods!$A:$C, MATCH(Places!$K5413,Neighborhoods!$A:$A,0), MATCH(Places!O$1,Neighborhoods!$A$1:$C$1,0))</f>
        <v>Bedford-Stuyvesant</v>
      </c>
      <c r="P5413" t="s">
        <v>11822</v>
      </c>
      <c r="Q5413" t="str">
        <f t="shared" si="336"/>
        <v>No</v>
      </c>
      <c r="R5413">
        <v>2</v>
      </c>
      <c r="S5413" t="str">
        <f t="shared" si="337"/>
        <v>Small</v>
      </c>
      <c r="T5413" s="50">
        <v>100</v>
      </c>
      <c r="U5413" s="70">
        <f t="shared" si="338"/>
        <v>0.03</v>
      </c>
      <c r="V5413" s="52">
        <v>4.75</v>
      </c>
      <c r="W5413" s="52" t="str" cm="1">
        <f t="array" ref="W5413">_xlfn.SWITCH(ROUND(V5413,0),5,"Excellent",4,"Good",3,"Ok","Bad")</f>
        <v>Excellent</v>
      </c>
      <c r="X5413">
        <v>4</v>
      </c>
      <c r="Y5413" t="str">
        <f t="shared" si="339"/>
        <v>No</v>
      </c>
      <c r="Z5413" s="68">
        <v>43765</v>
      </c>
      <c r="AA5413" s="68">
        <v>43900</v>
      </c>
      <c r="AB5413">
        <v>88</v>
      </c>
      <c r="AC5413" t="s">
        <v>15615</v>
      </c>
    </row>
    <row r="5414" spans="1:29" x14ac:dyDescent="0.3">
      <c r="A5414" t="s">
        <v>14171</v>
      </c>
      <c r="B5414">
        <v>1020</v>
      </c>
      <c r="C5414" t="str">
        <f>VLOOKUP($B5414,Hosts!$A:$M,10,0)</f>
        <v>Within a few hours</v>
      </c>
      <c r="D5414" s="70">
        <f>VLOOKUP($B5414,Hosts!$A:$M,11,0)</f>
        <v>1</v>
      </c>
      <c r="E5414" s="70">
        <f>VLOOKUP($B5414,Hosts!$A:$M,12,0)</f>
        <v>0.99</v>
      </c>
      <c r="F5414" t="str">
        <f>VLOOKUP($B5414,Hosts!$A:$M,13,0)</f>
        <v>Yes</v>
      </c>
      <c r="G5414" t="str">
        <f>INDEX(Hosts!$A:$M, MATCH(Places!$B5414,Hosts!$A:$A,0), MATCH(Places!G$1,Hosts!$A$1:$M$1,0))</f>
        <v>Within a few hours</v>
      </c>
      <c r="H5414" s="70">
        <f>INDEX(Hosts!$A:$M, MATCH(Places!$B5414,Hosts!$A:$A,0), MATCH(Places!H$1,Hosts!$A$1:$M$1,0))</f>
        <v>1</v>
      </c>
      <c r="I5414" s="70">
        <f>INDEX(Hosts!$A:$M, MATCH(Places!$B5414,Hosts!$A:$A,0), MATCH(Places!I$1,Hosts!$A$1:$M$1,0))</f>
        <v>0.99</v>
      </c>
      <c r="J5414" t="str">
        <f>INDEX(Hosts!$A:$M, MATCH(Places!$B5414,Hosts!$A:$A,0), MATCH(Places!J$1,Hosts!$A$1:$M$1,0))</f>
        <v>Yes</v>
      </c>
      <c r="K5414">
        <v>8</v>
      </c>
      <c r="L5414" t="str">
        <f>VLOOKUP($K5414,Neighborhoods!$A:$C,2,0)</f>
        <v>Brooklyn</v>
      </c>
      <c r="M5414" t="str">
        <f>VLOOKUP($K5414,Neighborhoods!$A:$C,3,0)</f>
        <v>Bushwick</v>
      </c>
      <c r="N5414" t="str">
        <f>INDEX(Neighborhoods!$A:$C, MATCH(Places!$K5414,Neighborhoods!$A:$A,0), MATCH(Places!N$1,Neighborhoods!$A$1:$C$1,0))</f>
        <v>Brooklyn</v>
      </c>
      <c r="O5414" t="str">
        <f>INDEX(Neighborhoods!$A:$C, MATCH(Places!$K5414,Neighborhoods!$A:$A,0), MATCH(Places!O$1,Neighborhoods!$A$1:$C$1,0))</f>
        <v>Bushwick</v>
      </c>
      <c r="P5414" t="s">
        <v>16</v>
      </c>
      <c r="Q5414" t="str">
        <f t="shared" si="336"/>
        <v>Yes</v>
      </c>
      <c r="R5414">
        <v>1</v>
      </c>
      <c r="S5414" t="str">
        <f t="shared" si="337"/>
        <v>Small</v>
      </c>
      <c r="T5414" s="50">
        <v>19</v>
      </c>
      <c r="U5414" s="70">
        <f t="shared" si="338"/>
        <v>0.03</v>
      </c>
      <c r="V5414" s="52">
        <v>4.92</v>
      </c>
      <c r="W5414" s="52" t="str" cm="1">
        <f t="array" ref="W5414">_xlfn.SWITCH(ROUND(V5414,0),5,"Excellent",4,"Good",3,"Ok","Bad")</f>
        <v>Excellent</v>
      </c>
      <c r="X5414">
        <v>13</v>
      </c>
      <c r="Y5414" t="str">
        <f t="shared" si="339"/>
        <v>No</v>
      </c>
      <c r="Z5414" s="68">
        <v>43758</v>
      </c>
      <c r="AA5414" s="68">
        <v>44026</v>
      </c>
      <c r="AB5414">
        <v>103</v>
      </c>
      <c r="AC5414" t="s">
        <v>15616</v>
      </c>
    </row>
    <row r="5415" spans="1:29" x14ac:dyDescent="0.3">
      <c r="A5415" t="s">
        <v>15228</v>
      </c>
      <c r="B5415">
        <v>623</v>
      </c>
      <c r="C5415" t="str">
        <f>VLOOKUP($B5415,Hosts!$A:$M,10,0)</f>
        <v>Within an hour</v>
      </c>
      <c r="D5415" s="70">
        <f>VLOOKUP($B5415,Hosts!$A:$M,11,0)</f>
        <v>0.8</v>
      </c>
      <c r="E5415" s="70">
        <f>VLOOKUP($B5415,Hosts!$A:$M,12,0)</f>
        <v>0.83</v>
      </c>
      <c r="F5415" t="str">
        <f>VLOOKUP($B5415,Hosts!$A:$M,13,0)</f>
        <v>Yes</v>
      </c>
      <c r="G5415" t="str">
        <f>INDEX(Hosts!$A:$M, MATCH(Places!$B5415,Hosts!$A:$A,0), MATCH(Places!G$1,Hosts!$A$1:$M$1,0))</f>
        <v>Within an hour</v>
      </c>
      <c r="H5415" s="70">
        <f>INDEX(Hosts!$A:$M, MATCH(Places!$B5415,Hosts!$A:$A,0), MATCH(Places!H$1,Hosts!$A$1:$M$1,0))</f>
        <v>0.8</v>
      </c>
      <c r="I5415" s="70">
        <f>INDEX(Hosts!$A:$M, MATCH(Places!$B5415,Hosts!$A:$A,0), MATCH(Places!I$1,Hosts!$A$1:$M$1,0))</f>
        <v>0.83</v>
      </c>
      <c r="J5415" t="str">
        <f>INDEX(Hosts!$A:$M, MATCH(Places!$B5415,Hosts!$A:$A,0), MATCH(Places!J$1,Hosts!$A$1:$M$1,0))</f>
        <v>Yes</v>
      </c>
      <c r="K5415">
        <v>12</v>
      </c>
      <c r="L5415" t="str">
        <f>VLOOKUP($K5415,Neighborhoods!$A:$C,2,0)</f>
        <v>Brooklyn</v>
      </c>
      <c r="M5415" t="str">
        <f>VLOOKUP($K5415,Neighborhoods!$A:$C,3,0)</f>
        <v>Williamsburg</v>
      </c>
      <c r="N5415" t="str">
        <f>INDEX(Neighborhoods!$A:$C, MATCH(Places!$K5415,Neighborhoods!$A:$A,0), MATCH(Places!N$1,Neighborhoods!$A$1:$C$1,0))</f>
        <v>Brooklyn</v>
      </c>
      <c r="O5415" t="str">
        <f>INDEX(Neighborhoods!$A:$C, MATCH(Places!$K5415,Neighborhoods!$A:$A,0), MATCH(Places!O$1,Neighborhoods!$A$1:$C$1,0))</f>
        <v>Williamsburg</v>
      </c>
      <c r="P5415" t="s">
        <v>1</v>
      </c>
      <c r="Q5415" t="str">
        <f t="shared" si="336"/>
        <v>Yes</v>
      </c>
      <c r="R5415">
        <v>2</v>
      </c>
      <c r="S5415" t="str">
        <f t="shared" si="337"/>
        <v>Small</v>
      </c>
      <c r="T5415" s="50">
        <v>73</v>
      </c>
      <c r="U5415" s="70">
        <f t="shared" si="338"/>
        <v>0.03</v>
      </c>
      <c r="V5415" s="52">
        <v>5</v>
      </c>
      <c r="W5415" s="52" t="str" cm="1">
        <f t="array" ref="W5415">_xlfn.SWITCH(ROUND(V5415,0),5,"Excellent",4,"Good",3,"Ok","Bad")</f>
        <v>Excellent</v>
      </c>
      <c r="X5415">
        <v>9</v>
      </c>
      <c r="Y5415" t="str">
        <f t="shared" si="339"/>
        <v>No</v>
      </c>
      <c r="Z5415" s="68">
        <v>43765</v>
      </c>
      <c r="AA5415" s="68">
        <v>43902</v>
      </c>
      <c r="AB5415">
        <v>85</v>
      </c>
      <c r="AC5415" t="s">
        <v>15615</v>
      </c>
    </row>
    <row r="5416" spans="1:29" x14ac:dyDescent="0.3">
      <c r="A5416" t="s">
        <v>13950</v>
      </c>
      <c r="B5416">
        <v>1987</v>
      </c>
      <c r="C5416" t="str">
        <f>VLOOKUP($B5416,Hosts!$A:$M,10,0)</f>
        <v>Within a few hours</v>
      </c>
      <c r="D5416" s="70">
        <f>VLOOKUP($B5416,Hosts!$A:$M,11,0)</f>
        <v>0.88</v>
      </c>
      <c r="E5416" s="70">
        <f>VLOOKUP($B5416,Hosts!$A:$M,12,0)</f>
        <v>0.75</v>
      </c>
      <c r="F5416" t="str">
        <f>VLOOKUP($B5416,Hosts!$A:$M,13,0)</f>
        <v>No</v>
      </c>
      <c r="G5416" t="str">
        <f>INDEX(Hosts!$A:$M, MATCH(Places!$B5416,Hosts!$A:$A,0), MATCH(Places!G$1,Hosts!$A$1:$M$1,0))</f>
        <v>Within a few hours</v>
      </c>
      <c r="H5416" s="70">
        <f>INDEX(Hosts!$A:$M, MATCH(Places!$B5416,Hosts!$A:$A,0), MATCH(Places!H$1,Hosts!$A$1:$M$1,0))</f>
        <v>0.88</v>
      </c>
      <c r="I5416" s="70">
        <f>INDEX(Hosts!$A:$M, MATCH(Places!$B5416,Hosts!$A:$A,0), MATCH(Places!I$1,Hosts!$A$1:$M$1,0))</f>
        <v>0.75</v>
      </c>
      <c r="J5416" t="str">
        <f>INDEX(Hosts!$A:$M, MATCH(Places!$B5416,Hosts!$A:$A,0), MATCH(Places!J$1,Hosts!$A$1:$M$1,0))</f>
        <v>No</v>
      </c>
      <c r="K5416">
        <v>19</v>
      </c>
      <c r="L5416" t="str">
        <f>VLOOKUP($K5416,Neighborhoods!$A:$C,2,0)</f>
        <v>Manhattan</v>
      </c>
      <c r="M5416" t="str">
        <f>VLOOKUP($K5416,Neighborhoods!$A:$C,3,0)</f>
        <v>Upper East Side</v>
      </c>
      <c r="N5416" t="str">
        <f>INDEX(Neighborhoods!$A:$C, MATCH(Places!$K5416,Neighborhoods!$A:$A,0), MATCH(Places!N$1,Neighborhoods!$A$1:$C$1,0))</f>
        <v>Manhattan</v>
      </c>
      <c r="O5416" t="str">
        <f>INDEX(Neighborhoods!$A:$C, MATCH(Places!$K5416,Neighborhoods!$A:$A,0), MATCH(Places!O$1,Neighborhoods!$A$1:$C$1,0))</f>
        <v>Upper East Side</v>
      </c>
      <c r="P5416" t="s">
        <v>11822</v>
      </c>
      <c r="Q5416" t="str">
        <f t="shared" si="336"/>
        <v>No</v>
      </c>
      <c r="R5416">
        <v>4</v>
      </c>
      <c r="S5416" t="str">
        <f t="shared" si="337"/>
        <v>Medium</v>
      </c>
      <c r="T5416" s="50">
        <v>214</v>
      </c>
      <c r="U5416" s="70">
        <f t="shared" si="338"/>
        <v>0.04</v>
      </c>
      <c r="V5416" s="52">
        <v>4.43</v>
      </c>
      <c r="W5416" s="52" t="str" cm="1">
        <f t="array" ref="W5416">_xlfn.SWITCH(ROUND(V5416,0),5,"Excellent",4,"Good",3,"Ok","Bad")</f>
        <v>Good</v>
      </c>
      <c r="X5416">
        <v>7</v>
      </c>
      <c r="Y5416" t="str">
        <f t="shared" si="339"/>
        <v>No</v>
      </c>
      <c r="Z5416" s="68">
        <v>43762</v>
      </c>
      <c r="AA5416" s="68">
        <v>43912</v>
      </c>
      <c r="AB5416">
        <v>88</v>
      </c>
      <c r="AC5416" t="s">
        <v>15615</v>
      </c>
    </row>
    <row r="5417" spans="1:29" x14ac:dyDescent="0.3">
      <c r="A5417" t="s">
        <v>14068</v>
      </c>
      <c r="B5417">
        <v>4028</v>
      </c>
      <c r="C5417" t="str">
        <f>VLOOKUP($B5417,Hosts!$A:$M,10,0)</f>
        <v>Within a day</v>
      </c>
      <c r="D5417" s="70">
        <f>VLOOKUP($B5417,Hosts!$A:$M,11,0)</f>
        <v>1</v>
      </c>
      <c r="E5417" s="70">
        <f>VLOOKUP($B5417,Hosts!$A:$M,12,0)</f>
        <v>0.85</v>
      </c>
      <c r="F5417" t="str">
        <f>VLOOKUP($B5417,Hosts!$A:$M,13,0)</f>
        <v>Yes</v>
      </c>
      <c r="G5417" t="str">
        <f>INDEX(Hosts!$A:$M, MATCH(Places!$B5417,Hosts!$A:$A,0), MATCH(Places!G$1,Hosts!$A$1:$M$1,0))</f>
        <v>Within a day</v>
      </c>
      <c r="H5417" s="70">
        <f>INDEX(Hosts!$A:$M, MATCH(Places!$B5417,Hosts!$A:$A,0), MATCH(Places!H$1,Hosts!$A$1:$M$1,0))</f>
        <v>1</v>
      </c>
      <c r="I5417" s="70">
        <f>INDEX(Hosts!$A:$M, MATCH(Places!$B5417,Hosts!$A:$A,0), MATCH(Places!I$1,Hosts!$A$1:$M$1,0))</f>
        <v>0.85</v>
      </c>
      <c r="J5417" t="str">
        <f>INDEX(Hosts!$A:$M, MATCH(Places!$B5417,Hosts!$A:$A,0), MATCH(Places!J$1,Hosts!$A$1:$M$1,0))</f>
        <v>Yes</v>
      </c>
      <c r="K5417">
        <v>6</v>
      </c>
      <c r="L5417" t="str">
        <f>VLOOKUP($K5417,Neighborhoods!$A:$C,2,0)</f>
        <v>Bronx</v>
      </c>
      <c r="M5417" t="str">
        <f>VLOOKUP($K5417,Neighborhoods!$A:$C,3,0)</f>
        <v>Wakefield</v>
      </c>
      <c r="N5417" t="str">
        <f>INDEX(Neighborhoods!$A:$C, MATCH(Places!$K5417,Neighborhoods!$A:$A,0), MATCH(Places!N$1,Neighborhoods!$A$1:$C$1,0))</f>
        <v>Bronx</v>
      </c>
      <c r="O5417" t="str">
        <f>INDEX(Neighborhoods!$A:$C, MATCH(Places!$K5417,Neighborhoods!$A:$A,0), MATCH(Places!O$1,Neighborhoods!$A$1:$C$1,0))</f>
        <v>Wakefield</v>
      </c>
      <c r="P5417" t="s">
        <v>1</v>
      </c>
      <c r="Q5417" t="str">
        <f t="shared" si="336"/>
        <v>Yes</v>
      </c>
      <c r="R5417">
        <v>3</v>
      </c>
      <c r="S5417" t="str">
        <f t="shared" si="337"/>
        <v>Medium</v>
      </c>
      <c r="T5417" s="50">
        <v>60</v>
      </c>
      <c r="U5417" s="70">
        <f t="shared" si="338"/>
        <v>0.03</v>
      </c>
      <c r="V5417" s="52">
        <v>5</v>
      </c>
      <c r="W5417" s="52" t="str" cm="1">
        <f t="array" ref="W5417">_xlfn.SWITCH(ROUND(V5417,0),5,"Excellent",4,"Good",3,"Ok","Bad")</f>
        <v>Excellent</v>
      </c>
      <c r="X5417">
        <v>9</v>
      </c>
      <c r="Y5417" t="str">
        <f t="shared" si="339"/>
        <v>No</v>
      </c>
      <c r="Z5417" s="68">
        <v>43891</v>
      </c>
      <c r="AA5417" s="68">
        <v>43966</v>
      </c>
      <c r="AB5417">
        <v>165</v>
      </c>
      <c r="AC5417" t="s">
        <v>15616</v>
      </c>
    </row>
    <row r="5418" spans="1:29" x14ac:dyDescent="0.3">
      <c r="A5418" t="s">
        <v>14254</v>
      </c>
      <c r="B5418">
        <v>3608</v>
      </c>
      <c r="C5418" t="str">
        <f>VLOOKUP($B5418,Hosts!$A:$M,10,0)</f>
        <v>A few days or more</v>
      </c>
      <c r="D5418" s="70">
        <f>VLOOKUP($B5418,Hosts!$A:$M,11,0)</f>
        <v>0</v>
      </c>
      <c r="E5418" s="70">
        <f>VLOOKUP($B5418,Hosts!$A:$M,12,0)</f>
        <v>0.64</v>
      </c>
      <c r="F5418" t="str">
        <f>VLOOKUP($B5418,Hosts!$A:$M,13,0)</f>
        <v>No</v>
      </c>
      <c r="G5418" t="str">
        <f>INDEX(Hosts!$A:$M, MATCH(Places!$B5418,Hosts!$A:$A,0), MATCH(Places!G$1,Hosts!$A$1:$M$1,0))</f>
        <v>A few days or more</v>
      </c>
      <c r="H5418" s="70">
        <f>INDEX(Hosts!$A:$M, MATCH(Places!$B5418,Hosts!$A:$A,0), MATCH(Places!H$1,Hosts!$A$1:$M$1,0))</f>
        <v>0</v>
      </c>
      <c r="I5418" s="70">
        <f>INDEX(Hosts!$A:$M, MATCH(Places!$B5418,Hosts!$A:$A,0), MATCH(Places!I$1,Hosts!$A$1:$M$1,0))</f>
        <v>0.64</v>
      </c>
      <c r="J5418" t="str">
        <f>INDEX(Hosts!$A:$M, MATCH(Places!$B5418,Hosts!$A:$A,0), MATCH(Places!J$1,Hosts!$A$1:$M$1,0))</f>
        <v>No</v>
      </c>
      <c r="K5418">
        <v>3</v>
      </c>
      <c r="L5418" t="str">
        <f>VLOOKUP($K5418,Neighborhoods!$A:$C,2,0)</f>
        <v>Bronx</v>
      </c>
      <c r="M5418" t="str">
        <f>VLOOKUP($K5418,Neighborhoods!$A:$C,3,0)</f>
        <v>Longwood</v>
      </c>
      <c r="N5418" t="str">
        <f>INDEX(Neighborhoods!$A:$C, MATCH(Places!$K5418,Neighborhoods!$A:$A,0), MATCH(Places!N$1,Neighborhoods!$A$1:$C$1,0))</f>
        <v>Bronx</v>
      </c>
      <c r="O5418" t="str">
        <f>INDEX(Neighborhoods!$A:$C, MATCH(Places!$K5418,Neighborhoods!$A:$A,0), MATCH(Places!O$1,Neighborhoods!$A$1:$C$1,0))</f>
        <v>Longwood</v>
      </c>
      <c r="P5418" t="s">
        <v>11822</v>
      </c>
      <c r="Q5418" t="str">
        <f t="shared" si="336"/>
        <v>No</v>
      </c>
      <c r="R5418">
        <v>4</v>
      </c>
      <c r="S5418" t="str">
        <f t="shared" si="337"/>
        <v>Medium</v>
      </c>
      <c r="T5418" s="50">
        <v>221</v>
      </c>
      <c r="U5418" s="70">
        <f t="shared" si="338"/>
        <v>0.04</v>
      </c>
      <c r="V5418" s="52">
        <v>5</v>
      </c>
      <c r="W5418" s="52" t="str" cm="1">
        <f t="array" ref="W5418">_xlfn.SWITCH(ROUND(V5418,0),5,"Excellent",4,"Good",3,"Ok","Bad")</f>
        <v>Excellent</v>
      </c>
      <c r="X5418">
        <v>3</v>
      </c>
      <c r="Y5418" t="str">
        <f t="shared" si="339"/>
        <v>No</v>
      </c>
      <c r="Z5418" s="68">
        <v>43756</v>
      </c>
      <c r="AA5418" s="68">
        <v>43772</v>
      </c>
      <c r="AB5418">
        <v>87</v>
      </c>
      <c r="AC5418" t="s">
        <v>15615</v>
      </c>
    </row>
    <row r="5419" spans="1:29" x14ac:dyDescent="0.3">
      <c r="A5419" t="s">
        <v>15498</v>
      </c>
      <c r="B5419">
        <v>3610</v>
      </c>
      <c r="C5419" t="str">
        <f>VLOOKUP($B5419,Hosts!$A:$M,10,0)</f>
        <v>Within a day</v>
      </c>
      <c r="D5419" s="70">
        <f>VLOOKUP($B5419,Hosts!$A:$M,11,0)</f>
        <v>0.9</v>
      </c>
      <c r="E5419" s="70">
        <f>VLOOKUP($B5419,Hosts!$A:$M,12,0)</f>
        <v>0.95</v>
      </c>
      <c r="F5419" t="str">
        <f>VLOOKUP($B5419,Hosts!$A:$M,13,0)</f>
        <v>No</v>
      </c>
      <c r="G5419" t="str">
        <f>INDEX(Hosts!$A:$M, MATCH(Places!$B5419,Hosts!$A:$A,0), MATCH(Places!G$1,Hosts!$A$1:$M$1,0))</f>
        <v>Within a day</v>
      </c>
      <c r="H5419" s="70">
        <f>INDEX(Hosts!$A:$M, MATCH(Places!$B5419,Hosts!$A:$A,0), MATCH(Places!H$1,Hosts!$A$1:$M$1,0))</f>
        <v>0.9</v>
      </c>
      <c r="I5419" s="70">
        <f>INDEX(Hosts!$A:$M, MATCH(Places!$B5419,Hosts!$A:$A,0), MATCH(Places!I$1,Hosts!$A$1:$M$1,0))</f>
        <v>0.95</v>
      </c>
      <c r="J5419" t="str">
        <f>INDEX(Hosts!$A:$M, MATCH(Places!$B5419,Hosts!$A:$A,0), MATCH(Places!J$1,Hosts!$A$1:$M$1,0))</f>
        <v>No</v>
      </c>
      <c r="K5419">
        <v>15</v>
      </c>
      <c r="L5419" t="str">
        <f>VLOOKUP($K5419,Neighborhoods!$A:$C,2,0)</f>
        <v>Manhattan</v>
      </c>
      <c r="M5419" t="str">
        <f>VLOOKUP($K5419,Neighborhoods!$A:$C,3,0)</f>
        <v>East Village</v>
      </c>
      <c r="N5419" t="str">
        <f>INDEX(Neighborhoods!$A:$C, MATCH(Places!$K5419,Neighborhoods!$A:$A,0), MATCH(Places!N$1,Neighborhoods!$A$1:$C$1,0))</f>
        <v>Manhattan</v>
      </c>
      <c r="O5419" t="str">
        <f>INDEX(Neighborhoods!$A:$C, MATCH(Places!$K5419,Neighborhoods!$A:$A,0), MATCH(Places!O$1,Neighborhoods!$A$1:$C$1,0))</f>
        <v>East Village</v>
      </c>
      <c r="P5419" t="s">
        <v>11822</v>
      </c>
      <c r="Q5419" t="str">
        <f t="shared" si="336"/>
        <v>No</v>
      </c>
      <c r="R5419">
        <v>8</v>
      </c>
      <c r="S5419" t="str">
        <f t="shared" si="337"/>
        <v>Large</v>
      </c>
      <c r="T5419" s="50">
        <v>550</v>
      </c>
      <c r="U5419" s="70">
        <f t="shared" si="338"/>
        <v>0.05</v>
      </c>
      <c r="V5419" s="52">
        <v>4.62</v>
      </c>
      <c r="W5419" s="52" t="str" cm="1">
        <f t="array" ref="W5419">_xlfn.SWITCH(ROUND(V5419,0),5,"Excellent",4,"Good",3,"Ok","Bad")</f>
        <v>Excellent</v>
      </c>
      <c r="X5419">
        <v>13</v>
      </c>
      <c r="Y5419" t="str">
        <f t="shared" si="339"/>
        <v>No</v>
      </c>
      <c r="Z5419" s="68">
        <v>43753</v>
      </c>
      <c r="AA5419" s="68">
        <v>44032</v>
      </c>
      <c r="AB5419">
        <v>180</v>
      </c>
      <c r="AC5419" t="s">
        <v>15615</v>
      </c>
    </row>
    <row r="5420" spans="1:29" x14ac:dyDescent="0.3">
      <c r="A5420" t="s">
        <v>15457</v>
      </c>
      <c r="B5420">
        <v>2497</v>
      </c>
      <c r="C5420" t="str">
        <f>VLOOKUP($B5420,Hosts!$A:$M,10,0)</f>
        <v>Within a few hours</v>
      </c>
      <c r="D5420" s="70">
        <f>VLOOKUP($B5420,Hosts!$A:$M,11,0)</f>
        <v>1</v>
      </c>
      <c r="E5420" s="70">
        <f>VLOOKUP($B5420,Hosts!$A:$M,12,0)</f>
        <v>0.94</v>
      </c>
      <c r="F5420" t="str">
        <f>VLOOKUP($B5420,Hosts!$A:$M,13,0)</f>
        <v>Yes</v>
      </c>
      <c r="G5420" t="str">
        <f>INDEX(Hosts!$A:$M, MATCH(Places!$B5420,Hosts!$A:$A,0), MATCH(Places!G$1,Hosts!$A$1:$M$1,0))</f>
        <v>Within a few hours</v>
      </c>
      <c r="H5420" s="70">
        <f>INDEX(Hosts!$A:$M, MATCH(Places!$B5420,Hosts!$A:$A,0), MATCH(Places!H$1,Hosts!$A$1:$M$1,0))</f>
        <v>1</v>
      </c>
      <c r="I5420" s="70">
        <f>INDEX(Hosts!$A:$M, MATCH(Places!$B5420,Hosts!$A:$A,0), MATCH(Places!I$1,Hosts!$A$1:$M$1,0))</f>
        <v>0.94</v>
      </c>
      <c r="J5420" t="str">
        <f>INDEX(Hosts!$A:$M, MATCH(Places!$B5420,Hosts!$A:$A,0), MATCH(Places!J$1,Hosts!$A$1:$M$1,0))</f>
        <v>Yes</v>
      </c>
      <c r="K5420">
        <v>15</v>
      </c>
      <c r="L5420" t="str">
        <f>VLOOKUP($K5420,Neighborhoods!$A:$C,2,0)</f>
        <v>Manhattan</v>
      </c>
      <c r="M5420" t="str">
        <f>VLOOKUP($K5420,Neighborhoods!$A:$C,3,0)</f>
        <v>East Village</v>
      </c>
      <c r="N5420" t="str">
        <f>INDEX(Neighborhoods!$A:$C, MATCH(Places!$K5420,Neighborhoods!$A:$A,0), MATCH(Places!N$1,Neighborhoods!$A$1:$C$1,0))</f>
        <v>Manhattan</v>
      </c>
      <c r="O5420" t="str">
        <f>INDEX(Neighborhoods!$A:$C, MATCH(Places!$K5420,Neighborhoods!$A:$A,0), MATCH(Places!O$1,Neighborhoods!$A$1:$C$1,0))</f>
        <v>East Village</v>
      </c>
      <c r="P5420" t="s">
        <v>11822</v>
      </c>
      <c r="Q5420" t="str">
        <f t="shared" si="336"/>
        <v>No</v>
      </c>
      <c r="R5420">
        <v>9</v>
      </c>
      <c r="S5420" t="str">
        <f t="shared" si="337"/>
        <v>Large</v>
      </c>
      <c r="T5420" s="50">
        <v>250</v>
      </c>
      <c r="U5420" s="70">
        <f t="shared" si="338"/>
        <v>0.04</v>
      </c>
      <c r="V5420" s="52">
        <v>4.95</v>
      </c>
      <c r="W5420" s="52" t="str" cm="1">
        <f t="array" ref="W5420">_xlfn.SWITCH(ROUND(V5420,0),5,"Excellent",4,"Good",3,"Ok","Bad")</f>
        <v>Excellent</v>
      </c>
      <c r="X5420">
        <v>19</v>
      </c>
      <c r="Y5420" t="str">
        <f t="shared" si="339"/>
        <v>No</v>
      </c>
      <c r="Z5420" s="68">
        <v>43765</v>
      </c>
      <c r="AA5420" s="68">
        <v>44042</v>
      </c>
      <c r="AB5420">
        <v>330</v>
      </c>
      <c r="AC5420" t="s">
        <v>15615</v>
      </c>
    </row>
    <row r="5421" spans="1:29" x14ac:dyDescent="0.3">
      <c r="A5421" t="s">
        <v>13436</v>
      </c>
      <c r="B5421">
        <v>3095</v>
      </c>
      <c r="C5421" t="str">
        <f>VLOOKUP($B5421,Hosts!$A:$M,10,0)</f>
        <v>Within a few hours</v>
      </c>
      <c r="D5421" s="70">
        <f>VLOOKUP($B5421,Hosts!$A:$M,11,0)</f>
        <v>0.8</v>
      </c>
      <c r="E5421" s="70">
        <f>VLOOKUP($B5421,Hosts!$A:$M,12,0)</f>
        <v>0.89</v>
      </c>
      <c r="F5421" t="str">
        <f>VLOOKUP($B5421,Hosts!$A:$M,13,0)</f>
        <v>Yes</v>
      </c>
      <c r="G5421" t="str">
        <f>INDEX(Hosts!$A:$M, MATCH(Places!$B5421,Hosts!$A:$A,0), MATCH(Places!G$1,Hosts!$A$1:$M$1,0))</f>
        <v>Within a few hours</v>
      </c>
      <c r="H5421" s="70">
        <f>INDEX(Hosts!$A:$M, MATCH(Places!$B5421,Hosts!$A:$A,0), MATCH(Places!H$1,Hosts!$A$1:$M$1,0))</f>
        <v>0.8</v>
      </c>
      <c r="I5421" s="70">
        <f>INDEX(Hosts!$A:$M, MATCH(Places!$B5421,Hosts!$A:$A,0), MATCH(Places!I$1,Hosts!$A$1:$M$1,0))</f>
        <v>0.89</v>
      </c>
      <c r="J5421" t="str">
        <f>INDEX(Hosts!$A:$M, MATCH(Places!$B5421,Hosts!$A:$A,0), MATCH(Places!J$1,Hosts!$A$1:$M$1,0))</f>
        <v>Yes</v>
      </c>
      <c r="K5421">
        <v>11</v>
      </c>
      <c r="L5421" t="str">
        <f>VLOOKUP($K5421,Neighborhoods!$A:$C,2,0)</f>
        <v>Brooklyn</v>
      </c>
      <c r="M5421" t="str">
        <f>VLOOKUP($K5421,Neighborhoods!$A:$C,3,0)</f>
        <v>Greenpoint</v>
      </c>
      <c r="N5421" t="str">
        <f>INDEX(Neighborhoods!$A:$C, MATCH(Places!$K5421,Neighborhoods!$A:$A,0), MATCH(Places!N$1,Neighborhoods!$A$1:$C$1,0))</f>
        <v>Brooklyn</v>
      </c>
      <c r="O5421" t="str">
        <f>INDEX(Neighborhoods!$A:$C, MATCH(Places!$K5421,Neighborhoods!$A:$A,0), MATCH(Places!O$1,Neighborhoods!$A$1:$C$1,0))</f>
        <v>Greenpoint</v>
      </c>
      <c r="P5421" t="s">
        <v>11822</v>
      </c>
      <c r="Q5421" t="str">
        <f t="shared" si="336"/>
        <v>No</v>
      </c>
      <c r="R5421">
        <v>4</v>
      </c>
      <c r="S5421" t="str">
        <f t="shared" si="337"/>
        <v>Medium</v>
      </c>
      <c r="T5421" s="50">
        <v>145</v>
      </c>
      <c r="U5421" s="70">
        <f t="shared" si="338"/>
        <v>0.03</v>
      </c>
      <c r="V5421" s="52">
        <v>5</v>
      </c>
      <c r="W5421" s="52" t="str" cm="1">
        <f t="array" ref="W5421">_xlfn.SWITCH(ROUND(V5421,0),5,"Excellent",4,"Good",3,"Ok","Bad")</f>
        <v>Excellent</v>
      </c>
      <c r="X5421">
        <v>15</v>
      </c>
      <c r="Y5421" t="str">
        <f t="shared" si="339"/>
        <v>No</v>
      </c>
      <c r="Z5421" s="68">
        <v>43777</v>
      </c>
      <c r="AA5421" s="68">
        <v>44044</v>
      </c>
      <c r="AB5421">
        <v>110</v>
      </c>
      <c r="AC5421" t="s">
        <v>15615</v>
      </c>
    </row>
    <row r="5422" spans="1:29" x14ac:dyDescent="0.3">
      <c r="A5422" t="s">
        <v>13769</v>
      </c>
      <c r="B5422">
        <v>4030</v>
      </c>
      <c r="C5422" t="str">
        <f>VLOOKUP($B5422,Hosts!$A:$M,10,0)</f>
        <v>Within a few hours</v>
      </c>
      <c r="D5422" s="70">
        <f>VLOOKUP($B5422,Hosts!$A:$M,11,0)</f>
        <v>0.95</v>
      </c>
      <c r="E5422" s="70">
        <f>VLOOKUP($B5422,Hosts!$A:$M,12,0)</f>
        <v>0.96</v>
      </c>
      <c r="F5422" t="str">
        <f>VLOOKUP($B5422,Hosts!$A:$M,13,0)</f>
        <v>Yes</v>
      </c>
      <c r="G5422" t="str">
        <f>INDEX(Hosts!$A:$M, MATCH(Places!$B5422,Hosts!$A:$A,0), MATCH(Places!G$1,Hosts!$A$1:$M$1,0))</f>
        <v>Within a few hours</v>
      </c>
      <c r="H5422" s="70">
        <f>INDEX(Hosts!$A:$M, MATCH(Places!$B5422,Hosts!$A:$A,0), MATCH(Places!H$1,Hosts!$A$1:$M$1,0))</f>
        <v>0.95</v>
      </c>
      <c r="I5422" s="70">
        <f>INDEX(Hosts!$A:$M, MATCH(Places!$B5422,Hosts!$A:$A,0), MATCH(Places!I$1,Hosts!$A$1:$M$1,0))</f>
        <v>0.96</v>
      </c>
      <c r="J5422" t="str">
        <f>INDEX(Hosts!$A:$M, MATCH(Places!$B5422,Hosts!$A:$A,0), MATCH(Places!J$1,Hosts!$A$1:$M$1,0))</f>
        <v>Yes</v>
      </c>
      <c r="K5422">
        <v>23</v>
      </c>
      <c r="L5422" t="str">
        <f>VLOOKUP($K5422,Neighborhoods!$A:$C,2,0)</f>
        <v>Queens</v>
      </c>
      <c r="M5422" t="str">
        <f>VLOOKUP($K5422,Neighborhoods!$A:$C,3,0)</f>
        <v>Jamaica</v>
      </c>
      <c r="N5422" t="str">
        <f>INDEX(Neighborhoods!$A:$C, MATCH(Places!$K5422,Neighborhoods!$A:$A,0), MATCH(Places!N$1,Neighborhoods!$A$1:$C$1,0))</f>
        <v>Queens</v>
      </c>
      <c r="O5422" t="str">
        <f>INDEX(Neighborhoods!$A:$C, MATCH(Places!$K5422,Neighborhoods!$A:$A,0), MATCH(Places!O$1,Neighborhoods!$A$1:$C$1,0))</f>
        <v>Jamaica</v>
      </c>
      <c r="P5422" t="s">
        <v>1</v>
      </c>
      <c r="Q5422" t="str">
        <f t="shared" si="336"/>
        <v>Yes</v>
      </c>
      <c r="R5422">
        <v>2</v>
      </c>
      <c r="S5422" t="str">
        <f t="shared" si="337"/>
        <v>Small</v>
      </c>
      <c r="T5422" s="50">
        <v>40</v>
      </c>
      <c r="U5422" s="70">
        <f t="shared" si="338"/>
        <v>0.03</v>
      </c>
      <c r="V5422" s="52">
        <v>5</v>
      </c>
      <c r="W5422" s="52" t="str" cm="1">
        <f t="array" ref="W5422">_xlfn.SWITCH(ROUND(V5422,0),5,"Excellent",4,"Good",3,"Ok","Bad")</f>
        <v>Excellent</v>
      </c>
      <c r="X5422">
        <v>41</v>
      </c>
      <c r="Y5422" t="str">
        <f t="shared" si="339"/>
        <v>No</v>
      </c>
      <c r="Z5422" s="68">
        <v>43758</v>
      </c>
      <c r="AA5422" s="68">
        <v>44038</v>
      </c>
      <c r="AB5422">
        <v>161</v>
      </c>
      <c r="AC5422" t="s">
        <v>15615</v>
      </c>
    </row>
    <row r="5423" spans="1:29" x14ac:dyDescent="0.3">
      <c r="A5423" t="s">
        <v>15140</v>
      </c>
      <c r="B5423">
        <v>3203</v>
      </c>
      <c r="C5423" t="str">
        <f>VLOOKUP($B5423,Hosts!$A:$M,10,0)</f>
        <v>A few days or more</v>
      </c>
      <c r="D5423" s="70">
        <f>VLOOKUP($B5423,Hosts!$A:$M,11,0)</f>
        <v>0.17</v>
      </c>
      <c r="E5423" s="70">
        <f>VLOOKUP($B5423,Hosts!$A:$M,12,0)</f>
        <v>0.26</v>
      </c>
      <c r="F5423" t="str">
        <f>VLOOKUP($B5423,Hosts!$A:$M,13,0)</f>
        <v>No</v>
      </c>
      <c r="G5423" t="str">
        <f>INDEX(Hosts!$A:$M, MATCH(Places!$B5423,Hosts!$A:$A,0), MATCH(Places!G$1,Hosts!$A$1:$M$1,0))</f>
        <v>A few days or more</v>
      </c>
      <c r="H5423" s="70">
        <f>INDEX(Hosts!$A:$M, MATCH(Places!$B5423,Hosts!$A:$A,0), MATCH(Places!H$1,Hosts!$A$1:$M$1,0))</f>
        <v>0.17</v>
      </c>
      <c r="I5423" s="70">
        <f>INDEX(Hosts!$A:$M, MATCH(Places!$B5423,Hosts!$A:$A,0), MATCH(Places!I$1,Hosts!$A$1:$M$1,0))</f>
        <v>0.26</v>
      </c>
      <c r="J5423" t="str">
        <f>INDEX(Hosts!$A:$M, MATCH(Places!$B5423,Hosts!$A:$A,0), MATCH(Places!J$1,Hosts!$A$1:$M$1,0))</f>
        <v>No</v>
      </c>
      <c r="K5423">
        <v>9</v>
      </c>
      <c r="L5423" t="str">
        <f>VLOOKUP($K5423,Neighborhoods!$A:$C,2,0)</f>
        <v>Brooklyn</v>
      </c>
      <c r="M5423" t="str">
        <f>VLOOKUP($K5423,Neighborhoods!$A:$C,3,0)</f>
        <v>Crown Heights</v>
      </c>
      <c r="N5423" t="str">
        <f>INDEX(Neighborhoods!$A:$C, MATCH(Places!$K5423,Neighborhoods!$A:$A,0), MATCH(Places!N$1,Neighborhoods!$A$1:$C$1,0))</f>
        <v>Brooklyn</v>
      </c>
      <c r="O5423" t="str">
        <f>INDEX(Neighborhoods!$A:$C, MATCH(Places!$K5423,Neighborhoods!$A:$A,0), MATCH(Places!O$1,Neighborhoods!$A$1:$C$1,0))</f>
        <v>Crown Heights</v>
      </c>
      <c r="P5423" t="s">
        <v>11822</v>
      </c>
      <c r="Q5423" t="str">
        <f t="shared" si="336"/>
        <v>No</v>
      </c>
      <c r="R5423">
        <v>4</v>
      </c>
      <c r="S5423" t="str">
        <f t="shared" si="337"/>
        <v>Medium</v>
      </c>
      <c r="T5423" s="50">
        <v>100</v>
      </c>
      <c r="U5423" s="70">
        <f t="shared" si="338"/>
        <v>0.03</v>
      </c>
      <c r="V5423" s="52">
        <v>4.8</v>
      </c>
      <c r="W5423" s="52" t="str" cm="1">
        <f t="array" ref="W5423">_xlfn.SWITCH(ROUND(V5423,0),5,"Excellent",4,"Good",3,"Ok","Bad")</f>
        <v>Excellent</v>
      </c>
      <c r="X5423">
        <v>5</v>
      </c>
      <c r="Y5423" t="str">
        <f t="shared" si="339"/>
        <v>No</v>
      </c>
      <c r="Z5423" s="68">
        <v>43772</v>
      </c>
      <c r="AA5423" s="68">
        <v>44018</v>
      </c>
      <c r="AB5423">
        <v>89</v>
      </c>
      <c r="AC5423" t="s">
        <v>15615</v>
      </c>
    </row>
    <row r="5424" spans="1:29" x14ac:dyDescent="0.3">
      <c r="A5424" t="s">
        <v>14956</v>
      </c>
      <c r="B5424">
        <v>1020</v>
      </c>
      <c r="C5424" t="str">
        <f>VLOOKUP($B5424,Hosts!$A:$M,10,0)</f>
        <v>Within a few hours</v>
      </c>
      <c r="D5424" s="70">
        <f>VLOOKUP($B5424,Hosts!$A:$M,11,0)</f>
        <v>1</v>
      </c>
      <c r="E5424" s="70">
        <f>VLOOKUP($B5424,Hosts!$A:$M,12,0)</f>
        <v>0.99</v>
      </c>
      <c r="F5424" t="str">
        <f>VLOOKUP($B5424,Hosts!$A:$M,13,0)</f>
        <v>Yes</v>
      </c>
      <c r="G5424" t="str">
        <f>INDEX(Hosts!$A:$M, MATCH(Places!$B5424,Hosts!$A:$A,0), MATCH(Places!G$1,Hosts!$A$1:$M$1,0))</f>
        <v>Within a few hours</v>
      </c>
      <c r="H5424" s="70">
        <f>INDEX(Hosts!$A:$M, MATCH(Places!$B5424,Hosts!$A:$A,0), MATCH(Places!H$1,Hosts!$A$1:$M$1,0))</f>
        <v>1</v>
      </c>
      <c r="I5424" s="70">
        <f>INDEX(Hosts!$A:$M, MATCH(Places!$B5424,Hosts!$A:$A,0), MATCH(Places!I$1,Hosts!$A$1:$M$1,0))</f>
        <v>0.99</v>
      </c>
      <c r="J5424" t="str">
        <f>INDEX(Hosts!$A:$M, MATCH(Places!$B5424,Hosts!$A:$A,0), MATCH(Places!J$1,Hosts!$A$1:$M$1,0))</f>
        <v>Yes</v>
      </c>
      <c r="K5424">
        <v>8</v>
      </c>
      <c r="L5424" t="str">
        <f>VLOOKUP($K5424,Neighborhoods!$A:$C,2,0)</f>
        <v>Brooklyn</v>
      </c>
      <c r="M5424" t="str">
        <f>VLOOKUP($K5424,Neighborhoods!$A:$C,3,0)</f>
        <v>Bushwick</v>
      </c>
      <c r="N5424" t="str">
        <f>INDEX(Neighborhoods!$A:$C, MATCH(Places!$K5424,Neighborhoods!$A:$A,0), MATCH(Places!N$1,Neighborhoods!$A$1:$C$1,0))</f>
        <v>Brooklyn</v>
      </c>
      <c r="O5424" t="str">
        <f>INDEX(Neighborhoods!$A:$C, MATCH(Places!$K5424,Neighborhoods!$A:$A,0), MATCH(Places!O$1,Neighborhoods!$A$1:$C$1,0))</f>
        <v>Bushwick</v>
      </c>
      <c r="P5424" t="s">
        <v>16</v>
      </c>
      <c r="Q5424" t="str">
        <f t="shared" si="336"/>
        <v>Yes</v>
      </c>
      <c r="R5424">
        <v>1</v>
      </c>
      <c r="S5424" t="str">
        <f t="shared" si="337"/>
        <v>Small</v>
      </c>
      <c r="T5424" s="50">
        <v>19</v>
      </c>
      <c r="U5424" s="70">
        <f t="shared" si="338"/>
        <v>0.03</v>
      </c>
      <c r="V5424" s="52">
        <v>5</v>
      </c>
      <c r="W5424" s="52" t="str" cm="1">
        <f t="array" ref="W5424">_xlfn.SWITCH(ROUND(V5424,0),5,"Excellent",4,"Good",3,"Ok","Bad")</f>
        <v>Excellent</v>
      </c>
      <c r="X5424">
        <v>11</v>
      </c>
      <c r="Y5424" t="str">
        <f t="shared" si="339"/>
        <v>No</v>
      </c>
      <c r="Z5424" s="68">
        <v>43757</v>
      </c>
      <c r="AA5424" s="68">
        <v>44013</v>
      </c>
      <c r="AB5424">
        <v>164</v>
      </c>
      <c r="AC5424" t="s">
        <v>15616</v>
      </c>
    </row>
    <row r="5425" spans="1:29" x14ac:dyDescent="0.3">
      <c r="A5425" t="s">
        <v>13381</v>
      </c>
      <c r="B5425">
        <v>4030</v>
      </c>
      <c r="C5425" t="str">
        <f>VLOOKUP($B5425,Hosts!$A:$M,10,0)</f>
        <v>Within a few hours</v>
      </c>
      <c r="D5425" s="70">
        <f>VLOOKUP($B5425,Hosts!$A:$M,11,0)</f>
        <v>0.95</v>
      </c>
      <c r="E5425" s="70">
        <f>VLOOKUP($B5425,Hosts!$A:$M,12,0)</f>
        <v>0.96</v>
      </c>
      <c r="F5425" t="str">
        <f>VLOOKUP($B5425,Hosts!$A:$M,13,0)</f>
        <v>Yes</v>
      </c>
      <c r="G5425" t="str">
        <f>INDEX(Hosts!$A:$M, MATCH(Places!$B5425,Hosts!$A:$A,0), MATCH(Places!G$1,Hosts!$A$1:$M$1,0))</f>
        <v>Within a few hours</v>
      </c>
      <c r="H5425" s="70">
        <f>INDEX(Hosts!$A:$M, MATCH(Places!$B5425,Hosts!$A:$A,0), MATCH(Places!H$1,Hosts!$A$1:$M$1,0))</f>
        <v>0.95</v>
      </c>
      <c r="I5425" s="70">
        <f>INDEX(Hosts!$A:$M, MATCH(Places!$B5425,Hosts!$A:$A,0), MATCH(Places!I$1,Hosts!$A$1:$M$1,0))</f>
        <v>0.96</v>
      </c>
      <c r="J5425" t="str">
        <f>INDEX(Hosts!$A:$M, MATCH(Places!$B5425,Hosts!$A:$A,0), MATCH(Places!J$1,Hosts!$A$1:$M$1,0))</f>
        <v>Yes</v>
      </c>
      <c r="K5425">
        <v>23</v>
      </c>
      <c r="L5425" t="str">
        <f>VLOOKUP($K5425,Neighborhoods!$A:$C,2,0)</f>
        <v>Queens</v>
      </c>
      <c r="M5425" t="str">
        <f>VLOOKUP($K5425,Neighborhoods!$A:$C,3,0)</f>
        <v>Jamaica</v>
      </c>
      <c r="N5425" t="str">
        <f>INDEX(Neighborhoods!$A:$C, MATCH(Places!$K5425,Neighborhoods!$A:$A,0), MATCH(Places!N$1,Neighborhoods!$A$1:$C$1,0))</f>
        <v>Queens</v>
      </c>
      <c r="O5425" t="str">
        <f>INDEX(Neighborhoods!$A:$C, MATCH(Places!$K5425,Neighborhoods!$A:$A,0), MATCH(Places!O$1,Neighborhoods!$A$1:$C$1,0))</f>
        <v>Jamaica</v>
      </c>
      <c r="P5425" t="s">
        <v>1</v>
      </c>
      <c r="Q5425" t="str">
        <f t="shared" si="336"/>
        <v>Yes</v>
      </c>
      <c r="R5425">
        <v>2</v>
      </c>
      <c r="S5425" t="str">
        <f t="shared" si="337"/>
        <v>Small</v>
      </c>
      <c r="T5425" s="50">
        <v>40.71</v>
      </c>
      <c r="U5425" s="70">
        <f t="shared" si="338"/>
        <v>0.03</v>
      </c>
      <c r="V5425" s="52">
        <v>4.9000000000000004</v>
      </c>
      <c r="W5425" s="52" t="str" cm="1">
        <f t="array" ref="W5425">_xlfn.SWITCH(ROUND(V5425,0),5,"Excellent",4,"Good",3,"Ok","Bad")</f>
        <v>Excellent</v>
      </c>
      <c r="X5425">
        <v>49</v>
      </c>
      <c r="Y5425" t="str">
        <f t="shared" si="339"/>
        <v>No</v>
      </c>
      <c r="Z5425" s="68">
        <v>43783</v>
      </c>
      <c r="AA5425" s="68">
        <v>44045</v>
      </c>
      <c r="AB5425">
        <v>345</v>
      </c>
      <c r="AC5425" t="s">
        <v>15615</v>
      </c>
    </row>
    <row r="5426" spans="1:29" x14ac:dyDescent="0.3">
      <c r="A5426" t="s">
        <v>13723</v>
      </c>
      <c r="B5426">
        <v>4031</v>
      </c>
      <c r="C5426" t="str">
        <f>VLOOKUP($B5426,Hosts!$A:$M,10,0)</f>
        <v>A few days or more</v>
      </c>
      <c r="D5426" s="70">
        <f>VLOOKUP($B5426,Hosts!$A:$M,11,0)</f>
        <v>0.33</v>
      </c>
      <c r="E5426" s="70">
        <f>VLOOKUP($B5426,Hosts!$A:$M,12,0)</f>
        <v>0.54</v>
      </c>
      <c r="F5426" t="str">
        <f>VLOOKUP($B5426,Hosts!$A:$M,13,0)</f>
        <v>No</v>
      </c>
      <c r="G5426" t="str">
        <f>INDEX(Hosts!$A:$M, MATCH(Places!$B5426,Hosts!$A:$A,0), MATCH(Places!G$1,Hosts!$A$1:$M$1,0))</f>
        <v>A few days or more</v>
      </c>
      <c r="H5426" s="70">
        <f>INDEX(Hosts!$A:$M, MATCH(Places!$B5426,Hosts!$A:$A,0), MATCH(Places!H$1,Hosts!$A$1:$M$1,0))</f>
        <v>0.33</v>
      </c>
      <c r="I5426" s="70">
        <f>INDEX(Hosts!$A:$M, MATCH(Places!$B5426,Hosts!$A:$A,0), MATCH(Places!I$1,Hosts!$A$1:$M$1,0))</f>
        <v>0.54</v>
      </c>
      <c r="J5426" t="str">
        <f>INDEX(Hosts!$A:$M, MATCH(Places!$B5426,Hosts!$A:$A,0), MATCH(Places!J$1,Hosts!$A$1:$M$1,0))</f>
        <v>No</v>
      </c>
      <c r="K5426">
        <v>9</v>
      </c>
      <c r="L5426" t="str">
        <f>VLOOKUP($K5426,Neighborhoods!$A:$C,2,0)</f>
        <v>Brooklyn</v>
      </c>
      <c r="M5426" t="str">
        <f>VLOOKUP($K5426,Neighborhoods!$A:$C,3,0)</f>
        <v>Crown Heights</v>
      </c>
      <c r="N5426" t="str">
        <f>INDEX(Neighborhoods!$A:$C, MATCH(Places!$K5426,Neighborhoods!$A:$A,0), MATCH(Places!N$1,Neighborhoods!$A$1:$C$1,0))</f>
        <v>Brooklyn</v>
      </c>
      <c r="O5426" t="str">
        <f>INDEX(Neighborhoods!$A:$C, MATCH(Places!$K5426,Neighborhoods!$A:$A,0), MATCH(Places!O$1,Neighborhoods!$A$1:$C$1,0))</f>
        <v>Crown Heights</v>
      </c>
      <c r="P5426" t="s">
        <v>1</v>
      </c>
      <c r="Q5426" t="str">
        <f t="shared" si="336"/>
        <v>Yes</v>
      </c>
      <c r="R5426">
        <v>1</v>
      </c>
      <c r="S5426" t="str">
        <f t="shared" si="337"/>
        <v>Small</v>
      </c>
      <c r="T5426" s="50">
        <v>30</v>
      </c>
      <c r="U5426" s="70">
        <f t="shared" si="338"/>
        <v>0.03</v>
      </c>
      <c r="V5426" s="52">
        <v>3.67</v>
      </c>
      <c r="W5426" s="52" t="str" cm="1">
        <f t="array" ref="W5426">_xlfn.SWITCH(ROUND(V5426,0),5,"Excellent",4,"Good",3,"Ok","Bad")</f>
        <v>Good</v>
      </c>
      <c r="X5426">
        <v>3</v>
      </c>
      <c r="Y5426" t="str">
        <f t="shared" si="339"/>
        <v>No</v>
      </c>
      <c r="Z5426" s="68">
        <v>43819</v>
      </c>
      <c r="AA5426" s="68">
        <v>44018</v>
      </c>
      <c r="AB5426">
        <v>70</v>
      </c>
      <c r="AC5426" t="s">
        <v>15615</v>
      </c>
    </row>
    <row r="5427" spans="1:29" x14ac:dyDescent="0.3">
      <c r="A5427" t="s">
        <v>13771</v>
      </c>
      <c r="B5427">
        <v>4016</v>
      </c>
      <c r="C5427" t="str">
        <f>VLOOKUP($B5427,Hosts!$A:$M,10,0)</f>
        <v>Within an hour</v>
      </c>
      <c r="D5427" s="70">
        <f>VLOOKUP($B5427,Hosts!$A:$M,11,0)</f>
        <v>0.91</v>
      </c>
      <c r="E5427" s="70">
        <f>VLOOKUP($B5427,Hosts!$A:$M,12,0)</f>
        <v>0.96</v>
      </c>
      <c r="F5427" t="str">
        <f>VLOOKUP($B5427,Hosts!$A:$M,13,0)</f>
        <v>No</v>
      </c>
      <c r="G5427" t="str">
        <f>INDEX(Hosts!$A:$M, MATCH(Places!$B5427,Hosts!$A:$A,0), MATCH(Places!G$1,Hosts!$A$1:$M$1,0))</f>
        <v>Within an hour</v>
      </c>
      <c r="H5427" s="70">
        <f>INDEX(Hosts!$A:$M, MATCH(Places!$B5427,Hosts!$A:$A,0), MATCH(Places!H$1,Hosts!$A$1:$M$1,0))</f>
        <v>0.91</v>
      </c>
      <c r="I5427" s="70">
        <f>INDEX(Hosts!$A:$M, MATCH(Places!$B5427,Hosts!$A:$A,0), MATCH(Places!I$1,Hosts!$A$1:$M$1,0))</f>
        <v>0.96</v>
      </c>
      <c r="J5427" t="str">
        <f>INDEX(Hosts!$A:$M, MATCH(Places!$B5427,Hosts!$A:$A,0), MATCH(Places!J$1,Hosts!$A$1:$M$1,0))</f>
        <v>No</v>
      </c>
      <c r="K5427">
        <v>9</v>
      </c>
      <c r="L5427" t="str">
        <f>VLOOKUP($K5427,Neighborhoods!$A:$C,2,0)</f>
        <v>Brooklyn</v>
      </c>
      <c r="M5427" t="str">
        <f>VLOOKUP($K5427,Neighborhoods!$A:$C,3,0)</f>
        <v>Crown Heights</v>
      </c>
      <c r="N5427" t="str">
        <f>INDEX(Neighborhoods!$A:$C, MATCH(Places!$K5427,Neighborhoods!$A:$A,0), MATCH(Places!N$1,Neighborhoods!$A$1:$C$1,0))</f>
        <v>Brooklyn</v>
      </c>
      <c r="O5427" t="str">
        <f>INDEX(Neighborhoods!$A:$C, MATCH(Places!$K5427,Neighborhoods!$A:$A,0), MATCH(Places!O$1,Neighborhoods!$A$1:$C$1,0))</f>
        <v>Crown Heights</v>
      </c>
      <c r="P5427" t="s">
        <v>1</v>
      </c>
      <c r="Q5427" t="str">
        <f t="shared" si="336"/>
        <v>Yes</v>
      </c>
      <c r="R5427">
        <v>2</v>
      </c>
      <c r="S5427" t="str">
        <f t="shared" si="337"/>
        <v>Small</v>
      </c>
      <c r="T5427" s="50">
        <v>55</v>
      </c>
      <c r="U5427" s="70">
        <f t="shared" si="338"/>
        <v>0.03</v>
      </c>
      <c r="V5427" s="52">
        <v>4.25</v>
      </c>
      <c r="W5427" s="52" t="str" cm="1">
        <f t="array" ref="W5427">_xlfn.SWITCH(ROUND(V5427,0),5,"Excellent",4,"Good",3,"Ok","Bad")</f>
        <v>Good</v>
      </c>
      <c r="X5427">
        <v>16</v>
      </c>
      <c r="Y5427" t="str">
        <f t="shared" si="339"/>
        <v>No</v>
      </c>
      <c r="Z5427" s="68">
        <v>43829</v>
      </c>
      <c r="AA5427" s="68">
        <v>44009</v>
      </c>
      <c r="AB5427">
        <v>365</v>
      </c>
      <c r="AC5427" t="s">
        <v>15616</v>
      </c>
    </row>
    <row r="5428" spans="1:29" x14ac:dyDescent="0.3">
      <c r="A5428" t="s">
        <v>13149</v>
      </c>
      <c r="B5428">
        <v>2960</v>
      </c>
      <c r="C5428" t="str">
        <f>VLOOKUP($B5428,Hosts!$A:$M,10,0)</f>
        <v>A few days or more</v>
      </c>
      <c r="D5428" s="70">
        <f>VLOOKUP($B5428,Hosts!$A:$M,11,0)</f>
        <v>0.33</v>
      </c>
      <c r="E5428" s="70">
        <f>VLOOKUP($B5428,Hosts!$A:$M,12,0)</f>
        <v>0.74</v>
      </c>
      <c r="F5428" t="str">
        <f>VLOOKUP($B5428,Hosts!$A:$M,13,0)</f>
        <v>No</v>
      </c>
      <c r="G5428" t="str">
        <f>INDEX(Hosts!$A:$M, MATCH(Places!$B5428,Hosts!$A:$A,0), MATCH(Places!G$1,Hosts!$A$1:$M$1,0))</f>
        <v>A few days or more</v>
      </c>
      <c r="H5428" s="70">
        <f>INDEX(Hosts!$A:$M, MATCH(Places!$B5428,Hosts!$A:$A,0), MATCH(Places!H$1,Hosts!$A$1:$M$1,0))</f>
        <v>0.33</v>
      </c>
      <c r="I5428" s="70">
        <f>INDEX(Hosts!$A:$M, MATCH(Places!$B5428,Hosts!$A:$A,0), MATCH(Places!I$1,Hosts!$A$1:$M$1,0))</f>
        <v>0.74</v>
      </c>
      <c r="J5428" t="str">
        <f>INDEX(Hosts!$A:$M, MATCH(Places!$B5428,Hosts!$A:$A,0), MATCH(Places!J$1,Hosts!$A$1:$M$1,0))</f>
        <v>No</v>
      </c>
      <c r="K5428">
        <v>26</v>
      </c>
      <c r="L5428" t="str">
        <f>VLOOKUP($K5428,Neighborhoods!$A:$C,2,0)</f>
        <v>Queens</v>
      </c>
      <c r="M5428" t="str">
        <f>VLOOKUP($K5428,Neighborhoods!$A:$C,3,0)</f>
        <v>Sunnyside</v>
      </c>
      <c r="N5428" t="str">
        <f>INDEX(Neighborhoods!$A:$C, MATCH(Places!$K5428,Neighborhoods!$A:$A,0), MATCH(Places!N$1,Neighborhoods!$A$1:$C$1,0))</f>
        <v>Queens</v>
      </c>
      <c r="O5428" t="str">
        <f>INDEX(Neighborhoods!$A:$C, MATCH(Places!$K5428,Neighborhoods!$A:$A,0), MATCH(Places!O$1,Neighborhoods!$A$1:$C$1,0))</f>
        <v>Sunnyside</v>
      </c>
      <c r="P5428" t="s">
        <v>1</v>
      </c>
      <c r="Q5428" t="str">
        <f t="shared" si="336"/>
        <v>Yes</v>
      </c>
      <c r="R5428">
        <v>1</v>
      </c>
      <c r="S5428" t="str">
        <f t="shared" si="337"/>
        <v>Small</v>
      </c>
      <c r="T5428" s="50">
        <v>35</v>
      </c>
      <c r="U5428" s="70">
        <f t="shared" si="338"/>
        <v>0.03</v>
      </c>
      <c r="V5428" s="52">
        <v>5</v>
      </c>
      <c r="W5428" s="52" t="str" cm="1">
        <f t="array" ref="W5428">_xlfn.SWITCH(ROUND(V5428,0),5,"Excellent",4,"Good",3,"Ok","Bad")</f>
        <v>Excellent</v>
      </c>
      <c r="X5428">
        <v>24</v>
      </c>
      <c r="Y5428" t="str">
        <f t="shared" si="339"/>
        <v>No</v>
      </c>
      <c r="Z5428" s="68">
        <v>43763</v>
      </c>
      <c r="AA5428" s="68">
        <v>43878</v>
      </c>
      <c r="AB5428">
        <v>89</v>
      </c>
      <c r="AC5428" t="s">
        <v>15615</v>
      </c>
    </row>
    <row r="5429" spans="1:29" x14ac:dyDescent="0.3">
      <c r="A5429" t="s">
        <v>14460</v>
      </c>
      <c r="B5429">
        <v>2617</v>
      </c>
      <c r="C5429" t="str">
        <f>VLOOKUP($B5429,Hosts!$A:$M,10,0)</f>
        <v>A few days or more</v>
      </c>
      <c r="D5429" s="70">
        <f>VLOOKUP($B5429,Hosts!$A:$M,11,0)</f>
        <v>0.33</v>
      </c>
      <c r="E5429" s="70">
        <f>VLOOKUP($B5429,Hosts!$A:$M,12,0)</f>
        <v>0.88</v>
      </c>
      <c r="F5429" t="str">
        <f>VLOOKUP($B5429,Hosts!$A:$M,13,0)</f>
        <v>No</v>
      </c>
      <c r="G5429" t="str">
        <f>INDEX(Hosts!$A:$M, MATCH(Places!$B5429,Hosts!$A:$A,0), MATCH(Places!G$1,Hosts!$A$1:$M$1,0))</f>
        <v>A few days or more</v>
      </c>
      <c r="H5429" s="70">
        <f>INDEX(Hosts!$A:$M, MATCH(Places!$B5429,Hosts!$A:$A,0), MATCH(Places!H$1,Hosts!$A$1:$M$1,0))</f>
        <v>0.33</v>
      </c>
      <c r="I5429" s="70">
        <f>INDEX(Hosts!$A:$M, MATCH(Places!$B5429,Hosts!$A:$A,0), MATCH(Places!I$1,Hosts!$A$1:$M$1,0))</f>
        <v>0.88</v>
      </c>
      <c r="J5429" t="str">
        <f>INDEX(Hosts!$A:$M, MATCH(Places!$B5429,Hosts!$A:$A,0), MATCH(Places!J$1,Hosts!$A$1:$M$1,0))</f>
        <v>No</v>
      </c>
      <c r="K5429">
        <v>16</v>
      </c>
      <c r="L5429" t="str">
        <f>VLOOKUP($K5429,Neighborhoods!$A:$C,2,0)</f>
        <v>Manhattan</v>
      </c>
      <c r="M5429" t="str">
        <f>VLOOKUP($K5429,Neighborhoods!$A:$C,3,0)</f>
        <v>Harlem</v>
      </c>
      <c r="N5429" t="str">
        <f>INDEX(Neighborhoods!$A:$C, MATCH(Places!$K5429,Neighborhoods!$A:$A,0), MATCH(Places!N$1,Neighborhoods!$A$1:$C$1,0))</f>
        <v>Manhattan</v>
      </c>
      <c r="O5429" t="str">
        <f>INDEX(Neighborhoods!$A:$C, MATCH(Places!$K5429,Neighborhoods!$A:$A,0), MATCH(Places!O$1,Neighborhoods!$A$1:$C$1,0))</f>
        <v>Harlem</v>
      </c>
      <c r="P5429" t="s">
        <v>11822</v>
      </c>
      <c r="Q5429" t="str">
        <f t="shared" si="336"/>
        <v>No</v>
      </c>
      <c r="R5429">
        <v>4</v>
      </c>
      <c r="S5429" t="str">
        <f t="shared" si="337"/>
        <v>Medium</v>
      </c>
      <c r="T5429" s="50">
        <v>139</v>
      </c>
      <c r="U5429" s="70">
        <f t="shared" si="338"/>
        <v>0.03</v>
      </c>
      <c r="V5429" s="52">
        <v>4.8</v>
      </c>
      <c r="W5429" s="52" t="str" cm="1">
        <f t="array" ref="W5429">_xlfn.SWITCH(ROUND(V5429,0),5,"Excellent",4,"Good",3,"Ok","Bad")</f>
        <v>Excellent</v>
      </c>
      <c r="X5429">
        <v>5</v>
      </c>
      <c r="Y5429" t="str">
        <f t="shared" si="339"/>
        <v>No</v>
      </c>
      <c r="Z5429" s="68">
        <v>43780</v>
      </c>
      <c r="AA5429" s="68">
        <v>43820</v>
      </c>
      <c r="AB5429">
        <v>90</v>
      </c>
      <c r="AC5429" t="s">
        <v>15616</v>
      </c>
    </row>
    <row r="5430" spans="1:29" x14ac:dyDescent="0.3">
      <c r="A5430" t="s">
        <v>15030</v>
      </c>
      <c r="B5430">
        <v>3913</v>
      </c>
      <c r="C5430" t="str">
        <f>VLOOKUP($B5430,Hosts!$A:$M,10,0)</f>
        <v>Within a few hours</v>
      </c>
      <c r="D5430" s="70">
        <f>VLOOKUP($B5430,Hosts!$A:$M,11,0)</f>
        <v>1</v>
      </c>
      <c r="E5430" s="70">
        <f>VLOOKUP($B5430,Hosts!$A:$M,12,0)</f>
        <v>0.97</v>
      </c>
      <c r="F5430" t="str">
        <f>VLOOKUP($B5430,Hosts!$A:$M,13,0)</f>
        <v>No</v>
      </c>
      <c r="G5430" t="str">
        <f>INDEX(Hosts!$A:$M, MATCH(Places!$B5430,Hosts!$A:$A,0), MATCH(Places!G$1,Hosts!$A$1:$M$1,0))</f>
        <v>Within a few hours</v>
      </c>
      <c r="H5430" s="70">
        <f>INDEX(Hosts!$A:$M, MATCH(Places!$B5430,Hosts!$A:$A,0), MATCH(Places!H$1,Hosts!$A$1:$M$1,0))</f>
        <v>1</v>
      </c>
      <c r="I5430" s="70">
        <f>INDEX(Hosts!$A:$M, MATCH(Places!$B5430,Hosts!$A:$A,0), MATCH(Places!I$1,Hosts!$A$1:$M$1,0))</f>
        <v>0.97</v>
      </c>
      <c r="J5430" t="str">
        <f>INDEX(Hosts!$A:$M, MATCH(Places!$B5430,Hosts!$A:$A,0), MATCH(Places!J$1,Hosts!$A$1:$M$1,0))</f>
        <v>No</v>
      </c>
      <c r="K5430">
        <v>17</v>
      </c>
      <c r="L5430" t="str">
        <f>VLOOKUP($K5430,Neighborhoods!$A:$C,2,0)</f>
        <v>Manhattan</v>
      </c>
      <c r="M5430" t="str">
        <f>VLOOKUP($K5430,Neighborhoods!$A:$C,3,0)</f>
        <v>Hell's Kitchen</v>
      </c>
      <c r="N5430" t="str">
        <f>INDEX(Neighborhoods!$A:$C, MATCH(Places!$K5430,Neighborhoods!$A:$A,0), MATCH(Places!N$1,Neighborhoods!$A$1:$C$1,0))</f>
        <v>Manhattan</v>
      </c>
      <c r="O5430" t="str">
        <f>INDEX(Neighborhoods!$A:$C, MATCH(Places!$K5430,Neighborhoods!$A:$A,0), MATCH(Places!O$1,Neighborhoods!$A$1:$C$1,0))</f>
        <v>Hell's Kitchen</v>
      </c>
      <c r="P5430" t="s">
        <v>11822</v>
      </c>
      <c r="Q5430" t="str">
        <f t="shared" si="336"/>
        <v>No</v>
      </c>
      <c r="R5430">
        <v>10</v>
      </c>
      <c r="S5430" t="str">
        <f t="shared" si="337"/>
        <v>Large</v>
      </c>
      <c r="T5430" s="50">
        <v>122</v>
      </c>
      <c r="U5430" s="70">
        <f t="shared" si="338"/>
        <v>0.03</v>
      </c>
      <c r="V5430" s="52">
        <v>4.78</v>
      </c>
      <c r="W5430" s="52" t="str" cm="1">
        <f t="array" ref="W5430">_xlfn.SWITCH(ROUND(V5430,0),5,"Excellent",4,"Good",3,"Ok","Bad")</f>
        <v>Excellent</v>
      </c>
      <c r="X5430">
        <v>9</v>
      </c>
      <c r="Y5430" t="str">
        <f t="shared" si="339"/>
        <v>No</v>
      </c>
      <c r="Z5430" s="68">
        <v>43850</v>
      </c>
      <c r="AA5430" s="68">
        <v>44046</v>
      </c>
      <c r="AB5430">
        <v>125</v>
      </c>
      <c r="AC5430" t="s">
        <v>15615</v>
      </c>
    </row>
    <row r="5431" spans="1:29" x14ac:dyDescent="0.3">
      <c r="A5431" t="s">
        <v>13529</v>
      </c>
      <c r="B5431">
        <v>629</v>
      </c>
      <c r="C5431" t="str">
        <f>VLOOKUP($B5431,Hosts!$A:$M,10,0)</f>
        <v>Within an hour</v>
      </c>
      <c r="D5431" s="70">
        <f>VLOOKUP($B5431,Hosts!$A:$M,11,0)</f>
        <v>0.83</v>
      </c>
      <c r="E5431" s="70">
        <f>VLOOKUP($B5431,Hosts!$A:$M,12,0)</f>
        <v>0.91</v>
      </c>
      <c r="F5431" t="str">
        <f>VLOOKUP($B5431,Hosts!$A:$M,13,0)</f>
        <v>No</v>
      </c>
      <c r="G5431" t="str">
        <f>INDEX(Hosts!$A:$M, MATCH(Places!$B5431,Hosts!$A:$A,0), MATCH(Places!G$1,Hosts!$A$1:$M$1,0))</f>
        <v>Within an hour</v>
      </c>
      <c r="H5431" s="70">
        <f>INDEX(Hosts!$A:$M, MATCH(Places!$B5431,Hosts!$A:$A,0), MATCH(Places!H$1,Hosts!$A$1:$M$1,0))</f>
        <v>0.83</v>
      </c>
      <c r="I5431" s="70">
        <f>INDEX(Hosts!$A:$M, MATCH(Places!$B5431,Hosts!$A:$A,0), MATCH(Places!I$1,Hosts!$A$1:$M$1,0))</f>
        <v>0.91</v>
      </c>
      <c r="J5431" t="str">
        <f>INDEX(Hosts!$A:$M, MATCH(Places!$B5431,Hosts!$A:$A,0), MATCH(Places!J$1,Hosts!$A$1:$M$1,0))</f>
        <v>No</v>
      </c>
      <c r="K5431">
        <v>12</v>
      </c>
      <c r="L5431" t="str">
        <f>VLOOKUP($K5431,Neighborhoods!$A:$C,2,0)</f>
        <v>Brooklyn</v>
      </c>
      <c r="M5431" t="str">
        <f>VLOOKUP($K5431,Neighborhoods!$A:$C,3,0)</f>
        <v>Williamsburg</v>
      </c>
      <c r="N5431" t="str">
        <f>INDEX(Neighborhoods!$A:$C, MATCH(Places!$K5431,Neighborhoods!$A:$A,0), MATCH(Places!N$1,Neighborhoods!$A$1:$C$1,0))</f>
        <v>Brooklyn</v>
      </c>
      <c r="O5431" t="str">
        <f>INDEX(Neighborhoods!$A:$C, MATCH(Places!$K5431,Neighborhoods!$A:$A,0), MATCH(Places!O$1,Neighborhoods!$A$1:$C$1,0))</f>
        <v>Williamsburg</v>
      </c>
      <c r="P5431" t="s">
        <v>11822</v>
      </c>
      <c r="Q5431" t="str">
        <f t="shared" si="336"/>
        <v>No</v>
      </c>
      <c r="R5431">
        <v>5</v>
      </c>
      <c r="S5431" t="str">
        <f t="shared" si="337"/>
        <v>Medium</v>
      </c>
      <c r="T5431" s="50">
        <v>259</v>
      </c>
      <c r="U5431" s="70">
        <f t="shared" si="338"/>
        <v>0.04</v>
      </c>
      <c r="V5431" s="52">
        <v>4.5199999999999996</v>
      </c>
      <c r="W5431" s="52" t="str" cm="1">
        <f t="array" ref="W5431">_xlfn.SWITCH(ROUND(V5431,0),5,"Excellent",4,"Good",3,"Ok","Bad")</f>
        <v>Excellent</v>
      </c>
      <c r="X5431">
        <v>25</v>
      </c>
      <c r="Y5431" t="str">
        <f t="shared" si="339"/>
        <v>No</v>
      </c>
      <c r="Z5431" s="68">
        <v>43773</v>
      </c>
      <c r="AA5431" s="68">
        <v>44008</v>
      </c>
      <c r="AB5431">
        <v>228</v>
      </c>
      <c r="AC5431" t="s">
        <v>15615</v>
      </c>
    </row>
    <row r="5432" spans="1:29" x14ac:dyDescent="0.3">
      <c r="A5432" t="s">
        <v>14454</v>
      </c>
      <c r="B5432">
        <v>1706</v>
      </c>
      <c r="C5432" t="str">
        <f>VLOOKUP($B5432,Hosts!$A:$M,10,0)</f>
        <v>A few days or more</v>
      </c>
      <c r="D5432" s="70">
        <f>VLOOKUP($B5432,Hosts!$A:$M,11,0)</f>
        <v>0</v>
      </c>
      <c r="E5432" s="70">
        <f>VLOOKUP($B5432,Hosts!$A:$M,12,0)</f>
        <v>1</v>
      </c>
      <c r="F5432" t="str">
        <f>VLOOKUP($B5432,Hosts!$A:$M,13,0)</f>
        <v>No</v>
      </c>
      <c r="G5432" t="str">
        <f>INDEX(Hosts!$A:$M, MATCH(Places!$B5432,Hosts!$A:$A,0), MATCH(Places!G$1,Hosts!$A$1:$M$1,0))</f>
        <v>A few days or more</v>
      </c>
      <c r="H5432" s="70">
        <f>INDEX(Hosts!$A:$M, MATCH(Places!$B5432,Hosts!$A:$A,0), MATCH(Places!H$1,Hosts!$A$1:$M$1,0))</f>
        <v>0</v>
      </c>
      <c r="I5432" s="70">
        <f>INDEX(Hosts!$A:$M, MATCH(Places!$B5432,Hosts!$A:$A,0), MATCH(Places!I$1,Hosts!$A$1:$M$1,0))</f>
        <v>1</v>
      </c>
      <c r="J5432" t="str">
        <f>INDEX(Hosts!$A:$M, MATCH(Places!$B5432,Hosts!$A:$A,0), MATCH(Places!J$1,Hosts!$A$1:$M$1,0))</f>
        <v>No</v>
      </c>
      <c r="K5432">
        <v>17</v>
      </c>
      <c r="L5432" t="str">
        <f>VLOOKUP($K5432,Neighborhoods!$A:$C,2,0)</f>
        <v>Manhattan</v>
      </c>
      <c r="M5432" t="str">
        <f>VLOOKUP($K5432,Neighborhoods!$A:$C,3,0)</f>
        <v>Hell's Kitchen</v>
      </c>
      <c r="N5432" t="str">
        <f>INDEX(Neighborhoods!$A:$C, MATCH(Places!$K5432,Neighborhoods!$A:$A,0), MATCH(Places!N$1,Neighborhoods!$A$1:$C$1,0))</f>
        <v>Manhattan</v>
      </c>
      <c r="O5432" t="str">
        <f>INDEX(Neighborhoods!$A:$C, MATCH(Places!$K5432,Neighborhoods!$A:$A,0), MATCH(Places!O$1,Neighborhoods!$A$1:$C$1,0))</f>
        <v>Hell's Kitchen</v>
      </c>
      <c r="P5432" t="s">
        <v>11822</v>
      </c>
      <c r="Q5432" t="str">
        <f t="shared" si="336"/>
        <v>No</v>
      </c>
      <c r="R5432">
        <v>10</v>
      </c>
      <c r="S5432" t="str">
        <f t="shared" si="337"/>
        <v>Large</v>
      </c>
      <c r="T5432" s="50">
        <v>700</v>
      </c>
      <c r="U5432" s="70">
        <f t="shared" si="338"/>
        <v>0.05</v>
      </c>
      <c r="V5432" s="52">
        <v>4.9000000000000004</v>
      </c>
      <c r="W5432" s="52" t="str" cm="1">
        <f t="array" ref="W5432">_xlfn.SWITCH(ROUND(V5432,0),5,"Excellent",4,"Good",3,"Ok","Bad")</f>
        <v>Excellent</v>
      </c>
      <c r="X5432">
        <v>31</v>
      </c>
      <c r="Y5432" t="str">
        <f t="shared" si="339"/>
        <v>No</v>
      </c>
      <c r="Z5432" s="68">
        <v>43757</v>
      </c>
      <c r="AA5432" s="68">
        <v>43884</v>
      </c>
      <c r="AB5432">
        <v>180</v>
      </c>
      <c r="AC5432" t="s">
        <v>15616</v>
      </c>
    </row>
    <row r="5433" spans="1:29" x14ac:dyDescent="0.3">
      <c r="A5433" t="s">
        <v>15255</v>
      </c>
      <c r="B5433">
        <v>2752</v>
      </c>
      <c r="C5433" t="str">
        <f>VLOOKUP($B5433,Hosts!$A:$M,10,0)</f>
        <v>Within a day</v>
      </c>
      <c r="D5433" s="70">
        <f>VLOOKUP($B5433,Hosts!$A:$M,11,0)</f>
        <v>1</v>
      </c>
      <c r="E5433" s="70">
        <f>VLOOKUP($B5433,Hosts!$A:$M,12,0)</f>
        <v>1</v>
      </c>
      <c r="F5433" t="str">
        <f>VLOOKUP($B5433,Hosts!$A:$M,13,0)</f>
        <v>Yes</v>
      </c>
      <c r="G5433" t="str">
        <f>INDEX(Hosts!$A:$M, MATCH(Places!$B5433,Hosts!$A:$A,0), MATCH(Places!G$1,Hosts!$A$1:$M$1,0))</f>
        <v>Within a day</v>
      </c>
      <c r="H5433" s="70">
        <f>INDEX(Hosts!$A:$M, MATCH(Places!$B5433,Hosts!$A:$A,0), MATCH(Places!H$1,Hosts!$A$1:$M$1,0))</f>
        <v>1</v>
      </c>
      <c r="I5433" s="70">
        <f>INDEX(Hosts!$A:$M, MATCH(Places!$B5433,Hosts!$A:$A,0), MATCH(Places!I$1,Hosts!$A$1:$M$1,0))</f>
        <v>1</v>
      </c>
      <c r="J5433" t="str">
        <f>INDEX(Hosts!$A:$M, MATCH(Places!$B5433,Hosts!$A:$A,0), MATCH(Places!J$1,Hosts!$A$1:$M$1,0))</f>
        <v>Yes</v>
      </c>
      <c r="K5433">
        <v>12</v>
      </c>
      <c r="L5433" t="str">
        <f>VLOOKUP($K5433,Neighborhoods!$A:$C,2,0)</f>
        <v>Brooklyn</v>
      </c>
      <c r="M5433" t="str">
        <f>VLOOKUP($K5433,Neighborhoods!$A:$C,3,0)</f>
        <v>Williamsburg</v>
      </c>
      <c r="N5433" t="str">
        <f>INDEX(Neighborhoods!$A:$C, MATCH(Places!$K5433,Neighborhoods!$A:$A,0), MATCH(Places!N$1,Neighborhoods!$A$1:$C$1,0))</f>
        <v>Brooklyn</v>
      </c>
      <c r="O5433" t="str">
        <f>INDEX(Neighborhoods!$A:$C, MATCH(Places!$K5433,Neighborhoods!$A:$A,0), MATCH(Places!O$1,Neighborhoods!$A$1:$C$1,0))</f>
        <v>Williamsburg</v>
      </c>
      <c r="P5433" t="s">
        <v>1</v>
      </c>
      <c r="Q5433" t="str">
        <f t="shared" si="336"/>
        <v>Yes</v>
      </c>
      <c r="R5433">
        <v>2</v>
      </c>
      <c r="S5433" t="str">
        <f t="shared" si="337"/>
        <v>Small</v>
      </c>
      <c r="T5433" s="50">
        <v>69</v>
      </c>
      <c r="U5433" s="70">
        <f t="shared" si="338"/>
        <v>0.03</v>
      </c>
      <c r="V5433" s="52">
        <v>4.8</v>
      </c>
      <c r="W5433" s="52" t="str" cm="1">
        <f t="array" ref="W5433">_xlfn.SWITCH(ROUND(V5433,0),5,"Excellent",4,"Good",3,"Ok","Bad")</f>
        <v>Excellent</v>
      </c>
      <c r="X5433">
        <v>5</v>
      </c>
      <c r="Y5433" t="str">
        <f t="shared" si="339"/>
        <v>No</v>
      </c>
      <c r="Z5433" s="68">
        <v>43772</v>
      </c>
      <c r="AA5433" s="68">
        <v>43832</v>
      </c>
      <c r="AB5433">
        <v>0</v>
      </c>
      <c r="AC5433" t="s">
        <v>15615</v>
      </c>
    </row>
    <row r="5434" spans="1:29" x14ac:dyDescent="0.3">
      <c r="A5434" t="s">
        <v>14570</v>
      </c>
      <c r="B5434">
        <v>1495</v>
      </c>
      <c r="C5434" t="str">
        <f>VLOOKUP($B5434,Hosts!$A:$M,10,0)</f>
        <v>Within a day</v>
      </c>
      <c r="D5434" s="70">
        <f>VLOOKUP($B5434,Hosts!$A:$M,11,0)</f>
        <v>0.59</v>
      </c>
      <c r="E5434" s="70">
        <f>VLOOKUP($B5434,Hosts!$A:$M,12,0)</f>
        <v>0.65</v>
      </c>
      <c r="F5434" t="str">
        <f>VLOOKUP($B5434,Hosts!$A:$M,13,0)</f>
        <v>No</v>
      </c>
      <c r="G5434" t="str">
        <f>INDEX(Hosts!$A:$M, MATCH(Places!$B5434,Hosts!$A:$A,0), MATCH(Places!G$1,Hosts!$A$1:$M$1,0))</f>
        <v>Within a day</v>
      </c>
      <c r="H5434" s="70">
        <f>INDEX(Hosts!$A:$M, MATCH(Places!$B5434,Hosts!$A:$A,0), MATCH(Places!H$1,Hosts!$A$1:$M$1,0))</f>
        <v>0.59</v>
      </c>
      <c r="I5434" s="70">
        <f>INDEX(Hosts!$A:$M, MATCH(Places!$B5434,Hosts!$A:$A,0), MATCH(Places!I$1,Hosts!$A$1:$M$1,0))</f>
        <v>0.65</v>
      </c>
      <c r="J5434" t="str">
        <f>INDEX(Hosts!$A:$M, MATCH(Places!$B5434,Hosts!$A:$A,0), MATCH(Places!J$1,Hosts!$A$1:$M$1,0))</f>
        <v>No</v>
      </c>
      <c r="K5434">
        <v>5</v>
      </c>
      <c r="L5434" t="str">
        <f>VLOOKUP($K5434,Neighborhoods!$A:$C,2,0)</f>
        <v>Bronx</v>
      </c>
      <c r="M5434" t="str">
        <f>VLOOKUP($K5434,Neighborhoods!$A:$C,3,0)</f>
        <v>Port Morris</v>
      </c>
      <c r="N5434" t="str">
        <f>INDEX(Neighborhoods!$A:$C, MATCH(Places!$K5434,Neighborhoods!$A:$A,0), MATCH(Places!N$1,Neighborhoods!$A$1:$C$1,0))</f>
        <v>Bronx</v>
      </c>
      <c r="O5434" t="str">
        <f>INDEX(Neighborhoods!$A:$C, MATCH(Places!$K5434,Neighborhoods!$A:$A,0), MATCH(Places!O$1,Neighborhoods!$A$1:$C$1,0))</f>
        <v>Port Morris</v>
      </c>
      <c r="P5434" t="s">
        <v>1</v>
      </c>
      <c r="Q5434" t="str">
        <f t="shared" si="336"/>
        <v>Yes</v>
      </c>
      <c r="R5434">
        <v>2</v>
      </c>
      <c r="S5434" t="str">
        <f t="shared" si="337"/>
        <v>Small</v>
      </c>
      <c r="T5434" s="50">
        <v>65</v>
      </c>
      <c r="U5434" s="70">
        <f t="shared" si="338"/>
        <v>0.03</v>
      </c>
      <c r="V5434" s="52">
        <v>4.67</v>
      </c>
      <c r="W5434" s="52" t="str" cm="1">
        <f t="array" ref="W5434">_xlfn.SWITCH(ROUND(V5434,0),5,"Excellent",4,"Good",3,"Ok","Bad")</f>
        <v>Excellent</v>
      </c>
      <c r="X5434">
        <v>3</v>
      </c>
      <c r="Y5434" t="str">
        <f t="shared" si="339"/>
        <v>No</v>
      </c>
      <c r="Z5434" s="68">
        <v>43765</v>
      </c>
      <c r="AA5434" s="68">
        <v>43801</v>
      </c>
      <c r="AB5434">
        <v>88</v>
      </c>
      <c r="AC5434" t="s">
        <v>15615</v>
      </c>
    </row>
    <row r="5435" spans="1:29" x14ac:dyDescent="0.3">
      <c r="A5435" t="s">
        <v>13874</v>
      </c>
      <c r="B5435">
        <v>3868</v>
      </c>
      <c r="C5435" t="str">
        <f>VLOOKUP($B5435,Hosts!$A:$M,10,0)</f>
        <v>Within an hour</v>
      </c>
      <c r="D5435" s="70">
        <f>VLOOKUP($B5435,Hosts!$A:$M,11,0)</f>
        <v>0.96</v>
      </c>
      <c r="E5435" s="70">
        <f>VLOOKUP($B5435,Hosts!$A:$M,12,0)</f>
        <v>1</v>
      </c>
      <c r="F5435" t="str">
        <f>VLOOKUP($B5435,Hosts!$A:$M,13,0)</f>
        <v>No</v>
      </c>
      <c r="G5435" t="str">
        <f>INDEX(Hosts!$A:$M, MATCH(Places!$B5435,Hosts!$A:$A,0), MATCH(Places!G$1,Hosts!$A$1:$M$1,0))</f>
        <v>Within an hour</v>
      </c>
      <c r="H5435" s="70">
        <f>INDEX(Hosts!$A:$M, MATCH(Places!$B5435,Hosts!$A:$A,0), MATCH(Places!H$1,Hosts!$A$1:$M$1,0))</f>
        <v>0.96</v>
      </c>
      <c r="I5435" s="70">
        <f>INDEX(Hosts!$A:$M, MATCH(Places!$B5435,Hosts!$A:$A,0), MATCH(Places!I$1,Hosts!$A$1:$M$1,0))</f>
        <v>1</v>
      </c>
      <c r="J5435" t="str">
        <f>INDEX(Hosts!$A:$M, MATCH(Places!$B5435,Hosts!$A:$A,0), MATCH(Places!J$1,Hosts!$A$1:$M$1,0))</f>
        <v>No</v>
      </c>
      <c r="K5435">
        <v>15</v>
      </c>
      <c r="L5435" t="str">
        <f>VLOOKUP($K5435,Neighborhoods!$A:$C,2,0)</f>
        <v>Manhattan</v>
      </c>
      <c r="M5435" t="str">
        <f>VLOOKUP($K5435,Neighborhoods!$A:$C,3,0)</f>
        <v>East Village</v>
      </c>
      <c r="N5435" t="str">
        <f>INDEX(Neighborhoods!$A:$C, MATCH(Places!$K5435,Neighborhoods!$A:$A,0), MATCH(Places!N$1,Neighborhoods!$A$1:$C$1,0))</f>
        <v>Manhattan</v>
      </c>
      <c r="O5435" t="str">
        <f>INDEX(Neighborhoods!$A:$C, MATCH(Places!$K5435,Neighborhoods!$A:$A,0), MATCH(Places!O$1,Neighborhoods!$A$1:$C$1,0))</f>
        <v>East Village</v>
      </c>
      <c r="P5435" t="s">
        <v>1</v>
      </c>
      <c r="Q5435" t="str">
        <f t="shared" si="336"/>
        <v>Yes</v>
      </c>
      <c r="R5435">
        <v>2</v>
      </c>
      <c r="S5435" t="str">
        <f t="shared" si="337"/>
        <v>Small</v>
      </c>
      <c r="T5435" s="50">
        <v>59</v>
      </c>
      <c r="U5435" s="70">
        <f t="shared" si="338"/>
        <v>0.03</v>
      </c>
      <c r="V5435" s="52">
        <v>4.8899999999999997</v>
      </c>
      <c r="W5435" s="52" t="str" cm="1">
        <f t="array" ref="W5435">_xlfn.SWITCH(ROUND(V5435,0),5,"Excellent",4,"Good",3,"Ok","Bad")</f>
        <v>Excellent</v>
      </c>
      <c r="X5435">
        <v>9</v>
      </c>
      <c r="Y5435" t="str">
        <f t="shared" si="339"/>
        <v>No</v>
      </c>
      <c r="Z5435" s="68">
        <v>43757</v>
      </c>
      <c r="AA5435" s="68">
        <v>43876</v>
      </c>
      <c r="AB5435">
        <v>365</v>
      </c>
      <c r="AC5435" t="s">
        <v>15616</v>
      </c>
    </row>
    <row r="5436" spans="1:29" x14ac:dyDescent="0.3">
      <c r="A5436" t="s">
        <v>13633</v>
      </c>
      <c r="B5436">
        <v>4032</v>
      </c>
      <c r="C5436" t="str">
        <f>VLOOKUP($B5436,Hosts!$A:$M,10,0)</f>
        <v>Within an hour</v>
      </c>
      <c r="D5436" s="70">
        <f>VLOOKUP($B5436,Hosts!$A:$M,11,0)</f>
        <v>1</v>
      </c>
      <c r="E5436" s="70">
        <f>VLOOKUP($B5436,Hosts!$A:$M,12,0)</f>
        <v>0.89</v>
      </c>
      <c r="F5436" t="str">
        <f>VLOOKUP($B5436,Hosts!$A:$M,13,0)</f>
        <v>No</v>
      </c>
      <c r="G5436" t="str">
        <f>INDEX(Hosts!$A:$M, MATCH(Places!$B5436,Hosts!$A:$A,0), MATCH(Places!G$1,Hosts!$A$1:$M$1,0))</f>
        <v>Within an hour</v>
      </c>
      <c r="H5436" s="70">
        <f>INDEX(Hosts!$A:$M, MATCH(Places!$B5436,Hosts!$A:$A,0), MATCH(Places!H$1,Hosts!$A$1:$M$1,0))</f>
        <v>1</v>
      </c>
      <c r="I5436" s="70">
        <f>INDEX(Hosts!$A:$M, MATCH(Places!$B5436,Hosts!$A:$A,0), MATCH(Places!I$1,Hosts!$A$1:$M$1,0))</f>
        <v>0.89</v>
      </c>
      <c r="J5436" t="str">
        <f>INDEX(Hosts!$A:$M, MATCH(Places!$B5436,Hosts!$A:$A,0), MATCH(Places!J$1,Hosts!$A$1:$M$1,0))</f>
        <v>No</v>
      </c>
      <c r="K5436">
        <v>17</v>
      </c>
      <c r="L5436" t="str">
        <f>VLOOKUP($K5436,Neighborhoods!$A:$C,2,0)</f>
        <v>Manhattan</v>
      </c>
      <c r="M5436" t="str">
        <f>VLOOKUP($K5436,Neighborhoods!$A:$C,3,0)</f>
        <v>Hell's Kitchen</v>
      </c>
      <c r="N5436" t="str">
        <f>INDEX(Neighborhoods!$A:$C, MATCH(Places!$K5436,Neighborhoods!$A:$A,0), MATCH(Places!N$1,Neighborhoods!$A$1:$C$1,0))</f>
        <v>Manhattan</v>
      </c>
      <c r="O5436" t="str">
        <f>INDEX(Neighborhoods!$A:$C, MATCH(Places!$K5436,Neighborhoods!$A:$A,0), MATCH(Places!O$1,Neighborhoods!$A$1:$C$1,0))</f>
        <v>Hell's Kitchen</v>
      </c>
      <c r="P5436" t="s">
        <v>1</v>
      </c>
      <c r="Q5436" t="str">
        <f t="shared" si="336"/>
        <v>Yes</v>
      </c>
      <c r="R5436">
        <v>2</v>
      </c>
      <c r="S5436" t="str">
        <f t="shared" si="337"/>
        <v>Small</v>
      </c>
      <c r="T5436" s="50">
        <v>129</v>
      </c>
      <c r="U5436" s="70">
        <f t="shared" si="338"/>
        <v>0.03</v>
      </c>
      <c r="V5436" s="52">
        <v>4.57</v>
      </c>
      <c r="W5436" s="52" t="str" cm="1">
        <f t="array" ref="W5436">_xlfn.SWITCH(ROUND(V5436,0),5,"Excellent",4,"Good",3,"Ok","Bad")</f>
        <v>Excellent</v>
      </c>
      <c r="X5436">
        <v>7</v>
      </c>
      <c r="Y5436" t="str">
        <f t="shared" si="339"/>
        <v>No</v>
      </c>
      <c r="Z5436" s="68">
        <v>43779</v>
      </c>
      <c r="AA5436" s="68">
        <v>43832</v>
      </c>
      <c r="AB5436">
        <v>0</v>
      </c>
      <c r="AC5436" t="s">
        <v>15615</v>
      </c>
    </row>
    <row r="5437" spans="1:29" x14ac:dyDescent="0.3">
      <c r="A5437" t="s">
        <v>14950</v>
      </c>
      <c r="B5437">
        <v>3868</v>
      </c>
      <c r="C5437" t="str">
        <f>VLOOKUP($B5437,Hosts!$A:$M,10,0)</f>
        <v>Within an hour</v>
      </c>
      <c r="D5437" s="70">
        <f>VLOOKUP($B5437,Hosts!$A:$M,11,0)</f>
        <v>0.96</v>
      </c>
      <c r="E5437" s="70">
        <f>VLOOKUP($B5437,Hosts!$A:$M,12,0)</f>
        <v>1</v>
      </c>
      <c r="F5437" t="str">
        <f>VLOOKUP($B5437,Hosts!$A:$M,13,0)</f>
        <v>No</v>
      </c>
      <c r="G5437" t="str">
        <f>INDEX(Hosts!$A:$M, MATCH(Places!$B5437,Hosts!$A:$A,0), MATCH(Places!G$1,Hosts!$A$1:$M$1,0))</f>
        <v>Within an hour</v>
      </c>
      <c r="H5437" s="70">
        <f>INDEX(Hosts!$A:$M, MATCH(Places!$B5437,Hosts!$A:$A,0), MATCH(Places!H$1,Hosts!$A$1:$M$1,0))</f>
        <v>0.96</v>
      </c>
      <c r="I5437" s="70">
        <f>INDEX(Hosts!$A:$M, MATCH(Places!$B5437,Hosts!$A:$A,0), MATCH(Places!I$1,Hosts!$A$1:$M$1,0))</f>
        <v>1</v>
      </c>
      <c r="J5437" t="str">
        <f>INDEX(Hosts!$A:$M, MATCH(Places!$B5437,Hosts!$A:$A,0), MATCH(Places!J$1,Hosts!$A$1:$M$1,0))</f>
        <v>No</v>
      </c>
      <c r="K5437">
        <v>15</v>
      </c>
      <c r="L5437" t="str">
        <f>VLOOKUP($K5437,Neighborhoods!$A:$C,2,0)</f>
        <v>Manhattan</v>
      </c>
      <c r="M5437" t="str">
        <f>VLOOKUP($K5437,Neighborhoods!$A:$C,3,0)</f>
        <v>East Village</v>
      </c>
      <c r="N5437" t="str">
        <f>INDEX(Neighborhoods!$A:$C, MATCH(Places!$K5437,Neighborhoods!$A:$A,0), MATCH(Places!N$1,Neighborhoods!$A$1:$C$1,0))</f>
        <v>Manhattan</v>
      </c>
      <c r="O5437" t="str">
        <f>INDEX(Neighborhoods!$A:$C, MATCH(Places!$K5437,Neighborhoods!$A:$A,0), MATCH(Places!O$1,Neighborhoods!$A$1:$C$1,0))</f>
        <v>East Village</v>
      </c>
      <c r="P5437" t="s">
        <v>1</v>
      </c>
      <c r="Q5437" t="str">
        <f t="shared" si="336"/>
        <v>Yes</v>
      </c>
      <c r="R5437">
        <v>3</v>
      </c>
      <c r="S5437" t="str">
        <f t="shared" si="337"/>
        <v>Medium</v>
      </c>
      <c r="T5437" s="50">
        <v>59</v>
      </c>
      <c r="U5437" s="70">
        <f t="shared" si="338"/>
        <v>0.03</v>
      </c>
      <c r="V5437" s="52">
        <v>4.63</v>
      </c>
      <c r="W5437" s="52" t="str" cm="1">
        <f t="array" ref="W5437">_xlfn.SWITCH(ROUND(V5437,0),5,"Excellent",4,"Good",3,"Ok","Bad")</f>
        <v>Excellent</v>
      </c>
      <c r="X5437">
        <v>16</v>
      </c>
      <c r="Y5437" t="str">
        <f t="shared" si="339"/>
        <v>No</v>
      </c>
      <c r="Z5437" s="68">
        <v>43762</v>
      </c>
      <c r="AA5437" s="68">
        <v>44037</v>
      </c>
      <c r="AB5437">
        <v>365</v>
      </c>
      <c r="AC5437" t="s">
        <v>15616</v>
      </c>
    </row>
    <row r="5438" spans="1:29" x14ac:dyDescent="0.3">
      <c r="A5438" t="s">
        <v>13120</v>
      </c>
      <c r="B5438">
        <v>3616</v>
      </c>
      <c r="C5438" t="str">
        <f>VLOOKUP($B5438,Hosts!$A:$M,10,0)</f>
        <v>Within an hour</v>
      </c>
      <c r="D5438" s="70">
        <f>VLOOKUP($B5438,Hosts!$A:$M,11,0)</f>
        <v>1</v>
      </c>
      <c r="E5438" s="70">
        <f>VLOOKUP($B5438,Hosts!$A:$M,12,0)</f>
        <v>0.93</v>
      </c>
      <c r="F5438" t="str">
        <f>VLOOKUP($B5438,Hosts!$A:$M,13,0)</f>
        <v>Yes</v>
      </c>
      <c r="G5438" t="str">
        <f>INDEX(Hosts!$A:$M, MATCH(Places!$B5438,Hosts!$A:$A,0), MATCH(Places!G$1,Hosts!$A$1:$M$1,0))</f>
        <v>Within an hour</v>
      </c>
      <c r="H5438" s="70">
        <f>INDEX(Hosts!$A:$M, MATCH(Places!$B5438,Hosts!$A:$A,0), MATCH(Places!H$1,Hosts!$A$1:$M$1,0))</f>
        <v>1</v>
      </c>
      <c r="I5438" s="70">
        <f>INDEX(Hosts!$A:$M, MATCH(Places!$B5438,Hosts!$A:$A,0), MATCH(Places!I$1,Hosts!$A$1:$M$1,0))</f>
        <v>0.93</v>
      </c>
      <c r="J5438" t="str">
        <f>INDEX(Hosts!$A:$M, MATCH(Places!$B5438,Hosts!$A:$A,0), MATCH(Places!J$1,Hosts!$A$1:$M$1,0))</f>
        <v>Yes</v>
      </c>
      <c r="K5438">
        <v>16</v>
      </c>
      <c r="L5438" t="str">
        <f>VLOOKUP($K5438,Neighborhoods!$A:$C,2,0)</f>
        <v>Manhattan</v>
      </c>
      <c r="M5438" t="str">
        <f>VLOOKUP($K5438,Neighborhoods!$A:$C,3,0)</f>
        <v>Harlem</v>
      </c>
      <c r="N5438" t="str">
        <f>INDEX(Neighborhoods!$A:$C, MATCH(Places!$K5438,Neighborhoods!$A:$A,0), MATCH(Places!N$1,Neighborhoods!$A$1:$C$1,0))</f>
        <v>Manhattan</v>
      </c>
      <c r="O5438" t="str">
        <f>INDEX(Neighborhoods!$A:$C, MATCH(Places!$K5438,Neighborhoods!$A:$A,0), MATCH(Places!O$1,Neighborhoods!$A$1:$C$1,0))</f>
        <v>Harlem</v>
      </c>
      <c r="P5438" t="s">
        <v>11822</v>
      </c>
      <c r="Q5438" t="str">
        <f t="shared" si="336"/>
        <v>No</v>
      </c>
      <c r="R5438">
        <v>6</v>
      </c>
      <c r="S5438" t="str">
        <f t="shared" si="337"/>
        <v>Large</v>
      </c>
      <c r="T5438" s="50">
        <v>108</v>
      </c>
      <c r="U5438" s="70">
        <f t="shared" si="338"/>
        <v>0.03</v>
      </c>
      <c r="V5438" s="52">
        <v>4.9800000000000004</v>
      </c>
      <c r="W5438" s="52" t="str" cm="1">
        <f t="array" ref="W5438">_xlfn.SWITCH(ROUND(V5438,0),5,"Excellent",4,"Good",3,"Ok","Bad")</f>
        <v>Excellent</v>
      </c>
      <c r="X5438">
        <v>44</v>
      </c>
      <c r="Y5438" t="str">
        <f t="shared" si="339"/>
        <v>No</v>
      </c>
      <c r="Z5438" s="68">
        <v>43769</v>
      </c>
      <c r="AA5438" s="68">
        <v>44056</v>
      </c>
      <c r="AB5438">
        <v>124</v>
      </c>
      <c r="AC5438" t="s">
        <v>15615</v>
      </c>
    </row>
    <row r="5439" spans="1:29" x14ac:dyDescent="0.3">
      <c r="A5439" t="s">
        <v>13159</v>
      </c>
      <c r="B5439">
        <v>1099</v>
      </c>
      <c r="C5439" t="str">
        <f>VLOOKUP($B5439,Hosts!$A:$M,10,0)</f>
        <v>Within a few hours</v>
      </c>
      <c r="D5439" s="70">
        <f>VLOOKUP($B5439,Hosts!$A:$M,11,0)</f>
        <v>1</v>
      </c>
      <c r="E5439" s="70">
        <f>VLOOKUP($B5439,Hosts!$A:$M,12,0)</f>
        <v>0.75</v>
      </c>
      <c r="F5439" t="str">
        <f>VLOOKUP($B5439,Hosts!$A:$M,13,0)</f>
        <v>No</v>
      </c>
      <c r="G5439" t="str">
        <f>INDEX(Hosts!$A:$M, MATCH(Places!$B5439,Hosts!$A:$A,0), MATCH(Places!G$1,Hosts!$A$1:$M$1,0))</f>
        <v>Within a few hours</v>
      </c>
      <c r="H5439" s="70">
        <f>INDEX(Hosts!$A:$M, MATCH(Places!$B5439,Hosts!$A:$A,0), MATCH(Places!H$1,Hosts!$A$1:$M$1,0))</f>
        <v>1</v>
      </c>
      <c r="I5439" s="70">
        <f>INDEX(Hosts!$A:$M, MATCH(Places!$B5439,Hosts!$A:$A,0), MATCH(Places!I$1,Hosts!$A$1:$M$1,0))</f>
        <v>0.75</v>
      </c>
      <c r="J5439" t="str">
        <f>INDEX(Hosts!$A:$M, MATCH(Places!$B5439,Hosts!$A:$A,0), MATCH(Places!J$1,Hosts!$A$1:$M$1,0))</f>
        <v>No</v>
      </c>
      <c r="K5439">
        <v>12</v>
      </c>
      <c r="L5439" t="str">
        <f>VLOOKUP($K5439,Neighborhoods!$A:$C,2,0)</f>
        <v>Brooklyn</v>
      </c>
      <c r="M5439" t="str">
        <f>VLOOKUP($K5439,Neighborhoods!$A:$C,3,0)</f>
        <v>Williamsburg</v>
      </c>
      <c r="N5439" t="str">
        <f>INDEX(Neighborhoods!$A:$C, MATCH(Places!$K5439,Neighborhoods!$A:$A,0), MATCH(Places!N$1,Neighborhoods!$A$1:$C$1,0))</f>
        <v>Brooklyn</v>
      </c>
      <c r="O5439" t="str">
        <f>INDEX(Neighborhoods!$A:$C, MATCH(Places!$K5439,Neighborhoods!$A:$A,0), MATCH(Places!O$1,Neighborhoods!$A$1:$C$1,0))</f>
        <v>Williamsburg</v>
      </c>
      <c r="P5439" t="s">
        <v>11822</v>
      </c>
      <c r="Q5439" t="str">
        <f t="shared" si="336"/>
        <v>No</v>
      </c>
      <c r="R5439">
        <v>2</v>
      </c>
      <c r="S5439" t="str">
        <f t="shared" si="337"/>
        <v>Small</v>
      </c>
      <c r="T5439" s="50">
        <v>150</v>
      </c>
      <c r="U5439" s="70">
        <f t="shared" si="338"/>
        <v>0.03</v>
      </c>
      <c r="V5439" s="52">
        <v>4.88</v>
      </c>
      <c r="W5439" s="52" t="str" cm="1">
        <f t="array" ref="W5439">_xlfn.SWITCH(ROUND(V5439,0),5,"Excellent",4,"Good",3,"Ok","Bad")</f>
        <v>Excellent</v>
      </c>
      <c r="X5439">
        <v>8</v>
      </c>
      <c r="Y5439" t="str">
        <f t="shared" si="339"/>
        <v>No</v>
      </c>
      <c r="Z5439" s="68">
        <v>44010</v>
      </c>
      <c r="AA5439" s="68">
        <v>44045</v>
      </c>
      <c r="AB5439">
        <v>5</v>
      </c>
      <c r="AC5439" t="s">
        <v>15615</v>
      </c>
    </row>
    <row r="5440" spans="1:29" x14ac:dyDescent="0.3">
      <c r="A5440" t="s">
        <v>14133</v>
      </c>
      <c r="B5440">
        <v>2752</v>
      </c>
      <c r="C5440" t="str">
        <f>VLOOKUP($B5440,Hosts!$A:$M,10,0)</f>
        <v>Within a day</v>
      </c>
      <c r="D5440" s="70">
        <f>VLOOKUP($B5440,Hosts!$A:$M,11,0)</f>
        <v>1</v>
      </c>
      <c r="E5440" s="70">
        <f>VLOOKUP($B5440,Hosts!$A:$M,12,0)</f>
        <v>1</v>
      </c>
      <c r="F5440" t="str">
        <f>VLOOKUP($B5440,Hosts!$A:$M,13,0)</f>
        <v>Yes</v>
      </c>
      <c r="G5440" t="str">
        <f>INDEX(Hosts!$A:$M, MATCH(Places!$B5440,Hosts!$A:$A,0), MATCH(Places!G$1,Hosts!$A$1:$M$1,0))</f>
        <v>Within a day</v>
      </c>
      <c r="H5440" s="70">
        <f>INDEX(Hosts!$A:$M, MATCH(Places!$B5440,Hosts!$A:$A,0), MATCH(Places!H$1,Hosts!$A$1:$M$1,0))</f>
        <v>1</v>
      </c>
      <c r="I5440" s="70">
        <f>INDEX(Hosts!$A:$M, MATCH(Places!$B5440,Hosts!$A:$A,0), MATCH(Places!I$1,Hosts!$A$1:$M$1,0))</f>
        <v>1</v>
      </c>
      <c r="J5440" t="str">
        <f>INDEX(Hosts!$A:$M, MATCH(Places!$B5440,Hosts!$A:$A,0), MATCH(Places!J$1,Hosts!$A$1:$M$1,0))</f>
        <v>Yes</v>
      </c>
      <c r="K5440">
        <v>12</v>
      </c>
      <c r="L5440" t="str">
        <f>VLOOKUP($K5440,Neighborhoods!$A:$C,2,0)</f>
        <v>Brooklyn</v>
      </c>
      <c r="M5440" t="str">
        <f>VLOOKUP($K5440,Neighborhoods!$A:$C,3,0)</f>
        <v>Williamsburg</v>
      </c>
      <c r="N5440" t="str">
        <f>INDEX(Neighborhoods!$A:$C, MATCH(Places!$K5440,Neighborhoods!$A:$A,0), MATCH(Places!N$1,Neighborhoods!$A$1:$C$1,0))</f>
        <v>Brooklyn</v>
      </c>
      <c r="O5440" t="str">
        <f>INDEX(Neighborhoods!$A:$C, MATCH(Places!$K5440,Neighborhoods!$A:$A,0), MATCH(Places!O$1,Neighborhoods!$A$1:$C$1,0))</f>
        <v>Williamsburg</v>
      </c>
      <c r="P5440" t="s">
        <v>1</v>
      </c>
      <c r="Q5440" t="str">
        <f t="shared" si="336"/>
        <v>Yes</v>
      </c>
      <c r="R5440">
        <v>2</v>
      </c>
      <c r="S5440" t="str">
        <f t="shared" si="337"/>
        <v>Small</v>
      </c>
      <c r="T5440" s="50">
        <v>69</v>
      </c>
      <c r="U5440" s="70">
        <f t="shared" si="338"/>
        <v>0.03</v>
      </c>
      <c r="V5440" s="52">
        <v>5</v>
      </c>
      <c r="W5440" s="52" t="str" cm="1">
        <f t="array" ref="W5440">_xlfn.SWITCH(ROUND(V5440,0),5,"Excellent",4,"Good",3,"Ok","Bad")</f>
        <v>Excellent</v>
      </c>
      <c r="X5440">
        <v>4</v>
      </c>
      <c r="Y5440" t="str">
        <f t="shared" si="339"/>
        <v>No</v>
      </c>
      <c r="Z5440" s="68">
        <v>43765</v>
      </c>
      <c r="AA5440" s="68">
        <v>43831</v>
      </c>
      <c r="AB5440">
        <v>15</v>
      </c>
      <c r="AC5440" t="s">
        <v>15616</v>
      </c>
    </row>
    <row r="5441" spans="1:29" x14ac:dyDescent="0.3">
      <c r="A5441" t="s">
        <v>15008</v>
      </c>
      <c r="B5441">
        <v>3530</v>
      </c>
      <c r="C5441" t="str">
        <f>VLOOKUP($B5441,Hosts!$A:$M,10,0)</f>
        <v>Within an hour</v>
      </c>
      <c r="D5441" s="70">
        <f>VLOOKUP($B5441,Hosts!$A:$M,11,0)</f>
        <v>1</v>
      </c>
      <c r="E5441" s="70">
        <f>VLOOKUP($B5441,Hosts!$A:$M,12,0)</f>
        <v>0.44</v>
      </c>
      <c r="F5441" t="str">
        <f>VLOOKUP($B5441,Hosts!$A:$M,13,0)</f>
        <v>No</v>
      </c>
      <c r="G5441" t="str">
        <f>INDEX(Hosts!$A:$M, MATCH(Places!$B5441,Hosts!$A:$A,0), MATCH(Places!G$1,Hosts!$A$1:$M$1,0))</f>
        <v>Within an hour</v>
      </c>
      <c r="H5441" s="70">
        <f>INDEX(Hosts!$A:$M, MATCH(Places!$B5441,Hosts!$A:$A,0), MATCH(Places!H$1,Hosts!$A$1:$M$1,0))</f>
        <v>1</v>
      </c>
      <c r="I5441" s="70">
        <f>INDEX(Hosts!$A:$M, MATCH(Places!$B5441,Hosts!$A:$A,0), MATCH(Places!I$1,Hosts!$A$1:$M$1,0))</f>
        <v>0.44</v>
      </c>
      <c r="J5441" t="str">
        <f>INDEX(Hosts!$A:$M, MATCH(Places!$B5441,Hosts!$A:$A,0), MATCH(Places!J$1,Hosts!$A$1:$M$1,0))</f>
        <v>No</v>
      </c>
      <c r="K5441">
        <v>18</v>
      </c>
      <c r="L5441" t="str">
        <f>VLOOKUP($K5441,Neighborhoods!$A:$C,2,0)</f>
        <v>Manhattan</v>
      </c>
      <c r="M5441" t="str">
        <f>VLOOKUP($K5441,Neighborhoods!$A:$C,3,0)</f>
        <v>Midtown</v>
      </c>
      <c r="N5441" t="str">
        <f>INDEX(Neighborhoods!$A:$C, MATCH(Places!$K5441,Neighborhoods!$A:$A,0), MATCH(Places!N$1,Neighborhoods!$A$1:$C$1,0))</f>
        <v>Manhattan</v>
      </c>
      <c r="O5441" t="str">
        <f>INDEX(Neighborhoods!$A:$C, MATCH(Places!$K5441,Neighborhoods!$A:$A,0), MATCH(Places!O$1,Neighborhoods!$A$1:$C$1,0))</f>
        <v>Midtown</v>
      </c>
      <c r="P5441" t="s">
        <v>1</v>
      </c>
      <c r="Q5441" t="str">
        <f t="shared" si="336"/>
        <v>Yes</v>
      </c>
      <c r="R5441">
        <v>1</v>
      </c>
      <c r="S5441" t="str">
        <f t="shared" si="337"/>
        <v>Small</v>
      </c>
      <c r="T5441" s="50">
        <v>68</v>
      </c>
      <c r="U5441" s="70">
        <f t="shared" si="338"/>
        <v>0.03</v>
      </c>
      <c r="V5441" s="52">
        <v>5</v>
      </c>
      <c r="W5441" s="52" t="str" cm="1">
        <f t="array" ref="W5441">_xlfn.SWITCH(ROUND(V5441,0),5,"Excellent",4,"Good",3,"Ok","Bad")</f>
        <v>Excellent</v>
      </c>
      <c r="X5441">
        <v>3</v>
      </c>
      <c r="Y5441" t="str">
        <f t="shared" si="339"/>
        <v>No</v>
      </c>
      <c r="Z5441" s="68">
        <v>43811</v>
      </c>
      <c r="AA5441" s="68">
        <v>43846</v>
      </c>
      <c r="AB5441">
        <v>60</v>
      </c>
      <c r="AC5441" t="s">
        <v>15615</v>
      </c>
    </row>
    <row r="5442" spans="1:29" x14ac:dyDescent="0.3">
      <c r="A5442" t="s">
        <v>14694</v>
      </c>
      <c r="B5442">
        <v>3988</v>
      </c>
      <c r="C5442" t="str">
        <f>VLOOKUP($B5442,Hosts!$A:$M,10,0)</f>
        <v>Within an hour</v>
      </c>
      <c r="D5442" s="70">
        <f>VLOOKUP($B5442,Hosts!$A:$M,11,0)</f>
        <v>1</v>
      </c>
      <c r="E5442" s="70">
        <f>VLOOKUP($B5442,Hosts!$A:$M,12,0)</f>
        <v>0.82</v>
      </c>
      <c r="F5442" t="str">
        <f>VLOOKUP($B5442,Hosts!$A:$M,13,0)</f>
        <v>No</v>
      </c>
      <c r="G5442" t="str">
        <f>INDEX(Hosts!$A:$M, MATCH(Places!$B5442,Hosts!$A:$A,0), MATCH(Places!G$1,Hosts!$A$1:$M$1,0))</f>
        <v>Within an hour</v>
      </c>
      <c r="H5442" s="70">
        <f>INDEX(Hosts!$A:$M, MATCH(Places!$B5442,Hosts!$A:$A,0), MATCH(Places!H$1,Hosts!$A$1:$M$1,0))</f>
        <v>1</v>
      </c>
      <c r="I5442" s="70">
        <f>INDEX(Hosts!$A:$M, MATCH(Places!$B5442,Hosts!$A:$A,0), MATCH(Places!I$1,Hosts!$A$1:$M$1,0))</f>
        <v>0.82</v>
      </c>
      <c r="J5442" t="str">
        <f>INDEX(Hosts!$A:$M, MATCH(Places!$B5442,Hosts!$A:$A,0), MATCH(Places!J$1,Hosts!$A$1:$M$1,0))</f>
        <v>No</v>
      </c>
      <c r="K5442">
        <v>12</v>
      </c>
      <c r="L5442" t="str">
        <f>VLOOKUP($K5442,Neighborhoods!$A:$C,2,0)</f>
        <v>Brooklyn</v>
      </c>
      <c r="M5442" t="str">
        <f>VLOOKUP($K5442,Neighborhoods!$A:$C,3,0)</f>
        <v>Williamsburg</v>
      </c>
      <c r="N5442" t="str">
        <f>INDEX(Neighborhoods!$A:$C, MATCH(Places!$K5442,Neighborhoods!$A:$A,0), MATCH(Places!N$1,Neighborhoods!$A$1:$C$1,0))</f>
        <v>Brooklyn</v>
      </c>
      <c r="O5442" t="str">
        <f>INDEX(Neighborhoods!$A:$C, MATCH(Places!$K5442,Neighborhoods!$A:$A,0), MATCH(Places!O$1,Neighborhoods!$A$1:$C$1,0))</f>
        <v>Williamsburg</v>
      </c>
      <c r="P5442" t="s">
        <v>11822</v>
      </c>
      <c r="Q5442" t="str">
        <f t="shared" si="336"/>
        <v>No</v>
      </c>
      <c r="R5442">
        <v>8</v>
      </c>
      <c r="S5442" t="str">
        <f t="shared" si="337"/>
        <v>Large</v>
      </c>
      <c r="T5442" s="50">
        <v>249</v>
      </c>
      <c r="U5442" s="70">
        <f t="shared" si="338"/>
        <v>0.04</v>
      </c>
      <c r="V5442" s="52">
        <v>4.59</v>
      </c>
      <c r="W5442" s="52" t="str" cm="1">
        <f t="array" ref="W5442">_xlfn.SWITCH(ROUND(V5442,0),5,"Excellent",4,"Good",3,"Ok","Bad")</f>
        <v>Excellent</v>
      </c>
      <c r="X5442">
        <v>22</v>
      </c>
      <c r="Y5442" t="str">
        <f t="shared" si="339"/>
        <v>No</v>
      </c>
      <c r="Z5442" s="68">
        <v>43773</v>
      </c>
      <c r="AA5442" s="68">
        <v>43973</v>
      </c>
      <c r="AB5442">
        <v>348</v>
      </c>
      <c r="AC5442" t="s">
        <v>15615</v>
      </c>
    </row>
    <row r="5443" spans="1:29" x14ac:dyDescent="0.3">
      <c r="A5443" t="s">
        <v>14629</v>
      </c>
      <c r="B5443">
        <v>4016</v>
      </c>
      <c r="C5443" t="str">
        <f>VLOOKUP($B5443,Hosts!$A:$M,10,0)</f>
        <v>Within an hour</v>
      </c>
      <c r="D5443" s="70">
        <f>VLOOKUP($B5443,Hosts!$A:$M,11,0)</f>
        <v>0.91</v>
      </c>
      <c r="E5443" s="70">
        <f>VLOOKUP($B5443,Hosts!$A:$M,12,0)</f>
        <v>0.96</v>
      </c>
      <c r="F5443" t="str">
        <f>VLOOKUP($B5443,Hosts!$A:$M,13,0)</f>
        <v>No</v>
      </c>
      <c r="G5443" t="str">
        <f>INDEX(Hosts!$A:$M, MATCH(Places!$B5443,Hosts!$A:$A,0), MATCH(Places!G$1,Hosts!$A$1:$M$1,0))</f>
        <v>Within an hour</v>
      </c>
      <c r="H5443" s="70">
        <f>INDEX(Hosts!$A:$M, MATCH(Places!$B5443,Hosts!$A:$A,0), MATCH(Places!H$1,Hosts!$A$1:$M$1,0))</f>
        <v>0.91</v>
      </c>
      <c r="I5443" s="70">
        <f>INDEX(Hosts!$A:$M, MATCH(Places!$B5443,Hosts!$A:$A,0), MATCH(Places!I$1,Hosts!$A$1:$M$1,0))</f>
        <v>0.96</v>
      </c>
      <c r="J5443" t="str">
        <f>INDEX(Hosts!$A:$M, MATCH(Places!$B5443,Hosts!$A:$A,0), MATCH(Places!J$1,Hosts!$A$1:$M$1,0))</f>
        <v>No</v>
      </c>
      <c r="K5443">
        <v>9</v>
      </c>
      <c r="L5443" t="str">
        <f>VLOOKUP($K5443,Neighborhoods!$A:$C,2,0)</f>
        <v>Brooklyn</v>
      </c>
      <c r="M5443" t="str">
        <f>VLOOKUP($K5443,Neighborhoods!$A:$C,3,0)</f>
        <v>Crown Heights</v>
      </c>
      <c r="N5443" t="str">
        <f>INDEX(Neighborhoods!$A:$C, MATCH(Places!$K5443,Neighborhoods!$A:$A,0), MATCH(Places!N$1,Neighborhoods!$A$1:$C$1,0))</f>
        <v>Brooklyn</v>
      </c>
      <c r="O5443" t="str">
        <f>INDEX(Neighborhoods!$A:$C, MATCH(Places!$K5443,Neighborhoods!$A:$A,0), MATCH(Places!O$1,Neighborhoods!$A$1:$C$1,0))</f>
        <v>Crown Heights</v>
      </c>
      <c r="P5443" t="s">
        <v>1</v>
      </c>
      <c r="Q5443" t="str">
        <f t="shared" ref="Q5443:Q5506" si="340">IF(OR(P5443="Private room",P5443="Shared room"),"Yes","No")</f>
        <v>Yes</v>
      </c>
      <c r="R5443">
        <v>3</v>
      </c>
      <c r="S5443" t="str">
        <f t="shared" ref="S5443:S5506" si="341">IF(R5443&lt;=2,"Small",IF(R5443&lt;=5,"Medium","Large"))</f>
        <v>Medium</v>
      </c>
      <c r="T5443" s="50">
        <v>55</v>
      </c>
      <c r="U5443" s="70">
        <f t="shared" ref="U5443:U5506" si="342">VLOOKUP($T5443,$AF$1:$AG$5,2)</f>
        <v>0.03</v>
      </c>
      <c r="V5443" s="52">
        <v>3.97</v>
      </c>
      <c r="W5443" s="52" t="str" cm="1">
        <f t="array" ref="W5443">_xlfn.SWITCH(ROUND(V5443,0),5,"Excellent",4,"Good",3,"Ok","Bad")</f>
        <v>Good</v>
      </c>
      <c r="X5443">
        <v>30</v>
      </c>
      <c r="Y5443" t="str">
        <f t="shared" ref="Y5443:Y5506" si="343">IF(AND(V5443&gt;4.8,X5443&gt;100),"Yes","No")</f>
        <v>No</v>
      </c>
      <c r="Z5443" s="68">
        <v>43767</v>
      </c>
      <c r="AA5443" s="68">
        <v>44015</v>
      </c>
      <c r="AB5443">
        <v>365</v>
      </c>
      <c r="AC5443" t="s">
        <v>15616</v>
      </c>
    </row>
    <row r="5444" spans="1:29" x14ac:dyDescent="0.3">
      <c r="A5444" t="s">
        <v>15027</v>
      </c>
      <c r="B5444">
        <v>3723</v>
      </c>
      <c r="C5444" t="str">
        <f>VLOOKUP($B5444,Hosts!$A:$M,10,0)</f>
        <v>Within a day</v>
      </c>
      <c r="D5444" s="70">
        <f>VLOOKUP($B5444,Hosts!$A:$M,11,0)</f>
        <v>1</v>
      </c>
      <c r="E5444" s="70">
        <f>VLOOKUP($B5444,Hosts!$A:$M,12,0)</f>
        <v>0.94</v>
      </c>
      <c r="F5444" t="str">
        <f>VLOOKUP($B5444,Hosts!$A:$M,13,0)</f>
        <v>Yes</v>
      </c>
      <c r="G5444" t="str">
        <f>INDEX(Hosts!$A:$M, MATCH(Places!$B5444,Hosts!$A:$A,0), MATCH(Places!G$1,Hosts!$A$1:$M$1,0))</f>
        <v>Within a day</v>
      </c>
      <c r="H5444" s="70">
        <f>INDEX(Hosts!$A:$M, MATCH(Places!$B5444,Hosts!$A:$A,0), MATCH(Places!H$1,Hosts!$A$1:$M$1,0))</f>
        <v>1</v>
      </c>
      <c r="I5444" s="70">
        <f>INDEX(Hosts!$A:$M, MATCH(Places!$B5444,Hosts!$A:$A,0), MATCH(Places!I$1,Hosts!$A$1:$M$1,0))</f>
        <v>0.94</v>
      </c>
      <c r="J5444" t="str">
        <f>INDEX(Hosts!$A:$M, MATCH(Places!$B5444,Hosts!$A:$A,0), MATCH(Places!J$1,Hosts!$A$1:$M$1,0))</f>
        <v>Yes</v>
      </c>
      <c r="K5444">
        <v>15</v>
      </c>
      <c r="L5444" t="str">
        <f>VLOOKUP($K5444,Neighborhoods!$A:$C,2,0)</f>
        <v>Manhattan</v>
      </c>
      <c r="M5444" t="str">
        <f>VLOOKUP($K5444,Neighborhoods!$A:$C,3,0)</f>
        <v>East Village</v>
      </c>
      <c r="N5444" t="str">
        <f>INDEX(Neighborhoods!$A:$C, MATCH(Places!$K5444,Neighborhoods!$A:$A,0), MATCH(Places!N$1,Neighborhoods!$A$1:$C$1,0))</f>
        <v>Manhattan</v>
      </c>
      <c r="O5444" t="str">
        <f>INDEX(Neighborhoods!$A:$C, MATCH(Places!$K5444,Neighborhoods!$A:$A,0), MATCH(Places!O$1,Neighborhoods!$A$1:$C$1,0))</f>
        <v>East Village</v>
      </c>
      <c r="P5444" t="s">
        <v>1</v>
      </c>
      <c r="Q5444" t="str">
        <f t="shared" si="340"/>
        <v>Yes</v>
      </c>
      <c r="R5444">
        <v>2</v>
      </c>
      <c r="S5444" t="str">
        <f t="shared" si="341"/>
        <v>Small</v>
      </c>
      <c r="T5444" s="50">
        <v>129</v>
      </c>
      <c r="U5444" s="70">
        <f t="shared" si="342"/>
        <v>0.03</v>
      </c>
      <c r="V5444" s="52">
        <v>5</v>
      </c>
      <c r="W5444" s="52" t="str" cm="1">
        <f t="array" ref="W5444">_xlfn.SWITCH(ROUND(V5444,0),5,"Excellent",4,"Good",3,"Ok","Bad")</f>
        <v>Excellent</v>
      </c>
      <c r="X5444">
        <v>7</v>
      </c>
      <c r="Y5444" t="str">
        <f t="shared" si="343"/>
        <v>No</v>
      </c>
      <c r="Z5444" s="68">
        <v>43781</v>
      </c>
      <c r="AA5444" s="68">
        <v>43900</v>
      </c>
      <c r="AB5444">
        <v>90</v>
      </c>
      <c r="AC5444" t="s">
        <v>15616</v>
      </c>
    </row>
    <row r="5445" spans="1:29" x14ac:dyDescent="0.3">
      <c r="A5445" t="s">
        <v>13304</v>
      </c>
      <c r="B5445">
        <v>3969</v>
      </c>
      <c r="C5445" t="str">
        <f>VLOOKUP($B5445,Hosts!$A:$M,10,0)</f>
        <v>Within a few hours</v>
      </c>
      <c r="D5445" s="70">
        <f>VLOOKUP($B5445,Hosts!$A:$M,11,0)</f>
        <v>1</v>
      </c>
      <c r="E5445" s="70">
        <f>VLOOKUP($B5445,Hosts!$A:$M,12,0)</f>
        <v>0.68</v>
      </c>
      <c r="F5445" t="str">
        <f>VLOOKUP($B5445,Hosts!$A:$M,13,0)</f>
        <v>No</v>
      </c>
      <c r="G5445" t="str">
        <f>INDEX(Hosts!$A:$M, MATCH(Places!$B5445,Hosts!$A:$A,0), MATCH(Places!G$1,Hosts!$A$1:$M$1,0))</f>
        <v>Within a few hours</v>
      </c>
      <c r="H5445" s="70">
        <f>INDEX(Hosts!$A:$M, MATCH(Places!$B5445,Hosts!$A:$A,0), MATCH(Places!H$1,Hosts!$A$1:$M$1,0))</f>
        <v>1</v>
      </c>
      <c r="I5445" s="70">
        <f>INDEX(Hosts!$A:$M, MATCH(Places!$B5445,Hosts!$A:$A,0), MATCH(Places!I$1,Hosts!$A$1:$M$1,0))</f>
        <v>0.68</v>
      </c>
      <c r="J5445" t="str">
        <f>INDEX(Hosts!$A:$M, MATCH(Places!$B5445,Hosts!$A:$A,0), MATCH(Places!J$1,Hosts!$A$1:$M$1,0))</f>
        <v>No</v>
      </c>
      <c r="K5445">
        <v>14</v>
      </c>
      <c r="L5445" t="str">
        <f>VLOOKUP($K5445,Neighborhoods!$A:$C,2,0)</f>
        <v>Manhattan</v>
      </c>
      <c r="M5445" t="str">
        <f>VLOOKUP($K5445,Neighborhoods!$A:$C,3,0)</f>
        <v>East Harlem</v>
      </c>
      <c r="N5445" t="str">
        <f>INDEX(Neighborhoods!$A:$C, MATCH(Places!$K5445,Neighborhoods!$A:$A,0), MATCH(Places!N$1,Neighborhoods!$A$1:$C$1,0))</f>
        <v>Manhattan</v>
      </c>
      <c r="O5445" t="str">
        <f>INDEX(Neighborhoods!$A:$C, MATCH(Places!$K5445,Neighborhoods!$A:$A,0), MATCH(Places!O$1,Neighborhoods!$A$1:$C$1,0))</f>
        <v>East Harlem</v>
      </c>
      <c r="P5445" t="s">
        <v>1</v>
      </c>
      <c r="Q5445" t="str">
        <f t="shared" si="340"/>
        <v>Yes</v>
      </c>
      <c r="R5445">
        <v>2</v>
      </c>
      <c r="S5445" t="str">
        <f t="shared" si="341"/>
        <v>Small</v>
      </c>
      <c r="T5445" s="50">
        <v>45</v>
      </c>
      <c r="U5445" s="70">
        <f t="shared" si="342"/>
        <v>0.03</v>
      </c>
      <c r="V5445" s="52">
        <v>4.67</v>
      </c>
      <c r="W5445" s="52" t="str" cm="1">
        <f t="array" ref="W5445">_xlfn.SWITCH(ROUND(V5445,0),5,"Excellent",4,"Good",3,"Ok","Bad")</f>
        <v>Excellent</v>
      </c>
      <c r="X5445">
        <v>3</v>
      </c>
      <c r="Y5445" t="str">
        <f t="shared" si="343"/>
        <v>No</v>
      </c>
      <c r="Z5445" s="68">
        <v>43792</v>
      </c>
      <c r="AA5445" s="68">
        <v>43951</v>
      </c>
      <c r="AB5445">
        <v>74</v>
      </c>
      <c r="AC5445" t="s">
        <v>15615</v>
      </c>
    </row>
    <row r="5446" spans="1:29" x14ac:dyDescent="0.3">
      <c r="A5446" t="s">
        <v>15458</v>
      </c>
      <c r="B5446">
        <v>3238</v>
      </c>
      <c r="C5446" t="str">
        <f>VLOOKUP($B5446,Hosts!$A:$M,10,0)</f>
        <v>Within a day</v>
      </c>
      <c r="D5446" s="70">
        <f>VLOOKUP($B5446,Hosts!$A:$M,11,0)</f>
        <v>1</v>
      </c>
      <c r="E5446" s="70">
        <f>VLOOKUP($B5446,Hosts!$A:$M,12,0)</f>
        <v>0.62</v>
      </c>
      <c r="F5446" t="str">
        <f>VLOOKUP($B5446,Hosts!$A:$M,13,0)</f>
        <v>No</v>
      </c>
      <c r="G5446" t="str">
        <f>INDEX(Hosts!$A:$M, MATCH(Places!$B5446,Hosts!$A:$A,0), MATCH(Places!G$1,Hosts!$A$1:$M$1,0))</f>
        <v>Within a day</v>
      </c>
      <c r="H5446" s="70">
        <f>INDEX(Hosts!$A:$M, MATCH(Places!$B5446,Hosts!$A:$A,0), MATCH(Places!H$1,Hosts!$A$1:$M$1,0))</f>
        <v>1</v>
      </c>
      <c r="I5446" s="70">
        <f>INDEX(Hosts!$A:$M, MATCH(Places!$B5446,Hosts!$A:$A,0), MATCH(Places!I$1,Hosts!$A$1:$M$1,0))</f>
        <v>0.62</v>
      </c>
      <c r="J5446" t="str">
        <f>INDEX(Hosts!$A:$M, MATCH(Places!$B5446,Hosts!$A:$A,0), MATCH(Places!J$1,Hosts!$A$1:$M$1,0))</f>
        <v>No</v>
      </c>
      <c r="K5446">
        <v>14</v>
      </c>
      <c r="L5446" t="str">
        <f>VLOOKUP($K5446,Neighborhoods!$A:$C,2,0)</f>
        <v>Manhattan</v>
      </c>
      <c r="M5446" t="str">
        <f>VLOOKUP($K5446,Neighborhoods!$A:$C,3,0)</f>
        <v>East Harlem</v>
      </c>
      <c r="N5446" t="str">
        <f>INDEX(Neighborhoods!$A:$C, MATCH(Places!$K5446,Neighborhoods!$A:$A,0), MATCH(Places!N$1,Neighborhoods!$A$1:$C$1,0))</f>
        <v>Manhattan</v>
      </c>
      <c r="O5446" t="str">
        <f>INDEX(Neighborhoods!$A:$C, MATCH(Places!$K5446,Neighborhoods!$A:$A,0), MATCH(Places!O$1,Neighborhoods!$A$1:$C$1,0))</f>
        <v>East Harlem</v>
      </c>
      <c r="P5446" t="s">
        <v>11822</v>
      </c>
      <c r="Q5446" t="str">
        <f t="shared" si="340"/>
        <v>No</v>
      </c>
      <c r="R5446">
        <v>2</v>
      </c>
      <c r="S5446" t="str">
        <f t="shared" si="341"/>
        <v>Small</v>
      </c>
      <c r="T5446" s="50">
        <v>140</v>
      </c>
      <c r="U5446" s="70">
        <f t="shared" si="342"/>
        <v>0.03</v>
      </c>
      <c r="V5446" s="52">
        <v>4.7</v>
      </c>
      <c r="W5446" s="52" t="str" cm="1">
        <f t="array" ref="W5446">_xlfn.SWITCH(ROUND(V5446,0),5,"Excellent",4,"Good",3,"Ok","Bad")</f>
        <v>Excellent</v>
      </c>
      <c r="X5446">
        <v>10</v>
      </c>
      <c r="Y5446" t="str">
        <f t="shared" si="343"/>
        <v>No</v>
      </c>
      <c r="Z5446" s="68">
        <v>43772</v>
      </c>
      <c r="AA5446" s="68">
        <v>43871</v>
      </c>
      <c r="AB5446">
        <v>334</v>
      </c>
      <c r="AC5446" t="s">
        <v>15615</v>
      </c>
    </row>
    <row r="5447" spans="1:29" x14ac:dyDescent="0.3">
      <c r="A5447" t="s">
        <v>15191</v>
      </c>
      <c r="B5447">
        <v>573</v>
      </c>
      <c r="C5447" t="str">
        <f>VLOOKUP($B5447,Hosts!$A:$M,10,0)</f>
        <v>Within an hour</v>
      </c>
      <c r="D5447" s="70">
        <f>VLOOKUP($B5447,Hosts!$A:$M,11,0)</f>
        <v>1</v>
      </c>
      <c r="E5447" s="70">
        <f>VLOOKUP($B5447,Hosts!$A:$M,12,0)</f>
        <v>0.99</v>
      </c>
      <c r="F5447" t="str">
        <f>VLOOKUP($B5447,Hosts!$A:$M,13,0)</f>
        <v>Yes</v>
      </c>
      <c r="G5447" t="str">
        <f>INDEX(Hosts!$A:$M, MATCH(Places!$B5447,Hosts!$A:$A,0), MATCH(Places!G$1,Hosts!$A$1:$M$1,0))</f>
        <v>Within an hour</v>
      </c>
      <c r="H5447" s="70">
        <f>INDEX(Hosts!$A:$M, MATCH(Places!$B5447,Hosts!$A:$A,0), MATCH(Places!H$1,Hosts!$A$1:$M$1,0))</f>
        <v>1</v>
      </c>
      <c r="I5447" s="70">
        <f>INDEX(Hosts!$A:$M, MATCH(Places!$B5447,Hosts!$A:$A,0), MATCH(Places!I$1,Hosts!$A$1:$M$1,0))</f>
        <v>0.99</v>
      </c>
      <c r="J5447" t="str">
        <f>INDEX(Hosts!$A:$M, MATCH(Places!$B5447,Hosts!$A:$A,0), MATCH(Places!J$1,Hosts!$A$1:$M$1,0))</f>
        <v>Yes</v>
      </c>
      <c r="K5447">
        <v>7</v>
      </c>
      <c r="L5447" t="str">
        <f>VLOOKUP($K5447,Neighborhoods!$A:$C,2,0)</f>
        <v>Brooklyn</v>
      </c>
      <c r="M5447" t="str">
        <f>VLOOKUP($K5447,Neighborhoods!$A:$C,3,0)</f>
        <v>Bedford-Stuyvesant</v>
      </c>
      <c r="N5447" t="str">
        <f>INDEX(Neighborhoods!$A:$C, MATCH(Places!$K5447,Neighborhoods!$A:$A,0), MATCH(Places!N$1,Neighborhoods!$A$1:$C$1,0))</f>
        <v>Brooklyn</v>
      </c>
      <c r="O5447" t="str">
        <f>INDEX(Neighborhoods!$A:$C, MATCH(Places!$K5447,Neighborhoods!$A:$A,0), MATCH(Places!O$1,Neighborhoods!$A$1:$C$1,0))</f>
        <v>Bedford-Stuyvesant</v>
      </c>
      <c r="P5447" t="s">
        <v>1</v>
      </c>
      <c r="Q5447" t="str">
        <f t="shared" si="340"/>
        <v>Yes</v>
      </c>
      <c r="R5447">
        <v>1</v>
      </c>
      <c r="S5447" t="str">
        <f t="shared" si="341"/>
        <v>Small</v>
      </c>
      <c r="T5447" s="50">
        <v>60</v>
      </c>
      <c r="U5447" s="70">
        <f t="shared" si="342"/>
        <v>0.03</v>
      </c>
      <c r="V5447" s="52">
        <v>4.83</v>
      </c>
      <c r="W5447" s="52" t="str" cm="1">
        <f t="array" ref="W5447">_xlfn.SWITCH(ROUND(V5447,0),5,"Excellent",4,"Good",3,"Ok","Bad")</f>
        <v>Excellent</v>
      </c>
      <c r="X5447">
        <v>6</v>
      </c>
      <c r="Y5447" t="str">
        <f t="shared" si="343"/>
        <v>No</v>
      </c>
      <c r="Z5447" s="68">
        <v>43832</v>
      </c>
      <c r="AA5447" s="68">
        <v>44052</v>
      </c>
      <c r="AB5447">
        <v>342</v>
      </c>
      <c r="AC5447" t="s">
        <v>15616</v>
      </c>
    </row>
    <row r="5448" spans="1:29" x14ac:dyDescent="0.3">
      <c r="A5448" t="s">
        <v>13498</v>
      </c>
      <c r="B5448">
        <v>3506</v>
      </c>
      <c r="C5448" t="str">
        <f>VLOOKUP($B5448,Hosts!$A:$M,10,0)</f>
        <v>Within a day</v>
      </c>
      <c r="D5448" s="70">
        <f>VLOOKUP($B5448,Hosts!$A:$M,11,0)</f>
        <v>1</v>
      </c>
      <c r="E5448" s="70">
        <f>VLOOKUP($B5448,Hosts!$A:$M,12,0)</f>
        <v>0.82</v>
      </c>
      <c r="F5448" t="str">
        <f>VLOOKUP($B5448,Hosts!$A:$M,13,0)</f>
        <v>Yes</v>
      </c>
      <c r="G5448" t="str">
        <f>INDEX(Hosts!$A:$M, MATCH(Places!$B5448,Hosts!$A:$A,0), MATCH(Places!G$1,Hosts!$A$1:$M$1,0))</f>
        <v>Within a day</v>
      </c>
      <c r="H5448" s="70">
        <f>INDEX(Hosts!$A:$M, MATCH(Places!$B5448,Hosts!$A:$A,0), MATCH(Places!H$1,Hosts!$A$1:$M$1,0))</f>
        <v>1</v>
      </c>
      <c r="I5448" s="70">
        <f>INDEX(Hosts!$A:$M, MATCH(Places!$B5448,Hosts!$A:$A,0), MATCH(Places!I$1,Hosts!$A$1:$M$1,0))</f>
        <v>0.82</v>
      </c>
      <c r="J5448" t="str">
        <f>INDEX(Hosts!$A:$M, MATCH(Places!$B5448,Hosts!$A:$A,0), MATCH(Places!J$1,Hosts!$A$1:$M$1,0))</f>
        <v>Yes</v>
      </c>
      <c r="K5448">
        <v>12</v>
      </c>
      <c r="L5448" t="str">
        <f>VLOOKUP($K5448,Neighborhoods!$A:$C,2,0)</f>
        <v>Brooklyn</v>
      </c>
      <c r="M5448" t="str">
        <f>VLOOKUP($K5448,Neighborhoods!$A:$C,3,0)</f>
        <v>Williamsburg</v>
      </c>
      <c r="N5448" t="str">
        <f>INDEX(Neighborhoods!$A:$C, MATCH(Places!$K5448,Neighborhoods!$A:$A,0), MATCH(Places!N$1,Neighborhoods!$A$1:$C$1,0))</f>
        <v>Brooklyn</v>
      </c>
      <c r="O5448" t="str">
        <f>INDEX(Neighborhoods!$A:$C, MATCH(Places!$K5448,Neighborhoods!$A:$A,0), MATCH(Places!O$1,Neighborhoods!$A$1:$C$1,0))</f>
        <v>Williamsburg</v>
      </c>
      <c r="P5448" t="s">
        <v>1</v>
      </c>
      <c r="Q5448" t="str">
        <f t="shared" si="340"/>
        <v>Yes</v>
      </c>
      <c r="R5448">
        <v>2</v>
      </c>
      <c r="S5448" t="str">
        <f t="shared" si="341"/>
        <v>Small</v>
      </c>
      <c r="T5448" s="50">
        <v>66</v>
      </c>
      <c r="U5448" s="70">
        <f t="shared" si="342"/>
        <v>0.03</v>
      </c>
      <c r="V5448" s="52">
        <v>4.8899999999999997</v>
      </c>
      <c r="W5448" s="52" t="str" cm="1">
        <f t="array" ref="W5448">_xlfn.SWITCH(ROUND(V5448,0),5,"Excellent",4,"Good",3,"Ok","Bad")</f>
        <v>Excellent</v>
      </c>
      <c r="X5448">
        <v>18</v>
      </c>
      <c r="Y5448" t="str">
        <f t="shared" si="343"/>
        <v>No</v>
      </c>
      <c r="Z5448" s="68">
        <v>43765</v>
      </c>
      <c r="AA5448" s="68">
        <v>44049</v>
      </c>
      <c r="AB5448">
        <v>84</v>
      </c>
      <c r="AC5448" t="s">
        <v>15615</v>
      </c>
    </row>
    <row r="5449" spans="1:29" x14ac:dyDescent="0.3">
      <c r="A5449" t="s">
        <v>15130</v>
      </c>
      <c r="B5449">
        <v>4033</v>
      </c>
      <c r="C5449" t="str">
        <f>VLOOKUP($B5449,Hosts!$A:$M,10,0)</f>
        <v>Within an hour</v>
      </c>
      <c r="D5449" s="70">
        <f>VLOOKUP($B5449,Hosts!$A:$M,11,0)</f>
        <v>1</v>
      </c>
      <c r="E5449" s="70">
        <f>VLOOKUP($B5449,Hosts!$A:$M,12,0)</f>
        <v>1</v>
      </c>
      <c r="F5449" t="str">
        <f>VLOOKUP($B5449,Hosts!$A:$M,13,0)</f>
        <v>No</v>
      </c>
      <c r="G5449" t="str">
        <f>INDEX(Hosts!$A:$M, MATCH(Places!$B5449,Hosts!$A:$A,0), MATCH(Places!G$1,Hosts!$A$1:$M$1,0))</f>
        <v>Within an hour</v>
      </c>
      <c r="H5449" s="70">
        <f>INDEX(Hosts!$A:$M, MATCH(Places!$B5449,Hosts!$A:$A,0), MATCH(Places!H$1,Hosts!$A$1:$M$1,0))</f>
        <v>1</v>
      </c>
      <c r="I5449" s="70">
        <f>INDEX(Hosts!$A:$M, MATCH(Places!$B5449,Hosts!$A:$A,0), MATCH(Places!I$1,Hosts!$A$1:$M$1,0))</f>
        <v>1</v>
      </c>
      <c r="J5449" t="str">
        <f>INDEX(Hosts!$A:$M, MATCH(Places!$B5449,Hosts!$A:$A,0), MATCH(Places!J$1,Hosts!$A$1:$M$1,0))</f>
        <v>No</v>
      </c>
      <c r="K5449">
        <v>17</v>
      </c>
      <c r="L5449" t="str">
        <f>VLOOKUP($K5449,Neighborhoods!$A:$C,2,0)</f>
        <v>Manhattan</v>
      </c>
      <c r="M5449" t="str">
        <f>VLOOKUP($K5449,Neighborhoods!$A:$C,3,0)</f>
        <v>Hell's Kitchen</v>
      </c>
      <c r="N5449" t="str">
        <f>INDEX(Neighborhoods!$A:$C, MATCH(Places!$K5449,Neighborhoods!$A:$A,0), MATCH(Places!N$1,Neighborhoods!$A$1:$C$1,0))</f>
        <v>Manhattan</v>
      </c>
      <c r="O5449" t="str">
        <f>INDEX(Neighborhoods!$A:$C, MATCH(Places!$K5449,Neighborhoods!$A:$A,0), MATCH(Places!O$1,Neighborhoods!$A$1:$C$1,0))</f>
        <v>Hell's Kitchen</v>
      </c>
      <c r="P5449" t="s">
        <v>11822</v>
      </c>
      <c r="Q5449" t="str">
        <f t="shared" si="340"/>
        <v>No</v>
      </c>
      <c r="R5449">
        <v>5</v>
      </c>
      <c r="S5449" t="str">
        <f t="shared" si="341"/>
        <v>Medium</v>
      </c>
      <c r="T5449" s="50">
        <v>296</v>
      </c>
      <c r="U5449" s="70">
        <f t="shared" si="342"/>
        <v>0.04</v>
      </c>
      <c r="V5449" s="52">
        <v>4.84</v>
      </c>
      <c r="W5449" s="52" t="str" cm="1">
        <f t="array" ref="W5449">_xlfn.SWITCH(ROUND(V5449,0),5,"Excellent",4,"Good",3,"Ok","Bad")</f>
        <v>Excellent</v>
      </c>
      <c r="X5449">
        <v>19</v>
      </c>
      <c r="Y5449" t="str">
        <f t="shared" si="343"/>
        <v>No</v>
      </c>
      <c r="Z5449" s="68">
        <v>43768</v>
      </c>
      <c r="AA5449" s="68">
        <v>44035</v>
      </c>
      <c r="AB5449">
        <v>134</v>
      </c>
      <c r="AC5449" t="s">
        <v>15615</v>
      </c>
    </row>
    <row r="5450" spans="1:29" x14ac:dyDescent="0.3">
      <c r="A5450" t="s">
        <v>13916</v>
      </c>
      <c r="B5450">
        <v>4006</v>
      </c>
      <c r="C5450" t="str">
        <f>VLOOKUP($B5450,Hosts!$A:$M,10,0)</f>
        <v>Within an hour</v>
      </c>
      <c r="D5450" s="70">
        <f>VLOOKUP($B5450,Hosts!$A:$M,11,0)</f>
        <v>1</v>
      </c>
      <c r="E5450" s="70">
        <f>VLOOKUP($B5450,Hosts!$A:$M,12,0)</f>
        <v>1</v>
      </c>
      <c r="F5450" t="str">
        <f>VLOOKUP($B5450,Hosts!$A:$M,13,0)</f>
        <v>No</v>
      </c>
      <c r="G5450" t="str">
        <f>INDEX(Hosts!$A:$M, MATCH(Places!$B5450,Hosts!$A:$A,0), MATCH(Places!G$1,Hosts!$A$1:$M$1,0))</f>
        <v>Within an hour</v>
      </c>
      <c r="H5450" s="70">
        <f>INDEX(Hosts!$A:$M, MATCH(Places!$B5450,Hosts!$A:$A,0), MATCH(Places!H$1,Hosts!$A$1:$M$1,0))</f>
        <v>1</v>
      </c>
      <c r="I5450" s="70">
        <f>INDEX(Hosts!$A:$M, MATCH(Places!$B5450,Hosts!$A:$A,0), MATCH(Places!I$1,Hosts!$A$1:$M$1,0))</f>
        <v>1</v>
      </c>
      <c r="J5450" t="str">
        <f>INDEX(Hosts!$A:$M, MATCH(Places!$B5450,Hosts!$A:$A,0), MATCH(Places!J$1,Hosts!$A$1:$M$1,0))</f>
        <v>No</v>
      </c>
      <c r="K5450">
        <v>20</v>
      </c>
      <c r="L5450" t="str">
        <f>VLOOKUP($K5450,Neighborhoods!$A:$C,2,0)</f>
        <v>Manhattan</v>
      </c>
      <c r="M5450" t="str">
        <f>VLOOKUP($K5450,Neighborhoods!$A:$C,3,0)</f>
        <v>Upper West Side</v>
      </c>
      <c r="N5450" t="str">
        <f>INDEX(Neighborhoods!$A:$C, MATCH(Places!$K5450,Neighborhoods!$A:$A,0), MATCH(Places!N$1,Neighborhoods!$A$1:$C$1,0))</f>
        <v>Manhattan</v>
      </c>
      <c r="O5450" t="str">
        <f>INDEX(Neighborhoods!$A:$C, MATCH(Places!$K5450,Neighborhoods!$A:$A,0), MATCH(Places!O$1,Neighborhoods!$A$1:$C$1,0))</f>
        <v>Upper West Side</v>
      </c>
      <c r="P5450" t="s">
        <v>11822</v>
      </c>
      <c r="Q5450" t="str">
        <f t="shared" si="340"/>
        <v>No</v>
      </c>
      <c r="R5450">
        <v>6</v>
      </c>
      <c r="S5450" t="str">
        <f t="shared" si="341"/>
        <v>Large</v>
      </c>
      <c r="T5450" s="50">
        <v>175</v>
      </c>
      <c r="U5450" s="70">
        <f t="shared" si="342"/>
        <v>0.03</v>
      </c>
      <c r="V5450" s="52">
        <v>4.33</v>
      </c>
      <c r="W5450" s="52" t="str" cm="1">
        <f t="array" ref="W5450">_xlfn.SWITCH(ROUND(V5450,0),5,"Excellent",4,"Good",3,"Ok","Bad")</f>
        <v>Good</v>
      </c>
      <c r="X5450">
        <v>3</v>
      </c>
      <c r="Y5450" t="str">
        <f t="shared" si="343"/>
        <v>No</v>
      </c>
      <c r="Z5450" s="68">
        <v>43808</v>
      </c>
      <c r="AA5450" s="68">
        <v>43933</v>
      </c>
      <c r="AB5450">
        <v>136</v>
      </c>
      <c r="AC5450" t="s">
        <v>15615</v>
      </c>
    </row>
    <row r="5451" spans="1:29" x14ac:dyDescent="0.3">
      <c r="A5451" t="s">
        <v>14305</v>
      </c>
      <c r="B5451">
        <v>4000</v>
      </c>
      <c r="C5451" t="str">
        <f>VLOOKUP($B5451,Hosts!$A:$M,10,0)</f>
        <v>Within an hour</v>
      </c>
      <c r="D5451" s="70">
        <f>VLOOKUP($B5451,Hosts!$A:$M,11,0)</f>
        <v>0.67</v>
      </c>
      <c r="E5451" s="70">
        <f>VLOOKUP($B5451,Hosts!$A:$M,12,0)</f>
        <v>0.95</v>
      </c>
      <c r="F5451" t="str">
        <f>VLOOKUP($B5451,Hosts!$A:$M,13,0)</f>
        <v>No</v>
      </c>
      <c r="G5451" t="str">
        <f>INDEX(Hosts!$A:$M, MATCH(Places!$B5451,Hosts!$A:$A,0), MATCH(Places!G$1,Hosts!$A$1:$M$1,0))</f>
        <v>Within an hour</v>
      </c>
      <c r="H5451" s="70">
        <f>INDEX(Hosts!$A:$M, MATCH(Places!$B5451,Hosts!$A:$A,0), MATCH(Places!H$1,Hosts!$A$1:$M$1,0))</f>
        <v>0.67</v>
      </c>
      <c r="I5451" s="70">
        <f>INDEX(Hosts!$A:$M, MATCH(Places!$B5451,Hosts!$A:$A,0), MATCH(Places!I$1,Hosts!$A$1:$M$1,0))</f>
        <v>0.95</v>
      </c>
      <c r="J5451" t="str">
        <f>INDEX(Hosts!$A:$M, MATCH(Places!$B5451,Hosts!$A:$A,0), MATCH(Places!J$1,Hosts!$A$1:$M$1,0))</f>
        <v>No</v>
      </c>
      <c r="K5451">
        <v>21</v>
      </c>
      <c r="L5451" t="str">
        <f>VLOOKUP($K5451,Neighborhoods!$A:$C,2,0)</f>
        <v>Queens</v>
      </c>
      <c r="M5451" t="str">
        <f>VLOOKUP($K5451,Neighborhoods!$A:$C,3,0)</f>
        <v>Astoria</v>
      </c>
      <c r="N5451" t="str">
        <f>INDEX(Neighborhoods!$A:$C, MATCH(Places!$K5451,Neighborhoods!$A:$A,0), MATCH(Places!N$1,Neighborhoods!$A$1:$C$1,0))</f>
        <v>Queens</v>
      </c>
      <c r="O5451" t="str">
        <f>INDEX(Neighborhoods!$A:$C, MATCH(Places!$K5451,Neighborhoods!$A:$A,0), MATCH(Places!O$1,Neighborhoods!$A$1:$C$1,0))</f>
        <v>Astoria</v>
      </c>
      <c r="P5451" t="s">
        <v>1</v>
      </c>
      <c r="Q5451" t="str">
        <f t="shared" si="340"/>
        <v>Yes</v>
      </c>
      <c r="R5451">
        <v>2</v>
      </c>
      <c r="S5451" t="str">
        <f t="shared" si="341"/>
        <v>Small</v>
      </c>
      <c r="T5451" s="50">
        <v>75</v>
      </c>
      <c r="U5451" s="70">
        <f t="shared" si="342"/>
        <v>0.03</v>
      </c>
      <c r="V5451" s="52">
        <v>5</v>
      </c>
      <c r="W5451" s="52" t="str" cm="1">
        <f t="array" ref="W5451">_xlfn.SWITCH(ROUND(V5451,0),5,"Excellent",4,"Good",3,"Ok","Bad")</f>
        <v>Excellent</v>
      </c>
      <c r="X5451">
        <v>3</v>
      </c>
      <c r="Y5451" t="str">
        <f t="shared" si="343"/>
        <v>No</v>
      </c>
      <c r="Z5451" s="68">
        <v>43819</v>
      </c>
      <c r="AA5451" s="68">
        <v>43968</v>
      </c>
      <c r="AB5451">
        <v>364</v>
      </c>
      <c r="AC5451" t="s">
        <v>15615</v>
      </c>
    </row>
    <row r="5452" spans="1:29" x14ac:dyDescent="0.3">
      <c r="A5452" t="s">
        <v>15202</v>
      </c>
      <c r="B5452">
        <v>116</v>
      </c>
      <c r="C5452" t="str">
        <f>VLOOKUP($B5452,Hosts!$A:$M,10,0)</f>
        <v>Within an hour</v>
      </c>
      <c r="D5452" s="70">
        <f>VLOOKUP($B5452,Hosts!$A:$M,11,0)</f>
        <v>1</v>
      </c>
      <c r="E5452" s="70">
        <f>VLOOKUP($B5452,Hosts!$A:$M,12,0)</f>
        <v>0.95</v>
      </c>
      <c r="F5452" t="str">
        <f>VLOOKUP($B5452,Hosts!$A:$M,13,0)</f>
        <v>No</v>
      </c>
      <c r="G5452" t="str">
        <f>INDEX(Hosts!$A:$M, MATCH(Places!$B5452,Hosts!$A:$A,0), MATCH(Places!G$1,Hosts!$A$1:$M$1,0))</f>
        <v>Within an hour</v>
      </c>
      <c r="H5452" s="70">
        <f>INDEX(Hosts!$A:$M, MATCH(Places!$B5452,Hosts!$A:$A,0), MATCH(Places!H$1,Hosts!$A$1:$M$1,0))</f>
        <v>1</v>
      </c>
      <c r="I5452" s="70">
        <f>INDEX(Hosts!$A:$M, MATCH(Places!$B5452,Hosts!$A:$A,0), MATCH(Places!I$1,Hosts!$A$1:$M$1,0))</f>
        <v>0.95</v>
      </c>
      <c r="J5452" t="str">
        <f>INDEX(Hosts!$A:$M, MATCH(Places!$B5452,Hosts!$A:$A,0), MATCH(Places!J$1,Hosts!$A$1:$M$1,0))</f>
        <v>No</v>
      </c>
      <c r="K5452">
        <v>11</v>
      </c>
      <c r="L5452" t="str">
        <f>VLOOKUP($K5452,Neighborhoods!$A:$C,2,0)</f>
        <v>Brooklyn</v>
      </c>
      <c r="M5452" t="str">
        <f>VLOOKUP($K5452,Neighborhoods!$A:$C,3,0)</f>
        <v>Greenpoint</v>
      </c>
      <c r="N5452" t="str">
        <f>INDEX(Neighborhoods!$A:$C, MATCH(Places!$K5452,Neighborhoods!$A:$A,0), MATCH(Places!N$1,Neighborhoods!$A$1:$C$1,0))</f>
        <v>Brooklyn</v>
      </c>
      <c r="O5452" t="str">
        <f>INDEX(Neighborhoods!$A:$C, MATCH(Places!$K5452,Neighborhoods!$A:$A,0), MATCH(Places!O$1,Neighborhoods!$A$1:$C$1,0))</f>
        <v>Greenpoint</v>
      </c>
      <c r="P5452" t="s">
        <v>11822</v>
      </c>
      <c r="Q5452" t="str">
        <f t="shared" si="340"/>
        <v>No</v>
      </c>
      <c r="R5452">
        <v>2</v>
      </c>
      <c r="S5452" t="str">
        <f t="shared" si="341"/>
        <v>Small</v>
      </c>
      <c r="T5452" s="50">
        <v>125</v>
      </c>
      <c r="U5452" s="70">
        <f t="shared" si="342"/>
        <v>0.03</v>
      </c>
      <c r="V5452" s="52">
        <v>5</v>
      </c>
      <c r="W5452" s="52" t="str" cm="1">
        <f t="array" ref="W5452">_xlfn.SWITCH(ROUND(V5452,0),5,"Excellent",4,"Good",3,"Ok","Bad")</f>
        <v>Excellent</v>
      </c>
      <c r="X5452">
        <v>5</v>
      </c>
      <c r="Y5452" t="str">
        <f t="shared" si="343"/>
        <v>No</v>
      </c>
      <c r="Z5452" s="68">
        <v>43814</v>
      </c>
      <c r="AA5452" s="68">
        <v>44003</v>
      </c>
      <c r="AB5452">
        <v>0</v>
      </c>
      <c r="AC5452" t="s">
        <v>15616</v>
      </c>
    </row>
    <row r="5453" spans="1:29" x14ac:dyDescent="0.3">
      <c r="A5453" t="s">
        <v>13363</v>
      </c>
      <c r="B5453">
        <v>4035</v>
      </c>
      <c r="C5453" t="str">
        <f>VLOOKUP($B5453,Hosts!$A:$M,10,0)</f>
        <v>Within a few hours</v>
      </c>
      <c r="D5453" s="70">
        <f>VLOOKUP($B5453,Hosts!$A:$M,11,0)</f>
        <v>1</v>
      </c>
      <c r="E5453" s="70">
        <f>VLOOKUP($B5453,Hosts!$A:$M,12,0)</f>
        <v>0.98</v>
      </c>
      <c r="F5453" t="str">
        <f>VLOOKUP($B5453,Hosts!$A:$M,13,0)</f>
        <v>Yes</v>
      </c>
      <c r="G5453" t="str">
        <f>INDEX(Hosts!$A:$M, MATCH(Places!$B5453,Hosts!$A:$A,0), MATCH(Places!G$1,Hosts!$A$1:$M$1,0))</f>
        <v>Within a few hours</v>
      </c>
      <c r="H5453" s="70">
        <f>INDEX(Hosts!$A:$M, MATCH(Places!$B5453,Hosts!$A:$A,0), MATCH(Places!H$1,Hosts!$A$1:$M$1,0))</f>
        <v>1</v>
      </c>
      <c r="I5453" s="70">
        <f>INDEX(Hosts!$A:$M, MATCH(Places!$B5453,Hosts!$A:$A,0), MATCH(Places!I$1,Hosts!$A$1:$M$1,0))</f>
        <v>0.98</v>
      </c>
      <c r="J5453" t="str">
        <f>INDEX(Hosts!$A:$M, MATCH(Places!$B5453,Hosts!$A:$A,0), MATCH(Places!J$1,Hosts!$A$1:$M$1,0))</f>
        <v>Yes</v>
      </c>
      <c r="K5453">
        <v>8</v>
      </c>
      <c r="L5453" t="str">
        <f>VLOOKUP($K5453,Neighborhoods!$A:$C,2,0)</f>
        <v>Brooklyn</v>
      </c>
      <c r="M5453" t="str">
        <f>VLOOKUP($K5453,Neighborhoods!$A:$C,3,0)</f>
        <v>Bushwick</v>
      </c>
      <c r="N5453" t="str">
        <f>INDEX(Neighborhoods!$A:$C, MATCH(Places!$K5453,Neighborhoods!$A:$A,0), MATCH(Places!N$1,Neighborhoods!$A$1:$C$1,0))</f>
        <v>Brooklyn</v>
      </c>
      <c r="O5453" t="str">
        <f>INDEX(Neighborhoods!$A:$C, MATCH(Places!$K5453,Neighborhoods!$A:$A,0), MATCH(Places!O$1,Neighborhoods!$A$1:$C$1,0))</f>
        <v>Bushwick</v>
      </c>
      <c r="P5453" t="s">
        <v>1</v>
      </c>
      <c r="Q5453" t="str">
        <f t="shared" si="340"/>
        <v>Yes</v>
      </c>
      <c r="R5453">
        <v>2</v>
      </c>
      <c r="S5453" t="str">
        <f t="shared" si="341"/>
        <v>Small</v>
      </c>
      <c r="T5453" s="50">
        <v>33</v>
      </c>
      <c r="U5453" s="70">
        <f t="shared" si="342"/>
        <v>0.03</v>
      </c>
      <c r="V5453" s="52">
        <v>4.8499999999999996</v>
      </c>
      <c r="W5453" s="52" t="str" cm="1">
        <f t="array" ref="W5453">_xlfn.SWITCH(ROUND(V5453,0),5,"Excellent",4,"Good",3,"Ok","Bad")</f>
        <v>Excellent</v>
      </c>
      <c r="X5453">
        <v>13</v>
      </c>
      <c r="Y5453" t="str">
        <f t="shared" si="343"/>
        <v>No</v>
      </c>
      <c r="Z5453" s="68">
        <v>43792</v>
      </c>
      <c r="AA5453" s="68">
        <v>43918</v>
      </c>
      <c r="AB5453">
        <v>44</v>
      </c>
      <c r="AC5453" t="s">
        <v>15615</v>
      </c>
    </row>
    <row r="5454" spans="1:29" x14ac:dyDescent="0.3">
      <c r="A5454" t="s">
        <v>13422</v>
      </c>
      <c r="B5454">
        <v>4035</v>
      </c>
      <c r="C5454" t="str">
        <f>VLOOKUP($B5454,Hosts!$A:$M,10,0)</f>
        <v>Within a few hours</v>
      </c>
      <c r="D5454" s="70">
        <f>VLOOKUP($B5454,Hosts!$A:$M,11,0)</f>
        <v>1</v>
      </c>
      <c r="E5454" s="70">
        <f>VLOOKUP($B5454,Hosts!$A:$M,12,0)</f>
        <v>0.98</v>
      </c>
      <c r="F5454" t="str">
        <f>VLOOKUP($B5454,Hosts!$A:$M,13,0)</f>
        <v>Yes</v>
      </c>
      <c r="G5454" t="str">
        <f>INDEX(Hosts!$A:$M, MATCH(Places!$B5454,Hosts!$A:$A,0), MATCH(Places!G$1,Hosts!$A$1:$M$1,0))</f>
        <v>Within a few hours</v>
      </c>
      <c r="H5454" s="70">
        <f>INDEX(Hosts!$A:$M, MATCH(Places!$B5454,Hosts!$A:$A,0), MATCH(Places!H$1,Hosts!$A$1:$M$1,0))</f>
        <v>1</v>
      </c>
      <c r="I5454" s="70">
        <f>INDEX(Hosts!$A:$M, MATCH(Places!$B5454,Hosts!$A:$A,0), MATCH(Places!I$1,Hosts!$A$1:$M$1,0))</f>
        <v>0.98</v>
      </c>
      <c r="J5454" t="str">
        <f>INDEX(Hosts!$A:$M, MATCH(Places!$B5454,Hosts!$A:$A,0), MATCH(Places!J$1,Hosts!$A$1:$M$1,0))</f>
        <v>Yes</v>
      </c>
      <c r="K5454">
        <v>8</v>
      </c>
      <c r="L5454" t="str">
        <f>VLOOKUP($K5454,Neighborhoods!$A:$C,2,0)</f>
        <v>Brooklyn</v>
      </c>
      <c r="M5454" t="str">
        <f>VLOOKUP($K5454,Neighborhoods!$A:$C,3,0)</f>
        <v>Bushwick</v>
      </c>
      <c r="N5454" t="str">
        <f>INDEX(Neighborhoods!$A:$C, MATCH(Places!$K5454,Neighborhoods!$A:$A,0), MATCH(Places!N$1,Neighborhoods!$A$1:$C$1,0))</f>
        <v>Brooklyn</v>
      </c>
      <c r="O5454" t="str">
        <f>INDEX(Neighborhoods!$A:$C, MATCH(Places!$K5454,Neighborhoods!$A:$A,0), MATCH(Places!O$1,Neighborhoods!$A$1:$C$1,0))</f>
        <v>Bushwick</v>
      </c>
      <c r="P5454" t="s">
        <v>1</v>
      </c>
      <c r="Q5454" t="str">
        <f t="shared" si="340"/>
        <v>Yes</v>
      </c>
      <c r="R5454">
        <v>2</v>
      </c>
      <c r="S5454" t="str">
        <f t="shared" si="341"/>
        <v>Small</v>
      </c>
      <c r="T5454" s="50">
        <v>45</v>
      </c>
      <c r="U5454" s="70">
        <f t="shared" si="342"/>
        <v>0.03</v>
      </c>
      <c r="V5454" s="52">
        <v>5</v>
      </c>
      <c r="W5454" s="52" t="str" cm="1">
        <f t="array" ref="W5454">_xlfn.SWITCH(ROUND(V5454,0),5,"Excellent",4,"Good",3,"Ok","Bad")</f>
        <v>Excellent</v>
      </c>
      <c r="X5454">
        <v>14</v>
      </c>
      <c r="Y5454" t="str">
        <f t="shared" si="343"/>
        <v>No</v>
      </c>
      <c r="Z5454" s="68">
        <v>43771</v>
      </c>
      <c r="AA5454" s="68">
        <v>43906</v>
      </c>
      <c r="AB5454">
        <v>44</v>
      </c>
      <c r="AC5454" t="s">
        <v>15615</v>
      </c>
    </row>
    <row r="5455" spans="1:29" x14ac:dyDescent="0.3">
      <c r="A5455" t="s">
        <v>13868</v>
      </c>
      <c r="B5455">
        <v>4035</v>
      </c>
      <c r="C5455" t="str">
        <f>VLOOKUP($B5455,Hosts!$A:$M,10,0)</f>
        <v>Within a few hours</v>
      </c>
      <c r="D5455" s="70">
        <f>VLOOKUP($B5455,Hosts!$A:$M,11,0)</f>
        <v>1</v>
      </c>
      <c r="E5455" s="70">
        <f>VLOOKUP($B5455,Hosts!$A:$M,12,0)</f>
        <v>0.98</v>
      </c>
      <c r="F5455" t="str">
        <f>VLOOKUP($B5455,Hosts!$A:$M,13,0)</f>
        <v>Yes</v>
      </c>
      <c r="G5455" t="str">
        <f>INDEX(Hosts!$A:$M, MATCH(Places!$B5455,Hosts!$A:$A,0), MATCH(Places!G$1,Hosts!$A$1:$M$1,0))</f>
        <v>Within a few hours</v>
      </c>
      <c r="H5455" s="70">
        <f>INDEX(Hosts!$A:$M, MATCH(Places!$B5455,Hosts!$A:$A,0), MATCH(Places!H$1,Hosts!$A$1:$M$1,0))</f>
        <v>1</v>
      </c>
      <c r="I5455" s="70">
        <f>INDEX(Hosts!$A:$M, MATCH(Places!$B5455,Hosts!$A:$A,0), MATCH(Places!I$1,Hosts!$A$1:$M$1,0))</f>
        <v>0.98</v>
      </c>
      <c r="J5455" t="str">
        <f>INDEX(Hosts!$A:$M, MATCH(Places!$B5455,Hosts!$A:$A,0), MATCH(Places!J$1,Hosts!$A$1:$M$1,0))</f>
        <v>Yes</v>
      </c>
      <c r="K5455">
        <v>8</v>
      </c>
      <c r="L5455" t="str">
        <f>VLOOKUP($K5455,Neighborhoods!$A:$C,2,0)</f>
        <v>Brooklyn</v>
      </c>
      <c r="M5455" t="str">
        <f>VLOOKUP($K5455,Neighborhoods!$A:$C,3,0)</f>
        <v>Bushwick</v>
      </c>
      <c r="N5455" t="str">
        <f>INDEX(Neighborhoods!$A:$C, MATCH(Places!$K5455,Neighborhoods!$A:$A,0), MATCH(Places!N$1,Neighborhoods!$A$1:$C$1,0))</f>
        <v>Brooklyn</v>
      </c>
      <c r="O5455" t="str">
        <f>INDEX(Neighborhoods!$A:$C, MATCH(Places!$K5455,Neighborhoods!$A:$A,0), MATCH(Places!O$1,Neighborhoods!$A$1:$C$1,0))</f>
        <v>Bushwick</v>
      </c>
      <c r="P5455" t="s">
        <v>1</v>
      </c>
      <c r="Q5455" t="str">
        <f t="shared" si="340"/>
        <v>Yes</v>
      </c>
      <c r="R5455">
        <v>4</v>
      </c>
      <c r="S5455" t="str">
        <f t="shared" si="341"/>
        <v>Medium</v>
      </c>
      <c r="T5455" s="50">
        <v>59</v>
      </c>
      <c r="U5455" s="70">
        <f t="shared" si="342"/>
        <v>0.03</v>
      </c>
      <c r="V5455" s="52">
        <v>4.82</v>
      </c>
      <c r="W5455" s="52" t="str" cm="1">
        <f t="array" ref="W5455">_xlfn.SWITCH(ROUND(V5455,0),5,"Excellent",4,"Good",3,"Ok","Bad")</f>
        <v>Excellent</v>
      </c>
      <c r="X5455">
        <v>11</v>
      </c>
      <c r="Y5455" t="str">
        <f t="shared" si="343"/>
        <v>No</v>
      </c>
      <c r="Z5455" s="68">
        <v>43765</v>
      </c>
      <c r="AA5455" s="68">
        <v>43900</v>
      </c>
      <c r="AB5455">
        <v>42</v>
      </c>
      <c r="AC5455" t="s">
        <v>15615</v>
      </c>
    </row>
    <row r="5456" spans="1:29" x14ac:dyDescent="0.3">
      <c r="A5456" t="s">
        <v>13613</v>
      </c>
      <c r="B5456">
        <v>2272</v>
      </c>
      <c r="C5456" t="str">
        <f>VLOOKUP($B5456,Hosts!$A:$M,10,0)</f>
        <v>Within a few hours</v>
      </c>
      <c r="D5456" s="70">
        <f>VLOOKUP($B5456,Hosts!$A:$M,11,0)</f>
        <v>0.8</v>
      </c>
      <c r="E5456" s="70">
        <f>VLOOKUP($B5456,Hosts!$A:$M,12,0)</f>
        <v>0.83</v>
      </c>
      <c r="F5456" t="str">
        <f>VLOOKUP($B5456,Hosts!$A:$M,13,0)</f>
        <v>Yes</v>
      </c>
      <c r="G5456" t="str">
        <f>INDEX(Hosts!$A:$M, MATCH(Places!$B5456,Hosts!$A:$A,0), MATCH(Places!G$1,Hosts!$A$1:$M$1,0))</f>
        <v>Within a few hours</v>
      </c>
      <c r="H5456" s="70">
        <f>INDEX(Hosts!$A:$M, MATCH(Places!$B5456,Hosts!$A:$A,0), MATCH(Places!H$1,Hosts!$A$1:$M$1,0))</f>
        <v>0.8</v>
      </c>
      <c r="I5456" s="70">
        <f>INDEX(Hosts!$A:$M, MATCH(Places!$B5456,Hosts!$A:$A,0), MATCH(Places!I$1,Hosts!$A$1:$M$1,0))</f>
        <v>0.83</v>
      </c>
      <c r="J5456" t="str">
        <f>INDEX(Hosts!$A:$M, MATCH(Places!$B5456,Hosts!$A:$A,0), MATCH(Places!J$1,Hosts!$A$1:$M$1,0))</f>
        <v>Yes</v>
      </c>
      <c r="K5456">
        <v>18</v>
      </c>
      <c r="L5456" t="str">
        <f>VLOOKUP($K5456,Neighborhoods!$A:$C,2,0)</f>
        <v>Manhattan</v>
      </c>
      <c r="M5456" t="str">
        <f>VLOOKUP($K5456,Neighborhoods!$A:$C,3,0)</f>
        <v>Midtown</v>
      </c>
      <c r="N5456" t="str">
        <f>INDEX(Neighborhoods!$A:$C, MATCH(Places!$K5456,Neighborhoods!$A:$A,0), MATCH(Places!N$1,Neighborhoods!$A$1:$C$1,0))</f>
        <v>Manhattan</v>
      </c>
      <c r="O5456" t="str">
        <f>INDEX(Neighborhoods!$A:$C, MATCH(Places!$K5456,Neighborhoods!$A:$A,0), MATCH(Places!O$1,Neighborhoods!$A$1:$C$1,0))</f>
        <v>Midtown</v>
      </c>
      <c r="P5456" t="s">
        <v>11822</v>
      </c>
      <c r="Q5456" t="str">
        <f t="shared" si="340"/>
        <v>No</v>
      </c>
      <c r="R5456">
        <v>2</v>
      </c>
      <c r="S5456" t="str">
        <f t="shared" si="341"/>
        <v>Small</v>
      </c>
      <c r="T5456" s="50">
        <v>111</v>
      </c>
      <c r="U5456" s="70">
        <f t="shared" si="342"/>
        <v>0.03</v>
      </c>
      <c r="V5456" s="52">
        <v>5</v>
      </c>
      <c r="W5456" s="52" t="str" cm="1">
        <f t="array" ref="W5456">_xlfn.SWITCH(ROUND(V5456,0),5,"Excellent",4,"Good",3,"Ok","Bad")</f>
        <v>Excellent</v>
      </c>
      <c r="X5456">
        <v>4</v>
      </c>
      <c r="Y5456" t="str">
        <f t="shared" si="343"/>
        <v>No</v>
      </c>
      <c r="Z5456" s="68">
        <v>43780</v>
      </c>
      <c r="AA5456" s="68">
        <v>43903</v>
      </c>
      <c r="AB5456">
        <v>4</v>
      </c>
      <c r="AC5456" t="s">
        <v>15615</v>
      </c>
    </row>
    <row r="5457" spans="1:29" x14ac:dyDescent="0.3">
      <c r="A5457" t="s">
        <v>14896</v>
      </c>
      <c r="B5457">
        <v>2015</v>
      </c>
      <c r="C5457" t="str">
        <f>VLOOKUP($B5457,Hosts!$A:$M,10,0)</f>
        <v>Within a few hours</v>
      </c>
      <c r="D5457" s="70">
        <f>VLOOKUP($B5457,Hosts!$A:$M,11,0)</f>
        <v>1</v>
      </c>
      <c r="E5457" s="70">
        <f>VLOOKUP($B5457,Hosts!$A:$M,12,0)</f>
        <v>0.9</v>
      </c>
      <c r="F5457" t="str">
        <f>VLOOKUP($B5457,Hosts!$A:$M,13,0)</f>
        <v>No</v>
      </c>
      <c r="G5457" t="str">
        <f>INDEX(Hosts!$A:$M, MATCH(Places!$B5457,Hosts!$A:$A,0), MATCH(Places!G$1,Hosts!$A$1:$M$1,0))</f>
        <v>Within a few hours</v>
      </c>
      <c r="H5457" s="70">
        <f>INDEX(Hosts!$A:$M, MATCH(Places!$B5457,Hosts!$A:$A,0), MATCH(Places!H$1,Hosts!$A$1:$M$1,0))</f>
        <v>1</v>
      </c>
      <c r="I5457" s="70">
        <f>INDEX(Hosts!$A:$M, MATCH(Places!$B5457,Hosts!$A:$A,0), MATCH(Places!I$1,Hosts!$A$1:$M$1,0))</f>
        <v>0.9</v>
      </c>
      <c r="J5457" t="str">
        <f>INDEX(Hosts!$A:$M, MATCH(Places!$B5457,Hosts!$A:$A,0), MATCH(Places!J$1,Hosts!$A$1:$M$1,0))</f>
        <v>No</v>
      </c>
      <c r="K5457">
        <v>10</v>
      </c>
      <c r="L5457" t="str">
        <f>VLOOKUP($K5457,Neighborhoods!$A:$C,2,0)</f>
        <v>Brooklyn</v>
      </c>
      <c r="M5457" t="str">
        <f>VLOOKUP($K5457,Neighborhoods!$A:$C,3,0)</f>
        <v>East Flatbush</v>
      </c>
      <c r="N5457" t="str">
        <f>INDEX(Neighborhoods!$A:$C, MATCH(Places!$K5457,Neighborhoods!$A:$A,0), MATCH(Places!N$1,Neighborhoods!$A$1:$C$1,0))</f>
        <v>Brooklyn</v>
      </c>
      <c r="O5457" t="str">
        <f>INDEX(Neighborhoods!$A:$C, MATCH(Places!$K5457,Neighborhoods!$A:$A,0), MATCH(Places!O$1,Neighborhoods!$A$1:$C$1,0))</f>
        <v>East Flatbush</v>
      </c>
      <c r="P5457" t="s">
        <v>1</v>
      </c>
      <c r="Q5457" t="str">
        <f t="shared" si="340"/>
        <v>Yes</v>
      </c>
      <c r="R5457">
        <v>2</v>
      </c>
      <c r="S5457" t="str">
        <f t="shared" si="341"/>
        <v>Small</v>
      </c>
      <c r="T5457" s="50">
        <v>49</v>
      </c>
      <c r="U5457" s="70">
        <f t="shared" si="342"/>
        <v>0.03</v>
      </c>
      <c r="V5457" s="52">
        <v>4.33</v>
      </c>
      <c r="W5457" s="52" t="str" cm="1">
        <f t="array" ref="W5457">_xlfn.SWITCH(ROUND(V5457,0),5,"Excellent",4,"Good",3,"Ok","Bad")</f>
        <v>Good</v>
      </c>
      <c r="X5457">
        <v>3</v>
      </c>
      <c r="Y5457" t="str">
        <f t="shared" si="343"/>
        <v>No</v>
      </c>
      <c r="Z5457" s="68">
        <v>43796</v>
      </c>
      <c r="AA5457" s="68">
        <v>43814</v>
      </c>
      <c r="AB5457">
        <v>365</v>
      </c>
      <c r="AC5457" t="s">
        <v>15615</v>
      </c>
    </row>
    <row r="5458" spans="1:29" x14ac:dyDescent="0.3">
      <c r="A5458" t="s">
        <v>15499</v>
      </c>
      <c r="B5458">
        <v>4039</v>
      </c>
      <c r="C5458" t="str">
        <f>VLOOKUP($B5458,Hosts!$A:$M,10,0)</f>
        <v>Within a day</v>
      </c>
      <c r="D5458" s="70">
        <f>VLOOKUP($B5458,Hosts!$A:$M,11,0)</f>
        <v>0.6</v>
      </c>
      <c r="E5458" s="70">
        <f>VLOOKUP($B5458,Hosts!$A:$M,12,0)</f>
        <v>0.5</v>
      </c>
      <c r="F5458" t="str">
        <f>VLOOKUP($B5458,Hosts!$A:$M,13,0)</f>
        <v>Yes</v>
      </c>
      <c r="G5458" t="str">
        <f>INDEX(Hosts!$A:$M, MATCH(Places!$B5458,Hosts!$A:$A,0), MATCH(Places!G$1,Hosts!$A$1:$M$1,0))</f>
        <v>Within a day</v>
      </c>
      <c r="H5458" s="70">
        <f>INDEX(Hosts!$A:$M, MATCH(Places!$B5458,Hosts!$A:$A,0), MATCH(Places!H$1,Hosts!$A$1:$M$1,0))</f>
        <v>0.6</v>
      </c>
      <c r="I5458" s="70">
        <f>INDEX(Hosts!$A:$M, MATCH(Places!$B5458,Hosts!$A:$A,0), MATCH(Places!I$1,Hosts!$A$1:$M$1,0))</f>
        <v>0.5</v>
      </c>
      <c r="J5458" t="str">
        <f>INDEX(Hosts!$A:$M, MATCH(Places!$B5458,Hosts!$A:$A,0), MATCH(Places!J$1,Hosts!$A$1:$M$1,0))</f>
        <v>Yes</v>
      </c>
      <c r="K5458">
        <v>9</v>
      </c>
      <c r="L5458" t="str">
        <f>VLOOKUP($K5458,Neighborhoods!$A:$C,2,0)</f>
        <v>Brooklyn</v>
      </c>
      <c r="M5458" t="str">
        <f>VLOOKUP($K5458,Neighborhoods!$A:$C,3,0)</f>
        <v>Crown Heights</v>
      </c>
      <c r="N5458" t="str">
        <f>INDEX(Neighborhoods!$A:$C, MATCH(Places!$K5458,Neighborhoods!$A:$A,0), MATCH(Places!N$1,Neighborhoods!$A$1:$C$1,0))</f>
        <v>Brooklyn</v>
      </c>
      <c r="O5458" t="str">
        <f>INDEX(Neighborhoods!$A:$C, MATCH(Places!$K5458,Neighborhoods!$A:$A,0), MATCH(Places!O$1,Neighborhoods!$A$1:$C$1,0))</f>
        <v>Crown Heights</v>
      </c>
      <c r="P5458" t="s">
        <v>1</v>
      </c>
      <c r="Q5458" t="str">
        <f t="shared" si="340"/>
        <v>Yes</v>
      </c>
      <c r="R5458">
        <v>2</v>
      </c>
      <c r="S5458" t="str">
        <f t="shared" si="341"/>
        <v>Small</v>
      </c>
      <c r="T5458" s="50">
        <v>39</v>
      </c>
      <c r="U5458" s="70">
        <f t="shared" si="342"/>
        <v>0.03</v>
      </c>
      <c r="V5458" s="52">
        <v>4.8</v>
      </c>
      <c r="W5458" s="52" t="str" cm="1">
        <f t="array" ref="W5458">_xlfn.SWITCH(ROUND(V5458,0),5,"Excellent",4,"Good",3,"Ok","Bad")</f>
        <v>Excellent</v>
      </c>
      <c r="X5458">
        <v>10</v>
      </c>
      <c r="Y5458" t="str">
        <f t="shared" si="343"/>
        <v>No</v>
      </c>
      <c r="Z5458" s="68">
        <v>43790</v>
      </c>
      <c r="AA5458" s="68">
        <v>43887</v>
      </c>
      <c r="AB5458">
        <v>326</v>
      </c>
      <c r="AC5458" t="s">
        <v>15615</v>
      </c>
    </row>
    <row r="5459" spans="1:29" x14ac:dyDescent="0.3">
      <c r="A5459" t="s">
        <v>14705</v>
      </c>
      <c r="B5459">
        <v>3115</v>
      </c>
      <c r="C5459" t="str">
        <f>VLOOKUP($B5459,Hosts!$A:$M,10,0)</f>
        <v>Within a few hours</v>
      </c>
      <c r="D5459" s="70">
        <f>VLOOKUP($B5459,Hosts!$A:$M,11,0)</f>
        <v>1</v>
      </c>
      <c r="E5459" s="70">
        <f>VLOOKUP($B5459,Hosts!$A:$M,12,0)</f>
        <v>0.97</v>
      </c>
      <c r="F5459" t="str">
        <f>VLOOKUP($B5459,Hosts!$A:$M,13,0)</f>
        <v>No</v>
      </c>
      <c r="G5459" t="str">
        <f>INDEX(Hosts!$A:$M, MATCH(Places!$B5459,Hosts!$A:$A,0), MATCH(Places!G$1,Hosts!$A$1:$M$1,0))</f>
        <v>Within a few hours</v>
      </c>
      <c r="H5459" s="70">
        <f>INDEX(Hosts!$A:$M, MATCH(Places!$B5459,Hosts!$A:$A,0), MATCH(Places!H$1,Hosts!$A$1:$M$1,0))</f>
        <v>1</v>
      </c>
      <c r="I5459" s="70">
        <f>INDEX(Hosts!$A:$M, MATCH(Places!$B5459,Hosts!$A:$A,0), MATCH(Places!I$1,Hosts!$A$1:$M$1,0))</f>
        <v>0.97</v>
      </c>
      <c r="J5459" t="str">
        <f>INDEX(Hosts!$A:$M, MATCH(Places!$B5459,Hosts!$A:$A,0), MATCH(Places!J$1,Hosts!$A$1:$M$1,0))</f>
        <v>No</v>
      </c>
      <c r="K5459">
        <v>16</v>
      </c>
      <c r="L5459" t="str">
        <f>VLOOKUP($K5459,Neighborhoods!$A:$C,2,0)</f>
        <v>Manhattan</v>
      </c>
      <c r="M5459" t="str">
        <f>VLOOKUP($K5459,Neighborhoods!$A:$C,3,0)</f>
        <v>Harlem</v>
      </c>
      <c r="N5459" t="str">
        <f>INDEX(Neighborhoods!$A:$C, MATCH(Places!$K5459,Neighborhoods!$A:$A,0), MATCH(Places!N$1,Neighborhoods!$A$1:$C$1,0))</f>
        <v>Manhattan</v>
      </c>
      <c r="O5459" t="str">
        <f>INDEX(Neighborhoods!$A:$C, MATCH(Places!$K5459,Neighborhoods!$A:$A,0), MATCH(Places!O$1,Neighborhoods!$A$1:$C$1,0))</f>
        <v>Harlem</v>
      </c>
      <c r="P5459" t="s">
        <v>11822</v>
      </c>
      <c r="Q5459" t="str">
        <f t="shared" si="340"/>
        <v>No</v>
      </c>
      <c r="R5459">
        <v>8</v>
      </c>
      <c r="S5459" t="str">
        <f t="shared" si="341"/>
        <v>Large</v>
      </c>
      <c r="T5459" s="50">
        <v>386</v>
      </c>
      <c r="U5459" s="70">
        <f t="shared" si="342"/>
        <v>0.04</v>
      </c>
      <c r="V5459" s="52">
        <v>4.8</v>
      </c>
      <c r="W5459" s="52" t="str" cm="1">
        <f t="array" ref="W5459">_xlfn.SWITCH(ROUND(V5459,0),5,"Excellent",4,"Good",3,"Ok","Bad")</f>
        <v>Excellent</v>
      </c>
      <c r="X5459">
        <v>5</v>
      </c>
      <c r="Y5459" t="str">
        <f t="shared" si="343"/>
        <v>No</v>
      </c>
      <c r="Z5459" s="68">
        <v>43832</v>
      </c>
      <c r="AA5459" s="68">
        <v>43899</v>
      </c>
      <c r="AB5459">
        <v>94</v>
      </c>
      <c r="AC5459" t="s">
        <v>15616</v>
      </c>
    </row>
    <row r="5460" spans="1:29" x14ac:dyDescent="0.3">
      <c r="A5460" t="s">
        <v>13919</v>
      </c>
      <c r="B5460">
        <v>1950</v>
      </c>
      <c r="C5460" t="str">
        <f>VLOOKUP($B5460,Hosts!$A:$M,10,0)</f>
        <v>Within an hour</v>
      </c>
      <c r="D5460" s="70">
        <f>VLOOKUP($B5460,Hosts!$A:$M,11,0)</f>
        <v>1</v>
      </c>
      <c r="E5460" s="70">
        <f>VLOOKUP($B5460,Hosts!$A:$M,12,0)</f>
        <v>0.95</v>
      </c>
      <c r="F5460" t="str">
        <f>VLOOKUP($B5460,Hosts!$A:$M,13,0)</f>
        <v>No</v>
      </c>
      <c r="G5460" t="str">
        <f>INDEX(Hosts!$A:$M, MATCH(Places!$B5460,Hosts!$A:$A,0), MATCH(Places!G$1,Hosts!$A$1:$M$1,0))</f>
        <v>Within an hour</v>
      </c>
      <c r="H5460" s="70">
        <f>INDEX(Hosts!$A:$M, MATCH(Places!$B5460,Hosts!$A:$A,0), MATCH(Places!H$1,Hosts!$A$1:$M$1,0))</f>
        <v>1</v>
      </c>
      <c r="I5460" s="70">
        <f>INDEX(Hosts!$A:$M, MATCH(Places!$B5460,Hosts!$A:$A,0), MATCH(Places!I$1,Hosts!$A$1:$M$1,0))</f>
        <v>0.95</v>
      </c>
      <c r="J5460" t="str">
        <f>INDEX(Hosts!$A:$M, MATCH(Places!$B5460,Hosts!$A:$A,0), MATCH(Places!J$1,Hosts!$A$1:$M$1,0))</f>
        <v>No</v>
      </c>
      <c r="K5460">
        <v>10</v>
      </c>
      <c r="L5460" t="str">
        <f>VLOOKUP($K5460,Neighborhoods!$A:$C,2,0)</f>
        <v>Brooklyn</v>
      </c>
      <c r="M5460" t="str">
        <f>VLOOKUP($K5460,Neighborhoods!$A:$C,3,0)</f>
        <v>East Flatbush</v>
      </c>
      <c r="N5460" t="str">
        <f>INDEX(Neighborhoods!$A:$C, MATCH(Places!$K5460,Neighborhoods!$A:$A,0), MATCH(Places!N$1,Neighborhoods!$A$1:$C$1,0))</f>
        <v>Brooklyn</v>
      </c>
      <c r="O5460" t="str">
        <f>INDEX(Neighborhoods!$A:$C, MATCH(Places!$K5460,Neighborhoods!$A:$A,0), MATCH(Places!O$1,Neighborhoods!$A$1:$C$1,0))</f>
        <v>East Flatbush</v>
      </c>
      <c r="P5460" t="s">
        <v>11822</v>
      </c>
      <c r="Q5460" t="str">
        <f t="shared" si="340"/>
        <v>No</v>
      </c>
      <c r="R5460">
        <v>4</v>
      </c>
      <c r="S5460" t="str">
        <f t="shared" si="341"/>
        <v>Medium</v>
      </c>
      <c r="T5460" s="50">
        <v>90</v>
      </c>
      <c r="U5460" s="70">
        <f t="shared" si="342"/>
        <v>0.03</v>
      </c>
      <c r="V5460" s="52">
        <v>5</v>
      </c>
      <c r="W5460" s="52" t="str" cm="1">
        <f t="array" ref="W5460">_xlfn.SWITCH(ROUND(V5460,0),5,"Excellent",4,"Good",3,"Ok","Bad")</f>
        <v>Excellent</v>
      </c>
      <c r="X5460">
        <v>8</v>
      </c>
      <c r="Y5460" t="str">
        <f t="shared" si="343"/>
        <v>No</v>
      </c>
      <c r="Z5460" s="68">
        <v>43774</v>
      </c>
      <c r="AA5460" s="68">
        <v>44024</v>
      </c>
      <c r="AB5460">
        <v>357</v>
      </c>
      <c r="AC5460" t="s">
        <v>15616</v>
      </c>
    </row>
    <row r="5461" spans="1:29" x14ac:dyDescent="0.3">
      <c r="A5461" t="s">
        <v>15208</v>
      </c>
      <c r="B5461">
        <v>2871</v>
      </c>
      <c r="C5461" t="str">
        <f>VLOOKUP($B5461,Hosts!$A:$M,10,0)</f>
        <v>Within an hour</v>
      </c>
      <c r="D5461" s="70">
        <f>VLOOKUP($B5461,Hosts!$A:$M,11,0)</f>
        <v>1</v>
      </c>
      <c r="E5461" s="70">
        <f>VLOOKUP($B5461,Hosts!$A:$M,12,0)</f>
        <v>0.96</v>
      </c>
      <c r="F5461" t="str">
        <f>VLOOKUP($B5461,Hosts!$A:$M,13,0)</f>
        <v>Yes</v>
      </c>
      <c r="G5461" t="str">
        <f>INDEX(Hosts!$A:$M, MATCH(Places!$B5461,Hosts!$A:$A,0), MATCH(Places!G$1,Hosts!$A$1:$M$1,0))</f>
        <v>Within an hour</v>
      </c>
      <c r="H5461" s="70">
        <f>INDEX(Hosts!$A:$M, MATCH(Places!$B5461,Hosts!$A:$A,0), MATCH(Places!H$1,Hosts!$A$1:$M$1,0))</f>
        <v>1</v>
      </c>
      <c r="I5461" s="70">
        <f>INDEX(Hosts!$A:$M, MATCH(Places!$B5461,Hosts!$A:$A,0), MATCH(Places!I$1,Hosts!$A$1:$M$1,0))</f>
        <v>0.96</v>
      </c>
      <c r="J5461" t="str">
        <f>INDEX(Hosts!$A:$M, MATCH(Places!$B5461,Hosts!$A:$A,0), MATCH(Places!J$1,Hosts!$A$1:$M$1,0))</f>
        <v>Yes</v>
      </c>
      <c r="K5461">
        <v>7</v>
      </c>
      <c r="L5461" t="str">
        <f>VLOOKUP($K5461,Neighborhoods!$A:$C,2,0)</f>
        <v>Brooklyn</v>
      </c>
      <c r="M5461" t="str">
        <f>VLOOKUP($K5461,Neighborhoods!$A:$C,3,0)</f>
        <v>Bedford-Stuyvesant</v>
      </c>
      <c r="N5461" t="str">
        <f>INDEX(Neighborhoods!$A:$C, MATCH(Places!$K5461,Neighborhoods!$A:$A,0), MATCH(Places!N$1,Neighborhoods!$A$1:$C$1,0))</f>
        <v>Brooklyn</v>
      </c>
      <c r="O5461" t="str">
        <f>INDEX(Neighborhoods!$A:$C, MATCH(Places!$K5461,Neighborhoods!$A:$A,0), MATCH(Places!O$1,Neighborhoods!$A$1:$C$1,0))</f>
        <v>Bedford-Stuyvesant</v>
      </c>
      <c r="P5461" t="s">
        <v>1</v>
      </c>
      <c r="Q5461" t="str">
        <f t="shared" si="340"/>
        <v>Yes</v>
      </c>
      <c r="R5461">
        <v>2</v>
      </c>
      <c r="S5461" t="str">
        <f t="shared" si="341"/>
        <v>Small</v>
      </c>
      <c r="T5461" s="50">
        <v>43</v>
      </c>
      <c r="U5461" s="70">
        <f t="shared" si="342"/>
        <v>0.03</v>
      </c>
      <c r="V5461" s="52">
        <v>5</v>
      </c>
      <c r="W5461" s="52" t="str" cm="1">
        <f t="array" ref="W5461">_xlfn.SWITCH(ROUND(V5461,0),5,"Excellent",4,"Good",3,"Ok","Bad")</f>
        <v>Excellent</v>
      </c>
      <c r="X5461">
        <v>24</v>
      </c>
      <c r="Y5461" t="str">
        <f t="shared" si="343"/>
        <v>No</v>
      </c>
      <c r="Z5461" s="68">
        <v>43792</v>
      </c>
      <c r="AA5461" s="68">
        <v>44036</v>
      </c>
      <c r="AB5461">
        <v>359</v>
      </c>
      <c r="AC5461" t="s">
        <v>15616</v>
      </c>
    </row>
    <row r="5462" spans="1:29" x14ac:dyDescent="0.3">
      <c r="A5462" t="s">
        <v>13407</v>
      </c>
      <c r="B5462">
        <v>407</v>
      </c>
      <c r="C5462" t="str">
        <f>VLOOKUP($B5462,Hosts!$A:$M,10,0)</f>
        <v>Within an hour</v>
      </c>
      <c r="D5462" s="70">
        <f>VLOOKUP($B5462,Hosts!$A:$M,11,0)</f>
        <v>0.6</v>
      </c>
      <c r="E5462" s="70">
        <f>VLOOKUP($B5462,Hosts!$A:$M,12,0)</f>
        <v>0.88</v>
      </c>
      <c r="F5462" t="str">
        <f>VLOOKUP($B5462,Hosts!$A:$M,13,0)</f>
        <v>No</v>
      </c>
      <c r="G5462" t="str">
        <f>INDEX(Hosts!$A:$M, MATCH(Places!$B5462,Hosts!$A:$A,0), MATCH(Places!G$1,Hosts!$A$1:$M$1,0))</f>
        <v>Within an hour</v>
      </c>
      <c r="H5462" s="70">
        <f>INDEX(Hosts!$A:$M, MATCH(Places!$B5462,Hosts!$A:$A,0), MATCH(Places!H$1,Hosts!$A$1:$M$1,0))</f>
        <v>0.6</v>
      </c>
      <c r="I5462" s="70">
        <f>INDEX(Hosts!$A:$M, MATCH(Places!$B5462,Hosts!$A:$A,0), MATCH(Places!I$1,Hosts!$A$1:$M$1,0))</f>
        <v>0.88</v>
      </c>
      <c r="J5462" t="str">
        <f>INDEX(Hosts!$A:$M, MATCH(Places!$B5462,Hosts!$A:$A,0), MATCH(Places!J$1,Hosts!$A$1:$M$1,0))</f>
        <v>No</v>
      </c>
      <c r="K5462">
        <v>13</v>
      </c>
      <c r="L5462" t="str">
        <f>VLOOKUP($K5462,Neighborhoods!$A:$C,2,0)</f>
        <v>Manhattan</v>
      </c>
      <c r="M5462" t="str">
        <f>VLOOKUP($K5462,Neighborhoods!$A:$C,3,0)</f>
        <v>Chelsea</v>
      </c>
      <c r="N5462" t="str">
        <f>INDEX(Neighborhoods!$A:$C, MATCH(Places!$K5462,Neighborhoods!$A:$A,0), MATCH(Places!N$1,Neighborhoods!$A$1:$C$1,0))</f>
        <v>Manhattan</v>
      </c>
      <c r="O5462" t="str">
        <f>INDEX(Neighborhoods!$A:$C, MATCH(Places!$K5462,Neighborhoods!$A:$A,0), MATCH(Places!O$1,Neighborhoods!$A$1:$C$1,0))</f>
        <v>Chelsea</v>
      </c>
      <c r="P5462" t="s">
        <v>11822</v>
      </c>
      <c r="Q5462" t="str">
        <f t="shared" si="340"/>
        <v>No</v>
      </c>
      <c r="R5462">
        <v>2</v>
      </c>
      <c r="S5462" t="str">
        <f t="shared" si="341"/>
        <v>Small</v>
      </c>
      <c r="T5462" s="50">
        <v>175</v>
      </c>
      <c r="U5462" s="70">
        <f t="shared" si="342"/>
        <v>0.03</v>
      </c>
      <c r="V5462" s="52">
        <v>4.67</v>
      </c>
      <c r="W5462" s="52" t="str" cm="1">
        <f t="array" ref="W5462">_xlfn.SWITCH(ROUND(V5462,0),5,"Excellent",4,"Good",3,"Ok","Bad")</f>
        <v>Excellent</v>
      </c>
      <c r="X5462">
        <v>3</v>
      </c>
      <c r="Y5462" t="str">
        <f t="shared" si="343"/>
        <v>No</v>
      </c>
      <c r="Z5462" s="68">
        <v>43831</v>
      </c>
      <c r="AA5462" s="68">
        <v>43910</v>
      </c>
      <c r="AB5462">
        <v>180</v>
      </c>
      <c r="AC5462" t="s">
        <v>15616</v>
      </c>
    </row>
    <row r="5463" spans="1:29" x14ac:dyDescent="0.3">
      <c r="A5463" t="s">
        <v>15444</v>
      </c>
      <c r="B5463">
        <v>3605</v>
      </c>
      <c r="C5463" t="str">
        <f>VLOOKUP($B5463,Hosts!$A:$M,10,0)</f>
        <v>Within an hour</v>
      </c>
      <c r="D5463" s="70">
        <f>VLOOKUP($B5463,Hosts!$A:$M,11,0)</f>
        <v>1</v>
      </c>
      <c r="E5463" s="70">
        <f>VLOOKUP($B5463,Hosts!$A:$M,12,0)</f>
        <v>1</v>
      </c>
      <c r="F5463" t="str">
        <f>VLOOKUP($B5463,Hosts!$A:$M,13,0)</f>
        <v>Yes</v>
      </c>
      <c r="G5463" t="str">
        <f>INDEX(Hosts!$A:$M, MATCH(Places!$B5463,Hosts!$A:$A,0), MATCH(Places!G$1,Hosts!$A$1:$M$1,0))</f>
        <v>Within an hour</v>
      </c>
      <c r="H5463" s="70">
        <f>INDEX(Hosts!$A:$M, MATCH(Places!$B5463,Hosts!$A:$A,0), MATCH(Places!H$1,Hosts!$A$1:$M$1,0))</f>
        <v>1</v>
      </c>
      <c r="I5463" s="70">
        <f>INDEX(Hosts!$A:$M, MATCH(Places!$B5463,Hosts!$A:$A,0), MATCH(Places!I$1,Hosts!$A$1:$M$1,0))</f>
        <v>1</v>
      </c>
      <c r="J5463" t="str">
        <f>INDEX(Hosts!$A:$M, MATCH(Places!$B5463,Hosts!$A:$A,0), MATCH(Places!J$1,Hosts!$A$1:$M$1,0))</f>
        <v>Yes</v>
      </c>
      <c r="K5463">
        <v>7</v>
      </c>
      <c r="L5463" t="str">
        <f>VLOOKUP($K5463,Neighborhoods!$A:$C,2,0)</f>
        <v>Brooklyn</v>
      </c>
      <c r="M5463" t="str">
        <f>VLOOKUP($K5463,Neighborhoods!$A:$C,3,0)</f>
        <v>Bedford-Stuyvesant</v>
      </c>
      <c r="N5463" t="str">
        <f>INDEX(Neighborhoods!$A:$C, MATCH(Places!$K5463,Neighborhoods!$A:$A,0), MATCH(Places!N$1,Neighborhoods!$A$1:$C$1,0))</f>
        <v>Brooklyn</v>
      </c>
      <c r="O5463" t="str">
        <f>INDEX(Neighborhoods!$A:$C, MATCH(Places!$K5463,Neighborhoods!$A:$A,0), MATCH(Places!O$1,Neighborhoods!$A$1:$C$1,0))</f>
        <v>Bedford-Stuyvesant</v>
      </c>
      <c r="P5463" t="s">
        <v>11822</v>
      </c>
      <c r="Q5463" t="str">
        <f t="shared" si="340"/>
        <v>No</v>
      </c>
      <c r="R5463">
        <v>4</v>
      </c>
      <c r="S5463" t="str">
        <f t="shared" si="341"/>
        <v>Medium</v>
      </c>
      <c r="T5463" s="50">
        <v>110</v>
      </c>
      <c r="U5463" s="70">
        <f t="shared" si="342"/>
        <v>0.03</v>
      </c>
      <c r="V5463" s="52">
        <v>4.67</v>
      </c>
      <c r="W5463" s="52" t="str" cm="1">
        <f t="array" ref="W5463">_xlfn.SWITCH(ROUND(V5463,0),5,"Excellent",4,"Good",3,"Ok","Bad")</f>
        <v>Excellent</v>
      </c>
      <c r="X5463">
        <v>6</v>
      </c>
      <c r="Y5463" t="str">
        <f t="shared" si="343"/>
        <v>No</v>
      </c>
      <c r="Z5463" s="68">
        <v>43789</v>
      </c>
      <c r="AA5463" s="68">
        <v>43981</v>
      </c>
      <c r="AB5463">
        <v>100</v>
      </c>
      <c r="AC5463" t="s">
        <v>15615</v>
      </c>
    </row>
    <row r="5464" spans="1:29" x14ac:dyDescent="0.3">
      <c r="A5464" t="s">
        <v>13268</v>
      </c>
      <c r="B5464">
        <v>1777</v>
      </c>
      <c r="C5464" t="str">
        <f>VLOOKUP($B5464,Hosts!$A:$M,10,0)</f>
        <v>Within a day</v>
      </c>
      <c r="D5464" s="70">
        <f>VLOOKUP($B5464,Hosts!$A:$M,11,0)</f>
        <v>0.92</v>
      </c>
      <c r="E5464" s="70">
        <f>VLOOKUP($B5464,Hosts!$A:$M,12,0)</f>
        <v>0.67</v>
      </c>
      <c r="F5464" t="str">
        <f>VLOOKUP($B5464,Hosts!$A:$M,13,0)</f>
        <v>No</v>
      </c>
      <c r="G5464" t="str">
        <f>INDEX(Hosts!$A:$M, MATCH(Places!$B5464,Hosts!$A:$A,0), MATCH(Places!G$1,Hosts!$A$1:$M$1,0))</f>
        <v>Within a day</v>
      </c>
      <c r="H5464" s="70">
        <f>INDEX(Hosts!$A:$M, MATCH(Places!$B5464,Hosts!$A:$A,0), MATCH(Places!H$1,Hosts!$A$1:$M$1,0))</f>
        <v>0.92</v>
      </c>
      <c r="I5464" s="70">
        <f>INDEX(Hosts!$A:$M, MATCH(Places!$B5464,Hosts!$A:$A,0), MATCH(Places!I$1,Hosts!$A$1:$M$1,0))</f>
        <v>0.67</v>
      </c>
      <c r="J5464" t="str">
        <f>INDEX(Hosts!$A:$M, MATCH(Places!$B5464,Hosts!$A:$A,0), MATCH(Places!J$1,Hosts!$A$1:$M$1,0))</f>
        <v>No</v>
      </c>
      <c r="K5464">
        <v>18</v>
      </c>
      <c r="L5464" t="str">
        <f>VLOOKUP($K5464,Neighborhoods!$A:$C,2,0)</f>
        <v>Manhattan</v>
      </c>
      <c r="M5464" t="str">
        <f>VLOOKUP($K5464,Neighborhoods!$A:$C,3,0)</f>
        <v>Midtown</v>
      </c>
      <c r="N5464" t="str">
        <f>INDEX(Neighborhoods!$A:$C, MATCH(Places!$K5464,Neighborhoods!$A:$A,0), MATCH(Places!N$1,Neighborhoods!$A$1:$C$1,0))</f>
        <v>Manhattan</v>
      </c>
      <c r="O5464" t="str">
        <f>INDEX(Neighborhoods!$A:$C, MATCH(Places!$K5464,Neighborhoods!$A:$A,0), MATCH(Places!O$1,Neighborhoods!$A$1:$C$1,0))</f>
        <v>Midtown</v>
      </c>
      <c r="P5464" t="s">
        <v>11822</v>
      </c>
      <c r="Q5464" t="str">
        <f t="shared" si="340"/>
        <v>No</v>
      </c>
      <c r="R5464">
        <v>5</v>
      </c>
      <c r="S5464" t="str">
        <f t="shared" si="341"/>
        <v>Medium</v>
      </c>
      <c r="T5464" s="50">
        <v>135</v>
      </c>
      <c r="U5464" s="70">
        <f t="shared" si="342"/>
        <v>0.03</v>
      </c>
      <c r="V5464" s="52">
        <v>3.25</v>
      </c>
      <c r="W5464" s="52" t="str" cm="1">
        <f t="array" ref="W5464">_xlfn.SWITCH(ROUND(V5464,0),5,"Excellent",4,"Good",3,"Ok","Bad")</f>
        <v>Ok</v>
      </c>
      <c r="X5464">
        <v>4</v>
      </c>
      <c r="Y5464" t="str">
        <f t="shared" si="343"/>
        <v>No</v>
      </c>
      <c r="Z5464" s="68">
        <v>43778</v>
      </c>
      <c r="AA5464" s="68">
        <v>44032</v>
      </c>
      <c r="AB5464">
        <v>161</v>
      </c>
      <c r="AC5464" t="s">
        <v>15615</v>
      </c>
    </row>
    <row r="5465" spans="1:29" x14ac:dyDescent="0.3">
      <c r="A5465" t="s">
        <v>14204</v>
      </c>
      <c r="B5465">
        <v>4040</v>
      </c>
      <c r="C5465" t="str">
        <f>VLOOKUP($B5465,Hosts!$A:$M,10,0)</f>
        <v>Within an hour</v>
      </c>
      <c r="D5465" s="70">
        <f>VLOOKUP($B5465,Hosts!$A:$M,11,0)</f>
        <v>1</v>
      </c>
      <c r="E5465" s="70">
        <f>VLOOKUP($B5465,Hosts!$A:$M,12,0)</f>
        <v>0.81</v>
      </c>
      <c r="F5465" t="str">
        <f>VLOOKUP($B5465,Hosts!$A:$M,13,0)</f>
        <v>Yes</v>
      </c>
      <c r="G5465" t="str">
        <f>INDEX(Hosts!$A:$M, MATCH(Places!$B5465,Hosts!$A:$A,0), MATCH(Places!G$1,Hosts!$A$1:$M$1,0))</f>
        <v>Within an hour</v>
      </c>
      <c r="H5465" s="70">
        <f>INDEX(Hosts!$A:$M, MATCH(Places!$B5465,Hosts!$A:$A,0), MATCH(Places!H$1,Hosts!$A$1:$M$1,0))</f>
        <v>1</v>
      </c>
      <c r="I5465" s="70">
        <f>INDEX(Hosts!$A:$M, MATCH(Places!$B5465,Hosts!$A:$A,0), MATCH(Places!I$1,Hosts!$A$1:$M$1,0))</f>
        <v>0.81</v>
      </c>
      <c r="J5465" t="str">
        <f>INDEX(Hosts!$A:$M, MATCH(Places!$B5465,Hosts!$A:$A,0), MATCH(Places!J$1,Hosts!$A$1:$M$1,0))</f>
        <v>Yes</v>
      </c>
      <c r="K5465">
        <v>7</v>
      </c>
      <c r="L5465" t="str">
        <f>VLOOKUP($K5465,Neighborhoods!$A:$C,2,0)</f>
        <v>Brooklyn</v>
      </c>
      <c r="M5465" t="str">
        <f>VLOOKUP($K5465,Neighborhoods!$A:$C,3,0)</f>
        <v>Bedford-Stuyvesant</v>
      </c>
      <c r="N5465" t="str">
        <f>INDEX(Neighborhoods!$A:$C, MATCH(Places!$K5465,Neighborhoods!$A:$A,0), MATCH(Places!N$1,Neighborhoods!$A$1:$C$1,0))</f>
        <v>Brooklyn</v>
      </c>
      <c r="O5465" t="str">
        <f>INDEX(Neighborhoods!$A:$C, MATCH(Places!$K5465,Neighborhoods!$A:$A,0), MATCH(Places!O$1,Neighborhoods!$A$1:$C$1,0))</f>
        <v>Bedford-Stuyvesant</v>
      </c>
      <c r="P5465" t="s">
        <v>11822</v>
      </c>
      <c r="Q5465" t="str">
        <f t="shared" si="340"/>
        <v>No</v>
      </c>
      <c r="R5465">
        <v>6</v>
      </c>
      <c r="S5465" t="str">
        <f t="shared" si="341"/>
        <v>Large</v>
      </c>
      <c r="T5465" s="50">
        <v>219</v>
      </c>
      <c r="U5465" s="70">
        <f t="shared" si="342"/>
        <v>0.04</v>
      </c>
      <c r="V5465" s="52">
        <v>5</v>
      </c>
      <c r="W5465" s="52" t="str" cm="1">
        <f t="array" ref="W5465">_xlfn.SWITCH(ROUND(V5465,0),5,"Excellent",4,"Good",3,"Ok","Bad")</f>
        <v>Excellent</v>
      </c>
      <c r="X5465">
        <v>9</v>
      </c>
      <c r="Y5465" t="str">
        <f t="shared" si="343"/>
        <v>No</v>
      </c>
      <c r="Z5465" s="68">
        <v>43779</v>
      </c>
      <c r="AA5465" s="68">
        <v>43917</v>
      </c>
      <c r="AB5465">
        <v>267</v>
      </c>
      <c r="AC5465" t="s">
        <v>15615</v>
      </c>
    </row>
    <row r="5466" spans="1:29" x14ac:dyDescent="0.3">
      <c r="A5466" t="s">
        <v>13756</v>
      </c>
      <c r="B5466">
        <v>3821</v>
      </c>
      <c r="C5466" t="str">
        <f>VLOOKUP($B5466,Hosts!$A:$M,10,0)</f>
        <v>Within an hour</v>
      </c>
      <c r="D5466" s="70">
        <f>VLOOKUP($B5466,Hosts!$A:$M,11,0)</f>
        <v>1</v>
      </c>
      <c r="E5466" s="70">
        <f>VLOOKUP($B5466,Hosts!$A:$M,12,0)</f>
        <v>0.97</v>
      </c>
      <c r="F5466" t="str">
        <f>VLOOKUP($B5466,Hosts!$A:$M,13,0)</f>
        <v>No</v>
      </c>
      <c r="G5466" t="str">
        <f>INDEX(Hosts!$A:$M, MATCH(Places!$B5466,Hosts!$A:$A,0), MATCH(Places!G$1,Hosts!$A$1:$M$1,0))</f>
        <v>Within an hour</v>
      </c>
      <c r="H5466" s="70">
        <f>INDEX(Hosts!$A:$M, MATCH(Places!$B5466,Hosts!$A:$A,0), MATCH(Places!H$1,Hosts!$A$1:$M$1,0))</f>
        <v>1</v>
      </c>
      <c r="I5466" s="70">
        <f>INDEX(Hosts!$A:$M, MATCH(Places!$B5466,Hosts!$A:$A,0), MATCH(Places!I$1,Hosts!$A$1:$M$1,0))</f>
        <v>0.97</v>
      </c>
      <c r="J5466" t="str">
        <f>INDEX(Hosts!$A:$M, MATCH(Places!$B5466,Hosts!$A:$A,0), MATCH(Places!J$1,Hosts!$A$1:$M$1,0))</f>
        <v>No</v>
      </c>
      <c r="K5466">
        <v>14</v>
      </c>
      <c r="L5466" t="str">
        <f>VLOOKUP($K5466,Neighborhoods!$A:$C,2,0)</f>
        <v>Manhattan</v>
      </c>
      <c r="M5466" t="str">
        <f>VLOOKUP($K5466,Neighborhoods!$A:$C,3,0)</f>
        <v>East Harlem</v>
      </c>
      <c r="N5466" t="str">
        <f>INDEX(Neighborhoods!$A:$C, MATCH(Places!$K5466,Neighborhoods!$A:$A,0), MATCH(Places!N$1,Neighborhoods!$A$1:$C$1,0))</f>
        <v>Manhattan</v>
      </c>
      <c r="O5466" t="str">
        <f>INDEX(Neighborhoods!$A:$C, MATCH(Places!$K5466,Neighborhoods!$A:$A,0), MATCH(Places!O$1,Neighborhoods!$A$1:$C$1,0))</f>
        <v>East Harlem</v>
      </c>
      <c r="P5466" t="s">
        <v>16</v>
      </c>
      <c r="Q5466" t="str">
        <f t="shared" si="340"/>
        <v>Yes</v>
      </c>
      <c r="R5466">
        <v>1</v>
      </c>
      <c r="S5466" t="str">
        <f t="shared" si="341"/>
        <v>Small</v>
      </c>
      <c r="T5466" s="50">
        <v>28</v>
      </c>
      <c r="U5466" s="70">
        <f t="shared" si="342"/>
        <v>0.03</v>
      </c>
      <c r="V5466" s="52">
        <v>4.91</v>
      </c>
      <c r="W5466" s="52" t="str" cm="1">
        <f t="array" ref="W5466">_xlfn.SWITCH(ROUND(V5466,0),5,"Excellent",4,"Good",3,"Ok","Bad")</f>
        <v>Excellent</v>
      </c>
      <c r="X5466">
        <v>11</v>
      </c>
      <c r="Y5466" t="str">
        <f t="shared" si="343"/>
        <v>No</v>
      </c>
      <c r="Z5466" s="68">
        <v>43772</v>
      </c>
      <c r="AA5466" s="68">
        <v>43905</v>
      </c>
      <c r="AB5466">
        <v>0</v>
      </c>
      <c r="AC5466" t="s">
        <v>15616</v>
      </c>
    </row>
    <row r="5467" spans="1:29" x14ac:dyDescent="0.3">
      <c r="A5467" t="s">
        <v>15219</v>
      </c>
      <c r="B5467">
        <v>4042</v>
      </c>
      <c r="C5467" t="str">
        <f>VLOOKUP($B5467,Hosts!$A:$M,10,0)</f>
        <v>Within an hour</v>
      </c>
      <c r="D5467" s="70">
        <f>VLOOKUP($B5467,Hosts!$A:$M,11,0)</f>
        <v>1</v>
      </c>
      <c r="E5467" s="70">
        <f>VLOOKUP($B5467,Hosts!$A:$M,12,0)</f>
        <v>0.9</v>
      </c>
      <c r="F5467" t="str">
        <f>VLOOKUP($B5467,Hosts!$A:$M,13,0)</f>
        <v>Yes</v>
      </c>
      <c r="G5467" t="str">
        <f>INDEX(Hosts!$A:$M, MATCH(Places!$B5467,Hosts!$A:$A,0), MATCH(Places!G$1,Hosts!$A$1:$M$1,0))</f>
        <v>Within an hour</v>
      </c>
      <c r="H5467" s="70">
        <f>INDEX(Hosts!$A:$M, MATCH(Places!$B5467,Hosts!$A:$A,0), MATCH(Places!H$1,Hosts!$A$1:$M$1,0))</f>
        <v>1</v>
      </c>
      <c r="I5467" s="70">
        <f>INDEX(Hosts!$A:$M, MATCH(Places!$B5467,Hosts!$A:$A,0), MATCH(Places!I$1,Hosts!$A$1:$M$1,0))</f>
        <v>0.9</v>
      </c>
      <c r="J5467" t="str">
        <f>INDEX(Hosts!$A:$M, MATCH(Places!$B5467,Hosts!$A:$A,0), MATCH(Places!J$1,Hosts!$A$1:$M$1,0))</f>
        <v>Yes</v>
      </c>
      <c r="K5467">
        <v>7</v>
      </c>
      <c r="L5467" t="str">
        <f>VLOOKUP($K5467,Neighborhoods!$A:$C,2,0)</f>
        <v>Brooklyn</v>
      </c>
      <c r="M5467" t="str">
        <f>VLOOKUP($K5467,Neighborhoods!$A:$C,3,0)</f>
        <v>Bedford-Stuyvesant</v>
      </c>
      <c r="N5467" t="str">
        <f>INDEX(Neighborhoods!$A:$C, MATCH(Places!$K5467,Neighborhoods!$A:$A,0), MATCH(Places!N$1,Neighborhoods!$A$1:$C$1,0))</f>
        <v>Brooklyn</v>
      </c>
      <c r="O5467" t="str">
        <f>INDEX(Neighborhoods!$A:$C, MATCH(Places!$K5467,Neighborhoods!$A:$A,0), MATCH(Places!O$1,Neighborhoods!$A$1:$C$1,0))</f>
        <v>Bedford-Stuyvesant</v>
      </c>
      <c r="P5467" t="s">
        <v>11822</v>
      </c>
      <c r="Q5467" t="str">
        <f t="shared" si="340"/>
        <v>No</v>
      </c>
      <c r="R5467">
        <v>5</v>
      </c>
      <c r="S5467" t="str">
        <f t="shared" si="341"/>
        <v>Medium</v>
      </c>
      <c r="T5467" s="50">
        <v>292</v>
      </c>
      <c r="U5467" s="70">
        <f t="shared" si="342"/>
        <v>0.04</v>
      </c>
      <c r="V5467" s="52">
        <v>5</v>
      </c>
      <c r="W5467" s="52" t="str" cm="1">
        <f t="array" ref="W5467">_xlfn.SWITCH(ROUND(V5467,0),5,"Excellent",4,"Good",3,"Ok","Bad")</f>
        <v>Excellent</v>
      </c>
      <c r="X5467">
        <v>12</v>
      </c>
      <c r="Y5467" t="str">
        <f t="shared" si="343"/>
        <v>No</v>
      </c>
      <c r="Z5467" s="68">
        <v>43831</v>
      </c>
      <c r="AA5467" s="68">
        <v>44039</v>
      </c>
      <c r="AB5467">
        <v>76</v>
      </c>
      <c r="AC5467" t="s">
        <v>15616</v>
      </c>
    </row>
    <row r="5468" spans="1:29" x14ac:dyDescent="0.3">
      <c r="A5468" t="s">
        <v>14155</v>
      </c>
      <c r="B5468">
        <v>2924</v>
      </c>
      <c r="C5468" t="str">
        <f>VLOOKUP($B5468,Hosts!$A:$M,10,0)</f>
        <v>Within an hour</v>
      </c>
      <c r="D5468" s="70">
        <f>VLOOKUP($B5468,Hosts!$A:$M,11,0)</f>
        <v>1</v>
      </c>
      <c r="E5468" s="70">
        <f>VLOOKUP($B5468,Hosts!$A:$M,12,0)</f>
        <v>0.94</v>
      </c>
      <c r="F5468" t="str">
        <f>VLOOKUP($B5468,Hosts!$A:$M,13,0)</f>
        <v>Yes</v>
      </c>
      <c r="G5468" t="str">
        <f>INDEX(Hosts!$A:$M, MATCH(Places!$B5468,Hosts!$A:$A,0), MATCH(Places!G$1,Hosts!$A$1:$M$1,0))</f>
        <v>Within an hour</v>
      </c>
      <c r="H5468" s="70">
        <f>INDEX(Hosts!$A:$M, MATCH(Places!$B5468,Hosts!$A:$A,0), MATCH(Places!H$1,Hosts!$A$1:$M$1,0))</f>
        <v>1</v>
      </c>
      <c r="I5468" s="70">
        <f>INDEX(Hosts!$A:$M, MATCH(Places!$B5468,Hosts!$A:$A,0), MATCH(Places!I$1,Hosts!$A$1:$M$1,0))</f>
        <v>0.94</v>
      </c>
      <c r="J5468" t="str">
        <f>INDEX(Hosts!$A:$M, MATCH(Places!$B5468,Hosts!$A:$A,0), MATCH(Places!J$1,Hosts!$A$1:$M$1,0))</f>
        <v>Yes</v>
      </c>
      <c r="K5468">
        <v>6</v>
      </c>
      <c r="L5468" t="str">
        <f>VLOOKUP($K5468,Neighborhoods!$A:$C,2,0)</f>
        <v>Bronx</v>
      </c>
      <c r="M5468" t="str">
        <f>VLOOKUP($K5468,Neighborhoods!$A:$C,3,0)</f>
        <v>Wakefield</v>
      </c>
      <c r="N5468" t="str">
        <f>INDEX(Neighborhoods!$A:$C, MATCH(Places!$K5468,Neighborhoods!$A:$A,0), MATCH(Places!N$1,Neighborhoods!$A$1:$C$1,0))</f>
        <v>Bronx</v>
      </c>
      <c r="O5468" t="str">
        <f>INDEX(Neighborhoods!$A:$C, MATCH(Places!$K5468,Neighborhoods!$A:$A,0), MATCH(Places!O$1,Neighborhoods!$A$1:$C$1,0))</f>
        <v>Wakefield</v>
      </c>
      <c r="P5468" t="s">
        <v>1</v>
      </c>
      <c r="Q5468" t="str">
        <f t="shared" si="340"/>
        <v>Yes</v>
      </c>
      <c r="R5468">
        <v>1</v>
      </c>
      <c r="S5468" t="str">
        <f t="shared" si="341"/>
        <v>Small</v>
      </c>
      <c r="T5468" s="50">
        <v>38</v>
      </c>
      <c r="U5468" s="70">
        <f t="shared" si="342"/>
        <v>0.03</v>
      </c>
      <c r="V5468" s="52">
        <v>4.6500000000000004</v>
      </c>
      <c r="W5468" s="52" t="str" cm="1">
        <f t="array" ref="W5468">_xlfn.SWITCH(ROUND(V5468,0),5,"Excellent",4,"Good",3,"Ok","Bad")</f>
        <v>Excellent</v>
      </c>
      <c r="X5468">
        <v>23</v>
      </c>
      <c r="Y5468" t="str">
        <f t="shared" si="343"/>
        <v>No</v>
      </c>
      <c r="Z5468" s="68">
        <v>43848</v>
      </c>
      <c r="AA5468" s="68">
        <v>44032</v>
      </c>
      <c r="AB5468">
        <v>0</v>
      </c>
      <c r="AC5468" t="s">
        <v>15615</v>
      </c>
    </row>
    <row r="5469" spans="1:29" x14ac:dyDescent="0.3">
      <c r="A5469" t="s">
        <v>13341</v>
      </c>
      <c r="B5469">
        <v>3545</v>
      </c>
      <c r="C5469" t="str">
        <f>VLOOKUP($B5469,Hosts!$A:$M,10,0)</f>
        <v>Within an hour</v>
      </c>
      <c r="D5469" s="70">
        <f>VLOOKUP($B5469,Hosts!$A:$M,11,0)</f>
        <v>1</v>
      </c>
      <c r="E5469" s="70">
        <f>VLOOKUP($B5469,Hosts!$A:$M,12,0)</f>
        <v>1</v>
      </c>
      <c r="F5469" t="str">
        <f>VLOOKUP($B5469,Hosts!$A:$M,13,0)</f>
        <v>No</v>
      </c>
      <c r="G5469" t="str">
        <f>INDEX(Hosts!$A:$M, MATCH(Places!$B5469,Hosts!$A:$A,0), MATCH(Places!G$1,Hosts!$A$1:$M$1,0))</f>
        <v>Within an hour</v>
      </c>
      <c r="H5469" s="70">
        <f>INDEX(Hosts!$A:$M, MATCH(Places!$B5469,Hosts!$A:$A,0), MATCH(Places!H$1,Hosts!$A$1:$M$1,0))</f>
        <v>1</v>
      </c>
      <c r="I5469" s="70">
        <f>INDEX(Hosts!$A:$M, MATCH(Places!$B5469,Hosts!$A:$A,0), MATCH(Places!I$1,Hosts!$A$1:$M$1,0))</f>
        <v>1</v>
      </c>
      <c r="J5469" t="str">
        <f>INDEX(Hosts!$A:$M, MATCH(Places!$B5469,Hosts!$A:$A,0), MATCH(Places!J$1,Hosts!$A$1:$M$1,0))</f>
        <v>No</v>
      </c>
      <c r="K5469">
        <v>17</v>
      </c>
      <c r="L5469" t="str">
        <f>VLOOKUP($K5469,Neighborhoods!$A:$C,2,0)</f>
        <v>Manhattan</v>
      </c>
      <c r="M5469" t="str">
        <f>VLOOKUP($K5469,Neighborhoods!$A:$C,3,0)</f>
        <v>Hell's Kitchen</v>
      </c>
      <c r="N5469" t="str">
        <f>INDEX(Neighborhoods!$A:$C, MATCH(Places!$K5469,Neighborhoods!$A:$A,0), MATCH(Places!N$1,Neighborhoods!$A$1:$C$1,0))</f>
        <v>Manhattan</v>
      </c>
      <c r="O5469" t="str">
        <f>INDEX(Neighborhoods!$A:$C, MATCH(Places!$K5469,Neighborhoods!$A:$A,0), MATCH(Places!O$1,Neighborhoods!$A$1:$C$1,0))</f>
        <v>Hell's Kitchen</v>
      </c>
      <c r="P5469" t="s">
        <v>11822</v>
      </c>
      <c r="Q5469" t="str">
        <f t="shared" si="340"/>
        <v>No</v>
      </c>
      <c r="R5469">
        <v>3</v>
      </c>
      <c r="S5469" t="str">
        <f t="shared" si="341"/>
        <v>Medium</v>
      </c>
      <c r="T5469" s="50">
        <v>142</v>
      </c>
      <c r="U5469" s="70">
        <f t="shared" si="342"/>
        <v>0.03</v>
      </c>
      <c r="V5469" s="52">
        <v>4.75</v>
      </c>
      <c r="W5469" s="52" t="str" cm="1">
        <f t="array" ref="W5469">_xlfn.SWITCH(ROUND(V5469,0),5,"Excellent",4,"Good",3,"Ok","Bad")</f>
        <v>Excellent</v>
      </c>
      <c r="X5469">
        <v>16</v>
      </c>
      <c r="Y5469" t="str">
        <f t="shared" si="343"/>
        <v>No</v>
      </c>
      <c r="Z5469" s="68">
        <v>43842</v>
      </c>
      <c r="AA5469" s="68">
        <v>44046</v>
      </c>
      <c r="AB5469">
        <v>106</v>
      </c>
      <c r="AC5469" t="s">
        <v>15616</v>
      </c>
    </row>
    <row r="5470" spans="1:29" x14ac:dyDescent="0.3">
      <c r="A5470" t="s">
        <v>14728</v>
      </c>
      <c r="B5470">
        <v>3987</v>
      </c>
      <c r="C5470" t="str">
        <f>VLOOKUP($B5470,Hosts!$A:$M,10,0)</f>
        <v>Within an hour</v>
      </c>
      <c r="D5470" s="70">
        <f>VLOOKUP($B5470,Hosts!$A:$M,11,0)</f>
        <v>1</v>
      </c>
      <c r="E5470" s="70">
        <f>VLOOKUP($B5470,Hosts!$A:$M,12,0)</f>
        <v>0.98</v>
      </c>
      <c r="F5470" t="str">
        <f>VLOOKUP($B5470,Hosts!$A:$M,13,0)</f>
        <v>No</v>
      </c>
      <c r="G5470" t="str">
        <f>INDEX(Hosts!$A:$M, MATCH(Places!$B5470,Hosts!$A:$A,0), MATCH(Places!G$1,Hosts!$A$1:$M$1,0))</f>
        <v>Within an hour</v>
      </c>
      <c r="H5470" s="70">
        <f>INDEX(Hosts!$A:$M, MATCH(Places!$B5470,Hosts!$A:$A,0), MATCH(Places!H$1,Hosts!$A$1:$M$1,0))</f>
        <v>1</v>
      </c>
      <c r="I5470" s="70">
        <f>INDEX(Hosts!$A:$M, MATCH(Places!$B5470,Hosts!$A:$A,0), MATCH(Places!I$1,Hosts!$A$1:$M$1,0))</f>
        <v>0.98</v>
      </c>
      <c r="J5470" t="str">
        <f>INDEX(Hosts!$A:$M, MATCH(Places!$B5470,Hosts!$A:$A,0), MATCH(Places!J$1,Hosts!$A$1:$M$1,0))</f>
        <v>No</v>
      </c>
      <c r="K5470">
        <v>17</v>
      </c>
      <c r="L5470" t="str">
        <f>VLOOKUP($K5470,Neighborhoods!$A:$C,2,0)</f>
        <v>Manhattan</v>
      </c>
      <c r="M5470" t="str">
        <f>VLOOKUP($K5470,Neighborhoods!$A:$C,3,0)</f>
        <v>Hell's Kitchen</v>
      </c>
      <c r="N5470" t="str">
        <f>INDEX(Neighborhoods!$A:$C, MATCH(Places!$K5470,Neighborhoods!$A:$A,0), MATCH(Places!N$1,Neighborhoods!$A$1:$C$1,0))</f>
        <v>Manhattan</v>
      </c>
      <c r="O5470" t="str">
        <f>INDEX(Neighborhoods!$A:$C, MATCH(Places!$K5470,Neighborhoods!$A:$A,0), MATCH(Places!O$1,Neighborhoods!$A$1:$C$1,0))</f>
        <v>Hell's Kitchen</v>
      </c>
      <c r="P5470" t="s">
        <v>11822</v>
      </c>
      <c r="Q5470" t="str">
        <f t="shared" si="340"/>
        <v>No</v>
      </c>
      <c r="R5470">
        <v>6</v>
      </c>
      <c r="S5470" t="str">
        <f t="shared" si="341"/>
        <v>Large</v>
      </c>
      <c r="T5470" s="50">
        <v>110</v>
      </c>
      <c r="U5470" s="70">
        <f t="shared" si="342"/>
        <v>0.03</v>
      </c>
      <c r="V5470" s="52">
        <v>4.79</v>
      </c>
      <c r="W5470" s="52" t="str" cm="1">
        <f t="array" ref="W5470">_xlfn.SWITCH(ROUND(V5470,0),5,"Excellent",4,"Good",3,"Ok","Bad")</f>
        <v>Excellent</v>
      </c>
      <c r="X5470">
        <v>19</v>
      </c>
      <c r="Y5470" t="str">
        <f t="shared" si="343"/>
        <v>No</v>
      </c>
      <c r="Z5470" s="68">
        <v>43797</v>
      </c>
      <c r="AA5470" s="68">
        <v>44026</v>
      </c>
      <c r="AB5470">
        <v>82</v>
      </c>
      <c r="AC5470" t="s">
        <v>15616</v>
      </c>
    </row>
    <row r="5471" spans="1:29" x14ac:dyDescent="0.3">
      <c r="A5471" t="s">
        <v>14819</v>
      </c>
      <c r="B5471">
        <v>4043</v>
      </c>
      <c r="C5471" t="str">
        <f>VLOOKUP($B5471,Hosts!$A:$M,10,0)</f>
        <v>Within an hour</v>
      </c>
      <c r="D5471" s="70">
        <f>VLOOKUP($B5471,Hosts!$A:$M,11,0)</f>
        <v>1</v>
      </c>
      <c r="E5471" s="70">
        <f>VLOOKUP($B5471,Hosts!$A:$M,12,0)</f>
        <v>1</v>
      </c>
      <c r="F5471" t="str">
        <f>VLOOKUP($B5471,Hosts!$A:$M,13,0)</f>
        <v>No</v>
      </c>
      <c r="G5471" t="str">
        <f>INDEX(Hosts!$A:$M, MATCH(Places!$B5471,Hosts!$A:$A,0), MATCH(Places!G$1,Hosts!$A$1:$M$1,0))</f>
        <v>Within an hour</v>
      </c>
      <c r="H5471" s="70">
        <f>INDEX(Hosts!$A:$M, MATCH(Places!$B5471,Hosts!$A:$A,0), MATCH(Places!H$1,Hosts!$A$1:$M$1,0))</f>
        <v>1</v>
      </c>
      <c r="I5471" s="70">
        <f>INDEX(Hosts!$A:$M, MATCH(Places!$B5471,Hosts!$A:$A,0), MATCH(Places!I$1,Hosts!$A$1:$M$1,0))</f>
        <v>1</v>
      </c>
      <c r="J5471" t="str">
        <f>INDEX(Hosts!$A:$M, MATCH(Places!$B5471,Hosts!$A:$A,0), MATCH(Places!J$1,Hosts!$A$1:$M$1,0))</f>
        <v>No</v>
      </c>
      <c r="K5471">
        <v>8</v>
      </c>
      <c r="L5471" t="str">
        <f>VLOOKUP($K5471,Neighborhoods!$A:$C,2,0)</f>
        <v>Brooklyn</v>
      </c>
      <c r="M5471" t="str">
        <f>VLOOKUP($K5471,Neighborhoods!$A:$C,3,0)</f>
        <v>Bushwick</v>
      </c>
      <c r="N5471" t="str">
        <f>INDEX(Neighborhoods!$A:$C, MATCH(Places!$K5471,Neighborhoods!$A:$A,0), MATCH(Places!N$1,Neighborhoods!$A$1:$C$1,0))</f>
        <v>Brooklyn</v>
      </c>
      <c r="O5471" t="str">
        <f>INDEX(Neighborhoods!$A:$C, MATCH(Places!$K5471,Neighborhoods!$A:$A,0), MATCH(Places!O$1,Neighborhoods!$A$1:$C$1,0))</f>
        <v>Bushwick</v>
      </c>
      <c r="P5471" t="s">
        <v>1</v>
      </c>
      <c r="Q5471" t="str">
        <f t="shared" si="340"/>
        <v>Yes</v>
      </c>
      <c r="R5471">
        <v>2</v>
      </c>
      <c r="S5471" t="str">
        <f t="shared" si="341"/>
        <v>Small</v>
      </c>
      <c r="T5471" s="50">
        <v>98</v>
      </c>
      <c r="U5471" s="70">
        <f t="shared" si="342"/>
        <v>0.03</v>
      </c>
      <c r="V5471" s="52">
        <v>4.8</v>
      </c>
      <c r="W5471" s="52" t="str" cm="1">
        <f t="array" ref="W5471">_xlfn.SWITCH(ROUND(V5471,0),5,"Excellent",4,"Good",3,"Ok","Bad")</f>
        <v>Excellent</v>
      </c>
      <c r="X5471">
        <v>10</v>
      </c>
      <c r="Y5471" t="str">
        <f t="shared" si="343"/>
        <v>No</v>
      </c>
      <c r="Z5471" s="68">
        <v>43770</v>
      </c>
      <c r="AA5471" s="68">
        <v>43870</v>
      </c>
      <c r="AB5471">
        <v>15</v>
      </c>
      <c r="AC5471" t="s">
        <v>15616</v>
      </c>
    </row>
    <row r="5472" spans="1:29" x14ac:dyDescent="0.3">
      <c r="A5472" t="s">
        <v>14591</v>
      </c>
      <c r="B5472">
        <v>3796</v>
      </c>
      <c r="C5472" t="str">
        <f>VLOOKUP($B5472,Hosts!$A:$M,10,0)</f>
        <v>A few days or more</v>
      </c>
      <c r="D5472" s="70">
        <f>VLOOKUP($B5472,Hosts!$A:$M,11,0)</f>
        <v>0.42</v>
      </c>
      <c r="E5472" s="70">
        <f>VLOOKUP($B5472,Hosts!$A:$M,12,0)</f>
        <v>0.96</v>
      </c>
      <c r="F5472" t="str">
        <f>VLOOKUP($B5472,Hosts!$A:$M,13,0)</f>
        <v>No</v>
      </c>
      <c r="G5472" t="str">
        <f>INDEX(Hosts!$A:$M, MATCH(Places!$B5472,Hosts!$A:$A,0), MATCH(Places!G$1,Hosts!$A$1:$M$1,0))</f>
        <v>A few days or more</v>
      </c>
      <c r="H5472" s="70">
        <f>INDEX(Hosts!$A:$M, MATCH(Places!$B5472,Hosts!$A:$A,0), MATCH(Places!H$1,Hosts!$A$1:$M$1,0))</f>
        <v>0.42</v>
      </c>
      <c r="I5472" s="70">
        <f>INDEX(Hosts!$A:$M, MATCH(Places!$B5472,Hosts!$A:$A,0), MATCH(Places!I$1,Hosts!$A$1:$M$1,0))</f>
        <v>0.96</v>
      </c>
      <c r="J5472" t="str">
        <f>INDEX(Hosts!$A:$M, MATCH(Places!$B5472,Hosts!$A:$A,0), MATCH(Places!J$1,Hosts!$A$1:$M$1,0))</f>
        <v>No</v>
      </c>
      <c r="K5472">
        <v>16</v>
      </c>
      <c r="L5472" t="str">
        <f>VLOOKUP($K5472,Neighborhoods!$A:$C,2,0)</f>
        <v>Manhattan</v>
      </c>
      <c r="M5472" t="str">
        <f>VLOOKUP($K5472,Neighborhoods!$A:$C,3,0)</f>
        <v>Harlem</v>
      </c>
      <c r="N5472" t="str">
        <f>INDEX(Neighborhoods!$A:$C, MATCH(Places!$K5472,Neighborhoods!$A:$A,0), MATCH(Places!N$1,Neighborhoods!$A$1:$C$1,0))</f>
        <v>Manhattan</v>
      </c>
      <c r="O5472" t="str">
        <f>INDEX(Neighborhoods!$A:$C, MATCH(Places!$K5472,Neighborhoods!$A:$A,0), MATCH(Places!O$1,Neighborhoods!$A$1:$C$1,0))</f>
        <v>Harlem</v>
      </c>
      <c r="P5472" t="s">
        <v>11822</v>
      </c>
      <c r="Q5472" t="str">
        <f t="shared" si="340"/>
        <v>No</v>
      </c>
      <c r="R5472">
        <v>5</v>
      </c>
      <c r="S5472" t="str">
        <f t="shared" si="341"/>
        <v>Medium</v>
      </c>
      <c r="T5472" s="50">
        <v>100</v>
      </c>
      <c r="U5472" s="70">
        <f t="shared" si="342"/>
        <v>0.03</v>
      </c>
      <c r="V5472" s="52">
        <v>4</v>
      </c>
      <c r="W5472" s="52" t="str" cm="1">
        <f t="array" ref="W5472">_xlfn.SWITCH(ROUND(V5472,0),5,"Excellent",4,"Good",3,"Ok","Bad")</f>
        <v>Good</v>
      </c>
      <c r="X5472">
        <v>3</v>
      </c>
      <c r="Y5472" t="str">
        <f t="shared" si="343"/>
        <v>No</v>
      </c>
      <c r="Z5472" s="68">
        <v>43775</v>
      </c>
      <c r="AA5472" s="68">
        <v>43890</v>
      </c>
      <c r="AB5472">
        <v>262</v>
      </c>
      <c r="AC5472" t="s">
        <v>15615</v>
      </c>
    </row>
    <row r="5473" spans="1:29" x14ac:dyDescent="0.3">
      <c r="A5473" t="s">
        <v>13471</v>
      </c>
      <c r="B5473">
        <v>3982</v>
      </c>
      <c r="C5473" t="str">
        <f>VLOOKUP($B5473,Hosts!$A:$M,10,0)</f>
        <v>Within a few hours</v>
      </c>
      <c r="D5473" s="70">
        <f>VLOOKUP($B5473,Hosts!$A:$M,11,0)</f>
        <v>0.67</v>
      </c>
      <c r="E5473" s="70">
        <f>VLOOKUP($B5473,Hosts!$A:$M,12,0)</f>
        <v>1</v>
      </c>
      <c r="F5473" t="str">
        <f>VLOOKUP($B5473,Hosts!$A:$M,13,0)</f>
        <v>No</v>
      </c>
      <c r="G5473" t="str">
        <f>INDEX(Hosts!$A:$M, MATCH(Places!$B5473,Hosts!$A:$A,0), MATCH(Places!G$1,Hosts!$A$1:$M$1,0))</f>
        <v>Within a few hours</v>
      </c>
      <c r="H5473" s="70">
        <f>INDEX(Hosts!$A:$M, MATCH(Places!$B5473,Hosts!$A:$A,0), MATCH(Places!H$1,Hosts!$A$1:$M$1,0))</f>
        <v>0.67</v>
      </c>
      <c r="I5473" s="70">
        <f>INDEX(Hosts!$A:$M, MATCH(Places!$B5473,Hosts!$A:$A,0), MATCH(Places!I$1,Hosts!$A$1:$M$1,0))</f>
        <v>1</v>
      </c>
      <c r="J5473" t="str">
        <f>INDEX(Hosts!$A:$M, MATCH(Places!$B5473,Hosts!$A:$A,0), MATCH(Places!J$1,Hosts!$A$1:$M$1,0))</f>
        <v>No</v>
      </c>
      <c r="K5473">
        <v>11</v>
      </c>
      <c r="L5473" t="str">
        <f>VLOOKUP($K5473,Neighborhoods!$A:$C,2,0)</f>
        <v>Brooklyn</v>
      </c>
      <c r="M5473" t="str">
        <f>VLOOKUP($K5473,Neighborhoods!$A:$C,3,0)</f>
        <v>Greenpoint</v>
      </c>
      <c r="N5473" t="str">
        <f>INDEX(Neighborhoods!$A:$C, MATCH(Places!$K5473,Neighborhoods!$A:$A,0), MATCH(Places!N$1,Neighborhoods!$A$1:$C$1,0))</f>
        <v>Brooklyn</v>
      </c>
      <c r="O5473" t="str">
        <f>INDEX(Neighborhoods!$A:$C, MATCH(Places!$K5473,Neighborhoods!$A:$A,0), MATCH(Places!O$1,Neighborhoods!$A$1:$C$1,0))</f>
        <v>Greenpoint</v>
      </c>
      <c r="P5473" t="s">
        <v>11822</v>
      </c>
      <c r="Q5473" t="str">
        <f t="shared" si="340"/>
        <v>No</v>
      </c>
      <c r="R5473">
        <v>8</v>
      </c>
      <c r="S5473" t="str">
        <f t="shared" si="341"/>
        <v>Large</v>
      </c>
      <c r="T5473" s="50">
        <v>164</v>
      </c>
      <c r="U5473" s="70">
        <f t="shared" si="342"/>
        <v>0.03</v>
      </c>
      <c r="V5473" s="52">
        <v>4.5</v>
      </c>
      <c r="W5473" s="52" t="str" cm="1">
        <f t="array" ref="W5473">_xlfn.SWITCH(ROUND(V5473,0),5,"Excellent",4,"Good",3,"Ok","Bad")</f>
        <v>Excellent</v>
      </c>
      <c r="X5473">
        <v>32</v>
      </c>
      <c r="Y5473" t="str">
        <f t="shared" si="343"/>
        <v>No</v>
      </c>
      <c r="Z5473" s="68">
        <v>43779</v>
      </c>
      <c r="AA5473" s="68">
        <v>43919</v>
      </c>
      <c r="AB5473">
        <v>29</v>
      </c>
      <c r="AC5473" t="s">
        <v>15616</v>
      </c>
    </row>
    <row r="5474" spans="1:29" x14ac:dyDescent="0.3">
      <c r="A5474" t="s">
        <v>13186</v>
      </c>
      <c r="B5474">
        <v>3991</v>
      </c>
      <c r="C5474" t="str">
        <f>VLOOKUP($B5474,Hosts!$A:$M,10,0)</f>
        <v>Within a few hours</v>
      </c>
      <c r="D5474" s="70">
        <f>VLOOKUP($B5474,Hosts!$A:$M,11,0)</f>
        <v>0.69</v>
      </c>
      <c r="E5474" s="70">
        <f>VLOOKUP($B5474,Hosts!$A:$M,12,0)</f>
        <v>0.97</v>
      </c>
      <c r="F5474" t="str">
        <f>VLOOKUP($B5474,Hosts!$A:$M,13,0)</f>
        <v>No</v>
      </c>
      <c r="G5474" t="str">
        <f>INDEX(Hosts!$A:$M, MATCH(Places!$B5474,Hosts!$A:$A,0), MATCH(Places!G$1,Hosts!$A$1:$M$1,0))</f>
        <v>Within a few hours</v>
      </c>
      <c r="H5474" s="70">
        <f>INDEX(Hosts!$A:$M, MATCH(Places!$B5474,Hosts!$A:$A,0), MATCH(Places!H$1,Hosts!$A$1:$M$1,0))</f>
        <v>0.69</v>
      </c>
      <c r="I5474" s="70">
        <f>INDEX(Hosts!$A:$M, MATCH(Places!$B5474,Hosts!$A:$A,0), MATCH(Places!I$1,Hosts!$A$1:$M$1,0))</f>
        <v>0.97</v>
      </c>
      <c r="J5474" t="str">
        <f>INDEX(Hosts!$A:$M, MATCH(Places!$B5474,Hosts!$A:$A,0), MATCH(Places!J$1,Hosts!$A$1:$M$1,0))</f>
        <v>No</v>
      </c>
      <c r="K5474">
        <v>16</v>
      </c>
      <c r="L5474" t="str">
        <f>VLOOKUP($K5474,Neighborhoods!$A:$C,2,0)</f>
        <v>Manhattan</v>
      </c>
      <c r="M5474" t="str">
        <f>VLOOKUP($K5474,Neighborhoods!$A:$C,3,0)</f>
        <v>Harlem</v>
      </c>
      <c r="N5474" t="str">
        <f>INDEX(Neighborhoods!$A:$C, MATCH(Places!$K5474,Neighborhoods!$A:$A,0), MATCH(Places!N$1,Neighborhoods!$A$1:$C$1,0))</f>
        <v>Manhattan</v>
      </c>
      <c r="O5474" t="str">
        <f>INDEX(Neighborhoods!$A:$C, MATCH(Places!$K5474,Neighborhoods!$A:$A,0), MATCH(Places!O$1,Neighborhoods!$A$1:$C$1,0))</f>
        <v>Harlem</v>
      </c>
      <c r="P5474" t="s">
        <v>1</v>
      </c>
      <c r="Q5474" t="str">
        <f t="shared" si="340"/>
        <v>Yes</v>
      </c>
      <c r="R5474">
        <v>2</v>
      </c>
      <c r="S5474" t="str">
        <f t="shared" si="341"/>
        <v>Small</v>
      </c>
      <c r="T5474" s="50">
        <v>75</v>
      </c>
      <c r="U5474" s="70">
        <f t="shared" si="342"/>
        <v>0.03</v>
      </c>
      <c r="V5474" s="52">
        <v>3.91</v>
      </c>
      <c r="W5474" s="52" t="str" cm="1">
        <f t="array" ref="W5474">_xlfn.SWITCH(ROUND(V5474,0),5,"Excellent",4,"Good",3,"Ok","Bad")</f>
        <v>Good</v>
      </c>
      <c r="X5474">
        <v>11</v>
      </c>
      <c r="Y5474" t="str">
        <f t="shared" si="343"/>
        <v>No</v>
      </c>
      <c r="Z5474" s="68">
        <v>43789</v>
      </c>
      <c r="AA5474" s="68">
        <v>44029</v>
      </c>
      <c r="AB5474">
        <v>58</v>
      </c>
      <c r="AC5474" t="s">
        <v>15616</v>
      </c>
    </row>
    <row r="5475" spans="1:29" x14ac:dyDescent="0.3">
      <c r="A5475" t="s">
        <v>13354</v>
      </c>
      <c r="B5475">
        <v>1685</v>
      </c>
      <c r="C5475" t="str">
        <f>VLOOKUP($B5475,Hosts!$A:$M,10,0)</f>
        <v>Within an hour</v>
      </c>
      <c r="D5475" s="70">
        <f>VLOOKUP($B5475,Hosts!$A:$M,11,0)</f>
        <v>1</v>
      </c>
      <c r="E5475" s="70">
        <f>VLOOKUP($B5475,Hosts!$A:$M,12,0)</f>
        <v>1</v>
      </c>
      <c r="F5475" t="str">
        <f>VLOOKUP($B5475,Hosts!$A:$M,13,0)</f>
        <v>Yes</v>
      </c>
      <c r="G5475" t="str">
        <f>INDEX(Hosts!$A:$M, MATCH(Places!$B5475,Hosts!$A:$A,0), MATCH(Places!G$1,Hosts!$A$1:$M$1,0))</f>
        <v>Within an hour</v>
      </c>
      <c r="H5475" s="70">
        <f>INDEX(Hosts!$A:$M, MATCH(Places!$B5475,Hosts!$A:$A,0), MATCH(Places!H$1,Hosts!$A$1:$M$1,0))</f>
        <v>1</v>
      </c>
      <c r="I5475" s="70">
        <f>INDEX(Hosts!$A:$M, MATCH(Places!$B5475,Hosts!$A:$A,0), MATCH(Places!I$1,Hosts!$A$1:$M$1,0))</f>
        <v>1</v>
      </c>
      <c r="J5475" t="str">
        <f>INDEX(Hosts!$A:$M, MATCH(Places!$B5475,Hosts!$A:$A,0), MATCH(Places!J$1,Hosts!$A$1:$M$1,0))</f>
        <v>Yes</v>
      </c>
      <c r="K5475">
        <v>8</v>
      </c>
      <c r="L5475" t="str">
        <f>VLOOKUP($K5475,Neighborhoods!$A:$C,2,0)</f>
        <v>Brooklyn</v>
      </c>
      <c r="M5475" t="str">
        <f>VLOOKUP($K5475,Neighborhoods!$A:$C,3,0)</f>
        <v>Bushwick</v>
      </c>
      <c r="N5475" t="str">
        <f>INDEX(Neighborhoods!$A:$C, MATCH(Places!$K5475,Neighborhoods!$A:$A,0), MATCH(Places!N$1,Neighborhoods!$A$1:$C$1,0))</f>
        <v>Brooklyn</v>
      </c>
      <c r="O5475" t="str">
        <f>INDEX(Neighborhoods!$A:$C, MATCH(Places!$K5475,Neighborhoods!$A:$A,0), MATCH(Places!O$1,Neighborhoods!$A$1:$C$1,0))</f>
        <v>Bushwick</v>
      </c>
      <c r="P5475" t="s">
        <v>1</v>
      </c>
      <c r="Q5475" t="str">
        <f t="shared" si="340"/>
        <v>Yes</v>
      </c>
      <c r="R5475">
        <v>1</v>
      </c>
      <c r="S5475" t="str">
        <f t="shared" si="341"/>
        <v>Small</v>
      </c>
      <c r="T5475" s="50">
        <v>45</v>
      </c>
      <c r="U5475" s="70">
        <f t="shared" si="342"/>
        <v>0.03</v>
      </c>
      <c r="V5475" s="52">
        <v>4.83</v>
      </c>
      <c r="W5475" s="52" t="str" cm="1">
        <f t="array" ref="W5475">_xlfn.SWITCH(ROUND(V5475,0),5,"Excellent",4,"Good",3,"Ok","Bad")</f>
        <v>Excellent</v>
      </c>
      <c r="X5475">
        <v>6</v>
      </c>
      <c r="Y5475" t="str">
        <f t="shared" si="343"/>
        <v>No</v>
      </c>
      <c r="Z5475" s="68">
        <v>43809</v>
      </c>
      <c r="AA5475" s="68">
        <v>43982</v>
      </c>
      <c r="AB5475">
        <v>75</v>
      </c>
      <c r="AC5475" t="s">
        <v>15616</v>
      </c>
    </row>
    <row r="5476" spans="1:29" x14ac:dyDescent="0.3">
      <c r="A5476" t="s">
        <v>15345</v>
      </c>
      <c r="B5476">
        <v>3994</v>
      </c>
      <c r="C5476" t="str">
        <f>VLOOKUP($B5476,Hosts!$A:$M,10,0)</f>
        <v>Within a few hours</v>
      </c>
      <c r="D5476" s="70">
        <f>VLOOKUP($B5476,Hosts!$A:$M,11,0)</f>
        <v>0.7</v>
      </c>
      <c r="E5476" s="70">
        <f>VLOOKUP($B5476,Hosts!$A:$M,12,0)</f>
        <v>0.83</v>
      </c>
      <c r="F5476" t="str">
        <f>VLOOKUP($B5476,Hosts!$A:$M,13,0)</f>
        <v>No</v>
      </c>
      <c r="G5476" t="str">
        <f>INDEX(Hosts!$A:$M, MATCH(Places!$B5476,Hosts!$A:$A,0), MATCH(Places!G$1,Hosts!$A$1:$M$1,0))</f>
        <v>Within a few hours</v>
      </c>
      <c r="H5476" s="70">
        <f>INDEX(Hosts!$A:$M, MATCH(Places!$B5476,Hosts!$A:$A,0), MATCH(Places!H$1,Hosts!$A$1:$M$1,0))</f>
        <v>0.7</v>
      </c>
      <c r="I5476" s="70">
        <f>INDEX(Hosts!$A:$M, MATCH(Places!$B5476,Hosts!$A:$A,0), MATCH(Places!I$1,Hosts!$A$1:$M$1,0))</f>
        <v>0.83</v>
      </c>
      <c r="J5476" t="str">
        <f>INDEX(Hosts!$A:$M, MATCH(Places!$B5476,Hosts!$A:$A,0), MATCH(Places!J$1,Hosts!$A$1:$M$1,0))</f>
        <v>No</v>
      </c>
      <c r="K5476">
        <v>12</v>
      </c>
      <c r="L5476" t="str">
        <f>VLOOKUP($K5476,Neighborhoods!$A:$C,2,0)</f>
        <v>Brooklyn</v>
      </c>
      <c r="M5476" t="str">
        <f>VLOOKUP($K5476,Neighborhoods!$A:$C,3,0)</f>
        <v>Williamsburg</v>
      </c>
      <c r="N5476" t="str">
        <f>INDEX(Neighborhoods!$A:$C, MATCH(Places!$K5476,Neighborhoods!$A:$A,0), MATCH(Places!N$1,Neighborhoods!$A$1:$C$1,0))</f>
        <v>Brooklyn</v>
      </c>
      <c r="O5476" t="str">
        <f>INDEX(Neighborhoods!$A:$C, MATCH(Places!$K5476,Neighborhoods!$A:$A,0), MATCH(Places!O$1,Neighborhoods!$A$1:$C$1,0))</f>
        <v>Williamsburg</v>
      </c>
      <c r="P5476" t="s">
        <v>1</v>
      </c>
      <c r="Q5476" t="str">
        <f t="shared" si="340"/>
        <v>Yes</v>
      </c>
      <c r="R5476">
        <v>3</v>
      </c>
      <c r="S5476" t="str">
        <f t="shared" si="341"/>
        <v>Medium</v>
      </c>
      <c r="T5476" s="50">
        <v>44</v>
      </c>
      <c r="U5476" s="70">
        <f t="shared" si="342"/>
        <v>0.03</v>
      </c>
      <c r="V5476" s="52">
        <v>3.67</v>
      </c>
      <c r="W5476" s="52" t="str" cm="1">
        <f t="array" ref="W5476">_xlfn.SWITCH(ROUND(V5476,0),5,"Excellent",4,"Good",3,"Ok","Bad")</f>
        <v>Good</v>
      </c>
      <c r="X5476">
        <v>3</v>
      </c>
      <c r="Y5476" t="str">
        <f t="shared" si="343"/>
        <v>No</v>
      </c>
      <c r="Z5476" s="68">
        <v>43786</v>
      </c>
      <c r="AA5476" s="68">
        <v>43807</v>
      </c>
      <c r="AB5476">
        <v>105</v>
      </c>
      <c r="AC5476" t="s">
        <v>15616</v>
      </c>
    </row>
    <row r="5477" spans="1:29" x14ac:dyDescent="0.3">
      <c r="A5477" t="s">
        <v>13641</v>
      </c>
      <c r="B5477">
        <v>2079</v>
      </c>
      <c r="C5477" t="str">
        <f>VLOOKUP($B5477,Hosts!$A:$M,10,0)</f>
        <v>Within an hour</v>
      </c>
      <c r="D5477" s="70">
        <f>VLOOKUP($B5477,Hosts!$A:$M,11,0)</f>
        <v>1</v>
      </c>
      <c r="E5477" s="70">
        <f>VLOOKUP($B5477,Hosts!$A:$M,12,0)</f>
        <v>1</v>
      </c>
      <c r="F5477" t="str">
        <f>VLOOKUP($B5477,Hosts!$A:$M,13,0)</f>
        <v>No</v>
      </c>
      <c r="G5477" t="str">
        <f>INDEX(Hosts!$A:$M, MATCH(Places!$B5477,Hosts!$A:$A,0), MATCH(Places!G$1,Hosts!$A$1:$M$1,0))</f>
        <v>Within an hour</v>
      </c>
      <c r="H5477" s="70">
        <f>INDEX(Hosts!$A:$M, MATCH(Places!$B5477,Hosts!$A:$A,0), MATCH(Places!H$1,Hosts!$A$1:$M$1,0))</f>
        <v>1</v>
      </c>
      <c r="I5477" s="70">
        <f>INDEX(Hosts!$A:$M, MATCH(Places!$B5477,Hosts!$A:$A,0), MATCH(Places!I$1,Hosts!$A$1:$M$1,0))</f>
        <v>1</v>
      </c>
      <c r="J5477" t="str">
        <f>INDEX(Hosts!$A:$M, MATCH(Places!$B5477,Hosts!$A:$A,0), MATCH(Places!J$1,Hosts!$A$1:$M$1,0))</f>
        <v>No</v>
      </c>
      <c r="K5477">
        <v>20</v>
      </c>
      <c r="L5477" t="str">
        <f>VLOOKUP($K5477,Neighborhoods!$A:$C,2,0)</f>
        <v>Manhattan</v>
      </c>
      <c r="M5477" t="str">
        <f>VLOOKUP($K5477,Neighborhoods!$A:$C,3,0)</f>
        <v>Upper West Side</v>
      </c>
      <c r="N5477" t="str">
        <f>INDEX(Neighborhoods!$A:$C, MATCH(Places!$K5477,Neighborhoods!$A:$A,0), MATCH(Places!N$1,Neighborhoods!$A$1:$C$1,0))</f>
        <v>Manhattan</v>
      </c>
      <c r="O5477" t="str">
        <f>INDEX(Neighborhoods!$A:$C, MATCH(Places!$K5477,Neighborhoods!$A:$A,0), MATCH(Places!O$1,Neighborhoods!$A$1:$C$1,0))</f>
        <v>Upper West Side</v>
      </c>
      <c r="P5477" t="s">
        <v>1</v>
      </c>
      <c r="Q5477" t="str">
        <f t="shared" si="340"/>
        <v>Yes</v>
      </c>
      <c r="R5477">
        <v>3</v>
      </c>
      <c r="S5477" t="str">
        <f t="shared" si="341"/>
        <v>Medium</v>
      </c>
      <c r="T5477" s="50">
        <v>70</v>
      </c>
      <c r="U5477" s="70">
        <f t="shared" si="342"/>
        <v>0.03</v>
      </c>
      <c r="V5477" s="52">
        <v>4.95</v>
      </c>
      <c r="W5477" s="52" t="str" cm="1">
        <f t="array" ref="W5477">_xlfn.SWITCH(ROUND(V5477,0),5,"Excellent",4,"Good",3,"Ok","Bad")</f>
        <v>Excellent</v>
      </c>
      <c r="X5477">
        <v>20</v>
      </c>
      <c r="Y5477" t="str">
        <f t="shared" si="343"/>
        <v>No</v>
      </c>
      <c r="Z5477" s="68">
        <v>43778</v>
      </c>
      <c r="AA5477" s="68">
        <v>44014</v>
      </c>
      <c r="AB5477">
        <v>316</v>
      </c>
      <c r="AC5477" t="s">
        <v>15616</v>
      </c>
    </row>
    <row r="5478" spans="1:29" x14ac:dyDescent="0.3">
      <c r="A5478" t="s">
        <v>13938</v>
      </c>
      <c r="B5478">
        <v>2079</v>
      </c>
      <c r="C5478" t="str">
        <f>VLOOKUP($B5478,Hosts!$A:$M,10,0)</f>
        <v>Within an hour</v>
      </c>
      <c r="D5478" s="70">
        <f>VLOOKUP($B5478,Hosts!$A:$M,11,0)</f>
        <v>1</v>
      </c>
      <c r="E5478" s="70">
        <f>VLOOKUP($B5478,Hosts!$A:$M,12,0)</f>
        <v>1</v>
      </c>
      <c r="F5478" t="str">
        <f>VLOOKUP($B5478,Hosts!$A:$M,13,0)</f>
        <v>No</v>
      </c>
      <c r="G5478" t="str">
        <f>INDEX(Hosts!$A:$M, MATCH(Places!$B5478,Hosts!$A:$A,0), MATCH(Places!G$1,Hosts!$A$1:$M$1,0))</f>
        <v>Within an hour</v>
      </c>
      <c r="H5478" s="70">
        <f>INDEX(Hosts!$A:$M, MATCH(Places!$B5478,Hosts!$A:$A,0), MATCH(Places!H$1,Hosts!$A$1:$M$1,0))</f>
        <v>1</v>
      </c>
      <c r="I5478" s="70">
        <f>INDEX(Hosts!$A:$M, MATCH(Places!$B5478,Hosts!$A:$A,0), MATCH(Places!I$1,Hosts!$A$1:$M$1,0))</f>
        <v>1</v>
      </c>
      <c r="J5478" t="str">
        <f>INDEX(Hosts!$A:$M, MATCH(Places!$B5478,Hosts!$A:$A,0), MATCH(Places!J$1,Hosts!$A$1:$M$1,0))</f>
        <v>No</v>
      </c>
      <c r="K5478">
        <v>20</v>
      </c>
      <c r="L5478" t="str">
        <f>VLOOKUP($K5478,Neighborhoods!$A:$C,2,0)</f>
        <v>Manhattan</v>
      </c>
      <c r="M5478" t="str">
        <f>VLOOKUP($K5478,Neighborhoods!$A:$C,3,0)</f>
        <v>Upper West Side</v>
      </c>
      <c r="N5478" t="str">
        <f>INDEX(Neighborhoods!$A:$C, MATCH(Places!$K5478,Neighborhoods!$A:$A,0), MATCH(Places!N$1,Neighborhoods!$A$1:$C$1,0))</f>
        <v>Manhattan</v>
      </c>
      <c r="O5478" t="str">
        <f>INDEX(Neighborhoods!$A:$C, MATCH(Places!$K5478,Neighborhoods!$A:$A,0), MATCH(Places!O$1,Neighborhoods!$A$1:$C$1,0))</f>
        <v>Upper West Side</v>
      </c>
      <c r="P5478" t="s">
        <v>1</v>
      </c>
      <c r="Q5478" t="str">
        <f t="shared" si="340"/>
        <v>Yes</v>
      </c>
      <c r="R5478">
        <v>2</v>
      </c>
      <c r="S5478" t="str">
        <f t="shared" si="341"/>
        <v>Small</v>
      </c>
      <c r="T5478" s="50">
        <v>49.29</v>
      </c>
      <c r="U5478" s="70">
        <f t="shared" si="342"/>
        <v>0.03</v>
      </c>
      <c r="V5478" s="52">
        <v>4.8099999999999996</v>
      </c>
      <c r="W5478" s="52" t="str" cm="1">
        <f t="array" ref="W5478">_xlfn.SWITCH(ROUND(V5478,0),5,"Excellent",4,"Good",3,"Ok","Bad")</f>
        <v>Excellent</v>
      </c>
      <c r="X5478">
        <v>16</v>
      </c>
      <c r="Y5478" t="str">
        <f t="shared" si="343"/>
        <v>No</v>
      </c>
      <c r="Z5478" s="68">
        <v>43772</v>
      </c>
      <c r="AA5478" s="68">
        <v>44046</v>
      </c>
      <c r="AB5478">
        <v>362</v>
      </c>
      <c r="AC5478" t="s">
        <v>15616</v>
      </c>
    </row>
    <row r="5479" spans="1:29" x14ac:dyDescent="0.3">
      <c r="A5479" t="s">
        <v>15011</v>
      </c>
      <c r="B5479">
        <v>2079</v>
      </c>
      <c r="C5479" t="str">
        <f>VLOOKUP($B5479,Hosts!$A:$M,10,0)</f>
        <v>Within an hour</v>
      </c>
      <c r="D5479" s="70">
        <f>VLOOKUP($B5479,Hosts!$A:$M,11,0)</f>
        <v>1</v>
      </c>
      <c r="E5479" s="70">
        <f>VLOOKUP($B5479,Hosts!$A:$M,12,0)</f>
        <v>1</v>
      </c>
      <c r="F5479" t="str">
        <f>VLOOKUP($B5479,Hosts!$A:$M,13,0)</f>
        <v>No</v>
      </c>
      <c r="G5479" t="str">
        <f>INDEX(Hosts!$A:$M, MATCH(Places!$B5479,Hosts!$A:$A,0), MATCH(Places!G$1,Hosts!$A$1:$M$1,0))</f>
        <v>Within an hour</v>
      </c>
      <c r="H5479" s="70">
        <f>INDEX(Hosts!$A:$M, MATCH(Places!$B5479,Hosts!$A:$A,0), MATCH(Places!H$1,Hosts!$A$1:$M$1,0))</f>
        <v>1</v>
      </c>
      <c r="I5479" s="70">
        <f>INDEX(Hosts!$A:$M, MATCH(Places!$B5479,Hosts!$A:$A,0), MATCH(Places!I$1,Hosts!$A$1:$M$1,0))</f>
        <v>1</v>
      </c>
      <c r="J5479" t="str">
        <f>INDEX(Hosts!$A:$M, MATCH(Places!$B5479,Hosts!$A:$A,0), MATCH(Places!J$1,Hosts!$A$1:$M$1,0))</f>
        <v>No</v>
      </c>
      <c r="K5479">
        <v>20</v>
      </c>
      <c r="L5479" t="str">
        <f>VLOOKUP($K5479,Neighborhoods!$A:$C,2,0)</f>
        <v>Manhattan</v>
      </c>
      <c r="M5479" t="str">
        <f>VLOOKUP($K5479,Neighborhoods!$A:$C,3,0)</f>
        <v>Upper West Side</v>
      </c>
      <c r="N5479" t="str">
        <f>INDEX(Neighborhoods!$A:$C, MATCH(Places!$K5479,Neighborhoods!$A:$A,0), MATCH(Places!N$1,Neighborhoods!$A$1:$C$1,0))</f>
        <v>Manhattan</v>
      </c>
      <c r="O5479" t="str">
        <f>INDEX(Neighborhoods!$A:$C, MATCH(Places!$K5479,Neighborhoods!$A:$A,0), MATCH(Places!O$1,Neighborhoods!$A$1:$C$1,0))</f>
        <v>Upper West Side</v>
      </c>
      <c r="P5479" t="s">
        <v>1</v>
      </c>
      <c r="Q5479" t="str">
        <f t="shared" si="340"/>
        <v>Yes</v>
      </c>
      <c r="R5479">
        <v>2</v>
      </c>
      <c r="S5479" t="str">
        <f t="shared" si="341"/>
        <v>Small</v>
      </c>
      <c r="T5479" s="50">
        <v>46</v>
      </c>
      <c r="U5479" s="70">
        <f t="shared" si="342"/>
        <v>0.03</v>
      </c>
      <c r="V5479" s="52">
        <v>4.67</v>
      </c>
      <c r="W5479" s="52" t="str" cm="1">
        <f t="array" ref="W5479">_xlfn.SWITCH(ROUND(V5479,0),5,"Excellent",4,"Good",3,"Ok","Bad")</f>
        <v>Excellent</v>
      </c>
      <c r="X5479">
        <v>18</v>
      </c>
      <c r="Y5479" t="str">
        <f t="shared" si="343"/>
        <v>No</v>
      </c>
      <c r="Z5479" s="68">
        <v>43772</v>
      </c>
      <c r="AA5479" s="68">
        <v>44041</v>
      </c>
      <c r="AB5479">
        <v>364</v>
      </c>
      <c r="AC5479" t="s">
        <v>15616</v>
      </c>
    </row>
    <row r="5480" spans="1:29" x14ac:dyDescent="0.3">
      <c r="A5480" t="s">
        <v>14140</v>
      </c>
      <c r="B5480">
        <v>1226</v>
      </c>
      <c r="C5480" t="str">
        <f>VLOOKUP($B5480,Hosts!$A:$M,10,0)</f>
        <v>Within a few hours</v>
      </c>
      <c r="D5480" s="70">
        <f>VLOOKUP($B5480,Hosts!$A:$M,11,0)</f>
        <v>1</v>
      </c>
      <c r="E5480" s="70">
        <f>VLOOKUP($B5480,Hosts!$A:$M,12,0)</f>
        <v>1</v>
      </c>
      <c r="F5480" t="str">
        <f>VLOOKUP($B5480,Hosts!$A:$M,13,0)</f>
        <v>No</v>
      </c>
      <c r="G5480" t="str">
        <f>INDEX(Hosts!$A:$M, MATCH(Places!$B5480,Hosts!$A:$A,0), MATCH(Places!G$1,Hosts!$A$1:$M$1,0))</f>
        <v>Within a few hours</v>
      </c>
      <c r="H5480" s="70">
        <f>INDEX(Hosts!$A:$M, MATCH(Places!$B5480,Hosts!$A:$A,0), MATCH(Places!H$1,Hosts!$A$1:$M$1,0))</f>
        <v>1</v>
      </c>
      <c r="I5480" s="70">
        <f>INDEX(Hosts!$A:$M, MATCH(Places!$B5480,Hosts!$A:$A,0), MATCH(Places!I$1,Hosts!$A$1:$M$1,0))</f>
        <v>1</v>
      </c>
      <c r="J5480" t="str">
        <f>INDEX(Hosts!$A:$M, MATCH(Places!$B5480,Hosts!$A:$A,0), MATCH(Places!J$1,Hosts!$A$1:$M$1,0))</f>
        <v>No</v>
      </c>
      <c r="K5480">
        <v>13</v>
      </c>
      <c r="L5480" t="str">
        <f>VLOOKUP($K5480,Neighborhoods!$A:$C,2,0)</f>
        <v>Manhattan</v>
      </c>
      <c r="M5480" t="str">
        <f>VLOOKUP($K5480,Neighborhoods!$A:$C,3,0)</f>
        <v>Chelsea</v>
      </c>
      <c r="N5480" t="str">
        <f>INDEX(Neighborhoods!$A:$C, MATCH(Places!$K5480,Neighborhoods!$A:$A,0), MATCH(Places!N$1,Neighborhoods!$A$1:$C$1,0))</f>
        <v>Manhattan</v>
      </c>
      <c r="O5480" t="str">
        <f>INDEX(Neighborhoods!$A:$C, MATCH(Places!$K5480,Neighborhoods!$A:$A,0), MATCH(Places!O$1,Neighborhoods!$A$1:$C$1,0))</f>
        <v>Chelsea</v>
      </c>
      <c r="P5480" t="s">
        <v>11822</v>
      </c>
      <c r="Q5480" t="str">
        <f t="shared" si="340"/>
        <v>No</v>
      </c>
      <c r="R5480">
        <v>2</v>
      </c>
      <c r="S5480" t="str">
        <f t="shared" si="341"/>
        <v>Small</v>
      </c>
      <c r="T5480" s="50">
        <v>94</v>
      </c>
      <c r="U5480" s="70">
        <f t="shared" si="342"/>
        <v>0.03</v>
      </c>
      <c r="V5480" s="52">
        <v>5</v>
      </c>
      <c r="W5480" s="52" t="str" cm="1">
        <f t="array" ref="W5480">_xlfn.SWITCH(ROUND(V5480,0),5,"Excellent",4,"Good",3,"Ok","Bad")</f>
        <v>Excellent</v>
      </c>
      <c r="X5480">
        <v>9</v>
      </c>
      <c r="Y5480" t="str">
        <f t="shared" si="343"/>
        <v>No</v>
      </c>
      <c r="Z5480" s="68">
        <v>43779</v>
      </c>
      <c r="AA5480" s="68">
        <v>43897</v>
      </c>
      <c r="AB5480">
        <v>151</v>
      </c>
      <c r="AC5480" t="s">
        <v>15616</v>
      </c>
    </row>
    <row r="5481" spans="1:29" x14ac:dyDescent="0.3">
      <c r="A5481" t="s">
        <v>14010</v>
      </c>
      <c r="B5481">
        <v>2852</v>
      </c>
      <c r="C5481" t="str">
        <f>VLOOKUP($B5481,Hosts!$A:$M,10,0)</f>
        <v>Within an hour</v>
      </c>
      <c r="D5481" s="70">
        <f>VLOOKUP($B5481,Hosts!$A:$M,11,0)</f>
        <v>1</v>
      </c>
      <c r="E5481" s="70">
        <f>VLOOKUP($B5481,Hosts!$A:$M,12,0)</f>
        <v>0.96</v>
      </c>
      <c r="F5481" t="str">
        <f>VLOOKUP($B5481,Hosts!$A:$M,13,0)</f>
        <v>No</v>
      </c>
      <c r="G5481" t="str">
        <f>INDEX(Hosts!$A:$M, MATCH(Places!$B5481,Hosts!$A:$A,0), MATCH(Places!G$1,Hosts!$A$1:$M$1,0))</f>
        <v>Within an hour</v>
      </c>
      <c r="H5481" s="70">
        <f>INDEX(Hosts!$A:$M, MATCH(Places!$B5481,Hosts!$A:$A,0), MATCH(Places!H$1,Hosts!$A$1:$M$1,0))</f>
        <v>1</v>
      </c>
      <c r="I5481" s="70">
        <f>INDEX(Hosts!$A:$M, MATCH(Places!$B5481,Hosts!$A:$A,0), MATCH(Places!I$1,Hosts!$A$1:$M$1,0))</f>
        <v>0.96</v>
      </c>
      <c r="J5481" t="str">
        <f>INDEX(Hosts!$A:$M, MATCH(Places!$B5481,Hosts!$A:$A,0), MATCH(Places!J$1,Hosts!$A$1:$M$1,0))</f>
        <v>No</v>
      </c>
      <c r="K5481">
        <v>16</v>
      </c>
      <c r="L5481" t="str">
        <f>VLOOKUP($K5481,Neighborhoods!$A:$C,2,0)</f>
        <v>Manhattan</v>
      </c>
      <c r="M5481" t="str">
        <f>VLOOKUP($K5481,Neighborhoods!$A:$C,3,0)</f>
        <v>Harlem</v>
      </c>
      <c r="N5481" t="str">
        <f>INDEX(Neighborhoods!$A:$C, MATCH(Places!$K5481,Neighborhoods!$A:$A,0), MATCH(Places!N$1,Neighborhoods!$A$1:$C$1,0))</f>
        <v>Manhattan</v>
      </c>
      <c r="O5481" t="str">
        <f>INDEX(Neighborhoods!$A:$C, MATCH(Places!$K5481,Neighborhoods!$A:$A,0), MATCH(Places!O$1,Neighborhoods!$A$1:$C$1,0))</f>
        <v>Harlem</v>
      </c>
      <c r="P5481" t="s">
        <v>11822</v>
      </c>
      <c r="Q5481" t="str">
        <f t="shared" si="340"/>
        <v>No</v>
      </c>
      <c r="R5481">
        <v>2</v>
      </c>
      <c r="S5481" t="str">
        <f t="shared" si="341"/>
        <v>Small</v>
      </c>
      <c r="T5481" s="50">
        <v>89</v>
      </c>
      <c r="U5481" s="70">
        <f t="shared" si="342"/>
        <v>0.03</v>
      </c>
      <c r="V5481" s="52">
        <v>4.8899999999999997</v>
      </c>
      <c r="W5481" s="52" t="str" cm="1">
        <f t="array" ref="W5481">_xlfn.SWITCH(ROUND(V5481,0),5,"Excellent",4,"Good",3,"Ok","Bad")</f>
        <v>Excellent</v>
      </c>
      <c r="X5481">
        <v>9</v>
      </c>
      <c r="Y5481" t="str">
        <f t="shared" si="343"/>
        <v>No</v>
      </c>
      <c r="Z5481" s="68">
        <v>43790</v>
      </c>
      <c r="AA5481" s="68">
        <v>43868</v>
      </c>
      <c r="AB5481">
        <v>0</v>
      </c>
      <c r="AC5481" t="s">
        <v>15616</v>
      </c>
    </row>
    <row r="5482" spans="1:29" x14ac:dyDescent="0.3">
      <c r="A5482" t="s">
        <v>13882</v>
      </c>
      <c r="B5482">
        <v>2845</v>
      </c>
      <c r="C5482" t="str">
        <f>VLOOKUP($B5482,Hosts!$A:$M,10,0)</f>
        <v>Within an hour</v>
      </c>
      <c r="D5482" s="70">
        <f>VLOOKUP($B5482,Hosts!$A:$M,11,0)</f>
        <v>1</v>
      </c>
      <c r="E5482" s="70">
        <f>VLOOKUP($B5482,Hosts!$A:$M,12,0)</f>
        <v>0.99</v>
      </c>
      <c r="F5482" t="str">
        <f>VLOOKUP($B5482,Hosts!$A:$M,13,0)</f>
        <v>No</v>
      </c>
      <c r="G5482" t="str">
        <f>INDEX(Hosts!$A:$M, MATCH(Places!$B5482,Hosts!$A:$A,0), MATCH(Places!G$1,Hosts!$A$1:$M$1,0))</f>
        <v>Within an hour</v>
      </c>
      <c r="H5482" s="70">
        <f>INDEX(Hosts!$A:$M, MATCH(Places!$B5482,Hosts!$A:$A,0), MATCH(Places!H$1,Hosts!$A$1:$M$1,0))</f>
        <v>1</v>
      </c>
      <c r="I5482" s="70">
        <f>INDEX(Hosts!$A:$M, MATCH(Places!$B5482,Hosts!$A:$A,0), MATCH(Places!I$1,Hosts!$A$1:$M$1,0))</f>
        <v>0.99</v>
      </c>
      <c r="J5482" t="str">
        <f>INDEX(Hosts!$A:$M, MATCH(Places!$B5482,Hosts!$A:$A,0), MATCH(Places!J$1,Hosts!$A$1:$M$1,0))</f>
        <v>No</v>
      </c>
      <c r="K5482">
        <v>8</v>
      </c>
      <c r="L5482" t="str">
        <f>VLOOKUP($K5482,Neighborhoods!$A:$C,2,0)</f>
        <v>Brooklyn</v>
      </c>
      <c r="M5482" t="str">
        <f>VLOOKUP($K5482,Neighborhoods!$A:$C,3,0)</f>
        <v>Bushwick</v>
      </c>
      <c r="N5482" t="str">
        <f>INDEX(Neighborhoods!$A:$C, MATCH(Places!$K5482,Neighborhoods!$A:$A,0), MATCH(Places!N$1,Neighborhoods!$A$1:$C$1,0))</f>
        <v>Brooklyn</v>
      </c>
      <c r="O5482" t="str">
        <f>INDEX(Neighborhoods!$A:$C, MATCH(Places!$K5482,Neighborhoods!$A:$A,0), MATCH(Places!O$1,Neighborhoods!$A$1:$C$1,0))</f>
        <v>Bushwick</v>
      </c>
      <c r="P5482" t="s">
        <v>16</v>
      </c>
      <c r="Q5482" t="str">
        <f t="shared" si="340"/>
        <v>Yes</v>
      </c>
      <c r="R5482">
        <v>2</v>
      </c>
      <c r="S5482" t="str">
        <f t="shared" si="341"/>
        <v>Small</v>
      </c>
      <c r="T5482" s="50">
        <v>17</v>
      </c>
      <c r="U5482" s="70">
        <f t="shared" si="342"/>
        <v>0.03</v>
      </c>
      <c r="V5482" s="52">
        <v>5</v>
      </c>
      <c r="W5482" s="52" t="str" cm="1">
        <f t="array" ref="W5482">_xlfn.SWITCH(ROUND(V5482,0),5,"Excellent",4,"Good",3,"Ok","Bad")</f>
        <v>Excellent</v>
      </c>
      <c r="X5482">
        <v>6</v>
      </c>
      <c r="Y5482" t="str">
        <f t="shared" si="343"/>
        <v>No</v>
      </c>
      <c r="Z5482" s="68">
        <v>43802</v>
      </c>
      <c r="AA5482" s="68">
        <v>43983</v>
      </c>
      <c r="AB5482">
        <v>142</v>
      </c>
      <c r="AC5482" t="s">
        <v>15616</v>
      </c>
    </row>
    <row r="5483" spans="1:29" x14ac:dyDescent="0.3">
      <c r="A5483" t="s">
        <v>14855</v>
      </c>
      <c r="B5483">
        <v>4046</v>
      </c>
      <c r="C5483" t="str">
        <f>VLOOKUP($B5483,Hosts!$A:$M,10,0)</f>
        <v>Within an hour</v>
      </c>
      <c r="D5483" s="70">
        <f>VLOOKUP($B5483,Hosts!$A:$M,11,0)</f>
        <v>1</v>
      </c>
      <c r="E5483" s="70">
        <f>VLOOKUP($B5483,Hosts!$A:$M,12,0)</f>
        <v>0.98</v>
      </c>
      <c r="F5483" t="str">
        <f>VLOOKUP($B5483,Hosts!$A:$M,13,0)</f>
        <v>No</v>
      </c>
      <c r="G5483" t="str">
        <f>INDEX(Hosts!$A:$M, MATCH(Places!$B5483,Hosts!$A:$A,0), MATCH(Places!G$1,Hosts!$A$1:$M$1,0))</f>
        <v>Within an hour</v>
      </c>
      <c r="H5483" s="70">
        <f>INDEX(Hosts!$A:$M, MATCH(Places!$B5483,Hosts!$A:$A,0), MATCH(Places!H$1,Hosts!$A$1:$M$1,0))</f>
        <v>1</v>
      </c>
      <c r="I5483" s="70">
        <f>INDEX(Hosts!$A:$M, MATCH(Places!$B5483,Hosts!$A:$A,0), MATCH(Places!I$1,Hosts!$A$1:$M$1,0))</f>
        <v>0.98</v>
      </c>
      <c r="J5483" t="str">
        <f>INDEX(Hosts!$A:$M, MATCH(Places!$B5483,Hosts!$A:$A,0), MATCH(Places!J$1,Hosts!$A$1:$M$1,0))</f>
        <v>No</v>
      </c>
      <c r="K5483">
        <v>25</v>
      </c>
      <c r="L5483" t="str">
        <f>VLOOKUP($K5483,Neighborhoods!$A:$C,2,0)</f>
        <v>Queens</v>
      </c>
      <c r="M5483" t="str">
        <f>VLOOKUP($K5483,Neighborhoods!$A:$C,3,0)</f>
        <v>Ridgewood</v>
      </c>
      <c r="N5483" t="str">
        <f>INDEX(Neighborhoods!$A:$C, MATCH(Places!$K5483,Neighborhoods!$A:$A,0), MATCH(Places!N$1,Neighborhoods!$A$1:$C$1,0))</f>
        <v>Queens</v>
      </c>
      <c r="O5483" t="str">
        <f>INDEX(Neighborhoods!$A:$C, MATCH(Places!$K5483,Neighborhoods!$A:$A,0), MATCH(Places!O$1,Neighborhoods!$A$1:$C$1,0))</f>
        <v>Ridgewood</v>
      </c>
      <c r="P5483" t="s">
        <v>1</v>
      </c>
      <c r="Q5483" t="str">
        <f t="shared" si="340"/>
        <v>Yes</v>
      </c>
      <c r="R5483">
        <v>2</v>
      </c>
      <c r="S5483" t="str">
        <f t="shared" si="341"/>
        <v>Small</v>
      </c>
      <c r="T5483" s="50">
        <v>55</v>
      </c>
      <c r="U5483" s="70">
        <f t="shared" si="342"/>
        <v>0.03</v>
      </c>
      <c r="V5483" s="52">
        <v>5</v>
      </c>
      <c r="W5483" s="52" t="str" cm="1">
        <f t="array" ref="W5483">_xlfn.SWITCH(ROUND(V5483,0),5,"Excellent",4,"Good",3,"Ok","Bad")</f>
        <v>Excellent</v>
      </c>
      <c r="X5483">
        <v>4</v>
      </c>
      <c r="Y5483" t="str">
        <f t="shared" si="343"/>
        <v>No</v>
      </c>
      <c r="Z5483" s="68">
        <v>43850</v>
      </c>
      <c r="AA5483" s="68">
        <v>43906</v>
      </c>
      <c r="AB5483">
        <v>331</v>
      </c>
      <c r="AC5483" t="s">
        <v>15615</v>
      </c>
    </row>
    <row r="5484" spans="1:29" x14ac:dyDescent="0.3">
      <c r="A5484" t="s">
        <v>13538</v>
      </c>
      <c r="B5484">
        <v>4029</v>
      </c>
      <c r="C5484" t="str">
        <f>VLOOKUP($B5484,Hosts!$A:$M,10,0)</f>
        <v>Within an hour</v>
      </c>
      <c r="D5484" s="70">
        <f>VLOOKUP($B5484,Hosts!$A:$M,11,0)</f>
        <v>1</v>
      </c>
      <c r="E5484" s="70">
        <f>VLOOKUP($B5484,Hosts!$A:$M,12,0)</f>
        <v>0.87</v>
      </c>
      <c r="F5484" t="str">
        <f>VLOOKUP($B5484,Hosts!$A:$M,13,0)</f>
        <v>Yes</v>
      </c>
      <c r="G5484" t="str">
        <f>INDEX(Hosts!$A:$M, MATCH(Places!$B5484,Hosts!$A:$A,0), MATCH(Places!G$1,Hosts!$A$1:$M$1,0))</f>
        <v>Within an hour</v>
      </c>
      <c r="H5484" s="70">
        <f>INDEX(Hosts!$A:$M, MATCH(Places!$B5484,Hosts!$A:$A,0), MATCH(Places!H$1,Hosts!$A$1:$M$1,0))</f>
        <v>1</v>
      </c>
      <c r="I5484" s="70">
        <f>INDEX(Hosts!$A:$M, MATCH(Places!$B5484,Hosts!$A:$A,0), MATCH(Places!I$1,Hosts!$A$1:$M$1,0))</f>
        <v>0.87</v>
      </c>
      <c r="J5484" t="str">
        <f>INDEX(Hosts!$A:$M, MATCH(Places!$B5484,Hosts!$A:$A,0), MATCH(Places!J$1,Hosts!$A$1:$M$1,0))</f>
        <v>Yes</v>
      </c>
      <c r="K5484">
        <v>22</v>
      </c>
      <c r="L5484" t="str">
        <f>VLOOKUP($K5484,Neighborhoods!$A:$C,2,0)</f>
        <v>Queens</v>
      </c>
      <c r="M5484" t="str">
        <f>VLOOKUP($K5484,Neighborhoods!$A:$C,3,0)</f>
        <v>Flushing</v>
      </c>
      <c r="N5484" t="str">
        <f>INDEX(Neighborhoods!$A:$C, MATCH(Places!$K5484,Neighborhoods!$A:$A,0), MATCH(Places!N$1,Neighborhoods!$A$1:$C$1,0))</f>
        <v>Queens</v>
      </c>
      <c r="O5484" t="str">
        <f>INDEX(Neighborhoods!$A:$C, MATCH(Places!$K5484,Neighborhoods!$A:$A,0), MATCH(Places!O$1,Neighborhoods!$A$1:$C$1,0))</f>
        <v>Flushing</v>
      </c>
      <c r="P5484" t="s">
        <v>1</v>
      </c>
      <c r="Q5484" t="str">
        <f t="shared" si="340"/>
        <v>Yes</v>
      </c>
      <c r="R5484">
        <v>2</v>
      </c>
      <c r="S5484" t="str">
        <f t="shared" si="341"/>
        <v>Small</v>
      </c>
      <c r="T5484" s="50">
        <v>45</v>
      </c>
      <c r="U5484" s="70">
        <f t="shared" si="342"/>
        <v>0.03</v>
      </c>
      <c r="V5484" s="52">
        <v>4.92</v>
      </c>
      <c r="W5484" s="52" t="str" cm="1">
        <f t="array" ref="W5484">_xlfn.SWITCH(ROUND(V5484,0),5,"Excellent",4,"Good",3,"Ok","Bad")</f>
        <v>Excellent</v>
      </c>
      <c r="X5484">
        <v>13</v>
      </c>
      <c r="Y5484" t="str">
        <f t="shared" si="343"/>
        <v>No</v>
      </c>
      <c r="Z5484" s="68">
        <v>43804</v>
      </c>
      <c r="AA5484" s="68">
        <v>43996</v>
      </c>
      <c r="AB5484">
        <v>362</v>
      </c>
      <c r="AC5484" t="s">
        <v>15615</v>
      </c>
    </row>
    <row r="5485" spans="1:29" x14ac:dyDescent="0.3">
      <c r="A5485" t="s">
        <v>13445</v>
      </c>
      <c r="B5485">
        <v>3941</v>
      </c>
      <c r="C5485" t="str">
        <f>VLOOKUP($B5485,Hosts!$A:$M,10,0)</f>
        <v>Within a few hours</v>
      </c>
      <c r="D5485" s="70">
        <f>VLOOKUP($B5485,Hosts!$A:$M,11,0)</f>
        <v>0.9</v>
      </c>
      <c r="E5485" s="70">
        <f>VLOOKUP($B5485,Hosts!$A:$M,12,0)</f>
        <v>0.6</v>
      </c>
      <c r="F5485" t="str">
        <f>VLOOKUP($B5485,Hosts!$A:$M,13,0)</f>
        <v>No</v>
      </c>
      <c r="G5485" t="str">
        <f>INDEX(Hosts!$A:$M, MATCH(Places!$B5485,Hosts!$A:$A,0), MATCH(Places!G$1,Hosts!$A$1:$M$1,0))</f>
        <v>Within a few hours</v>
      </c>
      <c r="H5485" s="70">
        <f>INDEX(Hosts!$A:$M, MATCH(Places!$B5485,Hosts!$A:$A,0), MATCH(Places!H$1,Hosts!$A$1:$M$1,0))</f>
        <v>0.9</v>
      </c>
      <c r="I5485" s="70">
        <f>INDEX(Hosts!$A:$M, MATCH(Places!$B5485,Hosts!$A:$A,0), MATCH(Places!I$1,Hosts!$A$1:$M$1,0))</f>
        <v>0.6</v>
      </c>
      <c r="J5485" t="str">
        <f>INDEX(Hosts!$A:$M, MATCH(Places!$B5485,Hosts!$A:$A,0), MATCH(Places!J$1,Hosts!$A$1:$M$1,0))</f>
        <v>No</v>
      </c>
      <c r="K5485">
        <v>8</v>
      </c>
      <c r="L5485" t="str">
        <f>VLOOKUP($K5485,Neighborhoods!$A:$C,2,0)</f>
        <v>Brooklyn</v>
      </c>
      <c r="M5485" t="str">
        <f>VLOOKUP($K5485,Neighborhoods!$A:$C,3,0)</f>
        <v>Bushwick</v>
      </c>
      <c r="N5485" t="str">
        <f>INDEX(Neighborhoods!$A:$C, MATCH(Places!$K5485,Neighborhoods!$A:$A,0), MATCH(Places!N$1,Neighborhoods!$A$1:$C$1,0))</f>
        <v>Brooklyn</v>
      </c>
      <c r="O5485" t="str">
        <f>INDEX(Neighborhoods!$A:$C, MATCH(Places!$K5485,Neighborhoods!$A:$A,0), MATCH(Places!O$1,Neighborhoods!$A$1:$C$1,0))</f>
        <v>Bushwick</v>
      </c>
      <c r="P5485" t="s">
        <v>11822</v>
      </c>
      <c r="Q5485" t="str">
        <f t="shared" si="340"/>
        <v>No</v>
      </c>
      <c r="R5485">
        <v>4</v>
      </c>
      <c r="S5485" t="str">
        <f t="shared" si="341"/>
        <v>Medium</v>
      </c>
      <c r="T5485" s="50">
        <v>233</v>
      </c>
      <c r="U5485" s="70">
        <f t="shared" si="342"/>
        <v>0.04</v>
      </c>
      <c r="V5485" s="52">
        <v>5</v>
      </c>
      <c r="W5485" s="52" t="str" cm="1">
        <f t="array" ref="W5485">_xlfn.SWITCH(ROUND(V5485,0),5,"Excellent",4,"Good",3,"Ok","Bad")</f>
        <v>Excellent</v>
      </c>
      <c r="X5485">
        <v>3</v>
      </c>
      <c r="Y5485" t="str">
        <f t="shared" si="343"/>
        <v>No</v>
      </c>
      <c r="Z5485" s="68">
        <v>43794</v>
      </c>
      <c r="AA5485" s="68">
        <v>43831</v>
      </c>
      <c r="AB5485">
        <v>364</v>
      </c>
      <c r="AC5485" t="s">
        <v>15615</v>
      </c>
    </row>
    <row r="5486" spans="1:29" x14ac:dyDescent="0.3">
      <c r="A5486" t="s">
        <v>13763</v>
      </c>
      <c r="B5486">
        <v>2533</v>
      </c>
      <c r="C5486" t="str">
        <f>VLOOKUP($B5486,Hosts!$A:$M,10,0)</f>
        <v>Within an hour</v>
      </c>
      <c r="D5486" s="70">
        <f>VLOOKUP($B5486,Hosts!$A:$M,11,0)</f>
        <v>0.99</v>
      </c>
      <c r="E5486" s="70">
        <f>VLOOKUP($B5486,Hosts!$A:$M,12,0)</f>
        <v>0.74</v>
      </c>
      <c r="F5486" t="str">
        <f>VLOOKUP($B5486,Hosts!$A:$M,13,0)</f>
        <v>No</v>
      </c>
      <c r="G5486" t="str">
        <f>INDEX(Hosts!$A:$M, MATCH(Places!$B5486,Hosts!$A:$A,0), MATCH(Places!G$1,Hosts!$A$1:$M$1,0))</f>
        <v>Within an hour</v>
      </c>
      <c r="H5486" s="70">
        <f>INDEX(Hosts!$A:$M, MATCH(Places!$B5486,Hosts!$A:$A,0), MATCH(Places!H$1,Hosts!$A$1:$M$1,0))</f>
        <v>0.99</v>
      </c>
      <c r="I5486" s="70">
        <f>INDEX(Hosts!$A:$M, MATCH(Places!$B5486,Hosts!$A:$A,0), MATCH(Places!I$1,Hosts!$A$1:$M$1,0))</f>
        <v>0.74</v>
      </c>
      <c r="J5486" t="str">
        <f>INDEX(Hosts!$A:$M, MATCH(Places!$B5486,Hosts!$A:$A,0), MATCH(Places!J$1,Hosts!$A$1:$M$1,0))</f>
        <v>No</v>
      </c>
      <c r="K5486">
        <v>7</v>
      </c>
      <c r="L5486" t="str">
        <f>VLOOKUP($K5486,Neighborhoods!$A:$C,2,0)</f>
        <v>Brooklyn</v>
      </c>
      <c r="M5486" t="str">
        <f>VLOOKUP($K5486,Neighborhoods!$A:$C,3,0)</f>
        <v>Bedford-Stuyvesant</v>
      </c>
      <c r="N5486" t="str">
        <f>INDEX(Neighborhoods!$A:$C, MATCH(Places!$K5486,Neighborhoods!$A:$A,0), MATCH(Places!N$1,Neighborhoods!$A$1:$C$1,0))</f>
        <v>Brooklyn</v>
      </c>
      <c r="O5486" t="str">
        <f>INDEX(Neighborhoods!$A:$C, MATCH(Places!$K5486,Neighborhoods!$A:$A,0), MATCH(Places!O$1,Neighborhoods!$A$1:$C$1,0))</f>
        <v>Bedford-Stuyvesant</v>
      </c>
      <c r="P5486" t="s">
        <v>11822</v>
      </c>
      <c r="Q5486" t="str">
        <f t="shared" si="340"/>
        <v>No</v>
      </c>
      <c r="R5486">
        <v>16</v>
      </c>
      <c r="S5486" t="str">
        <f t="shared" si="341"/>
        <v>Large</v>
      </c>
      <c r="T5486" s="50">
        <v>520</v>
      </c>
      <c r="U5486" s="70">
        <f t="shared" si="342"/>
        <v>0.05</v>
      </c>
      <c r="V5486" s="52">
        <v>5</v>
      </c>
      <c r="W5486" s="52" t="str" cm="1">
        <f t="array" ref="W5486">_xlfn.SWITCH(ROUND(V5486,0),5,"Excellent",4,"Good",3,"Ok","Bad")</f>
        <v>Excellent</v>
      </c>
      <c r="X5486">
        <v>5</v>
      </c>
      <c r="Y5486" t="str">
        <f t="shared" si="343"/>
        <v>No</v>
      </c>
      <c r="Z5486" s="68">
        <v>43868</v>
      </c>
      <c r="AA5486" s="68">
        <v>43951</v>
      </c>
      <c r="AB5486">
        <v>158</v>
      </c>
      <c r="AC5486" t="s">
        <v>15615</v>
      </c>
    </row>
    <row r="5487" spans="1:29" x14ac:dyDescent="0.3">
      <c r="A5487" t="s">
        <v>14213</v>
      </c>
      <c r="B5487">
        <v>3893</v>
      </c>
      <c r="C5487" t="str">
        <f>VLOOKUP($B5487,Hosts!$A:$M,10,0)</f>
        <v>Within a few hours</v>
      </c>
      <c r="D5487" s="70">
        <f>VLOOKUP($B5487,Hosts!$A:$M,11,0)</f>
        <v>1</v>
      </c>
      <c r="E5487" s="70">
        <f>VLOOKUP($B5487,Hosts!$A:$M,12,0)</f>
        <v>0.96</v>
      </c>
      <c r="F5487" t="str">
        <f>VLOOKUP($B5487,Hosts!$A:$M,13,0)</f>
        <v>Yes</v>
      </c>
      <c r="G5487" t="str">
        <f>INDEX(Hosts!$A:$M, MATCH(Places!$B5487,Hosts!$A:$A,0), MATCH(Places!G$1,Hosts!$A$1:$M$1,0))</f>
        <v>Within a few hours</v>
      </c>
      <c r="H5487" s="70">
        <f>INDEX(Hosts!$A:$M, MATCH(Places!$B5487,Hosts!$A:$A,0), MATCH(Places!H$1,Hosts!$A$1:$M$1,0))</f>
        <v>1</v>
      </c>
      <c r="I5487" s="70">
        <f>INDEX(Hosts!$A:$M, MATCH(Places!$B5487,Hosts!$A:$A,0), MATCH(Places!I$1,Hosts!$A$1:$M$1,0))</f>
        <v>0.96</v>
      </c>
      <c r="J5487" t="str">
        <f>INDEX(Hosts!$A:$M, MATCH(Places!$B5487,Hosts!$A:$A,0), MATCH(Places!J$1,Hosts!$A$1:$M$1,0))</f>
        <v>Yes</v>
      </c>
      <c r="K5487">
        <v>17</v>
      </c>
      <c r="L5487" t="str">
        <f>VLOOKUP($K5487,Neighborhoods!$A:$C,2,0)</f>
        <v>Manhattan</v>
      </c>
      <c r="M5487" t="str">
        <f>VLOOKUP($K5487,Neighborhoods!$A:$C,3,0)</f>
        <v>Hell's Kitchen</v>
      </c>
      <c r="N5487" t="str">
        <f>INDEX(Neighborhoods!$A:$C, MATCH(Places!$K5487,Neighborhoods!$A:$A,0), MATCH(Places!N$1,Neighborhoods!$A$1:$C$1,0))</f>
        <v>Manhattan</v>
      </c>
      <c r="O5487" t="str">
        <f>INDEX(Neighborhoods!$A:$C, MATCH(Places!$K5487,Neighborhoods!$A:$A,0), MATCH(Places!O$1,Neighborhoods!$A$1:$C$1,0))</f>
        <v>Hell's Kitchen</v>
      </c>
      <c r="P5487" t="s">
        <v>11822</v>
      </c>
      <c r="Q5487" t="str">
        <f t="shared" si="340"/>
        <v>No</v>
      </c>
      <c r="R5487">
        <v>7</v>
      </c>
      <c r="S5487" t="str">
        <f t="shared" si="341"/>
        <v>Large</v>
      </c>
      <c r="T5487" s="50">
        <v>229</v>
      </c>
      <c r="U5487" s="70">
        <f t="shared" si="342"/>
        <v>0.04</v>
      </c>
      <c r="V5487" s="52">
        <v>4.91</v>
      </c>
      <c r="W5487" s="52" t="str" cm="1">
        <f t="array" ref="W5487">_xlfn.SWITCH(ROUND(V5487,0),5,"Excellent",4,"Good",3,"Ok","Bad")</f>
        <v>Excellent</v>
      </c>
      <c r="X5487">
        <v>22</v>
      </c>
      <c r="Y5487" t="str">
        <f t="shared" si="343"/>
        <v>No</v>
      </c>
      <c r="Z5487" s="68">
        <v>43776</v>
      </c>
      <c r="AA5487" s="68">
        <v>43902</v>
      </c>
      <c r="AB5487">
        <v>343</v>
      </c>
      <c r="AC5487" t="s">
        <v>15615</v>
      </c>
    </row>
    <row r="5488" spans="1:29" x14ac:dyDescent="0.3">
      <c r="A5488" t="s">
        <v>13459</v>
      </c>
      <c r="B5488">
        <v>3893</v>
      </c>
      <c r="C5488" t="str">
        <f>VLOOKUP($B5488,Hosts!$A:$M,10,0)</f>
        <v>Within a few hours</v>
      </c>
      <c r="D5488" s="70">
        <f>VLOOKUP($B5488,Hosts!$A:$M,11,0)</f>
        <v>1</v>
      </c>
      <c r="E5488" s="70">
        <f>VLOOKUP($B5488,Hosts!$A:$M,12,0)</f>
        <v>0.96</v>
      </c>
      <c r="F5488" t="str">
        <f>VLOOKUP($B5488,Hosts!$A:$M,13,0)</f>
        <v>Yes</v>
      </c>
      <c r="G5488" t="str">
        <f>INDEX(Hosts!$A:$M, MATCH(Places!$B5488,Hosts!$A:$A,0), MATCH(Places!G$1,Hosts!$A$1:$M$1,0))</f>
        <v>Within a few hours</v>
      </c>
      <c r="H5488" s="70">
        <f>INDEX(Hosts!$A:$M, MATCH(Places!$B5488,Hosts!$A:$A,0), MATCH(Places!H$1,Hosts!$A$1:$M$1,0))</f>
        <v>1</v>
      </c>
      <c r="I5488" s="70">
        <f>INDEX(Hosts!$A:$M, MATCH(Places!$B5488,Hosts!$A:$A,0), MATCH(Places!I$1,Hosts!$A$1:$M$1,0))</f>
        <v>0.96</v>
      </c>
      <c r="J5488" t="str">
        <f>INDEX(Hosts!$A:$M, MATCH(Places!$B5488,Hosts!$A:$A,0), MATCH(Places!J$1,Hosts!$A$1:$M$1,0))</f>
        <v>Yes</v>
      </c>
      <c r="K5488">
        <v>17</v>
      </c>
      <c r="L5488" t="str">
        <f>VLOOKUP($K5488,Neighborhoods!$A:$C,2,0)</f>
        <v>Manhattan</v>
      </c>
      <c r="M5488" t="str">
        <f>VLOOKUP($K5488,Neighborhoods!$A:$C,3,0)</f>
        <v>Hell's Kitchen</v>
      </c>
      <c r="N5488" t="str">
        <f>INDEX(Neighborhoods!$A:$C, MATCH(Places!$K5488,Neighborhoods!$A:$A,0), MATCH(Places!N$1,Neighborhoods!$A$1:$C$1,0))</f>
        <v>Manhattan</v>
      </c>
      <c r="O5488" t="str">
        <f>INDEX(Neighborhoods!$A:$C, MATCH(Places!$K5488,Neighborhoods!$A:$A,0), MATCH(Places!O$1,Neighborhoods!$A$1:$C$1,0))</f>
        <v>Hell's Kitchen</v>
      </c>
      <c r="P5488" t="s">
        <v>11822</v>
      </c>
      <c r="Q5488" t="str">
        <f t="shared" si="340"/>
        <v>No</v>
      </c>
      <c r="R5488">
        <v>8</v>
      </c>
      <c r="S5488" t="str">
        <f t="shared" si="341"/>
        <v>Large</v>
      </c>
      <c r="T5488" s="50">
        <v>229</v>
      </c>
      <c r="U5488" s="70">
        <f t="shared" si="342"/>
        <v>0.04</v>
      </c>
      <c r="V5488" s="52">
        <v>4.7</v>
      </c>
      <c r="W5488" s="52" t="str" cm="1">
        <f t="array" ref="W5488">_xlfn.SWITCH(ROUND(V5488,0),5,"Excellent",4,"Good",3,"Ok","Bad")</f>
        <v>Excellent</v>
      </c>
      <c r="X5488">
        <v>10</v>
      </c>
      <c r="Y5488" t="str">
        <f t="shared" si="343"/>
        <v>No</v>
      </c>
      <c r="Z5488" s="68">
        <v>43804</v>
      </c>
      <c r="AA5488" s="68">
        <v>43898</v>
      </c>
      <c r="AB5488">
        <v>362</v>
      </c>
      <c r="AC5488" t="s">
        <v>15615</v>
      </c>
    </row>
    <row r="5489" spans="1:29" x14ac:dyDescent="0.3">
      <c r="A5489" t="s">
        <v>13261</v>
      </c>
      <c r="B5489">
        <v>2222</v>
      </c>
      <c r="C5489" t="str">
        <f>VLOOKUP($B5489,Hosts!$A:$M,10,0)</f>
        <v>Within a day</v>
      </c>
      <c r="D5489" s="70">
        <f>VLOOKUP($B5489,Hosts!$A:$M,11,0)</f>
        <v>1</v>
      </c>
      <c r="E5489" s="70">
        <f>VLOOKUP($B5489,Hosts!$A:$M,12,0)</f>
        <v>0.97</v>
      </c>
      <c r="F5489" t="str">
        <f>VLOOKUP($B5489,Hosts!$A:$M,13,0)</f>
        <v>Yes</v>
      </c>
      <c r="G5489" t="str">
        <f>INDEX(Hosts!$A:$M, MATCH(Places!$B5489,Hosts!$A:$A,0), MATCH(Places!G$1,Hosts!$A$1:$M$1,0))</f>
        <v>Within a day</v>
      </c>
      <c r="H5489" s="70">
        <f>INDEX(Hosts!$A:$M, MATCH(Places!$B5489,Hosts!$A:$A,0), MATCH(Places!H$1,Hosts!$A$1:$M$1,0))</f>
        <v>1</v>
      </c>
      <c r="I5489" s="70">
        <f>INDEX(Hosts!$A:$M, MATCH(Places!$B5489,Hosts!$A:$A,0), MATCH(Places!I$1,Hosts!$A$1:$M$1,0))</f>
        <v>0.97</v>
      </c>
      <c r="J5489" t="str">
        <f>INDEX(Hosts!$A:$M, MATCH(Places!$B5489,Hosts!$A:$A,0), MATCH(Places!J$1,Hosts!$A$1:$M$1,0))</f>
        <v>Yes</v>
      </c>
      <c r="K5489">
        <v>17</v>
      </c>
      <c r="L5489" t="str">
        <f>VLOOKUP($K5489,Neighborhoods!$A:$C,2,0)</f>
        <v>Manhattan</v>
      </c>
      <c r="M5489" t="str">
        <f>VLOOKUP($K5489,Neighborhoods!$A:$C,3,0)</f>
        <v>Hell's Kitchen</v>
      </c>
      <c r="N5489" t="str">
        <f>INDEX(Neighborhoods!$A:$C, MATCH(Places!$K5489,Neighborhoods!$A:$A,0), MATCH(Places!N$1,Neighborhoods!$A$1:$C$1,0))</f>
        <v>Manhattan</v>
      </c>
      <c r="O5489" t="str">
        <f>INDEX(Neighborhoods!$A:$C, MATCH(Places!$K5489,Neighborhoods!$A:$A,0), MATCH(Places!O$1,Neighborhoods!$A$1:$C$1,0))</f>
        <v>Hell's Kitchen</v>
      </c>
      <c r="P5489" t="s">
        <v>1</v>
      </c>
      <c r="Q5489" t="str">
        <f t="shared" si="340"/>
        <v>Yes</v>
      </c>
      <c r="R5489">
        <v>2</v>
      </c>
      <c r="S5489" t="str">
        <f t="shared" si="341"/>
        <v>Small</v>
      </c>
      <c r="T5489" s="50">
        <v>119</v>
      </c>
      <c r="U5489" s="70">
        <f t="shared" si="342"/>
        <v>0.03</v>
      </c>
      <c r="V5489" s="52">
        <v>4.9800000000000004</v>
      </c>
      <c r="W5489" s="52" t="str" cm="1">
        <f t="array" ref="W5489">_xlfn.SWITCH(ROUND(V5489,0),5,"Excellent",4,"Good",3,"Ok","Bad")</f>
        <v>Excellent</v>
      </c>
      <c r="X5489">
        <v>43</v>
      </c>
      <c r="Y5489" t="str">
        <f t="shared" si="343"/>
        <v>No</v>
      </c>
      <c r="Z5489" s="68">
        <v>43779</v>
      </c>
      <c r="AA5489" s="68">
        <v>43924</v>
      </c>
      <c r="AB5489">
        <v>0</v>
      </c>
      <c r="AC5489" t="s">
        <v>15616</v>
      </c>
    </row>
    <row r="5490" spans="1:29" x14ac:dyDescent="0.3">
      <c r="A5490" t="s">
        <v>13446</v>
      </c>
      <c r="B5490">
        <v>3959</v>
      </c>
      <c r="C5490" t="str">
        <f>VLOOKUP($B5490,Hosts!$A:$M,10,0)</f>
        <v>Within a day</v>
      </c>
      <c r="D5490" s="70">
        <f>VLOOKUP($B5490,Hosts!$A:$M,11,0)</f>
        <v>0.99</v>
      </c>
      <c r="E5490" s="70">
        <f>VLOOKUP($B5490,Hosts!$A:$M,12,0)</f>
        <v>0.77</v>
      </c>
      <c r="F5490" t="str">
        <f>VLOOKUP($B5490,Hosts!$A:$M,13,0)</f>
        <v>No</v>
      </c>
      <c r="G5490" t="str">
        <f>INDEX(Hosts!$A:$M, MATCH(Places!$B5490,Hosts!$A:$A,0), MATCH(Places!G$1,Hosts!$A$1:$M$1,0))</f>
        <v>Within a day</v>
      </c>
      <c r="H5490" s="70">
        <f>INDEX(Hosts!$A:$M, MATCH(Places!$B5490,Hosts!$A:$A,0), MATCH(Places!H$1,Hosts!$A$1:$M$1,0))</f>
        <v>0.99</v>
      </c>
      <c r="I5490" s="70">
        <f>INDEX(Hosts!$A:$M, MATCH(Places!$B5490,Hosts!$A:$A,0), MATCH(Places!I$1,Hosts!$A$1:$M$1,0))</f>
        <v>0.77</v>
      </c>
      <c r="J5490" t="str">
        <f>INDEX(Hosts!$A:$M, MATCH(Places!$B5490,Hosts!$A:$A,0), MATCH(Places!J$1,Hosts!$A$1:$M$1,0))</f>
        <v>No</v>
      </c>
      <c r="K5490">
        <v>19</v>
      </c>
      <c r="L5490" t="str">
        <f>VLOOKUP($K5490,Neighborhoods!$A:$C,2,0)</f>
        <v>Manhattan</v>
      </c>
      <c r="M5490" t="str">
        <f>VLOOKUP($K5490,Neighborhoods!$A:$C,3,0)</f>
        <v>Upper East Side</v>
      </c>
      <c r="N5490" t="str">
        <f>INDEX(Neighborhoods!$A:$C, MATCH(Places!$K5490,Neighborhoods!$A:$A,0), MATCH(Places!N$1,Neighborhoods!$A$1:$C$1,0))</f>
        <v>Manhattan</v>
      </c>
      <c r="O5490" t="str">
        <f>INDEX(Neighborhoods!$A:$C, MATCH(Places!$K5490,Neighborhoods!$A:$A,0), MATCH(Places!O$1,Neighborhoods!$A$1:$C$1,0))</f>
        <v>Upper East Side</v>
      </c>
      <c r="P5490" t="s">
        <v>11822</v>
      </c>
      <c r="Q5490" t="str">
        <f t="shared" si="340"/>
        <v>No</v>
      </c>
      <c r="R5490">
        <v>2</v>
      </c>
      <c r="S5490" t="str">
        <f t="shared" si="341"/>
        <v>Small</v>
      </c>
      <c r="T5490" s="50">
        <v>195</v>
      </c>
      <c r="U5490" s="70">
        <f t="shared" si="342"/>
        <v>0.03</v>
      </c>
      <c r="V5490" s="52">
        <v>4.67</v>
      </c>
      <c r="W5490" s="52" t="str" cm="1">
        <f t="array" ref="W5490">_xlfn.SWITCH(ROUND(V5490,0),5,"Excellent",4,"Good",3,"Ok","Bad")</f>
        <v>Excellent</v>
      </c>
      <c r="X5490">
        <v>3</v>
      </c>
      <c r="Y5490" t="str">
        <f t="shared" si="343"/>
        <v>No</v>
      </c>
      <c r="Z5490" s="68">
        <v>43820</v>
      </c>
      <c r="AA5490" s="68">
        <v>43998</v>
      </c>
      <c r="AB5490">
        <v>157</v>
      </c>
      <c r="AC5490" t="s">
        <v>15615</v>
      </c>
    </row>
    <row r="5491" spans="1:29" x14ac:dyDescent="0.3">
      <c r="A5491" t="s">
        <v>14235</v>
      </c>
      <c r="B5491">
        <v>1461</v>
      </c>
      <c r="C5491" t="str">
        <f>VLOOKUP($B5491,Hosts!$A:$M,10,0)</f>
        <v>Within an hour</v>
      </c>
      <c r="D5491" s="70">
        <f>VLOOKUP($B5491,Hosts!$A:$M,11,0)</f>
        <v>1</v>
      </c>
      <c r="E5491" s="70">
        <f>VLOOKUP($B5491,Hosts!$A:$M,12,0)</f>
        <v>1</v>
      </c>
      <c r="F5491" t="str">
        <f>VLOOKUP($B5491,Hosts!$A:$M,13,0)</f>
        <v>No</v>
      </c>
      <c r="G5491" t="str">
        <f>INDEX(Hosts!$A:$M, MATCH(Places!$B5491,Hosts!$A:$A,0), MATCH(Places!G$1,Hosts!$A$1:$M$1,0))</f>
        <v>Within an hour</v>
      </c>
      <c r="H5491" s="70">
        <f>INDEX(Hosts!$A:$M, MATCH(Places!$B5491,Hosts!$A:$A,0), MATCH(Places!H$1,Hosts!$A$1:$M$1,0))</f>
        <v>1</v>
      </c>
      <c r="I5491" s="70">
        <f>INDEX(Hosts!$A:$M, MATCH(Places!$B5491,Hosts!$A:$A,0), MATCH(Places!I$1,Hosts!$A$1:$M$1,0))</f>
        <v>1</v>
      </c>
      <c r="J5491" t="str">
        <f>INDEX(Hosts!$A:$M, MATCH(Places!$B5491,Hosts!$A:$A,0), MATCH(Places!J$1,Hosts!$A$1:$M$1,0))</f>
        <v>No</v>
      </c>
      <c r="K5491">
        <v>12</v>
      </c>
      <c r="L5491" t="str">
        <f>VLOOKUP($K5491,Neighborhoods!$A:$C,2,0)</f>
        <v>Brooklyn</v>
      </c>
      <c r="M5491" t="str">
        <f>VLOOKUP($K5491,Neighborhoods!$A:$C,3,0)</f>
        <v>Williamsburg</v>
      </c>
      <c r="N5491" t="str">
        <f>INDEX(Neighborhoods!$A:$C, MATCH(Places!$K5491,Neighborhoods!$A:$A,0), MATCH(Places!N$1,Neighborhoods!$A$1:$C$1,0))</f>
        <v>Brooklyn</v>
      </c>
      <c r="O5491" t="str">
        <f>INDEX(Neighborhoods!$A:$C, MATCH(Places!$K5491,Neighborhoods!$A:$A,0), MATCH(Places!O$1,Neighborhoods!$A$1:$C$1,0))</f>
        <v>Williamsburg</v>
      </c>
      <c r="P5491" t="s">
        <v>11822</v>
      </c>
      <c r="Q5491" t="str">
        <f t="shared" si="340"/>
        <v>No</v>
      </c>
      <c r="R5491">
        <v>11</v>
      </c>
      <c r="S5491" t="str">
        <f t="shared" si="341"/>
        <v>Large</v>
      </c>
      <c r="T5491" s="50">
        <v>595</v>
      </c>
      <c r="U5491" s="70">
        <f t="shared" si="342"/>
        <v>0.05</v>
      </c>
      <c r="V5491" s="52">
        <v>4.7300000000000004</v>
      </c>
      <c r="W5491" s="52" t="str" cm="1">
        <f t="array" ref="W5491">_xlfn.SWITCH(ROUND(V5491,0),5,"Excellent",4,"Good",3,"Ok","Bad")</f>
        <v>Excellent</v>
      </c>
      <c r="X5491">
        <v>15</v>
      </c>
      <c r="Y5491" t="str">
        <f t="shared" si="343"/>
        <v>No</v>
      </c>
      <c r="Z5491" s="68">
        <v>43795</v>
      </c>
      <c r="AA5491" s="68">
        <v>43916</v>
      </c>
      <c r="AB5491">
        <v>140</v>
      </c>
      <c r="AC5491" t="s">
        <v>15616</v>
      </c>
    </row>
    <row r="5492" spans="1:29" x14ac:dyDescent="0.3">
      <c r="A5492" t="s">
        <v>13270</v>
      </c>
      <c r="B5492">
        <v>3910</v>
      </c>
      <c r="C5492" t="str">
        <f>VLOOKUP($B5492,Hosts!$A:$M,10,0)</f>
        <v>Within a day</v>
      </c>
      <c r="D5492" s="70">
        <f>VLOOKUP($B5492,Hosts!$A:$M,11,0)</f>
        <v>0.56999999999999995</v>
      </c>
      <c r="E5492" s="70">
        <f>VLOOKUP($B5492,Hosts!$A:$M,12,0)</f>
        <v>0.82</v>
      </c>
      <c r="F5492" t="str">
        <f>VLOOKUP($B5492,Hosts!$A:$M,13,0)</f>
        <v>No</v>
      </c>
      <c r="G5492" t="str">
        <f>INDEX(Hosts!$A:$M, MATCH(Places!$B5492,Hosts!$A:$A,0), MATCH(Places!G$1,Hosts!$A$1:$M$1,0))</f>
        <v>Within a day</v>
      </c>
      <c r="H5492" s="70">
        <f>INDEX(Hosts!$A:$M, MATCH(Places!$B5492,Hosts!$A:$A,0), MATCH(Places!H$1,Hosts!$A$1:$M$1,0))</f>
        <v>0.56999999999999995</v>
      </c>
      <c r="I5492" s="70">
        <f>INDEX(Hosts!$A:$M, MATCH(Places!$B5492,Hosts!$A:$A,0), MATCH(Places!I$1,Hosts!$A$1:$M$1,0))</f>
        <v>0.82</v>
      </c>
      <c r="J5492" t="str">
        <f>INDEX(Hosts!$A:$M, MATCH(Places!$B5492,Hosts!$A:$A,0), MATCH(Places!J$1,Hosts!$A$1:$M$1,0))</f>
        <v>No</v>
      </c>
      <c r="K5492">
        <v>18</v>
      </c>
      <c r="L5492" t="str">
        <f>VLOOKUP($K5492,Neighborhoods!$A:$C,2,0)</f>
        <v>Manhattan</v>
      </c>
      <c r="M5492" t="str">
        <f>VLOOKUP($K5492,Neighborhoods!$A:$C,3,0)</f>
        <v>Midtown</v>
      </c>
      <c r="N5492" t="str">
        <f>INDEX(Neighborhoods!$A:$C, MATCH(Places!$K5492,Neighborhoods!$A:$A,0), MATCH(Places!N$1,Neighborhoods!$A$1:$C$1,0))</f>
        <v>Manhattan</v>
      </c>
      <c r="O5492" t="str">
        <f>INDEX(Neighborhoods!$A:$C, MATCH(Places!$K5492,Neighborhoods!$A:$A,0), MATCH(Places!O$1,Neighborhoods!$A$1:$C$1,0))</f>
        <v>Midtown</v>
      </c>
      <c r="P5492" t="s">
        <v>1</v>
      </c>
      <c r="Q5492" t="str">
        <f t="shared" si="340"/>
        <v>Yes</v>
      </c>
      <c r="R5492">
        <v>2</v>
      </c>
      <c r="S5492" t="str">
        <f t="shared" si="341"/>
        <v>Small</v>
      </c>
      <c r="T5492" s="50">
        <v>132</v>
      </c>
      <c r="U5492" s="70">
        <f t="shared" si="342"/>
        <v>0.03</v>
      </c>
      <c r="V5492" s="52">
        <v>5</v>
      </c>
      <c r="W5492" s="52" t="str" cm="1">
        <f t="array" ref="W5492">_xlfn.SWITCH(ROUND(V5492,0),5,"Excellent",4,"Good",3,"Ok","Bad")</f>
        <v>Excellent</v>
      </c>
      <c r="X5492">
        <v>3</v>
      </c>
      <c r="Y5492" t="str">
        <f t="shared" si="343"/>
        <v>No</v>
      </c>
      <c r="Z5492" s="68">
        <v>44030</v>
      </c>
      <c r="AA5492" s="68">
        <v>44040</v>
      </c>
      <c r="AB5492">
        <v>77</v>
      </c>
      <c r="AC5492" t="s">
        <v>15616</v>
      </c>
    </row>
    <row r="5493" spans="1:29" x14ac:dyDescent="0.3">
      <c r="A5493" t="s">
        <v>13654</v>
      </c>
      <c r="B5493">
        <v>3910</v>
      </c>
      <c r="C5493" t="str">
        <f>VLOOKUP($B5493,Hosts!$A:$M,10,0)</f>
        <v>Within a day</v>
      </c>
      <c r="D5493" s="70">
        <f>VLOOKUP($B5493,Hosts!$A:$M,11,0)</f>
        <v>0.56999999999999995</v>
      </c>
      <c r="E5493" s="70">
        <f>VLOOKUP($B5493,Hosts!$A:$M,12,0)</f>
        <v>0.82</v>
      </c>
      <c r="F5493" t="str">
        <f>VLOOKUP($B5493,Hosts!$A:$M,13,0)</f>
        <v>No</v>
      </c>
      <c r="G5493" t="str">
        <f>INDEX(Hosts!$A:$M, MATCH(Places!$B5493,Hosts!$A:$A,0), MATCH(Places!G$1,Hosts!$A$1:$M$1,0))</f>
        <v>Within a day</v>
      </c>
      <c r="H5493" s="70">
        <f>INDEX(Hosts!$A:$M, MATCH(Places!$B5493,Hosts!$A:$A,0), MATCH(Places!H$1,Hosts!$A$1:$M$1,0))</f>
        <v>0.56999999999999995</v>
      </c>
      <c r="I5493" s="70">
        <f>INDEX(Hosts!$A:$M, MATCH(Places!$B5493,Hosts!$A:$A,0), MATCH(Places!I$1,Hosts!$A$1:$M$1,0))</f>
        <v>0.82</v>
      </c>
      <c r="J5493" t="str">
        <f>INDEX(Hosts!$A:$M, MATCH(Places!$B5493,Hosts!$A:$A,0), MATCH(Places!J$1,Hosts!$A$1:$M$1,0))</f>
        <v>No</v>
      </c>
      <c r="K5493">
        <v>18</v>
      </c>
      <c r="L5493" t="str">
        <f>VLOOKUP($K5493,Neighborhoods!$A:$C,2,0)</f>
        <v>Manhattan</v>
      </c>
      <c r="M5493" t="str">
        <f>VLOOKUP($K5493,Neighborhoods!$A:$C,3,0)</f>
        <v>Midtown</v>
      </c>
      <c r="N5493" t="str">
        <f>INDEX(Neighborhoods!$A:$C, MATCH(Places!$K5493,Neighborhoods!$A:$A,0), MATCH(Places!N$1,Neighborhoods!$A$1:$C$1,0))</f>
        <v>Manhattan</v>
      </c>
      <c r="O5493" t="str">
        <f>INDEX(Neighborhoods!$A:$C, MATCH(Places!$K5493,Neighborhoods!$A:$A,0), MATCH(Places!O$1,Neighborhoods!$A$1:$C$1,0))</f>
        <v>Midtown</v>
      </c>
      <c r="P5493" t="s">
        <v>1</v>
      </c>
      <c r="Q5493" t="str">
        <f t="shared" si="340"/>
        <v>Yes</v>
      </c>
      <c r="R5493">
        <v>2</v>
      </c>
      <c r="S5493" t="str">
        <f t="shared" si="341"/>
        <v>Small</v>
      </c>
      <c r="T5493" s="50">
        <v>108</v>
      </c>
      <c r="U5493" s="70">
        <f t="shared" si="342"/>
        <v>0.03</v>
      </c>
      <c r="V5493" s="52">
        <v>4.95</v>
      </c>
      <c r="W5493" s="52" t="str" cm="1">
        <f t="array" ref="W5493">_xlfn.SWITCH(ROUND(V5493,0),5,"Excellent",4,"Good",3,"Ok","Bad")</f>
        <v>Excellent</v>
      </c>
      <c r="X5493">
        <v>20</v>
      </c>
      <c r="Y5493" t="str">
        <f t="shared" si="343"/>
        <v>No</v>
      </c>
      <c r="Z5493" s="68">
        <v>44017</v>
      </c>
      <c r="AA5493" s="68">
        <v>44054</v>
      </c>
      <c r="AB5493">
        <v>73</v>
      </c>
      <c r="AC5493" t="s">
        <v>15616</v>
      </c>
    </row>
    <row r="5494" spans="1:29" x14ac:dyDescent="0.3">
      <c r="A5494" t="s">
        <v>15226</v>
      </c>
      <c r="B5494">
        <v>3910</v>
      </c>
      <c r="C5494" t="str">
        <f>VLOOKUP($B5494,Hosts!$A:$M,10,0)</f>
        <v>Within a day</v>
      </c>
      <c r="D5494" s="70">
        <f>VLOOKUP($B5494,Hosts!$A:$M,11,0)</f>
        <v>0.56999999999999995</v>
      </c>
      <c r="E5494" s="70">
        <f>VLOOKUP($B5494,Hosts!$A:$M,12,0)</f>
        <v>0.82</v>
      </c>
      <c r="F5494" t="str">
        <f>VLOOKUP($B5494,Hosts!$A:$M,13,0)</f>
        <v>No</v>
      </c>
      <c r="G5494" t="str">
        <f>INDEX(Hosts!$A:$M, MATCH(Places!$B5494,Hosts!$A:$A,0), MATCH(Places!G$1,Hosts!$A$1:$M$1,0))</f>
        <v>Within a day</v>
      </c>
      <c r="H5494" s="70">
        <f>INDEX(Hosts!$A:$M, MATCH(Places!$B5494,Hosts!$A:$A,0), MATCH(Places!H$1,Hosts!$A$1:$M$1,0))</f>
        <v>0.56999999999999995</v>
      </c>
      <c r="I5494" s="70">
        <f>INDEX(Hosts!$A:$M, MATCH(Places!$B5494,Hosts!$A:$A,0), MATCH(Places!I$1,Hosts!$A$1:$M$1,0))</f>
        <v>0.82</v>
      </c>
      <c r="J5494" t="str">
        <f>INDEX(Hosts!$A:$M, MATCH(Places!$B5494,Hosts!$A:$A,0), MATCH(Places!J$1,Hosts!$A$1:$M$1,0))</f>
        <v>No</v>
      </c>
      <c r="K5494">
        <v>18</v>
      </c>
      <c r="L5494" t="str">
        <f>VLOOKUP($K5494,Neighborhoods!$A:$C,2,0)</f>
        <v>Manhattan</v>
      </c>
      <c r="M5494" t="str">
        <f>VLOOKUP($K5494,Neighborhoods!$A:$C,3,0)</f>
        <v>Midtown</v>
      </c>
      <c r="N5494" t="str">
        <f>INDEX(Neighborhoods!$A:$C, MATCH(Places!$K5494,Neighborhoods!$A:$A,0), MATCH(Places!N$1,Neighborhoods!$A$1:$C$1,0))</f>
        <v>Manhattan</v>
      </c>
      <c r="O5494" t="str">
        <f>INDEX(Neighborhoods!$A:$C, MATCH(Places!$K5494,Neighborhoods!$A:$A,0), MATCH(Places!O$1,Neighborhoods!$A$1:$C$1,0))</f>
        <v>Midtown</v>
      </c>
      <c r="P5494" t="s">
        <v>1</v>
      </c>
      <c r="Q5494" t="str">
        <f t="shared" si="340"/>
        <v>Yes</v>
      </c>
      <c r="R5494">
        <v>2</v>
      </c>
      <c r="S5494" t="str">
        <f t="shared" si="341"/>
        <v>Small</v>
      </c>
      <c r="T5494" s="50">
        <v>147</v>
      </c>
      <c r="U5494" s="70">
        <f t="shared" si="342"/>
        <v>0.03</v>
      </c>
      <c r="V5494" s="52">
        <v>5</v>
      </c>
      <c r="W5494" s="52" t="str" cm="1">
        <f t="array" ref="W5494">_xlfn.SWITCH(ROUND(V5494,0),5,"Excellent",4,"Good",3,"Ok","Bad")</f>
        <v>Excellent</v>
      </c>
      <c r="X5494">
        <v>5</v>
      </c>
      <c r="Y5494" t="str">
        <f t="shared" si="343"/>
        <v>No</v>
      </c>
      <c r="Z5494" s="68">
        <v>44018</v>
      </c>
      <c r="AA5494" s="68">
        <v>44045</v>
      </c>
      <c r="AB5494">
        <v>15</v>
      </c>
      <c r="AC5494" t="s">
        <v>15616</v>
      </c>
    </row>
    <row r="5495" spans="1:29" x14ac:dyDescent="0.3">
      <c r="A5495" t="s">
        <v>14853</v>
      </c>
      <c r="B5495">
        <v>3910</v>
      </c>
      <c r="C5495" t="str">
        <f>VLOOKUP($B5495,Hosts!$A:$M,10,0)</f>
        <v>Within a day</v>
      </c>
      <c r="D5495" s="70">
        <f>VLOOKUP($B5495,Hosts!$A:$M,11,0)</f>
        <v>0.56999999999999995</v>
      </c>
      <c r="E5495" s="70">
        <f>VLOOKUP($B5495,Hosts!$A:$M,12,0)</f>
        <v>0.82</v>
      </c>
      <c r="F5495" t="str">
        <f>VLOOKUP($B5495,Hosts!$A:$M,13,0)</f>
        <v>No</v>
      </c>
      <c r="G5495" t="str">
        <f>INDEX(Hosts!$A:$M, MATCH(Places!$B5495,Hosts!$A:$A,0), MATCH(Places!G$1,Hosts!$A$1:$M$1,0))</f>
        <v>Within a day</v>
      </c>
      <c r="H5495" s="70">
        <f>INDEX(Hosts!$A:$M, MATCH(Places!$B5495,Hosts!$A:$A,0), MATCH(Places!H$1,Hosts!$A$1:$M$1,0))</f>
        <v>0.56999999999999995</v>
      </c>
      <c r="I5495" s="70">
        <f>INDEX(Hosts!$A:$M, MATCH(Places!$B5495,Hosts!$A:$A,0), MATCH(Places!I$1,Hosts!$A$1:$M$1,0))</f>
        <v>0.82</v>
      </c>
      <c r="J5495" t="str">
        <f>INDEX(Hosts!$A:$M, MATCH(Places!$B5495,Hosts!$A:$A,0), MATCH(Places!J$1,Hosts!$A$1:$M$1,0))</f>
        <v>No</v>
      </c>
      <c r="K5495">
        <v>18</v>
      </c>
      <c r="L5495" t="str">
        <f>VLOOKUP($K5495,Neighborhoods!$A:$C,2,0)</f>
        <v>Manhattan</v>
      </c>
      <c r="M5495" t="str">
        <f>VLOOKUP($K5495,Neighborhoods!$A:$C,3,0)</f>
        <v>Midtown</v>
      </c>
      <c r="N5495" t="str">
        <f>INDEX(Neighborhoods!$A:$C, MATCH(Places!$K5495,Neighborhoods!$A:$A,0), MATCH(Places!N$1,Neighborhoods!$A$1:$C$1,0))</f>
        <v>Manhattan</v>
      </c>
      <c r="O5495" t="str">
        <f>INDEX(Neighborhoods!$A:$C, MATCH(Places!$K5495,Neighborhoods!$A:$A,0), MATCH(Places!O$1,Neighborhoods!$A$1:$C$1,0))</f>
        <v>Midtown</v>
      </c>
      <c r="P5495" t="s">
        <v>1</v>
      </c>
      <c r="Q5495" t="str">
        <f t="shared" si="340"/>
        <v>Yes</v>
      </c>
      <c r="R5495">
        <v>2</v>
      </c>
      <c r="S5495" t="str">
        <f t="shared" si="341"/>
        <v>Small</v>
      </c>
      <c r="T5495" s="50">
        <v>172</v>
      </c>
      <c r="U5495" s="70">
        <f t="shared" si="342"/>
        <v>0.03</v>
      </c>
      <c r="V5495" s="52">
        <v>4.4000000000000004</v>
      </c>
      <c r="W5495" s="52" t="str" cm="1">
        <f t="array" ref="W5495">_xlfn.SWITCH(ROUND(V5495,0),5,"Excellent",4,"Good",3,"Ok","Bad")</f>
        <v>Good</v>
      </c>
      <c r="X5495">
        <v>5</v>
      </c>
      <c r="Y5495" t="str">
        <f t="shared" si="343"/>
        <v>No</v>
      </c>
      <c r="Z5495" s="68">
        <v>44033</v>
      </c>
      <c r="AA5495" s="68">
        <v>44053</v>
      </c>
      <c r="AB5495">
        <v>78</v>
      </c>
      <c r="AC5495" t="s">
        <v>15616</v>
      </c>
    </row>
    <row r="5496" spans="1:29" x14ac:dyDescent="0.3">
      <c r="A5496" t="s">
        <v>13716</v>
      </c>
      <c r="B5496">
        <v>4003</v>
      </c>
      <c r="C5496" t="str">
        <f>VLOOKUP($B5496,Hosts!$A:$M,10,0)</f>
        <v>Within an hour</v>
      </c>
      <c r="D5496" s="70">
        <f>VLOOKUP($B5496,Hosts!$A:$M,11,0)</f>
        <v>1</v>
      </c>
      <c r="E5496" s="70">
        <f>VLOOKUP($B5496,Hosts!$A:$M,12,0)</f>
        <v>1</v>
      </c>
      <c r="F5496" t="str">
        <f>VLOOKUP($B5496,Hosts!$A:$M,13,0)</f>
        <v>Yes</v>
      </c>
      <c r="G5496" t="str">
        <f>INDEX(Hosts!$A:$M, MATCH(Places!$B5496,Hosts!$A:$A,0), MATCH(Places!G$1,Hosts!$A$1:$M$1,0))</f>
        <v>Within an hour</v>
      </c>
      <c r="H5496" s="70">
        <f>INDEX(Hosts!$A:$M, MATCH(Places!$B5496,Hosts!$A:$A,0), MATCH(Places!H$1,Hosts!$A$1:$M$1,0))</f>
        <v>1</v>
      </c>
      <c r="I5496" s="70">
        <f>INDEX(Hosts!$A:$M, MATCH(Places!$B5496,Hosts!$A:$A,0), MATCH(Places!I$1,Hosts!$A$1:$M$1,0))</f>
        <v>1</v>
      </c>
      <c r="J5496" t="str">
        <f>INDEX(Hosts!$A:$M, MATCH(Places!$B5496,Hosts!$A:$A,0), MATCH(Places!J$1,Hosts!$A$1:$M$1,0))</f>
        <v>Yes</v>
      </c>
      <c r="K5496">
        <v>12</v>
      </c>
      <c r="L5496" t="str">
        <f>VLOOKUP($K5496,Neighborhoods!$A:$C,2,0)</f>
        <v>Brooklyn</v>
      </c>
      <c r="M5496" t="str">
        <f>VLOOKUP($K5496,Neighborhoods!$A:$C,3,0)</f>
        <v>Williamsburg</v>
      </c>
      <c r="N5496" t="str">
        <f>INDEX(Neighborhoods!$A:$C, MATCH(Places!$K5496,Neighborhoods!$A:$A,0), MATCH(Places!N$1,Neighborhoods!$A$1:$C$1,0))</f>
        <v>Brooklyn</v>
      </c>
      <c r="O5496" t="str">
        <f>INDEX(Neighborhoods!$A:$C, MATCH(Places!$K5496,Neighborhoods!$A:$A,0), MATCH(Places!O$1,Neighborhoods!$A$1:$C$1,0))</f>
        <v>Williamsburg</v>
      </c>
      <c r="P5496" t="s">
        <v>1</v>
      </c>
      <c r="Q5496" t="str">
        <f t="shared" si="340"/>
        <v>Yes</v>
      </c>
      <c r="R5496">
        <v>2</v>
      </c>
      <c r="S5496" t="str">
        <f t="shared" si="341"/>
        <v>Small</v>
      </c>
      <c r="T5496" s="50">
        <v>59</v>
      </c>
      <c r="U5496" s="70">
        <f t="shared" si="342"/>
        <v>0.03</v>
      </c>
      <c r="V5496" s="52">
        <v>5</v>
      </c>
      <c r="W5496" s="52" t="str" cm="1">
        <f t="array" ref="W5496">_xlfn.SWITCH(ROUND(V5496,0),5,"Excellent",4,"Good",3,"Ok","Bad")</f>
        <v>Excellent</v>
      </c>
      <c r="X5496">
        <v>31</v>
      </c>
      <c r="Y5496" t="str">
        <f t="shared" si="343"/>
        <v>No</v>
      </c>
      <c r="Z5496" s="68">
        <v>43777</v>
      </c>
      <c r="AA5496" s="68">
        <v>44043</v>
      </c>
      <c r="AB5496">
        <v>336</v>
      </c>
      <c r="AC5496" t="s">
        <v>15615</v>
      </c>
    </row>
    <row r="5497" spans="1:29" x14ac:dyDescent="0.3">
      <c r="A5497" t="s">
        <v>14870</v>
      </c>
      <c r="B5497">
        <v>3322</v>
      </c>
      <c r="C5497" t="str">
        <f>VLOOKUP($B5497,Hosts!$A:$M,10,0)</f>
        <v>Within an hour</v>
      </c>
      <c r="D5497" s="70">
        <f>VLOOKUP($B5497,Hosts!$A:$M,11,0)</f>
        <v>1</v>
      </c>
      <c r="E5497" s="70">
        <f>VLOOKUP($B5497,Hosts!$A:$M,12,0)</f>
        <v>0.99</v>
      </c>
      <c r="F5497" t="str">
        <f>VLOOKUP($B5497,Hosts!$A:$M,13,0)</f>
        <v>Yes</v>
      </c>
      <c r="G5497" t="str">
        <f>INDEX(Hosts!$A:$M, MATCH(Places!$B5497,Hosts!$A:$A,0), MATCH(Places!G$1,Hosts!$A$1:$M$1,0))</f>
        <v>Within an hour</v>
      </c>
      <c r="H5497" s="70">
        <f>INDEX(Hosts!$A:$M, MATCH(Places!$B5497,Hosts!$A:$A,0), MATCH(Places!H$1,Hosts!$A$1:$M$1,0))</f>
        <v>1</v>
      </c>
      <c r="I5497" s="70">
        <f>INDEX(Hosts!$A:$M, MATCH(Places!$B5497,Hosts!$A:$A,0), MATCH(Places!I$1,Hosts!$A$1:$M$1,0))</f>
        <v>0.99</v>
      </c>
      <c r="J5497" t="str">
        <f>INDEX(Hosts!$A:$M, MATCH(Places!$B5497,Hosts!$A:$A,0), MATCH(Places!J$1,Hosts!$A$1:$M$1,0))</f>
        <v>Yes</v>
      </c>
      <c r="K5497">
        <v>4</v>
      </c>
      <c r="L5497" t="str">
        <f>VLOOKUP($K5497,Neighborhoods!$A:$C,2,0)</f>
        <v>Bronx</v>
      </c>
      <c r="M5497" t="str">
        <f>VLOOKUP($K5497,Neighborhoods!$A:$C,3,0)</f>
        <v>Mott Haven</v>
      </c>
      <c r="N5497" t="str">
        <f>INDEX(Neighborhoods!$A:$C, MATCH(Places!$K5497,Neighborhoods!$A:$A,0), MATCH(Places!N$1,Neighborhoods!$A$1:$C$1,0))</f>
        <v>Bronx</v>
      </c>
      <c r="O5497" t="str">
        <f>INDEX(Neighborhoods!$A:$C, MATCH(Places!$K5497,Neighborhoods!$A:$A,0), MATCH(Places!O$1,Neighborhoods!$A$1:$C$1,0))</f>
        <v>Mott Haven</v>
      </c>
      <c r="P5497" t="s">
        <v>1</v>
      </c>
      <c r="Q5497" t="str">
        <f t="shared" si="340"/>
        <v>Yes</v>
      </c>
      <c r="R5497">
        <v>1</v>
      </c>
      <c r="S5497" t="str">
        <f t="shared" si="341"/>
        <v>Small</v>
      </c>
      <c r="T5497" s="50">
        <v>37</v>
      </c>
      <c r="U5497" s="70">
        <f t="shared" si="342"/>
        <v>0.03</v>
      </c>
      <c r="V5497" s="52">
        <v>5</v>
      </c>
      <c r="W5497" s="52" t="str" cm="1">
        <f t="array" ref="W5497">_xlfn.SWITCH(ROUND(V5497,0),5,"Excellent",4,"Good",3,"Ok","Bad")</f>
        <v>Excellent</v>
      </c>
      <c r="X5497">
        <v>20</v>
      </c>
      <c r="Y5497" t="str">
        <f t="shared" si="343"/>
        <v>No</v>
      </c>
      <c r="Z5497" s="68">
        <v>43776</v>
      </c>
      <c r="AA5497" s="68">
        <v>44034</v>
      </c>
      <c r="AB5497">
        <v>257</v>
      </c>
      <c r="AC5497" t="s">
        <v>15615</v>
      </c>
    </row>
    <row r="5498" spans="1:29" x14ac:dyDescent="0.3">
      <c r="A5498" t="s">
        <v>14218</v>
      </c>
      <c r="B5498">
        <v>3804</v>
      </c>
      <c r="C5498" t="str">
        <f>VLOOKUP($B5498,Hosts!$A:$M,10,0)</f>
        <v>A few days or more</v>
      </c>
      <c r="D5498" s="70">
        <f>VLOOKUP($B5498,Hosts!$A:$M,11,0)</f>
        <v>0</v>
      </c>
      <c r="E5498" s="70">
        <f>VLOOKUP($B5498,Hosts!$A:$M,12,0)</f>
        <v>0.97</v>
      </c>
      <c r="F5498" t="str">
        <f>VLOOKUP($B5498,Hosts!$A:$M,13,0)</f>
        <v>No</v>
      </c>
      <c r="G5498" t="str">
        <f>INDEX(Hosts!$A:$M, MATCH(Places!$B5498,Hosts!$A:$A,0), MATCH(Places!G$1,Hosts!$A$1:$M$1,0))</f>
        <v>A few days or more</v>
      </c>
      <c r="H5498" s="70">
        <f>INDEX(Hosts!$A:$M, MATCH(Places!$B5498,Hosts!$A:$A,0), MATCH(Places!H$1,Hosts!$A$1:$M$1,0))</f>
        <v>0</v>
      </c>
      <c r="I5498" s="70">
        <f>INDEX(Hosts!$A:$M, MATCH(Places!$B5498,Hosts!$A:$A,0), MATCH(Places!I$1,Hosts!$A$1:$M$1,0))</f>
        <v>0.97</v>
      </c>
      <c r="J5498" t="str">
        <f>INDEX(Hosts!$A:$M, MATCH(Places!$B5498,Hosts!$A:$A,0), MATCH(Places!J$1,Hosts!$A$1:$M$1,0))</f>
        <v>No</v>
      </c>
      <c r="K5498">
        <v>20</v>
      </c>
      <c r="L5498" t="str">
        <f>VLOOKUP($K5498,Neighborhoods!$A:$C,2,0)</f>
        <v>Manhattan</v>
      </c>
      <c r="M5498" t="str">
        <f>VLOOKUP($K5498,Neighborhoods!$A:$C,3,0)</f>
        <v>Upper West Side</v>
      </c>
      <c r="N5498" t="str">
        <f>INDEX(Neighborhoods!$A:$C, MATCH(Places!$K5498,Neighborhoods!$A:$A,0), MATCH(Places!N$1,Neighborhoods!$A$1:$C$1,0))</f>
        <v>Manhattan</v>
      </c>
      <c r="O5498" t="str">
        <f>INDEX(Neighborhoods!$A:$C, MATCH(Places!$K5498,Neighborhoods!$A:$A,0), MATCH(Places!O$1,Neighborhoods!$A$1:$C$1,0))</f>
        <v>Upper West Side</v>
      </c>
      <c r="P5498" t="s">
        <v>11822</v>
      </c>
      <c r="Q5498" t="str">
        <f t="shared" si="340"/>
        <v>No</v>
      </c>
      <c r="R5498">
        <v>7</v>
      </c>
      <c r="S5498" t="str">
        <f t="shared" si="341"/>
        <v>Large</v>
      </c>
      <c r="T5498" s="50">
        <v>1500</v>
      </c>
      <c r="U5498" s="70">
        <f t="shared" si="342"/>
        <v>7.0000000000000007E-2</v>
      </c>
      <c r="V5498" s="52">
        <v>4.75</v>
      </c>
      <c r="W5498" s="52" t="str" cm="1">
        <f t="array" ref="W5498">_xlfn.SWITCH(ROUND(V5498,0),5,"Excellent",4,"Good",3,"Ok","Bad")</f>
        <v>Excellent</v>
      </c>
      <c r="X5498">
        <v>8</v>
      </c>
      <c r="Y5498" t="str">
        <f t="shared" si="343"/>
        <v>No</v>
      </c>
      <c r="Z5498" s="68">
        <v>43775</v>
      </c>
      <c r="AA5498" s="68">
        <v>43863</v>
      </c>
      <c r="AB5498">
        <v>179</v>
      </c>
      <c r="AC5498" t="s">
        <v>15615</v>
      </c>
    </row>
    <row r="5499" spans="1:29" x14ac:dyDescent="0.3">
      <c r="A5499" t="s">
        <v>13295</v>
      </c>
      <c r="B5499">
        <v>1902</v>
      </c>
      <c r="C5499" t="str">
        <f>VLOOKUP($B5499,Hosts!$A:$M,10,0)</f>
        <v>Within an hour</v>
      </c>
      <c r="D5499" s="70">
        <f>VLOOKUP($B5499,Hosts!$A:$M,11,0)</f>
        <v>1</v>
      </c>
      <c r="E5499" s="70">
        <f>VLOOKUP($B5499,Hosts!$A:$M,12,0)</f>
        <v>0.97</v>
      </c>
      <c r="F5499" t="str">
        <f>VLOOKUP($B5499,Hosts!$A:$M,13,0)</f>
        <v>Yes</v>
      </c>
      <c r="G5499" t="str">
        <f>INDEX(Hosts!$A:$M, MATCH(Places!$B5499,Hosts!$A:$A,0), MATCH(Places!G$1,Hosts!$A$1:$M$1,0))</f>
        <v>Within an hour</v>
      </c>
      <c r="H5499" s="70">
        <f>INDEX(Hosts!$A:$M, MATCH(Places!$B5499,Hosts!$A:$A,0), MATCH(Places!H$1,Hosts!$A$1:$M$1,0))</f>
        <v>1</v>
      </c>
      <c r="I5499" s="70">
        <f>INDEX(Hosts!$A:$M, MATCH(Places!$B5499,Hosts!$A:$A,0), MATCH(Places!I$1,Hosts!$A$1:$M$1,0))</f>
        <v>0.97</v>
      </c>
      <c r="J5499" t="str">
        <f>INDEX(Hosts!$A:$M, MATCH(Places!$B5499,Hosts!$A:$A,0), MATCH(Places!J$1,Hosts!$A$1:$M$1,0))</f>
        <v>Yes</v>
      </c>
      <c r="K5499">
        <v>18</v>
      </c>
      <c r="L5499" t="str">
        <f>VLOOKUP($K5499,Neighborhoods!$A:$C,2,0)</f>
        <v>Manhattan</v>
      </c>
      <c r="M5499" t="str">
        <f>VLOOKUP($K5499,Neighborhoods!$A:$C,3,0)</f>
        <v>Midtown</v>
      </c>
      <c r="N5499" t="str">
        <f>INDEX(Neighborhoods!$A:$C, MATCH(Places!$K5499,Neighborhoods!$A:$A,0), MATCH(Places!N$1,Neighborhoods!$A$1:$C$1,0))</f>
        <v>Manhattan</v>
      </c>
      <c r="O5499" t="str">
        <f>INDEX(Neighborhoods!$A:$C, MATCH(Places!$K5499,Neighborhoods!$A:$A,0), MATCH(Places!O$1,Neighborhoods!$A$1:$C$1,0))</f>
        <v>Midtown</v>
      </c>
      <c r="P5499" t="s">
        <v>1</v>
      </c>
      <c r="Q5499" t="str">
        <f t="shared" si="340"/>
        <v>Yes</v>
      </c>
      <c r="R5499">
        <v>2</v>
      </c>
      <c r="S5499" t="str">
        <f t="shared" si="341"/>
        <v>Small</v>
      </c>
      <c r="T5499" s="50">
        <v>174</v>
      </c>
      <c r="U5499" s="70">
        <f t="shared" si="342"/>
        <v>0.03</v>
      </c>
      <c r="V5499" s="52">
        <v>5</v>
      </c>
      <c r="W5499" s="52" t="str" cm="1">
        <f t="array" ref="W5499">_xlfn.SWITCH(ROUND(V5499,0),5,"Excellent",4,"Good",3,"Ok","Bad")</f>
        <v>Excellent</v>
      </c>
      <c r="X5499">
        <v>19</v>
      </c>
      <c r="Y5499" t="str">
        <f t="shared" si="343"/>
        <v>No</v>
      </c>
      <c r="Z5499" s="68">
        <v>43776</v>
      </c>
      <c r="AA5499" s="68">
        <v>43863</v>
      </c>
      <c r="AB5499">
        <v>135</v>
      </c>
      <c r="AC5499" t="s">
        <v>15616</v>
      </c>
    </row>
    <row r="5500" spans="1:29" x14ac:dyDescent="0.3">
      <c r="A5500" t="s">
        <v>14502</v>
      </c>
      <c r="B5500">
        <v>4011</v>
      </c>
      <c r="C5500" t="str">
        <f>VLOOKUP($B5500,Hosts!$A:$M,10,0)</f>
        <v>Within an hour</v>
      </c>
      <c r="D5500" s="70">
        <f>VLOOKUP($B5500,Hosts!$A:$M,11,0)</f>
        <v>1</v>
      </c>
      <c r="E5500" s="70">
        <f>VLOOKUP($B5500,Hosts!$A:$M,12,0)</f>
        <v>1</v>
      </c>
      <c r="F5500" t="str">
        <f>VLOOKUP($B5500,Hosts!$A:$M,13,0)</f>
        <v>No</v>
      </c>
      <c r="G5500" t="str">
        <f>INDEX(Hosts!$A:$M, MATCH(Places!$B5500,Hosts!$A:$A,0), MATCH(Places!G$1,Hosts!$A$1:$M$1,0))</f>
        <v>Within an hour</v>
      </c>
      <c r="H5500" s="70">
        <f>INDEX(Hosts!$A:$M, MATCH(Places!$B5500,Hosts!$A:$A,0), MATCH(Places!H$1,Hosts!$A$1:$M$1,0))</f>
        <v>1</v>
      </c>
      <c r="I5500" s="70">
        <f>INDEX(Hosts!$A:$M, MATCH(Places!$B5500,Hosts!$A:$A,0), MATCH(Places!I$1,Hosts!$A$1:$M$1,0))</f>
        <v>1</v>
      </c>
      <c r="J5500" t="str">
        <f>INDEX(Hosts!$A:$M, MATCH(Places!$B5500,Hosts!$A:$A,0), MATCH(Places!J$1,Hosts!$A$1:$M$1,0))</f>
        <v>No</v>
      </c>
      <c r="K5500">
        <v>10</v>
      </c>
      <c r="L5500" t="str">
        <f>VLOOKUP($K5500,Neighborhoods!$A:$C,2,0)</f>
        <v>Brooklyn</v>
      </c>
      <c r="M5500" t="str">
        <f>VLOOKUP($K5500,Neighborhoods!$A:$C,3,0)</f>
        <v>East Flatbush</v>
      </c>
      <c r="N5500" t="str">
        <f>INDEX(Neighborhoods!$A:$C, MATCH(Places!$K5500,Neighborhoods!$A:$A,0), MATCH(Places!N$1,Neighborhoods!$A$1:$C$1,0))</f>
        <v>Brooklyn</v>
      </c>
      <c r="O5500" t="str">
        <f>INDEX(Neighborhoods!$A:$C, MATCH(Places!$K5500,Neighborhoods!$A:$A,0), MATCH(Places!O$1,Neighborhoods!$A$1:$C$1,0))</f>
        <v>East Flatbush</v>
      </c>
      <c r="P5500" t="s">
        <v>1</v>
      </c>
      <c r="Q5500" t="str">
        <f t="shared" si="340"/>
        <v>Yes</v>
      </c>
      <c r="R5500">
        <v>1</v>
      </c>
      <c r="S5500" t="str">
        <f t="shared" si="341"/>
        <v>Small</v>
      </c>
      <c r="T5500" s="50">
        <v>49</v>
      </c>
      <c r="U5500" s="70">
        <f t="shared" si="342"/>
        <v>0.03</v>
      </c>
      <c r="V5500" s="52">
        <v>3.67</v>
      </c>
      <c r="W5500" s="52" t="str" cm="1">
        <f t="array" ref="W5500">_xlfn.SWITCH(ROUND(V5500,0),5,"Excellent",4,"Good",3,"Ok","Bad")</f>
        <v>Good</v>
      </c>
      <c r="X5500">
        <v>3</v>
      </c>
      <c r="Y5500" t="str">
        <f t="shared" si="343"/>
        <v>No</v>
      </c>
      <c r="Z5500" s="68">
        <v>43843</v>
      </c>
      <c r="AA5500" s="68">
        <v>44018</v>
      </c>
      <c r="AB5500">
        <v>362</v>
      </c>
      <c r="AC5500" t="s">
        <v>15615</v>
      </c>
    </row>
    <row r="5501" spans="1:29" x14ac:dyDescent="0.3">
      <c r="A5501" t="s">
        <v>14502</v>
      </c>
      <c r="B5501">
        <v>4011</v>
      </c>
      <c r="C5501" t="str">
        <f>VLOOKUP($B5501,Hosts!$A:$M,10,0)</f>
        <v>Within an hour</v>
      </c>
      <c r="D5501" s="70">
        <f>VLOOKUP($B5501,Hosts!$A:$M,11,0)</f>
        <v>1</v>
      </c>
      <c r="E5501" s="70">
        <f>VLOOKUP($B5501,Hosts!$A:$M,12,0)</f>
        <v>1</v>
      </c>
      <c r="F5501" t="str">
        <f>VLOOKUP($B5501,Hosts!$A:$M,13,0)</f>
        <v>No</v>
      </c>
      <c r="G5501" t="str">
        <f>INDEX(Hosts!$A:$M, MATCH(Places!$B5501,Hosts!$A:$A,0), MATCH(Places!G$1,Hosts!$A$1:$M$1,0))</f>
        <v>Within an hour</v>
      </c>
      <c r="H5501" s="70">
        <f>INDEX(Hosts!$A:$M, MATCH(Places!$B5501,Hosts!$A:$A,0), MATCH(Places!H$1,Hosts!$A$1:$M$1,0))</f>
        <v>1</v>
      </c>
      <c r="I5501" s="70">
        <f>INDEX(Hosts!$A:$M, MATCH(Places!$B5501,Hosts!$A:$A,0), MATCH(Places!I$1,Hosts!$A$1:$M$1,0))</f>
        <v>1</v>
      </c>
      <c r="J5501" t="str">
        <f>INDEX(Hosts!$A:$M, MATCH(Places!$B5501,Hosts!$A:$A,0), MATCH(Places!J$1,Hosts!$A$1:$M$1,0))</f>
        <v>No</v>
      </c>
      <c r="K5501">
        <v>10</v>
      </c>
      <c r="L5501" t="str">
        <f>VLOOKUP($K5501,Neighborhoods!$A:$C,2,0)</f>
        <v>Brooklyn</v>
      </c>
      <c r="M5501" t="str">
        <f>VLOOKUP($K5501,Neighborhoods!$A:$C,3,0)</f>
        <v>East Flatbush</v>
      </c>
      <c r="N5501" t="str">
        <f>INDEX(Neighborhoods!$A:$C, MATCH(Places!$K5501,Neighborhoods!$A:$A,0), MATCH(Places!N$1,Neighborhoods!$A$1:$C$1,0))</f>
        <v>Brooklyn</v>
      </c>
      <c r="O5501" t="str">
        <f>INDEX(Neighborhoods!$A:$C, MATCH(Places!$K5501,Neighborhoods!$A:$A,0), MATCH(Places!O$1,Neighborhoods!$A$1:$C$1,0))</f>
        <v>East Flatbush</v>
      </c>
      <c r="P5501" t="s">
        <v>1</v>
      </c>
      <c r="Q5501" t="str">
        <f t="shared" si="340"/>
        <v>Yes</v>
      </c>
      <c r="R5501">
        <v>1</v>
      </c>
      <c r="S5501" t="str">
        <f t="shared" si="341"/>
        <v>Small</v>
      </c>
      <c r="T5501" s="50">
        <v>49</v>
      </c>
      <c r="U5501" s="70">
        <f t="shared" si="342"/>
        <v>0.03</v>
      </c>
      <c r="V5501" s="52">
        <v>4.83</v>
      </c>
      <c r="W5501" s="52" t="str" cm="1">
        <f t="array" ref="W5501">_xlfn.SWITCH(ROUND(V5501,0),5,"Excellent",4,"Good",3,"Ok","Bad")</f>
        <v>Excellent</v>
      </c>
      <c r="X5501">
        <v>6</v>
      </c>
      <c r="Y5501" t="str">
        <f t="shared" si="343"/>
        <v>No</v>
      </c>
      <c r="Z5501" s="68">
        <v>43829</v>
      </c>
      <c r="AA5501" s="68">
        <v>44018</v>
      </c>
      <c r="AB5501">
        <v>362</v>
      </c>
      <c r="AC5501" t="s">
        <v>15616</v>
      </c>
    </row>
    <row r="5502" spans="1:29" x14ac:dyDescent="0.3">
      <c r="A5502" t="s">
        <v>14502</v>
      </c>
      <c r="B5502">
        <v>4011</v>
      </c>
      <c r="C5502" t="str">
        <f>VLOOKUP($B5502,Hosts!$A:$M,10,0)</f>
        <v>Within an hour</v>
      </c>
      <c r="D5502" s="70">
        <f>VLOOKUP($B5502,Hosts!$A:$M,11,0)</f>
        <v>1</v>
      </c>
      <c r="E5502" s="70">
        <f>VLOOKUP($B5502,Hosts!$A:$M,12,0)</f>
        <v>1</v>
      </c>
      <c r="F5502" t="str">
        <f>VLOOKUP($B5502,Hosts!$A:$M,13,0)</f>
        <v>No</v>
      </c>
      <c r="G5502" t="str">
        <f>INDEX(Hosts!$A:$M, MATCH(Places!$B5502,Hosts!$A:$A,0), MATCH(Places!G$1,Hosts!$A$1:$M$1,0))</f>
        <v>Within an hour</v>
      </c>
      <c r="H5502" s="70">
        <f>INDEX(Hosts!$A:$M, MATCH(Places!$B5502,Hosts!$A:$A,0), MATCH(Places!H$1,Hosts!$A$1:$M$1,0))</f>
        <v>1</v>
      </c>
      <c r="I5502" s="70">
        <f>INDEX(Hosts!$A:$M, MATCH(Places!$B5502,Hosts!$A:$A,0), MATCH(Places!I$1,Hosts!$A$1:$M$1,0))</f>
        <v>1</v>
      </c>
      <c r="J5502" t="str">
        <f>INDEX(Hosts!$A:$M, MATCH(Places!$B5502,Hosts!$A:$A,0), MATCH(Places!J$1,Hosts!$A$1:$M$1,0))</f>
        <v>No</v>
      </c>
      <c r="K5502">
        <v>10</v>
      </c>
      <c r="L5502" t="str">
        <f>VLOOKUP($K5502,Neighborhoods!$A:$C,2,0)</f>
        <v>Brooklyn</v>
      </c>
      <c r="M5502" t="str">
        <f>VLOOKUP($K5502,Neighborhoods!$A:$C,3,0)</f>
        <v>East Flatbush</v>
      </c>
      <c r="N5502" t="str">
        <f>INDEX(Neighborhoods!$A:$C, MATCH(Places!$K5502,Neighborhoods!$A:$A,0), MATCH(Places!N$1,Neighborhoods!$A$1:$C$1,0))</f>
        <v>Brooklyn</v>
      </c>
      <c r="O5502" t="str">
        <f>INDEX(Neighborhoods!$A:$C, MATCH(Places!$K5502,Neighborhoods!$A:$A,0), MATCH(Places!O$1,Neighborhoods!$A$1:$C$1,0))</f>
        <v>East Flatbush</v>
      </c>
      <c r="P5502" t="s">
        <v>1</v>
      </c>
      <c r="Q5502" t="str">
        <f t="shared" si="340"/>
        <v>Yes</v>
      </c>
      <c r="R5502">
        <v>1</v>
      </c>
      <c r="S5502" t="str">
        <f t="shared" si="341"/>
        <v>Small</v>
      </c>
      <c r="T5502" s="50">
        <v>49</v>
      </c>
      <c r="U5502" s="70">
        <f t="shared" si="342"/>
        <v>0.03</v>
      </c>
      <c r="V5502" s="52">
        <v>4.5</v>
      </c>
      <c r="W5502" s="52" t="str" cm="1">
        <f t="array" ref="W5502">_xlfn.SWITCH(ROUND(V5502,0),5,"Excellent",4,"Good",3,"Ok","Bad")</f>
        <v>Excellent</v>
      </c>
      <c r="X5502">
        <v>4</v>
      </c>
      <c r="Y5502" t="str">
        <f t="shared" si="343"/>
        <v>No</v>
      </c>
      <c r="Z5502" s="68">
        <v>43833</v>
      </c>
      <c r="AA5502" s="68">
        <v>44045</v>
      </c>
      <c r="AB5502">
        <v>360</v>
      </c>
      <c r="AC5502" t="s">
        <v>15616</v>
      </c>
    </row>
    <row r="5503" spans="1:29" x14ac:dyDescent="0.3">
      <c r="A5503" t="s">
        <v>15243</v>
      </c>
      <c r="B5503">
        <v>3819</v>
      </c>
      <c r="C5503" t="str">
        <f>VLOOKUP($B5503,Hosts!$A:$M,10,0)</f>
        <v>Within an hour</v>
      </c>
      <c r="D5503" s="70">
        <f>VLOOKUP($B5503,Hosts!$A:$M,11,0)</f>
        <v>0.83</v>
      </c>
      <c r="E5503" s="70">
        <f>VLOOKUP($B5503,Hosts!$A:$M,12,0)</f>
        <v>1</v>
      </c>
      <c r="F5503" t="str">
        <f>VLOOKUP($B5503,Hosts!$A:$M,13,0)</f>
        <v>No</v>
      </c>
      <c r="G5503" t="str">
        <f>INDEX(Hosts!$A:$M, MATCH(Places!$B5503,Hosts!$A:$A,0), MATCH(Places!G$1,Hosts!$A$1:$M$1,0))</f>
        <v>Within an hour</v>
      </c>
      <c r="H5503" s="70">
        <f>INDEX(Hosts!$A:$M, MATCH(Places!$B5503,Hosts!$A:$A,0), MATCH(Places!H$1,Hosts!$A$1:$M$1,0))</f>
        <v>0.83</v>
      </c>
      <c r="I5503" s="70">
        <f>INDEX(Hosts!$A:$M, MATCH(Places!$B5503,Hosts!$A:$A,0), MATCH(Places!I$1,Hosts!$A$1:$M$1,0))</f>
        <v>1</v>
      </c>
      <c r="J5503" t="str">
        <f>INDEX(Hosts!$A:$M, MATCH(Places!$B5503,Hosts!$A:$A,0), MATCH(Places!J$1,Hosts!$A$1:$M$1,0))</f>
        <v>No</v>
      </c>
      <c r="K5503">
        <v>17</v>
      </c>
      <c r="L5503" t="str">
        <f>VLOOKUP($K5503,Neighborhoods!$A:$C,2,0)</f>
        <v>Manhattan</v>
      </c>
      <c r="M5503" t="str">
        <f>VLOOKUP($K5503,Neighborhoods!$A:$C,3,0)</f>
        <v>Hell's Kitchen</v>
      </c>
      <c r="N5503" t="str">
        <f>INDEX(Neighborhoods!$A:$C, MATCH(Places!$K5503,Neighborhoods!$A:$A,0), MATCH(Places!N$1,Neighborhoods!$A$1:$C$1,0))</f>
        <v>Manhattan</v>
      </c>
      <c r="O5503" t="str">
        <f>INDEX(Neighborhoods!$A:$C, MATCH(Places!$K5503,Neighborhoods!$A:$A,0), MATCH(Places!O$1,Neighborhoods!$A$1:$C$1,0))</f>
        <v>Hell's Kitchen</v>
      </c>
      <c r="P5503" t="s">
        <v>11822</v>
      </c>
      <c r="Q5503" t="str">
        <f t="shared" si="340"/>
        <v>No</v>
      </c>
      <c r="R5503">
        <v>5</v>
      </c>
      <c r="S5503" t="str">
        <f t="shared" si="341"/>
        <v>Medium</v>
      </c>
      <c r="T5503" s="50">
        <v>80</v>
      </c>
      <c r="U5503" s="70">
        <f t="shared" si="342"/>
        <v>0.03</v>
      </c>
      <c r="V5503" s="52">
        <v>4.5</v>
      </c>
      <c r="W5503" s="52" t="str" cm="1">
        <f t="array" ref="W5503">_xlfn.SWITCH(ROUND(V5503,0),5,"Excellent",4,"Good",3,"Ok","Bad")</f>
        <v>Excellent</v>
      </c>
      <c r="X5503">
        <v>14</v>
      </c>
      <c r="Y5503" t="str">
        <f t="shared" si="343"/>
        <v>No</v>
      </c>
      <c r="Z5503" s="68">
        <v>43791</v>
      </c>
      <c r="AA5503" s="68">
        <v>44030</v>
      </c>
      <c r="AB5503">
        <v>28</v>
      </c>
      <c r="AC5503" t="s">
        <v>15616</v>
      </c>
    </row>
    <row r="5504" spans="1:29" x14ac:dyDescent="0.3">
      <c r="A5504" t="s">
        <v>15598</v>
      </c>
      <c r="B5504">
        <v>3819</v>
      </c>
      <c r="C5504" t="str">
        <f>VLOOKUP($B5504,Hosts!$A:$M,10,0)</f>
        <v>Within an hour</v>
      </c>
      <c r="D5504" s="70">
        <f>VLOOKUP($B5504,Hosts!$A:$M,11,0)</f>
        <v>0.83</v>
      </c>
      <c r="E5504" s="70">
        <f>VLOOKUP($B5504,Hosts!$A:$M,12,0)</f>
        <v>1</v>
      </c>
      <c r="F5504" t="str">
        <f>VLOOKUP($B5504,Hosts!$A:$M,13,0)</f>
        <v>No</v>
      </c>
      <c r="G5504" t="str">
        <f>INDEX(Hosts!$A:$M, MATCH(Places!$B5504,Hosts!$A:$A,0), MATCH(Places!G$1,Hosts!$A$1:$M$1,0))</f>
        <v>Within an hour</v>
      </c>
      <c r="H5504" s="70">
        <f>INDEX(Hosts!$A:$M, MATCH(Places!$B5504,Hosts!$A:$A,0), MATCH(Places!H$1,Hosts!$A$1:$M$1,0))</f>
        <v>0.83</v>
      </c>
      <c r="I5504" s="70">
        <f>INDEX(Hosts!$A:$M, MATCH(Places!$B5504,Hosts!$A:$A,0), MATCH(Places!I$1,Hosts!$A$1:$M$1,0))</f>
        <v>1</v>
      </c>
      <c r="J5504" t="str">
        <f>INDEX(Hosts!$A:$M, MATCH(Places!$B5504,Hosts!$A:$A,0), MATCH(Places!J$1,Hosts!$A$1:$M$1,0))</f>
        <v>No</v>
      </c>
      <c r="K5504">
        <v>17</v>
      </c>
      <c r="L5504" t="str">
        <f>VLOOKUP($K5504,Neighborhoods!$A:$C,2,0)</f>
        <v>Manhattan</v>
      </c>
      <c r="M5504" t="str">
        <f>VLOOKUP($K5504,Neighborhoods!$A:$C,3,0)</f>
        <v>Hell's Kitchen</v>
      </c>
      <c r="N5504" t="str">
        <f>INDEX(Neighborhoods!$A:$C, MATCH(Places!$K5504,Neighborhoods!$A:$A,0), MATCH(Places!N$1,Neighborhoods!$A$1:$C$1,0))</f>
        <v>Manhattan</v>
      </c>
      <c r="O5504" t="str">
        <f>INDEX(Neighborhoods!$A:$C, MATCH(Places!$K5504,Neighborhoods!$A:$A,0), MATCH(Places!O$1,Neighborhoods!$A$1:$C$1,0))</f>
        <v>Hell's Kitchen</v>
      </c>
      <c r="P5504" t="s">
        <v>11822</v>
      </c>
      <c r="Q5504" t="str">
        <f t="shared" si="340"/>
        <v>No</v>
      </c>
      <c r="R5504">
        <v>6</v>
      </c>
      <c r="S5504" t="str">
        <f t="shared" si="341"/>
        <v>Large</v>
      </c>
      <c r="T5504" s="50">
        <v>80</v>
      </c>
      <c r="U5504" s="70">
        <f t="shared" si="342"/>
        <v>0.03</v>
      </c>
      <c r="V5504" s="52">
        <v>4.5599999999999996</v>
      </c>
      <c r="W5504" s="52" t="str" cm="1">
        <f t="array" ref="W5504">_xlfn.SWITCH(ROUND(V5504,0),5,"Excellent",4,"Good",3,"Ok","Bad")</f>
        <v>Excellent</v>
      </c>
      <c r="X5504">
        <v>9</v>
      </c>
      <c r="Y5504" t="str">
        <f t="shared" si="343"/>
        <v>No</v>
      </c>
      <c r="Z5504" s="68">
        <v>43786</v>
      </c>
      <c r="AA5504" s="68">
        <v>43905</v>
      </c>
      <c r="AB5504">
        <v>34</v>
      </c>
      <c r="AC5504" t="s">
        <v>15616</v>
      </c>
    </row>
    <row r="5505" spans="1:29" x14ac:dyDescent="0.3">
      <c r="A5505" t="s">
        <v>15399</v>
      </c>
      <c r="B5505">
        <v>30</v>
      </c>
      <c r="C5505" t="str">
        <f>VLOOKUP($B5505,Hosts!$A:$M,10,0)</f>
        <v>Within an hour</v>
      </c>
      <c r="D5505" s="70">
        <f>VLOOKUP($B5505,Hosts!$A:$M,11,0)</f>
        <v>1</v>
      </c>
      <c r="E5505" s="70">
        <f>VLOOKUP($B5505,Hosts!$A:$M,12,0)</f>
        <v>0.85</v>
      </c>
      <c r="F5505" t="str">
        <f>VLOOKUP($B5505,Hosts!$A:$M,13,0)</f>
        <v>Yes</v>
      </c>
      <c r="G5505" t="str">
        <f>INDEX(Hosts!$A:$M, MATCH(Places!$B5505,Hosts!$A:$A,0), MATCH(Places!G$1,Hosts!$A$1:$M$1,0))</f>
        <v>Within an hour</v>
      </c>
      <c r="H5505" s="70">
        <f>INDEX(Hosts!$A:$M, MATCH(Places!$B5505,Hosts!$A:$A,0), MATCH(Places!H$1,Hosts!$A$1:$M$1,0))</f>
        <v>1</v>
      </c>
      <c r="I5505" s="70">
        <f>INDEX(Hosts!$A:$M, MATCH(Places!$B5505,Hosts!$A:$A,0), MATCH(Places!I$1,Hosts!$A$1:$M$1,0))</f>
        <v>0.85</v>
      </c>
      <c r="J5505" t="str">
        <f>INDEX(Hosts!$A:$M, MATCH(Places!$B5505,Hosts!$A:$A,0), MATCH(Places!J$1,Hosts!$A$1:$M$1,0))</f>
        <v>Yes</v>
      </c>
      <c r="K5505">
        <v>7</v>
      </c>
      <c r="L5505" t="str">
        <f>VLOOKUP($K5505,Neighborhoods!$A:$C,2,0)</f>
        <v>Brooklyn</v>
      </c>
      <c r="M5505" t="str">
        <f>VLOOKUP($K5505,Neighborhoods!$A:$C,3,0)</f>
        <v>Bedford-Stuyvesant</v>
      </c>
      <c r="N5505" t="str">
        <f>INDEX(Neighborhoods!$A:$C, MATCH(Places!$K5505,Neighborhoods!$A:$A,0), MATCH(Places!N$1,Neighborhoods!$A$1:$C$1,0))</f>
        <v>Brooklyn</v>
      </c>
      <c r="O5505" t="str">
        <f>INDEX(Neighborhoods!$A:$C, MATCH(Places!$K5505,Neighborhoods!$A:$A,0), MATCH(Places!O$1,Neighborhoods!$A$1:$C$1,0))</f>
        <v>Bedford-Stuyvesant</v>
      </c>
      <c r="P5505" t="s">
        <v>11822</v>
      </c>
      <c r="Q5505" t="str">
        <f t="shared" si="340"/>
        <v>No</v>
      </c>
      <c r="R5505">
        <v>4</v>
      </c>
      <c r="S5505" t="str">
        <f t="shared" si="341"/>
        <v>Medium</v>
      </c>
      <c r="T5505" s="50">
        <v>139</v>
      </c>
      <c r="U5505" s="70">
        <f t="shared" si="342"/>
        <v>0.03</v>
      </c>
      <c r="V5505" s="52">
        <v>5</v>
      </c>
      <c r="W5505" s="52" t="str" cm="1">
        <f t="array" ref="W5505">_xlfn.SWITCH(ROUND(V5505,0),5,"Excellent",4,"Good",3,"Ok","Bad")</f>
        <v>Excellent</v>
      </c>
      <c r="X5505">
        <v>13</v>
      </c>
      <c r="Y5505" t="str">
        <f t="shared" si="343"/>
        <v>No</v>
      </c>
      <c r="Z5505" s="68">
        <v>43790</v>
      </c>
      <c r="AA5505" s="68">
        <v>44043</v>
      </c>
      <c r="AB5505">
        <v>337</v>
      </c>
      <c r="AC5505" t="s">
        <v>15615</v>
      </c>
    </row>
    <row r="5506" spans="1:29" x14ac:dyDescent="0.3">
      <c r="A5506" t="s">
        <v>13867</v>
      </c>
      <c r="B5506">
        <v>1839</v>
      </c>
      <c r="C5506" t="str">
        <f>VLOOKUP($B5506,Hosts!$A:$M,10,0)</f>
        <v>Within an hour</v>
      </c>
      <c r="D5506" s="70">
        <f>VLOOKUP($B5506,Hosts!$A:$M,11,0)</f>
        <v>1</v>
      </c>
      <c r="E5506" s="70">
        <f>VLOOKUP($B5506,Hosts!$A:$M,12,0)</f>
        <v>0.92</v>
      </c>
      <c r="F5506" t="str">
        <f>VLOOKUP($B5506,Hosts!$A:$M,13,0)</f>
        <v>Yes</v>
      </c>
      <c r="G5506" t="str">
        <f>INDEX(Hosts!$A:$M, MATCH(Places!$B5506,Hosts!$A:$A,0), MATCH(Places!G$1,Hosts!$A$1:$M$1,0))</f>
        <v>Within an hour</v>
      </c>
      <c r="H5506" s="70">
        <f>INDEX(Hosts!$A:$M, MATCH(Places!$B5506,Hosts!$A:$A,0), MATCH(Places!H$1,Hosts!$A$1:$M$1,0))</f>
        <v>1</v>
      </c>
      <c r="I5506" s="70">
        <f>INDEX(Hosts!$A:$M, MATCH(Places!$B5506,Hosts!$A:$A,0), MATCH(Places!I$1,Hosts!$A$1:$M$1,0))</f>
        <v>0.92</v>
      </c>
      <c r="J5506" t="str">
        <f>INDEX(Hosts!$A:$M, MATCH(Places!$B5506,Hosts!$A:$A,0), MATCH(Places!J$1,Hosts!$A$1:$M$1,0))</f>
        <v>Yes</v>
      </c>
      <c r="K5506">
        <v>9</v>
      </c>
      <c r="L5506" t="str">
        <f>VLOOKUP($K5506,Neighborhoods!$A:$C,2,0)</f>
        <v>Brooklyn</v>
      </c>
      <c r="M5506" t="str">
        <f>VLOOKUP($K5506,Neighborhoods!$A:$C,3,0)</f>
        <v>Crown Heights</v>
      </c>
      <c r="N5506" t="str">
        <f>INDEX(Neighborhoods!$A:$C, MATCH(Places!$K5506,Neighborhoods!$A:$A,0), MATCH(Places!N$1,Neighborhoods!$A$1:$C$1,0))</f>
        <v>Brooklyn</v>
      </c>
      <c r="O5506" t="str">
        <f>INDEX(Neighborhoods!$A:$C, MATCH(Places!$K5506,Neighborhoods!$A:$A,0), MATCH(Places!O$1,Neighborhoods!$A$1:$C$1,0))</f>
        <v>Crown Heights</v>
      </c>
      <c r="P5506" t="s">
        <v>1</v>
      </c>
      <c r="Q5506" t="str">
        <f t="shared" si="340"/>
        <v>Yes</v>
      </c>
      <c r="R5506">
        <v>2</v>
      </c>
      <c r="S5506" t="str">
        <f t="shared" si="341"/>
        <v>Small</v>
      </c>
      <c r="T5506" s="50">
        <v>75</v>
      </c>
      <c r="U5506" s="70">
        <f t="shared" si="342"/>
        <v>0.03</v>
      </c>
      <c r="V5506" s="52">
        <v>4.97</v>
      </c>
      <c r="W5506" s="52" t="str" cm="1">
        <f t="array" ref="W5506">_xlfn.SWITCH(ROUND(V5506,0),5,"Excellent",4,"Good",3,"Ok","Bad")</f>
        <v>Excellent</v>
      </c>
      <c r="X5506">
        <v>31</v>
      </c>
      <c r="Y5506" t="str">
        <f t="shared" si="343"/>
        <v>No</v>
      </c>
      <c r="Z5506" s="68">
        <v>43777</v>
      </c>
      <c r="AA5506" s="68">
        <v>44047</v>
      </c>
      <c r="AB5506">
        <v>9</v>
      </c>
      <c r="AC5506" t="s">
        <v>15616</v>
      </c>
    </row>
    <row r="5507" spans="1:29" x14ac:dyDescent="0.3">
      <c r="A5507" t="s">
        <v>15333</v>
      </c>
      <c r="B5507">
        <v>3587</v>
      </c>
      <c r="C5507" t="str">
        <f>VLOOKUP($B5507,Hosts!$A:$M,10,0)</f>
        <v>Within an hour</v>
      </c>
      <c r="D5507" s="70">
        <f>VLOOKUP($B5507,Hosts!$A:$M,11,0)</f>
        <v>1</v>
      </c>
      <c r="E5507" s="70">
        <f>VLOOKUP($B5507,Hosts!$A:$M,12,0)</f>
        <v>0.99</v>
      </c>
      <c r="F5507" t="str">
        <f>VLOOKUP($B5507,Hosts!$A:$M,13,0)</f>
        <v>Yes</v>
      </c>
      <c r="G5507" t="str">
        <f>INDEX(Hosts!$A:$M, MATCH(Places!$B5507,Hosts!$A:$A,0), MATCH(Places!G$1,Hosts!$A$1:$M$1,0))</f>
        <v>Within an hour</v>
      </c>
      <c r="H5507" s="70">
        <f>INDEX(Hosts!$A:$M, MATCH(Places!$B5507,Hosts!$A:$A,0), MATCH(Places!H$1,Hosts!$A$1:$M$1,0))</f>
        <v>1</v>
      </c>
      <c r="I5507" s="70">
        <f>INDEX(Hosts!$A:$M, MATCH(Places!$B5507,Hosts!$A:$A,0), MATCH(Places!I$1,Hosts!$A$1:$M$1,0))</f>
        <v>0.99</v>
      </c>
      <c r="J5507" t="str">
        <f>INDEX(Hosts!$A:$M, MATCH(Places!$B5507,Hosts!$A:$A,0), MATCH(Places!J$1,Hosts!$A$1:$M$1,0))</f>
        <v>Yes</v>
      </c>
      <c r="K5507">
        <v>8</v>
      </c>
      <c r="L5507" t="str">
        <f>VLOOKUP($K5507,Neighborhoods!$A:$C,2,0)</f>
        <v>Brooklyn</v>
      </c>
      <c r="M5507" t="str">
        <f>VLOOKUP($K5507,Neighborhoods!$A:$C,3,0)</f>
        <v>Bushwick</v>
      </c>
      <c r="N5507" t="str">
        <f>INDEX(Neighborhoods!$A:$C, MATCH(Places!$K5507,Neighborhoods!$A:$A,0), MATCH(Places!N$1,Neighborhoods!$A$1:$C$1,0))</f>
        <v>Brooklyn</v>
      </c>
      <c r="O5507" t="str">
        <f>INDEX(Neighborhoods!$A:$C, MATCH(Places!$K5507,Neighborhoods!$A:$A,0), MATCH(Places!O$1,Neighborhoods!$A$1:$C$1,0))</f>
        <v>Bushwick</v>
      </c>
      <c r="P5507" t="s">
        <v>1</v>
      </c>
      <c r="Q5507" t="str">
        <f t="shared" ref="Q5507:Q5570" si="344">IF(OR(P5507="Private room",P5507="Shared room"),"Yes","No")</f>
        <v>Yes</v>
      </c>
      <c r="R5507">
        <v>2</v>
      </c>
      <c r="S5507" t="str">
        <f t="shared" ref="S5507:S5570" si="345">IF(R5507&lt;=2,"Small",IF(R5507&lt;=5,"Medium","Large"))</f>
        <v>Small</v>
      </c>
      <c r="T5507" s="50">
        <v>27</v>
      </c>
      <c r="U5507" s="70">
        <f t="shared" ref="U5507:U5570" si="346">VLOOKUP($T5507,$AF$1:$AG$5,2)</f>
        <v>0.03</v>
      </c>
      <c r="V5507" s="52">
        <v>4.8099999999999996</v>
      </c>
      <c r="W5507" s="52" t="str" cm="1">
        <f t="array" ref="W5507">_xlfn.SWITCH(ROUND(V5507,0),5,"Excellent",4,"Good",3,"Ok","Bad")</f>
        <v>Excellent</v>
      </c>
      <c r="X5507">
        <v>31</v>
      </c>
      <c r="Y5507" t="str">
        <f t="shared" ref="Y5507:Y5570" si="347">IF(AND(V5507&gt;4.8,X5507&gt;100),"Yes","No")</f>
        <v>No</v>
      </c>
      <c r="Z5507" s="68">
        <v>43804</v>
      </c>
      <c r="AA5507" s="68">
        <v>44046</v>
      </c>
      <c r="AB5507">
        <v>18</v>
      </c>
      <c r="AC5507" t="s">
        <v>15615</v>
      </c>
    </row>
    <row r="5508" spans="1:29" x14ac:dyDescent="0.3">
      <c r="A5508" t="s">
        <v>14466</v>
      </c>
      <c r="B5508">
        <v>3998</v>
      </c>
      <c r="C5508" t="str">
        <f>VLOOKUP($B5508,Hosts!$A:$M,10,0)</f>
        <v>Within an hour</v>
      </c>
      <c r="D5508" s="70">
        <f>VLOOKUP($B5508,Hosts!$A:$M,11,0)</f>
        <v>0.8</v>
      </c>
      <c r="E5508" s="70">
        <f>VLOOKUP($B5508,Hosts!$A:$M,12,0)</f>
        <v>0.99</v>
      </c>
      <c r="F5508" t="str">
        <f>VLOOKUP($B5508,Hosts!$A:$M,13,0)</f>
        <v>Yes</v>
      </c>
      <c r="G5508" t="str">
        <f>INDEX(Hosts!$A:$M, MATCH(Places!$B5508,Hosts!$A:$A,0), MATCH(Places!G$1,Hosts!$A$1:$M$1,0))</f>
        <v>Within an hour</v>
      </c>
      <c r="H5508" s="70">
        <f>INDEX(Hosts!$A:$M, MATCH(Places!$B5508,Hosts!$A:$A,0), MATCH(Places!H$1,Hosts!$A$1:$M$1,0))</f>
        <v>0.8</v>
      </c>
      <c r="I5508" s="70">
        <f>INDEX(Hosts!$A:$M, MATCH(Places!$B5508,Hosts!$A:$A,0), MATCH(Places!I$1,Hosts!$A$1:$M$1,0))</f>
        <v>0.99</v>
      </c>
      <c r="J5508" t="str">
        <f>INDEX(Hosts!$A:$M, MATCH(Places!$B5508,Hosts!$A:$A,0), MATCH(Places!J$1,Hosts!$A$1:$M$1,0))</f>
        <v>Yes</v>
      </c>
      <c r="K5508">
        <v>17</v>
      </c>
      <c r="L5508" t="str">
        <f>VLOOKUP($K5508,Neighborhoods!$A:$C,2,0)</f>
        <v>Manhattan</v>
      </c>
      <c r="M5508" t="str">
        <f>VLOOKUP($K5508,Neighborhoods!$A:$C,3,0)</f>
        <v>Hell's Kitchen</v>
      </c>
      <c r="N5508" t="str">
        <f>INDEX(Neighborhoods!$A:$C, MATCH(Places!$K5508,Neighborhoods!$A:$A,0), MATCH(Places!N$1,Neighborhoods!$A$1:$C$1,0))</f>
        <v>Manhattan</v>
      </c>
      <c r="O5508" t="str">
        <f>INDEX(Neighborhoods!$A:$C, MATCH(Places!$K5508,Neighborhoods!$A:$A,0), MATCH(Places!O$1,Neighborhoods!$A$1:$C$1,0))</f>
        <v>Hell's Kitchen</v>
      </c>
      <c r="P5508" t="s">
        <v>11822</v>
      </c>
      <c r="Q5508" t="str">
        <f t="shared" si="344"/>
        <v>No</v>
      </c>
      <c r="R5508">
        <v>4</v>
      </c>
      <c r="S5508" t="str">
        <f t="shared" si="345"/>
        <v>Medium</v>
      </c>
      <c r="T5508" s="50">
        <v>245</v>
      </c>
      <c r="U5508" s="70">
        <f t="shared" si="346"/>
        <v>0.04</v>
      </c>
      <c r="V5508" s="52">
        <v>4.74</v>
      </c>
      <c r="W5508" s="52" t="str" cm="1">
        <f t="array" ref="W5508">_xlfn.SWITCH(ROUND(V5508,0),5,"Excellent",4,"Good",3,"Ok","Bad")</f>
        <v>Excellent</v>
      </c>
      <c r="X5508">
        <v>34</v>
      </c>
      <c r="Y5508" t="str">
        <f t="shared" si="347"/>
        <v>No</v>
      </c>
      <c r="Z5508" s="68">
        <v>43785</v>
      </c>
      <c r="AA5508" s="68">
        <v>43902</v>
      </c>
      <c r="AB5508">
        <v>290</v>
      </c>
      <c r="AC5508" t="s">
        <v>15615</v>
      </c>
    </row>
    <row r="5509" spans="1:29" x14ac:dyDescent="0.3">
      <c r="A5509" t="s">
        <v>13834</v>
      </c>
      <c r="B5509">
        <v>4050</v>
      </c>
      <c r="C5509" t="str">
        <f>VLOOKUP($B5509,Hosts!$A:$M,10,0)</f>
        <v>Within an hour</v>
      </c>
      <c r="D5509" s="70">
        <f>VLOOKUP($B5509,Hosts!$A:$M,11,0)</f>
        <v>1</v>
      </c>
      <c r="E5509" s="70">
        <f>VLOOKUP($B5509,Hosts!$A:$M,12,0)</f>
        <v>0.93</v>
      </c>
      <c r="F5509" t="str">
        <f>VLOOKUP($B5509,Hosts!$A:$M,13,0)</f>
        <v>Yes</v>
      </c>
      <c r="G5509" t="str">
        <f>INDEX(Hosts!$A:$M, MATCH(Places!$B5509,Hosts!$A:$A,0), MATCH(Places!G$1,Hosts!$A$1:$M$1,0))</f>
        <v>Within an hour</v>
      </c>
      <c r="H5509" s="70">
        <f>INDEX(Hosts!$A:$M, MATCH(Places!$B5509,Hosts!$A:$A,0), MATCH(Places!H$1,Hosts!$A$1:$M$1,0))</f>
        <v>1</v>
      </c>
      <c r="I5509" s="70">
        <f>INDEX(Hosts!$A:$M, MATCH(Places!$B5509,Hosts!$A:$A,0), MATCH(Places!I$1,Hosts!$A$1:$M$1,0))</f>
        <v>0.93</v>
      </c>
      <c r="J5509" t="str">
        <f>INDEX(Hosts!$A:$M, MATCH(Places!$B5509,Hosts!$A:$A,0), MATCH(Places!J$1,Hosts!$A$1:$M$1,0))</f>
        <v>Yes</v>
      </c>
      <c r="K5509">
        <v>7</v>
      </c>
      <c r="L5509" t="str">
        <f>VLOOKUP($K5509,Neighborhoods!$A:$C,2,0)</f>
        <v>Brooklyn</v>
      </c>
      <c r="M5509" t="str">
        <f>VLOOKUP($K5509,Neighborhoods!$A:$C,3,0)</f>
        <v>Bedford-Stuyvesant</v>
      </c>
      <c r="N5509" t="str">
        <f>INDEX(Neighborhoods!$A:$C, MATCH(Places!$K5509,Neighborhoods!$A:$A,0), MATCH(Places!N$1,Neighborhoods!$A$1:$C$1,0))</f>
        <v>Brooklyn</v>
      </c>
      <c r="O5509" t="str">
        <f>INDEX(Neighborhoods!$A:$C, MATCH(Places!$K5509,Neighborhoods!$A:$A,0), MATCH(Places!O$1,Neighborhoods!$A$1:$C$1,0))</f>
        <v>Bedford-Stuyvesant</v>
      </c>
      <c r="P5509" t="s">
        <v>11822</v>
      </c>
      <c r="Q5509" t="str">
        <f t="shared" si="344"/>
        <v>No</v>
      </c>
      <c r="R5509">
        <v>3</v>
      </c>
      <c r="S5509" t="str">
        <f t="shared" si="345"/>
        <v>Medium</v>
      </c>
      <c r="T5509" s="50">
        <v>108</v>
      </c>
      <c r="U5509" s="70">
        <f t="shared" si="346"/>
        <v>0.03</v>
      </c>
      <c r="V5509" s="52">
        <v>4.91</v>
      </c>
      <c r="W5509" s="52" t="str" cm="1">
        <f t="array" ref="W5509">_xlfn.SWITCH(ROUND(V5509,0),5,"Excellent",4,"Good",3,"Ok","Bad")</f>
        <v>Excellent</v>
      </c>
      <c r="X5509">
        <v>23</v>
      </c>
      <c r="Y5509" t="str">
        <f t="shared" si="347"/>
        <v>No</v>
      </c>
      <c r="Z5509" s="68">
        <v>43786</v>
      </c>
      <c r="AA5509" s="68">
        <v>44052</v>
      </c>
      <c r="AB5509">
        <v>47</v>
      </c>
      <c r="AC5509" t="s">
        <v>15616</v>
      </c>
    </row>
    <row r="5510" spans="1:29" x14ac:dyDescent="0.3">
      <c r="A5510" t="s">
        <v>13472</v>
      </c>
      <c r="B5510">
        <v>1902</v>
      </c>
      <c r="C5510" t="str">
        <f>VLOOKUP($B5510,Hosts!$A:$M,10,0)</f>
        <v>Within an hour</v>
      </c>
      <c r="D5510" s="70">
        <f>VLOOKUP($B5510,Hosts!$A:$M,11,0)</f>
        <v>1</v>
      </c>
      <c r="E5510" s="70">
        <f>VLOOKUP($B5510,Hosts!$A:$M,12,0)</f>
        <v>0.97</v>
      </c>
      <c r="F5510" t="str">
        <f>VLOOKUP($B5510,Hosts!$A:$M,13,0)</f>
        <v>Yes</v>
      </c>
      <c r="G5510" t="str">
        <f>INDEX(Hosts!$A:$M, MATCH(Places!$B5510,Hosts!$A:$A,0), MATCH(Places!G$1,Hosts!$A$1:$M$1,0))</f>
        <v>Within an hour</v>
      </c>
      <c r="H5510" s="70">
        <f>INDEX(Hosts!$A:$M, MATCH(Places!$B5510,Hosts!$A:$A,0), MATCH(Places!H$1,Hosts!$A$1:$M$1,0))</f>
        <v>1</v>
      </c>
      <c r="I5510" s="70">
        <f>INDEX(Hosts!$A:$M, MATCH(Places!$B5510,Hosts!$A:$A,0), MATCH(Places!I$1,Hosts!$A$1:$M$1,0))</f>
        <v>0.97</v>
      </c>
      <c r="J5510" t="str">
        <f>INDEX(Hosts!$A:$M, MATCH(Places!$B5510,Hosts!$A:$A,0), MATCH(Places!J$1,Hosts!$A$1:$M$1,0))</f>
        <v>Yes</v>
      </c>
      <c r="K5510">
        <v>18</v>
      </c>
      <c r="L5510" t="str">
        <f>VLOOKUP($K5510,Neighborhoods!$A:$C,2,0)</f>
        <v>Manhattan</v>
      </c>
      <c r="M5510" t="str">
        <f>VLOOKUP($K5510,Neighborhoods!$A:$C,3,0)</f>
        <v>Midtown</v>
      </c>
      <c r="N5510" t="str">
        <f>INDEX(Neighborhoods!$A:$C, MATCH(Places!$K5510,Neighborhoods!$A:$A,0), MATCH(Places!N$1,Neighborhoods!$A$1:$C$1,0))</f>
        <v>Manhattan</v>
      </c>
      <c r="O5510" t="str">
        <f>INDEX(Neighborhoods!$A:$C, MATCH(Places!$K5510,Neighborhoods!$A:$A,0), MATCH(Places!O$1,Neighborhoods!$A$1:$C$1,0))</f>
        <v>Midtown</v>
      </c>
      <c r="P5510" t="s">
        <v>1</v>
      </c>
      <c r="Q5510" t="str">
        <f t="shared" si="344"/>
        <v>Yes</v>
      </c>
      <c r="R5510">
        <v>2</v>
      </c>
      <c r="S5510" t="str">
        <f t="shared" si="345"/>
        <v>Small</v>
      </c>
      <c r="T5510" s="50">
        <v>155</v>
      </c>
      <c r="U5510" s="70">
        <f t="shared" si="346"/>
        <v>0.03</v>
      </c>
      <c r="V5510" s="52">
        <v>4.9400000000000004</v>
      </c>
      <c r="W5510" s="52" t="str" cm="1">
        <f t="array" ref="W5510">_xlfn.SWITCH(ROUND(V5510,0),5,"Excellent",4,"Good",3,"Ok","Bad")</f>
        <v>Excellent</v>
      </c>
      <c r="X5510">
        <v>16</v>
      </c>
      <c r="Y5510" t="str">
        <f t="shared" si="347"/>
        <v>No</v>
      </c>
      <c r="Z5510" s="68">
        <v>43788</v>
      </c>
      <c r="AA5510" s="68">
        <v>43864</v>
      </c>
      <c r="AB5510">
        <v>146</v>
      </c>
      <c r="AC5510" t="s">
        <v>15616</v>
      </c>
    </row>
    <row r="5511" spans="1:29" x14ac:dyDescent="0.3">
      <c r="A5511" t="s">
        <v>15518</v>
      </c>
      <c r="B5511">
        <v>3471</v>
      </c>
      <c r="C5511" t="str">
        <f>VLOOKUP($B5511,Hosts!$A:$M,10,0)</f>
        <v>Within a few hours</v>
      </c>
      <c r="D5511" s="70">
        <f>VLOOKUP($B5511,Hosts!$A:$M,11,0)</f>
        <v>1</v>
      </c>
      <c r="E5511" s="70">
        <f>VLOOKUP($B5511,Hosts!$A:$M,12,0)</f>
        <v>0.96</v>
      </c>
      <c r="F5511" t="str">
        <f>VLOOKUP($B5511,Hosts!$A:$M,13,0)</f>
        <v>No</v>
      </c>
      <c r="G5511" t="str">
        <f>INDEX(Hosts!$A:$M, MATCH(Places!$B5511,Hosts!$A:$A,0), MATCH(Places!G$1,Hosts!$A$1:$M$1,0))</f>
        <v>Within a few hours</v>
      </c>
      <c r="H5511" s="70">
        <f>INDEX(Hosts!$A:$M, MATCH(Places!$B5511,Hosts!$A:$A,0), MATCH(Places!H$1,Hosts!$A$1:$M$1,0))</f>
        <v>1</v>
      </c>
      <c r="I5511" s="70">
        <f>INDEX(Hosts!$A:$M, MATCH(Places!$B5511,Hosts!$A:$A,0), MATCH(Places!I$1,Hosts!$A$1:$M$1,0))</f>
        <v>0.96</v>
      </c>
      <c r="J5511" t="str">
        <f>INDEX(Hosts!$A:$M, MATCH(Places!$B5511,Hosts!$A:$A,0), MATCH(Places!J$1,Hosts!$A$1:$M$1,0))</f>
        <v>No</v>
      </c>
      <c r="K5511">
        <v>7</v>
      </c>
      <c r="L5511" t="str">
        <f>VLOOKUP($K5511,Neighborhoods!$A:$C,2,0)</f>
        <v>Brooklyn</v>
      </c>
      <c r="M5511" t="str">
        <f>VLOOKUP($K5511,Neighborhoods!$A:$C,3,0)</f>
        <v>Bedford-Stuyvesant</v>
      </c>
      <c r="N5511" t="str">
        <f>INDEX(Neighborhoods!$A:$C, MATCH(Places!$K5511,Neighborhoods!$A:$A,0), MATCH(Places!N$1,Neighborhoods!$A$1:$C$1,0))</f>
        <v>Brooklyn</v>
      </c>
      <c r="O5511" t="str">
        <f>INDEX(Neighborhoods!$A:$C, MATCH(Places!$K5511,Neighborhoods!$A:$A,0), MATCH(Places!O$1,Neighborhoods!$A$1:$C$1,0))</f>
        <v>Bedford-Stuyvesant</v>
      </c>
      <c r="P5511" t="s">
        <v>1</v>
      </c>
      <c r="Q5511" t="str">
        <f t="shared" si="344"/>
        <v>Yes</v>
      </c>
      <c r="R5511">
        <v>3</v>
      </c>
      <c r="S5511" t="str">
        <f t="shared" si="345"/>
        <v>Medium</v>
      </c>
      <c r="T5511" s="50">
        <v>130</v>
      </c>
      <c r="U5511" s="70">
        <f t="shared" si="346"/>
        <v>0.03</v>
      </c>
      <c r="V5511" s="52">
        <v>5</v>
      </c>
      <c r="W5511" s="52" t="str" cm="1">
        <f t="array" ref="W5511">_xlfn.SWITCH(ROUND(V5511,0),5,"Excellent",4,"Good",3,"Ok","Bad")</f>
        <v>Excellent</v>
      </c>
      <c r="X5511">
        <v>4</v>
      </c>
      <c r="Y5511" t="str">
        <f t="shared" si="347"/>
        <v>No</v>
      </c>
      <c r="Z5511" s="68">
        <v>43780</v>
      </c>
      <c r="AA5511" s="68">
        <v>43904</v>
      </c>
      <c r="AB5511">
        <v>365</v>
      </c>
      <c r="AC5511" t="s">
        <v>15616</v>
      </c>
    </row>
    <row r="5512" spans="1:29" x14ac:dyDescent="0.3">
      <c r="A5512" t="s">
        <v>15397</v>
      </c>
      <c r="B5512">
        <v>2753</v>
      </c>
      <c r="C5512" t="str">
        <f>VLOOKUP($B5512,Hosts!$A:$M,10,0)</f>
        <v>Within a few hours</v>
      </c>
      <c r="D5512" s="70">
        <f>VLOOKUP($B5512,Hosts!$A:$M,11,0)</f>
        <v>1</v>
      </c>
      <c r="E5512" s="70">
        <f>VLOOKUP($B5512,Hosts!$A:$M,12,0)</f>
        <v>0.8</v>
      </c>
      <c r="F5512" t="str">
        <f>VLOOKUP($B5512,Hosts!$A:$M,13,0)</f>
        <v>No</v>
      </c>
      <c r="G5512" t="str">
        <f>INDEX(Hosts!$A:$M, MATCH(Places!$B5512,Hosts!$A:$A,0), MATCH(Places!G$1,Hosts!$A$1:$M$1,0))</f>
        <v>Within a few hours</v>
      </c>
      <c r="H5512" s="70">
        <f>INDEX(Hosts!$A:$M, MATCH(Places!$B5512,Hosts!$A:$A,0), MATCH(Places!H$1,Hosts!$A$1:$M$1,0))</f>
        <v>1</v>
      </c>
      <c r="I5512" s="70">
        <f>INDEX(Hosts!$A:$M, MATCH(Places!$B5512,Hosts!$A:$A,0), MATCH(Places!I$1,Hosts!$A$1:$M$1,0))</f>
        <v>0.8</v>
      </c>
      <c r="J5512" t="str">
        <f>INDEX(Hosts!$A:$M, MATCH(Places!$B5512,Hosts!$A:$A,0), MATCH(Places!J$1,Hosts!$A$1:$M$1,0))</f>
        <v>No</v>
      </c>
      <c r="K5512">
        <v>17</v>
      </c>
      <c r="L5512" t="str">
        <f>VLOOKUP($K5512,Neighborhoods!$A:$C,2,0)</f>
        <v>Manhattan</v>
      </c>
      <c r="M5512" t="str">
        <f>VLOOKUP($K5512,Neighborhoods!$A:$C,3,0)</f>
        <v>Hell's Kitchen</v>
      </c>
      <c r="N5512" t="str">
        <f>INDEX(Neighborhoods!$A:$C, MATCH(Places!$K5512,Neighborhoods!$A:$A,0), MATCH(Places!N$1,Neighborhoods!$A$1:$C$1,0))</f>
        <v>Manhattan</v>
      </c>
      <c r="O5512" t="str">
        <f>INDEX(Neighborhoods!$A:$C, MATCH(Places!$K5512,Neighborhoods!$A:$A,0), MATCH(Places!O$1,Neighborhoods!$A$1:$C$1,0))</f>
        <v>Hell's Kitchen</v>
      </c>
      <c r="P5512" t="s">
        <v>11822</v>
      </c>
      <c r="Q5512" t="str">
        <f t="shared" si="344"/>
        <v>No</v>
      </c>
      <c r="R5512">
        <v>5</v>
      </c>
      <c r="S5512" t="str">
        <f t="shared" si="345"/>
        <v>Medium</v>
      </c>
      <c r="T5512" s="50">
        <v>102</v>
      </c>
      <c r="U5512" s="70">
        <f t="shared" si="346"/>
        <v>0.03</v>
      </c>
      <c r="V5512" s="52">
        <v>5</v>
      </c>
      <c r="W5512" s="52" t="str" cm="1">
        <f t="array" ref="W5512">_xlfn.SWITCH(ROUND(V5512,0),5,"Excellent",4,"Good",3,"Ok","Bad")</f>
        <v>Excellent</v>
      </c>
      <c r="X5512">
        <v>4</v>
      </c>
      <c r="Y5512" t="str">
        <f t="shared" si="347"/>
        <v>No</v>
      </c>
      <c r="Z5512" s="68">
        <v>43856</v>
      </c>
      <c r="AA5512" s="68">
        <v>44027</v>
      </c>
      <c r="AB5512">
        <v>101</v>
      </c>
      <c r="AC5512" t="s">
        <v>15616</v>
      </c>
    </row>
    <row r="5513" spans="1:29" x14ac:dyDescent="0.3">
      <c r="A5513" t="s">
        <v>14136</v>
      </c>
      <c r="B5513">
        <v>3182</v>
      </c>
      <c r="C5513" t="str">
        <f>VLOOKUP($B5513,Hosts!$A:$M,10,0)</f>
        <v>Within a few hours</v>
      </c>
      <c r="D5513" s="70">
        <f>VLOOKUP($B5513,Hosts!$A:$M,11,0)</f>
        <v>1</v>
      </c>
      <c r="E5513" s="70">
        <f>VLOOKUP($B5513,Hosts!$A:$M,12,0)</f>
        <v>0.91</v>
      </c>
      <c r="F5513" t="str">
        <f>VLOOKUP($B5513,Hosts!$A:$M,13,0)</f>
        <v>No</v>
      </c>
      <c r="G5513" t="str">
        <f>INDEX(Hosts!$A:$M, MATCH(Places!$B5513,Hosts!$A:$A,0), MATCH(Places!G$1,Hosts!$A$1:$M$1,0))</f>
        <v>Within a few hours</v>
      </c>
      <c r="H5513" s="70">
        <f>INDEX(Hosts!$A:$M, MATCH(Places!$B5513,Hosts!$A:$A,0), MATCH(Places!H$1,Hosts!$A$1:$M$1,0))</f>
        <v>1</v>
      </c>
      <c r="I5513" s="70">
        <f>INDEX(Hosts!$A:$M, MATCH(Places!$B5513,Hosts!$A:$A,0), MATCH(Places!I$1,Hosts!$A$1:$M$1,0))</f>
        <v>0.91</v>
      </c>
      <c r="J5513" t="str">
        <f>INDEX(Hosts!$A:$M, MATCH(Places!$B5513,Hosts!$A:$A,0), MATCH(Places!J$1,Hosts!$A$1:$M$1,0))</f>
        <v>No</v>
      </c>
      <c r="K5513">
        <v>12</v>
      </c>
      <c r="L5513" t="str">
        <f>VLOOKUP($K5513,Neighborhoods!$A:$C,2,0)</f>
        <v>Brooklyn</v>
      </c>
      <c r="M5513" t="str">
        <f>VLOOKUP($K5513,Neighborhoods!$A:$C,3,0)</f>
        <v>Williamsburg</v>
      </c>
      <c r="N5513" t="str">
        <f>INDEX(Neighborhoods!$A:$C, MATCH(Places!$K5513,Neighborhoods!$A:$A,0), MATCH(Places!N$1,Neighborhoods!$A$1:$C$1,0))</f>
        <v>Brooklyn</v>
      </c>
      <c r="O5513" t="str">
        <f>INDEX(Neighborhoods!$A:$C, MATCH(Places!$K5513,Neighborhoods!$A:$A,0), MATCH(Places!O$1,Neighborhoods!$A$1:$C$1,0))</f>
        <v>Williamsburg</v>
      </c>
      <c r="P5513" t="s">
        <v>1</v>
      </c>
      <c r="Q5513" t="str">
        <f t="shared" si="344"/>
        <v>Yes</v>
      </c>
      <c r="R5513">
        <v>2</v>
      </c>
      <c r="S5513" t="str">
        <f t="shared" si="345"/>
        <v>Small</v>
      </c>
      <c r="T5513" s="50">
        <v>95</v>
      </c>
      <c r="U5513" s="70">
        <f t="shared" si="346"/>
        <v>0.03</v>
      </c>
      <c r="V5513" s="52">
        <v>4.25</v>
      </c>
      <c r="W5513" s="52" t="str" cm="1">
        <f t="array" ref="W5513">_xlfn.SWITCH(ROUND(V5513,0),5,"Excellent",4,"Good",3,"Ok","Bad")</f>
        <v>Good</v>
      </c>
      <c r="X5513">
        <v>8</v>
      </c>
      <c r="Y5513" t="str">
        <f t="shared" si="347"/>
        <v>No</v>
      </c>
      <c r="Z5513" s="68">
        <v>43793</v>
      </c>
      <c r="AA5513" s="68">
        <v>43921</v>
      </c>
      <c r="AB5513">
        <v>90</v>
      </c>
      <c r="AC5513" t="s">
        <v>15616</v>
      </c>
    </row>
    <row r="5514" spans="1:29" x14ac:dyDescent="0.3">
      <c r="A5514" t="s">
        <v>13669</v>
      </c>
      <c r="B5514">
        <v>3994</v>
      </c>
      <c r="C5514" t="str">
        <f>VLOOKUP($B5514,Hosts!$A:$M,10,0)</f>
        <v>Within a few hours</v>
      </c>
      <c r="D5514" s="70">
        <f>VLOOKUP($B5514,Hosts!$A:$M,11,0)</f>
        <v>0.7</v>
      </c>
      <c r="E5514" s="70">
        <f>VLOOKUP($B5514,Hosts!$A:$M,12,0)</f>
        <v>0.83</v>
      </c>
      <c r="F5514" t="str">
        <f>VLOOKUP($B5514,Hosts!$A:$M,13,0)</f>
        <v>No</v>
      </c>
      <c r="G5514" t="str">
        <f>INDEX(Hosts!$A:$M, MATCH(Places!$B5514,Hosts!$A:$A,0), MATCH(Places!G$1,Hosts!$A$1:$M$1,0))</f>
        <v>Within a few hours</v>
      </c>
      <c r="H5514" s="70">
        <f>INDEX(Hosts!$A:$M, MATCH(Places!$B5514,Hosts!$A:$A,0), MATCH(Places!H$1,Hosts!$A$1:$M$1,0))</f>
        <v>0.7</v>
      </c>
      <c r="I5514" s="70">
        <f>INDEX(Hosts!$A:$M, MATCH(Places!$B5514,Hosts!$A:$A,0), MATCH(Places!I$1,Hosts!$A$1:$M$1,0))</f>
        <v>0.83</v>
      </c>
      <c r="J5514" t="str">
        <f>INDEX(Hosts!$A:$M, MATCH(Places!$B5514,Hosts!$A:$A,0), MATCH(Places!J$1,Hosts!$A$1:$M$1,0))</f>
        <v>No</v>
      </c>
      <c r="K5514">
        <v>12</v>
      </c>
      <c r="L5514" t="str">
        <f>VLOOKUP($K5514,Neighborhoods!$A:$C,2,0)</f>
        <v>Brooklyn</v>
      </c>
      <c r="M5514" t="str">
        <f>VLOOKUP($K5514,Neighborhoods!$A:$C,3,0)</f>
        <v>Williamsburg</v>
      </c>
      <c r="N5514" t="str">
        <f>INDEX(Neighborhoods!$A:$C, MATCH(Places!$K5514,Neighborhoods!$A:$A,0), MATCH(Places!N$1,Neighborhoods!$A$1:$C$1,0))</f>
        <v>Brooklyn</v>
      </c>
      <c r="O5514" t="str">
        <f>INDEX(Neighborhoods!$A:$C, MATCH(Places!$K5514,Neighborhoods!$A:$A,0), MATCH(Places!O$1,Neighborhoods!$A$1:$C$1,0))</f>
        <v>Williamsburg</v>
      </c>
      <c r="P5514" t="s">
        <v>1</v>
      </c>
      <c r="Q5514" t="str">
        <f t="shared" si="344"/>
        <v>Yes</v>
      </c>
      <c r="R5514">
        <v>3</v>
      </c>
      <c r="S5514" t="str">
        <f t="shared" si="345"/>
        <v>Medium</v>
      </c>
      <c r="T5514" s="50">
        <v>115</v>
      </c>
      <c r="U5514" s="70">
        <f t="shared" si="346"/>
        <v>0.03</v>
      </c>
      <c r="V5514" s="52">
        <v>5</v>
      </c>
      <c r="W5514" s="52" t="str" cm="1">
        <f t="array" ref="W5514">_xlfn.SWITCH(ROUND(V5514,0),5,"Excellent",4,"Good",3,"Ok","Bad")</f>
        <v>Excellent</v>
      </c>
      <c r="X5514">
        <v>3</v>
      </c>
      <c r="Y5514" t="str">
        <f t="shared" si="347"/>
        <v>No</v>
      </c>
      <c r="Z5514" s="68">
        <v>43809</v>
      </c>
      <c r="AA5514" s="68">
        <v>44034</v>
      </c>
      <c r="AB5514">
        <v>90</v>
      </c>
      <c r="AC5514" t="s">
        <v>15616</v>
      </c>
    </row>
    <row r="5515" spans="1:29" x14ac:dyDescent="0.3">
      <c r="A5515" t="s">
        <v>15184</v>
      </c>
      <c r="B5515">
        <v>4052</v>
      </c>
      <c r="C5515" t="str">
        <f>VLOOKUP($B5515,Hosts!$A:$M,10,0)</f>
        <v>Within a day</v>
      </c>
      <c r="D5515" s="70">
        <f>VLOOKUP($B5515,Hosts!$A:$M,11,0)</f>
        <v>0.5</v>
      </c>
      <c r="E5515" s="70">
        <f>VLOOKUP($B5515,Hosts!$A:$M,12,0)</f>
        <v>1</v>
      </c>
      <c r="F5515" t="str">
        <f>VLOOKUP($B5515,Hosts!$A:$M,13,0)</f>
        <v>Yes</v>
      </c>
      <c r="G5515" t="str">
        <f>INDEX(Hosts!$A:$M, MATCH(Places!$B5515,Hosts!$A:$A,0), MATCH(Places!G$1,Hosts!$A$1:$M$1,0))</f>
        <v>Within a day</v>
      </c>
      <c r="H5515" s="70">
        <f>INDEX(Hosts!$A:$M, MATCH(Places!$B5515,Hosts!$A:$A,0), MATCH(Places!H$1,Hosts!$A$1:$M$1,0))</f>
        <v>0.5</v>
      </c>
      <c r="I5515" s="70">
        <f>INDEX(Hosts!$A:$M, MATCH(Places!$B5515,Hosts!$A:$A,0), MATCH(Places!I$1,Hosts!$A$1:$M$1,0))</f>
        <v>1</v>
      </c>
      <c r="J5515" t="str">
        <f>INDEX(Hosts!$A:$M, MATCH(Places!$B5515,Hosts!$A:$A,0), MATCH(Places!J$1,Hosts!$A$1:$M$1,0))</f>
        <v>Yes</v>
      </c>
      <c r="K5515">
        <v>17</v>
      </c>
      <c r="L5515" t="str">
        <f>VLOOKUP($K5515,Neighborhoods!$A:$C,2,0)</f>
        <v>Manhattan</v>
      </c>
      <c r="M5515" t="str">
        <f>VLOOKUP($K5515,Neighborhoods!$A:$C,3,0)</f>
        <v>Hell's Kitchen</v>
      </c>
      <c r="N5515" t="str">
        <f>INDEX(Neighborhoods!$A:$C, MATCH(Places!$K5515,Neighborhoods!$A:$A,0), MATCH(Places!N$1,Neighborhoods!$A$1:$C$1,0))</f>
        <v>Manhattan</v>
      </c>
      <c r="O5515" t="str">
        <f>INDEX(Neighborhoods!$A:$C, MATCH(Places!$K5515,Neighborhoods!$A:$A,0), MATCH(Places!O$1,Neighborhoods!$A$1:$C$1,0))</f>
        <v>Hell's Kitchen</v>
      </c>
      <c r="P5515" t="s">
        <v>11822</v>
      </c>
      <c r="Q5515" t="str">
        <f t="shared" si="344"/>
        <v>No</v>
      </c>
      <c r="R5515">
        <v>6</v>
      </c>
      <c r="S5515" t="str">
        <f t="shared" si="345"/>
        <v>Large</v>
      </c>
      <c r="T5515" s="50">
        <v>490</v>
      </c>
      <c r="U5515" s="70">
        <f t="shared" si="346"/>
        <v>0.04</v>
      </c>
      <c r="V5515" s="52">
        <v>5</v>
      </c>
      <c r="W5515" s="52" t="str" cm="1">
        <f t="array" ref="W5515">_xlfn.SWITCH(ROUND(V5515,0),5,"Excellent",4,"Good",3,"Ok","Bad")</f>
        <v>Excellent</v>
      </c>
      <c r="X5515">
        <v>20</v>
      </c>
      <c r="Y5515" t="str">
        <f t="shared" si="347"/>
        <v>No</v>
      </c>
      <c r="Z5515" s="68">
        <v>43793</v>
      </c>
      <c r="AA5515" s="68">
        <v>43905</v>
      </c>
      <c r="AB5515">
        <v>286</v>
      </c>
      <c r="AC5515" t="s">
        <v>15616</v>
      </c>
    </row>
    <row r="5516" spans="1:29" x14ac:dyDescent="0.3">
      <c r="A5516" t="s">
        <v>14852</v>
      </c>
      <c r="B5516">
        <v>3991</v>
      </c>
      <c r="C5516" t="str">
        <f>VLOOKUP($B5516,Hosts!$A:$M,10,0)</f>
        <v>Within a few hours</v>
      </c>
      <c r="D5516" s="70">
        <f>VLOOKUP($B5516,Hosts!$A:$M,11,0)</f>
        <v>0.69</v>
      </c>
      <c r="E5516" s="70">
        <f>VLOOKUP($B5516,Hosts!$A:$M,12,0)</f>
        <v>0.97</v>
      </c>
      <c r="F5516" t="str">
        <f>VLOOKUP($B5516,Hosts!$A:$M,13,0)</f>
        <v>No</v>
      </c>
      <c r="G5516" t="str">
        <f>INDEX(Hosts!$A:$M, MATCH(Places!$B5516,Hosts!$A:$A,0), MATCH(Places!G$1,Hosts!$A$1:$M$1,0))</f>
        <v>Within a few hours</v>
      </c>
      <c r="H5516" s="70">
        <f>INDEX(Hosts!$A:$M, MATCH(Places!$B5516,Hosts!$A:$A,0), MATCH(Places!H$1,Hosts!$A$1:$M$1,0))</f>
        <v>0.69</v>
      </c>
      <c r="I5516" s="70">
        <f>INDEX(Hosts!$A:$M, MATCH(Places!$B5516,Hosts!$A:$A,0), MATCH(Places!I$1,Hosts!$A$1:$M$1,0))</f>
        <v>0.97</v>
      </c>
      <c r="J5516" t="str">
        <f>INDEX(Hosts!$A:$M, MATCH(Places!$B5516,Hosts!$A:$A,0), MATCH(Places!J$1,Hosts!$A$1:$M$1,0))</f>
        <v>No</v>
      </c>
      <c r="K5516">
        <v>16</v>
      </c>
      <c r="L5516" t="str">
        <f>VLOOKUP($K5516,Neighborhoods!$A:$C,2,0)</f>
        <v>Manhattan</v>
      </c>
      <c r="M5516" t="str">
        <f>VLOOKUP($K5516,Neighborhoods!$A:$C,3,0)</f>
        <v>Harlem</v>
      </c>
      <c r="N5516" t="str">
        <f>INDEX(Neighborhoods!$A:$C, MATCH(Places!$K5516,Neighborhoods!$A:$A,0), MATCH(Places!N$1,Neighborhoods!$A$1:$C$1,0))</f>
        <v>Manhattan</v>
      </c>
      <c r="O5516" t="str">
        <f>INDEX(Neighborhoods!$A:$C, MATCH(Places!$K5516,Neighborhoods!$A:$A,0), MATCH(Places!O$1,Neighborhoods!$A$1:$C$1,0))</f>
        <v>Harlem</v>
      </c>
      <c r="P5516" t="s">
        <v>1</v>
      </c>
      <c r="Q5516" t="str">
        <f t="shared" si="344"/>
        <v>Yes</v>
      </c>
      <c r="R5516">
        <v>2</v>
      </c>
      <c r="S5516" t="str">
        <f t="shared" si="345"/>
        <v>Small</v>
      </c>
      <c r="T5516" s="50">
        <v>61</v>
      </c>
      <c r="U5516" s="70">
        <f t="shared" si="346"/>
        <v>0.03</v>
      </c>
      <c r="V5516" s="52">
        <v>4.21</v>
      </c>
      <c r="W5516" s="52" t="str" cm="1">
        <f t="array" ref="W5516">_xlfn.SWITCH(ROUND(V5516,0),5,"Excellent",4,"Good",3,"Ok","Bad")</f>
        <v>Good</v>
      </c>
      <c r="X5516">
        <v>29</v>
      </c>
      <c r="Y5516" t="str">
        <f t="shared" si="347"/>
        <v>No</v>
      </c>
      <c r="Z5516" s="68">
        <v>43789</v>
      </c>
      <c r="AA5516" s="68">
        <v>44043</v>
      </c>
      <c r="AB5516">
        <v>56</v>
      </c>
      <c r="AC5516" t="s">
        <v>15616</v>
      </c>
    </row>
    <row r="5517" spans="1:29" x14ac:dyDescent="0.3">
      <c r="A5517" t="s">
        <v>15361</v>
      </c>
      <c r="B5517">
        <v>3991</v>
      </c>
      <c r="C5517" t="str">
        <f>VLOOKUP($B5517,Hosts!$A:$M,10,0)</f>
        <v>Within a few hours</v>
      </c>
      <c r="D5517" s="70">
        <f>VLOOKUP($B5517,Hosts!$A:$M,11,0)</f>
        <v>0.69</v>
      </c>
      <c r="E5517" s="70">
        <f>VLOOKUP($B5517,Hosts!$A:$M,12,0)</f>
        <v>0.97</v>
      </c>
      <c r="F5517" t="str">
        <f>VLOOKUP($B5517,Hosts!$A:$M,13,0)</f>
        <v>No</v>
      </c>
      <c r="G5517" t="str">
        <f>INDEX(Hosts!$A:$M, MATCH(Places!$B5517,Hosts!$A:$A,0), MATCH(Places!G$1,Hosts!$A$1:$M$1,0))</f>
        <v>Within a few hours</v>
      </c>
      <c r="H5517" s="70">
        <f>INDEX(Hosts!$A:$M, MATCH(Places!$B5517,Hosts!$A:$A,0), MATCH(Places!H$1,Hosts!$A$1:$M$1,0))</f>
        <v>0.69</v>
      </c>
      <c r="I5517" s="70">
        <f>INDEX(Hosts!$A:$M, MATCH(Places!$B5517,Hosts!$A:$A,0), MATCH(Places!I$1,Hosts!$A$1:$M$1,0))</f>
        <v>0.97</v>
      </c>
      <c r="J5517" t="str">
        <f>INDEX(Hosts!$A:$M, MATCH(Places!$B5517,Hosts!$A:$A,0), MATCH(Places!J$1,Hosts!$A$1:$M$1,0))</f>
        <v>No</v>
      </c>
      <c r="K5517">
        <v>16</v>
      </c>
      <c r="L5517" t="str">
        <f>VLOOKUP($K5517,Neighborhoods!$A:$C,2,0)</f>
        <v>Manhattan</v>
      </c>
      <c r="M5517" t="str">
        <f>VLOOKUP($K5517,Neighborhoods!$A:$C,3,0)</f>
        <v>Harlem</v>
      </c>
      <c r="N5517" t="str">
        <f>INDEX(Neighborhoods!$A:$C, MATCH(Places!$K5517,Neighborhoods!$A:$A,0), MATCH(Places!N$1,Neighborhoods!$A$1:$C$1,0))</f>
        <v>Manhattan</v>
      </c>
      <c r="O5517" t="str">
        <f>INDEX(Neighborhoods!$A:$C, MATCH(Places!$K5517,Neighborhoods!$A:$A,0), MATCH(Places!O$1,Neighborhoods!$A$1:$C$1,0))</f>
        <v>Harlem</v>
      </c>
      <c r="P5517" t="s">
        <v>1</v>
      </c>
      <c r="Q5517" t="str">
        <f t="shared" si="344"/>
        <v>Yes</v>
      </c>
      <c r="R5517">
        <v>2</v>
      </c>
      <c r="S5517" t="str">
        <f t="shared" si="345"/>
        <v>Small</v>
      </c>
      <c r="T5517" s="50">
        <v>61</v>
      </c>
      <c r="U5517" s="70">
        <f t="shared" si="346"/>
        <v>0.03</v>
      </c>
      <c r="V5517" s="52">
        <v>3.97</v>
      </c>
      <c r="W5517" s="52" t="str" cm="1">
        <f t="array" ref="W5517">_xlfn.SWITCH(ROUND(V5517,0),5,"Excellent",4,"Good",3,"Ok","Bad")</f>
        <v>Good</v>
      </c>
      <c r="X5517">
        <v>32</v>
      </c>
      <c r="Y5517" t="str">
        <f t="shared" si="347"/>
        <v>No</v>
      </c>
      <c r="Z5517" s="68">
        <v>43788</v>
      </c>
      <c r="AA5517" s="68">
        <v>44044</v>
      </c>
      <c r="AB5517">
        <v>56</v>
      </c>
      <c r="AC5517" t="s">
        <v>15616</v>
      </c>
    </row>
    <row r="5518" spans="1:29" x14ac:dyDescent="0.3">
      <c r="A5518" t="s">
        <v>14951</v>
      </c>
      <c r="B5518">
        <v>2613</v>
      </c>
      <c r="C5518" t="str">
        <f>VLOOKUP($B5518,Hosts!$A:$M,10,0)</f>
        <v>Within an hour</v>
      </c>
      <c r="D5518" s="70">
        <f>VLOOKUP($B5518,Hosts!$A:$M,11,0)</f>
        <v>1</v>
      </c>
      <c r="E5518" s="70">
        <f>VLOOKUP($B5518,Hosts!$A:$M,12,0)</f>
        <v>0.46</v>
      </c>
      <c r="F5518" t="str">
        <f>VLOOKUP($B5518,Hosts!$A:$M,13,0)</f>
        <v>No</v>
      </c>
      <c r="G5518" t="str">
        <f>INDEX(Hosts!$A:$M, MATCH(Places!$B5518,Hosts!$A:$A,0), MATCH(Places!G$1,Hosts!$A$1:$M$1,0))</f>
        <v>Within an hour</v>
      </c>
      <c r="H5518" s="70">
        <f>INDEX(Hosts!$A:$M, MATCH(Places!$B5518,Hosts!$A:$A,0), MATCH(Places!H$1,Hosts!$A$1:$M$1,0))</f>
        <v>1</v>
      </c>
      <c r="I5518" s="70">
        <f>INDEX(Hosts!$A:$M, MATCH(Places!$B5518,Hosts!$A:$A,0), MATCH(Places!I$1,Hosts!$A$1:$M$1,0))</f>
        <v>0.46</v>
      </c>
      <c r="J5518" t="str">
        <f>INDEX(Hosts!$A:$M, MATCH(Places!$B5518,Hosts!$A:$A,0), MATCH(Places!J$1,Hosts!$A$1:$M$1,0))</f>
        <v>No</v>
      </c>
      <c r="K5518">
        <v>11</v>
      </c>
      <c r="L5518" t="str">
        <f>VLOOKUP($K5518,Neighborhoods!$A:$C,2,0)</f>
        <v>Brooklyn</v>
      </c>
      <c r="M5518" t="str">
        <f>VLOOKUP($K5518,Neighborhoods!$A:$C,3,0)</f>
        <v>Greenpoint</v>
      </c>
      <c r="N5518" t="str">
        <f>INDEX(Neighborhoods!$A:$C, MATCH(Places!$K5518,Neighborhoods!$A:$A,0), MATCH(Places!N$1,Neighborhoods!$A$1:$C$1,0))</f>
        <v>Brooklyn</v>
      </c>
      <c r="O5518" t="str">
        <f>INDEX(Neighborhoods!$A:$C, MATCH(Places!$K5518,Neighborhoods!$A:$A,0), MATCH(Places!O$1,Neighborhoods!$A$1:$C$1,0))</f>
        <v>Greenpoint</v>
      </c>
      <c r="P5518" t="s">
        <v>11822</v>
      </c>
      <c r="Q5518" t="str">
        <f t="shared" si="344"/>
        <v>No</v>
      </c>
      <c r="R5518">
        <v>6</v>
      </c>
      <c r="S5518" t="str">
        <f t="shared" si="345"/>
        <v>Large</v>
      </c>
      <c r="T5518" s="50">
        <v>147</v>
      </c>
      <c r="U5518" s="70">
        <f t="shared" si="346"/>
        <v>0.03</v>
      </c>
      <c r="V5518" s="52">
        <v>5</v>
      </c>
      <c r="W5518" s="52" t="str" cm="1">
        <f t="array" ref="W5518">_xlfn.SWITCH(ROUND(V5518,0),5,"Excellent",4,"Good",3,"Ok","Bad")</f>
        <v>Excellent</v>
      </c>
      <c r="X5518">
        <v>5</v>
      </c>
      <c r="Y5518" t="str">
        <f t="shared" si="347"/>
        <v>No</v>
      </c>
      <c r="Z5518" s="68">
        <v>43788</v>
      </c>
      <c r="AA5518" s="68">
        <v>44039</v>
      </c>
      <c r="AB5518">
        <v>6</v>
      </c>
      <c r="AC5518" t="s">
        <v>15615</v>
      </c>
    </row>
    <row r="5519" spans="1:29" x14ac:dyDescent="0.3">
      <c r="A5519" t="s">
        <v>13532</v>
      </c>
      <c r="B5519">
        <v>3529</v>
      </c>
      <c r="C5519" t="str">
        <f>VLOOKUP($B5519,Hosts!$A:$M,10,0)</f>
        <v>A few days or more</v>
      </c>
      <c r="D5519" s="70">
        <f>VLOOKUP($B5519,Hosts!$A:$M,11,0)</f>
        <v>0</v>
      </c>
      <c r="E5519" s="70">
        <f>VLOOKUP($B5519,Hosts!$A:$M,12,0)</f>
        <v>1</v>
      </c>
      <c r="F5519" t="str">
        <f>VLOOKUP($B5519,Hosts!$A:$M,13,0)</f>
        <v>No</v>
      </c>
      <c r="G5519" t="str">
        <f>INDEX(Hosts!$A:$M, MATCH(Places!$B5519,Hosts!$A:$A,0), MATCH(Places!G$1,Hosts!$A$1:$M$1,0))</f>
        <v>A few days or more</v>
      </c>
      <c r="H5519" s="70">
        <f>INDEX(Hosts!$A:$M, MATCH(Places!$B5519,Hosts!$A:$A,0), MATCH(Places!H$1,Hosts!$A$1:$M$1,0))</f>
        <v>0</v>
      </c>
      <c r="I5519" s="70">
        <f>INDEX(Hosts!$A:$M, MATCH(Places!$B5519,Hosts!$A:$A,0), MATCH(Places!I$1,Hosts!$A$1:$M$1,0))</f>
        <v>1</v>
      </c>
      <c r="J5519" t="str">
        <f>INDEX(Hosts!$A:$M, MATCH(Places!$B5519,Hosts!$A:$A,0), MATCH(Places!J$1,Hosts!$A$1:$M$1,0))</f>
        <v>No</v>
      </c>
      <c r="K5519">
        <v>25</v>
      </c>
      <c r="L5519" t="str">
        <f>VLOOKUP($K5519,Neighborhoods!$A:$C,2,0)</f>
        <v>Queens</v>
      </c>
      <c r="M5519" t="str">
        <f>VLOOKUP($K5519,Neighborhoods!$A:$C,3,0)</f>
        <v>Ridgewood</v>
      </c>
      <c r="N5519" t="str">
        <f>INDEX(Neighborhoods!$A:$C, MATCH(Places!$K5519,Neighborhoods!$A:$A,0), MATCH(Places!N$1,Neighborhoods!$A$1:$C$1,0))</f>
        <v>Queens</v>
      </c>
      <c r="O5519" t="str">
        <f>INDEX(Neighborhoods!$A:$C, MATCH(Places!$K5519,Neighborhoods!$A:$A,0), MATCH(Places!O$1,Neighborhoods!$A$1:$C$1,0))</f>
        <v>Ridgewood</v>
      </c>
      <c r="P5519" t="s">
        <v>1</v>
      </c>
      <c r="Q5519" t="str">
        <f t="shared" si="344"/>
        <v>Yes</v>
      </c>
      <c r="R5519">
        <v>4</v>
      </c>
      <c r="S5519" t="str">
        <f t="shared" si="345"/>
        <v>Medium</v>
      </c>
      <c r="T5519" s="50">
        <v>65</v>
      </c>
      <c r="U5519" s="70">
        <f t="shared" si="346"/>
        <v>0.03</v>
      </c>
      <c r="V5519" s="52">
        <v>4.75</v>
      </c>
      <c r="W5519" s="52" t="str" cm="1">
        <f t="array" ref="W5519">_xlfn.SWITCH(ROUND(V5519,0),5,"Excellent",4,"Good",3,"Ok","Bad")</f>
        <v>Excellent</v>
      </c>
      <c r="X5519">
        <v>4</v>
      </c>
      <c r="Y5519" t="str">
        <f t="shared" si="347"/>
        <v>No</v>
      </c>
      <c r="Z5519" s="68">
        <v>43794</v>
      </c>
      <c r="AA5519" s="68">
        <v>43833</v>
      </c>
      <c r="AB5519">
        <v>180</v>
      </c>
      <c r="AC5519" t="s">
        <v>15616</v>
      </c>
    </row>
    <row r="5520" spans="1:29" x14ac:dyDescent="0.3">
      <c r="A5520" t="s">
        <v>14347</v>
      </c>
      <c r="B5520">
        <v>2359</v>
      </c>
      <c r="C5520" t="str">
        <f>VLOOKUP($B5520,Hosts!$A:$M,10,0)</f>
        <v>Within an hour</v>
      </c>
      <c r="D5520" s="70">
        <f>VLOOKUP($B5520,Hosts!$A:$M,11,0)</f>
        <v>1</v>
      </c>
      <c r="E5520" s="70">
        <f>VLOOKUP($B5520,Hosts!$A:$M,12,0)</f>
        <v>0.97</v>
      </c>
      <c r="F5520" t="str">
        <f>VLOOKUP($B5520,Hosts!$A:$M,13,0)</f>
        <v>Yes</v>
      </c>
      <c r="G5520" t="str">
        <f>INDEX(Hosts!$A:$M, MATCH(Places!$B5520,Hosts!$A:$A,0), MATCH(Places!G$1,Hosts!$A$1:$M$1,0))</f>
        <v>Within an hour</v>
      </c>
      <c r="H5520" s="70">
        <f>INDEX(Hosts!$A:$M, MATCH(Places!$B5520,Hosts!$A:$A,0), MATCH(Places!H$1,Hosts!$A$1:$M$1,0))</f>
        <v>1</v>
      </c>
      <c r="I5520" s="70">
        <f>INDEX(Hosts!$A:$M, MATCH(Places!$B5520,Hosts!$A:$A,0), MATCH(Places!I$1,Hosts!$A$1:$M$1,0))</f>
        <v>0.97</v>
      </c>
      <c r="J5520" t="str">
        <f>INDEX(Hosts!$A:$M, MATCH(Places!$B5520,Hosts!$A:$A,0), MATCH(Places!J$1,Hosts!$A$1:$M$1,0))</f>
        <v>Yes</v>
      </c>
      <c r="K5520">
        <v>16</v>
      </c>
      <c r="L5520" t="str">
        <f>VLOOKUP($K5520,Neighborhoods!$A:$C,2,0)</f>
        <v>Manhattan</v>
      </c>
      <c r="M5520" t="str">
        <f>VLOOKUP($K5520,Neighborhoods!$A:$C,3,0)</f>
        <v>Harlem</v>
      </c>
      <c r="N5520" t="str">
        <f>INDEX(Neighborhoods!$A:$C, MATCH(Places!$K5520,Neighborhoods!$A:$A,0), MATCH(Places!N$1,Neighborhoods!$A$1:$C$1,0))</f>
        <v>Manhattan</v>
      </c>
      <c r="O5520" t="str">
        <f>INDEX(Neighborhoods!$A:$C, MATCH(Places!$K5520,Neighborhoods!$A:$A,0), MATCH(Places!O$1,Neighborhoods!$A$1:$C$1,0))</f>
        <v>Harlem</v>
      </c>
      <c r="P5520" t="s">
        <v>1</v>
      </c>
      <c r="Q5520" t="str">
        <f t="shared" si="344"/>
        <v>Yes</v>
      </c>
      <c r="R5520">
        <v>6</v>
      </c>
      <c r="S5520" t="str">
        <f t="shared" si="345"/>
        <v>Large</v>
      </c>
      <c r="T5520" s="50">
        <v>185</v>
      </c>
      <c r="U5520" s="70">
        <f t="shared" si="346"/>
        <v>0.03</v>
      </c>
      <c r="V5520" s="52">
        <v>4.8</v>
      </c>
      <c r="W5520" s="52" t="str" cm="1">
        <f t="array" ref="W5520">_xlfn.SWITCH(ROUND(V5520,0),5,"Excellent",4,"Good",3,"Ok","Bad")</f>
        <v>Excellent</v>
      </c>
      <c r="X5520">
        <v>5</v>
      </c>
      <c r="Y5520" t="str">
        <f t="shared" si="347"/>
        <v>No</v>
      </c>
      <c r="Z5520" s="68">
        <v>43816</v>
      </c>
      <c r="AA5520" s="68">
        <v>44034</v>
      </c>
      <c r="AB5520">
        <v>16</v>
      </c>
      <c r="AC5520" t="s">
        <v>15615</v>
      </c>
    </row>
    <row r="5521" spans="1:29" x14ac:dyDescent="0.3">
      <c r="A5521" t="s">
        <v>15436</v>
      </c>
      <c r="B5521">
        <v>862</v>
      </c>
      <c r="C5521" t="str">
        <f>VLOOKUP($B5521,Hosts!$A:$M,10,0)</f>
        <v>Within an hour</v>
      </c>
      <c r="D5521" s="70">
        <f>VLOOKUP($B5521,Hosts!$A:$M,11,0)</f>
        <v>1</v>
      </c>
      <c r="E5521" s="70">
        <f>VLOOKUP($B5521,Hosts!$A:$M,12,0)</f>
        <v>1</v>
      </c>
      <c r="F5521" t="str">
        <f>VLOOKUP($B5521,Hosts!$A:$M,13,0)</f>
        <v>Yes</v>
      </c>
      <c r="G5521" t="str">
        <f>INDEX(Hosts!$A:$M, MATCH(Places!$B5521,Hosts!$A:$A,0), MATCH(Places!G$1,Hosts!$A$1:$M$1,0))</f>
        <v>Within an hour</v>
      </c>
      <c r="H5521" s="70">
        <f>INDEX(Hosts!$A:$M, MATCH(Places!$B5521,Hosts!$A:$A,0), MATCH(Places!H$1,Hosts!$A$1:$M$1,0))</f>
        <v>1</v>
      </c>
      <c r="I5521" s="70">
        <f>INDEX(Hosts!$A:$M, MATCH(Places!$B5521,Hosts!$A:$A,0), MATCH(Places!I$1,Hosts!$A$1:$M$1,0))</f>
        <v>1</v>
      </c>
      <c r="J5521" t="str">
        <f>INDEX(Hosts!$A:$M, MATCH(Places!$B5521,Hosts!$A:$A,0), MATCH(Places!J$1,Hosts!$A$1:$M$1,0))</f>
        <v>Yes</v>
      </c>
      <c r="K5521">
        <v>12</v>
      </c>
      <c r="L5521" t="str">
        <f>VLOOKUP($K5521,Neighborhoods!$A:$C,2,0)</f>
        <v>Brooklyn</v>
      </c>
      <c r="M5521" t="str">
        <f>VLOOKUP($K5521,Neighborhoods!$A:$C,3,0)</f>
        <v>Williamsburg</v>
      </c>
      <c r="N5521" t="str">
        <f>INDEX(Neighborhoods!$A:$C, MATCH(Places!$K5521,Neighborhoods!$A:$A,0), MATCH(Places!N$1,Neighborhoods!$A$1:$C$1,0))</f>
        <v>Brooklyn</v>
      </c>
      <c r="O5521" t="str">
        <f>INDEX(Neighborhoods!$A:$C, MATCH(Places!$K5521,Neighborhoods!$A:$A,0), MATCH(Places!O$1,Neighborhoods!$A$1:$C$1,0))</f>
        <v>Williamsburg</v>
      </c>
      <c r="P5521" t="s">
        <v>1</v>
      </c>
      <c r="Q5521" t="str">
        <f t="shared" si="344"/>
        <v>Yes</v>
      </c>
      <c r="R5521">
        <v>1</v>
      </c>
      <c r="S5521" t="str">
        <f t="shared" si="345"/>
        <v>Small</v>
      </c>
      <c r="T5521" s="50">
        <v>60</v>
      </c>
      <c r="U5521" s="70">
        <f t="shared" si="346"/>
        <v>0.03</v>
      </c>
      <c r="V5521" s="52">
        <v>5</v>
      </c>
      <c r="W5521" s="52" t="str" cm="1">
        <f t="array" ref="W5521">_xlfn.SWITCH(ROUND(V5521,0),5,"Excellent",4,"Good",3,"Ok","Bad")</f>
        <v>Excellent</v>
      </c>
      <c r="X5521">
        <v>20</v>
      </c>
      <c r="Y5521" t="str">
        <f t="shared" si="347"/>
        <v>No</v>
      </c>
      <c r="Z5521" s="68">
        <v>43785</v>
      </c>
      <c r="AA5521" s="68">
        <v>44010</v>
      </c>
      <c r="AB5521">
        <v>12</v>
      </c>
      <c r="AC5521" t="s">
        <v>15616</v>
      </c>
    </row>
    <row r="5522" spans="1:29" x14ac:dyDescent="0.3">
      <c r="A5522" t="s">
        <v>14659</v>
      </c>
      <c r="B5522">
        <v>1186</v>
      </c>
      <c r="C5522" t="str">
        <f>VLOOKUP($B5522,Hosts!$A:$M,10,0)</f>
        <v>Within an hour</v>
      </c>
      <c r="D5522" s="70">
        <f>VLOOKUP($B5522,Hosts!$A:$M,11,0)</f>
        <v>1</v>
      </c>
      <c r="E5522" s="70">
        <f>VLOOKUP($B5522,Hosts!$A:$M,12,0)</f>
        <v>0.93</v>
      </c>
      <c r="F5522" t="str">
        <f>VLOOKUP($B5522,Hosts!$A:$M,13,0)</f>
        <v>No</v>
      </c>
      <c r="G5522" t="str">
        <f>INDEX(Hosts!$A:$M, MATCH(Places!$B5522,Hosts!$A:$A,0), MATCH(Places!G$1,Hosts!$A$1:$M$1,0))</f>
        <v>Within an hour</v>
      </c>
      <c r="H5522" s="70">
        <f>INDEX(Hosts!$A:$M, MATCH(Places!$B5522,Hosts!$A:$A,0), MATCH(Places!H$1,Hosts!$A$1:$M$1,0))</f>
        <v>1</v>
      </c>
      <c r="I5522" s="70">
        <f>INDEX(Hosts!$A:$M, MATCH(Places!$B5522,Hosts!$A:$A,0), MATCH(Places!I$1,Hosts!$A$1:$M$1,0))</f>
        <v>0.93</v>
      </c>
      <c r="J5522" t="str">
        <f>INDEX(Hosts!$A:$M, MATCH(Places!$B5522,Hosts!$A:$A,0), MATCH(Places!J$1,Hosts!$A$1:$M$1,0))</f>
        <v>No</v>
      </c>
      <c r="K5522">
        <v>25</v>
      </c>
      <c r="L5522" t="str">
        <f>VLOOKUP($K5522,Neighborhoods!$A:$C,2,0)</f>
        <v>Queens</v>
      </c>
      <c r="M5522" t="str">
        <f>VLOOKUP($K5522,Neighborhoods!$A:$C,3,0)</f>
        <v>Ridgewood</v>
      </c>
      <c r="N5522" t="str">
        <f>INDEX(Neighborhoods!$A:$C, MATCH(Places!$K5522,Neighborhoods!$A:$A,0), MATCH(Places!N$1,Neighborhoods!$A$1:$C$1,0))</f>
        <v>Queens</v>
      </c>
      <c r="O5522" t="str">
        <f>INDEX(Neighborhoods!$A:$C, MATCH(Places!$K5522,Neighborhoods!$A:$A,0), MATCH(Places!O$1,Neighborhoods!$A$1:$C$1,0))</f>
        <v>Ridgewood</v>
      </c>
      <c r="P5522" t="s">
        <v>1</v>
      </c>
      <c r="Q5522" t="str">
        <f t="shared" si="344"/>
        <v>Yes</v>
      </c>
      <c r="R5522">
        <v>2</v>
      </c>
      <c r="S5522" t="str">
        <f t="shared" si="345"/>
        <v>Small</v>
      </c>
      <c r="T5522" s="50">
        <v>46</v>
      </c>
      <c r="U5522" s="70">
        <f t="shared" si="346"/>
        <v>0.03</v>
      </c>
      <c r="V5522" s="52">
        <v>5</v>
      </c>
      <c r="W5522" s="52" t="str" cm="1">
        <f t="array" ref="W5522">_xlfn.SWITCH(ROUND(V5522,0),5,"Excellent",4,"Good",3,"Ok","Bad")</f>
        <v>Excellent</v>
      </c>
      <c r="X5522">
        <v>7</v>
      </c>
      <c r="Y5522" t="str">
        <f t="shared" si="347"/>
        <v>No</v>
      </c>
      <c r="Z5522" s="68">
        <v>43817</v>
      </c>
      <c r="AA5522" s="68">
        <v>43918</v>
      </c>
      <c r="AB5522">
        <v>64</v>
      </c>
      <c r="AC5522" t="s">
        <v>15616</v>
      </c>
    </row>
    <row r="5523" spans="1:29" x14ac:dyDescent="0.3">
      <c r="A5523" t="s">
        <v>15279</v>
      </c>
      <c r="B5523">
        <v>2601</v>
      </c>
      <c r="C5523" t="str">
        <f>VLOOKUP($B5523,Hosts!$A:$M,10,0)</f>
        <v>Within an hour</v>
      </c>
      <c r="D5523" s="70">
        <f>VLOOKUP($B5523,Hosts!$A:$M,11,0)</f>
        <v>0.88</v>
      </c>
      <c r="E5523" s="70">
        <f>VLOOKUP($B5523,Hosts!$A:$M,12,0)</f>
        <v>0.93</v>
      </c>
      <c r="F5523" t="str">
        <f>VLOOKUP($B5523,Hosts!$A:$M,13,0)</f>
        <v>No</v>
      </c>
      <c r="G5523" t="str">
        <f>INDEX(Hosts!$A:$M, MATCH(Places!$B5523,Hosts!$A:$A,0), MATCH(Places!G$1,Hosts!$A$1:$M$1,0))</f>
        <v>Within an hour</v>
      </c>
      <c r="H5523" s="70">
        <f>INDEX(Hosts!$A:$M, MATCH(Places!$B5523,Hosts!$A:$A,0), MATCH(Places!H$1,Hosts!$A$1:$M$1,0))</f>
        <v>0.88</v>
      </c>
      <c r="I5523" s="70">
        <f>INDEX(Hosts!$A:$M, MATCH(Places!$B5523,Hosts!$A:$A,0), MATCH(Places!I$1,Hosts!$A$1:$M$1,0))</f>
        <v>0.93</v>
      </c>
      <c r="J5523" t="str">
        <f>INDEX(Hosts!$A:$M, MATCH(Places!$B5523,Hosts!$A:$A,0), MATCH(Places!J$1,Hosts!$A$1:$M$1,0))</f>
        <v>No</v>
      </c>
      <c r="K5523">
        <v>8</v>
      </c>
      <c r="L5523" t="str">
        <f>VLOOKUP($K5523,Neighborhoods!$A:$C,2,0)</f>
        <v>Brooklyn</v>
      </c>
      <c r="M5523" t="str">
        <f>VLOOKUP($K5523,Neighborhoods!$A:$C,3,0)</f>
        <v>Bushwick</v>
      </c>
      <c r="N5523" t="str">
        <f>INDEX(Neighborhoods!$A:$C, MATCH(Places!$K5523,Neighborhoods!$A:$A,0), MATCH(Places!N$1,Neighborhoods!$A$1:$C$1,0))</f>
        <v>Brooklyn</v>
      </c>
      <c r="O5523" t="str">
        <f>INDEX(Neighborhoods!$A:$C, MATCH(Places!$K5523,Neighborhoods!$A:$A,0), MATCH(Places!O$1,Neighborhoods!$A$1:$C$1,0))</f>
        <v>Bushwick</v>
      </c>
      <c r="P5523" t="s">
        <v>11822</v>
      </c>
      <c r="Q5523" t="str">
        <f t="shared" si="344"/>
        <v>No</v>
      </c>
      <c r="R5523">
        <v>5</v>
      </c>
      <c r="S5523" t="str">
        <f t="shared" si="345"/>
        <v>Medium</v>
      </c>
      <c r="T5523" s="50">
        <v>176</v>
      </c>
      <c r="U5523" s="70">
        <f t="shared" si="346"/>
        <v>0.03</v>
      </c>
      <c r="V5523" s="52">
        <v>4.5</v>
      </c>
      <c r="W5523" s="52" t="str" cm="1">
        <f t="array" ref="W5523">_xlfn.SWITCH(ROUND(V5523,0),5,"Excellent",4,"Good",3,"Ok","Bad")</f>
        <v>Excellent</v>
      </c>
      <c r="X5523">
        <v>8</v>
      </c>
      <c r="Y5523" t="str">
        <f t="shared" si="347"/>
        <v>No</v>
      </c>
      <c r="Z5523" s="68">
        <v>43800</v>
      </c>
      <c r="AA5523" s="68">
        <v>44045</v>
      </c>
      <c r="AB5523">
        <v>17</v>
      </c>
      <c r="AC5523" t="s">
        <v>15615</v>
      </c>
    </row>
    <row r="5524" spans="1:29" x14ac:dyDescent="0.3">
      <c r="A5524" t="s">
        <v>13855</v>
      </c>
      <c r="B5524">
        <v>2730</v>
      </c>
      <c r="C5524" t="str">
        <f>VLOOKUP($B5524,Hosts!$A:$M,10,0)</f>
        <v>Within an hour</v>
      </c>
      <c r="D5524" s="70">
        <f>VLOOKUP($B5524,Hosts!$A:$M,11,0)</f>
        <v>1</v>
      </c>
      <c r="E5524" s="70">
        <f>VLOOKUP($B5524,Hosts!$A:$M,12,0)</f>
        <v>0.96</v>
      </c>
      <c r="F5524" t="str">
        <f>VLOOKUP($B5524,Hosts!$A:$M,13,0)</f>
        <v>No</v>
      </c>
      <c r="G5524" t="str">
        <f>INDEX(Hosts!$A:$M, MATCH(Places!$B5524,Hosts!$A:$A,0), MATCH(Places!G$1,Hosts!$A$1:$M$1,0))</f>
        <v>Within an hour</v>
      </c>
      <c r="H5524" s="70">
        <f>INDEX(Hosts!$A:$M, MATCH(Places!$B5524,Hosts!$A:$A,0), MATCH(Places!H$1,Hosts!$A$1:$M$1,0))</f>
        <v>1</v>
      </c>
      <c r="I5524" s="70">
        <f>INDEX(Hosts!$A:$M, MATCH(Places!$B5524,Hosts!$A:$A,0), MATCH(Places!I$1,Hosts!$A$1:$M$1,0))</f>
        <v>0.96</v>
      </c>
      <c r="J5524" t="str">
        <f>INDEX(Hosts!$A:$M, MATCH(Places!$B5524,Hosts!$A:$A,0), MATCH(Places!J$1,Hosts!$A$1:$M$1,0))</f>
        <v>No</v>
      </c>
      <c r="K5524">
        <v>16</v>
      </c>
      <c r="L5524" t="str">
        <f>VLOOKUP($K5524,Neighborhoods!$A:$C,2,0)</f>
        <v>Manhattan</v>
      </c>
      <c r="M5524" t="str">
        <f>VLOOKUP($K5524,Neighborhoods!$A:$C,3,0)</f>
        <v>Harlem</v>
      </c>
      <c r="N5524" t="str">
        <f>INDEX(Neighborhoods!$A:$C, MATCH(Places!$K5524,Neighborhoods!$A:$A,0), MATCH(Places!N$1,Neighborhoods!$A$1:$C$1,0))</f>
        <v>Manhattan</v>
      </c>
      <c r="O5524" t="str">
        <f>INDEX(Neighborhoods!$A:$C, MATCH(Places!$K5524,Neighborhoods!$A:$A,0), MATCH(Places!O$1,Neighborhoods!$A$1:$C$1,0))</f>
        <v>Harlem</v>
      </c>
      <c r="P5524" t="s">
        <v>11822</v>
      </c>
      <c r="Q5524" t="str">
        <f t="shared" si="344"/>
        <v>No</v>
      </c>
      <c r="R5524">
        <v>4</v>
      </c>
      <c r="S5524" t="str">
        <f t="shared" si="345"/>
        <v>Medium</v>
      </c>
      <c r="T5524" s="50">
        <v>168</v>
      </c>
      <c r="U5524" s="70">
        <f t="shared" si="346"/>
        <v>0.03</v>
      </c>
      <c r="V5524" s="52">
        <v>4.53</v>
      </c>
      <c r="W5524" s="52" t="str" cm="1">
        <f t="array" ref="W5524">_xlfn.SWITCH(ROUND(V5524,0),5,"Excellent",4,"Good",3,"Ok","Bad")</f>
        <v>Excellent</v>
      </c>
      <c r="X5524">
        <v>19</v>
      </c>
      <c r="Y5524" t="str">
        <f t="shared" si="347"/>
        <v>No</v>
      </c>
      <c r="Z5524" s="68">
        <v>43782</v>
      </c>
      <c r="AA5524" s="68">
        <v>44053</v>
      </c>
      <c r="AB5524">
        <v>83</v>
      </c>
      <c r="AC5524" t="s">
        <v>15616</v>
      </c>
    </row>
    <row r="5525" spans="1:29" x14ac:dyDescent="0.3">
      <c r="A5525" t="s">
        <v>13526</v>
      </c>
      <c r="B5525">
        <v>2715</v>
      </c>
      <c r="C5525" t="str">
        <f>VLOOKUP($B5525,Hosts!$A:$M,10,0)</f>
        <v>Within an hour</v>
      </c>
      <c r="D5525" s="70">
        <f>VLOOKUP($B5525,Hosts!$A:$M,11,0)</f>
        <v>0.88</v>
      </c>
      <c r="E5525" s="70">
        <f>VLOOKUP($B5525,Hosts!$A:$M,12,0)</f>
        <v>0.98</v>
      </c>
      <c r="F5525" t="str">
        <f>VLOOKUP($B5525,Hosts!$A:$M,13,0)</f>
        <v>No</v>
      </c>
      <c r="G5525" t="str">
        <f>INDEX(Hosts!$A:$M, MATCH(Places!$B5525,Hosts!$A:$A,0), MATCH(Places!G$1,Hosts!$A$1:$M$1,0))</f>
        <v>Within an hour</v>
      </c>
      <c r="H5525" s="70">
        <f>INDEX(Hosts!$A:$M, MATCH(Places!$B5525,Hosts!$A:$A,0), MATCH(Places!H$1,Hosts!$A$1:$M$1,0))</f>
        <v>0.88</v>
      </c>
      <c r="I5525" s="70">
        <f>INDEX(Hosts!$A:$M, MATCH(Places!$B5525,Hosts!$A:$A,0), MATCH(Places!I$1,Hosts!$A$1:$M$1,0))</f>
        <v>0.98</v>
      </c>
      <c r="J5525" t="str">
        <f>INDEX(Hosts!$A:$M, MATCH(Places!$B5525,Hosts!$A:$A,0), MATCH(Places!J$1,Hosts!$A$1:$M$1,0))</f>
        <v>No</v>
      </c>
      <c r="K5525">
        <v>18</v>
      </c>
      <c r="L5525" t="str">
        <f>VLOOKUP($K5525,Neighborhoods!$A:$C,2,0)</f>
        <v>Manhattan</v>
      </c>
      <c r="M5525" t="str">
        <f>VLOOKUP($K5525,Neighborhoods!$A:$C,3,0)</f>
        <v>Midtown</v>
      </c>
      <c r="N5525" t="str">
        <f>INDEX(Neighborhoods!$A:$C, MATCH(Places!$K5525,Neighborhoods!$A:$A,0), MATCH(Places!N$1,Neighborhoods!$A$1:$C$1,0))</f>
        <v>Manhattan</v>
      </c>
      <c r="O5525" t="str">
        <f>INDEX(Neighborhoods!$A:$C, MATCH(Places!$K5525,Neighborhoods!$A:$A,0), MATCH(Places!O$1,Neighborhoods!$A$1:$C$1,0))</f>
        <v>Midtown</v>
      </c>
      <c r="P5525" t="s">
        <v>11822</v>
      </c>
      <c r="Q5525" t="str">
        <f t="shared" si="344"/>
        <v>No</v>
      </c>
      <c r="R5525">
        <v>6</v>
      </c>
      <c r="S5525" t="str">
        <f t="shared" si="345"/>
        <v>Large</v>
      </c>
      <c r="T5525" s="50">
        <v>236</v>
      </c>
      <c r="U5525" s="70">
        <f t="shared" si="346"/>
        <v>0.04</v>
      </c>
      <c r="V5525" s="52">
        <v>4.33</v>
      </c>
      <c r="W5525" s="52" t="str" cm="1">
        <f t="array" ref="W5525">_xlfn.SWITCH(ROUND(V5525,0),5,"Excellent",4,"Good",3,"Ok","Bad")</f>
        <v>Good</v>
      </c>
      <c r="X5525">
        <v>3</v>
      </c>
      <c r="Y5525" t="str">
        <f t="shared" si="347"/>
        <v>No</v>
      </c>
      <c r="Z5525" s="68">
        <v>44031</v>
      </c>
      <c r="AA5525" s="68">
        <v>44040</v>
      </c>
      <c r="AB5525">
        <v>365</v>
      </c>
      <c r="AC5525" t="s">
        <v>15616</v>
      </c>
    </row>
    <row r="5526" spans="1:29" x14ac:dyDescent="0.3">
      <c r="A5526" t="s">
        <v>13995</v>
      </c>
      <c r="B5526">
        <v>4053</v>
      </c>
      <c r="C5526" t="str">
        <f>VLOOKUP($B5526,Hosts!$A:$M,10,0)</f>
        <v>Within a few hours</v>
      </c>
      <c r="D5526" s="70">
        <f>VLOOKUP($B5526,Hosts!$A:$M,11,0)</f>
        <v>1</v>
      </c>
      <c r="E5526" s="70">
        <f>VLOOKUP($B5526,Hosts!$A:$M,12,0)</f>
        <v>1</v>
      </c>
      <c r="F5526" t="str">
        <f>VLOOKUP($B5526,Hosts!$A:$M,13,0)</f>
        <v>No</v>
      </c>
      <c r="G5526" t="str">
        <f>INDEX(Hosts!$A:$M, MATCH(Places!$B5526,Hosts!$A:$A,0), MATCH(Places!G$1,Hosts!$A$1:$M$1,0))</f>
        <v>Within a few hours</v>
      </c>
      <c r="H5526" s="70">
        <f>INDEX(Hosts!$A:$M, MATCH(Places!$B5526,Hosts!$A:$A,0), MATCH(Places!H$1,Hosts!$A$1:$M$1,0))</f>
        <v>1</v>
      </c>
      <c r="I5526" s="70">
        <f>INDEX(Hosts!$A:$M, MATCH(Places!$B5526,Hosts!$A:$A,0), MATCH(Places!I$1,Hosts!$A$1:$M$1,0))</f>
        <v>1</v>
      </c>
      <c r="J5526" t="str">
        <f>INDEX(Hosts!$A:$M, MATCH(Places!$B5526,Hosts!$A:$A,0), MATCH(Places!J$1,Hosts!$A$1:$M$1,0))</f>
        <v>No</v>
      </c>
      <c r="K5526">
        <v>16</v>
      </c>
      <c r="L5526" t="str">
        <f>VLOOKUP($K5526,Neighborhoods!$A:$C,2,0)</f>
        <v>Manhattan</v>
      </c>
      <c r="M5526" t="str">
        <f>VLOOKUP($K5526,Neighborhoods!$A:$C,3,0)</f>
        <v>Harlem</v>
      </c>
      <c r="N5526" t="str">
        <f>INDEX(Neighborhoods!$A:$C, MATCH(Places!$K5526,Neighborhoods!$A:$A,0), MATCH(Places!N$1,Neighborhoods!$A$1:$C$1,0))</f>
        <v>Manhattan</v>
      </c>
      <c r="O5526" t="str">
        <f>INDEX(Neighborhoods!$A:$C, MATCH(Places!$K5526,Neighborhoods!$A:$A,0), MATCH(Places!O$1,Neighborhoods!$A$1:$C$1,0))</f>
        <v>Harlem</v>
      </c>
      <c r="P5526" t="s">
        <v>11822</v>
      </c>
      <c r="Q5526" t="str">
        <f t="shared" si="344"/>
        <v>No</v>
      </c>
      <c r="R5526">
        <v>2</v>
      </c>
      <c r="S5526" t="str">
        <f t="shared" si="345"/>
        <v>Small</v>
      </c>
      <c r="T5526" s="50">
        <v>95</v>
      </c>
      <c r="U5526" s="70">
        <f t="shared" si="346"/>
        <v>0.03</v>
      </c>
      <c r="V5526" s="52">
        <v>5</v>
      </c>
      <c r="W5526" s="52" t="str" cm="1">
        <f t="array" ref="W5526">_xlfn.SWITCH(ROUND(V5526,0),5,"Excellent",4,"Good",3,"Ok","Bad")</f>
        <v>Excellent</v>
      </c>
      <c r="X5526">
        <v>5</v>
      </c>
      <c r="Y5526" t="str">
        <f t="shared" si="347"/>
        <v>No</v>
      </c>
      <c r="Z5526" s="68">
        <v>43801</v>
      </c>
      <c r="AA5526" s="68">
        <v>44035</v>
      </c>
      <c r="AB5526">
        <v>0</v>
      </c>
      <c r="AC5526" t="s">
        <v>15615</v>
      </c>
    </row>
    <row r="5527" spans="1:29" x14ac:dyDescent="0.3">
      <c r="A5527" t="s">
        <v>14219</v>
      </c>
      <c r="B5527">
        <v>910</v>
      </c>
      <c r="C5527" t="str">
        <f>VLOOKUP($B5527,Hosts!$A:$M,10,0)</f>
        <v>Within a few hours</v>
      </c>
      <c r="D5527" s="70">
        <f>VLOOKUP($B5527,Hosts!$A:$M,11,0)</f>
        <v>1</v>
      </c>
      <c r="E5527" s="70">
        <f>VLOOKUP($B5527,Hosts!$A:$M,12,0)</f>
        <v>0.69</v>
      </c>
      <c r="F5527" t="str">
        <f>VLOOKUP($B5527,Hosts!$A:$M,13,0)</f>
        <v>Yes</v>
      </c>
      <c r="G5527" t="str">
        <f>INDEX(Hosts!$A:$M, MATCH(Places!$B5527,Hosts!$A:$A,0), MATCH(Places!G$1,Hosts!$A$1:$M$1,0))</f>
        <v>Within a few hours</v>
      </c>
      <c r="H5527" s="70">
        <f>INDEX(Hosts!$A:$M, MATCH(Places!$B5527,Hosts!$A:$A,0), MATCH(Places!H$1,Hosts!$A$1:$M$1,0))</f>
        <v>1</v>
      </c>
      <c r="I5527" s="70">
        <f>INDEX(Hosts!$A:$M, MATCH(Places!$B5527,Hosts!$A:$A,0), MATCH(Places!I$1,Hosts!$A$1:$M$1,0))</f>
        <v>0.69</v>
      </c>
      <c r="J5527" t="str">
        <f>INDEX(Hosts!$A:$M, MATCH(Places!$B5527,Hosts!$A:$A,0), MATCH(Places!J$1,Hosts!$A$1:$M$1,0))</f>
        <v>Yes</v>
      </c>
      <c r="K5527">
        <v>7</v>
      </c>
      <c r="L5527" t="str">
        <f>VLOOKUP($K5527,Neighborhoods!$A:$C,2,0)</f>
        <v>Brooklyn</v>
      </c>
      <c r="M5527" t="str">
        <f>VLOOKUP($K5527,Neighborhoods!$A:$C,3,0)</f>
        <v>Bedford-Stuyvesant</v>
      </c>
      <c r="N5527" t="str">
        <f>INDEX(Neighborhoods!$A:$C, MATCH(Places!$K5527,Neighborhoods!$A:$A,0), MATCH(Places!N$1,Neighborhoods!$A$1:$C$1,0))</f>
        <v>Brooklyn</v>
      </c>
      <c r="O5527" t="str">
        <f>INDEX(Neighborhoods!$A:$C, MATCH(Places!$K5527,Neighborhoods!$A:$A,0), MATCH(Places!O$1,Neighborhoods!$A$1:$C$1,0))</f>
        <v>Bedford-Stuyvesant</v>
      </c>
      <c r="P5527" t="s">
        <v>11822</v>
      </c>
      <c r="Q5527" t="str">
        <f t="shared" si="344"/>
        <v>No</v>
      </c>
      <c r="R5527">
        <v>6</v>
      </c>
      <c r="S5527" t="str">
        <f t="shared" si="345"/>
        <v>Large</v>
      </c>
      <c r="T5527" s="50">
        <v>275</v>
      </c>
      <c r="U5527" s="70">
        <f t="shared" si="346"/>
        <v>0.04</v>
      </c>
      <c r="V5527" s="52">
        <v>5</v>
      </c>
      <c r="W5527" s="52" t="str" cm="1">
        <f t="array" ref="W5527">_xlfn.SWITCH(ROUND(V5527,0),5,"Excellent",4,"Good",3,"Ok","Bad")</f>
        <v>Excellent</v>
      </c>
      <c r="X5527">
        <v>4</v>
      </c>
      <c r="Y5527" t="str">
        <f t="shared" si="347"/>
        <v>No</v>
      </c>
      <c r="Z5527" s="68">
        <v>43824</v>
      </c>
      <c r="AA5527" s="68">
        <v>44032</v>
      </c>
      <c r="AB5527">
        <v>348</v>
      </c>
      <c r="AC5527" t="s">
        <v>15615</v>
      </c>
    </row>
    <row r="5528" spans="1:29" x14ac:dyDescent="0.3">
      <c r="A5528" t="s">
        <v>14476</v>
      </c>
      <c r="B5528">
        <v>3495</v>
      </c>
      <c r="C5528" t="str">
        <f>VLOOKUP($B5528,Hosts!$A:$M,10,0)</f>
        <v>Within an hour</v>
      </c>
      <c r="D5528" s="70">
        <f>VLOOKUP($B5528,Hosts!$A:$M,11,0)</f>
        <v>1</v>
      </c>
      <c r="E5528" s="70">
        <f>VLOOKUP($B5528,Hosts!$A:$M,12,0)</f>
        <v>0.85</v>
      </c>
      <c r="F5528" t="str">
        <f>VLOOKUP($B5528,Hosts!$A:$M,13,0)</f>
        <v>No</v>
      </c>
      <c r="G5528" t="str">
        <f>INDEX(Hosts!$A:$M, MATCH(Places!$B5528,Hosts!$A:$A,0), MATCH(Places!G$1,Hosts!$A$1:$M$1,0))</f>
        <v>Within an hour</v>
      </c>
      <c r="H5528" s="70">
        <f>INDEX(Hosts!$A:$M, MATCH(Places!$B5528,Hosts!$A:$A,0), MATCH(Places!H$1,Hosts!$A$1:$M$1,0))</f>
        <v>1</v>
      </c>
      <c r="I5528" s="70">
        <f>INDEX(Hosts!$A:$M, MATCH(Places!$B5528,Hosts!$A:$A,0), MATCH(Places!I$1,Hosts!$A$1:$M$1,0))</f>
        <v>0.85</v>
      </c>
      <c r="J5528" t="str">
        <f>INDEX(Hosts!$A:$M, MATCH(Places!$B5528,Hosts!$A:$A,0), MATCH(Places!J$1,Hosts!$A$1:$M$1,0))</f>
        <v>No</v>
      </c>
      <c r="K5528">
        <v>22</v>
      </c>
      <c r="L5528" t="str">
        <f>VLOOKUP($K5528,Neighborhoods!$A:$C,2,0)</f>
        <v>Queens</v>
      </c>
      <c r="M5528" t="str">
        <f>VLOOKUP($K5528,Neighborhoods!$A:$C,3,0)</f>
        <v>Flushing</v>
      </c>
      <c r="N5528" t="str">
        <f>INDEX(Neighborhoods!$A:$C, MATCH(Places!$K5528,Neighborhoods!$A:$A,0), MATCH(Places!N$1,Neighborhoods!$A$1:$C$1,0))</f>
        <v>Queens</v>
      </c>
      <c r="O5528" t="str">
        <f>INDEX(Neighborhoods!$A:$C, MATCH(Places!$K5528,Neighborhoods!$A:$A,0), MATCH(Places!O$1,Neighborhoods!$A$1:$C$1,0))</f>
        <v>Flushing</v>
      </c>
      <c r="P5528" t="s">
        <v>1</v>
      </c>
      <c r="Q5528" t="str">
        <f t="shared" si="344"/>
        <v>Yes</v>
      </c>
      <c r="R5528">
        <v>2</v>
      </c>
      <c r="S5528" t="str">
        <f t="shared" si="345"/>
        <v>Small</v>
      </c>
      <c r="T5528" s="50">
        <v>45</v>
      </c>
      <c r="U5528" s="70">
        <f t="shared" si="346"/>
        <v>0.03</v>
      </c>
      <c r="V5528" s="52">
        <v>4.75</v>
      </c>
      <c r="W5528" s="52" t="str" cm="1">
        <f t="array" ref="W5528">_xlfn.SWITCH(ROUND(V5528,0),5,"Excellent",4,"Good",3,"Ok","Bad")</f>
        <v>Excellent</v>
      </c>
      <c r="X5528">
        <v>4</v>
      </c>
      <c r="Y5528" t="str">
        <f t="shared" si="347"/>
        <v>No</v>
      </c>
      <c r="Z5528" s="68">
        <v>43808</v>
      </c>
      <c r="AA5528" s="68">
        <v>43995</v>
      </c>
      <c r="AB5528">
        <v>175</v>
      </c>
      <c r="AC5528" t="s">
        <v>15615</v>
      </c>
    </row>
    <row r="5529" spans="1:29" x14ac:dyDescent="0.3">
      <c r="A5529" t="s">
        <v>13490</v>
      </c>
      <c r="B5529">
        <v>2967</v>
      </c>
      <c r="C5529" t="str">
        <f>VLOOKUP($B5529,Hosts!$A:$M,10,0)</f>
        <v>Within a day</v>
      </c>
      <c r="D5529" s="70">
        <f>VLOOKUP($B5529,Hosts!$A:$M,11,0)</f>
        <v>1</v>
      </c>
      <c r="E5529" s="70">
        <f>VLOOKUP($B5529,Hosts!$A:$M,12,0)</f>
        <v>1</v>
      </c>
      <c r="F5529" t="str">
        <f>VLOOKUP($B5529,Hosts!$A:$M,13,0)</f>
        <v>Yes</v>
      </c>
      <c r="G5529" t="str">
        <f>INDEX(Hosts!$A:$M, MATCH(Places!$B5529,Hosts!$A:$A,0), MATCH(Places!G$1,Hosts!$A$1:$M$1,0))</f>
        <v>Within a day</v>
      </c>
      <c r="H5529" s="70">
        <f>INDEX(Hosts!$A:$M, MATCH(Places!$B5529,Hosts!$A:$A,0), MATCH(Places!H$1,Hosts!$A$1:$M$1,0))</f>
        <v>1</v>
      </c>
      <c r="I5529" s="70">
        <f>INDEX(Hosts!$A:$M, MATCH(Places!$B5529,Hosts!$A:$A,0), MATCH(Places!I$1,Hosts!$A$1:$M$1,0))</f>
        <v>1</v>
      </c>
      <c r="J5529" t="str">
        <f>INDEX(Hosts!$A:$M, MATCH(Places!$B5529,Hosts!$A:$A,0), MATCH(Places!J$1,Hosts!$A$1:$M$1,0))</f>
        <v>Yes</v>
      </c>
      <c r="K5529">
        <v>22</v>
      </c>
      <c r="L5529" t="str">
        <f>VLOOKUP($K5529,Neighborhoods!$A:$C,2,0)</f>
        <v>Queens</v>
      </c>
      <c r="M5529" t="str">
        <f>VLOOKUP($K5529,Neighborhoods!$A:$C,3,0)</f>
        <v>Flushing</v>
      </c>
      <c r="N5529" t="str">
        <f>INDEX(Neighborhoods!$A:$C, MATCH(Places!$K5529,Neighborhoods!$A:$A,0), MATCH(Places!N$1,Neighborhoods!$A$1:$C$1,0))</f>
        <v>Queens</v>
      </c>
      <c r="O5529" t="str">
        <f>INDEX(Neighborhoods!$A:$C, MATCH(Places!$K5529,Neighborhoods!$A:$A,0), MATCH(Places!O$1,Neighborhoods!$A$1:$C$1,0))</f>
        <v>Flushing</v>
      </c>
      <c r="P5529" t="s">
        <v>11822</v>
      </c>
      <c r="Q5529" t="str">
        <f t="shared" si="344"/>
        <v>No</v>
      </c>
      <c r="R5529">
        <v>3</v>
      </c>
      <c r="S5529" t="str">
        <f t="shared" si="345"/>
        <v>Medium</v>
      </c>
      <c r="T5529" s="50">
        <v>113</v>
      </c>
      <c r="U5529" s="70">
        <f t="shared" si="346"/>
        <v>0.03</v>
      </c>
      <c r="V5529" s="52">
        <v>5</v>
      </c>
      <c r="W5529" s="52" t="str" cm="1">
        <f t="array" ref="W5529">_xlfn.SWITCH(ROUND(V5529,0),5,"Excellent",4,"Good",3,"Ok","Bad")</f>
        <v>Excellent</v>
      </c>
      <c r="X5529">
        <v>8</v>
      </c>
      <c r="Y5529" t="str">
        <f t="shared" si="347"/>
        <v>No</v>
      </c>
      <c r="Z5529" s="68">
        <v>43787</v>
      </c>
      <c r="AA5529" s="68">
        <v>43896</v>
      </c>
      <c r="AB5529">
        <v>198</v>
      </c>
      <c r="AC5529" t="s">
        <v>15616</v>
      </c>
    </row>
    <row r="5530" spans="1:29" x14ac:dyDescent="0.3">
      <c r="A5530" t="s">
        <v>14076</v>
      </c>
      <c r="B5530">
        <v>3997</v>
      </c>
      <c r="C5530" t="str">
        <f>VLOOKUP($B5530,Hosts!$A:$M,10,0)</f>
        <v>Within an hour</v>
      </c>
      <c r="D5530" s="70">
        <f>VLOOKUP($B5530,Hosts!$A:$M,11,0)</f>
        <v>1</v>
      </c>
      <c r="E5530" s="70">
        <f>VLOOKUP($B5530,Hosts!$A:$M,12,0)</f>
        <v>1</v>
      </c>
      <c r="F5530" t="str">
        <f>VLOOKUP($B5530,Hosts!$A:$M,13,0)</f>
        <v>No</v>
      </c>
      <c r="G5530" t="str">
        <f>INDEX(Hosts!$A:$M, MATCH(Places!$B5530,Hosts!$A:$A,0), MATCH(Places!G$1,Hosts!$A$1:$M$1,0))</f>
        <v>Within an hour</v>
      </c>
      <c r="H5530" s="70">
        <f>INDEX(Hosts!$A:$M, MATCH(Places!$B5530,Hosts!$A:$A,0), MATCH(Places!H$1,Hosts!$A$1:$M$1,0))</f>
        <v>1</v>
      </c>
      <c r="I5530" s="70">
        <f>INDEX(Hosts!$A:$M, MATCH(Places!$B5530,Hosts!$A:$A,0), MATCH(Places!I$1,Hosts!$A$1:$M$1,0))</f>
        <v>1</v>
      </c>
      <c r="J5530" t="str">
        <f>INDEX(Hosts!$A:$M, MATCH(Places!$B5530,Hosts!$A:$A,0), MATCH(Places!J$1,Hosts!$A$1:$M$1,0))</f>
        <v>No</v>
      </c>
      <c r="K5530">
        <v>17</v>
      </c>
      <c r="L5530" t="str">
        <f>VLOOKUP($K5530,Neighborhoods!$A:$C,2,0)</f>
        <v>Manhattan</v>
      </c>
      <c r="M5530" t="str">
        <f>VLOOKUP($K5530,Neighborhoods!$A:$C,3,0)</f>
        <v>Hell's Kitchen</v>
      </c>
      <c r="N5530" t="str">
        <f>INDEX(Neighborhoods!$A:$C, MATCH(Places!$K5530,Neighborhoods!$A:$A,0), MATCH(Places!N$1,Neighborhoods!$A$1:$C$1,0))</f>
        <v>Manhattan</v>
      </c>
      <c r="O5530" t="str">
        <f>INDEX(Neighborhoods!$A:$C, MATCH(Places!$K5530,Neighborhoods!$A:$A,0), MATCH(Places!O$1,Neighborhoods!$A$1:$C$1,0))</f>
        <v>Hell's Kitchen</v>
      </c>
      <c r="P5530" t="s">
        <v>11822</v>
      </c>
      <c r="Q5530" t="str">
        <f t="shared" si="344"/>
        <v>No</v>
      </c>
      <c r="R5530">
        <v>4</v>
      </c>
      <c r="S5530" t="str">
        <f t="shared" si="345"/>
        <v>Medium</v>
      </c>
      <c r="T5530" s="50">
        <v>262</v>
      </c>
      <c r="U5530" s="70">
        <f t="shared" si="346"/>
        <v>0.04</v>
      </c>
      <c r="V5530" s="52">
        <v>4.67</v>
      </c>
      <c r="W5530" s="52" t="str" cm="1">
        <f t="array" ref="W5530">_xlfn.SWITCH(ROUND(V5530,0),5,"Excellent",4,"Good",3,"Ok","Bad")</f>
        <v>Excellent</v>
      </c>
      <c r="X5530">
        <v>12</v>
      </c>
      <c r="Y5530" t="str">
        <f t="shared" si="347"/>
        <v>No</v>
      </c>
      <c r="Z5530" s="68">
        <v>43782</v>
      </c>
      <c r="AA5530" s="68">
        <v>43994</v>
      </c>
      <c r="AB5530">
        <v>0</v>
      </c>
      <c r="AC5530" t="s">
        <v>15616</v>
      </c>
    </row>
    <row r="5531" spans="1:29" x14ac:dyDescent="0.3">
      <c r="A5531" t="s">
        <v>14472</v>
      </c>
      <c r="B5531">
        <v>3868</v>
      </c>
      <c r="C5531" t="str">
        <f>VLOOKUP($B5531,Hosts!$A:$M,10,0)</f>
        <v>Within an hour</v>
      </c>
      <c r="D5531" s="70">
        <f>VLOOKUP($B5531,Hosts!$A:$M,11,0)</f>
        <v>0.96</v>
      </c>
      <c r="E5531" s="70">
        <f>VLOOKUP($B5531,Hosts!$A:$M,12,0)</f>
        <v>1</v>
      </c>
      <c r="F5531" t="str">
        <f>VLOOKUP($B5531,Hosts!$A:$M,13,0)</f>
        <v>No</v>
      </c>
      <c r="G5531" t="str">
        <f>INDEX(Hosts!$A:$M, MATCH(Places!$B5531,Hosts!$A:$A,0), MATCH(Places!G$1,Hosts!$A$1:$M$1,0))</f>
        <v>Within an hour</v>
      </c>
      <c r="H5531" s="70">
        <f>INDEX(Hosts!$A:$M, MATCH(Places!$B5531,Hosts!$A:$A,0), MATCH(Places!H$1,Hosts!$A$1:$M$1,0))</f>
        <v>0.96</v>
      </c>
      <c r="I5531" s="70">
        <f>INDEX(Hosts!$A:$M, MATCH(Places!$B5531,Hosts!$A:$A,0), MATCH(Places!I$1,Hosts!$A$1:$M$1,0))</f>
        <v>1</v>
      </c>
      <c r="J5531" t="str">
        <f>INDEX(Hosts!$A:$M, MATCH(Places!$B5531,Hosts!$A:$A,0), MATCH(Places!J$1,Hosts!$A$1:$M$1,0))</f>
        <v>No</v>
      </c>
      <c r="K5531">
        <v>13</v>
      </c>
      <c r="L5531" t="str">
        <f>VLOOKUP($K5531,Neighborhoods!$A:$C,2,0)</f>
        <v>Manhattan</v>
      </c>
      <c r="M5531" t="str">
        <f>VLOOKUP($K5531,Neighborhoods!$A:$C,3,0)</f>
        <v>Chelsea</v>
      </c>
      <c r="N5531" t="str">
        <f>INDEX(Neighborhoods!$A:$C, MATCH(Places!$K5531,Neighborhoods!$A:$A,0), MATCH(Places!N$1,Neighborhoods!$A$1:$C$1,0))</f>
        <v>Manhattan</v>
      </c>
      <c r="O5531" t="str">
        <f>INDEX(Neighborhoods!$A:$C, MATCH(Places!$K5531,Neighborhoods!$A:$A,0), MATCH(Places!O$1,Neighborhoods!$A$1:$C$1,0))</f>
        <v>Chelsea</v>
      </c>
      <c r="P5531" t="s">
        <v>1</v>
      </c>
      <c r="Q5531" t="str">
        <f t="shared" si="344"/>
        <v>Yes</v>
      </c>
      <c r="R5531">
        <v>3</v>
      </c>
      <c r="S5531" t="str">
        <f t="shared" si="345"/>
        <v>Medium</v>
      </c>
      <c r="T5531" s="50">
        <v>56</v>
      </c>
      <c r="U5531" s="70">
        <f t="shared" si="346"/>
        <v>0.03</v>
      </c>
      <c r="V5531" s="52">
        <v>4.79</v>
      </c>
      <c r="W5531" s="52" t="str" cm="1">
        <f t="array" ref="W5531">_xlfn.SWITCH(ROUND(V5531,0),5,"Excellent",4,"Good",3,"Ok","Bad")</f>
        <v>Excellent</v>
      </c>
      <c r="X5531">
        <v>14</v>
      </c>
      <c r="Y5531" t="str">
        <f t="shared" si="347"/>
        <v>No</v>
      </c>
      <c r="Z5531" s="68">
        <v>43783</v>
      </c>
      <c r="AA5531" s="68">
        <v>44029</v>
      </c>
      <c r="AB5531">
        <v>365</v>
      </c>
      <c r="AC5531" t="s">
        <v>15616</v>
      </c>
    </row>
    <row r="5532" spans="1:29" x14ac:dyDescent="0.3">
      <c r="A5532" t="s">
        <v>15442</v>
      </c>
      <c r="B5532">
        <v>4038</v>
      </c>
      <c r="C5532" t="str">
        <f>VLOOKUP($B5532,Hosts!$A:$M,10,0)</f>
        <v>A few days or more</v>
      </c>
      <c r="D5532" s="70">
        <f>VLOOKUP($B5532,Hosts!$A:$M,11,0)</f>
        <v>0</v>
      </c>
      <c r="E5532" s="70">
        <f>VLOOKUP($B5532,Hosts!$A:$M,12,0)</f>
        <v>0.91</v>
      </c>
      <c r="F5532" t="str">
        <f>VLOOKUP($B5532,Hosts!$A:$M,13,0)</f>
        <v>No</v>
      </c>
      <c r="G5532" t="str">
        <f>INDEX(Hosts!$A:$M, MATCH(Places!$B5532,Hosts!$A:$A,0), MATCH(Places!G$1,Hosts!$A$1:$M$1,0))</f>
        <v>A few days or more</v>
      </c>
      <c r="H5532" s="70">
        <f>INDEX(Hosts!$A:$M, MATCH(Places!$B5532,Hosts!$A:$A,0), MATCH(Places!H$1,Hosts!$A$1:$M$1,0))</f>
        <v>0</v>
      </c>
      <c r="I5532" s="70">
        <f>INDEX(Hosts!$A:$M, MATCH(Places!$B5532,Hosts!$A:$A,0), MATCH(Places!I$1,Hosts!$A$1:$M$1,0))</f>
        <v>0.91</v>
      </c>
      <c r="J5532" t="str">
        <f>INDEX(Hosts!$A:$M, MATCH(Places!$B5532,Hosts!$A:$A,0), MATCH(Places!J$1,Hosts!$A$1:$M$1,0))</f>
        <v>No</v>
      </c>
      <c r="K5532">
        <v>9</v>
      </c>
      <c r="L5532" t="str">
        <f>VLOOKUP($K5532,Neighborhoods!$A:$C,2,0)</f>
        <v>Brooklyn</v>
      </c>
      <c r="M5532" t="str">
        <f>VLOOKUP($K5532,Neighborhoods!$A:$C,3,0)</f>
        <v>Crown Heights</v>
      </c>
      <c r="N5532" t="str">
        <f>INDEX(Neighborhoods!$A:$C, MATCH(Places!$K5532,Neighborhoods!$A:$A,0), MATCH(Places!N$1,Neighborhoods!$A$1:$C$1,0))</f>
        <v>Brooklyn</v>
      </c>
      <c r="O5532" t="str">
        <f>INDEX(Neighborhoods!$A:$C, MATCH(Places!$K5532,Neighborhoods!$A:$A,0), MATCH(Places!O$1,Neighborhoods!$A$1:$C$1,0))</f>
        <v>Crown Heights</v>
      </c>
      <c r="P5532" t="s">
        <v>11822</v>
      </c>
      <c r="Q5532" t="str">
        <f t="shared" si="344"/>
        <v>No</v>
      </c>
      <c r="R5532">
        <v>6</v>
      </c>
      <c r="S5532" t="str">
        <f t="shared" si="345"/>
        <v>Large</v>
      </c>
      <c r="T5532" s="50">
        <v>204</v>
      </c>
      <c r="U5532" s="70">
        <f t="shared" si="346"/>
        <v>0.04</v>
      </c>
      <c r="V5532" s="52">
        <v>4.71</v>
      </c>
      <c r="W5532" s="52" t="str" cm="1">
        <f t="array" ref="W5532">_xlfn.SWITCH(ROUND(V5532,0),5,"Excellent",4,"Good",3,"Ok","Bad")</f>
        <v>Excellent</v>
      </c>
      <c r="X5532">
        <v>7</v>
      </c>
      <c r="Y5532" t="str">
        <f t="shared" si="347"/>
        <v>No</v>
      </c>
      <c r="Z5532" s="68">
        <v>43807</v>
      </c>
      <c r="AA5532" s="68">
        <v>43883</v>
      </c>
      <c r="AB5532">
        <v>332</v>
      </c>
      <c r="AC5532" t="s">
        <v>15616</v>
      </c>
    </row>
    <row r="5533" spans="1:29" x14ac:dyDescent="0.3">
      <c r="A5533" t="s">
        <v>13537</v>
      </c>
      <c r="B5533">
        <v>4051</v>
      </c>
      <c r="C5533" t="str">
        <f>VLOOKUP($B5533,Hosts!$A:$M,10,0)</f>
        <v>Within an hour</v>
      </c>
      <c r="D5533" s="70">
        <f>VLOOKUP($B5533,Hosts!$A:$M,11,0)</f>
        <v>0.9</v>
      </c>
      <c r="E5533" s="70">
        <f>VLOOKUP($B5533,Hosts!$A:$M,12,0)</f>
        <v>0.98</v>
      </c>
      <c r="F5533" t="str">
        <f>VLOOKUP($B5533,Hosts!$A:$M,13,0)</f>
        <v>No</v>
      </c>
      <c r="G5533" t="str">
        <f>INDEX(Hosts!$A:$M, MATCH(Places!$B5533,Hosts!$A:$A,0), MATCH(Places!G$1,Hosts!$A$1:$M$1,0))</f>
        <v>Within an hour</v>
      </c>
      <c r="H5533" s="70">
        <f>INDEX(Hosts!$A:$M, MATCH(Places!$B5533,Hosts!$A:$A,0), MATCH(Places!H$1,Hosts!$A$1:$M$1,0))</f>
        <v>0.9</v>
      </c>
      <c r="I5533" s="70">
        <f>INDEX(Hosts!$A:$M, MATCH(Places!$B5533,Hosts!$A:$A,0), MATCH(Places!I$1,Hosts!$A$1:$M$1,0))</f>
        <v>0.98</v>
      </c>
      <c r="J5533" t="str">
        <f>INDEX(Hosts!$A:$M, MATCH(Places!$B5533,Hosts!$A:$A,0), MATCH(Places!J$1,Hosts!$A$1:$M$1,0))</f>
        <v>No</v>
      </c>
      <c r="K5533">
        <v>8</v>
      </c>
      <c r="L5533" t="str">
        <f>VLOOKUP($K5533,Neighborhoods!$A:$C,2,0)</f>
        <v>Brooklyn</v>
      </c>
      <c r="M5533" t="str">
        <f>VLOOKUP($K5533,Neighborhoods!$A:$C,3,0)</f>
        <v>Bushwick</v>
      </c>
      <c r="N5533" t="str">
        <f>INDEX(Neighborhoods!$A:$C, MATCH(Places!$K5533,Neighborhoods!$A:$A,0), MATCH(Places!N$1,Neighborhoods!$A$1:$C$1,0))</f>
        <v>Brooklyn</v>
      </c>
      <c r="O5533" t="str">
        <f>INDEX(Neighborhoods!$A:$C, MATCH(Places!$K5533,Neighborhoods!$A:$A,0), MATCH(Places!O$1,Neighborhoods!$A$1:$C$1,0))</f>
        <v>Bushwick</v>
      </c>
      <c r="P5533" t="s">
        <v>11822</v>
      </c>
      <c r="Q5533" t="str">
        <f t="shared" si="344"/>
        <v>No</v>
      </c>
      <c r="R5533">
        <v>5</v>
      </c>
      <c r="S5533" t="str">
        <f t="shared" si="345"/>
        <v>Medium</v>
      </c>
      <c r="T5533" s="50">
        <v>85</v>
      </c>
      <c r="U5533" s="70">
        <f t="shared" si="346"/>
        <v>0.03</v>
      </c>
      <c r="V5533" s="52">
        <v>4.5</v>
      </c>
      <c r="W5533" s="52" t="str" cm="1">
        <f t="array" ref="W5533">_xlfn.SWITCH(ROUND(V5533,0),5,"Excellent",4,"Good",3,"Ok","Bad")</f>
        <v>Excellent</v>
      </c>
      <c r="X5533">
        <v>24</v>
      </c>
      <c r="Y5533" t="str">
        <f t="shared" si="347"/>
        <v>No</v>
      </c>
      <c r="Z5533" s="68">
        <v>43800</v>
      </c>
      <c r="AA5533" s="68">
        <v>44021</v>
      </c>
      <c r="AB5533">
        <v>33</v>
      </c>
      <c r="AC5533" t="s">
        <v>15616</v>
      </c>
    </row>
    <row r="5534" spans="1:29" x14ac:dyDescent="0.3">
      <c r="A5534" t="s">
        <v>13336</v>
      </c>
      <c r="B5534">
        <v>3868</v>
      </c>
      <c r="C5534" t="str">
        <f>VLOOKUP($B5534,Hosts!$A:$M,10,0)</f>
        <v>Within an hour</v>
      </c>
      <c r="D5534" s="70">
        <f>VLOOKUP($B5534,Hosts!$A:$M,11,0)</f>
        <v>0.96</v>
      </c>
      <c r="E5534" s="70">
        <f>VLOOKUP($B5534,Hosts!$A:$M,12,0)</f>
        <v>1</v>
      </c>
      <c r="F5534" t="str">
        <f>VLOOKUP($B5534,Hosts!$A:$M,13,0)</f>
        <v>No</v>
      </c>
      <c r="G5534" t="str">
        <f>INDEX(Hosts!$A:$M, MATCH(Places!$B5534,Hosts!$A:$A,0), MATCH(Places!G$1,Hosts!$A$1:$M$1,0))</f>
        <v>Within an hour</v>
      </c>
      <c r="H5534" s="70">
        <f>INDEX(Hosts!$A:$M, MATCH(Places!$B5534,Hosts!$A:$A,0), MATCH(Places!H$1,Hosts!$A$1:$M$1,0))</f>
        <v>0.96</v>
      </c>
      <c r="I5534" s="70">
        <f>INDEX(Hosts!$A:$M, MATCH(Places!$B5534,Hosts!$A:$A,0), MATCH(Places!I$1,Hosts!$A$1:$M$1,0))</f>
        <v>1</v>
      </c>
      <c r="J5534" t="str">
        <f>INDEX(Hosts!$A:$M, MATCH(Places!$B5534,Hosts!$A:$A,0), MATCH(Places!J$1,Hosts!$A$1:$M$1,0))</f>
        <v>No</v>
      </c>
      <c r="K5534">
        <v>13</v>
      </c>
      <c r="L5534" t="str">
        <f>VLOOKUP($K5534,Neighborhoods!$A:$C,2,0)</f>
        <v>Manhattan</v>
      </c>
      <c r="M5534" t="str">
        <f>VLOOKUP($K5534,Neighborhoods!$A:$C,3,0)</f>
        <v>Chelsea</v>
      </c>
      <c r="N5534" t="str">
        <f>INDEX(Neighborhoods!$A:$C, MATCH(Places!$K5534,Neighborhoods!$A:$A,0), MATCH(Places!N$1,Neighborhoods!$A$1:$C$1,0))</f>
        <v>Manhattan</v>
      </c>
      <c r="O5534" t="str">
        <f>INDEX(Neighborhoods!$A:$C, MATCH(Places!$K5534,Neighborhoods!$A:$A,0), MATCH(Places!O$1,Neighborhoods!$A$1:$C$1,0))</f>
        <v>Chelsea</v>
      </c>
      <c r="P5534" t="s">
        <v>11822</v>
      </c>
      <c r="Q5534" t="str">
        <f t="shared" si="344"/>
        <v>No</v>
      </c>
      <c r="R5534">
        <v>3</v>
      </c>
      <c r="S5534" t="str">
        <f t="shared" si="345"/>
        <v>Medium</v>
      </c>
      <c r="T5534" s="50">
        <v>59</v>
      </c>
      <c r="U5534" s="70">
        <f t="shared" si="346"/>
        <v>0.03</v>
      </c>
      <c r="V5534" s="52">
        <v>4.83</v>
      </c>
      <c r="W5534" s="52" t="str" cm="1">
        <f t="array" ref="W5534">_xlfn.SWITCH(ROUND(V5534,0),5,"Excellent",4,"Good",3,"Ok","Bad")</f>
        <v>Excellent</v>
      </c>
      <c r="X5534">
        <v>6</v>
      </c>
      <c r="Y5534" t="str">
        <f t="shared" si="347"/>
        <v>No</v>
      </c>
      <c r="Z5534" s="68">
        <v>43797</v>
      </c>
      <c r="AA5534" s="68">
        <v>43889</v>
      </c>
      <c r="AB5534">
        <v>365</v>
      </c>
      <c r="AC5534" t="s">
        <v>15616</v>
      </c>
    </row>
    <row r="5535" spans="1:29" x14ac:dyDescent="0.3">
      <c r="A5535" t="s">
        <v>13525</v>
      </c>
      <c r="B5535">
        <v>282</v>
      </c>
      <c r="C5535" t="str">
        <f>VLOOKUP($B5535,Hosts!$A:$M,10,0)</f>
        <v>Within an hour</v>
      </c>
      <c r="D5535" s="70">
        <f>VLOOKUP($B5535,Hosts!$A:$M,11,0)</f>
        <v>1</v>
      </c>
      <c r="E5535" s="70">
        <f>VLOOKUP($B5535,Hosts!$A:$M,12,0)</f>
        <v>1</v>
      </c>
      <c r="F5535" t="str">
        <f>VLOOKUP($B5535,Hosts!$A:$M,13,0)</f>
        <v>No</v>
      </c>
      <c r="G5535" t="str">
        <f>INDEX(Hosts!$A:$M, MATCH(Places!$B5535,Hosts!$A:$A,0), MATCH(Places!G$1,Hosts!$A$1:$M$1,0))</f>
        <v>Within an hour</v>
      </c>
      <c r="H5535" s="70">
        <f>INDEX(Hosts!$A:$M, MATCH(Places!$B5535,Hosts!$A:$A,0), MATCH(Places!H$1,Hosts!$A$1:$M$1,0))</f>
        <v>1</v>
      </c>
      <c r="I5535" s="70">
        <f>INDEX(Hosts!$A:$M, MATCH(Places!$B5535,Hosts!$A:$A,0), MATCH(Places!I$1,Hosts!$A$1:$M$1,0))</f>
        <v>1</v>
      </c>
      <c r="J5535" t="str">
        <f>INDEX(Hosts!$A:$M, MATCH(Places!$B5535,Hosts!$A:$A,0), MATCH(Places!J$1,Hosts!$A$1:$M$1,0))</f>
        <v>No</v>
      </c>
      <c r="K5535">
        <v>16</v>
      </c>
      <c r="L5535" t="str">
        <f>VLOOKUP($K5535,Neighborhoods!$A:$C,2,0)</f>
        <v>Manhattan</v>
      </c>
      <c r="M5535" t="str">
        <f>VLOOKUP($K5535,Neighborhoods!$A:$C,3,0)</f>
        <v>Harlem</v>
      </c>
      <c r="N5535" t="str">
        <f>INDEX(Neighborhoods!$A:$C, MATCH(Places!$K5535,Neighborhoods!$A:$A,0), MATCH(Places!N$1,Neighborhoods!$A$1:$C$1,0))</f>
        <v>Manhattan</v>
      </c>
      <c r="O5535" t="str">
        <f>INDEX(Neighborhoods!$A:$C, MATCH(Places!$K5535,Neighborhoods!$A:$A,0), MATCH(Places!O$1,Neighborhoods!$A$1:$C$1,0))</f>
        <v>Harlem</v>
      </c>
      <c r="P5535" t="s">
        <v>1</v>
      </c>
      <c r="Q5535" t="str">
        <f t="shared" si="344"/>
        <v>Yes</v>
      </c>
      <c r="R5535">
        <v>3</v>
      </c>
      <c r="S5535" t="str">
        <f t="shared" si="345"/>
        <v>Medium</v>
      </c>
      <c r="T5535" s="50">
        <v>38.43</v>
      </c>
      <c r="U5535" s="70">
        <f t="shared" si="346"/>
        <v>0.03</v>
      </c>
      <c r="V5535" s="52">
        <v>4</v>
      </c>
      <c r="W5535" s="52" t="str" cm="1">
        <f t="array" ref="W5535">_xlfn.SWITCH(ROUND(V5535,0),5,"Excellent",4,"Good",3,"Ok","Bad")</f>
        <v>Good</v>
      </c>
      <c r="X5535">
        <v>3</v>
      </c>
      <c r="Y5535" t="str">
        <f t="shared" si="347"/>
        <v>No</v>
      </c>
      <c r="Z5535" s="68">
        <v>43791</v>
      </c>
      <c r="AA5535" s="68">
        <v>43804</v>
      </c>
      <c r="AB5535">
        <v>0</v>
      </c>
      <c r="AC5535" t="s">
        <v>15616</v>
      </c>
    </row>
    <row r="5536" spans="1:29" x14ac:dyDescent="0.3">
      <c r="A5536" t="s">
        <v>13484</v>
      </c>
      <c r="B5536">
        <v>3771</v>
      </c>
      <c r="C5536" t="str">
        <f>VLOOKUP($B5536,Hosts!$A:$M,10,0)</f>
        <v>Within an hour</v>
      </c>
      <c r="D5536" s="70">
        <f>VLOOKUP($B5536,Hosts!$A:$M,11,0)</f>
        <v>1</v>
      </c>
      <c r="E5536" s="70">
        <f>VLOOKUP($B5536,Hosts!$A:$M,12,0)</f>
        <v>0.63</v>
      </c>
      <c r="F5536" t="str">
        <f>VLOOKUP($B5536,Hosts!$A:$M,13,0)</f>
        <v>No</v>
      </c>
      <c r="G5536" t="str">
        <f>INDEX(Hosts!$A:$M, MATCH(Places!$B5536,Hosts!$A:$A,0), MATCH(Places!G$1,Hosts!$A$1:$M$1,0))</f>
        <v>Within an hour</v>
      </c>
      <c r="H5536" s="70">
        <f>INDEX(Hosts!$A:$M, MATCH(Places!$B5536,Hosts!$A:$A,0), MATCH(Places!H$1,Hosts!$A$1:$M$1,0))</f>
        <v>1</v>
      </c>
      <c r="I5536" s="70">
        <f>INDEX(Hosts!$A:$M, MATCH(Places!$B5536,Hosts!$A:$A,0), MATCH(Places!I$1,Hosts!$A$1:$M$1,0))</f>
        <v>0.63</v>
      </c>
      <c r="J5536" t="str">
        <f>INDEX(Hosts!$A:$M, MATCH(Places!$B5536,Hosts!$A:$A,0), MATCH(Places!J$1,Hosts!$A$1:$M$1,0))</f>
        <v>No</v>
      </c>
      <c r="K5536">
        <v>16</v>
      </c>
      <c r="L5536" t="str">
        <f>VLOOKUP($K5536,Neighborhoods!$A:$C,2,0)</f>
        <v>Manhattan</v>
      </c>
      <c r="M5536" t="str">
        <f>VLOOKUP($K5536,Neighborhoods!$A:$C,3,0)</f>
        <v>Harlem</v>
      </c>
      <c r="N5536" t="str">
        <f>INDEX(Neighborhoods!$A:$C, MATCH(Places!$K5536,Neighborhoods!$A:$A,0), MATCH(Places!N$1,Neighborhoods!$A$1:$C$1,0))</f>
        <v>Manhattan</v>
      </c>
      <c r="O5536" t="str">
        <f>INDEX(Neighborhoods!$A:$C, MATCH(Places!$K5536,Neighborhoods!$A:$A,0), MATCH(Places!O$1,Neighborhoods!$A$1:$C$1,0))</f>
        <v>Harlem</v>
      </c>
      <c r="P5536" t="s">
        <v>11822</v>
      </c>
      <c r="Q5536" t="str">
        <f t="shared" si="344"/>
        <v>No</v>
      </c>
      <c r="R5536">
        <v>2</v>
      </c>
      <c r="S5536" t="str">
        <f t="shared" si="345"/>
        <v>Small</v>
      </c>
      <c r="T5536" s="50">
        <v>86</v>
      </c>
      <c r="U5536" s="70">
        <f t="shared" si="346"/>
        <v>0.03</v>
      </c>
      <c r="V5536" s="52">
        <v>4.63</v>
      </c>
      <c r="W5536" s="52" t="str" cm="1">
        <f t="array" ref="W5536">_xlfn.SWITCH(ROUND(V5536,0),5,"Excellent",4,"Good",3,"Ok","Bad")</f>
        <v>Excellent</v>
      </c>
      <c r="X5536">
        <v>8</v>
      </c>
      <c r="Y5536" t="str">
        <f t="shared" si="347"/>
        <v>No</v>
      </c>
      <c r="Z5536" s="68">
        <v>43785</v>
      </c>
      <c r="AA5536" s="68">
        <v>44024</v>
      </c>
      <c r="AB5536">
        <v>34</v>
      </c>
      <c r="AC5536" t="s">
        <v>15615</v>
      </c>
    </row>
    <row r="5537" spans="1:29" x14ac:dyDescent="0.3">
      <c r="A5537" t="s">
        <v>14810</v>
      </c>
      <c r="B5537">
        <v>2931</v>
      </c>
      <c r="C5537" t="str">
        <f>VLOOKUP($B5537,Hosts!$A:$M,10,0)</f>
        <v>Within an hour</v>
      </c>
      <c r="D5537" s="70">
        <f>VLOOKUP($B5537,Hosts!$A:$M,11,0)</f>
        <v>1</v>
      </c>
      <c r="E5537" s="70">
        <f>VLOOKUP($B5537,Hosts!$A:$M,12,0)</f>
        <v>0.89</v>
      </c>
      <c r="F5537" t="str">
        <f>VLOOKUP($B5537,Hosts!$A:$M,13,0)</f>
        <v>Yes</v>
      </c>
      <c r="G5537" t="str">
        <f>INDEX(Hosts!$A:$M, MATCH(Places!$B5537,Hosts!$A:$A,0), MATCH(Places!G$1,Hosts!$A$1:$M$1,0))</f>
        <v>Within an hour</v>
      </c>
      <c r="H5537" s="70">
        <f>INDEX(Hosts!$A:$M, MATCH(Places!$B5537,Hosts!$A:$A,0), MATCH(Places!H$1,Hosts!$A$1:$M$1,0))</f>
        <v>1</v>
      </c>
      <c r="I5537" s="70">
        <f>INDEX(Hosts!$A:$M, MATCH(Places!$B5537,Hosts!$A:$A,0), MATCH(Places!I$1,Hosts!$A$1:$M$1,0))</f>
        <v>0.89</v>
      </c>
      <c r="J5537" t="str">
        <f>INDEX(Hosts!$A:$M, MATCH(Places!$B5537,Hosts!$A:$A,0), MATCH(Places!J$1,Hosts!$A$1:$M$1,0))</f>
        <v>Yes</v>
      </c>
      <c r="K5537">
        <v>14</v>
      </c>
      <c r="L5537" t="str">
        <f>VLOOKUP($K5537,Neighborhoods!$A:$C,2,0)</f>
        <v>Manhattan</v>
      </c>
      <c r="M5537" t="str">
        <f>VLOOKUP($K5537,Neighborhoods!$A:$C,3,0)</f>
        <v>East Harlem</v>
      </c>
      <c r="N5537" t="str">
        <f>INDEX(Neighborhoods!$A:$C, MATCH(Places!$K5537,Neighborhoods!$A:$A,0), MATCH(Places!N$1,Neighborhoods!$A$1:$C$1,0))</f>
        <v>Manhattan</v>
      </c>
      <c r="O5537" t="str">
        <f>INDEX(Neighborhoods!$A:$C, MATCH(Places!$K5537,Neighborhoods!$A:$A,0), MATCH(Places!O$1,Neighborhoods!$A$1:$C$1,0))</f>
        <v>East Harlem</v>
      </c>
      <c r="P5537" t="s">
        <v>1</v>
      </c>
      <c r="Q5537" t="str">
        <f t="shared" si="344"/>
        <v>Yes</v>
      </c>
      <c r="R5537">
        <v>2</v>
      </c>
      <c r="S5537" t="str">
        <f t="shared" si="345"/>
        <v>Small</v>
      </c>
      <c r="T5537" s="50">
        <v>80</v>
      </c>
      <c r="U5537" s="70">
        <f t="shared" si="346"/>
        <v>0.03</v>
      </c>
      <c r="V5537" s="52">
        <v>5</v>
      </c>
      <c r="W5537" s="52" t="str" cm="1">
        <f t="array" ref="W5537">_xlfn.SWITCH(ROUND(V5537,0),5,"Excellent",4,"Good",3,"Ok","Bad")</f>
        <v>Excellent</v>
      </c>
      <c r="X5537">
        <v>13</v>
      </c>
      <c r="Y5537" t="str">
        <f t="shared" si="347"/>
        <v>No</v>
      </c>
      <c r="Z5537" s="68">
        <v>43799</v>
      </c>
      <c r="AA5537" s="68">
        <v>44048</v>
      </c>
      <c r="AB5537">
        <v>46</v>
      </c>
      <c r="AC5537" t="s">
        <v>15615</v>
      </c>
    </row>
    <row r="5538" spans="1:29" x14ac:dyDescent="0.3">
      <c r="A5538" t="s">
        <v>14949</v>
      </c>
      <c r="B5538">
        <v>4055</v>
      </c>
      <c r="C5538" t="str">
        <f>VLOOKUP($B5538,Hosts!$A:$M,10,0)</f>
        <v>Within a day</v>
      </c>
      <c r="D5538" s="70">
        <f>VLOOKUP($B5538,Hosts!$A:$M,11,0)</f>
        <v>0.5</v>
      </c>
      <c r="E5538" s="70">
        <f>VLOOKUP($B5538,Hosts!$A:$M,12,0)</f>
        <v>1</v>
      </c>
      <c r="F5538" t="str">
        <f>VLOOKUP($B5538,Hosts!$A:$M,13,0)</f>
        <v>No</v>
      </c>
      <c r="G5538" t="str">
        <f>INDEX(Hosts!$A:$M, MATCH(Places!$B5538,Hosts!$A:$A,0), MATCH(Places!G$1,Hosts!$A$1:$M$1,0))</f>
        <v>Within a day</v>
      </c>
      <c r="H5538" s="70">
        <f>INDEX(Hosts!$A:$M, MATCH(Places!$B5538,Hosts!$A:$A,0), MATCH(Places!H$1,Hosts!$A$1:$M$1,0))</f>
        <v>0.5</v>
      </c>
      <c r="I5538" s="70">
        <f>INDEX(Hosts!$A:$M, MATCH(Places!$B5538,Hosts!$A:$A,0), MATCH(Places!I$1,Hosts!$A$1:$M$1,0))</f>
        <v>1</v>
      </c>
      <c r="J5538" t="str">
        <f>INDEX(Hosts!$A:$M, MATCH(Places!$B5538,Hosts!$A:$A,0), MATCH(Places!J$1,Hosts!$A$1:$M$1,0))</f>
        <v>No</v>
      </c>
      <c r="K5538">
        <v>22</v>
      </c>
      <c r="L5538" t="str">
        <f>VLOOKUP($K5538,Neighborhoods!$A:$C,2,0)</f>
        <v>Queens</v>
      </c>
      <c r="M5538" t="str">
        <f>VLOOKUP($K5538,Neighborhoods!$A:$C,3,0)</f>
        <v>Flushing</v>
      </c>
      <c r="N5538" t="str">
        <f>INDEX(Neighborhoods!$A:$C, MATCH(Places!$K5538,Neighborhoods!$A:$A,0), MATCH(Places!N$1,Neighborhoods!$A$1:$C$1,0))</f>
        <v>Queens</v>
      </c>
      <c r="O5538" t="str">
        <f>INDEX(Neighborhoods!$A:$C, MATCH(Places!$K5538,Neighborhoods!$A:$A,0), MATCH(Places!O$1,Neighborhoods!$A$1:$C$1,0))</f>
        <v>Flushing</v>
      </c>
      <c r="P5538" t="s">
        <v>16</v>
      </c>
      <c r="Q5538" t="str">
        <f t="shared" si="344"/>
        <v>Yes</v>
      </c>
      <c r="R5538">
        <v>4</v>
      </c>
      <c r="S5538" t="str">
        <f t="shared" si="345"/>
        <v>Medium</v>
      </c>
      <c r="T5538" s="50">
        <v>150</v>
      </c>
      <c r="U5538" s="70">
        <f t="shared" si="346"/>
        <v>0.03</v>
      </c>
      <c r="V5538" s="52">
        <v>4.75</v>
      </c>
      <c r="W5538" s="52" t="str" cm="1">
        <f t="array" ref="W5538">_xlfn.SWITCH(ROUND(V5538,0),5,"Excellent",4,"Good",3,"Ok","Bad")</f>
        <v>Excellent</v>
      </c>
      <c r="X5538">
        <v>4</v>
      </c>
      <c r="Y5538" t="str">
        <f t="shared" si="347"/>
        <v>No</v>
      </c>
      <c r="Z5538" s="68">
        <v>43793</v>
      </c>
      <c r="AA5538" s="68">
        <v>43834</v>
      </c>
      <c r="AB5538">
        <v>269</v>
      </c>
      <c r="AC5538" t="s">
        <v>15615</v>
      </c>
    </row>
    <row r="5539" spans="1:29" x14ac:dyDescent="0.3">
      <c r="A5539" t="s">
        <v>13630</v>
      </c>
      <c r="B5539">
        <v>1335</v>
      </c>
      <c r="C5539" t="str">
        <f>VLOOKUP($B5539,Hosts!$A:$M,10,0)</f>
        <v>Within an hour</v>
      </c>
      <c r="D5539" s="70">
        <f>VLOOKUP($B5539,Hosts!$A:$M,11,0)</f>
        <v>0.96</v>
      </c>
      <c r="E5539" s="70">
        <f>VLOOKUP($B5539,Hosts!$A:$M,12,0)</f>
        <v>0.98</v>
      </c>
      <c r="F5539" t="str">
        <f>VLOOKUP($B5539,Hosts!$A:$M,13,0)</f>
        <v>Yes</v>
      </c>
      <c r="G5539" t="str">
        <f>INDEX(Hosts!$A:$M, MATCH(Places!$B5539,Hosts!$A:$A,0), MATCH(Places!G$1,Hosts!$A$1:$M$1,0))</f>
        <v>Within an hour</v>
      </c>
      <c r="H5539" s="70">
        <f>INDEX(Hosts!$A:$M, MATCH(Places!$B5539,Hosts!$A:$A,0), MATCH(Places!H$1,Hosts!$A$1:$M$1,0))</f>
        <v>0.96</v>
      </c>
      <c r="I5539" s="70">
        <f>INDEX(Hosts!$A:$M, MATCH(Places!$B5539,Hosts!$A:$A,0), MATCH(Places!I$1,Hosts!$A$1:$M$1,0))</f>
        <v>0.98</v>
      </c>
      <c r="J5539" t="str">
        <f>INDEX(Hosts!$A:$M, MATCH(Places!$B5539,Hosts!$A:$A,0), MATCH(Places!J$1,Hosts!$A$1:$M$1,0))</f>
        <v>Yes</v>
      </c>
      <c r="K5539">
        <v>7</v>
      </c>
      <c r="L5539" t="str">
        <f>VLOOKUP($K5539,Neighborhoods!$A:$C,2,0)</f>
        <v>Brooklyn</v>
      </c>
      <c r="M5539" t="str">
        <f>VLOOKUP($K5539,Neighborhoods!$A:$C,3,0)</f>
        <v>Bedford-Stuyvesant</v>
      </c>
      <c r="N5539" t="str">
        <f>INDEX(Neighborhoods!$A:$C, MATCH(Places!$K5539,Neighborhoods!$A:$A,0), MATCH(Places!N$1,Neighborhoods!$A$1:$C$1,0))</f>
        <v>Brooklyn</v>
      </c>
      <c r="O5539" t="str">
        <f>INDEX(Neighborhoods!$A:$C, MATCH(Places!$K5539,Neighborhoods!$A:$A,0), MATCH(Places!O$1,Neighborhoods!$A$1:$C$1,0))</f>
        <v>Bedford-Stuyvesant</v>
      </c>
      <c r="P5539" t="s">
        <v>1</v>
      </c>
      <c r="Q5539" t="str">
        <f t="shared" si="344"/>
        <v>Yes</v>
      </c>
      <c r="R5539">
        <v>1</v>
      </c>
      <c r="S5539" t="str">
        <f t="shared" si="345"/>
        <v>Small</v>
      </c>
      <c r="T5539" s="50">
        <v>30</v>
      </c>
      <c r="U5539" s="70">
        <f t="shared" si="346"/>
        <v>0.03</v>
      </c>
      <c r="V5539" s="52">
        <v>4.75</v>
      </c>
      <c r="W5539" s="52" t="str" cm="1">
        <f t="array" ref="W5539">_xlfn.SWITCH(ROUND(V5539,0),5,"Excellent",4,"Good",3,"Ok","Bad")</f>
        <v>Excellent</v>
      </c>
      <c r="X5539">
        <v>8</v>
      </c>
      <c r="Y5539" t="str">
        <f t="shared" si="347"/>
        <v>No</v>
      </c>
      <c r="Z5539" s="68">
        <v>43804</v>
      </c>
      <c r="AA5539" s="68">
        <v>44041</v>
      </c>
      <c r="AB5539">
        <v>0</v>
      </c>
      <c r="AC5539" t="s">
        <v>15616</v>
      </c>
    </row>
    <row r="5540" spans="1:29" x14ac:dyDescent="0.3">
      <c r="A5540" t="s">
        <v>13878</v>
      </c>
      <c r="B5540">
        <v>1598</v>
      </c>
      <c r="C5540" t="str">
        <f>VLOOKUP($B5540,Hosts!$A:$M,10,0)</f>
        <v>Within an hour</v>
      </c>
      <c r="D5540" s="70">
        <f>VLOOKUP($B5540,Hosts!$A:$M,11,0)</f>
        <v>1</v>
      </c>
      <c r="E5540" s="70">
        <f>VLOOKUP($B5540,Hosts!$A:$M,12,0)</f>
        <v>0.64</v>
      </c>
      <c r="F5540" t="str">
        <f>VLOOKUP($B5540,Hosts!$A:$M,13,0)</f>
        <v>No</v>
      </c>
      <c r="G5540" t="str">
        <f>INDEX(Hosts!$A:$M, MATCH(Places!$B5540,Hosts!$A:$A,0), MATCH(Places!G$1,Hosts!$A$1:$M$1,0))</f>
        <v>Within an hour</v>
      </c>
      <c r="H5540" s="70">
        <f>INDEX(Hosts!$A:$M, MATCH(Places!$B5540,Hosts!$A:$A,0), MATCH(Places!H$1,Hosts!$A$1:$M$1,0))</f>
        <v>1</v>
      </c>
      <c r="I5540" s="70">
        <f>INDEX(Hosts!$A:$M, MATCH(Places!$B5540,Hosts!$A:$A,0), MATCH(Places!I$1,Hosts!$A$1:$M$1,0))</f>
        <v>0.64</v>
      </c>
      <c r="J5540" t="str">
        <f>INDEX(Hosts!$A:$M, MATCH(Places!$B5540,Hosts!$A:$A,0), MATCH(Places!J$1,Hosts!$A$1:$M$1,0))</f>
        <v>No</v>
      </c>
      <c r="K5540">
        <v>12</v>
      </c>
      <c r="L5540" t="str">
        <f>VLOOKUP($K5540,Neighborhoods!$A:$C,2,0)</f>
        <v>Brooklyn</v>
      </c>
      <c r="M5540" t="str">
        <f>VLOOKUP($K5540,Neighborhoods!$A:$C,3,0)</f>
        <v>Williamsburg</v>
      </c>
      <c r="N5540" t="str">
        <f>INDEX(Neighborhoods!$A:$C, MATCH(Places!$K5540,Neighborhoods!$A:$A,0), MATCH(Places!N$1,Neighborhoods!$A$1:$C$1,0))</f>
        <v>Brooklyn</v>
      </c>
      <c r="O5540" t="str">
        <f>INDEX(Neighborhoods!$A:$C, MATCH(Places!$K5540,Neighborhoods!$A:$A,0), MATCH(Places!O$1,Neighborhoods!$A$1:$C$1,0))</f>
        <v>Williamsburg</v>
      </c>
      <c r="P5540" t="s">
        <v>11822</v>
      </c>
      <c r="Q5540" t="str">
        <f t="shared" si="344"/>
        <v>No</v>
      </c>
      <c r="R5540">
        <v>2</v>
      </c>
      <c r="S5540" t="str">
        <f t="shared" si="345"/>
        <v>Small</v>
      </c>
      <c r="T5540" s="50">
        <v>140</v>
      </c>
      <c r="U5540" s="70">
        <f t="shared" si="346"/>
        <v>0.03</v>
      </c>
      <c r="V5540" s="52">
        <v>4.91</v>
      </c>
      <c r="W5540" s="52" t="str" cm="1">
        <f t="array" ref="W5540">_xlfn.SWITCH(ROUND(V5540,0),5,"Excellent",4,"Good",3,"Ok","Bad")</f>
        <v>Excellent</v>
      </c>
      <c r="X5540">
        <v>11</v>
      </c>
      <c r="Y5540" t="str">
        <f t="shared" si="347"/>
        <v>No</v>
      </c>
      <c r="Z5540" s="68">
        <v>43791</v>
      </c>
      <c r="AA5540" s="68">
        <v>44052</v>
      </c>
      <c r="AB5540">
        <v>365</v>
      </c>
      <c r="AC5540" t="s">
        <v>15615</v>
      </c>
    </row>
    <row r="5541" spans="1:29" x14ac:dyDescent="0.3">
      <c r="A5541" t="s">
        <v>13371</v>
      </c>
      <c r="B5541">
        <v>4056</v>
      </c>
      <c r="C5541" t="str">
        <f>VLOOKUP($B5541,Hosts!$A:$M,10,0)</f>
        <v>Within an hour</v>
      </c>
      <c r="D5541" s="70">
        <f>VLOOKUP($B5541,Hosts!$A:$M,11,0)</f>
        <v>1</v>
      </c>
      <c r="E5541" s="70">
        <f>VLOOKUP($B5541,Hosts!$A:$M,12,0)</f>
        <v>1</v>
      </c>
      <c r="F5541" t="str">
        <f>VLOOKUP($B5541,Hosts!$A:$M,13,0)</f>
        <v>Yes</v>
      </c>
      <c r="G5541" t="str">
        <f>INDEX(Hosts!$A:$M, MATCH(Places!$B5541,Hosts!$A:$A,0), MATCH(Places!G$1,Hosts!$A$1:$M$1,0))</f>
        <v>Within an hour</v>
      </c>
      <c r="H5541" s="70">
        <f>INDEX(Hosts!$A:$M, MATCH(Places!$B5541,Hosts!$A:$A,0), MATCH(Places!H$1,Hosts!$A$1:$M$1,0))</f>
        <v>1</v>
      </c>
      <c r="I5541" s="70">
        <f>INDEX(Hosts!$A:$M, MATCH(Places!$B5541,Hosts!$A:$A,0), MATCH(Places!I$1,Hosts!$A$1:$M$1,0))</f>
        <v>1</v>
      </c>
      <c r="J5541" t="str">
        <f>INDEX(Hosts!$A:$M, MATCH(Places!$B5541,Hosts!$A:$A,0), MATCH(Places!J$1,Hosts!$A$1:$M$1,0))</f>
        <v>Yes</v>
      </c>
      <c r="K5541">
        <v>17</v>
      </c>
      <c r="L5541" t="str">
        <f>VLOOKUP($K5541,Neighborhoods!$A:$C,2,0)</f>
        <v>Manhattan</v>
      </c>
      <c r="M5541" t="str">
        <f>VLOOKUP($K5541,Neighborhoods!$A:$C,3,0)</f>
        <v>Hell's Kitchen</v>
      </c>
      <c r="N5541" t="str">
        <f>INDEX(Neighborhoods!$A:$C, MATCH(Places!$K5541,Neighborhoods!$A:$A,0), MATCH(Places!N$1,Neighborhoods!$A$1:$C$1,0))</f>
        <v>Manhattan</v>
      </c>
      <c r="O5541" t="str">
        <f>INDEX(Neighborhoods!$A:$C, MATCH(Places!$K5541,Neighborhoods!$A:$A,0), MATCH(Places!O$1,Neighborhoods!$A$1:$C$1,0))</f>
        <v>Hell's Kitchen</v>
      </c>
      <c r="P5541" t="s">
        <v>1</v>
      </c>
      <c r="Q5541" t="str">
        <f t="shared" si="344"/>
        <v>Yes</v>
      </c>
      <c r="R5541">
        <v>2</v>
      </c>
      <c r="S5541" t="str">
        <f t="shared" si="345"/>
        <v>Small</v>
      </c>
      <c r="T5541" s="50">
        <v>79</v>
      </c>
      <c r="U5541" s="70">
        <f t="shared" si="346"/>
        <v>0.03</v>
      </c>
      <c r="V5541" s="52">
        <v>5</v>
      </c>
      <c r="W5541" s="52" t="str" cm="1">
        <f t="array" ref="W5541">_xlfn.SWITCH(ROUND(V5541,0),5,"Excellent",4,"Good",3,"Ok","Bad")</f>
        <v>Excellent</v>
      </c>
      <c r="X5541">
        <v>15</v>
      </c>
      <c r="Y5541" t="str">
        <f t="shared" si="347"/>
        <v>No</v>
      </c>
      <c r="Z5541" s="68">
        <v>43790</v>
      </c>
      <c r="AA5541" s="68">
        <v>43906</v>
      </c>
      <c r="AB5541">
        <v>46</v>
      </c>
      <c r="AC5541" t="s">
        <v>15616</v>
      </c>
    </row>
    <row r="5542" spans="1:29" x14ac:dyDescent="0.3">
      <c r="A5542" t="s">
        <v>13320</v>
      </c>
      <c r="B5542">
        <v>3745</v>
      </c>
      <c r="C5542" t="str">
        <f>VLOOKUP($B5542,Hosts!$A:$M,10,0)</f>
        <v>Within a day</v>
      </c>
      <c r="D5542" s="70">
        <f>VLOOKUP($B5542,Hosts!$A:$M,11,0)</f>
        <v>1</v>
      </c>
      <c r="E5542" s="70">
        <f>VLOOKUP($B5542,Hosts!$A:$M,12,0)</f>
        <v>0.97</v>
      </c>
      <c r="F5542" t="str">
        <f>VLOOKUP($B5542,Hosts!$A:$M,13,0)</f>
        <v>No</v>
      </c>
      <c r="G5542" t="str">
        <f>INDEX(Hosts!$A:$M, MATCH(Places!$B5542,Hosts!$A:$A,0), MATCH(Places!G$1,Hosts!$A$1:$M$1,0))</f>
        <v>Within a day</v>
      </c>
      <c r="H5542" s="70">
        <f>INDEX(Hosts!$A:$M, MATCH(Places!$B5542,Hosts!$A:$A,0), MATCH(Places!H$1,Hosts!$A$1:$M$1,0))</f>
        <v>1</v>
      </c>
      <c r="I5542" s="70">
        <f>INDEX(Hosts!$A:$M, MATCH(Places!$B5542,Hosts!$A:$A,0), MATCH(Places!I$1,Hosts!$A$1:$M$1,0))</f>
        <v>0.97</v>
      </c>
      <c r="J5542" t="str">
        <f>INDEX(Hosts!$A:$M, MATCH(Places!$B5542,Hosts!$A:$A,0), MATCH(Places!J$1,Hosts!$A$1:$M$1,0))</f>
        <v>No</v>
      </c>
      <c r="K5542">
        <v>17</v>
      </c>
      <c r="L5542" t="str">
        <f>VLOOKUP($K5542,Neighborhoods!$A:$C,2,0)</f>
        <v>Manhattan</v>
      </c>
      <c r="M5542" t="str">
        <f>VLOOKUP($K5542,Neighborhoods!$A:$C,3,0)</f>
        <v>Hell's Kitchen</v>
      </c>
      <c r="N5542" t="str">
        <f>INDEX(Neighborhoods!$A:$C, MATCH(Places!$K5542,Neighborhoods!$A:$A,0), MATCH(Places!N$1,Neighborhoods!$A$1:$C$1,0))</f>
        <v>Manhattan</v>
      </c>
      <c r="O5542" t="str">
        <f>INDEX(Neighborhoods!$A:$C, MATCH(Places!$K5542,Neighborhoods!$A:$A,0), MATCH(Places!O$1,Neighborhoods!$A$1:$C$1,0))</f>
        <v>Hell's Kitchen</v>
      </c>
      <c r="P5542" t="s">
        <v>11822</v>
      </c>
      <c r="Q5542" t="str">
        <f t="shared" si="344"/>
        <v>No</v>
      </c>
      <c r="R5542">
        <v>6</v>
      </c>
      <c r="S5542" t="str">
        <f t="shared" si="345"/>
        <v>Large</v>
      </c>
      <c r="T5542" s="50">
        <v>489</v>
      </c>
      <c r="U5542" s="70">
        <f t="shared" si="346"/>
        <v>0.04</v>
      </c>
      <c r="V5542" s="52">
        <v>5</v>
      </c>
      <c r="W5542" s="52" t="str" cm="1">
        <f t="array" ref="W5542">_xlfn.SWITCH(ROUND(V5542,0),5,"Excellent",4,"Good",3,"Ok","Bad")</f>
        <v>Excellent</v>
      </c>
      <c r="X5542">
        <v>8</v>
      </c>
      <c r="Y5542" t="str">
        <f t="shared" si="347"/>
        <v>No</v>
      </c>
      <c r="Z5542" s="68">
        <v>43821</v>
      </c>
      <c r="AA5542" s="68">
        <v>44032</v>
      </c>
      <c r="AB5542">
        <v>314</v>
      </c>
      <c r="AC5542" t="s">
        <v>15615</v>
      </c>
    </row>
    <row r="5543" spans="1:29" x14ac:dyDescent="0.3">
      <c r="A5543" t="s">
        <v>15292</v>
      </c>
      <c r="B5543">
        <v>3957</v>
      </c>
      <c r="C5543" t="str">
        <f>VLOOKUP($B5543,Hosts!$A:$M,10,0)</f>
        <v>Within a few hours</v>
      </c>
      <c r="D5543" s="70">
        <f>VLOOKUP($B5543,Hosts!$A:$M,11,0)</f>
        <v>1</v>
      </c>
      <c r="E5543" s="70">
        <f>VLOOKUP($B5543,Hosts!$A:$M,12,0)</f>
        <v>1</v>
      </c>
      <c r="F5543" t="str">
        <f>VLOOKUP($B5543,Hosts!$A:$M,13,0)</f>
        <v>Yes</v>
      </c>
      <c r="G5543" t="str">
        <f>INDEX(Hosts!$A:$M, MATCH(Places!$B5543,Hosts!$A:$A,0), MATCH(Places!G$1,Hosts!$A$1:$M$1,0))</f>
        <v>Within a few hours</v>
      </c>
      <c r="H5543" s="70">
        <f>INDEX(Hosts!$A:$M, MATCH(Places!$B5543,Hosts!$A:$A,0), MATCH(Places!H$1,Hosts!$A$1:$M$1,0))</f>
        <v>1</v>
      </c>
      <c r="I5543" s="70">
        <f>INDEX(Hosts!$A:$M, MATCH(Places!$B5543,Hosts!$A:$A,0), MATCH(Places!I$1,Hosts!$A$1:$M$1,0))</f>
        <v>1</v>
      </c>
      <c r="J5543" t="str">
        <f>INDEX(Hosts!$A:$M, MATCH(Places!$B5543,Hosts!$A:$A,0), MATCH(Places!J$1,Hosts!$A$1:$M$1,0))</f>
        <v>Yes</v>
      </c>
      <c r="K5543">
        <v>7</v>
      </c>
      <c r="L5543" t="str">
        <f>VLOOKUP($K5543,Neighborhoods!$A:$C,2,0)</f>
        <v>Brooklyn</v>
      </c>
      <c r="M5543" t="str">
        <f>VLOOKUP($K5543,Neighborhoods!$A:$C,3,0)</f>
        <v>Bedford-Stuyvesant</v>
      </c>
      <c r="N5543" t="str">
        <f>INDEX(Neighborhoods!$A:$C, MATCH(Places!$K5543,Neighborhoods!$A:$A,0), MATCH(Places!N$1,Neighborhoods!$A$1:$C$1,0))</f>
        <v>Brooklyn</v>
      </c>
      <c r="O5543" t="str">
        <f>INDEX(Neighborhoods!$A:$C, MATCH(Places!$K5543,Neighborhoods!$A:$A,0), MATCH(Places!O$1,Neighborhoods!$A$1:$C$1,0))</f>
        <v>Bedford-Stuyvesant</v>
      </c>
      <c r="P5543" t="s">
        <v>1</v>
      </c>
      <c r="Q5543" t="str">
        <f t="shared" si="344"/>
        <v>Yes</v>
      </c>
      <c r="R5543">
        <v>2</v>
      </c>
      <c r="S5543" t="str">
        <f t="shared" si="345"/>
        <v>Small</v>
      </c>
      <c r="T5543" s="50">
        <v>77</v>
      </c>
      <c r="U5543" s="70">
        <f t="shared" si="346"/>
        <v>0.03</v>
      </c>
      <c r="V5543" s="52">
        <v>5</v>
      </c>
      <c r="W5543" s="52" t="str" cm="1">
        <f t="array" ref="W5543">_xlfn.SWITCH(ROUND(V5543,0),5,"Excellent",4,"Good",3,"Ok","Bad")</f>
        <v>Excellent</v>
      </c>
      <c r="X5543">
        <v>10</v>
      </c>
      <c r="Y5543" t="str">
        <f t="shared" si="347"/>
        <v>No</v>
      </c>
      <c r="Z5543" s="68">
        <v>43797</v>
      </c>
      <c r="AA5543" s="68">
        <v>43921</v>
      </c>
      <c r="AB5543">
        <v>90</v>
      </c>
      <c r="AC5543" t="s">
        <v>15615</v>
      </c>
    </row>
    <row r="5544" spans="1:29" x14ac:dyDescent="0.3">
      <c r="A5544" t="s">
        <v>15194</v>
      </c>
      <c r="B5544">
        <v>1016</v>
      </c>
      <c r="C5544" t="str">
        <f>VLOOKUP($B5544,Hosts!$A:$M,10,0)</f>
        <v>Within an hour</v>
      </c>
      <c r="D5544" s="70">
        <f>VLOOKUP($B5544,Hosts!$A:$M,11,0)</f>
        <v>1</v>
      </c>
      <c r="E5544" s="70">
        <f>VLOOKUP($B5544,Hosts!$A:$M,12,0)</f>
        <v>1</v>
      </c>
      <c r="F5544" t="str">
        <f>VLOOKUP($B5544,Hosts!$A:$M,13,0)</f>
        <v>Yes</v>
      </c>
      <c r="G5544" t="str">
        <f>INDEX(Hosts!$A:$M, MATCH(Places!$B5544,Hosts!$A:$A,0), MATCH(Places!G$1,Hosts!$A$1:$M$1,0))</f>
        <v>Within an hour</v>
      </c>
      <c r="H5544" s="70">
        <f>INDEX(Hosts!$A:$M, MATCH(Places!$B5544,Hosts!$A:$A,0), MATCH(Places!H$1,Hosts!$A$1:$M$1,0))</f>
        <v>1</v>
      </c>
      <c r="I5544" s="70">
        <f>INDEX(Hosts!$A:$M, MATCH(Places!$B5544,Hosts!$A:$A,0), MATCH(Places!I$1,Hosts!$A$1:$M$1,0))</f>
        <v>1</v>
      </c>
      <c r="J5544" t="str">
        <f>INDEX(Hosts!$A:$M, MATCH(Places!$B5544,Hosts!$A:$A,0), MATCH(Places!J$1,Hosts!$A$1:$M$1,0))</f>
        <v>Yes</v>
      </c>
      <c r="K5544">
        <v>12</v>
      </c>
      <c r="L5544" t="str">
        <f>VLOOKUP($K5544,Neighborhoods!$A:$C,2,0)</f>
        <v>Brooklyn</v>
      </c>
      <c r="M5544" t="str">
        <f>VLOOKUP($K5544,Neighborhoods!$A:$C,3,0)</f>
        <v>Williamsburg</v>
      </c>
      <c r="N5544" t="str">
        <f>INDEX(Neighborhoods!$A:$C, MATCH(Places!$K5544,Neighborhoods!$A:$A,0), MATCH(Places!N$1,Neighborhoods!$A$1:$C$1,0))</f>
        <v>Brooklyn</v>
      </c>
      <c r="O5544" t="str">
        <f>INDEX(Neighborhoods!$A:$C, MATCH(Places!$K5544,Neighborhoods!$A:$A,0), MATCH(Places!O$1,Neighborhoods!$A$1:$C$1,0))</f>
        <v>Williamsburg</v>
      </c>
      <c r="P5544" t="s">
        <v>11822</v>
      </c>
      <c r="Q5544" t="str">
        <f t="shared" si="344"/>
        <v>No</v>
      </c>
      <c r="R5544">
        <v>3</v>
      </c>
      <c r="S5544" t="str">
        <f t="shared" si="345"/>
        <v>Medium</v>
      </c>
      <c r="T5544" s="50">
        <v>165</v>
      </c>
      <c r="U5544" s="70">
        <f t="shared" si="346"/>
        <v>0.03</v>
      </c>
      <c r="V5544" s="52">
        <v>5</v>
      </c>
      <c r="W5544" s="52" t="str" cm="1">
        <f t="array" ref="W5544">_xlfn.SWITCH(ROUND(V5544,0),5,"Excellent",4,"Good",3,"Ok","Bad")</f>
        <v>Excellent</v>
      </c>
      <c r="X5544">
        <v>20</v>
      </c>
      <c r="Y5544" t="str">
        <f t="shared" si="347"/>
        <v>No</v>
      </c>
      <c r="Z5544" s="68">
        <v>43832</v>
      </c>
      <c r="AA5544" s="68">
        <v>44010</v>
      </c>
      <c r="AB5544">
        <v>148</v>
      </c>
      <c r="AC5544" t="s">
        <v>15616</v>
      </c>
    </row>
    <row r="5545" spans="1:29" x14ac:dyDescent="0.3">
      <c r="A5545" t="s">
        <v>15376</v>
      </c>
      <c r="B5545">
        <v>3741</v>
      </c>
      <c r="C5545" t="str">
        <f>VLOOKUP($B5545,Hosts!$A:$M,10,0)</f>
        <v>Within a few hours</v>
      </c>
      <c r="D5545" s="70">
        <f>VLOOKUP($B5545,Hosts!$A:$M,11,0)</f>
        <v>1</v>
      </c>
      <c r="E5545" s="70">
        <f>VLOOKUP($B5545,Hosts!$A:$M,12,0)</f>
        <v>1</v>
      </c>
      <c r="F5545" t="str">
        <f>VLOOKUP($B5545,Hosts!$A:$M,13,0)</f>
        <v>No</v>
      </c>
      <c r="G5545" t="str">
        <f>INDEX(Hosts!$A:$M, MATCH(Places!$B5545,Hosts!$A:$A,0), MATCH(Places!G$1,Hosts!$A$1:$M$1,0))</f>
        <v>Within a few hours</v>
      </c>
      <c r="H5545" s="70">
        <f>INDEX(Hosts!$A:$M, MATCH(Places!$B5545,Hosts!$A:$A,0), MATCH(Places!H$1,Hosts!$A$1:$M$1,0))</f>
        <v>1</v>
      </c>
      <c r="I5545" s="70">
        <f>INDEX(Hosts!$A:$M, MATCH(Places!$B5545,Hosts!$A:$A,0), MATCH(Places!I$1,Hosts!$A$1:$M$1,0))</f>
        <v>1</v>
      </c>
      <c r="J5545" t="str">
        <f>INDEX(Hosts!$A:$M, MATCH(Places!$B5545,Hosts!$A:$A,0), MATCH(Places!J$1,Hosts!$A$1:$M$1,0))</f>
        <v>No</v>
      </c>
      <c r="K5545">
        <v>17</v>
      </c>
      <c r="L5545" t="str">
        <f>VLOOKUP($K5545,Neighborhoods!$A:$C,2,0)</f>
        <v>Manhattan</v>
      </c>
      <c r="M5545" t="str">
        <f>VLOOKUP($K5545,Neighborhoods!$A:$C,3,0)</f>
        <v>Hell's Kitchen</v>
      </c>
      <c r="N5545" t="str">
        <f>INDEX(Neighborhoods!$A:$C, MATCH(Places!$K5545,Neighborhoods!$A:$A,0), MATCH(Places!N$1,Neighborhoods!$A$1:$C$1,0))</f>
        <v>Manhattan</v>
      </c>
      <c r="O5545" t="str">
        <f>INDEX(Neighborhoods!$A:$C, MATCH(Places!$K5545,Neighborhoods!$A:$A,0), MATCH(Places!O$1,Neighborhoods!$A$1:$C$1,0))</f>
        <v>Hell's Kitchen</v>
      </c>
      <c r="P5545" t="s">
        <v>11822</v>
      </c>
      <c r="Q5545" t="str">
        <f t="shared" si="344"/>
        <v>No</v>
      </c>
      <c r="R5545">
        <v>6</v>
      </c>
      <c r="S5545" t="str">
        <f t="shared" si="345"/>
        <v>Large</v>
      </c>
      <c r="T5545" s="50">
        <v>118</v>
      </c>
      <c r="U5545" s="70">
        <f t="shared" si="346"/>
        <v>0.03</v>
      </c>
      <c r="V5545" s="52">
        <v>5</v>
      </c>
      <c r="W5545" s="52" t="str" cm="1">
        <f t="array" ref="W5545">_xlfn.SWITCH(ROUND(V5545,0),5,"Excellent",4,"Good",3,"Ok","Bad")</f>
        <v>Excellent</v>
      </c>
      <c r="X5545">
        <v>6</v>
      </c>
      <c r="Y5545" t="str">
        <f t="shared" si="347"/>
        <v>No</v>
      </c>
      <c r="Z5545" s="68">
        <v>43835</v>
      </c>
      <c r="AA5545" s="68">
        <v>44035</v>
      </c>
      <c r="AB5545">
        <v>140</v>
      </c>
      <c r="AC5545" t="s">
        <v>15616</v>
      </c>
    </row>
    <row r="5546" spans="1:29" x14ac:dyDescent="0.3">
      <c r="A5546" t="s">
        <v>14304</v>
      </c>
      <c r="B5546">
        <v>3371</v>
      </c>
      <c r="C5546" t="str">
        <f>VLOOKUP($B5546,Hosts!$A:$M,10,0)</f>
        <v>Within a few hours</v>
      </c>
      <c r="D5546" s="70">
        <f>VLOOKUP($B5546,Hosts!$A:$M,11,0)</f>
        <v>1</v>
      </c>
      <c r="E5546" s="70">
        <f>VLOOKUP($B5546,Hosts!$A:$M,12,0)</f>
        <v>0.97</v>
      </c>
      <c r="F5546" t="str">
        <f>VLOOKUP($B5546,Hosts!$A:$M,13,0)</f>
        <v>No</v>
      </c>
      <c r="G5546" t="str">
        <f>INDEX(Hosts!$A:$M, MATCH(Places!$B5546,Hosts!$A:$A,0), MATCH(Places!G$1,Hosts!$A$1:$M$1,0))</f>
        <v>Within a few hours</v>
      </c>
      <c r="H5546" s="70">
        <f>INDEX(Hosts!$A:$M, MATCH(Places!$B5546,Hosts!$A:$A,0), MATCH(Places!H$1,Hosts!$A$1:$M$1,0))</f>
        <v>1</v>
      </c>
      <c r="I5546" s="70">
        <f>INDEX(Hosts!$A:$M, MATCH(Places!$B5546,Hosts!$A:$A,0), MATCH(Places!I$1,Hosts!$A$1:$M$1,0))</f>
        <v>0.97</v>
      </c>
      <c r="J5546" t="str">
        <f>INDEX(Hosts!$A:$M, MATCH(Places!$B5546,Hosts!$A:$A,0), MATCH(Places!J$1,Hosts!$A$1:$M$1,0))</f>
        <v>No</v>
      </c>
      <c r="K5546">
        <v>17</v>
      </c>
      <c r="L5546" t="str">
        <f>VLOOKUP($K5546,Neighborhoods!$A:$C,2,0)</f>
        <v>Manhattan</v>
      </c>
      <c r="M5546" t="str">
        <f>VLOOKUP($K5546,Neighborhoods!$A:$C,3,0)</f>
        <v>Hell's Kitchen</v>
      </c>
      <c r="N5546" t="str">
        <f>INDEX(Neighborhoods!$A:$C, MATCH(Places!$K5546,Neighborhoods!$A:$A,0), MATCH(Places!N$1,Neighborhoods!$A$1:$C$1,0))</f>
        <v>Manhattan</v>
      </c>
      <c r="O5546" t="str">
        <f>INDEX(Neighborhoods!$A:$C, MATCH(Places!$K5546,Neighborhoods!$A:$A,0), MATCH(Places!O$1,Neighborhoods!$A$1:$C$1,0))</f>
        <v>Hell's Kitchen</v>
      </c>
      <c r="P5546" t="s">
        <v>1</v>
      </c>
      <c r="Q5546" t="str">
        <f t="shared" si="344"/>
        <v>Yes</v>
      </c>
      <c r="R5546">
        <v>2</v>
      </c>
      <c r="S5546" t="str">
        <f t="shared" si="345"/>
        <v>Small</v>
      </c>
      <c r="T5546" s="50">
        <v>150</v>
      </c>
      <c r="U5546" s="70">
        <f t="shared" si="346"/>
        <v>0.03</v>
      </c>
      <c r="V5546" s="52">
        <v>5</v>
      </c>
      <c r="W5546" s="52" t="str" cm="1">
        <f t="array" ref="W5546">_xlfn.SWITCH(ROUND(V5546,0),5,"Excellent",4,"Good",3,"Ok","Bad")</f>
        <v>Excellent</v>
      </c>
      <c r="X5546">
        <v>6</v>
      </c>
      <c r="Y5546" t="str">
        <f t="shared" si="347"/>
        <v>No</v>
      </c>
      <c r="Z5546" s="68">
        <v>43819</v>
      </c>
      <c r="AA5546" s="68">
        <v>43906</v>
      </c>
      <c r="AB5546">
        <v>90</v>
      </c>
      <c r="AC5546" t="s">
        <v>15615</v>
      </c>
    </row>
    <row r="5547" spans="1:29" x14ac:dyDescent="0.3">
      <c r="A5547" t="s">
        <v>14297</v>
      </c>
      <c r="B5547">
        <v>3371</v>
      </c>
      <c r="C5547" t="str">
        <f>VLOOKUP($B5547,Hosts!$A:$M,10,0)</f>
        <v>Within a few hours</v>
      </c>
      <c r="D5547" s="70">
        <f>VLOOKUP($B5547,Hosts!$A:$M,11,0)</f>
        <v>1</v>
      </c>
      <c r="E5547" s="70">
        <f>VLOOKUP($B5547,Hosts!$A:$M,12,0)</f>
        <v>0.97</v>
      </c>
      <c r="F5547" t="str">
        <f>VLOOKUP($B5547,Hosts!$A:$M,13,0)</f>
        <v>No</v>
      </c>
      <c r="G5547" t="str">
        <f>INDEX(Hosts!$A:$M, MATCH(Places!$B5547,Hosts!$A:$A,0), MATCH(Places!G$1,Hosts!$A$1:$M$1,0))</f>
        <v>Within a few hours</v>
      </c>
      <c r="H5547" s="70">
        <f>INDEX(Hosts!$A:$M, MATCH(Places!$B5547,Hosts!$A:$A,0), MATCH(Places!H$1,Hosts!$A$1:$M$1,0))</f>
        <v>1</v>
      </c>
      <c r="I5547" s="70">
        <f>INDEX(Hosts!$A:$M, MATCH(Places!$B5547,Hosts!$A:$A,0), MATCH(Places!I$1,Hosts!$A$1:$M$1,0))</f>
        <v>0.97</v>
      </c>
      <c r="J5547" t="str">
        <f>INDEX(Hosts!$A:$M, MATCH(Places!$B5547,Hosts!$A:$A,0), MATCH(Places!J$1,Hosts!$A$1:$M$1,0))</f>
        <v>No</v>
      </c>
      <c r="K5547">
        <v>17</v>
      </c>
      <c r="L5547" t="str">
        <f>VLOOKUP($K5547,Neighborhoods!$A:$C,2,0)</f>
        <v>Manhattan</v>
      </c>
      <c r="M5547" t="str">
        <f>VLOOKUP($K5547,Neighborhoods!$A:$C,3,0)</f>
        <v>Hell's Kitchen</v>
      </c>
      <c r="N5547" t="str">
        <f>INDEX(Neighborhoods!$A:$C, MATCH(Places!$K5547,Neighborhoods!$A:$A,0), MATCH(Places!N$1,Neighborhoods!$A$1:$C$1,0))</f>
        <v>Manhattan</v>
      </c>
      <c r="O5547" t="str">
        <f>INDEX(Neighborhoods!$A:$C, MATCH(Places!$K5547,Neighborhoods!$A:$A,0), MATCH(Places!O$1,Neighborhoods!$A$1:$C$1,0))</f>
        <v>Hell's Kitchen</v>
      </c>
      <c r="P5547" t="s">
        <v>1</v>
      </c>
      <c r="Q5547" t="str">
        <f t="shared" si="344"/>
        <v>Yes</v>
      </c>
      <c r="R5547">
        <v>3</v>
      </c>
      <c r="S5547" t="str">
        <f t="shared" si="345"/>
        <v>Medium</v>
      </c>
      <c r="T5547" s="50">
        <v>125</v>
      </c>
      <c r="U5547" s="70">
        <f t="shared" si="346"/>
        <v>0.03</v>
      </c>
      <c r="V5547" s="52">
        <v>4.91</v>
      </c>
      <c r="W5547" s="52" t="str" cm="1">
        <f t="array" ref="W5547">_xlfn.SWITCH(ROUND(V5547,0),5,"Excellent",4,"Good",3,"Ok","Bad")</f>
        <v>Excellent</v>
      </c>
      <c r="X5547">
        <v>11</v>
      </c>
      <c r="Y5547" t="str">
        <f t="shared" si="347"/>
        <v>No</v>
      </c>
      <c r="Z5547" s="68">
        <v>43806</v>
      </c>
      <c r="AA5547" s="68">
        <v>43905</v>
      </c>
      <c r="AB5547">
        <v>90</v>
      </c>
      <c r="AC5547" t="s">
        <v>15616</v>
      </c>
    </row>
    <row r="5548" spans="1:29" x14ac:dyDescent="0.3">
      <c r="A5548" t="s">
        <v>14970</v>
      </c>
      <c r="B5548">
        <v>4059</v>
      </c>
      <c r="C5548" t="str">
        <f>VLOOKUP($B5548,Hosts!$A:$M,10,0)</f>
        <v>Within an hour</v>
      </c>
      <c r="D5548" s="70">
        <f>VLOOKUP($B5548,Hosts!$A:$M,11,0)</f>
        <v>1</v>
      </c>
      <c r="E5548" s="70">
        <f>VLOOKUP($B5548,Hosts!$A:$M,12,0)</f>
        <v>0.95</v>
      </c>
      <c r="F5548" t="str">
        <f>VLOOKUP($B5548,Hosts!$A:$M,13,0)</f>
        <v>Yes</v>
      </c>
      <c r="G5548" t="str">
        <f>INDEX(Hosts!$A:$M, MATCH(Places!$B5548,Hosts!$A:$A,0), MATCH(Places!G$1,Hosts!$A$1:$M$1,0))</f>
        <v>Within an hour</v>
      </c>
      <c r="H5548" s="70">
        <f>INDEX(Hosts!$A:$M, MATCH(Places!$B5548,Hosts!$A:$A,0), MATCH(Places!H$1,Hosts!$A$1:$M$1,0))</f>
        <v>1</v>
      </c>
      <c r="I5548" s="70">
        <f>INDEX(Hosts!$A:$M, MATCH(Places!$B5548,Hosts!$A:$A,0), MATCH(Places!I$1,Hosts!$A$1:$M$1,0))</f>
        <v>0.95</v>
      </c>
      <c r="J5548" t="str">
        <f>INDEX(Hosts!$A:$M, MATCH(Places!$B5548,Hosts!$A:$A,0), MATCH(Places!J$1,Hosts!$A$1:$M$1,0))</f>
        <v>Yes</v>
      </c>
      <c r="K5548">
        <v>9</v>
      </c>
      <c r="L5548" t="str">
        <f>VLOOKUP($K5548,Neighborhoods!$A:$C,2,0)</f>
        <v>Brooklyn</v>
      </c>
      <c r="M5548" t="str">
        <f>VLOOKUP($K5548,Neighborhoods!$A:$C,3,0)</f>
        <v>Crown Heights</v>
      </c>
      <c r="N5548" t="str">
        <f>INDEX(Neighborhoods!$A:$C, MATCH(Places!$K5548,Neighborhoods!$A:$A,0), MATCH(Places!N$1,Neighborhoods!$A$1:$C$1,0))</f>
        <v>Brooklyn</v>
      </c>
      <c r="O5548" t="str">
        <f>INDEX(Neighborhoods!$A:$C, MATCH(Places!$K5548,Neighborhoods!$A:$A,0), MATCH(Places!O$1,Neighborhoods!$A$1:$C$1,0))</f>
        <v>Crown Heights</v>
      </c>
      <c r="P5548" t="s">
        <v>11822</v>
      </c>
      <c r="Q5548" t="str">
        <f t="shared" si="344"/>
        <v>No</v>
      </c>
      <c r="R5548">
        <v>5</v>
      </c>
      <c r="S5548" t="str">
        <f t="shared" si="345"/>
        <v>Medium</v>
      </c>
      <c r="T5548" s="50">
        <v>229</v>
      </c>
      <c r="U5548" s="70">
        <f t="shared" si="346"/>
        <v>0.04</v>
      </c>
      <c r="V5548" s="52">
        <v>5</v>
      </c>
      <c r="W5548" s="52" t="str" cm="1">
        <f t="array" ref="W5548">_xlfn.SWITCH(ROUND(V5548,0),5,"Excellent",4,"Good",3,"Ok","Bad")</f>
        <v>Excellent</v>
      </c>
      <c r="X5548">
        <v>18</v>
      </c>
      <c r="Y5548" t="str">
        <f t="shared" si="347"/>
        <v>No</v>
      </c>
      <c r="Z5548" s="68">
        <v>43799</v>
      </c>
      <c r="AA5548" s="68">
        <v>43900</v>
      </c>
      <c r="AB5548">
        <v>44</v>
      </c>
      <c r="AC5548" t="s">
        <v>15615</v>
      </c>
    </row>
    <row r="5549" spans="1:29" x14ac:dyDescent="0.3">
      <c r="A5549" t="s">
        <v>14556</v>
      </c>
      <c r="B5549">
        <v>3926</v>
      </c>
      <c r="C5549" t="str">
        <f>VLOOKUP($B5549,Hosts!$A:$M,10,0)</f>
        <v>Within a few hours</v>
      </c>
      <c r="D5549" s="70">
        <f>VLOOKUP($B5549,Hosts!$A:$M,11,0)</f>
        <v>1</v>
      </c>
      <c r="E5549" s="70">
        <f>VLOOKUP($B5549,Hosts!$A:$M,12,0)</f>
        <v>0.93</v>
      </c>
      <c r="F5549" t="str">
        <f>VLOOKUP($B5549,Hosts!$A:$M,13,0)</f>
        <v>Yes</v>
      </c>
      <c r="G5549" t="str">
        <f>INDEX(Hosts!$A:$M, MATCH(Places!$B5549,Hosts!$A:$A,0), MATCH(Places!G$1,Hosts!$A$1:$M$1,0))</f>
        <v>Within a few hours</v>
      </c>
      <c r="H5549" s="70">
        <f>INDEX(Hosts!$A:$M, MATCH(Places!$B5549,Hosts!$A:$A,0), MATCH(Places!H$1,Hosts!$A$1:$M$1,0))</f>
        <v>1</v>
      </c>
      <c r="I5549" s="70">
        <f>INDEX(Hosts!$A:$M, MATCH(Places!$B5549,Hosts!$A:$A,0), MATCH(Places!I$1,Hosts!$A$1:$M$1,0))</f>
        <v>0.93</v>
      </c>
      <c r="J5549" t="str">
        <f>INDEX(Hosts!$A:$M, MATCH(Places!$B5549,Hosts!$A:$A,0), MATCH(Places!J$1,Hosts!$A$1:$M$1,0))</f>
        <v>Yes</v>
      </c>
      <c r="K5549">
        <v>20</v>
      </c>
      <c r="L5549" t="str">
        <f>VLOOKUP($K5549,Neighborhoods!$A:$C,2,0)</f>
        <v>Manhattan</v>
      </c>
      <c r="M5549" t="str">
        <f>VLOOKUP($K5549,Neighborhoods!$A:$C,3,0)</f>
        <v>Upper West Side</v>
      </c>
      <c r="N5549" t="str">
        <f>INDEX(Neighborhoods!$A:$C, MATCH(Places!$K5549,Neighborhoods!$A:$A,0), MATCH(Places!N$1,Neighborhoods!$A$1:$C$1,0))</f>
        <v>Manhattan</v>
      </c>
      <c r="O5549" t="str">
        <f>INDEX(Neighborhoods!$A:$C, MATCH(Places!$K5549,Neighborhoods!$A:$A,0), MATCH(Places!O$1,Neighborhoods!$A$1:$C$1,0))</f>
        <v>Upper West Side</v>
      </c>
      <c r="P5549" t="s">
        <v>1</v>
      </c>
      <c r="Q5549" t="str">
        <f t="shared" si="344"/>
        <v>Yes</v>
      </c>
      <c r="R5549">
        <v>2</v>
      </c>
      <c r="S5549" t="str">
        <f t="shared" si="345"/>
        <v>Small</v>
      </c>
      <c r="T5549" s="50">
        <v>53</v>
      </c>
      <c r="U5549" s="70">
        <f t="shared" si="346"/>
        <v>0.03</v>
      </c>
      <c r="V5549" s="52">
        <v>5</v>
      </c>
      <c r="W5549" s="52" t="str" cm="1">
        <f t="array" ref="W5549">_xlfn.SWITCH(ROUND(V5549,0),5,"Excellent",4,"Good",3,"Ok","Bad")</f>
        <v>Excellent</v>
      </c>
      <c r="X5549">
        <v>4</v>
      </c>
      <c r="Y5549" t="str">
        <f t="shared" si="347"/>
        <v>No</v>
      </c>
      <c r="Z5549" s="68">
        <v>43831</v>
      </c>
      <c r="AA5549" s="68">
        <v>43916</v>
      </c>
      <c r="AB5549">
        <v>4</v>
      </c>
      <c r="AC5549" t="s">
        <v>15616</v>
      </c>
    </row>
    <row r="5550" spans="1:29" x14ac:dyDescent="0.3">
      <c r="A5550" t="s">
        <v>13721</v>
      </c>
      <c r="B5550">
        <v>3847</v>
      </c>
      <c r="C5550" t="str">
        <f>VLOOKUP($B5550,Hosts!$A:$M,10,0)</f>
        <v>Within a few hours</v>
      </c>
      <c r="D5550" s="70">
        <f>VLOOKUP($B5550,Hosts!$A:$M,11,0)</f>
        <v>1</v>
      </c>
      <c r="E5550" s="70">
        <f>VLOOKUP($B5550,Hosts!$A:$M,12,0)</f>
        <v>0.96</v>
      </c>
      <c r="F5550" t="str">
        <f>VLOOKUP($B5550,Hosts!$A:$M,13,0)</f>
        <v>No</v>
      </c>
      <c r="G5550" t="str">
        <f>INDEX(Hosts!$A:$M, MATCH(Places!$B5550,Hosts!$A:$A,0), MATCH(Places!G$1,Hosts!$A$1:$M$1,0))</f>
        <v>Within a few hours</v>
      </c>
      <c r="H5550" s="70">
        <f>INDEX(Hosts!$A:$M, MATCH(Places!$B5550,Hosts!$A:$A,0), MATCH(Places!H$1,Hosts!$A$1:$M$1,0))</f>
        <v>1</v>
      </c>
      <c r="I5550" s="70">
        <f>INDEX(Hosts!$A:$M, MATCH(Places!$B5550,Hosts!$A:$A,0), MATCH(Places!I$1,Hosts!$A$1:$M$1,0))</f>
        <v>0.96</v>
      </c>
      <c r="J5550" t="str">
        <f>INDEX(Hosts!$A:$M, MATCH(Places!$B5550,Hosts!$A:$A,0), MATCH(Places!J$1,Hosts!$A$1:$M$1,0))</f>
        <v>No</v>
      </c>
      <c r="K5550">
        <v>20</v>
      </c>
      <c r="L5550" t="str">
        <f>VLOOKUP($K5550,Neighborhoods!$A:$C,2,0)</f>
        <v>Manhattan</v>
      </c>
      <c r="M5550" t="str">
        <f>VLOOKUP($K5550,Neighborhoods!$A:$C,3,0)</f>
        <v>Upper West Side</v>
      </c>
      <c r="N5550" t="str">
        <f>INDEX(Neighborhoods!$A:$C, MATCH(Places!$K5550,Neighborhoods!$A:$A,0), MATCH(Places!N$1,Neighborhoods!$A$1:$C$1,0))</f>
        <v>Manhattan</v>
      </c>
      <c r="O5550" t="str">
        <f>INDEX(Neighborhoods!$A:$C, MATCH(Places!$K5550,Neighborhoods!$A:$A,0), MATCH(Places!O$1,Neighborhoods!$A$1:$C$1,0))</f>
        <v>Upper West Side</v>
      </c>
      <c r="P5550" t="s">
        <v>11822</v>
      </c>
      <c r="Q5550" t="str">
        <f t="shared" si="344"/>
        <v>No</v>
      </c>
      <c r="R5550">
        <v>2</v>
      </c>
      <c r="S5550" t="str">
        <f t="shared" si="345"/>
        <v>Small</v>
      </c>
      <c r="T5550" s="50">
        <v>314</v>
      </c>
      <c r="U5550" s="70">
        <f t="shared" si="346"/>
        <v>0.04</v>
      </c>
      <c r="V5550" s="52">
        <v>5</v>
      </c>
      <c r="W5550" s="52" t="str" cm="1">
        <f t="array" ref="W5550">_xlfn.SWITCH(ROUND(V5550,0),5,"Excellent",4,"Good",3,"Ok","Bad")</f>
        <v>Excellent</v>
      </c>
      <c r="X5550">
        <v>3</v>
      </c>
      <c r="Y5550" t="str">
        <f t="shared" si="347"/>
        <v>No</v>
      </c>
      <c r="Z5550" s="68">
        <v>43831</v>
      </c>
      <c r="AA5550" s="68">
        <v>44031</v>
      </c>
      <c r="AB5550">
        <v>177</v>
      </c>
      <c r="AC5550" t="s">
        <v>15615</v>
      </c>
    </row>
    <row r="5551" spans="1:29" x14ac:dyDescent="0.3">
      <c r="A5551" t="s">
        <v>13230</v>
      </c>
      <c r="B5551">
        <v>3809</v>
      </c>
      <c r="C5551" t="str">
        <f>VLOOKUP($B5551,Hosts!$A:$M,10,0)</f>
        <v>Within an hour</v>
      </c>
      <c r="D5551" s="70">
        <f>VLOOKUP($B5551,Hosts!$A:$M,11,0)</f>
        <v>1</v>
      </c>
      <c r="E5551" s="70">
        <f>VLOOKUP($B5551,Hosts!$A:$M,12,0)</f>
        <v>1</v>
      </c>
      <c r="F5551" t="str">
        <f>VLOOKUP($B5551,Hosts!$A:$M,13,0)</f>
        <v>No</v>
      </c>
      <c r="G5551" t="str">
        <f>INDEX(Hosts!$A:$M, MATCH(Places!$B5551,Hosts!$A:$A,0), MATCH(Places!G$1,Hosts!$A$1:$M$1,0))</f>
        <v>Within an hour</v>
      </c>
      <c r="H5551" s="70">
        <f>INDEX(Hosts!$A:$M, MATCH(Places!$B5551,Hosts!$A:$A,0), MATCH(Places!H$1,Hosts!$A$1:$M$1,0))</f>
        <v>1</v>
      </c>
      <c r="I5551" s="70">
        <f>INDEX(Hosts!$A:$M, MATCH(Places!$B5551,Hosts!$A:$A,0), MATCH(Places!I$1,Hosts!$A$1:$M$1,0))</f>
        <v>1</v>
      </c>
      <c r="J5551" t="str">
        <f>INDEX(Hosts!$A:$M, MATCH(Places!$B5551,Hosts!$A:$A,0), MATCH(Places!J$1,Hosts!$A$1:$M$1,0))</f>
        <v>No</v>
      </c>
      <c r="K5551">
        <v>12</v>
      </c>
      <c r="L5551" t="str">
        <f>VLOOKUP($K5551,Neighborhoods!$A:$C,2,0)</f>
        <v>Brooklyn</v>
      </c>
      <c r="M5551" t="str">
        <f>VLOOKUP($K5551,Neighborhoods!$A:$C,3,0)</f>
        <v>Williamsburg</v>
      </c>
      <c r="N5551" t="str">
        <f>INDEX(Neighborhoods!$A:$C, MATCH(Places!$K5551,Neighborhoods!$A:$A,0), MATCH(Places!N$1,Neighborhoods!$A$1:$C$1,0))</f>
        <v>Brooklyn</v>
      </c>
      <c r="O5551" t="str">
        <f>INDEX(Neighborhoods!$A:$C, MATCH(Places!$K5551,Neighborhoods!$A:$A,0), MATCH(Places!O$1,Neighborhoods!$A$1:$C$1,0))</f>
        <v>Williamsburg</v>
      </c>
      <c r="P5551" t="s">
        <v>11822</v>
      </c>
      <c r="Q5551" t="str">
        <f t="shared" si="344"/>
        <v>No</v>
      </c>
      <c r="R5551">
        <v>4</v>
      </c>
      <c r="S5551" t="str">
        <f t="shared" si="345"/>
        <v>Medium</v>
      </c>
      <c r="T5551" s="50">
        <v>105</v>
      </c>
      <c r="U5551" s="70">
        <f t="shared" si="346"/>
        <v>0.03</v>
      </c>
      <c r="V5551" s="52">
        <v>5</v>
      </c>
      <c r="W5551" s="52" t="str" cm="1">
        <f t="array" ref="W5551">_xlfn.SWITCH(ROUND(V5551,0),5,"Excellent",4,"Good",3,"Ok","Bad")</f>
        <v>Excellent</v>
      </c>
      <c r="X5551">
        <v>9</v>
      </c>
      <c r="Y5551" t="str">
        <f t="shared" si="347"/>
        <v>No</v>
      </c>
      <c r="Z5551" s="68">
        <v>43826</v>
      </c>
      <c r="AA5551" s="68">
        <v>44043</v>
      </c>
      <c r="AB5551">
        <v>0</v>
      </c>
      <c r="AC5551" t="s">
        <v>15616</v>
      </c>
    </row>
    <row r="5552" spans="1:29" x14ac:dyDescent="0.3">
      <c r="A5552" t="s">
        <v>14078</v>
      </c>
      <c r="B5552">
        <v>2651</v>
      </c>
      <c r="C5552" t="str">
        <f>VLOOKUP($B5552,Hosts!$A:$M,10,0)</f>
        <v>Within an hour</v>
      </c>
      <c r="D5552" s="70">
        <f>VLOOKUP($B5552,Hosts!$A:$M,11,0)</f>
        <v>1</v>
      </c>
      <c r="E5552" s="70">
        <f>VLOOKUP($B5552,Hosts!$A:$M,12,0)</f>
        <v>1</v>
      </c>
      <c r="F5552" t="str">
        <f>VLOOKUP($B5552,Hosts!$A:$M,13,0)</f>
        <v>Yes</v>
      </c>
      <c r="G5552" t="str">
        <f>INDEX(Hosts!$A:$M, MATCH(Places!$B5552,Hosts!$A:$A,0), MATCH(Places!G$1,Hosts!$A$1:$M$1,0))</f>
        <v>Within an hour</v>
      </c>
      <c r="H5552" s="70">
        <f>INDEX(Hosts!$A:$M, MATCH(Places!$B5552,Hosts!$A:$A,0), MATCH(Places!H$1,Hosts!$A$1:$M$1,0))</f>
        <v>1</v>
      </c>
      <c r="I5552" s="70">
        <f>INDEX(Hosts!$A:$M, MATCH(Places!$B5552,Hosts!$A:$A,0), MATCH(Places!I$1,Hosts!$A$1:$M$1,0))</f>
        <v>1</v>
      </c>
      <c r="J5552" t="str">
        <f>INDEX(Hosts!$A:$M, MATCH(Places!$B5552,Hosts!$A:$A,0), MATCH(Places!J$1,Hosts!$A$1:$M$1,0))</f>
        <v>Yes</v>
      </c>
      <c r="K5552">
        <v>16</v>
      </c>
      <c r="L5552" t="str">
        <f>VLOOKUP($K5552,Neighborhoods!$A:$C,2,0)</f>
        <v>Manhattan</v>
      </c>
      <c r="M5552" t="str">
        <f>VLOOKUP($K5552,Neighborhoods!$A:$C,3,0)</f>
        <v>Harlem</v>
      </c>
      <c r="N5552" t="str">
        <f>INDEX(Neighborhoods!$A:$C, MATCH(Places!$K5552,Neighborhoods!$A:$A,0), MATCH(Places!N$1,Neighborhoods!$A$1:$C$1,0))</f>
        <v>Manhattan</v>
      </c>
      <c r="O5552" t="str">
        <f>INDEX(Neighborhoods!$A:$C, MATCH(Places!$K5552,Neighborhoods!$A:$A,0), MATCH(Places!O$1,Neighborhoods!$A$1:$C$1,0))</f>
        <v>Harlem</v>
      </c>
      <c r="P5552" t="s">
        <v>11822</v>
      </c>
      <c r="Q5552" t="str">
        <f t="shared" si="344"/>
        <v>No</v>
      </c>
      <c r="R5552">
        <v>4</v>
      </c>
      <c r="S5552" t="str">
        <f t="shared" si="345"/>
        <v>Medium</v>
      </c>
      <c r="T5552" s="50">
        <v>140</v>
      </c>
      <c r="U5552" s="70">
        <f t="shared" si="346"/>
        <v>0.03</v>
      </c>
      <c r="V5552" s="52">
        <v>4.8600000000000003</v>
      </c>
      <c r="W5552" s="52" t="str" cm="1">
        <f t="array" ref="W5552">_xlfn.SWITCH(ROUND(V5552,0),5,"Excellent",4,"Good",3,"Ok","Bad")</f>
        <v>Excellent</v>
      </c>
      <c r="X5552">
        <v>7</v>
      </c>
      <c r="Y5552" t="str">
        <f t="shared" si="347"/>
        <v>No</v>
      </c>
      <c r="Z5552" s="68">
        <v>43801</v>
      </c>
      <c r="AA5552" s="68">
        <v>44038</v>
      </c>
      <c r="AB5552">
        <v>70</v>
      </c>
      <c r="AC5552" t="s">
        <v>15615</v>
      </c>
    </row>
    <row r="5553" spans="1:29" x14ac:dyDescent="0.3">
      <c r="A5553" t="s">
        <v>13284</v>
      </c>
      <c r="B5553">
        <v>4034</v>
      </c>
      <c r="C5553" t="str">
        <f>VLOOKUP($B5553,Hosts!$A:$M,10,0)</f>
        <v>Within an hour</v>
      </c>
      <c r="D5553" s="70">
        <f>VLOOKUP($B5553,Hosts!$A:$M,11,0)</f>
        <v>1</v>
      </c>
      <c r="E5553" s="70">
        <f>VLOOKUP($B5553,Hosts!$A:$M,12,0)</f>
        <v>1</v>
      </c>
      <c r="F5553" t="str">
        <f>VLOOKUP($B5553,Hosts!$A:$M,13,0)</f>
        <v>No</v>
      </c>
      <c r="G5553" t="str">
        <f>INDEX(Hosts!$A:$M, MATCH(Places!$B5553,Hosts!$A:$A,0), MATCH(Places!G$1,Hosts!$A$1:$M$1,0))</f>
        <v>Within an hour</v>
      </c>
      <c r="H5553" s="70">
        <f>INDEX(Hosts!$A:$M, MATCH(Places!$B5553,Hosts!$A:$A,0), MATCH(Places!H$1,Hosts!$A$1:$M$1,0))</f>
        <v>1</v>
      </c>
      <c r="I5553" s="70">
        <f>INDEX(Hosts!$A:$M, MATCH(Places!$B5553,Hosts!$A:$A,0), MATCH(Places!I$1,Hosts!$A$1:$M$1,0))</f>
        <v>1</v>
      </c>
      <c r="J5553" t="str">
        <f>INDEX(Hosts!$A:$M, MATCH(Places!$B5553,Hosts!$A:$A,0), MATCH(Places!J$1,Hosts!$A$1:$M$1,0))</f>
        <v>No</v>
      </c>
      <c r="K5553">
        <v>18</v>
      </c>
      <c r="L5553" t="str">
        <f>VLOOKUP($K5553,Neighborhoods!$A:$C,2,0)</f>
        <v>Manhattan</v>
      </c>
      <c r="M5553" t="str">
        <f>VLOOKUP($K5553,Neighborhoods!$A:$C,3,0)</f>
        <v>Midtown</v>
      </c>
      <c r="N5553" t="str">
        <f>INDEX(Neighborhoods!$A:$C, MATCH(Places!$K5553,Neighborhoods!$A:$A,0), MATCH(Places!N$1,Neighborhoods!$A$1:$C$1,0))</f>
        <v>Manhattan</v>
      </c>
      <c r="O5553" t="str">
        <f>INDEX(Neighborhoods!$A:$C, MATCH(Places!$K5553,Neighborhoods!$A:$A,0), MATCH(Places!O$1,Neighborhoods!$A$1:$C$1,0))</f>
        <v>Midtown</v>
      </c>
      <c r="P5553" t="s">
        <v>11822</v>
      </c>
      <c r="Q5553" t="str">
        <f t="shared" si="344"/>
        <v>No</v>
      </c>
      <c r="R5553">
        <v>6</v>
      </c>
      <c r="S5553" t="str">
        <f t="shared" si="345"/>
        <v>Large</v>
      </c>
      <c r="T5553" s="50">
        <v>250</v>
      </c>
      <c r="U5553" s="70">
        <f t="shared" si="346"/>
        <v>0.04</v>
      </c>
      <c r="V5553" s="52">
        <v>4.71</v>
      </c>
      <c r="W5553" s="52" t="str" cm="1">
        <f t="array" ref="W5553">_xlfn.SWITCH(ROUND(V5553,0),5,"Excellent",4,"Good",3,"Ok","Bad")</f>
        <v>Excellent</v>
      </c>
      <c r="X5553">
        <v>14</v>
      </c>
      <c r="Y5553" t="str">
        <f t="shared" si="347"/>
        <v>No</v>
      </c>
      <c r="Z5553" s="68">
        <v>43812</v>
      </c>
      <c r="AA5553" s="68">
        <v>43907</v>
      </c>
      <c r="AB5553">
        <v>169</v>
      </c>
      <c r="AC5553" t="s">
        <v>15616</v>
      </c>
    </row>
    <row r="5554" spans="1:29" x14ac:dyDescent="0.3">
      <c r="A5554" t="s">
        <v>14153</v>
      </c>
      <c r="B5554">
        <v>2853</v>
      </c>
      <c r="C5554" t="str">
        <f>VLOOKUP($B5554,Hosts!$A:$M,10,0)</f>
        <v>Within an hour</v>
      </c>
      <c r="D5554" s="70">
        <f>VLOOKUP($B5554,Hosts!$A:$M,11,0)</f>
        <v>1</v>
      </c>
      <c r="E5554" s="70">
        <f>VLOOKUP($B5554,Hosts!$A:$M,12,0)</f>
        <v>1</v>
      </c>
      <c r="F5554" t="str">
        <f>VLOOKUP($B5554,Hosts!$A:$M,13,0)</f>
        <v>No</v>
      </c>
      <c r="G5554" t="str">
        <f>INDEX(Hosts!$A:$M, MATCH(Places!$B5554,Hosts!$A:$A,0), MATCH(Places!G$1,Hosts!$A$1:$M$1,0))</f>
        <v>Within an hour</v>
      </c>
      <c r="H5554" s="70">
        <f>INDEX(Hosts!$A:$M, MATCH(Places!$B5554,Hosts!$A:$A,0), MATCH(Places!H$1,Hosts!$A$1:$M$1,0))</f>
        <v>1</v>
      </c>
      <c r="I5554" s="70">
        <f>INDEX(Hosts!$A:$M, MATCH(Places!$B5554,Hosts!$A:$A,0), MATCH(Places!I$1,Hosts!$A$1:$M$1,0))</f>
        <v>1</v>
      </c>
      <c r="J5554" t="str">
        <f>INDEX(Hosts!$A:$M, MATCH(Places!$B5554,Hosts!$A:$A,0), MATCH(Places!J$1,Hosts!$A$1:$M$1,0))</f>
        <v>No</v>
      </c>
      <c r="K5554">
        <v>13</v>
      </c>
      <c r="L5554" t="str">
        <f>VLOOKUP($K5554,Neighborhoods!$A:$C,2,0)</f>
        <v>Manhattan</v>
      </c>
      <c r="M5554" t="str">
        <f>VLOOKUP($K5554,Neighborhoods!$A:$C,3,0)</f>
        <v>Chelsea</v>
      </c>
      <c r="N5554" t="str">
        <f>INDEX(Neighborhoods!$A:$C, MATCH(Places!$K5554,Neighborhoods!$A:$A,0), MATCH(Places!N$1,Neighborhoods!$A$1:$C$1,0))</f>
        <v>Manhattan</v>
      </c>
      <c r="O5554" t="str">
        <f>INDEX(Neighborhoods!$A:$C, MATCH(Places!$K5554,Neighborhoods!$A:$A,0), MATCH(Places!O$1,Neighborhoods!$A$1:$C$1,0))</f>
        <v>Chelsea</v>
      </c>
      <c r="P5554" t="s">
        <v>11822</v>
      </c>
      <c r="Q5554" t="str">
        <f t="shared" si="344"/>
        <v>No</v>
      </c>
      <c r="R5554">
        <v>6</v>
      </c>
      <c r="S5554" t="str">
        <f t="shared" si="345"/>
        <v>Large</v>
      </c>
      <c r="T5554" s="50">
        <v>106</v>
      </c>
      <c r="U5554" s="70">
        <f t="shared" si="346"/>
        <v>0.03</v>
      </c>
      <c r="V5554" s="52">
        <v>5</v>
      </c>
      <c r="W5554" s="52" t="str" cm="1">
        <f t="array" ref="W5554">_xlfn.SWITCH(ROUND(V5554,0),5,"Excellent",4,"Good",3,"Ok","Bad")</f>
        <v>Excellent</v>
      </c>
      <c r="X5554">
        <v>9</v>
      </c>
      <c r="Y5554" t="str">
        <f t="shared" si="347"/>
        <v>No</v>
      </c>
      <c r="Z5554" s="68">
        <v>43870</v>
      </c>
      <c r="AA5554" s="68">
        <v>43981</v>
      </c>
      <c r="AB5554">
        <v>260</v>
      </c>
      <c r="AC5554" t="s">
        <v>15616</v>
      </c>
    </row>
    <row r="5555" spans="1:29" x14ac:dyDescent="0.3">
      <c r="A5555" t="s">
        <v>14416</v>
      </c>
      <c r="B5555">
        <v>2744</v>
      </c>
      <c r="C5555" t="str">
        <f>VLOOKUP($B5555,Hosts!$A:$M,10,0)</f>
        <v>Within an hour</v>
      </c>
      <c r="D5555" s="70">
        <f>VLOOKUP($B5555,Hosts!$A:$M,11,0)</f>
        <v>1</v>
      </c>
      <c r="E5555" s="70">
        <f>VLOOKUP($B5555,Hosts!$A:$M,12,0)</f>
        <v>1</v>
      </c>
      <c r="F5555" t="str">
        <f>VLOOKUP($B5555,Hosts!$A:$M,13,0)</f>
        <v>No</v>
      </c>
      <c r="G5555" t="str">
        <f>INDEX(Hosts!$A:$M, MATCH(Places!$B5555,Hosts!$A:$A,0), MATCH(Places!G$1,Hosts!$A$1:$M$1,0))</f>
        <v>Within an hour</v>
      </c>
      <c r="H5555" s="70">
        <f>INDEX(Hosts!$A:$M, MATCH(Places!$B5555,Hosts!$A:$A,0), MATCH(Places!H$1,Hosts!$A$1:$M$1,0))</f>
        <v>1</v>
      </c>
      <c r="I5555" s="70">
        <f>INDEX(Hosts!$A:$M, MATCH(Places!$B5555,Hosts!$A:$A,0), MATCH(Places!I$1,Hosts!$A$1:$M$1,0))</f>
        <v>1</v>
      </c>
      <c r="J5555" t="str">
        <f>INDEX(Hosts!$A:$M, MATCH(Places!$B5555,Hosts!$A:$A,0), MATCH(Places!J$1,Hosts!$A$1:$M$1,0))</f>
        <v>No</v>
      </c>
      <c r="K5555">
        <v>12</v>
      </c>
      <c r="L5555" t="str">
        <f>VLOOKUP($K5555,Neighborhoods!$A:$C,2,0)</f>
        <v>Brooklyn</v>
      </c>
      <c r="M5555" t="str">
        <f>VLOOKUP($K5555,Neighborhoods!$A:$C,3,0)</f>
        <v>Williamsburg</v>
      </c>
      <c r="N5555" t="str">
        <f>INDEX(Neighborhoods!$A:$C, MATCH(Places!$K5555,Neighborhoods!$A:$A,0), MATCH(Places!N$1,Neighborhoods!$A$1:$C$1,0))</f>
        <v>Brooklyn</v>
      </c>
      <c r="O5555" t="str">
        <f>INDEX(Neighborhoods!$A:$C, MATCH(Places!$K5555,Neighborhoods!$A:$A,0), MATCH(Places!O$1,Neighborhoods!$A$1:$C$1,0))</f>
        <v>Williamsburg</v>
      </c>
      <c r="P5555" t="s">
        <v>1</v>
      </c>
      <c r="Q5555" t="str">
        <f t="shared" si="344"/>
        <v>Yes</v>
      </c>
      <c r="R5555">
        <v>1</v>
      </c>
      <c r="S5555" t="str">
        <f t="shared" si="345"/>
        <v>Small</v>
      </c>
      <c r="T5555" s="50">
        <v>69</v>
      </c>
      <c r="U5555" s="70">
        <f t="shared" si="346"/>
        <v>0.03</v>
      </c>
      <c r="V5555" s="52">
        <v>5</v>
      </c>
      <c r="W5555" s="52" t="str" cm="1">
        <f t="array" ref="W5555">_xlfn.SWITCH(ROUND(V5555,0),5,"Excellent",4,"Good",3,"Ok","Bad")</f>
        <v>Excellent</v>
      </c>
      <c r="X5555">
        <v>3</v>
      </c>
      <c r="Y5555" t="str">
        <f t="shared" si="347"/>
        <v>No</v>
      </c>
      <c r="Z5555" s="68">
        <v>43820</v>
      </c>
      <c r="AA5555" s="68">
        <v>44055</v>
      </c>
      <c r="AB5555">
        <v>35</v>
      </c>
      <c r="AC5555" t="s">
        <v>15616</v>
      </c>
    </row>
    <row r="5556" spans="1:29" x14ac:dyDescent="0.3">
      <c r="A5556" t="s">
        <v>13739</v>
      </c>
      <c r="B5556">
        <v>4061</v>
      </c>
      <c r="C5556" t="str">
        <f>VLOOKUP($B5556,Hosts!$A:$M,10,0)</f>
        <v>Within an hour</v>
      </c>
      <c r="D5556" s="70">
        <f>VLOOKUP($B5556,Hosts!$A:$M,11,0)</f>
        <v>1</v>
      </c>
      <c r="E5556" s="70">
        <f>VLOOKUP($B5556,Hosts!$A:$M,12,0)</f>
        <v>0.99</v>
      </c>
      <c r="F5556" t="str">
        <f>VLOOKUP($B5556,Hosts!$A:$M,13,0)</f>
        <v>No</v>
      </c>
      <c r="G5556" t="str">
        <f>INDEX(Hosts!$A:$M, MATCH(Places!$B5556,Hosts!$A:$A,0), MATCH(Places!G$1,Hosts!$A$1:$M$1,0))</f>
        <v>Within an hour</v>
      </c>
      <c r="H5556" s="70">
        <f>INDEX(Hosts!$A:$M, MATCH(Places!$B5556,Hosts!$A:$A,0), MATCH(Places!H$1,Hosts!$A$1:$M$1,0))</f>
        <v>1</v>
      </c>
      <c r="I5556" s="70">
        <f>INDEX(Hosts!$A:$M, MATCH(Places!$B5556,Hosts!$A:$A,0), MATCH(Places!I$1,Hosts!$A$1:$M$1,0))</f>
        <v>0.99</v>
      </c>
      <c r="J5556" t="str">
        <f>INDEX(Hosts!$A:$M, MATCH(Places!$B5556,Hosts!$A:$A,0), MATCH(Places!J$1,Hosts!$A$1:$M$1,0))</f>
        <v>No</v>
      </c>
      <c r="K5556">
        <v>7</v>
      </c>
      <c r="L5556" t="str">
        <f>VLOOKUP($K5556,Neighborhoods!$A:$C,2,0)</f>
        <v>Brooklyn</v>
      </c>
      <c r="M5556" t="str">
        <f>VLOOKUP($K5556,Neighborhoods!$A:$C,3,0)</f>
        <v>Bedford-Stuyvesant</v>
      </c>
      <c r="N5556" t="str">
        <f>INDEX(Neighborhoods!$A:$C, MATCH(Places!$K5556,Neighborhoods!$A:$A,0), MATCH(Places!N$1,Neighborhoods!$A$1:$C$1,0))</f>
        <v>Brooklyn</v>
      </c>
      <c r="O5556" t="str">
        <f>INDEX(Neighborhoods!$A:$C, MATCH(Places!$K5556,Neighborhoods!$A:$A,0), MATCH(Places!O$1,Neighborhoods!$A$1:$C$1,0))</f>
        <v>Bedford-Stuyvesant</v>
      </c>
      <c r="P5556" t="s">
        <v>1</v>
      </c>
      <c r="Q5556" t="str">
        <f t="shared" si="344"/>
        <v>Yes</v>
      </c>
      <c r="R5556">
        <v>3</v>
      </c>
      <c r="S5556" t="str">
        <f t="shared" si="345"/>
        <v>Medium</v>
      </c>
      <c r="T5556" s="50">
        <v>41</v>
      </c>
      <c r="U5556" s="70">
        <f t="shared" si="346"/>
        <v>0.03</v>
      </c>
      <c r="V5556" s="52">
        <v>4.67</v>
      </c>
      <c r="W5556" s="52" t="str" cm="1">
        <f t="array" ref="W5556">_xlfn.SWITCH(ROUND(V5556,0),5,"Excellent",4,"Good",3,"Ok","Bad")</f>
        <v>Excellent</v>
      </c>
      <c r="X5556">
        <v>18</v>
      </c>
      <c r="Y5556" t="str">
        <f t="shared" si="347"/>
        <v>No</v>
      </c>
      <c r="Z5556" s="68">
        <v>43792</v>
      </c>
      <c r="AA5556" s="68">
        <v>43870</v>
      </c>
      <c r="AB5556">
        <v>0</v>
      </c>
      <c r="AC5556" t="s">
        <v>15616</v>
      </c>
    </row>
    <row r="5557" spans="1:29" x14ac:dyDescent="0.3">
      <c r="A5557" t="s">
        <v>15377</v>
      </c>
      <c r="B5557">
        <v>4054</v>
      </c>
      <c r="C5557" t="str">
        <f>VLOOKUP($B5557,Hosts!$A:$M,10,0)</f>
        <v>A few days or more</v>
      </c>
      <c r="D5557" s="70">
        <f>VLOOKUP($B5557,Hosts!$A:$M,11,0)</f>
        <v>0.25</v>
      </c>
      <c r="E5557" s="70">
        <f>VLOOKUP($B5557,Hosts!$A:$M,12,0)</f>
        <v>0.84</v>
      </c>
      <c r="F5557" t="str">
        <f>VLOOKUP($B5557,Hosts!$A:$M,13,0)</f>
        <v>No</v>
      </c>
      <c r="G5557" t="str">
        <f>INDEX(Hosts!$A:$M, MATCH(Places!$B5557,Hosts!$A:$A,0), MATCH(Places!G$1,Hosts!$A$1:$M$1,0))</f>
        <v>A few days or more</v>
      </c>
      <c r="H5557" s="70">
        <f>INDEX(Hosts!$A:$M, MATCH(Places!$B5557,Hosts!$A:$A,0), MATCH(Places!H$1,Hosts!$A$1:$M$1,0))</f>
        <v>0.25</v>
      </c>
      <c r="I5557" s="70">
        <f>INDEX(Hosts!$A:$M, MATCH(Places!$B5557,Hosts!$A:$A,0), MATCH(Places!I$1,Hosts!$A$1:$M$1,0))</f>
        <v>0.84</v>
      </c>
      <c r="J5557" t="str">
        <f>INDEX(Hosts!$A:$M, MATCH(Places!$B5557,Hosts!$A:$A,0), MATCH(Places!J$1,Hosts!$A$1:$M$1,0))</f>
        <v>No</v>
      </c>
      <c r="K5557">
        <v>7</v>
      </c>
      <c r="L5557" t="str">
        <f>VLOOKUP($K5557,Neighborhoods!$A:$C,2,0)</f>
        <v>Brooklyn</v>
      </c>
      <c r="M5557" t="str">
        <f>VLOOKUP($K5557,Neighborhoods!$A:$C,3,0)</f>
        <v>Bedford-Stuyvesant</v>
      </c>
      <c r="N5557" t="str">
        <f>INDEX(Neighborhoods!$A:$C, MATCH(Places!$K5557,Neighborhoods!$A:$A,0), MATCH(Places!N$1,Neighborhoods!$A$1:$C$1,0))</f>
        <v>Brooklyn</v>
      </c>
      <c r="O5557" t="str">
        <f>INDEX(Neighborhoods!$A:$C, MATCH(Places!$K5557,Neighborhoods!$A:$A,0), MATCH(Places!O$1,Neighborhoods!$A$1:$C$1,0))</f>
        <v>Bedford-Stuyvesant</v>
      </c>
      <c r="P5557" t="s">
        <v>1</v>
      </c>
      <c r="Q5557" t="str">
        <f t="shared" si="344"/>
        <v>Yes</v>
      </c>
      <c r="R5557">
        <v>4</v>
      </c>
      <c r="S5557" t="str">
        <f t="shared" si="345"/>
        <v>Medium</v>
      </c>
      <c r="T5557" s="50">
        <v>90</v>
      </c>
      <c r="U5557" s="70">
        <f t="shared" si="346"/>
        <v>0.03</v>
      </c>
      <c r="V5557" s="52">
        <v>3.67</v>
      </c>
      <c r="W5557" s="52" t="str" cm="1">
        <f t="array" ref="W5557">_xlfn.SWITCH(ROUND(V5557,0),5,"Excellent",4,"Good",3,"Ok","Bad")</f>
        <v>Good</v>
      </c>
      <c r="X5557">
        <v>3</v>
      </c>
      <c r="Y5557" t="str">
        <f t="shared" si="347"/>
        <v>No</v>
      </c>
      <c r="Z5557" s="68">
        <v>44004</v>
      </c>
      <c r="AA5557" s="68">
        <v>44044</v>
      </c>
      <c r="AB5557">
        <v>77</v>
      </c>
      <c r="AC5557" t="s">
        <v>15615</v>
      </c>
    </row>
    <row r="5558" spans="1:29" x14ac:dyDescent="0.3">
      <c r="A5558" t="s">
        <v>13643</v>
      </c>
      <c r="B5558">
        <v>1546</v>
      </c>
      <c r="C5558" t="str">
        <f>VLOOKUP($B5558,Hosts!$A:$M,10,0)</f>
        <v>Within an hour</v>
      </c>
      <c r="D5558" s="70">
        <f>VLOOKUP($B5558,Hosts!$A:$M,11,0)</f>
        <v>1</v>
      </c>
      <c r="E5558" s="70">
        <f>VLOOKUP($B5558,Hosts!$A:$M,12,0)</f>
        <v>0.93</v>
      </c>
      <c r="F5558" t="str">
        <f>VLOOKUP($B5558,Hosts!$A:$M,13,0)</f>
        <v>Yes</v>
      </c>
      <c r="G5558" t="str">
        <f>INDEX(Hosts!$A:$M, MATCH(Places!$B5558,Hosts!$A:$A,0), MATCH(Places!G$1,Hosts!$A$1:$M$1,0))</f>
        <v>Within an hour</v>
      </c>
      <c r="H5558" s="70">
        <f>INDEX(Hosts!$A:$M, MATCH(Places!$B5558,Hosts!$A:$A,0), MATCH(Places!H$1,Hosts!$A$1:$M$1,0))</f>
        <v>1</v>
      </c>
      <c r="I5558" s="70">
        <f>INDEX(Hosts!$A:$M, MATCH(Places!$B5558,Hosts!$A:$A,0), MATCH(Places!I$1,Hosts!$A$1:$M$1,0))</f>
        <v>0.93</v>
      </c>
      <c r="J5558" t="str">
        <f>INDEX(Hosts!$A:$M, MATCH(Places!$B5558,Hosts!$A:$A,0), MATCH(Places!J$1,Hosts!$A$1:$M$1,0))</f>
        <v>Yes</v>
      </c>
      <c r="K5558">
        <v>17</v>
      </c>
      <c r="L5558" t="str">
        <f>VLOOKUP($K5558,Neighborhoods!$A:$C,2,0)</f>
        <v>Manhattan</v>
      </c>
      <c r="M5558" t="str">
        <f>VLOOKUP($K5558,Neighborhoods!$A:$C,3,0)</f>
        <v>Hell's Kitchen</v>
      </c>
      <c r="N5558" t="str">
        <f>INDEX(Neighborhoods!$A:$C, MATCH(Places!$K5558,Neighborhoods!$A:$A,0), MATCH(Places!N$1,Neighborhoods!$A$1:$C$1,0))</f>
        <v>Manhattan</v>
      </c>
      <c r="O5558" t="str">
        <f>INDEX(Neighborhoods!$A:$C, MATCH(Places!$K5558,Neighborhoods!$A:$A,0), MATCH(Places!O$1,Neighborhoods!$A$1:$C$1,0))</f>
        <v>Hell's Kitchen</v>
      </c>
      <c r="P5558" t="s">
        <v>1</v>
      </c>
      <c r="Q5558" t="str">
        <f t="shared" si="344"/>
        <v>Yes</v>
      </c>
      <c r="R5558">
        <v>2</v>
      </c>
      <c r="S5558" t="str">
        <f t="shared" si="345"/>
        <v>Small</v>
      </c>
      <c r="T5558" s="50">
        <v>57</v>
      </c>
      <c r="U5558" s="70">
        <f t="shared" si="346"/>
        <v>0.03</v>
      </c>
      <c r="V5558" s="52">
        <v>5</v>
      </c>
      <c r="W5558" s="52" t="str" cm="1">
        <f t="array" ref="W5558">_xlfn.SWITCH(ROUND(V5558,0),5,"Excellent",4,"Good",3,"Ok","Bad")</f>
        <v>Excellent</v>
      </c>
      <c r="X5558">
        <v>16</v>
      </c>
      <c r="Y5558" t="str">
        <f t="shared" si="347"/>
        <v>No</v>
      </c>
      <c r="Z5558" s="68">
        <v>43794</v>
      </c>
      <c r="AA5558" s="68">
        <v>43905</v>
      </c>
      <c r="AB5558">
        <v>0</v>
      </c>
      <c r="AC5558" t="s">
        <v>15615</v>
      </c>
    </row>
    <row r="5559" spans="1:29" x14ac:dyDescent="0.3">
      <c r="A5559" t="s">
        <v>14863</v>
      </c>
      <c r="B5559">
        <v>1546</v>
      </c>
      <c r="C5559" t="str">
        <f>VLOOKUP($B5559,Hosts!$A:$M,10,0)</f>
        <v>Within an hour</v>
      </c>
      <c r="D5559" s="70">
        <f>VLOOKUP($B5559,Hosts!$A:$M,11,0)</f>
        <v>1</v>
      </c>
      <c r="E5559" s="70">
        <f>VLOOKUP($B5559,Hosts!$A:$M,12,0)</f>
        <v>0.93</v>
      </c>
      <c r="F5559" t="str">
        <f>VLOOKUP($B5559,Hosts!$A:$M,13,0)</f>
        <v>Yes</v>
      </c>
      <c r="G5559" t="str">
        <f>INDEX(Hosts!$A:$M, MATCH(Places!$B5559,Hosts!$A:$A,0), MATCH(Places!G$1,Hosts!$A$1:$M$1,0))</f>
        <v>Within an hour</v>
      </c>
      <c r="H5559" s="70">
        <f>INDEX(Hosts!$A:$M, MATCH(Places!$B5559,Hosts!$A:$A,0), MATCH(Places!H$1,Hosts!$A$1:$M$1,0))</f>
        <v>1</v>
      </c>
      <c r="I5559" s="70">
        <f>INDEX(Hosts!$A:$M, MATCH(Places!$B5559,Hosts!$A:$A,0), MATCH(Places!I$1,Hosts!$A$1:$M$1,0))</f>
        <v>0.93</v>
      </c>
      <c r="J5559" t="str">
        <f>INDEX(Hosts!$A:$M, MATCH(Places!$B5559,Hosts!$A:$A,0), MATCH(Places!J$1,Hosts!$A$1:$M$1,0))</f>
        <v>Yes</v>
      </c>
      <c r="K5559">
        <v>17</v>
      </c>
      <c r="L5559" t="str">
        <f>VLOOKUP($K5559,Neighborhoods!$A:$C,2,0)</f>
        <v>Manhattan</v>
      </c>
      <c r="M5559" t="str">
        <f>VLOOKUP($K5559,Neighborhoods!$A:$C,3,0)</f>
        <v>Hell's Kitchen</v>
      </c>
      <c r="N5559" t="str">
        <f>INDEX(Neighborhoods!$A:$C, MATCH(Places!$K5559,Neighborhoods!$A:$A,0), MATCH(Places!N$1,Neighborhoods!$A$1:$C$1,0))</f>
        <v>Manhattan</v>
      </c>
      <c r="O5559" t="str">
        <f>INDEX(Neighborhoods!$A:$C, MATCH(Places!$K5559,Neighborhoods!$A:$A,0), MATCH(Places!O$1,Neighborhoods!$A$1:$C$1,0))</f>
        <v>Hell's Kitchen</v>
      </c>
      <c r="P5559" t="s">
        <v>1</v>
      </c>
      <c r="Q5559" t="str">
        <f t="shared" si="344"/>
        <v>Yes</v>
      </c>
      <c r="R5559">
        <v>1</v>
      </c>
      <c r="S5559" t="str">
        <f t="shared" si="345"/>
        <v>Small</v>
      </c>
      <c r="T5559" s="50">
        <v>60</v>
      </c>
      <c r="U5559" s="70">
        <f t="shared" si="346"/>
        <v>0.03</v>
      </c>
      <c r="V5559" s="52">
        <v>4.9000000000000004</v>
      </c>
      <c r="W5559" s="52" t="str" cm="1">
        <f t="array" ref="W5559">_xlfn.SWITCH(ROUND(V5559,0),5,"Excellent",4,"Good",3,"Ok","Bad")</f>
        <v>Excellent</v>
      </c>
      <c r="X5559">
        <v>10</v>
      </c>
      <c r="Y5559" t="str">
        <f t="shared" si="347"/>
        <v>No</v>
      </c>
      <c r="Z5559" s="68">
        <v>43794</v>
      </c>
      <c r="AA5559" s="68">
        <v>43905</v>
      </c>
      <c r="AB5559">
        <v>0</v>
      </c>
      <c r="AC5559" t="s">
        <v>15615</v>
      </c>
    </row>
    <row r="5560" spans="1:29" x14ac:dyDescent="0.3">
      <c r="A5560" t="s">
        <v>14428</v>
      </c>
      <c r="B5560">
        <v>871</v>
      </c>
      <c r="C5560" t="str">
        <f>VLOOKUP($B5560,Hosts!$A:$M,10,0)</f>
        <v>Within a few hours</v>
      </c>
      <c r="D5560" s="70">
        <f>VLOOKUP($B5560,Hosts!$A:$M,11,0)</f>
        <v>0.84</v>
      </c>
      <c r="E5560" s="70">
        <f>VLOOKUP($B5560,Hosts!$A:$M,12,0)</f>
        <v>0.99</v>
      </c>
      <c r="F5560" t="str">
        <f>VLOOKUP($B5560,Hosts!$A:$M,13,0)</f>
        <v>Yes</v>
      </c>
      <c r="G5560" t="str">
        <f>INDEX(Hosts!$A:$M, MATCH(Places!$B5560,Hosts!$A:$A,0), MATCH(Places!G$1,Hosts!$A$1:$M$1,0))</f>
        <v>Within a few hours</v>
      </c>
      <c r="H5560" s="70">
        <f>INDEX(Hosts!$A:$M, MATCH(Places!$B5560,Hosts!$A:$A,0), MATCH(Places!H$1,Hosts!$A$1:$M$1,0))</f>
        <v>0.84</v>
      </c>
      <c r="I5560" s="70">
        <f>INDEX(Hosts!$A:$M, MATCH(Places!$B5560,Hosts!$A:$A,0), MATCH(Places!I$1,Hosts!$A$1:$M$1,0))</f>
        <v>0.99</v>
      </c>
      <c r="J5560" t="str">
        <f>INDEX(Hosts!$A:$M, MATCH(Places!$B5560,Hosts!$A:$A,0), MATCH(Places!J$1,Hosts!$A$1:$M$1,0))</f>
        <v>Yes</v>
      </c>
      <c r="K5560">
        <v>13</v>
      </c>
      <c r="L5560" t="str">
        <f>VLOOKUP($K5560,Neighborhoods!$A:$C,2,0)</f>
        <v>Manhattan</v>
      </c>
      <c r="M5560" t="str">
        <f>VLOOKUP($K5560,Neighborhoods!$A:$C,3,0)</f>
        <v>Chelsea</v>
      </c>
      <c r="N5560" t="str">
        <f>INDEX(Neighborhoods!$A:$C, MATCH(Places!$K5560,Neighborhoods!$A:$A,0), MATCH(Places!N$1,Neighborhoods!$A$1:$C$1,0))</f>
        <v>Manhattan</v>
      </c>
      <c r="O5560" t="str">
        <f>INDEX(Neighborhoods!$A:$C, MATCH(Places!$K5560,Neighborhoods!$A:$A,0), MATCH(Places!O$1,Neighborhoods!$A$1:$C$1,0))</f>
        <v>Chelsea</v>
      </c>
      <c r="P5560" t="s">
        <v>11822</v>
      </c>
      <c r="Q5560" t="str">
        <f t="shared" si="344"/>
        <v>No</v>
      </c>
      <c r="R5560">
        <v>3</v>
      </c>
      <c r="S5560" t="str">
        <f t="shared" si="345"/>
        <v>Medium</v>
      </c>
      <c r="T5560" s="50">
        <v>150</v>
      </c>
      <c r="U5560" s="70">
        <f t="shared" si="346"/>
        <v>0.03</v>
      </c>
      <c r="V5560" s="52">
        <v>5</v>
      </c>
      <c r="W5560" s="52" t="str" cm="1">
        <f t="array" ref="W5560">_xlfn.SWITCH(ROUND(V5560,0),5,"Excellent",4,"Good",3,"Ok","Bad")</f>
        <v>Excellent</v>
      </c>
      <c r="X5560">
        <v>3</v>
      </c>
      <c r="Y5560" t="str">
        <f t="shared" si="347"/>
        <v>No</v>
      </c>
      <c r="Z5560" s="68">
        <v>43867</v>
      </c>
      <c r="AA5560" s="68">
        <v>43881</v>
      </c>
      <c r="AB5560">
        <v>70</v>
      </c>
      <c r="AC5560" t="s">
        <v>15616</v>
      </c>
    </row>
    <row r="5561" spans="1:29" x14ac:dyDescent="0.3">
      <c r="A5561" t="s">
        <v>15468</v>
      </c>
      <c r="B5561">
        <v>1902</v>
      </c>
      <c r="C5561" t="str">
        <f>VLOOKUP($B5561,Hosts!$A:$M,10,0)</f>
        <v>Within an hour</v>
      </c>
      <c r="D5561" s="70">
        <f>VLOOKUP($B5561,Hosts!$A:$M,11,0)</f>
        <v>1</v>
      </c>
      <c r="E5561" s="70">
        <f>VLOOKUP($B5561,Hosts!$A:$M,12,0)</f>
        <v>0.97</v>
      </c>
      <c r="F5561" t="str">
        <f>VLOOKUP($B5561,Hosts!$A:$M,13,0)</f>
        <v>Yes</v>
      </c>
      <c r="G5561" t="str">
        <f>INDEX(Hosts!$A:$M, MATCH(Places!$B5561,Hosts!$A:$A,0), MATCH(Places!G$1,Hosts!$A$1:$M$1,0))</f>
        <v>Within an hour</v>
      </c>
      <c r="H5561" s="70">
        <f>INDEX(Hosts!$A:$M, MATCH(Places!$B5561,Hosts!$A:$A,0), MATCH(Places!H$1,Hosts!$A$1:$M$1,0))</f>
        <v>1</v>
      </c>
      <c r="I5561" s="70">
        <f>INDEX(Hosts!$A:$M, MATCH(Places!$B5561,Hosts!$A:$A,0), MATCH(Places!I$1,Hosts!$A$1:$M$1,0))</f>
        <v>0.97</v>
      </c>
      <c r="J5561" t="str">
        <f>INDEX(Hosts!$A:$M, MATCH(Places!$B5561,Hosts!$A:$A,0), MATCH(Places!J$1,Hosts!$A$1:$M$1,0))</f>
        <v>Yes</v>
      </c>
      <c r="K5561">
        <v>18</v>
      </c>
      <c r="L5561" t="str">
        <f>VLOOKUP($K5561,Neighborhoods!$A:$C,2,0)</f>
        <v>Manhattan</v>
      </c>
      <c r="M5561" t="str">
        <f>VLOOKUP($K5561,Neighborhoods!$A:$C,3,0)</f>
        <v>Midtown</v>
      </c>
      <c r="N5561" t="str">
        <f>INDEX(Neighborhoods!$A:$C, MATCH(Places!$K5561,Neighborhoods!$A:$A,0), MATCH(Places!N$1,Neighborhoods!$A$1:$C$1,0))</f>
        <v>Manhattan</v>
      </c>
      <c r="O5561" t="str">
        <f>INDEX(Neighborhoods!$A:$C, MATCH(Places!$K5561,Neighborhoods!$A:$A,0), MATCH(Places!O$1,Neighborhoods!$A$1:$C$1,0))</f>
        <v>Midtown</v>
      </c>
      <c r="P5561" t="s">
        <v>1</v>
      </c>
      <c r="Q5561" t="str">
        <f t="shared" si="344"/>
        <v>Yes</v>
      </c>
      <c r="R5561">
        <v>2</v>
      </c>
      <c r="S5561" t="str">
        <f t="shared" si="345"/>
        <v>Small</v>
      </c>
      <c r="T5561" s="50">
        <v>157</v>
      </c>
      <c r="U5561" s="70">
        <f t="shared" si="346"/>
        <v>0.03</v>
      </c>
      <c r="V5561" s="52">
        <v>4.9000000000000004</v>
      </c>
      <c r="W5561" s="52" t="str" cm="1">
        <f t="array" ref="W5561">_xlfn.SWITCH(ROUND(V5561,0),5,"Excellent",4,"Good",3,"Ok","Bad")</f>
        <v>Excellent</v>
      </c>
      <c r="X5561">
        <v>10</v>
      </c>
      <c r="Y5561" t="str">
        <f t="shared" si="347"/>
        <v>No</v>
      </c>
      <c r="Z5561" s="68">
        <v>43799</v>
      </c>
      <c r="AA5561" s="68">
        <v>43877</v>
      </c>
      <c r="AB5561">
        <v>40</v>
      </c>
      <c r="AC5561" t="s">
        <v>15616</v>
      </c>
    </row>
    <row r="5562" spans="1:29" x14ac:dyDescent="0.3">
      <c r="A5562" t="s">
        <v>14780</v>
      </c>
      <c r="B5562">
        <v>3979</v>
      </c>
      <c r="C5562" t="str">
        <f>VLOOKUP($B5562,Hosts!$A:$M,10,0)</f>
        <v>Within an hour</v>
      </c>
      <c r="D5562" s="70">
        <f>VLOOKUP($B5562,Hosts!$A:$M,11,0)</f>
        <v>1</v>
      </c>
      <c r="E5562" s="70">
        <f>VLOOKUP($B5562,Hosts!$A:$M,12,0)</f>
        <v>0.96</v>
      </c>
      <c r="F5562" t="str">
        <f>VLOOKUP($B5562,Hosts!$A:$M,13,0)</f>
        <v>No</v>
      </c>
      <c r="G5562" t="str">
        <f>INDEX(Hosts!$A:$M, MATCH(Places!$B5562,Hosts!$A:$A,0), MATCH(Places!G$1,Hosts!$A$1:$M$1,0))</f>
        <v>Within an hour</v>
      </c>
      <c r="H5562" s="70">
        <f>INDEX(Hosts!$A:$M, MATCH(Places!$B5562,Hosts!$A:$A,0), MATCH(Places!H$1,Hosts!$A$1:$M$1,0))</f>
        <v>1</v>
      </c>
      <c r="I5562" s="70">
        <f>INDEX(Hosts!$A:$M, MATCH(Places!$B5562,Hosts!$A:$A,0), MATCH(Places!I$1,Hosts!$A$1:$M$1,0))</f>
        <v>0.96</v>
      </c>
      <c r="J5562" t="str">
        <f>INDEX(Hosts!$A:$M, MATCH(Places!$B5562,Hosts!$A:$A,0), MATCH(Places!J$1,Hosts!$A$1:$M$1,0))</f>
        <v>No</v>
      </c>
      <c r="K5562">
        <v>7</v>
      </c>
      <c r="L5562" t="str">
        <f>VLOOKUP($K5562,Neighborhoods!$A:$C,2,0)</f>
        <v>Brooklyn</v>
      </c>
      <c r="M5562" t="str">
        <f>VLOOKUP($K5562,Neighborhoods!$A:$C,3,0)</f>
        <v>Bedford-Stuyvesant</v>
      </c>
      <c r="N5562" t="str">
        <f>INDEX(Neighborhoods!$A:$C, MATCH(Places!$K5562,Neighborhoods!$A:$A,0), MATCH(Places!N$1,Neighborhoods!$A$1:$C$1,0))</f>
        <v>Brooklyn</v>
      </c>
      <c r="O5562" t="str">
        <f>INDEX(Neighborhoods!$A:$C, MATCH(Places!$K5562,Neighborhoods!$A:$A,0), MATCH(Places!O$1,Neighborhoods!$A$1:$C$1,0))</f>
        <v>Bedford-Stuyvesant</v>
      </c>
      <c r="P5562" t="s">
        <v>1</v>
      </c>
      <c r="Q5562" t="str">
        <f t="shared" si="344"/>
        <v>Yes</v>
      </c>
      <c r="R5562">
        <v>2</v>
      </c>
      <c r="S5562" t="str">
        <f t="shared" si="345"/>
        <v>Small</v>
      </c>
      <c r="T5562" s="50">
        <v>53</v>
      </c>
      <c r="U5562" s="70">
        <f t="shared" si="346"/>
        <v>0.03</v>
      </c>
      <c r="V5562" s="52">
        <v>4.79</v>
      </c>
      <c r="W5562" s="52" t="str" cm="1">
        <f t="array" ref="W5562">_xlfn.SWITCH(ROUND(V5562,0),5,"Excellent",4,"Good",3,"Ok","Bad")</f>
        <v>Excellent</v>
      </c>
      <c r="X5562">
        <v>14</v>
      </c>
      <c r="Y5562" t="str">
        <f t="shared" si="347"/>
        <v>No</v>
      </c>
      <c r="Z5562" s="68">
        <v>43810</v>
      </c>
      <c r="AA5562" s="68">
        <v>44043</v>
      </c>
      <c r="AB5562">
        <v>127</v>
      </c>
      <c r="AC5562" t="s">
        <v>15616</v>
      </c>
    </row>
    <row r="5563" spans="1:29" x14ac:dyDescent="0.3">
      <c r="A5563" t="s">
        <v>14130</v>
      </c>
      <c r="B5563">
        <v>4051</v>
      </c>
      <c r="C5563" t="str">
        <f>VLOOKUP($B5563,Hosts!$A:$M,10,0)</f>
        <v>Within an hour</v>
      </c>
      <c r="D5563" s="70">
        <f>VLOOKUP($B5563,Hosts!$A:$M,11,0)</f>
        <v>0.9</v>
      </c>
      <c r="E5563" s="70">
        <f>VLOOKUP($B5563,Hosts!$A:$M,12,0)</f>
        <v>0.98</v>
      </c>
      <c r="F5563" t="str">
        <f>VLOOKUP($B5563,Hosts!$A:$M,13,0)</f>
        <v>No</v>
      </c>
      <c r="G5563" t="str">
        <f>INDEX(Hosts!$A:$M, MATCH(Places!$B5563,Hosts!$A:$A,0), MATCH(Places!G$1,Hosts!$A$1:$M$1,0))</f>
        <v>Within an hour</v>
      </c>
      <c r="H5563" s="70">
        <f>INDEX(Hosts!$A:$M, MATCH(Places!$B5563,Hosts!$A:$A,0), MATCH(Places!H$1,Hosts!$A$1:$M$1,0))</f>
        <v>0.9</v>
      </c>
      <c r="I5563" s="70">
        <f>INDEX(Hosts!$A:$M, MATCH(Places!$B5563,Hosts!$A:$A,0), MATCH(Places!I$1,Hosts!$A$1:$M$1,0))</f>
        <v>0.98</v>
      </c>
      <c r="J5563" t="str">
        <f>INDEX(Hosts!$A:$M, MATCH(Places!$B5563,Hosts!$A:$A,0), MATCH(Places!J$1,Hosts!$A$1:$M$1,0))</f>
        <v>No</v>
      </c>
      <c r="K5563">
        <v>8</v>
      </c>
      <c r="L5563" t="str">
        <f>VLOOKUP($K5563,Neighborhoods!$A:$C,2,0)</f>
        <v>Brooklyn</v>
      </c>
      <c r="M5563" t="str">
        <f>VLOOKUP($K5563,Neighborhoods!$A:$C,3,0)</f>
        <v>Bushwick</v>
      </c>
      <c r="N5563" t="str">
        <f>INDEX(Neighborhoods!$A:$C, MATCH(Places!$K5563,Neighborhoods!$A:$A,0), MATCH(Places!N$1,Neighborhoods!$A$1:$C$1,0))</f>
        <v>Brooklyn</v>
      </c>
      <c r="O5563" t="str">
        <f>INDEX(Neighborhoods!$A:$C, MATCH(Places!$K5563,Neighborhoods!$A:$A,0), MATCH(Places!O$1,Neighborhoods!$A$1:$C$1,0))</f>
        <v>Bushwick</v>
      </c>
      <c r="P5563" t="s">
        <v>11822</v>
      </c>
      <c r="Q5563" t="str">
        <f t="shared" si="344"/>
        <v>No</v>
      </c>
      <c r="R5563">
        <v>4</v>
      </c>
      <c r="S5563" t="str">
        <f t="shared" si="345"/>
        <v>Medium</v>
      </c>
      <c r="T5563" s="50">
        <v>75</v>
      </c>
      <c r="U5563" s="70">
        <f t="shared" si="346"/>
        <v>0.03</v>
      </c>
      <c r="V5563" s="52">
        <v>4.68</v>
      </c>
      <c r="W5563" s="52" t="str" cm="1">
        <f t="array" ref="W5563">_xlfn.SWITCH(ROUND(V5563,0),5,"Excellent",4,"Good",3,"Ok","Bad")</f>
        <v>Excellent</v>
      </c>
      <c r="X5563">
        <v>22</v>
      </c>
      <c r="Y5563" t="str">
        <f t="shared" si="347"/>
        <v>No</v>
      </c>
      <c r="Z5563" s="68">
        <v>43797</v>
      </c>
      <c r="AA5563" s="68">
        <v>43940</v>
      </c>
      <c r="AB5563">
        <v>47</v>
      </c>
      <c r="AC5563" t="s">
        <v>15616</v>
      </c>
    </row>
    <row r="5564" spans="1:29" x14ac:dyDescent="0.3">
      <c r="A5564" t="s">
        <v>15367</v>
      </c>
      <c r="B5564">
        <v>4063</v>
      </c>
      <c r="C5564" t="str">
        <f>VLOOKUP($B5564,Hosts!$A:$M,10,0)</f>
        <v>A few days or more</v>
      </c>
      <c r="D5564" s="70">
        <f>VLOOKUP($B5564,Hosts!$A:$M,11,0)</f>
        <v>0.33</v>
      </c>
      <c r="E5564" s="70">
        <f>VLOOKUP($B5564,Hosts!$A:$M,12,0)</f>
        <v>1</v>
      </c>
      <c r="F5564" t="str">
        <f>VLOOKUP($B5564,Hosts!$A:$M,13,0)</f>
        <v>No</v>
      </c>
      <c r="G5564" t="str">
        <f>INDEX(Hosts!$A:$M, MATCH(Places!$B5564,Hosts!$A:$A,0), MATCH(Places!G$1,Hosts!$A$1:$M$1,0))</f>
        <v>A few days or more</v>
      </c>
      <c r="H5564" s="70">
        <f>INDEX(Hosts!$A:$M, MATCH(Places!$B5564,Hosts!$A:$A,0), MATCH(Places!H$1,Hosts!$A$1:$M$1,0))</f>
        <v>0.33</v>
      </c>
      <c r="I5564" s="70">
        <f>INDEX(Hosts!$A:$M, MATCH(Places!$B5564,Hosts!$A:$A,0), MATCH(Places!I$1,Hosts!$A$1:$M$1,0))</f>
        <v>1</v>
      </c>
      <c r="J5564" t="str">
        <f>INDEX(Hosts!$A:$M, MATCH(Places!$B5564,Hosts!$A:$A,0), MATCH(Places!J$1,Hosts!$A$1:$M$1,0))</f>
        <v>No</v>
      </c>
      <c r="K5564">
        <v>17</v>
      </c>
      <c r="L5564" t="str">
        <f>VLOOKUP($K5564,Neighborhoods!$A:$C,2,0)</f>
        <v>Manhattan</v>
      </c>
      <c r="M5564" t="str">
        <f>VLOOKUP($K5564,Neighborhoods!$A:$C,3,0)</f>
        <v>Hell's Kitchen</v>
      </c>
      <c r="N5564" t="str">
        <f>INDEX(Neighborhoods!$A:$C, MATCH(Places!$K5564,Neighborhoods!$A:$A,0), MATCH(Places!N$1,Neighborhoods!$A$1:$C$1,0))</f>
        <v>Manhattan</v>
      </c>
      <c r="O5564" t="str">
        <f>INDEX(Neighborhoods!$A:$C, MATCH(Places!$K5564,Neighborhoods!$A:$A,0), MATCH(Places!O$1,Neighborhoods!$A$1:$C$1,0))</f>
        <v>Hell's Kitchen</v>
      </c>
      <c r="P5564" t="s">
        <v>11822</v>
      </c>
      <c r="Q5564" t="str">
        <f t="shared" si="344"/>
        <v>No</v>
      </c>
      <c r="R5564">
        <v>8</v>
      </c>
      <c r="S5564" t="str">
        <f t="shared" si="345"/>
        <v>Large</v>
      </c>
      <c r="T5564" s="50">
        <v>569</v>
      </c>
      <c r="U5564" s="70">
        <f t="shared" si="346"/>
        <v>0.05</v>
      </c>
      <c r="V5564" s="52">
        <v>4.67</v>
      </c>
      <c r="W5564" s="52" t="str" cm="1">
        <f t="array" ref="W5564">_xlfn.SWITCH(ROUND(V5564,0),5,"Excellent",4,"Good",3,"Ok","Bad")</f>
        <v>Excellent</v>
      </c>
      <c r="X5564">
        <v>12</v>
      </c>
      <c r="Y5564" t="str">
        <f t="shared" si="347"/>
        <v>No</v>
      </c>
      <c r="Z5564" s="68">
        <v>43805</v>
      </c>
      <c r="AA5564" s="68">
        <v>43891</v>
      </c>
      <c r="AB5564">
        <v>180</v>
      </c>
      <c r="AC5564" t="s">
        <v>15616</v>
      </c>
    </row>
    <row r="5565" spans="1:29" x14ac:dyDescent="0.3">
      <c r="A5565" t="s">
        <v>15091</v>
      </c>
      <c r="B5565">
        <v>4065</v>
      </c>
      <c r="C5565" t="str">
        <f>VLOOKUP($B5565,Hosts!$A:$M,10,0)</f>
        <v>Within an hour</v>
      </c>
      <c r="D5565" s="70">
        <f>VLOOKUP($B5565,Hosts!$A:$M,11,0)</f>
        <v>0.85</v>
      </c>
      <c r="E5565" s="70">
        <f>VLOOKUP($B5565,Hosts!$A:$M,12,0)</f>
        <v>0.99</v>
      </c>
      <c r="F5565" t="str">
        <f>VLOOKUP($B5565,Hosts!$A:$M,13,0)</f>
        <v>No</v>
      </c>
      <c r="G5565" t="str">
        <f>INDEX(Hosts!$A:$M, MATCH(Places!$B5565,Hosts!$A:$A,0), MATCH(Places!G$1,Hosts!$A$1:$M$1,0))</f>
        <v>Within an hour</v>
      </c>
      <c r="H5565" s="70">
        <f>INDEX(Hosts!$A:$M, MATCH(Places!$B5565,Hosts!$A:$A,0), MATCH(Places!H$1,Hosts!$A$1:$M$1,0))</f>
        <v>0.85</v>
      </c>
      <c r="I5565" s="70">
        <f>INDEX(Hosts!$A:$M, MATCH(Places!$B5565,Hosts!$A:$A,0), MATCH(Places!I$1,Hosts!$A$1:$M$1,0))</f>
        <v>0.99</v>
      </c>
      <c r="J5565" t="str">
        <f>INDEX(Hosts!$A:$M, MATCH(Places!$B5565,Hosts!$A:$A,0), MATCH(Places!J$1,Hosts!$A$1:$M$1,0))</f>
        <v>No</v>
      </c>
      <c r="K5565">
        <v>7</v>
      </c>
      <c r="L5565" t="str">
        <f>VLOOKUP($K5565,Neighborhoods!$A:$C,2,0)</f>
        <v>Brooklyn</v>
      </c>
      <c r="M5565" t="str">
        <f>VLOOKUP($K5565,Neighborhoods!$A:$C,3,0)</f>
        <v>Bedford-Stuyvesant</v>
      </c>
      <c r="N5565" t="str">
        <f>INDEX(Neighborhoods!$A:$C, MATCH(Places!$K5565,Neighborhoods!$A:$A,0), MATCH(Places!N$1,Neighborhoods!$A$1:$C$1,0))</f>
        <v>Brooklyn</v>
      </c>
      <c r="O5565" t="str">
        <f>INDEX(Neighborhoods!$A:$C, MATCH(Places!$K5565,Neighborhoods!$A:$A,0), MATCH(Places!O$1,Neighborhoods!$A$1:$C$1,0))</f>
        <v>Bedford-Stuyvesant</v>
      </c>
      <c r="P5565" t="s">
        <v>1</v>
      </c>
      <c r="Q5565" t="str">
        <f t="shared" si="344"/>
        <v>Yes</v>
      </c>
      <c r="R5565">
        <v>3</v>
      </c>
      <c r="S5565" t="str">
        <f t="shared" si="345"/>
        <v>Medium</v>
      </c>
      <c r="T5565" s="50">
        <v>165.71</v>
      </c>
      <c r="U5565" s="70">
        <f t="shared" si="346"/>
        <v>0.03</v>
      </c>
      <c r="V5565" s="52">
        <v>4.71</v>
      </c>
      <c r="W5565" s="52" t="str" cm="1">
        <f t="array" ref="W5565">_xlfn.SWITCH(ROUND(V5565,0),5,"Excellent",4,"Good",3,"Ok","Bad")</f>
        <v>Excellent</v>
      </c>
      <c r="X5565">
        <v>21</v>
      </c>
      <c r="Y5565" t="str">
        <f t="shared" si="347"/>
        <v>No</v>
      </c>
      <c r="Z5565" s="68">
        <v>43798</v>
      </c>
      <c r="AA5565" s="68">
        <v>44007</v>
      </c>
      <c r="AB5565">
        <v>176</v>
      </c>
      <c r="AC5565" t="s">
        <v>15616</v>
      </c>
    </row>
    <row r="5566" spans="1:29" x14ac:dyDescent="0.3">
      <c r="A5566" t="s">
        <v>14401</v>
      </c>
      <c r="B5566">
        <v>1363</v>
      </c>
      <c r="C5566" t="str">
        <f>VLOOKUP($B5566,Hosts!$A:$M,10,0)</f>
        <v>Within an hour</v>
      </c>
      <c r="D5566" s="70">
        <f>VLOOKUP($B5566,Hosts!$A:$M,11,0)</f>
        <v>1</v>
      </c>
      <c r="E5566" s="70">
        <f>VLOOKUP($B5566,Hosts!$A:$M,12,0)</f>
        <v>0.8</v>
      </c>
      <c r="F5566" t="str">
        <f>VLOOKUP($B5566,Hosts!$A:$M,13,0)</f>
        <v>No</v>
      </c>
      <c r="G5566" t="str">
        <f>INDEX(Hosts!$A:$M, MATCH(Places!$B5566,Hosts!$A:$A,0), MATCH(Places!G$1,Hosts!$A$1:$M$1,0))</f>
        <v>Within an hour</v>
      </c>
      <c r="H5566" s="70">
        <f>INDEX(Hosts!$A:$M, MATCH(Places!$B5566,Hosts!$A:$A,0), MATCH(Places!H$1,Hosts!$A$1:$M$1,0))</f>
        <v>1</v>
      </c>
      <c r="I5566" s="70">
        <f>INDEX(Hosts!$A:$M, MATCH(Places!$B5566,Hosts!$A:$A,0), MATCH(Places!I$1,Hosts!$A$1:$M$1,0))</f>
        <v>0.8</v>
      </c>
      <c r="J5566" t="str">
        <f>INDEX(Hosts!$A:$M, MATCH(Places!$B5566,Hosts!$A:$A,0), MATCH(Places!J$1,Hosts!$A$1:$M$1,0))</f>
        <v>No</v>
      </c>
      <c r="K5566">
        <v>7</v>
      </c>
      <c r="L5566" t="str">
        <f>VLOOKUP($K5566,Neighborhoods!$A:$C,2,0)</f>
        <v>Brooklyn</v>
      </c>
      <c r="M5566" t="str">
        <f>VLOOKUP($K5566,Neighborhoods!$A:$C,3,0)</f>
        <v>Bedford-Stuyvesant</v>
      </c>
      <c r="N5566" t="str">
        <f>INDEX(Neighborhoods!$A:$C, MATCH(Places!$K5566,Neighborhoods!$A:$A,0), MATCH(Places!N$1,Neighborhoods!$A$1:$C$1,0))</f>
        <v>Brooklyn</v>
      </c>
      <c r="O5566" t="str">
        <f>INDEX(Neighborhoods!$A:$C, MATCH(Places!$K5566,Neighborhoods!$A:$A,0), MATCH(Places!O$1,Neighborhoods!$A$1:$C$1,0))</f>
        <v>Bedford-Stuyvesant</v>
      </c>
      <c r="P5566" t="s">
        <v>11822</v>
      </c>
      <c r="Q5566" t="str">
        <f t="shared" si="344"/>
        <v>No</v>
      </c>
      <c r="R5566">
        <v>4</v>
      </c>
      <c r="S5566" t="str">
        <f t="shared" si="345"/>
        <v>Medium</v>
      </c>
      <c r="T5566" s="50">
        <v>114</v>
      </c>
      <c r="U5566" s="70">
        <f t="shared" si="346"/>
        <v>0.03</v>
      </c>
      <c r="V5566" s="52">
        <v>5</v>
      </c>
      <c r="W5566" s="52" t="str" cm="1">
        <f t="array" ref="W5566">_xlfn.SWITCH(ROUND(V5566,0),5,"Excellent",4,"Good",3,"Ok","Bad")</f>
        <v>Excellent</v>
      </c>
      <c r="X5566">
        <v>5</v>
      </c>
      <c r="Y5566" t="str">
        <f t="shared" si="347"/>
        <v>No</v>
      </c>
      <c r="Z5566" s="68">
        <v>43801</v>
      </c>
      <c r="AA5566" s="68">
        <v>44000</v>
      </c>
      <c r="AB5566">
        <v>0</v>
      </c>
      <c r="AC5566" t="s">
        <v>15616</v>
      </c>
    </row>
    <row r="5567" spans="1:29" x14ac:dyDescent="0.3">
      <c r="A5567" t="s">
        <v>13605</v>
      </c>
      <c r="B5567">
        <v>4065</v>
      </c>
      <c r="C5567" t="str">
        <f>VLOOKUP($B5567,Hosts!$A:$M,10,0)</f>
        <v>Within an hour</v>
      </c>
      <c r="D5567" s="70">
        <f>VLOOKUP($B5567,Hosts!$A:$M,11,0)</f>
        <v>0.85</v>
      </c>
      <c r="E5567" s="70">
        <f>VLOOKUP($B5567,Hosts!$A:$M,12,0)</f>
        <v>0.99</v>
      </c>
      <c r="F5567" t="str">
        <f>VLOOKUP($B5567,Hosts!$A:$M,13,0)</f>
        <v>No</v>
      </c>
      <c r="G5567" t="str">
        <f>INDEX(Hosts!$A:$M, MATCH(Places!$B5567,Hosts!$A:$A,0), MATCH(Places!G$1,Hosts!$A$1:$M$1,0))</f>
        <v>Within an hour</v>
      </c>
      <c r="H5567" s="70">
        <f>INDEX(Hosts!$A:$M, MATCH(Places!$B5567,Hosts!$A:$A,0), MATCH(Places!H$1,Hosts!$A$1:$M$1,0))</f>
        <v>0.85</v>
      </c>
      <c r="I5567" s="70">
        <f>INDEX(Hosts!$A:$M, MATCH(Places!$B5567,Hosts!$A:$A,0), MATCH(Places!I$1,Hosts!$A$1:$M$1,0))</f>
        <v>0.99</v>
      </c>
      <c r="J5567" t="str">
        <f>INDEX(Hosts!$A:$M, MATCH(Places!$B5567,Hosts!$A:$A,0), MATCH(Places!J$1,Hosts!$A$1:$M$1,0))</f>
        <v>No</v>
      </c>
      <c r="K5567">
        <v>7</v>
      </c>
      <c r="L5567" t="str">
        <f>VLOOKUP($K5567,Neighborhoods!$A:$C,2,0)</f>
        <v>Brooklyn</v>
      </c>
      <c r="M5567" t="str">
        <f>VLOOKUP($K5567,Neighborhoods!$A:$C,3,0)</f>
        <v>Bedford-Stuyvesant</v>
      </c>
      <c r="N5567" t="str">
        <f>INDEX(Neighborhoods!$A:$C, MATCH(Places!$K5567,Neighborhoods!$A:$A,0), MATCH(Places!N$1,Neighborhoods!$A$1:$C$1,0))</f>
        <v>Brooklyn</v>
      </c>
      <c r="O5567" t="str">
        <f>INDEX(Neighborhoods!$A:$C, MATCH(Places!$K5567,Neighborhoods!$A:$A,0), MATCH(Places!O$1,Neighborhoods!$A$1:$C$1,0))</f>
        <v>Bedford-Stuyvesant</v>
      </c>
      <c r="P5567" t="s">
        <v>1</v>
      </c>
      <c r="Q5567" t="str">
        <f t="shared" si="344"/>
        <v>Yes</v>
      </c>
      <c r="R5567">
        <v>3</v>
      </c>
      <c r="S5567" t="str">
        <f t="shared" si="345"/>
        <v>Medium</v>
      </c>
      <c r="T5567" s="50">
        <v>47</v>
      </c>
      <c r="U5567" s="70">
        <f t="shared" si="346"/>
        <v>0.03</v>
      </c>
      <c r="V5567" s="52">
        <v>4.4400000000000004</v>
      </c>
      <c r="W5567" s="52" t="str" cm="1">
        <f t="array" ref="W5567">_xlfn.SWITCH(ROUND(V5567,0),5,"Excellent",4,"Good",3,"Ok","Bad")</f>
        <v>Good</v>
      </c>
      <c r="X5567">
        <v>48</v>
      </c>
      <c r="Y5567" t="str">
        <f t="shared" si="347"/>
        <v>No</v>
      </c>
      <c r="Z5567" s="68">
        <v>43799</v>
      </c>
      <c r="AA5567" s="68">
        <v>44042</v>
      </c>
      <c r="AB5567">
        <v>176</v>
      </c>
      <c r="AC5567" t="s">
        <v>15616</v>
      </c>
    </row>
    <row r="5568" spans="1:29" x14ac:dyDescent="0.3">
      <c r="A5568" t="s">
        <v>15331</v>
      </c>
      <c r="B5568">
        <v>4065</v>
      </c>
      <c r="C5568" t="str">
        <f>VLOOKUP($B5568,Hosts!$A:$M,10,0)</f>
        <v>Within an hour</v>
      </c>
      <c r="D5568" s="70">
        <f>VLOOKUP($B5568,Hosts!$A:$M,11,0)</f>
        <v>0.85</v>
      </c>
      <c r="E5568" s="70">
        <f>VLOOKUP($B5568,Hosts!$A:$M,12,0)</f>
        <v>0.99</v>
      </c>
      <c r="F5568" t="str">
        <f>VLOOKUP($B5568,Hosts!$A:$M,13,0)</f>
        <v>No</v>
      </c>
      <c r="G5568" t="str">
        <f>INDEX(Hosts!$A:$M, MATCH(Places!$B5568,Hosts!$A:$A,0), MATCH(Places!G$1,Hosts!$A$1:$M$1,0))</f>
        <v>Within an hour</v>
      </c>
      <c r="H5568" s="70">
        <f>INDEX(Hosts!$A:$M, MATCH(Places!$B5568,Hosts!$A:$A,0), MATCH(Places!H$1,Hosts!$A$1:$M$1,0))</f>
        <v>0.85</v>
      </c>
      <c r="I5568" s="70">
        <f>INDEX(Hosts!$A:$M, MATCH(Places!$B5568,Hosts!$A:$A,0), MATCH(Places!I$1,Hosts!$A$1:$M$1,0))</f>
        <v>0.99</v>
      </c>
      <c r="J5568" t="str">
        <f>INDEX(Hosts!$A:$M, MATCH(Places!$B5568,Hosts!$A:$A,0), MATCH(Places!J$1,Hosts!$A$1:$M$1,0))</f>
        <v>No</v>
      </c>
      <c r="K5568">
        <v>7</v>
      </c>
      <c r="L5568" t="str">
        <f>VLOOKUP($K5568,Neighborhoods!$A:$C,2,0)</f>
        <v>Brooklyn</v>
      </c>
      <c r="M5568" t="str">
        <f>VLOOKUP($K5568,Neighborhoods!$A:$C,3,0)</f>
        <v>Bedford-Stuyvesant</v>
      </c>
      <c r="N5568" t="str">
        <f>INDEX(Neighborhoods!$A:$C, MATCH(Places!$K5568,Neighborhoods!$A:$A,0), MATCH(Places!N$1,Neighborhoods!$A$1:$C$1,0))</f>
        <v>Brooklyn</v>
      </c>
      <c r="O5568" t="str">
        <f>INDEX(Neighborhoods!$A:$C, MATCH(Places!$K5568,Neighborhoods!$A:$A,0), MATCH(Places!O$1,Neighborhoods!$A$1:$C$1,0))</f>
        <v>Bedford-Stuyvesant</v>
      </c>
      <c r="P5568" t="s">
        <v>1</v>
      </c>
      <c r="Q5568" t="str">
        <f t="shared" si="344"/>
        <v>Yes</v>
      </c>
      <c r="R5568">
        <v>3</v>
      </c>
      <c r="S5568" t="str">
        <f t="shared" si="345"/>
        <v>Medium</v>
      </c>
      <c r="T5568" s="50">
        <v>50</v>
      </c>
      <c r="U5568" s="70">
        <f t="shared" si="346"/>
        <v>0.03</v>
      </c>
      <c r="V5568" s="52">
        <v>4.22</v>
      </c>
      <c r="W5568" s="52" t="str" cm="1">
        <f t="array" ref="W5568">_xlfn.SWITCH(ROUND(V5568,0),5,"Excellent",4,"Good",3,"Ok","Bad")</f>
        <v>Good</v>
      </c>
      <c r="X5568">
        <v>18</v>
      </c>
      <c r="Y5568" t="str">
        <f t="shared" si="347"/>
        <v>No</v>
      </c>
      <c r="Z5568" s="68">
        <v>43807</v>
      </c>
      <c r="AA5568" s="68">
        <v>44015</v>
      </c>
      <c r="AB5568">
        <v>166</v>
      </c>
      <c r="AC5568" t="s">
        <v>15616</v>
      </c>
    </row>
    <row r="5569" spans="1:29" x14ac:dyDescent="0.3">
      <c r="A5569" t="s">
        <v>15374</v>
      </c>
      <c r="B5569">
        <v>4066</v>
      </c>
      <c r="C5569" t="str">
        <f>VLOOKUP($B5569,Hosts!$A:$M,10,0)</f>
        <v>Within an hour</v>
      </c>
      <c r="D5569" s="70">
        <f>VLOOKUP($B5569,Hosts!$A:$M,11,0)</f>
        <v>1</v>
      </c>
      <c r="E5569" s="70">
        <f>VLOOKUP($B5569,Hosts!$A:$M,12,0)</f>
        <v>1</v>
      </c>
      <c r="F5569" t="str">
        <f>VLOOKUP($B5569,Hosts!$A:$M,13,0)</f>
        <v>No</v>
      </c>
      <c r="G5569" t="str">
        <f>INDEX(Hosts!$A:$M, MATCH(Places!$B5569,Hosts!$A:$A,0), MATCH(Places!G$1,Hosts!$A$1:$M$1,0))</f>
        <v>Within an hour</v>
      </c>
      <c r="H5569" s="70">
        <f>INDEX(Hosts!$A:$M, MATCH(Places!$B5569,Hosts!$A:$A,0), MATCH(Places!H$1,Hosts!$A$1:$M$1,0))</f>
        <v>1</v>
      </c>
      <c r="I5569" s="70">
        <f>INDEX(Hosts!$A:$M, MATCH(Places!$B5569,Hosts!$A:$A,0), MATCH(Places!I$1,Hosts!$A$1:$M$1,0))</f>
        <v>1</v>
      </c>
      <c r="J5569" t="str">
        <f>INDEX(Hosts!$A:$M, MATCH(Places!$B5569,Hosts!$A:$A,0), MATCH(Places!J$1,Hosts!$A$1:$M$1,0))</f>
        <v>No</v>
      </c>
      <c r="K5569">
        <v>15</v>
      </c>
      <c r="L5569" t="str">
        <f>VLOOKUP($K5569,Neighborhoods!$A:$C,2,0)</f>
        <v>Manhattan</v>
      </c>
      <c r="M5569" t="str">
        <f>VLOOKUP($K5569,Neighborhoods!$A:$C,3,0)</f>
        <v>East Village</v>
      </c>
      <c r="N5569" t="str">
        <f>INDEX(Neighborhoods!$A:$C, MATCH(Places!$K5569,Neighborhoods!$A:$A,0), MATCH(Places!N$1,Neighborhoods!$A$1:$C$1,0))</f>
        <v>Manhattan</v>
      </c>
      <c r="O5569" t="str">
        <f>INDEX(Neighborhoods!$A:$C, MATCH(Places!$K5569,Neighborhoods!$A:$A,0), MATCH(Places!O$1,Neighborhoods!$A$1:$C$1,0))</f>
        <v>East Village</v>
      </c>
      <c r="P5569" t="s">
        <v>1</v>
      </c>
      <c r="Q5569" t="str">
        <f t="shared" si="344"/>
        <v>Yes</v>
      </c>
      <c r="R5569">
        <v>2</v>
      </c>
      <c r="S5569" t="str">
        <f t="shared" si="345"/>
        <v>Small</v>
      </c>
      <c r="T5569" s="50">
        <v>118</v>
      </c>
      <c r="U5569" s="70">
        <f t="shared" si="346"/>
        <v>0.03</v>
      </c>
      <c r="V5569" s="52">
        <v>4.5</v>
      </c>
      <c r="W5569" s="52" t="str" cm="1">
        <f t="array" ref="W5569">_xlfn.SWITCH(ROUND(V5569,0),5,"Excellent",4,"Good",3,"Ok","Bad")</f>
        <v>Excellent</v>
      </c>
      <c r="X5569">
        <v>8</v>
      </c>
      <c r="Y5569" t="str">
        <f t="shared" si="347"/>
        <v>No</v>
      </c>
      <c r="Z5569" s="68">
        <v>43800</v>
      </c>
      <c r="AA5569" s="68">
        <v>43983</v>
      </c>
      <c r="AB5569">
        <v>267</v>
      </c>
      <c r="AC5569" t="s">
        <v>15615</v>
      </c>
    </row>
    <row r="5570" spans="1:29" x14ac:dyDescent="0.3">
      <c r="A5570" t="s">
        <v>14549</v>
      </c>
      <c r="B5570">
        <v>3912</v>
      </c>
      <c r="C5570" t="str">
        <f>VLOOKUP($B5570,Hosts!$A:$M,10,0)</f>
        <v>Within an hour</v>
      </c>
      <c r="D5570" s="70">
        <f>VLOOKUP($B5570,Hosts!$A:$M,11,0)</f>
        <v>1</v>
      </c>
      <c r="E5570" s="70">
        <f>VLOOKUP($B5570,Hosts!$A:$M,12,0)</f>
        <v>0.96</v>
      </c>
      <c r="F5570" t="str">
        <f>VLOOKUP($B5570,Hosts!$A:$M,13,0)</f>
        <v>Yes</v>
      </c>
      <c r="G5570" t="str">
        <f>INDEX(Hosts!$A:$M, MATCH(Places!$B5570,Hosts!$A:$A,0), MATCH(Places!G$1,Hosts!$A$1:$M$1,0))</f>
        <v>Within an hour</v>
      </c>
      <c r="H5570" s="70">
        <f>INDEX(Hosts!$A:$M, MATCH(Places!$B5570,Hosts!$A:$A,0), MATCH(Places!H$1,Hosts!$A$1:$M$1,0))</f>
        <v>1</v>
      </c>
      <c r="I5570" s="70">
        <f>INDEX(Hosts!$A:$M, MATCH(Places!$B5570,Hosts!$A:$A,0), MATCH(Places!I$1,Hosts!$A$1:$M$1,0))</f>
        <v>0.96</v>
      </c>
      <c r="J5570" t="str">
        <f>INDEX(Hosts!$A:$M, MATCH(Places!$B5570,Hosts!$A:$A,0), MATCH(Places!J$1,Hosts!$A$1:$M$1,0))</f>
        <v>Yes</v>
      </c>
      <c r="K5570">
        <v>7</v>
      </c>
      <c r="L5570" t="str">
        <f>VLOOKUP($K5570,Neighborhoods!$A:$C,2,0)</f>
        <v>Brooklyn</v>
      </c>
      <c r="M5570" t="str">
        <f>VLOOKUP($K5570,Neighborhoods!$A:$C,3,0)</f>
        <v>Bedford-Stuyvesant</v>
      </c>
      <c r="N5570" t="str">
        <f>INDEX(Neighborhoods!$A:$C, MATCH(Places!$K5570,Neighborhoods!$A:$A,0), MATCH(Places!N$1,Neighborhoods!$A$1:$C$1,0))</f>
        <v>Brooklyn</v>
      </c>
      <c r="O5570" t="str">
        <f>INDEX(Neighborhoods!$A:$C, MATCH(Places!$K5570,Neighborhoods!$A:$A,0), MATCH(Places!O$1,Neighborhoods!$A$1:$C$1,0))</f>
        <v>Bedford-Stuyvesant</v>
      </c>
      <c r="P5570" t="s">
        <v>1</v>
      </c>
      <c r="Q5570" t="str">
        <f t="shared" si="344"/>
        <v>Yes</v>
      </c>
      <c r="R5570">
        <v>2</v>
      </c>
      <c r="S5570" t="str">
        <f t="shared" si="345"/>
        <v>Small</v>
      </c>
      <c r="T5570" s="50">
        <v>45</v>
      </c>
      <c r="U5570" s="70">
        <f t="shared" si="346"/>
        <v>0.03</v>
      </c>
      <c r="V5570" s="52">
        <v>5</v>
      </c>
      <c r="W5570" s="52" t="str" cm="1">
        <f t="array" ref="W5570">_xlfn.SWITCH(ROUND(V5570,0),5,"Excellent",4,"Good",3,"Ok","Bad")</f>
        <v>Excellent</v>
      </c>
      <c r="X5570">
        <v>14</v>
      </c>
      <c r="Y5570" t="str">
        <f t="shared" si="347"/>
        <v>No</v>
      </c>
      <c r="Z5570" s="68">
        <v>43808</v>
      </c>
      <c r="AA5570" s="68">
        <v>44038</v>
      </c>
      <c r="AB5570">
        <v>201</v>
      </c>
      <c r="AC5570" t="s">
        <v>15615</v>
      </c>
    </row>
    <row r="5571" spans="1:29" x14ac:dyDescent="0.3">
      <c r="A5571" t="s">
        <v>15355</v>
      </c>
      <c r="B5571">
        <v>1254</v>
      </c>
      <c r="C5571" t="str">
        <f>VLOOKUP($B5571,Hosts!$A:$M,10,0)</f>
        <v>Within an hour</v>
      </c>
      <c r="D5571" s="70">
        <f>VLOOKUP($B5571,Hosts!$A:$M,11,0)</f>
        <v>1</v>
      </c>
      <c r="E5571" s="70">
        <f>VLOOKUP($B5571,Hosts!$A:$M,12,0)</f>
        <v>0.82</v>
      </c>
      <c r="F5571" t="str">
        <f>VLOOKUP($B5571,Hosts!$A:$M,13,0)</f>
        <v>No</v>
      </c>
      <c r="G5571" t="str">
        <f>INDEX(Hosts!$A:$M, MATCH(Places!$B5571,Hosts!$A:$A,0), MATCH(Places!G$1,Hosts!$A$1:$M$1,0))</f>
        <v>Within an hour</v>
      </c>
      <c r="H5571" s="70">
        <f>INDEX(Hosts!$A:$M, MATCH(Places!$B5571,Hosts!$A:$A,0), MATCH(Places!H$1,Hosts!$A$1:$M$1,0))</f>
        <v>1</v>
      </c>
      <c r="I5571" s="70">
        <f>INDEX(Hosts!$A:$M, MATCH(Places!$B5571,Hosts!$A:$A,0), MATCH(Places!I$1,Hosts!$A$1:$M$1,0))</f>
        <v>0.82</v>
      </c>
      <c r="J5571" t="str">
        <f>INDEX(Hosts!$A:$M, MATCH(Places!$B5571,Hosts!$A:$A,0), MATCH(Places!J$1,Hosts!$A$1:$M$1,0))</f>
        <v>No</v>
      </c>
      <c r="K5571">
        <v>8</v>
      </c>
      <c r="L5571" t="str">
        <f>VLOOKUP($K5571,Neighborhoods!$A:$C,2,0)</f>
        <v>Brooklyn</v>
      </c>
      <c r="M5571" t="str">
        <f>VLOOKUP($K5571,Neighborhoods!$A:$C,3,0)</f>
        <v>Bushwick</v>
      </c>
      <c r="N5571" t="str">
        <f>INDEX(Neighborhoods!$A:$C, MATCH(Places!$K5571,Neighborhoods!$A:$A,0), MATCH(Places!N$1,Neighborhoods!$A$1:$C$1,0))</f>
        <v>Brooklyn</v>
      </c>
      <c r="O5571" t="str">
        <f>INDEX(Neighborhoods!$A:$C, MATCH(Places!$K5571,Neighborhoods!$A:$A,0), MATCH(Places!O$1,Neighborhoods!$A$1:$C$1,0))</f>
        <v>Bushwick</v>
      </c>
      <c r="P5571" t="s">
        <v>11822</v>
      </c>
      <c r="Q5571" t="str">
        <f t="shared" ref="Q5571:Q5634" si="348">IF(OR(P5571="Private room",P5571="Shared room"),"Yes","No")</f>
        <v>No</v>
      </c>
      <c r="R5571">
        <v>6</v>
      </c>
      <c r="S5571" t="str">
        <f t="shared" ref="S5571:S5634" si="349">IF(R5571&lt;=2,"Small",IF(R5571&lt;=5,"Medium","Large"))</f>
        <v>Large</v>
      </c>
      <c r="T5571" s="50">
        <v>190</v>
      </c>
      <c r="U5571" s="70">
        <f t="shared" ref="U5571:U5634" si="350">VLOOKUP($T5571,$AF$1:$AG$5,2)</f>
        <v>0.03</v>
      </c>
      <c r="V5571" s="52">
        <v>5</v>
      </c>
      <c r="W5571" s="52" t="str" cm="1">
        <f t="array" ref="W5571">_xlfn.SWITCH(ROUND(V5571,0),5,"Excellent",4,"Good",3,"Ok","Bad")</f>
        <v>Excellent</v>
      </c>
      <c r="X5571">
        <v>4</v>
      </c>
      <c r="Y5571" t="str">
        <f t="shared" ref="Y5571:Y5634" si="351">IF(AND(V5571&gt;4.8,X5571&gt;100),"Yes","No")</f>
        <v>No</v>
      </c>
      <c r="Z5571" s="68">
        <v>43814</v>
      </c>
      <c r="AA5571" s="68">
        <v>44017</v>
      </c>
      <c r="AB5571">
        <v>89</v>
      </c>
      <c r="AC5571" t="s">
        <v>15615</v>
      </c>
    </row>
    <row r="5572" spans="1:29" x14ac:dyDescent="0.3">
      <c r="A5572" t="s">
        <v>14274</v>
      </c>
      <c r="B5572">
        <v>2575</v>
      </c>
      <c r="C5572" t="str">
        <f>VLOOKUP($B5572,Hosts!$A:$M,10,0)</f>
        <v>Within an hour</v>
      </c>
      <c r="D5572" s="70">
        <f>VLOOKUP($B5572,Hosts!$A:$M,11,0)</f>
        <v>1</v>
      </c>
      <c r="E5572" s="70">
        <f>VLOOKUP($B5572,Hosts!$A:$M,12,0)</f>
        <v>0.97</v>
      </c>
      <c r="F5572" t="str">
        <f>VLOOKUP($B5572,Hosts!$A:$M,13,0)</f>
        <v>Yes</v>
      </c>
      <c r="G5572" t="str">
        <f>INDEX(Hosts!$A:$M, MATCH(Places!$B5572,Hosts!$A:$A,0), MATCH(Places!G$1,Hosts!$A$1:$M$1,0))</f>
        <v>Within an hour</v>
      </c>
      <c r="H5572" s="70">
        <f>INDEX(Hosts!$A:$M, MATCH(Places!$B5572,Hosts!$A:$A,0), MATCH(Places!H$1,Hosts!$A$1:$M$1,0))</f>
        <v>1</v>
      </c>
      <c r="I5572" s="70">
        <f>INDEX(Hosts!$A:$M, MATCH(Places!$B5572,Hosts!$A:$A,0), MATCH(Places!I$1,Hosts!$A$1:$M$1,0))</f>
        <v>0.97</v>
      </c>
      <c r="J5572" t="str">
        <f>INDEX(Hosts!$A:$M, MATCH(Places!$B5572,Hosts!$A:$A,0), MATCH(Places!J$1,Hosts!$A$1:$M$1,0))</f>
        <v>Yes</v>
      </c>
      <c r="K5572">
        <v>9</v>
      </c>
      <c r="L5572" t="str">
        <f>VLOOKUP($K5572,Neighborhoods!$A:$C,2,0)</f>
        <v>Brooklyn</v>
      </c>
      <c r="M5572" t="str">
        <f>VLOOKUP($K5572,Neighborhoods!$A:$C,3,0)</f>
        <v>Crown Heights</v>
      </c>
      <c r="N5572" t="str">
        <f>INDEX(Neighborhoods!$A:$C, MATCH(Places!$K5572,Neighborhoods!$A:$A,0), MATCH(Places!N$1,Neighborhoods!$A$1:$C$1,0))</f>
        <v>Brooklyn</v>
      </c>
      <c r="O5572" t="str">
        <f>INDEX(Neighborhoods!$A:$C, MATCH(Places!$K5572,Neighborhoods!$A:$A,0), MATCH(Places!O$1,Neighborhoods!$A$1:$C$1,0))</f>
        <v>Crown Heights</v>
      </c>
      <c r="P5572" t="s">
        <v>11822</v>
      </c>
      <c r="Q5572" t="str">
        <f t="shared" si="348"/>
        <v>No</v>
      </c>
      <c r="R5572">
        <v>2</v>
      </c>
      <c r="S5572" t="str">
        <f t="shared" si="349"/>
        <v>Small</v>
      </c>
      <c r="T5572" s="50">
        <v>67</v>
      </c>
      <c r="U5572" s="70">
        <f t="shared" si="350"/>
        <v>0.03</v>
      </c>
      <c r="V5572" s="52">
        <v>4.8</v>
      </c>
      <c r="W5572" s="52" t="str" cm="1">
        <f t="array" ref="W5572">_xlfn.SWITCH(ROUND(V5572,0),5,"Excellent",4,"Good",3,"Ok","Bad")</f>
        <v>Excellent</v>
      </c>
      <c r="X5572">
        <v>10</v>
      </c>
      <c r="Y5572" t="str">
        <f t="shared" si="351"/>
        <v>No</v>
      </c>
      <c r="Z5572" s="68">
        <v>43807</v>
      </c>
      <c r="AA5572" s="68">
        <v>43905</v>
      </c>
      <c r="AB5572">
        <v>0</v>
      </c>
      <c r="AC5572" t="s">
        <v>15615</v>
      </c>
    </row>
    <row r="5573" spans="1:29" x14ac:dyDescent="0.3">
      <c r="A5573" t="s">
        <v>13193</v>
      </c>
      <c r="B5573">
        <v>3912</v>
      </c>
      <c r="C5573" t="str">
        <f>VLOOKUP($B5573,Hosts!$A:$M,10,0)</f>
        <v>Within an hour</v>
      </c>
      <c r="D5573" s="70">
        <f>VLOOKUP($B5573,Hosts!$A:$M,11,0)</f>
        <v>1</v>
      </c>
      <c r="E5573" s="70">
        <f>VLOOKUP($B5573,Hosts!$A:$M,12,0)</f>
        <v>0.96</v>
      </c>
      <c r="F5573" t="str">
        <f>VLOOKUP($B5573,Hosts!$A:$M,13,0)</f>
        <v>Yes</v>
      </c>
      <c r="G5573" t="str">
        <f>INDEX(Hosts!$A:$M, MATCH(Places!$B5573,Hosts!$A:$A,0), MATCH(Places!G$1,Hosts!$A$1:$M$1,0))</f>
        <v>Within an hour</v>
      </c>
      <c r="H5573" s="70">
        <f>INDEX(Hosts!$A:$M, MATCH(Places!$B5573,Hosts!$A:$A,0), MATCH(Places!H$1,Hosts!$A$1:$M$1,0))</f>
        <v>1</v>
      </c>
      <c r="I5573" s="70">
        <f>INDEX(Hosts!$A:$M, MATCH(Places!$B5573,Hosts!$A:$A,0), MATCH(Places!I$1,Hosts!$A$1:$M$1,0))</f>
        <v>0.96</v>
      </c>
      <c r="J5573" t="str">
        <f>INDEX(Hosts!$A:$M, MATCH(Places!$B5573,Hosts!$A:$A,0), MATCH(Places!J$1,Hosts!$A$1:$M$1,0))</f>
        <v>Yes</v>
      </c>
      <c r="K5573">
        <v>7</v>
      </c>
      <c r="L5573" t="str">
        <f>VLOOKUP($K5573,Neighborhoods!$A:$C,2,0)</f>
        <v>Brooklyn</v>
      </c>
      <c r="M5573" t="str">
        <f>VLOOKUP($K5573,Neighborhoods!$A:$C,3,0)</f>
        <v>Bedford-Stuyvesant</v>
      </c>
      <c r="N5573" t="str">
        <f>INDEX(Neighborhoods!$A:$C, MATCH(Places!$K5573,Neighborhoods!$A:$A,0), MATCH(Places!N$1,Neighborhoods!$A$1:$C$1,0))</f>
        <v>Brooklyn</v>
      </c>
      <c r="O5573" t="str">
        <f>INDEX(Neighborhoods!$A:$C, MATCH(Places!$K5573,Neighborhoods!$A:$A,0), MATCH(Places!O$1,Neighborhoods!$A$1:$C$1,0))</f>
        <v>Bedford-Stuyvesant</v>
      </c>
      <c r="P5573" t="s">
        <v>1</v>
      </c>
      <c r="Q5573" t="str">
        <f t="shared" si="348"/>
        <v>Yes</v>
      </c>
      <c r="R5573">
        <v>2</v>
      </c>
      <c r="S5573" t="str">
        <f t="shared" si="349"/>
        <v>Small</v>
      </c>
      <c r="T5573" s="50">
        <v>40</v>
      </c>
      <c r="U5573" s="70">
        <f t="shared" si="350"/>
        <v>0.03</v>
      </c>
      <c r="V5573" s="52">
        <v>5</v>
      </c>
      <c r="W5573" s="52" t="str" cm="1">
        <f t="array" ref="W5573">_xlfn.SWITCH(ROUND(V5573,0),5,"Excellent",4,"Good",3,"Ok","Bad")</f>
        <v>Excellent</v>
      </c>
      <c r="X5573">
        <v>9</v>
      </c>
      <c r="Y5573" t="str">
        <f t="shared" si="351"/>
        <v>No</v>
      </c>
      <c r="Z5573" s="68">
        <v>43814</v>
      </c>
      <c r="AA5573" s="68">
        <v>44036</v>
      </c>
      <c r="AB5573">
        <v>248</v>
      </c>
      <c r="AC5573" t="s">
        <v>15615</v>
      </c>
    </row>
    <row r="5574" spans="1:29" x14ac:dyDescent="0.3">
      <c r="A5574" t="s">
        <v>15162</v>
      </c>
      <c r="B5574">
        <v>3683</v>
      </c>
      <c r="C5574" t="str">
        <f>VLOOKUP($B5574,Hosts!$A:$M,10,0)</f>
        <v>Within an hour</v>
      </c>
      <c r="D5574" s="70">
        <f>VLOOKUP($B5574,Hosts!$A:$M,11,0)</f>
        <v>1</v>
      </c>
      <c r="E5574" s="70">
        <f>VLOOKUP($B5574,Hosts!$A:$M,12,0)</f>
        <v>1</v>
      </c>
      <c r="F5574" t="str">
        <f>VLOOKUP($B5574,Hosts!$A:$M,13,0)</f>
        <v>No</v>
      </c>
      <c r="G5574" t="str">
        <f>INDEX(Hosts!$A:$M, MATCH(Places!$B5574,Hosts!$A:$A,0), MATCH(Places!G$1,Hosts!$A$1:$M$1,0))</f>
        <v>Within an hour</v>
      </c>
      <c r="H5574" s="70">
        <f>INDEX(Hosts!$A:$M, MATCH(Places!$B5574,Hosts!$A:$A,0), MATCH(Places!H$1,Hosts!$A$1:$M$1,0))</f>
        <v>1</v>
      </c>
      <c r="I5574" s="70">
        <f>INDEX(Hosts!$A:$M, MATCH(Places!$B5574,Hosts!$A:$A,0), MATCH(Places!I$1,Hosts!$A$1:$M$1,0))</f>
        <v>1</v>
      </c>
      <c r="J5574" t="str">
        <f>INDEX(Hosts!$A:$M, MATCH(Places!$B5574,Hosts!$A:$A,0), MATCH(Places!J$1,Hosts!$A$1:$M$1,0))</f>
        <v>No</v>
      </c>
      <c r="K5574">
        <v>11</v>
      </c>
      <c r="L5574" t="str">
        <f>VLOOKUP($K5574,Neighborhoods!$A:$C,2,0)</f>
        <v>Brooklyn</v>
      </c>
      <c r="M5574" t="str">
        <f>VLOOKUP($K5574,Neighborhoods!$A:$C,3,0)</f>
        <v>Greenpoint</v>
      </c>
      <c r="N5574" t="str">
        <f>INDEX(Neighborhoods!$A:$C, MATCH(Places!$K5574,Neighborhoods!$A:$A,0), MATCH(Places!N$1,Neighborhoods!$A$1:$C$1,0))</f>
        <v>Brooklyn</v>
      </c>
      <c r="O5574" t="str">
        <f>INDEX(Neighborhoods!$A:$C, MATCH(Places!$K5574,Neighborhoods!$A:$A,0), MATCH(Places!O$1,Neighborhoods!$A$1:$C$1,0))</f>
        <v>Greenpoint</v>
      </c>
      <c r="P5574" t="s">
        <v>11822</v>
      </c>
      <c r="Q5574" t="str">
        <f t="shared" si="348"/>
        <v>No</v>
      </c>
      <c r="R5574">
        <v>3</v>
      </c>
      <c r="S5574" t="str">
        <f t="shared" si="349"/>
        <v>Medium</v>
      </c>
      <c r="T5574" s="50">
        <v>149</v>
      </c>
      <c r="U5574" s="70">
        <f t="shared" si="350"/>
        <v>0.03</v>
      </c>
      <c r="V5574" s="52">
        <v>5</v>
      </c>
      <c r="W5574" s="52" t="str" cm="1">
        <f t="array" ref="W5574">_xlfn.SWITCH(ROUND(V5574,0),5,"Excellent",4,"Good",3,"Ok","Bad")</f>
        <v>Excellent</v>
      </c>
      <c r="X5574">
        <v>4</v>
      </c>
      <c r="Y5574" t="str">
        <f t="shared" si="351"/>
        <v>No</v>
      </c>
      <c r="Z5574" s="68">
        <v>43794</v>
      </c>
      <c r="AA5574" s="68">
        <v>43893</v>
      </c>
      <c r="AB5574">
        <v>365</v>
      </c>
      <c r="AC5574" t="s">
        <v>15616</v>
      </c>
    </row>
    <row r="5575" spans="1:29" x14ac:dyDescent="0.3">
      <c r="A5575" t="s">
        <v>13648</v>
      </c>
      <c r="B5575">
        <v>3190</v>
      </c>
      <c r="C5575" t="str">
        <f>VLOOKUP($B5575,Hosts!$A:$M,10,0)</f>
        <v>Within an hour</v>
      </c>
      <c r="D5575" s="70">
        <f>VLOOKUP($B5575,Hosts!$A:$M,11,0)</f>
        <v>1</v>
      </c>
      <c r="E5575" s="70">
        <f>VLOOKUP($B5575,Hosts!$A:$M,12,0)</f>
        <v>0.98</v>
      </c>
      <c r="F5575" t="str">
        <f>VLOOKUP($B5575,Hosts!$A:$M,13,0)</f>
        <v>Yes</v>
      </c>
      <c r="G5575" t="str">
        <f>INDEX(Hosts!$A:$M, MATCH(Places!$B5575,Hosts!$A:$A,0), MATCH(Places!G$1,Hosts!$A$1:$M$1,0))</f>
        <v>Within an hour</v>
      </c>
      <c r="H5575" s="70">
        <f>INDEX(Hosts!$A:$M, MATCH(Places!$B5575,Hosts!$A:$A,0), MATCH(Places!H$1,Hosts!$A$1:$M$1,0))</f>
        <v>1</v>
      </c>
      <c r="I5575" s="70">
        <f>INDEX(Hosts!$A:$M, MATCH(Places!$B5575,Hosts!$A:$A,0), MATCH(Places!I$1,Hosts!$A$1:$M$1,0))</f>
        <v>0.98</v>
      </c>
      <c r="J5575" t="str">
        <f>INDEX(Hosts!$A:$M, MATCH(Places!$B5575,Hosts!$A:$A,0), MATCH(Places!J$1,Hosts!$A$1:$M$1,0))</f>
        <v>Yes</v>
      </c>
      <c r="K5575">
        <v>17</v>
      </c>
      <c r="L5575" t="str">
        <f>VLOOKUP($K5575,Neighborhoods!$A:$C,2,0)</f>
        <v>Manhattan</v>
      </c>
      <c r="M5575" t="str">
        <f>VLOOKUP($K5575,Neighborhoods!$A:$C,3,0)</f>
        <v>Hell's Kitchen</v>
      </c>
      <c r="N5575" t="str">
        <f>INDEX(Neighborhoods!$A:$C, MATCH(Places!$K5575,Neighborhoods!$A:$A,0), MATCH(Places!N$1,Neighborhoods!$A$1:$C$1,0))</f>
        <v>Manhattan</v>
      </c>
      <c r="O5575" t="str">
        <f>INDEX(Neighborhoods!$A:$C, MATCH(Places!$K5575,Neighborhoods!$A:$A,0), MATCH(Places!O$1,Neighborhoods!$A$1:$C$1,0))</f>
        <v>Hell's Kitchen</v>
      </c>
      <c r="P5575" t="s">
        <v>1</v>
      </c>
      <c r="Q5575" t="str">
        <f t="shared" si="348"/>
        <v>Yes</v>
      </c>
      <c r="R5575">
        <v>2</v>
      </c>
      <c r="S5575" t="str">
        <f t="shared" si="349"/>
        <v>Small</v>
      </c>
      <c r="T5575" s="50">
        <v>62</v>
      </c>
      <c r="U5575" s="70">
        <f t="shared" si="350"/>
        <v>0.03</v>
      </c>
      <c r="V5575" s="52">
        <v>5</v>
      </c>
      <c r="W5575" s="52" t="str" cm="1">
        <f t="array" ref="W5575">_xlfn.SWITCH(ROUND(V5575,0),5,"Excellent",4,"Good",3,"Ok","Bad")</f>
        <v>Excellent</v>
      </c>
      <c r="X5575">
        <v>20</v>
      </c>
      <c r="Y5575" t="str">
        <f t="shared" si="351"/>
        <v>No</v>
      </c>
      <c r="Z5575" s="68">
        <v>43858</v>
      </c>
      <c r="AA5575" s="68">
        <v>44047</v>
      </c>
      <c r="AB5575">
        <v>98</v>
      </c>
      <c r="AC5575" t="s">
        <v>15616</v>
      </c>
    </row>
    <row r="5576" spans="1:29" x14ac:dyDescent="0.3">
      <c r="A5576" t="s">
        <v>15139</v>
      </c>
      <c r="B5576">
        <v>4067</v>
      </c>
      <c r="C5576" t="str">
        <f>VLOOKUP($B5576,Hosts!$A:$M,10,0)</f>
        <v>Within a few hours</v>
      </c>
      <c r="D5576" s="70">
        <f>VLOOKUP($B5576,Hosts!$A:$M,11,0)</f>
        <v>1</v>
      </c>
      <c r="E5576" s="70">
        <f>VLOOKUP($B5576,Hosts!$A:$M,12,0)</f>
        <v>0.48</v>
      </c>
      <c r="F5576" t="str">
        <f>VLOOKUP($B5576,Hosts!$A:$M,13,0)</f>
        <v>Yes</v>
      </c>
      <c r="G5576" t="str">
        <f>INDEX(Hosts!$A:$M, MATCH(Places!$B5576,Hosts!$A:$A,0), MATCH(Places!G$1,Hosts!$A$1:$M$1,0))</f>
        <v>Within a few hours</v>
      </c>
      <c r="H5576" s="70">
        <f>INDEX(Hosts!$A:$M, MATCH(Places!$B5576,Hosts!$A:$A,0), MATCH(Places!H$1,Hosts!$A$1:$M$1,0))</f>
        <v>1</v>
      </c>
      <c r="I5576" s="70">
        <f>INDEX(Hosts!$A:$M, MATCH(Places!$B5576,Hosts!$A:$A,0), MATCH(Places!I$1,Hosts!$A$1:$M$1,0))</f>
        <v>0.48</v>
      </c>
      <c r="J5576" t="str">
        <f>INDEX(Hosts!$A:$M, MATCH(Places!$B5576,Hosts!$A:$A,0), MATCH(Places!J$1,Hosts!$A$1:$M$1,0))</f>
        <v>Yes</v>
      </c>
      <c r="K5576">
        <v>19</v>
      </c>
      <c r="L5576" t="str">
        <f>VLOOKUP($K5576,Neighborhoods!$A:$C,2,0)</f>
        <v>Manhattan</v>
      </c>
      <c r="M5576" t="str">
        <f>VLOOKUP($K5576,Neighborhoods!$A:$C,3,0)</f>
        <v>Upper East Side</v>
      </c>
      <c r="N5576" t="str">
        <f>INDEX(Neighborhoods!$A:$C, MATCH(Places!$K5576,Neighborhoods!$A:$A,0), MATCH(Places!N$1,Neighborhoods!$A$1:$C$1,0))</f>
        <v>Manhattan</v>
      </c>
      <c r="O5576" t="str">
        <f>INDEX(Neighborhoods!$A:$C, MATCH(Places!$K5576,Neighborhoods!$A:$A,0), MATCH(Places!O$1,Neighborhoods!$A$1:$C$1,0))</f>
        <v>Upper East Side</v>
      </c>
      <c r="P5576" t="s">
        <v>1</v>
      </c>
      <c r="Q5576" t="str">
        <f t="shared" si="348"/>
        <v>Yes</v>
      </c>
      <c r="R5576">
        <v>1</v>
      </c>
      <c r="S5576" t="str">
        <f t="shared" si="349"/>
        <v>Small</v>
      </c>
      <c r="T5576" s="50">
        <v>79</v>
      </c>
      <c r="U5576" s="70">
        <f t="shared" si="350"/>
        <v>0.03</v>
      </c>
      <c r="V5576" s="52">
        <v>4.88</v>
      </c>
      <c r="W5576" s="52" t="str" cm="1">
        <f t="array" ref="W5576">_xlfn.SWITCH(ROUND(V5576,0),5,"Excellent",4,"Good",3,"Ok","Bad")</f>
        <v>Excellent</v>
      </c>
      <c r="X5576">
        <v>8</v>
      </c>
      <c r="Y5576" t="str">
        <f t="shared" si="351"/>
        <v>No</v>
      </c>
      <c r="Z5576" s="68">
        <v>43801</v>
      </c>
      <c r="AA5576" s="68">
        <v>43898</v>
      </c>
      <c r="AB5576">
        <v>25</v>
      </c>
      <c r="AC5576" t="s">
        <v>15615</v>
      </c>
    </row>
    <row r="5577" spans="1:29" x14ac:dyDescent="0.3">
      <c r="A5577" t="s">
        <v>14072</v>
      </c>
      <c r="B5577">
        <v>3353</v>
      </c>
      <c r="C5577" t="str">
        <f>VLOOKUP($B5577,Hosts!$A:$M,10,0)</f>
        <v>Within a few hours</v>
      </c>
      <c r="D5577" s="70">
        <f>VLOOKUP($B5577,Hosts!$A:$M,11,0)</f>
        <v>1</v>
      </c>
      <c r="E5577" s="70">
        <f>VLOOKUP($B5577,Hosts!$A:$M,12,0)</f>
        <v>0.97</v>
      </c>
      <c r="F5577" t="str">
        <f>VLOOKUP($B5577,Hosts!$A:$M,13,0)</f>
        <v>No</v>
      </c>
      <c r="G5577" t="str">
        <f>INDEX(Hosts!$A:$M, MATCH(Places!$B5577,Hosts!$A:$A,0), MATCH(Places!G$1,Hosts!$A$1:$M$1,0))</f>
        <v>Within a few hours</v>
      </c>
      <c r="H5577" s="70">
        <f>INDEX(Hosts!$A:$M, MATCH(Places!$B5577,Hosts!$A:$A,0), MATCH(Places!H$1,Hosts!$A$1:$M$1,0))</f>
        <v>1</v>
      </c>
      <c r="I5577" s="70">
        <f>INDEX(Hosts!$A:$M, MATCH(Places!$B5577,Hosts!$A:$A,0), MATCH(Places!I$1,Hosts!$A$1:$M$1,0))</f>
        <v>0.97</v>
      </c>
      <c r="J5577" t="str">
        <f>INDEX(Hosts!$A:$M, MATCH(Places!$B5577,Hosts!$A:$A,0), MATCH(Places!J$1,Hosts!$A$1:$M$1,0))</f>
        <v>No</v>
      </c>
      <c r="K5577">
        <v>8</v>
      </c>
      <c r="L5577" t="str">
        <f>VLOOKUP($K5577,Neighborhoods!$A:$C,2,0)</f>
        <v>Brooklyn</v>
      </c>
      <c r="M5577" t="str">
        <f>VLOOKUP($K5577,Neighborhoods!$A:$C,3,0)</f>
        <v>Bushwick</v>
      </c>
      <c r="N5577" t="str">
        <f>INDEX(Neighborhoods!$A:$C, MATCH(Places!$K5577,Neighborhoods!$A:$A,0), MATCH(Places!N$1,Neighborhoods!$A$1:$C$1,0))</f>
        <v>Brooklyn</v>
      </c>
      <c r="O5577" t="str">
        <f>INDEX(Neighborhoods!$A:$C, MATCH(Places!$K5577,Neighborhoods!$A:$A,0), MATCH(Places!O$1,Neighborhoods!$A$1:$C$1,0))</f>
        <v>Bushwick</v>
      </c>
      <c r="P5577" t="s">
        <v>11822</v>
      </c>
      <c r="Q5577" t="str">
        <f t="shared" si="348"/>
        <v>No</v>
      </c>
      <c r="R5577">
        <v>10</v>
      </c>
      <c r="S5577" t="str">
        <f t="shared" si="349"/>
        <v>Large</v>
      </c>
      <c r="T5577" s="50">
        <v>899</v>
      </c>
      <c r="U5577" s="70">
        <f t="shared" si="350"/>
        <v>0.05</v>
      </c>
      <c r="V5577" s="52">
        <v>4.67</v>
      </c>
      <c r="W5577" s="52" t="str" cm="1">
        <f t="array" ref="W5577">_xlfn.SWITCH(ROUND(V5577,0),5,"Excellent",4,"Good",3,"Ok","Bad")</f>
        <v>Excellent</v>
      </c>
      <c r="X5577">
        <v>6</v>
      </c>
      <c r="Y5577" t="str">
        <f t="shared" si="351"/>
        <v>No</v>
      </c>
      <c r="Z5577" s="68">
        <v>43977</v>
      </c>
      <c r="AA5577" s="68">
        <v>44042</v>
      </c>
      <c r="AB5577">
        <v>365</v>
      </c>
      <c r="AC5577" t="s">
        <v>15615</v>
      </c>
    </row>
    <row r="5578" spans="1:29" x14ac:dyDescent="0.3">
      <c r="A5578" t="s">
        <v>13117</v>
      </c>
      <c r="B5578">
        <v>3446</v>
      </c>
      <c r="C5578" t="str">
        <f>VLOOKUP($B5578,Hosts!$A:$M,10,0)</f>
        <v>Within a few hours</v>
      </c>
      <c r="D5578" s="70">
        <f>VLOOKUP($B5578,Hosts!$A:$M,11,0)</f>
        <v>1</v>
      </c>
      <c r="E5578" s="70">
        <f>VLOOKUP($B5578,Hosts!$A:$M,12,0)</f>
        <v>1</v>
      </c>
      <c r="F5578" t="str">
        <f>VLOOKUP($B5578,Hosts!$A:$M,13,0)</f>
        <v>No</v>
      </c>
      <c r="G5578" t="str">
        <f>INDEX(Hosts!$A:$M, MATCH(Places!$B5578,Hosts!$A:$A,0), MATCH(Places!G$1,Hosts!$A$1:$M$1,0))</f>
        <v>Within a few hours</v>
      </c>
      <c r="H5578" s="70">
        <f>INDEX(Hosts!$A:$M, MATCH(Places!$B5578,Hosts!$A:$A,0), MATCH(Places!H$1,Hosts!$A$1:$M$1,0))</f>
        <v>1</v>
      </c>
      <c r="I5578" s="70">
        <f>INDEX(Hosts!$A:$M, MATCH(Places!$B5578,Hosts!$A:$A,0), MATCH(Places!I$1,Hosts!$A$1:$M$1,0))</f>
        <v>1</v>
      </c>
      <c r="J5578" t="str">
        <f>INDEX(Hosts!$A:$M, MATCH(Places!$B5578,Hosts!$A:$A,0), MATCH(Places!J$1,Hosts!$A$1:$M$1,0))</f>
        <v>No</v>
      </c>
      <c r="K5578">
        <v>9</v>
      </c>
      <c r="L5578" t="str">
        <f>VLOOKUP($K5578,Neighborhoods!$A:$C,2,0)</f>
        <v>Brooklyn</v>
      </c>
      <c r="M5578" t="str">
        <f>VLOOKUP($K5578,Neighborhoods!$A:$C,3,0)</f>
        <v>Crown Heights</v>
      </c>
      <c r="N5578" t="str">
        <f>INDEX(Neighborhoods!$A:$C, MATCH(Places!$K5578,Neighborhoods!$A:$A,0), MATCH(Places!N$1,Neighborhoods!$A$1:$C$1,0))</f>
        <v>Brooklyn</v>
      </c>
      <c r="O5578" t="str">
        <f>INDEX(Neighborhoods!$A:$C, MATCH(Places!$K5578,Neighborhoods!$A:$A,0), MATCH(Places!O$1,Neighborhoods!$A$1:$C$1,0))</f>
        <v>Crown Heights</v>
      </c>
      <c r="P5578" t="s">
        <v>11822</v>
      </c>
      <c r="Q5578" t="str">
        <f t="shared" si="348"/>
        <v>No</v>
      </c>
      <c r="R5578">
        <v>6</v>
      </c>
      <c r="S5578" t="str">
        <f t="shared" si="349"/>
        <v>Large</v>
      </c>
      <c r="T5578" s="50">
        <v>232</v>
      </c>
      <c r="U5578" s="70">
        <f t="shared" si="350"/>
        <v>0.04</v>
      </c>
      <c r="V5578" s="52">
        <v>5</v>
      </c>
      <c r="W5578" s="52" t="str" cm="1">
        <f t="array" ref="W5578">_xlfn.SWITCH(ROUND(V5578,0),5,"Excellent",4,"Good",3,"Ok","Bad")</f>
        <v>Excellent</v>
      </c>
      <c r="X5578">
        <v>4</v>
      </c>
      <c r="Y5578" t="str">
        <f t="shared" si="351"/>
        <v>No</v>
      </c>
      <c r="Z5578" s="68">
        <v>43828</v>
      </c>
      <c r="AA5578" s="68">
        <v>43903</v>
      </c>
      <c r="AB5578">
        <v>245</v>
      </c>
      <c r="AC5578" t="s">
        <v>15616</v>
      </c>
    </row>
    <row r="5579" spans="1:29" x14ac:dyDescent="0.3">
      <c r="A5579" t="s">
        <v>14063</v>
      </c>
      <c r="B5579">
        <v>3093</v>
      </c>
      <c r="C5579" t="str">
        <f>VLOOKUP($B5579,Hosts!$A:$M,10,0)</f>
        <v>Within an hour</v>
      </c>
      <c r="D5579" s="70">
        <f>VLOOKUP($B5579,Hosts!$A:$M,11,0)</f>
        <v>0.83</v>
      </c>
      <c r="E5579" s="70">
        <f>VLOOKUP($B5579,Hosts!$A:$M,12,0)</f>
        <v>0.94</v>
      </c>
      <c r="F5579" t="str">
        <f>VLOOKUP($B5579,Hosts!$A:$M,13,0)</f>
        <v>No</v>
      </c>
      <c r="G5579" t="str">
        <f>INDEX(Hosts!$A:$M, MATCH(Places!$B5579,Hosts!$A:$A,0), MATCH(Places!G$1,Hosts!$A$1:$M$1,0))</f>
        <v>Within an hour</v>
      </c>
      <c r="H5579" s="70">
        <f>INDEX(Hosts!$A:$M, MATCH(Places!$B5579,Hosts!$A:$A,0), MATCH(Places!H$1,Hosts!$A$1:$M$1,0))</f>
        <v>0.83</v>
      </c>
      <c r="I5579" s="70">
        <f>INDEX(Hosts!$A:$M, MATCH(Places!$B5579,Hosts!$A:$A,0), MATCH(Places!I$1,Hosts!$A$1:$M$1,0))</f>
        <v>0.94</v>
      </c>
      <c r="J5579" t="str">
        <f>INDEX(Hosts!$A:$M, MATCH(Places!$B5579,Hosts!$A:$A,0), MATCH(Places!J$1,Hosts!$A$1:$M$1,0))</f>
        <v>No</v>
      </c>
      <c r="K5579">
        <v>17</v>
      </c>
      <c r="L5579" t="str">
        <f>VLOOKUP($K5579,Neighborhoods!$A:$C,2,0)</f>
        <v>Manhattan</v>
      </c>
      <c r="M5579" t="str">
        <f>VLOOKUP($K5579,Neighborhoods!$A:$C,3,0)</f>
        <v>Hell's Kitchen</v>
      </c>
      <c r="N5579" t="str">
        <f>INDEX(Neighborhoods!$A:$C, MATCH(Places!$K5579,Neighborhoods!$A:$A,0), MATCH(Places!N$1,Neighborhoods!$A$1:$C$1,0))</f>
        <v>Manhattan</v>
      </c>
      <c r="O5579" t="str">
        <f>INDEX(Neighborhoods!$A:$C, MATCH(Places!$K5579,Neighborhoods!$A:$A,0), MATCH(Places!O$1,Neighborhoods!$A$1:$C$1,0))</f>
        <v>Hell's Kitchen</v>
      </c>
      <c r="P5579" t="s">
        <v>11822</v>
      </c>
      <c r="Q5579" t="str">
        <f t="shared" si="348"/>
        <v>No</v>
      </c>
      <c r="R5579">
        <v>4</v>
      </c>
      <c r="S5579" t="str">
        <f t="shared" si="349"/>
        <v>Medium</v>
      </c>
      <c r="T5579" s="50">
        <v>140</v>
      </c>
      <c r="U5579" s="70">
        <f t="shared" si="350"/>
        <v>0.03</v>
      </c>
      <c r="V5579" s="52">
        <v>4.33</v>
      </c>
      <c r="W5579" s="52" t="str" cm="1">
        <f t="array" ref="W5579">_xlfn.SWITCH(ROUND(V5579,0),5,"Excellent",4,"Good",3,"Ok","Bad")</f>
        <v>Good</v>
      </c>
      <c r="X5579">
        <v>3</v>
      </c>
      <c r="Y5579" t="str">
        <f t="shared" si="351"/>
        <v>No</v>
      </c>
      <c r="Z5579" s="68">
        <v>43883</v>
      </c>
      <c r="AA5579" s="68">
        <v>44005</v>
      </c>
      <c r="AB5579">
        <v>360</v>
      </c>
      <c r="AC5579" t="s">
        <v>15616</v>
      </c>
    </row>
    <row r="5580" spans="1:29" x14ac:dyDescent="0.3">
      <c r="A5580" t="s">
        <v>15452</v>
      </c>
      <c r="B5580">
        <v>4051</v>
      </c>
      <c r="C5580" t="str">
        <f>VLOOKUP($B5580,Hosts!$A:$M,10,0)</f>
        <v>Within an hour</v>
      </c>
      <c r="D5580" s="70">
        <f>VLOOKUP($B5580,Hosts!$A:$M,11,0)</f>
        <v>0.9</v>
      </c>
      <c r="E5580" s="70">
        <f>VLOOKUP($B5580,Hosts!$A:$M,12,0)</f>
        <v>0.98</v>
      </c>
      <c r="F5580" t="str">
        <f>VLOOKUP($B5580,Hosts!$A:$M,13,0)</f>
        <v>No</v>
      </c>
      <c r="G5580" t="str">
        <f>INDEX(Hosts!$A:$M, MATCH(Places!$B5580,Hosts!$A:$A,0), MATCH(Places!G$1,Hosts!$A$1:$M$1,0))</f>
        <v>Within an hour</v>
      </c>
      <c r="H5580" s="70">
        <f>INDEX(Hosts!$A:$M, MATCH(Places!$B5580,Hosts!$A:$A,0), MATCH(Places!H$1,Hosts!$A$1:$M$1,0))</f>
        <v>0.9</v>
      </c>
      <c r="I5580" s="70">
        <f>INDEX(Hosts!$A:$M, MATCH(Places!$B5580,Hosts!$A:$A,0), MATCH(Places!I$1,Hosts!$A$1:$M$1,0))</f>
        <v>0.98</v>
      </c>
      <c r="J5580" t="str">
        <f>INDEX(Hosts!$A:$M, MATCH(Places!$B5580,Hosts!$A:$A,0), MATCH(Places!J$1,Hosts!$A$1:$M$1,0))</f>
        <v>No</v>
      </c>
      <c r="K5580">
        <v>8</v>
      </c>
      <c r="L5580" t="str">
        <f>VLOOKUP($K5580,Neighborhoods!$A:$C,2,0)</f>
        <v>Brooklyn</v>
      </c>
      <c r="M5580" t="str">
        <f>VLOOKUP($K5580,Neighborhoods!$A:$C,3,0)</f>
        <v>Bushwick</v>
      </c>
      <c r="N5580" t="str">
        <f>INDEX(Neighborhoods!$A:$C, MATCH(Places!$K5580,Neighborhoods!$A:$A,0), MATCH(Places!N$1,Neighborhoods!$A$1:$C$1,0))</f>
        <v>Brooklyn</v>
      </c>
      <c r="O5580" t="str">
        <f>INDEX(Neighborhoods!$A:$C, MATCH(Places!$K5580,Neighborhoods!$A:$A,0), MATCH(Places!O$1,Neighborhoods!$A$1:$C$1,0))</f>
        <v>Bushwick</v>
      </c>
      <c r="P5580" t="s">
        <v>11822</v>
      </c>
      <c r="Q5580" t="str">
        <f t="shared" si="348"/>
        <v>No</v>
      </c>
      <c r="R5580">
        <v>6</v>
      </c>
      <c r="S5580" t="str">
        <f t="shared" si="349"/>
        <v>Large</v>
      </c>
      <c r="T5580" s="50">
        <v>85</v>
      </c>
      <c r="U5580" s="70">
        <f t="shared" si="350"/>
        <v>0.03</v>
      </c>
      <c r="V5580" s="52">
        <v>4.33</v>
      </c>
      <c r="W5580" s="52" t="str" cm="1">
        <f t="array" ref="W5580">_xlfn.SWITCH(ROUND(V5580,0),5,"Excellent",4,"Good",3,"Ok","Bad")</f>
        <v>Good</v>
      </c>
      <c r="X5580">
        <v>3</v>
      </c>
      <c r="Y5580" t="str">
        <f t="shared" si="351"/>
        <v>No</v>
      </c>
      <c r="Z5580" s="68">
        <v>43907</v>
      </c>
      <c r="AA5580" s="68">
        <v>43949</v>
      </c>
      <c r="AB5580">
        <v>42</v>
      </c>
      <c r="AC5580" t="s">
        <v>15616</v>
      </c>
    </row>
    <row r="5581" spans="1:29" x14ac:dyDescent="0.3">
      <c r="A5581" t="s">
        <v>15405</v>
      </c>
      <c r="B5581">
        <v>656</v>
      </c>
      <c r="C5581" t="str">
        <f>VLOOKUP($B5581,Hosts!$A:$M,10,0)</f>
        <v>Within an hour</v>
      </c>
      <c r="D5581" s="70">
        <f>VLOOKUP($B5581,Hosts!$A:$M,11,0)</f>
        <v>1</v>
      </c>
      <c r="E5581" s="70">
        <f>VLOOKUP($B5581,Hosts!$A:$M,12,0)</f>
        <v>1</v>
      </c>
      <c r="F5581" t="str">
        <f>VLOOKUP($B5581,Hosts!$A:$M,13,0)</f>
        <v>No</v>
      </c>
      <c r="G5581" t="str">
        <f>INDEX(Hosts!$A:$M, MATCH(Places!$B5581,Hosts!$A:$A,0), MATCH(Places!G$1,Hosts!$A$1:$M$1,0))</f>
        <v>Within an hour</v>
      </c>
      <c r="H5581" s="70">
        <f>INDEX(Hosts!$A:$M, MATCH(Places!$B5581,Hosts!$A:$A,0), MATCH(Places!H$1,Hosts!$A$1:$M$1,0))</f>
        <v>1</v>
      </c>
      <c r="I5581" s="70">
        <f>INDEX(Hosts!$A:$M, MATCH(Places!$B5581,Hosts!$A:$A,0), MATCH(Places!I$1,Hosts!$A$1:$M$1,0))</f>
        <v>1</v>
      </c>
      <c r="J5581" t="str">
        <f>INDEX(Hosts!$A:$M, MATCH(Places!$B5581,Hosts!$A:$A,0), MATCH(Places!J$1,Hosts!$A$1:$M$1,0))</f>
        <v>No</v>
      </c>
      <c r="K5581">
        <v>15</v>
      </c>
      <c r="L5581" t="str">
        <f>VLOOKUP($K5581,Neighborhoods!$A:$C,2,0)</f>
        <v>Manhattan</v>
      </c>
      <c r="M5581" t="str">
        <f>VLOOKUP($K5581,Neighborhoods!$A:$C,3,0)</f>
        <v>East Village</v>
      </c>
      <c r="N5581" t="str">
        <f>INDEX(Neighborhoods!$A:$C, MATCH(Places!$K5581,Neighborhoods!$A:$A,0), MATCH(Places!N$1,Neighborhoods!$A$1:$C$1,0))</f>
        <v>Manhattan</v>
      </c>
      <c r="O5581" t="str">
        <f>INDEX(Neighborhoods!$A:$C, MATCH(Places!$K5581,Neighborhoods!$A:$A,0), MATCH(Places!O$1,Neighborhoods!$A$1:$C$1,0))</f>
        <v>East Village</v>
      </c>
      <c r="P5581" t="s">
        <v>11822</v>
      </c>
      <c r="Q5581" t="str">
        <f t="shared" si="348"/>
        <v>No</v>
      </c>
      <c r="R5581">
        <v>4</v>
      </c>
      <c r="S5581" t="str">
        <f t="shared" si="349"/>
        <v>Medium</v>
      </c>
      <c r="T5581" s="50">
        <v>564</v>
      </c>
      <c r="U5581" s="70">
        <f t="shared" si="350"/>
        <v>0.05</v>
      </c>
      <c r="V5581" s="52">
        <v>3.67</v>
      </c>
      <c r="W5581" s="52" t="str" cm="1">
        <f t="array" ref="W5581">_xlfn.SWITCH(ROUND(V5581,0),5,"Excellent",4,"Good",3,"Ok","Bad")</f>
        <v>Good</v>
      </c>
      <c r="X5581">
        <v>3</v>
      </c>
      <c r="Y5581" t="str">
        <f t="shared" si="351"/>
        <v>No</v>
      </c>
      <c r="Z5581" s="68">
        <v>43807</v>
      </c>
      <c r="AA5581" s="68">
        <v>44045</v>
      </c>
      <c r="AB5581">
        <v>365</v>
      </c>
      <c r="AC5581" t="s">
        <v>15616</v>
      </c>
    </row>
    <row r="5582" spans="1:29" x14ac:dyDescent="0.3">
      <c r="A5582" t="s">
        <v>14960</v>
      </c>
      <c r="B5582">
        <v>3801</v>
      </c>
      <c r="C5582" t="str">
        <f>VLOOKUP($B5582,Hosts!$A:$M,10,0)</f>
        <v>Within an hour</v>
      </c>
      <c r="D5582" s="70">
        <f>VLOOKUP($B5582,Hosts!$A:$M,11,0)</f>
        <v>0.92</v>
      </c>
      <c r="E5582" s="70">
        <f>VLOOKUP($B5582,Hosts!$A:$M,12,0)</f>
        <v>0.98</v>
      </c>
      <c r="F5582" t="str">
        <f>VLOOKUP($B5582,Hosts!$A:$M,13,0)</f>
        <v>Yes</v>
      </c>
      <c r="G5582" t="str">
        <f>INDEX(Hosts!$A:$M, MATCH(Places!$B5582,Hosts!$A:$A,0), MATCH(Places!G$1,Hosts!$A$1:$M$1,0))</f>
        <v>Within an hour</v>
      </c>
      <c r="H5582" s="70">
        <f>INDEX(Hosts!$A:$M, MATCH(Places!$B5582,Hosts!$A:$A,0), MATCH(Places!H$1,Hosts!$A$1:$M$1,0))</f>
        <v>0.92</v>
      </c>
      <c r="I5582" s="70">
        <f>INDEX(Hosts!$A:$M, MATCH(Places!$B5582,Hosts!$A:$A,0), MATCH(Places!I$1,Hosts!$A$1:$M$1,0))</f>
        <v>0.98</v>
      </c>
      <c r="J5582" t="str">
        <f>INDEX(Hosts!$A:$M, MATCH(Places!$B5582,Hosts!$A:$A,0), MATCH(Places!J$1,Hosts!$A$1:$M$1,0))</f>
        <v>Yes</v>
      </c>
      <c r="K5582">
        <v>7</v>
      </c>
      <c r="L5582" t="str">
        <f>VLOOKUP($K5582,Neighborhoods!$A:$C,2,0)</f>
        <v>Brooklyn</v>
      </c>
      <c r="M5582" t="str">
        <f>VLOOKUP($K5582,Neighborhoods!$A:$C,3,0)</f>
        <v>Bedford-Stuyvesant</v>
      </c>
      <c r="N5582" t="str">
        <f>INDEX(Neighborhoods!$A:$C, MATCH(Places!$K5582,Neighborhoods!$A:$A,0), MATCH(Places!N$1,Neighborhoods!$A$1:$C$1,0))</f>
        <v>Brooklyn</v>
      </c>
      <c r="O5582" t="str">
        <f>INDEX(Neighborhoods!$A:$C, MATCH(Places!$K5582,Neighborhoods!$A:$A,0), MATCH(Places!O$1,Neighborhoods!$A$1:$C$1,0))</f>
        <v>Bedford-Stuyvesant</v>
      </c>
      <c r="P5582" t="s">
        <v>11822</v>
      </c>
      <c r="Q5582" t="str">
        <f t="shared" si="348"/>
        <v>No</v>
      </c>
      <c r="R5582">
        <v>2</v>
      </c>
      <c r="S5582" t="str">
        <f t="shared" si="349"/>
        <v>Small</v>
      </c>
      <c r="T5582" s="50">
        <v>225</v>
      </c>
      <c r="U5582" s="70">
        <f t="shared" si="350"/>
        <v>0.04</v>
      </c>
      <c r="V5582" s="52">
        <v>4.67</v>
      </c>
      <c r="W5582" s="52" t="str" cm="1">
        <f t="array" ref="W5582">_xlfn.SWITCH(ROUND(V5582,0),5,"Excellent",4,"Good",3,"Ok","Bad")</f>
        <v>Excellent</v>
      </c>
      <c r="X5582">
        <v>6</v>
      </c>
      <c r="Y5582" t="str">
        <f t="shared" si="351"/>
        <v>No</v>
      </c>
      <c r="Z5582" s="68">
        <v>43822</v>
      </c>
      <c r="AA5582" s="68">
        <v>43936</v>
      </c>
      <c r="AB5582">
        <v>162</v>
      </c>
      <c r="AC5582" t="s">
        <v>15616</v>
      </c>
    </row>
    <row r="5583" spans="1:29" x14ac:dyDescent="0.3">
      <c r="A5583" t="s">
        <v>14260</v>
      </c>
      <c r="B5583">
        <v>656</v>
      </c>
      <c r="C5583" t="str">
        <f>VLOOKUP($B5583,Hosts!$A:$M,10,0)</f>
        <v>Within an hour</v>
      </c>
      <c r="D5583" s="70">
        <f>VLOOKUP($B5583,Hosts!$A:$M,11,0)</f>
        <v>1</v>
      </c>
      <c r="E5583" s="70">
        <f>VLOOKUP($B5583,Hosts!$A:$M,12,0)</f>
        <v>1</v>
      </c>
      <c r="F5583" t="str">
        <f>VLOOKUP($B5583,Hosts!$A:$M,13,0)</f>
        <v>No</v>
      </c>
      <c r="G5583" t="str">
        <f>INDEX(Hosts!$A:$M, MATCH(Places!$B5583,Hosts!$A:$A,0), MATCH(Places!G$1,Hosts!$A$1:$M$1,0))</f>
        <v>Within an hour</v>
      </c>
      <c r="H5583" s="70">
        <f>INDEX(Hosts!$A:$M, MATCH(Places!$B5583,Hosts!$A:$A,0), MATCH(Places!H$1,Hosts!$A$1:$M$1,0))</f>
        <v>1</v>
      </c>
      <c r="I5583" s="70">
        <f>INDEX(Hosts!$A:$M, MATCH(Places!$B5583,Hosts!$A:$A,0), MATCH(Places!I$1,Hosts!$A$1:$M$1,0))</f>
        <v>1</v>
      </c>
      <c r="J5583" t="str">
        <f>INDEX(Hosts!$A:$M, MATCH(Places!$B5583,Hosts!$A:$A,0), MATCH(Places!J$1,Hosts!$A$1:$M$1,0))</f>
        <v>No</v>
      </c>
      <c r="K5583">
        <v>15</v>
      </c>
      <c r="L5583" t="str">
        <f>VLOOKUP($K5583,Neighborhoods!$A:$C,2,0)</f>
        <v>Manhattan</v>
      </c>
      <c r="M5583" t="str">
        <f>VLOOKUP($K5583,Neighborhoods!$A:$C,3,0)</f>
        <v>East Village</v>
      </c>
      <c r="N5583" t="str">
        <f>INDEX(Neighborhoods!$A:$C, MATCH(Places!$K5583,Neighborhoods!$A:$A,0), MATCH(Places!N$1,Neighborhoods!$A$1:$C$1,0))</f>
        <v>Manhattan</v>
      </c>
      <c r="O5583" t="str">
        <f>INDEX(Neighborhoods!$A:$C, MATCH(Places!$K5583,Neighborhoods!$A:$A,0), MATCH(Places!O$1,Neighborhoods!$A$1:$C$1,0))</f>
        <v>East Village</v>
      </c>
      <c r="P5583" t="s">
        <v>1</v>
      </c>
      <c r="Q5583" t="str">
        <f t="shared" si="348"/>
        <v>Yes</v>
      </c>
      <c r="R5583">
        <v>4</v>
      </c>
      <c r="S5583" t="str">
        <f t="shared" si="349"/>
        <v>Medium</v>
      </c>
      <c r="T5583" s="50">
        <v>140</v>
      </c>
      <c r="U5583" s="70">
        <f t="shared" si="350"/>
        <v>0.03</v>
      </c>
      <c r="V5583" s="52">
        <v>4.5999999999999996</v>
      </c>
      <c r="W5583" s="52" t="str" cm="1">
        <f t="array" ref="W5583">_xlfn.SWITCH(ROUND(V5583,0),5,"Excellent",4,"Good",3,"Ok","Bad")</f>
        <v>Excellent</v>
      </c>
      <c r="X5583">
        <v>5</v>
      </c>
      <c r="Y5583" t="str">
        <f t="shared" si="351"/>
        <v>No</v>
      </c>
      <c r="Z5583" s="68">
        <v>43805</v>
      </c>
      <c r="AA5583" s="68">
        <v>43988</v>
      </c>
      <c r="AB5583">
        <v>0</v>
      </c>
      <c r="AC5583" t="s">
        <v>15616</v>
      </c>
    </row>
    <row r="5584" spans="1:29" x14ac:dyDescent="0.3">
      <c r="A5584" t="s">
        <v>15003</v>
      </c>
      <c r="B5584">
        <v>4029</v>
      </c>
      <c r="C5584" t="str">
        <f>VLOOKUP($B5584,Hosts!$A:$M,10,0)</f>
        <v>Within an hour</v>
      </c>
      <c r="D5584" s="70">
        <f>VLOOKUP($B5584,Hosts!$A:$M,11,0)</f>
        <v>1</v>
      </c>
      <c r="E5584" s="70">
        <f>VLOOKUP($B5584,Hosts!$A:$M,12,0)</f>
        <v>0.87</v>
      </c>
      <c r="F5584" t="str">
        <f>VLOOKUP($B5584,Hosts!$A:$M,13,0)</f>
        <v>Yes</v>
      </c>
      <c r="G5584" t="str">
        <f>INDEX(Hosts!$A:$M, MATCH(Places!$B5584,Hosts!$A:$A,0), MATCH(Places!G$1,Hosts!$A$1:$M$1,0))</f>
        <v>Within an hour</v>
      </c>
      <c r="H5584" s="70">
        <f>INDEX(Hosts!$A:$M, MATCH(Places!$B5584,Hosts!$A:$A,0), MATCH(Places!H$1,Hosts!$A$1:$M$1,0))</f>
        <v>1</v>
      </c>
      <c r="I5584" s="70">
        <f>INDEX(Hosts!$A:$M, MATCH(Places!$B5584,Hosts!$A:$A,0), MATCH(Places!I$1,Hosts!$A$1:$M$1,0))</f>
        <v>0.87</v>
      </c>
      <c r="J5584" t="str">
        <f>INDEX(Hosts!$A:$M, MATCH(Places!$B5584,Hosts!$A:$A,0), MATCH(Places!J$1,Hosts!$A$1:$M$1,0))</f>
        <v>Yes</v>
      </c>
      <c r="K5584">
        <v>22</v>
      </c>
      <c r="L5584" t="str">
        <f>VLOOKUP($K5584,Neighborhoods!$A:$C,2,0)</f>
        <v>Queens</v>
      </c>
      <c r="M5584" t="str">
        <f>VLOOKUP($K5584,Neighborhoods!$A:$C,3,0)</f>
        <v>Flushing</v>
      </c>
      <c r="N5584" t="str">
        <f>INDEX(Neighborhoods!$A:$C, MATCH(Places!$K5584,Neighborhoods!$A:$A,0), MATCH(Places!N$1,Neighborhoods!$A$1:$C$1,0))</f>
        <v>Queens</v>
      </c>
      <c r="O5584" t="str">
        <f>INDEX(Neighborhoods!$A:$C, MATCH(Places!$K5584,Neighborhoods!$A:$A,0), MATCH(Places!O$1,Neighborhoods!$A$1:$C$1,0))</f>
        <v>Flushing</v>
      </c>
      <c r="P5584" t="s">
        <v>1</v>
      </c>
      <c r="Q5584" t="str">
        <f t="shared" si="348"/>
        <v>Yes</v>
      </c>
      <c r="R5584">
        <v>2</v>
      </c>
      <c r="S5584" t="str">
        <f t="shared" si="349"/>
        <v>Small</v>
      </c>
      <c r="T5584" s="50">
        <v>45</v>
      </c>
      <c r="U5584" s="70">
        <f t="shared" si="350"/>
        <v>0.03</v>
      </c>
      <c r="V5584" s="52">
        <v>5</v>
      </c>
      <c r="W5584" s="52" t="str" cm="1">
        <f t="array" ref="W5584">_xlfn.SWITCH(ROUND(V5584,0),5,"Excellent",4,"Good",3,"Ok","Bad")</f>
        <v>Excellent</v>
      </c>
      <c r="X5584">
        <v>4</v>
      </c>
      <c r="Y5584" t="str">
        <f t="shared" si="351"/>
        <v>No</v>
      </c>
      <c r="Z5584" s="68">
        <v>43853</v>
      </c>
      <c r="AA5584" s="68">
        <v>43905</v>
      </c>
      <c r="AB5584">
        <v>360</v>
      </c>
      <c r="AC5584" t="s">
        <v>15615</v>
      </c>
    </row>
    <row r="5585" spans="1:29" x14ac:dyDescent="0.3">
      <c r="A5585" t="s">
        <v>13621</v>
      </c>
      <c r="B5585">
        <v>656</v>
      </c>
      <c r="C5585" t="str">
        <f>VLOOKUP($B5585,Hosts!$A:$M,10,0)</f>
        <v>Within an hour</v>
      </c>
      <c r="D5585" s="70">
        <f>VLOOKUP($B5585,Hosts!$A:$M,11,0)</f>
        <v>1</v>
      </c>
      <c r="E5585" s="70">
        <f>VLOOKUP($B5585,Hosts!$A:$M,12,0)</f>
        <v>1</v>
      </c>
      <c r="F5585" t="str">
        <f>VLOOKUP($B5585,Hosts!$A:$M,13,0)</f>
        <v>No</v>
      </c>
      <c r="G5585" t="str">
        <f>INDEX(Hosts!$A:$M, MATCH(Places!$B5585,Hosts!$A:$A,0), MATCH(Places!G$1,Hosts!$A$1:$M$1,0))</f>
        <v>Within an hour</v>
      </c>
      <c r="H5585" s="70">
        <f>INDEX(Hosts!$A:$M, MATCH(Places!$B5585,Hosts!$A:$A,0), MATCH(Places!H$1,Hosts!$A$1:$M$1,0))</f>
        <v>1</v>
      </c>
      <c r="I5585" s="70">
        <f>INDEX(Hosts!$A:$M, MATCH(Places!$B5585,Hosts!$A:$A,0), MATCH(Places!I$1,Hosts!$A$1:$M$1,0))</f>
        <v>1</v>
      </c>
      <c r="J5585" t="str">
        <f>INDEX(Hosts!$A:$M, MATCH(Places!$B5585,Hosts!$A:$A,0), MATCH(Places!J$1,Hosts!$A$1:$M$1,0))</f>
        <v>No</v>
      </c>
      <c r="K5585">
        <v>15</v>
      </c>
      <c r="L5585" t="str">
        <f>VLOOKUP($K5585,Neighborhoods!$A:$C,2,0)</f>
        <v>Manhattan</v>
      </c>
      <c r="M5585" t="str">
        <f>VLOOKUP($K5585,Neighborhoods!$A:$C,3,0)</f>
        <v>East Village</v>
      </c>
      <c r="N5585" t="str">
        <f>INDEX(Neighborhoods!$A:$C, MATCH(Places!$K5585,Neighborhoods!$A:$A,0), MATCH(Places!N$1,Neighborhoods!$A$1:$C$1,0))</f>
        <v>Manhattan</v>
      </c>
      <c r="O5585" t="str">
        <f>INDEX(Neighborhoods!$A:$C, MATCH(Places!$K5585,Neighborhoods!$A:$A,0), MATCH(Places!O$1,Neighborhoods!$A$1:$C$1,0))</f>
        <v>East Village</v>
      </c>
      <c r="P5585" t="s">
        <v>1</v>
      </c>
      <c r="Q5585" t="str">
        <f t="shared" si="348"/>
        <v>Yes</v>
      </c>
      <c r="R5585">
        <v>2</v>
      </c>
      <c r="S5585" t="str">
        <f t="shared" si="349"/>
        <v>Small</v>
      </c>
      <c r="T5585" s="50">
        <v>130</v>
      </c>
      <c r="U5585" s="70">
        <f t="shared" si="350"/>
        <v>0.03</v>
      </c>
      <c r="V5585" s="52">
        <v>4.33</v>
      </c>
      <c r="W5585" s="52" t="str" cm="1">
        <f t="array" ref="W5585">_xlfn.SWITCH(ROUND(V5585,0),5,"Excellent",4,"Good",3,"Ok","Bad")</f>
        <v>Good</v>
      </c>
      <c r="X5585">
        <v>9</v>
      </c>
      <c r="Y5585" t="str">
        <f t="shared" si="351"/>
        <v>No</v>
      </c>
      <c r="Z5585" s="68">
        <v>43827</v>
      </c>
      <c r="AA5585" s="68">
        <v>44010</v>
      </c>
      <c r="AB5585">
        <v>0</v>
      </c>
      <c r="AC5585" t="s">
        <v>15616</v>
      </c>
    </row>
    <row r="5586" spans="1:29" x14ac:dyDescent="0.3">
      <c r="A5586" t="s">
        <v>13288</v>
      </c>
      <c r="B5586">
        <v>656</v>
      </c>
      <c r="C5586" t="str">
        <f>VLOOKUP($B5586,Hosts!$A:$M,10,0)</f>
        <v>Within an hour</v>
      </c>
      <c r="D5586" s="70">
        <f>VLOOKUP($B5586,Hosts!$A:$M,11,0)</f>
        <v>1</v>
      </c>
      <c r="E5586" s="70">
        <f>VLOOKUP($B5586,Hosts!$A:$M,12,0)</f>
        <v>1</v>
      </c>
      <c r="F5586" t="str">
        <f>VLOOKUP($B5586,Hosts!$A:$M,13,0)</f>
        <v>No</v>
      </c>
      <c r="G5586" t="str">
        <f>INDEX(Hosts!$A:$M, MATCH(Places!$B5586,Hosts!$A:$A,0), MATCH(Places!G$1,Hosts!$A$1:$M$1,0))</f>
        <v>Within an hour</v>
      </c>
      <c r="H5586" s="70">
        <f>INDEX(Hosts!$A:$M, MATCH(Places!$B5586,Hosts!$A:$A,0), MATCH(Places!H$1,Hosts!$A$1:$M$1,0))</f>
        <v>1</v>
      </c>
      <c r="I5586" s="70">
        <f>INDEX(Hosts!$A:$M, MATCH(Places!$B5586,Hosts!$A:$A,0), MATCH(Places!I$1,Hosts!$A$1:$M$1,0))</f>
        <v>1</v>
      </c>
      <c r="J5586" t="str">
        <f>INDEX(Hosts!$A:$M, MATCH(Places!$B5586,Hosts!$A:$A,0), MATCH(Places!J$1,Hosts!$A$1:$M$1,0))</f>
        <v>No</v>
      </c>
      <c r="K5586">
        <v>15</v>
      </c>
      <c r="L5586" t="str">
        <f>VLOOKUP($K5586,Neighborhoods!$A:$C,2,0)</f>
        <v>Manhattan</v>
      </c>
      <c r="M5586" t="str">
        <f>VLOOKUP($K5586,Neighborhoods!$A:$C,3,0)</f>
        <v>East Village</v>
      </c>
      <c r="N5586" t="str">
        <f>INDEX(Neighborhoods!$A:$C, MATCH(Places!$K5586,Neighborhoods!$A:$A,0), MATCH(Places!N$1,Neighborhoods!$A$1:$C$1,0))</f>
        <v>Manhattan</v>
      </c>
      <c r="O5586" t="str">
        <f>INDEX(Neighborhoods!$A:$C, MATCH(Places!$K5586,Neighborhoods!$A:$A,0), MATCH(Places!O$1,Neighborhoods!$A$1:$C$1,0))</f>
        <v>East Village</v>
      </c>
      <c r="P5586" t="s">
        <v>1</v>
      </c>
      <c r="Q5586" t="str">
        <f t="shared" si="348"/>
        <v>Yes</v>
      </c>
      <c r="R5586">
        <v>2</v>
      </c>
      <c r="S5586" t="str">
        <f t="shared" si="349"/>
        <v>Small</v>
      </c>
      <c r="T5586" s="50">
        <v>120</v>
      </c>
      <c r="U5586" s="70">
        <f t="shared" si="350"/>
        <v>0.03</v>
      </c>
      <c r="V5586" s="52">
        <v>5</v>
      </c>
      <c r="W5586" s="52" t="str" cm="1">
        <f t="array" ref="W5586">_xlfn.SWITCH(ROUND(V5586,0),5,"Excellent",4,"Good",3,"Ok","Bad")</f>
        <v>Excellent</v>
      </c>
      <c r="X5586">
        <v>11</v>
      </c>
      <c r="Y5586" t="str">
        <f t="shared" si="351"/>
        <v>No</v>
      </c>
      <c r="Z5586" s="68">
        <v>43804</v>
      </c>
      <c r="AA5586" s="68">
        <v>44013</v>
      </c>
      <c r="AB5586">
        <v>0</v>
      </c>
      <c r="AC5586" t="s">
        <v>15616</v>
      </c>
    </row>
    <row r="5587" spans="1:29" x14ac:dyDescent="0.3">
      <c r="A5587" t="s">
        <v>15495</v>
      </c>
      <c r="B5587">
        <v>1641</v>
      </c>
      <c r="C5587" t="str">
        <f>VLOOKUP($B5587,Hosts!$A:$M,10,0)</f>
        <v>Within an hour</v>
      </c>
      <c r="D5587" s="70">
        <f>VLOOKUP($B5587,Hosts!$A:$M,11,0)</f>
        <v>1</v>
      </c>
      <c r="E5587" s="70">
        <f>VLOOKUP($B5587,Hosts!$A:$M,12,0)</f>
        <v>1</v>
      </c>
      <c r="F5587" t="str">
        <f>VLOOKUP($B5587,Hosts!$A:$M,13,0)</f>
        <v>No</v>
      </c>
      <c r="G5587" t="str">
        <f>INDEX(Hosts!$A:$M, MATCH(Places!$B5587,Hosts!$A:$A,0), MATCH(Places!G$1,Hosts!$A$1:$M$1,0))</f>
        <v>Within an hour</v>
      </c>
      <c r="H5587" s="70">
        <f>INDEX(Hosts!$A:$M, MATCH(Places!$B5587,Hosts!$A:$A,0), MATCH(Places!H$1,Hosts!$A$1:$M$1,0))</f>
        <v>1</v>
      </c>
      <c r="I5587" s="70">
        <f>INDEX(Hosts!$A:$M, MATCH(Places!$B5587,Hosts!$A:$A,0), MATCH(Places!I$1,Hosts!$A$1:$M$1,0))</f>
        <v>1</v>
      </c>
      <c r="J5587" t="str">
        <f>INDEX(Hosts!$A:$M, MATCH(Places!$B5587,Hosts!$A:$A,0), MATCH(Places!J$1,Hosts!$A$1:$M$1,0))</f>
        <v>No</v>
      </c>
      <c r="K5587">
        <v>12</v>
      </c>
      <c r="L5587" t="str">
        <f>VLOOKUP($K5587,Neighborhoods!$A:$C,2,0)</f>
        <v>Brooklyn</v>
      </c>
      <c r="M5587" t="str">
        <f>VLOOKUP($K5587,Neighborhoods!$A:$C,3,0)</f>
        <v>Williamsburg</v>
      </c>
      <c r="N5587" t="str">
        <f>INDEX(Neighborhoods!$A:$C, MATCH(Places!$K5587,Neighborhoods!$A:$A,0), MATCH(Places!N$1,Neighborhoods!$A$1:$C$1,0))</f>
        <v>Brooklyn</v>
      </c>
      <c r="O5587" t="str">
        <f>INDEX(Neighborhoods!$A:$C, MATCH(Places!$K5587,Neighborhoods!$A:$A,0), MATCH(Places!O$1,Neighborhoods!$A$1:$C$1,0))</f>
        <v>Williamsburg</v>
      </c>
      <c r="P5587" t="s">
        <v>11822</v>
      </c>
      <c r="Q5587" t="str">
        <f t="shared" si="348"/>
        <v>No</v>
      </c>
      <c r="R5587">
        <v>4</v>
      </c>
      <c r="S5587" t="str">
        <f t="shared" si="349"/>
        <v>Medium</v>
      </c>
      <c r="T5587" s="50">
        <v>142</v>
      </c>
      <c r="U5587" s="70">
        <f t="shared" si="350"/>
        <v>0.03</v>
      </c>
      <c r="V5587" s="52">
        <v>5</v>
      </c>
      <c r="W5587" s="52" t="str" cm="1">
        <f t="array" ref="W5587">_xlfn.SWITCH(ROUND(V5587,0),5,"Excellent",4,"Good",3,"Ok","Bad")</f>
        <v>Excellent</v>
      </c>
      <c r="X5587">
        <v>6</v>
      </c>
      <c r="Y5587" t="str">
        <f t="shared" si="351"/>
        <v>No</v>
      </c>
      <c r="Z5587" s="68">
        <v>43872</v>
      </c>
      <c r="AA5587" s="68">
        <v>44056</v>
      </c>
      <c r="AB5587">
        <v>179</v>
      </c>
      <c r="AC5587" t="s">
        <v>15616</v>
      </c>
    </row>
    <row r="5588" spans="1:29" x14ac:dyDescent="0.3">
      <c r="A5588" t="s">
        <v>15000</v>
      </c>
      <c r="B5588">
        <v>3921</v>
      </c>
      <c r="C5588" t="str">
        <f>VLOOKUP($B5588,Hosts!$A:$M,10,0)</f>
        <v>Within an hour</v>
      </c>
      <c r="D5588" s="70">
        <f>VLOOKUP($B5588,Hosts!$A:$M,11,0)</f>
        <v>1</v>
      </c>
      <c r="E5588" s="70">
        <f>VLOOKUP($B5588,Hosts!$A:$M,12,0)</f>
        <v>1</v>
      </c>
      <c r="F5588" t="str">
        <f>VLOOKUP($B5588,Hosts!$A:$M,13,0)</f>
        <v>No</v>
      </c>
      <c r="G5588" t="str">
        <f>INDEX(Hosts!$A:$M, MATCH(Places!$B5588,Hosts!$A:$A,0), MATCH(Places!G$1,Hosts!$A$1:$M$1,0))</f>
        <v>Within an hour</v>
      </c>
      <c r="H5588" s="70">
        <f>INDEX(Hosts!$A:$M, MATCH(Places!$B5588,Hosts!$A:$A,0), MATCH(Places!H$1,Hosts!$A$1:$M$1,0))</f>
        <v>1</v>
      </c>
      <c r="I5588" s="70">
        <f>INDEX(Hosts!$A:$M, MATCH(Places!$B5588,Hosts!$A:$A,0), MATCH(Places!I$1,Hosts!$A$1:$M$1,0))</f>
        <v>1</v>
      </c>
      <c r="J5588" t="str">
        <f>INDEX(Hosts!$A:$M, MATCH(Places!$B5588,Hosts!$A:$A,0), MATCH(Places!J$1,Hosts!$A$1:$M$1,0))</f>
        <v>No</v>
      </c>
      <c r="K5588">
        <v>17</v>
      </c>
      <c r="L5588" t="str">
        <f>VLOOKUP($K5588,Neighborhoods!$A:$C,2,0)</f>
        <v>Manhattan</v>
      </c>
      <c r="M5588" t="str">
        <f>VLOOKUP($K5588,Neighborhoods!$A:$C,3,0)</f>
        <v>Hell's Kitchen</v>
      </c>
      <c r="N5588" t="str">
        <f>INDEX(Neighborhoods!$A:$C, MATCH(Places!$K5588,Neighborhoods!$A:$A,0), MATCH(Places!N$1,Neighborhoods!$A$1:$C$1,0))</f>
        <v>Manhattan</v>
      </c>
      <c r="O5588" t="str">
        <f>INDEX(Neighborhoods!$A:$C, MATCH(Places!$K5588,Neighborhoods!$A:$A,0), MATCH(Places!O$1,Neighborhoods!$A$1:$C$1,0))</f>
        <v>Hell's Kitchen</v>
      </c>
      <c r="P5588" t="s">
        <v>11822</v>
      </c>
      <c r="Q5588" t="str">
        <f t="shared" si="348"/>
        <v>No</v>
      </c>
      <c r="R5588">
        <v>6</v>
      </c>
      <c r="S5588" t="str">
        <f t="shared" si="349"/>
        <v>Large</v>
      </c>
      <c r="T5588" s="50">
        <v>195</v>
      </c>
      <c r="U5588" s="70">
        <f t="shared" si="350"/>
        <v>0.03</v>
      </c>
      <c r="V5588" s="52">
        <v>5</v>
      </c>
      <c r="W5588" s="52" t="str" cm="1">
        <f t="array" ref="W5588">_xlfn.SWITCH(ROUND(V5588,0),5,"Excellent",4,"Good",3,"Ok","Bad")</f>
        <v>Excellent</v>
      </c>
      <c r="X5588">
        <v>14</v>
      </c>
      <c r="Y5588" t="str">
        <f t="shared" si="351"/>
        <v>No</v>
      </c>
      <c r="Z5588" s="68">
        <v>43800</v>
      </c>
      <c r="AA5588" s="68">
        <v>44041</v>
      </c>
      <c r="AB5588">
        <v>158</v>
      </c>
      <c r="AC5588" t="s">
        <v>15615</v>
      </c>
    </row>
    <row r="5589" spans="1:29" x14ac:dyDescent="0.3">
      <c r="A5589" t="s">
        <v>13478</v>
      </c>
      <c r="B5589">
        <v>4064</v>
      </c>
      <c r="C5589" t="str">
        <f>VLOOKUP($B5589,Hosts!$A:$M,10,0)</f>
        <v>Within an hour</v>
      </c>
      <c r="D5589" s="70">
        <f>VLOOKUP($B5589,Hosts!$A:$M,11,0)</f>
        <v>1</v>
      </c>
      <c r="E5589" s="70">
        <f>VLOOKUP($B5589,Hosts!$A:$M,12,0)</f>
        <v>0.99</v>
      </c>
      <c r="F5589" t="str">
        <f>VLOOKUP($B5589,Hosts!$A:$M,13,0)</f>
        <v>No</v>
      </c>
      <c r="G5589" t="str">
        <f>INDEX(Hosts!$A:$M, MATCH(Places!$B5589,Hosts!$A:$A,0), MATCH(Places!G$1,Hosts!$A$1:$M$1,0))</f>
        <v>Within an hour</v>
      </c>
      <c r="H5589" s="70">
        <f>INDEX(Hosts!$A:$M, MATCH(Places!$B5589,Hosts!$A:$A,0), MATCH(Places!H$1,Hosts!$A$1:$M$1,0))</f>
        <v>1</v>
      </c>
      <c r="I5589" s="70">
        <f>INDEX(Hosts!$A:$M, MATCH(Places!$B5589,Hosts!$A:$A,0), MATCH(Places!I$1,Hosts!$A$1:$M$1,0))</f>
        <v>0.99</v>
      </c>
      <c r="J5589" t="str">
        <f>INDEX(Hosts!$A:$M, MATCH(Places!$B5589,Hosts!$A:$A,0), MATCH(Places!J$1,Hosts!$A$1:$M$1,0))</f>
        <v>No</v>
      </c>
      <c r="K5589">
        <v>22</v>
      </c>
      <c r="L5589" t="str">
        <f>VLOOKUP($K5589,Neighborhoods!$A:$C,2,0)</f>
        <v>Queens</v>
      </c>
      <c r="M5589" t="str">
        <f>VLOOKUP($K5589,Neighborhoods!$A:$C,3,0)</f>
        <v>Flushing</v>
      </c>
      <c r="N5589" t="str">
        <f>INDEX(Neighborhoods!$A:$C, MATCH(Places!$K5589,Neighborhoods!$A:$A,0), MATCH(Places!N$1,Neighborhoods!$A$1:$C$1,0))</f>
        <v>Queens</v>
      </c>
      <c r="O5589" t="str">
        <f>INDEX(Neighborhoods!$A:$C, MATCH(Places!$K5589,Neighborhoods!$A:$A,0), MATCH(Places!O$1,Neighborhoods!$A$1:$C$1,0))</f>
        <v>Flushing</v>
      </c>
      <c r="P5589" t="s">
        <v>1</v>
      </c>
      <c r="Q5589" t="str">
        <f t="shared" si="348"/>
        <v>Yes</v>
      </c>
      <c r="R5589">
        <v>3</v>
      </c>
      <c r="S5589" t="str">
        <f t="shared" si="349"/>
        <v>Medium</v>
      </c>
      <c r="T5589" s="50">
        <v>70</v>
      </c>
      <c r="U5589" s="70">
        <f t="shared" si="350"/>
        <v>0.03</v>
      </c>
      <c r="V5589" s="52">
        <v>4.45</v>
      </c>
      <c r="W5589" s="52" t="str" cm="1">
        <f t="array" ref="W5589">_xlfn.SWITCH(ROUND(V5589,0),5,"Excellent",4,"Good",3,"Ok","Bad")</f>
        <v>Good</v>
      </c>
      <c r="X5589">
        <v>20</v>
      </c>
      <c r="Y5589" t="str">
        <f t="shared" si="351"/>
        <v>No</v>
      </c>
      <c r="Z5589" s="68">
        <v>43808</v>
      </c>
      <c r="AA5589" s="68">
        <v>44017</v>
      </c>
      <c r="AB5589">
        <v>166</v>
      </c>
      <c r="AC5589" t="s">
        <v>15616</v>
      </c>
    </row>
    <row r="5590" spans="1:29" x14ac:dyDescent="0.3">
      <c r="A5590" t="s">
        <v>13908</v>
      </c>
      <c r="B5590">
        <v>3692</v>
      </c>
      <c r="C5590" t="str">
        <f>VLOOKUP($B5590,Hosts!$A:$M,10,0)</f>
        <v>Within an hour</v>
      </c>
      <c r="D5590" s="70">
        <f>VLOOKUP($B5590,Hosts!$A:$M,11,0)</f>
        <v>1</v>
      </c>
      <c r="E5590" s="70">
        <f>VLOOKUP($B5590,Hosts!$A:$M,12,0)</f>
        <v>0.98</v>
      </c>
      <c r="F5590" t="str">
        <f>VLOOKUP($B5590,Hosts!$A:$M,13,0)</f>
        <v>Yes</v>
      </c>
      <c r="G5590" t="str">
        <f>INDEX(Hosts!$A:$M, MATCH(Places!$B5590,Hosts!$A:$A,0), MATCH(Places!G$1,Hosts!$A$1:$M$1,0))</f>
        <v>Within an hour</v>
      </c>
      <c r="H5590" s="70">
        <f>INDEX(Hosts!$A:$M, MATCH(Places!$B5590,Hosts!$A:$A,0), MATCH(Places!H$1,Hosts!$A$1:$M$1,0))</f>
        <v>1</v>
      </c>
      <c r="I5590" s="70">
        <f>INDEX(Hosts!$A:$M, MATCH(Places!$B5590,Hosts!$A:$A,0), MATCH(Places!I$1,Hosts!$A$1:$M$1,0))</f>
        <v>0.98</v>
      </c>
      <c r="J5590" t="str">
        <f>INDEX(Hosts!$A:$M, MATCH(Places!$B5590,Hosts!$A:$A,0), MATCH(Places!J$1,Hosts!$A$1:$M$1,0))</f>
        <v>Yes</v>
      </c>
      <c r="K5590">
        <v>15</v>
      </c>
      <c r="L5590" t="str">
        <f>VLOOKUP($K5590,Neighborhoods!$A:$C,2,0)</f>
        <v>Manhattan</v>
      </c>
      <c r="M5590" t="str">
        <f>VLOOKUP($K5590,Neighborhoods!$A:$C,3,0)</f>
        <v>East Village</v>
      </c>
      <c r="N5590" t="str">
        <f>INDEX(Neighborhoods!$A:$C, MATCH(Places!$K5590,Neighborhoods!$A:$A,0), MATCH(Places!N$1,Neighborhoods!$A$1:$C$1,0))</f>
        <v>Manhattan</v>
      </c>
      <c r="O5590" t="str">
        <f>INDEX(Neighborhoods!$A:$C, MATCH(Places!$K5590,Neighborhoods!$A:$A,0), MATCH(Places!O$1,Neighborhoods!$A$1:$C$1,0))</f>
        <v>East Village</v>
      </c>
      <c r="P5590" t="s">
        <v>1</v>
      </c>
      <c r="Q5590" t="str">
        <f t="shared" si="348"/>
        <v>Yes</v>
      </c>
      <c r="R5590">
        <v>2</v>
      </c>
      <c r="S5590" t="str">
        <f t="shared" si="349"/>
        <v>Small</v>
      </c>
      <c r="T5590" s="50">
        <v>200</v>
      </c>
      <c r="U5590" s="70">
        <f t="shared" si="350"/>
        <v>0.04</v>
      </c>
      <c r="V5590" s="52">
        <v>5</v>
      </c>
      <c r="W5590" s="52" t="str" cm="1">
        <f t="array" ref="W5590">_xlfn.SWITCH(ROUND(V5590,0),5,"Excellent",4,"Good",3,"Ok","Bad")</f>
        <v>Excellent</v>
      </c>
      <c r="X5590">
        <v>26</v>
      </c>
      <c r="Y5590" t="str">
        <f t="shared" si="351"/>
        <v>No</v>
      </c>
      <c r="Z5590" s="68">
        <v>43797</v>
      </c>
      <c r="AA5590" s="68">
        <v>43903</v>
      </c>
      <c r="AB5590">
        <v>14</v>
      </c>
      <c r="AC5590" t="s">
        <v>15615</v>
      </c>
    </row>
    <row r="5591" spans="1:29" x14ac:dyDescent="0.3">
      <c r="A5591" t="s">
        <v>14121</v>
      </c>
      <c r="B5591">
        <v>3583</v>
      </c>
      <c r="C5591" t="str">
        <f>VLOOKUP($B5591,Hosts!$A:$M,10,0)</f>
        <v>Within a day</v>
      </c>
      <c r="D5591" s="70">
        <f>VLOOKUP($B5591,Hosts!$A:$M,11,0)</f>
        <v>1</v>
      </c>
      <c r="E5591" s="70">
        <f>VLOOKUP($B5591,Hosts!$A:$M,12,0)</f>
        <v>1</v>
      </c>
      <c r="F5591" t="str">
        <f>VLOOKUP($B5591,Hosts!$A:$M,13,0)</f>
        <v>Yes</v>
      </c>
      <c r="G5591" t="str">
        <f>INDEX(Hosts!$A:$M, MATCH(Places!$B5591,Hosts!$A:$A,0), MATCH(Places!G$1,Hosts!$A$1:$M$1,0))</f>
        <v>Within a day</v>
      </c>
      <c r="H5591" s="70">
        <f>INDEX(Hosts!$A:$M, MATCH(Places!$B5591,Hosts!$A:$A,0), MATCH(Places!H$1,Hosts!$A$1:$M$1,0))</f>
        <v>1</v>
      </c>
      <c r="I5591" s="70">
        <f>INDEX(Hosts!$A:$M, MATCH(Places!$B5591,Hosts!$A:$A,0), MATCH(Places!I$1,Hosts!$A$1:$M$1,0))</f>
        <v>1</v>
      </c>
      <c r="J5591" t="str">
        <f>INDEX(Hosts!$A:$M, MATCH(Places!$B5591,Hosts!$A:$A,0), MATCH(Places!J$1,Hosts!$A$1:$M$1,0))</f>
        <v>Yes</v>
      </c>
      <c r="K5591">
        <v>24</v>
      </c>
      <c r="L5591" t="str">
        <f>VLOOKUP($K5591,Neighborhoods!$A:$C,2,0)</f>
        <v>Queens</v>
      </c>
      <c r="M5591" t="str">
        <f>VLOOKUP($K5591,Neighborhoods!$A:$C,3,0)</f>
        <v>Long Island City</v>
      </c>
      <c r="N5591" t="str">
        <f>INDEX(Neighborhoods!$A:$C, MATCH(Places!$K5591,Neighborhoods!$A:$A,0), MATCH(Places!N$1,Neighborhoods!$A$1:$C$1,0))</f>
        <v>Queens</v>
      </c>
      <c r="O5591" t="str">
        <f>INDEX(Neighborhoods!$A:$C, MATCH(Places!$K5591,Neighborhoods!$A:$A,0), MATCH(Places!O$1,Neighborhoods!$A$1:$C$1,0))</f>
        <v>Long Island City</v>
      </c>
      <c r="P5591" t="s">
        <v>1</v>
      </c>
      <c r="Q5591" t="str">
        <f t="shared" si="348"/>
        <v>Yes</v>
      </c>
      <c r="R5591">
        <v>2</v>
      </c>
      <c r="S5591" t="str">
        <f t="shared" si="349"/>
        <v>Small</v>
      </c>
      <c r="T5591" s="50">
        <v>58</v>
      </c>
      <c r="U5591" s="70">
        <f t="shared" si="350"/>
        <v>0.03</v>
      </c>
      <c r="V5591" s="52">
        <v>5</v>
      </c>
      <c r="W5591" s="52" t="str" cm="1">
        <f t="array" ref="W5591">_xlfn.SWITCH(ROUND(V5591,0),5,"Excellent",4,"Good",3,"Ok","Bad")</f>
        <v>Excellent</v>
      </c>
      <c r="X5591">
        <v>3</v>
      </c>
      <c r="Y5591" t="str">
        <f t="shared" si="351"/>
        <v>No</v>
      </c>
      <c r="Z5591" s="68">
        <v>43833</v>
      </c>
      <c r="AA5591" s="68">
        <v>44031</v>
      </c>
      <c r="AB5591">
        <v>5</v>
      </c>
      <c r="AC5591" t="s">
        <v>15615</v>
      </c>
    </row>
    <row r="5592" spans="1:29" x14ac:dyDescent="0.3">
      <c r="A5592" t="s">
        <v>15321</v>
      </c>
      <c r="B5592">
        <v>3619</v>
      </c>
      <c r="C5592" t="str">
        <f>VLOOKUP($B5592,Hosts!$A:$M,10,0)</f>
        <v>Within an hour</v>
      </c>
      <c r="D5592" s="70">
        <f>VLOOKUP($B5592,Hosts!$A:$M,11,0)</f>
        <v>1</v>
      </c>
      <c r="E5592" s="70">
        <f>VLOOKUP($B5592,Hosts!$A:$M,12,0)</f>
        <v>1</v>
      </c>
      <c r="F5592" t="str">
        <f>VLOOKUP($B5592,Hosts!$A:$M,13,0)</f>
        <v>No</v>
      </c>
      <c r="G5592" t="str">
        <f>INDEX(Hosts!$A:$M, MATCH(Places!$B5592,Hosts!$A:$A,0), MATCH(Places!G$1,Hosts!$A$1:$M$1,0))</f>
        <v>Within an hour</v>
      </c>
      <c r="H5592" s="70">
        <f>INDEX(Hosts!$A:$M, MATCH(Places!$B5592,Hosts!$A:$A,0), MATCH(Places!H$1,Hosts!$A$1:$M$1,0))</f>
        <v>1</v>
      </c>
      <c r="I5592" s="70">
        <f>INDEX(Hosts!$A:$M, MATCH(Places!$B5592,Hosts!$A:$A,0), MATCH(Places!I$1,Hosts!$A$1:$M$1,0))</f>
        <v>1</v>
      </c>
      <c r="J5592" t="str">
        <f>INDEX(Hosts!$A:$M, MATCH(Places!$B5592,Hosts!$A:$A,0), MATCH(Places!J$1,Hosts!$A$1:$M$1,0))</f>
        <v>No</v>
      </c>
      <c r="K5592">
        <v>14</v>
      </c>
      <c r="L5592" t="str">
        <f>VLOOKUP($K5592,Neighborhoods!$A:$C,2,0)</f>
        <v>Manhattan</v>
      </c>
      <c r="M5592" t="str">
        <f>VLOOKUP($K5592,Neighborhoods!$A:$C,3,0)</f>
        <v>East Harlem</v>
      </c>
      <c r="N5592" t="str">
        <f>INDEX(Neighborhoods!$A:$C, MATCH(Places!$K5592,Neighborhoods!$A:$A,0), MATCH(Places!N$1,Neighborhoods!$A$1:$C$1,0))</f>
        <v>Manhattan</v>
      </c>
      <c r="O5592" t="str">
        <f>INDEX(Neighborhoods!$A:$C, MATCH(Places!$K5592,Neighborhoods!$A:$A,0), MATCH(Places!O$1,Neighborhoods!$A$1:$C$1,0))</f>
        <v>East Harlem</v>
      </c>
      <c r="P5592" t="s">
        <v>11822</v>
      </c>
      <c r="Q5592" t="str">
        <f t="shared" si="348"/>
        <v>No</v>
      </c>
      <c r="R5592">
        <v>2</v>
      </c>
      <c r="S5592" t="str">
        <f t="shared" si="349"/>
        <v>Small</v>
      </c>
      <c r="T5592" s="50">
        <v>136</v>
      </c>
      <c r="U5592" s="70">
        <f t="shared" si="350"/>
        <v>0.03</v>
      </c>
      <c r="V5592" s="52">
        <v>5</v>
      </c>
      <c r="W5592" s="52" t="str" cm="1">
        <f t="array" ref="W5592">_xlfn.SWITCH(ROUND(V5592,0),5,"Excellent",4,"Good",3,"Ok","Bad")</f>
        <v>Excellent</v>
      </c>
      <c r="X5592">
        <v>4</v>
      </c>
      <c r="Y5592" t="str">
        <f t="shared" si="351"/>
        <v>No</v>
      </c>
      <c r="Z5592" s="68">
        <v>43814</v>
      </c>
      <c r="AA5592" s="68">
        <v>43913</v>
      </c>
      <c r="AB5592">
        <v>365</v>
      </c>
      <c r="AC5592" t="s">
        <v>15615</v>
      </c>
    </row>
    <row r="5593" spans="1:29" x14ac:dyDescent="0.3">
      <c r="A5593" t="s">
        <v>14157</v>
      </c>
      <c r="B5593">
        <v>3004</v>
      </c>
      <c r="C5593" t="str">
        <f>VLOOKUP($B5593,Hosts!$A:$M,10,0)</f>
        <v>Within an hour</v>
      </c>
      <c r="D5593" s="70">
        <f>VLOOKUP($B5593,Hosts!$A:$M,11,0)</f>
        <v>1</v>
      </c>
      <c r="E5593" s="70">
        <f>VLOOKUP($B5593,Hosts!$A:$M,12,0)</f>
        <v>1</v>
      </c>
      <c r="F5593" t="str">
        <f>VLOOKUP($B5593,Hosts!$A:$M,13,0)</f>
        <v>Yes</v>
      </c>
      <c r="G5593" t="str">
        <f>INDEX(Hosts!$A:$M, MATCH(Places!$B5593,Hosts!$A:$A,0), MATCH(Places!G$1,Hosts!$A$1:$M$1,0))</f>
        <v>Within an hour</v>
      </c>
      <c r="H5593" s="70">
        <f>INDEX(Hosts!$A:$M, MATCH(Places!$B5593,Hosts!$A:$A,0), MATCH(Places!H$1,Hosts!$A$1:$M$1,0))</f>
        <v>1</v>
      </c>
      <c r="I5593" s="70">
        <f>INDEX(Hosts!$A:$M, MATCH(Places!$B5593,Hosts!$A:$A,0), MATCH(Places!I$1,Hosts!$A$1:$M$1,0))</f>
        <v>1</v>
      </c>
      <c r="J5593" t="str">
        <f>INDEX(Hosts!$A:$M, MATCH(Places!$B5593,Hosts!$A:$A,0), MATCH(Places!J$1,Hosts!$A$1:$M$1,0))</f>
        <v>Yes</v>
      </c>
      <c r="K5593">
        <v>10</v>
      </c>
      <c r="L5593" t="str">
        <f>VLOOKUP($K5593,Neighborhoods!$A:$C,2,0)</f>
        <v>Brooklyn</v>
      </c>
      <c r="M5593" t="str">
        <f>VLOOKUP($K5593,Neighborhoods!$A:$C,3,0)</f>
        <v>East Flatbush</v>
      </c>
      <c r="N5593" t="str">
        <f>INDEX(Neighborhoods!$A:$C, MATCH(Places!$K5593,Neighborhoods!$A:$A,0), MATCH(Places!N$1,Neighborhoods!$A$1:$C$1,0))</f>
        <v>Brooklyn</v>
      </c>
      <c r="O5593" t="str">
        <f>INDEX(Neighborhoods!$A:$C, MATCH(Places!$K5593,Neighborhoods!$A:$A,0), MATCH(Places!O$1,Neighborhoods!$A$1:$C$1,0))</f>
        <v>East Flatbush</v>
      </c>
      <c r="P5593" t="s">
        <v>1</v>
      </c>
      <c r="Q5593" t="str">
        <f t="shared" si="348"/>
        <v>Yes</v>
      </c>
      <c r="R5593">
        <v>2</v>
      </c>
      <c r="S5593" t="str">
        <f t="shared" si="349"/>
        <v>Small</v>
      </c>
      <c r="T5593" s="50">
        <v>85</v>
      </c>
      <c r="U5593" s="70">
        <f t="shared" si="350"/>
        <v>0.03</v>
      </c>
      <c r="V5593" s="52">
        <v>5</v>
      </c>
      <c r="W5593" s="52" t="str" cm="1">
        <f t="array" ref="W5593">_xlfn.SWITCH(ROUND(V5593,0),5,"Excellent",4,"Good",3,"Ok","Bad")</f>
        <v>Excellent</v>
      </c>
      <c r="X5593">
        <v>3</v>
      </c>
      <c r="Y5593" t="str">
        <f t="shared" si="351"/>
        <v>No</v>
      </c>
      <c r="Z5593" s="68">
        <v>43874</v>
      </c>
      <c r="AA5593" s="68">
        <v>44045</v>
      </c>
      <c r="AB5593">
        <v>365</v>
      </c>
      <c r="AC5593" t="s">
        <v>15616</v>
      </c>
    </row>
    <row r="5594" spans="1:29" x14ac:dyDescent="0.3">
      <c r="A5594" t="s">
        <v>13283</v>
      </c>
      <c r="B5594">
        <v>1559</v>
      </c>
      <c r="C5594" t="str">
        <f>VLOOKUP($B5594,Hosts!$A:$M,10,0)</f>
        <v>Within a few hours</v>
      </c>
      <c r="D5594" s="70">
        <f>VLOOKUP($B5594,Hosts!$A:$M,11,0)</f>
        <v>1</v>
      </c>
      <c r="E5594" s="70">
        <f>VLOOKUP($B5594,Hosts!$A:$M,12,0)</f>
        <v>1</v>
      </c>
      <c r="F5594" t="str">
        <f>VLOOKUP($B5594,Hosts!$A:$M,13,0)</f>
        <v>Yes</v>
      </c>
      <c r="G5594" t="str">
        <f>INDEX(Hosts!$A:$M, MATCH(Places!$B5594,Hosts!$A:$A,0), MATCH(Places!G$1,Hosts!$A$1:$M$1,0))</f>
        <v>Within a few hours</v>
      </c>
      <c r="H5594" s="70">
        <f>INDEX(Hosts!$A:$M, MATCH(Places!$B5594,Hosts!$A:$A,0), MATCH(Places!H$1,Hosts!$A$1:$M$1,0))</f>
        <v>1</v>
      </c>
      <c r="I5594" s="70">
        <f>INDEX(Hosts!$A:$M, MATCH(Places!$B5594,Hosts!$A:$A,0), MATCH(Places!I$1,Hosts!$A$1:$M$1,0))</f>
        <v>1</v>
      </c>
      <c r="J5594" t="str">
        <f>INDEX(Hosts!$A:$M, MATCH(Places!$B5594,Hosts!$A:$A,0), MATCH(Places!J$1,Hosts!$A$1:$M$1,0))</f>
        <v>Yes</v>
      </c>
      <c r="K5594">
        <v>18</v>
      </c>
      <c r="L5594" t="str">
        <f>VLOOKUP($K5594,Neighborhoods!$A:$C,2,0)</f>
        <v>Manhattan</v>
      </c>
      <c r="M5594" t="str">
        <f>VLOOKUP($K5594,Neighborhoods!$A:$C,3,0)</f>
        <v>Midtown</v>
      </c>
      <c r="N5594" t="str">
        <f>INDEX(Neighborhoods!$A:$C, MATCH(Places!$K5594,Neighborhoods!$A:$A,0), MATCH(Places!N$1,Neighborhoods!$A$1:$C$1,0))</f>
        <v>Manhattan</v>
      </c>
      <c r="O5594" t="str">
        <f>INDEX(Neighborhoods!$A:$C, MATCH(Places!$K5594,Neighborhoods!$A:$A,0), MATCH(Places!O$1,Neighborhoods!$A$1:$C$1,0))</f>
        <v>Midtown</v>
      </c>
      <c r="P5594" t="s">
        <v>11822</v>
      </c>
      <c r="Q5594" t="str">
        <f t="shared" si="348"/>
        <v>No</v>
      </c>
      <c r="R5594">
        <v>12</v>
      </c>
      <c r="S5594" t="str">
        <f t="shared" si="349"/>
        <v>Large</v>
      </c>
      <c r="T5594" s="50">
        <v>789</v>
      </c>
      <c r="U5594" s="70">
        <f t="shared" si="350"/>
        <v>0.05</v>
      </c>
      <c r="V5594" s="52">
        <v>5</v>
      </c>
      <c r="W5594" s="52" t="str" cm="1">
        <f t="array" ref="W5594">_xlfn.SWITCH(ROUND(V5594,0),5,"Excellent",4,"Good",3,"Ok","Bad")</f>
        <v>Excellent</v>
      </c>
      <c r="X5594">
        <v>22</v>
      </c>
      <c r="Y5594" t="str">
        <f t="shared" si="351"/>
        <v>No</v>
      </c>
      <c r="Z5594" s="68">
        <v>43797</v>
      </c>
      <c r="AA5594" s="68">
        <v>43973</v>
      </c>
      <c r="AB5594">
        <v>146</v>
      </c>
      <c r="AC5594" t="s">
        <v>15616</v>
      </c>
    </row>
    <row r="5595" spans="1:29" x14ac:dyDescent="0.3">
      <c r="A5595" t="s">
        <v>15239</v>
      </c>
      <c r="B5595">
        <v>2550</v>
      </c>
      <c r="C5595" t="str">
        <f>VLOOKUP($B5595,Hosts!$A:$M,10,0)</f>
        <v>Within an hour</v>
      </c>
      <c r="D5595" s="70">
        <f>VLOOKUP($B5595,Hosts!$A:$M,11,0)</f>
        <v>1</v>
      </c>
      <c r="E5595" s="70">
        <f>VLOOKUP($B5595,Hosts!$A:$M,12,0)</f>
        <v>0.5</v>
      </c>
      <c r="F5595" t="str">
        <f>VLOOKUP($B5595,Hosts!$A:$M,13,0)</f>
        <v>No</v>
      </c>
      <c r="G5595" t="str">
        <f>INDEX(Hosts!$A:$M, MATCH(Places!$B5595,Hosts!$A:$A,0), MATCH(Places!G$1,Hosts!$A$1:$M$1,0))</f>
        <v>Within an hour</v>
      </c>
      <c r="H5595" s="70">
        <f>INDEX(Hosts!$A:$M, MATCH(Places!$B5595,Hosts!$A:$A,0), MATCH(Places!H$1,Hosts!$A$1:$M$1,0))</f>
        <v>1</v>
      </c>
      <c r="I5595" s="70">
        <f>INDEX(Hosts!$A:$M, MATCH(Places!$B5595,Hosts!$A:$A,0), MATCH(Places!I$1,Hosts!$A$1:$M$1,0))</f>
        <v>0.5</v>
      </c>
      <c r="J5595" t="str">
        <f>INDEX(Hosts!$A:$M, MATCH(Places!$B5595,Hosts!$A:$A,0), MATCH(Places!J$1,Hosts!$A$1:$M$1,0))</f>
        <v>No</v>
      </c>
      <c r="K5595">
        <v>7</v>
      </c>
      <c r="L5595" t="str">
        <f>VLOOKUP($K5595,Neighborhoods!$A:$C,2,0)</f>
        <v>Brooklyn</v>
      </c>
      <c r="M5595" t="str">
        <f>VLOOKUP($K5595,Neighborhoods!$A:$C,3,0)</f>
        <v>Bedford-Stuyvesant</v>
      </c>
      <c r="N5595" t="str">
        <f>INDEX(Neighborhoods!$A:$C, MATCH(Places!$K5595,Neighborhoods!$A:$A,0), MATCH(Places!N$1,Neighborhoods!$A$1:$C$1,0))</f>
        <v>Brooklyn</v>
      </c>
      <c r="O5595" t="str">
        <f>INDEX(Neighborhoods!$A:$C, MATCH(Places!$K5595,Neighborhoods!$A:$A,0), MATCH(Places!O$1,Neighborhoods!$A$1:$C$1,0))</f>
        <v>Bedford-Stuyvesant</v>
      </c>
      <c r="P5595" t="s">
        <v>11822</v>
      </c>
      <c r="Q5595" t="str">
        <f t="shared" si="348"/>
        <v>No</v>
      </c>
      <c r="R5595">
        <v>4</v>
      </c>
      <c r="S5595" t="str">
        <f t="shared" si="349"/>
        <v>Medium</v>
      </c>
      <c r="T5595" s="50">
        <v>95</v>
      </c>
      <c r="U5595" s="70">
        <f t="shared" si="350"/>
        <v>0.03</v>
      </c>
      <c r="V5595" s="52">
        <v>4</v>
      </c>
      <c r="W5595" s="52" t="str" cm="1">
        <f t="array" ref="W5595">_xlfn.SWITCH(ROUND(V5595,0),5,"Excellent",4,"Good",3,"Ok","Bad")</f>
        <v>Good</v>
      </c>
      <c r="X5595">
        <v>3</v>
      </c>
      <c r="Y5595" t="str">
        <f t="shared" si="351"/>
        <v>No</v>
      </c>
      <c r="Z5595" s="68">
        <v>43808</v>
      </c>
      <c r="AA5595" s="68">
        <v>43833</v>
      </c>
      <c r="AB5595">
        <v>59</v>
      </c>
      <c r="AC5595" t="s">
        <v>15616</v>
      </c>
    </row>
    <row r="5596" spans="1:29" x14ac:dyDescent="0.3">
      <c r="A5596" t="s">
        <v>14787</v>
      </c>
      <c r="B5596">
        <v>4068</v>
      </c>
      <c r="C5596" t="str">
        <f>VLOOKUP($B5596,Hosts!$A:$M,10,0)</f>
        <v>Within a day</v>
      </c>
      <c r="D5596" s="70">
        <f>VLOOKUP($B5596,Hosts!$A:$M,11,0)</f>
        <v>1</v>
      </c>
      <c r="E5596" s="70">
        <f>VLOOKUP($B5596,Hosts!$A:$M,12,0)</f>
        <v>0.89</v>
      </c>
      <c r="F5596" t="str">
        <f>VLOOKUP($B5596,Hosts!$A:$M,13,0)</f>
        <v>Yes</v>
      </c>
      <c r="G5596" t="str">
        <f>INDEX(Hosts!$A:$M, MATCH(Places!$B5596,Hosts!$A:$A,0), MATCH(Places!G$1,Hosts!$A$1:$M$1,0))</f>
        <v>Within a day</v>
      </c>
      <c r="H5596" s="70">
        <f>INDEX(Hosts!$A:$M, MATCH(Places!$B5596,Hosts!$A:$A,0), MATCH(Places!H$1,Hosts!$A$1:$M$1,0))</f>
        <v>1</v>
      </c>
      <c r="I5596" s="70">
        <f>INDEX(Hosts!$A:$M, MATCH(Places!$B5596,Hosts!$A:$A,0), MATCH(Places!I$1,Hosts!$A$1:$M$1,0))</f>
        <v>0.89</v>
      </c>
      <c r="J5596" t="str">
        <f>INDEX(Hosts!$A:$M, MATCH(Places!$B5596,Hosts!$A:$A,0), MATCH(Places!J$1,Hosts!$A$1:$M$1,0))</f>
        <v>Yes</v>
      </c>
      <c r="K5596">
        <v>17</v>
      </c>
      <c r="L5596" t="str">
        <f>VLOOKUP($K5596,Neighborhoods!$A:$C,2,0)</f>
        <v>Manhattan</v>
      </c>
      <c r="M5596" t="str">
        <f>VLOOKUP($K5596,Neighborhoods!$A:$C,3,0)</f>
        <v>Hell's Kitchen</v>
      </c>
      <c r="N5596" t="str">
        <f>INDEX(Neighborhoods!$A:$C, MATCH(Places!$K5596,Neighborhoods!$A:$A,0), MATCH(Places!N$1,Neighborhoods!$A$1:$C$1,0))</f>
        <v>Manhattan</v>
      </c>
      <c r="O5596" t="str">
        <f>INDEX(Neighborhoods!$A:$C, MATCH(Places!$K5596,Neighborhoods!$A:$A,0), MATCH(Places!O$1,Neighborhoods!$A$1:$C$1,0))</f>
        <v>Hell's Kitchen</v>
      </c>
      <c r="P5596" t="s">
        <v>11822</v>
      </c>
      <c r="Q5596" t="str">
        <f t="shared" si="348"/>
        <v>No</v>
      </c>
      <c r="R5596">
        <v>2</v>
      </c>
      <c r="S5596" t="str">
        <f t="shared" si="349"/>
        <v>Small</v>
      </c>
      <c r="T5596" s="50">
        <v>140</v>
      </c>
      <c r="U5596" s="70">
        <f t="shared" si="350"/>
        <v>0.03</v>
      </c>
      <c r="V5596" s="52">
        <v>5</v>
      </c>
      <c r="W5596" s="52" t="str" cm="1">
        <f t="array" ref="W5596">_xlfn.SWITCH(ROUND(V5596,0),5,"Excellent",4,"Good",3,"Ok","Bad")</f>
        <v>Excellent</v>
      </c>
      <c r="X5596">
        <v>12</v>
      </c>
      <c r="Y5596" t="str">
        <f t="shared" si="351"/>
        <v>No</v>
      </c>
      <c r="Z5596" s="68">
        <v>43821</v>
      </c>
      <c r="AA5596" s="68">
        <v>43904</v>
      </c>
      <c r="AB5596">
        <v>0</v>
      </c>
      <c r="AC5596" t="s">
        <v>15616</v>
      </c>
    </row>
    <row r="5597" spans="1:29" x14ac:dyDescent="0.3">
      <c r="A5597" t="s">
        <v>14252</v>
      </c>
      <c r="B5597">
        <v>4062</v>
      </c>
      <c r="C5597" t="str">
        <f>VLOOKUP($B5597,Hosts!$A:$M,10,0)</f>
        <v>Within an hour</v>
      </c>
      <c r="D5597" s="70">
        <f>VLOOKUP($B5597,Hosts!$A:$M,11,0)</f>
        <v>1</v>
      </c>
      <c r="E5597" s="70">
        <f>VLOOKUP($B5597,Hosts!$A:$M,12,0)</f>
        <v>0.94</v>
      </c>
      <c r="F5597" t="str">
        <f>VLOOKUP($B5597,Hosts!$A:$M,13,0)</f>
        <v>No</v>
      </c>
      <c r="G5597" t="str">
        <f>INDEX(Hosts!$A:$M, MATCH(Places!$B5597,Hosts!$A:$A,0), MATCH(Places!G$1,Hosts!$A$1:$M$1,0))</f>
        <v>Within an hour</v>
      </c>
      <c r="H5597" s="70">
        <f>INDEX(Hosts!$A:$M, MATCH(Places!$B5597,Hosts!$A:$A,0), MATCH(Places!H$1,Hosts!$A$1:$M$1,0))</f>
        <v>1</v>
      </c>
      <c r="I5597" s="70">
        <f>INDEX(Hosts!$A:$M, MATCH(Places!$B5597,Hosts!$A:$A,0), MATCH(Places!I$1,Hosts!$A$1:$M$1,0))</f>
        <v>0.94</v>
      </c>
      <c r="J5597" t="str">
        <f>INDEX(Hosts!$A:$M, MATCH(Places!$B5597,Hosts!$A:$A,0), MATCH(Places!J$1,Hosts!$A$1:$M$1,0))</f>
        <v>No</v>
      </c>
      <c r="K5597">
        <v>7</v>
      </c>
      <c r="L5597" t="str">
        <f>VLOOKUP($K5597,Neighborhoods!$A:$C,2,0)</f>
        <v>Brooklyn</v>
      </c>
      <c r="M5597" t="str">
        <f>VLOOKUP($K5597,Neighborhoods!$A:$C,3,0)</f>
        <v>Bedford-Stuyvesant</v>
      </c>
      <c r="N5597" t="str">
        <f>INDEX(Neighborhoods!$A:$C, MATCH(Places!$K5597,Neighborhoods!$A:$A,0), MATCH(Places!N$1,Neighborhoods!$A$1:$C$1,0))</f>
        <v>Brooklyn</v>
      </c>
      <c r="O5597" t="str">
        <f>INDEX(Neighborhoods!$A:$C, MATCH(Places!$K5597,Neighborhoods!$A:$A,0), MATCH(Places!O$1,Neighborhoods!$A$1:$C$1,0))</f>
        <v>Bedford-Stuyvesant</v>
      </c>
      <c r="P5597" t="s">
        <v>1</v>
      </c>
      <c r="Q5597" t="str">
        <f t="shared" si="348"/>
        <v>Yes</v>
      </c>
      <c r="R5597">
        <v>4</v>
      </c>
      <c r="S5597" t="str">
        <f t="shared" si="349"/>
        <v>Medium</v>
      </c>
      <c r="T5597" s="50">
        <v>44</v>
      </c>
      <c r="U5597" s="70">
        <f t="shared" si="350"/>
        <v>0.03</v>
      </c>
      <c r="V5597" s="52">
        <v>4.7300000000000004</v>
      </c>
      <c r="W5597" s="52" t="str" cm="1">
        <f t="array" ref="W5597">_xlfn.SWITCH(ROUND(V5597,0),5,"Excellent",4,"Good",3,"Ok","Bad")</f>
        <v>Excellent</v>
      </c>
      <c r="X5597">
        <v>22</v>
      </c>
      <c r="Y5597" t="str">
        <f t="shared" si="351"/>
        <v>No</v>
      </c>
      <c r="Z5597" s="68">
        <v>43803</v>
      </c>
      <c r="AA5597" s="68">
        <v>44044</v>
      </c>
      <c r="AB5597">
        <v>353</v>
      </c>
      <c r="AC5597" t="s">
        <v>15616</v>
      </c>
    </row>
    <row r="5598" spans="1:29" x14ac:dyDescent="0.3">
      <c r="A5598" t="s">
        <v>13990</v>
      </c>
      <c r="B5598">
        <v>1203</v>
      </c>
      <c r="C5598" t="str">
        <f>VLOOKUP($B5598,Hosts!$A:$M,10,0)</f>
        <v>Within a few hours</v>
      </c>
      <c r="D5598" s="70">
        <f>VLOOKUP($B5598,Hosts!$A:$M,11,0)</f>
        <v>1</v>
      </c>
      <c r="E5598" s="70">
        <f>VLOOKUP($B5598,Hosts!$A:$M,12,0)</f>
        <v>0.9</v>
      </c>
      <c r="F5598" t="str">
        <f>VLOOKUP($B5598,Hosts!$A:$M,13,0)</f>
        <v>Yes</v>
      </c>
      <c r="G5598" t="str">
        <f>INDEX(Hosts!$A:$M, MATCH(Places!$B5598,Hosts!$A:$A,0), MATCH(Places!G$1,Hosts!$A$1:$M$1,0))</f>
        <v>Within a few hours</v>
      </c>
      <c r="H5598" s="70">
        <f>INDEX(Hosts!$A:$M, MATCH(Places!$B5598,Hosts!$A:$A,0), MATCH(Places!H$1,Hosts!$A$1:$M$1,0))</f>
        <v>1</v>
      </c>
      <c r="I5598" s="70">
        <f>INDEX(Hosts!$A:$M, MATCH(Places!$B5598,Hosts!$A:$A,0), MATCH(Places!I$1,Hosts!$A$1:$M$1,0))</f>
        <v>0.9</v>
      </c>
      <c r="J5598" t="str">
        <f>INDEX(Hosts!$A:$M, MATCH(Places!$B5598,Hosts!$A:$A,0), MATCH(Places!J$1,Hosts!$A$1:$M$1,0))</f>
        <v>Yes</v>
      </c>
      <c r="K5598">
        <v>8</v>
      </c>
      <c r="L5598" t="str">
        <f>VLOOKUP($K5598,Neighborhoods!$A:$C,2,0)</f>
        <v>Brooklyn</v>
      </c>
      <c r="M5598" t="str">
        <f>VLOOKUP($K5598,Neighborhoods!$A:$C,3,0)</f>
        <v>Bushwick</v>
      </c>
      <c r="N5598" t="str">
        <f>INDEX(Neighborhoods!$A:$C, MATCH(Places!$K5598,Neighborhoods!$A:$A,0), MATCH(Places!N$1,Neighborhoods!$A$1:$C$1,0))</f>
        <v>Brooklyn</v>
      </c>
      <c r="O5598" t="str">
        <f>INDEX(Neighborhoods!$A:$C, MATCH(Places!$K5598,Neighborhoods!$A:$A,0), MATCH(Places!O$1,Neighborhoods!$A$1:$C$1,0))</f>
        <v>Bushwick</v>
      </c>
      <c r="P5598" t="s">
        <v>11822</v>
      </c>
      <c r="Q5598" t="str">
        <f t="shared" si="348"/>
        <v>No</v>
      </c>
      <c r="R5598">
        <v>6</v>
      </c>
      <c r="S5598" t="str">
        <f t="shared" si="349"/>
        <v>Large</v>
      </c>
      <c r="T5598" s="50">
        <v>278</v>
      </c>
      <c r="U5598" s="70">
        <f t="shared" si="350"/>
        <v>0.04</v>
      </c>
      <c r="V5598" s="52">
        <v>5</v>
      </c>
      <c r="W5598" s="52" t="str" cm="1">
        <f t="array" ref="W5598">_xlfn.SWITCH(ROUND(V5598,0),5,"Excellent",4,"Good",3,"Ok","Bad")</f>
        <v>Excellent</v>
      </c>
      <c r="X5598">
        <v>3</v>
      </c>
      <c r="Y5598" t="str">
        <f t="shared" si="351"/>
        <v>No</v>
      </c>
      <c r="Z5598" s="68">
        <v>43834</v>
      </c>
      <c r="AA5598" s="68">
        <v>43911</v>
      </c>
      <c r="AB5598">
        <v>269</v>
      </c>
      <c r="AC5598" t="s">
        <v>15615</v>
      </c>
    </row>
    <row r="5599" spans="1:29" x14ac:dyDescent="0.3">
      <c r="A5599" t="s">
        <v>14864</v>
      </c>
      <c r="B5599">
        <v>3386</v>
      </c>
      <c r="C5599" t="str">
        <f>VLOOKUP($B5599,Hosts!$A:$M,10,0)</f>
        <v>Within an hour</v>
      </c>
      <c r="D5599" s="70">
        <f>VLOOKUP($B5599,Hosts!$A:$M,11,0)</f>
        <v>1</v>
      </c>
      <c r="E5599" s="70">
        <f>VLOOKUP($B5599,Hosts!$A:$M,12,0)</f>
        <v>0.83</v>
      </c>
      <c r="F5599" t="str">
        <f>VLOOKUP($B5599,Hosts!$A:$M,13,0)</f>
        <v>Yes</v>
      </c>
      <c r="G5599" t="str">
        <f>INDEX(Hosts!$A:$M, MATCH(Places!$B5599,Hosts!$A:$A,0), MATCH(Places!G$1,Hosts!$A$1:$M$1,0))</f>
        <v>Within an hour</v>
      </c>
      <c r="H5599" s="70">
        <f>INDEX(Hosts!$A:$M, MATCH(Places!$B5599,Hosts!$A:$A,0), MATCH(Places!H$1,Hosts!$A$1:$M$1,0))</f>
        <v>1</v>
      </c>
      <c r="I5599" s="70">
        <f>INDEX(Hosts!$A:$M, MATCH(Places!$B5599,Hosts!$A:$A,0), MATCH(Places!I$1,Hosts!$A$1:$M$1,0))</f>
        <v>0.83</v>
      </c>
      <c r="J5599" t="str">
        <f>INDEX(Hosts!$A:$M, MATCH(Places!$B5599,Hosts!$A:$A,0), MATCH(Places!J$1,Hosts!$A$1:$M$1,0))</f>
        <v>Yes</v>
      </c>
      <c r="K5599">
        <v>17</v>
      </c>
      <c r="L5599" t="str">
        <f>VLOOKUP($K5599,Neighborhoods!$A:$C,2,0)</f>
        <v>Manhattan</v>
      </c>
      <c r="M5599" t="str">
        <f>VLOOKUP($K5599,Neighborhoods!$A:$C,3,0)</f>
        <v>Hell's Kitchen</v>
      </c>
      <c r="N5599" t="str">
        <f>INDEX(Neighborhoods!$A:$C, MATCH(Places!$K5599,Neighborhoods!$A:$A,0), MATCH(Places!N$1,Neighborhoods!$A$1:$C$1,0))</f>
        <v>Manhattan</v>
      </c>
      <c r="O5599" t="str">
        <f>INDEX(Neighborhoods!$A:$C, MATCH(Places!$K5599,Neighborhoods!$A:$A,0), MATCH(Places!O$1,Neighborhoods!$A$1:$C$1,0))</f>
        <v>Hell's Kitchen</v>
      </c>
      <c r="P5599" t="s">
        <v>11822</v>
      </c>
      <c r="Q5599" t="str">
        <f t="shared" si="348"/>
        <v>No</v>
      </c>
      <c r="R5599">
        <v>2</v>
      </c>
      <c r="S5599" t="str">
        <f t="shared" si="349"/>
        <v>Small</v>
      </c>
      <c r="T5599" s="50">
        <v>300</v>
      </c>
      <c r="U5599" s="70">
        <f t="shared" si="350"/>
        <v>0.04</v>
      </c>
      <c r="V5599" s="52">
        <v>5</v>
      </c>
      <c r="W5599" s="52" t="str" cm="1">
        <f t="array" ref="W5599">_xlfn.SWITCH(ROUND(V5599,0),5,"Excellent",4,"Good",3,"Ok","Bad")</f>
        <v>Excellent</v>
      </c>
      <c r="X5599">
        <v>8</v>
      </c>
      <c r="Y5599" t="str">
        <f t="shared" si="351"/>
        <v>No</v>
      </c>
      <c r="Z5599" s="68">
        <v>43805</v>
      </c>
      <c r="AA5599" s="68">
        <v>44039</v>
      </c>
      <c r="AB5599">
        <v>90</v>
      </c>
      <c r="AC5599" t="s">
        <v>15615</v>
      </c>
    </row>
    <row r="5600" spans="1:29" x14ac:dyDescent="0.3">
      <c r="A5600" t="s">
        <v>15249</v>
      </c>
      <c r="B5600">
        <v>3614</v>
      </c>
      <c r="C5600" t="str">
        <f>VLOOKUP($B5600,Hosts!$A:$M,10,0)</f>
        <v>Within an hour</v>
      </c>
      <c r="D5600" s="70">
        <f>VLOOKUP($B5600,Hosts!$A:$M,11,0)</f>
        <v>1</v>
      </c>
      <c r="E5600" s="70">
        <f>VLOOKUP($B5600,Hosts!$A:$M,12,0)</f>
        <v>1</v>
      </c>
      <c r="F5600" t="str">
        <f>VLOOKUP($B5600,Hosts!$A:$M,13,0)</f>
        <v>No</v>
      </c>
      <c r="G5600" t="str">
        <f>INDEX(Hosts!$A:$M, MATCH(Places!$B5600,Hosts!$A:$A,0), MATCH(Places!G$1,Hosts!$A$1:$M$1,0))</f>
        <v>Within an hour</v>
      </c>
      <c r="H5600" s="70">
        <f>INDEX(Hosts!$A:$M, MATCH(Places!$B5600,Hosts!$A:$A,0), MATCH(Places!H$1,Hosts!$A$1:$M$1,0))</f>
        <v>1</v>
      </c>
      <c r="I5600" s="70">
        <f>INDEX(Hosts!$A:$M, MATCH(Places!$B5600,Hosts!$A:$A,0), MATCH(Places!I$1,Hosts!$A$1:$M$1,0))</f>
        <v>1</v>
      </c>
      <c r="J5600" t="str">
        <f>INDEX(Hosts!$A:$M, MATCH(Places!$B5600,Hosts!$A:$A,0), MATCH(Places!J$1,Hosts!$A$1:$M$1,0))</f>
        <v>No</v>
      </c>
      <c r="K5600">
        <v>8</v>
      </c>
      <c r="L5600" t="str">
        <f>VLOOKUP($K5600,Neighborhoods!$A:$C,2,0)</f>
        <v>Brooklyn</v>
      </c>
      <c r="M5600" t="str">
        <f>VLOOKUP($K5600,Neighborhoods!$A:$C,3,0)</f>
        <v>Bushwick</v>
      </c>
      <c r="N5600" t="str">
        <f>INDEX(Neighborhoods!$A:$C, MATCH(Places!$K5600,Neighborhoods!$A:$A,0), MATCH(Places!N$1,Neighborhoods!$A$1:$C$1,0))</f>
        <v>Brooklyn</v>
      </c>
      <c r="O5600" t="str">
        <f>INDEX(Neighborhoods!$A:$C, MATCH(Places!$K5600,Neighborhoods!$A:$A,0), MATCH(Places!O$1,Neighborhoods!$A$1:$C$1,0))</f>
        <v>Bushwick</v>
      </c>
      <c r="P5600" t="s">
        <v>1</v>
      </c>
      <c r="Q5600" t="str">
        <f t="shared" si="348"/>
        <v>Yes</v>
      </c>
      <c r="R5600">
        <v>6</v>
      </c>
      <c r="S5600" t="str">
        <f t="shared" si="349"/>
        <v>Large</v>
      </c>
      <c r="T5600" s="50">
        <v>186</v>
      </c>
      <c r="U5600" s="70">
        <f t="shared" si="350"/>
        <v>0.03</v>
      </c>
      <c r="V5600" s="52">
        <v>5</v>
      </c>
      <c r="W5600" s="52" t="str" cm="1">
        <f t="array" ref="W5600">_xlfn.SWITCH(ROUND(V5600,0),5,"Excellent",4,"Good",3,"Ok","Bad")</f>
        <v>Excellent</v>
      </c>
      <c r="X5600">
        <v>7</v>
      </c>
      <c r="Y5600" t="str">
        <f t="shared" si="351"/>
        <v>No</v>
      </c>
      <c r="Z5600" s="68">
        <v>43804</v>
      </c>
      <c r="AA5600" s="68">
        <v>44028</v>
      </c>
      <c r="AB5600">
        <v>362</v>
      </c>
      <c r="AC5600" t="s">
        <v>15615</v>
      </c>
    </row>
    <row r="5601" spans="1:29" x14ac:dyDescent="0.3">
      <c r="A5601" t="s">
        <v>15356</v>
      </c>
      <c r="B5601">
        <v>2900</v>
      </c>
      <c r="C5601" t="str">
        <f>VLOOKUP($B5601,Hosts!$A:$M,10,0)</f>
        <v>Within an hour</v>
      </c>
      <c r="D5601" s="70">
        <f>VLOOKUP($B5601,Hosts!$A:$M,11,0)</f>
        <v>1</v>
      </c>
      <c r="E5601" s="70">
        <f>VLOOKUP($B5601,Hosts!$A:$M,12,0)</f>
        <v>0.98</v>
      </c>
      <c r="F5601" t="str">
        <f>VLOOKUP($B5601,Hosts!$A:$M,13,0)</f>
        <v>No</v>
      </c>
      <c r="G5601" t="str">
        <f>INDEX(Hosts!$A:$M, MATCH(Places!$B5601,Hosts!$A:$A,0), MATCH(Places!G$1,Hosts!$A$1:$M$1,0))</f>
        <v>Within an hour</v>
      </c>
      <c r="H5601" s="70">
        <f>INDEX(Hosts!$A:$M, MATCH(Places!$B5601,Hosts!$A:$A,0), MATCH(Places!H$1,Hosts!$A$1:$M$1,0))</f>
        <v>1</v>
      </c>
      <c r="I5601" s="70">
        <f>INDEX(Hosts!$A:$M, MATCH(Places!$B5601,Hosts!$A:$A,0), MATCH(Places!I$1,Hosts!$A$1:$M$1,0))</f>
        <v>0.98</v>
      </c>
      <c r="J5601" t="str">
        <f>INDEX(Hosts!$A:$M, MATCH(Places!$B5601,Hosts!$A:$A,0), MATCH(Places!J$1,Hosts!$A$1:$M$1,0))</f>
        <v>No</v>
      </c>
      <c r="K5601">
        <v>23</v>
      </c>
      <c r="L5601" t="str">
        <f>VLOOKUP($K5601,Neighborhoods!$A:$C,2,0)</f>
        <v>Queens</v>
      </c>
      <c r="M5601" t="str">
        <f>VLOOKUP($K5601,Neighborhoods!$A:$C,3,0)</f>
        <v>Jamaica</v>
      </c>
      <c r="N5601" t="str">
        <f>INDEX(Neighborhoods!$A:$C, MATCH(Places!$K5601,Neighborhoods!$A:$A,0), MATCH(Places!N$1,Neighborhoods!$A$1:$C$1,0))</f>
        <v>Queens</v>
      </c>
      <c r="O5601" t="str">
        <f>INDEX(Neighborhoods!$A:$C, MATCH(Places!$K5601,Neighborhoods!$A:$A,0), MATCH(Places!O$1,Neighborhoods!$A$1:$C$1,0))</f>
        <v>Jamaica</v>
      </c>
      <c r="P5601" t="s">
        <v>1</v>
      </c>
      <c r="Q5601" t="str">
        <f t="shared" si="348"/>
        <v>Yes</v>
      </c>
      <c r="R5601">
        <v>2</v>
      </c>
      <c r="S5601" t="str">
        <f t="shared" si="349"/>
        <v>Small</v>
      </c>
      <c r="T5601" s="50">
        <v>33</v>
      </c>
      <c r="U5601" s="70">
        <f t="shared" si="350"/>
        <v>0.03</v>
      </c>
      <c r="V5601" s="52">
        <v>5</v>
      </c>
      <c r="W5601" s="52" t="str" cm="1">
        <f t="array" ref="W5601">_xlfn.SWITCH(ROUND(V5601,0),5,"Excellent",4,"Good",3,"Ok","Bad")</f>
        <v>Excellent</v>
      </c>
      <c r="X5601">
        <v>6</v>
      </c>
      <c r="Y5601" t="str">
        <f t="shared" si="351"/>
        <v>No</v>
      </c>
      <c r="Z5601" s="68">
        <v>43801</v>
      </c>
      <c r="AA5601" s="68">
        <v>43966</v>
      </c>
      <c r="AB5601">
        <v>61</v>
      </c>
      <c r="AC5601" t="s">
        <v>15616</v>
      </c>
    </row>
    <row r="5602" spans="1:29" x14ac:dyDescent="0.3">
      <c r="A5602" t="s">
        <v>14878</v>
      </c>
      <c r="B5602">
        <v>157</v>
      </c>
      <c r="C5602" t="str">
        <f>VLOOKUP($B5602,Hosts!$A:$M,10,0)</f>
        <v>Within an hour</v>
      </c>
      <c r="D5602" s="70">
        <f>VLOOKUP($B5602,Hosts!$A:$M,11,0)</f>
        <v>1</v>
      </c>
      <c r="E5602" s="70">
        <f>VLOOKUP($B5602,Hosts!$A:$M,12,0)</f>
        <v>0.95</v>
      </c>
      <c r="F5602" t="str">
        <f>VLOOKUP($B5602,Hosts!$A:$M,13,0)</f>
        <v>No</v>
      </c>
      <c r="G5602" t="str">
        <f>INDEX(Hosts!$A:$M, MATCH(Places!$B5602,Hosts!$A:$A,0), MATCH(Places!G$1,Hosts!$A$1:$M$1,0))</f>
        <v>Within an hour</v>
      </c>
      <c r="H5602" s="70">
        <f>INDEX(Hosts!$A:$M, MATCH(Places!$B5602,Hosts!$A:$A,0), MATCH(Places!H$1,Hosts!$A$1:$M$1,0))</f>
        <v>1</v>
      </c>
      <c r="I5602" s="70">
        <f>INDEX(Hosts!$A:$M, MATCH(Places!$B5602,Hosts!$A:$A,0), MATCH(Places!I$1,Hosts!$A$1:$M$1,0))</f>
        <v>0.95</v>
      </c>
      <c r="J5602" t="str">
        <f>INDEX(Hosts!$A:$M, MATCH(Places!$B5602,Hosts!$A:$A,0), MATCH(Places!J$1,Hosts!$A$1:$M$1,0))</f>
        <v>No</v>
      </c>
      <c r="K5602">
        <v>13</v>
      </c>
      <c r="L5602" t="str">
        <f>VLOOKUP($K5602,Neighborhoods!$A:$C,2,0)</f>
        <v>Manhattan</v>
      </c>
      <c r="M5602" t="str">
        <f>VLOOKUP($K5602,Neighborhoods!$A:$C,3,0)</f>
        <v>Chelsea</v>
      </c>
      <c r="N5602" t="str">
        <f>INDEX(Neighborhoods!$A:$C, MATCH(Places!$K5602,Neighborhoods!$A:$A,0), MATCH(Places!N$1,Neighborhoods!$A$1:$C$1,0))</f>
        <v>Manhattan</v>
      </c>
      <c r="O5602" t="str">
        <f>INDEX(Neighborhoods!$A:$C, MATCH(Places!$K5602,Neighborhoods!$A:$A,0), MATCH(Places!O$1,Neighborhoods!$A$1:$C$1,0))</f>
        <v>Chelsea</v>
      </c>
      <c r="P5602" t="s">
        <v>11822</v>
      </c>
      <c r="Q5602" t="str">
        <f t="shared" si="348"/>
        <v>No</v>
      </c>
      <c r="R5602">
        <v>2</v>
      </c>
      <c r="S5602" t="str">
        <f t="shared" si="349"/>
        <v>Small</v>
      </c>
      <c r="T5602" s="50">
        <v>149</v>
      </c>
      <c r="U5602" s="70">
        <f t="shared" si="350"/>
        <v>0.03</v>
      </c>
      <c r="V5602" s="52">
        <v>4.8</v>
      </c>
      <c r="W5602" s="52" t="str" cm="1">
        <f t="array" ref="W5602">_xlfn.SWITCH(ROUND(V5602,0),5,"Excellent",4,"Good",3,"Ok","Bad")</f>
        <v>Excellent</v>
      </c>
      <c r="X5602">
        <v>5</v>
      </c>
      <c r="Y5602" t="str">
        <f t="shared" si="351"/>
        <v>No</v>
      </c>
      <c r="Z5602" s="68">
        <v>43811</v>
      </c>
      <c r="AA5602" s="68">
        <v>43906</v>
      </c>
      <c r="AB5602">
        <v>195</v>
      </c>
      <c r="AC5602" t="s">
        <v>15615</v>
      </c>
    </row>
    <row r="5603" spans="1:29" x14ac:dyDescent="0.3">
      <c r="A5603" t="s">
        <v>13906</v>
      </c>
      <c r="B5603">
        <v>755</v>
      </c>
      <c r="C5603" t="str">
        <f>VLOOKUP($B5603,Hosts!$A:$M,10,0)</f>
        <v>Within an hour</v>
      </c>
      <c r="D5603" s="70">
        <f>VLOOKUP($B5603,Hosts!$A:$M,11,0)</f>
        <v>1</v>
      </c>
      <c r="E5603" s="70">
        <f>VLOOKUP($B5603,Hosts!$A:$M,12,0)</f>
        <v>0.88</v>
      </c>
      <c r="F5603" t="str">
        <f>VLOOKUP($B5603,Hosts!$A:$M,13,0)</f>
        <v>No</v>
      </c>
      <c r="G5603" t="str">
        <f>INDEX(Hosts!$A:$M, MATCH(Places!$B5603,Hosts!$A:$A,0), MATCH(Places!G$1,Hosts!$A$1:$M$1,0))</f>
        <v>Within an hour</v>
      </c>
      <c r="H5603" s="70">
        <f>INDEX(Hosts!$A:$M, MATCH(Places!$B5603,Hosts!$A:$A,0), MATCH(Places!H$1,Hosts!$A$1:$M$1,0))</f>
        <v>1</v>
      </c>
      <c r="I5603" s="70">
        <f>INDEX(Hosts!$A:$M, MATCH(Places!$B5603,Hosts!$A:$A,0), MATCH(Places!I$1,Hosts!$A$1:$M$1,0))</f>
        <v>0.88</v>
      </c>
      <c r="J5603" t="str">
        <f>INDEX(Hosts!$A:$M, MATCH(Places!$B5603,Hosts!$A:$A,0), MATCH(Places!J$1,Hosts!$A$1:$M$1,0))</f>
        <v>No</v>
      </c>
      <c r="K5603">
        <v>11</v>
      </c>
      <c r="L5603" t="str">
        <f>VLOOKUP($K5603,Neighborhoods!$A:$C,2,0)</f>
        <v>Brooklyn</v>
      </c>
      <c r="M5603" t="str">
        <f>VLOOKUP($K5603,Neighborhoods!$A:$C,3,0)</f>
        <v>Greenpoint</v>
      </c>
      <c r="N5603" t="str">
        <f>INDEX(Neighborhoods!$A:$C, MATCH(Places!$K5603,Neighborhoods!$A:$A,0), MATCH(Places!N$1,Neighborhoods!$A$1:$C$1,0))</f>
        <v>Brooklyn</v>
      </c>
      <c r="O5603" t="str">
        <f>INDEX(Neighborhoods!$A:$C, MATCH(Places!$K5603,Neighborhoods!$A:$A,0), MATCH(Places!O$1,Neighborhoods!$A$1:$C$1,0))</f>
        <v>Greenpoint</v>
      </c>
      <c r="P5603" t="s">
        <v>11822</v>
      </c>
      <c r="Q5603" t="str">
        <f t="shared" si="348"/>
        <v>No</v>
      </c>
      <c r="R5603">
        <v>4</v>
      </c>
      <c r="S5603" t="str">
        <f t="shared" si="349"/>
        <v>Medium</v>
      </c>
      <c r="T5603" s="50">
        <v>149</v>
      </c>
      <c r="U5603" s="70">
        <f t="shared" si="350"/>
        <v>0.03</v>
      </c>
      <c r="V5603" s="52">
        <v>5</v>
      </c>
      <c r="W5603" s="52" t="str" cm="1">
        <f t="array" ref="W5603">_xlfn.SWITCH(ROUND(V5603,0),5,"Excellent",4,"Good",3,"Ok","Bad")</f>
        <v>Excellent</v>
      </c>
      <c r="X5603">
        <v>8</v>
      </c>
      <c r="Y5603" t="str">
        <f t="shared" si="351"/>
        <v>No</v>
      </c>
      <c r="Z5603" s="68">
        <v>43821</v>
      </c>
      <c r="AA5603" s="68">
        <v>43884</v>
      </c>
      <c r="AB5603">
        <v>104</v>
      </c>
      <c r="AC5603" t="s">
        <v>15615</v>
      </c>
    </row>
    <row r="5604" spans="1:29" x14ac:dyDescent="0.3">
      <c r="A5604" t="s">
        <v>13276</v>
      </c>
      <c r="B5604">
        <v>2785</v>
      </c>
      <c r="C5604" t="str">
        <f>VLOOKUP($B5604,Hosts!$A:$M,10,0)</f>
        <v>Within an hour</v>
      </c>
      <c r="D5604" s="70">
        <f>VLOOKUP($B5604,Hosts!$A:$M,11,0)</f>
        <v>1</v>
      </c>
      <c r="E5604" s="70">
        <f>VLOOKUP($B5604,Hosts!$A:$M,12,0)</f>
        <v>1</v>
      </c>
      <c r="F5604" t="str">
        <f>VLOOKUP($B5604,Hosts!$A:$M,13,0)</f>
        <v>No</v>
      </c>
      <c r="G5604" t="str">
        <f>INDEX(Hosts!$A:$M, MATCH(Places!$B5604,Hosts!$A:$A,0), MATCH(Places!G$1,Hosts!$A$1:$M$1,0))</f>
        <v>Within an hour</v>
      </c>
      <c r="H5604" s="70">
        <f>INDEX(Hosts!$A:$M, MATCH(Places!$B5604,Hosts!$A:$A,0), MATCH(Places!H$1,Hosts!$A$1:$M$1,0))</f>
        <v>1</v>
      </c>
      <c r="I5604" s="70">
        <f>INDEX(Hosts!$A:$M, MATCH(Places!$B5604,Hosts!$A:$A,0), MATCH(Places!I$1,Hosts!$A$1:$M$1,0))</f>
        <v>1</v>
      </c>
      <c r="J5604" t="str">
        <f>INDEX(Hosts!$A:$M, MATCH(Places!$B5604,Hosts!$A:$A,0), MATCH(Places!J$1,Hosts!$A$1:$M$1,0))</f>
        <v>No</v>
      </c>
      <c r="K5604">
        <v>23</v>
      </c>
      <c r="L5604" t="str">
        <f>VLOOKUP($K5604,Neighborhoods!$A:$C,2,0)</f>
        <v>Queens</v>
      </c>
      <c r="M5604" t="str">
        <f>VLOOKUP($K5604,Neighborhoods!$A:$C,3,0)</f>
        <v>Jamaica</v>
      </c>
      <c r="N5604" t="str">
        <f>INDEX(Neighborhoods!$A:$C, MATCH(Places!$K5604,Neighborhoods!$A:$A,0), MATCH(Places!N$1,Neighborhoods!$A$1:$C$1,0))</f>
        <v>Queens</v>
      </c>
      <c r="O5604" t="str">
        <f>INDEX(Neighborhoods!$A:$C, MATCH(Places!$K5604,Neighborhoods!$A:$A,0), MATCH(Places!O$1,Neighborhoods!$A$1:$C$1,0))</f>
        <v>Jamaica</v>
      </c>
      <c r="P5604" t="s">
        <v>1</v>
      </c>
      <c r="Q5604" t="str">
        <f t="shared" si="348"/>
        <v>Yes</v>
      </c>
      <c r="R5604">
        <v>2</v>
      </c>
      <c r="S5604" t="str">
        <f t="shared" si="349"/>
        <v>Small</v>
      </c>
      <c r="T5604" s="50">
        <v>41</v>
      </c>
      <c r="U5604" s="70">
        <f t="shared" si="350"/>
        <v>0.03</v>
      </c>
      <c r="V5604" s="52">
        <v>4.43</v>
      </c>
      <c r="W5604" s="52" t="str" cm="1">
        <f t="array" ref="W5604">_xlfn.SWITCH(ROUND(V5604,0),5,"Excellent",4,"Good",3,"Ok","Bad")</f>
        <v>Good</v>
      </c>
      <c r="X5604">
        <v>7</v>
      </c>
      <c r="Y5604" t="str">
        <f t="shared" si="351"/>
        <v>No</v>
      </c>
      <c r="Z5604" s="68">
        <v>43813</v>
      </c>
      <c r="AA5604" s="68">
        <v>44043</v>
      </c>
      <c r="AB5604">
        <v>79</v>
      </c>
      <c r="AC5604" t="s">
        <v>15616</v>
      </c>
    </row>
    <row r="5605" spans="1:29" x14ac:dyDescent="0.3">
      <c r="A5605" t="s">
        <v>13517</v>
      </c>
      <c r="B5605">
        <v>4071</v>
      </c>
      <c r="C5605" t="str">
        <f>VLOOKUP($B5605,Hosts!$A:$M,10,0)</f>
        <v>Within an hour</v>
      </c>
      <c r="D5605" s="70">
        <f>VLOOKUP($B5605,Hosts!$A:$M,11,0)</f>
        <v>0.83</v>
      </c>
      <c r="E5605" s="70">
        <f>VLOOKUP($B5605,Hosts!$A:$M,12,0)</f>
        <v>0.97</v>
      </c>
      <c r="F5605" t="str">
        <f>VLOOKUP($B5605,Hosts!$A:$M,13,0)</f>
        <v>Yes</v>
      </c>
      <c r="G5605" t="str">
        <f>INDEX(Hosts!$A:$M, MATCH(Places!$B5605,Hosts!$A:$A,0), MATCH(Places!G$1,Hosts!$A$1:$M$1,0))</f>
        <v>Within an hour</v>
      </c>
      <c r="H5605" s="70">
        <f>INDEX(Hosts!$A:$M, MATCH(Places!$B5605,Hosts!$A:$A,0), MATCH(Places!H$1,Hosts!$A$1:$M$1,0))</f>
        <v>0.83</v>
      </c>
      <c r="I5605" s="70">
        <f>INDEX(Hosts!$A:$M, MATCH(Places!$B5605,Hosts!$A:$A,0), MATCH(Places!I$1,Hosts!$A$1:$M$1,0))</f>
        <v>0.97</v>
      </c>
      <c r="J5605" t="str">
        <f>INDEX(Hosts!$A:$M, MATCH(Places!$B5605,Hosts!$A:$A,0), MATCH(Places!J$1,Hosts!$A$1:$M$1,0))</f>
        <v>Yes</v>
      </c>
      <c r="K5605">
        <v>20</v>
      </c>
      <c r="L5605" t="str">
        <f>VLOOKUP($K5605,Neighborhoods!$A:$C,2,0)</f>
        <v>Manhattan</v>
      </c>
      <c r="M5605" t="str">
        <f>VLOOKUP($K5605,Neighborhoods!$A:$C,3,0)</f>
        <v>Upper West Side</v>
      </c>
      <c r="N5605" t="str">
        <f>INDEX(Neighborhoods!$A:$C, MATCH(Places!$K5605,Neighborhoods!$A:$A,0), MATCH(Places!N$1,Neighborhoods!$A$1:$C$1,0))</f>
        <v>Manhattan</v>
      </c>
      <c r="O5605" t="str">
        <f>INDEX(Neighborhoods!$A:$C, MATCH(Places!$K5605,Neighborhoods!$A:$A,0), MATCH(Places!O$1,Neighborhoods!$A$1:$C$1,0))</f>
        <v>Upper West Side</v>
      </c>
      <c r="P5605" t="s">
        <v>1</v>
      </c>
      <c r="Q5605" t="str">
        <f t="shared" si="348"/>
        <v>Yes</v>
      </c>
      <c r="R5605">
        <v>2</v>
      </c>
      <c r="S5605" t="str">
        <f t="shared" si="349"/>
        <v>Small</v>
      </c>
      <c r="T5605" s="50">
        <v>56</v>
      </c>
      <c r="U5605" s="70">
        <f t="shared" si="350"/>
        <v>0.03</v>
      </c>
      <c r="V5605" s="52">
        <v>4.29</v>
      </c>
      <c r="W5605" s="52" t="str" cm="1">
        <f t="array" ref="W5605">_xlfn.SWITCH(ROUND(V5605,0),5,"Excellent",4,"Good",3,"Ok","Bad")</f>
        <v>Good</v>
      </c>
      <c r="X5605">
        <v>21</v>
      </c>
      <c r="Y5605" t="str">
        <f t="shared" si="351"/>
        <v>No</v>
      </c>
      <c r="Z5605" s="68">
        <v>43804</v>
      </c>
      <c r="AA5605" s="68">
        <v>44040</v>
      </c>
      <c r="AB5605">
        <v>45</v>
      </c>
      <c r="AC5605" t="s">
        <v>15616</v>
      </c>
    </row>
    <row r="5606" spans="1:29" x14ac:dyDescent="0.3">
      <c r="A5606" t="s">
        <v>15437</v>
      </c>
      <c r="B5606">
        <v>1751</v>
      </c>
      <c r="C5606" t="str">
        <f>VLOOKUP($B5606,Hosts!$A:$M,10,0)</f>
        <v>Within a day</v>
      </c>
      <c r="D5606" s="70">
        <f>VLOOKUP($B5606,Hosts!$A:$M,11,0)</f>
        <v>0.75</v>
      </c>
      <c r="E5606" s="70">
        <f>VLOOKUP($B5606,Hosts!$A:$M,12,0)</f>
        <v>0.43</v>
      </c>
      <c r="F5606" t="str">
        <f>VLOOKUP($B5606,Hosts!$A:$M,13,0)</f>
        <v>No</v>
      </c>
      <c r="G5606" t="str">
        <f>INDEX(Hosts!$A:$M, MATCH(Places!$B5606,Hosts!$A:$A,0), MATCH(Places!G$1,Hosts!$A$1:$M$1,0))</f>
        <v>Within a day</v>
      </c>
      <c r="H5606" s="70">
        <f>INDEX(Hosts!$A:$M, MATCH(Places!$B5606,Hosts!$A:$A,0), MATCH(Places!H$1,Hosts!$A$1:$M$1,0))</f>
        <v>0.75</v>
      </c>
      <c r="I5606" s="70">
        <f>INDEX(Hosts!$A:$M, MATCH(Places!$B5606,Hosts!$A:$A,0), MATCH(Places!I$1,Hosts!$A$1:$M$1,0))</f>
        <v>0.43</v>
      </c>
      <c r="J5606" t="str">
        <f>INDEX(Hosts!$A:$M, MATCH(Places!$B5606,Hosts!$A:$A,0), MATCH(Places!J$1,Hosts!$A$1:$M$1,0))</f>
        <v>No</v>
      </c>
      <c r="K5606">
        <v>15</v>
      </c>
      <c r="L5606" t="str">
        <f>VLOOKUP($K5606,Neighborhoods!$A:$C,2,0)</f>
        <v>Manhattan</v>
      </c>
      <c r="M5606" t="str">
        <f>VLOOKUP($K5606,Neighborhoods!$A:$C,3,0)</f>
        <v>East Village</v>
      </c>
      <c r="N5606" t="str">
        <f>INDEX(Neighborhoods!$A:$C, MATCH(Places!$K5606,Neighborhoods!$A:$A,0), MATCH(Places!N$1,Neighborhoods!$A$1:$C$1,0))</f>
        <v>Manhattan</v>
      </c>
      <c r="O5606" t="str">
        <f>INDEX(Neighborhoods!$A:$C, MATCH(Places!$K5606,Neighborhoods!$A:$A,0), MATCH(Places!O$1,Neighborhoods!$A$1:$C$1,0))</f>
        <v>East Village</v>
      </c>
      <c r="P5606" t="s">
        <v>11822</v>
      </c>
      <c r="Q5606" t="str">
        <f t="shared" si="348"/>
        <v>No</v>
      </c>
      <c r="R5606">
        <v>2</v>
      </c>
      <c r="S5606" t="str">
        <f t="shared" si="349"/>
        <v>Small</v>
      </c>
      <c r="T5606" s="50">
        <v>93</v>
      </c>
      <c r="U5606" s="70">
        <f t="shared" si="350"/>
        <v>0.03</v>
      </c>
      <c r="V5606" s="52">
        <v>5</v>
      </c>
      <c r="W5606" s="52" t="str" cm="1">
        <f t="array" ref="W5606">_xlfn.SWITCH(ROUND(V5606,0),5,"Excellent",4,"Good",3,"Ok","Bad")</f>
        <v>Excellent</v>
      </c>
      <c r="X5606">
        <v>3</v>
      </c>
      <c r="Y5606" t="str">
        <f t="shared" si="351"/>
        <v>No</v>
      </c>
      <c r="Z5606" s="68">
        <v>43828</v>
      </c>
      <c r="AA5606" s="68">
        <v>43856</v>
      </c>
      <c r="AB5606">
        <v>0</v>
      </c>
      <c r="AC5606" t="s">
        <v>15615</v>
      </c>
    </row>
    <row r="5607" spans="1:29" x14ac:dyDescent="0.3">
      <c r="A5607" t="s">
        <v>15042</v>
      </c>
      <c r="B5607">
        <v>2723</v>
      </c>
      <c r="C5607" t="str">
        <f>VLOOKUP($B5607,Hosts!$A:$M,10,0)</f>
        <v>Within an hour</v>
      </c>
      <c r="D5607" s="70">
        <f>VLOOKUP($B5607,Hosts!$A:$M,11,0)</f>
        <v>1</v>
      </c>
      <c r="E5607" s="70">
        <f>VLOOKUP($B5607,Hosts!$A:$M,12,0)</f>
        <v>0.89</v>
      </c>
      <c r="F5607" t="str">
        <f>VLOOKUP($B5607,Hosts!$A:$M,13,0)</f>
        <v>No</v>
      </c>
      <c r="G5607" t="str">
        <f>INDEX(Hosts!$A:$M, MATCH(Places!$B5607,Hosts!$A:$A,0), MATCH(Places!G$1,Hosts!$A$1:$M$1,0))</f>
        <v>Within an hour</v>
      </c>
      <c r="H5607" s="70">
        <f>INDEX(Hosts!$A:$M, MATCH(Places!$B5607,Hosts!$A:$A,0), MATCH(Places!H$1,Hosts!$A$1:$M$1,0))</f>
        <v>1</v>
      </c>
      <c r="I5607" s="70">
        <f>INDEX(Hosts!$A:$M, MATCH(Places!$B5607,Hosts!$A:$A,0), MATCH(Places!I$1,Hosts!$A$1:$M$1,0))</f>
        <v>0.89</v>
      </c>
      <c r="J5607" t="str">
        <f>INDEX(Hosts!$A:$M, MATCH(Places!$B5607,Hosts!$A:$A,0), MATCH(Places!J$1,Hosts!$A$1:$M$1,0))</f>
        <v>No</v>
      </c>
      <c r="K5607">
        <v>15</v>
      </c>
      <c r="L5607" t="str">
        <f>VLOOKUP($K5607,Neighborhoods!$A:$C,2,0)</f>
        <v>Manhattan</v>
      </c>
      <c r="M5607" t="str">
        <f>VLOOKUP($K5607,Neighborhoods!$A:$C,3,0)</f>
        <v>East Village</v>
      </c>
      <c r="N5607" t="str">
        <f>INDEX(Neighborhoods!$A:$C, MATCH(Places!$K5607,Neighborhoods!$A:$A,0), MATCH(Places!N$1,Neighborhoods!$A$1:$C$1,0))</f>
        <v>Manhattan</v>
      </c>
      <c r="O5607" t="str">
        <f>INDEX(Neighborhoods!$A:$C, MATCH(Places!$K5607,Neighborhoods!$A:$A,0), MATCH(Places!O$1,Neighborhoods!$A$1:$C$1,0))</f>
        <v>East Village</v>
      </c>
      <c r="P5607" t="s">
        <v>11822</v>
      </c>
      <c r="Q5607" t="str">
        <f t="shared" si="348"/>
        <v>No</v>
      </c>
      <c r="R5607">
        <v>3</v>
      </c>
      <c r="S5607" t="str">
        <f t="shared" si="349"/>
        <v>Medium</v>
      </c>
      <c r="T5607" s="50">
        <v>139</v>
      </c>
      <c r="U5607" s="70">
        <f t="shared" si="350"/>
        <v>0.03</v>
      </c>
      <c r="V5607" s="52">
        <v>5</v>
      </c>
      <c r="W5607" s="52" t="str" cm="1">
        <f t="array" ref="W5607">_xlfn.SWITCH(ROUND(V5607,0),5,"Excellent",4,"Good",3,"Ok","Bad")</f>
        <v>Excellent</v>
      </c>
      <c r="X5607">
        <v>7</v>
      </c>
      <c r="Y5607" t="str">
        <f t="shared" si="351"/>
        <v>No</v>
      </c>
      <c r="Z5607" s="68">
        <v>43814</v>
      </c>
      <c r="AA5607" s="68">
        <v>44054</v>
      </c>
      <c r="AB5607">
        <v>24</v>
      </c>
      <c r="AC5607" t="s">
        <v>15615</v>
      </c>
    </row>
    <row r="5608" spans="1:29" x14ac:dyDescent="0.3">
      <c r="A5608" t="s">
        <v>15383</v>
      </c>
      <c r="B5608">
        <v>4060</v>
      </c>
      <c r="C5608" t="str">
        <f>VLOOKUP($B5608,Hosts!$A:$M,10,0)</f>
        <v>Within a few hours</v>
      </c>
      <c r="D5608" s="70">
        <f>VLOOKUP($B5608,Hosts!$A:$M,11,0)</f>
        <v>0.8</v>
      </c>
      <c r="E5608" s="70">
        <f>VLOOKUP($B5608,Hosts!$A:$M,12,0)</f>
        <v>0.81</v>
      </c>
      <c r="F5608" t="str">
        <f>VLOOKUP($B5608,Hosts!$A:$M,13,0)</f>
        <v>Yes</v>
      </c>
      <c r="G5608" t="str">
        <f>INDEX(Hosts!$A:$M, MATCH(Places!$B5608,Hosts!$A:$A,0), MATCH(Places!G$1,Hosts!$A$1:$M$1,0))</f>
        <v>Within a few hours</v>
      </c>
      <c r="H5608" s="70">
        <f>INDEX(Hosts!$A:$M, MATCH(Places!$B5608,Hosts!$A:$A,0), MATCH(Places!H$1,Hosts!$A$1:$M$1,0))</f>
        <v>0.8</v>
      </c>
      <c r="I5608" s="70">
        <f>INDEX(Hosts!$A:$M, MATCH(Places!$B5608,Hosts!$A:$A,0), MATCH(Places!I$1,Hosts!$A$1:$M$1,0))</f>
        <v>0.81</v>
      </c>
      <c r="J5608" t="str">
        <f>INDEX(Hosts!$A:$M, MATCH(Places!$B5608,Hosts!$A:$A,0), MATCH(Places!J$1,Hosts!$A$1:$M$1,0))</f>
        <v>Yes</v>
      </c>
      <c r="K5608">
        <v>15</v>
      </c>
      <c r="L5608" t="str">
        <f>VLOOKUP($K5608,Neighborhoods!$A:$C,2,0)</f>
        <v>Manhattan</v>
      </c>
      <c r="M5608" t="str">
        <f>VLOOKUP($K5608,Neighborhoods!$A:$C,3,0)</f>
        <v>East Village</v>
      </c>
      <c r="N5608" t="str">
        <f>INDEX(Neighborhoods!$A:$C, MATCH(Places!$K5608,Neighborhoods!$A:$A,0), MATCH(Places!N$1,Neighborhoods!$A$1:$C$1,0))</f>
        <v>Manhattan</v>
      </c>
      <c r="O5608" t="str">
        <f>INDEX(Neighborhoods!$A:$C, MATCH(Places!$K5608,Neighborhoods!$A:$A,0), MATCH(Places!O$1,Neighborhoods!$A$1:$C$1,0))</f>
        <v>East Village</v>
      </c>
      <c r="P5608" t="s">
        <v>1</v>
      </c>
      <c r="Q5608" t="str">
        <f t="shared" si="348"/>
        <v>Yes</v>
      </c>
      <c r="R5608">
        <v>2</v>
      </c>
      <c r="S5608" t="str">
        <f t="shared" si="349"/>
        <v>Small</v>
      </c>
      <c r="T5608" s="50">
        <v>45</v>
      </c>
      <c r="U5608" s="70">
        <f t="shared" si="350"/>
        <v>0.03</v>
      </c>
      <c r="V5608" s="52">
        <v>4.93</v>
      </c>
      <c r="W5608" s="52" t="str" cm="1">
        <f t="array" ref="W5608">_xlfn.SWITCH(ROUND(V5608,0),5,"Excellent",4,"Good",3,"Ok","Bad")</f>
        <v>Excellent</v>
      </c>
      <c r="X5608">
        <v>15</v>
      </c>
      <c r="Y5608" t="str">
        <f t="shared" si="351"/>
        <v>No</v>
      </c>
      <c r="Z5608" s="68">
        <v>43806</v>
      </c>
      <c r="AA5608" s="68">
        <v>43985</v>
      </c>
      <c r="AB5608">
        <v>123</v>
      </c>
      <c r="AC5608" t="s">
        <v>15615</v>
      </c>
    </row>
    <row r="5609" spans="1:29" x14ac:dyDescent="0.3">
      <c r="A5609" t="s">
        <v>14480</v>
      </c>
      <c r="B5609">
        <v>1786</v>
      </c>
      <c r="C5609" t="str">
        <f>VLOOKUP($B5609,Hosts!$A:$M,10,0)</f>
        <v>A few days or more</v>
      </c>
      <c r="D5609" s="70">
        <f>VLOOKUP($B5609,Hosts!$A:$M,11,0)</f>
        <v>0</v>
      </c>
      <c r="E5609" s="70">
        <f>VLOOKUP($B5609,Hosts!$A:$M,12,0)</f>
        <v>0.46</v>
      </c>
      <c r="F5609" t="str">
        <f>VLOOKUP($B5609,Hosts!$A:$M,13,0)</f>
        <v>No</v>
      </c>
      <c r="G5609" t="str">
        <f>INDEX(Hosts!$A:$M, MATCH(Places!$B5609,Hosts!$A:$A,0), MATCH(Places!G$1,Hosts!$A$1:$M$1,0))</f>
        <v>A few days or more</v>
      </c>
      <c r="H5609" s="70">
        <f>INDEX(Hosts!$A:$M, MATCH(Places!$B5609,Hosts!$A:$A,0), MATCH(Places!H$1,Hosts!$A$1:$M$1,0))</f>
        <v>0</v>
      </c>
      <c r="I5609" s="70">
        <f>INDEX(Hosts!$A:$M, MATCH(Places!$B5609,Hosts!$A:$A,0), MATCH(Places!I$1,Hosts!$A$1:$M$1,0))</f>
        <v>0.46</v>
      </c>
      <c r="J5609" t="str">
        <f>INDEX(Hosts!$A:$M, MATCH(Places!$B5609,Hosts!$A:$A,0), MATCH(Places!J$1,Hosts!$A$1:$M$1,0))</f>
        <v>No</v>
      </c>
      <c r="K5609">
        <v>7</v>
      </c>
      <c r="L5609" t="str">
        <f>VLOOKUP($K5609,Neighborhoods!$A:$C,2,0)</f>
        <v>Brooklyn</v>
      </c>
      <c r="M5609" t="str">
        <f>VLOOKUP($K5609,Neighborhoods!$A:$C,3,0)</f>
        <v>Bedford-Stuyvesant</v>
      </c>
      <c r="N5609" t="str">
        <f>INDEX(Neighborhoods!$A:$C, MATCH(Places!$K5609,Neighborhoods!$A:$A,0), MATCH(Places!N$1,Neighborhoods!$A$1:$C$1,0))</f>
        <v>Brooklyn</v>
      </c>
      <c r="O5609" t="str">
        <f>INDEX(Neighborhoods!$A:$C, MATCH(Places!$K5609,Neighborhoods!$A:$A,0), MATCH(Places!O$1,Neighborhoods!$A$1:$C$1,0))</f>
        <v>Bedford-Stuyvesant</v>
      </c>
      <c r="P5609" t="s">
        <v>11822</v>
      </c>
      <c r="Q5609" t="str">
        <f t="shared" si="348"/>
        <v>No</v>
      </c>
      <c r="R5609">
        <v>3</v>
      </c>
      <c r="S5609" t="str">
        <f t="shared" si="349"/>
        <v>Medium</v>
      </c>
      <c r="T5609" s="50">
        <v>100</v>
      </c>
      <c r="U5609" s="70">
        <f t="shared" si="350"/>
        <v>0.03</v>
      </c>
      <c r="V5609" s="52">
        <v>4.33</v>
      </c>
      <c r="W5609" s="52" t="str" cm="1">
        <f t="array" ref="W5609">_xlfn.SWITCH(ROUND(V5609,0),5,"Excellent",4,"Good",3,"Ok","Bad")</f>
        <v>Good</v>
      </c>
      <c r="X5609">
        <v>3</v>
      </c>
      <c r="Y5609" t="str">
        <f t="shared" si="351"/>
        <v>No</v>
      </c>
      <c r="Z5609" s="68">
        <v>43828</v>
      </c>
      <c r="AA5609" s="68">
        <v>43861</v>
      </c>
      <c r="AB5609">
        <v>358</v>
      </c>
      <c r="AC5609" t="s">
        <v>15615</v>
      </c>
    </row>
    <row r="5610" spans="1:29" x14ac:dyDescent="0.3">
      <c r="A5610" t="s">
        <v>14871</v>
      </c>
      <c r="B5610">
        <v>2782</v>
      </c>
      <c r="C5610" t="str">
        <f>VLOOKUP($B5610,Hosts!$A:$M,10,0)</f>
        <v>Within an hour</v>
      </c>
      <c r="D5610" s="70">
        <f>VLOOKUP($B5610,Hosts!$A:$M,11,0)</f>
        <v>0.9</v>
      </c>
      <c r="E5610" s="70">
        <f>VLOOKUP($B5610,Hosts!$A:$M,12,0)</f>
        <v>1</v>
      </c>
      <c r="F5610" t="str">
        <f>VLOOKUP($B5610,Hosts!$A:$M,13,0)</f>
        <v>No</v>
      </c>
      <c r="G5610" t="str">
        <f>INDEX(Hosts!$A:$M, MATCH(Places!$B5610,Hosts!$A:$A,0), MATCH(Places!G$1,Hosts!$A$1:$M$1,0))</f>
        <v>Within an hour</v>
      </c>
      <c r="H5610" s="70">
        <f>INDEX(Hosts!$A:$M, MATCH(Places!$B5610,Hosts!$A:$A,0), MATCH(Places!H$1,Hosts!$A$1:$M$1,0))</f>
        <v>0.9</v>
      </c>
      <c r="I5610" s="70">
        <f>INDEX(Hosts!$A:$M, MATCH(Places!$B5610,Hosts!$A:$A,0), MATCH(Places!I$1,Hosts!$A$1:$M$1,0))</f>
        <v>1</v>
      </c>
      <c r="J5610" t="str">
        <f>INDEX(Hosts!$A:$M, MATCH(Places!$B5610,Hosts!$A:$A,0), MATCH(Places!J$1,Hosts!$A$1:$M$1,0))</f>
        <v>No</v>
      </c>
      <c r="K5610">
        <v>7</v>
      </c>
      <c r="L5610" t="str">
        <f>VLOOKUP($K5610,Neighborhoods!$A:$C,2,0)</f>
        <v>Brooklyn</v>
      </c>
      <c r="M5610" t="str">
        <f>VLOOKUP($K5610,Neighborhoods!$A:$C,3,0)</f>
        <v>Bedford-Stuyvesant</v>
      </c>
      <c r="N5610" t="str">
        <f>INDEX(Neighborhoods!$A:$C, MATCH(Places!$K5610,Neighborhoods!$A:$A,0), MATCH(Places!N$1,Neighborhoods!$A$1:$C$1,0))</f>
        <v>Brooklyn</v>
      </c>
      <c r="O5610" t="str">
        <f>INDEX(Neighborhoods!$A:$C, MATCH(Places!$K5610,Neighborhoods!$A:$A,0), MATCH(Places!O$1,Neighborhoods!$A$1:$C$1,0))</f>
        <v>Bedford-Stuyvesant</v>
      </c>
      <c r="P5610" t="s">
        <v>11822</v>
      </c>
      <c r="Q5610" t="str">
        <f t="shared" si="348"/>
        <v>No</v>
      </c>
      <c r="R5610">
        <v>5</v>
      </c>
      <c r="S5610" t="str">
        <f t="shared" si="349"/>
        <v>Medium</v>
      </c>
      <c r="T5610" s="50">
        <v>150</v>
      </c>
      <c r="U5610" s="70">
        <f t="shared" si="350"/>
        <v>0.03</v>
      </c>
      <c r="V5610" s="52">
        <v>4.42</v>
      </c>
      <c r="W5610" s="52" t="str" cm="1">
        <f t="array" ref="W5610">_xlfn.SWITCH(ROUND(V5610,0),5,"Excellent",4,"Good",3,"Ok","Bad")</f>
        <v>Good</v>
      </c>
      <c r="X5610">
        <v>12</v>
      </c>
      <c r="Y5610" t="str">
        <f t="shared" si="351"/>
        <v>No</v>
      </c>
      <c r="Z5610" s="68">
        <v>43863</v>
      </c>
      <c r="AA5610" s="68">
        <v>44049</v>
      </c>
      <c r="AB5610">
        <v>319</v>
      </c>
      <c r="AC5610" t="s">
        <v>15616</v>
      </c>
    </row>
    <row r="5611" spans="1:29" x14ac:dyDescent="0.3">
      <c r="A5611" t="s">
        <v>15449</v>
      </c>
      <c r="B5611">
        <v>3039</v>
      </c>
      <c r="C5611" t="str">
        <f>VLOOKUP($B5611,Hosts!$A:$M,10,0)</f>
        <v>Within a day</v>
      </c>
      <c r="D5611" s="70">
        <f>VLOOKUP($B5611,Hosts!$A:$M,11,0)</f>
        <v>0.75</v>
      </c>
      <c r="E5611" s="70">
        <f>VLOOKUP($B5611,Hosts!$A:$M,12,0)</f>
        <v>0.89</v>
      </c>
      <c r="F5611" t="str">
        <f>VLOOKUP($B5611,Hosts!$A:$M,13,0)</f>
        <v>No</v>
      </c>
      <c r="G5611" t="str">
        <f>INDEX(Hosts!$A:$M, MATCH(Places!$B5611,Hosts!$A:$A,0), MATCH(Places!G$1,Hosts!$A$1:$M$1,0))</f>
        <v>Within a day</v>
      </c>
      <c r="H5611" s="70">
        <f>INDEX(Hosts!$A:$M, MATCH(Places!$B5611,Hosts!$A:$A,0), MATCH(Places!H$1,Hosts!$A$1:$M$1,0))</f>
        <v>0.75</v>
      </c>
      <c r="I5611" s="70">
        <f>INDEX(Hosts!$A:$M, MATCH(Places!$B5611,Hosts!$A:$A,0), MATCH(Places!I$1,Hosts!$A$1:$M$1,0))</f>
        <v>0.89</v>
      </c>
      <c r="J5611" t="str">
        <f>INDEX(Hosts!$A:$M, MATCH(Places!$B5611,Hosts!$A:$A,0), MATCH(Places!J$1,Hosts!$A$1:$M$1,0))</f>
        <v>No</v>
      </c>
      <c r="K5611">
        <v>9</v>
      </c>
      <c r="L5611" t="str">
        <f>VLOOKUP($K5611,Neighborhoods!$A:$C,2,0)</f>
        <v>Brooklyn</v>
      </c>
      <c r="M5611" t="str">
        <f>VLOOKUP($K5611,Neighborhoods!$A:$C,3,0)</f>
        <v>Crown Heights</v>
      </c>
      <c r="N5611" t="str">
        <f>INDEX(Neighborhoods!$A:$C, MATCH(Places!$K5611,Neighborhoods!$A:$A,0), MATCH(Places!N$1,Neighborhoods!$A$1:$C$1,0))</f>
        <v>Brooklyn</v>
      </c>
      <c r="O5611" t="str">
        <f>INDEX(Neighborhoods!$A:$C, MATCH(Places!$K5611,Neighborhoods!$A:$A,0), MATCH(Places!O$1,Neighborhoods!$A$1:$C$1,0))</f>
        <v>Crown Heights</v>
      </c>
      <c r="P5611" t="s">
        <v>1</v>
      </c>
      <c r="Q5611" t="str">
        <f t="shared" si="348"/>
        <v>Yes</v>
      </c>
      <c r="R5611">
        <v>2</v>
      </c>
      <c r="S5611" t="str">
        <f t="shared" si="349"/>
        <v>Small</v>
      </c>
      <c r="T5611" s="50">
        <v>49</v>
      </c>
      <c r="U5611" s="70">
        <f t="shared" si="350"/>
        <v>0.03</v>
      </c>
      <c r="V5611" s="52">
        <v>4.82</v>
      </c>
      <c r="W5611" s="52" t="str" cm="1">
        <f t="array" ref="W5611">_xlfn.SWITCH(ROUND(V5611,0),5,"Excellent",4,"Good",3,"Ok","Bad")</f>
        <v>Excellent</v>
      </c>
      <c r="X5611">
        <v>11</v>
      </c>
      <c r="Y5611" t="str">
        <f t="shared" si="351"/>
        <v>No</v>
      </c>
      <c r="Z5611" s="68">
        <v>43808</v>
      </c>
      <c r="AA5611" s="68">
        <v>43909</v>
      </c>
      <c r="AB5611">
        <v>83</v>
      </c>
      <c r="AC5611" t="s">
        <v>15616</v>
      </c>
    </row>
    <row r="5612" spans="1:29" x14ac:dyDescent="0.3">
      <c r="A5612" t="s">
        <v>15588</v>
      </c>
      <c r="B5612">
        <v>4062</v>
      </c>
      <c r="C5612" t="str">
        <f>VLOOKUP($B5612,Hosts!$A:$M,10,0)</f>
        <v>Within an hour</v>
      </c>
      <c r="D5612" s="70">
        <f>VLOOKUP($B5612,Hosts!$A:$M,11,0)</f>
        <v>1</v>
      </c>
      <c r="E5612" s="70">
        <f>VLOOKUP($B5612,Hosts!$A:$M,12,0)</f>
        <v>0.94</v>
      </c>
      <c r="F5612" t="str">
        <f>VLOOKUP($B5612,Hosts!$A:$M,13,0)</f>
        <v>No</v>
      </c>
      <c r="G5612" t="str">
        <f>INDEX(Hosts!$A:$M, MATCH(Places!$B5612,Hosts!$A:$A,0), MATCH(Places!G$1,Hosts!$A$1:$M$1,0))</f>
        <v>Within an hour</v>
      </c>
      <c r="H5612" s="70">
        <f>INDEX(Hosts!$A:$M, MATCH(Places!$B5612,Hosts!$A:$A,0), MATCH(Places!H$1,Hosts!$A$1:$M$1,0))</f>
        <v>1</v>
      </c>
      <c r="I5612" s="70">
        <f>INDEX(Hosts!$A:$M, MATCH(Places!$B5612,Hosts!$A:$A,0), MATCH(Places!I$1,Hosts!$A$1:$M$1,0))</f>
        <v>0.94</v>
      </c>
      <c r="J5612" t="str">
        <f>INDEX(Hosts!$A:$M, MATCH(Places!$B5612,Hosts!$A:$A,0), MATCH(Places!J$1,Hosts!$A$1:$M$1,0))</f>
        <v>No</v>
      </c>
      <c r="K5612">
        <v>7</v>
      </c>
      <c r="L5612" t="str">
        <f>VLOOKUP($K5612,Neighborhoods!$A:$C,2,0)</f>
        <v>Brooklyn</v>
      </c>
      <c r="M5612" t="str">
        <f>VLOOKUP($K5612,Neighborhoods!$A:$C,3,0)</f>
        <v>Bedford-Stuyvesant</v>
      </c>
      <c r="N5612" t="str">
        <f>INDEX(Neighborhoods!$A:$C, MATCH(Places!$K5612,Neighborhoods!$A:$A,0), MATCH(Places!N$1,Neighborhoods!$A$1:$C$1,0))</f>
        <v>Brooklyn</v>
      </c>
      <c r="O5612" t="str">
        <f>INDEX(Neighborhoods!$A:$C, MATCH(Places!$K5612,Neighborhoods!$A:$A,0), MATCH(Places!O$1,Neighborhoods!$A$1:$C$1,0))</f>
        <v>Bedford-Stuyvesant</v>
      </c>
      <c r="P5612" t="s">
        <v>1</v>
      </c>
      <c r="Q5612" t="str">
        <f t="shared" si="348"/>
        <v>Yes</v>
      </c>
      <c r="R5612">
        <v>4</v>
      </c>
      <c r="S5612" t="str">
        <f t="shared" si="349"/>
        <v>Medium</v>
      </c>
      <c r="T5612" s="50">
        <v>43</v>
      </c>
      <c r="U5612" s="70">
        <f t="shared" si="350"/>
        <v>0.03</v>
      </c>
      <c r="V5612" s="52">
        <v>4.5</v>
      </c>
      <c r="W5612" s="52" t="str" cm="1">
        <f t="array" ref="W5612">_xlfn.SWITCH(ROUND(V5612,0),5,"Excellent",4,"Good",3,"Ok","Bad")</f>
        <v>Excellent</v>
      </c>
      <c r="X5612">
        <v>26</v>
      </c>
      <c r="Y5612" t="str">
        <f t="shared" si="351"/>
        <v>No</v>
      </c>
      <c r="Z5612" s="68">
        <v>43803</v>
      </c>
      <c r="AA5612" s="68">
        <v>44045</v>
      </c>
      <c r="AB5612">
        <v>360</v>
      </c>
      <c r="AC5612" t="s">
        <v>15616</v>
      </c>
    </row>
    <row r="5613" spans="1:29" x14ac:dyDescent="0.3">
      <c r="A5613" t="s">
        <v>14918</v>
      </c>
      <c r="B5613">
        <v>1666</v>
      </c>
      <c r="C5613" t="str">
        <f>VLOOKUP($B5613,Hosts!$A:$M,10,0)</f>
        <v>Within an hour</v>
      </c>
      <c r="D5613" s="70">
        <f>VLOOKUP($B5613,Hosts!$A:$M,11,0)</f>
        <v>1</v>
      </c>
      <c r="E5613" s="70">
        <f>VLOOKUP($B5613,Hosts!$A:$M,12,0)</f>
        <v>0.96</v>
      </c>
      <c r="F5613" t="str">
        <f>VLOOKUP($B5613,Hosts!$A:$M,13,0)</f>
        <v>Yes</v>
      </c>
      <c r="G5613" t="str">
        <f>INDEX(Hosts!$A:$M, MATCH(Places!$B5613,Hosts!$A:$A,0), MATCH(Places!G$1,Hosts!$A$1:$M$1,0))</f>
        <v>Within an hour</v>
      </c>
      <c r="H5613" s="70">
        <f>INDEX(Hosts!$A:$M, MATCH(Places!$B5613,Hosts!$A:$A,0), MATCH(Places!H$1,Hosts!$A$1:$M$1,0))</f>
        <v>1</v>
      </c>
      <c r="I5613" s="70">
        <f>INDEX(Hosts!$A:$M, MATCH(Places!$B5613,Hosts!$A:$A,0), MATCH(Places!I$1,Hosts!$A$1:$M$1,0))</f>
        <v>0.96</v>
      </c>
      <c r="J5613" t="str">
        <f>INDEX(Hosts!$A:$M, MATCH(Places!$B5613,Hosts!$A:$A,0), MATCH(Places!J$1,Hosts!$A$1:$M$1,0))</f>
        <v>Yes</v>
      </c>
      <c r="K5613">
        <v>9</v>
      </c>
      <c r="L5613" t="str">
        <f>VLOOKUP($K5613,Neighborhoods!$A:$C,2,0)</f>
        <v>Brooklyn</v>
      </c>
      <c r="M5613" t="str">
        <f>VLOOKUP($K5613,Neighborhoods!$A:$C,3,0)</f>
        <v>Crown Heights</v>
      </c>
      <c r="N5613" t="str">
        <f>INDEX(Neighborhoods!$A:$C, MATCH(Places!$K5613,Neighborhoods!$A:$A,0), MATCH(Places!N$1,Neighborhoods!$A$1:$C$1,0))</f>
        <v>Brooklyn</v>
      </c>
      <c r="O5613" t="str">
        <f>INDEX(Neighborhoods!$A:$C, MATCH(Places!$K5613,Neighborhoods!$A:$A,0), MATCH(Places!O$1,Neighborhoods!$A$1:$C$1,0))</f>
        <v>Crown Heights</v>
      </c>
      <c r="P5613" t="s">
        <v>1</v>
      </c>
      <c r="Q5613" t="str">
        <f t="shared" si="348"/>
        <v>Yes</v>
      </c>
      <c r="R5613">
        <v>2</v>
      </c>
      <c r="S5613" t="str">
        <f t="shared" si="349"/>
        <v>Small</v>
      </c>
      <c r="T5613" s="50">
        <v>55</v>
      </c>
      <c r="U5613" s="70">
        <f t="shared" si="350"/>
        <v>0.03</v>
      </c>
      <c r="V5613" s="52">
        <v>5</v>
      </c>
      <c r="W5613" s="52" t="str" cm="1">
        <f t="array" ref="W5613">_xlfn.SWITCH(ROUND(V5613,0),5,"Excellent",4,"Good",3,"Ok","Bad")</f>
        <v>Excellent</v>
      </c>
      <c r="X5613">
        <v>10</v>
      </c>
      <c r="Y5613" t="str">
        <f t="shared" si="351"/>
        <v>No</v>
      </c>
      <c r="Z5613" s="68">
        <v>43823</v>
      </c>
      <c r="AA5613" s="68">
        <v>43977</v>
      </c>
      <c r="AB5613">
        <v>166</v>
      </c>
      <c r="AC5613" t="s">
        <v>15616</v>
      </c>
    </row>
    <row r="5614" spans="1:29" x14ac:dyDescent="0.3">
      <c r="A5614" t="s">
        <v>14892</v>
      </c>
      <c r="B5614">
        <v>1282</v>
      </c>
      <c r="C5614" t="str">
        <f>VLOOKUP($B5614,Hosts!$A:$M,10,0)</f>
        <v>Within an hour</v>
      </c>
      <c r="D5614" s="70">
        <f>VLOOKUP($B5614,Hosts!$A:$M,11,0)</f>
        <v>0.94</v>
      </c>
      <c r="E5614" s="70">
        <f>VLOOKUP($B5614,Hosts!$A:$M,12,0)</f>
        <v>0.96</v>
      </c>
      <c r="F5614" t="str">
        <f>VLOOKUP($B5614,Hosts!$A:$M,13,0)</f>
        <v>Yes</v>
      </c>
      <c r="G5614" t="str">
        <f>INDEX(Hosts!$A:$M, MATCH(Places!$B5614,Hosts!$A:$A,0), MATCH(Places!G$1,Hosts!$A$1:$M$1,0))</f>
        <v>Within an hour</v>
      </c>
      <c r="H5614" s="70">
        <f>INDEX(Hosts!$A:$M, MATCH(Places!$B5614,Hosts!$A:$A,0), MATCH(Places!H$1,Hosts!$A$1:$M$1,0))</f>
        <v>0.94</v>
      </c>
      <c r="I5614" s="70">
        <f>INDEX(Hosts!$A:$M, MATCH(Places!$B5614,Hosts!$A:$A,0), MATCH(Places!I$1,Hosts!$A$1:$M$1,0))</f>
        <v>0.96</v>
      </c>
      <c r="J5614" t="str">
        <f>INDEX(Hosts!$A:$M, MATCH(Places!$B5614,Hosts!$A:$A,0), MATCH(Places!J$1,Hosts!$A$1:$M$1,0))</f>
        <v>Yes</v>
      </c>
      <c r="K5614">
        <v>17</v>
      </c>
      <c r="L5614" t="str">
        <f>VLOOKUP($K5614,Neighborhoods!$A:$C,2,0)</f>
        <v>Manhattan</v>
      </c>
      <c r="M5614" t="str">
        <f>VLOOKUP($K5614,Neighborhoods!$A:$C,3,0)</f>
        <v>Hell's Kitchen</v>
      </c>
      <c r="N5614" t="str">
        <f>INDEX(Neighborhoods!$A:$C, MATCH(Places!$K5614,Neighborhoods!$A:$A,0), MATCH(Places!N$1,Neighborhoods!$A$1:$C$1,0))</f>
        <v>Manhattan</v>
      </c>
      <c r="O5614" t="str">
        <f>INDEX(Neighborhoods!$A:$C, MATCH(Places!$K5614,Neighborhoods!$A:$A,0), MATCH(Places!O$1,Neighborhoods!$A$1:$C$1,0))</f>
        <v>Hell's Kitchen</v>
      </c>
      <c r="P5614" t="s">
        <v>11822</v>
      </c>
      <c r="Q5614" t="str">
        <f t="shared" si="348"/>
        <v>No</v>
      </c>
      <c r="R5614">
        <v>2</v>
      </c>
      <c r="S5614" t="str">
        <f t="shared" si="349"/>
        <v>Small</v>
      </c>
      <c r="T5614" s="50">
        <v>285</v>
      </c>
      <c r="U5614" s="70">
        <f t="shared" si="350"/>
        <v>0.04</v>
      </c>
      <c r="V5614" s="52">
        <v>5</v>
      </c>
      <c r="W5614" s="52" t="str" cm="1">
        <f t="array" ref="W5614">_xlfn.SWITCH(ROUND(V5614,0),5,"Excellent",4,"Good",3,"Ok","Bad")</f>
        <v>Excellent</v>
      </c>
      <c r="X5614">
        <v>8</v>
      </c>
      <c r="Y5614" t="str">
        <f t="shared" si="351"/>
        <v>No</v>
      </c>
      <c r="Z5614" s="68">
        <v>43807</v>
      </c>
      <c r="AA5614" s="68">
        <v>43877</v>
      </c>
      <c r="AB5614">
        <v>335</v>
      </c>
      <c r="AC5614" t="s">
        <v>15615</v>
      </c>
    </row>
    <row r="5615" spans="1:29" x14ac:dyDescent="0.3">
      <c r="A5615" t="s">
        <v>14327</v>
      </c>
      <c r="B5615">
        <v>4073</v>
      </c>
      <c r="C5615" t="str">
        <f>VLOOKUP($B5615,Hosts!$A:$M,10,0)</f>
        <v>Within an hour</v>
      </c>
      <c r="D5615" s="70">
        <f>VLOOKUP($B5615,Hosts!$A:$M,11,0)</f>
        <v>1</v>
      </c>
      <c r="E5615" s="70">
        <f>VLOOKUP($B5615,Hosts!$A:$M,12,0)</f>
        <v>0.74</v>
      </c>
      <c r="F5615" t="str">
        <f>VLOOKUP($B5615,Hosts!$A:$M,13,0)</f>
        <v>Yes</v>
      </c>
      <c r="G5615" t="str">
        <f>INDEX(Hosts!$A:$M, MATCH(Places!$B5615,Hosts!$A:$A,0), MATCH(Places!G$1,Hosts!$A$1:$M$1,0))</f>
        <v>Within an hour</v>
      </c>
      <c r="H5615" s="70">
        <f>INDEX(Hosts!$A:$M, MATCH(Places!$B5615,Hosts!$A:$A,0), MATCH(Places!H$1,Hosts!$A$1:$M$1,0))</f>
        <v>1</v>
      </c>
      <c r="I5615" s="70">
        <f>INDEX(Hosts!$A:$M, MATCH(Places!$B5615,Hosts!$A:$A,0), MATCH(Places!I$1,Hosts!$A$1:$M$1,0))</f>
        <v>0.74</v>
      </c>
      <c r="J5615" t="str">
        <f>INDEX(Hosts!$A:$M, MATCH(Places!$B5615,Hosts!$A:$A,0), MATCH(Places!J$1,Hosts!$A$1:$M$1,0))</f>
        <v>Yes</v>
      </c>
      <c r="K5615">
        <v>17</v>
      </c>
      <c r="L5615" t="str">
        <f>VLOOKUP($K5615,Neighborhoods!$A:$C,2,0)</f>
        <v>Manhattan</v>
      </c>
      <c r="M5615" t="str">
        <f>VLOOKUP($K5615,Neighborhoods!$A:$C,3,0)</f>
        <v>Hell's Kitchen</v>
      </c>
      <c r="N5615" t="str">
        <f>INDEX(Neighborhoods!$A:$C, MATCH(Places!$K5615,Neighborhoods!$A:$A,0), MATCH(Places!N$1,Neighborhoods!$A$1:$C$1,0))</f>
        <v>Manhattan</v>
      </c>
      <c r="O5615" t="str">
        <f>INDEX(Neighborhoods!$A:$C, MATCH(Places!$K5615,Neighborhoods!$A:$A,0), MATCH(Places!O$1,Neighborhoods!$A$1:$C$1,0))</f>
        <v>Hell's Kitchen</v>
      </c>
      <c r="P5615" t="s">
        <v>11822</v>
      </c>
      <c r="Q5615" t="str">
        <f t="shared" si="348"/>
        <v>No</v>
      </c>
      <c r="R5615">
        <v>6</v>
      </c>
      <c r="S5615" t="str">
        <f t="shared" si="349"/>
        <v>Large</v>
      </c>
      <c r="T5615" s="50">
        <v>75</v>
      </c>
      <c r="U5615" s="70">
        <f t="shared" si="350"/>
        <v>0.03</v>
      </c>
      <c r="V5615" s="52">
        <v>5</v>
      </c>
      <c r="W5615" s="52" t="str" cm="1">
        <f t="array" ref="W5615">_xlfn.SWITCH(ROUND(V5615,0),5,"Excellent",4,"Good",3,"Ok","Bad")</f>
        <v>Excellent</v>
      </c>
      <c r="X5615">
        <v>4</v>
      </c>
      <c r="Y5615" t="str">
        <f t="shared" si="351"/>
        <v>No</v>
      </c>
      <c r="Z5615" s="68">
        <v>43808</v>
      </c>
      <c r="AA5615" s="68">
        <v>43991</v>
      </c>
      <c r="AB5615">
        <v>356</v>
      </c>
      <c r="AC5615" t="s">
        <v>15615</v>
      </c>
    </row>
    <row r="5616" spans="1:29" x14ac:dyDescent="0.3">
      <c r="A5616" t="s">
        <v>14228</v>
      </c>
      <c r="B5616">
        <v>4074</v>
      </c>
      <c r="C5616" t="str">
        <f>VLOOKUP($B5616,Hosts!$A:$M,10,0)</f>
        <v>Within an hour</v>
      </c>
      <c r="D5616" s="70">
        <f>VLOOKUP($B5616,Hosts!$A:$M,11,0)</f>
        <v>1</v>
      </c>
      <c r="E5616" s="70">
        <f>VLOOKUP($B5616,Hosts!$A:$M,12,0)</f>
        <v>1</v>
      </c>
      <c r="F5616" t="str">
        <f>VLOOKUP($B5616,Hosts!$A:$M,13,0)</f>
        <v>No</v>
      </c>
      <c r="G5616" t="str">
        <f>INDEX(Hosts!$A:$M, MATCH(Places!$B5616,Hosts!$A:$A,0), MATCH(Places!G$1,Hosts!$A$1:$M$1,0))</f>
        <v>Within an hour</v>
      </c>
      <c r="H5616" s="70">
        <f>INDEX(Hosts!$A:$M, MATCH(Places!$B5616,Hosts!$A:$A,0), MATCH(Places!H$1,Hosts!$A$1:$M$1,0))</f>
        <v>1</v>
      </c>
      <c r="I5616" s="70">
        <f>INDEX(Hosts!$A:$M, MATCH(Places!$B5616,Hosts!$A:$A,0), MATCH(Places!I$1,Hosts!$A$1:$M$1,0))</f>
        <v>1</v>
      </c>
      <c r="J5616" t="str">
        <f>INDEX(Hosts!$A:$M, MATCH(Places!$B5616,Hosts!$A:$A,0), MATCH(Places!J$1,Hosts!$A$1:$M$1,0))</f>
        <v>No</v>
      </c>
      <c r="K5616">
        <v>13</v>
      </c>
      <c r="L5616" t="str">
        <f>VLOOKUP($K5616,Neighborhoods!$A:$C,2,0)</f>
        <v>Manhattan</v>
      </c>
      <c r="M5616" t="str">
        <f>VLOOKUP($K5616,Neighborhoods!$A:$C,3,0)</f>
        <v>Chelsea</v>
      </c>
      <c r="N5616" t="str">
        <f>INDEX(Neighborhoods!$A:$C, MATCH(Places!$K5616,Neighborhoods!$A:$A,0), MATCH(Places!N$1,Neighborhoods!$A$1:$C$1,0))</f>
        <v>Manhattan</v>
      </c>
      <c r="O5616" t="str">
        <f>INDEX(Neighborhoods!$A:$C, MATCH(Places!$K5616,Neighborhoods!$A:$A,0), MATCH(Places!O$1,Neighborhoods!$A$1:$C$1,0))</f>
        <v>Chelsea</v>
      </c>
      <c r="P5616" t="s">
        <v>11822</v>
      </c>
      <c r="Q5616" t="str">
        <f t="shared" si="348"/>
        <v>No</v>
      </c>
      <c r="R5616">
        <v>3</v>
      </c>
      <c r="S5616" t="str">
        <f t="shared" si="349"/>
        <v>Medium</v>
      </c>
      <c r="T5616" s="50">
        <v>220</v>
      </c>
      <c r="U5616" s="70">
        <f t="shared" si="350"/>
        <v>0.04</v>
      </c>
      <c r="V5616" s="52">
        <v>5</v>
      </c>
      <c r="W5616" s="52" t="str" cm="1">
        <f t="array" ref="W5616">_xlfn.SWITCH(ROUND(V5616,0),5,"Excellent",4,"Good",3,"Ok","Bad")</f>
        <v>Excellent</v>
      </c>
      <c r="X5616">
        <v>3</v>
      </c>
      <c r="Y5616" t="str">
        <f t="shared" si="351"/>
        <v>No</v>
      </c>
      <c r="Z5616" s="68">
        <v>43813</v>
      </c>
      <c r="AA5616" s="68">
        <v>43833</v>
      </c>
      <c r="AB5616">
        <v>291</v>
      </c>
      <c r="AC5616" t="s">
        <v>15615</v>
      </c>
    </row>
    <row r="5617" spans="1:29" x14ac:dyDescent="0.3">
      <c r="A5617" t="s">
        <v>13957</v>
      </c>
      <c r="B5617">
        <v>2899</v>
      </c>
      <c r="C5617" t="str">
        <f>VLOOKUP($B5617,Hosts!$A:$M,10,0)</f>
        <v>Within an hour</v>
      </c>
      <c r="D5617" s="70">
        <f>VLOOKUP($B5617,Hosts!$A:$M,11,0)</f>
        <v>1</v>
      </c>
      <c r="E5617" s="70">
        <f>VLOOKUP($B5617,Hosts!$A:$M,12,0)</f>
        <v>0.73</v>
      </c>
      <c r="F5617" t="str">
        <f>VLOOKUP($B5617,Hosts!$A:$M,13,0)</f>
        <v>Yes</v>
      </c>
      <c r="G5617" t="str">
        <f>INDEX(Hosts!$A:$M, MATCH(Places!$B5617,Hosts!$A:$A,0), MATCH(Places!G$1,Hosts!$A$1:$M$1,0))</f>
        <v>Within an hour</v>
      </c>
      <c r="H5617" s="70">
        <f>INDEX(Hosts!$A:$M, MATCH(Places!$B5617,Hosts!$A:$A,0), MATCH(Places!H$1,Hosts!$A$1:$M$1,0))</f>
        <v>1</v>
      </c>
      <c r="I5617" s="70">
        <f>INDEX(Hosts!$A:$M, MATCH(Places!$B5617,Hosts!$A:$A,0), MATCH(Places!I$1,Hosts!$A$1:$M$1,0))</f>
        <v>0.73</v>
      </c>
      <c r="J5617" t="str">
        <f>INDEX(Hosts!$A:$M, MATCH(Places!$B5617,Hosts!$A:$A,0), MATCH(Places!J$1,Hosts!$A$1:$M$1,0))</f>
        <v>Yes</v>
      </c>
      <c r="K5617">
        <v>8</v>
      </c>
      <c r="L5617" t="str">
        <f>VLOOKUP($K5617,Neighborhoods!$A:$C,2,0)</f>
        <v>Brooklyn</v>
      </c>
      <c r="M5617" t="str">
        <f>VLOOKUP($K5617,Neighborhoods!$A:$C,3,0)</f>
        <v>Bushwick</v>
      </c>
      <c r="N5617" t="str">
        <f>INDEX(Neighborhoods!$A:$C, MATCH(Places!$K5617,Neighborhoods!$A:$A,0), MATCH(Places!N$1,Neighborhoods!$A$1:$C$1,0))</f>
        <v>Brooklyn</v>
      </c>
      <c r="O5617" t="str">
        <f>INDEX(Neighborhoods!$A:$C, MATCH(Places!$K5617,Neighborhoods!$A:$A,0), MATCH(Places!O$1,Neighborhoods!$A$1:$C$1,0))</f>
        <v>Bushwick</v>
      </c>
      <c r="P5617" t="s">
        <v>1</v>
      </c>
      <c r="Q5617" t="str">
        <f t="shared" si="348"/>
        <v>Yes</v>
      </c>
      <c r="R5617">
        <v>1</v>
      </c>
      <c r="S5617" t="str">
        <f t="shared" si="349"/>
        <v>Small</v>
      </c>
      <c r="T5617" s="50">
        <v>40</v>
      </c>
      <c r="U5617" s="70">
        <f t="shared" si="350"/>
        <v>0.03</v>
      </c>
      <c r="V5617" s="52">
        <v>4.8</v>
      </c>
      <c r="W5617" s="52" t="str" cm="1">
        <f t="array" ref="W5617">_xlfn.SWITCH(ROUND(V5617,0),5,"Excellent",4,"Good",3,"Ok","Bad")</f>
        <v>Excellent</v>
      </c>
      <c r="X5617">
        <v>10</v>
      </c>
      <c r="Y5617" t="str">
        <f t="shared" si="351"/>
        <v>No</v>
      </c>
      <c r="Z5617" s="68">
        <v>43829</v>
      </c>
      <c r="AA5617" s="68">
        <v>44013</v>
      </c>
      <c r="AB5617">
        <v>103</v>
      </c>
      <c r="AC5617" t="s">
        <v>15616</v>
      </c>
    </row>
    <row r="5618" spans="1:29" x14ac:dyDescent="0.3">
      <c r="A5618" t="s">
        <v>15514</v>
      </c>
      <c r="B5618">
        <v>4075</v>
      </c>
      <c r="C5618" t="str">
        <f>VLOOKUP($B5618,Hosts!$A:$M,10,0)</f>
        <v>Within an hour</v>
      </c>
      <c r="D5618" s="70">
        <f>VLOOKUP($B5618,Hosts!$A:$M,11,0)</f>
        <v>1</v>
      </c>
      <c r="E5618" s="70">
        <f>VLOOKUP($B5618,Hosts!$A:$M,12,0)</f>
        <v>1</v>
      </c>
      <c r="F5618" t="str">
        <f>VLOOKUP($B5618,Hosts!$A:$M,13,0)</f>
        <v>Yes</v>
      </c>
      <c r="G5618" t="str">
        <f>INDEX(Hosts!$A:$M, MATCH(Places!$B5618,Hosts!$A:$A,0), MATCH(Places!G$1,Hosts!$A$1:$M$1,0))</f>
        <v>Within an hour</v>
      </c>
      <c r="H5618" s="70">
        <f>INDEX(Hosts!$A:$M, MATCH(Places!$B5618,Hosts!$A:$A,0), MATCH(Places!H$1,Hosts!$A$1:$M$1,0))</f>
        <v>1</v>
      </c>
      <c r="I5618" s="70">
        <f>INDEX(Hosts!$A:$M, MATCH(Places!$B5618,Hosts!$A:$A,0), MATCH(Places!I$1,Hosts!$A$1:$M$1,0))</f>
        <v>1</v>
      </c>
      <c r="J5618" t="str">
        <f>INDEX(Hosts!$A:$M, MATCH(Places!$B5618,Hosts!$A:$A,0), MATCH(Places!J$1,Hosts!$A$1:$M$1,0))</f>
        <v>Yes</v>
      </c>
      <c r="K5618">
        <v>16</v>
      </c>
      <c r="L5618" t="str">
        <f>VLOOKUP($K5618,Neighborhoods!$A:$C,2,0)</f>
        <v>Manhattan</v>
      </c>
      <c r="M5618" t="str">
        <f>VLOOKUP($K5618,Neighborhoods!$A:$C,3,0)</f>
        <v>Harlem</v>
      </c>
      <c r="N5618" t="str">
        <f>INDEX(Neighborhoods!$A:$C, MATCH(Places!$K5618,Neighborhoods!$A:$A,0), MATCH(Places!N$1,Neighborhoods!$A$1:$C$1,0))</f>
        <v>Manhattan</v>
      </c>
      <c r="O5618" t="str">
        <f>INDEX(Neighborhoods!$A:$C, MATCH(Places!$K5618,Neighborhoods!$A:$A,0), MATCH(Places!O$1,Neighborhoods!$A$1:$C$1,0))</f>
        <v>Harlem</v>
      </c>
      <c r="P5618" t="s">
        <v>11822</v>
      </c>
      <c r="Q5618" t="str">
        <f t="shared" si="348"/>
        <v>No</v>
      </c>
      <c r="R5618">
        <v>6</v>
      </c>
      <c r="S5618" t="str">
        <f t="shared" si="349"/>
        <v>Large</v>
      </c>
      <c r="T5618" s="50">
        <v>125</v>
      </c>
      <c r="U5618" s="70">
        <f t="shared" si="350"/>
        <v>0.03</v>
      </c>
      <c r="V5618" s="52">
        <v>5</v>
      </c>
      <c r="W5618" s="52" t="str" cm="1">
        <f t="array" ref="W5618">_xlfn.SWITCH(ROUND(V5618,0),5,"Excellent",4,"Good",3,"Ok","Bad")</f>
        <v>Excellent</v>
      </c>
      <c r="X5618">
        <v>4</v>
      </c>
      <c r="Y5618" t="str">
        <f t="shared" si="351"/>
        <v>No</v>
      </c>
      <c r="Z5618" s="68">
        <v>43827</v>
      </c>
      <c r="AA5618" s="68">
        <v>43920</v>
      </c>
      <c r="AB5618">
        <v>229</v>
      </c>
      <c r="AC5618" t="s">
        <v>15615</v>
      </c>
    </row>
    <row r="5619" spans="1:29" x14ac:dyDescent="0.3">
      <c r="A5619" t="s">
        <v>15538</v>
      </c>
      <c r="B5619">
        <v>4021</v>
      </c>
      <c r="C5619" t="str">
        <f>VLOOKUP($B5619,Hosts!$A:$M,10,0)</f>
        <v>Within a few hours</v>
      </c>
      <c r="D5619" s="70">
        <f>VLOOKUP($B5619,Hosts!$A:$M,11,0)</f>
        <v>1</v>
      </c>
      <c r="E5619" s="70">
        <f>VLOOKUP($B5619,Hosts!$A:$M,12,0)</f>
        <v>0.64</v>
      </c>
      <c r="F5619" t="str">
        <f>VLOOKUP($B5619,Hosts!$A:$M,13,0)</f>
        <v>No</v>
      </c>
      <c r="G5619" t="str">
        <f>INDEX(Hosts!$A:$M, MATCH(Places!$B5619,Hosts!$A:$A,0), MATCH(Places!G$1,Hosts!$A$1:$M$1,0))</f>
        <v>Within a few hours</v>
      </c>
      <c r="H5619" s="70">
        <f>INDEX(Hosts!$A:$M, MATCH(Places!$B5619,Hosts!$A:$A,0), MATCH(Places!H$1,Hosts!$A$1:$M$1,0))</f>
        <v>1</v>
      </c>
      <c r="I5619" s="70">
        <f>INDEX(Hosts!$A:$M, MATCH(Places!$B5619,Hosts!$A:$A,0), MATCH(Places!I$1,Hosts!$A$1:$M$1,0))</f>
        <v>0.64</v>
      </c>
      <c r="J5619" t="str">
        <f>INDEX(Hosts!$A:$M, MATCH(Places!$B5619,Hosts!$A:$A,0), MATCH(Places!J$1,Hosts!$A$1:$M$1,0))</f>
        <v>No</v>
      </c>
      <c r="K5619">
        <v>12</v>
      </c>
      <c r="L5619" t="str">
        <f>VLOOKUP($K5619,Neighborhoods!$A:$C,2,0)</f>
        <v>Brooklyn</v>
      </c>
      <c r="M5619" t="str">
        <f>VLOOKUP($K5619,Neighborhoods!$A:$C,3,0)</f>
        <v>Williamsburg</v>
      </c>
      <c r="N5619" t="str">
        <f>INDEX(Neighborhoods!$A:$C, MATCH(Places!$K5619,Neighborhoods!$A:$A,0), MATCH(Places!N$1,Neighborhoods!$A$1:$C$1,0))</f>
        <v>Brooklyn</v>
      </c>
      <c r="O5619" t="str">
        <f>INDEX(Neighborhoods!$A:$C, MATCH(Places!$K5619,Neighborhoods!$A:$A,0), MATCH(Places!O$1,Neighborhoods!$A$1:$C$1,0))</f>
        <v>Williamsburg</v>
      </c>
      <c r="P5619" t="s">
        <v>11822</v>
      </c>
      <c r="Q5619" t="str">
        <f t="shared" si="348"/>
        <v>No</v>
      </c>
      <c r="R5619">
        <v>2</v>
      </c>
      <c r="S5619" t="str">
        <f t="shared" si="349"/>
        <v>Small</v>
      </c>
      <c r="T5619" s="50">
        <v>85</v>
      </c>
      <c r="U5619" s="70">
        <f t="shared" si="350"/>
        <v>0.03</v>
      </c>
      <c r="V5619" s="52">
        <v>5</v>
      </c>
      <c r="W5619" s="52" t="str" cm="1">
        <f t="array" ref="W5619">_xlfn.SWITCH(ROUND(V5619,0),5,"Excellent",4,"Good",3,"Ok","Bad")</f>
        <v>Excellent</v>
      </c>
      <c r="X5619">
        <v>3</v>
      </c>
      <c r="Y5619" t="str">
        <f t="shared" si="351"/>
        <v>No</v>
      </c>
      <c r="Z5619" s="68">
        <v>43809</v>
      </c>
      <c r="AA5619" s="68">
        <v>43826</v>
      </c>
      <c r="AB5619">
        <v>139</v>
      </c>
      <c r="AC5619" t="s">
        <v>15615</v>
      </c>
    </row>
    <row r="5620" spans="1:29" x14ac:dyDescent="0.3">
      <c r="A5620" t="s">
        <v>14521</v>
      </c>
      <c r="B5620">
        <v>2503</v>
      </c>
      <c r="C5620" t="str">
        <f>VLOOKUP($B5620,Hosts!$A:$M,10,0)</f>
        <v>Within an hour</v>
      </c>
      <c r="D5620" s="70">
        <f>VLOOKUP($B5620,Hosts!$A:$M,11,0)</f>
        <v>1</v>
      </c>
      <c r="E5620" s="70">
        <f>VLOOKUP($B5620,Hosts!$A:$M,12,0)</f>
        <v>0.93</v>
      </c>
      <c r="F5620" t="str">
        <f>VLOOKUP($B5620,Hosts!$A:$M,13,0)</f>
        <v>Yes</v>
      </c>
      <c r="G5620" t="str">
        <f>INDEX(Hosts!$A:$M, MATCH(Places!$B5620,Hosts!$A:$A,0), MATCH(Places!G$1,Hosts!$A$1:$M$1,0))</f>
        <v>Within an hour</v>
      </c>
      <c r="H5620" s="70">
        <f>INDEX(Hosts!$A:$M, MATCH(Places!$B5620,Hosts!$A:$A,0), MATCH(Places!H$1,Hosts!$A$1:$M$1,0))</f>
        <v>1</v>
      </c>
      <c r="I5620" s="70">
        <f>INDEX(Hosts!$A:$M, MATCH(Places!$B5620,Hosts!$A:$A,0), MATCH(Places!I$1,Hosts!$A$1:$M$1,0))</f>
        <v>0.93</v>
      </c>
      <c r="J5620" t="str">
        <f>INDEX(Hosts!$A:$M, MATCH(Places!$B5620,Hosts!$A:$A,0), MATCH(Places!J$1,Hosts!$A$1:$M$1,0))</f>
        <v>Yes</v>
      </c>
      <c r="K5620">
        <v>8</v>
      </c>
      <c r="L5620" t="str">
        <f>VLOOKUP($K5620,Neighborhoods!$A:$C,2,0)</f>
        <v>Brooklyn</v>
      </c>
      <c r="M5620" t="str">
        <f>VLOOKUP($K5620,Neighborhoods!$A:$C,3,0)</f>
        <v>Bushwick</v>
      </c>
      <c r="N5620" t="str">
        <f>INDEX(Neighborhoods!$A:$C, MATCH(Places!$K5620,Neighborhoods!$A:$A,0), MATCH(Places!N$1,Neighborhoods!$A$1:$C$1,0))</f>
        <v>Brooklyn</v>
      </c>
      <c r="O5620" t="str">
        <f>INDEX(Neighborhoods!$A:$C, MATCH(Places!$K5620,Neighborhoods!$A:$A,0), MATCH(Places!O$1,Neighborhoods!$A$1:$C$1,0))</f>
        <v>Bushwick</v>
      </c>
      <c r="P5620" t="s">
        <v>11822</v>
      </c>
      <c r="Q5620" t="str">
        <f t="shared" si="348"/>
        <v>No</v>
      </c>
      <c r="R5620">
        <v>2</v>
      </c>
      <c r="S5620" t="str">
        <f t="shared" si="349"/>
        <v>Small</v>
      </c>
      <c r="T5620" s="50">
        <v>186</v>
      </c>
      <c r="U5620" s="70">
        <f t="shared" si="350"/>
        <v>0.03</v>
      </c>
      <c r="V5620" s="52">
        <v>4.99</v>
      </c>
      <c r="W5620" s="52" t="str" cm="1">
        <f t="array" ref="W5620">_xlfn.SWITCH(ROUND(V5620,0),5,"Excellent",4,"Good",3,"Ok","Bad")</f>
        <v>Excellent</v>
      </c>
      <c r="X5620">
        <v>103</v>
      </c>
      <c r="Y5620" t="str">
        <f t="shared" si="351"/>
        <v>Yes</v>
      </c>
      <c r="Z5620" s="68">
        <v>43810</v>
      </c>
      <c r="AA5620" s="68">
        <v>44045</v>
      </c>
      <c r="AB5620">
        <v>361</v>
      </c>
      <c r="AC5620" t="s">
        <v>15615</v>
      </c>
    </row>
    <row r="5621" spans="1:29" x14ac:dyDescent="0.3">
      <c r="A5621" t="s">
        <v>14652</v>
      </c>
      <c r="B5621">
        <v>2554</v>
      </c>
      <c r="C5621" t="str">
        <f>VLOOKUP($B5621,Hosts!$A:$M,10,0)</f>
        <v>Within an hour</v>
      </c>
      <c r="D5621" s="70">
        <f>VLOOKUP($B5621,Hosts!$A:$M,11,0)</f>
        <v>0.98</v>
      </c>
      <c r="E5621" s="70">
        <f>VLOOKUP($B5621,Hosts!$A:$M,12,0)</f>
        <v>0.99</v>
      </c>
      <c r="F5621" t="str">
        <f>VLOOKUP($B5621,Hosts!$A:$M,13,0)</f>
        <v>Yes</v>
      </c>
      <c r="G5621" t="str">
        <f>INDEX(Hosts!$A:$M, MATCH(Places!$B5621,Hosts!$A:$A,0), MATCH(Places!G$1,Hosts!$A$1:$M$1,0))</f>
        <v>Within an hour</v>
      </c>
      <c r="H5621" s="70">
        <f>INDEX(Hosts!$A:$M, MATCH(Places!$B5621,Hosts!$A:$A,0), MATCH(Places!H$1,Hosts!$A$1:$M$1,0))</f>
        <v>0.98</v>
      </c>
      <c r="I5621" s="70">
        <f>INDEX(Hosts!$A:$M, MATCH(Places!$B5621,Hosts!$A:$A,0), MATCH(Places!I$1,Hosts!$A$1:$M$1,0))</f>
        <v>0.99</v>
      </c>
      <c r="J5621" t="str">
        <f>INDEX(Hosts!$A:$M, MATCH(Places!$B5621,Hosts!$A:$A,0), MATCH(Places!J$1,Hosts!$A$1:$M$1,0))</f>
        <v>Yes</v>
      </c>
      <c r="K5621">
        <v>12</v>
      </c>
      <c r="L5621" t="str">
        <f>VLOOKUP($K5621,Neighborhoods!$A:$C,2,0)</f>
        <v>Brooklyn</v>
      </c>
      <c r="M5621" t="str">
        <f>VLOOKUP($K5621,Neighborhoods!$A:$C,3,0)</f>
        <v>Williamsburg</v>
      </c>
      <c r="N5621" t="str">
        <f>INDEX(Neighborhoods!$A:$C, MATCH(Places!$K5621,Neighborhoods!$A:$A,0), MATCH(Places!N$1,Neighborhoods!$A$1:$C$1,0))</f>
        <v>Brooklyn</v>
      </c>
      <c r="O5621" t="str">
        <f>INDEX(Neighborhoods!$A:$C, MATCH(Places!$K5621,Neighborhoods!$A:$A,0), MATCH(Places!O$1,Neighborhoods!$A$1:$C$1,0))</f>
        <v>Williamsburg</v>
      </c>
      <c r="P5621" t="s">
        <v>11822</v>
      </c>
      <c r="Q5621" t="str">
        <f t="shared" si="348"/>
        <v>No</v>
      </c>
      <c r="R5621">
        <v>4</v>
      </c>
      <c r="S5621" t="str">
        <f t="shared" si="349"/>
        <v>Medium</v>
      </c>
      <c r="T5621" s="50">
        <v>68</v>
      </c>
      <c r="U5621" s="70">
        <f t="shared" si="350"/>
        <v>0.03</v>
      </c>
      <c r="V5621" s="52">
        <v>5</v>
      </c>
      <c r="W5621" s="52" t="str" cm="1">
        <f t="array" ref="W5621">_xlfn.SWITCH(ROUND(V5621,0),5,"Excellent",4,"Good",3,"Ok","Bad")</f>
        <v>Excellent</v>
      </c>
      <c r="X5621">
        <v>3</v>
      </c>
      <c r="Y5621" t="str">
        <f t="shared" si="351"/>
        <v>No</v>
      </c>
      <c r="Z5621" s="68">
        <v>43822</v>
      </c>
      <c r="AA5621" s="68">
        <v>43868</v>
      </c>
      <c r="AB5621">
        <v>0</v>
      </c>
      <c r="AC5621" t="s">
        <v>15615</v>
      </c>
    </row>
    <row r="5622" spans="1:29" x14ac:dyDescent="0.3">
      <c r="A5622" t="s">
        <v>15378</v>
      </c>
      <c r="B5622">
        <v>754</v>
      </c>
      <c r="C5622" t="str">
        <f>VLOOKUP($B5622,Hosts!$A:$M,10,0)</f>
        <v>Within a few hours</v>
      </c>
      <c r="D5622" s="70">
        <f>VLOOKUP($B5622,Hosts!$A:$M,11,0)</f>
        <v>0.9</v>
      </c>
      <c r="E5622" s="70">
        <f>VLOOKUP($B5622,Hosts!$A:$M,12,0)</f>
        <v>0.97</v>
      </c>
      <c r="F5622" t="str">
        <f>VLOOKUP($B5622,Hosts!$A:$M,13,0)</f>
        <v>No</v>
      </c>
      <c r="G5622" t="str">
        <f>INDEX(Hosts!$A:$M, MATCH(Places!$B5622,Hosts!$A:$A,0), MATCH(Places!G$1,Hosts!$A$1:$M$1,0))</f>
        <v>Within a few hours</v>
      </c>
      <c r="H5622" s="70">
        <f>INDEX(Hosts!$A:$M, MATCH(Places!$B5622,Hosts!$A:$A,0), MATCH(Places!H$1,Hosts!$A$1:$M$1,0))</f>
        <v>0.9</v>
      </c>
      <c r="I5622" s="70">
        <f>INDEX(Hosts!$A:$M, MATCH(Places!$B5622,Hosts!$A:$A,0), MATCH(Places!I$1,Hosts!$A$1:$M$1,0))</f>
        <v>0.97</v>
      </c>
      <c r="J5622" t="str">
        <f>INDEX(Hosts!$A:$M, MATCH(Places!$B5622,Hosts!$A:$A,0), MATCH(Places!J$1,Hosts!$A$1:$M$1,0))</f>
        <v>No</v>
      </c>
      <c r="K5622">
        <v>13</v>
      </c>
      <c r="L5622" t="str">
        <f>VLOOKUP($K5622,Neighborhoods!$A:$C,2,0)</f>
        <v>Manhattan</v>
      </c>
      <c r="M5622" t="str">
        <f>VLOOKUP($K5622,Neighborhoods!$A:$C,3,0)</f>
        <v>Chelsea</v>
      </c>
      <c r="N5622" t="str">
        <f>INDEX(Neighborhoods!$A:$C, MATCH(Places!$K5622,Neighborhoods!$A:$A,0), MATCH(Places!N$1,Neighborhoods!$A$1:$C$1,0))</f>
        <v>Manhattan</v>
      </c>
      <c r="O5622" t="str">
        <f>INDEX(Neighborhoods!$A:$C, MATCH(Places!$K5622,Neighborhoods!$A:$A,0), MATCH(Places!O$1,Neighborhoods!$A$1:$C$1,0))</f>
        <v>Chelsea</v>
      </c>
      <c r="P5622" t="s">
        <v>11822</v>
      </c>
      <c r="Q5622" t="str">
        <f t="shared" si="348"/>
        <v>No</v>
      </c>
      <c r="R5622">
        <v>2</v>
      </c>
      <c r="S5622" t="str">
        <f t="shared" si="349"/>
        <v>Small</v>
      </c>
      <c r="T5622" s="50">
        <v>250</v>
      </c>
      <c r="U5622" s="70">
        <f t="shared" si="350"/>
        <v>0.04</v>
      </c>
      <c r="V5622" s="52">
        <v>5</v>
      </c>
      <c r="W5622" s="52" t="str" cm="1">
        <f t="array" ref="W5622">_xlfn.SWITCH(ROUND(V5622,0),5,"Excellent",4,"Good",3,"Ok","Bad")</f>
        <v>Excellent</v>
      </c>
      <c r="X5622">
        <v>5</v>
      </c>
      <c r="Y5622" t="str">
        <f t="shared" si="351"/>
        <v>No</v>
      </c>
      <c r="Z5622" s="68">
        <v>43863</v>
      </c>
      <c r="AA5622" s="68">
        <v>44055</v>
      </c>
      <c r="AB5622">
        <v>106</v>
      </c>
      <c r="AC5622" t="s">
        <v>15616</v>
      </c>
    </row>
    <row r="5623" spans="1:29" x14ac:dyDescent="0.3">
      <c r="A5623" t="s">
        <v>14752</v>
      </c>
      <c r="B5623">
        <v>3734</v>
      </c>
      <c r="C5623" t="str">
        <f>VLOOKUP($B5623,Hosts!$A:$M,10,0)</f>
        <v>Within a few hours</v>
      </c>
      <c r="D5623" s="70">
        <f>VLOOKUP($B5623,Hosts!$A:$M,11,0)</f>
        <v>1</v>
      </c>
      <c r="E5623" s="70">
        <f>VLOOKUP($B5623,Hosts!$A:$M,12,0)</f>
        <v>0.94</v>
      </c>
      <c r="F5623" t="str">
        <f>VLOOKUP($B5623,Hosts!$A:$M,13,0)</f>
        <v>Yes</v>
      </c>
      <c r="G5623" t="str">
        <f>INDEX(Hosts!$A:$M, MATCH(Places!$B5623,Hosts!$A:$A,0), MATCH(Places!G$1,Hosts!$A$1:$M$1,0))</f>
        <v>Within a few hours</v>
      </c>
      <c r="H5623" s="70">
        <f>INDEX(Hosts!$A:$M, MATCH(Places!$B5623,Hosts!$A:$A,0), MATCH(Places!H$1,Hosts!$A$1:$M$1,0))</f>
        <v>1</v>
      </c>
      <c r="I5623" s="70">
        <f>INDEX(Hosts!$A:$M, MATCH(Places!$B5623,Hosts!$A:$A,0), MATCH(Places!I$1,Hosts!$A$1:$M$1,0))</f>
        <v>0.94</v>
      </c>
      <c r="J5623" t="str">
        <f>INDEX(Hosts!$A:$M, MATCH(Places!$B5623,Hosts!$A:$A,0), MATCH(Places!J$1,Hosts!$A$1:$M$1,0))</f>
        <v>Yes</v>
      </c>
      <c r="K5623">
        <v>21</v>
      </c>
      <c r="L5623" t="str">
        <f>VLOOKUP($K5623,Neighborhoods!$A:$C,2,0)</f>
        <v>Queens</v>
      </c>
      <c r="M5623" t="str">
        <f>VLOOKUP($K5623,Neighborhoods!$A:$C,3,0)</f>
        <v>Astoria</v>
      </c>
      <c r="N5623" t="str">
        <f>INDEX(Neighborhoods!$A:$C, MATCH(Places!$K5623,Neighborhoods!$A:$A,0), MATCH(Places!N$1,Neighborhoods!$A$1:$C$1,0))</f>
        <v>Queens</v>
      </c>
      <c r="O5623" t="str">
        <f>INDEX(Neighborhoods!$A:$C, MATCH(Places!$K5623,Neighborhoods!$A:$A,0), MATCH(Places!O$1,Neighborhoods!$A$1:$C$1,0))</f>
        <v>Astoria</v>
      </c>
      <c r="P5623" t="s">
        <v>11822</v>
      </c>
      <c r="Q5623" t="str">
        <f t="shared" si="348"/>
        <v>No</v>
      </c>
      <c r="R5623">
        <v>6</v>
      </c>
      <c r="S5623" t="str">
        <f t="shared" si="349"/>
        <v>Large</v>
      </c>
      <c r="T5623" s="50">
        <v>155</v>
      </c>
      <c r="U5623" s="70">
        <f t="shared" si="350"/>
        <v>0.03</v>
      </c>
      <c r="V5623" s="52">
        <v>5</v>
      </c>
      <c r="W5623" s="52" t="str" cm="1">
        <f t="array" ref="W5623">_xlfn.SWITCH(ROUND(V5623,0),5,"Excellent",4,"Good",3,"Ok","Bad")</f>
        <v>Excellent</v>
      </c>
      <c r="X5623">
        <v>15</v>
      </c>
      <c r="Y5623" t="str">
        <f t="shared" si="351"/>
        <v>No</v>
      </c>
      <c r="Z5623" s="68">
        <v>43807</v>
      </c>
      <c r="AA5623" s="68">
        <v>43951</v>
      </c>
      <c r="AB5623">
        <v>38</v>
      </c>
      <c r="AC5623" t="s">
        <v>15615</v>
      </c>
    </row>
    <row r="5624" spans="1:29" x14ac:dyDescent="0.3">
      <c r="A5624" t="s">
        <v>15183</v>
      </c>
      <c r="B5624">
        <v>4076</v>
      </c>
      <c r="C5624" t="str">
        <f>VLOOKUP($B5624,Hosts!$A:$M,10,0)</f>
        <v>Within a day</v>
      </c>
      <c r="D5624" s="70">
        <f>VLOOKUP($B5624,Hosts!$A:$M,11,0)</f>
        <v>0.8</v>
      </c>
      <c r="E5624" s="70">
        <f>VLOOKUP($B5624,Hosts!$A:$M,12,0)</f>
        <v>0.83</v>
      </c>
      <c r="F5624" t="str">
        <f>VLOOKUP($B5624,Hosts!$A:$M,13,0)</f>
        <v>Yes</v>
      </c>
      <c r="G5624" t="str">
        <f>INDEX(Hosts!$A:$M, MATCH(Places!$B5624,Hosts!$A:$A,0), MATCH(Places!G$1,Hosts!$A$1:$M$1,0))</f>
        <v>Within a day</v>
      </c>
      <c r="H5624" s="70">
        <f>INDEX(Hosts!$A:$M, MATCH(Places!$B5624,Hosts!$A:$A,0), MATCH(Places!H$1,Hosts!$A$1:$M$1,0))</f>
        <v>0.8</v>
      </c>
      <c r="I5624" s="70">
        <f>INDEX(Hosts!$A:$M, MATCH(Places!$B5624,Hosts!$A:$A,0), MATCH(Places!I$1,Hosts!$A$1:$M$1,0))</f>
        <v>0.83</v>
      </c>
      <c r="J5624" t="str">
        <f>INDEX(Hosts!$A:$M, MATCH(Places!$B5624,Hosts!$A:$A,0), MATCH(Places!J$1,Hosts!$A$1:$M$1,0))</f>
        <v>Yes</v>
      </c>
      <c r="K5624">
        <v>15</v>
      </c>
      <c r="L5624" t="str">
        <f>VLOOKUP($K5624,Neighborhoods!$A:$C,2,0)</f>
        <v>Manhattan</v>
      </c>
      <c r="M5624" t="str">
        <f>VLOOKUP($K5624,Neighborhoods!$A:$C,3,0)</f>
        <v>East Village</v>
      </c>
      <c r="N5624" t="str">
        <f>INDEX(Neighborhoods!$A:$C, MATCH(Places!$K5624,Neighborhoods!$A:$A,0), MATCH(Places!N$1,Neighborhoods!$A$1:$C$1,0))</f>
        <v>Manhattan</v>
      </c>
      <c r="O5624" t="str">
        <f>INDEX(Neighborhoods!$A:$C, MATCH(Places!$K5624,Neighborhoods!$A:$A,0), MATCH(Places!O$1,Neighborhoods!$A$1:$C$1,0))</f>
        <v>East Village</v>
      </c>
      <c r="P5624" t="s">
        <v>11822</v>
      </c>
      <c r="Q5624" t="str">
        <f t="shared" si="348"/>
        <v>No</v>
      </c>
      <c r="R5624">
        <v>5</v>
      </c>
      <c r="S5624" t="str">
        <f t="shared" si="349"/>
        <v>Medium</v>
      </c>
      <c r="T5624" s="50">
        <v>215</v>
      </c>
      <c r="U5624" s="70">
        <f t="shared" si="350"/>
        <v>0.04</v>
      </c>
      <c r="V5624" s="52">
        <v>5</v>
      </c>
      <c r="W5624" s="52" t="str" cm="1">
        <f t="array" ref="W5624">_xlfn.SWITCH(ROUND(V5624,0),5,"Excellent",4,"Good",3,"Ok","Bad")</f>
        <v>Excellent</v>
      </c>
      <c r="X5624">
        <v>13</v>
      </c>
      <c r="Y5624" t="str">
        <f t="shared" si="351"/>
        <v>No</v>
      </c>
      <c r="Z5624" s="68">
        <v>43809</v>
      </c>
      <c r="AA5624" s="68">
        <v>44045</v>
      </c>
      <c r="AB5624">
        <v>270</v>
      </c>
      <c r="AC5624" t="s">
        <v>15615</v>
      </c>
    </row>
    <row r="5625" spans="1:29" x14ac:dyDescent="0.3">
      <c r="A5625" t="s">
        <v>13689</v>
      </c>
      <c r="B5625">
        <v>1600</v>
      </c>
      <c r="C5625" t="str">
        <f>VLOOKUP($B5625,Hosts!$A:$M,10,0)</f>
        <v>A few days or more</v>
      </c>
      <c r="D5625" s="70">
        <f>VLOOKUP($B5625,Hosts!$A:$M,11,0)</f>
        <v>0</v>
      </c>
      <c r="E5625" s="70">
        <f>VLOOKUP($B5625,Hosts!$A:$M,12,0)</f>
        <v>0.6</v>
      </c>
      <c r="F5625" t="str">
        <f>VLOOKUP($B5625,Hosts!$A:$M,13,0)</f>
        <v>No</v>
      </c>
      <c r="G5625" t="str">
        <f>INDEX(Hosts!$A:$M, MATCH(Places!$B5625,Hosts!$A:$A,0), MATCH(Places!G$1,Hosts!$A$1:$M$1,0))</f>
        <v>A few days or more</v>
      </c>
      <c r="H5625" s="70">
        <f>INDEX(Hosts!$A:$M, MATCH(Places!$B5625,Hosts!$A:$A,0), MATCH(Places!H$1,Hosts!$A$1:$M$1,0))</f>
        <v>0</v>
      </c>
      <c r="I5625" s="70">
        <f>INDEX(Hosts!$A:$M, MATCH(Places!$B5625,Hosts!$A:$A,0), MATCH(Places!I$1,Hosts!$A$1:$M$1,0))</f>
        <v>0.6</v>
      </c>
      <c r="J5625" t="str">
        <f>INDEX(Hosts!$A:$M, MATCH(Places!$B5625,Hosts!$A:$A,0), MATCH(Places!J$1,Hosts!$A$1:$M$1,0))</f>
        <v>No</v>
      </c>
      <c r="K5625">
        <v>19</v>
      </c>
      <c r="L5625" t="str">
        <f>VLOOKUP($K5625,Neighborhoods!$A:$C,2,0)</f>
        <v>Manhattan</v>
      </c>
      <c r="M5625" t="str">
        <f>VLOOKUP($K5625,Neighborhoods!$A:$C,3,0)</f>
        <v>Upper East Side</v>
      </c>
      <c r="N5625" t="str">
        <f>INDEX(Neighborhoods!$A:$C, MATCH(Places!$K5625,Neighborhoods!$A:$A,0), MATCH(Places!N$1,Neighborhoods!$A$1:$C$1,0))</f>
        <v>Manhattan</v>
      </c>
      <c r="O5625" t="str">
        <f>INDEX(Neighborhoods!$A:$C, MATCH(Places!$K5625,Neighborhoods!$A:$A,0), MATCH(Places!O$1,Neighborhoods!$A$1:$C$1,0))</f>
        <v>Upper East Side</v>
      </c>
      <c r="P5625" t="s">
        <v>11822</v>
      </c>
      <c r="Q5625" t="str">
        <f t="shared" si="348"/>
        <v>No</v>
      </c>
      <c r="R5625">
        <v>3</v>
      </c>
      <c r="S5625" t="str">
        <f t="shared" si="349"/>
        <v>Medium</v>
      </c>
      <c r="T5625" s="50">
        <v>100</v>
      </c>
      <c r="U5625" s="70">
        <f t="shared" si="350"/>
        <v>0.03</v>
      </c>
      <c r="V5625" s="52">
        <v>5</v>
      </c>
      <c r="W5625" s="52" t="str" cm="1">
        <f t="array" ref="W5625">_xlfn.SWITCH(ROUND(V5625,0),5,"Excellent",4,"Good",3,"Ok","Bad")</f>
        <v>Excellent</v>
      </c>
      <c r="X5625">
        <v>3</v>
      </c>
      <c r="Y5625" t="str">
        <f t="shared" si="351"/>
        <v>No</v>
      </c>
      <c r="Z5625" s="68">
        <v>43807</v>
      </c>
      <c r="AA5625" s="68">
        <v>43832</v>
      </c>
      <c r="AB5625">
        <v>89</v>
      </c>
      <c r="AC5625" t="s">
        <v>15615</v>
      </c>
    </row>
    <row r="5626" spans="1:29" x14ac:dyDescent="0.3">
      <c r="A5626" t="s">
        <v>13187</v>
      </c>
      <c r="B5626">
        <v>2556</v>
      </c>
      <c r="C5626" t="str">
        <f>VLOOKUP($B5626,Hosts!$A:$M,10,0)</f>
        <v>Within an hour</v>
      </c>
      <c r="D5626" s="70">
        <f>VLOOKUP($B5626,Hosts!$A:$M,11,0)</f>
        <v>1</v>
      </c>
      <c r="E5626" s="70">
        <f>VLOOKUP($B5626,Hosts!$A:$M,12,0)</f>
        <v>0.99</v>
      </c>
      <c r="F5626" t="str">
        <f>VLOOKUP($B5626,Hosts!$A:$M,13,0)</f>
        <v>Yes</v>
      </c>
      <c r="G5626" t="str">
        <f>INDEX(Hosts!$A:$M, MATCH(Places!$B5626,Hosts!$A:$A,0), MATCH(Places!G$1,Hosts!$A$1:$M$1,0))</f>
        <v>Within an hour</v>
      </c>
      <c r="H5626" s="70">
        <f>INDEX(Hosts!$A:$M, MATCH(Places!$B5626,Hosts!$A:$A,0), MATCH(Places!H$1,Hosts!$A$1:$M$1,0))</f>
        <v>1</v>
      </c>
      <c r="I5626" s="70">
        <f>INDEX(Hosts!$A:$M, MATCH(Places!$B5626,Hosts!$A:$A,0), MATCH(Places!I$1,Hosts!$A$1:$M$1,0))</f>
        <v>0.99</v>
      </c>
      <c r="J5626" t="str">
        <f>INDEX(Hosts!$A:$M, MATCH(Places!$B5626,Hosts!$A:$A,0), MATCH(Places!J$1,Hosts!$A$1:$M$1,0))</f>
        <v>Yes</v>
      </c>
      <c r="K5626">
        <v>23</v>
      </c>
      <c r="L5626" t="str">
        <f>VLOOKUP($K5626,Neighborhoods!$A:$C,2,0)</f>
        <v>Queens</v>
      </c>
      <c r="M5626" t="str">
        <f>VLOOKUP($K5626,Neighborhoods!$A:$C,3,0)</f>
        <v>Jamaica</v>
      </c>
      <c r="N5626" t="str">
        <f>INDEX(Neighborhoods!$A:$C, MATCH(Places!$K5626,Neighborhoods!$A:$A,0), MATCH(Places!N$1,Neighborhoods!$A$1:$C$1,0))</f>
        <v>Queens</v>
      </c>
      <c r="O5626" t="str">
        <f>INDEX(Neighborhoods!$A:$C, MATCH(Places!$K5626,Neighborhoods!$A:$A,0), MATCH(Places!O$1,Neighborhoods!$A$1:$C$1,0))</f>
        <v>Jamaica</v>
      </c>
      <c r="P5626" t="s">
        <v>1</v>
      </c>
      <c r="Q5626" t="str">
        <f t="shared" si="348"/>
        <v>Yes</v>
      </c>
      <c r="R5626">
        <v>2</v>
      </c>
      <c r="S5626" t="str">
        <f t="shared" si="349"/>
        <v>Small</v>
      </c>
      <c r="T5626" s="50">
        <v>66</v>
      </c>
      <c r="U5626" s="70">
        <f t="shared" si="350"/>
        <v>0.03</v>
      </c>
      <c r="V5626" s="52">
        <v>4.88</v>
      </c>
      <c r="W5626" s="52" t="str" cm="1">
        <f t="array" ref="W5626">_xlfn.SWITCH(ROUND(V5626,0),5,"Excellent",4,"Good",3,"Ok","Bad")</f>
        <v>Excellent</v>
      </c>
      <c r="X5626">
        <v>17</v>
      </c>
      <c r="Y5626" t="str">
        <f t="shared" si="351"/>
        <v>No</v>
      </c>
      <c r="Z5626" s="68">
        <v>43822</v>
      </c>
      <c r="AA5626" s="68">
        <v>43898</v>
      </c>
      <c r="AB5626">
        <v>326</v>
      </c>
      <c r="AC5626" t="s">
        <v>15616</v>
      </c>
    </row>
    <row r="5627" spans="1:29" x14ac:dyDescent="0.3">
      <c r="A5627" t="s">
        <v>13577</v>
      </c>
      <c r="B5627">
        <v>3706</v>
      </c>
      <c r="C5627" t="str">
        <f>VLOOKUP($B5627,Hosts!$A:$M,10,0)</f>
        <v>Within an hour</v>
      </c>
      <c r="D5627" s="70">
        <f>VLOOKUP($B5627,Hosts!$A:$M,11,0)</f>
        <v>1</v>
      </c>
      <c r="E5627" s="70">
        <f>VLOOKUP($B5627,Hosts!$A:$M,12,0)</f>
        <v>1</v>
      </c>
      <c r="F5627" t="str">
        <f>VLOOKUP($B5627,Hosts!$A:$M,13,0)</f>
        <v>No</v>
      </c>
      <c r="G5627" t="str">
        <f>INDEX(Hosts!$A:$M, MATCH(Places!$B5627,Hosts!$A:$A,0), MATCH(Places!G$1,Hosts!$A$1:$M$1,0))</f>
        <v>Within an hour</v>
      </c>
      <c r="H5627" s="70">
        <f>INDEX(Hosts!$A:$M, MATCH(Places!$B5627,Hosts!$A:$A,0), MATCH(Places!H$1,Hosts!$A$1:$M$1,0))</f>
        <v>1</v>
      </c>
      <c r="I5627" s="70">
        <f>INDEX(Hosts!$A:$M, MATCH(Places!$B5627,Hosts!$A:$A,0), MATCH(Places!I$1,Hosts!$A$1:$M$1,0))</f>
        <v>1</v>
      </c>
      <c r="J5627" t="str">
        <f>INDEX(Hosts!$A:$M, MATCH(Places!$B5627,Hosts!$A:$A,0), MATCH(Places!J$1,Hosts!$A$1:$M$1,0))</f>
        <v>No</v>
      </c>
      <c r="K5627">
        <v>17</v>
      </c>
      <c r="L5627" t="str">
        <f>VLOOKUP($K5627,Neighborhoods!$A:$C,2,0)</f>
        <v>Manhattan</v>
      </c>
      <c r="M5627" t="str">
        <f>VLOOKUP($K5627,Neighborhoods!$A:$C,3,0)</f>
        <v>Hell's Kitchen</v>
      </c>
      <c r="N5627" t="str">
        <f>INDEX(Neighborhoods!$A:$C, MATCH(Places!$K5627,Neighborhoods!$A:$A,0), MATCH(Places!N$1,Neighborhoods!$A$1:$C$1,0))</f>
        <v>Manhattan</v>
      </c>
      <c r="O5627" t="str">
        <f>INDEX(Neighborhoods!$A:$C, MATCH(Places!$K5627,Neighborhoods!$A:$A,0), MATCH(Places!O$1,Neighborhoods!$A$1:$C$1,0))</f>
        <v>Hell's Kitchen</v>
      </c>
      <c r="P5627" t="s">
        <v>1</v>
      </c>
      <c r="Q5627" t="str">
        <f t="shared" si="348"/>
        <v>Yes</v>
      </c>
      <c r="R5627">
        <v>2</v>
      </c>
      <c r="S5627" t="str">
        <f t="shared" si="349"/>
        <v>Small</v>
      </c>
      <c r="T5627" s="50">
        <v>80</v>
      </c>
      <c r="U5627" s="70">
        <f t="shared" si="350"/>
        <v>0.03</v>
      </c>
      <c r="V5627" s="52">
        <v>4.75</v>
      </c>
      <c r="W5627" s="52" t="str" cm="1">
        <f t="array" ref="W5627">_xlfn.SWITCH(ROUND(V5627,0),5,"Excellent",4,"Good",3,"Ok","Bad")</f>
        <v>Excellent</v>
      </c>
      <c r="X5627">
        <v>4</v>
      </c>
      <c r="Y5627" t="str">
        <f t="shared" si="351"/>
        <v>No</v>
      </c>
      <c r="Z5627" s="68">
        <v>43877</v>
      </c>
      <c r="AA5627" s="68">
        <v>43902</v>
      </c>
      <c r="AB5627">
        <v>73</v>
      </c>
      <c r="AC5627" t="s">
        <v>15616</v>
      </c>
    </row>
    <row r="5628" spans="1:29" x14ac:dyDescent="0.3">
      <c r="A5628" t="s">
        <v>15017</v>
      </c>
      <c r="B5628">
        <v>4077</v>
      </c>
      <c r="C5628" t="str">
        <f>VLOOKUP($B5628,Hosts!$A:$M,10,0)</f>
        <v>Within a few hours</v>
      </c>
      <c r="D5628" s="70">
        <f>VLOOKUP($B5628,Hosts!$A:$M,11,0)</f>
        <v>1</v>
      </c>
      <c r="E5628" s="70">
        <f>VLOOKUP($B5628,Hosts!$A:$M,12,0)</f>
        <v>0.93</v>
      </c>
      <c r="F5628" t="str">
        <f>VLOOKUP($B5628,Hosts!$A:$M,13,0)</f>
        <v>Yes</v>
      </c>
      <c r="G5628" t="str">
        <f>INDEX(Hosts!$A:$M, MATCH(Places!$B5628,Hosts!$A:$A,0), MATCH(Places!G$1,Hosts!$A$1:$M$1,0))</f>
        <v>Within a few hours</v>
      </c>
      <c r="H5628" s="70">
        <f>INDEX(Hosts!$A:$M, MATCH(Places!$B5628,Hosts!$A:$A,0), MATCH(Places!H$1,Hosts!$A$1:$M$1,0))</f>
        <v>1</v>
      </c>
      <c r="I5628" s="70">
        <f>INDEX(Hosts!$A:$M, MATCH(Places!$B5628,Hosts!$A:$A,0), MATCH(Places!I$1,Hosts!$A$1:$M$1,0))</f>
        <v>0.93</v>
      </c>
      <c r="J5628" t="str">
        <f>INDEX(Hosts!$A:$M, MATCH(Places!$B5628,Hosts!$A:$A,0), MATCH(Places!J$1,Hosts!$A$1:$M$1,0))</f>
        <v>Yes</v>
      </c>
      <c r="K5628">
        <v>17</v>
      </c>
      <c r="L5628" t="str">
        <f>VLOOKUP($K5628,Neighborhoods!$A:$C,2,0)</f>
        <v>Manhattan</v>
      </c>
      <c r="M5628" t="str">
        <f>VLOOKUP($K5628,Neighborhoods!$A:$C,3,0)</f>
        <v>Hell's Kitchen</v>
      </c>
      <c r="N5628" t="str">
        <f>INDEX(Neighborhoods!$A:$C, MATCH(Places!$K5628,Neighborhoods!$A:$A,0), MATCH(Places!N$1,Neighborhoods!$A$1:$C$1,0))</f>
        <v>Manhattan</v>
      </c>
      <c r="O5628" t="str">
        <f>INDEX(Neighborhoods!$A:$C, MATCH(Places!$K5628,Neighborhoods!$A:$A,0), MATCH(Places!O$1,Neighborhoods!$A$1:$C$1,0))</f>
        <v>Hell's Kitchen</v>
      </c>
      <c r="P5628" t="s">
        <v>11822</v>
      </c>
      <c r="Q5628" t="str">
        <f t="shared" si="348"/>
        <v>No</v>
      </c>
      <c r="R5628">
        <v>6</v>
      </c>
      <c r="S5628" t="str">
        <f t="shared" si="349"/>
        <v>Large</v>
      </c>
      <c r="T5628" s="50">
        <v>263</v>
      </c>
      <c r="U5628" s="70">
        <f t="shared" si="350"/>
        <v>0.04</v>
      </c>
      <c r="V5628" s="52">
        <v>5</v>
      </c>
      <c r="W5628" s="52" t="str" cm="1">
        <f t="array" ref="W5628">_xlfn.SWITCH(ROUND(V5628,0),5,"Excellent",4,"Good",3,"Ok","Bad")</f>
        <v>Excellent</v>
      </c>
      <c r="X5628">
        <v>18</v>
      </c>
      <c r="Y5628" t="str">
        <f t="shared" si="351"/>
        <v>No</v>
      </c>
      <c r="Z5628" s="68">
        <v>43813</v>
      </c>
      <c r="AA5628" s="68">
        <v>43921</v>
      </c>
      <c r="AB5628">
        <v>266</v>
      </c>
      <c r="AC5628" t="s">
        <v>15616</v>
      </c>
    </row>
    <row r="5629" spans="1:29" x14ac:dyDescent="0.3">
      <c r="A5629" t="s">
        <v>14866</v>
      </c>
      <c r="B5629">
        <v>665</v>
      </c>
      <c r="C5629" t="str">
        <f>VLOOKUP($B5629,Hosts!$A:$M,10,0)</f>
        <v>Within a few hours</v>
      </c>
      <c r="D5629" s="70">
        <f>VLOOKUP($B5629,Hosts!$A:$M,11,0)</f>
        <v>1</v>
      </c>
      <c r="E5629" s="70">
        <f>VLOOKUP($B5629,Hosts!$A:$M,12,0)</f>
        <v>0.83</v>
      </c>
      <c r="F5629" t="str">
        <f>VLOOKUP($B5629,Hosts!$A:$M,13,0)</f>
        <v>No</v>
      </c>
      <c r="G5629" t="str">
        <f>INDEX(Hosts!$A:$M, MATCH(Places!$B5629,Hosts!$A:$A,0), MATCH(Places!G$1,Hosts!$A$1:$M$1,0))</f>
        <v>Within a few hours</v>
      </c>
      <c r="H5629" s="70">
        <f>INDEX(Hosts!$A:$M, MATCH(Places!$B5629,Hosts!$A:$A,0), MATCH(Places!H$1,Hosts!$A$1:$M$1,0))</f>
        <v>1</v>
      </c>
      <c r="I5629" s="70">
        <f>INDEX(Hosts!$A:$M, MATCH(Places!$B5629,Hosts!$A:$A,0), MATCH(Places!I$1,Hosts!$A$1:$M$1,0))</f>
        <v>0.83</v>
      </c>
      <c r="J5629" t="str">
        <f>INDEX(Hosts!$A:$M, MATCH(Places!$B5629,Hosts!$A:$A,0), MATCH(Places!J$1,Hosts!$A$1:$M$1,0))</f>
        <v>No</v>
      </c>
      <c r="K5629">
        <v>12</v>
      </c>
      <c r="L5629" t="str">
        <f>VLOOKUP($K5629,Neighborhoods!$A:$C,2,0)</f>
        <v>Brooklyn</v>
      </c>
      <c r="M5629" t="str">
        <f>VLOOKUP($K5629,Neighborhoods!$A:$C,3,0)</f>
        <v>Williamsburg</v>
      </c>
      <c r="N5629" t="str">
        <f>INDEX(Neighborhoods!$A:$C, MATCH(Places!$K5629,Neighborhoods!$A:$A,0), MATCH(Places!N$1,Neighborhoods!$A$1:$C$1,0))</f>
        <v>Brooklyn</v>
      </c>
      <c r="O5629" t="str">
        <f>INDEX(Neighborhoods!$A:$C, MATCH(Places!$K5629,Neighborhoods!$A:$A,0), MATCH(Places!O$1,Neighborhoods!$A$1:$C$1,0))</f>
        <v>Williamsburg</v>
      </c>
      <c r="P5629" t="s">
        <v>11822</v>
      </c>
      <c r="Q5629" t="str">
        <f t="shared" si="348"/>
        <v>No</v>
      </c>
      <c r="R5629">
        <v>3</v>
      </c>
      <c r="S5629" t="str">
        <f t="shared" si="349"/>
        <v>Medium</v>
      </c>
      <c r="T5629" s="50">
        <v>229</v>
      </c>
      <c r="U5629" s="70">
        <f t="shared" si="350"/>
        <v>0.04</v>
      </c>
      <c r="V5629" s="52">
        <v>5</v>
      </c>
      <c r="W5629" s="52" t="str" cm="1">
        <f t="array" ref="W5629">_xlfn.SWITCH(ROUND(V5629,0),5,"Excellent",4,"Good",3,"Ok","Bad")</f>
        <v>Excellent</v>
      </c>
      <c r="X5629">
        <v>3</v>
      </c>
      <c r="Y5629" t="str">
        <f t="shared" si="351"/>
        <v>No</v>
      </c>
      <c r="Z5629" s="68">
        <v>43826</v>
      </c>
      <c r="AA5629" s="68">
        <v>44011</v>
      </c>
      <c r="AB5629">
        <v>0</v>
      </c>
      <c r="AC5629" t="s">
        <v>15615</v>
      </c>
    </row>
    <row r="5630" spans="1:29" x14ac:dyDescent="0.3">
      <c r="A5630" t="s">
        <v>13610</v>
      </c>
      <c r="B5630">
        <v>4078</v>
      </c>
      <c r="C5630" t="str">
        <f>VLOOKUP($B5630,Hosts!$A:$M,10,0)</f>
        <v>Within an hour</v>
      </c>
      <c r="D5630" s="70">
        <f>VLOOKUP($B5630,Hosts!$A:$M,11,0)</f>
        <v>1</v>
      </c>
      <c r="E5630" s="70">
        <f>VLOOKUP($B5630,Hosts!$A:$M,12,0)</f>
        <v>1</v>
      </c>
      <c r="F5630" t="str">
        <f>VLOOKUP($B5630,Hosts!$A:$M,13,0)</f>
        <v>No</v>
      </c>
      <c r="G5630" t="str">
        <f>INDEX(Hosts!$A:$M, MATCH(Places!$B5630,Hosts!$A:$A,0), MATCH(Places!G$1,Hosts!$A$1:$M$1,0))</f>
        <v>Within an hour</v>
      </c>
      <c r="H5630" s="70">
        <f>INDEX(Hosts!$A:$M, MATCH(Places!$B5630,Hosts!$A:$A,0), MATCH(Places!H$1,Hosts!$A$1:$M$1,0))</f>
        <v>1</v>
      </c>
      <c r="I5630" s="70">
        <f>INDEX(Hosts!$A:$M, MATCH(Places!$B5630,Hosts!$A:$A,0), MATCH(Places!I$1,Hosts!$A$1:$M$1,0))</f>
        <v>1</v>
      </c>
      <c r="J5630" t="str">
        <f>INDEX(Hosts!$A:$M, MATCH(Places!$B5630,Hosts!$A:$A,0), MATCH(Places!J$1,Hosts!$A$1:$M$1,0))</f>
        <v>No</v>
      </c>
      <c r="K5630">
        <v>15</v>
      </c>
      <c r="L5630" t="str">
        <f>VLOOKUP($K5630,Neighborhoods!$A:$C,2,0)</f>
        <v>Manhattan</v>
      </c>
      <c r="M5630" t="str">
        <f>VLOOKUP($K5630,Neighborhoods!$A:$C,3,0)</f>
        <v>East Village</v>
      </c>
      <c r="N5630" t="str">
        <f>INDEX(Neighborhoods!$A:$C, MATCH(Places!$K5630,Neighborhoods!$A:$A,0), MATCH(Places!N$1,Neighborhoods!$A$1:$C$1,0))</f>
        <v>Manhattan</v>
      </c>
      <c r="O5630" t="str">
        <f>INDEX(Neighborhoods!$A:$C, MATCH(Places!$K5630,Neighborhoods!$A:$A,0), MATCH(Places!O$1,Neighborhoods!$A$1:$C$1,0))</f>
        <v>East Village</v>
      </c>
      <c r="P5630" t="s">
        <v>11822</v>
      </c>
      <c r="Q5630" t="str">
        <f t="shared" si="348"/>
        <v>No</v>
      </c>
      <c r="R5630">
        <v>4</v>
      </c>
      <c r="S5630" t="str">
        <f t="shared" si="349"/>
        <v>Medium</v>
      </c>
      <c r="T5630" s="50">
        <v>243</v>
      </c>
      <c r="U5630" s="70">
        <f t="shared" si="350"/>
        <v>0.04</v>
      </c>
      <c r="V5630" s="52">
        <v>4.71</v>
      </c>
      <c r="W5630" s="52" t="str" cm="1">
        <f t="array" ref="W5630">_xlfn.SWITCH(ROUND(V5630,0),5,"Excellent",4,"Good",3,"Ok","Bad")</f>
        <v>Excellent</v>
      </c>
      <c r="X5630">
        <v>7</v>
      </c>
      <c r="Y5630" t="str">
        <f t="shared" si="351"/>
        <v>No</v>
      </c>
      <c r="Z5630" s="68">
        <v>43821</v>
      </c>
      <c r="AA5630" s="68">
        <v>43898</v>
      </c>
      <c r="AB5630">
        <v>0</v>
      </c>
      <c r="AC5630" t="s">
        <v>15615</v>
      </c>
    </row>
    <row r="5631" spans="1:29" x14ac:dyDescent="0.3">
      <c r="A5631" t="s">
        <v>15445</v>
      </c>
      <c r="B5631">
        <v>3491</v>
      </c>
      <c r="C5631" t="str">
        <f>VLOOKUP($B5631,Hosts!$A:$M,10,0)</f>
        <v>Within an hour</v>
      </c>
      <c r="D5631" s="70">
        <f>VLOOKUP($B5631,Hosts!$A:$M,11,0)</f>
        <v>1</v>
      </c>
      <c r="E5631" s="70">
        <f>VLOOKUP($B5631,Hosts!$A:$M,12,0)</f>
        <v>0.94</v>
      </c>
      <c r="F5631" t="str">
        <f>VLOOKUP($B5631,Hosts!$A:$M,13,0)</f>
        <v>Yes</v>
      </c>
      <c r="G5631" t="str">
        <f>INDEX(Hosts!$A:$M, MATCH(Places!$B5631,Hosts!$A:$A,0), MATCH(Places!G$1,Hosts!$A$1:$M$1,0))</f>
        <v>Within an hour</v>
      </c>
      <c r="H5631" s="70">
        <f>INDEX(Hosts!$A:$M, MATCH(Places!$B5631,Hosts!$A:$A,0), MATCH(Places!H$1,Hosts!$A$1:$M$1,0))</f>
        <v>1</v>
      </c>
      <c r="I5631" s="70">
        <f>INDEX(Hosts!$A:$M, MATCH(Places!$B5631,Hosts!$A:$A,0), MATCH(Places!I$1,Hosts!$A$1:$M$1,0))</f>
        <v>0.94</v>
      </c>
      <c r="J5631" t="str">
        <f>INDEX(Hosts!$A:$M, MATCH(Places!$B5631,Hosts!$A:$A,0), MATCH(Places!J$1,Hosts!$A$1:$M$1,0))</f>
        <v>Yes</v>
      </c>
      <c r="K5631">
        <v>22</v>
      </c>
      <c r="L5631" t="str">
        <f>VLOOKUP($K5631,Neighborhoods!$A:$C,2,0)</f>
        <v>Queens</v>
      </c>
      <c r="M5631" t="str">
        <f>VLOOKUP($K5631,Neighborhoods!$A:$C,3,0)</f>
        <v>Flushing</v>
      </c>
      <c r="N5631" t="str">
        <f>INDEX(Neighborhoods!$A:$C, MATCH(Places!$K5631,Neighborhoods!$A:$A,0), MATCH(Places!N$1,Neighborhoods!$A$1:$C$1,0))</f>
        <v>Queens</v>
      </c>
      <c r="O5631" t="str">
        <f>INDEX(Neighborhoods!$A:$C, MATCH(Places!$K5631,Neighborhoods!$A:$A,0), MATCH(Places!O$1,Neighborhoods!$A$1:$C$1,0))</f>
        <v>Flushing</v>
      </c>
      <c r="P5631" t="s">
        <v>11822</v>
      </c>
      <c r="Q5631" t="str">
        <f t="shared" si="348"/>
        <v>No</v>
      </c>
      <c r="R5631">
        <v>7</v>
      </c>
      <c r="S5631" t="str">
        <f t="shared" si="349"/>
        <v>Large</v>
      </c>
      <c r="T5631" s="50">
        <v>225</v>
      </c>
      <c r="U5631" s="70">
        <f t="shared" si="350"/>
        <v>0.04</v>
      </c>
      <c r="V5631" s="52">
        <v>5</v>
      </c>
      <c r="W5631" s="52" t="str" cm="1">
        <f t="array" ref="W5631">_xlfn.SWITCH(ROUND(V5631,0),5,"Excellent",4,"Good",3,"Ok","Bad")</f>
        <v>Excellent</v>
      </c>
      <c r="X5631">
        <v>8</v>
      </c>
      <c r="Y5631" t="str">
        <f t="shared" si="351"/>
        <v>No</v>
      </c>
      <c r="Z5631" s="68">
        <v>43810</v>
      </c>
      <c r="AA5631" s="68">
        <v>43905</v>
      </c>
      <c r="AB5631">
        <v>2</v>
      </c>
      <c r="AC5631" t="s">
        <v>15615</v>
      </c>
    </row>
    <row r="5632" spans="1:29" x14ac:dyDescent="0.3">
      <c r="A5632" t="s">
        <v>14384</v>
      </c>
      <c r="B5632">
        <v>3396</v>
      </c>
      <c r="C5632" t="str">
        <f>VLOOKUP($B5632,Hosts!$A:$M,10,0)</f>
        <v>Within a day</v>
      </c>
      <c r="D5632" s="70">
        <f>VLOOKUP($B5632,Hosts!$A:$M,11,0)</f>
        <v>0.5</v>
      </c>
      <c r="E5632" s="70">
        <f>VLOOKUP($B5632,Hosts!$A:$M,12,0)</f>
        <v>0.98</v>
      </c>
      <c r="F5632" t="str">
        <f>VLOOKUP($B5632,Hosts!$A:$M,13,0)</f>
        <v>No</v>
      </c>
      <c r="G5632" t="str">
        <f>INDEX(Hosts!$A:$M, MATCH(Places!$B5632,Hosts!$A:$A,0), MATCH(Places!G$1,Hosts!$A$1:$M$1,0))</f>
        <v>Within a day</v>
      </c>
      <c r="H5632" s="70">
        <f>INDEX(Hosts!$A:$M, MATCH(Places!$B5632,Hosts!$A:$A,0), MATCH(Places!H$1,Hosts!$A$1:$M$1,0))</f>
        <v>0.5</v>
      </c>
      <c r="I5632" s="70">
        <f>INDEX(Hosts!$A:$M, MATCH(Places!$B5632,Hosts!$A:$A,0), MATCH(Places!I$1,Hosts!$A$1:$M$1,0))</f>
        <v>0.98</v>
      </c>
      <c r="J5632" t="str">
        <f>INDEX(Hosts!$A:$M, MATCH(Places!$B5632,Hosts!$A:$A,0), MATCH(Places!J$1,Hosts!$A$1:$M$1,0))</f>
        <v>No</v>
      </c>
      <c r="K5632">
        <v>7</v>
      </c>
      <c r="L5632" t="str">
        <f>VLOOKUP($K5632,Neighborhoods!$A:$C,2,0)</f>
        <v>Brooklyn</v>
      </c>
      <c r="M5632" t="str">
        <f>VLOOKUP($K5632,Neighborhoods!$A:$C,3,0)</f>
        <v>Bedford-Stuyvesant</v>
      </c>
      <c r="N5632" t="str">
        <f>INDEX(Neighborhoods!$A:$C, MATCH(Places!$K5632,Neighborhoods!$A:$A,0), MATCH(Places!N$1,Neighborhoods!$A$1:$C$1,0))</f>
        <v>Brooklyn</v>
      </c>
      <c r="O5632" t="str">
        <f>INDEX(Neighborhoods!$A:$C, MATCH(Places!$K5632,Neighborhoods!$A:$A,0), MATCH(Places!O$1,Neighborhoods!$A$1:$C$1,0))</f>
        <v>Bedford-Stuyvesant</v>
      </c>
      <c r="P5632" t="s">
        <v>1</v>
      </c>
      <c r="Q5632" t="str">
        <f t="shared" si="348"/>
        <v>Yes</v>
      </c>
      <c r="R5632">
        <v>2</v>
      </c>
      <c r="S5632" t="str">
        <f t="shared" si="349"/>
        <v>Small</v>
      </c>
      <c r="T5632" s="50">
        <v>50</v>
      </c>
      <c r="U5632" s="70">
        <f t="shared" si="350"/>
        <v>0.03</v>
      </c>
      <c r="V5632" s="52">
        <v>4.7300000000000004</v>
      </c>
      <c r="W5632" s="52" t="str" cm="1">
        <f t="array" ref="W5632">_xlfn.SWITCH(ROUND(V5632,0),5,"Excellent",4,"Good",3,"Ok","Bad")</f>
        <v>Excellent</v>
      </c>
      <c r="X5632">
        <v>26</v>
      </c>
      <c r="Y5632" t="str">
        <f t="shared" si="351"/>
        <v>No</v>
      </c>
      <c r="Z5632" s="68">
        <v>43816</v>
      </c>
      <c r="AA5632" s="68">
        <v>43891</v>
      </c>
      <c r="AB5632">
        <v>13</v>
      </c>
      <c r="AC5632" t="s">
        <v>15616</v>
      </c>
    </row>
    <row r="5633" spans="1:29" x14ac:dyDescent="0.3">
      <c r="A5633" t="s">
        <v>14322</v>
      </c>
      <c r="B5633">
        <v>4071</v>
      </c>
      <c r="C5633" t="str">
        <f>VLOOKUP($B5633,Hosts!$A:$M,10,0)</f>
        <v>Within an hour</v>
      </c>
      <c r="D5633" s="70">
        <f>VLOOKUP($B5633,Hosts!$A:$M,11,0)</f>
        <v>0.83</v>
      </c>
      <c r="E5633" s="70">
        <f>VLOOKUP($B5633,Hosts!$A:$M,12,0)</f>
        <v>0.97</v>
      </c>
      <c r="F5633" t="str">
        <f>VLOOKUP($B5633,Hosts!$A:$M,13,0)</f>
        <v>Yes</v>
      </c>
      <c r="G5633" t="str">
        <f>INDEX(Hosts!$A:$M, MATCH(Places!$B5633,Hosts!$A:$A,0), MATCH(Places!G$1,Hosts!$A$1:$M$1,0))</f>
        <v>Within an hour</v>
      </c>
      <c r="H5633" s="70">
        <f>INDEX(Hosts!$A:$M, MATCH(Places!$B5633,Hosts!$A:$A,0), MATCH(Places!H$1,Hosts!$A$1:$M$1,0))</f>
        <v>0.83</v>
      </c>
      <c r="I5633" s="70">
        <f>INDEX(Hosts!$A:$M, MATCH(Places!$B5633,Hosts!$A:$A,0), MATCH(Places!I$1,Hosts!$A$1:$M$1,0))</f>
        <v>0.97</v>
      </c>
      <c r="J5633" t="str">
        <f>INDEX(Hosts!$A:$M, MATCH(Places!$B5633,Hosts!$A:$A,0), MATCH(Places!J$1,Hosts!$A$1:$M$1,0))</f>
        <v>Yes</v>
      </c>
      <c r="K5633">
        <v>20</v>
      </c>
      <c r="L5633" t="str">
        <f>VLOOKUP($K5633,Neighborhoods!$A:$C,2,0)</f>
        <v>Manhattan</v>
      </c>
      <c r="M5633" t="str">
        <f>VLOOKUP($K5633,Neighborhoods!$A:$C,3,0)</f>
        <v>Upper West Side</v>
      </c>
      <c r="N5633" t="str">
        <f>INDEX(Neighborhoods!$A:$C, MATCH(Places!$K5633,Neighborhoods!$A:$A,0), MATCH(Places!N$1,Neighborhoods!$A$1:$C$1,0))</f>
        <v>Manhattan</v>
      </c>
      <c r="O5633" t="str">
        <f>INDEX(Neighborhoods!$A:$C, MATCH(Places!$K5633,Neighborhoods!$A:$A,0), MATCH(Places!O$1,Neighborhoods!$A$1:$C$1,0))</f>
        <v>Upper West Side</v>
      </c>
      <c r="P5633" t="s">
        <v>1</v>
      </c>
      <c r="Q5633" t="str">
        <f t="shared" si="348"/>
        <v>Yes</v>
      </c>
      <c r="R5633">
        <v>2</v>
      </c>
      <c r="S5633" t="str">
        <f t="shared" si="349"/>
        <v>Small</v>
      </c>
      <c r="T5633" s="50">
        <v>61</v>
      </c>
      <c r="U5633" s="70">
        <f t="shared" si="350"/>
        <v>0.03</v>
      </c>
      <c r="V5633" s="52">
        <v>4.83</v>
      </c>
      <c r="W5633" s="52" t="str" cm="1">
        <f t="array" ref="W5633">_xlfn.SWITCH(ROUND(V5633,0),5,"Excellent",4,"Good",3,"Ok","Bad")</f>
        <v>Excellent</v>
      </c>
      <c r="X5633">
        <v>23</v>
      </c>
      <c r="Y5633" t="str">
        <f t="shared" si="351"/>
        <v>No</v>
      </c>
      <c r="Z5633" s="68">
        <v>43813</v>
      </c>
      <c r="AA5633" s="68">
        <v>43960</v>
      </c>
      <c r="AB5633">
        <v>15</v>
      </c>
      <c r="AC5633" t="s">
        <v>15616</v>
      </c>
    </row>
    <row r="5634" spans="1:29" x14ac:dyDescent="0.3">
      <c r="A5634" t="s">
        <v>13350</v>
      </c>
      <c r="B5634">
        <v>2708</v>
      </c>
      <c r="C5634" t="str">
        <f>VLOOKUP($B5634,Hosts!$A:$M,10,0)</f>
        <v>A few days or more</v>
      </c>
      <c r="D5634" s="70">
        <f>VLOOKUP($B5634,Hosts!$A:$M,11,0)</f>
        <v>0.13</v>
      </c>
      <c r="E5634" s="70">
        <f>VLOOKUP($B5634,Hosts!$A:$M,12,0)</f>
        <v>0.46</v>
      </c>
      <c r="F5634" t="str">
        <f>VLOOKUP($B5634,Hosts!$A:$M,13,0)</f>
        <v>No</v>
      </c>
      <c r="G5634" t="str">
        <f>INDEX(Hosts!$A:$M, MATCH(Places!$B5634,Hosts!$A:$A,0), MATCH(Places!G$1,Hosts!$A$1:$M$1,0))</f>
        <v>A few days or more</v>
      </c>
      <c r="H5634" s="70">
        <f>INDEX(Hosts!$A:$M, MATCH(Places!$B5634,Hosts!$A:$A,0), MATCH(Places!H$1,Hosts!$A$1:$M$1,0))</f>
        <v>0.13</v>
      </c>
      <c r="I5634" s="70">
        <f>INDEX(Hosts!$A:$M, MATCH(Places!$B5634,Hosts!$A:$A,0), MATCH(Places!I$1,Hosts!$A$1:$M$1,0))</f>
        <v>0.46</v>
      </c>
      <c r="J5634" t="str">
        <f>INDEX(Hosts!$A:$M, MATCH(Places!$B5634,Hosts!$A:$A,0), MATCH(Places!J$1,Hosts!$A$1:$M$1,0))</f>
        <v>No</v>
      </c>
      <c r="K5634">
        <v>19</v>
      </c>
      <c r="L5634" t="str">
        <f>VLOOKUP($K5634,Neighborhoods!$A:$C,2,0)</f>
        <v>Manhattan</v>
      </c>
      <c r="M5634" t="str">
        <f>VLOOKUP($K5634,Neighborhoods!$A:$C,3,0)</f>
        <v>Upper East Side</v>
      </c>
      <c r="N5634" t="str">
        <f>INDEX(Neighborhoods!$A:$C, MATCH(Places!$K5634,Neighborhoods!$A:$A,0), MATCH(Places!N$1,Neighborhoods!$A$1:$C$1,0))</f>
        <v>Manhattan</v>
      </c>
      <c r="O5634" t="str">
        <f>INDEX(Neighborhoods!$A:$C, MATCH(Places!$K5634,Neighborhoods!$A:$A,0), MATCH(Places!O$1,Neighborhoods!$A$1:$C$1,0))</f>
        <v>Upper East Side</v>
      </c>
      <c r="P5634" t="s">
        <v>11822</v>
      </c>
      <c r="Q5634" t="str">
        <f t="shared" si="348"/>
        <v>No</v>
      </c>
      <c r="R5634">
        <v>6</v>
      </c>
      <c r="S5634" t="str">
        <f t="shared" si="349"/>
        <v>Large</v>
      </c>
      <c r="T5634" s="50">
        <v>1000</v>
      </c>
      <c r="U5634" s="70">
        <f t="shared" si="350"/>
        <v>7.0000000000000007E-2</v>
      </c>
      <c r="V5634" s="52">
        <v>5</v>
      </c>
      <c r="W5634" s="52" t="str" cm="1">
        <f t="array" ref="W5634">_xlfn.SWITCH(ROUND(V5634,0),5,"Excellent",4,"Good",3,"Ok","Bad")</f>
        <v>Excellent</v>
      </c>
      <c r="X5634">
        <v>5</v>
      </c>
      <c r="Y5634" t="str">
        <f t="shared" si="351"/>
        <v>No</v>
      </c>
      <c r="Z5634" s="68">
        <v>43825</v>
      </c>
      <c r="AA5634" s="68">
        <v>43905</v>
      </c>
      <c r="AB5634">
        <v>164</v>
      </c>
      <c r="AC5634" t="s">
        <v>15615</v>
      </c>
    </row>
    <row r="5635" spans="1:29" x14ac:dyDescent="0.3">
      <c r="A5635" t="s">
        <v>15471</v>
      </c>
      <c r="B5635">
        <v>3281</v>
      </c>
      <c r="C5635" t="str">
        <f>VLOOKUP($B5635,Hosts!$A:$M,10,0)</f>
        <v>Within an hour</v>
      </c>
      <c r="D5635" s="70">
        <f>VLOOKUP($B5635,Hosts!$A:$M,11,0)</f>
        <v>1</v>
      </c>
      <c r="E5635" s="70">
        <f>VLOOKUP($B5635,Hosts!$A:$M,12,0)</f>
        <v>0.8</v>
      </c>
      <c r="F5635" t="str">
        <f>VLOOKUP($B5635,Hosts!$A:$M,13,0)</f>
        <v>No</v>
      </c>
      <c r="G5635" t="str">
        <f>INDEX(Hosts!$A:$M, MATCH(Places!$B5635,Hosts!$A:$A,0), MATCH(Places!G$1,Hosts!$A$1:$M$1,0))</f>
        <v>Within an hour</v>
      </c>
      <c r="H5635" s="70">
        <f>INDEX(Hosts!$A:$M, MATCH(Places!$B5635,Hosts!$A:$A,0), MATCH(Places!H$1,Hosts!$A$1:$M$1,0))</f>
        <v>1</v>
      </c>
      <c r="I5635" s="70">
        <f>INDEX(Hosts!$A:$M, MATCH(Places!$B5635,Hosts!$A:$A,0), MATCH(Places!I$1,Hosts!$A$1:$M$1,0))</f>
        <v>0.8</v>
      </c>
      <c r="J5635" t="str">
        <f>INDEX(Hosts!$A:$M, MATCH(Places!$B5635,Hosts!$A:$A,0), MATCH(Places!J$1,Hosts!$A$1:$M$1,0))</f>
        <v>No</v>
      </c>
      <c r="K5635">
        <v>16</v>
      </c>
      <c r="L5635" t="str">
        <f>VLOOKUP($K5635,Neighborhoods!$A:$C,2,0)</f>
        <v>Manhattan</v>
      </c>
      <c r="M5635" t="str">
        <f>VLOOKUP($K5635,Neighborhoods!$A:$C,3,0)</f>
        <v>Harlem</v>
      </c>
      <c r="N5635" t="str">
        <f>INDEX(Neighborhoods!$A:$C, MATCH(Places!$K5635,Neighborhoods!$A:$A,0), MATCH(Places!N$1,Neighborhoods!$A$1:$C$1,0))</f>
        <v>Manhattan</v>
      </c>
      <c r="O5635" t="str">
        <f>INDEX(Neighborhoods!$A:$C, MATCH(Places!$K5635,Neighborhoods!$A:$A,0), MATCH(Places!O$1,Neighborhoods!$A$1:$C$1,0))</f>
        <v>Harlem</v>
      </c>
      <c r="P5635" t="s">
        <v>11822</v>
      </c>
      <c r="Q5635" t="str">
        <f t="shared" ref="Q5635:Q5698" si="352">IF(OR(P5635="Private room",P5635="Shared room"),"Yes","No")</f>
        <v>No</v>
      </c>
      <c r="R5635">
        <v>4</v>
      </c>
      <c r="S5635" t="str">
        <f t="shared" ref="S5635:S5698" si="353">IF(R5635&lt;=2,"Small",IF(R5635&lt;=5,"Medium","Large"))</f>
        <v>Medium</v>
      </c>
      <c r="T5635" s="50">
        <v>120</v>
      </c>
      <c r="U5635" s="70">
        <f t="shared" ref="U5635:U5698" si="354">VLOOKUP($T5635,$AF$1:$AG$5,2)</f>
        <v>0.03</v>
      </c>
      <c r="V5635" s="52">
        <v>4.67</v>
      </c>
      <c r="W5635" s="52" t="str" cm="1">
        <f t="array" ref="W5635">_xlfn.SWITCH(ROUND(V5635,0),5,"Excellent",4,"Good",3,"Ok","Bad")</f>
        <v>Excellent</v>
      </c>
      <c r="X5635">
        <v>3</v>
      </c>
      <c r="Y5635" t="str">
        <f t="shared" ref="Y5635:Y5698" si="355">IF(AND(V5635&gt;4.8,X5635&gt;100),"Yes","No")</f>
        <v>No</v>
      </c>
      <c r="Z5635" s="68">
        <v>43831</v>
      </c>
      <c r="AA5635" s="68">
        <v>43868</v>
      </c>
      <c r="AB5635">
        <v>27</v>
      </c>
      <c r="AC5635" t="s">
        <v>15615</v>
      </c>
    </row>
    <row r="5636" spans="1:29" x14ac:dyDescent="0.3">
      <c r="A5636" t="s">
        <v>13451</v>
      </c>
      <c r="B5636">
        <v>2005</v>
      </c>
      <c r="C5636" t="str">
        <f>VLOOKUP($B5636,Hosts!$A:$M,10,0)</f>
        <v>Within an hour</v>
      </c>
      <c r="D5636" s="70">
        <f>VLOOKUP($B5636,Hosts!$A:$M,11,0)</f>
        <v>1</v>
      </c>
      <c r="E5636" s="70">
        <f>VLOOKUP($B5636,Hosts!$A:$M,12,0)</f>
        <v>0.87</v>
      </c>
      <c r="F5636" t="str">
        <f>VLOOKUP($B5636,Hosts!$A:$M,13,0)</f>
        <v>Yes</v>
      </c>
      <c r="G5636" t="str">
        <f>INDEX(Hosts!$A:$M, MATCH(Places!$B5636,Hosts!$A:$A,0), MATCH(Places!G$1,Hosts!$A$1:$M$1,0))</f>
        <v>Within an hour</v>
      </c>
      <c r="H5636" s="70">
        <f>INDEX(Hosts!$A:$M, MATCH(Places!$B5636,Hosts!$A:$A,0), MATCH(Places!H$1,Hosts!$A$1:$M$1,0))</f>
        <v>1</v>
      </c>
      <c r="I5636" s="70">
        <f>INDEX(Hosts!$A:$M, MATCH(Places!$B5636,Hosts!$A:$A,0), MATCH(Places!I$1,Hosts!$A$1:$M$1,0))</f>
        <v>0.87</v>
      </c>
      <c r="J5636" t="str">
        <f>INDEX(Hosts!$A:$M, MATCH(Places!$B5636,Hosts!$A:$A,0), MATCH(Places!J$1,Hosts!$A$1:$M$1,0))</f>
        <v>Yes</v>
      </c>
      <c r="K5636">
        <v>13</v>
      </c>
      <c r="L5636" t="str">
        <f>VLOOKUP($K5636,Neighborhoods!$A:$C,2,0)</f>
        <v>Manhattan</v>
      </c>
      <c r="M5636" t="str">
        <f>VLOOKUP($K5636,Neighborhoods!$A:$C,3,0)</f>
        <v>Chelsea</v>
      </c>
      <c r="N5636" t="str">
        <f>INDEX(Neighborhoods!$A:$C, MATCH(Places!$K5636,Neighborhoods!$A:$A,0), MATCH(Places!N$1,Neighborhoods!$A$1:$C$1,0))</f>
        <v>Manhattan</v>
      </c>
      <c r="O5636" t="str">
        <f>INDEX(Neighborhoods!$A:$C, MATCH(Places!$K5636,Neighborhoods!$A:$A,0), MATCH(Places!O$1,Neighborhoods!$A$1:$C$1,0))</f>
        <v>Chelsea</v>
      </c>
      <c r="P5636" t="s">
        <v>11822</v>
      </c>
      <c r="Q5636" t="str">
        <f t="shared" si="352"/>
        <v>No</v>
      </c>
      <c r="R5636">
        <v>6</v>
      </c>
      <c r="S5636" t="str">
        <f t="shared" si="353"/>
        <v>Large</v>
      </c>
      <c r="T5636" s="50">
        <v>275</v>
      </c>
      <c r="U5636" s="70">
        <f t="shared" si="354"/>
        <v>0.04</v>
      </c>
      <c r="V5636" s="52">
        <v>4.8</v>
      </c>
      <c r="W5636" s="52" t="str" cm="1">
        <f t="array" ref="W5636">_xlfn.SWITCH(ROUND(V5636,0),5,"Excellent",4,"Good",3,"Ok","Bad")</f>
        <v>Excellent</v>
      </c>
      <c r="X5636">
        <v>5</v>
      </c>
      <c r="Y5636" t="str">
        <f t="shared" si="355"/>
        <v>No</v>
      </c>
      <c r="Z5636" s="68">
        <v>43853</v>
      </c>
      <c r="AA5636" s="68">
        <v>43901</v>
      </c>
      <c r="AB5636">
        <v>357</v>
      </c>
      <c r="AC5636" t="s">
        <v>15615</v>
      </c>
    </row>
    <row r="5637" spans="1:29" x14ac:dyDescent="0.3">
      <c r="A5637" t="s">
        <v>14781</v>
      </c>
      <c r="B5637">
        <v>2707</v>
      </c>
      <c r="C5637" t="str">
        <f>VLOOKUP($B5637,Hosts!$A:$M,10,0)</f>
        <v>Within a few hours</v>
      </c>
      <c r="D5637" s="70">
        <f>VLOOKUP($B5637,Hosts!$A:$M,11,0)</f>
        <v>1</v>
      </c>
      <c r="E5637" s="70">
        <f>VLOOKUP($B5637,Hosts!$A:$M,12,0)</f>
        <v>0.62</v>
      </c>
      <c r="F5637" t="str">
        <f>VLOOKUP($B5637,Hosts!$A:$M,13,0)</f>
        <v>Yes</v>
      </c>
      <c r="G5637" t="str">
        <f>INDEX(Hosts!$A:$M, MATCH(Places!$B5637,Hosts!$A:$A,0), MATCH(Places!G$1,Hosts!$A$1:$M$1,0))</f>
        <v>Within a few hours</v>
      </c>
      <c r="H5637" s="70">
        <f>INDEX(Hosts!$A:$M, MATCH(Places!$B5637,Hosts!$A:$A,0), MATCH(Places!H$1,Hosts!$A$1:$M$1,0))</f>
        <v>1</v>
      </c>
      <c r="I5637" s="70">
        <f>INDEX(Hosts!$A:$M, MATCH(Places!$B5637,Hosts!$A:$A,0), MATCH(Places!I$1,Hosts!$A$1:$M$1,0))</f>
        <v>0.62</v>
      </c>
      <c r="J5637" t="str">
        <f>INDEX(Hosts!$A:$M, MATCH(Places!$B5637,Hosts!$A:$A,0), MATCH(Places!J$1,Hosts!$A$1:$M$1,0))</f>
        <v>Yes</v>
      </c>
      <c r="K5637">
        <v>21</v>
      </c>
      <c r="L5637" t="str">
        <f>VLOOKUP($K5637,Neighborhoods!$A:$C,2,0)</f>
        <v>Queens</v>
      </c>
      <c r="M5637" t="str">
        <f>VLOOKUP($K5637,Neighborhoods!$A:$C,3,0)</f>
        <v>Astoria</v>
      </c>
      <c r="N5637" t="str">
        <f>INDEX(Neighborhoods!$A:$C, MATCH(Places!$K5637,Neighborhoods!$A:$A,0), MATCH(Places!N$1,Neighborhoods!$A$1:$C$1,0))</f>
        <v>Queens</v>
      </c>
      <c r="O5637" t="str">
        <f>INDEX(Neighborhoods!$A:$C, MATCH(Places!$K5637,Neighborhoods!$A:$A,0), MATCH(Places!O$1,Neighborhoods!$A$1:$C$1,0))</f>
        <v>Astoria</v>
      </c>
      <c r="P5637" t="s">
        <v>11822</v>
      </c>
      <c r="Q5637" t="str">
        <f t="shared" si="352"/>
        <v>No</v>
      </c>
      <c r="R5637">
        <v>2</v>
      </c>
      <c r="S5637" t="str">
        <f t="shared" si="353"/>
        <v>Small</v>
      </c>
      <c r="T5637" s="50">
        <v>90</v>
      </c>
      <c r="U5637" s="70">
        <f t="shared" si="354"/>
        <v>0.03</v>
      </c>
      <c r="V5637" s="52">
        <v>5</v>
      </c>
      <c r="W5637" s="52" t="str" cm="1">
        <f t="array" ref="W5637">_xlfn.SWITCH(ROUND(V5637,0),5,"Excellent",4,"Good",3,"Ok","Bad")</f>
        <v>Excellent</v>
      </c>
      <c r="X5637">
        <v>4</v>
      </c>
      <c r="Y5637" t="str">
        <f t="shared" si="355"/>
        <v>No</v>
      </c>
      <c r="Z5637" s="68">
        <v>43822</v>
      </c>
      <c r="AA5637" s="68">
        <v>43827</v>
      </c>
      <c r="AB5637">
        <v>6</v>
      </c>
      <c r="AC5637" t="s">
        <v>15615</v>
      </c>
    </row>
    <row r="5638" spans="1:29" x14ac:dyDescent="0.3">
      <c r="A5638" t="s">
        <v>13907</v>
      </c>
      <c r="B5638">
        <v>2546</v>
      </c>
      <c r="C5638" t="str">
        <f>VLOOKUP($B5638,Hosts!$A:$M,10,0)</f>
        <v>Within an hour</v>
      </c>
      <c r="D5638" s="70">
        <f>VLOOKUP($B5638,Hosts!$A:$M,11,0)</f>
        <v>1</v>
      </c>
      <c r="E5638" s="70">
        <f>VLOOKUP($B5638,Hosts!$A:$M,12,0)</f>
        <v>0.9</v>
      </c>
      <c r="F5638" t="str">
        <f>VLOOKUP($B5638,Hosts!$A:$M,13,0)</f>
        <v>No</v>
      </c>
      <c r="G5638" t="str">
        <f>INDEX(Hosts!$A:$M, MATCH(Places!$B5638,Hosts!$A:$A,0), MATCH(Places!G$1,Hosts!$A$1:$M$1,0))</f>
        <v>Within an hour</v>
      </c>
      <c r="H5638" s="70">
        <f>INDEX(Hosts!$A:$M, MATCH(Places!$B5638,Hosts!$A:$A,0), MATCH(Places!H$1,Hosts!$A$1:$M$1,0))</f>
        <v>1</v>
      </c>
      <c r="I5638" s="70">
        <f>INDEX(Hosts!$A:$M, MATCH(Places!$B5638,Hosts!$A:$A,0), MATCH(Places!I$1,Hosts!$A$1:$M$1,0))</f>
        <v>0.9</v>
      </c>
      <c r="J5638" t="str">
        <f>INDEX(Hosts!$A:$M, MATCH(Places!$B5638,Hosts!$A:$A,0), MATCH(Places!J$1,Hosts!$A$1:$M$1,0))</f>
        <v>No</v>
      </c>
      <c r="K5638">
        <v>12</v>
      </c>
      <c r="L5638" t="str">
        <f>VLOOKUP($K5638,Neighborhoods!$A:$C,2,0)</f>
        <v>Brooklyn</v>
      </c>
      <c r="M5638" t="str">
        <f>VLOOKUP($K5638,Neighborhoods!$A:$C,3,0)</f>
        <v>Williamsburg</v>
      </c>
      <c r="N5638" t="str">
        <f>INDEX(Neighborhoods!$A:$C, MATCH(Places!$K5638,Neighborhoods!$A:$A,0), MATCH(Places!N$1,Neighborhoods!$A$1:$C$1,0))</f>
        <v>Brooklyn</v>
      </c>
      <c r="O5638" t="str">
        <f>INDEX(Neighborhoods!$A:$C, MATCH(Places!$K5638,Neighborhoods!$A:$A,0), MATCH(Places!O$1,Neighborhoods!$A$1:$C$1,0))</f>
        <v>Williamsburg</v>
      </c>
      <c r="P5638" t="s">
        <v>11822</v>
      </c>
      <c r="Q5638" t="str">
        <f t="shared" si="352"/>
        <v>No</v>
      </c>
      <c r="R5638">
        <v>2</v>
      </c>
      <c r="S5638" t="str">
        <f t="shared" si="353"/>
        <v>Small</v>
      </c>
      <c r="T5638" s="50">
        <v>130</v>
      </c>
      <c r="U5638" s="70">
        <f t="shared" si="354"/>
        <v>0.03</v>
      </c>
      <c r="V5638" s="52">
        <v>5</v>
      </c>
      <c r="W5638" s="52" t="str" cm="1">
        <f t="array" ref="W5638">_xlfn.SWITCH(ROUND(V5638,0),5,"Excellent",4,"Good",3,"Ok","Bad")</f>
        <v>Excellent</v>
      </c>
      <c r="X5638">
        <v>5</v>
      </c>
      <c r="Y5638" t="str">
        <f t="shared" si="355"/>
        <v>No</v>
      </c>
      <c r="Z5638" s="68">
        <v>43825</v>
      </c>
      <c r="AA5638" s="68">
        <v>43902</v>
      </c>
      <c r="AB5638">
        <v>0</v>
      </c>
      <c r="AC5638" t="s">
        <v>15616</v>
      </c>
    </row>
    <row r="5639" spans="1:29" x14ac:dyDescent="0.3">
      <c r="A5639" t="s">
        <v>14672</v>
      </c>
      <c r="B5639">
        <v>1173</v>
      </c>
      <c r="C5639" t="str">
        <f>VLOOKUP($B5639,Hosts!$A:$M,10,0)</f>
        <v>Within an hour</v>
      </c>
      <c r="D5639" s="70">
        <f>VLOOKUP($B5639,Hosts!$A:$M,11,0)</f>
        <v>1</v>
      </c>
      <c r="E5639" s="70">
        <f>VLOOKUP($B5639,Hosts!$A:$M,12,0)</f>
        <v>0.96</v>
      </c>
      <c r="F5639" t="str">
        <f>VLOOKUP($B5639,Hosts!$A:$M,13,0)</f>
        <v>Yes</v>
      </c>
      <c r="G5639" t="str">
        <f>INDEX(Hosts!$A:$M, MATCH(Places!$B5639,Hosts!$A:$A,0), MATCH(Places!G$1,Hosts!$A$1:$M$1,0))</f>
        <v>Within an hour</v>
      </c>
      <c r="H5639" s="70">
        <f>INDEX(Hosts!$A:$M, MATCH(Places!$B5639,Hosts!$A:$A,0), MATCH(Places!H$1,Hosts!$A$1:$M$1,0))</f>
        <v>1</v>
      </c>
      <c r="I5639" s="70">
        <f>INDEX(Hosts!$A:$M, MATCH(Places!$B5639,Hosts!$A:$A,0), MATCH(Places!I$1,Hosts!$A$1:$M$1,0))</f>
        <v>0.96</v>
      </c>
      <c r="J5639" t="str">
        <f>INDEX(Hosts!$A:$M, MATCH(Places!$B5639,Hosts!$A:$A,0), MATCH(Places!J$1,Hosts!$A$1:$M$1,0))</f>
        <v>Yes</v>
      </c>
      <c r="K5639">
        <v>8</v>
      </c>
      <c r="L5639" t="str">
        <f>VLOOKUP($K5639,Neighborhoods!$A:$C,2,0)</f>
        <v>Brooklyn</v>
      </c>
      <c r="M5639" t="str">
        <f>VLOOKUP($K5639,Neighborhoods!$A:$C,3,0)</f>
        <v>Bushwick</v>
      </c>
      <c r="N5639" t="str">
        <f>INDEX(Neighborhoods!$A:$C, MATCH(Places!$K5639,Neighborhoods!$A:$A,0), MATCH(Places!N$1,Neighborhoods!$A$1:$C$1,0))</f>
        <v>Brooklyn</v>
      </c>
      <c r="O5639" t="str">
        <f>INDEX(Neighborhoods!$A:$C, MATCH(Places!$K5639,Neighborhoods!$A:$A,0), MATCH(Places!O$1,Neighborhoods!$A$1:$C$1,0))</f>
        <v>Bushwick</v>
      </c>
      <c r="P5639" t="s">
        <v>11822</v>
      </c>
      <c r="Q5639" t="str">
        <f t="shared" si="352"/>
        <v>No</v>
      </c>
      <c r="R5639">
        <v>2</v>
      </c>
      <c r="S5639" t="str">
        <f t="shared" si="353"/>
        <v>Small</v>
      </c>
      <c r="T5639" s="50">
        <v>100</v>
      </c>
      <c r="U5639" s="70">
        <f t="shared" si="354"/>
        <v>0.03</v>
      </c>
      <c r="V5639" s="52">
        <v>5</v>
      </c>
      <c r="W5639" s="52" t="str" cm="1">
        <f t="array" ref="W5639">_xlfn.SWITCH(ROUND(V5639,0),5,"Excellent",4,"Good",3,"Ok","Bad")</f>
        <v>Excellent</v>
      </c>
      <c r="X5639">
        <v>31</v>
      </c>
      <c r="Y5639" t="str">
        <f t="shared" si="355"/>
        <v>No</v>
      </c>
      <c r="Z5639" s="68">
        <v>43832</v>
      </c>
      <c r="AA5639" s="68">
        <v>44053</v>
      </c>
      <c r="AB5639">
        <v>68</v>
      </c>
      <c r="AC5639" t="s">
        <v>15615</v>
      </c>
    </row>
    <row r="5640" spans="1:29" x14ac:dyDescent="0.3">
      <c r="A5640" t="s">
        <v>15482</v>
      </c>
      <c r="B5640">
        <v>3431</v>
      </c>
      <c r="C5640" t="str">
        <f>VLOOKUP($B5640,Hosts!$A:$M,10,0)</f>
        <v>Within a day</v>
      </c>
      <c r="D5640" s="70">
        <f>VLOOKUP($B5640,Hosts!$A:$M,11,0)</f>
        <v>0.91</v>
      </c>
      <c r="E5640" s="70">
        <f>VLOOKUP($B5640,Hosts!$A:$M,12,0)</f>
        <v>0.47</v>
      </c>
      <c r="F5640" t="str">
        <f>VLOOKUP($B5640,Hosts!$A:$M,13,0)</f>
        <v>No</v>
      </c>
      <c r="G5640" t="str">
        <f>INDEX(Hosts!$A:$M, MATCH(Places!$B5640,Hosts!$A:$A,0), MATCH(Places!G$1,Hosts!$A$1:$M$1,0))</f>
        <v>Within a day</v>
      </c>
      <c r="H5640" s="70">
        <f>INDEX(Hosts!$A:$M, MATCH(Places!$B5640,Hosts!$A:$A,0), MATCH(Places!H$1,Hosts!$A$1:$M$1,0))</f>
        <v>0.91</v>
      </c>
      <c r="I5640" s="70">
        <f>INDEX(Hosts!$A:$M, MATCH(Places!$B5640,Hosts!$A:$A,0), MATCH(Places!I$1,Hosts!$A$1:$M$1,0))</f>
        <v>0.47</v>
      </c>
      <c r="J5640" t="str">
        <f>INDEX(Hosts!$A:$M, MATCH(Places!$B5640,Hosts!$A:$A,0), MATCH(Places!J$1,Hosts!$A$1:$M$1,0))</f>
        <v>No</v>
      </c>
      <c r="K5640">
        <v>16</v>
      </c>
      <c r="L5640" t="str">
        <f>VLOOKUP($K5640,Neighborhoods!$A:$C,2,0)</f>
        <v>Manhattan</v>
      </c>
      <c r="M5640" t="str">
        <f>VLOOKUP($K5640,Neighborhoods!$A:$C,3,0)</f>
        <v>Harlem</v>
      </c>
      <c r="N5640" t="str">
        <f>INDEX(Neighborhoods!$A:$C, MATCH(Places!$K5640,Neighborhoods!$A:$A,0), MATCH(Places!N$1,Neighborhoods!$A$1:$C$1,0))</f>
        <v>Manhattan</v>
      </c>
      <c r="O5640" t="str">
        <f>INDEX(Neighborhoods!$A:$C, MATCH(Places!$K5640,Neighborhoods!$A:$A,0), MATCH(Places!O$1,Neighborhoods!$A$1:$C$1,0))</f>
        <v>Harlem</v>
      </c>
      <c r="P5640" t="s">
        <v>11822</v>
      </c>
      <c r="Q5640" t="str">
        <f t="shared" si="352"/>
        <v>No</v>
      </c>
      <c r="R5640">
        <v>3</v>
      </c>
      <c r="S5640" t="str">
        <f t="shared" si="353"/>
        <v>Medium</v>
      </c>
      <c r="T5640" s="50">
        <v>90</v>
      </c>
      <c r="U5640" s="70">
        <f t="shared" si="354"/>
        <v>0.03</v>
      </c>
      <c r="V5640" s="52">
        <v>4.8899999999999997</v>
      </c>
      <c r="W5640" s="52" t="str" cm="1">
        <f t="array" ref="W5640">_xlfn.SWITCH(ROUND(V5640,0),5,"Excellent",4,"Good",3,"Ok","Bad")</f>
        <v>Excellent</v>
      </c>
      <c r="X5640">
        <v>9</v>
      </c>
      <c r="Y5640" t="str">
        <f t="shared" si="355"/>
        <v>No</v>
      </c>
      <c r="Z5640" s="68">
        <v>43823</v>
      </c>
      <c r="AA5640" s="68">
        <v>44043</v>
      </c>
      <c r="AB5640">
        <v>78</v>
      </c>
      <c r="AC5640" t="s">
        <v>15615</v>
      </c>
    </row>
    <row r="5641" spans="1:29" x14ac:dyDescent="0.3">
      <c r="A5641" t="s">
        <v>13496</v>
      </c>
      <c r="B5641">
        <v>2684</v>
      </c>
      <c r="C5641" t="str">
        <f>VLOOKUP($B5641,Hosts!$A:$M,10,0)</f>
        <v>Within a few hours</v>
      </c>
      <c r="D5641" s="70">
        <f>VLOOKUP($B5641,Hosts!$A:$M,11,0)</f>
        <v>1</v>
      </c>
      <c r="E5641" s="70">
        <f>VLOOKUP($B5641,Hosts!$A:$M,12,0)</f>
        <v>1</v>
      </c>
      <c r="F5641" t="str">
        <f>VLOOKUP($B5641,Hosts!$A:$M,13,0)</f>
        <v>No</v>
      </c>
      <c r="G5641" t="str">
        <f>INDEX(Hosts!$A:$M, MATCH(Places!$B5641,Hosts!$A:$A,0), MATCH(Places!G$1,Hosts!$A$1:$M$1,0))</f>
        <v>Within a few hours</v>
      </c>
      <c r="H5641" s="70">
        <f>INDEX(Hosts!$A:$M, MATCH(Places!$B5641,Hosts!$A:$A,0), MATCH(Places!H$1,Hosts!$A$1:$M$1,0))</f>
        <v>1</v>
      </c>
      <c r="I5641" s="70">
        <f>INDEX(Hosts!$A:$M, MATCH(Places!$B5641,Hosts!$A:$A,0), MATCH(Places!I$1,Hosts!$A$1:$M$1,0))</f>
        <v>1</v>
      </c>
      <c r="J5641" t="str">
        <f>INDEX(Hosts!$A:$M, MATCH(Places!$B5641,Hosts!$A:$A,0), MATCH(Places!J$1,Hosts!$A$1:$M$1,0))</f>
        <v>No</v>
      </c>
      <c r="K5641">
        <v>14</v>
      </c>
      <c r="L5641" t="str">
        <f>VLOOKUP($K5641,Neighborhoods!$A:$C,2,0)</f>
        <v>Manhattan</v>
      </c>
      <c r="M5641" t="str">
        <f>VLOOKUP($K5641,Neighborhoods!$A:$C,3,0)</f>
        <v>East Harlem</v>
      </c>
      <c r="N5641" t="str">
        <f>INDEX(Neighborhoods!$A:$C, MATCH(Places!$K5641,Neighborhoods!$A:$A,0), MATCH(Places!N$1,Neighborhoods!$A$1:$C$1,0))</f>
        <v>Manhattan</v>
      </c>
      <c r="O5641" t="str">
        <f>INDEX(Neighborhoods!$A:$C, MATCH(Places!$K5641,Neighborhoods!$A:$A,0), MATCH(Places!O$1,Neighborhoods!$A$1:$C$1,0))</f>
        <v>East Harlem</v>
      </c>
      <c r="P5641" t="s">
        <v>1</v>
      </c>
      <c r="Q5641" t="str">
        <f t="shared" si="352"/>
        <v>Yes</v>
      </c>
      <c r="R5641">
        <v>2</v>
      </c>
      <c r="S5641" t="str">
        <f t="shared" si="353"/>
        <v>Small</v>
      </c>
      <c r="T5641" s="50">
        <v>55</v>
      </c>
      <c r="U5641" s="70">
        <f t="shared" si="354"/>
        <v>0.03</v>
      </c>
      <c r="V5641" s="52">
        <v>5</v>
      </c>
      <c r="W5641" s="52" t="str" cm="1">
        <f t="array" ref="W5641">_xlfn.SWITCH(ROUND(V5641,0),5,"Excellent",4,"Good",3,"Ok","Bad")</f>
        <v>Excellent</v>
      </c>
      <c r="X5641">
        <v>5</v>
      </c>
      <c r="Y5641" t="str">
        <f t="shared" si="355"/>
        <v>No</v>
      </c>
      <c r="Z5641" s="68">
        <v>43831</v>
      </c>
      <c r="AA5641" s="68">
        <v>44052</v>
      </c>
      <c r="AB5641">
        <v>87</v>
      </c>
      <c r="AC5641" t="s">
        <v>15615</v>
      </c>
    </row>
    <row r="5642" spans="1:29" x14ac:dyDescent="0.3">
      <c r="A5642" t="s">
        <v>13832</v>
      </c>
      <c r="B5642">
        <v>3360</v>
      </c>
      <c r="C5642" t="str">
        <f>VLOOKUP($B5642,Hosts!$A:$M,10,0)</f>
        <v>Within a few hours</v>
      </c>
      <c r="D5642" s="70">
        <f>VLOOKUP($B5642,Hosts!$A:$M,11,0)</f>
        <v>1</v>
      </c>
      <c r="E5642" s="70">
        <f>VLOOKUP($B5642,Hosts!$A:$M,12,0)</f>
        <v>0.96</v>
      </c>
      <c r="F5642" t="str">
        <f>VLOOKUP($B5642,Hosts!$A:$M,13,0)</f>
        <v>No</v>
      </c>
      <c r="G5642" t="str">
        <f>INDEX(Hosts!$A:$M, MATCH(Places!$B5642,Hosts!$A:$A,0), MATCH(Places!G$1,Hosts!$A$1:$M$1,0))</f>
        <v>Within a few hours</v>
      </c>
      <c r="H5642" s="70">
        <f>INDEX(Hosts!$A:$M, MATCH(Places!$B5642,Hosts!$A:$A,0), MATCH(Places!H$1,Hosts!$A$1:$M$1,0))</f>
        <v>1</v>
      </c>
      <c r="I5642" s="70">
        <f>INDEX(Hosts!$A:$M, MATCH(Places!$B5642,Hosts!$A:$A,0), MATCH(Places!I$1,Hosts!$A$1:$M$1,0))</f>
        <v>0.96</v>
      </c>
      <c r="J5642" t="str">
        <f>INDEX(Hosts!$A:$M, MATCH(Places!$B5642,Hosts!$A:$A,0), MATCH(Places!J$1,Hosts!$A$1:$M$1,0))</f>
        <v>No</v>
      </c>
      <c r="K5642">
        <v>19</v>
      </c>
      <c r="L5642" t="str">
        <f>VLOOKUP($K5642,Neighborhoods!$A:$C,2,0)</f>
        <v>Manhattan</v>
      </c>
      <c r="M5642" t="str">
        <f>VLOOKUP($K5642,Neighborhoods!$A:$C,3,0)</f>
        <v>Upper East Side</v>
      </c>
      <c r="N5642" t="str">
        <f>INDEX(Neighborhoods!$A:$C, MATCH(Places!$K5642,Neighborhoods!$A:$A,0), MATCH(Places!N$1,Neighborhoods!$A$1:$C$1,0))</f>
        <v>Manhattan</v>
      </c>
      <c r="O5642" t="str">
        <f>INDEX(Neighborhoods!$A:$C, MATCH(Places!$K5642,Neighborhoods!$A:$A,0), MATCH(Places!O$1,Neighborhoods!$A$1:$C$1,0))</f>
        <v>Upper East Side</v>
      </c>
      <c r="P5642" t="s">
        <v>11822</v>
      </c>
      <c r="Q5642" t="str">
        <f t="shared" si="352"/>
        <v>No</v>
      </c>
      <c r="R5642">
        <v>2</v>
      </c>
      <c r="S5642" t="str">
        <f t="shared" si="353"/>
        <v>Small</v>
      </c>
      <c r="T5642" s="50">
        <v>123</v>
      </c>
      <c r="U5642" s="70">
        <f t="shared" si="354"/>
        <v>0.03</v>
      </c>
      <c r="V5642" s="52">
        <v>5</v>
      </c>
      <c r="W5642" s="52" t="str" cm="1">
        <f t="array" ref="W5642">_xlfn.SWITCH(ROUND(V5642,0),5,"Excellent",4,"Good",3,"Ok","Bad")</f>
        <v>Excellent</v>
      </c>
      <c r="X5642">
        <v>3</v>
      </c>
      <c r="Y5642" t="str">
        <f t="shared" si="355"/>
        <v>No</v>
      </c>
      <c r="Z5642" s="68">
        <v>43854</v>
      </c>
      <c r="AA5642" s="68">
        <v>43901</v>
      </c>
      <c r="AB5642">
        <v>332</v>
      </c>
      <c r="AC5642" t="s">
        <v>15616</v>
      </c>
    </row>
    <row r="5643" spans="1:29" x14ac:dyDescent="0.3">
      <c r="A5643" t="s">
        <v>14217</v>
      </c>
      <c r="B5643">
        <v>2253</v>
      </c>
      <c r="C5643" t="str">
        <f>VLOOKUP($B5643,Hosts!$A:$M,10,0)</f>
        <v>Within a day</v>
      </c>
      <c r="D5643" s="70">
        <f>VLOOKUP($B5643,Hosts!$A:$M,11,0)</f>
        <v>0.67</v>
      </c>
      <c r="E5643" s="70">
        <f>VLOOKUP($B5643,Hosts!$A:$M,12,0)</f>
        <v>1</v>
      </c>
      <c r="F5643" t="str">
        <f>VLOOKUP($B5643,Hosts!$A:$M,13,0)</f>
        <v>No</v>
      </c>
      <c r="G5643" t="str">
        <f>INDEX(Hosts!$A:$M, MATCH(Places!$B5643,Hosts!$A:$A,0), MATCH(Places!G$1,Hosts!$A$1:$M$1,0))</f>
        <v>Within a day</v>
      </c>
      <c r="H5643" s="70">
        <f>INDEX(Hosts!$A:$M, MATCH(Places!$B5643,Hosts!$A:$A,0), MATCH(Places!H$1,Hosts!$A$1:$M$1,0))</f>
        <v>0.67</v>
      </c>
      <c r="I5643" s="70">
        <f>INDEX(Hosts!$A:$M, MATCH(Places!$B5643,Hosts!$A:$A,0), MATCH(Places!I$1,Hosts!$A$1:$M$1,0))</f>
        <v>1</v>
      </c>
      <c r="J5643" t="str">
        <f>INDEX(Hosts!$A:$M, MATCH(Places!$B5643,Hosts!$A:$A,0), MATCH(Places!J$1,Hosts!$A$1:$M$1,0))</f>
        <v>No</v>
      </c>
      <c r="K5643">
        <v>8</v>
      </c>
      <c r="L5643" t="str">
        <f>VLOOKUP($K5643,Neighborhoods!$A:$C,2,0)</f>
        <v>Brooklyn</v>
      </c>
      <c r="M5643" t="str">
        <f>VLOOKUP($K5643,Neighborhoods!$A:$C,3,0)</f>
        <v>Bushwick</v>
      </c>
      <c r="N5643" t="str">
        <f>INDEX(Neighborhoods!$A:$C, MATCH(Places!$K5643,Neighborhoods!$A:$A,0), MATCH(Places!N$1,Neighborhoods!$A$1:$C$1,0))</f>
        <v>Brooklyn</v>
      </c>
      <c r="O5643" t="str">
        <f>INDEX(Neighborhoods!$A:$C, MATCH(Places!$K5643,Neighborhoods!$A:$A,0), MATCH(Places!O$1,Neighborhoods!$A$1:$C$1,0))</f>
        <v>Bushwick</v>
      </c>
      <c r="P5643" t="s">
        <v>1</v>
      </c>
      <c r="Q5643" t="str">
        <f t="shared" si="352"/>
        <v>Yes</v>
      </c>
      <c r="R5643">
        <v>2</v>
      </c>
      <c r="S5643" t="str">
        <f t="shared" si="353"/>
        <v>Small</v>
      </c>
      <c r="T5643" s="50">
        <v>50</v>
      </c>
      <c r="U5643" s="70">
        <f t="shared" si="354"/>
        <v>0.03</v>
      </c>
      <c r="V5643" s="52">
        <v>4.33</v>
      </c>
      <c r="W5643" s="52" t="str" cm="1">
        <f t="array" ref="W5643">_xlfn.SWITCH(ROUND(V5643,0),5,"Excellent",4,"Good",3,"Ok","Bad")</f>
        <v>Good</v>
      </c>
      <c r="X5643">
        <v>15</v>
      </c>
      <c r="Y5643" t="str">
        <f t="shared" si="355"/>
        <v>No</v>
      </c>
      <c r="Z5643" s="68">
        <v>43811</v>
      </c>
      <c r="AA5643" s="68">
        <v>43905</v>
      </c>
      <c r="AB5643">
        <v>13</v>
      </c>
      <c r="AC5643" t="s">
        <v>15616</v>
      </c>
    </row>
    <row r="5644" spans="1:29" x14ac:dyDescent="0.3">
      <c r="A5644" t="s">
        <v>15601</v>
      </c>
      <c r="B5644">
        <v>2802</v>
      </c>
      <c r="C5644" t="str">
        <f>VLOOKUP($B5644,Hosts!$A:$M,10,0)</f>
        <v>Within an hour</v>
      </c>
      <c r="D5644" s="70">
        <f>VLOOKUP($B5644,Hosts!$A:$M,11,0)</f>
        <v>0.94</v>
      </c>
      <c r="E5644" s="70">
        <f>VLOOKUP($B5644,Hosts!$A:$M,12,0)</f>
        <v>0.99</v>
      </c>
      <c r="F5644" t="str">
        <f>VLOOKUP($B5644,Hosts!$A:$M,13,0)</f>
        <v>Yes</v>
      </c>
      <c r="G5644" t="str">
        <f>INDEX(Hosts!$A:$M, MATCH(Places!$B5644,Hosts!$A:$A,0), MATCH(Places!G$1,Hosts!$A$1:$M$1,0))</f>
        <v>Within an hour</v>
      </c>
      <c r="H5644" s="70">
        <f>INDEX(Hosts!$A:$M, MATCH(Places!$B5644,Hosts!$A:$A,0), MATCH(Places!H$1,Hosts!$A$1:$M$1,0))</f>
        <v>0.94</v>
      </c>
      <c r="I5644" s="70">
        <f>INDEX(Hosts!$A:$M, MATCH(Places!$B5644,Hosts!$A:$A,0), MATCH(Places!I$1,Hosts!$A$1:$M$1,0))</f>
        <v>0.99</v>
      </c>
      <c r="J5644" t="str">
        <f>INDEX(Hosts!$A:$M, MATCH(Places!$B5644,Hosts!$A:$A,0), MATCH(Places!J$1,Hosts!$A$1:$M$1,0))</f>
        <v>Yes</v>
      </c>
      <c r="K5644">
        <v>16</v>
      </c>
      <c r="L5644" t="str">
        <f>VLOOKUP($K5644,Neighborhoods!$A:$C,2,0)</f>
        <v>Manhattan</v>
      </c>
      <c r="M5644" t="str">
        <f>VLOOKUP($K5644,Neighborhoods!$A:$C,3,0)</f>
        <v>Harlem</v>
      </c>
      <c r="N5644" t="str">
        <f>INDEX(Neighborhoods!$A:$C, MATCH(Places!$K5644,Neighborhoods!$A:$A,0), MATCH(Places!N$1,Neighborhoods!$A$1:$C$1,0))</f>
        <v>Manhattan</v>
      </c>
      <c r="O5644" t="str">
        <f>INDEX(Neighborhoods!$A:$C, MATCH(Places!$K5644,Neighborhoods!$A:$A,0), MATCH(Places!O$1,Neighborhoods!$A$1:$C$1,0))</f>
        <v>Harlem</v>
      </c>
      <c r="P5644" t="s">
        <v>11822</v>
      </c>
      <c r="Q5644" t="str">
        <f t="shared" si="352"/>
        <v>No</v>
      </c>
      <c r="R5644">
        <v>3</v>
      </c>
      <c r="S5644" t="str">
        <f t="shared" si="353"/>
        <v>Medium</v>
      </c>
      <c r="T5644" s="50">
        <v>147</v>
      </c>
      <c r="U5644" s="70">
        <f t="shared" si="354"/>
        <v>0.03</v>
      </c>
      <c r="V5644" s="52">
        <v>5</v>
      </c>
      <c r="W5644" s="52" t="str" cm="1">
        <f t="array" ref="W5644">_xlfn.SWITCH(ROUND(V5644,0),5,"Excellent",4,"Good",3,"Ok","Bad")</f>
        <v>Excellent</v>
      </c>
      <c r="X5644">
        <v>12</v>
      </c>
      <c r="Y5644" t="str">
        <f t="shared" si="355"/>
        <v>No</v>
      </c>
      <c r="Z5644" s="68">
        <v>43839</v>
      </c>
      <c r="AA5644" s="68">
        <v>44056</v>
      </c>
      <c r="AB5644">
        <v>61</v>
      </c>
      <c r="AC5644" t="s">
        <v>15615</v>
      </c>
    </row>
    <row r="5645" spans="1:29" x14ac:dyDescent="0.3">
      <c r="A5645" t="s">
        <v>13744</v>
      </c>
      <c r="B5645">
        <v>2713</v>
      </c>
      <c r="C5645" t="str">
        <f>VLOOKUP($B5645,Hosts!$A:$M,10,0)</f>
        <v>Within a few hours</v>
      </c>
      <c r="D5645" s="70">
        <f>VLOOKUP($B5645,Hosts!$A:$M,11,0)</f>
        <v>1</v>
      </c>
      <c r="E5645" s="70">
        <f>VLOOKUP($B5645,Hosts!$A:$M,12,0)</f>
        <v>0.99</v>
      </c>
      <c r="F5645" t="str">
        <f>VLOOKUP($B5645,Hosts!$A:$M,13,0)</f>
        <v>Yes</v>
      </c>
      <c r="G5645" t="str">
        <f>INDEX(Hosts!$A:$M, MATCH(Places!$B5645,Hosts!$A:$A,0), MATCH(Places!G$1,Hosts!$A$1:$M$1,0))</f>
        <v>Within a few hours</v>
      </c>
      <c r="H5645" s="70">
        <f>INDEX(Hosts!$A:$M, MATCH(Places!$B5645,Hosts!$A:$A,0), MATCH(Places!H$1,Hosts!$A$1:$M$1,0))</f>
        <v>1</v>
      </c>
      <c r="I5645" s="70">
        <f>INDEX(Hosts!$A:$M, MATCH(Places!$B5645,Hosts!$A:$A,0), MATCH(Places!I$1,Hosts!$A$1:$M$1,0))</f>
        <v>0.99</v>
      </c>
      <c r="J5645" t="str">
        <f>INDEX(Hosts!$A:$M, MATCH(Places!$B5645,Hosts!$A:$A,0), MATCH(Places!J$1,Hosts!$A$1:$M$1,0))</f>
        <v>Yes</v>
      </c>
      <c r="K5645">
        <v>7</v>
      </c>
      <c r="L5645" t="str">
        <f>VLOOKUP($K5645,Neighborhoods!$A:$C,2,0)</f>
        <v>Brooklyn</v>
      </c>
      <c r="M5645" t="str">
        <f>VLOOKUP($K5645,Neighborhoods!$A:$C,3,0)</f>
        <v>Bedford-Stuyvesant</v>
      </c>
      <c r="N5645" t="str">
        <f>INDEX(Neighborhoods!$A:$C, MATCH(Places!$K5645,Neighborhoods!$A:$A,0), MATCH(Places!N$1,Neighborhoods!$A$1:$C$1,0))</f>
        <v>Brooklyn</v>
      </c>
      <c r="O5645" t="str">
        <f>INDEX(Neighborhoods!$A:$C, MATCH(Places!$K5645,Neighborhoods!$A:$A,0), MATCH(Places!O$1,Neighborhoods!$A$1:$C$1,0))</f>
        <v>Bedford-Stuyvesant</v>
      </c>
      <c r="P5645" t="s">
        <v>1</v>
      </c>
      <c r="Q5645" t="str">
        <f t="shared" si="352"/>
        <v>Yes</v>
      </c>
      <c r="R5645">
        <v>2</v>
      </c>
      <c r="S5645" t="str">
        <f t="shared" si="353"/>
        <v>Small</v>
      </c>
      <c r="T5645" s="50">
        <v>80</v>
      </c>
      <c r="U5645" s="70">
        <f t="shared" si="354"/>
        <v>0.03</v>
      </c>
      <c r="V5645" s="52">
        <v>5</v>
      </c>
      <c r="W5645" s="52" t="str" cm="1">
        <f t="array" ref="W5645">_xlfn.SWITCH(ROUND(V5645,0),5,"Excellent",4,"Good",3,"Ok","Bad")</f>
        <v>Excellent</v>
      </c>
      <c r="X5645">
        <v>20</v>
      </c>
      <c r="Y5645" t="str">
        <f t="shared" si="355"/>
        <v>No</v>
      </c>
      <c r="Z5645" s="68">
        <v>43816</v>
      </c>
      <c r="AA5645" s="68">
        <v>43904</v>
      </c>
      <c r="AB5645">
        <v>333</v>
      </c>
      <c r="AC5645" t="s">
        <v>15615</v>
      </c>
    </row>
    <row r="5646" spans="1:29" x14ac:dyDescent="0.3">
      <c r="A5646" t="s">
        <v>13384</v>
      </c>
      <c r="B5646">
        <v>2047</v>
      </c>
      <c r="C5646" t="str">
        <f>VLOOKUP($B5646,Hosts!$A:$M,10,0)</f>
        <v>Within a few hours</v>
      </c>
      <c r="D5646" s="70">
        <f>VLOOKUP($B5646,Hosts!$A:$M,11,0)</f>
        <v>1</v>
      </c>
      <c r="E5646" s="70">
        <f>VLOOKUP($B5646,Hosts!$A:$M,12,0)</f>
        <v>1</v>
      </c>
      <c r="F5646" t="str">
        <f>VLOOKUP($B5646,Hosts!$A:$M,13,0)</f>
        <v>No</v>
      </c>
      <c r="G5646" t="str">
        <f>INDEX(Hosts!$A:$M, MATCH(Places!$B5646,Hosts!$A:$A,0), MATCH(Places!G$1,Hosts!$A$1:$M$1,0))</f>
        <v>Within a few hours</v>
      </c>
      <c r="H5646" s="70">
        <f>INDEX(Hosts!$A:$M, MATCH(Places!$B5646,Hosts!$A:$A,0), MATCH(Places!H$1,Hosts!$A$1:$M$1,0))</f>
        <v>1</v>
      </c>
      <c r="I5646" s="70">
        <f>INDEX(Hosts!$A:$M, MATCH(Places!$B5646,Hosts!$A:$A,0), MATCH(Places!I$1,Hosts!$A$1:$M$1,0))</f>
        <v>1</v>
      </c>
      <c r="J5646" t="str">
        <f>INDEX(Hosts!$A:$M, MATCH(Places!$B5646,Hosts!$A:$A,0), MATCH(Places!J$1,Hosts!$A$1:$M$1,0))</f>
        <v>No</v>
      </c>
      <c r="K5646">
        <v>12</v>
      </c>
      <c r="L5646" t="str">
        <f>VLOOKUP($K5646,Neighborhoods!$A:$C,2,0)</f>
        <v>Brooklyn</v>
      </c>
      <c r="M5646" t="str">
        <f>VLOOKUP($K5646,Neighborhoods!$A:$C,3,0)</f>
        <v>Williamsburg</v>
      </c>
      <c r="N5646" t="str">
        <f>INDEX(Neighborhoods!$A:$C, MATCH(Places!$K5646,Neighborhoods!$A:$A,0), MATCH(Places!N$1,Neighborhoods!$A$1:$C$1,0))</f>
        <v>Brooklyn</v>
      </c>
      <c r="O5646" t="str">
        <f>INDEX(Neighborhoods!$A:$C, MATCH(Places!$K5646,Neighborhoods!$A:$A,0), MATCH(Places!O$1,Neighborhoods!$A$1:$C$1,0))</f>
        <v>Williamsburg</v>
      </c>
      <c r="P5646" t="s">
        <v>1</v>
      </c>
      <c r="Q5646" t="str">
        <f t="shared" si="352"/>
        <v>Yes</v>
      </c>
      <c r="R5646">
        <v>2</v>
      </c>
      <c r="S5646" t="str">
        <f t="shared" si="353"/>
        <v>Small</v>
      </c>
      <c r="T5646" s="50">
        <v>150</v>
      </c>
      <c r="U5646" s="70">
        <f t="shared" si="354"/>
        <v>0.03</v>
      </c>
      <c r="V5646" s="52">
        <v>5</v>
      </c>
      <c r="W5646" s="52" t="str" cm="1">
        <f t="array" ref="W5646">_xlfn.SWITCH(ROUND(V5646,0),5,"Excellent",4,"Good",3,"Ok","Bad")</f>
        <v>Excellent</v>
      </c>
      <c r="X5646">
        <v>5</v>
      </c>
      <c r="Y5646" t="str">
        <f t="shared" si="355"/>
        <v>No</v>
      </c>
      <c r="Z5646" s="68">
        <v>43846</v>
      </c>
      <c r="AA5646" s="68">
        <v>44031</v>
      </c>
      <c r="AB5646">
        <v>13</v>
      </c>
      <c r="AC5646" t="s">
        <v>15616</v>
      </c>
    </row>
    <row r="5647" spans="1:29" x14ac:dyDescent="0.3">
      <c r="A5647" t="s">
        <v>14504</v>
      </c>
      <c r="B5647">
        <v>4082</v>
      </c>
      <c r="C5647" t="str">
        <f>VLOOKUP($B5647,Hosts!$A:$M,10,0)</f>
        <v>Within an hour</v>
      </c>
      <c r="D5647" s="70">
        <f>VLOOKUP($B5647,Hosts!$A:$M,11,0)</f>
        <v>0.94</v>
      </c>
      <c r="E5647" s="70">
        <f>VLOOKUP($B5647,Hosts!$A:$M,12,0)</f>
        <v>0.99</v>
      </c>
      <c r="F5647" t="str">
        <f>VLOOKUP($B5647,Hosts!$A:$M,13,0)</f>
        <v>No</v>
      </c>
      <c r="G5647" t="str">
        <f>INDEX(Hosts!$A:$M, MATCH(Places!$B5647,Hosts!$A:$A,0), MATCH(Places!G$1,Hosts!$A$1:$M$1,0))</f>
        <v>Within an hour</v>
      </c>
      <c r="H5647" s="70">
        <f>INDEX(Hosts!$A:$M, MATCH(Places!$B5647,Hosts!$A:$A,0), MATCH(Places!H$1,Hosts!$A$1:$M$1,0))</f>
        <v>0.94</v>
      </c>
      <c r="I5647" s="70">
        <f>INDEX(Hosts!$A:$M, MATCH(Places!$B5647,Hosts!$A:$A,0), MATCH(Places!I$1,Hosts!$A$1:$M$1,0))</f>
        <v>0.99</v>
      </c>
      <c r="J5647" t="str">
        <f>INDEX(Hosts!$A:$M, MATCH(Places!$B5647,Hosts!$A:$A,0), MATCH(Places!J$1,Hosts!$A$1:$M$1,0))</f>
        <v>No</v>
      </c>
      <c r="K5647">
        <v>15</v>
      </c>
      <c r="L5647" t="str">
        <f>VLOOKUP($K5647,Neighborhoods!$A:$C,2,0)</f>
        <v>Manhattan</v>
      </c>
      <c r="M5647" t="str">
        <f>VLOOKUP($K5647,Neighborhoods!$A:$C,3,0)</f>
        <v>East Village</v>
      </c>
      <c r="N5647" t="str">
        <f>INDEX(Neighborhoods!$A:$C, MATCH(Places!$K5647,Neighborhoods!$A:$A,0), MATCH(Places!N$1,Neighborhoods!$A$1:$C$1,0))</f>
        <v>Manhattan</v>
      </c>
      <c r="O5647" t="str">
        <f>INDEX(Neighborhoods!$A:$C, MATCH(Places!$K5647,Neighborhoods!$A:$A,0), MATCH(Places!O$1,Neighborhoods!$A$1:$C$1,0))</f>
        <v>East Village</v>
      </c>
      <c r="P5647" t="s">
        <v>11822</v>
      </c>
      <c r="Q5647" t="str">
        <f t="shared" si="352"/>
        <v>No</v>
      </c>
      <c r="R5647">
        <v>6</v>
      </c>
      <c r="S5647" t="str">
        <f t="shared" si="353"/>
        <v>Large</v>
      </c>
      <c r="T5647" s="50">
        <v>121</v>
      </c>
      <c r="U5647" s="70">
        <f t="shared" si="354"/>
        <v>0.03</v>
      </c>
      <c r="V5647" s="52">
        <v>4.5</v>
      </c>
      <c r="W5647" s="52" t="str" cm="1">
        <f t="array" ref="W5647">_xlfn.SWITCH(ROUND(V5647,0),5,"Excellent",4,"Good",3,"Ok","Bad")</f>
        <v>Excellent</v>
      </c>
      <c r="X5647">
        <v>14</v>
      </c>
      <c r="Y5647" t="str">
        <f t="shared" si="355"/>
        <v>No</v>
      </c>
      <c r="Z5647" s="68">
        <v>43821</v>
      </c>
      <c r="AA5647" s="68">
        <v>44032</v>
      </c>
      <c r="AB5647">
        <v>258</v>
      </c>
      <c r="AC5647" t="s">
        <v>15616</v>
      </c>
    </row>
    <row r="5648" spans="1:29" x14ac:dyDescent="0.3">
      <c r="A5648" t="s">
        <v>13555</v>
      </c>
      <c r="B5648">
        <v>3400</v>
      </c>
      <c r="C5648" t="str">
        <f>VLOOKUP($B5648,Hosts!$A:$M,10,0)</f>
        <v>A few days or more</v>
      </c>
      <c r="D5648" s="70">
        <f>VLOOKUP($B5648,Hosts!$A:$M,11,0)</f>
        <v>0</v>
      </c>
      <c r="E5648" s="70">
        <f>VLOOKUP($B5648,Hosts!$A:$M,12,0)</f>
        <v>1</v>
      </c>
      <c r="F5648" t="str">
        <f>VLOOKUP($B5648,Hosts!$A:$M,13,0)</f>
        <v>No</v>
      </c>
      <c r="G5648" t="str">
        <f>INDEX(Hosts!$A:$M, MATCH(Places!$B5648,Hosts!$A:$A,0), MATCH(Places!G$1,Hosts!$A$1:$M$1,0))</f>
        <v>A few days or more</v>
      </c>
      <c r="H5648" s="70">
        <f>INDEX(Hosts!$A:$M, MATCH(Places!$B5648,Hosts!$A:$A,0), MATCH(Places!H$1,Hosts!$A$1:$M$1,0))</f>
        <v>0</v>
      </c>
      <c r="I5648" s="70">
        <f>INDEX(Hosts!$A:$M, MATCH(Places!$B5648,Hosts!$A:$A,0), MATCH(Places!I$1,Hosts!$A$1:$M$1,0))</f>
        <v>1</v>
      </c>
      <c r="J5648" t="str">
        <f>INDEX(Hosts!$A:$M, MATCH(Places!$B5648,Hosts!$A:$A,0), MATCH(Places!J$1,Hosts!$A$1:$M$1,0))</f>
        <v>No</v>
      </c>
      <c r="K5648">
        <v>16</v>
      </c>
      <c r="L5648" t="str">
        <f>VLOOKUP($K5648,Neighborhoods!$A:$C,2,0)</f>
        <v>Manhattan</v>
      </c>
      <c r="M5648" t="str">
        <f>VLOOKUP($K5648,Neighborhoods!$A:$C,3,0)</f>
        <v>Harlem</v>
      </c>
      <c r="N5648" t="str">
        <f>INDEX(Neighborhoods!$A:$C, MATCH(Places!$K5648,Neighborhoods!$A:$A,0), MATCH(Places!N$1,Neighborhoods!$A$1:$C$1,0))</f>
        <v>Manhattan</v>
      </c>
      <c r="O5648" t="str">
        <f>INDEX(Neighborhoods!$A:$C, MATCH(Places!$K5648,Neighborhoods!$A:$A,0), MATCH(Places!O$1,Neighborhoods!$A$1:$C$1,0))</f>
        <v>Harlem</v>
      </c>
      <c r="P5648" t="s">
        <v>11822</v>
      </c>
      <c r="Q5648" t="str">
        <f t="shared" si="352"/>
        <v>No</v>
      </c>
      <c r="R5648">
        <v>2</v>
      </c>
      <c r="S5648" t="str">
        <f t="shared" si="353"/>
        <v>Small</v>
      </c>
      <c r="T5648" s="50">
        <v>145</v>
      </c>
      <c r="U5648" s="70">
        <f t="shared" si="354"/>
        <v>0.03</v>
      </c>
      <c r="V5648" s="52">
        <v>4.67</v>
      </c>
      <c r="W5648" s="52" t="str" cm="1">
        <f t="array" ref="W5648">_xlfn.SWITCH(ROUND(V5648,0),5,"Excellent",4,"Good",3,"Ok","Bad")</f>
        <v>Excellent</v>
      </c>
      <c r="X5648">
        <v>3</v>
      </c>
      <c r="Y5648" t="str">
        <f t="shared" si="355"/>
        <v>No</v>
      </c>
      <c r="Z5648" s="68">
        <v>43831</v>
      </c>
      <c r="AA5648" s="68">
        <v>43877</v>
      </c>
      <c r="AB5648">
        <v>44</v>
      </c>
      <c r="AC5648" t="s">
        <v>15616</v>
      </c>
    </row>
    <row r="5649" spans="1:29" x14ac:dyDescent="0.3">
      <c r="A5649" t="s">
        <v>13170</v>
      </c>
      <c r="B5649">
        <v>2833</v>
      </c>
      <c r="C5649" t="str">
        <f>VLOOKUP($B5649,Hosts!$A:$M,10,0)</f>
        <v>Within an hour</v>
      </c>
      <c r="D5649" s="70">
        <f>VLOOKUP($B5649,Hosts!$A:$M,11,0)</f>
        <v>1</v>
      </c>
      <c r="E5649" s="70">
        <f>VLOOKUP($B5649,Hosts!$A:$M,12,0)</f>
        <v>0.88</v>
      </c>
      <c r="F5649" t="str">
        <f>VLOOKUP($B5649,Hosts!$A:$M,13,0)</f>
        <v>No</v>
      </c>
      <c r="G5649" t="str">
        <f>INDEX(Hosts!$A:$M, MATCH(Places!$B5649,Hosts!$A:$A,0), MATCH(Places!G$1,Hosts!$A$1:$M$1,0))</f>
        <v>Within an hour</v>
      </c>
      <c r="H5649" s="70">
        <f>INDEX(Hosts!$A:$M, MATCH(Places!$B5649,Hosts!$A:$A,0), MATCH(Places!H$1,Hosts!$A$1:$M$1,0))</f>
        <v>1</v>
      </c>
      <c r="I5649" s="70">
        <f>INDEX(Hosts!$A:$M, MATCH(Places!$B5649,Hosts!$A:$A,0), MATCH(Places!I$1,Hosts!$A$1:$M$1,0))</f>
        <v>0.88</v>
      </c>
      <c r="J5649" t="str">
        <f>INDEX(Hosts!$A:$M, MATCH(Places!$B5649,Hosts!$A:$A,0), MATCH(Places!J$1,Hosts!$A$1:$M$1,0))</f>
        <v>No</v>
      </c>
      <c r="K5649">
        <v>7</v>
      </c>
      <c r="L5649" t="str">
        <f>VLOOKUP($K5649,Neighborhoods!$A:$C,2,0)</f>
        <v>Brooklyn</v>
      </c>
      <c r="M5649" t="str">
        <f>VLOOKUP($K5649,Neighborhoods!$A:$C,3,0)</f>
        <v>Bedford-Stuyvesant</v>
      </c>
      <c r="N5649" t="str">
        <f>INDEX(Neighborhoods!$A:$C, MATCH(Places!$K5649,Neighborhoods!$A:$A,0), MATCH(Places!N$1,Neighborhoods!$A$1:$C$1,0))</f>
        <v>Brooklyn</v>
      </c>
      <c r="O5649" t="str">
        <f>INDEX(Neighborhoods!$A:$C, MATCH(Places!$K5649,Neighborhoods!$A:$A,0), MATCH(Places!O$1,Neighborhoods!$A$1:$C$1,0))</f>
        <v>Bedford-Stuyvesant</v>
      </c>
      <c r="P5649" t="s">
        <v>11822</v>
      </c>
      <c r="Q5649" t="str">
        <f t="shared" si="352"/>
        <v>No</v>
      </c>
      <c r="R5649">
        <v>4</v>
      </c>
      <c r="S5649" t="str">
        <f t="shared" si="353"/>
        <v>Medium</v>
      </c>
      <c r="T5649" s="50">
        <v>105</v>
      </c>
      <c r="U5649" s="70">
        <f t="shared" si="354"/>
        <v>0.03</v>
      </c>
      <c r="V5649" s="52">
        <v>4.8099999999999996</v>
      </c>
      <c r="W5649" s="52" t="str" cm="1">
        <f t="array" ref="W5649">_xlfn.SWITCH(ROUND(V5649,0),5,"Excellent",4,"Good",3,"Ok","Bad")</f>
        <v>Excellent</v>
      </c>
      <c r="X5649">
        <v>16</v>
      </c>
      <c r="Y5649" t="str">
        <f t="shared" si="355"/>
        <v>No</v>
      </c>
      <c r="Z5649" s="68">
        <v>43825</v>
      </c>
      <c r="AA5649" s="68">
        <v>43996</v>
      </c>
      <c r="AB5649">
        <v>173</v>
      </c>
      <c r="AC5649" t="s">
        <v>15615</v>
      </c>
    </row>
    <row r="5650" spans="1:29" x14ac:dyDescent="0.3">
      <c r="A5650" t="s">
        <v>15134</v>
      </c>
      <c r="B5650">
        <v>3601</v>
      </c>
      <c r="C5650" t="str">
        <f>VLOOKUP($B5650,Hosts!$A:$M,10,0)</f>
        <v>Within an hour</v>
      </c>
      <c r="D5650" s="70">
        <f>VLOOKUP($B5650,Hosts!$A:$M,11,0)</f>
        <v>0.8</v>
      </c>
      <c r="E5650" s="70">
        <f>VLOOKUP($B5650,Hosts!$A:$M,12,0)</f>
        <v>0.93</v>
      </c>
      <c r="F5650" t="str">
        <f>VLOOKUP($B5650,Hosts!$A:$M,13,0)</f>
        <v>No</v>
      </c>
      <c r="G5650" t="str">
        <f>INDEX(Hosts!$A:$M, MATCH(Places!$B5650,Hosts!$A:$A,0), MATCH(Places!G$1,Hosts!$A$1:$M$1,0))</f>
        <v>Within an hour</v>
      </c>
      <c r="H5650" s="70">
        <f>INDEX(Hosts!$A:$M, MATCH(Places!$B5650,Hosts!$A:$A,0), MATCH(Places!H$1,Hosts!$A$1:$M$1,0))</f>
        <v>0.8</v>
      </c>
      <c r="I5650" s="70">
        <f>INDEX(Hosts!$A:$M, MATCH(Places!$B5650,Hosts!$A:$A,0), MATCH(Places!I$1,Hosts!$A$1:$M$1,0))</f>
        <v>0.93</v>
      </c>
      <c r="J5650" t="str">
        <f>INDEX(Hosts!$A:$M, MATCH(Places!$B5650,Hosts!$A:$A,0), MATCH(Places!J$1,Hosts!$A$1:$M$1,0))</f>
        <v>No</v>
      </c>
      <c r="K5650">
        <v>29</v>
      </c>
      <c r="L5650" t="str">
        <f>VLOOKUP($K5650,Neighborhoods!$A:$C,2,0)</f>
        <v>Staten Island</v>
      </c>
      <c r="M5650" t="str">
        <f>VLOOKUP($K5650,Neighborhoods!$A:$C,3,0)</f>
        <v>Stapleton</v>
      </c>
      <c r="N5650" t="str">
        <f>INDEX(Neighborhoods!$A:$C, MATCH(Places!$K5650,Neighborhoods!$A:$A,0), MATCH(Places!N$1,Neighborhoods!$A$1:$C$1,0))</f>
        <v>Staten Island</v>
      </c>
      <c r="O5650" t="str">
        <f>INDEX(Neighborhoods!$A:$C, MATCH(Places!$K5650,Neighborhoods!$A:$A,0), MATCH(Places!O$1,Neighborhoods!$A$1:$C$1,0))</f>
        <v>Stapleton</v>
      </c>
      <c r="P5650" t="s">
        <v>11822</v>
      </c>
      <c r="Q5650" t="str">
        <f t="shared" si="352"/>
        <v>No</v>
      </c>
      <c r="R5650">
        <v>10</v>
      </c>
      <c r="S5650" t="str">
        <f t="shared" si="353"/>
        <v>Large</v>
      </c>
      <c r="T5650" s="50">
        <v>100</v>
      </c>
      <c r="U5650" s="70">
        <f t="shared" si="354"/>
        <v>0.03</v>
      </c>
      <c r="V5650" s="52">
        <v>4.5</v>
      </c>
      <c r="W5650" s="52" t="str" cm="1">
        <f t="array" ref="W5650">_xlfn.SWITCH(ROUND(V5650,0),5,"Excellent",4,"Good",3,"Ok","Bad")</f>
        <v>Excellent</v>
      </c>
      <c r="X5650">
        <v>4</v>
      </c>
      <c r="Y5650" t="str">
        <f t="shared" si="355"/>
        <v>No</v>
      </c>
      <c r="Z5650" s="68">
        <v>43903</v>
      </c>
      <c r="AA5650" s="68">
        <v>44030</v>
      </c>
      <c r="AB5650">
        <v>209</v>
      </c>
      <c r="AC5650" t="s">
        <v>15616</v>
      </c>
    </row>
    <row r="5651" spans="1:29" x14ac:dyDescent="0.3">
      <c r="A5651" t="s">
        <v>13943</v>
      </c>
      <c r="B5651">
        <v>2654</v>
      </c>
      <c r="C5651" t="str">
        <f>VLOOKUP($B5651,Hosts!$A:$M,10,0)</f>
        <v>Within a day</v>
      </c>
      <c r="D5651" s="70">
        <f>VLOOKUP($B5651,Hosts!$A:$M,11,0)</f>
        <v>1</v>
      </c>
      <c r="E5651" s="70">
        <f>VLOOKUP($B5651,Hosts!$A:$M,12,0)</f>
        <v>1</v>
      </c>
      <c r="F5651" t="str">
        <f>VLOOKUP($B5651,Hosts!$A:$M,13,0)</f>
        <v>No</v>
      </c>
      <c r="G5651" t="str">
        <f>INDEX(Hosts!$A:$M, MATCH(Places!$B5651,Hosts!$A:$A,0), MATCH(Places!G$1,Hosts!$A$1:$M$1,0))</f>
        <v>Within a day</v>
      </c>
      <c r="H5651" s="70">
        <f>INDEX(Hosts!$A:$M, MATCH(Places!$B5651,Hosts!$A:$A,0), MATCH(Places!H$1,Hosts!$A$1:$M$1,0))</f>
        <v>1</v>
      </c>
      <c r="I5651" s="70">
        <f>INDEX(Hosts!$A:$M, MATCH(Places!$B5651,Hosts!$A:$A,0), MATCH(Places!I$1,Hosts!$A$1:$M$1,0))</f>
        <v>1</v>
      </c>
      <c r="J5651" t="str">
        <f>INDEX(Hosts!$A:$M, MATCH(Places!$B5651,Hosts!$A:$A,0), MATCH(Places!J$1,Hosts!$A$1:$M$1,0))</f>
        <v>No</v>
      </c>
      <c r="K5651">
        <v>20</v>
      </c>
      <c r="L5651" t="str">
        <f>VLOOKUP($K5651,Neighborhoods!$A:$C,2,0)</f>
        <v>Manhattan</v>
      </c>
      <c r="M5651" t="str">
        <f>VLOOKUP($K5651,Neighborhoods!$A:$C,3,0)</f>
        <v>Upper West Side</v>
      </c>
      <c r="N5651" t="str">
        <f>INDEX(Neighborhoods!$A:$C, MATCH(Places!$K5651,Neighborhoods!$A:$A,0), MATCH(Places!N$1,Neighborhoods!$A$1:$C$1,0))</f>
        <v>Manhattan</v>
      </c>
      <c r="O5651" t="str">
        <f>INDEX(Neighborhoods!$A:$C, MATCH(Places!$K5651,Neighborhoods!$A:$A,0), MATCH(Places!O$1,Neighborhoods!$A$1:$C$1,0))</f>
        <v>Upper West Side</v>
      </c>
      <c r="P5651" t="s">
        <v>11822</v>
      </c>
      <c r="Q5651" t="str">
        <f t="shared" si="352"/>
        <v>No</v>
      </c>
      <c r="R5651">
        <v>5</v>
      </c>
      <c r="S5651" t="str">
        <f t="shared" si="353"/>
        <v>Medium</v>
      </c>
      <c r="T5651" s="50">
        <v>98</v>
      </c>
      <c r="U5651" s="70">
        <f t="shared" si="354"/>
        <v>0.03</v>
      </c>
      <c r="V5651" s="52">
        <v>5</v>
      </c>
      <c r="W5651" s="52" t="str" cm="1">
        <f t="array" ref="W5651">_xlfn.SWITCH(ROUND(V5651,0),5,"Excellent",4,"Good",3,"Ok","Bad")</f>
        <v>Excellent</v>
      </c>
      <c r="X5651">
        <v>4</v>
      </c>
      <c r="Y5651" t="str">
        <f t="shared" si="355"/>
        <v>No</v>
      </c>
      <c r="Z5651" s="68">
        <v>43831</v>
      </c>
      <c r="AA5651" s="68">
        <v>43985</v>
      </c>
      <c r="AB5651">
        <v>0</v>
      </c>
      <c r="AC5651" t="s">
        <v>15615</v>
      </c>
    </row>
    <row r="5652" spans="1:29" x14ac:dyDescent="0.3">
      <c r="A5652" t="s">
        <v>14049</v>
      </c>
      <c r="B5652">
        <v>1912</v>
      </c>
      <c r="C5652" t="str">
        <f>VLOOKUP($B5652,Hosts!$A:$M,10,0)</f>
        <v>Within an hour</v>
      </c>
      <c r="D5652" s="70">
        <f>VLOOKUP($B5652,Hosts!$A:$M,11,0)</f>
        <v>1</v>
      </c>
      <c r="E5652" s="70">
        <f>VLOOKUP($B5652,Hosts!$A:$M,12,0)</f>
        <v>1</v>
      </c>
      <c r="F5652" t="str">
        <f>VLOOKUP($B5652,Hosts!$A:$M,13,0)</f>
        <v>No</v>
      </c>
      <c r="G5652" t="str">
        <f>INDEX(Hosts!$A:$M, MATCH(Places!$B5652,Hosts!$A:$A,0), MATCH(Places!G$1,Hosts!$A$1:$M$1,0))</f>
        <v>Within an hour</v>
      </c>
      <c r="H5652" s="70">
        <f>INDEX(Hosts!$A:$M, MATCH(Places!$B5652,Hosts!$A:$A,0), MATCH(Places!H$1,Hosts!$A$1:$M$1,0))</f>
        <v>1</v>
      </c>
      <c r="I5652" s="70">
        <f>INDEX(Hosts!$A:$M, MATCH(Places!$B5652,Hosts!$A:$A,0), MATCH(Places!I$1,Hosts!$A$1:$M$1,0))</f>
        <v>1</v>
      </c>
      <c r="J5652" t="str">
        <f>INDEX(Hosts!$A:$M, MATCH(Places!$B5652,Hosts!$A:$A,0), MATCH(Places!J$1,Hosts!$A$1:$M$1,0))</f>
        <v>No</v>
      </c>
      <c r="K5652">
        <v>19</v>
      </c>
      <c r="L5652" t="str">
        <f>VLOOKUP($K5652,Neighborhoods!$A:$C,2,0)</f>
        <v>Manhattan</v>
      </c>
      <c r="M5652" t="str">
        <f>VLOOKUP($K5652,Neighborhoods!$A:$C,3,0)</f>
        <v>Upper East Side</v>
      </c>
      <c r="N5652" t="str">
        <f>INDEX(Neighborhoods!$A:$C, MATCH(Places!$K5652,Neighborhoods!$A:$A,0), MATCH(Places!N$1,Neighborhoods!$A$1:$C$1,0))</f>
        <v>Manhattan</v>
      </c>
      <c r="O5652" t="str">
        <f>INDEX(Neighborhoods!$A:$C, MATCH(Places!$K5652,Neighborhoods!$A:$A,0), MATCH(Places!O$1,Neighborhoods!$A$1:$C$1,0))</f>
        <v>Upper East Side</v>
      </c>
      <c r="P5652" t="s">
        <v>1</v>
      </c>
      <c r="Q5652" t="str">
        <f t="shared" si="352"/>
        <v>Yes</v>
      </c>
      <c r="R5652">
        <v>2</v>
      </c>
      <c r="S5652" t="str">
        <f t="shared" si="353"/>
        <v>Small</v>
      </c>
      <c r="T5652" s="50">
        <v>70</v>
      </c>
      <c r="U5652" s="70">
        <f t="shared" si="354"/>
        <v>0.03</v>
      </c>
      <c r="V5652" s="52">
        <v>5</v>
      </c>
      <c r="W5652" s="52" t="str" cm="1">
        <f t="array" ref="W5652">_xlfn.SWITCH(ROUND(V5652,0),5,"Excellent",4,"Good",3,"Ok","Bad")</f>
        <v>Excellent</v>
      </c>
      <c r="X5652">
        <v>4</v>
      </c>
      <c r="Y5652" t="str">
        <f t="shared" si="355"/>
        <v>No</v>
      </c>
      <c r="Z5652" s="68">
        <v>43828</v>
      </c>
      <c r="AA5652" s="68">
        <v>43897</v>
      </c>
      <c r="AB5652">
        <v>1</v>
      </c>
      <c r="AC5652" t="s">
        <v>15615</v>
      </c>
    </row>
    <row r="5653" spans="1:29" x14ac:dyDescent="0.3">
      <c r="A5653" t="s">
        <v>13588</v>
      </c>
      <c r="B5653">
        <v>4079</v>
      </c>
      <c r="C5653" t="str">
        <f>VLOOKUP($B5653,Hosts!$A:$M,10,0)</f>
        <v>Within an hour</v>
      </c>
      <c r="D5653" s="70">
        <f>VLOOKUP($B5653,Hosts!$A:$M,11,0)</f>
        <v>0.6</v>
      </c>
      <c r="E5653" s="70">
        <f>VLOOKUP($B5653,Hosts!$A:$M,12,0)</f>
        <v>0.97</v>
      </c>
      <c r="F5653" t="str">
        <f>VLOOKUP($B5653,Hosts!$A:$M,13,0)</f>
        <v>Yes</v>
      </c>
      <c r="G5653" t="str">
        <f>INDEX(Hosts!$A:$M, MATCH(Places!$B5653,Hosts!$A:$A,0), MATCH(Places!G$1,Hosts!$A$1:$M$1,0))</f>
        <v>Within an hour</v>
      </c>
      <c r="H5653" s="70">
        <f>INDEX(Hosts!$A:$M, MATCH(Places!$B5653,Hosts!$A:$A,0), MATCH(Places!H$1,Hosts!$A$1:$M$1,0))</f>
        <v>0.6</v>
      </c>
      <c r="I5653" s="70">
        <f>INDEX(Hosts!$A:$M, MATCH(Places!$B5653,Hosts!$A:$A,0), MATCH(Places!I$1,Hosts!$A$1:$M$1,0))</f>
        <v>0.97</v>
      </c>
      <c r="J5653" t="str">
        <f>INDEX(Hosts!$A:$M, MATCH(Places!$B5653,Hosts!$A:$A,0), MATCH(Places!J$1,Hosts!$A$1:$M$1,0))</f>
        <v>Yes</v>
      </c>
      <c r="K5653">
        <v>12</v>
      </c>
      <c r="L5653" t="str">
        <f>VLOOKUP($K5653,Neighborhoods!$A:$C,2,0)</f>
        <v>Brooklyn</v>
      </c>
      <c r="M5653" t="str">
        <f>VLOOKUP($K5653,Neighborhoods!$A:$C,3,0)</f>
        <v>Williamsburg</v>
      </c>
      <c r="N5653" t="str">
        <f>INDEX(Neighborhoods!$A:$C, MATCH(Places!$K5653,Neighborhoods!$A:$A,0), MATCH(Places!N$1,Neighborhoods!$A$1:$C$1,0))</f>
        <v>Brooklyn</v>
      </c>
      <c r="O5653" t="str">
        <f>INDEX(Neighborhoods!$A:$C, MATCH(Places!$K5653,Neighborhoods!$A:$A,0), MATCH(Places!O$1,Neighborhoods!$A$1:$C$1,0))</f>
        <v>Williamsburg</v>
      </c>
      <c r="P5653" t="s">
        <v>11822</v>
      </c>
      <c r="Q5653" t="str">
        <f t="shared" si="352"/>
        <v>No</v>
      </c>
      <c r="R5653">
        <v>8</v>
      </c>
      <c r="S5653" t="str">
        <f t="shared" si="353"/>
        <v>Large</v>
      </c>
      <c r="T5653" s="50">
        <v>506</v>
      </c>
      <c r="U5653" s="70">
        <f t="shared" si="354"/>
        <v>0.05</v>
      </c>
      <c r="V5653" s="52">
        <v>4.5</v>
      </c>
      <c r="W5653" s="52" t="str" cm="1">
        <f t="array" ref="W5653">_xlfn.SWITCH(ROUND(V5653,0),5,"Excellent",4,"Good",3,"Ok","Bad")</f>
        <v>Excellent</v>
      </c>
      <c r="X5653">
        <v>10</v>
      </c>
      <c r="Y5653" t="str">
        <f t="shared" si="355"/>
        <v>No</v>
      </c>
      <c r="Z5653" s="68">
        <v>43818</v>
      </c>
      <c r="AA5653" s="68">
        <v>44037</v>
      </c>
      <c r="AB5653">
        <v>329</v>
      </c>
      <c r="AC5653" t="s">
        <v>15616</v>
      </c>
    </row>
    <row r="5654" spans="1:29" x14ac:dyDescent="0.3">
      <c r="A5654" t="s">
        <v>13682</v>
      </c>
      <c r="B5654">
        <v>2607</v>
      </c>
      <c r="C5654" t="str">
        <f>VLOOKUP($B5654,Hosts!$A:$M,10,0)</f>
        <v>Within a day</v>
      </c>
      <c r="D5654" s="70">
        <f>VLOOKUP($B5654,Hosts!$A:$M,11,0)</f>
        <v>0.92</v>
      </c>
      <c r="E5654" s="70">
        <f>VLOOKUP($B5654,Hosts!$A:$M,12,0)</f>
        <v>0.9</v>
      </c>
      <c r="F5654" t="str">
        <f>VLOOKUP($B5654,Hosts!$A:$M,13,0)</f>
        <v>No</v>
      </c>
      <c r="G5654" t="str">
        <f>INDEX(Hosts!$A:$M, MATCH(Places!$B5654,Hosts!$A:$A,0), MATCH(Places!G$1,Hosts!$A$1:$M$1,0))</f>
        <v>Within a day</v>
      </c>
      <c r="H5654" s="70">
        <f>INDEX(Hosts!$A:$M, MATCH(Places!$B5654,Hosts!$A:$A,0), MATCH(Places!H$1,Hosts!$A$1:$M$1,0))</f>
        <v>0.92</v>
      </c>
      <c r="I5654" s="70">
        <f>INDEX(Hosts!$A:$M, MATCH(Places!$B5654,Hosts!$A:$A,0), MATCH(Places!I$1,Hosts!$A$1:$M$1,0))</f>
        <v>0.9</v>
      </c>
      <c r="J5654" t="str">
        <f>INDEX(Hosts!$A:$M, MATCH(Places!$B5654,Hosts!$A:$A,0), MATCH(Places!J$1,Hosts!$A$1:$M$1,0))</f>
        <v>No</v>
      </c>
      <c r="K5654">
        <v>15</v>
      </c>
      <c r="L5654" t="str">
        <f>VLOOKUP($K5654,Neighborhoods!$A:$C,2,0)</f>
        <v>Manhattan</v>
      </c>
      <c r="M5654" t="str">
        <f>VLOOKUP($K5654,Neighborhoods!$A:$C,3,0)</f>
        <v>East Village</v>
      </c>
      <c r="N5654" t="str">
        <f>INDEX(Neighborhoods!$A:$C, MATCH(Places!$K5654,Neighborhoods!$A:$A,0), MATCH(Places!N$1,Neighborhoods!$A$1:$C$1,0))</f>
        <v>Manhattan</v>
      </c>
      <c r="O5654" t="str">
        <f>INDEX(Neighborhoods!$A:$C, MATCH(Places!$K5654,Neighborhoods!$A:$A,0), MATCH(Places!O$1,Neighborhoods!$A$1:$C$1,0))</f>
        <v>East Village</v>
      </c>
      <c r="P5654" t="s">
        <v>11822</v>
      </c>
      <c r="Q5654" t="str">
        <f t="shared" si="352"/>
        <v>No</v>
      </c>
      <c r="R5654">
        <v>2</v>
      </c>
      <c r="S5654" t="str">
        <f t="shared" si="353"/>
        <v>Small</v>
      </c>
      <c r="T5654" s="50">
        <v>144</v>
      </c>
      <c r="U5654" s="70">
        <f t="shared" si="354"/>
        <v>0.03</v>
      </c>
      <c r="V5654" s="52">
        <v>5</v>
      </c>
      <c r="W5654" s="52" t="str" cm="1">
        <f t="array" ref="W5654">_xlfn.SWITCH(ROUND(V5654,0),5,"Excellent",4,"Good",3,"Ok","Bad")</f>
        <v>Excellent</v>
      </c>
      <c r="X5654">
        <v>4</v>
      </c>
      <c r="Y5654" t="str">
        <f t="shared" si="355"/>
        <v>No</v>
      </c>
      <c r="Z5654" s="68">
        <v>43831</v>
      </c>
      <c r="AA5654" s="68">
        <v>44038</v>
      </c>
      <c r="AB5654">
        <v>0</v>
      </c>
      <c r="AC5654" t="s">
        <v>15615</v>
      </c>
    </row>
    <row r="5655" spans="1:29" x14ac:dyDescent="0.3">
      <c r="A5655" t="s">
        <v>15289</v>
      </c>
      <c r="B5655">
        <v>2720</v>
      </c>
      <c r="C5655" t="str">
        <f>VLOOKUP($B5655,Hosts!$A:$M,10,0)</f>
        <v>Within an hour</v>
      </c>
      <c r="D5655" s="70">
        <f>VLOOKUP($B5655,Hosts!$A:$M,11,0)</f>
        <v>1</v>
      </c>
      <c r="E5655" s="70">
        <f>VLOOKUP($B5655,Hosts!$A:$M,12,0)</f>
        <v>0.59</v>
      </c>
      <c r="F5655" t="str">
        <f>VLOOKUP($B5655,Hosts!$A:$M,13,0)</f>
        <v>No</v>
      </c>
      <c r="G5655" t="str">
        <f>INDEX(Hosts!$A:$M, MATCH(Places!$B5655,Hosts!$A:$A,0), MATCH(Places!G$1,Hosts!$A$1:$M$1,0))</f>
        <v>Within an hour</v>
      </c>
      <c r="H5655" s="70">
        <f>INDEX(Hosts!$A:$M, MATCH(Places!$B5655,Hosts!$A:$A,0), MATCH(Places!H$1,Hosts!$A$1:$M$1,0))</f>
        <v>1</v>
      </c>
      <c r="I5655" s="70">
        <f>INDEX(Hosts!$A:$M, MATCH(Places!$B5655,Hosts!$A:$A,0), MATCH(Places!I$1,Hosts!$A$1:$M$1,0))</f>
        <v>0.59</v>
      </c>
      <c r="J5655" t="str">
        <f>INDEX(Hosts!$A:$M, MATCH(Places!$B5655,Hosts!$A:$A,0), MATCH(Places!J$1,Hosts!$A$1:$M$1,0))</f>
        <v>No</v>
      </c>
      <c r="K5655">
        <v>20</v>
      </c>
      <c r="L5655" t="str">
        <f>VLOOKUP($K5655,Neighborhoods!$A:$C,2,0)</f>
        <v>Manhattan</v>
      </c>
      <c r="M5655" t="str">
        <f>VLOOKUP($K5655,Neighborhoods!$A:$C,3,0)</f>
        <v>Upper West Side</v>
      </c>
      <c r="N5655" t="str">
        <f>INDEX(Neighborhoods!$A:$C, MATCH(Places!$K5655,Neighborhoods!$A:$A,0), MATCH(Places!N$1,Neighborhoods!$A$1:$C$1,0))</f>
        <v>Manhattan</v>
      </c>
      <c r="O5655" t="str">
        <f>INDEX(Neighborhoods!$A:$C, MATCH(Places!$K5655,Neighborhoods!$A:$A,0), MATCH(Places!O$1,Neighborhoods!$A$1:$C$1,0))</f>
        <v>Upper West Side</v>
      </c>
      <c r="P5655" t="s">
        <v>11822</v>
      </c>
      <c r="Q5655" t="str">
        <f t="shared" si="352"/>
        <v>No</v>
      </c>
      <c r="R5655">
        <v>4</v>
      </c>
      <c r="S5655" t="str">
        <f t="shared" si="353"/>
        <v>Medium</v>
      </c>
      <c r="T5655" s="50">
        <v>101</v>
      </c>
      <c r="U5655" s="70">
        <f t="shared" si="354"/>
        <v>0.03</v>
      </c>
      <c r="V5655" s="52">
        <v>4.67</v>
      </c>
      <c r="W5655" s="52" t="str" cm="1">
        <f t="array" ref="W5655">_xlfn.SWITCH(ROUND(V5655,0),5,"Excellent",4,"Good",3,"Ok","Bad")</f>
        <v>Excellent</v>
      </c>
      <c r="X5655">
        <v>3</v>
      </c>
      <c r="Y5655" t="str">
        <f t="shared" si="355"/>
        <v>No</v>
      </c>
      <c r="Z5655" s="68">
        <v>43821</v>
      </c>
      <c r="AA5655" s="68">
        <v>44002</v>
      </c>
      <c r="AB5655">
        <v>0</v>
      </c>
      <c r="AC5655" t="s">
        <v>15616</v>
      </c>
    </row>
    <row r="5656" spans="1:29" x14ac:dyDescent="0.3">
      <c r="A5656" t="s">
        <v>15294</v>
      </c>
      <c r="B5656">
        <v>184</v>
      </c>
      <c r="C5656" t="str">
        <f>VLOOKUP($B5656,Hosts!$A:$M,10,0)</f>
        <v>Within an hour</v>
      </c>
      <c r="D5656" s="70">
        <f>VLOOKUP($B5656,Hosts!$A:$M,11,0)</f>
        <v>1</v>
      </c>
      <c r="E5656" s="70">
        <f>VLOOKUP($B5656,Hosts!$A:$M,12,0)</f>
        <v>0.93</v>
      </c>
      <c r="F5656" t="str">
        <f>VLOOKUP($B5656,Hosts!$A:$M,13,0)</f>
        <v>Yes</v>
      </c>
      <c r="G5656" t="str">
        <f>INDEX(Hosts!$A:$M, MATCH(Places!$B5656,Hosts!$A:$A,0), MATCH(Places!G$1,Hosts!$A$1:$M$1,0))</f>
        <v>Within an hour</v>
      </c>
      <c r="H5656" s="70">
        <f>INDEX(Hosts!$A:$M, MATCH(Places!$B5656,Hosts!$A:$A,0), MATCH(Places!H$1,Hosts!$A$1:$M$1,0))</f>
        <v>1</v>
      </c>
      <c r="I5656" s="70">
        <f>INDEX(Hosts!$A:$M, MATCH(Places!$B5656,Hosts!$A:$A,0), MATCH(Places!I$1,Hosts!$A$1:$M$1,0))</f>
        <v>0.93</v>
      </c>
      <c r="J5656" t="str">
        <f>INDEX(Hosts!$A:$M, MATCH(Places!$B5656,Hosts!$A:$A,0), MATCH(Places!J$1,Hosts!$A$1:$M$1,0))</f>
        <v>Yes</v>
      </c>
      <c r="K5656">
        <v>7</v>
      </c>
      <c r="L5656" t="str">
        <f>VLOOKUP($K5656,Neighborhoods!$A:$C,2,0)</f>
        <v>Brooklyn</v>
      </c>
      <c r="M5656" t="str">
        <f>VLOOKUP($K5656,Neighborhoods!$A:$C,3,0)</f>
        <v>Bedford-Stuyvesant</v>
      </c>
      <c r="N5656" t="str">
        <f>INDEX(Neighborhoods!$A:$C, MATCH(Places!$K5656,Neighborhoods!$A:$A,0), MATCH(Places!N$1,Neighborhoods!$A$1:$C$1,0))</f>
        <v>Brooklyn</v>
      </c>
      <c r="O5656" t="str">
        <f>INDEX(Neighborhoods!$A:$C, MATCH(Places!$K5656,Neighborhoods!$A:$A,0), MATCH(Places!O$1,Neighborhoods!$A$1:$C$1,0))</f>
        <v>Bedford-Stuyvesant</v>
      </c>
      <c r="P5656" t="s">
        <v>11822</v>
      </c>
      <c r="Q5656" t="str">
        <f t="shared" si="352"/>
        <v>No</v>
      </c>
      <c r="R5656">
        <v>4</v>
      </c>
      <c r="S5656" t="str">
        <f t="shared" si="353"/>
        <v>Medium</v>
      </c>
      <c r="T5656" s="50">
        <v>110</v>
      </c>
      <c r="U5656" s="70">
        <f t="shared" si="354"/>
        <v>0.03</v>
      </c>
      <c r="V5656" s="52">
        <v>5</v>
      </c>
      <c r="W5656" s="52" t="str" cm="1">
        <f t="array" ref="W5656">_xlfn.SWITCH(ROUND(V5656,0),5,"Excellent",4,"Good",3,"Ok","Bad")</f>
        <v>Excellent</v>
      </c>
      <c r="X5656">
        <v>15</v>
      </c>
      <c r="Y5656" t="str">
        <f t="shared" si="355"/>
        <v>No</v>
      </c>
      <c r="Z5656" s="68">
        <v>43824</v>
      </c>
      <c r="AA5656" s="68">
        <v>44035</v>
      </c>
      <c r="AB5656">
        <v>48</v>
      </c>
      <c r="AC5656" t="s">
        <v>15615</v>
      </c>
    </row>
    <row r="5657" spans="1:29" x14ac:dyDescent="0.3">
      <c r="A5657" t="s">
        <v>14047</v>
      </c>
      <c r="B5657">
        <v>3326</v>
      </c>
      <c r="C5657" t="str">
        <f>VLOOKUP($B5657,Hosts!$A:$M,10,0)</f>
        <v>Within an hour</v>
      </c>
      <c r="D5657" s="70">
        <f>VLOOKUP($B5657,Hosts!$A:$M,11,0)</f>
        <v>1</v>
      </c>
      <c r="E5657" s="70">
        <f>VLOOKUP($B5657,Hosts!$A:$M,12,0)</f>
        <v>0.93</v>
      </c>
      <c r="F5657" t="str">
        <f>VLOOKUP($B5657,Hosts!$A:$M,13,0)</f>
        <v>Yes</v>
      </c>
      <c r="G5657" t="str">
        <f>INDEX(Hosts!$A:$M, MATCH(Places!$B5657,Hosts!$A:$A,0), MATCH(Places!G$1,Hosts!$A$1:$M$1,0))</f>
        <v>Within an hour</v>
      </c>
      <c r="H5657" s="70">
        <f>INDEX(Hosts!$A:$M, MATCH(Places!$B5657,Hosts!$A:$A,0), MATCH(Places!H$1,Hosts!$A$1:$M$1,0))</f>
        <v>1</v>
      </c>
      <c r="I5657" s="70">
        <f>INDEX(Hosts!$A:$M, MATCH(Places!$B5657,Hosts!$A:$A,0), MATCH(Places!I$1,Hosts!$A$1:$M$1,0))</f>
        <v>0.93</v>
      </c>
      <c r="J5657" t="str">
        <f>INDEX(Hosts!$A:$M, MATCH(Places!$B5657,Hosts!$A:$A,0), MATCH(Places!J$1,Hosts!$A$1:$M$1,0))</f>
        <v>Yes</v>
      </c>
      <c r="K5657">
        <v>7</v>
      </c>
      <c r="L5657" t="str">
        <f>VLOOKUP($K5657,Neighborhoods!$A:$C,2,0)</f>
        <v>Brooklyn</v>
      </c>
      <c r="M5657" t="str">
        <f>VLOOKUP($K5657,Neighborhoods!$A:$C,3,0)</f>
        <v>Bedford-Stuyvesant</v>
      </c>
      <c r="N5657" t="str">
        <f>INDEX(Neighborhoods!$A:$C, MATCH(Places!$K5657,Neighborhoods!$A:$A,0), MATCH(Places!N$1,Neighborhoods!$A$1:$C$1,0))</f>
        <v>Brooklyn</v>
      </c>
      <c r="O5657" t="str">
        <f>INDEX(Neighborhoods!$A:$C, MATCH(Places!$K5657,Neighborhoods!$A:$A,0), MATCH(Places!O$1,Neighborhoods!$A$1:$C$1,0))</f>
        <v>Bedford-Stuyvesant</v>
      </c>
      <c r="P5657" t="s">
        <v>11822</v>
      </c>
      <c r="Q5657" t="str">
        <f t="shared" si="352"/>
        <v>No</v>
      </c>
      <c r="R5657">
        <v>6</v>
      </c>
      <c r="S5657" t="str">
        <f t="shared" si="353"/>
        <v>Large</v>
      </c>
      <c r="T5657" s="50">
        <v>207</v>
      </c>
      <c r="U5657" s="70">
        <f t="shared" si="354"/>
        <v>0.04</v>
      </c>
      <c r="V5657" s="52">
        <v>5</v>
      </c>
      <c r="W5657" s="52" t="str" cm="1">
        <f t="array" ref="W5657">_xlfn.SWITCH(ROUND(V5657,0),5,"Excellent",4,"Good",3,"Ok","Bad")</f>
        <v>Excellent</v>
      </c>
      <c r="X5657">
        <v>13</v>
      </c>
      <c r="Y5657" t="str">
        <f t="shared" si="355"/>
        <v>No</v>
      </c>
      <c r="Z5657" s="68">
        <v>43822</v>
      </c>
      <c r="AA5657" s="68">
        <v>44017</v>
      </c>
      <c r="AB5657">
        <v>178</v>
      </c>
      <c r="AC5657" t="s">
        <v>15615</v>
      </c>
    </row>
    <row r="5658" spans="1:29" x14ac:dyDescent="0.3">
      <c r="A5658" t="s">
        <v>14597</v>
      </c>
      <c r="B5658">
        <v>1531</v>
      </c>
      <c r="C5658" t="str">
        <f>VLOOKUP($B5658,Hosts!$A:$M,10,0)</f>
        <v>Within a few hours</v>
      </c>
      <c r="D5658" s="70">
        <f>VLOOKUP($B5658,Hosts!$A:$M,11,0)</f>
        <v>1</v>
      </c>
      <c r="E5658" s="70">
        <f>VLOOKUP($B5658,Hosts!$A:$M,12,0)</f>
        <v>0.67</v>
      </c>
      <c r="F5658" t="str">
        <f>VLOOKUP($B5658,Hosts!$A:$M,13,0)</f>
        <v>No</v>
      </c>
      <c r="G5658" t="str">
        <f>INDEX(Hosts!$A:$M, MATCH(Places!$B5658,Hosts!$A:$A,0), MATCH(Places!G$1,Hosts!$A$1:$M$1,0))</f>
        <v>Within a few hours</v>
      </c>
      <c r="H5658" s="70">
        <f>INDEX(Hosts!$A:$M, MATCH(Places!$B5658,Hosts!$A:$A,0), MATCH(Places!H$1,Hosts!$A$1:$M$1,0))</f>
        <v>1</v>
      </c>
      <c r="I5658" s="70">
        <f>INDEX(Hosts!$A:$M, MATCH(Places!$B5658,Hosts!$A:$A,0), MATCH(Places!I$1,Hosts!$A$1:$M$1,0))</f>
        <v>0.67</v>
      </c>
      <c r="J5658" t="str">
        <f>INDEX(Hosts!$A:$M, MATCH(Places!$B5658,Hosts!$A:$A,0), MATCH(Places!J$1,Hosts!$A$1:$M$1,0))</f>
        <v>No</v>
      </c>
      <c r="K5658">
        <v>8</v>
      </c>
      <c r="L5658" t="str">
        <f>VLOOKUP($K5658,Neighborhoods!$A:$C,2,0)</f>
        <v>Brooklyn</v>
      </c>
      <c r="M5658" t="str">
        <f>VLOOKUP($K5658,Neighborhoods!$A:$C,3,0)</f>
        <v>Bushwick</v>
      </c>
      <c r="N5658" t="str">
        <f>INDEX(Neighborhoods!$A:$C, MATCH(Places!$K5658,Neighborhoods!$A:$A,0), MATCH(Places!N$1,Neighborhoods!$A$1:$C$1,0))</f>
        <v>Brooklyn</v>
      </c>
      <c r="O5658" t="str">
        <f>INDEX(Neighborhoods!$A:$C, MATCH(Places!$K5658,Neighborhoods!$A:$A,0), MATCH(Places!O$1,Neighborhoods!$A$1:$C$1,0))</f>
        <v>Bushwick</v>
      </c>
      <c r="P5658" t="s">
        <v>11822</v>
      </c>
      <c r="Q5658" t="str">
        <f t="shared" si="352"/>
        <v>No</v>
      </c>
      <c r="R5658">
        <v>4</v>
      </c>
      <c r="S5658" t="str">
        <f t="shared" si="353"/>
        <v>Medium</v>
      </c>
      <c r="T5658" s="50">
        <v>74</v>
      </c>
      <c r="U5658" s="70">
        <f t="shared" si="354"/>
        <v>0.03</v>
      </c>
      <c r="V5658" s="52">
        <v>4.75</v>
      </c>
      <c r="W5658" s="52" t="str" cm="1">
        <f t="array" ref="W5658">_xlfn.SWITCH(ROUND(V5658,0),5,"Excellent",4,"Good",3,"Ok","Bad")</f>
        <v>Excellent</v>
      </c>
      <c r="X5658">
        <v>4</v>
      </c>
      <c r="Y5658" t="str">
        <f t="shared" si="355"/>
        <v>No</v>
      </c>
      <c r="Z5658" s="68">
        <v>43831</v>
      </c>
      <c r="AA5658" s="68">
        <v>44043</v>
      </c>
      <c r="AB5658">
        <v>1</v>
      </c>
      <c r="AC5658" t="s">
        <v>15616</v>
      </c>
    </row>
    <row r="5659" spans="1:29" x14ac:dyDescent="0.3">
      <c r="A5659" t="s">
        <v>15144</v>
      </c>
      <c r="B5659">
        <v>3954</v>
      </c>
      <c r="C5659" t="str">
        <f>VLOOKUP($B5659,Hosts!$A:$M,10,0)</f>
        <v>A few days or more</v>
      </c>
      <c r="D5659" s="70">
        <f>VLOOKUP($B5659,Hosts!$A:$M,11,0)</f>
        <v>0.2</v>
      </c>
      <c r="E5659" s="70">
        <f>VLOOKUP($B5659,Hosts!$A:$M,12,0)</f>
        <v>0.62</v>
      </c>
      <c r="F5659" t="str">
        <f>VLOOKUP($B5659,Hosts!$A:$M,13,0)</f>
        <v>No</v>
      </c>
      <c r="G5659" t="str">
        <f>INDEX(Hosts!$A:$M, MATCH(Places!$B5659,Hosts!$A:$A,0), MATCH(Places!G$1,Hosts!$A$1:$M$1,0))</f>
        <v>A few days or more</v>
      </c>
      <c r="H5659" s="70">
        <f>INDEX(Hosts!$A:$M, MATCH(Places!$B5659,Hosts!$A:$A,0), MATCH(Places!H$1,Hosts!$A$1:$M$1,0))</f>
        <v>0.2</v>
      </c>
      <c r="I5659" s="70">
        <f>INDEX(Hosts!$A:$M, MATCH(Places!$B5659,Hosts!$A:$A,0), MATCH(Places!I$1,Hosts!$A$1:$M$1,0))</f>
        <v>0.62</v>
      </c>
      <c r="J5659" t="str">
        <f>INDEX(Hosts!$A:$M, MATCH(Places!$B5659,Hosts!$A:$A,0), MATCH(Places!J$1,Hosts!$A$1:$M$1,0))</f>
        <v>No</v>
      </c>
      <c r="K5659">
        <v>7</v>
      </c>
      <c r="L5659" t="str">
        <f>VLOOKUP($K5659,Neighborhoods!$A:$C,2,0)</f>
        <v>Brooklyn</v>
      </c>
      <c r="M5659" t="str">
        <f>VLOOKUP($K5659,Neighborhoods!$A:$C,3,0)</f>
        <v>Bedford-Stuyvesant</v>
      </c>
      <c r="N5659" t="str">
        <f>INDEX(Neighborhoods!$A:$C, MATCH(Places!$K5659,Neighborhoods!$A:$A,0), MATCH(Places!N$1,Neighborhoods!$A$1:$C$1,0))</f>
        <v>Brooklyn</v>
      </c>
      <c r="O5659" t="str">
        <f>INDEX(Neighborhoods!$A:$C, MATCH(Places!$K5659,Neighborhoods!$A:$A,0), MATCH(Places!O$1,Neighborhoods!$A$1:$C$1,0))</f>
        <v>Bedford-Stuyvesant</v>
      </c>
      <c r="P5659" t="s">
        <v>1</v>
      </c>
      <c r="Q5659" t="str">
        <f t="shared" si="352"/>
        <v>Yes</v>
      </c>
      <c r="R5659">
        <v>2</v>
      </c>
      <c r="S5659" t="str">
        <f t="shared" si="353"/>
        <v>Small</v>
      </c>
      <c r="T5659" s="50">
        <v>40</v>
      </c>
      <c r="U5659" s="70">
        <f t="shared" si="354"/>
        <v>0.03</v>
      </c>
      <c r="V5659" s="52">
        <v>4.83</v>
      </c>
      <c r="W5659" s="52" t="str" cm="1">
        <f t="array" ref="W5659">_xlfn.SWITCH(ROUND(V5659,0),5,"Excellent",4,"Good",3,"Ok","Bad")</f>
        <v>Excellent</v>
      </c>
      <c r="X5659">
        <v>6</v>
      </c>
      <c r="Y5659" t="str">
        <f t="shared" si="355"/>
        <v>No</v>
      </c>
      <c r="Z5659" s="68">
        <v>43828</v>
      </c>
      <c r="AA5659" s="68">
        <v>43905</v>
      </c>
      <c r="AB5659">
        <v>152</v>
      </c>
      <c r="AC5659" t="s">
        <v>15615</v>
      </c>
    </row>
    <row r="5660" spans="1:29" x14ac:dyDescent="0.3">
      <c r="A5660" t="s">
        <v>13238</v>
      </c>
      <c r="B5660">
        <v>993</v>
      </c>
      <c r="C5660" t="str">
        <f>VLOOKUP($B5660,Hosts!$A:$M,10,0)</f>
        <v>Within an hour</v>
      </c>
      <c r="D5660" s="70">
        <f>VLOOKUP($B5660,Hosts!$A:$M,11,0)</f>
        <v>1</v>
      </c>
      <c r="E5660" s="70">
        <f>VLOOKUP($B5660,Hosts!$A:$M,12,0)</f>
        <v>0.85</v>
      </c>
      <c r="F5660" t="str">
        <f>VLOOKUP($B5660,Hosts!$A:$M,13,0)</f>
        <v>No</v>
      </c>
      <c r="G5660" t="str">
        <f>INDEX(Hosts!$A:$M, MATCH(Places!$B5660,Hosts!$A:$A,0), MATCH(Places!G$1,Hosts!$A$1:$M$1,0))</f>
        <v>Within an hour</v>
      </c>
      <c r="H5660" s="70">
        <f>INDEX(Hosts!$A:$M, MATCH(Places!$B5660,Hosts!$A:$A,0), MATCH(Places!H$1,Hosts!$A$1:$M$1,0))</f>
        <v>1</v>
      </c>
      <c r="I5660" s="70">
        <f>INDEX(Hosts!$A:$M, MATCH(Places!$B5660,Hosts!$A:$A,0), MATCH(Places!I$1,Hosts!$A$1:$M$1,0))</f>
        <v>0.85</v>
      </c>
      <c r="J5660" t="str">
        <f>INDEX(Hosts!$A:$M, MATCH(Places!$B5660,Hosts!$A:$A,0), MATCH(Places!J$1,Hosts!$A$1:$M$1,0))</f>
        <v>No</v>
      </c>
      <c r="K5660">
        <v>19</v>
      </c>
      <c r="L5660" t="str">
        <f>VLOOKUP($K5660,Neighborhoods!$A:$C,2,0)</f>
        <v>Manhattan</v>
      </c>
      <c r="M5660" t="str">
        <f>VLOOKUP($K5660,Neighborhoods!$A:$C,3,0)</f>
        <v>Upper East Side</v>
      </c>
      <c r="N5660" t="str">
        <f>INDEX(Neighborhoods!$A:$C, MATCH(Places!$K5660,Neighborhoods!$A:$A,0), MATCH(Places!N$1,Neighborhoods!$A$1:$C$1,0))</f>
        <v>Manhattan</v>
      </c>
      <c r="O5660" t="str">
        <f>INDEX(Neighborhoods!$A:$C, MATCH(Places!$K5660,Neighborhoods!$A:$A,0), MATCH(Places!O$1,Neighborhoods!$A$1:$C$1,0))</f>
        <v>Upper East Side</v>
      </c>
      <c r="P5660" t="s">
        <v>11822</v>
      </c>
      <c r="Q5660" t="str">
        <f t="shared" si="352"/>
        <v>No</v>
      </c>
      <c r="R5660">
        <v>2</v>
      </c>
      <c r="S5660" t="str">
        <f t="shared" si="353"/>
        <v>Small</v>
      </c>
      <c r="T5660" s="50">
        <v>200</v>
      </c>
      <c r="U5660" s="70">
        <f t="shared" si="354"/>
        <v>0.04</v>
      </c>
      <c r="V5660" s="52">
        <v>4.8</v>
      </c>
      <c r="W5660" s="52" t="str" cm="1">
        <f t="array" ref="W5660">_xlfn.SWITCH(ROUND(V5660,0),5,"Excellent",4,"Good",3,"Ok","Bad")</f>
        <v>Excellent</v>
      </c>
      <c r="X5660">
        <v>5</v>
      </c>
      <c r="Y5660" t="str">
        <f t="shared" si="355"/>
        <v>No</v>
      </c>
      <c r="Z5660" s="68">
        <v>43817</v>
      </c>
      <c r="AA5660" s="68">
        <v>43898</v>
      </c>
      <c r="AB5660">
        <v>90</v>
      </c>
      <c r="AC5660" t="s">
        <v>15616</v>
      </c>
    </row>
    <row r="5661" spans="1:29" x14ac:dyDescent="0.3">
      <c r="A5661" t="s">
        <v>13217</v>
      </c>
      <c r="B5661">
        <v>3686</v>
      </c>
      <c r="C5661" t="str">
        <f>VLOOKUP($B5661,Hosts!$A:$M,10,0)</f>
        <v>Within an hour</v>
      </c>
      <c r="D5661" s="70">
        <f>VLOOKUP($B5661,Hosts!$A:$M,11,0)</f>
        <v>1</v>
      </c>
      <c r="E5661" s="70">
        <f>VLOOKUP($B5661,Hosts!$A:$M,12,0)</f>
        <v>0.97</v>
      </c>
      <c r="F5661" t="str">
        <f>VLOOKUP($B5661,Hosts!$A:$M,13,0)</f>
        <v>Yes</v>
      </c>
      <c r="G5661" t="str">
        <f>INDEX(Hosts!$A:$M, MATCH(Places!$B5661,Hosts!$A:$A,0), MATCH(Places!G$1,Hosts!$A$1:$M$1,0))</f>
        <v>Within an hour</v>
      </c>
      <c r="H5661" s="70">
        <f>INDEX(Hosts!$A:$M, MATCH(Places!$B5661,Hosts!$A:$A,0), MATCH(Places!H$1,Hosts!$A$1:$M$1,0))</f>
        <v>1</v>
      </c>
      <c r="I5661" s="70">
        <f>INDEX(Hosts!$A:$M, MATCH(Places!$B5661,Hosts!$A:$A,0), MATCH(Places!I$1,Hosts!$A$1:$M$1,0))</f>
        <v>0.97</v>
      </c>
      <c r="J5661" t="str">
        <f>INDEX(Hosts!$A:$M, MATCH(Places!$B5661,Hosts!$A:$A,0), MATCH(Places!J$1,Hosts!$A$1:$M$1,0))</f>
        <v>Yes</v>
      </c>
      <c r="K5661">
        <v>23</v>
      </c>
      <c r="L5661" t="str">
        <f>VLOOKUP($K5661,Neighborhoods!$A:$C,2,0)</f>
        <v>Queens</v>
      </c>
      <c r="M5661" t="str">
        <f>VLOOKUP($K5661,Neighborhoods!$A:$C,3,0)</f>
        <v>Jamaica</v>
      </c>
      <c r="N5661" t="str">
        <f>INDEX(Neighborhoods!$A:$C, MATCH(Places!$K5661,Neighborhoods!$A:$A,0), MATCH(Places!N$1,Neighborhoods!$A$1:$C$1,0))</f>
        <v>Queens</v>
      </c>
      <c r="O5661" t="str">
        <f>INDEX(Neighborhoods!$A:$C, MATCH(Places!$K5661,Neighborhoods!$A:$A,0), MATCH(Places!O$1,Neighborhoods!$A$1:$C$1,0))</f>
        <v>Jamaica</v>
      </c>
      <c r="P5661" t="s">
        <v>11822</v>
      </c>
      <c r="Q5661" t="str">
        <f t="shared" si="352"/>
        <v>No</v>
      </c>
      <c r="R5661">
        <v>2</v>
      </c>
      <c r="S5661" t="str">
        <f t="shared" si="353"/>
        <v>Small</v>
      </c>
      <c r="T5661" s="50">
        <v>115</v>
      </c>
      <c r="U5661" s="70">
        <f t="shared" si="354"/>
        <v>0.03</v>
      </c>
      <c r="V5661" s="52">
        <v>4.88</v>
      </c>
      <c r="W5661" s="52" t="str" cm="1">
        <f t="array" ref="W5661">_xlfn.SWITCH(ROUND(V5661,0),5,"Excellent",4,"Good",3,"Ok","Bad")</f>
        <v>Excellent</v>
      </c>
      <c r="X5661">
        <v>16</v>
      </c>
      <c r="Y5661" t="str">
        <f t="shared" si="355"/>
        <v>No</v>
      </c>
      <c r="Z5661" s="68">
        <v>43835</v>
      </c>
      <c r="AA5661" s="68">
        <v>44052</v>
      </c>
      <c r="AB5661">
        <v>84</v>
      </c>
      <c r="AC5661" t="s">
        <v>15615</v>
      </c>
    </row>
    <row r="5662" spans="1:29" x14ac:dyDescent="0.3">
      <c r="A5662" t="s">
        <v>13124</v>
      </c>
      <c r="B5662">
        <v>4072</v>
      </c>
      <c r="C5662" t="str">
        <f>VLOOKUP($B5662,Hosts!$A:$M,10,0)</f>
        <v>Within an hour</v>
      </c>
      <c r="D5662" s="70">
        <f>VLOOKUP($B5662,Hosts!$A:$M,11,0)</f>
        <v>0.9</v>
      </c>
      <c r="E5662" s="70">
        <f>VLOOKUP($B5662,Hosts!$A:$M,12,0)</f>
        <v>1</v>
      </c>
      <c r="F5662" t="str">
        <f>VLOOKUP($B5662,Hosts!$A:$M,13,0)</f>
        <v>No</v>
      </c>
      <c r="G5662" t="str">
        <f>INDEX(Hosts!$A:$M, MATCH(Places!$B5662,Hosts!$A:$A,0), MATCH(Places!G$1,Hosts!$A$1:$M$1,0))</f>
        <v>Within an hour</v>
      </c>
      <c r="H5662" s="70">
        <f>INDEX(Hosts!$A:$M, MATCH(Places!$B5662,Hosts!$A:$A,0), MATCH(Places!H$1,Hosts!$A$1:$M$1,0))</f>
        <v>0.9</v>
      </c>
      <c r="I5662" s="70">
        <f>INDEX(Hosts!$A:$M, MATCH(Places!$B5662,Hosts!$A:$A,0), MATCH(Places!I$1,Hosts!$A$1:$M$1,0))</f>
        <v>1</v>
      </c>
      <c r="J5662" t="str">
        <f>INDEX(Hosts!$A:$M, MATCH(Places!$B5662,Hosts!$A:$A,0), MATCH(Places!J$1,Hosts!$A$1:$M$1,0))</f>
        <v>No</v>
      </c>
      <c r="K5662">
        <v>17</v>
      </c>
      <c r="L5662" t="str">
        <f>VLOOKUP($K5662,Neighborhoods!$A:$C,2,0)</f>
        <v>Manhattan</v>
      </c>
      <c r="M5662" t="str">
        <f>VLOOKUP($K5662,Neighborhoods!$A:$C,3,0)</f>
        <v>Hell's Kitchen</v>
      </c>
      <c r="N5662" t="str">
        <f>INDEX(Neighborhoods!$A:$C, MATCH(Places!$K5662,Neighborhoods!$A:$A,0), MATCH(Places!N$1,Neighborhoods!$A$1:$C$1,0))</f>
        <v>Manhattan</v>
      </c>
      <c r="O5662" t="str">
        <f>INDEX(Neighborhoods!$A:$C, MATCH(Places!$K5662,Neighborhoods!$A:$A,0), MATCH(Places!O$1,Neighborhoods!$A$1:$C$1,0))</f>
        <v>Hell's Kitchen</v>
      </c>
      <c r="P5662" t="s">
        <v>11822</v>
      </c>
      <c r="Q5662" t="str">
        <f t="shared" si="352"/>
        <v>No</v>
      </c>
      <c r="R5662">
        <v>4</v>
      </c>
      <c r="S5662" t="str">
        <f t="shared" si="353"/>
        <v>Medium</v>
      </c>
      <c r="T5662" s="50">
        <v>113</v>
      </c>
      <c r="U5662" s="70">
        <f t="shared" si="354"/>
        <v>0.03</v>
      </c>
      <c r="V5662" s="52">
        <v>4.5</v>
      </c>
      <c r="W5662" s="52" t="str" cm="1">
        <f t="array" ref="W5662">_xlfn.SWITCH(ROUND(V5662,0),5,"Excellent",4,"Good",3,"Ok","Bad")</f>
        <v>Excellent</v>
      </c>
      <c r="X5662">
        <v>16</v>
      </c>
      <c r="Y5662" t="str">
        <f t="shared" si="355"/>
        <v>No</v>
      </c>
      <c r="Z5662" s="68">
        <v>43819</v>
      </c>
      <c r="AA5662" s="68">
        <v>44051</v>
      </c>
      <c r="AB5662">
        <v>260</v>
      </c>
      <c r="AC5662" t="s">
        <v>15616</v>
      </c>
    </row>
    <row r="5663" spans="1:29" x14ac:dyDescent="0.3">
      <c r="A5663" t="s">
        <v>15244</v>
      </c>
      <c r="B5663">
        <v>4083</v>
      </c>
      <c r="C5663" t="str">
        <f>VLOOKUP($B5663,Hosts!$A:$M,10,0)</f>
        <v>Within an hour</v>
      </c>
      <c r="D5663" s="70">
        <f>VLOOKUP($B5663,Hosts!$A:$M,11,0)</f>
        <v>1</v>
      </c>
      <c r="E5663" s="70">
        <f>VLOOKUP($B5663,Hosts!$A:$M,12,0)</f>
        <v>1</v>
      </c>
      <c r="F5663" t="str">
        <f>VLOOKUP($B5663,Hosts!$A:$M,13,0)</f>
        <v>Yes</v>
      </c>
      <c r="G5663" t="str">
        <f>INDEX(Hosts!$A:$M, MATCH(Places!$B5663,Hosts!$A:$A,0), MATCH(Places!G$1,Hosts!$A$1:$M$1,0))</f>
        <v>Within an hour</v>
      </c>
      <c r="H5663" s="70">
        <f>INDEX(Hosts!$A:$M, MATCH(Places!$B5663,Hosts!$A:$A,0), MATCH(Places!H$1,Hosts!$A$1:$M$1,0))</f>
        <v>1</v>
      </c>
      <c r="I5663" s="70">
        <f>INDEX(Hosts!$A:$M, MATCH(Places!$B5663,Hosts!$A:$A,0), MATCH(Places!I$1,Hosts!$A$1:$M$1,0))</f>
        <v>1</v>
      </c>
      <c r="J5663" t="str">
        <f>INDEX(Hosts!$A:$M, MATCH(Places!$B5663,Hosts!$A:$A,0), MATCH(Places!J$1,Hosts!$A$1:$M$1,0))</f>
        <v>Yes</v>
      </c>
      <c r="K5663">
        <v>15</v>
      </c>
      <c r="L5663" t="str">
        <f>VLOOKUP($K5663,Neighborhoods!$A:$C,2,0)</f>
        <v>Manhattan</v>
      </c>
      <c r="M5663" t="str">
        <f>VLOOKUP($K5663,Neighborhoods!$A:$C,3,0)</f>
        <v>East Village</v>
      </c>
      <c r="N5663" t="str">
        <f>INDEX(Neighborhoods!$A:$C, MATCH(Places!$K5663,Neighborhoods!$A:$A,0), MATCH(Places!N$1,Neighborhoods!$A$1:$C$1,0))</f>
        <v>Manhattan</v>
      </c>
      <c r="O5663" t="str">
        <f>INDEX(Neighborhoods!$A:$C, MATCH(Places!$K5663,Neighborhoods!$A:$A,0), MATCH(Places!O$1,Neighborhoods!$A$1:$C$1,0))</f>
        <v>East Village</v>
      </c>
      <c r="P5663" t="s">
        <v>11822</v>
      </c>
      <c r="Q5663" t="str">
        <f t="shared" si="352"/>
        <v>No</v>
      </c>
      <c r="R5663">
        <v>8</v>
      </c>
      <c r="S5663" t="str">
        <f t="shared" si="353"/>
        <v>Large</v>
      </c>
      <c r="T5663" s="50">
        <v>242</v>
      </c>
      <c r="U5663" s="70">
        <f t="shared" si="354"/>
        <v>0.04</v>
      </c>
      <c r="V5663" s="52">
        <v>5</v>
      </c>
      <c r="W5663" s="52" t="str" cm="1">
        <f t="array" ref="W5663">_xlfn.SWITCH(ROUND(V5663,0),5,"Excellent",4,"Good",3,"Ok","Bad")</f>
        <v>Excellent</v>
      </c>
      <c r="X5663">
        <v>19</v>
      </c>
      <c r="Y5663" t="str">
        <f t="shared" si="355"/>
        <v>No</v>
      </c>
      <c r="Z5663" s="68">
        <v>43828</v>
      </c>
      <c r="AA5663" s="68">
        <v>44052</v>
      </c>
      <c r="AB5663">
        <v>61</v>
      </c>
      <c r="AC5663" t="s">
        <v>15616</v>
      </c>
    </row>
    <row r="5664" spans="1:29" x14ac:dyDescent="0.3">
      <c r="A5664" t="s">
        <v>14028</v>
      </c>
      <c r="B5664">
        <v>4036</v>
      </c>
      <c r="C5664" t="str">
        <f>VLOOKUP($B5664,Hosts!$A:$M,10,0)</f>
        <v>Within a few hours</v>
      </c>
      <c r="D5664" s="70">
        <f>VLOOKUP($B5664,Hosts!$A:$M,11,0)</f>
        <v>1</v>
      </c>
      <c r="E5664" s="70">
        <f>VLOOKUP($B5664,Hosts!$A:$M,12,0)</f>
        <v>0.92</v>
      </c>
      <c r="F5664" t="str">
        <f>VLOOKUP($B5664,Hosts!$A:$M,13,0)</f>
        <v>No</v>
      </c>
      <c r="G5664" t="str">
        <f>INDEX(Hosts!$A:$M, MATCH(Places!$B5664,Hosts!$A:$A,0), MATCH(Places!G$1,Hosts!$A$1:$M$1,0))</f>
        <v>Within a few hours</v>
      </c>
      <c r="H5664" s="70">
        <f>INDEX(Hosts!$A:$M, MATCH(Places!$B5664,Hosts!$A:$A,0), MATCH(Places!H$1,Hosts!$A$1:$M$1,0))</f>
        <v>1</v>
      </c>
      <c r="I5664" s="70">
        <f>INDEX(Hosts!$A:$M, MATCH(Places!$B5664,Hosts!$A:$A,0), MATCH(Places!I$1,Hosts!$A$1:$M$1,0))</f>
        <v>0.92</v>
      </c>
      <c r="J5664" t="str">
        <f>INDEX(Hosts!$A:$M, MATCH(Places!$B5664,Hosts!$A:$A,0), MATCH(Places!J$1,Hosts!$A$1:$M$1,0))</f>
        <v>No</v>
      </c>
      <c r="K5664">
        <v>14</v>
      </c>
      <c r="L5664" t="str">
        <f>VLOOKUP($K5664,Neighborhoods!$A:$C,2,0)</f>
        <v>Manhattan</v>
      </c>
      <c r="M5664" t="str">
        <f>VLOOKUP($K5664,Neighborhoods!$A:$C,3,0)</f>
        <v>East Harlem</v>
      </c>
      <c r="N5664" t="str">
        <f>INDEX(Neighborhoods!$A:$C, MATCH(Places!$K5664,Neighborhoods!$A:$A,0), MATCH(Places!N$1,Neighborhoods!$A$1:$C$1,0))</f>
        <v>Manhattan</v>
      </c>
      <c r="O5664" t="str">
        <f>INDEX(Neighborhoods!$A:$C, MATCH(Places!$K5664,Neighborhoods!$A:$A,0), MATCH(Places!O$1,Neighborhoods!$A$1:$C$1,0))</f>
        <v>East Harlem</v>
      </c>
      <c r="P5664" t="s">
        <v>11822</v>
      </c>
      <c r="Q5664" t="str">
        <f t="shared" si="352"/>
        <v>No</v>
      </c>
      <c r="R5664">
        <v>6</v>
      </c>
      <c r="S5664" t="str">
        <f t="shared" si="353"/>
        <v>Large</v>
      </c>
      <c r="T5664" s="50">
        <v>185</v>
      </c>
      <c r="U5664" s="70">
        <f t="shared" si="354"/>
        <v>0.03</v>
      </c>
      <c r="V5664" s="52">
        <v>4.55</v>
      </c>
      <c r="W5664" s="52" t="str" cm="1">
        <f t="array" ref="W5664">_xlfn.SWITCH(ROUND(V5664,0),5,"Excellent",4,"Good",3,"Ok","Bad")</f>
        <v>Excellent</v>
      </c>
      <c r="X5664">
        <v>11</v>
      </c>
      <c r="Y5664" t="str">
        <f t="shared" si="355"/>
        <v>No</v>
      </c>
      <c r="Z5664" s="68">
        <v>43837</v>
      </c>
      <c r="AA5664" s="68">
        <v>43998</v>
      </c>
      <c r="AB5664">
        <v>348</v>
      </c>
      <c r="AC5664" t="s">
        <v>15616</v>
      </c>
    </row>
    <row r="5665" spans="1:29" x14ac:dyDescent="0.3">
      <c r="A5665" t="s">
        <v>14943</v>
      </c>
      <c r="B5665">
        <v>4037</v>
      </c>
      <c r="C5665" t="str">
        <f>VLOOKUP($B5665,Hosts!$A:$M,10,0)</f>
        <v>Within a few hours</v>
      </c>
      <c r="D5665" s="70">
        <f>VLOOKUP($B5665,Hosts!$A:$M,11,0)</f>
        <v>0.96</v>
      </c>
      <c r="E5665" s="70">
        <f>VLOOKUP($B5665,Hosts!$A:$M,12,0)</f>
        <v>1</v>
      </c>
      <c r="F5665" t="str">
        <f>VLOOKUP($B5665,Hosts!$A:$M,13,0)</f>
        <v>No</v>
      </c>
      <c r="G5665" t="str">
        <f>INDEX(Hosts!$A:$M, MATCH(Places!$B5665,Hosts!$A:$A,0), MATCH(Places!G$1,Hosts!$A$1:$M$1,0))</f>
        <v>Within a few hours</v>
      </c>
      <c r="H5665" s="70">
        <f>INDEX(Hosts!$A:$M, MATCH(Places!$B5665,Hosts!$A:$A,0), MATCH(Places!H$1,Hosts!$A$1:$M$1,0))</f>
        <v>0.96</v>
      </c>
      <c r="I5665" s="70">
        <f>INDEX(Hosts!$A:$M, MATCH(Places!$B5665,Hosts!$A:$A,0), MATCH(Places!I$1,Hosts!$A$1:$M$1,0))</f>
        <v>1</v>
      </c>
      <c r="J5665" t="str">
        <f>INDEX(Hosts!$A:$M, MATCH(Places!$B5665,Hosts!$A:$A,0), MATCH(Places!J$1,Hosts!$A$1:$M$1,0))</f>
        <v>No</v>
      </c>
      <c r="K5665">
        <v>14</v>
      </c>
      <c r="L5665" t="str">
        <f>VLOOKUP($K5665,Neighborhoods!$A:$C,2,0)</f>
        <v>Manhattan</v>
      </c>
      <c r="M5665" t="str">
        <f>VLOOKUP($K5665,Neighborhoods!$A:$C,3,0)</f>
        <v>East Harlem</v>
      </c>
      <c r="N5665" t="str">
        <f>INDEX(Neighborhoods!$A:$C, MATCH(Places!$K5665,Neighborhoods!$A:$A,0), MATCH(Places!N$1,Neighborhoods!$A$1:$C$1,0))</f>
        <v>Manhattan</v>
      </c>
      <c r="O5665" t="str">
        <f>INDEX(Neighborhoods!$A:$C, MATCH(Places!$K5665,Neighborhoods!$A:$A,0), MATCH(Places!O$1,Neighborhoods!$A$1:$C$1,0))</f>
        <v>East Harlem</v>
      </c>
      <c r="P5665" t="s">
        <v>11822</v>
      </c>
      <c r="Q5665" t="str">
        <f t="shared" si="352"/>
        <v>No</v>
      </c>
      <c r="R5665">
        <v>6</v>
      </c>
      <c r="S5665" t="str">
        <f t="shared" si="353"/>
        <v>Large</v>
      </c>
      <c r="T5665" s="50">
        <v>133</v>
      </c>
      <c r="U5665" s="70">
        <f t="shared" si="354"/>
        <v>0.03</v>
      </c>
      <c r="V5665" s="52">
        <v>3.73</v>
      </c>
      <c r="W5665" s="52" t="str" cm="1">
        <f t="array" ref="W5665">_xlfn.SWITCH(ROUND(V5665,0),5,"Excellent",4,"Good",3,"Ok","Bad")</f>
        <v>Good</v>
      </c>
      <c r="X5665">
        <v>15</v>
      </c>
      <c r="Y5665" t="str">
        <f t="shared" si="355"/>
        <v>No</v>
      </c>
      <c r="Z5665" s="68">
        <v>43839</v>
      </c>
      <c r="AA5665" s="68">
        <v>44018</v>
      </c>
      <c r="AB5665">
        <v>357</v>
      </c>
      <c r="AC5665" t="s">
        <v>15616</v>
      </c>
    </row>
    <row r="5666" spans="1:29" x14ac:dyDescent="0.3">
      <c r="A5666" t="s">
        <v>13473</v>
      </c>
      <c r="B5666">
        <v>438</v>
      </c>
      <c r="C5666" t="str">
        <f>VLOOKUP($B5666,Hosts!$A:$M,10,0)</f>
        <v>Within a day</v>
      </c>
      <c r="D5666" s="70">
        <f>VLOOKUP($B5666,Hosts!$A:$M,11,0)</f>
        <v>0.5</v>
      </c>
      <c r="E5666" s="70">
        <f>VLOOKUP($B5666,Hosts!$A:$M,12,0)</f>
        <v>0.84</v>
      </c>
      <c r="F5666" t="str">
        <f>VLOOKUP($B5666,Hosts!$A:$M,13,0)</f>
        <v>No</v>
      </c>
      <c r="G5666" t="str">
        <f>INDEX(Hosts!$A:$M, MATCH(Places!$B5666,Hosts!$A:$A,0), MATCH(Places!G$1,Hosts!$A$1:$M$1,0))</f>
        <v>Within a day</v>
      </c>
      <c r="H5666" s="70">
        <f>INDEX(Hosts!$A:$M, MATCH(Places!$B5666,Hosts!$A:$A,0), MATCH(Places!H$1,Hosts!$A$1:$M$1,0))</f>
        <v>0.5</v>
      </c>
      <c r="I5666" s="70">
        <f>INDEX(Hosts!$A:$M, MATCH(Places!$B5666,Hosts!$A:$A,0), MATCH(Places!I$1,Hosts!$A$1:$M$1,0))</f>
        <v>0.84</v>
      </c>
      <c r="J5666" t="str">
        <f>INDEX(Hosts!$A:$M, MATCH(Places!$B5666,Hosts!$A:$A,0), MATCH(Places!J$1,Hosts!$A$1:$M$1,0))</f>
        <v>No</v>
      </c>
      <c r="K5666">
        <v>20</v>
      </c>
      <c r="L5666" t="str">
        <f>VLOOKUP($K5666,Neighborhoods!$A:$C,2,0)</f>
        <v>Manhattan</v>
      </c>
      <c r="M5666" t="str">
        <f>VLOOKUP($K5666,Neighborhoods!$A:$C,3,0)</f>
        <v>Upper West Side</v>
      </c>
      <c r="N5666" t="str">
        <f>INDEX(Neighborhoods!$A:$C, MATCH(Places!$K5666,Neighborhoods!$A:$A,0), MATCH(Places!N$1,Neighborhoods!$A$1:$C$1,0))</f>
        <v>Manhattan</v>
      </c>
      <c r="O5666" t="str">
        <f>INDEX(Neighborhoods!$A:$C, MATCH(Places!$K5666,Neighborhoods!$A:$A,0), MATCH(Places!O$1,Neighborhoods!$A$1:$C$1,0))</f>
        <v>Upper West Side</v>
      </c>
      <c r="P5666" t="s">
        <v>11822</v>
      </c>
      <c r="Q5666" t="str">
        <f t="shared" si="352"/>
        <v>No</v>
      </c>
      <c r="R5666">
        <v>2</v>
      </c>
      <c r="S5666" t="str">
        <f t="shared" si="353"/>
        <v>Small</v>
      </c>
      <c r="T5666" s="50">
        <v>146</v>
      </c>
      <c r="U5666" s="70">
        <f t="shared" si="354"/>
        <v>0.03</v>
      </c>
      <c r="V5666" s="52">
        <v>5</v>
      </c>
      <c r="W5666" s="52" t="str" cm="1">
        <f t="array" ref="W5666">_xlfn.SWITCH(ROUND(V5666,0),5,"Excellent",4,"Good",3,"Ok","Bad")</f>
        <v>Excellent</v>
      </c>
      <c r="X5666">
        <v>5</v>
      </c>
      <c r="Y5666" t="str">
        <f t="shared" si="355"/>
        <v>No</v>
      </c>
      <c r="Z5666" s="68">
        <v>43878</v>
      </c>
      <c r="AA5666" s="68">
        <v>43906</v>
      </c>
      <c r="AB5666">
        <v>289</v>
      </c>
      <c r="AC5666" t="s">
        <v>15615</v>
      </c>
    </row>
    <row r="5667" spans="1:29" x14ac:dyDescent="0.3">
      <c r="A5667" t="s">
        <v>15455</v>
      </c>
      <c r="B5667">
        <v>4081</v>
      </c>
      <c r="C5667" t="str">
        <f>VLOOKUP($B5667,Hosts!$A:$M,10,0)</f>
        <v>Within an hour</v>
      </c>
      <c r="D5667" s="70">
        <f>VLOOKUP($B5667,Hosts!$A:$M,11,0)</f>
        <v>1</v>
      </c>
      <c r="E5667" s="70">
        <f>VLOOKUP($B5667,Hosts!$A:$M,12,0)</f>
        <v>1</v>
      </c>
      <c r="F5667" t="str">
        <f>VLOOKUP($B5667,Hosts!$A:$M,13,0)</f>
        <v>No</v>
      </c>
      <c r="G5667" t="str">
        <f>INDEX(Hosts!$A:$M, MATCH(Places!$B5667,Hosts!$A:$A,0), MATCH(Places!G$1,Hosts!$A$1:$M$1,0))</f>
        <v>Within an hour</v>
      </c>
      <c r="H5667" s="70">
        <f>INDEX(Hosts!$A:$M, MATCH(Places!$B5667,Hosts!$A:$A,0), MATCH(Places!H$1,Hosts!$A$1:$M$1,0))</f>
        <v>1</v>
      </c>
      <c r="I5667" s="70">
        <f>INDEX(Hosts!$A:$M, MATCH(Places!$B5667,Hosts!$A:$A,0), MATCH(Places!I$1,Hosts!$A$1:$M$1,0))</f>
        <v>1</v>
      </c>
      <c r="J5667" t="str">
        <f>INDEX(Hosts!$A:$M, MATCH(Places!$B5667,Hosts!$A:$A,0), MATCH(Places!J$1,Hosts!$A$1:$M$1,0))</f>
        <v>No</v>
      </c>
      <c r="K5667">
        <v>14</v>
      </c>
      <c r="L5667" t="str">
        <f>VLOOKUP($K5667,Neighborhoods!$A:$C,2,0)</f>
        <v>Manhattan</v>
      </c>
      <c r="M5667" t="str">
        <f>VLOOKUP($K5667,Neighborhoods!$A:$C,3,0)</f>
        <v>East Harlem</v>
      </c>
      <c r="N5667" t="str">
        <f>INDEX(Neighborhoods!$A:$C, MATCH(Places!$K5667,Neighborhoods!$A:$A,0), MATCH(Places!N$1,Neighborhoods!$A$1:$C$1,0))</f>
        <v>Manhattan</v>
      </c>
      <c r="O5667" t="str">
        <f>INDEX(Neighborhoods!$A:$C, MATCH(Places!$K5667,Neighborhoods!$A:$A,0), MATCH(Places!O$1,Neighborhoods!$A$1:$C$1,0))</f>
        <v>East Harlem</v>
      </c>
      <c r="P5667" t="s">
        <v>1</v>
      </c>
      <c r="Q5667" t="str">
        <f t="shared" si="352"/>
        <v>Yes</v>
      </c>
      <c r="R5667">
        <v>2</v>
      </c>
      <c r="S5667" t="str">
        <f t="shared" si="353"/>
        <v>Small</v>
      </c>
      <c r="T5667" s="50">
        <v>43</v>
      </c>
      <c r="U5667" s="70">
        <f t="shared" si="354"/>
        <v>0.03</v>
      </c>
      <c r="V5667" s="52">
        <v>4.8</v>
      </c>
      <c r="W5667" s="52" t="str" cm="1">
        <f t="array" ref="W5667">_xlfn.SWITCH(ROUND(V5667,0),5,"Excellent",4,"Good",3,"Ok","Bad")</f>
        <v>Excellent</v>
      </c>
      <c r="X5667">
        <v>20</v>
      </c>
      <c r="Y5667" t="str">
        <f t="shared" si="355"/>
        <v>No</v>
      </c>
      <c r="Z5667" s="68">
        <v>43825</v>
      </c>
      <c r="AA5667" s="68">
        <v>43896</v>
      </c>
      <c r="AB5667">
        <v>30</v>
      </c>
      <c r="AC5667" t="s">
        <v>15615</v>
      </c>
    </row>
    <row r="5668" spans="1:29" x14ac:dyDescent="0.3">
      <c r="A5668" t="s">
        <v>14944</v>
      </c>
      <c r="B5668">
        <v>1762</v>
      </c>
      <c r="C5668" t="str">
        <f>VLOOKUP($B5668,Hosts!$A:$M,10,0)</f>
        <v>Within an hour</v>
      </c>
      <c r="D5668" s="70">
        <f>VLOOKUP($B5668,Hosts!$A:$M,11,0)</f>
        <v>1</v>
      </c>
      <c r="E5668" s="70">
        <f>VLOOKUP($B5668,Hosts!$A:$M,12,0)</f>
        <v>1</v>
      </c>
      <c r="F5668" t="str">
        <f>VLOOKUP($B5668,Hosts!$A:$M,13,0)</f>
        <v>Yes</v>
      </c>
      <c r="G5668" t="str">
        <f>INDEX(Hosts!$A:$M, MATCH(Places!$B5668,Hosts!$A:$A,0), MATCH(Places!G$1,Hosts!$A$1:$M$1,0))</f>
        <v>Within an hour</v>
      </c>
      <c r="H5668" s="70">
        <f>INDEX(Hosts!$A:$M, MATCH(Places!$B5668,Hosts!$A:$A,0), MATCH(Places!H$1,Hosts!$A$1:$M$1,0))</f>
        <v>1</v>
      </c>
      <c r="I5668" s="70">
        <f>INDEX(Hosts!$A:$M, MATCH(Places!$B5668,Hosts!$A:$A,0), MATCH(Places!I$1,Hosts!$A$1:$M$1,0))</f>
        <v>1</v>
      </c>
      <c r="J5668" t="str">
        <f>INDEX(Hosts!$A:$M, MATCH(Places!$B5668,Hosts!$A:$A,0), MATCH(Places!J$1,Hosts!$A$1:$M$1,0))</f>
        <v>Yes</v>
      </c>
      <c r="K5668">
        <v>12</v>
      </c>
      <c r="L5668" t="str">
        <f>VLOOKUP($K5668,Neighborhoods!$A:$C,2,0)</f>
        <v>Brooklyn</v>
      </c>
      <c r="M5668" t="str">
        <f>VLOOKUP($K5668,Neighborhoods!$A:$C,3,0)</f>
        <v>Williamsburg</v>
      </c>
      <c r="N5668" t="str">
        <f>INDEX(Neighborhoods!$A:$C, MATCH(Places!$K5668,Neighborhoods!$A:$A,0), MATCH(Places!N$1,Neighborhoods!$A$1:$C$1,0))</f>
        <v>Brooklyn</v>
      </c>
      <c r="O5668" t="str">
        <f>INDEX(Neighborhoods!$A:$C, MATCH(Places!$K5668,Neighborhoods!$A:$A,0), MATCH(Places!O$1,Neighborhoods!$A$1:$C$1,0))</f>
        <v>Williamsburg</v>
      </c>
      <c r="P5668" t="s">
        <v>1</v>
      </c>
      <c r="Q5668" t="str">
        <f t="shared" si="352"/>
        <v>Yes</v>
      </c>
      <c r="R5668">
        <v>2</v>
      </c>
      <c r="S5668" t="str">
        <f t="shared" si="353"/>
        <v>Small</v>
      </c>
      <c r="T5668" s="50">
        <v>58</v>
      </c>
      <c r="U5668" s="70">
        <f t="shared" si="354"/>
        <v>0.03</v>
      </c>
      <c r="V5668" s="52">
        <v>4.92</v>
      </c>
      <c r="W5668" s="52" t="str" cm="1">
        <f t="array" ref="W5668">_xlfn.SWITCH(ROUND(V5668,0),5,"Excellent",4,"Good",3,"Ok","Bad")</f>
        <v>Excellent</v>
      </c>
      <c r="X5668">
        <v>12</v>
      </c>
      <c r="Y5668" t="str">
        <f t="shared" si="355"/>
        <v>No</v>
      </c>
      <c r="Z5668" s="68">
        <v>43833</v>
      </c>
      <c r="AA5668" s="68">
        <v>43906</v>
      </c>
      <c r="AB5668">
        <v>123</v>
      </c>
      <c r="AC5668" t="s">
        <v>15615</v>
      </c>
    </row>
    <row r="5669" spans="1:29" x14ac:dyDescent="0.3">
      <c r="A5669" t="s">
        <v>15129</v>
      </c>
      <c r="B5669">
        <v>1762</v>
      </c>
      <c r="C5669" t="str">
        <f>VLOOKUP($B5669,Hosts!$A:$M,10,0)</f>
        <v>Within an hour</v>
      </c>
      <c r="D5669" s="70">
        <f>VLOOKUP($B5669,Hosts!$A:$M,11,0)</f>
        <v>1</v>
      </c>
      <c r="E5669" s="70">
        <f>VLOOKUP($B5669,Hosts!$A:$M,12,0)</f>
        <v>1</v>
      </c>
      <c r="F5669" t="str">
        <f>VLOOKUP($B5669,Hosts!$A:$M,13,0)</f>
        <v>Yes</v>
      </c>
      <c r="G5669" t="str">
        <f>INDEX(Hosts!$A:$M, MATCH(Places!$B5669,Hosts!$A:$A,0), MATCH(Places!G$1,Hosts!$A$1:$M$1,0))</f>
        <v>Within an hour</v>
      </c>
      <c r="H5669" s="70">
        <f>INDEX(Hosts!$A:$M, MATCH(Places!$B5669,Hosts!$A:$A,0), MATCH(Places!H$1,Hosts!$A$1:$M$1,0))</f>
        <v>1</v>
      </c>
      <c r="I5669" s="70">
        <f>INDEX(Hosts!$A:$M, MATCH(Places!$B5669,Hosts!$A:$A,0), MATCH(Places!I$1,Hosts!$A$1:$M$1,0))</f>
        <v>1</v>
      </c>
      <c r="J5669" t="str">
        <f>INDEX(Hosts!$A:$M, MATCH(Places!$B5669,Hosts!$A:$A,0), MATCH(Places!J$1,Hosts!$A$1:$M$1,0))</f>
        <v>Yes</v>
      </c>
      <c r="K5669">
        <v>12</v>
      </c>
      <c r="L5669" t="str">
        <f>VLOOKUP($K5669,Neighborhoods!$A:$C,2,0)</f>
        <v>Brooklyn</v>
      </c>
      <c r="M5669" t="str">
        <f>VLOOKUP($K5669,Neighborhoods!$A:$C,3,0)</f>
        <v>Williamsburg</v>
      </c>
      <c r="N5669" t="str">
        <f>INDEX(Neighborhoods!$A:$C, MATCH(Places!$K5669,Neighborhoods!$A:$A,0), MATCH(Places!N$1,Neighborhoods!$A$1:$C$1,0))</f>
        <v>Brooklyn</v>
      </c>
      <c r="O5669" t="str">
        <f>INDEX(Neighborhoods!$A:$C, MATCH(Places!$K5669,Neighborhoods!$A:$A,0), MATCH(Places!O$1,Neighborhoods!$A$1:$C$1,0))</f>
        <v>Williamsburg</v>
      </c>
      <c r="P5669" t="s">
        <v>1</v>
      </c>
      <c r="Q5669" t="str">
        <f t="shared" si="352"/>
        <v>Yes</v>
      </c>
      <c r="R5669">
        <v>2</v>
      </c>
      <c r="S5669" t="str">
        <f t="shared" si="353"/>
        <v>Small</v>
      </c>
      <c r="T5669" s="50">
        <v>106</v>
      </c>
      <c r="U5669" s="70">
        <f t="shared" si="354"/>
        <v>0.03</v>
      </c>
      <c r="V5669" s="52">
        <v>4.93</v>
      </c>
      <c r="W5669" s="52" t="str" cm="1">
        <f t="array" ref="W5669">_xlfn.SWITCH(ROUND(V5669,0),5,"Excellent",4,"Good",3,"Ok","Bad")</f>
        <v>Excellent</v>
      </c>
      <c r="X5669">
        <v>14</v>
      </c>
      <c r="Y5669" t="str">
        <f t="shared" si="355"/>
        <v>No</v>
      </c>
      <c r="Z5669" s="68">
        <v>43829</v>
      </c>
      <c r="AA5669" s="68">
        <v>43982</v>
      </c>
      <c r="AB5669">
        <v>106</v>
      </c>
      <c r="AC5669" t="s">
        <v>15616</v>
      </c>
    </row>
    <row r="5670" spans="1:29" x14ac:dyDescent="0.3">
      <c r="A5670" t="s">
        <v>15409</v>
      </c>
      <c r="B5670">
        <v>1762</v>
      </c>
      <c r="C5670" t="str">
        <f>VLOOKUP($B5670,Hosts!$A:$M,10,0)</f>
        <v>Within an hour</v>
      </c>
      <c r="D5670" s="70">
        <f>VLOOKUP($B5670,Hosts!$A:$M,11,0)</f>
        <v>1</v>
      </c>
      <c r="E5670" s="70">
        <f>VLOOKUP($B5670,Hosts!$A:$M,12,0)</f>
        <v>1</v>
      </c>
      <c r="F5670" t="str">
        <f>VLOOKUP($B5670,Hosts!$A:$M,13,0)</f>
        <v>Yes</v>
      </c>
      <c r="G5670" t="str">
        <f>INDEX(Hosts!$A:$M, MATCH(Places!$B5670,Hosts!$A:$A,0), MATCH(Places!G$1,Hosts!$A$1:$M$1,0))</f>
        <v>Within an hour</v>
      </c>
      <c r="H5670" s="70">
        <f>INDEX(Hosts!$A:$M, MATCH(Places!$B5670,Hosts!$A:$A,0), MATCH(Places!H$1,Hosts!$A$1:$M$1,0))</f>
        <v>1</v>
      </c>
      <c r="I5670" s="70">
        <f>INDEX(Hosts!$A:$M, MATCH(Places!$B5670,Hosts!$A:$A,0), MATCH(Places!I$1,Hosts!$A$1:$M$1,0))</f>
        <v>1</v>
      </c>
      <c r="J5670" t="str">
        <f>INDEX(Hosts!$A:$M, MATCH(Places!$B5670,Hosts!$A:$A,0), MATCH(Places!J$1,Hosts!$A$1:$M$1,0))</f>
        <v>Yes</v>
      </c>
      <c r="K5670">
        <v>12</v>
      </c>
      <c r="L5670" t="str">
        <f>VLOOKUP($K5670,Neighborhoods!$A:$C,2,0)</f>
        <v>Brooklyn</v>
      </c>
      <c r="M5670" t="str">
        <f>VLOOKUP($K5670,Neighborhoods!$A:$C,3,0)</f>
        <v>Williamsburg</v>
      </c>
      <c r="N5670" t="str">
        <f>INDEX(Neighborhoods!$A:$C, MATCH(Places!$K5670,Neighborhoods!$A:$A,0), MATCH(Places!N$1,Neighborhoods!$A$1:$C$1,0))</f>
        <v>Brooklyn</v>
      </c>
      <c r="O5670" t="str">
        <f>INDEX(Neighborhoods!$A:$C, MATCH(Places!$K5670,Neighborhoods!$A:$A,0), MATCH(Places!O$1,Neighborhoods!$A$1:$C$1,0))</f>
        <v>Williamsburg</v>
      </c>
      <c r="P5670" t="s">
        <v>1</v>
      </c>
      <c r="Q5670" t="str">
        <f t="shared" si="352"/>
        <v>Yes</v>
      </c>
      <c r="R5670">
        <v>2</v>
      </c>
      <c r="S5670" t="str">
        <f t="shared" si="353"/>
        <v>Small</v>
      </c>
      <c r="T5670" s="50">
        <v>91</v>
      </c>
      <c r="U5670" s="70">
        <f t="shared" si="354"/>
        <v>0.03</v>
      </c>
      <c r="V5670" s="52">
        <v>5</v>
      </c>
      <c r="W5670" s="52" t="str" cm="1">
        <f t="array" ref="W5670">_xlfn.SWITCH(ROUND(V5670,0),5,"Excellent",4,"Good",3,"Ok","Bad")</f>
        <v>Excellent</v>
      </c>
      <c r="X5670">
        <v>17</v>
      </c>
      <c r="Y5670" t="str">
        <f t="shared" si="355"/>
        <v>No</v>
      </c>
      <c r="Z5670" s="68">
        <v>43823</v>
      </c>
      <c r="AA5670" s="68">
        <v>43997</v>
      </c>
      <c r="AB5670">
        <v>121</v>
      </c>
      <c r="AC5670" t="s">
        <v>15616</v>
      </c>
    </row>
    <row r="5671" spans="1:29" x14ac:dyDescent="0.3">
      <c r="A5671" t="s">
        <v>14402</v>
      </c>
      <c r="B5671">
        <v>1762</v>
      </c>
      <c r="C5671" t="str">
        <f>VLOOKUP($B5671,Hosts!$A:$M,10,0)</f>
        <v>Within an hour</v>
      </c>
      <c r="D5671" s="70">
        <f>VLOOKUP($B5671,Hosts!$A:$M,11,0)</f>
        <v>1</v>
      </c>
      <c r="E5671" s="70">
        <f>VLOOKUP($B5671,Hosts!$A:$M,12,0)</f>
        <v>1</v>
      </c>
      <c r="F5671" t="str">
        <f>VLOOKUP($B5671,Hosts!$A:$M,13,0)</f>
        <v>Yes</v>
      </c>
      <c r="G5671" t="str">
        <f>INDEX(Hosts!$A:$M, MATCH(Places!$B5671,Hosts!$A:$A,0), MATCH(Places!G$1,Hosts!$A$1:$M$1,0))</f>
        <v>Within an hour</v>
      </c>
      <c r="H5671" s="70">
        <f>INDEX(Hosts!$A:$M, MATCH(Places!$B5671,Hosts!$A:$A,0), MATCH(Places!H$1,Hosts!$A$1:$M$1,0))</f>
        <v>1</v>
      </c>
      <c r="I5671" s="70">
        <f>INDEX(Hosts!$A:$M, MATCH(Places!$B5671,Hosts!$A:$A,0), MATCH(Places!I$1,Hosts!$A$1:$M$1,0))</f>
        <v>1</v>
      </c>
      <c r="J5671" t="str">
        <f>INDEX(Hosts!$A:$M, MATCH(Places!$B5671,Hosts!$A:$A,0), MATCH(Places!J$1,Hosts!$A$1:$M$1,0))</f>
        <v>Yes</v>
      </c>
      <c r="K5671">
        <v>12</v>
      </c>
      <c r="L5671" t="str">
        <f>VLOOKUP($K5671,Neighborhoods!$A:$C,2,0)</f>
        <v>Brooklyn</v>
      </c>
      <c r="M5671" t="str">
        <f>VLOOKUP($K5671,Neighborhoods!$A:$C,3,0)</f>
        <v>Williamsburg</v>
      </c>
      <c r="N5671" t="str">
        <f>INDEX(Neighborhoods!$A:$C, MATCH(Places!$K5671,Neighborhoods!$A:$A,0), MATCH(Places!N$1,Neighborhoods!$A$1:$C$1,0))</f>
        <v>Brooklyn</v>
      </c>
      <c r="O5671" t="str">
        <f>INDEX(Neighborhoods!$A:$C, MATCH(Places!$K5671,Neighborhoods!$A:$A,0), MATCH(Places!O$1,Neighborhoods!$A$1:$C$1,0))</f>
        <v>Williamsburg</v>
      </c>
      <c r="P5671" t="s">
        <v>1</v>
      </c>
      <c r="Q5671" t="str">
        <f t="shared" si="352"/>
        <v>Yes</v>
      </c>
      <c r="R5671">
        <v>2</v>
      </c>
      <c r="S5671" t="str">
        <f t="shared" si="353"/>
        <v>Small</v>
      </c>
      <c r="T5671" s="50">
        <v>106</v>
      </c>
      <c r="U5671" s="70">
        <f t="shared" si="354"/>
        <v>0.03</v>
      </c>
      <c r="V5671" s="52">
        <v>5</v>
      </c>
      <c r="W5671" s="52" t="str" cm="1">
        <f t="array" ref="W5671">_xlfn.SWITCH(ROUND(V5671,0),5,"Excellent",4,"Good",3,"Ok","Bad")</f>
        <v>Excellent</v>
      </c>
      <c r="X5671">
        <v>12</v>
      </c>
      <c r="Y5671" t="str">
        <f t="shared" si="355"/>
        <v>No</v>
      </c>
      <c r="Z5671" s="68">
        <v>43822</v>
      </c>
      <c r="AA5671" s="68">
        <v>43910</v>
      </c>
      <c r="AB5671">
        <v>93</v>
      </c>
      <c r="AC5671" t="s">
        <v>15616</v>
      </c>
    </row>
    <row r="5672" spans="1:29" x14ac:dyDescent="0.3">
      <c r="A5672" t="s">
        <v>13331</v>
      </c>
      <c r="B5672">
        <v>1762</v>
      </c>
      <c r="C5672" t="str">
        <f>VLOOKUP($B5672,Hosts!$A:$M,10,0)</f>
        <v>Within an hour</v>
      </c>
      <c r="D5672" s="70">
        <f>VLOOKUP($B5672,Hosts!$A:$M,11,0)</f>
        <v>1</v>
      </c>
      <c r="E5672" s="70">
        <f>VLOOKUP($B5672,Hosts!$A:$M,12,0)</f>
        <v>1</v>
      </c>
      <c r="F5672" t="str">
        <f>VLOOKUP($B5672,Hosts!$A:$M,13,0)</f>
        <v>Yes</v>
      </c>
      <c r="G5672" t="str">
        <f>INDEX(Hosts!$A:$M, MATCH(Places!$B5672,Hosts!$A:$A,0), MATCH(Places!G$1,Hosts!$A$1:$M$1,0))</f>
        <v>Within an hour</v>
      </c>
      <c r="H5672" s="70">
        <f>INDEX(Hosts!$A:$M, MATCH(Places!$B5672,Hosts!$A:$A,0), MATCH(Places!H$1,Hosts!$A$1:$M$1,0))</f>
        <v>1</v>
      </c>
      <c r="I5672" s="70">
        <f>INDEX(Hosts!$A:$M, MATCH(Places!$B5672,Hosts!$A:$A,0), MATCH(Places!I$1,Hosts!$A$1:$M$1,0))</f>
        <v>1</v>
      </c>
      <c r="J5672" t="str">
        <f>INDEX(Hosts!$A:$M, MATCH(Places!$B5672,Hosts!$A:$A,0), MATCH(Places!J$1,Hosts!$A$1:$M$1,0))</f>
        <v>Yes</v>
      </c>
      <c r="K5672">
        <v>12</v>
      </c>
      <c r="L5672" t="str">
        <f>VLOOKUP($K5672,Neighborhoods!$A:$C,2,0)</f>
        <v>Brooklyn</v>
      </c>
      <c r="M5672" t="str">
        <f>VLOOKUP($K5672,Neighborhoods!$A:$C,3,0)</f>
        <v>Williamsburg</v>
      </c>
      <c r="N5672" t="str">
        <f>INDEX(Neighborhoods!$A:$C, MATCH(Places!$K5672,Neighborhoods!$A:$A,0), MATCH(Places!N$1,Neighborhoods!$A$1:$C$1,0))</f>
        <v>Brooklyn</v>
      </c>
      <c r="O5672" t="str">
        <f>INDEX(Neighborhoods!$A:$C, MATCH(Places!$K5672,Neighborhoods!$A:$A,0), MATCH(Places!O$1,Neighborhoods!$A$1:$C$1,0))</f>
        <v>Williamsburg</v>
      </c>
      <c r="P5672" t="s">
        <v>1</v>
      </c>
      <c r="Q5672" t="str">
        <f t="shared" si="352"/>
        <v>Yes</v>
      </c>
      <c r="R5672">
        <v>2</v>
      </c>
      <c r="S5672" t="str">
        <f t="shared" si="353"/>
        <v>Small</v>
      </c>
      <c r="T5672" s="50">
        <v>79</v>
      </c>
      <c r="U5672" s="70">
        <f t="shared" si="354"/>
        <v>0.03</v>
      </c>
      <c r="V5672" s="52">
        <v>5</v>
      </c>
      <c r="W5672" s="52" t="str" cm="1">
        <f t="array" ref="W5672">_xlfn.SWITCH(ROUND(V5672,0),5,"Excellent",4,"Good",3,"Ok","Bad")</f>
        <v>Excellent</v>
      </c>
      <c r="X5672">
        <v>13</v>
      </c>
      <c r="Y5672" t="str">
        <f t="shared" si="355"/>
        <v>No</v>
      </c>
      <c r="Z5672" s="68">
        <v>43825</v>
      </c>
      <c r="AA5672" s="68">
        <v>44039</v>
      </c>
      <c r="AB5672">
        <v>93</v>
      </c>
      <c r="AC5672" t="s">
        <v>15615</v>
      </c>
    </row>
    <row r="5673" spans="1:29" x14ac:dyDescent="0.3">
      <c r="A5673" t="s">
        <v>15041</v>
      </c>
      <c r="B5673">
        <v>1762</v>
      </c>
      <c r="C5673" t="str">
        <f>VLOOKUP($B5673,Hosts!$A:$M,10,0)</f>
        <v>Within an hour</v>
      </c>
      <c r="D5673" s="70">
        <f>VLOOKUP($B5673,Hosts!$A:$M,11,0)</f>
        <v>1</v>
      </c>
      <c r="E5673" s="70">
        <f>VLOOKUP($B5673,Hosts!$A:$M,12,0)</f>
        <v>1</v>
      </c>
      <c r="F5673" t="str">
        <f>VLOOKUP($B5673,Hosts!$A:$M,13,0)</f>
        <v>Yes</v>
      </c>
      <c r="G5673" t="str">
        <f>INDEX(Hosts!$A:$M, MATCH(Places!$B5673,Hosts!$A:$A,0), MATCH(Places!G$1,Hosts!$A$1:$M$1,0))</f>
        <v>Within an hour</v>
      </c>
      <c r="H5673" s="70">
        <f>INDEX(Hosts!$A:$M, MATCH(Places!$B5673,Hosts!$A:$A,0), MATCH(Places!H$1,Hosts!$A$1:$M$1,0))</f>
        <v>1</v>
      </c>
      <c r="I5673" s="70">
        <f>INDEX(Hosts!$A:$M, MATCH(Places!$B5673,Hosts!$A:$A,0), MATCH(Places!I$1,Hosts!$A$1:$M$1,0))</f>
        <v>1</v>
      </c>
      <c r="J5673" t="str">
        <f>INDEX(Hosts!$A:$M, MATCH(Places!$B5673,Hosts!$A:$A,0), MATCH(Places!J$1,Hosts!$A$1:$M$1,0))</f>
        <v>Yes</v>
      </c>
      <c r="K5673">
        <v>12</v>
      </c>
      <c r="L5673" t="str">
        <f>VLOOKUP($K5673,Neighborhoods!$A:$C,2,0)</f>
        <v>Brooklyn</v>
      </c>
      <c r="M5673" t="str">
        <f>VLOOKUP($K5673,Neighborhoods!$A:$C,3,0)</f>
        <v>Williamsburg</v>
      </c>
      <c r="N5673" t="str">
        <f>INDEX(Neighborhoods!$A:$C, MATCH(Places!$K5673,Neighborhoods!$A:$A,0), MATCH(Places!N$1,Neighborhoods!$A$1:$C$1,0))</f>
        <v>Brooklyn</v>
      </c>
      <c r="O5673" t="str">
        <f>INDEX(Neighborhoods!$A:$C, MATCH(Places!$K5673,Neighborhoods!$A:$A,0), MATCH(Places!O$1,Neighborhoods!$A$1:$C$1,0))</f>
        <v>Williamsburg</v>
      </c>
      <c r="P5673" t="s">
        <v>1</v>
      </c>
      <c r="Q5673" t="str">
        <f t="shared" si="352"/>
        <v>Yes</v>
      </c>
      <c r="R5673">
        <v>2</v>
      </c>
      <c r="S5673" t="str">
        <f t="shared" si="353"/>
        <v>Small</v>
      </c>
      <c r="T5673" s="50">
        <v>91</v>
      </c>
      <c r="U5673" s="70">
        <f t="shared" si="354"/>
        <v>0.03</v>
      </c>
      <c r="V5673" s="52">
        <v>5</v>
      </c>
      <c r="W5673" s="52" t="str" cm="1">
        <f t="array" ref="W5673">_xlfn.SWITCH(ROUND(V5673,0),5,"Excellent",4,"Good",3,"Ok","Bad")</f>
        <v>Excellent</v>
      </c>
      <c r="X5673">
        <v>16</v>
      </c>
      <c r="Y5673" t="str">
        <f t="shared" si="355"/>
        <v>No</v>
      </c>
      <c r="Z5673" s="68">
        <v>43828</v>
      </c>
      <c r="AA5673" s="68">
        <v>44037</v>
      </c>
      <c r="AB5673">
        <v>93</v>
      </c>
      <c r="AC5673" t="s">
        <v>15616</v>
      </c>
    </row>
    <row r="5674" spans="1:29" x14ac:dyDescent="0.3">
      <c r="A5674" t="s">
        <v>15309</v>
      </c>
      <c r="B5674">
        <v>1762</v>
      </c>
      <c r="C5674" t="str">
        <f>VLOOKUP($B5674,Hosts!$A:$M,10,0)</f>
        <v>Within an hour</v>
      </c>
      <c r="D5674" s="70">
        <f>VLOOKUP($B5674,Hosts!$A:$M,11,0)</f>
        <v>1</v>
      </c>
      <c r="E5674" s="70">
        <f>VLOOKUP($B5674,Hosts!$A:$M,12,0)</f>
        <v>1</v>
      </c>
      <c r="F5674" t="str">
        <f>VLOOKUP($B5674,Hosts!$A:$M,13,0)</f>
        <v>Yes</v>
      </c>
      <c r="G5674" t="str">
        <f>INDEX(Hosts!$A:$M, MATCH(Places!$B5674,Hosts!$A:$A,0), MATCH(Places!G$1,Hosts!$A$1:$M$1,0))</f>
        <v>Within an hour</v>
      </c>
      <c r="H5674" s="70">
        <f>INDEX(Hosts!$A:$M, MATCH(Places!$B5674,Hosts!$A:$A,0), MATCH(Places!H$1,Hosts!$A$1:$M$1,0))</f>
        <v>1</v>
      </c>
      <c r="I5674" s="70">
        <f>INDEX(Hosts!$A:$M, MATCH(Places!$B5674,Hosts!$A:$A,0), MATCH(Places!I$1,Hosts!$A$1:$M$1,0))</f>
        <v>1</v>
      </c>
      <c r="J5674" t="str">
        <f>INDEX(Hosts!$A:$M, MATCH(Places!$B5674,Hosts!$A:$A,0), MATCH(Places!J$1,Hosts!$A$1:$M$1,0))</f>
        <v>Yes</v>
      </c>
      <c r="K5674">
        <v>12</v>
      </c>
      <c r="L5674" t="str">
        <f>VLOOKUP($K5674,Neighborhoods!$A:$C,2,0)</f>
        <v>Brooklyn</v>
      </c>
      <c r="M5674" t="str">
        <f>VLOOKUP($K5674,Neighborhoods!$A:$C,3,0)</f>
        <v>Williamsburg</v>
      </c>
      <c r="N5674" t="str">
        <f>INDEX(Neighborhoods!$A:$C, MATCH(Places!$K5674,Neighborhoods!$A:$A,0), MATCH(Places!N$1,Neighborhoods!$A$1:$C$1,0))</f>
        <v>Brooklyn</v>
      </c>
      <c r="O5674" t="str">
        <f>INDEX(Neighborhoods!$A:$C, MATCH(Places!$K5674,Neighborhoods!$A:$A,0), MATCH(Places!O$1,Neighborhoods!$A$1:$C$1,0))</f>
        <v>Williamsburg</v>
      </c>
      <c r="P5674" t="s">
        <v>1</v>
      </c>
      <c r="Q5674" t="str">
        <f t="shared" si="352"/>
        <v>Yes</v>
      </c>
      <c r="R5674">
        <v>2</v>
      </c>
      <c r="S5674" t="str">
        <f t="shared" si="353"/>
        <v>Small</v>
      </c>
      <c r="T5674" s="50">
        <v>50</v>
      </c>
      <c r="U5674" s="70">
        <f t="shared" si="354"/>
        <v>0.03</v>
      </c>
      <c r="V5674" s="52">
        <v>4.5999999999999996</v>
      </c>
      <c r="W5674" s="52" t="str" cm="1">
        <f t="array" ref="W5674">_xlfn.SWITCH(ROUND(V5674,0),5,"Excellent",4,"Good",3,"Ok","Bad")</f>
        <v>Excellent</v>
      </c>
      <c r="X5674">
        <v>15</v>
      </c>
      <c r="Y5674" t="str">
        <f t="shared" si="355"/>
        <v>No</v>
      </c>
      <c r="Z5674" s="68">
        <v>43829</v>
      </c>
      <c r="AA5674" s="68">
        <v>44043</v>
      </c>
      <c r="AB5674">
        <v>99</v>
      </c>
      <c r="AC5674" t="s">
        <v>15616</v>
      </c>
    </row>
    <row r="5675" spans="1:29" x14ac:dyDescent="0.3">
      <c r="A5675" t="s">
        <v>13164</v>
      </c>
      <c r="B5675">
        <v>1762</v>
      </c>
      <c r="C5675" t="str">
        <f>VLOOKUP($B5675,Hosts!$A:$M,10,0)</f>
        <v>Within an hour</v>
      </c>
      <c r="D5675" s="70">
        <f>VLOOKUP($B5675,Hosts!$A:$M,11,0)</f>
        <v>1</v>
      </c>
      <c r="E5675" s="70">
        <f>VLOOKUP($B5675,Hosts!$A:$M,12,0)</f>
        <v>1</v>
      </c>
      <c r="F5675" t="str">
        <f>VLOOKUP($B5675,Hosts!$A:$M,13,0)</f>
        <v>Yes</v>
      </c>
      <c r="G5675" t="str">
        <f>INDEX(Hosts!$A:$M, MATCH(Places!$B5675,Hosts!$A:$A,0), MATCH(Places!G$1,Hosts!$A$1:$M$1,0))</f>
        <v>Within an hour</v>
      </c>
      <c r="H5675" s="70">
        <f>INDEX(Hosts!$A:$M, MATCH(Places!$B5675,Hosts!$A:$A,0), MATCH(Places!H$1,Hosts!$A$1:$M$1,0))</f>
        <v>1</v>
      </c>
      <c r="I5675" s="70">
        <f>INDEX(Hosts!$A:$M, MATCH(Places!$B5675,Hosts!$A:$A,0), MATCH(Places!I$1,Hosts!$A$1:$M$1,0))</f>
        <v>1</v>
      </c>
      <c r="J5675" t="str">
        <f>INDEX(Hosts!$A:$M, MATCH(Places!$B5675,Hosts!$A:$A,0), MATCH(Places!J$1,Hosts!$A$1:$M$1,0))</f>
        <v>Yes</v>
      </c>
      <c r="K5675">
        <v>12</v>
      </c>
      <c r="L5675" t="str">
        <f>VLOOKUP($K5675,Neighborhoods!$A:$C,2,0)</f>
        <v>Brooklyn</v>
      </c>
      <c r="M5675" t="str">
        <f>VLOOKUP($K5675,Neighborhoods!$A:$C,3,0)</f>
        <v>Williamsburg</v>
      </c>
      <c r="N5675" t="str">
        <f>INDEX(Neighborhoods!$A:$C, MATCH(Places!$K5675,Neighborhoods!$A:$A,0), MATCH(Places!N$1,Neighborhoods!$A$1:$C$1,0))</f>
        <v>Brooklyn</v>
      </c>
      <c r="O5675" t="str">
        <f>INDEX(Neighborhoods!$A:$C, MATCH(Places!$K5675,Neighborhoods!$A:$A,0), MATCH(Places!O$1,Neighborhoods!$A$1:$C$1,0))</f>
        <v>Williamsburg</v>
      </c>
      <c r="P5675" t="s">
        <v>1</v>
      </c>
      <c r="Q5675" t="str">
        <f t="shared" si="352"/>
        <v>Yes</v>
      </c>
      <c r="R5675">
        <v>2</v>
      </c>
      <c r="S5675" t="str">
        <f t="shared" si="353"/>
        <v>Small</v>
      </c>
      <c r="T5675" s="50">
        <v>66</v>
      </c>
      <c r="U5675" s="70">
        <f t="shared" si="354"/>
        <v>0.03</v>
      </c>
      <c r="V5675" s="52">
        <v>5</v>
      </c>
      <c r="W5675" s="52" t="str" cm="1">
        <f t="array" ref="W5675">_xlfn.SWITCH(ROUND(V5675,0),5,"Excellent",4,"Good",3,"Ok","Bad")</f>
        <v>Excellent</v>
      </c>
      <c r="X5675">
        <v>10</v>
      </c>
      <c r="Y5675" t="str">
        <f t="shared" si="355"/>
        <v>No</v>
      </c>
      <c r="Z5675" s="68">
        <v>43831</v>
      </c>
      <c r="AA5675" s="68">
        <v>43921</v>
      </c>
      <c r="AB5675">
        <v>93</v>
      </c>
      <c r="AC5675" t="s">
        <v>15616</v>
      </c>
    </row>
    <row r="5676" spans="1:29" x14ac:dyDescent="0.3">
      <c r="A5676" t="s">
        <v>14261</v>
      </c>
      <c r="B5676">
        <v>4084</v>
      </c>
      <c r="C5676" t="str">
        <f>VLOOKUP($B5676,Hosts!$A:$M,10,0)</f>
        <v>Within an hour</v>
      </c>
      <c r="D5676" s="70">
        <f>VLOOKUP($B5676,Hosts!$A:$M,11,0)</f>
        <v>1</v>
      </c>
      <c r="E5676" s="70">
        <f>VLOOKUP($B5676,Hosts!$A:$M,12,0)</f>
        <v>1</v>
      </c>
      <c r="F5676" t="str">
        <f>VLOOKUP($B5676,Hosts!$A:$M,13,0)</f>
        <v>Yes</v>
      </c>
      <c r="G5676" t="str">
        <f>INDEX(Hosts!$A:$M, MATCH(Places!$B5676,Hosts!$A:$A,0), MATCH(Places!G$1,Hosts!$A$1:$M$1,0))</f>
        <v>Within an hour</v>
      </c>
      <c r="H5676" s="70">
        <f>INDEX(Hosts!$A:$M, MATCH(Places!$B5676,Hosts!$A:$A,0), MATCH(Places!H$1,Hosts!$A$1:$M$1,0))</f>
        <v>1</v>
      </c>
      <c r="I5676" s="70">
        <f>INDEX(Hosts!$A:$M, MATCH(Places!$B5676,Hosts!$A:$A,0), MATCH(Places!I$1,Hosts!$A$1:$M$1,0))</f>
        <v>1</v>
      </c>
      <c r="J5676" t="str">
        <f>INDEX(Hosts!$A:$M, MATCH(Places!$B5676,Hosts!$A:$A,0), MATCH(Places!J$1,Hosts!$A$1:$M$1,0))</f>
        <v>Yes</v>
      </c>
      <c r="K5676">
        <v>22</v>
      </c>
      <c r="L5676" t="str">
        <f>VLOOKUP($K5676,Neighborhoods!$A:$C,2,0)</f>
        <v>Queens</v>
      </c>
      <c r="M5676" t="str">
        <f>VLOOKUP($K5676,Neighborhoods!$A:$C,3,0)</f>
        <v>Flushing</v>
      </c>
      <c r="N5676" t="str">
        <f>INDEX(Neighborhoods!$A:$C, MATCH(Places!$K5676,Neighborhoods!$A:$A,0), MATCH(Places!N$1,Neighborhoods!$A$1:$C$1,0))</f>
        <v>Queens</v>
      </c>
      <c r="O5676" t="str">
        <f>INDEX(Neighborhoods!$A:$C, MATCH(Places!$K5676,Neighborhoods!$A:$A,0), MATCH(Places!O$1,Neighborhoods!$A$1:$C$1,0))</f>
        <v>Flushing</v>
      </c>
      <c r="P5676" t="s">
        <v>11822</v>
      </c>
      <c r="Q5676" t="str">
        <f t="shared" si="352"/>
        <v>No</v>
      </c>
      <c r="R5676">
        <v>3</v>
      </c>
      <c r="S5676" t="str">
        <f t="shared" si="353"/>
        <v>Medium</v>
      </c>
      <c r="T5676" s="50">
        <v>94</v>
      </c>
      <c r="U5676" s="70">
        <f t="shared" si="354"/>
        <v>0.03</v>
      </c>
      <c r="V5676" s="52">
        <v>4.92</v>
      </c>
      <c r="W5676" s="52" t="str" cm="1">
        <f t="array" ref="W5676">_xlfn.SWITCH(ROUND(V5676,0),5,"Excellent",4,"Good",3,"Ok","Bad")</f>
        <v>Excellent</v>
      </c>
      <c r="X5676">
        <v>12</v>
      </c>
      <c r="Y5676" t="str">
        <f t="shared" si="355"/>
        <v>No</v>
      </c>
      <c r="Z5676" s="68">
        <v>43821</v>
      </c>
      <c r="AA5676" s="68">
        <v>44045</v>
      </c>
      <c r="AB5676">
        <v>76</v>
      </c>
      <c r="AC5676" t="s">
        <v>15616</v>
      </c>
    </row>
    <row r="5677" spans="1:29" x14ac:dyDescent="0.3">
      <c r="A5677" t="s">
        <v>14909</v>
      </c>
      <c r="B5677">
        <v>573</v>
      </c>
      <c r="C5677" t="str">
        <f>VLOOKUP($B5677,Hosts!$A:$M,10,0)</f>
        <v>Within an hour</v>
      </c>
      <c r="D5677" s="70">
        <f>VLOOKUP($B5677,Hosts!$A:$M,11,0)</f>
        <v>1</v>
      </c>
      <c r="E5677" s="70">
        <f>VLOOKUP($B5677,Hosts!$A:$M,12,0)</f>
        <v>0.99</v>
      </c>
      <c r="F5677" t="str">
        <f>VLOOKUP($B5677,Hosts!$A:$M,13,0)</f>
        <v>Yes</v>
      </c>
      <c r="G5677" t="str">
        <f>INDEX(Hosts!$A:$M, MATCH(Places!$B5677,Hosts!$A:$A,0), MATCH(Places!G$1,Hosts!$A$1:$M$1,0))</f>
        <v>Within an hour</v>
      </c>
      <c r="H5677" s="70">
        <f>INDEX(Hosts!$A:$M, MATCH(Places!$B5677,Hosts!$A:$A,0), MATCH(Places!H$1,Hosts!$A$1:$M$1,0))</f>
        <v>1</v>
      </c>
      <c r="I5677" s="70">
        <f>INDEX(Hosts!$A:$M, MATCH(Places!$B5677,Hosts!$A:$A,0), MATCH(Places!I$1,Hosts!$A$1:$M$1,0))</f>
        <v>0.99</v>
      </c>
      <c r="J5677" t="str">
        <f>INDEX(Hosts!$A:$M, MATCH(Places!$B5677,Hosts!$A:$A,0), MATCH(Places!J$1,Hosts!$A$1:$M$1,0))</f>
        <v>Yes</v>
      </c>
      <c r="K5677">
        <v>7</v>
      </c>
      <c r="L5677" t="str">
        <f>VLOOKUP($K5677,Neighborhoods!$A:$C,2,0)</f>
        <v>Brooklyn</v>
      </c>
      <c r="M5677" t="str">
        <f>VLOOKUP($K5677,Neighborhoods!$A:$C,3,0)</f>
        <v>Bedford-Stuyvesant</v>
      </c>
      <c r="N5677" t="str">
        <f>INDEX(Neighborhoods!$A:$C, MATCH(Places!$K5677,Neighborhoods!$A:$A,0), MATCH(Places!N$1,Neighborhoods!$A$1:$C$1,0))</f>
        <v>Brooklyn</v>
      </c>
      <c r="O5677" t="str">
        <f>INDEX(Neighborhoods!$A:$C, MATCH(Places!$K5677,Neighborhoods!$A:$A,0), MATCH(Places!O$1,Neighborhoods!$A$1:$C$1,0))</f>
        <v>Bedford-Stuyvesant</v>
      </c>
      <c r="P5677" t="s">
        <v>1</v>
      </c>
      <c r="Q5677" t="str">
        <f t="shared" si="352"/>
        <v>Yes</v>
      </c>
      <c r="R5677">
        <v>10</v>
      </c>
      <c r="S5677" t="str">
        <f t="shared" si="353"/>
        <v>Large</v>
      </c>
      <c r="T5677" s="50">
        <v>350</v>
      </c>
      <c r="U5677" s="70">
        <f t="shared" si="354"/>
        <v>0.04</v>
      </c>
      <c r="V5677" s="52">
        <v>4.8</v>
      </c>
      <c r="W5677" s="52" t="str" cm="1">
        <f t="array" ref="W5677">_xlfn.SWITCH(ROUND(V5677,0),5,"Excellent",4,"Good",3,"Ok","Bad")</f>
        <v>Excellent</v>
      </c>
      <c r="X5677">
        <v>5</v>
      </c>
      <c r="Y5677" t="str">
        <f t="shared" si="355"/>
        <v>No</v>
      </c>
      <c r="Z5677" s="68">
        <v>43828</v>
      </c>
      <c r="AA5677" s="68">
        <v>44057</v>
      </c>
      <c r="AB5677">
        <v>328</v>
      </c>
      <c r="AC5677" t="s">
        <v>15616</v>
      </c>
    </row>
    <row r="5678" spans="1:29" x14ac:dyDescent="0.3">
      <c r="A5678" t="s">
        <v>15303</v>
      </c>
      <c r="B5678">
        <v>573</v>
      </c>
      <c r="C5678" t="str">
        <f>VLOOKUP($B5678,Hosts!$A:$M,10,0)</f>
        <v>Within an hour</v>
      </c>
      <c r="D5678" s="70">
        <f>VLOOKUP($B5678,Hosts!$A:$M,11,0)</f>
        <v>1</v>
      </c>
      <c r="E5678" s="70">
        <f>VLOOKUP($B5678,Hosts!$A:$M,12,0)</f>
        <v>0.99</v>
      </c>
      <c r="F5678" t="str">
        <f>VLOOKUP($B5678,Hosts!$A:$M,13,0)</f>
        <v>Yes</v>
      </c>
      <c r="G5678" t="str">
        <f>INDEX(Hosts!$A:$M, MATCH(Places!$B5678,Hosts!$A:$A,0), MATCH(Places!G$1,Hosts!$A$1:$M$1,0))</f>
        <v>Within an hour</v>
      </c>
      <c r="H5678" s="70">
        <f>INDEX(Hosts!$A:$M, MATCH(Places!$B5678,Hosts!$A:$A,0), MATCH(Places!H$1,Hosts!$A$1:$M$1,0))</f>
        <v>1</v>
      </c>
      <c r="I5678" s="70">
        <f>INDEX(Hosts!$A:$M, MATCH(Places!$B5678,Hosts!$A:$A,0), MATCH(Places!I$1,Hosts!$A$1:$M$1,0))</f>
        <v>0.99</v>
      </c>
      <c r="J5678" t="str">
        <f>INDEX(Hosts!$A:$M, MATCH(Places!$B5678,Hosts!$A:$A,0), MATCH(Places!J$1,Hosts!$A$1:$M$1,0))</f>
        <v>Yes</v>
      </c>
      <c r="K5678">
        <v>7</v>
      </c>
      <c r="L5678" t="str">
        <f>VLOOKUP($K5678,Neighborhoods!$A:$C,2,0)</f>
        <v>Brooklyn</v>
      </c>
      <c r="M5678" t="str">
        <f>VLOOKUP($K5678,Neighborhoods!$A:$C,3,0)</f>
        <v>Bedford-Stuyvesant</v>
      </c>
      <c r="N5678" t="str">
        <f>INDEX(Neighborhoods!$A:$C, MATCH(Places!$K5678,Neighborhoods!$A:$A,0), MATCH(Places!N$1,Neighborhoods!$A$1:$C$1,0))</f>
        <v>Brooklyn</v>
      </c>
      <c r="O5678" t="str">
        <f>INDEX(Neighborhoods!$A:$C, MATCH(Places!$K5678,Neighborhoods!$A:$A,0), MATCH(Places!O$1,Neighborhoods!$A$1:$C$1,0))</f>
        <v>Bedford-Stuyvesant</v>
      </c>
      <c r="P5678" t="s">
        <v>1</v>
      </c>
      <c r="Q5678" t="str">
        <f t="shared" si="352"/>
        <v>Yes</v>
      </c>
      <c r="R5678">
        <v>2</v>
      </c>
      <c r="S5678" t="str">
        <f t="shared" si="353"/>
        <v>Small</v>
      </c>
      <c r="T5678" s="50">
        <v>120</v>
      </c>
      <c r="U5678" s="70">
        <f t="shared" si="354"/>
        <v>0.03</v>
      </c>
      <c r="V5678" s="52">
        <v>4.75</v>
      </c>
      <c r="W5678" s="52" t="str" cm="1">
        <f t="array" ref="W5678">_xlfn.SWITCH(ROUND(V5678,0),5,"Excellent",4,"Good",3,"Ok","Bad")</f>
        <v>Excellent</v>
      </c>
      <c r="X5678">
        <v>36</v>
      </c>
      <c r="Y5678" t="str">
        <f t="shared" si="355"/>
        <v>No</v>
      </c>
      <c r="Z5678" s="68">
        <v>43826</v>
      </c>
      <c r="AA5678" s="68">
        <v>44029</v>
      </c>
      <c r="AB5678">
        <v>350</v>
      </c>
      <c r="AC5678" t="s">
        <v>15616</v>
      </c>
    </row>
    <row r="5679" spans="1:29" x14ac:dyDescent="0.3">
      <c r="A5679" t="s">
        <v>14111</v>
      </c>
      <c r="B5679">
        <v>573</v>
      </c>
      <c r="C5679" t="str">
        <f>VLOOKUP($B5679,Hosts!$A:$M,10,0)</f>
        <v>Within an hour</v>
      </c>
      <c r="D5679" s="70">
        <f>VLOOKUP($B5679,Hosts!$A:$M,11,0)</f>
        <v>1</v>
      </c>
      <c r="E5679" s="70">
        <f>VLOOKUP($B5679,Hosts!$A:$M,12,0)</f>
        <v>0.99</v>
      </c>
      <c r="F5679" t="str">
        <f>VLOOKUP($B5679,Hosts!$A:$M,13,0)</f>
        <v>Yes</v>
      </c>
      <c r="G5679" t="str">
        <f>INDEX(Hosts!$A:$M, MATCH(Places!$B5679,Hosts!$A:$A,0), MATCH(Places!G$1,Hosts!$A$1:$M$1,0))</f>
        <v>Within an hour</v>
      </c>
      <c r="H5679" s="70">
        <f>INDEX(Hosts!$A:$M, MATCH(Places!$B5679,Hosts!$A:$A,0), MATCH(Places!H$1,Hosts!$A$1:$M$1,0))</f>
        <v>1</v>
      </c>
      <c r="I5679" s="70">
        <f>INDEX(Hosts!$A:$M, MATCH(Places!$B5679,Hosts!$A:$A,0), MATCH(Places!I$1,Hosts!$A$1:$M$1,0))</f>
        <v>0.99</v>
      </c>
      <c r="J5679" t="str">
        <f>INDEX(Hosts!$A:$M, MATCH(Places!$B5679,Hosts!$A:$A,0), MATCH(Places!J$1,Hosts!$A$1:$M$1,0))</f>
        <v>Yes</v>
      </c>
      <c r="K5679">
        <v>7</v>
      </c>
      <c r="L5679" t="str">
        <f>VLOOKUP($K5679,Neighborhoods!$A:$C,2,0)</f>
        <v>Brooklyn</v>
      </c>
      <c r="M5679" t="str">
        <f>VLOOKUP($K5679,Neighborhoods!$A:$C,3,0)</f>
        <v>Bedford-Stuyvesant</v>
      </c>
      <c r="N5679" t="str">
        <f>INDEX(Neighborhoods!$A:$C, MATCH(Places!$K5679,Neighborhoods!$A:$A,0), MATCH(Places!N$1,Neighborhoods!$A$1:$C$1,0))</f>
        <v>Brooklyn</v>
      </c>
      <c r="O5679" t="str">
        <f>INDEX(Neighborhoods!$A:$C, MATCH(Places!$K5679,Neighborhoods!$A:$A,0), MATCH(Places!O$1,Neighborhoods!$A$1:$C$1,0))</f>
        <v>Bedford-Stuyvesant</v>
      </c>
      <c r="P5679" t="s">
        <v>1</v>
      </c>
      <c r="Q5679" t="str">
        <f t="shared" si="352"/>
        <v>Yes</v>
      </c>
      <c r="R5679">
        <v>2</v>
      </c>
      <c r="S5679" t="str">
        <f t="shared" si="353"/>
        <v>Small</v>
      </c>
      <c r="T5679" s="50">
        <v>120</v>
      </c>
      <c r="U5679" s="70">
        <f t="shared" si="354"/>
        <v>0.03</v>
      </c>
      <c r="V5679" s="52">
        <v>4.92</v>
      </c>
      <c r="W5679" s="52" t="str" cm="1">
        <f t="array" ref="W5679">_xlfn.SWITCH(ROUND(V5679,0),5,"Excellent",4,"Good",3,"Ok","Bad")</f>
        <v>Excellent</v>
      </c>
      <c r="X5679">
        <v>13</v>
      </c>
      <c r="Y5679" t="str">
        <f t="shared" si="355"/>
        <v>No</v>
      </c>
      <c r="Z5679" s="68">
        <v>43821</v>
      </c>
      <c r="AA5679" s="68">
        <v>44020</v>
      </c>
      <c r="AB5679">
        <v>342</v>
      </c>
      <c r="AC5679" t="s">
        <v>15616</v>
      </c>
    </row>
    <row r="5680" spans="1:29" x14ac:dyDescent="0.3">
      <c r="A5680" t="s">
        <v>14844</v>
      </c>
      <c r="B5680">
        <v>4067</v>
      </c>
      <c r="C5680" t="str">
        <f>VLOOKUP($B5680,Hosts!$A:$M,10,0)</f>
        <v>Within a few hours</v>
      </c>
      <c r="D5680" s="70">
        <f>VLOOKUP($B5680,Hosts!$A:$M,11,0)</f>
        <v>1</v>
      </c>
      <c r="E5680" s="70">
        <f>VLOOKUP($B5680,Hosts!$A:$M,12,0)</f>
        <v>0.48</v>
      </c>
      <c r="F5680" t="str">
        <f>VLOOKUP($B5680,Hosts!$A:$M,13,0)</f>
        <v>Yes</v>
      </c>
      <c r="G5680" t="str">
        <f>INDEX(Hosts!$A:$M, MATCH(Places!$B5680,Hosts!$A:$A,0), MATCH(Places!G$1,Hosts!$A$1:$M$1,0))</f>
        <v>Within a few hours</v>
      </c>
      <c r="H5680" s="70">
        <f>INDEX(Hosts!$A:$M, MATCH(Places!$B5680,Hosts!$A:$A,0), MATCH(Places!H$1,Hosts!$A$1:$M$1,0))</f>
        <v>1</v>
      </c>
      <c r="I5680" s="70">
        <f>INDEX(Hosts!$A:$M, MATCH(Places!$B5680,Hosts!$A:$A,0), MATCH(Places!I$1,Hosts!$A$1:$M$1,0))</f>
        <v>0.48</v>
      </c>
      <c r="J5680" t="str">
        <f>INDEX(Hosts!$A:$M, MATCH(Places!$B5680,Hosts!$A:$A,0), MATCH(Places!J$1,Hosts!$A$1:$M$1,0))</f>
        <v>Yes</v>
      </c>
      <c r="K5680">
        <v>19</v>
      </c>
      <c r="L5680" t="str">
        <f>VLOOKUP($K5680,Neighborhoods!$A:$C,2,0)</f>
        <v>Manhattan</v>
      </c>
      <c r="M5680" t="str">
        <f>VLOOKUP($K5680,Neighborhoods!$A:$C,3,0)</f>
        <v>Upper East Side</v>
      </c>
      <c r="N5680" t="str">
        <f>INDEX(Neighborhoods!$A:$C, MATCH(Places!$K5680,Neighborhoods!$A:$A,0), MATCH(Places!N$1,Neighborhoods!$A$1:$C$1,0))</f>
        <v>Manhattan</v>
      </c>
      <c r="O5680" t="str">
        <f>INDEX(Neighborhoods!$A:$C, MATCH(Places!$K5680,Neighborhoods!$A:$A,0), MATCH(Places!O$1,Neighborhoods!$A$1:$C$1,0))</f>
        <v>Upper East Side</v>
      </c>
      <c r="P5680" t="s">
        <v>1</v>
      </c>
      <c r="Q5680" t="str">
        <f t="shared" si="352"/>
        <v>Yes</v>
      </c>
      <c r="R5680">
        <v>3</v>
      </c>
      <c r="S5680" t="str">
        <f t="shared" si="353"/>
        <v>Medium</v>
      </c>
      <c r="T5680" s="50">
        <v>79</v>
      </c>
      <c r="U5680" s="70">
        <f t="shared" si="354"/>
        <v>0.03</v>
      </c>
      <c r="V5680" s="52">
        <v>4.67</v>
      </c>
      <c r="W5680" s="52" t="str" cm="1">
        <f t="array" ref="W5680">_xlfn.SWITCH(ROUND(V5680,0),5,"Excellent",4,"Good",3,"Ok","Bad")</f>
        <v>Excellent</v>
      </c>
      <c r="X5680">
        <v>3</v>
      </c>
      <c r="Y5680" t="str">
        <f t="shared" si="355"/>
        <v>No</v>
      </c>
      <c r="Z5680" s="68">
        <v>43831</v>
      </c>
      <c r="AA5680" s="68">
        <v>43893</v>
      </c>
      <c r="AB5680">
        <v>27</v>
      </c>
      <c r="AC5680" t="s">
        <v>15615</v>
      </c>
    </row>
    <row r="5681" spans="1:29" x14ac:dyDescent="0.3">
      <c r="A5681" t="s">
        <v>13967</v>
      </c>
      <c r="B5681">
        <v>2341</v>
      </c>
      <c r="C5681" t="str">
        <f>VLOOKUP($B5681,Hosts!$A:$M,10,0)</f>
        <v>Within an hour</v>
      </c>
      <c r="D5681" s="70">
        <f>VLOOKUP($B5681,Hosts!$A:$M,11,0)</f>
        <v>1</v>
      </c>
      <c r="E5681" s="70">
        <f>VLOOKUP($B5681,Hosts!$A:$M,12,0)</f>
        <v>1</v>
      </c>
      <c r="F5681" t="str">
        <f>VLOOKUP($B5681,Hosts!$A:$M,13,0)</f>
        <v>Yes</v>
      </c>
      <c r="G5681" t="str">
        <f>INDEX(Hosts!$A:$M, MATCH(Places!$B5681,Hosts!$A:$A,0), MATCH(Places!G$1,Hosts!$A$1:$M$1,0))</f>
        <v>Within an hour</v>
      </c>
      <c r="H5681" s="70">
        <f>INDEX(Hosts!$A:$M, MATCH(Places!$B5681,Hosts!$A:$A,0), MATCH(Places!H$1,Hosts!$A$1:$M$1,0))</f>
        <v>1</v>
      </c>
      <c r="I5681" s="70">
        <f>INDEX(Hosts!$A:$M, MATCH(Places!$B5681,Hosts!$A:$A,0), MATCH(Places!I$1,Hosts!$A$1:$M$1,0))</f>
        <v>1</v>
      </c>
      <c r="J5681" t="str">
        <f>INDEX(Hosts!$A:$M, MATCH(Places!$B5681,Hosts!$A:$A,0), MATCH(Places!J$1,Hosts!$A$1:$M$1,0))</f>
        <v>Yes</v>
      </c>
      <c r="K5681">
        <v>17</v>
      </c>
      <c r="L5681" t="str">
        <f>VLOOKUP($K5681,Neighborhoods!$A:$C,2,0)</f>
        <v>Manhattan</v>
      </c>
      <c r="M5681" t="str">
        <f>VLOOKUP($K5681,Neighborhoods!$A:$C,3,0)</f>
        <v>Hell's Kitchen</v>
      </c>
      <c r="N5681" t="str">
        <f>INDEX(Neighborhoods!$A:$C, MATCH(Places!$K5681,Neighborhoods!$A:$A,0), MATCH(Places!N$1,Neighborhoods!$A$1:$C$1,0))</f>
        <v>Manhattan</v>
      </c>
      <c r="O5681" t="str">
        <f>INDEX(Neighborhoods!$A:$C, MATCH(Places!$K5681,Neighborhoods!$A:$A,0), MATCH(Places!O$1,Neighborhoods!$A$1:$C$1,0))</f>
        <v>Hell's Kitchen</v>
      </c>
      <c r="P5681" t="s">
        <v>1</v>
      </c>
      <c r="Q5681" t="str">
        <f t="shared" si="352"/>
        <v>Yes</v>
      </c>
      <c r="R5681">
        <v>4</v>
      </c>
      <c r="S5681" t="str">
        <f t="shared" si="353"/>
        <v>Medium</v>
      </c>
      <c r="T5681" s="50">
        <v>86</v>
      </c>
      <c r="U5681" s="70">
        <f t="shared" si="354"/>
        <v>0.03</v>
      </c>
      <c r="V5681" s="52">
        <v>5</v>
      </c>
      <c r="W5681" s="52" t="str" cm="1">
        <f t="array" ref="W5681">_xlfn.SWITCH(ROUND(V5681,0),5,"Excellent",4,"Good",3,"Ok","Bad")</f>
        <v>Excellent</v>
      </c>
      <c r="X5681">
        <v>13</v>
      </c>
      <c r="Y5681" t="str">
        <f t="shared" si="355"/>
        <v>No</v>
      </c>
      <c r="Z5681" s="68">
        <v>43820</v>
      </c>
      <c r="AA5681" s="68">
        <v>44021</v>
      </c>
      <c r="AB5681">
        <v>77</v>
      </c>
      <c r="AC5681" t="s">
        <v>15616</v>
      </c>
    </row>
    <row r="5682" spans="1:29" x14ac:dyDescent="0.3">
      <c r="A5682" t="s">
        <v>14873</v>
      </c>
      <c r="B5682">
        <v>2341</v>
      </c>
      <c r="C5682" t="str">
        <f>VLOOKUP($B5682,Hosts!$A:$M,10,0)</f>
        <v>Within an hour</v>
      </c>
      <c r="D5682" s="70">
        <f>VLOOKUP($B5682,Hosts!$A:$M,11,0)</f>
        <v>1</v>
      </c>
      <c r="E5682" s="70">
        <f>VLOOKUP($B5682,Hosts!$A:$M,12,0)</f>
        <v>1</v>
      </c>
      <c r="F5682" t="str">
        <f>VLOOKUP($B5682,Hosts!$A:$M,13,0)</f>
        <v>Yes</v>
      </c>
      <c r="G5682" t="str">
        <f>INDEX(Hosts!$A:$M, MATCH(Places!$B5682,Hosts!$A:$A,0), MATCH(Places!G$1,Hosts!$A$1:$M$1,0))</f>
        <v>Within an hour</v>
      </c>
      <c r="H5682" s="70">
        <f>INDEX(Hosts!$A:$M, MATCH(Places!$B5682,Hosts!$A:$A,0), MATCH(Places!H$1,Hosts!$A$1:$M$1,0))</f>
        <v>1</v>
      </c>
      <c r="I5682" s="70">
        <f>INDEX(Hosts!$A:$M, MATCH(Places!$B5682,Hosts!$A:$A,0), MATCH(Places!I$1,Hosts!$A$1:$M$1,0))</f>
        <v>1</v>
      </c>
      <c r="J5682" t="str">
        <f>INDEX(Hosts!$A:$M, MATCH(Places!$B5682,Hosts!$A:$A,0), MATCH(Places!J$1,Hosts!$A$1:$M$1,0))</f>
        <v>Yes</v>
      </c>
      <c r="K5682">
        <v>17</v>
      </c>
      <c r="L5682" t="str">
        <f>VLOOKUP($K5682,Neighborhoods!$A:$C,2,0)</f>
        <v>Manhattan</v>
      </c>
      <c r="M5682" t="str">
        <f>VLOOKUP($K5682,Neighborhoods!$A:$C,3,0)</f>
        <v>Hell's Kitchen</v>
      </c>
      <c r="N5682" t="str">
        <f>INDEX(Neighborhoods!$A:$C, MATCH(Places!$K5682,Neighborhoods!$A:$A,0), MATCH(Places!N$1,Neighborhoods!$A$1:$C$1,0))</f>
        <v>Manhattan</v>
      </c>
      <c r="O5682" t="str">
        <f>INDEX(Neighborhoods!$A:$C, MATCH(Places!$K5682,Neighborhoods!$A:$A,0), MATCH(Places!O$1,Neighborhoods!$A$1:$C$1,0))</f>
        <v>Hell's Kitchen</v>
      </c>
      <c r="P5682" t="s">
        <v>11822</v>
      </c>
      <c r="Q5682" t="str">
        <f t="shared" si="352"/>
        <v>No</v>
      </c>
      <c r="R5682">
        <v>6</v>
      </c>
      <c r="S5682" t="str">
        <f t="shared" si="353"/>
        <v>Large</v>
      </c>
      <c r="T5682" s="50">
        <v>174</v>
      </c>
      <c r="U5682" s="70">
        <f t="shared" si="354"/>
        <v>0.03</v>
      </c>
      <c r="V5682" s="52">
        <v>5</v>
      </c>
      <c r="W5682" s="52" t="str" cm="1">
        <f t="array" ref="W5682">_xlfn.SWITCH(ROUND(V5682,0),5,"Excellent",4,"Good",3,"Ok","Bad")</f>
        <v>Excellent</v>
      </c>
      <c r="X5682">
        <v>20</v>
      </c>
      <c r="Y5682" t="str">
        <f t="shared" si="355"/>
        <v>No</v>
      </c>
      <c r="Z5682" s="68">
        <v>43830</v>
      </c>
      <c r="AA5682" s="68">
        <v>44053</v>
      </c>
      <c r="AB5682">
        <v>76</v>
      </c>
      <c r="AC5682" t="s">
        <v>15615</v>
      </c>
    </row>
    <row r="5683" spans="1:29" x14ac:dyDescent="0.3">
      <c r="A5683" t="s">
        <v>15318</v>
      </c>
      <c r="B5683">
        <v>3334</v>
      </c>
      <c r="C5683" t="str">
        <f>VLOOKUP($B5683,Hosts!$A:$M,10,0)</f>
        <v>Within an hour</v>
      </c>
      <c r="D5683" s="70">
        <f>VLOOKUP($B5683,Hosts!$A:$M,11,0)</f>
        <v>0.94</v>
      </c>
      <c r="E5683" s="70">
        <f>VLOOKUP($B5683,Hosts!$A:$M,12,0)</f>
        <v>0.97</v>
      </c>
      <c r="F5683" t="str">
        <f>VLOOKUP($B5683,Hosts!$A:$M,13,0)</f>
        <v>Yes</v>
      </c>
      <c r="G5683" t="str">
        <f>INDEX(Hosts!$A:$M, MATCH(Places!$B5683,Hosts!$A:$A,0), MATCH(Places!G$1,Hosts!$A$1:$M$1,0))</f>
        <v>Within an hour</v>
      </c>
      <c r="H5683" s="70">
        <f>INDEX(Hosts!$A:$M, MATCH(Places!$B5683,Hosts!$A:$A,0), MATCH(Places!H$1,Hosts!$A$1:$M$1,0))</f>
        <v>0.94</v>
      </c>
      <c r="I5683" s="70">
        <f>INDEX(Hosts!$A:$M, MATCH(Places!$B5683,Hosts!$A:$A,0), MATCH(Places!I$1,Hosts!$A$1:$M$1,0))</f>
        <v>0.97</v>
      </c>
      <c r="J5683" t="str">
        <f>INDEX(Hosts!$A:$M, MATCH(Places!$B5683,Hosts!$A:$A,0), MATCH(Places!J$1,Hosts!$A$1:$M$1,0))</f>
        <v>Yes</v>
      </c>
      <c r="K5683">
        <v>21</v>
      </c>
      <c r="L5683" t="str">
        <f>VLOOKUP($K5683,Neighborhoods!$A:$C,2,0)</f>
        <v>Queens</v>
      </c>
      <c r="M5683" t="str">
        <f>VLOOKUP($K5683,Neighborhoods!$A:$C,3,0)</f>
        <v>Astoria</v>
      </c>
      <c r="N5683" t="str">
        <f>INDEX(Neighborhoods!$A:$C, MATCH(Places!$K5683,Neighborhoods!$A:$A,0), MATCH(Places!N$1,Neighborhoods!$A$1:$C$1,0))</f>
        <v>Queens</v>
      </c>
      <c r="O5683" t="str">
        <f>INDEX(Neighborhoods!$A:$C, MATCH(Places!$K5683,Neighborhoods!$A:$A,0), MATCH(Places!O$1,Neighborhoods!$A$1:$C$1,0))</f>
        <v>Astoria</v>
      </c>
      <c r="P5683" t="s">
        <v>11822</v>
      </c>
      <c r="Q5683" t="str">
        <f t="shared" si="352"/>
        <v>No</v>
      </c>
      <c r="R5683">
        <v>5</v>
      </c>
      <c r="S5683" t="str">
        <f t="shared" si="353"/>
        <v>Medium</v>
      </c>
      <c r="T5683" s="50">
        <v>108</v>
      </c>
      <c r="U5683" s="70">
        <f t="shared" si="354"/>
        <v>0.03</v>
      </c>
      <c r="V5683" s="52">
        <v>4.92</v>
      </c>
      <c r="W5683" s="52" t="str" cm="1">
        <f t="array" ref="W5683">_xlfn.SWITCH(ROUND(V5683,0),5,"Excellent",4,"Good",3,"Ok","Bad")</f>
        <v>Excellent</v>
      </c>
      <c r="X5683">
        <v>24</v>
      </c>
      <c r="Y5683" t="str">
        <f t="shared" si="355"/>
        <v>No</v>
      </c>
      <c r="Z5683" s="68">
        <v>43827</v>
      </c>
      <c r="AA5683" s="68">
        <v>44056</v>
      </c>
      <c r="AB5683">
        <v>296</v>
      </c>
      <c r="AC5683" t="s">
        <v>15615</v>
      </c>
    </row>
    <row r="5684" spans="1:29" x14ac:dyDescent="0.3">
      <c r="A5684" t="s">
        <v>14746</v>
      </c>
      <c r="B5684">
        <v>4085</v>
      </c>
      <c r="C5684" t="str">
        <f>VLOOKUP($B5684,Hosts!$A:$M,10,0)</f>
        <v>Within a few hours</v>
      </c>
      <c r="D5684" s="70">
        <f>VLOOKUP($B5684,Hosts!$A:$M,11,0)</f>
        <v>1</v>
      </c>
      <c r="E5684" s="70">
        <f>VLOOKUP($B5684,Hosts!$A:$M,12,0)</f>
        <v>0.97</v>
      </c>
      <c r="F5684" t="str">
        <f>VLOOKUP($B5684,Hosts!$A:$M,13,0)</f>
        <v>No</v>
      </c>
      <c r="G5684" t="str">
        <f>INDEX(Hosts!$A:$M, MATCH(Places!$B5684,Hosts!$A:$A,0), MATCH(Places!G$1,Hosts!$A$1:$M$1,0))</f>
        <v>Within a few hours</v>
      </c>
      <c r="H5684" s="70">
        <f>INDEX(Hosts!$A:$M, MATCH(Places!$B5684,Hosts!$A:$A,0), MATCH(Places!H$1,Hosts!$A$1:$M$1,0))</f>
        <v>1</v>
      </c>
      <c r="I5684" s="70">
        <f>INDEX(Hosts!$A:$M, MATCH(Places!$B5684,Hosts!$A:$A,0), MATCH(Places!I$1,Hosts!$A$1:$M$1,0))</f>
        <v>0.97</v>
      </c>
      <c r="J5684" t="str">
        <f>INDEX(Hosts!$A:$M, MATCH(Places!$B5684,Hosts!$A:$A,0), MATCH(Places!J$1,Hosts!$A$1:$M$1,0))</f>
        <v>No</v>
      </c>
      <c r="K5684">
        <v>25</v>
      </c>
      <c r="L5684" t="str">
        <f>VLOOKUP($K5684,Neighborhoods!$A:$C,2,0)</f>
        <v>Queens</v>
      </c>
      <c r="M5684" t="str">
        <f>VLOOKUP($K5684,Neighborhoods!$A:$C,3,0)</f>
        <v>Ridgewood</v>
      </c>
      <c r="N5684" t="str">
        <f>INDEX(Neighborhoods!$A:$C, MATCH(Places!$K5684,Neighborhoods!$A:$A,0), MATCH(Places!N$1,Neighborhoods!$A$1:$C$1,0))</f>
        <v>Queens</v>
      </c>
      <c r="O5684" t="str">
        <f>INDEX(Neighborhoods!$A:$C, MATCH(Places!$K5684,Neighborhoods!$A:$A,0), MATCH(Places!O$1,Neighborhoods!$A$1:$C$1,0))</f>
        <v>Ridgewood</v>
      </c>
      <c r="P5684" t="s">
        <v>11822</v>
      </c>
      <c r="Q5684" t="str">
        <f t="shared" si="352"/>
        <v>No</v>
      </c>
      <c r="R5684">
        <v>4</v>
      </c>
      <c r="S5684" t="str">
        <f t="shared" si="353"/>
        <v>Medium</v>
      </c>
      <c r="T5684" s="50">
        <v>59</v>
      </c>
      <c r="U5684" s="70">
        <f t="shared" si="354"/>
        <v>0.03</v>
      </c>
      <c r="V5684" s="52">
        <v>4.93</v>
      </c>
      <c r="W5684" s="52" t="str" cm="1">
        <f t="array" ref="W5684">_xlfn.SWITCH(ROUND(V5684,0),5,"Excellent",4,"Good",3,"Ok","Bad")</f>
        <v>Excellent</v>
      </c>
      <c r="X5684">
        <v>14</v>
      </c>
      <c r="Y5684" t="str">
        <f t="shared" si="355"/>
        <v>No</v>
      </c>
      <c r="Z5684" s="68">
        <v>43851</v>
      </c>
      <c r="AA5684" s="68">
        <v>43905</v>
      </c>
      <c r="AB5684">
        <v>46</v>
      </c>
      <c r="AC5684" t="s">
        <v>15615</v>
      </c>
    </row>
    <row r="5685" spans="1:29" x14ac:dyDescent="0.3">
      <c r="A5685" t="s">
        <v>13764</v>
      </c>
      <c r="B5685">
        <v>4044</v>
      </c>
      <c r="C5685" t="str">
        <f>VLOOKUP($B5685,Hosts!$A:$M,10,0)</f>
        <v>Within an hour</v>
      </c>
      <c r="D5685" s="70">
        <f>VLOOKUP($B5685,Hosts!$A:$M,11,0)</f>
        <v>1</v>
      </c>
      <c r="E5685" s="70">
        <f>VLOOKUP($B5685,Hosts!$A:$M,12,0)</f>
        <v>0.99</v>
      </c>
      <c r="F5685" t="str">
        <f>VLOOKUP($B5685,Hosts!$A:$M,13,0)</f>
        <v>Yes</v>
      </c>
      <c r="G5685" t="str">
        <f>INDEX(Hosts!$A:$M, MATCH(Places!$B5685,Hosts!$A:$A,0), MATCH(Places!G$1,Hosts!$A$1:$M$1,0))</f>
        <v>Within an hour</v>
      </c>
      <c r="H5685" s="70">
        <f>INDEX(Hosts!$A:$M, MATCH(Places!$B5685,Hosts!$A:$A,0), MATCH(Places!H$1,Hosts!$A$1:$M$1,0))</f>
        <v>1</v>
      </c>
      <c r="I5685" s="70">
        <f>INDEX(Hosts!$A:$M, MATCH(Places!$B5685,Hosts!$A:$A,0), MATCH(Places!I$1,Hosts!$A$1:$M$1,0))</f>
        <v>0.99</v>
      </c>
      <c r="J5685" t="str">
        <f>INDEX(Hosts!$A:$M, MATCH(Places!$B5685,Hosts!$A:$A,0), MATCH(Places!J$1,Hosts!$A$1:$M$1,0))</f>
        <v>Yes</v>
      </c>
      <c r="K5685">
        <v>13</v>
      </c>
      <c r="L5685" t="str">
        <f>VLOOKUP($K5685,Neighborhoods!$A:$C,2,0)</f>
        <v>Manhattan</v>
      </c>
      <c r="M5685" t="str">
        <f>VLOOKUP($K5685,Neighborhoods!$A:$C,3,0)</f>
        <v>Chelsea</v>
      </c>
      <c r="N5685" t="str">
        <f>INDEX(Neighborhoods!$A:$C, MATCH(Places!$K5685,Neighborhoods!$A:$A,0), MATCH(Places!N$1,Neighborhoods!$A$1:$C$1,0))</f>
        <v>Manhattan</v>
      </c>
      <c r="O5685" t="str">
        <f>INDEX(Neighborhoods!$A:$C, MATCH(Places!$K5685,Neighborhoods!$A:$A,0), MATCH(Places!O$1,Neighborhoods!$A$1:$C$1,0))</f>
        <v>Chelsea</v>
      </c>
      <c r="P5685" t="s">
        <v>1</v>
      </c>
      <c r="Q5685" t="str">
        <f t="shared" si="352"/>
        <v>Yes</v>
      </c>
      <c r="R5685">
        <v>2</v>
      </c>
      <c r="S5685" t="str">
        <f t="shared" si="353"/>
        <v>Small</v>
      </c>
      <c r="T5685" s="50">
        <v>59</v>
      </c>
      <c r="U5685" s="70">
        <f t="shared" si="354"/>
        <v>0.03</v>
      </c>
      <c r="V5685" s="52">
        <v>4.95</v>
      </c>
      <c r="W5685" s="52" t="str" cm="1">
        <f t="array" ref="W5685">_xlfn.SWITCH(ROUND(V5685,0),5,"Excellent",4,"Good",3,"Ok","Bad")</f>
        <v>Excellent</v>
      </c>
      <c r="X5685">
        <v>21</v>
      </c>
      <c r="Y5685" t="str">
        <f t="shared" si="355"/>
        <v>No</v>
      </c>
      <c r="Z5685" s="68">
        <v>43836</v>
      </c>
      <c r="AA5685" s="68">
        <v>44033</v>
      </c>
      <c r="AB5685">
        <v>4</v>
      </c>
      <c r="AC5685" t="s">
        <v>15616</v>
      </c>
    </row>
    <row r="5686" spans="1:29" x14ac:dyDescent="0.3">
      <c r="A5686" t="s">
        <v>15147</v>
      </c>
      <c r="B5686">
        <v>3092</v>
      </c>
      <c r="C5686" t="str">
        <f>VLOOKUP($B5686,Hosts!$A:$M,10,0)</f>
        <v>Within an hour</v>
      </c>
      <c r="D5686" s="70">
        <f>VLOOKUP($B5686,Hosts!$A:$M,11,0)</f>
        <v>1</v>
      </c>
      <c r="E5686" s="70">
        <f>VLOOKUP($B5686,Hosts!$A:$M,12,0)</f>
        <v>0.97</v>
      </c>
      <c r="F5686" t="str">
        <f>VLOOKUP($B5686,Hosts!$A:$M,13,0)</f>
        <v>Yes</v>
      </c>
      <c r="G5686" t="str">
        <f>INDEX(Hosts!$A:$M, MATCH(Places!$B5686,Hosts!$A:$A,0), MATCH(Places!G$1,Hosts!$A$1:$M$1,0))</f>
        <v>Within an hour</v>
      </c>
      <c r="H5686" s="70">
        <f>INDEX(Hosts!$A:$M, MATCH(Places!$B5686,Hosts!$A:$A,0), MATCH(Places!H$1,Hosts!$A$1:$M$1,0))</f>
        <v>1</v>
      </c>
      <c r="I5686" s="70">
        <f>INDEX(Hosts!$A:$M, MATCH(Places!$B5686,Hosts!$A:$A,0), MATCH(Places!I$1,Hosts!$A$1:$M$1,0))</f>
        <v>0.97</v>
      </c>
      <c r="J5686" t="str">
        <f>INDEX(Hosts!$A:$M, MATCH(Places!$B5686,Hosts!$A:$A,0), MATCH(Places!J$1,Hosts!$A$1:$M$1,0))</f>
        <v>Yes</v>
      </c>
      <c r="K5686">
        <v>13</v>
      </c>
      <c r="L5686" t="str">
        <f>VLOOKUP($K5686,Neighborhoods!$A:$C,2,0)</f>
        <v>Manhattan</v>
      </c>
      <c r="M5686" t="str">
        <f>VLOOKUP($K5686,Neighborhoods!$A:$C,3,0)</f>
        <v>Chelsea</v>
      </c>
      <c r="N5686" t="str">
        <f>INDEX(Neighborhoods!$A:$C, MATCH(Places!$K5686,Neighborhoods!$A:$A,0), MATCH(Places!N$1,Neighborhoods!$A$1:$C$1,0))</f>
        <v>Manhattan</v>
      </c>
      <c r="O5686" t="str">
        <f>INDEX(Neighborhoods!$A:$C, MATCH(Places!$K5686,Neighborhoods!$A:$A,0), MATCH(Places!O$1,Neighborhoods!$A$1:$C$1,0))</f>
        <v>Chelsea</v>
      </c>
      <c r="P5686" t="s">
        <v>1</v>
      </c>
      <c r="Q5686" t="str">
        <f t="shared" si="352"/>
        <v>Yes</v>
      </c>
      <c r="R5686">
        <v>1</v>
      </c>
      <c r="S5686" t="str">
        <f t="shared" si="353"/>
        <v>Small</v>
      </c>
      <c r="T5686" s="50">
        <v>91</v>
      </c>
      <c r="U5686" s="70">
        <f t="shared" si="354"/>
        <v>0.03</v>
      </c>
      <c r="V5686" s="52">
        <v>5</v>
      </c>
      <c r="W5686" s="52" t="str" cm="1">
        <f t="array" ref="W5686">_xlfn.SWITCH(ROUND(V5686,0),5,"Excellent",4,"Good",3,"Ok","Bad")</f>
        <v>Excellent</v>
      </c>
      <c r="X5686">
        <v>9</v>
      </c>
      <c r="Y5686" t="str">
        <f t="shared" si="355"/>
        <v>No</v>
      </c>
      <c r="Z5686" s="68">
        <v>43920</v>
      </c>
      <c r="AA5686" s="68">
        <v>44049</v>
      </c>
      <c r="AB5686">
        <v>145</v>
      </c>
      <c r="AC5686" t="s">
        <v>15616</v>
      </c>
    </row>
    <row r="5687" spans="1:29" x14ac:dyDescent="0.3">
      <c r="A5687" t="s">
        <v>15490</v>
      </c>
      <c r="B5687">
        <v>4086</v>
      </c>
      <c r="C5687" t="str">
        <f>VLOOKUP($B5687,Hosts!$A:$M,10,0)</f>
        <v>Within an hour</v>
      </c>
      <c r="D5687" s="70">
        <f>VLOOKUP($B5687,Hosts!$A:$M,11,0)</f>
        <v>1</v>
      </c>
      <c r="E5687" s="70">
        <f>VLOOKUP($B5687,Hosts!$A:$M,12,0)</f>
        <v>0.98</v>
      </c>
      <c r="F5687" t="str">
        <f>VLOOKUP($B5687,Hosts!$A:$M,13,0)</f>
        <v>Yes</v>
      </c>
      <c r="G5687" t="str">
        <f>INDEX(Hosts!$A:$M, MATCH(Places!$B5687,Hosts!$A:$A,0), MATCH(Places!G$1,Hosts!$A$1:$M$1,0))</f>
        <v>Within an hour</v>
      </c>
      <c r="H5687" s="70">
        <f>INDEX(Hosts!$A:$M, MATCH(Places!$B5687,Hosts!$A:$A,0), MATCH(Places!H$1,Hosts!$A$1:$M$1,0))</f>
        <v>1</v>
      </c>
      <c r="I5687" s="70">
        <f>INDEX(Hosts!$A:$M, MATCH(Places!$B5687,Hosts!$A:$A,0), MATCH(Places!I$1,Hosts!$A$1:$M$1,0))</f>
        <v>0.98</v>
      </c>
      <c r="J5687" t="str">
        <f>INDEX(Hosts!$A:$M, MATCH(Places!$B5687,Hosts!$A:$A,0), MATCH(Places!J$1,Hosts!$A$1:$M$1,0))</f>
        <v>Yes</v>
      </c>
      <c r="K5687">
        <v>20</v>
      </c>
      <c r="L5687" t="str">
        <f>VLOOKUP($K5687,Neighborhoods!$A:$C,2,0)</f>
        <v>Manhattan</v>
      </c>
      <c r="M5687" t="str">
        <f>VLOOKUP($K5687,Neighborhoods!$A:$C,3,0)</f>
        <v>Upper West Side</v>
      </c>
      <c r="N5687" t="str">
        <f>INDEX(Neighborhoods!$A:$C, MATCH(Places!$K5687,Neighborhoods!$A:$A,0), MATCH(Places!N$1,Neighborhoods!$A$1:$C$1,0))</f>
        <v>Manhattan</v>
      </c>
      <c r="O5687" t="str">
        <f>INDEX(Neighborhoods!$A:$C, MATCH(Places!$K5687,Neighborhoods!$A:$A,0), MATCH(Places!O$1,Neighborhoods!$A$1:$C$1,0))</f>
        <v>Upper West Side</v>
      </c>
      <c r="P5687" t="s">
        <v>1</v>
      </c>
      <c r="Q5687" t="str">
        <f t="shared" si="352"/>
        <v>Yes</v>
      </c>
      <c r="R5687">
        <v>2</v>
      </c>
      <c r="S5687" t="str">
        <f t="shared" si="353"/>
        <v>Small</v>
      </c>
      <c r="T5687" s="50">
        <v>65</v>
      </c>
      <c r="U5687" s="70">
        <f t="shared" si="354"/>
        <v>0.03</v>
      </c>
      <c r="V5687" s="52">
        <v>4.83</v>
      </c>
      <c r="W5687" s="52" t="str" cm="1">
        <f t="array" ref="W5687">_xlfn.SWITCH(ROUND(V5687,0),5,"Excellent",4,"Good",3,"Ok","Bad")</f>
        <v>Excellent</v>
      </c>
      <c r="X5687">
        <v>18</v>
      </c>
      <c r="Y5687" t="str">
        <f t="shared" si="355"/>
        <v>No</v>
      </c>
      <c r="Z5687" s="68">
        <v>43828</v>
      </c>
      <c r="AA5687" s="68">
        <v>44032</v>
      </c>
      <c r="AB5687">
        <v>34</v>
      </c>
      <c r="AC5687" t="s">
        <v>15616</v>
      </c>
    </row>
    <row r="5688" spans="1:29" x14ac:dyDescent="0.3">
      <c r="A5688" t="s">
        <v>14507</v>
      </c>
      <c r="B5688">
        <v>4086</v>
      </c>
      <c r="C5688" t="str">
        <f>VLOOKUP($B5688,Hosts!$A:$M,10,0)</f>
        <v>Within an hour</v>
      </c>
      <c r="D5688" s="70">
        <f>VLOOKUP($B5688,Hosts!$A:$M,11,0)</f>
        <v>1</v>
      </c>
      <c r="E5688" s="70">
        <f>VLOOKUP($B5688,Hosts!$A:$M,12,0)</f>
        <v>0.98</v>
      </c>
      <c r="F5688" t="str">
        <f>VLOOKUP($B5688,Hosts!$A:$M,13,0)</f>
        <v>Yes</v>
      </c>
      <c r="G5688" t="str">
        <f>INDEX(Hosts!$A:$M, MATCH(Places!$B5688,Hosts!$A:$A,0), MATCH(Places!G$1,Hosts!$A$1:$M$1,0))</f>
        <v>Within an hour</v>
      </c>
      <c r="H5688" s="70">
        <f>INDEX(Hosts!$A:$M, MATCH(Places!$B5688,Hosts!$A:$A,0), MATCH(Places!H$1,Hosts!$A$1:$M$1,0))</f>
        <v>1</v>
      </c>
      <c r="I5688" s="70">
        <f>INDEX(Hosts!$A:$M, MATCH(Places!$B5688,Hosts!$A:$A,0), MATCH(Places!I$1,Hosts!$A$1:$M$1,0))</f>
        <v>0.98</v>
      </c>
      <c r="J5688" t="str">
        <f>INDEX(Hosts!$A:$M, MATCH(Places!$B5688,Hosts!$A:$A,0), MATCH(Places!J$1,Hosts!$A$1:$M$1,0))</f>
        <v>Yes</v>
      </c>
      <c r="K5688">
        <v>20</v>
      </c>
      <c r="L5688" t="str">
        <f>VLOOKUP($K5688,Neighborhoods!$A:$C,2,0)</f>
        <v>Manhattan</v>
      </c>
      <c r="M5688" t="str">
        <f>VLOOKUP($K5688,Neighborhoods!$A:$C,3,0)</f>
        <v>Upper West Side</v>
      </c>
      <c r="N5688" t="str">
        <f>INDEX(Neighborhoods!$A:$C, MATCH(Places!$K5688,Neighborhoods!$A:$A,0), MATCH(Places!N$1,Neighborhoods!$A$1:$C$1,0))</f>
        <v>Manhattan</v>
      </c>
      <c r="O5688" t="str">
        <f>INDEX(Neighborhoods!$A:$C, MATCH(Places!$K5688,Neighborhoods!$A:$A,0), MATCH(Places!O$1,Neighborhoods!$A$1:$C$1,0))</f>
        <v>Upper West Side</v>
      </c>
      <c r="P5688" t="s">
        <v>1</v>
      </c>
      <c r="Q5688" t="str">
        <f t="shared" si="352"/>
        <v>Yes</v>
      </c>
      <c r="R5688">
        <v>2</v>
      </c>
      <c r="S5688" t="str">
        <f t="shared" si="353"/>
        <v>Small</v>
      </c>
      <c r="T5688" s="50">
        <v>34</v>
      </c>
      <c r="U5688" s="70">
        <f t="shared" si="354"/>
        <v>0.03</v>
      </c>
      <c r="V5688" s="52">
        <v>4.82</v>
      </c>
      <c r="W5688" s="52" t="str" cm="1">
        <f t="array" ref="W5688">_xlfn.SWITCH(ROUND(V5688,0),5,"Excellent",4,"Good",3,"Ok","Bad")</f>
        <v>Excellent</v>
      </c>
      <c r="X5688">
        <v>11</v>
      </c>
      <c r="Y5688" t="str">
        <f t="shared" si="355"/>
        <v>No</v>
      </c>
      <c r="Z5688" s="68">
        <v>43831</v>
      </c>
      <c r="AA5688" s="68">
        <v>44055</v>
      </c>
      <c r="AB5688">
        <v>44</v>
      </c>
      <c r="AC5688" t="s">
        <v>15616</v>
      </c>
    </row>
    <row r="5689" spans="1:29" x14ac:dyDescent="0.3">
      <c r="A5689" t="s">
        <v>15163</v>
      </c>
      <c r="B5689">
        <v>4086</v>
      </c>
      <c r="C5689" t="str">
        <f>VLOOKUP($B5689,Hosts!$A:$M,10,0)</f>
        <v>Within an hour</v>
      </c>
      <c r="D5689" s="70">
        <f>VLOOKUP($B5689,Hosts!$A:$M,11,0)</f>
        <v>1</v>
      </c>
      <c r="E5689" s="70">
        <f>VLOOKUP($B5689,Hosts!$A:$M,12,0)</f>
        <v>0.98</v>
      </c>
      <c r="F5689" t="str">
        <f>VLOOKUP($B5689,Hosts!$A:$M,13,0)</f>
        <v>Yes</v>
      </c>
      <c r="G5689" t="str">
        <f>INDEX(Hosts!$A:$M, MATCH(Places!$B5689,Hosts!$A:$A,0), MATCH(Places!G$1,Hosts!$A$1:$M$1,0))</f>
        <v>Within an hour</v>
      </c>
      <c r="H5689" s="70">
        <f>INDEX(Hosts!$A:$M, MATCH(Places!$B5689,Hosts!$A:$A,0), MATCH(Places!H$1,Hosts!$A$1:$M$1,0))</f>
        <v>1</v>
      </c>
      <c r="I5689" s="70">
        <f>INDEX(Hosts!$A:$M, MATCH(Places!$B5689,Hosts!$A:$A,0), MATCH(Places!I$1,Hosts!$A$1:$M$1,0))</f>
        <v>0.98</v>
      </c>
      <c r="J5689" t="str">
        <f>INDEX(Hosts!$A:$M, MATCH(Places!$B5689,Hosts!$A:$A,0), MATCH(Places!J$1,Hosts!$A$1:$M$1,0))</f>
        <v>Yes</v>
      </c>
      <c r="K5689">
        <v>20</v>
      </c>
      <c r="L5689" t="str">
        <f>VLOOKUP($K5689,Neighborhoods!$A:$C,2,0)</f>
        <v>Manhattan</v>
      </c>
      <c r="M5689" t="str">
        <f>VLOOKUP($K5689,Neighborhoods!$A:$C,3,0)</f>
        <v>Upper West Side</v>
      </c>
      <c r="N5689" t="str">
        <f>INDEX(Neighborhoods!$A:$C, MATCH(Places!$K5689,Neighborhoods!$A:$A,0), MATCH(Places!N$1,Neighborhoods!$A$1:$C$1,0))</f>
        <v>Manhattan</v>
      </c>
      <c r="O5689" t="str">
        <f>INDEX(Neighborhoods!$A:$C, MATCH(Places!$K5689,Neighborhoods!$A:$A,0), MATCH(Places!O$1,Neighborhoods!$A$1:$C$1,0))</f>
        <v>Upper West Side</v>
      </c>
      <c r="P5689" t="s">
        <v>1</v>
      </c>
      <c r="Q5689" t="str">
        <f t="shared" si="352"/>
        <v>Yes</v>
      </c>
      <c r="R5689">
        <v>2</v>
      </c>
      <c r="S5689" t="str">
        <f t="shared" si="353"/>
        <v>Small</v>
      </c>
      <c r="T5689" s="50">
        <v>45</v>
      </c>
      <c r="U5689" s="70">
        <f t="shared" si="354"/>
        <v>0.03</v>
      </c>
      <c r="V5689" s="52">
        <v>4.9000000000000004</v>
      </c>
      <c r="W5689" s="52" t="str" cm="1">
        <f t="array" ref="W5689">_xlfn.SWITCH(ROUND(V5689,0),5,"Excellent",4,"Good",3,"Ok","Bad")</f>
        <v>Excellent</v>
      </c>
      <c r="X5689">
        <v>20</v>
      </c>
      <c r="Y5689" t="str">
        <f t="shared" si="355"/>
        <v>No</v>
      </c>
      <c r="Z5689" s="68">
        <v>43823</v>
      </c>
      <c r="AA5689" s="68">
        <v>44057</v>
      </c>
      <c r="AB5689">
        <v>151</v>
      </c>
      <c r="AC5689" t="s">
        <v>15616</v>
      </c>
    </row>
    <row r="5690" spans="1:29" x14ac:dyDescent="0.3">
      <c r="A5690" t="s">
        <v>13993</v>
      </c>
      <c r="B5690">
        <v>3423</v>
      </c>
      <c r="C5690" t="str">
        <f>VLOOKUP($B5690,Hosts!$A:$M,10,0)</f>
        <v>Within a day</v>
      </c>
      <c r="D5690" s="70">
        <f>VLOOKUP($B5690,Hosts!$A:$M,11,0)</f>
        <v>0.5</v>
      </c>
      <c r="E5690" s="70">
        <f>VLOOKUP($B5690,Hosts!$A:$M,12,0)</f>
        <v>1</v>
      </c>
      <c r="F5690" t="str">
        <f>VLOOKUP($B5690,Hosts!$A:$M,13,0)</f>
        <v>No</v>
      </c>
      <c r="G5690" t="str">
        <f>INDEX(Hosts!$A:$M, MATCH(Places!$B5690,Hosts!$A:$A,0), MATCH(Places!G$1,Hosts!$A$1:$M$1,0))</f>
        <v>Within a day</v>
      </c>
      <c r="H5690" s="70">
        <f>INDEX(Hosts!$A:$M, MATCH(Places!$B5690,Hosts!$A:$A,0), MATCH(Places!H$1,Hosts!$A$1:$M$1,0))</f>
        <v>0.5</v>
      </c>
      <c r="I5690" s="70">
        <f>INDEX(Hosts!$A:$M, MATCH(Places!$B5690,Hosts!$A:$A,0), MATCH(Places!I$1,Hosts!$A$1:$M$1,0))</f>
        <v>1</v>
      </c>
      <c r="J5690" t="str">
        <f>INDEX(Hosts!$A:$M, MATCH(Places!$B5690,Hosts!$A:$A,0), MATCH(Places!J$1,Hosts!$A$1:$M$1,0))</f>
        <v>No</v>
      </c>
      <c r="K5690">
        <v>18</v>
      </c>
      <c r="L5690" t="str">
        <f>VLOOKUP($K5690,Neighborhoods!$A:$C,2,0)</f>
        <v>Manhattan</v>
      </c>
      <c r="M5690" t="str">
        <f>VLOOKUP($K5690,Neighborhoods!$A:$C,3,0)</f>
        <v>Midtown</v>
      </c>
      <c r="N5690" t="str">
        <f>INDEX(Neighborhoods!$A:$C, MATCH(Places!$K5690,Neighborhoods!$A:$A,0), MATCH(Places!N$1,Neighborhoods!$A$1:$C$1,0))</f>
        <v>Manhattan</v>
      </c>
      <c r="O5690" t="str">
        <f>INDEX(Neighborhoods!$A:$C, MATCH(Places!$K5690,Neighborhoods!$A:$A,0), MATCH(Places!O$1,Neighborhoods!$A$1:$C$1,0))</f>
        <v>Midtown</v>
      </c>
      <c r="P5690" t="s">
        <v>1</v>
      </c>
      <c r="Q5690" t="str">
        <f t="shared" si="352"/>
        <v>Yes</v>
      </c>
      <c r="R5690">
        <v>2</v>
      </c>
      <c r="S5690" t="str">
        <f t="shared" si="353"/>
        <v>Small</v>
      </c>
      <c r="T5690" s="50">
        <v>95</v>
      </c>
      <c r="U5690" s="70">
        <f t="shared" si="354"/>
        <v>0.03</v>
      </c>
      <c r="V5690" s="52">
        <v>4.25</v>
      </c>
      <c r="W5690" s="52" t="str" cm="1">
        <f t="array" ref="W5690">_xlfn.SWITCH(ROUND(V5690,0),5,"Excellent",4,"Good",3,"Ok","Bad")</f>
        <v>Good</v>
      </c>
      <c r="X5690">
        <v>4</v>
      </c>
      <c r="Y5690" t="str">
        <f t="shared" si="355"/>
        <v>No</v>
      </c>
      <c r="Z5690" s="68">
        <v>43875</v>
      </c>
      <c r="AA5690" s="68">
        <v>43895</v>
      </c>
      <c r="AB5690">
        <v>0</v>
      </c>
      <c r="AC5690" t="s">
        <v>15616</v>
      </c>
    </row>
    <row r="5691" spans="1:29" x14ac:dyDescent="0.3">
      <c r="A5691" t="s">
        <v>13116</v>
      </c>
      <c r="B5691">
        <v>3423</v>
      </c>
      <c r="C5691" t="str">
        <f>VLOOKUP($B5691,Hosts!$A:$M,10,0)</f>
        <v>Within a day</v>
      </c>
      <c r="D5691" s="70">
        <f>VLOOKUP($B5691,Hosts!$A:$M,11,0)</f>
        <v>0.5</v>
      </c>
      <c r="E5691" s="70">
        <f>VLOOKUP($B5691,Hosts!$A:$M,12,0)</f>
        <v>1</v>
      </c>
      <c r="F5691" t="str">
        <f>VLOOKUP($B5691,Hosts!$A:$M,13,0)</f>
        <v>No</v>
      </c>
      <c r="G5691" t="str">
        <f>INDEX(Hosts!$A:$M, MATCH(Places!$B5691,Hosts!$A:$A,0), MATCH(Places!G$1,Hosts!$A$1:$M$1,0))</f>
        <v>Within a day</v>
      </c>
      <c r="H5691" s="70">
        <f>INDEX(Hosts!$A:$M, MATCH(Places!$B5691,Hosts!$A:$A,0), MATCH(Places!H$1,Hosts!$A$1:$M$1,0))</f>
        <v>0.5</v>
      </c>
      <c r="I5691" s="70">
        <f>INDEX(Hosts!$A:$M, MATCH(Places!$B5691,Hosts!$A:$A,0), MATCH(Places!I$1,Hosts!$A$1:$M$1,0))</f>
        <v>1</v>
      </c>
      <c r="J5691" t="str">
        <f>INDEX(Hosts!$A:$M, MATCH(Places!$B5691,Hosts!$A:$A,0), MATCH(Places!J$1,Hosts!$A$1:$M$1,0))</f>
        <v>No</v>
      </c>
      <c r="K5691">
        <v>18</v>
      </c>
      <c r="L5691" t="str">
        <f>VLOOKUP($K5691,Neighborhoods!$A:$C,2,0)</f>
        <v>Manhattan</v>
      </c>
      <c r="M5691" t="str">
        <f>VLOOKUP($K5691,Neighborhoods!$A:$C,3,0)</f>
        <v>Midtown</v>
      </c>
      <c r="N5691" t="str">
        <f>INDEX(Neighborhoods!$A:$C, MATCH(Places!$K5691,Neighborhoods!$A:$A,0), MATCH(Places!N$1,Neighborhoods!$A$1:$C$1,0))</f>
        <v>Manhattan</v>
      </c>
      <c r="O5691" t="str">
        <f>INDEX(Neighborhoods!$A:$C, MATCH(Places!$K5691,Neighborhoods!$A:$A,0), MATCH(Places!O$1,Neighborhoods!$A$1:$C$1,0))</f>
        <v>Midtown</v>
      </c>
      <c r="P5691" t="s">
        <v>1</v>
      </c>
      <c r="Q5691" t="str">
        <f t="shared" si="352"/>
        <v>Yes</v>
      </c>
      <c r="R5691">
        <v>2</v>
      </c>
      <c r="S5691" t="str">
        <f t="shared" si="353"/>
        <v>Small</v>
      </c>
      <c r="T5691" s="50">
        <v>95</v>
      </c>
      <c r="U5691" s="70">
        <f t="shared" si="354"/>
        <v>0.03</v>
      </c>
      <c r="V5691" s="52">
        <v>4.67</v>
      </c>
      <c r="W5691" s="52" t="str" cm="1">
        <f t="array" ref="W5691">_xlfn.SWITCH(ROUND(V5691,0),5,"Excellent",4,"Good",3,"Ok","Bad")</f>
        <v>Excellent</v>
      </c>
      <c r="X5691">
        <v>3</v>
      </c>
      <c r="Y5691" t="str">
        <f t="shared" si="355"/>
        <v>No</v>
      </c>
      <c r="Z5691" s="68">
        <v>43877</v>
      </c>
      <c r="AA5691" s="68">
        <v>43891</v>
      </c>
      <c r="AB5691">
        <v>0</v>
      </c>
      <c r="AC5691" t="s">
        <v>15616</v>
      </c>
    </row>
    <row r="5692" spans="1:29" x14ac:dyDescent="0.3">
      <c r="A5692" t="s">
        <v>14100</v>
      </c>
      <c r="B5692">
        <v>3248</v>
      </c>
      <c r="C5692" t="str">
        <f>VLOOKUP($B5692,Hosts!$A:$M,10,0)</f>
        <v>Within an hour</v>
      </c>
      <c r="D5692" s="70">
        <f>VLOOKUP($B5692,Hosts!$A:$M,11,0)</f>
        <v>1</v>
      </c>
      <c r="E5692" s="70">
        <f>VLOOKUP($B5692,Hosts!$A:$M,12,0)</f>
        <v>0.99</v>
      </c>
      <c r="F5692" t="str">
        <f>VLOOKUP($B5692,Hosts!$A:$M,13,0)</f>
        <v>Yes</v>
      </c>
      <c r="G5692" t="str">
        <f>INDEX(Hosts!$A:$M, MATCH(Places!$B5692,Hosts!$A:$A,0), MATCH(Places!G$1,Hosts!$A$1:$M$1,0))</f>
        <v>Within an hour</v>
      </c>
      <c r="H5692" s="70">
        <f>INDEX(Hosts!$A:$M, MATCH(Places!$B5692,Hosts!$A:$A,0), MATCH(Places!H$1,Hosts!$A$1:$M$1,0))</f>
        <v>1</v>
      </c>
      <c r="I5692" s="70">
        <f>INDEX(Hosts!$A:$M, MATCH(Places!$B5692,Hosts!$A:$A,0), MATCH(Places!I$1,Hosts!$A$1:$M$1,0))</f>
        <v>0.99</v>
      </c>
      <c r="J5692" t="str">
        <f>INDEX(Hosts!$A:$M, MATCH(Places!$B5692,Hosts!$A:$A,0), MATCH(Places!J$1,Hosts!$A$1:$M$1,0))</f>
        <v>Yes</v>
      </c>
      <c r="K5692">
        <v>17</v>
      </c>
      <c r="L5692" t="str">
        <f>VLOOKUP($K5692,Neighborhoods!$A:$C,2,0)</f>
        <v>Manhattan</v>
      </c>
      <c r="M5692" t="str">
        <f>VLOOKUP($K5692,Neighborhoods!$A:$C,3,0)</f>
        <v>Hell's Kitchen</v>
      </c>
      <c r="N5692" t="str">
        <f>INDEX(Neighborhoods!$A:$C, MATCH(Places!$K5692,Neighborhoods!$A:$A,0), MATCH(Places!N$1,Neighborhoods!$A$1:$C$1,0))</f>
        <v>Manhattan</v>
      </c>
      <c r="O5692" t="str">
        <f>INDEX(Neighborhoods!$A:$C, MATCH(Places!$K5692,Neighborhoods!$A:$A,0), MATCH(Places!O$1,Neighborhoods!$A$1:$C$1,0))</f>
        <v>Hell's Kitchen</v>
      </c>
      <c r="P5692" t="s">
        <v>16</v>
      </c>
      <c r="Q5692" t="str">
        <f t="shared" si="352"/>
        <v>Yes</v>
      </c>
      <c r="R5692">
        <v>2</v>
      </c>
      <c r="S5692" t="str">
        <f t="shared" si="353"/>
        <v>Small</v>
      </c>
      <c r="T5692" s="50">
        <v>37.29</v>
      </c>
      <c r="U5692" s="70">
        <f t="shared" si="354"/>
        <v>0.03</v>
      </c>
      <c r="V5692" s="52">
        <v>5</v>
      </c>
      <c r="W5692" s="52" t="str" cm="1">
        <f t="array" ref="W5692">_xlfn.SWITCH(ROUND(V5692,0),5,"Excellent",4,"Good",3,"Ok","Bad")</f>
        <v>Excellent</v>
      </c>
      <c r="X5692">
        <v>13</v>
      </c>
      <c r="Y5692" t="str">
        <f t="shared" si="355"/>
        <v>No</v>
      </c>
      <c r="Z5692" s="68">
        <v>43831</v>
      </c>
      <c r="AA5692" s="68">
        <v>44044</v>
      </c>
      <c r="AB5692">
        <v>21</v>
      </c>
      <c r="AC5692" t="s">
        <v>15616</v>
      </c>
    </row>
    <row r="5693" spans="1:29" x14ac:dyDescent="0.3">
      <c r="A5693" t="s">
        <v>14833</v>
      </c>
      <c r="B5693">
        <v>3248</v>
      </c>
      <c r="C5693" t="str">
        <f>VLOOKUP($B5693,Hosts!$A:$M,10,0)</f>
        <v>Within an hour</v>
      </c>
      <c r="D5693" s="70">
        <f>VLOOKUP($B5693,Hosts!$A:$M,11,0)</f>
        <v>1</v>
      </c>
      <c r="E5693" s="70">
        <f>VLOOKUP($B5693,Hosts!$A:$M,12,0)</f>
        <v>0.99</v>
      </c>
      <c r="F5693" t="str">
        <f>VLOOKUP($B5693,Hosts!$A:$M,13,0)</f>
        <v>Yes</v>
      </c>
      <c r="G5693" t="str">
        <f>INDEX(Hosts!$A:$M, MATCH(Places!$B5693,Hosts!$A:$A,0), MATCH(Places!G$1,Hosts!$A$1:$M$1,0))</f>
        <v>Within an hour</v>
      </c>
      <c r="H5693" s="70">
        <f>INDEX(Hosts!$A:$M, MATCH(Places!$B5693,Hosts!$A:$A,0), MATCH(Places!H$1,Hosts!$A$1:$M$1,0))</f>
        <v>1</v>
      </c>
      <c r="I5693" s="70">
        <f>INDEX(Hosts!$A:$M, MATCH(Places!$B5693,Hosts!$A:$A,0), MATCH(Places!I$1,Hosts!$A$1:$M$1,0))</f>
        <v>0.99</v>
      </c>
      <c r="J5693" t="str">
        <f>INDEX(Hosts!$A:$M, MATCH(Places!$B5693,Hosts!$A:$A,0), MATCH(Places!J$1,Hosts!$A$1:$M$1,0))</f>
        <v>Yes</v>
      </c>
      <c r="K5693">
        <v>17</v>
      </c>
      <c r="L5693" t="str">
        <f>VLOOKUP($K5693,Neighborhoods!$A:$C,2,0)</f>
        <v>Manhattan</v>
      </c>
      <c r="M5693" t="str">
        <f>VLOOKUP($K5693,Neighborhoods!$A:$C,3,0)</f>
        <v>Hell's Kitchen</v>
      </c>
      <c r="N5693" t="str">
        <f>INDEX(Neighborhoods!$A:$C, MATCH(Places!$K5693,Neighborhoods!$A:$A,0), MATCH(Places!N$1,Neighborhoods!$A$1:$C$1,0))</f>
        <v>Manhattan</v>
      </c>
      <c r="O5693" t="str">
        <f>INDEX(Neighborhoods!$A:$C, MATCH(Places!$K5693,Neighborhoods!$A:$A,0), MATCH(Places!O$1,Neighborhoods!$A$1:$C$1,0))</f>
        <v>Hell's Kitchen</v>
      </c>
      <c r="P5693" t="s">
        <v>16</v>
      </c>
      <c r="Q5693" t="str">
        <f t="shared" si="352"/>
        <v>Yes</v>
      </c>
      <c r="R5693">
        <v>1</v>
      </c>
      <c r="S5693" t="str">
        <f t="shared" si="353"/>
        <v>Small</v>
      </c>
      <c r="T5693" s="50">
        <v>37</v>
      </c>
      <c r="U5693" s="70">
        <f t="shared" si="354"/>
        <v>0.03</v>
      </c>
      <c r="V5693" s="52">
        <v>4.2</v>
      </c>
      <c r="W5693" s="52" t="str" cm="1">
        <f t="array" ref="W5693">_xlfn.SWITCH(ROUND(V5693,0),5,"Excellent",4,"Good",3,"Ok","Bad")</f>
        <v>Good</v>
      </c>
      <c r="X5693">
        <v>5</v>
      </c>
      <c r="Y5693" t="str">
        <f t="shared" si="355"/>
        <v>No</v>
      </c>
      <c r="Z5693" s="68">
        <v>43833</v>
      </c>
      <c r="AA5693" s="68">
        <v>43906</v>
      </c>
      <c r="AB5693">
        <v>21</v>
      </c>
      <c r="AC5693" t="s">
        <v>15616</v>
      </c>
    </row>
    <row r="5694" spans="1:29" x14ac:dyDescent="0.3">
      <c r="A5694" t="s">
        <v>15469</v>
      </c>
      <c r="B5694">
        <v>3417</v>
      </c>
      <c r="C5694" t="str">
        <f>VLOOKUP($B5694,Hosts!$A:$M,10,0)</f>
        <v>Within an hour</v>
      </c>
      <c r="D5694" s="70">
        <f>VLOOKUP($B5694,Hosts!$A:$M,11,0)</f>
        <v>1</v>
      </c>
      <c r="E5694" s="70">
        <f>VLOOKUP($B5694,Hosts!$A:$M,12,0)</f>
        <v>1</v>
      </c>
      <c r="F5694" t="str">
        <f>VLOOKUP($B5694,Hosts!$A:$M,13,0)</f>
        <v>No</v>
      </c>
      <c r="G5694" t="str">
        <f>INDEX(Hosts!$A:$M, MATCH(Places!$B5694,Hosts!$A:$A,0), MATCH(Places!G$1,Hosts!$A$1:$M$1,0))</f>
        <v>Within an hour</v>
      </c>
      <c r="H5694" s="70">
        <f>INDEX(Hosts!$A:$M, MATCH(Places!$B5694,Hosts!$A:$A,0), MATCH(Places!H$1,Hosts!$A$1:$M$1,0))</f>
        <v>1</v>
      </c>
      <c r="I5694" s="70">
        <f>INDEX(Hosts!$A:$M, MATCH(Places!$B5694,Hosts!$A:$A,0), MATCH(Places!I$1,Hosts!$A$1:$M$1,0))</f>
        <v>1</v>
      </c>
      <c r="J5694" t="str">
        <f>INDEX(Hosts!$A:$M, MATCH(Places!$B5694,Hosts!$A:$A,0), MATCH(Places!J$1,Hosts!$A$1:$M$1,0))</f>
        <v>No</v>
      </c>
      <c r="K5694">
        <v>14</v>
      </c>
      <c r="L5694" t="str">
        <f>VLOOKUP($K5694,Neighborhoods!$A:$C,2,0)</f>
        <v>Manhattan</v>
      </c>
      <c r="M5694" t="str">
        <f>VLOOKUP($K5694,Neighborhoods!$A:$C,3,0)</f>
        <v>East Harlem</v>
      </c>
      <c r="N5694" t="str">
        <f>INDEX(Neighborhoods!$A:$C, MATCH(Places!$K5694,Neighborhoods!$A:$A,0), MATCH(Places!N$1,Neighborhoods!$A$1:$C$1,0))</f>
        <v>Manhattan</v>
      </c>
      <c r="O5694" t="str">
        <f>INDEX(Neighborhoods!$A:$C, MATCH(Places!$K5694,Neighborhoods!$A:$A,0), MATCH(Places!O$1,Neighborhoods!$A$1:$C$1,0))</f>
        <v>East Harlem</v>
      </c>
      <c r="P5694" t="s">
        <v>11822</v>
      </c>
      <c r="Q5694" t="str">
        <f t="shared" si="352"/>
        <v>No</v>
      </c>
      <c r="R5694">
        <v>8</v>
      </c>
      <c r="S5694" t="str">
        <f t="shared" si="353"/>
        <v>Large</v>
      </c>
      <c r="T5694" s="50">
        <v>203</v>
      </c>
      <c r="U5694" s="70">
        <f t="shared" si="354"/>
        <v>0.04</v>
      </c>
      <c r="V5694" s="52">
        <v>4</v>
      </c>
      <c r="W5694" s="52" t="str" cm="1">
        <f t="array" ref="W5694">_xlfn.SWITCH(ROUND(V5694,0),5,"Excellent",4,"Good",3,"Ok","Bad")</f>
        <v>Good</v>
      </c>
      <c r="X5694">
        <v>6</v>
      </c>
      <c r="Y5694" t="str">
        <f t="shared" si="355"/>
        <v>No</v>
      </c>
      <c r="Z5694" s="68">
        <v>43825</v>
      </c>
      <c r="AA5694" s="68">
        <v>44043</v>
      </c>
      <c r="AB5694">
        <v>323</v>
      </c>
      <c r="AC5694" t="s">
        <v>15616</v>
      </c>
    </row>
    <row r="5695" spans="1:29" x14ac:dyDescent="0.3">
      <c r="A5695" t="s">
        <v>13840</v>
      </c>
      <c r="B5695">
        <v>3248</v>
      </c>
      <c r="C5695" t="str">
        <f>VLOOKUP($B5695,Hosts!$A:$M,10,0)</f>
        <v>Within an hour</v>
      </c>
      <c r="D5695" s="70">
        <f>VLOOKUP($B5695,Hosts!$A:$M,11,0)</f>
        <v>1</v>
      </c>
      <c r="E5695" s="70">
        <f>VLOOKUP($B5695,Hosts!$A:$M,12,0)</f>
        <v>0.99</v>
      </c>
      <c r="F5695" t="str">
        <f>VLOOKUP($B5695,Hosts!$A:$M,13,0)</f>
        <v>Yes</v>
      </c>
      <c r="G5695" t="str">
        <f>INDEX(Hosts!$A:$M, MATCH(Places!$B5695,Hosts!$A:$A,0), MATCH(Places!G$1,Hosts!$A$1:$M$1,0))</f>
        <v>Within an hour</v>
      </c>
      <c r="H5695" s="70">
        <f>INDEX(Hosts!$A:$M, MATCH(Places!$B5695,Hosts!$A:$A,0), MATCH(Places!H$1,Hosts!$A$1:$M$1,0))</f>
        <v>1</v>
      </c>
      <c r="I5695" s="70">
        <f>INDEX(Hosts!$A:$M, MATCH(Places!$B5695,Hosts!$A:$A,0), MATCH(Places!I$1,Hosts!$A$1:$M$1,0))</f>
        <v>0.99</v>
      </c>
      <c r="J5695" t="str">
        <f>INDEX(Hosts!$A:$M, MATCH(Places!$B5695,Hosts!$A:$A,0), MATCH(Places!J$1,Hosts!$A$1:$M$1,0))</f>
        <v>Yes</v>
      </c>
      <c r="K5695">
        <v>17</v>
      </c>
      <c r="L5695" t="str">
        <f>VLOOKUP($K5695,Neighborhoods!$A:$C,2,0)</f>
        <v>Manhattan</v>
      </c>
      <c r="M5695" t="str">
        <f>VLOOKUP($K5695,Neighborhoods!$A:$C,3,0)</f>
        <v>Hell's Kitchen</v>
      </c>
      <c r="N5695" t="str">
        <f>INDEX(Neighborhoods!$A:$C, MATCH(Places!$K5695,Neighborhoods!$A:$A,0), MATCH(Places!N$1,Neighborhoods!$A$1:$C$1,0))</f>
        <v>Manhattan</v>
      </c>
      <c r="O5695" t="str">
        <f>INDEX(Neighborhoods!$A:$C, MATCH(Places!$K5695,Neighborhoods!$A:$A,0), MATCH(Places!O$1,Neighborhoods!$A$1:$C$1,0))</f>
        <v>Hell's Kitchen</v>
      </c>
      <c r="P5695" t="s">
        <v>16</v>
      </c>
      <c r="Q5695" t="str">
        <f t="shared" si="352"/>
        <v>Yes</v>
      </c>
      <c r="R5695">
        <v>2</v>
      </c>
      <c r="S5695" t="str">
        <f t="shared" si="353"/>
        <v>Small</v>
      </c>
      <c r="T5695" s="50">
        <v>37</v>
      </c>
      <c r="U5695" s="70">
        <f t="shared" si="354"/>
        <v>0.03</v>
      </c>
      <c r="V5695" s="52">
        <v>5</v>
      </c>
      <c r="W5695" s="52" t="str" cm="1">
        <f t="array" ref="W5695">_xlfn.SWITCH(ROUND(V5695,0),5,"Excellent",4,"Good",3,"Ok","Bad")</f>
        <v>Excellent</v>
      </c>
      <c r="X5695">
        <v>6</v>
      </c>
      <c r="Y5695" t="str">
        <f t="shared" si="355"/>
        <v>No</v>
      </c>
      <c r="Z5695" s="68">
        <v>43825</v>
      </c>
      <c r="AA5695" s="68">
        <v>43897</v>
      </c>
      <c r="AB5695">
        <v>21</v>
      </c>
      <c r="AC5695" t="s">
        <v>15616</v>
      </c>
    </row>
    <row r="5696" spans="1:29" x14ac:dyDescent="0.3">
      <c r="A5696" t="s">
        <v>14847</v>
      </c>
      <c r="B5696">
        <v>3248</v>
      </c>
      <c r="C5696" t="str">
        <f>VLOOKUP($B5696,Hosts!$A:$M,10,0)</f>
        <v>Within an hour</v>
      </c>
      <c r="D5696" s="70">
        <f>VLOOKUP($B5696,Hosts!$A:$M,11,0)</f>
        <v>1</v>
      </c>
      <c r="E5696" s="70">
        <f>VLOOKUP($B5696,Hosts!$A:$M,12,0)</f>
        <v>0.99</v>
      </c>
      <c r="F5696" t="str">
        <f>VLOOKUP($B5696,Hosts!$A:$M,13,0)</f>
        <v>Yes</v>
      </c>
      <c r="G5696" t="str">
        <f>INDEX(Hosts!$A:$M, MATCH(Places!$B5696,Hosts!$A:$A,0), MATCH(Places!G$1,Hosts!$A$1:$M$1,0))</f>
        <v>Within an hour</v>
      </c>
      <c r="H5696" s="70">
        <f>INDEX(Hosts!$A:$M, MATCH(Places!$B5696,Hosts!$A:$A,0), MATCH(Places!H$1,Hosts!$A$1:$M$1,0))</f>
        <v>1</v>
      </c>
      <c r="I5696" s="70">
        <f>INDEX(Hosts!$A:$M, MATCH(Places!$B5696,Hosts!$A:$A,0), MATCH(Places!I$1,Hosts!$A$1:$M$1,0))</f>
        <v>0.99</v>
      </c>
      <c r="J5696" t="str">
        <f>INDEX(Hosts!$A:$M, MATCH(Places!$B5696,Hosts!$A:$A,0), MATCH(Places!J$1,Hosts!$A$1:$M$1,0))</f>
        <v>Yes</v>
      </c>
      <c r="K5696">
        <v>17</v>
      </c>
      <c r="L5696" t="str">
        <f>VLOOKUP($K5696,Neighborhoods!$A:$C,2,0)</f>
        <v>Manhattan</v>
      </c>
      <c r="M5696" t="str">
        <f>VLOOKUP($K5696,Neighborhoods!$A:$C,3,0)</f>
        <v>Hell's Kitchen</v>
      </c>
      <c r="N5696" t="str">
        <f>INDEX(Neighborhoods!$A:$C, MATCH(Places!$K5696,Neighborhoods!$A:$A,0), MATCH(Places!N$1,Neighborhoods!$A$1:$C$1,0))</f>
        <v>Manhattan</v>
      </c>
      <c r="O5696" t="str">
        <f>INDEX(Neighborhoods!$A:$C, MATCH(Places!$K5696,Neighborhoods!$A:$A,0), MATCH(Places!O$1,Neighborhoods!$A$1:$C$1,0))</f>
        <v>Hell's Kitchen</v>
      </c>
      <c r="P5696" t="s">
        <v>16</v>
      </c>
      <c r="Q5696" t="str">
        <f t="shared" si="352"/>
        <v>Yes</v>
      </c>
      <c r="R5696">
        <v>1</v>
      </c>
      <c r="S5696" t="str">
        <f t="shared" si="353"/>
        <v>Small</v>
      </c>
      <c r="T5696" s="50">
        <v>37</v>
      </c>
      <c r="U5696" s="70">
        <f t="shared" si="354"/>
        <v>0.03</v>
      </c>
      <c r="V5696" s="52">
        <v>5</v>
      </c>
      <c r="W5696" s="52" t="str" cm="1">
        <f t="array" ref="W5696">_xlfn.SWITCH(ROUND(V5696,0),5,"Excellent",4,"Good",3,"Ok","Bad")</f>
        <v>Excellent</v>
      </c>
      <c r="X5696">
        <v>4</v>
      </c>
      <c r="Y5696" t="str">
        <f t="shared" si="355"/>
        <v>No</v>
      </c>
      <c r="Z5696" s="68">
        <v>43825</v>
      </c>
      <c r="AA5696" s="68">
        <v>43896</v>
      </c>
      <c r="AB5696">
        <v>2</v>
      </c>
      <c r="AC5696" t="s">
        <v>15616</v>
      </c>
    </row>
    <row r="5697" spans="1:29" x14ac:dyDescent="0.3">
      <c r="A5697" t="s">
        <v>15275</v>
      </c>
      <c r="B5697">
        <v>3248</v>
      </c>
      <c r="C5697" t="str">
        <f>VLOOKUP($B5697,Hosts!$A:$M,10,0)</f>
        <v>Within an hour</v>
      </c>
      <c r="D5697" s="70">
        <f>VLOOKUP($B5697,Hosts!$A:$M,11,0)</f>
        <v>1</v>
      </c>
      <c r="E5697" s="70">
        <f>VLOOKUP($B5697,Hosts!$A:$M,12,0)</f>
        <v>0.99</v>
      </c>
      <c r="F5697" t="str">
        <f>VLOOKUP($B5697,Hosts!$A:$M,13,0)</f>
        <v>Yes</v>
      </c>
      <c r="G5697" t="str">
        <f>INDEX(Hosts!$A:$M, MATCH(Places!$B5697,Hosts!$A:$A,0), MATCH(Places!G$1,Hosts!$A$1:$M$1,0))</f>
        <v>Within an hour</v>
      </c>
      <c r="H5697" s="70">
        <f>INDEX(Hosts!$A:$M, MATCH(Places!$B5697,Hosts!$A:$A,0), MATCH(Places!H$1,Hosts!$A$1:$M$1,0))</f>
        <v>1</v>
      </c>
      <c r="I5697" s="70">
        <f>INDEX(Hosts!$A:$M, MATCH(Places!$B5697,Hosts!$A:$A,0), MATCH(Places!I$1,Hosts!$A$1:$M$1,0))</f>
        <v>0.99</v>
      </c>
      <c r="J5697" t="str">
        <f>INDEX(Hosts!$A:$M, MATCH(Places!$B5697,Hosts!$A:$A,0), MATCH(Places!J$1,Hosts!$A$1:$M$1,0))</f>
        <v>Yes</v>
      </c>
      <c r="K5697">
        <v>17</v>
      </c>
      <c r="L5697" t="str">
        <f>VLOOKUP($K5697,Neighborhoods!$A:$C,2,0)</f>
        <v>Manhattan</v>
      </c>
      <c r="M5697" t="str">
        <f>VLOOKUP($K5697,Neighborhoods!$A:$C,3,0)</f>
        <v>Hell's Kitchen</v>
      </c>
      <c r="N5697" t="str">
        <f>INDEX(Neighborhoods!$A:$C, MATCH(Places!$K5697,Neighborhoods!$A:$A,0), MATCH(Places!N$1,Neighborhoods!$A$1:$C$1,0))</f>
        <v>Manhattan</v>
      </c>
      <c r="O5697" t="str">
        <f>INDEX(Neighborhoods!$A:$C, MATCH(Places!$K5697,Neighborhoods!$A:$A,0), MATCH(Places!O$1,Neighborhoods!$A$1:$C$1,0))</f>
        <v>Hell's Kitchen</v>
      </c>
      <c r="P5697" t="s">
        <v>16</v>
      </c>
      <c r="Q5697" t="str">
        <f t="shared" si="352"/>
        <v>Yes</v>
      </c>
      <c r="R5697">
        <v>1</v>
      </c>
      <c r="S5697" t="str">
        <f t="shared" si="353"/>
        <v>Small</v>
      </c>
      <c r="T5697" s="50">
        <v>37</v>
      </c>
      <c r="U5697" s="70">
        <f t="shared" si="354"/>
        <v>0.03</v>
      </c>
      <c r="V5697" s="52">
        <v>5</v>
      </c>
      <c r="W5697" s="52" t="str" cm="1">
        <f t="array" ref="W5697">_xlfn.SWITCH(ROUND(V5697,0),5,"Excellent",4,"Good",3,"Ok","Bad")</f>
        <v>Excellent</v>
      </c>
      <c r="X5697">
        <v>18</v>
      </c>
      <c r="Y5697" t="str">
        <f t="shared" si="355"/>
        <v>No</v>
      </c>
      <c r="Z5697" s="68">
        <v>43825</v>
      </c>
      <c r="AA5697" s="68">
        <v>44035</v>
      </c>
      <c r="AB5697">
        <v>21</v>
      </c>
      <c r="AC5697" t="s">
        <v>15616</v>
      </c>
    </row>
    <row r="5698" spans="1:29" x14ac:dyDescent="0.3">
      <c r="A5698" t="s">
        <v>14523</v>
      </c>
      <c r="B5698">
        <v>2888</v>
      </c>
      <c r="C5698" t="str">
        <f>VLOOKUP($B5698,Hosts!$A:$M,10,0)</f>
        <v>Within an hour</v>
      </c>
      <c r="D5698" s="70">
        <f>VLOOKUP($B5698,Hosts!$A:$M,11,0)</f>
        <v>1</v>
      </c>
      <c r="E5698" s="70">
        <f>VLOOKUP($B5698,Hosts!$A:$M,12,0)</f>
        <v>0.99</v>
      </c>
      <c r="F5698" t="str">
        <f>VLOOKUP($B5698,Hosts!$A:$M,13,0)</f>
        <v>Yes</v>
      </c>
      <c r="G5698" t="str">
        <f>INDEX(Hosts!$A:$M, MATCH(Places!$B5698,Hosts!$A:$A,0), MATCH(Places!G$1,Hosts!$A$1:$M$1,0))</f>
        <v>Within an hour</v>
      </c>
      <c r="H5698" s="70">
        <f>INDEX(Hosts!$A:$M, MATCH(Places!$B5698,Hosts!$A:$A,0), MATCH(Places!H$1,Hosts!$A$1:$M$1,0))</f>
        <v>1</v>
      </c>
      <c r="I5698" s="70">
        <f>INDEX(Hosts!$A:$M, MATCH(Places!$B5698,Hosts!$A:$A,0), MATCH(Places!I$1,Hosts!$A$1:$M$1,0))</f>
        <v>0.99</v>
      </c>
      <c r="J5698" t="str">
        <f>INDEX(Hosts!$A:$M, MATCH(Places!$B5698,Hosts!$A:$A,0), MATCH(Places!J$1,Hosts!$A$1:$M$1,0))</f>
        <v>Yes</v>
      </c>
      <c r="K5698">
        <v>8</v>
      </c>
      <c r="L5698" t="str">
        <f>VLOOKUP($K5698,Neighborhoods!$A:$C,2,0)</f>
        <v>Brooklyn</v>
      </c>
      <c r="M5698" t="str">
        <f>VLOOKUP($K5698,Neighborhoods!$A:$C,3,0)</f>
        <v>Bushwick</v>
      </c>
      <c r="N5698" t="str">
        <f>INDEX(Neighborhoods!$A:$C, MATCH(Places!$K5698,Neighborhoods!$A:$A,0), MATCH(Places!N$1,Neighborhoods!$A$1:$C$1,0))</f>
        <v>Brooklyn</v>
      </c>
      <c r="O5698" t="str">
        <f>INDEX(Neighborhoods!$A:$C, MATCH(Places!$K5698,Neighborhoods!$A:$A,0), MATCH(Places!O$1,Neighborhoods!$A$1:$C$1,0))</f>
        <v>Bushwick</v>
      </c>
      <c r="P5698" t="s">
        <v>11822</v>
      </c>
      <c r="Q5698" t="str">
        <f t="shared" si="352"/>
        <v>No</v>
      </c>
      <c r="R5698">
        <v>5</v>
      </c>
      <c r="S5698" t="str">
        <f t="shared" si="353"/>
        <v>Medium</v>
      </c>
      <c r="T5698" s="50">
        <v>205</v>
      </c>
      <c r="U5698" s="70">
        <f t="shared" si="354"/>
        <v>0.04</v>
      </c>
      <c r="V5698" s="52">
        <v>5</v>
      </c>
      <c r="W5698" s="52" t="str" cm="1">
        <f t="array" ref="W5698">_xlfn.SWITCH(ROUND(V5698,0),5,"Excellent",4,"Good",3,"Ok","Bad")</f>
        <v>Excellent</v>
      </c>
      <c r="X5698">
        <v>4</v>
      </c>
      <c r="Y5698" t="str">
        <f t="shared" si="355"/>
        <v>No</v>
      </c>
      <c r="Z5698" s="68">
        <v>43832</v>
      </c>
      <c r="AA5698" s="68">
        <v>44044</v>
      </c>
      <c r="AB5698">
        <v>355</v>
      </c>
      <c r="AC5698" t="s">
        <v>15616</v>
      </c>
    </row>
    <row r="5699" spans="1:29" x14ac:dyDescent="0.3">
      <c r="A5699" t="s">
        <v>15142</v>
      </c>
      <c r="B5699">
        <v>3293</v>
      </c>
      <c r="C5699" t="str">
        <f>VLOOKUP($B5699,Hosts!$A:$M,10,0)</f>
        <v>Within an hour</v>
      </c>
      <c r="D5699" s="70">
        <f>VLOOKUP($B5699,Hosts!$A:$M,11,0)</f>
        <v>1</v>
      </c>
      <c r="E5699" s="70">
        <f>VLOOKUP($B5699,Hosts!$A:$M,12,0)</f>
        <v>0.96</v>
      </c>
      <c r="F5699" t="str">
        <f>VLOOKUP($B5699,Hosts!$A:$M,13,0)</f>
        <v>Yes</v>
      </c>
      <c r="G5699" t="str">
        <f>INDEX(Hosts!$A:$M, MATCH(Places!$B5699,Hosts!$A:$A,0), MATCH(Places!G$1,Hosts!$A$1:$M$1,0))</f>
        <v>Within an hour</v>
      </c>
      <c r="H5699" s="70">
        <f>INDEX(Hosts!$A:$M, MATCH(Places!$B5699,Hosts!$A:$A,0), MATCH(Places!H$1,Hosts!$A$1:$M$1,0))</f>
        <v>1</v>
      </c>
      <c r="I5699" s="70">
        <f>INDEX(Hosts!$A:$M, MATCH(Places!$B5699,Hosts!$A:$A,0), MATCH(Places!I$1,Hosts!$A$1:$M$1,0))</f>
        <v>0.96</v>
      </c>
      <c r="J5699" t="str">
        <f>INDEX(Hosts!$A:$M, MATCH(Places!$B5699,Hosts!$A:$A,0), MATCH(Places!J$1,Hosts!$A$1:$M$1,0))</f>
        <v>Yes</v>
      </c>
      <c r="K5699">
        <v>10</v>
      </c>
      <c r="L5699" t="str">
        <f>VLOOKUP($K5699,Neighborhoods!$A:$C,2,0)</f>
        <v>Brooklyn</v>
      </c>
      <c r="M5699" t="str">
        <f>VLOOKUP($K5699,Neighborhoods!$A:$C,3,0)</f>
        <v>East Flatbush</v>
      </c>
      <c r="N5699" t="str">
        <f>INDEX(Neighborhoods!$A:$C, MATCH(Places!$K5699,Neighborhoods!$A:$A,0), MATCH(Places!N$1,Neighborhoods!$A$1:$C$1,0))</f>
        <v>Brooklyn</v>
      </c>
      <c r="O5699" t="str">
        <f>INDEX(Neighborhoods!$A:$C, MATCH(Places!$K5699,Neighborhoods!$A:$A,0), MATCH(Places!O$1,Neighborhoods!$A$1:$C$1,0))</f>
        <v>East Flatbush</v>
      </c>
      <c r="P5699" t="s">
        <v>11822</v>
      </c>
      <c r="Q5699" t="str">
        <f t="shared" ref="Q5699:Q5762" si="356">IF(OR(P5699="Private room",P5699="Shared room"),"Yes","No")</f>
        <v>No</v>
      </c>
      <c r="R5699">
        <v>2</v>
      </c>
      <c r="S5699" t="str">
        <f t="shared" ref="S5699:S5762" si="357">IF(R5699&lt;=2,"Small",IF(R5699&lt;=5,"Medium","Large"))</f>
        <v>Small</v>
      </c>
      <c r="T5699" s="50">
        <v>50</v>
      </c>
      <c r="U5699" s="70">
        <f t="shared" ref="U5699:U5762" si="358">VLOOKUP($T5699,$AF$1:$AG$5,2)</f>
        <v>0.03</v>
      </c>
      <c r="V5699" s="52">
        <v>5</v>
      </c>
      <c r="W5699" s="52" t="str" cm="1">
        <f t="array" ref="W5699">_xlfn.SWITCH(ROUND(V5699,0),5,"Excellent",4,"Good",3,"Ok","Bad")</f>
        <v>Excellent</v>
      </c>
      <c r="X5699">
        <v>12</v>
      </c>
      <c r="Y5699" t="str">
        <f t="shared" ref="Y5699:Y5762" si="359">IF(AND(V5699&gt;4.8,X5699&gt;100),"Yes","No")</f>
        <v>No</v>
      </c>
      <c r="Z5699" s="68">
        <v>43836</v>
      </c>
      <c r="AA5699" s="68">
        <v>43920</v>
      </c>
      <c r="AB5699">
        <v>31</v>
      </c>
      <c r="AC5699" t="s">
        <v>15615</v>
      </c>
    </row>
    <row r="5700" spans="1:29" x14ac:dyDescent="0.3">
      <c r="A5700" t="s">
        <v>14631</v>
      </c>
      <c r="B5700">
        <v>768</v>
      </c>
      <c r="C5700" t="str">
        <f>VLOOKUP($B5700,Hosts!$A:$M,10,0)</f>
        <v>Within a few hours</v>
      </c>
      <c r="D5700" s="70">
        <f>VLOOKUP($B5700,Hosts!$A:$M,11,0)</f>
        <v>1</v>
      </c>
      <c r="E5700" s="70">
        <f>VLOOKUP($B5700,Hosts!$A:$M,12,0)</f>
        <v>0.88</v>
      </c>
      <c r="F5700" t="str">
        <f>VLOOKUP($B5700,Hosts!$A:$M,13,0)</f>
        <v>No</v>
      </c>
      <c r="G5700" t="str">
        <f>INDEX(Hosts!$A:$M, MATCH(Places!$B5700,Hosts!$A:$A,0), MATCH(Places!G$1,Hosts!$A$1:$M$1,0))</f>
        <v>Within a few hours</v>
      </c>
      <c r="H5700" s="70">
        <f>INDEX(Hosts!$A:$M, MATCH(Places!$B5700,Hosts!$A:$A,0), MATCH(Places!H$1,Hosts!$A$1:$M$1,0))</f>
        <v>1</v>
      </c>
      <c r="I5700" s="70">
        <f>INDEX(Hosts!$A:$M, MATCH(Places!$B5700,Hosts!$A:$A,0), MATCH(Places!I$1,Hosts!$A$1:$M$1,0))</f>
        <v>0.88</v>
      </c>
      <c r="J5700" t="str">
        <f>INDEX(Hosts!$A:$M, MATCH(Places!$B5700,Hosts!$A:$A,0), MATCH(Places!J$1,Hosts!$A$1:$M$1,0))</f>
        <v>No</v>
      </c>
      <c r="K5700">
        <v>4</v>
      </c>
      <c r="L5700" t="str">
        <f>VLOOKUP($K5700,Neighborhoods!$A:$C,2,0)</f>
        <v>Bronx</v>
      </c>
      <c r="M5700" t="str">
        <f>VLOOKUP($K5700,Neighborhoods!$A:$C,3,0)</f>
        <v>Mott Haven</v>
      </c>
      <c r="N5700" t="str">
        <f>INDEX(Neighborhoods!$A:$C, MATCH(Places!$K5700,Neighborhoods!$A:$A,0), MATCH(Places!N$1,Neighborhoods!$A$1:$C$1,0))</f>
        <v>Bronx</v>
      </c>
      <c r="O5700" t="str">
        <f>INDEX(Neighborhoods!$A:$C, MATCH(Places!$K5700,Neighborhoods!$A:$A,0), MATCH(Places!O$1,Neighborhoods!$A$1:$C$1,0))</f>
        <v>Mott Haven</v>
      </c>
      <c r="P5700" t="s">
        <v>11822</v>
      </c>
      <c r="Q5700" t="str">
        <f t="shared" si="356"/>
        <v>No</v>
      </c>
      <c r="R5700">
        <v>4</v>
      </c>
      <c r="S5700" t="str">
        <f t="shared" si="357"/>
        <v>Medium</v>
      </c>
      <c r="T5700" s="50">
        <v>130</v>
      </c>
      <c r="U5700" s="70">
        <f t="shared" si="358"/>
        <v>0.03</v>
      </c>
      <c r="V5700" s="52">
        <v>5</v>
      </c>
      <c r="W5700" s="52" t="str" cm="1">
        <f t="array" ref="W5700">_xlfn.SWITCH(ROUND(V5700,0),5,"Excellent",4,"Good",3,"Ok","Bad")</f>
        <v>Excellent</v>
      </c>
      <c r="X5700">
        <v>5</v>
      </c>
      <c r="Y5700" t="str">
        <f t="shared" si="359"/>
        <v>No</v>
      </c>
      <c r="Z5700" s="68">
        <v>43832</v>
      </c>
      <c r="AA5700" s="68">
        <v>43904</v>
      </c>
      <c r="AB5700">
        <v>178</v>
      </c>
      <c r="AC5700" t="s">
        <v>15615</v>
      </c>
    </row>
    <row r="5701" spans="1:29" x14ac:dyDescent="0.3">
      <c r="A5701" t="s">
        <v>14103</v>
      </c>
      <c r="B5701">
        <v>3637</v>
      </c>
      <c r="C5701" t="str">
        <f>VLOOKUP($B5701,Hosts!$A:$M,10,0)</f>
        <v>Within an hour</v>
      </c>
      <c r="D5701" s="70">
        <f>VLOOKUP($B5701,Hosts!$A:$M,11,0)</f>
        <v>1</v>
      </c>
      <c r="E5701" s="70">
        <f>VLOOKUP($B5701,Hosts!$A:$M,12,0)</f>
        <v>0.95</v>
      </c>
      <c r="F5701" t="str">
        <f>VLOOKUP($B5701,Hosts!$A:$M,13,0)</f>
        <v>No</v>
      </c>
      <c r="G5701" t="str">
        <f>INDEX(Hosts!$A:$M, MATCH(Places!$B5701,Hosts!$A:$A,0), MATCH(Places!G$1,Hosts!$A$1:$M$1,0))</f>
        <v>Within an hour</v>
      </c>
      <c r="H5701" s="70">
        <f>INDEX(Hosts!$A:$M, MATCH(Places!$B5701,Hosts!$A:$A,0), MATCH(Places!H$1,Hosts!$A$1:$M$1,0))</f>
        <v>1</v>
      </c>
      <c r="I5701" s="70">
        <f>INDEX(Hosts!$A:$M, MATCH(Places!$B5701,Hosts!$A:$A,0), MATCH(Places!I$1,Hosts!$A$1:$M$1,0))</f>
        <v>0.95</v>
      </c>
      <c r="J5701" t="str">
        <f>INDEX(Hosts!$A:$M, MATCH(Places!$B5701,Hosts!$A:$A,0), MATCH(Places!J$1,Hosts!$A$1:$M$1,0))</f>
        <v>No</v>
      </c>
      <c r="K5701">
        <v>7</v>
      </c>
      <c r="L5701" t="str">
        <f>VLOOKUP($K5701,Neighborhoods!$A:$C,2,0)</f>
        <v>Brooklyn</v>
      </c>
      <c r="M5701" t="str">
        <f>VLOOKUP($K5701,Neighborhoods!$A:$C,3,0)</f>
        <v>Bedford-Stuyvesant</v>
      </c>
      <c r="N5701" t="str">
        <f>INDEX(Neighborhoods!$A:$C, MATCH(Places!$K5701,Neighborhoods!$A:$A,0), MATCH(Places!N$1,Neighborhoods!$A$1:$C$1,0))</f>
        <v>Brooklyn</v>
      </c>
      <c r="O5701" t="str">
        <f>INDEX(Neighborhoods!$A:$C, MATCH(Places!$K5701,Neighborhoods!$A:$A,0), MATCH(Places!O$1,Neighborhoods!$A$1:$C$1,0))</f>
        <v>Bedford-Stuyvesant</v>
      </c>
      <c r="P5701" t="s">
        <v>11822</v>
      </c>
      <c r="Q5701" t="str">
        <f t="shared" si="356"/>
        <v>No</v>
      </c>
      <c r="R5701">
        <v>6</v>
      </c>
      <c r="S5701" t="str">
        <f t="shared" si="357"/>
        <v>Large</v>
      </c>
      <c r="T5701" s="50">
        <v>169</v>
      </c>
      <c r="U5701" s="70">
        <f t="shared" si="358"/>
        <v>0.03</v>
      </c>
      <c r="V5701" s="52">
        <v>4.8</v>
      </c>
      <c r="W5701" s="52" t="str" cm="1">
        <f t="array" ref="W5701">_xlfn.SWITCH(ROUND(V5701,0),5,"Excellent",4,"Good",3,"Ok","Bad")</f>
        <v>Excellent</v>
      </c>
      <c r="X5701">
        <v>5</v>
      </c>
      <c r="Y5701" t="str">
        <f t="shared" si="359"/>
        <v>No</v>
      </c>
      <c r="Z5701" s="68">
        <v>43907</v>
      </c>
      <c r="AA5701" s="68">
        <v>44045</v>
      </c>
      <c r="AB5701">
        <v>361</v>
      </c>
      <c r="AC5701" t="s">
        <v>15615</v>
      </c>
    </row>
    <row r="5702" spans="1:29" x14ac:dyDescent="0.3">
      <c r="A5702" t="s">
        <v>14419</v>
      </c>
      <c r="B5702">
        <v>3632</v>
      </c>
      <c r="C5702" t="str">
        <f>VLOOKUP($B5702,Hosts!$A:$M,10,0)</f>
        <v>Within an hour</v>
      </c>
      <c r="D5702" s="70">
        <f>VLOOKUP($B5702,Hosts!$A:$M,11,0)</f>
        <v>1</v>
      </c>
      <c r="E5702" s="70">
        <f>VLOOKUP($B5702,Hosts!$A:$M,12,0)</f>
        <v>0.86</v>
      </c>
      <c r="F5702" t="str">
        <f>VLOOKUP($B5702,Hosts!$A:$M,13,0)</f>
        <v>No</v>
      </c>
      <c r="G5702" t="str">
        <f>INDEX(Hosts!$A:$M, MATCH(Places!$B5702,Hosts!$A:$A,0), MATCH(Places!G$1,Hosts!$A$1:$M$1,0))</f>
        <v>Within an hour</v>
      </c>
      <c r="H5702" s="70">
        <f>INDEX(Hosts!$A:$M, MATCH(Places!$B5702,Hosts!$A:$A,0), MATCH(Places!H$1,Hosts!$A$1:$M$1,0))</f>
        <v>1</v>
      </c>
      <c r="I5702" s="70">
        <f>INDEX(Hosts!$A:$M, MATCH(Places!$B5702,Hosts!$A:$A,0), MATCH(Places!I$1,Hosts!$A$1:$M$1,0))</f>
        <v>0.86</v>
      </c>
      <c r="J5702" t="str">
        <f>INDEX(Hosts!$A:$M, MATCH(Places!$B5702,Hosts!$A:$A,0), MATCH(Places!J$1,Hosts!$A$1:$M$1,0))</f>
        <v>No</v>
      </c>
      <c r="K5702">
        <v>2</v>
      </c>
      <c r="L5702" t="str">
        <f>VLOOKUP($K5702,Neighborhoods!$A:$C,2,0)</f>
        <v>Bronx</v>
      </c>
      <c r="M5702" t="str">
        <f>VLOOKUP($K5702,Neighborhoods!$A:$C,3,0)</f>
        <v>Concourse</v>
      </c>
      <c r="N5702" t="str">
        <f>INDEX(Neighborhoods!$A:$C, MATCH(Places!$K5702,Neighborhoods!$A:$A,0), MATCH(Places!N$1,Neighborhoods!$A$1:$C$1,0))</f>
        <v>Bronx</v>
      </c>
      <c r="O5702" t="str">
        <f>INDEX(Neighborhoods!$A:$C, MATCH(Places!$K5702,Neighborhoods!$A:$A,0), MATCH(Places!O$1,Neighborhoods!$A$1:$C$1,0))</f>
        <v>Concourse</v>
      </c>
      <c r="P5702" t="s">
        <v>11822</v>
      </c>
      <c r="Q5702" t="str">
        <f t="shared" si="356"/>
        <v>No</v>
      </c>
      <c r="R5702">
        <v>8</v>
      </c>
      <c r="S5702" t="str">
        <f t="shared" si="357"/>
        <v>Large</v>
      </c>
      <c r="T5702" s="50">
        <v>85</v>
      </c>
      <c r="U5702" s="70">
        <f t="shared" si="358"/>
        <v>0.03</v>
      </c>
      <c r="V5702" s="52">
        <v>4.2</v>
      </c>
      <c r="W5702" s="52" t="str" cm="1">
        <f t="array" ref="W5702">_xlfn.SWITCH(ROUND(V5702,0),5,"Excellent",4,"Good",3,"Ok","Bad")</f>
        <v>Good</v>
      </c>
      <c r="X5702">
        <v>5</v>
      </c>
      <c r="Y5702" t="str">
        <f t="shared" si="359"/>
        <v>No</v>
      </c>
      <c r="Z5702" s="68">
        <v>43861</v>
      </c>
      <c r="AA5702" s="68">
        <v>43993</v>
      </c>
      <c r="AB5702">
        <v>168</v>
      </c>
      <c r="AC5702" t="s">
        <v>15616</v>
      </c>
    </row>
    <row r="5703" spans="1:29" x14ac:dyDescent="0.3">
      <c r="A5703" t="s">
        <v>15257</v>
      </c>
      <c r="B5703">
        <v>1823</v>
      </c>
      <c r="C5703" t="str">
        <f>VLOOKUP($B5703,Hosts!$A:$M,10,0)</f>
        <v>Within an hour</v>
      </c>
      <c r="D5703" s="70">
        <f>VLOOKUP($B5703,Hosts!$A:$M,11,0)</f>
        <v>1</v>
      </c>
      <c r="E5703" s="70">
        <f>VLOOKUP($B5703,Hosts!$A:$M,12,0)</f>
        <v>1</v>
      </c>
      <c r="F5703" t="str">
        <f>VLOOKUP($B5703,Hosts!$A:$M,13,0)</f>
        <v>Yes</v>
      </c>
      <c r="G5703" t="str">
        <f>INDEX(Hosts!$A:$M, MATCH(Places!$B5703,Hosts!$A:$A,0), MATCH(Places!G$1,Hosts!$A$1:$M$1,0))</f>
        <v>Within an hour</v>
      </c>
      <c r="H5703" s="70">
        <f>INDEX(Hosts!$A:$M, MATCH(Places!$B5703,Hosts!$A:$A,0), MATCH(Places!H$1,Hosts!$A$1:$M$1,0))</f>
        <v>1</v>
      </c>
      <c r="I5703" s="70">
        <f>INDEX(Hosts!$A:$M, MATCH(Places!$B5703,Hosts!$A:$A,0), MATCH(Places!I$1,Hosts!$A$1:$M$1,0))</f>
        <v>1</v>
      </c>
      <c r="J5703" t="str">
        <f>INDEX(Hosts!$A:$M, MATCH(Places!$B5703,Hosts!$A:$A,0), MATCH(Places!J$1,Hosts!$A$1:$M$1,0))</f>
        <v>Yes</v>
      </c>
      <c r="K5703">
        <v>19</v>
      </c>
      <c r="L5703" t="str">
        <f>VLOOKUP($K5703,Neighborhoods!$A:$C,2,0)</f>
        <v>Manhattan</v>
      </c>
      <c r="M5703" t="str">
        <f>VLOOKUP($K5703,Neighborhoods!$A:$C,3,0)</f>
        <v>Upper East Side</v>
      </c>
      <c r="N5703" t="str">
        <f>INDEX(Neighborhoods!$A:$C, MATCH(Places!$K5703,Neighborhoods!$A:$A,0), MATCH(Places!N$1,Neighborhoods!$A$1:$C$1,0))</f>
        <v>Manhattan</v>
      </c>
      <c r="O5703" t="str">
        <f>INDEX(Neighborhoods!$A:$C, MATCH(Places!$K5703,Neighborhoods!$A:$A,0), MATCH(Places!O$1,Neighborhoods!$A$1:$C$1,0))</f>
        <v>Upper East Side</v>
      </c>
      <c r="P5703" t="s">
        <v>11822</v>
      </c>
      <c r="Q5703" t="str">
        <f t="shared" si="356"/>
        <v>No</v>
      </c>
      <c r="R5703">
        <v>6</v>
      </c>
      <c r="S5703" t="str">
        <f t="shared" si="357"/>
        <v>Large</v>
      </c>
      <c r="T5703" s="50">
        <v>126</v>
      </c>
      <c r="U5703" s="70">
        <f t="shared" si="358"/>
        <v>0.03</v>
      </c>
      <c r="V5703" s="52">
        <v>4.91</v>
      </c>
      <c r="W5703" s="52" t="str" cm="1">
        <f t="array" ref="W5703">_xlfn.SWITCH(ROUND(V5703,0),5,"Excellent",4,"Good",3,"Ok","Bad")</f>
        <v>Excellent</v>
      </c>
      <c r="X5703">
        <v>23</v>
      </c>
      <c r="Y5703" t="str">
        <f t="shared" si="359"/>
        <v>No</v>
      </c>
      <c r="Z5703" s="68">
        <v>43836</v>
      </c>
      <c r="AA5703" s="68">
        <v>44056</v>
      </c>
      <c r="AB5703">
        <v>57</v>
      </c>
      <c r="AC5703" t="s">
        <v>15616</v>
      </c>
    </row>
    <row r="5704" spans="1:29" x14ac:dyDescent="0.3">
      <c r="A5704" t="s">
        <v>14979</v>
      </c>
      <c r="B5704">
        <v>4047</v>
      </c>
      <c r="C5704" t="str">
        <f>VLOOKUP($B5704,Hosts!$A:$M,10,0)</f>
        <v>Within a day</v>
      </c>
      <c r="D5704" s="70">
        <f>VLOOKUP($B5704,Hosts!$A:$M,11,0)</f>
        <v>1</v>
      </c>
      <c r="E5704" s="70">
        <f>VLOOKUP($B5704,Hosts!$A:$M,12,0)</f>
        <v>1</v>
      </c>
      <c r="F5704" t="str">
        <f>VLOOKUP($B5704,Hosts!$A:$M,13,0)</f>
        <v>No</v>
      </c>
      <c r="G5704" t="str">
        <f>INDEX(Hosts!$A:$M, MATCH(Places!$B5704,Hosts!$A:$A,0), MATCH(Places!G$1,Hosts!$A$1:$M$1,0))</f>
        <v>Within a day</v>
      </c>
      <c r="H5704" s="70">
        <f>INDEX(Hosts!$A:$M, MATCH(Places!$B5704,Hosts!$A:$A,0), MATCH(Places!H$1,Hosts!$A$1:$M$1,0))</f>
        <v>1</v>
      </c>
      <c r="I5704" s="70">
        <f>INDEX(Hosts!$A:$M, MATCH(Places!$B5704,Hosts!$A:$A,0), MATCH(Places!I$1,Hosts!$A$1:$M$1,0))</f>
        <v>1</v>
      </c>
      <c r="J5704" t="str">
        <f>INDEX(Hosts!$A:$M, MATCH(Places!$B5704,Hosts!$A:$A,0), MATCH(Places!J$1,Hosts!$A$1:$M$1,0))</f>
        <v>No</v>
      </c>
      <c r="K5704">
        <v>15</v>
      </c>
      <c r="L5704" t="str">
        <f>VLOOKUP($K5704,Neighborhoods!$A:$C,2,0)</f>
        <v>Manhattan</v>
      </c>
      <c r="M5704" t="str">
        <f>VLOOKUP($K5704,Neighborhoods!$A:$C,3,0)</f>
        <v>East Village</v>
      </c>
      <c r="N5704" t="str">
        <f>INDEX(Neighborhoods!$A:$C, MATCH(Places!$K5704,Neighborhoods!$A:$A,0), MATCH(Places!N$1,Neighborhoods!$A$1:$C$1,0))</f>
        <v>Manhattan</v>
      </c>
      <c r="O5704" t="str">
        <f>INDEX(Neighborhoods!$A:$C, MATCH(Places!$K5704,Neighborhoods!$A:$A,0), MATCH(Places!O$1,Neighborhoods!$A$1:$C$1,0))</f>
        <v>East Village</v>
      </c>
      <c r="P5704" t="s">
        <v>11822</v>
      </c>
      <c r="Q5704" t="str">
        <f t="shared" si="356"/>
        <v>No</v>
      </c>
      <c r="R5704">
        <v>4</v>
      </c>
      <c r="S5704" t="str">
        <f t="shared" si="357"/>
        <v>Medium</v>
      </c>
      <c r="T5704" s="50">
        <v>170</v>
      </c>
      <c r="U5704" s="70">
        <f t="shared" si="358"/>
        <v>0.03</v>
      </c>
      <c r="V5704" s="52">
        <v>4.67</v>
      </c>
      <c r="W5704" s="52" t="str" cm="1">
        <f t="array" ref="W5704">_xlfn.SWITCH(ROUND(V5704,0),5,"Excellent",4,"Good",3,"Ok","Bad")</f>
        <v>Excellent</v>
      </c>
      <c r="X5704">
        <v>3</v>
      </c>
      <c r="Y5704" t="str">
        <f t="shared" si="359"/>
        <v>No</v>
      </c>
      <c r="Z5704" s="68">
        <v>43835</v>
      </c>
      <c r="AA5704" s="68">
        <v>43850</v>
      </c>
      <c r="AB5704">
        <v>0</v>
      </c>
      <c r="AC5704" t="s">
        <v>15616</v>
      </c>
    </row>
    <row r="5705" spans="1:29" x14ac:dyDescent="0.3">
      <c r="A5705" t="s">
        <v>15022</v>
      </c>
      <c r="B5705">
        <v>3637</v>
      </c>
      <c r="C5705" t="str">
        <f>VLOOKUP($B5705,Hosts!$A:$M,10,0)</f>
        <v>Within an hour</v>
      </c>
      <c r="D5705" s="70">
        <f>VLOOKUP($B5705,Hosts!$A:$M,11,0)</f>
        <v>1</v>
      </c>
      <c r="E5705" s="70">
        <f>VLOOKUP($B5705,Hosts!$A:$M,12,0)</f>
        <v>0.95</v>
      </c>
      <c r="F5705" t="str">
        <f>VLOOKUP($B5705,Hosts!$A:$M,13,0)</f>
        <v>No</v>
      </c>
      <c r="G5705" t="str">
        <f>INDEX(Hosts!$A:$M, MATCH(Places!$B5705,Hosts!$A:$A,0), MATCH(Places!G$1,Hosts!$A$1:$M$1,0))</f>
        <v>Within an hour</v>
      </c>
      <c r="H5705" s="70">
        <f>INDEX(Hosts!$A:$M, MATCH(Places!$B5705,Hosts!$A:$A,0), MATCH(Places!H$1,Hosts!$A$1:$M$1,0))</f>
        <v>1</v>
      </c>
      <c r="I5705" s="70">
        <f>INDEX(Hosts!$A:$M, MATCH(Places!$B5705,Hosts!$A:$A,0), MATCH(Places!I$1,Hosts!$A$1:$M$1,0))</f>
        <v>0.95</v>
      </c>
      <c r="J5705" t="str">
        <f>INDEX(Hosts!$A:$M, MATCH(Places!$B5705,Hosts!$A:$A,0), MATCH(Places!J$1,Hosts!$A$1:$M$1,0))</f>
        <v>No</v>
      </c>
      <c r="K5705">
        <v>7</v>
      </c>
      <c r="L5705" t="str">
        <f>VLOOKUP($K5705,Neighborhoods!$A:$C,2,0)</f>
        <v>Brooklyn</v>
      </c>
      <c r="M5705" t="str">
        <f>VLOOKUP($K5705,Neighborhoods!$A:$C,3,0)</f>
        <v>Bedford-Stuyvesant</v>
      </c>
      <c r="N5705" t="str">
        <f>INDEX(Neighborhoods!$A:$C, MATCH(Places!$K5705,Neighborhoods!$A:$A,0), MATCH(Places!N$1,Neighborhoods!$A$1:$C$1,0))</f>
        <v>Brooklyn</v>
      </c>
      <c r="O5705" t="str">
        <f>INDEX(Neighborhoods!$A:$C, MATCH(Places!$K5705,Neighborhoods!$A:$A,0), MATCH(Places!O$1,Neighborhoods!$A$1:$C$1,0))</f>
        <v>Bedford-Stuyvesant</v>
      </c>
      <c r="P5705" t="s">
        <v>16</v>
      </c>
      <c r="Q5705" t="str">
        <f t="shared" si="356"/>
        <v>Yes</v>
      </c>
      <c r="R5705">
        <v>7</v>
      </c>
      <c r="S5705" t="str">
        <f t="shared" si="357"/>
        <v>Large</v>
      </c>
      <c r="T5705" s="50">
        <v>169</v>
      </c>
      <c r="U5705" s="70">
        <f t="shared" si="358"/>
        <v>0.03</v>
      </c>
      <c r="V5705" s="52">
        <v>5</v>
      </c>
      <c r="W5705" s="52" t="str" cm="1">
        <f t="array" ref="W5705">_xlfn.SWITCH(ROUND(V5705,0),5,"Excellent",4,"Good",3,"Ok","Bad")</f>
        <v>Excellent</v>
      </c>
      <c r="X5705">
        <v>4</v>
      </c>
      <c r="Y5705" t="str">
        <f t="shared" si="359"/>
        <v>No</v>
      </c>
      <c r="Z5705" s="68">
        <v>43832</v>
      </c>
      <c r="AA5705" s="68">
        <v>43910</v>
      </c>
      <c r="AB5705">
        <v>365</v>
      </c>
      <c r="AC5705" t="s">
        <v>15615</v>
      </c>
    </row>
    <row r="5706" spans="1:29" x14ac:dyDescent="0.3">
      <c r="A5706" t="s">
        <v>14396</v>
      </c>
      <c r="B5706">
        <v>3248</v>
      </c>
      <c r="C5706" t="str">
        <f>VLOOKUP($B5706,Hosts!$A:$M,10,0)</f>
        <v>Within an hour</v>
      </c>
      <c r="D5706" s="70">
        <f>VLOOKUP($B5706,Hosts!$A:$M,11,0)</f>
        <v>1</v>
      </c>
      <c r="E5706" s="70">
        <f>VLOOKUP($B5706,Hosts!$A:$M,12,0)</f>
        <v>0.99</v>
      </c>
      <c r="F5706" t="str">
        <f>VLOOKUP($B5706,Hosts!$A:$M,13,0)</f>
        <v>Yes</v>
      </c>
      <c r="G5706" t="str">
        <f>INDEX(Hosts!$A:$M, MATCH(Places!$B5706,Hosts!$A:$A,0), MATCH(Places!G$1,Hosts!$A$1:$M$1,0))</f>
        <v>Within an hour</v>
      </c>
      <c r="H5706" s="70">
        <f>INDEX(Hosts!$A:$M, MATCH(Places!$B5706,Hosts!$A:$A,0), MATCH(Places!H$1,Hosts!$A$1:$M$1,0))</f>
        <v>1</v>
      </c>
      <c r="I5706" s="70">
        <f>INDEX(Hosts!$A:$M, MATCH(Places!$B5706,Hosts!$A:$A,0), MATCH(Places!I$1,Hosts!$A$1:$M$1,0))</f>
        <v>0.99</v>
      </c>
      <c r="J5706" t="str">
        <f>INDEX(Hosts!$A:$M, MATCH(Places!$B5706,Hosts!$A:$A,0), MATCH(Places!J$1,Hosts!$A$1:$M$1,0))</f>
        <v>Yes</v>
      </c>
      <c r="K5706">
        <v>17</v>
      </c>
      <c r="L5706" t="str">
        <f>VLOOKUP($K5706,Neighborhoods!$A:$C,2,0)</f>
        <v>Manhattan</v>
      </c>
      <c r="M5706" t="str">
        <f>VLOOKUP($K5706,Neighborhoods!$A:$C,3,0)</f>
        <v>Hell's Kitchen</v>
      </c>
      <c r="N5706" t="str">
        <f>INDEX(Neighborhoods!$A:$C, MATCH(Places!$K5706,Neighborhoods!$A:$A,0), MATCH(Places!N$1,Neighborhoods!$A$1:$C$1,0))</f>
        <v>Manhattan</v>
      </c>
      <c r="O5706" t="str">
        <f>INDEX(Neighborhoods!$A:$C, MATCH(Places!$K5706,Neighborhoods!$A:$A,0), MATCH(Places!O$1,Neighborhoods!$A$1:$C$1,0))</f>
        <v>Hell's Kitchen</v>
      </c>
      <c r="P5706" t="s">
        <v>16</v>
      </c>
      <c r="Q5706" t="str">
        <f t="shared" si="356"/>
        <v>Yes</v>
      </c>
      <c r="R5706">
        <v>1</v>
      </c>
      <c r="S5706" t="str">
        <f t="shared" si="357"/>
        <v>Small</v>
      </c>
      <c r="T5706" s="50">
        <v>37</v>
      </c>
      <c r="U5706" s="70">
        <f t="shared" si="358"/>
        <v>0.03</v>
      </c>
      <c r="V5706" s="52">
        <v>5</v>
      </c>
      <c r="W5706" s="52" t="str" cm="1">
        <f t="array" ref="W5706">_xlfn.SWITCH(ROUND(V5706,0),5,"Excellent",4,"Good",3,"Ok","Bad")</f>
        <v>Excellent</v>
      </c>
      <c r="X5706">
        <v>11</v>
      </c>
      <c r="Y5706" t="str">
        <f t="shared" si="359"/>
        <v>No</v>
      </c>
      <c r="Z5706" s="68">
        <v>43842</v>
      </c>
      <c r="AA5706" s="68">
        <v>44053</v>
      </c>
      <c r="AB5706">
        <v>21</v>
      </c>
      <c r="AC5706" t="s">
        <v>15616</v>
      </c>
    </row>
    <row r="5707" spans="1:29" x14ac:dyDescent="0.3">
      <c r="A5707" t="s">
        <v>13792</v>
      </c>
      <c r="B5707">
        <v>3301</v>
      </c>
      <c r="C5707" t="str">
        <f>VLOOKUP($B5707,Hosts!$A:$M,10,0)</f>
        <v>Within an hour</v>
      </c>
      <c r="D5707" s="70">
        <f>VLOOKUP($B5707,Hosts!$A:$M,11,0)</f>
        <v>0.88</v>
      </c>
      <c r="E5707" s="70">
        <f>VLOOKUP($B5707,Hosts!$A:$M,12,0)</f>
        <v>0.9</v>
      </c>
      <c r="F5707" t="str">
        <f>VLOOKUP($B5707,Hosts!$A:$M,13,0)</f>
        <v>No</v>
      </c>
      <c r="G5707" t="str">
        <f>INDEX(Hosts!$A:$M, MATCH(Places!$B5707,Hosts!$A:$A,0), MATCH(Places!G$1,Hosts!$A$1:$M$1,0))</f>
        <v>Within an hour</v>
      </c>
      <c r="H5707" s="70">
        <f>INDEX(Hosts!$A:$M, MATCH(Places!$B5707,Hosts!$A:$A,0), MATCH(Places!H$1,Hosts!$A$1:$M$1,0))</f>
        <v>0.88</v>
      </c>
      <c r="I5707" s="70">
        <f>INDEX(Hosts!$A:$M, MATCH(Places!$B5707,Hosts!$A:$A,0), MATCH(Places!I$1,Hosts!$A$1:$M$1,0))</f>
        <v>0.9</v>
      </c>
      <c r="J5707" t="str">
        <f>INDEX(Hosts!$A:$M, MATCH(Places!$B5707,Hosts!$A:$A,0), MATCH(Places!J$1,Hosts!$A$1:$M$1,0))</f>
        <v>No</v>
      </c>
      <c r="K5707">
        <v>25</v>
      </c>
      <c r="L5707" t="str">
        <f>VLOOKUP($K5707,Neighborhoods!$A:$C,2,0)</f>
        <v>Queens</v>
      </c>
      <c r="M5707" t="str">
        <f>VLOOKUP($K5707,Neighborhoods!$A:$C,3,0)</f>
        <v>Ridgewood</v>
      </c>
      <c r="N5707" t="str">
        <f>INDEX(Neighborhoods!$A:$C, MATCH(Places!$K5707,Neighborhoods!$A:$A,0), MATCH(Places!N$1,Neighborhoods!$A$1:$C$1,0))</f>
        <v>Queens</v>
      </c>
      <c r="O5707" t="str">
        <f>INDEX(Neighborhoods!$A:$C, MATCH(Places!$K5707,Neighborhoods!$A:$A,0), MATCH(Places!O$1,Neighborhoods!$A$1:$C$1,0))</f>
        <v>Ridgewood</v>
      </c>
      <c r="P5707" t="s">
        <v>11822</v>
      </c>
      <c r="Q5707" t="str">
        <f t="shared" si="356"/>
        <v>No</v>
      </c>
      <c r="R5707">
        <v>12</v>
      </c>
      <c r="S5707" t="str">
        <f t="shared" si="357"/>
        <v>Large</v>
      </c>
      <c r="T5707" s="50">
        <v>253</v>
      </c>
      <c r="U5707" s="70">
        <f t="shared" si="358"/>
        <v>0.04</v>
      </c>
      <c r="V5707" s="52">
        <v>4.8499999999999996</v>
      </c>
      <c r="W5707" s="52" t="str" cm="1">
        <f t="array" ref="W5707">_xlfn.SWITCH(ROUND(V5707,0),5,"Excellent",4,"Good",3,"Ok","Bad")</f>
        <v>Excellent</v>
      </c>
      <c r="X5707">
        <v>13</v>
      </c>
      <c r="Y5707" t="str">
        <f t="shared" si="359"/>
        <v>No</v>
      </c>
      <c r="Z5707" s="68">
        <v>43834</v>
      </c>
      <c r="AA5707" s="68">
        <v>43906</v>
      </c>
      <c r="AB5707">
        <v>249</v>
      </c>
      <c r="AC5707" t="s">
        <v>15615</v>
      </c>
    </row>
    <row r="5708" spans="1:29" x14ac:dyDescent="0.3">
      <c r="A5708" t="s">
        <v>14470</v>
      </c>
      <c r="B5708">
        <v>4044</v>
      </c>
      <c r="C5708" t="str">
        <f>VLOOKUP($B5708,Hosts!$A:$M,10,0)</f>
        <v>Within an hour</v>
      </c>
      <c r="D5708" s="70">
        <f>VLOOKUP($B5708,Hosts!$A:$M,11,0)</f>
        <v>1</v>
      </c>
      <c r="E5708" s="70">
        <f>VLOOKUP($B5708,Hosts!$A:$M,12,0)</f>
        <v>0.99</v>
      </c>
      <c r="F5708" t="str">
        <f>VLOOKUP($B5708,Hosts!$A:$M,13,0)</f>
        <v>Yes</v>
      </c>
      <c r="G5708" t="str">
        <f>INDEX(Hosts!$A:$M, MATCH(Places!$B5708,Hosts!$A:$A,0), MATCH(Places!G$1,Hosts!$A$1:$M$1,0))</f>
        <v>Within an hour</v>
      </c>
      <c r="H5708" s="70">
        <f>INDEX(Hosts!$A:$M, MATCH(Places!$B5708,Hosts!$A:$A,0), MATCH(Places!H$1,Hosts!$A$1:$M$1,0))</f>
        <v>1</v>
      </c>
      <c r="I5708" s="70">
        <f>INDEX(Hosts!$A:$M, MATCH(Places!$B5708,Hosts!$A:$A,0), MATCH(Places!I$1,Hosts!$A$1:$M$1,0))</f>
        <v>0.99</v>
      </c>
      <c r="J5708" t="str">
        <f>INDEX(Hosts!$A:$M, MATCH(Places!$B5708,Hosts!$A:$A,0), MATCH(Places!J$1,Hosts!$A$1:$M$1,0))</f>
        <v>Yes</v>
      </c>
      <c r="K5708">
        <v>13</v>
      </c>
      <c r="L5708" t="str">
        <f>VLOOKUP($K5708,Neighborhoods!$A:$C,2,0)</f>
        <v>Manhattan</v>
      </c>
      <c r="M5708" t="str">
        <f>VLOOKUP($K5708,Neighborhoods!$A:$C,3,0)</f>
        <v>Chelsea</v>
      </c>
      <c r="N5708" t="str">
        <f>INDEX(Neighborhoods!$A:$C, MATCH(Places!$K5708,Neighborhoods!$A:$A,0), MATCH(Places!N$1,Neighborhoods!$A$1:$C$1,0))</f>
        <v>Manhattan</v>
      </c>
      <c r="O5708" t="str">
        <f>INDEX(Neighborhoods!$A:$C, MATCH(Places!$K5708,Neighborhoods!$A:$A,0), MATCH(Places!O$1,Neighborhoods!$A$1:$C$1,0))</f>
        <v>Chelsea</v>
      </c>
      <c r="P5708" t="s">
        <v>1</v>
      </c>
      <c r="Q5708" t="str">
        <f t="shared" si="356"/>
        <v>Yes</v>
      </c>
      <c r="R5708">
        <v>2</v>
      </c>
      <c r="S5708" t="str">
        <f t="shared" si="357"/>
        <v>Small</v>
      </c>
      <c r="T5708" s="50">
        <v>59</v>
      </c>
      <c r="U5708" s="70">
        <f t="shared" si="358"/>
        <v>0.03</v>
      </c>
      <c r="V5708" s="52">
        <v>4.8</v>
      </c>
      <c r="W5708" s="52" t="str" cm="1">
        <f t="array" ref="W5708">_xlfn.SWITCH(ROUND(V5708,0),5,"Excellent",4,"Good",3,"Ok","Bad")</f>
        <v>Excellent</v>
      </c>
      <c r="X5708">
        <v>20</v>
      </c>
      <c r="Y5708" t="str">
        <f t="shared" si="359"/>
        <v>No</v>
      </c>
      <c r="Z5708" s="68">
        <v>43853</v>
      </c>
      <c r="AA5708" s="68">
        <v>44046</v>
      </c>
      <c r="AB5708">
        <v>47</v>
      </c>
      <c r="AC5708" t="s">
        <v>15616</v>
      </c>
    </row>
    <row r="5709" spans="1:29" x14ac:dyDescent="0.3">
      <c r="A5709" t="s">
        <v>15416</v>
      </c>
      <c r="B5709">
        <v>3500</v>
      </c>
      <c r="C5709" t="str">
        <f>VLOOKUP($B5709,Hosts!$A:$M,10,0)</f>
        <v>Within an hour</v>
      </c>
      <c r="D5709" s="70">
        <f>VLOOKUP($B5709,Hosts!$A:$M,11,0)</f>
        <v>1</v>
      </c>
      <c r="E5709" s="70">
        <f>VLOOKUP($B5709,Hosts!$A:$M,12,0)</f>
        <v>0.98</v>
      </c>
      <c r="F5709" t="str">
        <f>VLOOKUP($B5709,Hosts!$A:$M,13,0)</f>
        <v>Yes</v>
      </c>
      <c r="G5709" t="str">
        <f>INDEX(Hosts!$A:$M, MATCH(Places!$B5709,Hosts!$A:$A,0), MATCH(Places!G$1,Hosts!$A$1:$M$1,0))</f>
        <v>Within an hour</v>
      </c>
      <c r="H5709" s="70">
        <f>INDEX(Hosts!$A:$M, MATCH(Places!$B5709,Hosts!$A:$A,0), MATCH(Places!H$1,Hosts!$A$1:$M$1,0))</f>
        <v>1</v>
      </c>
      <c r="I5709" s="70">
        <f>INDEX(Hosts!$A:$M, MATCH(Places!$B5709,Hosts!$A:$A,0), MATCH(Places!I$1,Hosts!$A$1:$M$1,0))</f>
        <v>0.98</v>
      </c>
      <c r="J5709" t="str">
        <f>INDEX(Hosts!$A:$M, MATCH(Places!$B5709,Hosts!$A:$A,0), MATCH(Places!J$1,Hosts!$A$1:$M$1,0))</f>
        <v>Yes</v>
      </c>
      <c r="K5709">
        <v>20</v>
      </c>
      <c r="L5709" t="str">
        <f>VLOOKUP($K5709,Neighborhoods!$A:$C,2,0)</f>
        <v>Manhattan</v>
      </c>
      <c r="M5709" t="str">
        <f>VLOOKUP($K5709,Neighborhoods!$A:$C,3,0)</f>
        <v>Upper West Side</v>
      </c>
      <c r="N5709" t="str">
        <f>INDEX(Neighborhoods!$A:$C, MATCH(Places!$K5709,Neighborhoods!$A:$A,0), MATCH(Places!N$1,Neighborhoods!$A$1:$C$1,0))</f>
        <v>Manhattan</v>
      </c>
      <c r="O5709" t="str">
        <f>INDEX(Neighborhoods!$A:$C, MATCH(Places!$K5709,Neighborhoods!$A:$A,0), MATCH(Places!O$1,Neighborhoods!$A$1:$C$1,0))</f>
        <v>Upper West Side</v>
      </c>
      <c r="P5709" t="s">
        <v>1</v>
      </c>
      <c r="Q5709" t="str">
        <f t="shared" si="356"/>
        <v>Yes</v>
      </c>
      <c r="R5709">
        <v>3</v>
      </c>
      <c r="S5709" t="str">
        <f t="shared" si="357"/>
        <v>Medium</v>
      </c>
      <c r="T5709" s="50">
        <v>56</v>
      </c>
      <c r="U5709" s="70">
        <f t="shared" si="358"/>
        <v>0.03</v>
      </c>
      <c r="V5709" s="52">
        <v>4.76</v>
      </c>
      <c r="W5709" s="52" t="str" cm="1">
        <f t="array" ref="W5709">_xlfn.SWITCH(ROUND(V5709,0),5,"Excellent",4,"Good",3,"Ok","Bad")</f>
        <v>Excellent</v>
      </c>
      <c r="X5709">
        <v>33</v>
      </c>
      <c r="Y5709" t="str">
        <f t="shared" si="359"/>
        <v>No</v>
      </c>
      <c r="Z5709" s="68">
        <v>43835</v>
      </c>
      <c r="AA5709" s="68">
        <v>44053</v>
      </c>
      <c r="AB5709">
        <v>360</v>
      </c>
      <c r="AC5709" t="s">
        <v>15616</v>
      </c>
    </row>
    <row r="5710" spans="1:29" x14ac:dyDescent="0.3">
      <c r="A5710" t="s">
        <v>14018</v>
      </c>
      <c r="B5710">
        <v>179</v>
      </c>
      <c r="C5710" t="str">
        <f>VLOOKUP($B5710,Hosts!$A:$M,10,0)</f>
        <v>Within an hour</v>
      </c>
      <c r="D5710" s="70">
        <f>VLOOKUP($B5710,Hosts!$A:$M,11,0)</f>
        <v>1</v>
      </c>
      <c r="E5710" s="70">
        <f>VLOOKUP($B5710,Hosts!$A:$M,12,0)</f>
        <v>0.91</v>
      </c>
      <c r="F5710" t="str">
        <f>VLOOKUP($B5710,Hosts!$A:$M,13,0)</f>
        <v>Yes</v>
      </c>
      <c r="G5710" t="str">
        <f>INDEX(Hosts!$A:$M, MATCH(Places!$B5710,Hosts!$A:$A,0), MATCH(Places!G$1,Hosts!$A$1:$M$1,0))</f>
        <v>Within an hour</v>
      </c>
      <c r="H5710" s="70">
        <f>INDEX(Hosts!$A:$M, MATCH(Places!$B5710,Hosts!$A:$A,0), MATCH(Places!H$1,Hosts!$A$1:$M$1,0))</f>
        <v>1</v>
      </c>
      <c r="I5710" s="70">
        <f>INDEX(Hosts!$A:$M, MATCH(Places!$B5710,Hosts!$A:$A,0), MATCH(Places!I$1,Hosts!$A$1:$M$1,0))</f>
        <v>0.91</v>
      </c>
      <c r="J5710" t="str">
        <f>INDEX(Hosts!$A:$M, MATCH(Places!$B5710,Hosts!$A:$A,0), MATCH(Places!J$1,Hosts!$A$1:$M$1,0))</f>
        <v>Yes</v>
      </c>
      <c r="K5710">
        <v>7</v>
      </c>
      <c r="L5710" t="str">
        <f>VLOOKUP($K5710,Neighborhoods!$A:$C,2,0)</f>
        <v>Brooklyn</v>
      </c>
      <c r="M5710" t="str">
        <f>VLOOKUP($K5710,Neighborhoods!$A:$C,3,0)</f>
        <v>Bedford-Stuyvesant</v>
      </c>
      <c r="N5710" t="str">
        <f>INDEX(Neighborhoods!$A:$C, MATCH(Places!$K5710,Neighborhoods!$A:$A,0), MATCH(Places!N$1,Neighborhoods!$A$1:$C$1,0))</f>
        <v>Brooklyn</v>
      </c>
      <c r="O5710" t="str">
        <f>INDEX(Neighborhoods!$A:$C, MATCH(Places!$K5710,Neighborhoods!$A:$A,0), MATCH(Places!O$1,Neighborhoods!$A$1:$C$1,0))</f>
        <v>Bedford-Stuyvesant</v>
      </c>
      <c r="P5710" t="s">
        <v>11822</v>
      </c>
      <c r="Q5710" t="str">
        <f t="shared" si="356"/>
        <v>No</v>
      </c>
      <c r="R5710">
        <v>4</v>
      </c>
      <c r="S5710" t="str">
        <f t="shared" si="357"/>
        <v>Medium</v>
      </c>
      <c r="T5710" s="50">
        <v>115</v>
      </c>
      <c r="U5710" s="70">
        <f t="shared" si="358"/>
        <v>0.03</v>
      </c>
      <c r="V5710" s="52">
        <v>4.9000000000000004</v>
      </c>
      <c r="W5710" s="52" t="str" cm="1">
        <f t="array" ref="W5710">_xlfn.SWITCH(ROUND(V5710,0),5,"Excellent",4,"Good",3,"Ok","Bad")</f>
        <v>Excellent</v>
      </c>
      <c r="X5710">
        <v>10</v>
      </c>
      <c r="Y5710" t="str">
        <f t="shared" si="359"/>
        <v>No</v>
      </c>
      <c r="Z5710" s="68">
        <v>43842</v>
      </c>
      <c r="AA5710" s="68">
        <v>43920</v>
      </c>
      <c r="AB5710">
        <v>44</v>
      </c>
      <c r="AC5710" t="s">
        <v>15616</v>
      </c>
    </row>
    <row r="5711" spans="1:29" x14ac:dyDescent="0.3">
      <c r="A5711" t="s">
        <v>13152</v>
      </c>
      <c r="B5711">
        <v>4088</v>
      </c>
      <c r="C5711" t="str">
        <f>VLOOKUP($B5711,Hosts!$A:$M,10,0)</f>
        <v>Within an hour</v>
      </c>
      <c r="D5711" s="70">
        <f>VLOOKUP($B5711,Hosts!$A:$M,11,0)</f>
        <v>1</v>
      </c>
      <c r="E5711" s="70">
        <f>VLOOKUP($B5711,Hosts!$A:$M,12,0)</f>
        <v>0.93</v>
      </c>
      <c r="F5711" t="str">
        <f>VLOOKUP($B5711,Hosts!$A:$M,13,0)</f>
        <v>Yes</v>
      </c>
      <c r="G5711" t="str">
        <f>INDEX(Hosts!$A:$M, MATCH(Places!$B5711,Hosts!$A:$A,0), MATCH(Places!G$1,Hosts!$A$1:$M$1,0))</f>
        <v>Within an hour</v>
      </c>
      <c r="H5711" s="70">
        <f>INDEX(Hosts!$A:$M, MATCH(Places!$B5711,Hosts!$A:$A,0), MATCH(Places!H$1,Hosts!$A$1:$M$1,0))</f>
        <v>1</v>
      </c>
      <c r="I5711" s="70">
        <f>INDEX(Hosts!$A:$M, MATCH(Places!$B5711,Hosts!$A:$A,0), MATCH(Places!I$1,Hosts!$A$1:$M$1,0))</f>
        <v>0.93</v>
      </c>
      <c r="J5711" t="str">
        <f>INDEX(Hosts!$A:$M, MATCH(Places!$B5711,Hosts!$A:$A,0), MATCH(Places!J$1,Hosts!$A$1:$M$1,0))</f>
        <v>Yes</v>
      </c>
      <c r="K5711">
        <v>7</v>
      </c>
      <c r="L5711" t="str">
        <f>VLOOKUP($K5711,Neighborhoods!$A:$C,2,0)</f>
        <v>Brooklyn</v>
      </c>
      <c r="M5711" t="str">
        <f>VLOOKUP($K5711,Neighborhoods!$A:$C,3,0)</f>
        <v>Bedford-Stuyvesant</v>
      </c>
      <c r="N5711" t="str">
        <f>INDEX(Neighborhoods!$A:$C, MATCH(Places!$K5711,Neighborhoods!$A:$A,0), MATCH(Places!N$1,Neighborhoods!$A$1:$C$1,0))</f>
        <v>Brooklyn</v>
      </c>
      <c r="O5711" t="str">
        <f>INDEX(Neighborhoods!$A:$C, MATCH(Places!$K5711,Neighborhoods!$A:$A,0), MATCH(Places!O$1,Neighborhoods!$A$1:$C$1,0))</f>
        <v>Bedford-Stuyvesant</v>
      </c>
      <c r="P5711" t="s">
        <v>1</v>
      </c>
      <c r="Q5711" t="str">
        <f t="shared" si="356"/>
        <v>Yes</v>
      </c>
      <c r="R5711">
        <v>2</v>
      </c>
      <c r="S5711" t="str">
        <f t="shared" si="357"/>
        <v>Small</v>
      </c>
      <c r="T5711" s="50">
        <v>31</v>
      </c>
      <c r="U5711" s="70">
        <f t="shared" si="358"/>
        <v>0.03</v>
      </c>
      <c r="V5711" s="52">
        <v>4.88</v>
      </c>
      <c r="W5711" s="52" t="str" cm="1">
        <f t="array" ref="W5711">_xlfn.SWITCH(ROUND(V5711,0),5,"Excellent",4,"Good",3,"Ok","Bad")</f>
        <v>Excellent</v>
      </c>
      <c r="X5711">
        <v>8</v>
      </c>
      <c r="Y5711" t="str">
        <f t="shared" si="359"/>
        <v>No</v>
      </c>
      <c r="Z5711" s="68">
        <v>43833</v>
      </c>
      <c r="AA5711" s="68">
        <v>43962</v>
      </c>
      <c r="AB5711">
        <v>0</v>
      </c>
      <c r="AC5711" t="s">
        <v>15615</v>
      </c>
    </row>
    <row r="5712" spans="1:29" x14ac:dyDescent="0.3">
      <c r="A5712" t="s">
        <v>15394</v>
      </c>
      <c r="B5712">
        <v>4088</v>
      </c>
      <c r="C5712" t="str">
        <f>VLOOKUP($B5712,Hosts!$A:$M,10,0)</f>
        <v>Within an hour</v>
      </c>
      <c r="D5712" s="70">
        <f>VLOOKUP($B5712,Hosts!$A:$M,11,0)</f>
        <v>1</v>
      </c>
      <c r="E5712" s="70">
        <f>VLOOKUP($B5712,Hosts!$A:$M,12,0)</f>
        <v>0.93</v>
      </c>
      <c r="F5712" t="str">
        <f>VLOOKUP($B5712,Hosts!$A:$M,13,0)</f>
        <v>Yes</v>
      </c>
      <c r="G5712" t="str">
        <f>INDEX(Hosts!$A:$M, MATCH(Places!$B5712,Hosts!$A:$A,0), MATCH(Places!G$1,Hosts!$A$1:$M$1,0))</f>
        <v>Within an hour</v>
      </c>
      <c r="H5712" s="70">
        <f>INDEX(Hosts!$A:$M, MATCH(Places!$B5712,Hosts!$A:$A,0), MATCH(Places!H$1,Hosts!$A$1:$M$1,0))</f>
        <v>1</v>
      </c>
      <c r="I5712" s="70">
        <f>INDEX(Hosts!$A:$M, MATCH(Places!$B5712,Hosts!$A:$A,0), MATCH(Places!I$1,Hosts!$A$1:$M$1,0))</f>
        <v>0.93</v>
      </c>
      <c r="J5712" t="str">
        <f>INDEX(Hosts!$A:$M, MATCH(Places!$B5712,Hosts!$A:$A,0), MATCH(Places!J$1,Hosts!$A$1:$M$1,0))</f>
        <v>Yes</v>
      </c>
      <c r="K5712">
        <v>7</v>
      </c>
      <c r="L5712" t="str">
        <f>VLOOKUP($K5712,Neighborhoods!$A:$C,2,0)</f>
        <v>Brooklyn</v>
      </c>
      <c r="M5712" t="str">
        <f>VLOOKUP($K5712,Neighborhoods!$A:$C,3,0)</f>
        <v>Bedford-Stuyvesant</v>
      </c>
      <c r="N5712" t="str">
        <f>INDEX(Neighborhoods!$A:$C, MATCH(Places!$K5712,Neighborhoods!$A:$A,0), MATCH(Places!N$1,Neighborhoods!$A$1:$C$1,0))</f>
        <v>Brooklyn</v>
      </c>
      <c r="O5712" t="str">
        <f>INDEX(Neighborhoods!$A:$C, MATCH(Places!$K5712,Neighborhoods!$A:$A,0), MATCH(Places!O$1,Neighborhoods!$A$1:$C$1,0))</f>
        <v>Bedford-Stuyvesant</v>
      </c>
      <c r="P5712" t="s">
        <v>1</v>
      </c>
      <c r="Q5712" t="str">
        <f t="shared" si="356"/>
        <v>Yes</v>
      </c>
      <c r="R5712">
        <v>2</v>
      </c>
      <c r="S5712" t="str">
        <f t="shared" si="357"/>
        <v>Small</v>
      </c>
      <c r="T5712" s="50">
        <v>31</v>
      </c>
      <c r="U5712" s="70">
        <f t="shared" si="358"/>
        <v>0.03</v>
      </c>
      <c r="V5712" s="52">
        <v>4.63</v>
      </c>
      <c r="W5712" s="52" t="str" cm="1">
        <f t="array" ref="W5712">_xlfn.SWITCH(ROUND(V5712,0),5,"Excellent",4,"Good",3,"Ok","Bad")</f>
        <v>Excellent</v>
      </c>
      <c r="X5712">
        <v>8</v>
      </c>
      <c r="Y5712" t="str">
        <f t="shared" si="359"/>
        <v>No</v>
      </c>
      <c r="Z5712" s="68">
        <v>43848</v>
      </c>
      <c r="AA5712" s="68">
        <v>43913</v>
      </c>
      <c r="AB5712">
        <v>227</v>
      </c>
      <c r="AC5712" t="s">
        <v>15615</v>
      </c>
    </row>
    <row r="5713" spans="1:29" x14ac:dyDescent="0.3">
      <c r="A5713" t="s">
        <v>13790</v>
      </c>
      <c r="B5713">
        <v>3534</v>
      </c>
      <c r="C5713" t="str">
        <f>VLOOKUP($B5713,Hosts!$A:$M,10,0)</f>
        <v>Within an hour</v>
      </c>
      <c r="D5713" s="70">
        <f>VLOOKUP($B5713,Hosts!$A:$M,11,0)</f>
        <v>0.95</v>
      </c>
      <c r="E5713" s="70">
        <f>VLOOKUP($B5713,Hosts!$A:$M,12,0)</f>
        <v>0.85</v>
      </c>
      <c r="F5713" t="str">
        <f>VLOOKUP($B5713,Hosts!$A:$M,13,0)</f>
        <v>No</v>
      </c>
      <c r="G5713" t="str">
        <f>INDEX(Hosts!$A:$M, MATCH(Places!$B5713,Hosts!$A:$A,0), MATCH(Places!G$1,Hosts!$A$1:$M$1,0))</f>
        <v>Within an hour</v>
      </c>
      <c r="H5713" s="70">
        <f>INDEX(Hosts!$A:$M, MATCH(Places!$B5713,Hosts!$A:$A,0), MATCH(Places!H$1,Hosts!$A$1:$M$1,0))</f>
        <v>0.95</v>
      </c>
      <c r="I5713" s="70">
        <f>INDEX(Hosts!$A:$M, MATCH(Places!$B5713,Hosts!$A:$A,0), MATCH(Places!I$1,Hosts!$A$1:$M$1,0))</f>
        <v>0.85</v>
      </c>
      <c r="J5713" t="str">
        <f>INDEX(Hosts!$A:$M, MATCH(Places!$B5713,Hosts!$A:$A,0), MATCH(Places!J$1,Hosts!$A$1:$M$1,0))</f>
        <v>No</v>
      </c>
      <c r="K5713">
        <v>22</v>
      </c>
      <c r="L5713" t="str">
        <f>VLOOKUP($K5713,Neighborhoods!$A:$C,2,0)</f>
        <v>Queens</v>
      </c>
      <c r="M5713" t="str">
        <f>VLOOKUP($K5713,Neighborhoods!$A:$C,3,0)</f>
        <v>Flushing</v>
      </c>
      <c r="N5713" t="str">
        <f>INDEX(Neighborhoods!$A:$C, MATCH(Places!$K5713,Neighborhoods!$A:$A,0), MATCH(Places!N$1,Neighborhoods!$A$1:$C$1,0))</f>
        <v>Queens</v>
      </c>
      <c r="O5713" t="str">
        <f>INDEX(Neighborhoods!$A:$C, MATCH(Places!$K5713,Neighborhoods!$A:$A,0), MATCH(Places!O$1,Neighborhoods!$A$1:$C$1,0))</f>
        <v>Flushing</v>
      </c>
      <c r="P5713" t="s">
        <v>11822</v>
      </c>
      <c r="Q5713" t="str">
        <f t="shared" si="356"/>
        <v>No</v>
      </c>
      <c r="R5713">
        <v>4</v>
      </c>
      <c r="S5713" t="str">
        <f t="shared" si="357"/>
        <v>Medium</v>
      </c>
      <c r="T5713" s="50">
        <v>90</v>
      </c>
      <c r="U5713" s="70">
        <f t="shared" si="358"/>
        <v>0.03</v>
      </c>
      <c r="V5713" s="52">
        <v>4.33</v>
      </c>
      <c r="W5713" s="52" t="str" cm="1">
        <f t="array" ref="W5713">_xlfn.SWITCH(ROUND(V5713,0),5,"Excellent",4,"Good",3,"Ok","Bad")</f>
        <v>Good</v>
      </c>
      <c r="X5713">
        <v>3</v>
      </c>
      <c r="Y5713" t="str">
        <f t="shared" si="359"/>
        <v>No</v>
      </c>
      <c r="Z5713" s="68">
        <v>43842</v>
      </c>
      <c r="AA5713" s="68">
        <v>44040</v>
      </c>
      <c r="AB5713">
        <v>88</v>
      </c>
      <c r="AC5713" t="s">
        <v>15615</v>
      </c>
    </row>
    <row r="5714" spans="1:29" x14ac:dyDescent="0.3">
      <c r="A5714" t="s">
        <v>13623</v>
      </c>
      <c r="B5714">
        <v>4089</v>
      </c>
      <c r="C5714" t="str">
        <f>VLOOKUP($B5714,Hosts!$A:$M,10,0)</f>
        <v>Within an hour</v>
      </c>
      <c r="D5714" s="70">
        <f>VLOOKUP($B5714,Hosts!$A:$M,11,0)</f>
        <v>0.86</v>
      </c>
      <c r="E5714" s="70">
        <f>VLOOKUP($B5714,Hosts!$A:$M,12,0)</f>
        <v>0.99</v>
      </c>
      <c r="F5714" t="str">
        <f>VLOOKUP($B5714,Hosts!$A:$M,13,0)</f>
        <v>No</v>
      </c>
      <c r="G5714" t="str">
        <f>INDEX(Hosts!$A:$M, MATCH(Places!$B5714,Hosts!$A:$A,0), MATCH(Places!G$1,Hosts!$A$1:$M$1,0))</f>
        <v>Within an hour</v>
      </c>
      <c r="H5714" s="70">
        <f>INDEX(Hosts!$A:$M, MATCH(Places!$B5714,Hosts!$A:$A,0), MATCH(Places!H$1,Hosts!$A$1:$M$1,0))</f>
        <v>0.86</v>
      </c>
      <c r="I5714" s="70">
        <f>INDEX(Hosts!$A:$M, MATCH(Places!$B5714,Hosts!$A:$A,0), MATCH(Places!I$1,Hosts!$A$1:$M$1,0))</f>
        <v>0.99</v>
      </c>
      <c r="J5714" t="str">
        <f>INDEX(Hosts!$A:$M, MATCH(Places!$B5714,Hosts!$A:$A,0), MATCH(Places!J$1,Hosts!$A$1:$M$1,0))</f>
        <v>No</v>
      </c>
      <c r="K5714">
        <v>20</v>
      </c>
      <c r="L5714" t="str">
        <f>VLOOKUP($K5714,Neighborhoods!$A:$C,2,0)</f>
        <v>Manhattan</v>
      </c>
      <c r="M5714" t="str">
        <f>VLOOKUP($K5714,Neighborhoods!$A:$C,3,0)</f>
        <v>Upper West Side</v>
      </c>
      <c r="N5714" t="str">
        <f>INDEX(Neighborhoods!$A:$C, MATCH(Places!$K5714,Neighborhoods!$A:$A,0), MATCH(Places!N$1,Neighborhoods!$A$1:$C$1,0))</f>
        <v>Manhattan</v>
      </c>
      <c r="O5714" t="str">
        <f>INDEX(Neighborhoods!$A:$C, MATCH(Places!$K5714,Neighborhoods!$A:$A,0), MATCH(Places!O$1,Neighborhoods!$A$1:$C$1,0))</f>
        <v>Upper West Side</v>
      </c>
      <c r="P5714" t="s">
        <v>1</v>
      </c>
      <c r="Q5714" t="str">
        <f t="shared" si="356"/>
        <v>Yes</v>
      </c>
      <c r="R5714">
        <v>3</v>
      </c>
      <c r="S5714" t="str">
        <f t="shared" si="357"/>
        <v>Medium</v>
      </c>
      <c r="T5714" s="50">
        <v>75</v>
      </c>
      <c r="U5714" s="70">
        <f t="shared" si="358"/>
        <v>0.03</v>
      </c>
      <c r="V5714" s="52">
        <v>4.4400000000000004</v>
      </c>
      <c r="W5714" s="52" t="str" cm="1">
        <f t="array" ref="W5714">_xlfn.SWITCH(ROUND(V5714,0),5,"Excellent",4,"Good",3,"Ok","Bad")</f>
        <v>Good</v>
      </c>
      <c r="X5714">
        <v>9</v>
      </c>
      <c r="Y5714" t="str">
        <f t="shared" si="359"/>
        <v>No</v>
      </c>
      <c r="Z5714" s="68">
        <v>43862</v>
      </c>
      <c r="AA5714" s="68">
        <v>43951</v>
      </c>
      <c r="AB5714">
        <v>316</v>
      </c>
      <c r="AC5714" t="s">
        <v>15616</v>
      </c>
    </row>
    <row r="5715" spans="1:29" x14ac:dyDescent="0.3">
      <c r="A5715" t="s">
        <v>14220</v>
      </c>
      <c r="B5715">
        <v>4089</v>
      </c>
      <c r="C5715" t="str">
        <f>VLOOKUP($B5715,Hosts!$A:$M,10,0)</f>
        <v>Within an hour</v>
      </c>
      <c r="D5715" s="70">
        <f>VLOOKUP($B5715,Hosts!$A:$M,11,0)</f>
        <v>0.86</v>
      </c>
      <c r="E5715" s="70">
        <f>VLOOKUP($B5715,Hosts!$A:$M,12,0)</f>
        <v>0.99</v>
      </c>
      <c r="F5715" t="str">
        <f>VLOOKUP($B5715,Hosts!$A:$M,13,0)</f>
        <v>No</v>
      </c>
      <c r="G5715" t="str">
        <f>INDEX(Hosts!$A:$M, MATCH(Places!$B5715,Hosts!$A:$A,0), MATCH(Places!G$1,Hosts!$A$1:$M$1,0))</f>
        <v>Within an hour</v>
      </c>
      <c r="H5715" s="70">
        <f>INDEX(Hosts!$A:$M, MATCH(Places!$B5715,Hosts!$A:$A,0), MATCH(Places!H$1,Hosts!$A$1:$M$1,0))</f>
        <v>0.86</v>
      </c>
      <c r="I5715" s="70">
        <f>INDEX(Hosts!$A:$M, MATCH(Places!$B5715,Hosts!$A:$A,0), MATCH(Places!I$1,Hosts!$A$1:$M$1,0))</f>
        <v>0.99</v>
      </c>
      <c r="J5715" t="str">
        <f>INDEX(Hosts!$A:$M, MATCH(Places!$B5715,Hosts!$A:$A,0), MATCH(Places!J$1,Hosts!$A$1:$M$1,0))</f>
        <v>No</v>
      </c>
      <c r="K5715">
        <v>20</v>
      </c>
      <c r="L5715" t="str">
        <f>VLOOKUP($K5715,Neighborhoods!$A:$C,2,0)</f>
        <v>Manhattan</v>
      </c>
      <c r="M5715" t="str">
        <f>VLOOKUP($K5715,Neighborhoods!$A:$C,3,0)</f>
        <v>Upper West Side</v>
      </c>
      <c r="N5715" t="str">
        <f>INDEX(Neighborhoods!$A:$C, MATCH(Places!$K5715,Neighborhoods!$A:$A,0), MATCH(Places!N$1,Neighborhoods!$A$1:$C$1,0))</f>
        <v>Manhattan</v>
      </c>
      <c r="O5715" t="str">
        <f>INDEX(Neighborhoods!$A:$C, MATCH(Places!$K5715,Neighborhoods!$A:$A,0), MATCH(Places!O$1,Neighborhoods!$A$1:$C$1,0))</f>
        <v>Upper West Side</v>
      </c>
      <c r="P5715" t="s">
        <v>1</v>
      </c>
      <c r="Q5715" t="str">
        <f t="shared" si="356"/>
        <v>Yes</v>
      </c>
      <c r="R5715">
        <v>2</v>
      </c>
      <c r="S5715" t="str">
        <f t="shared" si="357"/>
        <v>Small</v>
      </c>
      <c r="T5715" s="50">
        <v>70</v>
      </c>
      <c r="U5715" s="70">
        <f t="shared" si="358"/>
        <v>0.03</v>
      </c>
      <c r="V5715" s="52">
        <v>5</v>
      </c>
      <c r="W5715" s="52" t="str" cm="1">
        <f t="array" ref="W5715">_xlfn.SWITCH(ROUND(V5715,0),5,"Excellent",4,"Good",3,"Ok","Bad")</f>
        <v>Excellent</v>
      </c>
      <c r="X5715">
        <v>16</v>
      </c>
      <c r="Y5715" t="str">
        <f t="shared" si="359"/>
        <v>No</v>
      </c>
      <c r="Z5715" s="68">
        <v>43842</v>
      </c>
      <c r="AA5715" s="68">
        <v>43948</v>
      </c>
      <c r="AB5715">
        <v>364</v>
      </c>
      <c r="AC5715" t="s">
        <v>15616</v>
      </c>
    </row>
    <row r="5716" spans="1:29" x14ac:dyDescent="0.3">
      <c r="A5716" t="s">
        <v>14160</v>
      </c>
      <c r="B5716">
        <v>4089</v>
      </c>
      <c r="C5716" t="str">
        <f>VLOOKUP($B5716,Hosts!$A:$M,10,0)</f>
        <v>Within an hour</v>
      </c>
      <c r="D5716" s="70">
        <f>VLOOKUP($B5716,Hosts!$A:$M,11,0)</f>
        <v>0.86</v>
      </c>
      <c r="E5716" s="70">
        <f>VLOOKUP($B5716,Hosts!$A:$M,12,0)</f>
        <v>0.99</v>
      </c>
      <c r="F5716" t="str">
        <f>VLOOKUP($B5716,Hosts!$A:$M,13,0)</f>
        <v>No</v>
      </c>
      <c r="G5716" t="str">
        <f>INDEX(Hosts!$A:$M, MATCH(Places!$B5716,Hosts!$A:$A,0), MATCH(Places!G$1,Hosts!$A$1:$M$1,0))</f>
        <v>Within an hour</v>
      </c>
      <c r="H5716" s="70">
        <f>INDEX(Hosts!$A:$M, MATCH(Places!$B5716,Hosts!$A:$A,0), MATCH(Places!H$1,Hosts!$A$1:$M$1,0))</f>
        <v>0.86</v>
      </c>
      <c r="I5716" s="70">
        <f>INDEX(Hosts!$A:$M, MATCH(Places!$B5716,Hosts!$A:$A,0), MATCH(Places!I$1,Hosts!$A$1:$M$1,0))</f>
        <v>0.99</v>
      </c>
      <c r="J5716" t="str">
        <f>INDEX(Hosts!$A:$M, MATCH(Places!$B5716,Hosts!$A:$A,0), MATCH(Places!J$1,Hosts!$A$1:$M$1,0))</f>
        <v>No</v>
      </c>
      <c r="K5716">
        <v>20</v>
      </c>
      <c r="L5716" t="str">
        <f>VLOOKUP($K5716,Neighborhoods!$A:$C,2,0)</f>
        <v>Manhattan</v>
      </c>
      <c r="M5716" t="str">
        <f>VLOOKUP($K5716,Neighborhoods!$A:$C,3,0)</f>
        <v>Upper West Side</v>
      </c>
      <c r="N5716" t="str">
        <f>INDEX(Neighborhoods!$A:$C, MATCH(Places!$K5716,Neighborhoods!$A:$A,0), MATCH(Places!N$1,Neighborhoods!$A$1:$C$1,0))</f>
        <v>Manhattan</v>
      </c>
      <c r="O5716" t="str">
        <f>INDEX(Neighborhoods!$A:$C, MATCH(Places!$K5716,Neighborhoods!$A:$A,0), MATCH(Places!O$1,Neighborhoods!$A$1:$C$1,0))</f>
        <v>Upper West Side</v>
      </c>
      <c r="P5716" t="s">
        <v>1</v>
      </c>
      <c r="Q5716" t="str">
        <f t="shared" si="356"/>
        <v>Yes</v>
      </c>
      <c r="R5716">
        <v>2</v>
      </c>
      <c r="S5716" t="str">
        <f t="shared" si="357"/>
        <v>Small</v>
      </c>
      <c r="T5716" s="50">
        <v>70</v>
      </c>
      <c r="U5716" s="70">
        <f t="shared" si="358"/>
        <v>0.03</v>
      </c>
      <c r="V5716" s="52">
        <v>4.71</v>
      </c>
      <c r="W5716" s="52" t="str" cm="1">
        <f t="array" ref="W5716">_xlfn.SWITCH(ROUND(V5716,0),5,"Excellent",4,"Good",3,"Ok","Bad")</f>
        <v>Excellent</v>
      </c>
      <c r="X5716">
        <v>21</v>
      </c>
      <c r="Y5716" t="str">
        <f t="shared" si="359"/>
        <v>No</v>
      </c>
      <c r="Z5716" s="68">
        <v>43841</v>
      </c>
      <c r="AA5716" s="68">
        <v>43959</v>
      </c>
      <c r="AB5716">
        <v>362</v>
      </c>
      <c r="AC5716" t="s">
        <v>15616</v>
      </c>
    </row>
    <row r="5717" spans="1:29" x14ac:dyDescent="0.3">
      <c r="A5717" t="s">
        <v>15365</v>
      </c>
      <c r="B5717">
        <v>4058</v>
      </c>
      <c r="C5717" t="str">
        <f>VLOOKUP($B5717,Hosts!$A:$M,10,0)</f>
        <v>Within an hour</v>
      </c>
      <c r="D5717" s="70">
        <f>VLOOKUP($B5717,Hosts!$A:$M,11,0)</f>
        <v>1</v>
      </c>
      <c r="E5717" s="70">
        <f>VLOOKUP($B5717,Hosts!$A:$M,12,0)</f>
        <v>1</v>
      </c>
      <c r="F5717" t="str">
        <f>VLOOKUP($B5717,Hosts!$A:$M,13,0)</f>
        <v>Yes</v>
      </c>
      <c r="G5717" t="str">
        <f>INDEX(Hosts!$A:$M, MATCH(Places!$B5717,Hosts!$A:$A,0), MATCH(Places!G$1,Hosts!$A$1:$M$1,0))</f>
        <v>Within an hour</v>
      </c>
      <c r="H5717" s="70">
        <f>INDEX(Hosts!$A:$M, MATCH(Places!$B5717,Hosts!$A:$A,0), MATCH(Places!H$1,Hosts!$A$1:$M$1,0))</f>
        <v>1</v>
      </c>
      <c r="I5717" s="70">
        <f>INDEX(Hosts!$A:$M, MATCH(Places!$B5717,Hosts!$A:$A,0), MATCH(Places!I$1,Hosts!$A$1:$M$1,0))</f>
        <v>1</v>
      </c>
      <c r="J5717" t="str">
        <f>INDEX(Hosts!$A:$M, MATCH(Places!$B5717,Hosts!$A:$A,0), MATCH(Places!J$1,Hosts!$A$1:$M$1,0))</f>
        <v>Yes</v>
      </c>
      <c r="K5717">
        <v>17</v>
      </c>
      <c r="L5717" t="str">
        <f>VLOOKUP($K5717,Neighborhoods!$A:$C,2,0)</f>
        <v>Manhattan</v>
      </c>
      <c r="M5717" t="str">
        <f>VLOOKUP($K5717,Neighborhoods!$A:$C,3,0)</f>
        <v>Hell's Kitchen</v>
      </c>
      <c r="N5717" t="str">
        <f>INDEX(Neighborhoods!$A:$C, MATCH(Places!$K5717,Neighborhoods!$A:$A,0), MATCH(Places!N$1,Neighborhoods!$A$1:$C$1,0))</f>
        <v>Manhattan</v>
      </c>
      <c r="O5717" t="str">
        <f>INDEX(Neighborhoods!$A:$C, MATCH(Places!$K5717,Neighborhoods!$A:$A,0), MATCH(Places!O$1,Neighborhoods!$A$1:$C$1,0))</f>
        <v>Hell's Kitchen</v>
      </c>
      <c r="P5717" t="s">
        <v>11822</v>
      </c>
      <c r="Q5717" t="str">
        <f t="shared" si="356"/>
        <v>No</v>
      </c>
      <c r="R5717">
        <v>6</v>
      </c>
      <c r="S5717" t="str">
        <f t="shared" si="357"/>
        <v>Large</v>
      </c>
      <c r="T5717" s="50">
        <v>230</v>
      </c>
      <c r="U5717" s="70">
        <f t="shared" si="358"/>
        <v>0.04</v>
      </c>
      <c r="V5717" s="52">
        <v>4.83</v>
      </c>
      <c r="W5717" s="52" t="str" cm="1">
        <f t="array" ref="W5717">_xlfn.SWITCH(ROUND(V5717,0),5,"Excellent",4,"Good",3,"Ok","Bad")</f>
        <v>Excellent</v>
      </c>
      <c r="X5717">
        <v>6</v>
      </c>
      <c r="Y5717" t="str">
        <f t="shared" si="359"/>
        <v>No</v>
      </c>
      <c r="Z5717" s="68">
        <v>43867</v>
      </c>
      <c r="AA5717" s="68">
        <v>43904</v>
      </c>
      <c r="AB5717">
        <v>358</v>
      </c>
      <c r="AC5717" t="s">
        <v>15616</v>
      </c>
    </row>
    <row r="5718" spans="1:29" x14ac:dyDescent="0.3">
      <c r="A5718" t="s">
        <v>14222</v>
      </c>
      <c r="B5718">
        <v>3659</v>
      </c>
      <c r="C5718" t="str">
        <f>VLOOKUP($B5718,Hosts!$A:$M,10,0)</f>
        <v>A few days or more</v>
      </c>
      <c r="D5718" s="70">
        <f>VLOOKUP($B5718,Hosts!$A:$M,11,0)</f>
        <v>0.21</v>
      </c>
      <c r="E5718" s="70">
        <f>VLOOKUP($B5718,Hosts!$A:$M,12,0)</f>
        <v>0.84</v>
      </c>
      <c r="F5718" t="str">
        <f>VLOOKUP($B5718,Hosts!$A:$M,13,0)</f>
        <v>Yes</v>
      </c>
      <c r="G5718" t="str">
        <f>INDEX(Hosts!$A:$M, MATCH(Places!$B5718,Hosts!$A:$A,0), MATCH(Places!G$1,Hosts!$A$1:$M$1,0))</f>
        <v>A few days or more</v>
      </c>
      <c r="H5718" s="70">
        <f>INDEX(Hosts!$A:$M, MATCH(Places!$B5718,Hosts!$A:$A,0), MATCH(Places!H$1,Hosts!$A$1:$M$1,0))</f>
        <v>0.21</v>
      </c>
      <c r="I5718" s="70">
        <f>INDEX(Hosts!$A:$M, MATCH(Places!$B5718,Hosts!$A:$A,0), MATCH(Places!I$1,Hosts!$A$1:$M$1,0))</f>
        <v>0.84</v>
      </c>
      <c r="J5718" t="str">
        <f>INDEX(Hosts!$A:$M, MATCH(Places!$B5718,Hosts!$A:$A,0), MATCH(Places!J$1,Hosts!$A$1:$M$1,0))</f>
        <v>Yes</v>
      </c>
      <c r="K5718">
        <v>12</v>
      </c>
      <c r="L5718" t="str">
        <f>VLOOKUP($K5718,Neighborhoods!$A:$C,2,0)</f>
        <v>Brooklyn</v>
      </c>
      <c r="M5718" t="str">
        <f>VLOOKUP($K5718,Neighborhoods!$A:$C,3,0)</f>
        <v>Williamsburg</v>
      </c>
      <c r="N5718" t="str">
        <f>INDEX(Neighborhoods!$A:$C, MATCH(Places!$K5718,Neighborhoods!$A:$A,0), MATCH(Places!N$1,Neighborhoods!$A$1:$C$1,0))</f>
        <v>Brooklyn</v>
      </c>
      <c r="O5718" t="str">
        <f>INDEX(Neighborhoods!$A:$C, MATCH(Places!$K5718,Neighborhoods!$A:$A,0), MATCH(Places!O$1,Neighborhoods!$A$1:$C$1,0))</f>
        <v>Williamsburg</v>
      </c>
      <c r="P5718" t="s">
        <v>11822</v>
      </c>
      <c r="Q5718" t="str">
        <f t="shared" si="356"/>
        <v>No</v>
      </c>
      <c r="R5718">
        <v>4</v>
      </c>
      <c r="S5718" t="str">
        <f t="shared" si="357"/>
        <v>Medium</v>
      </c>
      <c r="T5718" s="50">
        <v>235</v>
      </c>
      <c r="U5718" s="70">
        <f t="shared" si="358"/>
        <v>0.04</v>
      </c>
      <c r="V5718" s="52">
        <v>5</v>
      </c>
      <c r="W5718" s="52" t="str" cm="1">
        <f t="array" ref="W5718">_xlfn.SWITCH(ROUND(V5718,0),5,"Excellent",4,"Good",3,"Ok","Bad")</f>
        <v>Excellent</v>
      </c>
      <c r="X5718">
        <v>12</v>
      </c>
      <c r="Y5718" t="str">
        <f t="shared" si="359"/>
        <v>No</v>
      </c>
      <c r="Z5718" s="68">
        <v>43842</v>
      </c>
      <c r="AA5718" s="68">
        <v>43904</v>
      </c>
      <c r="AB5718">
        <v>320</v>
      </c>
      <c r="AC5718" t="s">
        <v>15615</v>
      </c>
    </row>
    <row r="5719" spans="1:29" x14ac:dyDescent="0.3">
      <c r="A5719" t="s">
        <v>14174</v>
      </c>
      <c r="B5719">
        <v>2367</v>
      </c>
      <c r="C5719" t="str">
        <f>VLOOKUP($B5719,Hosts!$A:$M,10,0)</f>
        <v>Within an hour</v>
      </c>
      <c r="D5719" s="70">
        <f>VLOOKUP($B5719,Hosts!$A:$M,11,0)</f>
        <v>1</v>
      </c>
      <c r="E5719" s="70">
        <f>VLOOKUP($B5719,Hosts!$A:$M,12,0)</f>
        <v>0.89</v>
      </c>
      <c r="F5719" t="str">
        <f>VLOOKUP($B5719,Hosts!$A:$M,13,0)</f>
        <v>Yes</v>
      </c>
      <c r="G5719" t="str">
        <f>INDEX(Hosts!$A:$M, MATCH(Places!$B5719,Hosts!$A:$A,0), MATCH(Places!G$1,Hosts!$A$1:$M$1,0))</f>
        <v>Within an hour</v>
      </c>
      <c r="H5719" s="70">
        <f>INDEX(Hosts!$A:$M, MATCH(Places!$B5719,Hosts!$A:$A,0), MATCH(Places!H$1,Hosts!$A$1:$M$1,0))</f>
        <v>1</v>
      </c>
      <c r="I5719" s="70">
        <f>INDEX(Hosts!$A:$M, MATCH(Places!$B5719,Hosts!$A:$A,0), MATCH(Places!I$1,Hosts!$A$1:$M$1,0))</f>
        <v>0.89</v>
      </c>
      <c r="J5719" t="str">
        <f>INDEX(Hosts!$A:$M, MATCH(Places!$B5719,Hosts!$A:$A,0), MATCH(Places!J$1,Hosts!$A$1:$M$1,0))</f>
        <v>Yes</v>
      </c>
      <c r="K5719">
        <v>22</v>
      </c>
      <c r="L5719" t="str">
        <f>VLOOKUP($K5719,Neighborhoods!$A:$C,2,0)</f>
        <v>Queens</v>
      </c>
      <c r="M5719" t="str">
        <f>VLOOKUP($K5719,Neighborhoods!$A:$C,3,0)</f>
        <v>Flushing</v>
      </c>
      <c r="N5719" t="str">
        <f>INDEX(Neighborhoods!$A:$C, MATCH(Places!$K5719,Neighborhoods!$A:$A,0), MATCH(Places!N$1,Neighborhoods!$A$1:$C$1,0))</f>
        <v>Queens</v>
      </c>
      <c r="O5719" t="str">
        <f>INDEX(Neighborhoods!$A:$C, MATCH(Places!$K5719,Neighborhoods!$A:$A,0), MATCH(Places!O$1,Neighborhoods!$A$1:$C$1,0))</f>
        <v>Flushing</v>
      </c>
      <c r="P5719" t="s">
        <v>11822</v>
      </c>
      <c r="Q5719" t="str">
        <f t="shared" si="356"/>
        <v>No</v>
      </c>
      <c r="R5719">
        <v>6</v>
      </c>
      <c r="S5719" t="str">
        <f t="shared" si="357"/>
        <v>Large</v>
      </c>
      <c r="T5719" s="50">
        <v>179</v>
      </c>
      <c r="U5719" s="70">
        <f t="shared" si="358"/>
        <v>0.03</v>
      </c>
      <c r="V5719" s="52">
        <v>5</v>
      </c>
      <c r="W5719" s="52" t="str" cm="1">
        <f t="array" ref="W5719">_xlfn.SWITCH(ROUND(V5719,0),5,"Excellent",4,"Good",3,"Ok","Bad")</f>
        <v>Excellent</v>
      </c>
      <c r="X5719">
        <v>4</v>
      </c>
      <c r="Y5719" t="str">
        <f t="shared" si="359"/>
        <v>No</v>
      </c>
      <c r="Z5719" s="68">
        <v>43865</v>
      </c>
      <c r="AA5719" s="68">
        <v>44001</v>
      </c>
      <c r="AB5719">
        <v>335</v>
      </c>
      <c r="AC5719" t="s">
        <v>15615</v>
      </c>
    </row>
    <row r="5720" spans="1:29" x14ac:dyDescent="0.3">
      <c r="A5720" t="s">
        <v>15322</v>
      </c>
      <c r="B5720">
        <v>2806</v>
      </c>
      <c r="C5720" t="str">
        <f>VLOOKUP($B5720,Hosts!$A:$M,10,0)</f>
        <v>Within an hour</v>
      </c>
      <c r="D5720" s="70">
        <f>VLOOKUP($B5720,Hosts!$A:$M,11,0)</f>
        <v>0.91</v>
      </c>
      <c r="E5720" s="70">
        <f>VLOOKUP($B5720,Hosts!$A:$M,12,0)</f>
        <v>1</v>
      </c>
      <c r="F5720" t="str">
        <f>VLOOKUP($B5720,Hosts!$A:$M,13,0)</f>
        <v>No</v>
      </c>
      <c r="G5720" t="str">
        <f>INDEX(Hosts!$A:$M, MATCH(Places!$B5720,Hosts!$A:$A,0), MATCH(Places!G$1,Hosts!$A$1:$M$1,0))</f>
        <v>Within an hour</v>
      </c>
      <c r="H5720" s="70">
        <f>INDEX(Hosts!$A:$M, MATCH(Places!$B5720,Hosts!$A:$A,0), MATCH(Places!H$1,Hosts!$A$1:$M$1,0))</f>
        <v>0.91</v>
      </c>
      <c r="I5720" s="70">
        <f>INDEX(Hosts!$A:$M, MATCH(Places!$B5720,Hosts!$A:$A,0), MATCH(Places!I$1,Hosts!$A$1:$M$1,0))</f>
        <v>1</v>
      </c>
      <c r="J5720" t="str">
        <f>INDEX(Hosts!$A:$M, MATCH(Places!$B5720,Hosts!$A:$A,0), MATCH(Places!J$1,Hosts!$A$1:$M$1,0))</f>
        <v>No</v>
      </c>
      <c r="K5720">
        <v>23</v>
      </c>
      <c r="L5720" t="str">
        <f>VLOOKUP($K5720,Neighborhoods!$A:$C,2,0)</f>
        <v>Queens</v>
      </c>
      <c r="M5720" t="str">
        <f>VLOOKUP($K5720,Neighborhoods!$A:$C,3,0)</f>
        <v>Jamaica</v>
      </c>
      <c r="N5720" t="str">
        <f>INDEX(Neighborhoods!$A:$C, MATCH(Places!$K5720,Neighborhoods!$A:$A,0), MATCH(Places!N$1,Neighborhoods!$A$1:$C$1,0))</f>
        <v>Queens</v>
      </c>
      <c r="O5720" t="str">
        <f>INDEX(Neighborhoods!$A:$C, MATCH(Places!$K5720,Neighborhoods!$A:$A,0), MATCH(Places!O$1,Neighborhoods!$A$1:$C$1,0))</f>
        <v>Jamaica</v>
      </c>
      <c r="P5720" t="s">
        <v>1</v>
      </c>
      <c r="Q5720" t="str">
        <f t="shared" si="356"/>
        <v>Yes</v>
      </c>
      <c r="R5720">
        <v>2</v>
      </c>
      <c r="S5720" t="str">
        <f t="shared" si="357"/>
        <v>Small</v>
      </c>
      <c r="T5720" s="50">
        <v>100</v>
      </c>
      <c r="U5720" s="70">
        <f t="shared" si="358"/>
        <v>0.03</v>
      </c>
      <c r="V5720" s="52">
        <v>4.5999999999999996</v>
      </c>
      <c r="W5720" s="52" t="str" cm="1">
        <f t="array" ref="W5720">_xlfn.SWITCH(ROUND(V5720,0),5,"Excellent",4,"Good",3,"Ok","Bad")</f>
        <v>Excellent</v>
      </c>
      <c r="X5720">
        <v>5</v>
      </c>
      <c r="Y5720" t="str">
        <f t="shared" si="359"/>
        <v>No</v>
      </c>
      <c r="Z5720" s="68">
        <v>43835</v>
      </c>
      <c r="AA5720" s="68">
        <v>44052</v>
      </c>
      <c r="AB5720">
        <v>137</v>
      </c>
      <c r="AC5720" t="s">
        <v>15615</v>
      </c>
    </row>
    <row r="5721" spans="1:29" x14ac:dyDescent="0.3">
      <c r="A5721" t="s">
        <v>14110</v>
      </c>
      <c r="B5721">
        <v>3496</v>
      </c>
      <c r="C5721" t="str">
        <f>VLOOKUP($B5721,Hosts!$A:$M,10,0)</f>
        <v>Within an hour</v>
      </c>
      <c r="D5721" s="70">
        <f>VLOOKUP($B5721,Hosts!$A:$M,11,0)</f>
        <v>0.89</v>
      </c>
      <c r="E5721" s="70">
        <f>VLOOKUP($B5721,Hosts!$A:$M,12,0)</f>
        <v>1</v>
      </c>
      <c r="F5721" t="str">
        <f>VLOOKUP($B5721,Hosts!$A:$M,13,0)</f>
        <v>Yes</v>
      </c>
      <c r="G5721" t="str">
        <f>INDEX(Hosts!$A:$M, MATCH(Places!$B5721,Hosts!$A:$A,0), MATCH(Places!G$1,Hosts!$A$1:$M$1,0))</f>
        <v>Within an hour</v>
      </c>
      <c r="H5721" s="70">
        <f>INDEX(Hosts!$A:$M, MATCH(Places!$B5721,Hosts!$A:$A,0), MATCH(Places!H$1,Hosts!$A$1:$M$1,0))</f>
        <v>0.89</v>
      </c>
      <c r="I5721" s="70">
        <f>INDEX(Hosts!$A:$M, MATCH(Places!$B5721,Hosts!$A:$A,0), MATCH(Places!I$1,Hosts!$A$1:$M$1,0))</f>
        <v>1</v>
      </c>
      <c r="J5721" t="str">
        <f>INDEX(Hosts!$A:$M, MATCH(Places!$B5721,Hosts!$A:$A,0), MATCH(Places!J$1,Hosts!$A$1:$M$1,0))</f>
        <v>Yes</v>
      </c>
      <c r="K5721">
        <v>10</v>
      </c>
      <c r="L5721" t="str">
        <f>VLOOKUP($K5721,Neighborhoods!$A:$C,2,0)</f>
        <v>Brooklyn</v>
      </c>
      <c r="M5721" t="str">
        <f>VLOOKUP($K5721,Neighborhoods!$A:$C,3,0)</f>
        <v>East Flatbush</v>
      </c>
      <c r="N5721" t="str">
        <f>INDEX(Neighborhoods!$A:$C, MATCH(Places!$K5721,Neighborhoods!$A:$A,0), MATCH(Places!N$1,Neighborhoods!$A$1:$C$1,0))</f>
        <v>Brooklyn</v>
      </c>
      <c r="O5721" t="str">
        <f>INDEX(Neighborhoods!$A:$C, MATCH(Places!$K5721,Neighborhoods!$A:$A,0), MATCH(Places!O$1,Neighborhoods!$A$1:$C$1,0))</f>
        <v>East Flatbush</v>
      </c>
      <c r="P5721" t="s">
        <v>11822</v>
      </c>
      <c r="Q5721" t="str">
        <f t="shared" si="356"/>
        <v>No</v>
      </c>
      <c r="R5721">
        <v>4</v>
      </c>
      <c r="S5721" t="str">
        <f t="shared" si="357"/>
        <v>Medium</v>
      </c>
      <c r="T5721" s="50">
        <v>71</v>
      </c>
      <c r="U5721" s="70">
        <f t="shared" si="358"/>
        <v>0.03</v>
      </c>
      <c r="V5721" s="52">
        <v>5</v>
      </c>
      <c r="W5721" s="52" t="str" cm="1">
        <f t="array" ref="W5721">_xlfn.SWITCH(ROUND(V5721,0),5,"Excellent",4,"Good",3,"Ok","Bad")</f>
        <v>Excellent</v>
      </c>
      <c r="X5721">
        <v>5</v>
      </c>
      <c r="Y5721" t="str">
        <f t="shared" si="359"/>
        <v>No</v>
      </c>
      <c r="Z5721" s="68">
        <v>43836</v>
      </c>
      <c r="AA5721" s="68">
        <v>43905</v>
      </c>
      <c r="AB5721">
        <v>142</v>
      </c>
      <c r="AC5721" t="s">
        <v>15616</v>
      </c>
    </row>
    <row r="5722" spans="1:29" x14ac:dyDescent="0.3">
      <c r="A5722" t="s">
        <v>13562</v>
      </c>
      <c r="B5722">
        <v>2915</v>
      </c>
      <c r="C5722" t="str">
        <f>VLOOKUP($B5722,Hosts!$A:$M,10,0)</f>
        <v>Within an hour</v>
      </c>
      <c r="D5722" s="70">
        <f>VLOOKUP($B5722,Hosts!$A:$M,11,0)</f>
        <v>0.98</v>
      </c>
      <c r="E5722" s="70">
        <f>VLOOKUP($B5722,Hosts!$A:$M,12,0)</f>
        <v>0.96</v>
      </c>
      <c r="F5722" t="str">
        <f>VLOOKUP($B5722,Hosts!$A:$M,13,0)</f>
        <v>No</v>
      </c>
      <c r="G5722" t="str">
        <f>INDEX(Hosts!$A:$M, MATCH(Places!$B5722,Hosts!$A:$A,0), MATCH(Places!G$1,Hosts!$A$1:$M$1,0))</f>
        <v>Within an hour</v>
      </c>
      <c r="H5722" s="70">
        <f>INDEX(Hosts!$A:$M, MATCH(Places!$B5722,Hosts!$A:$A,0), MATCH(Places!H$1,Hosts!$A$1:$M$1,0))</f>
        <v>0.98</v>
      </c>
      <c r="I5722" s="70">
        <f>INDEX(Hosts!$A:$M, MATCH(Places!$B5722,Hosts!$A:$A,0), MATCH(Places!I$1,Hosts!$A$1:$M$1,0))</f>
        <v>0.96</v>
      </c>
      <c r="J5722" t="str">
        <f>INDEX(Hosts!$A:$M, MATCH(Places!$B5722,Hosts!$A:$A,0), MATCH(Places!J$1,Hosts!$A$1:$M$1,0))</f>
        <v>No</v>
      </c>
      <c r="K5722">
        <v>7</v>
      </c>
      <c r="L5722" t="str">
        <f>VLOOKUP($K5722,Neighborhoods!$A:$C,2,0)</f>
        <v>Brooklyn</v>
      </c>
      <c r="M5722" t="str">
        <f>VLOOKUP($K5722,Neighborhoods!$A:$C,3,0)</f>
        <v>Bedford-Stuyvesant</v>
      </c>
      <c r="N5722" t="str">
        <f>INDEX(Neighborhoods!$A:$C, MATCH(Places!$K5722,Neighborhoods!$A:$A,0), MATCH(Places!N$1,Neighborhoods!$A$1:$C$1,0))</f>
        <v>Brooklyn</v>
      </c>
      <c r="O5722" t="str">
        <f>INDEX(Neighborhoods!$A:$C, MATCH(Places!$K5722,Neighborhoods!$A:$A,0), MATCH(Places!O$1,Neighborhoods!$A$1:$C$1,0))</f>
        <v>Bedford-Stuyvesant</v>
      </c>
      <c r="P5722" t="s">
        <v>11822</v>
      </c>
      <c r="Q5722" t="str">
        <f t="shared" si="356"/>
        <v>No</v>
      </c>
      <c r="R5722">
        <v>5</v>
      </c>
      <c r="S5722" t="str">
        <f t="shared" si="357"/>
        <v>Medium</v>
      </c>
      <c r="T5722" s="50">
        <v>99</v>
      </c>
      <c r="U5722" s="70">
        <f t="shared" si="358"/>
        <v>0.03</v>
      </c>
      <c r="V5722" s="52">
        <v>4.33</v>
      </c>
      <c r="W5722" s="52" t="str" cm="1">
        <f t="array" ref="W5722">_xlfn.SWITCH(ROUND(V5722,0),5,"Excellent",4,"Good",3,"Ok","Bad")</f>
        <v>Good</v>
      </c>
      <c r="X5722">
        <v>6</v>
      </c>
      <c r="Y5722" t="str">
        <f t="shared" si="359"/>
        <v>No</v>
      </c>
      <c r="Z5722" s="68">
        <v>43986</v>
      </c>
      <c r="AA5722" s="68">
        <v>44012</v>
      </c>
      <c r="AB5722">
        <v>134</v>
      </c>
      <c r="AC5722" t="s">
        <v>15616</v>
      </c>
    </row>
    <row r="5723" spans="1:29" x14ac:dyDescent="0.3">
      <c r="A5723" t="s">
        <v>15200</v>
      </c>
      <c r="B5723">
        <v>4091</v>
      </c>
      <c r="C5723" t="str">
        <f>VLOOKUP($B5723,Hosts!$A:$M,10,0)</f>
        <v>Within an hour</v>
      </c>
      <c r="D5723" s="70">
        <f>VLOOKUP($B5723,Hosts!$A:$M,11,0)</f>
        <v>1</v>
      </c>
      <c r="E5723" s="70">
        <f>VLOOKUP($B5723,Hosts!$A:$M,12,0)</f>
        <v>0.88</v>
      </c>
      <c r="F5723" t="str">
        <f>VLOOKUP($B5723,Hosts!$A:$M,13,0)</f>
        <v>No</v>
      </c>
      <c r="G5723" t="str">
        <f>INDEX(Hosts!$A:$M, MATCH(Places!$B5723,Hosts!$A:$A,0), MATCH(Places!G$1,Hosts!$A$1:$M$1,0))</f>
        <v>Within an hour</v>
      </c>
      <c r="H5723" s="70">
        <f>INDEX(Hosts!$A:$M, MATCH(Places!$B5723,Hosts!$A:$A,0), MATCH(Places!H$1,Hosts!$A$1:$M$1,0))</f>
        <v>1</v>
      </c>
      <c r="I5723" s="70">
        <f>INDEX(Hosts!$A:$M, MATCH(Places!$B5723,Hosts!$A:$A,0), MATCH(Places!I$1,Hosts!$A$1:$M$1,0))</f>
        <v>0.88</v>
      </c>
      <c r="J5723" t="str">
        <f>INDEX(Hosts!$A:$M, MATCH(Places!$B5723,Hosts!$A:$A,0), MATCH(Places!J$1,Hosts!$A$1:$M$1,0))</f>
        <v>No</v>
      </c>
      <c r="K5723">
        <v>7</v>
      </c>
      <c r="L5723" t="str">
        <f>VLOOKUP($K5723,Neighborhoods!$A:$C,2,0)</f>
        <v>Brooklyn</v>
      </c>
      <c r="M5723" t="str">
        <f>VLOOKUP($K5723,Neighborhoods!$A:$C,3,0)</f>
        <v>Bedford-Stuyvesant</v>
      </c>
      <c r="N5723" t="str">
        <f>INDEX(Neighborhoods!$A:$C, MATCH(Places!$K5723,Neighborhoods!$A:$A,0), MATCH(Places!N$1,Neighborhoods!$A$1:$C$1,0))</f>
        <v>Brooklyn</v>
      </c>
      <c r="O5723" t="str">
        <f>INDEX(Neighborhoods!$A:$C, MATCH(Places!$K5723,Neighborhoods!$A:$A,0), MATCH(Places!O$1,Neighborhoods!$A$1:$C$1,0))</f>
        <v>Bedford-Stuyvesant</v>
      </c>
      <c r="P5723" t="s">
        <v>11822</v>
      </c>
      <c r="Q5723" t="str">
        <f t="shared" si="356"/>
        <v>No</v>
      </c>
      <c r="R5723">
        <v>4</v>
      </c>
      <c r="S5723" t="str">
        <f t="shared" si="357"/>
        <v>Medium</v>
      </c>
      <c r="T5723" s="50">
        <v>115</v>
      </c>
      <c r="U5723" s="70">
        <f t="shared" si="358"/>
        <v>0.03</v>
      </c>
      <c r="V5723" s="52">
        <v>5</v>
      </c>
      <c r="W5723" s="52" t="str" cm="1">
        <f t="array" ref="W5723">_xlfn.SWITCH(ROUND(V5723,0),5,"Excellent",4,"Good",3,"Ok","Bad")</f>
        <v>Excellent</v>
      </c>
      <c r="X5723">
        <v>11</v>
      </c>
      <c r="Y5723" t="str">
        <f t="shared" si="359"/>
        <v>No</v>
      </c>
      <c r="Z5723" s="68">
        <v>43878</v>
      </c>
      <c r="AA5723" s="68">
        <v>44032</v>
      </c>
      <c r="AB5723">
        <v>96</v>
      </c>
      <c r="AC5723" t="s">
        <v>15615</v>
      </c>
    </row>
    <row r="5724" spans="1:29" x14ac:dyDescent="0.3">
      <c r="A5724" t="s">
        <v>14243</v>
      </c>
      <c r="B5724">
        <v>4092</v>
      </c>
      <c r="C5724" t="str">
        <f>VLOOKUP($B5724,Hosts!$A:$M,10,0)</f>
        <v>A few days or more</v>
      </c>
      <c r="D5724" s="70">
        <f>VLOOKUP($B5724,Hosts!$A:$M,11,0)</f>
        <v>0</v>
      </c>
      <c r="E5724" s="70">
        <f>VLOOKUP($B5724,Hosts!$A:$M,12,0)</f>
        <v>0.56000000000000005</v>
      </c>
      <c r="F5724" t="str">
        <f>VLOOKUP($B5724,Hosts!$A:$M,13,0)</f>
        <v>No</v>
      </c>
      <c r="G5724" t="str">
        <f>INDEX(Hosts!$A:$M, MATCH(Places!$B5724,Hosts!$A:$A,0), MATCH(Places!G$1,Hosts!$A$1:$M$1,0))</f>
        <v>A few days or more</v>
      </c>
      <c r="H5724" s="70">
        <f>INDEX(Hosts!$A:$M, MATCH(Places!$B5724,Hosts!$A:$A,0), MATCH(Places!H$1,Hosts!$A$1:$M$1,0))</f>
        <v>0</v>
      </c>
      <c r="I5724" s="70">
        <f>INDEX(Hosts!$A:$M, MATCH(Places!$B5724,Hosts!$A:$A,0), MATCH(Places!I$1,Hosts!$A$1:$M$1,0))</f>
        <v>0.56000000000000005</v>
      </c>
      <c r="J5724" t="str">
        <f>INDEX(Hosts!$A:$M, MATCH(Places!$B5724,Hosts!$A:$A,0), MATCH(Places!J$1,Hosts!$A$1:$M$1,0))</f>
        <v>No</v>
      </c>
      <c r="K5724">
        <v>13</v>
      </c>
      <c r="L5724" t="str">
        <f>VLOOKUP($K5724,Neighborhoods!$A:$C,2,0)</f>
        <v>Manhattan</v>
      </c>
      <c r="M5724" t="str">
        <f>VLOOKUP($K5724,Neighborhoods!$A:$C,3,0)</f>
        <v>Chelsea</v>
      </c>
      <c r="N5724" t="str">
        <f>INDEX(Neighborhoods!$A:$C, MATCH(Places!$K5724,Neighborhoods!$A:$A,0), MATCH(Places!N$1,Neighborhoods!$A$1:$C$1,0))</f>
        <v>Manhattan</v>
      </c>
      <c r="O5724" t="str">
        <f>INDEX(Neighborhoods!$A:$C, MATCH(Places!$K5724,Neighborhoods!$A:$A,0), MATCH(Places!O$1,Neighborhoods!$A$1:$C$1,0))</f>
        <v>Chelsea</v>
      </c>
      <c r="P5724" t="s">
        <v>11822</v>
      </c>
      <c r="Q5724" t="str">
        <f t="shared" si="356"/>
        <v>No</v>
      </c>
      <c r="R5724">
        <v>2</v>
      </c>
      <c r="S5724" t="str">
        <f t="shared" si="357"/>
        <v>Small</v>
      </c>
      <c r="T5724" s="50">
        <v>90</v>
      </c>
      <c r="U5724" s="70">
        <f t="shared" si="358"/>
        <v>0.03</v>
      </c>
      <c r="V5724" s="52">
        <v>4.75</v>
      </c>
      <c r="W5724" s="52" t="str" cm="1">
        <f t="array" ref="W5724">_xlfn.SWITCH(ROUND(V5724,0),5,"Excellent",4,"Good",3,"Ok","Bad")</f>
        <v>Excellent</v>
      </c>
      <c r="X5724">
        <v>4</v>
      </c>
      <c r="Y5724" t="str">
        <f t="shared" si="359"/>
        <v>No</v>
      </c>
      <c r="Z5724" s="68">
        <v>43836</v>
      </c>
      <c r="AA5724" s="68">
        <v>43898</v>
      </c>
      <c r="AB5724">
        <v>74</v>
      </c>
      <c r="AC5724" t="s">
        <v>15615</v>
      </c>
    </row>
    <row r="5725" spans="1:29" x14ac:dyDescent="0.3">
      <c r="A5725" t="s">
        <v>14882</v>
      </c>
      <c r="B5725">
        <v>3594</v>
      </c>
      <c r="C5725" t="str">
        <f>VLOOKUP($B5725,Hosts!$A:$M,10,0)</f>
        <v>Within a few hours</v>
      </c>
      <c r="D5725" s="70">
        <f>VLOOKUP($B5725,Hosts!$A:$M,11,0)</f>
        <v>1</v>
      </c>
      <c r="E5725" s="70">
        <f>VLOOKUP($B5725,Hosts!$A:$M,12,0)</f>
        <v>0.9</v>
      </c>
      <c r="F5725" t="str">
        <f>VLOOKUP($B5725,Hosts!$A:$M,13,0)</f>
        <v>Yes</v>
      </c>
      <c r="G5725" t="str">
        <f>INDEX(Hosts!$A:$M, MATCH(Places!$B5725,Hosts!$A:$A,0), MATCH(Places!G$1,Hosts!$A$1:$M$1,0))</f>
        <v>Within a few hours</v>
      </c>
      <c r="H5725" s="70">
        <f>INDEX(Hosts!$A:$M, MATCH(Places!$B5725,Hosts!$A:$A,0), MATCH(Places!H$1,Hosts!$A$1:$M$1,0))</f>
        <v>1</v>
      </c>
      <c r="I5725" s="70">
        <f>INDEX(Hosts!$A:$M, MATCH(Places!$B5725,Hosts!$A:$A,0), MATCH(Places!I$1,Hosts!$A$1:$M$1,0))</f>
        <v>0.9</v>
      </c>
      <c r="J5725" t="str">
        <f>INDEX(Hosts!$A:$M, MATCH(Places!$B5725,Hosts!$A:$A,0), MATCH(Places!J$1,Hosts!$A$1:$M$1,0))</f>
        <v>Yes</v>
      </c>
      <c r="K5725">
        <v>22</v>
      </c>
      <c r="L5725" t="str">
        <f>VLOOKUP($K5725,Neighborhoods!$A:$C,2,0)</f>
        <v>Queens</v>
      </c>
      <c r="M5725" t="str">
        <f>VLOOKUP($K5725,Neighborhoods!$A:$C,3,0)</f>
        <v>Flushing</v>
      </c>
      <c r="N5725" t="str">
        <f>INDEX(Neighborhoods!$A:$C, MATCH(Places!$K5725,Neighborhoods!$A:$A,0), MATCH(Places!N$1,Neighborhoods!$A$1:$C$1,0))</f>
        <v>Queens</v>
      </c>
      <c r="O5725" t="str">
        <f>INDEX(Neighborhoods!$A:$C, MATCH(Places!$K5725,Neighborhoods!$A:$A,0), MATCH(Places!O$1,Neighborhoods!$A$1:$C$1,0))</f>
        <v>Flushing</v>
      </c>
      <c r="P5725" t="s">
        <v>1</v>
      </c>
      <c r="Q5725" t="str">
        <f t="shared" si="356"/>
        <v>Yes</v>
      </c>
      <c r="R5725">
        <v>2</v>
      </c>
      <c r="S5725" t="str">
        <f t="shared" si="357"/>
        <v>Small</v>
      </c>
      <c r="T5725" s="50">
        <v>50</v>
      </c>
      <c r="U5725" s="70">
        <f t="shared" si="358"/>
        <v>0.03</v>
      </c>
      <c r="V5725" s="52">
        <v>4.92</v>
      </c>
      <c r="W5725" s="52" t="str" cm="1">
        <f t="array" ref="W5725">_xlfn.SWITCH(ROUND(V5725,0),5,"Excellent",4,"Good",3,"Ok","Bad")</f>
        <v>Excellent</v>
      </c>
      <c r="X5725">
        <v>12</v>
      </c>
      <c r="Y5725" t="str">
        <f t="shared" si="359"/>
        <v>No</v>
      </c>
      <c r="Z5725" s="68">
        <v>43840</v>
      </c>
      <c r="AA5725" s="68">
        <v>43905</v>
      </c>
      <c r="AB5725">
        <v>1</v>
      </c>
      <c r="AC5725" t="s">
        <v>15616</v>
      </c>
    </row>
    <row r="5726" spans="1:29" x14ac:dyDescent="0.3">
      <c r="A5726" t="s">
        <v>13845</v>
      </c>
      <c r="B5726">
        <v>866</v>
      </c>
      <c r="C5726" t="str">
        <f>VLOOKUP($B5726,Hosts!$A:$M,10,0)</f>
        <v>Within an hour</v>
      </c>
      <c r="D5726" s="70">
        <f>VLOOKUP($B5726,Hosts!$A:$M,11,0)</f>
        <v>1</v>
      </c>
      <c r="E5726" s="70">
        <f>VLOOKUP($B5726,Hosts!$A:$M,12,0)</f>
        <v>0.83</v>
      </c>
      <c r="F5726" t="str">
        <f>VLOOKUP($B5726,Hosts!$A:$M,13,0)</f>
        <v>No</v>
      </c>
      <c r="G5726" t="str">
        <f>INDEX(Hosts!$A:$M, MATCH(Places!$B5726,Hosts!$A:$A,0), MATCH(Places!G$1,Hosts!$A$1:$M$1,0))</f>
        <v>Within an hour</v>
      </c>
      <c r="H5726" s="70">
        <f>INDEX(Hosts!$A:$M, MATCH(Places!$B5726,Hosts!$A:$A,0), MATCH(Places!H$1,Hosts!$A$1:$M$1,0))</f>
        <v>1</v>
      </c>
      <c r="I5726" s="70">
        <f>INDEX(Hosts!$A:$M, MATCH(Places!$B5726,Hosts!$A:$A,0), MATCH(Places!I$1,Hosts!$A$1:$M$1,0))</f>
        <v>0.83</v>
      </c>
      <c r="J5726" t="str">
        <f>INDEX(Hosts!$A:$M, MATCH(Places!$B5726,Hosts!$A:$A,0), MATCH(Places!J$1,Hosts!$A$1:$M$1,0))</f>
        <v>No</v>
      </c>
      <c r="K5726">
        <v>8</v>
      </c>
      <c r="L5726" t="str">
        <f>VLOOKUP($K5726,Neighborhoods!$A:$C,2,0)</f>
        <v>Brooklyn</v>
      </c>
      <c r="M5726" t="str">
        <f>VLOOKUP($K5726,Neighborhoods!$A:$C,3,0)</f>
        <v>Bushwick</v>
      </c>
      <c r="N5726" t="str">
        <f>INDEX(Neighborhoods!$A:$C, MATCH(Places!$K5726,Neighborhoods!$A:$A,0), MATCH(Places!N$1,Neighborhoods!$A$1:$C$1,0))</f>
        <v>Brooklyn</v>
      </c>
      <c r="O5726" t="str">
        <f>INDEX(Neighborhoods!$A:$C, MATCH(Places!$K5726,Neighborhoods!$A:$A,0), MATCH(Places!O$1,Neighborhoods!$A$1:$C$1,0))</f>
        <v>Bushwick</v>
      </c>
      <c r="P5726" t="s">
        <v>1</v>
      </c>
      <c r="Q5726" t="str">
        <f t="shared" si="356"/>
        <v>Yes</v>
      </c>
      <c r="R5726">
        <v>2</v>
      </c>
      <c r="S5726" t="str">
        <f t="shared" si="357"/>
        <v>Small</v>
      </c>
      <c r="T5726" s="50">
        <v>39</v>
      </c>
      <c r="U5726" s="70">
        <f t="shared" si="358"/>
        <v>0.03</v>
      </c>
      <c r="V5726" s="52">
        <v>5</v>
      </c>
      <c r="W5726" s="52" t="str" cm="1">
        <f t="array" ref="W5726">_xlfn.SWITCH(ROUND(V5726,0),5,"Excellent",4,"Good",3,"Ok","Bad")</f>
        <v>Excellent</v>
      </c>
      <c r="X5726">
        <v>3</v>
      </c>
      <c r="Y5726" t="str">
        <f t="shared" si="359"/>
        <v>No</v>
      </c>
      <c r="Z5726" s="68">
        <v>43850</v>
      </c>
      <c r="AA5726" s="68">
        <v>43891</v>
      </c>
      <c r="AB5726">
        <v>149</v>
      </c>
      <c r="AC5726" t="s">
        <v>15615</v>
      </c>
    </row>
    <row r="5727" spans="1:29" x14ac:dyDescent="0.3">
      <c r="A5727" t="s">
        <v>13285</v>
      </c>
      <c r="B5727">
        <v>3165</v>
      </c>
      <c r="C5727" t="str">
        <f>VLOOKUP($B5727,Hosts!$A:$M,10,0)</f>
        <v>Within a few hours</v>
      </c>
      <c r="D5727" s="70">
        <f>VLOOKUP($B5727,Hosts!$A:$M,11,0)</f>
        <v>1</v>
      </c>
      <c r="E5727" s="70">
        <f>VLOOKUP($B5727,Hosts!$A:$M,12,0)</f>
        <v>0.64</v>
      </c>
      <c r="F5727" t="str">
        <f>VLOOKUP($B5727,Hosts!$A:$M,13,0)</f>
        <v>No</v>
      </c>
      <c r="G5727" t="str">
        <f>INDEX(Hosts!$A:$M, MATCH(Places!$B5727,Hosts!$A:$A,0), MATCH(Places!G$1,Hosts!$A$1:$M$1,0))</f>
        <v>Within a few hours</v>
      </c>
      <c r="H5727" s="70">
        <f>INDEX(Hosts!$A:$M, MATCH(Places!$B5727,Hosts!$A:$A,0), MATCH(Places!H$1,Hosts!$A$1:$M$1,0))</f>
        <v>1</v>
      </c>
      <c r="I5727" s="70">
        <f>INDEX(Hosts!$A:$M, MATCH(Places!$B5727,Hosts!$A:$A,0), MATCH(Places!I$1,Hosts!$A$1:$M$1,0))</f>
        <v>0.64</v>
      </c>
      <c r="J5727" t="str">
        <f>INDEX(Hosts!$A:$M, MATCH(Places!$B5727,Hosts!$A:$A,0), MATCH(Places!J$1,Hosts!$A$1:$M$1,0))</f>
        <v>No</v>
      </c>
      <c r="K5727">
        <v>23</v>
      </c>
      <c r="L5727" t="str">
        <f>VLOOKUP($K5727,Neighborhoods!$A:$C,2,0)</f>
        <v>Queens</v>
      </c>
      <c r="M5727" t="str">
        <f>VLOOKUP($K5727,Neighborhoods!$A:$C,3,0)</f>
        <v>Jamaica</v>
      </c>
      <c r="N5727" t="str">
        <f>INDEX(Neighborhoods!$A:$C, MATCH(Places!$K5727,Neighborhoods!$A:$A,0), MATCH(Places!N$1,Neighborhoods!$A$1:$C$1,0))</f>
        <v>Queens</v>
      </c>
      <c r="O5727" t="str">
        <f>INDEX(Neighborhoods!$A:$C, MATCH(Places!$K5727,Neighborhoods!$A:$A,0), MATCH(Places!O$1,Neighborhoods!$A$1:$C$1,0))</f>
        <v>Jamaica</v>
      </c>
      <c r="P5727" t="s">
        <v>11822</v>
      </c>
      <c r="Q5727" t="str">
        <f t="shared" si="356"/>
        <v>No</v>
      </c>
      <c r="R5727">
        <v>4</v>
      </c>
      <c r="S5727" t="str">
        <f t="shared" si="357"/>
        <v>Medium</v>
      </c>
      <c r="T5727" s="50">
        <v>104</v>
      </c>
      <c r="U5727" s="70">
        <f t="shared" si="358"/>
        <v>0.03</v>
      </c>
      <c r="V5727" s="52">
        <v>5</v>
      </c>
      <c r="W5727" s="52" t="str" cm="1">
        <f t="array" ref="W5727">_xlfn.SWITCH(ROUND(V5727,0),5,"Excellent",4,"Good",3,"Ok","Bad")</f>
        <v>Excellent</v>
      </c>
      <c r="X5727">
        <v>4</v>
      </c>
      <c r="Y5727" t="str">
        <f t="shared" si="359"/>
        <v>No</v>
      </c>
      <c r="Z5727" s="68">
        <v>43843</v>
      </c>
      <c r="AA5727" s="68">
        <v>43877</v>
      </c>
      <c r="AB5727">
        <v>363</v>
      </c>
      <c r="AC5727" t="s">
        <v>15615</v>
      </c>
    </row>
    <row r="5728" spans="1:29" x14ac:dyDescent="0.3">
      <c r="A5728" t="s">
        <v>13521</v>
      </c>
      <c r="B5728">
        <v>4002</v>
      </c>
      <c r="C5728" t="str">
        <f>VLOOKUP($B5728,Hosts!$A:$M,10,0)</f>
        <v>Within a few hours</v>
      </c>
      <c r="D5728" s="70">
        <f>VLOOKUP($B5728,Hosts!$A:$M,11,0)</f>
        <v>1</v>
      </c>
      <c r="E5728" s="70">
        <f>VLOOKUP($B5728,Hosts!$A:$M,12,0)</f>
        <v>1</v>
      </c>
      <c r="F5728" t="str">
        <f>VLOOKUP($B5728,Hosts!$A:$M,13,0)</f>
        <v>Yes</v>
      </c>
      <c r="G5728" t="str">
        <f>INDEX(Hosts!$A:$M, MATCH(Places!$B5728,Hosts!$A:$A,0), MATCH(Places!G$1,Hosts!$A$1:$M$1,0))</f>
        <v>Within a few hours</v>
      </c>
      <c r="H5728" s="70">
        <f>INDEX(Hosts!$A:$M, MATCH(Places!$B5728,Hosts!$A:$A,0), MATCH(Places!H$1,Hosts!$A$1:$M$1,0))</f>
        <v>1</v>
      </c>
      <c r="I5728" s="70">
        <f>INDEX(Hosts!$A:$M, MATCH(Places!$B5728,Hosts!$A:$A,0), MATCH(Places!I$1,Hosts!$A$1:$M$1,0))</f>
        <v>1</v>
      </c>
      <c r="J5728" t="str">
        <f>INDEX(Hosts!$A:$M, MATCH(Places!$B5728,Hosts!$A:$A,0), MATCH(Places!J$1,Hosts!$A$1:$M$1,0))</f>
        <v>Yes</v>
      </c>
      <c r="K5728">
        <v>14</v>
      </c>
      <c r="L5728" t="str">
        <f>VLOOKUP($K5728,Neighborhoods!$A:$C,2,0)</f>
        <v>Manhattan</v>
      </c>
      <c r="M5728" t="str">
        <f>VLOOKUP($K5728,Neighborhoods!$A:$C,3,0)</f>
        <v>East Harlem</v>
      </c>
      <c r="N5728" t="str">
        <f>INDEX(Neighborhoods!$A:$C, MATCH(Places!$K5728,Neighborhoods!$A:$A,0), MATCH(Places!N$1,Neighborhoods!$A$1:$C$1,0))</f>
        <v>Manhattan</v>
      </c>
      <c r="O5728" t="str">
        <f>INDEX(Neighborhoods!$A:$C, MATCH(Places!$K5728,Neighborhoods!$A:$A,0), MATCH(Places!O$1,Neighborhoods!$A$1:$C$1,0))</f>
        <v>East Harlem</v>
      </c>
      <c r="P5728" t="s">
        <v>16</v>
      </c>
      <c r="Q5728" t="str">
        <f t="shared" si="356"/>
        <v>Yes</v>
      </c>
      <c r="R5728">
        <v>2</v>
      </c>
      <c r="S5728" t="str">
        <f t="shared" si="357"/>
        <v>Small</v>
      </c>
      <c r="T5728" s="50">
        <v>42</v>
      </c>
      <c r="U5728" s="70">
        <f t="shared" si="358"/>
        <v>0.03</v>
      </c>
      <c r="V5728" s="52">
        <v>4.9000000000000004</v>
      </c>
      <c r="W5728" s="52" t="str" cm="1">
        <f t="array" ref="W5728">_xlfn.SWITCH(ROUND(V5728,0),5,"Excellent",4,"Good",3,"Ok","Bad")</f>
        <v>Excellent</v>
      </c>
      <c r="X5728">
        <v>10</v>
      </c>
      <c r="Y5728" t="str">
        <f t="shared" si="359"/>
        <v>No</v>
      </c>
      <c r="Z5728" s="68">
        <v>43841</v>
      </c>
      <c r="AA5728" s="68">
        <v>44026</v>
      </c>
      <c r="AB5728">
        <v>358</v>
      </c>
      <c r="AC5728" t="s">
        <v>15616</v>
      </c>
    </row>
    <row r="5729" spans="1:29" x14ac:dyDescent="0.3">
      <c r="A5729" t="s">
        <v>14795</v>
      </c>
      <c r="B5729">
        <v>3325</v>
      </c>
      <c r="C5729" t="str">
        <f>VLOOKUP($B5729,Hosts!$A:$M,10,0)</f>
        <v>Within an hour</v>
      </c>
      <c r="D5729" s="70">
        <f>VLOOKUP($B5729,Hosts!$A:$M,11,0)</f>
        <v>1</v>
      </c>
      <c r="E5729" s="70">
        <f>VLOOKUP($B5729,Hosts!$A:$M,12,0)</f>
        <v>1</v>
      </c>
      <c r="F5729" t="str">
        <f>VLOOKUP($B5729,Hosts!$A:$M,13,0)</f>
        <v>Yes</v>
      </c>
      <c r="G5729" t="str">
        <f>INDEX(Hosts!$A:$M, MATCH(Places!$B5729,Hosts!$A:$A,0), MATCH(Places!G$1,Hosts!$A$1:$M$1,0))</f>
        <v>Within an hour</v>
      </c>
      <c r="H5729" s="70">
        <f>INDEX(Hosts!$A:$M, MATCH(Places!$B5729,Hosts!$A:$A,0), MATCH(Places!H$1,Hosts!$A$1:$M$1,0))</f>
        <v>1</v>
      </c>
      <c r="I5729" s="70">
        <f>INDEX(Hosts!$A:$M, MATCH(Places!$B5729,Hosts!$A:$A,0), MATCH(Places!I$1,Hosts!$A$1:$M$1,0))</f>
        <v>1</v>
      </c>
      <c r="J5729" t="str">
        <f>INDEX(Hosts!$A:$M, MATCH(Places!$B5729,Hosts!$A:$A,0), MATCH(Places!J$1,Hosts!$A$1:$M$1,0))</f>
        <v>Yes</v>
      </c>
      <c r="K5729">
        <v>17</v>
      </c>
      <c r="L5729" t="str">
        <f>VLOOKUP($K5729,Neighborhoods!$A:$C,2,0)</f>
        <v>Manhattan</v>
      </c>
      <c r="M5729" t="str">
        <f>VLOOKUP($K5729,Neighborhoods!$A:$C,3,0)</f>
        <v>Hell's Kitchen</v>
      </c>
      <c r="N5729" t="str">
        <f>INDEX(Neighborhoods!$A:$C, MATCH(Places!$K5729,Neighborhoods!$A:$A,0), MATCH(Places!N$1,Neighborhoods!$A$1:$C$1,0))</f>
        <v>Manhattan</v>
      </c>
      <c r="O5729" t="str">
        <f>INDEX(Neighborhoods!$A:$C, MATCH(Places!$K5729,Neighborhoods!$A:$A,0), MATCH(Places!O$1,Neighborhoods!$A$1:$C$1,0))</f>
        <v>Hell's Kitchen</v>
      </c>
      <c r="P5729" t="s">
        <v>11822</v>
      </c>
      <c r="Q5729" t="str">
        <f t="shared" si="356"/>
        <v>No</v>
      </c>
      <c r="R5729">
        <v>3</v>
      </c>
      <c r="S5729" t="str">
        <f t="shared" si="357"/>
        <v>Medium</v>
      </c>
      <c r="T5729" s="50">
        <v>100</v>
      </c>
      <c r="U5729" s="70">
        <f t="shared" si="358"/>
        <v>0.03</v>
      </c>
      <c r="V5729" s="52">
        <v>4.6900000000000004</v>
      </c>
      <c r="W5729" s="52" t="str" cm="1">
        <f t="array" ref="W5729">_xlfn.SWITCH(ROUND(V5729,0),5,"Excellent",4,"Good",3,"Ok","Bad")</f>
        <v>Excellent</v>
      </c>
      <c r="X5729">
        <v>13</v>
      </c>
      <c r="Y5729" t="str">
        <f t="shared" si="359"/>
        <v>No</v>
      </c>
      <c r="Z5729" s="68">
        <v>43860</v>
      </c>
      <c r="AA5729" s="68">
        <v>44039</v>
      </c>
      <c r="AB5729">
        <v>83</v>
      </c>
      <c r="AC5729" t="s">
        <v>15616</v>
      </c>
    </row>
    <row r="5730" spans="1:29" x14ac:dyDescent="0.3">
      <c r="A5730" t="s">
        <v>14899</v>
      </c>
      <c r="B5730">
        <v>3635</v>
      </c>
      <c r="C5730" t="str">
        <f>VLOOKUP($B5730,Hosts!$A:$M,10,0)</f>
        <v>Within a few hours</v>
      </c>
      <c r="D5730" s="70">
        <f>VLOOKUP($B5730,Hosts!$A:$M,11,0)</f>
        <v>0.96</v>
      </c>
      <c r="E5730" s="70">
        <f>VLOOKUP($B5730,Hosts!$A:$M,12,0)</f>
        <v>0.97</v>
      </c>
      <c r="F5730" t="str">
        <f>VLOOKUP($B5730,Hosts!$A:$M,13,0)</f>
        <v>No</v>
      </c>
      <c r="G5730" t="str">
        <f>INDEX(Hosts!$A:$M, MATCH(Places!$B5730,Hosts!$A:$A,0), MATCH(Places!G$1,Hosts!$A$1:$M$1,0))</f>
        <v>Within a few hours</v>
      </c>
      <c r="H5730" s="70">
        <f>INDEX(Hosts!$A:$M, MATCH(Places!$B5730,Hosts!$A:$A,0), MATCH(Places!H$1,Hosts!$A$1:$M$1,0))</f>
        <v>0.96</v>
      </c>
      <c r="I5730" s="70">
        <f>INDEX(Hosts!$A:$M, MATCH(Places!$B5730,Hosts!$A:$A,0), MATCH(Places!I$1,Hosts!$A$1:$M$1,0))</f>
        <v>0.97</v>
      </c>
      <c r="J5730" t="str">
        <f>INDEX(Hosts!$A:$M, MATCH(Places!$B5730,Hosts!$A:$A,0), MATCH(Places!J$1,Hosts!$A$1:$M$1,0))</f>
        <v>No</v>
      </c>
      <c r="K5730">
        <v>18</v>
      </c>
      <c r="L5730" t="str">
        <f>VLOOKUP($K5730,Neighborhoods!$A:$C,2,0)</f>
        <v>Manhattan</v>
      </c>
      <c r="M5730" t="str">
        <f>VLOOKUP($K5730,Neighborhoods!$A:$C,3,0)</f>
        <v>Midtown</v>
      </c>
      <c r="N5730" t="str">
        <f>INDEX(Neighborhoods!$A:$C, MATCH(Places!$K5730,Neighborhoods!$A:$A,0), MATCH(Places!N$1,Neighborhoods!$A$1:$C$1,0))</f>
        <v>Manhattan</v>
      </c>
      <c r="O5730" t="str">
        <f>INDEX(Neighborhoods!$A:$C, MATCH(Places!$K5730,Neighborhoods!$A:$A,0), MATCH(Places!O$1,Neighborhoods!$A$1:$C$1,0))</f>
        <v>Midtown</v>
      </c>
      <c r="P5730" t="s">
        <v>11822</v>
      </c>
      <c r="Q5730" t="str">
        <f t="shared" si="356"/>
        <v>No</v>
      </c>
      <c r="R5730">
        <v>6</v>
      </c>
      <c r="S5730" t="str">
        <f t="shared" si="357"/>
        <v>Large</v>
      </c>
      <c r="T5730" s="50">
        <v>108</v>
      </c>
      <c r="U5730" s="70">
        <f t="shared" si="358"/>
        <v>0.03</v>
      </c>
      <c r="V5730" s="52">
        <v>5</v>
      </c>
      <c r="W5730" s="52" t="str" cm="1">
        <f t="array" ref="W5730">_xlfn.SWITCH(ROUND(V5730,0),5,"Excellent",4,"Good",3,"Ok","Bad")</f>
        <v>Excellent</v>
      </c>
      <c r="X5730">
        <v>6</v>
      </c>
      <c r="Y5730" t="str">
        <f t="shared" si="359"/>
        <v>No</v>
      </c>
      <c r="Z5730" s="68">
        <v>43849</v>
      </c>
      <c r="AA5730" s="68">
        <v>44045</v>
      </c>
      <c r="AB5730">
        <v>360</v>
      </c>
      <c r="AC5730" t="s">
        <v>15615</v>
      </c>
    </row>
    <row r="5731" spans="1:29" x14ac:dyDescent="0.3">
      <c r="A5731" t="s">
        <v>15240</v>
      </c>
      <c r="B5731">
        <v>4093</v>
      </c>
      <c r="C5731" t="str">
        <f>VLOOKUP($B5731,Hosts!$A:$M,10,0)</f>
        <v>Within a few hours</v>
      </c>
      <c r="D5731" s="70">
        <f>VLOOKUP($B5731,Hosts!$A:$M,11,0)</f>
        <v>1</v>
      </c>
      <c r="E5731" s="70">
        <f>VLOOKUP($B5731,Hosts!$A:$M,12,0)</f>
        <v>0.96</v>
      </c>
      <c r="F5731" t="str">
        <f>VLOOKUP($B5731,Hosts!$A:$M,13,0)</f>
        <v>Yes</v>
      </c>
      <c r="G5731" t="str">
        <f>INDEX(Hosts!$A:$M, MATCH(Places!$B5731,Hosts!$A:$A,0), MATCH(Places!G$1,Hosts!$A$1:$M$1,0))</f>
        <v>Within a few hours</v>
      </c>
      <c r="H5731" s="70">
        <f>INDEX(Hosts!$A:$M, MATCH(Places!$B5731,Hosts!$A:$A,0), MATCH(Places!H$1,Hosts!$A$1:$M$1,0))</f>
        <v>1</v>
      </c>
      <c r="I5731" s="70">
        <f>INDEX(Hosts!$A:$M, MATCH(Places!$B5731,Hosts!$A:$A,0), MATCH(Places!I$1,Hosts!$A$1:$M$1,0))</f>
        <v>0.96</v>
      </c>
      <c r="J5731" t="str">
        <f>INDEX(Hosts!$A:$M, MATCH(Places!$B5731,Hosts!$A:$A,0), MATCH(Places!J$1,Hosts!$A$1:$M$1,0))</f>
        <v>Yes</v>
      </c>
      <c r="K5731">
        <v>13</v>
      </c>
      <c r="L5731" t="str">
        <f>VLOOKUP($K5731,Neighborhoods!$A:$C,2,0)</f>
        <v>Manhattan</v>
      </c>
      <c r="M5731" t="str">
        <f>VLOOKUP($K5731,Neighborhoods!$A:$C,3,0)</f>
        <v>Chelsea</v>
      </c>
      <c r="N5731" t="str">
        <f>INDEX(Neighborhoods!$A:$C, MATCH(Places!$K5731,Neighborhoods!$A:$A,0), MATCH(Places!N$1,Neighborhoods!$A$1:$C$1,0))</f>
        <v>Manhattan</v>
      </c>
      <c r="O5731" t="str">
        <f>INDEX(Neighborhoods!$A:$C, MATCH(Places!$K5731,Neighborhoods!$A:$A,0), MATCH(Places!O$1,Neighborhoods!$A$1:$C$1,0))</f>
        <v>Chelsea</v>
      </c>
      <c r="P5731" t="s">
        <v>11822</v>
      </c>
      <c r="Q5731" t="str">
        <f t="shared" si="356"/>
        <v>No</v>
      </c>
      <c r="R5731">
        <v>3</v>
      </c>
      <c r="S5731" t="str">
        <f t="shared" si="357"/>
        <v>Medium</v>
      </c>
      <c r="T5731" s="50">
        <v>350</v>
      </c>
      <c r="U5731" s="70">
        <f t="shared" si="358"/>
        <v>0.04</v>
      </c>
      <c r="V5731" s="52">
        <v>5</v>
      </c>
      <c r="W5731" s="52" t="str" cm="1">
        <f t="array" ref="W5731">_xlfn.SWITCH(ROUND(V5731,0),5,"Excellent",4,"Good",3,"Ok","Bad")</f>
        <v>Excellent</v>
      </c>
      <c r="X5731">
        <v>10</v>
      </c>
      <c r="Y5731" t="str">
        <f t="shared" si="359"/>
        <v>No</v>
      </c>
      <c r="Z5731" s="68">
        <v>43845</v>
      </c>
      <c r="AA5731" s="68">
        <v>43965</v>
      </c>
      <c r="AB5731">
        <v>342</v>
      </c>
      <c r="AC5731" t="s">
        <v>15615</v>
      </c>
    </row>
    <row r="5732" spans="1:29" x14ac:dyDescent="0.3">
      <c r="A5732" t="s">
        <v>14314</v>
      </c>
      <c r="B5732">
        <v>503</v>
      </c>
      <c r="C5732" t="str">
        <f>VLOOKUP($B5732,Hosts!$A:$M,10,0)</f>
        <v>Within an hour</v>
      </c>
      <c r="D5732" s="70">
        <f>VLOOKUP($B5732,Hosts!$A:$M,11,0)</f>
        <v>1</v>
      </c>
      <c r="E5732" s="70">
        <f>VLOOKUP($B5732,Hosts!$A:$M,12,0)</f>
        <v>0.92</v>
      </c>
      <c r="F5732" t="str">
        <f>VLOOKUP($B5732,Hosts!$A:$M,13,0)</f>
        <v>Yes</v>
      </c>
      <c r="G5732" t="str">
        <f>INDEX(Hosts!$A:$M, MATCH(Places!$B5732,Hosts!$A:$A,0), MATCH(Places!G$1,Hosts!$A$1:$M$1,0))</f>
        <v>Within an hour</v>
      </c>
      <c r="H5732" s="70">
        <f>INDEX(Hosts!$A:$M, MATCH(Places!$B5732,Hosts!$A:$A,0), MATCH(Places!H$1,Hosts!$A$1:$M$1,0))</f>
        <v>1</v>
      </c>
      <c r="I5732" s="70">
        <f>INDEX(Hosts!$A:$M, MATCH(Places!$B5732,Hosts!$A:$A,0), MATCH(Places!I$1,Hosts!$A$1:$M$1,0))</f>
        <v>0.92</v>
      </c>
      <c r="J5732" t="str">
        <f>INDEX(Hosts!$A:$M, MATCH(Places!$B5732,Hosts!$A:$A,0), MATCH(Places!J$1,Hosts!$A$1:$M$1,0))</f>
        <v>Yes</v>
      </c>
      <c r="K5732">
        <v>9</v>
      </c>
      <c r="L5732" t="str">
        <f>VLOOKUP($K5732,Neighborhoods!$A:$C,2,0)</f>
        <v>Brooklyn</v>
      </c>
      <c r="M5732" t="str">
        <f>VLOOKUP($K5732,Neighborhoods!$A:$C,3,0)</f>
        <v>Crown Heights</v>
      </c>
      <c r="N5732" t="str">
        <f>INDEX(Neighborhoods!$A:$C, MATCH(Places!$K5732,Neighborhoods!$A:$A,0), MATCH(Places!N$1,Neighborhoods!$A$1:$C$1,0))</f>
        <v>Brooklyn</v>
      </c>
      <c r="O5732" t="str">
        <f>INDEX(Neighborhoods!$A:$C, MATCH(Places!$K5732,Neighborhoods!$A:$A,0), MATCH(Places!O$1,Neighborhoods!$A$1:$C$1,0))</f>
        <v>Crown Heights</v>
      </c>
      <c r="P5732" t="s">
        <v>11822</v>
      </c>
      <c r="Q5732" t="str">
        <f t="shared" si="356"/>
        <v>No</v>
      </c>
      <c r="R5732">
        <v>4</v>
      </c>
      <c r="S5732" t="str">
        <f t="shared" si="357"/>
        <v>Medium</v>
      </c>
      <c r="T5732" s="50">
        <v>134</v>
      </c>
      <c r="U5732" s="70">
        <f t="shared" si="358"/>
        <v>0.03</v>
      </c>
      <c r="V5732" s="52">
        <v>5</v>
      </c>
      <c r="W5732" s="52" t="str" cm="1">
        <f t="array" ref="W5732">_xlfn.SWITCH(ROUND(V5732,0),5,"Excellent",4,"Good",3,"Ok","Bad")</f>
        <v>Excellent</v>
      </c>
      <c r="X5732">
        <v>21</v>
      </c>
      <c r="Y5732" t="str">
        <f t="shared" si="359"/>
        <v>No</v>
      </c>
      <c r="Z5732" s="68">
        <v>43842</v>
      </c>
      <c r="AA5732" s="68">
        <v>44053</v>
      </c>
      <c r="AB5732">
        <v>146</v>
      </c>
      <c r="AC5732" t="s">
        <v>15615</v>
      </c>
    </row>
    <row r="5733" spans="1:29" x14ac:dyDescent="0.3">
      <c r="A5733" t="s">
        <v>13166</v>
      </c>
      <c r="B5733">
        <v>684</v>
      </c>
      <c r="C5733" t="str">
        <f>VLOOKUP($B5733,Hosts!$A:$M,10,0)</f>
        <v>Within a day</v>
      </c>
      <c r="D5733" s="70">
        <f>VLOOKUP($B5733,Hosts!$A:$M,11,0)</f>
        <v>0.8</v>
      </c>
      <c r="E5733" s="70">
        <f>VLOOKUP($B5733,Hosts!$A:$M,12,0)</f>
        <v>0.87</v>
      </c>
      <c r="F5733" t="str">
        <f>VLOOKUP($B5733,Hosts!$A:$M,13,0)</f>
        <v>No</v>
      </c>
      <c r="G5733" t="str">
        <f>INDEX(Hosts!$A:$M, MATCH(Places!$B5733,Hosts!$A:$A,0), MATCH(Places!G$1,Hosts!$A$1:$M$1,0))</f>
        <v>Within a day</v>
      </c>
      <c r="H5733" s="70">
        <f>INDEX(Hosts!$A:$M, MATCH(Places!$B5733,Hosts!$A:$A,0), MATCH(Places!H$1,Hosts!$A$1:$M$1,0))</f>
        <v>0.8</v>
      </c>
      <c r="I5733" s="70">
        <f>INDEX(Hosts!$A:$M, MATCH(Places!$B5733,Hosts!$A:$A,0), MATCH(Places!I$1,Hosts!$A$1:$M$1,0))</f>
        <v>0.87</v>
      </c>
      <c r="J5733" t="str">
        <f>INDEX(Hosts!$A:$M, MATCH(Places!$B5733,Hosts!$A:$A,0), MATCH(Places!J$1,Hosts!$A$1:$M$1,0))</f>
        <v>No</v>
      </c>
      <c r="K5733">
        <v>20</v>
      </c>
      <c r="L5733" t="str">
        <f>VLOOKUP($K5733,Neighborhoods!$A:$C,2,0)</f>
        <v>Manhattan</v>
      </c>
      <c r="M5733" t="str">
        <f>VLOOKUP($K5733,Neighborhoods!$A:$C,3,0)</f>
        <v>Upper West Side</v>
      </c>
      <c r="N5733" t="str">
        <f>INDEX(Neighborhoods!$A:$C, MATCH(Places!$K5733,Neighborhoods!$A:$A,0), MATCH(Places!N$1,Neighborhoods!$A$1:$C$1,0))</f>
        <v>Manhattan</v>
      </c>
      <c r="O5733" t="str">
        <f>INDEX(Neighborhoods!$A:$C, MATCH(Places!$K5733,Neighborhoods!$A:$A,0), MATCH(Places!O$1,Neighborhoods!$A$1:$C$1,0))</f>
        <v>Upper West Side</v>
      </c>
      <c r="P5733" t="s">
        <v>1</v>
      </c>
      <c r="Q5733" t="str">
        <f t="shared" si="356"/>
        <v>Yes</v>
      </c>
      <c r="R5733">
        <v>2</v>
      </c>
      <c r="S5733" t="str">
        <f t="shared" si="357"/>
        <v>Small</v>
      </c>
      <c r="T5733" s="50">
        <v>56</v>
      </c>
      <c r="U5733" s="70">
        <f t="shared" si="358"/>
        <v>0.03</v>
      </c>
      <c r="V5733" s="52">
        <v>4.8600000000000003</v>
      </c>
      <c r="W5733" s="52" t="str" cm="1">
        <f t="array" ref="W5733">_xlfn.SWITCH(ROUND(V5733,0),5,"Excellent",4,"Good",3,"Ok","Bad")</f>
        <v>Excellent</v>
      </c>
      <c r="X5733">
        <v>7</v>
      </c>
      <c r="Y5733" t="str">
        <f t="shared" si="359"/>
        <v>No</v>
      </c>
      <c r="Z5733" s="68">
        <v>43875</v>
      </c>
      <c r="AA5733" s="68">
        <v>43907</v>
      </c>
      <c r="AB5733">
        <v>90</v>
      </c>
      <c r="AC5733" t="s">
        <v>15615</v>
      </c>
    </row>
    <row r="5734" spans="1:29" x14ac:dyDescent="0.3">
      <c r="A5734" t="s">
        <v>15209</v>
      </c>
      <c r="B5734">
        <v>3846</v>
      </c>
      <c r="C5734" t="str">
        <f>VLOOKUP($B5734,Hosts!$A:$M,10,0)</f>
        <v>Within an hour</v>
      </c>
      <c r="D5734" s="70">
        <f>VLOOKUP($B5734,Hosts!$A:$M,11,0)</f>
        <v>0.9</v>
      </c>
      <c r="E5734" s="70">
        <f>VLOOKUP($B5734,Hosts!$A:$M,12,0)</f>
        <v>0.97</v>
      </c>
      <c r="F5734" t="str">
        <f>VLOOKUP($B5734,Hosts!$A:$M,13,0)</f>
        <v>No</v>
      </c>
      <c r="G5734" t="str">
        <f>INDEX(Hosts!$A:$M, MATCH(Places!$B5734,Hosts!$A:$A,0), MATCH(Places!G$1,Hosts!$A$1:$M$1,0))</f>
        <v>Within an hour</v>
      </c>
      <c r="H5734" s="70">
        <f>INDEX(Hosts!$A:$M, MATCH(Places!$B5734,Hosts!$A:$A,0), MATCH(Places!H$1,Hosts!$A$1:$M$1,0))</f>
        <v>0.9</v>
      </c>
      <c r="I5734" s="70">
        <f>INDEX(Hosts!$A:$M, MATCH(Places!$B5734,Hosts!$A:$A,0), MATCH(Places!I$1,Hosts!$A$1:$M$1,0))</f>
        <v>0.97</v>
      </c>
      <c r="J5734" t="str">
        <f>INDEX(Hosts!$A:$M, MATCH(Places!$B5734,Hosts!$A:$A,0), MATCH(Places!J$1,Hosts!$A$1:$M$1,0))</f>
        <v>No</v>
      </c>
      <c r="K5734">
        <v>13</v>
      </c>
      <c r="L5734" t="str">
        <f>VLOOKUP($K5734,Neighborhoods!$A:$C,2,0)</f>
        <v>Manhattan</v>
      </c>
      <c r="M5734" t="str">
        <f>VLOOKUP($K5734,Neighborhoods!$A:$C,3,0)</f>
        <v>Chelsea</v>
      </c>
      <c r="N5734" t="str">
        <f>INDEX(Neighborhoods!$A:$C, MATCH(Places!$K5734,Neighborhoods!$A:$A,0), MATCH(Places!N$1,Neighborhoods!$A$1:$C$1,0))</f>
        <v>Manhattan</v>
      </c>
      <c r="O5734" t="str">
        <f>INDEX(Neighborhoods!$A:$C, MATCH(Places!$K5734,Neighborhoods!$A:$A,0), MATCH(Places!O$1,Neighborhoods!$A$1:$C$1,0))</f>
        <v>Chelsea</v>
      </c>
      <c r="P5734" t="s">
        <v>11822</v>
      </c>
      <c r="Q5734" t="str">
        <f t="shared" si="356"/>
        <v>No</v>
      </c>
      <c r="R5734">
        <v>6</v>
      </c>
      <c r="S5734" t="str">
        <f t="shared" si="357"/>
        <v>Large</v>
      </c>
      <c r="T5734" s="50">
        <v>107</v>
      </c>
      <c r="U5734" s="70">
        <f t="shared" si="358"/>
        <v>0.03</v>
      </c>
      <c r="V5734" s="52">
        <v>4.76</v>
      </c>
      <c r="W5734" s="52" t="str" cm="1">
        <f t="array" ref="W5734">_xlfn.SWITCH(ROUND(V5734,0),5,"Excellent",4,"Good",3,"Ok","Bad")</f>
        <v>Excellent</v>
      </c>
      <c r="X5734">
        <v>17</v>
      </c>
      <c r="Y5734" t="str">
        <f t="shared" si="359"/>
        <v>No</v>
      </c>
      <c r="Z5734" s="68">
        <v>43842</v>
      </c>
      <c r="AA5734" s="68">
        <v>44044</v>
      </c>
      <c r="AB5734">
        <v>0</v>
      </c>
      <c r="AC5734" t="s">
        <v>15616</v>
      </c>
    </row>
    <row r="5735" spans="1:29" x14ac:dyDescent="0.3">
      <c r="A5735" t="s">
        <v>14064</v>
      </c>
      <c r="B5735">
        <v>3061</v>
      </c>
      <c r="C5735" t="str">
        <f>VLOOKUP($B5735,Hosts!$A:$M,10,0)</f>
        <v>Within an hour</v>
      </c>
      <c r="D5735" s="70">
        <f>VLOOKUP($B5735,Hosts!$A:$M,11,0)</f>
        <v>1</v>
      </c>
      <c r="E5735" s="70">
        <f>VLOOKUP($B5735,Hosts!$A:$M,12,0)</f>
        <v>0.97</v>
      </c>
      <c r="F5735" t="str">
        <f>VLOOKUP($B5735,Hosts!$A:$M,13,0)</f>
        <v>Yes</v>
      </c>
      <c r="G5735" t="str">
        <f>INDEX(Hosts!$A:$M, MATCH(Places!$B5735,Hosts!$A:$A,0), MATCH(Places!G$1,Hosts!$A$1:$M$1,0))</f>
        <v>Within an hour</v>
      </c>
      <c r="H5735" s="70">
        <f>INDEX(Hosts!$A:$M, MATCH(Places!$B5735,Hosts!$A:$A,0), MATCH(Places!H$1,Hosts!$A$1:$M$1,0))</f>
        <v>1</v>
      </c>
      <c r="I5735" s="70">
        <f>INDEX(Hosts!$A:$M, MATCH(Places!$B5735,Hosts!$A:$A,0), MATCH(Places!I$1,Hosts!$A$1:$M$1,0))</f>
        <v>0.97</v>
      </c>
      <c r="J5735" t="str">
        <f>INDEX(Hosts!$A:$M, MATCH(Places!$B5735,Hosts!$A:$A,0), MATCH(Places!J$1,Hosts!$A$1:$M$1,0))</f>
        <v>Yes</v>
      </c>
      <c r="K5735">
        <v>12</v>
      </c>
      <c r="L5735" t="str">
        <f>VLOOKUP($K5735,Neighborhoods!$A:$C,2,0)</f>
        <v>Brooklyn</v>
      </c>
      <c r="M5735" t="str">
        <f>VLOOKUP($K5735,Neighborhoods!$A:$C,3,0)</f>
        <v>Williamsburg</v>
      </c>
      <c r="N5735" t="str">
        <f>INDEX(Neighborhoods!$A:$C, MATCH(Places!$K5735,Neighborhoods!$A:$A,0), MATCH(Places!N$1,Neighborhoods!$A$1:$C$1,0))</f>
        <v>Brooklyn</v>
      </c>
      <c r="O5735" t="str">
        <f>INDEX(Neighborhoods!$A:$C, MATCH(Places!$K5735,Neighborhoods!$A:$A,0), MATCH(Places!O$1,Neighborhoods!$A$1:$C$1,0))</f>
        <v>Williamsburg</v>
      </c>
      <c r="P5735" t="s">
        <v>1</v>
      </c>
      <c r="Q5735" t="str">
        <f t="shared" si="356"/>
        <v>Yes</v>
      </c>
      <c r="R5735">
        <v>1</v>
      </c>
      <c r="S5735" t="str">
        <f t="shared" si="357"/>
        <v>Small</v>
      </c>
      <c r="T5735" s="50">
        <v>60</v>
      </c>
      <c r="U5735" s="70">
        <f t="shared" si="358"/>
        <v>0.03</v>
      </c>
      <c r="V5735" s="52">
        <v>5</v>
      </c>
      <c r="W5735" s="52" t="str" cm="1">
        <f t="array" ref="W5735">_xlfn.SWITCH(ROUND(V5735,0),5,"Excellent",4,"Good",3,"Ok","Bad")</f>
        <v>Excellent</v>
      </c>
      <c r="X5735">
        <v>10</v>
      </c>
      <c r="Y5735" t="str">
        <f t="shared" si="359"/>
        <v>No</v>
      </c>
      <c r="Z5735" s="68">
        <v>43850</v>
      </c>
      <c r="AA5735" s="68">
        <v>44044</v>
      </c>
      <c r="AB5735">
        <v>90</v>
      </c>
      <c r="AC5735" t="s">
        <v>15616</v>
      </c>
    </row>
    <row r="5736" spans="1:29" x14ac:dyDescent="0.3">
      <c r="A5736" t="s">
        <v>13612</v>
      </c>
      <c r="B5736">
        <v>346</v>
      </c>
      <c r="C5736" t="str">
        <f>VLOOKUP($B5736,Hosts!$A:$M,10,0)</f>
        <v>Within an hour</v>
      </c>
      <c r="D5736" s="70">
        <f>VLOOKUP($B5736,Hosts!$A:$M,11,0)</f>
        <v>1</v>
      </c>
      <c r="E5736" s="70">
        <f>VLOOKUP($B5736,Hosts!$A:$M,12,0)</f>
        <v>0.91</v>
      </c>
      <c r="F5736" t="str">
        <f>VLOOKUP($B5736,Hosts!$A:$M,13,0)</f>
        <v>Yes</v>
      </c>
      <c r="G5736" t="str">
        <f>INDEX(Hosts!$A:$M, MATCH(Places!$B5736,Hosts!$A:$A,0), MATCH(Places!G$1,Hosts!$A$1:$M$1,0))</f>
        <v>Within an hour</v>
      </c>
      <c r="H5736" s="70">
        <f>INDEX(Hosts!$A:$M, MATCH(Places!$B5736,Hosts!$A:$A,0), MATCH(Places!H$1,Hosts!$A$1:$M$1,0))</f>
        <v>1</v>
      </c>
      <c r="I5736" s="70">
        <f>INDEX(Hosts!$A:$M, MATCH(Places!$B5736,Hosts!$A:$A,0), MATCH(Places!I$1,Hosts!$A$1:$M$1,0))</f>
        <v>0.91</v>
      </c>
      <c r="J5736" t="str">
        <f>INDEX(Hosts!$A:$M, MATCH(Places!$B5736,Hosts!$A:$A,0), MATCH(Places!J$1,Hosts!$A$1:$M$1,0))</f>
        <v>Yes</v>
      </c>
      <c r="K5736">
        <v>7</v>
      </c>
      <c r="L5736" t="str">
        <f>VLOOKUP($K5736,Neighborhoods!$A:$C,2,0)</f>
        <v>Brooklyn</v>
      </c>
      <c r="M5736" t="str">
        <f>VLOOKUP($K5736,Neighborhoods!$A:$C,3,0)</f>
        <v>Bedford-Stuyvesant</v>
      </c>
      <c r="N5736" t="str">
        <f>INDEX(Neighborhoods!$A:$C, MATCH(Places!$K5736,Neighborhoods!$A:$A,0), MATCH(Places!N$1,Neighborhoods!$A$1:$C$1,0))</f>
        <v>Brooklyn</v>
      </c>
      <c r="O5736" t="str">
        <f>INDEX(Neighborhoods!$A:$C, MATCH(Places!$K5736,Neighborhoods!$A:$A,0), MATCH(Places!O$1,Neighborhoods!$A$1:$C$1,0))</f>
        <v>Bedford-Stuyvesant</v>
      </c>
      <c r="P5736" t="s">
        <v>11822</v>
      </c>
      <c r="Q5736" t="str">
        <f t="shared" si="356"/>
        <v>No</v>
      </c>
      <c r="R5736">
        <v>4</v>
      </c>
      <c r="S5736" t="str">
        <f t="shared" si="357"/>
        <v>Medium</v>
      </c>
      <c r="T5736" s="50">
        <v>140</v>
      </c>
      <c r="U5736" s="70">
        <f t="shared" si="358"/>
        <v>0.03</v>
      </c>
      <c r="V5736" s="52">
        <v>5</v>
      </c>
      <c r="W5736" s="52" t="str" cm="1">
        <f t="array" ref="W5736">_xlfn.SWITCH(ROUND(V5736,0),5,"Excellent",4,"Good",3,"Ok","Bad")</f>
        <v>Excellent</v>
      </c>
      <c r="X5736">
        <v>13</v>
      </c>
      <c r="Y5736" t="str">
        <f t="shared" si="359"/>
        <v>No</v>
      </c>
      <c r="Z5736" s="68">
        <v>43862</v>
      </c>
      <c r="AA5736" s="68">
        <v>44056</v>
      </c>
      <c r="AB5736">
        <v>104</v>
      </c>
      <c r="AC5736" t="s">
        <v>15615</v>
      </c>
    </row>
    <row r="5737" spans="1:29" x14ac:dyDescent="0.3">
      <c r="A5737" t="s">
        <v>13928</v>
      </c>
      <c r="B5737">
        <v>3949</v>
      </c>
      <c r="C5737" t="str">
        <f>VLOOKUP($B5737,Hosts!$A:$M,10,0)</f>
        <v>Within an hour</v>
      </c>
      <c r="D5737" s="70">
        <f>VLOOKUP($B5737,Hosts!$A:$M,11,0)</f>
        <v>0.95</v>
      </c>
      <c r="E5737" s="70">
        <f>VLOOKUP($B5737,Hosts!$A:$M,12,0)</f>
        <v>1</v>
      </c>
      <c r="F5737" t="str">
        <f>VLOOKUP($B5737,Hosts!$A:$M,13,0)</f>
        <v>Yes</v>
      </c>
      <c r="G5737" t="str">
        <f>INDEX(Hosts!$A:$M, MATCH(Places!$B5737,Hosts!$A:$A,0), MATCH(Places!G$1,Hosts!$A$1:$M$1,0))</f>
        <v>Within an hour</v>
      </c>
      <c r="H5737" s="70">
        <f>INDEX(Hosts!$A:$M, MATCH(Places!$B5737,Hosts!$A:$A,0), MATCH(Places!H$1,Hosts!$A$1:$M$1,0))</f>
        <v>0.95</v>
      </c>
      <c r="I5737" s="70">
        <f>INDEX(Hosts!$A:$M, MATCH(Places!$B5737,Hosts!$A:$A,0), MATCH(Places!I$1,Hosts!$A$1:$M$1,0))</f>
        <v>1</v>
      </c>
      <c r="J5737" t="str">
        <f>INDEX(Hosts!$A:$M, MATCH(Places!$B5737,Hosts!$A:$A,0), MATCH(Places!J$1,Hosts!$A$1:$M$1,0))</f>
        <v>Yes</v>
      </c>
      <c r="K5737">
        <v>19</v>
      </c>
      <c r="L5737" t="str">
        <f>VLOOKUP($K5737,Neighborhoods!$A:$C,2,0)</f>
        <v>Manhattan</v>
      </c>
      <c r="M5737" t="str">
        <f>VLOOKUP($K5737,Neighborhoods!$A:$C,3,0)</f>
        <v>Upper East Side</v>
      </c>
      <c r="N5737" t="str">
        <f>INDEX(Neighborhoods!$A:$C, MATCH(Places!$K5737,Neighborhoods!$A:$A,0), MATCH(Places!N$1,Neighborhoods!$A$1:$C$1,0))</f>
        <v>Manhattan</v>
      </c>
      <c r="O5737" t="str">
        <f>INDEX(Neighborhoods!$A:$C, MATCH(Places!$K5737,Neighborhoods!$A:$A,0), MATCH(Places!O$1,Neighborhoods!$A$1:$C$1,0))</f>
        <v>Upper East Side</v>
      </c>
      <c r="P5737" t="s">
        <v>11822</v>
      </c>
      <c r="Q5737" t="str">
        <f t="shared" si="356"/>
        <v>No</v>
      </c>
      <c r="R5737">
        <v>7</v>
      </c>
      <c r="S5737" t="str">
        <f t="shared" si="357"/>
        <v>Large</v>
      </c>
      <c r="T5737" s="50">
        <v>164</v>
      </c>
      <c r="U5737" s="70">
        <f t="shared" si="358"/>
        <v>0.03</v>
      </c>
      <c r="V5737" s="52">
        <v>4.93</v>
      </c>
      <c r="W5737" s="52" t="str" cm="1">
        <f t="array" ref="W5737">_xlfn.SWITCH(ROUND(V5737,0),5,"Excellent",4,"Good",3,"Ok","Bad")</f>
        <v>Excellent</v>
      </c>
      <c r="X5737">
        <v>14</v>
      </c>
      <c r="Y5737" t="str">
        <f t="shared" si="359"/>
        <v>No</v>
      </c>
      <c r="Z5737" s="68">
        <v>43866</v>
      </c>
      <c r="AA5737" s="68">
        <v>44045</v>
      </c>
      <c r="AB5737">
        <v>98</v>
      </c>
      <c r="AC5737" t="s">
        <v>15616</v>
      </c>
    </row>
    <row r="5738" spans="1:29" x14ac:dyDescent="0.3">
      <c r="A5738" t="s">
        <v>14759</v>
      </c>
      <c r="B5738">
        <v>593</v>
      </c>
      <c r="C5738" t="str">
        <f>VLOOKUP($B5738,Hosts!$A:$M,10,0)</f>
        <v>Within a few hours</v>
      </c>
      <c r="D5738" s="70">
        <f>VLOOKUP($B5738,Hosts!$A:$M,11,0)</f>
        <v>0.89</v>
      </c>
      <c r="E5738" s="70">
        <f>VLOOKUP($B5738,Hosts!$A:$M,12,0)</f>
        <v>0.86</v>
      </c>
      <c r="F5738" t="str">
        <f>VLOOKUP($B5738,Hosts!$A:$M,13,0)</f>
        <v>Yes</v>
      </c>
      <c r="G5738" t="str">
        <f>INDEX(Hosts!$A:$M, MATCH(Places!$B5738,Hosts!$A:$A,0), MATCH(Places!G$1,Hosts!$A$1:$M$1,0))</f>
        <v>Within a few hours</v>
      </c>
      <c r="H5738" s="70">
        <f>INDEX(Hosts!$A:$M, MATCH(Places!$B5738,Hosts!$A:$A,0), MATCH(Places!H$1,Hosts!$A$1:$M$1,0))</f>
        <v>0.89</v>
      </c>
      <c r="I5738" s="70">
        <f>INDEX(Hosts!$A:$M, MATCH(Places!$B5738,Hosts!$A:$A,0), MATCH(Places!I$1,Hosts!$A$1:$M$1,0))</f>
        <v>0.86</v>
      </c>
      <c r="J5738" t="str">
        <f>INDEX(Hosts!$A:$M, MATCH(Places!$B5738,Hosts!$A:$A,0), MATCH(Places!J$1,Hosts!$A$1:$M$1,0))</f>
        <v>Yes</v>
      </c>
      <c r="K5738">
        <v>12</v>
      </c>
      <c r="L5738" t="str">
        <f>VLOOKUP($K5738,Neighborhoods!$A:$C,2,0)</f>
        <v>Brooklyn</v>
      </c>
      <c r="M5738" t="str">
        <f>VLOOKUP($K5738,Neighborhoods!$A:$C,3,0)</f>
        <v>Williamsburg</v>
      </c>
      <c r="N5738" t="str">
        <f>INDEX(Neighborhoods!$A:$C, MATCH(Places!$K5738,Neighborhoods!$A:$A,0), MATCH(Places!N$1,Neighborhoods!$A$1:$C$1,0))</f>
        <v>Brooklyn</v>
      </c>
      <c r="O5738" t="str">
        <f>INDEX(Neighborhoods!$A:$C, MATCH(Places!$K5738,Neighborhoods!$A:$A,0), MATCH(Places!O$1,Neighborhoods!$A$1:$C$1,0))</f>
        <v>Williamsburg</v>
      </c>
      <c r="P5738" t="s">
        <v>11822</v>
      </c>
      <c r="Q5738" t="str">
        <f t="shared" si="356"/>
        <v>No</v>
      </c>
      <c r="R5738">
        <v>5</v>
      </c>
      <c r="S5738" t="str">
        <f t="shared" si="357"/>
        <v>Medium</v>
      </c>
      <c r="T5738" s="50">
        <v>122</v>
      </c>
      <c r="U5738" s="70">
        <f t="shared" si="358"/>
        <v>0.03</v>
      </c>
      <c r="V5738" s="52">
        <v>5</v>
      </c>
      <c r="W5738" s="52" t="str" cm="1">
        <f t="array" ref="W5738">_xlfn.SWITCH(ROUND(V5738,0),5,"Excellent",4,"Good",3,"Ok","Bad")</f>
        <v>Excellent</v>
      </c>
      <c r="X5738">
        <v>5</v>
      </c>
      <c r="Y5738" t="str">
        <f t="shared" si="359"/>
        <v>No</v>
      </c>
      <c r="Z5738" s="68">
        <v>43883</v>
      </c>
      <c r="AA5738" s="68">
        <v>44038</v>
      </c>
      <c r="AB5738">
        <v>118</v>
      </c>
      <c r="AC5738" t="s">
        <v>15615</v>
      </c>
    </row>
    <row r="5739" spans="1:29" x14ac:dyDescent="0.3">
      <c r="A5739" t="s">
        <v>15587</v>
      </c>
      <c r="B5739">
        <v>2028</v>
      </c>
      <c r="C5739" t="str">
        <f>VLOOKUP($B5739,Hosts!$A:$M,10,0)</f>
        <v>Within an hour</v>
      </c>
      <c r="D5739" s="70">
        <f>VLOOKUP($B5739,Hosts!$A:$M,11,0)</f>
        <v>1</v>
      </c>
      <c r="E5739" s="70">
        <f>VLOOKUP($B5739,Hosts!$A:$M,12,0)</f>
        <v>0.98</v>
      </c>
      <c r="F5739" t="str">
        <f>VLOOKUP($B5739,Hosts!$A:$M,13,0)</f>
        <v>No</v>
      </c>
      <c r="G5739" t="str">
        <f>INDEX(Hosts!$A:$M, MATCH(Places!$B5739,Hosts!$A:$A,0), MATCH(Places!G$1,Hosts!$A$1:$M$1,0))</f>
        <v>Within an hour</v>
      </c>
      <c r="H5739" s="70">
        <f>INDEX(Hosts!$A:$M, MATCH(Places!$B5739,Hosts!$A:$A,0), MATCH(Places!H$1,Hosts!$A$1:$M$1,0))</f>
        <v>1</v>
      </c>
      <c r="I5739" s="70">
        <f>INDEX(Hosts!$A:$M, MATCH(Places!$B5739,Hosts!$A:$A,0), MATCH(Places!I$1,Hosts!$A$1:$M$1,0))</f>
        <v>0.98</v>
      </c>
      <c r="J5739" t="str">
        <f>INDEX(Hosts!$A:$M, MATCH(Places!$B5739,Hosts!$A:$A,0), MATCH(Places!J$1,Hosts!$A$1:$M$1,0))</f>
        <v>No</v>
      </c>
      <c r="K5739">
        <v>7</v>
      </c>
      <c r="L5739" t="str">
        <f>VLOOKUP($K5739,Neighborhoods!$A:$C,2,0)</f>
        <v>Brooklyn</v>
      </c>
      <c r="M5739" t="str">
        <f>VLOOKUP($K5739,Neighborhoods!$A:$C,3,0)</f>
        <v>Bedford-Stuyvesant</v>
      </c>
      <c r="N5739" t="str">
        <f>INDEX(Neighborhoods!$A:$C, MATCH(Places!$K5739,Neighborhoods!$A:$A,0), MATCH(Places!N$1,Neighborhoods!$A$1:$C$1,0))</f>
        <v>Brooklyn</v>
      </c>
      <c r="O5739" t="str">
        <f>INDEX(Neighborhoods!$A:$C, MATCH(Places!$K5739,Neighborhoods!$A:$A,0), MATCH(Places!O$1,Neighborhoods!$A$1:$C$1,0))</f>
        <v>Bedford-Stuyvesant</v>
      </c>
      <c r="P5739" t="s">
        <v>1</v>
      </c>
      <c r="Q5739" t="str">
        <f t="shared" si="356"/>
        <v>Yes</v>
      </c>
      <c r="R5739">
        <v>1</v>
      </c>
      <c r="S5739" t="str">
        <f t="shared" si="357"/>
        <v>Small</v>
      </c>
      <c r="T5739" s="50">
        <v>50</v>
      </c>
      <c r="U5739" s="70">
        <f t="shared" si="358"/>
        <v>0.03</v>
      </c>
      <c r="V5739" s="52">
        <v>4.8600000000000003</v>
      </c>
      <c r="W5739" s="52" t="str" cm="1">
        <f t="array" ref="W5739">_xlfn.SWITCH(ROUND(V5739,0),5,"Excellent",4,"Good",3,"Ok","Bad")</f>
        <v>Excellent</v>
      </c>
      <c r="X5739">
        <v>7</v>
      </c>
      <c r="Y5739" t="str">
        <f t="shared" si="359"/>
        <v>No</v>
      </c>
      <c r="Z5739" s="68">
        <v>43870</v>
      </c>
      <c r="AA5739" s="68">
        <v>44043</v>
      </c>
      <c r="AB5739">
        <v>313</v>
      </c>
      <c r="AC5739" t="s">
        <v>15616</v>
      </c>
    </row>
    <row r="5740" spans="1:29" x14ac:dyDescent="0.3">
      <c r="A5740" t="s">
        <v>13591</v>
      </c>
      <c r="B5740">
        <v>2600</v>
      </c>
      <c r="C5740" t="str">
        <f>VLOOKUP($B5740,Hosts!$A:$M,10,0)</f>
        <v>Within a day</v>
      </c>
      <c r="D5740" s="70">
        <f>VLOOKUP($B5740,Hosts!$A:$M,11,0)</f>
        <v>0.9</v>
      </c>
      <c r="E5740" s="70">
        <f>VLOOKUP($B5740,Hosts!$A:$M,12,0)</f>
        <v>1</v>
      </c>
      <c r="F5740" t="str">
        <f>VLOOKUP($B5740,Hosts!$A:$M,13,0)</f>
        <v>No</v>
      </c>
      <c r="G5740" t="str">
        <f>INDEX(Hosts!$A:$M, MATCH(Places!$B5740,Hosts!$A:$A,0), MATCH(Places!G$1,Hosts!$A$1:$M$1,0))</f>
        <v>Within a day</v>
      </c>
      <c r="H5740" s="70">
        <f>INDEX(Hosts!$A:$M, MATCH(Places!$B5740,Hosts!$A:$A,0), MATCH(Places!H$1,Hosts!$A$1:$M$1,0))</f>
        <v>0.9</v>
      </c>
      <c r="I5740" s="70">
        <f>INDEX(Hosts!$A:$M, MATCH(Places!$B5740,Hosts!$A:$A,0), MATCH(Places!I$1,Hosts!$A$1:$M$1,0))</f>
        <v>1</v>
      </c>
      <c r="J5740" t="str">
        <f>INDEX(Hosts!$A:$M, MATCH(Places!$B5740,Hosts!$A:$A,0), MATCH(Places!J$1,Hosts!$A$1:$M$1,0))</f>
        <v>No</v>
      </c>
      <c r="K5740">
        <v>3</v>
      </c>
      <c r="L5740" t="str">
        <f>VLOOKUP($K5740,Neighborhoods!$A:$C,2,0)</f>
        <v>Bronx</v>
      </c>
      <c r="M5740" t="str">
        <f>VLOOKUP($K5740,Neighborhoods!$A:$C,3,0)</f>
        <v>Longwood</v>
      </c>
      <c r="N5740" t="str">
        <f>INDEX(Neighborhoods!$A:$C, MATCH(Places!$K5740,Neighborhoods!$A:$A,0), MATCH(Places!N$1,Neighborhoods!$A$1:$C$1,0))</f>
        <v>Bronx</v>
      </c>
      <c r="O5740" t="str">
        <f>INDEX(Neighborhoods!$A:$C, MATCH(Places!$K5740,Neighborhoods!$A:$A,0), MATCH(Places!O$1,Neighborhoods!$A$1:$C$1,0))</f>
        <v>Longwood</v>
      </c>
      <c r="P5740" t="s">
        <v>11822</v>
      </c>
      <c r="Q5740" t="str">
        <f t="shared" si="356"/>
        <v>No</v>
      </c>
      <c r="R5740">
        <v>3</v>
      </c>
      <c r="S5740" t="str">
        <f t="shared" si="357"/>
        <v>Medium</v>
      </c>
      <c r="T5740" s="50">
        <v>139</v>
      </c>
      <c r="U5740" s="70">
        <f t="shared" si="358"/>
        <v>0.03</v>
      </c>
      <c r="V5740" s="52">
        <v>4.6900000000000004</v>
      </c>
      <c r="W5740" s="52" t="str" cm="1">
        <f t="array" ref="W5740">_xlfn.SWITCH(ROUND(V5740,0),5,"Excellent",4,"Good",3,"Ok","Bad")</f>
        <v>Excellent</v>
      </c>
      <c r="X5740">
        <v>16</v>
      </c>
      <c r="Y5740" t="str">
        <f t="shared" si="359"/>
        <v>No</v>
      </c>
      <c r="Z5740" s="68">
        <v>43849</v>
      </c>
      <c r="AA5740" s="68">
        <v>44025</v>
      </c>
      <c r="AB5740">
        <v>174</v>
      </c>
      <c r="AC5740" t="s">
        <v>15615</v>
      </c>
    </row>
    <row r="5741" spans="1:29" x14ac:dyDescent="0.3">
      <c r="A5741" t="s">
        <v>14207</v>
      </c>
      <c r="B5741">
        <v>3996</v>
      </c>
      <c r="C5741" t="str">
        <f>VLOOKUP($B5741,Hosts!$A:$M,10,0)</f>
        <v>Within an hour</v>
      </c>
      <c r="D5741" s="70">
        <f>VLOOKUP($B5741,Hosts!$A:$M,11,0)</f>
        <v>1</v>
      </c>
      <c r="E5741" s="70">
        <f>VLOOKUP($B5741,Hosts!$A:$M,12,0)</f>
        <v>1</v>
      </c>
      <c r="F5741" t="str">
        <f>VLOOKUP($B5741,Hosts!$A:$M,13,0)</f>
        <v>No</v>
      </c>
      <c r="G5741" t="str">
        <f>INDEX(Hosts!$A:$M, MATCH(Places!$B5741,Hosts!$A:$A,0), MATCH(Places!G$1,Hosts!$A$1:$M$1,0))</f>
        <v>Within an hour</v>
      </c>
      <c r="H5741" s="70">
        <f>INDEX(Hosts!$A:$M, MATCH(Places!$B5741,Hosts!$A:$A,0), MATCH(Places!H$1,Hosts!$A$1:$M$1,0))</f>
        <v>1</v>
      </c>
      <c r="I5741" s="70">
        <f>INDEX(Hosts!$A:$M, MATCH(Places!$B5741,Hosts!$A:$A,0), MATCH(Places!I$1,Hosts!$A$1:$M$1,0))</f>
        <v>1</v>
      </c>
      <c r="J5741" t="str">
        <f>INDEX(Hosts!$A:$M, MATCH(Places!$B5741,Hosts!$A:$A,0), MATCH(Places!J$1,Hosts!$A$1:$M$1,0))</f>
        <v>No</v>
      </c>
      <c r="K5741">
        <v>20</v>
      </c>
      <c r="L5741" t="str">
        <f>VLOOKUP($K5741,Neighborhoods!$A:$C,2,0)</f>
        <v>Manhattan</v>
      </c>
      <c r="M5741" t="str">
        <f>VLOOKUP($K5741,Neighborhoods!$A:$C,3,0)</f>
        <v>Upper West Side</v>
      </c>
      <c r="N5741" t="str">
        <f>INDEX(Neighborhoods!$A:$C, MATCH(Places!$K5741,Neighborhoods!$A:$A,0), MATCH(Places!N$1,Neighborhoods!$A$1:$C$1,0))</f>
        <v>Manhattan</v>
      </c>
      <c r="O5741" t="str">
        <f>INDEX(Neighborhoods!$A:$C, MATCH(Places!$K5741,Neighborhoods!$A:$A,0), MATCH(Places!O$1,Neighborhoods!$A$1:$C$1,0))</f>
        <v>Upper West Side</v>
      </c>
      <c r="P5741" t="s">
        <v>1</v>
      </c>
      <c r="Q5741" t="str">
        <f t="shared" si="356"/>
        <v>Yes</v>
      </c>
      <c r="R5741">
        <v>2</v>
      </c>
      <c r="S5741" t="str">
        <f t="shared" si="357"/>
        <v>Small</v>
      </c>
      <c r="T5741" s="50">
        <v>85</v>
      </c>
      <c r="U5741" s="70">
        <f t="shared" si="358"/>
        <v>0.03</v>
      </c>
      <c r="V5741" s="52">
        <v>4.92</v>
      </c>
      <c r="W5741" s="52" t="str" cm="1">
        <f t="array" ref="W5741">_xlfn.SWITCH(ROUND(V5741,0),5,"Excellent",4,"Good",3,"Ok","Bad")</f>
        <v>Excellent</v>
      </c>
      <c r="X5741">
        <v>12</v>
      </c>
      <c r="Y5741" t="str">
        <f t="shared" si="359"/>
        <v>No</v>
      </c>
      <c r="Z5741" s="68">
        <v>43837</v>
      </c>
      <c r="AA5741" s="68">
        <v>43935</v>
      </c>
      <c r="AB5741">
        <v>259</v>
      </c>
      <c r="AC5741" t="s">
        <v>15616</v>
      </c>
    </row>
    <row r="5742" spans="1:29" x14ac:dyDescent="0.3">
      <c r="A5742" t="s">
        <v>15010</v>
      </c>
      <c r="B5742">
        <v>684</v>
      </c>
      <c r="C5742" t="str">
        <f>VLOOKUP($B5742,Hosts!$A:$M,10,0)</f>
        <v>Within a day</v>
      </c>
      <c r="D5742" s="70">
        <f>VLOOKUP($B5742,Hosts!$A:$M,11,0)</f>
        <v>0.8</v>
      </c>
      <c r="E5742" s="70">
        <f>VLOOKUP($B5742,Hosts!$A:$M,12,0)</f>
        <v>0.87</v>
      </c>
      <c r="F5742" t="str">
        <f>VLOOKUP($B5742,Hosts!$A:$M,13,0)</f>
        <v>No</v>
      </c>
      <c r="G5742" t="str">
        <f>INDEX(Hosts!$A:$M, MATCH(Places!$B5742,Hosts!$A:$A,0), MATCH(Places!G$1,Hosts!$A$1:$M$1,0))</f>
        <v>Within a day</v>
      </c>
      <c r="H5742" s="70">
        <f>INDEX(Hosts!$A:$M, MATCH(Places!$B5742,Hosts!$A:$A,0), MATCH(Places!H$1,Hosts!$A$1:$M$1,0))</f>
        <v>0.8</v>
      </c>
      <c r="I5742" s="70">
        <f>INDEX(Hosts!$A:$M, MATCH(Places!$B5742,Hosts!$A:$A,0), MATCH(Places!I$1,Hosts!$A$1:$M$1,0))</f>
        <v>0.87</v>
      </c>
      <c r="J5742" t="str">
        <f>INDEX(Hosts!$A:$M, MATCH(Places!$B5742,Hosts!$A:$A,0), MATCH(Places!J$1,Hosts!$A$1:$M$1,0))</f>
        <v>No</v>
      </c>
      <c r="K5742">
        <v>20</v>
      </c>
      <c r="L5742" t="str">
        <f>VLOOKUP($K5742,Neighborhoods!$A:$C,2,0)</f>
        <v>Manhattan</v>
      </c>
      <c r="M5742" t="str">
        <f>VLOOKUP($K5742,Neighborhoods!$A:$C,3,0)</f>
        <v>Upper West Side</v>
      </c>
      <c r="N5742" t="str">
        <f>INDEX(Neighborhoods!$A:$C, MATCH(Places!$K5742,Neighborhoods!$A:$A,0), MATCH(Places!N$1,Neighborhoods!$A$1:$C$1,0))</f>
        <v>Manhattan</v>
      </c>
      <c r="O5742" t="str">
        <f>INDEX(Neighborhoods!$A:$C, MATCH(Places!$K5742,Neighborhoods!$A:$A,0), MATCH(Places!O$1,Neighborhoods!$A$1:$C$1,0))</f>
        <v>Upper West Side</v>
      </c>
      <c r="P5742" t="s">
        <v>1</v>
      </c>
      <c r="Q5742" t="str">
        <f t="shared" si="356"/>
        <v>Yes</v>
      </c>
      <c r="R5742">
        <v>2</v>
      </c>
      <c r="S5742" t="str">
        <f t="shared" si="357"/>
        <v>Small</v>
      </c>
      <c r="T5742" s="50">
        <v>56</v>
      </c>
      <c r="U5742" s="70">
        <f t="shared" si="358"/>
        <v>0.03</v>
      </c>
      <c r="V5742" s="52">
        <v>4.75</v>
      </c>
      <c r="W5742" s="52" t="str" cm="1">
        <f t="array" ref="W5742">_xlfn.SWITCH(ROUND(V5742,0),5,"Excellent",4,"Good",3,"Ok","Bad")</f>
        <v>Excellent</v>
      </c>
      <c r="X5742">
        <v>4</v>
      </c>
      <c r="Y5742" t="str">
        <f t="shared" si="359"/>
        <v>No</v>
      </c>
      <c r="Z5742" s="68">
        <v>43865</v>
      </c>
      <c r="AA5742" s="68">
        <v>43898</v>
      </c>
      <c r="AB5742">
        <v>89</v>
      </c>
      <c r="AC5742" t="s">
        <v>15615</v>
      </c>
    </row>
    <row r="5743" spans="1:29" x14ac:dyDescent="0.3">
      <c r="A5743" t="s">
        <v>14166</v>
      </c>
      <c r="B5743">
        <v>3908</v>
      </c>
      <c r="C5743" t="str">
        <f>VLOOKUP($B5743,Hosts!$A:$M,10,0)</f>
        <v>Within a few hours</v>
      </c>
      <c r="D5743" s="70">
        <f>VLOOKUP($B5743,Hosts!$A:$M,11,0)</f>
        <v>1</v>
      </c>
      <c r="E5743" s="70">
        <f>VLOOKUP($B5743,Hosts!$A:$M,12,0)</f>
        <v>0.68</v>
      </c>
      <c r="F5743" t="str">
        <f>VLOOKUP($B5743,Hosts!$A:$M,13,0)</f>
        <v>Yes</v>
      </c>
      <c r="G5743" t="str">
        <f>INDEX(Hosts!$A:$M, MATCH(Places!$B5743,Hosts!$A:$A,0), MATCH(Places!G$1,Hosts!$A$1:$M$1,0))</f>
        <v>Within a few hours</v>
      </c>
      <c r="H5743" s="70">
        <f>INDEX(Hosts!$A:$M, MATCH(Places!$B5743,Hosts!$A:$A,0), MATCH(Places!H$1,Hosts!$A$1:$M$1,0))</f>
        <v>1</v>
      </c>
      <c r="I5743" s="70">
        <f>INDEX(Hosts!$A:$M, MATCH(Places!$B5743,Hosts!$A:$A,0), MATCH(Places!I$1,Hosts!$A$1:$M$1,0))</f>
        <v>0.68</v>
      </c>
      <c r="J5743" t="str">
        <f>INDEX(Hosts!$A:$M, MATCH(Places!$B5743,Hosts!$A:$A,0), MATCH(Places!J$1,Hosts!$A$1:$M$1,0))</f>
        <v>Yes</v>
      </c>
      <c r="K5743">
        <v>28</v>
      </c>
      <c r="L5743" t="str">
        <f>VLOOKUP($K5743,Neighborhoods!$A:$C,2,0)</f>
        <v>Staten Island</v>
      </c>
      <c r="M5743" t="str">
        <f>VLOOKUP($K5743,Neighborhoods!$A:$C,3,0)</f>
        <v>St. George</v>
      </c>
      <c r="N5743" t="str">
        <f>INDEX(Neighborhoods!$A:$C, MATCH(Places!$K5743,Neighborhoods!$A:$A,0), MATCH(Places!N$1,Neighborhoods!$A$1:$C$1,0))</f>
        <v>Staten Island</v>
      </c>
      <c r="O5743" t="str">
        <f>INDEX(Neighborhoods!$A:$C, MATCH(Places!$K5743,Neighborhoods!$A:$A,0), MATCH(Places!O$1,Neighborhoods!$A$1:$C$1,0))</f>
        <v>St. George</v>
      </c>
      <c r="P5743" t="s">
        <v>1</v>
      </c>
      <c r="Q5743" t="str">
        <f t="shared" si="356"/>
        <v>Yes</v>
      </c>
      <c r="R5743">
        <v>2</v>
      </c>
      <c r="S5743" t="str">
        <f t="shared" si="357"/>
        <v>Small</v>
      </c>
      <c r="T5743" s="50">
        <v>85</v>
      </c>
      <c r="U5743" s="70">
        <f t="shared" si="358"/>
        <v>0.03</v>
      </c>
      <c r="V5743" s="52">
        <v>4.8499999999999996</v>
      </c>
      <c r="W5743" s="52" t="str" cm="1">
        <f t="array" ref="W5743">_xlfn.SWITCH(ROUND(V5743,0),5,"Excellent",4,"Good",3,"Ok","Bad")</f>
        <v>Excellent</v>
      </c>
      <c r="X5743">
        <v>13</v>
      </c>
      <c r="Y5743" t="str">
        <f t="shared" si="359"/>
        <v>No</v>
      </c>
      <c r="Z5743" s="68">
        <v>43847</v>
      </c>
      <c r="AA5743" s="68">
        <v>43907</v>
      </c>
      <c r="AB5743">
        <v>75</v>
      </c>
      <c r="AC5743" t="s">
        <v>15616</v>
      </c>
    </row>
    <row r="5744" spans="1:29" x14ac:dyDescent="0.3">
      <c r="A5744" t="s">
        <v>14150</v>
      </c>
      <c r="B5744">
        <v>4090</v>
      </c>
      <c r="C5744" t="str">
        <f>VLOOKUP($B5744,Hosts!$A:$M,10,0)</f>
        <v>Within an hour</v>
      </c>
      <c r="D5744" s="70">
        <f>VLOOKUP($B5744,Hosts!$A:$M,11,0)</f>
        <v>1</v>
      </c>
      <c r="E5744" s="70">
        <f>VLOOKUP($B5744,Hosts!$A:$M,12,0)</f>
        <v>0.98</v>
      </c>
      <c r="F5744" t="str">
        <f>VLOOKUP($B5744,Hosts!$A:$M,13,0)</f>
        <v>Yes</v>
      </c>
      <c r="G5744" t="str">
        <f>INDEX(Hosts!$A:$M, MATCH(Places!$B5744,Hosts!$A:$A,0), MATCH(Places!G$1,Hosts!$A$1:$M$1,0))</f>
        <v>Within an hour</v>
      </c>
      <c r="H5744" s="70">
        <f>INDEX(Hosts!$A:$M, MATCH(Places!$B5744,Hosts!$A:$A,0), MATCH(Places!H$1,Hosts!$A$1:$M$1,0))</f>
        <v>1</v>
      </c>
      <c r="I5744" s="70">
        <f>INDEX(Hosts!$A:$M, MATCH(Places!$B5744,Hosts!$A:$A,0), MATCH(Places!I$1,Hosts!$A$1:$M$1,0))</f>
        <v>0.98</v>
      </c>
      <c r="J5744" t="str">
        <f>INDEX(Hosts!$A:$M, MATCH(Places!$B5744,Hosts!$A:$A,0), MATCH(Places!J$1,Hosts!$A$1:$M$1,0))</f>
        <v>Yes</v>
      </c>
      <c r="K5744">
        <v>7</v>
      </c>
      <c r="L5744" t="str">
        <f>VLOOKUP($K5744,Neighborhoods!$A:$C,2,0)</f>
        <v>Brooklyn</v>
      </c>
      <c r="M5744" t="str">
        <f>VLOOKUP($K5744,Neighborhoods!$A:$C,3,0)</f>
        <v>Bedford-Stuyvesant</v>
      </c>
      <c r="N5744" t="str">
        <f>INDEX(Neighborhoods!$A:$C, MATCH(Places!$K5744,Neighborhoods!$A:$A,0), MATCH(Places!N$1,Neighborhoods!$A$1:$C$1,0))</f>
        <v>Brooklyn</v>
      </c>
      <c r="O5744" t="str">
        <f>INDEX(Neighborhoods!$A:$C, MATCH(Places!$K5744,Neighborhoods!$A:$A,0), MATCH(Places!O$1,Neighborhoods!$A$1:$C$1,0))</f>
        <v>Bedford-Stuyvesant</v>
      </c>
      <c r="P5744" t="s">
        <v>11822</v>
      </c>
      <c r="Q5744" t="str">
        <f t="shared" si="356"/>
        <v>No</v>
      </c>
      <c r="R5744">
        <v>2</v>
      </c>
      <c r="S5744" t="str">
        <f t="shared" si="357"/>
        <v>Small</v>
      </c>
      <c r="T5744" s="50">
        <v>85</v>
      </c>
      <c r="U5744" s="70">
        <f t="shared" si="358"/>
        <v>0.03</v>
      </c>
      <c r="V5744" s="52">
        <v>5</v>
      </c>
      <c r="W5744" s="52" t="str" cm="1">
        <f t="array" ref="W5744">_xlfn.SWITCH(ROUND(V5744,0),5,"Excellent",4,"Good",3,"Ok","Bad")</f>
        <v>Excellent</v>
      </c>
      <c r="X5744">
        <v>16</v>
      </c>
      <c r="Y5744" t="str">
        <f t="shared" si="359"/>
        <v>No</v>
      </c>
      <c r="Z5744" s="68">
        <v>43857</v>
      </c>
      <c r="AA5744" s="68">
        <v>44051</v>
      </c>
      <c r="AB5744">
        <v>83</v>
      </c>
      <c r="AC5744" t="s">
        <v>15615</v>
      </c>
    </row>
    <row r="5745" spans="1:29" x14ac:dyDescent="0.3">
      <c r="A5745" t="s">
        <v>14599</v>
      </c>
      <c r="B5745">
        <v>4044</v>
      </c>
      <c r="C5745" t="str">
        <f>VLOOKUP($B5745,Hosts!$A:$M,10,0)</f>
        <v>Within an hour</v>
      </c>
      <c r="D5745" s="70">
        <f>VLOOKUP($B5745,Hosts!$A:$M,11,0)</f>
        <v>1</v>
      </c>
      <c r="E5745" s="70">
        <f>VLOOKUP($B5745,Hosts!$A:$M,12,0)</f>
        <v>0.99</v>
      </c>
      <c r="F5745" t="str">
        <f>VLOOKUP($B5745,Hosts!$A:$M,13,0)</f>
        <v>Yes</v>
      </c>
      <c r="G5745" t="str">
        <f>INDEX(Hosts!$A:$M, MATCH(Places!$B5745,Hosts!$A:$A,0), MATCH(Places!G$1,Hosts!$A$1:$M$1,0))</f>
        <v>Within an hour</v>
      </c>
      <c r="H5745" s="70">
        <f>INDEX(Hosts!$A:$M, MATCH(Places!$B5745,Hosts!$A:$A,0), MATCH(Places!H$1,Hosts!$A$1:$M$1,0))</f>
        <v>1</v>
      </c>
      <c r="I5745" s="70">
        <f>INDEX(Hosts!$A:$M, MATCH(Places!$B5745,Hosts!$A:$A,0), MATCH(Places!I$1,Hosts!$A$1:$M$1,0))</f>
        <v>0.99</v>
      </c>
      <c r="J5745" t="str">
        <f>INDEX(Hosts!$A:$M, MATCH(Places!$B5745,Hosts!$A:$A,0), MATCH(Places!J$1,Hosts!$A$1:$M$1,0))</f>
        <v>Yes</v>
      </c>
      <c r="K5745">
        <v>13</v>
      </c>
      <c r="L5745" t="str">
        <f>VLOOKUP($K5745,Neighborhoods!$A:$C,2,0)</f>
        <v>Manhattan</v>
      </c>
      <c r="M5745" t="str">
        <f>VLOOKUP($K5745,Neighborhoods!$A:$C,3,0)</f>
        <v>Chelsea</v>
      </c>
      <c r="N5745" t="str">
        <f>INDEX(Neighborhoods!$A:$C, MATCH(Places!$K5745,Neighborhoods!$A:$A,0), MATCH(Places!N$1,Neighborhoods!$A$1:$C$1,0))</f>
        <v>Manhattan</v>
      </c>
      <c r="O5745" t="str">
        <f>INDEX(Neighborhoods!$A:$C, MATCH(Places!$K5745,Neighborhoods!$A:$A,0), MATCH(Places!O$1,Neighborhoods!$A$1:$C$1,0))</f>
        <v>Chelsea</v>
      </c>
      <c r="P5745" t="s">
        <v>1</v>
      </c>
      <c r="Q5745" t="str">
        <f t="shared" si="356"/>
        <v>Yes</v>
      </c>
      <c r="R5745">
        <v>2</v>
      </c>
      <c r="S5745" t="str">
        <f t="shared" si="357"/>
        <v>Small</v>
      </c>
      <c r="T5745" s="50">
        <v>59</v>
      </c>
      <c r="U5745" s="70">
        <f t="shared" si="358"/>
        <v>0.03</v>
      </c>
      <c r="V5745" s="52">
        <v>5</v>
      </c>
      <c r="W5745" s="52" t="str" cm="1">
        <f t="array" ref="W5745">_xlfn.SWITCH(ROUND(V5745,0),5,"Excellent",4,"Good",3,"Ok","Bad")</f>
        <v>Excellent</v>
      </c>
      <c r="X5745">
        <v>13</v>
      </c>
      <c r="Y5745" t="str">
        <f t="shared" si="359"/>
        <v>No</v>
      </c>
      <c r="Z5745" s="68">
        <v>43846</v>
      </c>
      <c r="AA5745" s="68">
        <v>44019</v>
      </c>
      <c r="AB5745">
        <v>0</v>
      </c>
      <c r="AC5745" t="s">
        <v>15616</v>
      </c>
    </row>
    <row r="5746" spans="1:29" x14ac:dyDescent="0.3">
      <c r="A5746" t="s">
        <v>15117</v>
      </c>
      <c r="B5746">
        <v>3248</v>
      </c>
      <c r="C5746" t="str">
        <f>VLOOKUP($B5746,Hosts!$A:$M,10,0)</f>
        <v>Within an hour</v>
      </c>
      <c r="D5746" s="70">
        <f>VLOOKUP($B5746,Hosts!$A:$M,11,0)</f>
        <v>1</v>
      </c>
      <c r="E5746" s="70">
        <f>VLOOKUP($B5746,Hosts!$A:$M,12,0)</f>
        <v>0.99</v>
      </c>
      <c r="F5746" t="str">
        <f>VLOOKUP($B5746,Hosts!$A:$M,13,0)</f>
        <v>Yes</v>
      </c>
      <c r="G5746" t="str">
        <f>INDEX(Hosts!$A:$M, MATCH(Places!$B5746,Hosts!$A:$A,0), MATCH(Places!G$1,Hosts!$A$1:$M$1,0))</f>
        <v>Within an hour</v>
      </c>
      <c r="H5746" s="70">
        <f>INDEX(Hosts!$A:$M, MATCH(Places!$B5746,Hosts!$A:$A,0), MATCH(Places!H$1,Hosts!$A$1:$M$1,0))</f>
        <v>1</v>
      </c>
      <c r="I5746" s="70">
        <f>INDEX(Hosts!$A:$M, MATCH(Places!$B5746,Hosts!$A:$A,0), MATCH(Places!I$1,Hosts!$A$1:$M$1,0))</f>
        <v>0.99</v>
      </c>
      <c r="J5746" t="str">
        <f>INDEX(Hosts!$A:$M, MATCH(Places!$B5746,Hosts!$A:$A,0), MATCH(Places!J$1,Hosts!$A$1:$M$1,0))</f>
        <v>Yes</v>
      </c>
      <c r="K5746">
        <v>17</v>
      </c>
      <c r="L5746" t="str">
        <f>VLOOKUP($K5746,Neighborhoods!$A:$C,2,0)</f>
        <v>Manhattan</v>
      </c>
      <c r="M5746" t="str">
        <f>VLOOKUP($K5746,Neighborhoods!$A:$C,3,0)</f>
        <v>Hell's Kitchen</v>
      </c>
      <c r="N5746" t="str">
        <f>INDEX(Neighborhoods!$A:$C, MATCH(Places!$K5746,Neighborhoods!$A:$A,0), MATCH(Places!N$1,Neighborhoods!$A$1:$C$1,0))</f>
        <v>Manhattan</v>
      </c>
      <c r="O5746" t="str">
        <f>INDEX(Neighborhoods!$A:$C, MATCH(Places!$K5746,Neighborhoods!$A:$A,0), MATCH(Places!O$1,Neighborhoods!$A$1:$C$1,0))</f>
        <v>Hell's Kitchen</v>
      </c>
      <c r="P5746" t="s">
        <v>16</v>
      </c>
      <c r="Q5746" t="str">
        <f t="shared" si="356"/>
        <v>Yes</v>
      </c>
      <c r="R5746">
        <v>1</v>
      </c>
      <c r="S5746" t="str">
        <f t="shared" si="357"/>
        <v>Small</v>
      </c>
      <c r="T5746" s="50">
        <v>37</v>
      </c>
      <c r="U5746" s="70">
        <f t="shared" si="358"/>
        <v>0.03</v>
      </c>
      <c r="V5746" s="52">
        <v>4.67</v>
      </c>
      <c r="W5746" s="52" t="str" cm="1">
        <f t="array" ref="W5746">_xlfn.SWITCH(ROUND(V5746,0),5,"Excellent",4,"Good",3,"Ok","Bad")</f>
        <v>Excellent</v>
      </c>
      <c r="X5746">
        <v>3</v>
      </c>
      <c r="Y5746" t="str">
        <f t="shared" si="359"/>
        <v>No</v>
      </c>
      <c r="Z5746" s="68">
        <v>43844</v>
      </c>
      <c r="AA5746" s="68">
        <v>43896</v>
      </c>
      <c r="AB5746">
        <v>9</v>
      </c>
      <c r="AC5746" t="s">
        <v>15615</v>
      </c>
    </row>
    <row r="5747" spans="1:29" x14ac:dyDescent="0.3">
      <c r="A5747" t="s">
        <v>13875</v>
      </c>
      <c r="B5747">
        <v>3864</v>
      </c>
      <c r="C5747" t="str">
        <f>VLOOKUP($B5747,Hosts!$A:$M,10,0)</f>
        <v>Within an hour</v>
      </c>
      <c r="D5747" s="70">
        <f>VLOOKUP($B5747,Hosts!$A:$M,11,0)</f>
        <v>1</v>
      </c>
      <c r="E5747" s="70">
        <f>VLOOKUP($B5747,Hosts!$A:$M,12,0)</f>
        <v>1</v>
      </c>
      <c r="F5747" t="str">
        <f>VLOOKUP($B5747,Hosts!$A:$M,13,0)</f>
        <v>No</v>
      </c>
      <c r="G5747" t="str">
        <f>INDEX(Hosts!$A:$M, MATCH(Places!$B5747,Hosts!$A:$A,0), MATCH(Places!G$1,Hosts!$A$1:$M$1,0))</f>
        <v>Within an hour</v>
      </c>
      <c r="H5747" s="70">
        <f>INDEX(Hosts!$A:$M, MATCH(Places!$B5747,Hosts!$A:$A,0), MATCH(Places!H$1,Hosts!$A$1:$M$1,0))</f>
        <v>1</v>
      </c>
      <c r="I5747" s="70">
        <f>INDEX(Hosts!$A:$M, MATCH(Places!$B5747,Hosts!$A:$A,0), MATCH(Places!I$1,Hosts!$A$1:$M$1,0))</f>
        <v>1</v>
      </c>
      <c r="J5747" t="str">
        <f>INDEX(Hosts!$A:$M, MATCH(Places!$B5747,Hosts!$A:$A,0), MATCH(Places!J$1,Hosts!$A$1:$M$1,0))</f>
        <v>No</v>
      </c>
      <c r="K5747">
        <v>17</v>
      </c>
      <c r="L5747" t="str">
        <f>VLOOKUP($K5747,Neighborhoods!$A:$C,2,0)</f>
        <v>Manhattan</v>
      </c>
      <c r="M5747" t="str">
        <f>VLOOKUP($K5747,Neighborhoods!$A:$C,3,0)</f>
        <v>Hell's Kitchen</v>
      </c>
      <c r="N5747" t="str">
        <f>INDEX(Neighborhoods!$A:$C, MATCH(Places!$K5747,Neighborhoods!$A:$A,0), MATCH(Places!N$1,Neighborhoods!$A$1:$C$1,0))</f>
        <v>Manhattan</v>
      </c>
      <c r="O5747" t="str">
        <f>INDEX(Neighborhoods!$A:$C, MATCH(Places!$K5747,Neighborhoods!$A:$A,0), MATCH(Places!O$1,Neighborhoods!$A$1:$C$1,0))</f>
        <v>Hell's Kitchen</v>
      </c>
      <c r="P5747" t="s">
        <v>11822</v>
      </c>
      <c r="Q5747" t="str">
        <f t="shared" si="356"/>
        <v>No</v>
      </c>
      <c r="R5747">
        <v>8</v>
      </c>
      <c r="S5747" t="str">
        <f t="shared" si="357"/>
        <v>Large</v>
      </c>
      <c r="T5747" s="50">
        <v>859</v>
      </c>
      <c r="U5747" s="70">
        <f t="shared" si="358"/>
        <v>0.05</v>
      </c>
      <c r="V5747" s="52">
        <v>4.78</v>
      </c>
      <c r="W5747" s="52" t="str" cm="1">
        <f t="array" ref="W5747">_xlfn.SWITCH(ROUND(V5747,0),5,"Excellent",4,"Good",3,"Ok","Bad")</f>
        <v>Excellent</v>
      </c>
      <c r="X5747">
        <v>9</v>
      </c>
      <c r="Y5747" t="str">
        <f t="shared" si="359"/>
        <v>No</v>
      </c>
      <c r="Z5747" s="68">
        <v>43839</v>
      </c>
      <c r="AA5747" s="68">
        <v>43901</v>
      </c>
      <c r="AB5747">
        <v>227</v>
      </c>
      <c r="AC5747" t="s">
        <v>15616</v>
      </c>
    </row>
    <row r="5748" spans="1:29" x14ac:dyDescent="0.3">
      <c r="A5748" t="s">
        <v>14439</v>
      </c>
      <c r="B5748">
        <v>4002</v>
      </c>
      <c r="C5748" t="str">
        <f>VLOOKUP($B5748,Hosts!$A:$M,10,0)</f>
        <v>Within a few hours</v>
      </c>
      <c r="D5748" s="70">
        <f>VLOOKUP($B5748,Hosts!$A:$M,11,0)</f>
        <v>1</v>
      </c>
      <c r="E5748" s="70">
        <f>VLOOKUP($B5748,Hosts!$A:$M,12,0)</f>
        <v>1</v>
      </c>
      <c r="F5748" t="str">
        <f>VLOOKUP($B5748,Hosts!$A:$M,13,0)</f>
        <v>Yes</v>
      </c>
      <c r="G5748" t="str">
        <f>INDEX(Hosts!$A:$M, MATCH(Places!$B5748,Hosts!$A:$A,0), MATCH(Places!G$1,Hosts!$A$1:$M$1,0))</f>
        <v>Within a few hours</v>
      </c>
      <c r="H5748" s="70">
        <f>INDEX(Hosts!$A:$M, MATCH(Places!$B5748,Hosts!$A:$A,0), MATCH(Places!H$1,Hosts!$A$1:$M$1,0))</f>
        <v>1</v>
      </c>
      <c r="I5748" s="70">
        <f>INDEX(Hosts!$A:$M, MATCH(Places!$B5748,Hosts!$A:$A,0), MATCH(Places!I$1,Hosts!$A$1:$M$1,0))</f>
        <v>1</v>
      </c>
      <c r="J5748" t="str">
        <f>INDEX(Hosts!$A:$M, MATCH(Places!$B5748,Hosts!$A:$A,0), MATCH(Places!J$1,Hosts!$A$1:$M$1,0))</f>
        <v>Yes</v>
      </c>
      <c r="K5748">
        <v>14</v>
      </c>
      <c r="L5748" t="str">
        <f>VLOOKUP($K5748,Neighborhoods!$A:$C,2,0)</f>
        <v>Manhattan</v>
      </c>
      <c r="M5748" t="str">
        <f>VLOOKUP($K5748,Neighborhoods!$A:$C,3,0)</f>
        <v>East Harlem</v>
      </c>
      <c r="N5748" t="str">
        <f>INDEX(Neighborhoods!$A:$C, MATCH(Places!$K5748,Neighborhoods!$A:$A,0), MATCH(Places!N$1,Neighborhoods!$A$1:$C$1,0))</f>
        <v>Manhattan</v>
      </c>
      <c r="O5748" t="str">
        <f>INDEX(Neighborhoods!$A:$C, MATCH(Places!$K5748,Neighborhoods!$A:$A,0), MATCH(Places!O$1,Neighborhoods!$A$1:$C$1,0))</f>
        <v>East Harlem</v>
      </c>
      <c r="P5748" t="s">
        <v>16</v>
      </c>
      <c r="Q5748" t="str">
        <f t="shared" si="356"/>
        <v>Yes</v>
      </c>
      <c r="R5748">
        <v>6</v>
      </c>
      <c r="S5748" t="str">
        <f t="shared" si="357"/>
        <v>Large</v>
      </c>
      <c r="T5748" s="50">
        <v>42</v>
      </c>
      <c r="U5748" s="70">
        <f t="shared" si="358"/>
        <v>0.03</v>
      </c>
      <c r="V5748" s="52">
        <v>5</v>
      </c>
      <c r="W5748" s="52" t="str" cm="1">
        <f t="array" ref="W5748">_xlfn.SWITCH(ROUND(V5748,0),5,"Excellent",4,"Good",3,"Ok","Bad")</f>
        <v>Excellent</v>
      </c>
      <c r="X5748">
        <v>3</v>
      </c>
      <c r="Y5748" t="str">
        <f t="shared" si="359"/>
        <v>No</v>
      </c>
      <c r="Z5748" s="68">
        <v>43852</v>
      </c>
      <c r="AA5748" s="68">
        <v>43904</v>
      </c>
      <c r="AB5748">
        <v>359</v>
      </c>
      <c r="AC5748" t="s">
        <v>15616</v>
      </c>
    </row>
    <row r="5749" spans="1:29" x14ac:dyDescent="0.3">
      <c r="A5749" t="s">
        <v>15428</v>
      </c>
      <c r="B5749">
        <v>2635</v>
      </c>
      <c r="C5749" t="str">
        <f>VLOOKUP($B5749,Hosts!$A:$M,10,0)</f>
        <v>Within an hour</v>
      </c>
      <c r="D5749" s="70">
        <f>VLOOKUP($B5749,Hosts!$A:$M,11,0)</f>
        <v>1</v>
      </c>
      <c r="E5749" s="70">
        <f>VLOOKUP($B5749,Hosts!$A:$M,12,0)</f>
        <v>0.79</v>
      </c>
      <c r="F5749" t="str">
        <f>VLOOKUP($B5749,Hosts!$A:$M,13,0)</f>
        <v>Yes</v>
      </c>
      <c r="G5749" t="str">
        <f>INDEX(Hosts!$A:$M, MATCH(Places!$B5749,Hosts!$A:$A,0), MATCH(Places!G$1,Hosts!$A$1:$M$1,0))</f>
        <v>Within an hour</v>
      </c>
      <c r="H5749" s="70">
        <f>INDEX(Hosts!$A:$M, MATCH(Places!$B5749,Hosts!$A:$A,0), MATCH(Places!H$1,Hosts!$A$1:$M$1,0))</f>
        <v>1</v>
      </c>
      <c r="I5749" s="70">
        <f>INDEX(Hosts!$A:$M, MATCH(Places!$B5749,Hosts!$A:$A,0), MATCH(Places!I$1,Hosts!$A$1:$M$1,0))</f>
        <v>0.79</v>
      </c>
      <c r="J5749" t="str">
        <f>INDEX(Hosts!$A:$M, MATCH(Places!$B5749,Hosts!$A:$A,0), MATCH(Places!J$1,Hosts!$A$1:$M$1,0))</f>
        <v>Yes</v>
      </c>
      <c r="K5749">
        <v>10</v>
      </c>
      <c r="L5749" t="str">
        <f>VLOOKUP($K5749,Neighborhoods!$A:$C,2,0)</f>
        <v>Brooklyn</v>
      </c>
      <c r="M5749" t="str">
        <f>VLOOKUP($K5749,Neighborhoods!$A:$C,3,0)</f>
        <v>East Flatbush</v>
      </c>
      <c r="N5749" t="str">
        <f>INDEX(Neighborhoods!$A:$C, MATCH(Places!$K5749,Neighborhoods!$A:$A,0), MATCH(Places!N$1,Neighborhoods!$A$1:$C$1,0))</f>
        <v>Brooklyn</v>
      </c>
      <c r="O5749" t="str">
        <f>INDEX(Neighborhoods!$A:$C, MATCH(Places!$K5749,Neighborhoods!$A:$A,0), MATCH(Places!O$1,Neighborhoods!$A$1:$C$1,0))</f>
        <v>East Flatbush</v>
      </c>
      <c r="P5749" t="s">
        <v>11822</v>
      </c>
      <c r="Q5749" t="str">
        <f t="shared" si="356"/>
        <v>No</v>
      </c>
      <c r="R5749">
        <v>5</v>
      </c>
      <c r="S5749" t="str">
        <f t="shared" si="357"/>
        <v>Medium</v>
      </c>
      <c r="T5749" s="50">
        <v>81</v>
      </c>
      <c r="U5749" s="70">
        <f t="shared" si="358"/>
        <v>0.03</v>
      </c>
      <c r="V5749" s="52">
        <v>5</v>
      </c>
      <c r="W5749" s="52" t="str" cm="1">
        <f t="array" ref="W5749">_xlfn.SWITCH(ROUND(V5749,0),5,"Excellent",4,"Good",3,"Ok","Bad")</f>
        <v>Excellent</v>
      </c>
      <c r="X5749">
        <v>9</v>
      </c>
      <c r="Y5749" t="str">
        <f t="shared" si="359"/>
        <v>No</v>
      </c>
      <c r="Z5749" s="68">
        <v>43865</v>
      </c>
      <c r="AA5749" s="68">
        <v>44029</v>
      </c>
      <c r="AB5749">
        <v>349</v>
      </c>
      <c r="AC5749" t="s">
        <v>15615</v>
      </c>
    </row>
    <row r="5750" spans="1:29" x14ac:dyDescent="0.3">
      <c r="A5750" t="s">
        <v>14263</v>
      </c>
      <c r="B5750">
        <v>3942</v>
      </c>
      <c r="C5750" t="str">
        <f>VLOOKUP($B5750,Hosts!$A:$M,10,0)</f>
        <v>Within an hour</v>
      </c>
      <c r="D5750" s="70">
        <f>VLOOKUP($B5750,Hosts!$A:$M,11,0)</f>
        <v>0.9</v>
      </c>
      <c r="E5750" s="70">
        <f>VLOOKUP($B5750,Hosts!$A:$M,12,0)</f>
        <v>0.82</v>
      </c>
      <c r="F5750" t="str">
        <f>VLOOKUP($B5750,Hosts!$A:$M,13,0)</f>
        <v>No</v>
      </c>
      <c r="G5750" t="str">
        <f>INDEX(Hosts!$A:$M, MATCH(Places!$B5750,Hosts!$A:$A,0), MATCH(Places!G$1,Hosts!$A$1:$M$1,0))</f>
        <v>Within an hour</v>
      </c>
      <c r="H5750" s="70">
        <f>INDEX(Hosts!$A:$M, MATCH(Places!$B5750,Hosts!$A:$A,0), MATCH(Places!H$1,Hosts!$A$1:$M$1,0))</f>
        <v>0.9</v>
      </c>
      <c r="I5750" s="70">
        <f>INDEX(Hosts!$A:$M, MATCH(Places!$B5750,Hosts!$A:$A,0), MATCH(Places!I$1,Hosts!$A$1:$M$1,0))</f>
        <v>0.82</v>
      </c>
      <c r="J5750" t="str">
        <f>INDEX(Hosts!$A:$M, MATCH(Places!$B5750,Hosts!$A:$A,0), MATCH(Places!J$1,Hosts!$A$1:$M$1,0))</f>
        <v>No</v>
      </c>
      <c r="K5750">
        <v>7</v>
      </c>
      <c r="L5750" t="str">
        <f>VLOOKUP($K5750,Neighborhoods!$A:$C,2,0)</f>
        <v>Brooklyn</v>
      </c>
      <c r="M5750" t="str">
        <f>VLOOKUP($K5750,Neighborhoods!$A:$C,3,0)</f>
        <v>Bedford-Stuyvesant</v>
      </c>
      <c r="N5750" t="str">
        <f>INDEX(Neighborhoods!$A:$C, MATCH(Places!$K5750,Neighborhoods!$A:$A,0), MATCH(Places!N$1,Neighborhoods!$A$1:$C$1,0))</f>
        <v>Brooklyn</v>
      </c>
      <c r="O5750" t="str">
        <f>INDEX(Neighborhoods!$A:$C, MATCH(Places!$K5750,Neighborhoods!$A:$A,0), MATCH(Places!O$1,Neighborhoods!$A$1:$C$1,0))</f>
        <v>Bedford-Stuyvesant</v>
      </c>
      <c r="P5750" t="s">
        <v>1</v>
      </c>
      <c r="Q5750" t="str">
        <f t="shared" si="356"/>
        <v>Yes</v>
      </c>
      <c r="R5750">
        <v>2</v>
      </c>
      <c r="S5750" t="str">
        <f t="shared" si="357"/>
        <v>Small</v>
      </c>
      <c r="T5750" s="50">
        <v>38</v>
      </c>
      <c r="U5750" s="70">
        <f t="shared" si="358"/>
        <v>0.03</v>
      </c>
      <c r="V5750" s="52">
        <v>4.5999999999999996</v>
      </c>
      <c r="W5750" s="52" t="str" cm="1">
        <f t="array" ref="W5750">_xlfn.SWITCH(ROUND(V5750,0),5,"Excellent",4,"Good",3,"Ok","Bad")</f>
        <v>Excellent</v>
      </c>
      <c r="X5750">
        <v>5</v>
      </c>
      <c r="Y5750" t="str">
        <f t="shared" si="359"/>
        <v>No</v>
      </c>
      <c r="Z5750" s="68">
        <v>43874</v>
      </c>
      <c r="AA5750" s="68">
        <v>43982</v>
      </c>
      <c r="AB5750">
        <v>87</v>
      </c>
      <c r="AC5750" t="s">
        <v>15616</v>
      </c>
    </row>
    <row r="5751" spans="1:29" x14ac:dyDescent="0.3">
      <c r="A5751" t="s">
        <v>15248</v>
      </c>
      <c r="B5751">
        <v>3942</v>
      </c>
      <c r="C5751" t="str">
        <f>VLOOKUP($B5751,Hosts!$A:$M,10,0)</f>
        <v>Within an hour</v>
      </c>
      <c r="D5751" s="70">
        <f>VLOOKUP($B5751,Hosts!$A:$M,11,0)</f>
        <v>0.9</v>
      </c>
      <c r="E5751" s="70">
        <f>VLOOKUP($B5751,Hosts!$A:$M,12,0)</f>
        <v>0.82</v>
      </c>
      <c r="F5751" t="str">
        <f>VLOOKUP($B5751,Hosts!$A:$M,13,0)</f>
        <v>No</v>
      </c>
      <c r="G5751" t="str">
        <f>INDEX(Hosts!$A:$M, MATCH(Places!$B5751,Hosts!$A:$A,0), MATCH(Places!G$1,Hosts!$A$1:$M$1,0))</f>
        <v>Within an hour</v>
      </c>
      <c r="H5751" s="70">
        <f>INDEX(Hosts!$A:$M, MATCH(Places!$B5751,Hosts!$A:$A,0), MATCH(Places!H$1,Hosts!$A$1:$M$1,0))</f>
        <v>0.9</v>
      </c>
      <c r="I5751" s="70">
        <f>INDEX(Hosts!$A:$M, MATCH(Places!$B5751,Hosts!$A:$A,0), MATCH(Places!I$1,Hosts!$A$1:$M$1,0))</f>
        <v>0.82</v>
      </c>
      <c r="J5751" t="str">
        <f>INDEX(Hosts!$A:$M, MATCH(Places!$B5751,Hosts!$A:$A,0), MATCH(Places!J$1,Hosts!$A$1:$M$1,0))</f>
        <v>No</v>
      </c>
      <c r="K5751">
        <v>7</v>
      </c>
      <c r="L5751" t="str">
        <f>VLOOKUP($K5751,Neighborhoods!$A:$C,2,0)</f>
        <v>Brooklyn</v>
      </c>
      <c r="M5751" t="str">
        <f>VLOOKUP($K5751,Neighborhoods!$A:$C,3,0)</f>
        <v>Bedford-Stuyvesant</v>
      </c>
      <c r="N5751" t="str">
        <f>INDEX(Neighborhoods!$A:$C, MATCH(Places!$K5751,Neighborhoods!$A:$A,0), MATCH(Places!N$1,Neighborhoods!$A$1:$C$1,0))</f>
        <v>Brooklyn</v>
      </c>
      <c r="O5751" t="str">
        <f>INDEX(Neighborhoods!$A:$C, MATCH(Places!$K5751,Neighborhoods!$A:$A,0), MATCH(Places!O$1,Neighborhoods!$A$1:$C$1,0))</f>
        <v>Bedford-Stuyvesant</v>
      </c>
      <c r="P5751" t="s">
        <v>1</v>
      </c>
      <c r="Q5751" t="str">
        <f t="shared" si="356"/>
        <v>Yes</v>
      </c>
      <c r="R5751">
        <v>2</v>
      </c>
      <c r="S5751" t="str">
        <f t="shared" si="357"/>
        <v>Small</v>
      </c>
      <c r="T5751" s="50">
        <v>45</v>
      </c>
      <c r="U5751" s="70">
        <f t="shared" si="358"/>
        <v>0.03</v>
      </c>
      <c r="V5751" s="52">
        <v>4.5</v>
      </c>
      <c r="W5751" s="52" t="str" cm="1">
        <f t="array" ref="W5751">_xlfn.SWITCH(ROUND(V5751,0),5,"Excellent",4,"Good",3,"Ok","Bad")</f>
        <v>Excellent</v>
      </c>
      <c r="X5751">
        <v>4</v>
      </c>
      <c r="Y5751" t="str">
        <f t="shared" si="359"/>
        <v>No</v>
      </c>
      <c r="Z5751" s="68">
        <v>43870</v>
      </c>
      <c r="AA5751" s="68">
        <v>43932</v>
      </c>
      <c r="AB5751">
        <v>89</v>
      </c>
      <c r="AC5751" t="s">
        <v>15615</v>
      </c>
    </row>
    <row r="5752" spans="1:29" x14ac:dyDescent="0.3">
      <c r="A5752" t="s">
        <v>15306</v>
      </c>
      <c r="B5752">
        <v>3942</v>
      </c>
      <c r="C5752" t="str">
        <f>VLOOKUP($B5752,Hosts!$A:$M,10,0)</f>
        <v>Within an hour</v>
      </c>
      <c r="D5752" s="70">
        <f>VLOOKUP($B5752,Hosts!$A:$M,11,0)</f>
        <v>0.9</v>
      </c>
      <c r="E5752" s="70">
        <f>VLOOKUP($B5752,Hosts!$A:$M,12,0)</f>
        <v>0.82</v>
      </c>
      <c r="F5752" t="str">
        <f>VLOOKUP($B5752,Hosts!$A:$M,13,0)</f>
        <v>No</v>
      </c>
      <c r="G5752" t="str">
        <f>INDEX(Hosts!$A:$M, MATCH(Places!$B5752,Hosts!$A:$A,0), MATCH(Places!G$1,Hosts!$A$1:$M$1,0))</f>
        <v>Within an hour</v>
      </c>
      <c r="H5752" s="70">
        <f>INDEX(Hosts!$A:$M, MATCH(Places!$B5752,Hosts!$A:$A,0), MATCH(Places!H$1,Hosts!$A$1:$M$1,0))</f>
        <v>0.9</v>
      </c>
      <c r="I5752" s="70">
        <f>INDEX(Hosts!$A:$M, MATCH(Places!$B5752,Hosts!$A:$A,0), MATCH(Places!I$1,Hosts!$A$1:$M$1,0))</f>
        <v>0.82</v>
      </c>
      <c r="J5752" t="str">
        <f>INDEX(Hosts!$A:$M, MATCH(Places!$B5752,Hosts!$A:$A,0), MATCH(Places!J$1,Hosts!$A$1:$M$1,0))</f>
        <v>No</v>
      </c>
      <c r="K5752">
        <v>7</v>
      </c>
      <c r="L5752" t="str">
        <f>VLOOKUP($K5752,Neighborhoods!$A:$C,2,0)</f>
        <v>Brooklyn</v>
      </c>
      <c r="M5752" t="str">
        <f>VLOOKUP($K5752,Neighborhoods!$A:$C,3,0)</f>
        <v>Bedford-Stuyvesant</v>
      </c>
      <c r="N5752" t="str">
        <f>INDEX(Neighborhoods!$A:$C, MATCH(Places!$K5752,Neighborhoods!$A:$A,0), MATCH(Places!N$1,Neighborhoods!$A$1:$C$1,0))</f>
        <v>Brooklyn</v>
      </c>
      <c r="O5752" t="str">
        <f>INDEX(Neighborhoods!$A:$C, MATCH(Places!$K5752,Neighborhoods!$A:$A,0), MATCH(Places!O$1,Neighborhoods!$A$1:$C$1,0))</f>
        <v>Bedford-Stuyvesant</v>
      </c>
      <c r="P5752" t="s">
        <v>1</v>
      </c>
      <c r="Q5752" t="str">
        <f t="shared" si="356"/>
        <v>Yes</v>
      </c>
      <c r="R5752">
        <v>4</v>
      </c>
      <c r="S5752" t="str">
        <f t="shared" si="357"/>
        <v>Medium</v>
      </c>
      <c r="T5752" s="50">
        <v>55</v>
      </c>
      <c r="U5752" s="70">
        <f t="shared" si="358"/>
        <v>0.03</v>
      </c>
      <c r="V5752" s="52">
        <v>4.71</v>
      </c>
      <c r="W5752" s="52" t="str" cm="1">
        <f t="array" ref="W5752">_xlfn.SWITCH(ROUND(V5752,0),5,"Excellent",4,"Good",3,"Ok","Bad")</f>
        <v>Excellent</v>
      </c>
      <c r="X5752">
        <v>7</v>
      </c>
      <c r="Y5752" t="str">
        <f t="shared" si="359"/>
        <v>No</v>
      </c>
      <c r="Z5752" s="68">
        <v>43861</v>
      </c>
      <c r="AA5752" s="68">
        <v>44032</v>
      </c>
      <c r="AB5752">
        <v>90</v>
      </c>
      <c r="AC5752" t="s">
        <v>15616</v>
      </c>
    </row>
    <row r="5753" spans="1:29" x14ac:dyDescent="0.3">
      <c r="A5753" t="s">
        <v>14294</v>
      </c>
      <c r="B5753">
        <v>916</v>
      </c>
      <c r="C5753" t="str">
        <f>VLOOKUP($B5753,Hosts!$A:$M,10,0)</f>
        <v>Within an hour</v>
      </c>
      <c r="D5753" s="70">
        <f>VLOOKUP($B5753,Hosts!$A:$M,11,0)</f>
        <v>1</v>
      </c>
      <c r="E5753" s="70">
        <f>VLOOKUP($B5753,Hosts!$A:$M,12,0)</f>
        <v>0.84</v>
      </c>
      <c r="F5753" t="str">
        <f>VLOOKUP($B5753,Hosts!$A:$M,13,0)</f>
        <v>No</v>
      </c>
      <c r="G5753" t="str">
        <f>INDEX(Hosts!$A:$M, MATCH(Places!$B5753,Hosts!$A:$A,0), MATCH(Places!G$1,Hosts!$A$1:$M$1,0))</f>
        <v>Within an hour</v>
      </c>
      <c r="H5753" s="70">
        <f>INDEX(Hosts!$A:$M, MATCH(Places!$B5753,Hosts!$A:$A,0), MATCH(Places!H$1,Hosts!$A$1:$M$1,0))</f>
        <v>1</v>
      </c>
      <c r="I5753" s="70">
        <f>INDEX(Hosts!$A:$M, MATCH(Places!$B5753,Hosts!$A:$A,0), MATCH(Places!I$1,Hosts!$A$1:$M$1,0))</f>
        <v>0.84</v>
      </c>
      <c r="J5753" t="str">
        <f>INDEX(Hosts!$A:$M, MATCH(Places!$B5753,Hosts!$A:$A,0), MATCH(Places!J$1,Hosts!$A$1:$M$1,0))</f>
        <v>No</v>
      </c>
      <c r="K5753">
        <v>12</v>
      </c>
      <c r="L5753" t="str">
        <f>VLOOKUP($K5753,Neighborhoods!$A:$C,2,0)</f>
        <v>Brooklyn</v>
      </c>
      <c r="M5753" t="str">
        <f>VLOOKUP($K5753,Neighborhoods!$A:$C,3,0)</f>
        <v>Williamsburg</v>
      </c>
      <c r="N5753" t="str">
        <f>INDEX(Neighborhoods!$A:$C, MATCH(Places!$K5753,Neighborhoods!$A:$A,0), MATCH(Places!N$1,Neighborhoods!$A$1:$C$1,0))</f>
        <v>Brooklyn</v>
      </c>
      <c r="O5753" t="str">
        <f>INDEX(Neighborhoods!$A:$C, MATCH(Places!$K5753,Neighborhoods!$A:$A,0), MATCH(Places!O$1,Neighborhoods!$A$1:$C$1,0))</f>
        <v>Williamsburg</v>
      </c>
      <c r="P5753" t="s">
        <v>11822</v>
      </c>
      <c r="Q5753" t="str">
        <f t="shared" si="356"/>
        <v>No</v>
      </c>
      <c r="R5753">
        <v>4</v>
      </c>
      <c r="S5753" t="str">
        <f t="shared" si="357"/>
        <v>Medium</v>
      </c>
      <c r="T5753" s="50">
        <v>200</v>
      </c>
      <c r="U5753" s="70">
        <f t="shared" si="358"/>
        <v>0.04</v>
      </c>
      <c r="V5753" s="52">
        <v>5</v>
      </c>
      <c r="W5753" s="52" t="str" cm="1">
        <f t="array" ref="W5753">_xlfn.SWITCH(ROUND(V5753,0),5,"Excellent",4,"Good",3,"Ok","Bad")</f>
        <v>Excellent</v>
      </c>
      <c r="X5753">
        <v>6</v>
      </c>
      <c r="Y5753" t="str">
        <f t="shared" si="359"/>
        <v>No</v>
      </c>
      <c r="Z5753" s="68">
        <v>43859</v>
      </c>
      <c r="AA5753" s="68">
        <v>43899</v>
      </c>
      <c r="AB5753">
        <v>90</v>
      </c>
      <c r="AC5753" t="s">
        <v>15615</v>
      </c>
    </row>
    <row r="5754" spans="1:29" x14ac:dyDescent="0.3">
      <c r="A5754" t="s">
        <v>14532</v>
      </c>
      <c r="B5754">
        <v>528</v>
      </c>
      <c r="C5754" t="str">
        <f>VLOOKUP($B5754,Hosts!$A:$M,10,0)</f>
        <v>Within an hour</v>
      </c>
      <c r="D5754" s="70">
        <f>VLOOKUP($B5754,Hosts!$A:$M,11,0)</f>
        <v>1</v>
      </c>
      <c r="E5754" s="70">
        <f>VLOOKUP($B5754,Hosts!$A:$M,12,0)</f>
        <v>1</v>
      </c>
      <c r="F5754" t="str">
        <f>VLOOKUP($B5754,Hosts!$A:$M,13,0)</f>
        <v>No</v>
      </c>
      <c r="G5754" t="str">
        <f>INDEX(Hosts!$A:$M, MATCH(Places!$B5754,Hosts!$A:$A,0), MATCH(Places!G$1,Hosts!$A$1:$M$1,0))</f>
        <v>Within an hour</v>
      </c>
      <c r="H5754" s="70">
        <f>INDEX(Hosts!$A:$M, MATCH(Places!$B5754,Hosts!$A:$A,0), MATCH(Places!H$1,Hosts!$A$1:$M$1,0))</f>
        <v>1</v>
      </c>
      <c r="I5754" s="70">
        <f>INDEX(Hosts!$A:$M, MATCH(Places!$B5754,Hosts!$A:$A,0), MATCH(Places!I$1,Hosts!$A$1:$M$1,0))</f>
        <v>1</v>
      </c>
      <c r="J5754" t="str">
        <f>INDEX(Hosts!$A:$M, MATCH(Places!$B5754,Hosts!$A:$A,0), MATCH(Places!J$1,Hosts!$A$1:$M$1,0))</f>
        <v>No</v>
      </c>
      <c r="K5754">
        <v>25</v>
      </c>
      <c r="L5754" t="str">
        <f>VLOOKUP($K5754,Neighborhoods!$A:$C,2,0)</f>
        <v>Queens</v>
      </c>
      <c r="M5754" t="str">
        <f>VLOOKUP($K5754,Neighborhoods!$A:$C,3,0)</f>
        <v>Ridgewood</v>
      </c>
      <c r="N5754" t="str">
        <f>INDEX(Neighborhoods!$A:$C, MATCH(Places!$K5754,Neighborhoods!$A:$A,0), MATCH(Places!N$1,Neighborhoods!$A$1:$C$1,0))</f>
        <v>Queens</v>
      </c>
      <c r="O5754" t="str">
        <f>INDEX(Neighborhoods!$A:$C, MATCH(Places!$K5754,Neighborhoods!$A:$A,0), MATCH(Places!O$1,Neighborhoods!$A$1:$C$1,0))</f>
        <v>Ridgewood</v>
      </c>
      <c r="P5754" t="s">
        <v>1</v>
      </c>
      <c r="Q5754" t="str">
        <f t="shared" si="356"/>
        <v>Yes</v>
      </c>
      <c r="R5754">
        <v>3</v>
      </c>
      <c r="S5754" t="str">
        <f t="shared" si="357"/>
        <v>Medium</v>
      </c>
      <c r="T5754" s="50">
        <v>59</v>
      </c>
      <c r="U5754" s="70">
        <f t="shared" si="358"/>
        <v>0.03</v>
      </c>
      <c r="V5754" s="52">
        <v>4.88</v>
      </c>
      <c r="W5754" s="52" t="str" cm="1">
        <f t="array" ref="W5754">_xlfn.SWITCH(ROUND(V5754,0),5,"Excellent",4,"Good",3,"Ok","Bad")</f>
        <v>Excellent</v>
      </c>
      <c r="X5754">
        <v>8</v>
      </c>
      <c r="Y5754" t="str">
        <f t="shared" si="359"/>
        <v>No</v>
      </c>
      <c r="Z5754" s="68">
        <v>43843</v>
      </c>
      <c r="AA5754" s="68">
        <v>44052</v>
      </c>
      <c r="AB5754">
        <v>115</v>
      </c>
      <c r="AC5754" t="s">
        <v>15616</v>
      </c>
    </row>
    <row r="5755" spans="1:29" x14ac:dyDescent="0.3">
      <c r="A5755" t="s">
        <v>14526</v>
      </c>
      <c r="B5755">
        <v>2942</v>
      </c>
      <c r="C5755" t="str">
        <f>VLOOKUP($B5755,Hosts!$A:$M,10,0)</f>
        <v>Within an hour</v>
      </c>
      <c r="D5755" s="70">
        <f>VLOOKUP($B5755,Hosts!$A:$M,11,0)</f>
        <v>1</v>
      </c>
      <c r="E5755" s="70">
        <f>VLOOKUP($B5755,Hosts!$A:$M,12,0)</f>
        <v>0.92</v>
      </c>
      <c r="F5755" t="str">
        <f>VLOOKUP($B5755,Hosts!$A:$M,13,0)</f>
        <v>No</v>
      </c>
      <c r="G5755" t="str">
        <f>INDEX(Hosts!$A:$M, MATCH(Places!$B5755,Hosts!$A:$A,0), MATCH(Places!G$1,Hosts!$A$1:$M$1,0))</f>
        <v>Within an hour</v>
      </c>
      <c r="H5755" s="70">
        <f>INDEX(Hosts!$A:$M, MATCH(Places!$B5755,Hosts!$A:$A,0), MATCH(Places!H$1,Hosts!$A$1:$M$1,0))</f>
        <v>1</v>
      </c>
      <c r="I5755" s="70">
        <f>INDEX(Hosts!$A:$M, MATCH(Places!$B5755,Hosts!$A:$A,0), MATCH(Places!I$1,Hosts!$A$1:$M$1,0))</f>
        <v>0.92</v>
      </c>
      <c r="J5755" t="str">
        <f>INDEX(Hosts!$A:$M, MATCH(Places!$B5755,Hosts!$A:$A,0), MATCH(Places!J$1,Hosts!$A$1:$M$1,0))</f>
        <v>No</v>
      </c>
      <c r="K5755">
        <v>12</v>
      </c>
      <c r="L5755" t="str">
        <f>VLOOKUP($K5755,Neighborhoods!$A:$C,2,0)</f>
        <v>Brooklyn</v>
      </c>
      <c r="M5755" t="str">
        <f>VLOOKUP($K5755,Neighborhoods!$A:$C,3,0)</f>
        <v>Williamsburg</v>
      </c>
      <c r="N5755" t="str">
        <f>INDEX(Neighborhoods!$A:$C, MATCH(Places!$K5755,Neighborhoods!$A:$A,0), MATCH(Places!N$1,Neighborhoods!$A$1:$C$1,0))</f>
        <v>Brooklyn</v>
      </c>
      <c r="O5755" t="str">
        <f>INDEX(Neighborhoods!$A:$C, MATCH(Places!$K5755,Neighborhoods!$A:$A,0), MATCH(Places!O$1,Neighborhoods!$A$1:$C$1,0))</f>
        <v>Williamsburg</v>
      </c>
      <c r="P5755" t="s">
        <v>1</v>
      </c>
      <c r="Q5755" t="str">
        <f t="shared" si="356"/>
        <v>Yes</v>
      </c>
      <c r="R5755">
        <v>2</v>
      </c>
      <c r="S5755" t="str">
        <f t="shared" si="357"/>
        <v>Small</v>
      </c>
      <c r="T5755" s="50">
        <v>85</v>
      </c>
      <c r="U5755" s="70">
        <f t="shared" si="358"/>
        <v>0.03</v>
      </c>
      <c r="V5755" s="52">
        <v>4.8</v>
      </c>
      <c r="W5755" s="52" t="str" cm="1">
        <f t="array" ref="W5755">_xlfn.SWITCH(ROUND(V5755,0),5,"Excellent",4,"Good",3,"Ok","Bad")</f>
        <v>Excellent</v>
      </c>
      <c r="X5755">
        <v>5</v>
      </c>
      <c r="Y5755" t="str">
        <f t="shared" si="359"/>
        <v>No</v>
      </c>
      <c r="Z5755" s="68">
        <v>43876</v>
      </c>
      <c r="AA5755" s="68">
        <v>43908</v>
      </c>
      <c r="AB5755">
        <v>180</v>
      </c>
      <c r="AC5755" t="s">
        <v>15615</v>
      </c>
    </row>
    <row r="5756" spans="1:29" x14ac:dyDescent="0.3">
      <c r="A5756" t="s">
        <v>13173</v>
      </c>
      <c r="B5756">
        <v>3379</v>
      </c>
      <c r="C5756" t="str">
        <f>VLOOKUP($B5756,Hosts!$A:$M,10,0)</f>
        <v>Within a day</v>
      </c>
      <c r="D5756" s="70">
        <f>VLOOKUP($B5756,Hosts!$A:$M,11,0)</f>
        <v>0.62</v>
      </c>
      <c r="E5756" s="70">
        <f>VLOOKUP($B5756,Hosts!$A:$M,12,0)</f>
        <v>1</v>
      </c>
      <c r="F5756" t="str">
        <f>VLOOKUP($B5756,Hosts!$A:$M,13,0)</f>
        <v>No</v>
      </c>
      <c r="G5756" t="str">
        <f>INDEX(Hosts!$A:$M, MATCH(Places!$B5756,Hosts!$A:$A,0), MATCH(Places!G$1,Hosts!$A$1:$M$1,0))</f>
        <v>Within a day</v>
      </c>
      <c r="H5756" s="70">
        <f>INDEX(Hosts!$A:$M, MATCH(Places!$B5756,Hosts!$A:$A,0), MATCH(Places!H$1,Hosts!$A$1:$M$1,0))</f>
        <v>0.62</v>
      </c>
      <c r="I5756" s="70">
        <f>INDEX(Hosts!$A:$M, MATCH(Places!$B5756,Hosts!$A:$A,0), MATCH(Places!I$1,Hosts!$A$1:$M$1,0))</f>
        <v>1</v>
      </c>
      <c r="J5756" t="str">
        <f>INDEX(Hosts!$A:$M, MATCH(Places!$B5756,Hosts!$A:$A,0), MATCH(Places!J$1,Hosts!$A$1:$M$1,0))</f>
        <v>No</v>
      </c>
      <c r="K5756">
        <v>14</v>
      </c>
      <c r="L5756" t="str">
        <f>VLOOKUP($K5756,Neighborhoods!$A:$C,2,0)</f>
        <v>Manhattan</v>
      </c>
      <c r="M5756" t="str">
        <f>VLOOKUP($K5756,Neighborhoods!$A:$C,3,0)</f>
        <v>East Harlem</v>
      </c>
      <c r="N5756" t="str">
        <f>INDEX(Neighborhoods!$A:$C, MATCH(Places!$K5756,Neighborhoods!$A:$A,0), MATCH(Places!N$1,Neighborhoods!$A$1:$C$1,0))</f>
        <v>Manhattan</v>
      </c>
      <c r="O5756" t="str">
        <f>INDEX(Neighborhoods!$A:$C, MATCH(Places!$K5756,Neighborhoods!$A:$A,0), MATCH(Places!O$1,Neighborhoods!$A$1:$C$1,0))</f>
        <v>East Harlem</v>
      </c>
      <c r="P5756" t="s">
        <v>11822</v>
      </c>
      <c r="Q5756" t="str">
        <f t="shared" si="356"/>
        <v>No</v>
      </c>
      <c r="R5756">
        <v>10</v>
      </c>
      <c r="S5756" t="str">
        <f t="shared" si="357"/>
        <v>Large</v>
      </c>
      <c r="T5756" s="50">
        <v>169</v>
      </c>
      <c r="U5756" s="70">
        <f t="shared" si="358"/>
        <v>0.03</v>
      </c>
      <c r="V5756" s="52">
        <v>3.75</v>
      </c>
      <c r="W5756" s="52" t="str" cm="1">
        <f t="array" ref="W5756">_xlfn.SWITCH(ROUND(V5756,0),5,"Excellent",4,"Good",3,"Ok","Bad")</f>
        <v>Good</v>
      </c>
      <c r="X5756">
        <v>4</v>
      </c>
      <c r="Y5756" t="str">
        <f t="shared" si="359"/>
        <v>No</v>
      </c>
      <c r="Z5756" s="68">
        <v>43851</v>
      </c>
      <c r="AA5756" s="68">
        <v>43884</v>
      </c>
      <c r="AB5756">
        <v>0</v>
      </c>
      <c r="AC5756" t="s">
        <v>15616</v>
      </c>
    </row>
    <row r="5757" spans="1:29" x14ac:dyDescent="0.3">
      <c r="A5757" t="s">
        <v>15561</v>
      </c>
      <c r="B5757">
        <v>2924</v>
      </c>
      <c r="C5757" t="str">
        <f>VLOOKUP($B5757,Hosts!$A:$M,10,0)</f>
        <v>Within an hour</v>
      </c>
      <c r="D5757" s="70">
        <f>VLOOKUP($B5757,Hosts!$A:$M,11,0)</f>
        <v>1</v>
      </c>
      <c r="E5757" s="70">
        <f>VLOOKUP($B5757,Hosts!$A:$M,12,0)</f>
        <v>0.94</v>
      </c>
      <c r="F5757" t="str">
        <f>VLOOKUP($B5757,Hosts!$A:$M,13,0)</f>
        <v>Yes</v>
      </c>
      <c r="G5757" t="str">
        <f>INDEX(Hosts!$A:$M, MATCH(Places!$B5757,Hosts!$A:$A,0), MATCH(Places!G$1,Hosts!$A$1:$M$1,0))</f>
        <v>Within an hour</v>
      </c>
      <c r="H5757" s="70">
        <f>INDEX(Hosts!$A:$M, MATCH(Places!$B5757,Hosts!$A:$A,0), MATCH(Places!H$1,Hosts!$A$1:$M$1,0))</f>
        <v>1</v>
      </c>
      <c r="I5757" s="70">
        <f>INDEX(Hosts!$A:$M, MATCH(Places!$B5757,Hosts!$A:$A,0), MATCH(Places!I$1,Hosts!$A$1:$M$1,0))</f>
        <v>0.94</v>
      </c>
      <c r="J5757" t="str">
        <f>INDEX(Hosts!$A:$M, MATCH(Places!$B5757,Hosts!$A:$A,0), MATCH(Places!J$1,Hosts!$A$1:$M$1,0))</f>
        <v>Yes</v>
      </c>
      <c r="K5757">
        <v>6</v>
      </c>
      <c r="L5757" t="str">
        <f>VLOOKUP($K5757,Neighborhoods!$A:$C,2,0)</f>
        <v>Bronx</v>
      </c>
      <c r="M5757" t="str">
        <f>VLOOKUP($K5757,Neighborhoods!$A:$C,3,0)</f>
        <v>Wakefield</v>
      </c>
      <c r="N5757" t="str">
        <f>INDEX(Neighborhoods!$A:$C, MATCH(Places!$K5757,Neighborhoods!$A:$A,0), MATCH(Places!N$1,Neighborhoods!$A$1:$C$1,0))</f>
        <v>Bronx</v>
      </c>
      <c r="O5757" t="str">
        <f>INDEX(Neighborhoods!$A:$C, MATCH(Places!$K5757,Neighborhoods!$A:$A,0), MATCH(Places!O$1,Neighborhoods!$A$1:$C$1,0))</f>
        <v>Wakefield</v>
      </c>
      <c r="P5757" t="s">
        <v>1</v>
      </c>
      <c r="Q5757" t="str">
        <f t="shared" si="356"/>
        <v>Yes</v>
      </c>
      <c r="R5757">
        <v>1</v>
      </c>
      <c r="S5757" t="str">
        <f t="shared" si="357"/>
        <v>Small</v>
      </c>
      <c r="T5757" s="50">
        <v>32</v>
      </c>
      <c r="U5757" s="70">
        <f t="shared" si="358"/>
        <v>0.03</v>
      </c>
      <c r="V5757" s="52">
        <v>4.91</v>
      </c>
      <c r="W5757" s="52" t="str" cm="1">
        <f t="array" ref="W5757">_xlfn.SWITCH(ROUND(V5757,0),5,"Excellent",4,"Good",3,"Ok","Bad")</f>
        <v>Excellent</v>
      </c>
      <c r="X5757">
        <v>33</v>
      </c>
      <c r="Y5757" t="str">
        <f t="shared" si="359"/>
        <v>No</v>
      </c>
      <c r="Z5757" s="68">
        <v>43850</v>
      </c>
      <c r="AA5757" s="68">
        <v>44007</v>
      </c>
      <c r="AB5757">
        <v>259</v>
      </c>
      <c r="AC5757" t="s">
        <v>15615</v>
      </c>
    </row>
    <row r="5758" spans="1:29" x14ac:dyDescent="0.3">
      <c r="A5758" t="s">
        <v>14716</v>
      </c>
      <c r="B5758">
        <v>4041</v>
      </c>
      <c r="C5758" t="str">
        <f>VLOOKUP($B5758,Hosts!$A:$M,10,0)</f>
        <v>Within an hour</v>
      </c>
      <c r="D5758" s="70">
        <f>VLOOKUP($B5758,Hosts!$A:$M,11,0)</f>
        <v>0.7</v>
      </c>
      <c r="E5758" s="70">
        <f>VLOOKUP($B5758,Hosts!$A:$M,12,0)</f>
        <v>0.9</v>
      </c>
      <c r="F5758" t="str">
        <f>VLOOKUP($B5758,Hosts!$A:$M,13,0)</f>
        <v>No</v>
      </c>
      <c r="G5758" t="str">
        <f>INDEX(Hosts!$A:$M, MATCH(Places!$B5758,Hosts!$A:$A,0), MATCH(Places!G$1,Hosts!$A$1:$M$1,0))</f>
        <v>Within an hour</v>
      </c>
      <c r="H5758" s="70">
        <f>INDEX(Hosts!$A:$M, MATCH(Places!$B5758,Hosts!$A:$A,0), MATCH(Places!H$1,Hosts!$A$1:$M$1,0))</f>
        <v>0.7</v>
      </c>
      <c r="I5758" s="70">
        <f>INDEX(Hosts!$A:$M, MATCH(Places!$B5758,Hosts!$A:$A,0), MATCH(Places!I$1,Hosts!$A$1:$M$1,0))</f>
        <v>0.9</v>
      </c>
      <c r="J5758" t="str">
        <f>INDEX(Hosts!$A:$M, MATCH(Places!$B5758,Hosts!$A:$A,0), MATCH(Places!J$1,Hosts!$A$1:$M$1,0))</f>
        <v>No</v>
      </c>
      <c r="K5758">
        <v>12</v>
      </c>
      <c r="L5758" t="str">
        <f>VLOOKUP($K5758,Neighborhoods!$A:$C,2,0)</f>
        <v>Brooklyn</v>
      </c>
      <c r="M5758" t="str">
        <f>VLOOKUP($K5758,Neighborhoods!$A:$C,3,0)</f>
        <v>Williamsburg</v>
      </c>
      <c r="N5758" t="str">
        <f>INDEX(Neighborhoods!$A:$C, MATCH(Places!$K5758,Neighborhoods!$A:$A,0), MATCH(Places!N$1,Neighborhoods!$A$1:$C$1,0))</f>
        <v>Brooklyn</v>
      </c>
      <c r="O5758" t="str">
        <f>INDEX(Neighborhoods!$A:$C, MATCH(Places!$K5758,Neighborhoods!$A:$A,0), MATCH(Places!O$1,Neighborhoods!$A$1:$C$1,0))</f>
        <v>Williamsburg</v>
      </c>
      <c r="P5758" t="s">
        <v>11822</v>
      </c>
      <c r="Q5758" t="str">
        <f t="shared" si="356"/>
        <v>No</v>
      </c>
      <c r="R5758">
        <v>10</v>
      </c>
      <c r="S5758" t="str">
        <f t="shared" si="357"/>
        <v>Large</v>
      </c>
      <c r="T5758" s="50">
        <v>208</v>
      </c>
      <c r="U5758" s="70">
        <f t="shared" si="358"/>
        <v>0.04</v>
      </c>
      <c r="V5758" s="52">
        <v>4</v>
      </c>
      <c r="W5758" s="52" t="str" cm="1">
        <f t="array" ref="W5758">_xlfn.SWITCH(ROUND(V5758,0),5,"Excellent",4,"Good",3,"Ok","Bad")</f>
        <v>Good</v>
      </c>
      <c r="X5758">
        <v>3</v>
      </c>
      <c r="Y5758" t="str">
        <f t="shared" si="359"/>
        <v>No</v>
      </c>
      <c r="Z5758" s="68">
        <v>43890</v>
      </c>
      <c r="AA5758" s="68">
        <v>44008</v>
      </c>
      <c r="AB5758">
        <v>364</v>
      </c>
      <c r="AC5758" t="s">
        <v>15615</v>
      </c>
    </row>
    <row r="5759" spans="1:29" x14ac:dyDescent="0.3">
      <c r="A5759" t="s">
        <v>15382</v>
      </c>
      <c r="B5759">
        <v>3852</v>
      </c>
      <c r="C5759" t="str">
        <f>VLOOKUP($B5759,Hosts!$A:$M,10,0)</f>
        <v>A few days or more</v>
      </c>
      <c r="D5759" s="70">
        <f>VLOOKUP($B5759,Hosts!$A:$M,11,0)</f>
        <v>0.33</v>
      </c>
      <c r="E5759" s="70">
        <f>VLOOKUP($B5759,Hosts!$A:$M,12,0)</f>
        <v>0.8</v>
      </c>
      <c r="F5759" t="str">
        <f>VLOOKUP($B5759,Hosts!$A:$M,13,0)</f>
        <v>No</v>
      </c>
      <c r="G5759" t="str">
        <f>INDEX(Hosts!$A:$M, MATCH(Places!$B5759,Hosts!$A:$A,0), MATCH(Places!G$1,Hosts!$A$1:$M$1,0))</f>
        <v>A few days or more</v>
      </c>
      <c r="H5759" s="70">
        <f>INDEX(Hosts!$A:$M, MATCH(Places!$B5759,Hosts!$A:$A,0), MATCH(Places!H$1,Hosts!$A$1:$M$1,0))</f>
        <v>0.33</v>
      </c>
      <c r="I5759" s="70">
        <f>INDEX(Hosts!$A:$M, MATCH(Places!$B5759,Hosts!$A:$A,0), MATCH(Places!I$1,Hosts!$A$1:$M$1,0))</f>
        <v>0.8</v>
      </c>
      <c r="J5759" t="str">
        <f>INDEX(Hosts!$A:$M, MATCH(Places!$B5759,Hosts!$A:$A,0), MATCH(Places!J$1,Hosts!$A$1:$M$1,0))</f>
        <v>No</v>
      </c>
      <c r="K5759">
        <v>26</v>
      </c>
      <c r="L5759" t="str">
        <f>VLOOKUP($K5759,Neighborhoods!$A:$C,2,0)</f>
        <v>Queens</v>
      </c>
      <c r="M5759" t="str">
        <f>VLOOKUP($K5759,Neighborhoods!$A:$C,3,0)</f>
        <v>Sunnyside</v>
      </c>
      <c r="N5759" t="str">
        <f>INDEX(Neighborhoods!$A:$C, MATCH(Places!$K5759,Neighborhoods!$A:$A,0), MATCH(Places!N$1,Neighborhoods!$A$1:$C$1,0))</f>
        <v>Queens</v>
      </c>
      <c r="O5759" t="str">
        <f>INDEX(Neighborhoods!$A:$C, MATCH(Places!$K5759,Neighborhoods!$A:$A,0), MATCH(Places!O$1,Neighborhoods!$A$1:$C$1,0))</f>
        <v>Sunnyside</v>
      </c>
      <c r="P5759" t="s">
        <v>1</v>
      </c>
      <c r="Q5759" t="str">
        <f t="shared" si="356"/>
        <v>Yes</v>
      </c>
      <c r="R5759">
        <v>1</v>
      </c>
      <c r="S5759" t="str">
        <f t="shared" si="357"/>
        <v>Small</v>
      </c>
      <c r="T5759" s="50">
        <v>40</v>
      </c>
      <c r="U5759" s="70">
        <f t="shared" si="358"/>
        <v>0.03</v>
      </c>
      <c r="V5759" s="52">
        <v>5</v>
      </c>
      <c r="W5759" s="52" t="str" cm="1">
        <f t="array" ref="W5759">_xlfn.SWITCH(ROUND(V5759,0),5,"Excellent",4,"Good",3,"Ok","Bad")</f>
        <v>Excellent</v>
      </c>
      <c r="X5759">
        <v>3</v>
      </c>
      <c r="Y5759" t="str">
        <f t="shared" si="359"/>
        <v>No</v>
      </c>
      <c r="Z5759" s="68">
        <v>43871</v>
      </c>
      <c r="AA5759" s="68">
        <v>44013</v>
      </c>
      <c r="AB5759">
        <v>320</v>
      </c>
      <c r="AC5759" t="s">
        <v>15616</v>
      </c>
    </row>
    <row r="5760" spans="1:29" x14ac:dyDescent="0.3">
      <c r="A5760" t="s">
        <v>13198</v>
      </c>
      <c r="B5760">
        <v>4100</v>
      </c>
      <c r="C5760" t="str">
        <f>VLOOKUP($B5760,Hosts!$A:$M,10,0)</f>
        <v>Within an hour</v>
      </c>
      <c r="D5760" s="70">
        <f>VLOOKUP($B5760,Hosts!$A:$M,11,0)</f>
        <v>1</v>
      </c>
      <c r="E5760" s="70">
        <f>VLOOKUP($B5760,Hosts!$A:$M,12,0)</f>
        <v>1</v>
      </c>
      <c r="F5760" t="str">
        <f>VLOOKUP($B5760,Hosts!$A:$M,13,0)</f>
        <v>Yes</v>
      </c>
      <c r="G5760" t="str">
        <f>INDEX(Hosts!$A:$M, MATCH(Places!$B5760,Hosts!$A:$A,0), MATCH(Places!G$1,Hosts!$A$1:$M$1,0))</f>
        <v>Within an hour</v>
      </c>
      <c r="H5760" s="70">
        <f>INDEX(Hosts!$A:$M, MATCH(Places!$B5760,Hosts!$A:$A,0), MATCH(Places!H$1,Hosts!$A$1:$M$1,0))</f>
        <v>1</v>
      </c>
      <c r="I5760" s="70">
        <f>INDEX(Hosts!$A:$M, MATCH(Places!$B5760,Hosts!$A:$A,0), MATCH(Places!I$1,Hosts!$A$1:$M$1,0))</f>
        <v>1</v>
      </c>
      <c r="J5760" t="str">
        <f>INDEX(Hosts!$A:$M, MATCH(Places!$B5760,Hosts!$A:$A,0), MATCH(Places!J$1,Hosts!$A$1:$M$1,0))</f>
        <v>Yes</v>
      </c>
      <c r="K5760">
        <v>23</v>
      </c>
      <c r="L5760" t="str">
        <f>VLOOKUP($K5760,Neighborhoods!$A:$C,2,0)</f>
        <v>Queens</v>
      </c>
      <c r="M5760" t="str">
        <f>VLOOKUP($K5760,Neighborhoods!$A:$C,3,0)</f>
        <v>Jamaica</v>
      </c>
      <c r="N5760" t="str">
        <f>INDEX(Neighborhoods!$A:$C, MATCH(Places!$K5760,Neighborhoods!$A:$A,0), MATCH(Places!N$1,Neighborhoods!$A$1:$C$1,0))</f>
        <v>Queens</v>
      </c>
      <c r="O5760" t="str">
        <f>INDEX(Neighborhoods!$A:$C, MATCH(Places!$K5760,Neighborhoods!$A:$A,0), MATCH(Places!O$1,Neighborhoods!$A$1:$C$1,0))</f>
        <v>Jamaica</v>
      </c>
      <c r="P5760" t="s">
        <v>11822</v>
      </c>
      <c r="Q5760" t="str">
        <f t="shared" si="356"/>
        <v>No</v>
      </c>
      <c r="R5760">
        <v>4</v>
      </c>
      <c r="S5760" t="str">
        <f t="shared" si="357"/>
        <v>Medium</v>
      </c>
      <c r="T5760" s="50">
        <v>120</v>
      </c>
      <c r="U5760" s="70">
        <f t="shared" si="358"/>
        <v>0.03</v>
      </c>
      <c r="V5760" s="52">
        <v>5</v>
      </c>
      <c r="W5760" s="52" t="str" cm="1">
        <f t="array" ref="W5760">_xlfn.SWITCH(ROUND(V5760,0),5,"Excellent",4,"Good",3,"Ok","Bad")</f>
        <v>Excellent</v>
      </c>
      <c r="X5760">
        <v>7</v>
      </c>
      <c r="Y5760" t="str">
        <f t="shared" si="359"/>
        <v>No</v>
      </c>
      <c r="Z5760" s="68">
        <v>43863</v>
      </c>
      <c r="AA5760" s="68">
        <v>43969</v>
      </c>
      <c r="AB5760">
        <v>135</v>
      </c>
      <c r="AC5760" t="s">
        <v>15615</v>
      </c>
    </row>
    <row r="5761" spans="1:29" x14ac:dyDescent="0.3">
      <c r="A5761" t="s">
        <v>14240</v>
      </c>
      <c r="B5761">
        <v>4101</v>
      </c>
      <c r="C5761" t="str">
        <f>VLOOKUP($B5761,Hosts!$A:$M,10,0)</f>
        <v>Within an hour</v>
      </c>
      <c r="D5761" s="70">
        <f>VLOOKUP($B5761,Hosts!$A:$M,11,0)</f>
        <v>1</v>
      </c>
      <c r="E5761" s="70">
        <f>VLOOKUP($B5761,Hosts!$A:$M,12,0)</f>
        <v>0.99</v>
      </c>
      <c r="F5761" t="str">
        <f>VLOOKUP($B5761,Hosts!$A:$M,13,0)</f>
        <v>Yes</v>
      </c>
      <c r="G5761" t="str">
        <f>INDEX(Hosts!$A:$M, MATCH(Places!$B5761,Hosts!$A:$A,0), MATCH(Places!G$1,Hosts!$A$1:$M$1,0))</f>
        <v>Within an hour</v>
      </c>
      <c r="H5761" s="70">
        <f>INDEX(Hosts!$A:$M, MATCH(Places!$B5761,Hosts!$A:$A,0), MATCH(Places!H$1,Hosts!$A$1:$M$1,0))</f>
        <v>1</v>
      </c>
      <c r="I5761" s="70">
        <f>INDEX(Hosts!$A:$M, MATCH(Places!$B5761,Hosts!$A:$A,0), MATCH(Places!I$1,Hosts!$A$1:$M$1,0))</f>
        <v>0.99</v>
      </c>
      <c r="J5761" t="str">
        <f>INDEX(Hosts!$A:$M, MATCH(Places!$B5761,Hosts!$A:$A,0), MATCH(Places!J$1,Hosts!$A$1:$M$1,0))</f>
        <v>Yes</v>
      </c>
      <c r="K5761">
        <v>7</v>
      </c>
      <c r="L5761" t="str">
        <f>VLOOKUP($K5761,Neighborhoods!$A:$C,2,0)</f>
        <v>Brooklyn</v>
      </c>
      <c r="M5761" t="str">
        <f>VLOOKUP($K5761,Neighborhoods!$A:$C,3,0)</f>
        <v>Bedford-Stuyvesant</v>
      </c>
      <c r="N5761" t="str">
        <f>INDEX(Neighborhoods!$A:$C, MATCH(Places!$K5761,Neighborhoods!$A:$A,0), MATCH(Places!N$1,Neighborhoods!$A$1:$C$1,0))</f>
        <v>Brooklyn</v>
      </c>
      <c r="O5761" t="str">
        <f>INDEX(Neighborhoods!$A:$C, MATCH(Places!$K5761,Neighborhoods!$A:$A,0), MATCH(Places!O$1,Neighborhoods!$A$1:$C$1,0))</f>
        <v>Bedford-Stuyvesant</v>
      </c>
      <c r="P5761" t="s">
        <v>11822</v>
      </c>
      <c r="Q5761" t="str">
        <f t="shared" si="356"/>
        <v>No</v>
      </c>
      <c r="R5761">
        <v>4</v>
      </c>
      <c r="S5761" t="str">
        <f t="shared" si="357"/>
        <v>Medium</v>
      </c>
      <c r="T5761" s="50">
        <v>110</v>
      </c>
      <c r="U5761" s="70">
        <f t="shared" si="358"/>
        <v>0.03</v>
      </c>
      <c r="V5761" s="52">
        <v>4.99</v>
      </c>
      <c r="W5761" s="52" t="str" cm="1">
        <f t="array" ref="W5761">_xlfn.SWITCH(ROUND(V5761,0),5,"Excellent",4,"Good",3,"Ok","Bad")</f>
        <v>Excellent</v>
      </c>
      <c r="X5761">
        <v>85</v>
      </c>
      <c r="Y5761" t="str">
        <f t="shared" si="359"/>
        <v>No</v>
      </c>
      <c r="Z5761" s="68">
        <v>43856</v>
      </c>
      <c r="AA5761" s="68">
        <v>44055</v>
      </c>
      <c r="AB5761">
        <v>257</v>
      </c>
      <c r="AC5761" t="s">
        <v>15616</v>
      </c>
    </row>
    <row r="5762" spans="1:29" x14ac:dyDescent="0.3">
      <c r="A5762" t="s">
        <v>15190</v>
      </c>
      <c r="B5762">
        <v>4103</v>
      </c>
      <c r="C5762" t="str">
        <f>VLOOKUP($B5762,Hosts!$A:$M,10,0)</f>
        <v>Within a few hours</v>
      </c>
      <c r="D5762" s="70">
        <f>VLOOKUP($B5762,Hosts!$A:$M,11,0)</f>
        <v>0.8</v>
      </c>
      <c r="E5762" s="70">
        <f>VLOOKUP($B5762,Hosts!$A:$M,12,0)</f>
        <v>0.98</v>
      </c>
      <c r="F5762" t="str">
        <f>VLOOKUP($B5762,Hosts!$A:$M,13,0)</f>
        <v>Yes</v>
      </c>
      <c r="G5762" t="str">
        <f>INDEX(Hosts!$A:$M, MATCH(Places!$B5762,Hosts!$A:$A,0), MATCH(Places!G$1,Hosts!$A$1:$M$1,0))</f>
        <v>Within a few hours</v>
      </c>
      <c r="H5762" s="70">
        <f>INDEX(Hosts!$A:$M, MATCH(Places!$B5762,Hosts!$A:$A,0), MATCH(Places!H$1,Hosts!$A$1:$M$1,0))</f>
        <v>0.8</v>
      </c>
      <c r="I5762" s="70">
        <f>INDEX(Hosts!$A:$M, MATCH(Places!$B5762,Hosts!$A:$A,0), MATCH(Places!I$1,Hosts!$A$1:$M$1,0))</f>
        <v>0.98</v>
      </c>
      <c r="J5762" t="str">
        <f>INDEX(Hosts!$A:$M, MATCH(Places!$B5762,Hosts!$A:$A,0), MATCH(Places!J$1,Hosts!$A$1:$M$1,0))</f>
        <v>Yes</v>
      </c>
      <c r="K5762">
        <v>22</v>
      </c>
      <c r="L5762" t="str">
        <f>VLOOKUP($K5762,Neighborhoods!$A:$C,2,0)</f>
        <v>Queens</v>
      </c>
      <c r="M5762" t="str">
        <f>VLOOKUP($K5762,Neighborhoods!$A:$C,3,0)</f>
        <v>Flushing</v>
      </c>
      <c r="N5762" t="str">
        <f>INDEX(Neighborhoods!$A:$C, MATCH(Places!$K5762,Neighborhoods!$A:$A,0), MATCH(Places!N$1,Neighborhoods!$A$1:$C$1,0))</f>
        <v>Queens</v>
      </c>
      <c r="O5762" t="str">
        <f>INDEX(Neighborhoods!$A:$C, MATCH(Places!$K5762,Neighborhoods!$A:$A,0), MATCH(Places!O$1,Neighborhoods!$A$1:$C$1,0))</f>
        <v>Flushing</v>
      </c>
      <c r="P5762" t="s">
        <v>1</v>
      </c>
      <c r="Q5762" t="str">
        <f t="shared" si="356"/>
        <v>Yes</v>
      </c>
      <c r="R5762">
        <v>2</v>
      </c>
      <c r="S5762" t="str">
        <f t="shared" si="357"/>
        <v>Small</v>
      </c>
      <c r="T5762" s="50">
        <v>49</v>
      </c>
      <c r="U5762" s="70">
        <f t="shared" si="358"/>
        <v>0.03</v>
      </c>
      <c r="V5762" s="52">
        <v>4.8899999999999997</v>
      </c>
      <c r="W5762" s="52" t="str" cm="1">
        <f t="array" ref="W5762">_xlfn.SWITCH(ROUND(V5762,0),5,"Excellent",4,"Good",3,"Ok","Bad")</f>
        <v>Excellent</v>
      </c>
      <c r="X5762">
        <v>9</v>
      </c>
      <c r="Y5762" t="str">
        <f t="shared" si="359"/>
        <v>No</v>
      </c>
      <c r="Z5762" s="68">
        <v>43849</v>
      </c>
      <c r="AA5762" s="68">
        <v>44006</v>
      </c>
      <c r="AB5762">
        <v>356</v>
      </c>
      <c r="AC5762" t="s">
        <v>15615</v>
      </c>
    </row>
    <row r="5763" spans="1:29" x14ac:dyDescent="0.3">
      <c r="A5763" t="s">
        <v>15057</v>
      </c>
      <c r="B5763">
        <v>4104</v>
      </c>
      <c r="C5763" t="str">
        <f>VLOOKUP($B5763,Hosts!$A:$M,10,0)</f>
        <v>Within an hour</v>
      </c>
      <c r="D5763" s="70">
        <f>VLOOKUP($B5763,Hosts!$A:$M,11,0)</f>
        <v>1</v>
      </c>
      <c r="E5763" s="70">
        <f>VLOOKUP($B5763,Hosts!$A:$M,12,0)</f>
        <v>1</v>
      </c>
      <c r="F5763" t="str">
        <f>VLOOKUP($B5763,Hosts!$A:$M,13,0)</f>
        <v>No</v>
      </c>
      <c r="G5763" t="str">
        <f>INDEX(Hosts!$A:$M, MATCH(Places!$B5763,Hosts!$A:$A,0), MATCH(Places!G$1,Hosts!$A$1:$M$1,0))</f>
        <v>Within an hour</v>
      </c>
      <c r="H5763" s="70">
        <f>INDEX(Hosts!$A:$M, MATCH(Places!$B5763,Hosts!$A:$A,0), MATCH(Places!H$1,Hosts!$A$1:$M$1,0))</f>
        <v>1</v>
      </c>
      <c r="I5763" s="70">
        <f>INDEX(Hosts!$A:$M, MATCH(Places!$B5763,Hosts!$A:$A,0), MATCH(Places!I$1,Hosts!$A$1:$M$1,0))</f>
        <v>1</v>
      </c>
      <c r="J5763" t="str">
        <f>INDEX(Hosts!$A:$M, MATCH(Places!$B5763,Hosts!$A:$A,0), MATCH(Places!J$1,Hosts!$A$1:$M$1,0))</f>
        <v>No</v>
      </c>
      <c r="K5763">
        <v>18</v>
      </c>
      <c r="L5763" t="str">
        <f>VLOOKUP($K5763,Neighborhoods!$A:$C,2,0)</f>
        <v>Manhattan</v>
      </c>
      <c r="M5763" t="str">
        <f>VLOOKUP($K5763,Neighborhoods!$A:$C,3,0)</f>
        <v>Midtown</v>
      </c>
      <c r="N5763" t="str">
        <f>INDEX(Neighborhoods!$A:$C, MATCH(Places!$K5763,Neighborhoods!$A:$A,0), MATCH(Places!N$1,Neighborhoods!$A$1:$C$1,0))</f>
        <v>Manhattan</v>
      </c>
      <c r="O5763" t="str">
        <f>INDEX(Neighborhoods!$A:$C, MATCH(Places!$K5763,Neighborhoods!$A:$A,0), MATCH(Places!O$1,Neighborhoods!$A$1:$C$1,0))</f>
        <v>Midtown</v>
      </c>
      <c r="P5763" t="s">
        <v>11822</v>
      </c>
      <c r="Q5763" t="str">
        <f t="shared" ref="Q5763:Q5826" si="360">IF(OR(P5763="Private room",P5763="Shared room"),"Yes","No")</f>
        <v>No</v>
      </c>
      <c r="R5763">
        <v>3</v>
      </c>
      <c r="S5763" t="str">
        <f t="shared" ref="S5763:S5826" si="361">IF(R5763&lt;=2,"Small",IF(R5763&lt;=5,"Medium","Large"))</f>
        <v>Medium</v>
      </c>
      <c r="T5763" s="50">
        <v>76</v>
      </c>
      <c r="U5763" s="70">
        <f t="shared" ref="U5763:U5826" si="362">VLOOKUP($T5763,$AF$1:$AG$5,2)</f>
        <v>0.03</v>
      </c>
      <c r="V5763" s="52">
        <v>4.9400000000000004</v>
      </c>
      <c r="W5763" s="52" t="str" cm="1">
        <f t="array" ref="W5763">_xlfn.SWITCH(ROUND(V5763,0),5,"Excellent",4,"Good",3,"Ok","Bad")</f>
        <v>Excellent</v>
      </c>
      <c r="X5763">
        <v>16</v>
      </c>
      <c r="Y5763" t="str">
        <f t="shared" ref="Y5763:Y5826" si="363">IF(AND(V5763&gt;4.8,X5763&gt;100),"Yes","No")</f>
        <v>No</v>
      </c>
      <c r="Z5763" s="68">
        <v>43857</v>
      </c>
      <c r="AA5763" s="68">
        <v>44043</v>
      </c>
      <c r="AB5763">
        <v>8</v>
      </c>
      <c r="AC5763" t="s">
        <v>15616</v>
      </c>
    </row>
    <row r="5764" spans="1:29" x14ac:dyDescent="0.3">
      <c r="A5764" t="s">
        <v>15447</v>
      </c>
      <c r="B5764">
        <v>4103</v>
      </c>
      <c r="C5764" t="str">
        <f>VLOOKUP($B5764,Hosts!$A:$M,10,0)</f>
        <v>Within a few hours</v>
      </c>
      <c r="D5764" s="70">
        <f>VLOOKUP($B5764,Hosts!$A:$M,11,0)</f>
        <v>0.8</v>
      </c>
      <c r="E5764" s="70">
        <f>VLOOKUP($B5764,Hosts!$A:$M,12,0)</f>
        <v>0.98</v>
      </c>
      <c r="F5764" t="str">
        <f>VLOOKUP($B5764,Hosts!$A:$M,13,0)</f>
        <v>Yes</v>
      </c>
      <c r="G5764" t="str">
        <f>INDEX(Hosts!$A:$M, MATCH(Places!$B5764,Hosts!$A:$A,0), MATCH(Places!G$1,Hosts!$A$1:$M$1,0))</f>
        <v>Within a few hours</v>
      </c>
      <c r="H5764" s="70">
        <f>INDEX(Hosts!$A:$M, MATCH(Places!$B5764,Hosts!$A:$A,0), MATCH(Places!H$1,Hosts!$A$1:$M$1,0))</f>
        <v>0.8</v>
      </c>
      <c r="I5764" s="70">
        <f>INDEX(Hosts!$A:$M, MATCH(Places!$B5764,Hosts!$A:$A,0), MATCH(Places!I$1,Hosts!$A$1:$M$1,0))</f>
        <v>0.98</v>
      </c>
      <c r="J5764" t="str">
        <f>INDEX(Hosts!$A:$M, MATCH(Places!$B5764,Hosts!$A:$A,0), MATCH(Places!J$1,Hosts!$A$1:$M$1,0))</f>
        <v>Yes</v>
      </c>
      <c r="K5764">
        <v>22</v>
      </c>
      <c r="L5764" t="str">
        <f>VLOOKUP($K5764,Neighborhoods!$A:$C,2,0)</f>
        <v>Queens</v>
      </c>
      <c r="M5764" t="str">
        <f>VLOOKUP($K5764,Neighborhoods!$A:$C,3,0)</f>
        <v>Flushing</v>
      </c>
      <c r="N5764" t="str">
        <f>INDEX(Neighborhoods!$A:$C, MATCH(Places!$K5764,Neighborhoods!$A:$A,0), MATCH(Places!N$1,Neighborhoods!$A$1:$C$1,0))</f>
        <v>Queens</v>
      </c>
      <c r="O5764" t="str">
        <f>INDEX(Neighborhoods!$A:$C, MATCH(Places!$K5764,Neighborhoods!$A:$A,0), MATCH(Places!O$1,Neighborhoods!$A$1:$C$1,0))</f>
        <v>Flushing</v>
      </c>
      <c r="P5764" t="s">
        <v>1</v>
      </c>
      <c r="Q5764" t="str">
        <f t="shared" si="360"/>
        <v>Yes</v>
      </c>
      <c r="R5764">
        <v>2</v>
      </c>
      <c r="S5764" t="str">
        <f t="shared" si="361"/>
        <v>Small</v>
      </c>
      <c r="T5764" s="50">
        <v>89</v>
      </c>
      <c r="U5764" s="70">
        <f t="shared" si="362"/>
        <v>0.03</v>
      </c>
      <c r="V5764" s="52">
        <v>5</v>
      </c>
      <c r="W5764" s="52" t="str" cm="1">
        <f t="array" ref="W5764">_xlfn.SWITCH(ROUND(V5764,0),5,"Excellent",4,"Good",3,"Ok","Bad")</f>
        <v>Excellent</v>
      </c>
      <c r="X5764">
        <v>4</v>
      </c>
      <c r="Y5764" t="str">
        <f t="shared" si="363"/>
        <v>No</v>
      </c>
      <c r="Z5764" s="68">
        <v>43895</v>
      </c>
      <c r="AA5764" s="68">
        <v>44056</v>
      </c>
      <c r="AB5764">
        <v>365</v>
      </c>
      <c r="AC5764" t="s">
        <v>15615</v>
      </c>
    </row>
    <row r="5765" spans="1:29" x14ac:dyDescent="0.3">
      <c r="A5765" t="s">
        <v>13646</v>
      </c>
      <c r="B5765">
        <v>2494</v>
      </c>
      <c r="C5765" t="str">
        <f>VLOOKUP($B5765,Hosts!$A:$M,10,0)</f>
        <v>Within a day</v>
      </c>
      <c r="D5765" s="70">
        <f>VLOOKUP($B5765,Hosts!$A:$M,11,0)</f>
        <v>0.5</v>
      </c>
      <c r="E5765" s="70">
        <f>VLOOKUP($B5765,Hosts!$A:$M,12,0)</f>
        <v>0.99</v>
      </c>
      <c r="F5765" t="str">
        <f>VLOOKUP($B5765,Hosts!$A:$M,13,0)</f>
        <v>No</v>
      </c>
      <c r="G5765" t="str">
        <f>INDEX(Hosts!$A:$M, MATCH(Places!$B5765,Hosts!$A:$A,0), MATCH(Places!G$1,Hosts!$A$1:$M$1,0))</f>
        <v>Within a day</v>
      </c>
      <c r="H5765" s="70">
        <f>INDEX(Hosts!$A:$M, MATCH(Places!$B5765,Hosts!$A:$A,0), MATCH(Places!H$1,Hosts!$A$1:$M$1,0))</f>
        <v>0.5</v>
      </c>
      <c r="I5765" s="70">
        <f>INDEX(Hosts!$A:$M, MATCH(Places!$B5765,Hosts!$A:$A,0), MATCH(Places!I$1,Hosts!$A$1:$M$1,0))</f>
        <v>0.99</v>
      </c>
      <c r="J5765" t="str">
        <f>INDEX(Hosts!$A:$M, MATCH(Places!$B5765,Hosts!$A:$A,0), MATCH(Places!J$1,Hosts!$A$1:$M$1,0))</f>
        <v>No</v>
      </c>
      <c r="K5765">
        <v>17</v>
      </c>
      <c r="L5765" t="str">
        <f>VLOOKUP($K5765,Neighborhoods!$A:$C,2,0)</f>
        <v>Manhattan</v>
      </c>
      <c r="M5765" t="str">
        <f>VLOOKUP($K5765,Neighborhoods!$A:$C,3,0)</f>
        <v>Hell's Kitchen</v>
      </c>
      <c r="N5765" t="str">
        <f>INDEX(Neighborhoods!$A:$C, MATCH(Places!$K5765,Neighborhoods!$A:$A,0), MATCH(Places!N$1,Neighborhoods!$A$1:$C$1,0))</f>
        <v>Manhattan</v>
      </c>
      <c r="O5765" t="str">
        <f>INDEX(Neighborhoods!$A:$C, MATCH(Places!$K5765,Neighborhoods!$A:$A,0), MATCH(Places!O$1,Neighborhoods!$A$1:$C$1,0))</f>
        <v>Hell's Kitchen</v>
      </c>
      <c r="P5765" t="s">
        <v>11822</v>
      </c>
      <c r="Q5765" t="str">
        <f t="shared" si="360"/>
        <v>No</v>
      </c>
      <c r="R5765">
        <v>6</v>
      </c>
      <c r="S5765" t="str">
        <f t="shared" si="361"/>
        <v>Large</v>
      </c>
      <c r="T5765" s="50">
        <v>1650</v>
      </c>
      <c r="U5765" s="70">
        <f t="shared" si="362"/>
        <v>7.0000000000000007E-2</v>
      </c>
      <c r="V5765" s="52">
        <v>4.75</v>
      </c>
      <c r="W5765" s="52" t="str" cm="1">
        <f t="array" ref="W5765">_xlfn.SWITCH(ROUND(V5765,0),5,"Excellent",4,"Good",3,"Ok","Bad")</f>
        <v>Excellent</v>
      </c>
      <c r="X5765">
        <v>4</v>
      </c>
      <c r="Y5765" t="str">
        <f t="shared" si="363"/>
        <v>No</v>
      </c>
      <c r="Z5765" s="68">
        <v>43872</v>
      </c>
      <c r="AA5765" s="68">
        <v>43892</v>
      </c>
      <c r="AB5765">
        <v>348</v>
      </c>
      <c r="AC5765" t="s">
        <v>15616</v>
      </c>
    </row>
    <row r="5766" spans="1:29" x14ac:dyDescent="0.3">
      <c r="A5766" t="s">
        <v>14689</v>
      </c>
      <c r="B5766">
        <v>4098</v>
      </c>
      <c r="C5766" t="str">
        <f>VLOOKUP($B5766,Hosts!$A:$M,10,0)</f>
        <v>Within an hour</v>
      </c>
      <c r="D5766" s="70">
        <f>VLOOKUP($B5766,Hosts!$A:$M,11,0)</f>
        <v>1</v>
      </c>
      <c r="E5766" s="70">
        <f>VLOOKUP($B5766,Hosts!$A:$M,12,0)</f>
        <v>1</v>
      </c>
      <c r="F5766" t="str">
        <f>VLOOKUP($B5766,Hosts!$A:$M,13,0)</f>
        <v>No</v>
      </c>
      <c r="G5766" t="str">
        <f>INDEX(Hosts!$A:$M, MATCH(Places!$B5766,Hosts!$A:$A,0), MATCH(Places!G$1,Hosts!$A$1:$M$1,0))</f>
        <v>Within an hour</v>
      </c>
      <c r="H5766" s="70">
        <f>INDEX(Hosts!$A:$M, MATCH(Places!$B5766,Hosts!$A:$A,0), MATCH(Places!H$1,Hosts!$A$1:$M$1,0))</f>
        <v>1</v>
      </c>
      <c r="I5766" s="70">
        <f>INDEX(Hosts!$A:$M, MATCH(Places!$B5766,Hosts!$A:$A,0), MATCH(Places!I$1,Hosts!$A$1:$M$1,0))</f>
        <v>1</v>
      </c>
      <c r="J5766" t="str">
        <f>INDEX(Hosts!$A:$M, MATCH(Places!$B5766,Hosts!$A:$A,0), MATCH(Places!J$1,Hosts!$A$1:$M$1,0))</f>
        <v>No</v>
      </c>
      <c r="K5766">
        <v>16</v>
      </c>
      <c r="L5766" t="str">
        <f>VLOOKUP($K5766,Neighborhoods!$A:$C,2,0)</f>
        <v>Manhattan</v>
      </c>
      <c r="M5766" t="str">
        <f>VLOOKUP($K5766,Neighborhoods!$A:$C,3,0)</f>
        <v>Harlem</v>
      </c>
      <c r="N5766" t="str">
        <f>INDEX(Neighborhoods!$A:$C, MATCH(Places!$K5766,Neighborhoods!$A:$A,0), MATCH(Places!N$1,Neighborhoods!$A$1:$C$1,0))</f>
        <v>Manhattan</v>
      </c>
      <c r="O5766" t="str">
        <f>INDEX(Neighborhoods!$A:$C, MATCH(Places!$K5766,Neighborhoods!$A:$A,0), MATCH(Places!O$1,Neighborhoods!$A$1:$C$1,0))</f>
        <v>Harlem</v>
      </c>
      <c r="P5766" t="s">
        <v>11822</v>
      </c>
      <c r="Q5766" t="str">
        <f t="shared" si="360"/>
        <v>No</v>
      </c>
      <c r="R5766">
        <v>4</v>
      </c>
      <c r="S5766" t="str">
        <f t="shared" si="361"/>
        <v>Medium</v>
      </c>
      <c r="T5766" s="50">
        <v>126</v>
      </c>
      <c r="U5766" s="70">
        <f t="shared" si="362"/>
        <v>0.03</v>
      </c>
      <c r="V5766" s="52">
        <v>5</v>
      </c>
      <c r="W5766" s="52" t="str" cm="1">
        <f t="array" ref="W5766">_xlfn.SWITCH(ROUND(V5766,0),5,"Excellent",4,"Good",3,"Ok","Bad")</f>
        <v>Excellent</v>
      </c>
      <c r="X5766">
        <v>4</v>
      </c>
      <c r="Y5766" t="str">
        <f t="shared" si="363"/>
        <v>No</v>
      </c>
      <c r="Z5766" s="68">
        <v>43899</v>
      </c>
      <c r="AA5766" s="68">
        <v>44044</v>
      </c>
      <c r="AB5766">
        <v>301</v>
      </c>
      <c r="AC5766" t="s">
        <v>15616</v>
      </c>
    </row>
    <row r="5767" spans="1:29" x14ac:dyDescent="0.3">
      <c r="A5767" t="s">
        <v>14182</v>
      </c>
      <c r="B5767">
        <v>2974</v>
      </c>
      <c r="C5767" t="str">
        <f>VLOOKUP($B5767,Hosts!$A:$M,10,0)</f>
        <v>Within an hour</v>
      </c>
      <c r="D5767" s="70">
        <f>VLOOKUP($B5767,Hosts!$A:$M,11,0)</f>
        <v>1</v>
      </c>
      <c r="E5767" s="70">
        <f>VLOOKUP($B5767,Hosts!$A:$M,12,0)</f>
        <v>1</v>
      </c>
      <c r="F5767" t="str">
        <f>VLOOKUP($B5767,Hosts!$A:$M,13,0)</f>
        <v>No</v>
      </c>
      <c r="G5767" t="str">
        <f>INDEX(Hosts!$A:$M, MATCH(Places!$B5767,Hosts!$A:$A,0), MATCH(Places!G$1,Hosts!$A$1:$M$1,0))</f>
        <v>Within an hour</v>
      </c>
      <c r="H5767" s="70">
        <f>INDEX(Hosts!$A:$M, MATCH(Places!$B5767,Hosts!$A:$A,0), MATCH(Places!H$1,Hosts!$A$1:$M$1,0))</f>
        <v>1</v>
      </c>
      <c r="I5767" s="70">
        <f>INDEX(Hosts!$A:$M, MATCH(Places!$B5767,Hosts!$A:$A,0), MATCH(Places!I$1,Hosts!$A$1:$M$1,0))</f>
        <v>1</v>
      </c>
      <c r="J5767" t="str">
        <f>INDEX(Hosts!$A:$M, MATCH(Places!$B5767,Hosts!$A:$A,0), MATCH(Places!J$1,Hosts!$A$1:$M$1,0))</f>
        <v>No</v>
      </c>
      <c r="K5767">
        <v>13</v>
      </c>
      <c r="L5767" t="str">
        <f>VLOOKUP($K5767,Neighborhoods!$A:$C,2,0)</f>
        <v>Manhattan</v>
      </c>
      <c r="M5767" t="str">
        <f>VLOOKUP($K5767,Neighborhoods!$A:$C,3,0)</f>
        <v>Chelsea</v>
      </c>
      <c r="N5767" t="str">
        <f>INDEX(Neighborhoods!$A:$C, MATCH(Places!$K5767,Neighborhoods!$A:$A,0), MATCH(Places!N$1,Neighborhoods!$A$1:$C$1,0))</f>
        <v>Manhattan</v>
      </c>
      <c r="O5767" t="str">
        <f>INDEX(Neighborhoods!$A:$C, MATCH(Places!$K5767,Neighborhoods!$A:$A,0), MATCH(Places!O$1,Neighborhoods!$A$1:$C$1,0))</f>
        <v>Chelsea</v>
      </c>
      <c r="P5767" t="s">
        <v>11822</v>
      </c>
      <c r="Q5767" t="str">
        <f t="shared" si="360"/>
        <v>No</v>
      </c>
      <c r="R5767">
        <v>3</v>
      </c>
      <c r="S5767" t="str">
        <f t="shared" si="361"/>
        <v>Medium</v>
      </c>
      <c r="T5767" s="50">
        <v>229</v>
      </c>
      <c r="U5767" s="70">
        <f t="shared" si="362"/>
        <v>0.04</v>
      </c>
      <c r="V5767" s="52">
        <v>4.3600000000000003</v>
      </c>
      <c r="W5767" s="52" t="str" cm="1">
        <f t="array" ref="W5767">_xlfn.SWITCH(ROUND(V5767,0),5,"Excellent",4,"Good",3,"Ok","Bad")</f>
        <v>Good</v>
      </c>
      <c r="X5767">
        <v>11</v>
      </c>
      <c r="Y5767" t="str">
        <f t="shared" si="363"/>
        <v>No</v>
      </c>
      <c r="Z5767" s="68">
        <v>43861</v>
      </c>
      <c r="AA5767" s="68">
        <v>44003</v>
      </c>
      <c r="AB5767">
        <v>164</v>
      </c>
      <c r="AC5767" t="s">
        <v>15616</v>
      </c>
    </row>
    <row r="5768" spans="1:29" x14ac:dyDescent="0.3">
      <c r="A5768" t="s">
        <v>3390</v>
      </c>
      <c r="B5768">
        <v>2974</v>
      </c>
      <c r="C5768" t="str">
        <f>VLOOKUP($B5768,Hosts!$A:$M,10,0)</f>
        <v>Within an hour</v>
      </c>
      <c r="D5768" s="70">
        <f>VLOOKUP($B5768,Hosts!$A:$M,11,0)</f>
        <v>1</v>
      </c>
      <c r="E5768" s="70">
        <f>VLOOKUP($B5768,Hosts!$A:$M,12,0)</f>
        <v>1</v>
      </c>
      <c r="F5768" t="str">
        <f>VLOOKUP($B5768,Hosts!$A:$M,13,0)</f>
        <v>No</v>
      </c>
      <c r="G5768" t="str">
        <f>INDEX(Hosts!$A:$M, MATCH(Places!$B5768,Hosts!$A:$A,0), MATCH(Places!G$1,Hosts!$A$1:$M$1,0))</f>
        <v>Within an hour</v>
      </c>
      <c r="H5768" s="70">
        <f>INDEX(Hosts!$A:$M, MATCH(Places!$B5768,Hosts!$A:$A,0), MATCH(Places!H$1,Hosts!$A$1:$M$1,0))</f>
        <v>1</v>
      </c>
      <c r="I5768" s="70">
        <f>INDEX(Hosts!$A:$M, MATCH(Places!$B5768,Hosts!$A:$A,0), MATCH(Places!I$1,Hosts!$A$1:$M$1,0))</f>
        <v>1</v>
      </c>
      <c r="J5768" t="str">
        <f>INDEX(Hosts!$A:$M, MATCH(Places!$B5768,Hosts!$A:$A,0), MATCH(Places!J$1,Hosts!$A$1:$M$1,0))</f>
        <v>No</v>
      </c>
      <c r="K5768">
        <v>13</v>
      </c>
      <c r="L5768" t="str">
        <f>VLOOKUP($K5768,Neighborhoods!$A:$C,2,0)</f>
        <v>Manhattan</v>
      </c>
      <c r="M5768" t="str">
        <f>VLOOKUP($K5768,Neighborhoods!$A:$C,3,0)</f>
        <v>Chelsea</v>
      </c>
      <c r="N5768" t="str">
        <f>INDEX(Neighborhoods!$A:$C, MATCH(Places!$K5768,Neighborhoods!$A:$A,0), MATCH(Places!N$1,Neighborhoods!$A$1:$C$1,0))</f>
        <v>Manhattan</v>
      </c>
      <c r="O5768" t="str">
        <f>INDEX(Neighborhoods!$A:$C, MATCH(Places!$K5768,Neighborhoods!$A:$A,0), MATCH(Places!O$1,Neighborhoods!$A$1:$C$1,0))</f>
        <v>Chelsea</v>
      </c>
      <c r="P5768" t="s">
        <v>1</v>
      </c>
      <c r="Q5768" t="str">
        <f t="shared" si="360"/>
        <v>Yes</v>
      </c>
      <c r="R5768">
        <v>5</v>
      </c>
      <c r="S5768" t="str">
        <f t="shared" si="361"/>
        <v>Medium</v>
      </c>
      <c r="T5768" s="50">
        <v>164.71</v>
      </c>
      <c r="U5768" s="70">
        <f t="shared" si="362"/>
        <v>0.03</v>
      </c>
      <c r="V5768" s="52">
        <v>4.5999999999999996</v>
      </c>
      <c r="W5768" s="52" t="str" cm="1">
        <f t="array" ref="W5768">_xlfn.SWITCH(ROUND(V5768,0),5,"Excellent",4,"Good",3,"Ok","Bad")</f>
        <v>Excellent</v>
      </c>
      <c r="X5768">
        <v>10</v>
      </c>
      <c r="Y5768" t="str">
        <f t="shared" si="363"/>
        <v>No</v>
      </c>
      <c r="Z5768" s="68">
        <v>43857</v>
      </c>
      <c r="AA5768" s="68">
        <v>44034</v>
      </c>
      <c r="AB5768">
        <v>326</v>
      </c>
      <c r="AC5768" t="s">
        <v>15616</v>
      </c>
    </row>
    <row r="5769" spans="1:29" x14ac:dyDescent="0.3">
      <c r="A5769" t="s">
        <v>14671</v>
      </c>
      <c r="B5769">
        <v>4102</v>
      </c>
      <c r="C5769" t="str">
        <f>VLOOKUP($B5769,Hosts!$A:$M,10,0)</f>
        <v>Within a day</v>
      </c>
      <c r="D5769" s="70">
        <f>VLOOKUP($B5769,Hosts!$A:$M,11,0)</f>
        <v>0.71</v>
      </c>
      <c r="E5769" s="70">
        <f>VLOOKUP($B5769,Hosts!$A:$M,12,0)</f>
        <v>0.81</v>
      </c>
      <c r="F5769" t="str">
        <f>VLOOKUP($B5769,Hosts!$A:$M,13,0)</f>
        <v>No</v>
      </c>
      <c r="G5769" t="str">
        <f>INDEX(Hosts!$A:$M, MATCH(Places!$B5769,Hosts!$A:$A,0), MATCH(Places!G$1,Hosts!$A$1:$M$1,0))</f>
        <v>Within a day</v>
      </c>
      <c r="H5769" s="70">
        <f>INDEX(Hosts!$A:$M, MATCH(Places!$B5769,Hosts!$A:$A,0), MATCH(Places!H$1,Hosts!$A$1:$M$1,0))</f>
        <v>0.71</v>
      </c>
      <c r="I5769" s="70">
        <f>INDEX(Hosts!$A:$M, MATCH(Places!$B5769,Hosts!$A:$A,0), MATCH(Places!I$1,Hosts!$A$1:$M$1,0))</f>
        <v>0.81</v>
      </c>
      <c r="J5769" t="str">
        <f>INDEX(Hosts!$A:$M, MATCH(Places!$B5769,Hosts!$A:$A,0), MATCH(Places!J$1,Hosts!$A$1:$M$1,0))</f>
        <v>No</v>
      </c>
      <c r="K5769">
        <v>23</v>
      </c>
      <c r="L5769" t="str">
        <f>VLOOKUP($K5769,Neighborhoods!$A:$C,2,0)</f>
        <v>Queens</v>
      </c>
      <c r="M5769" t="str">
        <f>VLOOKUP($K5769,Neighborhoods!$A:$C,3,0)</f>
        <v>Jamaica</v>
      </c>
      <c r="N5769" t="str">
        <f>INDEX(Neighborhoods!$A:$C, MATCH(Places!$K5769,Neighborhoods!$A:$A,0), MATCH(Places!N$1,Neighborhoods!$A$1:$C$1,0))</f>
        <v>Queens</v>
      </c>
      <c r="O5769" t="str">
        <f>INDEX(Neighborhoods!$A:$C, MATCH(Places!$K5769,Neighborhoods!$A:$A,0), MATCH(Places!O$1,Neighborhoods!$A$1:$C$1,0))</f>
        <v>Jamaica</v>
      </c>
      <c r="P5769" t="s">
        <v>1</v>
      </c>
      <c r="Q5769" t="str">
        <f t="shared" si="360"/>
        <v>Yes</v>
      </c>
      <c r="R5769">
        <v>2</v>
      </c>
      <c r="S5769" t="str">
        <f t="shared" si="361"/>
        <v>Small</v>
      </c>
      <c r="T5769" s="50">
        <v>60</v>
      </c>
      <c r="U5769" s="70">
        <f t="shared" si="362"/>
        <v>0.03</v>
      </c>
      <c r="V5769" s="52">
        <v>5</v>
      </c>
      <c r="W5769" s="52" t="str" cm="1">
        <f t="array" ref="W5769">_xlfn.SWITCH(ROUND(V5769,0),5,"Excellent",4,"Good",3,"Ok","Bad")</f>
        <v>Excellent</v>
      </c>
      <c r="X5769">
        <v>4</v>
      </c>
      <c r="Y5769" t="str">
        <f t="shared" si="363"/>
        <v>No</v>
      </c>
      <c r="Z5769" s="68">
        <v>43855</v>
      </c>
      <c r="AA5769" s="68">
        <v>43899</v>
      </c>
      <c r="AB5769">
        <v>84</v>
      </c>
      <c r="AC5769" t="s">
        <v>15615</v>
      </c>
    </row>
    <row r="5770" spans="1:29" x14ac:dyDescent="0.3">
      <c r="A5770" t="s">
        <v>14720</v>
      </c>
      <c r="B5770">
        <v>1895</v>
      </c>
      <c r="C5770" t="str">
        <f>VLOOKUP($B5770,Hosts!$A:$M,10,0)</f>
        <v>Within a few hours</v>
      </c>
      <c r="D5770" s="70">
        <f>VLOOKUP($B5770,Hosts!$A:$M,11,0)</f>
        <v>1</v>
      </c>
      <c r="E5770" s="70">
        <f>VLOOKUP($B5770,Hosts!$A:$M,12,0)</f>
        <v>0.93</v>
      </c>
      <c r="F5770" t="str">
        <f>VLOOKUP($B5770,Hosts!$A:$M,13,0)</f>
        <v>No</v>
      </c>
      <c r="G5770" t="str">
        <f>INDEX(Hosts!$A:$M, MATCH(Places!$B5770,Hosts!$A:$A,0), MATCH(Places!G$1,Hosts!$A$1:$M$1,0))</f>
        <v>Within a few hours</v>
      </c>
      <c r="H5770" s="70">
        <f>INDEX(Hosts!$A:$M, MATCH(Places!$B5770,Hosts!$A:$A,0), MATCH(Places!H$1,Hosts!$A$1:$M$1,0))</f>
        <v>1</v>
      </c>
      <c r="I5770" s="70">
        <f>INDEX(Hosts!$A:$M, MATCH(Places!$B5770,Hosts!$A:$A,0), MATCH(Places!I$1,Hosts!$A$1:$M$1,0))</f>
        <v>0.93</v>
      </c>
      <c r="J5770" t="str">
        <f>INDEX(Hosts!$A:$M, MATCH(Places!$B5770,Hosts!$A:$A,0), MATCH(Places!J$1,Hosts!$A$1:$M$1,0))</f>
        <v>No</v>
      </c>
      <c r="K5770">
        <v>19</v>
      </c>
      <c r="L5770" t="str">
        <f>VLOOKUP($K5770,Neighborhoods!$A:$C,2,0)</f>
        <v>Manhattan</v>
      </c>
      <c r="M5770" t="str">
        <f>VLOOKUP($K5770,Neighborhoods!$A:$C,3,0)</f>
        <v>Upper East Side</v>
      </c>
      <c r="N5770" t="str">
        <f>INDEX(Neighborhoods!$A:$C, MATCH(Places!$K5770,Neighborhoods!$A:$A,0), MATCH(Places!N$1,Neighborhoods!$A$1:$C$1,0))</f>
        <v>Manhattan</v>
      </c>
      <c r="O5770" t="str">
        <f>INDEX(Neighborhoods!$A:$C, MATCH(Places!$K5770,Neighborhoods!$A:$A,0), MATCH(Places!O$1,Neighborhoods!$A$1:$C$1,0))</f>
        <v>Upper East Side</v>
      </c>
      <c r="P5770" t="s">
        <v>11822</v>
      </c>
      <c r="Q5770" t="str">
        <f t="shared" si="360"/>
        <v>No</v>
      </c>
      <c r="R5770">
        <v>4</v>
      </c>
      <c r="S5770" t="str">
        <f t="shared" si="361"/>
        <v>Medium</v>
      </c>
      <c r="T5770" s="50">
        <v>99</v>
      </c>
      <c r="U5770" s="70">
        <f t="shared" si="362"/>
        <v>0.03</v>
      </c>
      <c r="V5770" s="52">
        <v>5</v>
      </c>
      <c r="W5770" s="52" t="str" cm="1">
        <f t="array" ref="W5770">_xlfn.SWITCH(ROUND(V5770,0),5,"Excellent",4,"Good",3,"Ok","Bad")</f>
        <v>Excellent</v>
      </c>
      <c r="X5770">
        <v>7</v>
      </c>
      <c r="Y5770" t="str">
        <f t="shared" si="363"/>
        <v>No</v>
      </c>
      <c r="Z5770" s="68">
        <v>43848</v>
      </c>
      <c r="AA5770" s="68">
        <v>43907</v>
      </c>
      <c r="AB5770">
        <v>307</v>
      </c>
      <c r="AC5770" t="s">
        <v>15616</v>
      </c>
    </row>
    <row r="5771" spans="1:29" x14ac:dyDescent="0.3">
      <c r="A5771" t="s">
        <v>13234</v>
      </c>
      <c r="B5771">
        <v>4070</v>
      </c>
      <c r="C5771" t="str">
        <f>VLOOKUP($B5771,Hosts!$A:$M,10,0)</f>
        <v>Within an hour</v>
      </c>
      <c r="D5771" s="70">
        <f>VLOOKUP($B5771,Hosts!$A:$M,11,0)</f>
        <v>1</v>
      </c>
      <c r="E5771" s="70">
        <f>VLOOKUP($B5771,Hosts!$A:$M,12,0)</f>
        <v>1</v>
      </c>
      <c r="F5771" t="str">
        <f>VLOOKUP($B5771,Hosts!$A:$M,13,0)</f>
        <v>No</v>
      </c>
      <c r="G5771" t="str">
        <f>INDEX(Hosts!$A:$M, MATCH(Places!$B5771,Hosts!$A:$A,0), MATCH(Places!G$1,Hosts!$A$1:$M$1,0))</f>
        <v>Within an hour</v>
      </c>
      <c r="H5771" s="70">
        <f>INDEX(Hosts!$A:$M, MATCH(Places!$B5771,Hosts!$A:$A,0), MATCH(Places!H$1,Hosts!$A$1:$M$1,0))</f>
        <v>1</v>
      </c>
      <c r="I5771" s="70">
        <f>INDEX(Hosts!$A:$M, MATCH(Places!$B5771,Hosts!$A:$A,0), MATCH(Places!I$1,Hosts!$A$1:$M$1,0))</f>
        <v>1</v>
      </c>
      <c r="J5771" t="str">
        <f>INDEX(Hosts!$A:$M, MATCH(Places!$B5771,Hosts!$A:$A,0), MATCH(Places!J$1,Hosts!$A$1:$M$1,0))</f>
        <v>No</v>
      </c>
      <c r="K5771">
        <v>13</v>
      </c>
      <c r="L5771" t="str">
        <f>VLOOKUP($K5771,Neighborhoods!$A:$C,2,0)</f>
        <v>Manhattan</v>
      </c>
      <c r="M5771" t="str">
        <f>VLOOKUP($K5771,Neighborhoods!$A:$C,3,0)</f>
        <v>Chelsea</v>
      </c>
      <c r="N5771" t="str">
        <f>INDEX(Neighborhoods!$A:$C, MATCH(Places!$K5771,Neighborhoods!$A:$A,0), MATCH(Places!N$1,Neighborhoods!$A$1:$C$1,0))</f>
        <v>Manhattan</v>
      </c>
      <c r="O5771" t="str">
        <f>INDEX(Neighborhoods!$A:$C, MATCH(Places!$K5771,Neighborhoods!$A:$A,0), MATCH(Places!O$1,Neighborhoods!$A$1:$C$1,0))</f>
        <v>Chelsea</v>
      </c>
      <c r="P5771" t="s">
        <v>11822</v>
      </c>
      <c r="Q5771" t="str">
        <f t="shared" si="360"/>
        <v>No</v>
      </c>
      <c r="R5771">
        <v>4</v>
      </c>
      <c r="S5771" t="str">
        <f t="shared" si="361"/>
        <v>Medium</v>
      </c>
      <c r="T5771" s="50">
        <v>96</v>
      </c>
      <c r="U5771" s="70">
        <f t="shared" si="362"/>
        <v>0.03</v>
      </c>
      <c r="V5771" s="52">
        <v>5</v>
      </c>
      <c r="W5771" s="52" t="str" cm="1">
        <f t="array" ref="W5771">_xlfn.SWITCH(ROUND(V5771,0),5,"Excellent",4,"Good",3,"Ok","Bad")</f>
        <v>Excellent</v>
      </c>
      <c r="X5771">
        <v>5</v>
      </c>
      <c r="Y5771" t="str">
        <f t="shared" si="363"/>
        <v>No</v>
      </c>
      <c r="Z5771" s="68">
        <v>43886</v>
      </c>
      <c r="AA5771" s="68">
        <v>44042</v>
      </c>
      <c r="AB5771">
        <v>339</v>
      </c>
      <c r="AC5771" t="s">
        <v>15615</v>
      </c>
    </row>
    <row r="5772" spans="1:29" x14ac:dyDescent="0.3">
      <c r="A5772" t="s">
        <v>15384</v>
      </c>
      <c r="B5772">
        <v>4105</v>
      </c>
      <c r="C5772" t="str">
        <f>VLOOKUP($B5772,Hosts!$A:$M,10,0)</f>
        <v>Within an hour</v>
      </c>
      <c r="D5772" s="70">
        <f>VLOOKUP($B5772,Hosts!$A:$M,11,0)</f>
        <v>1</v>
      </c>
      <c r="E5772" s="70">
        <f>VLOOKUP($B5772,Hosts!$A:$M,12,0)</f>
        <v>0.96</v>
      </c>
      <c r="F5772" t="str">
        <f>VLOOKUP($B5772,Hosts!$A:$M,13,0)</f>
        <v>Yes</v>
      </c>
      <c r="G5772" t="str">
        <f>INDEX(Hosts!$A:$M, MATCH(Places!$B5772,Hosts!$A:$A,0), MATCH(Places!G$1,Hosts!$A$1:$M$1,0))</f>
        <v>Within an hour</v>
      </c>
      <c r="H5772" s="70">
        <f>INDEX(Hosts!$A:$M, MATCH(Places!$B5772,Hosts!$A:$A,0), MATCH(Places!H$1,Hosts!$A$1:$M$1,0))</f>
        <v>1</v>
      </c>
      <c r="I5772" s="70">
        <f>INDEX(Hosts!$A:$M, MATCH(Places!$B5772,Hosts!$A:$A,0), MATCH(Places!I$1,Hosts!$A$1:$M$1,0))</f>
        <v>0.96</v>
      </c>
      <c r="J5772" t="str">
        <f>INDEX(Hosts!$A:$M, MATCH(Places!$B5772,Hosts!$A:$A,0), MATCH(Places!J$1,Hosts!$A$1:$M$1,0))</f>
        <v>Yes</v>
      </c>
      <c r="K5772">
        <v>30</v>
      </c>
      <c r="L5772" t="str">
        <f>VLOOKUP($K5772,Neighborhoods!$A:$C,2,0)</f>
        <v>Staten Island</v>
      </c>
      <c r="M5772" t="str">
        <f>VLOOKUP($K5772,Neighborhoods!$A:$C,3,0)</f>
        <v>Tompkinsville</v>
      </c>
      <c r="N5772" t="str">
        <f>INDEX(Neighborhoods!$A:$C, MATCH(Places!$K5772,Neighborhoods!$A:$A,0), MATCH(Places!N$1,Neighborhoods!$A$1:$C$1,0))</f>
        <v>Staten Island</v>
      </c>
      <c r="O5772" t="str">
        <f>INDEX(Neighborhoods!$A:$C, MATCH(Places!$K5772,Neighborhoods!$A:$A,0), MATCH(Places!O$1,Neighborhoods!$A$1:$C$1,0))</f>
        <v>Tompkinsville</v>
      </c>
      <c r="P5772" t="s">
        <v>11822</v>
      </c>
      <c r="Q5772" t="str">
        <f t="shared" si="360"/>
        <v>No</v>
      </c>
      <c r="R5772">
        <v>2</v>
      </c>
      <c r="S5772" t="str">
        <f t="shared" si="361"/>
        <v>Small</v>
      </c>
      <c r="T5772" s="50">
        <v>80</v>
      </c>
      <c r="U5772" s="70">
        <f t="shared" si="362"/>
        <v>0.03</v>
      </c>
      <c r="V5772" s="52">
        <v>5</v>
      </c>
      <c r="W5772" s="52" t="str" cm="1">
        <f t="array" ref="W5772">_xlfn.SWITCH(ROUND(V5772,0),5,"Excellent",4,"Good",3,"Ok","Bad")</f>
        <v>Excellent</v>
      </c>
      <c r="X5772">
        <v>9</v>
      </c>
      <c r="Y5772" t="str">
        <f t="shared" si="363"/>
        <v>No</v>
      </c>
      <c r="Z5772" s="68">
        <v>43856</v>
      </c>
      <c r="AA5772" s="68">
        <v>44010</v>
      </c>
      <c r="AB5772">
        <v>242</v>
      </c>
      <c r="AC5772" t="s">
        <v>15615</v>
      </c>
    </row>
    <row r="5773" spans="1:29" x14ac:dyDescent="0.3">
      <c r="A5773" t="s">
        <v>15414</v>
      </c>
      <c r="B5773">
        <v>3986</v>
      </c>
      <c r="C5773" t="str">
        <f>VLOOKUP($B5773,Hosts!$A:$M,10,0)</f>
        <v>Within an hour</v>
      </c>
      <c r="D5773" s="70">
        <f>VLOOKUP($B5773,Hosts!$A:$M,11,0)</f>
        <v>0.99</v>
      </c>
      <c r="E5773" s="70">
        <f>VLOOKUP($B5773,Hosts!$A:$M,12,0)</f>
        <v>0.67</v>
      </c>
      <c r="F5773" t="str">
        <f>VLOOKUP($B5773,Hosts!$A:$M,13,0)</f>
        <v>No</v>
      </c>
      <c r="G5773" t="str">
        <f>INDEX(Hosts!$A:$M, MATCH(Places!$B5773,Hosts!$A:$A,0), MATCH(Places!G$1,Hosts!$A$1:$M$1,0))</f>
        <v>Within an hour</v>
      </c>
      <c r="H5773" s="70">
        <f>INDEX(Hosts!$A:$M, MATCH(Places!$B5773,Hosts!$A:$A,0), MATCH(Places!H$1,Hosts!$A$1:$M$1,0))</f>
        <v>0.99</v>
      </c>
      <c r="I5773" s="70">
        <f>INDEX(Hosts!$A:$M, MATCH(Places!$B5773,Hosts!$A:$A,0), MATCH(Places!I$1,Hosts!$A$1:$M$1,0))</f>
        <v>0.67</v>
      </c>
      <c r="J5773" t="str">
        <f>INDEX(Hosts!$A:$M, MATCH(Places!$B5773,Hosts!$A:$A,0), MATCH(Places!J$1,Hosts!$A$1:$M$1,0))</f>
        <v>No</v>
      </c>
      <c r="K5773">
        <v>12</v>
      </c>
      <c r="L5773" t="str">
        <f>VLOOKUP($K5773,Neighborhoods!$A:$C,2,0)</f>
        <v>Brooklyn</v>
      </c>
      <c r="M5773" t="str">
        <f>VLOOKUP($K5773,Neighborhoods!$A:$C,3,0)</f>
        <v>Williamsburg</v>
      </c>
      <c r="N5773" t="str">
        <f>INDEX(Neighborhoods!$A:$C, MATCH(Places!$K5773,Neighborhoods!$A:$A,0), MATCH(Places!N$1,Neighborhoods!$A$1:$C$1,0))</f>
        <v>Brooklyn</v>
      </c>
      <c r="O5773" t="str">
        <f>INDEX(Neighborhoods!$A:$C, MATCH(Places!$K5773,Neighborhoods!$A:$A,0), MATCH(Places!O$1,Neighborhoods!$A$1:$C$1,0))</f>
        <v>Williamsburg</v>
      </c>
      <c r="P5773" t="s">
        <v>11822</v>
      </c>
      <c r="Q5773" t="str">
        <f t="shared" si="360"/>
        <v>No</v>
      </c>
      <c r="R5773">
        <v>16</v>
      </c>
      <c r="S5773" t="str">
        <f t="shared" si="361"/>
        <v>Large</v>
      </c>
      <c r="T5773" s="50">
        <v>345</v>
      </c>
      <c r="U5773" s="70">
        <f t="shared" si="362"/>
        <v>0.04</v>
      </c>
      <c r="V5773" s="52">
        <v>4.5</v>
      </c>
      <c r="W5773" s="52" t="str" cm="1">
        <f t="array" ref="W5773">_xlfn.SWITCH(ROUND(V5773,0),5,"Excellent",4,"Good",3,"Ok","Bad")</f>
        <v>Excellent</v>
      </c>
      <c r="X5773">
        <v>4</v>
      </c>
      <c r="Y5773" t="str">
        <f t="shared" si="363"/>
        <v>No</v>
      </c>
      <c r="Z5773" s="68">
        <v>43988</v>
      </c>
      <c r="AA5773" s="68">
        <v>44023</v>
      </c>
      <c r="AB5773">
        <v>363</v>
      </c>
      <c r="AC5773" t="s">
        <v>15615</v>
      </c>
    </row>
    <row r="5774" spans="1:29" x14ac:dyDescent="0.3">
      <c r="A5774" t="s">
        <v>13140</v>
      </c>
      <c r="B5774">
        <v>4022</v>
      </c>
      <c r="C5774" t="str">
        <f>VLOOKUP($B5774,Hosts!$A:$M,10,0)</f>
        <v>Within an hour</v>
      </c>
      <c r="D5774" s="70">
        <f>VLOOKUP($B5774,Hosts!$A:$M,11,0)</f>
        <v>1</v>
      </c>
      <c r="E5774" s="70">
        <f>VLOOKUP($B5774,Hosts!$A:$M,12,0)</f>
        <v>0.96</v>
      </c>
      <c r="F5774" t="str">
        <f>VLOOKUP($B5774,Hosts!$A:$M,13,0)</f>
        <v>Yes</v>
      </c>
      <c r="G5774" t="str">
        <f>INDEX(Hosts!$A:$M, MATCH(Places!$B5774,Hosts!$A:$A,0), MATCH(Places!G$1,Hosts!$A$1:$M$1,0))</f>
        <v>Within an hour</v>
      </c>
      <c r="H5774" s="70">
        <f>INDEX(Hosts!$A:$M, MATCH(Places!$B5774,Hosts!$A:$A,0), MATCH(Places!H$1,Hosts!$A$1:$M$1,0))</f>
        <v>1</v>
      </c>
      <c r="I5774" s="70">
        <f>INDEX(Hosts!$A:$M, MATCH(Places!$B5774,Hosts!$A:$A,0), MATCH(Places!I$1,Hosts!$A$1:$M$1,0))</f>
        <v>0.96</v>
      </c>
      <c r="J5774" t="str">
        <f>INDEX(Hosts!$A:$M, MATCH(Places!$B5774,Hosts!$A:$A,0), MATCH(Places!J$1,Hosts!$A$1:$M$1,0))</f>
        <v>Yes</v>
      </c>
      <c r="K5774">
        <v>21</v>
      </c>
      <c r="L5774" t="str">
        <f>VLOOKUP($K5774,Neighborhoods!$A:$C,2,0)</f>
        <v>Queens</v>
      </c>
      <c r="M5774" t="str">
        <f>VLOOKUP($K5774,Neighborhoods!$A:$C,3,0)</f>
        <v>Astoria</v>
      </c>
      <c r="N5774" t="str">
        <f>INDEX(Neighborhoods!$A:$C, MATCH(Places!$K5774,Neighborhoods!$A:$A,0), MATCH(Places!N$1,Neighborhoods!$A$1:$C$1,0))</f>
        <v>Queens</v>
      </c>
      <c r="O5774" t="str">
        <f>INDEX(Neighborhoods!$A:$C, MATCH(Places!$K5774,Neighborhoods!$A:$A,0), MATCH(Places!O$1,Neighborhoods!$A$1:$C$1,0))</f>
        <v>Astoria</v>
      </c>
      <c r="P5774" t="s">
        <v>1</v>
      </c>
      <c r="Q5774" t="str">
        <f t="shared" si="360"/>
        <v>Yes</v>
      </c>
      <c r="R5774">
        <v>3</v>
      </c>
      <c r="S5774" t="str">
        <f t="shared" si="361"/>
        <v>Medium</v>
      </c>
      <c r="T5774" s="50">
        <v>45</v>
      </c>
      <c r="U5774" s="70">
        <f t="shared" si="362"/>
        <v>0.03</v>
      </c>
      <c r="V5774" s="52">
        <v>5</v>
      </c>
      <c r="W5774" s="52" t="str" cm="1">
        <f t="array" ref="W5774">_xlfn.SWITCH(ROUND(V5774,0),5,"Excellent",4,"Good",3,"Ok","Bad")</f>
        <v>Excellent</v>
      </c>
      <c r="X5774">
        <v>15</v>
      </c>
      <c r="Y5774" t="str">
        <f t="shared" si="363"/>
        <v>No</v>
      </c>
      <c r="Z5774" s="68">
        <v>43848</v>
      </c>
      <c r="AA5774" s="68">
        <v>43996</v>
      </c>
      <c r="AB5774">
        <v>363</v>
      </c>
      <c r="AC5774" t="s">
        <v>15616</v>
      </c>
    </row>
    <row r="5775" spans="1:29" x14ac:dyDescent="0.3">
      <c r="A5775" t="s">
        <v>13142</v>
      </c>
      <c r="B5775">
        <v>1906</v>
      </c>
      <c r="C5775" t="str">
        <f>VLOOKUP($B5775,Hosts!$A:$M,10,0)</f>
        <v>Within an hour</v>
      </c>
      <c r="D5775" s="70">
        <f>VLOOKUP($B5775,Hosts!$A:$M,11,0)</f>
        <v>1</v>
      </c>
      <c r="E5775" s="70">
        <f>VLOOKUP($B5775,Hosts!$A:$M,12,0)</f>
        <v>0.96</v>
      </c>
      <c r="F5775" t="str">
        <f>VLOOKUP($B5775,Hosts!$A:$M,13,0)</f>
        <v>No</v>
      </c>
      <c r="G5775" t="str">
        <f>INDEX(Hosts!$A:$M, MATCH(Places!$B5775,Hosts!$A:$A,0), MATCH(Places!G$1,Hosts!$A$1:$M$1,0))</f>
        <v>Within an hour</v>
      </c>
      <c r="H5775" s="70">
        <f>INDEX(Hosts!$A:$M, MATCH(Places!$B5775,Hosts!$A:$A,0), MATCH(Places!H$1,Hosts!$A$1:$M$1,0))</f>
        <v>1</v>
      </c>
      <c r="I5775" s="70">
        <f>INDEX(Hosts!$A:$M, MATCH(Places!$B5775,Hosts!$A:$A,0), MATCH(Places!I$1,Hosts!$A$1:$M$1,0))</f>
        <v>0.96</v>
      </c>
      <c r="J5775" t="str">
        <f>INDEX(Hosts!$A:$M, MATCH(Places!$B5775,Hosts!$A:$A,0), MATCH(Places!J$1,Hosts!$A$1:$M$1,0))</f>
        <v>No</v>
      </c>
      <c r="K5775">
        <v>19</v>
      </c>
      <c r="L5775" t="str">
        <f>VLOOKUP($K5775,Neighborhoods!$A:$C,2,0)</f>
        <v>Manhattan</v>
      </c>
      <c r="M5775" t="str">
        <f>VLOOKUP($K5775,Neighborhoods!$A:$C,3,0)</f>
        <v>Upper East Side</v>
      </c>
      <c r="N5775" t="str">
        <f>INDEX(Neighborhoods!$A:$C, MATCH(Places!$K5775,Neighborhoods!$A:$A,0), MATCH(Places!N$1,Neighborhoods!$A$1:$C$1,0))</f>
        <v>Manhattan</v>
      </c>
      <c r="O5775" t="str">
        <f>INDEX(Neighborhoods!$A:$C, MATCH(Places!$K5775,Neighborhoods!$A:$A,0), MATCH(Places!O$1,Neighborhoods!$A$1:$C$1,0))</f>
        <v>Upper East Side</v>
      </c>
      <c r="P5775" t="s">
        <v>11822</v>
      </c>
      <c r="Q5775" t="str">
        <f t="shared" si="360"/>
        <v>No</v>
      </c>
      <c r="R5775">
        <v>4</v>
      </c>
      <c r="S5775" t="str">
        <f t="shared" si="361"/>
        <v>Medium</v>
      </c>
      <c r="T5775" s="50">
        <v>122</v>
      </c>
      <c r="U5775" s="70">
        <f t="shared" si="362"/>
        <v>0.03</v>
      </c>
      <c r="V5775" s="52">
        <v>4.92</v>
      </c>
      <c r="W5775" s="52" t="str" cm="1">
        <f t="array" ref="W5775">_xlfn.SWITCH(ROUND(V5775,0),5,"Excellent",4,"Good",3,"Ok","Bad")</f>
        <v>Excellent</v>
      </c>
      <c r="X5775">
        <v>12</v>
      </c>
      <c r="Y5775" t="str">
        <f t="shared" si="363"/>
        <v>No</v>
      </c>
      <c r="Z5775" s="68">
        <v>43870</v>
      </c>
      <c r="AA5775" s="68">
        <v>44042</v>
      </c>
      <c r="AB5775">
        <v>264</v>
      </c>
      <c r="AC5775" t="s">
        <v>15616</v>
      </c>
    </row>
    <row r="5776" spans="1:29" x14ac:dyDescent="0.3">
      <c r="A5776" t="s">
        <v>13156</v>
      </c>
      <c r="B5776">
        <v>2009</v>
      </c>
      <c r="C5776" t="str">
        <f>VLOOKUP($B5776,Hosts!$A:$M,10,0)</f>
        <v>Within an hour</v>
      </c>
      <c r="D5776" s="70">
        <f>VLOOKUP($B5776,Hosts!$A:$M,11,0)</f>
        <v>1</v>
      </c>
      <c r="E5776" s="70">
        <f>VLOOKUP($B5776,Hosts!$A:$M,12,0)</f>
        <v>1</v>
      </c>
      <c r="F5776" t="str">
        <f>VLOOKUP($B5776,Hosts!$A:$M,13,0)</f>
        <v>Yes</v>
      </c>
      <c r="G5776" t="str">
        <f>INDEX(Hosts!$A:$M, MATCH(Places!$B5776,Hosts!$A:$A,0), MATCH(Places!G$1,Hosts!$A$1:$M$1,0))</f>
        <v>Within an hour</v>
      </c>
      <c r="H5776" s="70">
        <f>INDEX(Hosts!$A:$M, MATCH(Places!$B5776,Hosts!$A:$A,0), MATCH(Places!H$1,Hosts!$A$1:$M$1,0))</f>
        <v>1</v>
      </c>
      <c r="I5776" s="70">
        <f>INDEX(Hosts!$A:$M, MATCH(Places!$B5776,Hosts!$A:$A,0), MATCH(Places!I$1,Hosts!$A$1:$M$1,0))</f>
        <v>1</v>
      </c>
      <c r="J5776" t="str">
        <f>INDEX(Hosts!$A:$M, MATCH(Places!$B5776,Hosts!$A:$A,0), MATCH(Places!J$1,Hosts!$A$1:$M$1,0))</f>
        <v>Yes</v>
      </c>
      <c r="K5776">
        <v>30</v>
      </c>
      <c r="L5776" t="str">
        <f>VLOOKUP($K5776,Neighborhoods!$A:$C,2,0)</f>
        <v>Staten Island</v>
      </c>
      <c r="M5776" t="str">
        <f>VLOOKUP($K5776,Neighborhoods!$A:$C,3,0)</f>
        <v>Tompkinsville</v>
      </c>
      <c r="N5776" t="str">
        <f>INDEX(Neighborhoods!$A:$C, MATCH(Places!$K5776,Neighborhoods!$A:$A,0), MATCH(Places!N$1,Neighborhoods!$A$1:$C$1,0))</f>
        <v>Staten Island</v>
      </c>
      <c r="O5776" t="str">
        <f>INDEX(Neighborhoods!$A:$C, MATCH(Places!$K5776,Neighborhoods!$A:$A,0), MATCH(Places!O$1,Neighborhoods!$A$1:$C$1,0))</f>
        <v>Tompkinsville</v>
      </c>
      <c r="P5776" t="s">
        <v>11822</v>
      </c>
      <c r="Q5776" t="str">
        <f t="shared" si="360"/>
        <v>No</v>
      </c>
      <c r="R5776">
        <v>4</v>
      </c>
      <c r="S5776" t="str">
        <f t="shared" si="361"/>
        <v>Medium</v>
      </c>
      <c r="T5776" s="50">
        <v>64</v>
      </c>
      <c r="U5776" s="70">
        <f t="shared" si="362"/>
        <v>0.03</v>
      </c>
      <c r="V5776" s="52">
        <v>4.67</v>
      </c>
      <c r="W5776" s="52" t="str" cm="1">
        <f t="array" ref="W5776">_xlfn.SWITCH(ROUND(V5776,0),5,"Excellent",4,"Good",3,"Ok","Bad")</f>
        <v>Excellent</v>
      </c>
      <c r="X5776">
        <v>6</v>
      </c>
      <c r="Y5776" t="str">
        <f t="shared" si="363"/>
        <v>No</v>
      </c>
      <c r="Z5776" s="68">
        <v>43859</v>
      </c>
      <c r="AA5776" s="68">
        <v>43946</v>
      </c>
      <c r="AB5776">
        <v>201</v>
      </c>
      <c r="AC5776" t="s">
        <v>15615</v>
      </c>
    </row>
    <row r="5777" spans="1:29" x14ac:dyDescent="0.3">
      <c r="A5777" t="s">
        <v>15508</v>
      </c>
      <c r="B5777">
        <v>2175</v>
      </c>
      <c r="C5777" t="str">
        <f>VLOOKUP($B5777,Hosts!$A:$M,10,0)</f>
        <v>Within an hour</v>
      </c>
      <c r="D5777" s="70">
        <f>VLOOKUP($B5777,Hosts!$A:$M,11,0)</f>
        <v>1</v>
      </c>
      <c r="E5777" s="70">
        <f>VLOOKUP($B5777,Hosts!$A:$M,12,0)</f>
        <v>0.97</v>
      </c>
      <c r="F5777" t="str">
        <f>VLOOKUP($B5777,Hosts!$A:$M,13,0)</f>
        <v>No</v>
      </c>
      <c r="G5777" t="str">
        <f>INDEX(Hosts!$A:$M, MATCH(Places!$B5777,Hosts!$A:$A,0), MATCH(Places!G$1,Hosts!$A$1:$M$1,0))</f>
        <v>Within an hour</v>
      </c>
      <c r="H5777" s="70">
        <f>INDEX(Hosts!$A:$M, MATCH(Places!$B5777,Hosts!$A:$A,0), MATCH(Places!H$1,Hosts!$A$1:$M$1,0))</f>
        <v>1</v>
      </c>
      <c r="I5777" s="70">
        <f>INDEX(Hosts!$A:$M, MATCH(Places!$B5777,Hosts!$A:$A,0), MATCH(Places!I$1,Hosts!$A$1:$M$1,0))</f>
        <v>0.97</v>
      </c>
      <c r="J5777" t="str">
        <f>INDEX(Hosts!$A:$M, MATCH(Places!$B5777,Hosts!$A:$A,0), MATCH(Places!J$1,Hosts!$A$1:$M$1,0))</f>
        <v>No</v>
      </c>
      <c r="K5777">
        <v>8</v>
      </c>
      <c r="L5777" t="str">
        <f>VLOOKUP($K5777,Neighborhoods!$A:$C,2,0)</f>
        <v>Brooklyn</v>
      </c>
      <c r="M5777" t="str">
        <f>VLOOKUP($K5777,Neighborhoods!$A:$C,3,0)</f>
        <v>Bushwick</v>
      </c>
      <c r="N5777" t="str">
        <f>INDEX(Neighborhoods!$A:$C, MATCH(Places!$K5777,Neighborhoods!$A:$A,0), MATCH(Places!N$1,Neighborhoods!$A$1:$C$1,0))</f>
        <v>Brooklyn</v>
      </c>
      <c r="O5777" t="str">
        <f>INDEX(Neighborhoods!$A:$C, MATCH(Places!$K5777,Neighborhoods!$A:$A,0), MATCH(Places!O$1,Neighborhoods!$A$1:$C$1,0))</f>
        <v>Bushwick</v>
      </c>
      <c r="P5777" t="s">
        <v>1</v>
      </c>
      <c r="Q5777" t="str">
        <f t="shared" si="360"/>
        <v>Yes</v>
      </c>
      <c r="R5777">
        <v>1</v>
      </c>
      <c r="S5777" t="str">
        <f t="shared" si="361"/>
        <v>Small</v>
      </c>
      <c r="T5777" s="50">
        <v>56</v>
      </c>
      <c r="U5777" s="70">
        <f t="shared" si="362"/>
        <v>0.03</v>
      </c>
      <c r="V5777" s="52">
        <v>5</v>
      </c>
      <c r="W5777" s="52" t="str" cm="1">
        <f t="array" ref="W5777">_xlfn.SWITCH(ROUND(V5777,0),5,"Excellent",4,"Good",3,"Ok","Bad")</f>
        <v>Excellent</v>
      </c>
      <c r="X5777">
        <v>28</v>
      </c>
      <c r="Y5777" t="str">
        <f t="shared" si="363"/>
        <v>No</v>
      </c>
      <c r="Z5777" s="68">
        <v>43848</v>
      </c>
      <c r="AA5777" s="68">
        <v>44057</v>
      </c>
      <c r="AB5777">
        <v>132</v>
      </c>
      <c r="AC5777" t="s">
        <v>15616</v>
      </c>
    </row>
    <row r="5778" spans="1:29" x14ac:dyDescent="0.3">
      <c r="A5778" t="s">
        <v>15214</v>
      </c>
      <c r="B5778">
        <v>4106</v>
      </c>
      <c r="C5778" t="str">
        <f>VLOOKUP($B5778,Hosts!$A:$M,10,0)</f>
        <v>Within a day</v>
      </c>
      <c r="D5778" s="70">
        <f>VLOOKUP($B5778,Hosts!$A:$M,11,0)</f>
        <v>0.9</v>
      </c>
      <c r="E5778" s="70">
        <f>VLOOKUP($B5778,Hosts!$A:$M,12,0)</f>
        <v>1</v>
      </c>
      <c r="F5778" t="str">
        <f>VLOOKUP($B5778,Hosts!$A:$M,13,0)</f>
        <v>No</v>
      </c>
      <c r="G5778" t="str">
        <f>INDEX(Hosts!$A:$M, MATCH(Places!$B5778,Hosts!$A:$A,0), MATCH(Places!G$1,Hosts!$A$1:$M$1,0))</f>
        <v>Within a day</v>
      </c>
      <c r="H5778" s="70">
        <f>INDEX(Hosts!$A:$M, MATCH(Places!$B5778,Hosts!$A:$A,0), MATCH(Places!H$1,Hosts!$A$1:$M$1,0))</f>
        <v>0.9</v>
      </c>
      <c r="I5778" s="70">
        <f>INDEX(Hosts!$A:$M, MATCH(Places!$B5778,Hosts!$A:$A,0), MATCH(Places!I$1,Hosts!$A$1:$M$1,0))</f>
        <v>1</v>
      </c>
      <c r="J5778" t="str">
        <f>INDEX(Hosts!$A:$M, MATCH(Places!$B5778,Hosts!$A:$A,0), MATCH(Places!J$1,Hosts!$A$1:$M$1,0))</f>
        <v>No</v>
      </c>
      <c r="K5778">
        <v>17</v>
      </c>
      <c r="L5778" t="str">
        <f>VLOOKUP($K5778,Neighborhoods!$A:$C,2,0)</f>
        <v>Manhattan</v>
      </c>
      <c r="M5778" t="str">
        <f>VLOOKUP($K5778,Neighborhoods!$A:$C,3,0)</f>
        <v>Hell's Kitchen</v>
      </c>
      <c r="N5778" t="str">
        <f>INDEX(Neighborhoods!$A:$C, MATCH(Places!$K5778,Neighborhoods!$A:$A,0), MATCH(Places!N$1,Neighborhoods!$A$1:$C$1,0))</f>
        <v>Manhattan</v>
      </c>
      <c r="O5778" t="str">
        <f>INDEX(Neighborhoods!$A:$C, MATCH(Places!$K5778,Neighborhoods!$A:$A,0), MATCH(Places!O$1,Neighborhoods!$A$1:$C$1,0))</f>
        <v>Hell's Kitchen</v>
      </c>
      <c r="P5778" t="s">
        <v>11822</v>
      </c>
      <c r="Q5778" t="str">
        <f t="shared" si="360"/>
        <v>No</v>
      </c>
      <c r="R5778">
        <v>6</v>
      </c>
      <c r="S5778" t="str">
        <f t="shared" si="361"/>
        <v>Large</v>
      </c>
      <c r="T5778" s="50">
        <v>248</v>
      </c>
      <c r="U5778" s="70">
        <f t="shared" si="362"/>
        <v>0.04</v>
      </c>
      <c r="V5778" s="52">
        <v>4.67</v>
      </c>
      <c r="W5778" s="52" t="str" cm="1">
        <f t="array" ref="W5778">_xlfn.SWITCH(ROUND(V5778,0),5,"Excellent",4,"Good",3,"Ok","Bad")</f>
        <v>Excellent</v>
      </c>
      <c r="X5778">
        <v>6</v>
      </c>
      <c r="Y5778" t="str">
        <f t="shared" si="363"/>
        <v>No</v>
      </c>
      <c r="Z5778" s="68">
        <v>43883</v>
      </c>
      <c r="AA5778" s="68">
        <v>43898</v>
      </c>
      <c r="AB5778">
        <v>325</v>
      </c>
      <c r="AC5778" t="s">
        <v>15615</v>
      </c>
    </row>
    <row r="5779" spans="1:29" x14ac:dyDescent="0.3">
      <c r="A5779" t="s">
        <v>13783</v>
      </c>
      <c r="B5779">
        <v>4103</v>
      </c>
      <c r="C5779" t="str">
        <f>VLOOKUP($B5779,Hosts!$A:$M,10,0)</f>
        <v>Within a few hours</v>
      </c>
      <c r="D5779" s="70">
        <f>VLOOKUP($B5779,Hosts!$A:$M,11,0)</f>
        <v>0.8</v>
      </c>
      <c r="E5779" s="70">
        <f>VLOOKUP($B5779,Hosts!$A:$M,12,0)</f>
        <v>0.98</v>
      </c>
      <c r="F5779" t="str">
        <f>VLOOKUP($B5779,Hosts!$A:$M,13,0)</f>
        <v>Yes</v>
      </c>
      <c r="G5779" t="str">
        <f>INDEX(Hosts!$A:$M, MATCH(Places!$B5779,Hosts!$A:$A,0), MATCH(Places!G$1,Hosts!$A$1:$M$1,0))</f>
        <v>Within a few hours</v>
      </c>
      <c r="H5779" s="70">
        <f>INDEX(Hosts!$A:$M, MATCH(Places!$B5779,Hosts!$A:$A,0), MATCH(Places!H$1,Hosts!$A$1:$M$1,0))</f>
        <v>0.8</v>
      </c>
      <c r="I5779" s="70">
        <f>INDEX(Hosts!$A:$M, MATCH(Places!$B5779,Hosts!$A:$A,0), MATCH(Places!I$1,Hosts!$A$1:$M$1,0))</f>
        <v>0.98</v>
      </c>
      <c r="J5779" t="str">
        <f>INDEX(Hosts!$A:$M, MATCH(Places!$B5779,Hosts!$A:$A,0), MATCH(Places!J$1,Hosts!$A$1:$M$1,0))</f>
        <v>Yes</v>
      </c>
      <c r="K5779">
        <v>22</v>
      </c>
      <c r="L5779" t="str">
        <f>VLOOKUP($K5779,Neighborhoods!$A:$C,2,0)</f>
        <v>Queens</v>
      </c>
      <c r="M5779" t="str">
        <f>VLOOKUP($K5779,Neighborhoods!$A:$C,3,0)</f>
        <v>Flushing</v>
      </c>
      <c r="N5779" t="str">
        <f>INDEX(Neighborhoods!$A:$C, MATCH(Places!$K5779,Neighborhoods!$A:$A,0), MATCH(Places!N$1,Neighborhoods!$A$1:$C$1,0))</f>
        <v>Queens</v>
      </c>
      <c r="O5779" t="str">
        <f>INDEX(Neighborhoods!$A:$C, MATCH(Places!$K5779,Neighborhoods!$A:$A,0), MATCH(Places!O$1,Neighborhoods!$A$1:$C$1,0))</f>
        <v>Flushing</v>
      </c>
      <c r="P5779" t="s">
        <v>1</v>
      </c>
      <c r="Q5779" t="str">
        <f t="shared" si="360"/>
        <v>Yes</v>
      </c>
      <c r="R5779">
        <v>2</v>
      </c>
      <c r="S5779" t="str">
        <f t="shared" si="361"/>
        <v>Small</v>
      </c>
      <c r="T5779" s="50">
        <v>79</v>
      </c>
      <c r="U5779" s="70">
        <f t="shared" si="362"/>
        <v>0.03</v>
      </c>
      <c r="V5779" s="52">
        <v>5</v>
      </c>
      <c r="W5779" s="52" t="str" cm="1">
        <f t="array" ref="W5779">_xlfn.SWITCH(ROUND(V5779,0),5,"Excellent",4,"Good",3,"Ok","Bad")</f>
        <v>Excellent</v>
      </c>
      <c r="X5779">
        <v>4</v>
      </c>
      <c r="Y5779" t="str">
        <f t="shared" si="363"/>
        <v>No</v>
      </c>
      <c r="Z5779" s="68">
        <v>43851</v>
      </c>
      <c r="AA5779" s="68">
        <v>44017</v>
      </c>
      <c r="AB5779">
        <v>349</v>
      </c>
      <c r="AC5779" t="s">
        <v>15615</v>
      </c>
    </row>
    <row r="5780" spans="1:29" x14ac:dyDescent="0.3">
      <c r="A5780" t="s">
        <v>13921</v>
      </c>
      <c r="B5780">
        <v>3543</v>
      </c>
      <c r="C5780" t="str">
        <f>VLOOKUP($B5780,Hosts!$A:$M,10,0)</f>
        <v>Within a few hours</v>
      </c>
      <c r="D5780" s="70">
        <f>VLOOKUP($B5780,Hosts!$A:$M,11,0)</f>
        <v>0.8</v>
      </c>
      <c r="E5780" s="70">
        <f>VLOOKUP($B5780,Hosts!$A:$M,12,0)</f>
        <v>0.91</v>
      </c>
      <c r="F5780" t="str">
        <f>VLOOKUP($B5780,Hosts!$A:$M,13,0)</f>
        <v>No</v>
      </c>
      <c r="G5780" t="str">
        <f>INDEX(Hosts!$A:$M, MATCH(Places!$B5780,Hosts!$A:$A,0), MATCH(Places!G$1,Hosts!$A$1:$M$1,0))</f>
        <v>Within a few hours</v>
      </c>
      <c r="H5780" s="70">
        <f>INDEX(Hosts!$A:$M, MATCH(Places!$B5780,Hosts!$A:$A,0), MATCH(Places!H$1,Hosts!$A$1:$M$1,0))</f>
        <v>0.8</v>
      </c>
      <c r="I5780" s="70">
        <f>INDEX(Hosts!$A:$M, MATCH(Places!$B5780,Hosts!$A:$A,0), MATCH(Places!I$1,Hosts!$A$1:$M$1,0))</f>
        <v>0.91</v>
      </c>
      <c r="J5780" t="str">
        <f>INDEX(Hosts!$A:$M, MATCH(Places!$B5780,Hosts!$A:$A,0), MATCH(Places!J$1,Hosts!$A$1:$M$1,0))</f>
        <v>No</v>
      </c>
      <c r="K5780">
        <v>19</v>
      </c>
      <c r="L5780" t="str">
        <f>VLOOKUP($K5780,Neighborhoods!$A:$C,2,0)</f>
        <v>Manhattan</v>
      </c>
      <c r="M5780" t="str">
        <f>VLOOKUP($K5780,Neighborhoods!$A:$C,3,0)</f>
        <v>Upper East Side</v>
      </c>
      <c r="N5780" t="str">
        <f>INDEX(Neighborhoods!$A:$C, MATCH(Places!$K5780,Neighborhoods!$A:$A,0), MATCH(Places!N$1,Neighborhoods!$A$1:$C$1,0))</f>
        <v>Manhattan</v>
      </c>
      <c r="O5780" t="str">
        <f>INDEX(Neighborhoods!$A:$C, MATCH(Places!$K5780,Neighborhoods!$A:$A,0), MATCH(Places!O$1,Neighborhoods!$A$1:$C$1,0))</f>
        <v>Upper East Side</v>
      </c>
      <c r="P5780" t="s">
        <v>11822</v>
      </c>
      <c r="Q5780" t="str">
        <f t="shared" si="360"/>
        <v>No</v>
      </c>
      <c r="R5780">
        <v>2</v>
      </c>
      <c r="S5780" t="str">
        <f t="shared" si="361"/>
        <v>Small</v>
      </c>
      <c r="T5780" s="50">
        <v>100</v>
      </c>
      <c r="U5780" s="70">
        <f t="shared" si="362"/>
        <v>0.03</v>
      </c>
      <c r="V5780" s="52">
        <v>5</v>
      </c>
      <c r="W5780" s="52" t="str" cm="1">
        <f t="array" ref="W5780">_xlfn.SWITCH(ROUND(V5780,0),5,"Excellent",4,"Good",3,"Ok","Bad")</f>
        <v>Excellent</v>
      </c>
      <c r="X5780">
        <v>5</v>
      </c>
      <c r="Y5780" t="str">
        <f t="shared" si="363"/>
        <v>No</v>
      </c>
      <c r="Z5780" s="68">
        <v>43882</v>
      </c>
      <c r="AA5780" s="68">
        <v>43981</v>
      </c>
      <c r="AB5780">
        <v>0</v>
      </c>
      <c r="AC5780" t="s">
        <v>15616</v>
      </c>
    </row>
    <row r="5781" spans="1:29" x14ac:dyDescent="0.3">
      <c r="A5781" t="s">
        <v>15563</v>
      </c>
      <c r="B5781">
        <v>4107</v>
      </c>
      <c r="C5781" t="str">
        <f>VLOOKUP($B5781,Hosts!$A:$M,10,0)</f>
        <v>A few days or more</v>
      </c>
      <c r="D5781" s="70">
        <f>VLOOKUP($B5781,Hosts!$A:$M,11,0)</f>
        <v>0</v>
      </c>
      <c r="E5781" s="70">
        <f>VLOOKUP($B5781,Hosts!$A:$M,12,0)</f>
        <v>0.93</v>
      </c>
      <c r="F5781" t="str">
        <f>VLOOKUP($B5781,Hosts!$A:$M,13,0)</f>
        <v>No</v>
      </c>
      <c r="G5781" t="str">
        <f>INDEX(Hosts!$A:$M, MATCH(Places!$B5781,Hosts!$A:$A,0), MATCH(Places!G$1,Hosts!$A$1:$M$1,0))</f>
        <v>A few days or more</v>
      </c>
      <c r="H5781" s="70">
        <f>INDEX(Hosts!$A:$M, MATCH(Places!$B5781,Hosts!$A:$A,0), MATCH(Places!H$1,Hosts!$A$1:$M$1,0))</f>
        <v>0</v>
      </c>
      <c r="I5781" s="70">
        <f>INDEX(Hosts!$A:$M, MATCH(Places!$B5781,Hosts!$A:$A,0), MATCH(Places!I$1,Hosts!$A$1:$M$1,0))</f>
        <v>0.93</v>
      </c>
      <c r="J5781" t="str">
        <f>INDEX(Hosts!$A:$M, MATCH(Places!$B5781,Hosts!$A:$A,0), MATCH(Places!J$1,Hosts!$A$1:$M$1,0))</f>
        <v>No</v>
      </c>
      <c r="K5781">
        <v>8</v>
      </c>
      <c r="L5781" t="str">
        <f>VLOOKUP($K5781,Neighborhoods!$A:$C,2,0)</f>
        <v>Brooklyn</v>
      </c>
      <c r="M5781" t="str">
        <f>VLOOKUP($K5781,Neighborhoods!$A:$C,3,0)</f>
        <v>Bushwick</v>
      </c>
      <c r="N5781" t="str">
        <f>INDEX(Neighborhoods!$A:$C, MATCH(Places!$K5781,Neighborhoods!$A:$A,0), MATCH(Places!N$1,Neighborhoods!$A$1:$C$1,0))</f>
        <v>Brooklyn</v>
      </c>
      <c r="O5781" t="str">
        <f>INDEX(Neighborhoods!$A:$C, MATCH(Places!$K5781,Neighborhoods!$A:$A,0), MATCH(Places!O$1,Neighborhoods!$A$1:$C$1,0))</f>
        <v>Bushwick</v>
      </c>
      <c r="P5781" t="s">
        <v>1</v>
      </c>
      <c r="Q5781" t="str">
        <f t="shared" si="360"/>
        <v>Yes</v>
      </c>
      <c r="R5781">
        <v>2</v>
      </c>
      <c r="S5781" t="str">
        <f t="shared" si="361"/>
        <v>Small</v>
      </c>
      <c r="T5781" s="50">
        <v>40</v>
      </c>
      <c r="U5781" s="70">
        <f t="shared" si="362"/>
        <v>0.03</v>
      </c>
      <c r="V5781" s="52">
        <v>4.88</v>
      </c>
      <c r="W5781" s="52" t="str" cm="1">
        <f t="array" ref="W5781">_xlfn.SWITCH(ROUND(V5781,0),5,"Excellent",4,"Good",3,"Ok","Bad")</f>
        <v>Excellent</v>
      </c>
      <c r="X5781">
        <v>8</v>
      </c>
      <c r="Y5781" t="str">
        <f t="shared" si="363"/>
        <v>No</v>
      </c>
      <c r="Z5781" s="68">
        <v>43876</v>
      </c>
      <c r="AA5781" s="68">
        <v>43908</v>
      </c>
      <c r="AB5781">
        <v>75</v>
      </c>
      <c r="AC5781" t="s">
        <v>15615</v>
      </c>
    </row>
    <row r="5782" spans="1:29" x14ac:dyDescent="0.3">
      <c r="A5782" t="s">
        <v>13697</v>
      </c>
      <c r="B5782">
        <v>4022</v>
      </c>
      <c r="C5782" t="str">
        <f>VLOOKUP($B5782,Hosts!$A:$M,10,0)</f>
        <v>Within an hour</v>
      </c>
      <c r="D5782" s="70">
        <f>VLOOKUP($B5782,Hosts!$A:$M,11,0)</f>
        <v>1</v>
      </c>
      <c r="E5782" s="70">
        <f>VLOOKUP($B5782,Hosts!$A:$M,12,0)</f>
        <v>0.96</v>
      </c>
      <c r="F5782" t="str">
        <f>VLOOKUP($B5782,Hosts!$A:$M,13,0)</f>
        <v>Yes</v>
      </c>
      <c r="G5782" t="str">
        <f>INDEX(Hosts!$A:$M, MATCH(Places!$B5782,Hosts!$A:$A,0), MATCH(Places!G$1,Hosts!$A$1:$M$1,0))</f>
        <v>Within an hour</v>
      </c>
      <c r="H5782" s="70">
        <f>INDEX(Hosts!$A:$M, MATCH(Places!$B5782,Hosts!$A:$A,0), MATCH(Places!H$1,Hosts!$A$1:$M$1,0))</f>
        <v>1</v>
      </c>
      <c r="I5782" s="70">
        <f>INDEX(Hosts!$A:$M, MATCH(Places!$B5782,Hosts!$A:$A,0), MATCH(Places!I$1,Hosts!$A$1:$M$1,0))</f>
        <v>0.96</v>
      </c>
      <c r="J5782" t="str">
        <f>INDEX(Hosts!$A:$M, MATCH(Places!$B5782,Hosts!$A:$A,0), MATCH(Places!J$1,Hosts!$A$1:$M$1,0))</f>
        <v>Yes</v>
      </c>
      <c r="K5782">
        <v>21</v>
      </c>
      <c r="L5782" t="str">
        <f>VLOOKUP($K5782,Neighborhoods!$A:$C,2,0)</f>
        <v>Queens</v>
      </c>
      <c r="M5782" t="str">
        <f>VLOOKUP($K5782,Neighborhoods!$A:$C,3,0)</f>
        <v>Astoria</v>
      </c>
      <c r="N5782" t="str">
        <f>INDEX(Neighborhoods!$A:$C, MATCH(Places!$K5782,Neighborhoods!$A:$A,0), MATCH(Places!N$1,Neighborhoods!$A$1:$C$1,0))</f>
        <v>Queens</v>
      </c>
      <c r="O5782" t="str">
        <f>INDEX(Neighborhoods!$A:$C, MATCH(Places!$K5782,Neighborhoods!$A:$A,0), MATCH(Places!O$1,Neighborhoods!$A$1:$C$1,0))</f>
        <v>Astoria</v>
      </c>
      <c r="P5782" t="s">
        <v>1</v>
      </c>
      <c r="Q5782" t="str">
        <f t="shared" si="360"/>
        <v>Yes</v>
      </c>
      <c r="R5782">
        <v>2</v>
      </c>
      <c r="S5782" t="str">
        <f t="shared" si="361"/>
        <v>Small</v>
      </c>
      <c r="T5782" s="50">
        <v>46</v>
      </c>
      <c r="U5782" s="70">
        <f t="shared" si="362"/>
        <v>0.03</v>
      </c>
      <c r="V5782" s="52">
        <v>5</v>
      </c>
      <c r="W5782" s="52" t="str" cm="1">
        <f t="array" ref="W5782">_xlfn.SWITCH(ROUND(V5782,0),5,"Excellent",4,"Good",3,"Ok","Bad")</f>
        <v>Excellent</v>
      </c>
      <c r="X5782">
        <v>13</v>
      </c>
      <c r="Y5782" t="str">
        <f t="shared" si="363"/>
        <v>No</v>
      </c>
      <c r="Z5782" s="68">
        <v>43852</v>
      </c>
      <c r="AA5782" s="68">
        <v>44026</v>
      </c>
      <c r="AB5782">
        <v>360</v>
      </c>
      <c r="AC5782" t="s">
        <v>15616</v>
      </c>
    </row>
    <row r="5783" spans="1:29" x14ac:dyDescent="0.3">
      <c r="A5783" t="s">
        <v>15215</v>
      </c>
      <c r="B5783">
        <v>4030</v>
      </c>
      <c r="C5783" t="str">
        <f>VLOOKUP($B5783,Hosts!$A:$M,10,0)</f>
        <v>Within a few hours</v>
      </c>
      <c r="D5783" s="70">
        <f>VLOOKUP($B5783,Hosts!$A:$M,11,0)</f>
        <v>0.95</v>
      </c>
      <c r="E5783" s="70">
        <f>VLOOKUP($B5783,Hosts!$A:$M,12,0)</f>
        <v>0.96</v>
      </c>
      <c r="F5783" t="str">
        <f>VLOOKUP($B5783,Hosts!$A:$M,13,0)</f>
        <v>Yes</v>
      </c>
      <c r="G5783" t="str">
        <f>INDEX(Hosts!$A:$M, MATCH(Places!$B5783,Hosts!$A:$A,0), MATCH(Places!G$1,Hosts!$A$1:$M$1,0))</f>
        <v>Within a few hours</v>
      </c>
      <c r="H5783" s="70">
        <f>INDEX(Hosts!$A:$M, MATCH(Places!$B5783,Hosts!$A:$A,0), MATCH(Places!H$1,Hosts!$A$1:$M$1,0))</f>
        <v>0.95</v>
      </c>
      <c r="I5783" s="70">
        <f>INDEX(Hosts!$A:$M, MATCH(Places!$B5783,Hosts!$A:$A,0), MATCH(Places!I$1,Hosts!$A$1:$M$1,0))</f>
        <v>0.96</v>
      </c>
      <c r="J5783" t="str">
        <f>INDEX(Hosts!$A:$M, MATCH(Places!$B5783,Hosts!$A:$A,0), MATCH(Places!J$1,Hosts!$A$1:$M$1,0))</f>
        <v>Yes</v>
      </c>
      <c r="K5783">
        <v>23</v>
      </c>
      <c r="L5783" t="str">
        <f>VLOOKUP($K5783,Neighborhoods!$A:$C,2,0)</f>
        <v>Queens</v>
      </c>
      <c r="M5783" t="str">
        <f>VLOOKUP($K5783,Neighborhoods!$A:$C,3,0)</f>
        <v>Jamaica</v>
      </c>
      <c r="N5783" t="str">
        <f>INDEX(Neighborhoods!$A:$C, MATCH(Places!$K5783,Neighborhoods!$A:$A,0), MATCH(Places!N$1,Neighborhoods!$A$1:$C$1,0))</f>
        <v>Queens</v>
      </c>
      <c r="O5783" t="str">
        <f>INDEX(Neighborhoods!$A:$C, MATCH(Places!$K5783,Neighborhoods!$A:$A,0), MATCH(Places!O$1,Neighborhoods!$A$1:$C$1,0))</f>
        <v>Jamaica</v>
      </c>
      <c r="P5783" t="s">
        <v>1</v>
      </c>
      <c r="Q5783" t="str">
        <f t="shared" si="360"/>
        <v>Yes</v>
      </c>
      <c r="R5783">
        <v>2</v>
      </c>
      <c r="S5783" t="str">
        <f t="shared" si="361"/>
        <v>Small</v>
      </c>
      <c r="T5783" s="50">
        <v>40</v>
      </c>
      <c r="U5783" s="70">
        <f t="shared" si="362"/>
        <v>0.03</v>
      </c>
      <c r="V5783" s="52">
        <v>4.5</v>
      </c>
      <c r="W5783" s="52" t="str" cm="1">
        <f t="array" ref="W5783">_xlfn.SWITCH(ROUND(V5783,0),5,"Excellent",4,"Good",3,"Ok","Bad")</f>
        <v>Excellent</v>
      </c>
      <c r="X5783">
        <v>16</v>
      </c>
      <c r="Y5783" t="str">
        <f t="shared" si="363"/>
        <v>No</v>
      </c>
      <c r="Z5783" s="68">
        <v>43856</v>
      </c>
      <c r="AA5783" s="68">
        <v>44053</v>
      </c>
      <c r="AB5783">
        <v>365</v>
      </c>
      <c r="AC5783" t="s">
        <v>15615</v>
      </c>
    </row>
    <row r="5784" spans="1:29" x14ac:dyDescent="0.3">
      <c r="A5784" t="s">
        <v>15055</v>
      </c>
      <c r="B5784">
        <v>4108</v>
      </c>
      <c r="C5784" t="str">
        <f>VLOOKUP($B5784,Hosts!$A:$M,10,0)</f>
        <v>Within an hour</v>
      </c>
      <c r="D5784" s="70">
        <f>VLOOKUP($B5784,Hosts!$A:$M,11,0)</f>
        <v>1</v>
      </c>
      <c r="E5784" s="70">
        <f>VLOOKUP($B5784,Hosts!$A:$M,12,0)</f>
        <v>0.83</v>
      </c>
      <c r="F5784" t="str">
        <f>VLOOKUP($B5784,Hosts!$A:$M,13,0)</f>
        <v>No</v>
      </c>
      <c r="G5784" t="str">
        <f>INDEX(Hosts!$A:$M, MATCH(Places!$B5784,Hosts!$A:$A,0), MATCH(Places!G$1,Hosts!$A$1:$M$1,0))</f>
        <v>Within an hour</v>
      </c>
      <c r="H5784" s="70">
        <f>INDEX(Hosts!$A:$M, MATCH(Places!$B5784,Hosts!$A:$A,0), MATCH(Places!H$1,Hosts!$A$1:$M$1,0))</f>
        <v>1</v>
      </c>
      <c r="I5784" s="70">
        <f>INDEX(Hosts!$A:$M, MATCH(Places!$B5784,Hosts!$A:$A,0), MATCH(Places!I$1,Hosts!$A$1:$M$1,0))</f>
        <v>0.83</v>
      </c>
      <c r="J5784" t="str">
        <f>INDEX(Hosts!$A:$M, MATCH(Places!$B5784,Hosts!$A:$A,0), MATCH(Places!J$1,Hosts!$A$1:$M$1,0))</f>
        <v>No</v>
      </c>
      <c r="K5784">
        <v>8</v>
      </c>
      <c r="L5784" t="str">
        <f>VLOOKUP($K5784,Neighborhoods!$A:$C,2,0)</f>
        <v>Brooklyn</v>
      </c>
      <c r="M5784" t="str">
        <f>VLOOKUP($K5784,Neighborhoods!$A:$C,3,0)</f>
        <v>Bushwick</v>
      </c>
      <c r="N5784" t="str">
        <f>INDEX(Neighborhoods!$A:$C, MATCH(Places!$K5784,Neighborhoods!$A:$A,0), MATCH(Places!N$1,Neighborhoods!$A$1:$C$1,0))</f>
        <v>Brooklyn</v>
      </c>
      <c r="O5784" t="str">
        <f>INDEX(Neighborhoods!$A:$C, MATCH(Places!$K5784,Neighborhoods!$A:$A,0), MATCH(Places!O$1,Neighborhoods!$A$1:$C$1,0))</f>
        <v>Bushwick</v>
      </c>
      <c r="P5784" t="s">
        <v>1</v>
      </c>
      <c r="Q5784" t="str">
        <f t="shared" si="360"/>
        <v>Yes</v>
      </c>
      <c r="R5784">
        <v>2</v>
      </c>
      <c r="S5784" t="str">
        <f t="shared" si="361"/>
        <v>Small</v>
      </c>
      <c r="T5784" s="50">
        <v>200</v>
      </c>
      <c r="U5784" s="70">
        <f t="shared" si="362"/>
        <v>0.04</v>
      </c>
      <c r="V5784" s="52">
        <v>5</v>
      </c>
      <c r="W5784" s="52" t="str" cm="1">
        <f t="array" ref="W5784">_xlfn.SWITCH(ROUND(V5784,0),5,"Excellent",4,"Good",3,"Ok","Bad")</f>
        <v>Excellent</v>
      </c>
      <c r="X5784">
        <v>6</v>
      </c>
      <c r="Y5784" t="str">
        <f t="shared" si="363"/>
        <v>No</v>
      </c>
      <c r="Z5784" s="68">
        <v>43956</v>
      </c>
      <c r="AA5784" s="68">
        <v>44043</v>
      </c>
      <c r="AB5784">
        <v>356</v>
      </c>
      <c r="AC5784" t="s">
        <v>15615</v>
      </c>
    </row>
    <row r="5785" spans="1:29" x14ac:dyDescent="0.3">
      <c r="A5785" t="s">
        <v>13829</v>
      </c>
      <c r="B5785">
        <v>4109</v>
      </c>
      <c r="C5785" t="str">
        <f>VLOOKUP($B5785,Hosts!$A:$M,10,0)</f>
        <v>Within an hour</v>
      </c>
      <c r="D5785" s="70">
        <f>VLOOKUP($B5785,Hosts!$A:$M,11,0)</f>
        <v>1</v>
      </c>
      <c r="E5785" s="70">
        <f>VLOOKUP($B5785,Hosts!$A:$M,12,0)</f>
        <v>0.94</v>
      </c>
      <c r="F5785" t="str">
        <f>VLOOKUP($B5785,Hosts!$A:$M,13,0)</f>
        <v>Yes</v>
      </c>
      <c r="G5785" t="str">
        <f>INDEX(Hosts!$A:$M, MATCH(Places!$B5785,Hosts!$A:$A,0), MATCH(Places!G$1,Hosts!$A$1:$M$1,0))</f>
        <v>Within an hour</v>
      </c>
      <c r="H5785" s="70">
        <f>INDEX(Hosts!$A:$M, MATCH(Places!$B5785,Hosts!$A:$A,0), MATCH(Places!H$1,Hosts!$A$1:$M$1,0))</f>
        <v>1</v>
      </c>
      <c r="I5785" s="70">
        <f>INDEX(Hosts!$A:$M, MATCH(Places!$B5785,Hosts!$A:$A,0), MATCH(Places!I$1,Hosts!$A$1:$M$1,0))</f>
        <v>0.94</v>
      </c>
      <c r="J5785" t="str">
        <f>INDEX(Hosts!$A:$M, MATCH(Places!$B5785,Hosts!$A:$A,0), MATCH(Places!J$1,Hosts!$A$1:$M$1,0))</f>
        <v>Yes</v>
      </c>
      <c r="K5785">
        <v>17</v>
      </c>
      <c r="L5785" t="str">
        <f>VLOOKUP($K5785,Neighborhoods!$A:$C,2,0)</f>
        <v>Manhattan</v>
      </c>
      <c r="M5785" t="str">
        <f>VLOOKUP($K5785,Neighborhoods!$A:$C,3,0)</f>
        <v>Hell's Kitchen</v>
      </c>
      <c r="N5785" t="str">
        <f>INDEX(Neighborhoods!$A:$C, MATCH(Places!$K5785,Neighborhoods!$A:$A,0), MATCH(Places!N$1,Neighborhoods!$A$1:$C$1,0))</f>
        <v>Manhattan</v>
      </c>
      <c r="O5785" t="str">
        <f>INDEX(Neighborhoods!$A:$C, MATCH(Places!$K5785,Neighborhoods!$A:$A,0), MATCH(Places!O$1,Neighborhoods!$A$1:$C$1,0))</f>
        <v>Hell's Kitchen</v>
      </c>
      <c r="P5785" t="s">
        <v>11822</v>
      </c>
      <c r="Q5785" t="str">
        <f t="shared" si="360"/>
        <v>No</v>
      </c>
      <c r="R5785">
        <v>6</v>
      </c>
      <c r="S5785" t="str">
        <f t="shared" si="361"/>
        <v>Large</v>
      </c>
      <c r="T5785" s="50">
        <v>700</v>
      </c>
      <c r="U5785" s="70">
        <f t="shared" si="362"/>
        <v>0.05</v>
      </c>
      <c r="V5785" s="52">
        <v>4</v>
      </c>
      <c r="W5785" s="52" t="str" cm="1">
        <f t="array" ref="W5785">_xlfn.SWITCH(ROUND(V5785,0),5,"Excellent",4,"Good",3,"Ok","Bad")</f>
        <v>Good</v>
      </c>
      <c r="X5785">
        <v>14</v>
      </c>
      <c r="Y5785" t="str">
        <f t="shared" si="363"/>
        <v>No</v>
      </c>
      <c r="Z5785" s="68">
        <v>43868</v>
      </c>
      <c r="AA5785" s="68">
        <v>44030</v>
      </c>
      <c r="AB5785">
        <v>353</v>
      </c>
      <c r="AC5785" t="s">
        <v>15615</v>
      </c>
    </row>
    <row r="5786" spans="1:29" x14ac:dyDescent="0.3">
      <c r="A5786" t="s">
        <v>15486</v>
      </c>
      <c r="B5786">
        <v>3479</v>
      </c>
      <c r="C5786" t="str">
        <f>VLOOKUP($B5786,Hosts!$A:$M,10,0)</f>
        <v>Within an hour</v>
      </c>
      <c r="D5786" s="70">
        <f>VLOOKUP($B5786,Hosts!$A:$M,11,0)</f>
        <v>1</v>
      </c>
      <c r="E5786" s="70">
        <f>VLOOKUP($B5786,Hosts!$A:$M,12,0)</f>
        <v>1</v>
      </c>
      <c r="F5786" t="str">
        <f>VLOOKUP($B5786,Hosts!$A:$M,13,0)</f>
        <v>No</v>
      </c>
      <c r="G5786" t="str">
        <f>INDEX(Hosts!$A:$M, MATCH(Places!$B5786,Hosts!$A:$A,0), MATCH(Places!G$1,Hosts!$A$1:$M$1,0))</f>
        <v>Within an hour</v>
      </c>
      <c r="H5786" s="70">
        <f>INDEX(Hosts!$A:$M, MATCH(Places!$B5786,Hosts!$A:$A,0), MATCH(Places!H$1,Hosts!$A$1:$M$1,0))</f>
        <v>1</v>
      </c>
      <c r="I5786" s="70">
        <f>INDEX(Hosts!$A:$M, MATCH(Places!$B5786,Hosts!$A:$A,0), MATCH(Places!I$1,Hosts!$A$1:$M$1,0))</f>
        <v>1</v>
      </c>
      <c r="J5786" t="str">
        <f>INDEX(Hosts!$A:$M, MATCH(Places!$B5786,Hosts!$A:$A,0), MATCH(Places!J$1,Hosts!$A$1:$M$1,0))</f>
        <v>No</v>
      </c>
      <c r="K5786">
        <v>12</v>
      </c>
      <c r="L5786" t="str">
        <f>VLOOKUP($K5786,Neighborhoods!$A:$C,2,0)</f>
        <v>Brooklyn</v>
      </c>
      <c r="M5786" t="str">
        <f>VLOOKUP($K5786,Neighborhoods!$A:$C,3,0)</f>
        <v>Williamsburg</v>
      </c>
      <c r="N5786" t="str">
        <f>INDEX(Neighborhoods!$A:$C, MATCH(Places!$K5786,Neighborhoods!$A:$A,0), MATCH(Places!N$1,Neighborhoods!$A$1:$C$1,0))</f>
        <v>Brooklyn</v>
      </c>
      <c r="O5786" t="str">
        <f>INDEX(Neighborhoods!$A:$C, MATCH(Places!$K5786,Neighborhoods!$A:$A,0), MATCH(Places!O$1,Neighborhoods!$A$1:$C$1,0))</f>
        <v>Williamsburg</v>
      </c>
      <c r="P5786" t="s">
        <v>1</v>
      </c>
      <c r="Q5786" t="str">
        <f t="shared" si="360"/>
        <v>Yes</v>
      </c>
      <c r="R5786">
        <v>2</v>
      </c>
      <c r="S5786" t="str">
        <f t="shared" si="361"/>
        <v>Small</v>
      </c>
      <c r="T5786" s="50">
        <v>42</v>
      </c>
      <c r="U5786" s="70">
        <f t="shared" si="362"/>
        <v>0.03</v>
      </c>
      <c r="V5786" s="52">
        <v>5</v>
      </c>
      <c r="W5786" s="52" t="str" cm="1">
        <f t="array" ref="W5786">_xlfn.SWITCH(ROUND(V5786,0),5,"Excellent",4,"Good",3,"Ok","Bad")</f>
        <v>Excellent</v>
      </c>
      <c r="X5786">
        <v>3</v>
      </c>
      <c r="Y5786" t="str">
        <f t="shared" si="363"/>
        <v>No</v>
      </c>
      <c r="Z5786" s="68">
        <v>43863</v>
      </c>
      <c r="AA5786" s="68">
        <v>43946</v>
      </c>
      <c r="AB5786">
        <v>0</v>
      </c>
      <c r="AC5786" t="s">
        <v>15616</v>
      </c>
    </row>
    <row r="5787" spans="1:29" x14ac:dyDescent="0.3">
      <c r="A5787" t="s">
        <v>15178</v>
      </c>
      <c r="B5787">
        <v>1672</v>
      </c>
      <c r="C5787" t="str">
        <f>VLOOKUP($B5787,Hosts!$A:$M,10,0)</f>
        <v>Within an hour</v>
      </c>
      <c r="D5787" s="70">
        <f>VLOOKUP($B5787,Hosts!$A:$M,11,0)</f>
        <v>0.9</v>
      </c>
      <c r="E5787" s="70">
        <f>VLOOKUP($B5787,Hosts!$A:$M,12,0)</f>
        <v>0.67</v>
      </c>
      <c r="F5787" t="str">
        <f>VLOOKUP($B5787,Hosts!$A:$M,13,0)</f>
        <v>No</v>
      </c>
      <c r="G5787" t="str">
        <f>INDEX(Hosts!$A:$M, MATCH(Places!$B5787,Hosts!$A:$A,0), MATCH(Places!G$1,Hosts!$A$1:$M$1,0))</f>
        <v>Within an hour</v>
      </c>
      <c r="H5787" s="70">
        <f>INDEX(Hosts!$A:$M, MATCH(Places!$B5787,Hosts!$A:$A,0), MATCH(Places!H$1,Hosts!$A$1:$M$1,0))</f>
        <v>0.9</v>
      </c>
      <c r="I5787" s="70">
        <f>INDEX(Hosts!$A:$M, MATCH(Places!$B5787,Hosts!$A:$A,0), MATCH(Places!I$1,Hosts!$A$1:$M$1,0))</f>
        <v>0.67</v>
      </c>
      <c r="J5787" t="str">
        <f>INDEX(Hosts!$A:$M, MATCH(Places!$B5787,Hosts!$A:$A,0), MATCH(Places!J$1,Hosts!$A$1:$M$1,0))</f>
        <v>No</v>
      </c>
      <c r="K5787">
        <v>12</v>
      </c>
      <c r="L5787" t="str">
        <f>VLOOKUP($K5787,Neighborhoods!$A:$C,2,0)</f>
        <v>Brooklyn</v>
      </c>
      <c r="M5787" t="str">
        <f>VLOOKUP($K5787,Neighborhoods!$A:$C,3,0)</f>
        <v>Williamsburg</v>
      </c>
      <c r="N5787" t="str">
        <f>INDEX(Neighborhoods!$A:$C, MATCH(Places!$K5787,Neighborhoods!$A:$A,0), MATCH(Places!N$1,Neighborhoods!$A$1:$C$1,0))</f>
        <v>Brooklyn</v>
      </c>
      <c r="O5787" t="str">
        <f>INDEX(Neighborhoods!$A:$C, MATCH(Places!$K5787,Neighborhoods!$A:$A,0), MATCH(Places!O$1,Neighborhoods!$A$1:$C$1,0))</f>
        <v>Williamsburg</v>
      </c>
      <c r="P5787" t="s">
        <v>11822</v>
      </c>
      <c r="Q5787" t="str">
        <f t="shared" si="360"/>
        <v>No</v>
      </c>
      <c r="R5787">
        <v>4</v>
      </c>
      <c r="S5787" t="str">
        <f t="shared" si="361"/>
        <v>Medium</v>
      </c>
      <c r="T5787" s="50">
        <v>130</v>
      </c>
      <c r="U5787" s="70">
        <f t="shared" si="362"/>
        <v>0.03</v>
      </c>
      <c r="V5787" s="52">
        <v>5</v>
      </c>
      <c r="W5787" s="52" t="str" cm="1">
        <f t="array" ref="W5787">_xlfn.SWITCH(ROUND(V5787,0),5,"Excellent",4,"Good",3,"Ok","Bad")</f>
        <v>Excellent</v>
      </c>
      <c r="X5787">
        <v>4</v>
      </c>
      <c r="Y5787" t="str">
        <f t="shared" si="363"/>
        <v>No</v>
      </c>
      <c r="Z5787" s="68">
        <v>43870</v>
      </c>
      <c r="AA5787" s="68">
        <v>44031</v>
      </c>
      <c r="AB5787">
        <v>135</v>
      </c>
      <c r="AC5787" t="s">
        <v>15615</v>
      </c>
    </row>
    <row r="5788" spans="1:29" x14ac:dyDescent="0.3">
      <c r="A5788" t="s">
        <v>14655</v>
      </c>
      <c r="B5788">
        <v>3111</v>
      </c>
      <c r="C5788" t="str">
        <f>VLOOKUP($B5788,Hosts!$A:$M,10,0)</f>
        <v>Within a few hours</v>
      </c>
      <c r="D5788" s="70">
        <f>VLOOKUP($B5788,Hosts!$A:$M,11,0)</f>
        <v>0.94</v>
      </c>
      <c r="E5788" s="70">
        <f>VLOOKUP($B5788,Hosts!$A:$M,12,0)</f>
        <v>0.97</v>
      </c>
      <c r="F5788" t="str">
        <f>VLOOKUP($B5788,Hosts!$A:$M,13,0)</f>
        <v>No</v>
      </c>
      <c r="G5788" t="str">
        <f>INDEX(Hosts!$A:$M, MATCH(Places!$B5788,Hosts!$A:$A,0), MATCH(Places!G$1,Hosts!$A$1:$M$1,0))</f>
        <v>Within a few hours</v>
      </c>
      <c r="H5788" s="70">
        <f>INDEX(Hosts!$A:$M, MATCH(Places!$B5788,Hosts!$A:$A,0), MATCH(Places!H$1,Hosts!$A$1:$M$1,0))</f>
        <v>0.94</v>
      </c>
      <c r="I5788" s="70">
        <f>INDEX(Hosts!$A:$M, MATCH(Places!$B5788,Hosts!$A:$A,0), MATCH(Places!I$1,Hosts!$A$1:$M$1,0))</f>
        <v>0.97</v>
      </c>
      <c r="J5788" t="str">
        <f>INDEX(Hosts!$A:$M, MATCH(Places!$B5788,Hosts!$A:$A,0), MATCH(Places!J$1,Hosts!$A$1:$M$1,0))</f>
        <v>No</v>
      </c>
      <c r="K5788">
        <v>26</v>
      </c>
      <c r="L5788" t="str">
        <f>VLOOKUP($K5788,Neighborhoods!$A:$C,2,0)</f>
        <v>Queens</v>
      </c>
      <c r="M5788" t="str">
        <f>VLOOKUP($K5788,Neighborhoods!$A:$C,3,0)</f>
        <v>Sunnyside</v>
      </c>
      <c r="N5788" t="str">
        <f>INDEX(Neighborhoods!$A:$C, MATCH(Places!$K5788,Neighborhoods!$A:$A,0), MATCH(Places!N$1,Neighborhoods!$A$1:$C$1,0))</f>
        <v>Queens</v>
      </c>
      <c r="O5788" t="str">
        <f>INDEX(Neighborhoods!$A:$C, MATCH(Places!$K5788,Neighborhoods!$A:$A,0), MATCH(Places!O$1,Neighborhoods!$A$1:$C$1,0))</f>
        <v>Sunnyside</v>
      </c>
      <c r="P5788" t="s">
        <v>11822</v>
      </c>
      <c r="Q5788" t="str">
        <f t="shared" si="360"/>
        <v>No</v>
      </c>
      <c r="R5788">
        <v>12</v>
      </c>
      <c r="S5788" t="str">
        <f t="shared" si="361"/>
        <v>Large</v>
      </c>
      <c r="T5788" s="50">
        <v>100</v>
      </c>
      <c r="U5788" s="70">
        <f t="shared" si="362"/>
        <v>0.03</v>
      </c>
      <c r="V5788" s="52">
        <v>3.8</v>
      </c>
      <c r="W5788" s="52" t="str" cm="1">
        <f t="array" ref="W5788">_xlfn.SWITCH(ROUND(V5788,0),5,"Excellent",4,"Good",3,"Ok","Bad")</f>
        <v>Good</v>
      </c>
      <c r="X5788">
        <v>5</v>
      </c>
      <c r="Y5788" t="str">
        <f t="shared" si="363"/>
        <v>No</v>
      </c>
      <c r="Z5788" s="68">
        <v>43869</v>
      </c>
      <c r="AA5788" s="68">
        <v>43975</v>
      </c>
      <c r="AB5788">
        <v>180</v>
      </c>
      <c r="AC5788" t="s">
        <v>15616</v>
      </c>
    </row>
    <row r="5789" spans="1:29" x14ac:dyDescent="0.3">
      <c r="A5789" t="s">
        <v>13126</v>
      </c>
      <c r="B5789">
        <v>2802</v>
      </c>
      <c r="C5789" t="str">
        <f>VLOOKUP($B5789,Hosts!$A:$M,10,0)</f>
        <v>Within an hour</v>
      </c>
      <c r="D5789" s="70">
        <f>VLOOKUP($B5789,Hosts!$A:$M,11,0)</f>
        <v>0.94</v>
      </c>
      <c r="E5789" s="70">
        <f>VLOOKUP($B5789,Hosts!$A:$M,12,0)</f>
        <v>0.99</v>
      </c>
      <c r="F5789" t="str">
        <f>VLOOKUP($B5789,Hosts!$A:$M,13,0)</f>
        <v>Yes</v>
      </c>
      <c r="G5789" t="str">
        <f>INDEX(Hosts!$A:$M, MATCH(Places!$B5789,Hosts!$A:$A,0), MATCH(Places!G$1,Hosts!$A$1:$M$1,0))</f>
        <v>Within an hour</v>
      </c>
      <c r="H5789" s="70">
        <f>INDEX(Hosts!$A:$M, MATCH(Places!$B5789,Hosts!$A:$A,0), MATCH(Places!H$1,Hosts!$A$1:$M$1,0))</f>
        <v>0.94</v>
      </c>
      <c r="I5789" s="70">
        <f>INDEX(Hosts!$A:$M, MATCH(Places!$B5789,Hosts!$A:$A,0), MATCH(Places!I$1,Hosts!$A$1:$M$1,0))</f>
        <v>0.99</v>
      </c>
      <c r="J5789" t="str">
        <f>INDEX(Hosts!$A:$M, MATCH(Places!$B5789,Hosts!$A:$A,0), MATCH(Places!J$1,Hosts!$A$1:$M$1,0))</f>
        <v>Yes</v>
      </c>
      <c r="K5789">
        <v>16</v>
      </c>
      <c r="L5789" t="str">
        <f>VLOOKUP($K5789,Neighborhoods!$A:$C,2,0)</f>
        <v>Manhattan</v>
      </c>
      <c r="M5789" t="str">
        <f>VLOOKUP($K5789,Neighborhoods!$A:$C,3,0)</f>
        <v>Harlem</v>
      </c>
      <c r="N5789" t="str">
        <f>INDEX(Neighborhoods!$A:$C, MATCH(Places!$K5789,Neighborhoods!$A:$A,0), MATCH(Places!N$1,Neighborhoods!$A$1:$C$1,0))</f>
        <v>Manhattan</v>
      </c>
      <c r="O5789" t="str">
        <f>INDEX(Neighborhoods!$A:$C, MATCH(Places!$K5789,Neighborhoods!$A:$A,0), MATCH(Places!O$1,Neighborhoods!$A$1:$C$1,0))</f>
        <v>Harlem</v>
      </c>
      <c r="P5789" t="s">
        <v>11822</v>
      </c>
      <c r="Q5789" t="str">
        <f t="shared" si="360"/>
        <v>No</v>
      </c>
      <c r="R5789">
        <v>4</v>
      </c>
      <c r="S5789" t="str">
        <f t="shared" si="361"/>
        <v>Medium</v>
      </c>
      <c r="T5789" s="50">
        <v>98</v>
      </c>
      <c r="U5789" s="70">
        <f t="shared" si="362"/>
        <v>0.03</v>
      </c>
      <c r="V5789" s="52">
        <v>4.67</v>
      </c>
      <c r="W5789" s="52" t="str" cm="1">
        <f t="array" ref="W5789">_xlfn.SWITCH(ROUND(V5789,0),5,"Excellent",4,"Good",3,"Ok","Bad")</f>
        <v>Excellent</v>
      </c>
      <c r="X5789">
        <v>3</v>
      </c>
      <c r="Y5789" t="str">
        <f t="shared" si="363"/>
        <v>No</v>
      </c>
      <c r="Z5789" s="68">
        <v>43878</v>
      </c>
      <c r="AA5789" s="68">
        <v>44027</v>
      </c>
      <c r="AB5789">
        <v>232</v>
      </c>
      <c r="AC5789" t="s">
        <v>15615</v>
      </c>
    </row>
    <row r="5790" spans="1:29" x14ac:dyDescent="0.3">
      <c r="A5790" t="s">
        <v>14796</v>
      </c>
      <c r="B5790">
        <v>4113</v>
      </c>
      <c r="C5790" t="str">
        <f>VLOOKUP($B5790,Hosts!$A:$M,10,0)</f>
        <v>Within a few hours</v>
      </c>
      <c r="D5790" s="70">
        <f>VLOOKUP($B5790,Hosts!$A:$M,11,0)</f>
        <v>1</v>
      </c>
      <c r="E5790" s="70">
        <f>VLOOKUP($B5790,Hosts!$A:$M,12,0)</f>
        <v>0.98</v>
      </c>
      <c r="F5790" t="str">
        <f>VLOOKUP($B5790,Hosts!$A:$M,13,0)</f>
        <v>Yes</v>
      </c>
      <c r="G5790" t="str">
        <f>INDEX(Hosts!$A:$M, MATCH(Places!$B5790,Hosts!$A:$A,0), MATCH(Places!G$1,Hosts!$A$1:$M$1,0))</f>
        <v>Within a few hours</v>
      </c>
      <c r="H5790" s="70">
        <f>INDEX(Hosts!$A:$M, MATCH(Places!$B5790,Hosts!$A:$A,0), MATCH(Places!H$1,Hosts!$A$1:$M$1,0))</f>
        <v>1</v>
      </c>
      <c r="I5790" s="70">
        <f>INDEX(Hosts!$A:$M, MATCH(Places!$B5790,Hosts!$A:$A,0), MATCH(Places!I$1,Hosts!$A$1:$M$1,0))</f>
        <v>0.98</v>
      </c>
      <c r="J5790" t="str">
        <f>INDEX(Hosts!$A:$M, MATCH(Places!$B5790,Hosts!$A:$A,0), MATCH(Places!J$1,Hosts!$A$1:$M$1,0))</f>
        <v>Yes</v>
      </c>
      <c r="K5790">
        <v>16</v>
      </c>
      <c r="L5790" t="str">
        <f>VLOOKUP($K5790,Neighborhoods!$A:$C,2,0)</f>
        <v>Manhattan</v>
      </c>
      <c r="M5790" t="str">
        <f>VLOOKUP($K5790,Neighborhoods!$A:$C,3,0)</f>
        <v>Harlem</v>
      </c>
      <c r="N5790" t="str">
        <f>INDEX(Neighborhoods!$A:$C, MATCH(Places!$K5790,Neighborhoods!$A:$A,0), MATCH(Places!N$1,Neighborhoods!$A$1:$C$1,0))</f>
        <v>Manhattan</v>
      </c>
      <c r="O5790" t="str">
        <f>INDEX(Neighborhoods!$A:$C, MATCH(Places!$K5790,Neighborhoods!$A:$A,0), MATCH(Places!O$1,Neighborhoods!$A$1:$C$1,0))</f>
        <v>Harlem</v>
      </c>
      <c r="P5790" t="s">
        <v>11822</v>
      </c>
      <c r="Q5790" t="str">
        <f t="shared" si="360"/>
        <v>No</v>
      </c>
      <c r="R5790">
        <v>5</v>
      </c>
      <c r="S5790" t="str">
        <f t="shared" si="361"/>
        <v>Medium</v>
      </c>
      <c r="T5790" s="50">
        <v>611</v>
      </c>
      <c r="U5790" s="70">
        <f t="shared" si="362"/>
        <v>0.05</v>
      </c>
      <c r="V5790" s="52">
        <v>5</v>
      </c>
      <c r="W5790" s="52" t="str" cm="1">
        <f t="array" ref="W5790">_xlfn.SWITCH(ROUND(V5790,0),5,"Excellent",4,"Good",3,"Ok","Bad")</f>
        <v>Excellent</v>
      </c>
      <c r="X5790">
        <v>8</v>
      </c>
      <c r="Y5790" t="str">
        <f t="shared" si="363"/>
        <v>No</v>
      </c>
      <c r="Z5790" s="68">
        <v>43865</v>
      </c>
      <c r="AA5790" s="68">
        <v>43898</v>
      </c>
      <c r="AB5790">
        <v>238</v>
      </c>
      <c r="AC5790" t="s">
        <v>15616</v>
      </c>
    </row>
    <row r="5791" spans="1:29" x14ac:dyDescent="0.3">
      <c r="A5791" t="s">
        <v>15446</v>
      </c>
      <c r="B5791">
        <v>4087</v>
      </c>
      <c r="C5791" t="str">
        <f>VLOOKUP($B5791,Hosts!$A:$M,10,0)</f>
        <v>Within a day</v>
      </c>
      <c r="D5791" s="70">
        <f>VLOOKUP($B5791,Hosts!$A:$M,11,0)</f>
        <v>0.7</v>
      </c>
      <c r="E5791" s="70">
        <f>VLOOKUP($B5791,Hosts!$A:$M,12,0)</f>
        <v>0.8</v>
      </c>
      <c r="F5791" t="str">
        <f>VLOOKUP($B5791,Hosts!$A:$M,13,0)</f>
        <v>No</v>
      </c>
      <c r="G5791" t="str">
        <f>INDEX(Hosts!$A:$M, MATCH(Places!$B5791,Hosts!$A:$A,0), MATCH(Places!G$1,Hosts!$A$1:$M$1,0))</f>
        <v>Within a day</v>
      </c>
      <c r="H5791" s="70">
        <f>INDEX(Hosts!$A:$M, MATCH(Places!$B5791,Hosts!$A:$A,0), MATCH(Places!H$1,Hosts!$A$1:$M$1,0))</f>
        <v>0.7</v>
      </c>
      <c r="I5791" s="70">
        <f>INDEX(Hosts!$A:$M, MATCH(Places!$B5791,Hosts!$A:$A,0), MATCH(Places!I$1,Hosts!$A$1:$M$1,0))</f>
        <v>0.8</v>
      </c>
      <c r="J5791" t="str">
        <f>INDEX(Hosts!$A:$M, MATCH(Places!$B5791,Hosts!$A:$A,0), MATCH(Places!J$1,Hosts!$A$1:$M$1,0))</f>
        <v>No</v>
      </c>
      <c r="K5791">
        <v>10</v>
      </c>
      <c r="L5791" t="str">
        <f>VLOOKUP($K5791,Neighborhoods!$A:$C,2,0)</f>
        <v>Brooklyn</v>
      </c>
      <c r="M5791" t="str">
        <f>VLOOKUP($K5791,Neighborhoods!$A:$C,3,0)</f>
        <v>East Flatbush</v>
      </c>
      <c r="N5791" t="str">
        <f>INDEX(Neighborhoods!$A:$C, MATCH(Places!$K5791,Neighborhoods!$A:$A,0), MATCH(Places!N$1,Neighborhoods!$A$1:$C$1,0))</f>
        <v>Brooklyn</v>
      </c>
      <c r="O5791" t="str">
        <f>INDEX(Neighborhoods!$A:$C, MATCH(Places!$K5791,Neighborhoods!$A:$A,0), MATCH(Places!O$1,Neighborhoods!$A$1:$C$1,0))</f>
        <v>East Flatbush</v>
      </c>
      <c r="P5791" t="s">
        <v>11822</v>
      </c>
      <c r="Q5791" t="str">
        <f t="shared" si="360"/>
        <v>No</v>
      </c>
      <c r="R5791">
        <v>4</v>
      </c>
      <c r="S5791" t="str">
        <f t="shared" si="361"/>
        <v>Medium</v>
      </c>
      <c r="T5791" s="50">
        <v>90</v>
      </c>
      <c r="U5791" s="70">
        <f t="shared" si="362"/>
        <v>0.03</v>
      </c>
      <c r="V5791" s="52">
        <v>5</v>
      </c>
      <c r="W5791" s="52" t="str" cm="1">
        <f t="array" ref="W5791">_xlfn.SWITCH(ROUND(V5791,0),5,"Excellent",4,"Good",3,"Ok","Bad")</f>
        <v>Excellent</v>
      </c>
      <c r="X5791">
        <v>4</v>
      </c>
      <c r="Y5791" t="str">
        <f t="shared" si="363"/>
        <v>No</v>
      </c>
      <c r="Z5791" s="68">
        <v>43952</v>
      </c>
      <c r="AA5791" s="68">
        <v>44045</v>
      </c>
      <c r="AB5791">
        <v>82</v>
      </c>
      <c r="AC5791" t="s">
        <v>15615</v>
      </c>
    </row>
    <row r="5792" spans="1:29" x14ac:dyDescent="0.3">
      <c r="A5792" t="s">
        <v>15459</v>
      </c>
      <c r="B5792">
        <v>4048</v>
      </c>
      <c r="C5792" t="str">
        <f>VLOOKUP($B5792,Hosts!$A:$M,10,0)</f>
        <v>A few days or more</v>
      </c>
      <c r="D5792" s="70">
        <f>VLOOKUP($B5792,Hosts!$A:$M,11,0)</f>
        <v>0</v>
      </c>
      <c r="E5792" s="70">
        <f>VLOOKUP($B5792,Hosts!$A:$M,12,0)</f>
        <v>1</v>
      </c>
      <c r="F5792" t="str">
        <f>VLOOKUP($B5792,Hosts!$A:$M,13,0)</f>
        <v>No</v>
      </c>
      <c r="G5792" t="str">
        <f>INDEX(Hosts!$A:$M, MATCH(Places!$B5792,Hosts!$A:$A,0), MATCH(Places!G$1,Hosts!$A$1:$M$1,0))</f>
        <v>A few days or more</v>
      </c>
      <c r="H5792" s="70">
        <f>INDEX(Hosts!$A:$M, MATCH(Places!$B5792,Hosts!$A:$A,0), MATCH(Places!H$1,Hosts!$A$1:$M$1,0))</f>
        <v>0</v>
      </c>
      <c r="I5792" s="70">
        <f>INDEX(Hosts!$A:$M, MATCH(Places!$B5792,Hosts!$A:$A,0), MATCH(Places!I$1,Hosts!$A$1:$M$1,0))</f>
        <v>1</v>
      </c>
      <c r="J5792" t="str">
        <f>INDEX(Hosts!$A:$M, MATCH(Places!$B5792,Hosts!$A:$A,0), MATCH(Places!J$1,Hosts!$A$1:$M$1,0))</f>
        <v>No</v>
      </c>
      <c r="K5792">
        <v>12</v>
      </c>
      <c r="L5792" t="str">
        <f>VLOOKUP($K5792,Neighborhoods!$A:$C,2,0)</f>
        <v>Brooklyn</v>
      </c>
      <c r="M5792" t="str">
        <f>VLOOKUP($K5792,Neighborhoods!$A:$C,3,0)</f>
        <v>Williamsburg</v>
      </c>
      <c r="N5792" t="str">
        <f>INDEX(Neighborhoods!$A:$C, MATCH(Places!$K5792,Neighborhoods!$A:$A,0), MATCH(Places!N$1,Neighborhoods!$A$1:$C$1,0))</f>
        <v>Brooklyn</v>
      </c>
      <c r="O5792" t="str">
        <f>INDEX(Neighborhoods!$A:$C, MATCH(Places!$K5792,Neighborhoods!$A:$A,0), MATCH(Places!O$1,Neighborhoods!$A$1:$C$1,0))</f>
        <v>Williamsburg</v>
      </c>
      <c r="P5792" t="s">
        <v>11822</v>
      </c>
      <c r="Q5792" t="str">
        <f t="shared" si="360"/>
        <v>No</v>
      </c>
      <c r="R5792">
        <v>12</v>
      </c>
      <c r="S5792" t="str">
        <f t="shared" si="361"/>
        <v>Large</v>
      </c>
      <c r="T5792" s="50">
        <v>499</v>
      </c>
      <c r="U5792" s="70">
        <f t="shared" si="362"/>
        <v>0.04</v>
      </c>
      <c r="V5792" s="52">
        <v>5</v>
      </c>
      <c r="W5792" s="52" t="str" cm="1">
        <f t="array" ref="W5792">_xlfn.SWITCH(ROUND(V5792,0),5,"Excellent",4,"Good",3,"Ok","Bad")</f>
        <v>Excellent</v>
      </c>
      <c r="X5792">
        <v>3</v>
      </c>
      <c r="Y5792" t="str">
        <f t="shared" si="363"/>
        <v>No</v>
      </c>
      <c r="Z5792" s="68">
        <v>43892</v>
      </c>
      <c r="AA5792" s="68">
        <v>43894</v>
      </c>
      <c r="AB5792">
        <v>17</v>
      </c>
      <c r="AC5792" t="s">
        <v>15615</v>
      </c>
    </row>
    <row r="5793" spans="1:29" x14ac:dyDescent="0.3">
      <c r="A5793" t="s">
        <v>13885</v>
      </c>
      <c r="B5793">
        <v>4114</v>
      </c>
      <c r="C5793" t="str">
        <f>VLOOKUP($B5793,Hosts!$A:$M,10,0)</f>
        <v>Within an hour</v>
      </c>
      <c r="D5793" s="70">
        <f>VLOOKUP($B5793,Hosts!$A:$M,11,0)</f>
        <v>0.97</v>
      </c>
      <c r="E5793" s="70">
        <f>VLOOKUP($B5793,Hosts!$A:$M,12,0)</f>
        <v>1</v>
      </c>
      <c r="F5793" t="str">
        <f>VLOOKUP($B5793,Hosts!$A:$M,13,0)</f>
        <v>No</v>
      </c>
      <c r="G5793" t="str">
        <f>INDEX(Hosts!$A:$M, MATCH(Places!$B5793,Hosts!$A:$A,0), MATCH(Places!G$1,Hosts!$A$1:$M$1,0))</f>
        <v>Within an hour</v>
      </c>
      <c r="H5793" s="70">
        <f>INDEX(Hosts!$A:$M, MATCH(Places!$B5793,Hosts!$A:$A,0), MATCH(Places!H$1,Hosts!$A$1:$M$1,0))</f>
        <v>0.97</v>
      </c>
      <c r="I5793" s="70">
        <f>INDEX(Hosts!$A:$M, MATCH(Places!$B5793,Hosts!$A:$A,0), MATCH(Places!I$1,Hosts!$A$1:$M$1,0))</f>
        <v>1</v>
      </c>
      <c r="J5793" t="str">
        <f>INDEX(Hosts!$A:$M, MATCH(Places!$B5793,Hosts!$A:$A,0), MATCH(Places!J$1,Hosts!$A$1:$M$1,0))</f>
        <v>No</v>
      </c>
      <c r="K5793">
        <v>20</v>
      </c>
      <c r="L5793" t="str">
        <f>VLOOKUP($K5793,Neighborhoods!$A:$C,2,0)</f>
        <v>Manhattan</v>
      </c>
      <c r="M5793" t="str">
        <f>VLOOKUP($K5793,Neighborhoods!$A:$C,3,0)</f>
        <v>Upper West Side</v>
      </c>
      <c r="N5793" t="str">
        <f>INDEX(Neighborhoods!$A:$C, MATCH(Places!$K5793,Neighborhoods!$A:$A,0), MATCH(Places!N$1,Neighborhoods!$A$1:$C$1,0))</f>
        <v>Manhattan</v>
      </c>
      <c r="O5793" t="str">
        <f>INDEX(Neighborhoods!$A:$C, MATCH(Places!$K5793,Neighborhoods!$A:$A,0), MATCH(Places!O$1,Neighborhoods!$A$1:$C$1,0))</f>
        <v>Upper West Side</v>
      </c>
      <c r="P5793" t="s">
        <v>11822</v>
      </c>
      <c r="Q5793" t="str">
        <f t="shared" si="360"/>
        <v>No</v>
      </c>
      <c r="R5793">
        <v>6</v>
      </c>
      <c r="S5793" t="str">
        <f t="shared" si="361"/>
        <v>Large</v>
      </c>
      <c r="T5793" s="50">
        <v>230</v>
      </c>
      <c r="U5793" s="70">
        <f t="shared" si="362"/>
        <v>0.04</v>
      </c>
      <c r="V5793" s="52">
        <v>4.75</v>
      </c>
      <c r="W5793" s="52" t="str" cm="1">
        <f t="array" ref="W5793">_xlfn.SWITCH(ROUND(V5793,0),5,"Excellent",4,"Good",3,"Ok","Bad")</f>
        <v>Excellent</v>
      </c>
      <c r="X5793">
        <v>4</v>
      </c>
      <c r="Y5793" t="str">
        <f t="shared" si="363"/>
        <v>No</v>
      </c>
      <c r="Z5793" s="68">
        <v>43880</v>
      </c>
      <c r="AA5793" s="68">
        <v>44033</v>
      </c>
      <c r="AB5793">
        <v>342</v>
      </c>
      <c r="AC5793" t="s">
        <v>15616</v>
      </c>
    </row>
    <row r="5794" spans="1:29" x14ac:dyDescent="0.3">
      <c r="A5794" t="s">
        <v>14098</v>
      </c>
      <c r="B5794">
        <v>4114</v>
      </c>
      <c r="C5794" t="str">
        <f>VLOOKUP($B5794,Hosts!$A:$M,10,0)</f>
        <v>Within an hour</v>
      </c>
      <c r="D5794" s="70">
        <f>VLOOKUP($B5794,Hosts!$A:$M,11,0)</f>
        <v>0.97</v>
      </c>
      <c r="E5794" s="70">
        <f>VLOOKUP($B5794,Hosts!$A:$M,12,0)</f>
        <v>1</v>
      </c>
      <c r="F5794" t="str">
        <f>VLOOKUP($B5794,Hosts!$A:$M,13,0)</f>
        <v>No</v>
      </c>
      <c r="G5794" t="str">
        <f>INDEX(Hosts!$A:$M, MATCH(Places!$B5794,Hosts!$A:$A,0), MATCH(Places!G$1,Hosts!$A$1:$M$1,0))</f>
        <v>Within an hour</v>
      </c>
      <c r="H5794" s="70">
        <f>INDEX(Hosts!$A:$M, MATCH(Places!$B5794,Hosts!$A:$A,0), MATCH(Places!H$1,Hosts!$A$1:$M$1,0))</f>
        <v>0.97</v>
      </c>
      <c r="I5794" s="70">
        <f>INDEX(Hosts!$A:$M, MATCH(Places!$B5794,Hosts!$A:$A,0), MATCH(Places!I$1,Hosts!$A$1:$M$1,0))</f>
        <v>1</v>
      </c>
      <c r="J5794" t="str">
        <f>INDEX(Hosts!$A:$M, MATCH(Places!$B5794,Hosts!$A:$A,0), MATCH(Places!J$1,Hosts!$A$1:$M$1,0))</f>
        <v>No</v>
      </c>
      <c r="K5794">
        <v>20</v>
      </c>
      <c r="L5794" t="str">
        <f>VLOOKUP($K5794,Neighborhoods!$A:$C,2,0)</f>
        <v>Manhattan</v>
      </c>
      <c r="M5794" t="str">
        <f>VLOOKUP($K5794,Neighborhoods!$A:$C,3,0)</f>
        <v>Upper West Side</v>
      </c>
      <c r="N5794" t="str">
        <f>INDEX(Neighborhoods!$A:$C, MATCH(Places!$K5794,Neighborhoods!$A:$A,0), MATCH(Places!N$1,Neighborhoods!$A$1:$C$1,0))</f>
        <v>Manhattan</v>
      </c>
      <c r="O5794" t="str">
        <f>INDEX(Neighborhoods!$A:$C, MATCH(Places!$K5794,Neighborhoods!$A:$A,0), MATCH(Places!O$1,Neighborhoods!$A$1:$C$1,0))</f>
        <v>Upper West Side</v>
      </c>
      <c r="P5794" t="s">
        <v>11822</v>
      </c>
      <c r="Q5794" t="str">
        <f t="shared" si="360"/>
        <v>No</v>
      </c>
      <c r="R5794">
        <v>4</v>
      </c>
      <c r="S5794" t="str">
        <f t="shared" si="361"/>
        <v>Medium</v>
      </c>
      <c r="T5794" s="50">
        <v>152</v>
      </c>
      <c r="U5794" s="70">
        <f t="shared" si="362"/>
        <v>0.03</v>
      </c>
      <c r="V5794" s="52">
        <v>4.75</v>
      </c>
      <c r="W5794" s="52" t="str" cm="1">
        <f t="array" ref="W5794">_xlfn.SWITCH(ROUND(V5794,0),5,"Excellent",4,"Good",3,"Ok","Bad")</f>
        <v>Excellent</v>
      </c>
      <c r="X5794">
        <v>4</v>
      </c>
      <c r="Y5794" t="str">
        <f t="shared" si="363"/>
        <v>No</v>
      </c>
      <c r="Z5794" s="68">
        <v>43904</v>
      </c>
      <c r="AA5794" s="68">
        <v>44049</v>
      </c>
      <c r="AB5794">
        <v>353</v>
      </c>
      <c r="AC5794" t="s">
        <v>15616</v>
      </c>
    </row>
    <row r="5795" spans="1:29" x14ac:dyDescent="0.3">
      <c r="A5795" t="s">
        <v>13765</v>
      </c>
      <c r="B5795">
        <v>4115</v>
      </c>
      <c r="C5795" t="str">
        <f>VLOOKUP($B5795,Hosts!$A:$M,10,0)</f>
        <v>Within an hour</v>
      </c>
      <c r="D5795" s="70">
        <f>VLOOKUP($B5795,Hosts!$A:$M,11,0)</f>
        <v>0.92</v>
      </c>
      <c r="E5795" s="70">
        <f>VLOOKUP($B5795,Hosts!$A:$M,12,0)</f>
        <v>1</v>
      </c>
      <c r="F5795" t="str">
        <f>VLOOKUP($B5795,Hosts!$A:$M,13,0)</f>
        <v>No</v>
      </c>
      <c r="G5795" t="str">
        <f>INDEX(Hosts!$A:$M, MATCH(Places!$B5795,Hosts!$A:$A,0), MATCH(Places!G$1,Hosts!$A$1:$M$1,0))</f>
        <v>Within an hour</v>
      </c>
      <c r="H5795" s="70">
        <f>INDEX(Hosts!$A:$M, MATCH(Places!$B5795,Hosts!$A:$A,0), MATCH(Places!H$1,Hosts!$A$1:$M$1,0))</f>
        <v>0.92</v>
      </c>
      <c r="I5795" s="70">
        <f>INDEX(Hosts!$A:$M, MATCH(Places!$B5795,Hosts!$A:$A,0), MATCH(Places!I$1,Hosts!$A$1:$M$1,0))</f>
        <v>1</v>
      </c>
      <c r="J5795" t="str">
        <f>INDEX(Hosts!$A:$M, MATCH(Places!$B5795,Hosts!$A:$A,0), MATCH(Places!J$1,Hosts!$A$1:$M$1,0))</f>
        <v>No</v>
      </c>
      <c r="K5795">
        <v>20</v>
      </c>
      <c r="L5795" t="str">
        <f>VLOOKUP($K5795,Neighborhoods!$A:$C,2,0)</f>
        <v>Manhattan</v>
      </c>
      <c r="M5795" t="str">
        <f>VLOOKUP($K5795,Neighborhoods!$A:$C,3,0)</f>
        <v>Upper West Side</v>
      </c>
      <c r="N5795" t="str">
        <f>INDEX(Neighborhoods!$A:$C, MATCH(Places!$K5795,Neighborhoods!$A:$A,0), MATCH(Places!N$1,Neighborhoods!$A$1:$C$1,0))</f>
        <v>Manhattan</v>
      </c>
      <c r="O5795" t="str">
        <f>INDEX(Neighborhoods!$A:$C, MATCH(Places!$K5795,Neighborhoods!$A:$A,0), MATCH(Places!O$1,Neighborhoods!$A$1:$C$1,0))</f>
        <v>Upper West Side</v>
      </c>
      <c r="P5795" t="s">
        <v>11822</v>
      </c>
      <c r="Q5795" t="str">
        <f t="shared" si="360"/>
        <v>No</v>
      </c>
      <c r="R5795">
        <v>4</v>
      </c>
      <c r="S5795" t="str">
        <f t="shared" si="361"/>
        <v>Medium</v>
      </c>
      <c r="T5795" s="50">
        <v>140</v>
      </c>
      <c r="U5795" s="70">
        <f t="shared" si="362"/>
        <v>0.03</v>
      </c>
      <c r="V5795" s="52">
        <v>4.25</v>
      </c>
      <c r="W5795" s="52" t="str" cm="1">
        <f t="array" ref="W5795">_xlfn.SWITCH(ROUND(V5795,0),5,"Excellent",4,"Good",3,"Ok","Bad")</f>
        <v>Good</v>
      </c>
      <c r="X5795">
        <v>4</v>
      </c>
      <c r="Y5795" t="str">
        <f t="shared" si="363"/>
        <v>No</v>
      </c>
      <c r="Z5795" s="68">
        <v>43870</v>
      </c>
      <c r="AA5795" s="68">
        <v>43998</v>
      </c>
      <c r="AB5795">
        <v>320</v>
      </c>
      <c r="AC5795" t="s">
        <v>15616</v>
      </c>
    </row>
    <row r="5796" spans="1:29" x14ac:dyDescent="0.3">
      <c r="A5796" t="s">
        <v>15540</v>
      </c>
      <c r="B5796">
        <v>2715</v>
      </c>
      <c r="C5796" t="str">
        <f>VLOOKUP($B5796,Hosts!$A:$M,10,0)</f>
        <v>Within an hour</v>
      </c>
      <c r="D5796" s="70">
        <f>VLOOKUP($B5796,Hosts!$A:$M,11,0)</f>
        <v>0.88</v>
      </c>
      <c r="E5796" s="70">
        <f>VLOOKUP($B5796,Hosts!$A:$M,12,0)</f>
        <v>0.98</v>
      </c>
      <c r="F5796" t="str">
        <f>VLOOKUP($B5796,Hosts!$A:$M,13,0)</f>
        <v>No</v>
      </c>
      <c r="G5796" t="str">
        <f>INDEX(Hosts!$A:$M, MATCH(Places!$B5796,Hosts!$A:$A,0), MATCH(Places!G$1,Hosts!$A$1:$M$1,0))</f>
        <v>Within an hour</v>
      </c>
      <c r="H5796" s="70">
        <f>INDEX(Hosts!$A:$M, MATCH(Places!$B5796,Hosts!$A:$A,0), MATCH(Places!H$1,Hosts!$A$1:$M$1,0))</f>
        <v>0.88</v>
      </c>
      <c r="I5796" s="70">
        <f>INDEX(Hosts!$A:$M, MATCH(Places!$B5796,Hosts!$A:$A,0), MATCH(Places!I$1,Hosts!$A$1:$M$1,0))</f>
        <v>0.98</v>
      </c>
      <c r="J5796" t="str">
        <f>INDEX(Hosts!$A:$M, MATCH(Places!$B5796,Hosts!$A:$A,0), MATCH(Places!J$1,Hosts!$A$1:$M$1,0))</f>
        <v>No</v>
      </c>
      <c r="K5796">
        <v>18</v>
      </c>
      <c r="L5796" t="str">
        <f>VLOOKUP($K5796,Neighborhoods!$A:$C,2,0)</f>
        <v>Manhattan</v>
      </c>
      <c r="M5796" t="str">
        <f>VLOOKUP($K5796,Neighborhoods!$A:$C,3,0)</f>
        <v>Midtown</v>
      </c>
      <c r="N5796" t="str">
        <f>INDEX(Neighborhoods!$A:$C, MATCH(Places!$K5796,Neighborhoods!$A:$A,0), MATCH(Places!N$1,Neighborhoods!$A$1:$C$1,0))</f>
        <v>Manhattan</v>
      </c>
      <c r="O5796" t="str">
        <f>INDEX(Neighborhoods!$A:$C, MATCH(Places!$K5796,Neighborhoods!$A:$A,0), MATCH(Places!O$1,Neighborhoods!$A$1:$C$1,0))</f>
        <v>Midtown</v>
      </c>
      <c r="P5796" t="s">
        <v>11822</v>
      </c>
      <c r="Q5796" t="str">
        <f t="shared" si="360"/>
        <v>No</v>
      </c>
      <c r="R5796">
        <v>4</v>
      </c>
      <c r="S5796" t="str">
        <f t="shared" si="361"/>
        <v>Medium</v>
      </c>
      <c r="T5796" s="50">
        <v>149</v>
      </c>
      <c r="U5796" s="70">
        <f t="shared" si="362"/>
        <v>0.03</v>
      </c>
      <c r="V5796" s="52">
        <v>3.33</v>
      </c>
      <c r="W5796" s="52" t="str" cm="1">
        <f t="array" ref="W5796">_xlfn.SWITCH(ROUND(V5796,0),5,"Excellent",4,"Good",3,"Ok","Bad")</f>
        <v>Ok</v>
      </c>
      <c r="X5796">
        <v>3</v>
      </c>
      <c r="Y5796" t="str">
        <f t="shared" si="363"/>
        <v>No</v>
      </c>
      <c r="Z5796" s="68">
        <v>44012</v>
      </c>
      <c r="AA5796" s="68">
        <v>44042</v>
      </c>
      <c r="AB5796">
        <v>364</v>
      </c>
      <c r="AC5796" t="s">
        <v>15616</v>
      </c>
    </row>
    <row r="5797" spans="1:29" x14ac:dyDescent="0.3">
      <c r="A5797" t="s">
        <v>13951</v>
      </c>
      <c r="B5797">
        <v>3840</v>
      </c>
      <c r="C5797" t="str">
        <f>VLOOKUP($B5797,Hosts!$A:$M,10,0)</f>
        <v>Within an hour</v>
      </c>
      <c r="D5797" s="70">
        <f>VLOOKUP($B5797,Hosts!$A:$M,11,0)</f>
        <v>1</v>
      </c>
      <c r="E5797" s="70">
        <f>VLOOKUP($B5797,Hosts!$A:$M,12,0)</f>
        <v>1</v>
      </c>
      <c r="F5797" t="str">
        <f>VLOOKUP($B5797,Hosts!$A:$M,13,0)</f>
        <v>Yes</v>
      </c>
      <c r="G5797" t="str">
        <f>INDEX(Hosts!$A:$M, MATCH(Places!$B5797,Hosts!$A:$A,0), MATCH(Places!G$1,Hosts!$A$1:$M$1,0))</f>
        <v>Within an hour</v>
      </c>
      <c r="H5797" s="70">
        <f>INDEX(Hosts!$A:$M, MATCH(Places!$B5797,Hosts!$A:$A,0), MATCH(Places!H$1,Hosts!$A$1:$M$1,0))</f>
        <v>1</v>
      </c>
      <c r="I5797" s="70">
        <f>INDEX(Hosts!$A:$M, MATCH(Places!$B5797,Hosts!$A:$A,0), MATCH(Places!I$1,Hosts!$A$1:$M$1,0))</f>
        <v>1</v>
      </c>
      <c r="J5797" t="str">
        <f>INDEX(Hosts!$A:$M, MATCH(Places!$B5797,Hosts!$A:$A,0), MATCH(Places!J$1,Hosts!$A$1:$M$1,0))</f>
        <v>Yes</v>
      </c>
      <c r="K5797">
        <v>16</v>
      </c>
      <c r="L5797" t="str">
        <f>VLOOKUP($K5797,Neighborhoods!$A:$C,2,0)</f>
        <v>Manhattan</v>
      </c>
      <c r="M5797" t="str">
        <f>VLOOKUP($K5797,Neighborhoods!$A:$C,3,0)</f>
        <v>Harlem</v>
      </c>
      <c r="N5797" t="str">
        <f>INDEX(Neighborhoods!$A:$C, MATCH(Places!$K5797,Neighborhoods!$A:$A,0), MATCH(Places!N$1,Neighborhoods!$A$1:$C$1,0))</f>
        <v>Manhattan</v>
      </c>
      <c r="O5797" t="str">
        <f>INDEX(Neighborhoods!$A:$C, MATCH(Places!$K5797,Neighborhoods!$A:$A,0), MATCH(Places!O$1,Neighborhoods!$A$1:$C$1,0))</f>
        <v>Harlem</v>
      </c>
      <c r="P5797" t="s">
        <v>1</v>
      </c>
      <c r="Q5797" t="str">
        <f t="shared" si="360"/>
        <v>Yes</v>
      </c>
      <c r="R5797">
        <v>5</v>
      </c>
      <c r="S5797" t="str">
        <f t="shared" si="361"/>
        <v>Medium</v>
      </c>
      <c r="T5797" s="50">
        <v>77</v>
      </c>
      <c r="U5797" s="70">
        <f t="shared" si="362"/>
        <v>0.03</v>
      </c>
      <c r="V5797" s="52">
        <v>5</v>
      </c>
      <c r="W5797" s="52" t="str" cm="1">
        <f t="array" ref="W5797">_xlfn.SWITCH(ROUND(V5797,0),5,"Excellent",4,"Good",3,"Ok","Bad")</f>
        <v>Excellent</v>
      </c>
      <c r="X5797">
        <v>3</v>
      </c>
      <c r="Y5797" t="str">
        <f t="shared" si="363"/>
        <v>No</v>
      </c>
      <c r="Z5797" s="68">
        <v>43878</v>
      </c>
      <c r="AA5797" s="68">
        <v>43906</v>
      </c>
      <c r="AB5797">
        <v>179</v>
      </c>
      <c r="AC5797" t="s">
        <v>15616</v>
      </c>
    </row>
    <row r="5798" spans="1:29" x14ac:dyDescent="0.3">
      <c r="A5798" t="s">
        <v>13437</v>
      </c>
      <c r="B5798">
        <v>1493</v>
      </c>
      <c r="C5798" t="str">
        <f>VLOOKUP($B5798,Hosts!$A:$M,10,0)</f>
        <v>Within a few hours</v>
      </c>
      <c r="D5798" s="70">
        <f>VLOOKUP($B5798,Hosts!$A:$M,11,0)</f>
        <v>0.72</v>
      </c>
      <c r="E5798" s="70">
        <f>VLOOKUP($B5798,Hosts!$A:$M,12,0)</f>
        <v>0.9</v>
      </c>
      <c r="F5798" t="str">
        <f>VLOOKUP($B5798,Hosts!$A:$M,13,0)</f>
        <v>No</v>
      </c>
      <c r="G5798" t="str">
        <f>INDEX(Hosts!$A:$M, MATCH(Places!$B5798,Hosts!$A:$A,0), MATCH(Places!G$1,Hosts!$A$1:$M$1,0))</f>
        <v>Within a few hours</v>
      </c>
      <c r="H5798" s="70">
        <f>INDEX(Hosts!$A:$M, MATCH(Places!$B5798,Hosts!$A:$A,0), MATCH(Places!H$1,Hosts!$A$1:$M$1,0))</f>
        <v>0.72</v>
      </c>
      <c r="I5798" s="70">
        <f>INDEX(Hosts!$A:$M, MATCH(Places!$B5798,Hosts!$A:$A,0), MATCH(Places!I$1,Hosts!$A$1:$M$1,0))</f>
        <v>0.9</v>
      </c>
      <c r="J5798" t="str">
        <f>INDEX(Hosts!$A:$M, MATCH(Places!$B5798,Hosts!$A:$A,0), MATCH(Places!J$1,Hosts!$A$1:$M$1,0))</f>
        <v>No</v>
      </c>
      <c r="K5798">
        <v>20</v>
      </c>
      <c r="L5798" t="str">
        <f>VLOOKUP($K5798,Neighborhoods!$A:$C,2,0)</f>
        <v>Manhattan</v>
      </c>
      <c r="M5798" t="str">
        <f>VLOOKUP($K5798,Neighborhoods!$A:$C,3,0)</f>
        <v>Upper West Side</v>
      </c>
      <c r="N5798" t="str">
        <f>INDEX(Neighborhoods!$A:$C, MATCH(Places!$K5798,Neighborhoods!$A:$A,0), MATCH(Places!N$1,Neighborhoods!$A$1:$C$1,0))</f>
        <v>Manhattan</v>
      </c>
      <c r="O5798" t="str">
        <f>INDEX(Neighborhoods!$A:$C, MATCH(Places!$K5798,Neighborhoods!$A:$A,0), MATCH(Places!O$1,Neighborhoods!$A$1:$C$1,0))</f>
        <v>Upper West Side</v>
      </c>
      <c r="P5798" t="s">
        <v>1</v>
      </c>
      <c r="Q5798" t="str">
        <f t="shared" si="360"/>
        <v>Yes</v>
      </c>
      <c r="R5798">
        <v>2</v>
      </c>
      <c r="S5798" t="str">
        <f t="shared" si="361"/>
        <v>Small</v>
      </c>
      <c r="T5798" s="50">
        <v>56</v>
      </c>
      <c r="U5798" s="70">
        <f t="shared" si="362"/>
        <v>0.03</v>
      </c>
      <c r="V5798" s="52">
        <v>5</v>
      </c>
      <c r="W5798" s="52" t="str" cm="1">
        <f t="array" ref="W5798">_xlfn.SWITCH(ROUND(V5798,0),5,"Excellent",4,"Good",3,"Ok","Bad")</f>
        <v>Excellent</v>
      </c>
      <c r="X5798">
        <v>4</v>
      </c>
      <c r="Y5798" t="str">
        <f t="shared" si="363"/>
        <v>No</v>
      </c>
      <c r="Z5798" s="68">
        <v>43858</v>
      </c>
      <c r="AA5798" s="68">
        <v>43960</v>
      </c>
      <c r="AB5798">
        <v>26</v>
      </c>
      <c r="AC5798" t="s">
        <v>15615</v>
      </c>
    </row>
    <row r="5799" spans="1:29" x14ac:dyDescent="0.3">
      <c r="A5799" t="s">
        <v>13650</v>
      </c>
      <c r="B5799">
        <v>1408</v>
      </c>
      <c r="C5799" t="str">
        <f>VLOOKUP($B5799,Hosts!$A:$M,10,0)</f>
        <v>Within an hour</v>
      </c>
      <c r="D5799" s="70">
        <f>VLOOKUP($B5799,Hosts!$A:$M,11,0)</f>
        <v>1</v>
      </c>
      <c r="E5799" s="70">
        <f>VLOOKUP($B5799,Hosts!$A:$M,12,0)</f>
        <v>0.88</v>
      </c>
      <c r="F5799" t="str">
        <f>VLOOKUP($B5799,Hosts!$A:$M,13,0)</f>
        <v>Yes</v>
      </c>
      <c r="G5799" t="str">
        <f>INDEX(Hosts!$A:$M, MATCH(Places!$B5799,Hosts!$A:$A,0), MATCH(Places!G$1,Hosts!$A$1:$M$1,0))</f>
        <v>Within an hour</v>
      </c>
      <c r="H5799" s="70">
        <f>INDEX(Hosts!$A:$M, MATCH(Places!$B5799,Hosts!$A:$A,0), MATCH(Places!H$1,Hosts!$A$1:$M$1,0))</f>
        <v>1</v>
      </c>
      <c r="I5799" s="70">
        <f>INDEX(Hosts!$A:$M, MATCH(Places!$B5799,Hosts!$A:$A,0), MATCH(Places!I$1,Hosts!$A$1:$M$1,0))</f>
        <v>0.88</v>
      </c>
      <c r="J5799" t="str">
        <f>INDEX(Hosts!$A:$M, MATCH(Places!$B5799,Hosts!$A:$A,0), MATCH(Places!J$1,Hosts!$A$1:$M$1,0))</f>
        <v>Yes</v>
      </c>
      <c r="K5799">
        <v>17</v>
      </c>
      <c r="L5799" t="str">
        <f>VLOOKUP($K5799,Neighborhoods!$A:$C,2,0)</f>
        <v>Manhattan</v>
      </c>
      <c r="M5799" t="str">
        <f>VLOOKUP($K5799,Neighborhoods!$A:$C,3,0)</f>
        <v>Hell's Kitchen</v>
      </c>
      <c r="N5799" t="str">
        <f>INDEX(Neighborhoods!$A:$C, MATCH(Places!$K5799,Neighborhoods!$A:$A,0), MATCH(Places!N$1,Neighborhoods!$A$1:$C$1,0))</f>
        <v>Manhattan</v>
      </c>
      <c r="O5799" t="str">
        <f>INDEX(Neighborhoods!$A:$C, MATCH(Places!$K5799,Neighborhoods!$A:$A,0), MATCH(Places!O$1,Neighborhoods!$A$1:$C$1,0))</f>
        <v>Hell's Kitchen</v>
      </c>
      <c r="P5799" t="s">
        <v>1</v>
      </c>
      <c r="Q5799" t="str">
        <f t="shared" si="360"/>
        <v>Yes</v>
      </c>
      <c r="R5799">
        <v>2</v>
      </c>
      <c r="S5799" t="str">
        <f t="shared" si="361"/>
        <v>Small</v>
      </c>
      <c r="T5799" s="50">
        <v>70</v>
      </c>
      <c r="U5799" s="70">
        <f t="shared" si="362"/>
        <v>0.03</v>
      </c>
      <c r="V5799" s="52">
        <v>5</v>
      </c>
      <c r="W5799" s="52" t="str" cm="1">
        <f t="array" ref="W5799">_xlfn.SWITCH(ROUND(V5799,0),5,"Excellent",4,"Good",3,"Ok","Bad")</f>
        <v>Excellent</v>
      </c>
      <c r="X5799">
        <v>4</v>
      </c>
      <c r="Y5799" t="str">
        <f t="shared" si="363"/>
        <v>No</v>
      </c>
      <c r="Z5799" s="68">
        <v>43877</v>
      </c>
      <c r="AA5799" s="68">
        <v>43899</v>
      </c>
      <c r="AB5799">
        <v>77</v>
      </c>
      <c r="AC5799" t="s">
        <v>15615</v>
      </c>
    </row>
    <row r="5800" spans="1:29" x14ac:dyDescent="0.3">
      <c r="A5800" t="s">
        <v>14273</v>
      </c>
      <c r="B5800">
        <v>3252</v>
      </c>
      <c r="C5800" t="str">
        <f>VLOOKUP($B5800,Hosts!$A:$M,10,0)</f>
        <v>Within an hour</v>
      </c>
      <c r="D5800" s="70">
        <f>VLOOKUP($B5800,Hosts!$A:$M,11,0)</f>
        <v>0.94</v>
      </c>
      <c r="E5800" s="70">
        <f>VLOOKUP($B5800,Hosts!$A:$M,12,0)</f>
        <v>1</v>
      </c>
      <c r="F5800" t="str">
        <f>VLOOKUP($B5800,Hosts!$A:$M,13,0)</f>
        <v>No</v>
      </c>
      <c r="G5800" t="str">
        <f>INDEX(Hosts!$A:$M, MATCH(Places!$B5800,Hosts!$A:$A,0), MATCH(Places!G$1,Hosts!$A$1:$M$1,0))</f>
        <v>Within an hour</v>
      </c>
      <c r="H5800" s="70">
        <f>INDEX(Hosts!$A:$M, MATCH(Places!$B5800,Hosts!$A:$A,0), MATCH(Places!H$1,Hosts!$A$1:$M$1,0))</f>
        <v>0.94</v>
      </c>
      <c r="I5800" s="70">
        <f>INDEX(Hosts!$A:$M, MATCH(Places!$B5800,Hosts!$A:$A,0), MATCH(Places!I$1,Hosts!$A$1:$M$1,0))</f>
        <v>1</v>
      </c>
      <c r="J5800" t="str">
        <f>INDEX(Hosts!$A:$M, MATCH(Places!$B5800,Hosts!$A:$A,0), MATCH(Places!J$1,Hosts!$A$1:$M$1,0))</f>
        <v>No</v>
      </c>
      <c r="K5800">
        <v>20</v>
      </c>
      <c r="L5800" t="str">
        <f>VLOOKUP($K5800,Neighborhoods!$A:$C,2,0)</f>
        <v>Manhattan</v>
      </c>
      <c r="M5800" t="str">
        <f>VLOOKUP($K5800,Neighborhoods!$A:$C,3,0)</f>
        <v>Upper West Side</v>
      </c>
      <c r="N5800" t="str">
        <f>INDEX(Neighborhoods!$A:$C, MATCH(Places!$K5800,Neighborhoods!$A:$A,0), MATCH(Places!N$1,Neighborhoods!$A$1:$C$1,0))</f>
        <v>Manhattan</v>
      </c>
      <c r="O5800" t="str">
        <f>INDEX(Neighborhoods!$A:$C, MATCH(Places!$K5800,Neighborhoods!$A:$A,0), MATCH(Places!O$1,Neighborhoods!$A$1:$C$1,0))</f>
        <v>Upper West Side</v>
      </c>
      <c r="P5800" t="s">
        <v>11822</v>
      </c>
      <c r="Q5800" t="str">
        <f t="shared" si="360"/>
        <v>No</v>
      </c>
      <c r="R5800">
        <v>6</v>
      </c>
      <c r="S5800" t="str">
        <f t="shared" si="361"/>
        <v>Large</v>
      </c>
      <c r="T5800" s="50">
        <v>230</v>
      </c>
      <c r="U5800" s="70">
        <f t="shared" si="362"/>
        <v>0.04</v>
      </c>
      <c r="V5800" s="52">
        <v>4.75</v>
      </c>
      <c r="W5800" s="52" t="str" cm="1">
        <f t="array" ref="W5800">_xlfn.SWITCH(ROUND(V5800,0),5,"Excellent",4,"Good",3,"Ok","Bad")</f>
        <v>Excellent</v>
      </c>
      <c r="X5800">
        <v>4</v>
      </c>
      <c r="Y5800" t="str">
        <f t="shared" si="363"/>
        <v>No</v>
      </c>
      <c r="Z5800" s="68">
        <v>44017</v>
      </c>
      <c r="AA5800" s="68">
        <v>44042</v>
      </c>
      <c r="AB5800">
        <v>346</v>
      </c>
      <c r="AC5800" t="s">
        <v>15616</v>
      </c>
    </row>
    <row r="5801" spans="1:29" x14ac:dyDescent="0.3">
      <c r="A5801" t="s">
        <v>13784</v>
      </c>
      <c r="B5801">
        <v>972</v>
      </c>
      <c r="C5801" t="str">
        <f>VLOOKUP($B5801,Hosts!$A:$M,10,0)</f>
        <v>Within a day</v>
      </c>
      <c r="D5801" s="70">
        <f>VLOOKUP($B5801,Hosts!$A:$M,11,0)</f>
        <v>1</v>
      </c>
      <c r="E5801" s="70">
        <f>VLOOKUP($B5801,Hosts!$A:$M,12,0)</f>
        <v>0.83</v>
      </c>
      <c r="F5801" t="str">
        <f>VLOOKUP($B5801,Hosts!$A:$M,13,0)</f>
        <v>No</v>
      </c>
      <c r="G5801" t="str">
        <f>INDEX(Hosts!$A:$M, MATCH(Places!$B5801,Hosts!$A:$A,0), MATCH(Places!G$1,Hosts!$A$1:$M$1,0))</f>
        <v>Within a day</v>
      </c>
      <c r="H5801" s="70">
        <f>INDEX(Hosts!$A:$M, MATCH(Places!$B5801,Hosts!$A:$A,0), MATCH(Places!H$1,Hosts!$A$1:$M$1,0))</f>
        <v>1</v>
      </c>
      <c r="I5801" s="70">
        <f>INDEX(Hosts!$A:$M, MATCH(Places!$B5801,Hosts!$A:$A,0), MATCH(Places!I$1,Hosts!$A$1:$M$1,0))</f>
        <v>0.83</v>
      </c>
      <c r="J5801" t="str">
        <f>INDEX(Hosts!$A:$M, MATCH(Places!$B5801,Hosts!$A:$A,0), MATCH(Places!J$1,Hosts!$A$1:$M$1,0))</f>
        <v>No</v>
      </c>
      <c r="K5801">
        <v>10</v>
      </c>
      <c r="L5801" t="str">
        <f>VLOOKUP($K5801,Neighborhoods!$A:$C,2,0)</f>
        <v>Brooklyn</v>
      </c>
      <c r="M5801" t="str">
        <f>VLOOKUP($K5801,Neighborhoods!$A:$C,3,0)</f>
        <v>East Flatbush</v>
      </c>
      <c r="N5801" t="str">
        <f>INDEX(Neighborhoods!$A:$C, MATCH(Places!$K5801,Neighborhoods!$A:$A,0), MATCH(Places!N$1,Neighborhoods!$A$1:$C$1,0))</f>
        <v>Brooklyn</v>
      </c>
      <c r="O5801" t="str">
        <f>INDEX(Neighborhoods!$A:$C, MATCH(Places!$K5801,Neighborhoods!$A:$A,0), MATCH(Places!O$1,Neighborhoods!$A$1:$C$1,0))</f>
        <v>East Flatbush</v>
      </c>
      <c r="P5801" t="s">
        <v>1</v>
      </c>
      <c r="Q5801" t="str">
        <f t="shared" si="360"/>
        <v>Yes</v>
      </c>
      <c r="R5801">
        <v>2</v>
      </c>
      <c r="S5801" t="str">
        <f t="shared" si="361"/>
        <v>Small</v>
      </c>
      <c r="T5801" s="50">
        <v>35</v>
      </c>
      <c r="U5801" s="70">
        <f t="shared" si="362"/>
        <v>0.03</v>
      </c>
      <c r="V5801" s="52">
        <v>4.63</v>
      </c>
      <c r="W5801" s="52" t="str" cm="1">
        <f t="array" ref="W5801">_xlfn.SWITCH(ROUND(V5801,0),5,"Excellent",4,"Good",3,"Ok","Bad")</f>
        <v>Excellent</v>
      </c>
      <c r="X5801">
        <v>8</v>
      </c>
      <c r="Y5801" t="str">
        <f t="shared" si="363"/>
        <v>No</v>
      </c>
      <c r="Z5801" s="68">
        <v>43885</v>
      </c>
      <c r="AA5801" s="68">
        <v>44053</v>
      </c>
      <c r="AB5801">
        <v>233</v>
      </c>
      <c r="AC5801" t="s">
        <v>15616</v>
      </c>
    </row>
    <row r="5802" spans="1:29" x14ac:dyDescent="0.3">
      <c r="A5802" t="s">
        <v>14374</v>
      </c>
      <c r="B5802">
        <v>3252</v>
      </c>
      <c r="C5802" t="str">
        <f>VLOOKUP($B5802,Hosts!$A:$M,10,0)</f>
        <v>Within an hour</v>
      </c>
      <c r="D5802" s="70">
        <f>VLOOKUP($B5802,Hosts!$A:$M,11,0)</f>
        <v>0.94</v>
      </c>
      <c r="E5802" s="70">
        <f>VLOOKUP($B5802,Hosts!$A:$M,12,0)</f>
        <v>1</v>
      </c>
      <c r="F5802" t="str">
        <f>VLOOKUP($B5802,Hosts!$A:$M,13,0)</f>
        <v>No</v>
      </c>
      <c r="G5802" t="str">
        <f>INDEX(Hosts!$A:$M, MATCH(Places!$B5802,Hosts!$A:$A,0), MATCH(Places!G$1,Hosts!$A$1:$M$1,0))</f>
        <v>Within an hour</v>
      </c>
      <c r="H5802" s="70">
        <f>INDEX(Hosts!$A:$M, MATCH(Places!$B5802,Hosts!$A:$A,0), MATCH(Places!H$1,Hosts!$A$1:$M$1,0))</f>
        <v>0.94</v>
      </c>
      <c r="I5802" s="70">
        <f>INDEX(Hosts!$A:$M, MATCH(Places!$B5802,Hosts!$A:$A,0), MATCH(Places!I$1,Hosts!$A$1:$M$1,0))</f>
        <v>1</v>
      </c>
      <c r="J5802" t="str">
        <f>INDEX(Hosts!$A:$M, MATCH(Places!$B5802,Hosts!$A:$A,0), MATCH(Places!J$1,Hosts!$A$1:$M$1,0))</f>
        <v>No</v>
      </c>
      <c r="K5802">
        <v>20</v>
      </c>
      <c r="L5802" t="str">
        <f>VLOOKUP($K5802,Neighborhoods!$A:$C,2,0)</f>
        <v>Manhattan</v>
      </c>
      <c r="M5802" t="str">
        <f>VLOOKUP($K5802,Neighborhoods!$A:$C,3,0)</f>
        <v>Upper West Side</v>
      </c>
      <c r="N5802" t="str">
        <f>INDEX(Neighborhoods!$A:$C, MATCH(Places!$K5802,Neighborhoods!$A:$A,0), MATCH(Places!N$1,Neighborhoods!$A$1:$C$1,0))</f>
        <v>Manhattan</v>
      </c>
      <c r="O5802" t="str">
        <f>INDEX(Neighborhoods!$A:$C, MATCH(Places!$K5802,Neighborhoods!$A:$A,0), MATCH(Places!O$1,Neighborhoods!$A$1:$C$1,0))</f>
        <v>Upper West Side</v>
      </c>
      <c r="P5802" t="s">
        <v>11822</v>
      </c>
      <c r="Q5802" t="str">
        <f t="shared" si="360"/>
        <v>No</v>
      </c>
      <c r="R5802">
        <v>6</v>
      </c>
      <c r="S5802" t="str">
        <f t="shared" si="361"/>
        <v>Large</v>
      </c>
      <c r="T5802" s="50">
        <v>200</v>
      </c>
      <c r="U5802" s="70">
        <f t="shared" si="362"/>
        <v>0.04</v>
      </c>
      <c r="V5802" s="52">
        <v>5</v>
      </c>
      <c r="W5802" s="52" t="str" cm="1">
        <f t="array" ref="W5802">_xlfn.SWITCH(ROUND(V5802,0),5,"Excellent",4,"Good",3,"Ok","Bad")</f>
        <v>Excellent</v>
      </c>
      <c r="X5802">
        <v>3</v>
      </c>
      <c r="Y5802" t="str">
        <f t="shared" si="363"/>
        <v>No</v>
      </c>
      <c r="Z5802" s="68">
        <v>44023</v>
      </c>
      <c r="AA5802" s="68">
        <v>44035</v>
      </c>
      <c r="AB5802">
        <v>347</v>
      </c>
      <c r="AC5802" t="s">
        <v>15616</v>
      </c>
    </row>
    <row r="5803" spans="1:29" x14ac:dyDescent="0.3">
      <c r="A5803" t="s">
        <v>14108</v>
      </c>
      <c r="B5803">
        <v>3252</v>
      </c>
      <c r="C5803" t="str">
        <f>VLOOKUP($B5803,Hosts!$A:$M,10,0)</f>
        <v>Within an hour</v>
      </c>
      <c r="D5803" s="70">
        <f>VLOOKUP($B5803,Hosts!$A:$M,11,0)</f>
        <v>0.94</v>
      </c>
      <c r="E5803" s="70">
        <f>VLOOKUP($B5803,Hosts!$A:$M,12,0)</f>
        <v>1</v>
      </c>
      <c r="F5803" t="str">
        <f>VLOOKUP($B5803,Hosts!$A:$M,13,0)</f>
        <v>No</v>
      </c>
      <c r="G5803" t="str">
        <f>INDEX(Hosts!$A:$M, MATCH(Places!$B5803,Hosts!$A:$A,0), MATCH(Places!G$1,Hosts!$A$1:$M$1,0))</f>
        <v>Within an hour</v>
      </c>
      <c r="H5803" s="70">
        <f>INDEX(Hosts!$A:$M, MATCH(Places!$B5803,Hosts!$A:$A,0), MATCH(Places!H$1,Hosts!$A$1:$M$1,0))</f>
        <v>0.94</v>
      </c>
      <c r="I5803" s="70">
        <f>INDEX(Hosts!$A:$M, MATCH(Places!$B5803,Hosts!$A:$A,0), MATCH(Places!I$1,Hosts!$A$1:$M$1,0))</f>
        <v>1</v>
      </c>
      <c r="J5803" t="str">
        <f>INDEX(Hosts!$A:$M, MATCH(Places!$B5803,Hosts!$A:$A,0), MATCH(Places!J$1,Hosts!$A$1:$M$1,0))</f>
        <v>No</v>
      </c>
      <c r="K5803">
        <v>20</v>
      </c>
      <c r="L5803" t="str">
        <f>VLOOKUP($K5803,Neighborhoods!$A:$C,2,0)</f>
        <v>Manhattan</v>
      </c>
      <c r="M5803" t="str">
        <f>VLOOKUP($K5803,Neighborhoods!$A:$C,3,0)</f>
        <v>Upper West Side</v>
      </c>
      <c r="N5803" t="str">
        <f>INDEX(Neighborhoods!$A:$C, MATCH(Places!$K5803,Neighborhoods!$A:$A,0), MATCH(Places!N$1,Neighborhoods!$A$1:$C$1,0))</f>
        <v>Manhattan</v>
      </c>
      <c r="O5803" t="str">
        <f>INDEX(Neighborhoods!$A:$C, MATCH(Places!$K5803,Neighborhoods!$A:$A,0), MATCH(Places!O$1,Neighborhoods!$A$1:$C$1,0))</f>
        <v>Upper West Side</v>
      </c>
      <c r="P5803" t="s">
        <v>11822</v>
      </c>
      <c r="Q5803" t="str">
        <f t="shared" si="360"/>
        <v>No</v>
      </c>
      <c r="R5803">
        <v>5</v>
      </c>
      <c r="S5803" t="str">
        <f t="shared" si="361"/>
        <v>Medium</v>
      </c>
      <c r="T5803" s="50">
        <v>145</v>
      </c>
      <c r="U5803" s="70">
        <f t="shared" si="362"/>
        <v>0.03</v>
      </c>
      <c r="V5803" s="52">
        <v>3.67</v>
      </c>
      <c r="W5803" s="52" t="str" cm="1">
        <f t="array" ref="W5803">_xlfn.SWITCH(ROUND(V5803,0),5,"Excellent",4,"Good",3,"Ok","Bad")</f>
        <v>Good</v>
      </c>
      <c r="X5803">
        <v>3</v>
      </c>
      <c r="Y5803" t="str">
        <f t="shared" si="363"/>
        <v>No</v>
      </c>
      <c r="Z5803" s="68">
        <v>43983</v>
      </c>
      <c r="AA5803" s="68">
        <v>44034</v>
      </c>
      <c r="AB5803">
        <v>319</v>
      </c>
      <c r="AC5803" t="s">
        <v>15616</v>
      </c>
    </row>
    <row r="5804" spans="1:29" x14ac:dyDescent="0.3">
      <c r="A5804" t="s">
        <v>14615</v>
      </c>
      <c r="B5804">
        <v>4111</v>
      </c>
      <c r="C5804" t="str">
        <f>VLOOKUP($B5804,Hosts!$A:$M,10,0)</f>
        <v>Within an hour</v>
      </c>
      <c r="D5804" s="70">
        <f>VLOOKUP($B5804,Hosts!$A:$M,11,0)</f>
        <v>1</v>
      </c>
      <c r="E5804" s="70">
        <f>VLOOKUP($B5804,Hosts!$A:$M,12,0)</f>
        <v>0.98</v>
      </c>
      <c r="F5804" t="str">
        <f>VLOOKUP($B5804,Hosts!$A:$M,13,0)</f>
        <v>Yes</v>
      </c>
      <c r="G5804" t="str">
        <f>INDEX(Hosts!$A:$M, MATCH(Places!$B5804,Hosts!$A:$A,0), MATCH(Places!G$1,Hosts!$A$1:$M$1,0))</f>
        <v>Within an hour</v>
      </c>
      <c r="H5804" s="70">
        <f>INDEX(Hosts!$A:$M, MATCH(Places!$B5804,Hosts!$A:$A,0), MATCH(Places!H$1,Hosts!$A$1:$M$1,0))</f>
        <v>1</v>
      </c>
      <c r="I5804" s="70">
        <f>INDEX(Hosts!$A:$M, MATCH(Places!$B5804,Hosts!$A:$A,0), MATCH(Places!I$1,Hosts!$A$1:$M$1,0))</f>
        <v>0.98</v>
      </c>
      <c r="J5804" t="str">
        <f>INDEX(Hosts!$A:$M, MATCH(Places!$B5804,Hosts!$A:$A,0), MATCH(Places!J$1,Hosts!$A$1:$M$1,0))</f>
        <v>Yes</v>
      </c>
      <c r="K5804">
        <v>9</v>
      </c>
      <c r="L5804" t="str">
        <f>VLOOKUP($K5804,Neighborhoods!$A:$C,2,0)</f>
        <v>Brooklyn</v>
      </c>
      <c r="M5804" t="str">
        <f>VLOOKUP($K5804,Neighborhoods!$A:$C,3,0)</f>
        <v>Crown Heights</v>
      </c>
      <c r="N5804" t="str">
        <f>INDEX(Neighborhoods!$A:$C, MATCH(Places!$K5804,Neighborhoods!$A:$A,0), MATCH(Places!N$1,Neighborhoods!$A$1:$C$1,0))</f>
        <v>Brooklyn</v>
      </c>
      <c r="O5804" t="str">
        <f>INDEX(Neighborhoods!$A:$C, MATCH(Places!$K5804,Neighborhoods!$A:$A,0), MATCH(Places!O$1,Neighborhoods!$A$1:$C$1,0))</f>
        <v>Crown Heights</v>
      </c>
      <c r="P5804" t="s">
        <v>1</v>
      </c>
      <c r="Q5804" t="str">
        <f t="shared" si="360"/>
        <v>Yes</v>
      </c>
      <c r="R5804">
        <v>2</v>
      </c>
      <c r="S5804" t="str">
        <f t="shared" si="361"/>
        <v>Small</v>
      </c>
      <c r="T5804" s="50">
        <v>99</v>
      </c>
      <c r="U5804" s="70">
        <f t="shared" si="362"/>
        <v>0.03</v>
      </c>
      <c r="V5804" s="52">
        <v>4.0999999999999996</v>
      </c>
      <c r="W5804" s="52" t="str" cm="1">
        <f t="array" ref="W5804">_xlfn.SWITCH(ROUND(V5804,0),5,"Excellent",4,"Good",3,"Ok","Bad")</f>
        <v>Good</v>
      </c>
      <c r="X5804">
        <v>10</v>
      </c>
      <c r="Y5804" t="str">
        <f t="shared" si="363"/>
        <v>No</v>
      </c>
      <c r="Z5804" s="68">
        <v>43859</v>
      </c>
      <c r="AA5804" s="68">
        <v>44037</v>
      </c>
      <c r="AB5804">
        <v>365</v>
      </c>
      <c r="AC5804" t="s">
        <v>15616</v>
      </c>
    </row>
    <row r="5805" spans="1:29" x14ac:dyDescent="0.3">
      <c r="A5805" t="s">
        <v>13989</v>
      </c>
      <c r="B5805">
        <v>2170</v>
      </c>
      <c r="C5805" t="str">
        <f>VLOOKUP($B5805,Hosts!$A:$M,10,0)</f>
        <v>Within a few hours</v>
      </c>
      <c r="D5805" s="70">
        <f>VLOOKUP($B5805,Hosts!$A:$M,11,0)</f>
        <v>1</v>
      </c>
      <c r="E5805" s="70">
        <f>VLOOKUP($B5805,Hosts!$A:$M,12,0)</f>
        <v>0.96</v>
      </c>
      <c r="F5805" t="str">
        <f>VLOOKUP($B5805,Hosts!$A:$M,13,0)</f>
        <v>Yes</v>
      </c>
      <c r="G5805" t="str">
        <f>INDEX(Hosts!$A:$M, MATCH(Places!$B5805,Hosts!$A:$A,0), MATCH(Places!G$1,Hosts!$A$1:$M$1,0))</f>
        <v>Within a few hours</v>
      </c>
      <c r="H5805" s="70">
        <f>INDEX(Hosts!$A:$M, MATCH(Places!$B5805,Hosts!$A:$A,0), MATCH(Places!H$1,Hosts!$A$1:$M$1,0))</f>
        <v>1</v>
      </c>
      <c r="I5805" s="70">
        <f>INDEX(Hosts!$A:$M, MATCH(Places!$B5805,Hosts!$A:$A,0), MATCH(Places!I$1,Hosts!$A$1:$M$1,0))</f>
        <v>0.96</v>
      </c>
      <c r="J5805" t="str">
        <f>INDEX(Hosts!$A:$M, MATCH(Places!$B5805,Hosts!$A:$A,0), MATCH(Places!J$1,Hosts!$A$1:$M$1,0))</f>
        <v>Yes</v>
      </c>
      <c r="K5805">
        <v>16</v>
      </c>
      <c r="L5805" t="str">
        <f>VLOOKUP($K5805,Neighborhoods!$A:$C,2,0)</f>
        <v>Manhattan</v>
      </c>
      <c r="M5805" t="str">
        <f>VLOOKUP($K5805,Neighborhoods!$A:$C,3,0)</f>
        <v>Harlem</v>
      </c>
      <c r="N5805" t="str">
        <f>INDEX(Neighborhoods!$A:$C, MATCH(Places!$K5805,Neighborhoods!$A:$A,0), MATCH(Places!N$1,Neighborhoods!$A$1:$C$1,0))</f>
        <v>Manhattan</v>
      </c>
      <c r="O5805" t="str">
        <f>INDEX(Neighborhoods!$A:$C, MATCH(Places!$K5805,Neighborhoods!$A:$A,0), MATCH(Places!O$1,Neighborhoods!$A$1:$C$1,0))</f>
        <v>Harlem</v>
      </c>
      <c r="P5805" t="s">
        <v>11822</v>
      </c>
      <c r="Q5805" t="str">
        <f t="shared" si="360"/>
        <v>No</v>
      </c>
      <c r="R5805">
        <v>4</v>
      </c>
      <c r="S5805" t="str">
        <f t="shared" si="361"/>
        <v>Medium</v>
      </c>
      <c r="T5805" s="50">
        <v>180</v>
      </c>
      <c r="U5805" s="70">
        <f t="shared" si="362"/>
        <v>0.03</v>
      </c>
      <c r="V5805" s="52">
        <v>5</v>
      </c>
      <c r="W5805" s="52" t="str" cm="1">
        <f t="array" ref="W5805">_xlfn.SWITCH(ROUND(V5805,0),5,"Excellent",4,"Good",3,"Ok","Bad")</f>
        <v>Excellent</v>
      </c>
      <c r="X5805">
        <v>4</v>
      </c>
      <c r="Y5805" t="str">
        <f t="shared" si="363"/>
        <v>No</v>
      </c>
      <c r="Z5805" s="68">
        <v>43878</v>
      </c>
      <c r="AA5805" s="68">
        <v>43905</v>
      </c>
      <c r="AB5805">
        <v>79</v>
      </c>
      <c r="AC5805" t="s">
        <v>15615</v>
      </c>
    </row>
    <row r="5806" spans="1:29" x14ac:dyDescent="0.3">
      <c r="A5806" t="s">
        <v>15483</v>
      </c>
      <c r="B5806">
        <v>3111</v>
      </c>
      <c r="C5806" t="str">
        <f>VLOOKUP($B5806,Hosts!$A:$M,10,0)</f>
        <v>Within a few hours</v>
      </c>
      <c r="D5806" s="70">
        <f>VLOOKUP($B5806,Hosts!$A:$M,11,0)</f>
        <v>0.94</v>
      </c>
      <c r="E5806" s="70">
        <f>VLOOKUP($B5806,Hosts!$A:$M,12,0)</f>
        <v>0.97</v>
      </c>
      <c r="F5806" t="str">
        <f>VLOOKUP($B5806,Hosts!$A:$M,13,0)</f>
        <v>No</v>
      </c>
      <c r="G5806" t="str">
        <f>INDEX(Hosts!$A:$M, MATCH(Places!$B5806,Hosts!$A:$A,0), MATCH(Places!G$1,Hosts!$A$1:$M$1,0))</f>
        <v>Within a few hours</v>
      </c>
      <c r="H5806" s="70">
        <f>INDEX(Hosts!$A:$M, MATCH(Places!$B5806,Hosts!$A:$A,0), MATCH(Places!H$1,Hosts!$A$1:$M$1,0))</f>
        <v>0.94</v>
      </c>
      <c r="I5806" s="70">
        <f>INDEX(Hosts!$A:$M, MATCH(Places!$B5806,Hosts!$A:$A,0), MATCH(Places!I$1,Hosts!$A$1:$M$1,0))</f>
        <v>0.97</v>
      </c>
      <c r="J5806" t="str">
        <f>INDEX(Hosts!$A:$M, MATCH(Places!$B5806,Hosts!$A:$A,0), MATCH(Places!J$1,Hosts!$A$1:$M$1,0))</f>
        <v>No</v>
      </c>
      <c r="K5806">
        <v>26</v>
      </c>
      <c r="L5806" t="str">
        <f>VLOOKUP($K5806,Neighborhoods!$A:$C,2,0)</f>
        <v>Queens</v>
      </c>
      <c r="M5806" t="str">
        <f>VLOOKUP($K5806,Neighborhoods!$A:$C,3,0)</f>
        <v>Sunnyside</v>
      </c>
      <c r="N5806" t="str">
        <f>INDEX(Neighborhoods!$A:$C, MATCH(Places!$K5806,Neighborhoods!$A:$A,0), MATCH(Places!N$1,Neighborhoods!$A$1:$C$1,0))</f>
        <v>Queens</v>
      </c>
      <c r="O5806" t="str">
        <f>INDEX(Neighborhoods!$A:$C, MATCH(Places!$K5806,Neighborhoods!$A:$A,0), MATCH(Places!O$1,Neighborhoods!$A$1:$C$1,0))</f>
        <v>Sunnyside</v>
      </c>
      <c r="P5806" t="s">
        <v>11822</v>
      </c>
      <c r="Q5806" t="str">
        <f t="shared" si="360"/>
        <v>No</v>
      </c>
      <c r="R5806">
        <v>12</v>
      </c>
      <c r="S5806" t="str">
        <f t="shared" si="361"/>
        <v>Large</v>
      </c>
      <c r="T5806" s="50">
        <v>100</v>
      </c>
      <c r="U5806" s="70">
        <f t="shared" si="362"/>
        <v>0.03</v>
      </c>
      <c r="V5806" s="52">
        <v>3.67</v>
      </c>
      <c r="W5806" s="52" t="str" cm="1">
        <f t="array" ref="W5806">_xlfn.SWITCH(ROUND(V5806,0),5,"Excellent",4,"Good",3,"Ok","Bad")</f>
        <v>Good</v>
      </c>
      <c r="X5806">
        <v>3</v>
      </c>
      <c r="Y5806" t="str">
        <f t="shared" si="363"/>
        <v>No</v>
      </c>
      <c r="Z5806" s="68">
        <v>43863</v>
      </c>
      <c r="AA5806" s="68">
        <v>43877</v>
      </c>
      <c r="AB5806">
        <v>349</v>
      </c>
      <c r="AC5806" t="s">
        <v>15616</v>
      </c>
    </row>
    <row r="5807" spans="1:29" x14ac:dyDescent="0.3">
      <c r="A5807" t="s">
        <v>13502</v>
      </c>
      <c r="B5807">
        <v>2715</v>
      </c>
      <c r="C5807" t="str">
        <f>VLOOKUP($B5807,Hosts!$A:$M,10,0)</f>
        <v>Within an hour</v>
      </c>
      <c r="D5807" s="70">
        <f>VLOOKUP($B5807,Hosts!$A:$M,11,0)</f>
        <v>0.88</v>
      </c>
      <c r="E5807" s="70">
        <f>VLOOKUP($B5807,Hosts!$A:$M,12,0)</f>
        <v>0.98</v>
      </c>
      <c r="F5807" t="str">
        <f>VLOOKUP($B5807,Hosts!$A:$M,13,0)</f>
        <v>No</v>
      </c>
      <c r="G5807" t="str">
        <f>INDEX(Hosts!$A:$M, MATCH(Places!$B5807,Hosts!$A:$A,0), MATCH(Places!G$1,Hosts!$A$1:$M$1,0))</f>
        <v>Within an hour</v>
      </c>
      <c r="H5807" s="70">
        <f>INDEX(Hosts!$A:$M, MATCH(Places!$B5807,Hosts!$A:$A,0), MATCH(Places!H$1,Hosts!$A$1:$M$1,0))</f>
        <v>0.88</v>
      </c>
      <c r="I5807" s="70">
        <f>INDEX(Hosts!$A:$M, MATCH(Places!$B5807,Hosts!$A:$A,0), MATCH(Places!I$1,Hosts!$A$1:$M$1,0))</f>
        <v>0.98</v>
      </c>
      <c r="J5807" t="str">
        <f>INDEX(Hosts!$A:$M, MATCH(Places!$B5807,Hosts!$A:$A,0), MATCH(Places!J$1,Hosts!$A$1:$M$1,0))</f>
        <v>No</v>
      </c>
      <c r="K5807">
        <v>18</v>
      </c>
      <c r="L5807" t="str">
        <f>VLOOKUP($K5807,Neighborhoods!$A:$C,2,0)</f>
        <v>Manhattan</v>
      </c>
      <c r="M5807" t="str">
        <f>VLOOKUP($K5807,Neighborhoods!$A:$C,3,0)</f>
        <v>Midtown</v>
      </c>
      <c r="N5807" t="str">
        <f>INDEX(Neighborhoods!$A:$C, MATCH(Places!$K5807,Neighborhoods!$A:$A,0), MATCH(Places!N$1,Neighborhoods!$A$1:$C$1,0))</f>
        <v>Manhattan</v>
      </c>
      <c r="O5807" t="str">
        <f>INDEX(Neighborhoods!$A:$C, MATCH(Places!$K5807,Neighborhoods!$A:$A,0), MATCH(Places!O$1,Neighborhoods!$A$1:$C$1,0))</f>
        <v>Midtown</v>
      </c>
      <c r="P5807" t="s">
        <v>11822</v>
      </c>
      <c r="Q5807" t="str">
        <f t="shared" si="360"/>
        <v>No</v>
      </c>
      <c r="R5807">
        <v>6</v>
      </c>
      <c r="S5807" t="str">
        <f t="shared" si="361"/>
        <v>Large</v>
      </c>
      <c r="T5807" s="50">
        <v>200</v>
      </c>
      <c r="U5807" s="70">
        <f t="shared" si="362"/>
        <v>0.04</v>
      </c>
      <c r="V5807" s="52">
        <v>4.67</v>
      </c>
      <c r="W5807" s="52" t="str" cm="1">
        <f t="array" ref="W5807">_xlfn.SWITCH(ROUND(V5807,0),5,"Excellent",4,"Good",3,"Ok","Bad")</f>
        <v>Excellent</v>
      </c>
      <c r="X5807">
        <v>3</v>
      </c>
      <c r="Y5807" t="str">
        <f t="shared" si="363"/>
        <v>No</v>
      </c>
      <c r="Z5807" s="68">
        <v>43882</v>
      </c>
      <c r="AA5807" s="68">
        <v>43892</v>
      </c>
      <c r="AB5807">
        <v>349</v>
      </c>
      <c r="AC5807" t="s">
        <v>15616</v>
      </c>
    </row>
    <row r="5808" spans="1:29" x14ac:dyDescent="0.3">
      <c r="A5808" t="s">
        <v>13806</v>
      </c>
      <c r="B5808">
        <v>2715</v>
      </c>
      <c r="C5808" t="str">
        <f>VLOOKUP($B5808,Hosts!$A:$M,10,0)</f>
        <v>Within an hour</v>
      </c>
      <c r="D5808" s="70">
        <f>VLOOKUP($B5808,Hosts!$A:$M,11,0)</f>
        <v>0.88</v>
      </c>
      <c r="E5808" s="70">
        <f>VLOOKUP($B5808,Hosts!$A:$M,12,0)</f>
        <v>0.98</v>
      </c>
      <c r="F5808" t="str">
        <f>VLOOKUP($B5808,Hosts!$A:$M,13,0)</f>
        <v>No</v>
      </c>
      <c r="G5808" t="str">
        <f>INDEX(Hosts!$A:$M, MATCH(Places!$B5808,Hosts!$A:$A,0), MATCH(Places!G$1,Hosts!$A$1:$M$1,0))</f>
        <v>Within an hour</v>
      </c>
      <c r="H5808" s="70">
        <f>INDEX(Hosts!$A:$M, MATCH(Places!$B5808,Hosts!$A:$A,0), MATCH(Places!H$1,Hosts!$A$1:$M$1,0))</f>
        <v>0.88</v>
      </c>
      <c r="I5808" s="70">
        <f>INDEX(Hosts!$A:$M, MATCH(Places!$B5808,Hosts!$A:$A,0), MATCH(Places!I$1,Hosts!$A$1:$M$1,0))</f>
        <v>0.98</v>
      </c>
      <c r="J5808" t="str">
        <f>INDEX(Hosts!$A:$M, MATCH(Places!$B5808,Hosts!$A:$A,0), MATCH(Places!J$1,Hosts!$A$1:$M$1,0))</f>
        <v>No</v>
      </c>
      <c r="K5808">
        <v>18</v>
      </c>
      <c r="L5808" t="str">
        <f>VLOOKUP($K5808,Neighborhoods!$A:$C,2,0)</f>
        <v>Manhattan</v>
      </c>
      <c r="M5808" t="str">
        <f>VLOOKUP($K5808,Neighborhoods!$A:$C,3,0)</f>
        <v>Midtown</v>
      </c>
      <c r="N5808" t="str">
        <f>INDEX(Neighborhoods!$A:$C, MATCH(Places!$K5808,Neighborhoods!$A:$A,0), MATCH(Places!N$1,Neighborhoods!$A$1:$C$1,0))</f>
        <v>Manhattan</v>
      </c>
      <c r="O5808" t="str">
        <f>INDEX(Neighborhoods!$A:$C, MATCH(Places!$K5808,Neighborhoods!$A:$A,0), MATCH(Places!O$1,Neighborhoods!$A$1:$C$1,0))</f>
        <v>Midtown</v>
      </c>
      <c r="P5808" t="s">
        <v>11822</v>
      </c>
      <c r="Q5808" t="str">
        <f t="shared" si="360"/>
        <v>No</v>
      </c>
      <c r="R5808">
        <v>4</v>
      </c>
      <c r="S5808" t="str">
        <f t="shared" si="361"/>
        <v>Medium</v>
      </c>
      <c r="T5808" s="50">
        <v>145</v>
      </c>
      <c r="U5808" s="70">
        <f t="shared" si="362"/>
        <v>0.03</v>
      </c>
      <c r="V5808" s="52">
        <v>5</v>
      </c>
      <c r="W5808" s="52" t="str" cm="1">
        <f t="array" ref="W5808">_xlfn.SWITCH(ROUND(V5808,0),5,"Excellent",4,"Good",3,"Ok","Bad")</f>
        <v>Excellent</v>
      </c>
      <c r="X5808">
        <v>3</v>
      </c>
      <c r="Y5808" t="str">
        <f t="shared" si="363"/>
        <v>No</v>
      </c>
      <c r="Z5808" s="68">
        <v>44019</v>
      </c>
      <c r="AA5808" s="68">
        <v>44037</v>
      </c>
      <c r="AB5808">
        <v>359</v>
      </c>
      <c r="AC5808" t="s">
        <v>15616</v>
      </c>
    </row>
    <row r="5809" spans="1:29" x14ac:dyDescent="0.3">
      <c r="A5809" t="s">
        <v>13188</v>
      </c>
      <c r="B5809">
        <v>3423</v>
      </c>
      <c r="C5809" t="str">
        <f>VLOOKUP($B5809,Hosts!$A:$M,10,0)</f>
        <v>Within a day</v>
      </c>
      <c r="D5809" s="70">
        <f>VLOOKUP($B5809,Hosts!$A:$M,11,0)</f>
        <v>0.5</v>
      </c>
      <c r="E5809" s="70">
        <f>VLOOKUP($B5809,Hosts!$A:$M,12,0)</f>
        <v>1</v>
      </c>
      <c r="F5809" t="str">
        <f>VLOOKUP($B5809,Hosts!$A:$M,13,0)</f>
        <v>No</v>
      </c>
      <c r="G5809" t="str">
        <f>INDEX(Hosts!$A:$M, MATCH(Places!$B5809,Hosts!$A:$A,0), MATCH(Places!G$1,Hosts!$A$1:$M$1,0))</f>
        <v>Within a day</v>
      </c>
      <c r="H5809" s="70">
        <f>INDEX(Hosts!$A:$M, MATCH(Places!$B5809,Hosts!$A:$A,0), MATCH(Places!H$1,Hosts!$A$1:$M$1,0))</f>
        <v>0.5</v>
      </c>
      <c r="I5809" s="70">
        <f>INDEX(Hosts!$A:$M, MATCH(Places!$B5809,Hosts!$A:$A,0), MATCH(Places!I$1,Hosts!$A$1:$M$1,0))</f>
        <v>1</v>
      </c>
      <c r="J5809" t="str">
        <f>INDEX(Hosts!$A:$M, MATCH(Places!$B5809,Hosts!$A:$A,0), MATCH(Places!J$1,Hosts!$A$1:$M$1,0))</f>
        <v>No</v>
      </c>
      <c r="K5809">
        <v>18</v>
      </c>
      <c r="L5809" t="str">
        <f>VLOOKUP($K5809,Neighborhoods!$A:$C,2,0)</f>
        <v>Manhattan</v>
      </c>
      <c r="M5809" t="str">
        <f>VLOOKUP($K5809,Neighborhoods!$A:$C,3,0)</f>
        <v>Midtown</v>
      </c>
      <c r="N5809" t="str">
        <f>INDEX(Neighborhoods!$A:$C, MATCH(Places!$K5809,Neighborhoods!$A:$A,0), MATCH(Places!N$1,Neighborhoods!$A$1:$C$1,0))</f>
        <v>Manhattan</v>
      </c>
      <c r="O5809" t="str">
        <f>INDEX(Neighborhoods!$A:$C, MATCH(Places!$K5809,Neighborhoods!$A:$A,0), MATCH(Places!O$1,Neighborhoods!$A$1:$C$1,0))</f>
        <v>Midtown</v>
      </c>
      <c r="P5809" t="s">
        <v>11822</v>
      </c>
      <c r="Q5809" t="str">
        <f t="shared" si="360"/>
        <v>No</v>
      </c>
      <c r="R5809">
        <v>4</v>
      </c>
      <c r="S5809" t="str">
        <f t="shared" si="361"/>
        <v>Medium</v>
      </c>
      <c r="T5809" s="50">
        <v>146</v>
      </c>
      <c r="U5809" s="70">
        <f t="shared" si="362"/>
        <v>0.03</v>
      </c>
      <c r="V5809" s="52">
        <v>5</v>
      </c>
      <c r="W5809" s="52" t="str" cm="1">
        <f t="array" ref="W5809">_xlfn.SWITCH(ROUND(V5809,0),5,"Excellent",4,"Good",3,"Ok","Bad")</f>
        <v>Excellent</v>
      </c>
      <c r="X5809">
        <v>4</v>
      </c>
      <c r="Y5809" t="str">
        <f t="shared" si="363"/>
        <v>No</v>
      </c>
      <c r="Z5809" s="68">
        <v>43892</v>
      </c>
      <c r="AA5809" s="68">
        <v>43944</v>
      </c>
      <c r="AB5809">
        <v>337</v>
      </c>
      <c r="AC5809" t="s">
        <v>15616</v>
      </c>
    </row>
    <row r="5810" spans="1:29" x14ac:dyDescent="0.3">
      <c r="A5810" t="s">
        <v>14676</v>
      </c>
      <c r="B5810">
        <v>3096</v>
      </c>
      <c r="C5810" t="str">
        <f>VLOOKUP($B5810,Hosts!$A:$M,10,0)</f>
        <v>Within an hour</v>
      </c>
      <c r="D5810" s="70">
        <f>VLOOKUP($B5810,Hosts!$A:$M,11,0)</f>
        <v>0.99</v>
      </c>
      <c r="E5810" s="70">
        <f>VLOOKUP($B5810,Hosts!$A:$M,12,0)</f>
        <v>0.45</v>
      </c>
      <c r="F5810" t="str">
        <f>VLOOKUP($B5810,Hosts!$A:$M,13,0)</f>
        <v>No</v>
      </c>
      <c r="G5810" t="str">
        <f>INDEX(Hosts!$A:$M, MATCH(Places!$B5810,Hosts!$A:$A,0), MATCH(Places!G$1,Hosts!$A$1:$M$1,0))</f>
        <v>Within an hour</v>
      </c>
      <c r="H5810" s="70">
        <f>INDEX(Hosts!$A:$M, MATCH(Places!$B5810,Hosts!$A:$A,0), MATCH(Places!H$1,Hosts!$A$1:$M$1,0))</f>
        <v>0.99</v>
      </c>
      <c r="I5810" s="70">
        <f>INDEX(Hosts!$A:$M, MATCH(Places!$B5810,Hosts!$A:$A,0), MATCH(Places!I$1,Hosts!$A$1:$M$1,0))</f>
        <v>0.45</v>
      </c>
      <c r="J5810" t="str">
        <f>INDEX(Hosts!$A:$M, MATCH(Places!$B5810,Hosts!$A:$A,0), MATCH(Places!J$1,Hosts!$A$1:$M$1,0))</f>
        <v>No</v>
      </c>
      <c r="K5810">
        <v>10</v>
      </c>
      <c r="L5810" t="str">
        <f>VLOOKUP($K5810,Neighborhoods!$A:$C,2,0)</f>
        <v>Brooklyn</v>
      </c>
      <c r="M5810" t="str">
        <f>VLOOKUP($K5810,Neighborhoods!$A:$C,3,0)</f>
        <v>East Flatbush</v>
      </c>
      <c r="N5810" t="str">
        <f>INDEX(Neighborhoods!$A:$C, MATCH(Places!$K5810,Neighborhoods!$A:$A,0), MATCH(Places!N$1,Neighborhoods!$A$1:$C$1,0))</f>
        <v>Brooklyn</v>
      </c>
      <c r="O5810" t="str">
        <f>INDEX(Neighborhoods!$A:$C, MATCH(Places!$K5810,Neighborhoods!$A:$A,0), MATCH(Places!O$1,Neighborhoods!$A$1:$C$1,0))</f>
        <v>East Flatbush</v>
      </c>
      <c r="P5810" t="s">
        <v>11822</v>
      </c>
      <c r="Q5810" t="str">
        <f t="shared" si="360"/>
        <v>No</v>
      </c>
      <c r="R5810">
        <v>16</v>
      </c>
      <c r="S5810" t="str">
        <f t="shared" si="361"/>
        <v>Large</v>
      </c>
      <c r="T5810" s="50">
        <v>99</v>
      </c>
      <c r="U5810" s="70">
        <f t="shared" si="362"/>
        <v>0.03</v>
      </c>
      <c r="V5810" s="52">
        <v>5</v>
      </c>
      <c r="W5810" s="52" t="str" cm="1">
        <f t="array" ref="W5810">_xlfn.SWITCH(ROUND(V5810,0),5,"Excellent",4,"Good",3,"Ok","Bad")</f>
        <v>Excellent</v>
      </c>
      <c r="X5810">
        <v>11</v>
      </c>
      <c r="Y5810" t="str">
        <f t="shared" si="363"/>
        <v>No</v>
      </c>
      <c r="Z5810" s="68">
        <v>43871</v>
      </c>
      <c r="AA5810" s="68">
        <v>44043</v>
      </c>
      <c r="AB5810">
        <v>157</v>
      </c>
      <c r="AC5810" t="s">
        <v>15615</v>
      </c>
    </row>
    <row r="5811" spans="1:29" x14ac:dyDescent="0.3">
      <c r="A5811" t="s">
        <v>13221</v>
      </c>
      <c r="B5811">
        <v>3665</v>
      </c>
      <c r="C5811" t="str">
        <f>VLOOKUP($B5811,Hosts!$A:$M,10,0)</f>
        <v>Within an hour</v>
      </c>
      <c r="D5811" s="70">
        <f>VLOOKUP($B5811,Hosts!$A:$M,11,0)</f>
        <v>1</v>
      </c>
      <c r="E5811" s="70">
        <f>VLOOKUP($B5811,Hosts!$A:$M,12,0)</f>
        <v>1</v>
      </c>
      <c r="F5811" t="str">
        <f>VLOOKUP($B5811,Hosts!$A:$M,13,0)</f>
        <v>Yes</v>
      </c>
      <c r="G5811" t="str">
        <f>INDEX(Hosts!$A:$M, MATCH(Places!$B5811,Hosts!$A:$A,0), MATCH(Places!G$1,Hosts!$A$1:$M$1,0))</f>
        <v>Within an hour</v>
      </c>
      <c r="H5811" s="70">
        <f>INDEX(Hosts!$A:$M, MATCH(Places!$B5811,Hosts!$A:$A,0), MATCH(Places!H$1,Hosts!$A$1:$M$1,0))</f>
        <v>1</v>
      </c>
      <c r="I5811" s="70">
        <f>INDEX(Hosts!$A:$M, MATCH(Places!$B5811,Hosts!$A:$A,0), MATCH(Places!I$1,Hosts!$A$1:$M$1,0))</f>
        <v>1</v>
      </c>
      <c r="J5811" t="str">
        <f>INDEX(Hosts!$A:$M, MATCH(Places!$B5811,Hosts!$A:$A,0), MATCH(Places!J$1,Hosts!$A$1:$M$1,0))</f>
        <v>Yes</v>
      </c>
      <c r="K5811">
        <v>12</v>
      </c>
      <c r="L5811" t="str">
        <f>VLOOKUP($K5811,Neighborhoods!$A:$C,2,0)</f>
        <v>Brooklyn</v>
      </c>
      <c r="M5811" t="str">
        <f>VLOOKUP($K5811,Neighborhoods!$A:$C,3,0)</f>
        <v>Williamsburg</v>
      </c>
      <c r="N5811" t="str">
        <f>INDEX(Neighborhoods!$A:$C, MATCH(Places!$K5811,Neighborhoods!$A:$A,0), MATCH(Places!N$1,Neighborhoods!$A$1:$C$1,0))</f>
        <v>Brooklyn</v>
      </c>
      <c r="O5811" t="str">
        <f>INDEX(Neighborhoods!$A:$C, MATCH(Places!$K5811,Neighborhoods!$A:$A,0), MATCH(Places!O$1,Neighborhoods!$A$1:$C$1,0))</f>
        <v>Williamsburg</v>
      </c>
      <c r="P5811" t="s">
        <v>11822</v>
      </c>
      <c r="Q5811" t="str">
        <f t="shared" si="360"/>
        <v>No</v>
      </c>
      <c r="R5811">
        <v>4</v>
      </c>
      <c r="S5811" t="str">
        <f t="shared" si="361"/>
        <v>Medium</v>
      </c>
      <c r="T5811" s="50">
        <v>134</v>
      </c>
      <c r="U5811" s="70">
        <f t="shared" si="362"/>
        <v>0.03</v>
      </c>
      <c r="V5811" s="52">
        <v>4.88</v>
      </c>
      <c r="W5811" s="52" t="str" cm="1">
        <f t="array" ref="W5811">_xlfn.SWITCH(ROUND(V5811,0),5,"Excellent",4,"Good",3,"Ok","Bad")</f>
        <v>Excellent</v>
      </c>
      <c r="X5811">
        <v>8</v>
      </c>
      <c r="Y5811" t="str">
        <f t="shared" si="363"/>
        <v>No</v>
      </c>
      <c r="Z5811" s="68">
        <v>43868</v>
      </c>
      <c r="AA5811" s="68">
        <v>43905</v>
      </c>
      <c r="AB5811">
        <v>0</v>
      </c>
      <c r="AC5811" t="s">
        <v>15615</v>
      </c>
    </row>
    <row r="5812" spans="1:29" x14ac:dyDescent="0.3">
      <c r="A5812" t="s">
        <v>13274</v>
      </c>
      <c r="B5812">
        <v>3924</v>
      </c>
      <c r="C5812" t="str">
        <f>VLOOKUP($B5812,Hosts!$A:$M,10,0)</f>
        <v>Within an hour</v>
      </c>
      <c r="D5812" s="70">
        <f>VLOOKUP($B5812,Hosts!$A:$M,11,0)</f>
        <v>0.63</v>
      </c>
      <c r="E5812" s="70">
        <f>VLOOKUP($B5812,Hosts!$A:$M,12,0)</f>
        <v>0.98</v>
      </c>
      <c r="F5812" t="str">
        <f>VLOOKUP($B5812,Hosts!$A:$M,13,0)</f>
        <v>No</v>
      </c>
      <c r="G5812" t="str">
        <f>INDEX(Hosts!$A:$M, MATCH(Places!$B5812,Hosts!$A:$A,0), MATCH(Places!G$1,Hosts!$A$1:$M$1,0))</f>
        <v>Within an hour</v>
      </c>
      <c r="H5812" s="70">
        <f>INDEX(Hosts!$A:$M, MATCH(Places!$B5812,Hosts!$A:$A,0), MATCH(Places!H$1,Hosts!$A$1:$M$1,0))</f>
        <v>0.63</v>
      </c>
      <c r="I5812" s="70">
        <f>INDEX(Hosts!$A:$M, MATCH(Places!$B5812,Hosts!$A:$A,0), MATCH(Places!I$1,Hosts!$A$1:$M$1,0))</f>
        <v>0.98</v>
      </c>
      <c r="J5812" t="str">
        <f>INDEX(Hosts!$A:$M, MATCH(Places!$B5812,Hosts!$A:$A,0), MATCH(Places!J$1,Hosts!$A$1:$M$1,0))</f>
        <v>No</v>
      </c>
      <c r="K5812">
        <v>18</v>
      </c>
      <c r="L5812" t="str">
        <f>VLOOKUP($K5812,Neighborhoods!$A:$C,2,0)</f>
        <v>Manhattan</v>
      </c>
      <c r="M5812" t="str">
        <f>VLOOKUP($K5812,Neighborhoods!$A:$C,3,0)</f>
        <v>Midtown</v>
      </c>
      <c r="N5812" t="str">
        <f>INDEX(Neighborhoods!$A:$C, MATCH(Places!$K5812,Neighborhoods!$A:$A,0), MATCH(Places!N$1,Neighborhoods!$A$1:$C$1,0))</f>
        <v>Manhattan</v>
      </c>
      <c r="O5812" t="str">
        <f>INDEX(Neighborhoods!$A:$C, MATCH(Places!$K5812,Neighborhoods!$A:$A,0), MATCH(Places!O$1,Neighborhoods!$A$1:$C$1,0))</f>
        <v>Midtown</v>
      </c>
      <c r="P5812" t="s">
        <v>11822</v>
      </c>
      <c r="Q5812" t="str">
        <f t="shared" si="360"/>
        <v>No</v>
      </c>
      <c r="R5812">
        <v>8</v>
      </c>
      <c r="S5812" t="str">
        <f t="shared" si="361"/>
        <v>Large</v>
      </c>
      <c r="T5812" s="50">
        <v>391</v>
      </c>
      <c r="U5812" s="70">
        <f t="shared" si="362"/>
        <v>0.04</v>
      </c>
      <c r="V5812" s="52">
        <v>5</v>
      </c>
      <c r="W5812" s="52" t="str" cm="1">
        <f t="array" ref="W5812">_xlfn.SWITCH(ROUND(V5812,0),5,"Excellent",4,"Good",3,"Ok","Bad")</f>
        <v>Excellent</v>
      </c>
      <c r="X5812">
        <v>6</v>
      </c>
      <c r="Y5812" t="str">
        <f t="shared" si="363"/>
        <v>No</v>
      </c>
      <c r="Z5812" s="68">
        <v>43863</v>
      </c>
      <c r="AA5812" s="68">
        <v>44038</v>
      </c>
      <c r="AB5812">
        <v>356</v>
      </c>
      <c r="AC5812" t="s">
        <v>15616</v>
      </c>
    </row>
    <row r="5813" spans="1:29" x14ac:dyDescent="0.3">
      <c r="A5813" t="s">
        <v>14356</v>
      </c>
      <c r="B5813">
        <v>2489</v>
      </c>
      <c r="C5813" t="str">
        <f>VLOOKUP($B5813,Hosts!$A:$M,10,0)</f>
        <v>Within an hour</v>
      </c>
      <c r="D5813" s="70">
        <f>VLOOKUP($B5813,Hosts!$A:$M,11,0)</f>
        <v>1</v>
      </c>
      <c r="E5813" s="70">
        <f>VLOOKUP($B5813,Hosts!$A:$M,12,0)</f>
        <v>0.8</v>
      </c>
      <c r="F5813" t="str">
        <f>VLOOKUP($B5813,Hosts!$A:$M,13,0)</f>
        <v>Yes</v>
      </c>
      <c r="G5813" t="str">
        <f>INDEX(Hosts!$A:$M, MATCH(Places!$B5813,Hosts!$A:$A,0), MATCH(Places!G$1,Hosts!$A$1:$M$1,0))</f>
        <v>Within an hour</v>
      </c>
      <c r="H5813" s="70">
        <f>INDEX(Hosts!$A:$M, MATCH(Places!$B5813,Hosts!$A:$A,0), MATCH(Places!H$1,Hosts!$A$1:$M$1,0))</f>
        <v>1</v>
      </c>
      <c r="I5813" s="70">
        <f>INDEX(Hosts!$A:$M, MATCH(Places!$B5813,Hosts!$A:$A,0), MATCH(Places!I$1,Hosts!$A$1:$M$1,0))</f>
        <v>0.8</v>
      </c>
      <c r="J5813" t="str">
        <f>INDEX(Hosts!$A:$M, MATCH(Places!$B5813,Hosts!$A:$A,0), MATCH(Places!J$1,Hosts!$A$1:$M$1,0))</f>
        <v>Yes</v>
      </c>
      <c r="K5813">
        <v>7</v>
      </c>
      <c r="L5813" t="str">
        <f>VLOOKUP($K5813,Neighborhoods!$A:$C,2,0)</f>
        <v>Brooklyn</v>
      </c>
      <c r="M5813" t="str">
        <f>VLOOKUP($K5813,Neighborhoods!$A:$C,3,0)</f>
        <v>Bedford-Stuyvesant</v>
      </c>
      <c r="N5813" t="str">
        <f>INDEX(Neighborhoods!$A:$C, MATCH(Places!$K5813,Neighborhoods!$A:$A,0), MATCH(Places!N$1,Neighborhoods!$A$1:$C$1,0))</f>
        <v>Brooklyn</v>
      </c>
      <c r="O5813" t="str">
        <f>INDEX(Neighborhoods!$A:$C, MATCH(Places!$K5813,Neighborhoods!$A:$A,0), MATCH(Places!O$1,Neighborhoods!$A$1:$C$1,0))</f>
        <v>Bedford-Stuyvesant</v>
      </c>
      <c r="P5813" t="s">
        <v>11822</v>
      </c>
      <c r="Q5813" t="str">
        <f t="shared" si="360"/>
        <v>No</v>
      </c>
      <c r="R5813">
        <v>7</v>
      </c>
      <c r="S5813" t="str">
        <f t="shared" si="361"/>
        <v>Large</v>
      </c>
      <c r="T5813" s="50">
        <v>128</v>
      </c>
      <c r="U5813" s="70">
        <f t="shared" si="362"/>
        <v>0.03</v>
      </c>
      <c r="V5813" s="52">
        <v>5</v>
      </c>
      <c r="W5813" s="52" t="str" cm="1">
        <f t="array" ref="W5813">_xlfn.SWITCH(ROUND(V5813,0),5,"Excellent",4,"Good",3,"Ok","Bad")</f>
        <v>Excellent</v>
      </c>
      <c r="X5813">
        <v>4</v>
      </c>
      <c r="Y5813" t="str">
        <f t="shared" si="363"/>
        <v>No</v>
      </c>
      <c r="Z5813" s="68">
        <v>43891</v>
      </c>
      <c r="AA5813" s="68">
        <v>43976</v>
      </c>
      <c r="AB5813">
        <v>349</v>
      </c>
      <c r="AC5813" t="s">
        <v>15615</v>
      </c>
    </row>
    <row r="5814" spans="1:29" x14ac:dyDescent="0.3">
      <c r="A5814" t="s">
        <v>13824</v>
      </c>
      <c r="B5814">
        <v>4116</v>
      </c>
      <c r="C5814" t="str">
        <f>VLOOKUP($B5814,Hosts!$A:$M,10,0)</f>
        <v>Within an hour</v>
      </c>
      <c r="D5814" s="70">
        <f>VLOOKUP($B5814,Hosts!$A:$M,11,0)</f>
        <v>1</v>
      </c>
      <c r="E5814" s="70">
        <f>VLOOKUP($B5814,Hosts!$A:$M,12,0)</f>
        <v>0.91</v>
      </c>
      <c r="F5814" t="str">
        <f>VLOOKUP($B5814,Hosts!$A:$M,13,0)</f>
        <v>Yes</v>
      </c>
      <c r="G5814" t="str">
        <f>INDEX(Hosts!$A:$M, MATCH(Places!$B5814,Hosts!$A:$A,0), MATCH(Places!G$1,Hosts!$A$1:$M$1,0))</f>
        <v>Within an hour</v>
      </c>
      <c r="H5814" s="70">
        <f>INDEX(Hosts!$A:$M, MATCH(Places!$B5814,Hosts!$A:$A,0), MATCH(Places!H$1,Hosts!$A$1:$M$1,0))</f>
        <v>1</v>
      </c>
      <c r="I5814" s="70">
        <f>INDEX(Hosts!$A:$M, MATCH(Places!$B5814,Hosts!$A:$A,0), MATCH(Places!I$1,Hosts!$A$1:$M$1,0))</f>
        <v>0.91</v>
      </c>
      <c r="J5814" t="str">
        <f>INDEX(Hosts!$A:$M, MATCH(Places!$B5814,Hosts!$A:$A,0), MATCH(Places!J$1,Hosts!$A$1:$M$1,0))</f>
        <v>Yes</v>
      </c>
      <c r="K5814">
        <v>6</v>
      </c>
      <c r="L5814" t="str">
        <f>VLOOKUP($K5814,Neighborhoods!$A:$C,2,0)</f>
        <v>Bronx</v>
      </c>
      <c r="M5814" t="str">
        <f>VLOOKUP($K5814,Neighborhoods!$A:$C,3,0)</f>
        <v>Wakefield</v>
      </c>
      <c r="N5814" t="str">
        <f>INDEX(Neighborhoods!$A:$C, MATCH(Places!$K5814,Neighborhoods!$A:$A,0), MATCH(Places!N$1,Neighborhoods!$A$1:$C$1,0))</f>
        <v>Bronx</v>
      </c>
      <c r="O5814" t="str">
        <f>INDEX(Neighborhoods!$A:$C, MATCH(Places!$K5814,Neighborhoods!$A:$A,0), MATCH(Places!O$1,Neighborhoods!$A$1:$C$1,0))</f>
        <v>Wakefield</v>
      </c>
      <c r="P5814" t="s">
        <v>1</v>
      </c>
      <c r="Q5814" t="str">
        <f t="shared" si="360"/>
        <v>Yes</v>
      </c>
      <c r="R5814">
        <v>2</v>
      </c>
      <c r="S5814" t="str">
        <f t="shared" si="361"/>
        <v>Small</v>
      </c>
      <c r="T5814" s="50">
        <v>51</v>
      </c>
      <c r="U5814" s="70">
        <f t="shared" si="362"/>
        <v>0.03</v>
      </c>
      <c r="V5814" s="52">
        <v>5</v>
      </c>
      <c r="W5814" s="52" t="str" cm="1">
        <f t="array" ref="W5814">_xlfn.SWITCH(ROUND(V5814,0),5,"Excellent",4,"Good",3,"Ok","Bad")</f>
        <v>Excellent</v>
      </c>
      <c r="X5814">
        <v>12</v>
      </c>
      <c r="Y5814" t="str">
        <f t="shared" si="363"/>
        <v>No</v>
      </c>
      <c r="Z5814" s="68">
        <v>43872</v>
      </c>
      <c r="AA5814" s="68">
        <v>44050</v>
      </c>
      <c r="AB5814">
        <v>89</v>
      </c>
      <c r="AC5814" t="s">
        <v>15615</v>
      </c>
    </row>
    <row r="5815" spans="1:29" x14ac:dyDescent="0.3">
      <c r="A5815" t="s">
        <v>14404</v>
      </c>
      <c r="B5815">
        <v>3386</v>
      </c>
      <c r="C5815" t="str">
        <f>VLOOKUP($B5815,Hosts!$A:$M,10,0)</f>
        <v>Within an hour</v>
      </c>
      <c r="D5815" s="70">
        <f>VLOOKUP($B5815,Hosts!$A:$M,11,0)</f>
        <v>1</v>
      </c>
      <c r="E5815" s="70">
        <f>VLOOKUP($B5815,Hosts!$A:$M,12,0)</f>
        <v>0.83</v>
      </c>
      <c r="F5815" t="str">
        <f>VLOOKUP($B5815,Hosts!$A:$M,13,0)</f>
        <v>Yes</v>
      </c>
      <c r="G5815" t="str">
        <f>INDEX(Hosts!$A:$M, MATCH(Places!$B5815,Hosts!$A:$A,0), MATCH(Places!G$1,Hosts!$A$1:$M$1,0))</f>
        <v>Within an hour</v>
      </c>
      <c r="H5815" s="70">
        <f>INDEX(Hosts!$A:$M, MATCH(Places!$B5815,Hosts!$A:$A,0), MATCH(Places!H$1,Hosts!$A$1:$M$1,0))</f>
        <v>1</v>
      </c>
      <c r="I5815" s="70">
        <f>INDEX(Hosts!$A:$M, MATCH(Places!$B5815,Hosts!$A:$A,0), MATCH(Places!I$1,Hosts!$A$1:$M$1,0))</f>
        <v>0.83</v>
      </c>
      <c r="J5815" t="str">
        <f>INDEX(Hosts!$A:$M, MATCH(Places!$B5815,Hosts!$A:$A,0), MATCH(Places!J$1,Hosts!$A$1:$M$1,0))</f>
        <v>Yes</v>
      </c>
      <c r="K5815">
        <v>17</v>
      </c>
      <c r="L5815" t="str">
        <f>VLOOKUP($K5815,Neighborhoods!$A:$C,2,0)</f>
        <v>Manhattan</v>
      </c>
      <c r="M5815" t="str">
        <f>VLOOKUP($K5815,Neighborhoods!$A:$C,3,0)</f>
        <v>Hell's Kitchen</v>
      </c>
      <c r="N5815" t="str">
        <f>INDEX(Neighborhoods!$A:$C, MATCH(Places!$K5815,Neighborhoods!$A:$A,0), MATCH(Places!N$1,Neighborhoods!$A$1:$C$1,0))</f>
        <v>Manhattan</v>
      </c>
      <c r="O5815" t="str">
        <f>INDEX(Neighborhoods!$A:$C, MATCH(Places!$K5815,Neighborhoods!$A:$A,0), MATCH(Places!O$1,Neighborhoods!$A$1:$C$1,0))</f>
        <v>Hell's Kitchen</v>
      </c>
      <c r="P5815" t="s">
        <v>11822</v>
      </c>
      <c r="Q5815" t="str">
        <f t="shared" si="360"/>
        <v>No</v>
      </c>
      <c r="R5815">
        <v>2</v>
      </c>
      <c r="S5815" t="str">
        <f t="shared" si="361"/>
        <v>Small</v>
      </c>
      <c r="T5815" s="50">
        <v>90</v>
      </c>
      <c r="U5815" s="70">
        <f t="shared" si="362"/>
        <v>0.03</v>
      </c>
      <c r="V5815" s="52">
        <v>5</v>
      </c>
      <c r="W5815" s="52" t="str" cm="1">
        <f t="array" ref="W5815">_xlfn.SWITCH(ROUND(V5815,0),5,"Excellent",4,"Good",3,"Ok","Bad")</f>
        <v>Excellent</v>
      </c>
      <c r="X5815">
        <v>3</v>
      </c>
      <c r="Y5815" t="str">
        <f t="shared" si="363"/>
        <v>No</v>
      </c>
      <c r="Z5815" s="68">
        <v>43876</v>
      </c>
      <c r="AA5815" s="68">
        <v>44053</v>
      </c>
      <c r="AB5815">
        <v>59</v>
      </c>
      <c r="AC5815" t="s">
        <v>15616</v>
      </c>
    </row>
    <row r="5816" spans="1:29" x14ac:dyDescent="0.3">
      <c r="A5816" t="s">
        <v>14592</v>
      </c>
      <c r="B5816">
        <v>1632</v>
      </c>
      <c r="C5816" t="str">
        <f>VLOOKUP($B5816,Hosts!$A:$M,10,0)</f>
        <v>Within an hour</v>
      </c>
      <c r="D5816" s="70">
        <f>VLOOKUP($B5816,Hosts!$A:$M,11,0)</f>
        <v>1</v>
      </c>
      <c r="E5816" s="70">
        <f>VLOOKUP($B5816,Hosts!$A:$M,12,0)</f>
        <v>1</v>
      </c>
      <c r="F5816" t="str">
        <f>VLOOKUP($B5816,Hosts!$A:$M,13,0)</f>
        <v>Yes</v>
      </c>
      <c r="G5816" t="str">
        <f>INDEX(Hosts!$A:$M, MATCH(Places!$B5816,Hosts!$A:$A,0), MATCH(Places!G$1,Hosts!$A$1:$M$1,0))</f>
        <v>Within an hour</v>
      </c>
      <c r="H5816" s="70">
        <f>INDEX(Hosts!$A:$M, MATCH(Places!$B5816,Hosts!$A:$A,0), MATCH(Places!H$1,Hosts!$A$1:$M$1,0))</f>
        <v>1</v>
      </c>
      <c r="I5816" s="70">
        <f>INDEX(Hosts!$A:$M, MATCH(Places!$B5816,Hosts!$A:$A,0), MATCH(Places!I$1,Hosts!$A$1:$M$1,0))</f>
        <v>1</v>
      </c>
      <c r="J5816" t="str">
        <f>INDEX(Hosts!$A:$M, MATCH(Places!$B5816,Hosts!$A:$A,0), MATCH(Places!J$1,Hosts!$A$1:$M$1,0))</f>
        <v>Yes</v>
      </c>
      <c r="K5816">
        <v>17</v>
      </c>
      <c r="L5816" t="str">
        <f>VLOOKUP($K5816,Neighborhoods!$A:$C,2,0)</f>
        <v>Manhattan</v>
      </c>
      <c r="M5816" t="str">
        <f>VLOOKUP($K5816,Neighborhoods!$A:$C,3,0)</f>
        <v>Hell's Kitchen</v>
      </c>
      <c r="N5816" t="str">
        <f>INDEX(Neighborhoods!$A:$C, MATCH(Places!$K5816,Neighborhoods!$A:$A,0), MATCH(Places!N$1,Neighborhoods!$A$1:$C$1,0))</f>
        <v>Manhattan</v>
      </c>
      <c r="O5816" t="str">
        <f>INDEX(Neighborhoods!$A:$C, MATCH(Places!$K5816,Neighborhoods!$A:$A,0), MATCH(Places!O$1,Neighborhoods!$A$1:$C$1,0))</f>
        <v>Hell's Kitchen</v>
      </c>
      <c r="P5816" t="s">
        <v>1</v>
      </c>
      <c r="Q5816" t="str">
        <f t="shared" si="360"/>
        <v>Yes</v>
      </c>
      <c r="R5816">
        <v>2</v>
      </c>
      <c r="S5816" t="str">
        <f t="shared" si="361"/>
        <v>Small</v>
      </c>
      <c r="T5816" s="50">
        <v>69</v>
      </c>
      <c r="U5816" s="70">
        <f t="shared" si="362"/>
        <v>0.03</v>
      </c>
      <c r="V5816" s="52">
        <v>5</v>
      </c>
      <c r="W5816" s="52" t="str" cm="1">
        <f t="array" ref="W5816">_xlfn.SWITCH(ROUND(V5816,0),5,"Excellent",4,"Good",3,"Ok","Bad")</f>
        <v>Excellent</v>
      </c>
      <c r="X5816">
        <v>4</v>
      </c>
      <c r="Y5816" t="str">
        <f t="shared" si="363"/>
        <v>No</v>
      </c>
      <c r="Z5816" s="68">
        <v>43879</v>
      </c>
      <c r="AA5816" s="68">
        <v>43908</v>
      </c>
      <c r="AB5816">
        <v>250</v>
      </c>
      <c r="AC5816" t="s">
        <v>15616</v>
      </c>
    </row>
    <row r="5817" spans="1:29" x14ac:dyDescent="0.3">
      <c r="A5817" t="s">
        <v>15273</v>
      </c>
      <c r="B5817">
        <v>1632</v>
      </c>
      <c r="C5817" t="str">
        <f>VLOOKUP($B5817,Hosts!$A:$M,10,0)</f>
        <v>Within an hour</v>
      </c>
      <c r="D5817" s="70">
        <f>VLOOKUP($B5817,Hosts!$A:$M,11,0)</f>
        <v>1</v>
      </c>
      <c r="E5817" s="70">
        <f>VLOOKUP($B5817,Hosts!$A:$M,12,0)</f>
        <v>1</v>
      </c>
      <c r="F5817" t="str">
        <f>VLOOKUP($B5817,Hosts!$A:$M,13,0)</f>
        <v>Yes</v>
      </c>
      <c r="G5817" t="str">
        <f>INDEX(Hosts!$A:$M, MATCH(Places!$B5817,Hosts!$A:$A,0), MATCH(Places!G$1,Hosts!$A$1:$M$1,0))</f>
        <v>Within an hour</v>
      </c>
      <c r="H5817" s="70">
        <f>INDEX(Hosts!$A:$M, MATCH(Places!$B5817,Hosts!$A:$A,0), MATCH(Places!H$1,Hosts!$A$1:$M$1,0))</f>
        <v>1</v>
      </c>
      <c r="I5817" s="70">
        <f>INDEX(Hosts!$A:$M, MATCH(Places!$B5817,Hosts!$A:$A,0), MATCH(Places!I$1,Hosts!$A$1:$M$1,0))</f>
        <v>1</v>
      </c>
      <c r="J5817" t="str">
        <f>INDEX(Hosts!$A:$M, MATCH(Places!$B5817,Hosts!$A:$A,0), MATCH(Places!J$1,Hosts!$A$1:$M$1,0))</f>
        <v>Yes</v>
      </c>
      <c r="K5817">
        <v>17</v>
      </c>
      <c r="L5817" t="str">
        <f>VLOOKUP($K5817,Neighborhoods!$A:$C,2,0)</f>
        <v>Manhattan</v>
      </c>
      <c r="M5817" t="str">
        <f>VLOOKUP($K5817,Neighborhoods!$A:$C,3,0)</f>
        <v>Hell's Kitchen</v>
      </c>
      <c r="N5817" t="str">
        <f>INDEX(Neighborhoods!$A:$C, MATCH(Places!$K5817,Neighborhoods!$A:$A,0), MATCH(Places!N$1,Neighborhoods!$A$1:$C$1,0))</f>
        <v>Manhattan</v>
      </c>
      <c r="O5817" t="str">
        <f>INDEX(Neighborhoods!$A:$C, MATCH(Places!$K5817,Neighborhoods!$A:$A,0), MATCH(Places!O$1,Neighborhoods!$A$1:$C$1,0))</f>
        <v>Hell's Kitchen</v>
      </c>
      <c r="P5817" t="s">
        <v>1</v>
      </c>
      <c r="Q5817" t="str">
        <f t="shared" si="360"/>
        <v>Yes</v>
      </c>
      <c r="R5817">
        <v>1</v>
      </c>
      <c r="S5817" t="str">
        <f t="shared" si="361"/>
        <v>Small</v>
      </c>
      <c r="T5817" s="50">
        <v>65</v>
      </c>
      <c r="U5817" s="70">
        <f t="shared" si="362"/>
        <v>0.03</v>
      </c>
      <c r="V5817" s="52">
        <v>5</v>
      </c>
      <c r="W5817" s="52" t="str" cm="1">
        <f t="array" ref="W5817">_xlfn.SWITCH(ROUND(V5817,0),5,"Excellent",4,"Good",3,"Ok","Bad")</f>
        <v>Excellent</v>
      </c>
      <c r="X5817">
        <v>4</v>
      </c>
      <c r="Y5817" t="str">
        <f t="shared" si="363"/>
        <v>No</v>
      </c>
      <c r="Z5817" s="68">
        <v>43877</v>
      </c>
      <c r="AA5817" s="68">
        <v>43897</v>
      </c>
      <c r="AB5817">
        <v>249</v>
      </c>
      <c r="AC5817" t="s">
        <v>15616</v>
      </c>
    </row>
    <row r="5818" spans="1:29" x14ac:dyDescent="0.3">
      <c r="A5818" t="s">
        <v>14141</v>
      </c>
      <c r="B5818">
        <v>4118</v>
      </c>
      <c r="C5818" t="str">
        <f>VLOOKUP($B5818,Hosts!$A:$M,10,0)</f>
        <v>Within an hour</v>
      </c>
      <c r="D5818" s="70">
        <f>VLOOKUP($B5818,Hosts!$A:$M,11,0)</f>
        <v>0.86</v>
      </c>
      <c r="E5818" s="70">
        <f>VLOOKUP($B5818,Hosts!$A:$M,12,0)</f>
        <v>0.84</v>
      </c>
      <c r="F5818" t="str">
        <f>VLOOKUP($B5818,Hosts!$A:$M,13,0)</f>
        <v>No</v>
      </c>
      <c r="G5818" t="str">
        <f>INDEX(Hosts!$A:$M, MATCH(Places!$B5818,Hosts!$A:$A,0), MATCH(Places!G$1,Hosts!$A$1:$M$1,0))</f>
        <v>Within an hour</v>
      </c>
      <c r="H5818" s="70">
        <f>INDEX(Hosts!$A:$M, MATCH(Places!$B5818,Hosts!$A:$A,0), MATCH(Places!H$1,Hosts!$A$1:$M$1,0))</f>
        <v>0.86</v>
      </c>
      <c r="I5818" s="70">
        <f>INDEX(Hosts!$A:$M, MATCH(Places!$B5818,Hosts!$A:$A,0), MATCH(Places!I$1,Hosts!$A$1:$M$1,0))</f>
        <v>0.84</v>
      </c>
      <c r="J5818" t="str">
        <f>INDEX(Hosts!$A:$M, MATCH(Places!$B5818,Hosts!$A:$A,0), MATCH(Places!J$1,Hosts!$A$1:$M$1,0))</f>
        <v>No</v>
      </c>
      <c r="K5818">
        <v>10</v>
      </c>
      <c r="L5818" t="str">
        <f>VLOOKUP($K5818,Neighborhoods!$A:$C,2,0)</f>
        <v>Brooklyn</v>
      </c>
      <c r="M5818" t="str">
        <f>VLOOKUP($K5818,Neighborhoods!$A:$C,3,0)</f>
        <v>East Flatbush</v>
      </c>
      <c r="N5818" t="str">
        <f>INDEX(Neighborhoods!$A:$C, MATCH(Places!$K5818,Neighborhoods!$A:$A,0), MATCH(Places!N$1,Neighborhoods!$A$1:$C$1,0))</f>
        <v>Brooklyn</v>
      </c>
      <c r="O5818" t="str">
        <f>INDEX(Neighborhoods!$A:$C, MATCH(Places!$K5818,Neighborhoods!$A:$A,0), MATCH(Places!O$1,Neighborhoods!$A$1:$C$1,0))</f>
        <v>East Flatbush</v>
      </c>
      <c r="P5818" t="s">
        <v>11822</v>
      </c>
      <c r="Q5818" t="str">
        <f t="shared" si="360"/>
        <v>No</v>
      </c>
      <c r="R5818">
        <v>4</v>
      </c>
      <c r="S5818" t="str">
        <f t="shared" si="361"/>
        <v>Medium</v>
      </c>
      <c r="T5818" s="50">
        <v>183</v>
      </c>
      <c r="U5818" s="70">
        <f t="shared" si="362"/>
        <v>0.03</v>
      </c>
      <c r="V5818" s="52">
        <v>5</v>
      </c>
      <c r="W5818" s="52" t="str" cm="1">
        <f t="array" ref="W5818">_xlfn.SWITCH(ROUND(V5818,0),5,"Excellent",4,"Good",3,"Ok","Bad")</f>
        <v>Excellent</v>
      </c>
      <c r="X5818">
        <v>5</v>
      </c>
      <c r="Y5818" t="str">
        <f t="shared" si="363"/>
        <v>No</v>
      </c>
      <c r="Z5818" s="68">
        <v>43878</v>
      </c>
      <c r="AA5818" s="68">
        <v>43987</v>
      </c>
      <c r="AB5818">
        <v>304</v>
      </c>
      <c r="AC5818" t="s">
        <v>15616</v>
      </c>
    </row>
    <row r="5819" spans="1:29" x14ac:dyDescent="0.3">
      <c r="A5819" t="s">
        <v>14191</v>
      </c>
      <c r="B5819">
        <v>4045</v>
      </c>
      <c r="C5819" t="str">
        <f>VLOOKUP($B5819,Hosts!$A:$M,10,0)</f>
        <v>Within an hour</v>
      </c>
      <c r="D5819" s="70">
        <f>VLOOKUP($B5819,Hosts!$A:$M,11,0)</f>
        <v>1</v>
      </c>
      <c r="E5819" s="70">
        <f>VLOOKUP($B5819,Hosts!$A:$M,12,0)</f>
        <v>0.98</v>
      </c>
      <c r="F5819" t="str">
        <f>VLOOKUP($B5819,Hosts!$A:$M,13,0)</f>
        <v>Yes</v>
      </c>
      <c r="G5819" t="str">
        <f>INDEX(Hosts!$A:$M, MATCH(Places!$B5819,Hosts!$A:$A,0), MATCH(Places!G$1,Hosts!$A$1:$M$1,0))</f>
        <v>Within an hour</v>
      </c>
      <c r="H5819" s="70">
        <f>INDEX(Hosts!$A:$M, MATCH(Places!$B5819,Hosts!$A:$A,0), MATCH(Places!H$1,Hosts!$A$1:$M$1,0))</f>
        <v>1</v>
      </c>
      <c r="I5819" s="70">
        <f>INDEX(Hosts!$A:$M, MATCH(Places!$B5819,Hosts!$A:$A,0), MATCH(Places!I$1,Hosts!$A$1:$M$1,0))</f>
        <v>0.98</v>
      </c>
      <c r="J5819" t="str">
        <f>INDEX(Hosts!$A:$M, MATCH(Places!$B5819,Hosts!$A:$A,0), MATCH(Places!J$1,Hosts!$A$1:$M$1,0))</f>
        <v>Yes</v>
      </c>
      <c r="K5819">
        <v>13</v>
      </c>
      <c r="L5819" t="str">
        <f>VLOOKUP($K5819,Neighborhoods!$A:$C,2,0)</f>
        <v>Manhattan</v>
      </c>
      <c r="M5819" t="str">
        <f>VLOOKUP($K5819,Neighborhoods!$A:$C,3,0)</f>
        <v>Chelsea</v>
      </c>
      <c r="N5819" t="str">
        <f>INDEX(Neighborhoods!$A:$C, MATCH(Places!$K5819,Neighborhoods!$A:$A,0), MATCH(Places!N$1,Neighborhoods!$A$1:$C$1,0))</f>
        <v>Manhattan</v>
      </c>
      <c r="O5819" t="str">
        <f>INDEX(Neighborhoods!$A:$C, MATCH(Places!$K5819,Neighborhoods!$A:$A,0), MATCH(Places!O$1,Neighborhoods!$A$1:$C$1,0))</f>
        <v>Chelsea</v>
      </c>
      <c r="P5819" t="s">
        <v>11822</v>
      </c>
      <c r="Q5819" t="str">
        <f t="shared" si="360"/>
        <v>No</v>
      </c>
      <c r="R5819">
        <v>7</v>
      </c>
      <c r="S5819" t="str">
        <f t="shared" si="361"/>
        <v>Large</v>
      </c>
      <c r="T5819" s="50">
        <v>181</v>
      </c>
      <c r="U5819" s="70">
        <f t="shared" si="362"/>
        <v>0.03</v>
      </c>
      <c r="V5819" s="52">
        <v>4.83</v>
      </c>
      <c r="W5819" s="52" t="str" cm="1">
        <f t="array" ref="W5819">_xlfn.SWITCH(ROUND(V5819,0),5,"Excellent",4,"Good",3,"Ok","Bad")</f>
        <v>Excellent</v>
      </c>
      <c r="X5819">
        <v>6</v>
      </c>
      <c r="Y5819" t="str">
        <f t="shared" si="363"/>
        <v>No</v>
      </c>
      <c r="Z5819" s="68">
        <v>43877</v>
      </c>
      <c r="AA5819" s="68">
        <v>43986</v>
      </c>
      <c r="AB5819">
        <v>48</v>
      </c>
      <c r="AC5819" t="s">
        <v>15616</v>
      </c>
    </row>
    <row r="5820" spans="1:29" x14ac:dyDescent="0.3">
      <c r="A5820" t="s">
        <v>14926</v>
      </c>
      <c r="B5820">
        <v>3526</v>
      </c>
      <c r="C5820" t="str">
        <f>VLOOKUP($B5820,Hosts!$A:$M,10,0)</f>
        <v>Within an hour</v>
      </c>
      <c r="D5820" s="70">
        <f>VLOOKUP($B5820,Hosts!$A:$M,11,0)</f>
        <v>1</v>
      </c>
      <c r="E5820" s="70">
        <f>VLOOKUP($B5820,Hosts!$A:$M,12,0)</f>
        <v>1</v>
      </c>
      <c r="F5820" t="str">
        <f>VLOOKUP($B5820,Hosts!$A:$M,13,0)</f>
        <v>No</v>
      </c>
      <c r="G5820" t="str">
        <f>INDEX(Hosts!$A:$M, MATCH(Places!$B5820,Hosts!$A:$A,0), MATCH(Places!G$1,Hosts!$A$1:$M$1,0))</f>
        <v>Within an hour</v>
      </c>
      <c r="H5820" s="70">
        <f>INDEX(Hosts!$A:$M, MATCH(Places!$B5820,Hosts!$A:$A,0), MATCH(Places!H$1,Hosts!$A$1:$M$1,0))</f>
        <v>1</v>
      </c>
      <c r="I5820" s="70">
        <f>INDEX(Hosts!$A:$M, MATCH(Places!$B5820,Hosts!$A:$A,0), MATCH(Places!I$1,Hosts!$A$1:$M$1,0))</f>
        <v>1</v>
      </c>
      <c r="J5820" t="str">
        <f>INDEX(Hosts!$A:$M, MATCH(Places!$B5820,Hosts!$A:$A,0), MATCH(Places!J$1,Hosts!$A$1:$M$1,0))</f>
        <v>No</v>
      </c>
      <c r="K5820">
        <v>19</v>
      </c>
      <c r="L5820" t="str">
        <f>VLOOKUP($K5820,Neighborhoods!$A:$C,2,0)</f>
        <v>Manhattan</v>
      </c>
      <c r="M5820" t="str">
        <f>VLOOKUP($K5820,Neighborhoods!$A:$C,3,0)</f>
        <v>Upper East Side</v>
      </c>
      <c r="N5820" t="str">
        <f>INDEX(Neighborhoods!$A:$C, MATCH(Places!$K5820,Neighborhoods!$A:$A,0), MATCH(Places!N$1,Neighborhoods!$A$1:$C$1,0))</f>
        <v>Manhattan</v>
      </c>
      <c r="O5820" t="str">
        <f>INDEX(Neighborhoods!$A:$C, MATCH(Places!$K5820,Neighborhoods!$A:$A,0), MATCH(Places!O$1,Neighborhoods!$A$1:$C$1,0))</f>
        <v>Upper East Side</v>
      </c>
      <c r="P5820" t="s">
        <v>11822</v>
      </c>
      <c r="Q5820" t="str">
        <f t="shared" si="360"/>
        <v>No</v>
      </c>
      <c r="R5820">
        <v>3</v>
      </c>
      <c r="S5820" t="str">
        <f t="shared" si="361"/>
        <v>Medium</v>
      </c>
      <c r="T5820" s="50">
        <v>150</v>
      </c>
      <c r="U5820" s="70">
        <f t="shared" si="362"/>
        <v>0.03</v>
      </c>
      <c r="V5820" s="52">
        <v>4.4000000000000004</v>
      </c>
      <c r="W5820" s="52" t="str" cm="1">
        <f t="array" ref="W5820">_xlfn.SWITCH(ROUND(V5820,0),5,"Excellent",4,"Good",3,"Ok","Bad")</f>
        <v>Good</v>
      </c>
      <c r="X5820">
        <v>5</v>
      </c>
      <c r="Y5820" t="str">
        <f t="shared" si="363"/>
        <v>No</v>
      </c>
      <c r="Z5820" s="68">
        <v>43959</v>
      </c>
      <c r="AA5820" s="68">
        <v>44054</v>
      </c>
      <c r="AB5820">
        <v>340</v>
      </c>
      <c r="AC5820" t="s">
        <v>15616</v>
      </c>
    </row>
    <row r="5821" spans="1:29" x14ac:dyDescent="0.3">
      <c r="A5821" t="s">
        <v>15526</v>
      </c>
      <c r="B5821">
        <v>4117</v>
      </c>
      <c r="C5821" t="str">
        <f>VLOOKUP($B5821,Hosts!$A:$M,10,0)</f>
        <v>Within a few hours</v>
      </c>
      <c r="D5821" s="70">
        <f>VLOOKUP($B5821,Hosts!$A:$M,11,0)</f>
        <v>1</v>
      </c>
      <c r="E5821" s="70">
        <f>VLOOKUP($B5821,Hosts!$A:$M,12,0)</f>
        <v>1</v>
      </c>
      <c r="F5821" t="str">
        <f>VLOOKUP($B5821,Hosts!$A:$M,13,0)</f>
        <v>Yes</v>
      </c>
      <c r="G5821" t="str">
        <f>INDEX(Hosts!$A:$M, MATCH(Places!$B5821,Hosts!$A:$A,0), MATCH(Places!G$1,Hosts!$A$1:$M$1,0))</f>
        <v>Within a few hours</v>
      </c>
      <c r="H5821" s="70">
        <f>INDEX(Hosts!$A:$M, MATCH(Places!$B5821,Hosts!$A:$A,0), MATCH(Places!H$1,Hosts!$A$1:$M$1,0))</f>
        <v>1</v>
      </c>
      <c r="I5821" s="70">
        <f>INDEX(Hosts!$A:$M, MATCH(Places!$B5821,Hosts!$A:$A,0), MATCH(Places!I$1,Hosts!$A$1:$M$1,0))</f>
        <v>1</v>
      </c>
      <c r="J5821" t="str">
        <f>INDEX(Hosts!$A:$M, MATCH(Places!$B5821,Hosts!$A:$A,0), MATCH(Places!J$1,Hosts!$A$1:$M$1,0))</f>
        <v>Yes</v>
      </c>
      <c r="K5821">
        <v>20</v>
      </c>
      <c r="L5821" t="str">
        <f>VLOOKUP($K5821,Neighborhoods!$A:$C,2,0)</f>
        <v>Manhattan</v>
      </c>
      <c r="M5821" t="str">
        <f>VLOOKUP($K5821,Neighborhoods!$A:$C,3,0)</f>
        <v>Upper West Side</v>
      </c>
      <c r="N5821" t="str">
        <f>INDEX(Neighborhoods!$A:$C, MATCH(Places!$K5821,Neighborhoods!$A:$A,0), MATCH(Places!N$1,Neighborhoods!$A$1:$C$1,0))</f>
        <v>Manhattan</v>
      </c>
      <c r="O5821" t="str">
        <f>INDEX(Neighborhoods!$A:$C, MATCH(Places!$K5821,Neighborhoods!$A:$A,0), MATCH(Places!O$1,Neighborhoods!$A$1:$C$1,0))</f>
        <v>Upper West Side</v>
      </c>
      <c r="P5821" t="s">
        <v>16</v>
      </c>
      <c r="Q5821" t="str">
        <f t="shared" si="360"/>
        <v>Yes</v>
      </c>
      <c r="R5821">
        <v>2</v>
      </c>
      <c r="S5821" t="str">
        <f t="shared" si="361"/>
        <v>Small</v>
      </c>
      <c r="T5821" s="50">
        <v>52</v>
      </c>
      <c r="U5821" s="70">
        <f t="shared" si="362"/>
        <v>0.03</v>
      </c>
      <c r="V5821" s="52">
        <v>5</v>
      </c>
      <c r="W5821" s="52" t="str" cm="1">
        <f t="array" ref="W5821">_xlfn.SWITCH(ROUND(V5821,0),5,"Excellent",4,"Good",3,"Ok","Bad")</f>
        <v>Excellent</v>
      </c>
      <c r="X5821">
        <v>3</v>
      </c>
      <c r="Y5821" t="str">
        <f t="shared" si="363"/>
        <v>No</v>
      </c>
      <c r="Z5821" s="68">
        <v>43879</v>
      </c>
      <c r="AA5821" s="68">
        <v>43921</v>
      </c>
      <c r="AB5821">
        <v>237</v>
      </c>
      <c r="AC5821" t="s">
        <v>15616</v>
      </c>
    </row>
    <row r="5822" spans="1:29" x14ac:dyDescent="0.3">
      <c r="A5822" t="s">
        <v>13485</v>
      </c>
      <c r="B5822">
        <v>4010</v>
      </c>
      <c r="C5822" t="str">
        <f>VLOOKUP($B5822,Hosts!$A:$M,10,0)</f>
        <v>Within a few hours</v>
      </c>
      <c r="D5822" s="70">
        <f>VLOOKUP($B5822,Hosts!$A:$M,11,0)</f>
        <v>1</v>
      </c>
      <c r="E5822" s="70">
        <f>VLOOKUP($B5822,Hosts!$A:$M,12,0)</f>
        <v>0.9</v>
      </c>
      <c r="F5822" t="str">
        <f>VLOOKUP($B5822,Hosts!$A:$M,13,0)</f>
        <v>No</v>
      </c>
      <c r="G5822" t="str">
        <f>INDEX(Hosts!$A:$M, MATCH(Places!$B5822,Hosts!$A:$A,0), MATCH(Places!G$1,Hosts!$A$1:$M$1,0))</f>
        <v>Within a few hours</v>
      </c>
      <c r="H5822" s="70">
        <f>INDEX(Hosts!$A:$M, MATCH(Places!$B5822,Hosts!$A:$A,0), MATCH(Places!H$1,Hosts!$A$1:$M$1,0))</f>
        <v>1</v>
      </c>
      <c r="I5822" s="70">
        <f>INDEX(Hosts!$A:$M, MATCH(Places!$B5822,Hosts!$A:$A,0), MATCH(Places!I$1,Hosts!$A$1:$M$1,0))</f>
        <v>0.9</v>
      </c>
      <c r="J5822" t="str">
        <f>INDEX(Hosts!$A:$M, MATCH(Places!$B5822,Hosts!$A:$A,0), MATCH(Places!J$1,Hosts!$A$1:$M$1,0))</f>
        <v>No</v>
      </c>
      <c r="K5822">
        <v>22</v>
      </c>
      <c r="L5822" t="str">
        <f>VLOOKUP($K5822,Neighborhoods!$A:$C,2,0)</f>
        <v>Queens</v>
      </c>
      <c r="M5822" t="str">
        <f>VLOOKUP($K5822,Neighborhoods!$A:$C,3,0)</f>
        <v>Flushing</v>
      </c>
      <c r="N5822" t="str">
        <f>INDEX(Neighborhoods!$A:$C, MATCH(Places!$K5822,Neighborhoods!$A:$A,0), MATCH(Places!N$1,Neighborhoods!$A$1:$C$1,0))</f>
        <v>Queens</v>
      </c>
      <c r="O5822" t="str">
        <f>INDEX(Neighborhoods!$A:$C, MATCH(Places!$K5822,Neighborhoods!$A:$A,0), MATCH(Places!O$1,Neighborhoods!$A$1:$C$1,0))</f>
        <v>Flushing</v>
      </c>
      <c r="P5822" t="s">
        <v>1</v>
      </c>
      <c r="Q5822" t="str">
        <f t="shared" si="360"/>
        <v>Yes</v>
      </c>
      <c r="R5822">
        <v>2</v>
      </c>
      <c r="S5822" t="str">
        <f t="shared" si="361"/>
        <v>Small</v>
      </c>
      <c r="T5822" s="50">
        <v>50</v>
      </c>
      <c r="U5822" s="70">
        <f t="shared" si="362"/>
        <v>0.03</v>
      </c>
      <c r="V5822" s="52">
        <v>5</v>
      </c>
      <c r="W5822" s="52" t="str" cm="1">
        <f t="array" ref="W5822">_xlfn.SWITCH(ROUND(V5822,0),5,"Excellent",4,"Good",3,"Ok","Bad")</f>
        <v>Excellent</v>
      </c>
      <c r="X5822">
        <v>3</v>
      </c>
      <c r="Y5822" t="str">
        <f t="shared" si="363"/>
        <v>No</v>
      </c>
      <c r="Z5822" s="68">
        <v>43888</v>
      </c>
      <c r="AA5822" s="68">
        <v>44012</v>
      </c>
      <c r="AB5822">
        <v>177</v>
      </c>
      <c r="AC5822" t="s">
        <v>15616</v>
      </c>
    </row>
    <row r="5823" spans="1:29" x14ac:dyDescent="0.3">
      <c r="A5823" t="s">
        <v>15002</v>
      </c>
      <c r="B5823">
        <v>4119</v>
      </c>
      <c r="C5823" t="str">
        <f>VLOOKUP($B5823,Hosts!$A:$M,10,0)</f>
        <v>Within a day</v>
      </c>
      <c r="D5823" s="70">
        <f>VLOOKUP($B5823,Hosts!$A:$M,11,0)</f>
        <v>0.5</v>
      </c>
      <c r="E5823" s="70">
        <f>VLOOKUP($B5823,Hosts!$A:$M,12,0)</f>
        <v>0.83</v>
      </c>
      <c r="F5823" t="str">
        <f>VLOOKUP($B5823,Hosts!$A:$M,13,0)</f>
        <v>No</v>
      </c>
      <c r="G5823" t="str">
        <f>INDEX(Hosts!$A:$M, MATCH(Places!$B5823,Hosts!$A:$A,0), MATCH(Places!G$1,Hosts!$A$1:$M$1,0))</f>
        <v>Within a day</v>
      </c>
      <c r="H5823" s="70">
        <f>INDEX(Hosts!$A:$M, MATCH(Places!$B5823,Hosts!$A:$A,0), MATCH(Places!H$1,Hosts!$A$1:$M$1,0))</f>
        <v>0.5</v>
      </c>
      <c r="I5823" s="70">
        <f>INDEX(Hosts!$A:$M, MATCH(Places!$B5823,Hosts!$A:$A,0), MATCH(Places!I$1,Hosts!$A$1:$M$1,0))</f>
        <v>0.83</v>
      </c>
      <c r="J5823" t="str">
        <f>INDEX(Hosts!$A:$M, MATCH(Places!$B5823,Hosts!$A:$A,0), MATCH(Places!J$1,Hosts!$A$1:$M$1,0))</f>
        <v>No</v>
      </c>
      <c r="K5823">
        <v>18</v>
      </c>
      <c r="L5823" t="str">
        <f>VLOOKUP($K5823,Neighborhoods!$A:$C,2,0)</f>
        <v>Manhattan</v>
      </c>
      <c r="M5823" t="str">
        <f>VLOOKUP($K5823,Neighborhoods!$A:$C,3,0)</f>
        <v>Midtown</v>
      </c>
      <c r="N5823" t="str">
        <f>INDEX(Neighborhoods!$A:$C, MATCH(Places!$K5823,Neighborhoods!$A:$A,0), MATCH(Places!N$1,Neighborhoods!$A$1:$C$1,0))</f>
        <v>Manhattan</v>
      </c>
      <c r="O5823" t="str">
        <f>INDEX(Neighborhoods!$A:$C, MATCH(Places!$K5823,Neighborhoods!$A:$A,0), MATCH(Places!O$1,Neighborhoods!$A$1:$C$1,0))</f>
        <v>Midtown</v>
      </c>
      <c r="P5823" t="s">
        <v>11822</v>
      </c>
      <c r="Q5823" t="str">
        <f t="shared" si="360"/>
        <v>No</v>
      </c>
      <c r="R5823">
        <v>15</v>
      </c>
      <c r="S5823" t="str">
        <f t="shared" si="361"/>
        <v>Large</v>
      </c>
      <c r="T5823" s="50">
        <v>500</v>
      </c>
      <c r="U5823" s="70">
        <f t="shared" si="362"/>
        <v>0.05</v>
      </c>
      <c r="V5823" s="52">
        <v>5</v>
      </c>
      <c r="W5823" s="52" t="str" cm="1">
        <f t="array" ref="W5823">_xlfn.SWITCH(ROUND(V5823,0),5,"Excellent",4,"Good",3,"Ok","Bad")</f>
        <v>Excellent</v>
      </c>
      <c r="X5823">
        <v>3</v>
      </c>
      <c r="Y5823" t="str">
        <f t="shared" si="363"/>
        <v>No</v>
      </c>
      <c r="Z5823" s="68">
        <v>43880</v>
      </c>
      <c r="AA5823" s="68">
        <v>43900</v>
      </c>
      <c r="AB5823">
        <v>137</v>
      </c>
      <c r="AC5823" t="s">
        <v>15615</v>
      </c>
    </row>
    <row r="5824" spans="1:29" x14ac:dyDescent="0.3">
      <c r="A5824" t="s">
        <v>13704</v>
      </c>
      <c r="B5824">
        <v>3003</v>
      </c>
      <c r="C5824" t="str">
        <f>VLOOKUP($B5824,Hosts!$A:$M,10,0)</f>
        <v>Within a day</v>
      </c>
      <c r="D5824" s="70">
        <f>VLOOKUP($B5824,Hosts!$A:$M,11,0)</f>
        <v>0.8</v>
      </c>
      <c r="E5824" s="70">
        <f>VLOOKUP($B5824,Hosts!$A:$M,12,0)</f>
        <v>0.84</v>
      </c>
      <c r="F5824" t="str">
        <f>VLOOKUP($B5824,Hosts!$A:$M,13,0)</f>
        <v>No</v>
      </c>
      <c r="G5824" t="str">
        <f>INDEX(Hosts!$A:$M, MATCH(Places!$B5824,Hosts!$A:$A,0), MATCH(Places!G$1,Hosts!$A$1:$M$1,0))</f>
        <v>Within a day</v>
      </c>
      <c r="H5824" s="70">
        <f>INDEX(Hosts!$A:$M, MATCH(Places!$B5824,Hosts!$A:$A,0), MATCH(Places!H$1,Hosts!$A$1:$M$1,0))</f>
        <v>0.8</v>
      </c>
      <c r="I5824" s="70">
        <f>INDEX(Hosts!$A:$M, MATCH(Places!$B5824,Hosts!$A:$A,0), MATCH(Places!I$1,Hosts!$A$1:$M$1,0))</f>
        <v>0.84</v>
      </c>
      <c r="J5824" t="str">
        <f>INDEX(Hosts!$A:$M, MATCH(Places!$B5824,Hosts!$A:$A,0), MATCH(Places!J$1,Hosts!$A$1:$M$1,0))</f>
        <v>No</v>
      </c>
      <c r="K5824">
        <v>9</v>
      </c>
      <c r="L5824" t="str">
        <f>VLOOKUP($K5824,Neighborhoods!$A:$C,2,0)</f>
        <v>Brooklyn</v>
      </c>
      <c r="M5824" t="str">
        <f>VLOOKUP($K5824,Neighborhoods!$A:$C,3,0)</f>
        <v>Crown Heights</v>
      </c>
      <c r="N5824" t="str">
        <f>INDEX(Neighborhoods!$A:$C, MATCH(Places!$K5824,Neighborhoods!$A:$A,0), MATCH(Places!N$1,Neighborhoods!$A$1:$C$1,0))</f>
        <v>Brooklyn</v>
      </c>
      <c r="O5824" t="str">
        <f>INDEX(Neighborhoods!$A:$C, MATCH(Places!$K5824,Neighborhoods!$A:$A,0), MATCH(Places!O$1,Neighborhoods!$A$1:$C$1,0))</f>
        <v>Crown Heights</v>
      </c>
      <c r="P5824" t="s">
        <v>11822</v>
      </c>
      <c r="Q5824" t="str">
        <f t="shared" si="360"/>
        <v>No</v>
      </c>
      <c r="R5824">
        <v>4</v>
      </c>
      <c r="S5824" t="str">
        <f t="shared" si="361"/>
        <v>Medium</v>
      </c>
      <c r="T5824" s="50">
        <v>85</v>
      </c>
      <c r="U5824" s="70">
        <f t="shared" si="362"/>
        <v>0.03</v>
      </c>
      <c r="V5824" s="52">
        <v>4.83</v>
      </c>
      <c r="W5824" s="52" t="str" cm="1">
        <f t="array" ref="W5824">_xlfn.SWITCH(ROUND(V5824,0),5,"Excellent",4,"Good",3,"Ok","Bad")</f>
        <v>Excellent</v>
      </c>
      <c r="X5824">
        <v>6</v>
      </c>
      <c r="Y5824" t="str">
        <f t="shared" si="363"/>
        <v>No</v>
      </c>
      <c r="Z5824" s="68">
        <v>43885</v>
      </c>
      <c r="AA5824" s="68">
        <v>44052</v>
      </c>
      <c r="AB5824">
        <v>0</v>
      </c>
      <c r="AC5824" t="s">
        <v>15615</v>
      </c>
    </row>
    <row r="5825" spans="1:29" x14ac:dyDescent="0.3">
      <c r="A5825" t="s">
        <v>14403</v>
      </c>
      <c r="B5825">
        <v>4120</v>
      </c>
      <c r="C5825" t="str">
        <f>VLOOKUP($B5825,Hosts!$A:$M,10,0)</f>
        <v>Within a few hours</v>
      </c>
      <c r="D5825" s="70">
        <f>VLOOKUP($B5825,Hosts!$A:$M,11,0)</f>
        <v>0.9</v>
      </c>
      <c r="E5825" s="70">
        <f>VLOOKUP($B5825,Hosts!$A:$M,12,0)</f>
        <v>0.96</v>
      </c>
      <c r="F5825" t="str">
        <f>VLOOKUP($B5825,Hosts!$A:$M,13,0)</f>
        <v>No</v>
      </c>
      <c r="G5825" t="str">
        <f>INDEX(Hosts!$A:$M, MATCH(Places!$B5825,Hosts!$A:$A,0), MATCH(Places!G$1,Hosts!$A$1:$M$1,0))</f>
        <v>Within a few hours</v>
      </c>
      <c r="H5825" s="70">
        <f>INDEX(Hosts!$A:$M, MATCH(Places!$B5825,Hosts!$A:$A,0), MATCH(Places!H$1,Hosts!$A$1:$M$1,0))</f>
        <v>0.9</v>
      </c>
      <c r="I5825" s="70">
        <f>INDEX(Hosts!$A:$M, MATCH(Places!$B5825,Hosts!$A:$A,0), MATCH(Places!I$1,Hosts!$A$1:$M$1,0))</f>
        <v>0.96</v>
      </c>
      <c r="J5825" t="str">
        <f>INDEX(Hosts!$A:$M, MATCH(Places!$B5825,Hosts!$A:$A,0), MATCH(Places!J$1,Hosts!$A$1:$M$1,0))</f>
        <v>No</v>
      </c>
      <c r="K5825">
        <v>7</v>
      </c>
      <c r="L5825" t="str">
        <f>VLOOKUP($K5825,Neighborhoods!$A:$C,2,0)</f>
        <v>Brooklyn</v>
      </c>
      <c r="M5825" t="str">
        <f>VLOOKUP($K5825,Neighborhoods!$A:$C,3,0)</f>
        <v>Bedford-Stuyvesant</v>
      </c>
      <c r="N5825" t="str">
        <f>INDEX(Neighborhoods!$A:$C, MATCH(Places!$K5825,Neighborhoods!$A:$A,0), MATCH(Places!N$1,Neighborhoods!$A$1:$C$1,0))</f>
        <v>Brooklyn</v>
      </c>
      <c r="O5825" t="str">
        <f>INDEX(Neighborhoods!$A:$C, MATCH(Places!$K5825,Neighborhoods!$A:$A,0), MATCH(Places!O$1,Neighborhoods!$A$1:$C$1,0))</f>
        <v>Bedford-Stuyvesant</v>
      </c>
      <c r="P5825" t="s">
        <v>11822</v>
      </c>
      <c r="Q5825" t="str">
        <f t="shared" si="360"/>
        <v>No</v>
      </c>
      <c r="R5825">
        <v>6</v>
      </c>
      <c r="S5825" t="str">
        <f t="shared" si="361"/>
        <v>Large</v>
      </c>
      <c r="T5825" s="50">
        <v>299</v>
      </c>
      <c r="U5825" s="70">
        <f t="shared" si="362"/>
        <v>0.04</v>
      </c>
      <c r="V5825" s="52">
        <v>4.67</v>
      </c>
      <c r="W5825" s="52" t="str" cm="1">
        <f t="array" ref="W5825">_xlfn.SWITCH(ROUND(V5825,0),5,"Excellent",4,"Good",3,"Ok","Bad")</f>
        <v>Excellent</v>
      </c>
      <c r="X5825">
        <v>3</v>
      </c>
      <c r="Y5825" t="str">
        <f t="shared" si="363"/>
        <v>No</v>
      </c>
      <c r="Z5825" s="68">
        <v>43877</v>
      </c>
      <c r="AA5825" s="68">
        <v>43890</v>
      </c>
      <c r="AB5825">
        <v>354</v>
      </c>
      <c r="AC5825" t="s">
        <v>15615</v>
      </c>
    </row>
    <row r="5826" spans="1:29" x14ac:dyDescent="0.3">
      <c r="A5826" t="s">
        <v>13179</v>
      </c>
      <c r="B5826">
        <v>3553</v>
      </c>
      <c r="C5826" t="str">
        <f>VLOOKUP($B5826,Hosts!$A:$M,10,0)</f>
        <v>Within an hour</v>
      </c>
      <c r="D5826" s="70">
        <f>VLOOKUP($B5826,Hosts!$A:$M,11,0)</f>
        <v>1</v>
      </c>
      <c r="E5826" s="70">
        <f>VLOOKUP($B5826,Hosts!$A:$M,12,0)</f>
        <v>1</v>
      </c>
      <c r="F5826" t="str">
        <f>VLOOKUP($B5826,Hosts!$A:$M,13,0)</f>
        <v>No</v>
      </c>
      <c r="G5826" t="str">
        <f>INDEX(Hosts!$A:$M, MATCH(Places!$B5826,Hosts!$A:$A,0), MATCH(Places!G$1,Hosts!$A$1:$M$1,0))</f>
        <v>Within an hour</v>
      </c>
      <c r="H5826" s="70">
        <f>INDEX(Hosts!$A:$M, MATCH(Places!$B5826,Hosts!$A:$A,0), MATCH(Places!H$1,Hosts!$A$1:$M$1,0))</f>
        <v>1</v>
      </c>
      <c r="I5826" s="70">
        <f>INDEX(Hosts!$A:$M, MATCH(Places!$B5826,Hosts!$A:$A,0), MATCH(Places!I$1,Hosts!$A$1:$M$1,0))</f>
        <v>1</v>
      </c>
      <c r="J5826" t="str">
        <f>INDEX(Hosts!$A:$M, MATCH(Places!$B5826,Hosts!$A:$A,0), MATCH(Places!J$1,Hosts!$A$1:$M$1,0))</f>
        <v>No</v>
      </c>
      <c r="K5826">
        <v>20</v>
      </c>
      <c r="L5826" t="str">
        <f>VLOOKUP($K5826,Neighborhoods!$A:$C,2,0)</f>
        <v>Manhattan</v>
      </c>
      <c r="M5826" t="str">
        <f>VLOOKUP($K5826,Neighborhoods!$A:$C,3,0)</f>
        <v>Upper West Side</v>
      </c>
      <c r="N5826" t="str">
        <f>INDEX(Neighborhoods!$A:$C, MATCH(Places!$K5826,Neighborhoods!$A:$A,0), MATCH(Places!N$1,Neighborhoods!$A$1:$C$1,0))</f>
        <v>Manhattan</v>
      </c>
      <c r="O5826" t="str">
        <f>INDEX(Neighborhoods!$A:$C, MATCH(Places!$K5826,Neighborhoods!$A:$A,0), MATCH(Places!O$1,Neighborhoods!$A$1:$C$1,0))</f>
        <v>Upper West Side</v>
      </c>
      <c r="P5826" t="s">
        <v>11822</v>
      </c>
      <c r="Q5826" t="str">
        <f t="shared" si="360"/>
        <v>No</v>
      </c>
      <c r="R5826">
        <v>8</v>
      </c>
      <c r="S5826" t="str">
        <f t="shared" si="361"/>
        <v>Large</v>
      </c>
      <c r="T5826" s="50">
        <v>792</v>
      </c>
      <c r="U5826" s="70">
        <f t="shared" si="362"/>
        <v>0.05</v>
      </c>
      <c r="V5826" s="52">
        <v>5</v>
      </c>
      <c r="W5826" s="52" t="str" cm="1">
        <f t="array" ref="W5826">_xlfn.SWITCH(ROUND(V5826,0),5,"Excellent",4,"Good",3,"Ok","Bad")</f>
        <v>Excellent</v>
      </c>
      <c r="X5826">
        <v>4</v>
      </c>
      <c r="Y5826" t="str">
        <f t="shared" si="363"/>
        <v>No</v>
      </c>
      <c r="Z5826" s="68">
        <v>43884</v>
      </c>
      <c r="AA5826" s="68">
        <v>43894</v>
      </c>
      <c r="AB5826">
        <v>176</v>
      </c>
      <c r="AC5826" t="s">
        <v>15616</v>
      </c>
    </row>
    <row r="5827" spans="1:29" x14ac:dyDescent="0.3">
      <c r="A5827" t="s">
        <v>14000</v>
      </c>
      <c r="B5827">
        <v>4045</v>
      </c>
      <c r="C5827" t="str">
        <f>VLOOKUP($B5827,Hosts!$A:$M,10,0)</f>
        <v>Within an hour</v>
      </c>
      <c r="D5827" s="70">
        <f>VLOOKUP($B5827,Hosts!$A:$M,11,0)</f>
        <v>1</v>
      </c>
      <c r="E5827" s="70">
        <f>VLOOKUP($B5827,Hosts!$A:$M,12,0)</f>
        <v>0.98</v>
      </c>
      <c r="F5827" t="str">
        <f>VLOOKUP($B5827,Hosts!$A:$M,13,0)</f>
        <v>Yes</v>
      </c>
      <c r="G5827" t="str">
        <f>INDEX(Hosts!$A:$M, MATCH(Places!$B5827,Hosts!$A:$A,0), MATCH(Places!G$1,Hosts!$A$1:$M$1,0))</f>
        <v>Within an hour</v>
      </c>
      <c r="H5827" s="70">
        <f>INDEX(Hosts!$A:$M, MATCH(Places!$B5827,Hosts!$A:$A,0), MATCH(Places!H$1,Hosts!$A$1:$M$1,0))</f>
        <v>1</v>
      </c>
      <c r="I5827" s="70">
        <f>INDEX(Hosts!$A:$M, MATCH(Places!$B5827,Hosts!$A:$A,0), MATCH(Places!I$1,Hosts!$A$1:$M$1,0))</f>
        <v>0.98</v>
      </c>
      <c r="J5827" t="str">
        <f>INDEX(Hosts!$A:$M, MATCH(Places!$B5827,Hosts!$A:$A,0), MATCH(Places!J$1,Hosts!$A$1:$M$1,0))</f>
        <v>Yes</v>
      </c>
      <c r="K5827">
        <v>13</v>
      </c>
      <c r="L5827" t="str">
        <f>VLOOKUP($K5827,Neighborhoods!$A:$C,2,0)</f>
        <v>Manhattan</v>
      </c>
      <c r="M5827" t="str">
        <f>VLOOKUP($K5827,Neighborhoods!$A:$C,3,0)</f>
        <v>Chelsea</v>
      </c>
      <c r="N5827" t="str">
        <f>INDEX(Neighborhoods!$A:$C, MATCH(Places!$K5827,Neighborhoods!$A:$A,0), MATCH(Places!N$1,Neighborhoods!$A$1:$C$1,0))</f>
        <v>Manhattan</v>
      </c>
      <c r="O5827" t="str">
        <f>INDEX(Neighborhoods!$A:$C, MATCH(Places!$K5827,Neighborhoods!$A:$A,0), MATCH(Places!O$1,Neighborhoods!$A$1:$C$1,0))</f>
        <v>Chelsea</v>
      </c>
      <c r="P5827" t="s">
        <v>1</v>
      </c>
      <c r="Q5827" t="str">
        <f t="shared" ref="Q5827:Q5890" si="364">IF(OR(P5827="Private room",P5827="Shared room"),"Yes","No")</f>
        <v>Yes</v>
      </c>
      <c r="R5827">
        <v>3</v>
      </c>
      <c r="S5827" t="str">
        <f t="shared" ref="S5827:S5890" si="365">IF(R5827&lt;=2,"Small",IF(R5827&lt;=5,"Medium","Large"))</f>
        <v>Medium</v>
      </c>
      <c r="T5827" s="50">
        <v>59</v>
      </c>
      <c r="U5827" s="70">
        <f t="shared" ref="U5827:U5890" si="366">VLOOKUP($T5827,$AF$1:$AG$5,2)</f>
        <v>0.03</v>
      </c>
      <c r="V5827" s="52">
        <v>5</v>
      </c>
      <c r="W5827" s="52" t="str" cm="1">
        <f t="array" ref="W5827">_xlfn.SWITCH(ROUND(V5827,0),5,"Excellent",4,"Good",3,"Ok","Bad")</f>
        <v>Excellent</v>
      </c>
      <c r="X5827">
        <v>8</v>
      </c>
      <c r="Y5827" t="str">
        <f t="shared" ref="Y5827:Y5890" si="367">IF(AND(V5827&gt;4.8,X5827&gt;100),"Yes","No")</f>
        <v>No</v>
      </c>
      <c r="Z5827" s="68">
        <v>43870</v>
      </c>
      <c r="AA5827" s="68">
        <v>43902</v>
      </c>
      <c r="AB5827">
        <v>4</v>
      </c>
      <c r="AC5827" t="s">
        <v>15616</v>
      </c>
    </row>
    <row r="5828" spans="1:29" x14ac:dyDescent="0.3">
      <c r="A5828" t="s">
        <v>13879</v>
      </c>
      <c r="B5828">
        <v>4044</v>
      </c>
      <c r="C5828" t="str">
        <f>VLOOKUP($B5828,Hosts!$A:$M,10,0)</f>
        <v>Within an hour</v>
      </c>
      <c r="D5828" s="70">
        <f>VLOOKUP($B5828,Hosts!$A:$M,11,0)</f>
        <v>1</v>
      </c>
      <c r="E5828" s="70">
        <f>VLOOKUP($B5828,Hosts!$A:$M,12,0)</f>
        <v>0.99</v>
      </c>
      <c r="F5828" t="str">
        <f>VLOOKUP($B5828,Hosts!$A:$M,13,0)</f>
        <v>Yes</v>
      </c>
      <c r="G5828" t="str">
        <f>INDEX(Hosts!$A:$M, MATCH(Places!$B5828,Hosts!$A:$A,0), MATCH(Places!G$1,Hosts!$A$1:$M$1,0))</f>
        <v>Within an hour</v>
      </c>
      <c r="H5828" s="70">
        <f>INDEX(Hosts!$A:$M, MATCH(Places!$B5828,Hosts!$A:$A,0), MATCH(Places!H$1,Hosts!$A$1:$M$1,0))</f>
        <v>1</v>
      </c>
      <c r="I5828" s="70">
        <f>INDEX(Hosts!$A:$M, MATCH(Places!$B5828,Hosts!$A:$A,0), MATCH(Places!I$1,Hosts!$A$1:$M$1,0))</f>
        <v>0.99</v>
      </c>
      <c r="J5828" t="str">
        <f>INDEX(Hosts!$A:$M, MATCH(Places!$B5828,Hosts!$A:$A,0), MATCH(Places!J$1,Hosts!$A$1:$M$1,0))</f>
        <v>Yes</v>
      </c>
      <c r="K5828">
        <v>13</v>
      </c>
      <c r="L5828" t="str">
        <f>VLOOKUP($K5828,Neighborhoods!$A:$C,2,0)</f>
        <v>Manhattan</v>
      </c>
      <c r="M5828" t="str">
        <f>VLOOKUP($K5828,Neighborhoods!$A:$C,3,0)</f>
        <v>Chelsea</v>
      </c>
      <c r="N5828" t="str">
        <f>INDEX(Neighborhoods!$A:$C, MATCH(Places!$K5828,Neighborhoods!$A:$A,0), MATCH(Places!N$1,Neighborhoods!$A$1:$C$1,0))</f>
        <v>Manhattan</v>
      </c>
      <c r="O5828" t="str">
        <f>INDEX(Neighborhoods!$A:$C, MATCH(Places!$K5828,Neighborhoods!$A:$A,0), MATCH(Places!O$1,Neighborhoods!$A$1:$C$1,0))</f>
        <v>Chelsea</v>
      </c>
      <c r="P5828" t="s">
        <v>1</v>
      </c>
      <c r="Q5828" t="str">
        <f t="shared" si="364"/>
        <v>Yes</v>
      </c>
      <c r="R5828">
        <v>1</v>
      </c>
      <c r="S5828" t="str">
        <f t="shared" si="365"/>
        <v>Small</v>
      </c>
      <c r="T5828" s="50">
        <v>49</v>
      </c>
      <c r="U5828" s="70">
        <f t="shared" si="366"/>
        <v>0.03</v>
      </c>
      <c r="V5828" s="52">
        <v>5</v>
      </c>
      <c r="W5828" s="52" t="str" cm="1">
        <f t="array" ref="W5828">_xlfn.SWITCH(ROUND(V5828,0),5,"Excellent",4,"Good",3,"Ok","Bad")</f>
        <v>Excellent</v>
      </c>
      <c r="X5828">
        <v>3</v>
      </c>
      <c r="Y5828" t="str">
        <f t="shared" si="367"/>
        <v>No</v>
      </c>
      <c r="Z5828" s="68">
        <v>43877</v>
      </c>
      <c r="AA5828" s="68">
        <v>44049</v>
      </c>
      <c r="AB5828">
        <v>73</v>
      </c>
      <c r="AC5828" t="s">
        <v>15616</v>
      </c>
    </row>
    <row r="5829" spans="1:29" x14ac:dyDescent="0.3">
      <c r="A5829" t="s">
        <v>13939</v>
      </c>
      <c r="B5829">
        <v>4116</v>
      </c>
      <c r="C5829" t="str">
        <f>VLOOKUP($B5829,Hosts!$A:$M,10,0)</f>
        <v>Within an hour</v>
      </c>
      <c r="D5829" s="70">
        <f>VLOOKUP($B5829,Hosts!$A:$M,11,0)</f>
        <v>1</v>
      </c>
      <c r="E5829" s="70">
        <f>VLOOKUP($B5829,Hosts!$A:$M,12,0)</f>
        <v>0.91</v>
      </c>
      <c r="F5829" t="str">
        <f>VLOOKUP($B5829,Hosts!$A:$M,13,0)</f>
        <v>Yes</v>
      </c>
      <c r="G5829" t="str">
        <f>INDEX(Hosts!$A:$M, MATCH(Places!$B5829,Hosts!$A:$A,0), MATCH(Places!G$1,Hosts!$A$1:$M$1,0))</f>
        <v>Within an hour</v>
      </c>
      <c r="H5829" s="70">
        <f>INDEX(Hosts!$A:$M, MATCH(Places!$B5829,Hosts!$A:$A,0), MATCH(Places!H$1,Hosts!$A$1:$M$1,0))</f>
        <v>1</v>
      </c>
      <c r="I5829" s="70">
        <f>INDEX(Hosts!$A:$M, MATCH(Places!$B5829,Hosts!$A:$A,0), MATCH(Places!I$1,Hosts!$A$1:$M$1,0))</f>
        <v>0.91</v>
      </c>
      <c r="J5829" t="str">
        <f>INDEX(Hosts!$A:$M, MATCH(Places!$B5829,Hosts!$A:$A,0), MATCH(Places!J$1,Hosts!$A$1:$M$1,0))</f>
        <v>Yes</v>
      </c>
      <c r="K5829">
        <v>6</v>
      </c>
      <c r="L5829" t="str">
        <f>VLOOKUP($K5829,Neighborhoods!$A:$C,2,0)</f>
        <v>Bronx</v>
      </c>
      <c r="M5829" t="str">
        <f>VLOOKUP($K5829,Neighborhoods!$A:$C,3,0)</f>
        <v>Wakefield</v>
      </c>
      <c r="N5829" t="str">
        <f>INDEX(Neighborhoods!$A:$C, MATCH(Places!$K5829,Neighborhoods!$A:$A,0), MATCH(Places!N$1,Neighborhoods!$A$1:$C$1,0))</f>
        <v>Bronx</v>
      </c>
      <c r="O5829" t="str">
        <f>INDEX(Neighborhoods!$A:$C, MATCH(Places!$K5829,Neighborhoods!$A:$A,0), MATCH(Places!O$1,Neighborhoods!$A$1:$C$1,0))</f>
        <v>Wakefield</v>
      </c>
      <c r="P5829" t="s">
        <v>1</v>
      </c>
      <c r="Q5829" t="str">
        <f t="shared" si="364"/>
        <v>Yes</v>
      </c>
      <c r="R5829">
        <v>4</v>
      </c>
      <c r="S5829" t="str">
        <f t="shared" si="365"/>
        <v>Medium</v>
      </c>
      <c r="T5829" s="50">
        <v>59</v>
      </c>
      <c r="U5829" s="70">
        <f t="shared" si="366"/>
        <v>0.03</v>
      </c>
      <c r="V5829" s="52">
        <v>5</v>
      </c>
      <c r="W5829" s="52" t="str" cm="1">
        <f t="array" ref="W5829">_xlfn.SWITCH(ROUND(V5829,0),5,"Excellent",4,"Good",3,"Ok","Bad")</f>
        <v>Excellent</v>
      </c>
      <c r="X5829">
        <v>13</v>
      </c>
      <c r="Y5829" t="str">
        <f t="shared" si="367"/>
        <v>No</v>
      </c>
      <c r="Z5829" s="68">
        <v>43877</v>
      </c>
      <c r="AA5829" s="68">
        <v>44052</v>
      </c>
      <c r="AB5829">
        <v>90</v>
      </c>
      <c r="AC5829" t="s">
        <v>15615</v>
      </c>
    </row>
    <row r="5830" spans="1:29" x14ac:dyDescent="0.3">
      <c r="A5830" t="s">
        <v>15196</v>
      </c>
      <c r="B5830">
        <v>4116</v>
      </c>
      <c r="C5830" t="str">
        <f>VLOOKUP($B5830,Hosts!$A:$M,10,0)</f>
        <v>Within an hour</v>
      </c>
      <c r="D5830" s="70">
        <f>VLOOKUP($B5830,Hosts!$A:$M,11,0)</f>
        <v>1</v>
      </c>
      <c r="E5830" s="70">
        <f>VLOOKUP($B5830,Hosts!$A:$M,12,0)</f>
        <v>0.91</v>
      </c>
      <c r="F5830" t="str">
        <f>VLOOKUP($B5830,Hosts!$A:$M,13,0)</f>
        <v>Yes</v>
      </c>
      <c r="G5830" t="str">
        <f>INDEX(Hosts!$A:$M, MATCH(Places!$B5830,Hosts!$A:$A,0), MATCH(Places!G$1,Hosts!$A$1:$M$1,0))</f>
        <v>Within an hour</v>
      </c>
      <c r="H5830" s="70">
        <f>INDEX(Hosts!$A:$M, MATCH(Places!$B5830,Hosts!$A:$A,0), MATCH(Places!H$1,Hosts!$A$1:$M$1,0))</f>
        <v>1</v>
      </c>
      <c r="I5830" s="70">
        <f>INDEX(Hosts!$A:$M, MATCH(Places!$B5830,Hosts!$A:$A,0), MATCH(Places!I$1,Hosts!$A$1:$M$1,0))</f>
        <v>0.91</v>
      </c>
      <c r="J5830" t="str">
        <f>INDEX(Hosts!$A:$M, MATCH(Places!$B5830,Hosts!$A:$A,0), MATCH(Places!J$1,Hosts!$A$1:$M$1,0))</f>
        <v>Yes</v>
      </c>
      <c r="K5830">
        <v>6</v>
      </c>
      <c r="L5830" t="str">
        <f>VLOOKUP($K5830,Neighborhoods!$A:$C,2,0)</f>
        <v>Bronx</v>
      </c>
      <c r="M5830" t="str">
        <f>VLOOKUP($K5830,Neighborhoods!$A:$C,3,0)</f>
        <v>Wakefield</v>
      </c>
      <c r="N5830" t="str">
        <f>INDEX(Neighborhoods!$A:$C, MATCH(Places!$K5830,Neighborhoods!$A:$A,0), MATCH(Places!N$1,Neighborhoods!$A$1:$C$1,0))</f>
        <v>Bronx</v>
      </c>
      <c r="O5830" t="str">
        <f>INDEX(Neighborhoods!$A:$C, MATCH(Places!$K5830,Neighborhoods!$A:$A,0), MATCH(Places!O$1,Neighborhoods!$A$1:$C$1,0))</f>
        <v>Wakefield</v>
      </c>
      <c r="P5830" t="s">
        <v>1</v>
      </c>
      <c r="Q5830" t="str">
        <f t="shared" si="364"/>
        <v>Yes</v>
      </c>
      <c r="R5830">
        <v>2</v>
      </c>
      <c r="S5830" t="str">
        <f t="shared" si="365"/>
        <v>Small</v>
      </c>
      <c r="T5830" s="50">
        <v>54</v>
      </c>
      <c r="U5830" s="70">
        <f t="shared" si="366"/>
        <v>0.03</v>
      </c>
      <c r="V5830" s="52">
        <v>5</v>
      </c>
      <c r="W5830" s="52" t="str" cm="1">
        <f t="array" ref="W5830">_xlfn.SWITCH(ROUND(V5830,0),5,"Excellent",4,"Good",3,"Ok","Bad")</f>
        <v>Excellent</v>
      </c>
      <c r="X5830">
        <v>9</v>
      </c>
      <c r="Y5830" t="str">
        <f t="shared" si="367"/>
        <v>No</v>
      </c>
      <c r="Z5830" s="68">
        <v>43870</v>
      </c>
      <c r="AA5830" s="68">
        <v>44010</v>
      </c>
      <c r="AB5830">
        <v>180</v>
      </c>
      <c r="AC5830" t="s">
        <v>15615</v>
      </c>
    </row>
    <row r="5831" spans="1:29" x14ac:dyDescent="0.3">
      <c r="A5831" t="s">
        <v>14349</v>
      </c>
      <c r="B5831">
        <v>4120</v>
      </c>
      <c r="C5831" t="str">
        <f>VLOOKUP($B5831,Hosts!$A:$M,10,0)</f>
        <v>Within a few hours</v>
      </c>
      <c r="D5831" s="70">
        <f>VLOOKUP($B5831,Hosts!$A:$M,11,0)</f>
        <v>0.9</v>
      </c>
      <c r="E5831" s="70">
        <f>VLOOKUP($B5831,Hosts!$A:$M,12,0)</f>
        <v>0.96</v>
      </c>
      <c r="F5831" t="str">
        <f>VLOOKUP($B5831,Hosts!$A:$M,13,0)</f>
        <v>No</v>
      </c>
      <c r="G5831" t="str">
        <f>INDEX(Hosts!$A:$M, MATCH(Places!$B5831,Hosts!$A:$A,0), MATCH(Places!G$1,Hosts!$A$1:$M$1,0))</f>
        <v>Within a few hours</v>
      </c>
      <c r="H5831" s="70">
        <f>INDEX(Hosts!$A:$M, MATCH(Places!$B5831,Hosts!$A:$A,0), MATCH(Places!H$1,Hosts!$A$1:$M$1,0))</f>
        <v>0.9</v>
      </c>
      <c r="I5831" s="70">
        <f>INDEX(Hosts!$A:$M, MATCH(Places!$B5831,Hosts!$A:$A,0), MATCH(Places!I$1,Hosts!$A$1:$M$1,0))</f>
        <v>0.96</v>
      </c>
      <c r="J5831" t="str">
        <f>INDEX(Hosts!$A:$M, MATCH(Places!$B5831,Hosts!$A:$A,0), MATCH(Places!J$1,Hosts!$A$1:$M$1,0))</f>
        <v>No</v>
      </c>
      <c r="K5831">
        <v>7</v>
      </c>
      <c r="L5831" t="str">
        <f>VLOOKUP($K5831,Neighborhoods!$A:$C,2,0)</f>
        <v>Brooklyn</v>
      </c>
      <c r="M5831" t="str">
        <f>VLOOKUP($K5831,Neighborhoods!$A:$C,3,0)</f>
        <v>Bedford-Stuyvesant</v>
      </c>
      <c r="N5831" t="str">
        <f>INDEX(Neighborhoods!$A:$C, MATCH(Places!$K5831,Neighborhoods!$A:$A,0), MATCH(Places!N$1,Neighborhoods!$A$1:$C$1,0))</f>
        <v>Brooklyn</v>
      </c>
      <c r="O5831" t="str">
        <f>INDEX(Neighborhoods!$A:$C, MATCH(Places!$K5831,Neighborhoods!$A:$A,0), MATCH(Places!O$1,Neighborhoods!$A$1:$C$1,0))</f>
        <v>Bedford-Stuyvesant</v>
      </c>
      <c r="P5831" t="s">
        <v>11822</v>
      </c>
      <c r="Q5831" t="str">
        <f t="shared" si="364"/>
        <v>No</v>
      </c>
      <c r="R5831">
        <v>2</v>
      </c>
      <c r="S5831" t="str">
        <f t="shared" si="365"/>
        <v>Small</v>
      </c>
      <c r="T5831" s="50">
        <v>249</v>
      </c>
      <c r="U5831" s="70">
        <f t="shared" si="366"/>
        <v>0.04</v>
      </c>
      <c r="V5831" s="52">
        <v>4.71</v>
      </c>
      <c r="W5831" s="52" t="str" cm="1">
        <f t="array" ref="W5831">_xlfn.SWITCH(ROUND(V5831,0),5,"Excellent",4,"Good",3,"Ok","Bad")</f>
        <v>Excellent</v>
      </c>
      <c r="X5831">
        <v>7</v>
      </c>
      <c r="Y5831" t="str">
        <f t="shared" si="367"/>
        <v>No</v>
      </c>
      <c r="Z5831" s="68">
        <v>43876</v>
      </c>
      <c r="AA5831" s="68">
        <v>44044</v>
      </c>
      <c r="AB5831">
        <v>354</v>
      </c>
      <c r="AC5831" t="s">
        <v>15615</v>
      </c>
    </row>
    <row r="5832" spans="1:29" x14ac:dyDescent="0.3">
      <c r="A5832" t="s">
        <v>15005</v>
      </c>
      <c r="B5832">
        <v>2652</v>
      </c>
      <c r="C5832" t="str">
        <f>VLOOKUP($B5832,Hosts!$A:$M,10,0)</f>
        <v>Within a few hours</v>
      </c>
      <c r="D5832" s="70">
        <f>VLOOKUP($B5832,Hosts!$A:$M,11,0)</f>
        <v>1</v>
      </c>
      <c r="E5832" s="70">
        <f>VLOOKUP($B5832,Hosts!$A:$M,12,0)</f>
        <v>0.79</v>
      </c>
      <c r="F5832" t="str">
        <f>VLOOKUP($B5832,Hosts!$A:$M,13,0)</f>
        <v>Yes</v>
      </c>
      <c r="G5832" t="str">
        <f>INDEX(Hosts!$A:$M, MATCH(Places!$B5832,Hosts!$A:$A,0), MATCH(Places!G$1,Hosts!$A$1:$M$1,0))</f>
        <v>Within a few hours</v>
      </c>
      <c r="H5832" s="70">
        <f>INDEX(Hosts!$A:$M, MATCH(Places!$B5832,Hosts!$A:$A,0), MATCH(Places!H$1,Hosts!$A$1:$M$1,0))</f>
        <v>1</v>
      </c>
      <c r="I5832" s="70">
        <f>INDEX(Hosts!$A:$M, MATCH(Places!$B5832,Hosts!$A:$A,0), MATCH(Places!I$1,Hosts!$A$1:$M$1,0))</f>
        <v>0.79</v>
      </c>
      <c r="J5832" t="str">
        <f>INDEX(Hosts!$A:$M, MATCH(Places!$B5832,Hosts!$A:$A,0), MATCH(Places!J$1,Hosts!$A$1:$M$1,0))</f>
        <v>Yes</v>
      </c>
      <c r="K5832">
        <v>19</v>
      </c>
      <c r="L5832" t="str">
        <f>VLOOKUP($K5832,Neighborhoods!$A:$C,2,0)</f>
        <v>Manhattan</v>
      </c>
      <c r="M5832" t="str">
        <f>VLOOKUP($K5832,Neighborhoods!$A:$C,3,0)</f>
        <v>Upper East Side</v>
      </c>
      <c r="N5832" t="str">
        <f>INDEX(Neighborhoods!$A:$C, MATCH(Places!$K5832,Neighborhoods!$A:$A,0), MATCH(Places!N$1,Neighborhoods!$A$1:$C$1,0))</f>
        <v>Manhattan</v>
      </c>
      <c r="O5832" t="str">
        <f>INDEX(Neighborhoods!$A:$C, MATCH(Places!$K5832,Neighborhoods!$A:$A,0), MATCH(Places!O$1,Neighborhoods!$A$1:$C$1,0))</f>
        <v>Upper East Side</v>
      </c>
      <c r="P5832" t="s">
        <v>1</v>
      </c>
      <c r="Q5832" t="str">
        <f t="shared" si="364"/>
        <v>Yes</v>
      </c>
      <c r="R5832">
        <v>1</v>
      </c>
      <c r="S5832" t="str">
        <f t="shared" si="365"/>
        <v>Small</v>
      </c>
      <c r="T5832" s="50">
        <v>60</v>
      </c>
      <c r="U5832" s="70">
        <f t="shared" si="366"/>
        <v>0.03</v>
      </c>
      <c r="V5832" s="52">
        <v>5</v>
      </c>
      <c r="W5832" s="52" t="str" cm="1">
        <f t="array" ref="W5832">_xlfn.SWITCH(ROUND(V5832,0),5,"Excellent",4,"Good",3,"Ok","Bad")</f>
        <v>Excellent</v>
      </c>
      <c r="X5832">
        <v>7</v>
      </c>
      <c r="Y5832" t="str">
        <f t="shared" si="367"/>
        <v>No</v>
      </c>
      <c r="Z5832" s="68">
        <v>43868</v>
      </c>
      <c r="AA5832" s="68">
        <v>43899</v>
      </c>
      <c r="AB5832">
        <v>51</v>
      </c>
      <c r="AC5832" t="s">
        <v>15616</v>
      </c>
    </row>
    <row r="5833" spans="1:29" x14ac:dyDescent="0.3">
      <c r="A5833" t="s">
        <v>14765</v>
      </c>
      <c r="B5833">
        <v>4121</v>
      </c>
      <c r="C5833" t="str">
        <f>VLOOKUP($B5833,Hosts!$A:$M,10,0)</f>
        <v>Within a few hours</v>
      </c>
      <c r="D5833" s="70">
        <f>VLOOKUP($B5833,Hosts!$A:$M,11,0)</f>
        <v>0.89</v>
      </c>
      <c r="E5833" s="70">
        <f>VLOOKUP($B5833,Hosts!$A:$M,12,0)</f>
        <v>0.98</v>
      </c>
      <c r="F5833" t="str">
        <f>VLOOKUP($B5833,Hosts!$A:$M,13,0)</f>
        <v>Yes</v>
      </c>
      <c r="G5833" t="str">
        <f>INDEX(Hosts!$A:$M, MATCH(Places!$B5833,Hosts!$A:$A,0), MATCH(Places!G$1,Hosts!$A$1:$M$1,0))</f>
        <v>Within a few hours</v>
      </c>
      <c r="H5833" s="70">
        <f>INDEX(Hosts!$A:$M, MATCH(Places!$B5833,Hosts!$A:$A,0), MATCH(Places!H$1,Hosts!$A$1:$M$1,0))</f>
        <v>0.89</v>
      </c>
      <c r="I5833" s="70">
        <f>INDEX(Hosts!$A:$M, MATCH(Places!$B5833,Hosts!$A:$A,0), MATCH(Places!I$1,Hosts!$A$1:$M$1,0))</f>
        <v>0.98</v>
      </c>
      <c r="J5833" t="str">
        <f>INDEX(Hosts!$A:$M, MATCH(Places!$B5833,Hosts!$A:$A,0), MATCH(Places!J$1,Hosts!$A$1:$M$1,0))</f>
        <v>Yes</v>
      </c>
      <c r="K5833">
        <v>7</v>
      </c>
      <c r="L5833" t="str">
        <f>VLOOKUP($K5833,Neighborhoods!$A:$C,2,0)</f>
        <v>Brooklyn</v>
      </c>
      <c r="M5833" t="str">
        <f>VLOOKUP($K5833,Neighborhoods!$A:$C,3,0)</f>
        <v>Bedford-Stuyvesant</v>
      </c>
      <c r="N5833" t="str">
        <f>INDEX(Neighborhoods!$A:$C, MATCH(Places!$K5833,Neighborhoods!$A:$A,0), MATCH(Places!N$1,Neighborhoods!$A$1:$C$1,0))</f>
        <v>Brooklyn</v>
      </c>
      <c r="O5833" t="str">
        <f>INDEX(Neighborhoods!$A:$C, MATCH(Places!$K5833,Neighborhoods!$A:$A,0), MATCH(Places!O$1,Neighborhoods!$A$1:$C$1,0))</f>
        <v>Bedford-Stuyvesant</v>
      </c>
      <c r="P5833" t="s">
        <v>11822</v>
      </c>
      <c r="Q5833" t="str">
        <f t="shared" si="364"/>
        <v>No</v>
      </c>
      <c r="R5833">
        <v>4</v>
      </c>
      <c r="S5833" t="str">
        <f t="shared" si="365"/>
        <v>Medium</v>
      </c>
      <c r="T5833" s="50">
        <v>160</v>
      </c>
      <c r="U5833" s="70">
        <f t="shared" si="366"/>
        <v>0.03</v>
      </c>
      <c r="V5833" s="52">
        <v>5</v>
      </c>
      <c r="W5833" s="52" t="str" cm="1">
        <f t="array" ref="W5833">_xlfn.SWITCH(ROUND(V5833,0),5,"Excellent",4,"Good",3,"Ok","Bad")</f>
        <v>Excellent</v>
      </c>
      <c r="X5833">
        <v>11</v>
      </c>
      <c r="Y5833" t="str">
        <f t="shared" si="367"/>
        <v>No</v>
      </c>
      <c r="Z5833" s="68">
        <v>43876</v>
      </c>
      <c r="AA5833" s="68">
        <v>43902</v>
      </c>
      <c r="AB5833">
        <v>339</v>
      </c>
      <c r="AC5833" t="s">
        <v>15616</v>
      </c>
    </row>
    <row r="5834" spans="1:29" x14ac:dyDescent="0.3">
      <c r="A5834" t="s">
        <v>15422</v>
      </c>
      <c r="B5834">
        <v>1179</v>
      </c>
      <c r="C5834" t="str">
        <f>VLOOKUP($B5834,Hosts!$A:$M,10,0)</f>
        <v>A few days or more</v>
      </c>
      <c r="D5834" s="70">
        <f>VLOOKUP($B5834,Hosts!$A:$M,11,0)</f>
        <v>0</v>
      </c>
      <c r="E5834" s="70">
        <f>VLOOKUP($B5834,Hosts!$A:$M,12,0)</f>
        <v>0.71</v>
      </c>
      <c r="F5834" t="str">
        <f>VLOOKUP($B5834,Hosts!$A:$M,13,0)</f>
        <v>No</v>
      </c>
      <c r="G5834" t="str">
        <f>INDEX(Hosts!$A:$M, MATCH(Places!$B5834,Hosts!$A:$A,0), MATCH(Places!G$1,Hosts!$A$1:$M$1,0))</f>
        <v>A few days or more</v>
      </c>
      <c r="H5834" s="70">
        <f>INDEX(Hosts!$A:$M, MATCH(Places!$B5834,Hosts!$A:$A,0), MATCH(Places!H$1,Hosts!$A$1:$M$1,0))</f>
        <v>0</v>
      </c>
      <c r="I5834" s="70">
        <f>INDEX(Hosts!$A:$M, MATCH(Places!$B5834,Hosts!$A:$A,0), MATCH(Places!I$1,Hosts!$A$1:$M$1,0))</f>
        <v>0.71</v>
      </c>
      <c r="J5834" t="str">
        <f>INDEX(Hosts!$A:$M, MATCH(Places!$B5834,Hosts!$A:$A,0), MATCH(Places!J$1,Hosts!$A$1:$M$1,0))</f>
        <v>No</v>
      </c>
      <c r="K5834">
        <v>12</v>
      </c>
      <c r="L5834" t="str">
        <f>VLOOKUP($K5834,Neighborhoods!$A:$C,2,0)</f>
        <v>Brooklyn</v>
      </c>
      <c r="M5834" t="str">
        <f>VLOOKUP($K5834,Neighborhoods!$A:$C,3,0)</f>
        <v>Williamsburg</v>
      </c>
      <c r="N5834" t="str">
        <f>INDEX(Neighborhoods!$A:$C, MATCH(Places!$K5834,Neighborhoods!$A:$A,0), MATCH(Places!N$1,Neighborhoods!$A$1:$C$1,0))</f>
        <v>Brooklyn</v>
      </c>
      <c r="O5834" t="str">
        <f>INDEX(Neighborhoods!$A:$C, MATCH(Places!$K5834,Neighborhoods!$A:$A,0), MATCH(Places!O$1,Neighborhoods!$A$1:$C$1,0))</f>
        <v>Williamsburg</v>
      </c>
      <c r="P5834" t="s">
        <v>11822</v>
      </c>
      <c r="Q5834" t="str">
        <f t="shared" si="364"/>
        <v>No</v>
      </c>
      <c r="R5834">
        <v>2</v>
      </c>
      <c r="S5834" t="str">
        <f t="shared" si="365"/>
        <v>Small</v>
      </c>
      <c r="T5834" s="50">
        <v>120</v>
      </c>
      <c r="U5834" s="70">
        <f t="shared" si="366"/>
        <v>0.03</v>
      </c>
      <c r="V5834" s="52">
        <v>5</v>
      </c>
      <c r="W5834" s="52" t="str" cm="1">
        <f t="array" ref="W5834">_xlfn.SWITCH(ROUND(V5834,0),5,"Excellent",4,"Good",3,"Ok","Bad")</f>
        <v>Excellent</v>
      </c>
      <c r="X5834">
        <v>3</v>
      </c>
      <c r="Y5834" t="str">
        <f t="shared" si="367"/>
        <v>No</v>
      </c>
      <c r="Z5834" s="68">
        <v>43888</v>
      </c>
      <c r="AA5834" s="68">
        <v>43899</v>
      </c>
      <c r="AB5834">
        <v>18</v>
      </c>
      <c r="AC5834" t="s">
        <v>15615</v>
      </c>
    </row>
    <row r="5835" spans="1:29" x14ac:dyDescent="0.3">
      <c r="A5835" t="s">
        <v>13899</v>
      </c>
      <c r="B5835">
        <v>4112</v>
      </c>
      <c r="C5835" t="str">
        <f>VLOOKUP($B5835,Hosts!$A:$M,10,0)</f>
        <v>Within an hour</v>
      </c>
      <c r="D5835" s="70">
        <f>VLOOKUP($B5835,Hosts!$A:$M,11,0)</f>
        <v>1</v>
      </c>
      <c r="E5835" s="70">
        <f>VLOOKUP($B5835,Hosts!$A:$M,12,0)</f>
        <v>0.81</v>
      </c>
      <c r="F5835" t="str">
        <f>VLOOKUP($B5835,Hosts!$A:$M,13,0)</f>
        <v>Yes</v>
      </c>
      <c r="G5835" t="str">
        <f>INDEX(Hosts!$A:$M, MATCH(Places!$B5835,Hosts!$A:$A,0), MATCH(Places!G$1,Hosts!$A$1:$M$1,0))</f>
        <v>Within an hour</v>
      </c>
      <c r="H5835" s="70">
        <f>INDEX(Hosts!$A:$M, MATCH(Places!$B5835,Hosts!$A:$A,0), MATCH(Places!H$1,Hosts!$A$1:$M$1,0))</f>
        <v>1</v>
      </c>
      <c r="I5835" s="70">
        <f>INDEX(Hosts!$A:$M, MATCH(Places!$B5835,Hosts!$A:$A,0), MATCH(Places!I$1,Hosts!$A$1:$M$1,0))</f>
        <v>0.81</v>
      </c>
      <c r="J5835" t="str">
        <f>INDEX(Hosts!$A:$M, MATCH(Places!$B5835,Hosts!$A:$A,0), MATCH(Places!J$1,Hosts!$A$1:$M$1,0))</f>
        <v>Yes</v>
      </c>
      <c r="K5835">
        <v>12</v>
      </c>
      <c r="L5835" t="str">
        <f>VLOOKUP($K5835,Neighborhoods!$A:$C,2,0)</f>
        <v>Brooklyn</v>
      </c>
      <c r="M5835" t="str">
        <f>VLOOKUP($K5835,Neighborhoods!$A:$C,3,0)</f>
        <v>Williamsburg</v>
      </c>
      <c r="N5835" t="str">
        <f>INDEX(Neighborhoods!$A:$C, MATCH(Places!$K5835,Neighborhoods!$A:$A,0), MATCH(Places!N$1,Neighborhoods!$A$1:$C$1,0))</f>
        <v>Brooklyn</v>
      </c>
      <c r="O5835" t="str">
        <f>INDEX(Neighborhoods!$A:$C, MATCH(Places!$K5835,Neighborhoods!$A:$A,0), MATCH(Places!O$1,Neighborhoods!$A$1:$C$1,0))</f>
        <v>Williamsburg</v>
      </c>
      <c r="P5835" t="s">
        <v>1</v>
      </c>
      <c r="Q5835" t="str">
        <f t="shared" si="364"/>
        <v>Yes</v>
      </c>
      <c r="R5835">
        <v>4</v>
      </c>
      <c r="S5835" t="str">
        <f t="shared" si="365"/>
        <v>Medium</v>
      </c>
      <c r="T5835" s="50">
        <v>83</v>
      </c>
      <c r="U5835" s="70">
        <f t="shared" si="366"/>
        <v>0.03</v>
      </c>
      <c r="V5835" s="52">
        <v>4.8</v>
      </c>
      <c r="W5835" s="52" t="str" cm="1">
        <f t="array" ref="W5835">_xlfn.SWITCH(ROUND(V5835,0),5,"Excellent",4,"Good",3,"Ok","Bad")</f>
        <v>Excellent</v>
      </c>
      <c r="X5835">
        <v>10</v>
      </c>
      <c r="Y5835" t="str">
        <f t="shared" si="367"/>
        <v>No</v>
      </c>
      <c r="Z5835" s="68">
        <v>43874</v>
      </c>
      <c r="AA5835" s="68">
        <v>43906</v>
      </c>
      <c r="AB5835">
        <v>87</v>
      </c>
      <c r="AC5835" t="s">
        <v>15615</v>
      </c>
    </row>
    <row r="5836" spans="1:29" x14ac:dyDescent="0.3">
      <c r="A5836" t="s">
        <v>13494</v>
      </c>
      <c r="B5836">
        <v>4122</v>
      </c>
      <c r="C5836" t="str">
        <f>VLOOKUP($B5836,Hosts!$A:$M,10,0)</f>
        <v>Within a day</v>
      </c>
      <c r="D5836" s="70">
        <f>VLOOKUP($B5836,Hosts!$A:$M,11,0)</f>
        <v>0.5</v>
      </c>
      <c r="E5836" s="70">
        <f>VLOOKUP($B5836,Hosts!$A:$M,12,0)</f>
        <v>0.75</v>
      </c>
      <c r="F5836" t="str">
        <f>VLOOKUP($B5836,Hosts!$A:$M,13,0)</f>
        <v>No</v>
      </c>
      <c r="G5836" t="str">
        <f>INDEX(Hosts!$A:$M, MATCH(Places!$B5836,Hosts!$A:$A,0), MATCH(Places!G$1,Hosts!$A$1:$M$1,0))</f>
        <v>Within a day</v>
      </c>
      <c r="H5836" s="70">
        <f>INDEX(Hosts!$A:$M, MATCH(Places!$B5836,Hosts!$A:$A,0), MATCH(Places!H$1,Hosts!$A$1:$M$1,0))</f>
        <v>0.5</v>
      </c>
      <c r="I5836" s="70">
        <f>INDEX(Hosts!$A:$M, MATCH(Places!$B5836,Hosts!$A:$A,0), MATCH(Places!I$1,Hosts!$A$1:$M$1,0))</f>
        <v>0.75</v>
      </c>
      <c r="J5836" t="str">
        <f>INDEX(Hosts!$A:$M, MATCH(Places!$B5836,Hosts!$A:$A,0), MATCH(Places!J$1,Hosts!$A$1:$M$1,0))</f>
        <v>No</v>
      </c>
      <c r="K5836">
        <v>11</v>
      </c>
      <c r="L5836" t="str">
        <f>VLOOKUP($K5836,Neighborhoods!$A:$C,2,0)</f>
        <v>Brooklyn</v>
      </c>
      <c r="M5836" t="str">
        <f>VLOOKUP($K5836,Neighborhoods!$A:$C,3,0)</f>
        <v>Greenpoint</v>
      </c>
      <c r="N5836" t="str">
        <f>INDEX(Neighborhoods!$A:$C, MATCH(Places!$K5836,Neighborhoods!$A:$A,0), MATCH(Places!N$1,Neighborhoods!$A$1:$C$1,0))</f>
        <v>Brooklyn</v>
      </c>
      <c r="O5836" t="str">
        <f>INDEX(Neighborhoods!$A:$C, MATCH(Places!$K5836,Neighborhoods!$A:$A,0), MATCH(Places!O$1,Neighborhoods!$A$1:$C$1,0))</f>
        <v>Greenpoint</v>
      </c>
      <c r="P5836" t="s">
        <v>11822</v>
      </c>
      <c r="Q5836" t="str">
        <f t="shared" si="364"/>
        <v>No</v>
      </c>
      <c r="R5836">
        <v>5</v>
      </c>
      <c r="S5836" t="str">
        <f t="shared" si="365"/>
        <v>Medium</v>
      </c>
      <c r="T5836" s="50">
        <v>494</v>
      </c>
      <c r="U5836" s="70">
        <f t="shared" si="366"/>
        <v>0.04</v>
      </c>
      <c r="V5836" s="52">
        <v>5</v>
      </c>
      <c r="W5836" s="52" t="str" cm="1">
        <f t="array" ref="W5836">_xlfn.SWITCH(ROUND(V5836,0),5,"Excellent",4,"Good",3,"Ok","Bad")</f>
        <v>Excellent</v>
      </c>
      <c r="X5836">
        <v>7</v>
      </c>
      <c r="Y5836" t="str">
        <f t="shared" si="367"/>
        <v>No</v>
      </c>
      <c r="Z5836" s="68">
        <v>43888</v>
      </c>
      <c r="AA5836" s="68">
        <v>43917</v>
      </c>
      <c r="AB5836">
        <v>74</v>
      </c>
      <c r="AC5836" t="s">
        <v>15615</v>
      </c>
    </row>
    <row r="5837" spans="1:29" x14ac:dyDescent="0.3">
      <c r="A5837" t="s">
        <v>14559</v>
      </c>
      <c r="B5837">
        <v>4124</v>
      </c>
      <c r="C5837" t="str">
        <f>VLOOKUP($B5837,Hosts!$A:$M,10,0)</f>
        <v>Within an hour</v>
      </c>
      <c r="D5837" s="70">
        <f>VLOOKUP($B5837,Hosts!$A:$M,11,0)</f>
        <v>0.93</v>
      </c>
      <c r="E5837" s="70">
        <f>VLOOKUP($B5837,Hosts!$A:$M,12,0)</f>
        <v>0.89</v>
      </c>
      <c r="F5837" t="str">
        <f>VLOOKUP($B5837,Hosts!$A:$M,13,0)</f>
        <v>No</v>
      </c>
      <c r="G5837" t="str">
        <f>INDEX(Hosts!$A:$M, MATCH(Places!$B5837,Hosts!$A:$A,0), MATCH(Places!G$1,Hosts!$A$1:$M$1,0))</f>
        <v>Within an hour</v>
      </c>
      <c r="H5837" s="70">
        <f>INDEX(Hosts!$A:$M, MATCH(Places!$B5837,Hosts!$A:$A,0), MATCH(Places!H$1,Hosts!$A$1:$M$1,0))</f>
        <v>0.93</v>
      </c>
      <c r="I5837" s="70">
        <f>INDEX(Hosts!$A:$M, MATCH(Places!$B5837,Hosts!$A:$A,0), MATCH(Places!I$1,Hosts!$A$1:$M$1,0))</f>
        <v>0.89</v>
      </c>
      <c r="J5837" t="str">
        <f>INDEX(Hosts!$A:$M, MATCH(Places!$B5837,Hosts!$A:$A,0), MATCH(Places!J$1,Hosts!$A$1:$M$1,0))</f>
        <v>No</v>
      </c>
      <c r="K5837">
        <v>8</v>
      </c>
      <c r="L5837" t="str">
        <f>VLOOKUP($K5837,Neighborhoods!$A:$C,2,0)</f>
        <v>Brooklyn</v>
      </c>
      <c r="M5837" t="str">
        <f>VLOOKUP($K5837,Neighborhoods!$A:$C,3,0)</f>
        <v>Bushwick</v>
      </c>
      <c r="N5837" t="str">
        <f>INDEX(Neighborhoods!$A:$C, MATCH(Places!$K5837,Neighborhoods!$A:$A,0), MATCH(Places!N$1,Neighborhoods!$A$1:$C$1,0))</f>
        <v>Brooklyn</v>
      </c>
      <c r="O5837" t="str">
        <f>INDEX(Neighborhoods!$A:$C, MATCH(Places!$K5837,Neighborhoods!$A:$A,0), MATCH(Places!O$1,Neighborhoods!$A$1:$C$1,0))</f>
        <v>Bushwick</v>
      </c>
      <c r="P5837" t="s">
        <v>1</v>
      </c>
      <c r="Q5837" t="str">
        <f t="shared" si="364"/>
        <v>Yes</v>
      </c>
      <c r="R5837">
        <v>2</v>
      </c>
      <c r="S5837" t="str">
        <f t="shared" si="365"/>
        <v>Small</v>
      </c>
      <c r="T5837" s="50">
        <v>35</v>
      </c>
      <c r="U5837" s="70">
        <f t="shared" si="366"/>
        <v>0.03</v>
      </c>
      <c r="V5837" s="52">
        <v>5</v>
      </c>
      <c r="W5837" s="52" t="str" cm="1">
        <f t="array" ref="W5837">_xlfn.SWITCH(ROUND(V5837,0),5,"Excellent",4,"Good",3,"Ok","Bad")</f>
        <v>Excellent</v>
      </c>
      <c r="X5837">
        <v>3</v>
      </c>
      <c r="Y5837" t="str">
        <f t="shared" si="367"/>
        <v>No</v>
      </c>
      <c r="Z5837" s="68">
        <v>44020</v>
      </c>
      <c r="AA5837" s="68">
        <v>44050</v>
      </c>
      <c r="AB5837">
        <v>357</v>
      </c>
      <c r="AC5837" t="s">
        <v>15615</v>
      </c>
    </row>
    <row r="5838" spans="1:29" x14ac:dyDescent="0.3">
      <c r="A5838" t="s">
        <v>14538</v>
      </c>
      <c r="B5838">
        <v>4117</v>
      </c>
      <c r="C5838" t="str">
        <f>VLOOKUP($B5838,Hosts!$A:$M,10,0)</f>
        <v>Within a few hours</v>
      </c>
      <c r="D5838" s="70">
        <f>VLOOKUP($B5838,Hosts!$A:$M,11,0)</f>
        <v>1</v>
      </c>
      <c r="E5838" s="70">
        <f>VLOOKUP($B5838,Hosts!$A:$M,12,0)</f>
        <v>1</v>
      </c>
      <c r="F5838" t="str">
        <f>VLOOKUP($B5838,Hosts!$A:$M,13,0)</f>
        <v>Yes</v>
      </c>
      <c r="G5838" t="str">
        <f>INDEX(Hosts!$A:$M, MATCH(Places!$B5838,Hosts!$A:$A,0), MATCH(Places!G$1,Hosts!$A$1:$M$1,0))</f>
        <v>Within a few hours</v>
      </c>
      <c r="H5838" s="70">
        <f>INDEX(Hosts!$A:$M, MATCH(Places!$B5838,Hosts!$A:$A,0), MATCH(Places!H$1,Hosts!$A$1:$M$1,0))</f>
        <v>1</v>
      </c>
      <c r="I5838" s="70">
        <f>INDEX(Hosts!$A:$M, MATCH(Places!$B5838,Hosts!$A:$A,0), MATCH(Places!I$1,Hosts!$A$1:$M$1,0))</f>
        <v>1</v>
      </c>
      <c r="J5838" t="str">
        <f>INDEX(Hosts!$A:$M, MATCH(Places!$B5838,Hosts!$A:$A,0), MATCH(Places!J$1,Hosts!$A$1:$M$1,0))</f>
        <v>Yes</v>
      </c>
      <c r="K5838">
        <v>20</v>
      </c>
      <c r="L5838" t="str">
        <f>VLOOKUP($K5838,Neighborhoods!$A:$C,2,0)</f>
        <v>Manhattan</v>
      </c>
      <c r="M5838" t="str">
        <f>VLOOKUP($K5838,Neighborhoods!$A:$C,3,0)</f>
        <v>Upper West Side</v>
      </c>
      <c r="N5838" t="str">
        <f>INDEX(Neighborhoods!$A:$C, MATCH(Places!$K5838,Neighborhoods!$A:$A,0), MATCH(Places!N$1,Neighborhoods!$A$1:$C$1,0))</f>
        <v>Manhattan</v>
      </c>
      <c r="O5838" t="str">
        <f>INDEX(Neighborhoods!$A:$C, MATCH(Places!$K5838,Neighborhoods!$A:$A,0), MATCH(Places!O$1,Neighborhoods!$A$1:$C$1,0))</f>
        <v>Upper West Side</v>
      </c>
      <c r="P5838" t="s">
        <v>16</v>
      </c>
      <c r="Q5838" t="str">
        <f t="shared" si="364"/>
        <v>Yes</v>
      </c>
      <c r="R5838">
        <v>2</v>
      </c>
      <c r="S5838" t="str">
        <f t="shared" si="365"/>
        <v>Small</v>
      </c>
      <c r="T5838" s="50">
        <v>52</v>
      </c>
      <c r="U5838" s="70">
        <f t="shared" si="366"/>
        <v>0.03</v>
      </c>
      <c r="V5838" s="52">
        <v>5</v>
      </c>
      <c r="W5838" s="52" t="str" cm="1">
        <f t="array" ref="W5838">_xlfn.SWITCH(ROUND(V5838,0),5,"Excellent",4,"Good",3,"Ok","Bad")</f>
        <v>Excellent</v>
      </c>
      <c r="X5838">
        <v>3</v>
      </c>
      <c r="Y5838" t="str">
        <f t="shared" si="367"/>
        <v>No</v>
      </c>
      <c r="Z5838" s="68">
        <v>43884</v>
      </c>
      <c r="AA5838" s="68">
        <v>44036</v>
      </c>
      <c r="AB5838">
        <v>365</v>
      </c>
      <c r="AC5838" t="s">
        <v>15616</v>
      </c>
    </row>
    <row r="5839" spans="1:29" x14ac:dyDescent="0.3">
      <c r="A5839" t="s">
        <v>13730</v>
      </c>
      <c r="B5839">
        <v>4117</v>
      </c>
      <c r="C5839" t="str">
        <f>VLOOKUP($B5839,Hosts!$A:$M,10,0)</f>
        <v>Within a few hours</v>
      </c>
      <c r="D5839" s="70">
        <f>VLOOKUP($B5839,Hosts!$A:$M,11,0)</f>
        <v>1</v>
      </c>
      <c r="E5839" s="70">
        <f>VLOOKUP($B5839,Hosts!$A:$M,12,0)</f>
        <v>1</v>
      </c>
      <c r="F5839" t="str">
        <f>VLOOKUP($B5839,Hosts!$A:$M,13,0)</f>
        <v>Yes</v>
      </c>
      <c r="G5839" t="str">
        <f>INDEX(Hosts!$A:$M, MATCH(Places!$B5839,Hosts!$A:$A,0), MATCH(Places!G$1,Hosts!$A$1:$M$1,0))</f>
        <v>Within a few hours</v>
      </c>
      <c r="H5839" s="70">
        <f>INDEX(Hosts!$A:$M, MATCH(Places!$B5839,Hosts!$A:$A,0), MATCH(Places!H$1,Hosts!$A$1:$M$1,0))</f>
        <v>1</v>
      </c>
      <c r="I5839" s="70">
        <f>INDEX(Hosts!$A:$M, MATCH(Places!$B5839,Hosts!$A:$A,0), MATCH(Places!I$1,Hosts!$A$1:$M$1,0))</f>
        <v>1</v>
      </c>
      <c r="J5839" t="str">
        <f>INDEX(Hosts!$A:$M, MATCH(Places!$B5839,Hosts!$A:$A,0), MATCH(Places!J$1,Hosts!$A$1:$M$1,0))</f>
        <v>Yes</v>
      </c>
      <c r="K5839">
        <v>20</v>
      </c>
      <c r="L5839" t="str">
        <f>VLOOKUP($K5839,Neighborhoods!$A:$C,2,0)</f>
        <v>Manhattan</v>
      </c>
      <c r="M5839" t="str">
        <f>VLOOKUP($K5839,Neighborhoods!$A:$C,3,0)</f>
        <v>Upper West Side</v>
      </c>
      <c r="N5839" t="str">
        <f>INDEX(Neighborhoods!$A:$C, MATCH(Places!$K5839,Neighborhoods!$A:$A,0), MATCH(Places!N$1,Neighborhoods!$A$1:$C$1,0))</f>
        <v>Manhattan</v>
      </c>
      <c r="O5839" t="str">
        <f>INDEX(Neighborhoods!$A:$C, MATCH(Places!$K5839,Neighborhoods!$A:$A,0), MATCH(Places!O$1,Neighborhoods!$A$1:$C$1,0))</f>
        <v>Upper West Side</v>
      </c>
      <c r="P5839" t="s">
        <v>16</v>
      </c>
      <c r="Q5839" t="str">
        <f t="shared" si="364"/>
        <v>Yes</v>
      </c>
      <c r="R5839">
        <v>2</v>
      </c>
      <c r="S5839" t="str">
        <f t="shared" si="365"/>
        <v>Small</v>
      </c>
      <c r="T5839" s="50">
        <v>52</v>
      </c>
      <c r="U5839" s="70">
        <f t="shared" si="366"/>
        <v>0.03</v>
      </c>
      <c r="V5839" s="52">
        <v>5</v>
      </c>
      <c r="W5839" s="52" t="str" cm="1">
        <f t="array" ref="W5839">_xlfn.SWITCH(ROUND(V5839,0),5,"Excellent",4,"Good",3,"Ok","Bad")</f>
        <v>Excellent</v>
      </c>
      <c r="X5839">
        <v>4</v>
      </c>
      <c r="Y5839" t="str">
        <f t="shared" si="367"/>
        <v>No</v>
      </c>
      <c r="Z5839" s="68">
        <v>43877</v>
      </c>
      <c r="AA5839" s="68">
        <v>43920</v>
      </c>
      <c r="AB5839">
        <v>362</v>
      </c>
      <c r="AC5839" t="s">
        <v>15616</v>
      </c>
    </row>
    <row r="5840" spans="1:29" x14ac:dyDescent="0.3">
      <c r="A5840" t="s">
        <v>14611</v>
      </c>
      <c r="B5840">
        <v>2901</v>
      </c>
      <c r="C5840" t="str">
        <f>VLOOKUP($B5840,Hosts!$A:$M,10,0)</f>
        <v>Within an hour</v>
      </c>
      <c r="D5840" s="70">
        <f>VLOOKUP($B5840,Hosts!$A:$M,11,0)</f>
        <v>1</v>
      </c>
      <c r="E5840" s="70">
        <f>VLOOKUP($B5840,Hosts!$A:$M,12,0)</f>
        <v>1</v>
      </c>
      <c r="F5840" t="str">
        <f>VLOOKUP($B5840,Hosts!$A:$M,13,0)</f>
        <v>Yes</v>
      </c>
      <c r="G5840" t="str">
        <f>INDEX(Hosts!$A:$M, MATCH(Places!$B5840,Hosts!$A:$A,0), MATCH(Places!G$1,Hosts!$A$1:$M$1,0))</f>
        <v>Within an hour</v>
      </c>
      <c r="H5840" s="70">
        <f>INDEX(Hosts!$A:$M, MATCH(Places!$B5840,Hosts!$A:$A,0), MATCH(Places!H$1,Hosts!$A$1:$M$1,0))</f>
        <v>1</v>
      </c>
      <c r="I5840" s="70">
        <f>INDEX(Hosts!$A:$M, MATCH(Places!$B5840,Hosts!$A:$A,0), MATCH(Places!I$1,Hosts!$A$1:$M$1,0))</f>
        <v>1</v>
      </c>
      <c r="J5840" t="str">
        <f>INDEX(Hosts!$A:$M, MATCH(Places!$B5840,Hosts!$A:$A,0), MATCH(Places!J$1,Hosts!$A$1:$M$1,0))</f>
        <v>Yes</v>
      </c>
      <c r="K5840">
        <v>12</v>
      </c>
      <c r="L5840" t="str">
        <f>VLOOKUP($K5840,Neighborhoods!$A:$C,2,0)</f>
        <v>Brooklyn</v>
      </c>
      <c r="M5840" t="str">
        <f>VLOOKUP($K5840,Neighborhoods!$A:$C,3,0)</f>
        <v>Williamsburg</v>
      </c>
      <c r="N5840" t="str">
        <f>INDEX(Neighborhoods!$A:$C, MATCH(Places!$K5840,Neighborhoods!$A:$A,0), MATCH(Places!N$1,Neighborhoods!$A$1:$C$1,0))</f>
        <v>Brooklyn</v>
      </c>
      <c r="O5840" t="str">
        <f>INDEX(Neighborhoods!$A:$C, MATCH(Places!$K5840,Neighborhoods!$A:$A,0), MATCH(Places!O$1,Neighborhoods!$A$1:$C$1,0))</f>
        <v>Williamsburg</v>
      </c>
      <c r="P5840" t="s">
        <v>11822</v>
      </c>
      <c r="Q5840" t="str">
        <f t="shared" si="364"/>
        <v>No</v>
      </c>
      <c r="R5840">
        <v>3</v>
      </c>
      <c r="S5840" t="str">
        <f t="shared" si="365"/>
        <v>Medium</v>
      </c>
      <c r="T5840" s="50">
        <v>221</v>
      </c>
      <c r="U5840" s="70">
        <f t="shared" si="366"/>
        <v>0.04</v>
      </c>
      <c r="V5840" s="52">
        <v>4.8499999999999996</v>
      </c>
      <c r="W5840" s="52" t="str" cm="1">
        <f t="array" ref="W5840">_xlfn.SWITCH(ROUND(V5840,0),5,"Excellent",4,"Good",3,"Ok","Bad")</f>
        <v>Excellent</v>
      </c>
      <c r="X5840">
        <v>26</v>
      </c>
      <c r="Y5840" t="str">
        <f t="shared" si="367"/>
        <v>No</v>
      </c>
      <c r="Z5840" s="68">
        <v>43891</v>
      </c>
      <c r="AA5840" s="68">
        <v>44048</v>
      </c>
      <c r="AB5840">
        <v>175</v>
      </c>
      <c r="AC5840" t="s">
        <v>15616</v>
      </c>
    </row>
    <row r="5841" spans="1:29" x14ac:dyDescent="0.3">
      <c r="A5841" t="s">
        <v>13199</v>
      </c>
      <c r="B5841">
        <v>1278</v>
      </c>
      <c r="C5841" t="str">
        <f>VLOOKUP($B5841,Hosts!$A:$M,10,0)</f>
        <v>Within a day</v>
      </c>
      <c r="D5841" s="70">
        <f>VLOOKUP($B5841,Hosts!$A:$M,11,0)</f>
        <v>0.8</v>
      </c>
      <c r="E5841" s="70">
        <f>VLOOKUP($B5841,Hosts!$A:$M,12,0)</f>
        <v>0.87</v>
      </c>
      <c r="F5841" t="str">
        <f>VLOOKUP($B5841,Hosts!$A:$M,13,0)</f>
        <v>No</v>
      </c>
      <c r="G5841" t="str">
        <f>INDEX(Hosts!$A:$M, MATCH(Places!$B5841,Hosts!$A:$A,0), MATCH(Places!G$1,Hosts!$A$1:$M$1,0))</f>
        <v>Within a day</v>
      </c>
      <c r="H5841" s="70">
        <f>INDEX(Hosts!$A:$M, MATCH(Places!$B5841,Hosts!$A:$A,0), MATCH(Places!H$1,Hosts!$A$1:$M$1,0))</f>
        <v>0.8</v>
      </c>
      <c r="I5841" s="70">
        <f>INDEX(Hosts!$A:$M, MATCH(Places!$B5841,Hosts!$A:$A,0), MATCH(Places!I$1,Hosts!$A$1:$M$1,0))</f>
        <v>0.87</v>
      </c>
      <c r="J5841" t="str">
        <f>INDEX(Hosts!$A:$M, MATCH(Places!$B5841,Hosts!$A:$A,0), MATCH(Places!J$1,Hosts!$A$1:$M$1,0))</f>
        <v>No</v>
      </c>
      <c r="K5841">
        <v>19</v>
      </c>
      <c r="L5841" t="str">
        <f>VLOOKUP($K5841,Neighborhoods!$A:$C,2,0)</f>
        <v>Manhattan</v>
      </c>
      <c r="M5841" t="str">
        <f>VLOOKUP($K5841,Neighborhoods!$A:$C,3,0)</f>
        <v>Upper East Side</v>
      </c>
      <c r="N5841" t="str">
        <f>INDEX(Neighborhoods!$A:$C, MATCH(Places!$K5841,Neighborhoods!$A:$A,0), MATCH(Places!N$1,Neighborhoods!$A$1:$C$1,0))</f>
        <v>Manhattan</v>
      </c>
      <c r="O5841" t="str">
        <f>INDEX(Neighborhoods!$A:$C, MATCH(Places!$K5841,Neighborhoods!$A:$A,0), MATCH(Places!O$1,Neighborhoods!$A$1:$C$1,0))</f>
        <v>Upper East Side</v>
      </c>
      <c r="P5841" t="s">
        <v>11822</v>
      </c>
      <c r="Q5841" t="str">
        <f t="shared" si="364"/>
        <v>No</v>
      </c>
      <c r="R5841">
        <v>4</v>
      </c>
      <c r="S5841" t="str">
        <f t="shared" si="365"/>
        <v>Medium</v>
      </c>
      <c r="T5841" s="50">
        <v>110</v>
      </c>
      <c r="U5841" s="70">
        <f t="shared" si="366"/>
        <v>0.03</v>
      </c>
      <c r="V5841" s="52">
        <v>4.29</v>
      </c>
      <c r="W5841" s="52" t="str" cm="1">
        <f t="array" ref="W5841">_xlfn.SWITCH(ROUND(V5841,0),5,"Excellent",4,"Good",3,"Ok","Bad")</f>
        <v>Good</v>
      </c>
      <c r="X5841">
        <v>7</v>
      </c>
      <c r="Y5841" t="str">
        <f t="shared" si="367"/>
        <v>No</v>
      </c>
      <c r="Z5841" s="68">
        <v>43884</v>
      </c>
      <c r="AA5841" s="68">
        <v>44031</v>
      </c>
      <c r="AB5841">
        <v>31</v>
      </c>
      <c r="AC5841" t="s">
        <v>15615</v>
      </c>
    </row>
    <row r="5842" spans="1:29" x14ac:dyDescent="0.3">
      <c r="A5842" t="s">
        <v>15250</v>
      </c>
      <c r="B5842">
        <v>340</v>
      </c>
      <c r="C5842" t="str">
        <f>VLOOKUP($B5842,Hosts!$A:$M,10,0)</f>
        <v>Within a few hours</v>
      </c>
      <c r="D5842" s="70">
        <f>VLOOKUP($B5842,Hosts!$A:$M,11,0)</f>
        <v>1</v>
      </c>
      <c r="E5842" s="70">
        <f>VLOOKUP($B5842,Hosts!$A:$M,12,0)</f>
        <v>0.83</v>
      </c>
      <c r="F5842" t="str">
        <f>VLOOKUP($B5842,Hosts!$A:$M,13,0)</f>
        <v>No</v>
      </c>
      <c r="G5842" t="str">
        <f>INDEX(Hosts!$A:$M, MATCH(Places!$B5842,Hosts!$A:$A,0), MATCH(Places!G$1,Hosts!$A$1:$M$1,0))</f>
        <v>Within a few hours</v>
      </c>
      <c r="H5842" s="70">
        <f>INDEX(Hosts!$A:$M, MATCH(Places!$B5842,Hosts!$A:$A,0), MATCH(Places!H$1,Hosts!$A$1:$M$1,0))</f>
        <v>1</v>
      </c>
      <c r="I5842" s="70">
        <f>INDEX(Hosts!$A:$M, MATCH(Places!$B5842,Hosts!$A:$A,0), MATCH(Places!I$1,Hosts!$A$1:$M$1,0))</f>
        <v>0.83</v>
      </c>
      <c r="J5842" t="str">
        <f>INDEX(Hosts!$A:$M, MATCH(Places!$B5842,Hosts!$A:$A,0), MATCH(Places!J$1,Hosts!$A$1:$M$1,0))</f>
        <v>No</v>
      </c>
      <c r="K5842">
        <v>11</v>
      </c>
      <c r="L5842" t="str">
        <f>VLOOKUP($K5842,Neighborhoods!$A:$C,2,0)</f>
        <v>Brooklyn</v>
      </c>
      <c r="M5842" t="str">
        <f>VLOOKUP($K5842,Neighborhoods!$A:$C,3,0)</f>
        <v>Greenpoint</v>
      </c>
      <c r="N5842" t="str">
        <f>INDEX(Neighborhoods!$A:$C, MATCH(Places!$K5842,Neighborhoods!$A:$A,0), MATCH(Places!N$1,Neighborhoods!$A$1:$C$1,0))</f>
        <v>Brooklyn</v>
      </c>
      <c r="O5842" t="str">
        <f>INDEX(Neighborhoods!$A:$C, MATCH(Places!$K5842,Neighborhoods!$A:$A,0), MATCH(Places!O$1,Neighborhoods!$A$1:$C$1,0))</f>
        <v>Greenpoint</v>
      </c>
      <c r="P5842" t="s">
        <v>11822</v>
      </c>
      <c r="Q5842" t="str">
        <f t="shared" si="364"/>
        <v>No</v>
      </c>
      <c r="R5842">
        <v>2</v>
      </c>
      <c r="S5842" t="str">
        <f t="shared" si="365"/>
        <v>Small</v>
      </c>
      <c r="T5842" s="50">
        <v>120</v>
      </c>
      <c r="U5842" s="70">
        <f t="shared" si="366"/>
        <v>0.03</v>
      </c>
      <c r="V5842" s="52">
        <v>5</v>
      </c>
      <c r="W5842" s="52" t="str" cm="1">
        <f t="array" ref="W5842">_xlfn.SWITCH(ROUND(V5842,0),5,"Excellent",4,"Good",3,"Ok","Bad")</f>
        <v>Excellent</v>
      </c>
      <c r="X5842">
        <v>4</v>
      </c>
      <c r="Y5842" t="str">
        <f t="shared" si="367"/>
        <v>No</v>
      </c>
      <c r="Z5842" s="68">
        <v>43885</v>
      </c>
      <c r="AA5842" s="68">
        <v>43888</v>
      </c>
      <c r="AB5842">
        <v>73</v>
      </c>
      <c r="AC5842" t="s">
        <v>15615</v>
      </c>
    </row>
    <row r="5843" spans="1:29" x14ac:dyDescent="0.3">
      <c r="A5843" t="s">
        <v>14456</v>
      </c>
      <c r="B5843">
        <v>4126</v>
      </c>
      <c r="C5843" t="str">
        <f>VLOOKUP($B5843,Hosts!$A:$M,10,0)</f>
        <v>Within an hour</v>
      </c>
      <c r="D5843" s="70">
        <f>VLOOKUP($B5843,Hosts!$A:$M,11,0)</f>
        <v>1</v>
      </c>
      <c r="E5843" s="70">
        <f>VLOOKUP($B5843,Hosts!$A:$M,12,0)</f>
        <v>0.96</v>
      </c>
      <c r="F5843" t="str">
        <f>VLOOKUP($B5843,Hosts!$A:$M,13,0)</f>
        <v>No</v>
      </c>
      <c r="G5843" t="str">
        <f>INDEX(Hosts!$A:$M, MATCH(Places!$B5843,Hosts!$A:$A,0), MATCH(Places!G$1,Hosts!$A$1:$M$1,0))</f>
        <v>Within an hour</v>
      </c>
      <c r="H5843" s="70">
        <f>INDEX(Hosts!$A:$M, MATCH(Places!$B5843,Hosts!$A:$A,0), MATCH(Places!H$1,Hosts!$A$1:$M$1,0))</f>
        <v>1</v>
      </c>
      <c r="I5843" s="70">
        <f>INDEX(Hosts!$A:$M, MATCH(Places!$B5843,Hosts!$A:$A,0), MATCH(Places!I$1,Hosts!$A$1:$M$1,0))</f>
        <v>0.96</v>
      </c>
      <c r="J5843" t="str">
        <f>INDEX(Hosts!$A:$M, MATCH(Places!$B5843,Hosts!$A:$A,0), MATCH(Places!J$1,Hosts!$A$1:$M$1,0))</f>
        <v>No</v>
      </c>
      <c r="K5843">
        <v>12</v>
      </c>
      <c r="L5843" t="str">
        <f>VLOOKUP($K5843,Neighborhoods!$A:$C,2,0)</f>
        <v>Brooklyn</v>
      </c>
      <c r="M5843" t="str">
        <f>VLOOKUP($K5843,Neighborhoods!$A:$C,3,0)</f>
        <v>Williamsburg</v>
      </c>
      <c r="N5843" t="str">
        <f>INDEX(Neighborhoods!$A:$C, MATCH(Places!$K5843,Neighborhoods!$A:$A,0), MATCH(Places!N$1,Neighborhoods!$A$1:$C$1,0))</f>
        <v>Brooklyn</v>
      </c>
      <c r="O5843" t="str">
        <f>INDEX(Neighborhoods!$A:$C, MATCH(Places!$K5843,Neighborhoods!$A:$A,0), MATCH(Places!O$1,Neighborhoods!$A$1:$C$1,0))</f>
        <v>Williamsburg</v>
      </c>
      <c r="P5843" t="s">
        <v>11822</v>
      </c>
      <c r="Q5843" t="str">
        <f t="shared" si="364"/>
        <v>No</v>
      </c>
      <c r="R5843">
        <v>6</v>
      </c>
      <c r="S5843" t="str">
        <f t="shared" si="365"/>
        <v>Large</v>
      </c>
      <c r="T5843" s="50">
        <v>230</v>
      </c>
      <c r="U5843" s="70">
        <f t="shared" si="366"/>
        <v>0.04</v>
      </c>
      <c r="V5843" s="52">
        <v>5</v>
      </c>
      <c r="W5843" s="52" t="str" cm="1">
        <f t="array" ref="W5843">_xlfn.SWITCH(ROUND(V5843,0),5,"Excellent",4,"Good",3,"Ok","Bad")</f>
        <v>Excellent</v>
      </c>
      <c r="X5843">
        <v>5</v>
      </c>
      <c r="Y5843" t="str">
        <f t="shared" si="367"/>
        <v>No</v>
      </c>
      <c r="Z5843" s="68">
        <v>43884</v>
      </c>
      <c r="AA5843" s="68">
        <v>43960</v>
      </c>
      <c r="AB5843">
        <v>0</v>
      </c>
      <c r="AC5843" t="s">
        <v>15615</v>
      </c>
    </row>
    <row r="5844" spans="1:29" x14ac:dyDescent="0.3">
      <c r="A5844" t="s">
        <v>15220</v>
      </c>
      <c r="B5844">
        <v>2125</v>
      </c>
      <c r="C5844" t="str">
        <f>VLOOKUP($B5844,Hosts!$A:$M,10,0)</f>
        <v>Within a few hours</v>
      </c>
      <c r="D5844" s="70">
        <f>VLOOKUP($B5844,Hosts!$A:$M,11,0)</f>
        <v>1</v>
      </c>
      <c r="E5844" s="70">
        <f>VLOOKUP($B5844,Hosts!$A:$M,12,0)</f>
        <v>0.97</v>
      </c>
      <c r="F5844" t="str">
        <f>VLOOKUP($B5844,Hosts!$A:$M,13,0)</f>
        <v>No</v>
      </c>
      <c r="G5844" t="str">
        <f>INDEX(Hosts!$A:$M, MATCH(Places!$B5844,Hosts!$A:$A,0), MATCH(Places!G$1,Hosts!$A$1:$M$1,0))</f>
        <v>Within a few hours</v>
      </c>
      <c r="H5844" s="70">
        <f>INDEX(Hosts!$A:$M, MATCH(Places!$B5844,Hosts!$A:$A,0), MATCH(Places!H$1,Hosts!$A$1:$M$1,0))</f>
        <v>1</v>
      </c>
      <c r="I5844" s="70">
        <f>INDEX(Hosts!$A:$M, MATCH(Places!$B5844,Hosts!$A:$A,0), MATCH(Places!I$1,Hosts!$A$1:$M$1,0))</f>
        <v>0.97</v>
      </c>
      <c r="J5844" t="str">
        <f>INDEX(Hosts!$A:$M, MATCH(Places!$B5844,Hosts!$A:$A,0), MATCH(Places!J$1,Hosts!$A$1:$M$1,0))</f>
        <v>No</v>
      </c>
      <c r="K5844">
        <v>8</v>
      </c>
      <c r="L5844" t="str">
        <f>VLOOKUP($K5844,Neighborhoods!$A:$C,2,0)</f>
        <v>Brooklyn</v>
      </c>
      <c r="M5844" t="str">
        <f>VLOOKUP($K5844,Neighborhoods!$A:$C,3,0)</f>
        <v>Bushwick</v>
      </c>
      <c r="N5844" t="str">
        <f>INDEX(Neighborhoods!$A:$C, MATCH(Places!$K5844,Neighborhoods!$A:$A,0), MATCH(Places!N$1,Neighborhoods!$A$1:$C$1,0))</f>
        <v>Brooklyn</v>
      </c>
      <c r="O5844" t="str">
        <f>INDEX(Neighborhoods!$A:$C, MATCH(Places!$K5844,Neighborhoods!$A:$A,0), MATCH(Places!O$1,Neighborhoods!$A$1:$C$1,0))</f>
        <v>Bushwick</v>
      </c>
      <c r="P5844" t="s">
        <v>1</v>
      </c>
      <c r="Q5844" t="str">
        <f t="shared" si="364"/>
        <v>Yes</v>
      </c>
      <c r="R5844">
        <v>2</v>
      </c>
      <c r="S5844" t="str">
        <f t="shared" si="365"/>
        <v>Small</v>
      </c>
      <c r="T5844" s="50">
        <v>36</v>
      </c>
      <c r="U5844" s="70">
        <f t="shared" si="366"/>
        <v>0.03</v>
      </c>
      <c r="V5844" s="52">
        <v>5</v>
      </c>
      <c r="W5844" s="52" t="str" cm="1">
        <f t="array" ref="W5844">_xlfn.SWITCH(ROUND(V5844,0),5,"Excellent",4,"Good",3,"Ok","Bad")</f>
        <v>Excellent</v>
      </c>
      <c r="X5844">
        <v>4</v>
      </c>
      <c r="Y5844" t="str">
        <f t="shared" si="367"/>
        <v>No</v>
      </c>
      <c r="Z5844" s="68">
        <v>43950</v>
      </c>
      <c r="AA5844" s="68">
        <v>44044</v>
      </c>
      <c r="AB5844">
        <v>41</v>
      </c>
      <c r="AC5844" t="s">
        <v>15615</v>
      </c>
    </row>
    <row r="5845" spans="1:29" x14ac:dyDescent="0.3">
      <c r="A5845" t="s">
        <v>15565</v>
      </c>
      <c r="B5845">
        <v>4097</v>
      </c>
      <c r="C5845" t="str">
        <f>VLOOKUP($B5845,Hosts!$A:$M,10,0)</f>
        <v>Within an hour</v>
      </c>
      <c r="D5845" s="70">
        <f>VLOOKUP($B5845,Hosts!$A:$M,11,0)</f>
        <v>1</v>
      </c>
      <c r="E5845" s="70">
        <f>VLOOKUP($B5845,Hosts!$A:$M,12,0)</f>
        <v>1</v>
      </c>
      <c r="F5845" t="str">
        <f>VLOOKUP($B5845,Hosts!$A:$M,13,0)</f>
        <v>No</v>
      </c>
      <c r="G5845" t="str">
        <f>INDEX(Hosts!$A:$M, MATCH(Places!$B5845,Hosts!$A:$A,0), MATCH(Places!G$1,Hosts!$A$1:$M$1,0))</f>
        <v>Within an hour</v>
      </c>
      <c r="H5845" s="70">
        <f>INDEX(Hosts!$A:$M, MATCH(Places!$B5845,Hosts!$A:$A,0), MATCH(Places!H$1,Hosts!$A$1:$M$1,0))</f>
        <v>1</v>
      </c>
      <c r="I5845" s="70">
        <f>INDEX(Hosts!$A:$M, MATCH(Places!$B5845,Hosts!$A:$A,0), MATCH(Places!I$1,Hosts!$A$1:$M$1,0))</f>
        <v>1</v>
      </c>
      <c r="J5845" t="str">
        <f>INDEX(Hosts!$A:$M, MATCH(Places!$B5845,Hosts!$A:$A,0), MATCH(Places!J$1,Hosts!$A$1:$M$1,0))</f>
        <v>No</v>
      </c>
      <c r="K5845">
        <v>19</v>
      </c>
      <c r="L5845" t="str">
        <f>VLOOKUP($K5845,Neighborhoods!$A:$C,2,0)</f>
        <v>Manhattan</v>
      </c>
      <c r="M5845" t="str">
        <f>VLOOKUP($K5845,Neighborhoods!$A:$C,3,0)</f>
        <v>Upper East Side</v>
      </c>
      <c r="N5845" t="str">
        <f>INDEX(Neighborhoods!$A:$C, MATCH(Places!$K5845,Neighborhoods!$A:$A,0), MATCH(Places!N$1,Neighborhoods!$A$1:$C$1,0))</f>
        <v>Manhattan</v>
      </c>
      <c r="O5845" t="str">
        <f>INDEX(Neighborhoods!$A:$C, MATCH(Places!$K5845,Neighborhoods!$A:$A,0), MATCH(Places!O$1,Neighborhoods!$A$1:$C$1,0))</f>
        <v>Upper East Side</v>
      </c>
      <c r="P5845" t="s">
        <v>11822</v>
      </c>
      <c r="Q5845" t="str">
        <f t="shared" si="364"/>
        <v>No</v>
      </c>
      <c r="R5845">
        <v>14</v>
      </c>
      <c r="S5845" t="str">
        <f t="shared" si="365"/>
        <v>Large</v>
      </c>
      <c r="T5845" s="50">
        <v>329</v>
      </c>
      <c r="U5845" s="70">
        <f t="shared" si="366"/>
        <v>0.04</v>
      </c>
      <c r="V5845" s="52">
        <v>5</v>
      </c>
      <c r="W5845" s="52" t="str" cm="1">
        <f t="array" ref="W5845">_xlfn.SWITCH(ROUND(V5845,0),5,"Excellent",4,"Good",3,"Ok","Bad")</f>
        <v>Excellent</v>
      </c>
      <c r="X5845">
        <v>3</v>
      </c>
      <c r="Y5845" t="str">
        <f t="shared" si="367"/>
        <v>No</v>
      </c>
      <c r="Z5845" s="68">
        <v>43899</v>
      </c>
      <c r="AA5845" s="68">
        <v>43920</v>
      </c>
      <c r="AB5845">
        <v>340</v>
      </c>
      <c r="AC5845" t="s">
        <v>15616</v>
      </c>
    </row>
    <row r="5846" spans="1:29" x14ac:dyDescent="0.3">
      <c r="A5846" t="s">
        <v>15400</v>
      </c>
      <c r="B5846">
        <v>3929</v>
      </c>
      <c r="C5846" t="str">
        <f>VLOOKUP($B5846,Hosts!$A:$M,10,0)</f>
        <v>Within a day</v>
      </c>
      <c r="D5846" s="70">
        <f>VLOOKUP($B5846,Hosts!$A:$M,11,0)</f>
        <v>0.63</v>
      </c>
      <c r="E5846" s="70">
        <f>VLOOKUP($B5846,Hosts!$A:$M,12,0)</f>
        <v>0.91</v>
      </c>
      <c r="F5846" t="str">
        <f>VLOOKUP($B5846,Hosts!$A:$M,13,0)</f>
        <v>Yes</v>
      </c>
      <c r="G5846" t="str">
        <f>INDEX(Hosts!$A:$M, MATCH(Places!$B5846,Hosts!$A:$A,0), MATCH(Places!G$1,Hosts!$A$1:$M$1,0))</f>
        <v>Within a day</v>
      </c>
      <c r="H5846" s="70">
        <f>INDEX(Hosts!$A:$M, MATCH(Places!$B5846,Hosts!$A:$A,0), MATCH(Places!H$1,Hosts!$A$1:$M$1,0))</f>
        <v>0.63</v>
      </c>
      <c r="I5846" s="70">
        <f>INDEX(Hosts!$A:$M, MATCH(Places!$B5846,Hosts!$A:$A,0), MATCH(Places!I$1,Hosts!$A$1:$M$1,0))</f>
        <v>0.91</v>
      </c>
      <c r="J5846" t="str">
        <f>INDEX(Hosts!$A:$M, MATCH(Places!$B5846,Hosts!$A:$A,0), MATCH(Places!J$1,Hosts!$A$1:$M$1,0))</f>
        <v>Yes</v>
      </c>
      <c r="K5846">
        <v>13</v>
      </c>
      <c r="L5846" t="str">
        <f>VLOOKUP($K5846,Neighborhoods!$A:$C,2,0)</f>
        <v>Manhattan</v>
      </c>
      <c r="M5846" t="str">
        <f>VLOOKUP($K5846,Neighborhoods!$A:$C,3,0)</f>
        <v>Chelsea</v>
      </c>
      <c r="N5846" t="str">
        <f>INDEX(Neighborhoods!$A:$C, MATCH(Places!$K5846,Neighborhoods!$A:$A,0), MATCH(Places!N$1,Neighborhoods!$A$1:$C$1,0))</f>
        <v>Manhattan</v>
      </c>
      <c r="O5846" t="str">
        <f>INDEX(Neighborhoods!$A:$C, MATCH(Places!$K5846,Neighborhoods!$A:$A,0), MATCH(Places!O$1,Neighborhoods!$A$1:$C$1,0))</f>
        <v>Chelsea</v>
      </c>
      <c r="P5846" t="s">
        <v>11822</v>
      </c>
      <c r="Q5846" t="str">
        <f t="shared" si="364"/>
        <v>No</v>
      </c>
      <c r="R5846">
        <v>2</v>
      </c>
      <c r="S5846" t="str">
        <f t="shared" si="365"/>
        <v>Small</v>
      </c>
      <c r="T5846" s="50">
        <v>55</v>
      </c>
      <c r="U5846" s="70">
        <f t="shared" si="366"/>
        <v>0.03</v>
      </c>
      <c r="V5846" s="52">
        <v>5</v>
      </c>
      <c r="W5846" s="52" t="str" cm="1">
        <f t="array" ref="W5846">_xlfn.SWITCH(ROUND(V5846,0),5,"Excellent",4,"Good",3,"Ok","Bad")</f>
        <v>Excellent</v>
      </c>
      <c r="X5846">
        <v>10</v>
      </c>
      <c r="Y5846" t="str">
        <f t="shared" si="367"/>
        <v>No</v>
      </c>
      <c r="Z5846" s="68">
        <v>43882</v>
      </c>
      <c r="AA5846" s="68">
        <v>43905</v>
      </c>
      <c r="AB5846">
        <v>50</v>
      </c>
      <c r="AC5846" t="s">
        <v>15615</v>
      </c>
    </row>
    <row r="5847" spans="1:29" x14ac:dyDescent="0.3">
      <c r="A5847" t="s">
        <v>14996</v>
      </c>
      <c r="B5847">
        <v>3942</v>
      </c>
      <c r="C5847" t="str">
        <f>VLOOKUP($B5847,Hosts!$A:$M,10,0)</f>
        <v>Within an hour</v>
      </c>
      <c r="D5847" s="70">
        <f>VLOOKUP($B5847,Hosts!$A:$M,11,0)</f>
        <v>0.9</v>
      </c>
      <c r="E5847" s="70">
        <f>VLOOKUP($B5847,Hosts!$A:$M,12,0)</f>
        <v>0.82</v>
      </c>
      <c r="F5847" t="str">
        <f>VLOOKUP($B5847,Hosts!$A:$M,13,0)</f>
        <v>No</v>
      </c>
      <c r="G5847" t="str">
        <f>INDEX(Hosts!$A:$M, MATCH(Places!$B5847,Hosts!$A:$A,0), MATCH(Places!G$1,Hosts!$A$1:$M$1,0))</f>
        <v>Within an hour</v>
      </c>
      <c r="H5847" s="70">
        <f>INDEX(Hosts!$A:$M, MATCH(Places!$B5847,Hosts!$A:$A,0), MATCH(Places!H$1,Hosts!$A$1:$M$1,0))</f>
        <v>0.9</v>
      </c>
      <c r="I5847" s="70">
        <f>INDEX(Hosts!$A:$M, MATCH(Places!$B5847,Hosts!$A:$A,0), MATCH(Places!I$1,Hosts!$A$1:$M$1,0))</f>
        <v>0.82</v>
      </c>
      <c r="J5847" t="str">
        <f>INDEX(Hosts!$A:$M, MATCH(Places!$B5847,Hosts!$A:$A,0), MATCH(Places!J$1,Hosts!$A$1:$M$1,0))</f>
        <v>No</v>
      </c>
      <c r="K5847">
        <v>7</v>
      </c>
      <c r="L5847" t="str">
        <f>VLOOKUP($K5847,Neighborhoods!$A:$C,2,0)</f>
        <v>Brooklyn</v>
      </c>
      <c r="M5847" t="str">
        <f>VLOOKUP($K5847,Neighborhoods!$A:$C,3,0)</f>
        <v>Bedford-Stuyvesant</v>
      </c>
      <c r="N5847" t="str">
        <f>INDEX(Neighborhoods!$A:$C, MATCH(Places!$K5847,Neighborhoods!$A:$A,0), MATCH(Places!N$1,Neighborhoods!$A$1:$C$1,0))</f>
        <v>Brooklyn</v>
      </c>
      <c r="O5847" t="str">
        <f>INDEX(Neighborhoods!$A:$C, MATCH(Places!$K5847,Neighborhoods!$A:$A,0), MATCH(Places!O$1,Neighborhoods!$A$1:$C$1,0))</f>
        <v>Bedford-Stuyvesant</v>
      </c>
      <c r="P5847" t="s">
        <v>1</v>
      </c>
      <c r="Q5847" t="str">
        <f t="shared" si="364"/>
        <v>Yes</v>
      </c>
      <c r="R5847">
        <v>2</v>
      </c>
      <c r="S5847" t="str">
        <f t="shared" si="365"/>
        <v>Small</v>
      </c>
      <c r="T5847" s="50">
        <v>35</v>
      </c>
      <c r="U5847" s="70">
        <f t="shared" si="366"/>
        <v>0.03</v>
      </c>
      <c r="V5847" s="52">
        <v>3.5</v>
      </c>
      <c r="W5847" s="52" t="str" cm="1">
        <f t="array" ref="W5847">_xlfn.SWITCH(ROUND(V5847,0),5,"Excellent",4,"Good",3,"Ok","Bad")</f>
        <v>Good</v>
      </c>
      <c r="X5847">
        <v>4</v>
      </c>
      <c r="Y5847" t="str">
        <f t="shared" si="367"/>
        <v>No</v>
      </c>
      <c r="Z5847" s="68">
        <v>43886</v>
      </c>
      <c r="AA5847" s="68">
        <v>44016</v>
      </c>
      <c r="AB5847">
        <v>73</v>
      </c>
      <c r="AC5847" t="s">
        <v>15616</v>
      </c>
    </row>
    <row r="5848" spans="1:29" x14ac:dyDescent="0.3">
      <c r="A5848" t="s">
        <v>13250</v>
      </c>
      <c r="B5848">
        <v>4127</v>
      </c>
      <c r="C5848" t="str">
        <f>VLOOKUP($B5848,Hosts!$A:$M,10,0)</f>
        <v>Within an hour</v>
      </c>
      <c r="D5848" s="70">
        <f>VLOOKUP($B5848,Hosts!$A:$M,11,0)</f>
        <v>1</v>
      </c>
      <c r="E5848" s="70">
        <f>VLOOKUP($B5848,Hosts!$A:$M,12,0)</f>
        <v>0.88</v>
      </c>
      <c r="F5848" t="str">
        <f>VLOOKUP($B5848,Hosts!$A:$M,13,0)</f>
        <v>No</v>
      </c>
      <c r="G5848" t="str">
        <f>INDEX(Hosts!$A:$M, MATCH(Places!$B5848,Hosts!$A:$A,0), MATCH(Places!G$1,Hosts!$A$1:$M$1,0))</f>
        <v>Within an hour</v>
      </c>
      <c r="H5848" s="70">
        <f>INDEX(Hosts!$A:$M, MATCH(Places!$B5848,Hosts!$A:$A,0), MATCH(Places!H$1,Hosts!$A$1:$M$1,0))</f>
        <v>1</v>
      </c>
      <c r="I5848" s="70">
        <f>INDEX(Hosts!$A:$M, MATCH(Places!$B5848,Hosts!$A:$A,0), MATCH(Places!I$1,Hosts!$A$1:$M$1,0))</f>
        <v>0.88</v>
      </c>
      <c r="J5848" t="str">
        <f>INDEX(Hosts!$A:$M, MATCH(Places!$B5848,Hosts!$A:$A,0), MATCH(Places!J$1,Hosts!$A$1:$M$1,0))</f>
        <v>No</v>
      </c>
      <c r="K5848">
        <v>2</v>
      </c>
      <c r="L5848" t="str">
        <f>VLOOKUP($K5848,Neighborhoods!$A:$C,2,0)</f>
        <v>Bronx</v>
      </c>
      <c r="M5848" t="str">
        <f>VLOOKUP($K5848,Neighborhoods!$A:$C,3,0)</f>
        <v>Concourse</v>
      </c>
      <c r="N5848" t="str">
        <f>INDEX(Neighborhoods!$A:$C, MATCH(Places!$K5848,Neighborhoods!$A:$A,0), MATCH(Places!N$1,Neighborhoods!$A$1:$C$1,0))</f>
        <v>Bronx</v>
      </c>
      <c r="O5848" t="str">
        <f>INDEX(Neighborhoods!$A:$C, MATCH(Places!$K5848,Neighborhoods!$A:$A,0), MATCH(Places!O$1,Neighborhoods!$A$1:$C$1,0))</f>
        <v>Concourse</v>
      </c>
      <c r="P5848" t="s">
        <v>11822</v>
      </c>
      <c r="Q5848" t="str">
        <f t="shared" si="364"/>
        <v>No</v>
      </c>
      <c r="R5848">
        <v>4</v>
      </c>
      <c r="S5848" t="str">
        <f t="shared" si="365"/>
        <v>Medium</v>
      </c>
      <c r="T5848" s="50">
        <v>182</v>
      </c>
      <c r="U5848" s="70">
        <f t="shared" si="366"/>
        <v>0.03</v>
      </c>
      <c r="V5848" s="52">
        <v>5</v>
      </c>
      <c r="W5848" s="52" t="str" cm="1">
        <f t="array" ref="W5848">_xlfn.SWITCH(ROUND(V5848,0),5,"Excellent",4,"Good",3,"Ok","Bad")</f>
        <v>Excellent</v>
      </c>
      <c r="X5848">
        <v>3</v>
      </c>
      <c r="Y5848" t="str">
        <f t="shared" si="367"/>
        <v>No</v>
      </c>
      <c r="Z5848" s="68">
        <v>44051</v>
      </c>
      <c r="AA5848" s="68">
        <v>44059</v>
      </c>
      <c r="AB5848">
        <v>359</v>
      </c>
      <c r="AC5848" t="s">
        <v>15615</v>
      </c>
    </row>
    <row r="5849" spans="1:29" x14ac:dyDescent="0.3">
      <c r="A5849" t="s">
        <v>14963</v>
      </c>
      <c r="B5849">
        <v>2030</v>
      </c>
      <c r="C5849" t="str">
        <f>VLOOKUP($B5849,Hosts!$A:$M,10,0)</f>
        <v>Within a few hours</v>
      </c>
      <c r="D5849" s="70">
        <f>VLOOKUP($B5849,Hosts!$A:$M,11,0)</f>
        <v>0.9</v>
      </c>
      <c r="E5849" s="70">
        <f>VLOOKUP($B5849,Hosts!$A:$M,12,0)</f>
        <v>0.99</v>
      </c>
      <c r="F5849" t="str">
        <f>VLOOKUP($B5849,Hosts!$A:$M,13,0)</f>
        <v>No</v>
      </c>
      <c r="G5849" t="str">
        <f>INDEX(Hosts!$A:$M, MATCH(Places!$B5849,Hosts!$A:$A,0), MATCH(Places!G$1,Hosts!$A$1:$M$1,0))</f>
        <v>Within a few hours</v>
      </c>
      <c r="H5849" s="70">
        <f>INDEX(Hosts!$A:$M, MATCH(Places!$B5849,Hosts!$A:$A,0), MATCH(Places!H$1,Hosts!$A$1:$M$1,0))</f>
        <v>0.9</v>
      </c>
      <c r="I5849" s="70">
        <f>INDEX(Hosts!$A:$M, MATCH(Places!$B5849,Hosts!$A:$A,0), MATCH(Places!I$1,Hosts!$A$1:$M$1,0))</f>
        <v>0.99</v>
      </c>
      <c r="J5849" t="str">
        <f>INDEX(Hosts!$A:$M, MATCH(Places!$B5849,Hosts!$A:$A,0), MATCH(Places!J$1,Hosts!$A$1:$M$1,0))</f>
        <v>No</v>
      </c>
      <c r="K5849">
        <v>12</v>
      </c>
      <c r="L5849" t="str">
        <f>VLOOKUP($K5849,Neighborhoods!$A:$C,2,0)</f>
        <v>Brooklyn</v>
      </c>
      <c r="M5849" t="str">
        <f>VLOOKUP($K5849,Neighborhoods!$A:$C,3,0)</f>
        <v>Williamsburg</v>
      </c>
      <c r="N5849" t="str">
        <f>INDEX(Neighborhoods!$A:$C, MATCH(Places!$K5849,Neighborhoods!$A:$A,0), MATCH(Places!N$1,Neighborhoods!$A$1:$C$1,0))</f>
        <v>Brooklyn</v>
      </c>
      <c r="O5849" t="str">
        <f>INDEX(Neighborhoods!$A:$C, MATCH(Places!$K5849,Neighborhoods!$A:$A,0), MATCH(Places!O$1,Neighborhoods!$A$1:$C$1,0))</f>
        <v>Williamsburg</v>
      </c>
      <c r="P5849" t="s">
        <v>1</v>
      </c>
      <c r="Q5849" t="str">
        <f t="shared" si="364"/>
        <v>Yes</v>
      </c>
      <c r="R5849">
        <v>3</v>
      </c>
      <c r="S5849" t="str">
        <f t="shared" si="365"/>
        <v>Medium</v>
      </c>
      <c r="T5849" s="50">
        <v>86</v>
      </c>
      <c r="U5849" s="70">
        <f t="shared" si="366"/>
        <v>0.03</v>
      </c>
      <c r="V5849" s="52">
        <v>4.6399999999999997</v>
      </c>
      <c r="W5849" s="52" t="str" cm="1">
        <f t="array" ref="W5849">_xlfn.SWITCH(ROUND(V5849,0),5,"Excellent",4,"Good",3,"Ok","Bad")</f>
        <v>Excellent</v>
      </c>
      <c r="X5849">
        <v>14</v>
      </c>
      <c r="Y5849" t="str">
        <f t="shared" si="367"/>
        <v>No</v>
      </c>
      <c r="Z5849" s="68">
        <v>43889</v>
      </c>
      <c r="AA5849" s="68">
        <v>44048</v>
      </c>
      <c r="AB5849">
        <v>318</v>
      </c>
      <c r="AC5849" t="s">
        <v>15615</v>
      </c>
    </row>
    <row r="5850" spans="1:29" x14ac:dyDescent="0.3">
      <c r="A5850" t="s">
        <v>14834</v>
      </c>
      <c r="B5850">
        <v>4080</v>
      </c>
      <c r="C5850" t="str">
        <f>VLOOKUP($B5850,Hosts!$A:$M,10,0)</f>
        <v>Within an hour</v>
      </c>
      <c r="D5850" s="70">
        <f>VLOOKUP($B5850,Hosts!$A:$M,11,0)</f>
        <v>0.8</v>
      </c>
      <c r="E5850" s="70">
        <f>VLOOKUP($B5850,Hosts!$A:$M,12,0)</f>
        <v>0.98</v>
      </c>
      <c r="F5850" t="str">
        <f>VLOOKUP($B5850,Hosts!$A:$M,13,0)</f>
        <v>No</v>
      </c>
      <c r="G5850" t="str">
        <f>INDEX(Hosts!$A:$M, MATCH(Places!$B5850,Hosts!$A:$A,0), MATCH(Places!G$1,Hosts!$A$1:$M$1,0))</f>
        <v>Within an hour</v>
      </c>
      <c r="H5850" s="70">
        <f>INDEX(Hosts!$A:$M, MATCH(Places!$B5850,Hosts!$A:$A,0), MATCH(Places!H$1,Hosts!$A$1:$M$1,0))</f>
        <v>0.8</v>
      </c>
      <c r="I5850" s="70">
        <f>INDEX(Hosts!$A:$M, MATCH(Places!$B5850,Hosts!$A:$A,0), MATCH(Places!I$1,Hosts!$A$1:$M$1,0))</f>
        <v>0.98</v>
      </c>
      <c r="J5850" t="str">
        <f>INDEX(Hosts!$A:$M, MATCH(Places!$B5850,Hosts!$A:$A,0), MATCH(Places!J$1,Hosts!$A$1:$M$1,0))</f>
        <v>No</v>
      </c>
      <c r="K5850">
        <v>7</v>
      </c>
      <c r="L5850" t="str">
        <f>VLOOKUP($K5850,Neighborhoods!$A:$C,2,0)</f>
        <v>Brooklyn</v>
      </c>
      <c r="M5850" t="str">
        <f>VLOOKUP($K5850,Neighborhoods!$A:$C,3,0)</f>
        <v>Bedford-Stuyvesant</v>
      </c>
      <c r="N5850" t="str">
        <f>INDEX(Neighborhoods!$A:$C, MATCH(Places!$K5850,Neighborhoods!$A:$A,0), MATCH(Places!N$1,Neighborhoods!$A$1:$C$1,0))</f>
        <v>Brooklyn</v>
      </c>
      <c r="O5850" t="str">
        <f>INDEX(Neighborhoods!$A:$C, MATCH(Places!$K5850,Neighborhoods!$A:$A,0), MATCH(Places!O$1,Neighborhoods!$A$1:$C$1,0))</f>
        <v>Bedford-Stuyvesant</v>
      </c>
      <c r="P5850" t="s">
        <v>1</v>
      </c>
      <c r="Q5850" t="str">
        <f t="shared" si="364"/>
        <v>Yes</v>
      </c>
      <c r="R5850">
        <v>2</v>
      </c>
      <c r="S5850" t="str">
        <f t="shared" si="365"/>
        <v>Small</v>
      </c>
      <c r="T5850" s="50">
        <v>50</v>
      </c>
      <c r="U5850" s="70">
        <f t="shared" si="366"/>
        <v>0.03</v>
      </c>
      <c r="V5850" s="52">
        <v>4.3899999999999997</v>
      </c>
      <c r="W5850" s="52" t="str" cm="1">
        <f t="array" ref="W5850">_xlfn.SWITCH(ROUND(V5850,0),5,"Excellent",4,"Good",3,"Ok","Bad")</f>
        <v>Good</v>
      </c>
      <c r="X5850">
        <v>18</v>
      </c>
      <c r="Y5850" t="str">
        <f t="shared" si="367"/>
        <v>No</v>
      </c>
      <c r="Z5850" s="68">
        <v>43900</v>
      </c>
      <c r="AA5850" s="68">
        <v>44039</v>
      </c>
      <c r="AB5850">
        <v>170</v>
      </c>
      <c r="AC5850" t="s">
        <v>15616</v>
      </c>
    </row>
    <row r="5851" spans="1:29" x14ac:dyDescent="0.3">
      <c r="A5851" t="s">
        <v>13447</v>
      </c>
      <c r="B5851">
        <v>2067</v>
      </c>
      <c r="C5851" t="str">
        <f>VLOOKUP($B5851,Hosts!$A:$M,10,0)</f>
        <v>Within an hour</v>
      </c>
      <c r="D5851" s="70">
        <f>VLOOKUP($B5851,Hosts!$A:$M,11,0)</f>
        <v>1</v>
      </c>
      <c r="E5851" s="70">
        <f>VLOOKUP($B5851,Hosts!$A:$M,12,0)</f>
        <v>0.99</v>
      </c>
      <c r="F5851" t="str">
        <f>VLOOKUP($B5851,Hosts!$A:$M,13,0)</f>
        <v>No</v>
      </c>
      <c r="G5851" t="str">
        <f>INDEX(Hosts!$A:$M, MATCH(Places!$B5851,Hosts!$A:$A,0), MATCH(Places!G$1,Hosts!$A$1:$M$1,0))</f>
        <v>Within an hour</v>
      </c>
      <c r="H5851" s="70">
        <f>INDEX(Hosts!$A:$M, MATCH(Places!$B5851,Hosts!$A:$A,0), MATCH(Places!H$1,Hosts!$A$1:$M$1,0))</f>
        <v>1</v>
      </c>
      <c r="I5851" s="70">
        <f>INDEX(Hosts!$A:$M, MATCH(Places!$B5851,Hosts!$A:$A,0), MATCH(Places!I$1,Hosts!$A$1:$M$1,0))</f>
        <v>0.99</v>
      </c>
      <c r="J5851" t="str">
        <f>INDEX(Hosts!$A:$M, MATCH(Places!$B5851,Hosts!$A:$A,0), MATCH(Places!J$1,Hosts!$A$1:$M$1,0))</f>
        <v>No</v>
      </c>
      <c r="K5851">
        <v>19</v>
      </c>
      <c r="L5851" t="str">
        <f>VLOOKUP($K5851,Neighborhoods!$A:$C,2,0)</f>
        <v>Manhattan</v>
      </c>
      <c r="M5851" t="str">
        <f>VLOOKUP($K5851,Neighborhoods!$A:$C,3,0)</f>
        <v>Upper East Side</v>
      </c>
      <c r="N5851" t="str">
        <f>INDEX(Neighborhoods!$A:$C, MATCH(Places!$K5851,Neighborhoods!$A:$A,0), MATCH(Places!N$1,Neighborhoods!$A$1:$C$1,0))</f>
        <v>Manhattan</v>
      </c>
      <c r="O5851" t="str">
        <f>INDEX(Neighborhoods!$A:$C, MATCH(Places!$K5851,Neighborhoods!$A:$A,0), MATCH(Places!O$1,Neighborhoods!$A$1:$C$1,0))</f>
        <v>Upper East Side</v>
      </c>
      <c r="P5851" t="s">
        <v>11822</v>
      </c>
      <c r="Q5851" t="str">
        <f t="shared" si="364"/>
        <v>No</v>
      </c>
      <c r="R5851">
        <v>3</v>
      </c>
      <c r="S5851" t="str">
        <f t="shared" si="365"/>
        <v>Medium</v>
      </c>
      <c r="T5851" s="50">
        <v>116</v>
      </c>
      <c r="U5851" s="70">
        <f t="shared" si="366"/>
        <v>0.03</v>
      </c>
      <c r="V5851" s="52">
        <v>5</v>
      </c>
      <c r="W5851" s="52" t="str" cm="1">
        <f t="array" ref="W5851">_xlfn.SWITCH(ROUND(V5851,0),5,"Excellent",4,"Good",3,"Ok","Bad")</f>
        <v>Excellent</v>
      </c>
      <c r="X5851">
        <v>6</v>
      </c>
      <c r="Y5851" t="str">
        <f t="shared" si="367"/>
        <v>No</v>
      </c>
      <c r="Z5851" s="68">
        <v>43890</v>
      </c>
      <c r="AA5851" s="68">
        <v>44041</v>
      </c>
      <c r="AB5851">
        <v>39</v>
      </c>
      <c r="AC5851" t="s">
        <v>15615</v>
      </c>
    </row>
    <row r="5852" spans="1:29" x14ac:dyDescent="0.3">
      <c r="A5852" t="s">
        <v>13709</v>
      </c>
      <c r="B5852">
        <v>306</v>
      </c>
      <c r="C5852" t="str">
        <f>VLOOKUP($B5852,Hosts!$A:$M,10,0)</f>
        <v>Within a few hours</v>
      </c>
      <c r="D5852" s="70">
        <f>VLOOKUP($B5852,Hosts!$A:$M,11,0)</f>
        <v>1</v>
      </c>
      <c r="E5852" s="70">
        <f>VLOOKUP($B5852,Hosts!$A:$M,12,0)</f>
        <v>0.97</v>
      </c>
      <c r="F5852" t="str">
        <f>VLOOKUP($B5852,Hosts!$A:$M,13,0)</f>
        <v>Yes</v>
      </c>
      <c r="G5852" t="str">
        <f>INDEX(Hosts!$A:$M, MATCH(Places!$B5852,Hosts!$A:$A,0), MATCH(Places!G$1,Hosts!$A$1:$M$1,0))</f>
        <v>Within a few hours</v>
      </c>
      <c r="H5852" s="70">
        <f>INDEX(Hosts!$A:$M, MATCH(Places!$B5852,Hosts!$A:$A,0), MATCH(Places!H$1,Hosts!$A$1:$M$1,0))</f>
        <v>1</v>
      </c>
      <c r="I5852" s="70">
        <f>INDEX(Hosts!$A:$M, MATCH(Places!$B5852,Hosts!$A:$A,0), MATCH(Places!I$1,Hosts!$A$1:$M$1,0))</f>
        <v>0.97</v>
      </c>
      <c r="J5852" t="str">
        <f>INDEX(Hosts!$A:$M, MATCH(Places!$B5852,Hosts!$A:$A,0), MATCH(Places!J$1,Hosts!$A$1:$M$1,0))</f>
        <v>Yes</v>
      </c>
      <c r="K5852">
        <v>17</v>
      </c>
      <c r="L5852" t="str">
        <f>VLOOKUP($K5852,Neighborhoods!$A:$C,2,0)</f>
        <v>Manhattan</v>
      </c>
      <c r="M5852" t="str">
        <f>VLOOKUP($K5852,Neighborhoods!$A:$C,3,0)</f>
        <v>Hell's Kitchen</v>
      </c>
      <c r="N5852" t="str">
        <f>INDEX(Neighborhoods!$A:$C, MATCH(Places!$K5852,Neighborhoods!$A:$A,0), MATCH(Places!N$1,Neighborhoods!$A$1:$C$1,0))</f>
        <v>Manhattan</v>
      </c>
      <c r="O5852" t="str">
        <f>INDEX(Neighborhoods!$A:$C, MATCH(Places!$K5852,Neighborhoods!$A:$A,0), MATCH(Places!O$1,Neighborhoods!$A$1:$C$1,0))</f>
        <v>Hell's Kitchen</v>
      </c>
      <c r="P5852" t="s">
        <v>11822</v>
      </c>
      <c r="Q5852" t="str">
        <f t="shared" si="364"/>
        <v>No</v>
      </c>
      <c r="R5852">
        <v>8</v>
      </c>
      <c r="S5852" t="str">
        <f t="shared" si="365"/>
        <v>Large</v>
      </c>
      <c r="T5852" s="50">
        <v>206</v>
      </c>
      <c r="U5852" s="70">
        <f t="shared" si="366"/>
        <v>0.04</v>
      </c>
      <c r="V5852" s="52">
        <v>5</v>
      </c>
      <c r="W5852" s="52" t="str" cm="1">
        <f t="array" ref="W5852">_xlfn.SWITCH(ROUND(V5852,0),5,"Excellent",4,"Good",3,"Ok","Bad")</f>
        <v>Excellent</v>
      </c>
      <c r="X5852">
        <v>6</v>
      </c>
      <c r="Y5852" t="str">
        <f t="shared" si="367"/>
        <v>No</v>
      </c>
      <c r="Z5852" s="68">
        <v>43884</v>
      </c>
      <c r="AA5852" s="68">
        <v>43902</v>
      </c>
      <c r="AB5852">
        <v>85</v>
      </c>
      <c r="AC5852" t="s">
        <v>15616</v>
      </c>
    </row>
    <row r="5853" spans="1:29" x14ac:dyDescent="0.3">
      <c r="A5853" t="s">
        <v>14555</v>
      </c>
      <c r="B5853">
        <v>3098</v>
      </c>
      <c r="C5853" t="str">
        <f>VLOOKUP($B5853,Hosts!$A:$M,10,0)</f>
        <v>Within an hour</v>
      </c>
      <c r="D5853" s="70">
        <f>VLOOKUP($B5853,Hosts!$A:$M,11,0)</f>
        <v>0.96</v>
      </c>
      <c r="E5853" s="70">
        <f>VLOOKUP($B5853,Hosts!$A:$M,12,0)</f>
        <v>1</v>
      </c>
      <c r="F5853" t="str">
        <f>VLOOKUP($B5853,Hosts!$A:$M,13,0)</f>
        <v>No</v>
      </c>
      <c r="G5853" t="str">
        <f>INDEX(Hosts!$A:$M, MATCH(Places!$B5853,Hosts!$A:$A,0), MATCH(Places!G$1,Hosts!$A$1:$M$1,0))</f>
        <v>Within an hour</v>
      </c>
      <c r="H5853" s="70">
        <f>INDEX(Hosts!$A:$M, MATCH(Places!$B5853,Hosts!$A:$A,0), MATCH(Places!H$1,Hosts!$A$1:$M$1,0))</f>
        <v>0.96</v>
      </c>
      <c r="I5853" s="70">
        <f>INDEX(Hosts!$A:$M, MATCH(Places!$B5853,Hosts!$A:$A,0), MATCH(Places!I$1,Hosts!$A$1:$M$1,0))</f>
        <v>1</v>
      </c>
      <c r="J5853" t="str">
        <f>INDEX(Hosts!$A:$M, MATCH(Places!$B5853,Hosts!$A:$A,0), MATCH(Places!J$1,Hosts!$A$1:$M$1,0))</f>
        <v>No</v>
      </c>
      <c r="K5853">
        <v>12</v>
      </c>
      <c r="L5853" t="str">
        <f>VLOOKUP($K5853,Neighborhoods!$A:$C,2,0)</f>
        <v>Brooklyn</v>
      </c>
      <c r="M5853" t="str">
        <f>VLOOKUP($K5853,Neighborhoods!$A:$C,3,0)</f>
        <v>Williamsburg</v>
      </c>
      <c r="N5853" t="str">
        <f>INDEX(Neighborhoods!$A:$C, MATCH(Places!$K5853,Neighborhoods!$A:$A,0), MATCH(Places!N$1,Neighborhoods!$A$1:$C$1,0))</f>
        <v>Brooklyn</v>
      </c>
      <c r="O5853" t="str">
        <f>INDEX(Neighborhoods!$A:$C, MATCH(Places!$K5853,Neighborhoods!$A:$A,0), MATCH(Places!O$1,Neighborhoods!$A$1:$C$1,0))</f>
        <v>Williamsburg</v>
      </c>
      <c r="P5853" t="s">
        <v>1</v>
      </c>
      <c r="Q5853" t="str">
        <f t="shared" si="364"/>
        <v>Yes</v>
      </c>
      <c r="R5853">
        <v>4</v>
      </c>
      <c r="S5853" t="str">
        <f t="shared" si="365"/>
        <v>Medium</v>
      </c>
      <c r="T5853" s="50">
        <v>150</v>
      </c>
      <c r="U5853" s="70">
        <f t="shared" si="366"/>
        <v>0.03</v>
      </c>
      <c r="V5853" s="52">
        <v>5</v>
      </c>
      <c r="W5853" s="52" t="str" cm="1">
        <f t="array" ref="W5853">_xlfn.SWITCH(ROUND(V5853,0),5,"Excellent",4,"Good",3,"Ok","Bad")</f>
        <v>Excellent</v>
      </c>
      <c r="X5853">
        <v>22</v>
      </c>
      <c r="Y5853" t="str">
        <f t="shared" si="367"/>
        <v>No</v>
      </c>
      <c r="Z5853" s="68">
        <v>43909</v>
      </c>
      <c r="AA5853" s="68">
        <v>44045</v>
      </c>
      <c r="AB5853">
        <v>47</v>
      </c>
      <c r="AC5853" t="s">
        <v>15616</v>
      </c>
    </row>
    <row r="5854" spans="1:29" x14ac:dyDescent="0.3">
      <c r="A5854" t="s">
        <v>15066</v>
      </c>
      <c r="B5854">
        <v>3622</v>
      </c>
      <c r="C5854" t="str">
        <f>VLOOKUP($B5854,Hosts!$A:$M,10,0)</f>
        <v>Within an hour</v>
      </c>
      <c r="D5854" s="70">
        <f>VLOOKUP($B5854,Hosts!$A:$M,11,0)</f>
        <v>1</v>
      </c>
      <c r="E5854" s="70">
        <f>VLOOKUP($B5854,Hosts!$A:$M,12,0)</f>
        <v>1</v>
      </c>
      <c r="F5854" t="str">
        <f>VLOOKUP($B5854,Hosts!$A:$M,13,0)</f>
        <v>No</v>
      </c>
      <c r="G5854" t="str">
        <f>INDEX(Hosts!$A:$M, MATCH(Places!$B5854,Hosts!$A:$A,0), MATCH(Places!G$1,Hosts!$A$1:$M$1,0))</f>
        <v>Within an hour</v>
      </c>
      <c r="H5854" s="70">
        <f>INDEX(Hosts!$A:$M, MATCH(Places!$B5854,Hosts!$A:$A,0), MATCH(Places!H$1,Hosts!$A$1:$M$1,0))</f>
        <v>1</v>
      </c>
      <c r="I5854" s="70">
        <f>INDEX(Hosts!$A:$M, MATCH(Places!$B5854,Hosts!$A:$A,0), MATCH(Places!I$1,Hosts!$A$1:$M$1,0))</f>
        <v>1</v>
      </c>
      <c r="J5854" t="str">
        <f>INDEX(Hosts!$A:$M, MATCH(Places!$B5854,Hosts!$A:$A,0), MATCH(Places!J$1,Hosts!$A$1:$M$1,0))</f>
        <v>No</v>
      </c>
      <c r="K5854">
        <v>12</v>
      </c>
      <c r="L5854" t="str">
        <f>VLOOKUP($K5854,Neighborhoods!$A:$C,2,0)</f>
        <v>Brooklyn</v>
      </c>
      <c r="M5854" t="str">
        <f>VLOOKUP($K5854,Neighborhoods!$A:$C,3,0)</f>
        <v>Williamsburg</v>
      </c>
      <c r="N5854" t="str">
        <f>INDEX(Neighborhoods!$A:$C, MATCH(Places!$K5854,Neighborhoods!$A:$A,0), MATCH(Places!N$1,Neighborhoods!$A$1:$C$1,0))</f>
        <v>Brooklyn</v>
      </c>
      <c r="O5854" t="str">
        <f>INDEX(Neighborhoods!$A:$C, MATCH(Places!$K5854,Neighborhoods!$A:$A,0), MATCH(Places!O$1,Neighborhoods!$A$1:$C$1,0))</f>
        <v>Williamsburg</v>
      </c>
      <c r="P5854" t="s">
        <v>11822</v>
      </c>
      <c r="Q5854" t="str">
        <f t="shared" si="364"/>
        <v>No</v>
      </c>
      <c r="R5854">
        <v>4</v>
      </c>
      <c r="S5854" t="str">
        <f t="shared" si="365"/>
        <v>Medium</v>
      </c>
      <c r="T5854" s="50">
        <v>264</v>
      </c>
      <c r="U5854" s="70">
        <f t="shared" si="366"/>
        <v>0.04</v>
      </c>
      <c r="V5854" s="52">
        <v>4.88</v>
      </c>
      <c r="W5854" s="52" t="str" cm="1">
        <f t="array" ref="W5854">_xlfn.SWITCH(ROUND(V5854,0),5,"Excellent",4,"Good",3,"Ok","Bad")</f>
        <v>Excellent</v>
      </c>
      <c r="X5854">
        <v>8</v>
      </c>
      <c r="Y5854" t="str">
        <f t="shared" si="367"/>
        <v>No</v>
      </c>
      <c r="Z5854" s="68">
        <v>43989</v>
      </c>
      <c r="AA5854" s="68">
        <v>44036</v>
      </c>
      <c r="AB5854">
        <v>343</v>
      </c>
      <c r="AC5854" t="s">
        <v>15615</v>
      </c>
    </row>
    <row r="5855" spans="1:29" x14ac:dyDescent="0.3">
      <c r="A5855" t="s">
        <v>13945</v>
      </c>
      <c r="B5855">
        <v>1821</v>
      </c>
      <c r="C5855" t="str">
        <f>VLOOKUP($B5855,Hosts!$A:$M,10,0)</f>
        <v>Within an hour</v>
      </c>
      <c r="D5855" s="70">
        <f>VLOOKUP($B5855,Hosts!$A:$M,11,0)</f>
        <v>1</v>
      </c>
      <c r="E5855" s="70">
        <f>VLOOKUP($B5855,Hosts!$A:$M,12,0)</f>
        <v>0.95</v>
      </c>
      <c r="F5855" t="str">
        <f>VLOOKUP($B5855,Hosts!$A:$M,13,0)</f>
        <v>Yes</v>
      </c>
      <c r="G5855" t="str">
        <f>INDEX(Hosts!$A:$M, MATCH(Places!$B5855,Hosts!$A:$A,0), MATCH(Places!G$1,Hosts!$A$1:$M$1,0))</f>
        <v>Within an hour</v>
      </c>
      <c r="H5855" s="70">
        <f>INDEX(Hosts!$A:$M, MATCH(Places!$B5855,Hosts!$A:$A,0), MATCH(Places!H$1,Hosts!$A$1:$M$1,0))</f>
        <v>1</v>
      </c>
      <c r="I5855" s="70">
        <f>INDEX(Hosts!$A:$M, MATCH(Places!$B5855,Hosts!$A:$A,0), MATCH(Places!I$1,Hosts!$A$1:$M$1,0))</f>
        <v>0.95</v>
      </c>
      <c r="J5855" t="str">
        <f>INDEX(Hosts!$A:$M, MATCH(Places!$B5855,Hosts!$A:$A,0), MATCH(Places!J$1,Hosts!$A$1:$M$1,0))</f>
        <v>Yes</v>
      </c>
      <c r="K5855">
        <v>9</v>
      </c>
      <c r="L5855" t="str">
        <f>VLOOKUP($K5855,Neighborhoods!$A:$C,2,0)</f>
        <v>Brooklyn</v>
      </c>
      <c r="M5855" t="str">
        <f>VLOOKUP($K5855,Neighborhoods!$A:$C,3,0)</f>
        <v>Crown Heights</v>
      </c>
      <c r="N5855" t="str">
        <f>INDEX(Neighborhoods!$A:$C, MATCH(Places!$K5855,Neighborhoods!$A:$A,0), MATCH(Places!N$1,Neighborhoods!$A$1:$C$1,0))</f>
        <v>Brooklyn</v>
      </c>
      <c r="O5855" t="str">
        <f>INDEX(Neighborhoods!$A:$C, MATCH(Places!$K5855,Neighborhoods!$A:$A,0), MATCH(Places!O$1,Neighborhoods!$A$1:$C$1,0))</f>
        <v>Crown Heights</v>
      </c>
      <c r="P5855" t="s">
        <v>11822</v>
      </c>
      <c r="Q5855" t="str">
        <f t="shared" si="364"/>
        <v>No</v>
      </c>
      <c r="R5855">
        <v>8</v>
      </c>
      <c r="S5855" t="str">
        <f t="shared" si="365"/>
        <v>Large</v>
      </c>
      <c r="T5855" s="50">
        <v>232</v>
      </c>
      <c r="U5855" s="70">
        <f t="shared" si="366"/>
        <v>0.04</v>
      </c>
      <c r="V5855" s="52">
        <v>4.8899999999999997</v>
      </c>
      <c r="W5855" s="52" t="str" cm="1">
        <f t="array" ref="W5855">_xlfn.SWITCH(ROUND(V5855,0),5,"Excellent",4,"Good",3,"Ok","Bad")</f>
        <v>Excellent</v>
      </c>
      <c r="X5855">
        <v>18</v>
      </c>
      <c r="Y5855" t="str">
        <f t="shared" si="367"/>
        <v>No</v>
      </c>
      <c r="Z5855" s="68">
        <v>43904</v>
      </c>
      <c r="AA5855" s="68">
        <v>44057</v>
      </c>
      <c r="AB5855">
        <v>86</v>
      </c>
      <c r="AC5855" t="s">
        <v>15616</v>
      </c>
    </row>
    <row r="5856" spans="1:29" x14ac:dyDescent="0.3">
      <c r="A5856" t="s">
        <v>13518</v>
      </c>
      <c r="B5856">
        <v>4095</v>
      </c>
      <c r="C5856" t="str">
        <f>VLOOKUP($B5856,Hosts!$A:$M,10,0)</f>
        <v>Within a few hours</v>
      </c>
      <c r="D5856" s="70">
        <f>VLOOKUP($B5856,Hosts!$A:$M,11,0)</f>
        <v>0.7</v>
      </c>
      <c r="E5856" s="70">
        <f>VLOOKUP($B5856,Hosts!$A:$M,12,0)</f>
        <v>0.54</v>
      </c>
      <c r="F5856" t="str">
        <f>VLOOKUP($B5856,Hosts!$A:$M,13,0)</f>
        <v>No</v>
      </c>
      <c r="G5856" t="str">
        <f>INDEX(Hosts!$A:$M, MATCH(Places!$B5856,Hosts!$A:$A,0), MATCH(Places!G$1,Hosts!$A$1:$M$1,0))</f>
        <v>Within a few hours</v>
      </c>
      <c r="H5856" s="70">
        <f>INDEX(Hosts!$A:$M, MATCH(Places!$B5856,Hosts!$A:$A,0), MATCH(Places!H$1,Hosts!$A$1:$M$1,0))</f>
        <v>0.7</v>
      </c>
      <c r="I5856" s="70">
        <f>INDEX(Hosts!$A:$M, MATCH(Places!$B5856,Hosts!$A:$A,0), MATCH(Places!I$1,Hosts!$A$1:$M$1,0))</f>
        <v>0.54</v>
      </c>
      <c r="J5856" t="str">
        <f>INDEX(Hosts!$A:$M, MATCH(Places!$B5856,Hosts!$A:$A,0), MATCH(Places!J$1,Hosts!$A$1:$M$1,0))</f>
        <v>No</v>
      </c>
      <c r="K5856">
        <v>7</v>
      </c>
      <c r="L5856" t="str">
        <f>VLOOKUP($K5856,Neighborhoods!$A:$C,2,0)</f>
        <v>Brooklyn</v>
      </c>
      <c r="M5856" t="str">
        <f>VLOOKUP($K5856,Neighborhoods!$A:$C,3,0)</f>
        <v>Bedford-Stuyvesant</v>
      </c>
      <c r="N5856" t="str">
        <f>INDEX(Neighborhoods!$A:$C, MATCH(Places!$K5856,Neighborhoods!$A:$A,0), MATCH(Places!N$1,Neighborhoods!$A$1:$C$1,0))</f>
        <v>Brooklyn</v>
      </c>
      <c r="O5856" t="str">
        <f>INDEX(Neighborhoods!$A:$C, MATCH(Places!$K5856,Neighborhoods!$A:$A,0), MATCH(Places!O$1,Neighborhoods!$A$1:$C$1,0))</f>
        <v>Bedford-Stuyvesant</v>
      </c>
      <c r="P5856" t="s">
        <v>11822</v>
      </c>
      <c r="Q5856" t="str">
        <f t="shared" si="364"/>
        <v>No</v>
      </c>
      <c r="R5856">
        <v>2</v>
      </c>
      <c r="S5856" t="str">
        <f t="shared" si="365"/>
        <v>Small</v>
      </c>
      <c r="T5856" s="50">
        <v>121</v>
      </c>
      <c r="U5856" s="70">
        <f t="shared" si="366"/>
        <v>0.03</v>
      </c>
      <c r="V5856" s="52">
        <v>5</v>
      </c>
      <c r="W5856" s="52" t="str" cm="1">
        <f t="array" ref="W5856">_xlfn.SWITCH(ROUND(V5856,0),5,"Excellent",4,"Good",3,"Ok","Bad")</f>
        <v>Excellent</v>
      </c>
      <c r="X5856">
        <v>4</v>
      </c>
      <c r="Y5856" t="str">
        <f t="shared" si="367"/>
        <v>No</v>
      </c>
      <c r="Z5856" s="68">
        <v>43997</v>
      </c>
      <c r="AA5856" s="68">
        <v>44046</v>
      </c>
      <c r="AB5856">
        <v>106</v>
      </c>
      <c r="AC5856" t="s">
        <v>15615</v>
      </c>
    </row>
    <row r="5857" spans="1:29" x14ac:dyDescent="0.3">
      <c r="A5857" t="s">
        <v>14984</v>
      </c>
      <c r="B5857">
        <v>1563</v>
      </c>
      <c r="C5857" t="str">
        <f>VLOOKUP($B5857,Hosts!$A:$M,10,0)</f>
        <v>Within an hour</v>
      </c>
      <c r="D5857" s="70">
        <f>VLOOKUP($B5857,Hosts!$A:$M,11,0)</f>
        <v>1</v>
      </c>
      <c r="E5857" s="70">
        <f>VLOOKUP($B5857,Hosts!$A:$M,12,0)</f>
        <v>0.99</v>
      </c>
      <c r="F5857" t="str">
        <f>VLOOKUP($B5857,Hosts!$A:$M,13,0)</f>
        <v>No</v>
      </c>
      <c r="G5857" t="str">
        <f>INDEX(Hosts!$A:$M, MATCH(Places!$B5857,Hosts!$A:$A,0), MATCH(Places!G$1,Hosts!$A$1:$M$1,0))</f>
        <v>Within an hour</v>
      </c>
      <c r="H5857" s="70">
        <f>INDEX(Hosts!$A:$M, MATCH(Places!$B5857,Hosts!$A:$A,0), MATCH(Places!H$1,Hosts!$A$1:$M$1,0))</f>
        <v>1</v>
      </c>
      <c r="I5857" s="70">
        <f>INDEX(Hosts!$A:$M, MATCH(Places!$B5857,Hosts!$A:$A,0), MATCH(Places!I$1,Hosts!$A$1:$M$1,0))</f>
        <v>0.99</v>
      </c>
      <c r="J5857" t="str">
        <f>INDEX(Hosts!$A:$M, MATCH(Places!$B5857,Hosts!$A:$A,0), MATCH(Places!J$1,Hosts!$A$1:$M$1,0))</f>
        <v>No</v>
      </c>
      <c r="K5857">
        <v>17</v>
      </c>
      <c r="L5857" t="str">
        <f>VLOOKUP($K5857,Neighborhoods!$A:$C,2,0)</f>
        <v>Manhattan</v>
      </c>
      <c r="M5857" t="str">
        <f>VLOOKUP($K5857,Neighborhoods!$A:$C,3,0)</f>
        <v>Hell's Kitchen</v>
      </c>
      <c r="N5857" t="str">
        <f>INDEX(Neighborhoods!$A:$C, MATCH(Places!$K5857,Neighborhoods!$A:$A,0), MATCH(Places!N$1,Neighborhoods!$A$1:$C$1,0))</f>
        <v>Manhattan</v>
      </c>
      <c r="O5857" t="str">
        <f>INDEX(Neighborhoods!$A:$C, MATCH(Places!$K5857,Neighborhoods!$A:$A,0), MATCH(Places!O$1,Neighborhoods!$A$1:$C$1,0))</f>
        <v>Hell's Kitchen</v>
      </c>
      <c r="P5857" t="s">
        <v>11822</v>
      </c>
      <c r="Q5857" t="str">
        <f t="shared" si="364"/>
        <v>No</v>
      </c>
      <c r="R5857">
        <v>6</v>
      </c>
      <c r="S5857" t="str">
        <f t="shared" si="365"/>
        <v>Large</v>
      </c>
      <c r="T5857" s="50">
        <v>180</v>
      </c>
      <c r="U5857" s="70">
        <f t="shared" si="366"/>
        <v>0.03</v>
      </c>
      <c r="V5857" s="52">
        <v>5</v>
      </c>
      <c r="W5857" s="52" t="str" cm="1">
        <f t="array" ref="W5857">_xlfn.SWITCH(ROUND(V5857,0),5,"Excellent",4,"Good",3,"Ok","Bad")</f>
        <v>Excellent</v>
      </c>
      <c r="X5857">
        <v>5</v>
      </c>
      <c r="Y5857" t="str">
        <f t="shared" si="367"/>
        <v>No</v>
      </c>
      <c r="Z5857" s="68">
        <v>43975</v>
      </c>
      <c r="AA5857" s="68">
        <v>44007</v>
      </c>
      <c r="AB5857">
        <v>10</v>
      </c>
      <c r="AC5857" t="s">
        <v>15616</v>
      </c>
    </row>
    <row r="5858" spans="1:29" x14ac:dyDescent="0.3">
      <c r="A5858" t="s">
        <v>14343</v>
      </c>
      <c r="B5858">
        <v>498</v>
      </c>
      <c r="C5858" t="str">
        <f>VLOOKUP($B5858,Hosts!$A:$M,10,0)</f>
        <v>Within an hour</v>
      </c>
      <c r="D5858" s="70">
        <f>VLOOKUP($B5858,Hosts!$A:$M,11,0)</f>
        <v>1</v>
      </c>
      <c r="E5858" s="70">
        <f>VLOOKUP($B5858,Hosts!$A:$M,12,0)</f>
        <v>0.82</v>
      </c>
      <c r="F5858" t="str">
        <f>VLOOKUP($B5858,Hosts!$A:$M,13,0)</f>
        <v>No</v>
      </c>
      <c r="G5858" t="str">
        <f>INDEX(Hosts!$A:$M, MATCH(Places!$B5858,Hosts!$A:$A,0), MATCH(Places!G$1,Hosts!$A$1:$M$1,0))</f>
        <v>Within an hour</v>
      </c>
      <c r="H5858" s="70">
        <f>INDEX(Hosts!$A:$M, MATCH(Places!$B5858,Hosts!$A:$A,0), MATCH(Places!H$1,Hosts!$A$1:$M$1,0))</f>
        <v>1</v>
      </c>
      <c r="I5858" s="70">
        <f>INDEX(Hosts!$A:$M, MATCH(Places!$B5858,Hosts!$A:$A,0), MATCH(Places!I$1,Hosts!$A$1:$M$1,0))</f>
        <v>0.82</v>
      </c>
      <c r="J5858" t="str">
        <f>INDEX(Hosts!$A:$M, MATCH(Places!$B5858,Hosts!$A:$A,0), MATCH(Places!J$1,Hosts!$A$1:$M$1,0))</f>
        <v>No</v>
      </c>
      <c r="K5858">
        <v>17</v>
      </c>
      <c r="L5858" t="str">
        <f>VLOOKUP($K5858,Neighborhoods!$A:$C,2,0)</f>
        <v>Manhattan</v>
      </c>
      <c r="M5858" t="str">
        <f>VLOOKUP($K5858,Neighborhoods!$A:$C,3,0)</f>
        <v>Hell's Kitchen</v>
      </c>
      <c r="N5858" t="str">
        <f>INDEX(Neighborhoods!$A:$C, MATCH(Places!$K5858,Neighborhoods!$A:$A,0), MATCH(Places!N$1,Neighborhoods!$A$1:$C$1,0))</f>
        <v>Manhattan</v>
      </c>
      <c r="O5858" t="str">
        <f>INDEX(Neighborhoods!$A:$C, MATCH(Places!$K5858,Neighborhoods!$A:$A,0), MATCH(Places!O$1,Neighborhoods!$A$1:$C$1,0))</f>
        <v>Hell's Kitchen</v>
      </c>
      <c r="P5858" t="s">
        <v>11822</v>
      </c>
      <c r="Q5858" t="str">
        <f t="shared" si="364"/>
        <v>No</v>
      </c>
      <c r="R5858">
        <v>4</v>
      </c>
      <c r="S5858" t="str">
        <f t="shared" si="365"/>
        <v>Medium</v>
      </c>
      <c r="T5858" s="50">
        <v>148</v>
      </c>
      <c r="U5858" s="70">
        <f t="shared" si="366"/>
        <v>0.03</v>
      </c>
      <c r="V5858" s="52">
        <v>5</v>
      </c>
      <c r="W5858" s="52" t="str" cm="1">
        <f t="array" ref="W5858">_xlfn.SWITCH(ROUND(V5858,0),5,"Excellent",4,"Good",3,"Ok","Bad")</f>
        <v>Excellent</v>
      </c>
      <c r="X5858">
        <v>8</v>
      </c>
      <c r="Y5858" t="str">
        <f t="shared" si="367"/>
        <v>No</v>
      </c>
      <c r="Z5858" s="68">
        <v>43890</v>
      </c>
      <c r="AA5858" s="68">
        <v>44046</v>
      </c>
      <c r="AB5858">
        <v>136</v>
      </c>
      <c r="AC5858" t="s">
        <v>15615</v>
      </c>
    </row>
    <row r="5859" spans="1:29" x14ac:dyDescent="0.3">
      <c r="A5859" t="s">
        <v>15061</v>
      </c>
      <c r="B5859">
        <v>1861</v>
      </c>
      <c r="C5859" t="str">
        <f>VLOOKUP($B5859,Hosts!$A:$M,10,0)</f>
        <v>Within an hour</v>
      </c>
      <c r="D5859" s="70">
        <f>VLOOKUP($B5859,Hosts!$A:$M,11,0)</f>
        <v>1</v>
      </c>
      <c r="E5859" s="70">
        <f>VLOOKUP($B5859,Hosts!$A:$M,12,0)</f>
        <v>1</v>
      </c>
      <c r="F5859" t="str">
        <f>VLOOKUP($B5859,Hosts!$A:$M,13,0)</f>
        <v>Yes</v>
      </c>
      <c r="G5859" t="str">
        <f>INDEX(Hosts!$A:$M, MATCH(Places!$B5859,Hosts!$A:$A,0), MATCH(Places!G$1,Hosts!$A$1:$M$1,0))</f>
        <v>Within an hour</v>
      </c>
      <c r="H5859" s="70">
        <f>INDEX(Hosts!$A:$M, MATCH(Places!$B5859,Hosts!$A:$A,0), MATCH(Places!H$1,Hosts!$A$1:$M$1,0))</f>
        <v>1</v>
      </c>
      <c r="I5859" s="70">
        <f>INDEX(Hosts!$A:$M, MATCH(Places!$B5859,Hosts!$A:$A,0), MATCH(Places!I$1,Hosts!$A$1:$M$1,0))</f>
        <v>1</v>
      </c>
      <c r="J5859" t="str">
        <f>INDEX(Hosts!$A:$M, MATCH(Places!$B5859,Hosts!$A:$A,0), MATCH(Places!J$1,Hosts!$A$1:$M$1,0))</f>
        <v>Yes</v>
      </c>
      <c r="K5859">
        <v>21</v>
      </c>
      <c r="L5859" t="str">
        <f>VLOOKUP($K5859,Neighborhoods!$A:$C,2,0)</f>
        <v>Queens</v>
      </c>
      <c r="M5859" t="str">
        <f>VLOOKUP($K5859,Neighborhoods!$A:$C,3,0)</f>
        <v>Astoria</v>
      </c>
      <c r="N5859" t="str">
        <f>INDEX(Neighborhoods!$A:$C, MATCH(Places!$K5859,Neighborhoods!$A:$A,0), MATCH(Places!N$1,Neighborhoods!$A$1:$C$1,0))</f>
        <v>Queens</v>
      </c>
      <c r="O5859" t="str">
        <f>INDEX(Neighborhoods!$A:$C, MATCH(Places!$K5859,Neighborhoods!$A:$A,0), MATCH(Places!O$1,Neighborhoods!$A$1:$C$1,0))</f>
        <v>Astoria</v>
      </c>
      <c r="P5859" t="s">
        <v>11822</v>
      </c>
      <c r="Q5859" t="str">
        <f t="shared" si="364"/>
        <v>No</v>
      </c>
      <c r="R5859">
        <v>4</v>
      </c>
      <c r="S5859" t="str">
        <f t="shared" si="365"/>
        <v>Medium</v>
      </c>
      <c r="T5859" s="50">
        <v>143</v>
      </c>
      <c r="U5859" s="70">
        <f t="shared" si="366"/>
        <v>0.03</v>
      </c>
      <c r="V5859" s="52">
        <v>4.92</v>
      </c>
      <c r="W5859" s="52" t="str" cm="1">
        <f t="array" ref="W5859">_xlfn.SWITCH(ROUND(V5859,0),5,"Excellent",4,"Good",3,"Ok","Bad")</f>
        <v>Excellent</v>
      </c>
      <c r="X5859">
        <v>26</v>
      </c>
      <c r="Y5859" t="str">
        <f t="shared" si="367"/>
        <v>No</v>
      </c>
      <c r="Z5859" s="68">
        <v>43905</v>
      </c>
      <c r="AA5859" s="68">
        <v>44052</v>
      </c>
      <c r="AB5859">
        <v>83</v>
      </c>
      <c r="AC5859" t="s">
        <v>15616</v>
      </c>
    </row>
    <row r="5860" spans="1:29" x14ac:dyDescent="0.3">
      <c r="A5860" t="s">
        <v>15222</v>
      </c>
      <c r="B5860">
        <v>4110</v>
      </c>
      <c r="C5860" t="str">
        <f>VLOOKUP($B5860,Hosts!$A:$M,10,0)</f>
        <v>Within an hour</v>
      </c>
      <c r="D5860" s="70">
        <f>VLOOKUP($B5860,Hosts!$A:$M,11,0)</f>
        <v>0.92</v>
      </c>
      <c r="E5860" s="70">
        <f>VLOOKUP($B5860,Hosts!$A:$M,12,0)</f>
        <v>0.87</v>
      </c>
      <c r="F5860" t="str">
        <f>VLOOKUP($B5860,Hosts!$A:$M,13,0)</f>
        <v>Yes</v>
      </c>
      <c r="G5860" t="str">
        <f>INDEX(Hosts!$A:$M, MATCH(Places!$B5860,Hosts!$A:$A,0), MATCH(Places!G$1,Hosts!$A$1:$M$1,0))</f>
        <v>Within an hour</v>
      </c>
      <c r="H5860" s="70">
        <f>INDEX(Hosts!$A:$M, MATCH(Places!$B5860,Hosts!$A:$A,0), MATCH(Places!H$1,Hosts!$A$1:$M$1,0))</f>
        <v>0.92</v>
      </c>
      <c r="I5860" s="70">
        <f>INDEX(Hosts!$A:$M, MATCH(Places!$B5860,Hosts!$A:$A,0), MATCH(Places!I$1,Hosts!$A$1:$M$1,0))</f>
        <v>0.87</v>
      </c>
      <c r="J5860" t="str">
        <f>INDEX(Hosts!$A:$M, MATCH(Places!$B5860,Hosts!$A:$A,0), MATCH(Places!J$1,Hosts!$A$1:$M$1,0))</f>
        <v>Yes</v>
      </c>
      <c r="K5860">
        <v>14</v>
      </c>
      <c r="L5860" t="str">
        <f>VLOOKUP($K5860,Neighborhoods!$A:$C,2,0)</f>
        <v>Manhattan</v>
      </c>
      <c r="M5860" t="str">
        <f>VLOOKUP($K5860,Neighborhoods!$A:$C,3,0)</f>
        <v>East Harlem</v>
      </c>
      <c r="N5860" t="str">
        <f>INDEX(Neighborhoods!$A:$C, MATCH(Places!$K5860,Neighborhoods!$A:$A,0), MATCH(Places!N$1,Neighborhoods!$A$1:$C$1,0))</f>
        <v>Manhattan</v>
      </c>
      <c r="O5860" t="str">
        <f>INDEX(Neighborhoods!$A:$C, MATCH(Places!$K5860,Neighborhoods!$A:$A,0), MATCH(Places!O$1,Neighborhoods!$A$1:$C$1,0))</f>
        <v>East Harlem</v>
      </c>
      <c r="P5860" t="s">
        <v>11822</v>
      </c>
      <c r="Q5860" t="str">
        <f t="shared" si="364"/>
        <v>No</v>
      </c>
      <c r="R5860">
        <v>4</v>
      </c>
      <c r="S5860" t="str">
        <f t="shared" si="365"/>
        <v>Medium</v>
      </c>
      <c r="T5860" s="50">
        <v>90</v>
      </c>
      <c r="U5860" s="70">
        <f t="shared" si="366"/>
        <v>0.03</v>
      </c>
      <c r="V5860" s="52">
        <v>4</v>
      </c>
      <c r="W5860" s="52" t="str" cm="1">
        <f t="array" ref="W5860">_xlfn.SWITCH(ROUND(V5860,0),5,"Excellent",4,"Good",3,"Ok","Bad")</f>
        <v>Good</v>
      </c>
      <c r="X5860">
        <v>5</v>
      </c>
      <c r="Y5860" t="str">
        <f t="shared" si="367"/>
        <v>No</v>
      </c>
      <c r="Z5860" s="68">
        <v>43898</v>
      </c>
      <c r="AA5860" s="68">
        <v>44001</v>
      </c>
      <c r="AB5860">
        <v>101</v>
      </c>
      <c r="AC5860" t="s">
        <v>15616</v>
      </c>
    </row>
    <row r="5861" spans="1:29" x14ac:dyDescent="0.3">
      <c r="A5861" t="s">
        <v>14528</v>
      </c>
      <c r="B5861">
        <v>4129</v>
      </c>
      <c r="C5861" t="str">
        <f>VLOOKUP($B5861,Hosts!$A:$M,10,0)</f>
        <v>Within an hour</v>
      </c>
      <c r="D5861" s="70">
        <f>VLOOKUP($B5861,Hosts!$A:$M,11,0)</f>
        <v>0.8</v>
      </c>
      <c r="E5861" s="70">
        <f>VLOOKUP($B5861,Hosts!$A:$M,12,0)</f>
        <v>0.97</v>
      </c>
      <c r="F5861" t="str">
        <f>VLOOKUP($B5861,Hosts!$A:$M,13,0)</f>
        <v>No</v>
      </c>
      <c r="G5861" t="str">
        <f>INDEX(Hosts!$A:$M, MATCH(Places!$B5861,Hosts!$A:$A,0), MATCH(Places!G$1,Hosts!$A$1:$M$1,0))</f>
        <v>Within an hour</v>
      </c>
      <c r="H5861" s="70">
        <f>INDEX(Hosts!$A:$M, MATCH(Places!$B5861,Hosts!$A:$A,0), MATCH(Places!H$1,Hosts!$A$1:$M$1,0))</f>
        <v>0.8</v>
      </c>
      <c r="I5861" s="70">
        <f>INDEX(Hosts!$A:$M, MATCH(Places!$B5861,Hosts!$A:$A,0), MATCH(Places!I$1,Hosts!$A$1:$M$1,0))</f>
        <v>0.97</v>
      </c>
      <c r="J5861" t="str">
        <f>INDEX(Hosts!$A:$M, MATCH(Places!$B5861,Hosts!$A:$A,0), MATCH(Places!J$1,Hosts!$A$1:$M$1,0))</f>
        <v>No</v>
      </c>
      <c r="K5861">
        <v>12</v>
      </c>
      <c r="L5861" t="str">
        <f>VLOOKUP($K5861,Neighborhoods!$A:$C,2,0)</f>
        <v>Brooklyn</v>
      </c>
      <c r="M5861" t="str">
        <f>VLOOKUP($K5861,Neighborhoods!$A:$C,3,0)</f>
        <v>Williamsburg</v>
      </c>
      <c r="N5861" t="str">
        <f>INDEX(Neighborhoods!$A:$C, MATCH(Places!$K5861,Neighborhoods!$A:$A,0), MATCH(Places!N$1,Neighborhoods!$A$1:$C$1,0))</f>
        <v>Brooklyn</v>
      </c>
      <c r="O5861" t="str">
        <f>INDEX(Neighborhoods!$A:$C, MATCH(Places!$K5861,Neighborhoods!$A:$A,0), MATCH(Places!O$1,Neighborhoods!$A$1:$C$1,0))</f>
        <v>Williamsburg</v>
      </c>
      <c r="P5861" t="s">
        <v>1</v>
      </c>
      <c r="Q5861" t="str">
        <f t="shared" si="364"/>
        <v>Yes</v>
      </c>
      <c r="R5861">
        <v>7</v>
      </c>
      <c r="S5861" t="str">
        <f t="shared" si="365"/>
        <v>Large</v>
      </c>
      <c r="T5861" s="50">
        <v>274</v>
      </c>
      <c r="U5861" s="70">
        <f t="shared" si="366"/>
        <v>0.04</v>
      </c>
      <c r="V5861" s="52">
        <v>4.4000000000000004</v>
      </c>
      <c r="W5861" s="52" t="str" cm="1">
        <f t="array" ref="W5861">_xlfn.SWITCH(ROUND(V5861,0),5,"Excellent",4,"Good",3,"Ok","Bad")</f>
        <v>Good</v>
      </c>
      <c r="X5861">
        <v>15</v>
      </c>
      <c r="Y5861" t="str">
        <f t="shared" si="367"/>
        <v>No</v>
      </c>
      <c r="Z5861" s="68">
        <v>43894</v>
      </c>
      <c r="AA5861" s="68">
        <v>44011</v>
      </c>
      <c r="AB5861">
        <v>164</v>
      </c>
      <c r="AC5861" t="s">
        <v>15616</v>
      </c>
    </row>
    <row r="5862" spans="1:29" x14ac:dyDescent="0.3">
      <c r="A5862" t="s">
        <v>13545</v>
      </c>
      <c r="B5862">
        <v>3856</v>
      </c>
      <c r="C5862" t="str">
        <f>VLOOKUP($B5862,Hosts!$A:$M,10,0)</f>
        <v>Within a few hours</v>
      </c>
      <c r="D5862" s="70">
        <f>VLOOKUP($B5862,Hosts!$A:$M,11,0)</f>
        <v>0.67</v>
      </c>
      <c r="E5862" s="70">
        <f>VLOOKUP($B5862,Hosts!$A:$M,12,0)</f>
        <v>0.89</v>
      </c>
      <c r="F5862" t="str">
        <f>VLOOKUP($B5862,Hosts!$A:$M,13,0)</f>
        <v>No</v>
      </c>
      <c r="G5862" t="str">
        <f>INDEX(Hosts!$A:$M, MATCH(Places!$B5862,Hosts!$A:$A,0), MATCH(Places!G$1,Hosts!$A$1:$M$1,0))</f>
        <v>Within a few hours</v>
      </c>
      <c r="H5862" s="70">
        <f>INDEX(Hosts!$A:$M, MATCH(Places!$B5862,Hosts!$A:$A,0), MATCH(Places!H$1,Hosts!$A$1:$M$1,0))</f>
        <v>0.67</v>
      </c>
      <c r="I5862" s="70">
        <f>INDEX(Hosts!$A:$M, MATCH(Places!$B5862,Hosts!$A:$A,0), MATCH(Places!I$1,Hosts!$A$1:$M$1,0))</f>
        <v>0.89</v>
      </c>
      <c r="J5862" t="str">
        <f>INDEX(Hosts!$A:$M, MATCH(Places!$B5862,Hosts!$A:$A,0), MATCH(Places!J$1,Hosts!$A$1:$M$1,0))</f>
        <v>No</v>
      </c>
      <c r="K5862">
        <v>7</v>
      </c>
      <c r="L5862" t="str">
        <f>VLOOKUP($K5862,Neighborhoods!$A:$C,2,0)</f>
        <v>Brooklyn</v>
      </c>
      <c r="M5862" t="str">
        <f>VLOOKUP($K5862,Neighborhoods!$A:$C,3,0)</f>
        <v>Bedford-Stuyvesant</v>
      </c>
      <c r="N5862" t="str">
        <f>INDEX(Neighborhoods!$A:$C, MATCH(Places!$K5862,Neighborhoods!$A:$A,0), MATCH(Places!N$1,Neighborhoods!$A$1:$C$1,0))</f>
        <v>Brooklyn</v>
      </c>
      <c r="O5862" t="str">
        <f>INDEX(Neighborhoods!$A:$C, MATCH(Places!$K5862,Neighborhoods!$A:$A,0), MATCH(Places!O$1,Neighborhoods!$A$1:$C$1,0))</f>
        <v>Bedford-Stuyvesant</v>
      </c>
      <c r="P5862" t="s">
        <v>11822</v>
      </c>
      <c r="Q5862" t="str">
        <f t="shared" si="364"/>
        <v>No</v>
      </c>
      <c r="R5862">
        <v>4</v>
      </c>
      <c r="S5862" t="str">
        <f t="shared" si="365"/>
        <v>Medium</v>
      </c>
      <c r="T5862" s="50">
        <v>107</v>
      </c>
      <c r="U5862" s="70">
        <f t="shared" si="366"/>
        <v>0.03</v>
      </c>
      <c r="V5862" s="52">
        <v>5</v>
      </c>
      <c r="W5862" s="52" t="str" cm="1">
        <f t="array" ref="W5862">_xlfn.SWITCH(ROUND(V5862,0),5,"Excellent",4,"Good",3,"Ok","Bad")</f>
        <v>Excellent</v>
      </c>
      <c r="X5862">
        <v>5</v>
      </c>
      <c r="Y5862" t="str">
        <f t="shared" si="367"/>
        <v>No</v>
      </c>
      <c r="Z5862" s="68">
        <v>43898</v>
      </c>
      <c r="AA5862" s="68">
        <v>44053</v>
      </c>
      <c r="AB5862">
        <v>269</v>
      </c>
      <c r="AC5862" t="s">
        <v>15616</v>
      </c>
    </row>
    <row r="5863" spans="1:29" x14ac:dyDescent="0.3">
      <c r="A5863" t="s">
        <v>15221</v>
      </c>
      <c r="B5863">
        <v>4130</v>
      </c>
      <c r="C5863" t="str">
        <f>VLOOKUP($B5863,Hosts!$A:$M,10,0)</f>
        <v>Within an hour</v>
      </c>
      <c r="D5863" s="70">
        <f>VLOOKUP($B5863,Hosts!$A:$M,11,0)</f>
        <v>1</v>
      </c>
      <c r="E5863" s="70">
        <f>VLOOKUP($B5863,Hosts!$A:$M,12,0)</f>
        <v>0.96</v>
      </c>
      <c r="F5863" t="str">
        <f>VLOOKUP($B5863,Hosts!$A:$M,13,0)</f>
        <v>No</v>
      </c>
      <c r="G5863" t="str">
        <f>INDEX(Hosts!$A:$M, MATCH(Places!$B5863,Hosts!$A:$A,0), MATCH(Places!G$1,Hosts!$A$1:$M$1,0))</f>
        <v>Within an hour</v>
      </c>
      <c r="H5863" s="70">
        <f>INDEX(Hosts!$A:$M, MATCH(Places!$B5863,Hosts!$A:$A,0), MATCH(Places!H$1,Hosts!$A$1:$M$1,0))</f>
        <v>1</v>
      </c>
      <c r="I5863" s="70">
        <f>INDEX(Hosts!$A:$M, MATCH(Places!$B5863,Hosts!$A:$A,0), MATCH(Places!I$1,Hosts!$A$1:$M$1,0))</f>
        <v>0.96</v>
      </c>
      <c r="J5863" t="str">
        <f>INDEX(Hosts!$A:$M, MATCH(Places!$B5863,Hosts!$A:$A,0), MATCH(Places!J$1,Hosts!$A$1:$M$1,0))</f>
        <v>No</v>
      </c>
      <c r="K5863">
        <v>17</v>
      </c>
      <c r="L5863" t="str">
        <f>VLOOKUP($K5863,Neighborhoods!$A:$C,2,0)</f>
        <v>Manhattan</v>
      </c>
      <c r="M5863" t="str">
        <f>VLOOKUP($K5863,Neighborhoods!$A:$C,3,0)</f>
        <v>Hell's Kitchen</v>
      </c>
      <c r="N5863" t="str">
        <f>INDEX(Neighborhoods!$A:$C, MATCH(Places!$K5863,Neighborhoods!$A:$A,0), MATCH(Places!N$1,Neighborhoods!$A$1:$C$1,0))</f>
        <v>Manhattan</v>
      </c>
      <c r="O5863" t="str">
        <f>INDEX(Neighborhoods!$A:$C, MATCH(Places!$K5863,Neighborhoods!$A:$A,0), MATCH(Places!O$1,Neighborhoods!$A$1:$C$1,0))</f>
        <v>Hell's Kitchen</v>
      </c>
      <c r="P5863" t="s">
        <v>11822</v>
      </c>
      <c r="Q5863" t="str">
        <f t="shared" si="364"/>
        <v>No</v>
      </c>
      <c r="R5863">
        <v>5</v>
      </c>
      <c r="S5863" t="str">
        <f t="shared" si="365"/>
        <v>Medium</v>
      </c>
      <c r="T5863" s="50">
        <v>280</v>
      </c>
      <c r="U5863" s="70">
        <f t="shared" si="366"/>
        <v>0.04</v>
      </c>
      <c r="V5863" s="52">
        <v>5</v>
      </c>
      <c r="W5863" s="52" t="str" cm="1">
        <f t="array" ref="W5863">_xlfn.SWITCH(ROUND(V5863,0),5,"Excellent",4,"Good",3,"Ok","Bad")</f>
        <v>Excellent</v>
      </c>
      <c r="X5863">
        <v>3</v>
      </c>
      <c r="Y5863" t="str">
        <f t="shared" si="367"/>
        <v>No</v>
      </c>
      <c r="Z5863" s="68">
        <v>43948</v>
      </c>
      <c r="AA5863" s="68">
        <v>43951</v>
      </c>
      <c r="AB5863">
        <v>230</v>
      </c>
      <c r="AC5863" t="s">
        <v>15616</v>
      </c>
    </row>
    <row r="5864" spans="1:29" x14ac:dyDescent="0.3">
      <c r="A5864" t="s">
        <v>13474</v>
      </c>
      <c r="B5864">
        <v>3374</v>
      </c>
      <c r="C5864" t="str">
        <f>VLOOKUP($B5864,Hosts!$A:$M,10,0)</f>
        <v>Within an hour</v>
      </c>
      <c r="D5864" s="70">
        <f>VLOOKUP($B5864,Hosts!$A:$M,11,0)</f>
        <v>0.9</v>
      </c>
      <c r="E5864" s="70">
        <f>VLOOKUP($B5864,Hosts!$A:$M,12,0)</f>
        <v>1</v>
      </c>
      <c r="F5864" t="str">
        <f>VLOOKUP($B5864,Hosts!$A:$M,13,0)</f>
        <v>No</v>
      </c>
      <c r="G5864" t="str">
        <f>INDEX(Hosts!$A:$M, MATCH(Places!$B5864,Hosts!$A:$A,0), MATCH(Places!G$1,Hosts!$A$1:$M$1,0))</f>
        <v>Within an hour</v>
      </c>
      <c r="H5864" s="70">
        <f>INDEX(Hosts!$A:$M, MATCH(Places!$B5864,Hosts!$A:$A,0), MATCH(Places!H$1,Hosts!$A$1:$M$1,0))</f>
        <v>0.9</v>
      </c>
      <c r="I5864" s="70">
        <f>INDEX(Hosts!$A:$M, MATCH(Places!$B5864,Hosts!$A:$A,0), MATCH(Places!I$1,Hosts!$A$1:$M$1,0))</f>
        <v>1</v>
      </c>
      <c r="J5864" t="str">
        <f>INDEX(Hosts!$A:$M, MATCH(Places!$B5864,Hosts!$A:$A,0), MATCH(Places!J$1,Hosts!$A$1:$M$1,0))</f>
        <v>No</v>
      </c>
      <c r="K5864">
        <v>7</v>
      </c>
      <c r="L5864" t="str">
        <f>VLOOKUP($K5864,Neighborhoods!$A:$C,2,0)</f>
        <v>Brooklyn</v>
      </c>
      <c r="M5864" t="str">
        <f>VLOOKUP($K5864,Neighborhoods!$A:$C,3,0)</f>
        <v>Bedford-Stuyvesant</v>
      </c>
      <c r="N5864" t="str">
        <f>INDEX(Neighborhoods!$A:$C, MATCH(Places!$K5864,Neighborhoods!$A:$A,0), MATCH(Places!N$1,Neighborhoods!$A$1:$C$1,0))</f>
        <v>Brooklyn</v>
      </c>
      <c r="O5864" t="str">
        <f>INDEX(Neighborhoods!$A:$C, MATCH(Places!$K5864,Neighborhoods!$A:$A,0), MATCH(Places!O$1,Neighborhoods!$A$1:$C$1,0))</f>
        <v>Bedford-Stuyvesant</v>
      </c>
      <c r="P5864" t="s">
        <v>11822</v>
      </c>
      <c r="Q5864" t="str">
        <f t="shared" si="364"/>
        <v>No</v>
      </c>
      <c r="R5864">
        <v>10</v>
      </c>
      <c r="S5864" t="str">
        <f t="shared" si="365"/>
        <v>Large</v>
      </c>
      <c r="T5864" s="50">
        <v>209</v>
      </c>
      <c r="U5864" s="70">
        <f t="shared" si="366"/>
        <v>0.04</v>
      </c>
      <c r="V5864" s="52">
        <v>4.75</v>
      </c>
      <c r="W5864" s="52" t="str" cm="1">
        <f t="array" ref="W5864">_xlfn.SWITCH(ROUND(V5864,0),5,"Excellent",4,"Good",3,"Ok","Bad")</f>
        <v>Excellent</v>
      </c>
      <c r="X5864">
        <v>8</v>
      </c>
      <c r="Y5864" t="str">
        <f t="shared" si="367"/>
        <v>No</v>
      </c>
      <c r="Z5864" s="68">
        <v>43898</v>
      </c>
      <c r="AA5864" s="68">
        <v>44038</v>
      </c>
      <c r="AB5864">
        <v>127</v>
      </c>
      <c r="AC5864" t="s">
        <v>15616</v>
      </c>
    </row>
    <row r="5865" spans="1:29" x14ac:dyDescent="0.3">
      <c r="A5865" t="s">
        <v>14606</v>
      </c>
      <c r="B5865">
        <v>3438</v>
      </c>
      <c r="C5865" t="str">
        <f>VLOOKUP($B5865,Hosts!$A:$M,10,0)</f>
        <v>Within a few hours</v>
      </c>
      <c r="D5865" s="70">
        <f>VLOOKUP($B5865,Hosts!$A:$M,11,0)</f>
        <v>1</v>
      </c>
      <c r="E5865" s="70">
        <f>VLOOKUP($B5865,Hosts!$A:$M,12,0)</f>
        <v>0.92</v>
      </c>
      <c r="F5865" t="str">
        <f>VLOOKUP($B5865,Hosts!$A:$M,13,0)</f>
        <v>Yes</v>
      </c>
      <c r="G5865" t="str">
        <f>INDEX(Hosts!$A:$M, MATCH(Places!$B5865,Hosts!$A:$A,0), MATCH(Places!G$1,Hosts!$A$1:$M$1,0))</f>
        <v>Within a few hours</v>
      </c>
      <c r="H5865" s="70">
        <f>INDEX(Hosts!$A:$M, MATCH(Places!$B5865,Hosts!$A:$A,0), MATCH(Places!H$1,Hosts!$A$1:$M$1,0))</f>
        <v>1</v>
      </c>
      <c r="I5865" s="70">
        <f>INDEX(Hosts!$A:$M, MATCH(Places!$B5865,Hosts!$A:$A,0), MATCH(Places!I$1,Hosts!$A$1:$M$1,0))</f>
        <v>0.92</v>
      </c>
      <c r="J5865" t="str">
        <f>INDEX(Hosts!$A:$M, MATCH(Places!$B5865,Hosts!$A:$A,0), MATCH(Places!J$1,Hosts!$A$1:$M$1,0))</f>
        <v>Yes</v>
      </c>
      <c r="K5865">
        <v>22</v>
      </c>
      <c r="L5865" t="str">
        <f>VLOOKUP($K5865,Neighborhoods!$A:$C,2,0)</f>
        <v>Queens</v>
      </c>
      <c r="M5865" t="str">
        <f>VLOOKUP($K5865,Neighborhoods!$A:$C,3,0)</f>
        <v>Flushing</v>
      </c>
      <c r="N5865" t="str">
        <f>INDEX(Neighborhoods!$A:$C, MATCH(Places!$K5865,Neighborhoods!$A:$A,0), MATCH(Places!N$1,Neighborhoods!$A$1:$C$1,0))</f>
        <v>Queens</v>
      </c>
      <c r="O5865" t="str">
        <f>INDEX(Neighborhoods!$A:$C, MATCH(Places!$K5865,Neighborhoods!$A:$A,0), MATCH(Places!O$1,Neighborhoods!$A$1:$C$1,0))</f>
        <v>Flushing</v>
      </c>
      <c r="P5865" t="s">
        <v>1</v>
      </c>
      <c r="Q5865" t="str">
        <f t="shared" si="364"/>
        <v>Yes</v>
      </c>
      <c r="R5865">
        <v>2</v>
      </c>
      <c r="S5865" t="str">
        <f t="shared" si="365"/>
        <v>Small</v>
      </c>
      <c r="T5865" s="50">
        <v>43</v>
      </c>
      <c r="U5865" s="70">
        <f t="shared" si="366"/>
        <v>0.03</v>
      </c>
      <c r="V5865" s="52">
        <v>5</v>
      </c>
      <c r="W5865" s="52" t="str" cm="1">
        <f t="array" ref="W5865">_xlfn.SWITCH(ROUND(V5865,0),5,"Excellent",4,"Good",3,"Ok","Bad")</f>
        <v>Excellent</v>
      </c>
      <c r="X5865">
        <v>6</v>
      </c>
      <c r="Y5865" t="str">
        <f t="shared" si="367"/>
        <v>No</v>
      </c>
      <c r="Z5865" s="68">
        <v>43890</v>
      </c>
      <c r="AA5865" s="68">
        <v>43903</v>
      </c>
      <c r="AB5865">
        <v>45</v>
      </c>
      <c r="AC5865" t="s">
        <v>15616</v>
      </c>
    </row>
    <row r="5866" spans="1:29" x14ac:dyDescent="0.3">
      <c r="A5866" t="s">
        <v>13754</v>
      </c>
      <c r="B5866">
        <v>3438</v>
      </c>
      <c r="C5866" t="str">
        <f>VLOOKUP($B5866,Hosts!$A:$M,10,0)</f>
        <v>Within a few hours</v>
      </c>
      <c r="D5866" s="70">
        <f>VLOOKUP($B5866,Hosts!$A:$M,11,0)</f>
        <v>1</v>
      </c>
      <c r="E5866" s="70">
        <f>VLOOKUP($B5866,Hosts!$A:$M,12,0)</f>
        <v>0.92</v>
      </c>
      <c r="F5866" t="str">
        <f>VLOOKUP($B5866,Hosts!$A:$M,13,0)</f>
        <v>Yes</v>
      </c>
      <c r="G5866" t="str">
        <f>INDEX(Hosts!$A:$M, MATCH(Places!$B5866,Hosts!$A:$A,0), MATCH(Places!G$1,Hosts!$A$1:$M$1,0))</f>
        <v>Within a few hours</v>
      </c>
      <c r="H5866" s="70">
        <f>INDEX(Hosts!$A:$M, MATCH(Places!$B5866,Hosts!$A:$A,0), MATCH(Places!H$1,Hosts!$A$1:$M$1,0))</f>
        <v>1</v>
      </c>
      <c r="I5866" s="70">
        <f>INDEX(Hosts!$A:$M, MATCH(Places!$B5866,Hosts!$A:$A,0), MATCH(Places!I$1,Hosts!$A$1:$M$1,0))</f>
        <v>0.92</v>
      </c>
      <c r="J5866" t="str">
        <f>INDEX(Hosts!$A:$M, MATCH(Places!$B5866,Hosts!$A:$A,0), MATCH(Places!J$1,Hosts!$A$1:$M$1,0))</f>
        <v>Yes</v>
      </c>
      <c r="K5866">
        <v>22</v>
      </c>
      <c r="L5866" t="str">
        <f>VLOOKUP($K5866,Neighborhoods!$A:$C,2,0)</f>
        <v>Queens</v>
      </c>
      <c r="M5866" t="str">
        <f>VLOOKUP($K5866,Neighborhoods!$A:$C,3,0)</f>
        <v>Flushing</v>
      </c>
      <c r="N5866" t="str">
        <f>INDEX(Neighborhoods!$A:$C, MATCH(Places!$K5866,Neighborhoods!$A:$A,0), MATCH(Places!N$1,Neighborhoods!$A$1:$C$1,0))</f>
        <v>Queens</v>
      </c>
      <c r="O5866" t="str">
        <f>INDEX(Neighborhoods!$A:$C, MATCH(Places!$K5866,Neighborhoods!$A:$A,0), MATCH(Places!O$1,Neighborhoods!$A$1:$C$1,0))</f>
        <v>Flushing</v>
      </c>
      <c r="P5866" t="s">
        <v>1</v>
      </c>
      <c r="Q5866" t="str">
        <f t="shared" si="364"/>
        <v>Yes</v>
      </c>
      <c r="R5866">
        <v>2</v>
      </c>
      <c r="S5866" t="str">
        <f t="shared" si="365"/>
        <v>Small</v>
      </c>
      <c r="T5866" s="50">
        <v>45</v>
      </c>
      <c r="U5866" s="70">
        <f t="shared" si="366"/>
        <v>0.03</v>
      </c>
      <c r="V5866" s="52">
        <v>5</v>
      </c>
      <c r="W5866" s="52" t="str" cm="1">
        <f t="array" ref="W5866">_xlfn.SWITCH(ROUND(V5866,0),5,"Excellent",4,"Good",3,"Ok","Bad")</f>
        <v>Excellent</v>
      </c>
      <c r="X5866">
        <v>5</v>
      </c>
      <c r="Y5866" t="str">
        <f t="shared" si="367"/>
        <v>No</v>
      </c>
      <c r="Z5866" s="68">
        <v>43890</v>
      </c>
      <c r="AA5866" s="68">
        <v>43911</v>
      </c>
      <c r="AB5866">
        <v>60</v>
      </c>
      <c r="AC5866" t="s">
        <v>15616</v>
      </c>
    </row>
    <row r="5867" spans="1:29" x14ac:dyDescent="0.3">
      <c r="A5867" t="s">
        <v>13539</v>
      </c>
      <c r="B5867">
        <v>4045</v>
      </c>
      <c r="C5867" t="str">
        <f>VLOOKUP($B5867,Hosts!$A:$M,10,0)</f>
        <v>Within an hour</v>
      </c>
      <c r="D5867" s="70">
        <f>VLOOKUP($B5867,Hosts!$A:$M,11,0)</f>
        <v>1</v>
      </c>
      <c r="E5867" s="70">
        <f>VLOOKUP($B5867,Hosts!$A:$M,12,0)</f>
        <v>0.98</v>
      </c>
      <c r="F5867" t="str">
        <f>VLOOKUP($B5867,Hosts!$A:$M,13,0)</f>
        <v>Yes</v>
      </c>
      <c r="G5867" t="str">
        <f>INDEX(Hosts!$A:$M, MATCH(Places!$B5867,Hosts!$A:$A,0), MATCH(Places!G$1,Hosts!$A$1:$M$1,0))</f>
        <v>Within an hour</v>
      </c>
      <c r="H5867" s="70">
        <f>INDEX(Hosts!$A:$M, MATCH(Places!$B5867,Hosts!$A:$A,0), MATCH(Places!H$1,Hosts!$A$1:$M$1,0))</f>
        <v>1</v>
      </c>
      <c r="I5867" s="70">
        <f>INDEX(Hosts!$A:$M, MATCH(Places!$B5867,Hosts!$A:$A,0), MATCH(Places!I$1,Hosts!$A$1:$M$1,0))</f>
        <v>0.98</v>
      </c>
      <c r="J5867" t="str">
        <f>INDEX(Hosts!$A:$M, MATCH(Places!$B5867,Hosts!$A:$A,0), MATCH(Places!J$1,Hosts!$A$1:$M$1,0))</f>
        <v>Yes</v>
      </c>
      <c r="K5867">
        <v>13</v>
      </c>
      <c r="L5867" t="str">
        <f>VLOOKUP($K5867,Neighborhoods!$A:$C,2,0)</f>
        <v>Manhattan</v>
      </c>
      <c r="M5867" t="str">
        <f>VLOOKUP($K5867,Neighborhoods!$A:$C,3,0)</f>
        <v>Chelsea</v>
      </c>
      <c r="N5867" t="str">
        <f>INDEX(Neighborhoods!$A:$C, MATCH(Places!$K5867,Neighborhoods!$A:$A,0), MATCH(Places!N$1,Neighborhoods!$A$1:$C$1,0))</f>
        <v>Manhattan</v>
      </c>
      <c r="O5867" t="str">
        <f>INDEX(Neighborhoods!$A:$C, MATCH(Places!$K5867,Neighborhoods!$A:$A,0), MATCH(Places!O$1,Neighborhoods!$A$1:$C$1,0))</f>
        <v>Chelsea</v>
      </c>
      <c r="P5867" t="s">
        <v>1</v>
      </c>
      <c r="Q5867" t="str">
        <f t="shared" si="364"/>
        <v>Yes</v>
      </c>
      <c r="R5867">
        <v>2</v>
      </c>
      <c r="S5867" t="str">
        <f t="shared" si="365"/>
        <v>Small</v>
      </c>
      <c r="T5867" s="50">
        <v>59</v>
      </c>
      <c r="U5867" s="70">
        <f t="shared" si="366"/>
        <v>0.03</v>
      </c>
      <c r="V5867" s="52">
        <v>5</v>
      </c>
      <c r="W5867" s="52" t="str" cm="1">
        <f t="array" ref="W5867">_xlfn.SWITCH(ROUND(V5867,0),5,"Excellent",4,"Good",3,"Ok","Bad")</f>
        <v>Excellent</v>
      </c>
      <c r="X5867">
        <v>4</v>
      </c>
      <c r="Y5867" t="str">
        <f t="shared" si="367"/>
        <v>No</v>
      </c>
      <c r="Z5867" s="68">
        <v>43899</v>
      </c>
      <c r="AA5867" s="68">
        <v>44020</v>
      </c>
      <c r="AB5867">
        <v>0</v>
      </c>
      <c r="AC5867" t="s">
        <v>15616</v>
      </c>
    </row>
    <row r="5868" spans="1:29" x14ac:dyDescent="0.3">
      <c r="A5868" t="s">
        <v>15484</v>
      </c>
      <c r="B5868">
        <v>3750</v>
      </c>
      <c r="C5868" t="str">
        <f>VLOOKUP($B5868,Hosts!$A:$M,10,0)</f>
        <v>Within an hour</v>
      </c>
      <c r="D5868" s="70">
        <f>VLOOKUP($B5868,Hosts!$A:$M,11,0)</f>
        <v>1</v>
      </c>
      <c r="E5868" s="70">
        <f>VLOOKUP($B5868,Hosts!$A:$M,12,0)</f>
        <v>1</v>
      </c>
      <c r="F5868" t="str">
        <f>VLOOKUP($B5868,Hosts!$A:$M,13,0)</f>
        <v>No</v>
      </c>
      <c r="G5868" t="str">
        <f>INDEX(Hosts!$A:$M, MATCH(Places!$B5868,Hosts!$A:$A,0), MATCH(Places!G$1,Hosts!$A$1:$M$1,0))</f>
        <v>Within an hour</v>
      </c>
      <c r="H5868" s="70">
        <f>INDEX(Hosts!$A:$M, MATCH(Places!$B5868,Hosts!$A:$A,0), MATCH(Places!H$1,Hosts!$A$1:$M$1,0))</f>
        <v>1</v>
      </c>
      <c r="I5868" s="70">
        <f>INDEX(Hosts!$A:$M, MATCH(Places!$B5868,Hosts!$A:$A,0), MATCH(Places!I$1,Hosts!$A$1:$M$1,0))</f>
        <v>1</v>
      </c>
      <c r="J5868" t="str">
        <f>INDEX(Hosts!$A:$M, MATCH(Places!$B5868,Hosts!$A:$A,0), MATCH(Places!J$1,Hosts!$A$1:$M$1,0))</f>
        <v>No</v>
      </c>
      <c r="K5868">
        <v>24</v>
      </c>
      <c r="L5868" t="str">
        <f>VLOOKUP($K5868,Neighborhoods!$A:$C,2,0)</f>
        <v>Queens</v>
      </c>
      <c r="M5868" t="str">
        <f>VLOOKUP($K5868,Neighborhoods!$A:$C,3,0)</f>
        <v>Long Island City</v>
      </c>
      <c r="N5868" t="str">
        <f>INDEX(Neighborhoods!$A:$C, MATCH(Places!$K5868,Neighborhoods!$A:$A,0), MATCH(Places!N$1,Neighborhoods!$A$1:$C$1,0))</f>
        <v>Queens</v>
      </c>
      <c r="O5868" t="str">
        <f>INDEX(Neighborhoods!$A:$C, MATCH(Places!$K5868,Neighborhoods!$A:$A,0), MATCH(Places!O$1,Neighborhoods!$A$1:$C$1,0))</f>
        <v>Long Island City</v>
      </c>
      <c r="P5868" t="s">
        <v>11822</v>
      </c>
      <c r="Q5868" t="str">
        <f t="shared" si="364"/>
        <v>No</v>
      </c>
      <c r="R5868">
        <v>9</v>
      </c>
      <c r="S5868" t="str">
        <f t="shared" si="365"/>
        <v>Large</v>
      </c>
      <c r="T5868" s="50">
        <v>208</v>
      </c>
      <c r="U5868" s="70">
        <f t="shared" si="366"/>
        <v>0.04</v>
      </c>
      <c r="V5868" s="52">
        <v>4.83</v>
      </c>
      <c r="W5868" s="52" t="str" cm="1">
        <f t="array" ref="W5868">_xlfn.SWITCH(ROUND(V5868,0),5,"Excellent",4,"Good",3,"Ok","Bad")</f>
        <v>Excellent</v>
      </c>
      <c r="X5868">
        <v>6</v>
      </c>
      <c r="Y5868" t="str">
        <f t="shared" si="367"/>
        <v>No</v>
      </c>
      <c r="Z5868" s="68">
        <v>43898</v>
      </c>
      <c r="AA5868" s="68">
        <v>44049</v>
      </c>
      <c r="AB5868">
        <v>86</v>
      </c>
      <c r="AC5868" t="s">
        <v>15616</v>
      </c>
    </row>
    <row r="5869" spans="1:29" x14ac:dyDescent="0.3">
      <c r="A5869" t="s">
        <v>15065</v>
      </c>
      <c r="B5869">
        <v>4123</v>
      </c>
      <c r="C5869" t="str">
        <f>VLOOKUP($B5869,Hosts!$A:$M,10,0)</f>
        <v>Within a few hours</v>
      </c>
      <c r="D5869" s="70">
        <f>VLOOKUP($B5869,Hosts!$A:$M,11,0)</f>
        <v>1</v>
      </c>
      <c r="E5869" s="70">
        <f>VLOOKUP($B5869,Hosts!$A:$M,12,0)</f>
        <v>0.96</v>
      </c>
      <c r="F5869" t="str">
        <f>VLOOKUP($B5869,Hosts!$A:$M,13,0)</f>
        <v>Yes</v>
      </c>
      <c r="G5869" t="str">
        <f>INDEX(Hosts!$A:$M, MATCH(Places!$B5869,Hosts!$A:$A,0), MATCH(Places!G$1,Hosts!$A$1:$M$1,0))</f>
        <v>Within a few hours</v>
      </c>
      <c r="H5869" s="70">
        <f>INDEX(Hosts!$A:$M, MATCH(Places!$B5869,Hosts!$A:$A,0), MATCH(Places!H$1,Hosts!$A$1:$M$1,0))</f>
        <v>1</v>
      </c>
      <c r="I5869" s="70">
        <f>INDEX(Hosts!$A:$M, MATCH(Places!$B5869,Hosts!$A:$A,0), MATCH(Places!I$1,Hosts!$A$1:$M$1,0))</f>
        <v>0.96</v>
      </c>
      <c r="J5869" t="str">
        <f>INDEX(Hosts!$A:$M, MATCH(Places!$B5869,Hosts!$A:$A,0), MATCH(Places!J$1,Hosts!$A$1:$M$1,0))</f>
        <v>Yes</v>
      </c>
      <c r="K5869">
        <v>17</v>
      </c>
      <c r="L5869" t="str">
        <f>VLOOKUP($K5869,Neighborhoods!$A:$C,2,0)</f>
        <v>Manhattan</v>
      </c>
      <c r="M5869" t="str">
        <f>VLOOKUP($K5869,Neighborhoods!$A:$C,3,0)</f>
        <v>Hell's Kitchen</v>
      </c>
      <c r="N5869" t="str">
        <f>INDEX(Neighborhoods!$A:$C, MATCH(Places!$K5869,Neighborhoods!$A:$A,0), MATCH(Places!N$1,Neighborhoods!$A$1:$C$1,0))</f>
        <v>Manhattan</v>
      </c>
      <c r="O5869" t="str">
        <f>INDEX(Neighborhoods!$A:$C, MATCH(Places!$K5869,Neighborhoods!$A:$A,0), MATCH(Places!O$1,Neighborhoods!$A$1:$C$1,0))</f>
        <v>Hell's Kitchen</v>
      </c>
      <c r="P5869" t="s">
        <v>11822</v>
      </c>
      <c r="Q5869" t="str">
        <f t="shared" si="364"/>
        <v>No</v>
      </c>
      <c r="R5869">
        <v>6</v>
      </c>
      <c r="S5869" t="str">
        <f t="shared" si="365"/>
        <v>Large</v>
      </c>
      <c r="T5869" s="50">
        <v>369</v>
      </c>
      <c r="U5869" s="70">
        <f t="shared" si="366"/>
        <v>0.04</v>
      </c>
      <c r="V5869" s="52">
        <v>5</v>
      </c>
      <c r="W5869" s="52" t="str" cm="1">
        <f t="array" ref="W5869">_xlfn.SWITCH(ROUND(V5869,0),5,"Excellent",4,"Good",3,"Ok","Bad")</f>
        <v>Excellent</v>
      </c>
      <c r="X5869">
        <v>12</v>
      </c>
      <c r="Y5869" t="str">
        <f t="shared" si="367"/>
        <v>No</v>
      </c>
      <c r="Z5869" s="68">
        <v>43895</v>
      </c>
      <c r="AA5869" s="68">
        <v>44051</v>
      </c>
      <c r="AB5869">
        <v>309</v>
      </c>
      <c r="AC5869" t="s">
        <v>15615</v>
      </c>
    </row>
    <row r="5870" spans="1:29" x14ac:dyDescent="0.3">
      <c r="A5870" t="s">
        <v>15552</v>
      </c>
      <c r="B5870">
        <v>4125</v>
      </c>
      <c r="C5870" t="str">
        <f>VLOOKUP($B5870,Hosts!$A:$M,10,0)</f>
        <v>Within an hour</v>
      </c>
      <c r="D5870" s="70">
        <f>VLOOKUP($B5870,Hosts!$A:$M,11,0)</f>
        <v>1</v>
      </c>
      <c r="E5870" s="70">
        <f>VLOOKUP($B5870,Hosts!$A:$M,12,0)</f>
        <v>1</v>
      </c>
      <c r="F5870" t="str">
        <f>VLOOKUP($B5870,Hosts!$A:$M,13,0)</f>
        <v>No</v>
      </c>
      <c r="G5870" t="str">
        <f>INDEX(Hosts!$A:$M, MATCH(Places!$B5870,Hosts!$A:$A,0), MATCH(Places!G$1,Hosts!$A$1:$M$1,0))</f>
        <v>Within an hour</v>
      </c>
      <c r="H5870" s="70">
        <f>INDEX(Hosts!$A:$M, MATCH(Places!$B5870,Hosts!$A:$A,0), MATCH(Places!H$1,Hosts!$A$1:$M$1,0))</f>
        <v>1</v>
      </c>
      <c r="I5870" s="70">
        <f>INDEX(Hosts!$A:$M, MATCH(Places!$B5870,Hosts!$A:$A,0), MATCH(Places!I$1,Hosts!$A$1:$M$1,0))</f>
        <v>1</v>
      </c>
      <c r="J5870" t="str">
        <f>INDEX(Hosts!$A:$M, MATCH(Places!$B5870,Hosts!$A:$A,0), MATCH(Places!J$1,Hosts!$A$1:$M$1,0))</f>
        <v>No</v>
      </c>
      <c r="K5870">
        <v>17</v>
      </c>
      <c r="L5870" t="str">
        <f>VLOOKUP($K5870,Neighborhoods!$A:$C,2,0)</f>
        <v>Manhattan</v>
      </c>
      <c r="M5870" t="str">
        <f>VLOOKUP($K5870,Neighborhoods!$A:$C,3,0)</f>
        <v>Hell's Kitchen</v>
      </c>
      <c r="N5870" t="str">
        <f>INDEX(Neighborhoods!$A:$C, MATCH(Places!$K5870,Neighborhoods!$A:$A,0), MATCH(Places!N$1,Neighborhoods!$A$1:$C$1,0))</f>
        <v>Manhattan</v>
      </c>
      <c r="O5870" t="str">
        <f>INDEX(Neighborhoods!$A:$C, MATCH(Places!$K5870,Neighborhoods!$A:$A,0), MATCH(Places!O$1,Neighborhoods!$A$1:$C$1,0))</f>
        <v>Hell's Kitchen</v>
      </c>
      <c r="P5870" t="s">
        <v>11822</v>
      </c>
      <c r="Q5870" t="str">
        <f t="shared" si="364"/>
        <v>No</v>
      </c>
      <c r="R5870">
        <v>4</v>
      </c>
      <c r="S5870" t="str">
        <f t="shared" si="365"/>
        <v>Medium</v>
      </c>
      <c r="T5870" s="50">
        <v>159</v>
      </c>
      <c r="U5870" s="70">
        <f t="shared" si="366"/>
        <v>0.03</v>
      </c>
      <c r="V5870" s="52">
        <v>4.8899999999999997</v>
      </c>
      <c r="W5870" s="52" t="str" cm="1">
        <f t="array" ref="W5870">_xlfn.SWITCH(ROUND(V5870,0),5,"Excellent",4,"Good",3,"Ok","Bad")</f>
        <v>Excellent</v>
      </c>
      <c r="X5870">
        <v>9</v>
      </c>
      <c r="Y5870" t="str">
        <f t="shared" si="367"/>
        <v>No</v>
      </c>
      <c r="Z5870" s="68">
        <v>43901</v>
      </c>
      <c r="AA5870" s="68">
        <v>44048</v>
      </c>
      <c r="AB5870">
        <v>34</v>
      </c>
      <c r="AC5870" t="s">
        <v>15616</v>
      </c>
    </row>
    <row r="5871" spans="1:29" x14ac:dyDescent="0.3">
      <c r="A5871" t="s">
        <v>13280</v>
      </c>
      <c r="B5871">
        <v>1523</v>
      </c>
      <c r="C5871" t="str">
        <f>VLOOKUP($B5871,Hosts!$A:$M,10,0)</f>
        <v>Within a few hours</v>
      </c>
      <c r="D5871" s="70">
        <f>VLOOKUP($B5871,Hosts!$A:$M,11,0)</f>
        <v>1</v>
      </c>
      <c r="E5871" s="70">
        <f>VLOOKUP($B5871,Hosts!$A:$M,12,0)</f>
        <v>0.77</v>
      </c>
      <c r="F5871" t="str">
        <f>VLOOKUP($B5871,Hosts!$A:$M,13,0)</f>
        <v>Yes</v>
      </c>
      <c r="G5871" t="str">
        <f>INDEX(Hosts!$A:$M, MATCH(Places!$B5871,Hosts!$A:$A,0), MATCH(Places!G$1,Hosts!$A$1:$M$1,0))</f>
        <v>Within a few hours</v>
      </c>
      <c r="H5871" s="70">
        <f>INDEX(Hosts!$A:$M, MATCH(Places!$B5871,Hosts!$A:$A,0), MATCH(Places!H$1,Hosts!$A$1:$M$1,0))</f>
        <v>1</v>
      </c>
      <c r="I5871" s="70">
        <f>INDEX(Hosts!$A:$M, MATCH(Places!$B5871,Hosts!$A:$A,0), MATCH(Places!I$1,Hosts!$A$1:$M$1,0))</f>
        <v>0.77</v>
      </c>
      <c r="J5871" t="str">
        <f>INDEX(Hosts!$A:$M, MATCH(Places!$B5871,Hosts!$A:$A,0), MATCH(Places!J$1,Hosts!$A$1:$M$1,0))</f>
        <v>Yes</v>
      </c>
      <c r="K5871">
        <v>7</v>
      </c>
      <c r="L5871" t="str">
        <f>VLOOKUP($K5871,Neighborhoods!$A:$C,2,0)</f>
        <v>Brooklyn</v>
      </c>
      <c r="M5871" t="str">
        <f>VLOOKUP($K5871,Neighborhoods!$A:$C,3,0)</f>
        <v>Bedford-Stuyvesant</v>
      </c>
      <c r="N5871" t="str">
        <f>INDEX(Neighborhoods!$A:$C, MATCH(Places!$K5871,Neighborhoods!$A:$A,0), MATCH(Places!N$1,Neighborhoods!$A$1:$C$1,0))</f>
        <v>Brooklyn</v>
      </c>
      <c r="O5871" t="str">
        <f>INDEX(Neighborhoods!$A:$C, MATCH(Places!$K5871,Neighborhoods!$A:$A,0), MATCH(Places!O$1,Neighborhoods!$A$1:$C$1,0))</f>
        <v>Bedford-Stuyvesant</v>
      </c>
      <c r="P5871" t="s">
        <v>11822</v>
      </c>
      <c r="Q5871" t="str">
        <f t="shared" si="364"/>
        <v>No</v>
      </c>
      <c r="R5871">
        <v>5</v>
      </c>
      <c r="S5871" t="str">
        <f t="shared" si="365"/>
        <v>Medium</v>
      </c>
      <c r="T5871" s="50">
        <v>130</v>
      </c>
      <c r="U5871" s="70">
        <f t="shared" si="366"/>
        <v>0.03</v>
      </c>
      <c r="V5871" s="52">
        <v>5</v>
      </c>
      <c r="W5871" s="52" t="str" cm="1">
        <f t="array" ref="W5871">_xlfn.SWITCH(ROUND(V5871,0),5,"Excellent",4,"Good",3,"Ok","Bad")</f>
        <v>Excellent</v>
      </c>
      <c r="X5871">
        <v>6</v>
      </c>
      <c r="Y5871" t="str">
        <f t="shared" si="367"/>
        <v>No</v>
      </c>
      <c r="Z5871" s="68">
        <v>43901</v>
      </c>
      <c r="AA5871" s="68">
        <v>44015</v>
      </c>
      <c r="AB5871">
        <v>0</v>
      </c>
      <c r="AC5871" t="s">
        <v>15615</v>
      </c>
    </row>
    <row r="5872" spans="1:29" x14ac:dyDescent="0.3">
      <c r="A5872" t="s">
        <v>13936</v>
      </c>
      <c r="B5872">
        <v>2615</v>
      </c>
      <c r="C5872" t="str">
        <f>VLOOKUP($B5872,Hosts!$A:$M,10,0)</f>
        <v>Within an hour</v>
      </c>
      <c r="D5872" s="70">
        <f>VLOOKUP($B5872,Hosts!$A:$M,11,0)</f>
        <v>1</v>
      </c>
      <c r="E5872" s="70">
        <f>VLOOKUP($B5872,Hosts!$A:$M,12,0)</f>
        <v>0.93</v>
      </c>
      <c r="F5872" t="str">
        <f>VLOOKUP($B5872,Hosts!$A:$M,13,0)</f>
        <v>No</v>
      </c>
      <c r="G5872" t="str">
        <f>INDEX(Hosts!$A:$M, MATCH(Places!$B5872,Hosts!$A:$A,0), MATCH(Places!G$1,Hosts!$A$1:$M$1,0))</f>
        <v>Within an hour</v>
      </c>
      <c r="H5872" s="70">
        <f>INDEX(Hosts!$A:$M, MATCH(Places!$B5872,Hosts!$A:$A,0), MATCH(Places!H$1,Hosts!$A$1:$M$1,0))</f>
        <v>1</v>
      </c>
      <c r="I5872" s="70">
        <f>INDEX(Hosts!$A:$M, MATCH(Places!$B5872,Hosts!$A:$A,0), MATCH(Places!I$1,Hosts!$A$1:$M$1,0))</f>
        <v>0.93</v>
      </c>
      <c r="J5872" t="str">
        <f>INDEX(Hosts!$A:$M, MATCH(Places!$B5872,Hosts!$A:$A,0), MATCH(Places!J$1,Hosts!$A$1:$M$1,0))</f>
        <v>No</v>
      </c>
      <c r="K5872">
        <v>11</v>
      </c>
      <c r="L5872" t="str">
        <f>VLOOKUP($K5872,Neighborhoods!$A:$C,2,0)</f>
        <v>Brooklyn</v>
      </c>
      <c r="M5872" t="str">
        <f>VLOOKUP($K5872,Neighborhoods!$A:$C,3,0)</f>
        <v>Greenpoint</v>
      </c>
      <c r="N5872" t="str">
        <f>INDEX(Neighborhoods!$A:$C, MATCH(Places!$K5872,Neighborhoods!$A:$A,0), MATCH(Places!N$1,Neighborhoods!$A$1:$C$1,0))</f>
        <v>Brooklyn</v>
      </c>
      <c r="O5872" t="str">
        <f>INDEX(Neighborhoods!$A:$C, MATCH(Places!$K5872,Neighborhoods!$A:$A,0), MATCH(Places!O$1,Neighborhoods!$A$1:$C$1,0))</f>
        <v>Greenpoint</v>
      </c>
      <c r="P5872" t="s">
        <v>1</v>
      </c>
      <c r="Q5872" t="str">
        <f t="shared" si="364"/>
        <v>Yes</v>
      </c>
      <c r="R5872">
        <v>2</v>
      </c>
      <c r="S5872" t="str">
        <f t="shared" si="365"/>
        <v>Small</v>
      </c>
      <c r="T5872" s="50">
        <v>64</v>
      </c>
      <c r="U5872" s="70">
        <f t="shared" si="366"/>
        <v>0.03</v>
      </c>
      <c r="V5872" s="52">
        <v>5</v>
      </c>
      <c r="W5872" s="52" t="str" cm="1">
        <f t="array" ref="W5872">_xlfn.SWITCH(ROUND(V5872,0),5,"Excellent",4,"Good",3,"Ok","Bad")</f>
        <v>Excellent</v>
      </c>
      <c r="X5872">
        <v>15</v>
      </c>
      <c r="Y5872" t="str">
        <f t="shared" si="367"/>
        <v>No</v>
      </c>
      <c r="Z5872" s="68">
        <v>43898</v>
      </c>
      <c r="AA5872" s="68">
        <v>44043</v>
      </c>
      <c r="AB5872">
        <v>30</v>
      </c>
      <c r="AC5872" t="s">
        <v>15615</v>
      </c>
    </row>
    <row r="5873" spans="1:29" x14ac:dyDescent="0.3">
      <c r="A5873" t="s">
        <v>13141</v>
      </c>
      <c r="B5873">
        <v>3140</v>
      </c>
      <c r="C5873" t="str">
        <f>VLOOKUP($B5873,Hosts!$A:$M,10,0)</f>
        <v>Within an hour</v>
      </c>
      <c r="D5873" s="70">
        <f>VLOOKUP($B5873,Hosts!$A:$M,11,0)</f>
        <v>1</v>
      </c>
      <c r="E5873" s="70">
        <f>VLOOKUP($B5873,Hosts!$A:$M,12,0)</f>
        <v>0.9</v>
      </c>
      <c r="F5873" t="str">
        <f>VLOOKUP($B5873,Hosts!$A:$M,13,0)</f>
        <v>No</v>
      </c>
      <c r="G5873" t="str">
        <f>INDEX(Hosts!$A:$M, MATCH(Places!$B5873,Hosts!$A:$A,0), MATCH(Places!G$1,Hosts!$A$1:$M$1,0))</f>
        <v>Within an hour</v>
      </c>
      <c r="H5873" s="70">
        <f>INDEX(Hosts!$A:$M, MATCH(Places!$B5873,Hosts!$A:$A,0), MATCH(Places!H$1,Hosts!$A$1:$M$1,0))</f>
        <v>1</v>
      </c>
      <c r="I5873" s="70">
        <f>INDEX(Hosts!$A:$M, MATCH(Places!$B5873,Hosts!$A:$A,0), MATCH(Places!I$1,Hosts!$A$1:$M$1,0))</f>
        <v>0.9</v>
      </c>
      <c r="J5873" t="str">
        <f>INDEX(Hosts!$A:$M, MATCH(Places!$B5873,Hosts!$A:$A,0), MATCH(Places!J$1,Hosts!$A$1:$M$1,0))</f>
        <v>No</v>
      </c>
      <c r="K5873">
        <v>18</v>
      </c>
      <c r="L5873" t="str">
        <f>VLOOKUP($K5873,Neighborhoods!$A:$C,2,0)</f>
        <v>Manhattan</v>
      </c>
      <c r="M5873" t="str">
        <f>VLOOKUP($K5873,Neighborhoods!$A:$C,3,0)</f>
        <v>Midtown</v>
      </c>
      <c r="N5873" t="str">
        <f>INDEX(Neighborhoods!$A:$C, MATCH(Places!$K5873,Neighborhoods!$A:$A,0), MATCH(Places!N$1,Neighborhoods!$A$1:$C$1,0))</f>
        <v>Manhattan</v>
      </c>
      <c r="O5873" t="str">
        <f>INDEX(Neighborhoods!$A:$C, MATCH(Places!$K5873,Neighborhoods!$A:$A,0), MATCH(Places!O$1,Neighborhoods!$A$1:$C$1,0))</f>
        <v>Midtown</v>
      </c>
      <c r="P5873" t="s">
        <v>11822</v>
      </c>
      <c r="Q5873" t="str">
        <f t="shared" si="364"/>
        <v>No</v>
      </c>
      <c r="R5873">
        <v>3</v>
      </c>
      <c r="S5873" t="str">
        <f t="shared" si="365"/>
        <v>Medium</v>
      </c>
      <c r="T5873" s="50">
        <v>125</v>
      </c>
      <c r="U5873" s="70">
        <f t="shared" si="366"/>
        <v>0.03</v>
      </c>
      <c r="V5873" s="52">
        <v>4.67</v>
      </c>
      <c r="W5873" s="52" t="str" cm="1">
        <f t="array" ref="W5873">_xlfn.SWITCH(ROUND(V5873,0),5,"Excellent",4,"Good",3,"Ok","Bad")</f>
        <v>Excellent</v>
      </c>
      <c r="X5873">
        <v>3</v>
      </c>
      <c r="Y5873" t="str">
        <f t="shared" si="367"/>
        <v>No</v>
      </c>
      <c r="Z5873" s="68">
        <v>43894</v>
      </c>
      <c r="AA5873" s="68">
        <v>44044</v>
      </c>
      <c r="AB5873">
        <v>349</v>
      </c>
      <c r="AC5873" t="s">
        <v>15615</v>
      </c>
    </row>
    <row r="5874" spans="1:29" x14ac:dyDescent="0.3">
      <c r="A5874" t="s">
        <v>13492</v>
      </c>
      <c r="B5874">
        <v>2715</v>
      </c>
      <c r="C5874" t="str">
        <f>VLOOKUP($B5874,Hosts!$A:$M,10,0)</f>
        <v>Within an hour</v>
      </c>
      <c r="D5874" s="70">
        <f>VLOOKUP($B5874,Hosts!$A:$M,11,0)</f>
        <v>0.88</v>
      </c>
      <c r="E5874" s="70">
        <f>VLOOKUP($B5874,Hosts!$A:$M,12,0)</f>
        <v>0.98</v>
      </c>
      <c r="F5874" t="str">
        <f>VLOOKUP($B5874,Hosts!$A:$M,13,0)</f>
        <v>No</v>
      </c>
      <c r="G5874" t="str">
        <f>INDEX(Hosts!$A:$M, MATCH(Places!$B5874,Hosts!$A:$A,0), MATCH(Places!G$1,Hosts!$A$1:$M$1,0))</f>
        <v>Within an hour</v>
      </c>
      <c r="H5874" s="70">
        <f>INDEX(Hosts!$A:$M, MATCH(Places!$B5874,Hosts!$A:$A,0), MATCH(Places!H$1,Hosts!$A$1:$M$1,0))</f>
        <v>0.88</v>
      </c>
      <c r="I5874" s="70">
        <f>INDEX(Hosts!$A:$M, MATCH(Places!$B5874,Hosts!$A:$A,0), MATCH(Places!I$1,Hosts!$A$1:$M$1,0))</f>
        <v>0.98</v>
      </c>
      <c r="J5874" t="str">
        <f>INDEX(Hosts!$A:$M, MATCH(Places!$B5874,Hosts!$A:$A,0), MATCH(Places!J$1,Hosts!$A$1:$M$1,0))</f>
        <v>No</v>
      </c>
      <c r="K5874">
        <v>18</v>
      </c>
      <c r="L5874" t="str">
        <f>VLOOKUP($K5874,Neighborhoods!$A:$C,2,0)</f>
        <v>Manhattan</v>
      </c>
      <c r="M5874" t="str">
        <f>VLOOKUP($K5874,Neighborhoods!$A:$C,3,0)</f>
        <v>Midtown</v>
      </c>
      <c r="N5874" t="str">
        <f>INDEX(Neighborhoods!$A:$C, MATCH(Places!$K5874,Neighborhoods!$A:$A,0), MATCH(Places!N$1,Neighborhoods!$A$1:$C$1,0))</f>
        <v>Manhattan</v>
      </c>
      <c r="O5874" t="str">
        <f>INDEX(Neighborhoods!$A:$C, MATCH(Places!$K5874,Neighborhoods!$A:$A,0), MATCH(Places!O$1,Neighborhoods!$A$1:$C$1,0))</f>
        <v>Midtown</v>
      </c>
      <c r="P5874" t="s">
        <v>11822</v>
      </c>
      <c r="Q5874" t="str">
        <f t="shared" si="364"/>
        <v>No</v>
      </c>
      <c r="R5874">
        <v>6</v>
      </c>
      <c r="S5874" t="str">
        <f t="shared" si="365"/>
        <v>Large</v>
      </c>
      <c r="T5874" s="50">
        <v>215</v>
      </c>
      <c r="U5874" s="70">
        <f t="shared" si="366"/>
        <v>0.04</v>
      </c>
      <c r="V5874" s="52">
        <v>4.5</v>
      </c>
      <c r="W5874" s="52" t="str" cm="1">
        <f t="array" ref="W5874">_xlfn.SWITCH(ROUND(V5874,0),5,"Excellent",4,"Good",3,"Ok","Bad")</f>
        <v>Excellent</v>
      </c>
      <c r="X5874">
        <v>4</v>
      </c>
      <c r="Y5874" t="str">
        <f t="shared" si="367"/>
        <v>No</v>
      </c>
      <c r="Z5874" s="68">
        <v>44006</v>
      </c>
      <c r="AA5874" s="68">
        <v>44025</v>
      </c>
      <c r="AB5874">
        <v>350</v>
      </c>
      <c r="AC5874" t="s">
        <v>15616</v>
      </c>
    </row>
    <row r="5875" spans="1:29" x14ac:dyDescent="0.3">
      <c r="A5875" t="s">
        <v>13692</v>
      </c>
      <c r="B5875">
        <v>2845</v>
      </c>
      <c r="C5875" t="str">
        <f>VLOOKUP($B5875,Hosts!$A:$M,10,0)</f>
        <v>Within an hour</v>
      </c>
      <c r="D5875" s="70">
        <f>VLOOKUP($B5875,Hosts!$A:$M,11,0)</f>
        <v>1</v>
      </c>
      <c r="E5875" s="70">
        <f>VLOOKUP($B5875,Hosts!$A:$M,12,0)</f>
        <v>0.99</v>
      </c>
      <c r="F5875" t="str">
        <f>VLOOKUP($B5875,Hosts!$A:$M,13,0)</f>
        <v>No</v>
      </c>
      <c r="G5875" t="str">
        <f>INDEX(Hosts!$A:$M, MATCH(Places!$B5875,Hosts!$A:$A,0), MATCH(Places!G$1,Hosts!$A$1:$M$1,0))</f>
        <v>Within an hour</v>
      </c>
      <c r="H5875" s="70">
        <f>INDEX(Hosts!$A:$M, MATCH(Places!$B5875,Hosts!$A:$A,0), MATCH(Places!H$1,Hosts!$A$1:$M$1,0))</f>
        <v>1</v>
      </c>
      <c r="I5875" s="70">
        <f>INDEX(Hosts!$A:$M, MATCH(Places!$B5875,Hosts!$A:$A,0), MATCH(Places!I$1,Hosts!$A$1:$M$1,0))</f>
        <v>0.99</v>
      </c>
      <c r="J5875" t="str">
        <f>INDEX(Hosts!$A:$M, MATCH(Places!$B5875,Hosts!$A:$A,0), MATCH(Places!J$1,Hosts!$A$1:$M$1,0))</f>
        <v>No</v>
      </c>
      <c r="K5875">
        <v>8</v>
      </c>
      <c r="L5875" t="str">
        <f>VLOOKUP($K5875,Neighborhoods!$A:$C,2,0)</f>
        <v>Brooklyn</v>
      </c>
      <c r="M5875" t="str">
        <f>VLOOKUP($K5875,Neighborhoods!$A:$C,3,0)</f>
        <v>Bushwick</v>
      </c>
      <c r="N5875" t="str">
        <f>INDEX(Neighborhoods!$A:$C, MATCH(Places!$K5875,Neighborhoods!$A:$A,0), MATCH(Places!N$1,Neighborhoods!$A$1:$C$1,0))</f>
        <v>Brooklyn</v>
      </c>
      <c r="O5875" t="str">
        <f>INDEX(Neighborhoods!$A:$C, MATCH(Places!$K5875,Neighborhoods!$A:$A,0), MATCH(Places!O$1,Neighborhoods!$A$1:$C$1,0))</f>
        <v>Bushwick</v>
      </c>
      <c r="P5875" t="s">
        <v>16</v>
      </c>
      <c r="Q5875" t="str">
        <f t="shared" si="364"/>
        <v>Yes</v>
      </c>
      <c r="R5875">
        <v>2</v>
      </c>
      <c r="S5875" t="str">
        <f t="shared" si="365"/>
        <v>Small</v>
      </c>
      <c r="T5875" s="50">
        <v>15</v>
      </c>
      <c r="U5875" s="70">
        <f t="shared" si="366"/>
        <v>0.03</v>
      </c>
      <c r="V5875" s="52">
        <v>5</v>
      </c>
      <c r="W5875" s="52" t="str" cm="1">
        <f t="array" ref="W5875">_xlfn.SWITCH(ROUND(V5875,0),5,"Excellent",4,"Good",3,"Ok","Bad")</f>
        <v>Excellent</v>
      </c>
      <c r="X5875">
        <v>3</v>
      </c>
      <c r="Y5875" t="str">
        <f t="shared" si="367"/>
        <v>No</v>
      </c>
      <c r="Z5875" s="68">
        <v>43912</v>
      </c>
      <c r="AA5875" s="68">
        <v>44020</v>
      </c>
      <c r="AB5875">
        <v>136</v>
      </c>
      <c r="AC5875" t="s">
        <v>15616</v>
      </c>
    </row>
    <row r="5876" spans="1:29" x14ac:dyDescent="0.3">
      <c r="A5876" t="s">
        <v>15474</v>
      </c>
      <c r="B5876">
        <v>2673</v>
      </c>
      <c r="C5876" t="str">
        <f>VLOOKUP($B5876,Hosts!$A:$M,10,0)</f>
        <v>Within a few hours</v>
      </c>
      <c r="D5876" s="70">
        <f>VLOOKUP($B5876,Hosts!$A:$M,11,0)</f>
        <v>0.93</v>
      </c>
      <c r="E5876" s="70">
        <f>VLOOKUP($B5876,Hosts!$A:$M,12,0)</f>
        <v>1</v>
      </c>
      <c r="F5876" t="str">
        <f>VLOOKUP($B5876,Hosts!$A:$M,13,0)</f>
        <v>Yes</v>
      </c>
      <c r="G5876" t="str">
        <f>INDEX(Hosts!$A:$M, MATCH(Places!$B5876,Hosts!$A:$A,0), MATCH(Places!G$1,Hosts!$A$1:$M$1,0))</f>
        <v>Within a few hours</v>
      </c>
      <c r="H5876" s="70">
        <f>INDEX(Hosts!$A:$M, MATCH(Places!$B5876,Hosts!$A:$A,0), MATCH(Places!H$1,Hosts!$A$1:$M$1,0))</f>
        <v>0.93</v>
      </c>
      <c r="I5876" s="70">
        <f>INDEX(Hosts!$A:$M, MATCH(Places!$B5876,Hosts!$A:$A,0), MATCH(Places!I$1,Hosts!$A$1:$M$1,0))</f>
        <v>1</v>
      </c>
      <c r="J5876" t="str">
        <f>INDEX(Hosts!$A:$M, MATCH(Places!$B5876,Hosts!$A:$A,0), MATCH(Places!J$1,Hosts!$A$1:$M$1,0))</f>
        <v>Yes</v>
      </c>
      <c r="K5876">
        <v>20</v>
      </c>
      <c r="L5876" t="str">
        <f>VLOOKUP($K5876,Neighborhoods!$A:$C,2,0)</f>
        <v>Manhattan</v>
      </c>
      <c r="M5876" t="str">
        <f>VLOOKUP($K5876,Neighborhoods!$A:$C,3,0)</f>
        <v>Upper West Side</v>
      </c>
      <c r="N5876" t="str">
        <f>INDEX(Neighborhoods!$A:$C, MATCH(Places!$K5876,Neighborhoods!$A:$A,0), MATCH(Places!N$1,Neighborhoods!$A$1:$C$1,0))</f>
        <v>Manhattan</v>
      </c>
      <c r="O5876" t="str">
        <f>INDEX(Neighborhoods!$A:$C, MATCH(Places!$K5876,Neighborhoods!$A:$A,0), MATCH(Places!O$1,Neighborhoods!$A$1:$C$1,0))</f>
        <v>Upper West Side</v>
      </c>
      <c r="P5876" t="s">
        <v>11822</v>
      </c>
      <c r="Q5876" t="str">
        <f t="shared" si="364"/>
        <v>No</v>
      </c>
      <c r="R5876">
        <v>6</v>
      </c>
      <c r="S5876" t="str">
        <f t="shared" si="365"/>
        <v>Large</v>
      </c>
      <c r="T5876" s="50">
        <v>1000</v>
      </c>
      <c r="U5876" s="70">
        <f t="shared" si="366"/>
        <v>7.0000000000000007E-2</v>
      </c>
      <c r="V5876" s="52">
        <v>5</v>
      </c>
      <c r="W5876" s="52" t="str" cm="1">
        <f t="array" ref="W5876">_xlfn.SWITCH(ROUND(V5876,0),5,"Excellent",4,"Good",3,"Ok","Bad")</f>
        <v>Excellent</v>
      </c>
      <c r="X5876">
        <v>3</v>
      </c>
      <c r="Y5876" t="str">
        <f t="shared" si="367"/>
        <v>No</v>
      </c>
      <c r="Z5876" s="68">
        <v>44030</v>
      </c>
      <c r="AA5876" s="68">
        <v>44046</v>
      </c>
      <c r="AB5876">
        <v>365</v>
      </c>
      <c r="AC5876" t="s">
        <v>15616</v>
      </c>
    </row>
    <row r="5877" spans="1:29" x14ac:dyDescent="0.3">
      <c r="A5877" t="s">
        <v>14637</v>
      </c>
      <c r="B5877">
        <v>4094</v>
      </c>
      <c r="C5877" t="str">
        <f>VLOOKUP($B5877,Hosts!$A:$M,10,0)</f>
        <v>Within an hour</v>
      </c>
      <c r="D5877" s="70">
        <f>VLOOKUP($B5877,Hosts!$A:$M,11,0)</f>
        <v>1</v>
      </c>
      <c r="E5877" s="70">
        <f>VLOOKUP($B5877,Hosts!$A:$M,12,0)</f>
        <v>0.97</v>
      </c>
      <c r="F5877" t="str">
        <f>VLOOKUP($B5877,Hosts!$A:$M,13,0)</f>
        <v>Yes</v>
      </c>
      <c r="G5877" t="str">
        <f>INDEX(Hosts!$A:$M, MATCH(Places!$B5877,Hosts!$A:$A,0), MATCH(Places!G$1,Hosts!$A$1:$M$1,0))</f>
        <v>Within an hour</v>
      </c>
      <c r="H5877" s="70">
        <f>INDEX(Hosts!$A:$M, MATCH(Places!$B5877,Hosts!$A:$A,0), MATCH(Places!H$1,Hosts!$A$1:$M$1,0))</f>
        <v>1</v>
      </c>
      <c r="I5877" s="70">
        <f>INDEX(Hosts!$A:$M, MATCH(Places!$B5877,Hosts!$A:$A,0), MATCH(Places!I$1,Hosts!$A$1:$M$1,0))</f>
        <v>0.97</v>
      </c>
      <c r="J5877" t="str">
        <f>INDEX(Hosts!$A:$M, MATCH(Places!$B5877,Hosts!$A:$A,0), MATCH(Places!J$1,Hosts!$A$1:$M$1,0))</f>
        <v>Yes</v>
      </c>
      <c r="K5877">
        <v>10</v>
      </c>
      <c r="L5877" t="str">
        <f>VLOOKUP($K5877,Neighborhoods!$A:$C,2,0)</f>
        <v>Brooklyn</v>
      </c>
      <c r="M5877" t="str">
        <f>VLOOKUP($K5877,Neighborhoods!$A:$C,3,0)</f>
        <v>East Flatbush</v>
      </c>
      <c r="N5877" t="str">
        <f>INDEX(Neighborhoods!$A:$C, MATCH(Places!$K5877,Neighborhoods!$A:$A,0), MATCH(Places!N$1,Neighborhoods!$A$1:$C$1,0))</f>
        <v>Brooklyn</v>
      </c>
      <c r="O5877" t="str">
        <f>INDEX(Neighborhoods!$A:$C, MATCH(Places!$K5877,Neighborhoods!$A:$A,0), MATCH(Places!O$1,Neighborhoods!$A$1:$C$1,0))</f>
        <v>East Flatbush</v>
      </c>
      <c r="P5877" t="s">
        <v>11822</v>
      </c>
      <c r="Q5877" t="str">
        <f t="shared" si="364"/>
        <v>No</v>
      </c>
      <c r="R5877">
        <v>6</v>
      </c>
      <c r="S5877" t="str">
        <f t="shared" si="365"/>
        <v>Large</v>
      </c>
      <c r="T5877" s="50">
        <v>189</v>
      </c>
      <c r="U5877" s="70">
        <f t="shared" si="366"/>
        <v>0.03</v>
      </c>
      <c r="V5877" s="52">
        <v>5</v>
      </c>
      <c r="W5877" s="52" t="str" cm="1">
        <f t="array" ref="W5877">_xlfn.SWITCH(ROUND(V5877,0),5,"Excellent",4,"Good",3,"Ok","Bad")</f>
        <v>Excellent</v>
      </c>
      <c r="X5877">
        <v>3</v>
      </c>
      <c r="Y5877" t="str">
        <f t="shared" si="367"/>
        <v>No</v>
      </c>
      <c r="Z5877" s="68">
        <v>44048</v>
      </c>
      <c r="AA5877" s="68">
        <v>44057</v>
      </c>
      <c r="AB5877">
        <v>172</v>
      </c>
      <c r="AC5877" t="s">
        <v>15616</v>
      </c>
    </row>
    <row r="5878" spans="1:29" x14ac:dyDescent="0.3">
      <c r="A5878" t="s">
        <v>14575</v>
      </c>
      <c r="B5878">
        <v>70</v>
      </c>
      <c r="C5878" t="str">
        <f>VLOOKUP($B5878,Hosts!$A:$M,10,0)</f>
        <v>Within an hour</v>
      </c>
      <c r="D5878" s="70">
        <f>VLOOKUP($B5878,Hosts!$A:$M,11,0)</f>
        <v>0.96</v>
      </c>
      <c r="E5878" s="70">
        <f>VLOOKUP($B5878,Hosts!$A:$M,12,0)</f>
        <v>0.99</v>
      </c>
      <c r="F5878" t="str">
        <f>VLOOKUP($B5878,Hosts!$A:$M,13,0)</f>
        <v>No</v>
      </c>
      <c r="G5878" t="str">
        <f>INDEX(Hosts!$A:$M, MATCH(Places!$B5878,Hosts!$A:$A,0), MATCH(Places!G$1,Hosts!$A$1:$M$1,0))</f>
        <v>Within an hour</v>
      </c>
      <c r="H5878" s="70">
        <f>INDEX(Hosts!$A:$M, MATCH(Places!$B5878,Hosts!$A:$A,0), MATCH(Places!H$1,Hosts!$A$1:$M$1,0))</f>
        <v>0.96</v>
      </c>
      <c r="I5878" s="70">
        <f>INDEX(Hosts!$A:$M, MATCH(Places!$B5878,Hosts!$A:$A,0), MATCH(Places!I$1,Hosts!$A$1:$M$1,0))</f>
        <v>0.99</v>
      </c>
      <c r="J5878" t="str">
        <f>INDEX(Hosts!$A:$M, MATCH(Places!$B5878,Hosts!$A:$A,0), MATCH(Places!J$1,Hosts!$A$1:$M$1,0))</f>
        <v>No</v>
      </c>
      <c r="K5878">
        <v>12</v>
      </c>
      <c r="L5878" t="str">
        <f>VLOOKUP($K5878,Neighborhoods!$A:$C,2,0)</f>
        <v>Brooklyn</v>
      </c>
      <c r="M5878" t="str">
        <f>VLOOKUP($K5878,Neighborhoods!$A:$C,3,0)</f>
        <v>Williamsburg</v>
      </c>
      <c r="N5878" t="str">
        <f>INDEX(Neighborhoods!$A:$C, MATCH(Places!$K5878,Neighborhoods!$A:$A,0), MATCH(Places!N$1,Neighborhoods!$A$1:$C$1,0))</f>
        <v>Brooklyn</v>
      </c>
      <c r="O5878" t="str">
        <f>INDEX(Neighborhoods!$A:$C, MATCH(Places!$K5878,Neighborhoods!$A:$A,0), MATCH(Places!O$1,Neighborhoods!$A$1:$C$1,0))</f>
        <v>Williamsburg</v>
      </c>
      <c r="P5878" t="s">
        <v>11822</v>
      </c>
      <c r="Q5878" t="str">
        <f t="shared" si="364"/>
        <v>No</v>
      </c>
      <c r="R5878">
        <v>4</v>
      </c>
      <c r="S5878" t="str">
        <f t="shared" si="365"/>
        <v>Medium</v>
      </c>
      <c r="T5878" s="50">
        <v>100</v>
      </c>
      <c r="U5878" s="70">
        <f t="shared" si="366"/>
        <v>0.03</v>
      </c>
      <c r="V5878" s="52">
        <v>4.88</v>
      </c>
      <c r="W5878" s="52" t="str" cm="1">
        <f t="array" ref="W5878">_xlfn.SWITCH(ROUND(V5878,0),5,"Excellent",4,"Good",3,"Ok","Bad")</f>
        <v>Excellent</v>
      </c>
      <c r="X5878">
        <v>8</v>
      </c>
      <c r="Y5878" t="str">
        <f t="shared" si="367"/>
        <v>No</v>
      </c>
      <c r="Z5878" s="68">
        <v>43905</v>
      </c>
      <c r="AA5878" s="68">
        <v>44055</v>
      </c>
      <c r="AB5878">
        <v>121</v>
      </c>
      <c r="AC5878" t="s">
        <v>15615</v>
      </c>
    </row>
    <row r="5879" spans="1:29" x14ac:dyDescent="0.3">
      <c r="A5879" t="s">
        <v>14665</v>
      </c>
      <c r="B5879">
        <v>2776</v>
      </c>
      <c r="C5879" t="str">
        <f>VLOOKUP($B5879,Hosts!$A:$M,10,0)</f>
        <v>Within an hour</v>
      </c>
      <c r="D5879" s="70">
        <f>VLOOKUP($B5879,Hosts!$A:$M,11,0)</f>
        <v>1</v>
      </c>
      <c r="E5879" s="70">
        <f>VLOOKUP($B5879,Hosts!$A:$M,12,0)</f>
        <v>0.92</v>
      </c>
      <c r="F5879" t="str">
        <f>VLOOKUP($B5879,Hosts!$A:$M,13,0)</f>
        <v>Yes</v>
      </c>
      <c r="G5879" t="str">
        <f>INDEX(Hosts!$A:$M, MATCH(Places!$B5879,Hosts!$A:$A,0), MATCH(Places!G$1,Hosts!$A$1:$M$1,0))</f>
        <v>Within an hour</v>
      </c>
      <c r="H5879" s="70">
        <f>INDEX(Hosts!$A:$M, MATCH(Places!$B5879,Hosts!$A:$A,0), MATCH(Places!H$1,Hosts!$A$1:$M$1,0))</f>
        <v>1</v>
      </c>
      <c r="I5879" s="70">
        <f>INDEX(Hosts!$A:$M, MATCH(Places!$B5879,Hosts!$A:$A,0), MATCH(Places!I$1,Hosts!$A$1:$M$1,0))</f>
        <v>0.92</v>
      </c>
      <c r="J5879" t="str">
        <f>INDEX(Hosts!$A:$M, MATCH(Places!$B5879,Hosts!$A:$A,0), MATCH(Places!J$1,Hosts!$A$1:$M$1,0))</f>
        <v>Yes</v>
      </c>
      <c r="K5879">
        <v>8</v>
      </c>
      <c r="L5879" t="str">
        <f>VLOOKUP($K5879,Neighborhoods!$A:$C,2,0)</f>
        <v>Brooklyn</v>
      </c>
      <c r="M5879" t="str">
        <f>VLOOKUP($K5879,Neighborhoods!$A:$C,3,0)</f>
        <v>Bushwick</v>
      </c>
      <c r="N5879" t="str">
        <f>INDEX(Neighborhoods!$A:$C, MATCH(Places!$K5879,Neighborhoods!$A:$A,0), MATCH(Places!N$1,Neighborhoods!$A$1:$C$1,0))</f>
        <v>Brooklyn</v>
      </c>
      <c r="O5879" t="str">
        <f>INDEX(Neighborhoods!$A:$C, MATCH(Places!$K5879,Neighborhoods!$A:$A,0), MATCH(Places!O$1,Neighborhoods!$A$1:$C$1,0))</f>
        <v>Bushwick</v>
      </c>
      <c r="P5879" t="s">
        <v>11822</v>
      </c>
      <c r="Q5879" t="str">
        <f t="shared" si="364"/>
        <v>No</v>
      </c>
      <c r="R5879">
        <v>2</v>
      </c>
      <c r="S5879" t="str">
        <f t="shared" si="365"/>
        <v>Small</v>
      </c>
      <c r="T5879" s="50">
        <v>93</v>
      </c>
      <c r="U5879" s="70">
        <f t="shared" si="366"/>
        <v>0.03</v>
      </c>
      <c r="V5879" s="52">
        <v>5</v>
      </c>
      <c r="W5879" s="52" t="str" cm="1">
        <f t="array" ref="W5879">_xlfn.SWITCH(ROUND(V5879,0),5,"Excellent",4,"Good",3,"Ok","Bad")</f>
        <v>Excellent</v>
      </c>
      <c r="X5879">
        <v>10</v>
      </c>
      <c r="Y5879" t="str">
        <f t="shared" si="367"/>
        <v>No</v>
      </c>
      <c r="Z5879" s="68">
        <v>43904</v>
      </c>
      <c r="AA5879" s="68">
        <v>44036</v>
      </c>
      <c r="AB5879">
        <v>268</v>
      </c>
      <c r="AC5879" t="s">
        <v>15615</v>
      </c>
    </row>
    <row r="5880" spans="1:29" x14ac:dyDescent="0.3">
      <c r="A5880" t="s">
        <v>13511</v>
      </c>
      <c r="B5880">
        <v>4131</v>
      </c>
      <c r="C5880" t="str">
        <f>VLOOKUP($B5880,Hosts!$A:$M,10,0)</f>
        <v>Within a day</v>
      </c>
      <c r="D5880" s="70">
        <f>VLOOKUP($B5880,Hosts!$A:$M,11,0)</f>
        <v>1</v>
      </c>
      <c r="E5880" s="70">
        <f>VLOOKUP($B5880,Hosts!$A:$M,12,0)</f>
        <v>0.71</v>
      </c>
      <c r="F5880" t="str">
        <f>VLOOKUP($B5880,Hosts!$A:$M,13,0)</f>
        <v>No</v>
      </c>
      <c r="G5880" t="str">
        <f>INDEX(Hosts!$A:$M, MATCH(Places!$B5880,Hosts!$A:$A,0), MATCH(Places!G$1,Hosts!$A$1:$M$1,0))</f>
        <v>Within a day</v>
      </c>
      <c r="H5880" s="70">
        <f>INDEX(Hosts!$A:$M, MATCH(Places!$B5880,Hosts!$A:$A,0), MATCH(Places!H$1,Hosts!$A$1:$M$1,0))</f>
        <v>1</v>
      </c>
      <c r="I5880" s="70">
        <f>INDEX(Hosts!$A:$M, MATCH(Places!$B5880,Hosts!$A:$A,0), MATCH(Places!I$1,Hosts!$A$1:$M$1,0))</f>
        <v>0.71</v>
      </c>
      <c r="J5880" t="str">
        <f>INDEX(Hosts!$A:$M, MATCH(Places!$B5880,Hosts!$A:$A,0), MATCH(Places!J$1,Hosts!$A$1:$M$1,0))</f>
        <v>No</v>
      </c>
      <c r="K5880">
        <v>18</v>
      </c>
      <c r="L5880" t="str">
        <f>VLOOKUP($K5880,Neighborhoods!$A:$C,2,0)</f>
        <v>Manhattan</v>
      </c>
      <c r="M5880" t="str">
        <f>VLOOKUP($K5880,Neighborhoods!$A:$C,3,0)</f>
        <v>Midtown</v>
      </c>
      <c r="N5880" t="str">
        <f>INDEX(Neighborhoods!$A:$C, MATCH(Places!$K5880,Neighborhoods!$A:$A,0), MATCH(Places!N$1,Neighborhoods!$A$1:$C$1,0))</f>
        <v>Manhattan</v>
      </c>
      <c r="O5880" t="str">
        <f>INDEX(Neighborhoods!$A:$C, MATCH(Places!$K5880,Neighborhoods!$A:$A,0), MATCH(Places!O$1,Neighborhoods!$A$1:$C$1,0))</f>
        <v>Midtown</v>
      </c>
      <c r="P5880" t="s">
        <v>1</v>
      </c>
      <c r="Q5880" t="str">
        <f t="shared" si="364"/>
        <v>Yes</v>
      </c>
      <c r="R5880">
        <v>1</v>
      </c>
      <c r="S5880" t="str">
        <f t="shared" si="365"/>
        <v>Small</v>
      </c>
      <c r="T5880" s="50">
        <v>79</v>
      </c>
      <c r="U5880" s="70">
        <f t="shared" si="366"/>
        <v>0.03</v>
      </c>
      <c r="V5880" s="52">
        <v>5</v>
      </c>
      <c r="W5880" s="52" t="str" cm="1">
        <f t="array" ref="W5880">_xlfn.SWITCH(ROUND(V5880,0),5,"Excellent",4,"Good",3,"Ok","Bad")</f>
        <v>Excellent</v>
      </c>
      <c r="X5880">
        <v>4</v>
      </c>
      <c r="Y5880" t="str">
        <f t="shared" si="367"/>
        <v>No</v>
      </c>
      <c r="Z5880" s="68">
        <v>43897</v>
      </c>
      <c r="AA5880" s="68">
        <v>43903</v>
      </c>
      <c r="AB5880">
        <v>90</v>
      </c>
      <c r="AC5880" t="s">
        <v>15615</v>
      </c>
    </row>
    <row r="5881" spans="1:29" x14ac:dyDescent="0.3">
      <c r="A5881" t="s">
        <v>14678</v>
      </c>
      <c r="B5881">
        <v>3902</v>
      </c>
      <c r="C5881" t="str">
        <f>VLOOKUP($B5881,Hosts!$A:$M,10,0)</f>
        <v>Within an hour</v>
      </c>
      <c r="D5881" s="70">
        <f>VLOOKUP($B5881,Hosts!$A:$M,11,0)</f>
        <v>1</v>
      </c>
      <c r="E5881" s="70">
        <f>VLOOKUP($B5881,Hosts!$A:$M,12,0)</f>
        <v>1</v>
      </c>
      <c r="F5881" t="str">
        <f>VLOOKUP($B5881,Hosts!$A:$M,13,0)</f>
        <v>No</v>
      </c>
      <c r="G5881" t="str">
        <f>INDEX(Hosts!$A:$M, MATCH(Places!$B5881,Hosts!$A:$A,0), MATCH(Places!G$1,Hosts!$A$1:$M$1,0))</f>
        <v>Within an hour</v>
      </c>
      <c r="H5881" s="70">
        <f>INDEX(Hosts!$A:$M, MATCH(Places!$B5881,Hosts!$A:$A,0), MATCH(Places!H$1,Hosts!$A$1:$M$1,0))</f>
        <v>1</v>
      </c>
      <c r="I5881" s="70">
        <f>INDEX(Hosts!$A:$M, MATCH(Places!$B5881,Hosts!$A:$A,0), MATCH(Places!I$1,Hosts!$A$1:$M$1,0))</f>
        <v>1</v>
      </c>
      <c r="J5881" t="str">
        <f>INDEX(Hosts!$A:$M, MATCH(Places!$B5881,Hosts!$A:$A,0), MATCH(Places!J$1,Hosts!$A$1:$M$1,0))</f>
        <v>No</v>
      </c>
      <c r="K5881">
        <v>17</v>
      </c>
      <c r="L5881" t="str">
        <f>VLOOKUP($K5881,Neighborhoods!$A:$C,2,0)</f>
        <v>Manhattan</v>
      </c>
      <c r="M5881" t="str">
        <f>VLOOKUP($K5881,Neighborhoods!$A:$C,3,0)</f>
        <v>Hell's Kitchen</v>
      </c>
      <c r="N5881" t="str">
        <f>INDEX(Neighborhoods!$A:$C, MATCH(Places!$K5881,Neighborhoods!$A:$A,0), MATCH(Places!N$1,Neighborhoods!$A$1:$C$1,0))</f>
        <v>Manhattan</v>
      </c>
      <c r="O5881" t="str">
        <f>INDEX(Neighborhoods!$A:$C, MATCH(Places!$K5881,Neighborhoods!$A:$A,0), MATCH(Places!O$1,Neighborhoods!$A$1:$C$1,0))</f>
        <v>Hell's Kitchen</v>
      </c>
      <c r="P5881" t="s">
        <v>1</v>
      </c>
      <c r="Q5881" t="str">
        <f t="shared" si="364"/>
        <v>Yes</v>
      </c>
      <c r="R5881">
        <v>3</v>
      </c>
      <c r="S5881" t="str">
        <f t="shared" si="365"/>
        <v>Medium</v>
      </c>
      <c r="T5881" s="50">
        <v>239</v>
      </c>
      <c r="U5881" s="70">
        <f t="shared" si="366"/>
        <v>0.04</v>
      </c>
      <c r="V5881" s="52">
        <v>5</v>
      </c>
      <c r="W5881" s="52" t="str" cm="1">
        <f t="array" ref="W5881">_xlfn.SWITCH(ROUND(V5881,0),5,"Excellent",4,"Good",3,"Ok","Bad")</f>
        <v>Excellent</v>
      </c>
      <c r="X5881">
        <v>5</v>
      </c>
      <c r="Y5881" t="str">
        <f t="shared" si="367"/>
        <v>No</v>
      </c>
      <c r="Z5881" s="68">
        <v>43951</v>
      </c>
      <c r="AA5881" s="68">
        <v>44030</v>
      </c>
      <c r="AB5881">
        <v>178</v>
      </c>
      <c r="AC5881" t="s">
        <v>15616</v>
      </c>
    </row>
    <row r="5882" spans="1:29" x14ac:dyDescent="0.3">
      <c r="A5882" t="s">
        <v>14733</v>
      </c>
      <c r="B5882">
        <v>3422</v>
      </c>
      <c r="C5882" t="str">
        <f>VLOOKUP($B5882,Hosts!$A:$M,10,0)</f>
        <v>Within an hour</v>
      </c>
      <c r="D5882" s="70">
        <f>VLOOKUP($B5882,Hosts!$A:$M,11,0)</f>
        <v>0.93</v>
      </c>
      <c r="E5882" s="70">
        <f>VLOOKUP($B5882,Hosts!$A:$M,12,0)</f>
        <v>0.95</v>
      </c>
      <c r="F5882" t="str">
        <f>VLOOKUP($B5882,Hosts!$A:$M,13,0)</f>
        <v>Yes</v>
      </c>
      <c r="G5882" t="str">
        <f>INDEX(Hosts!$A:$M, MATCH(Places!$B5882,Hosts!$A:$A,0), MATCH(Places!G$1,Hosts!$A$1:$M$1,0))</f>
        <v>Within an hour</v>
      </c>
      <c r="H5882" s="70">
        <f>INDEX(Hosts!$A:$M, MATCH(Places!$B5882,Hosts!$A:$A,0), MATCH(Places!H$1,Hosts!$A$1:$M$1,0))</f>
        <v>0.93</v>
      </c>
      <c r="I5882" s="70">
        <f>INDEX(Hosts!$A:$M, MATCH(Places!$B5882,Hosts!$A:$A,0), MATCH(Places!I$1,Hosts!$A$1:$M$1,0))</f>
        <v>0.95</v>
      </c>
      <c r="J5882" t="str">
        <f>INDEX(Hosts!$A:$M, MATCH(Places!$B5882,Hosts!$A:$A,0), MATCH(Places!J$1,Hosts!$A$1:$M$1,0))</f>
        <v>Yes</v>
      </c>
      <c r="K5882">
        <v>11</v>
      </c>
      <c r="L5882" t="str">
        <f>VLOOKUP($K5882,Neighborhoods!$A:$C,2,0)</f>
        <v>Brooklyn</v>
      </c>
      <c r="M5882" t="str">
        <f>VLOOKUP($K5882,Neighborhoods!$A:$C,3,0)</f>
        <v>Greenpoint</v>
      </c>
      <c r="N5882" t="str">
        <f>INDEX(Neighborhoods!$A:$C, MATCH(Places!$K5882,Neighborhoods!$A:$A,0), MATCH(Places!N$1,Neighborhoods!$A$1:$C$1,0))</f>
        <v>Brooklyn</v>
      </c>
      <c r="O5882" t="str">
        <f>INDEX(Neighborhoods!$A:$C, MATCH(Places!$K5882,Neighborhoods!$A:$A,0), MATCH(Places!O$1,Neighborhoods!$A$1:$C$1,0))</f>
        <v>Greenpoint</v>
      </c>
      <c r="P5882" t="s">
        <v>11822</v>
      </c>
      <c r="Q5882" t="str">
        <f t="shared" si="364"/>
        <v>No</v>
      </c>
      <c r="R5882">
        <v>4</v>
      </c>
      <c r="S5882" t="str">
        <f t="shared" si="365"/>
        <v>Medium</v>
      </c>
      <c r="T5882" s="50">
        <v>161</v>
      </c>
      <c r="U5882" s="70">
        <f t="shared" si="366"/>
        <v>0.03</v>
      </c>
      <c r="V5882" s="52">
        <v>4.7</v>
      </c>
      <c r="W5882" s="52" t="str" cm="1">
        <f t="array" ref="W5882">_xlfn.SWITCH(ROUND(V5882,0),5,"Excellent",4,"Good",3,"Ok","Bad")</f>
        <v>Excellent</v>
      </c>
      <c r="X5882">
        <v>23</v>
      </c>
      <c r="Y5882" t="str">
        <f t="shared" si="367"/>
        <v>No</v>
      </c>
      <c r="Z5882" s="68">
        <v>43906</v>
      </c>
      <c r="AA5882" s="68">
        <v>44056</v>
      </c>
      <c r="AB5882">
        <v>194</v>
      </c>
      <c r="AC5882" t="s">
        <v>15616</v>
      </c>
    </row>
    <row r="5883" spans="1:29" x14ac:dyDescent="0.3">
      <c r="A5883" t="s">
        <v>13786</v>
      </c>
      <c r="B5883">
        <v>2731</v>
      </c>
      <c r="C5883" t="str">
        <f>VLOOKUP($B5883,Hosts!$A:$M,10,0)</f>
        <v>Within an hour</v>
      </c>
      <c r="D5883" s="70">
        <f>VLOOKUP($B5883,Hosts!$A:$M,11,0)</f>
        <v>1</v>
      </c>
      <c r="E5883" s="70">
        <f>VLOOKUP($B5883,Hosts!$A:$M,12,0)</f>
        <v>1</v>
      </c>
      <c r="F5883" t="str">
        <f>VLOOKUP($B5883,Hosts!$A:$M,13,0)</f>
        <v>Yes</v>
      </c>
      <c r="G5883" t="str">
        <f>INDEX(Hosts!$A:$M, MATCH(Places!$B5883,Hosts!$A:$A,0), MATCH(Places!G$1,Hosts!$A$1:$M$1,0))</f>
        <v>Within an hour</v>
      </c>
      <c r="H5883" s="70">
        <f>INDEX(Hosts!$A:$M, MATCH(Places!$B5883,Hosts!$A:$A,0), MATCH(Places!H$1,Hosts!$A$1:$M$1,0))</f>
        <v>1</v>
      </c>
      <c r="I5883" s="70">
        <f>INDEX(Hosts!$A:$M, MATCH(Places!$B5883,Hosts!$A:$A,0), MATCH(Places!I$1,Hosts!$A$1:$M$1,0))</f>
        <v>1</v>
      </c>
      <c r="J5883" t="str">
        <f>INDEX(Hosts!$A:$M, MATCH(Places!$B5883,Hosts!$A:$A,0), MATCH(Places!J$1,Hosts!$A$1:$M$1,0))</f>
        <v>Yes</v>
      </c>
      <c r="K5883">
        <v>7</v>
      </c>
      <c r="L5883" t="str">
        <f>VLOOKUP($K5883,Neighborhoods!$A:$C,2,0)</f>
        <v>Brooklyn</v>
      </c>
      <c r="M5883" t="str">
        <f>VLOOKUP($K5883,Neighborhoods!$A:$C,3,0)</f>
        <v>Bedford-Stuyvesant</v>
      </c>
      <c r="N5883" t="str">
        <f>INDEX(Neighborhoods!$A:$C, MATCH(Places!$K5883,Neighborhoods!$A:$A,0), MATCH(Places!N$1,Neighborhoods!$A$1:$C$1,0))</f>
        <v>Brooklyn</v>
      </c>
      <c r="O5883" t="str">
        <f>INDEX(Neighborhoods!$A:$C, MATCH(Places!$K5883,Neighborhoods!$A:$A,0), MATCH(Places!O$1,Neighborhoods!$A$1:$C$1,0))</f>
        <v>Bedford-Stuyvesant</v>
      </c>
      <c r="P5883" t="s">
        <v>11822</v>
      </c>
      <c r="Q5883" t="str">
        <f t="shared" si="364"/>
        <v>No</v>
      </c>
      <c r="R5883">
        <v>4</v>
      </c>
      <c r="S5883" t="str">
        <f t="shared" si="365"/>
        <v>Medium</v>
      </c>
      <c r="T5883" s="50">
        <v>275</v>
      </c>
      <c r="U5883" s="70">
        <f t="shared" si="366"/>
        <v>0.04</v>
      </c>
      <c r="V5883" s="52">
        <v>5</v>
      </c>
      <c r="W5883" s="52" t="str" cm="1">
        <f t="array" ref="W5883">_xlfn.SWITCH(ROUND(V5883,0),5,"Excellent",4,"Good",3,"Ok","Bad")</f>
        <v>Excellent</v>
      </c>
      <c r="X5883">
        <v>13</v>
      </c>
      <c r="Y5883" t="str">
        <f t="shared" si="367"/>
        <v>No</v>
      </c>
      <c r="Z5883" s="68">
        <v>43975</v>
      </c>
      <c r="AA5883" s="68">
        <v>44039</v>
      </c>
      <c r="AB5883">
        <v>22</v>
      </c>
      <c r="AC5883" t="s">
        <v>15615</v>
      </c>
    </row>
    <row r="5884" spans="1:29" x14ac:dyDescent="0.3">
      <c r="A5884" t="s">
        <v>14767</v>
      </c>
      <c r="B5884">
        <v>70</v>
      </c>
      <c r="C5884" t="str">
        <f>VLOOKUP($B5884,Hosts!$A:$M,10,0)</f>
        <v>Within an hour</v>
      </c>
      <c r="D5884" s="70">
        <f>VLOOKUP($B5884,Hosts!$A:$M,11,0)</f>
        <v>0.96</v>
      </c>
      <c r="E5884" s="70">
        <f>VLOOKUP($B5884,Hosts!$A:$M,12,0)</f>
        <v>0.99</v>
      </c>
      <c r="F5884" t="str">
        <f>VLOOKUP($B5884,Hosts!$A:$M,13,0)</f>
        <v>No</v>
      </c>
      <c r="G5884" t="str">
        <f>INDEX(Hosts!$A:$M, MATCH(Places!$B5884,Hosts!$A:$A,0), MATCH(Places!G$1,Hosts!$A$1:$M$1,0))</f>
        <v>Within an hour</v>
      </c>
      <c r="H5884" s="70">
        <f>INDEX(Hosts!$A:$M, MATCH(Places!$B5884,Hosts!$A:$A,0), MATCH(Places!H$1,Hosts!$A$1:$M$1,0))</f>
        <v>0.96</v>
      </c>
      <c r="I5884" s="70">
        <f>INDEX(Hosts!$A:$M, MATCH(Places!$B5884,Hosts!$A:$A,0), MATCH(Places!I$1,Hosts!$A$1:$M$1,0))</f>
        <v>0.99</v>
      </c>
      <c r="J5884" t="str">
        <f>INDEX(Hosts!$A:$M, MATCH(Places!$B5884,Hosts!$A:$A,0), MATCH(Places!J$1,Hosts!$A$1:$M$1,0))</f>
        <v>No</v>
      </c>
      <c r="K5884">
        <v>12</v>
      </c>
      <c r="L5884" t="str">
        <f>VLOOKUP($K5884,Neighborhoods!$A:$C,2,0)</f>
        <v>Brooklyn</v>
      </c>
      <c r="M5884" t="str">
        <f>VLOOKUP($K5884,Neighborhoods!$A:$C,3,0)</f>
        <v>Williamsburg</v>
      </c>
      <c r="N5884" t="str">
        <f>INDEX(Neighborhoods!$A:$C, MATCH(Places!$K5884,Neighborhoods!$A:$A,0), MATCH(Places!N$1,Neighborhoods!$A$1:$C$1,0))</f>
        <v>Brooklyn</v>
      </c>
      <c r="O5884" t="str">
        <f>INDEX(Neighborhoods!$A:$C, MATCH(Places!$K5884,Neighborhoods!$A:$A,0), MATCH(Places!O$1,Neighborhoods!$A$1:$C$1,0))</f>
        <v>Williamsburg</v>
      </c>
      <c r="P5884" t="s">
        <v>11822</v>
      </c>
      <c r="Q5884" t="str">
        <f t="shared" si="364"/>
        <v>No</v>
      </c>
      <c r="R5884">
        <v>4</v>
      </c>
      <c r="S5884" t="str">
        <f t="shared" si="365"/>
        <v>Medium</v>
      </c>
      <c r="T5884" s="50">
        <v>131</v>
      </c>
      <c r="U5884" s="70">
        <f t="shared" si="366"/>
        <v>0.03</v>
      </c>
      <c r="V5884" s="52">
        <v>4.82</v>
      </c>
      <c r="W5884" s="52" t="str" cm="1">
        <f t="array" ref="W5884">_xlfn.SWITCH(ROUND(V5884,0),5,"Excellent",4,"Good",3,"Ok","Bad")</f>
        <v>Excellent</v>
      </c>
      <c r="X5884">
        <v>11</v>
      </c>
      <c r="Y5884" t="str">
        <f t="shared" si="367"/>
        <v>No</v>
      </c>
      <c r="Z5884" s="68">
        <v>43952</v>
      </c>
      <c r="AA5884" s="68">
        <v>44049</v>
      </c>
      <c r="AB5884">
        <v>146</v>
      </c>
      <c r="AC5884" t="s">
        <v>15615</v>
      </c>
    </row>
    <row r="5885" spans="1:29" x14ac:dyDescent="0.3">
      <c r="A5885" t="s">
        <v>14508</v>
      </c>
      <c r="B5885">
        <v>4132</v>
      </c>
      <c r="C5885" t="str">
        <f>VLOOKUP($B5885,Hosts!$A:$M,10,0)</f>
        <v>Within an hour</v>
      </c>
      <c r="D5885" s="70">
        <f>VLOOKUP($B5885,Hosts!$A:$M,11,0)</f>
        <v>1</v>
      </c>
      <c r="E5885" s="70">
        <f>VLOOKUP($B5885,Hosts!$A:$M,12,0)</f>
        <v>1</v>
      </c>
      <c r="F5885" t="str">
        <f>VLOOKUP($B5885,Hosts!$A:$M,13,0)</f>
        <v>No</v>
      </c>
      <c r="G5885" t="str">
        <f>INDEX(Hosts!$A:$M, MATCH(Places!$B5885,Hosts!$A:$A,0), MATCH(Places!G$1,Hosts!$A$1:$M$1,0))</f>
        <v>Within an hour</v>
      </c>
      <c r="H5885" s="70">
        <f>INDEX(Hosts!$A:$M, MATCH(Places!$B5885,Hosts!$A:$A,0), MATCH(Places!H$1,Hosts!$A$1:$M$1,0))</f>
        <v>1</v>
      </c>
      <c r="I5885" s="70">
        <f>INDEX(Hosts!$A:$M, MATCH(Places!$B5885,Hosts!$A:$A,0), MATCH(Places!I$1,Hosts!$A$1:$M$1,0))</f>
        <v>1</v>
      </c>
      <c r="J5885" t="str">
        <f>INDEX(Hosts!$A:$M, MATCH(Places!$B5885,Hosts!$A:$A,0), MATCH(Places!J$1,Hosts!$A$1:$M$1,0))</f>
        <v>No</v>
      </c>
      <c r="K5885">
        <v>22</v>
      </c>
      <c r="L5885" t="str">
        <f>VLOOKUP($K5885,Neighborhoods!$A:$C,2,0)</f>
        <v>Queens</v>
      </c>
      <c r="M5885" t="str">
        <f>VLOOKUP($K5885,Neighborhoods!$A:$C,3,0)</f>
        <v>Flushing</v>
      </c>
      <c r="N5885" t="str">
        <f>INDEX(Neighborhoods!$A:$C, MATCH(Places!$K5885,Neighborhoods!$A:$A,0), MATCH(Places!N$1,Neighborhoods!$A$1:$C$1,0))</f>
        <v>Queens</v>
      </c>
      <c r="O5885" t="str">
        <f>INDEX(Neighborhoods!$A:$C, MATCH(Places!$K5885,Neighborhoods!$A:$A,0), MATCH(Places!O$1,Neighborhoods!$A$1:$C$1,0))</f>
        <v>Flushing</v>
      </c>
      <c r="P5885" t="s">
        <v>11822</v>
      </c>
      <c r="Q5885" t="str">
        <f t="shared" si="364"/>
        <v>No</v>
      </c>
      <c r="R5885">
        <v>6</v>
      </c>
      <c r="S5885" t="str">
        <f t="shared" si="365"/>
        <v>Large</v>
      </c>
      <c r="T5885" s="50">
        <v>151</v>
      </c>
      <c r="U5885" s="70">
        <f t="shared" si="366"/>
        <v>0.03</v>
      </c>
      <c r="V5885" s="52">
        <v>4.2</v>
      </c>
      <c r="W5885" s="52" t="str" cm="1">
        <f t="array" ref="W5885">_xlfn.SWITCH(ROUND(V5885,0),5,"Excellent",4,"Good",3,"Ok","Bad")</f>
        <v>Good</v>
      </c>
      <c r="X5885">
        <v>5</v>
      </c>
      <c r="Y5885" t="str">
        <f t="shared" si="367"/>
        <v>No</v>
      </c>
      <c r="Z5885" s="68">
        <v>43952</v>
      </c>
      <c r="AA5885" s="68">
        <v>44014</v>
      </c>
      <c r="AB5885">
        <v>248</v>
      </c>
      <c r="AC5885" t="s">
        <v>15616</v>
      </c>
    </row>
    <row r="5886" spans="1:29" x14ac:dyDescent="0.3">
      <c r="A5886" t="s">
        <v>13847</v>
      </c>
      <c r="B5886">
        <v>1546</v>
      </c>
      <c r="C5886" t="str">
        <f>VLOOKUP($B5886,Hosts!$A:$M,10,0)</f>
        <v>Within an hour</v>
      </c>
      <c r="D5886" s="70">
        <f>VLOOKUP($B5886,Hosts!$A:$M,11,0)</f>
        <v>1</v>
      </c>
      <c r="E5886" s="70">
        <f>VLOOKUP($B5886,Hosts!$A:$M,12,0)</f>
        <v>0.93</v>
      </c>
      <c r="F5886" t="str">
        <f>VLOOKUP($B5886,Hosts!$A:$M,13,0)</f>
        <v>Yes</v>
      </c>
      <c r="G5886" t="str">
        <f>INDEX(Hosts!$A:$M, MATCH(Places!$B5886,Hosts!$A:$A,0), MATCH(Places!G$1,Hosts!$A$1:$M$1,0))</f>
        <v>Within an hour</v>
      </c>
      <c r="H5886" s="70">
        <f>INDEX(Hosts!$A:$M, MATCH(Places!$B5886,Hosts!$A:$A,0), MATCH(Places!H$1,Hosts!$A$1:$M$1,0))</f>
        <v>1</v>
      </c>
      <c r="I5886" s="70">
        <f>INDEX(Hosts!$A:$M, MATCH(Places!$B5886,Hosts!$A:$A,0), MATCH(Places!I$1,Hosts!$A$1:$M$1,0))</f>
        <v>0.93</v>
      </c>
      <c r="J5886" t="str">
        <f>INDEX(Hosts!$A:$M, MATCH(Places!$B5886,Hosts!$A:$A,0), MATCH(Places!J$1,Hosts!$A$1:$M$1,0))</f>
        <v>Yes</v>
      </c>
      <c r="K5886">
        <v>17</v>
      </c>
      <c r="L5886" t="str">
        <f>VLOOKUP($K5886,Neighborhoods!$A:$C,2,0)</f>
        <v>Manhattan</v>
      </c>
      <c r="M5886" t="str">
        <f>VLOOKUP($K5886,Neighborhoods!$A:$C,3,0)</f>
        <v>Hell's Kitchen</v>
      </c>
      <c r="N5886" t="str">
        <f>INDEX(Neighborhoods!$A:$C, MATCH(Places!$K5886,Neighborhoods!$A:$A,0), MATCH(Places!N$1,Neighborhoods!$A$1:$C$1,0))</f>
        <v>Manhattan</v>
      </c>
      <c r="O5886" t="str">
        <f>INDEX(Neighborhoods!$A:$C, MATCH(Places!$K5886,Neighborhoods!$A:$A,0), MATCH(Places!O$1,Neighborhoods!$A$1:$C$1,0))</f>
        <v>Hell's Kitchen</v>
      </c>
      <c r="P5886" t="s">
        <v>11822</v>
      </c>
      <c r="Q5886" t="str">
        <f t="shared" si="364"/>
        <v>No</v>
      </c>
      <c r="R5886">
        <v>6</v>
      </c>
      <c r="S5886" t="str">
        <f t="shared" si="365"/>
        <v>Large</v>
      </c>
      <c r="T5886" s="50">
        <v>80</v>
      </c>
      <c r="U5886" s="70">
        <f t="shared" si="366"/>
        <v>0.03</v>
      </c>
      <c r="V5886" s="52">
        <v>5</v>
      </c>
      <c r="W5886" s="52" t="str" cm="1">
        <f t="array" ref="W5886">_xlfn.SWITCH(ROUND(V5886,0),5,"Excellent",4,"Good",3,"Ok","Bad")</f>
        <v>Excellent</v>
      </c>
      <c r="X5886">
        <v>4</v>
      </c>
      <c r="Y5886" t="str">
        <f t="shared" si="367"/>
        <v>No</v>
      </c>
      <c r="Z5886" s="68">
        <v>43908</v>
      </c>
      <c r="AA5886" s="68">
        <v>44043</v>
      </c>
      <c r="AB5886">
        <v>0</v>
      </c>
      <c r="AC5886" t="s">
        <v>15615</v>
      </c>
    </row>
    <row r="5887" spans="1:29" x14ac:dyDescent="0.3">
      <c r="A5887" t="s">
        <v>14691</v>
      </c>
      <c r="B5887">
        <v>2056</v>
      </c>
      <c r="C5887" t="str">
        <f>VLOOKUP($B5887,Hosts!$A:$M,10,0)</f>
        <v>Within a few hours</v>
      </c>
      <c r="D5887" s="70">
        <f>VLOOKUP($B5887,Hosts!$A:$M,11,0)</f>
        <v>0.55000000000000004</v>
      </c>
      <c r="E5887" s="70">
        <f>VLOOKUP($B5887,Hosts!$A:$M,12,0)</f>
        <v>0.42</v>
      </c>
      <c r="F5887" t="str">
        <f>VLOOKUP($B5887,Hosts!$A:$M,13,0)</f>
        <v>No</v>
      </c>
      <c r="G5887" t="str">
        <f>INDEX(Hosts!$A:$M, MATCH(Places!$B5887,Hosts!$A:$A,0), MATCH(Places!G$1,Hosts!$A$1:$M$1,0))</f>
        <v>Within a few hours</v>
      </c>
      <c r="H5887" s="70">
        <f>INDEX(Hosts!$A:$M, MATCH(Places!$B5887,Hosts!$A:$A,0), MATCH(Places!H$1,Hosts!$A$1:$M$1,0))</f>
        <v>0.55000000000000004</v>
      </c>
      <c r="I5887" s="70">
        <f>INDEX(Hosts!$A:$M, MATCH(Places!$B5887,Hosts!$A:$A,0), MATCH(Places!I$1,Hosts!$A$1:$M$1,0))</f>
        <v>0.42</v>
      </c>
      <c r="J5887" t="str">
        <f>INDEX(Hosts!$A:$M, MATCH(Places!$B5887,Hosts!$A:$A,0), MATCH(Places!J$1,Hosts!$A$1:$M$1,0))</f>
        <v>No</v>
      </c>
      <c r="K5887">
        <v>14</v>
      </c>
      <c r="L5887" t="str">
        <f>VLOOKUP($K5887,Neighborhoods!$A:$C,2,0)</f>
        <v>Manhattan</v>
      </c>
      <c r="M5887" t="str">
        <f>VLOOKUP($K5887,Neighborhoods!$A:$C,3,0)</f>
        <v>East Harlem</v>
      </c>
      <c r="N5887" t="str">
        <f>INDEX(Neighborhoods!$A:$C, MATCH(Places!$K5887,Neighborhoods!$A:$A,0), MATCH(Places!N$1,Neighborhoods!$A$1:$C$1,0))</f>
        <v>Manhattan</v>
      </c>
      <c r="O5887" t="str">
        <f>INDEX(Neighborhoods!$A:$C, MATCH(Places!$K5887,Neighborhoods!$A:$A,0), MATCH(Places!O$1,Neighborhoods!$A$1:$C$1,0))</f>
        <v>East Harlem</v>
      </c>
      <c r="P5887" t="s">
        <v>11822</v>
      </c>
      <c r="Q5887" t="str">
        <f t="shared" si="364"/>
        <v>No</v>
      </c>
      <c r="R5887">
        <v>3</v>
      </c>
      <c r="S5887" t="str">
        <f t="shared" si="365"/>
        <v>Medium</v>
      </c>
      <c r="T5887" s="50">
        <v>58</v>
      </c>
      <c r="U5887" s="70">
        <f t="shared" si="366"/>
        <v>0.03</v>
      </c>
      <c r="V5887" s="52">
        <v>4.5</v>
      </c>
      <c r="W5887" s="52" t="str" cm="1">
        <f t="array" ref="W5887">_xlfn.SWITCH(ROUND(V5887,0),5,"Excellent",4,"Good",3,"Ok","Bad")</f>
        <v>Excellent</v>
      </c>
      <c r="X5887">
        <v>6</v>
      </c>
      <c r="Y5887" t="str">
        <f t="shared" si="367"/>
        <v>No</v>
      </c>
      <c r="Z5887" s="68">
        <v>43924</v>
      </c>
      <c r="AA5887" s="68">
        <v>44023</v>
      </c>
      <c r="AB5887">
        <v>365</v>
      </c>
      <c r="AC5887" t="s">
        <v>15615</v>
      </c>
    </row>
    <row r="5888" spans="1:29" x14ac:dyDescent="0.3">
      <c r="A5888" t="s">
        <v>15324</v>
      </c>
      <c r="B5888">
        <v>4134</v>
      </c>
      <c r="C5888" t="str">
        <f>VLOOKUP($B5888,Hosts!$A:$M,10,0)</f>
        <v>Within a few hours</v>
      </c>
      <c r="D5888" s="70">
        <f>VLOOKUP($B5888,Hosts!$A:$M,11,0)</f>
        <v>0.92</v>
      </c>
      <c r="E5888" s="70">
        <f>VLOOKUP($B5888,Hosts!$A:$M,12,0)</f>
        <v>1</v>
      </c>
      <c r="F5888" t="str">
        <f>VLOOKUP($B5888,Hosts!$A:$M,13,0)</f>
        <v>No</v>
      </c>
      <c r="G5888" t="str">
        <f>INDEX(Hosts!$A:$M, MATCH(Places!$B5888,Hosts!$A:$A,0), MATCH(Places!G$1,Hosts!$A$1:$M$1,0))</f>
        <v>Within a few hours</v>
      </c>
      <c r="H5888" s="70">
        <f>INDEX(Hosts!$A:$M, MATCH(Places!$B5888,Hosts!$A:$A,0), MATCH(Places!H$1,Hosts!$A$1:$M$1,0))</f>
        <v>0.92</v>
      </c>
      <c r="I5888" s="70">
        <f>INDEX(Hosts!$A:$M, MATCH(Places!$B5888,Hosts!$A:$A,0), MATCH(Places!I$1,Hosts!$A$1:$M$1,0))</f>
        <v>1</v>
      </c>
      <c r="J5888" t="str">
        <f>INDEX(Hosts!$A:$M, MATCH(Places!$B5888,Hosts!$A:$A,0), MATCH(Places!J$1,Hosts!$A$1:$M$1,0))</f>
        <v>No</v>
      </c>
      <c r="K5888">
        <v>22</v>
      </c>
      <c r="L5888" t="str">
        <f>VLOOKUP($K5888,Neighborhoods!$A:$C,2,0)</f>
        <v>Queens</v>
      </c>
      <c r="M5888" t="str">
        <f>VLOOKUP($K5888,Neighborhoods!$A:$C,3,0)</f>
        <v>Flushing</v>
      </c>
      <c r="N5888" t="str">
        <f>INDEX(Neighborhoods!$A:$C, MATCH(Places!$K5888,Neighborhoods!$A:$A,0), MATCH(Places!N$1,Neighborhoods!$A$1:$C$1,0))</f>
        <v>Queens</v>
      </c>
      <c r="O5888" t="str">
        <f>INDEX(Neighborhoods!$A:$C, MATCH(Places!$K5888,Neighborhoods!$A:$A,0), MATCH(Places!O$1,Neighborhoods!$A$1:$C$1,0))</f>
        <v>Flushing</v>
      </c>
      <c r="P5888" t="s">
        <v>11822</v>
      </c>
      <c r="Q5888" t="str">
        <f t="shared" si="364"/>
        <v>No</v>
      </c>
      <c r="R5888">
        <v>8</v>
      </c>
      <c r="S5888" t="str">
        <f t="shared" si="365"/>
        <v>Large</v>
      </c>
      <c r="T5888" s="50">
        <v>307</v>
      </c>
      <c r="U5888" s="70">
        <f t="shared" si="366"/>
        <v>0.04</v>
      </c>
      <c r="V5888" s="52">
        <v>5</v>
      </c>
      <c r="W5888" s="52" t="str" cm="1">
        <f t="array" ref="W5888">_xlfn.SWITCH(ROUND(V5888,0),5,"Excellent",4,"Good",3,"Ok","Bad")</f>
        <v>Excellent</v>
      </c>
      <c r="X5888">
        <v>6</v>
      </c>
      <c r="Y5888" t="str">
        <f t="shared" si="367"/>
        <v>No</v>
      </c>
      <c r="Z5888" s="68">
        <v>44009</v>
      </c>
      <c r="AA5888" s="68">
        <v>44034</v>
      </c>
      <c r="AB5888">
        <v>338</v>
      </c>
      <c r="AC5888" t="s">
        <v>15615</v>
      </c>
    </row>
    <row r="5889" spans="1:29" x14ac:dyDescent="0.3">
      <c r="A5889" t="s">
        <v>14552</v>
      </c>
      <c r="B5889">
        <v>2868</v>
      </c>
      <c r="C5889" t="str">
        <f>VLOOKUP($B5889,Hosts!$A:$M,10,0)</f>
        <v>Within an hour</v>
      </c>
      <c r="D5889" s="70">
        <f>VLOOKUP($B5889,Hosts!$A:$M,11,0)</f>
        <v>1</v>
      </c>
      <c r="E5889" s="70">
        <f>VLOOKUP($B5889,Hosts!$A:$M,12,0)</f>
        <v>1</v>
      </c>
      <c r="F5889" t="str">
        <f>VLOOKUP($B5889,Hosts!$A:$M,13,0)</f>
        <v>No</v>
      </c>
      <c r="G5889" t="str">
        <f>INDEX(Hosts!$A:$M, MATCH(Places!$B5889,Hosts!$A:$A,0), MATCH(Places!G$1,Hosts!$A$1:$M$1,0))</f>
        <v>Within an hour</v>
      </c>
      <c r="H5889" s="70">
        <f>INDEX(Hosts!$A:$M, MATCH(Places!$B5889,Hosts!$A:$A,0), MATCH(Places!H$1,Hosts!$A$1:$M$1,0))</f>
        <v>1</v>
      </c>
      <c r="I5889" s="70">
        <f>INDEX(Hosts!$A:$M, MATCH(Places!$B5889,Hosts!$A:$A,0), MATCH(Places!I$1,Hosts!$A$1:$M$1,0))</f>
        <v>1</v>
      </c>
      <c r="J5889" t="str">
        <f>INDEX(Hosts!$A:$M, MATCH(Places!$B5889,Hosts!$A:$A,0), MATCH(Places!J$1,Hosts!$A$1:$M$1,0))</f>
        <v>No</v>
      </c>
      <c r="K5889">
        <v>12</v>
      </c>
      <c r="L5889" t="str">
        <f>VLOOKUP($K5889,Neighborhoods!$A:$C,2,0)</f>
        <v>Brooklyn</v>
      </c>
      <c r="M5889" t="str">
        <f>VLOOKUP($K5889,Neighborhoods!$A:$C,3,0)</f>
        <v>Williamsburg</v>
      </c>
      <c r="N5889" t="str">
        <f>INDEX(Neighborhoods!$A:$C, MATCH(Places!$K5889,Neighborhoods!$A:$A,0), MATCH(Places!N$1,Neighborhoods!$A$1:$C$1,0))</f>
        <v>Brooklyn</v>
      </c>
      <c r="O5889" t="str">
        <f>INDEX(Neighborhoods!$A:$C, MATCH(Places!$K5889,Neighborhoods!$A:$A,0), MATCH(Places!O$1,Neighborhoods!$A$1:$C$1,0))</f>
        <v>Williamsburg</v>
      </c>
      <c r="P5889" t="s">
        <v>11822</v>
      </c>
      <c r="Q5889" t="str">
        <f t="shared" si="364"/>
        <v>No</v>
      </c>
      <c r="R5889">
        <v>6</v>
      </c>
      <c r="S5889" t="str">
        <f t="shared" si="365"/>
        <v>Large</v>
      </c>
      <c r="T5889" s="50">
        <v>150</v>
      </c>
      <c r="U5889" s="70">
        <f t="shared" si="366"/>
        <v>0.03</v>
      </c>
      <c r="V5889" s="52">
        <v>4.75</v>
      </c>
      <c r="W5889" s="52" t="str" cm="1">
        <f t="array" ref="W5889">_xlfn.SWITCH(ROUND(V5889,0),5,"Excellent",4,"Good",3,"Ok","Bad")</f>
        <v>Excellent</v>
      </c>
      <c r="X5889">
        <v>4</v>
      </c>
      <c r="Y5889" t="str">
        <f t="shared" si="367"/>
        <v>No</v>
      </c>
      <c r="Z5889" s="68">
        <v>43931</v>
      </c>
      <c r="AA5889" s="68">
        <v>43982</v>
      </c>
      <c r="AB5889">
        <v>117</v>
      </c>
      <c r="AC5889" t="s">
        <v>15615</v>
      </c>
    </row>
    <row r="5890" spans="1:29" x14ac:dyDescent="0.3">
      <c r="A5890" t="s">
        <v>15203</v>
      </c>
      <c r="B5890">
        <v>1639</v>
      </c>
      <c r="C5890" t="str">
        <f>VLOOKUP($B5890,Hosts!$A:$M,10,0)</f>
        <v>Within an hour</v>
      </c>
      <c r="D5890" s="70">
        <f>VLOOKUP($B5890,Hosts!$A:$M,11,0)</f>
        <v>1</v>
      </c>
      <c r="E5890" s="70">
        <f>VLOOKUP($B5890,Hosts!$A:$M,12,0)</f>
        <v>1</v>
      </c>
      <c r="F5890" t="str">
        <f>VLOOKUP($B5890,Hosts!$A:$M,13,0)</f>
        <v>No</v>
      </c>
      <c r="G5890" t="str">
        <f>INDEX(Hosts!$A:$M, MATCH(Places!$B5890,Hosts!$A:$A,0), MATCH(Places!G$1,Hosts!$A$1:$M$1,0))</f>
        <v>Within an hour</v>
      </c>
      <c r="H5890" s="70">
        <f>INDEX(Hosts!$A:$M, MATCH(Places!$B5890,Hosts!$A:$A,0), MATCH(Places!H$1,Hosts!$A$1:$M$1,0))</f>
        <v>1</v>
      </c>
      <c r="I5890" s="70">
        <f>INDEX(Hosts!$A:$M, MATCH(Places!$B5890,Hosts!$A:$A,0), MATCH(Places!I$1,Hosts!$A$1:$M$1,0))</f>
        <v>1</v>
      </c>
      <c r="J5890" t="str">
        <f>INDEX(Hosts!$A:$M, MATCH(Places!$B5890,Hosts!$A:$A,0), MATCH(Places!J$1,Hosts!$A$1:$M$1,0))</f>
        <v>No</v>
      </c>
      <c r="K5890">
        <v>12</v>
      </c>
      <c r="L5890" t="str">
        <f>VLOOKUP($K5890,Neighborhoods!$A:$C,2,0)</f>
        <v>Brooklyn</v>
      </c>
      <c r="M5890" t="str">
        <f>VLOOKUP($K5890,Neighborhoods!$A:$C,3,0)</f>
        <v>Williamsburg</v>
      </c>
      <c r="N5890" t="str">
        <f>INDEX(Neighborhoods!$A:$C, MATCH(Places!$K5890,Neighborhoods!$A:$A,0), MATCH(Places!N$1,Neighborhoods!$A$1:$C$1,0))</f>
        <v>Brooklyn</v>
      </c>
      <c r="O5890" t="str">
        <f>INDEX(Neighborhoods!$A:$C, MATCH(Places!$K5890,Neighborhoods!$A:$A,0), MATCH(Places!O$1,Neighborhoods!$A$1:$C$1,0))</f>
        <v>Williamsburg</v>
      </c>
      <c r="P5890" t="s">
        <v>11822</v>
      </c>
      <c r="Q5890" t="str">
        <f t="shared" si="364"/>
        <v>No</v>
      </c>
      <c r="R5890">
        <v>4</v>
      </c>
      <c r="S5890" t="str">
        <f t="shared" si="365"/>
        <v>Medium</v>
      </c>
      <c r="T5890" s="50">
        <v>100</v>
      </c>
      <c r="U5890" s="70">
        <f t="shared" si="366"/>
        <v>0.03</v>
      </c>
      <c r="V5890" s="52">
        <v>4.8600000000000003</v>
      </c>
      <c r="W5890" s="52" t="str" cm="1">
        <f t="array" ref="W5890">_xlfn.SWITCH(ROUND(V5890,0),5,"Excellent",4,"Good",3,"Ok","Bad")</f>
        <v>Excellent</v>
      </c>
      <c r="X5890">
        <v>7</v>
      </c>
      <c r="Y5890" t="str">
        <f t="shared" si="367"/>
        <v>No</v>
      </c>
      <c r="Z5890" s="68">
        <v>43961</v>
      </c>
      <c r="AA5890" s="68">
        <v>43979</v>
      </c>
      <c r="AB5890">
        <v>303</v>
      </c>
      <c r="AC5890" t="s">
        <v>15616</v>
      </c>
    </row>
    <row r="5891" spans="1:29" x14ac:dyDescent="0.3">
      <c r="A5891" t="s">
        <v>15339</v>
      </c>
      <c r="B5891">
        <v>3768</v>
      </c>
      <c r="C5891" t="str">
        <f>VLOOKUP($B5891,Hosts!$A:$M,10,0)</f>
        <v>Within an hour</v>
      </c>
      <c r="D5891" s="70">
        <f>VLOOKUP($B5891,Hosts!$A:$M,11,0)</f>
        <v>0.9</v>
      </c>
      <c r="E5891" s="70">
        <f>VLOOKUP($B5891,Hosts!$A:$M,12,0)</f>
        <v>1</v>
      </c>
      <c r="F5891" t="str">
        <f>VLOOKUP($B5891,Hosts!$A:$M,13,0)</f>
        <v>No</v>
      </c>
      <c r="G5891" t="str">
        <f>INDEX(Hosts!$A:$M, MATCH(Places!$B5891,Hosts!$A:$A,0), MATCH(Places!G$1,Hosts!$A$1:$M$1,0))</f>
        <v>Within an hour</v>
      </c>
      <c r="H5891" s="70">
        <f>INDEX(Hosts!$A:$M, MATCH(Places!$B5891,Hosts!$A:$A,0), MATCH(Places!H$1,Hosts!$A$1:$M$1,0))</f>
        <v>0.9</v>
      </c>
      <c r="I5891" s="70">
        <f>INDEX(Hosts!$A:$M, MATCH(Places!$B5891,Hosts!$A:$A,0), MATCH(Places!I$1,Hosts!$A$1:$M$1,0))</f>
        <v>1</v>
      </c>
      <c r="J5891" t="str">
        <f>INDEX(Hosts!$A:$M, MATCH(Places!$B5891,Hosts!$A:$A,0), MATCH(Places!J$1,Hosts!$A$1:$M$1,0))</f>
        <v>No</v>
      </c>
      <c r="K5891">
        <v>16</v>
      </c>
      <c r="L5891" t="str">
        <f>VLOOKUP($K5891,Neighborhoods!$A:$C,2,0)</f>
        <v>Manhattan</v>
      </c>
      <c r="M5891" t="str">
        <f>VLOOKUP($K5891,Neighborhoods!$A:$C,3,0)</f>
        <v>Harlem</v>
      </c>
      <c r="N5891" t="str">
        <f>INDEX(Neighborhoods!$A:$C, MATCH(Places!$K5891,Neighborhoods!$A:$A,0), MATCH(Places!N$1,Neighborhoods!$A$1:$C$1,0))</f>
        <v>Manhattan</v>
      </c>
      <c r="O5891" t="str">
        <f>INDEX(Neighborhoods!$A:$C, MATCH(Places!$K5891,Neighborhoods!$A:$A,0), MATCH(Places!O$1,Neighborhoods!$A$1:$C$1,0))</f>
        <v>Harlem</v>
      </c>
      <c r="P5891" t="s">
        <v>1</v>
      </c>
      <c r="Q5891" t="str">
        <f t="shared" ref="Q5891:Q5954" si="368">IF(OR(P5891="Private room",P5891="Shared room"),"Yes","No")</f>
        <v>Yes</v>
      </c>
      <c r="R5891">
        <v>1</v>
      </c>
      <c r="S5891" t="str">
        <f t="shared" ref="S5891:S5954" si="369">IF(R5891&lt;=2,"Small",IF(R5891&lt;=5,"Medium","Large"))</f>
        <v>Small</v>
      </c>
      <c r="T5891" s="50">
        <v>26</v>
      </c>
      <c r="U5891" s="70">
        <f t="shared" ref="U5891:U5954" si="370">VLOOKUP($T5891,$AF$1:$AG$5,2)</f>
        <v>0.03</v>
      </c>
      <c r="V5891" s="52">
        <v>4.75</v>
      </c>
      <c r="W5891" s="52" t="str" cm="1">
        <f t="array" ref="W5891">_xlfn.SWITCH(ROUND(V5891,0),5,"Excellent",4,"Good",3,"Ok","Bad")</f>
        <v>Excellent</v>
      </c>
      <c r="X5891">
        <v>4</v>
      </c>
      <c r="Y5891" t="str">
        <f t="shared" ref="Y5891:Y5954" si="371">IF(AND(V5891&gt;4.8,X5891&gt;100),"Yes","No")</f>
        <v>No</v>
      </c>
      <c r="Z5891" s="68">
        <v>43936</v>
      </c>
      <c r="AA5891" s="68">
        <v>44030</v>
      </c>
      <c r="AB5891">
        <v>140</v>
      </c>
      <c r="AC5891" t="s">
        <v>15615</v>
      </c>
    </row>
    <row r="5892" spans="1:29" x14ac:dyDescent="0.3">
      <c r="A5892" t="s">
        <v>15506</v>
      </c>
      <c r="B5892">
        <v>2597</v>
      </c>
      <c r="C5892" t="str">
        <f>VLOOKUP($B5892,Hosts!$A:$M,10,0)</f>
        <v>Within an hour</v>
      </c>
      <c r="D5892" s="70">
        <f>VLOOKUP($B5892,Hosts!$A:$M,11,0)</f>
        <v>1</v>
      </c>
      <c r="E5892" s="70">
        <f>VLOOKUP($B5892,Hosts!$A:$M,12,0)</f>
        <v>0.97</v>
      </c>
      <c r="F5892" t="str">
        <f>VLOOKUP($B5892,Hosts!$A:$M,13,0)</f>
        <v>No</v>
      </c>
      <c r="G5892" t="str">
        <f>INDEX(Hosts!$A:$M, MATCH(Places!$B5892,Hosts!$A:$A,0), MATCH(Places!G$1,Hosts!$A$1:$M$1,0))</f>
        <v>Within an hour</v>
      </c>
      <c r="H5892" s="70">
        <f>INDEX(Hosts!$A:$M, MATCH(Places!$B5892,Hosts!$A:$A,0), MATCH(Places!H$1,Hosts!$A$1:$M$1,0))</f>
        <v>1</v>
      </c>
      <c r="I5892" s="70">
        <f>INDEX(Hosts!$A:$M, MATCH(Places!$B5892,Hosts!$A:$A,0), MATCH(Places!I$1,Hosts!$A$1:$M$1,0))</f>
        <v>0.97</v>
      </c>
      <c r="J5892" t="str">
        <f>INDEX(Hosts!$A:$M, MATCH(Places!$B5892,Hosts!$A:$A,0), MATCH(Places!J$1,Hosts!$A$1:$M$1,0))</f>
        <v>No</v>
      </c>
      <c r="K5892">
        <v>7</v>
      </c>
      <c r="L5892" t="str">
        <f>VLOOKUP($K5892,Neighborhoods!$A:$C,2,0)</f>
        <v>Brooklyn</v>
      </c>
      <c r="M5892" t="str">
        <f>VLOOKUP($K5892,Neighborhoods!$A:$C,3,0)</f>
        <v>Bedford-Stuyvesant</v>
      </c>
      <c r="N5892" t="str">
        <f>INDEX(Neighborhoods!$A:$C, MATCH(Places!$K5892,Neighborhoods!$A:$A,0), MATCH(Places!N$1,Neighborhoods!$A$1:$C$1,0))</f>
        <v>Brooklyn</v>
      </c>
      <c r="O5892" t="str">
        <f>INDEX(Neighborhoods!$A:$C, MATCH(Places!$K5892,Neighborhoods!$A:$A,0), MATCH(Places!O$1,Neighborhoods!$A$1:$C$1,0))</f>
        <v>Bedford-Stuyvesant</v>
      </c>
      <c r="P5892" t="s">
        <v>1</v>
      </c>
      <c r="Q5892" t="str">
        <f t="shared" si="368"/>
        <v>Yes</v>
      </c>
      <c r="R5892">
        <v>2</v>
      </c>
      <c r="S5892" t="str">
        <f t="shared" si="369"/>
        <v>Small</v>
      </c>
      <c r="T5892" s="50">
        <v>71</v>
      </c>
      <c r="U5892" s="70">
        <f t="shared" si="370"/>
        <v>0.03</v>
      </c>
      <c r="V5892" s="52">
        <v>5</v>
      </c>
      <c r="W5892" s="52" t="str" cm="1">
        <f t="array" ref="W5892">_xlfn.SWITCH(ROUND(V5892,0),5,"Excellent",4,"Good",3,"Ok","Bad")</f>
        <v>Excellent</v>
      </c>
      <c r="X5892">
        <v>22</v>
      </c>
      <c r="Y5892" t="str">
        <f t="shared" si="371"/>
        <v>No</v>
      </c>
      <c r="Z5892" s="68">
        <v>43932</v>
      </c>
      <c r="AA5892" s="68">
        <v>44053</v>
      </c>
      <c r="AB5892">
        <v>325</v>
      </c>
      <c r="AC5892" t="s">
        <v>15615</v>
      </c>
    </row>
    <row r="5893" spans="1:29" x14ac:dyDescent="0.3">
      <c r="A5893" t="s">
        <v>14481</v>
      </c>
      <c r="B5893">
        <v>239</v>
      </c>
      <c r="C5893" t="str">
        <f>VLOOKUP($B5893,Hosts!$A:$M,10,0)</f>
        <v>Within an hour</v>
      </c>
      <c r="D5893" s="70">
        <f>VLOOKUP($B5893,Hosts!$A:$M,11,0)</f>
        <v>1</v>
      </c>
      <c r="E5893" s="70">
        <f>VLOOKUP($B5893,Hosts!$A:$M,12,0)</f>
        <v>1</v>
      </c>
      <c r="F5893" t="str">
        <f>VLOOKUP($B5893,Hosts!$A:$M,13,0)</f>
        <v>No</v>
      </c>
      <c r="G5893" t="str">
        <f>INDEX(Hosts!$A:$M, MATCH(Places!$B5893,Hosts!$A:$A,0), MATCH(Places!G$1,Hosts!$A$1:$M$1,0))</f>
        <v>Within an hour</v>
      </c>
      <c r="H5893" s="70">
        <f>INDEX(Hosts!$A:$M, MATCH(Places!$B5893,Hosts!$A:$A,0), MATCH(Places!H$1,Hosts!$A$1:$M$1,0))</f>
        <v>1</v>
      </c>
      <c r="I5893" s="70">
        <f>INDEX(Hosts!$A:$M, MATCH(Places!$B5893,Hosts!$A:$A,0), MATCH(Places!I$1,Hosts!$A$1:$M$1,0))</f>
        <v>1</v>
      </c>
      <c r="J5893" t="str">
        <f>INDEX(Hosts!$A:$M, MATCH(Places!$B5893,Hosts!$A:$A,0), MATCH(Places!J$1,Hosts!$A$1:$M$1,0))</f>
        <v>No</v>
      </c>
      <c r="K5893">
        <v>7</v>
      </c>
      <c r="L5893" t="str">
        <f>VLOOKUP($K5893,Neighborhoods!$A:$C,2,0)</f>
        <v>Brooklyn</v>
      </c>
      <c r="M5893" t="str">
        <f>VLOOKUP($K5893,Neighborhoods!$A:$C,3,0)</f>
        <v>Bedford-Stuyvesant</v>
      </c>
      <c r="N5893" t="str">
        <f>INDEX(Neighborhoods!$A:$C, MATCH(Places!$K5893,Neighborhoods!$A:$A,0), MATCH(Places!N$1,Neighborhoods!$A$1:$C$1,0))</f>
        <v>Brooklyn</v>
      </c>
      <c r="O5893" t="str">
        <f>INDEX(Neighborhoods!$A:$C, MATCH(Places!$K5893,Neighborhoods!$A:$A,0), MATCH(Places!O$1,Neighborhoods!$A$1:$C$1,0))</f>
        <v>Bedford-Stuyvesant</v>
      </c>
      <c r="P5893" t="s">
        <v>11822</v>
      </c>
      <c r="Q5893" t="str">
        <f t="shared" si="368"/>
        <v>No</v>
      </c>
      <c r="R5893">
        <v>4</v>
      </c>
      <c r="S5893" t="str">
        <f t="shared" si="369"/>
        <v>Medium</v>
      </c>
      <c r="T5893" s="50">
        <v>125</v>
      </c>
      <c r="U5893" s="70">
        <f t="shared" si="370"/>
        <v>0.03</v>
      </c>
      <c r="V5893" s="52">
        <v>4.88</v>
      </c>
      <c r="W5893" s="52" t="str" cm="1">
        <f t="array" ref="W5893">_xlfn.SWITCH(ROUND(V5893,0),5,"Excellent",4,"Good",3,"Ok","Bad")</f>
        <v>Excellent</v>
      </c>
      <c r="X5893">
        <v>8</v>
      </c>
      <c r="Y5893" t="str">
        <f t="shared" si="371"/>
        <v>No</v>
      </c>
      <c r="Z5893" s="68">
        <v>43957</v>
      </c>
      <c r="AA5893" s="68">
        <v>44044</v>
      </c>
      <c r="AB5893">
        <v>6</v>
      </c>
      <c r="AC5893" t="s">
        <v>15616</v>
      </c>
    </row>
    <row r="5894" spans="1:29" x14ac:dyDescent="0.3">
      <c r="A5894" t="s">
        <v>14989</v>
      </c>
      <c r="B5894">
        <v>2918</v>
      </c>
      <c r="C5894" t="str">
        <f>VLOOKUP($B5894,Hosts!$A:$M,10,0)</f>
        <v>Within a few hours</v>
      </c>
      <c r="D5894" s="70">
        <f>VLOOKUP($B5894,Hosts!$A:$M,11,0)</f>
        <v>0.8</v>
      </c>
      <c r="E5894" s="70">
        <f>VLOOKUP($B5894,Hosts!$A:$M,12,0)</f>
        <v>1</v>
      </c>
      <c r="F5894" t="str">
        <f>VLOOKUP($B5894,Hosts!$A:$M,13,0)</f>
        <v>No</v>
      </c>
      <c r="G5894" t="str">
        <f>INDEX(Hosts!$A:$M, MATCH(Places!$B5894,Hosts!$A:$A,0), MATCH(Places!G$1,Hosts!$A$1:$M$1,0))</f>
        <v>Within a few hours</v>
      </c>
      <c r="H5894" s="70">
        <f>INDEX(Hosts!$A:$M, MATCH(Places!$B5894,Hosts!$A:$A,0), MATCH(Places!H$1,Hosts!$A$1:$M$1,0))</f>
        <v>0.8</v>
      </c>
      <c r="I5894" s="70">
        <f>INDEX(Hosts!$A:$M, MATCH(Places!$B5894,Hosts!$A:$A,0), MATCH(Places!I$1,Hosts!$A$1:$M$1,0))</f>
        <v>1</v>
      </c>
      <c r="J5894" t="str">
        <f>INDEX(Hosts!$A:$M, MATCH(Places!$B5894,Hosts!$A:$A,0), MATCH(Places!J$1,Hosts!$A$1:$M$1,0))</f>
        <v>No</v>
      </c>
      <c r="K5894">
        <v>24</v>
      </c>
      <c r="L5894" t="str">
        <f>VLOOKUP($K5894,Neighborhoods!$A:$C,2,0)</f>
        <v>Queens</v>
      </c>
      <c r="M5894" t="str">
        <f>VLOOKUP($K5894,Neighborhoods!$A:$C,3,0)</f>
        <v>Long Island City</v>
      </c>
      <c r="N5894" t="str">
        <f>INDEX(Neighborhoods!$A:$C, MATCH(Places!$K5894,Neighborhoods!$A:$A,0), MATCH(Places!N$1,Neighborhoods!$A$1:$C$1,0))</f>
        <v>Queens</v>
      </c>
      <c r="O5894" t="str">
        <f>INDEX(Neighborhoods!$A:$C, MATCH(Places!$K5894,Neighborhoods!$A:$A,0), MATCH(Places!O$1,Neighborhoods!$A$1:$C$1,0))</f>
        <v>Long Island City</v>
      </c>
      <c r="P5894" t="s">
        <v>1</v>
      </c>
      <c r="Q5894" t="str">
        <f t="shared" si="368"/>
        <v>Yes</v>
      </c>
      <c r="R5894">
        <v>2</v>
      </c>
      <c r="S5894" t="str">
        <f t="shared" si="369"/>
        <v>Small</v>
      </c>
      <c r="T5894" s="50">
        <v>92</v>
      </c>
      <c r="U5894" s="70">
        <f t="shared" si="370"/>
        <v>0.03</v>
      </c>
      <c r="V5894" s="52">
        <v>5</v>
      </c>
      <c r="W5894" s="52" t="str" cm="1">
        <f t="array" ref="W5894">_xlfn.SWITCH(ROUND(V5894,0),5,"Excellent",4,"Good",3,"Ok","Bad")</f>
        <v>Excellent</v>
      </c>
      <c r="X5894">
        <v>5</v>
      </c>
      <c r="Y5894" t="str">
        <f t="shared" si="371"/>
        <v>No</v>
      </c>
      <c r="Z5894" s="68">
        <v>43982</v>
      </c>
      <c r="AA5894" s="68">
        <v>44019</v>
      </c>
      <c r="AB5894">
        <v>337</v>
      </c>
      <c r="AC5894" t="s">
        <v>15616</v>
      </c>
    </row>
    <row r="5895" spans="1:29" x14ac:dyDescent="0.3">
      <c r="A5895" t="s">
        <v>14586</v>
      </c>
      <c r="B5895">
        <v>2533</v>
      </c>
      <c r="C5895" t="str">
        <f>VLOOKUP($B5895,Hosts!$A:$M,10,0)</f>
        <v>Within an hour</v>
      </c>
      <c r="D5895" s="70">
        <f>VLOOKUP($B5895,Hosts!$A:$M,11,0)</f>
        <v>0.99</v>
      </c>
      <c r="E5895" s="70">
        <f>VLOOKUP($B5895,Hosts!$A:$M,12,0)</f>
        <v>0.74</v>
      </c>
      <c r="F5895" t="str">
        <f>VLOOKUP($B5895,Hosts!$A:$M,13,0)</f>
        <v>No</v>
      </c>
      <c r="G5895" t="str">
        <f>INDEX(Hosts!$A:$M, MATCH(Places!$B5895,Hosts!$A:$A,0), MATCH(Places!G$1,Hosts!$A$1:$M$1,0))</f>
        <v>Within an hour</v>
      </c>
      <c r="H5895" s="70">
        <f>INDEX(Hosts!$A:$M, MATCH(Places!$B5895,Hosts!$A:$A,0), MATCH(Places!H$1,Hosts!$A$1:$M$1,0))</f>
        <v>0.99</v>
      </c>
      <c r="I5895" s="70">
        <f>INDEX(Hosts!$A:$M, MATCH(Places!$B5895,Hosts!$A:$A,0), MATCH(Places!I$1,Hosts!$A$1:$M$1,0))</f>
        <v>0.74</v>
      </c>
      <c r="J5895" t="str">
        <f>INDEX(Hosts!$A:$M, MATCH(Places!$B5895,Hosts!$A:$A,0), MATCH(Places!J$1,Hosts!$A$1:$M$1,0))</f>
        <v>No</v>
      </c>
      <c r="K5895">
        <v>7</v>
      </c>
      <c r="L5895" t="str">
        <f>VLOOKUP($K5895,Neighborhoods!$A:$C,2,0)</f>
        <v>Brooklyn</v>
      </c>
      <c r="M5895" t="str">
        <f>VLOOKUP($K5895,Neighborhoods!$A:$C,3,0)</f>
        <v>Bedford-Stuyvesant</v>
      </c>
      <c r="N5895" t="str">
        <f>INDEX(Neighborhoods!$A:$C, MATCH(Places!$K5895,Neighborhoods!$A:$A,0), MATCH(Places!N$1,Neighborhoods!$A$1:$C$1,0))</f>
        <v>Brooklyn</v>
      </c>
      <c r="O5895" t="str">
        <f>INDEX(Neighborhoods!$A:$C, MATCH(Places!$K5895,Neighborhoods!$A:$A,0), MATCH(Places!O$1,Neighborhoods!$A$1:$C$1,0))</f>
        <v>Bedford-Stuyvesant</v>
      </c>
      <c r="P5895" t="s">
        <v>11822</v>
      </c>
      <c r="Q5895" t="str">
        <f t="shared" si="368"/>
        <v>No</v>
      </c>
      <c r="R5895">
        <v>16</v>
      </c>
      <c r="S5895" t="str">
        <f t="shared" si="369"/>
        <v>Large</v>
      </c>
      <c r="T5895" s="50">
        <v>275</v>
      </c>
      <c r="U5895" s="70">
        <f t="shared" si="370"/>
        <v>0.04</v>
      </c>
      <c r="V5895" s="52">
        <v>4.4400000000000004</v>
      </c>
      <c r="W5895" s="52" t="str" cm="1">
        <f t="array" ref="W5895">_xlfn.SWITCH(ROUND(V5895,0),5,"Excellent",4,"Good",3,"Ok","Bad")</f>
        <v>Good</v>
      </c>
      <c r="X5895">
        <v>18</v>
      </c>
      <c r="Y5895" t="str">
        <f t="shared" si="371"/>
        <v>No</v>
      </c>
      <c r="Z5895" s="68">
        <v>43940</v>
      </c>
      <c r="AA5895" s="68">
        <v>44031</v>
      </c>
      <c r="AB5895">
        <v>0</v>
      </c>
      <c r="AC5895" t="s">
        <v>15615</v>
      </c>
    </row>
    <row r="5896" spans="1:29" x14ac:dyDescent="0.3">
      <c r="A5896" t="s">
        <v>13314</v>
      </c>
      <c r="B5896">
        <v>3822</v>
      </c>
      <c r="C5896" t="str">
        <f>VLOOKUP($B5896,Hosts!$A:$M,10,0)</f>
        <v>Within an hour</v>
      </c>
      <c r="D5896" s="70">
        <f>VLOOKUP($B5896,Hosts!$A:$M,11,0)</f>
        <v>1</v>
      </c>
      <c r="E5896" s="70">
        <f>VLOOKUP($B5896,Hosts!$A:$M,12,0)</f>
        <v>0.93</v>
      </c>
      <c r="F5896" t="str">
        <f>VLOOKUP($B5896,Hosts!$A:$M,13,0)</f>
        <v>No</v>
      </c>
      <c r="G5896" t="str">
        <f>INDEX(Hosts!$A:$M, MATCH(Places!$B5896,Hosts!$A:$A,0), MATCH(Places!G$1,Hosts!$A$1:$M$1,0))</f>
        <v>Within an hour</v>
      </c>
      <c r="H5896" s="70">
        <f>INDEX(Hosts!$A:$M, MATCH(Places!$B5896,Hosts!$A:$A,0), MATCH(Places!H$1,Hosts!$A$1:$M$1,0))</f>
        <v>1</v>
      </c>
      <c r="I5896" s="70">
        <f>INDEX(Hosts!$A:$M, MATCH(Places!$B5896,Hosts!$A:$A,0), MATCH(Places!I$1,Hosts!$A$1:$M$1,0))</f>
        <v>0.93</v>
      </c>
      <c r="J5896" t="str">
        <f>INDEX(Hosts!$A:$M, MATCH(Places!$B5896,Hosts!$A:$A,0), MATCH(Places!J$1,Hosts!$A$1:$M$1,0))</f>
        <v>No</v>
      </c>
      <c r="K5896">
        <v>8</v>
      </c>
      <c r="L5896" t="str">
        <f>VLOOKUP($K5896,Neighborhoods!$A:$C,2,0)</f>
        <v>Brooklyn</v>
      </c>
      <c r="M5896" t="str">
        <f>VLOOKUP($K5896,Neighborhoods!$A:$C,3,0)</f>
        <v>Bushwick</v>
      </c>
      <c r="N5896" t="str">
        <f>INDEX(Neighborhoods!$A:$C, MATCH(Places!$K5896,Neighborhoods!$A:$A,0), MATCH(Places!N$1,Neighborhoods!$A$1:$C$1,0))</f>
        <v>Brooklyn</v>
      </c>
      <c r="O5896" t="str">
        <f>INDEX(Neighborhoods!$A:$C, MATCH(Places!$K5896,Neighborhoods!$A:$A,0), MATCH(Places!O$1,Neighborhoods!$A$1:$C$1,0))</f>
        <v>Bushwick</v>
      </c>
      <c r="P5896" t="s">
        <v>11822</v>
      </c>
      <c r="Q5896" t="str">
        <f t="shared" si="368"/>
        <v>No</v>
      </c>
      <c r="R5896">
        <v>8</v>
      </c>
      <c r="S5896" t="str">
        <f t="shared" si="369"/>
        <v>Large</v>
      </c>
      <c r="T5896" s="50">
        <v>150</v>
      </c>
      <c r="U5896" s="70">
        <f t="shared" si="370"/>
        <v>0.03</v>
      </c>
      <c r="V5896" s="52">
        <v>4.75</v>
      </c>
      <c r="W5896" s="52" t="str" cm="1">
        <f t="array" ref="W5896">_xlfn.SWITCH(ROUND(V5896,0),5,"Excellent",4,"Good",3,"Ok","Bad")</f>
        <v>Excellent</v>
      </c>
      <c r="X5896">
        <v>8</v>
      </c>
      <c r="Y5896" t="str">
        <f t="shared" si="371"/>
        <v>No</v>
      </c>
      <c r="Z5896" s="68">
        <v>43960</v>
      </c>
      <c r="AA5896" s="68">
        <v>44037</v>
      </c>
      <c r="AB5896">
        <v>359</v>
      </c>
      <c r="AC5896" t="s">
        <v>15615</v>
      </c>
    </row>
    <row r="5897" spans="1:29" x14ac:dyDescent="0.3">
      <c r="A5897" t="s">
        <v>14815</v>
      </c>
      <c r="B5897">
        <v>1861</v>
      </c>
      <c r="C5897" t="str">
        <f>VLOOKUP($B5897,Hosts!$A:$M,10,0)</f>
        <v>Within an hour</v>
      </c>
      <c r="D5897" s="70">
        <f>VLOOKUP($B5897,Hosts!$A:$M,11,0)</f>
        <v>1</v>
      </c>
      <c r="E5897" s="70">
        <f>VLOOKUP($B5897,Hosts!$A:$M,12,0)</f>
        <v>1</v>
      </c>
      <c r="F5897" t="str">
        <f>VLOOKUP($B5897,Hosts!$A:$M,13,0)</f>
        <v>Yes</v>
      </c>
      <c r="G5897" t="str">
        <f>INDEX(Hosts!$A:$M, MATCH(Places!$B5897,Hosts!$A:$A,0), MATCH(Places!G$1,Hosts!$A$1:$M$1,0))</f>
        <v>Within an hour</v>
      </c>
      <c r="H5897" s="70">
        <f>INDEX(Hosts!$A:$M, MATCH(Places!$B5897,Hosts!$A:$A,0), MATCH(Places!H$1,Hosts!$A$1:$M$1,0))</f>
        <v>1</v>
      </c>
      <c r="I5897" s="70">
        <f>INDEX(Hosts!$A:$M, MATCH(Places!$B5897,Hosts!$A:$A,0), MATCH(Places!I$1,Hosts!$A$1:$M$1,0))</f>
        <v>1</v>
      </c>
      <c r="J5897" t="str">
        <f>INDEX(Hosts!$A:$M, MATCH(Places!$B5897,Hosts!$A:$A,0), MATCH(Places!J$1,Hosts!$A$1:$M$1,0))</f>
        <v>Yes</v>
      </c>
      <c r="K5897">
        <v>21</v>
      </c>
      <c r="L5897" t="str">
        <f>VLOOKUP($K5897,Neighborhoods!$A:$C,2,0)</f>
        <v>Queens</v>
      </c>
      <c r="M5897" t="str">
        <f>VLOOKUP($K5897,Neighborhoods!$A:$C,3,0)</f>
        <v>Astoria</v>
      </c>
      <c r="N5897" t="str">
        <f>INDEX(Neighborhoods!$A:$C, MATCH(Places!$K5897,Neighborhoods!$A:$A,0), MATCH(Places!N$1,Neighborhoods!$A$1:$C$1,0))</f>
        <v>Queens</v>
      </c>
      <c r="O5897" t="str">
        <f>INDEX(Neighborhoods!$A:$C, MATCH(Places!$K5897,Neighborhoods!$A:$A,0), MATCH(Places!O$1,Neighborhoods!$A$1:$C$1,0))</f>
        <v>Astoria</v>
      </c>
      <c r="P5897" t="s">
        <v>11822</v>
      </c>
      <c r="Q5897" t="str">
        <f t="shared" si="368"/>
        <v>No</v>
      </c>
      <c r="R5897">
        <v>7</v>
      </c>
      <c r="S5897" t="str">
        <f t="shared" si="369"/>
        <v>Large</v>
      </c>
      <c r="T5897" s="50">
        <v>144.43</v>
      </c>
      <c r="U5897" s="70">
        <f t="shared" si="370"/>
        <v>0.03</v>
      </c>
      <c r="V5897" s="52">
        <v>5</v>
      </c>
      <c r="W5897" s="52" t="str" cm="1">
        <f t="array" ref="W5897">_xlfn.SWITCH(ROUND(V5897,0),5,"Excellent",4,"Good",3,"Ok","Bad")</f>
        <v>Excellent</v>
      </c>
      <c r="X5897">
        <v>18</v>
      </c>
      <c r="Y5897" t="str">
        <f t="shared" si="371"/>
        <v>No</v>
      </c>
      <c r="Z5897" s="68">
        <v>43989</v>
      </c>
      <c r="AA5897" s="68">
        <v>44056</v>
      </c>
      <c r="AB5897">
        <v>178</v>
      </c>
      <c r="AC5897" t="s">
        <v>15616</v>
      </c>
    </row>
    <row r="5898" spans="1:29" x14ac:dyDescent="0.3">
      <c r="A5898" t="s">
        <v>14930</v>
      </c>
      <c r="B5898">
        <v>3799</v>
      </c>
      <c r="C5898" t="str">
        <f>VLOOKUP($B5898,Hosts!$A:$M,10,0)</f>
        <v>Within an hour</v>
      </c>
      <c r="D5898" s="70">
        <f>VLOOKUP($B5898,Hosts!$A:$M,11,0)</f>
        <v>0.93</v>
      </c>
      <c r="E5898" s="70">
        <f>VLOOKUP($B5898,Hosts!$A:$M,12,0)</f>
        <v>1</v>
      </c>
      <c r="F5898" t="str">
        <f>VLOOKUP($B5898,Hosts!$A:$M,13,0)</f>
        <v>No</v>
      </c>
      <c r="G5898" t="str">
        <f>INDEX(Hosts!$A:$M, MATCH(Places!$B5898,Hosts!$A:$A,0), MATCH(Places!G$1,Hosts!$A$1:$M$1,0))</f>
        <v>Within an hour</v>
      </c>
      <c r="H5898" s="70">
        <f>INDEX(Hosts!$A:$M, MATCH(Places!$B5898,Hosts!$A:$A,0), MATCH(Places!H$1,Hosts!$A$1:$M$1,0))</f>
        <v>0.93</v>
      </c>
      <c r="I5898" s="70">
        <f>INDEX(Hosts!$A:$M, MATCH(Places!$B5898,Hosts!$A:$A,0), MATCH(Places!I$1,Hosts!$A$1:$M$1,0))</f>
        <v>1</v>
      </c>
      <c r="J5898" t="str">
        <f>INDEX(Hosts!$A:$M, MATCH(Places!$B5898,Hosts!$A:$A,0), MATCH(Places!J$1,Hosts!$A$1:$M$1,0))</f>
        <v>No</v>
      </c>
      <c r="K5898">
        <v>20</v>
      </c>
      <c r="L5898" t="str">
        <f>VLOOKUP($K5898,Neighborhoods!$A:$C,2,0)</f>
        <v>Manhattan</v>
      </c>
      <c r="M5898" t="str">
        <f>VLOOKUP($K5898,Neighborhoods!$A:$C,3,0)</f>
        <v>Upper West Side</v>
      </c>
      <c r="N5898" t="str">
        <f>INDEX(Neighborhoods!$A:$C, MATCH(Places!$K5898,Neighborhoods!$A:$A,0), MATCH(Places!N$1,Neighborhoods!$A$1:$C$1,0))</f>
        <v>Manhattan</v>
      </c>
      <c r="O5898" t="str">
        <f>INDEX(Neighborhoods!$A:$C, MATCH(Places!$K5898,Neighborhoods!$A:$A,0), MATCH(Places!O$1,Neighborhoods!$A$1:$C$1,0))</f>
        <v>Upper West Side</v>
      </c>
      <c r="P5898" t="s">
        <v>11822</v>
      </c>
      <c r="Q5898" t="str">
        <f t="shared" si="368"/>
        <v>No</v>
      </c>
      <c r="R5898">
        <v>5</v>
      </c>
      <c r="S5898" t="str">
        <f t="shared" si="369"/>
        <v>Medium</v>
      </c>
      <c r="T5898" s="50">
        <v>126</v>
      </c>
      <c r="U5898" s="70">
        <f t="shared" si="370"/>
        <v>0.03</v>
      </c>
      <c r="V5898" s="52">
        <v>5</v>
      </c>
      <c r="W5898" s="52" t="str" cm="1">
        <f t="array" ref="W5898">_xlfn.SWITCH(ROUND(V5898,0),5,"Excellent",4,"Good",3,"Ok","Bad")</f>
        <v>Excellent</v>
      </c>
      <c r="X5898">
        <v>10</v>
      </c>
      <c r="Y5898" t="str">
        <f t="shared" si="371"/>
        <v>No</v>
      </c>
      <c r="Z5898" s="68">
        <v>43975</v>
      </c>
      <c r="AA5898" s="68">
        <v>44050</v>
      </c>
      <c r="AB5898">
        <v>131</v>
      </c>
      <c r="AC5898" t="s">
        <v>15615</v>
      </c>
    </row>
    <row r="5899" spans="1:29" x14ac:dyDescent="0.3">
      <c r="A5899" t="s">
        <v>13479</v>
      </c>
      <c r="B5899">
        <v>3107</v>
      </c>
      <c r="C5899" t="str">
        <f>VLOOKUP($B5899,Hosts!$A:$M,10,0)</f>
        <v>Within an hour</v>
      </c>
      <c r="D5899" s="70">
        <f>VLOOKUP($B5899,Hosts!$A:$M,11,0)</f>
        <v>1</v>
      </c>
      <c r="E5899" s="70">
        <f>VLOOKUP($B5899,Hosts!$A:$M,12,0)</f>
        <v>0.92</v>
      </c>
      <c r="F5899" t="str">
        <f>VLOOKUP($B5899,Hosts!$A:$M,13,0)</f>
        <v>Yes</v>
      </c>
      <c r="G5899" t="str">
        <f>INDEX(Hosts!$A:$M, MATCH(Places!$B5899,Hosts!$A:$A,0), MATCH(Places!G$1,Hosts!$A$1:$M$1,0))</f>
        <v>Within an hour</v>
      </c>
      <c r="H5899" s="70">
        <f>INDEX(Hosts!$A:$M, MATCH(Places!$B5899,Hosts!$A:$A,0), MATCH(Places!H$1,Hosts!$A$1:$M$1,0))</f>
        <v>1</v>
      </c>
      <c r="I5899" s="70">
        <f>INDEX(Hosts!$A:$M, MATCH(Places!$B5899,Hosts!$A:$A,0), MATCH(Places!I$1,Hosts!$A$1:$M$1,0))</f>
        <v>0.92</v>
      </c>
      <c r="J5899" t="str">
        <f>INDEX(Hosts!$A:$M, MATCH(Places!$B5899,Hosts!$A:$A,0), MATCH(Places!J$1,Hosts!$A$1:$M$1,0))</f>
        <v>Yes</v>
      </c>
      <c r="K5899">
        <v>8</v>
      </c>
      <c r="L5899" t="str">
        <f>VLOOKUP($K5899,Neighborhoods!$A:$C,2,0)</f>
        <v>Brooklyn</v>
      </c>
      <c r="M5899" t="str">
        <f>VLOOKUP($K5899,Neighborhoods!$A:$C,3,0)</f>
        <v>Bushwick</v>
      </c>
      <c r="N5899" t="str">
        <f>INDEX(Neighborhoods!$A:$C, MATCH(Places!$K5899,Neighborhoods!$A:$A,0), MATCH(Places!N$1,Neighborhoods!$A$1:$C$1,0))</f>
        <v>Brooklyn</v>
      </c>
      <c r="O5899" t="str">
        <f>INDEX(Neighborhoods!$A:$C, MATCH(Places!$K5899,Neighborhoods!$A:$A,0), MATCH(Places!O$1,Neighborhoods!$A$1:$C$1,0))</f>
        <v>Bushwick</v>
      </c>
      <c r="P5899" t="s">
        <v>11822</v>
      </c>
      <c r="Q5899" t="str">
        <f t="shared" si="368"/>
        <v>No</v>
      </c>
      <c r="R5899">
        <v>2</v>
      </c>
      <c r="S5899" t="str">
        <f t="shared" si="369"/>
        <v>Small</v>
      </c>
      <c r="T5899" s="50">
        <v>126</v>
      </c>
      <c r="U5899" s="70">
        <f t="shared" si="370"/>
        <v>0.03</v>
      </c>
      <c r="V5899" s="52">
        <v>5</v>
      </c>
      <c r="W5899" s="52" t="str" cm="1">
        <f t="array" ref="W5899">_xlfn.SWITCH(ROUND(V5899,0),5,"Excellent",4,"Good",3,"Ok","Bad")</f>
        <v>Excellent</v>
      </c>
      <c r="X5899">
        <v>30</v>
      </c>
      <c r="Y5899" t="str">
        <f t="shared" si="371"/>
        <v>No</v>
      </c>
      <c r="Z5899" s="68">
        <v>43938</v>
      </c>
      <c r="AA5899" s="68">
        <v>44057</v>
      </c>
      <c r="AB5899">
        <v>81</v>
      </c>
      <c r="AC5899" t="s">
        <v>15616</v>
      </c>
    </row>
    <row r="5900" spans="1:29" x14ac:dyDescent="0.3">
      <c r="A5900" t="s">
        <v>13980</v>
      </c>
      <c r="B5900">
        <v>2834</v>
      </c>
      <c r="C5900" t="str">
        <f>VLOOKUP($B5900,Hosts!$A:$M,10,0)</f>
        <v>Within an hour</v>
      </c>
      <c r="D5900" s="70">
        <f>VLOOKUP($B5900,Hosts!$A:$M,11,0)</f>
        <v>0.92</v>
      </c>
      <c r="E5900" s="70">
        <f>VLOOKUP($B5900,Hosts!$A:$M,12,0)</f>
        <v>0.95</v>
      </c>
      <c r="F5900" t="str">
        <f>VLOOKUP($B5900,Hosts!$A:$M,13,0)</f>
        <v>No</v>
      </c>
      <c r="G5900" t="str">
        <f>INDEX(Hosts!$A:$M, MATCH(Places!$B5900,Hosts!$A:$A,0), MATCH(Places!G$1,Hosts!$A$1:$M$1,0))</f>
        <v>Within an hour</v>
      </c>
      <c r="H5900" s="70">
        <f>INDEX(Hosts!$A:$M, MATCH(Places!$B5900,Hosts!$A:$A,0), MATCH(Places!H$1,Hosts!$A$1:$M$1,0))</f>
        <v>0.92</v>
      </c>
      <c r="I5900" s="70">
        <f>INDEX(Hosts!$A:$M, MATCH(Places!$B5900,Hosts!$A:$A,0), MATCH(Places!I$1,Hosts!$A$1:$M$1,0))</f>
        <v>0.95</v>
      </c>
      <c r="J5900" t="str">
        <f>INDEX(Hosts!$A:$M, MATCH(Places!$B5900,Hosts!$A:$A,0), MATCH(Places!J$1,Hosts!$A$1:$M$1,0))</f>
        <v>No</v>
      </c>
      <c r="K5900">
        <v>17</v>
      </c>
      <c r="L5900" t="str">
        <f>VLOOKUP($K5900,Neighborhoods!$A:$C,2,0)</f>
        <v>Manhattan</v>
      </c>
      <c r="M5900" t="str">
        <f>VLOOKUP($K5900,Neighborhoods!$A:$C,3,0)</f>
        <v>Hell's Kitchen</v>
      </c>
      <c r="N5900" t="str">
        <f>INDEX(Neighborhoods!$A:$C, MATCH(Places!$K5900,Neighborhoods!$A:$A,0), MATCH(Places!N$1,Neighborhoods!$A$1:$C$1,0))</f>
        <v>Manhattan</v>
      </c>
      <c r="O5900" t="str">
        <f>INDEX(Neighborhoods!$A:$C, MATCH(Places!$K5900,Neighborhoods!$A:$A,0), MATCH(Places!O$1,Neighborhoods!$A$1:$C$1,0))</f>
        <v>Hell's Kitchen</v>
      </c>
      <c r="P5900" t="s">
        <v>11822</v>
      </c>
      <c r="Q5900" t="str">
        <f t="shared" si="368"/>
        <v>No</v>
      </c>
      <c r="R5900">
        <v>4</v>
      </c>
      <c r="S5900" t="str">
        <f t="shared" si="369"/>
        <v>Medium</v>
      </c>
      <c r="T5900" s="50">
        <v>100</v>
      </c>
      <c r="U5900" s="70">
        <f t="shared" si="370"/>
        <v>0.03</v>
      </c>
      <c r="V5900" s="52">
        <v>4.91</v>
      </c>
      <c r="W5900" s="52" t="str" cm="1">
        <f t="array" ref="W5900">_xlfn.SWITCH(ROUND(V5900,0),5,"Excellent",4,"Good",3,"Ok","Bad")</f>
        <v>Excellent</v>
      </c>
      <c r="X5900">
        <v>11</v>
      </c>
      <c r="Y5900" t="str">
        <f t="shared" si="371"/>
        <v>No</v>
      </c>
      <c r="Z5900" s="68">
        <v>44009</v>
      </c>
      <c r="AA5900" s="68">
        <v>44040</v>
      </c>
      <c r="AB5900">
        <v>176</v>
      </c>
      <c r="AC5900" t="s">
        <v>15616</v>
      </c>
    </row>
    <row r="5901" spans="1:29" x14ac:dyDescent="0.3">
      <c r="A5901" t="s">
        <v>14747</v>
      </c>
      <c r="B5901">
        <v>4096</v>
      </c>
      <c r="C5901" t="str">
        <f>VLOOKUP($B5901,Hosts!$A:$M,10,0)</f>
        <v>Within a few hours</v>
      </c>
      <c r="D5901" s="70">
        <f>VLOOKUP($B5901,Hosts!$A:$M,11,0)</f>
        <v>1</v>
      </c>
      <c r="E5901" s="70">
        <f>VLOOKUP($B5901,Hosts!$A:$M,12,0)</f>
        <v>0.88</v>
      </c>
      <c r="F5901" t="str">
        <f>VLOOKUP($B5901,Hosts!$A:$M,13,0)</f>
        <v>Yes</v>
      </c>
      <c r="G5901" t="str">
        <f>INDEX(Hosts!$A:$M, MATCH(Places!$B5901,Hosts!$A:$A,0), MATCH(Places!G$1,Hosts!$A$1:$M$1,0))</f>
        <v>Within a few hours</v>
      </c>
      <c r="H5901" s="70">
        <f>INDEX(Hosts!$A:$M, MATCH(Places!$B5901,Hosts!$A:$A,0), MATCH(Places!H$1,Hosts!$A$1:$M$1,0))</f>
        <v>1</v>
      </c>
      <c r="I5901" s="70">
        <f>INDEX(Hosts!$A:$M, MATCH(Places!$B5901,Hosts!$A:$A,0), MATCH(Places!I$1,Hosts!$A$1:$M$1,0))</f>
        <v>0.88</v>
      </c>
      <c r="J5901" t="str">
        <f>INDEX(Hosts!$A:$M, MATCH(Places!$B5901,Hosts!$A:$A,0), MATCH(Places!J$1,Hosts!$A$1:$M$1,0))</f>
        <v>Yes</v>
      </c>
      <c r="K5901">
        <v>16</v>
      </c>
      <c r="L5901" t="str">
        <f>VLOOKUP($K5901,Neighborhoods!$A:$C,2,0)</f>
        <v>Manhattan</v>
      </c>
      <c r="M5901" t="str">
        <f>VLOOKUP($K5901,Neighborhoods!$A:$C,3,0)</f>
        <v>Harlem</v>
      </c>
      <c r="N5901" t="str">
        <f>INDEX(Neighborhoods!$A:$C, MATCH(Places!$K5901,Neighborhoods!$A:$A,0), MATCH(Places!N$1,Neighborhoods!$A$1:$C$1,0))</f>
        <v>Manhattan</v>
      </c>
      <c r="O5901" t="str">
        <f>INDEX(Neighborhoods!$A:$C, MATCH(Places!$K5901,Neighborhoods!$A:$A,0), MATCH(Places!O$1,Neighborhoods!$A$1:$C$1,0))</f>
        <v>Harlem</v>
      </c>
      <c r="P5901" t="s">
        <v>1</v>
      </c>
      <c r="Q5901" t="str">
        <f t="shared" si="368"/>
        <v>Yes</v>
      </c>
      <c r="R5901">
        <v>2</v>
      </c>
      <c r="S5901" t="str">
        <f t="shared" si="369"/>
        <v>Small</v>
      </c>
      <c r="T5901" s="50">
        <v>40</v>
      </c>
      <c r="U5901" s="70">
        <f t="shared" si="370"/>
        <v>0.03</v>
      </c>
      <c r="V5901" s="52">
        <v>5</v>
      </c>
      <c r="W5901" s="52" t="str" cm="1">
        <f t="array" ref="W5901">_xlfn.SWITCH(ROUND(V5901,0),5,"Excellent",4,"Good",3,"Ok","Bad")</f>
        <v>Excellent</v>
      </c>
      <c r="X5901">
        <v>9</v>
      </c>
      <c r="Y5901" t="str">
        <f t="shared" si="371"/>
        <v>No</v>
      </c>
      <c r="Z5901" s="68">
        <v>43950</v>
      </c>
      <c r="AA5901" s="68">
        <v>44045</v>
      </c>
      <c r="AB5901">
        <v>113</v>
      </c>
      <c r="AC5901" t="s">
        <v>15616</v>
      </c>
    </row>
    <row r="5902" spans="1:29" x14ac:dyDescent="0.3">
      <c r="A5902" t="s">
        <v>13981</v>
      </c>
      <c r="B5902">
        <v>4135</v>
      </c>
      <c r="C5902" t="str">
        <f>VLOOKUP($B5902,Hosts!$A:$M,10,0)</f>
        <v>Within an hour</v>
      </c>
      <c r="D5902" s="70">
        <f>VLOOKUP($B5902,Hosts!$A:$M,11,0)</f>
        <v>1</v>
      </c>
      <c r="E5902" s="70">
        <f>VLOOKUP($B5902,Hosts!$A:$M,12,0)</f>
        <v>1</v>
      </c>
      <c r="F5902" t="str">
        <f>VLOOKUP($B5902,Hosts!$A:$M,13,0)</f>
        <v>No</v>
      </c>
      <c r="G5902" t="str">
        <f>INDEX(Hosts!$A:$M, MATCH(Places!$B5902,Hosts!$A:$A,0), MATCH(Places!G$1,Hosts!$A$1:$M$1,0))</f>
        <v>Within an hour</v>
      </c>
      <c r="H5902" s="70">
        <f>INDEX(Hosts!$A:$M, MATCH(Places!$B5902,Hosts!$A:$A,0), MATCH(Places!H$1,Hosts!$A$1:$M$1,0))</f>
        <v>1</v>
      </c>
      <c r="I5902" s="70">
        <f>INDEX(Hosts!$A:$M, MATCH(Places!$B5902,Hosts!$A:$A,0), MATCH(Places!I$1,Hosts!$A$1:$M$1,0))</f>
        <v>1</v>
      </c>
      <c r="J5902" t="str">
        <f>INDEX(Hosts!$A:$M, MATCH(Places!$B5902,Hosts!$A:$A,0), MATCH(Places!J$1,Hosts!$A$1:$M$1,0))</f>
        <v>No</v>
      </c>
      <c r="K5902">
        <v>21</v>
      </c>
      <c r="L5902" t="str">
        <f>VLOOKUP($K5902,Neighborhoods!$A:$C,2,0)</f>
        <v>Queens</v>
      </c>
      <c r="M5902" t="str">
        <f>VLOOKUP($K5902,Neighborhoods!$A:$C,3,0)</f>
        <v>Astoria</v>
      </c>
      <c r="N5902" t="str">
        <f>INDEX(Neighborhoods!$A:$C, MATCH(Places!$K5902,Neighborhoods!$A:$A,0), MATCH(Places!N$1,Neighborhoods!$A$1:$C$1,0))</f>
        <v>Queens</v>
      </c>
      <c r="O5902" t="str">
        <f>INDEX(Neighborhoods!$A:$C, MATCH(Places!$K5902,Neighborhoods!$A:$A,0), MATCH(Places!O$1,Neighborhoods!$A$1:$C$1,0))</f>
        <v>Astoria</v>
      </c>
      <c r="P5902" t="s">
        <v>11822</v>
      </c>
      <c r="Q5902" t="str">
        <f t="shared" si="368"/>
        <v>No</v>
      </c>
      <c r="R5902">
        <v>4</v>
      </c>
      <c r="S5902" t="str">
        <f t="shared" si="369"/>
        <v>Medium</v>
      </c>
      <c r="T5902" s="50">
        <v>139</v>
      </c>
      <c r="U5902" s="70">
        <f t="shared" si="370"/>
        <v>0.03</v>
      </c>
      <c r="V5902" s="52">
        <v>5</v>
      </c>
      <c r="W5902" s="52" t="str" cm="1">
        <f t="array" ref="W5902">_xlfn.SWITCH(ROUND(V5902,0),5,"Excellent",4,"Good",3,"Ok","Bad")</f>
        <v>Excellent</v>
      </c>
      <c r="X5902">
        <v>4</v>
      </c>
      <c r="Y5902" t="str">
        <f t="shared" si="371"/>
        <v>No</v>
      </c>
      <c r="Z5902" s="68">
        <v>44015</v>
      </c>
      <c r="AA5902" s="68">
        <v>44044</v>
      </c>
      <c r="AB5902">
        <v>180</v>
      </c>
      <c r="AC5902" t="s">
        <v>15616</v>
      </c>
    </row>
    <row r="5903" spans="1:29" x14ac:dyDescent="0.3">
      <c r="A5903" t="s">
        <v>14312</v>
      </c>
      <c r="B5903">
        <v>4136</v>
      </c>
      <c r="C5903" t="str">
        <f>VLOOKUP($B5903,Hosts!$A:$M,10,0)</f>
        <v>Within an hour</v>
      </c>
      <c r="D5903" s="70">
        <f>VLOOKUP($B5903,Hosts!$A:$M,11,0)</f>
        <v>1</v>
      </c>
      <c r="E5903" s="70">
        <f>VLOOKUP($B5903,Hosts!$A:$M,12,0)</f>
        <v>0.91</v>
      </c>
      <c r="F5903" t="str">
        <f>VLOOKUP($B5903,Hosts!$A:$M,13,0)</f>
        <v>No</v>
      </c>
      <c r="G5903" t="str">
        <f>INDEX(Hosts!$A:$M, MATCH(Places!$B5903,Hosts!$A:$A,0), MATCH(Places!G$1,Hosts!$A$1:$M$1,0))</f>
        <v>Within an hour</v>
      </c>
      <c r="H5903" s="70">
        <f>INDEX(Hosts!$A:$M, MATCH(Places!$B5903,Hosts!$A:$A,0), MATCH(Places!H$1,Hosts!$A$1:$M$1,0))</f>
        <v>1</v>
      </c>
      <c r="I5903" s="70">
        <f>INDEX(Hosts!$A:$M, MATCH(Places!$B5903,Hosts!$A:$A,0), MATCH(Places!I$1,Hosts!$A$1:$M$1,0))</f>
        <v>0.91</v>
      </c>
      <c r="J5903" t="str">
        <f>INDEX(Hosts!$A:$M, MATCH(Places!$B5903,Hosts!$A:$A,0), MATCH(Places!J$1,Hosts!$A$1:$M$1,0))</f>
        <v>No</v>
      </c>
      <c r="K5903">
        <v>18</v>
      </c>
      <c r="L5903" t="str">
        <f>VLOOKUP($K5903,Neighborhoods!$A:$C,2,0)</f>
        <v>Manhattan</v>
      </c>
      <c r="M5903" t="str">
        <f>VLOOKUP($K5903,Neighborhoods!$A:$C,3,0)</f>
        <v>Midtown</v>
      </c>
      <c r="N5903" t="str">
        <f>INDEX(Neighborhoods!$A:$C, MATCH(Places!$K5903,Neighborhoods!$A:$A,0), MATCH(Places!N$1,Neighborhoods!$A$1:$C$1,0))</f>
        <v>Manhattan</v>
      </c>
      <c r="O5903" t="str">
        <f>INDEX(Neighborhoods!$A:$C, MATCH(Places!$K5903,Neighborhoods!$A:$A,0), MATCH(Places!O$1,Neighborhoods!$A$1:$C$1,0))</f>
        <v>Midtown</v>
      </c>
      <c r="P5903" t="s">
        <v>11822</v>
      </c>
      <c r="Q5903" t="str">
        <f t="shared" si="368"/>
        <v>No</v>
      </c>
      <c r="R5903">
        <v>4</v>
      </c>
      <c r="S5903" t="str">
        <f t="shared" si="369"/>
        <v>Medium</v>
      </c>
      <c r="T5903" s="50">
        <v>200</v>
      </c>
      <c r="U5903" s="70">
        <f t="shared" si="370"/>
        <v>0.04</v>
      </c>
      <c r="V5903" s="52">
        <v>4.67</v>
      </c>
      <c r="W5903" s="52" t="str" cm="1">
        <f t="array" ref="W5903">_xlfn.SWITCH(ROUND(V5903,0),5,"Excellent",4,"Good",3,"Ok","Bad")</f>
        <v>Excellent</v>
      </c>
      <c r="X5903">
        <v>9</v>
      </c>
      <c r="Y5903" t="str">
        <f t="shared" si="371"/>
        <v>No</v>
      </c>
      <c r="Z5903" s="68">
        <v>43973</v>
      </c>
      <c r="AA5903" s="68">
        <v>44052</v>
      </c>
      <c r="AB5903">
        <v>106</v>
      </c>
      <c r="AC5903" t="s">
        <v>15616</v>
      </c>
    </row>
    <row r="5904" spans="1:29" x14ac:dyDescent="0.3">
      <c r="A5904" t="s">
        <v>13574</v>
      </c>
      <c r="B5904">
        <v>4008</v>
      </c>
      <c r="C5904" t="str">
        <f>VLOOKUP($B5904,Hosts!$A:$M,10,0)</f>
        <v>Within an hour</v>
      </c>
      <c r="D5904" s="70">
        <f>VLOOKUP($B5904,Hosts!$A:$M,11,0)</f>
        <v>0.95</v>
      </c>
      <c r="E5904" s="70">
        <f>VLOOKUP($B5904,Hosts!$A:$M,12,0)</f>
        <v>0.99</v>
      </c>
      <c r="F5904" t="str">
        <f>VLOOKUP($B5904,Hosts!$A:$M,13,0)</f>
        <v>No</v>
      </c>
      <c r="G5904" t="str">
        <f>INDEX(Hosts!$A:$M, MATCH(Places!$B5904,Hosts!$A:$A,0), MATCH(Places!G$1,Hosts!$A$1:$M$1,0))</f>
        <v>Within an hour</v>
      </c>
      <c r="H5904" s="70">
        <f>INDEX(Hosts!$A:$M, MATCH(Places!$B5904,Hosts!$A:$A,0), MATCH(Places!H$1,Hosts!$A$1:$M$1,0))</f>
        <v>0.95</v>
      </c>
      <c r="I5904" s="70">
        <f>INDEX(Hosts!$A:$M, MATCH(Places!$B5904,Hosts!$A:$A,0), MATCH(Places!I$1,Hosts!$A$1:$M$1,0))</f>
        <v>0.99</v>
      </c>
      <c r="J5904" t="str">
        <f>INDEX(Hosts!$A:$M, MATCH(Places!$B5904,Hosts!$A:$A,0), MATCH(Places!J$1,Hosts!$A$1:$M$1,0))</f>
        <v>No</v>
      </c>
      <c r="K5904">
        <v>23</v>
      </c>
      <c r="L5904" t="str">
        <f>VLOOKUP($K5904,Neighborhoods!$A:$C,2,0)</f>
        <v>Queens</v>
      </c>
      <c r="M5904" t="str">
        <f>VLOOKUP($K5904,Neighborhoods!$A:$C,3,0)</f>
        <v>Jamaica</v>
      </c>
      <c r="N5904" t="str">
        <f>INDEX(Neighborhoods!$A:$C, MATCH(Places!$K5904,Neighborhoods!$A:$A,0), MATCH(Places!N$1,Neighborhoods!$A$1:$C$1,0))</f>
        <v>Queens</v>
      </c>
      <c r="O5904" t="str">
        <f>INDEX(Neighborhoods!$A:$C, MATCH(Places!$K5904,Neighborhoods!$A:$A,0), MATCH(Places!O$1,Neighborhoods!$A$1:$C$1,0))</f>
        <v>Jamaica</v>
      </c>
      <c r="P5904" t="s">
        <v>1</v>
      </c>
      <c r="Q5904" t="str">
        <f t="shared" si="368"/>
        <v>Yes</v>
      </c>
      <c r="R5904">
        <v>2</v>
      </c>
      <c r="S5904" t="str">
        <f t="shared" si="369"/>
        <v>Small</v>
      </c>
      <c r="T5904" s="50">
        <v>36</v>
      </c>
      <c r="U5904" s="70">
        <f t="shared" si="370"/>
        <v>0.03</v>
      </c>
      <c r="V5904" s="52">
        <v>4.5</v>
      </c>
      <c r="W5904" s="52" t="str" cm="1">
        <f t="array" ref="W5904">_xlfn.SWITCH(ROUND(V5904,0),5,"Excellent",4,"Good",3,"Ok","Bad")</f>
        <v>Excellent</v>
      </c>
      <c r="X5904">
        <v>14</v>
      </c>
      <c r="Y5904" t="str">
        <f t="shared" si="371"/>
        <v>No</v>
      </c>
      <c r="Z5904" s="68">
        <v>43973</v>
      </c>
      <c r="AA5904" s="68">
        <v>44044</v>
      </c>
      <c r="AB5904">
        <v>173</v>
      </c>
      <c r="AC5904" t="s">
        <v>15616</v>
      </c>
    </row>
    <row r="5905" spans="1:29" x14ac:dyDescent="0.3">
      <c r="A5905" t="s">
        <v>13781</v>
      </c>
      <c r="B5905">
        <v>4049</v>
      </c>
      <c r="C5905" t="str">
        <f>VLOOKUP($B5905,Hosts!$A:$M,10,0)</f>
        <v>Within an hour</v>
      </c>
      <c r="D5905" s="70">
        <f>VLOOKUP($B5905,Hosts!$A:$M,11,0)</f>
        <v>1</v>
      </c>
      <c r="E5905" s="70">
        <f>VLOOKUP($B5905,Hosts!$A:$M,12,0)</f>
        <v>1</v>
      </c>
      <c r="F5905" t="str">
        <f>VLOOKUP($B5905,Hosts!$A:$M,13,0)</f>
        <v>No</v>
      </c>
      <c r="G5905" t="str">
        <f>INDEX(Hosts!$A:$M, MATCH(Places!$B5905,Hosts!$A:$A,0), MATCH(Places!G$1,Hosts!$A$1:$M$1,0))</f>
        <v>Within an hour</v>
      </c>
      <c r="H5905" s="70">
        <f>INDEX(Hosts!$A:$M, MATCH(Places!$B5905,Hosts!$A:$A,0), MATCH(Places!H$1,Hosts!$A$1:$M$1,0))</f>
        <v>1</v>
      </c>
      <c r="I5905" s="70">
        <f>INDEX(Hosts!$A:$M, MATCH(Places!$B5905,Hosts!$A:$A,0), MATCH(Places!I$1,Hosts!$A$1:$M$1,0))</f>
        <v>1</v>
      </c>
      <c r="J5905" t="str">
        <f>INDEX(Hosts!$A:$M, MATCH(Places!$B5905,Hosts!$A:$A,0), MATCH(Places!J$1,Hosts!$A$1:$M$1,0))</f>
        <v>No</v>
      </c>
      <c r="K5905">
        <v>17</v>
      </c>
      <c r="L5905" t="str">
        <f>VLOOKUP($K5905,Neighborhoods!$A:$C,2,0)</f>
        <v>Manhattan</v>
      </c>
      <c r="M5905" t="str">
        <f>VLOOKUP($K5905,Neighborhoods!$A:$C,3,0)</f>
        <v>Hell's Kitchen</v>
      </c>
      <c r="N5905" t="str">
        <f>INDEX(Neighborhoods!$A:$C, MATCH(Places!$K5905,Neighborhoods!$A:$A,0), MATCH(Places!N$1,Neighborhoods!$A$1:$C$1,0))</f>
        <v>Manhattan</v>
      </c>
      <c r="O5905" t="str">
        <f>INDEX(Neighborhoods!$A:$C, MATCH(Places!$K5905,Neighborhoods!$A:$A,0), MATCH(Places!O$1,Neighborhoods!$A$1:$C$1,0))</f>
        <v>Hell's Kitchen</v>
      </c>
      <c r="P5905" t="s">
        <v>11822</v>
      </c>
      <c r="Q5905" t="str">
        <f t="shared" si="368"/>
        <v>No</v>
      </c>
      <c r="R5905">
        <v>5</v>
      </c>
      <c r="S5905" t="str">
        <f t="shared" si="369"/>
        <v>Medium</v>
      </c>
      <c r="T5905" s="50">
        <v>999</v>
      </c>
      <c r="U5905" s="70">
        <f t="shared" si="370"/>
        <v>0.05</v>
      </c>
      <c r="V5905" s="52">
        <v>5</v>
      </c>
      <c r="W5905" s="52" t="str" cm="1">
        <f t="array" ref="W5905">_xlfn.SWITCH(ROUND(V5905,0),5,"Excellent",4,"Good",3,"Ok","Bad")</f>
        <v>Excellent</v>
      </c>
      <c r="X5905">
        <v>5</v>
      </c>
      <c r="Y5905" t="str">
        <f t="shared" si="371"/>
        <v>No</v>
      </c>
      <c r="Z5905" s="68">
        <v>43997</v>
      </c>
      <c r="AA5905" s="68">
        <v>44058</v>
      </c>
      <c r="AB5905">
        <v>364</v>
      </c>
      <c r="AC5905" t="s">
        <v>15615</v>
      </c>
    </row>
    <row r="5906" spans="1:29" x14ac:dyDescent="0.3">
      <c r="A5906" t="s">
        <v>15015</v>
      </c>
      <c r="B5906">
        <v>2641</v>
      </c>
      <c r="C5906" t="str">
        <f>VLOOKUP($B5906,Hosts!$A:$M,10,0)</f>
        <v>Within an hour</v>
      </c>
      <c r="D5906" s="70">
        <f>VLOOKUP($B5906,Hosts!$A:$M,11,0)</f>
        <v>1</v>
      </c>
      <c r="E5906" s="70">
        <f>VLOOKUP($B5906,Hosts!$A:$M,12,0)</f>
        <v>0.93</v>
      </c>
      <c r="F5906" t="str">
        <f>VLOOKUP($B5906,Hosts!$A:$M,13,0)</f>
        <v>No</v>
      </c>
      <c r="G5906" t="str">
        <f>INDEX(Hosts!$A:$M, MATCH(Places!$B5906,Hosts!$A:$A,0), MATCH(Places!G$1,Hosts!$A$1:$M$1,0))</f>
        <v>Within an hour</v>
      </c>
      <c r="H5906" s="70">
        <f>INDEX(Hosts!$A:$M, MATCH(Places!$B5906,Hosts!$A:$A,0), MATCH(Places!H$1,Hosts!$A$1:$M$1,0))</f>
        <v>1</v>
      </c>
      <c r="I5906" s="70">
        <f>INDEX(Hosts!$A:$M, MATCH(Places!$B5906,Hosts!$A:$A,0), MATCH(Places!I$1,Hosts!$A$1:$M$1,0))</f>
        <v>0.93</v>
      </c>
      <c r="J5906" t="str">
        <f>INDEX(Hosts!$A:$M, MATCH(Places!$B5906,Hosts!$A:$A,0), MATCH(Places!J$1,Hosts!$A$1:$M$1,0))</f>
        <v>No</v>
      </c>
      <c r="K5906">
        <v>21</v>
      </c>
      <c r="L5906" t="str">
        <f>VLOOKUP($K5906,Neighborhoods!$A:$C,2,0)</f>
        <v>Queens</v>
      </c>
      <c r="M5906" t="str">
        <f>VLOOKUP($K5906,Neighborhoods!$A:$C,3,0)</f>
        <v>Astoria</v>
      </c>
      <c r="N5906" t="str">
        <f>INDEX(Neighborhoods!$A:$C, MATCH(Places!$K5906,Neighborhoods!$A:$A,0), MATCH(Places!N$1,Neighborhoods!$A$1:$C$1,0))</f>
        <v>Queens</v>
      </c>
      <c r="O5906" t="str">
        <f>INDEX(Neighborhoods!$A:$C, MATCH(Places!$K5906,Neighborhoods!$A:$A,0), MATCH(Places!O$1,Neighborhoods!$A$1:$C$1,0))</f>
        <v>Astoria</v>
      </c>
      <c r="P5906" t="s">
        <v>11822</v>
      </c>
      <c r="Q5906" t="str">
        <f t="shared" si="368"/>
        <v>No</v>
      </c>
      <c r="R5906">
        <v>3</v>
      </c>
      <c r="S5906" t="str">
        <f t="shared" si="369"/>
        <v>Medium</v>
      </c>
      <c r="T5906" s="50">
        <v>120</v>
      </c>
      <c r="U5906" s="70">
        <f t="shared" si="370"/>
        <v>0.03</v>
      </c>
      <c r="V5906" s="52">
        <v>5</v>
      </c>
      <c r="W5906" s="52" t="str" cm="1">
        <f t="array" ref="W5906">_xlfn.SWITCH(ROUND(V5906,0),5,"Excellent",4,"Good",3,"Ok","Bad")</f>
        <v>Excellent</v>
      </c>
      <c r="X5906">
        <v>17</v>
      </c>
      <c r="Y5906" t="str">
        <f t="shared" si="371"/>
        <v>No</v>
      </c>
      <c r="Z5906" s="68">
        <v>43965</v>
      </c>
      <c r="AA5906" s="68">
        <v>44049</v>
      </c>
      <c r="AB5906">
        <v>14</v>
      </c>
      <c r="AC5906" t="s">
        <v>15616</v>
      </c>
    </row>
    <row r="5907" spans="1:29" x14ac:dyDescent="0.3">
      <c r="A5907" t="s">
        <v>13335</v>
      </c>
      <c r="B5907">
        <v>2841</v>
      </c>
      <c r="C5907" t="str">
        <f>VLOOKUP($B5907,Hosts!$A:$M,10,0)</f>
        <v>Within a day</v>
      </c>
      <c r="D5907" s="70">
        <f>VLOOKUP($B5907,Hosts!$A:$M,11,0)</f>
        <v>0.6</v>
      </c>
      <c r="E5907" s="70">
        <f>VLOOKUP($B5907,Hosts!$A:$M,12,0)</f>
        <v>0.85</v>
      </c>
      <c r="F5907" t="str">
        <f>VLOOKUP($B5907,Hosts!$A:$M,13,0)</f>
        <v>No</v>
      </c>
      <c r="G5907" t="str">
        <f>INDEX(Hosts!$A:$M, MATCH(Places!$B5907,Hosts!$A:$A,0), MATCH(Places!G$1,Hosts!$A$1:$M$1,0))</f>
        <v>Within a day</v>
      </c>
      <c r="H5907" s="70">
        <f>INDEX(Hosts!$A:$M, MATCH(Places!$B5907,Hosts!$A:$A,0), MATCH(Places!H$1,Hosts!$A$1:$M$1,0))</f>
        <v>0.6</v>
      </c>
      <c r="I5907" s="70">
        <f>INDEX(Hosts!$A:$M, MATCH(Places!$B5907,Hosts!$A:$A,0), MATCH(Places!I$1,Hosts!$A$1:$M$1,0))</f>
        <v>0.85</v>
      </c>
      <c r="J5907" t="str">
        <f>INDEX(Hosts!$A:$M, MATCH(Places!$B5907,Hosts!$A:$A,0), MATCH(Places!J$1,Hosts!$A$1:$M$1,0))</f>
        <v>No</v>
      </c>
      <c r="K5907">
        <v>12</v>
      </c>
      <c r="L5907" t="str">
        <f>VLOOKUP($K5907,Neighborhoods!$A:$C,2,0)</f>
        <v>Brooklyn</v>
      </c>
      <c r="M5907" t="str">
        <f>VLOOKUP($K5907,Neighborhoods!$A:$C,3,0)</f>
        <v>Williamsburg</v>
      </c>
      <c r="N5907" t="str">
        <f>INDEX(Neighborhoods!$A:$C, MATCH(Places!$K5907,Neighborhoods!$A:$A,0), MATCH(Places!N$1,Neighborhoods!$A$1:$C$1,0))</f>
        <v>Brooklyn</v>
      </c>
      <c r="O5907" t="str">
        <f>INDEX(Neighborhoods!$A:$C, MATCH(Places!$K5907,Neighborhoods!$A:$A,0), MATCH(Places!O$1,Neighborhoods!$A$1:$C$1,0))</f>
        <v>Williamsburg</v>
      </c>
      <c r="P5907" t="s">
        <v>11822</v>
      </c>
      <c r="Q5907" t="str">
        <f t="shared" si="368"/>
        <v>No</v>
      </c>
      <c r="R5907">
        <v>4</v>
      </c>
      <c r="S5907" t="str">
        <f t="shared" si="369"/>
        <v>Medium</v>
      </c>
      <c r="T5907" s="50">
        <v>180</v>
      </c>
      <c r="U5907" s="70">
        <f t="shared" si="370"/>
        <v>0.03</v>
      </c>
      <c r="V5907" s="52">
        <v>5</v>
      </c>
      <c r="W5907" s="52" t="str" cm="1">
        <f t="array" ref="W5907">_xlfn.SWITCH(ROUND(V5907,0),5,"Excellent",4,"Good",3,"Ok","Bad")</f>
        <v>Excellent</v>
      </c>
      <c r="X5907">
        <v>3</v>
      </c>
      <c r="Y5907" t="str">
        <f t="shared" si="371"/>
        <v>No</v>
      </c>
      <c r="Z5907" s="68">
        <v>43972</v>
      </c>
      <c r="AA5907" s="68">
        <v>44030</v>
      </c>
      <c r="AB5907">
        <v>261</v>
      </c>
      <c r="AC5907" t="s">
        <v>15615</v>
      </c>
    </row>
    <row r="5908" spans="1:29" x14ac:dyDescent="0.3">
      <c r="A5908" t="s">
        <v>15268</v>
      </c>
      <c r="B5908">
        <v>566</v>
      </c>
      <c r="C5908" t="str">
        <f>VLOOKUP($B5908,Hosts!$A:$M,10,0)</f>
        <v>Within an hour</v>
      </c>
      <c r="D5908" s="70">
        <f>VLOOKUP($B5908,Hosts!$A:$M,11,0)</f>
        <v>1</v>
      </c>
      <c r="E5908" s="70">
        <f>VLOOKUP($B5908,Hosts!$A:$M,12,0)</f>
        <v>0.9</v>
      </c>
      <c r="F5908" t="str">
        <f>VLOOKUP($B5908,Hosts!$A:$M,13,0)</f>
        <v>No</v>
      </c>
      <c r="G5908" t="str">
        <f>INDEX(Hosts!$A:$M, MATCH(Places!$B5908,Hosts!$A:$A,0), MATCH(Places!G$1,Hosts!$A$1:$M$1,0))</f>
        <v>Within an hour</v>
      </c>
      <c r="H5908" s="70">
        <f>INDEX(Hosts!$A:$M, MATCH(Places!$B5908,Hosts!$A:$A,0), MATCH(Places!H$1,Hosts!$A$1:$M$1,0))</f>
        <v>1</v>
      </c>
      <c r="I5908" s="70">
        <f>INDEX(Hosts!$A:$M, MATCH(Places!$B5908,Hosts!$A:$A,0), MATCH(Places!I$1,Hosts!$A$1:$M$1,0))</f>
        <v>0.9</v>
      </c>
      <c r="J5908" t="str">
        <f>INDEX(Hosts!$A:$M, MATCH(Places!$B5908,Hosts!$A:$A,0), MATCH(Places!J$1,Hosts!$A$1:$M$1,0))</f>
        <v>No</v>
      </c>
      <c r="K5908">
        <v>10</v>
      </c>
      <c r="L5908" t="str">
        <f>VLOOKUP($K5908,Neighborhoods!$A:$C,2,0)</f>
        <v>Brooklyn</v>
      </c>
      <c r="M5908" t="str">
        <f>VLOOKUP($K5908,Neighborhoods!$A:$C,3,0)</f>
        <v>East Flatbush</v>
      </c>
      <c r="N5908" t="str">
        <f>INDEX(Neighborhoods!$A:$C, MATCH(Places!$K5908,Neighborhoods!$A:$A,0), MATCH(Places!N$1,Neighborhoods!$A$1:$C$1,0))</f>
        <v>Brooklyn</v>
      </c>
      <c r="O5908" t="str">
        <f>INDEX(Neighborhoods!$A:$C, MATCH(Places!$K5908,Neighborhoods!$A:$A,0), MATCH(Places!O$1,Neighborhoods!$A$1:$C$1,0))</f>
        <v>East Flatbush</v>
      </c>
      <c r="P5908" t="s">
        <v>11822</v>
      </c>
      <c r="Q5908" t="str">
        <f t="shared" si="368"/>
        <v>No</v>
      </c>
      <c r="R5908">
        <v>2</v>
      </c>
      <c r="S5908" t="str">
        <f t="shared" si="369"/>
        <v>Small</v>
      </c>
      <c r="T5908" s="50">
        <v>89</v>
      </c>
      <c r="U5908" s="70">
        <f t="shared" si="370"/>
        <v>0.03</v>
      </c>
      <c r="V5908" s="52">
        <v>4.67</v>
      </c>
      <c r="W5908" s="52" t="str" cm="1">
        <f t="array" ref="W5908">_xlfn.SWITCH(ROUND(V5908,0),5,"Excellent",4,"Good",3,"Ok","Bad")</f>
        <v>Excellent</v>
      </c>
      <c r="X5908">
        <v>3</v>
      </c>
      <c r="Y5908" t="str">
        <f t="shared" si="371"/>
        <v>No</v>
      </c>
      <c r="Z5908" s="68">
        <v>43998</v>
      </c>
      <c r="AA5908" s="68">
        <v>44055</v>
      </c>
      <c r="AB5908">
        <v>14</v>
      </c>
      <c r="AC5908" t="s">
        <v>15616</v>
      </c>
    </row>
    <row r="5909" spans="1:29" x14ac:dyDescent="0.3">
      <c r="A5909" t="s">
        <v>15296</v>
      </c>
      <c r="B5909">
        <v>3830</v>
      </c>
      <c r="C5909" t="str">
        <f>VLOOKUP($B5909,Hosts!$A:$M,10,0)</f>
        <v>Within an hour</v>
      </c>
      <c r="D5909" s="70">
        <f>VLOOKUP($B5909,Hosts!$A:$M,11,0)</f>
        <v>0.94</v>
      </c>
      <c r="E5909" s="70">
        <f>VLOOKUP($B5909,Hosts!$A:$M,12,0)</f>
        <v>0.9</v>
      </c>
      <c r="F5909" t="str">
        <f>VLOOKUP($B5909,Hosts!$A:$M,13,0)</f>
        <v>No</v>
      </c>
      <c r="G5909" t="str">
        <f>INDEX(Hosts!$A:$M, MATCH(Places!$B5909,Hosts!$A:$A,0), MATCH(Places!G$1,Hosts!$A$1:$M$1,0))</f>
        <v>Within an hour</v>
      </c>
      <c r="H5909" s="70">
        <f>INDEX(Hosts!$A:$M, MATCH(Places!$B5909,Hosts!$A:$A,0), MATCH(Places!H$1,Hosts!$A$1:$M$1,0))</f>
        <v>0.94</v>
      </c>
      <c r="I5909" s="70">
        <f>INDEX(Hosts!$A:$M, MATCH(Places!$B5909,Hosts!$A:$A,0), MATCH(Places!I$1,Hosts!$A$1:$M$1,0))</f>
        <v>0.9</v>
      </c>
      <c r="J5909" t="str">
        <f>INDEX(Hosts!$A:$M, MATCH(Places!$B5909,Hosts!$A:$A,0), MATCH(Places!J$1,Hosts!$A$1:$M$1,0))</f>
        <v>No</v>
      </c>
      <c r="K5909">
        <v>2</v>
      </c>
      <c r="L5909" t="str">
        <f>VLOOKUP($K5909,Neighborhoods!$A:$C,2,0)</f>
        <v>Bronx</v>
      </c>
      <c r="M5909" t="str">
        <f>VLOOKUP($K5909,Neighborhoods!$A:$C,3,0)</f>
        <v>Concourse</v>
      </c>
      <c r="N5909" t="str">
        <f>INDEX(Neighborhoods!$A:$C, MATCH(Places!$K5909,Neighborhoods!$A:$A,0), MATCH(Places!N$1,Neighborhoods!$A$1:$C$1,0))</f>
        <v>Bronx</v>
      </c>
      <c r="O5909" t="str">
        <f>INDEX(Neighborhoods!$A:$C, MATCH(Places!$K5909,Neighborhoods!$A:$A,0), MATCH(Places!O$1,Neighborhoods!$A$1:$C$1,0))</f>
        <v>Concourse</v>
      </c>
      <c r="P5909" t="s">
        <v>11822</v>
      </c>
      <c r="Q5909" t="str">
        <f t="shared" si="368"/>
        <v>No</v>
      </c>
      <c r="R5909">
        <v>4</v>
      </c>
      <c r="S5909" t="str">
        <f t="shared" si="369"/>
        <v>Medium</v>
      </c>
      <c r="T5909" s="50">
        <v>75</v>
      </c>
      <c r="U5909" s="70">
        <f t="shared" si="370"/>
        <v>0.03</v>
      </c>
      <c r="V5909" s="52">
        <v>4</v>
      </c>
      <c r="W5909" s="52" t="str" cm="1">
        <f t="array" ref="W5909">_xlfn.SWITCH(ROUND(V5909,0),5,"Excellent",4,"Good",3,"Ok","Bad")</f>
        <v>Good</v>
      </c>
      <c r="X5909">
        <v>4</v>
      </c>
      <c r="Y5909" t="str">
        <f t="shared" si="371"/>
        <v>No</v>
      </c>
      <c r="Z5909" s="68">
        <v>44011</v>
      </c>
      <c r="AA5909" s="68">
        <v>44059</v>
      </c>
      <c r="AB5909">
        <v>314</v>
      </c>
      <c r="AC5909" t="s">
        <v>15616</v>
      </c>
    </row>
    <row r="5910" spans="1:29" x14ac:dyDescent="0.3">
      <c r="A5910" t="s">
        <v>13687</v>
      </c>
      <c r="B5910">
        <v>4137</v>
      </c>
      <c r="C5910" t="str">
        <f>VLOOKUP($B5910,Hosts!$A:$M,10,0)</f>
        <v>Within an hour</v>
      </c>
      <c r="D5910" s="70">
        <f>VLOOKUP($B5910,Hosts!$A:$M,11,0)</f>
        <v>1</v>
      </c>
      <c r="E5910" s="70">
        <f>VLOOKUP($B5910,Hosts!$A:$M,12,0)</f>
        <v>1</v>
      </c>
      <c r="F5910" t="str">
        <f>VLOOKUP($B5910,Hosts!$A:$M,13,0)</f>
        <v>No</v>
      </c>
      <c r="G5910" t="str">
        <f>INDEX(Hosts!$A:$M, MATCH(Places!$B5910,Hosts!$A:$A,0), MATCH(Places!G$1,Hosts!$A$1:$M$1,0))</f>
        <v>Within an hour</v>
      </c>
      <c r="H5910" s="70">
        <f>INDEX(Hosts!$A:$M, MATCH(Places!$B5910,Hosts!$A:$A,0), MATCH(Places!H$1,Hosts!$A$1:$M$1,0))</f>
        <v>1</v>
      </c>
      <c r="I5910" s="70">
        <f>INDEX(Hosts!$A:$M, MATCH(Places!$B5910,Hosts!$A:$A,0), MATCH(Places!I$1,Hosts!$A$1:$M$1,0))</f>
        <v>1</v>
      </c>
      <c r="J5910" t="str">
        <f>INDEX(Hosts!$A:$M, MATCH(Places!$B5910,Hosts!$A:$A,0), MATCH(Places!J$1,Hosts!$A$1:$M$1,0))</f>
        <v>No</v>
      </c>
      <c r="K5910">
        <v>17</v>
      </c>
      <c r="L5910" t="str">
        <f>VLOOKUP($K5910,Neighborhoods!$A:$C,2,0)</f>
        <v>Manhattan</v>
      </c>
      <c r="M5910" t="str">
        <f>VLOOKUP($K5910,Neighborhoods!$A:$C,3,0)</f>
        <v>Hell's Kitchen</v>
      </c>
      <c r="N5910" t="str">
        <f>INDEX(Neighborhoods!$A:$C, MATCH(Places!$K5910,Neighborhoods!$A:$A,0), MATCH(Places!N$1,Neighborhoods!$A$1:$C$1,0))</f>
        <v>Manhattan</v>
      </c>
      <c r="O5910" t="str">
        <f>INDEX(Neighborhoods!$A:$C, MATCH(Places!$K5910,Neighborhoods!$A:$A,0), MATCH(Places!O$1,Neighborhoods!$A$1:$C$1,0))</f>
        <v>Hell's Kitchen</v>
      </c>
      <c r="P5910" t="s">
        <v>11822</v>
      </c>
      <c r="Q5910" t="str">
        <f t="shared" si="368"/>
        <v>No</v>
      </c>
      <c r="R5910">
        <v>8</v>
      </c>
      <c r="S5910" t="str">
        <f t="shared" si="369"/>
        <v>Large</v>
      </c>
      <c r="T5910" s="50">
        <v>600</v>
      </c>
      <c r="U5910" s="70">
        <f t="shared" si="370"/>
        <v>0.05</v>
      </c>
      <c r="V5910" s="52">
        <v>5</v>
      </c>
      <c r="W5910" s="52" t="str" cm="1">
        <f t="array" ref="W5910">_xlfn.SWITCH(ROUND(V5910,0),5,"Excellent",4,"Good",3,"Ok","Bad")</f>
        <v>Excellent</v>
      </c>
      <c r="X5910">
        <v>5</v>
      </c>
      <c r="Y5910" t="str">
        <f t="shared" si="371"/>
        <v>No</v>
      </c>
      <c r="Z5910" s="68">
        <v>43972</v>
      </c>
      <c r="AA5910" s="68">
        <v>43997</v>
      </c>
      <c r="AB5910">
        <v>0</v>
      </c>
      <c r="AC5910" t="s">
        <v>15615</v>
      </c>
    </row>
    <row r="5911" spans="1:29" x14ac:dyDescent="0.3">
      <c r="A5911" t="s">
        <v>14184</v>
      </c>
      <c r="B5911">
        <v>4141</v>
      </c>
      <c r="C5911" t="str">
        <f>VLOOKUP($B5911,Hosts!$A:$M,10,0)</f>
        <v>Within an hour</v>
      </c>
      <c r="D5911" s="70">
        <f>VLOOKUP($B5911,Hosts!$A:$M,11,0)</f>
        <v>0.96</v>
      </c>
      <c r="E5911" s="70">
        <f>VLOOKUP($B5911,Hosts!$A:$M,12,0)</f>
        <v>0.99</v>
      </c>
      <c r="F5911" t="str">
        <f>VLOOKUP($B5911,Hosts!$A:$M,13,0)</f>
        <v>No</v>
      </c>
      <c r="G5911" t="str">
        <f>INDEX(Hosts!$A:$M, MATCH(Places!$B5911,Hosts!$A:$A,0), MATCH(Places!G$1,Hosts!$A$1:$M$1,0))</f>
        <v>Within an hour</v>
      </c>
      <c r="H5911" s="70">
        <f>INDEX(Hosts!$A:$M, MATCH(Places!$B5911,Hosts!$A:$A,0), MATCH(Places!H$1,Hosts!$A$1:$M$1,0))</f>
        <v>0.96</v>
      </c>
      <c r="I5911" s="70">
        <f>INDEX(Hosts!$A:$M, MATCH(Places!$B5911,Hosts!$A:$A,0), MATCH(Places!I$1,Hosts!$A$1:$M$1,0))</f>
        <v>0.99</v>
      </c>
      <c r="J5911" t="str">
        <f>INDEX(Hosts!$A:$M, MATCH(Places!$B5911,Hosts!$A:$A,0), MATCH(Places!J$1,Hosts!$A$1:$M$1,0))</f>
        <v>No</v>
      </c>
      <c r="K5911">
        <v>7</v>
      </c>
      <c r="L5911" t="str">
        <f>VLOOKUP($K5911,Neighborhoods!$A:$C,2,0)</f>
        <v>Brooklyn</v>
      </c>
      <c r="M5911" t="str">
        <f>VLOOKUP($K5911,Neighborhoods!$A:$C,3,0)</f>
        <v>Bedford-Stuyvesant</v>
      </c>
      <c r="N5911" t="str">
        <f>INDEX(Neighborhoods!$A:$C, MATCH(Places!$K5911,Neighborhoods!$A:$A,0), MATCH(Places!N$1,Neighborhoods!$A$1:$C$1,0))</f>
        <v>Brooklyn</v>
      </c>
      <c r="O5911" t="str">
        <f>INDEX(Neighborhoods!$A:$C, MATCH(Places!$K5911,Neighborhoods!$A:$A,0), MATCH(Places!O$1,Neighborhoods!$A$1:$C$1,0))</f>
        <v>Bedford-Stuyvesant</v>
      </c>
      <c r="P5911" t="s">
        <v>1</v>
      </c>
      <c r="Q5911" t="str">
        <f t="shared" si="368"/>
        <v>Yes</v>
      </c>
      <c r="R5911">
        <v>2</v>
      </c>
      <c r="S5911" t="str">
        <f t="shared" si="369"/>
        <v>Small</v>
      </c>
      <c r="T5911" s="50">
        <v>42</v>
      </c>
      <c r="U5911" s="70">
        <f t="shared" si="370"/>
        <v>0.03</v>
      </c>
      <c r="V5911" s="52">
        <v>4.33</v>
      </c>
      <c r="W5911" s="52" t="str" cm="1">
        <f t="array" ref="W5911">_xlfn.SWITCH(ROUND(V5911,0),5,"Excellent",4,"Good",3,"Ok","Bad")</f>
        <v>Good</v>
      </c>
      <c r="X5911">
        <v>6</v>
      </c>
      <c r="Y5911" t="str">
        <f t="shared" si="371"/>
        <v>No</v>
      </c>
      <c r="Z5911" s="68">
        <v>43988</v>
      </c>
      <c r="AA5911" s="68">
        <v>44031</v>
      </c>
      <c r="AB5911">
        <v>25</v>
      </c>
      <c r="AC5911" t="s">
        <v>15616</v>
      </c>
    </row>
    <row r="5912" spans="1:29" x14ac:dyDescent="0.3">
      <c r="A5912" t="s">
        <v>3395</v>
      </c>
      <c r="B5912">
        <v>4138</v>
      </c>
      <c r="C5912" t="str">
        <f>VLOOKUP($B5912,Hosts!$A:$M,10,0)</f>
        <v>Within an hour</v>
      </c>
      <c r="D5912" s="70">
        <f>VLOOKUP($B5912,Hosts!$A:$M,11,0)</f>
        <v>1</v>
      </c>
      <c r="E5912" s="70">
        <f>VLOOKUP($B5912,Hosts!$A:$M,12,0)</f>
        <v>0.8</v>
      </c>
      <c r="F5912" t="str">
        <f>VLOOKUP($B5912,Hosts!$A:$M,13,0)</f>
        <v>No</v>
      </c>
      <c r="G5912" t="str">
        <f>INDEX(Hosts!$A:$M, MATCH(Places!$B5912,Hosts!$A:$A,0), MATCH(Places!G$1,Hosts!$A$1:$M$1,0))</f>
        <v>Within an hour</v>
      </c>
      <c r="H5912" s="70">
        <f>INDEX(Hosts!$A:$M, MATCH(Places!$B5912,Hosts!$A:$A,0), MATCH(Places!H$1,Hosts!$A$1:$M$1,0))</f>
        <v>1</v>
      </c>
      <c r="I5912" s="70">
        <f>INDEX(Hosts!$A:$M, MATCH(Places!$B5912,Hosts!$A:$A,0), MATCH(Places!I$1,Hosts!$A$1:$M$1,0))</f>
        <v>0.8</v>
      </c>
      <c r="J5912" t="str">
        <f>INDEX(Hosts!$A:$M, MATCH(Places!$B5912,Hosts!$A:$A,0), MATCH(Places!J$1,Hosts!$A$1:$M$1,0))</f>
        <v>No</v>
      </c>
      <c r="K5912">
        <v>18</v>
      </c>
      <c r="L5912" t="str">
        <f>VLOOKUP($K5912,Neighborhoods!$A:$C,2,0)</f>
        <v>Manhattan</v>
      </c>
      <c r="M5912" t="str">
        <f>VLOOKUP($K5912,Neighborhoods!$A:$C,3,0)</f>
        <v>Midtown</v>
      </c>
      <c r="N5912" t="str">
        <f>INDEX(Neighborhoods!$A:$C, MATCH(Places!$K5912,Neighborhoods!$A:$A,0), MATCH(Places!N$1,Neighborhoods!$A$1:$C$1,0))</f>
        <v>Manhattan</v>
      </c>
      <c r="O5912" t="str">
        <f>INDEX(Neighborhoods!$A:$C, MATCH(Places!$K5912,Neighborhoods!$A:$A,0), MATCH(Places!O$1,Neighborhoods!$A$1:$C$1,0))</f>
        <v>Midtown</v>
      </c>
      <c r="P5912" t="s">
        <v>11822</v>
      </c>
      <c r="Q5912" t="str">
        <f t="shared" si="368"/>
        <v>No</v>
      </c>
      <c r="R5912">
        <v>4</v>
      </c>
      <c r="S5912" t="str">
        <f t="shared" si="369"/>
        <v>Medium</v>
      </c>
      <c r="T5912" s="50">
        <v>124</v>
      </c>
      <c r="U5912" s="70">
        <f t="shared" si="370"/>
        <v>0.03</v>
      </c>
      <c r="V5912" s="52">
        <v>4.9000000000000004</v>
      </c>
      <c r="W5912" s="52" t="str" cm="1">
        <f t="array" ref="W5912">_xlfn.SWITCH(ROUND(V5912,0),5,"Excellent",4,"Good",3,"Ok","Bad")</f>
        <v>Excellent</v>
      </c>
      <c r="X5912">
        <v>10</v>
      </c>
      <c r="Y5912" t="str">
        <f t="shared" si="371"/>
        <v>No</v>
      </c>
      <c r="Z5912" s="68">
        <v>43976</v>
      </c>
      <c r="AA5912" s="68">
        <v>44052</v>
      </c>
      <c r="AB5912">
        <v>148</v>
      </c>
      <c r="AC5912" t="s">
        <v>15616</v>
      </c>
    </row>
    <row r="5913" spans="1:29" x14ac:dyDescent="0.3">
      <c r="A5913" t="s">
        <v>13260</v>
      </c>
      <c r="B5913">
        <v>4141</v>
      </c>
      <c r="C5913" t="str">
        <f>VLOOKUP($B5913,Hosts!$A:$M,10,0)</f>
        <v>Within an hour</v>
      </c>
      <c r="D5913" s="70">
        <f>VLOOKUP($B5913,Hosts!$A:$M,11,0)</f>
        <v>0.96</v>
      </c>
      <c r="E5913" s="70">
        <f>VLOOKUP($B5913,Hosts!$A:$M,12,0)</f>
        <v>0.99</v>
      </c>
      <c r="F5913" t="str">
        <f>VLOOKUP($B5913,Hosts!$A:$M,13,0)</f>
        <v>No</v>
      </c>
      <c r="G5913" t="str">
        <f>INDEX(Hosts!$A:$M, MATCH(Places!$B5913,Hosts!$A:$A,0), MATCH(Places!G$1,Hosts!$A$1:$M$1,0))</f>
        <v>Within an hour</v>
      </c>
      <c r="H5913" s="70">
        <f>INDEX(Hosts!$A:$M, MATCH(Places!$B5913,Hosts!$A:$A,0), MATCH(Places!H$1,Hosts!$A$1:$M$1,0))</f>
        <v>0.96</v>
      </c>
      <c r="I5913" s="70">
        <f>INDEX(Hosts!$A:$M, MATCH(Places!$B5913,Hosts!$A:$A,0), MATCH(Places!I$1,Hosts!$A$1:$M$1,0))</f>
        <v>0.99</v>
      </c>
      <c r="J5913" t="str">
        <f>INDEX(Hosts!$A:$M, MATCH(Places!$B5913,Hosts!$A:$A,0), MATCH(Places!J$1,Hosts!$A$1:$M$1,0))</f>
        <v>No</v>
      </c>
      <c r="K5913">
        <v>7</v>
      </c>
      <c r="L5913" t="str">
        <f>VLOOKUP($K5913,Neighborhoods!$A:$C,2,0)</f>
        <v>Brooklyn</v>
      </c>
      <c r="M5913" t="str">
        <f>VLOOKUP($K5913,Neighborhoods!$A:$C,3,0)</f>
        <v>Bedford-Stuyvesant</v>
      </c>
      <c r="N5913" t="str">
        <f>INDEX(Neighborhoods!$A:$C, MATCH(Places!$K5913,Neighborhoods!$A:$A,0), MATCH(Places!N$1,Neighborhoods!$A$1:$C$1,0))</f>
        <v>Brooklyn</v>
      </c>
      <c r="O5913" t="str">
        <f>INDEX(Neighborhoods!$A:$C, MATCH(Places!$K5913,Neighborhoods!$A:$A,0), MATCH(Places!O$1,Neighborhoods!$A$1:$C$1,0))</f>
        <v>Bedford-Stuyvesant</v>
      </c>
      <c r="P5913" t="s">
        <v>1</v>
      </c>
      <c r="Q5913" t="str">
        <f t="shared" si="368"/>
        <v>Yes</v>
      </c>
      <c r="R5913">
        <v>2</v>
      </c>
      <c r="S5913" t="str">
        <f t="shared" si="369"/>
        <v>Small</v>
      </c>
      <c r="T5913" s="50">
        <v>43</v>
      </c>
      <c r="U5913" s="70">
        <f t="shared" si="370"/>
        <v>0.03</v>
      </c>
      <c r="V5913" s="52">
        <v>4</v>
      </c>
      <c r="W5913" s="52" t="str" cm="1">
        <f t="array" ref="W5913">_xlfn.SWITCH(ROUND(V5913,0),5,"Excellent",4,"Good",3,"Ok","Bad")</f>
        <v>Good</v>
      </c>
      <c r="X5913">
        <v>4</v>
      </c>
      <c r="Y5913" t="str">
        <f t="shared" si="371"/>
        <v>No</v>
      </c>
      <c r="Z5913" s="68">
        <v>43981</v>
      </c>
      <c r="AA5913" s="68">
        <v>43994</v>
      </c>
      <c r="AB5913">
        <v>18</v>
      </c>
      <c r="AC5913" t="s">
        <v>15616</v>
      </c>
    </row>
    <row r="5914" spans="1:29" x14ac:dyDescent="0.3">
      <c r="A5914" t="s">
        <v>15170</v>
      </c>
      <c r="B5914">
        <v>4008</v>
      </c>
      <c r="C5914" t="str">
        <f>VLOOKUP($B5914,Hosts!$A:$M,10,0)</f>
        <v>Within an hour</v>
      </c>
      <c r="D5914" s="70">
        <f>VLOOKUP($B5914,Hosts!$A:$M,11,0)</f>
        <v>0.95</v>
      </c>
      <c r="E5914" s="70">
        <f>VLOOKUP($B5914,Hosts!$A:$M,12,0)</f>
        <v>0.99</v>
      </c>
      <c r="F5914" t="str">
        <f>VLOOKUP($B5914,Hosts!$A:$M,13,0)</f>
        <v>No</v>
      </c>
      <c r="G5914" t="str">
        <f>INDEX(Hosts!$A:$M, MATCH(Places!$B5914,Hosts!$A:$A,0), MATCH(Places!G$1,Hosts!$A$1:$M$1,0))</f>
        <v>Within an hour</v>
      </c>
      <c r="H5914" s="70">
        <f>INDEX(Hosts!$A:$M, MATCH(Places!$B5914,Hosts!$A:$A,0), MATCH(Places!H$1,Hosts!$A$1:$M$1,0))</f>
        <v>0.95</v>
      </c>
      <c r="I5914" s="70">
        <f>INDEX(Hosts!$A:$M, MATCH(Places!$B5914,Hosts!$A:$A,0), MATCH(Places!I$1,Hosts!$A$1:$M$1,0))</f>
        <v>0.99</v>
      </c>
      <c r="J5914" t="str">
        <f>INDEX(Hosts!$A:$M, MATCH(Places!$B5914,Hosts!$A:$A,0), MATCH(Places!J$1,Hosts!$A$1:$M$1,0))</f>
        <v>No</v>
      </c>
      <c r="K5914">
        <v>23</v>
      </c>
      <c r="L5914" t="str">
        <f>VLOOKUP($K5914,Neighborhoods!$A:$C,2,0)</f>
        <v>Queens</v>
      </c>
      <c r="M5914" t="str">
        <f>VLOOKUP($K5914,Neighborhoods!$A:$C,3,0)</f>
        <v>Jamaica</v>
      </c>
      <c r="N5914" t="str">
        <f>INDEX(Neighborhoods!$A:$C, MATCH(Places!$K5914,Neighborhoods!$A:$A,0), MATCH(Places!N$1,Neighborhoods!$A$1:$C$1,0))</f>
        <v>Queens</v>
      </c>
      <c r="O5914" t="str">
        <f>INDEX(Neighborhoods!$A:$C, MATCH(Places!$K5914,Neighborhoods!$A:$A,0), MATCH(Places!O$1,Neighborhoods!$A$1:$C$1,0))</f>
        <v>Jamaica</v>
      </c>
      <c r="P5914" t="s">
        <v>1</v>
      </c>
      <c r="Q5914" t="str">
        <f t="shared" si="368"/>
        <v>Yes</v>
      </c>
      <c r="R5914">
        <v>2</v>
      </c>
      <c r="S5914" t="str">
        <f t="shared" si="369"/>
        <v>Small</v>
      </c>
      <c r="T5914" s="50">
        <v>36</v>
      </c>
      <c r="U5914" s="70">
        <f t="shared" si="370"/>
        <v>0.03</v>
      </c>
      <c r="V5914" s="52">
        <v>4.33</v>
      </c>
      <c r="W5914" s="52" t="str" cm="1">
        <f t="array" ref="W5914">_xlfn.SWITCH(ROUND(V5914,0),5,"Excellent",4,"Good",3,"Ok","Bad")</f>
        <v>Good</v>
      </c>
      <c r="X5914">
        <v>12</v>
      </c>
      <c r="Y5914" t="str">
        <f t="shared" si="371"/>
        <v>No</v>
      </c>
      <c r="Z5914" s="68">
        <v>43976</v>
      </c>
      <c r="AA5914" s="68">
        <v>44045</v>
      </c>
      <c r="AB5914">
        <v>152</v>
      </c>
      <c r="AC5914" t="s">
        <v>15616</v>
      </c>
    </row>
    <row r="5915" spans="1:29" x14ac:dyDescent="0.3">
      <c r="A5915" t="s">
        <v>15092</v>
      </c>
      <c r="B5915">
        <v>4142</v>
      </c>
      <c r="C5915" t="str">
        <f>VLOOKUP($B5915,Hosts!$A:$M,10,0)</f>
        <v>Within an hour</v>
      </c>
      <c r="D5915" s="70">
        <f>VLOOKUP($B5915,Hosts!$A:$M,11,0)</f>
        <v>1</v>
      </c>
      <c r="E5915" s="70">
        <f>VLOOKUP($B5915,Hosts!$A:$M,12,0)</f>
        <v>1</v>
      </c>
      <c r="F5915" t="str">
        <f>VLOOKUP($B5915,Hosts!$A:$M,13,0)</f>
        <v>No</v>
      </c>
      <c r="G5915" t="str">
        <f>INDEX(Hosts!$A:$M, MATCH(Places!$B5915,Hosts!$A:$A,0), MATCH(Places!G$1,Hosts!$A$1:$M$1,0))</f>
        <v>Within an hour</v>
      </c>
      <c r="H5915" s="70">
        <f>INDEX(Hosts!$A:$M, MATCH(Places!$B5915,Hosts!$A:$A,0), MATCH(Places!H$1,Hosts!$A$1:$M$1,0))</f>
        <v>1</v>
      </c>
      <c r="I5915" s="70">
        <f>INDEX(Hosts!$A:$M, MATCH(Places!$B5915,Hosts!$A:$A,0), MATCH(Places!I$1,Hosts!$A$1:$M$1,0))</f>
        <v>1</v>
      </c>
      <c r="J5915" t="str">
        <f>INDEX(Hosts!$A:$M, MATCH(Places!$B5915,Hosts!$A:$A,0), MATCH(Places!J$1,Hosts!$A$1:$M$1,0))</f>
        <v>No</v>
      </c>
      <c r="K5915">
        <v>12</v>
      </c>
      <c r="L5915" t="str">
        <f>VLOOKUP($K5915,Neighborhoods!$A:$C,2,0)</f>
        <v>Brooklyn</v>
      </c>
      <c r="M5915" t="str">
        <f>VLOOKUP($K5915,Neighborhoods!$A:$C,3,0)</f>
        <v>Williamsburg</v>
      </c>
      <c r="N5915" t="str">
        <f>INDEX(Neighborhoods!$A:$C, MATCH(Places!$K5915,Neighborhoods!$A:$A,0), MATCH(Places!N$1,Neighborhoods!$A$1:$C$1,0))</f>
        <v>Brooklyn</v>
      </c>
      <c r="O5915" t="str">
        <f>INDEX(Neighborhoods!$A:$C, MATCH(Places!$K5915,Neighborhoods!$A:$A,0), MATCH(Places!O$1,Neighborhoods!$A$1:$C$1,0))</f>
        <v>Williamsburg</v>
      </c>
      <c r="P5915" t="s">
        <v>11822</v>
      </c>
      <c r="Q5915" t="str">
        <f t="shared" si="368"/>
        <v>No</v>
      </c>
      <c r="R5915">
        <v>2</v>
      </c>
      <c r="S5915" t="str">
        <f t="shared" si="369"/>
        <v>Small</v>
      </c>
      <c r="T5915" s="50">
        <v>90</v>
      </c>
      <c r="U5915" s="70">
        <f t="shared" si="370"/>
        <v>0.03</v>
      </c>
      <c r="V5915" s="52">
        <v>4.5</v>
      </c>
      <c r="W5915" s="52" t="str" cm="1">
        <f t="array" ref="W5915">_xlfn.SWITCH(ROUND(V5915,0),5,"Excellent",4,"Good",3,"Ok","Bad")</f>
        <v>Excellent</v>
      </c>
      <c r="X5915">
        <v>4</v>
      </c>
      <c r="Y5915" t="str">
        <f t="shared" si="371"/>
        <v>No</v>
      </c>
      <c r="Z5915" s="68">
        <v>43997</v>
      </c>
      <c r="AA5915" s="68">
        <v>44054</v>
      </c>
      <c r="AB5915">
        <v>251</v>
      </c>
      <c r="AC5915" t="s">
        <v>15616</v>
      </c>
    </row>
    <row r="5916" spans="1:29" x14ac:dyDescent="0.3">
      <c r="A5916" t="s">
        <v>14553</v>
      </c>
      <c r="B5916">
        <v>4143</v>
      </c>
      <c r="C5916" t="str">
        <f>VLOOKUP($B5916,Hosts!$A:$M,10,0)</f>
        <v>Within an hour</v>
      </c>
      <c r="D5916" s="70">
        <f>VLOOKUP($B5916,Hosts!$A:$M,11,0)</f>
        <v>0.96</v>
      </c>
      <c r="E5916" s="70">
        <f>VLOOKUP($B5916,Hosts!$A:$M,12,0)</f>
        <v>0.97</v>
      </c>
      <c r="F5916" t="str">
        <f>VLOOKUP($B5916,Hosts!$A:$M,13,0)</f>
        <v>Yes</v>
      </c>
      <c r="G5916" t="str">
        <f>INDEX(Hosts!$A:$M, MATCH(Places!$B5916,Hosts!$A:$A,0), MATCH(Places!G$1,Hosts!$A$1:$M$1,0))</f>
        <v>Within an hour</v>
      </c>
      <c r="H5916" s="70">
        <f>INDEX(Hosts!$A:$M, MATCH(Places!$B5916,Hosts!$A:$A,0), MATCH(Places!H$1,Hosts!$A$1:$M$1,0))</f>
        <v>0.96</v>
      </c>
      <c r="I5916" s="70">
        <f>INDEX(Hosts!$A:$M, MATCH(Places!$B5916,Hosts!$A:$A,0), MATCH(Places!I$1,Hosts!$A$1:$M$1,0))</f>
        <v>0.97</v>
      </c>
      <c r="J5916" t="str">
        <f>INDEX(Hosts!$A:$M, MATCH(Places!$B5916,Hosts!$A:$A,0), MATCH(Places!J$1,Hosts!$A$1:$M$1,0))</f>
        <v>Yes</v>
      </c>
      <c r="K5916">
        <v>18</v>
      </c>
      <c r="L5916" t="str">
        <f>VLOOKUP($K5916,Neighborhoods!$A:$C,2,0)</f>
        <v>Manhattan</v>
      </c>
      <c r="M5916" t="str">
        <f>VLOOKUP($K5916,Neighborhoods!$A:$C,3,0)</f>
        <v>Midtown</v>
      </c>
      <c r="N5916" t="str">
        <f>INDEX(Neighborhoods!$A:$C, MATCH(Places!$K5916,Neighborhoods!$A:$A,0), MATCH(Places!N$1,Neighborhoods!$A$1:$C$1,0))</f>
        <v>Manhattan</v>
      </c>
      <c r="O5916" t="str">
        <f>INDEX(Neighborhoods!$A:$C, MATCH(Places!$K5916,Neighborhoods!$A:$A,0), MATCH(Places!O$1,Neighborhoods!$A$1:$C$1,0))</f>
        <v>Midtown</v>
      </c>
      <c r="P5916" t="s">
        <v>16</v>
      </c>
      <c r="Q5916" t="str">
        <f t="shared" si="368"/>
        <v>Yes</v>
      </c>
      <c r="R5916">
        <v>2</v>
      </c>
      <c r="S5916" t="str">
        <f t="shared" si="369"/>
        <v>Small</v>
      </c>
      <c r="T5916" s="50">
        <v>85</v>
      </c>
      <c r="U5916" s="70">
        <f t="shared" si="370"/>
        <v>0.03</v>
      </c>
      <c r="V5916" s="52">
        <v>4.8600000000000003</v>
      </c>
      <c r="W5916" s="52" t="str" cm="1">
        <f t="array" ref="W5916">_xlfn.SWITCH(ROUND(V5916,0),5,"Excellent",4,"Good",3,"Ok","Bad")</f>
        <v>Excellent</v>
      </c>
      <c r="X5916">
        <v>7</v>
      </c>
      <c r="Y5916" t="str">
        <f t="shared" si="371"/>
        <v>No</v>
      </c>
      <c r="Z5916" s="68">
        <v>43981</v>
      </c>
      <c r="AA5916" s="68">
        <v>44050</v>
      </c>
      <c r="AB5916">
        <v>302</v>
      </c>
      <c r="AC5916" t="s">
        <v>15616</v>
      </c>
    </row>
    <row r="5917" spans="1:29" x14ac:dyDescent="0.3">
      <c r="A5917" t="s">
        <v>14811</v>
      </c>
      <c r="B5917">
        <v>4128</v>
      </c>
      <c r="C5917" t="str">
        <f>VLOOKUP($B5917,Hosts!$A:$M,10,0)</f>
        <v>Within an hour</v>
      </c>
      <c r="D5917" s="70">
        <f>VLOOKUP($B5917,Hosts!$A:$M,11,0)</f>
        <v>0.7</v>
      </c>
      <c r="E5917" s="70">
        <f>VLOOKUP($B5917,Hosts!$A:$M,12,0)</f>
        <v>1</v>
      </c>
      <c r="F5917" t="str">
        <f>VLOOKUP($B5917,Hosts!$A:$M,13,0)</f>
        <v>No</v>
      </c>
      <c r="G5917" t="str">
        <f>INDEX(Hosts!$A:$M, MATCH(Places!$B5917,Hosts!$A:$A,0), MATCH(Places!G$1,Hosts!$A$1:$M$1,0))</f>
        <v>Within an hour</v>
      </c>
      <c r="H5917" s="70">
        <f>INDEX(Hosts!$A:$M, MATCH(Places!$B5917,Hosts!$A:$A,0), MATCH(Places!H$1,Hosts!$A$1:$M$1,0))</f>
        <v>0.7</v>
      </c>
      <c r="I5917" s="70">
        <f>INDEX(Hosts!$A:$M, MATCH(Places!$B5917,Hosts!$A:$A,0), MATCH(Places!I$1,Hosts!$A$1:$M$1,0))</f>
        <v>1</v>
      </c>
      <c r="J5917" t="str">
        <f>INDEX(Hosts!$A:$M, MATCH(Places!$B5917,Hosts!$A:$A,0), MATCH(Places!J$1,Hosts!$A$1:$M$1,0))</f>
        <v>No</v>
      </c>
      <c r="K5917">
        <v>14</v>
      </c>
      <c r="L5917" t="str">
        <f>VLOOKUP($K5917,Neighborhoods!$A:$C,2,0)</f>
        <v>Manhattan</v>
      </c>
      <c r="M5917" t="str">
        <f>VLOOKUP($K5917,Neighborhoods!$A:$C,3,0)</f>
        <v>East Harlem</v>
      </c>
      <c r="N5917" t="str">
        <f>INDEX(Neighborhoods!$A:$C, MATCH(Places!$K5917,Neighborhoods!$A:$A,0), MATCH(Places!N$1,Neighborhoods!$A$1:$C$1,0))</f>
        <v>Manhattan</v>
      </c>
      <c r="O5917" t="str">
        <f>INDEX(Neighborhoods!$A:$C, MATCH(Places!$K5917,Neighborhoods!$A:$A,0), MATCH(Places!O$1,Neighborhoods!$A$1:$C$1,0))</f>
        <v>East Harlem</v>
      </c>
      <c r="P5917" t="s">
        <v>11822</v>
      </c>
      <c r="Q5917" t="str">
        <f t="shared" si="368"/>
        <v>No</v>
      </c>
      <c r="R5917">
        <v>5</v>
      </c>
      <c r="S5917" t="str">
        <f t="shared" si="369"/>
        <v>Medium</v>
      </c>
      <c r="T5917" s="50">
        <v>164</v>
      </c>
      <c r="U5917" s="70">
        <f t="shared" si="370"/>
        <v>0.03</v>
      </c>
      <c r="V5917" s="52">
        <v>4.88</v>
      </c>
      <c r="W5917" s="52" t="str" cm="1">
        <f t="array" ref="W5917">_xlfn.SWITCH(ROUND(V5917,0),5,"Excellent",4,"Good",3,"Ok","Bad")</f>
        <v>Excellent</v>
      </c>
      <c r="X5917">
        <v>8</v>
      </c>
      <c r="Y5917" t="str">
        <f t="shared" si="371"/>
        <v>No</v>
      </c>
      <c r="Z5917" s="68">
        <v>43972</v>
      </c>
      <c r="AA5917" s="68">
        <v>44038</v>
      </c>
      <c r="AB5917">
        <v>73</v>
      </c>
      <c r="AC5917" t="s">
        <v>15616</v>
      </c>
    </row>
    <row r="5918" spans="1:29" x14ac:dyDescent="0.3">
      <c r="A5918" t="s">
        <v>14542</v>
      </c>
      <c r="B5918">
        <v>4144</v>
      </c>
      <c r="C5918" t="str">
        <f>VLOOKUP($B5918,Hosts!$A:$M,10,0)</f>
        <v>Within an hour</v>
      </c>
      <c r="D5918" s="70">
        <f>VLOOKUP($B5918,Hosts!$A:$M,11,0)</f>
        <v>1</v>
      </c>
      <c r="E5918" s="70">
        <f>VLOOKUP($B5918,Hosts!$A:$M,12,0)</f>
        <v>0.79</v>
      </c>
      <c r="F5918" t="str">
        <f>VLOOKUP($B5918,Hosts!$A:$M,13,0)</f>
        <v>No</v>
      </c>
      <c r="G5918" t="str">
        <f>INDEX(Hosts!$A:$M, MATCH(Places!$B5918,Hosts!$A:$A,0), MATCH(Places!G$1,Hosts!$A$1:$M$1,0))</f>
        <v>Within an hour</v>
      </c>
      <c r="H5918" s="70">
        <f>INDEX(Hosts!$A:$M, MATCH(Places!$B5918,Hosts!$A:$A,0), MATCH(Places!H$1,Hosts!$A$1:$M$1,0))</f>
        <v>1</v>
      </c>
      <c r="I5918" s="70">
        <f>INDEX(Hosts!$A:$M, MATCH(Places!$B5918,Hosts!$A:$A,0), MATCH(Places!I$1,Hosts!$A$1:$M$1,0))</f>
        <v>0.79</v>
      </c>
      <c r="J5918" t="str">
        <f>INDEX(Hosts!$A:$M, MATCH(Places!$B5918,Hosts!$A:$A,0), MATCH(Places!J$1,Hosts!$A$1:$M$1,0))</f>
        <v>No</v>
      </c>
      <c r="K5918">
        <v>22</v>
      </c>
      <c r="L5918" t="str">
        <f>VLOOKUP($K5918,Neighborhoods!$A:$C,2,0)</f>
        <v>Queens</v>
      </c>
      <c r="M5918" t="str">
        <f>VLOOKUP($K5918,Neighborhoods!$A:$C,3,0)</f>
        <v>Flushing</v>
      </c>
      <c r="N5918" t="str">
        <f>INDEX(Neighborhoods!$A:$C, MATCH(Places!$K5918,Neighborhoods!$A:$A,0), MATCH(Places!N$1,Neighborhoods!$A$1:$C$1,0))</f>
        <v>Queens</v>
      </c>
      <c r="O5918" t="str">
        <f>INDEX(Neighborhoods!$A:$C, MATCH(Places!$K5918,Neighborhoods!$A:$A,0), MATCH(Places!O$1,Neighborhoods!$A$1:$C$1,0))</f>
        <v>Flushing</v>
      </c>
      <c r="P5918" t="s">
        <v>1</v>
      </c>
      <c r="Q5918" t="str">
        <f t="shared" si="368"/>
        <v>Yes</v>
      </c>
      <c r="R5918">
        <v>1</v>
      </c>
      <c r="S5918" t="str">
        <f t="shared" si="369"/>
        <v>Small</v>
      </c>
      <c r="T5918" s="50">
        <v>42.86</v>
      </c>
      <c r="U5918" s="70">
        <f t="shared" si="370"/>
        <v>0.03</v>
      </c>
      <c r="V5918" s="52">
        <v>4.5999999999999996</v>
      </c>
      <c r="W5918" s="52" t="str" cm="1">
        <f t="array" ref="W5918">_xlfn.SWITCH(ROUND(V5918,0),5,"Excellent",4,"Good",3,"Ok","Bad")</f>
        <v>Excellent</v>
      </c>
      <c r="X5918">
        <v>5</v>
      </c>
      <c r="Y5918" t="str">
        <f t="shared" si="371"/>
        <v>No</v>
      </c>
      <c r="Z5918" s="68">
        <v>43985</v>
      </c>
      <c r="AA5918" s="68">
        <v>44036</v>
      </c>
      <c r="AB5918">
        <v>361</v>
      </c>
      <c r="AC5918" t="s">
        <v>15616</v>
      </c>
    </row>
    <row r="5919" spans="1:29" x14ac:dyDescent="0.3">
      <c r="A5919" t="s">
        <v>15152</v>
      </c>
      <c r="B5919">
        <v>2308</v>
      </c>
      <c r="C5919" t="str">
        <f>VLOOKUP($B5919,Hosts!$A:$M,10,0)</f>
        <v>Within a few hours</v>
      </c>
      <c r="D5919" s="70">
        <f>VLOOKUP($B5919,Hosts!$A:$M,11,0)</f>
        <v>0.83</v>
      </c>
      <c r="E5919" s="70">
        <f>VLOOKUP($B5919,Hosts!$A:$M,12,0)</f>
        <v>0.96</v>
      </c>
      <c r="F5919" t="str">
        <f>VLOOKUP($B5919,Hosts!$A:$M,13,0)</f>
        <v>No</v>
      </c>
      <c r="G5919" t="str">
        <f>INDEX(Hosts!$A:$M, MATCH(Places!$B5919,Hosts!$A:$A,0), MATCH(Places!G$1,Hosts!$A$1:$M$1,0))</f>
        <v>Within a few hours</v>
      </c>
      <c r="H5919" s="70">
        <f>INDEX(Hosts!$A:$M, MATCH(Places!$B5919,Hosts!$A:$A,0), MATCH(Places!H$1,Hosts!$A$1:$M$1,0))</f>
        <v>0.83</v>
      </c>
      <c r="I5919" s="70">
        <f>INDEX(Hosts!$A:$M, MATCH(Places!$B5919,Hosts!$A:$A,0), MATCH(Places!I$1,Hosts!$A$1:$M$1,0))</f>
        <v>0.96</v>
      </c>
      <c r="J5919" t="str">
        <f>INDEX(Hosts!$A:$M, MATCH(Places!$B5919,Hosts!$A:$A,0), MATCH(Places!J$1,Hosts!$A$1:$M$1,0))</f>
        <v>No</v>
      </c>
      <c r="K5919">
        <v>17</v>
      </c>
      <c r="L5919" t="str">
        <f>VLOOKUP($K5919,Neighborhoods!$A:$C,2,0)</f>
        <v>Manhattan</v>
      </c>
      <c r="M5919" t="str">
        <f>VLOOKUP($K5919,Neighborhoods!$A:$C,3,0)</f>
        <v>Hell's Kitchen</v>
      </c>
      <c r="N5919" t="str">
        <f>INDEX(Neighborhoods!$A:$C, MATCH(Places!$K5919,Neighborhoods!$A:$A,0), MATCH(Places!N$1,Neighborhoods!$A$1:$C$1,0))</f>
        <v>Manhattan</v>
      </c>
      <c r="O5919" t="str">
        <f>INDEX(Neighborhoods!$A:$C, MATCH(Places!$K5919,Neighborhoods!$A:$A,0), MATCH(Places!O$1,Neighborhoods!$A$1:$C$1,0))</f>
        <v>Hell's Kitchen</v>
      </c>
      <c r="P5919" t="s">
        <v>1</v>
      </c>
      <c r="Q5919" t="str">
        <f t="shared" si="368"/>
        <v>Yes</v>
      </c>
      <c r="R5919">
        <v>8</v>
      </c>
      <c r="S5919" t="str">
        <f t="shared" si="369"/>
        <v>Large</v>
      </c>
      <c r="T5919" s="50">
        <v>679</v>
      </c>
      <c r="U5919" s="70">
        <f t="shared" si="370"/>
        <v>0.05</v>
      </c>
      <c r="V5919" s="52">
        <v>4.78</v>
      </c>
      <c r="W5919" s="52" t="str" cm="1">
        <f t="array" ref="W5919">_xlfn.SWITCH(ROUND(V5919,0),5,"Excellent",4,"Good",3,"Ok","Bad")</f>
        <v>Excellent</v>
      </c>
      <c r="X5919">
        <v>9</v>
      </c>
      <c r="Y5919" t="str">
        <f t="shared" si="371"/>
        <v>No</v>
      </c>
      <c r="Z5919" s="68">
        <v>43982</v>
      </c>
      <c r="AA5919" s="68">
        <v>44044</v>
      </c>
      <c r="AB5919">
        <v>84</v>
      </c>
      <c r="AC5919" t="s">
        <v>15616</v>
      </c>
    </row>
    <row r="5920" spans="1:29" x14ac:dyDescent="0.3">
      <c r="A5920" t="s">
        <v>14161</v>
      </c>
      <c r="B5920">
        <v>4139</v>
      </c>
      <c r="C5920" t="str">
        <f>VLOOKUP($B5920,Hosts!$A:$M,10,0)</f>
        <v>Within an hour</v>
      </c>
      <c r="D5920" s="70">
        <f>VLOOKUP($B5920,Hosts!$A:$M,11,0)</f>
        <v>1</v>
      </c>
      <c r="E5920" s="70">
        <f>VLOOKUP($B5920,Hosts!$A:$M,12,0)</f>
        <v>0.75</v>
      </c>
      <c r="F5920" t="str">
        <f>VLOOKUP($B5920,Hosts!$A:$M,13,0)</f>
        <v>No</v>
      </c>
      <c r="G5920" t="str">
        <f>INDEX(Hosts!$A:$M, MATCH(Places!$B5920,Hosts!$A:$A,0), MATCH(Places!G$1,Hosts!$A$1:$M$1,0))</f>
        <v>Within an hour</v>
      </c>
      <c r="H5920" s="70">
        <f>INDEX(Hosts!$A:$M, MATCH(Places!$B5920,Hosts!$A:$A,0), MATCH(Places!H$1,Hosts!$A$1:$M$1,0))</f>
        <v>1</v>
      </c>
      <c r="I5920" s="70">
        <f>INDEX(Hosts!$A:$M, MATCH(Places!$B5920,Hosts!$A:$A,0), MATCH(Places!I$1,Hosts!$A$1:$M$1,0))</f>
        <v>0.75</v>
      </c>
      <c r="J5920" t="str">
        <f>INDEX(Hosts!$A:$M, MATCH(Places!$B5920,Hosts!$A:$A,0), MATCH(Places!J$1,Hosts!$A$1:$M$1,0))</f>
        <v>No</v>
      </c>
      <c r="K5920">
        <v>18</v>
      </c>
      <c r="L5920" t="str">
        <f>VLOOKUP($K5920,Neighborhoods!$A:$C,2,0)</f>
        <v>Manhattan</v>
      </c>
      <c r="M5920" t="str">
        <f>VLOOKUP($K5920,Neighborhoods!$A:$C,3,0)</f>
        <v>Midtown</v>
      </c>
      <c r="N5920" t="str">
        <f>INDEX(Neighborhoods!$A:$C, MATCH(Places!$K5920,Neighborhoods!$A:$A,0), MATCH(Places!N$1,Neighborhoods!$A$1:$C$1,0))</f>
        <v>Manhattan</v>
      </c>
      <c r="O5920" t="str">
        <f>INDEX(Neighborhoods!$A:$C, MATCH(Places!$K5920,Neighborhoods!$A:$A,0), MATCH(Places!O$1,Neighborhoods!$A$1:$C$1,0))</f>
        <v>Midtown</v>
      </c>
      <c r="P5920" t="s">
        <v>11822</v>
      </c>
      <c r="Q5920" t="str">
        <f t="shared" si="368"/>
        <v>No</v>
      </c>
      <c r="R5920">
        <v>4</v>
      </c>
      <c r="S5920" t="str">
        <f t="shared" si="369"/>
        <v>Medium</v>
      </c>
      <c r="T5920" s="50">
        <v>120.97</v>
      </c>
      <c r="U5920" s="70">
        <f t="shared" si="370"/>
        <v>0.03</v>
      </c>
      <c r="V5920" s="52">
        <v>5</v>
      </c>
      <c r="W5920" s="52" t="str" cm="1">
        <f t="array" ref="W5920">_xlfn.SWITCH(ROUND(V5920,0),5,"Excellent",4,"Good",3,"Ok","Bad")</f>
        <v>Excellent</v>
      </c>
      <c r="X5920">
        <v>8</v>
      </c>
      <c r="Y5920" t="str">
        <f t="shared" si="371"/>
        <v>No</v>
      </c>
      <c r="Z5920" s="68">
        <v>43983</v>
      </c>
      <c r="AA5920" s="68">
        <v>44053</v>
      </c>
      <c r="AB5920">
        <v>147</v>
      </c>
      <c r="AC5920" t="s">
        <v>15616</v>
      </c>
    </row>
    <row r="5921" spans="1:29" x14ac:dyDescent="0.3">
      <c r="A5921" t="s">
        <v>15543</v>
      </c>
      <c r="B5921">
        <v>4140</v>
      </c>
      <c r="C5921" t="str">
        <f>VLOOKUP($B5921,Hosts!$A:$M,10,0)</f>
        <v>Within an hour</v>
      </c>
      <c r="D5921" s="70">
        <f>VLOOKUP($B5921,Hosts!$A:$M,11,0)</f>
        <v>1</v>
      </c>
      <c r="E5921" s="70">
        <f>VLOOKUP($B5921,Hosts!$A:$M,12,0)</f>
        <v>0.95</v>
      </c>
      <c r="F5921" t="str">
        <f>VLOOKUP($B5921,Hosts!$A:$M,13,0)</f>
        <v>No</v>
      </c>
      <c r="G5921" t="str">
        <f>INDEX(Hosts!$A:$M, MATCH(Places!$B5921,Hosts!$A:$A,0), MATCH(Places!G$1,Hosts!$A$1:$M$1,0))</f>
        <v>Within an hour</v>
      </c>
      <c r="H5921" s="70">
        <f>INDEX(Hosts!$A:$M, MATCH(Places!$B5921,Hosts!$A:$A,0), MATCH(Places!H$1,Hosts!$A$1:$M$1,0))</f>
        <v>1</v>
      </c>
      <c r="I5921" s="70">
        <f>INDEX(Hosts!$A:$M, MATCH(Places!$B5921,Hosts!$A:$A,0), MATCH(Places!I$1,Hosts!$A$1:$M$1,0))</f>
        <v>0.95</v>
      </c>
      <c r="J5921" t="str">
        <f>INDEX(Hosts!$A:$M, MATCH(Places!$B5921,Hosts!$A:$A,0), MATCH(Places!J$1,Hosts!$A$1:$M$1,0))</f>
        <v>No</v>
      </c>
      <c r="K5921">
        <v>18</v>
      </c>
      <c r="L5921" t="str">
        <f>VLOOKUP($K5921,Neighborhoods!$A:$C,2,0)</f>
        <v>Manhattan</v>
      </c>
      <c r="M5921" t="str">
        <f>VLOOKUP($K5921,Neighborhoods!$A:$C,3,0)</f>
        <v>Midtown</v>
      </c>
      <c r="N5921" t="str">
        <f>INDEX(Neighborhoods!$A:$C, MATCH(Places!$K5921,Neighborhoods!$A:$A,0), MATCH(Places!N$1,Neighborhoods!$A$1:$C$1,0))</f>
        <v>Manhattan</v>
      </c>
      <c r="O5921" t="str">
        <f>INDEX(Neighborhoods!$A:$C, MATCH(Places!$K5921,Neighborhoods!$A:$A,0), MATCH(Places!O$1,Neighborhoods!$A$1:$C$1,0))</f>
        <v>Midtown</v>
      </c>
      <c r="P5921" t="s">
        <v>11822</v>
      </c>
      <c r="Q5921" t="str">
        <f t="shared" si="368"/>
        <v>No</v>
      </c>
      <c r="R5921">
        <v>6</v>
      </c>
      <c r="S5921" t="str">
        <f t="shared" si="369"/>
        <v>Large</v>
      </c>
      <c r="T5921" s="50">
        <v>164</v>
      </c>
      <c r="U5921" s="70">
        <f t="shared" si="370"/>
        <v>0.03</v>
      </c>
      <c r="V5921" s="52">
        <v>4.8499999999999996</v>
      </c>
      <c r="W5921" s="52" t="str" cm="1">
        <f t="array" ref="W5921">_xlfn.SWITCH(ROUND(V5921,0),5,"Excellent",4,"Good",3,"Ok","Bad")</f>
        <v>Excellent</v>
      </c>
      <c r="X5921">
        <v>13</v>
      </c>
      <c r="Y5921" t="str">
        <f t="shared" si="371"/>
        <v>No</v>
      </c>
      <c r="Z5921" s="68">
        <v>43983</v>
      </c>
      <c r="AA5921" s="68">
        <v>44052</v>
      </c>
      <c r="AB5921">
        <v>143</v>
      </c>
      <c r="AC5921" t="s">
        <v>15616</v>
      </c>
    </row>
    <row r="5922" spans="1:29" x14ac:dyDescent="0.3">
      <c r="A5922" t="s">
        <v>15515</v>
      </c>
      <c r="B5922">
        <v>1060</v>
      </c>
      <c r="C5922" t="str">
        <f>VLOOKUP($B5922,Hosts!$A:$M,10,0)</f>
        <v>Within an hour</v>
      </c>
      <c r="D5922" s="70">
        <f>VLOOKUP($B5922,Hosts!$A:$M,11,0)</f>
        <v>1</v>
      </c>
      <c r="E5922" s="70">
        <f>VLOOKUP($B5922,Hosts!$A:$M,12,0)</f>
        <v>0.96</v>
      </c>
      <c r="F5922" t="str">
        <f>VLOOKUP($B5922,Hosts!$A:$M,13,0)</f>
        <v>No</v>
      </c>
      <c r="G5922" t="str">
        <f>INDEX(Hosts!$A:$M, MATCH(Places!$B5922,Hosts!$A:$A,0), MATCH(Places!G$1,Hosts!$A$1:$M$1,0))</f>
        <v>Within an hour</v>
      </c>
      <c r="H5922" s="70">
        <f>INDEX(Hosts!$A:$M, MATCH(Places!$B5922,Hosts!$A:$A,0), MATCH(Places!H$1,Hosts!$A$1:$M$1,0))</f>
        <v>1</v>
      </c>
      <c r="I5922" s="70">
        <f>INDEX(Hosts!$A:$M, MATCH(Places!$B5922,Hosts!$A:$A,0), MATCH(Places!I$1,Hosts!$A$1:$M$1,0))</f>
        <v>0.96</v>
      </c>
      <c r="J5922" t="str">
        <f>INDEX(Hosts!$A:$M, MATCH(Places!$B5922,Hosts!$A:$A,0), MATCH(Places!J$1,Hosts!$A$1:$M$1,0))</f>
        <v>No</v>
      </c>
      <c r="K5922">
        <v>12</v>
      </c>
      <c r="L5922" t="str">
        <f>VLOOKUP($K5922,Neighborhoods!$A:$C,2,0)</f>
        <v>Brooklyn</v>
      </c>
      <c r="M5922" t="str">
        <f>VLOOKUP($K5922,Neighborhoods!$A:$C,3,0)</f>
        <v>Williamsburg</v>
      </c>
      <c r="N5922" t="str">
        <f>INDEX(Neighborhoods!$A:$C, MATCH(Places!$K5922,Neighborhoods!$A:$A,0), MATCH(Places!N$1,Neighborhoods!$A$1:$C$1,0))</f>
        <v>Brooklyn</v>
      </c>
      <c r="O5922" t="str">
        <f>INDEX(Neighborhoods!$A:$C, MATCH(Places!$K5922,Neighborhoods!$A:$A,0), MATCH(Places!O$1,Neighborhoods!$A$1:$C$1,0))</f>
        <v>Williamsburg</v>
      </c>
      <c r="P5922" t="s">
        <v>11822</v>
      </c>
      <c r="Q5922" t="str">
        <f t="shared" si="368"/>
        <v>No</v>
      </c>
      <c r="R5922">
        <v>3</v>
      </c>
      <c r="S5922" t="str">
        <f t="shared" si="369"/>
        <v>Medium</v>
      </c>
      <c r="T5922" s="50">
        <v>126</v>
      </c>
      <c r="U5922" s="70">
        <f t="shared" si="370"/>
        <v>0.03</v>
      </c>
      <c r="V5922" s="52">
        <v>4.9000000000000004</v>
      </c>
      <c r="W5922" s="52" t="str" cm="1">
        <f t="array" ref="W5922">_xlfn.SWITCH(ROUND(V5922,0),5,"Excellent",4,"Good",3,"Ok","Bad")</f>
        <v>Excellent</v>
      </c>
      <c r="X5922">
        <v>10</v>
      </c>
      <c r="Y5922" t="str">
        <f t="shared" si="371"/>
        <v>No</v>
      </c>
      <c r="Z5922" s="68">
        <v>43999</v>
      </c>
      <c r="AA5922" s="68">
        <v>44044</v>
      </c>
      <c r="AB5922">
        <v>4</v>
      </c>
      <c r="AC5922" t="s">
        <v>15615</v>
      </c>
    </row>
    <row r="5923" spans="1:29" x14ac:dyDescent="0.3">
      <c r="A5923" t="s">
        <v>15021</v>
      </c>
      <c r="B5923">
        <v>4145</v>
      </c>
      <c r="C5923" t="str">
        <f>VLOOKUP($B5923,Hosts!$A:$M,10,0)</f>
        <v>Within an hour</v>
      </c>
      <c r="D5923" s="70">
        <f>VLOOKUP($B5923,Hosts!$A:$M,11,0)</f>
        <v>1</v>
      </c>
      <c r="E5923" s="70">
        <f>VLOOKUP($B5923,Hosts!$A:$M,12,0)</f>
        <v>1</v>
      </c>
      <c r="F5923" t="str">
        <f>VLOOKUP($B5923,Hosts!$A:$M,13,0)</f>
        <v>No</v>
      </c>
      <c r="G5923" t="str">
        <f>INDEX(Hosts!$A:$M, MATCH(Places!$B5923,Hosts!$A:$A,0), MATCH(Places!G$1,Hosts!$A$1:$M$1,0))</f>
        <v>Within an hour</v>
      </c>
      <c r="H5923" s="70">
        <f>INDEX(Hosts!$A:$M, MATCH(Places!$B5923,Hosts!$A:$A,0), MATCH(Places!H$1,Hosts!$A$1:$M$1,0))</f>
        <v>1</v>
      </c>
      <c r="I5923" s="70">
        <f>INDEX(Hosts!$A:$M, MATCH(Places!$B5923,Hosts!$A:$A,0), MATCH(Places!I$1,Hosts!$A$1:$M$1,0))</f>
        <v>1</v>
      </c>
      <c r="J5923" t="str">
        <f>INDEX(Hosts!$A:$M, MATCH(Places!$B5923,Hosts!$A:$A,0), MATCH(Places!J$1,Hosts!$A$1:$M$1,0))</f>
        <v>No</v>
      </c>
      <c r="K5923">
        <v>22</v>
      </c>
      <c r="L5923" t="str">
        <f>VLOOKUP($K5923,Neighborhoods!$A:$C,2,0)</f>
        <v>Queens</v>
      </c>
      <c r="M5923" t="str">
        <f>VLOOKUP($K5923,Neighborhoods!$A:$C,3,0)</f>
        <v>Flushing</v>
      </c>
      <c r="N5923" t="str">
        <f>INDEX(Neighborhoods!$A:$C, MATCH(Places!$K5923,Neighborhoods!$A:$A,0), MATCH(Places!N$1,Neighborhoods!$A$1:$C$1,0))</f>
        <v>Queens</v>
      </c>
      <c r="O5923" t="str">
        <f>INDEX(Neighborhoods!$A:$C, MATCH(Places!$K5923,Neighborhoods!$A:$A,0), MATCH(Places!O$1,Neighborhoods!$A$1:$C$1,0))</f>
        <v>Flushing</v>
      </c>
      <c r="P5923" t="s">
        <v>1</v>
      </c>
      <c r="Q5923" t="str">
        <f t="shared" si="368"/>
        <v>Yes</v>
      </c>
      <c r="R5923">
        <v>2</v>
      </c>
      <c r="S5923" t="str">
        <f t="shared" si="369"/>
        <v>Small</v>
      </c>
      <c r="T5923" s="50">
        <v>53</v>
      </c>
      <c r="U5923" s="70">
        <f t="shared" si="370"/>
        <v>0.03</v>
      </c>
      <c r="V5923" s="52">
        <v>5</v>
      </c>
      <c r="W5923" s="52" t="str" cm="1">
        <f t="array" ref="W5923">_xlfn.SWITCH(ROUND(V5923,0),5,"Excellent",4,"Good",3,"Ok","Bad")</f>
        <v>Excellent</v>
      </c>
      <c r="X5923">
        <v>6</v>
      </c>
      <c r="Y5923" t="str">
        <f t="shared" si="371"/>
        <v>No</v>
      </c>
      <c r="Z5923" s="68">
        <v>44036</v>
      </c>
      <c r="AA5923" s="68">
        <v>44052</v>
      </c>
      <c r="AB5923">
        <v>347</v>
      </c>
      <c r="AC5923" t="s">
        <v>15616</v>
      </c>
    </row>
    <row r="5924" spans="1:29" x14ac:dyDescent="0.3">
      <c r="A5924" t="s">
        <v>13983</v>
      </c>
      <c r="B5924">
        <v>2162</v>
      </c>
      <c r="C5924" t="str">
        <f>VLOOKUP($B5924,Hosts!$A:$M,10,0)</f>
        <v>Within a few hours</v>
      </c>
      <c r="D5924" s="70">
        <f>VLOOKUP($B5924,Hosts!$A:$M,11,0)</f>
        <v>1</v>
      </c>
      <c r="E5924" s="70">
        <f>VLOOKUP($B5924,Hosts!$A:$M,12,0)</f>
        <v>1</v>
      </c>
      <c r="F5924" t="str">
        <f>VLOOKUP($B5924,Hosts!$A:$M,13,0)</f>
        <v>No</v>
      </c>
      <c r="G5924" t="str">
        <f>INDEX(Hosts!$A:$M, MATCH(Places!$B5924,Hosts!$A:$A,0), MATCH(Places!G$1,Hosts!$A$1:$M$1,0))</f>
        <v>Within a few hours</v>
      </c>
      <c r="H5924" s="70">
        <f>INDEX(Hosts!$A:$M, MATCH(Places!$B5924,Hosts!$A:$A,0), MATCH(Places!H$1,Hosts!$A$1:$M$1,0))</f>
        <v>1</v>
      </c>
      <c r="I5924" s="70">
        <f>INDEX(Hosts!$A:$M, MATCH(Places!$B5924,Hosts!$A:$A,0), MATCH(Places!I$1,Hosts!$A$1:$M$1,0))</f>
        <v>1</v>
      </c>
      <c r="J5924" t="str">
        <f>INDEX(Hosts!$A:$M, MATCH(Places!$B5924,Hosts!$A:$A,0), MATCH(Places!J$1,Hosts!$A$1:$M$1,0))</f>
        <v>No</v>
      </c>
      <c r="K5924">
        <v>7</v>
      </c>
      <c r="L5924" t="str">
        <f>VLOOKUP($K5924,Neighborhoods!$A:$C,2,0)</f>
        <v>Brooklyn</v>
      </c>
      <c r="M5924" t="str">
        <f>VLOOKUP($K5924,Neighborhoods!$A:$C,3,0)</f>
        <v>Bedford-Stuyvesant</v>
      </c>
      <c r="N5924" t="str">
        <f>INDEX(Neighborhoods!$A:$C, MATCH(Places!$K5924,Neighborhoods!$A:$A,0), MATCH(Places!N$1,Neighborhoods!$A$1:$C$1,0))</f>
        <v>Brooklyn</v>
      </c>
      <c r="O5924" t="str">
        <f>INDEX(Neighborhoods!$A:$C, MATCH(Places!$K5924,Neighborhoods!$A:$A,0), MATCH(Places!O$1,Neighborhoods!$A$1:$C$1,0))</f>
        <v>Bedford-Stuyvesant</v>
      </c>
      <c r="P5924" t="s">
        <v>11822</v>
      </c>
      <c r="Q5924" t="str">
        <f t="shared" si="368"/>
        <v>No</v>
      </c>
      <c r="R5924">
        <v>4</v>
      </c>
      <c r="S5924" t="str">
        <f t="shared" si="369"/>
        <v>Medium</v>
      </c>
      <c r="T5924" s="50">
        <v>400</v>
      </c>
      <c r="U5924" s="70">
        <f t="shared" si="370"/>
        <v>0.04</v>
      </c>
      <c r="V5924" s="52">
        <v>5</v>
      </c>
      <c r="W5924" s="52" t="str" cm="1">
        <f t="array" ref="W5924">_xlfn.SWITCH(ROUND(V5924,0),5,"Excellent",4,"Good",3,"Ok","Bad")</f>
        <v>Excellent</v>
      </c>
      <c r="X5924">
        <v>3</v>
      </c>
      <c r="Y5924" t="str">
        <f t="shared" si="371"/>
        <v>No</v>
      </c>
      <c r="Z5924" s="68">
        <v>44017</v>
      </c>
      <c r="AA5924" s="68">
        <v>44031</v>
      </c>
      <c r="AB5924">
        <v>34</v>
      </c>
      <c r="AC5924" t="s">
        <v>15616</v>
      </c>
    </row>
    <row r="5925" spans="1:29" x14ac:dyDescent="0.3">
      <c r="A5925" t="s">
        <v>14498</v>
      </c>
      <c r="B5925">
        <v>2286</v>
      </c>
      <c r="C5925" t="str">
        <f>VLOOKUP($B5925,Hosts!$A:$M,10,0)</f>
        <v>Within a day</v>
      </c>
      <c r="D5925" s="70">
        <f>VLOOKUP($B5925,Hosts!$A:$M,11,0)</f>
        <v>0.6</v>
      </c>
      <c r="E5925" s="70">
        <f>VLOOKUP($B5925,Hosts!$A:$M,12,0)</f>
        <v>0.86</v>
      </c>
      <c r="F5925" t="str">
        <f>VLOOKUP($B5925,Hosts!$A:$M,13,0)</f>
        <v>No</v>
      </c>
      <c r="G5925" t="str">
        <f>INDEX(Hosts!$A:$M, MATCH(Places!$B5925,Hosts!$A:$A,0), MATCH(Places!G$1,Hosts!$A$1:$M$1,0))</f>
        <v>Within a day</v>
      </c>
      <c r="H5925" s="70">
        <f>INDEX(Hosts!$A:$M, MATCH(Places!$B5925,Hosts!$A:$A,0), MATCH(Places!H$1,Hosts!$A$1:$M$1,0))</f>
        <v>0.6</v>
      </c>
      <c r="I5925" s="70">
        <f>INDEX(Hosts!$A:$M, MATCH(Places!$B5925,Hosts!$A:$A,0), MATCH(Places!I$1,Hosts!$A$1:$M$1,0))</f>
        <v>0.86</v>
      </c>
      <c r="J5925" t="str">
        <f>INDEX(Hosts!$A:$M, MATCH(Places!$B5925,Hosts!$A:$A,0), MATCH(Places!J$1,Hosts!$A$1:$M$1,0))</f>
        <v>No</v>
      </c>
      <c r="K5925">
        <v>19</v>
      </c>
      <c r="L5925" t="str">
        <f>VLOOKUP($K5925,Neighborhoods!$A:$C,2,0)</f>
        <v>Manhattan</v>
      </c>
      <c r="M5925" t="str">
        <f>VLOOKUP($K5925,Neighborhoods!$A:$C,3,0)</f>
        <v>Upper East Side</v>
      </c>
      <c r="N5925" t="str">
        <f>INDEX(Neighborhoods!$A:$C, MATCH(Places!$K5925,Neighborhoods!$A:$A,0), MATCH(Places!N$1,Neighborhoods!$A$1:$C$1,0))</f>
        <v>Manhattan</v>
      </c>
      <c r="O5925" t="str">
        <f>INDEX(Neighborhoods!$A:$C, MATCH(Places!$K5925,Neighborhoods!$A:$A,0), MATCH(Places!O$1,Neighborhoods!$A$1:$C$1,0))</f>
        <v>Upper East Side</v>
      </c>
      <c r="P5925" t="s">
        <v>11822</v>
      </c>
      <c r="Q5925" t="str">
        <f t="shared" si="368"/>
        <v>No</v>
      </c>
      <c r="R5925">
        <v>4</v>
      </c>
      <c r="S5925" t="str">
        <f t="shared" si="369"/>
        <v>Medium</v>
      </c>
      <c r="T5925" s="50">
        <v>140</v>
      </c>
      <c r="U5925" s="70">
        <f t="shared" si="370"/>
        <v>0.03</v>
      </c>
      <c r="V5925" s="52">
        <v>4.33</v>
      </c>
      <c r="W5925" s="52" t="str" cm="1">
        <f t="array" ref="W5925">_xlfn.SWITCH(ROUND(V5925,0),5,"Excellent",4,"Good",3,"Ok","Bad")</f>
        <v>Good</v>
      </c>
      <c r="X5925">
        <v>3</v>
      </c>
      <c r="Y5925" t="str">
        <f t="shared" si="371"/>
        <v>No</v>
      </c>
      <c r="Z5925" s="68">
        <v>44019</v>
      </c>
      <c r="AA5925" s="68">
        <v>44043</v>
      </c>
      <c r="AB5925">
        <v>7</v>
      </c>
      <c r="AC5925" t="s">
        <v>15616</v>
      </c>
    </row>
    <row r="5926" spans="1:29" x14ac:dyDescent="0.3">
      <c r="A5926" t="s">
        <v>14183</v>
      </c>
      <c r="B5926">
        <v>4145</v>
      </c>
      <c r="C5926" t="str">
        <f>VLOOKUP($B5926,Hosts!$A:$M,10,0)</f>
        <v>Within an hour</v>
      </c>
      <c r="D5926" s="70">
        <f>VLOOKUP($B5926,Hosts!$A:$M,11,0)</f>
        <v>1</v>
      </c>
      <c r="E5926" s="70">
        <f>VLOOKUP($B5926,Hosts!$A:$M,12,0)</f>
        <v>1</v>
      </c>
      <c r="F5926" t="str">
        <f>VLOOKUP($B5926,Hosts!$A:$M,13,0)</f>
        <v>No</v>
      </c>
      <c r="G5926" t="str">
        <f>INDEX(Hosts!$A:$M, MATCH(Places!$B5926,Hosts!$A:$A,0), MATCH(Places!G$1,Hosts!$A$1:$M$1,0))</f>
        <v>Within an hour</v>
      </c>
      <c r="H5926" s="70">
        <f>INDEX(Hosts!$A:$M, MATCH(Places!$B5926,Hosts!$A:$A,0), MATCH(Places!H$1,Hosts!$A$1:$M$1,0))</f>
        <v>1</v>
      </c>
      <c r="I5926" s="70">
        <f>INDEX(Hosts!$A:$M, MATCH(Places!$B5926,Hosts!$A:$A,0), MATCH(Places!I$1,Hosts!$A$1:$M$1,0))</f>
        <v>1</v>
      </c>
      <c r="J5926" t="str">
        <f>INDEX(Hosts!$A:$M, MATCH(Places!$B5926,Hosts!$A:$A,0), MATCH(Places!J$1,Hosts!$A$1:$M$1,0))</f>
        <v>No</v>
      </c>
      <c r="K5926">
        <v>22</v>
      </c>
      <c r="L5926" t="str">
        <f>VLOOKUP($K5926,Neighborhoods!$A:$C,2,0)</f>
        <v>Queens</v>
      </c>
      <c r="M5926" t="str">
        <f>VLOOKUP($K5926,Neighborhoods!$A:$C,3,0)</f>
        <v>Flushing</v>
      </c>
      <c r="N5926" t="str">
        <f>INDEX(Neighborhoods!$A:$C, MATCH(Places!$K5926,Neighborhoods!$A:$A,0), MATCH(Places!N$1,Neighborhoods!$A$1:$C$1,0))</f>
        <v>Queens</v>
      </c>
      <c r="O5926" t="str">
        <f>INDEX(Neighborhoods!$A:$C, MATCH(Places!$K5926,Neighborhoods!$A:$A,0), MATCH(Places!O$1,Neighborhoods!$A$1:$C$1,0))</f>
        <v>Flushing</v>
      </c>
      <c r="P5926" t="s">
        <v>1</v>
      </c>
      <c r="Q5926" t="str">
        <f t="shared" si="368"/>
        <v>Yes</v>
      </c>
      <c r="R5926">
        <v>2</v>
      </c>
      <c r="S5926" t="str">
        <f t="shared" si="369"/>
        <v>Small</v>
      </c>
      <c r="T5926" s="50">
        <v>55</v>
      </c>
      <c r="U5926" s="70">
        <f t="shared" si="370"/>
        <v>0.03</v>
      </c>
      <c r="V5926" s="52">
        <v>5</v>
      </c>
      <c r="W5926" s="52" t="str" cm="1">
        <f t="array" ref="W5926">_xlfn.SWITCH(ROUND(V5926,0),5,"Excellent",4,"Good",3,"Ok","Bad")</f>
        <v>Excellent</v>
      </c>
      <c r="X5926">
        <v>8</v>
      </c>
      <c r="Y5926" t="str">
        <f t="shared" si="371"/>
        <v>No</v>
      </c>
      <c r="Z5926" s="68">
        <v>43997</v>
      </c>
      <c r="AA5926" s="68">
        <v>44050</v>
      </c>
      <c r="AB5926">
        <v>362</v>
      </c>
      <c r="AC5926" t="s">
        <v>15616</v>
      </c>
    </row>
    <row r="5927" spans="1:29" x14ac:dyDescent="0.3">
      <c r="A5927" t="s">
        <v>13475</v>
      </c>
      <c r="B5927">
        <v>1000</v>
      </c>
      <c r="C5927" t="str">
        <f>VLOOKUP($B5927,Hosts!$A:$M,10,0)</f>
        <v>Within a few hours</v>
      </c>
      <c r="D5927" s="70">
        <f>VLOOKUP($B5927,Hosts!$A:$M,11,0)</f>
        <v>0.8</v>
      </c>
      <c r="E5927" s="70">
        <f>VLOOKUP($B5927,Hosts!$A:$M,12,0)</f>
        <v>0.86</v>
      </c>
      <c r="F5927" t="str">
        <f>VLOOKUP($B5927,Hosts!$A:$M,13,0)</f>
        <v>No</v>
      </c>
      <c r="G5927" t="str">
        <f>INDEX(Hosts!$A:$M, MATCH(Places!$B5927,Hosts!$A:$A,0), MATCH(Places!G$1,Hosts!$A$1:$M$1,0))</f>
        <v>Within a few hours</v>
      </c>
      <c r="H5927" s="70">
        <f>INDEX(Hosts!$A:$M, MATCH(Places!$B5927,Hosts!$A:$A,0), MATCH(Places!H$1,Hosts!$A$1:$M$1,0))</f>
        <v>0.8</v>
      </c>
      <c r="I5927" s="70">
        <f>INDEX(Hosts!$A:$M, MATCH(Places!$B5927,Hosts!$A:$A,0), MATCH(Places!I$1,Hosts!$A$1:$M$1,0))</f>
        <v>0.86</v>
      </c>
      <c r="J5927" t="str">
        <f>INDEX(Hosts!$A:$M, MATCH(Places!$B5927,Hosts!$A:$A,0), MATCH(Places!J$1,Hosts!$A$1:$M$1,0))</f>
        <v>No</v>
      </c>
      <c r="K5927">
        <v>17</v>
      </c>
      <c r="L5927" t="str">
        <f>VLOOKUP($K5927,Neighborhoods!$A:$C,2,0)</f>
        <v>Manhattan</v>
      </c>
      <c r="M5927" t="str">
        <f>VLOOKUP($K5927,Neighborhoods!$A:$C,3,0)</f>
        <v>Hell's Kitchen</v>
      </c>
      <c r="N5927" t="str">
        <f>INDEX(Neighborhoods!$A:$C, MATCH(Places!$K5927,Neighborhoods!$A:$A,0), MATCH(Places!N$1,Neighborhoods!$A$1:$C$1,0))</f>
        <v>Manhattan</v>
      </c>
      <c r="O5927" t="str">
        <f>INDEX(Neighborhoods!$A:$C, MATCH(Places!$K5927,Neighborhoods!$A:$A,0), MATCH(Places!O$1,Neighborhoods!$A$1:$C$1,0))</f>
        <v>Hell's Kitchen</v>
      </c>
      <c r="P5927" t="s">
        <v>11822</v>
      </c>
      <c r="Q5927" t="str">
        <f t="shared" si="368"/>
        <v>No</v>
      </c>
      <c r="R5927">
        <v>4</v>
      </c>
      <c r="S5927" t="str">
        <f t="shared" si="369"/>
        <v>Medium</v>
      </c>
      <c r="T5927" s="50">
        <v>360</v>
      </c>
      <c r="U5927" s="70">
        <f t="shared" si="370"/>
        <v>0.04</v>
      </c>
      <c r="V5927" s="52">
        <v>5</v>
      </c>
      <c r="W5927" s="52" t="str" cm="1">
        <f t="array" ref="W5927">_xlfn.SWITCH(ROUND(V5927,0),5,"Excellent",4,"Good",3,"Ok","Bad")</f>
        <v>Excellent</v>
      </c>
      <c r="X5927">
        <v>3</v>
      </c>
      <c r="Y5927" t="str">
        <f t="shared" si="371"/>
        <v>No</v>
      </c>
      <c r="Z5927" s="68">
        <v>44002</v>
      </c>
      <c r="AA5927" s="68">
        <v>44043</v>
      </c>
      <c r="AB5927">
        <v>64</v>
      </c>
      <c r="AC5927" t="s">
        <v>15615</v>
      </c>
    </row>
    <row r="5928" spans="1:29" x14ac:dyDescent="0.3">
      <c r="A5928" t="s">
        <v>14006</v>
      </c>
      <c r="B5928">
        <v>1792</v>
      </c>
      <c r="C5928" t="str">
        <f>VLOOKUP($B5928,Hosts!$A:$M,10,0)</f>
        <v>Within an hour</v>
      </c>
      <c r="D5928" s="70">
        <f>VLOOKUP($B5928,Hosts!$A:$M,11,0)</f>
        <v>1</v>
      </c>
      <c r="E5928" s="70">
        <f>VLOOKUP($B5928,Hosts!$A:$M,12,0)</f>
        <v>0.63</v>
      </c>
      <c r="F5928" t="str">
        <f>VLOOKUP($B5928,Hosts!$A:$M,13,0)</f>
        <v>No</v>
      </c>
      <c r="G5928" t="str">
        <f>INDEX(Hosts!$A:$M, MATCH(Places!$B5928,Hosts!$A:$A,0), MATCH(Places!G$1,Hosts!$A$1:$M$1,0))</f>
        <v>Within an hour</v>
      </c>
      <c r="H5928" s="70">
        <f>INDEX(Hosts!$A:$M, MATCH(Places!$B5928,Hosts!$A:$A,0), MATCH(Places!H$1,Hosts!$A$1:$M$1,0))</f>
        <v>1</v>
      </c>
      <c r="I5928" s="70">
        <f>INDEX(Hosts!$A:$M, MATCH(Places!$B5928,Hosts!$A:$A,0), MATCH(Places!I$1,Hosts!$A$1:$M$1,0))</f>
        <v>0.63</v>
      </c>
      <c r="J5928" t="str">
        <f>INDEX(Hosts!$A:$M, MATCH(Places!$B5928,Hosts!$A:$A,0), MATCH(Places!J$1,Hosts!$A$1:$M$1,0))</f>
        <v>No</v>
      </c>
      <c r="K5928">
        <v>8</v>
      </c>
      <c r="L5928" t="str">
        <f>VLOOKUP($K5928,Neighborhoods!$A:$C,2,0)</f>
        <v>Brooklyn</v>
      </c>
      <c r="M5928" t="str">
        <f>VLOOKUP($K5928,Neighborhoods!$A:$C,3,0)</f>
        <v>Bushwick</v>
      </c>
      <c r="N5928" t="str">
        <f>INDEX(Neighborhoods!$A:$C, MATCH(Places!$K5928,Neighborhoods!$A:$A,0), MATCH(Places!N$1,Neighborhoods!$A$1:$C$1,0))</f>
        <v>Brooklyn</v>
      </c>
      <c r="O5928" t="str">
        <f>INDEX(Neighborhoods!$A:$C, MATCH(Places!$K5928,Neighborhoods!$A:$A,0), MATCH(Places!O$1,Neighborhoods!$A$1:$C$1,0))</f>
        <v>Bushwick</v>
      </c>
      <c r="P5928" t="s">
        <v>11822</v>
      </c>
      <c r="Q5928" t="str">
        <f t="shared" si="368"/>
        <v>No</v>
      </c>
      <c r="R5928">
        <v>3</v>
      </c>
      <c r="S5928" t="str">
        <f t="shared" si="369"/>
        <v>Medium</v>
      </c>
      <c r="T5928" s="50">
        <v>90</v>
      </c>
      <c r="U5928" s="70">
        <f t="shared" si="370"/>
        <v>0.03</v>
      </c>
      <c r="V5928" s="52">
        <v>4.67</v>
      </c>
      <c r="W5928" s="52" t="str" cm="1">
        <f t="array" ref="W5928">_xlfn.SWITCH(ROUND(V5928,0),5,"Excellent",4,"Good",3,"Ok","Bad")</f>
        <v>Excellent</v>
      </c>
      <c r="X5928">
        <v>3</v>
      </c>
      <c r="Y5928" t="str">
        <f t="shared" si="371"/>
        <v>No</v>
      </c>
      <c r="Z5928" s="68">
        <v>44000</v>
      </c>
      <c r="AA5928" s="68">
        <v>44020</v>
      </c>
      <c r="AB5928">
        <v>0</v>
      </c>
      <c r="AC5928" t="s">
        <v>15616</v>
      </c>
    </row>
    <row r="5929" spans="1:29" x14ac:dyDescent="0.3">
      <c r="A5929" t="s">
        <v>15545</v>
      </c>
      <c r="B5929">
        <v>2690</v>
      </c>
      <c r="C5929" t="str">
        <f>VLOOKUP($B5929,Hosts!$A:$M,10,0)</f>
        <v>Within an hour</v>
      </c>
      <c r="D5929" s="70">
        <f>VLOOKUP($B5929,Hosts!$A:$M,11,0)</f>
        <v>1</v>
      </c>
      <c r="E5929" s="70">
        <f>VLOOKUP($B5929,Hosts!$A:$M,12,0)</f>
        <v>0.99</v>
      </c>
      <c r="F5929" t="str">
        <f>VLOOKUP($B5929,Hosts!$A:$M,13,0)</f>
        <v>Yes</v>
      </c>
      <c r="G5929" t="str">
        <f>INDEX(Hosts!$A:$M, MATCH(Places!$B5929,Hosts!$A:$A,0), MATCH(Places!G$1,Hosts!$A$1:$M$1,0))</f>
        <v>Within an hour</v>
      </c>
      <c r="H5929" s="70">
        <f>INDEX(Hosts!$A:$M, MATCH(Places!$B5929,Hosts!$A:$A,0), MATCH(Places!H$1,Hosts!$A$1:$M$1,0))</f>
        <v>1</v>
      </c>
      <c r="I5929" s="70">
        <f>INDEX(Hosts!$A:$M, MATCH(Places!$B5929,Hosts!$A:$A,0), MATCH(Places!I$1,Hosts!$A$1:$M$1,0))</f>
        <v>0.99</v>
      </c>
      <c r="J5929" t="str">
        <f>INDEX(Hosts!$A:$M, MATCH(Places!$B5929,Hosts!$A:$A,0), MATCH(Places!J$1,Hosts!$A$1:$M$1,0))</f>
        <v>Yes</v>
      </c>
      <c r="K5929">
        <v>10</v>
      </c>
      <c r="L5929" t="str">
        <f>VLOOKUP($K5929,Neighborhoods!$A:$C,2,0)</f>
        <v>Brooklyn</v>
      </c>
      <c r="M5929" t="str">
        <f>VLOOKUP($K5929,Neighborhoods!$A:$C,3,0)</f>
        <v>East Flatbush</v>
      </c>
      <c r="N5929" t="str">
        <f>INDEX(Neighborhoods!$A:$C, MATCH(Places!$K5929,Neighborhoods!$A:$A,0), MATCH(Places!N$1,Neighborhoods!$A$1:$C$1,0))</f>
        <v>Brooklyn</v>
      </c>
      <c r="O5929" t="str">
        <f>INDEX(Neighborhoods!$A:$C, MATCH(Places!$K5929,Neighborhoods!$A:$A,0), MATCH(Places!O$1,Neighborhoods!$A$1:$C$1,0))</f>
        <v>East Flatbush</v>
      </c>
      <c r="P5929" t="s">
        <v>11822</v>
      </c>
      <c r="Q5929" t="str">
        <f t="shared" si="368"/>
        <v>No</v>
      </c>
      <c r="R5929">
        <v>2</v>
      </c>
      <c r="S5929" t="str">
        <f t="shared" si="369"/>
        <v>Small</v>
      </c>
      <c r="T5929" s="50">
        <v>98</v>
      </c>
      <c r="U5929" s="70">
        <f t="shared" si="370"/>
        <v>0.03</v>
      </c>
      <c r="V5929" s="52">
        <v>5</v>
      </c>
      <c r="W5929" s="52" t="str" cm="1">
        <f t="array" ref="W5929">_xlfn.SWITCH(ROUND(V5929,0),5,"Excellent",4,"Good",3,"Ok","Bad")</f>
        <v>Excellent</v>
      </c>
      <c r="X5929">
        <v>8</v>
      </c>
      <c r="Y5929" t="str">
        <f t="shared" si="371"/>
        <v>No</v>
      </c>
      <c r="Z5929" s="68">
        <v>43995</v>
      </c>
      <c r="AA5929" s="68">
        <v>44051</v>
      </c>
      <c r="AB5929">
        <v>353</v>
      </c>
      <c r="AC5929" t="s">
        <v>15616</v>
      </c>
    </row>
    <row r="5930" spans="1:29" x14ac:dyDescent="0.3">
      <c r="A5930" t="s">
        <v>14033</v>
      </c>
      <c r="B5930">
        <v>4146</v>
      </c>
      <c r="C5930" t="str">
        <f>VLOOKUP($B5930,Hosts!$A:$M,10,0)</f>
        <v>Within an hour</v>
      </c>
      <c r="D5930" s="70">
        <f>VLOOKUP($B5930,Hosts!$A:$M,11,0)</f>
        <v>0.99</v>
      </c>
      <c r="E5930" s="70">
        <f>VLOOKUP($B5930,Hosts!$A:$M,12,0)</f>
        <v>1</v>
      </c>
      <c r="F5930" t="str">
        <f>VLOOKUP($B5930,Hosts!$A:$M,13,0)</f>
        <v>Yes</v>
      </c>
      <c r="G5930" t="str">
        <f>INDEX(Hosts!$A:$M, MATCH(Places!$B5930,Hosts!$A:$A,0), MATCH(Places!G$1,Hosts!$A$1:$M$1,0))</f>
        <v>Within an hour</v>
      </c>
      <c r="H5930" s="70">
        <f>INDEX(Hosts!$A:$M, MATCH(Places!$B5930,Hosts!$A:$A,0), MATCH(Places!H$1,Hosts!$A$1:$M$1,0))</f>
        <v>0.99</v>
      </c>
      <c r="I5930" s="70">
        <f>INDEX(Hosts!$A:$M, MATCH(Places!$B5930,Hosts!$A:$A,0), MATCH(Places!I$1,Hosts!$A$1:$M$1,0))</f>
        <v>1</v>
      </c>
      <c r="J5930" t="str">
        <f>INDEX(Hosts!$A:$M, MATCH(Places!$B5930,Hosts!$A:$A,0), MATCH(Places!J$1,Hosts!$A$1:$M$1,0))</f>
        <v>Yes</v>
      </c>
      <c r="K5930">
        <v>16</v>
      </c>
      <c r="L5930" t="str">
        <f>VLOOKUP($K5930,Neighborhoods!$A:$C,2,0)</f>
        <v>Manhattan</v>
      </c>
      <c r="M5930" t="str">
        <f>VLOOKUP($K5930,Neighborhoods!$A:$C,3,0)</f>
        <v>Harlem</v>
      </c>
      <c r="N5930" t="str">
        <f>INDEX(Neighborhoods!$A:$C, MATCH(Places!$K5930,Neighborhoods!$A:$A,0), MATCH(Places!N$1,Neighborhoods!$A$1:$C$1,0))</f>
        <v>Manhattan</v>
      </c>
      <c r="O5930" t="str">
        <f>INDEX(Neighborhoods!$A:$C, MATCH(Places!$K5930,Neighborhoods!$A:$A,0), MATCH(Places!O$1,Neighborhoods!$A$1:$C$1,0))</f>
        <v>Harlem</v>
      </c>
      <c r="P5930" t="s">
        <v>1</v>
      </c>
      <c r="Q5930" t="str">
        <f t="shared" si="368"/>
        <v>Yes</v>
      </c>
      <c r="R5930">
        <v>3</v>
      </c>
      <c r="S5930" t="str">
        <f t="shared" si="369"/>
        <v>Medium</v>
      </c>
      <c r="T5930" s="50">
        <v>61.29</v>
      </c>
      <c r="U5930" s="70">
        <f t="shared" si="370"/>
        <v>0.03</v>
      </c>
      <c r="V5930" s="52">
        <v>5</v>
      </c>
      <c r="W5930" s="52" t="str" cm="1">
        <f t="array" ref="W5930">_xlfn.SWITCH(ROUND(V5930,0),5,"Excellent",4,"Good",3,"Ok","Bad")</f>
        <v>Excellent</v>
      </c>
      <c r="X5930">
        <v>10</v>
      </c>
      <c r="Y5930" t="str">
        <f t="shared" si="371"/>
        <v>No</v>
      </c>
      <c r="Z5930" s="68">
        <v>43989</v>
      </c>
      <c r="AA5930" s="68">
        <v>44040</v>
      </c>
      <c r="AB5930">
        <v>365</v>
      </c>
      <c r="AC5930" t="s">
        <v>15616</v>
      </c>
    </row>
    <row r="5931" spans="1:29" x14ac:dyDescent="0.3">
      <c r="A5931" t="s">
        <v>14679</v>
      </c>
      <c r="B5931">
        <v>4146</v>
      </c>
      <c r="C5931" t="str">
        <f>VLOOKUP($B5931,Hosts!$A:$M,10,0)</f>
        <v>Within an hour</v>
      </c>
      <c r="D5931" s="70">
        <f>VLOOKUP($B5931,Hosts!$A:$M,11,0)</f>
        <v>0.99</v>
      </c>
      <c r="E5931" s="70">
        <f>VLOOKUP($B5931,Hosts!$A:$M,12,0)</f>
        <v>1</v>
      </c>
      <c r="F5931" t="str">
        <f>VLOOKUP($B5931,Hosts!$A:$M,13,0)</f>
        <v>Yes</v>
      </c>
      <c r="G5931" t="str">
        <f>INDEX(Hosts!$A:$M, MATCH(Places!$B5931,Hosts!$A:$A,0), MATCH(Places!G$1,Hosts!$A$1:$M$1,0))</f>
        <v>Within an hour</v>
      </c>
      <c r="H5931" s="70">
        <f>INDEX(Hosts!$A:$M, MATCH(Places!$B5931,Hosts!$A:$A,0), MATCH(Places!H$1,Hosts!$A$1:$M$1,0))</f>
        <v>0.99</v>
      </c>
      <c r="I5931" s="70">
        <f>INDEX(Hosts!$A:$M, MATCH(Places!$B5931,Hosts!$A:$A,0), MATCH(Places!I$1,Hosts!$A$1:$M$1,0))</f>
        <v>1</v>
      </c>
      <c r="J5931" t="str">
        <f>INDEX(Hosts!$A:$M, MATCH(Places!$B5931,Hosts!$A:$A,0), MATCH(Places!J$1,Hosts!$A$1:$M$1,0))</f>
        <v>Yes</v>
      </c>
      <c r="K5931">
        <v>16</v>
      </c>
      <c r="L5931" t="str">
        <f>VLOOKUP($K5931,Neighborhoods!$A:$C,2,0)</f>
        <v>Manhattan</v>
      </c>
      <c r="M5931" t="str">
        <f>VLOOKUP($K5931,Neighborhoods!$A:$C,3,0)</f>
        <v>Harlem</v>
      </c>
      <c r="N5931" t="str">
        <f>INDEX(Neighborhoods!$A:$C, MATCH(Places!$K5931,Neighborhoods!$A:$A,0), MATCH(Places!N$1,Neighborhoods!$A$1:$C$1,0))</f>
        <v>Manhattan</v>
      </c>
      <c r="O5931" t="str">
        <f>INDEX(Neighborhoods!$A:$C, MATCH(Places!$K5931,Neighborhoods!$A:$A,0), MATCH(Places!O$1,Neighborhoods!$A$1:$C$1,0))</f>
        <v>Harlem</v>
      </c>
      <c r="P5931" t="s">
        <v>1</v>
      </c>
      <c r="Q5931" t="str">
        <f t="shared" si="368"/>
        <v>Yes</v>
      </c>
      <c r="R5931">
        <v>3</v>
      </c>
      <c r="S5931" t="str">
        <f t="shared" si="369"/>
        <v>Medium</v>
      </c>
      <c r="T5931" s="50">
        <v>60</v>
      </c>
      <c r="U5931" s="70">
        <f t="shared" si="370"/>
        <v>0.03</v>
      </c>
      <c r="V5931" s="52">
        <v>4.8899999999999997</v>
      </c>
      <c r="W5931" s="52" t="str" cm="1">
        <f t="array" ref="W5931">_xlfn.SWITCH(ROUND(V5931,0),5,"Excellent",4,"Good",3,"Ok","Bad")</f>
        <v>Excellent</v>
      </c>
      <c r="X5931">
        <v>9</v>
      </c>
      <c r="Y5931" t="str">
        <f t="shared" si="371"/>
        <v>No</v>
      </c>
      <c r="Z5931" s="68">
        <v>43991</v>
      </c>
      <c r="AA5931" s="68">
        <v>44051</v>
      </c>
      <c r="AB5931">
        <v>365</v>
      </c>
      <c r="AC5931" t="s">
        <v>15616</v>
      </c>
    </row>
    <row r="5932" spans="1:29" x14ac:dyDescent="0.3">
      <c r="A5932" t="s">
        <v>14450</v>
      </c>
      <c r="B5932">
        <v>3476</v>
      </c>
      <c r="C5932" t="str">
        <f>VLOOKUP($B5932,Hosts!$A:$M,10,0)</f>
        <v>Within an hour</v>
      </c>
      <c r="D5932" s="70">
        <f>VLOOKUP($B5932,Hosts!$A:$M,11,0)</f>
        <v>1</v>
      </c>
      <c r="E5932" s="70">
        <f>VLOOKUP($B5932,Hosts!$A:$M,12,0)</f>
        <v>0.97</v>
      </c>
      <c r="F5932" t="str">
        <f>VLOOKUP($B5932,Hosts!$A:$M,13,0)</f>
        <v>Yes</v>
      </c>
      <c r="G5932" t="str">
        <f>INDEX(Hosts!$A:$M, MATCH(Places!$B5932,Hosts!$A:$A,0), MATCH(Places!G$1,Hosts!$A$1:$M$1,0))</f>
        <v>Within an hour</v>
      </c>
      <c r="H5932" s="70">
        <f>INDEX(Hosts!$A:$M, MATCH(Places!$B5932,Hosts!$A:$A,0), MATCH(Places!H$1,Hosts!$A$1:$M$1,0))</f>
        <v>1</v>
      </c>
      <c r="I5932" s="70">
        <f>INDEX(Hosts!$A:$M, MATCH(Places!$B5932,Hosts!$A:$A,0), MATCH(Places!I$1,Hosts!$A$1:$M$1,0))</f>
        <v>0.97</v>
      </c>
      <c r="J5932" t="str">
        <f>INDEX(Hosts!$A:$M, MATCH(Places!$B5932,Hosts!$A:$A,0), MATCH(Places!J$1,Hosts!$A$1:$M$1,0))</f>
        <v>Yes</v>
      </c>
      <c r="K5932">
        <v>21</v>
      </c>
      <c r="L5932" t="str">
        <f>VLOOKUP($K5932,Neighborhoods!$A:$C,2,0)</f>
        <v>Queens</v>
      </c>
      <c r="M5932" t="str">
        <f>VLOOKUP($K5932,Neighborhoods!$A:$C,3,0)</f>
        <v>Astoria</v>
      </c>
      <c r="N5932" t="str">
        <f>INDEX(Neighborhoods!$A:$C, MATCH(Places!$K5932,Neighborhoods!$A:$A,0), MATCH(Places!N$1,Neighborhoods!$A$1:$C$1,0))</f>
        <v>Queens</v>
      </c>
      <c r="O5932" t="str">
        <f>INDEX(Neighborhoods!$A:$C, MATCH(Places!$K5932,Neighborhoods!$A:$A,0), MATCH(Places!O$1,Neighborhoods!$A$1:$C$1,0))</f>
        <v>Astoria</v>
      </c>
      <c r="P5932" t="s">
        <v>11822</v>
      </c>
      <c r="Q5932" t="str">
        <f t="shared" si="368"/>
        <v>No</v>
      </c>
      <c r="R5932">
        <v>4</v>
      </c>
      <c r="S5932" t="str">
        <f t="shared" si="369"/>
        <v>Medium</v>
      </c>
      <c r="T5932" s="50">
        <v>73</v>
      </c>
      <c r="U5932" s="70">
        <f t="shared" si="370"/>
        <v>0.03</v>
      </c>
      <c r="V5932" s="52">
        <v>4.91</v>
      </c>
      <c r="W5932" s="52" t="str" cm="1">
        <f t="array" ref="W5932">_xlfn.SWITCH(ROUND(V5932,0),5,"Excellent",4,"Good",3,"Ok","Bad")</f>
        <v>Excellent</v>
      </c>
      <c r="X5932">
        <v>11</v>
      </c>
      <c r="Y5932" t="str">
        <f t="shared" si="371"/>
        <v>No</v>
      </c>
      <c r="Z5932" s="68">
        <v>43989</v>
      </c>
      <c r="AA5932" s="68">
        <v>44048</v>
      </c>
      <c r="AB5932">
        <v>358</v>
      </c>
      <c r="AC5932" t="s">
        <v>15616</v>
      </c>
    </row>
    <row r="5933" spans="1:29" x14ac:dyDescent="0.3">
      <c r="A5933" t="s">
        <v>13677</v>
      </c>
      <c r="B5933">
        <v>3977</v>
      </c>
      <c r="C5933" t="str">
        <f>VLOOKUP($B5933,Hosts!$A:$M,10,0)</f>
        <v>Within an hour</v>
      </c>
      <c r="D5933" s="70">
        <f>VLOOKUP($B5933,Hosts!$A:$M,11,0)</f>
        <v>1</v>
      </c>
      <c r="E5933" s="70">
        <f>VLOOKUP($B5933,Hosts!$A:$M,12,0)</f>
        <v>0.96</v>
      </c>
      <c r="F5933" t="str">
        <f>VLOOKUP($B5933,Hosts!$A:$M,13,0)</f>
        <v>Yes</v>
      </c>
      <c r="G5933" t="str">
        <f>INDEX(Hosts!$A:$M, MATCH(Places!$B5933,Hosts!$A:$A,0), MATCH(Places!G$1,Hosts!$A$1:$M$1,0))</f>
        <v>Within an hour</v>
      </c>
      <c r="H5933" s="70">
        <f>INDEX(Hosts!$A:$M, MATCH(Places!$B5933,Hosts!$A:$A,0), MATCH(Places!H$1,Hosts!$A$1:$M$1,0))</f>
        <v>1</v>
      </c>
      <c r="I5933" s="70">
        <f>INDEX(Hosts!$A:$M, MATCH(Places!$B5933,Hosts!$A:$A,0), MATCH(Places!I$1,Hosts!$A$1:$M$1,0))</f>
        <v>0.96</v>
      </c>
      <c r="J5933" t="str">
        <f>INDEX(Hosts!$A:$M, MATCH(Places!$B5933,Hosts!$A:$A,0), MATCH(Places!J$1,Hosts!$A$1:$M$1,0))</f>
        <v>Yes</v>
      </c>
      <c r="K5933">
        <v>19</v>
      </c>
      <c r="L5933" t="str">
        <f>VLOOKUP($K5933,Neighborhoods!$A:$C,2,0)</f>
        <v>Manhattan</v>
      </c>
      <c r="M5933" t="str">
        <f>VLOOKUP($K5933,Neighborhoods!$A:$C,3,0)</f>
        <v>Upper East Side</v>
      </c>
      <c r="N5933" t="str">
        <f>INDEX(Neighborhoods!$A:$C, MATCH(Places!$K5933,Neighborhoods!$A:$A,0), MATCH(Places!N$1,Neighborhoods!$A$1:$C$1,0))</f>
        <v>Manhattan</v>
      </c>
      <c r="O5933" t="str">
        <f>INDEX(Neighborhoods!$A:$C, MATCH(Places!$K5933,Neighborhoods!$A:$A,0), MATCH(Places!O$1,Neighborhoods!$A$1:$C$1,0))</f>
        <v>Upper East Side</v>
      </c>
      <c r="P5933" t="s">
        <v>11822</v>
      </c>
      <c r="Q5933" t="str">
        <f t="shared" si="368"/>
        <v>No</v>
      </c>
      <c r="R5933">
        <v>2</v>
      </c>
      <c r="S5933" t="str">
        <f t="shared" si="369"/>
        <v>Small</v>
      </c>
      <c r="T5933" s="50">
        <v>134</v>
      </c>
      <c r="U5933" s="70">
        <f t="shared" si="370"/>
        <v>0.03</v>
      </c>
      <c r="V5933" s="52">
        <v>5</v>
      </c>
      <c r="W5933" s="52" t="str" cm="1">
        <f t="array" ref="W5933">_xlfn.SWITCH(ROUND(V5933,0),5,"Excellent",4,"Good",3,"Ok","Bad")</f>
        <v>Excellent</v>
      </c>
      <c r="X5933">
        <v>7</v>
      </c>
      <c r="Y5933" t="str">
        <f t="shared" si="371"/>
        <v>No</v>
      </c>
      <c r="Z5933" s="68">
        <v>43989</v>
      </c>
      <c r="AA5933" s="68">
        <v>44044</v>
      </c>
      <c r="AB5933">
        <v>318</v>
      </c>
      <c r="AC5933" t="s">
        <v>15615</v>
      </c>
    </row>
    <row r="5934" spans="1:29" x14ac:dyDescent="0.3">
      <c r="A5934" t="s">
        <v>14205</v>
      </c>
      <c r="B5934">
        <v>2140</v>
      </c>
      <c r="C5934" t="str">
        <f>VLOOKUP($B5934,Hosts!$A:$M,10,0)</f>
        <v>Within an hour</v>
      </c>
      <c r="D5934" s="70">
        <f>VLOOKUP($B5934,Hosts!$A:$M,11,0)</f>
        <v>1</v>
      </c>
      <c r="E5934" s="70">
        <f>VLOOKUP($B5934,Hosts!$A:$M,12,0)</f>
        <v>0.93</v>
      </c>
      <c r="F5934" t="str">
        <f>VLOOKUP($B5934,Hosts!$A:$M,13,0)</f>
        <v>Yes</v>
      </c>
      <c r="G5934" t="str">
        <f>INDEX(Hosts!$A:$M, MATCH(Places!$B5934,Hosts!$A:$A,0), MATCH(Places!G$1,Hosts!$A$1:$M$1,0))</f>
        <v>Within an hour</v>
      </c>
      <c r="H5934" s="70">
        <f>INDEX(Hosts!$A:$M, MATCH(Places!$B5934,Hosts!$A:$A,0), MATCH(Places!H$1,Hosts!$A$1:$M$1,0))</f>
        <v>1</v>
      </c>
      <c r="I5934" s="70">
        <f>INDEX(Hosts!$A:$M, MATCH(Places!$B5934,Hosts!$A:$A,0), MATCH(Places!I$1,Hosts!$A$1:$M$1,0))</f>
        <v>0.93</v>
      </c>
      <c r="J5934" t="str">
        <f>INDEX(Hosts!$A:$M, MATCH(Places!$B5934,Hosts!$A:$A,0), MATCH(Places!J$1,Hosts!$A$1:$M$1,0))</f>
        <v>Yes</v>
      </c>
      <c r="K5934">
        <v>19</v>
      </c>
      <c r="L5934" t="str">
        <f>VLOOKUP($K5934,Neighborhoods!$A:$C,2,0)</f>
        <v>Manhattan</v>
      </c>
      <c r="M5934" t="str">
        <f>VLOOKUP($K5934,Neighborhoods!$A:$C,3,0)</f>
        <v>Upper East Side</v>
      </c>
      <c r="N5934" t="str">
        <f>INDEX(Neighborhoods!$A:$C, MATCH(Places!$K5934,Neighborhoods!$A:$A,0), MATCH(Places!N$1,Neighborhoods!$A$1:$C$1,0))</f>
        <v>Manhattan</v>
      </c>
      <c r="O5934" t="str">
        <f>INDEX(Neighborhoods!$A:$C, MATCH(Places!$K5934,Neighborhoods!$A:$A,0), MATCH(Places!O$1,Neighborhoods!$A$1:$C$1,0))</f>
        <v>Upper East Side</v>
      </c>
      <c r="P5934" t="s">
        <v>1</v>
      </c>
      <c r="Q5934" t="str">
        <f t="shared" si="368"/>
        <v>Yes</v>
      </c>
      <c r="R5934">
        <v>2</v>
      </c>
      <c r="S5934" t="str">
        <f t="shared" si="369"/>
        <v>Small</v>
      </c>
      <c r="T5934" s="50">
        <v>99</v>
      </c>
      <c r="U5934" s="70">
        <f t="shared" si="370"/>
        <v>0.03</v>
      </c>
      <c r="V5934" s="52">
        <v>5</v>
      </c>
      <c r="W5934" s="52" t="str" cm="1">
        <f t="array" ref="W5934">_xlfn.SWITCH(ROUND(V5934,0),5,"Excellent",4,"Good",3,"Ok","Bad")</f>
        <v>Excellent</v>
      </c>
      <c r="X5934">
        <v>12</v>
      </c>
      <c r="Y5934" t="str">
        <f t="shared" si="371"/>
        <v>No</v>
      </c>
      <c r="Z5934" s="68">
        <v>43992</v>
      </c>
      <c r="AA5934" s="68">
        <v>44044</v>
      </c>
      <c r="AB5934">
        <v>108</v>
      </c>
      <c r="AC5934" t="s">
        <v>15616</v>
      </c>
    </row>
    <row r="5935" spans="1:29" x14ac:dyDescent="0.3">
      <c r="A5935" t="s">
        <v>14479</v>
      </c>
      <c r="B5935">
        <v>1752</v>
      </c>
      <c r="C5935" t="str">
        <f>VLOOKUP($B5935,Hosts!$A:$M,10,0)</f>
        <v>Within an hour</v>
      </c>
      <c r="D5935" s="70">
        <f>VLOOKUP($B5935,Hosts!$A:$M,11,0)</f>
        <v>1</v>
      </c>
      <c r="E5935" s="70">
        <f>VLOOKUP($B5935,Hosts!$A:$M,12,0)</f>
        <v>0.63</v>
      </c>
      <c r="F5935" t="str">
        <f>VLOOKUP($B5935,Hosts!$A:$M,13,0)</f>
        <v>No</v>
      </c>
      <c r="G5935" t="str">
        <f>INDEX(Hosts!$A:$M, MATCH(Places!$B5935,Hosts!$A:$A,0), MATCH(Places!G$1,Hosts!$A$1:$M$1,0))</f>
        <v>Within an hour</v>
      </c>
      <c r="H5935" s="70">
        <f>INDEX(Hosts!$A:$M, MATCH(Places!$B5935,Hosts!$A:$A,0), MATCH(Places!H$1,Hosts!$A$1:$M$1,0))</f>
        <v>1</v>
      </c>
      <c r="I5935" s="70">
        <f>INDEX(Hosts!$A:$M, MATCH(Places!$B5935,Hosts!$A:$A,0), MATCH(Places!I$1,Hosts!$A$1:$M$1,0))</f>
        <v>0.63</v>
      </c>
      <c r="J5935" t="str">
        <f>INDEX(Hosts!$A:$M, MATCH(Places!$B5935,Hosts!$A:$A,0), MATCH(Places!J$1,Hosts!$A$1:$M$1,0))</f>
        <v>No</v>
      </c>
      <c r="K5935">
        <v>11</v>
      </c>
      <c r="L5935" t="str">
        <f>VLOOKUP($K5935,Neighborhoods!$A:$C,2,0)</f>
        <v>Brooklyn</v>
      </c>
      <c r="M5935" t="str">
        <f>VLOOKUP($K5935,Neighborhoods!$A:$C,3,0)</f>
        <v>Greenpoint</v>
      </c>
      <c r="N5935" t="str">
        <f>INDEX(Neighborhoods!$A:$C, MATCH(Places!$K5935,Neighborhoods!$A:$A,0), MATCH(Places!N$1,Neighborhoods!$A$1:$C$1,0))</f>
        <v>Brooklyn</v>
      </c>
      <c r="O5935" t="str">
        <f>INDEX(Neighborhoods!$A:$C, MATCH(Places!$K5935,Neighborhoods!$A:$A,0), MATCH(Places!O$1,Neighborhoods!$A$1:$C$1,0))</f>
        <v>Greenpoint</v>
      </c>
      <c r="P5935" t="s">
        <v>1</v>
      </c>
      <c r="Q5935" t="str">
        <f t="shared" si="368"/>
        <v>Yes</v>
      </c>
      <c r="R5935">
        <v>2</v>
      </c>
      <c r="S5935" t="str">
        <f t="shared" si="369"/>
        <v>Small</v>
      </c>
      <c r="T5935" s="50">
        <v>60</v>
      </c>
      <c r="U5935" s="70">
        <f t="shared" si="370"/>
        <v>0.03</v>
      </c>
      <c r="V5935" s="52">
        <v>5</v>
      </c>
      <c r="W5935" s="52" t="str" cm="1">
        <f t="array" ref="W5935">_xlfn.SWITCH(ROUND(V5935,0),5,"Excellent",4,"Good",3,"Ok","Bad")</f>
        <v>Excellent</v>
      </c>
      <c r="X5935">
        <v>3</v>
      </c>
      <c r="Y5935" t="str">
        <f t="shared" si="371"/>
        <v>No</v>
      </c>
      <c r="Z5935" s="68">
        <v>44014</v>
      </c>
      <c r="AA5935" s="68">
        <v>44053</v>
      </c>
      <c r="AB5935">
        <v>363</v>
      </c>
      <c r="AC5935" t="s">
        <v>15615</v>
      </c>
    </row>
    <row r="5936" spans="1:29" x14ac:dyDescent="0.3">
      <c r="A5936" t="s">
        <v>14609</v>
      </c>
      <c r="B5936">
        <v>3429</v>
      </c>
      <c r="C5936" t="str">
        <f>VLOOKUP($B5936,Hosts!$A:$M,10,0)</f>
        <v>Within an hour</v>
      </c>
      <c r="D5936" s="70">
        <f>VLOOKUP($B5936,Hosts!$A:$M,11,0)</f>
        <v>1</v>
      </c>
      <c r="E5936" s="70">
        <f>VLOOKUP($B5936,Hosts!$A:$M,12,0)</f>
        <v>0.95</v>
      </c>
      <c r="F5936" t="str">
        <f>VLOOKUP($B5936,Hosts!$A:$M,13,0)</f>
        <v>No</v>
      </c>
      <c r="G5936" t="str">
        <f>INDEX(Hosts!$A:$M, MATCH(Places!$B5936,Hosts!$A:$A,0), MATCH(Places!G$1,Hosts!$A$1:$M$1,0))</f>
        <v>Within an hour</v>
      </c>
      <c r="H5936" s="70">
        <f>INDEX(Hosts!$A:$M, MATCH(Places!$B5936,Hosts!$A:$A,0), MATCH(Places!H$1,Hosts!$A$1:$M$1,0))</f>
        <v>1</v>
      </c>
      <c r="I5936" s="70">
        <f>INDEX(Hosts!$A:$M, MATCH(Places!$B5936,Hosts!$A:$A,0), MATCH(Places!I$1,Hosts!$A$1:$M$1,0))</f>
        <v>0.95</v>
      </c>
      <c r="J5936" t="str">
        <f>INDEX(Hosts!$A:$M, MATCH(Places!$B5936,Hosts!$A:$A,0), MATCH(Places!J$1,Hosts!$A$1:$M$1,0))</f>
        <v>No</v>
      </c>
      <c r="K5936">
        <v>25</v>
      </c>
      <c r="L5936" t="str">
        <f>VLOOKUP($K5936,Neighborhoods!$A:$C,2,0)</f>
        <v>Queens</v>
      </c>
      <c r="M5936" t="str">
        <f>VLOOKUP($K5936,Neighborhoods!$A:$C,3,0)</f>
        <v>Ridgewood</v>
      </c>
      <c r="N5936" t="str">
        <f>INDEX(Neighborhoods!$A:$C, MATCH(Places!$K5936,Neighborhoods!$A:$A,0), MATCH(Places!N$1,Neighborhoods!$A$1:$C$1,0))</f>
        <v>Queens</v>
      </c>
      <c r="O5936" t="str">
        <f>INDEX(Neighborhoods!$A:$C, MATCH(Places!$K5936,Neighborhoods!$A:$A,0), MATCH(Places!O$1,Neighborhoods!$A$1:$C$1,0))</f>
        <v>Ridgewood</v>
      </c>
      <c r="P5936" t="s">
        <v>11822</v>
      </c>
      <c r="Q5936" t="str">
        <f t="shared" si="368"/>
        <v>No</v>
      </c>
      <c r="R5936">
        <v>10</v>
      </c>
      <c r="S5936" t="str">
        <f t="shared" si="369"/>
        <v>Large</v>
      </c>
      <c r="T5936" s="50">
        <v>186</v>
      </c>
      <c r="U5936" s="70">
        <f t="shared" si="370"/>
        <v>0.03</v>
      </c>
      <c r="V5936" s="52">
        <v>4.75</v>
      </c>
      <c r="W5936" s="52" t="str" cm="1">
        <f t="array" ref="W5936">_xlfn.SWITCH(ROUND(V5936,0),5,"Excellent",4,"Good",3,"Ok","Bad")</f>
        <v>Excellent</v>
      </c>
      <c r="X5936">
        <v>4</v>
      </c>
      <c r="Y5936" t="str">
        <f t="shared" si="371"/>
        <v>No</v>
      </c>
      <c r="Z5936" s="68">
        <v>44018</v>
      </c>
      <c r="AA5936" s="68">
        <v>44052</v>
      </c>
      <c r="AB5936">
        <v>158</v>
      </c>
      <c r="AC5936" t="s">
        <v>15616</v>
      </c>
    </row>
    <row r="5937" spans="1:29" x14ac:dyDescent="0.3">
      <c r="A5937" t="s">
        <v>14196</v>
      </c>
      <c r="B5937">
        <v>4099</v>
      </c>
      <c r="C5937" t="str">
        <f>VLOOKUP($B5937,Hosts!$A:$M,10,0)</f>
        <v>Within an hour</v>
      </c>
      <c r="D5937" s="70">
        <f>VLOOKUP($B5937,Hosts!$A:$M,11,0)</f>
        <v>1</v>
      </c>
      <c r="E5937" s="70">
        <f>VLOOKUP($B5937,Hosts!$A:$M,12,0)</f>
        <v>0.97</v>
      </c>
      <c r="F5937" t="str">
        <f>VLOOKUP($B5937,Hosts!$A:$M,13,0)</f>
        <v>No</v>
      </c>
      <c r="G5937" t="str">
        <f>INDEX(Hosts!$A:$M, MATCH(Places!$B5937,Hosts!$A:$A,0), MATCH(Places!G$1,Hosts!$A$1:$M$1,0))</f>
        <v>Within an hour</v>
      </c>
      <c r="H5937" s="70">
        <f>INDEX(Hosts!$A:$M, MATCH(Places!$B5937,Hosts!$A:$A,0), MATCH(Places!H$1,Hosts!$A$1:$M$1,0))</f>
        <v>1</v>
      </c>
      <c r="I5937" s="70">
        <f>INDEX(Hosts!$A:$M, MATCH(Places!$B5937,Hosts!$A:$A,0), MATCH(Places!I$1,Hosts!$A$1:$M$1,0))</f>
        <v>0.97</v>
      </c>
      <c r="J5937" t="str">
        <f>INDEX(Hosts!$A:$M, MATCH(Places!$B5937,Hosts!$A:$A,0), MATCH(Places!J$1,Hosts!$A$1:$M$1,0))</f>
        <v>No</v>
      </c>
      <c r="K5937">
        <v>16</v>
      </c>
      <c r="L5937" t="str">
        <f>VLOOKUP($K5937,Neighborhoods!$A:$C,2,0)</f>
        <v>Manhattan</v>
      </c>
      <c r="M5937" t="str">
        <f>VLOOKUP($K5937,Neighborhoods!$A:$C,3,0)</f>
        <v>Harlem</v>
      </c>
      <c r="N5937" t="str">
        <f>INDEX(Neighborhoods!$A:$C, MATCH(Places!$K5937,Neighborhoods!$A:$A,0), MATCH(Places!N$1,Neighborhoods!$A$1:$C$1,0))</f>
        <v>Manhattan</v>
      </c>
      <c r="O5937" t="str">
        <f>INDEX(Neighborhoods!$A:$C, MATCH(Places!$K5937,Neighborhoods!$A:$A,0), MATCH(Places!O$1,Neighborhoods!$A$1:$C$1,0))</f>
        <v>Harlem</v>
      </c>
      <c r="P5937" t="s">
        <v>11822</v>
      </c>
      <c r="Q5937" t="str">
        <f t="shared" si="368"/>
        <v>No</v>
      </c>
      <c r="R5937">
        <v>2</v>
      </c>
      <c r="S5937" t="str">
        <f t="shared" si="369"/>
        <v>Small</v>
      </c>
      <c r="T5937" s="50">
        <v>150</v>
      </c>
      <c r="U5937" s="70">
        <f t="shared" si="370"/>
        <v>0.03</v>
      </c>
      <c r="V5937" s="52">
        <v>4.67</v>
      </c>
      <c r="W5937" s="52" t="str" cm="1">
        <f t="array" ref="W5937">_xlfn.SWITCH(ROUND(V5937,0),5,"Excellent",4,"Good",3,"Ok","Bad")</f>
        <v>Excellent</v>
      </c>
      <c r="X5937">
        <v>3</v>
      </c>
      <c r="Y5937" t="str">
        <f t="shared" si="371"/>
        <v>No</v>
      </c>
      <c r="Z5937" s="68">
        <v>44003</v>
      </c>
      <c r="AA5937" s="68">
        <v>44010</v>
      </c>
      <c r="AB5937">
        <v>331</v>
      </c>
      <c r="AC5937" t="s">
        <v>15615</v>
      </c>
    </row>
    <row r="5938" spans="1:29" x14ac:dyDescent="0.3">
      <c r="A5938" t="s">
        <v>13334</v>
      </c>
      <c r="B5938">
        <v>3429</v>
      </c>
      <c r="C5938" t="str">
        <f>VLOOKUP($B5938,Hosts!$A:$M,10,0)</f>
        <v>Within an hour</v>
      </c>
      <c r="D5938" s="70">
        <f>VLOOKUP($B5938,Hosts!$A:$M,11,0)</f>
        <v>1</v>
      </c>
      <c r="E5938" s="70">
        <f>VLOOKUP($B5938,Hosts!$A:$M,12,0)</f>
        <v>0.95</v>
      </c>
      <c r="F5938" t="str">
        <f>VLOOKUP($B5938,Hosts!$A:$M,13,0)</f>
        <v>No</v>
      </c>
      <c r="G5938" t="str">
        <f>INDEX(Hosts!$A:$M, MATCH(Places!$B5938,Hosts!$A:$A,0), MATCH(Places!G$1,Hosts!$A$1:$M$1,0))</f>
        <v>Within an hour</v>
      </c>
      <c r="H5938" s="70">
        <f>INDEX(Hosts!$A:$M, MATCH(Places!$B5938,Hosts!$A:$A,0), MATCH(Places!H$1,Hosts!$A$1:$M$1,0))</f>
        <v>1</v>
      </c>
      <c r="I5938" s="70">
        <f>INDEX(Hosts!$A:$M, MATCH(Places!$B5938,Hosts!$A:$A,0), MATCH(Places!I$1,Hosts!$A$1:$M$1,0))</f>
        <v>0.95</v>
      </c>
      <c r="J5938" t="str">
        <f>INDEX(Hosts!$A:$M, MATCH(Places!$B5938,Hosts!$A:$A,0), MATCH(Places!J$1,Hosts!$A$1:$M$1,0))</f>
        <v>No</v>
      </c>
      <c r="K5938">
        <v>25</v>
      </c>
      <c r="L5938" t="str">
        <f>VLOOKUP($K5938,Neighborhoods!$A:$C,2,0)</f>
        <v>Queens</v>
      </c>
      <c r="M5938" t="str">
        <f>VLOOKUP($K5938,Neighborhoods!$A:$C,3,0)</f>
        <v>Ridgewood</v>
      </c>
      <c r="N5938" t="str">
        <f>INDEX(Neighborhoods!$A:$C, MATCH(Places!$K5938,Neighborhoods!$A:$A,0), MATCH(Places!N$1,Neighborhoods!$A$1:$C$1,0))</f>
        <v>Queens</v>
      </c>
      <c r="O5938" t="str">
        <f>INDEX(Neighborhoods!$A:$C, MATCH(Places!$K5938,Neighborhoods!$A:$A,0), MATCH(Places!O$1,Neighborhoods!$A$1:$C$1,0))</f>
        <v>Ridgewood</v>
      </c>
      <c r="P5938" t="s">
        <v>1</v>
      </c>
      <c r="Q5938" t="str">
        <f t="shared" si="368"/>
        <v>Yes</v>
      </c>
      <c r="R5938">
        <v>2</v>
      </c>
      <c r="S5938" t="str">
        <f t="shared" si="369"/>
        <v>Small</v>
      </c>
      <c r="T5938" s="50">
        <v>45</v>
      </c>
      <c r="U5938" s="70">
        <f t="shared" si="370"/>
        <v>0.03</v>
      </c>
      <c r="V5938" s="52">
        <v>5</v>
      </c>
      <c r="W5938" s="52" t="str" cm="1">
        <f t="array" ref="W5938">_xlfn.SWITCH(ROUND(V5938,0),5,"Excellent",4,"Good",3,"Ok","Bad")</f>
        <v>Excellent</v>
      </c>
      <c r="X5938">
        <v>4</v>
      </c>
      <c r="Y5938" t="str">
        <f t="shared" si="371"/>
        <v>No</v>
      </c>
      <c r="Z5938" s="68">
        <v>44009</v>
      </c>
      <c r="AA5938" s="68">
        <v>44036</v>
      </c>
      <c r="AB5938">
        <v>69</v>
      </c>
      <c r="AC5938" t="s">
        <v>15616</v>
      </c>
    </row>
    <row r="5939" spans="1:29" x14ac:dyDescent="0.3">
      <c r="A5939" t="s">
        <v>14712</v>
      </c>
      <c r="B5939">
        <v>4146</v>
      </c>
      <c r="C5939" t="str">
        <f>VLOOKUP($B5939,Hosts!$A:$M,10,0)</f>
        <v>Within an hour</v>
      </c>
      <c r="D5939" s="70">
        <f>VLOOKUP($B5939,Hosts!$A:$M,11,0)</f>
        <v>0.99</v>
      </c>
      <c r="E5939" s="70">
        <f>VLOOKUP($B5939,Hosts!$A:$M,12,0)</f>
        <v>1</v>
      </c>
      <c r="F5939" t="str">
        <f>VLOOKUP($B5939,Hosts!$A:$M,13,0)</f>
        <v>Yes</v>
      </c>
      <c r="G5939" t="str">
        <f>INDEX(Hosts!$A:$M, MATCH(Places!$B5939,Hosts!$A:$A,0), MATCH(Places!G$1,Hosts!$A$1:$M$1,0))</f>
        <v>Within an hour</v>
      </c>
      <c r="H5939" s="70">
        <f>INDEX(Hosts!$A:$M, MATCH(Places!$B5939,Hosts!$A:$A,0), MATCH(Places!H$1,Hosts!$A$1:$M$1,0))</f>
        <v>0.99</v>
      </c>
      <c r="I5939" s="70">
        <f>INDEX(Hosts!$A:$M, MATCH(Places!$B5939,Hosts!$A:$A,0), MATCH(Places!I$1,Hosts!$A$1:$M$1,0))</f>
        <v>1</v>
      </c>
      <c r="J5939" t="str">
        <f>INDEX(Hosts!$A:$M, MATCH(Places!$B5939,Hosts!$A:$A,0), MATCH(Places!J$1,Hosts!$A$1:$M$1,0))</f>
        <v>Yes</v>
      </c>
      <c r="K5939">
        <v>16</v>
      </c>
      <c r="L5939" t="str">
        <f>VLOOKUP($K5939,Neighborhoods!$A:$C,2,0)</f>
        <v>Manhattan</v>
      </c>
      <c r="M5939" t="str">
        <f>VLOOKUP($K5939,Neighborhoods!$A:$C,3,0)</f>
        <v>Harlem</v>
      </c>
      <c r="N5939" t="str">
        <f>INDEX(Neighborhoods!$A:$C, MATCH(Places!$K5939,Neighborhoods!$A:$A,0), MATCH(Places!N$1,Neighborhoods!$A$1:$C$1,0))</f>
        <v>Manhattan</v>
      </c>
      <c r="O5939" t="str">
        <f>INDEX(Neighborhoods!$A:$C, MATCH(Places!$K5939,Neighborhoods!$A:$A,0), MATCH(Places!O$1,Neighborhoods!$A$1:$C$1,0))</f>
        <v>Harlem</v>
      </c>
      <c r="P5939" t="s">
        <v>1</v>
      </c>
      <c r="Q5939" t="str">
        <f t="shared" si="368"/>
        <v>Yes</v>
      </c>
      <c r="R5939">
        <v>3</v>
      </c>
      <c r="S5939" t="str">
        <f t="shared" si="369"/>
        <v>Medium</v>
      </c>
      <c r="T5939" s="50">
        <v>63</v>
      </c>
      <c r="U5939" s="70">
        <f t="shared" si="370"/>
        <v>0.03</v>
      </c>
      <c r="V5939" s="52">
        <v>4.67</v>
      </c>
      <c r="W5939" s="52" t="str" cm="1">
        <f t="array" ref="W5939">_xlfn.SWITCH(ROUND(V5939,0),5,"Excellent",4,"Good",3,"Ok","Bad")</f>
        <v>Excellent</v>
      </c>
      <c r="X5939">
        <v>6</v>
      </c>
      <c r="Y5939" t="str">
        <f t="shared" si="371"/>
        <v>No</v>
      </c>
      <c r="Z5939" s="68">
        <v>44002</v>
      </c>
      <c r="AA5939" s="68">
        <v>44048</v>
      </c>
      <c r="AB5939">
        <v>359</v>
      </c>
      <c r="AC5939" t="s">
        <v>15616</v>
      </c>
    </row>
    <row r="5940" spans="1:29" x14ac:dyDescent="0.3">
      <c r="A5940" t="s">
        <v>15004</v>
      </c>
      <c r="B5940">
        <v>2914</v>
      </c>
      <c r="C5940" t="str">
        <f>VLOOKUP($B5940,Hosts!$A:$M,10,0)</f>
        <v>Within an hour</v>
      </c>
      <c r="D5940" s="70">
        <f>VLOOKUP($B5940,Hosts!$A:$M,11,0)</f>
        <v>0.9</v>
      </c>
      <c r="E5940" s="70">
        <f>VLOOKUP($B5940,Hosts!$A:$M,12,0)</f>
        <v>0.89</v>
      </c>
      <c r="F5940" t="str">
        <f>VLOOKUP($B5940,Hosts!$A:$M,13,0)</f>
        <v>No</v>
      </c>
      <c r="G5940" t="str">
        <f>INDEX(Hosts!$A:$M, MATCH(Places!$B5940,Hosts!$A:$A,0), MATCH(Places!G$1,Hosts!$A$1:$M$1,0))</f>
        <v>Within an hour</v>
      </c>
      <c r="H5940" s="70">
        <f>INDEX(Hosts!$A:$M, MATCH(Places!$B5940,Hosts!$A:$A,0), MATCH(Places!H$1,Hosts!$A$1:$M$1,0))</f>
        <v>0.9</v>
      </c>
      <c r="I5940" s="70">
        <f>INDEX(Hosts!$A:$M, MATCH(Places!$B5940,Hosts!$A:$A,0), MATCH(Places!I$1,Hosts!$A$1:$M$1,0))</f>
        <v>0.89</v>
      </c>
      <c r="J5940" t="str">
        <f>INDEX(Hosts!$A:$M, MATCH(Places!$B5940,Hosts!$A:$A,0), MATCH(Places!J$1,Hosts!$A$1:$M$1,0))</f>
        <v>No</v>
      </c>
      <c r="K5940">
        <v>10</v>
      </c>
      <c r="L5940" t="str">
        <f>VLOOKUP($K5940,Neighborhoods!$A:$C,2,0)</f>
        <v>Brooklyn</v>
      </c>
      <c r="M5940" t="str">
        <f>VLOOKUP($K5940,Neighborhoods!$A:$C,3,0)</f>
        <v>East Flatbush</v>
      </c>
      <c r="N5940" t="str">
        <f>INDEX(Neighborhoods!$A:$C, MATCH(Places!$K5940,Neighborhoods!$A:$A,0), MATCH(Places!N$1,Neighborhoods!$A$1:$C$1,0))</f>
        <v>Brooklyn</v>
      </c>
      <c r="O5940" t="str">
        <f>INDEX(Neighborhoods!$A:$C, MATCH(Places!$K5940,Neighborhoods!$A:$A,0), MATCH(Places!O$1,Neighborhoods!$A$1:$C$1,0))</f>
        <v>East Flatbush</v>
      </c>
      <c r="P5940" t="s">
        <v>11822</v>
      </c>
      <c r="Q5940" t="str">
        <f t="shared" si="368"/>
        <v>No</v>
      </c>
      <c r="R5940">
        <v>2</v>
      </c>
      <c r="S5940" t="str">
        <f t="shared" si="369"/>
        <v>Small</v>
      </c>
      <c r="T5940" s="50">
        <v>95</v>
      </c>
      <c r="U5940" s="70">
        <f t="shared" si="370"/>
        <v>0.03</v>
      </c>
      <c r="V5940" s="52">
        <v>4.88</v>
      </c>
      <c r="W5940" s="52" t="str" cm="1">
        <f t="array" ref="W5940">_xlfn.SWITCH(ROUND(V5940,0),5,"Excellent",4,"Good",3,"Ok","Bad")</f>
        <v>Excellent</v>
      </c>
      <c r="X5940">
        <v>8</v>
      </c>
      <c r="Y5940" t="str">
        <f t="shared" si="371"/>
        <v>No</v>
      </c>
      <c r="Z5940" s="68">
        <v>44009</v>
      </c>
      <c r="AA5940" s="68">
        <v>44043</v>
      </c>
      <c r="AB5940">
        <v>165</v>
      </c>
      <c r="AC5940" t="s">
        <v>15616</v>
      </c>
    </row>
    <row r="5941" spans="1:29" x14ac:dyDescent="0.3">
      <c r="A5941" t="s">
        <v>13767</v>
      </c>
      <c r="B5941">
        <v>1770</v>
      </c>
      <c r="C5941" t="str">
        <f>VLOOKUP($B5941,Hosts!$A:$M,10,0)</f>
        <v>Within an hour</v>
      </c>
      <c r="D5941" s="70">
        <f>VLOOKUP($B5941,Hosts!$A:$M,11,0)</f>
        <v>1</v>
      </c>
      <c r="E5941" s="70">
        <f>VLOOKUP($B5941,Hosts!$A:$M,12,0)</f>
        <v>0.86</v>
      </c>
      <c r="F5941" t="str">
        <f>VLOOKUP($B5941,Hosts!$A:$M,13,0)</f>
        <v>No</v>
      </c>
      <c r="G5941" t="str">
        <f>INDEX(Hosts!$A:$M, MATCH(Places!$B5941,Hosts!$A:$A,0), MATCH(Places!G$1,Hosts!$A$1:$M$1,0))</f>
        <v>Within an hour</v>
      </c>
      <c r="H5941" s="70">
        <f>INDEX(Hosts!$A:$M, MATCH(Places!$B5941,Hosts!$A:$A,0), MATCH(Places!H$1,Hosts!$A$1:$M$1,0))</f>
        <v>1</v>
      </c>
      <c r="I5941" s="70">
        <f>INDEX(Hosts!$A:$M, MATCH(Places!$B5941,Hosts!$A:$A,0), MATCH(Places!I$1,Hosts!$A$1:$M$1,0))</f>
        <v>0.86</v>
      </c>
      <c r="J5941" t="str">
        <f>INDEX(Hosts!$A:$M, MATCH(Places!$B5941,Hosts!$A:$A,0), MATCH(Places!J$1,Hosts!$A$1:$M$1,0))</f>
        <v>No</v>
      </c>
      <c r="K5941">
        <v>20</v>
      </c>
      <c r="L5941" t="str">
        <f>VLOOKUP($K5941,Neighborhoods!$A:$C,2,0)</f>
        <v>Manhattan</v>
      </c>
      <c r="M5941" t="str">
        <f>VLOOKUP($K5941,Neighborhoods!$A:$C,3,0)</f>
        <v>Upper West Side</v>
      </c>
      <c r="N5941" t="str">
        <f>INDEX(Neighborhoods!$A:$C, MATCH(Places!$K5941,Neighborhoods!$A:$A,0), MATCH(Places!N$1,Neighborhoods!$A$1:$C$1,0))</f>
        <v>Manhattan</v>
      </c>
      <c r="O5941" t="str">
        <f>INDEX(Neighborhoods!$A:$C, MATCH(Places!$K5941,Neighborhoods!$A:$A,0), MATCH(Places!O$1,Neighborhoods!$A$1:$C$1,0))</f>
        <v>Upper West Side</v>
      </c>
      <c r="P5941" t="s">
        <v>11822</v>
      </c>
      <c r="Q5941" t="str">
        <f t="shared" si="368"/>
        <v>No</v>
      </c>
      <c r="R5941">
        <v>4</v>
      </c>
      <c r="S5941" t="str">
        <f t="shared" si="369"/>
        <v>Medium</v>
      </c>
      <c r="T5941" s="50">
        <v>250</v>
      </c>
      <c r="U5941" s="70">
        <f t="shared" si="370"/>
        <v>0.04</v>
      </c>
      <c r="V5941" s="52">
        <v>5</v>
      </c>
      <c r="W5941" s="52" t="str" cm="1">
        <f t="array" ref="W5941">_xlfn.SWITCH(ROUND(V5941,0),5,"Excellent",4,"Good",3,"Ok","Bad")</f>
        <v>Excellent</v>
      </c>
      <c r="X5941">
        <v>3</v>
      </c>
      <c r="Y5941" t="str">
        <f t="shared" si="371"/>
        <v>No</v>
      </c>
      <c r="Z5941" s="68">
        <v>44022</v>
      </c>
      <c r="AA5941" s="68">
        <v>44031</v>
      </c>
      <c r="AB5941">
        <v>0</v>
      </c>
      <c r="AC5941" t="s">
        <v>15616</v>
      </c>
    </row>
    <row r="5942" spans="1:29" x14ac:dyDescent="0.3">
      <c r="A5942" t="s">
        <v>14346</v>
      </c>
      <c r="B5942">
        <v>1491</v>
      </c>
      <c r="C5942" t="str">
        <f>VLOOKUP($B5942,Hosts!$A:$M,10,0)</f>
        <v>Within an hour</v>
      </c>
      <c r="D5942" s="70">
        <f>VLOOKUP($B5942,Hosts!$A:$M,11,0)</f>
        <v>1</v>
      </c>
      <c r="E5942" s="70">
        <f>VLOOKUP($B5942,Hosts!$A:$M,12,0)</f>
        <v>0.97</v>
      </c>
      <c r="F5942" t="str">
        <f>VLOOKUP($B5942,Hosts!$A:$M,13,0)</f>
        <v>No</v>
      </c>
      <c r="G5942" t="str">
        <f>INDEX(Hosts!$A:$M, MATCH(Places!$B5942,Hosts!$A:$A,0), MATCH(Places!G$1,Hosts!$A$1:$M$1,0))</f>
        <v>Within an hour</v>
      </c>
      <c r="H5942" s="70">
        <f>INDEX(Hosts!$A:$M, MATCH(Places!$B5942,Hosts!$A:$A,0), MATCH(Places!H$1,Hosts!$A$1:$M$1,0))</f>
        <v>1</v>
      </c>
      <c r="I5942" s="70">
        <f>INDEX(Hosts!$A:$M, MATCH(Places!$B5942,Hosts!$A:$A,0), MATCH(Places!I$1,Hosts!$A$1:$M$1,0))</f>
        <v>0.97</v>
      </c>
      <c r="J5942" t="str">
        <f>INDEX(Hosts!$A:$M, MATCH(Places!$B5942,Hosts!$A:$A,0), MATCH(Places!J$1,Hosts!$A$1:$M$1,0))</f>
        <v>No</v>
      </c>
      <c r="K5942">
        <v>20</v>
      </c>
      <c r="L5942" t="str">
        <f>VLOOKUP($K5942,Neighborhoods!$A:$C,2,0)</f>
        <v>Manhattan</v>
      </c>
      <c r="M5942" t="str">
        <f>VLOOKUP($K5942,Neighborhoods!$A:$C,3,0)</f>
        <v>Upper West Side</v>
      </c>
      <c r="N5942" t="str">
        <f>INDEX(Neighborhoods!$A:$C, MATCH(Places!$K5942,Neighborhoods!$A:$A,0), MATCH(Places!N$1,Neighborhoods!$A$1:$C$1,0))</f>
        <v>Manhattan</v>
      </c>
      <c r="O5942" t="str">
        <f>INDEX(Neighborhoods!$A:$C, MATCH(Places!$K5942,Neighborhoods!$A:$A,0), MATCH(Places!O$1,Neighborhoods!$A$1:$C$1,0))</f>
        <v>Upper West Side</v>
      </c>
      <c r="P5942" t="s">
        <v>11822</v>
      </c>
      <c r="Q5942" t="str">
        <f t="shared" si="368"/>
        <v>No</v>
      </c>
      <c r="R5942">
        <v>4</v>
      </c>
      <c r="S5942" t="str">
        <f t="shared" si="369"/>
        <v>Medium</v>
      </c>
      <c r="T5942" s="50">
        <v>150</v>
      </c>
      <c r="U5942" s="70">
        <f t="shared" si="370"/>
        <v>0.03</v>
      </c>
      <c r="V5942" s="52">
        <v>4.75</v>
      </c>
      <c r="W5942" s="52" t="str" cm="1">
        <f t="array" ref="W5942">_xlfn.SWITCH(ROUND(V5942,0),5,"Excellent",4,"Good",3,"Ok","Bad")</f>
        <v>Excellent</v>
      </c>
      <c r="X5942">
        <v>4</v>
      </c>
      <c r="Y5942" t="str">
        <f t="shared" si="371"/>
        <v>No</v>
      </c>
      <c r="Z5942" s="68">
        <v>44005</v>
      </c>
      <c r="AA5942" s="68">
        <v>44039</v>
      </c>
      <c r="AB5942">
        <v>333</v>
      </c>
      <c r="AC5942" t="s">
        <v>15616</v>
      </c>
    </row>
    <row r="5943" spans="1:29" x14ac:dyDescent="0.3">
      <c r="A5943" t="s">
        <v>2940</v>
      </c>
      <c r="B5943">
        <v>2638</v>
      </c>
      <c r="C5943" t="str">
        <f>VLOOKUP($B5943,Hosts!$A:$M,10,0)</f>
        <v>Within an hour</v>
      </c>
      <c r="D5943" s="70">
        <f>VLOOKUP($B5943,Hosts!$A:$M,11,0)</f>
        <v>1</v>
      </c>
      <c r="E5943" s="70">
        <f>VLOOKUP($B5943,Hosts!$A:$M,12,0)</f>
        <v>0.92</v>
      </c>
      <c r="F5943" t="str">
        <f>VLOOKUP($B5943,Hosts!$A:$M,13,0)</f>
        <v>Yes</v>
      </c>
      <c r="G5943" t="str">
        <f>INDEX(Hosts!$A:$M, MATCH(Places!$B5943,Hosts!$A:$A,0), MATCH(Places!G$1,Hosts!$A$1:$M$1,0))</f>
        <v>Within an hour</v>
      </c>
      <c r="H5943" s="70">
        <f>INDEX(Hosts!$A:$M, MATCH(Places!$B5943,Hosts!$A:$A,0), MATCH(Places!H$1,Hosts!$A$1:$M$1,0))</f>
        <v>1</v>
      </c>
      <c r="I5943" s="70">
        <f>INDEX(Hosts!$A:$M, MATCH(Places!$B5943,Hosts!$A:$A,0), MATCH(Places!I$1,Hosts!$A$1:$M$1,0))</f>
        <v>0.92</v>
      </c>
      <c r="J5943" t="str">
        <f>INDEX(Hosts!$A:$M, MATCH(Places!$B5943,Hosts!$A:$A,0), MATCH(Places!J$1,Hosts!$A$1:$M$1,0))</f>
        <v>Yes</v>
      </c>
      <c r="K5943">
        <v>8</v>
      </c>
      <c r="L5943" t="str">
        <f>VLOOKUP($K5943,Neighborhoods!$A:$C,2,0)</f>
        <v>Brooklyn</v>
      </c>
      <c r="M5943" t="str">
        <f>VLOOKUP($K5943,Neighborhoods!$A:$C,3,0)</f>
        <v>Bushwick</v>
      </c>
      <c r="N5943" t="str">
        <f>INDEX(Neighborhoods!$A:$C, MATCH(Places!$K5943,Neighborhoods!$A:$A,0), MATCH(Places!N$1,Neighborhoods!$A$1:$C$1,0))</f>
        <v>Brooklyn</v>
      </c>
      <c r="O5943" t="str">
        <f>INDEX(Neighborhoods!$A:$C, MATCH(Places!$K5943,Neighborhoods!$A:$A,0), MATCH(Places!O$1,Neighborhoods!$A$1:$C$1,0))</f>
        <v>Bushwick</v>
      </c>
      <c r="P5943" t="s">
        <v>11822</v>
      </c>
      <c r="Q5943" t="str">
        <f t="shared" si="368"/>
        <v>No</v>
      </c>
      <c r="R5943">
        <v>4</v>
      </c>
      <c r="S5943" t="str">
        <f t="shared" si="369"/>
        <v>Medium</v>
      </c>
      <c r="T5943" s="50">
        <v>171</v>
      </c>
      <c r="U5943" s="70">
        <f t="shared" si="370"/>
        <v>0.03</v>
      </c>
      <c r="V5943" s="52">
        <v>5</v>
      </c>
      <c r="W5943" s="52" t="str" cm="1">
        <f t="array" ref="W5943">_xlfn.SWITCH(ROUND(V5943,0),5,"Excellent",4,"Good",3,"Ok","Bad")</f>
        <v>Excellent</v>
      </c>
      <c r="X5943">
        <v>9</v>
      </c>
      <c r="Y5943" t="str">
        <f t="shared" si="371"/>
        <v>No</v>
      </c>
      <c r="Z5943" s="68">
        <v>44019</v>
      </c>
      <c r="AA5943" s="68">
        <v>44052</v>
      </c>
      <c r="AB5943">
        <v>29</v>
      </c>
      <c r="AC5943" t="s">
        <v>15615</v>
      </c>
    </row>
    <row r="5944" spans="1:29" x14ac:dyDescent="0.3">
      <c r="A5944" t="s">
        <v>14001</v>
      </c>
      <c r="B5944">
        <v>2281</v>
      </c>
      <c r="C5944" t="str">
        <f>VLOOKUP($B5944,Hosts!$A:$M,10,0)</f>
        <v>Within an hour</v>
      </c>
      <c r="D5944" s="70">
        <f>VLOOKUP($B5944,Hosts!$A:$M,11,0)</f>
        <v>1</v>
      </c>
      <c r="E5944" s="70">
        <f>VLOOKUP($B5944,Hosts!$A:$M,12,0)</f>
        <v>0.86</v>
      </c>
      <c r="F5944" t="str">
        <f>VLOOKUP($B5944,Hosts!$A:$M,13,0)</f>
        <v>No</v>
      </c>
      <c r="G5944" t="str">
        <f>INDEX(Hosts!$A:$M, MATCH(Places!$B5944,Hosts!$A:$A,0), MATCH(Places!G$1,Hosts!$A$1:$M$1,0))</f>
        <v>Within an hour</v>
      </c>
      <c r="H5944" s="70">
        <f>INDEX(Hosts!$A:$M, MATCH(Places!$B5944,Hosts!$A:$A,0), MATCH(Places!H$1,Hosts!$A$1:$M$1,0))</f>
        <v>1</v>
      </c>
      <c r="I5944" s="70">
        <f>INDEX(Hosts!$A:$M, MATCH(Places!$B5944,Hosts!$A:$A,0), MATCH(Places!I$1,Hosts!$A$1:$M$1,0))</f>
        <v>0.86</v>
      </c>
      <c r="J5944" t="str">
        <f>INDEX(Hosts!$A:$M, MATCH(Places!$B5944,Hosts!$A:$A,0), MATCH(Places!J$1,Hosts!$A$1:$M$1,0))</f>
        <v>No</v>
      </c>
      <c r="K5944">
        <v>7</v>
      </c>
      <c r="L5944" t="str">
        <f>VLOOKUP($K5944,Neighborhoods!$A:$C,2,0)</f>
        <v>Brooklyn</v>
      </c>
      <c r="M5944" t="str">
        <f>VLOOKUP($K5944,Neighborhoods!$A:$C,3,0)</f>
        <v>Bedford-Stuyvesant</v>
      </c>
      <c r="N5944" t="str">
        <f>INDEX(Neighborhoods!$A:$C, MATCH(Places!$K5944,Neighborhoods!$A:$A,0), MATCH(Places!N$1,Neighborhoods!$A$1:$C$1,0))</f>
        <v>Brooklyn</v>
      </c>
      <c r="O5944" t="str">
        <f>INDEX(Neighborhoods!$A:$C, MATCH(Places!$K5944,Neighborhoods!$A:$A,0), MATCH(Places!O$1,Neighborhoods!$A$1:$C$1,0))</f>
        <v>Bedford-Stuyvesant</v>
      </c>
      <c r="P5944" t="s">
        <v>1</v>
      </c>
      <c r="Q5944" t="str">
        <f t="shared" si="368"/>
        <v>Yes</v>
      </c>
      <c r="R5944">
        <v>1</v>
      </c>
      <c r="S5944" t="str">
        <f t="shared" si="369"/>
        <v>Small</v>
      </c>
      <c r="T5944" s="50">
        <v>50</v>
      </c>
      <c r="U5944" s="70">
        <f t="shared" si="370"/>
        <v>0.03</v>
      </c>
      <c r="V5944" s="52">
        <v>5</v>
      </c>
      <c r="W5944" s="52" t="str" cm="1">
        <f t="array" ref="W5944">_xlfn.SWITCH(ROUND(V5944,0),5,"Excellent",4,"Good",3,"Ok","Bad")</f>
        <v>Excellent</v>
      </c>
      <c r="X5944">
        <v>4</v>
      </c>
      <c r="Y5944" t="str">
        <f t="shared" si="371"/>
        <v>No</v>
      </c>
      <c r="Z5944" s="68">
        <v>44023</v>
      </c>
      <c r="AA5944" s="68">
        <v>44047</v>
      </c>
      <c r="AB5944">
        <v>164</v>
      </c>
      <c r="AC5944" t="s">
        <v>15616</v>
      </c>
    </row>
    <row r="5945" spans="1:29" x14ac:dyDescent="0.3">
      <c r="A5945" t="s">
        <v>13794</v>
      </c>
      <c r="B5945">
        <v>4061</v>
      </c>
      <c r="C5945" t="str">
        <f>VLOOKUP($B5945,Hosts!$A:$M,10,0)</f>
        <v>Within an hour</v>
      </c>
      <c r="D5945" s="70">
        <f>VLOOKUP($B5945,Hosts!$A:$M,11,0)</f>
        <v>1</v>
      </c>
      <c r="E5945" s="70">
        <f>VLOOKUP($B5945,Hosts!$A:$M,12,0)</f>
        <v>0.99</v>
      </c>
      <c r="F5945" t="str">
        <f>VLOOKUP($B5945,Hosts!$A:$M,13,0)</f>
        <v>No</v>
      </c>
      <c r="G5945" t="str">
        <f>INDEX(Hosts!$A:$M, MATCH(Places!$B5945,Hosts!$A:$A,0), MATCH(Places!G$1,Hosts!$A$1:$M$1,0))</f>
        <v>Within an hour</v>
      </c>
      <c r="H5945" s="70">
        <f>INDEX(Hosts!$A:$M, MATCH(Places!$B5945,Hosts!$A:$A,0), MATCH(Places!H$1,Hosts!$A$1:$M$1,0))</f>
        <v>1</v>
      </c>
      <c r="I5945" s="70">
        <f>INDEX(Hosts!$A:$M, MATCH(Places!$B5945,Hosts!$A:$A,0), MATCH(Places!I$1,Hosts!$A$1:$M$1,0))</f>
        <v>0.99</v>
      </c>
      <c r="J5945" t="str">
        <f>INDEX(Hosts!$A:$M, MATCH(Places!$B5945,Hosts!$A:$A,0), MATCH(Places!J$1,Hosts!$A$1:$M$1,0))</f>
        <v>No</v>
      </c>
      <c r="K5945">
        <v>7</v>
      </c>
      <c r="L5945" t="str">
        <f>VLOOKUP($K5945,Neighborhoods!$A:$C,2,0)</f>
        <v>Brooklyn</v>
      </c>
      <c r="M5945" t="str">
        <f>VLOOKUP($K5945,Neighborhoods!$A:$C,3,0)</f>
        <v>Bedford-Stuyvesant</v>
      </c>
      <c r="N5945" t="str">
        <f>INDEX(Neighborhoods!$A:$C, MATCH(Places!$K5945,Neighborhoods!$A:$A,0), MATCH(Places!N$1,Neighborhoods!$A$1:$C$1,0))</f>
        <v>Brooklyn</v>
      </c>
      <c r="O5945" t="str">
        <f>INDEX(Neighborhoods!$A:$C, MATCH(Places!$K5945,Neighborhoods!$A:$A,0), MATCH(Places!O$1,Neighborhoods!$A$1:$C$1,0))</f>
        <v>Bedford-Stuyvesant</v>
      </c>
      <c r="P5945" t="s">
        <v>1</v>
      </c>
      <c r="Q5945" t="str">
        <f t="shared" si="368"/>
        <v>Yes</v>
      </c>
      <c r="R5945">
        <v>3</v>
      </c>
      <c r="S5945" t="str">
        <f t="shared" si="369"/>
        <v>Medium</v>
      </c>
      <c r="T5945" s="50">
        <v>46</v>
      </c>
      <c r="U5945" s="70">
        <f t="shared" si="370"/>
        <v>0.03</v>
      </c>
      <c r="V5945" s="52">
        <v>3.67</v>
      </c>
      <c r="W5945" s="52" t="str" cm="1">
        <f t="array" ref="W5945">_xlfn.SWITCH(ROUND(V5945,0),5,"Excellent",4,"Good",3,"Ok","Bad")</f>
        <v>Good</v>
      </c>
      <c r="X5945">
        <v>3</v>
      </c>
      <c r="Y5945" t="str">
        <f t="shared" si="371"/>
        <v>No</v>
      </c>
      <c r="Z5945" s="68">
        <v>44037</v>
      </c>
      <c r="AA5945" s="68">
        <v>44040</v>
      </c>
      <c r="AB5945">
        <v>356</v>
      </c>
      <c r="AC5945" t="s">
        <v>15615</v>
      </c>
    </row>
    <row r="5946" spans="1:29" x14ac:dyDescent="0.3">
      <c r="A5946" t="s">
        <v>14457</v>
      </c>
      <c r="B5946">
        <v>4061</v>
      </c>
      <c r="C5946" t="str">
        <f>VLOOKUP($B5946,Hosts!$A:$M,10,0)</f>
        <v>Within an hour</v>
      </c>
      <c r="D5946" s="70">
        <f>VLOOKUP($B5946,Hosts!$A:$M,11,0)</f>
        <v>1</v>
      </c>
      <c r="E5946" s="70">
        <f>VLOOKUP($B5946,Hosts!$A:$M,12,0)</f>
        <v>0.99</v>
      </c>
      <c r="F5946" t="str">
        <f>VLOOKUP($B5946,Hosts!$A:$M,13,0)</f>
        <v>No</v>
      </c>
      <c r="G5946" t="str">
        <f>INDEX(Hosts!$A:$M, MATCH(Places!$B5946,Hosts!$A:$A,0), MATCH(Places!G$1,Hosts!$A$1:$M$1,0))</f>
        <v>Within an hour</v>
      </c>
      <c r="H5946" s="70">
        <f>INDEX(Hosts!$A:$M, MATCH(Places!$B5946,Hosts!$A:$A,0), MATCH(Places!H$1,Hosts!$A$1:$M$1,0))</f>
        <v>1</v>
      </c>
      <c r="I5946" s="70">
        <f>INDEX(Hosts!$A:$M, MATCH(Places!$B5946,Hosts!$A:$A,0), MATCH(Places!I$1,Hosts!$A$1:$M$1,0))</f>
        <v>0.99</v>
      </c>
      <c r="J5946" t="str">
        <f>INDEX(Hosts!$A:$M, MATCH(Places!$B5946,Hosts!$A:$A,0), MATCH(Places!J$1,Hosts!$A$1:$M$1,0))</f>
        <v>No</v>
      </c>
      <c r="K5946">
        <v>7</v>
      </c>
      <c r="L5946" t="str">
        <f>VLOOKUP($K5946,Neighborhoods!$A:$C,2,0)</f>
        <v>Brooklyn</v>
      </c>
      <c r="M5946" t="str">
        <f>VLOOKUP($K5946,Neighborhoods!$A:$C,3,0)</f>
        <v>Bedford-Stuyvesant</v>
      </c>
      <c r="N5946" t="str">
        <f>INDEX(Neighborhoods!$A:$C, MATCH(Places!$K5946,Neighborhoods!$A:$A,0), MATCH(Places!N$1,Neighborhoods!$A$1:$C$1,0))</f>
        <v>Brooklyn</v>
      </c>
      <c r="O5946" t="str">
        <f>INDEX(Neighborhoods!$A:$C, MATCH(Places!$K5946,Neighborhoods!$A:$A,0), MATCH(Places!O$1,Neighborhoods!$A$1:$C$1,0))</f>
        <v>Bedford-Stuyvesant</v>
      </c>
      <c r="P5946" t="s">
        <v>1</v>
      </c>
      <c r="Q5946" t="str">
        <f t="shared" si="368"/>
        <v>Yes</v>
      </c>
      <c r="R5946">
        <v>3</v>
      </c>
      <c r="S5946" t="str">
        <f t="shared" si="369"/>
        <v>Medium</v>
      </c>
      <c r="T5946" s="50">
        <v>46</v>
      </c>
      <c r="U5946" s="70">
        <f t="shared" si="370"/>
        <v>0.03</v>
      </c>
      <c r="V5946" s="52">
        <v>4.75</v>
      </c>
      <c r="W5946" s="52" t="str" cm="1">
        <f t="array" ref="W5946">_xlfn.SWITCH(ROUND(V5946,0),5,"Excellent",4,"Good",3,"Ok","Bad")</f>
        <v>Excellent</v>
      </c>
      <c r="X5946">
        <v>4</v>
      </c>
      <c r="Y5946" t="str">
        <f t="shared" si="371"/>
        <v>No</v>
      </c>
      <c r="Z5946" s="68">
        <v>44011</v>
      </c>
      <c r="AA5946" s="68">
        <v>44029</v>
      </c>
      <c r="AB5946">
        <v>350</v>
      </c>
      <c r="AC5946" t="s">
        <v>15616</v>
      </c>
    </row>
    <row r="5947" spans="1:29" x14ac:dyDescent="0.3">
      <c r="A5947" t="s">
        <v>15560</v>
      </c>
      <c r="B5947">
        <v>1795</v>
      </c>
      <c r="C5947" t="str">
        <f>VLOOKUP($B5947,Hosts!$A:$M,10,0)</f>
        <v>Within a few hours</v>
      </c>
      <c r="D5947" s="70">
        <f>VLOOKUP($B5947,Hosts!$A:$M,11,0)</f>
        <v>0.94</v>
      </c>
      <c r="E5947" s="70">
        <f>VLOOKUP($B5947,Hosts!$A:$M,12,0)</f>
        <v>0.77</v>
      </c>
      <c r="F5947" t="str">
        <f>VLOOKUP($B5947,Hosts!$A:$M,13,0)</f>
        <v>No</v>
      </c>
      <c r="G5947" t="str">
        <f>INDEX(Hosts!$A:$M, MATCH(Places!$B5947,Hosts!$A:$A,0), MATCH(Places!G$1,Hosts!$A$1:$M$1,0))</f>
        <v>Within a few hours</v>
      </c>
      <c r="H5947" s="70">
        <f>INDEX(Hosts!$A:$M, MATCH(Places!$B5947,Hosts!$A:$A,0), MATCH(Places!H$1,Hosts!$A$1:$M$1,0))</f>
        <v>0.94</v>
      </c>
      <c r="I5947" s="70">
        <f>INDEX(Hosts!$A:$M, MATCH(Places!$B5947,Hosts!$A:$A,0), MATCH(Places!I$1,Hosts!$A$1:$M$1,0))</f>
        <v>0.77</v>
      </c>
      <c r="J5947" t="str">
        <f>INDEX(Hosts!$A:$M, MATCH(Places!$B5947,Hosts!$A:$A,0), MATCH(Places!J$1,Hosts!$A$1:$M$1,0))</f>
        <v>No</v>
      </c>
      <c r="K5947">
        <v>15</v>
      </c>
      <c r="L5947" t="str">
        <f>VLOOKUP($K5947,Neighborhoods!$A:$C,2,0)</f>
        <v>Manhattan</v>
      </c>
      <c r="M5947" t="str">
        <f>VLOOKUP($K5947,Neighborhoods!$A:$C,3,0)</f>
        <v>East Village</v>
      </c>
      <c r="N5947" t="str">
        <f>INDEX(Neighborhoods!$A:$C, MATCH(Places!$K5947,Neighborhoods!$A:$A,0), MATCH(Places!N$1,Neighborhoods!$A$1:$C$1,0))</f>
        <v>Manhattan</v>
      </c>
      <c r="O5947" t="str">
        <f>INDEX(Neighborhoods!$A:$C, MATCH(Places!$K5947,Neighborhoods!$A:$A,0), MATCH(Places!O$1,Neighborhoods!$A$1:$C$1,0))</f>
        <v>East Village</v>
      </c>
      <c r="P5947" t="s">
        <v>1</v>
      </c>
      <c r="Q5947" t="str">
        <f t="shared" si="368"/>
        <v>Yes</v>
      </c>
      <c r="R5947">
        <v>1</v>
      </c>
      <c r="S5947" t="str">
        <f t="shared" si="369"/>
        <v>Small</v>
      </c>
      <c r="T5947" s="50">
        <v>60</v>
      </c>
      <c r="U5947" s="70">
        <f t="shared" si="370"/>
        <v>0.03</v>
      </c>
      <c r="V5947" s="52">
        <v>5</v>
      </c>
      <c r="W5947" s="52" t="str" cm="1">
        <f t="array" ref="W5947">_xlfn.SWITCH(ROUND(V5947,0),5,"Excellent",4,"Good",3,"Ok","Bad")</f>
        <v>Excellent</v>
      </c>
      <c r="X5947">
        <v>3</v>
      </c>
      <c r="Y5947" t="str">
        <f t="shared" si="371"/>
        <v>No</v>
      </c>
      <c r="Z5947" s="68">
        <v>44013</v>
      </c>
      <c r="AA5947" s="68">
        <v>44036</v>
      </c>
      <c r="AB5947">
        <v>357</v>
      </c>
      <c r="AC5947" t="s">
        <v>15616</v>
      </c>
    </row>
    <row r="5948" spans="1:29" x14ac:dyDescent="0.3">
      <c r="A5948" t="s">
        <v>15585</v>
      </c>
      <c r="B5948">
        <v>3181</v>
      </c>
      <c r="C5948" t="str">
        <f>VLOOKUP($B5948,Hosts!$A:$M,10,0)</f>
        <v>Within an hour</v>
      </c>
      <c r="D5948" s="70">
        <f>VLOOKUP($B5948,Hosts!$A:$M,11,0)</f>
        <v>1</v>
      </c>
      <c r="E5948" s="70">
        <f>VLOOKUP($B5948,Hosts!$A:$M,12,0)</f>
        <v>1</v>
      </c>
      <c r="F5948" t="str">
        <f>VLOOKUP($B5948,Hosts!$A:$M,13,0)</f>
        <v>No</v>
      </c>
      <c r="G5948" t="str">
        <f>INDEX(Hosts!$A:$M, MATCH(Places!$B5948,Hosts!$A:$A,0), MATCH(Places!G$1,Hosts!$A$1:$M$1,0))</f>
        <v>Within an hour</v>
      </c>
      <c r="H5948" s="70">
        <f>INDEX(Hosts!$A:$M, MATCH(Places!$B5948,Hosts!$A:$A,0), MATCH(Places!H$1,Hosts!$A$1:$M$1,0))</f>
        <v>1</v>
      </c>
      <c r="I5948" s="70">
        <f>INDEX(Hosts!$A:$M, MATCH(Places!$B5948,Hosts!$A:$A,0), MATCH(Places!I$1,Hosts!$A$1:$M$1,0))</f>
        <v>1</v>
      </c>
      <c r="J5948" t="str">
        <f>INDEX(Hosts!$A:$M, MATCH(Places!$B5948,Hosts!$A:$A,0), MATCH(Places!J$1,Hosts!$A$1:$M$1,0))</f>
        <v>No</v>
      </c>
      <c r="K5948">
        <v>9</v>
      </c>
      <c r="L5948" t="str">
        <f>VLOOKUP($K5948,Neighborhoods!$A:$C,2,0)</f>
        <v>Brooklyn</v>
      </c>
      <c r="M5948" t="str">
        <f>VLOOKUP($K5948,Neighborhoods!$A:$C,3,0)</f>
        <v>Crown Heights</v>
      </c>
      <c r="N5948" t="str">
        <f>INDEX(Neighborhoods!$A:$C, MATCH(Places!$K5948,Neighborhoods!$A:$A,0), MATCH(Places!N$1,Neighborhoods!$A$1:$C$1,0))</f>
        <v>Brooklyn</v>
      </c>
      <c r="O5948" t="str">
        <f>INDEX(Neighborhoods!$A:$C, MATCH(Places!$K5948,Neighborhoods!$A:$A,0), MATCH(Places!O$1,Neighborhoods!$A$1:$C$1,0))</f>
        <v>Crown Heights</v>
      </c>
      <c r="P5948" t="s">
        <v>1</v>
      </c>
      <c r="Q5948" t="str">
        <f t="shared" si="368"/>
        <v>Yes</v>
      </c>
      <c r="R5948">
        <v>4</v>
      </c>
      <c r="S5948" t="str">
        <f t="shared" si="369"/>
        <v>Medium</v>
      </c>
      <c r="T5948" s="50">
        <v>105</v>
      </c>
      <c r="U5948" s="70">
        <f t="shared" si="370"/>
        <v>0.03</v>
      </c>
      <c r="V5948" s="52">
        <v>5</v>
      </c>
      <c r="W5948" s="52" t="str" cm="1">
        <f t="array" ref="W5948">_xlfn.SWITCH(ROUND(V5948,0),5,"Excellent",4,"Good",3,"Ok","Bad")</f>
        <v>Excellent</v>
      </c>
      <c r="X5948">
        <v>6</v>
      </c>
      <c r="Y5948" t="str">
        <f t="shared" si="371"/>
        <v>No</v>
      </c>
      <c r="Z5948" s="68">
        <v>44017</v>
      </c>
      <c r="AA5948" s="68">
        <v>44035</v>
      </c>
      <c r="AB5948">
        <v>364</v>
      </c>
      <c r="AC5948" t="s">
        <v>15616</v>
      </c>
    </row>
    <row r="5949" spans="1:29" x14ac:dyDescent="0.3">
      <c r="A5949" t="s">
        <v>14563</v>
      </c>
      <c r="B5949">
        <v>783</v>
      </c>
      <c r="C5949" t="str">
        <f>VLOOKUP($B5949,Hosts!$A:$M,10,0)</f>
        <v>Within an hour</v>
      </c>
      <c r="D5949" s="70">
        <f>VLOOKUP($B5949,Hosts!$A:$M,11,0)</f>
        <v>0.98</v>
      </c>
      <c r="E5949" s="70">
        <f>VLOOKUP($B5949,Hosts!$A:$M,12,0)</f>
        <v>0.97</v>
      </c>
      <c r="F5949" t="str">
        <f>VLOOKUP($B5949,Hosts!$A:$M,13,0)</f>
        <v>No</v>
      </c>
      <c r="G5949" t="str">
        <f>INDEX(Hosts!$A:$M, MATCH(Places!$B5949,Hosts!$A:$A,0), MATCH(Places!G$1,Hosts!$A$1:$M$1,0))</f>
        <v>Within an hour</v>
      </c>
      <c r="H5949" s="70">
        <f>INDEX(Hosts!$A:$M, MATCH(Places!$B5949,Hosts!$A:$A,0), MATCH(Places!H$1,Hosts!$A$1:$M$1,0))</f>
        <v>0.98</v>
      </c>
      <c r="I5949" s="70">
        <f>INDEX(Hosts!$A:$M, MATCH(Places!$B5949,Hosts!$A:$A,0), MATCH(Places!I$1,Hosts!$A$1:$M$1,0))</f>
        <v>0.97</v>
      </c>
      <c r="J5949" t="str">
        <f>INDEX(Hosts!$A:$M, MATCH(Places!$B5949,Hosts!$A:$A,0), MATCH(Places!J$1,Hosts!$A$1:$M$1,0))</f>
        <v>No</v>
      </c>
      <c r="K5949">
        <v>16</v>
      </c>
      <c r="L5949" t="str">
        <f>VLOOKUP($K5949,Neighborhoods!$A:$C,2,0)</f>
        <v>Manhattan</v>
      </c>
      <c r="M5949" t="str">
        <f>VLOOKUP($K5949,Neighborhoods!$A:$C,3,0)</f>
        <v>Harlem</v>
      </c>
      <c r="N5949" t="str">
        <f>INDEX(Neighborhoods!$A:$C, MATCH(Places!$K5949,Neighborhoods!$A:$A,0), MATCH(Places!N$1,Neighborhoods!$A$1:$C$1,0))</f>
        <v>Manhattan</v>
      </c>
      <c r="O5949" t="str">
        <f>INDEX(Neighborhoods!$A:$C, MATCH(Places!$K5949,Neighborhoods!$A:$A,0), MATCH(Places!O$1,Neighborhoods!$A$1:$C$1,0))</f>
        <v>Harlem</v>
      </c>
      <c r="P5949" t="s">
        <v>11822</v>
      </c>
      <c r="Q5949" t="str">
        <f t="shared" si="368"/>
        <v>No</v>
      </c>
      <c r="R5949">
        <v>4</v>
      </c>
      <c r="S5949" t="str">
        <f t="shared" si="369"/>
        <v>Medium</v>
      </c>
      <c r="T5949" s="50">
        <v>76</v>
      </c>
      <c r="U5949" s="70">
        <f t="shared" si="370"/>
        <v>0.03</v>
      </c>
      <c r="V5949" s="52">
        <v>4.8600000000000003</v>
      </c>
      <c r="W5949" s="52" t="str" cm="1">
        <f t="array" ref="W5949">_xlfn.SWITCH(ROUND(V5949,0),5,"Excellent",4,"Good",3,"Ok","Bad")</f>
        <v>Excellent</v>
      </c>
      <c r="X5949">
        <v>7</v>
      </c>
      <c r="Y5949" t="str">
        <f t="shared" si="371"/>
        <v>No</v>
      </c>
      <c r="Z5949" s="68">
        <v>44016</v>
      </c>
      <c r="AA5949" s="68">
        <v>44042</v>
      </c>
      <c r="AB5949">
        <v>195</v>
      </c>
      <c r="AC5949" t="s">
        <v>15615</v>
      </c>
    </row>
    <row r="5950" spans="1:29" x14ac:dyDescent="0.3">
      <c r="A5950" t="s">
        <v>14004</v>
      </c>
      <c r="B5950">
        <v>3035</v>
      </c>
      <c r="C5950" t="str">
        <f>VLOOKUP($B5950,Hosts!$A:$M,10,0)</f>
        <v>Within an hour</v>
      </c>
      <c r="D5950" s="70">
        <f>VLOOKUP($B5950,Hosts!$A:$M,11,0)</f>
        <v>1</v>
      </c>
      <c r="E5950" s="70">
        <f>VLOOKUP($B5950,Hosts!$A:$M,12,0)</f>
        <v>1</v>
      </c>
      <c r="F5950" t="str">
        <f>VLOOKUP($B5950,Hosts!$A:$M,13,0)</f>
        <v>No</v>
      </c>
      <c r="G5950" t="str">
        <f>INDEX(Hosts!$A:$M, MATCH(Places!$B5950,Hosts!$A:$A,0), MATCH(Places!G$1,Hosts!$A$1:$M$1,0))</f>
        <v>Within an hour</v>
      </c>
      <c r="H5950" s="70">
        <f>INDEX(Hosts!$A:$M, MATCH(Places!$B5950,Hosts!$A:$A,0), MATCH(Places!H$1,Hosts!$A$1:$M$1,0))</f>
        <v>1</v>
      </c>
      <c r="I5950" s="70">
        <f>INDEX(Hosts!$A:$M, MATCH(Places!$B5950,Hosts!$A:$A,0), MATCH(Places!I$1,Hosts!$A$1:$M$1,0))</f>
        <v>1</v>
      </c>
      <c r="J5950" t="str">
        <f>INDEX(Hosts!$A:$M, MATCH(Places!$B5950,Hosts!$A:$A,0), MATCH(Places!J$1,Hosts!$A$1:$M$1,0))</f>
        <v>No</v>
      </c>
      <c r="K5950">
        <v>8</v>
      </c>
      <c r="L5950" t="str">
        <f>VLOOKUP($K5950,Neighborhoods!$A:$C,2,0)</f>
        <v>Brooklyn</v>
      </c>
      <c r="M5950" t="str">
        <f>VLOOKUP($K5950,Neighborhoods!$A:$C,3,0)</f>
        <v>Bushwick</v>
      </c>
      <c r="N5950" t="str">
        <f>INDEX(Neighborhoods!$A:$C, MATCH(Places!$K5950,Neighborhoods!$A:$A,0), MATCH(Places!N$1,Neighborhoods!$A$1:$C$1,0))</f>
        <v>Brooklyn</v>
      </c>
      <c r="O5950" t="str">
        <f>INDEX(Neighborhoods!$A:$C, MATCH(Places!$K5950,Neighborhoods!$A:$A,0), MATCH(Places!O$1,Neighborhoods!$A$1:$C$1,0))</f>
        <v>Bushwick</v>
      </c>
      <c r="P5950" t="s">
        <v>1</v>
      </c>
      <c r="Q5950" t="str">
        <f t="shared" si="368"/>
        <v>Yes</v>
      </c>
      <c r="R5950">
        <v>2</v>
      </c>
      <c r="S5950" t="str">
        <f t="shared" si="369"/>
        <v>Small</v>
      </c>
      <c r="T5950" s="50">
        <v>48</v>
      </c>
      <c r="U5950" s="70">
        <f t="shared" si="370"/>
        <v>0.03</v>
      </c>
      <c r="V5950" s="52">
        <v>5</v>
      </c>
      <c r="W5950" s="52" t="str" cm="1">
        <f t="array" ref="W5950">_xlfn.SWITCH(ROUND(V5950,0),5,"Excellent",4,"Good",3,"Ok","Bad")</f>
        <v>Excellent</v>
      </c>
      <c r="X5950">
        <v>10</v>
      </c>
      <c r="Y5950" t="str">
        <f t="shared" si="371"/>
        <v>No</v>
      </c>
      <c r="Z5950" s="68">
        <v>44012</v>
      </c>
      <c r="AA5950" s="68">
        <v>44055</v>
      </c>
      <c r="AB5950">
        <v>88</v>
      </c>
      <c r="AC5950" t="s">
        <v>15616</v>
      </c>
    </row>
    <row r="5951" spans="1:29" x14ac:dyDescent="0.3">
      <c r="A5951" t="s">
        <v>14519</v>
      </c>
      <c r="B5951">
        <v>2836</v>
      </c>
      <c r="C5951" t="str">
        <f>VLOOKUP($B5951,Hosts!$A:$M,10,0)</f>
        <v>Within an hour</v>
      </c>
      <c r="D5951" s="70">
        <f>VLOOKUP($B5951,Hosts!$A:$M,11,0)</f>
        <v>0.95</v>
      </c>
      <c r="E5951" s="70">
        <f>VLOOKUP($B5951,Hosts!$A:$M,12,0)</f>
        <v>0.94</v>
      </c>
      <c r="F5951" t="str">
        <f>VLOOKUP($B5951,Hosts!$A:$M,13,0)</f>
        <v>No</v>
      </c>
      <c r="G5951" t="str">
        <f>INDEX(Hosts!$A:$M, MATCH(Places!$B5951,Hosts!$A:$A,0), MATCH(Places!G$1,Hosts!$A$1:$M$1,0))</f>
        <v>Within an hour</v>
      </c>
      <c r="H5951" s="70">
        <f>INDEX(Hosts!$A:$M, MATCH(Places!$B5951,Hosts!$A:$A,0), MATCH(Places!H$1,Hosts!$A$1:$M$1,0))</f>
        <v>0.95</v>
      </c>
      <c r="I5951" s="70">
        <f>INDEX(Hosts!$A:$M, MATCH(Places!$B5951,Hosts!$A:$A,0), MATCH(Places!I$1,Hosts!$A$1:$M$1,0))</f>
        <v>0.94</v>
      </c>
      <c r="J5951" t="str">
        <f>INDEX(Hosts!$A:$M, MATCH(Places!$B5951,Hosts!$A:$A,0), MATCH(Places!J$1,Hosts!$A$1:$M$1,0))</f>
        <v>No</v>
      </c>
      <c r="K5951">
        <v>7</v>
      </c>
      <c r="L5951" t="str">
        <f>VLOOKUP($K5951,Neighborhoods!$A:$C,2,0)</f>
        <v>Brooklyn</v>
      </c>
      <c r="M5951" t="str">
        <f>VLOOKUP($K5951,Neighborhoods!$A:$C,3,0)</f>
        <v>Bedford-Stuyvesant</v>
      </c>
      <c r="N5951" t="str">
        <f>INDEX(Neighborhoods!$A:$C, MATCH(Places!$K5951,Neighborhoods!$A:$A,0), MATCH(Places!N$1,Neighborhoods!$A$1:$C$1,0))</f>
        <v>Brooklyn</v>
      </c>
      <c r="O5951" t="str">
        <f>INDEX(Neighborhoods!$A:$C, MATCH(Places!$K5951,Neighborhoods!$A:$A,0), MATCH(Places!O$1,Neighborhoods!$A$1:$C$1,0))</f>
        <v>Bedford-Stuyvesant</v>
      </c>
      <c r="P5951" t="s">
        <v>11822</v>
      </c>
      <c r="Q5951" t="str">
        <f t="shared" si="368"/>
        <v>No</v>
      </c>
      <c r="R5951">
        <v>3</v>
      </c>
      <c r="S5951" t="str">
        <f t="shared" si="369"/>
        <v>Medium</v>
      </c>
      <c r="T5951" s="50">
        <v>60</v>
      </c>
      <c r="U5951" s="70">
        <f t="shared" si="370"/>
        <v>0.03</v>
      </c>
      <c r="V5951" s="52">
        <v>4</v>
      </c>
      <c r="W5951" s="52" t="str" cm="1">
        <f t="array" ref="W5951">_xlfn.SWITCH(ROUND(V5951,0),5,"Excellent",4,"Good",3,"Ok","Bad")</f>
        <v>Good</v>
      </c>
      <c r="X5951">
        <v>3</v>
      </c>
      <c r="Y5951" t="str">
        <f t="shared" si="371"/>
        <v>No</v>
      </c>
      <c r="Z5951" s="68">
        <v>44021</v>
      </c>
      <c r="AA5951" s="68">
        <v>44043</v>
      </c>
      <c r="AB5951">
        <v>365</v>
      </c>
      <c r="AC5951" t="s">
        <v>15615</v>
      </c>
    </row>
    <row r="5952" spans="1:29" x14ac:dyDescent="0.3">
      <c r="A5952" t="s">
        <v>14745</v>
      </c>
      <c r="B5952">
        <v>4148</v>
      </c>
      <c r="C5952" t="str">
        <f>VLOOKUP($B5952,Hosts!$A:$M,10,0)</f>
        <v>Within an hour</v>
      </c>
      <c r="D5952" s="70">
        <f>VLOOKUP($B5952,Hosts!$A:$M,11,0)</f>
        <v>0.99</v>
      </c>
      <c r="E5952" s="70">
        <f>VLOOKUP($B5952,Hosts!$A:$M,12,0)</f>
        <v>0.99</v>
      </c>
      <c r="F5952" t="str">
        <f>VLOOKUP($B5952,Hosts!$A:$M,13,0)</f>
        <v>No</v>
      </c>
      <c r="G5952" t="str">
        <f>INDEX(Hosts!$A:$M, MATCH(Places!$B5952,Hosts!$A:$A,0), MATCH(Places!G$1,Hosts!$A$1:$M$1,0))</f>
        <v>Within an hour</v>
      </c>
      <c r="H5952" s="70">
        <f>INDEX(Hosts!$A:$M, MATCH(Places!$B5952,Hosts!$A:$A,0), MATCH(Places!H$1,Hosts!$A$1:$M$1,0))</f>
        <v>0.99</v>
      </c>
      <c r="I5952" s="70">
        <f>INDEX(Hosts!$A:$M, MATCH(Places!$B5952,Hosts!$A:$A,0), MATCH(Places!I$1,Hosts!$A$1:$M$1,0))</f>
        <v>0.99</v>
      </c>
      <c r="J5952" t="str">
        <f>INDEX(Hosts!$A:$M, MATCH(Places!$B5952,Hosts!$A:$A,0), MATCH(Places!J$1,Hosts!$A$1:$M$1,0))</f>
        <v>No</v>
      </c>
      <c r="K5952">
        <v>7</v>
      </c>
      <c r="L5952" t="str">
        <f>VLOOKUP($K5952,Neighborhoods!$A:$C,2,0)</f>
        <v>Brooklyn</v>
      </c>
      <c r="M5952" t="str">
        <f>VLOOKUP($K5952,Neighborhoods!$A:$C,3,0)</f>
        <v>Bedford-Stuyvesant</v>
      </c>
      <c r="N5952" t="str">
        <f>INDEX(Neighborhoods!$A:$C, MATCH(Places!$K5952,Neighborhoods!$A:$A,0), MATCH(Places!N$1,Neighborhoods!$A$1:$C$1,0))</f>
        <v>Brooklyn</v>
      </c>
      <c r="O5952" t="str">
        <f>INDEX(Neighborhoods!$A:$C, MATCH(Places!$K5952,Neighborhoods!$A:$A,0), MATCH(Places!O$1,Neighborhoods!$A$1:$C$1,0))</f>
        <v>Bedford-Stuyvesant</v>
      </c>
      <c r="P5952" t="s">
        <v>1</v>
      </c>
      <c r="Q5952" t="str">
        <f t="shared" si="368"/>
        <v>Yes</v>
      </c>
      <c r="R5952">
        <v>3</v>
      </c>
      <c r="S5952" t="str">
        <f t="shared" si="369"/>
        <v>Medium</v>
      </c>
      <c r="T5952" s="50">
        <v>43</v>
      </c>
      <c r="U5952" s="70">
        <f t="shared" si="370"/>
        <v>0.03</v>
      </c>
      <c r="V5952" s="52">
        <v>4.5999999999999996</v>
      </c>
      <c r="W5952" s="52" t="str" cm="1">
        <f t="array" ref="W5952">_xlfn.SWITCH(ROUND(V5952,0),5,"Excellent",4,"Good",3,"Ok","Bad")</f>
        <v>Excellent</v>
      </c>
      <c r="X5952">
        <v>5</v>
      </c>
      <c r="Y5952" t="str">
        <f t="shared" si="371"/>
        <v>No</v>
      </c>
      <c r="Z5952" s="68">
        <v>44015</v>
      </c>
      <c r="AA5952" s="68">
        <v>44045</v>
      </c>
      <c r="AB5952">
        <v>179</v>
      </c>
      <c r="AC5952" t="s">
        <v>15616</v>
      </c>
    </row>
    <row r="5953" spans="1:29" x14ac:dyDescent="0.3">
      <c r="A5953" t="s">
        <v>13888</v>
      </c>
      <c r="B5953">
        <v>3449</v>
      </c>
      <c r="C5953" t="str">
        <f>VLOOKUP($B5953,Hosts!$A:$M,10,0)</f>
        <v>Within an hour</v>
      </c>
      <c r="D5953" s="70">
        <f>VLOOKUP($B5953,Hosts!$A:$M,11,0)</f>
        <v>1</v>
      </c>
      <c r="E5953" s="70">
        <f>VLOOKUP($B5953,Hosts!$A:$M,12,0)</f>
        <v>1</v>
      </c>
      <c r="F5953" t="str">
        <f>VLOOKUP($B5953,Hosts!$A:$M,13,0)</f>
        <v>No</v>
      </c>
      <c r="G5953" t="str">
        <f>INDEX(Hosts!$A:$M, MATCH(Places!$B5953,Hosts!$A:$A,0), MATCH(Places!G$1,Hosts!$A$1:$M$1,0))</f>
        <v>Within an hour</v>
      </c>
      <c r="H5953" s="70">
        <f>INDEX(Hosts!$A:$M, MATCH(Places!$B5953,Hosts!$A:$A,0), MATCH(Places!H$1,Hosts!$A$1:$M$1,0))</f>
        <v>1</v>
      </c>
      <c r="I5953" s="70">
        <f>INDEX(Hosts!$A:$M, MATCH(Places!$B5953,Hosts!$A:$A,0), MATCH(Places!I$1,Hosts!$A$1:$M$1,0))</f>
        <v>1</v>
      </c>
      <c r="J5953" t="str">
        <f>INDEX(Hosts!$A:$M, MATCH(Places!$B5953,Hosts!$A:$A,0), MATCH(Places!J$1,Hosts!$A$1:$M$1,0))</f>
        <v>No</v>
      </c>
      <c r="K5953">
        <v>16</v>
      </c>
      <c r="L5953" t="str">
        <f>VLOOKUP($K5953,Neighborhoods!$A:$C,2,0)</f>
        <v>Manhattan</v>
      </c>
      <c r="M5953" t="str">
        <f>VLOOKUP($K5953,Neighborhoods!$A:$C,3,0)</f>
        <v>Harlem</v>
      </c>
      <c r="N5953" t="str">
        <f>INDEX(Neighborhoods!$A:$C, MATCH(Places!$K5953,Neighborhoods!$A:$A,0), MATCH(Places!N$1,Neighborhoods!$A$1:$C$1,0))</f>
        <v>Manhattan</v>
      </c>
      <c r="O5953" t="str">
        <f>INDEX(Neighborhoods!$A:$C, MATCH(Places!$K5953,Neighborhoods!$A:$A,0), MATCH(Places!O$1,Neighborhoods!$A$1:$C$1,0))</f>
        <v>Harlem</v>
      </c>
      <c r="P5953" t="s">
        <v>1</v>
      </c>
      <c r="Q5953" t="str">
        <f t="shared" si="368"/>
        <v>Yes</v>
      </c>
      <c r="R5953">
        <v>5</v>
      </c>
      <c r="S5953" t="str">
        <f t="shared" si="369"/>
        <v>Medium</v>
      </c>
      <c r="T5953" s="50">
        <v>113</v>
      </c>
      <c r="U5953" s="70">
        <f t="shared" si="370"/>
        <v>0.03</v>
      </c>
      <c r="V5953" s="52">
        <v>5</v>
      </c>
      <c r="W5953" s="52" t="str" cm="1">
        <f t="array" ref="W5953">_xlfn.SWITCH(ROUND(V5953,0),5,"Excellent",4,"Good",3,"Ok","Bad")</f>
        <v>Excellent</v>
      </c>
      <c r="X5953">
        <v>6</v>
      </c>
      <c r="Y5953" t="str">
        <f t="shared" si="371"/>
        <v>No</v>
      </c>
      <c r="Z5953" s="68">
        <v>44017</v>
      </c>
      <c r="AA5953" s="68">
        <v>44044</v>
      </c>
      <c r="AB5953">
        <v>87</v>
      </c>
      <c r="AC5953" t="s">
        <v>15616</v>
      </c>
    </row>
    <row r="5954" spans="1:29" x14ac:dyDescent="0.3">
      <c r="A5954" t="s">
        <v>15131</v>
      </c>
      <c r="B5954">
        <v>4148</v>
      </c>
      <c r="C5954" t="str">
        <f>VLOOKUP($B5954,Hosts!$A:$M,10,0)</f>
        <v>Within an hour</v>
      </c>
      <c r="D5954" s="70">
        <f>VLOOKUP($B5954,Hosts!$A:$M,11,0)</f>
        <v>0.99</v>
      </c>
      <c r="E5954" s="70">
        <f>VLOOKUP($B5954,Hosts!$A:$M,12,0)</f>
        <v>0.99</v>
      </c>
      <c r="F5954" t="str">
        <f>VLOOKUP($B5954,Hosts!$A:$M,13,0)</f>
        <v>No</v>
      </c>
      <c r="G5954" t="str">
        <f>INDEX(Hosts!$A:$M, MATCH(Places!$B5954,Hosts!$A:$A,0), MATCH(Places!G$1,Hosts!$A$1:$M$1,0))</f>
        <v>Within an hour</v>
      </c>
      <c r="H5954" s="70">
        <f>INDEX(Hosts!$A:$M, MATCH(Places!$B5954,Hosts!$A:$A,0), MATCH(Places!H$1,Hosts!$A$1:$M$1,0))</f>
        <v>0.99</v>
      </c>
      <c r="I5954" s="70">
        <f>INDEX(Hosts!$A:$M, MATCH(Places!$B5954,Hosts!$A:$A,0), MATCH(Places!I$1,Hosts!$A$1:$M$1,0))</f>
        <v>0.99</v>
      </c>
      <c r="J5954" t="str">
        <f>INDEX(Hosts!$A:$M, MATCH(Places!$B5954,Hosts!$A:$A,0), MATCH(Places!J$1,Hosts!$A$1:$M$1,0))</f>
        <v>No</v>
      </c>
      <c r="K5954">
        <v>7</v>
      </c>
      <c r="L5954" t="str">
        <f>VLOOKUP($K5954,Neighborhoods!$A:$C,2,0)</f>
        <v>Brooklyn</v>
      </c>
      <c r="M5954" t="str">
        <f>VLOOKUP($K5954,Neighborhoods!$A:$C,3,0)</f>
        <v>Bedford-Stuyvesant</v>
      </c>
      <c r="N5954" t="str">
        <f>INDEX(Neighborhoods!$A:$C, MATCH(Places!$K5954,Neighborhoods!$A:$A,0), MATCH(Places!N$1,Neighborhoods!$A$1:$C$1,0))</f>
        <v>Brooklyn</v>
      </c>
      <c r="O5954" t="str">
        <f>INDEX(Neighborhoods!$A:$C, MATCH(Places!$K5954,Neighborhoods!$A:$A,0), MATCH(Places!O$1,Neighborhoods!$A$1:$C$1,0))</f>
        <v>Bedford-Stuyvesant</v>
      </c>
      <c r="P5954" t="s">
        <v>1</v>
      </c>
      <c r="Q5954" t="str">
        <f t="shared" si="368"/>
        <v>Yes</v>
      </c>
      <c r="R5954">
        <v>3</v>
      </c>
      <c r="S5954" t="str">
        <f t="shared" si="369"/>
        <v>Medium</v>
      </c>
      <c r="T5954" s="50">
        <v>40</v>
      </c>
      <c r="U5954" s="70">
        <f t="shared" si="370"/>
        <v>0.03</v>
      </c>
      <c r="V5954" s="52">
        <v>4.33</v>
      </c>
      <c r="W5954" s="52" t="str" cm="1">
        <f t="array" ref="W5954">_xlfn.SWITCH(ROUND(V5954,0),5,"Excellent",4,"Good",3,"Ok","Bad")</f>
        <v>Good</v>
      </c>
      <c r="X5954">
        <v>3</v>
      </c>
      <c r="Y5954" t="str">
        <f t="shared" si="371"/>
        <v>No</v>
      </c>
      <c r="Z5954" s="68">
        <v>44015</v>
      </c>
      <c r="AA5954" s="68">
        <v>44026</v>
      </c>
      <c r="AB5954">
        <v>178</v>
      </c>
      <c r="AC5954" t="s">
        <v>15616</v>
      </c>
    </row>
    <row r="5955" spans="1:29" x14ac:dyDescent="0.3">
      <c r="A5955" t="s">
        <v>15386</v>
      </c>
      <c r="B5955">
        <v>4148</v>
      </c>
      <c r="C5955" t="str">
        <f>VLOOKUP($B5955,Hosts!$A:$M,10,0)</f>
        <v>Within an hour</v>
      </c>
      <c r="D5955" s="70">
        <f>VLOOKUP($B5955,Hosts!$A:$M,11,0)</f>
        <v>0.99</v>
      </c>
      <c r="E5955" s="70">
        <f>VLOOKUP($B5955,Hosts!$A:$M,12,0)</f>
        <v>0.99</v>
      </c>
      <c r="F5955" t="str">
        <f>VLOOKUP($B5955,Hosts!$A:$M,13,0)</f>
        <v>No</v>
      </c>
      <c r="G5955" t="str">
        <f>INDEX(Hosts!$A:$M, MATCH(Places!$B5955,Hosts!$A:$A,0), MATCH(Places!G$1,Hosts!$A$1:$M$1,0))</f>
        <v>Within an hour</v>
      </c>
      <c r="H5955" s="70">
        <f>INDEX(Hosts!$A:$M, MATCH(Places!$B5955,Hosts!$A:$A,0), MATCH(Places!H$1,Hosts!$A$1:$M$1,0))</f>
        <v>0.99</v>
      </c>
      <c r="I5955" s="70">
        <f>INDEX(Hosts!$A:$M, MATCH(Places!$B5955,Hosts!$A:$A,0), MATCH(Places!I$1,Hosts!$A$1:$M$1,0))</f>
        <v>0.99</v>
      </c>
      <c r="J5955" t="str">
        <f>INDEX(Hosts!$A:$M, MATCH(Places!$B5955,Hosts!$A:$A,0), MATCH(Places!J$1,Hosts!$A$1:$M$1,0))</f>
        <v>No</v>
      </c>
      <c r="K5955">
        <v>7</v>
      </c>
      <c r="L5955" t="str">
        <f>VLOOKUP($K5955,Neighborhoods!$A:$C,2,0)</f>
        <v>Brooklyn</v>
      </c>
      <c r="M5955" t="str">
        <f>VLOOKUP($K5955,Neighborhoods!$A:$C,3,0)</f>
        <v>Bedford-Stuyvesant</v>
      </c>
      <c r="N5955" t="str">
        <f>INDEX(Neighborhoods!$A:$C, MATCH(Places!$K5955,Neighborhoods!$A:$A,0), MATCH(Places!N$1,Neighborhoods!$A$1:$C$1,0))</f>
        <v>Brooklyn</v>
      </c>
      <c r="O5955" t="str">
        <f>INDEX(Neighborhoods!$A:$C, MATCH(Places!$K5955,Neighborhoods!$A:$A,0), MATCH(Places!O$1,Neighborhoods!$A$1:$C$1,0))</f>
        <v>Bedford-Stuyvesant</v>
      </c>
      <c r="P5955" t="s">
        <v>1</v>
      </c>
      <c r="Q5955" t="str">
        <f t="shared" ref="Q5955:Q6001" si="372">IF(OR(P5955="Private room",P5955="Shared room"),"Yes","No")</f>
        <v>Yes</v>
      </c>
      <c r="R5955">
        <v>3</v>
      </c>
      <c r="S5955" t="str">
        <f t="shared" ref="S5955:S6001" si="373">IF(R5955&lt;=2,"Small",IF(R5955&lt;=5,"Medium","Large"))</f>
        <v>Medium</v>
      </c>
      <c r="T5955" s="50">
        <v>40</v>
      </c>
      <c r="U5955" s="70">
        <f t="shared" ref="U5955:U6001" si="374">VLOOKUP($T5955,$AF$1:$AG$5,2)</f>
        <v>0.03</v>
      </c>
      <c r="V5955" s="52">
        <v>3.67</v>
      </c>
      <c r="W5955" s="52" t="str" cm="1">
        <f t="array" ref="W5955">_xlfn.SWITCH(ROUND(V5955,0),5,"Excellent",4,"Good",3,"Ok","Bad")</f>
        <v>Good</v>
      </c>
      <c r="X5955">
        <v>3</v>
      </c>
      <c r="Y5955" t="str">
        <f t="shared" ref="Y5955:Y6001" si="375">IF(AND(V5955&gt;4.8,X5955&gt;100),"Yes","No")</f>
        <v>No</v>
      </c>
      <c r="Z5955" s="68">
        <v>44022</v>
      </c>
      <c r="AA5955" s="68">
        <v>44033</v>
      </c>
      <c r="AB5955">
        <v>178</v>
      </c>
      <c r="AC5955" t="s">
        <v>15616</v>
      </c>
    </row>
    <row r="5956" spans="1:29" x14ac:dyDescent="0.3">
      <c r="A5956" t="s">
        <v>15523</v>
      </c>
      <c r="B5956">
        <v>4148</v>
      </c>
      <c r="C5956" t="str">
        <f>VLOOKUP($B5956,Hosts!$A:$M,10,0)</f>
        <v>Within an hour</v>
      </c>
      <c r="D5956" s="70">
        <f>VLOOKUP($B5956,Hosts!$A:$M,11,0)</f>
        <v>0.99</v>
      </c>
      <c r="E5956" s="70">
        <f>VLOOKUP($B5956,Hosts!$A:$M,12,0)</f>
        <v>0.99</v>
      </c>
      <c r="F5956" t="str">
        <f>VLOOKUP($B5956,Hosts!$A:$M,13,0)</f>
        <v>No</v>
      </c>
      <c r="G5956" t="str">
        <f>INDEX(Hosts!$A:$M, MATCH(Places!$B5956,Hosts!$A:$A,0), MATCH(Places!G$1,Hosts!$A$1:$M$1,0))</f>
        <v>Within an hour</v>
      </c>
      <c r="H5956" s="70">
        <f>INDEX(Hosts!$A:$M, MATCH(Places!$B5956,Hosts!$A:$A,0), MATCH(Places!H$1,Hosts!$A$1:$M$1,0))</f>
        <v>0.99</v>
      </c>
      <c r="I5956" s="70">
        <f>INDEX(Hosts!$A:$M, MATCH(Places!$B5956,Hosts!$A:$A,0), MATCH(Places!I$1,Hosts!$A$1:$M$1,0))</f>
        <v>0.99</v>
      </c>
      <c r="J5956" t="str">
        <f>INDEX(Hosts!$A:$M, MATCH(Places!$B5956,Hosts!$A:$A,0), MATCH(Places!J$1,Hosts!$A$1:$M$1,0))</f>
        <v>No</v>
      </c>
      <c r="K5956">
        <v>7</v>
      </c>
      <c r="L5956" t="str">
        <f>VLOOKUP($K5956,Neighborhoods!$A:$C,2,0)</f>
        <v>Brooklyn</v>
      </c>
      <c r="M5956" t="str">
        <f>VLOOKUP($K5956,Neighborhoods!$A:$C,3,0)</f>
        <v>Bedford-Stuyvesant</v>
      </c>
      <c r="N5956" t="str">
        <f>INDEX(Neighborhoods!$A:$C, MATCH(Places!$K5956,Neighborhoods!$A:$A,0), MATCH(Places!N$1,Neighborhoods!$A$1:$C$1,0))</f>
        <v>Brooklyn</v>
      </c>
      <c r="O5956" t="str">
        <f>INDEX(Neighborhoods!$A:$C, MATCH(Places!$K5956,Neighborhoods!$A:$A,0), MATCH(Places!O$1,Neighborhoods!$A$1:$C$1,0))</f>
        <v>Bedford-Stuyvesant</v>
      </c>
      <c r="P5956" t="s">
        <v>1</v>
      </c>
      <c r="Q5956" t="str">
        <f t="shared" si="372"/>
        <v>Yes</v>
      </c>
      <c r="R5956">
        <v>2</v>
      </c>
      <c r="S5956" t="str">
        <f t="shared" si="373"/>
        <v>Small</v>
      </c>
      <c r="T5956" s="50">
        <v>44</v>
      </c>
      <c r="U5956" s="70">
        <f t="shared" si="374"/>
        <v>0.03</v>
      </c>
      <c r="V5956" s="52">
        <v>4.8</v>
      </c>
      <c r="W5956" s="52" t="str" cm="1">
        <f t="array" ref="W5956">_xlfn.SWITCH(ROUND(V5956,0),5,"Excellent",4,"Good",3,"Ok","Bad")</f>
        <v>Excellent</v>
      </c>
      <c r="X5956">
        <v>5</v>
      </c>
      <c r="Y5956" t="str">
        <f t="shared" si="375"/>
        <v>No</v>
      </c>
      <c r="Z5956" s="68">
        <v>44021</v>
      </c>
      <c r="AA5956" s="68">
        <v>44036</v>
      </c>
      <c r="AB5956">
        <v>165</v>
      </c>
      <c r="AC5956" t="s">
        <v>15616</v>
      </c>
    </row>
    <row r="5957" spans="1:29" x14ac:dyDescent="0.3">
      <c r="A5957" t="s">
        <v>14024</v>
      </c>
      <c r="B5957">
        <v>2533</v>
      </c>
      <c r="C5957" t="str">
        <f>VLOOKUP($B5957,Hosts!$A:$M,10,0)</f>
        <v>Within an hour</v>
      </c>
      <c r="D5957" s="70">
        <f>VLOOKUP($B5957,Hosts!$A:$M,11,0)</f>
        <v>0.99</v>
      </c>
      <c r="E5957" s="70">
        <f>VLOOKUP($B5957,Hosts!$A:$M,12,0)</f>
        <v>0.74</v>
      </c>
      <c r="F5957" t="str">
        <f>VLOOKUP($B5957,Hosts!$A:$M,13,0)</f>
        <v>No</v>
      </c>
      <c r="G5957" t="str">
        <f>INDEX(Hosts!$A:$M, MATCH(Places!$B5957,Hosts!$A:$A,0), MATCH(Places!G$1,Hosts!$A$1:$M$1,0))</f>
        <v>Within an hour</v>
      </c>
      <c r="H5957" s="70">
        <f>INDEX(Hosts!$A:$M, MATCH(Places!$B5957,Hosts!$A:$A,0), MATCH(Places!H$1,Hosts!$A$1:$M$1,0))</f>
        <v>0.99</v>
      </c>
      <c r="I5957" s="70">
        <f>INDEX(Hosts!$A:$M, MATCH(Places!$B5957,Hosts!$A:$A,0), MATCH(Places!I$1,Hosts!$A$1:$M$1,0))</f>
        <v>0.74</v>
      </c>
      <c r="J5957" t="str">
        <f>INDEX(Hosts!$A:$M, MATCH(Places!$B5957,Hosts!$A:$A,0), MATCH(Places!J$1,Hosts!$A$1:$M$1,0))</f>
        <v>No</v>
      </c>
      <c r="K5957">
        <v>7</v>
      </c>
      <c r="L5957" t="str">
        <f>VLOOKUP($K5957,Neighborhoods!$A:$C,2,0)</f>
        <v>Brooklyn</v>
      </c>
      <c r="M5957" t="str">
        <f>VLOOKUP($K5957,Neighborhoods!$A:$C,3,0)</f>
        <v>Bedford-Stuyvesant</v>
      </c>
      <c r="N5957" t="str">
        <f>INDEX(Neighborhoods!$A:$C, MATCH(Places!$K5957,Neighborhoods!$A:$A,0), MATCH(Places!N$1,Neighborhoods!$A$1:$C$1,0))</f>
        <v>Brooklyn</v>
      </c>
      <c r="O5957" t="str">
        <f>INDEX(Neighborhoods!$A:$C, MATCH(Places!$K5957,Neighborhoods!$A:$A,0), MATCH(Places!O$1,Neighborhoods!$A$1:$C$1,0))</f>
        <v>Bedford-Stuyvesant</v>
      </c>
      <c r="P5957" t="s">
        <v>11822</v>
      </c>
      <c r="Q5957" t="str">
        <f t="shared" si="372"/>
        <v>No</v>
      </c>
      <c r="R5957">
        <v>16</v>
      </c>
      <c r="S5957" t="str">
        <f t="shared" si="373"/>
        <v>Large</v>
      </c>
      <c r="T5957" s="50">
        <v>299</v>
      </c>
      <c r="U5957" s="70">
        <f t="shared" si="374"/>
        <v>0.04</v>
      </c>
      <c r="V5957" s="52">
        <v>5</v>
      </c>
      <c r="W5957" s="52" t="str" cm="1">
        <f t="array" ref="W5957">_xlfn.SWITCH(ROUND(V5957,0),5,"Excellent",4,"Good",3,"Ok","Bad")</f>
        <v>Excellent</v>
      </c>
      <c r="X5957">
        <v>3</v>
      </c>
      <c r="Y5957" t="str">
        <f t="shared" si="375"/>
        <v>No</v>
      </c>
      <c r="Z5957" s="68">
        <v>44025</v>
      </c>
      <c r="AA5957" s="68">
        <v>44040</v>
      </c>
      <c r="AB5957">
        <v>158</v>
      </c>
      <c r="AC5957" t="s">
        <v>15615</v>
      </c>
    </row>
    <row r="5958" spans="1:29" x14ac:dyDescent="0.3">
      <c r="A5958" t="s">
        <v>14357</v>
      </c>
      <c r="B5958">
        <v>3785</v>
      </c>
      <c r="C5958" t="str">
        <f>VLOOKUP($B5958,Hosts!$A:$M,10,0)</f>
        <v>Within a few hours</v>
      </c>
      <c r="D5958" s="70">
        <f>VLOOKUP($B5958,Hosts!$A:$M,11,0)</f>
        <v>1</v>
      </c>
      <c r="E5958" s="70">
        <f>VLOOKUP($B5958,Hosts!$A:$M,12,0)</f>
        <v>0.92</v>
      </c>
      <c r="F5958" t="str">
        <f>VLOOKUP($B5958,Hosts!$A:$M,13,0)</f>
        <v>No</v>
      </c>
      <c r="G5958" t="str">
        <f>INDEX(Hosts!$A:$M, MATCH(Places!$B5958,Hosts!$A:$A,0), MATCH(Places!G$1,Hosts!$A$1:$M$1,0))</f>
        <v>Within a few hours</v>
      </c>
      <c r="H5958" s="70">
        <f>INDEX(Hosts!$A:$M, MATCH(Places!$B5958,Hosts!$A:$A,0), MATCH(Places!H$1,Hosts!$A$1:$M$1,0))</f>
        <v>1</v>
      </c>
      <c r="I5958" s="70">
        <f>INDEX(Hosts!$A:$M, MATCH(Places!$B5958,Hosts!$A:$A,0), MATCH(Places!I$1,Hosts!$A$1:$M$1,0))</f>
        <v>0.92</v>
      </c>
      <c r="J5958" t="str">
        <f>INDEX(Hosts!$A:$M, MATCH(Places!$B5958,Hosts!$A:$A,0), MATCH(Places!J$1,Hosts!$A$1:$M$1,0))</f>
        <v>No</v>
      </c>
      <c r="K5958">
        <v>24</v>
      </c>
      <c r="L5958" t="str">
        <f>VLOOKUP($K5958,Neighborhoods!$A:$C,2,0)</f>
        <v>Queens</v>
      </c>
      <c r="M5958" t="str">
        <f>VLOOKUP($K5958,Neighborhoods!$A:$C,3,0)</f>
        <v>Long Island City</v>
      </c>
      <c r="N5958" t="str">
        <f>INDEX(Neighborhoods!$A:$C, MATCH(Places!$K5958,Neighborhoods!$A:$A,0), MATCH(Places!N$1,Neighborhoods!$A$1:$C$1,0))</f>
        <v>Queens</v>
      </c>
      <c r="O5958" t="str">
        <f>INDEX(Neighborhoods!$A:$C, MATCH(Places!$K5958,Neighborhoods!$A:$A,0), MATCH(Places!O$1,Neighborhoods!$A$1:$C$1,0))</f>
        <v>Long Island City</v>
      </c>
      <c r="P5958" t="s">
        <v>1</v>
      </c>
      <c r="Q5958" t="str">
        <f t="shared" si="372"/>
        <v>Yes</v>
      </c>
      <c r="R5958">
        <v>1</v>
      </c>
      <c r="S5958" t="str">
        <f t="shared" si="373"/>
        <v>Small</v>
      </c>
      <c r="T5958" s="50">
        <v>50</v>
      </c>
      <c r="U5958" s="70">
        <f t="shared" si="374"/>
        <v>0.03</v>
      </c>
      <c r="V5958" s="52">
        <v>5</v>
      </c>
      <c r="W5958" s="52" t="str" cm="1">
        <f t="array" ref="W5958">_xlfn.SWITCH(ROUND(V5958,0),5,"Excellent",4,"Good",3,"Ok","Bad")</f>
        <v>Excellent</v>
      </c>
      <c r="X5958">
        <v>3</v>
      </c>
      <c r="Y5958" t="str">
        <f t="shared" si="375"/>
        <v>No</v>
      </c>
      <c r="Z5958" s="68">
        <v>44020</v>
      </c>
      <c r="AA5958" s="68">
        <v>44047</v>
      </c>
      <c r="AB5958">
        <v>158</v>
      </c>
      <c r="AC5958" t="s">
        <v>15615</v>
      </c>
    </row>
    <row r="5959" spans="1:29" x14ac:dyDescent="0.3">
      <c r="A5959" t="s">
        <v>15020</v>
      </c>
      <c r="B5959">
        <v>3070</v>
      </c>
      <c r="C5959" t="str">
        <f>VLOOKUP($B5959,Hosts!$A:$M,10,0)</f>
        <v>Within a few hours</v>
      </c>
      <c r="D5959" s="70">
        <f>VLOOKUP($B5959,Hosts!$A:$M,11,0)</f>
        <v>1</v>
      </c>
      <c r="E5959" s="70">
        <f>VLOOKUP($B5959,Hosts!$A:$M,12,0)</f>
        <v>0.77</v>
      </c>
      <c r="F5959" t="str">
        <f>VLOOKUP($B5959,Hosts!$A:$M,13,0)</f>
        <v>Yes</v>
      </c>
      <c r="G5959" t="str">
        <f>INDEX(Hosts!$A:$M, MATCH(Places!$B5959,Hosts!$A:$A,0), MATCH(Places!G$1,Hosts!$A$1:$M$1,0))</f>
        <v>Within a few hours</v>
      </c>
      <c r="H5959" s="70">
        <f>INDEX(Hosts!$A:$M, MATCH(Places!$B5959,Hosts!$A:$A,0), MATCH(Places!H$1,Hosts!$A$1:$M$1,0))</f>
        <v>1</v>
      </c>
      <c r="I5959" s="70">
        <f>INDEX(Hosts!$A:$M, MATCH(Places!$B5959,Hosts!$A:$A,0), MATCH(Places!I$1,Hosts!$A$1:$M$1,0))</f>
        <v>0.77</v>
      </c>
      <c r="J5959" t="str">
        <f>INDEX(Hosts!$A:$M, MATCH(Places!$B5959,Hosts!$A:$A,0), MATCH(Places!J$1,Hosts!$A$1:$M$1,0))</f>
        <v>Yes</v>
      </c>
      <c r="K5959">
        <v>24</v>
      </c>
      <c r="L5959" t="str">
        <f>VLOOKUP($K5959,Neighborhoods!$A:$C,2,0)</f>
        <v>Queens</v>
      </c>
      <c r="M5959" t="str">
        <f>VLOOKUP($K5959,Neighborhoods!$A:$C,3,0)</f>
        <v>Long Island City</v>
      </c>
      <c r="N5959" t="str">
        <f>INDEX(Neighborhoods!$A:$C, MATCH(Places!$K5959,Neighborhoods!$A:$A,0), MATCH(Places!N$1,Neighborhoods!$A$1:$C$1,0))</f>
        <v>Queens</v>
      </c>
      <c r="O5959" t="str">
        <f>INDEX(Neighborhoods!$A:$C, MATCH(Places!$K5959,Neighborhoods!$A:$A,0), MATCH(Places!O$1,Neighborhoods!$A$1:$C$1,0))</f>
        <v>Long Island City</v>
      </c>
      <c r="P5959" t="s">
        <v>11822</v>
      </c>
      <c r="Q5959" t="str">
        <f t="shared" si="372"/>
        <v>No</v>
      </c>
      <c r="R5959">
        <v>2</v>
      </c>
      <c r="S5959" t="str">
        <f t="shared" si="373"/>
        <v>Small</v>
      </c>
      <c r="T5959" s="50">
        <v>109</v>
      </c>
      <c r="U5959" s="70">
        <f t="shared" si="374"/>
        <v>0.03</v>
      </c>
      <c r="V5959" s="52">
        <v>4.5</v>
      </c>
      <c r="W5959" s="52" t="str" cm="1">
        <f t="array" ref="W5959">_xlfn.SWITCH(ROUND(V5959,0),5,"Excellent",4,"Good",3,"Ok","Bad")</f>
        <v>Excellent</v>
      </c>
      <c r="X5959">
        <v>4</v>
      </c>
      <c r="Y5959" t="str">
        <f t="shared" si="375"/>
        <v>No</v>
      </c>
      <c r="Z5959" s="68">
        <v>44027</v>
      </c>
      <c r="AA5959" s="68">
        <v>44038</v>
      </c>
      <c r="AB5959">
        <v>25</v>
      </c>
      <c r="AC5959" t="s">
        <v>15615</v>
      </c>
    </row>
    <row r="5960" spans="1:29" x14ac:dyDescent="0.3">
      <c r="A5960" t="s">
        <v>13154</v>
      </c>
      <c r="B5960">
        <v>2910</v>
      </c>
      <c r="C5960" t="str">
        <f>VLOOKUP($B5960,Hosts!$A:$M,10,0)</f>
        <v>Within an hour</v>
      </c>
      <c r="D5960" s="70">
        <f>VLOOKUP($B5960,Hosts!$A:$M,11,0)</f>
        <v>1</v>
      </c>
      <c r="E5960" s="70">
        <f>VLOOKUP($B5960,Hosts!$A:$M,12,0)</f>
        <v>0.92</v>
      </c>
      <c r="F5960" t="str">
        <f>VLOOKUP($B5960,Hosts!$A:$M,13,0)</f>
        <v>No</v>
      </c>
      <c r="G5960" t="str">
        <f>INDEX(Hosts!$A:$M, MATCH(Places!$B5960,Hosts!$A:$A,0), MATCH(Places!G$1,Hosts!$A$1:$M$1,0))</f>
        <v>Within an hour</v>
      </c>
      <c r="H5960" s="70">
        <f>INDEX(Hosts!$A:$M, MATCH(Places!$B5960,Hosts!$A:$A,0), MATCH(Places!H$1,Hosts!$A$1:$M$1,0))</f>
        <v>1</v>
      </c>
      <c r="I5960" s="70">
        <f>INDEX(Hosts!$A:$M, MATCH(Places!$B5960,Hosts!$A:$A,0), MATCH(Places!I$1,Hosts!$A$1:$M$1,0))</f>
        <v>0.92</v>
      </c>
      <c r="J5960" t="str">
        <f>INDEX(Hosts!$A:$M, MATCH(Places!$B5960,Hosts!$A:$A,0), MATCH(Places!J$1,Hosts!$A$1:$M$1,0))</f>
        <v>No</v>
      </c>
      <c r="K5960">
        <v>12</v>
      </c>
      <c r="L5960" t="str">
        <f>VLOOKUP($K5960,Neighborhoods!$A:$C,2,0)</f>
        <v>Brooklyn</v>
      </c>
      <c r="M5960" t="str">
        <f>VLOOKUP($K5960,Neighborhoods!$A:$C,3,0)</f>
        <v>Williamsburg</v>
      </c>
      <c r="N5960" t="str">
        <f>INDEX(Neighborhoods!$A:$C, MATCH(Places!$K5960,Neighborhoods!$A:$A,0), MATCH(Places!N$1,Neighborhoods!$A$1:$C$1,0))</f>
        <v>Brooklyn</v>
      </c>
      <c r="O5960" t="str">
        <f>INDEX(Neighborhoods!$A:$C, MATCH(Places!$K5960,Neighborhoods!$A:$A,0), MATCH(Places!O$1,Neighborhoods!$A$1:$C$1,0))</f>
        <v>Williamsburg</v>
      </c>
      <c r="P5960" t="s">
        <v>11822</v>
      </c>
      <c r="Q5960" t="str">
        <f t="shared" si="372"/>
        <v>No</v>
      </c>
      <c r="R5960">
        <v>2</v>
      </c>
      <c r="S5960" t="str">
        <f t="shared" si="373"/>
        <v>Small</v>
      </c>
      <c r="T5960" s="50">
        <v>147</v>
      </c>
      <c r="U5960" s="70">
        <f t="shared" si="374"/>
        <v>0.03</v>
      </c>
      <c r="V5960" s="52">
        <v>5</v>
      </c>
      <c r="W5960" s="52" t="str" cm="1">
        <f t="array" ref="W5960">_xlfn.SWITCH(ROUND(V5960,0),5,"Excellent",4,"Good",3,"Ok","Bad")</f>
        <v>Excellent</v>
      </c>
      <c r="X5960">
        <v>5</v>
      </c>
      <c r="Y5960" t="str">
        <f t="shared" si="375"/>
        <v>No</v>
      </c>
      <c r="Z5960" s="68">
        <v>44036</v>
      </c>
      <c r="AA5960" s="68">
        <v>44042</v>
      </c>
      <c r="AB5960">
        <v>0</v>
      </c>
      <c r="AC5960" t="s">
        <v>15616</v>
      </c>
    </row>
    <row r="5961" spans="1:29" x14ac:dyDescent="0.3">
      <c r="A5961" t="s">
        <v>15188</v>
      </c>
      <c r="B5961">
        <v>3372</v>
      </c>
      <c r="C5961" t="str">
        <f>VLOOKUP($B5961,Hosts!$A:$M,10,0)</f>
        <v>Within an hour</v>
      </c>
      <c r="D5961" s="70">
        <f>VLOOKUP($B5961,Hosts!$A:$M,11,0)</f>
        <v>1</v>
      </c>
      <c r="E5961" s="70">
        <f>VLOOKUP($B5961,Hosts!$A:$M,12,0)</f>
        <v>0.9</v>
      </c>
      <c r="F5961" t="str">
        <f>VLOOKUP($B5961,Hosts!$A:$M,13,0)</f>
        <v>No</v>
      </c>
      <c r="G5961" t="str">
        <f>INDEX(Hosts!$A:$M, MATCH(Places!$B5961,Hosts!$A:$A,0), MATCH(Places!G$1,Hosts!$A$1:$M$1,0))</f>
        <v>Within an hour</v>
      </c>
      <c r="H5961" s="70">
        <f>INDEX(Hosts!$A:$M, MATCH(Places!$B5961,Hosts!$A:$A,0), MATCH(Places!H$1,Hosts!$A$1:$M$1,0))</f>
        <v>1</v>
      </c>
      <c r="I5961" s="70">
        <f>INDEX(Hosts!$A:$M, MATCH(Places!$B5961,Hosts!$A:$A,0), MATCH(Places!I$1,Hosts!$A$1:$M$1,0))</f>
        <v>0.9</v>
      </c>
      <c r="J5961" t="str">
        <f>INDEX(Hosts!$A:$M, MATCH(Places!$B5961,Hosts!$A:$A,0), MATCH(Places!J$1,Hosts!$A$1:$M$1,0))</f>
        <v>No</v>
      </c>
      <c r="K5961">
        <v>4</v>
      </c>
      <c r="L5961" t="str">
        <f>VLOOKUP($K5961,Neighborhoods!$A:$C,2,0)</f>
        <v>Bronx</v>
      </c>
      <c r="M5961" t="str">
        <f>VLOOKUP($K5961,Neighborhoods!$A:$C,3,0)</f>
        <v>Mott Haven</v>
      </c>
      <c r="N5961" t="str">
        <f>INDEX(Neighborhoods!$A:$C, MATCH(Places!$K5961,Neighborhoods!$A:$A,0), MATCH(Places!N$1,Neighborhoods!$A$1:$C$1,0))</f>
        <v>Bronx</v>
      </c>
      <c r="O5961" t="str">
        <f>INDEX(Neighborhoods!$A:$C, MATCH(Places!$K5961,Neighborhoods!$A:$A,0), MATCH(Places!O$1,Neighborhoods!$A$1:$C$1,0))</f>
        <v>Mott Haven</v>
      </c>
      <c r="P5961" t="s">
        <v>1</v>
      </c>
      <c r="Q5961" t="str">
        <f t="shared" si="372"/>
        <v>Yes</v>
      </c>
      <c r="R5961">
        <v>4</v>
      </c>
      <c r="S5961" t="str">
        <f t="shared" si="373"/>
        <v>Medium</v>
      </c>
      <c r="T5961" s="50">
        <v>47</v>
      </c>
      <c r="U5961" s="70">
        <f t="shared" si="374"/>
        <v>0.03</v>
      </c>
      <c r="V5961" s="52">
        <v>4.5</v>
      </c>
      <c r="W5961" s="52" t="str" cm="1">
        <f t="array" ref="W5961">_xlfn.SWITCH(ROUND(V5961,0),5,"Excellent",4,"Good",3,"Ok","Bad")</f>
        <v>Excellent</v>
      </c>
      <c r="X5961">
        <v>10</v>
      </c>
      <c r="Y5961" t="str">
        <f t="shared" si="375"/>
        <v>No</v>
      </c>
      <c r="Z5961" s="68">
        <v>44018</v>
      </c>
      <c r="AA5961" s="68">
        <v>44034</v>
      </c>
      <c r="AB5961">
        <v>362</v>
      </c>
      <c r="AC5961" t="s">
        <v>15616</v>
      </c>
    </row>
    <row r="5962" spans="1:29" x14ac:dyDescent="0.3">
      <c r="A5962" t="s">
        <v>13758</v>
      </c>
      <c r="B5962">
        <v>4149</v>
      </c>
      <c r="C5962" t="str">
        <f>VLOOKUP($B5962,Hosts!$A:$M,10,0)</f>
        <v>Within an hour</v>
      </c>
      <c r="D5962" s="70">
        <f>VLOOKUP($B5962,Hosts!$A:$M,11,0)</f>
        <v>1</v>
      </c>
      <c r="E5962" s="70">
        <f>VLOOKUP($B5962,Hosts!$A:$M,12,0)</f>
        <v>0.91</v>
      </c>
      <c r="F5962" t="str">
        <f>VLOOKUP($B5962,Hosts!$A:$M,13,0)</f>
        <v>No</v>
      </c>
      <c r="G5962" t="str">
        <f>INDEX(Hosts!$A:$M, MATCH(Places!$B5962,Hosts!$A:$A,0), MATCH(Places!G$1,Hosts!$A$1:$M$1,0))</f>
        <v>Within an hour</v>
      </c>
      <c r="H5962" s="70">
        <f>INDEX(Hosts!$A:$M, MATCH(Places!$B5962,Hosts!$A:$A,0), MATCH(Places!H$1,Hosts!$A$1:$M$1,0))</f>
        <v>1</v>
      </c>
      <c r="I5962" s="70">
        <f>INDEX(Hosts!$A:$M, MATCH(Places!$B5962,Hosts!$A:$A,0), MATCH(Places!I$1,Hosts!$A$1:$M$1,0))</f>
        <v>0.91</v>
      </c>
      <c r="J5962" t="str">
        <f>INDEX(Hosts!$A:$M, MATCH(Places!$B5962,Hosts!$A:$A,0), MATCH(Places!J$1,Hosts!$A$1:$M$1,0))</f>
        <v>No</v>
      </c>
      <c r="K5962">
        <v>12</v>
      </c>
      <c r="L5962" t="str">
        <f>VLOOKUP($K5962,Neighborhoods!$A:$C,2,0)</f>
        <v>Brooklyn</v>
      </c>
      <c r="M5962" t="str">
        <f>VLOOKUP($K5962,Neighborhoods!$A:$C,3,0)</f>
        <v>Williamsburg</v>
      </c>
      <c r="N5962" t="str">
        <f>INDEX(Neighborhoods!$A:$C, MATCH(Places!$K5962,Neighborhoods!$A:$A,0), MATCH(Places!N$1,Neighborhoods!$A$1:$C$1,0))</f>
        <v>Brooklyn</v>
      </c>
      <c r="O5962" t="str">
        <f>INDEX(Neighborhoods!$A:$C, MATCH(Places!$K5962,Neighborhoods!$A:$A,0), MATCH(Places!O$1,Neighborhoods!$A$1:$C$1,0))</f>
        <v>Williamsburg</v>
      </c>
      <c r="P5962" t="s">
        <v>11822</v>
      </c>
      <c r="Q5962" t="str">
        <f t="shared" si="372"/>
        <v>No</v>
      </c>
      <c r="R5962">
        <v>4</v>
      </c>
      <c r="S5962" t="str">
        <f t="shared" si="373"/>
        <v>Medium</v>
      </c>
      <c r="T5962" s="50">
        <v>180</v>
      </c>
      <c r="U5962" s="70">
        <f t="shared" si="374"/>
        <v>0.03</v>
      </c>
      <c r="V5962" s="52">
        <v>5</v>
      </c>
      <c r="W5962" s="52" t="str" cm="1">
        <f t="array" ref="W5962">_xlfn.SWITCH(ROUND(V5962,0),5,"Excellent",4,"Good",3,"Ok","Bad")</f>
        <v>Excellent</v>
      </c>
      <c r="X5962">
        <v>4</v>
      </c>
      <c r="Y5962" t="str">
        <f t="shared" si="375"/>
        <v>No</v>
      </c>
      <c r="Z5962" s="68">
        <v>44021</v>
      </c>
      <c r="AA5962" s="68">
        <v>44039</v>
      </c>
      <c r="AB5962">
        <v>322</v>
      </c>
      <c r="AC5962" t="s">
        <v>15616</v>
      </c>
    </row>
    <row r="5963" spans="1:29" x14ac:dyDescent="0.3">
      <c r="A5963" t="s">
        <v>13378</v>
      </c>
      <c r="B5963">
        <v>3979</v>
      </c>
      <c r="C5963" t="str">
        <f>VLOOKUP($B5963,Hosts!$A:$M,10,0)</f>
        <v>Within an hour</v>
      </c>
      <c r="D5963" s="70">
        <f>VLOOKUP($B5963,Hosts!$A:$M,11,0)</f>
        <v>1</v>
      </c>
      <c r="E5963" s="70">
        <f>VLOOKUP($B5963,Hosts!$A:$M,12,0)</f>
        <v>0.96</v>
      </c>
      <c r="F5963" t="str">
        <f>VLOOKUP($B5963,Hosts!$A:$M,13,0)</f>
        <v>No</v>
      </c>
      <c r="G5963" t="str">
        <f>INDEX(Hosts!$A:$M, MATCH(Places!$B5963,Hosts!$A:$A,0), MATCH(Places!G$1,Hosts!$A$1:$M$1,0))</f>
        <v>Within an hour</v>
      </c>
      <c r="H5963" s="70">
        <f>INDEX(Hosts!$A:$M, MATCH(Places!$B5963,Hosts!$A:$A,0), MATCH(Places!H$1,Hosts!$A$1:$M$1,0))</f>
        <v>1</v>
      </c>
      <c r="I5963" s="70">
        <f>INDEX(Hosts!$A:$M, MATCH(Places!$B5963,Hosts!$A:$A,0), MATCH(Places!I$1,Hosts!$A$1:$M$1,0))</f>
        <v>0.96</v>
      </c>
      <c r="J5963" t="str">
        <f>INDEX(Hosts!$A:$M, MATCH(Places!$B5963,Hosts!$A:$A,0), MATCH(Places!J$1,Hosts!$A$1:$M$1,0))</f>
        <v>No</v>
      </c>
      <c r="K5963">
        <v>7</v>
      </c>
      <c r="L5963" t="str">
        <f>VLOOKUP($K5963,Neighborhoods!$A:$C,2,0)</f>
        <v>Brooklyn</v>
      </c>
      <c r="M5963" t="str">
        <f>VLOOKUP($K5963,Neighborhoods!$A:$C,3,0)</f>
        <v>Bedford-Stuyvesant</v>
      </c>
      <c r="N5963" t="str">
        <f>INDEX(Neighborhoods!$A:$C, MATCH(Places!$K5963,Neighborhoods!$A:$A,0), MATCH(Places!N$1,Neighborhoods!$A$1:$C$1,0))</f>
        <v>Brooklyn</v>
      </c>
      <c r="O5963" t="str">
        <f>INDEX(Neighborhoods!$A:$C, MATCH(Places!$K5963,Neighborhoods!$A:$A,0), MATCH(Places!O$1,Neighborhoods!$A$1:$C$1,0))</f>
        <v>Bedford-Stuyvesant</v>
      </c>
      <c r="P5963" t="s">
        <v>1</v>
      </c>
      <c r="Q5963" t="str">
        <f t="shared" si="372"/>
        <v>Yes</v>
      </c>
      <c r="R5963">
        <v>2</v>
      </c>
      <c r="S5963" t="str">
        <f t="shared" si="373"/>
        <v>Small</v>
      </c>
      <c r="T5963" s="50">
        <v>66</v>
      </c>
      <c r="U5963" s="70">
        <f t="shared" si="374"/>
        <v>0.03</v>
      </c>
      <c r="V5963" s="52">
        <v>5</v>
      </c>
      <c r="W5963" s="52" t="str" cm="1">
        <f t="array" ref="W5963">_xlfn.SWITCH(ROUND(V5963,0),5,"Excellent",4,"Good",3,"Ok","Bad")</f>
        <v>Excellent</v>
      </c>
      <c r="X5963">
        <v>3</v>
      </c>
      <c r="Y5963" t="str">
        <f t="shared" si="375"/>
        <v>No</v>
      </c>
      <c r="Z5963" s="68">
        <v>44028</v>
      </c>
      <c r="AA5963" s="68">
        <v>44040</v>
      </c>
      <c r="AB5963">
        <v>20</v>
      </c>
      <c r="AC5963" t="s">
        <v>15615</v>
      </c>
    </row>
    <row r="5964" spans="1:29" x14ac:dyDescent="0.3">
      <c r="A5964" t="s">
        <v>13356</v>
      </c>
      <c r="B5964">
        <v>4133</v>
      </c>
      <c r="C5964" t="str">
        <f>VLOOKUP($B5964,Hosts!$A:$M,10,0)</f>
        <v>Within an hour</v>
      </c>
      <c r="D5964" s="70">
        <f>VLOOKUP($B5964,Hosts!$A:$M,11,0)</f>
        <v>0.99</v>
      </c>
      <c r="E5964" s="70">
        <f>VLOOKUP($B5964,Hosts!$A:$M,12,0)</f>
        <v>0.78</v>
      </c>
      <c r="F5964" t="str">
        <f>VLOOKUP($B5964,Hosts!$A:$M,13,0)</f>
        <v>Yes</v>
      </c>
      <c r="G5964" t="str">
        <f>INDEX(Hosts!$A:$M, MATCH(Places!$B5964,Hosts!$A:$A,0), MATCH(Places!G$1,Hosts!$A$1:$M$1,0))</f>
        <v>Within an hour</v>
      </c>
      <c r="H5964" s="70">
        <f>INDEX(Hosts!$A:$M, MATCH(Places!$B5964,Hosts!$A:$A,0), MATCH(Places!H$1,Hosts!$A$1:$M$1,0))</f>
        <v>0.99</v>
      </c>
      <c r="I5964" s="70">
        <f>INDEX(Hosts!$A:$M, MATCH(Places!$B5964,Hosts!$A:$A,0), MATCH(Places!I$1,Hosts!$A$1:$M$1,0))</f>
        <v>0.78</v>
      </c>
      <c r="J5964" t="str">
        <f>INDEX(Hosts!$A:$M, MATCH(Places!$B5964,Hosts!$A:$A,0), MATCH(Places!J$1,Hosts!$A$1:$M$1,0))</f>
        <v>Yes</v>
      </c>
      <c r="K5964">
        <v>11</v>
      </c>
      <c r="L5964" t="str">
        <f>VLOOKUP($K5964,Neighborhoods!$A:$C,2,0)</f>
        <v>Brooklyn</v>
      </c>
      <c r="M5964" t="str">
        <f>VLOOKUP($K5964,Neighborhoods!$A:$C,3,0)</f>
        <v>Greenpoint</v>
      </c>
      <c r="N5964" t="str">
        <f>INDEX(Neighborhoods!$A:$C, MATCH(Places!$K5964,Neighborhoods!$A:$A,0), MATCH(Places!N$1,Neighborhoods!$A$1:$C$1,0))</f>
        <v>Brooklyn</v>
      </c>
      <c r="O5964" t="str">
        <f>INDEX(Neighborhoods!$A:$C, MATCH(Places!$K5964,Neighborhoods!$A:$A,0), MATCH(Places!O$1,Neighborhoods!$A$1:$C$1,0))</f>
        <v>Greenpoint</v>
      </c>
      <c r="P5964" t="s">
        <v>11822</v>
      </c>
      <c r="Q5964" t="str">
        <f t="shared" si="372"/>
        <v>No</v>
      </c>
      <c r="R5964">
        <v>4</v>
      </c>
      <c r="S5964" t="str">
        <f t="shared" si="373"/>
        <v>Medium</v>
      </c>
      <c r="T5964" s="50">
        <v>207</v>
      </c>
      <c r="U5964" s="70">
        <f t="shared" si="374"/>
        <v>0.04</v>
      </c>
      <c r="V5964" s="52">
        <v>5</v>
      </c>
      <c r="W5964" s="52" t="str" cm="1">
        <f t="array" ref="W5964">_xlfn.SWITCH(ROUND(V5964,0),5,"Excellent",4,"Good",3,"Ok","Bad")</f>
        <v>Excellent</v>
      </c>
      <c r="X5964">
        <v>5</v>
      </c>
      <c r="Y5964" t="str">
        <f t="shared" si="375"/>
        <v>No</v>
      </c>
      <c r="Z5964" s="68">
        <v>44029</v>
      </c>
      <c r="AA5964" s="68">
        <v>44052</v>
      </c>
      <c r="AB5964">
        <v>179</v>
      </c>
      <c r="AC5964" t="s">
        <v>15615</v>
      </c>
    </row>
    <row r="5965" spans="1:29" x14ac:dyDescent="0.3">
      <c r="A5965" t="s">
        <v>13683</v>
      </c>
      <c r="B5965">
        <v>3827</v>
      </c>
      <c r="C5965" t="str">
        <f>VLOOKUP($B5965,Hosts!$A:$M,10,0)</f>
        <v>Within an hour</v>
      </c>
      <c r="D5965" s="70">
        <f>VLOOKUP($B5965,Hosts!$A:$M,11,0)</f>
        <v>1</v>
      </c>
      <c r="E5965" s="70">
        <f>VLOOKUP($B5965,Hosts!$A:$M,12,0)</f>
        <v>0.97</v>
      </c>
      <c r="F5965" t="str">
        <f>VLOOKUP($B5965,Hosts!$A:$M,13,0)</f>
        <v>No</v>
      </c>
      <c r="G5965" t="str">
        <f>INDEX(Hosts!$A:$M, MATCH(Places!$B5965,Hosts!$A:$A,0), MATCH(Places!G$1,Hosts!$A$1:$M$1,0))</f>
        <v>Within an hour</v>
      </c>
      <c r="H5965" s="70">
        <f>INDEX(Hosts!$A:$M, MATCH(Places!$B5965,Hosts!$A:$A,0), MATCH(Places!H$1,Hosts!$A$1:$M$1,0))</f>
        <v>1</v>
      </c>
      <c r="I5965" s="70">
        <f>INDEX(Hosts!$A:$M, MATCH(Places!$B5965,Hosts!$A:$A,0), MATCH(Places!I$1,Hosts!$A$1:$M$1,0))</f>
        <v>0.97</v>
      </c>
      <c r="J5965" t="str">
        <f>INDEX(Hosts!$A:$M, MATCH(Places!$B5965,Hosts!$A:$A,0), MATCH(Places!J$1,Hosts!$A$1:$M$1,0))</f>
        <v>No</v>
      </c>
      <c r="K5965">
        <v>17</v>
      </c>
      <c r="L5965" t="str">
        <f>VLOOKUP($K5965,Neighborhoods!$A:$C,2,0)</f>
        <v>Manhattan</v>
      </c>
      <c r="M5965" t="str">
        <f>VLOOKUP($K5965,Neighborhoods!$A:$C,3,0)</f>
        <v>Hell's Kitchen</v>
      </c>
      <c r="N5965" t="str">
        <f>INDEX(Neighborhoods!$A:$C, MATCH(Places!$K5965,Neighborhoods!$A:$A,0), MATCH(Places!N$1,Neighborhoods!$A$1:$C$1,0))</f>
        <v>Manhattan</v>
      </c>
      <c r="O5965" t="str">
        <f>INDEX(Neighborhoods!$A:$C, MATCH(Places!$K5965,Neighborhoods!$A:$A,0), MATCH(Places!O$1,Neighborhoods!$A$1:$C$1,0))</f>
        <v>Hell's Kitchen</v>
      </c>
      <c r="P5965" t="s">
        <v>11822</v>
      </c>
      <c r="Q5965" t="str">
        <f t="shared" si="372"/>
        <v>No</v>
      </c>
      <c r="R5965">
        <v>6</v>
      </c>
      <c r="S5965" t="str">
        <f t="shared" si="373"/>
        <v>Large</v>
      </c>
      <c r="T5965" s="50">
        <v>134</v>
      </c>
      <c r="U5965" s="70">
        <f t="shared" si="374"/>
        <v>0.03</v>
      </c>
      <c r="V5965" s="52">
        <v>5</v>
      </c>
      <c r="W5965" s="52" t="str" cm="1">
        <f t="array" ref="W5965">_xlfn.SWITCH(ROUND(V5965,0),5,"Excellent",4,"Good",3,"Ok","Bad")</f>
        <v>Excellent</v>
      </c>
      <c r="X5965">
        <v>3</v>
      </c>
      <c r="Y5965" t="str">
        <f t="shared" si="375"/>
        <v>No</v>
      </c>
      <c r="Z5965" s="68">
        <v>44045</v>
      </c>
      <c r="AA5965" s="68">
        <v>44052</v>
      </c>
      <c r="AB5965">
        <v>184</v>
      </c>
      <c r="AC5965" t="s">
        <v>15616</v>
      </c>
    </row>
    <row r="5966" spans="1:29" x14ac:dyDescent="0.3">
      <c r="A5966" t="s">
        <v>14858</v>
      </c>
      <c r="B5966">
        <v>2095</v>
      </c>
      <c r="C5966" t="str">
        <f>VLOOKUP($B5966,Hosts!$A:$M,10,0)</f>
        <v>Within an hour</v>
      </c>
      <c r="D5966" s="70">
        <f>VLOOKUP($B5966,Hosts!$A:$M,11,0)</f>
        <v>1</v>
      </c>
      <c r="E5966" s="70">
        <f>VLOOKUP($B5966,Hosts!$A:$M,12,0)</f>
        <v>0.73</v>
      </c>
      <c r="F5966" t="str">
        <f>VLOOKUP($B5966,Hosts!$A:$M,13,0)</f>
        <v>No</v>
      </c>
      <c r="G5966" t="str">
        <f>INDEX(Hosts!$A:$M, MATCH(Places!$B5966,Hosts!$A:$A,0), MATCH(Places!G$1,Hosts!$A$1:$M$1,0))</f>
        <v>Within an hour</v>
      </c>
      <c r="H5966" s="70">
        <f>INDEX(Hosts!$A:$M, MATCH(Places!$B5966,Hosts!$A:$A,0), MATCH(Places!H$1,Hosts!$A$1:$M$1,0))</f>
        <v>1</v>
      </c>
      <c r="I5966" s="70">
        <f>INDEX(Hosts!$A:$M, MATCH(Places!$B5966,Hosts!$A:$A,0), MATCH(Places!I$1,Hosts!$A$1:$M$1,0))</f>
        <v>0.73</v>
      </c>
      <c r="J5966" t="str">
        <f>INDEX(Hosts!$A:$M, MATCH(Places!$B5966,Hosts!$A:$A,0), MATCH(Places!J$1,Hosts!$A$1:$M$1,0))</f>
        <v>No</v>
      </c>
      <c r="K5966">
        <v>16</v>
      </c>
      <c r="L5966" t="str">
        <f>VLOOKUP($K5966,Neighborhoods!$A:$C,2,0)</f>
        <v>Manhattan</v>
      </c>
      <c r="M5966" t="str">
        <f>VLOOKUP($K5966,Neighborhoods!$A:$C,3,0)</f>
        <v>Harlem</v>
      </c>
      <c r="N5966" t="str">
        <f>INDEX(Neighborhoods!$A:$C, MATCH(Places!$K5966,Neighborhoods!$A:$A,0), MATCH(Places!N$1,Neighborhoods!$A$1:$C$1,0))</f>
        <v>Manhattan</v>
      </c>
      <c r="O5966" t="str">
        <f>INDEX(Neighborhoods!$A:$C, MATCH(Places!$K5966,Neighborhoods!$A:$A,0), MATCH(Places!O$1,Neighborhoods!$A$1:$C$1,0))</f>
        <v>Harlem</v>
      </c>
      <c r="P5966" t="s">
        <v>1</v>
      </c>
      <c r="Q5966" t="str">
        <f t="shared" si="372"/>
        <v>Yes</v>
      </c>
      <c r="R5966">
        <v>2</v>
      </c>
      <c r="S5966" t="str">
        <f t="shared" si="373"/>
        <v>Small</v>
      </c>
      <c r="T5966" s="50">
        <v>58</v>
      </c>
      <c r="U5966" s="70">
        <f t="shared" si="374"/>
        <v>0.03</v>
      </c>
      <c r="V5966" s="52">
        <v>5</v>
      </c>
      <c r="W5966" s="52" t="str" cm="1">
        <f t="array" ref="W5966">_xlfn.SWITCH(ROUND(V5966,0),5,"Excellent",4,"Good",3,"Ok","Bad")</f>
        <v>Excellent</v>
      </c>
      <c r="X5966">
        <v>3</v>
      </c>
      <c r="Y5966" t="str">
        <f t="shared" si="375"/>
        <v>No</v>
      </c>
      <c r="Z5966" s="68">
        <v>44025</v>
      </c>
      <c r="AA5966" s="68">
        <v>44050</v>
      </c>
      <c r="AB5966">
        <v>11</v>
      </c>
      <c r="AC5966" t="s">
        <v>15615</v>
      </c>
    </row>
    <row r="5967" spans="1:29" x14ac:dyDescent="0.3">
      <c r="A5967" t="s">
        <v>14618</v>
      </c>
      <c r="B5967">
        <v>3239</v>
      </c>
      <c r="C5967" t="str">
        <f>VLOOKUP($B5967,Hosts!$A:$M,10,0)</f>
        <v>Within a few hours</v>
      </c>
      <c r="D5967" s="70">
        <f>VLOOKUP($B5967,Hosts!$A:$M,11,0)</f>
        <v>1</v>
      </c>
      <c r="E5967" s="70">
        <f>VLOOKUP($B5967,Hosts!$A:$M,12,0)</f>
        <v>0.98</v>
      </c>
      <c r="F5967" t="str">
        <f>VLOOKUP($B5967,Hosts!$A:$M,13,0)</f>
        <v>No</v>
      </c>
      <c r="G5967" t="str">
        <f>INDEX(Hosts!$A:$M, MATCH(Places!$B5967,Hosts!$A:$A,0), MATCH(Places!G$1,Hosts!$A$1:$M$1,0))</f>
        <v>Within a few hours</v>
      </c>
      <c r="H5967" s="70">
        <f>INDEX(Hosts!$A:$M, MATCH(Places!$B5967,Hosts!$A:$A,0), MATCH(Places!H$1,Hosts!$A$1:$M$1,0))</f>
        <v>1</v>
      </c>
      <c r="I5967" s="70">
        <f>INDEX(Hosts!$A:$M, MATCH(Places!$B5967,Hosts!$A:$A,0), MATCH(Places!I$1,Hosts!$A$1:$M$1,0))</f>
        <v>0.98</v>
      </c>
      <c r="J5967" t="str">
        <f>INDEX(Hosts!$A:$M, MATCH(Places!$B5967,Hosts!$A:$A,0), MATCH(Places!J$1,Hosts!$A$1:$M$1,0))</f>
        <v>No</v>
      </c>
      <c r="K5967">
        <v>17</v>
      </c>
      <c r="L5967" t="str">
        <f>VLOOKUP($K5967,Neighborhoods!$A:$C,2,0)</f>
        <v>Manhattan</v>
      </c>
      <c r="M5967" t="str">
        <f>VLOOKUP($K5967,Neighborhoods!$A:$C,3,0)</f>
        <v>Hell's Kitchen</v>
      </c>
      <c r="N5967" t="str">
        <f>INDEX(Neighborhoods!$A:$C, MATCH(Places!$K5967,Neighborhoods!$A:$A,0), MATCH(Places!N$1,Neighborhoods!$A$1:$C$1,0))</f>
        <v>Manhattan</v>
      </c>
      <c r="O5967" t="str">
        <f>INDEX(Neighborhoods!$A:$C, MATCH(Places!$K5967,Neighborhoods!$A:$A,0), MATCH(Places!O$1,Neighborhoods!$A$1:$C$1,0))</f>
        <v>Hell's Kitchen</v>
      </c>
      <c r="P5967" t="s">
        <v>1</v>
      </c>
      <c r="Q5967" t="str">
        <f t="shared" si="372"/>
        <v>Yes</v>
      </c>
      <c r="R5967">
        <v>4</v>
      </c>
      <c r="S5967" t="str">
        <f t="shared" si="373"/>
        <v>Medium</v>
      </c>
      <c r="T5967" s="50">
        <v>149</v>
      </c>
      <c r="U5967" s="70">
        <f t="shared" si="374"/>
        <v>0.03</v>
      </c>
      <c r="V5967" s="52">
        <v>5</v>
      </c>
      <c r="W5967" s="52" t="str" cm="1">
        <f t="array" ref="W5967">_xlfn.SWITCH(ROUND(V5967,0),5,"Excellent",4,"Good",3,"Ok","Bad")</f>
        <v>Excellent</v>
      </c>
      <c r="X5967">
        <v>3</v>
      </c>
      <c r="Y5967" t="str">
        <f t="shared" si="375"/>
        <v>No</v>
      </c>
      <c r="Z5967" s="68">
        <v>44023</v>
      </c>
      <c r="AA5967" s="68">
        <v>44043</v>
      </c>
      <c r="AB5967">
        <v>362</v>
      </c>
      <c r="AC5967" t="s">
        <v>15616</v>
      </c>
    </row>
    <row r="5968" spans="1:29" x14ac:dyDescent="0.3">
      <c r="A5968" t="s">
        <v>15271</v>
      </c>
      <c r="B5968">
        <v>2565</v>
      </c>
      <c r="C5968" t="str">
        <f>VLOOKUP($B5968,Hosts!$A:$M,10,0)</f>
        <v>Within an hour</v>
      </c>
      <c r="D5968" s="70">
        <f>VLOOKUP($B5968,Hosts!$A:$M,11,0)</f>
        <v>1</v>
      </c>
      <c r="E5968" s="70">
        <f>VLOOKUP($B5968,Hosts!$A:$M,12,0)</f>
        <v>1</v>
      </c>
      <c r="F5968" t="str">
        <f>VLOOKUP($B5968,Hosts!$A:$M,13,0)</f>
        <v>No</v>
      </c>
      <c r="G5968" t="str">
        <f>INDEX(Hosts!$A:$M, MATCH(Places!$B5968,Hosts!$A:$A,0), MATCH(Places!G$1,Hosts!$A$1:$M$1,0))</f>
        <v>Within an hour</v>
      </c>
      <c r="H5968" s="70">
        <f>INDEX(Hosts!$A:$M, MATCH(Places!$B5968,Hosts!$A:$A,0), MATCH(Places!H$1,Hosts!$A$1:$M$1,0))</f>
        <v>1</v>
      </c>
      <c r="I5968" s="70">
        <f>INDEX(Hosts!$A:$M, MATCH(Places!$B5968,Hosts!$A:$A,0), MATCH(Places!I$1,Hosts!$A$1:$M$1,0))</f>
        <v>1</v>
      </c>
      <c r="J5968" t="str">
        <f>INDEX(Hosts!$A:$M, MATCH(Places!$B5968,Hosts!$A:$A,0), MATCH(Places!J$1,Hosts!$A$1:$M$1,0))</f>
        <v>No</v>
      </c>
      <c r="K5968">
        <v>20</v>
      </c>
      <c r="L5968" t="str">
        <f>VLOOKUP($K5968,Neighborhoods!$A:$C,2,0)</f>
        <v>Manhattan</v>
      </c>
      <c r="M5968" t="str">
        <f>VLOOKUP($K5968,Neighborhoods!$A:$C,3,0)</f>
        <v>Upper West Side</v>
      </c>
      <c r="N5968" t="str">
        <f>INDEX(Neighborhoods!$A:$C, MATCH(Places!$K5968,Neighborhoods!$A:$A,0), MATCH(Places!N$1,Neighborhoods!$A$1:$C$1,0))</f>
        <v>Manhattan</v>
      </c>
      <c r="O5968" t="str">
        <f>INDEX(Neighborhoods!$A:$C, MATCH(Places!$K5968,Neighborhoods!$A:$A,0), MATCH(Places!O$1,Neighborhoods!$A$1:$C$1,0))</f>
        <v>Upper West Side</v>
      </c>
      <c r="P5968" t="s">
        <v>11822</v>
      </c>
      <c r="Q5968" t="str">
        <f t="shared" si="372"/>
        <v>No</v>
      </c>
      <c r="R5968">
        <v>2</v>
      </c>
      <c r="S5968" t="str">
        <f t="shared" si="373"/>
        <v>Small</v>
      </c>
      <c r="T5968" s="50">
        <v>147.71</v>
      </c>
      <c r="U5968" s="70">
        <f t="shared" si="374"/>
        <v>0.03</v>
      </c>
      <c r="V5968" s="52">
        <v>4.8</v>
      </c>
      <c r="W5968" s="52" t="str" cm="1">
        <f t="array" ref="W5968">_xlfn.SWITCH(ROUND(V5968,0),5,"Excellent",4,"Good",3,"Ok","Bad")</f>
        <v>Excellent</v>
      </c>
      <c r="X5968">
        <v>5</v>
      </c>
      <c r="Y5968" t="str">
        <f t="shared" si="375"/>
        <v>No</v>
      </c>
      <c r="Z5968" s="68">
        <v>44031</v>
      </c>
      <c r="AA5968" s="68">
        <v>44043</v>
      </c>
      <c r="AB5968">
        <v>198</v>
      </c>
      <c r="AC5968" t="s">
        <v>15616</v>
      </c>
    </row>
    <row r="5969" spans="1:29" x14ac:dyDescent="0.3">
      <c r="A5969" t="s">
        <v>14634</v>
      </c>
      <c r="B5969">
        <v>3184</v>
      </c>
      <c r="C5969" t="str">
        <f>VLOOKUP($B5969,Hosts!$A:$M,10,0)</f>
        <v>Within an hour</v>
      </c>
      <c r="D5969" s="70">
        <f>VLOOKUP($B5969,Hosts!$A:$M,11,0)</f>
        <v>0.98</v>
      </c>
      <c r="E5969" s="70">
        <f>VLOOKUP($B5969,Hosts!$A:$M,12,0)</f>
        <v>0.93</v>
      </c>
      <c r="F5969" t="str">
        <f>VLOOKUP($B5969,Hosts!$A:$M,13,0)</f>
        <v>No</v>
      </c>
      <c r="G5969" t="str">
        <f>INDEX(Hosts!$A:$M, MATCH(Places!$B5969,Hosts!$A:$A,0), MATCH(Places!G$1,Hosts!$A$1:$M$1,0))</f>
        <v>Within an hour</v>
      </c>
      <c r="H5969" s="70">
        <f>INDEX(Hosts!$A:$M, MATCH(Places!$B5969,Hosts!$A:$A,0), MATCH(Places!H$1,Hosts!$A$1:$M$1,0))</f>
        <v>0.98</v>
      </c>
      <c r="I5969" s="70">
        <f>INDEX(Hosts!$A:$M, MATCH(Places!$B5969,Hosts!$A:$A,0), MATCH(Places!I$1,Hosts!$A$1:$M$1,0))</f>
        <v>0.93</v>
      </c>
      <c r="J5969" t="str">
        <f>INDEX(Hosts!$A:$M, MATCH(Places!$B5969,Hosts!$A:$A,0), MATCH(Places!J$1,Hosts!$A$1:$M$1,0))</f>
        <v>No</v>
      </c>
      <c r="K5969">
        <v>30</v>
      </c>
      <c r="L5969" t="str">
        <f>VLOOKUP($K5969,Neighborhoods!$A:$C,2,0)</f>
        <v>Staten Island</v>
      </c>
      <c r="M5969" t="str">
        <f>VLOOKUP($K5969,Neighborhoods!$A:$C,3,0)</f>
        <v>Tompkinsville</v>
      </c>
      <c r="N5969" t="str">
        <f>INDEX(Neighborhoods!$A:$C, MATCH(Places!$K5969,Neighborhoods!$A:$A,0), MATCH(Places!N$1,Neighborhoods!$A$1:$C$1,0))</f>
        <v>Staten Island</v>
      </c>
      <c r="O5969" t="str">
        <f>INDEX(Neighborhoods!$A:$C, MATCH(Places!$K5969,Neighborhoods!$A:$A,0), MATCH(Places!O$1,Neighborhoods!$A$1:$C$1,0))</f>
        <v>Tompkinsville</v>
      </c>
      <c r="P5969" t="s">
        <v>11822</v>
      </c>
      <c r="Q5969" t="str">
        <f t="shared" si="372"/>
        <v>No</v>
      </c>
      <c r="R5969">
        <v>2</v>
      </c>
      <c r="S5969" t="str">
        <f t="shared" si="373"/>
        <v>Small</v>
      </c>
      <c r="T5969" s="50">
        <v>87</v>
      </c>
      <c r="U5969" s="70">
        <f t="shared" si="374"/>
        <v>0.03</v>
      </c>
      <c r="V5969" s="52">
        <v>4.82</v>
      </c>
      <c r="W5969" s="52" t="str" cm="1">
        <f t="array" ref="W5969">_xlfn.SWITCH(ROUND(V5969,0),5,"Excellent",4,"Good",3,"Ok","Bad")</f>
        <v>Excellent</v>
      </c>
      <c r="X5969">
        <v>11</v>
      </c>
      <c r="Y5969" t="str">
        <f t="shared" si="375"/>
        <v>No</v>
      </c>
      <c r="Z5969" s="68">
        <v>44029</v>
      </c>
      <c r="AA5969" s="68">
        <v>44052</v>
      </c>
      <c r="AB5969">
        <v>358</v>
      </c>
      <c r="AC5969" t="s">
        <v>15615</v>
      </c>
    </row>
    <row r="5970" spans="1:29" x14ac:dyDescent="0.3">
      <c r="A5970" t="s">
        <v>13920</v>
      </c>
      <c r="B5970">
        <v>4147</v>
      </c>
      <c r="C5970" t="str">
        <f>VLOOKUP($B5970,Hosts!$A:$M,10,0)</f>
        <v>Within an hour</v>
      </c>
      <c r="D5970" s="70">
        <f>VLOOKUP($B5970,Hosts!$A:$M,11,0)</f>
        <v>1</v>
      </c>
      <c r="E5970" s="70">
        <f>VLOOKUP($B5970,Hosts!$A:$M,12,0)</f>
        <v>0.86</v>
      </c>
      <c r="F5970" t="str">
        <f>VLOOKUP($B5970,Hosts!$A:$M,13,0)</f>
        <v>No</v>
      </c>
      <c r="G5970" t="str">
        <f>INDEX(Hosts!$A:$M, MATCH(Places!$B5970,Hosts!$A:$A,0), MATCH(Places!G$1,Hosts!$A$1:$M$1,0))</f>
        <v>Within an hour</v>
      </c>
      <c r="H5970" s="70">
        <f>INDEX(Hosts!$A:$M, MATCH(Places!$B5970,Hosts!$A:$A,0), MATCH(Places!H$1,Hosts!$A$1:$M$1,0))</f>
        <v>1</v>
      </c>
      <c r="I5970" s="70">
        <f>INDEX(Hosts!$A:$M, MATCH(Places!$B5970,Hosts!$A:$A,0), MATCH(Places!I$1,Hosts!$A$1:$M$1,0))</f>
        <v>0.86</v>
      </c>
      <c r="J5970" t="str">
        <f>INDEX(Hosts!$A:$M, MATCH(Places!$B5970,Hosts!$A:$A,0), MATCH(Places!J$1,Hosts!$A$1:$M$1,0))</f>
        <v>No</v>
      </c>
      <c r="K5970">
        <v>18</v>
      </c>
      <c r="L5970" t="str">
        <f>VLOOKUP($K5970,Neighborhoods!$A:$C,2,0)</f>
        <v>Manhattan</v>
      </c>
      <c r="M5970" t="str">
        <f>VLOOKUP($K5970,Neighborhoods!$A:$C,3,0)</f>
        <v>Midtown</v>
      </c>
      <c r="N5970" t="str">
        <f>INDEX(Neighborhoods!$A:$C, MATCH(Places!$K5970,Neighborhoods!$A:$A,0), MATCH(Places!N$1,Neighborhoods!$A$1:$C$1,0))</f>
        <v>Manhattan</v>
      </c>
      <c r="O5970" t="str">
        <f>INDEX(Neighborhoods!$A:$C, MATCH(Places!$K5970,Neighborhoods!$A:$A,0), MATCH(Places!O$1,Neighborhoods!$A$1:$C$1,0))</f>
        <v>Midtown</v>
      </c>
      <c r="P5970" t="s">
        <v>11822</v>
      </c>
      <c r="Q5970" t="str">
        <f t="shared" si="372"/>
        <v>No</v>
      </c>
      <c r="R5970">
        <v>4</v>
      </c>
      <c r="S5970" t="str">
        <f t="shared" si="373"/>
        <v>Medium</v>
      </c>
      <c r="T5970" s="50">
        <v>109</v>
      </c>
      <c r="U5970" s="70">
        <f t="shared" si="374"/>
        <v>0.03</v>
      </c>
      <c r="V5970" s="52">
        <v>5</v>
      </c>
      <c r="W5970" s="52" t="str" cm="1">
        <f t="array" ref="W5970">_xlfn.SWITCH(ROUND(V5970,0),5,"Excellent",4,"Good",3,"Ok","Bad")</f>
        <v>Excellent</v>
      </c>
      <c r="X5970">
        <v>3</v>
      </c>
      <c r="Y5970" t="str">
        <f t="shared" si="375"/>
        <v>No</v>
      </c>
      <c r="Z5970" s="68">
        <v>44035</v>
      </c>
      <c r="AA5970" s="68">
        <v>44043</v>
      </c>
      <c r="AB5970">
        <v>119</v>
      </c>
      <c r="AC5970" t="s">
        <v>15616</v>
      </c>
    </row>
    <row r="5971" spans="1:29" x14ac:dyDescent="0.3">
      <c r="A5971" t="s">
        <v>13877</v>
      </c>
      <c r="B5971">
        <v>1861</v>
      </c>
      <c r="C5971" t="str">
        <f>VLOOKUP($B5971,Hosts!$A:$M,10,0)</f>
        <v>Within an hour</v>
      </c>
      <c r="D5971" s="70">
        <f>VLOOKUP($B5971,Hosts!$A:$M,11,0)</f>
        <v>1</v>
      </c>
      <c r="E5971" s="70">
        <f>VLOOKUP($B5971,Hosts!$A:$M,12,0)</f>
        <v>1</v>
      </c>
      <c r="F5971" t="str">
        <f>VLOOKUP($B5971,Hosts!$A:$M,13,0)</f>
        <v>Yes</v>
      </c>
      <c r="G5971" t="str">
        <f>INDEX(Hosts!$A:$M, MATCH(Places!$B5971,Hosts!$A:$A,0), MATCH(Places!G$1,Hosts!$A$1:$M$1,0))</f>
        <v>Within an hour</v>
      </c>
      <c r="H5971" s="70">
        <f>INDEX(Hosts!$A:$M, MATCH(Places!$B5971,Hosts!$A:$A,0), MATCH(Places!H$1,Hosts!$A$1:$M$1,0))</f>
        <v>1</v>
      </c>
      <c r="I5971" s="70">
        <f>INDEX(Hosts!$A:$M, MATCH(Places!$B5971,Hosts!$A:$A,0), MATCH(Places!I$1,Hosts!$A$1:$M$1,0))</f>
        <v>1</v>
      </c>
      <c r="J5971" t="str">
        <f>INDEX(Hosts!$A:$M, MATCH(Places!$B5971,Hosts!$A:$A,0), MATCH(Places!J$1,Hosts!$A$1:$M$1,0))</f>
        <v>Yes</v>
      </c>
      <c r="K5971">
        <v>21</v>
      </c>
      <c r="L5971" t="str">
        <f>VLOOKUP($K5971,Neighborhoods!$A:$C,2,0)</f>
        <v>Queens</v>
      </c>
      <c r="M5971" t="str">
        <f>VLOOKUP($K5971,Neighborhoods!$A:$C,3,0)</f>
        <v>Astoria</v>
      </c>
      <c r="N5971" t="str">
        <f>INDEX(Neighborhoods!$A:$C, MATCH(Places!$K5971,Neighborhoods!$A:$A,0), MATCH(Places!N$1,Neighborhoods!$A$1:$C$1,0))</f>
        <v>Queens</v>
      </c>
      <c r="O5971" t="str">
        <f>INDEX(Neighborhoods!$A:$C, MATCH(Places!$K5971,Neighborhoods!$A:$A,0), MATCH(Places!O$1,Neighborhoods!$A$1:$C$1,0))</f>
        <v>Astoria</v>
      </c>
      <c r="P5971" t="s">
        <v>11822</v>
      </c>
      <c r="Q5971" t="str">
        <f t="shared" si="372"/>
        <v>No</v>
      </c>
      <c r="R5971">
        <v>16</v>
      </c>
      <c r="S5971" t="str">
        <f t="shared" si="373"/>
        <v>Large</v>
      </c>
      <c r="T5971" s="50">
        <v>373</v>
      </c>
      <c r="U5971" s="70">
        <f t="shared" si="374"/>
        <v>0.04</v>
      </c>
      <c r="V5971" s="52">
        <v>5</v>
      </c>
      <c r="W5971" s="52" t="str" cm="1">
        <f t="array" ref="W5971">_xlfn.SWITCH(ROUND(V5971,0),5,"Excellent",4,"Good",3,"Ok","Bad")</f>
        <v>Excellent</v>
      </c>
      <c r="X5971">
        <v>9</v>
      </c>
      <c r="Y5971" t="str">
        <f t="shared" si="375"/>
        <v>No</v>
      </c>
      <c r="Z5971" s="68">
        <v>44040</v>
      </c>
      <c r="AA5971" s="68">
        <v>44054</v>
      </c>
      <c r="AB5971">
        <v>160</v>
      </c>
      <c r="AC5971" t="s">
        <v>15616</v>
      </c>
    </row>
    <row r="5972" spans="1:29" x14ac:dyDescent="0.3">
      <c r="A5972" t="s">
        <v>2975</v>
      </c>
      <c r="B5972">
        <v>3315</v>
      </c>
      <c r="C5972" t="str">
        <f>VLOOKUP($B5972,Hosts!$A:$M,10,0)</f>
        <v>Within an hour</v>
      </c>
      <c r="D5972" s="70">
        <f>VLOOKUP($B5972,Hosts!$A:$M,11,0)</f>
        <v>1</v>
      </c>
      <c r="E5972" s="70">
        <f>VLOOKUP($B5972,Hosts!$A:$M,12,0)</f>
        <v>0.98</v>
      </c>
      <c r="F5972" t="str">
        <f>VLOOKUP($B5972,Hosts!$A:$M,13,0)</f>
        <v>No</v>
      </c>
      <c r="G5972" t="str">
        <f>INDEX(Hosts!$A:$M, MATCH(Places!$B5972,Hosts!$A:$A,0), MATCH(Places!G$1,Hosts!$A$1:$M$1,0))</f>
        <v>Within an hour</v>
      </c>
      <c r="H5972" s="70">
        <f>INDEX(Hosts!$A:$M, MATCH(Places!$B5972,Hosts!$A:$A,0), MATCH(Places!H$1,Hosts!$A$1:$M$1,0))</f>
        <v>1</v>
      </c>
      <c r="I5972" s="70">
        <f>INDEX(Hosts!$A:$M, MATCH(Places!$B5972,Hosts!$A:$A,0), MATCH(Places!I$1,Hosts!$A$1:$M$1,0))</f>
        <v>0.98</v>
      </c>
      <c r="J5972" t="str">
        <f>INDEX(Hosts!$A:$M, MATCH(Places!$B5972,Hosts!$A:$A,0), MATCH(Places!J$1,Hosts!$A$1:$M$1,0))</f>
        <v>No</v>
      </c>
      <c r="K5972">
        <v>4</v>
      </c>
      <c r="L5972" t="str">
        <f>VLOOKUP($K5972,Neighborhoods!$A:$C,2,0)</f>
        <v>Bronx</v>
      </c>
      <c r="M5972" t="str">
        <f>VLOOKUP($K5972,Neighborhoods!$A:$C,3,0)</f>
        <v>Mott Haven</v>
      </c>
      <c r="N5972" t="str">
        <f>INDEX(Neighborhoods!$A:$C, MATCH(Places!$K5972,Neighborhoods!$A:$A,0), MATCH(Places!N$1,Neighborhoods!$A$1:$C$1,0))</f>
        <v>Bronx</v>
      </c>
      <c r="O5972" t="str">
        <f>INDEX(Neighborhoods!$A:$C, MATCH(Places!$K5972,Neighborhoods!$A:$A,0), MATCH(Places!O$1,Neighborhoods!$A$1:$C$1,0))</f>
        <v>Mott Haven</v>
      </c>
      <c r="P5972" t="s">
        <v>1</v>
      </c>
      <c r="Q5972" t="str">
        <f t="shared" si="372"/>
        <v>Yes</v>
      </c>
      <c r="R5972">
        <v>4</v>
      </c>
      <c r="S5972" t="str">
        <f t="shared" si="373"/>
        <v>Medium</v>
      </c>
      <c r="T5972" s="50">
        <v>45</v>
      </c>
      <c r="U5972" s="70">
        <f t="shared" si="374"/>
        <v>0.03</v>
      </c>
      <c r="V5972" s="52">
        <v>5</v>
      </c>
      <c r="W5972" s="52" t="str" cm="1">
        <f t="array" ref="W5972">_xlfn.SWITCH(ROUND(V5972,0),5,"Excellent",4,"Good",3,"Ok","Bad")</f>
        <v>Excellent</v>
      </c>
      <c r="X5972">
        <v>4</v>
      </c>
      <c r="Y5972" t="str">
        <f t="shared" si="375"/>
        <v>No</v>
      </c>
      <c r="Z5972" s="68">
        <v>44036</v>
      </c>
      <c r="AA5972" s="68">
        <v>44042</v>
      </c>
      <c r="AB5972">
        <v>364</v>
      </c>
      <c r="AC5972" t="s">
        <v>15616</v>
      </c>
    </row>
    <row r="5973" spans="1:29" x14ac:dyDescent="0.3">
      <c r="A5973" t="s">
        <v>2993</v>
      </c>
      <c r="B5973">
        <v>3315</v>
      </c>
      <c r="C5973" t="str">
        <f>VLOOKUP($B5973,Hosts!$A:$M,10,0)</f>
        <v>Within an hour</v>
      </c>
      <c r="D5973" s="70">
        <f>VLOOKUP($B5973,Hosts!$A:$M,11,0)</f>
        <v>1</v>
      </c>
      <c r="E5973" s="70">
        <f>VLOOKUP($B5973,Hosts!$A:$M,12,0)</f>
        <v>0.98</v>
      </c>
      <c r="F5973" t="str">
        <f>VLOOKUP($B5973,Hosts!$A:$M,13,0)</f>
        <v>No</v>
      </c>
      <c r="G5973" t="str">
        <f>INDEX(Hosts!$A:$M, MATCH(Places!$B5973,Hosts!$A:$A,0), MATCH(Places!G$1,Hosts!$A$1:$M$1,0))</f>
        <v>Within an hour</v>
      </c>
      <c r="H5973" s="70">
        <f>INDEX(Hosts!$A:$M, MATCH(Places!$B5973,Hosts!$A:$A,0), MATCH(Places!H$1,Hosts!$A$1:$M$1,0))</f>
        <v>1</v>
      </c>
      <c r="I5973" s="70">
        <f>INDEX(Hosts!$A:$M, MATCH(Places!$B5973,Hosts!$A:$A,0), MATCH(Places!I$1,Hosts!$A$1:$M$1,0))</f>
        <v>0.98</v>
      </c>
      <c r="J5973" t="str">
        <f>INDEX(Hosts!$A:$M, MATCH(Places!$B5973,Hosts!$A:$A,0), MATCH(Places!J$1,Hosts!$A$1:$M$1,0))</f>
        <v>No</v>
      </c>
      <c r="K5973">
        <v>4</v>
      </c>
      <c r="L5973" t="str">
        <f>VLOOKUP($K5973,Neighborhoods!$A:$C,2,0)</f>
        <v>Bronx</v>
      </c>
      <c r="M5973" t="str">
        <f>VLOOKUP($K5973,Neighborhoods!$A:$C,3,0)</f>
        <v>Mott Haven</v>
      </c>
      <c r="N5973" t="str">
        <f>INDEX(Neighborhoods!$A:$C, MATCH(Places!$K5973,Neighborhoods!$A:$A,0), MATCH(Places!N$1,Neighborhoods!$A$1:$C$1,0))</f>
        <v>Bronx</v>
      </c>
      <c r="O5973" t="str">
        <f>INDEX(Neighborhoods!$A:$C, MATCH(Places!$K5973,Neighborhoods!$A:$A,0), MATCH(Places!O$1,Neighborhoods!$A$1:$C$1,0))</f>
        <v>Mott Haven</v>
      </c>
      <c r="P5973" t="s">
        <v>1</v>
      </c>
      <c r="Q5973" t="str">
        <f t="shared" si="372"/>
        <v>Yes</v>
      </c>
      <c r="R5973">
        <v>4</v>
      </c>
      <c r="S5973" t="str">
        <f t="shared" si="373"/>
        <v>Medium</v>
      </c>
      <c r="T5973" s="50">
        <v>54</v>
      </c>
      <c r="U5973" s="70">
        <f t="shared" si="374"/>
        <v>0.03</v>
      </c>
      <c r="V5973" s="52">
        <v>5</v>
      </c>
      <c r="W5973" s="52" t="str" cm="1">
        <f t="array" ref="W5973">_xlfn.SWITCH(ROUND(V5973,0),5,"Excellent",4,"Good",3,"Ok","Bad")</f>
        <v>Excellent</v>
      </c>
      <c r="X5973">
        <v>5</v>
      </c>
      <c r="Y5973" t="str">
        <f t="shared" si="375"/>
        <v>No</v>
      </c>
      <c r="Z5973" s="68">
        <v>44036</v>
      </c>
      <c r="AA5973" s="68">
        <v>44046</v>
      </c>
      <c r="AB5973">
        <v>337</v>
      </c>
      <c r="AC5973" t="s">
        <v>15616</v>
      </c>
    </row>
    <row r="5974" spans="1:29" x14ac:dyDescent="0.3">
      <c r="A5974" t="s">
        <v>693</v>
      </c>
      <c r="B5974">
        <v>596</v>
      </c>
      <c r="C5974" t="str">
        <f>VLOOKUP($B5974,Hosts!$A:$M,10,0)</f>
        <v>Within an hour</v>
      </c>
      <c r="D5974" s="70">
        <f>VLOOKUP($B5974,Hosts!$A:$M,11,0)</f>
        <v>1</v>
      </c>
      <c r="E5974" s="70">
        <f>VLOOKUP($B5974,Hosts!$A:$M,12,0)</f>
        <v>0.97</v>
      </c>
      <c r="F5974" t="str">
        <f>VLOOKUP($B5974,Hosts!$A:$M,13,0)</f>
        <v>No</v>
      </c>
      <c r="G5974" t="str">
        <f>INDEX(Hosts!$A:$M, MATCH(Places!$B5974,Hosts!$A:$A,0), MATCH(Places!G$1,Hosts!$A$1:$M$1,0))</f>
        <v>Within an hour</v>
      </c>
      <c r="H5974" s="70">
        <f>INDEX(Hosts!$A:$M, MATCH(Places!$B5974,Hosts!$A:$A,0), MATCH(Places!H$1,Hosts!$A$1:$M$1,0))</f>
        <v>1</v>
      </c>
      <c r="I5974" s="70">
        <f>INDEX(Hosts!$A:$M, MATCH(Places!$B5974,Hosts!$A:$A,0), MATCH(Places!I$1,Hosts!$A$1:$M$1,0))</f>
        <v>0.97</v>
      </c>
      <c r="J5974" t="str">
        <f>INDEX(Hosts!$A:$M, MATCH(Places!$B5974,Hosts!$A:$A,0), MATCH(Places!J$1,Hosts!$A$1:$M$1,0))</f>
        <v>No</v>
      </c>
      <c r="K5974">
        <v>15</v>
      </c>
      <c r="L5974" t="str">
        <f>VLOOKUP($K5974,Neighborhoods!$A:$C,2,0)</f>
        <v>Manhattan</v>
      </c>
      <c r="M5974" t="str">
        <f>VLOOKUP($K5974,Neighborhoods!$A:$C,3,0)</f>
        <v>East Village</v>
      </c>
      <c r="N5974" t="str">
        <f>INDEX(Neighborhoods!$A:$C, MATCH(Places!$K5974,Neighborhoods!$A:$A,0), MATCH(Places!N$1,Neighborhoods!$A$1:$C$1,0))</f>
        <v>Manhattan</v>
      </c>
      <c r="O5974" t="str">
        <f>INDEX(Neighborhoods!$A:$C, MATCH(Places!$K5974,Neighborhoods!$A:$A,0), MATCH(Places!O$1,Neighborhoods!$A$1:$C$1,0))</f>
        <v>East Village</v>
      </c>
      <c r="P5974" t="s">
        <v>11822</v>
      </c>
      <c r="Q5974" t="str">
        <f t="shared" si="372"/>
        <v>No</v>
      </c>
      <c r="R5974">
        <v>5</v>
      </c>
      <c r="S5974" t="str">
        <f t="shared" si="373"/>
        <v>Medium</v>
      </c>
      <c r="T5974" s="50">
        <v>130</v>
      </c>
      <c r="U5974" s="70">
        <f t="shared" si="374"/>
        <v>0.03</v>
      </c>
      <c r="V5974" s="52">
        <v>4.62</v>
      </c>
      <c r="W5974" s="52" t="str" cm="1">
        <f t="array" ref="W5974">_xlfn.SWITCH(ROUND(V5974,0),5,"Excellent",4,"Good",3,"Ok","Bad")</f>
        <v>Excellent</v>
      </c>
      <c r="X5974">
        <v>13</v>
      </c>
      <c r="Y5974" t="str">
        <f t="shared" si="375"/>
        <v>No</v>
      </c>
      <c r="Z5974" s="68">
        <v>41953</v>
      </c>
      <c r="AA5974" s="68">
        <v>43919</v>
      </c>
      <c r="AB5974">
        <v>46</v>
      </c>
      <c r="AC5974" t="s">
        <v>15615</v>
      </c>
    </row>
    <row r="5975" spans="1:29" x14ac:dyDescent="0.3">
      <c r="A5975" t="s">
        <v>1608</v>
      </c>
      <c r="B5975">
        <v>1621</v>
      </c>
      <c r="C5975" t="str">
        <f>VLOOKUP($B5975,Hosts!$A:$M,10,0)</f>
        <v>A few days or more</v>
      </c>
      <c r="D5975" s="70">
        <f>VLOOKUP($B5975,Hosts!$A:$M,11,0)</f>
        <v>0.33</v>
      </c>
      <c r="E5975" s="70">
        <f>VLOOKUP($B5975,Hosts!$A:$M,12,0)</f>
        <v>0.67</v>
      </c>
      <c r="F5975" t="str">
        <f>VLOOKUP($B5975,Hosts!$A:$M,13,0)</f>
        <v>No</v>
      </c>
      <c r="G5975" t="str">
        <f>INDEX(Hosts!$A:$M, MATCH(Places!$B5975,Hosts!$A:$A,0), MATCH(Places!G$1,Hosts!$A$1:$M$1,0))</f>
        <v>A few days or more</v>
      </c>
      <c r="H5975" s="70">
        <f>INDEX(Hosts!$A:$M, MATCH(Places!$B5975,Hosts!$A:$A,0), MATCH(Places!H$1,Hosts!$A$1:$M$1,0))</f>
        <v>0.33</v>
      </c>
      <c r="I5975" s="70">
        <f>INDEX(Hosts!$A:$M, MATCH(Places!$B5975,Hosts!$A:$A,0), MATCH(Places!I$1,Hosts!$A$1:$M$1,0))</f>
        <v>0.67</v>
      </c>
      <c r="J5975" t="str">
        <f>INDEX(Hosts!$A:$M, MATCH(Places!$B5975,Hosts!$A:$A,0), MATCH(Places!J$1,Hosts!$A$1:$M$1,0))</f>
        <v>No</v>
      </c>
      <c r="K5975">
        <v>19</v>
      </c>
      <c r="L5975" t="str">
        <f>VLOOKUP($K5975,Neighborhoods!$A:$C,2,0)</f>
        <v>Manhattan</v>
      </c>
      <c r="M5975" t="str">
        <f>VLOOKUP($K5975,Neighborhoods!$A:$C,3,0)</f>
        <v>Upper East Side</v>
      </c>
      <c r="N5975" t="str">
        <f>INDEX(Neighborhoods!$A:$C, MATCH(Places!$K5975,Neighborhoods!$A:$A,0), MATCH(Places!N$1,Neighborhoods!$A$1:$C$1,0))</f>
        <v>Manhattan</v>
      </c>
      <c r="O5975" t="str">
        <f>INDEX(Neighborhoods!$A:$C, MATCH(Places!$K5975,Neighborhoods!$A:$A,0), MATCH(Places!O$1,Neighborhoods!$A$1:$C$1,0))</f>
        <v>Upper East Side</v>
      </c>
      <c r="P5975" t="s">
        <v>11822</v>
      </c>
      <c r="Q5975" t="str">
        <f t="shared" si="372"/>
        <v>No</v>
      </c>
      <c r="R5975">
        <v>2</v>
      </c>
      <c r="S5975" t="str">
        <f t="shared" si="373"/>
        <v>Small</v>
      </c>
      <c r="T5975" s="50">
        <v>116</v>
      </c>
      <c r="U5975" s="70">
        <f t="shared" si="374"/>
        <v>0.03</v>
      </c>
      <c r="V5975" s="52">
        <v>4.72</v>
      </c>
      <c r="W5975" s="52" t="str" cm="1">
        <f t="array" ref="W5975">_xlfn.SWITCH(ROUND(V5975,0),5,"Excellent",4,"Good",3,"Ok","Bad")</f>
        <v>Excellent</v>
      </c>
      <c r="X5975">
        <v>29</v>
      </c>
      <c r="Y5975" t="str">
        <f t="shared" si="375"/>
        <v>No</v>
      </c>
      <c r="Z5975" s="68">
        <v>42622</v>
      </c>
      <c r="AA5975" s="68">
        <v>43899</v>
      </c>
      <c r="AB5975">
        <v>165</v>
      </c>
      <c r="AC5975" t="s">
        <v>15615</v>
      </c>
    </row>
    <row r="5976" spans="1:29" x14ac:dyDescent="0.3">
      <c r="A5976" t="s">
        <v>3424</v>
      </c>
      <c r="B5976">
        <v>3636</v>
      </c>
      <c r="C5976" t="str">
        <f>VLOOKUP($B5976,Hosts!$A:$M,10,0)</f>
        <v>Within an hour</v>
      </c>
      <c r="D5976" s="70">
        <f>VLOOKUP($B5976,Hosts!$A:$M,11,0)</f>
        <v>0.8</v>
      </c>
      <c r="E5976" s="70">
        <f>VLOOKUP($B5976,Hosts!$A:$M,12,0)</f>
        <v>0.74</v>
      </c>
      <c r="F5976" t="str">
        <f>VLOOKUP($B5976,Hosts!$A:$M,13,0)</f>
        <v>Yes</v>
      </c>
      <c r="G5976" t="str">
        <f>INDEX(Hosts!$A:$M, MATCH(Places!$B5976,Hosts!$A:$A,0), MATCH(Places!G$1,Hosts!$A$1:$M$1,0))</f>
        <v>Within an hour</v>
      </c>
      <c r="H5976" s="70">
        <f>INDEX(Hosts!$A:$M, MATCH(Places!$B5976,Hosts!$A:$A,0), MATCH(Places!H$1,Hosts!$A$1:$M$1,0))</f>
        <v>0.8</v>
      </c>
      <c r="I5976" s="70">
        <f>INDEX(Hosts!$A:$M, MATCH(Places!$B5976,Hosts!$A:$A,0), MATCH(Places!I$1,Hosts!$A$1:$M$1,0))</f>
        <v>0.74</v>
      </c>
      <c r="J5976" t="str">
        <f>INDEX(Hosts!$A:$M, MATCH(Places!$B5976,Hosts!$A:$A,0), MATCH(Places!J$1,Hosts!$A$1:$M$1,0))</f>
        <v>Yes</v>
      </c>
      <c r="K5976">
        <v>18</v>
      </c>
      <c r="L5976" t="str">
        <f>VLOOKUP($K5976,Neighborhoods!$A:$C,2,0)</f>
        <v>Manhattan</v>
      </c>
      <c r="M5976" t="str">
        <f>VLOOKUP($K5976,Neighborhoods!$A:$C,3,0)</f>
        <v>Midtown</v>
      </c>
      <c r="N5976" t="str">
        <f>INDEX(Neighborhoods!$A:$C, MATCH(Places!$K5976,Neighborhoods!$A:$A,0), MATCH(Places!N$1,Neighborhoods!$A$1:$C$1,0))</f>
        <v>Manhattan</v>
      </c>
      <c r="O5976" t="str">
        <f>INDEX(Neighborhoods!$A:$C, MATCH(Places!$K5976,Neighborhoods!$A:$A,0), MATCH(Places!O$1,Neighborhoods!$A$1:$C$1,0))</f>
        <v>Midtown</v>
      </c>
      <c r="P5976" t="s">
        <v>11822</v>
      </c>
      <c r="Q5976" t="str">
        <f t="shared" si="372"/>
        <v>No</v>
      </c>
      <c r="R5976">
        <v>4</v>
      </c>
      <c r="S5976" t="str">
        <f t="shared" si="373"/>
        <v>Medium</v>
      </c>
      <c r="T5976" s="50">
        <v>160</v>
      </c>
      <c r="U5976" s="70">
        <f t="shared" si="374"/>
        <v>0.03</v>
      </c>
      <c r="V5976" s="52">
        <v>4.8099999999999996</v>
      </c>
      <c r="W5976" s="52" t="str" cm="1">
        <f t="array" ref="W5976">_xlfn.SWITCH(ROUND(V5976,0),5,"Excellent",4,"Good",3,"Ok","Bad")</f>
        <v>Excellent</v>
      </c>
      <c r="X5976">
        <v>16</v>
      </c>
      <c r="Y5976" t="str">
        <f t="shared" si="375"/>
        <v>No</v>
      </c>
      <c r="Z5976" s="68">
        <v>43622</v>
      </c>
      <c r="AA5976" s="68">
        <v>43927</v>
      </c>
      <c r="AB5976">
        <v>69</v>
      </c>
      <c r="AC5976" t="s">
        <v>15615</v>
      </c>
    </row>
    <row r="5977" spans="1:29" x14ac:dyDescent="0.3">
      <c r="A5977" t="s">
        <v>13510</v>
      </c>
      <c r="B5977">
        <v>1896</v>
      </c>
      <c r="C5977" t="str">
        <f>VLOOKUP($B5977,Hosts!$A:$M,10,0)</f>
        <v>Within an hour</v>
      </c>
      <c r="D5977" s="70">
        <f>VLOOKUP($B5977,Hosts!$A:$M,11,0)</f>
        <v>1</v>
      </c>
      <c r="E5977" s="70">
        <f>VLOOKUP($B5977,Hosts!$A:$M,12,0)</f>
        <v>1</v>
      </c>
      <c r="F5977" t="str">
        <f>VLOOKUP($B5977,Hosts!$A:$M,13,0)</f>
        <v>Yes</v>
      </c>
      <c r="G5977" t="str">
        <f>INDEX(Hosts!$A:$M, MATCH(Places!$B5977,Hosts!$A:$A,0), MATCH(Places!G$1,Hosts!$A$1:$M$1,0))</f>
        <v>Within an hour</v>
      </c>
      <c r="H5977" s="70">
        <f>INDEX(Hosts!$A:$M, MATCH(Places!$B5977,Hosts!$A:$A,0), MATCH(Places!H$1,Hosts!$A$1:$M$1,0))</f>
        <v>1</v>
      </c>
      <c r="I5977" s="70">
        <f>INDEX(Hosts!$A:$M, MATCH(Places!$B5977,Hosts!$A:$A,0), MATCH(Places!I$1,Hosts!$A$1:$M$1,0))</f>
        <v>1</v>
      </c>
      <c r="J5977" t="str">
        <f>INDEX(Hosts!$A:$M, MATCH(Places!$B5977,Hosts!$A:$A,0), MATCH(Places!J$1,Hosts!$A$1:$M$1,0))</f>
        <v>Yes</v>
      </c>
      <c r="K5977">
        <v>7</v>
      </c>
      <c r="L5977" t="str">
        <f>VLOOKUP($K5977,Neighborhoods!$A:$C,2,0)</f>
        <v>Brooklyn</v>
      </c>
      <c r="M5977" t="str">
        <f>VLOOKUP($K5977,Neighborhoods!$A:$C,3,0)</f>
        <v>Bedford-Stuyvesant</v>
      </c>
      <c r="N5977" t="str">
        <f>INDEX(Neighborhoods!$A:$C, MATCH(Places!$K5977,Neighborhoods!$A:$A,0), MATCH(Places!N$1,Neighborhoods!$A$1:$C$1,0))</f>
        <v>Brooklyn</v>
      </c>
      <c r="O5977" t="str">
        <f>INDEX(Neighborhoods!$A:$C, MATCH(Places!$K5977,Neighborhoods!$A:$A,0), MATCH(Places!O$1,Neighborhoods!$A$1:$C$1,0))</f>
        <v>Bedford-Stuyvesant</v>
      </c>
      <c r="P5977" t="s">
        <v>11822</v>
      </c>
      <c r="Q5977" t="str">
        <f t="shared" si="372"/>
        <v>No</v>
      </c>
      <c r="R5977">
        <v>6</v>
      </c>
      <c r="S5977" t="str">
        <f t="shared" si="373"/>
        <v>Large</v>
      </c>
      <c r="T5977" s="50">
        <v>210</v>
      </c>
      <c r="U5977" s="70">
        <f t="shared" si="374"/>
        <v>0.04</v>
      </c>
      <c r="V5977" s="52">
        <v>5</v>
      </c>
      <c r="W5977" s="52" t="str" cm="1">
        <f t="array" ref="W5977">_xlfn.SWITCH(ROUND(V5977,0),5,"Excellent",4,"Good",3,"Ok","Bad")</f>
        <v>Excellent</v>
      </c>
      <c r="X5977">
        <v>18</v>
      </c>
      <c r="Y5977" t="str">
        <f t="shared" si="375"/>
        <v>No</v>
      </c>
      <c r="Z5977" s="68">
        <v>43639</v>
      </c>
      <c r="AA5977" s="68">
        <v>43832</v>
      </c>
      <c r="AB5977">
        <v>365</v>
      </c>
      <c r="AC5977" t="s">
        <v>15615</v>
      </c>
    </row>
    <row r="5978" spans="1:29" x14ac:dyDescent="0.3">
      <c r="A5978" t="s">
        <v>13602</v>
      </c>
      <c r="B5978">
        <v>55</v>
      </c>
      <c r="C5978" t="str">
        <f>VLOOKUP($B5978,Hosts!$A:$M,10,0)</f>
        <v>Within a few hours</v>
      </c>
      <c r="D5978" s="70">
        <f>VLOOKUP($B5978,Hosts!$A:$M,11,0)</f>
        <v>1</v>
      </c>
      <c r="E5978" s="70">
        <f>VLOOKUP($B5978,Hosts!$A:$M,12,0)</f>
        <v>0.87</v>
      </c>
      <c r="F5978" t="str">
        <f>VLOOKUP($B5978,Hosts!$A:$M,13,0)</f>
        <v>No</v>
      </c>
      <c r="G5978" t="str">
        <f>INDEX(Hosts!$A:$M, MATCH(Places!$B5978,Hosts!$A:$A,0), MATCH(Places!G$1,Hosts!$A$1:$M$1,0))</f>
        <v>Within a few hours</v>
      </c>
      <c r="H5978" s="70">
        <f>INDEX(Hosts!$A:$M, MATCH(Places!$B5978,Hosts!$A:$A,0), MATCH(Places!H$1,Hosts!$A$1:$M$1,0))</f>
        <v>1</v>
      </c>
      <c r="I5978" s="70">
        <f>INDEX(Hosts!$A:$M, MATCH(Places!$B5978,Hosts!$A:$A,0), MATCH(Places!I$1,Hosts!$A$1:$M$1,0))</f>
        <v>0.87</v>
      </c>
      <c r="J5978" t="str">
        <f>INDEX(Hosts!$A:$M, MATCH(Places!$B5978,Hosts!$A:$A,0), MATCH(Places!J$1,Hosts!$A$1:$M$1,0))</f>
        <v>No</v>
      </c>
      <c r="K5978">
        <v>12</v>
      </c>
      <c r="L5978" t="str">
        <f>VLOOKUP($K5978,Neighborhoods!$A:$C,2,0)</f>
        <v>Brooklyn</v>
      </c>
      <c r="M5978" t="str">
        <f>VLOOKUP($K5978,Neighborhoods!$A:$C,3,0)</f>
        <v>Williamsburg</v>
      </c>
      <c r="N5978" t="str">
        <f>INDEX(Neighborhoods!$A:$C, MATCH(Places!$K5978,Neighborhoods!$A:$A,0), MATCH(Places!N$1,Neighborhoods!$A$1:$C$1,0))</f>
        <v>Brooklyn</v>
      </c>
      <c r="O5978" t="str">
        <f>INDEX(Neighborhoods!$A:$C, MATCH(Places!$K5978,Neighborhoods!$A:$A,0), MATCH(Places!O$1,Neighborhoods!$A$1:$C$1,0))</f>
        <v>Williamsburg</v>
      </c>
      <c r="P5978" t="s">
        <v>11822</v>
      </c>
      <c r="Q5978" t="str">
        <f t="shared" si="372"/>
        <v>No</v>
      </c>
      <c r="R5978">
        <v>3</v>
      </c>
      <c r="S5978" t="str">
        <f t="shared" si="373"/>
        <v>Medium</v>
      </c>
      <c r="T5978" s="50">
        <v>271</v>
      </c>
      <c r="U5978" s="70">
        <f t="shared" si="374"/>
        <v>0.04</v>
      </c>
      <c r="V5978" s="52">
        <v>4.88</v>
      </c>
      <c r="W5978" s="52" t="str" cm="1">
        <f t="array" ref="W5978">_xlfn.SWITCH(ROUND(V5978,0),5,"Excellent",4,"Good",3,"Ok","Bad")</f>
        <v>Excellent</v>
      </c>
      <c r="X5978">
        <v>172</v>
      </c>
      <c r="Y5978" t="str">
        <f t="shared" si="375"/>
        <v>Yes</v>
      </c>
      <c r="Z5978" s="68">
        <v>40477</v>
      </c>
      <c r="AA5978" s="68">
        <v>44026</v>
      </c>
      <c r="AB5978">
        <v>365</v>
      </c>
      <c r="AC5978" t="s">
        <v>15615</v>
      </c>
    </row>
    <row r="5979" spans="1:29" x14ac:dyDescent="0.3">
      <c r="A5979" t="s">
        <v>3161</v>
      </c>
      <c r="B5979">
        <v>3435</v>
      </c>
      <c r="C5979" t="str">
        <f>VLOOKUP($B5979,Hosts!$A:$M,10,0)</f>
        <v>Within a few hours</v>
      </c>
      <c r="D5979" s="70">
        <f>VLOOKUP($B5979,Hosts!$A:$M,11,0)</f>
        <v>0.95</v>
      </c>
      <c r="E5979" s="70">
        <f>VLOOKUP($B5979,Hosts!$A:$M,12,0)</f>
        <v>0.97</v>
      </c>
      <c r="F5979" t="str">
        <f>VLOOKUP($B5979,Hosts!$A:$M,13,0)</f>
        <v>No</v>
      </c>
      <c r="G5979" t="str">
        <f>INDEX(Hosts!$A:$M, MATCH(Places!$B5979,Hosts!$A:$A,0), MATCH(Places!G$1,Hosts!$A$1:$M$1,0))</f>
        <v>Within a few hours</v>
      </c>
      <c r="H5979" s="70">
        <f>INDEX(Hosts!$A:$M, MATCH(Places!$B5979,Hosts!$A:$A,0), MATCH(Places!H$1,Hosts!$A$1:$M$1,0))</f>
        <v>0.95</v>
      </c>
      <c r="I5979" s="70">
        <f>INDEX(Hosts!$A:$M, MATCH(Places!$B5979,Hosts!$A:$A,0), MATCH(Places!I$1,Hosts!$A$1:$M$1,0))</f>
        <v>0.97</v>
      </c>
      <c r="J5979" t="str">
        <f>INDEX(Hosts!$A:$M, MATCH(Places!$B5979,Hosts!$A:$A,0), MATCH(Places!J$1,Hosts!$A$1:$M$1,0))</f>
        <v>No</v>
      </c>
      <c r="K5979">
        <v>17</v>
      </c>
      <c r="L5979" t="str">
        <f>VLOOKUP($K5979,Neighborhoods!$A:$C,2,0)</f>
        <v>Manhattan</v>
      </c>
      <c r="M5979" t="str">
        <f>VLOOKUP($K5979,Neighborhoods!$A:$C,3,0)</f>
        <v>Hell's Kitchen</v>
      </c>
      <c r="N5979" t="str">
        <f>INDEX(Neighborhoods!$A:$C, MATCH(Places!$K5979,Neighborhoods!$A:$A,0), MATCH(Places!N$1,Neighborhoods!$A$1:$C$1,0))</f>
        <v>Manhattan</v>
      </c>
      <c r="O5979" t="str">
        <f>INDEX(Neighborhoods!$A:$C, MATCH(Places!$K5979,Neighborhoods!$A:$A,0), MATCH(Places!O$1,Neighborhoods!$A$1:$C$1,0))</f>
        <v>Hell's Kitchen</v>
      </c>
      <c r="P5979" t="s">
        <v>11822</v>
      </c>
      <c r="Q5979" t="str">
        <f t="shared" si="372"/>
        <v>No</v>
      </c>
      <c r="R5979">
        <v>4</v>
      </c>
      <c r="S5979" t="str">
        <f t="shared" si="373"/>
        <v>Medium</v>
      </c>
      <c r="T5979" s="50">
        <v>100</v>
      </c>
      <c r="U5979" s="70">
        <f t="shared" si="374"/>
        <v>0.03</v>
      </c>
      <c r="V5979" s="52">
        <v>4.67</v>
      </c>
      <c r="W5979" s="52" t="str" cm="1">
        <f t="array" ref="W5979">_xlfn.SWITCH(ROUND(V5979,0),5,"Excellent",4,"Good",3,"Ok","Bad")</f>
        <v>Excellent</v>
      </c>
      <c r="X5979">
        <v>3</v>
      </c>
      <c r="Y5979" t="str">
        <f t="shared" si="375"/>
        <v>No</v>
      </c>
      <c r="Z5979" s="68">
        <v>43721</v>
      </c>
      <c r="AA5979" s="68">
        <v>43903</v>
      </c>
      <c r="AB5979">
        <v>0</v>
      </c>
      <c r="AC5979" t="s">
        <v>15616</v>
      </c>
    </row>
    <row r="5980" spans="1:29" x14ac:dyDescent="0.3">
      <c r="A5980" t="s">
        <v>2384</v>
      </c>
      <c r="B5980">
        <v>3435</v>
      </c>
      <c r="C5980" t="str">
        <f>VLOOKUP($B5980,Hosts!$A:$M,10,0)</f>
        <v>Within a few hours</v>
      </c>
      <c r="D5980" s="70">
        <f>VLOOKUP($B5980,Hosts!$A:$M,11,0)</f>
        <v>0.95</v>
      </c>
      <c r="E5980" s="70">
        <f>VLOOKUP($B5980,Hosts!$A:$M,12,0)</f>
        <v>0.97</v>
      </c>
      <c r="F5980" t="str">
        <f>VLOOKUP($B5980,Hosts!$A:$M,13,0)</f>
        <v>No</v>
      </c>
      <c r="G5980" t="str">
        <f>INDEX(Hosts!$A:$M, MATCH(Places!$B5980,Hosts!$A:$A,0), MATCH(Places!G$1,Hosts!$A$1:$M$1,0))</f>
        <v>Within a few hours</v>
      </c>
      <c r="H5980" s="70">
        <f>INDEX(Hosts!$A:$M, MATCH(Places!$B5980,Hosts!$A:$A,0), MATCH(Places!H$1,Hosts!$A$1:$M$1,0))</f>
        <v>0.95</v>
      </c>
      <c r="I5980" s="70">
        <f>INDEX(Hosts!$A:$M, MATCH(Places!$B5980,Hosts!$A:$A,0), MATCH(Places!I$1,Hosts!$A$1:$M$1,0))</f>
        <v>0.97</v>
      </c>
      <c r="J5980" t="str">
        <f>INDEX(Hosts!$A:$M, MATCH(Places!$B5980,Hosts!$A:$A,0), MATCH(Places!J$1,Hosts!$A$1:$M$1,0))</f>
        <v>No</v>
      </c>
      <c r="K5980">
        <v>19</v>
      </c>
      <c r="L5980" t="str">
        <f>VLOOKUP($K5980,Neighborhoods!$A:$C,2,0)</f>
        <v>Manhattan</v>
      </c>
      <c r="M5980" t="str">
        <f>VLOOKUP($K5980,Neighborhoods!$A:$C,3,0)</f>
        <v>Upper East Side</v>
      </c>
      <c r="N5980" t="str">
        <f>INDEX(Neighborhoods!$A:$C, MATCH(Places!$K5980,Neighborhoods!$A:$A,0), MATCH(Places!N$1,Neighborhoods!$A$1:$C$1,0))</f>
        <v>Manhattan</v>
      </c>
      <c r="O5980" t="str">
        <f>INDEX(Neighborhoods!$A:$C, MATCH(Places!$K5980,Neighborhoods!$A:$A,0), MATCH(Places!O$1,Neighborhoods!$A$1:$C$1,0))</f>
        <v>Upper East Side</v>
      </c>
      <c r="P5980" t="s">
        <v>11822</v>
      </c>
      <c r="Q5980" t="str">
        <f t="shared" si="372"/>
        <v>No</v>
      </c>
      <c r="R5980">
        <v>5</v>
      </c>
      <c r="S5980" t="str">
        <f t="shared" si="373"/>
        <v>Medium</v>
      </c>
      <c r="T5980" s="50">
        <v>130</v>
      </c>
      <c r="U5980" s="70">
        <f t="shared" si="374"/>
        <v>0.03</v>
      </c>
      <c r="V5980" s="52">
        <v>4.5</v>
      </c>
      <c r="W5980" s="52" t="str" cm="1">
        <f t="array" ref="W5980">_xlfn.SWITCH(ROUND(V5980,0),5,"Excellent",4,"Good",3,"Ok","Bad")</f>
        <v>Excellent</v>
      </c>
      <c r="X5980">
        <v>6</v>
      </c>
      <c r="Y5980" t="str">
        <f t="shared" si="375"/>
        <v>No</v>
      </c>
      <c r="Z5980" s="68">
        <v>43133</v>
      </c>
      <c r="AA5980" s="68">
        <v>43754</v>
      </c>
      <c r="AB5980">
        <v>179</v>
      </c>
      <c r="AC5980" t="s">
        <v>15615</v>
      </c>
    </row>
    <row r="5981" spans="1:29" x14ac:dyDescent="0.3">
      <c r="A5981" t="s">
        <v>771</v>
      </c>
      <c r="B5981">
        <v>596</v>
      </c>
      <c r="C5981" t="str">
        <f>VLOOKUP($B5981,Hosts!$A:$M,10,0)</f>
        <v>Within an hour</v>
      </c>
      <c r="D5981" s="70">
        <f>VLOOKUP($B5981,Hosts!$A:$M,11,0)</f>
        <v>1</v>
      </c>
      <c r="E5981" s="70">
        <f>VLOOKUP($B5981,Hosts!$A:$M,12,0)</f>
        <v>0.97</v>
      </c>
      <c r="F5981" t="str">
        <f>VLOOKUP($B5981,Hosts!$A:$M,13,0)</f>
        <v>No</v>
      </c>
      <c r="G5981" t="str">
        <f>INDEX(Hosts!$A:$M, MATCH(Places!$B5981,Hosts!$A:$A,0), MATCH(Places!G$1,Hosts!$A$1:$M$1,0))</f>
        <v>Within an hour</v>
      </c>
      <c r="H5981" s="70">
        <f>INDEX(Hosts!$A:$M, MATCH(Places!$B5981,Hosts!$A:$A,0), MATCH(Places!H$1,Hosts!$A$1:$M$1,0))</f>
        <v>1</v>
      </c>
      <c r="I5981" s="70">
        <f>INDEX(Hosts!$A:$M, MATCH(Places!$B5981,Hosts!$A:$A,0), MATCH(Places!I$1,Hosts!$A$1:$M$1,0))</f>
        <v>0.97</v>
      </c>
      <c r="J5981" t="str">
        <f>INDEX(Hosts!$A:$M, MATCH(Places!$B5981,Hosts!$A:$A,0), MATCH(Places!J$1,Hosts!$A$1:$M$1,0))</f>
        <v>No</v>
      </c>
      <c r="K5981">
        <v>13</v>
      </c>
      <c r="L5981" t="str">
        <f>VLOOKUP($K5981,Neighborhoods!$A:$C,2,0)</f>
        <v>Manhattan</v>
      </c>
      <c r="M5981" t="str">
        <f>VLOOKUP($K5981,Neighborhoods!$A:$C,3,0)</f>
        <v>Chelsea</v>
      </c>
      <c r="N5981" t="str">
        <f>INDEX(Neighborhoods!$A:$C, MATCH(Places!$K5981,Neighborhoods!$A:$A,0), MATCH(Places!N$1,Neighborhoods!$A$1:$C$1,0))</f>
        <v>Manhattan</v>
      </c>
      <c r="O5981" t="str">
        <f>INDEX(Neighborhoods!$A:$C, MATCH(Places!$K5981,Neighborhoods!$A:$A,0), MATCH(Places!O$1,Neighborhoods!$A$1:$C$1,0))</f>
        <v>Chelsea</v>
      </c>
      <c r="P5981" t="s">
        <v>11822</v>
      </c>
      <c r="Q5981" t="str">
        <f t="shared" si="372"/>
        <v>No</v>
      </c>
      <c r="R5981">
        <v>4</v>
      </c>
      <c r="S5981" t="str">
        <f t="shared" si="373"/>
        <v>Medium</v>
      </c>
      <c r="T5981" s="50">
        <v>120</v>
      </c>
      <c r="U5981" s="70">
        <f t="shared" si="374"/>
        <v>0.03</v>
      </c>
      <c r="V5981" s="52">
        <v>4.4400000000000004</v>
      </c>
      <c r="W5981" s="52" t="str" cm="1">
        <f t="array" ref="W5981">_xlfn.SWITCH(ROUND(V5981,0),5,"Excellent",4,"Good",3,"Ok","Bad")</f>
        <v>Good</v>
      </c>
      <c r="X5981">
        <v>9</v>
      </c>
      <c r="Y5981" t="str">
        <f t="shared" si="375"/>
        <v>No</v>
      </c>
      <c r="Z5981" s="68">
        <v>42282</v>
      </c>
      <c r="AA5981" s="68">
        <v>43882</v>
      </c>
      <c r="AB5981">
        <v>107</v>
      </c>
      <c r="AC5981" t="s">
        <v>15615</v>
      </c>
    </row>
    <row r="5982" spans="1:29" x14ac:dyDescent="0.3">
      <c r="A5982" t="s">
        <v>1038</v>
      </c>
      <c r="B5982">
        <v>596</v>
      </c>
      <c r="C5982" t="str">
        <f>VLOOKUP($B5982,Hosts!$A:$M,10,0)</f>
        <v>Within an hour</v>
      </c>
      <c r="D5982" s="70">
        <f>VLOOKUP($B5982,Hosts!$A:$M,11,0)</f>
        <v>1</v>
      </c>
      <c r="E5982" s="70">
        <f>VLOOKUP($B5982,Hosts!$A:$M,12,0)</f>
        <v>0.97</v>
      </c>
      <c r="F5982" t="str">
        <f>VLOOKUP($B5982,Hosts!$A:$M,13,0)</f>
        <v>No</v>
      </c>
      <c r="G5982" t="str">
        <f>INDEX(Hosts!$A:$M, MATCH(Places!$B5982,Hosts!$A:$A,0), MATCH(Places!G$1,Hosts!$A$1:$M$1,0))</f>
        <v>Within an hour</v>
      </c>
      <c r="H5982" s="70">
        <f>INDEX(Hosts!$A:$M, MATCH(Places!$B5982,Hosts!$A:$A,0), MATCH(Places!H$1,Hosts!$A$1:$M$1,0))</f>
        <v>1</v>
      </c>
      <c r="I5982" s="70">
        <f>INDEX(Hosts!$A:$M, MATCH(Places!$B5982,Hosts!$A:$A,0), MATCH(Places!I$1,Hosts!$A$1:$M$1,0))</f>
        <v>0.97</v>
      </c>
      <c r="J5982" t="str">
        <f>INDEX(Hosts!$A:$M, MATCH(Places!$B5982,Hosts!$A:$A,0), MATCH(Places!J$1,Hosts!$A$1:$M$1,0))</f>
        <v>No</v>
      </c>
      <c r="K5982">
        <v>13</v>
      </c>
      <c r="L5982" t="str">
        <f>VLOOKUP($K5982,Neighborhoods!$A:$C,2,0)</f>
        <v>Manhattan</v>
      </c>
      <c r="M5982" t="str">
        <f>VLOOKUP($K5982,Neighborhoods!$A:$C,3,0)</f>
        <v>Chelsea</v>
      </c>
      <c r="N5982" t="str">
        <f>INDEX(Neighborhoods!$A:$C, MATCH(Places!$K5982,Neighborhoods!$A:$A,0), MATCH(Places!N$1,Neighborhoods!$A$1:$C$1,0))</f>
        <v>Manhattan</v>
      </c>
      <c r="O5982" t="str">
        <f>INDEX(Neighborhoods!$A:$C, MATCH(Places!$K5982,Neighborhoods!$A:$A,0), MATCH(Places!O$1,Neighborhoods!$A$1:$C$1,0))</f>
        <v>Chelsea</v>
      </c>
      <c r="P5982" t="s">
        <v>11822</v>
      </c>
      <c r="Q5982" t="str">
        <f t="shared" si="372"/>
        <v>No</v>
      </c>
      <c r="R5982">
        <v>4</v>
      </c>
      <c r="S5982" t="str">
        <f t="shared" si="373"/>
        <v>Medium</v>
      </c>
      <c r="T5982" s="50">
        <v>125</v>
      </c>
      <c r="U5982" s="70">
        <f t="shared" si="374"/>
        <v>0.03</v>
      </c>
      <c r="V5982" s="52">
        <v>4.9000000000000004</v>
      </c>
      <c r="W5982" s="52" t="str" cm="1">
        <f t="array" ref="W5982">_xlfn.SWITCH(ROUND(V5982,0),5,"Excellent",4,"Good",3,"Ok","Bad")</f>
        <v>Excellent</v>
      </c>
      <c r="X5982">
        <v>10</v>
      </c>
      <c r="Y5982" t="str">
        <f t="shared" si="375"/>
        <v>No</v>
      </c>
      <c r="Z5982" s="68">
        <v>42225</v>
      </c>
      <c r="AA5982" s="68">
        <v>43786</v>
      </c>
      <c r="AB5982">
        <v>365</v>
      </c>
      <c r="AC5982" t="s">
        <v>15615</v>
      </c>
    </row>
    <row r="5983" spans="1:29" x14ac:dyDescent="0.3">
      <c r="A5983" t="s">
        <v>13762</v>
      </c>
      <c r="B5983">
        <v>1570</v>
      </c>
      <c r="C5983" t="str">
        <f>VLOOKUP($B5983,Hosts!$A:$M,10,0)</f>
        <v>Within a few hours</v>
      </c>
      <c r="D5983" s="70">
        <f>VLOOKUP($B5983,Hosts!$A:$M,11,0)</f>
        <v>1</v>
      </c>
      <c r="E5983" s="70">
        <f>VLOOKUP($B5983,Hosts!$A:$M,12,0)</f>
        <v>0.91</v>
      </c>
      <c r="F5983" t="str">
        <f>VLOOKUP($B5983,Hosts!$A:$M,13,0)</f>
        <v>Yes</v>
      </c>
      <c r="G5983" t="str">
        <f>INDEX(Hosts!$A:$M, MATCH(Places!$B5983,Hosts!$A:$A,0), MATCH(Places!G$1,Hosts!$A$1:$M$1,0))</f>
        <v>Within a few hours</v>
      </c>
      <c r="H5983" s="70">
        <f>INDEX(Hosts!$A:$M, MATCH(Places!$B5983,Hosts!$A:$A,0), MATCH(Places!H$1,Hosts!$A$1:$M$1,0))</f>
        <v>1</v>
      </c>
      <c r="I5983" s="70">
        <f>INDEX(Hosts!$A:$M, MATCH(Places!$B5983,Hosts!$A:$A,0), MATCH(Places!I$1,Hosts!$A$1:$M$1,0))</f>
        <v>0.91</v>
      </c>
      <c r="J5983" t="str">
        <f>INDEX(Hosts!$A:$M, MATCH(Places!$B5983,Hosts!$A:$A,0), MATCH(Places!J$1,Hosts!$A$1:$M$1,0))</f>
        <v>Yes</v>
      </c>
      <c r="K5983">
        <v>7</v>
      </c>
      <c r="L5983" t="str">
        <f>VLOOKUP($K5983,Neighborhoods!$A:$C,2,0)</f>
        <v>Brooklyn</v>
      </c>
      <c r="M5983" t="str">
        <f>VLOOKUP($K5983,Neighborhoods!$A:$C,3,0)</f>
        <v>Bedford-Stuyvesant</v>
      </c>
      <c r="N5983" t="str">
        <f>INDEX(Neighborhoods!$A:$C, MATCH(Places!$K5983,Neighborhoods!$A:$A,0), MATCH(Places!N$1,Neighborhoods!$A$1:$C$1,0))</f>
        <v>Brooklyn</v>
      </c>
      <c r="O5983" t="str">
        <f>INDEX(Neighborhoods!$A:$C, MATCH(Places!$K5983,Neighborhoods!$A:$A,0), MATCH(Places!O$1,Neighborhoods!$A$1:$C$1,0))</f>
        <v>Bedford-Stuyvesant</v>
      </c>
      <c r="P5983" t="s">
        <v>11822</v>
      </c>
      <c r="Q5983" t="str">
        <f t="shared" si="372"/>
        <v>No</v>
      </c>
      <c r="R5983">
        <v>2</v>
      </c>
      <c r="S5983" t="str">
        <f t="shared" si="373"/>
        <v>Small</v>
      </c>
      <c r="T5983" s="50">
        <v>150</v>
      </c>
      <c r="U5983" s="70">
        <f t="shared" si="374"/>
        <v>0.03</v>
      </c>
      <c r="V5983" s="52">
        <v>5</v>
      </c>
      <c r="W5983" s="52" t="str" cm="1">
        <f t="array" ref="W5983">_xlfn.SWITCH(ROUND(V5983,0),5,"Excellent",4,"Good",3,"Ok","Bad")</f>
        <v>Excellent</v>
      </c>
      <c r="X5983">
        <v>5</v>
      </c>
      <c r="Y5983" t="str">
        <f t="shared" si="375"/>
        <v>No</v>
      </c>
      <c r="Z5983" s="68">
        <v>42917</v>
      </c>
      <c r="AA5983" s="68">
        <v>43738</v>
      </c>
      <c r="AB5983">
        <v>304</v>
      </c>
      <c r="AC5983" t="s">
        <v>15615</v>
      </c>
    </row>
    <row r="5984" spans="1:29" x14ac:dyDescent="0.3">
      <c r="A5984" t="s">
        <v>13854</v>
      </c>
      <c r="B5984">
        <v>3162</v>
      </c>
      <c r="C5984" t="str">
        <f>VLOOKUP($B5984,Hosts!$A:$M,10,0)</f>
        <v>Within a day</v>
      </c>
      <c r="D5984" s="70">
        <f>VLOOKUP($B5984,Hosts!$A:$M,11,0)</f>
        <v>0.5</v>
      </c>
      <c r="E5984" s="70">
        <f>VLOOKUP($B5984,Hosts!$A:$M,12,0)</f>
        <v>1</v>
      </c>
      <c r="F5984" t="str">
        <f>VLOOKUP($B5984,Hosts!$A:$M,13,0)</f>
        <v>Yes</v>
      </c>
      <c r="G5984" t="str">
        <f>INDEX(Hosts!$A:$M, MATCH(Places!$B5984,Hosts!$A:$A,0), MATCH(Places!G$1,Hosts!$A$1:$M$1,0))</f>
        <v>Within a day</v>
      </c>
      <c r="H5984" s="70">
        <f>INDEX(Hosts!$A:$M, MATCH(Places!$B5984,Hosts!$A:$A,0), MATCH(Places!H$1,Hosts!$A$1:$M$1,0))</f>
        <v>0.5</v>
      </c>
      <c r="I5984" s="70">
        <f>INDEX(Hosts!$A:$M, MATCH(Places!$B5984,Hosts!$A:$A,0), MATCH(Places!I$1,Hosts!$A$1:$M$1,0))</f>
        <v>1</v>
      </c>
      <c r="J5984" t="str">
        <f>INDEX(Hosts!$A:$M, MATCH(Places!$B5984,Hosts!$A:$A,0), MATCH(Places!J$1,Hosts!$A$1:$M$1,0))</f>
        <v>Yes</v>
      </c>
      <c r="K5984">
        <v>6</v>
      </c>
      <c r="L5984" t="str">
        <f>VLOOKUP($K5984,Neighborhoods!$A:$C,2,0)</f>
        <v>Bronx</v>
      </c>
      <c r="M5984" t="str">
        <f>VLOOKUP($K5984,Neighborhoods!$A:$C,3,0)</f>
        <v>Wakefield</v>
      </c>
      <c r="N5984" t="str">
        <f>INDEX(Neighborhoods!$A:$C, MATCH(Places!$K5984,Neighborhoods!$A:$A,0), MATCH(Places!N$1,Neighborhoods!$A$1:$C$1,0))</f>
        <v>Bronx</v>
      </c>
      <c r="O5984" t="str">
        <f>INDEX(Neighborhoods!$A:$C, MATCH(Places!$K5984,Neighborhoods!$A:$A,0), MATCH(Places!O$1,Neighborhoods!$A$1:$C$1,0))</f>
        <v>Wakefield</v>
      </c>
      <c r="P5984" t="s">
        <v>11822</v>
      </c>
      <c r="Q5984" t="str">
        <f t="shared" si="372"/>
        <v>No</v>
      </c>
      <c r="R5984">
        <v>2</v>
      </c>
      <c r="S5984" t="str">
        <f t="shared" si="373"/>
        <v>Small</v>
      </c>
      <c r="T5984" s="50">
        <v>140</v>
      </c>
      <c r="U5984" s="70">
        <f t="shared" si="374"/>
        <v>0.03</v>
      </c>
      <c r="V5984" s="52">
        <v>4.91</v>
      </c>
      <c r="W5984" s="52" t="str" cm="1">
        <f t="array" ref="W5984">_xlfn.SWITCH(ROUND(V5984,0),5,"Excellent",4,"Good",3,"Ok","Bad")</f>
        <v>Excellent</v>
      </c>
      <c r="X5984">
        <v>32</v>
      </c>
      <c r="Y5984" t="str">
        <f t="shared" si="375"/>
        <v>No</v>
      </c>
      <c r="Z5984" s="68">
        <v>43786</v>
      </c>
      <c r="AA5984" s="68">
        <v>43941</v>
      </c>
      <c r="AB5984">
        <v>73</v>
      </c>
      <c r="AC5984" t="s">
        <v>15616</v>
      </c>
    </row>
    <row r="5985" spans="1:29" x14ac:dyDescent="0.3">
      <c r="A5985" t="s">
        <v>869</v>
      </c>
      <c r="B5985">
        <v>596</v>
      </c>
      <c r="C5985" t="str">
        <f>VLOOKUP($B5985,Hosts!$A:$M,10,0)</f>
        <v>Within an hour</v>
      </c>
      <c r="D5985" s="70">
        <f>VLOOKUP($B5985,Hosts!$A:$M,11,0)</f>
        <v>1</v>
      </c>
      <c r="E5985" s="70">
        <f>VLOOKUP($B5985,Hosts!$A:$M,12,0)</f>
        <v>0.97</v>
      </c>
      <c r="F5985" t="str">
        <f>VLOOKUP($B5985,Hosts!$A:$M,13,0)</f>
        <v>No</v>
      </c>
      <c r="G5985" t="str">
        <f>INDEX(Hosts!$A:$M, MATCH(Places!$B5985,Hosts!$A:$A,0), MATCH(Places!G$1,Hosts!$A$1:$M$1,0))</f>
        <v>Within an hour</v>
      </c>
      <c r="H5985" s="70">
        <f>INDEX(Hosts!$A:$M, MATCH(Places!$B5985,Hosts!$A:$A,0), MATCH(Places!H$1,Hosts!$A$1:$M$1,0))</f>
        <v>1</v>
      </c>
      <c r="I5985" s="70">
        <f>INDEX(Hosts!$A:$M, MATCH(Places!$B5985,Hosts!$A:$A,0), MATCH(Places!I$1,Hosts!$A$1:$M$1,0))</f>
        <v>0.97</v>
      </c>
      <c r="J5985" t="str">
        <f>INDEX(Hosts!$A:$M, MATCH(Places!$B5985,Hosts!$A:$A,0), MATCH(Places!J$1,Hosts!$A$1:$M$1,0))</f>
        <v>No</v>
      </c>
      <c r="K5985">
        <v>17</v>
      </c>
      <c r="L5985" t="str">
        <f>VLOOKUP($K5985,Neighborhoods!$A:$C,2,0)</f>
        <v>Manhattan</v>
      </c>
      <c r="M5985" t="str">
        <f>VLOOKUP($K5985,Neighborhoods!$A:$C,3,0)</f>
        <v>Hell's Kitchen</v>
      </c>
      <c r="N5985" t="str">
        <f>INDEX(Neighborhoods!$A:$C, MATCH(Places!$K5985,Neighborhoods!$A:$A,0), MATCH(Places!N$1,Neighborhoods!$A$1:$C$1,0))</f>
        <v>Manhattan</v>
      </c>
      <c r="O5985" t="str">
        <f>INDEX(Neighborhoods!$A:$C, MATCH(Places!$K5985,Neighborhoods!$A:$A,0), MATCH(Places!O$1,Neighborhoods!$A$1:$C$1,0))</f>
        <v>Hell's Kitchen</v>
      </c>
      <c r="P5985" t="s">
        <v>11822</v>
      </c>
      <c r="Q5985" t="str">
        <f t="shared" si="372"/>
        <v>No</v>
      </c>
      <c r="R5985">
        <v>4</v>
      </c>
      <c r="S5985" t="str">
        <f t="shared" si="373"/>
        <v>Medium</v>
      </c>
      <c r="T5985" s="50">
        <v>130</v>
      </c>
      <c r="U5985" s="70">
        <f t="shared" si="374"/>
        <v>0.03</v>
      </c>
      <c r="V5985" s="52">
        <v>4.8600000000000003</v>
      </c>
      <c r="W5985" s="52" t="str" cm="1">
        <f t="array" ref="W5985">_xlfn.SWITCH(ROUND(V5985,0),5,"Excellent",4,"Good",3,"Ok","Bad")</f>
        <v>Excellent</v>
      </c>
      <c r="X5985">
        <v>22</v>
      </c>
      <c r="Y5985" t="str">
        <f t="shared" si="375"/>
        <v>No</v>
      </c>
      <c r="Z5985" s="68">
        <v>42251</v>
      </c>
      <c r="AA5985" s="68">
        <v>43876</v>
      </c>
      <c r="AB5985">
        <v>351</v>
      </c>
      <c r="AC5985" t="s">
        <v>15615</v>
      </c>
    </row>
    <row r="5986" spans="1:29" x14ac:dyDescent="0.3">
      <c r="A5986" t="s">
        <v>2393</v>
      </c>
      <c r="B5986">
        <v>3435</v>
      </c>
      <c r="C5986" t="str">
        <f>VLOOKUP($B5986,Hosts!$A:$M,10,0)</f>
        <v>Within a few hours</v>
      </c>
      <c r="D5986" s="70">
        <f>VLOOKUP($B5986,Hosts!$A:$M,11,0)</f>
        <v>0.95</v>
      </c>
      <c r="E5986" s="70">
        <f>VLOOKUP($B5986,Hosts!$A:$M,12,0)</f>
        <v>0.97</v>
      </c>
      <c r="F5986" t="str">
        <f>VLOOKUP($B5986,Hosts!$A:$M,13,0)</f>
        <v>No</v>
      </c>
      <c r="G5986" t="str">
        <f>INDEX(Hosts!$A:$M, MATCH(Places!$B5986,Hosts!$A:$A,0), MATCH(Places!G$1,Hosts!$A$1:$M$1,0))</f>
        <v>Within a few hours</v>
      </c>
      <c r="H5986" s="70">
        <f>INDEX(Hosts!$A:$M, MATCH(Places!$B5986,Hosts!$A:$A,0), MATCH(Places!H$1,Hosts!$A$1:$M$1,0))</f>
        <v>0.95</v>
      </c>
      <c r="I5986" s="70">
        <f>INDEX(Hosts!$A:$M, MATCH(Places!$B5986,Hosts!$A:$A,0), MATCH(Places!I$1,Hosts!$A$1:$M$1,0))</f>
        <v>0.97</v>
      </c>
      <c r="J5986" t="str">
        <f>INDEX(Hosts!$A:$M, MATCH(Places!$B5986,Hosts!$A:$A,0), MATCH(Places!J$1,Hosts!$A$1:$M$1,0))</f>
        <v>No</v>
      </c>
      <c r="K5986">
        <v>19</v>
      </c>
      <c r="L5986" t="str">
        <f>VLOOKUP($K5986,Neighborhoods!$A:$C,2,0)</f>
        <v>Manhattan</v>
      </c>
      <c r="M5986" t="str">
        <f>VLOOKUP($K5986,Neighborhoods!$A:$C,3,0)</f>
        <v>Upper East Side</v>
      </c>
      <c r="N5986" t="str">
        <f>INDEX(Neighborhoods!$A:$C, MATCH(Places!$K5986,Neighborhoods!$A:$A,0), MATCH(Places!N$1,Neighborhoods!$A$1:$C$1,0))</f>
        <v>Manhattan</v>
      </c>
      <c r="O5986" t="str">
        <f>INDEX(Neighborhoods!$A:$C, MATCH(Places!$K5986,Neighborhoods!$A:$A,0), MATCH(Places!O$1,Neighborhoods!$A$1:$C$1,0))</f>
        <v>Upper East Side</v>
      </c>
      <c r="P5986" t="s">
        <v>11822</v>
      </c>
      <c r="Q5986" t="str">
        <f t="shared" si="372"/>
        <v>No</v>
      </c>
      <c r="R5986">
        <v>5</v>
      </c>
      <c r="S5986" t="str">
        <f t="shared" si="373"/>
        <v>Medium</v>
      </c>
      <c r="T5986" s="50">
        <v>150</v>
      </c>
      <c r="U5986" s="70">
        <f t="shared" si="374"/>
        <v>0.03</v>
      </c>
      <c r="V5986" s="52">
        <v>4.5</v>
      </c>
      <c r="W5986" s="52" t="str" cm="1">
        <f t="array" ref="W5986">_xlfn.SWITCH(ROUND(V5986,0),5,"Excellent",4,"Good",3,"Ok","Bad")</f>
        <v>Excellent</v>
      </c>
      <c r="X5986">
        <v>6</v>
      </c>
      <c r="Y5986" t="str">
        <f t="shared" si="375"/>
        <v>No</v>
      </c>
      <c r="Z5986" s="68">
        <v>43296</v>
      </c>
      <c r="AA5986" s="68">
        <v>43825</v>
      </c>
      <c r="AB5986">
        <v>180</v>
      </c>
      <c r="AC5986" t="s">
        <v>15615</v>
      </c>
    </row>
    <row r="5987" spans="1:29" x14ac:dyDescent="0.3">
      <c r="A5987" t="s">
        <v>651</v>
      </c>
      <c r="B5987">
        <v>596</v>
      </c>
      <c r="C5987" t="str">
        <f>VLOOKUP($B5987,Hosts!$A:$M,10,0)</f>
        <v>Within an hour</v>
      </c>
      <c r="D5987" s="70">
        <f>VLOOKUP($B5987,Hosts!$A:$M,11,0)</f>
        <v>1</v>
      </c>
      <c r="E5987" s="70">
        <f>VLOOKUP($B5987,Hosts!$A:$M,12,0)</f>
        <v>0.97</v>
      </c>
      <c r="F5987" t="str">
        <f>VLOOKUP($B5987,Hosts!$A:$M,13,0)</f>
        <v>No</v>
      </c>
      <c r="G5987" t="str">
        <f>INDEX(Hosts!$A:$M, MATCH(Places!$B5987,Hosts!$A:$A,0), MATCH(Places!G$1,Hosts!$A$1:$M$1,0))</f>
        <v>Within an hour</v>
      </c>
      <c r="H5987" s="70">
        <f>INDEX(Hosts!$A:$M, MATCH(Places!$B5987,Hosts!$A:$A,0), MATCH(Places!H$1,Hosts!$A$1:$M$1,0))</f>
        <v>1</v>
      </c>
      <c r="I5987" s="70">
        <f>INDEX(Hosts!$A:$M, MATCH(Places!$B5987,Hosts!$A:$A,0), MATCH(Places!I$1,Hosts!$A$1:$M$1,0))</f>
        <v>0.97</v>
      </c>
      <c r="J5987" t="str">
        <f>INDEX(Hosts!$A:$M, MATCH(Places!$B5987,Hosts!$A:$A,0), MATCH(Places!J$1,Hosts!$A$1:$M$1,0))</f>
        <v>No</v>
      </c>
      <c r="K5987">
        <v>19</v>
      </c>
      <c r="L5987" t="str">
        <f>VLOOKUP($K5987,Neighborhoods!$A:$C,2,0)</f>
        <v>Manhattan</v>
      </c>
      <c r="M5987" t="str">
        <f>VLOOKUP($K5987,Neighborhoods!$A:$C,3,0)</f>
        <v>Upper East Side</v>
      </c>
      <c r="N5987" t="str">
        <f>INDEX(Neighborhoods!$A:$C, MATCH(Places!$K5987,Neighborhoods!$A:$A,0), MATCH(Places!N$1,Neighborhoods!$A$1:$C$1,0))</f>
        <v>Manhattan</v>
      </c>
      <c r="O5987" t="str">
        <f>INDEX(Neighborhoods!$A:$C, MATCH(Places!$K5987,Neighborhoods!$A:$A,0), MATCH(Places!O$1,Neighborhoods!$A$1:$C$1,0))</f>
        <v>Upper East Side</v>
      </c>
      <c r="P5987" t="s">
        <v>11822</v>
      </c>
      <c r="Q5987" t="str">
        <f t="shared" si="372"/>
        <v>No</v>
      </c>
      <c r="R5987">
        <v>5</v>
      </c>
      <c r="S5987" t="str">
        <f t="shared" si="373"/>
        <v>Medium</v>
      </c>
      <c r="T5987" s="50">
        <v>155</v>
      </c>
      <c r="U5987" s="70">
        <f t="shared" si="374"/>
        <v>0.03</v>
      </c>
      <c r="V5987" s="52">
        <v>4.8099999999999996</v>
      </c>
      <c r="W5987" s="52" t="str" cm="1">
        <f t="array" ref="W5987">_xlfn.SWITCH(ROUND(V5987,0),5,"Excellent",4,"Good",3,"Ok","Bad")</f>
        <v>Excellent</v>
      </c>
      <c r="X5987">
        <v>16</v>
      </c>
      <c r="Y5987" t="str">
        <f t="shared" si="375"/>
        <v>No</v>
      </c>
      <c r="Z5987" s="68">
        <v>41883</v>
      </c>
      <c r="AA5987" s="68">
        <v>43815</v>
      </c>
      <c r="AB5987">
        <v>365</v>
      </c>
      <c r="AC5987" t="s">
        <v>15615</v>
      </c>
    </row>
    <row r="5988" spans="1:29" x14ac:dyDescent="0.3">
      <c r="A5988" t="s">
        <v>3237</v>
      </c>
      <c r="B5988">
        <v>3435</v>
      </c>
      <c r="C5988" t="str">
        <f>VLOOKUP($B5988,Hosts!$A:$M,10,0)</f>
        <v>Within a few hours</v>
      </c>
      <c r="D5988" s="70">
        <f>VLOOKUP($B5988,Hosts!$A:$M,11,0)</f>
        <v>0.95</v>
      </c>
      <c r="E5988" s="70">
        <f>VLOOKUP($B5988,Hosts!$A:$M,12,0)</f>
        <v>0.97</v>
      </c>
      <c r="F5988" t="str">
        <f>VLOOKUP($B5988,Hosts!$A:$M,13,0)</f>
        <v>No</v>
      </c>
      <c r="G5988" t="str">
        <f>INDEX(Hosts!$A:$M, MATCH(Places!$B5988,Hosts!$A:$A,0), MATCH(Places!G$1,Hosts!$A$1:$M$1,0))</f>
        <v>Within a few hours</v>
      </c>
      <c r="H5988" s="70">
        <f>INDEX(Hosts!$A:$M, MATCH(Places!$B5988,Hosts!$A:$A,0), MATCH(Places!H$1,Hosts!$A$1:$M$1,0))</f>
        <v>0.95</v>
      </c>
      <c r="I5988" s="70">
        <f>INDEX(Hosts!$A:$M, MATCH(Places!$B5988,Hosts!$A:$A,0), MATCH(Places!I$1,Hosts!$A$1:$M$1,0))</f>
        <v>0.97</v>
      </c>
      <c r="J5988" t="str">
        <f>INDEX(Hosts!$A:$M, MATCH(Places!$B5988,Hosts!$A:$A,0), MATCH(Places!J$1,Hosts!$A$1:$M$1,0))</f>
        <v>No</v>
      </c>
      <c r="K5988">
        <v>19</v>
      </c>
      <c r="L5988" t="str">
        <f>VLOOKUP($K5988,Neighborhoods!$A:$C,2,0)</f>
        <v>Manhattan</v>
      </c>
      <c r="M5988" t="str">
        <f>VLOOKUP($K5988,Neighborhoods!$A:$C,3,0)</f>
        <v>Upper East Side</v>
      </c>
      <c r="N5988" t="str">
        <f>INDEX(Neighborhoods!$A:$C, MATCH(Places!$K5988,Neighborhoods!$A:$A,0), MATCH(Places!N$1,Neighborhoods!$A$1:$C$1,0))</f>
        <v>Manhattan</v>
      </c>
      <c r="O5988" t="str">
        <f>INDEX(Neighborhoods!$A:$C, MATCH(Places!$K5988,Neighborhoods!$A:$A,0), MATCH(Places!O$1,Neighborhoods!$A$1:$C$1,0))</f>
        <v>Upper East Side</v>
      </c>
      <c r="P5988" t="s">
        <v>11822</v>
      </c>
      <c r="Q5988" t="str">
        <f t="shared" si="372"/>
        <v>No</v>
      </c>
      <c r="R5988">
        <v>3</v>
      </c>
      <c r="S5988" t="str">
        <f t="shared" si="373"/>
        <v>Medium</v>
      </c>
      <c r="T5988" s="50">
        <v>130</v>
      </c>
      <c r="U5988" s="70">
        <f t="shared" si="374"/>
        <v>0.03</v>
      </c>
      <c r="V5988" s="52">
        <v>5</v>
      </c>
      <c r="W5988" s="52" t="str" cm="1">
        <f t="array" ref="W5988">_xlfn.SWITCH(ROUND(V5988,0),5,"Excellent",4,"Good",3,"Ok","Bad")</f>
        <v>Excellent</v>
      </c>
      <c r="X5988">
        <v>4</v>
      </c>
      <c r="Y5988" t="str">
        <f t="shared" si="375"/>
        <v>No</v>
      </c>
      <c r="Z5988" s="68">
        <v>43591</v>
      </c>
      <c r="AA5988" s="68">
        <v>43981</v>
      </c>
      <c r="AB5988">
        <v>334</v>
      </c>
      <c r="AC5988" t="s">
        <v>15616</v>
      </c>
    </row>
    <row r="5989" spans="1:29" x14ac:dyDescent="0.3">
      <c r="A5989" t="s">
        <v>857</v>
      </c>
      <c r="B5989">
        <v>596</v>
      </c>
      <c r="C5989" t="str">
        <f>VLOOKUP($B5989,Hosts!$A:$M,10,0)</f>
        <v>Within an hour</v>
      </c>
      <c r="D5989" s="70">
        <f>VLOOKUP($B5989,Hosts!$A:$M,11,0)</f>
        <v>1</v>
      </c>
      <c r="E5989" s="70">
        <f>VLOOKUP($B5989,Hosts!$A:$M,12,0)</f>
        <v>0.97</v>
      </c>
      <c r="F5989" t="str">
        <f>VLOOKUP($B5989,Hosts!$A:$M,13,0)</f>
        <v>No</v>
      </c>
      <c r="G5989" t="str">
        <f>INDEX(Hosts!$A:$M, MATCH(Places!$B5989,Hosts!$A:$A,0), MATCH(Places!G$1,Hosts!$A$1:$M$1,0))</f>
        <v>Within an hour</v>
      </c>
      <c r="H5989" s="70">
        <f>INDEX(Hosts!$A:$M, MATCH(Places!$B5989,Hosts!$A:$A,0), MATCH(Places!H$1,Hosts!$A$1:$M$1,0))</f>
        <v>1</v>
      </c>
      <c r="I5989" s="70">
        <f>INDEX(Hosts!$A:$M, MATCH(Places!$B5989,Hosts!$A:$A,0), MATCH(Places!I$1,Hosts!$A$1:$M$1,0))</f>
        <v>0.97</v>
      </c>
      <c r="J5989" t="str">
        <f>INDEX(Hosts!$A:$M, MATCH(Places!$B5989,Hosts!$A:$A,0), MATCH(Places!J$1,Hosts!$A$1:$M$1,0))</f>
        <v>No</v>
      </c>
      <c r="K5989">
        <v>19</v>
      </c>
      <c r="L5989" t="str">
        <f>VLOOKUP($K5989,Neighborhoods!$A:$C,2,0)</f>
        <v>Manhattan</v>
      </c>
      <c r="M5989" t="str">
        <f>VLOOKUP($K5989,Neighborhoods!$A:$C,3,0)</f>
        <v>Upper East Side</v>
      </c>
      <c r="N5989" t="str">
        <f>INDEX(Neighborhoods!$A:$C, MATCH(Places!$K5989,Neighborhoods!$A:$A,0), MATCH(Places!N$1,Neighborhoods!$A$1:$C$1,0))</f>
        <v>Manhattan</v>
      </c>
      <c r="O5989" t="str">
        <f>INDEX(Neighborhoods!$A:$C, MATCH(Places!$K5989,Neighborhoods!$A:$A,0), MATCH(Places!O$1,Neighborhoods!$A$1:$C$1,0))</f>
        <v>Upper East Side</v>
      </c>
      <c r="P5989" t="s">
        <v>11822</v>
      </c>
      <c r="Q5989" t="str">
        <f t="shared" si="372"/>
        <v>No</v>
      </c>
      <c r="R5989">
        <v>4</v>
      </c>
      <c r="S5989" t="str">
        <f t="shared" si="373"/>
        <v>Medium</v>
      </c>
      <c r="T5989" s="50">
        <v>100</v>
      </c>
      <c r="U5989" s="70">
        <f t="shared" si="374"/>
        <v>0.03</v>
      </c>
      <c r="V5989" s="52">
        <v>4.55</v>
      </c>
      <c r="W5989" s="52" t="str" cm="1">
        <f t="array" ref="W5989">_xlfn.SWITCH(ROUND(V5989,0),5,"Excellent",4,"Good",3,"Ok","Bad")</f>
        <v>Excellent</v>
      </c>
      <c r="X5989">
        <v>11</v>
      </c>
      <c r="Y5989" t="str">
        <f t="shared" si="375"/>
        <v>No</v>
      </c>
      <c r="Z5989" s="68">
        <v>42263</v>
      </c>
      <c r="AA5989" s="68">
        <v>43981</v>
      </c>
      <c r="AB5989">
        <v>365</v>
      </c>
      <c r="AC5989" t="s">
        <v>15615</v>
      </c>
    </row>
    <row r="5990" spans="1:29" x14ac:dyDescent="0.3">
      <c r="A5990" t="s">
        <v>2985</v>
      </c>
      <c r="B5990">
        <v>3435</v>
      </c>
      <c r="C5990" t="str">
        <f>VLOOKUP($B5990,Hosts!$A:$M,10,0)</f>
        <v>Within a few hours</v>
      </c>
      <c r="D5990" s="70">
        <f>VLOOKUP($B5990,Hosts!$A:$M,11,0)</f>
        <v>0.95</v>
      </c>
      <c r="E5990" s="70">
        <f>VLOOKUP($B5990,Hosts!$A:$M,12,0)</f>
        <v>0.97</v>
      </c>
      <c r="F5990" t="str">
        <f>VLOOKUP($B5990,Hosts!$A:$M,13,0)</f>
        <v>No</v>
      </c>
      <c r="G5990" t="str">
        <f>INDEX(Hosts!$A:$M, MATCH(Places!$B5990,Hosts!$A:$A,0), MATCH(Places!G$1,Hosts!$A$1:$M$1,0))</f>
        <v>Within a few hours</v>
      </c>
      <c r="H5990" s="70">
        <f>INDEX(Hosts!$A:$M, MATCH(Places!$B5990,Hosts!$A:$A,0), MATCH(Places!H$1,Hosts!$A$1:$M$1,0))</f>
        <v>0.95</v>
      </c>
      <c r="I5990" s="70">
        <f>INDEX(Hosts!$A:$M, MATCH(Places!$B5990,Hosts!$A:$A,0), MATCH(Places!I$1,Hosts!$A$1:$M$1,0))</f>
        <v>0.97</v>
      </c>
      <c r="J5990" t="str">
        <f>INDEX(Hosts!$A:$M, MATCH(Places!$B5990,Hosts!$A:$A,0), MATCH(Places!J$1,Hosts!$A$1:$M$1,0))</f>
        <v>No</v>
      </c>
      <c r="K5990">
        <v>19</v>
      </c>
      <c r="L5990" t="str">
        <f>VLOOKUP($K5990,Neighborhoods!$A:$C,2,0)</f>
        <v>Manhattan</v>
      </c>
      <c r="M5990" t="str">
        <f>VLOOKUP($K5990,Neighborhoods!$A:$C,3,0)</f>
        <v>Upper East Side</v>
      </c>
      <c r="N5990" t="str">
        <f>INDEX(Neighborhoods!$A:$C, MATCH(Places!$K5990,Neighborhoods!$A:$A,0), MATCH(Places!N$1,Neighborhoods!$A$1:$C$1,0))</f>
        <v>Manhattan</v>
      </c>
      <c r="O5990" t="str">
        <f>INDEX(Neighborhoods!$A:$C, MATCH(Places!$K5990,Neighborhoods!$A:$A,0), MATCH(Places!O$1,Neighborhoods!$A$1:$C$1,0))</f>
        <v>Upper East Side</v>
      </c>
      <c r="P5990" t="s">
        <v>11822</v>
      </c>
      <c r="Q5990" t="str">
        <f t="shared" si="372"/>
        <v>No</v>
      </c>
      <c r="R5990">
        <v>5</v>
      </c>
      <c r="S5990" t="str">
        <f t="shared" si="373"/>
        <v>Medium</v>
      </c>
      <c r="T5990" s="50">
        <v>160</v>
      </c>
      <c r="U5990" s="70">
        <f t="shared" si="374"/>
        <v>0.03</v>
      </c>
      <c r="V5990" s="52">
        <v>5</v>
      </c>
      <c r="W5990" s="52" t="str" cm="1">
        <f t="array" ref="W5990">_xlfn.SWITCH(ROUND(V5990,0),5,"Excellent",4,"Good",3,"Ok","Bad")</f>
        <v>Excellent</v>
      </c>
      <c r="X5990">
        <v>3</v>
      </c>
      <c r="Y5990" t="str">
        <f t="shared" si="375"/>
        <v>No</v>
      </c>
      <c r="Z5990" s="68">
        <v>43601</v>
      </c>
      <c r="AA5990" s="68">
        <v>43819</v>
      </c>
      <c r="AB5990">
        <v>365</v>
      </c>
      <c r="AC5990" t="s">
        <v>15615</v>
      </c>
    </row>
    <row r="5991" spans="1:29" x14ac:dyDescent="0.3">
      <c r="A5991" t="s">
        <v>881</v>
      </c>
      <c r="B5991">
        <v>596</v>
      </c>
      <c r="C5991" t="str">
        <f>VLOOKUP($B5991,Hosts!$A:$M,10,0)</f>
        <v>Within an hour</v>
      </c>
      <c r="D5991" s="70">
        <f>VLOOKUP($B5991,Hosts!$A:$M,11,0)</f>
        <v>1</v>
      </c>
      <c r="E5991" s="70">
        <f>VLOOKUP($B5991,Hosts!$A:$M,12,0)</f>
        <v>0.97</v>
      </c>
      <c r="F5991" t="str">
        <f>VLOOKUP($B5991,Hosts!$A:$M,13,0)</f>
        <v>No</v>
      </c>
      <c r="G5991" t="str">
        <f>INDEX(Hosts!$A:$M, MATCH(Places!$B5991,Hosts!$A:$A,0), MATCH(Places!G$1,Hosts!$A$1:$M$1,0))</f>
        <v>Within an hour</v>
      </c>
      <c r="H5991" s="70">
        <f>INDEX(Hosts!$A:$M, MATCH(Places!$B5991,Hosts!$A:$A,0), MATCH(Places!H$1,Hosts!$A$1:$M$1,0))</f>
        <v>1</v>
      </c>
      <c r="I5991" s="70">
        <f>INDEX(Hosts!$A:$M, MATCH(Places!$B5991,Hosts!$A:$A,0), MATCH(Places!I$1,Hosts!$A$1:$M$1,0))</f>
        <v>0.97</v>
      </c>
      <c r="J5991" t="str">
        <f>INDEX(Hosts!$A:$M, MATCH(Places!$B5991,Hosts!$A:$A,0), MATCH(Places!J$1,Hosts!$A$1:$M$1,0))</f>
        <v>No</v>
      </c>
      <c r="K5991">
        <v>17</v>
      </c>
      <c r="L5991" t="str">
        <f>VLOOKUP($K5991,Neighborhoods!$A:$C,2,0)</f>
        <v>Manhattan</v>
      </c>
      <c r="M5991" t="str">
        <f>VLOOKUP($K5991,Neighborhoods!$A:$C,3,0)</f>
        <v>Hell's Kitchen</v>
      </c>
      <c r="N5991" t="str">
        <f>INDEX(Neighborhoods!$A:$C, MATCH(Places!$K5991,Neighborhoods!$A:$A,0), MATCH(Places!N$1,Neighborhoods!$A$1:$C$1,0))</f>
        <v>Manhattan</v>
      </c>
      <c r="O5991" t="str">
        <f>INDEX(Neighborhoods!$A:$C, MATCH(Places!$K5991,Neighborhoods!$A:$A,0), MATCH(Places!O$1,Neighborhoods!$A$1:$C$1,0))</f>
        <v>Hell's Kitchen</v>
      </c>
      <c r="P5991" t="s">
        <v>11822</v>
      </c>
      <c r="Q5991" t="str">
        <f t="shared" si="372"/>
        <v>No</v>
      </c>
      <c r="R5991">
        <v>4</v>
      </c>
      <c r="S5991" t="str">
        <f t="shared" si="373"/>
        <v>Medium</v>
      </c>
      <c r="T5991" s="50">
        <v>120</v>
      </c>
      <c r="U5991" s="70">
        <f t="shared" si="374"/>
        <v>0.03</v>
      </c>
      <c r="V5991" s="52">
        <v>4.67</v>
      </c>
      <c r="W5991" s="52" t="str" cm="1">
        <f t="array" ref="W5991">_xlfn.SWITCH(ROUND(V5991,0),5,"Excellent",4,"Good",3,"Ok","Bad")</f>
        <v>Excellent</v>
      </c>
      <c r="X5991">
        <v>12</v>
      </c>
      <c r="Y5991" t="str">
        <f t="shared" si="375"/>
        <v>No</v>
      </c>
      <c r="Z5991" s="68">
        <v>42286</v>
      </c>
      <c r="AA5991" s="68">
        <v>43812</v>
      </c>
      <c r="AB5991">
        <v>365</v>
      </c>
      <c r="AC5991" t="s">
        <v>15615</v>
      </c>
    </row>
    <row r="5992" spans="1:29" x14ac:dyDescent="0.3">
      <c r="A5992" t="s">
        <v>3162</v>
      </c>
      <c r="B5992">
        <v>3435</v>
      </c>
      <c r="C5992" t="str">
        <f>VLOOKUP($B5992,Hosts!$A:$M,10,0)</f>
        <v>Within a few hours</v>
      </c>
      <c r="D5992" s="70">
        <f>VLOOKUP($B5992,Hosts!$A:$M,11,0)</f>
        <v>0.95</v>
      </c>
      <c r="E5992" s="70">
        <f>VLOOKUP($B5992,Hosts!$A:$M,12,0)</f>
        <v>0.97</v>
      </c>
      <c r="F5992" t="str">
        <f>VLOOKUP($B5992,Hosts!$A:$M,13,0)</f>
        <v>No</v>
      </c>
      <c r="G5992" t="str">
        <f>INDEX(Hosts!$A:$M, MATCH(Places!$B5992,Hosts!$A:$A,0), MATCH(Places!G$1,Hosts!$A$1:$M$1,0))</f>
        <v>Within a few hours</v>
      </c>
      <c r="H5992" s="70">
        <f>INDEX(Hosts!$A:$M, MATCH(Places!$B5992,Hosts!$A:$A,0), MATCH(Places!H$1,Hosts!$A$1:$M$1,0))</f>
        <v>0.95</v>
      </c>
      <c r="I5992" s="70">
        <f>INDEX(Hosts!$A:$M, MATCH(Places!$B5992,Hosts!$A:$A,0), MATCH(Places!I$1,Hosts!$A$1:$M$1,0))</f>
        <v>0.97</v>
      </c>
      <c r="J5992" t="str">
        <f>INDEX(Hosts!$A:$M, MATCH(Places!$B5992,Hosts!$A:$A,0), MATCH(Places!J$1,Hosts!$A$1:$M$1,0))</f>
        <v>No</v>
      </c>
      <c r="K5992">
        <v>17</v>
      </c>
      <c r="L5992" t="str">
        <f>VLOOKUP($K5992,Neighborhoods!$A:$C,2,0)</f>
        <v>Manhattan</v>
      </c>
      <c r="M5992" t="str">
        <f>VLOOKUP($K5992,Neighborhoods!$A:$C,3,0)</f>
        <v>Hell's Kitchen</v>
      </c>
      <c r="N5992" t="str">
        <f>INDEX(Neighborhoods!$A:$C, MATCH(Places!$K5992,Neighborhoods!$A:$A,0), MATCH(Places!N$1,Neighborhoods!$A$1:$C$1,0))</f>
        <v>Manhattan</v>
      </c>
      <c r="O5992" t="str">
        <f>INDEX(Neighborhoods!$A:$C, MATCH(Places!$K5992,Neighborhoods!$A:$A,0), MATCH(Places!O$1,Neighborhoods!$A$1:$C$1,0))</f>
        <v>Hell's Kitchen</v>
      </c>
      <c r="P5992" t="s">
        <v>11822</v>
      </c>
      <c r="Q5992" t="str">
        <f t="shared" si="372"/>
        <v>No</v>
      </c>
      <c r="R5992">
        <v>4</v>
      </c>
      <c r="S5992" t="str">
        <f t="shared" si="373"/>
        <v>Medium</v>
      </c>
      <c r="T5992" s="50">
        <v>145</v>
      </c>
      <c r="U5992" s="70">
        <f t="shared" si="374"/>
        <v>0.03</v>
      </c>
      <c r="V5992" s="52">
        <v>5</v>
      </c>
      <c r="W5992" s="52" t="str" cm="1">
        <f t="array" ref="W5992">_xlfn.SWITCH(ROUND(V5992,0),5,"Excellent",4,"Good",3,"Ok","Bad")</f>
        <v>Excellent</v>
      </c>
      <c r="X5992">
        <v>3</v>
      </c>
      <c r="Y5992" t="str">
        <f t="shared" si="375"/>
        <v>No</v>
      </c>
      <c r="Z5992" s="68">
        <v>43738</v>
      </c>
      <c r="AA5992" s="68">
        <v>43835</v>
      </c>
      <c r="AB5992">
        <v>15</v>
      </c>
      <c r="AC5992" t="s">
        <v>15615</v>
      </c>
    </row>
    <row r="5993" spans="1:29" x14ac:dyDescent="0.3">
      <c r="A5993" t="s">
        <v>3172</v>
      </c>
      <c r="B5993">
        <v>3435</v>
      </c>
      <c r="C5993" t="str">
        <f>VLOOKUP($B5993,Hosts!$A:$M,10,0)</f>
        <v>Within a few hours</v>
      </c>
      <c r="D5993" s="70">
        <f>VLOOKUP($B5993,Hosts!$A:$M,11,0)</f>
        <v>0.95</v>
      </c>
      <c r="E5993" s="70">
        <f>VLOOKUP($B5993,Hosts!$A:$M,12,0)</f>
        <v>0.97</v>
      </c>
      <c r="F5993" t="str">
        <f>VLOOKUP($B5993,Hosts!$A:$M,13,0)</f>
        <v>No</v>
      </c>
      <c r="G5993" t="str">
        <f>INDEX(Hosts!$A:$M, MATCH(Places!$B5993,Hosts!$A:$A,0), MATCH(Places!G$1,Hosts!$A$1:$M$1,0))</f>
        <v>Within a few hours</v>
      </c>
      <c r="H5993" s="70">
        <f>INDEX(Hosts!$A:$M, MATCH(Places!$B5993,Hosts!$A:$A,0), MATCH(Places!H$1,Hosts!$A$1:$M$1,0))</f>
        <v>0.95</v>
      </c>
      <c r="I5993" s="70">
        <f>INDEX(Hosts!$A:$M, MATCH(Places!$B5993,Hosts!$A:$A,0), MATCH(Places!I$1,Hosts!$A$1:$M$1,0))</f>
        <v>0.97</v>
      </c>
      <c r="J5993" t="str">
        <f>INDEX(Hosts!$A:$M, MATCH(Places!$B5993,Hosts!$A:$A,0), MATCH(Places!J$1,Hosts!$A$1:$M$1,0))</f>
        <v>No</v>
      </c>
      <c r="K5993">
        <v>17</v>
      </c>
      <c r="L5993" t="str">
        <f>VLOOKUP($K5993,Neighborhoods!$A:$C,2,0)</f>
        <v>Manhattan</v>
      </c>
      <c r="M5993" t="str">
        <f>VLOOKUP($K5993,Neighborhoods!$A:$C,3,0)</f>
        <v>Hell's Kitchen</v>
      </c>
      <c r="N5993" t="str">
        <f>INDEX(Neighborhoods!$A:$C, MATCH(Places!$K5993,Neighborhoods!$A:$A,0), MATCH(Places!N$1,Neighborhoods!$A$1:$C$1,0))</f>
        <v>Manhattan</v>
      </c>
      <c r="O5993" t="str">
        <f>INDEX(Neighborhoods!$A:$C, MATCH(Places!$K5993,Neighborhoods!$A:$A,0), MATCH(Places!O$1,Neighborhoods!$A$1:$C$1,0))</f>
        <v>Hell's Kitchen</v>
      </c>
      <c r="P5993" t="s">
        <v>11822</v>
      </c>
      <c r="Q5993" t="str">
        <f t="shared" si="372"/>
        <v>No</v>
      </c>
      <c r="R5993">
        <v>4</v>
      </c>
      <c r="S5993" t="str">
        <f t="shared" si="373"/>
        <v>Medium</v>
      </c>
      <c r="T5993" s="50">
        <v>150</v>
      </c>
      <c r="U5993" s="70">
        <f t="shared" si="374"/>
        <v>0.03</v>
      </c>
      <c r="V5993" s="52">
        <v>4.67</v>
      </c>
      <c r="W5993" s="52" t="str" cm="1">
        <f t="array" ref="W5993">_xlfn.SWITCH(ROUND(V5993,0),5,"Excellent",4,"Good",3,"Ok","Bad")</f>
        <v>Excellent</v>
      </c>
      <c r="X5993">
        <v>3</v>
      </c>
      <c r="Y5993" t="str">
        <f t="shared" si="375"/>
        <v>No</v>
      </c>
      <c r="Z5993" s="68">
        <v>43666</v>
      </c>
      <c r="AA5993" s="68">
        <v>43911</v>
      </c>
      <c r="AB5993">
        <v>107</v>
      </c>
      <c r="AC5993" t="s">
        <v>15615</v>
      </c>
    </row>
    <row r="5994" spans="1:29" x14ac:dyDescent="0.3">
      <c r="A5994" t="s">
        <v>2383</v>
      </c>
      <c r="B5994">
        <v>3435</v>
      </c>
      <c r="C5994" t="str">
        <f>VLOOKUP($B5994,Hosts!$A:$M,10,0)</f>
        <v>Within a few hours</v>
      </c>
      <c r="D5994" s="70">
        <f>VLOOKUP($B5994,Hosts!$A:$M,11,0)</f>
        <v>0.95</v>
      </c>
      <c r="E5994" s="70">
        <f>VLOOKUP($B5994,Hosts!$A:$M,12,0)</f>
        <v>0.97</v>
      </c>
      <c r="F5994" t="str">
        <f>VLOOKUP($B5994,Hosts!$A:$M,13,0)</f>
        <v>No</v>
      </c>
      <c r="G5994" t="str">
        <f>INDEX(Hosts!$A:$M, MATCH(Places!$B5994,Hosts!$A:$A,0), MATCH(Places!G$1,Hosts!$A$1:$M$1,0))</f>
        <v>Within a few hours</v>
      </c>
      <c r="H5994" s="70">
        <f>INDEX(Hosts!$A:$M, MATCH(Places!$B5994,Hosts!$A:$A,0), MATCH(Places!H$1,Hosts!$A$1:$M$1,0))</f>
        <v>0.95</v>
      </c>
      <c r="I5994" s="70">
        <f>INDEX(Hosts!$A:$M, MATCH(Places!$B5994,Hosts!$A:$A,0), MATCH(Places!I$1,Hosts!$A$1:$M$1,0))</f>
        <v>0.97</v>
      </c>
      <c r="J5994" t="str">
        <f>INDEX(Hosts!$A:$M, MATCH(Places!$B5994,Hosts!$A:$A,0), MATCH(Places!J$1,Hosts!$A$1:$M$1,0))</f>
        <v>No</v>
      </c>
      <c r="K5994">
        <v>19</v>
      </c>
      <c r="L5994" t="str">
        <f>VLOOKUP($K5994,Neighborhoods!$A:$C,2,0)</f>
        <v>Manhattan</v>
      </c>
      <c r="M5994" t="str">
        <f>VLOOKUP($K5994,Neighborhoods!$A:$C,3,0)</f>
        <v>Upper East Side</v>
      </c>
      <c r="N5994" t="str">
        <f>INDEX(Neighborhoods!$A:$C, MATCH(Places!$K5994,Neighborhoods!$A:$A,0), MATCH(Places!N$1,Neighborhoods!$A$1:$C$1,0))</f>
        <v>Manhattan</v>
      </c>
      <c r="O5994" t="str">
        <f>INDEX(Neighborhoods!$A:$C, MATCH(Places!$K5994,Neighborhoods!$A:$A,0), MATCH(Places!O$1,Neighborhoods!$A$1:$C$1,0))</f>
        <v>Upper East Side</v>
      </c>
      <c r="P5994" t="s">
        <v>11822</v>
      </c>
      <c r="Q5994" t="str">
        <f t="shared" si="372"/>
        <v>No</v>
      </c>
      <c r="R5994">
        <v>5</v>
      </c>
      <c r="S5994" t="str">
        <f t="shared" si="373"/>
        <v>Medium</v>
      </c>
      <c r="T5994" s="50">
        <v>150</v>
      </c>
      <c r="U5994" s="70">
        <f t="shared" si="374"/>
        <v>0.03</v>
      </c>
      <c r="V5994" s="52">
        <v>4.67</v>
      </c>
      <c r="W5994" s="52" t="str" cm="1">
        <f t="array" ref="W5994">_xlfn.SWITCH(ROUND(V5994,0),5,"Excellent",4,"Good",3,"Ok","Bad")</f>
        <v>Excellent</v>
      </c>
      <c r="X5994">
        <v>6</v>
      </c>
      <c r="Y5994" t="str">
        <f t="shared" si="375"/>
        <v>No</v>
      </c>
      <c r="Z5994" s="68">
        <v>43175</v>
      </c>
      <c r="AA5994" s="68">
        <v>43679</v>
      </c>
      <c r="AB5994">
        <v>179</v>
      </c>
      <c r="AC5994" t="s">
        <v>15615</v>
      </c>
    </row>
    <row r="5995" spans="1:29" x14ac:dyDescent="0.3">
      <c r="A5995" t="s">
        <v>3144</v>
      </c>
      <c r="B5995">
        <v>3435</v>
      </c>
      <c r="C5995" t="str">
        <f>VLOOKUP($B5995,Hosts!$A:$M,10,0)</f>
        <v>Within a few hours</v>
      </c>
      <c r="D5995" s="70">
        <f>VLOOKUP($B5995,Hosts!$A:$M,11,0)</f>
        <v>0.95</v>
      </c>
      <c r="E5995" s="70">
        <f>VLOOKUP($B5995,Hosts!$A:$M,12,0)</f>
        <v>0.97</v>
      </c>
      <c r="F5995" t="str">
        <f>VLOOKUP($B5995,Hosts!$A:$M,13,0)</f>
        <v>No</v>
      </c>
      <c r="G5995" t="str">
        <f>INDEX(Hosts!$A:$M, MATCH(Places!$B5995,Hosts!$A:$A,0), MATCH(Places!G$1,Hosts!$A$1:$M$1,0))</f>
        <v>Within a few hours</v>
      </c>
      <c r="H5995" s="70">
        <f>INDEX(Hosts!$A:$M, MATCH(Places!$B5995,Hosts!$A:$A,0), MATCH(Places!H$1,Hosts!$A$1:$M$1,0))</f>
        <v>0.95</v>
      </c>
      <c r="I5995" s="70">
        <f>INDEX(Hosts!$A:$M, MATCH(Places!$B5995,Hosts!$A:$A,0), MATCH(Places!I$1,Hosts!$A$1:$M$1,0))</f>
        <v>0.97</v>
      </c>
      <c r="J5995" t="str">
        <f>INDEX(Hosts!$A:$M, MATCH(Places!$B5995,Hosts!$A:$A,0), MATCH(Places!J$1,Hosts!$A$1:$M$1,0))</f>
        <v>No</v>
      </c>
      <c r="K5995">
        <v>19</v>
      </c>
      <c r="L5995" t="str">
        <f>VLOOKUP($K5995,Neighborhoods!$A:$C,2,0)</f>
        <v>Manhattan</v>
      </c>
      <c r="M5995" t="str">
        <f>VLOOKUP($K5995,Neighborhoods!$A:$C,3,0)</f>
        <v>Upper East Side</v>
      </c>
      <c r="N5995" t="str">
        <f>INDEX(Neighborhoods!$A:$C, MATCH(Places!$K5995,Neighborhoods!$A:$A,0), MATCH(Places!N$1,Neighborhoods!$A$1:$C$1,0))</f>
        <v>Manhattan</v>
      </c>
      <c r="O5995" t="str">
        <f>INDEX(Neighborhoods!$A:$C, MATCH(Places!$K5995,Neighborhoods!$A:$A,0), MATCH(Places!O$1,Neighborhoods!$A$1:$C$1,0))</f>
        <v>Upper East Side</v>
      </c>
      <c r="P5995" t="s">
        <v>11822</v>
      </c>
      <c r="Q5995" t="str">
        <f t="shared" si="372"/>
        <v>No</v>
      </c>
      <c r="R5995">
        <v>3</v>
      </c>
      <c r="S5995" t="str">
        <f t="shared" si="373"/>
        <v>Medium</v>
      </c>
      <c r="T5995" s="50">
        <v>130</v>
      </c>
      <c r="U5995" s="70">
        <f t="shared" si="374"/>
        <v>0.03</v>
      </c>
      <c r="V5995" s="52">
        <v>5</v>
      </c>
      <c r="W5995" s="52" t="str" cm="1">
        <f t="array" ref="W5995">_xlfn.SWITCH(ROUND(V5995,0),5,"Excellent",4,"Good",3,"Ok","Bad")</f>
        <v>Excellent</v>
      </c>
      <c r="X5995">
        <v>5</v>
      </c>
      <c r="Y5995" t="str">
        <f t="shared" si="375"/>
        <v>No</v>
      </c>
      <c r="Z5995" s="68">
        <v>43574</v>
      </c>
      <c r="AA5995" s="68">
        <v>43956</v>
      </c>
      <c r="AB5995">
        <v>276</v>
      </c>
      <c r="AC5995" t="s">
        <v>15616</v>
      </c>
    </row>
    <row r="5996" spans="1:29" x14ac:dyDescent="0.3">
      <c r="A5996" t="s">
        <v>560</v>
      </c>
      <c r="B5996">
        <v>903</v>
      </c>
      <c r="C5996" t="str">
        <f>VLOOKUP($B5996,Hosts!$A:$M,10,0)</f>
        <v>Within an hour</v>
      </c>
      <c r="D5996" s="70">
        <f>VLOOKUP($B5996,Hosts!$A:$M,11,0)</f>
        <v>1</v>
      </c>
      <c r="E5996" s="70">
        <f>VLOOKUP($B5996,Hosts!$A:$M,12,0)</f>
        <v>0.98</v>
      </c>
      <c r="F5996" t="str">
        <f>VLOOKUP($B5996,Hosts!$A:$M,13,0)</f>
        <v>Yes</v>
      </c>
      <c r="G5996" t="str">
        <f>INDEX(Hosts!$A:$M, MATCH(Places!$B5996,Hosts!$A:$A,0), MATCH(Places!G$1,Hosts!$A$1:$M$1,0))</f>
        <v>Within an hour</v>
      </c>
      <c r="H5996" s="70">
        <f>INDEX(Hosts!$A:$M, MATCH(Places!$B5996,Hosts!$A:$A,0), MATCH(Places!H$1,Hosts!$A$1:$M$1,0))</f>
        <v>1</v>
      </c>
      <c r="I5996" s="70">
        <f>INDEX(Hosts!$A:$M, MATCH(Places!$B5996,Hosts!$A:$A,0), MATCH(Places!I$1,Hosts!$A$1:$M$1,0))</f>
        <v>0.98</v>
      </c>
      <c r="J5996" t="str">
        <f>INDEX(Hosts!$A:$M, MATCH(Places!$B5996,Hosts!$A:$A,0), MATCH(Places!J$1,Hosts!$A$1:$M$1,0))</f>
        <v>Yes</v>
      </c>
      <c r="K5996">
        <v>8</v>
      </c>
      <c r="L5996" t="str">
        <f>VLOOKUP($K5996,Neighborhoods!$A:$C,2,0)</f>
        <v>Brooklyn</v>
      </c>
      <c r="M5996" t="str">
        <f>VLOOKUP($K5996,Neighborhoods!$A:$C,3,0)</f>
        <v>Bushwick</v>
      </c>
      <c r="N5996" t="str">
        <f>INDEX(Neighborhoods!$A:$C, MATCH(Places!$K5996,Neighborhoods!$A:$A,0), MATCH(Places!N$1,Neighborhoods!$A$1:$C$1,0))</f>
        <v>Brooklyn</v>
      </c>
      <c r="O5996" t="str">
        <f>INDEX(Neighborhoods!$A:$C, MATCH(Places!$K5996,Neighborhoods!$A:$A,0), MATCH(Places!O$1,Neighborhoods!$A$1:$C$1,0))</f>
        <v>Bushwick</v>
      </c>
      <c r="P5996" t="s">
        <v>11822</v>
      </c>
      <c r="Q5996" t="str">
        <f t="shared" si="372"/>
        <v>No</v>
      </c>
      <c r="R5996">
        <v>4</v>
      </c>
      <c r="S5996" t="str">
        <f t="shared" si="373"/>
        <v>Medium</v>
      </c>
      <c r="T5996" s="50">
        <v>78</v>
      </c>
      <c r="U5996" s="70">
        <f t="shared" si="374"/>
        <v>0.03</v>
      </c>
      <c r="V5996" s="52">
        <v>4.97</v>
      </c>
      <c r="W5996" s="52" t="str" cm="1">
        <f t="array" ref="W5996">_xlfn.SWITCH(ROUND(V5996,0),5,"Excellent",4,"Good",3,"Ok","Bad")</f>
        <v>Excellent</v>
      </c>
      <c r="X5996">
        <v>258</v>
      </c>
      <c r="Y5996" t="str">
        <f t="shared" si="375"/>
        <v>Yes</v>
      </c>
      <c r="Z5996" s="68">
        <v>41733</v>
      </c>
      <c r="AA5996" s="68">
        <v>43982</v>
      </c>
      <c r="AB5996">
        <v>78</v>
      </c>
      <c r="AC5996" t="s">
        <v>15615</v>
      </c>
    </row>
    <row r="5997" spans="1:29" x14ac:dyDescent="0.3">
      <c r="A5997" t="s">
        <v>1129</v>
      </c>
      <c r="B5997">
        <v>596</v>
      </c>
      <c r="C5997" t="str">
        <f>VLOOKUP($B5997,Hosts!$A:$M,10,0)</f>
        <v>Within an hour</v>
      </c>
      <c r="D5997" s="70">
        <f>VLOOKUP($B5997,Hosts!$A:$M,11,0)</f>
        <v>1</v>
      </c>
      <c r="E5997" s="70">
        <f>VLOOKUP($B5997,Hosts!$A:$M,12,0)</f>
        <v>0.97</v>
      </c>
      <c r="F5997" t="str">
        <f>VLOOKUP($B5997,Hosts!$A:$M,13,0)</f>
        <v>No</v>
      </c>
      <c r="G5997" t="str">
        <f>INDEX(Hosts!$A:$M, MATCH(Places!$B5997,Hosts!$A:$A,0), MATCH(Places!G$1,Hosts!$A$1:$M$1,0))</f>
        <v>Within an hour</v>
      </c>
      <c r="H5997" s="70">
        <f>INDEX(Hosts!$A:$M, MATCH(Places!$B5997,Hosts!$A:$A,0), MATCH(Places!H$1,Hosts!$A$1:$M$1,0))</f>
        <v>1</v>
      </c>
      <c r="I5997" s="70">
        <f>INDEX(Hosts!$A:$M, MATCH(Places!$B5997,Hosts!$A:$A,0), MATCH(Places!I$1,Hosts!$A$1:$M$1,0))</f>
        <v>0.97</v>
      </c>
      <c r="J5997" t="str">
        <f>INDEX(Hosts!$A:$M, MATCH(Places!$B5997,Hosts!$A:$A,0), MATCH(Places!J$1,Hosts!$A$1:$M$1,0))</f>
        <v>No</v>
      </c>
      <c r="K5997">
        <v>18</v>
      </c>
      <c r="L5997" t="str">
        <f>VLOOKUP($K5997,Neighborhoods!$A:$C,2,0)</f>
        <v>Manhattan</v>
      </c>
      <c r="M5997" t="str">
        <f>VLOOKUP($K5997,Neighborhoods!$A:$C,3,0)</f>
        <v>Midtown</v>
      </c>
      <c r="N5997" t="str">
        <f>INDEX(Neighborhoods!$A:$C, MATCH(Places!$K5997,Neighborhoods!$A:$A,0), MATCH(Places!N$1,Neighborhoods!$A$1:$C$1,0))</f>
        <v>Manhattan</v>
      </c>
      <c r="O5997" t="str">
        <f>INDEX(Neighborhoods!$A:$C, MATCH(Places!$K5997,Neighborhoods!$A:$A,0), MATCH(Places!O$1,Neighborhoods!$A$1:$C$1,0))</f>
        <v>Midtown</v>
      </c>
      <c r="P5997" t="s">
        <v>11822</v>
      </c>
      <c r="Q5997" t="str">
        <f t="shared" si="372"/>
        <v>No</v>
      </c>
      <c r="R5997">
        <v>6</v>
      </c>
      <c r="S5997" t="str">
        <f t="shared" si="373"/>
        <v>Large</v>
      </c>
      <c r="T5997" s="50">
        <v>250</v>
      </c>
      <c r="U5997" s="70">
        <f t="shared" si="374"/>
        <v>0.04</v>
      </c>
      <c r="V5997" s="52">
        <v>4.67</v>
      </c>
      <c r="W5997" s="52" t="str" cm="1">
        <f t="array" ref="W5997">_xlfn.SWITCH(ROUND(V5997,0),5,"Excellent",4,"Good",3,"Ok","Bad")</f>
        <v>Excellent</v>
      </c>
      <c r="X5997">
        <v>3</v>
      </c>
      <c r="Y5997" t="str">
        <f t="shared" si="375"/>
        <v>No</v>
      </c>
      <c r="Z5997" s="68">
        <v>42521</v>
      </c>
      <c r="AA5997" s="68">
        <v>42886</v>
      </c>
      <c r="AB5997">
        <v>0</v>
      </c>
      <c r="AC5997" t="s">
        <v>15615</v>
      </c>
    </row>
    <row r="5998" spans="1:29" x14ac:dyDescent="0.3">
      <c r="A5998" t="s">
        <v>660</v>
      </c>
      <c r="B5998">
        <v>596</v>
      </c>
      <c r="C5998" t="str">
        <f>VLOOKUP($B5998,Hosts!$A:$M,10,0)</f>
        <v>Within an hour</v>
      </c>
      <c r="D5998" s="70">
        <f>VLOOKUP($B5998,Hosts!$A:$M,11,0)</f>
        <v>1</v>
      </c>
      <c r="E5998" s="70">
        <f>VLOOKUP($B5998,Hosts!$A:$M,12,0)</f>
        <v>0.97</v>
      </c>
      <c r="F5998" t="str">
        <f>VLOOKUP($B5998,Hosts!$A:$M,13,0)</f>
        <v>No</v>
      </c>
      <c r="G5998" t="str">
        <f>INDEX(Hosts!$A:$M, MATCH(Places!$B5998,Hosts!$A:$A,0), MATCH(Places!G$1,Hosts!$A$1:$M$1,0))</f>
        <v>Within an hour</v>
      </c>
      <c r="H5998" s="70">
        <f>INDEX(Hosts!$A:$M, MATCH(Places!$B5998,Hosts!$A:$A,0), MATCH(Places!H$1,Hosts!$A$1:$M$1,0))</f>
        <v>1</v>
      </c>
      <c r="I5998" s="70">
        <f>INDEX(Hosts!$A:$M, MATCH(Places!$B5998,Hosts!$A:$A,0), MATCH(Places!I$1,Hosts!$A$1:$M$1,0))</f>
        <v>0.97</v>
      </c>
      <c r="J5998" t="str">
        <f>INDEX(Hosts!$A:$M, MATCH(Places!$B5998,Hosts!$A:$A,0), MATCH(Places!J$1,Hosts!$A$1:$M$1,0))</f>
        <v>No</v>
      </c>
      <c r="K5998">
        <v>15</v>
      </c>
      <c r="L5998" t="str">
        <f>VLOOKUP($K5998,Neighborhoods!$A:$C,2,0)</f>
        <v>Manhattan</v>
      </c>
      <c r="M5998" t="str">
        <f>VLOOKUP($K5998,Neighborhoods!$A:$C,3,0)</f>
        <v>East Village</v>
      </c>
      <c r="N5998" t="str">
        <f>INDEX(Neighborhoods!$A:$C, MATCH(Places!$K5998,Neighborhoods!$A:$A,0), MATCH(Places!N$1,Neighborhoods!$A$1:$C$1,0))</f>
        <v>Manhattan</v>
      </c>
      <c r="O5998" t="str">
        <f>INDEX(Neighborhoods!$A:$C, MATCH(Places!$K5998,Neighborhoods!$A:$A,0), MATCH(Places!O$1,Neighborhoods!$A$1:$C$1,0))</f>
        <v>East Village</v>
      </c>
      <c r="P5998" t="s">
        <v>11822</v>
      </c>
      <c r="Q5998" t="str">
        <f t="shared" si="372"/>
        <v>No</v>
      </c>
      <c r="R5998">
        <v>5</v>
      </c>
      <c r="S5998" t="str">
        <f t="shared" si="373"/>
        <v>Medium</v>
      </c>
      <c r="T5998" s="50">
        <v>195</v>
      </c>
      <c r="U5998" s="70">
        <f t="shared" si="374"/>
        <v>0.03</v>
      </c>
      <c r="V5998" s="52">
        <v>4.4400000000000004</v>
      </c>
      <c r="W5998" s="52" t="str" cm="1">
        <f t="array" ref="W5998">_xlfn.SWITCH(ROUND(V5998,0),5,"Excellent",4,"Good",3,"Ok","Bad")</f>
        <v>Good</v>
      </c>
      <c r="X5998">
        <v>9</v>
      </c>
      <c r="Y5998" t="str">
        <f t="shared" si="375"/>
        <v>No</v>
      </c>
      <c r="Z5998" s="68">
        <v>42100</v>
      </c>
      <c r="AA5998" s="68">
        <v>43973</v>
      </c>
      <c r="AB5998">
        <v>137</v>
      </c>
      <c r="AC5998" t="s">
        <v>15615</v>
      </c>
    </row>
    <row r="5999" spans="1:29" x14ac:dyDescent="0.3">
      <c r="A5999" t="s">
        <v>2753</v>
      </c>
      <c r="B5999">
        <v>3434</v>
      </c>
      <c r="C5999" t="str">
        <f>VLOOKUP($B5999,Hosts!$A:$M,10,0)</f>
        <v>Within a day</v>
      </c>
      <c r="D5999" s="70">
        <f>VLOOKUP($B5999,Hosts!$A:$M,11,0)</f>
        <v>0.86</v>
      </c>
      <c r="E5999" s="70">
        <f>VLOOKUP($B5999,Hosts!$A:$M,12,0)</f>
        <v>0.77</v>
      </c>
      <c r="F5999" t="str">
        <f>VLOOKUP($B5999,Hosts!$A:$M,13,0)</f>
        <v>No</v>
      </c>
      <c r="G5999" t="str">
        <f>INDEX(Hosts!$A:$M, MATCH(Places!$B5999,Hosts!$A:$A,0), MATCH(Places!G$1,Hosts!$A$1:$M$1,0))</f>
        <v>Within a day</v>
      </c>
      <c r="H5999" s="70">
        <f>INDEX(Hosts!$A:$M, MATCH(Places!$B5999,Hosts!$A:$A,0), MATCH(Places!H$1,Hosts!$A$1:$M$1,0))</f>
        <v>0.86</v>
      </c>
      <c r="I5999" s="70">
        <f>INDEX(Hosts!$A:$M, MATCH(Places!$B5999,Hosts!$A:$A,0), MATCH(Places!I$1,Hosts!$A$1:$M$1,0))</f>
        <v>0.77</v>
      </c>
      <c r="J5999" t="str">
        <f>INDEX(Hosts!$A:$M, MATCH(Places!$B5999,Hosts!$A:$A,0), MATCH(Places!J$1,Hosts!$A$1:$M$1,0))</f>
        <v>No</v>
      </c>
      <c r="K5999">
        <v>19</v>
      </c>
      <c r="L5999" t="str">
        <f>VLOOKUP($K5999,Neighborhoods!$A:$C,2,0)</f>
        <v>Manhattan</v>
      </c>
      <c r="M5999" t="str">
        <f>VLOOKUP($K5999,Neighborhoods!$A:$C,3,0)</f>
        <v>Upper East Side</v>
      </c>
      <c r="N5999" t="str">
        <f>INDEX(Neighborhoods!$A:$C, MATCH(Places!$K5999,Neighborhoods!$A:$A,0), MATCH(Places!N$1,Neighborhoods!$A$1:$C$1,0))</f>
        <v>Manhattan</v>
      </c>
      <c r="O5999" t="str">
        <f>INDEX(Neighborhoods!$A:$C, MATCH(Places!$K5999,Neighborhoods!$A:$A,0), MATCH(Places!O$1,Neighborhoods!$A$1:$C$1,0))</f>
        <v>Upper East Side</v>
      </c>
      <c r="P5999" t="s">
        <v>11822</v>
      </c>
      <c r="Q5999" t="str">
        <f t="shared" si="372"/>
        <v>No</v>
      </c>
      <c r="R5999">
        <v>3</v>
      </c>
      <c r="S5999" t="str">
        <f t="shared" si="373"/>
        <v>Medium</v>
      </c>
      <c r="T5999" s="50">
        <v>125</v>
      </c>
      <c r="U5999" s="70">
        <f t="shared" si="374"/>
        <v>0.03</v>
      </c>
      <c r="V5999" s="52">
        <v>4.72</v>
      </c>
      <c r="W5999" s="52" t="str" cm="1">
        <f t="array" ref="W5999">_xlfn.SWITCH(ROUND(V5999,0),5,"Excellent",4,"Good",3,"Ok","Bad")</f>
        <v>Excellent</v>
      </c>
      <c r="X5999">
        <v>39</v>
      </c>
      <c r="Y5999" t="str">
        <f t="shared" si="375"/>
        <v>No</v>
      </c>
      <c r="Z5999" s="68">
        <v>43326</v>
      </c>
      <c r="AA5999" s="68">
        <v>43925</v>
      </c>
      <c r="AB5999">
        <v>74</v>
      </c>
      <c r="AC5999" t="s">
        <v>15616</v>
      </c>
    </row>
    <row r="6000" spans="1:29" x14ac:dyDescent="0.3">
      <c r="A6000" t="s">
        <v>15513</v>
      </c>
      <c r="B6000">
        <v>3606</v>
      </c>
      <c r="C6000" t="str">
        <f>VLOOKUP($B6000,Hosts!$A:$M,10,0)</f>
        <v>Within a few hours</v>
      </c>
      <c r="D6000" s="70">
        <f>VLOOKUP($B6000,Hosts!$A:$M,11,0)</f>
        <v>0.76</v>
      </c>
      <c r="E6000" s="70">
        <f>VLOOKUP($B6000,Hosts!$A:$M,12,0)</f>
        <v>0.65</v>
      </c>
      <c r="F6000" t="str">
        <f>VLOOKUP($B6000,Hosts!$A:$M,13,0)</f>
        <v>Yes</v>
      </c>
      <c r="G6000" t="str">
        <f>INDEX(Hosts!$A:$M, MATCH(Places!$B6000,Hosts!$A:$A,0), MATCH(Places!G$1,Hosts!$A$1:$M$1,0))</f>
        <v>Within a few hours</v>
      </c>
      <c r="H6000" s="70">
        <f>INDEX(Hosts!$A:$M, MATCH(Places!$B6000,Hosts!$A:$A,0), MATCH(Places!H$1,Hosts!$A$1:$M$1,0))</f>
        <v>0.76</v>
      </c>
      <c r="I6000" s="70">
        <f>INDEX(Hosts!$A:$M, MATCH(Places!$B6000,Hosts!$A:$A,0), MATCH(Places!I$1,Hosts!$A$1:$M$1,0))</f>
        <v>0.65</v>
      </c>
      <c r="J6000" t="str">
        <f>INDEX(Hosts!$A:$M, MATCH(Places!$B6000,Hosts!$A:$A,0), MATCH(Places!J$1,Hosts!$A$1:$M$1,0))</f>
        <v>Yes</v>
      </c>
      <c r="K6000">
        <v>18</v>
      </c>
      <c r="L6000" t="str">
        <f>VLOOKUP($K6000,Neighborhoods!$A:$C,2,0)</f>
        <v>Manhattan</v>
      </c>
      <c r="M6000" t="str">
        <f>VLOOKUP($K6000,Neighborhoods!$A:$C,3,0)</f>
        <v>Midtown</v>
      </c>
      <c r="N6000" t="str">
        <f>INDEX(Neighborhoods!$A:$C, MATCH(Places!$K6000,Neighborhoods!$A:$A,0), MATCH(Places!N$1,Neighborhoods!$A$1:$C$1,0))</f>
        <v>Manhattan</v>
      </c>
      <c r="O6000" t="str">
        <f>INDEX(Neighborhoods!$A:$C, MATCH(Places!$K6000,Neighborhoods!$A:$A,0), MATCH(Places!O$1,Neighborhoods!$A$1:$C$1,0))</f>
        <v>Midtown</v>
      </c>
      <c r="P6000" t="s">
        <v>11822</v>
      </c>
      <c r="Q6000" t="str">
        <f t="shared" si="372"/>
        <v>No</v>
      </c>
      <c r="R6000">
        <v>3</v>
      </c>
      <c r="S6000" t="str">
        <f t="shared" si="373"/>
        <v>Medium</v>
      </c>
      <c r="T6000" s="50">
        <v>214</v>
      </c>
      <c r="U6000" s="70">
        <f t="shared" si="374"/>
        <v>0.04</v>
      </c>
      <c r="V6000" s="52">
        <v>5</v>
      </c>
      <c r="W6000" s="52" t="str" cm="1">
        <f t="array" ref="W6000">_xlfn.SWITCH(ROUND(V6000,0),5,"Excellent",4,"Good",3,"Ok","Bad")</f>
        <v>Excellent</v>
      </c>
      <c r="X6000">
        <v>5</v>
      </c>
      <c r="Y6000" t="str">
        <f t="shared" si="375"/>
        <v>No</v>
      </c>
      <c r="Z6000" s="68">
        <v>43728</v>
      </c>
      <c r="AA6000" s="68">
        <v>43784</v>
      </c>
      <c r="AB6000">
        <v>195</v>
      </c>
      <c r="AC6000" t="s">
        <v>15615</v>
      </c>
    </row>
    <row r="6001" spans="1:29" x14ac:dyDescent="0.3">
      <c r="A6001" t="s">
        <v>2526</v>
      </c>
      <c r="B6001">
        <v>3492</v>
      </c>
      <c r="C6001" t="str">
        <f>VLOOKUP($B6001,Hosts!$A:$M,10,0)</f>
        <v>Within an hour</v>
      </c>
      <c r="D6001" s="70">
        <f>VLOOKUP($B6001,Hosts!$A:$M,11,0)</f>
        <v>1</v>
      </c>
      <c r="E6001" s="70">
        <f>VLOOKUP($B6001,Hosts!$A:$M,12,0)</f>
        <v>1</v>
      </c>
      <c r="F6001" t="str">
        <f>VLOOKUP($B6001,Hosts!$A:$M,13,0)</f>
        <v>No</v>
      </c>
      <c r="G6001" t="str">
        <f>INDEX(Hosts!$A:$M, MATCH(Places!$B6001,Hosts!$A:$A,0), MATCH(Places!G$1,Hosts!$A$1:$M$1,0))</f>
        <v>Within an hour</v>
      </c>
      <c r="H6001" s="70">
        <f>INDEX(Hosts!$A:$M, MATCH(Places!$B6001,Hosts!$A:$A,0), MATCH(Places!H$1,Hosts!$A$1:$M$1,0))</f>
        <v>1</v>
      </c>
      <c r="I6001" s="70">
        <f>INDEX(Hosts!$A:$M, MATCH(Places!$B6001,Hosts!$A:$A,0), MATCH(Places!I$1,Hosts!$A$1:$M$1,0))</f>
        <v>1</v>
      </c>
      <c r="J6001" t="str">
        <f>INDEX(Hosts!$A:$M, MATCH(Places!$B6001,Hosts!$A:$A,0), MATCH(Places!J$1,Hosts!$A$1:$M$1,0))</f>
        <v>No</v>
      </c>
      <c r="K6001">
        <v>16</v>
      </c>
      <c r="L6001" t="str">
        <f>VLOOKUP($K6001,Neighborhoods!$A:$C,2,0)</f>
        <v>Manhattan</v>
      </c>
      <c r="M6001" t="str">
        <f>VLOOKUP($K6001,Neighborhoods!$A:$C,3,0)</f>
        <v>Harlem</v>
      </c>
      <c r="N6001" t="str">
        <f>INDEX(Neighborhoods!$A:$C, MATCH(Places!$K6001,Neighborhoods!$A:$A,0), MATCH(Places!N$1,Neighborhoods!$A$1:$C$1,0))</f>
        <v>Manhattan</v>
      </c>
      <c r="O6001" t="str">
        <f>INDEX(Neighborhoods!$A:$C, MATCH(Places!$K6001,Neighborhoods!$A:$A,0), MATCH(Places!O$1,Neighborhoods!$A$1:$C$1,0))</f>
        <v>Harlem</v>
      </c>
      <c r="P6001" t="s">
        <v>1</v>
      </c>
      <c r="Q6001" t="str">
        <f t="shared" si="372"/>
        <v>Yes</v>
      </c>
      <c r="R6001">
        <v>2</v>
      </c>
      <c r="S6001" t="str">
        <f t="shared" si="373"/>
        <v>Small</v>
      </c>
      <c r="T6001" s="50">
        <v>71</v>
      </c>
      <c r="U6001" s="70">
        <f t="shared" si="374"/>
        <v>0.03</v>
      </c>
      <c r="V6001" s="52">
        <v>4.7300000000000004</v>
      </c>
      <c r="W6001" s="52" t="str" cm="1">
        <f t="array" ref="W6001">_xlfn.SWITCH(ROUND(V6001,0),5,"Excellent",4,"Good",3,"Ok","Bad")</f>
        <v>Excellent</v>
      </c>
      <c r="X6001">
        <v>11</v>
      </c>
      <c r="Y6001" t="str">
        <f t="shared" si="375"/>
        <v>No</v>
      </c>
      <c r="Z6001" s="68">
        <v>43343</v>
      </c>
      <c r="AA6001" s="68">
        <v>43747</v>
      </c>
      <c r="AB6001">
        <v>132</v>
      </c>
      <c r="AC6001" t="s">
        <v>15616</v>
      </c>
    </row>
  </sheetData>
  <autoFilter ref="A1:AC6001" xr:uid="{82DD5D1C-28A8-4EE1-B43D-2EC11EB1EF54}"/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723F-4CE0-4990-B6DF-E979B720B831}">
  <sheetPr codeName="Sheet3"/>
  <dimension ref="A1:T4150"/>
  <sheetViews>
    <sheetView showGridLines="0" topLeftCell="F1" workbookViewId="0">
      <selection activeCell="O9" sqref="O9"/>
    </sheetView>
  </sheetViews>
  <sheetFormatPr defaultRowHeight="14.4" x14ac:dyDescent="0.3"/>
  <cols>
    <col min="1" max="1" width="11.44140625" customWidth="1"/>
    <col min="2" max="2" width="20.109375" customWidth="1"/>
    <col min="3" max="3" width="31.44140625" customWidth="1"/>
    <col min="4" max="8" width="14.33203125" customWidth="1"/>
    <col min="9" max="9" width="34.33203125" customWidth="1"/>
    <col min="10" max="12" width="17.109375" customWidth="1"/>
    <col min="13" max="13" width="11.44140625" customWidth="1"/>
    <col min="14" max="14" width="5.5546875" customWidth="1"/>
    <col min="15" max="15" width="12.6640625" bestFit="1" customWidth="1"/>
    <col min="16" max="16" width="15.88671875" customWidth="1"/>
    <col min="17" max="17" width="6.33203125" customWidth="1"/>
    <col min="18" max="20" width="12.6640625" customWidth="1"/>
  </cols>
  <sheetData>
    <row r="1" spans="1:20" ht="15" thickBot="1" x14ac:dyDescent="0.35">
      <c r="A1" s="2" t="s">
        <v>7646</v>
      </c>
      <c r="B1" s="2" t="s">
        <v>7653</v>
      </c>
      <c r="C1" s="2" t="s">
        <v>7645</v>
      </c>
      <c r="D1" s="2" t="s">
        <v>7644</v>
      </c>
      <c r="E1" s="2" t="s">
        <v>17044</v>
      </c>
      <c r="F1" s="2" t="s">
        <v>17000</v>
      </c>
      <c r="G1" s="2" t="s">
        <v>17045</v>
      </c>
      <c r="H1" s="2" t="s">
        <v>17046</v>
      </c>
      <c r="I1" s="2" t="s">
        <v>15617</v>
      </c>
      <c r="J1" s="2" t="s">
        <v>15618</v>
      </c>
      <c r="K1" s="2" t="s">
        <v>15619</v>
      </c>
      <c r="L1" s="2" t="s">
        <v>15620</v>
      </c>
      <c r="M1" s="2" t="s">
        <v>15621</v>
      </c>
    </row>
    <row r="2" spans="1:20" ht="16.2" thickBot="1" x14ac:dyDescent="0.35">
      <c r="A2">
        <v>1</v>
      </c>
      <c r="B2" t="s">
        <v>11337</v>
      </c>
      <c r="C2" t="s">
        <v>4064</v>
      </c>
      <c r="D2" t="s">
        <v>15833</v>
      </c>
      <c r="E2" s="1">
        <f>DATE(LEFT(D2,4),MID(D2,5,2),RIGHT(D2,2))</f>
        <v>39687</v>
      </c>
      <c r="F2">
        <f>YEAR(E2)</f>
        <v>2008</v>
      </c>
      <c r="G2">
        <f>MONTH(E2)</f>
        <v>8</v>
      </c>
      <c r="H2">
        <f>WEEKDAY(E2,2)</f>
        <v>3</v>
      </c>
      <c r="I2" s="1" t="s">
        <v>15622</v>
      </c>
      <c r="J2" s="1" t="s">
        <v>15624</v>
      </c>
      <c r="K2" s="42">
        <v>0.9</v>
      </c>
      <c r="L2" s="42">
        <v>0.6</v>
      </c>
      <c r="M2" s="1" t="s">
        <v>15616</v>
      </c>
      <c r="O2" s="19" t="s">
        <v>11826</v>
      </c>
      <c r="P2" s="21">
        <v>23</v>
      </c>
      <c r="R2" s="17" t="s">
        <v>11823</v>
      </c>
      <c r="S2" s="73" t="str">
        <f>VLOOKUP(P2,A:M,2,0)</f>
        <v>Gary M. Kirk</v>
      </c>
      <c r="T2" s="73"/>
    </row>
    <row r="3" spans="1:20" ht="15" thickBot="1" x14ac:dyDescent="0.35">
      <c r="A3">
        <v>2</v>
      </c>
      <c r="B3" t="s">
        <v>10382</v>
      </c>
      <c r="C3" t="s">
        <v>4997</v>
      </c>
      <c r="D3" t="s">
        <v>15834</v>
      </c>
      <c r="E3" s="1">
        <f t="shared" ref="E3:E66" si="0">DATE(LEFT(D3,4),MID(D3,5,2),RIGHT(D3,2))</f>
        <v>39698</v>
      </c>
      <c r="F3">
        <f t="shared" ref="F3:F66" si="1">YEAR(E3)</f>
        <v>2008</v>
      </c>
      <c r="G3">
        <f t="shared" ref="G3:G66" si="2">MONTH(E3)</f>
        <v>9</v>
      </c>
      <c r="H3">
        <f t="shared" ref="H3:H66" si="3">WEEKDAY(E3,2)</f>
        <v>7</v>
      </c>
      <c r="I3" s="1" t="s">
        <v>15625</v>
      </c>
      <c r="J3" s="1" t="s">
        <v>15623</v>
      </c>
      <c r="K3" s="42">
        <v>1</v>
      </c>
      <c r="L3" s="42">
        <v>0.57999999999999996</v>
      </c>
      <c r="M3" s="1" t="s">
        <v>15615</v>
      </c>
    </row>
    <row r="4" spans="1:20" ht="15" thickBot="1" x14ac:dyDescent="0.35">
      <c r="A4">
        <v>3</v>
      </c>
      <c r="B4" t="s">
        <v>7950</v>
      </c>
      <c r="C4" t="s">
        <v>7381</v>
      </c>
      <c r="D4" t="s">
        <v>15835</v>
      </c>
      <c r="E4" s="1">
        <f t="shared" si="0"/>
        <v>39701</v>
      </c>
      <c r="F4">
        <f t="shared" si="1"/>
        <v>2008</v>
      </c>
      <c r="G4">
        <f t="shared" si="2"/>
        <v>9</v>
      </c>
      <c r="H4">
        <f t="shared" si="3"/>
        <v>3</v>
      </c>
      <c r="I4" s="1" t="s">
        <v>15625</v>
      </c>
      <c r="J4" s="1" t="s">
        <v>15626</v>
      </c>
      <c r="K4" s="42">
        <v>1</v>
      </c>
      <c r="L4" s="42">
        <v>0.98</v>
      </c>
      <c r="M4" s="1" t="s">
        <v>15616</v>
      </c>
      <c r="O4" s="17"/>
      <c r="P4" s="26" t="s">
        <v>11825</v>
      </c>
      <c r="R4" s="16" t="s">
        <v>11822</v>
      </c>
      <c r="S4" s="16" t="s">
        <v>1</v>
      </c>
      <c r="T4" s="16" t="s">
        <v>16</v>
      </c>
    </row>
    <row r="5" spans="1:20" ht="15" thickBot="1" x14ac:dyDescent="0.35">
      <c r="A5">
        <v>4</v>
      </c>
      <c r="B5" t="s">
        <v>8385</v>
      </c>
      <c r="C5" t="s">
        <v>6957</v>
      </c>
      <c r="D5" t="s">
        <v>15836</v>
      </c>
      <c r="E5" s="1">
        <f t="shared" si="0"/>
        <v>39771</v>
      </c>
      <c r="F5">
        <f t="shared" si="1"/>
        <v>2008</v>
      </c>
      <c r="G5">
        <f t="shared" si="2"/>
        <v>11</v>
      </c>
      <c r="H5">
        <f t="shared" si="3"/>
        <v>3</v>
      </c>
      <c r="I5" s="1" t="s">
        <v>15622</v>
      </c>
      <c r="J5" s="1" t="s">
        <v>15624</v>
      </c>
      <c r="K5" s="42">
        <v>1</v>
      </c>
      <c r="L5" s="42">
        <v>0.56999999999999995</v>
      </c>
      <c r="M5" s="1" t="s">
        <v>15615</v>
      </c>
      <c r="O5" s="17" t="s">
        <v>11827</v>
      </c>
      <c r="P5" s="24">
        <f>COUNTIF(Places!B:B,Hosts!P2)</f>
        <v>1</v>
      </c>
      <c r="R5" s="22">
        <f>COUNTIFS(Places!$B:$B,Hosts!$P$2,Places!$P:$P,Hosts!R4)</f>
        <v>1</v>
      </c>
      <c r="S5" s="22">
        <f>COUNTIFS(Places!$B:$B,Hosts!$P$2,Places!$P:$P,Hosts!S4)</f>
        <v>0</v>
      </c>
      <c r="T5" s="22">
        <f>COUNTIFS(Places!$B:$B,Hosts!$P$2,Places!$P:$P,Hosts!T4)</f>
        <v>0</v>
      </c>
    </row>
    <row r="6" spans="1:20" ht="15" thickBot="1" x14ac:dyDescent="0.35">
      <c r="A6">
        <v>5</v>
      </c>
      <c r="B6" t="s">
        <v>8536</v>
      </c>
      <c r="C6" t="s">
        <v>6810</v>
      </c>
      <c r="D6" t="s">
        <v>15837</v>
      </c>
      <c r="E6" s="1">
        <f t="shared" si="0"/>
        <v>39794</v>
      </c>
      <c r="F6">
        <f t="shared" si="1"/>
        <v>2008</v>
      </c>
      <c r="G6">
        <f t="shared" si="2"/>
        <v>12</v>
      </c>
      <c r="H6">
        <f t="shared" si="3"/>
        <v>5</v>
      </c>
      <c r="I6" s="1" t="s">
        <v>15622</v>
      </c>
      <c r="J6" s="1" t="s">
        <v>15626</v>
      </c>
      <c r="K6" s="42">
        <v>1</v>
      </c>
      <c r="L6" s="42">
        <v>1</v>
      </c>
      <c r="M6" s="1" t="s">
        <v>15616</v>
      </c>
      <c r="O6" s="17" t="s">
        <v>11828</v>
      </c>
      <c r="P6" s="24">
        <f>SUMIF(Places!B:B,Hosts!P2,Places!X:X)</f>
        <v>9</v>
      </c>
      <c r="R6" s="22">
        <f>SUMIFS(Places!$X:$X,Places!$B:$B,Hosts!$P$2,Places!$P:$P,Hosts!R4)</f>
        <v>9</v>
      </c>
      <c r="S6" s="22">
        <f>SUMIFS(Places!$X:$X,Places!$B:$B,Hosts!$P$2,Places!$P:$P,Hosts!S4)</f>
        <v>0</v>
      </c>
      <c r="T6" s="22">
        <f>SUMIFS(Places!$X:$X,Places!$B:$B,Hosts!$P$2,Places!$P:$P,Hosts!T4)</f>
        <v>0</v>
      </c>
    </row>
    <row r="7" spans="1:20" ht="15" thickBot="1" x14ac:dyDescent="0.35">
      <c r="A7">
        <v>6</v>
      </c>
      <c r="B7" t="s">
        <v>11746</v>
      </c>
      <c r="C7" t="s">
        <v>3662</v>
      </c>
      <c r="D7" t="s">
        <v>15838</v>
      </c>
      <c r="E7" s="1">
        <f t="shared" si="0"/>
        <v>39842</v>
      </c>
      <c r="F7">
        <f t="shared" si="1"/>
        <v>2009</v>
      </c>
      <c r="G7">
        <f t="shared" si="2"/>
        <v>1</v>
      </c>
      <c r="H7">
        <f t="shared" si="3"/>
        <v>4</v>
      </c>
      <c r="I7" s="1" t="s">
        <v>15622</v>
      </c>
      <c r="J7" s="1" t="s">
        <v>15623</v>
      </c>
      <c r="K7" s="42">
        <v>0.88</v>
      </c>
      <c r="L7" s="42">
        <v>0.97</v>
      </c>
      <c r="M7" s="1" t="s">
        <v>15615</v>
      </c>
      <c r="O7" s="17" t="s">
        <v>11829</v>
      </c>
      <c r="P7" s="25">
        <f>AVERAGEIF(Places!B:B,Hosts!P2,Places!V:V)</f>
        <v>5</v>
      </c>
      <c r="R7" s="23">
        <f>IFERROR(AVERAGEIFS(Places!$V:$V,Places!$B:$B,Hosts!$P$2,Places!$P:$P,Hosts!R4),"-")</f>
        <v>5</v>
      </c>
      <c r="S7" s="23" t="str">
        <f>IFERROR(AVERAGEIFS(Places!$V:$V,Places!$B:$B,Hosts!$P$2,Places!$P:$P,Hosts!S4),"-")</f>
        <v>-</v>
      </c>
      <c r="T7" s="23" t="str">
        <f>IFERROR(AVERAGEIFS(Places!$V:$V,Places!$B:$B,Hosts!$P$2,Places!$P:$P,Hosts!T4),"-")</f>
        <v>-</v>
      </c>
    </row>
    <row r="8" spans="1:20" ht="15" thickBot="1" x14ac:dyDescent="0.35">
      <c r="A8">
        <v>7</v>
      </c>
      <c r="B8" t="s">
        <v>10510</v>
      </c>
      <c r="C8" t="s">
        <v>4873</v>
      </c>
      <c r="D8" t="s">
        <v>15839</v>
      </c>
      <c r="E8" s="1">
        <f t="shared" si="0"/>
        <v>39854</v>
      </c>
      <c r="F8">
        <f t="shared" si="1"/>
        <v>2009</v>
      </c>
      <c r="G8">
        <f t="shared" si="2"/>
        <v>2</v>
      </c>
      <c r="H8">
        <f t="shared" si="3"/>
        <v>2</v>
      </c>
      <c r="I8" s="1" t="s">
        <v>15622</v>
      </c>
      <c r="J8" s="1" t="s">
        <v>15626</v>
      </c>
      <c r="K8" s="42">
        <v>1</v>
      </c>
      <c r="L8" s="42">
        <v>1</v>
      </c>
      <c r="M8" s="1" t="s">
        <v>15615</v>
      </c>
    </row>
    <row r="9" spans="1:20" ht="15" thickBot="1" x14ac:dyDescent="0.35">
      <c r="A9">
        <v>8</v>
      </c>
      <c r="B9" t="s">
        <v>11738</v>
      </c>
      <c r="C9" t="s">
        <v>3670</v>
      </c>
      <c r="D9" t="s">
        <v>15840</v>
      </c>
      <c r="E9" s="1">
        <f t="shared" si="0"/>
        <v>39875</v>
      </c>
      <c r="F9">
        <f t="shared" si="1"/>
        <v>2009</v>
      </c>
      <c r="G9">
        <f t="shared" si="2"/>
        <v>3</v>
      </c>
      <c r="H9">
        <f t="shared" si="3"/>
        <v>2</v>
      </c>
      <c r="I9" s="1" t="s">
        <v>15622</v>
      </c>
      <c r="J9" s="1" t="s">
        <v>15624</v>
      </c>
      <c r="K9" s="42">
        <v>1</v>
      </c>
      <c r="L9" s="42">
        <v>1</v>
      </c>
      <c r="M9" s="1" t="s">
        <v>15615</v>
      </c>
      <c r="P9" s="27" t="s">
        <v>11824</v>
      </c>
      <c r="S9" s="17" t="s">
        <v>15832</v>
      </c>
      <c r="T9" s="63">
        <f>_xlfn.MINIFS(Places!Z:Z,Places!B:B,Hosts!P2)</f>
        <v>43485</v>
      </c>
    </row>
    <row r="10" spans="1:20" ht="15" customHeight="1" thickBot="1" x14ac:dyDescent="0.35">
      <c r="A10">
        <v>9</v>
      </c>
      <c r="B10" t="s">
        <v>9167</v>
      </c>
      <c r="C10" t="s">
        <v>6186</v>
      </c>
      <c r="D10" t="s">
        <v>15841</v>
      </c>
      <c r="E10" s="1">
        <f t="shared" si="0"/>
        <v>39893</v>
      </c>
      <c r="F10">
        <f t="shared" si="1"/>
        <v>2009</v>
      </c>
      <c r="G10">
        <f t="shared" si="2"/>
        <v>3</v>
      </c>
      <c r="H10">
        <f t="shared" si="3"/>
        <v>6</v>
      </c>
      <c r="I10" s="1" t="s">
        <v>15622</v>
      </c>
      <c r="J10" s="1" t="s">
        <v>15624</v>
      </c>
      <c r="K10" s="42">
        <v>1</v>
      </c>
      <c r="L10" s="42">
        <v>0.5</v>
      </c>
      <c r="M10" s="1" t="s">
        <v>15615</v>
      </c>
      <c r="O10" s="20"/>
      <c r="P10" s="74" t="str">
        <f>VLOOKUP(P2,A:M,13,0)</f>
        <v>Yes</v>
      </c>
      <c r="S10" s="17" t="s">
        <v>13087</v>
      </c>
      <c r="T10" s="63">
        <f>_xlfn.MAXIFS(Places!AA:AA,Places!B:B,Hosts!P2)</f>
        <v>43996</v>
      </c>
    </row>
    <row r="11" spans="1:20" ht="15" customHeight="1" thickBot="1" x14ac:dyDescent="0.35">
      <c r="A11">
        <v>10</v>
      </c>
      <c r="B11" t="s">
        <v>9283</v>
      </c>
      <c r="C11" t="s">
        <v>6073</v>
      </c>
      <c r="D11" t="s">
        <v>15842</v>
      </c>
      <c r="E11" s="1">
        <f t="shared" si="0"/>
        <v>39899</v>
      </c>
      <c r="F11">
        <f t="shared" si="1"/>
        <v>2009</v>
      </c>
      <c r="G11">
        <f t="shared" si="2"/>
        <v>3</v>
      </c>
      <c r="H11">
        <f t="shared" si="3"/>
        <v>5</v>
      </c>
      <c r="I11" s="1" t="s">
        <v>15622</v>
      </c>
      <c r="J11" s="1" t="s">
        <v>15623</v>
      </c>
      <c r="K11" s="42">
        <v>1</v>
      </c>
      <c r="L11" s="42">
        <v>0.83</v>
      </c>
      <c r="M11" s="1" t="s">
        <v>15615</v>
      </c>
      <c r="O11" s="20"/>
      <c r="P11" s="74"/>
      <c r="S11" s="17" t="s">
        <v>16999</v>
      </c>
      <c r="T11" s="56">
        <f ca="1">TODAY()-T10</f>
        <v>1266</v>
      </c>
    </row>
    <row r="12" spans="1:20" ht="15" thickBot="1" x14ac:dyDescent="0.35">
      <c r="A12">
        <v>11</v>
      </c>
      <c r="B12" t="s">
        <v>8333</v>
      </c>
      <c r="C12" t="s">
        <v>7004</v>
      </c>
      <c r="D12" t="s">
        <v>15843</v>
      </c>
      <c r="E12" s="1">
        <f t="shared" si="0"/>
        <v>39907</v>
      </c>
      <c r="F12">
        <f t="shared" si="1"/>
        <v>2009</v>
      </c>
      <c r="G12">
        <f t="shared" si="2"/>
        <v>4</v>
      </c>
      <c r="H12">
        <f t="shared" si="3"/>
        <v>6</v>
      </c>
      <c r="I12" s="1" t="s">
        <v>15622</v>
      </c>
      <c r="J12" s="1" t="s">
        <v>15626</v>
      </c>
      <c r="K12" s="42">
        <v>1</v>
      </c>
      <c r="L12" s="42">
        <v>0.87</v>
      </c>
      <c r="M12" s="1" t="s">
        <v>15616</v>
      </c>
      <c r="P12" s="43"/>
      <c r="S12" s="17" t="s">
        <v>13085</v>
      </c>
      <c r="T12" s="22">
        <f ca="1">NETWORKDAYS(T10,TODAY())</f>
        <v>905</v>
      </c>
    </row>
    <row r="13" spans="1:20" x14ac:dyDescent="0.3">
      <c r="A13">
        <v>12</v>
      </c>
      <c r="B13" t="s">
        <v>10134</v>
      </c>
      <c r="C13" t="s">
        <v>5243</v>
      </c>
      <c r="D13" t="s">
        <v>15844</v>
      </c>
      <c r="E13" s="1">
        <f t="shared" si="0"/>
        <v>39931</v>
      </c>
      <c r="F13">
        <f t="shared" si="1"/>
        <v>2009</v>
      </c>
      <c r="G13">
        <f t="shared" si="2"/>
        <v>4</v>
      </c>
      <c r="H13">
        <f t="shared" si="3"/>
        <v>2</v>
      </c>
      <c r="I13" s="1" t="s">
        <v>15622</v>
      </c>
      <c r="J13" s="1" t="s">
        <v>15626</v>
      </c>
      <c r="K13" s="42">
        <v>1</v>
      </c>
      <c r="L13" s="42">
        <v>1</v>
      </c>
      <c r="M13" s="1" t="s">
        <v>15615</v>
      </c>
      <c r="P13" s="64"/>
      <c r="Q13" s="40" t="s">
        <v>13086</v>
      </c>
    </row>
    <row r="14" spans="1:20" x14ac:dyDescent="0.3">
      <c r="A14">
        <v>13</v>
      </c>
      <c r="B14" t="s">
        <v>10045</v>
      </c>
      <c r="C14" t="s">
        <v>5329</v>
      </c>
      <c r="D14" t="s">
        <v>15845</v>
      </c>
      <c r="E14" s="1">
        <f t="shared" si="0"/>
        <v>39937</v>
      </c>
      <c r="F14">
        <f t="shared" si="1"/>
        <v>2009</v>
      </c>
      <c r="G14">
        <f t="shared" si="2"/>
        <v>5</v>
      </c>
      <c r="H14">
        <f t="shared" si="3"/>
        <v>1</v>
      </c>
      <c r="I14" s="1" t="s">
        <v>15622</v>
      </c>
      <c r="J14" s="1" t="s">
        <v>15623</v>
      </c>
      <c r="K14" s="42">
        <v>1</v>
      </c>
      <c r="L14" s="42">
        <v>0.3</v>
      </c>
      <c r="M14" s="1" t="s">
        <v>15615</v>
      </c>
    </row>
    <row r="15" spans="1:20" x14ac:dyDescent="0.3">
      <c r="A15">
        <v>14</v>
      </c>
      <c r="B15" t="s">
        <v>8694</v>
      </c>
      <c r="C15" t="s">
        <v>6654</v>
      </c>
      <c r="D15" t="s">
        <v>15846</v>
      </c>
      <c r="E15" s="1">
        <f t="shared" si="0"/>
        <v>39945</v>
      </c>
      <c r="F15">
        <f t="shared" si="1"/>
        <v>2009</v>
      </c>
      <c r="G15">
        <f t="shared" si="2"/>
        <v>5</v>
      </c>
      <c r="H15">
        <f t="shared" si="3"/>
        <v>2</v>
      </c>
      <c r="I15" s="1" t="s">
        <v>15622</v>
      </c>
      <c r="J15" s="1" t="s">
        <v>15626</v>
      </c>
      <c r="K15" s="42">
        <v>1</v>
      </c>
      <c r="L15" s="42">
        <v>0.93</v>
      </c>
      <c r="M15" s="1" t="s">
        <v>15616</v>
      </c>
    </row>
    <row r="16" spans="1:20" x14ac:dyDescent="0.3">
      <c r="A16">
        <v>15</v>
      </c>
      <c r="B16" t="s">
        <v>8948</v>
      </c>
      <c r="C16" t="s">
        <v>6405</v>
      </c>
      <c r="D16" t="s">
        <v>15846</v>
      </c>
      <c r="E16" s="1">
        <f t="shared" si="0"/>
        <v>39945</v>
      </c>
      <c r="F16">
        <f t="shared" si="1"/>
        <v>2009</v>
      </c>
      <c r="G16">
        <f t="shared" si="2"/>
        <v>5</v>
      </c>
      <c r="H16">
        <f t="shared" si="3"/>
        <v>2</v>
      </c>
      <c r="I16" s="1" t="s">
        <v>15622</v>
      </c>
      <c r="J16" s="1" t="s">
        <v>15624</v>
      </c>
      <c r="K16" s="42">
        <v>1</v>
      </c>
      <c r="L16" s="42">
        <v>0.91</v>
      </c>
      <c r="M16" s="1" t="s">
        <v>15615</v>
      </c>
    </row>
    <row r="17" spans="1:19" x14ac:dyDescent="0.3">
      <c r="A17">
        <v>16</v>
      </c>
      <c r="B17" t="s">
        <v>9822</v>
      </c>
      <c r="C17" t="s">
        <v>5547</v>
      </c>
      <c r="D17" t="s">
        <v>15847</v>
      </c>
      <c r="E17" s="1">
        <f t="shared" si="0"/>
        <v>39954</v>
      </c>
      <c r="F17">
        <f t="shared" si="1"/>
        <v>2009</v>
      </c>
      <c r="G17">
        <f t="shared" si="2"/>
        <v>5</v>
      </c>
      <c r="H17">
        <f t="shared" si="3"/>
        <v>4</v>
      </c>
      <c r="I17" s="1" t="s">
        <v>15622</v>
      </c>
      <c r="J17" s="1" t="s">
        <v>15626</v>
      </c>
      <c r="K17" s="42">
        <v>1</v>
      </c>
      <c r="L17" s="42">
        <v>1</v>
      </c>
      <c r="M17" s="1" t="s">
        <v>15615</v>
      </c>
      <c r="P17">
        <f>INDEX(R4:T7,3,2)</f>
        <v>0</v>
      </c>
    </row>
    <row r="18" spans="1:19" x14ac:dyDescent="0.3">
      <c r="A18">
        <v>17</v>
      </c>
      <c r="B18" t="s">
        <v>10801</v>
      </c>
      <c r="C18" t="s">
        <v>4591</v>
      </c>
      <c r="D18" t="s">
        <v>15848</v>
      </c>
      <c r="E18" s="1">
        <f t="shared" si="0"/>
        <v>39963</v>
      </c>
      <c r="F18">
        <f t="shared" si="1"/>
        <v>2009</v>
      </c>
      <c r="G18">
        <f t="shared" si="2"/>
        <v>5</v>
      </c>
      <c r="H18">
        <f t="shared" si="3"/>
        <v>6</v>
      </c>
      <c r="I18" s="1" t="s">
        <v>15622</v>
      </c>
      <c r="J18" s="1" t="s">
        <v>15624</v>
      </c>
      <c r="K18" s="42">
        <v>1</v>
      </c>
      <c r="L18" s="42">
        <v>0.14000000000000001</v>
      </c>
      <c r="M18" s="1" t="s">
        <v>15615</v>
      </c>
      <c r="P18">
        <f>MATCH("Entire place",R4:T4,0)</f>
        <v>1</v>
      </c>
    </row>
    <row r="19" spans="1:19" x14ac:dyDescent="0.3">
      <c r="A19">
        <v>18</v>
      </c>
      <c r="B19" t="s">
        <v>9297</v>
      </c>
      <c r="C19" t="s">
        <v>6059</v>
      </c>
      <c r="D19" t="s">
        <v>15849</v>
      </c>
      <c r="E19" s="1">
        <f t="shared" si="0"/>
        <v>39974</v>
      </c>
      <c r="F19">
        <f t="shared" si="1"/>
        <v>2009</v>
      </c>
      <c r="G19">
        <f t="shared" si="2"/>
        <v>6</v>
      </c>
      <c r="H19">
        <f t="shared" si="3"/>
        <v>3</v>
      </c>
      <c r="I19" s="1" t="s">
        <v>15622</v>
      </c>
      <c r="J19" s="1" t="s">
        <v>15624</v>
      </c>
      <c r="K19" s="42">
        <v>1</v>
      </c>
      <c r="L19" s="42">
        <v>1</v>
      </c>
      <c r="M19" s="1" t="s">
        <v>15615</v>
      </c>
      <c r="P19" t="e">
        <f>MATCH(57,S4:S7,0)</f>
        <v>#N/A</v>
      </c>
      <c r="S19" s="1"/>
    </row>
    <row r="20" spans="1:19" x14ac:dyDescent="0.3">
      <c r="A20">
        <v>19</v>
      </c>
      <c r="B20" t="s">
        <v>7985</v>
      </c>
      <c r="C20" t="s">
        <v>7346</v>
      </c>
      <c r="D20" t="s">
        <v>15850</v>
      </c>
      <c r="E20" s="1">
        <f t="shared" si="0"/>
        <v>39980</v>
      </c>
      <c r="F20">
        <f t="shared" si="1"/>
        <v>2009</v>
      </c>
      <c r="G20">
        <f t="shared" si="2"/>
        <v>6</v>
      </c>
      <c r="H20">
        <f t="shared" si="3"/>
        <v>2</v>
      </c>
      <c r="I20" s="1" t="s">
        <v>15622</v>
      </c>
      <c r="J20" s="1" t="s">
        <v>15624</v>
      </c>
      <c r="K20" s="42">
        <v>0.9</v>
      </c>
      <c r="L20" s="42">
        <v>0.79</v>
      </c>
      <c r="M20" s="1" t="s">
        <v>15615</v>
      </c>
    </row>
    <row r="21" spans="1:19" x14ac:dyDescent="0.3">
      <c r="A21">
        <v>20</v>
      </c>
      <c r="B21" t="s">
        <v>8586</v>
      </c>
      <c r="C21" t="s">
        <v>6761</v>
      </c>
      <c r="D21" t="s">
        <v>15851</v>
      </c>
      <c r="E21" s="1">
        <f t="shared" si="0"/>
        <v>39984</v>
      </c>
      <c r="F21">
        <f t="shared" si="1"/>
        <v>2009</v>
      </c>
      <c r="G21">
        <f t="shared" si="2"/>
        <v>6</v>
      </c>
      <c r="H21">
        <f t="shared" si="3"/>
        <v>6</v>
      </c>
      <c r="I21" s="1" t="s">
        <v>15625</v>
      </c>
      <c r="J21" s="1" t="s">
        <v>15626</v>
      </c>
      <c r="K21" s="42">
        <v>1</v>
      </c>
      <c r="L21" s="42">
        <v>1</v>
      </c>
      <c r="M21" s="1" t="s">
        <v>15616</v>
      </c>
    </row>
    <row r="22" spans="1:19" x14ac:dyDescent="0.3">
      <c r="A22">
        <v>21</v>
      </c>
      <c r="B22" t="s">
        <v>7964</v>
      </c>
      <c r="C22" t="s">
        <v>7367</v>
      </c>
      <c r="D22" t="s">
        <v>15852</v>
      </c>
      <c r="E22" s="1">
        <f t="shared" si="0"/>
        <v>39989</v>
      </c>
      <c r="F22">
        <f t="shared" si="1"/>
        <v>2009</v>
      </c>
      <c r="G22">
        <f t="shared" si="2"/>
        <v>6</v>
      </c>
      <c r="H22">
        <f t="shared" si="3"/>
        <v>4</v>
      </c>
      <c r="I22" s="1" t="s">
        <v>15622</v>
      </c>
      <c r="J22" s="1" t="s">
        <v>15623</v>
      </c>
      <c r="K22" s="42">
        <v>0.5</v>
      </c>
      <c r="L22" s="42">
        <v>0.33</v>
      </c>
      <c r="M22" s="1" t="s">
        <v>15615</v>
      </c>
    </row>
    <row r="23" spans="1:19" x14ac:dyDescent="0.3">
      <c r="A23">
        <v>22</v>
      </c>
      <c r="B23" t="s">
        <v>10906</v>
      </c>
      <c r="C23" t="s">
        <v>4488</v>
      </c>
      <c r="D23" t="s">
        <v>15853</v>
      </c>
      <c r="E23" s="1">
        <f t="shared" si="0"/>
        <v>40001</v>
      </c>
      <c r="F23">
        <f t="shared" si="1"/>
        <v>2009</v>
      </c>
      <c r="G23">
        <f t="shared" si="2"/>
        <v>7</v>
      </c>
      <c r="H23">
        <f t="shared" si="3"/>
        <v>2</v>
      </c>
      <c r="I23" s="1" t="s">
        <v>15622</v>
      </c>
      <c r="J23" s="1" t="s">
        <v>15624</v>
      </c>
      <c r="K23" s="42">
        <v>0.9</v>
      </c>
      <c r="L23" s="42">
        <v>0.75</v>
      </c>
      <c r="M23" s="1" t="s">
        <v>15615</v>
      </c>
    </row>
    <row r="24" spans="1:19" x14ac:dyDescent="0.3">
      <c r="A24">
        <v>23</v>
      </c>
      <c r="B24" t="s">
        <v>11560</v>
      </c>
      <c r="C24" t="s">
        <v>3845</v>
      </c>
      <c r="D24" t="s">
        <v>15854</v>
      </c>
      <c r="E24" s="1">
        <f t="shared" si="0"/>
        <v>40004</v>
      </c>
      <c r="F24">
        <f t="shared" si="1"/>
        <v>2009</v>
      </c>
      <c r="G24">
        <f t="shared" si="2"/>
        <v>7</v>
      </c>
      <c r="H24">
        <f t="shared" si="3"/>
        <v>5</v>
      </c>
      <c r="I24" s="1" t="s">
        <v>15622</v>
      </c>
      <c r="J24" s="1" t="s">
        <v>15623</v>
      </c>
      <c r="K24" s="42">
        <v>0.75</v>
      </c>
      <c r="L24" s="42">
        <v>0.64</v>
      </c>
      <c r="M24" s="1" t="s">
        <v>15616</v>
      </c>
    </row>
    <row r="25" spans="1:19" x14ac:dyDescent="0.3">
      <c r="A25">
        <v>24</v>
      </c>
      <c r="B25" t="s">
        <v>11240</v>
      </c>
      <c r="C25" t="s">
        <v>4161</v>
      </c>
      <c r="D25" t="s">
        <v>15854</v>
      </c>
      <c r="E25" s="1">
        <f t="shared" si="0"/>
        <v>40004</v>
      </c>
      <c r="F25">
        <f t="shared" si="1"/>
        <v>2009</v>
      </c>
      <c r="G25">
        <f t="shared" si="2"/>
        <v>7</v>
      </c>
      <c r="H25">
        <f t="shared" si="3"/>
        <v>5</v>
      </c>
      <c r="I25" s="1" t="s">
        <v>15622</v>
      </c>
      <c r="J25" s="1" t="s">
        <v>15626</v>
      </c>
      <c r="K25" s="42">
        <v>1</v>
      </c>
      <c r="L25" s="42">
        <v>0.99</v>
      </c>
      <c r="M25" s="1" t="s">
        <v>15615</v>
      </c>
    </row>
    <row r="26" spans="1:19" x14ac:dyDescent="0.3">
      <c r="A26">
        <v>25</v>
      </c>
      <c r="B26" t="s">
        <v>11708</v>
      </c>
      <c r="C26" t="s">
        <v>3698</v>
      </c>
      <c r="D26" t="s">
        <v>15855</v>
      </c>
      <c r="E26" s="1">
        <f t="shared" si="0"/>
        <v>40007</v>
      </c>
      <c r="F26">
        <f t="shared" si="1"/>
        <v>2009</v>
      </c>
      <c r="G26">
        <f t="shared" si="2"/>
        <v>7</v>
      </c>
      <c r="H26">
        <f t="shared" si="3"/>
        <v>1</v>
      </c>
      <c r="I26" s="1" t="s">
        <v>15622</v>
      </c>
      <c r="J26" s="1" t="s">
        <v>15626</v>
      </c>
      <c r="K26" s="42">
        <v>0.9</v>
      </c>
      <c r="L26" s="42">
        <v>0.98</v>
      </c>
      <c r="M26" s="1" t="s">
        <v>15615</v>
      </c>
    </row>
    <row r="27" spans="1:19" x14ac:dyDescent="0.3">
      <c r="A27">
        <v>26</v>
      </c>
      <c r="B27" t="s">
        <v>8134</v>
      </c>
      <c r="C27" t="s">
        <v>7201</v>
      </c>
      <c r="D27" t="s">
        <v>15856</v>
      </c>
      <c r="E27" s="1">
        <f t="shared" si="0"/>
        <v>40021</v>
      </c>
      <c r="F27">
        <f t="shared" si="1"/>
        <v>2009</v>
      </c>
      <c r="G27">
        <f t="shared" si="2"/>
        <v>7</v>
      </c>
      <c r="H27">
        <f t="shared" si="3"/>
        <v>1</v>
      </c>
      <c r="I27" s="1" t="s">
        <v>15622</v>
      </c>
      <c r="J27" s="1" t="s">
        <v>15624</v>
      </c>
      <c r="K27" s="42">
        <v>0.83</v>
      </c>
      <c r="L27" s="42">
        <v>0.88</v>
      </c>
      <c r="M27" s="1" t="s">
        <v>15615</v>
      </c>
    </row>
    <row r="28" spans="1:19" x14ac:dyDescent="0.3">
      <c r="A28">
        <v>27</v>
      </c>
      <c r="B28" t="s">
        <v>10637</v>
      </c>
      <c r="C28" t="s">
        <v>4749</v>
      </c>
      <c r="D28" t="s">
        <v>15857</v>
      </c>
      <c r="E28" s="1">
        <f t="shared" si="0"/>
        <v>40023</v>
      </c>
      <c r="F28">
        <f t="shared" si="1"/>
        <v>2009</v>
      </c>
      <c r="G28">
        <f t="shared" si="2"/>
        <v>7</v>
      </c>
      <c r="H28">
        <f t="shared" si="3"/>
        <v>3</v>
      </c>
      <c r="I28" s="1" t="s">
        <v>15622</v>
      </c>
      <c r="J28" s="1" t="s">
        <v>15626</v>
      </c>
      <c r="K28" s="42">
        <v>1</v>
      </c>
      <c r="L28" s="42">
        <v>1</v>
      </c>
      <c r="M28" s="1" t="s">
        <v>15616</v>
      </c>
    </row>
    <row r="29" spans="1:19" x14ac:dyDescent="0.3">
      <c r="A29">
        <v>28</v>
      </c>
      <c r="B29" t="s">
        <v>10289</v>
      </c>
      <c r="C29" t="s">
        <v>5090</v>
      </c>
      <c r="D29" t="s">
        <v>15858</v>
      </c>
      <c r="E29" s="1">
        <f t="shared" si="0"/>
        <v>40026</v>
      </c>
      <c r="F29">
        <f t="shared" si="1"/>
        <v>2009</v>
      </c>
      <c r="G29">
        <f t="shared" si="2"/>
        <v>8</v>
      </c>
      <c r="H29">
        <f t="shared" si="3"/>
        <v>6</v>
      </c>
      <c r="I29" s="1" t="s">
        <v>15622</v>
      </c>
      <c r="J29" s="1" t="s">
        <v>15624</v>
      </c>
      <c r="K29" s="42">
        <v>1</v>
      </c>
      <c r="L29" s="42">
        <v>1</v>
      </c>
      <c r="M29" s="1" t="s">
        <v>15616</v>
      </c>
    </row>
    <row r="30" spans="1:19" x14ac:dyDescent="0.3">
      <c r="A30">
        <v>29</v>
      </c>
      <c r="B30" t="s">
        <v>9550</v>
      </c>
      <c r="C30" t="s">
        <v>5810</v>
      </c>
      <c r="D30" t="s">
        <v>15859</v>
      </c>
      <c r="E30" s="1">
        <f t="shared" si="0"/>
        <v>40037</v>
      </c>
      <c r="F30">
        <f t="shared" si="1"/>
        <v>2009</v>
      </c>
      <c r="G30">
        <f t="shared" si="2"/>
        <v>8</v>
      </c>
      <c r="H30">
        <f t="shared" si="3"/>
        <v>3</v>
      </c>
      <c r="I30" s="1" t="s">
        <v>15622</v>
      </c>
      <c r="J30" s="1" t="s">
        <v>15626</v>
      </c>
      <c r="K30" s="42">
        <v>1</v>
      </c>
      <c r="L30" s="42">
        <v>0.97</v>
      </c>
      <c r="M30" s="1" t="s">
        <v>15616</v>
      </c>
    </row>
    <row r="31" spans="1:19" x14ac:dyDescent="0.3">
      <c r="A31">
        <v>30</v>
      </c>
      <c r="B31" t="s">
        <v>11549</v>
      </c>
      <c r="C31" t="s">
        <v>3856</v>
      </c>
      <c r="D31" t="s">
        <v>15860</v>
      </c>
      <c r="E31" s="1">
        <f t="shared" si="0"/>
        <v>40042</v>
      </c>
      <c r="F31">
        <f t="shared" si="1"/>
        <v>2009</v>
      </c>
      <c r="G31">
        <f t="shared" si="2"/>
        <v>8</v>
      </c>
      <c r="H31">
        <f t="shared" si="3"/>
        <v>1</v>
      </c>
      <c r="I31" s="1" t="s">
        <v>15682</v>
      </c>
      <c r="J31" s="1" t="s">
        <v>15626</v>
      </c>
      <c r="K31" s="42">
        <v>1</v>
      </c>
      <c r="L31" s="42">
        <v>0.85</v>
      </c>
      <c r="M31" s="1" t="s">
        <v>15616</v>
      </c>
    </row>
    <row r="32" spans="1:19" x14ac:dyDescent="0.3">
      <c r="A32">
        <v>31</v>
      </c>
      <c r="B32" t="s">
        <v>9069</v>
      </c>
      <c r="C32" t="s">
        <v>6284</v>
      </c>
      <c r="D32" t="s">
        <v>15861</v>
      </c>
      <c r="E32" s="1">
        <f t="shared" si="0"/>
        <v>40059</v>
      </c>
      <c r="F32">
        <f t="shared" si="1"/>
        <v>2009</v>
      </c>
      <c r="G32">
        <f t="shared" si="2"/>
        <v>9</v>
      </c>
      <c r="H32">
        <f t="shared" si="3"/>
        <v>4</v>
      </c>
      <c r="I32" s="1" t="s">
        <v>15622</v>
      </c>
      <c r="J32" s="1" t="s">
        <v>15626</v>
      </c>
      <c r="K32" s="42">
        <v>1</v>
      </c>
      <c r="L32" s="42">
        <v>0.7</v>
      </c>
      <c r="M32" s="1" t="s">
        <v>15615</v>
      </c>
    </row>
    <row r="33" spans="1:13" x14ac:dyDescent="0.3">
      <c r="A33">
        <v>32</v>
      </c>
      <c r="B33" t="s">
        <v>11176</v>
      </c>
      <c r="C33" t="s">
        <v>4224</v>
      </c>
      <c r="D33" t="s">
        <v>15862</v>
      </c>
      <c r="E33" s="1">
        <f t="shared" si="0"/>
        <v>40063</v>
      </c>
      <c r="F33">
        <f t="shared" si="1"/>
        <v>2009</v>
      </c>
      <c r="G33">
        <f t="shared" si="2"/>
        <v>9</v>
      </c>
      <c r="H33">
        <f t="shared" si="3"/>
        <v>1</v>
      </c>
      <c r="I33" s="1" t="s">
        <v>15622</v>
      </c>
      <c r="J33" s="1" t="s">
        <v>15624</v>
      </c>
      <c r="K33" s="42">
        <v>1</v>
      </c>
      <c r="L33" s="42">
        <v>0.87</v>
      </c>
      <c r="M33" s="1" t="s">
        <v>15616</v>
      </c>
    </row>
    <row r="34" spans="1:13" x14ac:dyDescent="0.3">
      <c r="A34">
        <v>33</v>
      </c>
      <c r="B34" t="s">
        <v>10010</v>
      </c>
      <c r="C34" t="s">
        <v>5363</v>
      </c>
      <c r="D34" t="s">
        <v>15863</v>
      </c>
      <c r="E34" s="1">
        <f t="shared" si="0"/>
        <v>40070</v>
      </c>
      <c r="F34">
        <f t="shared" si="1"/>
        <v>2009</v>
      </c>
      <c r="G34">
        <f t="shared" si="2"/>
        <v>9</v>
      </c>
      <c r="H34">
        <f t="shared" si="3"/>
        <v>1</v>
      </c>
      <c r="I34" s="1" t="s">
        <v>15622</v>
      </c>
      <c r="J34" s="1" t="s">
        <v>15623</v>
      </c>
      <c r="K34" s="42">
        <v>0.5</v>
      </c>
      <c r="L34" s="42">
        <v>0.28999999999999998</v>
      </c>
      <c r="M34" s="1" t="s">
        <v>15615</v>
      </c>
    </row>
    <row r="35" spans="1:13" x14ac:dyDescent="0.3">
      <c r="A35">
        <v>34</v>
      </c>
      <c r="B35" t="s">
        <v>9760</v>
      </c>
      <c r="C35" t="s">
        <v>4051</v>
      </c>
      <c r="D35" t="s">
        <v>15864</v>
      </c>
      <c r="E35" s="1">
        <f t="shared" si="0"/>
        <v>40077</v>
      </c>
      <c r="F35">
        <f t="shared" si="1"/>
        <v>2009</v>
      </c>
      <c r="G35">
        <f t="shared" si="2"/>
        <v>9</v>
      </c>
      <c r="H35">
        <f t="shared" si="3"/>
        <v>1</v>
      </c>
      <c r="I35" s="1" t="s">
        <v>15622</v>
      </c>
      <c r="J35" s="1" t="s">
        <v>15624</v>
      </c>
      <c r="K35" s="42">
        <v>1</v>
      </c>
      <c r="L35" s="42">
        <v>0.6</v>
      </c>
      <c r="M35" s="1" t="s">
        <v>15616</v>
      </c>
    </row>
    <row r="36" spans="1:13" x14ac:dyDescent="0.3">
      <c r="A36">
        <v>35</v>
      </c>
      <c r="B36" t="s">
        <v>9883</v>
      </c>
      <c r="C36" t="s">
        <v>5488</v>
      </c>
      <c r="D36" t="s">
        <v>15865</v>
      </c>
      <c r="E36" s="1">
        <f t="shared" si="0"/>
        <v>40097</v>
      </c>
      <c r="F36">
        <f t="shared" si="1"/>
        <v>2009</v>
      </c>
      <c r="G36">
        <f t="shared" si="2"/>
        <v>10</v>
      </c>
      <c r="H36">
        <f t="shared" si="3"/>
        <v>7</v>
      </c>
      <c r="I36" s="1" t="s">
        <v>15625</v>
      </c>
      <c r="J36" s="1" t="s">
        <v>15624</v>
      </c>
      <c r="K36" s="42">
        <v>1</v>
      </c>
      <c r="L36" s="42">
        <v>0.98</v>
      </c>
      <c r="M36" s="1" t="s">
        <v>15616</v>
      </c>
    </row>
    <row r="37" spans="1:13" x14ac:dyDescent="0.3">
      <c r="A37">
        <v>36</v>
      </c>
      <c r="B37" t="s">
        <v>10732</v>
      </c>
      <c r="C37" t="s">
        <v>4657</v>
      </c>
      <c r="D37" t="s">
        <v>15866</v>
      </c>
      <c r="E37" s="1">
        <f t="shared" si="0"/>
        <v>40099</v>
      </c>
      <c r="F37">
        <f t="shared" si="1"/>
        <v>2009</v>
      </c>
      <c r="G37">
        <f t="shared" si="2"/>
        <v>10</v>
      </c>
      <c r="H37">
        <f t="shared" si="3"/>
        <v>2</v>
      </c>
      <c r="I37" s="1" t="s">
        <v>15622</v>
      </c>
      <c r="J37" s="1" t="s">
        <v>15626</v>
      </c>
      <c r="K37" s="42">
        <v>1</v>
      </c>
      <c r="L37" s="42">
        <v>0.71</v>
      </c>
      <c r="M37" s="1" t="s">
        <v>15615</v>
      </c>
    </row>
    <row r="38" spans="1:13" x14ac:dyDescent="0.3">
      <c r="A38">
        <v>37</v>
      </c>
      <c r="B38" t="s">
        <v>10491</v>
      </c>
      <c r="C38" t="s">
        <v>4892</v>
      </c>
      <c r="D38" t="s">
        <v>15867</v>
      </c>
      <c r="E38" s="1">
        <f t="shared" si="0"/>
        <v>40105</v>
      </c>
      <c r="F38">
        <f t="shared" si="1"/>
        <v>2009</v>
      </c>
      <c r="G38">
        <f t="shared" si="2"/>
        <v>10</v>
      </c>
      <c r="H38">
        <f t="shared" si="3"/>
        <v>1</v>
      </c>
      <c r="I38" s="1" t="s">
        <v>15622</v>
      </c>
      <c r="J38" s="1" t="s">
        <v>15623</v>
      </c>
      <c r="K38" s="42">
        <v>0.6</v>
      </c>
      <c r="L38" s="42">
        <v>0.73</v>
      </c>
      <c r="M38" s="1" t="s">
        <v>15615</v>
      </c>
    </row>
    <row r="39" spans="1:13" x14ac:dyDescent="0.3">
      <c r="A39">
        <v>38</v>
      </c>
      <c r="B39" t="s">
        <v>11167</v>
      </c>
      <c r="C39" t="s">
        <v>4233</v>
      </c>
      <c r="D39" t="s">
        <v>15868</v>
      </c>
      <c r="E39" s="1">
        <f t="shared" si="0"/>
        <v>40117</v>
      </c>
      <c r="F39">
        <f t="shared" si="1"/>
        <v>2009</v>
      </c>
      <c r="G39">
        <f t="shared" si="2"/>
        <v>10</v>
      </c>
      <c r="H39">
        <f t="shared" si="3"/>
        <v>6</v>
      </c>
      <c r="I39" s="1" t="s">
        <v>15622</v>
      </c>
      <c r="J39" s="1" t="s">
        <v>15623</v>
      </c>
      <c r="K39" s="42">
        <v>1</v>
      </c>
      <c r="L39" s="42">
        <v>0.91</v>
      </c>
      <c r="M39" s="1" t="s">
        <v>15616</v>
      </c>
    </row>
    <row r="40" spans="1:13" x14ac:dyDescent="0.3">
      <c r="A40">
        <v>39</v>
      </c>
      <c r="B40" t="s">
        <v>11536</v>
      </c>
      <c r="C40" t="s">
        <v>3868</v>
      </c>
      <c r="D40" t="s">
        <v>15868</v>
      </c>
      <c r="E40" s="1">
        <f t="shared" si="0"/>
        <v>40117</v>
      </c>
      <c r="F40">
        <f t="shared" si="1"/>
        <v>2009</v>
      </c>
      <c r="G40">
        <f t="shared" si="2"/>
        <v>10</v>
      </c>
      <c r="H40">
        <f t="shared" si="3"/>
        <v>6</v>
      </c>
      <c r="I40" s="1" t="s">
        <v>15679</v>
      </c>
      <c r="J40" s="1" t="s">
        <v>15624</v>
      </c>
      <c r="K40" s="42">
        <v>1</v>
      </c>
      <c r="L40" s="42">
        <v>0.97</v>
      </c>
      <c r="M40" s="1" t="s">
        <v>15615</v>
      </c>
    </row>
    <row r="41" spans="1:13" x14ac:dyDescent="0.3">
      <c r="A41">
        <v>40</v>
      </c>
      <c r="B41" t="s">
        <v>8232</v>
      </c>
      <c r="C41" t="s">
        <v>7103</v>
      </c>
      <c r="D41" t="s">
        <v>15869</v>
      </c>
      <c r="E41" s="1">
        <f t="shared" si="0"/>
        <v>40129</v>
      </c>
      <c r="F41">
        <f t="shared" si="1"/>
        <v>2009</v>
      </c>
      <c r="G41">
        <f t="shared" si="2"/>
        <v>11</v>
      </c>
      <c r="H41">
        <f t="shared" si="3"/>
        <v>4</v>
      </c>
      <c r="I41" s="1" t="s">
        <v>15625</v>
      </c>
      <c r="J41" s="1" t="s">
        <v>15623</v>
      </c>
      <c r="K41" s="42">
        <v>0.73</v>
      </c>
      <c r="L41" s="42">
        <v>0.93</v>
      </c>
      <c r="M41" s="1" t="s">
        <v>15615</v>
      </c>
    </row>
    <row r="42" spans="1:13" x14ac:dyDescent="0.3">
      <c r="A42">
        <v>41</v>
      </c>
      <c r="B42" t="s">
        <v>8943</v>
      </c>
      <c r="C42" t="s">
        <v>6410</v>
      </c>
      <c r="D42" t="s">
        <v>15870</v>
      </c>
      <c r="E42" s="1">
        <f t="shared" si="0"/>
        <v>40131</v>
      </c>
      <c r="F42">
        <f t="shared" si="1"/>
        <v>2009</v>
      </c>
      <c r="G42">
        <f t="shared" si="2"/>
        <v>11</v>
      </c>
      <c r="H42">
        <f t="shared" si="3"/>
        <v>6</v>
      </c>
      <c r="I42" s="1" t="s">
        <v>15622</v>
      </c>
      <c r="J42" s="1" t="s">
        <v>15626</v>
      </c>
      <c r="K42" s="42">
        <v>0.9</v>
      </c>
      <c r="L42" s="42">
        <v>0.96</v>
      </c>
      <c r="M42" s="1" t="s">
        <v>15615</v>
      </c>
    </row>
    <row r="43" spans="1:13" x14ac:dyDescent="0.3">
      <c r="A43">
        <v>42</v>
      </c>
      <c r="B43" t="s">
        <v>8429</v>
      </c>
      <c r="C43" t="s">
        <v>6913</v>
      </c>
      <c r="D43" t="s">
        <v>15870</v>
      </c>
      <c r="E43" s="1">
        <f t="shared" si="0"/>
        <v>40131</v>
      </c>
      <c r="F43">
        <f t="shared" si="1"/>
        <v>2009</v>
      </c>
      <c r="G43">
        <f t="shared" si="2"/>
        <v>11</v>
      </c>
      <c r="H43">
        <f t="shared" si="3"/>
        <v>6</v>
      </c>
      <c r="I43" s="1" t="s">
        <v>15622</v>
      </c>
      <c r="J43" s="1" t="s">
        <v>15626</v>
      </c>
      <c r="K43" s="42">
        <v>1</v>
      </c>
      <c r="L43" s="42">
        <v>0.97</v>
      </c>
      <c r="M43" s="1" t="s">
        <v>15615</v>
      </c>
    </row>
    <row r="44" spans="1:13" x14ac:dyDescent="0.3">
      <c r="A44">
        <v>43</v>
      </c>
      <c r="B44" t="s">
        <v>9642</v>
      </c>
      <c r="C44" t="s">
        <v>5722</v>
      </c>
      <c r="D44" t="s">
        <v>15871</v>
      </c>
      <c r="E44" s="1">
        <f t="shared" si="0"/>
        <v>40134</v>
      </c>
      <c r="F44">
        <f t="shared" si="1"/>
        <v>2009</v>
      </c>
      <c r="G44">
        <f t="shared" si="2"/>
        <v>11</v>
      </c>
      <c r="H44">
        <f t="shared" si="3"/>
        <v>2</v>
      </c>
      <c r="I44" s="1" t="s">
        <v>15622</v>
      </c>
      <c r="J44" s="1" t="s">
        <v>15623</v>
      </c>
      <c r="K44" s="42">
        <v>1</v>
      </c>
      <c r="L44" s="42">
        <v>0.97</v>
      </c>
      <c r="M44" s="1" t="s">
        <v>15616</v>
      </c>
    </row>
    <row r="45" spans="1:13" x14ac:dyDescent="0.3">
      <c r="A45">
        <v>44</v>
      </c>
      <c r="B45" t="s">
        <v>9688</v>
      </c>
      <c r="C45" t="s">
        <v>5676</v>
      </c>
      <c r="D45" t="s">
        <v>15872</v>
      </c>
      <c r="E45" s="1">
        <f t="shared" si="0"/>
        <v>40138</v>
      </c>
      <c r="F45">
        <f t="shared" si="1"/>
        <v>2009</v>
      </c>
      <c r="G45">
        <f t="shared" si="2"/>
        <v>11</v>
      </c>
      <c r="H45">
        <f t="shared" si="3"/>
        <v>6</v>
      </c>
      <c r="I45" s="1" t="s">
        <v>15622</v>
      </c>
      <c r="J45" s="1" t="s">
        <v>15624</v>
      </c>
      <c r="K45" s="42">
        <v>0.75</v>
      </c>
      <c r="L45" s="42">
        <v>0.97</v>
      </c>
      <c r="M45" s="1" t="s">
        <v>15616</v>
      </c>
    </row>
    <row r="46" spans="1:13" x14ac:dyDescent="0.3">
      <c r="A46">
        <v>45</v>
      </c>
      <c r="B46" t="s">
        <v>8207</v>
      </c>
      <c r="C46" t="s">
        <v>7128</v>
      </c>
      <c r="D46" t="s">
        <v>15873</v>
      </c>
      <c r="E46" s="1">
        <f t="shared" si="0"/>
        <v>40139</v>
      </c>
      <c r="F46">
        <f t="shared" si="1"/>
        <v>2009</v>
      </c>
      <c r="G46">
        <f t="shared" si="2"/>
        <v>11</v>
      </c>
      <c r="H46">
        <f t="shared" si="3"/>
        <v>7</v>
      </c>
      <c r="I46" s="1" t="s">
        <v>15622</v>
      </c>
      <c r="J46" s="1" t="s">
        <v>15626</v>
      </c>
      <c r="K46" s="42">
        <v>1</v>
      </c>
      <c r="L46" s="42">
        <v>1</v>
      </c>
      <c r="M46" s="1" t="s">
        <v>15615</v>
      </c>
    </row>
    <row r="47" spans="1:13" x14ac:dyDescent="0.3">
      <c r="A47">
        <v>46</v>
      </c>
      <c r="B47" t="s">
        <v>9859</v>
      </c>
      <c r="C47" t="s">
        <v>5512</v>
      </c>
      <c r="D47" t="s">
        <v>15874</v>
      </c>
      <c r="E47" s="1">
        <f t="shared" si="0"/>
        <v>40144</v>
      </c>
      <c r="F47">
        <f t="shared" si="1"/>
        <v>2009</v>
      </c>
      <c r="G47">
        <f t="shared" si="2"/>
        <v>11</v>
      </c>
      <c r="H47">
        <f t="shared" si="3"/>
        <v>5</v>
      </c>
      <c r="I47" s="1" t="s">
        <v>15625</v>
      </c>
      <c r="J47" s="1" t="s">
        <v>15624</v>
      </c>
      <c r="K47" s="42">
        <v>1</v>
      </c>
      <c r="L47" s="42">
        <v>0.95</v>
      </c>
      <c r="M47" s="1" t="s">
        <v>15616</v>
      </c>
    </row>
    <row r="48" spans="1:13" x14ac:dyDescent="0.3">
      <c r="A48">
        <v>47</v>
      </c>
      <c r="B48" t="s">
        <v>8952</v>
      </c>
      <c r="C48" t="s">
        <v>6401</v>
      </c>
      <c r="D48" t="s">
        <v>15875</v>
      </c>
      <c r="E48" s="1">
        <f t="shared" si="0"/>
        <v>40145</v>
      </c>
      <c r="F48">
        <f t="shared" si="1"/>
        <v>2009</v>
      </c>
      <c r="G48">
        <f t="shared" si="2"/>
        <v>11</v>
      </c>
      <c r="H48">
        <f t="shared" si="3"/>
        <v>6</v>
      </c>
      <c r="I48" s="1" t="s">
        <v>15622</v>
      </c>
      <c r="J48" s="1" t="s">
        <v>15624</v>
      </c>
      <c r="K48" s="42">
        <v>1</v>
      </c>
      <c r="L48" s="42">
        <v>0.83</v>
      </c>
      <c r="M48" s="1" t="s">
        <v>15615</v>
      </c>
    </row>
    <row r="49" spans="1:13" x14ac:dyDescent="0.3">
      <c r="A49">
        <v>48</v>
      </c>
      <c r="B49" t="s">
        <v>8994</v>
      </c>
      <c r="C49" t="s">
        <v>6359</v>
      </c>
      <c r="D49" t="s">
        <v>15876</v>
      </c>
      <c r="E49" s="1">
        <f t="shared" si="0"/>
        <v>40146</v>
      </c>
      <c r="F49">
        <f t="shared" si="1"/>
        <v>2009</v>
      </c>
      <c r="G49">
        <f t="shared" si="2"/>
        <v>11</v>
      </c>
      <c r="H49">
        <f t="shared" si="3"/>
        <v>7</v>
      </c>
      <c r="I49" s="1" t="s">
        <v>15622</v>
      </c>
      <c r="J49" s="1" t="s">
        <v>15626</v>
      </c>
      <c r="K49" s="42">
        <v>1</v>
      </c>
      <c r="L49" s="42">
        <v>0.88</v>
      </c>
      <c r="M49" s="1" t="s">
        <v>15615</v>
      </c>
    </row>
    <row r="50" spans="1:13" x14ac:dyDescent="0.3">
      <c r="A50">
        <v>49</v>
      </c>
      <c r="B50" t="s">
        <v>8982</v>
      </c>
      <c r="C50" t="s">
        <v>6371</v>
      </c>
      <c r="D50" t="s">
        <v>15877</v>
      </c>
      <c r="E50" s="1">
        <f t="shared" si="0"/>
        <v>40150</v>
      </c>
      <c r="F50">
        <f t="shared" si="1"/>
        <v>2009</v>
      </c>
      <c r="G50">
        <f t="shared" si="2"/>
        <v>12</v>
      </c>
      <c r="H50">
        <f t="shared" si="3"/>
        <v>4</v>
      </c>
      <c r="I50" s="1" t="s">
        <v>15622</v>
      </c>
      <c r="J50" s="1" t="s">
        <v>15624</v>
      </c>
      <c r="K50" s="42">
        <v>1</v>
      </c>
      <c r="L50" s="42">
        <v>0.93</v>
      </c>
      <c r="M50" s="1" t="s">
        <v>15615</v>
      </c>
    </row>
    <row r="51" spans="1:13" x14ac:dyDescent="0.3">
      <c r="A51">
        <v>50</v>
      </c>
      <c r="B51" t="s">
        <v>11645</v>
      </c>
      <c r="C51" t="s">
        <v>3760</v>
      </c>
      <c r="D51" t="s">
        <v>15878</v>
      </c>
      <c r="E51" s="1">
        <f t="shared" si="0"/>
        <v>40152</v>
      </c>
      <c r="F51">
        <f t="shared" si="1"/>
        <v>2009</v>
      </c>
      <c r="G51">
        <f t="shared" si="2"/>
        <v>12</v>
      </c>
      <c r="H51">
        <f t="shared" si="3"/>
        <v>6</v>
      </c>
      <c r="I51" s="1" t="s">
        <v>15622</v>
      </c>
      <c r="J51" s="1" t="s">
        <v>15623</v>
      </c>
      <c r="K51" s="42">
        <v>1</v>
      </c>
      <c r="L51" s="42">
        <v>0.19</v>
      </c>
      <c r="M51" s="1" t="s">
        <v>15615</v>
      </c>
    </row>
    <row r="52" spans="1:13" x14ac:dyDescent="0.3">
      <c r="A52">
        <v>51</v>
      </c>
      <c r="B52" t="s">
        <v>8163</v>
      </c>
      <c r="C52" t="s">
        <v>7172</v>
      </c>
      <c r="D52" t="s">
        <v>15879</v>
      </c>
      <c r="E52" s="1">
        <f t="shared" si="0"/>
        <v>40155</v>
      </c>
      <c r="F52">
        <f t="shared" si="1"/>
        <v>2009</v>
      </c>
      <c r="G52">
        <f t="shared" si="2"/>
        <v>12</v>
      </c>
      <c r="H52">
        <f t="shared" si="3"/>
        <v>2</v>
      </c>
      <c r="I52" s="1" t="s">
        <v>15622</v>
      </c>
      <c r="J52" s="1" t="s">
        <v>15626</v>
      </c>
      <c r="K52" s="42">
        <v>1</v>
      </c>
      <c r="L52" s="42">
        <v>1</v>
      </c>
      <c r="M52" s="1" t="s">
        <v>15615</v>
      </c>
    </row>
    <row r="53" spans="1:13" x14ac:dyDescent="0.3">
      <c r="A53">
        <v>52</v>
      </c>
      <c r="B53" t="s">
        <v>11812</v>
      </c>
      <c r="C53" t="s">
        <v>3600</v>
      </c>
      <c r="D53" t="s">
        <v>15880</v>
      </c>
      <c r="E53" s="1">
        <f t="shared" si="0"/>
        <v>40159</v>
      </c>
      <c r="F53">
        <f t="shared" si="1"/>
        <v>2009</v>
      </c>
      <c r="G53">
        <f t="shared" si="2"/>
        <v>12</v>
      </c>
      <c r="H53">
        <f t="shared" si="3"/>
        <v>6</v>
      </c>
      <c r="I53" s="1" t="s">
        <v>15622</v>
      </c>
      <c r="J53" s="1" t="s">
        <v>15623</v>
      </c>
      <c r="K53" s="42">
        <v>0.5</v>
      </c>
      <c r="L53" s="42">
        <v>0.5</v>
      </c>
      <c r="M53" s="1" t="s">
        <v>15615</v>
      </c>
    </row>
    <row r="54" spans="1:13" x14ac:dyDescent="0.3">
      <c r="A54">
        <v>53</v>
      </c>
      <c r="B54" t="s">
        <v>8308</v>
      </c>
      <c r="C54" t="s">
        <v>7028</v>
      </c>
      <c r="D54" t="s">
        <v>15881</v>
      </c>
      <c r="E54" s="1">
        <f t="shared" si="0"/>
        <v>40160</v>
      </c>
      <c r="F54">
        <f t="shared" si="1"/>
        <v>2009</v>
      </c>
      <c r="G54">
        <f t="shared" si="2"/>
        <v>12</v>
      </c>
      <c r="H54">
        <f t="shared" si="3"/>
        <v>7</v>
      </c>
      <c r="I54" s="1" t="s">
        <v>15622</v>
      </c>
      <c r="J54" s="1" t="s">
        <v>15626</v>
      </c>
      <c r="K54" s="42">
        <v>1</v>
      </c>
      <c r="L54" s="42">
        <v>0.89</v>
      </c>
      <c r="M54" s="1" t="s">
        <v>15616</v>
      </c>
    </row>
    <row r="55" spans="1:13" x14ac:dyDescent="0.3">
      <c r="A55">
        <v>54</v>
      </c>
      <c r="B55" t="s">
        <v>8016</v>
      </c>
      <c r="C55" t="s">
        <v>7315</v>
      </c>
      <c r="D55" t="s">
        <v>15882</v>
      </c>
      <c r="E55" s="1">
        <f t="shared" si="0"/>
        <v>40166</v>
      </c>
      <c r="F55">
        <f t="shared" si="1"/>
        <v>2009</v>
      </c>
      <c r="G55">
        <f t="shared" si="2"/>
        <v>12</v>
      </c>
      <c r="H55">
        <f t="shared" si="3"/>
        <v>6</v>
      </c>
      <c r="I55" s="1" t="s">
        <v>15622</v>
      </c>
      <c r="J55" s="1" t="s">
        <v>15623</v>
      </c>
      <c r="K55" s="42">
        <v>0.5</v>
      </c>
      <c r="L55" s="42">
        <v>0.98</v>
      </c>
      <c r="M55" s="1" t="s">
        <v>15616</v>
      </c>
    </row>
    <row r="56" spans="1:13" x14ac:dyDescent="0.3">
      <c r="A56">
        <v>55</v>
      </c>
      <c r="B56" t="s">
        <v>8690</v>
      </c>
      <c r="C56" t="s">
        <v>6658</v>
      </c>
      <c r="D56" t="s">
        <v>15883</v>
      </c>
      <c r="E56" s="1">
        <f t="shared" si="0"/>
        <v>40167</v>
      </c>
      <c r="F56">
        <f t="shared" si="1"/>
        <v>2009</v>
      </c>
      <c r="G56">
        <f t="shared" si="2"/>
        <v>12</v>
      </c>
      <c r="H56">
        <f t="shared" si="3"/>
        <v>7</v>
      </c>
      <c r="I56" s="1" t="s">
        <v>15622</v>
      </c>
      <c r="J56" s="1" t="s">
        <v>15624</v>
      </c>
      <c r="K56" s="42">
        <v>1</v>
      </c>
      <c r="L56" s="42">
        <v>0.87</v>
      </c>
      <c r="M56" s="1" t="s">
        <v>15615</v>
      </c>
    </row>
    <row r="57" spans="1:13" x14ac:dyDescent="0.3">
      <c r="A57">
        <v>56</v>
      </c>
      <c r="B57" t="s">
        <v>10371</v>
      </c>
      <c r="C57" t="s">
        <v>5008</v>
      </c>
      <c r="D57" t="s">
        <v>15884</v>
      </c>
      <c r="E57" s="1">
        <f t="shared" si="0"/>
        <v>40172</v>
      </c>
      <c r="F57">
        <f t="shared" si="1"/>
        <v>2009</v>
      </c>
      <c r="G57">
        <f t="shared" si="2"/>
        <v>12</v>
      </c>
      <c r="H57">
        <f t="shared" si="3"/>
        <v>5</v>
      </c>
      <c r="I57" s="1" t="s">
        <v>15622</v>
      </c>
      <c r="J57" s="1" t="s">
        <v>15628</v>
      </c>
      <c r="K57" s="42">
        <v>0.33</v>
      </c>
      <c r="L57" s="42">
        <v>1</v>
      </c>
      <c r="M57" s="1" t="s">
        <v>15615</v>
      </c>
    </row>
    <row r="58" spans="1:13" x14ac:dyDescent="0.3">
      <c r="A58">
        <v>57</v>
      </c>
      <c r="B58" t="s">
        <v>10244</v>
      </c>
      <c r="C58" t="s">
        <v>5135</v>
      </c>
      <c r="D58" t="s">
        <v>15885</v>
      </c>
      <c r="E58" s="1">
        <f t="shared" si="0"/>
        <v>40173</v>
      </c>
      <c r="F58">
        <f t="shared" si="1"/>
        <v>2009</v>
      </c>
      <c r="G58">
        <f t="shared" si="2"/>
        <v>12</v>
      </c>
      <c r="H58">
        <f t="shared" si="3"/>
        <v>6</v>
      </c>
      <c r="I58" s="1" t="s">
        <v>15622</v>
      </c>
      <c r="J58" s="1" t="s">
        <v>15623</v>
      </c>
      <c r="K58" s="42">
        <v>1</v>
      </c>
      <c r="L58" s="42">
        <v>1</v>
      </c>
      <c r="M58" s="1" t="s">
        <v>15616</v>
      </c>
    </row>
    <row r="59" spans="1:13" x14ac:dyDescent="0.3">
      <c r="A59">
        <v>58</v>
      </c>
      <c r="B59" t="s">
        <v>8570</v>
      </c>
      <c r="C59" t="s">
        <v>6777</v>
      </c>
      <c r="D59" t="s">
        <v>15886</v>
      </c>
      <c r="E59" s="1">
        <f t="shared" si="0"/>
        <v>40175</v>
      </c>
      <c r="F59">
        <f t="shared" si="1"/>
        <v>2009</v>
      </c>
      <c r="G59">
        <f t="shared" si="2"/>
        <v>12</v>
      </c>
      <c r="H59">
        <f t="shared" si="3"/>
        <v>1</v>
      </c>
      <c r="I59" s="1" t="s">
        <v>15622</v>
      </c>
      <c r="J59" s="1" t="s">
        <v>15626</v>
      </c>
      <c r="K59" s="42">
        <v>1</v>
      </c>
      <c r="L59" s="42">
        <v>0.8</v>
      </c>
      <c r="M59" s="1" t="s">
        <v>15615</v>
      </c>
    </row>
    <row r="60" spans="1:13" x14ac:dyDescent="0.3">
      <c r="A60">
        <v>59</v>
      </c>
      <c r="B60" t="s">
        <v>11643</v>
      </c>
      <c r="C60" t="s">
        <v>3762</v>
      </c>
      <c r="D60" t="s">
        <v>15886</v>
      </c>
      <c r="E60" s="1">
        <f t="shared" si="0"/>
        <v>40175</v>
      </c>
      <c r="F60">
        <f t="shared" si="1"/>
        <v>2009</v>
      </c>
      <c r="G60">
        <f t="shared" si="2"/>
        <v>12</v>
      </c>
      <c r="H60">
        <f t="shared" si="3"/>
        <v>1</v>
      </c>
      <c r="I60" s="1" t="s">
        <v>15625</v>
      </c>
      <c r="J60" s="1" t="s">
        <v>15623</v>
      </c>
      <c r="K60" s="42">
        <v>1</v>
      </c>
      <c r="L60" s="42">
        <v>1</v>
      </c>
      <c r="M60" s="1" t="s">
        <v>15615</v>
      </c>
    </row>
    <row r="61" spans="1:13" x14ac:dyDescent="0.3">
      <c r="A61">
        <v>60</v>
      </c>
      <c r="B61" t="s">
        <v>10437</v>
      </c>
      <c r="C61" t="s">
        <v>4944</v>
      </c>
      <c r="D61" t="s">
        <v>15886</v>
      </c>
      <c r="E61" s="1">
        <f t="shared" si="0"/>
        <v>40175</v>
      </c>
      <c r="F61">
        <f t="shared" si="1"/>
        <v>2009</v>
      </c>
      <c r="G61">
        <f t="shared" si="2"/>
        <v>12</v>
      </c>
      <c r="H61">
        <f t="shared" si="3"/>
        <v>1</v>
      </c>
      <c r="I61" s="1" t="s">
        <v>15622</v>
      </c>
      <c r="J61" s="1" t="s">
        <v>15624</v>
      </c>
      <c r="K61" s="42">
        <v>1</v>
      </c>
      <c r="L61" s="42">
        <v>1</v>
      </c>
      <c r="M61" s="1" t="s">
        <v>15615</v>
      </c>
    </row>
    <row r="62" spans="1:13" x14ac:dyDescent="0.3">
      <c r="A62">
        <v>61</v>
      </c>
      <c r="B62" t="s">
        <v>10584</v>
      </c>
      <c r="C62" t="s">
        <v>4801</v>
      </c>
      <c r="D62" t="s">
        <v>15887</v>
      </c>
      <c r="E62" s="1">
        <f t="shared" si="0"/>
        <v>40182</v>
      </c>
      <c r="F62">
        <f t="shared" si="1"/>
        <v>2010</v>
      </c>
      <c r="G62">
        <f t="shared" si="2"/>
        <v>1</v>
      </c>
      <c r="H62">
        <f t="shared" si="3"/>
        <v>1</v>
      </c>
      <c r="I62" s="1" t="s">
        <v>15622</v>
      </c>
      <c r="J62" s="1" t="s">
        <v>15626</v>
      </c>
      <c r="K62" s="42">
        <v>1</v>
      </c>
      <c r="L62" s="42">
        <v>0.83</v>
      </c>
      <c r="M62" s="1" t="s">
        <v>15616</v>
      </c>
    </row>
    <row r="63" spans="1:13" x14ac:dyDescent="0.3">
      <c r="A63">
        <v>62</v>
      </c>
      <c r="B63" t="s">
        <v>9086</v>
      </c>
      <c r="C63" t="s">
        <v>6267</v>
      </c>
      <c r="D63" t="s">
        <v>15888</v>
      </c>
      <c r="E63" s="1">
        <f t="shared" si="0"/>
        <v>40186</v>
      </c>
      <c r="F63">
        <f t="shared" si="1"/>
        <v>2010</v>
      </c>
      <c r="G63">
        <f t="shared" si="2"/>
        <v>1</v>
      </c>
      <c r="H63">
        <f t="shared" si="3"/>
        <v>5</v>
      </c>
      <c r="I63" s="1" t="s">
        <v>15622</v>
      </c>
      <c r="J63" s="1" t="s">
        <v>15623</v>
      </c>
      <c r="K63" s="42">
        <v>0.67</v>
      </c>
      <c r="L63" s="42">
        <v>0.32</v>
      </c>
      <c r="M63" s="1" t="s">
        <v>15616</v>
      </c>
    </row>
    <row r="64" spans="1:13" x14ac:dyDescent="0.3">
      <c r="A64">
        <v>63</v>
      </c>
      <c r="B64" t="s">
        <v>10797</v>
      </c>
      <c r="C64" t="s">
        <v>4595</v>
      </c>
      <c r="D64" t="s">
        <v>15889</v>
      </c>
      <c r="E64" s="1">
        <f t="shared" si="0"/>
        <v>40189</v>
      </c>
      <c r="F64">
        <f t="shared" si="1"/>
        <v>2010</v>
      </c>
      <c r="G64">
        <f t="shared" si="2"/>
        <v>1</v>
      </c>
      <c r="H64">
        <f t="shared" si="3"/>
        <v>1</v>
      </c>
      <c r="I64" s="1" t="s">
        <v>15622</v>
      </c>
      <c r="J64" s="1" t="s">
        <v>15623</v>
      </c>
      <c r="K64" s="42">
        <v>1</v>
      </c>
      <c r="L64" s="42">
        <v>1</v>
      </c>
      <c r="M64" s="1" t="s">
        <v>15616</v>
      </c>
    </row>
    <row r="65" spans="1:13" x14ac:dyDescent="0.3">
      <c r="A65">
        <v>64</v>
      </c>
      <c r="B65" t="s">
        <v>8545</v>
      </c>
      <c r="C65" t="s">
        <v>6801</v>
      </c>
      <c r="D65" t="s">
        <v>15890</v>
      </c>
      <c r="E65" s="1">
        <f t="shared" si="0"/>
        <v>40198</v>
      </c>
      <c r="F65">
        <f t="shared" si="1"/>
        <v>2010</v>
      </c>
      <c r="G65">
        <f t="shared" si="2"/>
        <v>1</v>
      </c>
      <c r="H65">
        <f t="shared" si="3"/>
        <v>3</v>
      </c>
      <c r="I65" s="1" t="s">
        <v>15622</v>
      </c>
      <c r="J65" s="1" t="s">
        <v>15623</v>
      </c>
      <c r="K65" s="42">
        <v>1</v>
      </c>
      <c r="L65" s="42">
        <v>0.93</v>
      </c>
      <c r="M65" s="1" t="s">
        <v>15616</v>
      </c>
    </row>
    <row r="66" spans="1:13" x14ac:dyDescent="0.3">
      <c r="A66">
        <v>65</v>
      </c>
      <c r="B66" t="s">
        <v>9979</v>
      </c>
      <c r="C66" t="s">
        <v>5393</v>
      </c>
      <c r="D66" t="s">
        <v>15890</v>
      </c>
      <c r="E66" s="1">
        <f t="shared" si="0"/>
        <v>40198</v>
      </c>
      <c r="F66">
        <f t="shared" si="1"/>
        <v>2010</v>
      </c>
      <c r="G66">
        <f t="shared" si="2"/>
        <v>1</v>
      </c>
      <c r="H66">
        <f t="shared" si="3"/>
        <v>3</v>
      </c>
      <c r="I66" s="1" t="s">
        <v>15622</v>
      </c>
      <c r="J66" s="1" t="s">
        <v>15628</v>
      </c>
      <c r="K66" s="42">
        <v>0</v>
      </c>
      <c r="L66" s="42">
        <v>1</v>
      </c>
      <c r="M66" s="1" t="s">
        <v>15615</v>
      </c>
    </row>
    <row r="67" spans="1:13" x14ac:dyDescent="0.3">
      <c r="A67">
        <v>66</v>
      </c>
      <c r="B67" t="s">
        <v>9043</v>
      </c>
      <c r="C67" t="s">
        <v>6310</v>
      </c>
      <c r="D67" t="s">
        <v>15891</v>
      </c>
      <c r="E67" s="1">
        <f t="shared" ref="E67:E130" si="4">DATE(LEFT(D67,4),MID(D67,5,2),RIGHT(D67,2))</f>
        <v>40202</v>
      </c>
      <c r="F67">
        <f t="shared" ref="F67:F130" si="5">YEAR(E67)</f>
        <v>2010</v>
      </c>
      <c r="G67">
        <f t="shared" ref="G67:G130" si="6">MONTH(E67)</f>
        <v>1</v>
      </c>
      <c r="H67">
        <f t="shared" ref="H67:H130" si="7">WEEKDAY(E67,2)</f>
        <v>7</v>
      </c>
      <c r="I67" s="1" t="s">
        <v>15622</v>
      </c>
      <c r="J67" s="1" t="s">
        <v>15624</v>
      </c>
      <c r="K67" s="42">
        <v>1</v>
      </c>
      <c r="L67" s="42">
        <v>1</v>
      </c>
      <c r="M67" s="1" t="s">
        <v>15616</v>
      </c>
    </row>
    <row r="68" spans="1:13" x14ac:dyDescent="0.3">
      <c r="A68">
        <v>67</v>
      </c>
      <c r="B68" t="s">
        <v>10505</v>
      </c>
      <c r="C68" t="s">
        <v>4878</v>
      </c>
      <c r="D68" t="s">
        <v>15892</v>
      </c>
      <c r="E68" s="1">
        <f t="shared" si="4"/>
        <v>40206</v>
      </c>
      <c r="F68">
        <f t="shared" si="5"/>
        <v>2010</v>
      </c>
      <c r="G68">
        <f t="shared" si="6"/>
        <v>1</v>
      </c>
      <c r="H68">
        <f t="shared" si="7"/>
        <v>4</v>
      </c>
      <c r="I68" s="1" t="s">
        <v>15775</v>
      </c>
      <c r="J68" s="1" t="s">
        <v>15626</v>
      </c>
      <c r="K68" s="42">
        <v>1</v>
      </c>
      <c r="L68" s="42">
        <v>0.82</v>
      </c>
      <c r="M68" s="1" t="s">
        <v>15616</v>
      </c>
    </row>
    <row r="69" spans="1:13" x14ac:dyDescent="0.3">
      <c r="A69">
        <v>68</v>
      </c>
      <c r="B69" t="s">
        <v>9475</v>
      </c>
      <c r="C69" t="s">
        <v>5884</v>
      </c>
      <c r="D69" t="s">
        <v>15893</v>
      </c>
      <c r="E69" s="1">
        <f t="shared" si="4"/>
        <v>40209</v>
      </c>
      <c r="F69">
        <f t="shared" si="5"/>
        <v>2010</v>
      </c>
      <c r="G69">
        <f t="shared" si="6"/>
        <v>1</v>
      </c>
      <c r="H69">
        <f t="shared" si="7"/>
        <v>7</v>
      </c>
      <c r="I69" s="1" t="s">
        <v>15622</v>
      </c>
      <c r="J69" s="1" t="s">
        <v>15626</v>
      </c>
      <c r="K69" s="42">
        <v>1</v>
      </c>
      <c r="L69" s="42">
        <v>0.91</v>
      </c>
      <c r="M69" s="1" t="s">
        <v>15616</v>
      </c>
    </row>
    <row r="70" spans="1:13" x14ac:dyDescent="0.3">
      <c r="A70">
        <v>69</v>
      </c>
      <c r="B70" t="s">
        <v>9902</v>
      </c>
      <c r="C70" t="s">
        <v>5469</v>
      </c>
      <c r="D70" t="s">
        <v>15894</v>
      </c>
      <c r="E70" s="1">
        <f t="shared" si="4"/>
        <v>40218</v>
      </c>
      <c r="F70">
        <f t="shared" si="5"/>
        <v>2010</v>
      </c>
      <c r="G70">
        <f t="shared" si="6"/>
        <v>2</v>
      </c>
      <c r="H70">
        <f t="shared" si="7"/>
        <v>2</v>
      </c>
      <c r="I70" s="1" t="s">
        <v>15625</v>
      </c>
      <c r="J70" s="1" t="s">
        <v>15623</v>
      </c>
      <c r="K70" s="42">
        <v>1</v>
      </c>
      <c r="L70" s="42">
        <v>0.17</v>
      </c>
      <c r="M70" s="1" t="s">
        <v>15616</v>
      </c>
    </row>
    <row r="71" spans="1:13" x14ac:dyDescent="0.3">
      <c r="A71">
        <v>70</v>
      </c>
      <c r="B71" t="s">
        <v>10404</v>
      </c>
      <c r="C71" t="s">
        <v>4975</v>
      </c>
      <c r="D71" t="s">
        <v>15895</v>
      </c>
      <c r="E71" s="1">
        <f t="shared" si="4"/>
        <v>40226</v>
      </c>
      <c r="F71">
        <f t="shared" si="5"/>
        <v>2010</v>
      </c>
      <c r="G71">
        <f t="shared" si="6"/>
        <v>2</v>
      </c>
      <c r="H71">
        <f t="shared" si="7"/>
        <v>3</v>
      </c>
      <c r="I71" s="1" t="s">
        <v>15625</v>
      </c>
      <c r="J71" s="1" t="s">
        <v>15626</v>
      </c>
      <c r="K71" s="42">
        <v>0.96</v>
      </c>
      <c r="L71" s="42">
        <v>0.99</v>
      </c>
      <c r="M71" s="1" t="s">
        <v>15615</v>
      </c>
    </row>
    <row r="72" spans="1:13" x14ac:dyDescent="0.3">
      <c r="A72">
        <v>71</v>
      </c>
      <c r="B72" t="s">
        <v>10702</v>
      </c>
      <c r="C72" t="s">
        <v>4684</v>
      </c>
      <c r="D72" t="s">
        <v>15896</v>
      </c>
      <c r="E72" s="1">
        <f t="shared" si="4"/>
        <v>40232</v>
      </c>
      <c r="F72">
        <f t="shared" si="5"/>
        <v>2010</v>
      </c>
      <c r="G72">
        <f t="shared" si="6"/>
        <v>2</v>
      </c>
      <c r="H72">
        <f t="shared" si="7"/>
        <v>2</v>
      </c>
      <c r="I72" s="1" t="s">
        <v>15622</v>
      </c>
      <c r="J72" s="1" t="s">
        <v>15626</v>
      </c>
      <c r="K72" s="42">
        <v>1</v>
      </c>
      <c r="L72" s="42">
        <v>1</v>
      </c>
      <c r="M72" s="1" t="s">
        <v>15615</v>
      </c>
    </row>
    <row r="73" spans="1:13" x14ac:dyDescent="0.3">
      <c r="A73">
        <v>72</v>
      </c>
      <c r="B73" t="s">
        <v>8956</v>
      </c>
      <c r="C73" t="s">
        <v>6397</v>
      </c>
      <c r="D73" t="s">
        <v>15897</v>
      </c>
      <c r="E73" s="1">
        <f t="shared" si="4"/>
        <v>40238</v>
      </c>
      <c r="F73">
        <f t="shared" si="5"/>
        <v>2010</v>
      </c>
      <c r="G73">
        <f t="shared" si="6"/>
        <v>3</v>
      </c>
      <c r="H73">
        <f t="shared" si="7"/>
        <v>1</v>
      </c>
      <c r="I73" s="1" t="s">
        <v>15622</v>
      </c>
      <c r="J73" s="1" t="s">
        <v>15626</v>
      </c>
      <c r="K73" s="42">
        <v>1</v>
      </c>
      <c r="L73" s="42">
        <v>0.86</v>
      </c>
      <c r="M73" s="1" t="s">
        <v>15615</v>
      </c>
    </row>
    <row r="74" spans="1:13" x14ac:dyDescent="0.3">
      <c r="A74">
        <v>73</v>
      </c>
      <c r="B74" t="s">
        <v>9959</v>
      </c>
      <c r="C74" t="s">
        <v>5413</v>
      </c>
      <c r="D74" t="s">
        <v>15898</v>
      </c>
      <c r="E74" s="1">
        <f t="shared" si="4"/>
        <v>40239</v>
      </c>
      <c r="F74">
        <f t="shared" si="5"/>
        <v>2010</v>
      </c>
      <c r="G74">
        <f t="shared" si="6"/>
        <v>3</v>
      </c>
      <c r="H74">
        <f t="shared" si="7"/>
        <v>2</v>
      </c>
      <c r="I74" s="1" t="s">
        <v>15642</v>
      </c>
      <c r="J74" s="1" t="s">
        <v>15626</v>
      </c>
      <c r="K74" s="42">
        <v>1</v>
      </c>
      <c r="L74" s="42">
        <v>1</v>
      </c>
      <c r="M74" s="1" t="s">
        <v>15616</v>
      </c>
    </row>
    <row r="75" spans="1:13" x14ac:dyDescent="0.3">
      <c r="A75">
        <v>74</v>
      </c>
      <c r="B75" t="s">
        <v>10264</v>
      </c>
      <c r="C75" t="s">
        <v>5115</v>
      </c>
      <c r="D75" t="s">
        <v>15899</v>
      </c>
      <c r="E75" s="1">
        <f t="shared" si="4"/>
        <v>40251</v>
      </c>
      <c r="F75">
        <f t="shared" si="5"/>
        <v>2010</v>
      </c>
      <c r="G75">
        <f t="shared" si="6"/>
        <v>3</v>
      </c>
      <c r="H75">
        <f t="shared" si="7"/>
        <v>7</v>
      </c>
      <c r="I75" s="1" t="s">
        <v>15767</v>
      </c>
      <c r="J75" s="1" t="s">
        <v>15624</v>
      </c>
      <c r="K75" s="42">
        <v>1</v>
      </c>
      <c r="L75" s="42">
        <v>1</v>
      </c>
      <c r="M75" s="1" t="s">
        <v>15616</v>
      </c>
    </row>
    <row r="76" spans="1:13" x14ac:dyDescent="0.3">
      <c r="A76">
        <v>75</v>
      </c>
      <c r="B76" t="s">
        <v>9187</v>
      </c>
      <c r="C76" t="s">
        <v>6167</v>
      </c>
      <c r="D76" t="s">
        <v>15900</v>
      </c>
      <c r="E76" s="1">
        <f t="shared" si="4"/>
        <v>40253</v>
      </c>
      <c r="F76">
        <f t="shared" si="5"/>
        <v>2010</v>
      </c>
      <c r="G76">
        <f t="shared" si="6"/>
        <v>3</v>
      </c>
      <c r="H76">
        <f t="shared" si="7"/>
        <v>2</v>
      </c>
      <c r="I76" s="1" t="s">
        <v>15625</v>
      </c>
      <c r="J76" s="1" t="s">
        <v>15626</v>
      </c>
      <c r="K76" s="42">
        <v>0.96</v>
      </c>
      <c r="L76" s="42">
        <v>0.67</v>
      </c>
      <c r="M76" s="1" t="s">
        <v>15615</v>
      </c>
    </row>
    <row r="77" spans="1:13" x14ac:dyDescent="0.3">
      <c r="A77">
        <v>76</v>
      </c>
      <c r="B77" t="s">
        <v>8865</v>
      </c>
      <c r="C77" t="s">
        <v>6485</v>
      </c>
      <c r="D77" t="s">
        <v>15901</v>
      </c>
      <c r="E77" s="1">
        <f t="shared" si="4"/>
        <v>40259</v>
      </c>
      <c r="F77">
        <f t="shared" si="5"/>
        <v>2010</v>
      </c>
      <c r="G77">
        <f t="shared" si="6"/>
        <v>3</v>
      </c>
      <c r="H77">
        <f t="shared" si="7"/>
        <v>1</v>
      </c>
      <c r="I77" s="1" t="s">
        <v>15696</v>
      </c>
      <c r="J77" s="1" t="s">
        <v>15626</v>
      </c>
      <c r="K77" s="42">
        <v>1</v>
      </c>
      <c r="L77" s="42">
        <v>1</v>
      </c>
      <c r="M77" s="1" t="s">
        <v>15616</v>
      </c>
    </row>
    <row r="78" spans="1:13" x14ac:dyDescent="0.3">
      <c r="A78">
        <v>77</v>
      </c>
      <c r="B78" t="s">
        <v>11675</v>
      </c>
      <c r="C78" t="s">
        <v>3731</v>
      </c>
      <c r="D78" t="s">
        <v>15902</v>
      </c>
      <c r="E78" s="1">
        <f t="shared" si="4"/>
        <v>40268</v>
      </c>
      <c r="F78">
        <f t="shared" si="5"/>
        <v>2010</v>
      </c>
      <c r="G78">
        <f t="shared" si="6"/>
        <v>3</v>
      </c>
      <c r="H78">
        <f t="shared" si="7"/>
        <v>3</v>
      </c>
      <c r="I78" s="1" t="s">
        <v>15758</v>
      </c>
      <c r="J78" s="1" t="s">
        <v>15624</v>
      </c>
      <c r="K78" s="42">
        <v>1</v>
      </c>
      <c r="L78" s="42">
        <v>1</v>
      </c>
      <c r="M78" s="1" t="s">
        <v>15616</v>
      </c>
    </row>
    <row r="79" spans="1:13" x14ac:dyDescent="0.3">
      <c r="A79">
        <v>78</v>
      </c>
      <c r="B79" t="s">
        <v>8352</v>
      </c>
      <c r="C79" t="s">
        <v>6987</v>
      </c>
      <c r="D79" t="s">
        <v>15903</v>
      </c>
      <c r="E79" s="1">
        <f t="shared" si="4"/>
        <v>40279</v>
      </c>
      <c r="F79">
        <f t="shared" si="5"/>
        <v>2010</v>
      </c>
      <c r="G79">
        <f t="shared" si="6"/>
        <v>4</v>
      </c>
      <c r="H79">
        <f t="shared" si="7"/>
        <v>7</v>
      </c>
      <c r="I79" s="1" t="s">
        <v>15622</v>
      </c>
      <c r="J79" s="1" t="s">
        <v>15624</v>
      </c>
      <c r="K79" s="42">
        <v>1</v>
      </c>
      <c r="L79" s="42">
        <v>0.79</v>
      </c>
      <c r="M79" s="1" t="s">
        <v>15615</v>
      </c>
    </row>
    <row r="80" spans="1:13" x14ac:dyDescent="0.3">
      <c r="A80">
        <v>79</v>
      </c>
      <c r="B80" t="s">
        <v>9098</v>
      </c>
      <c r="C80" t="s">
        <v>6255</v>
      </c>
      <c r="D80" t="s">
        <v>15904</v>
      </c>
      <c r="E80" s="1">
        <f t="shared" si="4"/>
        <v>40280</v>
      </c>
      <c r="F80">
        <f t="shared" si="5"/>
        <v>2010</v>
      </c>
      <c r="G80">
        <f t="shared" si="6"/>
        <v>4</v>
      </c>
      <c r="H80">
        <f t="shared" si="7"/>
        <v>1</v>
      </c>
      <c r="I80" s="1" t="s">
        <v>15625</v>
      </c>
      <c r="J80" s="1" t="s">
        <v>15624</v>
      </c>
      <c r="K80" s="42">
        <v>1</v>
      </c>
      <c r="L80" s="42">
        <v>0.93</v>
      </c>
      <c r="M80" s="1" t="s">
        <v>15616</v>
      </c>
    </row>
    <row r="81" spans="1:13" x14ac:dyDescent="0.3">
      <c r="A81">
        <v>80</v>
      </c>
      <c r="B81" t="s">
        <v>11769</v>
      </c>
      <c r="C81" t="s">
        <v>3641</v>
      </c>
      <c r="D81" t="s">
        <v>15904</v>
      </c>
      <c r="E81" s="1">
        <f t="shared" si="4"/>
        <v>40280</v>
      </c>
      <c r="F81">
        <f t="shared" si="5"/>
        <v>2010</v>
      </c>
      <c r="G81">
        <f t="shared" si="6"/>
        <v>4</v>
      </c>
      <c r="H81">
        <f t="shared" si="7"/>
        <v>1</v>
      </c>
      <c r="I81" s="1" t="s">
        <v>15622</v>
      </c>
      <c r="J81" s="1" t="s">
        <v>15626</v>
      </c>
      <c r="K81" s="42">
        <v>1</v>
      </c>
      <c r="L81" s="42">
        <v>1</v>
      </c>
      <c r="M81" s="1" t="s">
        <v>15615</v>
      </c>
    </row>
    <row r="82" spans="1:13" x14ac:dyDescent="0.3">
      <c r="A82">
        <v>81</v>
      </c>
      <c r="B82" t="s">
        <v>8751</v>
      </c>
      <c r="C82" t="s">
        <v>6597</v>
      </c>
      <c r="D82" t="s">
        <v>15905</v>
      </c>
      <c r="E82" s="1">
        <f t="shared" si="4"/>
        <v>40283</v>
      </c>
      <c r="F82">
        <f t="shared" si="5"/>
        <v>2010</v>
      </c>
      <c r="G82">
        <f t="shared" si="6"/>
        <v>4</v>
      </c>
      <c r="H82">
        <f t="shared" si="7"/>
        <v>4</v>
      </c>
      <c r="I82" s="1" t="s">
        <v>15622</v>
      </c>
      <c r="J82" s="1" t="s">
        <v>15626</v>
      </c>
      <c r="K82" s="42">
        <v>1</v>
      </c>
      <c r="L82" s="42">
        <v>0.9</v>
      </c>
      <c r="M82" s="1" t="s">
        <v>15615</v>
      </c>
    </row>
    <row r="83" spans="1:13" x14ac:dyDescent="0.3">
      <c r="A83">
        <v>82</v>
      </c>
      <c r="B83" t="s">
        <v>8735</v>
      </c>
      <c r="C83" t="s">
        <v>6613</v>
      </c>
      <c r="D83" t="s">
        <v>15906</v>
      </c>
      <c r="E83" s="1">
        <f t="shared" si="4"/>
        <v>40285</v>
      </c>
      <c r="F83">
        <f t="shared" si="5"/>
        <v>2010</v>
      </c>
      <c r="G83">
        <f t="shared" si="6"/>
        <v>4</v>
      </c>
      <c r="H83">
        <f t="shared" si="7"/>
        <v>6</v>
      </c>
      <c r="I83" s="1" t="s">
        <v>15685</v>
      </c>
      <c r="J83" s="1" t="s">
        <v>15624</v>
      </c>
      <c r="K83" s="42">
        <v>1</v>
      </c>
      <c r="L83" s="42">
        <v>0.97</v>
      </c>
      <c r="M83" s="1" t="s">
        <v>15615</v>
      </c>
    </row>
    <row r="84" spans="1:13" x14ac:dyDescent="0.3">
      <c r="A84">
        <v>83</v>
      </c>
      <c r="B84" t="s">
        <v>10310</v>
      </c>
      <c r="C84" t="s">
        <v>5069</v>
      </c>
      <c r="D84" t="s">
        <v>15906</v>
      </c>
      <c r="E84" s="1">
        <f t="shared" si="4"/>
        <v>40285</v>
      </c>
      <c r="F84">
        <f t="shared" si="5"/>
        <v>2010</v>
      </c>
      <c r="G84">
        <f t="shared" si="6"/>
        <v>4</v>
      </c>
      <c r="H84">
        <f t="shared" si="7"/>
        <v>6</v>
      </c>
      <c r="I84" s="1" t="s">
        <v>15622</v>
      </c>
      <c r="J84" s="1" t="s">
        <v>15624</v>
      </c>
      <c r="K84" s="42">
        <v>1</v>
      </c>
      <c r="L84" s="42">
        <v>0.61</v>
      </c>
      <c r="M84" s="1" t="s">
        <v>15615</v>
      </c>
    </row>
    <row r="85" spans="1:13" x14ac:dyDescent="0.3">
      <c r="A85">
        <v>84</v>
      </c>
      <c r="B85" t="s">
        <v>11326</v>
      </c>
      <c r="C85" t="s">
        <v>4075</v>
      </c>
      <c r="D85" t="s">
        <v>15907</v>
      </c>
      <c r="E85" s="1">
        <f t="shared" si="4"/>
        <v>40286</v>
      </c>
      <c r="F85">
        <f t="shared" si="5"/>
        <v>2010</v>
      </c>
      <c r="G85">
        <f t="shared" si="6"/>
        <v>4</v>
      </c>
      <c r="H85">
        <f t="shared" si="7"/>
        <v>7</v>
      </c>
      <c r="I85" s="1" t="s">
        <v>15811</v>
      </c>
      <c r="J85" s="1" t="s">
        <v>15626</v>
      </c>
      <c r="K85" s="42">
        <v>1</v>
      </c>
      <c r="L85" s="42">
        <v>1</v>
      </c>
      <c r="M85" s="1" t="s">
        <v>15616</v>
      </c>
    </row>
    <row r="86" spans="1:13" x14ac:dyDescent="0.3">
      <c r="A86">
        <v>85</v>
      </c>
      <c r="B86" t="s">
        <v>11129</v>
      </c>
      <c r="C86" t="s">
        <v>4271</v>
      </c>
      <c r="D86" t="s">
        <v>15908</v>
      </c>
      <c r="E86" s="1">
        <f t="shared" si="4"/>
        <v>40288</v>
      </c>
      <c r="F86">
        <f t="shared" si="5"/>
        <v>2010</v>
      </c>
      <c r="G86">
        <f t="shared" si="6"/>
        <v>4</v>
      </c>
      <c r="H86">
        <f t="shared" si="7"/>
        <v>2</v>
      </c>
      <c r="I86" s="1" t="s">
        <v>15622</v>
      </c>
      <c r="J86" s="1" t="s">
        <v>15624</v>
      </c>
      <c r="K86" s="42">
        <v>0.88</v>
      </c>
      <c r="L86" s="42">
        <v>0.32</v>
      </c>
      <c r="M86" s="1" t="s">
        <v>15615</v>
      </c>
    </row>
    <row r="87" spans="1:13" x14ac:dyDescent="0.3">
      <c r="A87">
        <v>86</v>
      </c>
      <c r="B87" t="s">
        <v>8999</v>
      </c>
      <c r="C87" t="s">
        <v>3509</v>
      </c>
      <c r="D87" t="s">
        <v>15909</v>
      </c>
      <c r="E87" s="1">
        <f t="shared" si="4"/>
        <v>40295</v>
      </c>
      <c r="F87">
        <f t="shared" si="5"/>
        <v>2010</v>
      </c>
      <c r="G87">
        <f t="shared" si="6"/>
        <v>4</v>
      </c>
      <c r="H87">
        <f t="shared" si="7"/>
        <v>2</v>
      </c>
      <c r="I87" s="1" t="s">
        <v>15622</v>
      </c>
      <c r="J87" s="1" t="s">
        <v>15626</v>
      </c>
      <c r="K87" s="42">
        <v>0.67</v>
      </c>
      <c r="L87" s="42">
        <v>0.33</v>
      </c>
      <c r="M87" s="1" t="s">
        <v>15615</v>
      </c>
    </row>
    <row r="88" spans="1:13" x14ac:dyDescent="0.3">
      <c r="A88">
        <v>87</v>
      </c>
      <c r="B88" t="s">
        <v>10521</v>
      </c>
      <c r="C88" t="s">
        <v>4862</v>
      </c>
      <c r="D88" t="s">
        <v>15910</v>
      </c>
      <c r="E88" s="1">
        <f t="shared" si="4"/>
        <v>40297</v>
      </c>
      <c r="F88">
        <f t="shared" si="5"/>
        <v>2010</v>
      </c>
      <c r="G88">
        <f t="shared" si="6"/>
        <v>4</v>
      </c>
      <c r="H88">
        <f t="shared" si="7"/>
        <v>4</v>
      </c>
      <c r="I88" s="1" t="s">
        <v>15622</v>
      </c>
      <c r="J88" s="1" t="s">
        <v>15626</v>
      </c>
      <c r="K88" s="42">
        <v>1</v>
      </c>
      <c r="L88" s="42">
        <v>1</v>
      </c>
      <c r="M88" s="1" t="s">
        <v>15616</v>
      </c>
    </row>
    <row r="89" spans="1:13" x14ac:dyDescent="0.3">
      <c r="A89">
        <v>88</v>
      </c>
      <c r="B89" t="s">
        <v>8453</v>
      </c>
      <c r="C89" t="s">
        <v>6890</v>
      </c>
      <c r="D89" t="s">
        <v>15911</v>
      </c>
      <c r="E89" s="1">
        <f t="shared" si="4"/>
        <v>40299</v>
      </c>
      <c r="F89">
        <f t="shared" si="5"/>
        <v>2010</v>
      </c>
      <c r="G89">
        <f t="shared" si="6"/>
        <v>5</v>
      </c>
      <c r="H89">
        <f t="shared" si="7"/>
        <v>6</v>
      </c>
      <c r="I89" s="1" t="s">
        <v>15622</v>
      </c>
      <c r="J89" s="1" t="s">
        <v>15624</v>
      </c>
      <c r="K89" s="42">
        <v>1</v>
      </c>
      <c r="L89" s="42">
        <v>0.86</v>
      </c>
      <c r="M89" s="1" t="s">
        <v>15616</v>
      </c>
    </row>
    <row r="90" spans="1:13" x14ac:dyDescent="0.3">
      <c r="A90">
        <v>89</v>
      </c>
      <c r="B90" t="s">
        <v>10183</v>
      </c>
      <c r="C90" t="s">
        <v>5195</v>
      </c>
      <c r="D90" t="s">
        <v>15912</v>
      </c>
      <c r="E90" s="1">
        <f t="shared" si="4"/>
        <v>40300</v>
      </c>
      <c r="F90">
        <f t="shared" si="5"/>
        <v>2010</v>
      </c>
      <c r="G90">
        <f t="shared" si="6"/>
        <v>5</v>
      </c>
      <c r="H90">
        <f t="shared" si="7"/>
        <v>7</v>
      </c>
      <c r="I90" s="1" t="s">
        <v>15622</v>
      </c>
      <c r="J90" s="1" t="s">
        <v>15626</v>
      </c>
      <c r="K90" s="42">
        <v>1</v>
      </c>
      <c r="L90" s="42">
        <v>0.77</v>
      </c>
      <c r="M90" s="1" t="s">
        <v>15616</v>
      </c>
    </row>
    <row r="91" spans="1:13" x14ac:dyDescent="0.3">
      <c r="A91">
        <v>90</v>
      </c>
      <c r="B91" t="s">
        <v>9945</v>
      </c>
      <c r="C91" t="s">
        <v>5426</v>
      </c>
      <c r="D91" t="s">
        <v>15913</v>
      </c>
      <c r="E91" s="1">
        <f t="shared" si="4"/>
        <v>40301</v>
      </c>
      <c r="F91">
        <f t="shared" si="5"/>
        <v>2010</v>
      </c>
      <c r="G91">
        <f t="shared" si="6"/>
        <v>5</v>
      </c>
      <c r="H91">
        <f t="shared" si="7"/>
        <v>1</v>
      </c>
      <c r="I91" s="1" t="s">
        <v>15622</v>
      </c>
      <c r="J91" s="1" t="s">
        <v>15624</v>
      </c>
      <c r="K91" s="42">
        <v>1</v>
      </c>
      <c r="L91" s="42">
        <v>1</v>
      </c>
      <c r="M91" s="1" t="s">
        <v>15616</v>
      </c>
    </row>
    <row r="92" spans="1:13" x14ac:dyDescent="0.3">
      <c r="A92">
        <v>91</v>
      </c>
      <c r="B92" t="s">
        <v>10008</v>
      </c>
      <c r="C92" t="s">
        <v>5365</v>
      </c>
      <c r="D92" t="s">
        <v>15914</v>
      </c>
      <c r="E92" s="1">
        <f t="shared" si="4"/>
        <v>40304</v>
      </c>
      <c r="F92">
        <f t="shared" si="5"/>
        <v>2010</v>
      </c>
      <c r="G92">
        <f t="shared" si="6"/>
        <v>5</v>
      </c>
      <c r="H92">
        <f t="shared" si="7"/>
        <v>4</v>
      </c>
      <c r="I92" s="1" t="s">
        <v>15622</v>
      </c>
      <c r="J92" s="1" t="s">
        <v>15623</v>
      </c>
      <c r="K92" s="42">
        <v>0.5</v>
      </c>
      <c r="L92" s="42">
        <v>0.6</v>
      </c>
      <c r="M92" s="1" t="s">
        <v>15616</v>
      </c>
    </row>
    <row r="93" spans="1:13" x14ac:dyDescent="0.3">
      <c r="A93">
        <v>92</v>
      </c>
      <c r="B93" t="s">
        <v>11739</v>
      </c>
      <c r="C93" t="s">
        <v>3669</v>
      </c>
      <c r="D93" t="s">
        <v>15914</v>
      </c>
      <c r="E93" s="1">
        <f t="shared" si="4"/>
        <v>40304</v>
      </c>
      <c r="F93">
        <f t="shared" si="5"/>
        <v>2010</v>
      </c>
      <c r="G93">
        <f t="shared" si="6"/>
        <v>5</v>
      </c>
      <c r="H93">
        <f t="shared" si="7"/>
        <v>4</v>
      </c>
      <c r="I93" s="1" t="s">
        <v>15622</v>
      </c>
      <c r="J93" s="1" t="s">
        <v>15626</v>
      </c>
      <c r="K93" s="42">
        <v>1</v>
      </c>
      <c r="L93" s="42">
        <v>0.93</v>
      </c>
      <c r="M93" s="1" t="s">
        <v>15616</v>
      </c>
    </row>
    <row r="94" spans="1:13" x14ac:dyDescent="0.3">
      <c r="A94">
        <v>93</v>
      </c>
      <c r="B94" t="s">
        <v>10937</v>
      </c>
      <c r="C94" t="s">
        <v>4457</v>
      </c>
      <c r="D94" t="s">
        <v>15915</v>
      </c>
      <c r="E94" s="1">
        <f t="shared" si="4"/>
        <v>40305</v>
      </c>
      <c r="F94">
        <f t="shared" si="5"/>
        <v>2010</v>
      </c>
      <c r="G94">
        <f t="shared" si="6"/>
        <v>5</v>
      </c>
      <c r="H94">
        <f t="shared" si="7"/>
        <v>5</v>
      </c>
      <c r="I94" s="1" t="s">
        <v>15622</v>
      </c>
      <c r="J94" s="1" t="s">
        <v>15624</v>
      </c>
      <c r="K94" s="42">
        <v>1</v>
      </c>
      <c r="L94" s="42">
        <v>1</v>
      </c>
      <c r="M94" s="1" t="s">
        <v>15615</v>
      </c>
    </row>
    <row r="95" spans="1:13" x14ac:dyDescent="0.3">
      <c r="A95">
        <v>94</v>
      </c>
      <c r="B95" t="s">
        <v>9765</v>
      </c>
      <c r="C95" t="s">
        <v>5604</v>
      </c>
      <c r="D95" t="s">
        <v>15916</v>
      </c>
      <c r="E95" s="1">
        <f t="shared" si="4"/>
        <v>40311</v>
      </c>
      <c r="F95">
        <f t="shared" si="5"/>
        <v>2010</v>
      </c>
      <c r="G95">
        <f t="shared" si="6"/>
        <v>5</v>
      </c>
      <c r="H95">
        <f t="shared" si="7"/>
        <v>4</v>
      </c>
      <c r="I95" s="1" t="s">
        <v>15622</v>
      </c>
      <c r="J95" s="1" t="s">
        <v>15623</v>
      </c>
      <c r="K95" s="42">
        <v>1</v>
      </c>
      <c r="L95" s="42">
        <v>0</v>
      </c>
      <c r="M95" s="1" t="s">
        <v>15615</v>
      </c>
    </row>
    <row r="96" spans="1:13" x14ac:dyDescent="0.3">
      <c r="A96">
        <v>95</v>
      </c>
      <c r="B96" t="s">
        <v>9485</v>
      </c>
      <c r="C96" t="s">
        <v>5874</v>
      </c>
      <c r="D96" t="s">
        <v>15916</v>
      </c>
      <c r="E96" s="1">
        <f t="shared" si="4"/>
        <v>40311</v>
      </c>
      <c r="F96">
        <f t="shared" si="5"/>
        <v>2010</v>
      </c>
      <c r="G96">
        <f t="shared" si="6"/>
        <v>5</v>
      </c>
      <c r="H96">
        <f t="shared" si="7"/>
        <v>4</v>
      </c>
      <c r="I96" s="1" t="s">
        <v>15622</v>
      </c>
      <c r="J96" s="1" t="s">
        <v>15626</v>
      </c>
      <c r="K96" s="42">
        <v>1</v>
      </c>
      <c r="L96" s="42">
        <v>0.71</v>
      </c>
      <c r="M96" s="1" t="s">
        <v>15615</v>
      </c>
    </row>
    <row r="97" spans="1:13" x14ac:dyDescent="0.3">
      <c r="A97">
        <v>96</v>
      </c>
      <c r="B97" t="s">
        <v>11088</v>
      </c>
      <c r="C97" t="s">
        <v>4309</v>
      </c>
      <c r="D97" t="s">
        <v>15917</v>
      </c>
      <c r="E97" s="1">
        <f t="shared" si="4"/>
        <v>40314</v>
      </c>
      <c r="F97">
        <f t="shared" si="5"/>
        <v>2010</v>
      </c>
      <c r="G97">
        <f t="shared" si="6"/>
        <v>5</v>
      </c>
      <c r="H97">
        <f t="shared" si="7"/>
        <v>7</v>
      </c>
      <c r="I97" s="1" t="s">
        <v>15622</v>
      </c>
      <c r="J97" s="1" t="s">
        <v>15624</v>
      </c>
      <c r="K97" s="42">
        <v>1</v>
      </c>
      <c r="L97" s="42">
        <v>0.7</v>
      </c>
      <c r="M97" s="1" t="s">
        <v>15615</v>
      </c>
    </row>
    <row r="98" spans="1:13" x14ac:dyDescent="0.3">
      <c r="A98">
        <v>97</v>
      </c>
      <c r="B98" t="s">
        <v>11250</v>
      </c>
      <c r="C98" t="s">
        <v>4151</v>
      </c>
      <c r="D98" t="s">
        <v>15918</v>
      </c>
      <c r="E98" s="1">
        <f t="shared" si="4"/>
        <v>40315</v>
      </c>
      <c r="F98">
        <f t="shared" si="5"/>
        <v>2010</v>
      </c>
      <c r="G98">
        <f t="shared" si="6"/>
        <v>5</v>
      </c>
      <c r="H98">
        <f t="shared" si="7"/>
        <v>1</v>
      </c>
      <c r="I98" s="1" t="s">
        <v>15622</v>
      </c>
      <c r="J98" s="1" t="s">
        <v>15626</v>
      </c>
      <c r="K98" s="42">
        <v>0.74</v>
      </c>
      <c r="L98" s="42">
        <v>0.92</v>
      </c>
      <c r="M98" s="1" t="s">
        <v>15615</v>
      </c>
    </row>
    <row r="99" spans="1:13" x14ac:dyDescent="0.3">
      <c r="A99">
        <v>98</v>
      </c>
      <c r="B99" t="s">
        <v>10209</v>
      </c>
      <c r="C99" t="s">
        <v>5170</v>
      </c>
      <c r="D99" t="s">
        <v>15919</v>
      </c>
      <c r="E99" s="1">
        <f t="shared" si="4"/>
        <v>40318</v>
      </c>
      <c r="F99">
        <f t="shared" si="5"/>
        <v>2010</v>
      </c>
      <c r="G99">
        <f t="shared" si="6"/>
        <v>5</v>
      </c>
      <c r="H99">
        <f t="shared" si="7"/>
        <v>4</v>
      </c>
      <c r="I99" s="1" t="s">
        <v>15625</v>
      </c>
      <c r="J99" s="1" t="s">
        <v>15624</v>
      </c>
      <c r="K99" s="42">
        <v>1</v>
      </c>
      <c r="L99" s="42">
        <v>0.92</v>
      </c>
      <c r="M99" s="1" t="s">
        <v>15616</v>
      </c>
    </row>
    <row r="100" spans="1:13" x14ac:dyDescent="0.3">
      <c r="A100">
        <v>99</v>
      </c>
      <c r="B100" t="s">
        <v>10417</v>
      </c>
      <c r="C100" t="s">
        <v>4962</v>
      </c>
      <c r="D100" t="s">
        <v>15919</v>
      </c>
      <c r="E100" s="1">
        <f t="shared" si="4"/>
        <v>40318</v>
      </c>
      <c r="F100">
        <f t="shared" si="5"/>
        <v>2010</v>
      </c>
      <c r="G100">
        <f t="shared" si="6"/>
        <v>5</v>
      </c>
      <c r="H100">
        <f t="shared" si="7"/>
        <v>4</v>
      </c>
      <c r="I100" s="1" t="s">
        <v>15622</v>
      </c>
      <c r="J100" s="1" t="s">
        <v>15626</v>
      </c>
      <c r="K100" s="42">
        <v>1</v>
      </c>
      <c r="L100" s="42">
        <v>1</v>
      </c>
      <c r="M100" s="1" t="s">
        <v>15615</v>
      </c>
    </row>
    <row r="101" spans="1:13" x14ac:dyDescent="0.3">
      <c r="A101">
        <v>100</v>
      </c>
      <c r="B101" t="s">
        <v>9208</v>
      </c>
      <c r="C101" t="s">
        <v>6146</v>
      </c>
      <c r="D101" t="s">
        <v>15920</v>
      </c>
      <c r="E101" s="1">
        <f t="shared" si="4"/>
        <v>40330</v>
      </c>
      <c r="F101">
        <f t="shared" si="5"/>
        <v>2010</v>
      </c>
      <c r="G101">
        <f t="shared" si="6"/>
        <v>6</v>
      </c>
      <c r="H101">
        <f t="shared" si="7"/>
        <v>2</v>
      </c>
      <c r="I101" s="1" t="s">
        <v>15622</v>
      </c>
      <c r="J101" s="1" t="s">
        <v>15624</v>
      </c>
      <c r="K101" s="42">
        <v>0.9</v>
      </c>
      <c r="L101" s="42">
        <v>0.97</v>
      </c>
      <c r="M101" s="1" t="s">
        <v>15615</v>
      </c>
    </row>
    <row r="102" spans="1:13" x14ac:dyDescent="0.3">
      <c r="A102">
        <v>101</v>
      </c>
      <c r="B102" t="s">
        <v>10764</v>
      </c>
      <c r="C102" t="s">
        <v>4626</v>
      </c>
      <c r="D102" t="s">
        <v>15920</v>
      </c>
      <c r="E102" s="1">
        <f t="shared" si="4"/>
        <v>40330</v>
      </c>
      <c r="F102">
        <f t="shared" si="5"/>
        <v>2010</v>
      </c>
      <c r="G102">
        <f t="shared" si="6"/>
        <v>6</v>
      </c>
      <c r="H102">
        <f t="shared" si="7"/>
        <v>2</v>
      </c>
      <c r="I102" s="1" t="s">
        <v>15622</v>
      </c>
      <c r="J102" s="1" t="s">
        <v>15624</v>
      </c>
      <c r="K102" s="42">
        <v>1</v>
      </c>
      <c r="L102" s="42">
        <v>0.67</v>
      </c>
      <c r="M102" s="1" t="s">
        <v>15616</v>
      </c>
    </row>
    <row r="103" spans="1:13" x14ac:dyDescent="0.3">
      <c r="A103">
        <v>102</v>
      </c>
      <c r="B103" t="s">
        <v>7901</v>
      </c>
      <c r="C103" t="s">
        <v>7428</v>
      </c>
      <c r="D103" t="s">
        <v>15921</v>
      </c>
      <c r="E103" s="1">
        <f t="shared" si="4"/>
        <v>40332</v>
      </c>
      <c r="F103">
        <f t="shared" si="5"/>
        <v>2010</v>
      </c>
      <c r="G103">
        <f t="shared" si="6"/>
        <v>6</v>
      </c>
      <c r="H103">
        <f t="shared" si="7"/>
        <v>4</v>
      </c>
      <c r="I103" s="1" t="s">
        <v>15625</v>
      </c>
      <c r="J103" s="1" t="s">
        <v>15623</v>
      </c>
      <c r="K103" s="42">
        <v>0.78</v>
      </c>
      <c r="L103" s="42">
        <v>0.98</v>
      </c>
      <c r="M103" s="1" t="s">
        <v>15615</v>
      </c>
    </row>
    <row r="104" spans="1:13" x14ac:dyDescent="0.3">
      <c r="A104">
        <v>103</v>
      </c>
      <c r="B104" t="s">
        <v>11704</v>
      </c>
      <c r="C104" t="s">
        <v>3702</v>
      </c>
      <c r="D104" t="s">
        <v>15922</v>
      </c>
      <c r="E104" s="1">
        <f t="shared" si="4"/>
        <v>40341</v>
      </c>
      <c r="F104">
        <f t="shared" si="5"/>
        <v>2010</v>
      </c>
      <c r="G104">
        <f t="shared" si="6"/>
        <v>6</v>
      </c>
      <c r="H104">
        <f t="shared" si="7"/>
        <v>6</v>
      </c>
      <c r="I104" s="1" t="s">
        <v>15622</v>
      </c>
      <c r="J104" s="1" t="s">
        <v>15624</v>
      </c>
      <c r="K104" s="42">
        <v>1</v>
      </c>
      <c r="L104" s="42">
        <v>0.96</v>
      </c>
      <c r="M104" s="1" t="s">
        <v>15616</v>
      </c>
    </row>
    <row r="105" spans="1:13" x14ac:dyDescent="0.3">
      <c r="A105">
        <v>104</v>
      </c>
      <c r="B105" t="s">
        <v>9133</v>
      </c>
      <c r="C105" t="s">
        <v>6220</v>
      </c>
      <c r="D105" t="s">
        <v>15922</v>
      </c>
      <c r="E105" s="1">
        <f t="shared" si="4"/>
        <v>40341</v>
      </c>
      <c r="F105">
        <f t="shared" si="5"/>
        <v>2010</v>
      </c>
      <c r="G105">
        <f t="shared" si="6"/>
        <v>6</v>
      </c>
      <c r="H105">
        <f t="shared" si="7"/>
        <v>6</v>
      </c>
      <c r="I105" s="1" t="s">
        <v>15622</v>
      </c>
      <c r="J105" s="1" t="s">
        <v>15623</v>
      </c>
      <c r="K105" s="42">
        <v>0.5</v>
      </c>
      <c r="L105" s="42">
        <v>0</v>
      </c>
      <c r="M105" s="1" t="s">
        <v>15615</v>
      </c>
    </row>
    <row r="106" spans="1:13" x14ac:dyDescent="0.3">
      <c r="A106">
        <v>105</v>
      </c>
      <c r="B106" t="s">
        <v>7991</v>
      </c>
      <c r="C106" t="s">
        <v>7340</v>
      </c>
      <c r="D106" t="s">
        <v>15923</v>
      </c>
      <c r="E106" s="1">
        <f t="shared" si="4"/>
        <v>40348</v>
      </c>
      <c r="F106">
        <f t="shared" si="5"/>
        <v>2010</v>
      </c>
      <c r="G106">
        <f t="shared" si="6"/>
        <v>6</v>
      </c>
      <c r="H106">
        <f t="shared" si="7"/>
        <v>6</v>
      </c>
      <c r="I106" s="1" t="s">
        <v>15622</v>
      </c>
      <c r="J106" s="1" t="s">
        <v>15623</v>
      </c>
      <c r="K106" s="42">
        <v>0.5</v>
      </c>
      <c r="L106" s="42">
        <v>0.5</v>
      </c>
      <c r="M106" s="1" t="s">
        <v>15615</v>
      </c>
    </row>
    <row r="107" spans="1:13" x14ac:dyDescent="0.3">
      <c r="A107">
        <v>106</v>
      </c>
      <c r="B107" t="s">
        <v>8001</v>
      </c>
      <c r="C107" t="s">
        <v>7330</v>
      </c>
      <c r="D107" t="s">
        <v>15924</v>
      </c>
      <c r="E107" s="1">
        <f t="shared" si="4"/>
        <v>40356</v>
      </c>
      <c r="F107">
        <f t="shared" si="5"/>
        <v>2010</v>
      </c>
      <c r="G107">
        <f t="shared" si="6"/>
        <v>6</v>
      </c>
      <c r="H107">
        <f t="shared" si="7"/>
        <v>7</v>
      </c>
      <c r="I107" s="1" t="s">
        <v>15622</v>
      </c>
      <c r="J107" s="1" t="s">
        <v>15623</v>
      </c>
      <c r="K107" s="42">
        <v>1</v>
      </c>
      <c r="L107" s="42">
        <v>0.47</v>
      </c>
      <c r="M107" s="1" t="s">
        <v>15616</v>
      </c>
    </row>
    <row r="108" spans="1:13" x14ac:dyDescent="0.3">
      <c r="A108">
        <v>107</v>
      </c>
      <c r="B108" t="s">
        <v>10153</v>
      </c>
      <c r="C108" t="s">
        <v>5225</v>
      </c>
      <c r="D108" t="s">
        <v>15925</v>
      </c>
      <c r="E108" s="1">
        <f t="shared" si="4"/>
        <v>40361</v>
      </c>
      <c r="F108">
        <f t="shared" si="5"/>
        <v>2010</v>
      </c>
      <c r="G108">
        <f t="shared" si="6"/>
        <v>7</v>
      </c>
      <c r="H108">
        <f t="shared" si="7"/>
        <v>5</v>
      </c>
      <c r="I108" s="1" t="s">
        <v>15622</v>
      </c>
      <c r="J108" s="1" t="s">
        <v>15626</v>
      </c>
      <c r="K108" s="42">
        <v>1</v>
      </c>
      <c r="L108" s="42">
        <v>0.83</v>
      </c>
      <c r="M108" s="1" t="s">
        <v>15615</v>
      </c>
    </row>
    <row r="109" spans="1:13" x14ac:dyDescent="0.3">
      <c r="A109">
        <v>108</v>
      </c>
      <c r="B109" t="s">
        <v>9248</v>
      </c>
      <c r="C109" t="s">
        <v>6106</v>
      </c>
      <c r="D109" t="s">
        <v>15925</v>
      </c>
      <c r="E109" s="1">
        <f t="shared" si="4"/>
        <v>40361</v>
      </c>
      <c r="F109">
        <f t="shared" si="5"/>
        <v>2010</v>
      </c>
      <c r="G109">
        <f t="shared" si="6"/>
        <v>7</v>
      </c>
      <c r="H109">
        <f t="shared" si="7"/>
        <v>5</v>
      </c>
      <c r="I109" s="1" t="s">
        <v>15622</v>
      </c>
      <c r="J109" s="1" t="s">
        <v>15624</v>
      </c>
      <c r="K109" s="42">
        <v>1</v>
      </c>
      <c r="L109" s="42">
        <v>0.96</v>
      </c>
      <c r="M109" s="1" t="s">
        <v>15615</v>
      </c>
    </row>
    <row r="110" spans="1:13" x14ac:dyDescent="0.3">
      <c r="A110">
        <v>109</v>
      </c>
      <c r="B110" t="s">
        <v>10662</v>
      </c>
      <c r="C110" t="s">
        <v>4724</v>
      </c>
      <c r="D110" t="s">
        <v>15926</v>
      </c>
      <c r="E110" s="1">
        <f t="shared" si="4"/>
        <v>40366</v>
      </c>
      <c r="F110">
        <f t="shared" si="5"/>
        <v>2010</v>
      </c>
      <c r="G110">
        <f t="shared" si="6"/>
        <v>7</v>
      </c>
      <c r="H110">
        <f t="shared" si="7"/>
        <v>3</v>
      </c>
      <c r="I110" s="1" t="s">
        <v>15622</v>
      </c>
      <c r="J110" s="1" t="s">
        <v>15626</v>
      </c>
      <c r="K110" s="42">
        <v>1</v>
      </c>
      <c r="L110" s="42">
        <v>1</v>
      </c>
      <c r="M110" s="1" t="s">
        <v>15616</v>
      </c>
    </row>
    <row r="111" spans="1:13" x14ac:dyDescent="0.3">
      <c r="A111">
        <v>110</v>
      </c>
      <c r="B111" t="s">
        <v>8227</v>
      </c>
      <c r="C111" t="s">
        <v>7108</v>
      </c>
      <c r="D111" t="s">
        <v>15927</v>
      </c>
      <c r="E111" s="1">
        <f t="shared" si="4"/>
        <v>40371</v>
      </c>
      <c r="F111">
        <f t="shared" si="5"/>
        <v>2010</v>
      </c>
      <c r="G111">
        <f t="shared" si="6"/>
        <v>7</v>
      </c>
      <c r="H111">
        <f t="shared" si="7"/>
        <v>1</v>
      </c>
      <c r="I111" s="1" t="s">
        <v>15622</v>
      </c>
      <c r="J111" s="1" t="s">
        <v>15624</v>
      </c>
      <c r="K111" s="42">
        <v>1</v>
      </c>
      <c r="L111" s="42">
        <v>0.79</v>
      </c>
      <c r="M111" s="1" t="s">
        <v>15616</v>
      </c>
    </row>
    <row r="112" spans="1:13" x14ac:dyDescent="0.3">
      <c r="A112">
        <v>111</v>
      </c>
      <c r="B112" t="s">
        <v>8402</v>
      </c>
      <c r="C112" t="s">
        <v>6940</v>
      </c>
      <c r="D112" t="s">
        <v>15928</v>
      </c>
      <c r="E112" s="1">
        <f t="shared" si="4"/>
        <v>40375</v>
      </c>
      <c r="F112">
        <f t="shared" si="5"/>
        <v>2010</v>
      </c>
      <c r="G112">
        <f t="shared" si="6"/>
        <v>7</v>
      </c>
      <c r="H112">
        <f t="shared" si="7"/>
        <v>5</v>
      </c>
      <c r="I112" s="1" t="s">
        <v>15622</v>
      </c>
      <c r="J112" s="1" t="s">
        <v>15624</v>
      </c>
      <c r="K112" s="42">
        <v>1</v>
      </c>
      <c r="L112" s="42">
        <v>0.59</v>
      </c>
      <c r="M112" s="1" t="s">
        <v>15615</v>
      </c>
    </row>
    <row r="113" spans="1:13" x14ac:dyDescent="0.3">
      <c r="A113">
        <v>112</v>
      </c>
      <c r="B113" t="s">
        <v>8590</v>
      </c>
      <c r="C113" t="s">
        <v>6757</v>
      </c>
      <c r="D113" t="s">
        <v>15928</v>
      </c>
      <c r="E113" s="1">
        <f t="shared" si="4"/>
        <v>40375</v>
      </c>
      <c r="F113">
        <f t="shared" si="5"/>
        <v>2010</v>
      </c>
      <c r="G113">
        <f t="shared" si="6"/>
        <v>7</v>
      </c>
      <c r="H113">
        <f t="shared" si="7"/>
        <v>5</v>
      </c>
      <c r="I113" s="1" t="s">
        <v>15622</v>
      </c>
      <c r="J113" s="1" t="s">
        <v>15626</v>
      </c>
      <c r="K113" s="42">
        <v>1</v>
      </c>
      <c r="L113" s="42">
        <v>0.98</v>
      </c>
      <c r="M113" s="1" t="s">
        <v>15615</v>
      </c>
    </row>
    <row r="114" spans="1:13" x14ac:dyDescent="0.3">
      <c r="A114">
        <v>113</v>
      </c>
      <c r="B114" t="s">
        <v>10977</v>
      </c>
      <c r="C114" t="s">
        <v>4419</v>
      </c>
      <c r="D114" t="s">
        <v>15929</v>
      </c>
      <c r="E114" s="1">
        <f t="shared" si="4"/>
        <v>40381</v>
      </c>
      <c r="F114">
        <f t="shared" si="5"/>
        <v>2010</v>
      </c>
      <c r="G114">
        <f t="shared" si="6"/>
        <v>7</v>
      </c>
      <c r="H114">
        <f t="shared" si="7"/>
        <v>4</v>
      </c>
      <c r="I114" s="1" t="s">
        <v>15622</v>
      </c>
      <c r="J114" s="1" t="s">
        <v>15626</v>
      </c>
      <c r="K114" s="42">
        <v>1</v>
      </c>
      <c r="L114" s="42">
        <v>0.89</v>
      </c>
      <c r="M114" s="1" t="s">
        <v>15616</v>
      </c>
    </row>
    <row r="115" spans="1:13" x14ac:dyDescent="0.3">
      <c r="A115">
        <v>114</v>
      </c>
      <c r="B115" t="s">
        <v>8872</v>
      </c>
      <c r="C115" t="s">
        <v>6478</v>
      </c>
      <c r="D115" t="s">
        <v>15929</v>
      </c>
      <c r="E115" s="1">
        <f t="shared" si="4"/>
        <v>40381</v>
      </c>
      <c r="F115">
        <f t="shared" si="5"/>
        <v>2010</v>
      </c>
      <c r="G115">
        <f t="shared" si="6"/>
        <v>7</v>
      </c>
      <c r="H115">
        <f t="shared" si="7"/>
        <v>4</v>
      </c>
      <c r="I115" s="1" t="s">
        <v>15697</v>
      </c>
      <c r="J115" s="1" t="s">
        <v>15626</v>
      </c>
      <c r="K115" s="42">
        <v>1</v>
      </c>
      <c r="L115" s="42">
        <v>0.97</v>
      </c>
      <c r="M115" s="1" t="s">
        <v>15616</v>
      </c>
    </row>
    <row r="116" spans="1:13" x14ac:dyDescent="0.3">
      <c r="A116">
        <v>115</v>
      </c>
      <c r="B116" t="s">
        <v>9329</v>
      </c>
      <c r="C116" t="s">
        <v>3505</v>
      </c>
      <c r="D116" t="s">
        <v>15930</v>
      </c>
      <c r="E116" s="1">
        <f t="shared" si="4"/>
        <v>40383</v>
      </c>
      <c r="F116">
        <f t="shared" si="5"/>
        <v>2010</v>
      </c>
      <c r="G116">
        <f t="shared" si="6"/>
        <v>7</v>
      </c>
      <c r="H116">
        <f t="shared" si="7"/>
        <v>6</v>
      </c>
      <c r="I116" s="1" t="s">
        <v>15625</v>
      </c>
      <c r="J116" s="1" t="s">
        <v>15626</v>
      </c>
      <c r="K116" s="42">
        <v>1</v>
      </c>
      <c r="L116" s="42">
        <v>0.96</v>
      </c>
      <c r="M116" s="1" t="s">
        <v>15616</v>
      </c>
    </row>
    <row r="117" spans="1:13" x14ac:dyDescent="0.3">
      <c r="A117">
        <v>116</v>
      </c>
      <c r="B117" t="s">
        <v>11281</v>
      </c>
      <c r="C117" t="s">
        <v>4120</v>
      </c>
      <c r="D117" t="s">
        <v>15931</v>
      </c>
      <c r="E117" s="1">
        <f t="shared" si="4"/>
        <v>40386</v>
      </c>
      <c r="F117">
        <f t="shared" si="5"/>
        <v>2010</v>
      </c>
      <c r="G117">
        <f t="shared" si="6"/>
        <v>7</v>
      </c>
      <c r="H117">
        <f t="shared" si="7"/>
        <v>2</v>
      </c>
      <c r="I117" s="1" t="s">
        <v>15625</v>
      </c>
      <c r="J117" s="1" t="s">
        <v>15626</v>
      </c>
      <c r="K117" s="42">
        <v>1</v>
      </c>
      <c r="L117" s="42">
        <v>0.95</v>
      </c>
      <c r="M117" s="1" t="s">
        <v>15615</v>
      </c>
    </row>
    <row r="118" spans="1:13" x14ac:dyDescent="0.3">
      <c r="A118">
        <v>117</v>
      </c>
      <c r="B118" t="s">
        <v>9647</v>
      </c>
      <c r="C118" t="s">
        <v>5717</v>
      </c>
      <c r="D118" t="s">
        <v>15932</v>
      </c>
      <c r="E118" s="1">
        <f t="shared" si="4"/>
        <v>40387</v>
      </c>
      <c r="F118">
        <f t="shared" si="5"/>
        <v>2010</v>
      </c>
      <c r="G118">
        <f t="shared" si="6"/>
        <v>7</v>
      </c>
      <c r="H118">
        <f t="shared" si="7"/>
        <v>3</v>
      </c>
      <c r="I118" s="1" t="s">
        <v>15622</v>
      </c>
      <c r="J118" s="1" t="s">
        <v>15626</v>
      </c>
      <c r="K118" s="42">
        <v>1</v>
      </c>
      <c r="L118" s="42">
        <v>0.33</v>
      </c>
      <c r="M118" s="1" t="s">
        <v>15616</v>
      </c>
    </row>
    <row r="119" spans="1:13" x14ac:dyDescent="0.3">
      <c r="A119">
        <v>118</v>
      </c>
      <c r="B119" t="s">
        <v>10271</v>
      </c>
      <c r="C119" t="s">
        <v>5108</v>
      </c>
      <c r="D119" t="s">
        <v>15933</v>
      </c>
      <c r="E119" s="1">
        <f t="shared" si="4"/>
        <v>40388</v>
      </c>
      <c r="F119">
        <f t="shared" si="5"/>
        <v>2010</v>
      </c>
      <c r="G119">
        <f t="shared" si="6"/>
        <v>7</v>
      </c>
      <c r="H119">
        <f t="shared" si="7"/>
        <v>4</v>
      </c>
      <c r="I119" s="1" t="s">
        <v>15622</v>
      </c>
      <c r="J119" s="1" t="s">
        <v>15628</v>
      </c>
      <c r="K119" s="42">
        <v>0</v>
      </c>
      <c r="L119" s="42">
        <v>0.39</v>
      </c>
      <c r="M119" s="1" t="s">
        <v>15615</v>
      </c>
    </row>
    <row r="120" spans="1:13" x14ac:dyDescent="0.3">
      <c r="A120">
        <v>119</v>
      </c>
      <c r="B120" t="s">
        <v>8684</v>
      </c>
      <c r="C120" t="s">
        <v>6664</v>
      </c>
      <c r="D120" t="s">
        <v>15934</v>
      </c>
      <c r="E120" s="1">
        <f t="shared" si="4"/>
        <v>40390</v>
      </c>
      <c r="F120">
        <f t="shared" si="5"/>
        <v>2010</v>
      </c>
      <c r="G120">
        <f t="shared" si="6"/>
        <v>7</v>
      </c>
      <c r="H120">
        <f t="shared" si="7"/>
        <v>6</v>
      </c>
      <c r="I120" s="1" t="s">
        <v>15622</v>
      </c>
      <c r="J120" s="1" t="s">
        <v>15626</v>
      </c>
      <c r="K120" s="42">
        <v>1</v>
      </c>
      <c r="L120" s="42">
        <v>0.94</v>
      </c>
      <c r="M120" s="1" t="s">
        <v>15616</v>
      </c>
    </row>
    <row r="121" spans="1:13" x14ac:dyDescent="0.3">
      <c r="A121">
        <v>120</v>
      </c>
      <c r="B121" t="s">
        <v>10124</v>
      </c>
      <c r="C121" t="s">
        <v>5253</v>
      </c>
      <c r="D121" t="s">
        <v>15935</v>
      </c>
      <c r="E121" s="1">
        <f t="shared" si="4"/>
        <v>40393</v>
      </c>
      <c r="F121">
        <f t="shared" si="5"/>
        <v>2010</v>
      </c>
      <c r="G121">
        <f t="shared" si="6"/>
        <v>8</v>
      </c>
      <c r="H121">
        <f t="shared" si="7"/>
        <v>2</v>
      </c>
      <c r="I121" s="1" t="s">
        <v>15625</v>
      </c>
      <c r="J121" s="1" t="s">
        <v>15624</v>
      </c>
      <c r="K121" s="42">
        <v>1</v>
      </c>
      <c r="L121" s="42">
        <v>0.94</v>
      </c>
      <c r="M121" s="1" t="s">
        <v>15616</v>
      </c>
    </row>
    <row r="122" spans="1:13" x14ac:dyDescent="0.3">
      <c r="A122">
        <v>121</v>
      </c>
      <c r="B122" t="s">
        <v>11445</v>
      </c>
      <c r="C122" t="s">
        <v>3956</v>
      </c>
      <c r="D122" t="s">
        <v>15936</v>
      </c>
      <c r="E122" s="1">
        <f t="shared" si="4"/>
        <v>40394</v>
      </c>
      <c r="F122">
        <f t="shared" si="5"/>
        <v>2010</v>
      </c>
      <c r="G122">
        <f t="shared" si="6"/>
        <v>8</v>
      </c>
      <c r="H122">
        <f t="shared" si="7"/>
        <v>3</v>
      </c>
      <c r="I122" s="1" t="s">
        <v>15622</v>
      </c>
      <c r="J122" s="1" t="s">
        <v>15624</v>
      </c>
      <c r="K122" s="42">
        <v>1</v>
      </c>
      <c r="L122" s="42">
        <v>0.7</v>
      </c>
      <c r="M122" s="1" t="s">
        <v>15616</v>
      </c>
    </row>
    <row r="123" spans="1:13" x14ac:dyDescent="0.3">
      <c r="A123">
        <v>122</v>
      </c>
      <c r="B123" t="s">
        <v>9681</v>
      </c>
      <c r="C123" t="s">
        <v>5683</v>
      </c>
      <c r="D123" t="s">
        <v>15937</v>
      </c>
      <c r="E123" s="1">
        <f t="shared" si="4"/>
        <v>40396</v>
      </c>
      <c r="F123">
        <f t="shared" si="5"/>
        <v>2010</v>
      </c>
      <c r="G123">
        <f t="shared" si="6"/>
        <v>8</v>
      </c>
      <c r="H123">
        <f t="shared" si="7"/>
        <v>5</v>
      </c>
      <c r="I123" s="1" t="s">
        <v>15736</v>
      </c>
      <c r="J123" s="1" t="s">
        <v>15626</v>
      </c>
      <c r="K123" s="42">
        <v>0.92</v>
      </c>
      <c r="L123" s="42">
        <v>0.98</v>
      </c>
      <c r="M123" s="1" t="s">
        <v>15616</v>
      </c>
    </row>
    <row r="124" spans="1:13" x14ac:dyDescent="0.3">
      <c r="A124">
        <v>123</v>
      </c>
      <c r="B124" t="s">
        <v>10116</v>
      </c>
      <c r="C124" t="s">
        <v>5261</v>
      </c>
      <c r="D124" t="s">
        <v>15938</v>
      </c>
      <c r="E124" s="1">
        <f t="shared" si="4"/>
        <v>40400</v>
      </c>
      <c r="F124">
        <f t="shared" si="5"/>
        <v>2010</v>
      </c>
      <c r="G124">
        <f t="shared" si="6"/>
        <v>8</v>
      </c>
      <c r="H124">
        <f t="shared" si="7"/>
        <v>2</v>
      </c>
      <c r="I124" s="1" t="s">
        <v>15622</v>
      </c>
      <c r="J124" s="1" t="s">
        <v>15626</v>
      </c>
      <c r="K124" s="42">
        <v>1</v>
      </c>
      <c r="L124" s="42">
        <v>0.97</v>
      </c>
      <c r="M124" s="1" t="s">
        <v>15616</v>
      </c>
    </row>
    <row r="125" spans="1:13" x14ac:dyDescent="0.3">
      <c r="A125">
        <v>124</v>
      </c>
      <c r="B125" t="s">
        <v>11490</v>
      </c>
      <c r="C125" t="s">
        <v>3912</v>
      </c>
      <c r="D125" t="s">
        <v>15939</v>
      </c>
      <c r="E125" s="1">
        <f t="shared" si="4"/>
        <v>40407</v>
      </c>
      <c r="F125">
        <f t="shared" si="5"/>
        <v>2010</v>
      </c>
      <c r="G125">
        <f t="shared" si="6"/>
        <v>8</v>
      </c>
      <c r="H125">
        <f t="shared" si="7"/>
        <v>2</v>
      </c>
      <c r="I125" s="1" t="s">
        <v>15622</v>
      </c>
      <c r="J125" s="1" t="s">
        <v>15624</v>
      </c>
      <c r="K125" s="42">
        <v>1</v>
      </c>
      <c r="L125" s="42">
        <v>0.4</v>
      </c>
      <c r="M125" s="1" t="s">
        <v>15616</v>
      </c>
    </row>
    <row r="126" spans="1:13" x14ac:dyDescent="0.3">
      <c r="A126">
        <v>125</v>
      </c>
      <c r="B126" t="s">
        <v>7793</v>
      </c>
      <c r="C126" t="s">
        <v>3529</v>
      </c>
      <c r="D126" t="s">
        <v>15940</v>
      </c>
      <c r="E126" s="1">
        <f t="shared" si="4"/>
        <v>40409</v>
      </c>
      <c r="F126">
        <f t="shared" si="5"/>
        <v>2010</v>
      </c>
      <c r="G126">
        <f t="shared" si="6"/>
        <v>8</v>
      </c>
      <c r="H126">
        <f t="shared" si="7"/>
        <v>4</v>
      </c>
      <c r="I126" s="1" t="s">
        <v>15629</v>
      </c>
      <c r="J126" s="1" t="s">
        <v>15626</v>
      </c>
      <c r="K126" s="42">
        <v>1</v>
      </c>
      <c r="L126" s="42">
        <v>0.96</v>
      </c>
      <c r="M126" s="1" t="s">
        <v>15616</v>
      </c>
    </row>
    <row r="127" spans="1:13" x14ac:dyDescent="0.3">
      <c r="A127">
        <v>126</v>
      </c>
      <c r="B127" t="s">
        <v>9994</v>
      </c>
      <c r="C127" t="s">
        <v>5379</v>
      </c>
      <c r="D127" t="s">
        <v>15941</v>
      </c>
      <c r="E127" s="1">
        <f t="shared" si="4"/>
        <v>40411</v>
      </c>
      <c r="F127">
        <f t="shared" si="5"/>
        <v>2010</v>
      </c>
      <c r="G127">
        <f t="shared" si="6"/>
        <v>8</v>
      </c>
      <c r="H127">
        <f t="shared" si="7"/>
        <v>6</v>
      </c>
      <c r="I127" s="1" t="s">
        <v>15622</v>
      </c>
      <c r="J127" s="1" t="s">
        <v>15626</v>
      </c>
      <c r="K127" s="42">
        <v>0.82</v>
      </c>
      <c r="L127" s="42">
        <v>1</v>
      </c>
      <c r="M127" s="1" t="s">
        <v>15615</v>
      </c>
    </row>
    <row r="128" spans="1:13" x14ac:dyDescent="0.3">
      <c r="A128">
        <v>127</v>
      </c>
      <c r="B128" t="s">
        <v>9262</v>
      </c>
      <c r="C128" t="s">
        <v>6092</v>
      </c>
      <c r="D128" t="s">
        <v>15942</v>
      </c>
      <c r="E128" s="1">
        <f t="shared" si="4"/>
        <v>40412</v>
      </c>
      <c r="F128">
        <f t="shared" si="5"/>
        <v>2010</v>
      </c>
      <c r="G128">
        <f t="shared" si="6"/>
        <v>8</v>
      </c>
      <c r="H128">
        <f t="shared" si="7"/>
        <v>7</v>
      </c>
      <c r="I128" s="1" t="s">
        <v>15625</v>
      </c>
      <c r="J128" s="1" t="s">
        <v>15626</v>
      </c>
      <c r="K128" s="42">
        <v>1</v>
      </c>
      <c r="L128" s="42">
        <v>1</v>
      </c>
      <c r="M128" s="1" t="s">
        <v>15615</v>
      </c>
    </row>
    <row r="129" spans="1:13" x14ac:dyDescent="0.3">
      <c r="A129">
        <v>128</v>
      </c>
      <c r="B129" t="s">
        <v>11130</v>
      </c>
      <c r="C129" t="s">
        <v>4270</v>
      </c>
      <c r="D129" t="s">
        <v>15943</v>
      </c>
      <c r="E129" s="1">
        <f t="shared" si="4"/>
        <v>40413</v>
      </c>
      <c r="F129">
        <f t="shared" si="5"/>
        <v>2010</v>
      </c>
      <c r="G129">
        <f t="shared" si="6"/>
        <v>8</v>
      </c>
      <c r="H129">
        <f t="shared" si="7"/>
        <v>1</v>
      </c>
      <c r="I129" s="1" t="s">
        <v>15622</v>
      </c>
      <c r="J129" s="1" t="s">
        <v>15623</v>
      </c>
      <c r="K129" s="42">
        <v>1</v>
      </c>
      <c r="L129" s="42">
        <v>1</v>
      </c>
      <c r="M129" s="1" t="s">
        <v>15615</v>
      </c>
    </row>
    <row r="130" spans="1:13" x14ac:dyDescent="0.3">
      <c r="A130">
        <v>129</v>
      </c>
      <c r="B130" t="s">
        <v>10982</v>
      </c>
      <c r="C130" t="s">
        <v>4414</v>
      </c>
      <c r="D130" t="s">
        <v>15944</v>
      </c>
      <c r="E130" s="1">
        <f t="shared" si="4"/>
        <v>40414</v>
      </c>
      <c r="F130">
        <f t="shared" si="5"/>
        <v>2010</v>
      </c>
      <c r="G130">
        <f t="shared" si="6"/>
        <v>8</v>
      </c>
      <c r="H130">
        <f t="shared" si="7"/>
        <v>2</v>
      </c>
      <c r="I130" s="1" t="s">
        <v>15622</v>
      </c>
      <c r="J130" s="1" t="s">
        <v>15626</v>
      </c>
      <c r="K130" s="42">
        <v>1</v>
      </c>
      <c r="L130" s="42">
        <v>0.96</v>
      </c>
      <c r="M130" s="1" t="s">
        <v>15616</v>
      </c>
    </row>
    <row r="131" spans="1:13" x14ac:dyDescent="0.3">
      <c r="A131">
        <v>130</v>
      </c>
      <c r="B131" t="s">
        <v>11666</v>
      </c>
      <c r="C131" t="s">
        <v>3739</v>
      </c>
      <c r="D131" t="s">
        <v>15945</v>
      </c>
      <c r="E131" s="1">
        <f t="shared" ref="E131:E194" si="8">DATE(LEFT(D131,4),MID(D131,5,2),RIGHT(D131,2))</f>
        <v>40415</v>
      </c>
      <c r="F131">
        <f t="shared" ref="F131:F194" si="9">YEAR(E131)</f>
        <v>2010</v>
      </c>
      <c r="G131">
        <f t="shared" ref="G131:G194" si="10">MONTH(E131)</f>
        <v>8</v>
      </c>
      <c r="H131">
        <f t="shared" ref="H131:H194" si="11">WEEKDAY(E131,2)</f>
        <v>3</v>
      </c>
      <c r="I131" s="1" t="s">
        <v>15622</v>
      </c>
      <c r="J131" s="1" t="s">
        <v>15624</v>
      </c>
      <c r="K131" s="42">
        <v>1</v>
      </c>
      <c r="L131" s="42">
        <v>0.97</v>
      </c>
      <c r="M131" s="1" t="s">
        <v>15616</v>
      </c>
    </row>
    <row r="132" spans="1:13" x14ac:dyDescent="0.3">
      <c r="A132">
        <v>131</v>
      </c>
      <c r="B132" t="s">
        <v>9667</v>
      </c>
      <c r="C132" t="s">
        <v>5697</v>
      </c>
      <c r="D132" t="s">
        <v>15946</v>
      </c>
      <c r="E132" s="1">
        <f t="shared" si="8"/>
        <v>40419</v>
      </c>
      <c r="F132">
        <f t="shared" si="9"/>
        <v>2010</v>
      </c>
      <c r="G132">
        <f t="shared" si="10"/>
        <v>8</v>
      </c>
      <c r="H132">
        <f t="shared" si="11"/>
        <v>7</v>
      </c>
      <c r="I132" s="1" t="s">
        <v>15622</v>
      </c>
      <c r="J132" s="1" t="s">
        <v>15626</v>
      </c>
      <c r="K132" s="42">
        <v>1</v>
      </c>
      <c r="L132" s="42">
        <v>0.89</v>
      </c>
      <c r="M132" s="1" t="s">
        <v>15616</v>
      </c>
    </row>
    <row r="133" spans="1:13" x14ac:dyDescent="0.3">
      <c r="A133">
        <v>132</v>
      </c>
      <c r="B133" t="s">
        <v>8101</v>
      </c>
      <c r="C133" t="s">
        <v>3504</v>
      </c>
      <c r="D133" t="s">
        <v>15946</v>
      </c>
      <c r="E133" s="1">
        <f t="shared" si="8"/>
        <v>40419</v>
      </c>
      <c r="F133">
        <f t="shared" si="9"/>
        <v>2010</v>
      </c>
      <c r="G133">
        <f t="shared" si="10"/>
        <v>8</v>
      </c>
      <c r="H133">
        <f t="shared" si="11"/>
        <v>7</v>
      </c>
      <c r="I133" s="1" t="s">
        <v>15622</v>
      </c>
      <c r="J133" s="1" t="s">
        <v>15626</v>
      </c>
      <c r="K133" s="42">
        <v>1</v>
      </c>
      <c r="L133" s="42">
        <v>0.98</v>
      </c>
      <c r="M133" s="1" t="s">
        <v>15615</v>
      </c>
    </row>
    <row r="134" spans="1:13" x14ac:dyDescent="0.3">
      <c r="A134">
        <v>133</v>
      </c>
      <c r="B134" t="s">
        <v>9528</v>
      </c>
      <c r="C134" t="s">
        <v>5832</v>
      </c>
      <c r="D134" t="s">
        <v>15947</v>
      </c>
      <c r="E134" s="1">
        <f t="shared" si="8"/>
        <v>40421</v>
      </c>
      <c r="F134">
        <f t="shared" si="9"/>
        <v>2010</v>
      </c>
      <c r="G134">
        <f t="shared" si="10"/>
        <v>8</v>
      </c>
      <c r="H134">
        <f t="shared" si="11"/>
        <v>2</v>
      </c>
      <c r="I134" s="1" t="s">
        <v>15622</v>
      </c>
      <c r="J134" s="1" t="s">
        <v>15624</v>
      </c>
      <c r="K134" s="42">
        <v>1</v>
      </c>
      <c r="L134" s="42">
        <v>0.96</v>
      </c>
      <c r="M134" s="1" t="s">
        <v>15616</v>
      </c>
    </row>
    <row r="135" spans="1:13" x14ac:dyDescent="0.3">
      <c r="A135">
        <v>134</v>
      </c>
      <c r="B135" t="s">
        <v>11497</v>
      </c>
      <c r="C135" t="s">
        <v>3905</v>
      </c>
      <c r="D135" t="s">
        <v>15948</v>
      </c>
      <c r="E135" s="1">
        <f t="shared" si="8"/>
        <v>40431</v>
      </c>
      <c r="F135">
        <f t="shared" si="9"/>
        <v>2010</v>
      </c>
      <c r="G135">
        <f t="shared" si="10"/>
        <v>9</v>
      </c>
      <c r="H135">
        <f t="shared" si="11"/>
        <v>5</v>
      </c>
      <c r="I135" s="1" t="s">
        <v>15622</v>
      </c>
      <c r="J135" s="1" t="s">
        <v>15623</v>
      </c>
      <c r="K135" s="42">
        <v>0.9</v>
      </c>
      <c r="L135" s="42">
        <v>0.54</v>
      </c>
      <c r="M135" s="1" t="s">
        <v>15616</v>
      </c>
    </row>
    <row r="136" spans="1:13" x14ac:dyDescent="0.3">
      <c r="A136">
        <v>135</v>
      </c>
      <c r="B136" t="s">
        <v>10614</v>
      </c>
      <c r="C136" t="s">
        <v>4772</v>
      </c>
      <c r="D136" t="s">
        <v>15949</v>
      </c>
      <c r="E136" s="1">
        <f t="shared" si="8"/>
        <v>40436</v>
      </c>
      <c r="F136">
        <f t="shared" si="9"/>
        <v>2010</v>
      </c>
      <c r="G136">
        <f t="shared" si="10"/>
        <v>9</v>
      </c>
      <c r="H136">
        <f t="shared" si="11"/>
        <v>3</v>
      </c>
      <c r="I136" s="1" t="s">
        <v>15622</v>
      </c>
      <c r="J136" s="1" t="s">
        <v>15626</v>
      </c>
      <c r="K136" s="42">
        <v>1</v>
      </c>
      <c r="L136" s="42">
        <v>0.86</v>
      </c>
      <c r="M136" s="1" t="s">
        <v>15615</v>
      </c>
    </row>
    <row r="137" spans="1:13" x14ac:dyDescent="0.3">
      <c r="A137">
        <v>136</v>
      </c>
      <c r="B137" t="s">
        <v>11180</v>
      </c>
      <c r="C137" t="s">
        <v>4220</v>
      </c>
      <c r="D137" t="s">
        <v>15950</v>
      </c>
      <c r="E137" s="1">
        <f t="shared" si="8"/>
        <v>40447</v>
      </c>
      <c r="F137">
        <f t="shared" si="9"/>
        <v>2010</v>
      </c>
      <c r="G137">
        <f t="shared" si="10"/>
        <v>9</v>
      </c>
      <c r="H137">
        <f t="shared" si="11"/>
        <v>7</v>
      </c>
      <c r="I137" s="1" t="s">
        <v>15622</v>
      </c>
      <c r="J137" s="1" t="s">
        <v>15623</v>
      </c>
      <c r="K137" s="42">
        <v>1</v>
      </c>
      <c r="L137" s="42">
        <v>1</v>
      </c>
      <c r="M137" s="1" t="s">
        <v>15615</v>
      </c>
    </row>
    <row r="138" spans="1:13" x14ac:dyDescent="0.3">
      <c r="A138">
        <v>137</v>
      </c>
      <c r="B138" t="s">
        <v>8925</v>
      </c>
      <c r="C138" t="s">
        <v>6427</v>
      </c>
      <c r="D138" t="s">
        <v>15951</v>
      </c>
      <c r="E138" s="1">
        <f t="shared" si="8"/>
        <v>40450</v>
      </c>
      <c r="F138">
        <f t="shared" si="9"/>
        <v>2010</v>
      </c>
      <c r="G138">
        <f t="shared" si="10"/>
        <v>9</v>
      </c>
      <c r="H138">
        <f t="shared" si="11"/>
        <v>3</v>
      </c>
      <c r="I138" s="1" t="s">
        <v>15622</v>
      </c>
      <c r="J138" s="1" t="s">
        <v>15626</v>
      </c>
      <c r="K138" s="42">
        <v>1</v>
      </c>
      <c r="L138" s="42">
        <v>0.99</v>
      </c>
      <c r="M138" s="1" t="s">
        <v>15616</v>
      </c>
    </row>
    <row r="139" spans="1:13" x14ac:dyDescent="0.3">
      <c r="A139">
        <v>138</v>
      </c>
      <c r="B139" t="s">
        <v>8662</v>
      </c>
      <c r="C139" t="s">
        <v>6686</v>
      </c>
      <c r="D139" t="s">
        <v>15951</v>
      </c>
      <c r="E139" s="1">
        <f t="shared" si="8"/>
        <v>40450</v>
      </c>
      <c r="F139">
        <f t="shared" si="9"/>
        <v>2010</v>
      </c>
      <c r="G139">
        <f t="shared" si="10"/>
        <v>9</v>
      </c>
      <c r="H139">
        <f t="shared" si="11"/>
        <v>3</v>
      </c>
      <c r="I139" s="1" t="s">
        <v>15622</v>
      </c>
      <c r="J139" s="1" t="s">
        <v>15626</v>
      </c>
      <c r="K139" s="42">
        <v>1</v>
      </c>
      <c r="L139" s="42">
        <v>1</v>
      </c>
      <c r="M139" s="1" t="s">
        <v>15616</v>
      </c>
    </row>
    <row r="140" spans="1:13" x14ac:dyDescent="0.3">
      <c r="A140">
        <v>139</v>
      </c>
      <c r="B140" t="s">
        <v>7927</v>
      </c>
      <c r="C140" t="s">
        <v>7403</v>
      </c>
      <c r="D140" t="s">
        <v>15952</v>
      </c>
      <c r="E140" s="1">
        <f t="shared" si="8"/>
        <v>40457</v>
      </c>
      <c r="F140">
        <f t="shared" si="9"/>
        <v>2010</v>
      </c>
      <c r="G140">
        <f t="shared" si="10"/>
        <v>10</v>
      </c>
      <c r="H140">
        <f t="shared" si="11"/>
        <v>3</v>
      </c>
      <c r="I140" s="1" t="s">
        <v>15622</v>
      </c>
      <c r="J140" s="1" t="s">
        <v>15624</v>
      </c>
      <c r="K140" s="42">
        <v>1</v>
      </c>
      <c r="L140" s="42">
        <v>0.78</v>
      </c>
      <c r="M140" s="1" t="s">
        <v>15615</v>
      </c>
    </row>
    <row r="141" spans="1:13" x14ac:dyDescent="0.3">
      <c r="A141">
        <v>140</v>
      </c>
      <c r="B141" t="s">
        <v>11413</v>
      </c>
      <c r="C141" t="s">
        <v>3988</v>
      </c>
      <c r="D141" t="s">
        <v>15953</v>
      </c>
      <c r="E141" s="1">
        <f t="shared" si="8"/>
        <v>40458</v>
      </c>
      <c r="F141">
        <f t="shared" si="9"/>
        <v>2010</v>
      </c>
      <c r="G141">
        <f t="shared" si="10"/>
        <v>10</v>
      </c>
      <c r="H141">
        <f t="shared" si="11"/>
        <v>4</v>
      </c>
      <c r="I141" s="1" t="s">
        <v>15625</v>
      </c>
      <c r="J141" s="1" t="s">
        <v>15623</v>
      </c>
      <c r="K141" s="42">
        <v>0.91</v>
      </c>
      <c r="L141" s="42">
        <v>0.87</v>
      </c>
      <c r="M141" s="1" t="s">
        <v>15616</v>
      </c>
    </row>
    <row r="142" spans="1:13" x14ac:dyDescent="0.3">
      <c r="A142">
        <v>141</v>
      </c>
      <c r="B142" t="s">
        <v>9322</v>
      </c>
      <c r="C142" t="s">
        <v>6034</v>
      </c>
      <c r="D142" t="s">
        <v>15953</v>
      </c>
      <c r="E142" s="1">
        <f t="shared" si="8"/>
        <v>40458</v>
      </c>
      <c r="F142">
        <f t="shared" si="9"/>
        <v>2010</v>
      </c>
      <c r="G142">
        <f t="shared" si="10"/>
        <v>10</v>
      </c>
      <c r="H142">
        <f t="shared" si="11"/>
        <v>4</v>
      </c>
      <c r="I142" s="1" t="s">
        <v>15622</v>
      </c>
      <c r="J142" s="1" t="s">
        <v>15624</v>
      </c>
      <c r="K142" s="42">
        <v>0.75</v>
      </c>
      <c r="L142" s="42">
        <v>1</v>
      </c>
      <c r="M142" s="1" t="s">
        <v>15615</v>
      </c>
    </row>
    <row r="143" spans="1:13" x14ac:dyDescent="0.3">
      <c r="A143">
        <v>142</v>
      </c>
      <c r="B143" t="s">
        <v>11450</v>
      </c>
      <c r="C143" t="s">
        <v>3951</v>
      </c>
      <c r="D143" t="s">
        <v>15954</v>
      </c>
      <c r="E143" s="1">
        <f t="shared" si="8"/>
        <v>40460</v>
      </c>
      <c r="F143">
        <f t="shared" si="9"/>
        <v>2010</v>
      </c>
      <c r="G143">
        <f t="shared" si="10"/>
        <v>10</v>
      </c>
      <c r="H143">
        <f t="shared" si="11"/>
        <v>6</v>
      </c>
      <c r="I143" s="1" t="s">
        <v>15622</v>
      </c>
      <c r="J143" s="1" t="s">
        <v>15624</v>
      </c>
      <c r="K143" s="42">
        <v>1</v>
      </c>
      <c r="L143" s="42">
        <v>1</v>
      </c>
      <c r="M143" s="1" t="s">
        <v>15616</v>
      </c>
    </row>
    <row r="144" spans="1:13" x14ac:dyDescent="0.3">
      <c r="A144">
        <v>143</v>
      </c>
      <c r="B144" t="s">
        <v>11119</v>
      </c>
      <c r="C144" t="s">
        <v>4280</v>
      </c>
      <c r="D144" t="s">
        <v>15955</v>
      </c>
      <c r="E144" s="1">
        <f t="shared" si="8"/>
        <v>40464</v>
      </c>
      <c r="F144">
        <f t="shared" si="9"/>
        <v>2010</v>
      </c>
      <c r="G144">
        <f t="shared" si="10"/>
        <v>10</v>
      </c>
      <c r="H144">
        <f t="shared" si="11"/>
        <v>3</v>
      </c>
      <c r="I144" s="1" t="s">
        <v>15622</v>
      </c>
      <c r="J144" s="1" t="s">
        <v>15626</v>
      </c>
      <c r="K144" s="42">
        <v>1</v>
      </c>
      <c r="L144" s="42">
        <v>0.92</v>
      </c>
      <c r="M144" s="1" t="s">
        <v>15615</v>
      </c>
    </row>
    <row r="145" spans="1:13" x14ac:dyDescent="0.3">
      <c r="A145">
        <v>144</v>
      </c>
      <c r="B145" t="s">
        <v>10946</v>
      </c>
      <c r="C145" t="s">
        <v>4448</v>
      </c>
      <c r="D145" t="s">
        <v>15956</v>
      </c>
      <c r="E145" s="1">
        <f t="shared" si="8"/>
        <v>40467</v>
      </c>
      <c r="F145">
        <f t="shared" si="9"/>
        <v>2010</v>
      </c>
      <c r="G145">
        <f t="shared" si="10"/>
        <v>10</v>
      </c>
      <c r="H145">
        <f t="shared" si="11"/>
        <v>6</v>
      </c>
      <c r="I145" s="1" t="s">
        <v>15622</v>
      </c>
      <c r="J145" s="1" t="s">
        <v>15624</v>
      </c>
      <c r="K145" s="42">
        <v>1</v>
      </c>
      <c r="L145" s="42">
        <v>0.67</v>
      </c>
      <c r="M145" s="1" t="s">
        <v>15615</v>
      </c>
    </row>
    <row r="146" spans="1:13" x14ac:dyDescent="0.3">
      <c r="A146">
        <v>145</v>
      </c>
      <c r="B146" t="s">
        <v>11457</v>
      </c>
      <c r="C146" t="s">
        <v>3944</v>
      </c>
      <c r="D146" t="s">
        <v>15957</v>
      </c>
      <c r="E146" s="1">
        <f t="shared" si="8"/>
        <v>40469</v>
      </c>
      <c r="F146">
        <f t="shared" si="9"/>
        <v>2010</v>
      </c>
      <c r="G146">
        <f t="shared" si="10"/>
        <v>10</v>
      </c>
      <c r="H146">
        <f t="shared" si="11"/>
        <v>1</v>
      </c>
      <c r="I146" s="1" t="s">
        <v>15622</v>
      </c>
      <c r="J146" s="1" t="s">
        <v>15626</v>
      </c>
      <c r="K146" s="42">
        <v>0.9</v>
      </c>
      <c r="L146" s="42">
        <v>1</v>
      </c>
      <c r="M146" s="1" t="s">
        <v>15616</v>
      </c>
    </row>
    <row r="147" spans="1:13" x14ac:dyDescent="0.3">
      <c r="A147">
        <v>146</v>
      </c>
      <c r="B147" t="s">
        <v>11375</v>
      </c>
      <c r="C147" t="s">
        <v>4025</v>
      </c>
      <c r="D147" t="s">
        <v>15957</v>
      </c>
      <c r="E147" s="1">
        <f t="shared" si="8"/>
        <v>40469</v>
      </c>
      <c r="F147">
        <f t="shared" si="9"/>
        <v>2010</v>
      </c>
      <c r="G147">
        <f t="shared" si="10"/>
        <v>10</v>
      </c>
      <c r="H147">
        <f t="shared" si="11"/>
        <v>1</v>
      </c>
      <c r="I147" s="1" t="s">
        <v>15622</v>
      </c>
      <c r="J147" s="1" t="s">
        <v>15624</v>
      </c>
      <c r="K147" s="42">
        <v>1</v>
      </c>
      <c r="L147" s="42">
        <v>0.69</v>
      </c>
      <c r="M147" s="1" t="s">
        <v>15616</v>
      </c>
    </row>
    <row r="148" spans="1:13" x14ac:dyDescent="0.3">
      <c r="A148">
        <v>147</v>
      </c>
      <c r="B148" t="s">
        <v>7808</v>
      </c>
      <c r="C148" t="s">
        <v>7515</v>
      </c>
      <c r="D148" t="s">
        <v>15958</v>
      </c>
      <c r="E148" s="1">
        <f t="shared" si="8"/>
        <v>40470</v>
      </c>
      <c r="F148">
        <f t="shared" si="9"/>
        <v>2010</v>
      </c>
      <c r="G148">
        <f t="shared" si="10"/>
        <v>10</v>
      </c>
      <c r="H148">
        <f t="shared" si="11"/>
        <v>2</v>
      </c>
      <c r="I148" s="1" t="s">
        <v>15634</v>
      </c>
      <c r="J148" s="1" t="s">
        <v>15626</v>
      </c>
      <c r="K148" s="42">
        <v>1</v>
      </c>
      <c r="L148" s="42">
        <v>0.98</v>
      </c>
      <c r="M148" s="1" t="s">
        <v>15616</v>
      </c>
    </row>
    <row r="149" spans="1:13" x14ac:dyDescent="0.3">
      <c r="A149">
        <v>148</v>
      </c>
      <c r="B149" t="s">
        <v>10232</v>
      </c>
      <c r="C149" t="s">
        <v>5147</v>
      </c>
      <c r="D149" t="s">
        <v>15959</v>
      </c>
      <c r="E149" s="1">
        <f t="shared" si="8"/>
        <v>40472</v>
      </c>
      <c r="F149">
        <f t="shared" si="9"/>
        <v>2010</v>
      </c>
      <c r="G149">
        <f t="shared" si="10"/>
        <v>10</v>
      </c>
      <c r="H149">
        <f t="shared" si="11"/>
        <v>4</v>
      </c>
      <c r="I149" s="1" t="s">
        <v>15622</v>
      </c>
      <c r="J149" s="1" t="s">
        <v>15626</v>
      </c>
      <c r="K149" s="42">
        <v>1</v>
      </c>
      <c r="L149" s="42">
        <v>1</v>
      </c>
      <c r="M149" s="1" t="s">
        <v>15616</v>
      </c>
    </row>
    <row r="150" spans="1:13" x14ac:dyDescent="0.3">
      <c r="A150">
        <v>149</v>
      </c>
      <c r="B150" t="s">
        <v>11305</v>
      </c>
      <c r="C150" t="s">
        <v>4096</v>
      </c>
      <c r="D150" t="s">
        <v>15960</v>
      </c>
      <c r="E150" s="1">
        <f t="shared" si="8"/>
        <v>40477</v>
      </c>
      <c r="F150">
        <f t="shared" si="9"/>
        <v>2010</v>
      </c>
      <c r="G150">
        <f t="shared" si="10"/>
        <v>10</v>
      </c>
      <c r="H150">
        <f t="shared" si="11"/>
        <v>2</v>
      </c>
      <c r="I150" s="1" t="s">
        <v>15622</v>
      </c>
      <c r="J150" s="1" t="s">
        <v>15626</v>
      </c>
      <c r="K150" s="42">
        <v>1</v>
      </c>
      <c r="L150" s="42">
        <v>0.89</v>
      </c>
      <c r="M150" s="1" t="s">
        <v>15616</v>
      </c>
    </row>
    <row r="151" spans="1:13" x14ac:dyDescent="0.3">
      <c r="A151">
        <v>150</v>
      </c>
      <c r="B151" t="s">
        <v>8067</v>
      </c>
      <c r="C151" t="s">
        <v>7266</v>
      </c>
      <c r="D151" t="s">
        <v>15960</v>
      </c>
      <c r="E151" s="1">
        <f t="shared" si="8"/>
        <v>40477</v>
      </c>
      <c r="F151">
        <f t="shared" si="9"/>
        <v>2010</v>
      </c>
      <c r="G151">
        <f t="shared" si="10"/>
        <v>10</v>
      </c>
      <c r="H151">
        <f t="shared" si="11"/>
        <v>2</v>
      </c>
      <c r="I151" s="1" t="s">
        <v>15622</v>
      </c>
      <c r="J151" s="1" t="s">
        <v>15623</v>
      </c>
      <c r="K151" s="42">
        <v>0.57999999999999996</v>
      </c>
      <c r="L151" s="42">
        <v>0.93</v>
      </c>
      <c r="M151" s="1" t="s">
        <v>15615</v>
      </c>
    </row>
    <row r="152" spans="1:13" x14ac:dyDescent="0.3">
      <c r="A152">
        <v>151</v>
      </c>
      <c r="B152" t="s">
        <v>8210</v>
      </c>
      <c r="C152" t="s">
        <v>7125</v>
      </c>
      <c r="D152" t="s">
        <v>15961</v>
      </c>
      <c r="E152" s="1">
        <f t="shared" si="8"/>
        <v>40478</v>
      </c>
      <c r="F152">
        <f t="shared" si="9"/>
        <v>2010</v>
      </c>
      <c r="G152">
        <f t="shared" si="10"/>
        <v>10</v>
      </c>
      <c r="H152">
        <f t="shared" si="11"/>
        <v>3</v>
      </c>
      <c r="I152" s="1" t="s">
        <v>15622</v>
      </c>
      <c r="J152" s="1" t="s">
        <v>15623</v>
      </c>
      <c r="K152" s="42">
        <v>1</v>
      </c>
      <c r="L152" s="42">
        <v>0.82</v>
      </c>
      <c r="M152" s="1" t="s">
        <v>15615</v>
      </c>
    </row>
    <row r="153" spans="1:13" x14ac:dyDescent="0.3">
      <c r="A153">
        <v>152</v>
      </c>
      <c r="B153" t="s">
        <v>8539</v>
      </c>
      <c r="C153" t="s">
        <v>6807</v>
      </c>
      <c r="D153" t="s">
        <v>15962</v>
      </c>
      <c r="E153" s="1">
        <f t="shared" si="8"/>
        <v>40480</v>
      </c>
      <c r="F153">
        <f t="shared" si="9"/>
        <v>2010</v>
      </c>
      <c r="G153">
        <f t="shared" si="10"/>
        <v>10</v>
      </c>
      <c r="H153">
        <f t="shared" si="11"/>
        <v>5</v>
      </c>
      <c r="I153" s="1" t="s">
        <v>15622</v>
      </c>
      <c r="J153" s="1" t="s">
        <v>15626</v>
      </c>
      <c r="K153" s="42">
        <v>1</v>
      </c>
      <c r="L153" s="42">
        <v>0.89</v>
      </c>
      <c r="M153" s="1" t="s">
        <v>15615</v>
      </c>
    </row>
    <row r="154" spans="1:13" x14ac:dyDescent="0.3">
      <c r="A154">
        <v>153</v>
      </c>
      <c r="B154" t="s">
        <v>8353</v>
      </c>
      <c r="C154" t="s">
        <v>6986</v>
      </c>
      <c r="D154" t="s">
        <v>15963</v>
      </c>
      <c r="E154" s="1">
        <f t="shared" si="8"/>
        <v>40481</v>
      </c>
      <c r="F154">
        <f t="shared" si="9"/>
        <v>2010</v>
      </c>
      <c r="G154">
        <f t="shared" si="10"/>
        <v>10</v>
      </c>
      <c r="H154">
        <f t="shared" si="11"/>
        <v>6</v>
      </c>
      <c r="I154" s="1" t="s">
        <v>15622</v>
      </c>
      <c r="J154" s="1" t="s">
        <v>15624</v>
      </c>
      <c r="K154" s="42">
        <v>1</v>
      </c>
      <c r="L154" s="42">
        <v>0.94</v>
      </c>
      <c r="M154" s="1" t="s">
        <v>15616</v>
      </c>
    </row>
    <row r="155" spans="1:13" x14ac:dyDescent="0.3">
      <c r="A155">
        <v>154</v>
      </c>
      <c r="B155" t="s">
        <v>8949</v>
      </c>
      <c r="C155" t="s">
        <v>6404</v>
      </c>
      <c r="D155" t="s">
        <v>15964</v>
      </c>
      <c r="E155" s="1">
        <f t="shared" si="8"/>
        <v>40483</v>
      </c>
      <c r="F155">
        <f t="shared" si="9"/>
        <v>2010</v>
      </c>
      <c r="G155">
        <f t="shared" si="10"/>
        <v>11</v>
      </c>
      <c r="H155">
        <f t="shared" si="11"/>
        <v>1</v>
      </c>
      <c r="I155" s="1" t="s">
        <v>15622</v>
      </c>
      <c r="J155" s="1" t="s">
        <v>15626</v>
      </c>
      <c r="K155" s="42">
        <v>0.93</v>
      </c>
      <c r="L155" s="42">
        <v>1</v>
      </c>
      <c r="M155" s="1" t="s">
        <v>15616</v>
      </c>
    </row>
    <row r="156" spans="1:13" x14ac:dyDescent="0.3">
      <c r="A156">
        <v>155</v>
      </c>
      <c r="B156" t="s">
        <v>8065</v>
      </c>
      <c r="C156" t="s">
        <v>7268</v>
      </c>
      <c r="D156" t="s">
        <v>15965</v>
      </c>
      <c r="E156" s="1">
        <f t="shared" si="8"/>
        <v>40485</v>
      </c>
      <c r="F156">
        <f t="shared" si="9"/>
        <v>2010</v>
      </c>
      <c r="G156">
        <f t="shared" si="10"/>
        <v>11</v>
      </c>
      <c r="H156">
        <f t="shared" si="11"/>
        <v>3</v>
      </c>
      <c r="I156" s="1" t="s">
        <v>15622</v>
      </c>
      <c r="J156" s="1" t="s">
        <v>15626</v>
      </c>
      <c r="K156" s="42">
        <v>1</v>
      </c>
      <c r="L156" s="42">
        <v>0.98</v>
      </c>
      <c r="M156" s="1" t="s">
        <v>15616</v>
      </c>
    </row>
    <row r="157" spans="1:13" x14ac:dyDescent="0.3">
      <c r="A157">
        <v>156</v>
      </c>
      <c r="B157" t="s">
        <v>9828</v>
      </c>
      <c r="C157" t="s">
        <v>5541</v>
      </c>
      <c r="D157" t="s">
        <v>15966</v>
      </c>
      <c r="E157" s="1">
        <f t="shared" si="8"/>
        <v>40486</v>
      </c>
      <c r="F157">
        <f t="shared" si="9"/>
        <v>2010</v>
      </c>
      <c r="G157">
        <f t="shared" si="10"/>
        <v>11</v>
      </c>
      <c r="H157">
        <f t="shared" si="11"/>
        <v>4</v>
      </c>
      <c r="I157" s="1" t="s">
        <v>15622</v>
      </c>
      <c r="J157" s="1" t="s">
        <v>15624</v>
      </c>
      <c r="K157" s="42">
        <v>1</v>
      </c>
      <c r="L157" s="42">
        <v>0.97</v>
      </c>
      <c r="M157" s="1" t="s">
        <v>15616</v>
      </c>
    </row>
    <row r="158" spans="1:13" x14ac:dyDescent="0.3">
      <c r="A158">
        <v>157</v>
      </c>
      <c r="B158" t="s">
        <v>10848</v>
      </c>
      <c r="C158" t="s">
        <v>4546</v>
      </c>
      <c r="D158" t="s">
        <v>15967</v>
      </c>
      <c r="E158" s="1">
        <f t="shared" si="8"/>
        <v>40490</v>
      </c>
      <c r="F158">
        <f t="shared" si="9"/>
        <v>2010</v>
      </c>
      <c r="G158">
        <f t="shared" si="10"/>
        <v>11</v>
      </c>
      <c r="H158">
        <f t="shared" si="11"/>
        <v>1</v>
      </c>
      <c r="I158" s="1" t="s">
        <v>15622</v>
      </c>
      <c r="J158" s="1" t="s">
        <v>15626</v>
      </c>
      <c r="K158" s="42">
        <v>1</v>
      </c>
      <c r="L158" s="42">
        <v>0.95</v>
      </c>
      <c r="M158" s="1" t="s">
        <v>15615</v>
      </c>
    </row>
    <row r="159" spans="1:13" x14ac:dyDescent="0.3">
      <c r="A159">
        <v>158</v>
      </c>
      <c r="B159" t="s">
        <v>8342</v>
      </c>
      <c r="C159" t="s">
        <v>3530</v>
      </c>
      <c r="D159" t="s">
        <v>15968</v>
      </c>
      <c r="E159" s="1">
        <f t="shared" si="8"/>
        <v>40493</v>
      </c>
      <c r="F159">
        <f t="shared" si="9"/>
        <v>2010</v>
      </c>
      <c r="G159">
        <f t="shared" si="10"/>
        <v>11</v>
      </c>
      <c r="H159">
        <f t="shared" si="11"/>
        <v>4</v>
      </c>
      <c r="I159" s="1" t="s">
        <v>15622</v>
      </c>
      <c r="J159" s="1" t="s">
        <v>15626</v>
      </c>
      <c r="K159" s="42">
        <v>1</v>
      </c>
      <c r="L159" s="42">
        <v>0.87</v>
      </c>
      <c r="M159" s="1" t="s">
        <v>15616</v>
      </c>
    </row>
    <row r="160" spans="1:13" x14ac:dyDescent="0.3">
      <c r="A160">
        <v>159</v>
      </c>
      <c r="B160" t="s">
        <v>9094</v>
      </c>
      <c r="C160" t="s">
        <v>6259</v>
      </c>
      <c r="D160" t="s">
        <v>15969</v>
      </c>
      <c r="E160" s="1">
        <f t="shared" si="8"/>
        <v>40498</v>
      </c>
      <c r="F160">
        <f t="shared" si="9"/>
        <v>2010</v>
      </c>
      <c r="G160">
        <f t="shared" si="10"/>
        <v>11</v>
      </c>
      <c r="H160">
        <f t="shared" si="11"/>
        <v>2</v>
      </c>
      <c r="I160" s="1" t="s">
        <v>15622</v>
      </c>
      <c r="J160" s="1" t="s">
        <v>15626</v>
      </c>
      <c r="K160" s="42">
        <v>1</v>
      </c>
      <c r="L160" s="42">
        <v>1</v>
      </c>
      <c r="M160" s="1" t="s">
        <v>15616</v>
      </c>
    </row>
    <row r="161" spans="1:13" x14ac:dyDescent="0.3">
      <c r="A161">
        <v>160</v>
      </c>
      <c r="B161" t="s">
        <v>11793</v>
      </c>
      <c r="C161" t="s">
        <v>3618</v>
      </c>
      <c r="D161" t="s">
        <v>15970</v>
      </c>
      <c r="E161" s="1">
        <f t="shared" si="8"/>
        <v>40499</v>
      </c>
      <c r="F161">
        <f t="shared" si="9"/>
        <v>2010</v>
      </c>
      <c r="G161">
        <f t="shared" si="10"/>
        <v>11</v>
      </c>
      <c r="H161">
        <f t="shared" si="11"/>
        <v>3</v>
      </c>
      <c r="I161" s="1" t="s">
        <v>15622</v>
      </c>
      <c r="J161" s="1" t="s">
        <v>15626</v>
      </c>
      <c r="K161" s="42">
        <v>1</v>
      </c>
      <c r="L161" s="42">
        <v>1</v>
      </c>
      <c r="M161" s="1" t="s">
        <v>15616</v>
      </c>
    </row>
    <row r="162" spans="1:13" x14ac:dyDescent="0.3">
      <c r="A162">
        <v>161</v>
      </c>
      <c r="B162" t="s">
        <v>7884</v>
      </c>
      <c r="C162" t="s">
        <v>7444</v>
      </c>
      <c r="D162" t="s">
        <v>15971</v>
      </c>
      <c r="E162" s="1">
        <f t="shared" si="8"/>
        <v>40501</v>
      </c>
      <c r="F162">
        <f t="shared" si="9"/>
        <v>2010</v>
      </c>
      <c r="G162">
        <f t="shared" si="10"/>
        <v>11</v>
      </c>
      <c r="H162">
        <f t="shared" si="11"/>
        <v>5</v>
      </c>
      <c r="I162" s="1" t="s">
        <v>15622</v>
      </c>
      <c r="J162" s="1" t="s">
        <v>15626</v>
      </c>
      <c r="K162" s="42">
        <v>1</v>
      </c>
      <c r="L162" s="42">
        <v>1</v>
      </c>
      <c r="M162" s="1" t="s">
        <v>15616</v>
      </c>
    </row>
    <row r="163" spans="1:13" x14ac:dyDescent="0.3">
      <c r="A163">
        <v>162</v>
      </c>
      <c r="B163" t="s">
        <v>8853</v>
      </c>
      <c r="C163" t="s">
        <v>6497</v>
      </c>
      <c r="D163" t="s">
        <v>15972</v>
      </c>
      <c r="E163" s="1">
        <f t="shared" si="8"/>
        <v>40502</v>
      </c>
      <c r="F163">
        <f t="shared" si="9"/>
        <v>2010</v>
      </c>
      <c r="G163">
        <f t="shared" si="10"/>
        <v>11</v>
      </c>
      <c r="H163">
        <f t="shared" si="11"/>
        <v>6</v>
      </c>
      <c r="I163" s="1" t="s">
        <v>15622</v>
      </c>
      <c r="J163" s="1" t="s">
        <v>15624</v>
      </c>
      <c r="K163" s="42">
        <v>1</v>
      </c>
      <c r="L163" s="42">
        <v>1</v>
      </c>
      <c r="M163" s="1" t="s">
        <v>15616</v>
      </c>
    </row>
    <row r="164" spans="1:13" x14ac:dyDescent="0.3">
      <c r="A164">
        <v>163</v>
      </c>
      <c r="B164" t="s">
        <v>11004</v>
      </c>
      <c r="C164" t="s">
        <v>4393</v>
      </c>
      <c r="D164" t="s">
        <v>15973</v>
      </c>
      <c r="E164" s="1">
        <f t="shared" si="8"/>
        <v>40505</v>
      </c>
      <c r="F164">
        <f t="shared" si="9"/>
        <v>2010</v>
      </c>
      <c r="G164">
        <f t="shared" si="10"/>
        <v>11</v>
      </c>
      <c r="H164">
        <f t="shared" si="11"/>
        <v>2</v>
      </c>
      <c r="I164" s="1" t="s">
        <v>15622</v>
      </c>
      <c r="J164" s="1" t="s">
        <v>15626</v>
      </c>
      <c r="K164" s="42">
        <v>1</v>
      </c>
      <c r="L164" s="42">
        <v>0.33</v>
      </c>
      <c r="M164" s="1" t="s">
        <v>15615</v>
      </c>
    </row>
    <row r="165" spans="1:13" x14ac:dyDescent="0.3">
      <c r="A165">
        <v>164</v>
      </c>
      <c r="B165" t="s">
        <v>10539</v>
      </c>
      <c r="C165" t="s">
        <v>4844</v>
      </c>
      <c r="D165" t="s">
        <v>15974</v>
      </c>
      <c r="E165" s="1">
        <f t="shared" si="8"/>
        <v>40511</v>
      </c>
      <c r="F165">
        <f t="shared" si="9"/>
        <v>2010</v>
      </c>
      <c r="G165">
        <f t="shared" si="10"/>
        <v>11</v>
      </c>
      <c r="H165">
        <f t="shared" si="11"/>
        <v>1</v>
      </c>
      <c r="I165" s="1" t="s">
        <v>15622</v>
      </c>
      <c r="J165" s="1" t="s">
        <v>15626</v>
      </c>
      <c r="K165" s="42">
        <v>1</v>
      </c>
      <c r="L165" s="42">
        <v>0.96</v>
      </c>
      <c r="M165" s="1" t="s">
        <v>15615</v>
      </c>
    </row>
    <row r="166" spans="1:13" x14ac:dyDescent="0.3">
      <c r="A166">
        <v>165</v>
      </c>
      <c r="B166" t="s">
        <v>7898</v>
      </c>
      <c r="C166" t="s">
        <v>7431</v>
      </c>
      <c r="D166" t="s">
        <v>15975</v>
      </c>
      <c r="E166" s="1">
        <f t="shared" si="8"/>
        <v>40513</v>
      </c>
      <c r="F166">
        <f t="shared" si="9"/>
        <v>2010</v>
      </c>
      <c r="G166">
        <f t="shared" si="10"/>
        <v>12</v>
      </c>
      <c r="H166">
        <f t="shared" si="11"/>
        <v>3</v>
      </c>
      <c r="I166" s="1" t="s">
        <v>15622</v>
      </c>
      <c r="J166" s="1" t="s">
        <v>15626</v>
      </c>
      <c r="K166" s="42">
        <v>1</v>
      </c>
      <c r="L166" s="42">
        <v>0.79</v>
      </c>
      <c r="M166" s="1" t="s">
        <v>15615</v>
      </c>
    </row>
    <row r="167" spans="1:13" x14ac:dyDescent="0.3">
      <c r="A167">
        <v>166</v>
      </c>
      <c r="B167" t="s">
        <v>7973</v>
      </c>
      <c r="C167" t="s">
        <v>7358</v>
      </c>
      <c r="D167" t="s">
        <v>15975</v>
      </c>
      <c r="E167" s="1">
        <f t="shared" si="8"/>
        <v>40513</v>
      </c>
      <c r="F167">
        <f t="shared" si="9"/>
        <v>2010</v>
      </c>
      <c r="G167">
        <f t="shared" si="10"/>
        <v>12</v>
      </c>
      <c r="H167">
        <f t="shared" si="11"/>
        <v>3</v>
      </c>
      <c r="I167" s="1" t="s">
        <v>15625</v>
      </c>
      <c r="J167" s="1" t="s">
        <v>15624</v>
      </c>
      <c r="K167" s="42">
        <v>1</v>
      </c>
      <c r="L167" s="42">
        <v>0.83</v>
      </c>
      <c r="M167" s="1" t="s">
        <v>15616</v>
      </c>
    </row>
    <row r="168" spans="1:13" x14ac:dyDescent="0.3">
      <c r="A168">
        <v>167</v>
      </c>
      <c r="B168" t="s">
        <v>7968</v>
      </c>
      <c r="C168" t="s">
        <v>7363</v>
      </c>
      <c r="D168" t="s">
        <v>15976</v>
      </c>
      <c r="E168" s="1">
        <f t="shared" si="8"/>
        <v>40514</v>
      </c>
      <c r="F168">
        <f t="shared" si="9"/>
        <v>2010</v>
      </c>
      <c r="G168">
        <f t="shared" si="10"/>
        <v>12</v>
      </c>
      <c r="H168">
        <f t="shared" si="11"/>
        <v>4</v>
      </c>
      <c r="I168" s="1" t="s">
        <v>15622</v>
      </c>
      <c r="J168" s="1" t="s">
        <v>15624</v>
      </c>
      <c r="K168" s="42">
        <v>1</v>
      </c>
      <c r="L168" s="42">
        <v>0.9</v>
      </c>
      <c r="M168" s="1" t="s">
        <v>15615</v>
      </c>
    </row>
    <row r="169" spans="1:13" x14ac:dyDescent="0.3">
      <c r="A169">
        <v>168</v>
      </c>
      <c r="B169" t="s">
        <v>8295</v>
      </c>
      <c r="C169" t="s">
        <v>7040</v>
      </c>
      <c r="D169" t="s">
        <v>15977</v>
      </c>
      <c r="E169" s="1">
        <f t="shared" si="8"/>
        <v>40521</v>
      </c>
      <c r="F169">
        <f t="shared" si="9"/>
        <v>2010</v>
      </c>
      <c r="G169">
        <f t="shared" si="10"/>
        <v>12</v>
      </c>
      <c r="H169">
        <f t="shared" si="11"/>
        <v>4</v>
      </c>
      <c r="I169" s="1" t="s">
        <v>15625</v>
      </c>
      <c r="J169" s="1" t="s">
        <v>15623</v>
      </c>
      <c r="K169" s="42">
        <v>1</v>
      </c>
      <c r="L169" s="42">
        <v>1</v>
      </c>
      <c r="M169" s="1" t="s">
        <v>15615</v>
      </c>
    </row>
    <row r="170" spans="1:13" x14ac:dyDescent="0.3">
      <c r="A170">
        <v>169</v>
      </c>
      <c r="B170" t="s">
        <v>8240</v>
      </c>
      <c r="C170" t="s">
        <v>7095</v>
      </c>
      <c r="D170" t="s">
        <v>15978</v>
      </c>
      <c r="E170" s="1">
        <f t="shared" si="8"/>
        <v>40522</v>
      </c>
      <c r="F170">
        <f t="shared" si="9"/>
        <v>2010</v>
      </c>
      <c r="G170">
        <f t="shared" si="10"/>
        <v>12</v>
      </c>
      <c r="H170">
        <f t="shared" si="11"/>
        <v>5</v>
      </c>
      <c r="I170" s="1" t="s">
        <v>15622</v>
      </c>
      <c r="J170" s="1" t="s">
        <v>15626</v>
      </c>
      <c r="K170" s="42">
        <v>1</v>
      </c>
      <c r="L170" s="42">
        <v>0.95</v>
      </c>
      <c r="M170" s="1" t="s">
        <v>15616</v>
      </c>
    </row>
    <row r="171" spans="1:13" x14ac:dyDescent="0.3">
      <c r="A171">
        <v>170</v>
      </c>
      <c r="B171" t="s">
        <v>9914</v>
      </c>
      <c r="C171" t="s">
        <v>5457</v>
      </c>
      <c r="D171" t="s">
        <v>15979</v>
      </c>
      <c r="E171" s="1">
        <f t="shared" si="8"/>
        <v>40523</v>
      </c>
      <c r="F171">
        <f t="shared" si="9"/>
        <v>2010</v>
      </c>
      <c r="G171">
        <f t="shared" si="10"/>
        <v>12</v>
      </c>
      <c r="H171">
        <f t="shared" si="11"/>
        <v>6</v>
      </c>
      <c r="I171" s="1" t="s">
        <v>15622</v>
      </c>
      <c r="J171" s="1" t="s">
        <v>15624</v>
      </c>
      <c r="K171" s="42">
        <v>1</v>
      </c>
      <c r="L171" s="42">
        <v>0.99</v>
      </c>
      <c r="M171" s="1" t="s">
        <v>15615</v>
      </c>
    </row>
    <row r="172" spans="1:13" x14ac:dyDescent="0.3">
      <c r="A172">
        <v>171</v>
      </c>
      <c r="B172" t="s">
        <v>10891</v>
      </c>
      <c r="C172" t="s">
        <v>4503</v>
      </c>
      <c r="D172" t="s">
        <v>15980</v>
      </c>
      <c r="E172" s="1">
        <f t="shared" si="8"/>
        <v>40526</v>
      </c>
      <c r="F172">
        <f t="shared" si="9"/>
        <v>2010</v>
      </c>
      <c r="G172">
        <f t="shared" si="10"/>
        <v>12</v>
      </c>
      <c r="H172">
        <f t="shared" si="11"/>
        <v>2</v>
      </c>
      <c r="I172" s="1" t="s">
        <v>15622</v>
      </c>
      <c r="J172" s="1" t="s">
        <v>15626</v>
      </c>
      <c r="K172" s="42">
        <v>1</v>
      </c>
      <c r="L172" s="42">
        <v>0</v>
      </c>
      <c r="M172" s="1" t="s">
        <v>15615</v>
      </c>
    </row>
    <row r="173" spans="1:13" x14ac:dyDescent="0.3">
      <c r="A173">
        <v>172</v>
      </c>
      <c r="B173" t="s">
        <v>9088</v>
      </c>
      <c r="C173" t="s">
        <v>6265</v>
      </c>
      <c r="D173" t="s">
        <v>15981</v>
      </c>
      <c r="E173" s="1">
        <f t="shared" si="8"/>
        <v>40528</v>
      </c>
      <c r="F173">
        <f t="shared" si="9"/>
        <v>2010</v>
      </c>
      <c r="G173">
        <f t="shared" si="10"/>
        <v>12</v>
      </c>
      <c r="H173">
        <f t="shared" si="11"/>
        <v>4</v>
      </c>
      <c r="I173" s="1" t="s">
        <v>15622</v>
      </c>
      <c r="J173" s="1" t="s">
        <v>15628</v>
      </c>
      <c r="K173" s="42">
        <v>0</v>
      </c>
      <c r="L173" s="42">
        <v>0.17</v>
      </c>
      <c r="M173" s="1" t="s">
        <v>15615</v>
      </c>
    </row>
    <row r="174" spans="1:13" x14ac:dyDescent="0.3">
      <c r="A174">
        <v>173</v>
      </c>
      <c r="B174" t="s">
        <v>8411</v>
      </c>
      <c r="C174" t="s">
        <v>6931</v>
      </c>
      <c r="D174" t="s">
        <v>15981</v>
      </c>
      <c r="E174" s="1">
        <f t="shared" si="8"/>
        <v>40528</v>
      </c>
      <c r="F174">
        <f t="shared" si="9"/>
        <v>2010</v>
      </c>
      <c r="G174">
        <f t="shared" si="10"/>
        <v>12</v>
      </c>
      <c r="H174">
        <f t="shared" si="11"/>
        <v>4</v>
      </c>
      <c r="I174" s="1" t="s">
        <v>15622</v>
      </c>
      <c r="J174" s="1" t="s">
        <v>15626</v>
      </c>
      <c r="K174" s="42">
        <v>1</v>
      </c>
      <c r="L174" s="42">
        <v>1</v>
      </c>
      <c r="M174" s="1" t="s">
        <v>15615</v>
      </c>
    </row>
    <row r="175" spans="1:13" x14ac:dyDescent="0.3">
      <c r="A175">
        <v>174</v>
      </c>
      <c r="B175" t="s">
        <v>9941</v>
      </c>
      <c r="C175" t="s">
        <v>5430</v>
      </c>
      <c r="D175" t="s">
        <v>15982</v>
      </c>
      <c r="E175" s="1">
        <f t="shared" si="8"/>
        <v>40531</v>
      </c>
      <c r="F175">
        <f t="shared" si="9"/>
        <v>2010</v>
      </c>
      <c r="G175">
        <f t="shared" si="10"/>
        <v>12</v>
      </c>
      <c r="H175">
        <f t="shared" si="11"/>
        <v>7</v>
      </c>
      <c r="I175" s="1" t="s">
        <v>15622</v>
      </c>
      <c r="J175" s="1" t="s">
        <v>15623</v>
      </c>
      <c r="K175" s="42">
        <v>0.5</v>
      </c>
      <c r="L175" s="42">
        <v>0.78</v>
      </c>
      <c r="M175" s="1" t="s">
        <v>15615</v>
      </c>
    </row>
    <row r="176" spans="1:13" x14ac:dyDescent="0.3">
      <c r="A176">
        <v>175</v>
      </c>
      <c r="B176" t="s">
        <v>8201</v>
      </c>
      <c r="C176" t="s">
        <v>7134</v>
      </c>
      <c r="D176" t="s">
        <v>15983</v>
      </c>
      <c r="E176" s="1">
        <f t="shared" si="8"/>
        <v>40532</v>
      </c>
      <c r="F176">
        <f t="shared" si="9"/>
        <v>2010</v>
      </c>
      <c r="G176">
        <f t="shared" si="10"/>
        <v>12</v>
      </c>
      <c r="H176">
        <f t="shared" si="11"/>
        <v>1</v>
      </c>
      <c r="I176" s="1" t="s">
        <v>15622</v>
      </c>
      <c r="J176" s="1" t="s">
        <v>15624</v>
      </c>
      <c r="K176" s="42">
        <v>1</v>
      </c>
      <c r="L176" s="42">
        <v>0.88</v>
      </c>
      <c r="M176" s="1" t="s">
        <v>15615</v>
      </c>
    </row>
    <row r="177" spans="1:13" x14ac:dyDescent="0.3">
      <c r="A177">
        <v>176</v>
      </c>
      <c r="B177" t="s">
        <v>10471</v>
      </c>
      <c r="C177" t="s">
        <v>4911</v>
      </c>
      <c r="D177" t="s">
        <v>15984</v>
      </c>
      <c r="E177" s="1">
        <f t="shared" si="8"/>
        <v>40533</v>
      </c>
      <c r="F177">
        <f t="shared" si="9"/>
        <v>2010</v>
      </c>
      <c r="G177">
        <f t="shared" si="10"/>
        <v>12</v>
      </c>
      <c r="H177">
        <f t="shared" si="11"/>
        <v>2</v>
      </c>
      <c r="I177" s="1" t="s">
        <v>15622</v>
      </c>
      <c r="J177" s="1" t="s">
        <v>15626</v>
      </c>
      <c r="K177" s="42">
        <v>1</v>
      </c>
      <c r="L177" s="42">
        <v>1</v>
      </c>
      <c r="M177" s="1" t="s">
        <v>15616</v>
      </c>
    </row>
    <row r="178" spans="1:13" x14ac:dyDescent="0.3">
      <c r="A178">
        <v>177</v>
      </c>
      <c r="B178" t="s">
        <v>10569</v>
      </c>
      <c r="C178" t="s">
        <v>4815</v>
      </c>
      <c r="D178" t="s">
        <v>15985</v>
      </c>
      <c r="E178" s="1">
        <f t="shared" si="8"/>
        <v>40534</v>
      </c>
      <c r="F178">
        <f t="shared" si="9"/>
        <v>2010</v>
      </c>
      <c r="G178">
        <f t="shared" si="10"/>
        <v>12</v>
      </c>
      <c r="H178">
        <f t="shared" si="11"/>
        <v>3</v>
      </c>
      <c r="I178" s="1" t="s">
        <v>15622</v>
      </c>
      <c r="J178" s="1" t="s">
        <v>15626</v>
      </c>
      <c r="K178" s="42">
        <v>1</v>
      </c>
      <c r="L178" s="42">
        <v>1</v>
      </c>
      <c r="M178" s="1" t="s">
        <v>15615</v>
      </c>
    </row>
    <row r="179" spans="1:13" x14ac:dyDescent="0.3">
      <c r="A179">
        <v>178</v>
      </c>
      <c r="B179" t="s">
        <v>9827</v>
      </c>
      <c r="C179" t="s">
        <v>5542</v>
      </c>
      <c r="D179" t="s">
        <v>15986</v>
      </c>
      <c r="E179" s="1">
        <f t="shared" si="8"/>
        <v>40541</v>
      </c>
      <c r="F179">
        <f t="shared" si="9"/>
        <v>2010</v>
      </c>
      <c r="G179">
        <f t="shared" si="10"/>
        <v>12</v>
      </c>
      <c r="H179">
        <f t="shared" si="11"/>
        <v>3</v>
      </c>
      <c r="I179" s="1" t="s">
        <v>15622</v>
      </c>
      <c r="J179" s="1" t="s">
        <v>15624</v>
      </c>
      <c r="K179" s="42">
        <v>1</v>
      </c>
      <c r="L179" s="42">
        <v>0.83</v>
      </c>
      <c r="M179" s="1" t="s">
        <v>15616</v>
      </c>
    </row>
    <row r="180" spans="1:13" x14ac:dyDescent="0.3">
      <c r="A180">
        <v>179</v>
      </c>
      <c r="B180" t="s">
        <v>9478</v>
      </c>
      <c r="C180" t="s">
        <v>5881</v>
      </c>
      <c r="D180" t="s">
        <v>15986</v>
      </c>
      <c r="E180" s="1">
        <f t="shared" si="8"/>
        <v>40541</v>
      </c>
      <c r="F180">
        <f t="shared" si="9"/>
        <v>2010</v>
      </c>
      <c r="G180">
        <f t="shared" si="10"/>
        <v>12</v>
      </c>
      <c r="H180">
        <f t="shared" si="11"/>
        <v>3</v>
      </c>
      <c r="I180" s="1" t="s">
        <v>15622</v>
      </c>
      <c r="J180" s="1" t="s">
        <v>15626</v>
      </c>
      <c r="K180" s="42">
        <v>1</v>
      </c>
      <c r="L180" s="42">
        <v>0.91</v>
      </c>
      <c r="M180" s="1" t="s">
        <v>15616</v>
      </c>
    </row>
    <row r="181" spans="1:13" x14ac:dyDescent="0.3">
      <c r="A181">
        <v>180</v>
      </c>
      <c r="B181" t="s">
        <v>9621</v>
      </c>
      <c r="C181" t="s">
        <v>5742</v>
      </c>
      <c r="D181" t="s">
        <v>15987</v>
      </c>
      <c r="E181" s="1">
        <f t="shared" si="8"/>
        <v>40543</v>
      </c>
      <c r="F181">
        <f t="shared" si="9"/>
        <v>2010</v>
      </c>
      <c r="G181">
        <f t="shared" si="10"/>
        <v>12</v>
      </c>
      <c r="H181">
        <f t="shared" si="11"/>
        <v>5</v>
      </c>
      <c r="I181" s="1" t="s">
        <v>15622</v>
      </c>
      <c r="J181" s="1" t="s">
        <v>15624</v>
      </c>
      <c r="K181" s="42">
        <v>0.7</v>
      </c>
      <c r="L181" s="42">
        <v>0.74</v>
      </c>
      <c r="M181" s="1" t="s">
        <v>15615</v>
      </c>
    </row>
    <row r="182" spans="1:13" x14ac:dyDescent="0.3">
      <c r="A182">
        <v>181</v>
      </c>
      <c r="B182" t="s">
        <v>10051</v>
      </c>
      <c r="C182" t="s">
        <v>5323</v>
      </c>
      <c r="D182" t="s">
        <v>15987</v>
      </c>
      <c r="E182" s="1">
        <f t="shared" si="8"/>
        <v>40543</v>
      </c>
      <c r="F182">
        <f t="shared" si="9"/>
        <v>2010</v>
      </c>
      <c r="G182">
        <f t="shared" si="10"/>
        <v>12</v>
      </c>
      <c r="H182">
        <f t="shared" si="11"/>
        <v>5</v>
      </c>
      <c r="I182" s="1" t="s">
        <v>15622</v>
      </c>
      <c r="J182" s="1" t="s">
        <v>15624</v>
      </c>
      <c r="K182" s="42">
        <v>1</v>
      </c>
      <c r="L182" s="42">
        <v>0.62</v>
      </c>
      <c r="M182" s="1" t="s">
        <v>15615</v>
      </c>
    </row>
    <row r="183" spans="1:13" x14ac:dyDescent="0.3">
      <c r="A183">
        <v>182</v>
      </c>
      <c r="B183" t="s">
        <v>8428</v>
      </c>
      <c r="C183" t="s">
        <v>6914</v>
      </c>
      <c r="D183" t="s">
        <v>15988</v>
      </c>
      <c r="E183" s="1">
        <f t="shared" si="8"/>
        <v>40553</v>
      </c>
      <c r="F183">
        <f t="shared" si="9"/>
        <v>2011</v>
      </c>
      <c r="G183">
        <f t="shared" si="10"/>
        <v>1</v>
      </c>
      <c r="H183">
        <f t="shared" si="11"/>
        <v>1</v>
      </c>
      <c r="I183" s="1" t="s">
        <v>15622</v>
      </c>
      <c r="J183" s="1" t="s">
        <v>15623</v>
      </c>
      <c r="K183" s="42">
        <v>1</v>
      </c>
      <c r="L183" s="42">
        <v>0.38</v>
      </c>
      <c r="M183" s="1" t="s">
        <v>15615</v>
      </c>
    </row>
    <row r="184" spans="1:13" x14ac:dyDescent="0.3">
      <c r="A184">
        <v>183</v>
      </c>
      <c r="B184" t="s">
        <v>10197</v>
      </c>
      <c r="C184" t="s">
        <v>3518</v>
      </c>
      <c r="D184" t="s">
        <v>15989</v>
      </c>
      <c r="E184" s="1">
        <f t="shared" si="8"/>
        <v>40554</v>
      </c>
      <c r="F184">
        <f t="shared" si="9"/>
        <v>2011</v>
      </c>
      <c r="G184">
        <f t="shared" si="10"/>
        <v>1</v>
      </c>
      <c r="H184">
        <f t="shared" si="11"/>
        <v>2</v>
      </c>
      <c r="I184" s="1" t="s">
        <v>15622</v>
      </c>
      <c r="J184" s="1" t="s">
        <v>15623</v>
      </c>
      <c r="K184" s="42">
        <v>1</v>
      </c>
      <c r="L184" s="42">
        <v>0.5</v>
      </c>
      <c r="M184" s="1" t="s">
        <v>15615</v>
      </c>
    </row>
    <row r="185" spans="1:13" x14ac:dyDescent="0.3">
      <c r="A185">
        <v>184</v>
      </c>
      <c r="B185" t="s">
        <v>11405</v>
      </c>
      <c r="C185" t="s">
        <v>3995</v>
      </c>
      <c r="D185" t="s">
        <v>15990</v>
      </c>
      <c r="E185" s="1">
        <f t="shared" si="8"/>
        <v>40555</v>
      </c>
      <c r="F185">
        <f t="shared" si="9"/>
        <v>2011</v>
      </c>
      <c r="G185">
        <f t="shared" si="10"/>
        <v>1</v>
      </c>
      <c r="H185">
        <f t="shared" si="11"/>
        <v>3</v>
      </c>
      <c r="I185" s="1" t="s">
        <v>15622</v>
      </c>
      <c r="J185" s="1" t="s">
        <v>15626</v>
      </c>
      <c r="K185" s="42">
        <v>1</v>
      </c>
      <c r="L185" s="42">
        <v>0.93</v>
      </c>
      <c r="M185" s="1" t="s">
        <v>15616</v>
      </c>
    </row>
    <row r="186" spans="1:13" x14ac:dyDescent="0.3">
      <c r="A186">
        <v>185</v>
      </c>
      <c r="B186" t="s">
        <v>10970</v>
      </c>
      <c r="C186" t="s">
        <v>4425</v>
      </c>
      <c r="D186" t="s">
        <v>15991</v>
      </c>
      <c r="E186" s="1">
        <f t="shared" si="8"/>
        <v>40557</v>
      </c>
      <c r="F186">
        <f t="shared" si="9"/>
        <v>2011</v>
      </c>
      <c r="G186">
        <f t="shared" si="10"/>
        <v>1</v>
      </c>
      <c r="H186">
        <f t="shared" si="11"/>
        <v>5</v>
      </c>
      <c r="I186" s="1" t="s">
        <v>15622</v>
      </c>
      <c r="J186" s="1" t="s">
        <v>15626</v>
      </c>
      <c r="K186" s="42">
        <v>1</v>
      </c>
      <c r="L186" s="42">
        <v>0.98</v>
      </c>
      <c r="M186" s="1" t="s">
        <v>15615</v>
      </c>
    </row>
    <row r="187" spans="1:13" x14ac:dyDescent="0.3">
      <c r="A187">
        <v>186</v>
      </c>
      <c r="B187" t="s">
        <v>7839</v>
      </c>
      <c r="C187" t="s">
        <v>7243</v>
      </c>
      <c r="D187" t="s">
        <v>15992</v>
      </c>
      <c r="E187" s="1">
        <f t="shared" si="8"/>
        <v>40560</v>
      </c>
      <c r="F187">
        <f t="shared" si="9"/>
        <v>2011</v>
      </c>
      <c r="G187">
        <f t="shared" si="10"/>
        <v>1</v>
      </c>
      <c r="H187">
        <f t="shared" si="11"/>
        <v>1</v>
      </c>
      <c r="I187" s="1" t="s">
        <v>15622</v>
      </c>
      <c r="J187" s="1" t="s">
        <v>15623</v>
      </c>
      <c r="K187" s="42">
        <v>1</v>
      </c>
      <c r="L187" s="42">
        <v>0.93</v>
      </c>
      <c r="M187" s="1" t="s">
        <v>15616</v>
      </c>
    </row>
    <row r="188" spans="1:13" x14ac:dyDescent="0.3">
      <c r="A188">
        <v>187</v>
      </c>
      <c r="B188" t="s">
        <v>9425</v>
      </c>
      <c r="C188" t="s">
        <v>5932</v>
      </c>
      <c r="D188" t="s">
        <v>15993</v>
      </c>
      <c r="E188" s="1">
        <f t="shared" si="8"/>
        <v>40561</v>
      </c>
      <c r="F188">
        <f t="shared" si="9"/>
        <v>2011</v>
      </c>
      <c r="G188">
        <f t="shared" si="10"/>
        <v>1</v>
      </c>
      <c r="H188">
        <f t="shared" si="11"/>
        <v>2</v>
      </c>
      <c r="I188" s="1" t="s">
        <v>15622</v>
      </c>
      <c r="J188" s="1" t="s">
        <v>15623</v>
      </c>
      <c r="K188" s="42">
        <v>0.79</v>
      </c>
      <c r="L188" s="42">
        <v>0.56000000000000005</v>
      </c>
      <c r="M188" s="1" t="s">
        <v>15615</v>
      </c>
    </row>
    <row r="189" spans="1:13" x14ac:dyDescent="0.3">
      <c r="A189">
        <v>188</v>
      </c>
      <c r="B189" t="s">
        <v>11386</v>
      </c>
      <c r="C189" t="s">
        <v>4014</v>
      </c>
      <c r="D189" t="s">
        <v>15994</v>
      </c>
      <c r="E189" s="1">
        <f t="shared" si="8"/>
        <v>40565</v>
      </c>
      <c r="F189">
        <f t="shared" si="9"/>
        <v>2011</v>
      </c>
      <c r="G189">
        <f t="shared" si="10"/>
        <v>1</v>
      </c>
      <c r="H189">
        <f t="shared" si="11"/>
        <v>6</v>
      </c>
      <c r="I189" s="1" t="s">
        <v>15622</v>
      </c>
      <c r="J189" s="1" t="s">
        <v>15626</v>
      </c>
      <c r="K189" s="42">
        <v>1</v>
      </c>
      <c r="L189" s="42">
        <v>0.8</v>
      </c>
      <c r="M189" s="1" t="s">
        <v>15615</v>
      </c>
    </row>
    <row r="190" spans="1:13" x14ac:dyDescent="0.3">
      <c r="A190">
        <v>189</v>
      </c>
      <c r="B190" t="s">
        <v>8656</v>
      </c>
      <c r="C190" t="s">
        <v>6692</v>
      </c>
      <c r="D190" t="s">
        <v>15995</v>
      </c>
      <c r="E190" s="1">
        <f t="shared" si="8"/>
        <v>40572</v>
      </c>
      <c r="F190">
        <f t="shared" si="9"/>
        <v>2011</v>
      </c>
      <c r="G190">
        <f t="shared" si="10"/>
        <v>1</v>
      </c>
      <c r="H190">
        <f t="shared" si="11"/>
        <v>6</v>
      </c>
      <c r="I190" s="1" t="s">
        <v>15622</v>
      </c>
      <c r="J190" s="1" t="s">
        <v>15626</v>
      </c>
      <c r="K190" s="42">
        <v>1</v>
      </c>
      <c r="L190" s="42">
        <v>1</v>
      </c>
      <c r="M190" s="1" t="s">
        <v>15616</v>
      </c>
    </row>
    <row r="191" spans="1:13" x14ac:dyDescent="0.3">
      <c r="A191">
        <v>190</v>
      </c>
      <c r="B191" t="s">
        <v>11421</v>
      </c>
      <c r="C191" t="s">
        <v>3980</v>
      </c>
      <c r="D191" t="s">
        <v>15996</v>
      </c>
      <c r="E191" s="1">
        <f t="shared" si="8"/>
        <v>40587</v>
      </c>
      <c r="F191">
        <f t="shared" si="9"/>
        <v>2011</v>
      </c>
      <c r="G191">
        <f t="shared" si="10"/>
        <v>2</v>
      </c>
      <c r="H191">
        <f t="shared" si="11"/>
        <v>7</v>
      </c>
      <c r="I191" s="1" t="s">
        <v>15622</v>
      </c>
      <c r="J191" s="1" t="s">
        <v>15626</v>
      </c>
      <c r="K191" s="42">
        <v>1</v>
      </c>
      <c r="L191" s="42">
        <v>0.94</v>
      </c>
      <c r="M191" s="1" t="s">
        <v>15616</v>
      </c>
    </row>
    <row r="192" spans="1:13" x14ac:dyDescent="0.3">
      <c r="A192">
        <v>191</v>
      </c>
      <c r="B192" t="s">
        <v>8474</v>
      </c>
      <c r="C192" t="s">
        <v>6870</v>
      </c>
      <c r="D192" t="s">
        <v>15996</v>
      </c>
      <c r="E192" s="1">
        <f t="shared" si="8"/>
        <v>40587</v>
      </c>
      <c r="F192">
        <f t="shared" si="9"/>
        <v>2011</v>
      </c>
      <c r="G192">
        <f t="shared" si="10"/>
        <v>2</v>
      </c>
      <c r="H192">
        <f t="shared" si="11"/>
        <v>7</v>
      </c>
      <c r="I192" s="1" t="s">
        <v>15622</v>
      </c>
      <c r="J192" s="1" t="s">
        <v>15623</v>
      </c>
      <c r="K192" s="42">
        <v>0.6</v>
      </c>
      <c r="L192" s="42">
        <v>0.2</v>
      </c>
      <c r="M192" s="1" t="s">
        <v>15615</v>
      </c>
    </row>
    <row r="193" spans="1:13" x14ac:dyDescent="0.3">
      <c r="A193">
        <v>192</v>
      </c>
      <c r="B193" t="s">
        <v>11735</v>
      </c>
      <c r="C193" t="s">
        <v>3673</v>
      </c>
      <c r="D193" t="s">
        <v>15997</v>
      </c>
      <c r="E193" s="1">
        <f t="shared" si="8"/>
        <v>40588</v>
      </c>
      <c r="F193">
        <f t="shared" si="9"/>
        <v>2011</v>
      </c>
      <c r="G193">
        <f t="shared" si="10"/>
        <v>2</v>
      </c>
      <c r="H193">
        <f t="shared" si="11"/>
        <v>1</v>
      </c>
      <c r="I193" s="1" t="s">
        <v>15622</v>
      </c>
      <c r="J193" s="1" t="s">
        <v>15623</v>
      </c>
      <c r="K193" s="42">
        <v>1</v>
      </c>
      <c r="L193" s="42">
        <v>0.9</v>
      </c>
      <c r="M193" s="1" t="s">
        <v>15615</v>
      </c>
    </row>
    <row r="194" spans="1:13" x14ac:dyDescent="0.3">
      <c r="A194">
        <v>193</v>
      </c>
      <c r="B194" t="s">
        <v>11810</v>
      </c>
      <c r="C194" t="s">
        <v>3602</v>
      </c>
      <c r="D194" t="s">
        <v>15998</v>
      </c>
      <c r="E194" s="1">
        <f t="shared" si="8"/>
        <v>40592</v>
      </c>
      <c r="F194">
        <f t="shared" si="9"/>
        <v>2011</v>
      </c>
      <c r="G194">
        <f t="shared" si="10"/>
        <v>2</v>
      </c>
      <c r="H194">
        <f t="shared" si="11"/>
        <v>5</v>
      </c>
      <c r="I194" s="1" t="s">
        <v>15622</v>
      </c>
      <c r="J194" s="1" t="s">
        <v>15628</v>
      </c>
      <c r="K194" s="42">
        <v>0</v>
      </c>
      <c r="L194" s="42">
        <v>0.25</v>
      </c>
      <c r="M194" s="1" t="s">
        <v>15616</v>
      </c>
    </row>
    <row r="195" spans="1:13" x14ac:dyDescent="0.3">
      <c r="A195">
        <v>194</v>
      </c>
      <c r="B195" t="s">
        <v>11377</v>
      </c>
      <c r="C195" t="s">
        <v>4023</v>
      </c>
      <c r="D195" t="s">
        <v>15999</v>
      </c>
      <c r="E195" s="1">
        <f t="shared" ref="E195:E258" si="12">DATE(LEFT(D195,4),MID(D195,5,2),RIGHT(D195,2))</f>
        <v>40595</v>
      </c>
      <c r="F195">
        <f t="shared" ref="F195:F258" si="13">YEAR(E195)</f>
        <v>2011</v>
      </c>
      <c r="G195">
        <f t="shared" ref="G195:G258" si="14">MONTH(E195)</f>
        <v>2</v>
      </c>
      <c r="H195">
        <f t="shared" ref="H195:H258" si="15">WEEKDAY(E195,2)</f>
        <v>1</v>
      </c>
      <c r="I195" s="1" t="s">
        <v>15622</v>
      </c>
      <c r="J195" s="1" t="s">
        <v>15624</v>
      </c>
      <c r="K195" s="42">
        <v>1</v>
      </c>
      <c r="L195" s="42">
        <v>0.95</v>
      </c>
      <c r="M195" s="1" t="s">
        <v>15616</v>
      </c>
    </row>
    <row r="196" spans="1:13" x14ac:dyDescent="0.3">
      <c r="A196">
        <v>195</v>
      </c>
      <c r="B196" t="s">
        <v>9502</v>
      </c>
      <c r="C196" t="s">
        <v>5858</v>
      </c>
      <c r="D196" t="s">
        <v>16000</v>
      </c>
      <c r="E196" s="1">
        <f t="shared" si="12"/>
        <v>40596</v>
      </c>
      <c r="F196">
        <f t="shared" si="13"/>
        <v>2011</v>
      </c>
      <c r="G196">
        <f t="shared" si="14"/>
        <v>2</v>
      </c>
      <c r="H196">
        <f t="shared" si="15"/>
        <v>2</v>
      </c>
      <c r="I196" s="1" t="s">
        <v>15622</v>
      </c>
      <c r="J196" s="1" t="s">
        <v>15624</v>
      </c>
      <c r="K196" s="42">
        <v>1</v>
      </c>
      <c r="L196" s="42">
        <v>1</v>
      </c>
      <c r="M196" s="1" t="s">
        <v>15615</v>
      </c>
    </row>
    <row r="197" spans="1:13" x14ac:dyDescent="0.3">
      <c r="A197">
        <v>196</v>
      </c>
      <c r="B197" t="s">
        <v>10711</v>
      </c>
      <c r="C197" t="s">
        <v>4676</v>
      </c>
      <c r="D197" t="s">
        <v>16000</v>
      </c>
      <c r="E197" s="1">
        <f t="shared" si="12"/>
        <v>40596</v>
      </c>
      <c r="F197">
        <f t="shared" si="13"/>
        <v>2011</v>
      </c>
      <c r="G197">
        <f t="shared" si="14"/>
        <v>2</v>
      </c>
      <c r="H197">
        <f t="shared" si="15"/>
        <v>2</v>
      </c>
      <c r="I197" s="1" t="s">
        <v>15622</v>
      </c>
      <c r="J197" s="1" t="s">
        <v>15626</v>
      </c>
      <c r="K197" s="42">
        <v>0.9</v>
      </c>
      <c r="L197" s="42">
        <v>0.93</v>
      </c>
      <c r="M197" s="1" t="s">
        <v>15616</v>
      </c>
    </row>
    <row r="198" spans="1:13" x14ac:dyDescent="0.3">
      <c r="A198">
        <v>197</v>
      </c>
      <c r="B198" t="s">
        <v>9431</v>
      </c>
      <c r="C198" t="s">
        <v>5928</v>
      </c>
      <c r="D198" t="s">
        <v>16001</v>
      </c>
      <c r="E198" s="1">
        <f t="shared" si="12"/>
        <v>40597</v>
      </c>
      <c r="F198">
        <f t="shared" si="13"/>
        <v>2011</v>
      </c>
      <c r="G198">
        <f t="shared" si="14"/>
        <v>2</v>
      </c>
      <c r="H198">
        <f t="shared" si="15"/>
        <v>3</v>
      </c>
      <c r="I198" s="1" t="s">
        <v>15622</v>
      </c>
      <c r="J198" s="1" t="s">
        <v>15626</v>
      </c>
      <c r="K198" s="42">
        <v>1</v>
      </c>
      <c r="L198" s="42">
        <v>0.92</v>
      </c>
      <c r="M198" s="1" t="s">
        <v>15616</v>
      </c>
    </row>
    <row r="199" spans="1:13" x14ac:dyDescent="0.3">
      <c r="A199">
        <v>198</v>
      </c>
      <c r="B199" t="s">
        <v>7923</v>
      </c>
      <c r="C199" t="s">
        <v>7407</v>
      </c>
      <c r="D199" t="s">
        <v>16002</v>
      </c>
      <c r="E199" s="1">
        <f t="shared" si="12"/>
        <v>40598</v>
      </c>
      <c r="F199">
        <f t="shared" si="13"/>
        <v>2011</v>
      </c>
      <c r="G199">
        <f t="shared" si="14"/>
        <v>2</v>
      </c>
      <c r="H199">
        <f t="shared" si="15"/>
        <v>4</v>
      </c>
      <c r="I199" s="1" t="s">
        <v>15622</v>
      </c>
      <c r="J199" s="1" t="s">
        <v>15626</v>
      </c>
      <c r="K199" s="42">
        <v>1</v>
      </c>
      <c r="L199" s="42">
        <v>0.62</v>
      </c>
      <c r="M199" s="1" t="s">
        <v>15615</v>
      </c>
    </row>
    <row r="200" spans="1:13" x14ac:dyDescent="0.3">
      <c r="A200">
        <v>199</v>
      </c>
      <c r="B200" t="s">
        <v>10668</v>
      </c>
      <c r="C200" t="s">
        <v>4718</v>
      </c>
      <c r="D200" t="s">
        <v>16003</v>
      </c>
      <c r="E200" s="1">
        <f t="shared" si="12"/>
        <v>40599</v>
      </c>
      <c r="F200">
        <f t="shared" si="13"/>
        <v>2011</v>
      </c>
      <c r="G200">
        <f t="shared" si="14"/>
        <v>2</v>
      </c>
      <c r="H200">
        <f t="shared" si="15"/>
        <v>5</v>
      </c>
      <c r="I200" s="1" t="s">
        <v>15622</v>
      </c>
      <c r="J200" s="1" t="s">
        <v>15624</v>
      </c>
      <c r="K200" s="42">
        <v>1</v>
      </c>
      <c r="L200" s="42">
        <v>0.96</v>
      </c>
      <c r="M200" s="1" t="s">
        <v>15616</v>
      </c>
    </row>
    <row r="201" spans="1:13" x14ac:dyDescent="0.3">
      <c r="A201">
        <v>200</v>
      </c>
      <c r="B201" t="s">
        <v>8407</v>
      </c>
      <c r="C201" t="s">
        <v>6935</v>
      </c>
      <c r="D201" t="s">
        <v>16004</v>
      </c>
      <c r="E201" s="1">
        <f t="shared" si="12"/>
        <v>40600</v>
      </c>
      <c r="F201">
        <f t="shared" si="13"/>
        <v>2011</v>
      </c>
      <c r="G201">
        <f t="shared" si="14"/>
        <v>2</v>
      </c>
      <c r="H201">
        <f t="shared" si="15"/>
        <v>6</v>
      </c>
      <c r="I201" s="1" t="s">
        <v>15622</v>
      </c>
      <c r="J201" s="1" t="s">
        <v>15624</v>
      </c>
      <c r="K201" s="42">
        <v>1</v>
      </c>
      <c r="L201" s="42">
        <v>0.5</v>
      </c>
      <c r="M201" s="1" t="s">
        <v>15615</v>
      </c>
    </row>
    <row r="202" spans="1:13" x14ac:dyDescent="0.3">
      <c r="A202">
        <v>201</v>
      </c>
      <c r="B202" t="s">
        <v>9399</v>
      </c>
      <c r="C202" t="s">
        <v>5958</v>
      </c>
      <c r="D202" t="s">
        <v>16004</v>
      </c>
      <c r="E202" s="1">
        <f t="shared" si="12"/>
        <v>40600</v>
      </c>
      <c r="F202">
        <f t="shared" si="13"/>
        <v>2011</v>
      </c>
      <c r="G202">
        <f t="shared" si="14"/>
        <v>2</v>
      </c>
      <c r="H202">
        <f t="shared" si="15"/>
        <v>6</v>
      </c>
      <c r="I202" s="1" t="s">
        <v>15625</v>
      </c>
      <c r="J202" s="1" t="s">
        <v>15626</v>
      </c>
      <c r="K202" s="42">
        <v>1</v>
      </c>
      <c r="L202" s="42">
        <v>0.94</v>
      </c>
      <c r="M202" s="1" t="s">
        <v>15615</v>
      </c>
    </row>
    <row r="203" spans="1:13" x14ac:dyDescent="0.3">
      <c r="A203">
        <v>202</v>
      </c>
      <c r="B203" t="s">
        <v>8146</v>
      </c>
      <c r="C203" t="s">
        <v>7189</v>
      </c>
      <c r="D203" t="s">
        <v>16005</v>
      </c>
      <c r="E203" s="1">
        <f t="shared" si="12"/>
        <v>40603</v>
      </c>
      <c r="F203">
        <f t="shared" si="13"/>
        <v>2011</v>
      </c>
      <c r="G203">
        <f t="shared" si="14"/>
        <v>3</v>
      </c>
      <c r="H203">
        <f t="shared" si="15"/>
        <v>2</v>
      </c>
      <c r="I203" s="1" t="s">
        <v>15625</v>
      </c>
      <c r="J203" s="1" t="s">
        <v>15626</v>
      </c>
      <c r="K203" s="42">
        <v>1</v>
      </c>
      <c r="L203" s="42">
        <v>0.96</v>
      </c>
      <c r="M203" s="1" t="s">
        <v>15616</v>
      </c>
    </row>
    <row r="204" spans="1:13" x14ac:dyDescent="0.3">
      <c r="A204">
        <v>203</v>
      </c>
      <c r="B204" t="s">
        <v>8188</v>
      </c>
      <c r="C204" t="s">
        <v>7147</v>
      </c>
      <c r="D204" t="s">
        <v>16006</v>
      </c>
      <c r="E204" s="1">
        <f t="shared" si="12"/>
        <v>40605</v>
      </c>
      <c r="F204">
        <f t="shared" si="13"/>
        <v>2011</v>
      </c>
      <c r="G204">
        <f t="shared" si="14"/>
        <v>3</v>
      </c>
      <c r="H204">
        <f t="shared" si="15"/>
        <v>4</v>
      </c>
      <c r="I204" s="1" t="s">
        <v>15622</v>
      </c>
      <c r="J204" s="1" t="s">
        <v>15624</v>
      </c>
      <c r="K204" s="42">
        <v>1</v>
      </c>
      <c r="L204" s="42">
        <v>0.36</v>
      </c>
      <c r="M204" s="1" t="s">
        <v>15615</v>
      </c>
    </row>
    <row r="205" spans="1:13" x14ac:dyDescent="0.3">
      <c r="A205">
        <v>204</v>
      </c>
      <c r="B205" t="s">
        <v>8615</v>
      </c>
      <c r="C205" t="s">
        <v>6732</v>
      </c>
      <c r="D205" t="s">
        <v>16007</v>
      </c>
      <c r="E205" s="1">
        <f t="shared" si="12"/>
        <v>40608</v>
      </c>
      <c r="F205">
        <f t="shared" si="13"/>
        <v>2011</v>
      </c>
      <c r="G205">
        <f t="shared" si="14"/>
        <v>3</v>
      </c>
      <c r="H205">
        <f t="shared" si="15"/>
        <v>7</v>
      </c>
      <c r="I205" s="1" t="s">
        <v>15622</v>
      </c>
      <c r="J205" s="1" t="s">
        <v>15623</v>
      </c>
      <c r="K205" s="42">
        <v>1</v>
      </c>
      <c r="L205" s="42">
        <v>1</v>
      </c>
      <c r="M205" s="1" t="s">
        <v>15616</v>
      </c>
    </row>
    <row r="206" spans="1:13" x14ac:dyDescent="0.3">
      <c r="A206">
        <v>205</v>
      </c>
      <c r="B206" t="s">
        <v>11308</v>
      </c>
      <c r="C206" t="s">
        <v>4093</v>
      </c>
      <c r="D206" t="s">
        <v>16007</v>
      </c>
      <c r="E206" s="1">
        <f t="shared" si="12"/>
        <v>40608</v>
      </c>
      <c r="F206">
        <f t="shared" si="13"/>
        <v>2011</v>
      </c>
      <c r="G206">
        <f t="shared" si="14"/>
        <v>3</v>
      </c>
      <c r="H206">
        <f t="shared" si="15"/>
        <v>7</v>
      </c>
      <c r="I206" s="1" t="s">
        <v>15622</v>
      </c>
      <c r="J206" s="1" t="s">
        <v>15626</v>
      </c>
      <c r="K206" s="42">
        <v>1</v>
      </c>
      <c r="L206" s="42">
        <v>0.88</v>
      </c>
      <c r="M206" s="1" t="s">
        <v>15616</v>
      </c>
    </row>
    <row r="207" spans="1:13" x14ac:dyDescent="0.3">
      <c r="A207">
        <v>206</v>
      </c>
      <c r="B207" t="s">
        <v>8126</v>
      </c>
      <c r="C207" t="s">
        <v>7209</v>
      </c>
      <c r="D207" t="s">
        <v>16008</v>
      </c>
      <c r="E207" s="1">
        <f t="shared" si="12"/>
        <v>40609</v>
      </c>
      <c r="F207">
        <f t="shared" si="13"/>
        <v>2011</v>
      </c>
      <c r="G207">
        <f t="shared" si="14"/>
        <v>3</v>
      </c>
      <c r="H207">
        <f t="shared" si="15"/>
        <v>1</v>
      </c>
      <c r="I207" s="1" t="s">
        <v>15622</v>
      </c>
      <c r="J207" s="1" t="s">
        <v>15623</v>
      </c>
      <c r="K207" s="42">
        <v>0.57999999999999996</v>
      </c>
      <c r="L207" s="42">
        <v>0.9</v>
      </c>
      <c r="M207" s="1" t="s">
        <v>15615</v>
      </c>
    </row>
    <row r="208" spans="1:13" x14ac:dyDescent="0.3">
      <c r="A208">
        <v>207</v>
      </c>
      <c r="B208" t="s">
        <v>8757</v>
      </c>
      <c r="C208" t="s">
        <v>6591</v>
      </c>
      <c r="D208" t="s">
        <v>16008</v>
      </c>
      <c r="E208" s="1">
        <f t="shared" si="12"/>
        <v>40609</v>
      </c>
      <c r="F208">
        <f t="shared" si="13"/>
        <v>2011</v>
      </c>
      <c r="G208">
        <f t="shared" si="14"/>
        <v>3</v>
      </c>
      <c r="H208">
        <f t="shared" si="15"/>
        <v>1</v>
      </c>
      <c r="I208" s="1" t="s">
        <v>15622</v>
      </c>
      <c r="J208" s="1" t="s">
        <v>15626</v>
      </c>
      <c r="K208" s="42">
        <v>1</v>
      </c>
      <c r="L208" s="42">
        <v>0.92</v>
      </c>
      <c r="M208" s="1" t="s">
        <v>15616</v>
      </c>
    </row>
    <row r="209" spans="1:13" x14ac:dyDescent="0.3">
      <c r="A209">
        <v>208</v>
      </c>
      <c r="B209" t="s">
        <v>10893</v>
      </c>
      <c r="C209" t="s">
        <v>4501</v>
      </c>
      <c r="D209" t="s">
        <v>16009</v>
      </c>
      <c r="E209" s="1">
        <f t="shared" si="12"/>
        <v>40611</v>
      </c>
      <c r="F209">
        <f t="shared" si="13"/>
        <v>2011</v>
      </c>
      <c r="G209">
        <f t="shared" si="14"/>
        <v>3</v>
      </c>
      <c r="H209">
        <f t="shared" si="15"/>
        <v>3</v>
      </c>
      <c r="I209" s="1" t="s">
        <v>15622</v>
      </c>
      <c r="J209" s="1" t="s">
        <v>15626</v>
      </c>
      <c r="K209" s="42">
        <v>1</v>
      </c>
      <c r="L209" s="42">
        <v>0.92</v>
      </c>
      <c r="M209" s="1" t="s">
        <v>15616</v>
      </c>
    </row>
    <row r="210" spans="1:13" x14ac:dyDescent="0.3">
      <c r="A210">
        <v>209</v>
      </c>
      <c r="B210" t="s">
        <v>10673</v>
      </c>
      <c r="C210" t="s">
        <v>4713</v>
      </c>
      <c r="D210" t="s">
        <v>16010</v>
      </c>
      <c r="E210" s="1">
        <f t="shared" si="12"/>
        <v>40612</v>
      </c>
      <c r="F210">
        <f t="shared" si="13"/>
        <v>2011</v>
      </c>
      <c r="G210">
        <f t="shared" si="14"/>
        <v>3</v>
      </c>
      <c r="H210">
        <f t="shared" si="15"/>
        <v>4</v>
      </c>
      <c r="I210" s="1" t="s">
        <v>15622</v>
      </c>
      <c r="J210" s="1" t="s">
        <v>15628</v>
      </c>
      <c r="K210" s="42">
        <v>0</v>
      </c>
      <c r="L210" s="42">
        <v>0.28000000000000003</v>
      </c>
      <c r="M210" s="1" t="s">
        <v>15615</v>
      </c>
    </row>
    <row r="211" spans="1:13" x14ac:dyDescent="0.3">
      <c r="A211">
        <v>210</v>
      </c>
      <c r="B211" t="s">
        <v>9958</v>
      </c>
      <c r="C211" t="s">
        <v>5414</v>
      </c>
      <c r="D211" t="s">
        <v>16010</v>
      </c>
      <c r="E211" s="1">
        <f t="shared" si="12"/>
        <v>40612</v>
      </c>
      <c r="F211">
        <f t="shared" si="13"/>
        <v>2011</v>
      </c>
      <c r="G211">
        <f t="shared" si="14"/>
        <v>3</v>
      </c>
      <c r="H211">
        <f t="shared" si="15"/>
        <v>4</v>
      </c>
      <c r="I211" s="1" t="s">
        <v>15622</v>
      </c>
      <c r="J211" s="1" t="s">
        <v>15624</v>
      </c>
      <c r="K211" s="42">
        <v>1</v>
      </c>
      <c r="L211" s="42">
        <v>0.92</v>
      </c>
      <c r="M211" s="1" t="s">
        <v>15615</v>
      </c>
    </row>
    <row r="212" spans="1:13" x14ac:dyDescent="0.3">
      <c r="A212">
        <v>211</v>
      </c>
      <c r="B212" t="s">
        <v>8934</v>
      </c>
      <c r="C212" t="s">
        <v>3532</v>
      </c>
      <c r="D212" t="s">
        <v>16011</v>
      </c>
      <c r="E212" s="1">
        <f t="shared" si="12"/>
        <v>40613</v>
      </c>
      <c r="F212">
        <f t="shared" si="13"/>
        <v>2011</v>
      </c>
      <c r="G212">
        <f t="shared" si="14"/>
        <v>3</v>
      </c>
      <c r="H212">
        <f t="shared" si="15"/>
        <v>5</v>
      </c>
      <c r="I212" s="1" t="s">
        <v>15622</v>
      </c>
      <c r="J212" s="1" t="s">
        <v>15626</v>
      </c>
      <c r="K212" s="42">
        <v>1</v>
      </c>
      <c r="L212" s="42">
        <v>1</v>
      </c>
      <c r="M212" s="1" t="s">
        <v>15616</v>
      </c>
    </row>
    <row r="213" spans="1:13" x14ac:dyDescent="0.3">
      <c r="A213">
        <v>212</v>
      </c>
      <c r="B213" t="s">
        <v>11092</v>
      </c>
      <c r="C213" t="s">
        <v>3589</v>
      </c>
      <c r="D213" t="s">
        <v>16012</v>
      </c>
      <c r="E213" s="1">
        <f t="shared" si="12"/>
        <v>40615</v>
      </c>
      <c r="F213">
        <f t="shared" si="13"/>
        <v>2011</v>
      </c>
      <c r="G213">
        <f t="shared" si="14"/>
        <v>3</v>
      </c>
      <c r="H213">
        <f t="shared" si="15"/>
        <v>7</v>
      </c>
      <c r="I213" s="1" t="s">
        <v>15654</v>
      </c>
      <c r="J213" s="1" t="s">
        <v>15623</v>
      </c>
      <c r="K213" s="42">
        <v>1</v>
      </c>
      <c r="L213" s="42">
        <v>0</v>
      </c>
      <c r="M213" s="1" t="s">
        <v>15615</v>
      </c>
    </row>
    <row r="214" spans="1:13" x14ac:dyDescent="0.3">
      <c r="A214">
        <v>213</v>
      </c>
      <c r="B214" t="s">
        <v>9062</v>
      </c>
      <c r="C214" t="s">
        <v>6291</v>
      </c>
      <c r="D214" t="s">
        <v>16013</v>
      </c>
      <c r="E214" s="1">
        <f t="shared" si="12"/>
        <v>40625</v>
      </c>
      <c r="F214">
        <f t="shared" si="13"/>
        <v>2011</v>
      </c>
      <c r="G214">
        <f t="shared" si="14"/>
        <v>3</v>
      </c>
      <c r="H214">
        <f t="shared" si="15"/>
        <v>3</v>
      </c>
      <c r="I214" s="1" t="s">
        <v>15622</v>
      </c>
      <c r="J214" s="1" t="s">
        <v>15623</v>
      </c>
      <c r="K214" s="42">
        <v>0.9</v>
      </c>
      <c r="L214" s="42">
        <v>0.82</v>
      </c>
      <c r="M214" s="1" t="s">
        <v>15616</v>
      </c>
    </row>
    <row r="215" spans="1:13" x14ac:dyDescent="0.3">
      <c r="A215">
        <v>214</v>
      </c>
      <c r="B215" t="s">
        <v>8603</v>
      </c>
      <c r="C215" t="s">
        <v>6744</v>
      </c>
      <c r="D215" t="s">
        <v>16013</v>
      </c>
      <c r="E215" s="1">
        <f t="shared" si="12"/>
        <v>40625</v>
      </c>
      <c r="F215">
        <f t="shared" si="13"/>
        <v>2011</v>
      </c>
      <c r="G215">
        <f t="shared" si="14"/>
        <v>3</v>
      </c>
      <c r="H215">
        <f t="shared" si="15"/>
        <v>3</v>
      </c>
      <c r="I215" s="1" t="s">
        <v>15622</v>
      </c>
      <c r="J215" s="1" t="s">
        <v>15626</v>
      </c>
      <c r="K215" s="42">
        <v>1</v>
      </c>
      <c r="L215" s="42">
        <v>0.88</v>
      </c>
      <c r="M215" s="1" t="s">
        <v>15615</v>
      </c>
    </row>
    <row r="216" spans="1:13" x14ac:dyDescent="0.3">
      <c r="A216">
        <v>215</v>
      </c>
      <c r="B216" t="s">
        <v>9274</v>
      </c>
      <c r="C216" t="s">
        <v>6081</v>
      </c>
      <c r="D216" t="s">
        <v>16014</v>
      </c>
      <c r="E216" s="1">
        <f t="shared" si="12"/>
        <v>40628</v>
      </c>
      <c r="F216">
        <f t="shared" si="13"/>
        <v>2011</v>
      </c>
      <c r="G216">
        <f t="shared" si="14"/>
        <v>3</v>
      </c>
      <c r="H216">
        <f t="shared" si="15"/>
        <v>6</v>
      </c>
      <c r="I216" s="1" t="s">
        <v>15622</v>
      </c>
      <c r="J216" s="1" t="s">
        <v>15623</v>
      </c>
      <c r="K216" s="42">
        <v>0.5</v>
      </c>
      <c r="L216" s="42">
        <v>0.45</v>
      </c>
      <c r="M216" s="1" t="s">
        <v>15615</v>
      </c>
    </row>
    <row r="217" spans="1:13" x14ac:dyDescent="0.3">
      <c r="A217">
        <v>216</v>
      </c>
      <c r="B217" t="s">
        <v>10233</v>
      </c>
      <c r="C217" t="s">
        <v>5146</v>
      </c>
      <c r="D217" t="s">
        <v>16015</v>
      </c>
      <c r="E217" s="1">
        <f t="shared" si="12"/>
        <v>40629</v>
      </c>
      <c r="F217">
        <f t="shared" si="13"/>
        <v>2011</v>
      </c>
      <c r="G217">
        <f t="shared" si="14"/>
        <v>3</v>
      </c>
      <c r="H217">
        <f t="shared" si="15"/>
        <v>7</v>
      </c>
      <c r="I217" s="1" t="s">
        <v>15622</v>
      </c>
      <c r="J217" s="1" t="s">
        <v>15626</v>
      </c>
      <c r="K217" s="42">
        <v>1</v>
      </c>
      <c r="L217" s="42">
        <v>1</v>
      </c>
      <c r="M217" s="1" t="s">
        <v>15615</v>
      </c>
    </row>
    <row r="218" spans="1:13" x14ac:dyDescent="0.3">
      <c r="A218">
        <v>217</v>
      </c>
      <c r="B218" t="s">
        <v>8006</v>
      </c>
      <c r="C218" t="s">
        <v>7325</v>
      </c>
      <c r="D218" t="s">
        <v>16016</v>
      </c>
      <c r="E218" s="1">
        <f t="shared" si="12"/>
        <v>40632</v>
      </c>
      <c r="F218">
        <f t="shared" si="13"/>
        <v>2011</v>
      </c>
      <c r="G218">
        <f t="shared" si="14"/>
        <v>3</v>
      </c>
      <c r="H218">
        <f t="shared" si="15"/>
        <v>3</v>
      </c>
      <c r="I218" s="1" t="s">
        <v>15622</v>
      </c>
      <c r="J218" s="1" t="s">
        <v>15626</v>
      </c>
      <c r="K218" s="42">
        <v>1</v>
      </c>
      <c r="L218" s="42">
        <v>1</v>
      </c>
      <c r="M218" s="1" t="s">
        <v>15616</v>
      </c>
    </row>
    <row r="219" spans="1:13" x14ac:dyDescent="0.3">
      <c r="A219">
        <v>218</v>
      </c>
      <c r="B219" t="s">
        <v>8592</v>
      </c>
      <c r="C219" t="s">
        <v>6755</v>
      </c>
      <c r="D219" t="s">
        <v>16017</v>
      </c>
      <c r="E219" s="1">
        <f t="shared" si="12"/>
        <v>40635</v>
      </c>
      <c r="F219">
        <f t="shared" si="13"/>
        <v>2011</v>
      </c>
      <c r="G219">
        <f t="shared" si="14"/>
        <v>4</v>
      </c>
      <c r="H219">
        <f t="shared" si="15"/>
        <v>6</v>
      </c>
      <c r="I219" s="1" t="s">
        <v>15625</v>
      </c>
      <c r="J219" s="1" t="s">
        <v>15626</v>
      </c>
      <c r="K219" s="42">
        <v>1</v>
      </c>
      <c r="L219" s="42">
        <v>0.97</v>
      </c>
      <c r="M219" s="1" t="s">
        <v>15616</v>
      </c>
    </row>
    <row r="220" spans="1:13" x14ac:dyDescent="0.3">
      <c r="A220">
        <v>219</v>
      </c>
      <c r="B220" t="s">
        <v>8330</v>
      </c>
      <c r="C220" t="s">
        <v>7007</v>
      </c>
      <c r="D220" t="s">
        <v>16018</v>
      </c>
      <c r="E220" s="1">
        <f t="shared" si="12"/>
        <v>40636</v>
      </c>
      <c r="F220">
        <f t="shared" si="13"/>
        <v>2011</v>
      </c>
      <c r="G220">
        <f t="shared" si="14"/>
        <v>4</v>
      </c>
      <c r="H220">
        <f t="shared" si="15"/>
        <v>7</v>
      </c>
      <c r="I220" s="1" t="s">
        <v>15622</v>
      </c>
      <c r="J220" s="1" t="s">
        <v>15626</v>
      </c>
      <c r="K220" s="42">
        <v>1</v>
      </c>
      <c r="L220" s="42">
        <v>1</v>
      </c>
      <c r="M220" s="1" t="s">
        <v>15615</v>
      </c>
    </row>
    <row r="221" spans="1:13" x14ac:dyDescent="0.3">
      <c r="A221">
        <v>220</v>
      </c>
      <c r="B221" t="s">
        <v>9546</v>
      </c>
      <c r="C221" t="s">
        <v>5814</v>
      </c>
      <c r="D221" t="s">
        <v>16019</v>
      </c>
      <c r="E221" s="1">
        <f t="shared" si="12"/>
        <v>40643</v>
      </c>
      <c r="F221">
        <f t="shared" si="13"/>
        <v>2011</v>
      </c>
      <c r="G221">
        <f t="shared" si="14"/>
        <v>4</v>
      </c>
      <c r="H221">
        <f t="shared" si="15"/>
        <v>7</v>
      </c>
      <c r="I221" s="1" t="s">
        <v>15622</v>
      </c>
      <c r="J221" s="1" t="s">
        <v>15626</v>
      </c>
      <c r="K221" s="42">
        <v>1</v>
      </c>
      <c r="L221" s="42">
        <v>0.85</v>
      </c>
      <c r="M221" s="1" t="s">
        <v>15616</v>
      </c>
    </row>
    <row r="222" spans="1:13" x14ac:dyDescent="0.3">
      <c r="A222">
        <v>221</v>
      </c>
      <c r="B222" t="s">
        <v>8442</v>
      </c>
      <c r="C222" t="s">
        <v>6900</v>
      </c>
      <c r="D222" t="s">
        <v>16020</v>
      </c>
      <c r="E222" s="1">
        <f t="shared" si="12"/>
        <v>40644</v>
      </c>
      <c r="F222">
        <f t="shared" si="13"/>
        <v>2011</v>
      </c>
      <c r="G222">
        <f t="shared" si="14"/>
        <v>4</v>
      </c>
      <c r="H222">
        <f t="shared" si="15"/>
        <v>1</v>
      </c>
      <c r="I222" s="1" t="s">
        <v>15622</v>
      </c>
      <c r="J222" s="1" t="s">
        <v>15626</v>
      </c>
      <c r="K222" s="42">
        <v>1</v>
      </c>
      <c r="L222" s="42">
        <v>0.97</v>
      </c>
      <c r="M222" s="1" t="s">
        <v>15616</v>
      </c>
    </row>
    <row r="223" spans="1:13" x14ac:dyDescent="0.3">
      <c r="A223">
        <v>222</v>
      </c>
      <c r="B223" t="s">
        <v>11483</v>
      </c>
      <c r="C223" t="s">
        <v>3919</v>
      </c>
      <c r="D223" t="s">
        <v>16021</v>
      </c>
      <c r="E223" s="1">
        <f t="shared" si="12"/>
        <v>40647</v>
      </c>
      <c r="F223">
        <f t="shared" si="13"/>
        <v>2011</v>
      </c>
      <c r="G223">
        <f t="shared" si="14"/>
        <v>4</v>
      </c>
      <c r="H223">
        <f t="shared" si="15"/>
        <v>4</v>
      </c>
      <c r="I223" s="1" t="s">
        <v>15625</v>
      </c>
      <c r="J223" s="1" t="s">
        <v>15623</v>
      </c>
      <c r="K223" s="42">
        <v>1</v>
      </c>
      <c r="L223" s="42">
        <v>0.14000000000000001</v>
      </c>
      <c r="M223" s="1" t="s">
        <v>15615</v>
      </c>
    </row>
    <row r="224" spans="1:13" x14ac:dyDescent="0.3">
      <c r="A224">
        <v>223</v>
      </c>
      <c r="B224" t="s">
        <v>8720</v>
      </c>
      <c r="C224" t="s">
        <v>6628</v>
      </c>
      <c r="D224" t="s">
        <v>11850</v>
      </c>
      <c r="E224" s="1">
        <f t="shared" si="12"/>
        <v>40648</v>
      </c>
      <c r="F224">
        <f t="shared" si="13"/>
        <v>2011</v>
      </c>
      <c r="G224">
        <f t="shared" si="14"/>
        <v>4</v>
      </c>
      <c r="H224">
        <f t="shared" si="15"/>
        <v>5</v>
      </c>
      <c r="I224" s="1" t="s">
        <v>15622</v>
      </c>
      <c r="J224" s="1" t="s">
        <v>15626</v>
      </c>
      <c r="K224" s="42">
        <v>1</v>
      </c>
      <c r="L224" s="42">
        <v>1</v>
      </c>
      <c r="M224" s="1" t="s">
        <v>15616</v>
      </c>
    </row>
    <row r="225" spans="1:13" x14ac:dyDescent="0.3">
      <c r="A225">
        <v>224</v>
      </c>
      <c r="B225" t="s">
        <v>8262</v>
      </c>
      <c r="C225" t="s">
        <v>7073</v>
      </c>
      <c r="D225" t="s">
        <v>16022</v>
      </c>
      <c r="E225" s="1">
        <f t="shared" si="12"/>
        <v>40649</v>
      </c>
      <c r="F225">
        <f t="shared" si="13"/>
        <v>2011</v>
      </c>
      <c r="G225">
        <f t="shared" si="14"/>
        <v>4</v>
      </c>
      <c r="H225">
        <f t="shared" si="15"/>
        <v>6</v>
      </c>
      <c r="I225" s="1" t="s">
        <v>15622</v>
      </c>
      <c r="J225" s="1" t="s">
        <v>15626</v>
      </c>
      <c r="K225" s="42">
        <v>1</v>
      </c>
      <c r="L225" s="42">
        <v>0.96</v>
      </c>
      <c r="M225" s="1" t="s">
        <v>15616</v>
      </c>
    </row>
    <row r="226" spans="1:13" x14ac:dyDescent="0.3">
      <c r="A226">
        <v>225</v>
      </c>
      <c r="B226" t="s">
        <v>9476</v>
      </c>
      <c r="C226" t="s">
        <v>5883</v>
      </c>
      <c r="D226" t="s">
        <v>16023</v>
      </c>
      <c r="E226" s="1">
        <f t="shared" si="12"/>
        <v>40651</v>
      </c>
      <c r="F226">
        <f t="shared" si="13"/>
        <v>2011</v>
      </c>
      <c r="G226">
        <f t="shared" si="14"/>
        <v>4</v>
      </c>
      <c r="H226">
        <f t="shared" si="15"/>
        <v>1</v>
      </c>
      <c r="I226" s="1" t="s">
        <v>15622</v>
      </c>
      <c r="J226" s="1" t="s">
        <v>15626</v>
      </c>
      <c r="K226" s="42">
        <v>1</v>
      </c>
      <c r="L226" s="42">
        <v>1</v>
      </c>
      <c r="M226" s="1" t="s">
        <v>15616</v>
      </c>
    </row>
    <row r="227" spans="1:13" x14ac:dyDescent="0.3">
      <c r="A227">
        <v>226</v>
      </c>
      <c r="B227" t="s">
        <v>9337</v>
      </c>
      <c r="C227" t="s">
        <v>6020</v>
      </c>
      <c r="D227" t="s">
        <v>16023</v>
      </c>
      <c r="E227" s="1">
        <f t="shared" si="12"/>
        <v>40651</v>
      </c>
      <c r="F227">
        <f t="shared" si="13"/>
        <v>2011</v>
      </c>
      <c r="G227">
        <f t="shared" si="14"/>
        <v>4</v>
      </c>
      <c r="H227">
        <f t="shared" si="15"/>
        <v>1</v>
      </c>
      <c r="I227" s="1" t="s">
        <v>15622</v>
      </c>
      <c r="J227" s="1" t="s">
        <v>15626</v>
      </c>
      <c r="K227" s="42">
        <v>1</v>
      </c>
      <c r="L227" s="42">
        <v>1</v>
      </c>
      <c r="M227" s="1" t="s">
        <v>15615</v>
      </c>
    </row>
    <row r="228" spans="1:13" x14ac:dyDescent="0.3">
      <c r="A228">
        <v>227</v>
      </c>
      <c r="B228" t="s">
        <v>9277</v>
      </c>
      <c r="C228" t="s">
        <v>6079</v>
      </c>
      <c r="D228" t="s">
        <v>16024</v>
      </c>
      <c r="E228" s="1">
        <f t="shared" si="12"/>
        <v>40652</v>
      </c>
      <c r="F228">
        <f t="shared" si="13"/>
        <v>2011</v>
      </c>
      <c r="G228">
        <f t="shared" si="14"/>
        <v>4</v>
      </c>
      <c r="H228">
        <f t="shared" si="15"/>
        <v>2</v>
      </c>
      <c r="I228" s="1" t="s">
        <v>15622</v>
      </c>
      <c r="J228" s="1" t="s">
        <v>15626</v>
      </c>
      <c r="K228" s="42">
        <v>1</v>
      </c>
      <c r="L228" s="42">
        <v>0.85</v>
      </c>
      <c r="M228" s="1" t="s">
        <v>15615</v>
      </c>
    </row>
    <row r="229" spans="1:13" x14ac:dyDescent="0.3">
      <c r="A229">
        <v>228</v>
      </c>
      <c r="B229" t="s">
        <v>8298</v>
      </c>
      <c r="C229" t="s">
        <v>7037</v>
      </c>
      <c r="D229" t="s">
        <v>16024</v>
      </c>
      <c r="E229" s="1">
        <f t="shared" si="12"/>
        <v>40652</v>
      </c>
      <c r="F229">
        <f t="shared" si="13"/>
        <v>2011</v>
      </c>
      <c r="G229">
        <f t="shared" si="14"/>
        <v>4</v>
      </c>
      <c r="H229">
        <f t="shared" si="15"/>
        <v>2</v>
      </c>
      <c r="I229" s="1" t="s">
        <v>15625</v>
      </c>
      <c r="J229" s="1" t="s">
        <v>15624</v>
      </c>
      <c r="K229" s="42">
        <v>0.95</v>
      </c>
      <c r="L229" s="42">
        <v>0.91</v>
      </c>
      <c r="M229" s="1" t="s">
        <v>15616</v>
      </c>
    </row>
    <row r="230" spans="1:13" x14ac:dyDescent="0.3">
      <c r="A230">
        <v>229</v>
      </c>
      <c r="B230" t="s">
        <v>10359</v>
      </c>
      <c r="C230" t="s">
        <v>5020</v>
      </c>
      <c r="D230" t="s">
        <v>16025</v>
      </c>
      <c r="E230" s="1">
        <f t="shared" si="12"/>
        <v>40653</v>
      </c>
      <c r="F230">
        <f t="shared" si="13"/>
        <v>2011</v>
      </c>
      <c r="G230">
        <f t="shared" si="14"/>
        <v>4</v>
      </c>
      <c r="H230">
        <f t="shared" si="15"/>
        <v>3</v>
      </c>
      <c r="I230" s="1" t="s">
        <v>15622</v>
      </c>
      <c r="J230" s="1" t="s">
        <v>15623</v>
      </c>
      <c r="K230" s="42">
        <v>0.83</v>
      </c>
      <c r="L230" s="42">
        <v>0</v>
      </c>
      <c r="M230" s="1" t="s">
        <v>15615</v>
      </c>
    </row>
    <row r="231" spans="1:13" x14ac:dyDescent="0.3">
      <c r="A231">
        <v>230</v>
      </c>
      <c r="B231" t="s">
        <v>11065</v>
      </c>
      <c r="C231" t="s">
        <v>4332</v>
      </c>
      <c r="D231" t="s">
        <v>16026</v>
      </c>
      <c r="E231" s="1">
        <f t="shared" si="12"/>
        <v>40656</v>
      </c>
      <c r="F231">
        <f t="shared" si="13"/>
        <v>2011</v>
      </c>
      <c r="G231">
        <f t="shared" si="14"/>
        <v>4</v>
      </c>
      <c r="H231">
        <f t="shared" si="15"/>
        <v>6</v>
      </c>
      <c r="I231" s="1" t="s">
        <v>15622</v>
      </c>
      <c r="J231" s="1" t="s">
        <v>15626</v>
      </c>
      <c r="K231" s="42">
        <v>0.9</v>
      </c>
      <c r="L231" s="42">
        <v>0.78</v>
      </c>
      <c r="M231" s="1" t="s">
        <v>15616</v>
      </c>
    </row>
    <row r="232" spans="1:13" x14ac:dyDescent="0.3">
      <c r="A232">
        <v>231</v>
      </c>
      <c r="B232" t="s">
        <v>9898</v>
      </c>
      <c r="C232" t="s">
        <v>5473</v>
      </c>
      <c r="D232" t="s">
        <v>16026</v>
      </c>
      <c r="E232" s="1">
        <f t="shared" si="12"/>
        <v>40656</v>
      </c>
      <c r="F232">
        <f t="shared" si="13"/>
        <v>2011</v>
      </c>
      <c r="G232">
        <f t="shared" si="14"/>
        <v>4</v>
      </c>
      <c r="H232">
        <f t="shared" si="15"/>
        <v>6</v>
      </c>
      <c r="I232" s="1" t="s">
        <v>15622</v>
      </c>
      <c r="J232" s="1" t="s">
        <v>15626</v>
      </c>
      <c r="K232" s="42">
        <v>1</v>
      </c>
      <c r="L232" s="42">
        <v>0.97</v>
      </c>
      <c r="M232" s="1" t="s">
        <v>15615</v>
      </c>
    </row>
    <row r="233" spans="1:13" x14ac:dyDescent="0.3">
      <c r="A233">
        <v>232</v>
      </c>
      <c r="B233" t="s">
        <v>9819</v>
      </c>
      <c r="C233" t="s">
        <v>5550</v>
      </c>
      <c r="D233" t="s">
        <v>16027</v>
      </c>
      <c r="E233" s="1">
        <f t="shared" si="12"/>
        <v>40660</v>
      </c>
      <c r="F233">
        <f t="shared" si="13"/>
        <v>2011</v>
      </c>
      <c r="G233">
        <f t="shared" si="14"/>
        <v>4</v>
      </c>
      <c r="H233">
        <f t="shared" si="15"/>
        <v>3</v>
      </c>
      <c r="I233" s="1" t="s">
        <v>15622</v>
      </c>
      <c r="J233" s="1" t="s">
        <v>15624</v>
      </c>
      <c r="K233" s="42">
        <v>1</v>
      </c>
      <c r="L233" s="42">
        <v>0.67</v>
      </c>
      <c r="M233" s="1" t="s">
        <v>15615</v>
      </c>
    </row>
    <row r="234" spans="1:13" x14ac:dyDescent="0.3">
      <c r="A234">
        <v>233</v>
      </c>
      <c r="B234" t="s">
        <v>8367</v>
      </c>
      <c r="C234" t="s">
        <v>6973</v>
      </c>
      <c r="D234" t="s">
        <v>16028</v>
      </c>
      <c r="E234" s="1">
        <f t="shared" si="12"/>
        <v>40665</v>
      </c>
      <c r="F234">
        <f t="shared" si="13"/>
        <v>2011</v>
      </c>
      <c r="G234">
        <f t="shared" si="14"/>
        <v>5</v>
      </c>
      <c r="H234">
        <f t="shared" si="15"/>
        <v>1</v>
      </c>
      <c r="I234" s="1" t="s">
        <v>15622</v>
      </c>
      <c r="J234" s="1" t="s">
        <v>15626</v>
      </c>
      <c r="K234" s="42">
        <v>1</v>
      </c>
      <c r="L234" s="42">
        <v>0.98</v>
      </c>
      <c r="M234" s="1" t="s">
        <v>15616</v>
      </c>
    </row>
    <row r="235" spans="1:13" x14ac:dyDescent="0.3">
      <c r="A235">
        <v>234</v>
      </c>
      <c r="B235" t="s">
        <v>8526</v>
      </c>
      <c r="C235" t="s">
        <v>6820</v>
      </c>
      <c r="D235" t="s">
        <v>16028</v>
      </c>
      <c r="E235" s="1">
        <f t="shared" si="12"/>
        <v>40665</v>
      </c>
      <c r="F235">
        <f t="shared" si="13"/>
        <v>2011</v>
      </c>
      <c r="G235">
        <f t="shared" si="14"/>
        <v>5</v>
      </c>
      <c r="H235">
        <f t="shared" si="15"/>
        <v>1</v>
      </c>
      <c r="I235" s="1" t="s">
        <v>15622</v>
      </c>
      <c r="J235" s="1" t="s">
        <v>15626</v>
      </c>
      <c r="K235" s="42">
        <v>1</v>
      </c>
      <c r="L235" s="42">
        <v>0.6</v>
      </c>
      <c r="M235" s="1" t="s">
        <v>15616</v>
      </c>
    </row>
    <row r="236" spans="1:13" x14ac:dyDescent="0.3">
      <c r="A236">
        <v>235</v>
      </c>
      <c r="B236" t="s">
        <v>7902</v>
      </c>
      <c r="C236" t="s">
        <v>7427</v>
      </c>
      <c r="D236" t="s">
        <v>16029</v>
      </c>
      <c r="E236" s="1">
        <f t="shared" si="12"/>
        <v>40671</v>
      </c>
      <c r="F236">
        <f t="shared" si="13"/>
        <v>2011</v>
      </c>
      <c r="G236">
        <f t="shared" si="14"/>
        <v>5</v>
      </c>
      <c r="H236">
        <f t="shared" si="15"/>
        <v>7</v>
      </c>
      <c r="I236" s="1" t="s">
        <v>15622</v>
      </c>
      <c r="J236" s="1" t="s">
        <v>15626</v>
      </c>
      <c r="K236" s="42">
        <v>0.8</v>
      </c>
      <c r="L236" s="42">
        <v>1</v>
      </c>
      <c r="M236" s="1" t="s">
        <v>15616</v>
      </c>
    </row>
    <row r="237" spans="1:13" x14ac:dyDescent="0.3">
      <c r="A237">
        <v>236</v>
      </c>
      <c r="B237" t="s">
        <v>11039</v>
      </c>
      <c r="C237" t="s">
        <v>4358</v>
      </c>
      <c r="D237" t="s">
        <v>16029</v>
      </c>
      <c r="E237" s="1">
        <f t="shared" si="12"/>
        <v>40671</v>
      </c>
      <c r="F237">
        <f t="shared" si="13"/>
        <v>2011</v>
      </c>
      <c r="G237">
        <f t="shared" si="14"/>
        <v>5</v>
      </c>
      <c r="H237">
        <f t="shared" si="15"/>
        <v>7</v>
      </c>
      <c r="I237" s="1" t="s">
        <v>15622</v>
      </c>
      <c r="J237" s="1" t="s">
        <v>15628</v>
      </c>
      <c r="K237" s="42">
        <v>0</v>
      </c>
      <c r="L237" s="42">
        <v>0.5</v>
      </c>
      <c r="M237" s="1" t="s">
        <v>15615</v>
      </c>
    </row>
    <row r="238" spans="1:13" x14ac:dyDescent="0.3">
      <c r="A238">
        <v>237</v>
      </c>
      <c r="B238" t="s">
        <v>8391</v>
      </c>
      <c r="C238" t="s">
        <v>6951</v>
      </c>
      <c r="D238" t="s">
        <v>16030</v>
      </c>
      <c r="E238" s="1">
        <f t="shared" si="12"/>
        <v>40673</v>
      </c>
      <c r="F238">
        <f t="shared" si="13"/>
        <v>2011</v>
      </c>
      <c r="G238">
        <f t="shared" si="14"/>
        <v>5</v>
      </c>
      <c r="H238">
        <f t="shared" si="15"/>
        <v>2</v>
      </c>
      <c r="I238" s="1" t="s">
        <v>15622</v>
      </c>
      <c r="J238" s="1" t="s">
        <v>15623</v>
      </c>
      <c r="K238" s="42">
        <v>1</v>
      </c>
      <c r="L238" s="42">
        <v>1</v>
      </c>
      <c r="M238" s="1" t="s">
        <v>15615</v>
      </c>
    </row>
    <row r="239" spans="1:13" x14ac:dyDescent="0.3">
      <c r="A239">
        <v>238</v>
      </c>
      <c r="B239" t="s">
        <v>11531</v>
      </c>
      <c r="C239" t="s">
        <v>3873</v>
      </c>
      <c r="D239" t="s">
        <v>16030</v>
      </c>
      <c r="E239" s="1">
        <f t="shared" si="12"/>
        <v>40673</v>
      </c>
      <c r="F239">
        <f t="shared" si="13"/>
        <v>2011</v>
      </c>
      <c r="G239">
        <f t="shared" si="14"/>
        <v>5</v>
      </c>
      <c r="H239">
        <f t="shared" si="15"/>
        <v>2</v>
      </c>
      <c r="I239" s="1" t="s">
        <v>15622</v>
      </c>
      <c r="J239" s="1" t="s">
        <v>15626</v>
      </c>
      <c r="K239" s="42">
        <v>1</v>
      </c>
      <c r="L239" s="42">
        <v>0.96</v>
      </c>
      <c r="M239" s="1" t="s">
        <v>15616</v>
      </c>
    </row>
    <row r="240" spans="1:13" x14ac:dyDescent="0.3">
      <c r="A240">
        <v>239</v>
      </c>
      <c r="B240" t="s">
        <v>10243</v>
      </c>
      <c r="C240" t="s">
        <v>5136</v>
      </c>
      <c r="D240" t="s">
        <v>16030</v>
      </c>
      <c r="E240" s="1">
        <f t="shared" si="12"/>
        <v>40673</v>
      </c>
      <c r="F240">
        <f t="shared" si="13"/>
        <v>2011</v>
      </c>
      <c r="G240">
        <f t="shared" si="14"/>
        <v>5</v>
      </c>
      <c r="H240">
        <f t="shared" si="15"/>
        <v>2</v>
      </c>
      <c r="I240" s="1" t="s">
        <v>15622</v>
      </c>
      <c r="J240" s="1" t="s">
        <v>15626</v>
      </c>
      <c r="K240" s="42">
        <v>1</v>
      </c>
      <c r="L240" s="42">
        <v>1</v>
      </c>
      <c r="M240" s="1" t="s">
        <v>15615</v>
      </c>
    </row>
    <row r="241" spans="1:13" x14ac:dyDescent="0.3">
      <c r="A241">
        <v>240</v>
      </c>
      <c r="B241" t="s">
        <v>11268</v>
      </c>
      <c r="C241" t="s">
        <v>4133</v>
      </c>
      <c r="D241" t="s">
        <v>16031</v>
      </c>
      <c r="E241" s="1">
        <f t="shared" si="12"/>
        <v>40674</v>
      </c>
      <c r="F241">
        <f t="shared" si="13"/>
        <v>2011</v>
      </c>
      <c r="G241">
        <f t="shared" si="14"/>
        <v>5</v>
      </c>
      <c r="H241">
        <f t="shared" si="15"/>
        <v>3</v>
      </c>
      <c r="I241" s="1" t="s">
        <v>15622</v>
      </c>
      <c r="J241" s="1" t="s">
        <v>15623</v>
      </c>
      <c r="K241" s="42">
        <v>1</v>
      </c>
      <c r="L241" s="42">
        <v>0.8</v>
      </c>
      <c r="M241" s="1" t="s">
        <v>15616</v>
      </c>
    </row>
    <row r="242" spans="1:13" x14ac:dyDescent="0.3">
      <c r="A242">
        <v>241</v>
      </c>
      <c r="B242" t="s">
        <v>10414</v>
      </c>
      <c r="C242" t="s">
        <v>4965</v>
      </c>
      <c r="D242" t="s">
        <v>16031</v>
      </c>
      <c r="E242" s="1">
        <f t="shared" si="12"/>
        <v>40674</v>
      </c>
      <c r="F242">
        <f t="shared" si="13"/>
        <v>2011</v>
      </c>
      <c r="G242">
        <f t="shared" si="14"/>
        <v>5</v>
      </c>
      <c r="H242">
        <f t="shared" si="15"/>
        <v>3</v>
      </c>
      <c r="I242" s="1" t="s">
        <v>15622</v>
      </c>
      <c r="J242" s="1" t="s">
        <v>15626</v>
      </c>
      <c r="K242" s="42">
        <v>1</v>
      </c>
      <c r="L242" s="42">
        <v>1</v>
      </c>
      <c r="M242" s="1" t="s">
        <v>15616</v>
      </c>
    </row>
    <row r="243" spans="1:13" x14ac:dyDescent="0.3">
      <c r="A243">
        <v>242</v>
      </c>
      <c r="B243" t="s">
        <v>10281</v>
      </c>
      <c r="C243" t="s">
        <v>5098</v>
      </c>
      <c r="D243" t="s">
        <v>16032</v>
      </c>
      <c r="E243" s="1">
        <f t="shared" si="12"/>
        <v>40676</v>
      </c>
      <c r="F243">
        <f t="shared" si="13"/>
        <v>2011</v>
      </c>
      <c r="G243">
        <f t="shared" si="14"/>
        <v>5</v>
      </c>
      <c r="H243">
        <f t="shared" si="15"/>
        <v>5</v>
      </c>
      <c r="I243" s="1" t="s">
        <v>15622</v>
      </c>
      <c r="J243" s="1" t="s">
        <v>15626</v>
      </c>
      <c r="K243" s="42">
        <v>1</v>
      </c>
      <c r="L243" s="42">
        <v>0.55000000000000004</v>
      </c>
      <c r="M243" s="1" t="s">
        <v>15615</v>
      </c>
    </row>
    <row r="244" spans="1:13" x14ac:dyDescent="0.3">
      <c r="A244">
        <v>243</v>
      </c>
      <c r="B244" t="s">
        <v>9360</v>
      </c>
      <c r="C244" t="s">
        <v>5997</v>
      </c>
      <c r="D244" t="s">
        <v>16033</v>
      </c>
      <c r="E244" s="1">
        <f t="shared" si="12"/>
        <v>40677</v>
      </c>
      <c r="F244">
        <f t="shared" si="13"/>
        <v>2011</v>
      </c>
      <c r="G244">
        <f t="shared" si="14"/>
        <v>5</v>
      </c>
      <c r="H244">
        <f t="shared" si="15"/>
        <v>6</v>
      </c>
      <c r="I244" s="1" t="s">
        <v>15622</v>
      </c>
      <c r="J244" s="1" t="s">
        <v>15626</v>
      </c>
      <c r="K244" s="42">
        <v>1</v>
      </c>
      <c r="L244" s="42">
        <v>1</v>
      </c>
      <c r="M244" s="1" t="s">
        <v>15616</v>
      </c>
    </row>
    <row r="245" spans="1:13" x14ac:dyDescent="0.3">
      <c r="A245">
        <v>244</v>
      </c>
      <c r="B245" t="s">
        <v>10971</v>
      </c>
      <c r="C245" t="s">
        <v>4424</v>
      </c>
      <c r="D245" t="s">
        <v>16034</v>
      </c>
      <c r="E245" s="1">
        <f t="shared" si="12"/>
        <v>40678</v>
      </c>
      <c r="F245">
        <f t="shared" si="13"/>
        <v>2011</v>
      </c>
      <c r="G245">
        <f t="shared" si="14"/>
        <v>5</v>
      </c>
      <c r="H245">
        <f t="shared" si="15"/>
        <v>7</v>
      </c>
      <c r="I245" s="1" t="s">
        <v>15622</v>
      </c>
      <c r="J245" s="1" t="s">
        <v>15624</v>
      </c>
      <c r="K245" s="42">
        <v>1</v>
      </c>
      <c r="L245" s="42">
        <v>1</v>
      </c>
      <c r="M245" s="1" t="s">
        <v>15615</v>
      </c>
    </row>
    <row r="246" spans="1:13" x14ac:dyDescent="0.3">
      <c r="A246">
        <v>245</v>
      </c>
      <c r="B246" t="s">
        <v>9933</v>
      </c>
      <c r="C246" t="s">
        <v>5438</v>
      </c>
      <c r="D246" t="s">
        <v>16034</v>
      </c>
      <c r="E246" s="1">
        <f t="shared" si="12"/>
        <v>40678</v>
      </c>
      <c r="F246">
        <f t="shared" si="13"/>
        <v>2011</v>
      </c>
      <c r="G246">
        <f t="shared" si="14"/>
        <v>5</v>
      </c>
      <c r="H246">
        <f t="shared" si="15"/>
        <v>7</v>
      </c>
      <c r="I246" s="1" t="s">
        <v>15622</v>
      </c>
      <c r="J246" s="1" t="s">
        <v>15623</v>
      </c>
      <c r="K246" s="42">
        <v>0.92</v>
      </c>
      <c r="L246" s="42">
        <v>1</v>
      </c>
      <c r="M246" s="1" t="s">
        <v>15615</v>
      </c>
    </row>
    <row r="247" spans="1:13" x14ac:dyDescent="0.3">
      <c r="A247">
        <v>246</v>
      </c>
      <c r="B247" t="s">
        <v>9321</v>
      </c>
      <c r="C247" t="s">
        <v>6035</v>
      </c>
      <c r="D247" t="s">
        <v>16035</v>
      </c>
      <c r="E247" s="1">
        <f t="shared" si="12"/>
        <v>40681</v>
      </c>
      <c r="F247">
        <f t="shared" si="13"/>
        <v>2011</v>
      </c>
      <c r="G247">
        <f t="shared" si="14"/>
        <v>5</v>
      </c>
      <c r="H247">
        <f t="shared" si="15"/>
        <v>3</v>
      </c>
      <c r="I247" s="1" t="s">
        <v>15622</v>
      </c>
      <c r="J247" s="1" t="s">
        <v>15623</v>
      </c>
      <c r="K247" s="42">
        <v>0.82</v>
      </c>
      <c r="L247" s="42">
        <v>0.39</v>
      </c>
      <c r="M247" s="1" t="s">
        <v>15615</v>
      </c>
    </row>
    <row r="248" spans="1:13" x14ac:dyDescent="0.3">
      <c r="A248">
        <v>247</v>
      </c>
      <c r="B248" t="s">
        <v>10474</v>
      </c>
      <c r="C248" t="s">
        <v>4909</v>
      </c>
      <c r="D248" t="s">
        <v>16035</v>
      </c>
      <c r="E248" s="1">
        <f t="shared" si="12"/>
        <v>40681</v>
      </c>
      <c r="F248">
        <f t="shared" si="13"/>
        <v>2011</v>
      </c>
      <c r="G248">
        <f t="shared" si="14"/>
        <v>5</v>
      </c>
      <c r="H248">
        <f t="shared" si="15"/>
        <v>3</v>
      </c>
      <c r="I248" s="1" t="s">
        <v>15625</v>
      </c>
      <c r="J248" s="1" t="s">
        <v>15624</v>
      </c>
      <c r="K248" s="42">
        <v>0.9</v>
      </c>
      <c r="L248" s="42">
        <v>0.96</v>
      </c>
      <c r="M248" s="1" t="s">
        <v>15615</v>
      </c>
    </row>
    <row r="249" spans="1:13" x14ac:dyDescent="0.3">
      <c r="A249">
        <v>248</v>
      </c>
      <c r="B249" t="s">
        <v>9217</v>
      </c>
      <c r="C249" t="s">
        <v>6137</v>
      </c>
      <c r="D249" t="s">
        <v>16036</v>
      </c>
      <c r="E249" s="1">
        <f t="shared" si="12"/>
        <v>40683</v>
      </c>
      <c r="F249">
        <f t="shared" si="13"/>
        <v>2011</v>
      </c>
      <c r="G249">
        <f t="shared" si="14"/>
        <v>5</v>
      </c>
      <c r="H249">
        <f t="shared" si="15"/>
        <v>5</v>
      </c>
      <c r="I249" s="1" t="s">
        <v>15622</v>
      </c>
      <c r="J249" s="1" t="s">
        <v>15623</v>
      </c>
      <c r="K249" s="42">
        <v>0.67</v>
      </c>
      <c r="L249" s="42">
        <v>0.5</v>
      </c>
      <c r="M249" s="1" t="s">
        <v>15615</v>
      </c>
    </row>
    <row r="250" spans="1:13" x14ac:dyDescent="0.3">
      <c r="A250">
        <v>249</v>
      </c>
      <c r="B250" t="s">
        <v>8924</v>
      </c>
      <c r="C250" t="s">
        <v>6428</v>
      </c>
      <c r="D250" t="s">
        <v>16036</v>
      </c>
      <c r="E250" s="1">
        <f t="shared" si="12"/>
        <v>40683</v>
      </c>
      <c r="F250">
        <f t="shared" si="13"/>
        <v>2011</v>
      </c>
      <c r="G250">
        <f t="shared" si="14"/>
        <v>5</v>
      </c>
      <c r="H250">
        <f t="shared" si="15"/>
        <v>5</v>
      </c>
      <c r="I250" s="1" t="s">
        <v>15625</v>
      </c>
      <c r="J250" s="1" t="s">
        <v>15623</v>
      </c>
      <c r="K250" s="42">
        <v>1</v>
      </c>
      <c r="L250" s="42">
        <v>1</v>
      </c>
      <c r="M250" s="1" t="s">
        <v>15616</v>
      </c>
    </row>
    <row r="251" spans="1:13" x14ac:dyDescent="0.3">
      <c r="A251">
        <v>250</v>
      </c>
      <c r="B251" t="s">
        <v>10566</v>
      </c>
      <c r="C251" t="s">
        <v>4818</v>
      </c>
      <c r="D251" t="s">
        <v>16037</v>
      </c>
      <c r="E251" s="1">
        <f t="shared" si="12"/>
        <v>40685</v>
      </c>
      <c r="F251">
        <f t="shared" si="13"/>
        <v>2011</v>
      </c>
      <c r="G251">
        <f t="shared" si="14"/>
        <v>5</v>
      </c>
      <c r="H251">
        <f t="shared" si="15"/>
        <v>7</v>
      </c>
      <c r="I251" s="1" t="s">
        <v>15625</v>
      </c>
      <c r="J251" s="1" t="s">
        <v>15626</v>
      </c>
      <c r="K251" s="42">
        <v>1</v>
      </c>
      <c r="L251" s="42">
        <v>0.95</v>
      </c>
      <c r="M251" s="1" t="s">
        <v>15616</v>
      </c>
    </row>
    <row r="252" spans="1:13" x14ac:dyDescent="0.3">
      <c r="A252">
        <v>251</v>
      </c>
      <c r="B252" t="s">
        <v>9027</v>
      </c>
      <c r="C252" t="s">
        <v>6326</v>
      </c>
      <c r="D252" t="s">
        <v>16038</v>
      </c>
      <c r="E252" s="1">
        <f t="shared" si="12"/>
        <v>40686</v>
      </c>
      <c r="F252">
        <f t="shared" si="13"/>
        <v>2011</v>
      </c>
      <c r="G252">
        <f t="shared" si="14"/>
        <v>5</v>
      </c>
      <c r="H252">
        <f t="shared" si="15"/>
        <v>1</v>
      </c>
      <c r="I252" s="1" t="s">
        <v>15622</v>
      </c>
      <c r="J252" s="1" t="s">
        <v>15626</v>
      </c>
      <c r="K252" s="42">
        <v>1</v>
      </c>
      <c r="L252" s="42">
        <v>0.96</v>
      </c>
      <c r="M252" s="1" t="s">
        <v>15616</v>
      </c>
    </row>
    <row r="253" spans="1:13" x14ac:dyDescent="0.3">
      <c r="A253">
        <v>252</v>
      </c>
      <c r="B253" t="s">
        <v>11784</v>
      </c>
      <c r="C253" t="s">
        <v>3626</v>
      </c>
      <c r="D253" t="s">
        <v>16038</v>
      </c>
      <c r="E253" s="1">
        <f t="shared" si="12"/>
        <v>40686</v>
      </c>
      <c r="F253">
        <f t="shared" si="13"/>
        <v>2011</v>
      </c>
      <c r="G253">
        <f t="shared" si="14"/>
        <v>5</v>
      </c>
      <c r="H253">
        <f t="shared" si="15"/>
        <v>1</v>
      </c>
      <c r="I253" s="1" t="s">
        <v>15625</v>
      </c>
      <c r="J253" s="1" t="s">
        <v>15624</v>
      </c>
      <c r="K253" s="42">
        <v>1</v>
      </c>
      <c r="L253" s="42">
        <v>1</v>
      </c>
      <c r="M253" s="1" t="s">
        <v>15616</v>
      </c>
    </row>
    <row r="254" spans="1:13" x14ac:dyDescent="0.3">
      <c r="A254">
        <v>253</v>
      </c>
      <c r="B254" t="s">
        <v>11558</v>
      </c>
      <c r="C254" t="s">
        <v>3847</v>
      </c>
      <c r="D254" t="s">
        <v>16038</v>
      </c>
      <c r="E254" s="1">
        <f t="shared" si="12"/>
        <v>40686</v>
      </c>
      <c r="F254">
        <f t="shared" si="13"/>
        <v>2011</v>
      </c>
      <c r="G254">
        <f t="shared" si="14"/>
        <v>5</v>
      </c>
      <c r="H254">
        <f t="shared" si="15"/>
        <v>1</v>
      </c>
      <c r="I254" s="1" t="s">
        <v>15622</v>
      </c>
      <c r="J254" s="1" t="s">
        <v>15626</v>
      </c>
      <c r="K254" s="42">
        <v>1</v>
      </c>
      <c r="L254" s="42">
        <v>1</v>
      </c>
      <c r="M254" s="1" t="s">
        <v>15616</v>
      </c>
    </row>
    <row r="255" spans="1:13" x14ac:dyDescent="0.3">
      <c r="A255">
        <v>254</v>
      </c>
      <c r="B255" t="s">
        <v>7696</v>
      </c>
      <c r="C255" t="s">
        <v>7622</v>
      </c>
      <c r="D255" t="s">
        <v>16039</v>
      </c>
      <c r="E255" s="1">
        <f t="shared" si="12"/>
        <v>40687</v>
      </c>
      <c r="F255">
        <f t="shared" si="13"/>
        <v>2011</v>
      </c>
      <c r="G255">
        <f t="shared" si="14"/>
        <v>5</v>
      </c>
      <c r="H255">
        <f t="shared" si="15"/>
        <v>2</v>
      </c>
      <c r="I255" s="1" t="s">
        <v>15622</v>
      </c>
      <c r="J255" s="1" t="s">
        <v>15624</v>
      </c>
      <c r="K255" s="42">
        <v>1</v>
      </c>
      <c r="L255" s="42">
        <v>0.9</v>
      </c>
      <c r="M255" s="1" t="s">
        <v>15616</v>
      </c>
    </row>
    <row r="256" spans="1:13" x14ac:dyDescent="0.3">
      <c r="A256">
        <v>255</v>
      </c>
      <c r="B256" t="s">
        <v>9931</v>
      </c>
      <c r="C256" t="s">
        <v>5440</v>
      </c>
      <c r="D256" t="s">
        <v>16040</v>
      </c>
      <c r="E256" s="1">
        <f t="shared" si="12"/>
        <v>40688</v>
      </c>
      <c r="F256">
        <f t="shared" si="13"/>
        <v>2011</v>
      </c>
      <c r="G256">
        <f t="shared" si="14"/>
        <v>5</v>
      </c>
      <c r="H256">
        <f t="shared" si="15"/>
        <v>3</v>
      </c>
      <c r="I256" s="1" t="s">
        <v>15622</v>
      </c>
      <c r="J256" s="1" t="s">
        <v>15626</v>
      </c>
      <c r="K256" s="42">
        <v>1</v>
      </c>
      <c r="L256" s="42">
        <v>1</v>
      </c>
      <c r="M256" s="1" t="s">
        <v>15615</v>
      </c>
    </row>
    <row r="257" spans="1:13" x14ac:dyDescent="0.3">
      <c r="A257">
        <v>256</v>
      </c>
      <c r="B257" t="s">
        <v>10003</v>
      </c>
      <c r="C257" t="s">
        <v>5370</v>
      </c>
      <c r="D257" t="s">
        <v>16040</v>
      </c>
      <c r="E257" s="1">
        <f t="shared" si="12"/>
        <v>40688</v>
      </c>
      <c r="F257">
        <f t="shared" si="13"/>
        <v>2011</v>
      </c>
      <c r="G257">
        <f t="shared" si="14"/>
        <v>5</v>
      </c>
      <c r="H257">
        <f t="shared" si="15"/>
        <v>3</v>
      </c>
      <c r="I257" s="1" t="s">
        <v>15622</v>
      </c>
      <c r="J257" s="1" t="s">
        <v>15628</v>
      </c>
      <c r="K257" s="42">
        <v>0.22</v>
      </c>
      <c r="L257" s="42">
        <v>0.79</v>
      </c>
      <c r="M257" s="1" t="s">
        <v>15616</v>
      </c>
    </row>
    <row r="258" spans="1:13" x14ac:dyDescent="0.3">
      <c r="A258">
        <v>257</v>
      </c>
      <c r="B258" t="s">
        <v>9202</v>
      </c>
      <c r="C258" t="s">
        <v>6152</v>
      </c>
      <c r="D258" t="s">
        <v>16041</v>
      </c>
      <c r="E258" s="1">
        <f t="shared" si="12"/>
        <v>40689</v>
      </c>
      <c r="F258">
        <f t="shared" si="13"/>
        <v>2011</v>
      </c>
      <c r="G258">
        <f t="shared" si="14"/>
        <v>5</v>
      </c>
      <c r="H258">
        <f t="shared" si="15"/>
        <v>4</v>
      </c>
      <c r="I258" s="1" t="s">
        <v>15622</v>
      </c>
      <c r="J258" s="1" t="s">
        <v>15626</v>
      </c>
      <c r="K258" s="42">
        <v>0.88</v>
      </c>
      <c r="L258" s="42">
        <v>0.98</v>
      </c>
      <c r="M258" s="1" t="s">
        <v>15615</v>
      </c>
    </row>
    <row r="259" spans="1:13" x14ac:dyDescent="0.3">
      <c r="A259">
        <v>258</v>
      </c>
      <c r="B259" t="s">
        <v>8709</v>
      </c>
      <c r="C259" t="s">
        <v>6639</v>
      </c>
      <c r="D259" t="s">
        <v>16042</v>
      </c>
      <c r="E259" s="1">
        <f t="shared" ref="E259:E322" si="16">DATE(LEFT(D259,4),MID(D259,5,2),RIGHT(D259,2))</f>
        <v>40693</v>
      </c>
      <c r="F259">
        <f t="shared" ref="F259:F322" si="17">YEAR(E259)</f>
        <v>2011</v>
      </c>
      <c r="G259">
        <f t="shared" ref="G259:G322" si="18">MONTH(E259)</f>
        <v>5</v>
      </c>
      <c r="H259">
        <f t="shared" ref="H259:H322" si="19">WEEKDAY(E259,2)</f>
        <v>1</v>
      </c>
      <c r="I259" s="1" t="s">
        <v>15622</v>
      </c>
      <c r="J259" s="1" t="s">
        <v>15623</v>
      </c>
      <c r="K259" s="42">
        <v>0.56999999999999995</v>
      </c>
      <c r="L259" s="42">
        <v>0.78</v>
      </c>
      <c r="M259" s="1" t="s">
        <v>15616</v>
      </c>
    </row>
    <row r="260" spans="1:13" x14ac:dyDescent="0.3">
      <c r="A260">
        <v>259</v>
      </c>
      <c r="B260" t="s">
        <v>8432</v>
      </c>
      <c r="C260" t="s">
        <v>6910</v>
      </c>
      <c r="D260" t="s">
        <v>16042</v>
      </c>
      <c r="E260" s="1">
        <f t="shared" si="16"/>
        <v>40693</v>
      </c>
      <c r="F260">
        <f t="shared" si="17"/>
        <v>2011</v>
      </c>
      <c r="G260">
        <f t="shared" si="18"/>
        <v>5</v>
      </c>
      <c r="H260">
        <f t="shared" si="19"/>
        <v>1</v>
      </c>
      <c r="I260" s="1" t="s">
        <v>15622</v>
      </c>
      <c r="J260" s="1" t="s">
        <v>15624</v>
      </c>
      <c r="K260" s="42">
        <v>0.78</v>
      </c>
      <c r="L260" s="42">
        <v>1</v>
      </c>
      <c r="M260" s="1" t="s">
        <v>15615</v>
      </c>
    </row>
    <row r="261" spans="1:13" x14ac:dyDescent="0.3">
      <c r="A261">
        <v>260</v>
      </c>
      <c r="B261" t="s">
        <v>8942</v>
      </c>
      <c r="C261" t="s">
        <v>6411</v>
      </c>
      <c r="D261" t="s">
        <v>16043</v>
      </c>
      <c r="E261" s="1">
        <f t="shared" si="16"/>
        <v>40694</v>
      </c>
      <c r="F261">
        <f t="shared" si="17"/>
        <v>2011</v>
      </c>
      <c r="G261">
        <f t="shared" si="18"/>
        <v>5</v>
      </c>
      <c r="H261">
        <f t="shared" si="19"/>
        <v>2</v>
      </c>
      <c r="I261" s="1" t="s">
        <v>15622</v>
      </c>
      <c r="J261" s="1" t="s">
        <v>15626</v>
      </c>
      <c r="K261" s="42">
        <v>1</v>
      </c>
      <c r="L261" s="42">
        <v>1</v>
      </c>
      <c r="M261" s="1" t="s">
        <v>15616</v>
      </c>
    </row>
    <row r="262" spans="1:13" x14ac:dyDescent="0.3">
      <c r="A262">
        <v>261</v>
      </c>
      <c r="B262" t="s">
        <v>11239</v>
      </c>
      <c r="C262" t="s">
        <v>4162</v>
      </c>
      <c r="D262" t="s">
        <v>16043</v>
      </c>
      <c r="E262" s="1">
        <f t="shared" si="16"/>
        <v>40694</v>
      </c>
      <c r="F262">
        <f t="shared" si="17"/>
        <v>2011</v>
      </c>
      <c r="G262">
        <f t="shared" si="18"/>
        <v>5</v>
      </c>
      <c r="H262">
        <f t="shared" si="19"/>
        <v>2</v>
      </c>
      <c r="I262" s="1" t="s">
        <v>15622</v>
      </c>
      <c r="J262" s="1" t="s">
        <v>15624</v>
      </c>
      <c r="K262" s="42">
        <v>1</v>
      </c>
      <c r="L262" s="42">
        <v>1</v>
      </c>
      <c r="M262" s="1" t="s">
        <v>15616</v>
      </c>
    </row>
    <row r="263" spans="1:13" x14ac:dyDescent="0.3">
      <c r="A263">
        <v>262</v>
      </c>
      <c r="B263" t="s">
        <v>11124</v>
      </c>
      <c r="C263" t="s">
        <v>4276</v>
      </c>
      <c r="D263" t="s">
        <v>16044</v>
      </c>
      <c r="E263" s="1">
        <f t="shared" si="16"/>
        <v>40696</v>
      </c>
      <c r="F263">
        <f t="shared" si="17"/>
        <v>2011</v>
      </c>
      <c r="G263">
        <f t="shared" si="18"/>
        <v>6</v>
      </c>
      <c r="H263">
        <f t="shared" si="19"/>
        <v>4</v>
      </c>
      <c r="I263" s="1" t="s">
        <v>15622</v>
      </c>
      <c r="J263" s="1" t="s">
        <v>15623</v>
      </c>
      <c r="K263" s="42">
        <v>1</v>
      </c>
      <c r="L263" s="42">
        <v>1</v>
      </c>
      <c r="M263" s="1" t="s">
        <v>15615</v>
      </c>
    </row>
    <row r="264" spans="1:13" x14ac:dyDescent="0.3">
      <c r="A264">
        <v>263</v>
      </c>
      <c r="B264" t="s">
        <v>11544</v>
      </c>
      <c r="C264" t="s">
        <v>3860</v>
      </c>
      <c r="D264" t="s">
        <v>16044</v>
      </c>
      <c r="E264" s="1">
        <f t="shared" si="16"/>
        <v>40696</v>
      </c>
      <c r="F264">
        <f t="shared" si="17"/>
        <v>2011</v>
      </c>
      <c r="G264">
        <f t="shared" si="18"/>
        <v>6</v>
      </c>
      <c r="H264">
        <f t="shared" si="19"/>
        <v>4</v>
      </c>
      <c r="I264" s="1" t="s">
        <v>15622</v>
      </c>
      <c r="J264" s="1" t="s">
        <v>15623</v>
      </c>
      <c r="K264" s="42">
        <v>0.5</v>
      </c>
      <c r="L264" s="42">
        <v>0</v>
      </c>
      <c r="M264" s="1" t="s">
        <v>15615</v>
      </c>
    </row>
    <row r="265" spans="1:13" x14ac:dyDescent="0.3">
      <c r="A265">
        <v>264</v>
      </c>
      <c r="B265" t="s">
        <v>8045</v>
      </c>
      <c r="C265" t="s">
        <v>7287</v>
      </c>
      <c r="D265" t="s">
        <v>16045</v>
      </c>
      <c r="E265" s="1">
        <f t="shared" si="16"/>
        <v>40698</v>
      </c>
      <c r="F265">
        <f t="shared" si="17"/>
        <v>2011</v>
      </c>
      <c r="G265">
        <f t="shared" si="18"/>
        <v>6</v>
      </c>
      <c r="H265">
        <f t="shared" si="19"/>
        <v>6</v>
      </c>
      <c r="I265" s="1" t="s">
        <v>15622</v>
      </c>
      <c r="J265" s="1" t="s">
        <v>15624</v>
      </c>
      <c r="K265" s="42">
        <v>1</v>
      </c>
      <c r="L265" s="42">
        <v>1</v>
      </c>
      <c r="M265" s="1" t="s">
        <v>15615</v>
      </c>
    </row>
    <row r="266" spans="1:13" x14ac:dyDescent="0.3">
      <c r="A266">
        <v>265</v>
      </c>
      <c r="B266" t="s">
        <v>9317</v>
      </c>
      <c r="C266" t="s">
        <v>6039</v>
      </c>
      <c r="D266" t="s">
        <v>16046</v>
      </c>
      <c r="E266" s="1">
        <f t="shared" si="16"/>
        <v>40700</v>
      </c>
      <c r="F266">
        <f t="shared" si="17"/>
        <v>2011</v>
      </c>
      <c r="G266">
        <f t="shared" si="18"/>
        <v>6</v>
      </c>
      <c r="H266">
        <f t="shared" si="19"/>
        <v>1</v>
      </c>
      <c r="I266" s="1" t="s">
        <v>15622</v>
      </c>
      <c r="J266" s="1" t="s">
        <v>15628</v>
      </c>
      <c r="K266" s="42">
        <v>0.22</v>
      </c>
      <c r="L266" s="42">
        <v>0</v>
      </c>
      <c r="M266" s="1" t="s">
        <v>15615</v>
      </c>
    </row>
    <row r="267" spans="1:13" x14ac:dyDescent="0.3">
      <c r="A267">
        <v>266</v>
      </c>
      <c r="B267" t="s">
        <v>10360</v>
      </c>
      <c r="C267" t="s">
        <v>5019</v>
      </c>
      <c r="D267" t="s">
        <v>16047</v>
      </c>
      <c r="E267" s="1">
        <f t="shared" si="16"/>
        <v>40701</v>
      </c>
      <c r="F267">
        <f t="shared" si="17"/>
        <v>2011</v>
      </c>
      <c r="G267">
        <f t="shared" si="18"/>
        <v>6</v>
      </c>
      <c r="H267">
        <f t="shared" si="19"/>
        <v>2</v>
      </c>
      <c r="I267" s="1" t="s">
        <v>15622</v>
      </c>
      <c r="J267" s="1" t="s">
        <v>15624</v>
      </c>
      <c r="K267" s="42">
        <v>1</v>
      </c>
      <c r="L267" s="42">
        <v>0.33</v>
      </c>
      <c r="M267" s="1" t="s">
        <v>15615</v>
      </c>
    </row>
    <row r="268" spans="1:13" x14ac:dyDescent="0.3">
      <c r="A268">
        <v>267</v>
      </c>
      <c r="B268" t="s">
        <v>11162</v>
      </c>
      <c r="C268" t="s">
        <v>4238</v>
      </c>
      <c r="D268" t="s">
        <v>16048</v>
      </c>
      <c r="E268" s="1">
        <f t="shared" si="16"/>
        <v>40702</v>
      </c>
      <c r="F268">
        <f t="shared" si="17"/>
        <v>2011</v>
      </c>
      <c r="G268">
        <f t="shared" si="18"/>
        <v>6</v>
      </c>
      <c r="H268">
        <f t="shared" si="19"/>
        <v>3</v>
      </c>
      <c r="I268" s="1" t="s">
        <v>15622</v>
      </c>
      <c r="J268" s="1" t="s">
        <v>15624</v>
      </c>
      <c r="K268" s="42">
        <v>0.8</v>
      </c>
      <c r="L268" s="42">
        <v>0.48</v>
      </c>
      <c r="M268" s="1" t="s">
        <v>15615</v>
      </c>
    </row>
    <row r="269" spans="1:13" x14ac:dyDescent="0.3">
      <c r="A269">
        <v>268</v>
      </c>
      <c r="B269" t="s">
        <v>9307</v>
      </c>
      <c r="C269" t="s">
        <v>6049</v>
      </c>
      <c r="D269" t="s">
        <v>16049</v>
      </c>
      <c r="E269" s="1">
        <f t="shared" si="16"/>
        <v>40703</v>
      </c>
      <c r="F269">
        <f t="shared" si="17"/>
        <v>2011</v>
      </c>
      <c r="G269">
        <f t="shared" si="18"/>
        <v>6</v>
      </c>
      <c r="H269">
        <f t="shared" si="19"/>
        <v>4</v>
      </c>
      <c r="I269" s="1" t="s">
        <v>15622</v>
      </c>
      <c r="J269" s="1" t="s">
        <v>15624</v>
      </c>
      <c r="K269" s="42">
        <v>1</v>
      </c>
      <c r="L269" s="42">
        <v>0.76</v>
      </c>
      <c r="M269" s="1" t="s">
        <v>15615</v>
      </c>
    </row>
    <row r="270" spans="1:13" x14ac:dyDescent="0.3">
      <c r="A270">
        <v>269</v>
      </c>
      <c r="B270" t="s">
        <v>8668</v>
      </c>
      <c r="C270" t="s">
        <v>6680</v>
      </c>
      <c r="D270" t="s">
        <v>16049</v>
      </c>
      <c r="E270" s="1">
        <f t="shared" si="16"/>
        <v>40703</v>
      </c>
      <c r="F270">
        <f t="shared" si="17"/>
        <v>2011</v>
      </c>
      <c r="G270">
        <f t="shared" si="18"/>
        <v>6</v>
      </c>
      <c r="H270">
        <f t="shared" si="19"/>
        <v>4</v>
      </c>
      <c r="I270" s="1" t="s">
        <v>15622</v>
      </c>
      <c r="J270" s="1" t="s">
        <v>15623</v>
      </c>
      <c r="K270" s="42">
        <v>0.7</v>
      </c>
      <c r="L270" s="42">
        <v>0.96</v>
      </c>
      <c r="M270" s="1" t="s">
        <v>15616</v>
      </c>
    </row>
    <row r="271" spans="1:13" x14ac:dyDescent="0.3">
      <c r="A271">
        <v>270</v>
      </c>
      <c r="B271" t="s">
        <v>8933</v>
      </c>
      <c r="C271" t="s">
        <v>6419</v>
      </c>
      <c r="D271" t="s">
        <v>16050</v>
      </c>
      <c r="E271" s="1">
        <f t="shared" si="16"/>
        <v>40704</v>
      </c>
      <c r="F271">
        <f t="shared" si="17"/>
        <v>2011</v>
      </c>
      <c r="G271">
        <f t="shared" si="18"/>
        <v>6</v>
      </c>
      <c r="H271">
        <f t="shared" si="19"/>
        <v>5</v>
      </c>
      <c r="I271" s="1" t="s">
        <v>15622</v>
      </c>
      <c r="J271" s="1" t="s">
        <v>15626</v>
      </c>
      <c r="K271" s="42">
        <v>1</v>
      </c>
      <c r="L271" s="42">
        <v>0.93</v>
      </c>
      <c r="M271" s="1" t="s">
        <v>15616</v>
      </c>
    </row>
    <row r="272" spans="1:13" x14ac:dyDescent="0.3">
      <c r="A272">
        <v>271</v>
      </c>
      <c r="B272" t="s">
        <v>9204</v>
      </c>
      <c r="C272" t="s">
        <v>6150</v>
      </c>
      <c r="D272" t="s">
        <v>16051</v>
      </c>
      <c r="E272" s="1">
        <f t="shared" si="16"/>
        <v>40707</v>
      </c>
      <c r="F272">
        <f t="shared" si="17"/>
        <v>2011</v>
      </c>
      <c r="G272">
        <f t="shared" si="18"/>
        <v>6</v>
      </c>
      <c r="H272">
        <f t="shared" si="19"/>
        <v>1</v>
      </c>
      <c r="I272" s="1" t="s">
        <v>15625</v>
      </c>
      <c r="J272" s="1" t="s">
        <v>15623</v>
      </c>
      <c r="K272" s="42">
        <v>1</v>
      </c>
      <c r="L272" s="42">
        <v>0.84</v>
      </c>
      <c r="M272" s="1" t="s">
        <v>15616</v>
      </c>
    </row>
    <row r="273" spans="1:13" x14ac:dyDescent="0.3">
      <c r="A273">
        <v>272</v>
      </c>
      <c r="B273" t="s">
        <v>9529</v>
      </c>
      <c r="C273" t="s">
        <v>5831</v>
      </c>
      <c r="D273" t="s">
        <v>16052</v>
      </c>
      <c r="E273" s="1">
        <f t="shared" si="16"/>
        <v>40708</v>
      </c>
      <c r="F273">
        <f t="shared" si="17"/>
        <v>2011</v>
      </c>
      <c r="G273">
        <f t="shared" si="18"/>
        <v>6</v>
      </c>
      <c r="H273">
        <f t="shared" si="19"/>
        <v>2</v>
      </c>
      <c r="I273" s="1" t="s">
        <v>15622</v>
      </c>
      <c r="J273" s="1" t="s">
        <v>15624</v>
      </c>
      <c r="K273" s="42">
        <v>1</v>
      </c>
      <c r="L273" s="42">
        <v>0.93</v>
      </c>
      <c r="M273" s="1" t="s">
        <v>15616</v>
      </c>
    </row>
    <row r="274" spans="1:13" x14ac:dyDescent="0.3">
      <c r="A274">
        <v>273</v>
      </c>
      <c r="B274" t="s">
        <v>8979</v>
      </c>
      <c r="C274" t="s">
        <v>6374</v>
      </c>
      <c r="D274" t="s">
        <v>16053</v>
      </c>
      <c r="E274" s="1">
        <f t="shared" si="16"/>
        <v>40709</v>
      </c>
      <c r="F274">
        <f t="shared" si="17"/>
        <v>2011</v>
      </c>
      <c r="G274">
        <f t="shared" si="18"/>
        <v>6</v>
      </c>
      <c r="H274">
        <f t="shared" si="19"/>
        <v>3</v>
      </c>
      <c r="I274" s="1" t="s">
        <v>15704</v>
      </c>
      <c r="J274" s="1" t="s">
        <v>15623</v>
      </c>
      <c r="K274" s="42">
        <v>1</v>
      </c>
      <c r="L274" s="42">
        <v>0.4</v>
      </c>
      <c r="M274" s="1" t="s">
        <v>15616</v>
      </c>
    </row>
    <row r="275" spans="1:13" x14ac:dyDescent="0.3">
      <c r="A275">
        <v>274</v>
      </c>
      <c r="B275" t="s">
        <v>8817</v>
      </c>
      <c r="C275" t="s">
        <v>6531</v>
      </c>
      <c r="D275" t="s">
        <v>16054</v>
      </c>
      <c r="E275" s="1">
        <f t="shared" si="16"/>
        <v>40710</v>
      </c>
      <c r="F275">
        <f t="shared" si="17"/>
        <v>2011</v>
      </c>
      <c r="G275">
        <f t="shared" si="18"/>
        <v>6</v>
      </c>
      <c r="H275">
        <f t="shared" si="19"/>
        <v>4</v>
      </c>
      <c r="I275" s="1" t="s">
        <v>15622</v>
      </c>
      <c r="J275" s="1" t="s">
        <v>15626</v>
      </c>
      <c r="K275" s="42">
        <v>1</v>
      </c>
      <c r="L275" s="42">
        <v>0.9</v>
      </c>
      <c r="M275" s="1" t="s">
        <v>15616</v>
      </c>
    </row>
    <row r="276" spans="1:13" x14ac:dyDescent="0.3">
      <c r="A276">
        <v>275</v>
      </c>
      <c r="B276" t="s">
        <v>7755</v>
      </c>
      <c r="C276" t="s">
        <v>7566</v>
      </c>
      <c r="D276" t="s">
        <v>16055</v>
      </c>
      <c r="E276" s="1">
        <f t="shared" si="16"/>
        <v>40711</v>
      </c>
      <c r="F276">
        <f t="shared" si="17"/>
        <v>2011</v>
      </c>
      <c r="G276">
        <f t="shared" si="18"/>
        <v>6</v>
      </c>
      <c r="H276">
        <f t="shared" si="19"/>
        <v>5</v>
      </c>
      <c r="I276" s="1" t="s">
        <v>15622</v>
      </c>
      <c r="J276" s="1" t="s">
        <v>15626</v>
      </c>
      <c r="K276" s="42">
        <v>1</v>
      </c>
      <c r="L276" s="42">
        <v>0.84</v>
      </c>
      <c r="M276" s="1" t="s">
        <v>15616</v>
      </c>
    </row>
    <row r="277" spans="1:13" x14ac:dyDescent="0.3">
      <c r="A277">
        <v>276</v>
      </c>
      <c r="B277" t="s">
        <v>7776</v>
      </c>
      <c r="C277" t="s">
        <v>7546</v>
      </c>
      <c r="D277" t="s">
        <v>16056</v>
      </c>
      <c r="E277" s="1">
        <f t="shared" si="16"/>
        <v>40712</v>
      </c>
      <c r="F277">
        <f t="shared" si="17"/>
        <v>2011</v>
      </c>
      <c r="G277">
        <f t="shared" si="18"/>
        <v>6</v>
      </c>
      <c r="H277">
        <f t="shared" si="19"/>
        <v>6</v>
      </c>
      <c r="I277" s="1" t="s">
        <v>15622</v>
      </c>
      <c r="J277" s="1" t="s">
        <v>15623</v>
      </c>
      <c r="K277" s="42">
        <v>0.6</v>
      </c>
      <c r="L277" s="42">
        <v>0.27</v>
      </c>
      <c r="M277" s="1" t="s">
        <v>15615</v>
      </c>
    </row>
    <row r="278" spans="1:13" x14ac:dyDescent="0.3">
      <c r="A278">
        <v>277</v>
      </c>
      <c r="B278" t="s">
        <v>7697</v>
      </c>
      <c r="C278" t="s">
        <v>7621</v>
      </c>
      <c r="D278" t="s">
        <v>16057</v>
      </c>
      <c r="E278" s="1">
        <f t="shared" si="16"/>
        <v>40713</v>
      </c>
      <c r="F278">
        <f t="shared" si="17"/>
        <v>2011</v>
      </c>
      <c r="G278">
        <f t="shared" si="18"/>
        <v>6</v>
      </c>
      <c r="H278">
        <f t="shared" si="19"/>
        <v>7</v>
      </c>
      <c r="I278" s="1" t="s">
        <v>15622</v>
      </c>
      <c r="J278" s="1" t="s">
        <v>15626</v>
      </c>
      <c r="K278" s="42">
        <v>1</v>
      </c>
      <c r="L278" s="42">
        <v>0.72</v>
      </c>
      <c r="M278" s="1" t="s">
        <v>15616</v>
      </c>
    </row>
    <row r="279" spans="1:13" x14ac:dyDescent="0.3">
      <c r="A279">
        <v>278</v>
      </c>
      <c r="B279" t="s">
        <v>11425</v>
      </c>
      <c r="C279" t="s">
        <v>3976</v>
      </c>
      <c r="D279" t="s">
        <v>16057</v>
      </c>
      <c r="E279" s="1">
        <f t="shared" si="16"/>
        <v>40713</v>
      </c>
      <c r="F279">
        <f t="shared" si="17"/>
        <v>2011</v>
      </c>
      <c r="G279">
        <f t="shared" si="18"/>
        <v>6</v>
      </c>
      <c r="H279">
        <f t="shared" si="19"/>
        <v>7</v>
      </c>
      <c r="I279" s="1" t="s">
        <v>15622</v>
      </c>
      <c r="J279" s="1" t="s">
        <v>15626</v>
      </c>
      <c r="K279" s="42">
        <v>1</v>
      </c>
      <c r="L279" s="42">
        <v>1</v>
      </c>
      <c r="M279" s="1" t="s">
        <v>15616</v>
      </c>
    </row>
    <row r="280" spans="1:13" x14ac:dyDescent="0.3">
      <c r="A280">
        <v>279</v>
      </c>
      <c r="B280" t="s">
        <v>10941</v>
      </c>
      <c r="C280" t="s">
        <v>4453</v>
      </c>
      <c r="D280" t="s">
        <v>16058</v>
      </c>
      <c r="E280" s="1">
        <f t="shared" si="16"/>
        <v>40714</v>
      </c>
      <c r="F280">
        <f t="shared" si="17"/>
        <v>2011</v>
      </c>
      <c r="G280">
        <f t="shared" si="18"/>
        <v>6</v>
      </c>
      <c r="H280">
        <f t="shared" si="19"/>
        <v>1</v>
      </c>
      <c r="I280" s="1" t="s">
        <v>15625</v>
      </c>
      <c r="J280" s="1" t="s">
        <v>15626</v>
      </c>
      <c r="K280" s="42">
        <v>1</v>
      </c>
      <c r="L280" s="42">
        <v>1</v>
      </c>
      <c r="M280" s="1" t="s">
        <v>15616</v>
      </c>
    </row>
    <row r="281" spans="1:13" x14ac:dyDescent="0.3">
      <c r="A281">
        <v>280</v>
      </c>
      <c r="B281" t="s">
        <v>8422</v>
      </c>
      <c r="C281" t="s">
        <v>6920</v>
      </c>
      <c r="D281" t="s">
        <v>16058</v>
      </c>
      <c r="E281" s="1">
        <f t="shared" si="16"/>
        <v>40714</v>
      </c>
      <c r="F281">
        <f t="shared" si="17"/>
        <v>2011</v>
      </c>
      <c r="G281">
        <f t="shared" si="18"/>
        <v>6</v>
      </c>
      <c r="H281">
        <f t="shared" si="19"/>
        <v>1</v>
      </c>
      <c r="I281" s="1" t="s">
        <v>15622</v>
      </c>
      <c r="J281" s="1" t="s">
        <v>15626</v>
      </c>
      <c r="K281" s="42">
        <v>1</v>
      </c>
      <c r="L281" s="42">
        <v>0.4</v>
      </c>
      <c r="M281" s="1" t="s">
        <v>15615</v>
      </c>
    </row>
    <row r="282" spans="1:13" x14ac:dyDescent="0.3">
      <c r="A282">
        <v>281</v>
      </c>
      <c r="B282" t="s">
        <v>11321</v>
      </c>
      <c r="C282" t="s">
        <v>4080</v>
      </c>
      <c r="D282" t="s">
        <v>16059</v>
      </c>
      <c r="E282" s="1">
        <f t="shared" si="16"/>
        <v>40715</v>
      </c>
      <c r="F282">
        <f t="shared" si="17"/>
        <v>2011</v>
      </c>
      <c r="G282">
        <f t="shared" si="18"/>
        <v>6</v>
      </c>
      <c r="H282">
        <f t="shared" si="19"/>
        <v>2</v>
      </c>
      <c r="I282" s="1" t="s">
        <v>15622</v>
      </c>
      <c r="J282" s="1" t="s">
        <v>15626</v>
      </c>
      <c r="K282" s="42">
        <v>1</v>
      </c>
      <c r="L282" s="42">
        <v>0.67</v>
      </c>
      <c r="M282" s="1" t="s">
        <v>15616</v>
      </c>
    </row>
    <row r="283" spans="1:13" x14ac:dyDescent="0.3">
      <c r="A283">
        <v>282</v>
      </c>
      <c r="B283" t="s">
        <v>8525</v>
      </c>
      <c r="C283" t="s">
        <v>3547</v>
      </c>
      <c r="D283" t="s">
        <v>16060</v>
      </c>
      <c r="E283" s="1">
        <f t="shared" si="16"/>
        <v>40716</v>
      </c>
      <c r="F283">
        <f t="shared" si="17"/>
        <v>2011</v>
      </c>
      <c r="G283">
        <f t="shared" si="18"/>
        <v>6</v>
      </c>
      <c r="H283">
        <f t="shared" si="19"/>
        <v>3</v>
      </c>
      <c r="I283" s="1" t="s">
        <v>15622</v>
      </c>
      <c r="J283" s="1" t="s">
        <v>15626</v>
      </c>
      <c r="K283" s="42">
        <v>1</v>
      </c>
      <c r="L283" s="42">
        <v>1</v>
      </c>
      <c r="M283" s="1" t="s">
        <v>15615</v>
      </c>
    </row>
    <row r="284" spans="1:13" x14ac:dyDescent="0.3">
      <c r="A284">
        <v>283</v>
      </c>
      <c r="B284" t="s">
        <v>9983</v>
      </c>
      <c r="C284" t="s">
        <v>5390</v>
      </c>
      <c r="D284" t="s">
        <v>16060</v>
      </c>
      <c r="E284" s="1">
        <f t="shared" si="16"/>
        <v>40716</v>
      </c>
      <c r="F284">
        <f t="shared" si="17"/>
        <v>2011</v>
      </c>
      <c r="G284">
        <f t="shared" si="18"/>
        <v>6</v>
      </c>
      <c r="H284">
        <f t="shared" si="19"/>
        <v>3</v>
      </c>
      <c r="I284" s="1" t="s">
        <v>15622</v>
      </c>
      <c r="J284" s="1" t="s">
        <v>15628</v>
      </c>
      <c r="K284" s="42">
        <v>0</v>
      </c>
      <c r="L284" s="42">
        <v>0.36</v>
      </c>
      <c r="M284" s="1" t="s">
        <v>15615</v>
      </c>
    </row>
    <row r="285" spans="1:13" x14ac:dyDescent="0.3">
      <c r="A285">
        <v>284</v>
      </c>
      <c r="B285" t="s">
        <v>7826</v>
      </c>
      <c r="C285" t="s">
        <v>7497</v>
      </c>
      <c r="D285" t="s">
        <v>16060</v>
      </c>
      <c r="E285" s="1">
        <f t="shared" si="16"/>
        <v>40716</v>
      </c>
      <c r="F285">
        <f t="shared" si="17"/>
        <v>2011</v>
      </c>
      <c r="G285">
        <f t="shared" si="18"/>
        <v>6</v>
      </c>
      <c r="H285">
        <f t="shared" si="19"/>
        <v>3</v>
      </c>
      <c r="I285" s="1" t="s">
        <v>15622</v>
      </c>
      <c r="J285" s="1" t="s">
        <v>15624</v>
      </c>
      <c r="K285" s="42">
        <v>1</v>
      </c>
      <c r="L285" s="42">
        <v>0.73</v>
      </c>
      <c r="M285" s="1" t="s">
        <v>15616</v>
      </c>
    </row>
    <row r="286" spans="1:13" x14ac:dyDescent="0.3">
      <c r="A286">
        <v>285</v>
      </c>
      <c r="B286" t="s">
        <v>11014</v>
      </c>
      <c r="C286" t="s">
        <v>4383</v>
      </c>
      <c r="D286" t="s">
        <v>16061</v>
      </c>
      <c r="E286" s="1">
        <f t="shared" si="16"/>
        <v>40717</v>
      </c>
      <c r="F286">
        <f t="shared" si="17"/>
        <v>2011</v>
      </c>
      <c r="G286">
        <f t="shared" si="18"/>
        <v>6</v>
      </c>
      <c r="H286">
        <f t="shared" si="19"/>
        <v>4</v>
      </c>
      <c r="I286" s="1" t="s">
        <v>15625</v>
      </c>
      <c r="J286" s="1" t="s">
        <v>15626</v>
      </c>
      <c r="K286" s="42">
        <v>1</v>
      </c>
      <c r="L286" s="42">
        <v>0.86</v>
      </c>
      <c r="M286" s="1" t="s">
        <v>15615</v>
      </c>
    </row>
    <row r="287" spans="1:13" x14ac:dyDescent="0.3">
      <c r="A287">
        <v>286</v>
      </c>
      <c r="B287" t="s">
        <v>8257</v>
      </c>
      <c r="C287" t="s">
        <v>7078</v>
      </c>
      <c r="D287" t="s">
        <v>16062</v>
      </c>
      <c r="E287" s="1">
        <f t="shared" si="16"/>
        <v>40718</v>
      </c>
      <c r="F287">
        <f t="shared" si="17"/>
        <v>2011</v>
      </c>
      <c r="G287">
        <f t="shared" si="18"/>
        <v>6</v>
      </c>
      <c r="H287">
        <f t="shared" si="19"/>
        <v>5</v>
      </c>
      <c r="I287" s="1" t="s">
        <v>15622</v>
      </c>
      <c r="J287" s="1" t="s">
        <v>15626</v>
      </c>
      <c r="K287" s="42">
        <v>1</v>
      </c>
      <c r="L287" s="42">
        <v>0.77</v>
      </c>
      <c r="M287" s="1" t="s">
        <v>15616</v>
      </c>
    </row>
    <row r="288" spans="1:13" x14ac:dyDescent="0.3">
      <c r="A288">
        <v>287</v>
      </c>
      <c r="B288" t="s">
        <v>10926</v>
      </c>
      <c r="C288" t="s">
        <v>4468</v>
      </c>
      <c r="D288" t="s">
        <v>16063</v>
      </c>
      <c r="E288" s="1">
        <f t="shared" si="16"/>
        <v>40719</v>
      </c>
      <c r="F288">
        <f t="shared" si="17"/>
        <v>2011</v>
      </c>
      <c r="G288">
        <f t="shared" si="18"/>
        <v>6</v>
      </c>
      <c r="H288">
        <f t="shared" si="19"/>
        <v>6</v>
      </c>
      <c r="I288" s="1" t="s">
        <v>15622</v>
      </c>
      <c r="J288" s="1" t="s">
        <v>15623</v>
      </c>
      <c r="K288" s="42">
        <v>1</v>
      </c>
      <c r="L288" s="42">
        <v>0.96</v>
      </c>
      <c r="M288" s="1" t="s">
        <v>15616</v>
      </c>
    </row>
    <row r="289" spans="1:13" x14ac:dyDescent="0.3">
      <c r="A289">
        <v>288</v>
      </c>
      <c r="B289" t="s">
        <v>10574</v>
      </c>
      <c r="C289" t="s">
        <v>4811</v>
      </c>
      <c r="D289" t="s">
        <v>16064</v>
      </c>
      <c r="E289" s="1">
        <f t="shared" si="16"/>
        <v>40720</v>
      </c>
      <c r="F289">
        <f t="shared" si="17"/>
        <v>2011</v>
      </c>
      <c r="G289">
        <f t="shared" si="18"/>
        <v>6</v>
      </c>
      <c r="H289">
        <f t="shared" si="19"/>
        <v>7</v>
      </c>
      <c r="I289" s="1" t="s">
        <v>15622</v>
      </c>
      <c r="J289" s="1" t="s">
        <v>15626</v>
      </c>
      <c r="K289" s="42">
        <v>0.96</v>
      </c>
      <c r="L289" s="42">
        <v>0.91</v>
      </c>
      <c r="M289" s="1" t="s">
        <v>15616</v>
      </c>
    </row>
    <row r="290" spans="1:13" x14ac:dyDescent="0.3">
      <c r="A290">
        <v>289</v>
      </c>
      <c r="B290" t="s">
        <v>8552</v>
      </c>
      <c r="C290" t="s">
        <v>6794</v>
      </c>
      <c r="D290" t="s">
        <v>16065</v>
      </c>
      <c r="E290" s="1">
        <f t="shared" si="16"/>
        <v>40723</v>
      </c>
      <c r="F290">
        <f t="shared" si="17"/>
        <v>2011</v>
      </c>
      <c r="G290">
        <f t="shared" si="18"/>
        <v>6</v>
      </c>
      <c r="H290">
        <f t="shared" si="19"/>
        <v>3</v>
      </c>
      <c r="I290" s="1" t="s">
        <v>15622</v>
      </c>
      <c r="J290" s="1" t="s">
        <v>15624</v>
      </c>
      <c r="K290" s="42">
        <v>0.84</v>
      </c>
      <c r="L290" s="42">
        <v>1</v>
      </c>
      <c r="M290" s="1" t="s">
        <v>15616</v>
      </c>
    </row>
    <row r="291" spans="1:13" x14ac:dyDescent="0.3">
      <c r="A291">
        <v>290</v>
      </c>
      <c r="B291" t="s">
        <v>11400</v>
      </c>
      <c r="C291" t="s">
        <v>4000</v>
      </c>
      <c r="D291" t="s">
        <v>16065</v>
      </c>
      <c r="E291" s="1">
        <f t="shared" si="16"/>
        <v>40723</v>
      </c>
      <c r="F291">
        <f t="shared" si="17"/>
        <v>2011</v>
      </c>
      <c r="G291">
        <f t="shared" si="18"/>
        <v>6</v>
      </c>
      <c r="H291">
        <f t="shared" si="19"/>
        <v>3</v>
      </c>
      <c r="I291" s="1" t="s">
        <v>15622</v>
      </c>
      <c r="J291" s="1" t="s">
        <v>15628</v>
      </c>
      <c r="K291" s="42">
        <v>0</v>
      </c>
      <c r="L291" s="42">
        <v>0</v>
      </c>
      <c r="M291" s="1" t="s">
        <v>15615</v>
      </c>
    </row>
    <row r="292" spans="1:13" x14ac:dyDescent="0.3">
      <c r="A292">
        <v>291</v>
      </c>
      <c r="B292" t="s">
        <v>11521</v>
      </c>
      <c r="C292" t="s">
        <v>3882</v>
      </c>
      <c r="D292" t="s">
        <v>16066</v>
      </c>
      <c r="E292" s="1">
        <f t="shared" si="16"/>
        <v>40727</v>
      </c>
      <c r="F292">
        <f t="shared" si="17"/>
        <v>2011</v>
      </c>
      <c r="G292">
        <f t="shared" si="18"/>
        <v>7</v>
      </c>
      <c r="H292">
        <f t="shared" si="19"/>
        <v>7</v>
      </c>
      <c r="I292" s="1" t="s">
        <v>15622</v>
      </c>
      <c r="J292" s="1" t="s">
        <v>15626</v>
      </c>
      <c r="K292" s="42">
        <v>1</v>
      </c>
      <c r="L292" s="42">
        <v>0.8</v>
      </c>
      <c r="M292" s="1" t="s">
        <v>15616</v>
      </c>
    </row>
    <row r="293" spans="1:13" x14ac:dyDescent="0.3">
      <c r="A293">
        <v>292</v>
      </c>
      <c r="B293" t="s">
        <v>9056</v>
      </c>
      <c r="C293" t="s">
        <v>6297</v>
      </c>
      <c r="D293" t="s">
        <v>16066</v>
      </c>
      <c r="E293" s="1">
        <f t="shared" si="16"/>
        <v>40727</v>
      </c>
      <c r="F293">
        <f t="shared" si="17"/>
        <v>2011</v>
      </c>
      <c r="G293">
        <f t="shared" si="18"/>
        <v>7</v>
      </c>
      <c r="H293">
        <f t="shared" si="19"/>
        <v>7</v>
      </c>
      <c r="I293" s="1" t="s">
        <v>15640</v>
      </c>
      <c r="J293" s="1" t="s">
        <v>15624</v>
      </c>
      <c r="K293" s="42">
        <v>1</v>
      </c>
      <c r="L293" s="42">
        <v>1</v>
      </c>
      <c r="M293" s="1" t="s">
        <v>15615</v>
      </c>
    </row>
    <row r="294" spans="1:13" x14ac:dyDescent="0.3">
      <c r="A294">
        <v>293</v>
      </c>
      <c r="B294" t="s">
        <v>10993</v>
      </c>
      <c r="C294" t="s">
        <v>4404</v>
      </c>
      <c r="D294" t="s">
        <v>16067</v>
      </c>
      <c r="E294" s="1">
        <f t="shared" si="16"/>
        <v>40728</v>
      </c>
      <c r="F294">
        <f t="shared" si="17"/>
        <v>2011</v>
      </c>
      <c r="G294">
        <f t="shared" si="18"/>
        <v>7</v>
      </c>
      <c r="H294">
        <f t="shared" si="19"/>
        <v>1</v>
      </c>
      <c r="I294" s="1" t="s">
        <v>15622</v>
      </c>
      <c r="J294" s="1" t="s">
        <v>15624</v>
      </c>
      <c r="K294" s="42">
        <v>1</v>
      </c>
      <c r="L294" s="42">
        <v>0.13</v>
      </c>
      <c r="M294" s="1" t="s">
        <v>15615</v>
      </c>
    </row>
    <row r="295" spans="1:13" x14ac:dyDescent="0.3">
      <c r="A295">
        <v>294</v>
      </c>
      <c r="B295" t="s">
        <v>8054</v>
      </c>
      <c r="C295" t="s">
        <v>7279</v>
      </c>
      <c r="D295" t="s">
        <v>16067</v>
      </c>
      <c r="E295" s="1">
        <f t="shared" si="16"/>
        <v>40728</v>
      </c>
      <c r="F295">
        <f t="shared" si="17"/>
        <v>2011</v>
      </c>
      <c r="G295">
        <f t="shared" si="18"/>
        <v>7</v>
      </c>
      <c r="H295">
        <f t="shared" si="19"/>
        <v>1</v>
      </c>
      <c r="I295" s="1" t="s">
        <v>15622</v>
      </c>
      <c r="J295" s="1" t="s">
        <v>15624</v>
      </c>
      <c r="K295" s="42">
        <v>1</v>
      </c>
      <c r="L295" s="42">
        <v>0.75</v>
      </c>
      <c r="M295" s="1" t="s">
        <v>15615</v>
      </c>
    </row>
    <row r="296" spans="1:13" x14ac:dyDescent="0.3">
      <c r="A296">
        <v>295</v>
      </c>
      <c r="B296" t="s">
        <v>10645</v>
      </c>
      <c r="C296" t="s">
        <v>4741</v>
      </c>
      <c r="D296" t="s">
        <v>16068</v>
      </c>
      <c r="E296" s="1">
        <f t="shared" si="16"/>
        <v>40730</v>
      </c>
      <c r="F296">
        <f t="shared" si="17"/>
        <v>2011</v>
      </c>
      <c r="G296">
        <f t="shared" si="18"/>
        <v>7</v>
      </c>
      <c r="H296">
        <f t="shared" si="19"/>
        <v>3</v>
      </c>
      <c r="I296" s="1" t="s">
        <v>15622</v>
      </c>
      <c r="J296" s="1" t="s">
        <v>15626</v>
      </c>
      <c r="K296" s="42">
        <v>0.98</v>
      </c>
      <c r="L296" s="42">
        <v>0.93</v>
      </c>
      <c r="M296" s="1" t="s">
        <v>15616</v>
      </c>
    </row>
    <row r="297" spans="1:13" x14ac:dyDescent="0.3">
      <c r="A297">
        <v>296</v>
      </c>
      <c r="B297" t="s">
        <v>8645</v>
      </c>
      <c r="C297" t="s">
        <v>6703</v>
      </c>
      <c r="D297" t="s">
        <v>16068</v>
      </c>
      <c r="E297" s="1">
        <f t="shared" si="16"/>
        <v>40730</v>
      </c>
      <c r="F297">
        <f t="shared" si="17"/>
        <v>2011</v>
      </c>
      <c r="G297">
        <f t="shared" si="18"/>
        <v>7</v>
      </c>
      <c r="H297">
        <f t="shared" si="19"/>
        <v>3</v>
      </c>
      <c r="I297" s="1" t="s">
        <v>15622</v>
      </c>
      <c r="J297" s="1" t="s">
        <v>15623</v>
      </c>
      <c r="K297" s="42">
        <v>1</v>
      </c>
      <c r="L297" s="42">
        <v>0.88</v>
      </c>
      <c r="M297" s="1" t="s">
        <v>15616</v>
      </c>
    </row>
    <row r="298" spans="1:13" x14ac:dyDescent="0.3">
      <c r="A298">
        <v>297</v>
      </c>
      <c r="B298" t="s">
        <v>9805</v>
      </c>
      <c r="C298" t="s">
        <v>5564</v>
      </c>
      <c r="D298" t="s">
        <v>16069</v>
      </c>
      <c r="E298" s="1">
        <f t="shared" si="16"/>
        <v>40731</v>
      </c>
      <c r="F298">
        <f t="shared" si="17"/>
        <v>2011</v>
      </c>
      <c r="G298">
        <f t="shared" si="18"/>
        <v>7</v>
      </c>
      <c r="H298">
        <f t="shared" si="19"/>
        <v>4</v>
      </c>
      <c r="I298" s="1" t="s">
        <v>15741</v>
      </c>
      <c r="J298" s="1" t="s">
        <v>15628</v>
      </c>
      <c r="K298" s="42">
        <v>0.33</v>
      </c>
      <c r="L298" s="42">
        <v>0.5</v>
      </c>
      <c r="M298" s="1" t="s">
        <v>15615</v>
      </c>
    </row>
    <row r="299" spans="1:13" x14ac:dyDescent="0.3">
      <c r="A299">
        <v>298</v>
      </c>
      <c r="B299" t="s">
        <v>9603</v>
      </c>
      <c r="C299" t="s">
        <v>5759</v>
      </c>
      <c r="D299" t="s">
        <v>16070</v>
      </c>
      <c r="E299" s="1">
        <f t="shared" si="16"/>
        <v>40732</v>
      </c>
      <c r="F299">
        <f t="shared" si="17"/>
        <v>2011</v>
      </c>
      <c r="G299">
        <f t="shared" si="18"/>
        <v>7</v>
      </c>
      <c r="H299">
        <f t="shared" si="19"/>
        <v>5</v>
      </c>
      <c r="I299" s="1" t="s">
        <v>15622</v>
      </c>
      <c r="J299" s="1" t="s">
        <v>15626</v>
      </c>
      <c r="K299" s="42">
        <v>1</v>
      </c>
      <c r="L299" s="42">
        <v>0.93</v>
      </c>
      <c r="M299" s="1" t="s">
        <v>15615</v>
      </c>
    </row>
    <row r="300" spans="1:13" x14ac:dyDescent="0.3">
      <c r="A300">
        <v>299</v>
      </c>
      <c r="B300" t="s">
        <v>9584</v>
      </c>
      <c r="C300" t="s">
        <v>5777</v>
      </c>
      <c r="D300" t="s">
        <v>16071</v>
      </c>
      <c r="E300" s="1">
        <f t="shared" si="16"/>
        <v>40734</v>
      </c>
      <c r="F300">
        <f t="shared" si="17"/>
        <v>2011</v>
      </c>
      <c r="G300">
        <f t="shared" si="18"/>
        <v>7</v>
      </c>
      <c r="H300">
        <f t="shared" si="19"/>
        <v>7</v>
      </c>
      <c r="I300" s="1" t="s">
        <v>15622</v>
      </c>
      <c r="J300" s="1" t="s">
        <v>15626</v>
      </c>
      <c r="K300" s="42">
        <v>1</v>
      </c>
      <c r="L300" s="42">
        <v>0.97</v>
      </c>
      <c r="M300" s="1" t="s">
        <v>15616</v>
      </c>
    </row>
    <row r="301" spans="1:13" x14ac:dyDescent="0.3">
      <c r="A301">
        <v>300</v>
      </c>
      <c r="B301" t="s">
        <v>11448</v>
      </c>
      <c r="C301" t="s">
        <v>3953</v>
      </c>
      <c r="D301" t="s">
        <v>16072</v>
      </c>
      <c r="E301" s="1">
        <f t="shared" si="16"/>
        <v>40735</v>
      </c>
      <c r="F301">
        <f t="shared" si="17"/>
        <v>2011</v>
      </c>
      <c r="G301">
        <f t="shared" si="18"/>
        <v>7</v>
      </c>
      <c r="H301">
        <f t="shared" si="19"/>
        <v>1</v>
      </c>
      <c r="I301" s="1" t="s">
        <v>15622</v>
      </c>
      <c r="J301" s="1" t="s">
        <v>15623</v>
      </c>
      <c r="K301" s="42">
        <v>0.67</v>
      </c>
      <c r="L301" s="42">
        <v>0.49</v>
      </c>
      <c r="M301" s="1" t="s">
        <v>15616</v>
      </c>
    </row>
    <row r="302" spans="1:13" x14ac:dyDescent="0.3">
      <c r="A302">
        <v>301</v>
      </c>
      <c r="B302" t="s">
        <v>8508</v>
      </c>
      <c r="C302" t="s">
        <v>6836</v>
      </c>
      <c r="D302" t="s">
        <v>16072</v>
      </c>
      <c r="E302" s="1">
        <f t="shared" si="16"/>
        <v>40735</v>
      </c>
      <c r="F302">
        <f t="shared" si="17"/>
        <v>2011</v>
      </c>
      <c r="G302">
        <f t="shared" si="18"/>
        <v>7</v>
      </c>
      <c r="H302">
        <f t="shared" si="19"/>
        <v>1</v>
      </c>
      <c r="I302" s="1" t="s">
        <v>15622</v>
      </c>
      <c r="J302" s="1" t="s">
        <v>15624</v>
      </c>
      <c r="K302" s="42">
        <v>0.86</v>
      </c>
      <c r="L302" s="42">
        <v>0.97</v>
      </c>
      <c r="M302" s="1" t="s">
        <v>15615</v>
      </c>
    </row>
    <row r="303" spans="1:13" x14ac:dyDescent="0.3">
      <c r="A303">
        <v>302</v>
      </c>
      <c r="B303" t="s">
        <v>11095</v>
      </c>
      <c r="C303" t="s">
        <v>4303</v>
      </c>
      <c r="D303" t="s">
        <v>16073</v>
      </c>
      <c r="E303" s="1">
        <f t="shared" si="16"/>
        <v>40736</v>
      </c>
      <c r="F303">
        <f t="shared" si="17"/>
        <v>2011</v>
      </c>
      <c r="G303">
        <f t="shared" si="18"/>
        <v>7</v>
      </c>
      <c r="H303">
        <f t="shared" si="19"/>
        <v>2</v>
      </c>
      <c r="I303" s="1" t="s">
        <v>15622</v>
      </c>
      <c r="J303" s="1" t="s">
        <v>15623</v>
      </c>
      <c r="K303" s="42">
        <v>1</v>
      </c>
      <c r="L303" s="42">
        <v>0.33</v>
      </c>
      <c r="M303" s="1" t="s">
        <v>15615</v>
      </c>
    </row>
    <row r="304" spans="1:13" x14ac:dyDescent="0.3">
      <c r="A304">
        <v>303</v>
      </c>
      <c r="B304" t="s">
        <v>9021</v>
      </c>
      <c r="C304" t="s">
        <v>6333</v>
      </c>
      <c r="D304" t="s">
        <v>16074</v>
      </c>
      <c r="E304" s="1">
        <f t="shared" si="16"/>
        <v>40737</v>
      </c>
      <c r="F304">
        <f t="shared" si="17"/>
        <v>2011</v>
      </c>
      <c r="G304">
        <f t="shared" si="18"/>
        <v>7</v>
      </c>
      <c r="H304">
        <f t="shared" si="19"/>
        <v>3</v>
      </c>
      <c r="I304" s="1" t="s">
        <v>15622</v>
      </c>
      <c r="J304" s="1" t="s">
        <v>15626</v>
      </c>
      <c r="K304" s="42">
        <v>1</v>
      </c>
      <c r="L304" s="42">
        <v>0.89</v>
      </c>
      <c r="M304" s="1" t="s">
        <v>15616</v>
      </c>
    </row>
    <row r="305" spans="1:13" x14ac:dyDescent="0.3">
      <c r="A305">
        <v>304</v>
      </c>
      <c r="B305" t="s">
        <v>8675</v>
      </c>
      <c r="C305" t="s">
        <v>6673</v>
      </c>
      <c r="D305" t="s">
        <v>16075</v>
      </c>
      <c r="E305" s="1">
        <f t="shared" si="16"/>
        <v>40738</v>
      </c>
      <c r="F305">
        <f t="shared" si="17"/>
        <v>2011</v>
      </c>
      <c r="G305">
        <f t="shared" si="18"/>
        <v>7</v>
      </c>
      <c r="H305">
        <f t="shared" si="19"/>
        <v>4</v>
      </c>
      <c r="I305" s="1" t="s">
        <v>15622</v>
      </c>
      <c r="J305" s="1" t="s">
        <v>15624</v>
      </c>
      <c r="K305" s="42">
        <v>1</v>
      </c>
      <c r="L305" s="42">
        <v>0.94</v>
      </c>
      <c r="M305" s="1" t="s">
        <v>15616</v>
      </c>
    </row>
    <row r="306" spans="1:13" x14ac:dyDescent="0.3">
      <c r="A306">
        <v>305</v>
      </c>
      <c r="B306" t="s">
        <v>11543</v>
      </c>
      <c r="C306" t="s">
        <v>3861</v>
      </c>
      <c r="D306" t="s">
        <v>16076</v>
      </c>
      <c r="E306" s="1">
        <f t="shared" si="16"/>
        <v>40740</v>
      </c>
      <c r="F306">
        <f t="shared" si="17"/>
        <v>2011</v>
      </c>
      <c r="G306">
        <f t="shared" si="18"/>
        <v>7</v>
      </c>
      <c r="H306">
        <f t="shared" si="19"/>
        <v>6</v>
      </c>
      <c r="I306" s="1" t="s">
        <v>15622</v>
      </c>
      <c r="J306" s="1" t="s">
        <v>15626</v>
      </c>
      <c r="K306" s="42">
        <v>1</v>
      </c>
      <c r="L306" s="42">
        <v>0.63</v>
      </c>
      <c r="M306" s="1" t="s">
        <v>15616</v>
      </c>
    </row>
    <row r="307" spans="1:13" x14ac:dyDescent="0.3">
      <c r="A307">
        <v>306</v>
      </c>
      <c r="B307" t="s">
        <v>8886</v>
      </c>
      <c r="C307" t="s">
        <v>6465</v>
      </c>
      <c r="D307" t="s">
        <v>16076</v>
      </c>
      <c r="E307" s="1">
        <f t="shared" si="16"/>
        <v>40740</v>
      </c>
      <c r="F307">
        <f t="shared" si="17"/>
        <v>2011</v>
      </c>
      <c r="G307">
        <f t="shared" si="18"/>
        <v>7</v>
      </c>
      <c r="H307">
        <f t="shared" si="19"/>
        <v>6</v>
      </c>
      <c r="I307" s="1" t="s">
        <v>15622</v>
      </c>
      <c r="J307" s="1" t="s">
        <v>15624</v>
      </c>
      <c r="K307" s="42">
        <v>1</v>
      </c>
      <c r="L307" s="42">
        <v>0.97</v>
      </c>
      <c r="M307" s="1" t="s">
        <v>15616</v>
      </c>
    </row>
    <row r="308" spans="1:13" x14ac:dyDescent="0.3">
      <c r="A308">
        <v>307</v>
      </c>
      <c r="B308" t="s">
        <v>11331</v>
      </c>
      <c r="C308" t="s">
        <v>4070</v>
      </c>
      <c r="D308" t="s">
        <v>16077</v>
      </c>
      <c r="E308" s="1">
        <f t="shared" si="16"/>
        <v>40741</v>
      </c>
      <c r="F308">
        <f t="shared" si="17"/>
        <v>2011</v>
      </c>
      <c r="G308">
        <f t="shared" si="18"/>
        <v>7</v>
      </c>
      <c r="H308">
        <f t="shared" si="19"/>
        <v>7</v>
      </c>
      <c r="I308" s="1" t="s">
        <v>15622</v>
      </c>
      <c r="J308" s="1" t="s">
        <v>15626</v>
      </c>
      <c r="K308" s="42">
        <v>1</v>
      </c>
      <c r="L308" s="42">
        <v>0.5</v>
      </c>
      <c r="M308" s="1" t="s">
        <v>15615</v>
      </c>
    </row>
    <row r="309" spans="1:13" x14ac:dyDescent="0.3">
      <c r="A309">
        <v>308</v>
      </c>
      <c r="B309" t="s">
        <v>8380</v>
      </c>
      <c r="C309" t="s">
        <v>6961</v>
      </c>
      <c r="D309" t="s">
        <v>16078</v>
      </c>
      <c r="E309" s="1">
        <f t="shared" si="16"/>
        <v>40742</v>
      </c>
      <c r="F309">
        <f t="shared" si="17"/>
        <v>2011</v>
      </c>
      <c r="G309">
        <f t="shared" si="18"/>
        <v>7</v>
      </c>
      <c r="H309">
        <f t="shared" si="19"/>
        <v>1</v>
      </c>
      <c r="I309" s="1" t="s">
        <v>15622</v>
      </c>
      <c r="J309" s="1" t="s">
        <v>15624</v>
      </c>
      <c r="K309" s="42">
        <v>1</v>
      </c>
      <c r="L309" s="42">
        <v>0.66</v>
      </c>
      <c r="M309" s="1" t="s">
        <v>15616</v>
      </c>
    </row>
    <row r="310" spans="1:13" x14ac:dyDescent="0.3">
      <c r="A310">
        <v>309</v>
      </c>
      <c r="B310" t="s">
        <v>8608</v>
      </c>
      <c r="C310" t="s">
        <v>6739</v>
      </c>
      <c r="D310" t="s">
        <v>16078</v>
      </c>
      <c r="E310" s="1">
        <f t="shared" si="16"/>
        <v>40742</v>
      </c>
      <c r="F310">
        <f t="shared" si="17"/>
        <v>2011</v>
      </c>
      <c r="G310">
        <f t="shared" si="18"/>
        <v>7</v>
      </c>
      <c r="H310">
        <f t="shared" si="19"/>
        <v>1</v>
      </c>
      <c r="I310" s="1" t="s">
        <v>15622</v>
      </c>
      <c r="J310" s="1" t="s">
        <v>15626</v>
      </c>
      <c r="K310" s="42">
        <v>1</v>
      </c>
      <c r="L310" s="42">
        <v>1</v>
      </c>
      <c r="M310" s="1" t="s">
        <v>15615</v>
      </c>
    </row>
    <row r="311" spans="1:13" x14ac:dyDescent="0.3">
      <c r="A311">
        <v>310</v>
      </c>
      <c r="B311" t="s">
        <v>8749</v>
      </c>
      <c r="C311" t="s">
        <v>6599</v>
      </c>
      <c r="D311" t="s">
        <v>16079</v>
      </c>
      <c r="E311" s="1">
        <f t="shared" si="16"/>
        <v>40743</v>
      </c>
      <c r="F311">
        <f t="shared" si="17"/>
        <v>2011</v>
      </c>
      <c r="G311">
        <f t="shared" si="18"/>
        <v>7</v>
      </c>
      <c r="H311">
        <f t="shared" si="19"/>
        <v>2</v>
      </c>
      <c r="I311" s="1" t="s">
        <v>15622</v>
      </c>
      <c r="J311" s="1" t="s">
        <v>15628</v>
      </c>
      <c r="K311" s="42">
        <v>0</v>
      </c>
      <c r="L311" s="42">
        <v>0</v>
      </c>
      <c r="M311" s="1" t="s">
        <v>15615</v>
      </c>
    </row>
    <row r="312" spans="1:13" x14ac:dyDescent="0.3">
      <c r="A312">
        <v>311</v>
      </c>
      <c r="B312" t="s">
        <v>11711</v>
      </c>
      <c r="C312" t="s">
        <v>3695</v>
      </c>
      <c r="D312" t="s">
        <v>16079</v>
      </c>
      <c r="E312" s="1">
        <f t="shared" si="16"/>
        <v>40743</v>
      </c>
      <c r="F312">
        <f t="shared" si="17"/>
        <v>2011</v>
      </c>
      <c r="G312">
        <f t="shared" si="18"/>
        <v>7</v>
      </c>
      <c r="H312">
        <f t="shared" si="19"/>
        <v>2</v>
      </c>
      <c r="I312" s="1" t="s">
        <v>15622</v>
      </c>
      <c r="J312" s="1" t="s">
        <v>15626</v>
      </c>
      <c r="K312" s="42">
        <v>0.75</v>
      </c>
      <c r="L312" s="42">
        <v>1</v>
      </c>
      <c r="M312" s="1" t="s">
        <v>15615</v>
      </c>
    </row>
    <row r="313" spans="1:13" x14ac:dyDescent="0.3">
      <c r="A313">
        <v>312</v>
      </c>
      <c r="B313" t="s">
        <v>11182</v>
      </c>
      <c r="C313" t="s">
        <v>4218</v>
      </c>
      <c r="D313" t="s">
        <v>16079</v>
      </c>
      <c r="E313" s="1">
        <f t="shared" si="16"/>
        <v>40743</v>
      </c>
      <c r="F313">
        <f t="shared" si="17"/>
        <v>2011</v>
      </c>
      <c r="G313">
        <f t="shared" si="18"/>
        <v>7</v>
      </c>
      <c r="H313">
        <f t="shared" si="19"/>
        <v>2</v>
      </c>
      <c r="I313" s="1" t="s">
        <v>15805</v>
      </c>
      <c r="J313" s="1" t="s">
        <v>15626</v>
      </c>
      <c r="K313" s="42">
        <v>1</v>
      </c>
      <c r="L313" s="42">
        <v>0.88</v>
      </c>
      <c r="M313" s="1" t="s">
        <v>15616</v>
      </c>
    </row>
    <row r="314" spans="1:13" x14ac:dyDescent="0.3">
      <c r="A314">
        <v>313</v>
      </c>
      <c r="B314" t="s">
        <v>9874</v>
      </c>
      <c r="C314" t="s">
        <v>5497</v>
      </c>
      <c r="D314" t="s">
        <v>16079</v>
      </c>
      <c r="E314" s="1">
        <f t="shared" si="16"/>
        <v>40743</v>
      </c>
      <c r="F314">
        <f t="shared" si="17"/>
        <v>2011</v>
      </c>
      <c r="G314">
        <f t="shared" si="18"/>
        <v>7</v>
      </c>
      <c r="H314">
        <f t="shared" si="19"/>
        <v>2</v>
      </c>
      <c r="I314" s="1" t="s">
        <v>15622</v>
      </c>
      <c r="J314" s="1" t="s">
        <v>15623</v>
      </c>
      <c r="K314" s="42">
        <v>0.7</v>
      </c>
      <c r="L314" s="42">
        <v>0.74</v>
      </c>
      <c r="M314" s="1" t="s">
        <v>15615</v>
      </c>
    </row>
    <row r="315" spans="1:13" x14ac:dyDescent="0.3">
      <c r="A315">
        <v>314</v>
      </c>
      <c r="B315" t="s">
        <v>7993</v>
      </c>
      <c r="C315" t="s">
        <v>7338</v>
      </c>
      <c r="D315" t="s">
        <v>16079</v>
      </c>
      <c r="E315" s="1">
        <f t="shared" si="16"/>
        <v>40743</v>
      </c>
      <c r="F315">
        <f t="shared" si="17"/>
        <v>2011</v>
      </c>
      <c r="G315">
        <f t="shared" si="18"/>
        <v>7</v>
      </c>
      <c r="H315">
        <f t="shared" si="19"/>
        <v>2</v>
      </c>
      <c r="I315" s="1" t="s">
        <v>15622</v>
      </c>
      <c r="J315" s="1" t="s">
        <v>15626</v>
      </c>
      <c r="K315" s="42">
        <v>1</v>
      </c>
      <c r="L315" s="42">
        <v>1</v>
      </c>
      <c r="M315" s="1" t="s">
        <v>15616</v>
      </c>
    </row>
    <row r="316" spans="1:13" x14ac:dyDescent="0.3">
      <c r="A316">
        <v>315</v>
      </c>
      <c r="B316" t="s">
        <v>9535</v>
      </c>
      <c r="C316" t="s">
        <v>5825</v>
      </c>
      <c r="D316" t="s">
        <v>16079</v>
      </c>
      <c r="E316" s="1">
        <f t="shared" si="16"/>
        <v>40743</v>
      </c>
      <c r="F316">
        <f t="shared" si="17"/>
        <v>2011</v>
      </c>
      <c r="G316">
        <f t="shared" si="18"/>
        <v>7</v>
      </c>
      <c r="H316">
        <f t="shared" si="19"/>
        <v>2</v>
      </c>
      <c r="I316" s="1" t="s">
        <v>15622</v>
      </c>
      <c r="J316" s="1" t="s">
        <v>15623</v>
      </c>
      <c r="K316" s="42">
        <v>1</v>
      </c>
      <c r="L316" s="42">
        <v>0</v>
      </c>
      <c r="M316" s="1" t="s">
        <v>15615</v>
      </c>
    </row>
    <row r="317" spans="1:13" x14ac:dyDescent="0.3">
      <c r="A317">
        <v>316</v>
      </c>
      <c r="B317" t="s">
        <v>10622</v>
      </c>
      <c r="C317" t="s">
        <v>4764</v>
      </c>
      <c r="D317" t="s">
        <v>16079</v>
      </c>
      <c r="E317" s="1">
        <f t="shared" si="16"/>
        <v>40743</v>
      </c>
      <c r="F317">
        <f t="shared" si="17"/>
        <v>2011</v>
      </c>
      <c r="G317">
        <f t="shared" si="18"/>
        <v>7</v>
      </c>
      <c r="H317">
        <f t="shared" si="19"/>
        <v>2</v>
      </c>
      <c r="I317" s="1" t="s">
        <v>15622</v>
      </c>
      <c r="J317" s="1" t="s">
        <v>15623</v>
      </c>
      <c r="K317" s="42">
        <v>0.9</v>
      </c>
      <c r="L317" s="42">
        <v>0.91</v>
      </c>
      <c r="M317" s="1" t="s">
        <v>15615</v>
      </c>
    </row>
    <row r="318" spans="1:13" x14ac:dyDescent="0.3">
      <c r="A318">
        <v>317</v>
      </c>
      <c r="B318" t="s">
        <v>7760</v>
      </c>
      <c r="C318" t="s">
        <v>7561</v>
      </c>
      <c r="D318" t="s">
        <v>16079</v>
      </c>
      <c r="E318" s="1">
        <f t="shared" si="16"/>
        <v>40743</v>
      </c>
      <c r="F318">
        <f t="shared" si="17"/>
        <v>2011</v>
      </c>
      <c r="G318">
        <f t="shared" si="18"/>
        <v>7</v>
      </c>
      <c r="H318">
        <f t="shared" si="19"/>
        <v>2</v>
      </c>
      <c r="I318" s="1" t="s">
        <v>15622</v>
      </c>
      <c r="J318" s="1" t="s">
        <v>15623</v>
      </c>
      <c r="K318" s="42">
        <v>1</v>
      </c>
      <c r="L318" s="42">
        <v>0</v>
      </c>
      <c r="M318" s="1" t="s">
        <v>15615</v>
      </c>
    </row>
    <row r="319" spans="1:13" x14ac:dyDescent="0.3">
      <c r="A319">
        <v>318</v>
      </c>
      <c r="B319" t="s">
        <v>8311</v>
      </c>
      <c r="C319" t="s">
        <v>7026</v>
      </c>
      <c r="D319" t="s">
        <v>16080</v>
      </c>
      <c r="E319" s="1">
        <f t="shared" si="16"/>
        <v>40744</v>
      </c>
      <c r="F319">
        <f t="shared" si="17"/>
        <v>2011</v>
      </c>
      <c r="G319">
        <f t="shared" si="18"/>
        <v>7</v>
      </c>
      <c r="H319">
        <f t="shared" si="19"/>
        <v>3</v>
      </c>
      <c r="I319" s="1" t="s">
        <v>15622</v>
      </c>
      <c r="J319" s="1" t="s">
        <v>15624</v>
      </c>
      <c r="K319" s="42">
        <v>1</v>
      </c>
      <c r="L319" s="42">
        <v>0.56999999999999995</v>
      </c>
      <c r="M319" s="1" t="s">
        <v>15615</v>
      </c>
    </row>
    <row r="320" spans="1:13" x14ac:dyDescent="0.3">
      <c r="A320">
        <v>319</v>
      </c>
      <c r="B320" t="s">
        <v>9670</v>
      </c>
      <c r="C320" t="s">
        <v>5694</v>
      </c>
      <c r="D320" t="s">
        <v>16081</v>
      </c>
      <c r="E320" s="1">
        <f t="shared" si="16"/>
        <v>40745</v>
      </c>
      <c r="F320">
        <f t="shared" si="17"/>
        <v>2011</v>
      </c>
      <c r="G320">
        <f t="shared" si="18"/>
        <v>7</v>
      </c>
      <c r="H320">
        <f t="shared" si="19"/>
        <v>4</v>
      </c>
      <c r="I320" s="1" t="s">
        <v>15622</v>
      </c>
      <c r="J320" s="1" t="s">
        <v>15623</v>
      </c>
      <c r="K320" s="42">
        <v>1</v>
      </c>
      <c r="L320" s="42">
        <v>0.5</v>
      </c>
      <c r="M320" s="1" t="s">
        <v>15616</v>
      </c>
    </row>
    <row r="321" spans="1:13" x14ac:dyDescent="0.3">
      <c r="A321">
        <v>320</v>
      </c>
      <c r="B321" t="s">
        <v>8108</v>
      </c>
      <c r="C321" t="s">
        <v>7227</v>
      </c>
      <c r="D321" t="s">
        <v>16081</v>
      </c>
      <c r="E321" s="1">
        <f t="shared" si="16"/>
        <v>40745</v>
      </c>
      <c r="F321">
        <f t="shared" si="17"/>
        <v>2011</v>
      </c>
      <c r="G321">
        <f t="shared" si="18"/>
        <v>7</v>
      </c>
      <c r="H321">
        <f t="shared" si="19"/>
        <v>4</v>
      </c>
      <c r="I321" s="1" t="s">
        <v>15622</v>
      </c>
      <c r="J321" s="1" t="s">
        <v>15623</v>
      </c>
      <c r="K321" s="42">
        <v>1</v>
      </c>
      <c r="L321" s="42">
        <v>0.71</v>
      </c>
      <c r="M321" s="1" t="s">
        <v>15616</v>
      </c>
    </row>
    <row r="322" spans="1:13" x14ac:dyDescent="0.3">
      <c r="A322">
        <v>321</v>
      </c>
      <c r="B322" t="s">
        <v>7892</v>
      </c>
      <c r="C322" t="s">
        <v>7436</v>
      </c>
      <c r="D322" t="s">
        <v>16082</v>
      </c>
      <c r="E322" s="1">
        <f t="shared" si="16"/>
        <v>40746</v>
      </c>
      <c r="F322">
        <f t="shared" si="17"/>
        <v>2011</v>
      </c>
      <c r="G322">
        <f t="shared" si="18"/>
        <v>7</v>
      </c>
      <c r="H322">
        <f t="shared" si="19"/>
        <v>5</v>
      </c>
      <c r="I322" s="1" t="s">
        <v>15622</v>
      </c>
      <c r="J322" s="1" t="s">
        <v>15624</v>
      </c>
      <c r="K322" s="42">
        <v>0.9</v>
      </c>
      <c r="L322" s="42">
        <v>0.94</v>
      </c>
      <c r="M322" s="1" t="s">
        <v>15615</v>
      </c>
    </row>
    <row r="323" spans="1:13" x14ac:dyDescent="0.3">
      <c r="A323">
        <v>322</v>
      </c>
      <c r="B323" t="s">
        <v>10625</v>
      </c>
      <c r="C323" t="s">
        <v>4761</v>
      </c>
      <c r="D323" t="s">
        <v>16083</v>
      </c>
      <c r="E323" s="1">
        <f t="shared" ref="E323:E386" si="20">DATE(LEFT(D323,4),MID(D323,5,2),RIGHT(D323,2))</f>
        <v>40749</v>
      </c>
      <c r="F323">
        <f t="shared" ref="F323:F386" si="21">YEAR(E323)</f>
        <v>2011</v>
      </c>
      <c r="G323">
        <f t="shared" ref="G323:G386" si="22">MONTH(E323)</f>
        <v>7</v>
      </c>
      <c r="H323">
        <f t="shared" ref="H323:H386" si="23">WEEKDAY(E323,2)</f>
        <v>1</v>
      </c>
      <c r="I323" s="1" t="s">
        <v>15622</v>
      </c>
      <c r="J323" s="1" t="s">
        <v>15624</v>
      </c>
      <c r="K323" s="42">
        <v>1</v>
      </c>
      <c r="L323" s="42">
        <v>1</v>
      </c>
      <c r="M323" s="1" t="s">
        <v>15616</v>
      </c>
    </row>
    <row r="324" spans="1:13" x14ac:dyDescent="0.3">
      <c r="A324">
        <v>323</v>
      </c>
      <c r="B324" t="s">
        <v>10549</v>
      </c>
      <c r="C324" t="s">
        <v>4835</v>
      </c>
      <c r="D324" t="s">
        <v>16083</v>
      </c>
      <c r="E324" s="1">
        <f t="shared" si="20"/>
        <v>40749</v>
      </c>
      <c r="F324">
        <f t="shared" si="21"/>
        <v>2011</v>
      </c>
      <c r="G324">
        <f t="shared" si="22"/>
        <v>7</v>
      </c>
      <c r="H324">
        <f t="shared" si="23"/>
        <v>1</v>
      </c>
      <c r="I324" s="1" t="s">
        <v>15622</v>
      </c>
      <c r="J324" s="1" t="s">
        <v>15624</v>
      </c>
      <c r="K324" s="42">
        <v>1</v>
      </c>
      <c r="L324" s="42">
        <v>0.94</v>
      </c>
      <c r="M324" s="1" t="s">
        <v>15616</v>
      </c>
    </row>
    <row r="325" spans="1:13" x14ac:dyDescent="0.3">
      <c r="A325">
        <v>324</v>
      </c>
      <c r="B325" t="s">
        <v>11410</v>
      </c>
      <c r="C325" t="s">
        <v>3991</v>
      </c>
      <c r="D325" t="s">
        <v>16083</v>
      </c>
      <c r="E325" s="1">
        <f t="shared" si="20"/>
        <v>40749</v>
      </c>
      <c r="F325">
        <f t="shared" si="21"/>
        <v>2011</v>
      </c>
      <c r="G325">
        <f t="shared" si="22"/>
        <v>7</v>
      </c>
      <c r="H325">
        <f t="shared" si="23"/>
        <v>1</v>
      </c>
      <c r="I325" s="1" t="s">
        <v>15622</v>
      </c>
      <c r="J325" s="1" t="s">
        <v>15626</v>
      </c>
      <c r="K325" s="42">
        <v>1</v>
      </c>
      <c r="L325" s="42">
        <v>1</v>
      </c>
      <c r="M325" s="1" t="s">
        <v>15616</v>
      </c>
    </row>
    <row r="326" spans="1:13" x14ac:dyDescent="0.3">
      <c r="A326">
        <v>325</v>
      </c>
      <c r="B326" t="s">
        <v>10185</v>
      </c>
      <c r="C326" t="s">
        <v>5193</v>
      </c>
      <c r="D326" t="s">
        <v>16083</v>
      </c>
      <c r="E326" s="1">
        <f t="shared" si="20"/>
        <v>40749</v>
      </c>
      <c r="F326">
        <f t="shared" si="21"/>
        <v>2011</v>
      </c>
      <c r="G326">
        <f t="shared" si="22"/>
        <v>7</v>
      </c>
      <c r="H326">
        <f t="shared" si="23"/>
        <v>1</v>
      </c>
      <c r="I326" s="1" t="s">
        <v>15622</v>
      </c>
      <c r="J326" s="1" t="s">
        <v>15626</v>
      </c>
      <c r="K326" s="42">
        <v>1</v>
      </c>
      <c r="L326" s="42">
        <v>0.91</v>
      </c>
      <c r="M326" s="1" t="s">
        <v>15616</v>
      </c>
    </row>
    <row r="327" spans="1:13" x14ac:dyDescent="0.3">
      <c r="A327">
        <v>326</v>
      </c>
      <c r="B327" t="s">
        <v>11246</v>
      </c>
      <c r="C327" t="s">
        <v>4155</v>
      </c>
      <c r="D327" t="s">
        <v>16084</v>
      </c>
      <c r="E327" s="1">
        <f t="shared" si="20"/>
        <v>40750</v>
      </c>
      <c r="F327">
        <f t="shared" si="21"/>
        <v>2011</v>
      </c>
      <c r="G327">
        <f t="shared" si="22"/>
        <v>7</v>
      </c>
      <c r="H327">
        <f t="shared" si="23"/>
        <v>2</v>
      </c>
      <c r="I327" s="1" t="s">
        <v>15622</v>
      </c>
      <c r="J327" s="1" t="s">
        <v>15623</v>
      </c>
      <c r="K327" s="42">
        <v>1</v>
      </c>
      <c r="L327" s="42">
        <v>0.87</v>
      </c>
      <c r="M327" s="1" t="s">
        <v>15615</v>
      </c>
    </row>
    <row r="328" spans="1:13" x14ac:dyDescent="0.3">
      <c r="A328">
        <v>327</v>
      </c>
      <c r="B328" t="s">
        <v>10032</v>
      </c>
      <c r="C328" t="s">
        <v>5341</v>
      </c>
      <c r="D328" t="s">
        <v>16084</v>
      </c>
      <c r="E328" s="1">
        <f t="shared" si="20"/>
        <v>40750</v>
      </c>
      <c r="F328">
        <f t="shared" si="21"/>
        <v>2011</v>
      </c>
      <c r="G328">
        <f t="shared" si="22"/>
        <v>7</v>
      </c>
      <c r="H328">
        <f t="shared" si="23"/>
        <v>2</v>
      </c>
      <c r="I328" s="1" t="s">
        <v>15622</v>
      </c>
      <c r="J328" s="1" t="s">
        <v>15628</v>
      </c>
      <c r="K328" s="42">
        <v>0.33</v>
      </c>
      <c r="L328" s="42">
        <v>0.5</v>
      </c>
      <c r="M328" s="1" t="s">
        <v>15615</v>
      </c>
    </row>
    <row r="329" spans="1:13" x14ac:dyDescent="0.3">
      <c r="A329">
        <v>328</v>
      </c>
      <c r="B329" t="s">
        <v>11464</v>
      </c>
      <c r="C329" t="s">
        <v>3938</v>
      </c>
      <c r="D329" t="s">
        <v>16084</v>
      </c>
      <c r="E329" s="1">
        <f t="shared" si="20"/>
        <v>40750</v>
      </c>
      <c r="F329">
        <f t="shared" si="21"/>
        <v>2011</v>
      </c>
      <c r="G329">
        <f t="shared" si="22"/>
        <v>7</v>
      </c>
      <c r="H329">
        <f t="shared" si="23"/>
        <v>2</v>
      </c>
      <c r="I329" s="1" t="s">
        <v>15622</v>
      </c>
      <c r="J329" s="1" t="s">
        <v>15626</v>
      </c>
      <c r="K329" s="42">
        <v>1</v>
      </c>
      <c r="L329" s="42">
        <v>0.93</v>
      </c>
      <c r="M329" s="1" t="s">
        <v>15615</v>
      </c>
    </row>
    <row r="330" spans="1:13" x14ac:dyDescent="0.3">
      <c r="A330">
        <v>329</v>
      </c>
      <c r="B330" t="s">
        <v>8482</v>
      </c>
      <c r="C330" t="s">
        <v>6862</v>
      </c>
      <c r="D330" t="s">
        <v>16084</v>
      </c>
      <c r="E330" s="1">
        <f t="shared" si="20"/>
        <v>40750</v>
      </c>
      <c r="F330">
        <f t="shared" si="21"/>
        <v>2011</v>
      </c>
      <c r="G330">
        <f t="shared" si="22"/>
        <v>7</v>
      </c>
      <c r="H330">
        <f t="shared" si="23"/>
        <v>2</v>
      </c>
      <c r="I330" s="1" t="s">
        <v>15622</v>
      </c>
      <c r="J330" s="1" t="s">
        <v>15626</v>
      </c>
      <c r="K330" s="42">
        <v>1</v>
      </c>
      <c r="L330" s="42">
        <v>0.92</v>
      </c>
      <c r="M330" s="1" t="s">
        <v>15616</v>
      </c>
    </row>
    <row r="331" spans="1:13" x14ac:dyDescent="0.3">
      <c r="A331">
        <v>330</v>
      </c>
      <c r="B331" t="s">
        <v>9817</v>
      </c>
      <c r="C331" t="s">
        <v>5552</v>
      </c>
      <c r="D331" t="s">
        <v>16085</v>
      </c>
      <c r="E331" s="1">
        <f t="shared" si="20"/>
        <v>40751</v>
      </c>
      <c r="F331">
        <f t="shared" si="21"/>
        <v>2011</v>
      </c>
      <c r="G331">
        <f t="shared" si="22"/>
        <v>7</v>
      </c>
      <c r="H331">
        <f t="shared" si="23"/>
        <v>3</v>
      </c>
      <c r="I331" s="1" t="s">
        <v>15622</v>
      </c>
      <c r="J331" s="1" t="s">
        <v>15623</v>
      </c>
      <c r="K331" s="42">
        <v>1</v>
      </c>
      <c r="L331" s="42">
        <v>0.8</v>
      </c>
      <c r="M331" s="1" t="s">
        <v>15615</v>
      </c>
    </row>
    <row r="332" spans="1:13" x14ac:dyDescent="0.3">
      <c r="A332">
        <v>331</v>
      </c>
      <c r="B332" t="s">
        <v>11458</v>
      </c>
      <c r="C332" t="s">
        <v>3943</v>
      </c>
      <c r="D332" t="s">
        <v>16086</v>
      </c>
      <c r="E332" s="1">
        <f t="shared" si="20"/>
        <v>40753</v>
      </c>
      <c r="F332">
        <f t="shared" si="21"/>
        <v>2011</v>
      </c>
      <c r="G332">
        <f t="shared" si="22"/>
        <v>7</v>
      </c>
      <c r="H332">
        <f t="shared" si="23"/>
        <v>5</v>
      </c>
      <c r="I332" s="1" t="s">
        <v>15625</v>
      </c>
      <c r="J332" s="1" t="s">
        <v>15624</v>
      </c>
      <c r="K332" s="42">
        <v>1</v>
      </c>
      <c r="L332" s="42">
        <v>0.84</v>
      </c>
      <c r="M332" s="1" t="s">
        <v>15615</v>
      </c>
    </row>
    <row r="333" spans="1:13" x14ac:dyDescent="0.3">
      <c r="A333">
        <v>332</v>
      </c>
      <c r="B333" t="s">
        <v>9370</v>
      </c>
      <c r="C333" t="s">
        <v>5987</v>
      </c>
      <c r="D333" t="s">
        <v>16086</v>
      </c>
      <c r="E333" s="1">
        <f t="shared" si="20"/>
        <v>40753</v>
      </c>
      <c r="F333">
        <f t="shared" si="21"/>
        <v>2011</v>
      </c>
      <c r="G333">
        <f t="shared" si="22"/>
        <v>7</v>
      </c>
      <c r="H333">
        <f t="shared" si="23"/>
        <v>5</v>
      </c>
      <c r="I333" s="1" t="s">
        <v>15622</v>
      </c>
      <c r="J333" s="1" t="s">
        <v>15628</v>
      </c>
      <c r="K333" s="42">
        <v>0.46</v>
      </c>
      <c r="L333" s="42">
        <v>0.88</v>
      </c>
      <c r="M333" s="1" t="s">
        <v>15616</v>
      </c>
    </row>
    <row r="334" spans="1:13" x14ac:dyDescent="0.3">
      <c r="A334">
        <v>333</v>
      </c>
      <c r="B334" t="s">
        <v>10274</v>
      </c>
      <c r="C334" t="s">
        <v>5105</v>
      </c>
      <c r="D334" t="s">
        <v>16087</v>
      </c>
      <c r="E334" s="1">
        <f t="shared" si="20"/>
        <v>40755</v>
      </c>
      <c r="F334">
        <f t="shared" si="21"/>
        <v>2011</v>
      </c>
      <c r="G334">
        <f t="shared" si="22"/>
        <v>7</v>
      </c>
      <c r="H334">
        <f t="shared" si="23"/>
        <v>7</v>
      </c>
      <c r="I334" s="1" t="s">
        <v>15622</v>
      </c>
      <c r="J334" s="1" t="s">
        <v>15623</v>
      </c>
      <c r="K334" s="42">
        <v>1</v>
      </c>
      <c r="L334" s="42">
        <v>0.48</v>
      </c>
      <c r="M334" s="1" t="s">
        <v>15615</v>
      </c>
    </row>
    <row r="335" spans="1:13" x14ac:dyDescent="0.3">
      <c r="A335">
        <v>334</v>
      </c>
      <c r="B335" t="s">
        <v>9951</v>
      </c>
      <c r="C335" t="s">
        <v>5420</v>
      </c>
      <c r="D335" t="s">
        <v>16088</v>
      </c>
      <c r="E335" s="1">
        <f t="shared" si="20"/>
        <v>40757</v>
      </c>
      <c r="F335">
        <f t="shared" si="21"/>
        <v>2011</v>
      </c>
      <c r="G335">
        <f t="shared" si="22"/>
        <v>8</v>
      </c>
      <c r="H335">
        <f t="shared" si="23"/>
        <v>2</v>
      </c>
      <c r="I335" s="1" t="s">
        <v>15622</v>
      </c>
      <c r="J335" s="1" t="s">
        <v>15624</v>
      </c>
      <c r="K335" s="42">
        <v>0.8</v>
      </c>
      <c r="L335" s="42">
        <v>0.96</v>
      </c>
      <c r="M335" s="1" t="s">
        <v>15615</v>
      </c>
    </row>
    <row r="336" spans="1:13" x14ac:dyDescent="0.3">
      <c r="A336">
        <v>335</v>
      </c>
      <c r="B336" t="s">
        <v>11607</v>
      </c>
      <c r="C336" t="s">
        <v>3798</v>
      </c>
      <c r="D336" t="s">
        <v>16088</v>
      </c>
      <c r="E336" s="1">
        <f t="shared" si="20"/>
        <v>40757</v>
      </c>
      <c r="F336">
        <f t="shared" si="21"/>
        <v>2011</v>
      </c>
      <c r="G336">
        <f t="shared" si="22"/>
        <v>8</v>
      </c>
      <c r="H336">
        <f t="shared" si="23"/>
        <v>2</v>
      </c>
      <c r="I336" s="1" t="s">
        <v>15622</v>
      </c>
      <c r="J336" s="1" t="s">
        <v>15626</v>
      </c>
      <c r="K336" s="42">
        <v>1</v>
      </c>
      <c r="L336" s="42">
        <v>0</v>
      </c>
      <c r="M336" s="1" t="s">
        <v>15615</v>
      </c>
    </row>
    <row r="337" spans="1:13" x14ac:dyDescent="0.3">
      <c r="A337">
        <v>336</v>
      </c>
      <c r="B337" t="s">
        <v>8940</v>
      </c>
      <c r="C337" t="s">
        <v>6413</v>
      </c>
      <c r="D337" t="s">
        <v>16088</v>
      </c>
      <c r="E337" s="1">
        <f t="shared" si="20"/>
        <v>40757</v>
      </c>
      <c r="F337">
        <f t="shared" si="21"/>
        <v>2011</v>
      </c>
      <c r="G337">
        <f t="shared" si="22"/>
        <v>8</v>
      </c>
      <c r="H337">
        <f t="shared" si="23"/>
        <v>2</v>
      </c>
      <c r="I337" s="1" t="s">
        <v>15622</v>
      </c>
      <c r="J337" s="1" t="s">
        <v>15628</v>
      </c>
      <c r="K337" s="42">
        <v>0</v>
      </c>
      <c r="L337" s="42">
        <v>0.5</v>
      </c>
      <c r="M337" s="1" t="s">
        <v>15615</v>
      </c>
    </row>
    <row r="338" spans="1:13" x14ac:dyDescent="0.3">
      <c r="A338">
        <v>337</v>
      </c>
      <c r="B338" t="s">
        <v>8638</v>
      </c>
      <c r="C338" t="s">
        <v>6710</v>
      </c>
      <c r="D338" t="s">
        <v>16089</v>
      </c>
      <c r="E338" s="1">
        <f t="shared" si="20"/>
        <v>40758</v>
      </c>
      <c r="F338">
        <f t="shared" si="21"/>
        <v>2011</v>
      </c>
      <c r="G338">
        <f t="shared" si="22"/>
        <v>8</v>
      </c>
      <c r="H338">
        <f t="shared" si="23"/>
        <v>3</v>
      </c>
      <c r="I338" s="1" t="s">
        <v>15622</v>
      </c>
      <c r="J338" s="1" t="s">
        <v>15624</v>
      </c>
      <c r="K338" s="42">
        <v>1</v>
      </c>
      <c r="L338" s="42">
        <v>0.62</v>
      </c>
      <c r="M338" s="1" t="s">
        <v>15615</v>
      </c>
    </row>
    <row r="339" spans="1:13" x14ac:dyDescent="0.3">
      <c r="A339">
        <v>338</v>
      </c>
      <c r="B339" t="s">
        <v>8884</v>
      </c>
      <c r="C339" t="s">
        <v>6467</v>
      </c>
      <c r="D339" t="s">
        <v>16090</v>
      </c>
      <c r="E339" s="1">
        <f t="shared" si="20"/>
        <v>40759</v>
      </c>
      <c r="F339">
        <f t="shared" si="21"/>
        <v>2011</v>
      </c>
      <c r="G339">
        <f t="shared" si="22"/>
        <v>8</v>
      </c>
      <c r="H339">
        <f t="shared" si="23"/>
        <v>4</v>
      </c>
      <c r="I339" s="1" t="s">
        <v>15622</v>
      </c>
      <c r="J339" s="1" t="s">
        <v>15626</v>
      </c>
      <c r="K339" s="42">
        <v>1</v>
      </c>
      <c r="L339" s="42">
        <v>0.67</v>
      </c>
      <c r="M339" s="1" t="s">
        <v>15616</v>
      </c>
    </row>
    <row r="340" spans="1:13" x14ac:dyDescent="0.3">
      <c r="A340">
        <v>339</v>
      </c>
      <c r="B340" t="s">
        <v>11664</v>
      </c>
      <c r="C340" t="s">
        <v>3741</v>
      </c>
      <c r="D340" t="s">
        <v>16091</v>
      </c>
      <c r="E340" s="1">
        <f t="shared" si="20"/>
        <v>40760</v>
      </c>
      <c r="F340">
        <f t="shared" si="21"/>
        <v>2011</v>
      </c>
      <c r="G340">
        <f t="shared" si="22"/>
        <v>8</v>
      </c>
      <c r="H340">
        <f t="shared" si="23"/>
        <v>5</v>
      </c>
      <c r="I340" s="1" t="s">
        <v>15694</v>
      </c>
      <c r="J340" s="1" t="s">
        <v>15626</v>
      </c>
      <c r="K340" s="42">
        <v>0.9</v>
      </c>
      <c r="L340" s="42">
        <v>0.86</v>
      </c>
      <c r="M340" s="1" t="s">
        <v>15616</v>
      </c>
    </row>
    <row r="341" spans="1:13" x14ac:dyDescent="0.3">
      <c r="A341">
        <v>340</v>
      </c>
      <c r="B341" t="s">
        <v>11349</v>
      </c>
      <c r="C341" t="s">
        <v>4052</v>
      </c>
      <c r="D341" t="s">
        <v>16092</v>
      </c>
      <c r="E341" s="1">
        <f t="shared" si="20"/>
        <v>40763</v>
      </c>
      <c r="F341">
        <f t="shared" si="21"/>
        <v>2011</v>
      </c>
      <c r="G341">
        <f t="shared" si="22"/>
        <v>8</v>
      </c>
      <c r="H341">
        <f t="shared" si="23"/>
        <v>1</v>
      </c>
      <c r="I341" s="1" t="s">
        <v>15622</v>
      </c>
      <c r="J341" s="1" t="s">
        <v>15624</v>
      </c>
      <c r="K341" s="42">
        <v>1</v>
      </c>
      <c r="L341" s="42">
        <v>0.83</v>
      </c>
      <c r="M341" s="1" t="s">
        <v>15615</v>
      </c>
    </row>
    <row r="342" spans="1:13" x14ac:dyDescent="0.3">
      <c r="A342">
        <v>341</v>
      </c>
      <c r="B342" t="s">
        <v>9053</v>
      </c>
      <c r="C342" t="s">
        <v>6300</v>
      </c>
      <c r="D342" t="s">
        <v>16092</v>
      </c>
      <c r="E342" s="1">
        <f t="shared" si="20"/>
        <v>40763</v>
      </c>
      <c r="F342">
        <f t="shared" si="21"/>
        <v>2011</v>
      </c>
      <c r="G342">
        <f t="shared" si="22"/>
        <v>8</v>
      </c>
      <c r="H342">
        <f t="shared" si="23"/>
        <v>1</v>
      </c>
      <c r="I342" s="1" t="s">
        <v>15622</v>
      </c>
      <c r="J342" s="1" t="s">
        <v>15624</v>
      </c>
      <c r="K342" s="42">
        <v>1</v>
      </c>
      <c r="L342" s="42">
        <v>1</v>
      </c>
      <c r="M342" s="1" t="s">
        <v>15615</v>
      </c>
    </row>
    <row r="343" spans="1:13" x14ac:dyDescent="0.3">
      <c r="A343">
        <v>342</v>
      </c>
      <c r="B343" t="s">
        <v>8117</v>
      </c>
      <c r="C343" t="s">
        <v>7218</v>
      </c>
      <c r="D343" t="s">
        <v>16093</v>
      </c>
      <c r="E343" s="1">
        <f t="shared" si="20"/>
        <v>40767</v>
      </c>
      <c r="F343">
        <f t="shared" si="21"/>
        <v>2011</v>
      </c>
      <c r="G343">
        <f t="shared" si="22"/>
        <v>8</v>
      </c>
      <c r="H343">
        <f t="shared" si="23"/>
        <v>5</v>
      </c>
      <c r="I343" s="1" t="s">
        <v>15622</v>
      </c>
      <c r="J343" s="1" t="s">
        <v>15624</v>
      </c>
      <c r="K343" s="42">
        <v>1</v>
      </c>
      <c r="L343" s="42">
        <v>0.89</v>
      </c>
      <c r="M343" s="1" t="s">
        <v>15616</v>
      </c>
    </row>
    <row r="344" spans="1:13" x14ac:dyDescent="0.3">
      <c r="A344">
        <v>343</v>
      </c>
      <c r="B344" t="s">
        <v>11098</v>
      </c>
      <c r="C344" t="s">
        <v>4300</v>
      </c>
      <c r="D344" t="s">
        <v>16093</v>
      </c>
      <c r="E344" s="1">
        <f t="shared" si="20"/>
        <v>40767</v>
      </c>
      <c r="F344">
        <f t="shared" si="21"/>
        <v>2011</v>
      </c>
      <c r="G344">
        <f t="shared" si="22"/>
        <v>8</v>
      </c>
      <c r="H344">
        <f t="shared" si="23"/>
        <v>5</v>
      </c>
      <c r="I344" s="1" t="s">
        <v>15800</v>
      </c>
      <c r="J344" s="1" t="s">
        <v>15628</v>
      </c>
      <c r="K344" s="42">
        <v>0.43</v>
      </c>
      <c r="L344" s="42">
        <v>0.32</v>
      </c>
      <c r="M344" s="1" t="s">
        <v>15615</v>
      </c>
    </row>
    <row r="345" spans="1:13" x14ac:dyDescent="0.3">
      <c r="A345">
        <v>344</v>
      </c>
      <c r="B345" t="s">
        <v>7796</v>
      </c>
      <c r="C345" t="s">
        <v>7527</v>
      </c>
      <c r="D345" t="s">
        <v>16094</v>
      </c>
      <c r="E345" s="1">
        <f t="shared" si="20"/>
        <v>40768</v>
      </c>
      <c r="F345">
        <f t="shared" si="21"/>
        <v>2011</v>
      </c>
      <c r="G345">
        <f t="shared" si="22"/>
        <v>8</v>
      </c>
      <c r="H345">
        <f t="shared" si="23"/>
        <v>6</v>
      </c>
      <c r="I345" s="1" t="s">
        <v>15622</v>
      </c>
      <c r="J345" s="1" t="s">
        <v>15626</v>
      </c>
      <c r="K345" s="42">
        <v>1</v>
      </c>
      <c r="L345" s="42">
        <v>0.97</v>
      </c>
      <c r="M345" s="1" t="s">
        <v>15616</v>
      </c>
    </row>
    <row r="346" spans="1:13" x14ac:dyDescent="0.3">
      <c r="A346">
        <v>345</v>
      </c>
      <c r="B346" t="s">
        <v>8366</v>
      </c>
      <c r="C346" t="s">
        <v>6974</v>
      </c>
      <c r="D346" t="s">
        <v>16095</v>
      </c>
      <c r="E346" s="1">
        <f t="shared" si="20"/>
        <v>40770</v>
      </c>
      <c r="F346">
        <f t="shared" si="21"/>
        <v>2011</v>
      </c>
      <c r="G346">
        <f t="shared" si="22"/>
        <v>8</v>
      </c>
      <c r="H346">
        <f t="shared" si="23"/>
        <v>1</v>
      </c>
      <c r="I346" s="1" t="s">
        <v>15625</v>
      </c>
      <c r="J346" s="1" t="s">
        <v>15624</v>
      </c>
      <c r="K346" s="42">
        <v>1</v>
      </c>
      <c r="L346" s="42">
        <v>0.44</v>
      </c>
      <c r="M346" s="1" t="s">
        <v>15616</v>
      </c>
    </row>
    <row r="347" spans="1:13" x14ac:dyDescent="0.3">
      <c r="A347">
        <v>346</v>
      </c>
      <c r="B347" t="s">
        <v>8704</v>
      </c>
      <c r="C347" t="s">
        <v>6644</v>
      </c>
      <c r="D347" t="s">
        <v>16096</v>
      </c>
      <c r="E347" s="1">
        <f t="shared" si="20"/>
        <v>40771</v>
      </c>
      <c r="F347">
        <f t="shared" si="21"/>
        <v>2011</v>
      </c>
      <c r="G347">
        <f t="shared" si="22"/>
        <v>8</v>
      </c>
      <c r="H347">
        <f t="shared" si="23"/>
        <v>2</v>
      </c>
      <c r="I347" s="1" t="s">
        <v>15622</v>
      </c>
      <c r="J347" s="1" t="s">
        <v>15626</v>
      </c>
      <c r="K347" s="42">
        <v>1</v>
      </c>
      <c r="L347" s="42">
        <v>0.91</v>
      </c>
      <c r="M347" s="1" t="s">
        <v>15616</v>
      </c>
    </row>
    <row r="348" spans="1:13" x14ac:dyDescent="0.3">
      <c r="A348">
        <v>347</v>
      </c>
      <c r="B348" t="s">
        <v>11376</v>
      </c>
      <c r="C348" t="s">
        <v>4024</v>
      </c>
      <c r="D348" t="s">
        <v>16097</v>
      </c>
      <c r="E348" s="1">
        <f t="shared" si="20"/>
        <v>40776</v>
      </c>
      <c r="F348">
        <f t="shared" si="21"/>
        <v>2011</v>
      </c>
      <c r="G348">
        <f t="shared" si="22"/>
        <v>8</v>
      </c>
      <c r="H348">
        <f t="shared" si="23"/>
        <v>7</v>
      </c>
      <c r="I348" s="1" t="s">
        <v>15622</v>
      </c>
      <c r="J348" s="1" t="s">
        <v>15626</v>
      </c>
      <c r="K348" s="42">
        <v>1</v>
      </c>
      <c r="L348" s="42">
        <v>1</v>
      </c>
      <c r="M348" s="1" t="s">
        <v>15616</v>
      </c>
    </row>
    <row r="349" spans="1:13" x14ac:dyDescent="0.3">
      <c r="A349">
        <v>348</v>
      </c>
      <c r="B349" t="s">
        <v>10240</v>
      </c>
      <c r="C349" t="s">
        <v>5139</v>
      </c>
      <c r="D349" t="s">
        <v>16097</v>
      </c>
      <c r="E349" s="1">
        <f t="shared" si="20"/>
        <v>40776</v>
      </c>
      <c r="F349">
        <f t="shared" si="21"/>
        <v>2011</v>
      </c>
      <c r="G349">
        <f t="shared" si="22"/>
        <v>8</v>
      </c>
      <c r="H349">
        <f t="shared" si="23"/>
        <v>7</v>
      </c>
      <c r="I349" s="1" t="s">
        <v>15622</v>
      </c>
      <c r="J349" s="1" t="s">
        <v>15626</v>
      </c>
      <c r="K349" s="42">
        <v>1</v>
      </c>
      <c r="L349" s="42">
        <v>0.98</v>
      </c>
      <c r="M349" s="1" t="s">
        <v>15616</v>
      </c>
    </row>
    <row r="350" spans="1:13" x14ac:dyDescent="0.3">
      <c r="A350">
        <v>349</v>
      </c>
      <c r="B350" t="s">
        <v>11133</v>
      </c>
      <c r="C350" t="s">
        <v>4267</v>
      </c>
      <c r="D350" t="s">
        <v>11851</v>
      </c>
      <c r="E350" s="1">
        <f t="shared" si="20"/>
        <v>40778</v>
      </c>
      <c r="F350">
        <f t="shared" si="21"/>
        <v>2011</v>
      </c>
      <c r="G350">
        <f t="shared" si="22"/>
        <v>8</v>
      </c>
      <c r="H350">
        <f t="shared" si="23"/>
        <v>2</v>
      </c>
      <c r="I350" s="1" t="s">
        <v>15803</v>
      </c>
      <c r="J350" s="1" t="s">
        <v>15626</v>
      </c>
      <c r="K350" s="42">
        <v>1</v>
      </c>
      <c r="L350" s="42">
        <v>0.98</v>
      </c>
      <c r="M350" s="1" t="s">
        <v>15616</v>
      </c>
    </row>
    <row r="351" spans="1:13" x14ac:dyDescent="0.3">
      <c r="A351">
        <v>350</v>
      </c>
      <c r="B351" t="s">
        <v>9961</v>
      </c>
      <c r="C351" t="s">
        <v>5411</v>
      </c>
      <c r="D351" t="s">
        <v>11851</v>
      </c>
      <c r="E351" s="1">
        <f t="shared" si="20"/>
        <v>40778</v>
      </c>
      <c r="F351">
        <f t="shared" si="21"/>
        <v>2011</v>
      </c>
      <c r="G351">
        <f t="shared" si="22"/>
        <v>8</v>
      </c>
      <c r="H351">
        <f t="shared" si="23"/>
        <v>2</v>
      </c>
      <c r="I351" s="1" t="s">
        <v>15622</v>
      </c>
      <c r="J351" s="1" t="s">
        <v>15624</v>
      </c>
      <c r="K351" s="42">
        <v>1</v>
      </c>
      <c r="L351" s="42">
        <v>1</v>
      </c>
      <c r="M351" s="1" t="s">
        <v>15615</v>
      </c>
    </row>
    <row r="352" spans="1:13" x14ac:dyDescent="0.3">
      <c r="A352">
        <v>351</v>
      </c>
      <c r="B352" t="s">
        <v>10189</v>
      </c>
      <c r="C352" t="s">
        <v>5189</v>
      </c>
      <c r="D352" t="s">
        <v>16098</v>
      </c>
      <c r="E352" s="1">
        <f t="shared" si="20"/>
        <v>40779</v>
      </c>
      <c r="F352">
        <f t="shared" si="21"/>
        <v>2011</v>
      </c>
      <c r="G352">
        <f t="shared" si="22"/>
        <v>8</v>
      </c>
      <c r="H352">
        <f t="shared" si="23"/>
        <v>3</v>
      </c>
      <c r="I352" s="1" t="s">
        <v>15622</v>
      </c>
      <c r="J352" s="1" t="s">
        <v>15628</v>
      </c>
      <c r="K352" s="42">
        <v>0.33</v>
      </c>
      <c r="L352" s="42">
        <v>0.7</v>
      </c>
      <c r="M352" s="1" t="s">
        <v>15615</v>
      </c>
    </row>
    <row r="353" spans="1:13" x14ac:dyDescent="0.3">
      <c r="A353">
        <v>352</v>
      </c>
      <c r="B353" t="s">
        <v>10117</v>
      </c>
      <c r="C353" t="s">
        <v>5260</v>
      </c>
      <c r="D353" t="s">
        <v>16098</v>
      </c>
      <c r="E353" s="1">
        <f t="shared" si="20"/>
        <v>40779</v>
      </c>
      <c r="F353">
        <f t="shared" si="21"/>
        <v>2011</v>
      </c>
      <c r="G353">
        <f t="shared" si="22"/>
        <v>8</v>
      </c>
      <c r="H353">
        <f t="shared" si="23"/>
        <v>3</v>
      </c>
      <c r="I353" s="1" t="s">
        <v>15622</v>
      </c>
      <c r="J353" s="1" t="s">
        <v>15623</v>
      </c>
      <c r="K353" s="42">
        <v>0.9</v>
      </c>
      <c r="L353" s="42">
        <v>0.24</v>
      </c>
      <c r="M353" s="1" t="s">
        <v>15615</v>
      </c>
    </row>
    <row r="354" spans="1:13" x14ac:dyDescent="0.3">
      <c r="A354">
        <v>353</v>
      </c>
      <c r="B354" t="s">
        <v>11424</v>
      </c>
      <c r="C354" t="s">
        <v>3977</v>
      </c>
      <c r="D354" t="s">
        <v>16099</v>
      </c>
      <c r="E354" s="1">
        <f t="shared" si="20"/>
        <v>40780</v>
      </c>
      <c r="F354">
        <f t="shared" si="21"/>
        <v>2011</v>
      </c>
      <c r="G354">
        <f t="shared" si="22"/>
        <v>8</v>
      </c>
      <c r="H354">
        <f t="shared" si="23"/>
        <v>4</v>
      </c>
      <c r="I354" s="1" t="s">
        <v>15622</v>
      </c>
      <c r="J354" s="1" t="s">
        <v>15626</v>
      </c>
      <c r="K354" s="42">
        <v>0.8</v>
      </c>
      <c r="L354" s="42">
        <v>1</v>
      </c>
      <c r="M354" s="1" t="s">
        <v>15615</v>
      </c>
    </row>
    <row r="355" spans="1:13" x14ac:dyDescent="0.3">
      <c r="A355">
        <v>354</v>
      </c>
      <c r="B355" t="s">
        <v>10258</v>
      </c>
      <c r="C355" t="s">
        <v>5121</v>
      </c>
      <c r="D355" t="s">
        <v>16099</v>
      </c>
      <c r="E355" s="1">
        <f t="shared" si="20"/>
        <v>40780</v>
      </c>
      <c r="F355">
        <f t="shared" si="21"/>
        <v>2011</v>
      </c>
      <c r="G355">
        <f t="shared" si="22"/>
        <v>8</v>
      </c>
      <c r="H355">
        <f t="shared" si="23"/>
        <v>4</v>
      </c>
      <c r="I355" s="1" t="s">
        <v>15622</v>
      </c>
      <c r="J355" s="1" t="s">
        <v>15623</v>
      </c>
      <c r="K355" s="42">
        <v>0.6</v>
      </c>
      <c r="L355" s="42">
        <v>0.24</v>
      </c>
      <c r="M355" s="1" t="s">
        <v>15615</v>
      </c>
    </row>
    <row r="356" spans="1:13" x14ac:dyDescent="0.3">
      <c r="A356">
        <v>355</v>
      </c>
      <c r="B356" t="s">
        <v>9826</v>
      </c>
      <c r="C356" t="s">
        <v>5543</v>
      </c>
      <c r="D356" t="s">
        <v>16100</v>
      </c>
      <c r="E356" s="1">
        <f t="shared" si="20"/>
        <v>40783</v>
      </c>
      <c r="F356">
        <f t="shared" si="21"/>
        <v>2011</v>
      </c>
      <c r="G356">
        <f t="shared" si="22"/>
        <v>8</v>
      </c>
      <c r="H356">
        <f t="shared" si="23"/>
        <v>7</v>
      </c>
      <c r="I356" s="1" t="s">
        <v>15715</v>
      </c>
      <c r="J356" s="1" t="s">
        <v>15626</v>
      </c>
      <c r="K356" s="42">
        <v>1</v>
      </c>
      <c r="L356" s="42">
        <v>0.97</v>
      </c>
      <c r="M356" s="1" t="s">
        <v>15615</v>
      </c>
    </row>
    <row r="357" spans="1:13" x14ac:dyDescent="0.3">
      <c r="A357">
        <v>356</v>
      </c>
      <c r="B357" t="s">
        <v>7819</v>
      </c>
      <c r="C357" t="s">
        <v>7504</v>
      </c>
      <c r="D357" t="s">
        <v>16100</v>
      </c>
      <c r="E357" s="1">
        <f t="shared" si="20"/>
        <v>40783</v>
      </c>
      <c r="F357">
        <f t="shared" si="21"/>
        <v>2011</v>
      </c>
      <c r="G357">
        <f t="shared" si="22"/>
        <v>8</v>
      </c>
      <c r="H357">
        <f t="shared" si="23"/>
        <v>7</v>
      </c>
      <c r="I357" s="1" t="s">
        <v>15622</v>
      </c>
      <c r="J357" s="1" t="s">
        <v>15626</v>
      </c>
      <c r="K357" s="42">
        <v>1</v>
      </c>
      <c r="L357" s="42">
        <v>0.95</v>
      </c>
      <c r="M357" s="1" t="s">
        <v>15616</v>
      </c>
    </row>
    <row r="358" spans="1:13" x14ac:dyDescent="0.3">
      <c r="A358">
        <v>357</v>
      </c>
      <c r="B358" t="s">
        <v>7802</v>
      </c>
      <c r="C358" t="s">
        <v>7521</v>
      </c>
      <c r="D358" t="s">
        <v>16101</v>
      </c>
      <c r="E358" s="1">
        <f t="shared" si="20"/>
        <v>40784</v>
      </c>
      <c r="F358">
        <f t="shared" si="21"/>
        <v>2011</v>
      </c>
      <c r="G358">
        <f t="shared" si="22"/>
        <v>8</v>
      </c>
      <c r="H358">
        <f t="shared" si="23"/>
        <v>1</v>
      </c>
      <c r="I358" s="1" t="s">
        <v>15636</v>
      </c>
      <c r="J358" s="1" t="s">
        <v>15623</v>
      </c>
      <c r="K358" s="42">
        <v>0.5</v>
      </c>
      <c r="L358" s="42">
        <v>0.9</v>
      </c>
      <c r="M358" s="1" t="s">
        <v>15615</v>
      </c>
    </row>
    <row r="359" spans="1:13" x14ac:dyDescent="0.3">
      <c r="A359">
        <v>358</v>
      </c>
      <c r="B359" t="s">
        <v>11093</v>
      </c>
      <c r="C359" t="s">
        <v>4305</v>
      </c>
      <c r="D359" t="s">
        <v>16101</v>
      </c>
      <c r="E359" s="1">
        <f t="shared" si="20"/>
        <v>40784</v>
      </c>
      <c r="F359">
        <f t="shared" si="21"/>
        <v>2011</v>
      </c>
      <c r="G359">
        <f t="shared" si="22"/>
        <v>8</v>
      </c>
      <c r="H359">
        <f t="shared" si="23"/>
        <v>1</v>
      </c>
      <c r="I359" s="1" t="s">
        <v>15622</v>
      </c>
      <c r="J359" s="1" t="s">
        <v>15624</v>
      </c>
      <c r="K359" s="42">
        <v>1</v>
      </c>
      <c r="L359" s="42">
        <v>0.94</v>
      </c>
      <c r="M359" s="1" t="s">
        <v>15615</v>
      </c>
    </row>
    <row r="360" spans="1:13" x14ac:dyDescent="0.3">
      <c r="A360">
        <v>359</v>
      </c>
      <c r="B360" t="s">
        <v>10576</v>
      </c>
      <c r="C360" t="s">
        <v>4809</v>
      </c>
      <c r="D360" t="s">
        <v>16102</v>
      </c>
      <c r="E360" s="1">
        <f t="shared" si="20"/>
        <v>40786</v>
      </c>
      <c r="F360">
        <f t="shared" si="21"/>
        <v>2011</v>
      </c>
      <c r="G360">
        <f t="shared" si="22"/>
        <v>8</v>
      </c>
      <c r="H360">
        <f t="shared" si="23"/>
        <v>3</v>
      </c>
      <c r="I360" s="1" t="s">
        <v>15622</v>
      </c>
      <c r="J360" s="1" t="s">
        <v>15624</v>
      </c>
      <c r="K360" s="42">
        <v>1</v>
      </c>
      <c r="L360" s="42">
        <v>0.98</v>
      </c>
      <c r="M360" s="1" t="s">
        <v>15616</v>
      </c>
    </row>
    <row r="361" spans="1:13" x14ac:dyDescent="0.3">
      <c r="A361">
        <v>360</v>
      </c>
      <c r="B361" t="s">
        <v>9182</v>
      </c>
      <c r="C361" t="s">
        <v>6172</v>
      </c>
      <c r="D361" t="s">
        <v>16102</v>
      </c>
      <c r="E361" s="1">
        <f t="shared" si="20"/>
        <v>40786</v>
      </c>
      <c r="F361">
        <f t="shared" si="21"/>
        <v>2011</v>
      </c>
      <c r="G361">
        <f t="shared" si="22"/>
        <v>8</v>
      </c>
      <c r="H361">
        <f t="shared" si="23"/>
        <v>3</v>
      </c>
      <c r="I361" s="1" t="s">
        <v>15622</v>
      </c>
      <c r="J361" s="1" t="s">
        <v>15628</v>
      </c>
      <c r="K361" s="42">
        <v>0.4</v>
      </c>
      <c r="L361" s="42">
        <v>0.75</v>
      </c>
      <c r="M361" s="1" t="s">
        <v>15616</v>
      </c>
    </row>
    <row r="362" spans="1:13" x14ac:dyDescent="0.3">
      <c r="A362">
        <v>361</v>
      </c>
      <c r="B362" t="s">
        <v>11676</v>
      </c>
      <c r="C362" t="s">
        <v>3730</v>
      </c>
      <c r="D362" t="s">
        <v>16102</v>
      </c>
      <c r="E362" s="1">
        <f t="shared" si="20"/>
        <v>40786</v>
      </c>
      <c r="F362">
        <f t="shared" si="21"/>
        <v>2011</v>
      </c>
      <c r="G362">
        <f t="shared" si="22"/>
        <v>8</v>
      </c>
      <c r="H362">
        <f t="shared" si="23"/>
        <v>3</v>
      </c>
      <c r="I362" s="1" t="s">
        <v>15622</v>
      </c>
      <c r="J362" s="1" t="s">
        <v>15626</v>
      </c>
      <c r="K362" s="42">
        <v>1</v>
      </c>
      <c r="L362" s="42">
        <v>0.67</v>
      </c>
      <c r="M362" s="1" t="s">
        <v>15615</v>
      </c>
    </row>
    <row r="363" spans="1:13" x14ac:dyDescent="0.3">
      <c r="A363">
        <v>362</v>
      </c>
      <c r="B363" t="s">
        <v>10670</v>
      </c>
      <c r="C363" t="s">
        <v>4716</v>
      </c>
      <c r="D363" t="s">
        <v>16103</v>
      </c>
      <c r="E363" s="1">
        <f t="shared" si="20"/>
        <v>40788</v>
      </c>
      <c r="F363">
        <f t="shared" si="21"/>
        <v>2011</v>
      </c>
      <c r="G363">
        <f t="shared" si="22"/>
        <v>9</v>
      </c>
      <c r="H363">
        <f t="shared" si="23"/>
        <v>5</v>
      </c>
      <c r="I363" s="1" t="s">
        <v>15622</v>
      </c>
      <c r="J363" s="1" t="s">
        <v>15626</v>
      </c>
      <c r="K363" s="42">
        <v>1</v>
      </c>
      <c r="L363" s="42">
        <v>0.6</v>
      </c>
      <c r="M363" s="1" t="s">
        <v>15616</v>
      </c>
    </row>
    <row r="364" spans="1:13" x14ac:dyDescent="0.3">
      <c r="A364">
        <v>363</v>
      </c>
      <c r="B364" t="s">
        <v>10677</v>
      </c>
      <c r="C364" t="s">
        <v>4709</v>
      </c>
      <c r="D364" t="s">
        <v>16103</v>
      </c>
      <c r="E364" s="1">
        <f t="shared" si="20"/>
        <v>40788</v>
      </c>
      <c r="F364">
        <f t="shared" si="21"/>
        <v>2011</v>
      </c>
      <c r="G364">
        <f t="shared" si="22"/>
        <v>9</v>
      </c>
      <c r="H364">
        <f t="shared" si="23"/>
        <v>5</v>
      </c>
      <c r="I364" s="1" t="s">
        <v>15622</v>
      </c>
      <c r="J364" s="1" t="s">
        <v>15626</v>
      </c>
      <c r="K364" s="42">
        <v>1</v>
      </c>
      <c r="L364" s="42">
        <v>0.99</v>
      </c>
      <c r="M364" s="1" t="s">
        <v>15616</v>
      </c>
    </row>
    <row r="365" spans="1:13" x14ac:dyDescent="0.3">
      <c r="A365">
        <v>364</v>
      </c>
      <c r="B365" t="s">
        <v>10812</v>
      </c>
      <c r="C365" t="s">
        <v>4581</v>
      </c>
      <c r="D365" t="s">
        <v>16104</v>
      </c>
      <c r="E365" s="1">
        <f t="shared" si="20"/>
        <v>40789</v>
      </c>
      <c r="F365">
        <f t="shared" si="21"/>
        <v>2011</v>
      </c>
      <c r="G365">
        <f t="shared" si="22"/>
        <v>9</v>
      </c>
      <c r="H365">
        <f t="shared" si="23"/>
        <v>6</v>
      </c>
      <c r="I365" s="1" t="s">
        <v>15625</v>
      </c>
      <c r="J365" s="1" t="s">
        <v>15626</v>
      </c>
      <c r="K365" s="42">
        <v>0.85</v>
      </c>
      <c r="L365" s="42">
        <v>0.96</v>
      </c>
      <c r="M365" s="1" t="s">
        <v>15615</v>
      </c>
    </row>
    <row r="366" spans="1:13" x14ac:dyDescent="0.3">
      <c r="A366">
        <v>365</v>
      </c>
      <c r="B366" t="s">
        <v>7858</v>
      </c>
      <c r="C366" t="s">
        <v>7470</v>
      </c>
      <c r="D366" t="s">
        <v>16105</v>
      </c>
      <c r="E366" s="1">
        <f t="shared" si="20"/>
        <v>40791</v>
      </c>
      <c r="F366">
        <f t="shared" si="21"/>
        <v>2011</v>
      </c>
      <c r="G366">
        <f t="shared" si="22"/>
        <v>9</v>
      </c>
      <c r="H366">
        <f t="shared" si="23"/>
        <v>1</v>
      </c>
      <c r="I366" s="1" t="s">
        <v>15622</v>
      </c>
      <c r="J366" s="1" t="s">
        <v>15624</v>
      </c>
      <c r="K366" s="42">
        <v>0.9</v>
      </c>
      <c r="L366" s="42">
        <v>0.95</v>
      </c>
      <c r="M366" s="1" t="s">
        <v>15616</v>
      </c>
    </row>
    <row r="367" spans="1:13" x14ac:dyDescent="0.3">
      <c r="A367">
        <v>366</v>
      </c>
      <c r="B367" t="s">
        <v>9722</v>
      </c>
      <c r="C367" t="s">
        <v>5643</v>
      </c>
      <c r="D367" t="s">
        <v>16106</v>
      </c>
      <c r="E367" s="1">
        <f t="shared" si="20"/>
        <v>40792</v>
      </c>
      <c r="F367">
        <f t="shared" si="21"/>
        <v>2011</v>
      </c>
      <c r="G367">
        <f t="shared" si="22"/>
        <v>9</v>
      </c>
      <c r="H367">
        <f t="shared" si="23"/>
        <v>2</v>
      </c>
      <c r="I367" s="1" t="s">
        <v>15622</v>
      </c>
      <c r="J367" s="1" t="s">
        <v>15624</v>
      </c>
      <c r="K367" s="42">
        <v>1</v>
      </c>
      <c r="L367" s="42">
        <v>0.69</v>
      </c>
      <c r="M367" s="1" t="s">
        <v>15615</v>
      </c>
    </row>
    <row r="368" spans="1:13" x14ac:dyDescent="0.3">
      <c r="A368">
        <v>367</v>
      </c>
      <c r="B368" t="s">
        <v>9999</v>
      </c>
      <c r="C368" t="s">
        <v>5374</v>
      </c>
      <c r="D368" t="s">
        <v>16106</v>
      </c>
      <c r="E368" s="1">
        <f t="shared" si="20"/>
        <v>40792</v>
      </c>
      <c r="F368">
        <f t="shared" si="21"/>
        <v>2011</v>
      </c>
      <c r="G368">
        <f t="shared" si="22"/>
        <v>9</v>
      </c>
      <c r="H368">
        <f t="shared" si="23"/>
        <v>2</v>
      </c>
      <c r="I368" s="1" t="s">
        <v>15622</v>
      </c>
      <c r="J368" s="1" t="s">
        <v>15626</v>
      </c>
      <c r="K368" s="42">
        <v>1</v>
      </c>
      <c r="L368" s="42">
        <v>0.8</v>
      </c>
      <c r="M368" s="1" t="s">
        <v>15616</v>
      </c>
    </row>
    <row r="369" spans="1:13" x14ac:dyDescent="0.3">
      <c r="A369">
        <v>368</v>
      </c>
      <c r="B369" t="s">
        <v>10149</v>
      </c>
      <c r="C369" t="s">
        <v>5229</v>
      </c>
      <c r="D369" t="s">
        <v>16107</v>
      </c>
      <c r="E369" s="1">
        <f t="shared" si="20"/>
        <v>40796</v>
      </c>
      <c r="F369">
        <f t="shared" si="21"/>
        <v>2011</v>
      </c>
      <c r="G369">
        <f t="shared" si="22"/>
        <v>9</v>
      </c>
      <c r="H369">
        <f t="shared" si="23"/>
        <v>6</v>
      </c>
      <c r="I369" s="1" t="s">
        <v>15625</v>
      </c>
      <c r="J369" s="1" t="s">
        <v>15623</v>
      </c>
      <c r="K369" s="42">
        <v>0.5</v>
      </c>
      <c r="L369" s="42">
        <v>0.97</v>
      </c>
      <c r="M369" s="1" t="s">
        <v>15616</v>
      </c>
    </row>
    <row r="370" spans="1:13" x14ac:dyDescent="0.3">
      <c r="A370">
        <v>369</v>
      </c>
      <c r="B370" t="s">
        <v>10831</v>
      </c>
      <c r="C370" t="s">
        <v>4562</v>
      </c>
      <c r="D370" t="s">
        <v>16107</v>
      </c>
      <c r="E370" s="1">
        <f t="shared" si="20"/>
        <v>40796</v>
      </c>
      <c r="F370">
        <f t="shared" si="21"/>
        <v>2011</v>
      </c>
      <c r="G370">
        <f t="shared" si="22"/>
        <v>9</v>
      </c>
      <c r="H370">
        <f t="shared" si="23"/>
        <v>6</v>
      </c>
      <c r="I370" s="1" t="s">
        <v>15622</v>
      </c>
      <c r="J370" s="1" t="s">
        <v>15628</v>
      </c>
      <c r="K370" s="42">
        <v>0.4</v>
      </c>
      <c r="L370" s="42">
        <v>0.43</v>
      </c>
      <c r="M370" s="1" t="s">
        <v>15615</v>
      </c>
    </row>
    <row r="371" spans="1:13" x14ac:dyDescent="0.3">
      <c r="A371">
        <v>370</v>
      </c>
      <c r="B371" t="s">
        <v>10171</v>
      </c>
      <c r="C371" t="s">
        <v>5207</v>
      </c>
      <c r="D371" t="s">
        <v>16108</v>
      </c>
      <c r="E371" s="1">
        <f t="shared" si="20"/>
        <v>40797</v>
      </c>
      <c r="F371">
        <f t="shared" si="21"/>
        <v>2011</v>
      </c>
      <c r="G371">
        <f t="shared" si="22"/>
        <v>9</v>
      </c>
      <c r="H371">
        <f t="shared" si="23"/>
        <v>7</v>
      </c>
      <c r="I371" s="1" t="s">
        <v>15622</v>
      </c>
      <c r="J371" s="1" t="s">
        <v>15623</v>
      </c>
      <c r="K371" s="42">
        <v>0.6</v>
      </c>
      <c r="L371" s="42">
        <v>0.96</v>
      </c>
      <c r="M371" s="1" t="s">
        <v>15615</v>
      </c>
    </row>
    <row r="372" spans="1:13" x14ac:dyDescent="0.3">
      <c r="A372">
        <v>371</v>
      </c>
      <c r="B372" t="s">
        <v>7822</v>
      </c>
      <c r="C372" t="s">
        <v>7501</v>
      </c>
      <c r="D372" t="s">
        <v>16109</v>
      </c>
      <c r="E372" s="1">
        <f t="shared" si="20"/>
        <v>40798</v>
      </c>
      <c r="F372">
        <f t="shared" si="21"/>
        <v>2011</v>
      </c>
      <c r="G372">
        <f t="shared" si="22"/>
        <v>9</v>
      </c>
      <c r="H372">
        <f t="shared" si="23"/>
        <v>1</v>
      </c>
      <c r="I372" s="1" t="s">
        <v>15622</v>
      </c>
      <c r="J372" s="1" t="s">
        <v>15623</v>
      </c>
      <c r="K372" s="42">
        <v>0.5</v>
      </c>
      <c r="L372" s="42">
        <v>0.36</v>
      </c>
      <c r="M372" s="1" t="s">
        <v>15615</v>
      </c>
    </row>
    <row r="373" spans="1:13" x14ac:dyDescent="0.3">
      <c r="A373">
        <v>372</v>
      </c>
      <c r="B373" t="s">
        <v>9779</v>
      </c>
      <c r="C373" t="s">
        <v>5590</v>
      </c>
      <c r="D373" t="s">
        <v>16109</v>
      </c>
      <c r="E373" s="1">
        <f t="shared" si="20"/>
        <v>40798</v>
      </c>
      <c r="F373">
        <f t="shared" si="21"/>
        <v>2011</v>
      </c>
      <c r="G373">
        <f t="shared" si="22"/>
        <v>9</v>
      </c>
      <c r="H373">
        <f t="shared" si="23"/>
        <v>1</v>
      </c>
      <c r="I373" s="1" t="s">
        <v>15642</v>
      </c>
      <c r="J373" s="1" t="s">
        <v>15624</v>
      </c>
      <c r="K373" s="42">
        <v>1</v>
      </c>
      <c r="L373" s="42">
        <v>0.68</v>
      </c>
      <c r="M373" s="1" t="s">
        <v>15615</v>
      </c>
    </row>
    <row r="374" spans="1:13" x14ac:dyDescent="0.3">
      <c r="A374">
        <v>373</v>
      </c>
      <c r="B374" t="s">
        <v>9843</v>
      </c>
      <c r="C374" t="s">
        <v>5526</v>
      </c>
      <c r="D374" t="s">
        <v>16110</v>
      </c>
      <c r="E374" s="1">
        <f t="shared" si="20"/>
        <v>40800</v>
      </c>
      <c r="F374">
        <f t="shared" si="21"/>
        <v>2011</v>
      </c>
      <c r="G374">
        <f t="shared" si="22"/>
        <v>9</v>
      </c>
      <c r="H374">
        <f t="shared" si="23"/>
        <v>3</v>
      </c>
      <c r="I374" s="1" t="s">
        <v>15622</v>
      </c>
      <c r="J374" s="1" t="s">
        <v>15624</v>
      </c>
      <c r="K374" s="42">
        <v>1</v>
      </c>
      <c r="L374" s="42">
        <v>0</v>
      </c>
      <c r="M374" s="1" t="s">
        <v>15615</v>
      </c>
    </row>
    <row r="375" spans="1:13" x14ac:dyDescent="0.3">
      <c r="A375">
        <v>374</v>
      </c>
      <c r="B375" t="s">
        <v>11216</v>
      </c>
      <c r="C375" t="s">
        <v>3502</v>
      </c>
      <c r="D375" t="s">
        <v>16111</v>
      </c>
      <c r="E375" s="1">
        <f t="shared" si="20"/>
        <v>40801</v>
      </c>
      <c r="F375">
        <f t="shared" si="21"/>
        <v>2011</v>
      </c>
      <c r="G375">
        <f t="shared" si="22"/>
        <v>9</v>
      </c>
      <c r="H375">
        <f t="shared" si="23"/>
        <v>4</v>
      </c>
      <c r="I375" s="1" t="s">
        <v>15622</v>
      </c>
      <c r="J375" s="1" t="s">
        <v>15624</v>
      </c>
      <c r="K375" s="42">
        <v>0.8</v>
      </c>
      <c r="L375" s="42">
        <v>0.75</v>
      </c>
      <c r="M375" s="1" t="s">
        <v>15616</v>
      </c>
    </row>
    <row r="376" spans="1:13" x14ac:dyDescent="0.3">
      <c r="A376">
        <v>375</v>
      </c>
      <c r="B376" t="s">
        <v>11813</v>
      </c>
      <c r="C376" t="s">
        <v>3599</v>
      </c>
      <c r="D376" t="s">
        <v>16112</v>
      </c>
      <c r="E376" s="1">
        <f t="shared" si="20"/>
        <v>40802</v>
      </c>
      <c r="F376">
        <f t="shared" si="21"/>
        <v>2011</v>
      </c>
      <c r="G376">
        <f t="shared" si="22"/>
        <v>9</v>
      </c>
      <c r="H376">
        <f t="shared" si="23"/>
        <v>5</v>
      </c>
      <c r="I376" s="1" t="s">
        <v>15622</v>
      </c>
      <c r="J376" s="1" t="s">
        <v>15623</v>
      </c>
      <c r="K376" s="42">
        <v>1</v>
      </c>
      <c r="L376" s="42">
        <v>1</v>
      </c>
      <c r="M376" s="1" t="s">
        <v>15616</v>
      </c>
    </row>
    <row r="377" spans="1:13" x14ac:dyDescent="0.3">
      <c r="A377">
        <v>376</v>
      </c>
      <c r="B377" t="s">
        <v>10643</v>
      </c>
      <c r="C377" t="s">
        <v>4743</v>
      </c>
      <c r="D377" t="s">
        <v>16113</v>
      </c>
      <c r="E377" s="1">
        <f t="shared" si="20"/>
        <v>40803</v>
      </c>
      <c r="F377">
        <f t="shared" si="21"/>
        <v>2011</v>
      </c>
      <c r="G377">
        <f t="shared" si="22"/>
        <v>9</v>
      </c>
      <c r="H377">
        <f t="shared" si="23"/>
        <v>6</v>
      </c>
      <c r="I377" s="1" t="s">
        <v>15622</v>
      </c>
      <c r="J377" s="1" t="s">
        <v>15626</v>
      </c>
      <c r="K377" s="42">
        <v>1</v>
      </c>
      <c r="L377" s="42">
        <v>0.81</v>
      </c>
      <c r="M377" s="1" t="s">
        <v>15615</v>
      </c>
    </row>
    <row r="378" spans="1:13" x14ac:dyDescent="0.3">
      <c r="A378">
        <v>377</v>
      </c>
      <c r="B378" t="s">
        <v>8711</v>
      </c>
      <c r="C378" t="s">
        <v>6637</v>
      </c>
      <c r="D378" t="s">
        <v>16114</v>
      </c>
      <c r="E378" s="1">
        <f t="shared" si="20"/>
        <v>40805</v>
      </c>
      <c r="F378">
        <f t="shared" si="21"/>
        <v>2011</v>
      </c>
      <c r="G378">
        <f t="shared" si="22"/>
        <v>9</v>
      </c>
      <c r="H378">
        <f t="shared" si="23"/>
        <v>1</v>
      </c>
      <c r="I378" s="1" t="s">
        <v>15622</v>
      </c>
      <c r="J378" s="1" t="s">
        <v>15624</v>
      </c>
      <c r="K378" s="42">
        <v>1</v>
      </c>
      <c r="L378" s="42">
        <v>0.33</v>
      </c>
      <c r="M378" s="1" t="s">
        <v>15615</v>
      </c>
    </row>
    <row r="379" spans="1:13" x14ac:dyDescent="0.3">
      <c r="A379">
        <v>378</v>
      </c>
      <c r="B379" t="s">
        <v>7791</v>
      </c>
      <c r="C379" t="s">
        <v>7531</v>
      </c>
      <c r="D379" t="s">
        <v>16115</v>
      </c>
      <c r="E379" s="1">
        <f t="shared" si="20"/>
        <v>40806</v>
      </c>
      <c r="F379">
        <f t="shared" si="21"/>
        <v>2011</v>
      </c>
      <c r="G379">
        <f t="shared" si="22"/>
        <v>9</v>
      </c>
      <c r="H379">
        <f t="shared" si="23"/>
        <v>2</v>
      </c>
      <c r="I379" s="1" t="s">
        <v>15622</v>
      </c>
      <c r="J379" s="1" t="s">
        <v>15623</v>
      </c>
      <c r="K379" s="42">
        <v>1</v>
      </c>
      <c r="L379" s="42">
        <v>0.93</v>
      </c>
      <c r="M379" s="1" t="s">
        <v>15616</v>
      </c>
    </row>
    <row r="380" spans="1:13" x14ac:dyDescent="0.3">
      <c r="A380">
        <v>379</v>
      </c>
      <c r="B380" t="s">
        <v>7747</v>
      </c>
      <c r="C380" t="s">
        <v>7574</v>
      </c>
      <c r="D380" t="s">
        <v>16116</v>
      </c>
      <c r="E380" s="1">
        <f t="shared" si="20"/>
        <v>40807</v>
      </c>
      <c r="F380">
        <f t="shared" si="21"/>
        <v>2011</v>
      </c>
      <c r="G380">
        <f t="shared" si="22"/>
        <v>9</v>
      </c>
      <c r="H380">
        <f t="shared" si="23"/>
        <v>3</v>
      </c>
      <c r="I380" s="1" t="s">
        <v>15622</v>
      </c>
      <c r="J380" s="1" t="s">
        <v>15623</v>
      </c>
      <c r="K380" s="42">
        <v>0.86</v>
      </c>
      <c r="L380" s="42">
        <v>0.96</v>
      </c>
      <c r="M380" s="1" t="s">
        <v>15616</v>
      </c>
    </row>
    <row r="381" spans="1:13" x14ac:dyDescent="0.3">
      <c r="A381">
        <v>380</v>
      </c>
      <c r="B381" t="s">
        <v>10345</v>
      </c>
      <c r="C381" t="s">
        <v>5034</v>
      </c>
      <c r="D381" t="s">
        <v>16117</v>
      </c>
      <c r="E381" s="1">
        <f t="shared" si="20"/>
        <v>40808</v>
      </c>
      <c r="F381">
        <f t="shared" si="21"/>
        <v>2011</v>
      </c>
      <c r="G381">
        <f t="shared" si="22"/>
        <v>9</v>
      </c>
      <c r="H381">
        <f t="shared" si="23"/>
        <v>4</v>
      </c>
      <c r="I381" s="1" t="s">
        <v>15622</v>
      </c>
      <c r="J381" s="1" t="s">
        <v>15628</v>
      </c>
      <c r="K381" s="42">
        <v>0</v>
      </c>
      <c r="L381" s="42">
        <v>0.13</v>
      </c>
      <c r="M381" s="1" t="s">
        <v>15615</v>
      </c>
    </row>
    <row r="382" spans="1:13" x14ac:dyDescent="0.3">
      <c r="A382">
        <v>381</v>
      </c>
      <c r="B382" t="s">
        <v>10742</v>
      </c>
      <c r="C382" t="s">
        <v>4647</v>
      </c>
      <c r="D382" t="s">
        <v>16117</v>
      </c>
      <c r="E382" s="1">
        <f t="shared" si="20"/>
        <v>40808</v>
      </c>
      <c r="F382">
        <f t="shared" si="21"/>
        <v>2011</v>
      </c>
      <c r="G382">
        <f t="shared" si="22"/>
        <v>9</v>
      </c>
      <c r="H382">
        <f t="shared" si="23"/>
        <v>4</v>
      </c>
      <c r="I382" s="1" t="s">
        <v>15622</v>
      </c>
      <c r="J382" s="1" t="s">
        <v>15626</v>
      </c>
      <c r="K382" s="42">
        <v>1</v>
      </c>
      <c r="L382" s="42">
        <v>1</v>
      </c>
      <c r="M382" s="1" t="s">
        <v>15616</v>
      </c>
    </row>
    <row r="383" spans="1:13" x14ac:dyDescent="0.3">
      <c r="A383">
        <v>382</v>
      </c>
      <c r="B383" t="s">
        <v>8718</v>
      </c>
      <c r="C383" t="s">
        <v>6630</v>
      </c>
      <c r="D383" t="s">
        <v>16118</v>
      </c>
      <c r="E383" s="1">
        <f t="shared" si="20"/>
        <v>40809</v>
      </c>
      <c r="F383">
        <f t="shared" si="21"/>
        <v>2011</v>
      </c>
      <c r="G383">
        <f t="shared" si="22"/>
        <v>9</v>
      </c>
      <c r="H383">
        <f t="shared" si="23"/>
        <v>5</v>
      </c>
      <c r="I383" s="1" t="s">
        <v>15625</v>
      </c>
      <c r="J383" s="1" t="s">
        <v>15623</v>
      </c>
      <c r="K383" s="42">
        <v>1</v>
      </c>
      <c r="L383" s="42">
        <v>0.92</v>
      </c>
      <c r="M383" s="1" t="s">
        <v>15615</v>
      </c>
    </row>
    <row r="384" spans="1:13" x14ac:dyDescent="0.3">
      <c r="A384">
        <v>383</v>
      </c>
      <c r="B384" t="s">
        <v>8669</v>
      </c>
      <c r="C384" t="s">
        <v>6679</v>
      </c>
      <c r="D384" t="s">
        <v>16119</v>
      </c>
      <c r="E384" s="1">
        <f t="shared" si="20"/>
        <v>40810</v>
      </c>
      <c r="F384">
        <f t="shared" si="21"/>
        <v>2011</v>
      </c>
      <c r="G384">
        <f t="shared" si="22"/>
        <v>9</v>
      </c>
      <c r="H384">
        <f t="shared" si="23"/>
        <v>6</v>
      </c>
      <c r="I384" s="1" t="s">
        <v>15622</v>
      </c>
      <c r="J384" s="1" t="s">
        <v>15623</v>
      </c>
      <c r="K384" s="42">
        <v>0.75</v>
      </c>
      <c r="L384" s="42">
        <v>0.57999999999999996</v>
      </c>
      <c r="M384" s="1" t="s">
        <v>15615</v>
      </c>
    </row>
    <row r="385" spans="1:13" x14ac:dyDescent="0.3">
      <c r="A385">
        <v>384</v>
      </c>
      <c r="B385" t="s">
        <v>9278</v>
      </c>
      <c r="C385" t="s">
        <v>6078</v>
      </c>
      <c r="D385" t="s">
        <v>16120</v>
      </c>
      <c r="E385" s="1">
        <f t="shared" si="20"/>
        <v>40812</v>
      </c>
      <c r="F385">
        <f t="shared" si="21"/>
        <v>2011</v>
      </c>
      <c r="G385">
        <f t="shared" si="22"/>
        <v>9</v>
      </c>
      <c r="H385">
        <f t="shared" si="23"/>
        <v>1</v>
      </c>
      <c r="I385" s="1" t="s">
        <v>15622</v>
      </c>
      <c r="J385" s="1" t="s">
        <v>15624</v>
      </c>
      <c r="K385" s="42">
        <v>1</v>
      </c>
      <c r="L385" s="42">
        <v>0.98</v>
      </c>
      <c r="M385" s="1" t="s">
        <v>15616</v>
      </c>
    </row>
    <row r="386" spans="1:13" x14ac:dyDescent="0.3">
      <c r="A386">
        <v>385</v>
      </c>
      <c r="B386" t="s">
        <v>7816</v>
      </c>
      <c r="C386" t="s">
        <v>7507</v>
      </c>
      <c r="D386" t="s">
        <v>16121</v>
      </c>
      <c r="E386" s="1">
        <f t="shared" si="20"/>
        <v>40813</v>
      </c>
      <c r="F386">
        <f t="shared" si="21"/>
        <v>2011</v>
      </c>
      <c r="G386">
        <f t="shared" si="22"/>
        <v>9</v>
      </c>
      <c r="H386">
        <f t="shared" si="23"/>
        <v>2</v>
      </c>
      <c r="I386" s="1" t="s">
        <v>15622</v>
      </c>
      <c r="J386" s="1" t="s">
        <v>15623</v>
      </c>
      <c r="K386" s="42">
        <v>1</v>
      </c>
      <c r="L386" s="42">
        <v>0.67</v>
      </c>
      <c r="M386" s="1" t="s">
        <v>15615</v>
      </c>
    </row>
    <row r="387" spans="1:13" x14ac:dyDescent="0.3">
      <c r="A387">
        <v>386</v>
      </c>
      <c r="B387" t="s">
        <v>11076</v>
      </c>
      <c r="C387" t="s">
        <v>4321</v>
      </c>
      <c r="D387" t="s">
        <v>16121</v>
      </c>
      <c r="E387" s="1">
        <f t="shared" ref="E387:E450" si="24">DATE(LEFT(D387,4),MID(D387,5,2),RIGHT(D387,2))</f>
        <v>40813</v>
      </c>
      <c r="F387">
        <f t="shared" ref="F387:F450" si="25">YEAR(E387)</f>
        <v>2011</v>
      </c>
      <c r="G387">
        <f t="shared" ref="G387:G450" si="26">MONTH(E387)</f>
        <v>9</v>
      </c>
      <c r="H387">
        <f t="shared" ref="H387:H450" si="27">WEEKDAY(E387,2)</f>
        <v>2</v>
      </c>
      <c r="I387" s="1" t="s">
        <v>15622</v>
      </c>
      <c r="J387" s="1" t="s">
        <v>15624</v>
      </c>
      <c r="K387" s="42">
        <v>1</v>
      </c>
      <c r="L387" s="42">
        <v>0.96</v>
      </c>
      <c r="M387" s="1" t="s">
        <v>15615</v>
      </c>
    </row>
    <row r="388" spans="1:13" x14ac:dyDescent="0.3">
      <c r="A388">
        <v>387</v>
      </c>
      <c r="B388" t="s">
        <v>11760</v>
      </c>
      <c r="C388" t="s">
        <v>3650</v>
      </c>
      <c r="D388" t="s">
        <v>16122</v>
      </c>
      <c r="E388" s="1">
        <f t="shared" si="24"/>
        <v>40815</v>
      </c>
      <c r="F388">
        <f t="shared" si="25"/>
        <v>2011</v>
      </c>
      <c r="G388">
        <f t="shared" si="26"/>
        <v>9</v>
      </c>
      <c r="H388">
        <f t="shared" si="27"/>
        <v>4</v>
      </c>
      <c r="I388" s="1" t="s">
        <v>15622</v>
      </c>
      <c r="J388" s="1" t="s">
        <v>15624</v>
      </c>
      <c r="K388" s="42">
        <v>1</v>
      </c>
      <c r="L388" s="42">
        <v>0.38</v>
      </c>
      <c r="M388" s="1" t="s">
        <v>15615</v>
      </c>
    </row>
    <row r="389" spans="1:13" x14ac:dyDescent="0.3">
      <c r="A389">
        <v>388</v>
      </c>
      <c r="B389" t="s">
        <v>11262</v>
      </c>
      <c r="C389" t="s">
        <v>4139</v>
      </c>
      <c r="D389" t="s">
        <v>16123</v>
      </c>
      <c r="E389" s="1">
        <f t="shared" si="24"/>
        <v>40818</v>
      </c>
      <c r="F389">
        <f t="shared" si="25"/>
        <v>2011</v>
      </c>
      <c r="G389">
        <f t="shared" si="26"/>
        <v>10</v>
      </c>
      <c r="H389">
        <f t="shared" si="27"/>
        <v>7</v>
      </c>
      <c r="I389" s="1" t="s">
        <v>15622</v>
      </c>
      <c r="J389" s="1" t="s">
        <v>15623</v>
      </c>
      <c r="K389" s="42">
        <v>1</v>
      </c>
      <c r="L389" s="42">
        <v>0.77</v>
      </c>
      <c r="M389" s="1" t="s">
        <v>15615</v>
      </c>
    </row>
    <row r="390" spans="1:13" x14ac:dyDescent="0.3">
      <c r="A390">
        <v>389</v>
      </c>
      <c r="B390" t="s">
        <v>10013</v>
      </c>
      <c r="C390" t="s">
        <v>5360</v>
      </c>
      <c r="D390" t="s">
        <v>16123</v>
      </c>
      <c r="E390" s="1">
        <f t="shared" si="24"/>
        <v>40818</v>
      </c>
      <c r="F390">
        <f t="shared" si="25"/>
        <v>2011</v>
      </c>
      <c r="G390">
        <f t="shared" si="26"/>
        <v>10</v>
      </c>
      <c r="H390">
        <f t="shared" si="27"/>
        <v>7</v>
      </c>
      <c r="I390" s="1" t="s">
        <v>15622</v>
      </c>
      <c r="J390" s="1" t="s">
        <v>15626</v>
      </c>
      <c r="K390" s="42">
        <v>1</v>
      </c>
      <c r="L390" s="42">
        <v>1</v>
      </c>
      <c r="M390" s="1" t="s">
        <v>15616</v>
      </c>
    </row>
    <row r="391" spans="1:13" x14ac:dyDescent="0.3">
      <c r="A391">
        <v>390</v>
      </c>
      <c r="B391" t="s">
        <v>8447</v>
      </c>
      <c r="C391" t="s">
        <v>6895</v>
      </c>
      <c r="D391" t="s">
        <v>16124</v>
      </c>
      <c r="E391" s="1">
        <f t="shared" si="24"/>
        <v>40819</v>
      </c>
      <c r="F391">
        <f t="shared" si="25"/>
        <v>2011</v>
      </c>
      <c r="G391">
        <f t="shared" si="26"/>
        <v>10</v>
      </c>
      <c r="H391">
        <f t="shared" si="27"/>
        <v>1</v>
      </c>
      <c r="I391" s="1" t="s">
        <v>15622</v>
      </c>
      <c r="J391" s="1" t="s">
        <v>15624</v>
      </c>
      <c r="K391" s="42">
        <v>1</v>
      </c>
      <c r="L391" s="42">
        <v>0.93</v>
      </c>
      <c r="M391" s="1" t="s">
        <v>15616</v>
      </c>
    </row>
    <row r="392" spans="1:13" x14ac:dyDescent="0.3">
      <c r="A392">
        <v>391</v>
      </c>
      <c r="B392" t="s">
        <v>10849</v>
      </c>
      <c r="C392" t="s">
        <v>4545</v>
      </c>
      <c r="D392" t="s">
        <v>16125</v>
      </c>
      <c r="E392" s="1">
        <f t="shared" si="24"/>
        <v>40820</v>
      </c>
      <c r="F392">
        <f t="shared" si="25"/>
        <v>2011</v>
      </c>
      <c r="G392">
        <f t="shared" si="26"/>
        <v>10</v>
      </c>
      <c r="H392">
        <f t="shared" si="27"/>
        <v>2</v>
      </c>
      <c r="I392" s="1" t="s">
        <v>15622</v>
      </c>
      <c r="J392" s="1" t="s">
        <v>15623</v>
      </c>
      <c r="K392" s="42">
        <v>1</v>
      </c>
      <c r="L392" s="42">
        <v>0.28999999999999998</v>
      </c>
      <c r="M392" s="1" t="s">
        <v>15615</v>
      </c>
    </row>
    <row r="393" spans="1:13" x14ac:dyDescent="0.3">
      <c r="A393">
        <v>392</v>
      </c>
      <c r="B393" t="s">
        <v>9587</v>
      </c>
      <c r="C393" t="s">
        <v>5774</v>
      </c>
      <c r="D393" t="s">
        <v>16126</v>
      </c>
      <c r="E393" s="1">
        <f t="shared" si="24"/>
        <v>40821</v>
      </c>
      <c r="F393">
        <f t="shared" si="25"/>
        <v>2011</v>
      </c>
      <c r="G393">
        <f t="shared" si="26"/>
        <v>10</v>
      </c>
      <c r="H393">
        <f t="shared" si="27"/>
        <v>3</v>
      </c>
      <c r="I393" s="1" t="s">
        <v>15622</v>
      </c>
      <c r="J393" s="1" t="s">
        <v>15626</v>
      </c>
      <c r="K393" s="42">
        <v>1</v>
      </c>
      <c r="L393" s="42">
        <v>0.75</v>
      </c>
      <c r="M393" s="1" t="s">
        <v>15615</v>
      </c>
    </row>
    <row r="394" spans="1:13" x14ac:dyDescent="0.3">
      <c r="A394">
        <v>393</v>
      </c>
      <c r="B394" t="s">
        <v>10114</v>
      </c>
      <c r="C394" t="s">
        <v>5263</v>
      </c>
      <c r="D394" t="s">
        <v>16127</v>
      </c>
      <c r="E394" s="1">
        <f t="shared" si="24"/>
        <v>40823</v>
      </c>
      <c r="F394">
        <f t="shared" si="25"/>
        <v>2011</v>
      </c>
      <c r="G394">
        <f t="shared" si="26"/>
        <v>10</v>
      </c>
      <c r="H394">
        <f t="shared" si="27"/>
        <v>5</v>
      </c>
      <c r="I394" s="1" t="s">
        <v>15758</v>
      </c>
      <c r="J394" s="1" t="s">
        <v>15624</v>
      </c>
      <c r="K394" s="42">
        <v>1</v>
      </c>
      <c r="L394" s="42">
        <v>1</v>
      </c>
      <c r="M394" s="1" t="s">
        <v>15616</v>
      </c>
    </row>
    <row r="395" spans="1:13" x14ac:dyDescent="0.3">
      <c r="A395">
        <v>394</v>
      </c>
      <c r="B395" t="s">
        <v>9209</v>
      </c>
      <c r="C395" t="s">
        <v>6145</v>
      </c>
      <c r="D395" t="s">
        <v>16127</v>
      </c>
      <c r="E395" s="1">
        <f t="shared" si="24"/>
        <v>40823</v>
      </c>
      <c r="F395">
        <f t="shared" si="25"/>
        <v>2011</v>
      </c>
      <c r="G395">
        <f t="shared" si="26"/>
        <v>10</v>
      </c>
      <c r="H395">
        <f t="shared" si="27"/>
        <v>5</v>
      </c>
      <c r="I395" s="1" t="s">
        <v>15622</v>
      </c>
      <c r="J395" s="1" t="s">
        <v>15626</v>
      </c>
      <c r="K395" s="42">
        <v>1</v>
      </c>
      <c r="L395" s="42">
        <v>0.68</v>
      </c>
      <c r="M395" s="1" t="s">
        <v>15616</v>
      </c>
    </row>
    <row r="396" spans="1:13" x14ac:dyDescent="0.3">
      <c r="A396">
        <v>395</v>
      </c>
      <c r="B396" t="s">
        <v>10860</v>
      </c>
      <c r="C396" t="s">
        <v>4534</v>
      </c>
      <c r="D396" t="s">
        <v>16128</v>
      </c>
      <c r="E396" s="1">
        <f t="shared" si="24"/>
        <v>40824</v>
      </c>
      <c r="F396">
        <f t="shared" si="25"/>
        <v>2011</v>
      </c>
      <c r="G396">
        <f t="shared" si="26"/>
        <v>10</v>
      </c>
      <c r="H396">
        <f t="shared" si="27"/>
        <v>6</v>
      </c>
      <c r="I396" s="1" t="s">
        <v>15622</v>
      </c>
      <c r="J396" s="1" t="s">
        <v>15623</v>
      </c>
      <c r="K396" s="42">
        <v>0.5</v>
      </c>
      <c r="L396" s="42">
        <v>0.62</v>
      </c>
      <c r="M396" s="1" t="s">
        <v>15615</v>
      </c>
    </row>
    <row r="397" spans="1:13" x14ac:dyDescent="0.3">
      <c r="A397">
        <v>396</v>
      </c>
      <c r="B397" t="s">
        <v>8187</v>
      </c>
      <c r="C397" t="s">
        <v>7148</v>
      </c>
      <c r="D397" t="s">
        <v>16129</v>
      </c>
      <c r="E397" s="1">
        <f t="shared" si="24"/>
        <v>40826</v>
      </c>
      <c r="F397">
        <f t="shared" si="25"/>
        <v>2011</v>
      </c>
      <c r="G397">
        <f t="shared" si="26"/>
        <v>10</v>
      </c>
      <c r="H397">
        <f t="shared" si="27"/>
        <v>1</v>
      </c>
      <c r="I397" s="1" t="s">
        <v>15622</v>
      </c>
      <c r="J397" s="1" t="s">
        <v>15626</v>
      </c>
      <c r="K397" s="42">
        <v>1</v>
      </c>
      <c r="L397" s="42">
        <v>0.97</v>
      </c>
      <c r="M397" s="1" t="s">
        <v>15615</v>
      </c>
    </row>
    <row r="398" spans="1:13" x14ac:dyDescent="0.3">
      <c r="A398">
        <v>397</v>
      </c>
      <c r="B398" t="s">
        <v>10292</v>
      </c>
      <c r="C398" t="s">
        <v>5087</v>
      </c>
      <c r="D398" t="s">
        <v>16129</v>
      </c>
      <c r="E398" s="1">
        <f t="shared" si="24"/>
        <v>40826</v>
      </c>
      <c r="F398">
        <f t="shared" si="25"/>
        <v>2011</v>
      </c>
      <c r="G398">
        <f t="shared" si="26"/>
        <v>10</v>
      </c>
      <c r="H398">
        <f t="shared" si="27"/>
        <v>1</v>
      </c>
      <c r="I398" s="1" t="s">
        <v>15622</v>
      </c>
      <c r="J398" s="1" t="s">
        <v>15623</v>
      </c>
      <c r="K398" s="42">
        <v>0.5</v>
      </c>
      <c r="L398" s="42">
        <v>0.71</v>
      </c>
      <c r="M398" s="1" t="s">
        <v>15615</v>
      </c>
    </row>
    <row r="399" spans="1:13" x14ac:dyDescent="0.3">
      <c r="A399">
        <v>398</v>
      </c>
      <c r="B399" t="s">
        <v>10897</v>
      </c>
      <c r="C399" t="s">
        <v>4497</v>
      </c>
      <c r="D399" t="s">
        <v>16129</v>
      </c>
      <c r="E399" s="1">
        <f t="shared" si="24"/>
        <v>40826</v>
      </c>
      <c r="F399">
        <f t="shared" si="25"/>
        <v>2011</v>
      </c>
      <c r="G399">
        <f t="shared" si="26"/>
        <v>10</v>
      </c>
      <c r="H399">
        <f t="shared" si="27"/>
        <v>1</v>
      </c>
      <c r="I399" s="1" t="s">
        <v>15758</v>
      </c>
      <c r="J399" s="1" t="s">
        <v>15623</v>
      </c>
      <c r="K399" s="42">
        <v>0.5</v>
      </c>
      <c r="L399" s="42">
        <v>1</v>
      </c>
      <c r="M399" s="1" t="s">
        <v>15615</v>
      </c>
    </row>
    <row r="400" spans="1:13" x14ac:dyDescent="0.3">
      <c r="A400">
        <v>399</v>
      </c>
      <c r="B400" t="s">
        <v>9083</v>
      </c>
      <c r="C400" t="s">
        <v>6270</v>
      </c>
      <c r="D400" t="s">
        <v>16129</v>
      </c>
      <c r="E400" s="1">
        <f t="shared" si="24"/>
        <v>40826</v>
      </c>
      <c r="F400">
        <f t="shared" si="25"/>
        <v>2011</v>
      </c>
      <c r="G400">
        <f t="shared" si="26"/>
        <v>10</v>
      </c>
      <c r="H400">
        <f t="shared" si="27"/>
        <v>1</v>
      </c>
      <c r="I400" s="1" t="s">
        <v>15622</v>
      </c>
      <c r="J400" s="1" t="s">
        <v>15626</v>
      </c>
      <c r="K400" s="42">
        <v>1</v>
      </c>
      <c r="L400" s="42">
        <v>0.71</v>
      </c>
      <c r="M400" s="1" t="s">
        <v>15615</v>
      </c>
    </row>
    <row r="401" spans="1:13" x14ac:dyDescent="0.3">
      <c r="A401">
        <v>400</v>
      </c>
      <c r="B401" t="s">
        <v>8777</v>
      </c>
      <c r="C401" t="s">
        <v>6571</v>
      </c>
      <c r="D401" t="s">
        <v>16130</v>
      </c>
      <c r="E401" s="1">
        <f t="shared" si="24"/>
        <v>40827</v>
      </c>
      <c r="F401">
        <f t="shared" si="25"/>
        <v>2011</v>
      </c>
      <c r="G401">
        <f t="shared" si="26"/>
        <v>10</v>
      </c>
      <c r="H401">
        <f t="shared" si="27"/>
        <v>2</v>
      </c>
      <c r="I401" s="1" t="s">
        <v>15622</v>
      </c>
      <c r="J401" s="1" t="s">
        <v>15624</v>
      </c>
      <c r="K401" s="42">
        <v>1</v>
      </c>
      <c r="L401" s="42">
        <v>0.82</v>
      </c>
      <c r="M401" s="1" t="s">
        <v>15615</v>
      </c>
    </row>
    <row r="402" spans="1:13" x14ac:dyDescent="0.3">
      <c r="A402">
        <v>401</v>
      </c>
      <c r="B402" t="s">
        <v>8650</v>
      </c>
      <c r="C402" t="s">
        <v>6698</v>
      </c>
      <c r="D402" t="s">
        <v>16130</v>
      </c>
      <c r="E402" s="1">
        <f t="shared" si="24"/>
        <v>40827</v>
      </c>
      <c r="F402">
        <f t="shared" si="25"/>
        <v>2011</v>
      </c>
      <c r="G402">
        <f t="shared" si="26"/>
        <v>10</v>
      </c>
      <c r="H402">
        <f t="shared" si="27"/>
        <v>2</v>
      </c>
      <c r="I402" s="1" t="s">
        <v>15622</v>
      </c>
      <c r="J402" s="1" t="s">
        <v>15626</v>
      </c>
      <c r="K402" s="42">
        <v>0.9</v>
      </c>
      <c r="L402" s="42">
        <v>1</v>
      </c>
      <c r="M402" s="1" t="s">
        <v>15616</v>
      </c>
    </row>
    <row r="403" spans="1:13" x14ac:dyDescent="0.3">
      <c r="A403">
        <v>402</v>
      </c>
      <c r="B403" t="s">
        <v>9894</v>
      </c>
      <c r="C403" t="s">
        <v>5477</v>
      </c>
      <c r="D403" t="s">
        <v>16131</v>
      </c>
      <c r="E403" s="1">
        <f t="shared" si="24"/>
        <v>40828</v>
      </c>
      <c r="F403">
        <f t="shared" si="25"/>
        <v>2011</v>
      </c>
      <c r="G403">
        <f t="shared" si="26"/>
        <v>10</v>
      </c>
      <c r="H403">
        <f t="shared" si="27"/>
        <v>3</v>
      </c>
      <c r="I403" s="1" t="s">
        <v>15622</v>
      </c>
      <c r="J403" s="1" t="s">
        <v>15626</v>
      </c>
      <c r="K403" s="42">
        <v>1</v>
      </c>
      <c r="L403" s="42">
        <v>0.9</v>
      </c>
      <c r="M403" s="1" t="s">
        <v>15616</v>
      </c>
    </row>
    <row r="404" spans="1:13" x14ac:dyDescent="0.3">
      <c r="A404">
        <v>403</v>
      </c>
      <c r="B404" t="s">
        <v>10698</v>
      </c>
      <c r="C404" t="s">
        <v>4688</v>
      </c>
      <c r="D404" t="s">
        <v>16132</v>
      </c>
      <c r="E404" s="1">
        <f t="shared" si="24"/>
        <v>40829</v>
      </c>
      <c r="F404">
        <f t="shared" si="25"/>
        <v>2011</v>
      </c>
      <c r="G404">
        <f t="shared" si="26"/>
        <v>10</v>
      </c>
      <c r="H404">
        <f t="shared" si="27"/>
        <v>4</v>
      </c>
      <c r="I404" s="1" t="s">
        <v>15622</v>
      </c>
      <c r="J404" s="1" t="s">
        <v>15628</v>
      </c>
      <c r="K404" s="42">
        <v>0</v>
      </c>
      <c r="L404" s="42">
        <v>0.5</v>
      </c>
      <c r="M404" s="1" t="s">
        <v>15615</v>
      </c>
    </row>
    <row r="405" spans="1:13" x14ac:dyDescent="0.3">
      <c r="A405">
        <v>404</v>
      </c>
      <c r="B405" t="s">
        <v>8635</v>
      </c>
      <c r="C405" t="s">
        <v>6713</v>
      </c>
      <c r="D405" t="s">
        <v>16132</v>
      </c>
      <c r="E405" s="1">
        <f t="shared" si="24"/>
        <v>40829</v>
      </c>
      <c r="F405">
        <f t="shared" si="25"/>
        <v>2011</v>
      </c>
      <c r="G405">
        <f t="shared" si="26"/>
        <v>10</v>
      </c>
      <c r="H405">
        <f t="shared" si="27"/>
        <v>4</v>
      </c>
      <c r="I405" s="1" t="s">
        <v>15622</v>
      </c>
      <c r="J405" s="1" t="s">
        <v>15623</v>
      </c>
      <c r="K405" s="42">
        <v>0.83</v>
      </c>
      <c r="L405" s="42">
        <v>0.91</v>
      </c>
      <c r="M405" s="1" t="s">
        <v>15615</v>
      </c>
    </row>
    <row r="406" spans="1:13" x14ac:dyDescent="0.3">
      <c r="A406">
        <v>405</v>
      </c>
      <c r="B406" t="s">
        <v>10201</v>
      </c>
      <c r="C406" t="s">
        <v>5178</v>
      </c>
      <c r="D406" t="s">
        <v>16133</v>
      </c>
      <c r="E406" s="1">
        <f t="shared" si="24"/>
        <v>40830</v>
      </c>
      <c r="F406">
        <f t="shared" si="25"/>
        <v>2011</v>
      </c>
      <c r="G406">
        <f t="shared" si="26"/>
        <v>10</v>
      </c>
      <c r="H406">
        <f t="shared" si="27"/>
        <v>5</v>
      </c>
      <c r="I406" s="1" t="s">
        <v>15622</v>
      </c>
      <c r="J406" s="1" t="s">
        <v>15626</v>
      </c>
      <c r="K406" s="42">
        <v>1</v>
      </c>
      <c r="L406" s="42">
        <v>1</v>
      </c>
      <c r="M406" s="1" t="s">
        <v>15616</v>
      </c>
    </row>
    <row r="407" spans="1:13" x14ac:dyDescent="0.3">
      <c r="A407">
        <v>406</v>
      </c>
      <c r="B407" t="s">
        <v>10600</v>
      </c>
      <c r="C407" t="s">
        <v>4786</v>
      </c>
      <c r="D407" t="s">
        <v>16133</v>
      </c>
      <c r="E407" s="1">
        <f t="shared" si="24"/>
        <v>40830</v>
      </c>
      <c r="F407">
        <f t="shared" si="25"/>
        <v>2011</v>
      </c>
      <c r="G407">
        <f t="shared" si="26"/>
        <v>10</v>
      </c>
      <c r="H407">
        <f t="shared" si="27"/>
        <v>5</v>
      </c>
      <c r="I407" s="1" t="s">
        <v>15622</v>
      </c>
      <c r="J407" s="1" t="s">
        <v>15626</v>
      </c>
      <c r="K407" s="42">
        <v>1</v>
      </c>
      <c r="L407" s="42">
        <v>0.5</v>
      </c>
      <c r="M407" s="1" t="s">
        <v>15615</v>
      </c>
    </row>
    <row r="408" spans="1:13" x14ac:dyDescent="0.3">
      <c r="A408">
        <v>407</v>
      </c>
      <c r="B408" t="s">
        <v>8297</v>
      </c>
      <c r="C408" t="s">
        <v>7038</v>
      </c>
      <c r="D408" t="s">
        <v>16133</v>
      </c>
      <c r="E408" s="1">
        <f t="shared" si="24"/>
        <v>40830</v>
      </c>
      <c r="F408">
        <f t="shared" si="25"/>
        <v>2011</v>
      </c>
      <c r="G408">
        <f t="shared" si="26"/>
        <v>10</v>
      </c>
      <c r="H408">
        <f t="shared" si="27"/>
        <v>5</v>
      </c>
      <c r="I408" s="1" t="s">
        <v>15622</v>
      </c>
      <c r="J408" s="1" t="s">
        <v>15626</v>
      </c>
      <c r="K408" s="42">
        <v>0.6</v>
      </c>
      <c r="L408" s="42">
        <v>0.88</v>
      </c>
      <c r="M408" s="1" t="s">
        <v>15615</v>
      </c>
    </row>
    <row r="409" spans="1:13" x14ac:dyDescent="0.3">
      <c r="A409">
        <v>408</v>
      </c>
      <c r="B409" t="s">
        <v>7896</v>
      </c>
      <c r="C409" t="s">
        <v>3554</v>
      </c>
      <c r="D409" t="s">
        <v>16134</v>
      </c>
      <c r="E409" s="1">
        <f t="shared" si="24"/>
        <v>40833</v>
      </c>
      <c r="F409">
        <f t="shared" si="25"/>
        <v>2011</v>
      </c>
      <c r="G409">
        <f t="shared" si="26"/>
        <v>10</v>
      </c>
      <c r="H409">
        <f t="shared" si="27"/>
        <v>1</v>
      </c>
      <c r="I409" s="1" t="s">
        <v>15622</v>
      </c>
      <c r="J409" s="1" t="s">
        <v>15623</v>
      </c>
      <c r="K409" s="42">
        <v>0.6</v>
      </c>
      <c r="L409" s="42">
        <v>0.22</v>
      </c>
      <c r="M409" s="1" t="s">
        <v>15615</v>
      </c>
    </row>
    <row r="410" spans="1:13" x14ac:dyDescent="0.3">
      <c r="A410">
        <v>409</v>
      </c>
      <c r="B410" t="s">
        <v>11346</v>
      </c>
      <c r="C410" t="s">
        <v>4055</v>
      </c>
      <c r="D410" t="s">
        <v>16134</v>
      </c>
      <c r="E410" s="1">
        <f t="shared" si="24"/>
        <v>40833</v>
      </c>
      <c r="F410">
        <f t="shared" si="25"/>
        <v>2011</v>
      </c>
      <c r="G410">
        <f t="shared" si="26"/>
        <v>10</v>
      </c>
      <c r="H410">
        <f t="shared" si="27"/>
        <v>1</v>
      </c>
      <c r="I410" s="1" t="s">
        <v>15622</v>
      </c>
      <c r="J410" s="1" t="s">
        <v>15623</v>
      </c>
      <c r="K410" s="42">
        <v>1</v>
      </c>
      <c r="L410" s="42">
        <v>1</v>
      </c>
      <c r="M410" s="1" t="s">
        <v>15615</v>
      </c>
    </row>
    <row r="411" spans="1:13" x14ac:dyDescent="0.3">
      <c r="A411">
        <v>410</v>
      </c>
      <c r="B411" t="s">
        <v>10785</v>
      </c>
      <c r="C411" t="s">
        <v>4606</v>
      </c>
      <c r="D411" t="s">
        <v>16135</v>
      </c>
      <c r="E411" s="1">
        <f t="shared" si="24"/>
        <v>40834</v>
      </c>
      <c r="F411">
        <f t="shared" si="25"/>
        <v>2011</v>
      </c>
      <c r="G411">
        <f t="shared" si="26"/>
        <v>10</v>
      </c>
      <c r="H411">
        <f t="shared" si="27"/>
        <v>2</v>
      </c>
      <c r="I411" s="1" t="s">
        <v>15622</v>
      </c>
      <c r="J411" s="1" t="s">
        <v>15623</v>
      </c>
      <c r="K411" s="42">
        <v>1</v>
      </c>
      <c r="L411" s="42">
        <v>1</v>
      </c>
      <c r="M411" s="1" t="s">
        <v>15615</v>
      </c>
    </row>
    <row r="412" spans="1:13" x14ac:dyDescent="0.3">
      <c r="A412">
        <v>411</v>
      </c>
      <c r="B412" t="s">
        <v>9935</v>
      </c>
      <c r="C412" t="s">
        <v>5436</v>
      </c>
      <c r="D412" t="s">
        <v>16135</v>
      </c>
      <c r="E412" s="1">
        <f t="shared" si="24"/>
        <v>40834</v>
      </c>
      <c r="F412">
        <f t="shared" si="25"/>
        <v>2011</v>
      </c>
      <c r="G412">
        <f t="shared" si="26"/>
        <v>10</v>
      </c>
      <c r="H412">
        <f t="shared" si="27"/>
        <v>2</v>
      </c>
      <c r="I412" s="1" t="s">
        <v>15622</v>
      </c>
      <c r="J412" s="1" t="s">
        <v>15626</v>
      </c>
      <c r="K412" s="42">
        <v>1</v>
      </c>
      <c r="L412" s="42">
        <v>0.92</v>
      </c>
      <c r="M412" s="1" t="s">
        <v>15616</v>
      </c>
    </row>
    <row r="413" spans="1:13" x14ac:dyDescent="0.3">
      <c r="A413">
        <v>412</v>
      </c>
      <c r="B413" t="s">
        <v>11625</v>
      </c>
      <c r="C413" t="s">
        <v>3780</v>
      </c>
      <c r="D413" t="s">
        <v>16136</v>
      </c>
      <c r="E413" s="1">
        <f t="shared" si="24"/>
        <v>40835</v>
      </c>
      <c r="F413">
        <f t="shared" si="25"/>
        <v>2011</v>
      </c>
      <c r="G413">
        <f t="shared" si="26"/>
        <v>10</v>
      </c>
      <c r="H413">
        <f t="shared" si="27"/>
        <v>3</v>
      </c>
      <c r="I413" s="1" t="s">
        <v>15622</v>
      </c>
      <c r="J413" s="1" t="s">
        <v>15624</v>
      </c>
      <c r="K413" s="42">
        <v>1</v>
      </c>
      <c r="L413" s="42">
        <v>0.43</v>
      </c>
      <c r="M413" s="1" t="s">
        <v>15615</v>
      </c>
    </row>
    <row r="414" spans="1:13" x14ac:dyDescent="0.3">
      <c r="A414">
        <v>413</v>
      </c>
      <c r="B414" t="s">
        <v>11120</v>
      </c>
      <c r="C414" t="s">
        <v>4279</v>
      </c>
      <c r="D414" t="s">
        <v>16137</v>
      </c>
      <c r="E414" s="1">
        <f t="shared" si="24"/>
        <v>40836</v>
      </c>
      <c r="F414">
        <f t="shared" si="25"/>
        <v>2011</v>
      </c>
      <c r="G414">
        <f t="shared" si="26"/>
        <v>10</v>
      </c>
      <c r="H414">
        <f t="shared" si="27"/>
        <v>4</v>
      </c>
      <c r="I414" s="1" t="s">
        <v>15622</v>
      </c>
      <c r="J414" s="1" t="s">
        <v>15626</v>
      </c>
      <c r="K414" s="42">
        <v>1</v>
      </c>
      <c r="L414" s="42">
        <v>0.99</v>
      </c>
      <c r="M414" s="1" t="s">
        <v>15615</v>
      </c>
    </row>
    <row r="415" spans="1:13" x14ac:dyDescent="0.3">
      <c r="A415">
        <v>414</v>
      </c>
      <c r="B415" t="s">
        <v>9806</v>
      </c>
      <c r="C415" t="s">
        <v>5563</v>
      </c>
      <c r="D415" t="s">
        <v>16137</v>
      </c>
      <c r="E415" s="1">
        <f t="shared" si="24"/>
        <v>40836</v>
      </c>
      <c r="F415">
        <f t="shared" si="25"/>
        <v>2011</v>
      </c>
      <c r="G415">
        <f t="shared" si="26"/>
        <v>10</v>
      </c>
      <c r="H415">
        <f t="shared" si="27"/>
        <v>4</v>
      </c>
      <c r="I415" s="1" t="s">
        <v>15622</v>
      </c>
      <c r="J415" s="1" t="s">
        <v>15628</v>
      </c>
      <c r="K415" s="42">
        <v>0.33</v>
      </c>
      <c r="L415" s="42">
        <v>0.85</v>
      </c>
      <c r="M415" s="1" t="s">
        <v>15615</v>
      </c>
    </row>
    <row r="416" spans="1:13" x14ac:dyDescent="0.3">
      <c r="A416">
        <v>415</v>
      </c>
      <c r="B416" t="s">
        <v>10682</v>
      </c>
      <c r="C416" t="s">
        <v>4704</v>
      </c>
      <c r="D416" t="s">
        <v>16137</v>
      </c>
      <c r="E416" s="1">
        <f t="shared" si="24"/>
        <v>40836</v>
      </c>
      <c r="F416">
        <f t="shared" si="25"/>
        <v>2011</v>
      </c>
      <c r="G416">
        <f t="shared" si="26"/>
        <v>10</v>
      </c>
      <c r="H416">
        <f t="shared" si="27"/>
        <v>4</v>
      </c>
      <c r="I416" s="1" t="s">
        <v>15622</v>
      </c>
      <c r="J416" s="1" t="s">
        <v>15623</v>
      </c>
      <c r="K416" s="42">
        <v>1</v>
      </c>
      <c r="L416" s="42">
        <v>0.46</v>
      </c>
      <c r="M416" s="1" t="s">
        <v>15615</v>
      </c>
    </row>
    <row r="417" spans="1:13" x14ac:dyDescent="0.3">
      <c r="A417">
        <v>416</v>
      </c>
      <c r="B417" t="s">
        <v>10976</v>
      </c>
      <c r="C417" t="s">
        <v>4420</v>
      </c>
      <c r="D417" t="s">
        <v>16137</v>
      </c>
      <c r="E417" s="1">
        <f t="shared" si="24"/>
        <v>40836</v>
      </c>
      <c r="F417">
        <f t="shared" si="25"/>
        <v>2011</v>
      </c>
      <c r="G417">
        <f t="shared" si="26"/>
        <v>10</v>
      </c>
      <c r="H417">
        <f t="shared" si="27"/>
        <v>4</v>
      </c>
      <c r="I417" s="1" t="s">
        <v>15622</v>
      </c>
      <c r="J417" s="1" t="s">
        <v>15623</v>
      </c>
      <c r="K417" s="42">
        <v>0.67</v>
      </c>
      <c r="L417" s="42">
        <v>1</v>
      </c>
      <c r="M417" s="1" t="s">
        <v>15615</v>
      </c>
    </row>
    <row r="418" spans="1:13" x14ac:dyDescent="0.3">
      <c r="A418">
        <v>417</v>
      </c>
      <c r="B418" t="s">
        <v>9996</v>
      </c>
      <c r="C418" t="s">
        <v>5377</v>
      </c>
      <c r="D418" t="s">
        <v>16138</v>
      </c>
      <c r="E418" s="1">
        <f t="shared" si="24"/>
        <v>40839</v>
      </c>
      <c r="F418">
        <f t="shared" si="25"/>
        <v>2011</v>
      </c>
      <c r="G418">
        <f t="shared" si="26"/>
        <v>10</v>
      </c>
      <c r="H418">
        <f t="shared" si="27"/>
        <v>7</v>
      </c>
      <c r="I418" s="1" t="s">
        <v>15622</v>
      </c>
      <c r="J418" s="1" t="s">
        <v>15628</v>
      </c>
      <c r="K418" s="42">
        <v>0.25</v>
      </c>
      <c r="L418" s="42">
        <v>0.27</v>
      </c>
      <c r="M418" s="1" t="s">
        <v>15615</v>
      </c>
    </row>
    <row r="419" spans="1:13" x14ac:dyDescent="0.3">
      <c r="A419">
        <v>418</v>
      </c>
      <c r="B419" t="s">
        <v>10313</v>
      </c>
      <c r="C419" t="s">
        <v>5066</v>
      </c>
      <c r="D419" t="s">
        <v>16139</v>
      </c>
      <c r="E419" s="1">
        <f t="shared" si="24"/>
        <v>40841</v>
      </c>
      <c r="F419">
        <f t="shared" si="25"/>
        <v>2011</v>
      </c>
      <c r="G419">
        <f t="shared" si="26"/>
        <v>10</v>
      </c>
      <c r="H419">
        <f t="shared" si="27"/>
        <v>2</v>
      </c>
      <c r="I419" s="1" t="s">
        <v>15622</v>
      </c>
      <c r="J419" s="1" t="s">
        <v>15623</v>
      </c>
      <c r="K419" s="42">
        <v>1</v>
      </c>
      <c r="L419" s="42">
        <v>1</v>
      </c>
      <c r="M419" s="1" t="s">
        <v>15615</v>
      </c>
    </row>
    <row r="420" spans="1:13" x14ac:dyDescent="0.3">
      <c r="A420">
        <v>419</v>
      </c>
      <c r="B420" t="s">
        <v>11495</v>
      </c>
      <c r="C420" t="s">
        <v>3907</v>
      </c>
      <c r="D420" t="s">
        <v>16140</v>
      </c>
      <c r="E420" s="1">
        <f t="shared" si="24"/>
        <v>40843</v>
      </c>
      <c r="F420">
        <f t="shared" si="25"/>
        <v>2011</v>
      </c>
      <c r="G420">
        <f t="shared" si="26"/>
        <v>10</v>
      </c>
      <c r="H420">
        <f t="shared" si="27"/>
        <v>4</v>
      </c>
      <c r="I420" s="1" t="s">
        <v>15622</v>
      </c>
      <c r="J420" s="1" t="s">
        <v>15626</v>
      </c>
      <c r="K420" s="42">
        <v>1</v>
      </c>
      <c r="L420" s="42">
        <v>0.97</v>
      </c>
      <c r="M420" s="1" t="s">
        <v>15615</v>
      </c>
    </row>
    <row r="421" spans="1:13" x14ac:dyDescent="0.3">
      <c r="A421">
        <v>420</v>
      </c>
      <c r="B421" t="s">
        <v>9309</v>
      </c>
      <c r="C421" t="s">
        <v>6047</v>
      </c>
      <c r="D421" t="s">
        <v>16141</v>
      </c>
      <c r="E421" s="1">
        <f t="shared" si="24"/>
        <v>40844</v>
      </c>
      <c r="F421">
        <f t="shared" si="25"/>
        <v>2011</v>
      </c>
      <c r="G421">
        <f t="shared" si="26"/>
        <v>10</v>
      </c>
      <c r="H421">
        <f t="shared" si="27"/>
        <v>5</v>
      </c>
      <c r="I421" s="1" t="s">
        <v>15622</v>
      </c>
      <c r="J421" s="1" t="s">
        <v>15626</v>
      </c>
      <c r="K421" s="42">
        <v>1</v>
      </c>
      <c r="L421" s="42">
        <v>1</v>
      </c>
      <c r="M421" s="1" t="s">
        <v>15616</v>
      </c>
    </row>
    <row r="422" spans="1:13" x14ac:dyDescent="0.3">
      <c r="A422">
        <v>421</v>
      </c>
      <c r="B422" t="s">
        <v>11018</v>
      </c>
      <c r="C422" t="s">
        <v>4379</v>
      </c>
      <c r="D422" t="s">
        <v>16142</v>
      </c>
      <c r="E422" s="1">
        <f t="shared" si="24"/>
        <v>40847</v>
      </c>
      <c r="F422">
        <f t="shared" si="25"/>
        <v>2011</v>
      </c>
      <c r="G422">
        <f t="shared" si="26"/>
        <v>10</v>
      </c>
      <c r="H422">
        <f t="shared" si="27"/>
        <v>1</v>
      </c>
      <c r="I422" s="1" t="s">
        <v>15622</v>
      </c>
      <c r="J422" s="1" t="s">
        <v>15623</v>
      </c>
      <c r="K422" s="42">
        <v>0.7</v>
      </c>
      <c r="L422" s="42">
        <v>0.87</v>
      </c>
      <c r="M422" s="1" t="s">
        <v>15615</v>
      </c>
    </row>
    <row r="423" spans="1:13" x14ac:dyDescent="0.3">
      <c r="A423">
        <v>422</v>
      </c>
      <c r="B423" t="s">
        <v>7970</v>
      </c>
      <c r="C423" t="s">
        <v>7361</v>
      </c>
      <c r="D423" t="s">
        <v>16143</v>
      </c>
      <c r="E423" s="1">
        <f t="shared" si="24"/>
        <v>40848</v>
      </c>
      <c r="F423">
        <f t="shared" si="25"/>
        <v>2011</v>
      </c>
      <c r="G423">
        <f t="shared" si="26"/>
        <v>11</v>
      </c>
      <c r="H423">
        <f t="shared" si="27"/>
        <v>2</v>
      </c>
      <c r="I423" s="1" t="s">
        <v>15622</v>
      </c>
      <c r="J423" s="1" t="s">
        <v>15626</v>
      </c>
      <c r="K423" s="42">
        <v>1</v>
      </c>
      <c r="L423" s="42">
        <v>0.77</v>
      </c>
      <c r="M423" s="1" t="s">
        <v>15616</v>
      </c>
    </row>
    <row r="424" spans="1:13" x14ac:dyDescent="0.3">
      <c r="A424">
        <v>423</v>
      </c>
      <c r="B424" t="s">
        <v>10342</v>
      </c>
      <c r="C424" t="s">
        <v>5037</v>
      </c>
      <c r="D424" t="s">
        <v>16144</v>
      </c>
      <c r="E424" s="1">
        <f t="shared" si="24"/>
        <v>40850</v>
      </c>
      <c r="F424">
        <f t="shared" si="25"/>
        <v>2011</v>
      </c>
      <c r="G424">
        <f t="shared" si="26"/>
        <v>11</v>
      </c>
      <c r="H424">
        <f t="shared" si="27"/>
        <v>4</v>
      </c>
      <c r="I424" s="1" t="s">
        <v>15622</v>
      </c>
      <c r="J424" s="1" t="s">
        <v>15623</v>
      </c>
      <c r="K424" s="42">
        <v>0.7</v>
      </c>
      <c r="L424" s="42">
        <v>1</v>
      </c>
      <c r="M424" s="1" t="s">
        <v>15615</v>
      </c>
    </row>
    <row r="425" spans="1:13" x14ac:dyDescent="0.3">
      <c r="A425">
        <v>424</v>
      </c>
      <c r="B425" t="s">
        <v>10001</v>
      </c>
      <c r="C425" t="s">
        <v>5372</v>
      </c>
      <c r="D425" t="s">
        <v>16144</v>
      </c>
      <c r="E425" s="1">
        <f t="shared" si="24"/>
        <v>40850</v>
      </c>
      <c r="F425">
        <f t="shared" si="25"/>
        <v>2011</v>
      </c>
      <c r="G425">
        <f t="shared" si="26"/>
        <v>11</v>
      </c>
      <c r="H425">
        <f t="shared" si="27"/>
        <v>4</v>
      </c>
      <c r="I425" s="1" t="s">
        <v>15622</v>
      </c>
      <c r="J425" s="1" t="s">
        <v>15624</v>
      </c>
      <c r="K425" s="42">
        <v>1</v>
      </c>
      <c r="L425" s="42">
        <v>0.83</v>
      </c>
      <c r="M425" s="1" t="s">
        <v>15615</v>
      </c>
    </row>
    <row r="426" spans="1:13" x14ac:dyDescent="0.3">
      <c r="A426">
        <v>425</v>
      </c>
      <c r="B426" t="s">
        <v>9661</v>
      </c>
      <c r="C426" t="s">
        <v>5703</v>
      </c>
      <c r="D426" t="s">
        <v>16145</v>
      </c>
      <c r="E426" s="1">
        <f t="shared" si="24"/>
        <v>40851</v>
      </c>
      <c r="F426">
        <f t="shared" si="25"/>
        <v>2011</v>
      </c>
      <c r="G426">
        <f t="shared" si="26"/>
        <v>11</v>
      </c>
      <c r="H426">
        <f t="shared" si="27"/>
        <v>5</v>
      </c>
      <c r="I426" s="1" t="s">
        <v>15622</v>
      </c>
      <c r="J426" s="1" t="s">
        <v>15626</v>
      </c>
      <c r="K426" s="42">
        <v>1</v>
      </c>
      <c r="L426" s="42">
        <v>0.98</v>
      </c>
      <c r="M426" s="1" t="s">
        <v>15615</v>
      </c>
    </row>
    <row r="427" spans="1:13" x14ac:dyDescent="0.3">
      <c r="A427">
        <v>426</v>
      </c>
      <c r="B427" t="s">
        <v>8275</v>
      </c>
      <c r="C427" t="s">
        <v>7060</v>
      </c>
      <c r="D427" t="s">
        <v>16146</v>
      </c>
      <c r="E427" s="1">
        <f t="shared" si="24"/>
        <v>40852</v>
      </c>
      <c r="F427">
        <f t="shared" si="25"/>
        <v>2011</v>
      </c>
      <c r="G427">
        <f t="shared" si="26"/>
        <v>11</v>
      </c>
      <c r="H427">
        <f t="shared" si="27"/>
        <v>6</v>
      </c>
      <c r="I427" s="1" t="s">
        <v>15622</v>
      </c>
      <c r="J427" s="1" t="s">
        <v>15626</v>
      </c>
      <c r="K427" s="42">
        <v>1</v>
      </c>
      <c r="L427" s="42">
        <v>1</v>
      </c>
      <c r="M427" s="1" t="s">
        <v>15615</v>
      </c>
    </row>
    <row r="428" spans="1:13" x14ac:dyDescent="0.3">
      <c r="A428">
        <v>427</v>
      </c>
      <c r="B428" t="s">
        <v>11571</v>
      </c>
      <c r="C428" t="s">
        <v>3834</v>
      </c>
      <c r="D428" t="s">
        <v>16147</v>
      </c>
      <c r="E428" s="1">
        <f t="shared" si="24"/>
        <v>40853</v>
      </c>
      <c r="F428">
        <f t="shared" si="25"/>
        <v>2011</v>
      </c>
      <c r="G428">
        <f t="shared" si="26"/>
        <v>11</v>
      </c>
      <c r="H428">
        <f t="shared" si="27"/>
        <v>7</v>
      </c>
      <c r="I428" s="1" t="s">
        <v>15625</v>
      </c>
      <c r="J428" s="1" t="s">
        <v>15623</v>
      </c>
      <c r="K428" s="42">
        <v>0.89</v>
      </c>
      <c r="L428" s="42">
        <v>0.89</v>
      </c>
      <c r="M428" s="1" t="s">
        <v>15616</v>
      </c>
    </row>
    <row r="429" spans="1:13" x14ac:dyDescent="0.3">
      <c r="A429">
        <v>428</v>
      </c>
      <c r="B429" t="s">
        <v>10139</v>
      </c>
      <c r="C429" t="s">
        <v>5239</v>
      </c>
      <c r="D429" t="s">
        <v>16148</v>
      </c>
      <c r="E429" s="1">
        <f t="shared" si="24"/>
        <v>40855</v>
      </c>
      <c r="F429">
        <f t="shared" si="25"/>
        <v>2011</v>
      </c>
      <c r="G429">
        <f t="shared" si="26"/>
        <v>11</v>
      </c>
      <c r="H429">
        <f t="shared" si="27"/>
        <v>2</v>
      </c>
      <c r="I429" s="1" t="s">
        <v>15622</v>
      </c>
      <c r="J429" s="1" t="s">
        <v>15626</v>
      </c>
      <c r="K429" s="42">
        <v>1</v>
      </c>
      <c r="L429" s="42">
        <v>0.81</v>
      </c>
      <c r="M429" s="1" t="s">
        <v>15616</v>
      </c>
    </row>
    <row r="430" spans="1:13" x14ac:dyDescent="0.3">
      <c r="A430">
        <v>429</v>
      </c>
      <c r="B430" t="s">
        <v>8553</v>
      </c>
      <c r="C430" t="s">
        <v>6793</v>
      </c>
      <c r="D430" t="s">
        <v>16148</v>
      </c>
      <c r="E430" s="1">
        <f t="shared" si="24"/>
        <v>40855</v>
      </c>
      <c r="F430">
        <f t="shared" si="25"/>
        <v>2011</v>
      </c>
      <c r="G430">
        <f t="shared" si="26"/>
        <v>11</v>
      </c>
      <c r="H430">
        <f t="shared" si="27"/>
        <v>2</v>
      </c>
      <c r="I430" s="1" t="s">
        <v>15622</v>
      </c>
      <c r="J430" s="1" t="s">
        <v>15626</v>
      </c>
      <c r="K430" s="42">
        <v>0.92</v>
      </c>
      <c r="L430" s="42">
        <v>0.85</v>
      </c>
      <c r="M430" s="1" t="s">
        <v>15615</v>
      </c>
    </row>
    <row r="431" spans="1:13" x14ac:dyDescent="0.3">
      <c r="A431">
        <v>430</v>
      </c>
      <c r="B431" t="s">
        <v>11684</v>
      </c>
      <c r="C431" t="s">
        <v>3722</v>
      </c>
      <c r="D431" t="s">
        <v>16148</v>
      </c>
      <c r="E431" s="1">
        <f t="shared" si="24"/>
        <v>40855</v>
      </c>
      <c r="F431">
        <f t="shared" si="25"/>
        <v>2011</v>
      </c>
      <c r="G431">
        <f t="shared" si="26"/>
        <v>11</v>
      </c>
      <c r="H431">
        <f t="shared" si="27"/>
        <v>2</v>
      </c>
      <c r="I431" s="1" t="s">
        <v>15625</v>
      </c>
      <c r="J431" s="1" t="s">
        <v>15626</v>
      </c>
      <c r="K431" s="42">
        <v>0.87</v>
      </c>
      <c r="L431" s="42">
        <v>0.99</v>
      </c>
      <c r="M431" s="1" t="s">
        <v>15615</v>
      </c>
    </row>
    <row r="432" spans="1:13" x14ac:dyDescent="0.3">
      <c r="A432">
        <v>431</v>
      </c>
      <c r="B432" t="s">
        <v>8029</v>
      </c>
      <c r="C432" t="s">
        <v>7302</v>
      </c>
      <c r="D432" t="s">
        <v>16148</v>
      </c>
      <c r="E432" s="1">
        <f t="shared" si="24"/>
        <v>40855</v>
      </c>
      <c r="F432">
        <f t="shared" si="25"/>
        <v>2011</v>
      </c>
      <c r="G432">
        <f t="shared" si="26"/>
        <v>11</v>
      </c>
      <c r="H432">
        <f t="shared" si="27"/>
        <v>2</v>
      </c>
      <c r="I432" s="1" t="s">
        <v>15622</v>
      </c>
      <c r="J432" s="1" t="s">
        <v>15624</v>
      </c>
      <c r="K432" s="42">
        <v>1</v>
      </c>
      <c r="L432" s="42">
        <v>1</v>
      </c>
      <c r="M432" s="1" t="s">
        <v>15615</v>
      </c>
    </row>
    <row r="433" spans="1:13" x14ac:dyDescent="0.3">
      <c r="A433">
        <v>432</v>
      </c>
      <c r="B433" t="s">
        <v>8964</v>
      </c>
      <c r="C433" t="s">
        <v>6389</v>
      </c>
      <c r="D433" t="s">
        <v>16149</v>
      </c>
      <c r="E433" s="1">
        <f t="shared" si="24"/>
        <v>40858</v>
      </c>
      <c r="F433">
        <f t="shared" si="25"/>
        <v>2011</v>
      </c>
      <c r="G433">
        <f t="shared" si="26"/>
        <v>11</v>
      </c>
      <c r="H433">
        <f t="shared" si="27"/>
        <v>5</v>
      </c>
      <c r="I433" s="1" t="s">
        <v>15625</v>
      </c>
      <c r="J433" s="1" t="s">
        <v>15624</v>
      </c>
      <c r="K433" s="42">
        <v>0.8</v>
      </c>
      <c r="L433" s="42">
        <v>0.88</v>
      </c>
      <c r="M433" s="1" t="s">
        <v>15615</v>
      </c>
    </row>
    <row r="434" spans="1:13" x14ac:dyDescent="0.3">
      <c r="A434">
        <v>433</v>
      </c>
      <c r="B434" t="s">
        <v>11768</v>
      </c>
      <c r="C434" t="s">
        <v>3642</v>
      </c>
      <c r="D434" t="s">
        <v>16149</v>
      </c>
      <c r="E434" s="1">
        <f t="shared" si="24"/>
        <v>40858</v>
      </c>
      <c r="F434">
        <f t="shared" si="25"/>
        <v>2011</v>
      </c>
      <c r="G434">
        <f t="shared" si="26"/>
        <v>11</v>
      </c>
      <c r="H434">
        <f t="shared" si="27"/>
        <v>5</v>
      </c>
      <c r="I434" s="1" t="s">
        <v>15622</v>
      </c>
      <c r="J434" s="1" t="s">
        <v>15624</v>
      </c>
      <c r="K434" s="42">
        <v>1</v>
      </c>
      <c r="L434" s="42">
        <v>0.94</v>
      </c>
      <c r="M434" s="1" t="s">
        <v>15616</v>
      </c>
    </row>
    <row r="435" spans="1:13" x14ac:dyDescent="0.3">
      <c r="A435">
        <v>434</v>
      </c>
      <c r="B435" t="s">
        <v>9962</v>
      </c>
      <c r="C435" t="s">
        <v>5410</v>
      </c>
      <c r="D435" t="s">
        <v>16150</v>
      </c>
      <c r="E435" s="1">
        <f t="shared" si="24"/>
        <v>40859</v>
      </c>
      <c r="F435">
        <f t="shared" si="25"/>
        <v>2011</v>
      </c>
      <c r="G435">
        <f t="shared" si="26"/>
        <v>11</v>
      </c>
      <c r="H435">
        <f t="shared" si="27"/>
        <v>6</v>
      </c>
      <c r="I435" s="1" t="s">
        <v>15622</v>
      </c>
      <c r="J435" s="1" t="s">
        <v>15626</v>
      </c>
      <c r="K435" s="42">
        <v>1</v>
      </c>
      <c r="L435" s="42">
        <v>0.67</v>
      </c>
      <c r="M435" s="1" t="s">
        <v>15615</v>
      </c>
    </row>
    <row r="436" spans="1:13" x14ac:dyDescent="0.3">
      <c r="A436">
        <v>435</v>
      </c>
      <c r="B436" t="s">
        <v>8157</v>
      </c>
      <c r="C436" t="s">
        <v>7178</v>
      </c>
      <c r="D436" t="s">
        <v>16151</v>
      </c>
      <c r="E436" s="1">
        <f t="shared" si="24"/>
        <v>40860</v>
      </c>
      <c r="F436">
        <f t="shared" si="25"/>
        <v>2011</v>
      </c>
      <c r="G436">
        <f t="shared" si="26"/>
        <v>11</v>
      </c>
      <c r="H436">
        <f t="shared" si="27"/>
        <v>7</v>
      </c>
      <c r="I436" s="1" t="s">
        <v>15622</v>
      </c>
      <c r="J436" s="1" t="s">
        <v>15624</v>
      </c>
      <c r="K436" s="42">
        <v>1</v>
      </c>
      <c r="L436" s="42">
        <v>0.67</v>
      </c>
      <c r="M436" s="1" t="s">
        <v>15616</v>
      </c>
    </row>
    <row r="437" spans="1:13" x14ac:dyDescent="0.3">
      <c r="A437">
        <v>436</v>
      </c>
      <c r="B437" t="s">
        <v>10275</v>
      </c>
      <c r="C437" t="s">
        <v>5104</v>
      </c>
      <c r="D437" t="s">
        <v>16151</v>
      </c>
      <c r="E437" s="1">
        <f t="shared" si="24"/>
        <v>40860</v>
      </c>
      <c r="F437">
        <f t="shared" si="25"/>
        <v>2011</v>
      </c>
      <c r="G437">
        <f t="shared" si="26"/>
        <v>11</v>
      </c>
      <c r="H437">
        <f t="shared" si="27"/>
        <v>7</v>
      </c>
      <c r="I437" s="1" t="s">
        <v>15625</v>
      </c>
      <c r="J437" s="1" t="s">
        <v>15626</v>
      </c>
      <c r="K437" s="42">
        <v>1</v>
      </c>
      <c r="L437" s="42">
        <v>1</v>
      </c>
      <c r="M437" s="1" t="s">
        <v>15615</v>
      </c>
    </row>
    <row r="438" spans="1:13" x14ac:dyDescent="0.3">
      <c r="A438">
        <v>437</v>
      </c>
      <c r="B438" t="s">
        <v>11545</v>
      </c>
      <c r="C438" t="s">
        <v>3859</v>
      </c>
      <c r="D438" t="s">
        <v>16152</v>
      </c>
      <c r="E438" s="1">
        <f t="shared" si="24"/>
        <v>40861</v>
      </c>
      <c r="F438">
        <f t="shared" si="25"/>
        <v>2011</v>
      </c>
      <c r="G438">
        <f t="shared" si="26"/>
        <v>11</v>
      </c>
      <c r="H438">
        <f t="shared" si="27"/>
        <v>1</v>
      </c>
      <c r="I438" s="1" t="s">
        <v>15622</v>
      </c>
      <c r="J438" s="1" t="s">
        <v>15624</v>
      </c>
      <c r="K438" s="42">
        <v>0.9</v>
      </c>
      <c r="L438" s="42">
        <v>0.09</v>
      </c>
      <c r="M438" s="1" t="s">
        <v>15615</v>
      </c>
    </row>
    <row r="439" spans="1:13" x14ac:dyDescent="0.3">
      <c r="A439">
        <v>438</v>
      </c>
      <c r="B439" t="s">
        <v>8409</v>
      </c>
      <c r="C439" t="s">
        <v>6933</v>
      </c>
      <c r="D439" t="s">
        <v>16153</v>
      </c>
      <c r="E439" s="1">
        <f t="shared" si="24"/>
        <v>40862</v>
      </c>
      <c r="F439">
        <f t="shared" si="25"/>
        <v>2011</v>
      </c>
      <c r="G439">
        <f t="shared" si="26"/>
        <v>11</v>
      </c>
      <c r="H439">
        <f t="shared" si="27"/>
        <v>2</v>
      </c>
      <c r="I439" s="1" t="s">
        <v>15622</v>
      </c>
      <c r="J439" s="1" t="s">
        <v>15623</v>
      </c>
      <c r="K439" s="42">
        <v>0.5</v>
      </c>
      <c r="L439" s="42">
        <v>0.84</v>
      </c>
      <c r="M439" s="1" t="s">
        <v>15615</v>
      </c>
    </row>
    <row r="440" spans="1:13" x14ac:dyDescent="0.3">
      <c r="A440">
        <v>439</v>
      </c>
      <c r="B440" t="s">
        <v>10991</v>
      </c>
      <c r="C440" t="s">
        <v>4406</v>
      </c>
      <c r="D440" t="s">
        <v>16153</v>
      </c>
      <c r="E440" s="1">
        <f t="shared" si="24"/>
        <v>40862</v>
      </c>
      <c r="F440">
        <f t="shared" si="25"/>
        <v>2011</v>
      </c>
      <c r="G440">
        <f t="shared" si="26"/>
        <v>11</v>
      </c>
      <c r="H440">
        <f t="shared" si="27"/>
        <v>2</v>
      </c>
      <c r="I440" s="1" t="s">
        <v>15625</v>
      </c>
      <c r="J440" s="1" t="s">
        <v>15624</v>
      </c>
      <c r="K440" s="42">
        <v>1</v>
      </c>
      <c r="L440" s="42">
        <v>0.71</v>
      </c>
      <c r="M440" s="1" t="s">
        <v>15616</v>
      </c>
    </row>
    <row r="441" spans="1:13" x14ac:dyDescent="0.3">
      <c r="A441">
        <v>440</v>
      </c>
      <c r="B441" t="s">
        <v>10140</v>
      </c>
      <c r="C441" t="s">
        <v>5238</v>
      </c>
      <c r="D441" t="s">
        <v>16154</v>
      </c>
      <c r="E441" s="1">
        <f t="shared" si="24"/>
        <v>40863</v>
      </c>
      <c r="F441">
        <f t="shared" si="25"/>
        <v>2011</v>
      </c>
      <c r="G441">
        <f t="shared" si="26"/>
        <v>11</v>
      </c>
      <c r="H441">
        <f t="shared" si="27"/>
        <v>3</v>
      </c>
      <c r="I441" s="1" t="s">
        <v>15622</v>
      </c>
      <c r="J441" s="1" t="s">
        <v>15628</v>
      </c>
      <c r="K441" s="42">
        <v>0</v>
      </c>
      <c r="L441" s="42">
        <v>0.97</v>
      </c>
      <c r="M441" s="1" t="s">
        <v>15615</v>
      </c>
    </row>
    <row r="442" spans="1:13" x14ac:dyDescent="0.3">
      <c r="A442">
        <v>441</v>
      </c>
      <c r="B442" t="s">
        <v>10642</v>
      </c>
      <c r="C442" t="s">
        <v>4744</v>
      </c>
      <c r="D442" t="s">
        <v>16154</v>
      </c>
      <c r="E442" s="1">
        <f t="shared" si="24"/>
        <v>40863</v>
      </c>
      <c r="F442">
        <f t="shared" si="25"/>
        <v>2011</v>
      </c>
      <c r="G442">
        <f t="shared" si="26"/>
        <v>11</v>
      </c>
      <c r="H442">
        <f t="shared" si="27"/>
        <v>3</v>
      </c>
      <c r="I442" s="1" t="s">
        <v>15622</v>
      </c>
      <c r="J442" s="1" t="s">
        <v>15623</v>
      </c>
      <c r="K442" s="42">
        <v>1</v>
      </c>
      <c r="L442" s="42">
        <v>0.83</v>
      </c>
      <c r="M442" s="1" t="s">
        <v>15615</v>
      </c>
    </row>
    <row r="443" spans="1:13" x14ac:dyDescent="0.3">
      <c r="A443">
        <v>442</v>
      </c>
      <c r="B443" t="s">
        <v>9408</v>
      </c>
      <c r="C443" t="s">
        <v>5949</v>
      </c>
      <c r="D443" t="s">
        <v>16155</v>
      </c>
      <c r="E443" s="1">
        <f t="shared" si="24"/>
        <v>40864</v>
      </c>
      <c r="F443">
        <f t="shared" si="25"/>
        <v>2011</v>
      </c>
      <c r="G443">
        <f t="shared" si="26"/>
        <v>11</v>
      </c>
      <c r="H443">
        <f t="shared" si="27"/>
        <v>4</v>
      </c>
      <c r="I443" s="1" t="s">
        <v>15622</v>
      </c>
      <c r="J443" s="1" t="s">
        <v>15626</v>
      </c>
      <c r="K443" s="42">
        <v>1</v>
      </c>
      <c r="L443" s="42">
        <v>1</v>
      </c>
      <c r="M443" s="1" t="s">
        <v>15616</v>
      </c>
    </row>
    <row r="444" spans="1:13" x14ac:dyDescent="0.3">
      <c r="A444">
        <v>443</v>
      </c>
      <c r="B444" t="s">
        <v>11534</v>
      </c>
      <c r="C444" t="s">
        <v>3870</v>
      </c>
      <c r="D444" t="s">
        <v>16155</v>
      </c>
      <c r="E444" s="1">
        <f t="shared" si="24"/>
        <v>40864</v>
      </c>
      <c r="F444">
        <f t="shared" si="25"/>
        <v>2011</v>
      </c>
      <c r="G444">
        <f t="shared" si="26"/>
        <v>11</v>
      </c>
      <c r="H444">
        <f t="shared" si="27"/>
        <v>4</v>
      </c>
      <c r="I444" s="1" t="s">
        <v>15622</v>
      </c>
      <c r="J444" s="1" t="s">
        <v>15624</v>
      </c>
      <c r="K444" s="42">
        <v>1</v>
      </c>
      <c r="L444" s="42">
        <v>0.5</v>
      </c>
      <c r="M444" s="1" t="s">
        <v>15616</v>
      </c>
    </row>
    <row r="445" spans="1:13" x14ac:dyDescent="0.3">
      <c r="A445">
        <v>444</v>
      </c>
      <c r="B445" t="s">
        <v>10755</v>
      </c>
      <c r="C445" t="s">
        <v>4635</v>
      </c>
      <c r="D445" t="s">
        <v>16155</v>
      </c>
      <c r="E445" s="1">
        <f t="shared" si="24"/>
        <v>40864</v>
      </c>
      <c r="F445">
        <f t="shared" si="25"/>
        <v>2011</v>
      </c>
      <c r="G445">
        <f t="shared" si="26"/>
        <v>11</v>
      </c>
      <c r="H445">
        <f t="shared" si="27"/>
        <v>4</v>
      </c>
      <c r="I445" s="1" t="s">
        <v>15622</v>
      </c>
      <c r="J445" s="1" t="s">
        <v>15624</v>
      </c>
      <c r="K445" s="42">
        <v>1</v>
      </c>
      <c r="L445" s="42">
        <v>0.95</v>
      </c>
      <c r="M445" s="1" t="s">
        <v>15616</v>
      </c>
    </row>
    <row r="446" spans="1:13" x14ac:dyDescent="0.3">
      <c r="A446">
        <v>445</v>
      </c>
      <c r="B446" t="s">
        <v>9684</v>
      </c>
      <c r="C446" t="s">
        <v>5680</v>
      </c>
      <c r="D446" t="s">
        <v>16155</v>
      </c>
      <c r="E446" s="1">
        <f t="shared" si="24"/>
        <v>40864</v>
      </c>
      <c r="F446">
        <f t="shared" si="25"/>
        <v>2011</v>
      </c>
      <c r="G446">
        <f t="shared" si="26"/>
        <v>11</v>
      </c>
      <c r="H446">
        <f t="shared" si="27"/>
        <v>4</v>
      </c>
      <c r="I446" s="1" t="s">
        <v>15622</v>
      </c>
      <c r="J446" s="1" t="s">
        <v>15626</v>
      </c>
      <c r="K446" s="42">
        <v>0.9</v>
      </c>
      <c r="L446" s="42">
        <v>0.99</v>
      </c>
      <c r="M446" s="1" t="s">
        <v>15616</v>
      </c>
    </row>
    <row r="447" spans="1:13" x14ac:dyDescent="0.3">
      <c r="A447">
        <v>446</v>
      </c>
      <c r="B447" t="s">
        <v>11164</v>
      </c>
      <c r="C447" t="s">
        <v>4236</v>
      </c>
      <c r="D447" t="s">
        <v>16156</v>
      </c>
      <c r="E447" s="1">
        <f t="shared" si="24"/>
        <v>40865</v>
      </c>
      <c r="F447">
        <f t="shared" si="25"/>
        <v>2011</v>
      </c>
      <c r="G447">
        <f t="shared" si="26"/>
        <v>11</v>
      </c>
      <c r="H447">
        <f t="shared" si="27"/>
        <v>5</v>
      </c>
      <c r="I447" s="1" t="s">
        <v>15625</v>
      </c>
      <c r="J447" s="1" t="s">
        <v>15624</v>
      </c>
      <c r="K447" s="42">
        <v>0.9</v>
      </c>
      <c r="L447" s="42">
        <v>0.96</v>
      </c>
      <c r="M447" s="1" t="s">
        <v>15616</v>
      </c>
    </row>
    <row r="448" spans="1:13" x14ac:dyDescent="0.3">
      <c r="A448">
        <v>447</v>
      </c>
      <c r="B448" t="s">
        <v>9102</v>
      </c>
      <c r="C448" t="s">
        <v>6251</v>
      </c>
      <c r="D448" t="s">
        <v>16157</v>
      </c>
      <c r="E448" s="1">
        <f t="shared" si="24"/>
        <v>40868</v>
      </c>
      <c r="F448">
        <f t="shared" si="25"/>
        <v>2011</v>
      </c>
      <c r="G448">
        <f t="shared" si="26"/>
        <v>11</v>
      </c>
      <c r="H448">
        <f t="shared" si="27"/>
        <v>1</v>
      </c>
      <c r="I448" s="1" t="s">
        <v>15622</v>
      </c>
      <c r="J448" s="1" t="s">
        <v>15623</v>
      </c>
      <c r="K448" s="42">
        <v>1</v>
      </c>
      <c r="L448" s="42">
        <v>0.47</v>
      </c>
      <c r="M448" s="1" t="s">
        <v>15615</v>
      </c>
    </row>
    <row r="449" spans="1:13" x14ac:dyDescent="0.3">
      <c r="A449">
        <v>448</v>
      </c>
      <c r="B449" t="s">
        <v>10364</v>
      </c>
      <c r="C449" t="s">
        <v>5015</v>
      </c>
      <c r="D449" t="s">
        <v>16157</v>
      </c>
      <c r="E449" s="1">
        <f t="shared" si="24"/>
        <v>40868</v>
      </c>
      <c r="F449">
        <f t="shared" si="25"/>
        <v>2011</v>
      </c>
      <c r="G449">
        <f t="shared" si="26"/>
        <v>11</v>
      </c>
      <c r="H449">
        <f t="shared" si="27"/>
        <v>1</v>
      </c>
      <c r="I449" s="1" t="s">
        <v>15649</v>
      </c>
      <c r="J449" s="1" t="s">
        <v>15623</v>
      </c>
      <c r="K449" s="42">
        <v>0.6</v>
      </c>
      <c r="L449" s="42">
        <v>0.28999999999999998</v>
      </c>
      <c r="M449" s="1" t="s">
        <v>15615</v>
      </c>
    </row>
    <row r="450" spans="1:13" x14ac:dyDescent="0.3">
      <c r="A450">
        <v>449</v>
      </c>
      <c r="B450" t="s">
        <v>9741</v>
      </c>
      <c r="C450" t="s">
        <v>5624</v>
      </c>
      <c r="D450" t="s">
        <v>16158</v>
      </c>
      <c r="E450" s="1">
        <f t="shared" si="24"/>
        <v>40869</v>
      </c>
      <c r="F450">
        <f t="shared" si="25"/>
        <v>2011</v>
      </c>
      <c r="G450">
        <f t="shared" si="26"/>
        <v>11</v>
      </c>
      <c r="H450">
        <f t="shared" si="27"/>
        <v>2</v>
      </c>
      <c r="I450" s="1" t="s">
        <v>15622</v>
      </c>
      <c r="J450" s="1" t="s">
        <v>15624</v>
      </c>
      <c r="K450" s="42">
        <v>1</v>
      </c>
      <c r="L450" s="42">
        <v>0.79</v>
      </c>
      <c r="M450" s="1" t="s">
        <v>15616</v>
      </c>
    </row>
    <row r="451" spans="1:13" x14ac:dyDescent="0.3">
      <c r="A451">
        <v>450</v>
      </c>
      <c r="B451" t="s">
        <v>7740</v>
      </c>
      <c r="C451" t="s">
        <v>7581</v>
      </c>
      <c r="D451" t="s">
        <v>16158</v>
      </c>
      <c r="E451" s="1">
        <f t="shared" ref="E451:E514" si="28">DATE(LEFT(D451,4),MID(D451,5,2),RIGHT(D451,2))</f>
        <v>40869</v>
      </c>
      <c r="F451">
        <f t="shared" ref="F451:F514" si="29">YEAR(E451)</f>
        <v>2011</v>
      </c>
      <c r="G451">
        <f t="shared" ref="G451:G514" si="30">MONTH(E451)</f>
        <v>11</v>
      </c>
      <c r="H451">
        <f t="shared" ref="H451:H514" si="31">WEEKDAY(E451,2)</f>
        <v>2</v>
      </c>
      <c r="I451" s="1" t="s">
        <v>15622</v>
      </c>
      <c r="J451" s="1" t="s">
        <v>15624</v>
      </c>
      <c r="K451" s="42">
        <v>0.7</v>
      </c>
      <c r="L451" s="42">
        <v>0.92</v>
      </c>
      <c r="M451" s="1" t="s">
        <v>15615</v>
      </c>
    </row>
    <row r="452" spans="1:13" x14ac:dyDescent="0.3">
      <c r="A452">
        <v>451</v>
      </c>
      <c r="B452" t="s">
        <v>8800</v>
      </c>
      <c r="C452" t="s">
        <v>6548</v>
      </c>
      <c r="D452" t="s">
        <v>16159</v>
      </c>
      <c r="E452" s="1">
        <f t="shared" si="28"/>
        <v>40870</v>
      </c>
      <c r="F452">
        <f t="shared" si="29"/>
        <v>2011</v>
      </c>
      <c r="G452">
        <f t="shared" si="30"/>
        <v>11</v>
      </c>
      <c r="H452">
        <f t="shared" si="31"/>
        <v>3</v>
      </c>
      <c r="I452" s="1" t="s">
        <v>15622</v>
      </c>
      <c r="J452" s="1" t="s">
        <v>15623</v>
      </c>
      <c r="K452" s="42">
        <v>1</v>
      </c>
      <c r="L452" s="42">
        <v>0</v>
      </c>
      <c r="M452" s="1" t="s">
        <v>15615</v>
      </c>
    </row>
    <row r="453" spans="1:13" x14ac:dyDescent="0.3">
      <c r="A453">
        <v>452</v>
      </c>
      <c r="B453" t="s">
        <v>8441</v>
      </c>
      <c r="C453" t="s">
        <v>6901</v>
      </c>
      <c r="D453" t="s">
        <v>16160</v>
      </c>
      <c r="E453" s="1">
        <f t="shared" si="28"/>
        <v>40872</v>
      </c>
      <c r="F453">
        <f t="shared" si="29"/>
        <v>2011</v>
      </c>
      <c r="G453">
        <f t="shared" si="30"/>
        <v>11</v>
      </c>
      <c r="H453">
        <f t="shared" si="31"/>
        <v>5</v>
      </c>
      <c r="I453" s="1" t="s">
        <v>15622</v>
      </c>
      <c r="J453" s="1" t="s">
        <v>15626</v>
      </c>
      <c r="K453" s="42">
        <v>1</v>
      </c>
      <c r="L453" s="42">
        <v>1</v>
      </c>
      <c r="M453" s="1" t="s">
        <v>15615</v>
      </c>
    </row>
    <row r="454" spans="1:13" x14ac:dyDescent="0.3">
      <c r="A454">
        <v>453</v>
      </c>
      <c r="B454" t="s">
        <v>10901</v>
      </c>
      <c r="C454" t="s">
        <v>4493</v>
      </c>
      <c r="D454" t="s">
        <v>16161</v>
      </c>
      <c r="E454" s="1">
        <f t="shared" si="28"/>
        <v>40873</v>
      </c>
      <c r="F454">
        <f t="shared" si="29"/>
        <v>2011</v>
      </c>
      <c r="G454">
        <f t="shared" si="30"/>
        <v>11</v>
      </c>
      <c r="H454">
        <f t="shared" si="31"/>
        <v>6</v>
      </c>
      <c r="I454" s="1" t="s">
        <v>15622</v>
      </c>
      <c r="J454" s="1" t="s">
        <v>15626</v>
      </c>
      <c r="K454" s="42">
        <v>1</v>
      </c>
      <c r="L454" s="42">
        <v>0.98</v>
      </c>
      <c r="M454" s="1" t="s">
        <v>15616</v>
      </c>
    </row>
    <row r="455" spans="1:13" x14ac:dyDescent="0.3">
      <c r="A455">
        <v>454</v>
      </c>
      <c r="B455" t="s">
        <v>8216</v>
      </c>
      <c r="C455" t="s">
        <v>7119</v>
      </c>
      <c r="D455" t="s">
        <v>11852</v>
      </c>
      <c r="E455" s="1">
        <f t="shared" si="28"/>
        <v>40874</v>
      </c>
      <c r="F455">
        <f t="shared" si="29"/>
        <v>2011</v>
      </c>
      <c r="G455">
        <f t="shared" si="30"/>
        <v>11</v>
      </c>
      <c r="H455">
        <f t="shared" si="31"/>
        <v>7</v>
      </c>
      <c r="I455" s="1" t="s">
        <v>15622</v>
      </c>
      <c r="J455" s="1" t="s">
        <v>15626</v>
      </c>
      <c r="K455" s="42">
        <v>1</v>
      </c>
      <c r="L455" s="42">
        <v>0.86</v>
      </c>
      <c r="M455" s="1" t="s">
        <v>15616</v>
      </c>
    </row>
    <row r="456" spans="1:13" x14ac:dyDescent="0.3">
      <c r="A456">
        <v>455</v>
      </c>
      <c r="B456" t="s">
        <v>11530</v>
      </c>
      <c r="C456" t="s">
        <v>3583</v>
      </c>
      <c r="D456" t="s">
        <v>16162</v>
      </c>
      <c r="E456" s="1">
        <f t="shared" si="28"/>
        <v>40875</v>
      </c>
      <c r="F456">
        <f t="shared" si="29"/>
        <v>2011</v>
      </c>
      <c r="G456">
        <f t="shared" si="30"/>
        <v>11</v>
      </c>
      <c r="H456">
        <f t="shared" si="31"/>
        <v>1</v>
      </c>
      <c r="I456" s="1" t="s">
        <v>15622</v>
      </c>
      <c r="J456" s="1" t="s">
        <v>15626</v>
      </c>
      <c r="K456" s="42">
        <v>1</v>
      </c>
      <c r="L456" s="42">
        <v>1</v>
      </c>
      <c r="M456" s="1" t="s">
        <v>15615</v>
      </c>
    </row>
    <row r="457" spans="1:13" x14ac:dyDescent="0.3">
      <c r="A457">
        <v>456</v>
      </c>
      <c r="B457" t="s">
        <v>10605</v>
      </c>
      <c r="C457" t="s">
        <v>4781</v>
      </c>
      <c r="D457" t="s">
        <v>16163</v>
      </c>
      <c r="E457" s="1">
        <f t="shared" si="28"/>
        <v>40876</v>
      </c>
      <c r="F457">
        <f t="shared" si="29"/>
        <v>2011</v>
      </c>
      <c r="G457">
        <f t="shared" si="30"/>
        <v>11</v>
      </c>
      <c r="H457">
        <f t="shared" si="31"/>
        <v>2</v>
      </c>
      <c r="I457" s="1" t="s">
        <v>15622</v>
      </c>
      <c r="J457" s="1" t="s">
        <v>15626</v>
      </c>
      <c r="K457" s="42">
        <v>1</v>
      </c>
      <c r="L457" s="42">
        <v>1</v>
      </c>
      <c r="M457" s="1" t="s">
        <v>15616</v>
      </c>
    </row>
    <row r="458" spans="1:13" x14ac:dyDescent="0.3">
      <c r="A458">
        <v>457</v>
      </c>
      <c r="B458" t="s">
        <v>10374</v>
      </c>
      <c r="C458" t="s">
        <v>5005</v>
      </c>
      <c r="D458" t="s">
        <v>16164</v>
      </c>
      <c r="E458" s="1">
        <f t="shared" si="28"/>
        <v>40877</v>
      </c>
      <c r="F458">
        <f t="shared" si="29"/>
        <v>2011</v>
      </c>
      <c r="G458">
        <f t="shared" si="30"/>
        <v>11</v>
      </c>
      <c r="H458">
        <f t="shared" si="31"/>
        <v>3</v>
      </c>
      <c r="I458" s="1" t="s">
        <v>15622</v>
      </c>
      <c r="J458" s="1" t="s">
        <v>15626</v>
      </c>
      <c r="K458" s="42">
        <v>1</v>
      </c>
      <c r="L458" s="42">
        <v>1</v>
      </c>
      <c r="M458" s="1" t="s">
        <v>15616</v>
      </c>
    </row>
    <row r="459" spans="1:13" x14ac:dyDescent="0.3">
      <c r="A459">
        <v>458</v>
      </c>
      <c r="B459" t="s">
        <v>7818</v>
      </c>
      <c r="C459" t="s">
        <v>7505</v>
      </c>
      <c r="D459" t="s">
        <v>16165</v>
      </c>
      <c r="E459" s="1">
        <f t="shared" si="28"/>
        <v>40878</v>
      </c>
      <c r="F459">
        <f t="shared" si="29"/>
        <v>2011</v>
      </c>
      <c r="G459">
        <f t="shared" si="30"/>
        <v>12</v>
      </c>
      <c r="H459">
        <f t="shared" si="31"/>
        <v>4</v>
      </c>
      <c r="I459" s="1" t="s">
        <v>15622</v>
      </c>
      <c r="J459" s="1" t="s">
        <v>15624</v>
      </c>
      <c r="K459" s="42">
        <v>1</v>
      </c>
      <c r="L459" s="42">
        <v>1</v>
      </c>
      <c r="M459" s="1" t="s">
        <v>15616</v>
      </c>
    </row>
    <row r="460" spans="1:13" x14ac:dyDescent="0.3">
      <c r="A460">
        <v>459</v>
      </c>
      <c r="B460" t="s">
        <v>9090</v>
      </c>
      <c r="C460" t="s">
        <v>6263</v>
      </c>
      <c r="D460" t="s">
        <v>11853</v>
      </c>
      <c r="E460" s="1">
        <f t="shared" si="28"/>
        <v>40879</v>
      </c>
      <c r="F460">
        <f t="shared" si="29"/>
        <v>2011</v>
      </c>
      <c r="G460">
        <f t="shared" si="30"/>
        <v>12</v>
      </c>
      <c r="H460">
        <f t="shared" si="31"/>
        <v>5</v>
      </c>
      <c r="I460" s="1" t="s">
        <v>15622</v>
      </c>
      <c r="J460" s="1" t="s">
        <v>15624</v>
      </c>
      <c r="K460" s="42">
        <v>1</v>
      </c>
      <c r="L460" s="42">
        <v>1</v>
      </c>
      <c r="M460" s="1" t="s">
        <v>15616</v>
      </c>
    </row>
    <row r="461" spans="1:13" x14ac:dyDescent="0.3">
      <c r="A461">
        <v>460</v>
      </c>
      <c r="B461" t="s">
        <v>8292</v>
      </c>
      <c r="C461" t="s">
        <v>7043</v>
      </c>
      <c r="D461" t="s">
        <v>16166</v>
      </c>
      <c r="E461" s="1">
        <f t="shared" si="28"/>
        <v>40880</v>
      </c>
      <c r="F461">
        <f t="shared" si="29"/>
        <v>2011</v>
      </c>
      <c r="G461">
        <f t="shared" si="30"/>
        <v>12</v>
      </c>
      <c r="H461">
        <f t="shared" si="31"/>
        <v>6</v>
      </c>
      <c r="I461" s="1" t="s">
        <v>15622</v>
      </c>
      <c r="J461" s="1" t="s">
        <v>15623</v>
      </c>
      <c r="K461" s="42">
        <v>1</v>
      </c>
      <c r="L461" s="42">
        <v>0.44</v>
      </c>
      <c r="M461" s="1" t="s">
        <v>15616</v>
      </c>
    </row>
    <row r="462" spans="1:13" x14ac:dyDescent="0.3">
      <c r="A462">
        <v>461</v>
      </c>
      <c r="B462" t="s">
        <v>11247</v>
      </c>
      <c r="C462" t="s">
        <v>4154</v>
      </c>
      <c r="D462" t="s">
        <v>16167</v>
      </c>
      <c r="E462" s="1">
        <f t="shared" si="28"/>
        <v>40881</v>
      </c>
      <c r="F462">
        <f t="shared" si="29"/>
        <v>2011</v>
      </c>
      <c r="G462">
        <f t="shared" si="30"/>
        <v>12</v>
      </c>
      <c r="H462">
        <f t="shared" si="31"/>
        <v>7</v>
      </c>
      <c r="I462" s="1" t="s">
        <v>15622</v>
      </c>
      <c r="J462" s="1" t="s">
        <v>15626</v>
      </c>
      <c r="K462" s="42">
        <v>1</v>
      </c>
      <c r="L462" s="42">
        <v>0.73</v>
      </c>
      <c r="M462" s="1" t="s">
        <v>15616</v>
      </c>
    </row>
    <row r="463" spans="1:13" x14ac:dyDescent="0.3">
      <c r="A463">
        <v>462</v>
      </c>
      <c r="B463" t="s">
        <v>9760</v>
      </c>
      <c r="C463" t="s">
        <v>5609</v>
      </c>
      <c r="D463" t="s">
        <v>16167</v>
      </c>
      <c r="E463" s="1">
        <f t="shared" si="28"/>
        <v>40881</v>
      </c>
      <c r="F463">
        <f t="shared" si="29"/>
        <v>2011</v>
      </c>
      <c r="G463">
        <f t="shared" si="30"/>
        <v>12</v>
      </c>
      <c r="H463">
        <f t="shared" si="31"/>
        <v>7</v>
      </c>
      <c r="I463" s="1" t="s">
        <v>15622</v>
      </c>
      <c r="J463" s="1" t="s">
        <v>15626</v>
      </c>
      <c r="K463" s="42">
        <v>1</v>
      </c>
      <c r="L463" s="42">
        <v>0.91</v>
      </c>
      <c r="M463" s="1" t="s">
        <v>15616</v>
      </c>
    </row>
    <row r="464" spans="1:13" x14ac:dyDescent="0.3">
      <c r="A464">
        <v>463</v>
      </c>
      <c r="B464" t="s">
        <v>8819</v>
      </c>
      <c r="C464" t="s">
        <v>6529</v>
      </c>
      <c r="D464" t="s">
        <v>16168</v>
      </c>
      <c r="E464" s="1">
        <f t="shared" si="28"/>
        <v>40882</v>
      </c>
      <c r="F464">
        <f t="shared" si="29"/>
        <v>2011</v>
      </c>
      <c r="G464">
        <f t="shared" si="30"/>
        <v>12</v>
      </c>
      <c r="H464">
        <f t="shared" si="31"/>
        <v>1</v>
      </c>
      <c r="I464" s="1" t="s">
        <v>15622</v>
      </c>
      <c r="J464" s="1" t="s">
        <v>15626</v>
      </c>
      <c r="K464" s="42">
        <v>1</v>
      </c>
      <c r="L464" s="42">
        <v>0.88</v>
      </c>
      <c r="M464" s="1" t="s">
        <v>15615</v>
      </c>
    </row>
    <row r="465" spans="1:13" x14ac:dyDescent="0.3">
      <c r="A465">
        <v>464</v>
      </c>
      <c r="B465" t="s">
        <v>8528</v>
      </c>
      <c r="C465" t="s">
        <v>6818</v>
      </c>
      <c r="D465" t="s">
        <v>16168</v>
      </c>
      <c r="E465" s="1">
        <f t="shared" si="28"/>
        <v>40882</v>
      </c>
      <c r="F465">
        <f t="shared" si="29"/>
        <v>2011</v>
      </c>
      <c r="G465">
        <f t="shared" si="30"/>
        <v>12</v>
      </c>
      <c r="H465">
        <f t="shared" si="31"/>
        <v>1</v>
      </c>
      <c r="I465" s="1" t="s">
        <v>15680</v>
      </c>
      <c r="J465" s="1" t="s">
        <v>15626</v>
      </c>
      <c r="K465" s="42">
        <v>1</v>
      </c>
      <c r="L465" s="42">
        <v>0.28000000000000003</v>
      </c>
      <c r="M465" s="1" t="s">
        <v>15616</v>
      </c>
    </row>
    <row r="466" spans="1:13" x14ac:dyDescent="0.3">
      <c r="A466">
        <v>465</v>
      </c>
      <c r="B466" t="s">
        <v>8781</v>
      </c>
      <c r="C466" t="s">
        <v>6567</v>
      </c>
      <c r="D466" t="s">
        <v>16168</v>
      </c>
      <c r="E466" s="1">
        <f t="shared" si="28"/>
        <v>40882</v>
      </c>
      <c r="F466">
        <f t="shared" si="29"/>
        <v>2011</v>
      </c>
      <c r="G466">
        <f t="shared" si="30"/>
        <v>12</v>
      </c>
      <c r="H466">
        <f t="shared" si="31"/>
        <v>1</v>
      </c>
      <c r="I466" s="1" t="s">
        <v>15622</v>
      </c>
      <c r="J466" s="1" t="s">
        <v>15624</v>
      </c>
      <c r="K466" s="42">
        <v>0.85</v>
      </c>
      <c r="L466" s="42">
        <v>0.38</v>
      </c>
      <c r="M466" s="1" t="s">
        <v>15615</v>
      </c>
    </row>
    <row r="467" spans="1:13" x14ac:dyDescent="0.3">
      <c r="A467">
        <v>466</v>
      </c>
      <c r="B467" t="s">
        <v>11801</v>
      </c>
      <c r="C467" t="s">
        <v>3610</v>
      </c>
      <c r="D467" t="s">
        <v>16169</v>
      </c>
      <c r="E467" s="1">
        <f t="shared" si="28"/>
        <v>40884</v>
      </c>
      <c r="F467">
        <f t="shared" si="29"/>
        <v>2011</v>
      </c>
      <c r="G467">
        <f t="shared" si="30"/>
        <v>12</v>
      </c>
      <c r="H467">
        <f t="shared" si="31"/>
        <v>3</v>
      </c>
      <c r="I467" s="1" t="s">
        <v>15622</v>
      </c>
      <c r="J467" s="1" t="s">
        <v>15624</v>
      </c>
      <c r="K467" s="42">
        <v>1</v>
      </c>
      <c r="L467" s="42">
        <v>0.92</v>
      </c>
      <c r="M467" s="1" t="s">
        <v>15615</v>
      </c>
    </row>
    <row r="468" spans="1:13" x14ac:dyDescent="0.3">
      <c r="A468">
        <v>467</v>
      </c>
      <c r="B468" t="s">
        <v>11626</v>
      </c>
      <c r="C468" t="s">
        <v>3779</v>
      </c>
      <c r="D468" t="s">
        <v>11854</v>
      </c>
      <c r="E468" s="1">
        <f t="shared" si="28"/>
        <v>40885</v>
      </c>
      <c r="F468">
        <f t="shared" si="29"/>
        <v>2011</v>
      </c>
      <c r="G468">
        <f t="shared" si="30"/>
        <v>12</v>
      </c>
      <c r="H468">
        <f t="shared" si="31"/>
        <v>4</v>
      </c>
      <c r="I468" s="1" t="s">
        <v>15622</v>
      </c>
      <c r="J468" s="1" t="s">
        <v>15623</v>
      </c>
      <c r="K468" s="42">
        <v>1</v>
      </c>
      <c r="L468" s="42">
        <v>0</v>
      </c>
      <c r="M468" s="1" t="s">
        <v>15615</v>
      </c>
    </row>
    <row r="469" spans="1:13" x14ac:dyDescent="0.3">
      <c r="A469">
        <v>468</v>
      </c>
      <c r="B469" t="s">
        <v>9930</v>
      </c>
      <c r="C469" t="s">
        <v>5441</v>
      </c>
      <c r="D469" t="s">
        <v>16170</v>
      </c>
      <c r="E469" s="1">
        <f t="shared" si="28"/>
        <v>40887</v>
      </c>
      <c r="F469">
        <f t="shared" si="29"/>
        <v>2011</v>
      </c>
      <c r="G469">
        <f t="shared" si="30"/>
        <v>12</v>
      </c>
      <c r="H469">
        <f t="shared" si="31"/>
        <v>6</v>
      </c>
      <c r="I469" s="1" t="s">
        <v>15622</v>
      </c>
      <c r="J469" s="1" t="s">
        <v>15626</v>
      </c>
      <c r="K469" s="42">
        <v>1</v>
      </c>
      <c r="L469" s="42">
        <v>0.98</v>
      </c>
      <c r="M469" s="1" t="s">
        <v>15615</v>
      </c>
    </row>
    <row r="470" spans="1:13" x14ac:dyDescent="0.3">
      <c r="A470">
        <v>469</v>
      </c>
      <c r="B470" t="s">
        <v>11748</v>
      </c>
      <c r="C470" t="s">
        <v>3660</v>
      </c>
      <c r="D470" t="s">
        <v>16171</v>
      </c>
      <c r="E470" s="1">
        <f t="shared" si="28"/>
        <v>40888</v>
      </c>
      <c r="F470">
        <f t="shared" si="29"/>
        <v>2011</v>
      </c>
      <c r="G470">
        <f t="shared" si="30"/>
        <v>12</v>
      </c>
      <c r="H470">
        <f t="shared" si="31"/>
        <v>7</v>
      </c>
      <c r="I470" s="1" t="s">
        <v>15622</v>
      </c>
      <c r="J470" s="1" t="s">
        <v>15624</v>
      </c>
      <c r="K470" s="42">
        <v>1</v>
      </c>
      <c r="L470" s="42">
        <v>0.56999999999999995</v>
      </c>
      <c r="M470" s="1" t="s">
        <v>15615</v>
      </c>
    </row>
    <row r="471" spans="1:13" x14ac:dyDescent="0.3">
      <c r="A471">
        <v>470</v>
      </c>
      <c r="B471" t="s">
        <v>9635</v>
      </c>
      <c r="C471" t="s">
        <v>5729</v>
      </c>
      <c r="D471" t="s">
        <v>16171</v>
      </c>
      <c r="E471" s="1">
        <f t="shared" si="28"/>
        <v>40888</v>
      </c>
      <c r="F471">
        <f t="shared" si="29"/>
        <v>2011</v>
      </c>
      <c r="G471">
        <f t="shared" si="30"/>
        <v>12</v>
      </c>
      <c r="H471">
        <f t="shared" si="31"/>
        <v>7</v>
      </c>
      <c r="I471" s="1" t="s">
        <v>15625</v>
      </c>
      <c r="J471" s="1" t="s">
        <v>15623</v>
      </c>
      <c r="K471" s="42">
        <v>1</v>
      </c>
      <c r="L471" s="42">
        <v>0.97</v>
      </c>
      <c r="M471" s="1" t="s">
        <v>15616</v>
      </c>
    </row>
    <row r="472" spans="1:13" x14ac:dyDescent="0.3">
      <c r="A472">
        <v>471</v>
      </c>
      <c r="B472" t="s">
        <v>9484</v>
      </c>
      <c r="C472" t="s">
        <v>5875</v>
      </c>
      <c r="D472" t="s">
        <v>16172</v>
      </c>
      <c r="E472" s="1">
        <f t="shared" si="28"/>
        <v>40889</v>
      </c>
      <c r="F472">
        <f t="shared" si="29"/>
        <v>2011</v>
      </c>
      <c r="G472">
        <f t="shared" si="30"/>
        <v>12</v>
      </c>
      <c r="H472">
        <f t="shared" si="31"/>
        <v>1</v>
      </c>
      <c r="I472" s="1" t="s">
        <v>15622</v>
      </c>
      <c r="J472" s="1" t="s">
        <v>15623</v>
      </c>
      <c r="K472" s="42">
        <v>0.8</v>
      </c>
      <c r="L472" s="42">
        <v>0.85</v>
      </c>
      <c r="M472" s="1" t="s">
        <v>15615</v>
      </c>
    </row>
    <row r="473" spans="1:13" x14ac:dyDescent="0.3">
      <c r="A473">
        <v>472</v>
      </c>
      <c r="B473" t="s">
        <v>11563</v>
      </c>
      <c r="C473" t="s">
        <v>3842</v>
      </c>
      <c r="D473" t="s">
        <v>16173</v>
      </c>
      <c r="E473" s="1">
        <f t="shared" si="28"/>
        <v>40893</v>
      </c>
      <c r="F473">
        <f t="shared" si="29"/>
        <v>2011</v>
      </c>
      <c r="G473">
        <f t="shared" si="30"/>
        <v>12</v>
      </c>
      <c r="H473">
        <f t="shared" si="31"/>
        <v>5</v>
      </c>
      <c r="I473" s="1" t="s">
        <v>15622</v>
      </c>
      <c r="J473" s="1" t="s">
        <v>15623</v>
      </c>
      <c r="K473" s="42">
        <v>1</v>
      </c>
      <c r="L473" s="42">
        <v>0.6</v>
      </c>
      <c r="M473" s="1" t="s">
        <v>15616</v>
      </c>
    </row>
    <row r="474" spans="1:13" x14ac:dyDescent="0.3">
      <c r="A474">
        <v>473</v>
      </c>
      <c r="B474" t="s">
        <v>11426</v>
      </c>
      <c r="C474" t="s">
        <v>3975</v>
      </c>
      <c r="D474" t="s">
        <v>16174</v>
      </c>
      <c r="E474" s="1">
        <f t="shared" si="28"/>
        <v>40894</v>
      </c>
      <c r="F474">
        <f t="shared" si="29"/>
        <v>2011</v>
      </c>
      <c r="G474">
        <f t="shared" si="30"/>
        <v>12</v>
      </c>
      <c r="H474">
        <f t="shared" si="31"/>
        <v>6</v>
      </c>
      <c r="I474" s="1" t="s">
        <v>15622</v>
      </c>
      <c r="J474" s="1" t="s">
        <v>15623</v>
      </c>
      <c r="K474" s="42">
        <v>0.8</v>
      </c>
      <c r="L474" s="42">
        <v>0.33</v>
      </c>
      <c r="M474" s="1" t="s">
        <v>15615</v>
      </c>
    </row>
    <row r="475" spans="1:13" x14ac:dyDescent="0.3">
      <c r="A475">
        <v>474</v>
      </c>
      <c r="B475" t="s">
        <v>11338</v>
      </c>
      <c r="C475" t="s">
        <v>4063</v>
      </c>
      <c r="D475" t="s">
        <v>16175</v>
      </c>
      <c r="E475" s="1">
        <f t="shared" si="28"/>
        <v>40896</v>
      </c>
      <c r="F475">
        <f t="shared" si="29"/>
        <v>2011</v>
      </c>
      <c r="G475">
        <f t="shared" si="30"/>
        <v>12</v>
      </c>
      <c r="H475">
        <f t="shared" si="31"/>
        <v>1</v>
      </c>
      <c r="I475" s="1" t="s">
        <v>15625</v>
      </c>
      <c r="J475" s="1" t="s">
        <v>15624</v>
      </c>
      <c r="K475" s="42">
        <v>1</v>
      </c>
      <c r="L475" s="42">
        <v>0.56000000000000005</v>
      </c>
      <c r="M475" s="1" t="s">
        <v>15615</v>
      </c>
    </row>
    <row r="476" spans="1:13" x14ac:dyDescent="0.3">
      <c r="A476">
        <v>475</v>
      </c>
      <c r="B476" t="s">
        <v>9258</v>
      </c>
      <c r="C476" t="s">
        <v>6096</v>
      </c>
      <c r="D476" t="s">
        <v>16176</v>
      </c>
      <c r="E476" s="1">
        <f t="shared" si="28"/>
        <v>40900</v>
      </c>
      <c r="F476">
        <f t="shared" si="29"/>
        <v>2011</v>
      </c>
      <c r="G476">
        <f t="shared" si="30"/>
        <v>12</v>
      </c>
      <c r="H476">
        <f t="shared" si="31"/>
        <v>5</v>
      </c>
      <c r="I476" s="1" t="s">
        <v>15622</v>
      </c>
      <c r="J476" s="1" t="s">
        <v>15628</v>
      </c>
      <c r="K476" s="42">
        <v>0.43</v>
      </c>
      <c r="L476" s="42">
        <v>0.6</v>
      </c>
      <c r="M476" s="1" t="s">
        <v>15615</v>
      </c>
    </row>
    <row r="477" spans="1:13" x14ac:dyDescent="0.3">
      <c r="A477">
        <v>476</v>
      </c>
      <c r="B477" t="s">
        <v>8390</v>
      </c>
      <c r="C477" t="s">
        <v>6952</v>
      </c>
      <c r="D477" t="s">
        <v>16176</v>
      </c>
      <c r="E477" s="1">
        <f t="shared" si="28"/>
        <v>40900</v>
      </c>
      <c r="F477">
        <f t="shared" si="29"/>
        <v>2011</v>
      </c>
      <c r="G477">
        <f t="shared" si="30"/>
        <v>12</v>
      </c>
      <c r="H477">
        <f t="shared" si="31"/>
        <v>5</v>
      </c>
      <c r="I477" s="1" t="s">
        <v>15622</v>
      </c>
      <c r="J477" s="1" t="s">
        <v>15624</v>
      </c>
      <c r="K477" s="42">
        <v>1</v>
      </c>
      <c r="L477" s="42">
        <v>0.86</v>
      </c>
      <c r="M477" s="1" t="s">
        <v>15615</v>
      </c>
    </row>
    <row r="478" spans="1:13" x14ac:dyDescent="0.3">
      <c r="A478">
        <v>477</v>
      </c>
      <c r="B478" t="s">
        <v>10126</v>
      </c>
      <c r="C478" t="s">
        <v>5251</v>
      </c>
      <c r="D478" t="s">
        <v>16177</v>
      </c>
      <c r="E478" s="1">
        <f t="shared" si="28"/>
        <v>40903</v>
      </c>
      <c r="F478">
        <f t="shared" si="29"/>
        <v>2011</v>
      </c>
      <c r="G478">
        <f t="shared" si="30"/>
        <v>12</v>
      </c>
      <c r="H478">
        <f t="shared" si="31"/>
        <v>1</v>
      </c>
      <c r="I478" s="1" t="s">
        <v>15622</v>
      </c>
      <c r="J478" s="1" t="s">
        <v>15623</v>
      </c>
      <c r="K478" s="42">
        <v>1</v>
      </c>
      <c r="L478" s="42">
        <v>0.92</v>
      </c>
      <c r="M478" s="1" t="s">
        <v>15616</v>
      </c>
    </row>
    <row r="479" spans="1:13" x14ac:dyDescent="0.3">
      <c r="A479">
        <v>478</v>
      </c>
      <c r="B479" t="s">
        <v>10320</v>
      </c>
      <c r="C479" t="s">
        <v>5059</v>
      </c>
      <c r="D479" t="s">
        <v>16178</v>
      </c>
      <c r="E479" s="1">
        <f t="shared" si="28"/>
        <v>40904</v>
      </c>
      <c r="F479">
        <f t="shared" si="29"/>
        <v>2011</v>
      </c>
      <c r="G479">
        <f t="shared" si="30"/>
        <v>12</v>
      </c>
      <c r="H479">
        <f t="shared" si="31"/>
        <v>2</v>
      </c>
      <c r="I479" s="1" t="s">
        <v>15770</v>
      </c>
      <c r="J479" s="1" t="s">
        <v>15626</v>
      </c>
      <c r="K479" s="42">
        <v>1</v>
      </c>
      <c r="L479" s="42">
        <v>0.69</v>
      </c>
      <c r="M479" s="1" t="s">
        <v>15616</v>
      </c>
    </row>
    <row r="480" spans="1:13" x14ac:dyDescent="0.3">
      <c r="A480">
        <v>479</v>
      </c>
      <c r="B480" t="s">
        <v>8551</v>
      </c>
      <c r="C480" t="s">
        <v>6795</v>
      </c>
      <c r="D480" t="s">
        <v>16178</v>
      </c>
      <c r="E480" s="1">
        <f t="shared" si="28"/>
        <v>40904</v>
      </c>
      <c r="F480">
        <f t="shared" si="29"/>
        <v>2011</v>
      </c>
      <c r="G480">
        <f t="shared" si="30"/>
        <v>12</v>
      </c>
      <c r="H480">
        <f t="shared" si="31"/>
        <v>2</v>
      </c>
      <c r="I480" s="1" t="s">
        <v>15622</v>
      </c>
      <c r="J480" s="1" t="s">
        <v>15624</v>
      </c>
      <c r="K480" s="42">
        <v>1</v>
      </c>
      <c r="L480" s="42">
        <v>1</v>
      </c>
      <c r="M480" s="1" t="s">
        <v>15615</v>
      </c>
    </row>
    <row r="481" spans="1:13" x14ac:dyDescent="0.3">
      <c r="A481">
        <v>480</v>
      </c>
      <c r="B481" t="s">
        <v>9494</v>
      </c>
      <c r="C481" t="s">
        <v>5865</v>
      </c>
      <c r="D481" t="s">
        <v>16178</v>
      </c>
      <c r="E481" s="1">
        <f t="shared" si="28"/>
        <v>40904</v>
      </c>
      <c r="F481">
        <f t="shared" si="29"/>
        <v>2011</v>
      </c>
      <c r="G481">
        <f t="shared" si="30"/>
        <v>12</v>
      </c>
      <c r="H481">
        <f t="shared" si="31"/>
        <v>2</v>
      </c>
      <c r="I481" s="1" t="s">
        <v>15622</v>
      </c>
      <c r="J481" s="1" t="s">
        <v>15624</v>
      </c>
      <c r="K481" s="42">
        <v>1</v>
      </c>
      <c r="L481" s="42">
        <v>0.64</v>
      </c>
      <c r="M481" s="1" t="s">
        <v>15615</v>
      </c>
    </row>
    <row r="482" spans="1:13" x14ac:dyDescent="0.3">
      <c r="A482">
        <v>481</v>
      </c>
      <c r="B482" t="s">
        <v>10317</v>
      </c>
      <c r="C482" t="s">
        <v>5062</v>
      </c>
      <c r="D482" t="s">
        <v>16179</v>
      </c>
      <c r="E482" s="1">
        <f t="shared" si="28"/>
        <v>40905</v>
      </c>
      <c r="F482">
        <f t="shared" si="29"/>
        <v>2011</v>
      </c>
      <c r="G482">
        <f t="shared" si="30"/>
        <v>12</v>
      </c>
      <c r="H482">
        <f t="shared" si="31"/>
        <v>3</v>
      </c>
      <c r="I482" s="1" t="s">
        <v>15622</v>
      </c>
      <c r="J482" s="1" t="s">
        <v>15624</v>
      </c>
      <c r="K482" s="42">
        <v>1</v>
      </c>
      <c r="L482" s="42">
        <v>1</v>
      </c>
      <c r="M482" s="1" t="s">
        <v>15616</v>
      </c>
    </row>
    <row r="483" spans="1:13" x14ac:dyDescent="0.3">
      <c r="A483">
        <v>482</v>
      </c>
      <c r="B483" t="s">
        <v>10943</v>
      </c>
      <c r="C483" t="s">
        <v>4451</v>
      </c>
      <c r="D483" t="s">
        <v>16179</v>
      </c>
      <c r="E483" s="1">
        <f t="shared" si="28"/>
        <v>40905</v>
      </c>
      <c r="F483">
        <f t="shared" si="29"/>
        <v>2011</v>
      </c>
      <c r="G483">
        <f t="shared" si="30"/>
        <v>12</v>
      </c>
      <c r="H483">
        <f t="shared" si="31"/>
        <v>3</v>
      </c>
      <c r="I483" s="1" t="s">
        <v>15622</v>
      </c>
      <c r="J483" s="1" t="s">
        <v>15626</v>
      </c>
      <c r="K483" s="42">
        <v>1</v>
      </c>
      <c r="L483" s="42">
        <v>0.92</v>
      </c>
      <c r="M483" s="1" t="s">
        <v>15616</v>
      </c>
    </row>
    <row r="484" spans="1:13" x14ac:dyDescent="0.3">
      <c r="A484">
        <v>483</v>
      </c>
      <c r="B484" t="s">
        <v>11403</v>
      </c>
      <c r="C484" t="s">
        <v>3997</v>
      </c>
      <c r="D484" t="s">
        <v>16179</v>
      </c>
      <c r="E484" s="1">
        <f t="shared" si="28"/>
        <v>40905</v>
      </c>
      <c r="F484">
        <f t="shared" si="29"/>
        <v>2011</v>
      </c>
      <c r="G484">
        <f t="shared" si="30"/>
        <v>12</v>
      </c>
      <c r="H484">
        <f t="shared" si="31"/>
        <v>3</v>
      </c>
      <c r="I484" s="1" t="s">
        <v>15622</v>
      </c>
      <c r="J484" s="1" t="s">
        <v>15624</v>
      </c>
      <c r="K484" s="42">
        <v>1</v>
      </c>
      <c r="L484" s="42">
        <v>0.96</v>
      </c>
      <c r="M484" s="1" t="s">
        <v>15616</v>
      </c>
    </row>
    <row r="485" spans="1:13" x14ac:dyDescent="0.3">
      <c r="A485">
        <v>484</v>
      </c>
      <c r="B485" t="s">
        <v>9106</v>
      </c>
      <c r="C485" t="s">
        <v>6247</v>
      </c>
      <c r="D485" t="s">
        <v>16180</v>
      </c>
      <c r="E485" s="1">
        <f t="shared" si="28"/>
        <v>40907</v>
      </c>
      <c r="F485">
        <f t="shared" si="29"/>
        <v>2011</v>
      </c>
      <c r="G485">
        <f t="shared" si="30"/>
        <v>12</v>
      </c>
      <c r="H485">
        <f t="shared" si="31"/>
        <v>5</v>
      </c>
      <c r="I485" s="1" t="s">
        <v>15625</v>
      </c>
      <c r="J485" s="1" t="s">
        <v>15623</v>
      </c>
      <c r="K485" s="42">
        <v>0.67</v>
      </c>
      <c r="L485" s="42">
        <v>1</v>
      </c>
      <c r="M485" s="1" t="s">
        <v>15616</v>
      </c>
    </row>
    <row r="486" spans="1:13" x14ac:dyDescent="0.3">
      <c r="A486">
        <v>485</v>
      </c>
      <c r="B486" t="s">
        <v>10634</v>
      </c>
      <c r="C486" t="s">
        <v>4752</v>
      </c>
      <c r="D486" t="s">
        <v>16181</v>
      </c>
      <c r="E486" s="1">
        <f t="shared" si="28"/>
        <v>40910</v>
      </c>
      <c r="F486">
        <f t="shared" si="29"/>
        <v>2012</v>
      </c>
      <c r="G486">
        <f t="shared" si="30"/>
        <v>1</v>
      </c>
      <c r="H486">
        <f t="shared" si="31"/>
        <v>1</v>
      </c>
      <c r="I486" s="1" t="s">
        <v>15625</v>
      </c>
      <c r="J486" s="1" t="s">
        <v>15628</v>
      </c>
      <c r="K486" s="42">
        <v>0</v>
      </c>
      <c r="L486" s="42">
        <v>1</v>
      </c>
      <c r="M486" s="1" t="s">
        <v>15616</v>
      </c>
    </row>
    <row r="487" spans="1:13" x14ac:dyDescent="0.3">
      <c r="A487">
        <v>486</v>
      </c>
      <c r="B487" t="s">
        <v>11373</v>
      </c>
      <c r="C487" t="s">
        <v>4027</v>
      </c>
      <c r="D487" t="s">
        <v>16181</v>
      </c>
      <c r="E487" s="1">
        <f t="shared" si="28"/>
        <v>40910</v>
      </c>
      <c r="F487">
        <f t="shared" si="29"/>
        <v>2012</v>
      </c>
      <c r="G487">
        <f t="shared" si="30"/>
        <v>1</v>
      </c>
      <c r="H487">
        <f t="shared" si="31"/>
        <v>1</v>
      </c>
      <c r="I487" s="1" t="s">
        <v>15622</v>
      </c>
      <c r="J487" s="1" t="s">
        <v>15626</v>
      </c>
      <c r="K487" s="42">
        <v>1</v>
      </c>
      <c r="L487" s="42">
        <v>0.96</v>
      </c>
      <c r="M487" s="1" t="s">
        <v>15615</v>
      </c>
    </row>
    <row r="488" spans="1:13" x14ac:dyDescent="0.3">
      <c r="A488">
        <v>487</v>
      </c>
      <c r="B488" t="s">
        <v>10432</v>
      </c>
      <c r="C488" t="s">
        <v>4948</v>
      </c>
      <c r="D488" t="s">
        <v>16181</v>
      </c>
      <c r="E488" s="1">
        <f t="shared" si="28"/>
        <v>40910</v>
      </c>
      <c r="F488">
        <f t="shared" si="29"/>
        <v>2012</v>
      </c>
      <c r="G488">
        <f t="shared" si="30"/>
        <v>1</v>
      </c>
      <c r="H488">
        <f t="shared" si="31"/>
        <v>1</v>
      </c>
      <c r="I488" s="1" t="s">
        <v>15622</v>
      </c>
      <c r="J488" s="1" t="s">
        <v>15623</v>
      </c>
      <c r="K488" s="42">
        <v>1</v>
      </c>
      <c r="L488" s="42">
        <v>0.98</v>
      </c>
      <c r="M488" s="1" t="s">
        <v>15615</v>
      </c>
    </row>
    <row r="489" spans="1:13" x14ac:dyDescent="0.3">
      <c r="A489">
        <v>488</v>
      </c>
      <c r="B489" t="s">
        <v>8708</v>
      </c>
      <c r="C489" t="s">
        <v>6640</v>
      </c>
      <c r="D489" t="s">
        <v>16182</v>
      </c>
      <c r="E489" s="1">
        <f t="shared" si="28"/>
        <v>40911</v>
      </c>
      <c r="F489">
        <f t="shared" si="29"/>
        <v>2012</v>
      </c>
      <c r="G489">
        <f t="shared" si="30"/>
        <v>1</v>
      </c>
      <c r="H489">
        <f t="shared" si="31"/>
        <v>2</v>
      </c>
      <c r="I489" s="1" t="s">
        <v>15622</v>
      </c>
      <c r="J489" s="1" t="s">
        <v>15624</v>
      </c>
      <c r="K489" s="42">
        <v>0.93</v>
      </c>
      <c r="L489" s="42">
        <v>0.41</v>
      </c>
      <c r="M489" s="1" t="s">
        <v>15616</v>
      </c>
    </row>
    <row r="490" spans="1:13" x14ac:dyDescent="0.3">
      <c r="A490">
        <v>489</v>
      </c>
      <c r="B490" t="s">
        <v>9171</v>
      </c>
      <c r="C490" t="s">
        <v>6182</v>
      </c>
      <c r="D490" t="s">
        <v>16182</v>
      </c>
      <c r="E490" s="1">
        <f t="shared" si="28"/>
        <v>40911</v>
      </c>
      <c r="F490">
        <f t="shared" si="29"/>
        <v>2012</v>
      </c>
      <c r="G490">
        <f t="shared" si="30"/>
        <v>1</v>
      </c>
      <c r="H490">
        <f t="shared" si="31"/>
        <v>2</v>
      </c>
      <c r="I490" s="1" t="s">
        <v>15625</v>
      </c>
      <c r="J490" s="1" t="s">
        <v>15624</v>
      </c>
      <c r="K490" s="42">
        <v>1</v>
      </c>
      <c r="L490" s="42">
        <v>0.93</v>
      </c>
      <c r="M490" s="1" t="s">
        <v>15615</v>
      </c>
    </row>
    <row r="491" spans="1:13" x14ac:dyDescent="0.3">
      <c r="A491">
        <v>490</v>
      </c>
      <c r="B491" t="s">
        <v>10064</v>
      </c>
      <c r="C491" t="s">
        <v>5310</v>
      </c>
      <c r="D491" t="s">
        <v>16183</v>
      </c>
      <c r="E491" s="1">
        <f t="shared" si="28"/>
        <v>40912</v>
      </c>
      <c r="F491">
        <f t="shared" si="29"/>
        <v>2012</v>
      </c>
      <c r="G491">
        <f t="shared" si="30"/>
        <v>1</v>
      </c>
      <c r="H491">
        <f t="shared" si="31"/>
        <v>3</v>
      </c>
      <c r="I491" s="1" t="s">
        <v>15622</v>
      </c>
      <c r="J491" s="1" t="s">
        <v>15624</v>
      </c>
      <c r="K491" s="42">
        <v>1</v>
      </c>
      <c r="L491" s="42">
        <v>0.95</v>
      </c>
      <c r="M491" s="1" t="s">
        <v>15615</v>
      </c>
    </row>
    <row r="492" spans="1:13" x14ac:dyDescent="0.3">
      <c r="A492">
        <v>491</v>
      </c>
      <c r="B492" t="s">
        <v>10178</v>
      </c>
      <c r="C492" t="s">
        <v>5200</v>
      </c>
      <c r="D492" t="s">
        <v>16183</v>
      </c>
      <c r="E492" s="1">
        <f t="shared" si="28"/>
        <v>40912</v>
      </c>
      <c r="F492">
        <f t="shared" si="29"/>
        <v>2012</v>
      </c>
      <c r="G492">
        <f t="shared" si="30"/>
        <v>1</v>
      </c>
      <c r="H492">
        <f t="shared" si="31"/>
        <v>3</v>
      </c>
      <c r="I492" s="1" t="s">
        <v>15622</v>
      </c>
      <c r="J492" s="1" t="s">
        <v>15626</v>
      </c>
      <c r="K492" s="42">
        <v>1</v>
      </c>
      <c r="L492" s="42">
        <v>0.25</v>
      </c>
      <c r="M492" s="1" t="s">
        <v>15615</v>
      </c>
    </row>
    <row r="493" spans="1:13" x14ac:dyDescent="0.3">
      <c r="A493">
        <v>492</v>
      </c>
      <c r="B493" t="s">
        <v>9816</v>
      </c>
      <c r="C493" t="s">
        <v>5553</v>
      </c>
      <c r="D493" t="s">
        <v>16184</v>
      </c>
      <c r="E493" s="1">
        <f t="shared" si="28"/>
        <v>40913</v>
      </c>
      <c r="F493">
        <f t="shared" si="29"/>
        <v>2012</v>
      </c>
      <c r="G493">
        <f t="shared" si="30"/>
        <v>1</v>
      </c>
      <c r="H493">
        <f t="shared" si="31"/>
        <v>4</v>
      </c>
      <c r="I493" s="1" t="s">
        <v>15622</v>
      </c>
      <c r="J493" s="1" t="s">
        <v>15626</v>
      </c>
      <c r="K493" s="42">
        <v>1</v>
      </c>
      <c r="L493" s="42">
        <v>0.98</v>
      </c>
      <c r="M493" s="1" t="s">
        <v>15616</v>
      </c>
    </row>
    <row r="494" spans="1:13" x14ac:dyDescent="0.3">
      <c r="A494">
        <v>493</v>
      </c>
      <c r="B494" t="s">
        <v>8599</v>
      </c>
      <c r="C494" t="s">
        <v>6748</v>
      </c>
      <c r="D494" t="s">
        <v>16184</v>
      </c>
      <c r="E494" s="1">
        <f t="shared" si="28"/>
        <v>40913</v>
      </c>
      <c r="F494">
        <f t="shared" si="29"/>
        <v>2012</v>
      </c>
      <c r="G494">
        <f t="shared" si="30"/>
        <v>1</v>
      </c>
      <c r="H494">
        <f t="shared" si="31"/>
        <v>4</v>
      </c>
      <c r="I494" s="1" t="s">
        <v>15622</v>
      </c>
      <c r="J494" s="1" t="s">
        <v>15626</v>
      </c>
      <c r="K494" s="42">
        <v>1</v>
      </c>
      <c r="L494" s="42">
        <v>0.4</v>
      </c>
      <c r="M494" s="1" t="s">
        <v>15615</v>
      </c>
    </row>
    <row r="495" spans="1:13" x14ac:dyDescent="0.3">
      <c r="A495">
        <v>494</v>
      </c>
      <c r="B495" t="s">
        <v>7766</v>
      </c>
      <c r="C495" t="s">
        <v>7555</v>
      </c>
      <c r="D495" t="s">
        <v>16184</v>
      </c>
      <c r="E495" s="1">
        <f t="shared" si="28"/>
        <v>40913</v>
      </c>
      <c r="F495">
        <f t="shared" si="29"/>
        <v>2012</v>
      </c>
      <c r="G495">
        <f t="shared" si="30"/>
        <v>1</v>
      </c>
      <c r="H495">
        <f t="shared" si="31"/>
        <v>4</v>
      </c>
      <c r="I495" s="1" t="s">
        <v>15622</v>
      </c>
      <c r="J495" s="1" t="s">
        <v>15626</v>
      </c>
      <c r="K495" s="42">
        <v>1</v>
      </c>
      <c r="L495" s="42">
        <v>0.92</v>
      </c>
      <c r="M495" s="1" t="s">
        <v>15615</v>
      </c>
    </row>
    <row r="496" spans="1:13" x14ac:dyDescent="0.3">
      <c r="A496">
        <v>495</v>
      </c>
      <c r="B496" t="s">
        <v>10518</v>
      </c>
      <c r="C496" t="s">
        <v>4865</v>
      </c>
      <c r="D496" t="s">
        <v>16185</v>
      </c>
      <c r="E496" s="1">
        <f t="shared" si="28"/>
        <v>40914</v>
      </c>
      <c r="F496">
        <f t="shared" si="29"/>
        <v>2012</v>
      </c>
      <c r="G496">
        <f t="shared" si="30"/>
        <v>1</v>
      </c>
      <c r="H496">
        <f t="shared" si="31"/>
        <v>5</v>
      </c>
      <c r="I496" s="1" t="s">
        <v>15625</v>
      </c>
      <c r="J496" s="1" t="s">
        <v>15623</v>
      </c>
      <c r="K496" s="42">
        <v>1</v>
      </c>
      <c r="L496" s="42">
        <v>0.82</v>
      </c>
      <c r="M496" s="1" t="s">
        <v>15615</v>
      </c>
    </row>
    <row r="497" spans="1:13" x14ac:dyDescent="0.3">
      <c r="A497">
        <v>496</v>
      </c>
      <c r="B497" t="s">
        <v>11422</v>
      </c>
      <c r="C497" t="s">
        <v>3979</v>
      </c>
      <c r="D497" t="s">
        <v>16186</v>
      </c>
      <c r="E497" s="1">
        <f t="shared" si="28"/>
        <v>40915</v>
      </c>
      <c r="F497">
        <f t="shared" si="29"/>
        <v>2012</v>
      </c>
      <c r="G497">
        <f t="shared" si="30"/>
        <v>1</v>
      </c>
      <c r="H497">
        <f t="shared" si="31"/>
        <v>6</v>
      </c>
      <c r="I497" s="1" t="s">
        <v>15625</v>
      </c>
      <c r="J497" s="1" t="s">
        <v>15628</v>
      </c>
      <c r="K497" s="42">
        <v>0.14000000000000001</v>
      </c>
      <c r="L497" s="42">
        <v>0.4</v>
      </c>
      <c r="M497" s="1" t="s">
        <v>15615</v>
      </c>
    </row>
    <row r="498" spans="1:13" x14ac:dyDescent="0.3">
      <c r="A498">
        <v>497</v>
      </c>
      <c r="B498" t="s">
        <v>9937</v>
      </c>
      <c r="C498" t="s">
        <v>5434</v>
      </c>
      <c r="D498" t="s">
        <v>16187</v>
      </c>
      <c r="E498" s="1">
        <f t="shared" si="28"/>
        <v>40916</v>
      </c>
      <c r="F498">
        <f t="shared" si="29"/>
        <v>2012</v>
      </c>
      <c r="G498">
        <f t="shared" si="30"/>
        <v>1</v>
      </c>
      <c r="H498">
        <f t="shared" si="31"/>
        <v>7</v>
      </c>
      <c r="I498" s="1" t="s">
        <v>15625</v>
      </c>
      <c r="J498" s="1" t="s">
        <v>15624</v>
      </c>
      <c r="K498" s="42">
        <v>1</v>
      </c>
      <c r="L498" s="42">
        <v>1</v>
      </c>
      <c r="M498" s="1" t="s">
        <v>15615</v>
      </c>
    </row>
    <row r="499" spans="1:13" x14ac:dyDescent="0.3">
      <c r="A499">
        <v>498</v>
      </c>
      <c r="B499" t="s">
        <v>10004</v>
      </c>
      <c r="C499" t="s">
        <v>5369</v>
      </c>
      <c r="D499" t="s">
        <v>16188</v>
      </c>
      <c r="E499" s="1">
        <f t="shared" si="28"/>
        <v>40919</v>
      </c>
      <c r="F499">
        <f t="shared" si="29"/>
        <v>2012</v>
      </c>
      <c r="G499">
        <f t="shared" si="30"/>
        <v>1</v>
      </c>
      <c r="H499">
        <f t="shared" si="31"/>
        <v>3</v>
      </c>
      <c r="I499" s="1" t="s">
        <v>15622</v>
      </c>
      <c r="J499" s="1" t="s">
        <v>15626</v>
      </c>
      <c r="K499" s="42">
        <v>1</v>
      </c>
      <c r="L499" s="42">
        <v>0.82</v>
      </c>
      <c r="M499" s="1" t="s">
        <v>15615</v>
      </c>
    </row>
    <row r="500" spans="1:13" x14ac:dyDescent="0.3">
      <c r="A500">
        <v>499</v>
      </c>
      <c r="B500" t="s">
        <v>11362</v>
      </c>
      <c r="C500" t="s">
        <v>4038</v>
      </c>
      <c r="D500" t="s">
        <v>16189</v>
      </c>
      <c r="E500" s="1">
        <f t="shared" si="28"/>
        <v>40921</v>
      </c>
      <c r="F500">
        <f t="shared" si="29"/>
        <v>2012</v>
      </c>
      <c r="G500">
        <f t="shared" si="30"/>
        <v>1</v>
      </c>
      <c r="H500">
        <f t="shared" si="31"/>
        <v>5</v>
      </c>
      <c r="I500" s="1" t="s">
        <v>15622</v>
      </c>
      <c r="J500" s="1" t="s">
        <v>15624</v>
      </c>
      <c r="K500" s="42">
        <v>0.7</v>
      </c>
      <c r="L500" s="42">
        <v>1</v>
      </c>
      <c r="M500" s="1" t="s">
        <v>15615</v>
      </c>
    </row>
    <row r="501" spans="1:13" x14ac:dyDescent="0.3">
      <c r="A501">
        <v>500</v>
      </c>
      <c r="B501" t="s">
        <v>10161</v>
      </c>
      <c r="C501" t="s">
        <v>5217</v>
      </c>
      <c r="D501" t="s">
        <v>16190</v>
      </c>
      <c r="E501" s="1">
        <f t="shared" si="28"/>
        <v>40925</v>
      </c>
      <c r="F501">
        <f t="shared" si="29"/>
        <v>2012</v>
      </c>
      <c r="G501">
        <f t="shared" si="30"/>
        <v>1</v>
      </c>
      <c r="H501">
        <f t="shared" si="31"/>
        <v>2</v>
      </c>
      <c r="I501" s="1" t="s">
        <v>15622</v>
      </c>
      <c r="J501" s="1" t="s">
        <v>15624</v>
      </c>
      <c r="K501" s="42">
        <v>1</v>
      </c>
      <c r="L501" s="42">
        <v>0.5</v>
      </c>
      <c r="M501" s="1" t="s">
        <v>15615</v>
      </c>
    </row>
    <row r="502" spans="1:13" x14ac:dyDescent="0.3">
      <c r="A502">
        <v>501</v>
      </c>
      <c r="B502" t="s">
        <v>10678</v>
      </c>
      <c r="C502" t="s">
        <v>4708</v>
      </c>
      <c r="D502" t="s">
        <v>16191</v>
      </c>
      <c r="E502" s="1">
        <f t="shared" si="28"/>
        <v>40926</v>
      </c>
      <c r="F502">
        <f t="shared" si="29"/>
        <v>2012</v>
      </c>
      <c r="G502">
        <f t="shared" si="30"/>
        <v>1</v>
      </c>
      <c r="H502">
        <f t="shared" si="31"/>
        <v>3</v>
      </c>
      <c r="I502" s="1" t="s">
        <v>15622</v>
      </c>
      <c r="J502" s="1" t="s">
        <v>15623</v>
      </c>
      <c r="K502" s="42">
        <v>1</v>
      </c>
      <c r="L502" s="42">
        <v>1</v>
      </c>
      <c r="M502" s="1" t="s">
        <v>15615</v>
      </c>
    </row>
    <row r="503" spans="1:13" x14ac:dyDescent="0.3">
      <c r="A503">
        <v>502</v>
      </c>
      <c r="B503" t="s">
        <v>11280</v>
      </c>
      <c r="C503" t="s">
        <v>4121</v>
      </c>
      <c r="D503" t="s">
        <v>16192</v>
      </c>
      <c r="E503" s="1">
        <f t="shared" si="28"/>
        <v>40929</v>
      </c>
      <c r="F503">
        <f t="shared" si="29"/>
        <v>2012</v>
      </c>
      <c r="G503">
        <f t="shared" si="30"/>
        <v>1</v>
      </c>
      <c r="H503">
        <f t="shared" si="31"/>
        <v>6</v>
      </c>
      <c r="I503" s="1" t="s">
        <v>15622</v>
      </c>
      <c r="J503" s="1" t="s">
        <v>15626</v>
      </c>
      <c r="K503" s="42">
        <v>1</v>
      </c>
      <c r="L503" s="42">
        <v>0.67</v>
      </c>
      <c r="M503" s="1" t="s">
        <v>15616</v>
      </c>
    </row>
    <row r="504" spans="1:13" x14ac:dyDescent="0.3">
      <c r="A504">
        <v>503</v>
      </c>
      <c r="B504" t="s">
        <v>9960</v>
      </c>
      <c r="C504" t="s">
        <v>5412</v>
      </c>
      <c r="D504" t="s">
        <v>16193</v>
      </c>
      <c r="E504" s="1">
        <f t="shared" si="28"/>
        <v>40930</v>
      </c>
      <c r="F504">
        <f t="shared" si="29"/>
        <v>2012</v>
      </c>
      <c r="G504">
        <f t="shared" si="30"/>
        <v>1</v>
      </c>
      <c r="H504">
        <f t="shared" si="31"/>
        <v>7</v>
      </c>
      <c r="I504" s="1" t="s">
        <v>15622</v>
      </c>
      <c r="J504" s="1" t="s">
        <v>15626</v>
      </c>
      <c r="K504" s="42">
        <v>1</v>
      </c>
      <c r="L504" s="42">
        <v>0.92</v>
      </c>
      <c r="M504" s="1" t="s">
        <v>15616</v>
      </c>
    </row>
    <row r="505" spans="1:13" x14ac:dyDescent="0.3">
      <c r="A505">
        <v>504</v>
      </c>
      <c r="B505" t="s">
        <v>10282</v>
      </c>
      <c r="C505" t="s">
        <v>5097</v>
      </c>
      <c r="D505" t="s">
        <v>16193</v>
      </c>
      <c r="E505" s="1">
        <f t="shared" si="28"/>
        <v>40930</v>
      </c>
      <c r="F505">
        <f t="shared" si="29"/>
        <v>2012</v>
      </c>
      <c r="G505">
        <f t="shared" si="30"/>
        <v>1</v>
      </c>
      <c r="H505">
        <f t="shared" si="31"/>
        <v>7</v>
      </c>
      <c r="I505" s="1" t="s">
        <v>15622</v>
      </c>
      <c r="J505" s="1" t="s">
        <v>15624</v>
      </c>
      <c r="K505" s="42">
        <v>1</v>
      </c>
      <c r="L505" s="42">
        <v>0.88</v>
      </c>
      <c r="M505" s="1" t="s">
        <v>15616</v>
      </c>
    </row>
    <row r="506" spans="1:13" x14ac:dyDescent="0.3">
      <c r="A506">
        <v>505</v>
      </c>
      <c r="B506" t="s">
        <v>11110</v>
      </c>
      <c r="C506" t="s">
        <v>4289</v>
      </c>
      <c r="D506" t="s">
        <v>16194</v>
      </c>
      <c r="E506" s="1">
        <f t="shared" si="28"/>
        <v>40931</v>
      </c>
      <c r="F506">
        <f t="shared" si="29"/>
        <v>2012</v>
      </c>
      <c r="G506">
        <f t="shared" si="30"/>
        <v>1</v>
      </c>
      <c r="H506">
        <f t="shared" si="31"/>
        <v>1</v>
      </c>
      <c r="I506" s="1" t="s">
        <v>15770</v>
      </c>
      <c r="J506" s="1" t="s">
        <v>15624</v>
      </c>
      <c r="K506" s="42">
        <v>1</v>
      </c>
      <c r="L506" s="42">
        <v>0.96</v>
      </c>
      <c r="M506" s="1" t="s">
        <v>15616</v>
      </c>
    </row>
    <row r="507" spans="1:13" x14ac:dyDescent="0.3">
      <c r="A507">
        <v>506</v>
      </c>
      <c r="B507" t="s">
        <v>11478</v>
      </c>
      <c r="C507" t="s">
        <v>3924</v>
      </c>
      <c r="D507" t="s">
        <v>16195</v>
      </c>
      <c r="E507" s="1">
        <f t="shared" si="28"/>
        <v>40932</v>
      </c>
      <c r="F507">
        <f t="shared" si="29"/>
        <v>2012</v>
      </c>
      <c r="G507">
        <f t="shared" si="30"/>
        <v>1</v>
      </c>
      <c r="H507">
        <f t="shared" si="31"/>
        <v>2</v>
      </c>
      <c r="I507" s="1" t="s">
        <v>15622</v>
      </c>
      <c r="J507" s="1" t="s">
        <v>15624</v>
      </c>
      <c r="K507" s="42">
        <v>1</v>
      </c>
      <c r="L507" s="42">
        <v>0.82</v>
      </c>
      <c r="M507" s="1" t="s">
        <v>15615</v>
      </c>
    </row>
    <row r="508" spans="1:13" x14ac:dyDescent="0.3">
      <c r="A508">
        <v>507</v>
      </c>
      <c r="B508" t="s">
        <v>10917</v>
      </c>
      <c r="C508" t="s">
        <v>4477</v>
      </c>
      <c r="D508" t="s">
        <v>16195</v>
      </c>
      <c r="E508" s="1">
        <f t="shared" si="28"/>
        <v>40932</v>
      </c>
      <c r="F508">
        <f t="shared" si="29"/>
        <v>2012</v>
      </c>
      <c r="G508">
        <f t="shared" si="30"/>
        <v>1</v>
      </c>
      <c r="H508">
        <f t="shared" si="31"/>
        <v>2</v>
      </c>
      <c r="I508" s="1" t="s">
        <v>15622</v>
      </c>
      <c r="J508" s="1" t="s">
        <v>15624</v>
      </c>
      <c r="K508" s="42">
        <v>1</v>
      </c>
      <c r="L508" s="42">
        <v>0.76</v>
      </c>
      <c r="M508" s="1" t="s">
        <v>15616</v>
      </c>
    </row>
    <row r="509" spans="1:13" x14ac:dyDescent="0.3">
      <c r="A509">
        <v>508</v>
      </c>
      <c r="B509" t="s">
        <v>9641</v>
      </c>
      <c r="C509" t="s">
        <v>5723</v>
      </c>
      <c r="D509" t="s">
        <v>16196</v>
      </c>
      <c r="E509" s="1">
        <f t="shared" si="28"/>
        <v>40938</v>
      </c>
      <c r="F509">
        <f t="shared" si="29"/>
        <v>2012</v>
      </c>
      <c r="G509">
        <f t="shared" si="30"/>
        <v>1</v>
      </c>
      <c r="H509">
        <f t="shared" si="31"/>
        <v>1</v>
      </c>
      <c r="I509" s="1" t="s">
        <v>15622</v>
      </c>
      <c r="J509" s="1" t="s">
        <v>15626</v>
      </c>
      <c r="K509" s="42">
        <v>0.91</v>
      </c>
      <c r="L509" s="42">
        <v>0.82</v>
      </c>
      <c r="M509" s="1" t="s">
        <v>15616</v>
      </c>
    </row>
    <row r="510" spans="1:13" x14ac:dyDescent="0.3">
      <c r="A510">
        <v>509</v>
      </c>
      <c r="B510" t="s">
        <v>9954</v>
      </c>
      <c r="C510" t="s">
        <v>5418</v>
      </c>
      <c r="D510" t="s">
        <v>16196</v>
      </c>
      <c r="E510" s="1">
        <f t="shared" si="28"/>
        <v>40938</v>
      </c>
      <c r="F510">
        <f t="shared" si="29"/>
        <v>2012</v>
      </c>
      <c r="G510">
        <f t="shared" si="30"/>
        <v>1</v>
      </c>
      <c r="H510">
        <f t="shared" si="31"/>
        <v>1</v>
      </c>
      <c r="I510" s="1" t="s">
        <v>15622</v>
      </c>
      <c r="J510" s="1" t="s">
        <v>15623</v>
      </c>
      <c r="K510" s="42">
        <v>1</v>
      </c>
      <c r="L510" s="42">
        <v>0.2</v>
      </c>
      <c r="M510" s="1" t="s">
        <v>15615</v>
      </c>
    </row>
    <row r="511" spans="1:13" x14ac:dyDescent="0.3">
      <c r="A511">
        <v>510</v>
      </c>
      <c r="B511" t="s">
        <v>11773</v>
      </c>
      <c r="C511" t="s">
        <v>3637</v>
      </c>
      <c r="D511" t="s">
        <v>16196</v>
      </c>
      <c r="E511" s="1">
        <f t="shared" si="28"/>
        <v>40938</v>
      </c>
      <c r="F511">
        <f t="shared" si="29"/>
        <v>2012</v>
      </c>
      <c r="G511">
        <f t="shared" si="30"/>
        <v>1</v>
      </c>
      <c r="H511">
        <f t="shared" si="31"/>
        <v>1</v>
      </c>
      <c r="I511" s="1" t="s">
        <v>15622</v>
      </c>
      <c r="J511" s="1" t="s">
        <v>15624</v>
      </c>
      <c r="K511" s="42">
        <v>1</v>
      </c>
      <c r="L511" s="42">
        <v>0.96</v>
      </c>
      <c r="M511" s="1" t="s">
        <v>15616</v>
      </c>
    </row>
    <row r="512" spans="1:13" x14ac:dyDescent="0.3">
      <c r="A512">
        <v>511</v>
      </c>
      <c r="B512" t="s">
        <v>11722</v>
      </c>
      <c r="C512" t="s">
        <v>3684</v>
      </c>
      <c r="D512" t="s">
        <v>16197</v>
      </c>
      <c r="E512" s="1">
        <f t="shared" si="28"/>
        <v>40939</v>
      </c>
      <c r="F512">
        <f t="shared" si="29"/>
        <v>2012</v>
      </c>
      <c r="G512">
        <f t="shared" si="30"/>
        <v>1</v>
      </c>
      <c r="H512">
        <f t="shared" si="31"/>
        <v>2</v>
      </c>
      <c r="I512" s="1" t="s">
        <v>15622</v>
      </c>
      <c r="J512" s="1" t="s">
        <v>15624</v>
      </c>
      <c r="K512" s="42">
        <v>1</v>
      </c>
      <c r="L512" s="42">
        <v>0.6</v>
      </c>
      <c r="M512" s="1" t="s">
        <v>15615</v>
      </c>
    </row>
    <row r="513" spans="1:13" x14ac:dyDescent="0.3">
      <c r="A513">
        <v>512</v>
      </c>
      <c r="B513" t="s">
        <v>9261</v>
      </c>
      <c r="C513" t="s">
        <v>6093</v>
      </c>
      <c r="D513" t="s">
        <v>16197</v>
      </c>
      <c r="E513" s="1">
        <f t="shared" si="28"/>
        <v>40939</v>
      </c>
      <c r="F513">
        <f t="shared" si="29"/>
        <v>2012</v>
      </c>
      <c r="G513">
        <f t="shared" si="30"/>
        <v>1</v>
      </c>
      <c r="H513">
        <f t="shared" si="31"/>
        <v>2</v>
      </c>
      <c r="I513" s="1" t="s">
        <v>15622</v>
      </c>
      <c r="J513" s="1" t="s">
        <v>15626</v>
      </c>
      <c r="K513" s="42">
        <v>1</v>
      </c>
      <c r="L513" s="42">
        <v>1</v>
      </c>
      <c r="M513" s="1" t="s">
        <v>15615</v>
      </c>
    </row>
    <row r="514" spans="1:13" x14ac:dyDescent="0.3">
      <c r="A514">
        <v>513</v>
      </c>
      <c r="B514" t="s">
        <v>11525</v>
      </c>
      <c r="C514" t="s">
        <v>3878</v>
      </c>
      <c r="D514" t="s">
        <v>16198</v>
      </c>
      <c r="E514" s="1">
        <f t="shared" si="28"/>
        <v>40941</v>
      </c>
      <c r="F514">
        <f t="shared" si="29"/>
        <v>2012</v>
      </c>
      <c r="G514">
        <f t="shared" si="30"/>
        <v>2</v>
      </c>
      <c r="H514">
        <f t="shared" si="31"/>
        <v>4</v>
      </c>
      <c r="I514" s="1" t="s">
        <v>15622</v>
      </c>
      <c r="J514" s="1" t="s">
        <v>15623</v>
      </c>
      <c r="K514" s="42">
        <v>0.7</v>
      </c>
      <c r="L514" s="42">
        <v>0.42</v>
      </c>
      <c r="M514" s="1" t="s">
        <v>15615</v>
      </c>
    </row>
    <row r="515" spans="1:13" x14ac:dyDescent="0.3">
      <c r="A515">
        <v>514</v>
      </c>
      <c r="B515" t="s">
        <v>11565</v>
      </c>
      <c r="C515" t="s">
        <v>3840</v>
      </c>
      <c r="D515" t="s">
        <v>16199</v>
      </c>
      <c r="E515" s="1">
        <f t="shared" ref="E515:E578" si="32">DATE(LEFT(D515,4),MID(D515,5,2),RIGHT(D515,2))</f>
        <v>40942</v>
      </c>
      <c r="F515">
        <f t="shared" ref="F515:F578" si="33">YEAR(E515)</f>
        <v>2012</v>
      </c>
      <c r="G515">
        <f t="shared" ref="G515:G578" si="34">MONTH(E515)</f>
        <v>2</v>
      </c>
      <c r="H515">
        <f t="shared" ref="H515:H578" si="35">WEEKDAY(E515,2)</f>
        <v>5</v>
      </c>
      <c r="I515" s="1" t="s">
        <v>15822</v>
      </c>
      <c r="J515" s="1" t="s">
        <v>15628</v>
      </c>
      <c r="K515" s="42">
        <v>0</v>
      </c>
      <c r="L515" s="42">
        <v>0.9</v>
      </c>
      <c r="M515" s="1" t="s">
        <v>15616</v>
      </c>
    </row>
    <row r="516" spans="1:13" x14ac:dyDescent="0.3">
      <c r="A516">
        <v>515</v>
      </c>
      <c r="B516" t="s">
        <v>8233</v>
      </c>
      <c r="C516" t="s">
        <v>7102</v>
      </c>
      <c r="D516" t="s">
        <v>16199</v>
      </c>
      <c r="E516" s="1">
        <f t="shared" si="32"/>
        <v>40942</v>
      </c>
      <c r="F516">
        <f t="shared" si="33"/>
        <v>2012</v>
      </c>
      <c r="G516">
        <f t="shared" si="34"/>
        <v>2</v>
      </c>
      <c r="H516">
        <f t="shared" si="35"/>
        <v>5</v>
      </c>
      <c r="I516" s="1" t="s">
        <v>15622</v>
      </c>
      <c r="J516" s="1" t="s">
        <v>15623</v>
      </c>
      <c r="K516" s="42">
        <v>0.8</v>
      </c>
      <c r="L516" s="42">
        <v>0.69</v>
      </c>
      <c r="M516" s="1" t="s">
        <v>15615</v>
      </c>
    </row>
    <row r="517" spans="1:13" x14ac:dyDescent="0.3">
      <c r="A517">
        <v>516</v>
      </c>
      <c r="B517" t="s">
        <v>8569</v>
      </c>
      <c r="C517" t="s">
        <v>6778</v>
      </c>
      <c r="D517" t="s">
        <v>16199</v>
      </c>
      <c r="E517" s="1">
        <f t="shared" si="32"/>
        <v>40942</v>
      </c>
      <c r="F517">
        <f t="shared" si="33"/>
        <v>2012</v>
      </c>
      <c r="G517">
        <f t="shared" si="34"/>
        <v>2</v>
      </c>
      <c r="H517">
        <f t="shared" si="35"/>
        <v>5</v>
      </c>
      <c r="I517" s="1" t="s">
        <v>15622</v>
      </c>
      <c r="J517" s="1" t="s">
        <v>15624</v>
      </c>
      <c r="K517" s="42">
        <v>1</v>
      </c>
      <c r="L517" s="42">
        <v>0.67</v>
      </c>
      <c r="M517" s="1" t="s">
        <v>15615</v>
      </c>
    </row>
    <row r="518" spans="1:13" x14ac:dyDescent="0.3">
      <c r="A518">
        <v>517</v>
      </c>
      <c r="B518" t="s">
        <v>9534</v>
      </c>
      <c r="C518" t="s">
        <v>5826</v>
      </c>
      <c r="D518" t="s">
        <v>16200</v>
      </c>
      <c r="E518" s="1">
        <f t="shared" si="32"/>
        <v>40943</v>
      </c>
      <c r="F518">
        <f t="shared" si="33"/>
        <v>2012</v>
      </c>
      <c r="G518">
        <f t="shared" si="34"/>
        <v>2</v>
      </c>
      <c r="H518">
        <f t="shared" si="35"/>
        <v>6</v>
      </c>
      <c r="I518" s="1" t="s">
        <v>15622</v>
      </c>
      <c r="J518" s="1" t="s">
        <v>15624</v>
      </c>
      <c r="K518" s="42">
        <v>1</v>
      </c>
      <c r="L518" s="42">
        <v>0.54</v>
      </c>
      <c r="M518" s="1" t="s">
        <v>15616</v>
      </c>
    </row>
    <row r="519" spans="1:13" x14ac:dyDescent="0.3">
      <c r="A519">
        <v>518</v>
      </c>
      <c r="B519" t="s">
        <v>9385</v>
      </c>
      <c r="C519" t="s">
        <v>5972</v>
      </c>
      <c r="D519" t="s">
        <v>16200</v>
      </c>
      <c r="E519" s="1">
        <f t="shared" si="32"/>
        <v>40943</v>
      </c>
      <c r="F519">
        <f t="shared" si="33"/>
        <v>2012</v>
      </c>
      <c r="G519">
        <f t="shared" si="34"/>
        <v>2</v>
      </c>
      <c r="H519">
        <f t="shared" si="35"/>
        <v>6</v>
      </c>
      <c r="I519" s="1" t="s">
        <v>15622</v>
      </c>
      <c r="J519" s="1" t="s">
        <v>15626</v>
      </c>
      <c r="K519" s="42">
        <v>0.67</v>
      </c>
      <c r="L519" s="42">
        <v>0.88</v>
      </c>
      <c r="M519" s="1" t="s">
        <v>15616</v>
      </c>
    </row>
    <row r="520" spans="1:13" x14ac:dyDescent="0.3">
      <c r="A520">
        <v>519</v>
      </c>
      <c r="B520" t="s">
        <v>9054</v>
      </c>
      <c r="C520" t="s">
        <v>6299</v>
      </c>
      <c r="D520" t="s">
        <v>16200</v>
      </c>
      <c r="E520" s="1">
        <f t="shared" si="32"/>
        <v>40943</v>
      </c>
      <c r="F520">
        <f t="shared" si="33"/>
        <v>2012</v>
      </c>
      <c r="G520">
        <f t="shared" si="34"/>
        <v>2</v>
      </c>
      <c r="H520">
        <f t="shared" si="35"/>
        <v>6</v>
      </c>
      <c r="I520" s="1" t="s">
        <v>15622</v>
      </c>
      <c r="J520" s="1" t="s">
        <v>15624</v>
      </c>
      <c r="K520" s="42">
        <v>0.7</v>
      </c>
      <c r="L520" s="42">
        <v>0.86</v>
      </c>
      <c r="M520" s="1" t="s">
        <v>15615</v>
      </c>
    </row>
    <row r="521" spans="1:13" x14ac:dyDescent="0.3">
      <c r="A521">
        <v>520</v>
      </c>
      <c r="B521" t="s">
        <v>10306</v>
      </c>
      <c r="C521" t="s">
        <v>5073</v>
      </c>
      <c r="D521" t="s">
        <v>16201</v>
      </c>
      <c r="E521" s="1">
        <f t="shared" si="32"/>
        <v>40944</v>
      </c>
      <c r="F521">
        <f t="shared" si="33"/>
        <v>2012</v>
      </c>
      <c r="G521">
        <f t="shared" si="34"/>
        <v>2</v>
      </c>
      <c r="H521">
        <f t="shared" si="35"/>
        <v>7</v>
      </c>
      <c r="I521" s="1" t="s">
        <v>15622</v>
      </c>
      <c r="J521" s="1" t="s">
        <v>15624</v>
      </c>
      <c r="K521" s="42">
        <v>1</v>
      </c>
      <c r="L521" s="42">
        <v>0.88</v>
      </c>
      <c r="M521" s="1" t="s">
        <v>15615</v>
      </c>
    </row>
    <row r="522" spans="1:13" x14ac:dyDescent="0.3">
      <c r="A522">
        <v>521</v>
      </c>
      <c r="B522" t="s">
        <v>9676</v>
      </c>
      <c r="C522" t="s">
        <v>5688</v>
      </c>
      <c r="D522" t="s">
        <v>16201</v>
      </c>
      <c r="E522" s="1">
        <f t="shared" si="32"/>
        <v>40944</v>
      </c>
      <c r="F522">
        <f t="shared" si="33"/>
        <v>2012</v>
      </c>
      <c r="G522">
        <f t="shared" si="34"/>
        <v>2</v>
      </c>
      <c r="H522">
        <f t="shared" si="35"/>
        <v>7</v>
      </c>
      <c r="I522" s="1" t="s">
        <v>15715</v>
      </c>
      <c r="J522" s="1" t="s">
        <v>15624</v>
      </c>
      <c r="K522" s="42">
        <v>1</v>
      </c>
      <c r="L522" s="42">
        <v>0.79</v>
      </c>
      <c r="M522" s="1" t="s">
        <v>15616</v>
      </c>
    </row>
    <row r="523" spans="1:13" x14ac:dyDescent="0.3">
      <c r="A523">
        <v>522</v>
      </c>
      <c r="B523" t="s">
        <v>10580</v>
      </c>
      <c r="C523" t="s">
        <v>4805</v>
      </c>
      <c r="D523" t="s">
        <v>16201</v>
      </c>
      <c r="E523" s="1">
        <f t="shared" si="32"/>
        <v>40944</v>
      </c>
      <c r="F523">
        <f t="shared" si="33"/>
        <v>2012</v>
      </c>
      <c r="G523">
        <f t="shared" si="34"/>
        <v>2</v>
      </c>
      <c r="H523">
        <f t="shared" si="35"/>
        <v>7</v>
      </c>
      <c r="I523" s="1" t="s">
        <v>15622</v>
      </c>
      <c r="J523" s="1" t="s">
        <v>15624</v>
      </c>
      <c r="K523" s="42">
        <v>0.7</v>
      </c>
      <c r="L523" s="42">
        <v>0.56000000000000005</v>
      </c>
      <c r="M523" s="1" t="s">
        <v>15615</v>
      </c>
    </row>
    <row r="524" spans="1:13" x14ac:dyDescent="0.3">
      <c r="A524">
        <v>523</v>
      </c>
      <c r="B524" t="s">
        <v>7800</v>
      </c>
      <c r="C524" t="s">
        <v>7523</v>
      </c>
      <c r="D524" t="s">
        <v>16201</v>
      </c>
      <c r="E524" s="1">
        <f t="shared" si="32"/>
        <v>40944</v>
      </c>
      <c r="F524">
        <f t="shared" si="33"/>
        <v>2012</v>
      </c>
      <c r="G524">
        <f t="shared" si="34"/>
        <v>2</v>
      </c>
      <c r="H524">
        <f t="shared" si="35"/>
        <v>7</v>
      </c>
      <c r="I524" s="1" t="s">
        <v>15622</v>
      </c>
      <c r="J524" s="1" t="s">
        <v>15624</v>
      </c>
      <c r="K524" s="42">
        <v>1</v>
      </c>
      <c r="L524" s="42">
        <v>0.55000000000000004</v>
      </c>
      <c r="M524" s="1" t="s">
        <v>15616</v>
      </c>
    </row>
    <row r="525" spans="1:13" x14ac:dyDescent="0.3">
      <c r="A525">
        <v>524</v>
      </c>
      <c r="B525" t="s">
        <v>8698</v>
      </c>
      <c r="C525" t="s">
        <v>6650</v>
      </c>
      <c r="D525" t="s">
        <v>16202</v>
      </c>
      <c r="E525" s="1">
        <f t="shared" si="32"/>
        <v>40945</v>
      </c>
      <c r="F525">
        <f t="shared" si="33"/>
        <v>2012</v>
      </c>
      <c r="G525">
        <f t="shared" si="34"/>
        <v>2</v>
      </c>
      <c r="H525">
        <f t="shared" si="35"/>
        <v>1</v>
      </c>
      <c r="I525" s="1" t="s">
        <v>15622</v>
      </c>
      <c r="J525" s="1" t="s">
        <v>15626</v>
      </c>
      <c r="K525" s="42">
        <v>1</v>
      </c>
      <c r="L525" s="42">
        <v>0.97</v>
      </c>
      <c r="M525" s="1" t="s">
        <v>15615</v>
      </c>
    </row>
    <row r="526" spans="1:13" x14ac:dyDescent="0.3">
      <c r="A526">
        <v>525</v>
      </c>
      <c r="B526" t="s">
        <v>9952</v>
      </c>
      <c r="C526" t="s">
        <v>3585</v>
      </c>
      <c r="D526" t="s">
        <v>16203</v>
      </c>
      <c r="E526" s="1">
        <f t="shared" si="32"/>
        <v>40946</v>
      </c>
      <c r="F526">
        <f t="shared" si="33"/>
        <v>2012</v>
      </c>
      <c r="G526">
        <f t="shared" si="34"/>
        <v>2</v>
      </c>
      <c r="H526">
        <f t="shared" si="35"/>
        <v>2</v>
      </c>
      <c r="I526" s="1" t="s">
        <v>15749</v>
      </c>
      <c r="J526" s="1" t="s">
        <v>15623</v>
      </c>
      <c r="K526" s="42">
        <v>0.75</v>
      </c>
      <c r="L526" s="42">
        <v>0.6</v>
      </c>
      <c r="M526" s="1" t="s">
        <v>15615</v>
      </c>
    </row>
    <row r="527" spans="1:13" x14ac:dyDescent="0.3">
      <c r="A527">
        <v>526</v>
      </c>
      <c r="B527" t="s">
        <v>9929</v>
      </c>
      <c r="C527" t="s">
        <v>5442</v>
      </c>
      <c r="D527" t="s">
        <v>16203</v>
      </c>
      <c r="E527" s="1">
        <f t="shared" si="32"/>
        <v>40946</v>
      </c>
      <c r="F527">
        <f t="shared" si="33"/>
        <v>2012</v>
      </c>
      <c r="G527">
        <f t="shared" si="34"/>
        <v>2</v>
      </c>
      <c r="H527">
        <f t="shared" si="35"/>
        <v>2</v>
      </c>
      <c r="I527" s="1" t="s">
        <v>15654</v>
      </c>
      <c r="J527" s="1" t="s">
        <v>15624</v>
      </c>
      <c r="K527" s="42">
        <v>1</v>
      </c>
      <c r="L527" s="42">
        <v>1</v>
      </c>
      <c r="M527" s="1" t="s">
        <v>15616</v>
      </c>
    </row>
    <row r="528" spans="1:13" x14ac:dyDescent="0.3">
      <c r="A528">
        <v>527</v>
      </c>
      <c r="B528" t="s">
        <v>9024</v>
      </c>
      <c r="C528" t="s">
        <v>6330</v>
      </c>
      <c r="D528" t="s">
        <v>16203</v>
      </c>
      <c r="E528" s="1">
        <f t="shared" si="32"/>
        <v>40946</v>
      </c>
      <c r="F528">
        <f t="shared" si="33"/>
        <v>2012</v>
      </c>
      <c r="G528">
        <f t="shared" si="34"/>
        <v>2</v>
      </c>
      <c r="H528">
        <f t="shared" si="35"/>
        <v>2</v>
      </c>
      <c r="I528" s="1" t="s">
        <v>15622</v>
      </c>
      <c r="J528" s="1" t="s">
        <v>15624</v>
      </c>
      <c r="K528" s="42">
        <v>0.92</v>
      </c>
      <c r="L528" s="42">
        <v>0.66</v>
      </c>
      <c r="M528" s="1" t="s">
        <v>15616</v>
      </c>
    </row>
    <row r="529" spans="1:13" x14ac:dyDescent="0.3">
      <c r="A529">
        <v>528</v>
      </c>
      <c r="B529" t="s">
        <v>10347</v>
      </c>
      <c r="C529" t="s">
        <v>5032</v>
      </c>
      <c r="D529" t="s">
        <v>16204</v>
      </c>
      <c r="E529" s="1">
        <f t="shared" si="32"/>
        <v>40947</v>
      </c>
      <c r="F529">
        <f t="shared" si="33"/>
        <v>2012</v>
      </c>
      <c r="G529">
        <f t="shared" si="34"/>
        <v>2</v>
      </c>
      <c r="H529">
        <f t="shared" si="35"/>
        <v>3</v>
      </c>
      <c r="I529" s="1" t="s">
        <v>15622</v>
      </c>
      <c r="J529" s="1" t="s">
        <v>15626</v>
      </c>
      <c r="K529" s="42">
        <v>1</v>
      </c>
      <c r="L529" s="42">
        <v>1</v>
      </c>
      <c r="M529" s="1" t="s">
        <v>15615</v>
      </c>
    </row>
    <row r="530" spans="1:13" x14ac:dyDescent="0.3">
      <c r="A530">
        <v>529</v>
      </c>
      <c r="B530" t="s">
        <v>9238</v>
      </c>
      <c r="C530" t="s">
        <v>6116</v>
      </c>
      <c r="D530" t="s">
        <v>16204</v>
      </c>
      <c r="E530" s="1">
        <f t="shared" si="32"/>
        <v>40947</v>
      </c>
      <c r="F530">
        <f t="shared" si="33"/>
        <v>2012</v>
      </c>
      <c r="G530">
        <f t="shared" si="34"/>
        <v>2</v>
      </c>
      <c r="H530">
        <f t="shared" si="35"/>
        <v>3</v>
      </c>
      <c r="I530" s="1" t="s">
        <v>15622</v>
      </c>
      <c r="J530" s="1" t="s">
        <v>15626</v>
      </c>
      <c r="K530" s="42">
        <v>1</v>
      </c>
      <c r="L530" s="42">
        <v>0</v>
      </c>
      <c r="M530" s="1" t="s">
        <v>15615</v>
      </c>
    </row>
    <row r="531" spans="1:13" x14ac:dyDescent="0.3">
      <c r="A531">
        <v>530</v>
      </c>
      <c r="B531" t="s">
        <v>11188</v>
      </c>
      <c r="C531" t="s">
        <v>4212</v>
      </c>
      <c r="D531" t="s">
        <v>16205</v>
      </c>
      <c r="E531" s="1">
        <f t="shared" si="32"/>
        <v>40948</v>
      </c>
      <c r="F531">
        <f t="shared" si="33"/>
        <v>2012</v>
      </c>
      <c r="G531">
        <f t="shared" si="34"/>
        <v>2</v>
      </c>
      <c r="H531">
        <f t="shared" si="35"/>
        <v>4</v>
      </c>
      <c r="I531" s="1" t="s">
        <v>15622</v>
      </c>
      <c r="J531" s="1" t="s">
        <v>15626</v>
      </c>
      <c r="K531" s="42">
        <v>1</v>
      </c>
      <c r="L531" s="42">
        <v>0.91</v>
      </c>
      <c r="M531" s="1" t="s">
        <v>15615</v>
      </c>
    </row>
    <row r="532" spans="1:13" x14ac:dyDescent="0.3">
      <c r="A532">
        <v>531</v>
      </c>
      <c r="B532" t="s">
        <v>9614</v>
      </c>
      <c r="C532" t="s">
        <v>5749</v>
      </c>
      <c r="D532" t="s">
        <v>16206</v>
      </c>
      <c r="E532" s="1">
        <f t="shared" si="32"/>
        <v>40949</v>
      </c>
      <c r="F532">
        <f t="shared" si="33"/>
        <v>2012</v>
      </c>
      <c r="G532">
        <f t="shared" si="34"/>
        <v>2</v>
      </c>
      <c r="H532">
        <f t="shared" si="35"/>
        <v>5</v>
      </c>
      <c r="I532" s="1" t="s">
        <v>15622</v>
      </c>
      <c r="J532" s="1" t="s">
        <v>15626</v>
      </c>
      <c r="K532" s="42">
        <v>1</v>
      </c>
      <c r="L532" s="42">
        <v>1</v>
      </c>
      <c r="M532" s="1" t="s">
        <v>15616</v>
      </c>
    </row>
    <row r="533" spans="1:13" x14ac:dyDescent="0.3">
      <c r="A533">
        <v>532</v>
      </c>
      <c r="B533" t="s">
        <v>8723</v>
      </c>
      <c r="C533" t="s">
        <v>6625</v>
      </c>
      <c r="D533" t="s">
        <v>16207</v>
      </c>
      <c r="E533" s="1">
        <f t="shared" si="32"/>
        <v>40950</v>
      </c>
      <c r="F533">
        <f t="shared" si="33"/>
        <v>2012</v>
      </c>
      <c r="G533">
        <f t="shared" si="34"/>
        <v>2</v>
      </c>
      <c r="H533">
        <f t="shared" si="35"/>
        <v>6</v>
      </c>
      <c r="I533" s="1" t="s">
        <v>15622</v>
      </c>
      <c r="J533" s="1" t="s">
        <v>15623</v>
      </c>
      <c r="K533" s="42">
        <v>0.56999999999999995</v>
      </c>
      <c r="L533" s="42">
        <v>0.56999999999999995</v>
      </c>
      <c r="M533" s="1" t="s">
        <v>15615</v>
      </c>
    </row>
    <row r="534" spans="1:13" x14ac:dyDescent="0.3">
      <c r="A534">
        <v>533</v>
      </c>
      <c r="B534" t="s">
        <v>10723</v>
      </c>
      <c r="C534" t="s">
        <v>4665</v>
      </c>
      <c r="D534" t="s">
        <v>16208</v>
      </c>
      <c r="E534" s="1">
        <f t="shared" si="32"/>
        <v>40951</v>
      </c>
      <c r="F534">
        <f t="shared" si="33"/>
        <v>2012</v>
      </c>
      <c r="G534">
        <f t="shared" si="34"/>
        <v>2</v>
      </c>
      <c r="H534">
        <f t="shared" si="35"/>
        <v>7</v>
      </c>
      <c r="I534" s="1" t="s">
        <v>15622</v>
      </c>
      <c r="J534" s="1" t="s">
        <v>15623</v>
      </c>
      <c r="K534" s="42">
        <v>0.5</v>
      </c>
      <c r="L534" s="42">
        <v>0.39</v>
      </c>
      <c r="M534" s="1" t="s">
        <v>15615</v>
      </c>
    </row>
    <row r="535" spans="1:13" x14ac:dyDescent="0.3">
      <c r="A535">
        <v>534</v>
      </c>
      <c r="B535" t="s">
        <v>11081</v>
      </c>
      <c r="C535" t="s">
        <v>4316</v>
      </c>
      <c r="D535" t="s">
        <v>16209</v>
      </c>
      <c r="E535" s="1">
        <f t="shared" si="32"/>
        <v>40952</v>
      </c>
      <c r="F535">
        <f t="shared" si="33"/>
        <v>2012</v>
      </c>
      <c r="G535">
        <f t="shared" si="34"/>
        <v>2</v>
      </c>
      <c r="H535">
        <f t="shared" si="35"/>
        <v>1</v>
      </c>
      <c r="I535" s="1" t="s">
        <v>15622</v>
      </c>
      <c r="J535" s="1" t="s">
        <v>15623</v>
      </c>
      <c r="K535" s="42">
        <v>1</v>
      </c>
      <c r="L535" s="42">
        <v>1</v>
      </c>
      <c r="M535" s="1" t="s">
        <v>15616</v>
      </c>
    </row>
    <row r="536" spans="1:13" x14ac:dyDescent="0.3">
      <c r="A536">
        <v>535</v>
      </c>
      <c r="B536" t="s">
        <v>11318</v>
      </c>
      <c r="C536" t="s">
        <v>4083</v>
      </c>
      <c r="D536" t="s">
        <v>16209</v>
      </c>
      <c r="E536" s="1">
        <f t="shared" si="32"/>
        <v>40952</v>
      </c>
      <c r="F536">
        <f t="shared" si="33"/>
        <v>2012</v>
      </c>
      <c r="G536">
        <f t="shared" si="34"/>
        <v>2</v>
      </c>
      <c r="H536">
        <f t="shared" si="35"/>
        <v>1</v>
      </c>
      <c r="I536" s="1" t="s">
        <v>15622</v>
      </c>
      <c r="J536" s="1" t="s">
        <v>15624</v>
      </c>
      <c r="K536" s="42">
        <v>1</v>
      </c>
      <c r="L536" s="42">
        <v>0.88</v>
      </c>
      <c r="M536" s="1" t="s">
        <v>15616</v>
      </c>
    </row>
    <row r="537" spans="1:13" x14ac:dyDescent="0.3">
      <c r="A537">
        <v>536</v>
      </c>
      <c r="B537" t="s">
        <v>10496</v>
      </c>
      <c r="C537" t="s">
        <v>4887</v>
      </c>
      <c r="D537" t="s">
        <v>16210</v>
      </c>
      <c r="E537" s="1">
        <f t="shared" si="32"/>
        <v>40953</v>
      </c>
      <c r="F537">
        <f t="shared" si="33"/>
        <v>2012</v>
      </c>
      <c r="G537">
        <f t="shared" si="34"/>
        <v>2</v>
      </c>
      <c r="H537">
        <f t="shared" si="35"/>
        <v>2</v>
      </c>
      <c r="I537" s="1" t="s">
        <v>15625</v>
      </c>
      <c r="J537" s="1" t="s">
        <v>15624</v>
      </c>
      <c r="K537" s="42">
        <v>0.88</v>
      </c>
      <c r="L537" s="42">
        <v>0.68</v>
      </c>
      <c r="M537" s="1" t="s">
        <v>15615</v>
      </c>
    </row>
    <row r="538" spans="1:13" x14ac:dyDescent="0.3">
      <c r="A538">
        <v>537</v>
      </c>
      <c r="B538" t="s">
        <v>10018</v>
      </c>
      <c r="C538" t="s">
        <v>5355</v>
      </c>
      <c r="D538" t="s">
        <v>16210</v>
      </c>
      <c r="E538" s="1">
        <f t="shared" si="32"/>
        <v>40953</v>
      </c>
      <c r="F538">
        <f t="shared" si="33"/>
        <v>2012</v>
      </c>
      <c r="G538">
        <f t="shared" si="34"/>
        <v>2</v>
      </c>
      <c r="H538">
        <f t="shared" si="35"/>
        <v>2</v>
      </c>
      <c r="I538" s="1" t="s">
        <v>15622</v>
      </c>
      <c r="J538" s="1" t="s">
        <v>15626</v>
      </c>
      <c r="K538" s="42">
        <v>0.89</v>
      </c>
      <c r="L538" s="42">
        <v>0.82</v>
      </c>
      <c r="M538" s="1" t="s">
        <v>15615</v>
      </c>
    </row>
    <row r="539" spans="1:13" x14ac:dyDescent="0.3">
      <c r="A539">
        <v>538</v>
      </c>
      <c r="B539" t="s">
        <v>10612</v>
      </c>
      <c r="C539" t="s">
        <v>4774</v>
      </c>
      <c r="D539" t="s">
        <v>16210</v>
      </c>
      <c r="E539" s="1">
        <f t="shared" si="32"/>
        <v>40953</v>
      </c>
      <c r="F539">
        <f t="shared" si="33"/>
        <v>2012</v>
      </c>
      <c r="G539">
        <f t="shared" si="34"/>
        <v>2</v>
      </c>
      <c r="H539">
        <f t="shared" si="35"/>
        <v>2</v>
      </c>
      <c r="I539" s="1" t="s">
        <v>15625</v>
      </c>
      <c r="J539" s="1" t="s">
        <v>15623</v>
      </c>
      <c r="K539" s="42">
        <v>1</v>
      </c>
      <c r="L539" s="42">
        <v>0.96</v>
      </c>
      <c r="M539" s="1" t="s">
        <v>15616</v>
      </c>
    </row>
    <row r="540" spans="1:13" x14ac:dyDescent="0.3">
      <c r="A540">
        <v>539</v>
      </c>
      <c r="B540" t="s">
        <v>9508</v>
      </c>
      <c r="C540" t="s">
        <v>5852</v>
      </c>
      <c r="D540" t="s">
        <v>16211</v>
      </c>
      <c r="E540" s="1">
        <f t="shared" si="32"/>
        <v>40954</v>
      </c>
      <c r="F540">
        <f t="shared" si="33"/>
        <v>2012</v>
      </c>
      <c r="G540">
        <f t="shared" si="34"/>
        <v>2</v>
      </c>
      <c r="H540">
        <f t="shared" si="35"/>
        <v>3</v>
      </c>
      <c r="I540" s="1" t="s">
        <v>15625</v>
      </c>
      <c r="J540" s="1" t="s">
        <v>15626</v>
      </c>
      <c r="K540" s="42">
        <v>0.8</v>
      </c>
      <c r="L540" s="42">
        <v>0.99</v>
      </c>
      <c r="M540" s="1" t="s">
        <v>15615</v>
      </c>
    </row>
    <row r="541" spans="1:13" x14ac:dyDescent="0.3">
      <c r="A541">
        <v>540</v>
      </c>
      <c r="B541" t="s">
        <v>7851</v>
      </c>
      <c r="C541" t="s">
        <v>7475</v>
      </c>
      <c r="D541" t="s">
        <v>16212</v>
      </c>
      <c r="E541" s="1">
        <f t="shared" si="32"/>
        <v>40958</v>
      </c>
      <c r="F541">
        <f t="shared" si="33"/>
        <v>2012</v>
      </c>
      <c r="G541">
        <f t="shared" si="34"/>
        <v>2</v>
      </c>
      <c r="H541">
        <f t="shared" si="35"/>
        <v>7</v>
      </c>
      <c r="I541" s="1" t="s">
        <v>15622</v>
      </c>
      <c r="J541" s="1" t="s">
        <v>15624</v>
      </c>
      <c r="K541" s="42">
        <v>1</v>
      </c>
      <c r="L541" s="42">
        <v>0.42</v>
      </c>
      <c r="M541" s="1" t="s">
        <v>15615</v>
      </c>
    </row>
    <row r="542" spans="1:13" x14ac:dyDescent="0.3">
      <c r="A542">
        <v>541</v>
      </c>
      <c r="B542" t="s">
        <v>8299</v>
      </c>
      <c r="C542" t="s">
        <v>3563</v>
      </c>
      <c r="D542" t="s">
        <v>16213</v>
      </c>
      <c r="E542" s="1">
        <f t="shared" si="32"/>
        <v>40959</v>
      </c>
      <c r="F542">
        <f t="shared" si="33"/>
        <v>2012</v>
      </c>
      <c r="G542">
        <f t="shared" si="34"/>
        <v>2</v>
      </c>
      <c r="H542">
        <f t="shared" si="35"/>
        <v>1</v>
      </c>
      <c r="I542" s="1" t="s">
        <v>15625</v>
      </c>
      <c r="J542" s="1" t="s">
        <v>15623</v>
      </c>
      <c r="K542" s="42">
        <v>1</v>
      </c>
      <c r="L542" s="42">
        <v>1</v>
      </c>
      <c r="M542" s="1" t="s">
        <v>15615</v>
      </c>
    </row>
    <row r="543" spans="1:13" x14ac:dyDescent="0.3">
      <c r="A543">
        <v>542</v>
      </c>
      <c r="B543" t="s">
        <v>9296</v>
      </c>
      <c r="C543" t="s">
        <v>6060</v>
      </c>
      <c r="D543" t="s">
        <v>16213</v>
      </c>
      <c r="E543" s="1">
        <f t="shared" si="32"/>
        <v>40959</v>
      </c>
      <c r="F543">
        <f t="shared" si="33"/>
        <v>2012</v>
      </c>
      <c r="G543">
        <f t="shared" si="34"/>
        <v>2</v>
      </c>
      <c r="H543">
        <f t="shared" si="35"/>
        <v>1</v>
      </c>
      <c r="I543" s="1" t="s">
        <v>15625</v>
      </c>
      <c r="J543" s="1" t="s">
        <v>15624</v>
      </c>
      <c r="K543" s="42">
        <v>1</v>
      </c>
      <c r="L543" s="42">
        <v>0.91</v>
      </c>
      <c r="M543" s="1" t="s">
        <v>15616</v>
      </c>
    </row>
    <row r="544" spans="1:13" x14ac:dyDescent="0.3">
      <c r="A544">
        <v>543</v>
      </c>
      <c r="B544" t="s">
        <v>8475</v>
      </c>
      <c r="C544" t="s">
        <v>6869</v>
      </c>
      <c r="D544" t="s">
        <v>16214</v>
      </c>
      <c r="E544" s="1">
        <f t="shared" si="32"/>
        <v>40963</v>
      </c>
      <c r="F544">
        <f t="shared" si="33"/>
        <v>2012</v>
      </c>
      <c r="G544">
        <f t="shared" si="34"/>
        <v>2</v>
      </c>
      <c r="H544">
        <f t="shared" si="35"/>
        <v>5</v>
      </c>
      <c r="I544" s="1" t="s">
        <v>15622</v>
      </c>
      <c r="J544" s="1" t="s">
        <v>15624</v>
      </c>
      <c r="K544" s="42">
        <v>1</v>
      </c>
      <c r="L544" s="42">
        <v>0.5</v>
      </c>
      <c r="M544" s="1" t="s">
        <v>15615</v>
      </c>
    </row>
    <row r="545" spans="1:13" x14ac:dyDescent="0.3">
      <c r="A545">
        <v>544</v>
      </c>
      <c r="B545" t="s">
        <v>8088</v>
      </c>
      <c r="C545" t="s">
        <v>7245</v>
      </c>
      <c r="D545" t="s">
        <v>16215</v>
      </c>
      <c r="E545" s="1">
        <f t="shared" si="32"/>
        <v>40965</v>
      </c>
      <c r="F545">
        <f t="shared" si="33"/>
        <v>2012</v>
      </c>
      <c r="G545">
        <f t="shared" si="34"/>
        <v>2</v>
      </c>
      <c r="H545">
        <f t="shared" si="35"/>
        <v>7</v>
      </c>
      <c r="I545" s="1" t="s">
        <v>15622</v>
      </c>
      <c r="J545" s="1" t="s">
        <v>15623</v>
      </c>
      <c r="K545" s="42">
        <v>0.8</v>
      </c>
      <c r="L545" s="42">
        <v>0.65</v>
      </c>
      <c r="M545" s="1" t="s">
        <v>15615</v>
      </c>
    </row>
    <row r="546" spans="1:13" x14ac:dyDescent="0.3">
      <c r="A546">
        <v>545</v>
      </c>
      <c r="B546" t="s">
        <v>11573</v>
      </c>
      <c r="C546" t="s">
        <v>3832</v>
      </c>
      <c r="D546" t="s">
        <v>16215</v>
      </c>
      <c r="E546" s="1">
        <f t="shared" si="32"/>
        <v>40965</v>
      </c>
      <c r="F546">
        <f t="shared" si="33"/>
        <v>2012</v>
      </c>
      <c r="G546">
        <f t="shared" si="34"/>
        <v>2</v>
      </c>
      <c r="H546">
        <f t="shared" si="35"/>
        <v>7</v>
      </c>
      <c r="I546" s="1" t="s">
        <v>15643</v>
      </c>
      <c r="J546" s="1" t="s">
        <v>15623</v>
      </c>
      <c r="K546" s="42">
        <v>1</v>
      </c>
      <c r="L546" s="42">
        <v>0.91</v>
      </c>
      <c r="M546" s="1" t="s">
        <v>15615</v>
      </c>
    </row>
    <row r="547" spans="1:13" x14ac:dyDescent="0.3">
      <c r="A547">
        <v>546</v>
      </c>
      <c r="B547" t="s">
        <v>8855</v>
      </c>
      <c r="C547" t="s">
        <v>6495</v>
      </c>
      <c r="D547" t="s">
        <v>16216</v>
      </c>
      <c r="E547" s="1">
        <f t="shared" si="32"/>
        <v>40967</v>
      </c>
      <c r="F547">
        <f t="shared" si="33"/>
        <v>2012</v>
      </c>
      <c r="G547">
        <f t="shared" si="34"/>
        <v>2</v>
      </c>
      <c r="H547">
        <f t="shared" si="35"/>
        <v>2</v>
      </c>
      <c r="I547" s="1" t="s">
        <v>15622</v>
      </c>
      <c r="J547" s="1" t="s">
        <v>15626</v>
      </c>
      <c r="K547" s="42">
        <v>1</v>
      </c>
      <c r="L547" s="42">
        <v>1</v>
      </c>
      <c r="M547" s="1" t="s">
        <v>15615</v>
      </c>
    </row>
    <row r="548" spans="1:13" x14ac:dyDescent="0.3">
      <c r="A548">
        <v>547</v>
      </c>
      <c r="B548" t="s">
        <v>9160</v>
      </c>
      <c r="C548" t="s">
        <v>6193</v>
      </c>
      <c r="D548" t="s">
        <v>16216</v>
      </c>
      <c r="E548" s="1">
        <f t="shared" si="32"/>
        <v>40967</v>
      </c>
      <c r="F548">
        <f t="shared" si="33"/>
        <v>2012</v>
      </c>
      <c r="G548">
        <f t="shared" si="34"/>
        <v>2</v>
      </c>
      <c r="H548">
        <f t="shared" si="35"/>
        <v>2</v>
      </c>
      <c r="I548" s="1" t="s">
        <v>15622</v>
      </c>
      <c r="J548" s="1" t="s">
        <v>15623</v>
      </c>
      <c r="K548" s="42">
        <v>1</v>
      </c>
      <c r="L548" s="42">
        <v>0.91</v>
      </c>
      <c r="M548" s="1" t="s">
        <v>15616</v>
      </c>
    </row>
    <row r="549" spans="1:13" x14ac:dyDescent="0.3">
      <c r="A549">
        <v>548</v>
      </c>
      <c r="B549" t="s">
        <v>9862</v>
      </c>
      <c r="C549" t="s">
        <v>5509</v>
      </c>
      <c r="D549" t="s">
        <v>16216</v>
      </c>
      <c r="E549" s="1">
        <f t="shared" si="32"/>
        <v>40967</v>
      </c>
      <c r="F549">
        <f t="shared" si="33"/>
        <v>2012</v>
      </c>
      <c r="G549">
        <f t="shared" si="34"/>
        <v>2</v>
      </c>
      <c r="H549">
        <f t="shared" si="35"/>
        <v>2</v>
      </c>
      <c r="I549" s="1" t="s">
        <v>15622</v>
      </c>
      <c r="J549" s="1" t="s">
        <v>15626</v>
      </c>
      <c r="K549" s="42">
        <v>1</v>
      </c>
      <c r="L549" s="42">
        <v>0.85</v>
      </c>
      <c r="M549" s="1" t="s">
        <v>15616</v>
      </c>
    </row>
    <row r="550" spans="1:13" x14ac:dyDescent="0.3">
      <c r="A550">
        <v>549</v>
      </c>
      <c r="B550" t="s">
        <v>10445</v>
      </c>
      <c r="C550" t="s">
        <v>4936</v>
      </c>
      <c r="D550" t="s">
        <v>16217</v>
      </c>
      <c r="E550" s="1">
        <f t="shared" si="32"/>
        <v>40969</v>
      </c>
      <c r="F550">
        <f t="shared" si="33"/>
        <v>2012</v>
      </c>
      <c r="G550">
        <f t="shared" si="34"/>
        <v>3</v>
      </c>
      <c r="H550">
        <f t="shared" si="35"/>
        <v>4</v>
      </c>
      <c r="I550" s="1" t="s">
        <v>15625</v>
      </c>
      <c r="J550" s="1" t="s">
        <v>15624</v>
      </c>
      <c r="K550" s="42">
        <v>1</v>
      </c>
      <c r="L550" s="42">
        <v>0.92</v>
      </c>
      <c r="M550" s="1" t="s">
        <v>15616</v>
      </c>
    </row>
    <row r="551" spans="1:13" x14ac:dyDescent="0.3">
      <c r="A551">
        <v>550</v>
      </c>
      <c r="B551" t="s">
        <v>7912</v>
      </c>
      <c r="C551" t="s">
        <v>3577</v>
      </c>
      <c r="D551" t="s">
        <v>16217</v>
      </c>
      <c r="E551" s="1">
        <f t="shared" si="32"/>
        <v>40969</v>
      </c>
      <c r="F551">
        <f t="shared" si="33"/>
        <v>2012</v>
      </c>
      <c r="G551">
        <f t="shared" si="34"/>
        <v>3</v>
      </c>
      <c r="H551">
        <f t="shared" si="35"/>
        <v>4</v>
      </c>
      <c r="I551" s="1" t="s">
        <v>15622</v>
      </c>
      <c r="J551" s="1" t="s">
        <v>15624</v>
      </c>
      <c r="K551" s="42">
        <v>1</v>
      </c>
      <c r="L551" s="42">
        <v>0.8</v>
      </c>
      <c r="M551" s="1" t="s">
        <v>15616</v>
      </c>
    </row>
    <row r="552" spans="1:13" x14ac:dyDescent="0.3">
      <c r="A552">
        <v>551</v>
      </c>
      <c r="B552" t="s">
        <v>9672</v>
      </c>
      <c r="C552" t="s">
        <v>5692</v>
      </c>
      <c r="D552" t="s">
        <v>16218</v>
      </c>
      <c r="E552" s="1">
        <f t="shared" si="32"/>
        <v>40970</v>
      </c>
      <c r="F552">
        <f t="shared" si="33"/>
        <v>2012</v>
      </c>
      <c r="G552">
        <f t="shared" si="34"/>
        <v>3</v>
      </c>
      <c r="H552">
        <f t="shared" si="35"/>
        <v>5</v>
      </c>
      <c r="I552" s="1" t="s">
        <v>15735</v>
      </c>
      <c r="J552" s="1" t="s">
        <v>15628</v>
      </c>
      <c r="K552" s="42">
        <v>0</v>
      </c>
      <c r="L552" s="42">
        <v>0.2</v>
      </c>
      <c r="M552" s="1" t="s">
        <v>15615</v>
      </c>
    </row>
    <row r="553" spans="1:13" x14ac:dyDescent="0.3">
      <c r="A553">
        <v>552</v>
      </c>
      <c r="B553" t="s">
        <v>10624</v>
      </c>
      <c r="C553" t="s">
        <v>4762</v>
      </c>
      <c r="D553" t="s">
        <v>16218</v>
      </c>
      <c r="E553" s="1">
        <f t="shared" si="32"/>
        <v>40970</v>
      </c>
      <c r="F553">
        <f t="shared" si="33"/>
        <v>2012</v>
      </c>
      <c r="G553">
        <f t="shared" si="34"/>
        <v>3</v>
      </c>
      <c r="H553">
        <f t="shared" si="35"/>
        <v>5</v>
      </c>
      <c r="I553" s="1" t="s">
        <v>15625</v>
      </c>
      <c r="J553" s="1" t="s">
        <v>15624</v>
      </c>
      <c r="K553" s="42">
        <v>0.75</v>
      </c>
      <c r="L553" s="42">
        <v>0.86</v>
      </c>
      <c r="M553" s="1" t="s">
        <v>15615</v>
      </c>
    </row>
    <row r="554" spans="1:13" x14ac:dyDescent="0.3">
      <c r="A554">
        <v>553</v>
      </c>
      <c r="B554" t="s">
        <v>9685</v>
      </c>
      <c r="C554" t="s">
        <v>5679</v>
      </c>
      <c r="D554" t="s">
        <v>16219</v>
      </c>
      <c r="E554" s="1">
        <f t="shared" si="32"/>
        <v>40971</v>
      </c>
      <c r="F554">
        <f t="shared" si="33"/>
        <v>2012</v>
      </c>
      <c r="G554">
        <f t="shared" si="34"/>
        <v>3</v>
      </c>
      <c r="H554">
        <f t="shared" si="35"/>
        <v>6</v>
      </c>
      <c r="I554" s="1" t="s">
        <v>15622</v>
      </c>
      <c r="J554" s="1" t="s">
        <v>15623</v>
      </c>
      <c r="K554" s="42">
        <v>0.92</v>
      </c>
      <c r="L554" s="42">
        <v>0.82</v>
      </c>
      <c r="M554" s="1" t="s">
        <v>15616</v>
      </c>
    </row>
    <row r="555" spans="1:13" x14ac:dyDescent="0.3">
      <c r="A555">
        <v>554</v>
      </c>
      <c r="B555" t="s">
        <v>10694</v>
      </c>
      <c r="C555" t="s">
        <v>4692</v>
      </c>
      <c r="D555" t="s">
        <v>16220</v>
      </c>
      <c r="E555" s="1">
        <f t="shared" si="32"/>
        <v>40972</v>
      </c>
      <c r="F555">
        <f t="shared" si="33"/>
        <v>2012</v>
      </c>
      <c r="G555">
        <f t="shared" si="34"/>
        <v>3</v>
      </c>
      <c r="H555">
        <f t="shared" si="35"/>
        <v>7</v>
      </c>
      <c r="I555" s="1" t="s">
        <v>15622</v>
      </c>
      <c r="J555" s="1" t="s">
        <v>15624</v>
      </c>
      <c r="K555" s="42">
        <v>1</v>
      </c>
      <c r="L555" s="42">
        <v>1</v>
      </c>
      <c r="M555" s="1" t="s">
        <v>15615</v>
      </c>
    </row>
    <row r="556" spans="1:13" x14ac:dyDescent="0.3">
      <c r="A556">
        <v>555</v>
      </c>
      <c r="B556" t="s">
        <v>11436</v>
      </c>
      <c r="C556" t="s">
        <v>3965</v>
      </c>
      <c r="D556" t="s">
        <v>16220</v>
      </c>
      <c r="E556" s="1">
        <f t="shared" si="32"/>
        <v>40972</v>
      </c>
      <c r="F556">
        <f t="shared" si="33"/>
        <v>2012</v>
      </c>
      <c r="G556">
        <f t="shared" si="34"/>
        <v>3</v>
      </c>
      <c r="H556">
        <f t="shared" si="35"/>
        <v>7</v>
      </c>
      <c r="I556" s="1" t="s">
        <v>15622</v>
      </c>
      <c r="J556" s="1" t="s">
        <v>15623</v>
      </c>
      <c r="K556" s="42">
        <v>0.5</v>
      </c>
      <c r="L556" s="42">
        <v>0.87</v>
      </c>
      <c r="M556" s="1" t="s">
        <v>15616</v>
      </c>
    </row>
    <row r="557" spans="1:13" x14ac:dyDescent="0.3">
      <c r="A557">
        <v>556</v>
      </c>
      <c r="B557" t="s">
        <v>8960</v>
      </c>
      <c r="C557" t="s">
        <v>6393</v>
      </c>
      <c r="D557" t="s">
        <v>16221</v>
      </c>
      <c r="E557" s="1">
        <f t="shared" si="32"/>
        <v>40973</v>
      </c>
      <c r="F557">
        <f t="shared" si="33"/>
        <v>2012</v>
      </c>
      <c r="G557">
        <f t="shared" si="34"/>
        <v>3</v>
      </c>
      <c r="H557">
        <f t="shared" si="35"/>
        <v>1</v>
      </c>
      <c r="I557" s="1" t="s">
        <v>15625</v>
      </c>
      <c r="J557" s="1" t="s">
        <v>15626</v>
      </c>
      <c r="K557" s="42">
        <v>1</v>
      </c>
      <c r="L557" s="42">
        <v>0.9</v>
      </c>
      <c r="M557" s="1" t="s">
        <v>15615</v>
      </c>
    </row>
    <row r="558" spans="1:13" x14ac:dyDescent="0.3">
      <c r="A558">
        <v>557</v>
      </c>
      <c r="B558" t="s">
        <v>11444</v>
      </c>
      <c r="C558" t="s">
        <v>3957</v>
      </c>
      <c r="D558" t="s">
        <v>16221</v>
      </c>
      <c r="E558" s="1">
        <f t="shared" si="32"/>
        <v>40973</v>
      </c>
      <c r="F558">
        <f t="shared" si="33"/>
        <v>2012</v>
      </c>
      <c r="G558">
        <f t="shared" si="34"/>
        <v>3</v>
      </c>
      <c r="H558">
        <f t="shared" si="35"/>
        <v>1</v>
      </c>
      <c r="I558" s="1" t="s">
        <v>15622</v>
      </c>
      <c r="J558" s="1" t="s">
        <v>15626</v>
      </c>
      <c r="K558" s="42">
        <v>1</v>
      </c>
      <c r="L558" s="42">
        <v>0.95</v>
      </c>
      <c r="M558" s="1" t="s">
        <v>15616</v>
      </c>
    </row>
    <row r="559" spans="1:13" x14ac:dyDescent="0.3">
      <c r="A559">
        <v>558</v>
      </c>
      <c r="B559" t="s">
        <v>9266</v>
      </c>
      <c r="C559" t="s">
        <v>3525</v>
      </c>
      <c r="D559" t="s">
        <v>16221</v>
      </c>
      <c r="E559" s="1">
        <f t="shared" si="32"/>
        <v>40973</v>
      </c>
      <c r="F559">
        <f t="shared" si="33"/>
        <v>2012</v>
      </c>
      <c r="G559">
        <f t="shared" si="34"/>
        <v>3</v>
      </c>
      <c r="H559">
        <f t="shared" si="35"/>
        <v>1</v>
      </c>
      <c r="I559" s="1" t="s">
        <v>15622</v>
      </c>
      <c r="J559" s="1" t="s">
        <v>15624</v>
      </c>
      <c r="K559" s="42">
        <v>1</v>
      </c>
      <c r="L559" s="42">
        <v>0.46</v>
      </c>
      <c r="M559" s="1" t="s">
        <v>15616</v>
      </c>
    </row>
    <row r="560" spans="1:13" x14ac:dyDescent="0.3">
      <c r="A560">
        <v>559</v>
      </c>
      <c r="B560" t="s">
        <v>9374</v>
      </c>
      <c r="C560" t="s">
        <v>5983</v>
      </c>
      <c r="D560" t="s">
        <v>16222</v>
      </c>
      <c r="E560" s="1">
        <f t="shared" si="32"/>
        <v>40974</v>
      </c>
      <c r="F560">
        <f t="shared" si="33"/>
        <v>2012</v>
      </c>
      <c r="G560">
        <f t="shared" si="34"/>
        <v>3</v>
      </c>
      <c r="H560">
        <f t="shared" si="35"/>
        <v>2</v>
      </c>
      <c r="I560" s="1" t="s">
        <v>15622</v>
      </c>
      <c r="J560" s="1" t="s">
        <v>15626</v>
      </c>
      <c r="K560" s="42">
        <v>1</v>
      </c>
      <c r="L560" s="42">
        <v>1</v>
      </c>
      <c r="M560" s="1" t="s">
        <v>15616</v>
      </c>
    </row>
    <row r="561" spans="1:13" x14ac:dyDescent="0.3">
      <c r="A561">
        <v>560</v>
      </c>
      <c r="B561" t="s">
        <v>8823</v>
      </c>
      <c r="C561" t="s">
        <v>6525</v>
      </c>
      <c r="D561" t="s">
        <v>16223</v>
      </c>
      <c r="E561" s="1">
        <f t="shared" si="32"/>
        <v>40976</v>
      </c>
      <c r="F561">
        <f t="shared" si="33"/>
        <v>2012</v>
      </c>
      <c r="G561">
        <f t="shared" si="34"/>
        <v>3</v>
      </c>
      <c r="H561">
        <f t="shared" si="35"/>
        <v>4</v>
      </c>
      <c r="I561" s="1" t="s">
        <v>15622</v>
      </c>
      <c r="J561" s="1" t="s">
        <v>15623</v>
      </c>
      <c r="K561" s="42">
        <v>1</v>
      </c>
      <c r="L561" s="42">
        <v>0.12</v>
      </c>
      <c r="M561" s="1" t="s">
        <v>15615</v>
      </c>
    </row>
    <row r="562" spans="1:13" x14ac:dyDescent="0.3">
      <c r="A562">
        <v>561</v>
      </c>
      <c r="B562" t="s">
        <v>8719</v>
      </c>
      <c r="C562" t="s">
        <v>6629</v>
      </c>
      <c r="D562" t="s">
        <v>16224</v>
      </c>
      <c r="E562" s="1">
        <f t="shared" si="32"/>
        <v>40977</v>
      </c>
      <c r="F562">
        <f t="shared" si="33"/>
        <v>2012</v>
      </c>
      <c r="G562">
        <f t="shared" si="34"/>
        <v>3</v>
      </c>
      <c r="H562">
        <f t="shared" si="35"/>
        <v>5</v>
      </c>
      <c r="I562" s="1" t="s">
        <v>15625</v>
      </c>
      <c r="J562" s="1" t="s">
        <v>15623</v>
      </c>
      <c r="K562" s="42">
        <v>1</v>
      </c>
      <c r="L562" s="42">
        <v>1</v>
      </c>
      <c r="M562" s="1" t="s">
        <v>15616</v>
      </c>
    </row>
    <row r="563" spans="1:13" x14ac:dyDescent="0.3">
      <c r="A563">
        <v>562</v>
      </c>
      <c r="B563" t="s">
        <v>11576</v>
      </c>
      <c r="C563" t="s">
        <v>3829</v>
      </c>
      <c r="D563" t="s">
        <v>16224</v>
      </c>
      <c r="E563" s="1">
        <f t="shared" si="32"/>
        <v>40977</v>
      </c>
      <c r="F563">
        <f t="shared" si="33"/>
        <v>2012</v>
      </c>
      <c r="G563">
        <f t="shared" si="34"/>
        <v>3</v>
      </c>
      <c r="H563">
        <f t="shared" si="35"/>
        <v>5</v>
      </c>
      <c r="I563" s="1" t="s">
        <v>15650</v>
      </c>
      <c r="J563" s="1" t="s">
        <v>15624</v>
      </c>
      <c r="K563" s="42">
        <v>1</v>
      </c>
      <c r="L563" s="42">
        <v>0.97</v>
      </c>
      <c r="M563" s="1" t="s">
        <v>15616</v>
      </c>
    </row>
    <row r="564" spans="1:13" x14ac:dyDescent="0.3">
      <c r="A564">
        <v>563</v>
      </c>
      <c r="B564" t="s">
        <v>9260</v>
      </c>
      <c r="C564" t="s">
        <v>6094</v>
      </c>
      <c r="D564" t="s">
        <v>16224</v>
      </c>
      <c r="E564" s="1">
        <f t="shared" si="32"/>
        <v>40977</v>
      </c>
      <c r="F564">
        <f t="shared" si="33"/>
        <v>2012</v>
      </c>
      <c r="G564">
        <f t="shared" si="34"/>
        <v>3</v>
      </c>
      <c r="H564">
        <f t="shared" si="35"/>
        <v>5</v>
      </c>
      <c r="I564" s="1" t="s">
        <v>15720</v>
      </c>
      <c r="J564" s="1" t="s">
        <v>15626</v>
      </c>
      <c r="K564" s="42">
        <v>1</v>
      </c>
      <c r="L564" s="42">
        <v>0.99</v>
      </c>
      <c r="M564" s="1" t="s">
        <v>15615</v>
      </c>
    </row>
    <row r="565" spans="1:13" x14ac:dyDescent="0.3">
      <c r="A565">
        <v>564</v>
      </c>
      <c r="B565" t="s">
        <v>7821</v>
      </c>
      <c r="C565" t="s">
        <v>7502</v>
      </c>
      <c r="D565" t="s">
        <v>16225</v>
      </c>
      <c r="E565" s="1">
        <f t="shared" si="32"/>
        <v>40980</v>
      </c>
      <c r="F565">
        <f t="shared" si="33"/>
        <v>2012</v>
      </c>
      <c r="G565">
        <f t="shared" si="34"/>
        <v>3</v>
      </c>
      <c r="H565">
        <f t="shared" si="35"/>
        <v>1</v>
      </c>
      <c r="I565" s="1" t="s">
        <v>15622</v>
      </c>
      <c r="J565" s="1" t="s">
        <v>15624</v>
      </c>
      <c r="K565" s="42">
        <v>1</v>
      </c>
      <c r="L565" s="42">
        <v>0.7</v>
      </c>
      <c r="M565" s="1" t="s">
        <v>15615</v>
      </c>
    </row>
    <row r="566" spans="1:13" x14ac:dyDescent="0.3">
      <c r="A566">
        <v>565</v>
      </c>
      <c r="B566" t="s">
        <v>11743</v>
      </c>
      <c r="C566" t="s">
        <v>3665</v>
      </c>
      <c r="D566" t="s">
        <v>16226</v>
      </c>
      <c r="E566" s="1">
        <f t="shared" si="32"/>
        <v>40982</v>
      </c>
      <c r="F566">
        <f t="shared" si="33"/>
        <v>2012</v>
      </c>
      <c r="G566">
        <f t="shared" si="34"/>
        <v>3</v>
      </c>
      <c r="H566">
        <f t="shared" si="35"/>
        <v>3</v>
      </c>
      <c r="I566" s="1" t="s">
        <v>15622</v>
      </c>
      <c r="J566" s="1" t="s">
        <v>15624</v>
      </c>
      <c r="K566" s="42">
        <v>1</v>
      </c>
      <c r="L566" s="42">
        <v>0.9</v>
      </c>
      <c r="M566" s="1" t="s">
        <v>15616</v>
      </c>
    </row>
    <row r="567" spans="1:13" x14ac:dyDescent="0.3">
      <c r="A567">
        <v>566</v>
      </c>
      <c r="B567" t="s">
        <v>8544</v>
      </c>
      <c r="C567" t="s">
        <v>6802</v>
      </c>
      <c r="D567" t="s">
        <v>16227</v>
      </c>
      <c r="E567" s="1">
        <f t="shared" si="32"/>
        <v>40985</v>
      </c>
      <c r="F567">
        <f t="shared" si="33"/>
        <v>2012</v>
      </c>
      <c r="G567">
        <f t="shared" si="34"/>
        <v>3</v>
      </c>
      <c r="H567">
        <f t="shared" si="35"/>
        <v>6</v>
      </c>
      <c r="I567" s="1" t="s">
        <v>15622</v>
      </c>
      <c r="J567" s="1" t="s">
        <v>15626</v>
      </c>
      <c r="K567" s="42">
        <v>1</v>
      </c>
      <c r="L567" s="42">
        <v>0.9</v>
      </c>
      <c r="M567" s="1" t="s">
        <v>15615</v>
      </c>
    </row>
    <row r="568" spans="1:13" x14ac:dyDescent="0.3">
      <c r="A568">
        <v>567</v>
      </c>
      <c r="B568" t="s">
        <v>8995</v>
      </c>
      <c r="C568" t="s">
        <v>6358</v>
      </c>
      <c r="D568" t="s">
        <v>16227</v>
      </c>
      <c r="E568" s="1">
        <f t="shared" si="32"/>
        <v>40985</v>
      </c>
      <c r="F568">
        <f t="shared" si="33"/>
        <v>2012</v>
      </c>
      <c r="G568">
        <f t="shared" si="34"/>
        <v>3</v>
      </c>
      <c r="H568">
        <f t="shared" si="35"/>
        <v>6</v>
      </c>
      <c r="I568" s="1" t="s">
        <v>15706</v>
      </c>
      <c r="J568" s="1" t="s">
        <v>15626</v>
      </c>
      <c r="K568" s="42">
        <v>1</v>
      </c>
      <c r="L568" s="42">
        <v>0.98</v>
      </c>
      <c r="M568" s="1" t="s">
        <v>15616</v>
      </c>
    </row>
    <row r="569" spans="1:13" x14ac:dyDescent="0.3">
      <c r="A569">
        <v>568</v>
      </c>
      <c r="B569" t="s">
        <v>9800</v>
      </c>
      <c r="C569" t="s">
        <v>5569</v>
      </c>
      <c r="D569" t="s">
        <v>16227</v>
      </c>
      <c r="E569" s="1">
        <f t="shared" si="32"/>
        <v>40985</v>
      </c>
      <c r="F569">
        <f t="shared" si="33"/>
        <v>2012</v>
      </c>
      <c r="G569">
        <f t="shared" si="34"/>
        <v>3</v>
      </c>
      <c r="H569">
        <f t="shared" si="35"/>
        <v>6</v>
      </c>
      <c r="I569" s="1" t="s">
        <v>15715</v>
      </c>
      <c r="J569" s="1" t="s">
        <v>15626</v>
      </c>
      <c r="K569" s="42">
        <v>1</v>
      </c>
      <c r="L569" s="42">
        <v>1</v>
      </c>
      <c r="M569" s="1" t="s">
        <v>15615</v>
      </c>
    </row>
    <row r="570" spans="1:13" x14ac:dyDescent="0.3">
      <c r="A570">
        <v>569</v>
      </c>
      <c r="B570" t="s">
        <v>8147</v>
      </c>
      <c r="C570" t="s">
        <v>7188</v>
      </c>
      <c r="D570" t="s">
        <v>16228</v>
      </c>
      <c r="E570" s="1">
        <f t="shared" si="32"/>
        <v>40986</v>
      </c>
      <c r="F570">
        <f t="shared" si="33"/>
        <v>2012</v>
      </c>
      <c r="G570">
        <f t="shared" si="34"/>
        <v>3</v>
      </c>
      <c r="H570">
        <f t="shared" si="35"/>
        <v>7</v>
      </c>
      <c r="I570" s="1" t="s">
        <v>15625</v>
      </c>
      <c r="J570" s="1" t="s">
        <v>15626</v>
      </c>
      <c r="K570" s="42">
        <v>1</v>
      </c>
      <c r="L570" s="42">
        <v>0.91</v>
      </c>
      <c r="M570" s="1" t="s">
        <v>15616</v>
      </c>
    </row>
    <row r="571" spans="1:13" x14ac:dyDescent="0.3">
      <c r="A571">
        <v>570</v>
      </c>
      <c r="B571" t="s">
        <v>10462</v>
      </c>
      <c r="C571" t="s">
        <v>4919</v>
      </c>
      <c r="D571" t="s">
        <v>16229</v>
      </c>
      <c r="E571" s="1">
        <f t="shared" si="32"/>
        <v>40987</v>
      </c>
      <c r="F571">
        <f t="shared" si="33"/>
        <v>2012</v>
      </c>
      <c r="G571">
        <f t="shared" si="34"/>
        <v>3</v>
      </c>
      <c r="H571">
        <f t="shared" si="35"/>
        <v>1</v>
      </c>
      <c r="I571" s="1" t="s">
        <v>15622</v>
      </c>
      <c r="J571" s="1" t="s">
        <v>15626</v>
      </c>
      <c r="K571" s="42">
        <v>1</v>
      </c>
      <c r="L571" s="42">
        <v>1</v>
      </c>
      <c r="M571" s="1" t="s">
        <v>15616</v>
      </c>
    </row>
    <row r="572" spans="1:13" x14ac:dyDescent="0.3">
      <c r="A572">
        <v>571</v>
      </c>
      <c r="B572" t="s">
        <v>7969</v>
      </c>
      <c r="C572" t="s">
        <v>7362</v>
      </c>
      <c r="D572" t="s">
        <v>16230</v>
      </c>
      <c r="E572" s="1">
        <f t="shared" si="32"/>
        <v>40988</v>
      </c>
      <c r="F572">
        <f t="shared" si="33"/>
        <v>2012</v>
      </c>
      <c r="G572">
        <f t="shared" si="34"/>
        <v>3</v>
      </c>
      <c r="H572">
        <f t="shared" si="35"/>
        <v>2</v>
      </c>
      <c r="I572" s="1" t="s">
        <v>15622</v>
      </c>
      <c r="J572" s="1" t="s">
        <v>15628</v>
      </c>
      <c r="K572" s="42">
        <v>0.33</v>
      </c>
      <c r="L572" s="42">
        <v>1</v>
      </c>
      <c r="M572" s="1" t="s">
        <v>15615</v>
      </c>
    </row>
    <row r="573" spans="1:13" x14ac:dyDescent="0.3">
      <c r="A573">
        <v>572</v>
      </c>
      <c r="B573" t="s">
        <v>9052</v>
      </c>
      <c r="C573" t="s">
        <v>6301</v>
      </c>
      <c r="D573" t="s">
        <v>16230</v>
      </c>
      <c r="E573" s="1">
        <f t="shared" si="32"/>
        <v>40988</v>
      </c>
      <c r="F573">
        <f t="shared" si="33"/>
        <v>2012</v>
      </c>
      <c r="G573">
        <f t="shared" si="34"/>
        <v>3</v>
      </c>
      <c r="H573">
        <f t="shared" si="35"/>
        <v>2</v>
      </c>
      <c r="I573" s="1" t="s">
        <v>15622</v>
      </c>
      <c r="J573" s="1" t="s">
        <v>15623</v>
      </c>
      <c r="K573" s="42">
        <v>1</v>
      </c>
      <c r="L573" s="42">
        <v>0.2</v>
      </c>
      <c r="M573" s="1" t="s">
        <v>15615</v>
      </c>
    </row>
    <row r="574" spans="1:13" x14ac:dyDescent="0.3">
      <c r="A574">
        <v>573</v>
      </c>
      <c r="B574" t="s">
        <v>9630</v>
      </c>
      <c r="C574" t="s">
        <v>5733</v>
      </c>
      <c r="D574" t="s">
        <v>16231</v>
      </c>
      <c r="E574" s="1">
        <f t="shared" si="32"/>
        <v>40992</v>
      </c>
      <c r="F574">
        <f t="shared" si="33"/>
        <v>2012</v>
      </c>
      <c r="G574">
        <f t="shared" si="34"/>
        <v>3</v>
      </c>
      <c r="H574">
        <f t="shared" si="35"/>
        <v>6</v>
      </c>
      <c r="I574" s="1" t="s">
        <v>15622</v>
      </c>
      <c r="J574" s="1" t="s">
        <v>15626</v>
      </c>
      <c r="K574" s="42">
        <v>1</v>
      </c>
      <c r="L574" s="42">
        <v>0.99</v>
      </c>
      <c r="M574" s="1" t="s">
        <v>15616</v>
      </c>
    </row>
    <row r="575" spans="1:13" x14ac:dyDescent="0.3">
      <c r="A575">
        <v>574</v>
      </c>
      <c r="B575" t="s">
        <v>10351</v>
      </c>
      <c r="C575" t="s">
        <v>5028</v>
      </c>
      <c r="D575" t="s">
        <v>16231</v>
      </c>
      <c r="E575" s="1">
        <f t="shared" si="32"/>
        <v>40992</v>
      </c>
      <c r="F575">
        <f t="shared" si="33"/>
        <v>2012</v>
      </c>
      <c r="G575">
        <f t="shared" si="34"/>
        <v>3</v>
      </c>
      <c r="H575">
        <f t="shared" si="35"/>
        <v>6</v>
      </c>
      <c r="I575" s="1" t="s">
        <v>15622</v>
      </c>
      <c r="J575" s="1" t="s">
        <v>15626</v>
      </c>
      <c r="K575" s="42">
        <v>1</v>
      </c>
      <c r="L575" s="42">
        <v>0.95</v>
      </c>
      <c r="M575" s="1" t="s">
        <v>15616</v>
      </c>
    </row>
    <row r="576" spans="1:13" x14ac:dyDescent="0.3">
      <c r="A576">
        <v>575</v>
      </c>
      <c r="B576" t="s">
        <v>8623</v>
      </c>
      <c r="C576" t="s">
        <v>6724</v>
      </c>
      <c r="D576" t="s">
        <v>16231</v>
      </c>
      <c r="E576" s="1">
        <f t="shared" si="32"/>
        <v>40992</v>
      </c>
      <c r="F576">
        <f t="shared" si="33"/>
        <v>2012</v>
      </c>
      <c r="G576">
        <f t="shared" si="34"/>
        <v>3</v>
      </c>
      <c r="H576">
        <f t="shared" si="35"/>
        <v>6</v>
      </c>
      <c r="I576" s="1" t="s">
        <v>15622</v>
      </c>
      <c r="J576" s="1" t="s">
        <v>15626</v>
      </c>
      <c r="K576" s="42">
        <v>1</v>
      </c>
      <c r="L576" s="42">
        <v>1</v>
      </c>
      <c r="M576" s="1" t="s">
        <v>15615</v>
      </c>
    </row>
    <row r="577" spans="1:13" x14ac:dyDescent="0.3">
      <c r="A577">
        <v>576</v>
      </c>
      <c r="B577" t="s">
        <v>7779</v>
      </c>
      <c r="C577" t="s">
        <v>7543</v>
      </c>
      <c r="D577" t="s">
        <v>16232</v>
      </c>
      <c r="E577" s="1">
        <f t="shared" si="32"/>
        <v>40993</v>
      </c>
      <c r="F577">
        <f t="shared" si="33"/>
        <v>2012</v>
      </c>
      <c r="G577">
        <f t="shared" si="34"/>
        <v>3</v>
      </c>
      <c r="H577">
        <f t="shared" si="35"/>
        <v>7</v>
      </c>
      <c r="I577" s="1" t="s">
        <v>15633</v>
      </c>
      <c r="J577" s="1" t="s">
        <v>15623</v>
      </c>
      <c r="K577" s="42">
        <v>0.67</v>
      </c>
      <c r="L577" s="42">
        <v>0.35</v>
      </c>
      <c r="M577" s="1" t="s">
        <v>15615</v>
      </c>
    </row>
    <row r="578" spans="1:13" x14ac:dyDescent="0.3">
      <c r="A578">
        <v>577</v>
      </c>
      <c r="B578" t="s">
        <v>9538</v>
      </c>
      <c r="C578" t="s">
        <v>5822</v>
      </c>
      <c r="D578" t="s">
        <v>16233</v>
      </c>
      <c r="E578" s="1">
        <f t="shared" si="32"/>
        <v>40994</v>
      </c>
      <c r="F578">
        <f t="shared" si="33"/>
        <v>2012</v>
      </c>
      <c r="G578">
        <f t="shared" si="34"/>
        <v>3</v>
      </c>
      <c r="H578">
        <f t="shared" si="35"/>
        <v>1</v>
      </c>
      <c r="I578" s="1" t="s">
        <v>15622</v>
      </c>
      <c r="J578" s="1" t="s">
        <v>15623</v>
      </c>
      <c r="K578" s="42">
        <v>1</v>
      </c>
      <c r="L578" s="42">
        <v>0.94</v>
      </c>
      <c r="M578" s="1" t="s">
        <v>15616</v>
      </c>
    </row>
    <row r="579" spans="1:13" x14ac:dyDescent="0.3">
      <c r="A579">
        <v>578</v>
      </c>
      <c r="B579" t="s">
        <v>8182</v>
      </c>
      <c r="C579" t="s">
        <v>7153</v>
      </c>
      <c r="D579" t="s">
        <v>16234</v>
      </c>
      <c r="E579" s="1">
        <f t="shared" ref="E579:E642" si="36">DATE(LEFT(D579,4),MID(D579,5,2),RIGHT(D579,2))</f>
        <v>40995</v>
      </c>
      <c r="F579">
        <f t="shared" ref="F579:F642" si="37">YEAR(E579)</f>
        <v>2012</v>
      </c>
      <c r="G579">
        <f t="shared" ref="G579:G642" si="38">MONTH(E579)</f>
        <v>3</v>
      </c>
      <c r="H579">
        <f t="shared" ref="H579:H642" si="39">WEEKDAY(E579,2)</f>
        <v>2</v>
      </c>
      <c r="I579" s="1" t="s">
        <v>15625</v>
      </c>
      <c r="J579" s="1" t="s">
        <v>15626</v>
      </c>
      <c r="K579" s="42">
        <v>1</v>
      </c>
      <c r="L579" s="42">
        <v>0.43</v>
      </c>
      <c r="M579" s="1" t="s">
        <v>15615</v>
      </c>
    </row>
    <row r="580" spans="1:13" x14ac:dyDescent="0.3">
      <c r="A580">
        <v>579</v>
      </c>
      <c r="B580" t="s">
        <v>8269</v>
      </c>
      <c r="C580" t="s">
        <v>7066</v>
      </c>
      <c r="D580" t="s">
        <v>16234</v>
      </c>
      <c r="E580" s="1">
        <f t="shared" si="36"/>
        <v>40995</v>
      </c>
      <c r="F580">
        <f t="shared" si="37"/>
        <v>2012</v>
      </c>
      <c r="G580">
        <f t="shared" si="38"/>
        <v>3</v>
      </c>
      <c r="H580">
        <f t="shared" si="39"/>
        <v>2</v>
      </c>
      <c r="I580" s="1" t="s">
        <v>15622</v>
      </c>
      <c r="J580" s="1" t="s">
        <v>15626</v>
      </c>
      <c r="K580" s="42">
        <v>1</v>
      </c>
      <c r="L580" s="42">
        <v>1</v>
      </c>
      <c r="M580" s="1" t="s">
        <v>15616</v>
      </c>
    </row>
    <row r="581" spans="1:13" x14ac:dyDescent="0.3">
      <c r="A581">
        <v>580</v>
      </c>
      <c r="B581" t="s">
        <v>9096</v>
      </c>
      <c r="C581" t="s">
        <v>6257</v>
      </c>
      <c r="D581" t="s">
        <v>16234</v>
      </c>
      <c r="E581" s="1">
        <f t="shared" si="36"/>
        <v>40995</v>
      </c>
      <c r="F581">
        <f t="shared" si="37"/>
        <v>2012</v>
      </c>
      <c r="G581">
        <f t="shared" si="38"/>
        <v>3</v>
      </c>
      <c r="H581">
        <f t="shared" si="39"/>
        <v>2</v>
      </c>
      <c r="I581" s="1" t="s">
        <v>15622</v>
      </c>
      <c r="J581" s="1" t="s">
        <v>15628</v>
      </c>
      <c r="K581" s="42">
        <v>0.33</v>
      </c>
      <c r="L581" s="42">
        <v>0.61</v>
      </c>
      <c r="M581" s="1" t="s">
        <v>15615</v>
      </c>
    </row>
    <row r="582" spans="1:13" x14ac:dyDescent="0.3">
      <c r="A582">
        <v>581</v>
      </c>
      <c r="B582" t="s">
        <v>8606</v>
      </c>
      <c r="C582" t="s">
        <v>6741</v>
      </c>
      <c r="D582" t="s">
        <v>16234</v>
      </c>
      <c r="E582" s="1">
        <f t="shared" si="36"/>
        <v>40995</v>
      </c>
      <c r="F582">
        <f t="shared" si="37"/>
        <v>2012</v>
      </c>
      <c r="G582">
        <f t="shared" si="38"/>
        <v>3</v>
      </c>
      <c r="H582">
        <f t="shared" si="39"/>
        <v>2</v>
      </c>
      <c r="I582" s="1" t="s">
        <v>15622</v>
      </c>
      <c r="J582" s="1" t="s">
        <v>15623</v>
      </c>
      <c r="K582" s="42">
        <v>1</v>
      </c>
      <c r="L582" s="42">
        <v>0</v>
      </c>
      <c r="M582" s="1" t="s">
        <v>15615</v>
      </c>
    </row>
    <row r="583" spans="1:13" x14ac:dyDescent="0.3">
      <c r="A583">
        <v>582</v>
      </c>
      <c r="B583" t="s">
        <v>7849</v>
      </c>
      <c r="C583" t="s">
        <v>3558</v>
      </c>
      <c r="D583" t="s">
        <v>16235</v>
      </c>
      <c r="E583" s="1">
        <f t="shared" si="36"/>
        <v>40996</v>
      </c>
      <c r="F583">
        <f t="shared" si="37"/>
        <v>2012</v>
      </c>
      <c r="G583">
        <f t="shared" si="38"/>
        <v>3</v>
      </c>
      <c r="H583">
        <f t="shared" si="39"/>
        <v>3</v>
      </c>
      <c r="I583" s="1" t="s">
        <v>15625</v>
      </c>
      <c r="J583" s="1" t="s">
        <v>15623</v>
      </c>
      <c r="K583" s="42">
        <v>0.6</v>
      </c>
      <c r="L583" s="42">
        <v>0.65</v>
      </c>
      <c r="M583" s="1" t="s">
        <v>15615</v>
      </c>
    </row>
    <row r="584" spans="1:13" x14ac:dyDescent="0.3">
      <c r="A584">
        <v>583</v>
      </c>
      <c r="B584" t="s">
        <v>11581</v>
      </c>
      <c r="C584" t="s">
        <v>3824</v>
      </c>
      <c r="D584" t="s">
        <v>16235</v>
      </c>
      <c r="E584" s="1">
        <f t="shared" si="36"/>
        <v>40996</v>
      </c>
      <c r="F584">
        <f t="shared" si="37"/>
        <v>2012</v>
      </c>
      <c r="G584">
        <f t="shared" si="38"/>
        <v>3</v>
      </c>
      <c r="H584">
        <f t="shared" si="39"/>
        <v>3</v>
      </c>
      <c r="I584" s="1" t="s">
        <v>15622</v>
      </c>
      <c r="J584" s="1" t="s">
        <v>15624</v>
      </c>
      <c r="K584" s="42">
        <v>1</v>
      </c>
      <c r="L584" s="42">
        <v>1</v>
      </c>
      <c r="M584" s="1" t="s">
        <v>15615</v>
      </c>
    </row>
    <row r="585" spans="1:13" x14ac:dyDescent="0.3">
      <c r="A585">
        <v>584</v>
      </c>
      <c r="B585" t="s">
        <v>11229</v>
      </c>
      <c r="C585" t="s">
        <v>4172</v>
      </c>
      <c r="D585" t="s">
        <v>16236</v>
      </c>
      <c r="E585" s="1">
        <f t="shared" si="36"/>
        <v>40999</v>
      </c>
      <c r="F585">
        <f t="shared" si="37"/>
        <v>2012</v>
      </c>
      <c r="G585">
        <f t="shared" si="38"/>
        <v>3</v>
      </c>
      <c r="H585">
        <f t="shared" si="39"/>
        <v>6</v>
      </c>
      <c r="I585" s="1" t="s">
        <v>15622</v>
      </c>
      <c r="J585" s="1" t="s">
        <v>15624</v>
      </c>
      <c r="K585" s="42">
        <v>1</v>
      </c>
      <c r="L585" s="42">
        <v>1</v>
      </c>
      <c r="M585" s="1" t="s">
        <v>15615</v>
      </c>
    </row>
    <row r="586" spans="1:13" x14ac:dyDescent="0.3">
      <c r="A586">
        <v>585</v>
      </c>
      <c r="B586" t="s">
        <v>9718</v>
      </c>
      <c r="C586" t="s">
        <v>5647</v>
      </c>
      <c r="D586" t="s">
        <v>16237</v>
      </c>
      <c r="E586" s="1">
        <f t="shared" si="36"/>
        <v>41000</v>
      </c>
      <c r="F586">
        <f t="shared" si="37"/>
        <v>2012</v>
      </c>
      <c r="G586">
        <f t="shared" si="38"/>
        <v>4</v>
      </c>
      <c r="H586">
        <f t="shared" si="39"/>
        <v>7</v>
      </c>
      <c r="I586" s="1" t="s">
        <v>15622</v>
      </c>
      <c r="J586" s="1" t="s">
        <v>15623</v>
      </c>
      <c r="K586" s="42">
        <v>1</v>
      </c>
      <c r="L586" s="42">
        <v>0.71</v>
      </c>
      <c r="M586" s="1" t="s">
        <v>15616</v>
      </c>
    </row>
    <row r="587" spans="1:13" x14ac:dyDescent="0.3">
      <c r="A587">
        <v>586</v>
      </c>
      <c r="B587" t="s">
        <v>8153</v>
      </c>
      <c r="C587" t="s">
        <v>7182</v>
      </c>
      <c r="D587" t="s">
        <v>16237</v>
      </c>
      <c r="E587" s="1">
        <f t="shared" si="36"/>
        <v>41000</v>
      </c>
      <c r="F587">
        <f t="shared" si="37"/>
        <v>2012</v>
      </c>
      <c r="G587">
        <f t="shared" si="38"/>
        <v>4</v>
      </c>
      <c r="H587">
        <f t="shared" si="39"/>
        <v>7</v>
      </c>
      <c r="I587" s="1" t="s">
        <v>15625</v>
      </c>
      <c r="J587" s="1" t="s">
        <v>15624</v>
      </c>
      <c r="K587" s="42">
        <v>1</v>
      </c>
      <c r="L587" s="42">
        <v>1</v>
      </c>
      <c r="M587" s="1" t="s">
        <v>15616</v>
      </c>
    </row>
    <row r="588" spans="1:13" x14ac:dyDescent="0.3">
      <c r="A588">
        <v>587</v>
      </c>
      <c r="B588" t="s">
        <v>10029</v>
      </c>
      <c r="C588" t="s">
        <v>5344</v>
      </c>
      <c r="D588" t="s">
        <v>16238</v>
      </c>
      <c r="E588" s="1">
        <f t="shared" si="36"/>
        <v>41004</v>
      </c>
      <c r="F588">
        <f t="shared" si="37"/>
        <v>2012</v>
      </c>
      <c r="G588">
        <f t="shared" si="38"/>
        <v>4</v>
      </c>
      <c r="H588">
        <f t="shared" si="39"/>
        <v>4</v>
      </c>
      <c r="I588" s="1" t="s">
        <v>15622</v>
      </c>
      <c r="J588" s="1" t="s">
        <v>15623</v>
      </c>
      <c r="K588" s="42">
        <v>1</v>
      </c>
      <c r="L588" s="42">
        <v>0.69</v>
      </c>
      <c r="M588" s="1" t="s">
        <v>15615</v>
      </c>
    </row>
    <row r="589" spans="1:13" x14ac:dyDescent="0.3">
      <c r="A589">
        <v>588</v>
      </c>
      <c r="B589" t="s">
        <v>10752</v>
      </c>
      <c r="C589" t="s">
        <v>4638</v>
      </c>
      <c r="D589" t="s">
        <v>16239</v>
      </c>
      <c r="E589" s="1">
        <f t="shared" si="36"/>
        <v>41005</v>
      </c>
      <c r="F589">
        <f t="shared" si="37"/>
        <v>2012</v>
      </c>
      <c r="G589">
        <f t="shared" si="38"/>
        <v>4</v>
      </c>
      <c r="H589">
        <f t="shared" si="39"/>
        <v>5</v>
      </c>
      <c r="I589" s="1" t="s">
        <v>15622</v>
      </c>
      <c r="J589" s="1" t="s">
        <v>15626</v>
      </c>
      <c r="K589" s="42">
        <v>0.9</v>
      </c>
      <c r="L589" s="42">
        <v>0.73</v>
      </c>
      <c r="M589" s="1" t="s">
        <v>15616</v>
      </c>
    </row>
    <row r="590" spans="1:13" x14ac:dyDescent="0.3">
      <c r="A590">
        <v>589</v>
      </c>
      <c r="B590" t="s">
        <v>8038</v>
      </c>
      <c r="C590" t="s">
        <v>7294</v>
      </c>
      <c r="D590" t="s">
        <v>16239</v>
      </c>
      <c r="E590" s="1">
        <f t="shared" si="36"/>
        <v>41005</v>
      </c>
      <c r="F590">
        <f t="shared" si="37"/>
        <v>2012</v>
      </c>
      <c r="G590">
        <f t="shared" si="38"/>
        <v>4</v>
      </c>
      <c r="H590">
        <f t="shared" si="39"/>
        <v>5</v>
      </c>
      <c r="I590" s="1" t="s">
        <v>15622</v>
      </c>
      <c r="J590" s="1" t="s">
        <v>15626</v>
      </c>
      <c r="K590" s="42">
        <v>0.9</v>
      </c>
      <c r="L590" s="42">
        <v>0.97</v>
      </c>
      <c r="M590" s="1" t="s">
        <v>15615</v>
      </c>
    </row>
    <row r="591" spans="1:13" x14ac:dyDescent="0.3">
      <c r="A591">
        <v>590</v>
      </c>
      <c r="B591" t="s">
        <v>8044</v>
      </c>
      <c r="C591" t="s">
        <v>7288</v>
      </c>
      <c r="D591" t="s">
        <v>16239</v>
      </c>
      <c r="E591" s="1">
        <f t="shared" si="36"/>
        <v>41005</v>
      </c>
      <c r="F591">
        <f t="shared" si="37"/>
        <v>2012</v>
      </c>
      <c r="G591">
        <f t="shared" si="38"/>
        <v>4</v>
      </c>
      <c r="H591">
        <f t="shared" si="39"/>
        <v>5</v>
      </c>
      <c r="I591" s="1" t="s">
        <v>15622</v>
      </c>
      <c r="J591" s="1" t="s">
        <v>15626</v>
      </c>
      <c r="K591" s="42">
        <v>1</v>
      </c>
      <c r="L591" s="42">
        <v>1</v>
      </c>
      <c r="M591" s="1" t="s">
        <v>15615</v>
      </c>
    </row>
    <row r="592" spans="1:13" x14ac:dyDescent="0.3">
      <c r="A592">
        <v>591</v>
      </c>
      <c r="B592" t="s">
        <v>10500</v>
      </c>
      <c r="C592" t="s">
        <v>4883</v>
      </c>
      <c r="D592" t="s">
        <v>16240</v>
      </c>
      <c r="E592" s="1">
        <f t="shared" si="36"/>
        <v>41006</v>
      </c>
      <c r="F592">
        <f t="shared" si="37"/>
        <v>2012</v>
      </c>
      <c r="G592">
        <f t="shared" si="38"/>
        <v>4</v>
      </c>
      <c r="H592">
        <f t="shared" si="39"/>
        <v>6</v>
      </c>
      <c r="I592" s="1" t="s">
        <v>15622</v>
      </c>
      <c r="J592" s="1" t="s">
        <v>15626</v>
      </c>
      <c r="K592" s="42">
        <v>1</v>
      </c>
      <c r="L592" s="42">
        <v>0.96</v>
      </c>
      <c r="M592" s="1" t="s">
        <v>15615</v>
      </c>
    </row>
    <row r="593" spans="1:13" x14ac:dyDescent="0.3">
      <c r="A593">
        <v>592</v>
      </c>
      <c r="B593" t="s">
        <v>9159</v>
      </c>
      <c r="C593" t="s">
        <v>6194</v>
      </c>
      <c r="D593" t="s">
        <v>16240</v>
      </c>
      <c r="E593" s="1">
        <f t="shared" si="36"/>
        <v>41006</v>
      </c>
      <c r="F593">
        <f t="shared" si="37"/>
        <v>2012</v>
      </c>
      <c r="G593">
        <f t="shared" si="38"/>
        <v>4</v>
      </c>
      <c r="H593">
        <f t="shared" si="39"/>
        <v>6</v>
      </c>
      <c r="I593" s="1" t="s">
        <v>15622</v>
      </c>
      <c r="J593" s="1" t="s">
        <v>15623</v>
      </c>
      <c r="K593" s="42">
        <v>0.8</v>
      </c>
      <c r="L593" s="42">
        <v>0.44</v>
      </c>
      <c r="M593" s="1" t="s">
        <v>15615</v>
      </c>
    </row>
    <row r="594" spans="1:13" x14ac:dyDescent="0.3">
      <c r="A594">
        <v>593</v>
      </c>
      <c r="B594" t="s">
        <v>10690</v>
      </c>
      <c r="C594" t="s">
        <v>4696</v>
      </c>
      <c r="D594" t="s">
        <v>16240</v>
      </c>
      <c r="E594" s="1">
        <f t="shared" si="36"/>
        <v>41006</v>
      </c>
      <c r="F594">
        <f t="shared" si="37"/>
        <v>2012</v>
      </c>
      <c r="G594">
        <f t="shared" si="38"/>
        <v>4</v>
      </c>
      <c r="H594">
        <f t="shared" si="39"/>
        <v>6</v>
      </c>
      <c r="I594" s="1" t="s">
        <v>15622</v>
      </c>
      <c r="J594" s="1" t="s">
        <v>15624</v>
      </c>
      <c r="K594" s="42">
        <v>0.89</v>
      </c>
      <c r="L594" s="42">
        <v>0.86</v>
      </c>
      <c r="M594" s="1" t="s">
        <v>15616</v>
      </c>
    </row>
    <row r="595" spans="1:13" x14ac:dyDescent="0.3">
      <c r="A595">
        <v>594</v>
      </c>
      <c r="B595" t="s">
        <v>8779</v>
      </c>
      <c r="C595" t="s">
        <v>6569</v>
      </c>
      <c r="D595" t="s">
        <v>16241</v>
      </c>
      <c r="E595" s="1">
        <f t="shared" si="36"/>
        <v>41007</v>
      </c>
      <c r="F595">
        <f t="shared" si="37"/>
        <v>2012</v>
      </c>
      <c r="G595">
        <f t="shared" si="38"/>
        <v>4</v>
      </c>
      <c r="H595">
        <f t="shared" si="39"/>
        <v>7</v>
      </c>
      <c r="I595" s="1" t="s">
        <v>15622</v>
      </c>
      <c r="J595" s="1" t="s">
        <v>15626</v>
      </c>
      <c r="K595" s="42">
        <v>1</v>
      </c>
      <c r="L595" s="42">
        <v>0.95</v>
      </c>
      <c r="M595" s="1" t="s">
        <v>15615</v>
      </c>
    </row>
    <row r="596" spans="1:13" x14ac:dyDescent="0.3">
      <c r="A596">
        <v>595</v>
      </c>
      <c r="B596" t="s">
        <v>11494</v>
      </c>
      <c r="C596" t="s">
        <v>3908</v>
      </c>
      <c r="D596" t="s">
        <v>16242</v>
      </c>
      <c r="E596" s="1">
        <f t="shared" si="36"/>
        <v>41009</v>
      </c>
      <c r="F596">
        <f t="shared" si="37"/>
        <v>2012</v>
      </c>
      <c r="G596">
        <f t="shared" si="38"/>
        <v>4</v>
      </c>
      <c r="H596">
        <f t="shared" si="39"/>
        <v>2</v>
      </c>
      <c r="I596" s="1" t="s">
        <v>15622</v>
      </c>
      <c r="J596" s="1" t="s">
        <v>15623</v>
      </c>
      <c r="K596" s="42">
        <v>1</v>
      </c>
      <c r="L596" s="42">
        <v>0.81</v>
      </c>
      <c r="M596" s="1" t="s">
        <v>15615</v>
      </c>
    </row>
    <row r="597" spans="1:13" x14ac:dyDescent="0.3">
      <c r="A597">
        <v>596</v>
      </c>
      <c r="B597" t="s">
        <v>8104</v>
      </c>
      <c r="C597" t="s">
        <v>7231</v>
      </c>
      <c r="D597" t="s">
        <v>16243</v>
      </c>
      <c r="E597" s="1">
        <f t="shared" si="36"/>
        <v>41010</v>
      </c>
      <c r="F597">
        <f t="shared" si="37"/>
        <v>2012</v>
      </c>
      <c r="G597">
        <f t="shared" si="38"/>
        <v>4</v>
      </c>
      <c r="H597">
        <f t="shared" si="39"/>
        <v>3</v>
      </c>
      <c r="I597" s="1" t="s">
        <v>15622</v>
      </c>
      <c r="J597" s="1" t="s">
        <v>15626</v>
      </c>
      <c r="K597" s="42">
        <v>1</v>
      </c>
      <c r="L597" s="42">
        <v>0.97</v>
      </c>
      <c r="M597" s="1" t="s">
        <v>15615</v>
      </c>
    </row>
    <row r="598" spans="1:13" x14ac:dyDescent="0.3">
      <c r="A598">
        <v>597</v>
      </c>
      <c r="B598" t="s">
        <v>8713</v>
      </c>
      <c r="C598" t="s">
        <v>6635</v>
      </c>
      <c r="D598" t="s">
        <v>16243</v>
      </c>
      <c r="E598" s="1">
        <f t="shared" si="36"/>
        <v>41010</v>
      </c>
      <c r="F598">
        <f t="shared" si="37"/>
        <v>2012</v>
      </c>
      <c r="G598">
        <f t="shared" si="38"/>
        <v>4</v>
      </c>
      <c r="H598">
        <f t="shared" si="39"/>
        <v>3</v>
      </c>
      <c r="I598" s="1" t="s">
        <v>15622</v>
      </c>
      <c r="J598" s="1" t="s">
        <v>15624</v>
      </c>
      <c r="K598" s="42">
        <v>0.8</v>
      </c>
      <c r="L598" s="42">
        <v>0.92</v>
      </c>
      <c r="M598" s="1" t="s">
        <v>15615</v>
      </c>
    </row>
    <row r="599" spans="1:13" x14ac:dyDescent="0.3">
      <c r="A599">
        <v>598</v>
      </c>
      <c r="B599" t="s">
        <v>8912</v>
      </c>
      <c r="C599" t="s">
        <v>6440</v>
      </c>
      <c r="D599" t="s">
        <v>16244</v>
      </c>
      <c r="E599" s="1">
        <f t="shared" si="36"/>
        <v>41013</v>
      </c>
      <c r="F599">
        <f t="shared" si="37"/>
        <v>2012</v>
      </c>
      <c r="G599">
        <f t="shared" si="38"/>
        <v>4</v>
      </c>
      <c r="H599">
        <f t="shared" si="39"/>
        <v>6</v>
      </c>
      <c r="I599" s="1" t="s">
        <v>15622</v>
      </c>
      <c r="J599" s="1" t="s">
        <v>15626</v>
      </c>
      <c r="K599" s="42">
        <v>1</v>
      </c>
      <c r="L599" s="42">
        <v>0.99</v>
      </c>
      <c r="M599" s="1" t="s">
        <v>15616</v>
      </c>
    </row>
    <row r="600" spans="1:13" x14ac:dyDescent="0.3">
      <c r="A600">
        <v>599</v>
      </c>
      <c r="B600" t="s">
        <v>10082</v>
      </c>
      <c r="C600" t="s">
        <v>5292</v>
      </c>
      <c r="D600" t="s">
        <v>16245</v>
      </c>
      <c r="E600" s="1">
        <f t="shared" si="36"/>
        <v>41015</v>
      </c>
      <c r="F600">
        <f t="shared" si="37"/>
        <v>2012</v>
      </c>
      <c r="G600">
        <f t="shared" si="38"/>
        <v>4</v>
      </c>
      <c r="H600">
        <f t="shared" si="39"/>
        <v>1</v>
      </c>
      <c r="I600" s="1" t="s">
        <v>15622</v>
      </c>
      <c r="J600" s="1" t="s">
        <v>15626</v>
      </c>
      <c r="K600" s="42">
        <v>0.88</v>
      </c>
      <c r="L600" s="42">
        <v>0.68</v>
      </c>
      <c r="M600" s="1" t="s">
        <v>15616</v>
      </c>
    </row>
    <row r="601" spans="1:13" x14ac:dyDescent="0.3">
      <c r="A601">
        <v>600</v>
      </c>
      <c r="B601" t="s">
        <v>10485</v>
      </c>
      <c r="C601" t="s">
        <v>4898</v>
      </c>
      <c r="D601" t="s">
        <v>16245</v>
      </c>
      <c r="E601" s="1">
        <f t="shared" si="36"/>
        <v>41015</v>
      </c>
      <c r="F601">
        <f t="shared" si="37"/>
        <v>2012</v>
      </c>
      <c r="G601">
        <f t="shared" si="38"/>
        <v>4</v>
      </c>
      <c r="H601">
        <f t="shared" si="39"/>
        <v>1</v>
      </c>
      <c r="I601" s="1" t="s">
        <v>15622</v>
      </c>
      <c r="J601" s="1" t="s">
        <v>15626</v>
      </c>
      <c r="K601" s="42">
        <v>1</v>
      </c>
      <c r="L601" s="42">
        <v>0.89</v>
      </c>
      <c r="M601" s="1" t="s">
        <v>15616</v>
      </c>
    </row>
    <row r="602" spans="1:13" x14ac:dyDescent="0.3">
      <c r="A602">
        <v>601</v>
      </c>
      <c r="B602" t="s">
        <v>11438</v>
      </c>
      <c r="C602" t="s">
        <v>3963</v>
      </c>
      <c r="D602" t="s">
        <v>16246</v>
      </c>
      <c r="E602" s="1">
        <f t="shared" si="36"/>
        <v>41017</v>
      </c>
      <c r="F602">
        <f t="shared" si="37"/>
        <v>2012</v>
      </c>
      <c r="G602">
        <f t="shared" si="38"/>
        <v>4</v>
      </c>
      <c r="H602">
        <f t="shared" si="39"/>
        <v>3</v>
      </c>
      <c r="I602" s="1" t="s">
        <v>15642</v>
      </c>
      <c r="J602" s="1" t="s">
        <v>15626</v>
      </c>
      <c r="K602" s="42">
        <v>1</v>
      </c>
      <c r="L602" s="42">
        <v>1</v>
      </c>
      <c r="M602" s="1" t="s">
        <v>15616</v>
      </c>
    </row>
    <row r="603" spans="1:13" x14ac:dyDescent="0.3">
      <c r="A603">
        <v>602</v>
      </c>
      <c r="B603" t="s">
        <v>9375</v>
      </c>
      <c r="C603" t="s">
        <v>5982</v>
      </c>
      <c r="D603" t="s">
        <v>16246</v>
      </c>
      <c r="E603" s="1">
        <f t="shared" si="36"/>
        <v>41017</v>
      </c>
      <c r="F603">
        <f t="shared" si="37"/>
        <v>2012</v>
      </c>
      <c r="G603">
        <f t="shared" si="38"/>
        <v>4</v>
      </c>
      <c r="H603">
        <f t="shared" si="39"/>
        <v>3</v>
      </c>
      <c r="I603" s="1" t="s">
        <v>15622</v>
      </c>
      <c r="J603" s="1" t="s">
        <v>15626</v>
      </c>
      <c r="K603" s="42">
        <v>1</v>
      </c>
      <c r="L603" s="42">
        <v>0.5</v>
      </c>
      <c r="M603" s="1" t="s">
        <v>15615</v>
      </c>
    </row>
    <row r="604" spans="1:13" x14ac:dyDescent="0.3">
      <c r="A604">
        <v>603</v>
      </c>
      <c r="B604" t="s">
        <v>9081</v>
      </c>
      <c r="C604" t="s">
        <v>6272</v>
      </c>
      <c r="D604" t="s">
        <v>16247</v>
      </c>
      <c r="E604" s="1">
        <f t="shared" si="36"/>
        <v>41021</v>
      </c>
      <c r="F604">
        <f t="shared" si="37"/>
        <v>2012</v>
      </c>
      <c r="G604">
        <f t="shared" si="38"/>
        <v>4</v>
      </c>
      <c r="H604">
        <f t="shared" si="39"/>
        <v>7</v>
      </c>
      <c r="I604" s="1" t="s">
        <v>15622</v>
      </c>
      <c r="J604" s="1" t="s">
        <v>15628</v>
      </c>
      <c r="K604" s="42">
        <v>0</v>
      </c>
      <c r="L604" s="42">
        <v>0.5</v>
      </c>
      <c r="M604" s="1" t="s">
        <v>15615</v>
      </c>
    </row>
    <row r="605" spans="1:13" x14ac:dyDescent="0.3">
      <c r="A605">
        <v>604</v>
      </c>
      <c r="B605" t="s">
        <v>11108</v>
      </c>
      <c r="C605" t="s">
        <v>4291</v>
      </c>
      <c r="D605" t="s">
        <v>16247</v>
      </c>
      <c r="E605" s="1">
        <f t="shared" si="36"/>
        <v>41021</v>
      </c>
      <c r="F605">
        <f t="shared" si="37"/>
        <v>2012</v>
      </c>
      <c r="G605">
        <f t="shared" si="38"/>
        <v>4</v>
      </c>
      <c r="H605">
        <f t="shared" si="39"/>
        <v>7</v>
      </c>
      <c r="I605" s="1" t="s">
        <v>15622</v>
      </c>
      <c r="J605" s="1" t="s">
        <v>15626</v>
      </c>
      <c r="K605" s="42">
        <v>1</v>
      </c>
      <c r="L605" s="42">
        <v>0.56000000000000005</v>
      </c>
      <c r="M605" s="1" t="s">
        <v>15616</v>
      </c>
    </row>
    <row r="606" spans="1:13" x14ac:dyDescent="0.3">
      <c r="A606">
        <v>605</v>
      </c>
      <c r="B606" t="s">
        <v>10255</v>
      </c>
      <c r="C606" t="s">
        <v>5124</v>
      </c>
      <c r="D606" t="s">
        <v>16248</v>
      </c>
      <c r="E606" s="1">
        <f t="shared" si="36"/>
        <v>41022</v>
      </c>
      <c r="F606">
        <f t="shared" si="37"/>
        <v>2012</v>
      </c>
      <c r="G606">
        <f t="shared" si="38"/>
        <v>4</v>
      </c>
      <c r="H606">
        <f t="shared" si="39"/>
        <v>1</v>
      </c>
      <c r="I606" s="1" t="s">
        <v>15625</v>
      </c>
      <c r="J606" s="1" t="s">
        <v>15623</v>
      </c>
      <c r="K606" s="42">
        <v>0.67</v>
      </c>
      <c r="L606" s="42">
        <v>0</v>
      </c>
      <c r="M606" s="1" t="s">
        <v>15615</v>
      </c>
    </row>
    <row r="607" spans="1:13" x14ac:dyDescent="0.3">
      <c r="A607">
        <v>606</v>
      </c>
      <c r="B607" t="s">
        <v>11791</v>
      </c>
      <c r="C607" t="s">
        <v>3619</v>
      </c>
      <c r="D607" t="s">
        <v>16248</v>
      </c>
      <c r="E607" s="1">
        <f t="shared" si="36"/>
        <v>41022</v>
      </c>
      <c r="F607">
        <f t="shared" si="37"/>
        <v>2012</v>
      </c>
      <c r="G607">
        <f t="shared" si="38"/>
        <v>4</v>
      </c>
      <c r="H607">
        <f t="shared" si="39"/>
        <v>1</v>
      </c>
      <c r="I607" s="1" t="s">
        <v>15622</v>
      </c>
      <c r="J607" s="1" t="s">
        <v>15626</v>
      </c>
      <c r="K607" s="42">
        <v>1</v>
      </c>
      <c r="L607" s="42">
        <v>0.97</v>
      </c>
      <c r="M607" s="1" t="s">
        <v>15616</v>
      </c>
    </row>
    <row r="608" spans="1:13" x14ac:dyDescent="0.3">
      <c r="A608">
        <v>607</v>
      </c>
      <c r="B608" t="s">
        <v>11070</v>
      </c>
      <c r="C608" t="s">
        <v>4327</v>
      </c>
      <c r="D608" t="s">
        <v>16248</v>
      </c>
      <c r="E608" s="1">
        <f t="shared" si="36"/>
        <v>41022</v>
      </c>
      <c r="F608">
        <f t="shared" si="37"/>
        <v>2012</v>
      </c>
      <c r="G608">
        <f t="shared" si="38"/>
        <v>4</v>
      </c>
      <c r="H608">
        <f t="shared" si="39"/>
        <v>1</v>
      </c>
      <c r="I608" s="1" t="s">
        <v>15622</v>
      </c>
      <c r="J608" s="1" t="s">
        <v>15626</v>
      </c>
      <c r="K608" s="42">
        <v>1</v>
      </c>
      <c r="L608" s="42">
        <v>1</v>
      </c>
      <c r="M608" s="1" t="s">
        <v>15615</v>
      </c>
    </row>
    <row r="609" spans="1:13" x14ac:dyDescent="0.3">
      <c r="A609">
        <v>608</v>
      </c>
      <c r="B609" t="s">
        <v>7992</v>
      </c>
      <c r="C609" t="s">
        <v>7339</v>
      </c>
      <c r="D609" t="s">
        <v>16249</v>
      </c>
      <c r="E609" s="1">
        <f t="shared" si="36"/>
        <v>41023</v>
      </c>
      <c r="F609">
        <f t="shared" si="37"/>
        <v>2012</v>
      </c>
      <c r="G609">
        <f t="shared" si="38"/>
        <v>4</v>
      </c>
      <c r="H609">
        <f t="shared" si="39"/>
        <v>2</v>
      </c>
      <c r="I609" s="1" t="s">
        <v>15622</v>
      </c>
      <c r="J609" s="1" t="s">
        <v>15626</v>
      </c>
      <c r="K609" s="42">
        <v>0.89</v>
      </c>
      <c r="L609" s="42">
        <v>0.24</v>
      </c>
      <c r="M609" s="1" t="s">
        <v>15615</v>
      </c>
    </row>
    <row r="610" spans="1:13" x14ac:dyDescent="0.3">
      <c r="A610">
        <v>609</v>
      </c>
      <c r="B610" t="s">
        <v>9421</v>
      </c>
      <c r="C610" t="s">
        <v>5936</v>
      </c>
      <c r="D610" t="s">
        <v>16249</v>
      </c>
      <c r="E610" s="1">
        <f t="shared" si="36"/>
        <v>41023</v>
      </c>
      <c r="F610">
        <f t="shared" si="37"/>
        <v>2012</v>
      </c>
      <c r="G610">
        <f t="shared" si="38"/>
        <v>4</v>
      </c>
      <c r="H610">
        <f t="shared" si="39"/>
        <v>2</v>
      </c>
      <c r="I610" s="1" t="s">
        <v>15622</v>
      </c>
      <c r="J610" s="1" t="s">
        <v>15628</v>
      </c>
      <c r="K610" s="42">
        <v>0</v>
      </c>
      <c r="L610" s="42">
        <v>0.75</v>
      </c>
      <c r="M610" s="1" t="s">
        <v>15615</v>
      </c>
    </row>
    <row r="611" spans="1:13" x14ac:dyDescent="0.3">
      <c r="A611">
        <v>610</v>
      </c>
      <c r="B611" t="s">
        <v>8805</v>
      </c>
      <c r="C611" t="s">
        <v>6543</v>
      </c>
      <c r="D611" t="s">
        <v>16250</v>
      </c>
      <c r="E611" s="1">
        <f t="shared" si="36"/>
        <v>41024</v>
      </c>
      <c r="F611">
        <f t="shared" si="37"/>
        <v>2012</v>
      </c>
      <c r="G611">
        <f t="shared" si="38"/>
        <v>4</v>
      </c>
      <c r="H611">
        <f t="shared" si="39"/>
        <v>3</v>
      </c>
      <c r="I611" s="1" t="s">
        <v>15625</v>
      </c>
      <c r="J611" s="1" t="s">
        <v>15626</v>
      </c>
      <c r="K611" s="42">
        <v>1</v>
      </c>
      <c r="L611" s="42">
        <v>0.67</v>
      </c>
      <c r="M611" s="1" t="s">
        <v>15615</v>
      </c>
    </row>
    <row r="612" spans="1:13" x14ac:dyDescent="0.3">
      <c r="A612">
        <v>611</v>
      </c>
      <c r="B612" t="s">
        <v>11723</v>
      </c>
      <c r="C612" t="s">
        <v>3683</v>
      </c>
      <c r="D612" t="s">
        <v>16251</v>
      </c>
      <c r="E612" s="1">
        <f t="shared" si="36"/>
        <v>41025</v>
      </c>
      <c r="F612">
        <f t="shared" si="37"/>
        <v>2012</v>
      </c>
      <c r="G612">
        <f t="shared" si="38"/>
        <v>4</v>
      </c>
      <c r="H612">
        <f t="shared" si="39"/>
        <v>4</v>
      </c>
      <c r="I612" s="1" t="s">
        <v>15622</v>
      </c>
      <c r="J612" s="1" t="s">
        <v>15626</v>
      </c>
      <c r="K612" s="42">
        <v>1</v>
      </c>
      <c r="L612" s="42">
        <v>0.97</v>
      </c>
      <c r="M612" s="1" t="s">
        <v>15616</v>
      </c>
    </row>
    <row r="613" spans="1:13" x14ac:dyDescent="0.3">
      <c r="A613">
        <v>612</v>
      </c>
      <c r="B613" t="s">
        <v>8973</v>
      </c>
      <c r="C613" t="s">
        <v>6380</v>
      </c>
      <c r="D613" t="s">
        <v>16252</v>
      </c>
      <c r="E613" s="1">
        <f t="shared" si="36"/>
        <v>41029</v>
      </c>
      <c r="F613">
        <f t="shared" si="37"/>
        <v>2012</v>
      </c>
      <c r="G613">
        <f t="shared" si="38"/>
        <v>4</v>
      </c>
      <c r="H613">
        <f t="shared" si="39"/>
        <v>1</v>
      </c>
      <c r="I613" s="1" t="s">
        <v>15622</v>
      </c>
      <c r="J613" s="1" t="s">
        <v>15623</v>
      </c>
      <c r="K613" s="42">
        <v>1</v>
      </c>
      <c r="L613" s="42">
        <v>0.43</v>
      </c>
      <c r="M613" s="1" t="s">
        <v>15615</v>
      </c>
    </row>
    <row r="614" spans="1:13" x14ac:dyDescent="0.3">
      <c r="A614">
        <v>613</v>
      </c>
      <c r="B614" t="s">
        <v>8444</v>
      </c>
      <c r="C614" t="s">
        <v>6898</v>
      </c>
      <c r="D614" t="s">
        <v>16253</v>
      </c>
      <c r="E614" s="1">
        <f t="shared" si="36"/>
        <v>41030</v>
      </c>
      <c r="F614">
        <f t="shared" si="37"/>
        <v>2012</v>
      </c>
      <c r="G614">
        <f t="shared" si="38"/>
        <v>5</v>
      </c>
      <c r="H614">
        <f t="shared" si="39"/>
        <v>2</v>
      </c>
      <c r="I614" s="1" t="s">
        <v>15622</v>
      </c>
      <c r="J614" s="1" t="s">
        <v>15626</v>
      </c>
      <c r="K614" s="42">
        <v>0.87</v>
      </c>
      <c r="L614" s="42">
        <v>0.93</v>
      </c>
      <c r="M614" s="1" t="s">
        <v>15615</v>
      </c>
    </row>
    <row r="615" spans="1:13" x14ac:dyDescent="0.3">
      <c r="A615">
        <v>614</v>
      </c>
      <c r="B615" t="s">
        <v>9517</v>
      </c>
      <c r="C615" t="s">
        <v>5843</v>
      </c>
      <c r="D615" t="s">
        <v>16253</v>
      </c>
      <c r="E615" s="1">
        <f t="shared" si="36"/>
        <v>41030</v>
      </c>
      <c r="F615">
        <f t="shared" si="37"/>
        <v>2012</v>
      </c>
      <c r="G615">
        <f t="shared" si="38"/>
        <v>5</v>
      </c>
      <c r="H615">
        <f t="shared" si="39"/>
        <v>2</v>
      </c>
      <c r="I615" s="1" t="s">
        <v>15622</v>
      </c>
      <c r="J615" s="1" t="s">
        <v>15626</v>
      </c>
      <c r="K615" s="42">
        <v>1</v>
      </c>
      <c r="L615" s="42">
        <v>1</v>
      </c>
      <c r="M615" s="1" t="s">
        <v>15616</v>
      </c>
    </row>
    <row r="616" spans="1:13" x14ac:dyDescent="0.3">
      <c r="A616">
        <v>615</v>
      </c>
      <c r="B616" t="s">
        <v>10986</v>
      </c>
      <c r="C616" t="s">
        <v>3587</v>
      </c>
      <c r="D616" t="s">
        <v>16253</v>
      </c>
      <c r="E616" s="1">
        <f t="shared" si="36"/>
        <v>41030</v>
      </c>
      <c r="F616">
        <f t="shared" si="37"/>
        <v>2012</v>
      </c>
      <c r="G616">
        <f t="shared" si="38"/>
        <v>5</v>
      </c>
      <c r="H616">
        <f t="shared" si="39"/>
        <v>2</v>
      </c>
      <c r="I616" s="1" t="s">
        <v>15622</v>
      </c>
      <c r="J616" s="1" t="s">
        <v>15626</v>
      </c>
      <c r="K616" s="42">
        <v>1</v>
      </c>
      <c r="L616" s="42">
        <v>0.83</v>
      </c>
      <c r="M616" s="1" t="s">
        <v>15616</v>
      </c>
    </row>
    <row r="617" spans="1:13" x14ac:dyDescent="0.3">
      <c r="A617">
        <v>616</v>
      </c>
      <c r="B617" t="s">
        <v>8051</v>
      </c>
      <c r="C617" t="s">
        <v>7282</v>
      </c>
      <c r="D617" t="s">
        <v>16253</v>
      </c>
      <c r="E617" s="1">
        <f t="shared" si="36"/>
        <v>41030</v>
      </c>
      <c r="F617">
        <f t="shared" si="37"/>
        <v>2012</v>
      </c>
      <c r="G617">
        <f t="shared" si="38"/>
        <v>5</v>
      </c>
      <c r="H617">
        <f t="shared" si="39"/>
        <v>2</v>
      </c>
      <c r="I617" s="1" t="s">
        <v>15622</v>
      </c>
      <c r="J617" s="1" t="s">
        <v>15626</v>
      </c>
      <c r="K617" s="42">
        <v>1</v>
      </c>
      <c r="L617" s="42">
        <v>0.87</v>
      </c>
      <c r="M617" s="1" t="s">
        <v>15616</v>
      </c>
    </row>
    <row r="618" spans="1:13" x14ac:dyDescent="0.3">
      <c r="A618">
        <v>617</v>
      </c>
      <c r="B618" t="s">
        <v>11364</v>
      </c>
      <c r="C618" t="s">
        <v>4036</v>
      </c>
      <c r="D618" t="s">
        <v>16253</v>
      </c>
      <c r="E618" s="1">
        <f t="shared" si="36"/>
        <v>41030</v>
      </c>
      <c r="F618">
        <f t="shared" si="37"/>
        <v>2012</v>
      </c>
      <c r="G618">
        <f t="shared" si="38"/>
        <v>5</v>
      </c>
      <c r="H618">
        <f t="shared" si="39"/>
        <v>2</v>
      </c>
      <c r="I618" s="1" t="s">
        <v>15622</v>
      </c>
      <c r="J618" s="1" t="s">
        <v>15623</v>
      </c>
      <c r="K618" s="42">
        <v>1</v>
      </c>
      <c r="L618" s="42">
        <v>0.98</v>
      </c>
      <c r="M618" s="1" t="s">
        <v>15616</v>
      </c>
    </row>
    <row r="619" spans="1:13" x14ac:dyDescent="0.3">
      <c r="A619">
        <v>618</v>
      </c>
      <c r="B619" t="s">
        <v>11037</v>
      </c>
      <c r="C619" t="s">
        <v>4360</v>
      </c>
      <c r="D619" t="s">
        <v>16253</v>
      </c>
      <c r="E619" s="1">
        <f t="shared" si="36"/>
        <v>41030</v>
      </c>
      <c r="F619">
        <f t="shared" si="37"/>
        <v>2012</v>
      </c>
      <c r="G619">
        <f t="shared" si="38"/>
        <v>5</v>
      </c>
      <c r="H619">
        <f t="shared" si="39"/>
        <v>2</v>
      </c>
      <c r="I619" s="1" t="s">
        <v>15622</v>
      </c>
      <c r="J619" s="1" t="s">
        <v>15626</v>
      </c>
      <c r="K619" s="42">
        <v>1</v>
      </c>
      <c r="L619" s="42">
        <v>0.94</v>
      </c>
      <c r="M619" s="1" t="s">
        <v>15616</v>
      </c>
    </row>
    <row r="620" spans="1:13" x14ac:dyDescent="0.3">
      <c r="A620">
        <v>619</v>
      </c>
      <c r="B620" t="s">
        <v>7971</v>
      </c>
      <c r="C620" t="s">
        <v>7360</v>
      </c>
      <c r="D620" t="s">
        <v>16254</v>
      </c>
      <c r="E620" s="1">
        <f t="shared" si="36"/>
        <v>41031</v>
      </c>
      <c r="F620">
        <f t="shared" si="37"/>
        <v>2012</v>
      </c>
      <c r="G620">
        <f t="shared" si="38"/>
        <v>5</v>
      </c>
      <c r="H620">
        <f t="shared" si="39"/>
        <v>3</v>
      </c>
      <c r="I620" s="1" t="s">
        <v>15650</v>
      </c>
      <c r="J620" s="1" t="s">
        <v>15626</v>
      </c>
      <c r="K620" s="42">
        <v>1</v>
      </c>
      <c r="L620" s="42">
        <v>1</v>
      </c>
      <c r="M620" s="1" t="s">
        <v>15616</v>
      </c>
    </row>
    <row r="621" spans="1:13" x14ac:dyDescent="0.3">
      <c r="A621">
        <v>620</v>
      </c>
      <c r="B621" t="s">
        <v>10951</v>
      </c>
      <c r="C621" t="s">
        <v>4443</v>
      </c>
      <c r="D621" t="s">
        <v>16254</v>
      </c>
      <c r="E621" s="1">
        <f t="shared" si="36"/>
        <v>41031</v>
      </c>
      <c r="F621">
        <f t="shared" si="37"/>
        <v>2012</v>
      </c>
      <c r="G621">
        <f t="shared" si="38"/>
        <v>5</v>
      </c>
      <c r="H621">
        <f t="shared" si="39"/>
        <v>3</v>
      </c>
      <c r="I621" s="1" t="s">
        <v>15650</v>
      </c>
      <c r="J621" s="1" t="s">
        <v>15626</v>
      </c>
      <c r="K621" s="42">
        <v>0.92</v>
      </c>
      <c r="L621" s="42">
        <v>1</v>
      </c>
      <c r="M621" s="1" t="s">
        <v>15616</v>
      </c>
    </row>
    <row r="622" spans="1:13" x14ac:dyDescent="0.3">
      <c r="A622">
        <v>621</v>
      </c>
      <c r="B622" t="s">
        <v>8932</v>
      </c>
      <c r="C622" t="s">
        <v>6420</v>
      </c>
      <c r="D622" t="s">
        <v>16255</v>
      </c>
      <c r="E622" s="1">
        <f t="shared" si="36"/>
        <v>41033</v>
      </c>
      <c r="F622">
        <f t="shared" si="37"/>
        <v>2012</v>
      </c>
      <c r="G622">
        <f t="shared" si="38"/>
        <v>5</v>
      </c>
      <c r="H622">
        <f t="shared" si="39"/>
        <v>5</v>
      </c>
      <c r="I622" s="1" t="s">
        <v>15622</v>
      </c>
      <c r="J622" s="1" t="s">
        <v>15626</v>
      </c>
      <c r="K622" s="42">
        <v>1</v>
      </c>
      <c r="L622" s="42">
        <v>0.92</v>
      </c>
      <c r="M622" s="1" t="s">
        <v>15616</v>
      </c>
    </row>
    <row r="623" spans="1:13" x14ac:dyDescent="0.3">
      <c r="A623">
        <v>622</v>
      </c>
      <c r="B623" t="s">
        <v>10252</v>
      </c>
      <c r="C623" t="s">
        <v>5127</v>
      </c>
      <c r="D623" t="s">
        <v>16256</v>
      </c>
      <c r="E623" s="1">
        <f t="shared" si="36"/>
        <v>41034</v>
      </c>
      <c r="F623">
        <f t="shared" si="37"/>
        <v>2012</v>
      </c>
      <c r="G623">
        <f t="shared" si="38"/>
        <v>5</v>
      </c>
      <c r="H623">
        <f t="shared" si="39"/>
        <v>6</v>
      </c>
      <c r="I623" s="1" t="s">
        <v>15629</v>
      </c>
      <c r="J623" s="1" t="s">
        <v>15626</v>
      </c>
      <c r="K623" s="42">
        <v>1</v>
      </c>
      <c r="L623" s="42">
        <v>0.87</v>
      </c>
      <c r="M623" s="1" t="s">
        <v>15616</v>
      </c>
    </row>
    <row r="624" spans="1:13" x14ac:dyDescent="0.3">
      <c r="A624">
        <v>623</v>
      </c>
      <c r="B624" t="s">
        <v>11313</v>
      </c>
      <c r="C624" t="s">
        <v>4088</v>
      </c>
      <c r="D624" t="s">
        <v>16256</v>
      </c>
      <c r="E624" s="1">
        <f t="shared" si="36"/>
        <v>41034</v>
      </c>
      <c r="F624">
        <f t="shared" si="37"/>
        <v>2012</v>
      </c>
      <c r="G624">
        <f t="shared" si="38"/>
        <v>5</v>
      </c>
      <c r="H624">
        <f t="shared" si="39"/>
        <v>6</v>
      </c>
      <c r="I624" s="1" t="s">
        <v>15622</v>
      </c>
      <c r="J624" s="1" t="s">
        <v>15626</v>
      </c>
      <c r="K624" s="42">
        <v>0.8</v>
      </c>
      <c r="L624" s="42">
        <v>0.83</v>
      </c>
      <c r="M624" s="1" t="s">
        <v>15616</v>
      </c>
    </row>
    <row r="625" spans="1:13" x14ac:dyDescent="0.3">
      <c r="A625">
        <v>624</v>
      </c>
      <c r="B625" t="s">
        <v>8802</v>
      </c>
      <c r="C625" t="s">
        <v>6546</v>
      </c>
      <c r="D625" t="s">
        <v>16256</v>
      </c>
      <c r="E625" s="1">
        <f t="shared" si="36"/>
        <v>41034</v>
      </c>
      <c r="F625">
        <f t="shared" si="37"/>
        <v>2012</v>
      </c>
      <c r="G625">
        <f t="shared" si="38"/>
        <v>5</v>
      </c>
      <c r="H625">
        <f t="shared" si="39"/>
        <v>6</v>
      </c>
      <c r="I625" s="1" t="s">
        <v>15622</v>
      </c>
      <c r="J625" s="1" t="s">
        <v>15626</v>
      </c>
      <c r="K625" s="42">
        <v>1</v>
      </c>
      <c r="L625" s="42">
        <v>0.96</v>
      </c>
      <c r="M625" s="1" t="s">
        <v>15615</v>
      </c>
    </row>
    <row r="626" spans="1:13" x14ac:dyDescent="0.3">
      <c r="A626">
        <v>625</v>
      </c>
      <c r="B626" t="s">
        <v>9232</v>
      </c>
      <c r="C626" t="s">
        <v>6122</v>
      </c>
      <c r="D626" t="s">
        <v>16257</v>
      </c>
      <c r="E626" s="1">
        <f t="shared" si="36"/>
        <v>41035</v>
      </c>
      <c r="F626">
        <f t="shared" si="37"/>
        <v>2012</v>
      </c>
      <c r="G626">
        <f t="shared" si="38"/>
        <v>5</v>
      </c>
      <c r="H626">
        <f t="shared" si="39"/>
        <v>7</v>
      </c>
      <c r="I626" s="1" t="s">
        <v>15622</v>
      </c>
      <c r="J626" s="1" t="s">
        <v>15626</v>
      </c>
      <c r="K626" s="42">
        <v>1</v>
      </c>
      <c r="L626" s="42">
        <v>0.67</v>
      </c>
      <c r="M626" s="1" t="s">
        <v>15615</v>
      </c>
    </row>
    <row r="627" spans="1:13" x14ac:dyDescent="0.3">
      <c r="A627">
        <v>626</v>
      </c>
      <c r="B627" t="s">
        <v>10661</v>
      </c>
      <c r="C627" t="s">
        <v>4725</v>
      </c>
      <c r="D627" t="s">
        <v>16257</v>
      </c>
      <c r="E627" s="1">
        <f t="shared" si="36"/>
        <v>41035</v>
      </c>
      <c r="F627">
        <f t="shared" si="37"/>
        <v>2012</v>
      </c>
      <c r="G627">
        <f t="shared" si="38"/>
        <v>5</v>
      </c>
      <c r="H627">
        <f t="shared" si="39"/>
        <v>7</v>
      </c>
      <c r="I627" s="1" t="s">
        <v>15622</v>
      </c>
      <c r="J627" s="1" t="s">
        <v>15626</v>
      </c>
      <c r="K627" s="42">
        <v>1</v>
      </c>
      <c r="L627" s="42">
        <v>0.9</v>
      </c>
      <c r="M627" s="1" t="s">
        <v>15615</v>
      </c>
    </row>
    <row r="628" spans="1:13" x14ac:dyDescent="0.3">
      <c r="A628">
        <v>627</v>
      </c>
      <c r="B628" t="s">
        <v>11351</v>
      </c>
      <c r="C628" t="s">
        <v>4049</v>
      </c>
      <c r="D628" t="s">
        <v>16258</v>
      </c>
      <c r="E628" s="1">
        <f t="shared" si="36"/>
        <v>41036</v>
      </c>
      <c r="F628">
        <f t="shared" si="37"/>
        <v>2012</v>
      </c>
      <c r="G628">
        <f t="shared" si="38"/>
        <v>5</v>
      </c>
      <c r="H628">
        <f t="shared" si="39"/>
        <v>1</v>
      </c>
      <c r="I628" s="1" t="s">
        <v>15622</v>
      </c>
      <c r="J628" s="1" t="s">
        <v>15626</v>
      </c>
      <c r="K628" s="42">
        <v>1</v>
      </c>
      <c r="L628" s="42">
        <v>0.93</v>
      </c>
      <c r="M628" s="1" t="s">
        <v>15616</v>
      </c>
    </row>
    <row r="629" spans="1:13" x14ac:dyDescent="0.3">
      <c r="A629">
        <v>628</v>
      </c>
      <c r="B629" t="s">
        <v>11608</v>
      </c>
      <c r="C629" t="s">
        <v>3797</v>
      </c>
      <c r="D629" t="s">
        <v>16258</v>
      </c>
      <c r="E629" s="1">
        <f t="shared" si="36"/>
        <v>41036</v>
      </c>
      <c r="F629">
        <f t="shared" si="37"/>
        <v>2012</v>
      </c>
      <c r="G629">
        <f t="shared" si="38"/>
        <v>5</v>
      </c>
      <c r="H629">
        <f t="shared" si="39"/>
        <v>1</v>
      </c>
      <c r="I629" s="1" t="s">
        <v>15622</v>
      </c>
      <c r="J629" s="1" t="s">
        <v>15626</v>
      </c>
      <c r="K629" s="42">
        <v>1</v>
      </c>
      <c r="L629" s="42">
        <v>0.91</v>
      </c>
      <c r="M629" s="1" t="s">
        <v>15616</v>
      </c>
    </row>
    <row r="630" spans="1:13" x14ac:dyDescent="0.3">
      <c r="A630">
        <v>629</v>
      </c>
      <c r="B630" t="s">
        <v>8531</v>
      </c>
      <c r="C630" t="s">
        <v>6815</v>
      </c>
      <c r="D630" t="s">
        <v>16258</v>
      </c>
      <c r="E630" s="1">
        <f t="shared" si="36"/>
        <v>41036</v>
      </c>
      <c r="F630">
        <f t="shared" si="37"/>
        <v>2012</v>
      </c>
      <c r="G630">
        <f t="shared" si="38"/>
        <v>5</v>
      </c>
      <c r="H630">
        <f t="shared" si="39"/>
        <v>1</v>
      </c>
      <c r="I630" s="1" t="s">
        <v>15622</v>
      </c>
      <c r="J630" s="1" t="s">
        <v>15626</v>
      </c>
      <c r="K630" s="42">
        <v>0.83</v>
      </c>
      <c r="L630" s="42">
        <v>0.91</v>
      </c>
      <c r="M630" s="1" t="s">
        <v>15615</v>
      </c>
    </row>
    <row r="631" spans="1:13" x14ac:dyDescent="0.3">
      <c r="A631">
        <v>630</v>
      </c>
      <c r="B631" t="s">
        <v>7825</v>
      </c>
      <c r="C631" t="s">
        <v>7498</v>
      </c>
      <c r="D631" t="s">
        <v>16258</v>
      </c>
      <c r="E631" s="1">
        <f t="shared" si="36"/>
        <v>41036</v>
      </c>
      <c r="F631">
        <f t="shared" si="37"/>
        <v>2012</v>
      </c>
      <c r="G631">
        <f t="shared" si="38"/>
        <v>5</v>
      </c>
      <c r="H631">
        <f t="shared" si="39"/>
        <v>1</v>
      </c>
      <c r="I631" s="1" t="s">
        <v>15622</v>
      </c>
      <c r="J631" s="1" t="s">
        <v>15628</v>
      </c>
      <c r="K631" s="42">
        <v>0</v>
      </c>
      <c r="L631" s="42">
        <v>0.47</v>
      </c>
      <c r="M631" s="1" t="s">
        <v>15615</v>
      </c>
    </row>
    <row r="632" spans="1:13" x14ac:dyDescent="0.3">
      <c r="A632">
        <v>631</v>
      </c>
      <c r="B632" t="s">
        <v>10980</v>
      </c>
      <c r="C632" t="s">
        <v>4416</v>
      </c>
      <c r="D632" t="s">
        <v>16258</v>
      </c>
      <c r="E632" s="1">
        <f t="shared" si="36"/>
        <v>41036</v>
      </c>
      <c r="F632">
        <f t="shared" si="37"/>
        <v>2012</v>
      </c>
      <c r="G632">
        <f t="shared" si="38"/>
        <v>5</v>
      </c>
      <c r="H632">
        <f t="shared" si="39"/>
        <v>1</v>
      </c>
      <c r="I632" s="1" t="s">
        <v>15625</v>
      </c>
      <c r="J632" s="1" t="s">
        <v>15626</v>
      </c>
      <c r="K632" s="42">
        <v>1</v>
      </c>
      <c r="L632" s="42">
        <v>1</v>
      </c>
      <c r="M632" s="1" t="s">
        <v>15616</v>
      </c>
    </row>
    <row r="633" spans="1:13" x14ac:dyDescent="0.3">
      <c r="A633">
        <v>632</v>
      </c>
      <c r="B633" t="s">
        <v>11046</v>
      </c>
      <c r="C633" t="s">
        <v>4351</v>
      </c>
      <c r="D633" t="s">
        <v>16259</v>
      </c>
      <c r="E633" s="1">
        <f t="shared" si="36"/>
        <v>41037</v>
      </c>
      <c r="F633">
        <f t="shared" si="37"/>
        <v>2012</v>
      </c>
      <c r="G633">
        <f t="shared" si="38"/>
        <v>5</v>
      </c>
      <c r="H633">
        <f t="shared" si="39"/>
        <v>2</v>
      </c>
      <c r="I633" s="1" t="s">
        <v>15622</v>
      </c>
      <c r="J633" s="1" t="s">
        <v>15624</v>
      </c>
      <c r="K633" s="42">
        <v>1</v>
      </c>
      <c r="L633" s="42">
        <v>0.95</v>
      </c>
      <c r="M633" s="1" t="s">
        <v>15616</v>
      </c>
    </row>
    <row r="634" spans="1:13" x14ac:dyDescent="0.3">
      <c r="A634">
        <v>633</v>
      </c>
      <c r="B634" t="s">
        <v>10061</v>
      </c>
      <c r="C634" t="s">
        <v>5313</v>
      </c>
      <c r="D634" t="s">
        <v>16259</v>
      </c>
      <c r="E634" s="1">
        <f t="shared" si="36"/>
        <v>41037</v>
      </c>
      <c r="F634">
        <f t="shared" si="37"/>
        <v>2012</v>
      </c>
      <c r="G634">
        <f t="shared" si="38"/>
        <v>5</v>
      </c>
      <c r="H634">
        <f t="shared" si="39"/>
        <v>2</v>
      </c>
      <c r="I634" s="1" t="s">
        <v>15622</v>
      </c>
      <c r="J634" s="1" t="s">
        <v>15624</v>
      </c>
      <c r="K634" s="42">
        <v>0.9</v>
      </c>
      <c r="L634" s="42">
        <v>0.92</v>
      </c>
      <c r="M634" s="1" t="s">
        <v>15616</v>
      </c>
    </row>
    <row r="635" spans="1:13" x14ac:dyDescent="0.3">
      <c r="A635">
        <v>634</v>
      </c>
      <c r="B635" t="s">
        <v>10096</v>
      </c>
      <c r="C635" t="s">
        <v>5278</v>
      </c>
      <c r="D635" t="s">
        <v>16260</v>
      </c>
      <c r="E635" s="1">
        <f t="shared" si="36"/>
        <v>41038</v>
      </c>
      <c r="F635">
        <f t="shared" si="37"/>
        <v>2012</v>
      </c>
      <c r="G635">
        <f t="shared" si="38"/>
        <v>5</v>
      </c>
      <c r="H635">
        <f t="shared" si="39"/>
        <v>3</v>
      </c>
      <c r="I635" s="1" t="s">
        <v>15622</v>
      </c>
      <c r="J635" s="1" t="s">
        <v>15626</v>
      </c>
      <c r="K635" s="42">
        <v>1</v>
      </c>
      <c r="L635" s="42">
        <v>1</v>
      </c>
      <c r="M635" s="1" t="s">
        <v>15615</v>
      </c>
    </row>
    <row r="636" spans="1:13" x14ac:dyDescent="0.3">
      <c r="A636">
        <v>635</v>
      </c>
      <c r="B636" t="s">
        <v>7684</v>
      </c>
      <c r="C636" t="s">
        <v>7633</v>
      </c>
      <c r="D636" t="s">
        <v>16260</v>
      </c>
      <c r="E636" s="1">
        <f t="shared" si="36"/>
        <v>41038</v>
      </c>
      <c r="F636">
        <f t="shared" si="37"/>
        <v>2012</v>
      </c>
      <c r="G636">
        <f t="shared" si="38"/>
        <v>5</v>
      </c>
      <c r="H636">
        <f t="shared" si="39"/>
        <v>3</v>
      </c>
      <c r="I636" s="1" t="s">
        <v>15622</v>
      </c>
      <c r="J636" s="1" t="s">
        <v>15624</v>
      </c>
      <c r="K636" s="42">
        <v>1</v>
      </c>
      <c r="L636" s="42">
        <v>1</v>
      </c>
      <c r="M636" s="1" t="s">
        <v>15615</v>
      </c>
    </row>
    <row r="637" spans="1:13" x14ac:dyDescent="0.3">
      <c r="A637">
        <v>636</v>
      </c>
      <c r="B637" t="s">
        <v>9995</v>
      </c>
      <c r="C637" t="s">
        <v>5378</v>
      </c>
      <c r="D637" t="s">
        <v>16261</v>
      </c>
      <c r="E637" s="1">
        <f t="shared" si="36"/>
        <v>41039</v>
      </c>
      <c r="F637">
        <f t="shared" si="37"/>
        <v>2012</v>
      </c>
      <c r="G637">
        <f t="shared" si="38"/>
        <v>5</v>
      </c>
      <c r="H637">
        <f t="shared" si="39"/>
        <v>4</v>
      </c>
      <c r="I637" s="1" t="s">
        <v>15622</v>
      </c>
      <c r="J637" s="1" t="s">
        <v>15626</v>
      </c>
      <c r="K637" s="42">
        <v>1</v>
      </c>
      <c r="L637" s="42">
        <v>1</v>
      </c>
      <c r="M637" s="1" t="s">
        <v>15615</v>
      </c>
    </row>
    <row r="638" spans="1:13" x14ac:dyDescent="0.3">
      <c r="A638">
        <v>637</v>
      </c>
      <c r="B638" t="s">
        <v>11161</v>
      </c>
      <c r="C638" t="s">
        <v>4239</v>
      </c>
      <c r="D638" t="s">
        <v>16262</v>
      </c>
      <c r="E638" s="1">
        <f t="shared" si="36"/>
        <v>41040</v>
      </c>
      <c r="F638">
        <f t="shared" si="37"/>
        <v>2012</v>
      </c>
      <c r="G638">
        <f t="shared" si="38"/>
        <v>5</v>
      </c>
      <c r="H638">
        <f t="shared" si="39"/>
        <v>5</v>
      </c>
      <c r="I638" s="1" t="s">
        <v>15622</v>
      </c>
      <c r="J638" s="1" t="s">
        <v>15624</v>
      </c>
      <c r="K638" s="42">
        <v>1</v>
      </c>
      <c r="L638" s="42">
        <v>0.98</v>
      </c>
      <c r="M638" s="1" t="s">
        <v>15616</v>
      </c>
    </row>
    <row r="639" spans="1:13" x14ac:dyDescent="0.3">
      <c r="A639">
        <v>638</v>
      </c>
      <c r="B639" t="s">
        <v>7868</v>
      </c>
      <c r="C639" t="s">
        <v>7460</v>
      </c>
      <c r="D639" t="s">
        <v>16262</v>
      </c>
      <c r="E639" s="1">
        <f t="shared" si="36"/>
        <v>41040</v>
      </c>
      <c r="F639">
        <f t="shared" si="37"/>
        <v>2012</v>
      </c>
      <c r="G639">
        <f t="shared" si="38"/>
        <v>5</v>
      </c>
      <c r="H639">
        <f t="shared" si="39"/>
        <v>5</v>
      </c>
      <c r="I639" s="1" t="s">
        <v>15622</v>
      </c>
      <c r="J639" s="1" t="s">
        <v>15626</v>
      </c>
      <c r="K639" s="42">
        <v>1</v>
      </c>
      <c r="L639" s="42">
        <v>0.81</v>
      </c>
      <c r="M639" s="1" t="s">
        <v>15615</v>
      </c>
    </row>
    <row r="640" spans="1:13" x14ac:dyDescent="0.3">
      <c r="A640">
        <v>639</v>
      </c>
      <c r="B640" t="s">
        <v>9950</v>
      </c>
      <c r="C640" t="s">
        <v>5421</v>
      </c>
      <c r="D640" t="s">
        <v>16263</v>
      </c>
      <c r="E640" s="1">
        <f t="shared" si="36"/>
        <v>41042</v>
      </c>
      <c r="F640">
        <f t="shared" si="37"/>
        <v>2012</v>
      </c>
      <c r="G640">
        <f t="shared" si="38"/>
        <v>5</v>
      </c>
      <c r="H640">
        <f t="shared" si="39"/>
        <v>7</v>
      </c>
      <c r="I640" s="1" t="s">
        <v>15625</v>
      </c>
      <c r="J640" s="1" t="s">
        <v>15623</v>
      </c>
      <c r="K640" s="42">
        <v>1</v>
      </c>
      <c r="L640" s="42">
        <v>0.7</v>
      </c>
      <c r="M640" s="1" t="s">
        <v>15615</v>
      </c>
    </row>
    <row r="641" spans="1:13" x14ac:dyDescent="0.3">
      <c r="A641">
        <v>640</v>
      </c>
      <c r="B641" t="s">
        <v>10097</v>
      </c>
      <c r="C641" t="s">
        <v>3567</v>
      </c>
      <c r="D641" t="s">
        <v>16264</v>
      </c>
      <c r="E641" s="1">
        <f t="shared" si="36"/>
        <v>41043</v>
      </c>
      <c r="F641">
        <f t="shared" si="37"/>
        <v>2012</v>
      </c>
      <c r="G641">
        <f t="shared" si="38"/>
        <v>5</v>
      </c>
      <c r="H641">
        <f t="shared" si="39"/>
        <v>1</v>
      </c>
      <c r="I641" s="1" t="s">
        <v>15622</v>
      </c>
      <c r="J641" s="1" t="s">
        <v>15626</v>
      </c>
      <c r="K641" s="42">
        <v>1</v>
      </c>
      <c r="L641" s="42">
        <v>1</v>
      </c>
      <c r="M641" s="1" t="s">
        <v>15615</v>
      </c>
    </row>
    <row r="642" spans="1:13" x14ac:dyDescent="0.3">
      <c r="A642">
        <v>641</v>
      </c>
      <c r="B642" t="s">
        <v>9114</v>
      </c>
      <c r="C642" t="s">
        <v>6239</v>
      </c>
      <c r="D642" t="s">
        <v>16264</v>
      </c>
      <c r="E642" s="1">
        <f t="shared" si="36"/>
        <v>41043</v>
      </c>
      <c r="F642">
        <f t="shared" si="37"/>
        <v>2012</v>
      </c>
      <c r="G642">
        <f t="shared" si="38"/>
        <v>5</v>
      </c>
      <c r="H642">
        <f t="shared" si="39"/>
        <v>1</v>
      </c>
      <c r="I642" s="1" t="s">
        <v>15622</v>
      </c>
      <c r="J642" s="1" t="s">
        <v>15624</v>
      </c>
      <c r="K642" s="42">
        <v>1</v>
      </c>
      <c r="L642" s="42">
        <v>0.98</v>
      </c>
      <c r="M642" s="1" t="s">
        <v>15616</v>
      </c>
    </row>
    <row r="643" spans="1:13" x14ac:dyDescent="0.3">
      <c r="A643">
        <v>642</v>
      </c>
      <c r="B643" t="s">
        <v>8091</v>
      </c>
      <c r="C643" t="s">
        <v>7242</v>
      </c>
      <c r="D643" t="s">
        <v>16264</v>
      </c>
      <c r="E643" s="1">
        <f t="shared" ref="E643:E706" si="40">DATE(LEFT(D643,4),MID(D643,5,2),RIGHT(D643,2))</f>
        <v>41043</v>
      </c>
      <c r="F643">
        <f t="shared" ref="F643:F706" si="41">YEAR(E643)</f>
        <v>2012</v>
      </c>
      <c r="G643">
        <f t="shared" ref="G643:G706" si="42">MONTH(E643)</f>
        <v>5</v>
      </c>
      <c r="H643">
        <f t="shared" ref="H643:H706" si="43">WEEKDAY(E643,2)</f>
        <v>1</v>
      </c>
      <c r="I643" s="1" t="s">
        <v>15622</v>
      </c>
      <c r="J643" s="1" t="s">
        <v>15626</v>
      </c>
      <c r="K643" s="42">
        <v>1</v>
      </c>
      <c r="L643" s="42">
        <v>0.83</v>
      </c>
      <c r="M643" s="1" t="s">
        <v>15615</v>
      </c>
    </row>
    <row r="644" spans="1:13" x14ac:dyDescent="0.3">
      <c r="A644">
        <v>643</v>
      </c>
      <c r="B644" t="s">
        <v>9771</v>
      </c>
      <c r="C644" t="s">
        <v>5598</v>
      </c>
      <c r="D644" t="s">
        <v>11855</v>
      </c>
      <c r="E644" s="1">
        <f t="shared" si="40"/>
        <v>41045</v>
      </c>
      <c r="F644">
        <f t="shared" si="41"/>
        <v>2012</v>
      </c>
      <c r="G644">
        <f t="shared" si="42"/>
        <v>5</v>
      </c>
      <c r="H644">
        <f t="shared" si="43"/>
        <v>3</v>
      </c>
      <c r="I644" s="1" t="s">
        <v>15622</v>
      </c>
      <c r="J644" s="1" t="s">
        <v>15626</v>
      </c>
      <c r="K644" s="42">
        <v>1</v>
      </c>
      <c r="L644" s="42">
        <v>0.96</v>
      </c>
      <c r="M644" s="1" t="s">
        <v>15616</v>
      </c>
    </row>
    <row r="645" spans="1:13" x14ac:dyDescent="0.3">
      <c r="A645">
        <v>644</v>
      </c>
      <c r="B645" t="s">
        <v>8084</v>
      </c>
      <c r="C645" t="s">
        <v>7249</v>
      </c>
      <c r="D645" t="s">
        <v>16265</v>
      </c>
      <c r="E645" s="1">
        <f t="shared" si="40"/>
        <v>41048</v>
      </c>
      <c r="F645">
        <f t="shared" si="41"/>
        <v>2012</v>
      </c>
      <c r="G645">
        <f t="shared" si="42"/>
        <v>5</v>
      </c>
      <c r="H645">
        <f t="shared" si="43"/>
        <v>6</v>
      </c>
      <c r="I645" s="1" t="s">
        <v>15622</v>
      </c>
      <c r="J645" s="1" t="s">
        <v>15626</v>
      </c>
      <c r="K645" s="42">
        <v>1</v>
      </c>
      <c r="L645" s="42">
        <v>0.77</v>
      </c>
      <c r="M645" s="1" t="s">
        <v>15615</v>
      </c>
    </row>
    <row r="646" spans="1:13" x14ac:dyDescent="0.3">
      <c r="A646">
        <v>645</v>
      </c>
      <c r="B646" t="s">
        <v>11158</v>
      </c>
      <c r="C646" t="s">
        <v>4242</v>
      </c>
      <c r="D646" t="s">
        <v>16266</v>
      </c>
      <c r="E646" s="1">
        <f t="shared" si="40"/>
        <v>41049</v>
      </c>
      <c r="F646">
        <f t="shared" si="41"/>
        <v>2012</v>
      </c>
      <c r="G646">
        <f t="shared" si="42"/>
        <v>5</v>
      </c>
      <c r="H646">
        <f t="shared" si="43"/>
        <v>7</v>
      </c>
      <c r="I646" s="1" t="s">
        <v>15645</v>
      </c>
      <c r="J646" s="1" t="s">
        <v>15623</v>
      </c>
      <c r="K646" s="42">
        <v>0.5</v>
      </c>
      <c r="L646" s="42">
        <v>0.63</v>
      </c>
      <c r="M646" s="1" t="s">
        <v>15615</v>
      </c>
    </row>
    <row r="647" spans="1:13" x14ac:dyDescent="0.3">
      <c r="A647">
        <v>646</v>
      </c>
      <c r="B647" t="s">
        <v>10632</v>
      </c>
      <c r="C647" t="s">
        <v>4754</v>
      </c>
      <c r="D647" t="s">
        <v>16267</v>
      </c>
      <c r="E647" s="1">
        <f t="shared" si="40"/>
        <v>41050</v>
      </c>
      <c r="F647">
        <f t="shared" si="41"/>
        <v>2012</v>
      </c>
      <c r="G647">
        <f t="shared" si="42"/>
        <v>5</v>
      </c>
      <c r="H647">
        <f t="shared" si="43"/>
        <v>1</v>
      </c>
      <c r="I647" s="1" t="s">
        <v>15622</v>
      </c>
      <c r="J647" s="1" t="s">
        <v>15624</v>
      </c>
      <c r="K647" s="42">
        <v>1</v>
      </c>
      <c r="L647" s="42">
        <v>0.94</v>
      </c>
      <c r="M647" s="1" t="s">
        <v>15616</v>
      </c>
    </row>
    <row r="648" spans="1:13" x14ac:dyDescent="0.3">
      <c r="A648">
        <v>647</v>
      </c>
      <c r="B648" t="s">
        <v>7899</v>
      </c>
      <c r="C648" t="s">
        <v>7430</v>
      </c>
      <c r="D648" t="s">
        <v>16267</v>
      </c>
      <c r="E648" s="1">
        <f t="shared" si="40"/>
        <v>41050</v>
      </c>
      <c r="F648">
        <f t="shared" si="41"/>
        <v>2012</v>
      </c>
      <c r="G648">
        <f t="shared" si="42"/>
        <v>5</v>
      </c>
      <c r="H648">
        <f t="shared" si="43"/>
        <v>1</v>
      </c>
      <c r="I648" s="1" t="s">
        <v>15622</v>
      </c>
      <c r="J648" s="1" t="s">
        <v>15623</v>
      </c>
      <c r="K648" s="42">
        <v>1</v>
      </c>
      <c r="L648" s="42">
        <v>1</v>
      </c>
      <c r="M648" s="1" t="s">
        <v>15615</v>
      </c>
    </row>
    <row r="649" spans="1:13" x14ac:dyDescent="0.3">
      <c r="A649">
        <v>648</v>
      </c>
      <c r="B649" t="s">
        <v>10587</v>
      </c>
      <c r="C649" t="s">
        <v>4798</v>
      </c>
      <c r="D649" t="s">
        <v>11856</v>
      </c>
      <c r="E649" s="1">
        <f t="shared" si="40"/>
        <v>41052</v>
      </c>
      <c r="F649">
        <f t="shared" si="41"/>
        <v>2012</v>
      </c>
      <c r="G649">
        <f t="shared" si="42"/>
        <v>5</v>
      </c>
      <c r="H649">
        <f t="shared" si="43"/>
        <v>3</v>
      </c>
      <c r="I649" s="1" t="s">
        <v>15622</v>
      </c>
      <c r="J649" s="1" t="s">
        <v>15626</v>
      </c>
      <c r="K649" s="42">
        <v>1</v>
      </c>
      <c r="L649" s="42">
        <v>0.4</v>
      </c>
      <c r="M649" s="1" t="s">
        <v>15615</v>
      </c>
    </row>
    <row r="650" spans="1:13" x14ac:dyDescent="0.3">
      <c r="A650">
        <v>649</v>
      </c>
      <c r="B650" t="s">
        <v>9490</v>
      </c>
      <c r="C650" t="s">
        <v>5869</v>
      </c>
      <c r="D650" t="s">
        <v>16268</v>
      </c>
      <c r="E650" s="1">
        <f t="shared" si="40"/>
        <v>41053</v>
      </c>
      <c r="F650">
        <f t="shared" si="41"/>
        <v>2012</v>
      </c>
      <c r="G650">
        <f t="shared" si="42"/>
        <v>5</v>
      </c>
      <c r="H650">
        <f t="shared" si="43"/>
        <v>4</v>
      </c>
      <c r="I650" s="1" t="s">
        <v>15629</v>
      </c>
      <c r="J650" s="1" t="s">
        <v>15626</v>
      </c>
      <c r="K650" s="42">
        <v>1</v>
      </c>
      <c r="L650" s="42">
        <v>0.36</v>
      </c>
      <c r="M650" s="1" t="s">
        <v>15615</v>
      </c>
    </row>
    <row r="651" spans="1:13" x14ac:dyDescent="0.3">
      <c r="A651">
        <v>650</v>
      </c>
      <c r="B651" t="s">
        <v>11692</v>
      </c>
      <c r="C651" t="s">
        <v>3714</v>
      </c>
      <c r="D651" t="s">
        <v>16269</v>
      </c>
      <c r="E651" s="1">
        <f t="shared" si="40"/>
        <v>41055</v>
      </c>
      <c r="F651">
        <f t="shared" si="41"/>
        <v>2012</v>
      </c>
      <c r="G651">
        <f t="shared" si="42"/>
        <v>5</v>
      </c>
      <c r="H651">
        <f t="shared" si="43"/>
        <v>6</v>
      </c>
      <c r="I651" s="1" t="s">
        <v>15622</v>
      </c>
      <c r="J651" s="1" t="s">
        <v>15623</v>
      </c>
      <c r="K651" s="42">
        <v>1</v>
      </c>
      <c r="L651" s="42">
        <v>1</v>
      </c>
      <c r="M651" s="1" t="s">
        <v>15616</v>
      </c>
    </row>
    <row r="652" spans="1:13" x14ac:dyDescent="0.3">
      <c r="A652">
        <v>651</v>
      </c>
      <c r="B652" t="s">
        <v>7742</v>
      </c>
      <c r="C652" t="s">
        <v>7579</v>
      </c>
      <c r="D652" t="s">
        <v>11857</v>
      </c>
      <c r="E652" s="1">
        <f t="shared" si="40"/>
        <v>41057</v>
      </c>
      <c r="F652">
        <f t="shared" si="41"/>
        <v>2012</v>
      </c>
      <c r="G652">
        <f t="shared" si="42"/>
        <v>5</v>
      </c>
      <c r="H652">
        <f t="shared" si="43"/>
        <v>1</v>
      </c>
      <c r="I652" s="1" t="s">
        <v>15631</v>
      </c>
      <c r="J652" s="1" t="s">
        <v>15624</v>
      </c>
      <c r="K652" s="42">
        <v>1</v>
      </c>
      <c r="L652" s="42">
        <v>0.93</v>
      </c>
      <c r="M652" s="1" t="s">
        <v>15615</v>
      </c>
    </row>
    <row r="653" spans="1:13" x14ac:dyDescent="0.3">
      <c r="A653">
        <v>652</v>
      </c>
      <c r="B653" t="s">
        <v>7844</v>
      </c>
      <c r="C653" t="s">
        <v>7480</v>
      </c>
      <c r="D653" t="s">
        <v>11857</v>
      </c>
      <c r="E653" s="1">
        <f t="shared" si="40"/>
        <v>41057</v>
      </c>
      <c r="F653">
        <f t="shared" si="41"/>
        <v>2012</v>
      </c>
      <c r="G653">
        <f t="shared" si="42"/>
        <v>5</v>
      </c>
      <c r="H653">
        <f t="shared" si="43"/>
        <v>1</v>
      </c>
      <c r="I653" s="1" t="s">
        <v>15622</v>
      </c>
      <c r="J653" s="1" t="s">
        <v>15624</v>
      </c>
      <c r="K653" s="42">
        <v>1</v>
      </c>
      <c r="L653" s="42">
        <v>0.93</v>
      </c>
      <c r="M653" s="1" t="s">
        <v>15616</v>
      </c>
    </row>
    <row r="654" spans="1:13" x14ac:dyDescent="0.3">
      <c r="A654">
        <v>653</v>
      </c>
      <c r="B654" t="s">
        <v>9487</v>
      </c>
      <c r="C654" t="s">
        <v>5872</v>
      </c>
      <c r="D654" t="s">
        <v>16270</v>
      </c>
      <c r="E654" s="1">
        <f t="shared" si="40"/>
        <v>41058</v>
      </c>
      <c r="F654">
        <f t="shared" si="41"/>
        <v>2012</v>
      </c>
      <c r="G654">
        <f t="shared" si="42"/>
        <v>5</v>
      </c>
      <c r="H654">
        <f t="shared" si="43"/>
        <v>2</v>
      </c>
      <c r="I654" s="1" t="s">
        <v>15622</v>
      </c>
      <c r="J654" s="1" t="s">
        <v>15626</v>
      </c>
      <c r="K654" s="42">
        <v>1</v>
      </c>
      <c r="L654" s="42">
        <v>0.79</v>
      </c>
      <c r="M654" s="1" t="s">
        <v>15616</v>
      </c>
    </row>
    <row r="655" spans="1:13" x14ac:dyDescent="0.3">
      <c r="A655">
        <v>654</v>
      </c>
      <c r="B655" t="s">
        <v>8622</v>
      </c>
      <c r="C655" t="s">
        <v>6725</v>
      </c>
      <c r="D655" t="s">
        <v>16270</v>
      </c>
      <c r="E655" s="1">
        <f t="shared" si="40"/>
        <v>41058</v>
      </c>
      <c r="F655">
        <f t="shared" si="41"/>
        <v>2012</v>
      </c>
      <c r="G655">
        <f t="shared" si="42"/>
        <v>5</v>
      </c>
      <c r="H655">
        <f t="shared" si="43"/>
        <v>2</v>
      </c>
      <c r="I655" s="1" t="s">
        <v>15622</v>
      </c>
      <c r="J655" s="1" t="s">
        <v>15623</v>
      </c>
      <c r="K655" s="42">
        <v>1</v>
      </c>
      <c r="L655" s="42">
        <v>0</v>
      </c>
      <c r="M655" s="1" t="s">
        <v>15615</v>
      </c>
    </row>
    <row r="656" spans="1:13" x14ac:dyDescent="0.3">
      <c r="A656">
        <v>655</v>
      </c>
      <c r="B656" t="s">
        <v>7786</v>
      </c>
      <c r="C656" t="s">
        <v>7536</v>
      </c>
      <c r="D656" t="s">
        <v>16270</v>
      </c>
      <c r="E656" s="1">
        <f t="shared" si="40"/>
        <v>41058</v>
      </c>
      <c r="F656">
        <f t="shared" si="41"/>
        <v>2012</v>
      </c>
      <c r="G656">
        <f t="shared" si="42"/>
        <v>5</v>
      </c>
      <c r="H656">
        <f t="shared" si="43"/>
        <v>2</v>
      </c>
      <c r="I656" s="1" t="s">
        <v>15622</v>
      </c>
      <c r="J656" s="1" t="s">
        <v>15626</v>
      </c>
      <c r="K656" s="42">
        <v>1</v>
      </c>
      <c r="L656" s="42">
        <v>0.98</v>
      </c>
      <c r="M656" s="1" t="s">
        <v>15616</v>
      </c>
    </row>
    <row r="657" spans="1:13" x14ac:dyDescent="0.3">
      <c r="A657">
        <v>656</v>
      </c>
      <c r="B657" t="s">
        <v>8070</v>
      </c>
      <c r="C657" t="s">
        <v>7263</v>
      </c>
      <c r="D657" t="s">
        <v>16270</v>
      </c>
      <c r="E657" s="1">
        <f t="shared" si="40"/>
        <v>41058</v>
      </c>
      <c r="F657">
        <f t="shared" si="41"/>
        <v>2012</v>
      </c>
      <c r="G657">
        <f t="shared" si="42"/>
        <v>5</v>
      </c>
      <c r="H657">
        <f t="shared" si="43"/>
        <v>2</v>
      </c>
      <c r="I657" s="1" t="s">
        <v>15622</v>
      </c>
      <c r="J657" s="1" t="s">
        <v>15626</v>
      </c>
      <c r="K657" s="42">
        <v>1</v>
      </c>
      <c r="L657" s="42">
        <v>1</v>
      </c>
      <c r="M657" s="1" t="s">
        <v>15615</v>
      </c>
    </row>
    <row r="658" spans="1:13" x14ac:dyDescent="0.3">
      <c r="A658">
        <v>657</v>
      </c>
      <c r="B658" t="s">
        <v>10562</v>
      </c>
      <c r="C658" t="s">
        <v>4822</v>
      </c>
      <c r="D658" t="s">
        <v>16270</v>
      </c>
      <c r="E658" s="1">
        <f t="shared" si="40"/>
        <v>41058</v>
      </c>
      <c r="F658">
        <f t="shared" si="41"/>
        <v>2012</v>
      </c>
      <c r="G658">
        <f t="shared" si="42"/>
        <v>5</v>
      </c>
      <c r="H658">
        <f t="shared" si="43"/>
        <v>2</v>
      </c>
      <c r="I658" s="1" t="s">
        <v>15625</v>
      </c>
      <c r="J658" s="1" t="s">
        <v>15626</v>
      </c>
      <c r="K658" s="42">
        <v>1</v>
      </c>
      <c r="L658" s="42">
        <v>1</v>
      </c>
      <c r="M658" s="1" t="s">
        <v>15615</v>
      </c>
    </row>
    <row r="659" spans="1:13" x14ac:dyDescent="0.3">
      <c r="A659">
        <v>658</v>
      </c>
      <c r="B659" t="s">
        <v>7823</v>
      </c>
      <c r="C659" t="s">
        <v>7500</v>
      </c>
      <c r="D659" t="s">
        <v>16271</v>
      </c>
      <c r="E659" s="1">
        <f t="shared" si="40"/>
        <v>41061</v>
      </c>
      <c r="F659">
        <f t="shared" si="41"/>
        <v>2012</v>
      </c>
      <c r="G659">
        <f t="shared" si="42"/>
        <v>6</v>
      </c>
      <c r="H659">
        <f t="shared" si="43"/>
        <v>5</v>
      </c>
      <c r="I659" s="1" t="s">
        <v>15622</v>
      </c>
      <c r="J659" s="1" t="s">
        <v>15624</v>
      </c>
      <c r="K659" s="42">
        <v>1</v>
      </c>
      <c r="L659" s="42">
        <v>0.97</v>
      </c>
      <c r="M659" s="1" t="s">
        <v>15615</v>
      </c>
    </row>
    <row r="660" spans="1:13" x14ac:dyDescent="0.3">
      <c r="A660">
        <v>659</v>
      </c>
      <c r="B660" t="s">
        <v>9770</v>
      </c>
      <c r="C660" t="s">
        <v>5599</v>
      </c>
      <c r="D660" t="s">
        <v>16271</v>
      </c>
      <c r="E660" s="1">
        <f t="shared" si="40"/>
        <v>41061</v>
      </c>
      <c r="F660">
        <f t="shared" si="41"/>
        <v>2012</v>
      </c>
      <c r="G660">
        <f t="shared" si="42"/>
        <v>6</v>
      </c>
      <c r="H660">
        <f t="shared" si="43"/>
        <v>5</v>
      </c>
      <c r="I660" s="1" t="s">
        <v>15622</v>
      </c>
      <c r="J660" s="1" t="s">
        <v>15624</v>
      </c>
      <c r="K660" s="42">
        <v>1</v>
      </c>
      <c r="L660" s="42">
        <v>0.83</v>
      </c>
      <c r="M660" s="1" t="s">
        <v>15616</v>
      </c>
    </row>
    <row r="661" spans="1:13" x14ac:dyDescent="0.3">
      <c r="A661">
        <v>660</v>
      </c>
      <c r="B661" t="s">
        <v>10060</v>
      </c>
      <c r="C661" t="s">
        <v>5314</v>
      </c>
      <c r="D661" t="s">
        <v>16271</v>
      </c>
      <c r="E661" s="1">
        <f t="shared" si="40"/>
        <v>41061</v>
      </c>
      <c r="F661">
        <f t="shared" si="41"/>
        <v>2012</v>
      </c>
      <c r="G661">
        <f t="shared" si="42"/>
        <v>6</v>
      </c>
      <c r="H661">
        <f t="shared" si="43"/>
        <v>5</v>
      </c>
      <c r="I661" s="1" t="s">
        <v>15645</v>
      </c>
      <c r="J661" s="1" t="s">
        <v>15626</v>
      </c>
      <c r="K661" s="42">
        <v>1</v>
      </c>
      <c r="L661" s="42">
        <v>1</v>
      </c>
      <c r="M661" s="1" t="s">
        <v>15616</v>
      </c>
    </row>
    <row r="662" spans="1:13" x14ac:dyDescent="0.3">
      <c r="A662">
        <v>661</v>
      </c>
      <c r="B662" t="s">
        <v>11661</v>
      </c>
      <c r="C662" t="s">
        <v>3744</v>
      </c>
      <c r="D662" t="s">
        <v>16271</v>
      </c>
      <c r="E662" s="1">
        <f t="shared" si="40"/>
        <v>41061</v>
      </c>
      <c r="F662">
        <f t="shared" si="41"/>
        <v>2012</v>
      </c>
      <c r="G662">
        <f t="shared" si="42"/>
        <v>6</v>
      </c>
      <c r="H662">
        <f t="shared" si="43"/>
        <v>5</v>
      </c>
      <c r="I662" s="1" t="s">
        <v>15622</v>
      </c>
      <c r="J662" s="1" t="s">
        <v>15624</v>
      </c>
      <c r="K662" s="42">
        <v>1</v>
      </c>
      <c r="L662" s="42">
        <v>0.69</v>
      </c>
      <c r="M662" s="1" t="s">
        <v>15616</v>
      </c>
    </row>
    <row r="663" spans="1:13" x14ac:dyDescent="0.3">
      <c r="A663">
        <v>662</v>
      </c>
      <c r="B663" t="s">
        <v>9504</v>
      </c>
      <c r="C663" t="s">
        <v>5856</v>
      </c>
      <c r="D663" t="s">
        <v>16272</v>
      </c>
      <c r="E663" s="1">
        <f t="shared" si="40"/>
        <v>41062</v>
      </c>
      <c r="F663">
        <f t="shared" si="41"/>
        <v>2012</v>
      </c>
      <c r="G663">
        <f t="shared" si="42"/>
        <v>6</v>
      </c>
      <c r="H663">
        <f t="shared" si="43"/>
        <v>6</v>
      </c>
      <c r="I663" s="1" t="s">
        <v>15622</v>
      </c>
      <c r="J663" s="1" t="s">
        <v>15626</v>
      </c>
      <c r="K663" s="42">
        <v>1</v>
      </c>
      <c r="L663" s="42">
        <v>0.86</v>
      </c>
      <c r="M663" s="1" t="s">
        <v>15616</v>
      </c>
    </row>
    <row r="664" spans="1:13" x14ac:dyDescent="0.3">
      <c r="A664">
        <v>663</v>
      </c>
      <c r="B664" t="s">
        <v>11602</v>
      </c>
      <c r="C664" t="s">
        <v>3803</v>
      </c>
      <c r="D664" t="s">
        <v>16273</v>
      </c>
      <c r="E664" s="1">
        <f t="shared" si="40"/>
        <v>41063</v>
      </c>
      <c r="F664">
        <f t="shared" si="41"/>
        <v>2012</v>
      </c>
      <c r="G664">
        <f t="shared" si="42"/>
        <v>6</v>
      </c>
      <c r="H664">
        <f t="shared" si="43"/>
        <v>7</v>
      </c>
      <c r="I664" s="1" t="s">
        <v>15622</v>
      </c>
      <c r="J664" s="1" t="s">
        <v>15623</v>
      </c>
      <c r="K664" s="42">
        <v>0.9</v>
      </c>
      <c r="L664" s="42">
        <v>0.92</v>
      </c>
      <c r="M664" s="1" t="s">
        <v>15616</v>
      </c>
    </row>
    <row r="665" spans="1:13" x14ac:dyDescent="0.3">
      <c r="A665">
        <v>664</v>
      </c>
      <c r="B665" t="s">
        <v>11210</v>
      </c>
      <c r="C665" t="s">
        <v>4190</v>
      </c>
      <c r="D665" t="s">
        <v>16274</v>
      </c>
      <c r="E665" s="1">
        <f t="shared" si="40"/>
        <v>41064</v>
      </c>
      <c r="F665">
        <f t="shared" si="41"/>
        <v>2012</v>
      </c>
      <c r="G665">
        <f t="shared" si="42"/>
        <v>6</v>
      </c>
      <c r="H665">
        <f t="shared" si="43"/>
        <v>1</v>
      </c>
      <c r="I665" s="1" t="s">
        <v>15622</v>
      </c>
      <c r="J665" s="1" t="s">
        <v>15626</v>
      </c>
      <c r="K665" s="42">
        <v>1</v>
      </c>
      <c r="L665" s="42">
        <v>0.97</v>
      </c>
      <c r="M665" s="1" t="s">
        <v>15616</v>
      </c>
    </row>
    <row r="666" spans="1:13" x14ac:dyDescent="0.3">
      <c r="A666">
        <v>665</v>
      </c>
      <c r="B666" t="s">
        <v>10826</v>
      </c>
      <c r="C666" t="s">
        <v>4567</v>
      </c>
      <c r="D666" t="s">
        <v>16274</v>
      </c>
      <c r="E666" s="1">
        <f t="shared" si="40"/>
        <v>41064</v>
      </c>
      <c r="F666">
        <f t="shared" si="41"/>
        <v>2012</v>
      </c>
      <c r="G666">
        <f t="shared" si="42"/>
        <v>6</v>
      </c>
      <c r="H666">
        <f t="shared" si="43"/>
        <v>1</v>
      </c>
      <c r="I666" s="1" t="s">
        <v>15622</v>
      </c>
      <c r="J666" s="1" t="s">
        <v>15624</v>
      </c>
      <c r="K666" s="42">
        <v>1</v>
      </c>
      <c r="L666" s="42">
        <v>0.83</v>
      </c>
      <c r="M666" s="1" t="s">
        <v>15615</v>
      </c>
    </row>
    <row r="667" spans="1:13" x14ac:dyDescent="0.3">
      <c r="A667">
        <v>666</v>
      </c>
      <c r="B667" t="s">
        <v>9453</v>
      </c>
      <c r="C667" t="s">
        <v>5906</v>
      </c>
      <c r="D667" t="s">
        <v>16274</v>
      </c>
      <c r="E667" s="1">
        <f t="shared" si="40"/>
        <v>41064</v>
      </c>
      <c r="F667">
        <f t="shared" si="41"/>
        <v>2012</v>
      </c>
      <c r="G667">
        <f t="shared" si="42"/>
        <v>6</v>
      </c>
      <c r="H667">
        <f t="shared" si="43"/>
        <v>1</v>
      </c>
      <c r="I667" s="1" t="s">
        <v>15642</v>
      </c>
      <c r="J667" s="1" t="s">
        <v>15623</v>
      </c>
      <c r="K667" s="42">
        <v>0.71</v>
      </c>
      <c r="L667" s="42">
        <v>0.54</v>
      </c>
      <c r="M667" s="1" t="s">
        <v>15615</v>
      </c>
    </row>
    <row r="668" spans="1:13" x14ac:dyDescent="0.3">
      <c r="A668">
        <v>667</v>
      </c>
      <c r="B668" t="s">
        <v>9117</v>
      </c>
      <c r="C668" t="s">
        <v>6236</v>
      </c>
      <c r="D668" t="s">
        <v>16275</v>
      </c>
      <c r="E668" s="1">
        <f t="shared" si="40"/>
        <v>41065</v>
      </c>
      <c r="F668">
        <f t="shared" si="41"/>
        <v>2012</v>
      </c>
      <c r="G668">
        <f t="shared" si="42"/>
        <v>6</v>
      </c>
      <c r="H668">
        <f t="shared" si="43"/>
        <v>2</v>
      </c>
      <c r="I668" s="1" t="s">
        <v>15714</v>
      </c>
      <c r="J668" s="1" t="s">
        <v>15623</v>
      </c>
      <c r="K668" s="42">
        <v>0.75</v>
      </c>
      <c r="L668" s="42">
        <v>1</v>
      </c>
      <c r="M668" s="1" t="s">
        <v>15615</v>
      </c>
    </row>
    <row r="669" spans="1:13" x14ac:dyDescent="0.3">
      <c r="A669">
        <v>668</v>
      </c>
      <c r="B669" t="s">
        <v>9982</v>
      </c>
      <c r="C669" t="s">
        <v>5391</v>
      </c>
      <c r="D669" t="s">
        <v>16275</v>
      </c>
      <c r="E669" s="1">
        <f t="shared" si="40"/>
        <v>41065</v>
      </c>
      <c r="F669">
        <f t="shared" si="41"/>
        <v>2012</v>
      </c>
      <c r="G669">
        <f t="shared" si="42"/>
        <v>6</v>
      </c>
      <c r="H669">
        <f t="shared" si="43"/>
        <v>2</v>
      </c>
      <c r="I669" s="1" t="s">
        <v>15622</v>
      </c>
      <c r="J669" s="1" t="s">
        <v>15624</v>
      </c>
      <c r="K669" s="42">
        <v>0.9</v>
      </c>
      <c r="L669" s="42">
        <v>0.94</v>
      </c>
      <c r="M669" s="1" t="s">
        <v>15615</v>
      </c>
    </row>
    <row r="670" spans="1:13" x14ac:dyDescent="0.3">
      <c r="A670">
        <v>669</v>
      </c>
      <c r="B670" t="s">
        <v>11267</v>
      </c>
      <c r="C670" t="s">
        <v>4134</v>
      </c>
      <c r="D670" t="s">
        <v>16275</v>
      </c>
      <c r="E670" s="1">
        <f t="shared" si="40"/>
        <v>41065</v>
      </c>
      <c r="F670">
        <f t="shared" si="41"/>
        <v>2012</v>
      </c>
      <c r="G670">
        <f t="shared" si="42"/>
        <v>6</v>
      </c>
      <c r="H670">
        <f t="shared" si="43"/>
        <v>2</v>
      </c>
      <c r="I670" s="1" t="s">
        <v>15622</v>
      </c>
      <c r="J670" s="1" t="s">
        <v>15626</v>
      </c>
      <c r="K670" s="42">
        <v>0.88</v>
      </c>
      <c r="L670" s="42">
        <v>0.5</v>
      </c>
      <c r="M670" s="1" t="s">
        <v>15615</v>
      </c>
    </row>
    <row r="671" spans="1:13" x14ac:dyDescent="0.3">
      <c r="A671">
        <v>670</v>
      </c>
      <c r="B671" t="s">
        <v>10640</v>
      </c>
      <c r="C671" t="s">
        <v>4746</v>
      </c>
      <c r="D671" t="s">
        <v>16276</v>
      </c>
      <c r="E671" s="1">
        <f t="shared" si="40"/>
        <v>41071</v>
      </c>
      <c r="F671">
        <f t="shared" si="41"/>
        <v>2012</v>
      </c>
      <c r="G671">
        <f t="shared" si="42"/>
        <v>6</v>
      </c>
      <c r="H671">
        <f t="shared" si="43"/>
        <v>1</v>
      </c>
      <c r="I671" s="1" t="s">
        <v>15622</v>
      </c>
      <c r="J671" s="1" t="s">
        <v>15626</v>
      </c>
      <c r="K671" s="42">
        <v>1</v>
      </c>
      <c r="L671" s="42">
        <v>1</v>
      </c>
      <c r="M671" s="1" t="s">
        <v>15616</v>
      </c>
    </row>
    <row r="672" spans="1:13" x14ac:dyDescent="0.3">
      <c r="A672">
        <v>671</v>
      </c>
      <c r="B672" t="s">
        <v>9410</v>
      </c>
      <c r="C672" t="s">
        <v>5947</v>
      </c>
      <c r="D672" t="s">
        <v>16276</v>
      </c>
      <c r="E672" s="1">
        <f t="shared" si="40"/>
        <v>41071</v>
      </c>
      <c r="F672">
        <f t="shared" si="41"/>
        <v>2012</v>
      </c>
      <c r="G672">
        <f t="shared" si="42"/>
        <v>6</v>
      </c>
      <c r="H672">
        <f t="shared" si="43"/>
        <v>1</v>
      </c>
      <c r="I672" s="1" t="s">
        <v>15622</v>
      </c>
      <c r="J672" s="1" t="s">
        <v>15628</v>
      </c>
      <c r="K672" s="42">
        <v>0</v>
      </c>
      <c r="L672" s="42">
        <v>0</v>
      </c>
      <c r="M672" s="1" t="s">
        <v>15615</v>
      </c>
    </row>
    <row r="673" spans="1:13" x14ac:dyDescent="0.3">
      <c r="A673">
        <v>672</v>
      </c>
      <c r="B673" t="s">
        <v>10123</v>
      </c>
      <c r="C673" t="s">
        <v>5254</v>
      </c>
      <c r="D673" t="s">
        <v>16276</v>
      </c>
      <c r="E673" s="1">
        <f t="shared" si="40"/>
        <v>41071</v>
      </c>
      <c r="F673">
        <f t="shared" si="41"/>
        <v>2012</v>
      </c>
      <c r="G673">
        <f t="shared" si="42"/>
        <v>6</v>
      </c>
      <c r="H673">
        <f t="shared" si="43"/>
        <v>1</v>
      </c>
      <c r="I673" s="1" t="s">
        <v>15622</v>
      </c>
      <c r="J673" s="1" t="s">
        <v>15626</v>
      </c>
      <c r="K673" s="42">
        <v>1</v>
      </c>
      <c r="L673" s="42">
        <v>1</v>
      </c>
      <c r="M673" s="1" t="s">
        <v>15615</v>
      </c>
    </row>
    <row r="674" spans="1:13" x14ac:dyDescent="0.3">
      <c r="A674">
        <v>673</v>
      </c>
      <c r="B674" t="s">
        <v>8578</v>
      </c>
      <c r="C674" t="s">
        <v>6769</v>
      </c>
      <c r="D674" t="s">
        <v>16276</v>
      </c>
      <c r="E674" s="1">
        <f t="shared" si="40"/>
        <v>41071</v>
      </c>
      <c r="F674">
        <f t="shared" si="41"/>
        <v>2012</v>
      </c>
      <c r="G674">
        <f t="shared" si="42"/>
        <v>6</v>
      </c>
      <c r="H674">
        <f t="shared" si="43"/>
        <v>1</v>
      </c>
      <c r="I674" s="1" t="s">
        <v>15622</v>
      </c>
      <c r="J674" s="1" t="s">
        <v>15623</v>
      </c>
      <c r="K674" s="42">
        <v>1</v>
      </c>
      <c r="L674" s="42">
        <v>0.33</v>
      </c>
      <c r="M674" s="1" t="s">
        <v>15616</v>
      </c>
    </row>
    <row r="675" spans="1:13" x14ac:dyDescent="0.3">
      <c r="A675">
        <v>674</v>
      </c>
      <c r="B675" t="s">
        <v>10000</v>
      </c>
      <c r="C675" t="s">
        <v>5373</v>
      </c>
      <c r="D675" t="s">
        <v>16276</v>
      </c>
      <c r="E675" s="1">
        <f t="shared" si="40"/>
        <v>41071</v>
      </c>
      <c r="F675">
        <f t="shared" si="41"/>
        <v>2012</v>
      </c>
      <c r="G675">
        <f t="shared" si="42"/>
        <v>6</v>
      </c>
      <c r="H675">
        <f t="shared" si="43"/>
        <v>1</v>
      </c>
      <c r="I675" s="1" t="s">
        <v>15622</v>
      </c>
      <c r="J675" s="1" t="s">
        <v>15626</v>
      </c>
      <c r="K675" s="42">
        <v>1</v>
      </c>
      <c r="L675" s="42">
        <v>0.75</v>
      </c>
      <c r="M675" s="1" t="s">
        <v>15615</v>
      </c>
    </row>
    <row r="676" spans="1:13" x14ac:dyDescent="0.3">
      <c r="A676">
        <v>675</v>
      </c>
      <c r="B676" t="s">
        <v>9371</v>
      </c>
      <c r="C676" t="s">
        <v>5986</v>
      </c>
      <c r="D676" t="s">
        <v>16277</v>
      </c>
      <c r="E676" s="1">
        <f t="shared" si="40"/>
        <v>41072</v>
      </c>
      <c r="F676">
        <f t="shared" si="41"/>
        <v>2012</v>
      </c>
      <c r="G676">
        <f t="shared" si="42"/>
        <v>6</v>
      </c>
      <c r="H676">
        <f t="shared" si="43"/>
        <v>2</v>
      </c>
      <c r="I676" s="1" t="s">
        <v>15622</v>
      </c>
      <c r="J676" s="1" t="s">
        <v>15626</v>
      </c>
      <c r="K676" s="42">
        <v>1</v>
      </c>
      <c r="L676" s="42">
        <v>1</v>
      </c>
      <c r="M676" s="1" t="s">
        <v>15616</v>
      </c>
    </row>
    <row r="677" spans="1:13" x14ac:dyDescent="0.3">
      <c r="A677">
        <v>676</v>
      </c>
      <c r="B677" t="s">
        <v>7817</v>
      </c>
      <c r="C677" t="s">
        <v>7506</v>
      </c>
      <c r="D677" t="s">
        <v>16278</v>
      </c>
      <c r="E677" s="1">
        <f t="shared" si="40"/>
        <v>41073</v>
      </c>
      <c r="F677">
        <f t="shared" si="41"/>
        <v>2012</v>
      </c>
      <c r="G677">
        <f t="shared" si="42"/>
        <v>6</v>
      </c>
      <c r="H677">
        <f t="shared" si="43"/>
        <v>3</v>
      </c>
      <c r="I677" s="1" t="s">
        <v>15622</v>
      </c>
      <c r="J677" s="1" t="s">
        <v>15624</v>
      </c>
      <c r="K677" s="42">
        <v>1</v>
      </c>
      <c r="L677" s="42">
        <v>1</v>
      </c>
      <c r="M677" s="1" t="s">
        <v>15615</v>
      </c>
    </row>
    <row r="678" spans="1:13" x14ac:dyDescent="0.3">
      <c r="A678">
        <v>677</v>
      </c>
      <c r="B678" t="s">
        <v>7920</v>
      </c>
      <c r="C678" t="s">
        <v>7410</v>
      </c>
      <c r="D678" t="s">
        <v>16278</v>
      </c>
      <c r="E678" s="1">
        <f t="shared" si="40"/>
        <v>41073</v>
      </c>
      <c r="F678">
        <f t="shared" si="41"/>
        <v>2012</v>
      </c>
      <c r="G678">
        <f t="shared" si="42"/>
        <v>6</v>
      </c>
      <c r="H678">
        <f t="shared" si="43"/>
        <v>3</v>
      </c>
      <c r="I678" s="1" t="s">
        <v>15622</v>
      </c>
      <c r="J678" s="1" t="s">
        <v>15624</v>
      </c>
      <c r="K678" s="42">
        <v>1</v>
      </c>
      <c r="L678" s="42">
        <v>1</v>
      </c>
      <c r="M678" s="1" t="s">
        <v>15616</v>
      </c>
    </row>
    <row r="679" spans="1:13" x14ac:dyDescent="0.3">
      <c r="A679">
        <v>678</v>
      </c>
      <c r="B679" t="s">
        <v>10495</v>
      </c>
      <c r="C679" t="s">
        <v>4888</v>
      </c>
      <c r="D679" t="s">
        <v>16278</v>
      </c>
      <c r="E679" s="1">
        <f t="shared" si="40"/>
        <v>41073</v>
      </c>
      <c r="F679">
        <f t="shared" si="41"/>
        <v>2012</v>
      </c>
      <c r="G679">
        <f t="shared" si="42"/>
        <v>6</v>
      </c>
      <c r="H679">
        <f t="shared" si="43"/>
        <v>3</v>
      </c>
      <c r="I679" s="1" t="s">
        <v>15622</v>
      </c>
      <c r="J679" s="1" t="s">
        <v>15624</v>
      </c>
      <c r="K679" s="42">
        <v>1</v>
      </c>
      <c r="L679" s="42">
        <v>0.89</v>
      </c>
      <c r="M679" s="1" t="s">
        <v>15615</v>
      </c>
    </row>
    <row r="680" spans="1:13" x14ac:dyDescent="0.3">
      <c r="A680">
        <v>679</v>
      </c>
      <c r="B680" t="s">
        <v>8890</v>
      </c>
      <c r="C680" t="s">
        <v>6461</v>
      </c>
      <c r="D680" t="s">
        <v>16279</v>
      </c>
      <c r="E680" s="1">
        <f t="shared" si="40"/>
        <v>41074</v>
      </c>
      <c r="F680">
        <f t="shared" si="41"/>
        <v>2012</v>
      </c>
      <c r="G680">
        <f t="shared" si="42"/>
        <v>6</v>
      </c>
      <c r="H680">
        <f t="shared" si="43"/>
        <v>4</v>
      </c>
      <c r="I680" s="1" t="s">
        <v>15622</v>
      </c>
      <c r="J680" s="1" t="s">
        <v>15626</v>
      </c>
      <c r="K680" s="42">
        <v>0.92</v>
      </c>
      <c r="L680" s="42">
        <v>0.95</v>
      </c>
      <c r="M680" s="1" t="s">
        <v>15616</v>
      </c>
    </row>
    <row r="681" spans="1:13" x14ac:dyDescent="0.3">
      <c r="A681">
        <v>680</v>
      </c>
      <c r="B681" t="s">
        <v>10438</v>
      </c>
      <c r="C681" t="s">
        <v>4943</v>
      </c>
      <c r="D681" t="s">
        <v>16279</v>
      </c>
      <c r="E681" s="1">
        <f t="shared" si="40"/>
        <v>41074</v>
      </c>
      <c r="F681">
        <f t="shared" si="41"/>
        <v>2012</v>
      </c>
      <c r="G681">
        <f t="shared" si="42"/>
        <v>6</v>
      </c>
      <c r="H681">
        <f t="shared" si="43"/>
        <v>4</v>
      </c>
      <c r="I681" s="1" t="s">
        <v>15622</v>
      </c>
      <c r="J681" s="1" t="s">
        <v>15626</v>
      </c>
      <c r="K681" s="42">
        <v>0.9</v>
      </c>
      <c r="L681" s="42">
        <v>0.4</v>
      </c>
      <c r="M681" s="1" t="s">
        <v>15615</v>
      </c>
    </row>
    <row r="682" spans="1:13" x14ac:dyDescent="0.3">
      <c r="A682">
        <v>681</v>
      </c>
      <c r="B682" t="s">
        <v>8879</v>
      </c>
      <c r="C682" t="s">
        <v>6471</v>
      </c>
      <c r="D682" t="s">
        <v>16279</v>
      </c>
      <c r="E682" s="1">
        <f t="shared" si="40"/>
        <v>41074</v>
      </c>
      <c r="F682">
        <f t="shared" si="41"/>
        <v>2012</v>
      </c>
      <c r="G682">
        <f t="shared" si="42"/>
        <v>6</v>
      </c>
      <c r="H682">
        <f t="shared" si="43"/>
        <v>4</v>
      </c>
      <c r="I682" s="1" t="s">
        <v>15622</v>
      </c>
      <c r="J682" s="1" t="s">
        <v>15624</v>
      </c>
      <c r="K682" s="42">
        <v>1</v>
      </c>
      <c r="L682" s="42">
        <v>0.8</v>
      </c>
      <c r="M682" s="1" t="s">
        <v>15615</v>
      </c>
    </row>
    <row r="683" spans="1:13" x14ac:dyDescent="0.3">
      <c r="A683">
        <v>682</v>
      </c>
      <c r="B683" t="s">
        <v>9524</v>
      </c>
      <c r="C683" t="s">
        <v>5836</v>
      </c>
      <c r="D683" t="s">
        <v>16280</v>
      </c>
      <c r="E683" s="1">
        <f t="shared" si="40"/>
        <v>41075</v>
      </c>
      <c r="F683">
        <f t="shared" si="41"/>
        <v>2012</v>
      </c>
      <c r="G683">
        <f t="shared" si="42"/>
        <v>6</v>
      </c>
      <c r="H683">
        <f t="shared" si="43"/>
        <v>5</v>
      </c>
      <c r="I683" s="1" t="s">
        <v>15622</v>
      </c>
      <c r="J683" s="1" t="s">
        <v>15626</v>
      </c>
      <c r="K683" s="42">
        <v>1</v>
      </c>
      <c r="L683" s="42">
        <v>1</v>
      </c>
      <c r="M683" s="1" t="s">
        <v>15615</v>
      </c>
    </row>
    <row r="684" spans="1:13" x14ac:dyDescent="0.3">
      <c r="A684">
        <v>683</v>
      </c>
      <c r="B684" t="s">
        <v>9545</v>
      </c>
      <c r="C684" t="s">
        <v>5815</v>
      </c>
      <c r="D684" t="s">
        <v>16280</v>
      </c>
      <c r="E684" s="1">
        <f t="shared" si="40"/>
        <v>41075</v>
      </c>
      <c r="F684">
        <f t="shared" si="41"/>
        <v>2012</v>
      </c>
      <c r="G684">
        <f t="shared" si="42"/>
        <v>6</v>
      </c>
      <c r="H684">
        <f t="shared" si="43"/>
        <v>5</v>
      </c>
      <c r="I684" s="1" t="s">
        <v>15625</v>
      </c>
      <c r="J684" s="1" t="s">
        <v>15626</v>
      </c>
      <c r="K684" s="42">
        <v>1</v>
      </c>
      <c r="L684" s="42">
        <v>1</v>
      </c>
      <c r="M684" s="1" t="s">
        <v>15616</v>
      </c>
    </row>
    <row r="685" spans="1:13" x14ac:dyDescent="0.3">
      <c r="A685">
        <v>684</v>
      </c>
      <c r="B685" t="s">
        <v>7784</v>
      </c>
      <c r="C685" t="s">
        <v>7538</v>
      </c>
      <c r="D685" t="s">
        <v>16281</v>
      </c>
      <c r="E685" s="1">
        <f t="shared" si="40"/>
        <v>41076</v>
      </c>
      <c r="F685">
        <f t="shared" si="41"/>
        <v>2012</v>
      </c>
      <c r="G685">
        <f t="shared" si="42"/>
        <v>6</v>
      </c>
      <c r="H685">
        <f t="shared" si="43"/>
        <v>6</v>
      </c>
      <c r="I685" s="1" t="s">
        <v>15622</v>
      </c>
      <c r="J685" s="1" t="s">
        <v>15623</v>
      </c>
      <c r="K685" s="42">
        <v>0.8</v>
      </c>
      <c r="L685" s="42">
        <v>0.87</v>
      </c>
      <c r="M685" s="1" t="s">
        <v>15615</v>
      </c>
    </row>
    <row r="686" spans="1:13" x14ac:dyDescent="0.3">
      <c r="A686">
        <v>685</v>
      </c>
      <c r="B686" t="s">
        <v>10706</v>
      </c>
      <c r="C686" t="s">
        <v>3519</v>
      </c>
      <c r="D686" t="s">
        <v>16281</v>
      </c>
      <c r="E686" s="1">
        <f t="shared" si="40"/>
        <v>41076</v>
      </c>
      <c r="F686">
        <f t="shared" si="41"/>
        <v>2012</v>
      </c>
      <c r="G686">
        <f t="shared" si="42"/>
        <v>6</v>
      </c>
      <c r="H686">
        <f t="shared" si="43"/>
        <v>6</v>
      </c>
      <c r="I686" s="1" t="s">
        <v>15622</v>
      </c>
      <c r="J686" s="1" t="s">
        <v>15626</v>
      </c>
      <c r="K686" s="42">
        <v>1</v>
      </c>
      <c r="L686" s="42">
        <v>0.88</v>
      </c>
      <c r="M686" s="1" t="s">
        <v>15616</v>
      </c>
    </row>
    <row r="687" spans="1:13" x14ac:dyDescent="0.3">
      <c r="A687">
        <v>686</v>
      </c>
      <c r="B687" t="s">
        <v>10935</v>
      </c>
      <c r="C687" t="s">
        <v>4459</v>
      </c>
      <c r="D687" t="s">
        <v>16282</v>
      </c>
      <c r="E687" s="1">
        <f t="shared" si="40"/>
        <v>41077</v>
      </c>
      <c r="F687">
        <f t="shared" si="41"/>
        <v>2012</v>
      </c>
      <c r="G687">
        <f t="shared" si="42"/>
        <v>6</v>
      </c>
      <c r="H687">
        <f t="shared" si="43"/>
        <v>7</v>
      </c>
      <c r="I687" s="1" t="s">
        <v>15622</v>
      </c>
      <c r="J687" s="1" t="s">
        <v>15623</v>
      </c>
      <c r="K687" s="42">
        <v>1</v>
      </c>
      <c r="L687" s="42">
        <v>1</v>
      </c>
      <c r="M687" s="1" t="s">
        <v>15615</v>
      </c>
    </row>
    <row r="688" spans="1:13" x14ac:dyDescent="0.3">
      <c r="A688">
        <v>687</v>
      </c>
      <c r="B688" t="s">
        <v>8562</v>
      </c>
      <c r="C688" t="s">
        <v>6785</v>
      </c>
      <c r="D688" t="s">
        <v>16282</v>
      </c>
      <c r="E688" s="1">
        <f t="shared" si="40"/>
        <v>41077</v>
      </c>
      <c r="F688">
        <f t="shared" si="41"/>
        <v>2012</v>
      </c>
      <c r="G688">
        <f t="shared" si="42"/>
        <v>6</v>
      </c>
      <c r="H688">
        <f t="shared" si="43"/>
        <v>7</v>
      </c>
      <c r="I688" s="1" t="s">
        <v>15622</v>
      </c>
      <c r="J688" s="1" t="s">
        <v>15624</v>
      </c>
      <c r="K688" s="42">
        <v>1</v>
      </c>
      <c r="L688" s="42">
        <v>0.84</v>
      </c>
      <c r="M688" s="1" t="s">
        <v>15616</v>
      </c>
    </row>
    <row r="689" spans="1:13" x14ac:dyDescent="0.3">
      <c r="A689">
        <v>688</v>
      </c>
      <c r="B689" t="s">
        <v>11195</v>
      </c>
      <c r="C689" t="s">
        <v>4205</v>
      </c>
      <c r="D689" t="s">
        <v>16283</v>
      </c>
      <c r="E689" s="1">
        <f t="shared" si="40"/>
        <v>41078</v>
      </c>
      <c r="F689">
        <f t="shared" si="41"/>
        <v>2012</v>
      </c>
      <c r="G689">
        <f t="shared" si="42"/>
        <v>6</v>
      </c>
      <c r="H689">
        <f t="shared" si="43"/>
        <v>1</v>
      </c>
      <c r="I689" s="1" t="s">
        <v>15622</v>
      </c>
      <c r="J689" s="1" t="s">
        <v>15626</v>
      </c>
      <c r="K689" s="42">
        <v>1</v>
      </c>
      <c r="L689" s="42">
        <v>0.96</v>
      </c>
      <c r="M689" s="1" t="s">
        <v>15616</v>
      </c>
    </row>
    <row r="690" spans="1:13" x14ac:dyDescent="0.3">
      <c r="A690">
        <v>689</v>
      </c>
      <c r="B690" t="s">
        <v>9735</v>
      </c>
      <c r="C690" t="s">
        <v>5630</v>
      </c>
      <c r="D690" t="s">
        <v>16283</v>
      </c>
      <c r="E690" s="1">
        <f t="shared" si="40"/>
        <v>41078</v>
      </c>
      <c r="F690">
        <f t="shared" si="41"/>
        <v>2012</v>
      </c>
      <c r="G690">
        <f t="shared" si="42"/>
        <v>6</v>
      </c>
      <c r="H690">
        <f t="shared" si="43"/>
        <v>1</v>
      </c>
      <c r="I690" s="1" t="s">
        <v>15622</v>
      </c>
      <c r="J690" s="1" t="s">
        <v>15626</v>
      </c>
      <c r="K690" s="42">
        <v>1</v>
      </c>
      <c r="L690" s="42">
        <v>1</v>
      </c>
      <c r="M690" s="1" t="s">
        <v>15616</v>
      </c>
    </row>
    <row r="691" spans="1:13" x14ac:dyDescent="0.3">
      <c r="A691">
        <v>690</v>
      </c>
      <c r="B691" t="s">
        <v>11511</v>
      </c>
      <c r="C691" t="s">
        <v>3892</v>
      </c>
      <c r="D691" t="s">
        <v>16283</v>
      </c>
      <c r="E691" s="1">
        <f t="shared" si="40"/>
        <v>41078</v>
      </c>
      <c r="F691">
        <f t="shared" si="41"/>
        <v>2012</v>
      </c>
      <c r="G691">
        <f t="shared" si="42"/>
        <v>6</v>
      </c>
      <c r="H691">
        <f t="shared" si="43"/>
        <v>1</v>
      </c>
      <c r="I691" s="1" t="s">
        <v>15622</v>
      </c>
      <c r="J691" s="1" t="s">
        <v>15624</v>
      </c>
      <c r="K691" s="42">
        <v>0.67</v>
      </c>
      <c r="L691" s="42">
        <v>0</v>
      </c>
      <c r="M691" s="1" t="s">
        <v>15616</v>
      </c>
    </row>
    <row r="692" spans="1:13" x14ac:dyDescent="0.3">
      <c r="A692">
        <v>691</v>
      </c>
      <c r="B692" t="s">
        <v>10143</v>
      </c>
      <c r="C692" t="s">
        <v>5235</v>
      </c>
      <c r="D692" t="s">
        <v>16283</v>
      </c>
      <c r="E692" s="1">
        <f t="shared" si="40"/>
        <v>41078</v>
      </c>
      <c r="F692">
        <f t="shared" si="41"/>
        <v>2012</v>
      </c>
      <c r="G692">
        <f t="shared" si="42"/>
        <v>6</v>
      </c>
      <c r="H692">
        <f t="shared" si="43"/>
        <v>1</v>
      </c>
      <c r="I692" s="1" t="s">
        <v>15622</v>
      </c>
      <c r="J692" s="1" t="s">
        <v>15623</v>
      </c>
      <c r="K692" s="42">
        <v>0.56999999999999995</v>
      </c>
      <c r="L692" s="42">
        <v>0.71</v>
      </c>
      <c r="M692" s="1" t="s">
        <v>15615</v>
      </c>
    </row>
    <row r="693" spans="1:13" x14ac:dyDescent="0.3">
      <c r="A693">
        <v>692</v>
      </c>
      <c r="B693" t="s">
        <v>11703</v>
      </c>
      <c r="C693" t="s">
        <v>3703</v>
      </c>
      <c r="D693" t="s">
        <v>16283</v>
      </c>
      <c r="E693" s="1">
        <f t="shared" si="40"/>
        <v>41078</v>
      </c>
      <c r="F693">
        <f t="shared" si="41"/>
        <v>2012</v>
      </c>
      <c r="G693">
        <f t="shared" si="42"/>
        <v>6</v>
      </c>
      <c r="H693">
        <f t="shared" si="43"/>
        <v>1</v>
      </c>
      <c r="I693" s="1" t="s">
        <v>15622</v>
      </c>
      <c r="J693" s="1" t="s">
        <v>15626</v>
      </c>
      <c r="K693" s="42">
        <v>1</v>
      </c>
      <c r="L693" s="42">
        <v>0.56000000000000005</v>
      </c>
      <c r="M693" s="1" t="s">
        <v>15616</v>
      </c>
    </row>
    <row r="694" spans="1:13" x14ac:dyDescent="0.3">
      <c r="A694">
        <v>693</v>
      </c>
      <c r="B694" t="s">
        <v>10229</v>
      </c>
      <c r="C694" t="s">
        <v>5150</v>
      </c>
      <c r="D694" t="s">
        <v>11858</v>
      </c>
      <c r="E694" s="1">
        <f t="shared" si="40"/>
        <v>41079</v>
      </c>
      <c r="F694">
        <f t="shared" si="41"/>
        <v>2012</v>
      </c>
      <c r="G694">
        <f t="shared" si="42"/>
        <v>6</v>
      </c>
      <c r="H694">
        <f t="shared" si="43"/>
        <v>2</v>
      </c>
      <c r="I694" s="1" t="s">
        <v>15622</v>
      </c>
      <c r="J694" s="1" t="s">
        <v>15624</v>
      </c>
      <c r="K694" s="42">
        <v>1</v>
      </c>
      <c r="L694" s="42">
        <v>0.71</v>
      </c>
      <c r="M694" s="1" t="s">
        <v>15616</v>
      </c>
    </row>
    <row r="695" spans="1:13" x14ac:dyDescent="0.3">
      <c r="A695">
        <v>694</v>
      </c>
      <c r="B695" t="s">
        <v>8957</v>
      </c>
      <c r="C695" t="s">
        <v>6396</v>
      </c>
      <c r="D695" t="s">
        <v>11858</v>
      </c>
      <c r="E695" s="1">
        <f t="shared" si="40"/>
        <v>41079</v>
      </c>
      <c r="F695">
        <f t="shared" si="41"/>
        <v>2012</v>
      </c>
      <c r="G695">
        <f t="shared" si="42"/>
        <v>6</v>
      </c>
      <c r="H695">
        <f t="shared" si="43"/>
        <v>2</v>
      </c>
      <c r="I695" s="1" t="s">
        <v>15629</v>
      </c>
      <c r="J695" s="1" t="s">
        <v>15626</v>
      </c>
      <c r="K695" s="42">
        <v>1</v>
      </c>
      <c r="L695" s="42">
        <v>0.89</v>
      </c>
      <c r="M695" s="1" t="s">
        <v>15616</v>
      </c>
    </row>
    <row r="696" spans="1:13" x14ac:dyDescent="0.3">
      <c r="A696">
        <v>695</v>
      </c>
      <c r="B696" t="s">
        <v>9184</v>
      </c>
      <c r="C696" t="s">
        <v>6170</v>
      </c>
      <c r="D696" t="s">
        <v>11858</v>
      </c>
      <c r="E696" s="1">
        <f t="shared" si="40"/>
        <v>41079</v>
      </c>
      <c r="F696">
        <f t="shared" si="41"/>
        <v>2012</v>
      </c>
      <c r="G696">
        <f t="shared" si="42"/>
        <v>6</v>
      </c>
      <c r="H696">
        <f t="shared" si="43"/>
        <v>2</v>
      </c>
      <c r="I696" s="1" t="s">
        <v>15622</v>
      </c>
      <c r="J696" s="1" t="s">
        <v>15626</v>
      </c>
      <c r="K696" s="42">
        <v>1</v>
      </c>
      <c r="L696" s="42">
        <v>0.99</v>
      </c>
      <c r="M696" s="1" t="s">
        <v>15615</v>
      </c>
    </row>
    <row r="697" spans="1:13" x14ac:dyDescent="0.3">
      <c r="A697">
        <v>696</v>
      </c>
      <c r="B697" t="s">
        <v>8915</v>
      </c>
      <c r="C697" t="s">
        <v>6437</v>
      </c>
      <c r="D697" t="s">
        <v>16284</v>
      </c>
      <c r="E697" s="1">
        <f t="shared" si="40"/>
        <v>41081</v>
      </c>
      <c r="F697">
        <f t="shared" si="41"/>
        <v>2012</v>
      </c>
      <c r="G697">
        <f t="shared" si="42"/>
        <v>6</v>
      </c>
      <c r="H697">
        <f t="shared" si="43"/>
        <v>4</v>
      </c>
      <c r="I697" s="1" t="s">
        <v>15622</v>
      </c>
      <c r="J697" s="1" t="s">
        <v>15623</v>
      </c>
      <c r="K697" s="42">
        <v>1</v>
      </c>
      <c r="L697" s="42">
        <v>0.45</v>
      </c>
      <c r="M697" s="1" t="s">
        <v>15615</v>
      </c>
    </row>
    <row r="698" spans="1:13" x14ac:dyDescent="0.3">
      <c r="A698">
        <v>697</v>
      </c>
      <c r="B698" t="s">
        <v>11215</v>
      </c>
      <c r="C698" t="s">
        <v>4185</v>
      </c>
      <c r="D698" t="s">
        <v>16284</v>
      </c>
      <c r="E698" s="1">
        <f t="shared" si="40"/>
        <v>41081</v>
      </c>
      <c r="F698">
        <f t="shared" si="41"/>
        <v>2012</v>
      </c>
      <c r="G698">
        <f t="shared" si="42"/>
        <v>6</v>
      </c>
      <c r="H698">
        <f t="shared" si="43"/>
        <v>4</v>
      </c>
      <c r="I698" s="1" t="s">
        <v>15622</v>
      </c>
      <c r="J698" s="1" t="s">
        <v>15623</v>
      </c>
      <c r="K698" s="42">
        <v>0.83</v>
      </c>
      <c r="L698" s="42">
        <v>0.8</v>
      </c>
      <c r="M698" s="1" t="s">
        <v>15616</v>
      </c>
    </row>
    <row r="699" spans="1:13" x14ac:dyDescent="0.3">
      <c r="A699">
        <v>698</v>
      </c>
      <c r="B699" t="s">
        <v>9179</v>
      </c>
      <c r="C699" t="s">
        <v>6175</v>
      </c>
      <c r="D699" t="s">
        <v>16285</v>
      </c>
      <c r="E699" s="1">
        <f t="shared" si="40"/>
        <v>41082</v>
      </c>
      <c r="F699">
        <f t="shared" si="41"/>
        <v>2012</v>
      </c>
      <c r="G699">
        <f t="shared" si="42"/>
        <v>6</v>
      </c>
      <c r="H699">
        <f t="shared" si="43"/>
        <v>5</v>
      </c>
      <c r="I699" s="1" t="s">
        <v>15622</v>
      </c>
      <c r="J699" s="1" t="s">
        <v>15624</v>
      </c>
      <c r="K699" s="42">
        <v>0.95</v>
      </c>
      <c r="L699" s="42">
        <v>0.94</v>
      </c>
      <c r="M699" s="1" t="s">
        <v>15615</v>
      </c>
    </row>
    <row r="700" spans="1:13" x14ac:dyDescent="0.3">
      <c r="A700">
        <v>699</v>
      </c>
      <c r="B700" t="s">
        <v>11203</v>
      </c>
      <c r="C700" t="s">
        <v>4197</v>
      </c>
      <c r="D700" t="s">
        <v>16286</v>
      </c>
      <c r="E700" s="1">
        <f t="shared" si="40"/>
        <v>41083</v>
      </c>
      <c r="F700">
        <f t="shared" si="41"/>
        <v>2012</v>
      </c>
      <c r="G700">
        <f t="shared" si="42"/>
        <v>6</v>
      </c>
      <c r="H700">
        <f t="shared" si="43"/>
        <v>6</v>
      </c>
      <c r="I700" s="1" t="s">
        <v>15622</v>
      </c>
      <c r="J700" s="1" t="s">
        <v>15623</v>
      </c>
      <c r="K700" s="42">
        <v>1</v>
      </c>
      <c r="L700" s="42">
        <v>0.5</v>
      </c>
      <c r="M700" s="1" t="s">
        <v>15615</v>
      </c>
    </row>
    <row r="701" spans="1:13" x14ac:dyDescent="0.3">
      <c r="A701">
        <v>700</v>
      </c>
      <c r="B701" t="s">
        <v>8922</v>
      </c>
      <c r="C701" t="s">
        <v>6430</v>
      </c>
      <c r="D701" t="s">
        <v>16287</v>
      </c>
      <c r="E701" s="1">
        <f t="shared" si="40"/>
        <v>41085</v>
      </c>
      <c r="F701">
        <f t="shared" si="41"/>
        <v>2012</v>
      </c>
      <c r="G701">
        <f t="shared" si="42"/>
        <v>6</v>
      </c>
      <c r="H701">
        <f t="shared" si="43"/>
        <v>1</v>
      </c>
      <c r="I701" s="1" t="s">
        <v>15622</v>
      </c>
      <c r="J701" s="1" t="s">
        <v>15623</v>
      </c>
      <c r="K701" s="42">
        <v>0.67</v>
      </c>
      <c r="L701" s="42">
        <v>1</v>
      </c>
      <c r="M701" s="1" t="s">
        <v>15615</v>
      </c>
    </row>
    <row r="702" spans="1:13" x14ac:dyDescent="0.3">
      <c r="A702">
        <v>701</v>
      </c>
      <c r="B702" t="s">
        <v>8109</v>
      </c>
      <c r="C702" t="s">
        <v>7226</v>
      </c>
      <c r="D702" t="s">
        <v>16287</v>
      </c>
      <c r="E702" s="1">
        <f t="shared" si="40"/>
        <v>41085</v>
      </c>
      <c r="F702">
        <f t="shared" si="41"/>
        <v>2012</v>
      </c>
      <c r="G702">
        <f t="shared" si="42"/>
        <v>6</v>
      </c>
      <c r="H702">
        <f t="shared" si="43"/>
        <v>1</v>
      </c>
      <c r="I702" s="1" t="s">
        <v>15622</v>
      </c>
      <c r="J702" s="1" t="s">
        <v>15626</v>
      </c>
      <c r="K702" s="42">
        <v>1</v>
      </c>
      <c r="L702" s="42">
        <v>0.63</v>
      </c>
      <c r="M702" s="1" t="s">
        <v>15615</v>
      </c>
    </row>
    <row r="703" spans="1:13" x14ac:dyDescent="0.3">
      <c r="A703">
        <v>702</v>
      </c>
      <c r="B703" t="s">
        <v>10757</v>
      </c>
      <c r="C703" t="s">
        <v>4633</v>
      </c>
      <c r="D703" t="s">
        <v>16288</v>
      </c>
      <c r="E703" s="1">
        <f t="shared" si="40"/>
        <v>41086</v>
      </c>
      <c r="F703">
        <f t="shared" si="41"/>
        <v>2012</v>
      </c>
      <c r="G703">
        <f t="shared" si="42"/>
        <v>6</v>
      </c>
      <c r="H703">
        <f t="shared" si="43"/>
        <v>2</v>
      </c>
      <c r="I703" s="1" t="s">
        <v>15642</v>
      </c>
      <c r="J703" s="1" t="s">
        <v>15623</v>
      </c>
      <c r="K703" s="42">
        <v>0.9</v>
      </c>
      <c r="L703" s="42">
        <v>0.43</v>
      </c>
      <c r="M703" s="1" t="s">
        <v>15616</v>
      </c>
    </row>
    <row r="704" spans="1:13" x14ac:dyDescent="0.3">
      <c r="A704">
        <v>703</v>
      </c>
      <c r="B704" t="s">
        <v>10279</v>
      </c>
      <c r="C704" t="s">
        <v>5100</v>
      </c>
      <c r="D704" t="s">
        <v>16288</v>
      </c>
      <c r="E704" s="1">
        <f t="shared" si="40"/>
        <v>41086</v>
      </c>
      <c r="F704">
        <f t="shared" si="41"/>
        <v>2012</v>
      </c>
      <c r="G704">
        <f t="shared" si="42"/>
        <v>6</v>
      </c>
      <c r="H704">
        <f t="shared" si="43"/>
        <v>2</v>
      </c>
      <c r="I704" s="1" t="s">
        <v>15622</v>
      </c>
      <c r="J704" s="1" t="s">
        <v>15628</v>
      </c>
      <c r="K704" s="42">
        <v>0.1</v>
      </c>
      <c r="L704" s="42">
        <v>0.25</v>
      </c>
      <c r="M704" s="1" t="s">
        <v>15615</v>
      </c>
    </row>
    <row r="705" spans="1:13" x14ac:dyDescent="0.3">
      <c r="A705">
        <v>704</v>
      </c>
      <c r="B705" t="s">
        <v>9224</v>
      </c>
      <c r="C705" t="s">
        <v>6130</v>
      </c>
      <c r="D705" t="s">
        <v>16288</v>
      </c>
      <c r="E705" s="1">
        <f t="shared" si="40"/>
        <v>41086</v>
      </c>
      <c r="F705">
        <f t="shared" si="41"/>
        <v>2012</v>
      </c>
      <c r="G705">
        <f t="shared" si="42"/>
        <v>6</v>
      </c>
      <c r="H705">
        <f t="shared" si="43"/>
        <v>2</v>
      </c>
      <c r="I705" s="1" t="s">
        <v>15622</v>
      </c>
      <c r="J705" s="1" t="s">
        <v>15624</v>
      </c>
      <c r="K705" s="42">
        <v>1</v>
      </c>
      <c r="L705" s="42">
        <v>0.28999999999999998</v>
      </c>
      <c r="M705" s="1" t="s">
        <v>15616</v>
      </c>
    </row>
    <row r="706" spans="1:13" x14ac:dyDescent="0.3">
      <c r="A706">
        <v>705</v>
      </c>
      <c r="B706" t="s">
        <v>10586</v>
      </c>
      <c r="C706" t="s">
        <v>4799</v>
      </c>
      <c r="D706" t="s">
        <v>16289</v>
      </c>
      <c r="E706" s="1">
        <f t="shared" si="40"/>
        <v>41087</v>
      </c>
      <c r="F706">
        <f t="shared" si="41"/>
        <v>2012</v>
      </c>
      <c r="G706">
        <f t="shared" si="42"/>
        <v>6</v>
      </c>
      <c r="H706">
        <f t="shared" si="43"/>
        <v>3</v>
      </c>
      <c r="I706" s="1" t="s">
        <v>15622</v>
      </c>
      <c r="J706" s="1" t="s">
        <v>15623</v>
      </c>
      <c r="K706" s="42">
        <v>0.89</v>
      </c>
      <c r="L706" s="42">
        <v>0.95</v>
      </c>
      <c r="M706" s="1" t="s">
        <v>15615</v>
      </c>
    </row>
    <row r="707" spans="1:13" x14ac:dyDescent="0.3">
      <c r="A707">
        <v>706</v>
      </c>
      <c r="B707" t="s">
        <v>9556</v>
      </c>
      <c r="C707" t="s">
        <v>5804</v>
      </c>
      <c r="D707" t="s">
        <v>16290</v>
      </c>
      <c r="E707" s="1">
        <f t="shared" ref="E707:E770" si="44">DATE(LEFT(D707,4),MID(D707,5,2),RIGHT(D707,2))</f>
        <v>41088</v>
      </c>
      <c r="F707">
        <f t="shared" ref="F707:F770" si="45">YEAR(E707)</f>
        <v>2012</v>
      </c>
      <c r="G707">
        <f t="shared" ref="G707:G770" si="46">MONTH(E707)</f>
        <v>6</v>
      </c>
      <c r="H707">
        <f t="shared" ref="H707:H770" si="47">WEEKDAY(E707,2)</f>
        <v>4</v>
      </c>
      <c r="I707" s="1" t="s">
        <v>15622</v>
      </c>
      <c r="J707" s="1" t="s">
        <v>15626</v>
      </c>
      <c r="K707" s="42">
        <v>1</v>
      </c>
      <c r="L707" s="42">
        <v>0.94</v>
      </c>
      <c r="M707" s="1" t="s">
        <v>15615</v>
      </c>
    </row>
    <row r="708" spans="1:13" x14ac:dyDescent="0.3">
      <c r="A708">
        <v>707</v>
      </c>
      <c r="B708" t="s">
        <v>8968</v>
      </c>
      <c r="C708" t="s">
        <v>6385</v>
      </c>
      <c r="D708" t="s">
        <v>16291</v>
      </c>
      <c r="E708" s="1">
        <f t="shared" si="44"/>
        <v>41089</v>
      </c>
      <c r="F708">
        <f t="shared" si="45"/>
        <v>2012</v>
      </c>
      <c r="G708">
        <f t="shared" si="46"/>
        <v>6</v>
      </c>
      <c r="H708">
        <f t="shared" si="47"/>
        <v>5</v>
      </c>
      <c r="I708" s="1" t="s">
        <v>15622</v>
      </c>
      <c r="J708" s="1" t="s">
        <v>15626</v>
      </c>
      <c r="K708" s="42">
        <v>0.75</v>
      </c>
      <c r="L708" s="42">
        <v>0.97</v>
      </c>
      <c r="M708" s="1" t="s">
        <v>15615</v>
      </c>
    </row>
    <row r="709" spans="1:13" x14ac:dyDescent="0.3">
      <c r="A709">
        <v>708</v>
      </c>
      <c r="B709" t="s">
        <v>10588</v>
      </c>
      <c r="C709" t="s">
        <v>4797</v>
      </c>
      <c r="D709" t="s">
        <v>16292</v>
      </c>
      <c r="E709" s="1">
        <f t="shared" si="44"/>
        <v>41090</v>
      </c>
      <c r="F709">
        <f t="shared" si="45"/>
        <v>2012</v>
      </c>
      <c r="G709">
        <f t="shared" si="46"/>
        <v>6</v>
      </c>
      <c r="H709">
        <f t="shared" si="47"/>
        <v>6</v>
      </c>
      <c r="I709" s="1" t="s">
        <v>15622</v>
      </c>
      <c r="J709" s="1" t="s">
        <v>15626</v>
      </c>
      <c r="K709" s="42">
        <v>1</v>
      </c>
      <c r="L709" s="42">
        <v>0.89</v>
      </c>
      <c r="M709" s="1" t="s">
        <v>15616</v>
      </c>
    </row>
    <row r="710" spans="1:13" x14ac:dyDescent="0.3">
      <c r="A710">
        <v>709</v>
      </c>
      <c r="B710" t="s">
        <v>9796</v>
      </c>
      <c r="C710" t="s">
        <v>5573</v>
      </c>
      <c r="D710" t="s">
        <v>16292</v>
      </c>
      <c r="E710" s="1">
        <f t="shared" si="44"/>
        <v>41090</v>
      </c>
      <c r="F710">
        <f t="shared" si="45"/>
        <v>2012</v>
      </c>
      <c r="G710">
        <f t="shared" si="46"/>
        <v>6</v>
      </c>
      <c r="H710">
        <f t="shared" si="47"/>
        <v>6</v>
      </c>
      <c r="I710" s="1" t="s">
        <v>15622</v>
      </c>
      <c r="J710" s="1" t="s">
        <v>15626</v>
      </c>
      <c r="K710" s="42">
        <v>1</v>
      </c>
      <c r="L710" s="42">
        <v>1</v>
      </c>
      <c r="M710" s="1" t="s">
        <v>15615</v>
      </c>
    </row>
    <row r="711" spans="1:13" x14ac:dyDescent="0.3">
      <c r="A711">
        <v>710</v>
      </c>
      <c r="B711" t="s">
        <v>11736</v>
      </c>
      <c r="C711" t="s">
        <v>3672</v>
      </c>
      <c r="D711" t="s">
        <v>16292</v>
      </c>
      <c r="E711" s="1">
        <f t="shared" si="44"/>
        <v>41090</v>
      </c>
      <c r="F711">
        <f t="shared" si="45"/>
        <v>2012</v>
      </c>
      <c r="G711">
        <f t="shared" si="46"/>
        <v>6</v>
      </c>
      <c r="H711">
        <f t="shared" si="47"/>
        <v>6</v>
      </c>
      <c r="I711" s="1" t="s">
        <v>15622</v>
      </c>
      <c r="J711" s="1" t="s">
        <v>15623</v>
      </c>
      <c r="K711" s="42">
        <v>1</v>
      </c>
      <c r="L711" s="42">
        <v>1</v>
      </c>
      <c r="M711" s="1" t="s">
        <v>15615</v>
      </c>
    </row>
    <row r="712" spans="1:13" x14ac:dyDescent="0.3">
      <c r="A712">
        <v>711</v>
      </c>
      <c r="B712" t="s">
        <v>11717</v>
      </c>
      <c r="C712" t="s">
        <v>3689</v>
      </c>
      <c r="D712" t="s">
        <v>11859</v>
      </c>
      <c r="E712" s="1">
        <f t="shared" si="44"/>
        <v>41092</v>
      </c>
      <c r="F712">
        <f t="shared" si="45"/>
        <v>2012</v>
      </c>
      <c r="G712">
        <f t="shared" si="46"/>
        <v>7</v>
      </c>
      <c r="H712">
        <f t="shared" si="47"/>
        <v>1</v>
      </c>
      <c r="I712" s="1" t="s">
        <v>15622</v>
      </c>
      <c r="J712" s="1" t="s">
        <v>15628</v>
      </c>
      <c r="K712" s="42">
        <v>0</v>
      </c>
      <c r="L712" s="42">
        <v>0.59</v>
      </c>
      <c r="M712" s="1" t="s">
        <v>15615</v>
      </c>
    </row>
    <row r="713" spans="1:13" x14ac:dyDescent="0.3">
      <c r="A713">
        <v>712</v>
      </c>
      <c r="B713" t="s">
        <v>10877</v>
      </c>
      <c r="C713" t="s">
        <v>4517</v>
      </c>
      <c r="D713" t="s">
        <v>11859</v>
      </c>
      <c r="E713" s="1">
        <f t="shared" si="44"/>
        <v>41092</v>
      </c>
      <c r="F713">
        <f t="shared" si="45"/>
        <v>2012</v>
      </c>
      <c r="G713">
        <f t="shared" si="46"/>
        <v>7</v>
      </c>
      <c r="H713">
        <f t="shared" si="47"/>
        <v>1</v>
      </c>
      <c r="I713" s="1" t="s">
        <v>15622</v>
      </c>
      <c r="J713" s="1" t="s">
        <v>15626</v>
      </c>
      <c r="K713" s="42">
        <v>1</v>
      </c>
      <c r="L713" s="42">
        <v>0.97</v>
      </c>
      <c r="M713" s="1" t="s">
        <v>15616</v>
      </c>
    </row>
    <row r="714" spans="1:13" x14ac:dyDescent="0.3">
      <c r="A714">
        <v>713</v>
      </c>
      <c r="B714" t="s">
        <v>11569</v>
      </c>
      <c r="C714" t="s">
        <v>3836</v>
      </c>
      <c r="D714" t="s">
        <v>11859</v>
      </c>
      <c r="E714" s="1">
        <f t="shared" si="44"/>
        <v>41092</v>
      </c>
      <c r="F714">
        <f t="shared" si="45"/>
        <v>2012</v>
      </c>
      <c r="G714">
        <f t="shared" si="46"/>
        <v>7</v>
      </c>
      <c r="H714">
        <f t="shared" si="47"/>
        <v>1</v>
      </c>
      <c r="I714" s="1" t="s">
        <v>15622</v>
      </c>
      <c r="J714" s="1" t="s">
        <v>15626</v>
      </c>
      <c r="K714" s="42">
        <v>1</v>
      </c>
      <c r="L714" s="42">
        <v>1</v>
      </c>
      <c r="M714" s="1" t="s">
        <v>15616</v>
      </c>
    </row>
    <row r="715" spans="1:13" x14ac:dyDescent="0.3">
      <c r="A715">
        <v>714</v>
      </c>
      <c r="B715" t="s">
        <v>9851</v>
      </c>
      <c r="C715" t="s">
        <v>5520</v>
      </c>
      <c r="D715" t="s">
        <v>11859</v>
      </c>
      <c r="E715" s="1">
        <f t="shared" si="44"/>
        <v>41092</v>
      </c>
      <c r="F715">
        <f t="shared" si="45"/>
        <v>2012</v>
      </c>
      <c r="G715">
        <f t="shared" si="46"/>
        <v>7</v>
      </c>
      <c r="H715">
        <f t="shared" si="47"/>
        <v>1</v>
      </c>
      <c r="I715" s="1" t="s">
        <v>15622</v>
      </c>
      <c r="J715" s="1" t="s">
        <v>15623</v>
      </c>
      <c r="K715" s="42">
        <v>1</v>
      </c>
      <c r="L715" s="42">
        <v>1</v>
      </c>
      <c r="M715" s="1" t="s">
        <v>15615</v>
      </c>
    </row>
    <row r="716" spans="1:13" x14ac:dyDescent="0.3">
      <c r="A716">
        <v>715</v>
      </c>
      <c r="B716" t="s">
        <v>10985</v>
      </c>
      <c r="C716" t="s">
        <v>4411</v>
      </c>
      <c r="D716" t="s">
        <v>16293</v>
      </c>
      <c r="E716" s="1">
        <f t="shared" si="44"/>
        <v>41093</v>
      </c>
      <c r="F716">
        <f t="shared" si="45"/>
        <v>2012</v>
      </c>
      <c r="G716">
        <f t="shared" si="46"/>
        <v>7</v>
      </c>
      <c r="H716">
        <f t="shared" si="47"/>
        <v>2</v>
      </c>
      <c r="I716" s="1" t="s">
        <v>15794</v>
      </c>
      <c r="J716" s="1" t="s">
        <v>15626</v>
      </c>
      <c r="K716" s="42">
        <v>1</v>
      </c>
      <c r="L716" s="42">
        <v>0.95</v>
      </c>
      <c r="M716" s="1" t="s">
        <v>15615</v>
      </c>
    </row>
    <row r="717" spans="1:13" x14ac:dyDescent="0.3">
      <c r="A717">
        <v>716</v>
      </c>
      <c r="B717" t="s">
        <v>10465</v>
      </c>
      <c r="C717" t="s">
        <v>4917</v>
      </c>
      <c r="D717" t="s">
        <v>16293</v>
      </c>
      <c r="E717" s="1">
        <f t="shared" si="44"/>
        <v>41093</v>
      </c>
      <c r="F717">
        <f t="shared" si="45"/>
        <v>2012</v>
      </c>
      <c r="G717">
        <f t="shared" si="46"/>
        <v>7</v>
      </c>
      <c r="H717">
        <f t="shared" si="47"/>
        <v>2</v>
      </c>
      <c r="I717" s="1" t="s">
        <v>15622</v>
      </c>
      <c r="J717" s="1" t="s">
        <v>15624</v>
      </c>
      <c r="K717" s="42">
        <v>0.93</v>
      </c>
      <c r="L717" s="42">
        <v>0.87</v>
      </c>
      <c r="M717" s="1" t="s">
        <v>15615</v>
      </c>
    </row>
    <row r="718" spans="1:13" x14ac:dyDescent="0.3">
      <c r="A718">
        <v>717</v>
      </c>
      <c r="B718" t="s">
        <v>8989</v>
      </c>
      <c r="C718" t="s">
        <v>6364</v>
      </c>
      <c r="D718" t="s">
        <v>16294</v>
      </c>
      <c r="E718" s="1">
        <f t="shared" si="44"/>
        <v>41094</v>
      </c>
      <c r="F718">
        <f t="shared" si="45"/>
        <v>2012</v>
      </c>
      <c r="G718">
        <f t="shared" si="46"/>
        <v>7</v>
      </c>
      <c r="H718">
        <f t="shared" si="47"/>
        <v>3</v>
      </c>
      <c r="I718" s="1" t="s">
        <v>15622</v>
      </c>
      <c r="J718" s="1" t="s">
        <v>15626</v>
      </c>
      <c r="K718" s="42">
        <v>1</v>
      </c>
      <c r="L718" s="42">
        <v>0.97</v>
      </c>
      <c r="M718" s="1" t="s">
        <v>15616</v>
      </c>
    </row>
    <row r="719" spans="1:13" x14ac:dyDescent="0.3">
      <c r="A719">
        <v>718</v>
      </c>
      <c r="B719" t="s">
        <v>9978</v>
      </c>
      <c r="C719" t="s">
        <v>5394</v>
      </c>
      <c r="D719" t="s">
        <v>16295</v>
      </c>
      <c r="E719" s="1">
        <f t="shared" si="44"/>
        <v>41095</v>
      </c>
      <c r="F719">
        <f t="shared" si="45"/>
        <v>2012</v>
      </c>
      <c r="G719">
        <f t="shared" si="46"/>
        <v>7</v>
      </c>
      <c r="H719">
        <f t="shared" si="47"/>
        <v>4</v>
      </c>
      <c r="I719" s="1" t="s">
        <v>15622</v>
      </c>
      <c r="J719" s="1" t="s">
        <v>15628</v>
      </c>
      <c r="K719" s="42">
        <v>0.33</v>
      </c>
      <c r="L719" s="42">
        <v>1</v>
      </c>
      <c r="M719" s="1" t="s">
        <v>15615</v>
      </c>
    </row>
    <row r="720" spans="1:13" x14ac:dyDescent="0.3">
      <c r="A720">
        <v>719</v>
      </c>
      <c r="B720" t="s">
        <v>11054</v>
      </c>
      <c r="C720" t="s">
        <v>4343</v>
      </c>
      <c r="D720" t="s">
        <v>16295</v>
      </c>
      <c r="E720" s="1">
        <f t="shared" si="44"/>
        <v>41095</v>
      </c>
      <c r="F720">
        <f t="shared" si="45"/>
        <v>2012</v>
      </c>
      <c r="G720">
        <f t="shared" si="46"/>
        <v>7</v>
      </c>
      <c r="H720">
        <f t="shared" si="47"/>
        <v>4</v>
      </c>
      <c r="I720" s="1" t="s">
        <v>15622</v>
      </c>
      <c r="J720" s="1" t="s">
        <v>15624</v>
      </c>
      <c r="K720" s="42">
        <v>1</v>
      </c>
      <c r="L720" s="42">
        <v>0.83</v>
      </c>
      <c r="M720" s="1" t="s">
        <v>15616</v>
      </c>
    </row>
    <row r="721" spans="1:13" x14ac:dyDescent="0.3">
      <c r="A721">
        <v>720</v>
      </c>
      <c r="B721" t="s">
        <v>8322</v>
      </c>
      <c r="C721" t="s">
        <v>7015</v>
      </c>
      <c r="D721" t="s">
        <v>16295</v>
      </c>
      <c r="E721" s="1">
        <f t="shared" si="44"/>
        <v>41095</v>
      </c>
      <c r="F721">
        <f t="shared" si="45"/>
        <v>2012</v>
      </c>
      <c r="G721">
        <f t="shared" si="46"/>
        <v>7</v>
      </c>
      <c r="H721">
        <f t="shared" si="47"/>
        <v>4</v>
      </c>
      <c r="I721" s="1" t="s">
        <v>15622</v>
      </c>
      <c r="J721" s="1" t="s">
        <v>15623</v>
      </c>
      <c r="K721" s="42">
        <v>1</v>
      </c>
      <c r="L721" s="42">
        <v>0.71</v>
      </c>
      <c r="M721" s="1" t="s">
        <v>15616</v>
      </c>
    </row>
    <row r="722" spans="1:13" x14ac:dyDescent="0.3">
      <c r="A722">
        <v>721</v>
      </c>
      <c r="B722" t="s">
        <v>10594</v>
      </c>
      <c r="C722" t="s">
        <v>4792</v>
      </c>
      <c r="D722" t="s">
        <v>16295</v>
      </c>
      <c r="E722" s="1">
        <f t="shared" si="44"/>
        <v>41095</v>
      </c>
      <c r="F722">
        <f t="shared" si="45"/>
        <v>2012</v>
      </c>
      <c r="G722">
        <f t="shared" si="46"/>
        <v>7</v>
      </c>
      <c r="H722">
        <f t="shared" si="47"/>
        <v>4</v>
      </c>
      <c r="I722" s="1" t="s">
        <v>15622</v>
      </c>
      <c r="J722" s="1" t="s">
        <v>15623</v>
      </c>
      <c r="K722" s="42">
        <v>0.8</v>
      </c>
      <c r="L722" s="42">
        <v>0.69</v>
      </c>
      <c r="M722" s="1" t="s">
        <v>15615</v>
      </c>
    </row>
    <row r="723" spans="1:13" x14ac:dyDescent="0.3">
      <c r="A723">
        <v>722</v>
      </c>
      <c r="B723" t="s">
        <v>8179</v>
      </c>
      <c r="C723" t="s">
        <v>7156</v>
      </c>
      <c r="D723" t="s">
        <v>16295</v>
      </c>
      <c r="E723" s="1">
        <f t="shared" si="44"/>
        <v>41095</v>
      </c>
      <c r="F723">
        <f t="shared" si="45"/>
        <v>2012</v>
      </c>
      <c r="G723">
        <f t="shared" si="46"/>
        <v>7</v>
      </c>
      <c r="H723">
        <f t="shared" si="47"/>
        <v>4</v>
      </c>
      <c r="I723" s="1" t="s">
        <v>15622</v>
      </c>
      <c r="J723" s="1" t="s">
        <v>15626</v>
      </c>
      <c r="K723" s="42">
        <v>0.83</v>
      </c>
      <c r="L723" s="42">
        <v>0.72</v>
      </c>
      <c r="M723" s="1" t="s">
        <v>15615</v>
      </c>
    </row>
    <row r="724" spans="1:13" x14ac:dyDescent="0.3">
      <c r="A724">
        <v>723</v>
      </c>
      <c r="B724" t="s">
        <v>10802</v>
      </c>
      <c r="C724" t="s">
        <v>4590</v>
      </c>
      <c r="D724" t="s">
        <v>16296</v>
      </c>
      <c r="E724" s="1">
        <f t="shared" si="44"/>
        <v>41100</v>
      </c>
      <c r="F724">
        <f t="shared" si="45"/>
        <v>2012</v>
      </c>
      <c r="G724">
        <f t="shared" si="46"/>
        <v>7</v>
      </c>
      <c r="H724">
        <f t="shared" si="47"/>
        <v>2</v>
      </c>
      <c r="I724" s="1" t="s">
        <v>15625</v>
      </c>
      <c r="J724" s="1" t="s">
        <v>15628</v>
      </c>
      <c r="K724" s="42">
        <v>0</v>
      </c>
      <c r="L724" s="42">
        <v>0</v>
      </c>
      <c r="M724" s="1" t="s">
        <v>15615</v>
      </c>
    </row>
    <row r="725" spans="1:13" x14ac:dyDescent="0.3">
      <c r="A725">
        <v>724</v>
      </c>
      <c r="B725" t="s">
        <v>10002</v>
      </c>
      <c r="C725" t="s">
        <v>5371</v>
      </c>
      <c r="D725" t="s">
        <v>16296</v>
      </c>
      <c r="E725" s="1">
        <f t="shared" si="44"/>
        <v>41100</v>
      </c>
      <c r="F725">
        <f t="shared" si="45"/>
        <v>2012</v>
      </c>
      <c r="G725">
        <f t="shared" si="46"/>
        <v>7</v>
      </c>
      <c r="H725">
        <f t="shared" si="47"/>
        <v>2</v>
      </c>
      <c r="I725" s="1" t="s">
        <v>15622</v>
      </c>
      <c r="J725" s="1" t="s">
        <v>15626</v>
      </c>
      <c r="K725" s="42">
        <v>1</v>
      </c>
      <c r="L725" s="42">
        <v>0.98</v>
      </c>
      <c r="M725" s="1" t="s">
        <v>15616</v>
      </c>
    </row>
    <row r="726" spans="1:13" x14ac:dyDescent="0.3">
      <c r="A726">
        <v>725</v>
      </c>
      <c r="B726" t="s">
        <v>11127</v>
      </c>
      <c r="C726" t="s">
        <v>4273</v>
      </c>
      <c r="D726" t="s">
        <v>16296</v>
      </c>
      <c r="E726" s="1">
        <f t="shared" si="44"/>
        <v>41100</v>
      </c>
      <c r="F726">
        <f t="shared" si="45"/>
        <v>2012</v>
      </c>
      <c r="G726">
        <f t="shared" si="46"/>
        <v>7</v>
      </c>
      <c r="H726">
        <f t="shared" si="47"/>
        <v>2</v>
      </c>
      <c r="I726" s="1" t="s">
        <v>15622</v>
      </c>
      <c r="J726" s="1" t="s">
        <v>15628</v>
      </c>
      <c r="K726" s="42">
        <v>0</v>
      </c>
      <c r="L726" s="42">
        <v>0.5</v>
      </c>
      <c r="M726" s="1" t="s">
        <v>15615</v>
      </c>
    </row>
    <row r="727" spans="1:13" x14ac:dyDescent="0.3">
      <c r="A727">
        <v>726</v>
      </c>
      <c r="B727" t="s">
        <v>8074</v>
      </c>
      <c r="C727" t="s">
        <v>7259</v>
      </c>
      <c r="D727" t="s">
        <v>16297</v>
      </c>
      <c r="E727" s="1">
        <f t="shared" si="44"/>
        <v>41101</v>
      </c>
      <c r="F727">
        <f t="shared" si="45"/>
        <v>2012</v>
      </c>
      <c r="G727">
        <f t="shared" si="46"/>
        <v>7</v>
      </c>
      <c r="H727">
        <f t="shared" si="47"/>
        <v>3</v>
      </c>
      <c r="I727" s="1" t="s">
        <v>15625</v>
      </c>
      <c r="J727" s="1" t="s">
        <v>15626</v>
      </c>
      <c r="K727" s="42">
        <v>1</v>
      </c>
      <c r="L727" s="42">
        <v>0.98</v>
      </c>
      <c r="M727" s="1" t="s">
        <v>15616</v>
      </c>
    </row>
    <row r="728" spans="1:13" x14ac:dyDescent="0.3">
      <c r="A728">
        <v>727</v>
      </c>
      <c r="B728" t="s">
        <v>11126</v>
      </c>
      <c r="C728" t="s">
        <v>4274</v>
      </c>
      <c r="D728" t="s">
        <v>16297</v>
      </c>
      <c r="E728" s="1">
        <f t="shared" si="44"/>
        <v>41101</v>
      </c>
      <c r="F728">
        <f t="shared" si="45"/>
        <v>2012</v>
      </c>
      <c r="G728">
        <f t="shared" si="46"/>
        <v>7</v>
      </c>
      <c r="H728">
        <f t="shared" si="47"/>
        <v>3</v>
      </c>
      <c r="I728" s="1" t="s">
        <v>15622</v>
      </c>
      <c r="J728" s="1" t="s">
        <v>15624</v>
      </c>
      <c r="K728" s="42">
        <v>1</v>
      </c>
      <c r="L728" s="42">
        <v>1</v>
      </c>
      <c r="M728" s="1" t="s">
        <v>15615</v>
      </c>
    </row>
    <row r="729" spans="1:13" x14ac:dyDescent="0.3">
      <c r="A729">
        <v>728</v>
      </c>
      <c r="B729" t="s">
        <v>9423</v>
      </c>
      <c r="C729" t="s">
        <v>5934</v>
      </c>
      <c r="D729" t="s">
        <v>16297</v>
      </c>
      <c r="E729" s="1">
        <f t="shared" si="44"/>
        <v>41101</v>
      </c>
      <c r="F729">
        <f t="shared" si="45"/>
        <v>2012</v>
      </c>
      <c r="G729">
        <f t="shared" si="46"/>
        <v>7</v>
      </c>
      <c r="H729">
        <f t="shared" si="47"/>
        <v>3</v>
      </c>
      <c r="I729" s="1" t="s">
        <v>15622</v>
      </c>
      <c r="J729" s="1" t="s">
        <v>15624</v>
      </c>
      <c r="K729" s="42">
        <v>1</v>
      </c>
      <c r="L729" s="42">
        <v>0.94</v>
      </c>
      <c r="M729" s="1" t="s">
        <v>15616</v>
      </c>
    </row>
    <row r="730" spans="1:13" x14ac:dyDescent="0.3">
      <c r="A730">
        <v>729</v>
      </c>
      <c r="B730" t="s">
        <v>11477</v>
      </c>
      <c r="C730" t="s">
        <v>3925</v>
      </c>
      <c r="D730" t="s">
        <v>16298</v>
      </c>
      <c r="E730" s="1">
        <f t="shared" si="44"/>
        <v>41102</v>
      </c>
      <c r="F730">
        <f t="shared" si="45"/>
        <v>2012</v>
      </c>
      <c r="G730">
        <f t="shared" si="46"/>
        <v>7</v>
      </c>
      <c r="H730">
        <f t="shared" si="47"/>
        <v>4</v>
      </c>
      <c r="I730" s="1" t="s">
        <v>15622</v>
      </c>
      <c r="J730" s="1" t="s">
        <v>15626</v>
      </c>
      <c r="K730" s="42">
        <v>1</v>
      </c>
      <c r="L730" s="42">
        <v>1</v>
      </c>
      <c r="M730" s="1" t="s">
        <v>15615</v>
      </c>
    </row>
    <row r="731" spans="1:13" x14ac:dyDescent="0.3">
      <c r="A731">
        <v>730</v>
      </c>
      <c r="B731" t="s">
        <v>9373</v>
      </c>
      <c r="C731" t="s">
        <v>5984</v>
      </c>
      <c r="D731" t="s">
        <v>16298</v>
      </c>
      <c r="E731" s="1">
        <f t="shared" si="44"/>
        <v>41102</v>
      </c>
      <c r="F731">
        <f t="shared" si="45"/>
        <v>2012</v>
      </c>
      <c r="G731">
        <f t="shared" si="46"/>
        <v>7</v>
      </c>
      <c r="H731">
        <f t="shared" si="47"/>
        <v>4</v>
      </c>
      <c r="I731" s="1" t="s">
        <v>15724</v>
      </c>
      <c r="J731" s="1" t="s">
        <v>15623</v>
      </c>
      <c r="K731" s="42">
        <v>0.5</v>
      </c>
      <c r="L731" s="42">
        <v>0.63</v>
      </c>
      <c r="M731" s="1" t="s">
        <v>15616</v>
      </c>
    </row>
    <row r="732" spans="1:13" x14ac:dyDescent="0.3">
      <c r="A732">
        <v>731</v>
      </c>
      <c r="B732" t="s">
        <v>11155</v>
      </c>
      <c r="C732" t="s">
        <v>4245</v>
      </c>
      <c r="D732" t="s">
        <v>16299</v>
      </c>
      <c r="E732" s="1">
        <f t="shared" si="44"/>
        <v>41103</v>
      </c>
      <c r="F732">
        <f t="shared" si="45"/>
        <v>2012</v>
      </c>
      <c r="G732">
        <f t="shared" si="46"/>
        <v>7</v>
      </c>
      <c r="H732">
        <f t="shared" si="47"/>
        <v>5</v>
      </c>
      <c r="I732" s="1" t="s">
        <v>15622</v>
      </c>
      <c r="J732" s="1" t="s">
        <v>15626</v>
      </c>
      <c r="K732" s="42">
        <v>1</v>
      </c>
      <c r="L732" s="42">
        <v>0.94</v>
      </c>
      <c r="M732" s="1" t="s">
        <v>15615</v>
      </c>
    </row>
    <row r="733" spans="1:13" x14ac:dyDescent="0.3">
      <c r="A733">
        <v>732</v>
      </c>
      <c r="B733" t="s">
        <v>11532</v>
      </c>
      <c r="C733" t="s">
        <v>3872</v>
      </c>
      <c r="D733" t="s">
        <v>16300</v>
      </c>
      <c r="E733" s="1">
        <f t="shared" si="44"/>
        <v>41104</v>
      </c>
      <c r="F733">
        <f t="shared" si="45"/>
        <v>2012</v>
      </c>
      <c r="G733">
        <f t="shared" si="46"/>
        <v>7</v>
      </c>
      <c r="H733">
        <f t="shared" si="47"/>
        <v>6</v>
      </c>
      <c r="I733" s="1" t="s">
        <v>15622</v>
      </c>
      <c r="J733" s="1" t="s">
        <v>15628</v>
      </c>
      <c r="K733" s="42">
        <v>0</v>
      </c>
      <c r="L733" s="42">
        <v>0.17</v>
      </c>
      <c r="M733" s="1" t="s">
        <v>15615</v>
      </c>
    </row>
    <row r="734" spans="1:13" x14ac:dyDescent="0.3">
      <c r="A734">
        <v>733</v>
      </c>
      <c r="B734" t="s">
        <v>11570</v>
      </c>
      <c r="C734" t="s">
        <v>3835</v>
      </c>
      <c r="D734" t="s">
        <v>16301</v>
      </c>
      <c r="E734" s="1">
        <f t="shared" si="44"/>
        <v>41105</v>
      </c>
      <c r="F734">
        <f t="shared" si="45"/>
        <v>2012</v>
      </c>
      <c r="G734">
        <f t="shared" si="46"/>
        <v>7</v>
      </c>
      <c r="H734">
        <f t="shared" si="47"/>
        <v>7</v>
      </c>
      <c r="I734" s="1" t="s">
        <v>15625</v>
      </c>
      <c r="J734" s="1" t="s">
        <v>15626</v>
      </c>
      <c r="K734" s="42">
        <v>1</v>
      </c>
      <c r="L734" s="42">
        <v>1</v>
      </c>
      <c r="M734" s="1" t="s">
        <v>15615</v>
      </c>
    </row>
    <row r="735" spans="1:13" x14ac:dyDescent="0.3">
      <c r="A735">
        <v>734</v>
      </c>
      <c r="B735" t="s">
        <v>8398</v>
      </c>
      <c r="C735" t="s">
        <v>6944</v>
      </c>
      <c r="D735" t="s">
        <v>16301</v>
      </c>
      <c r="E735" s="1">
        <f t="shared" si="44"/>
        <v>41105</v>
      </c>
      <c r="F735">
        <f t="shared" si="45"/>
        <v>2012</v>
      </c>
      <c r="G735">
        <f t="shared" si="46"/>
        <v>7</v>
      </c>
      <c r="H735">
        <f t="shared" si="47"/>
        <v>7</v>
      </c>
      <c r="I735" s="1" t="s">
        <v>15622</v>
      </c>
      <c r="J735" s="1" t="s">
        <v>15626</v>
      </c>
      <c r="K735" s="42">
        <v>1</v>
      </c>
      <c r="L735" s="42">
        <v>0.99</v>
      </c>
      <c r="M735" s="1" t="s">
        <v>15615</v>
      </c>
    </row>
    <row r="736" spans="1:13" x14ac:dyDescent="0.3">
      <c r="A736">
        <v>735</v>
      </c>
      <c r="B736" t="s">
        <v>10318</v>
      </c>
      <c r="C736" t="s">
        <v>5061</v>
      </c>
      <c r="D736" t="s">
        <v>16301</v>
      </c>
      <c r="E736" s="1">
        <f t="shared" si="44"/>
        <v>41105</v>
      </c>
      <c r="F736">
        <f t="shared" si="45"/>
        <v>2012</v>
      </c>
      <c r="G736">
        <f t="shared" si="46"/>
        <v>7</v>
      </c>
      <c r="H736">
        <f t="shared" si="47"/>
        <v>7</v>
      </c>
      <c r="I736" s="1" t="s">
        <v>15622</v>
      </c>
      <c r="J736" s="1" t="s">
        <v>15626</v>
      </c>
      <c r="K736" s="42">
        <v>0.9</v>
      </c>
      <c r="L736" s="42">
        <v>1</v>
      </c>
      <c r="M736" s="1" t="s">
        <v>15616</v>
      </c>
    </row>
    <row r="737" spans="1:13" x14ac:dyDescent="0.3">
      <c r="A737">
        <v>736</v>
      </c>
      <c r="B737" t="s">
        <v>9401</v>
      </c>
      <c r="C737" t="s">
        <v>5956</v>
      </c>
      <c r="D737" t="s">
        <v>11860</v>
      </c>
      <c r="E737" s="1">
        <f t="shared" si="44"/>
        <v>41106</v>
      </c>
      <c r="F737">
        <f t="shared" si="45"/>
        <v>2012</v>
      </c>
      <c r="G737">
        <f t="shared" si="46"/>
        <v>7</v>
      </c>
      <c r="H737">
        <f t="shared" si="47"/>
        <v>1</v>
      </c>
      <c r="I737" s="1" t="s">
        <v>15622</v>
      </c>
      <c r="J737" s="1" t="s">
        <v>15626</v>
      </c>
      <c r="K737" s="42">
        <v>1</v>
      </c>
      <c r="L737" s="42">
        <v>1</v>
      </c>
      <c r="M737" s="1" t="s">
        <v>15616</v>
      </c>
    </row>
    <row r="738" spans="1:13" x14ac:dyDescent="0.3">
      <c r="A738">
        <v>737</v>
      </c>
      <c r="B738" t="s">
        <v>10981</v>
      </c>
      <c r="C738" t="s">
        <v>4415</v>
      </c>
      <c r="D738" t="s">
        <v>11860</v>
      </c>
      <c r="E738" s="1">
        <f t="shared" si="44"/>
        <v>41106</v>
      </c>
      <c r="F738">
        <f t="shared" si="45"/>
        <v>2012</v>
      </c>
      <c r="G738">
        <f t="shared" si="46"/>
        <v>7</v>
      </c>
      <c r="H738">
        <f t="shared" si="47"/>
        <v>1</v>
      </c>
      <c r="I738" s="1" t="s">
        <v>15622</v>
      </c>
      <c r="J738" s="1" t="s">
        <v>15626</v>
      </c>
      <c r="K738" s="42">
        <v>1</v>
      </c>
      <c r="L738" s="42">
        <v>0.99</v>
      </c>
      <c r="M738" s="1" t="s">
        <v>15615</v>
      </c>
    </row>
    <row r="739" spans="1:13" x14ac:dyDescent="0.3">
      <c r="A739">
        <v>738</v>
      </c>
      <c r="B739" t="s">
        <v>9906</v>
      </c>
      <c r="C739" t="s">
        <v>5465</v>
      </c>
      <c r="D739" t="s">
        <v>16302</v>
      </c>
      <c r="E739" s="1">
        <f t="shared" si="44"/>
        <v>41108</v>
      </c>
      <c r="F739">
        <f t="shared" si="45"/>
        <v>2012</v>
      </c>
      <c r="G739">
        <f t="shared" si="46"/>
        <v>7</v>
      </c>
      <c r="H739">
        <f t="shared" si="47"/>
        <v>3</v>
      </c>
      <c r="I739" s="1" t="s">
        <v>15622</v>
      </c>
      <c r="J739" s="1" t="s">
        <v>15624</v>
      </c>
      <c r="K739" s="42">
        <v>1</v>
      </c>
      <c r="L739" s="42">
        <v>0.91</v>
      </c>
      <c r="M739" s="1" t="s">
        <v>15616</v>
      </c>
    </row>
    <row r="740" spans="1:13" x14ac:dyDescent="0.3">
      <c r="A740">
        <v>739</v>
      </c>
      <c r="B740" t="s">
        <v>8332</v>
      </c>
      <c r="C740" t="s">
        <v>7005</v>
      </c>
      <c r="D740" t="s">
        <v>16302</v>
      </c>
      <c r="E740" s="1">
        <f t="shared" si="44"/>
        <v>41108</v>
      </c>
      <c r="F740">
        <f t="shared" si="45"/>
        <v>2012</v>
      </c>
      <c r="G740">
        <f t="shared" si="46"/>
        <v>7</v>
      </c>
      <c r="H740">
        <f t="shared" si="47"/>
        <v>3</v>
      </c>
      <c r="I740" s="1" t="s">
        <v>15622</v>
      </c>
      <c r="J740" s="1" t="s">
        <v>15626</v>
      </c>
      <c r="K740" s="42">
        <v>1</v>
      </c>
      <c r="L740" s="42">
        <v>1</v>
      </c>
      <c r="M740" s="1" t="s">
        <v>15615</v>
      </c>
    </row>
    <row r="741" spans="1:13" x14ac:dyDescent="0.3">
      <c r="A741">
        <v>740</v>
      </c>
      <c r="B741" t="s">
        <v>10095</v>
      </c>
      <c r="C741" t="s">
        <v>5279</v>
      </c>
      <c r="D741" t="s">
        <v>16303</v>
      </c>
      <c r="E741" s="1">
        <f t="shared" si="44"/>
        <v>41109</v>
      </c>
      <c r="F741">
        <f t="shared" si="45"/>
        <v>2012</v>
      </c>
      <c r="G741">
        <f t="shared" si="46"/>
        <v>7</v>
      </c>
      <c r="H741">
        <f t="shared" si="47"/>
        <v>4</v>
      </c>
      <c r="I741" s="1" t="s">
        <v>15622</v>
      </c>
      <c r="J741" s="1" t="s">
        <v>15628</v>
      </c>
      <c r="K741" s="42">
        <v>0</v>
      </c>
      <c r="L741" s="42">
        <v>0.67</v>
      </c>
      <c r="M741" s="1" t="s">
        <v>15615</v>
      </c>
    </row>
    <row r="742" spans="1:13" x14ac:dyDescent="0.3">
      <c r="A742">
        <v>741</v>
      </c>
      <c r="B742" t="s">
        <v>8580</v>
      </c>
      <c r="C742" t="s">
        <v>6767</v>
      </c>
      <c r="D742" t="s">
        <v>16304</v>
      </c>
      <c r="E742" s="1">
        <f t="shared" si="44"/>
        <v>41110</v>
      </c>
      <c r="F742">
        <f t="shared" si="45"/>
        <v>2012</v>
      </c>
      <c r="G742">
        <f t="shared" si="46"/>
        <v>7</v>
      </c>
      <c r="H742">
        <f t="shared" si="47"/>
        <v>5</v>
      </c>
      <c r="I742" s="1" t="s">
        <v>15622</v>
      </c>
      <c r="J742" s="1" t="s">
        <v>15624</v>
      </c>
      <c r="K742" s="42">
        <v>1</v>
      </c>
      <c r="L742" s="42">
        <v>0.97</v>
      </c>
      <c r="M742" s="1" t="s">
        <v>15616</v>
      </c>
    </row>
    <row r="743" spans="1:13" x14ac:dyDescent="0.3">
      <c r="A743">
        <v>742</v>
      </c>
      <c r="B743" t="s">
        <v>11724</v>
      </c>
      <c r="C743" t="s">
        <v>3557</v>
      </c>
      <c r="D743" t="s">
        <v>16304</v>
      </c>
      <c r="E743" s="1">
        <f t="shared" si="44"/>
        <v>41110</v>
      </c>
      <c r="F743">
        <f t="shared" si="45"/>
        <v>2012</v>
      </c>
      <c r="G743">
        <f t="shared" si="46"/>
        <v>7</v>
      </c>
      <c r="H743">
        <f t="shared" si="47"/>
        <v>5</v>
      </c>
      <c r="I743" s="1" t="s">
        <v>15622</v>
      </c>
      <c r="J743" s="1" t="s">
        <v>15623</v>
      </c>
      <c r="K743" s="42">
        <v>0.8</v>
      </c>
      <c r="L743" s="42">
        <v>0.5</v>
      </c>
      <c r="M743" s="1" t="s">
        <v>15615</v>
      </c>
    </row>
    <row r="744" spans="1:13" x14ac:dyDescent="0.3">
      <c r="A744">
        <v>743</v>
      </c>
      <c r="B744" t="s">
        <v>11175</v>
      </c>
      <c r="C744" t="s">
        <v>4225</v>
      </c>
      <c r="D744" t="s">
        <v>16304</v>
      </c>
      <c r="E744" s="1">
        <f t="shared" si="44"/>
        <v>41110</v>
      </c>
      <c r="F744">
        <f t="shared" si="45"/>
        <v>2012</v>
      </c>
      <c r="G744">
        <f t="shared" si="46"/>
        <v>7</v>
      </c>
      <c r="H744">
        <f t="shared" si="47"/>
        <v>5</v>
      </c>
      <c r="I744" s="1" t="s">
        <v>15622</v>
      </c>
      <c r="J744" s="1" t="s">
        <v>15626</v>
      </c>
      <c r="K744" s="42">
        <v>1</v>
      </c>
      <c r="L744" s="42">
        <v>1</v>
      </c>
      <c r="M744" s="1" t="s">
        <v>15615</v>
      </c>
    </row>
    <row r="745" spans="1:13" x14ac:dyDescent="0.3">
      <c r="A745">
        <v>744</v>
      </c>
      <c r="B745" t="s">
        <v>11255</v>
      </c>
      <c r="C745" t="s">
        <v>4146</v>
      </c>
      <c r="D745" t="s">
        <v>16305</v>
      </c>
      <c r="E745" s="1">
        <f t="shared" si="44"/>
        <v>41113</v>
      </c>
      <c r="F745">
        <f t="shared" si="45"/>
        <v>2012</v>
      </c>
      <c r="G745">
        <f t="shared" si="46"/>
        <v>7</v>
      </c>
      <c r="H745">
        <f t="shared" si="47"/>
        <v>1</v>
      </c>
      <c r="I745" s="1" t="s">
        <v>15622</v>
      </c>
      <c r="J745" s="1" t="s">
        <v>15626</v>
      </c>
      <c r="K745" s="42">
        <v>1</v>
      </c>
      <c r="L745" s="42">
        <v>0.96</v>
      </c>
      <c r="M745" s="1" t="s">
        <v>15616</v>
      </c>
    </row>
    <row r="746" spans="1:13" x14ac:dyDescent="0.3">
      <c r="A746">
        <v>745</v>
      </c>
      <c r="B746" t="s">
        <v>9249</v>
      </c>
      <c r="C746" t="s">
        <v>6105</v>
      </c>
      <c r="D746" t="s">
        <v>16306</v>
      </c>
      <c r="E746" s="1">
        <f t="shared" si="44"/>
        <v>41114</v>
      </c>
      <c r="F746">
        <f t="shared" si="45"/>
        <v>2012</v>
      </c>
      <c r="G746">
        <f t="shared" si="46"/>
        <v>7</v>
      </c>
      <c r="H746">
        <f t="shared" si="47"/>
        <v>2</v>
      </c>
      <c r="I746" s="1" t="s">
        <v>15622</v>
      </c>
      <c r="J746" s="1" t="s">
        <v>15623</v>
      </c>
      <c r="K746" s="42">
        <v>0.67</v>
      </c>
      <c r="L746" s="42">
        <v>0.63</v>
      </c>
      <c r="M746" s="1" t="s">
        <v>15615</v>
      </c>
    </row>
    <row r="747" spans="1:13" x14ac:dyDescent="0.3">
      <c r="A747">
        <v>746</v>
      </c>
      <c r="B747" t="s">
        <v>9858</v>
      </c>
      <c r="C747" t="s">
        <v>5513</v>
      </c>
      <c r="D747" t="s">
        <v>16306</v>
      </c>
      <c r="E747" s="1">
        <f t="shared" si="44"/>
        <v>41114</v>
      </c>
      <c r="F747">
        <f t="shared" si="45"/>
        <v>2012</v>
      </c>
      <c r="G747">
        <f t="shared" si="46"/>
        <v>7</v>
      </c>
      <c r="H747">
        <f t="shared" si="47"/>
        <v>2</v>
      </c>
      <c r="I747" s="1" t="s">
        <v>15622</v>
      </c>
      <c r="J747" s="1" t="s">
        <v>15626</v>
      </c>
      <c r="K747" s="42">
        <v>1</v>
      </c>
      <c r="L747" s="42">
        <v>0.4</v>
      </c>
      <c r="M747" s="1" t="s">
        <v>15615</v>
      </c>
    </row>
    <row r="748" spans="1:13" x14ac:dyDescent="0.3">
      <c r="A748">
        <v>747</v>
      </c>
      <c r="B748" t="s">
        <v>9388</v>
      </c>
      <c r="C748" t="s">
        <v>5969</v>
      </c>
      <c r="D748" t="s">
        <v>16307</v>
      </c>
      <c r="E748" s="1">
        <f t="shared" si="44"/>
        <v>41115</v>
      </c>
      <c r="F748">
        <f t="shared" si="45"/>
        <v>2012</v>
      </c>
      <c r="G748">
        <f t="shared" si="46"/>
        <v>7</v>
      </c>
      <c r="H748">
        <f t="shared" si="47"/>
        <v>3</v>
      </c>
      <c r="I748" s="1" t="s">
        <v>15622</v>
      </c>
      <c r="J748" s="1" t="s">
        <v>15623</v>
      </c>
      <c r="K748" s="42">
        <v>1</v>
      </c>
      <c r="L748" s="42">
        <v>0.67</v>
      </c>
      <c r="M748" s="1" t="s">
        <v>15615</v>
      </c>
    </row>
    <row r="749" spans="1:13" x14ac:dyDescent="0.3">
      <c r="A749">
        <v>748</v>
      </c>
      <c r="B749" t="s">
        <v>8095</v>
      </c>
      <c r="C749" t="s">
        <v>7239</v>
      </c>
      <c r="D749" t="s">
        <v>16308</v>
      </c>
      <c r="E749" s="1">
        <f t="shared" si="44"/>
        <v>41116</v>
      </c>
      <c r="F749">
        <f t="shared" si="45"/>
        <v>2012</v>
      </c>
      <c r="G749">
        <f t="shared" si="46"/>
        <v>7</v>
      </c>
      <c r="H749">
        <f t="shared" si="47"/>
        <v>4</v>
      </c>
      <c r="I749" s="1" t="s">
        <v>15622</v>
      </c>
      <c r="J749" s="1" t="s">
        <v>15624</v>
      </c>
      <c r="K749" s="42">
        <v>1</v>
      </c>
      <c r="L749" s="42">
        <v>0.91</v>
      </c>
      <c r="M749" s="1" t="s">
        <v>15615</v>
      </c>
    </row>
    <row r="750" spans="1:13" x14ac:dyDescent="0.3">
      <c r="A750">
        <v>749</v>
      </c>
      <c r="B750" t="s">
        <v>9158</v>
      </c>
      <c r="C750" t="s">
        <v>6195</v>
      </c>
      <c r="D750" t="s">
        <v>16309</v>
      </c>
      <c r="E750" s="1">
        <f t="shared" si="44"/>
        <v>41117</v>
      </c>
      <c r="F750">
        <f t="shared" si="45"/>
        <v>2012</v>
      </c>
      <c r="G750">
        <f t="shared" si="46"/>
        <v>7</v>
      </c>
      <c r="H750">
        <f t="shared" si="47"/>
        <v>5</v>
      </c>
      <c r="I750" s="1" t="s">
        <v>15622</v>
      </c>
      <c r="J750" s="1" t="s">
        <v>15626</v>
      </c>
      <c r="K750" s="42">
        <v>1</v>
      </c>
      <c r="L750" s="42">
        <v>0</v>
      </c>
      <c r="M750" s="1" t="s">
        <v>15615</v>
      </c>
    </row>
    <row r="751" spans="1:13" x14ac:dyDescent="0.3">
      <c r="A751">
        <v>750</v>
      </c>
      <c r="B751" t="s">
        <v>10972</v>
      </c>
      <c r="C751" t="s">
        <v>3552</v>
      </c>
      <c r="D751" t="s">
        <v>16309</v>
      </c>
      <c r="E751" s="1">
        <f t="shared" si="44"/>
        <v>41117</v>
      </c>
      <c r="F751">
        <f t="shared" si="45"/>
        <v>2012</v>
      </c>
      <c r="G751">
        <f t="shared" si="46"/>
        <v>7</v>
      </c>
      <c r="H751">
        <f t="shared" si="47"/>
        <v>5</v>
      </c>
      <c r="I751" s="1" t="s">
        <v>15622</v>
      </c>
      <c r="J751" s="1" t="s">
        <v>15626</v>
      </c>
      <c r="K751" s="42">
        <v>1</v>
      </c>
      <c r="L751" s="42">
        <v>1</v>
      </c>
      <c r="M751" s="1" t="s">
        <v>15616</v>
      </c>
    </row>
    <row r="752" spans="1:13" x14ac:dyDescent="0.3">
      <c r="A752">
        <v>751</v>
      </c>
      <c r="B752" t="s">
        <v>10715</v>
      </c>
      <c r="C752" t="s">
        <v>4672</v>
      </c>
      <c r="D752" t="s">
        <v>16309</v>
      </c>
      <c r="E752" s="1">
        <f t="shared" si="44"/>
        <v>41117</v>
      </c>
      <c r="F752">
        <f t="shared" si="45"/>
        <v>2012</v>
      </c>
      <c r="G752">
        <f t="shared" si="46"/>
        <v>7</v>
      </c>
      <c r="H752">
        <f t="shared" si="47"/>
        <v>5</v>
      </c>
      <c r="I752" s="1" t="s">
        <v>15784</v>
      </c>
      <c r="J752" s="1" t="s">
        <v>15623</v>
      </c>
      <c r="K752" s="42">
        <v>1</v>
      </c>
      <c r="L752" s="42">
        <v>0.71</v>
      </c>
      <c r="M752" s="1" t="s">
        <v>15616</v>
      </c>
    </row>
    <row r="753" spans="1:13" x14ac:dyDescent="0.3">
      <c r="A753">
        <v>752</v>
      </c>
      <c r="B753" t="s">
        <v>9984</v>
      </c>
      <c r="C753" t="s">
        <v>5389</v>
      </c>
      <c r="D753" t="s">
        <v>16309</v>
      </c>
      <c r="E753" s="1">
        <f t="shared" si="44"/>
        <v>41117</v>
      </c>
      <c r="F753">
        <f t="shared" si="45"/>
        <v>2012</v>
      </c>
      <c r="G753">
        <f t="shared" si="46"/>
        <v>7</v>
      </c>
      <c r="H753">
        <f t="shared" si="47"/>
        <v>5</v>
      </c>
      <c r="I753" s="1" t="s">
        <v>15622</v>
      </c>
      <c r="J753" s="1" t="s">
        <v>15626</v>
      </c>
      <c r="K753" s="42">
        <v>1</v>
      </c>
      <c r="L753" s="42">
        <v>1</v>
      </c>
      <c r="M753" s="1" t="s">
        <v>15616</v>
      </c>
    </row>
    <row r="754" spans="1:13" x14ac:dyDescent="0.3">
      <c r="A754">
        <v>753</v>
      </c>
      <c r="B754" t="s">
        <v>8335</v>
      </c>
      <c r="C754" t="s">
        <v>7002</v>
      </c>
      <c r="D754" t="s">
        <v>16310</v>
      </c>
      <c r="E754" s="1">
        <f t="shared" si="44"/>
        <v>41118</v>
      </c>
      <c r="F754">
        <f t="shared" si="45"/>
        <v>2012</v>
      </c>
      <c r="G754">
        <f t="shared" si="46"/>
        <v>7</v>
      </c>
      <c r="H754">
        <f t="shared" si="47"/>
        <v>6</v>
      </c>
      <c r="I754" s="1" t="s">
        <v>15622</v>
      </c>
      <c r="J754" s="1" t="s">
        <v>15624</v>
      </c>
      <c r="K754" s="42">
        <v>0.91</v>
      </c>
      <c r="L754" s="42">
        <v>0.78</v>
      </c>
      <c r="M754" s="1" t="s">
        <v>15615</v>
      </c>
    </row>
    <row r="755" spans="1:13" x14ac:dyDescent="0.3">
      <c r="A755">
        <v>754</v>
      </c>
      <c r="B755" t="s">
        <v>11515</v>
      </c>
      <c r="C755" t="s">
        <v>3888</v>
      </c>
      <c r="D755" t="s">
        <v>16311</v>
      </c>
      <c r="E755" s="1">
        <f t="shared" si="44"/>
        <v>41120</v>
      </c>
      <c r="F755">
        <f t="shared" si="45"/>
        <v>2012</v>
      </c>
      <c r="G755">
        <f t="shared" si="46"/>
        <v>7</v>
      </c>
      <c r="H755">
        <f t="shared" si="47"/>
        <v>1</v>
      </c>
      <c r="I755" s="1" t="s">
        <v>15622</v>
      </c>
      <c r="J755" s="1" t="s">
        <v>15624</v>
      </c>
      <c r="K755" s="42">
        <v>0.9</v>
      </c>
      <c r="L755" s="42">
        <v>0.97</v>
      </c>
      <c r="M755" s="1" t="s">
        <v>15615</v>
      </c>
    </row>
    <row r="756" spans="1:13" x14ac:dyDescent="0.3">
      <c r="A756">
        <v>755</v>
      </c>
      <c r="B756" t="s">
        <v>9286</v>
      </c>
      <c r="C756" t="s">
        <v>6070</v>
      </c>
      <c r="D756" t="s">
        <v>16312</v>
      </c>
      <c r="E756" s="1">
        <f t="shared" si="44"/>
        <v>41121</v>
      </c>
      <c r="F756">
        <f t="shared" si="45"/>
        <v>2012</v>
      </c>
      <c r="G756">
        <f t="shared" si="46"/>
        <v>7</v>
      </c>
      <c r="H756">
        <f t="shared" si="47"/>
        <v>2</v>
      </c>
      <c r="I756" s="1" t="s">
        <v>15622</v>
      </c>
      <c r="J756" s="1" t="s">
        <v>15626</v>
      </c>
      <c r="K756" s="42">
        <v>1</v>
      </c>
      <c r="L756" s="42">
        <v>0.88</v>
      </c>
      <c r="M756" s="1" t="s">
        <v>15615</v>
      </c>
    </row>
    <row r="757" spans="1:13" x14ac:dyDescent="0.3">
      <c r="A757">
        <v>756</v>
      </c>
      <c r="B757" t="s">
        <v>10864</v>
      </c>
      <c r="C757" t="s">
        <v>4530</v>
      </c>
      <c r="D757" t="s">
        <v>16312</v>
      </c>
      <c r="E757" s="1">
        <f t="shared" si="44"/>
        <v>41121</v>
      </c>
      <c r="F757">
        <f t="shared" si="45"/>
        <v>2012</v>
      </c>
      <c r="G757">
        <f t="shared" si="46"/>
        <v>7</v>
      </c>
      <c r="H757">
        <f t="shared" si="47"/>
        <v>2</v>
      </c>
      <c r="I757" s="1" t="s">
        <v>15625</v>
      </c>
      <c r="J757" s="1" t="s">
        <v>15626</v>
      </c>
      <c r="K757" s="42">
        <v>1</v>
      </c>
      <c r="L757" s="42">
        <v>0.88</v>
      </c>
      <c r="M757" s="1" t="s">
        <v>15616</v>
      </c>
    </row>
    <row r="758" spans="1:13" x14ac:dyDescent="0.3">
      <c r="A758">
        <v>757</v>
      </c>
      <c r="B758" t="s">
        <v>11504</v>
      </c>
      <c r="C758" t="s">
        <v>3898</v>
      </c>
      <c r="D758" t="s">
        <v>16312</v>
      </c>
      <c r="E758" s="1">
        <f t="shared" si="44"/>
        <v>41121</v>
      </c>
      <c r="F758">
        <f t="shared" si="45"/>
        <v>2012</v>
      </c>
      <c r="G758">
        <f t="shared" si="46"/>
        <v>7</v>
      </c>
      <c r="H758">
        <f t="shared" si="47"/>
        <v>2</v>
      </c>
      <c r="I758" s="1" t="s">
        <v>15622</v>
      </c>
      <c r="J758" s="1" t="s">
        <v>15626</v>
      </c>
      <c r="K758" s="42">
        <v>1</v>
      </c>
      <c r="L758" s="42">
        <v>0.53</v>
      </c>
      <c r="M758" s="1" t="s">
        <v>15616</v>
      </c>
    </row>
    <row r="759" spans="1:13" x14ac:dyDescent="0.3">
      <c r="A759">
        <v>758</v>
      </c>
      <c r="B759" t="s">
        <v>10962</v>
      </c>
      <c r="C759" t="s">
        <v>4433</v>
      </c>
      <c r="D759" t="s">
        <v>16312</v>
      </c>
      <c r="E759" s="1">
        <f t="shared" si="44"/>
        <v>41121</v>
      </c>
      <c r="F759">
        <f t="shared" si="45"/>
        <v>2012</v>
      </c>
      <c r="G759">
        <f t="shared" si="46"/>
        <v>7</v>
      </c>
      <c r="H759">
        <f t="shared" si="47"/>
        <v>2</v>
      </c>
      <c r="I759" s="1" t="s">
        <v>15622</v>
      </c>
      <c r="J759" s="1" t="s">
        <v>15626</v>
      </c>
      <c r="K759" s="42">
        <v>1</v>
      </c>
      <c r="L759" s="42">
        <v>1</v>
      </c>
      <c r="M759" s="1" t="s">
        <v>15616</v>
      </c>
    </row>
    <row r="760" spans="1:13" x14ac:dyDescent="0.3">
      <c r="A760">
        <v>759</v>
      </c>
      <c r="B760" t="s">
        <v>8433</v>
      </c>
      <c r="C760" t="s">
        <v>6909</v>
      </c>
      <c r="D760" t="s">
        <v>16313</v>
      </c>
      <c r="E760" s="1">
        <f t="shared" si="44"/>
        <v>41122</v>
      </c>
      <c r="F760">
        <f t="shared" si="45"/>
        <v>2012</v>
      </c>
      <c r="G760">
        <f t="shared" si="46"/>
        <v>8</v>
      </c>
      <c r="H760">
        <f t="shared" si="47"/>
        <v>3</v>
      </c>
      <c r="I760" s="1" t="s">
        <v>15622</v>
      </c>
      <c r="J760" s="1" t="s">
        <v>15626</v>
      </c>
      <c r="K760" s="42">
        <v>1</v>
      </c>
      <c r="L760" s="42">
        <v>0.33</v>
      </c>
      <c r="M760" s="1" t="s">
        <v>15615</v>
      </c>
    </row>
    <row r="761" spans="1:13" x14ac:dyDescent="0.3">
      <c r="A761">
        <v>760</v>
      </c>
      <c r="B761" t="s">
        <v>9464</v>
      </c>
      <c r="C761" t="s">
        <v>5895</v>
      </c>
      <c r="D761" t="s">
        <v>16313</v>
      </c>
      <c r="E761" s="1">
        <f t="shared" si="44"/>
        <v>41122</v>
      </c>
      <c r="F761">
        <f t="shared" si="45"/>
        <v>2012</v>
      </c>
      <c r="G761">
        <f t="shared" si="46"/>
        <v>8</v>
      </c>
      <c r="H761">
        <f t="shared" si="47"/>
        <v>3</v>
      </c>
      <c r="I761" s="1" t="s">
        <v>15622</v>
      </c>
      <c r="J761" s="1" t="s">
        <v>15624</v>
      </c>
      <c r="K761" s="42">
        <v>0.71</v>
      </c>
      <c r="L761" s="42">
        <v>0.43</v>
      </c>
      <c r="M761" s="1" t="s">
        <v>15615</v>
      </c>
    </row>
    <row r="762" spans="1:13" x14ac:dyDescent="0.3">
      <c r="A762">
        <v>761</v>
      </c>
      <c r="B762" t="s">
        <v>8075</v>
      </c>
      <c r="C762" t="s">
        <v>7258</v>
      </c>
      <c r="D762" t="s">
        <v>11861</v>
      </c>
      <c r="E762" s="1">
        <f t="shared" si="44"/>
        <v>41123</v>
      </c>
      <c r="F762">
        <f t="shared" si="45"/>
        <v>2012</v>
      </c>
      <c r="G762">
        <f t="shared" si="46"/>
        <v>8</v>
      </c>
      <c r="H762">
        <f t="shared" si="47"/>
        <v>4</v>
      </c>
      <c r="I762" s="1" t="s">
        <v>15622</v>
      </c>
      <c r="J762" s="1" t="s">
        <v>15626</v>
      </c>
      <c r="K762" s="42">
        <v>1</v>
      </c>
      <c r="L762" s="42">
        <v>0.86</v>
      </c>
      <c r="M762" s="1" t="s">
        <v>15615</v>
      </c>
    </row>
    <row r="763" spans="1:13" x14ac:dyDescent="0.3">
      <c r="A763">
        <v>762</v>
      </c>
      <c r="B763" t="s">
        <v>10514</v>
      </c>
      <c r="C763" t="s">
        <v>4869</v>
      </c>
      <c r="D763" t="s">
        <v>16314</v>
      </c>
      <c r="E763" s="1">
        <f t="shared" si="44"/>
        <v>41125</v>
      </c>
      <c r="F763">
        <f t="shared" si="45"/>
        <v>2012</v>
      </c>
      <c r="G763">
        <f t="shared" si="46"/>
        <v>8</v>
      </c>
      <c r="H763">
        <f t="shared" si="47"/>
        <v>6</v>
      </c>
      <c r="I763" s="1" t="s">
        <v>15622</v>
      </c>
      <c r="J763" s="1" t="s">
        <v>15626</v>
      </c>
      <c r="K763" s="42">
        <v>1</v>
      </c>
      <c r="L763" s="42">
        <v>1</v>
      </c>
      <c r="M763" s="1" t="s">
        <v>15616</v>
      </c>
    </row>
    <row r="764" spans="1:13" x14ac:dyDescent="0.3">
      <c r="A764">
        <v>763</v>
      </c>
      <c r="B764" t="s">
        <v>8868</v>
      </c>
      <c r="C764" t="s">
        <v>6482</v>
      </c>
      <c r="D764" t="s">
        <v>16314</v>
      </c>
      <c r="E764" s="1">
        <f t="shared" si="44"/>
        <v>41125</v>
      </c>
      <c r="F764">
        <f t="shared" si="45"/>
        <v>2012</v>
      </c>
      <c r="G764">
        <f t="shared" si="46"/>
        <v>8</v>
      </c>
      <c r="H764">
        <f t="shared" si="47"/>
        <v>6</v>
      </c>
      <c r="I764" s="1" t="s">
        <v>15622</v>
      </c>
      <c r="J764" s="1" t="s">
        <v>15626</v>
      </c>
      <c r="K764" s="42">
        <v>1</v>
      </c>
      <c r="L764" s="42">
        <v>0.99</v>
      </c>
      <c r="M764" s="1" t="s">
        <v>15615</v>
      </c>
    </row>
    <row r="765" spans="1:13" x14ac:dyDescent="0.3">
      <c r="A765">
        <v>764</v>
      </c>
      <c r="B765" t="s">
        <v>10081</v>
      </c>
      <c r="C765" t="s">
        <v>5293</v>
      </c>
      <c r="D765" t="s">
        <v>16315</v>
      </c>
      <c r="E765" s="1">
        <f t="shared" si="44"/>
        <v>41126</v>
      </c>
      <c r="F765">
        <f t="shared" si="45"/>
        <v>2012</v>
      </c>
      <c r="G765">
        <f t="shared" si="46"/>
        <v>8</v>
      </c>
      <c r="H765">
        <f t="shared" si="47"/>
        <v>7</v>
      </c>
      <c r="I765" s="1" t="s">
        <v>15622</v>
      </c>
      <c r="J765" s="1" t="s">
        <v>15624</v>
      </c>
      <c r="K765" s="42">
        <v>0.7</v>
      </c>
      <c r="L765" s="42">
        <v>0.5</v>
      </c>
      <c r="M765" s="1" t="s">
        <v>15615</v>
      </c>
    </row>
    <row r="766" spans="1:13" x14ac:dyDescent="0.3">
      <c r="A766">
        <v>765</v>
      </c>
      <c r="B766" t="s">
        <v>11401</v>
      </c>
      <c r="C766" t="s">
        <v>3999</v>
      </c>
      <c r="D766" t="s">
        <v>16315</v>
      </c>
      <c r="E766" s="1">
        <f t="shared" si="44"/>
        <v>41126</v>
      </c>
      <c r="F766">
        <f t="shared" si="45"/>
        <v>2012</v>
      </c>
      <c r="G766">
        <f t="shared" si="46"/>
        <v>8</v>
      </c>
      <c r="H766">
        <f t="shared" si="47"/>
        <v>7</v>
      </c>
      <c r="I766" s="1" t="s">
        <v>15622</v>
      </c>
      <c r="J766" s="1" t="s">
        <v>15626</v>
      </c>
      <c r="K766" s="42">
        <v>1</v>
      </c>
      <c r="L766" s="42">
        <v>0.75</v>
      </c>
      <c r="M766" s="1" t="s">
        <v>15616</v>
      </c>
    </row>
    <row r="767" spans="1:13" x14ac:dyDescent="0.3">
      <c r="A767">
        <v>766</v>
      </c>
      <c r="B767" t="s">
        <v>8401</v>
      </c>
      <c r="C767" t="s">
        <v>6941</v>
      </c>
      <c r="D767" t="s">
        <v>16315</v>
      </c>
      <c r="E767" s="1">
        <f t="shared" si="44"/>
        <v>41126</v>
      </c>
      <c r="F767">
        <f t="shared" si="45"/>
        <v>2012</v>
      </c>
      <c r="G767">
        <f t="shared" si="46"/>
        <v>8</v>
      </c>
      <c r="H767">
        <f t="shared" si="47"/>
        <v>7</v>
      </c>
      <c r="I767" s="1" t="s">
        <v>15622</v>
      </c>
      <c r="J767" s="1" t="s">
        <v>15626</v>
      </c>
      <c r="K767" s="42">
        <v>0.92</v>
      </c>
      <c r="L767" s="42">
        <v>0.95</v>
      </c>
      <c r="M767" s="1" t="s">
        <v>15615</v>
      </c>
    </row>
    <row r="768" spans="1:13" x14ac:dyDescent="0.3">
      <c r="A768">
        <v>767</v>
      </c>
      <c r="B768" t="s">
        <v>9042</v>
      </c>
      <c r="C768" t="s">
        <v>6311</v>
      </c>
      <c r="D768" t="s">
        <v>16316</v>
      </c>
      <c r="E768" s="1">
        <f t="shared" si="44"/>
        <v>41127</v>
      </c>
      <c r="F768">
        <f t="shared" si="45"/>
        <v>2012</v>
      </c>
      <c r="G768">
        <f t="shared" si="46"/>
        <v>8</v>
      </c>
      <c r="H768">
        <f t="shared" si="47"/>
        <v>1</v>
      </c>
      <c r="I768" s="1" t="s">
        <v>15622</v>
      </c>
      <c r="J768" s="1" t="s">
        <v>15626</v>
      </c>
      <c r="K768" s="42">
        <v>1</v>
      </c>
      <c r="L768" s="42">
        <v>1</v>
      </c>
      <c r="M768" s="1" t="s">
        <v>15616</v>
      </c>
    </row>
    <row r="769" spans="1:13" x14ac:dyDescent="0.3">
      <c r="A769">
        <v>768</v>
      </c>
      <c r="B769" t="s">
        <v>10481</v>
      </c>
      <c r="C769" t="s">
        <v>4902</v>
      </c>
      <c r="D769" t="s">
        <v>16317</v>
      </c>
      <c r="E769" s="1">
        <f t="shared" si="44"/>
        <v>41128</v>
      </c>
      <c r="F769">
        <f t="shared" si="45"/>
        <v>2012</v>
      </c>
      <c r="G769">
        <f t="shared" si="46"/>
        <v>8</v>
      </c>
      <c r="H769">
        <f t="shared" si="47"/>
        <v>2</v>
      </c>
      <c r="I769" s="1" t="s">
        <v>15622</v>
      </c>
      <c r="J769" s="1" t="s">
        <v>15624</v>
      </c>
      <c r="K769" s="42">
        <v>1</v>
      </c>
      <c r="L769" s="42">
        <v>0.88</v>
      </c>
      <c r="M769" s="1" t="s">
        <v>15615</v>
      </c>
    </row>
    <row r="770" spans="1:13" x14ac:dyDescent="0.3">
      <c r="A770">
        <v>769</v>
      </c>
      <c r="B770" t="s">
        <v>8343</v>
      </c>
      <c r="C770" t="s">
        <v>6995</v>
      </c>
      <c r="D770" t="s">
        <v>16317</v>
      </c>
      <c r="E770" s="1">
        <f t="shared" si="44"/>
        <v>41128</v>
      </c>
      <c r="F770">
        <f t="shared" si="45"/>
        <v>2012</v>
      </c>
      <c r="G770">
        <f t="shared" si="46"/>
        <v>8</v>
      </c>
      <c r="H770">
        <f t="shared" si="47"/>
        <v>2</v>
      </c>
      <c r="I770" s="1" t="s">
        <v>15622</v>
      </c>
      <c r="J770" s="1" t="s">
        <v>15624</v>
      </c>
      <c r="K770" s="42">
        <v>0.9</v>
      </c>
      <c r="L770" s="42">
        <v>0.95</v>
      </c>
      <c r="M770" s="1" t="s">
        <v>15616</v>
      </c>
    </row>
    <row r="771" spans="1:13" x14ac:dyDescent="0.3">
      <c r="A771">
        <v>770</v>
      </c>
      <c r="B771" t="s">
        <v>9134</v>
      </c>
      <c r="C771" t="s">
        <v>6219</v>
      </c>
      <c r="D771" t="s">
        <v>16318</v>
      </c>
      <c r="E771" s="1">
        <f t="shared" ref="E771:E834" si="48">DATE(LEFT(D771,4),MID(D771,5,2),RIGHT(D771,2))</f>
        <v>41130</v>
      </c>
      <c r="F771">
        <f t="shared" ref="F771:F834" si="49">YEAR(E771)</f>
        <v>2012</v>
      </c>
      <c r="G771">
        <f t="shared" ref="G771:G834" si="50">MONTH(E771)</f>
        <v>8</v>
      </c>
      <c r="H771">
        <f t="shared" ref="H771:H834" si="51">WEEKDAY(E771,2)</f>
        <v>4</v>
      </c>
      <c r="I771" s="1" t="s">
        <v>15622</v>
      </c>
      <c r="J771" s="1" t="s">
        <v>15626</v>
      </c>
      <c r="K771" s="42">
        <v>1</v>
      </c>
      <c r="L771" s="42">
        <v>0.75</v>
      </c>
      <c r="M771" s="1" t="s">
        <v>15616</v>
      </c>
    </row>
    <row r="772" spans="1:13" x14ac:dyDescent="0.3">
      <c r="A772">
        <v>771</v>
      </c>
      <c r="B772" t="s">
        <v>8611</v>
      </c>
      <c r="C772" t="s">
        <v>6736</v>
      </c>
      <c r="D772" t="s">
        <v>16318</v>
      </c>
      <c r="E772" s="1">
        <f t="shared" si="48"/>
        <v>41130</v>
      </c>
      <c r="F772">
        <f t="shared" si="49"/>
        <v>2012</v>
      </c>
      <c r="G772">
        <f t="shared" si="50"/>
        <v>8</v>
      </c>
      <c r="H772">
        <f t="shared" si="51"/>
        <v>4</v>
      </c>
      <c r="I772" s="1" t="s">
        <v>15622</v>
      </c>
      <c r="J772" s="1" t="s">
        <v>15624</v>
      </c>
      <c r="K772" s="42">
        <v>1</v>
      </c>
      <c r="L772" s="42">
        <v>0.92</v>
      </c>
      <c r="M772" s="1" t="s">
        <v>15616</v>
      </c>
    </row>
    <row r="773" spans="1:13" x14ac:dyDescent="0.3">
      <c r="A773">
        <v>772</v>
      </c>
      <c r="B773" t="s">
        <v>10531</v>
      </c>
      <c r="C773" t="s">
        <v>4852</v>
      </c>
      <c r="D773" t="s">
        <v>16318</v>
      </c>
      <c r="E773" s="1">
        <f t="shared" si="48"/>
        <v>41130</v>
      </c>
      <c r="F773">
        <f t="shared" si="49"/>
        <v>2012</v>
      </c>
      <c r="G773">
        <f t="shared" si="50"/>
        <v>8</v>
      </c>
      <c r="H773">
        <f t="shared" si="51"/>
        <v>4</v>
      </c>
      <c r="I773" s="1" t="s">
        <v>15622</v>
      </c>
      <c r="J773" s="1" t="s">
        <v>15626</v>
      </c>
      <c r="K773" s="42">
        <v>1</v>
      </c>
      <c r="L773" s="42">
        <v>0.97</v>
      </c>
      <c r="M773" s="1" t="s">
        <v>15616</v>
      </c>
    </row>
    <row r="774" spans="1:13" x14ac:dyDescent="0.3">
      <c r="A774">
        <v>773</v>
      </c>
      <c r="B774" t="s">
        <v>7752</v>
      </c>
      <c r="C774" t="s">
        <v>7569</v>
      </c>
      <c r="D774" t="s">
        <v>16319</v>
      </c>
      <c r="E774" s="1">
        <f t="shared" si="48"/>
        <v>41132</v>
      </c>
      <c r="F774">
        <f t="shared" si="49"/>
        <v>2012</v>
      </c>
      <c r="G774">
        <f t="shared" si="50"/>
        <v>8</v>
      </c>
      <c r="H774">
        <f t="shared" si="51"/>
        <v>6</v>
      </c>
      <c r="I774" s="1" t="s">
        <v>15622</v>
      </c>
      <c r="J774" s="1" t="s">
        <v>15623</v>
      </c>
      <c r="K774" s="42">
        <v>0.5</v>
      </c>
      <c r="L774" s="42">
        <v>0.23</v>
      </c>
      <c r="M774" s="1" t="s">
        <v>15615</v>
      </c>
    </row>
    <row r="775" spans="1:13" x14ac:dyDescent="0.3">
      <c r="A775">
        <v>774</v>
      </c>
      <c r="B775" t="s">
        <v>8758</v>
      </c>
      <c r="C775" t="s">
        <v>6590</v>
      </c>
      <c r="D775" t="s">
        <v>16320</v>
      </c>
      <c r="E775" s="1">
        <f t="shared" si="48"/>
        <v>41133</v>
      </c>
      <c r="F775">
        <f t="shared" si="49"/>
        <v>2012</v>
      </c>
      <c r="G775">
        <f t="shared" si="50"/>
        <v>8</v>
      </c>
      <c r="H775">
        <f t="shared" si="51"/>
        <v>7</v>
      </c>
      <c r="I775" s="1" t="s">
        <v>15622</v>
      </c>
      <c r="J775" s="1" t="s">
        <v>15626</v>
      </c>
      <c r="K775" s="42">
        <v>1</v>
      </c>
      <c r="L775" s="42">
        <v>0.79</v>
      </c>
      <c r="M775" s="1" t="s">
        <v>15616</v>
      </c>
    </row>
    <row r="776" spans="1:13" x14ac:dyDescent="0.3">
      <c r="A776">
        <v>775</v>
      </c>
      <c r="B776" t="s">
        <v>8852</v>
      </c>
      <c r="C776" t="s">
        <v>3535</v>
      </c>
      <c r="D776" t="s">
        <v>16320</v>
      </c>
      <c r="E776" s="1">
        <f t="shared" si="48"/>
        <v>41133</v>
      </c>
      <c r="F776">
        <f t="shared" si="49"/>
        <v>2012</v>
      </c>
      <c r="G776">
        <f t="shared" si="50"/>
        <v>8</v>
      </c>
      <c r="H776">
        <f t="shared" si="51"/>
        <v>7</v>
      </c>
      <c r="I776" s="1" t="s">
        <v>15622</v>
      </c>
      <c r="J776" s="1" t="s">
        <v>15624</v>
      </c>
      <c r="K776" s="42">
        <v>1</v>
      </c>
      <c r="L776" s="42">
        <v>0.95</v>
      </c>
      <c r="M776" s="1" t="s">
        <v>15615</v>
      </c>
    </row>
    <row r="777" spans="1:13" x14ac:dyDescent="0.3">
      <c r="A777">
        <v>776</v>
      </c>
      <c r="B777" t="s">
        <v>8348</v>
      </c>
      <c r="C777" t="s">
        <v>3506</v>
      </c>
      <c r="D777" t="s">
        <v>16321</v>
      </c>
      <c r="E777" s="1">
        <f t="shared" si="48"/>
        <v>41134</v>
      </c>
      <c r="F777">
        <f t="shared" si="49"/>
        <v>2012</v>
      </c>
      <c r="G777">
        <f t="shared" si="50"/>
        <v>8</v>
      </c>
      <c r="H777">
        <f t="shared" si="51"/>
        <v>1</v>
      </c>
      <c r="I777" s="1" t="s">
        <v>15622</v>
      </c>
      <c r="J777" s="1" t="s">
        <v>15624</v>
      </c>
      <c r="K777" s="42">
        <v>1</v>
      </c>
      <c r="L777" s="42">
        <v>0.5</v>
      </c>
      <c r="M777" s="1" t="s">
        <v>15615</v>
      </c>
    </row>
    <row r="778" spans="1:13" x14ac:dyDescent="0.3">
      <c r="A778">
        <v>777</v>
      </c>
      <c r="B778" t="s">
        <v>9139</v>
      </c>
      <c r="C778" t="s">
        <v>6214</v>
      </c>
      <c r="D778" t="s">
        <v>16322</v>
      </c>
      <c r="E778" s="1">
        <f t="shared" si="48"/>
        <v>41135</v>
      </c>
      <c r="F778">
        <f t="shared" si="49"/>
        <v>2012</v>
      </c>
      <c r="G778">
        <f t="shared" si="50"/>
        <v>8</v>
      </c>
      <c r="H778">
        <f t="shared" si="51"/>
        <v>2</v>
      </c>
      <c r="I778" s="1" t="s">
        <v>15622</v>
      </c>
      <c r="J778" s="1" t="s">
        <v>15624</v>
      </c>
      <c r="K778" s="42">
        <v>1</v>
      </c>
      <c r="L778" s="42">
        <v>0.9</v>
      </c>
      <c r="M778" s="1" t="s">
        <v>15615</v>
      </c>
    </row>
    <row r="779" spans="1:13" x14ac:dyDescent="0.3">
      <c r="A779">
        <v>778</v>
      </c>
      <c r="B779" t="s">
        <v>8652</v>
      </c>
      <c r="C779" t="s">
        <v>6696</v>
      </c>
      <c r="D779" t="s">
        <v>16322</v>
      </c>
      <c r="E779" s="1">
        <f t="shared" si="48"/>
        <v>41135</v>
      </c>
      <c r="F779">
        <f t="shared" si="49"/>
        <v>2012</v>
      </c>
      <c r="G779">
        <f t="shared" si="50"/>
        <v>8</v>
      </c>
      <c r="H779">
        <f t="shared" si="51"/>
        <v>2</v>
      </c>
      <c r="I779" s="1" t="s">
        <v>15622</v>
      </c>
      <c r="J779" s="1" t="s">
        <v>15623</v>
      </c>
      <c r="K779" s="42">
        <v>1</v>
      </c>
      <c r="L779" s="42">
        <v>0.67</v>
      </c>
      <c r="M779" s="1" t="s">
        <v>15615</v>
      </c>
    </row>
    <row r="780" spans="1:13" x14ac:dyDescent="0.3">
      <c r="A780">
        <v>779</v>
      </c>
      <c r="B780" t="s">
        <v>7887</v>
      </c>
      <c r="C780" t="s">
        <v>7441</v>
      </c>
      <c r="D780" t="s">
        <v>16322</v>
      </c>
      <c r="E780" s="1">
        <f t="shared" si="48"/>
        <v>41135</v>
      </c>
      <c r="F780">
        <f t="shared" si="49"/>
        <v>2012</v>
      </c>
      <c r="G780">
        <f t="shared" si="50"/>
        <v>8</v>
      </c>
      <c r="H780">
        <f t="shared" si="51"/>
        <v>2</v>
      </c>
      <c r="I780" s="1" t="s">
        <v>15622</v>
      </c>
      <c r="J780" s="1" t="s">
        <v>15626</v>
      </c>
      <c r="K780" s="42">
        <v>1</v>
      </c>
      <c r="L780" s="42">
        <v>0.85</v>
      </c>
      <c r="M780" s="1" t="s">
        <v>15616</v>
      </c>
    </row>
    <row r="781" spans="1:13" x14ac:dyDescent="0.3">
      <c r="A781">
        <v>780</v>
      </c>
      <c r="B781" t="s">
        <v>10959</v>
      </c>
      <c r="C781" t="s">
        <v>4436</v>
      </c>
      <c r="D781" t="s">
        <v>16322</v>
      </c>
      <c r="E781" s="1">
        <f t="shared" si="48"/>
        <v>41135</v>
      </c>
      <c r="F781">
        <f t="shared" si="49"/>
        <v>2012</v>
      </c>
      <c r="G781">
        <f t="shared" si="50"/>
        <v>8</v>
      </c>
      <c r="H781">
        <f t="shared" si="51"/>
        <v>2</v>
      </c>
      <c r="I781" s="1" t="s">
        <v>15622</v>
      </c>
      <c r="J781" s="1" t="s">
        <v>15624</v>
      </c>
      <c r="K781" s="42">
        <v>1</v>
      </c>
      <c r="L781" s="42">
        <v>0.63</v>
      </c>
      <c r="M781" s="1" t="s">
        <v>15616</v>
      </c>
    </row>
    <row r="782" spans="1:13" x14ac:dyDescent="0.3">
      <c r="A782">
        <v>781</v>
      </c>
      <c r="B782" t="s">
        <v>10173</v>
      </c>
      <c r="C782" t="s">
        <v>5205</v>
      </c>
      <c r="D782" t="s">
        <v>11862</v>
      </c>
      <c r="E782" s="1">
        <f t="shared" si="48"/>
        <v>41137</v>
      </c>
      <c r="F782">
        <f t="shared" si="49"/>
        <v>2012</v>
      </c>
      <c r="G782">
        <f t="shared" si="50"/>
        <v>8</v>
      </c>
      <c r="H782">
        <f t="shared" si="51"/>
        <v>4</v>
      </c>
      <c r="I782" s="1" t="s">
        <v>15622</v>
      </c>
      <c r="J782" s="1" t="s">
        <v>15623</v>
      </c>
      <c r="K782" s="42">
        <v>1</v>
      </c>
      <c r="L782" s="42">
        <v>0.5</v>
      </c>
      <c r="M782" s="1" t="s">
        <v>15615</v>
      </c>
    </row>
    <row r="783" spans="1:13" x14ac:dyDescent="0.3">
      <c r="A783">
        <v>782</v>
      </c>
      <c r="B783" t="s">
        <v>8911</v>
      </c>
      <c r="C783" t="s">
        <v>6441</v>
      </c>
      <c r="D783" t="s">
        <v>16323</v>
      </c>
      <c r="E783" s="1">
        <f t="shared" si="48"/>
        <v>41138</v>
      </c>
      <c r="F783">
        <f t="shared" si="49"/>
        <v>2012</v>
      </c>
      <c r="G783">
        <f t="shared" si="50"/>
        <v>8</v>
      </c>
      <c r="H783">
        <f t="shared" si="51"/>
        <v>5</v>
      </c>
      <c r="I783" s="1" t="s">
        <v>15622</v>
      </c>
      <c r="J783" s="1" t="s">
        <v>15626</v>
      </c>
      <c r="K783" s="42">
        <v>1</v>
      </c>
      <c r="L783" s="42">
        <v>1</v>
      </c>
      <c r="M783" s="1" t="s">
        <v>15616</v>
      </c>
    </row>
    <row r="784" spans="1:13" x14ac:dyDescent="0.3">
      <c r="A784">
        <v>783</v>
      </c>
      <c r="B784" t="s">
        <v>9922</v>
      </c>
      <c r="C784" t="s">
        <v>5449</v>
      </c>
      <c r="D784" t="s">
        <v>16324</v>
      </c>
      <c r="E784" s="1">
        <f t="shared" si="48"/>
        <v>41140</v>
      </c>
      <c r="F784">
        <f t="shared" si="49"/>
        <v>2012</v>
      </c>
      <c r="G784">
        <f t="shared" si="50"/>
        <v>8</v>
      </c>
      <c r="H784">
        <f t="shared" si="51"/>
        <v>7</v>
      </c>
      <c r="I784" s="1" t="s">
        <v>15622</v>
      </c>
      <c r="J784" s="1" t="s">
        <v>15626</v>
      </c>
      <c r="K784" s="42">
        <v>0.98</v>
      </c>
      <c r="L784" s="42">
        <v>0.97</v>
      </c>
      <c r="M784" s="1" t="s">
        <v>15615</v>
      </c>
    </row>
    <row r="785" spans="1:13" x14ac:dyDescent="0.3">
      <c r="A785">
        <v>784</v>
      </c>
      <c r="B785" t="s">
        <v>9576</v>
      </c>
      <c r="C785" t="s">
        <v>5785</v>
      </c>
      <c r="D785" t="s">
        <v>16324</v>
      </c>
      <c r="E785" s="1">
        <f t="shared" si="48"/>
        <v>41140</v>
      </c>
      <c r="F785">
        <f t="shared" si="49"/>
        <v>2012</v>
      </c>
      <c r="G785">
        <f t="shared" si="50"/>
        <v>8</v>
      </c>
      <c r="H785">
        <f t="shared" si="51"/>
        <v>7</v>
      </c>
      <c r="I785" s="1" t="s">
        <v>15625</v>
      </c>
      <c r="J785" s="1" t="s">
        <v>15624</v>
      </c>
      <c r="K785" s="42">
        <v>1</v>
      </c>
      <c r="L785" s="42">
        <v>1</v>
      </c>
      <c r="M785" s="1" t="s">
        <v>15616</v>
      </c>
    </row>
    <row r="786" spans="1:13" x14ac:dyDescent="0.3">
      <c r="A786">
        <v>785</v>
      </c>
      <c r="B786" t="s">
        <v>11111</v>
      </c>
      <c r="C786" t="s">
        <v>4288</v>
      </c>
      <c r="D786" t="s">
        <v>16324</v>
      </c>
      <c r="E786" s="1">
        <f t="shared" si="48"/>
        <v>41140</v>
      </c>
      <c r="F786">
        <f t="shared" si="49"/>
        <v>2012</v>
      </c>
      <c r="G786">
        <f t="shared" si="50"/>
        <v>8</v>
      </c>
      <c r="H786">
        <f t="shared" si="51"/>
        <v>7</v>
      </c>
      <c r="I786" s="1" t="s">
        <v>15622</v>
      </c>
      <c r="J786" s="1" t="s">
        <v>15623</v>
      </c>
      <c r="K786" s="42">
        <v>1</v>
      </c>
      <c r="L786" s="42">
        <v>0.98</v>
      </c>
      <c r="M786" s="1" t="s">
        <v>15615</v>
      </c>
    </row>
    <row r="787" spans="1:13" x14ac:dyDescent="0.3">
      <c r="A787">
        <v>786</v>
      </c>
      <c r="B787" t="s">
        <v>8025</v>
      </c>
      <c r="C787" t="s">
        <v>7306</v>
      </c>
      <c r="D787" t="s">
        <v>11863</v>
      </c>
      <c r="E787" s="1">
        <f t="shared" si="48"/>
        <v>41141</v>
      </c>
      <c r="F787">
        <f t="shared" si="49"/>
        <v>2012</v>
      </c>
      <c r="G787">
        <f t="shared" si="50"/>
        <v>8</v>
      </c>
      <c r="H787">
        <f t="shared" si="51"/>
        <v>1</v>
      </c>
      <c r="I787" s="1" t="s">
        <v>15622</v>
      </c>
      <c r="J787" s="1" t="s">
        <v>15626</v>
      </c>
      <c r="K787" s="42">
        <v>1</v>
      </c>
      <c r="L787" s="42">
        <v>1</v>
      </c>
      <c r="M787" s="1" t="s">
        <v>15615</v>
      </c>
    </row>
    <row r="788" spans="1:13" x14ac:dyDescent="0.3">
      <c r="A788">
        <v>787</v>
      </c>
      <c r="B788" t="s">
        <v>10165</v>
      </c>
      <c r="C788" t="s">
        <v>5213</v>
      </c>
      <c r="D788" t="s">
        <v>11863</v>
      </c>
      <c r="E788" s="1">
        <f t="shared" si="48"/>
        <v>41141</v>
      </c>
      <c r="F788">
        <f t="shared" si="49"/>
        <v>2012</v>
      </c>
      <c r="G788">
        <f t="shared" si="50"/>
        <v>8</v>
      </c>
      <c r="H788">
        <f t="shared" si="51"/>
        <v>1</v>
      </c>
      <c r="I788" s="1" t="s">
        <v>15622</v>
      </c>
      <c r="J788" s="1" t="s">
        <v>15623</v>
      </c>
      <c r="K788" s="42">
        <v>0.67</v>
      </c>
      <c r="L788" s="42">
        <v>0.82</v>
      </c>
      <c r="M788" s="1" t="s">
        <v>15616</v>
      </c>
    </row>
    <row r="789" spans="1:13" x14ac:dyDescent="0.3">
      <c r="A789">
        <v>788</v>
      </c>
      <c r="B789" t="s">
        <v>10094</v>
      </c>
      <c r="C789" t="s">
        <v>5280</v>
      </c>
      <c r="D789" t="s">
        <v>11863</v>
      </c>
      <c r="E789" s="1">
        <f t="shared" si="48"/>
        <v>41141</v>
      </c>
      <c r="F789">
        <f t="shared" si="49"/>
        <v>2012</v>
      </c>
      <c r="G789">
        <f t="shared" si="50"/>
        <v>8</v>
      </c>
      <c r="H789">
        <f t="shared" si="51"/>
        <v>1</v>
      </c>
      <c r="I789" s="1" t="s">
        <v>15622</v>
      </c>
      <c r="J789" s="1" t="s">
        <v>15623</v>
      </c>
      <c r="K789" s="42">
        <v>1</v>
      </c>
      <c r="L789" s="42">
        <v>0.48</v>
      </c>
      <c r="M789" s="1" t="s">
        <v>15615</v>
      </c>
    </row>
    <row r="790" spans="1:13" x14ac:dyDescent="0.3">
      <c r="A790">
        <v>789</v>
      </c>
      <c r="B790" t="s">
        <v>9788</v>
      </c>
      <c r="C790" t="s">
        <v>5581</v>
      </c>
      <c r="D790" t="s">
        <v>11863</v>
      </c>
      <c r="E790" s="1">
        <f t="shared" si="48"/>
        <v>41141</v>
      </c>
      <c r="F790">
        <f t="shared" si="49"/>
        <v>2012</v>
      </c>
      <c r="G790">
        <f t="shared" si="50"/>
        <v>8</v>
      </c>
      <c r="H790">
        <f t="shared" si="51"/>
        <v>1</v>
      </c>
      <c r="I790" s="1" t="s">
        <v>15622</v>
      </c>
      <c r="J790" s="1" t="s">
        <v>15624</v>
      </c>
      <c r="K790" s="42">
        <v>1</v>
      </c>
      <c r="L790" s="42">
        <v>0.4</v>
      </c>
      <c r="M790" s="1" t="s">
        <v>15615</v>
      </c>
    </row>
    <row r="791" spans="1:13" x14ac:dyDescent="0.3">
      <c r="A791">
        <v>790</v>
      </c>
      <c r="B791" t="s">
        <v>9609</v>
      </c>
      <c r="C791" t="s">
        <v>5754</v>
      </c>
      <c r="D791" t="s">
        <v>16325</v>
      </c>
      <c r="E791" s="1">
        <f t="shared" si="48"/>
        <v>41142</v>
      </c>
      <c r="F791">
        <f t="shared" si="49"/>
        <v>2012</v>
      </c>
      <c r="G791">
        <f t="shared" si="50"/>
        <v>8</v>
      </c>
      <c r="H791">
        <f t="shared" si="51"/>
        <v>2</v>
      </c>
      <c r="I791" s="1" t="s">
        <v>15622</v>
      </c>
      <c r="J791" s="1" t="s">
        <v>15623</v>
      </c>
      <c r="K791" s="42">
        <v>1</v>
      </c>
      <c r="L791" s="42">
        <v>0.98</v>
      </c>
      <c r="M791" s="1" t="s">
        <v>15615</v>
      </c>
    </row>
    <row r="792" spans="1:13" x14ac:dyDescent="0.3">
      <c r="A792">
        <v>791</v>
      </c>
      <c r="B792" t="s">
        <v>10181</v>
      </c>
      <c r="C792" t="s">
        <v>5197</v>
      </c>
      <c r="D792" t="s">
        <v>16325</v>
      </c>
      <c r="E792" s="1">
        <f t="shared" si="48"/>
        <v>41142</v>
      </c>
      <c r="F792">
        <f t="shared" si="49"/>
        <v>2012</v>
      </c>
      <c r="G792">
        <f t="shared" si="50"/>
        <v>8</v>
      </c>
      <c r="H792">
        <f t="shared" si="51"/>
        <v>2</v>
      </c>
      <c r="I792" s="1" t="s">
        <v>15622</v>
      </c>
      <c r="J792" s="1" t="s">
        <v>15623</v>
      </c>
      <c r="K792" s="42">
        <v>0.67</v>
      </c>
      <c r="L792" s="42">
        <v>0.71</v>
      </c>
      <c r="M792" s="1" t="s">
        <v>15615</v>
      </c>
    </row>
    <row r="793" spans="1:13" x14ac:dyDescent="0.3">
      <c r="A793">
        <v>792</v>
      </c>
      <c r="B793" t="s">
        <v>8229</v>
      </c>
      <c r="C793" t="s">
        <v>7106</v>
      </c>
      <c r="D793" t="s">
        <v>11864</v>
      </c>
      <c r="E793" s="1">
        <f t="shared" si="48"/>
        <v>41143</v>
      </c>
      <c r="F793">
        <f t="shared" si="49"/>
        <v>2012</v>
      </c>
      <c r="G793">
        <f t="shared" si="50"/>
        <v>8</v>
      </c>
      <c r="H793">
        <f t="shared" si="51"/>
        <v>3</v>
      </c>
      <c r="I793" s="1" t="s">
        <v>15622</v>
      </c>
      <c r="J793" s="1" t="s">
        <v>15623</v>
      </c>
      <c r="K793" s="42">
        <v>0.5</v>
      </c>
      <c r="L793" s="42">
        <v>0.95</v>
      </c>
      <c r="M793" s="1" t="s">
        <v>15615</v>
      </c>
    </row>
    <row r="794" spans="1:13" x14ac:dyDescent="0.3">
      <c r="A794">
        <v>793</v>
      </c>
      <c r="B794" t="s">
        <v>10042</v>
      </c>
      <c r="C794" t="s">
        <v>5332</v>
      </c>
      <c r="D794" t="s">
        <v>16326</v>
      </c>
      <c r="E794" s="1">
        <f t="shared" si="48"/>
        <v>41144</v>
      </c>
      <c r="F794">
        <f t="shared" si="49"/>
        <v>2012</v>
      </c>
      <c r="G794">
        <f t="shared" si="50"/>
        <v>8</v>
      </c>
      <c r="H794">
        <f t="shared" si="51"/>
        <v>4</v>
      </c>
      <c r="I794" s="1" t="s">
        <v>15622</v>
      </c>
      <c r="J794" s="1" t="s">
        <v>15628</v>
      </c>
      <c r="K794" s="42">
        <v>0.33</v>
      </c>
      <c r="L794" s="42">
        <v>0</v>
      </c>
      <c r="M794" s="1" t="s">
        <v>15615</v>
      </c>
    </row>
    <row r="795" spans="1:13" x14ac:dyDescent="0.3">
      <c r="A795">
        <v>794</v>
      </c>
      <c r="B795" t="s">
        <v>10388</v>
      </c>
      <c r="C795" t="s">
        <v>4991</v>
      </c>
      <c r="D795" t="s">
        <v>16327</v>
      </c>
      <c r="E795" s="1">
        <f t="shared" si="48"/>
        <v>41146</v>
      </c>
      <c r="F795">
        <f t="shared" si="49"/>
        <v>2012</v>
      </c>
      <c r="G795">
        <f t="shared" si="50"/>
        <v>8</v>
      </c>
      <c r="H795">
        <f t="shared" si="51"/>
        <v>6</v>
      </c>
      <c r="I795" s="1" t="s">
        <v>15622</v>
      </c>
      <c r="J795" s="1" t="s">
        <v>15626</v>
      </c>
      <c r="K795" s="42">
        <v>1</v>
      </c>
      <c r="L795" s="42">
        <v>0.91</v>
      </c>
      <c r="M795" s="1" t="s">
        <v>15615</v>
      </c>
    </row>
    <row r="796" spans="1:13" x14ac:dyDescent="0.3">
      <c r="A796">
        <v>795</v>
      </c>
      <c r="B796" t="s">
        <v>11523</v>
      </c>
      <c r="C796" t="s">
        <v>3880</v>
      </c>
      <c r="D796" t="s">
        <v>16327</v>
      </c>
      <c r="E796" s="1">
        <f t="shared" si="48"/>
        <v>41146</v>
      </c>
      <c r="F796">
        <f t="shared" si="49"/>
        <v>2012</v>
      </c>
      <c r="G796">
        <f t="shared" si="50"/>
        <v>8</v>
      </c>
      <c r="H796">
        <f t="shared" si="51"/>
        <v>6</v>
      </c>
      <c r="I796" s="1" t="s">
        <v>15622</v>
      </c>
      <c r="J796" s="1" t="s">
        <v>15624</v>
      </c>
      <c r="K796" s="42">
        <v>1</v>
      </c>
      <c r="L796" s="42">
        <v>0.94</v>
      </c>
      <c r="M796" s="1" t="s">
        <v>15615</v>
      </c>
    </row>
    <row r="797" spans="1:13" x14ac:dyDescent="0.3">
      <c r="A797">
        <v>796</v>
      </c>
      <c r="B797" t="s">
        <v>9915</v>
      </c>
      <c r="C797" t="s">
        <v>5456</v>
      </c>
      <c r="D797" t="s">
        <v>16327</v>
      </c>
      <c r="E797" s="1">
        <f t="shared" si="48"/>
        <v>41146</v>
      </c>
      <c r="F797">
        <f t="shared" si="49"/>
        <v>2012</v>
      </c>
      <c r="G797">
        <f t="shared" si="50"/>
        <v>8</v>
      </c>
      <c r="H797">
        <f t="shared" si="51"/>
        <v>6</v>
      </c>
      <c r="I797" s="1" t="s">
        <v>15622</v>
      </c>
      <c r="J797" s="1" t="s">
        <v>15623</v>
      </c>
      <c r="K797" s="42">
        <v>1</v>
      </c>
      <c r="L797" s="42">
        <v>0.78</v>
      </c>
      <c r="M797" s="1" t="s">
        <v>15615</v>
      </c>
    </row>
    <row r="798" spans="1:13" x14ac:dyDescent="0.3">
      <c r="A798">
        <v>797</v>
      </c>
      <c r="B798" t="s">
        <v>11727</v>
      </c>
      <c r="C798" t="s">
        <v>3680</v>
      </c>
      <c r="D798" t="s">
        <v>16328</v>
      </c>
      <c r="E798" s="1">
        <f t="shared" si="48"/>
        <v>41148</v>
      </c>
      <c r="F798">
        <f t="shared" si="49"/>
        <v>2012</v>
      </c>
      <c r="G798">
        <f t="shared" si="50"/>
        <v>8</v>
      </c>
      <c r="H798">
        <f t="shared" si="51"/>
        <v>1</v>
      </c>
      <c r="I798" s="1" t="s">
        <v>15642</v>
      </c>
      <c r="J798" s="1" t="s">
        <v>15623</v>
      </c>
      <c r="K798" s="42">
        <v>0.75</v>
      </c>
      <c r="L798" s="42">
        <v>0.83</v>
      </c>
      <c r="M798" s="1" t="s">
        <v>15615</v>
      </c>
    </row>
    <row r="799" spans="1:13" x14ac:dyDescent="0.3">
      <c r="A799">
        <v>798</v>
      </c>
      <c r="B799" t="s">
        <v>8259</v>
      </c>
      <c r="C799" t="s">
        <v>7076</v>
      </c>
      <c r="D799" t="s">
        <v>16328</v>
      </c>
      <c r="E799" s="1">
        <f t="shared" si="48"/>
        <v>41148</v>
      </c>
      <c r="F799">
        <f t="shared" si="49"/>
        <v>2012</v>
      </c>
      <c r="G799">
        <f t="shared" si="50"/>
        <v>8</v>
      </c>
      <c r="H799">
        <f t="shared" si="51"/>
        <v>1</v>
      </c>
      <c r="I799" s="1" t="s">
        <v>15622</v>
      </c>
      <c r="J799" s="1" t="s">
        <v>15624</v>
      </c>
      <c r="K799" s="42">
        <v>1</v>
      </c>
      <c r="L799" s="42">
        <v>1</v>
      </c>
      <c r="M799" s="1" t="s">
        <v>15615</v>
      </c>
    </row>
    <row r="800" spans="1:13" x14ac:dyDescent="0.3">
      <c r="A800">
        <v>799</v>
      </c>
      <c r="B800" t="s">
        <v>8882</v>
      </c>
      <c r="C800" t="s">
        <v>3513</v>
      </c>
      <c r="D800" t="s">
        <v>16328</v>
      </c>
      <c r="E800" s="1">
        <f t="shared" si="48"/>
        <v>41148</v>
      </c>
      <c r="F800">
        <f t="shared" si="49"/>
        <v>2012</v>
      </c>
      <c r="G800">
        <f t="shared" si="50"/>
        <v>8</v>
      </c>
      <c r="H800">
        <f t="shared" si="51"/>
        <v>1</v>
      </c>
      <c r="I800" s="1" t="s">
        <v>15622</v>
      </c>
      <c r="J800" s="1" t="s">
        <v>15623</v>
      </c>
      <c r="K800" s="42">
        <v>1</v>
      </c>
      <c r="L800" s="42">
        <v>0.5</v>
      </c>
      <c r="M800" s="1" t="s">
        <v>15615</v>
      </c>
    </row>
    <row r="801" spans="1:13" x14ac:dyDescent="0.3">
      <c r="A801">
        <v>800</v>
      </c>
      <c r="B801" t="s">
        <v>11020</v>
      </c>
      <c r="C801" t="s">
        <v>4377</v>
      </c>
      <c r="D801" t="s">
        <v>16329</v>
      </c>
      <c r="E801" s="1">
        <f t="shared" si="48"/>
        <v>41149</v>
      </c>
      <c r="F801">
        <f t="shared" si="49"/>
        <v>2012</v>
      </c>
      <c r="G801">
        <f t="shared" si="50"/>
        <v>8</v>
      </c>
      <c r="H801">
        <f t="shared" si="51"/>
        <v>2</v>
      </c>
      <c r="I801" s="1" t="s">
        <v>15622</v>
      </c>
      <c r="J801" s="1" t="s">
        <v>15628</v>
      </c>
      <c r="K801" s="42">
        <v>0</v>
      </c>
      <c r="L801" s="42">
        <v>1</v>
      </c>
      <c r="M801" s="1" t="s">
        <v>15615</v>
      </c>
    </row>
    <row r="802" spans="1:13" x14ac:dyDescent="0.3">
      <c r="A802">
        <v>801</v>
      </c>
      <c r="B802" t="s">
        <v>9916</v>
      </c>
      <c r="C802" t="s">
        <v>5455</v>
      </c>
      <c r="D802" t="s">
        <v>16329</v>
      </c>
      <c r="E802" s="1">
        <f t="shared" si="48"/>
        <v>41149</v>
      </c>
      <c r="F802">
        <f t="shared" si="49"/>
        <v>2012</v>
      </c>
      <c r="G802">
        <f t="shared" si="50"/>
        <v>8</v>
      </c>
      <c r="H802">
        <f t="shared" si="51"/>
        <v>2</v>
      </c>
      <c r="I802" s="1" t="s">
        <v>15622</v>
      </c>
      <c r="J802" s="1" t="s">
        <v>15624</v>
      </c>
      <c r="K802" s="42">
        <v>1</v>
      </c>
      <c r="L802" s="42">
        <v>0.91</v>
      </c>
      <c r="M802" s="1" t="s">
        <v>15615</v>
      </c>
    </row>
    <row r="803" spans="1:13" x14ac:dyDescent="0.3">
      <c r="A803">
        <v>802</v>
      </c>
      <c r="B803" t="s">
        <v>10204</v>
      </c>
      <c r="C803" t="s">
        <v>5175</v>
      </c>
      <c r="D803" t="s">
        <v>16330</v>
      </c>
      <c r="E803" s="1">
        <f t="shared" si="48"/>
        <v>41150</v>
      </c>
      <c r="F803">
        <f t="shared" si="49"/>
        <v>2012</v>
      </c>
      <c r="G803">
        <f t="shared" si="50"/>
        <v>8</v>
      </c>
      <c r="H803">
        <f t="shared" si="51"/>
        <v>3</v>
      </c>
      <c r="I803" s="1" t="s">
        <v>15622</v>
      </c>
      <c r="J803" s="1" t="s">
        <v>15626</v>
      </c>
      <c r="K803" s="42">
        <v>1</v>
      </c>
      <c r="L803" s="42">
        <v>0.25</v>
      </c>
      <c r="M803" s="1" t="s">
        <v>15615</v>
      </c>
    </row>
    <row r="804" spans="1:13" x14ac:dyDescent="0.3">
      <c r="A804">
        <v>803</v>
      </c>
      <c r="B804" t="s">
        <v>10853</v>
      </c>
      <c r="C804" t="s">
        <v>4541</v>
      </c>
      <c r="D804" t="s">
        <v>16330</v>
      </c>
      <c r="E804" s="1">
        <f t="shared" si="48"/>
        <v>41150</v>
      </c>
      <c r="F804">
        <f t="shared" si="49"/>
        <v>2012</v>
      </c>
      <c r="G804">
        <f t="shared" si="50"/>
        <v>8</v>
      </c>
      <c r="H804">
        <f t="shared" si="51"/>
        <v>3</v>
      </c>
      <c r="I804" s="1" t="s">
        <v>15622</v>
      </c>
      <c r="J804" s="1" t="s">
        <v>15628</v>
      </c>
      <c r="K804" s="42">
        <v>0.28999999999999998</v>
      </c>
      <c r="L804" s="42">
        <v>0.28000000000000003</v>
      </c>
      <c r="M804" s="1" t="s">
        <v>15615</v>
      </c>
    </row>
    <row r="805" spans="1:13" x14ac:dyDescent="0.3">
      <c r="A805">
        <v>804</v>
      </c>
      <c r="B805" t="s">
        <v>10873</v>
      </c>
      <c r="C805" t="s">
        <v>4521</v>
      </c>
      <c r="D805" t="s">
        <v>16331</v>
      </c>
      <c r="E805" s="1">
        <f t="shared" si="48"/>
        <v>41151</v>
      </c>
      <c r="F805">
        <f t="shared" si="49"/>
        <v>2012</v>
      </c>
      <c r="G805">
        <f t="shared" si="50"/>
        <v>8</v>
      </c>
      <c r="H805">
        <f t="shared" si="51"/>
        <v>4</v>
      </c>
      <c r="I805" s="1" t="s">
        <v>15622</v>
      </c>
      <c r="J805" s="1" t="s">
        <v>15624</v>
      </c>
      <c r="K805" s="42">
        <v>1</v>
      </c>
      <c r="L805" s="42">
        <v>0.5</v>
      </c>
      <c r="M805" s="1" t="s">
        <v>15615</v>
      </c>
    </row>
    <row r="806" spans="1:13" x14ac:dyDescent="0.3">
      <c r="A806">
        <v>805</v>
      </c>
      <c r="B806" t="s">
        <v>9675</v>
      </c>
      <c r="C806" t="s">
        <v>5689</v>
      </c>
      <c r="D806" t="s">
        <v>16331</v>
      </c>
      <c r="E806" s="1">
        <f t="shared" si="48"/>
        <v>41151</v>
      </c>
      <c r="F806">
        <f t="shared" si="49"/>
        <v>2012</v>
      </c>
      <c r="G806">
        <f t="shared" si="50"/>
        <v>8</v>
      </c>
      <c r="H806">
        <f t="shared" si="51"/>
        <v>4</v>
      </c>
      <c r="I806" s="1" t="s">
        <v>15622</v>
      </c>
      <c r="J806" s="1" t="s">
        <v>15624</v>
      </c>
      <c r="K806" s="42">
        <v>1</v>
      </c>
      <c r="L806" s="42">
        <v>0.5</v>
      </c>
      <c r="M806" s="1" t="s">
        <v>15615</v>
      </c>
    </row>
    <row r="807" spans="1:13" x14ac:dyDescent="0.3">
      <c r="A807">
        <v>806</v>
      </c>
      <c r="B807" t="s">
        <v>10399</v>
      </c>
      <c r="C807" t="s">
        <v>4980</v>
      </c>
      <c r="D807" t="s">
        <v>11865</v>
      </c>
      <c r="E807" s="1">
        <f t="shared" si="48"/>
        <v>41152</v>
      </c>
      <c r="F807">
        <f t="shared" si="49"/>
        <v>2012</v>
      </c>
      <c r="G807">
        <f t="shared" si="50"/>
        <v>8</v>
      </c>
      <c r="H807">
        <f t="shared" si="51"/>
        <v>5</v>
      </c>
      <c r="I807" s="1" t="s">
        <v>15625</v>
      </c>
      <c r="J807" s="1" t="s">
        <v>15624</v>
      </c>
      <c r="K807" s="42">
        <v>0.85</v>
      </c>
      <c r="L807" s="42">
        <v>0.17</v>
      </c>
      <c r="M807" s="1" t="s">
        <v>15615</v>
      </c>
    </row>
    <row r="808" spans="1:13" x14ac:dyDescent="0.3">
      <c r="A808">
        <v>807</v>
      </c>
      <c r="B808" t="s">
        <v>8869</v>
      </c>
      <c r="C808" t="s">
        <v>6481</v>
      </c>
      <c r="D808" t="s">
        <v>11865</v>
      </c>
      <c r="E808" s="1">
        <f t="shared" si="48"/>
        <v>41152</v>
      </c>
      <c r="F808">
        <f t="shared" si="49"/>
        <v>2012</v>
      </c>
      <c r="G808">
        <f t="shared" si="50"/>
        <v>8</v>
      </c>
      <c r="H808">
        <f t="shared" si="51"/>
        <v>5</v>
      </c>
      <c r="I808" s="1" t="s">
        <v>15622</v>
      </c>
      <c r="J808" s="1" t="s">
        <v>15623</v>
      </c>
      <c r="K808" s="42">
        <v>0.8</v>
      </c>
      <c r="L808" s="42">
        <v>0.86</v>
      </c>
      <c r="M808" s="1" t="s">
        <v>15616</v>
      </c>
    </row>
    <row r="809" spans="1:13" x14ac:dyDescent="0.3">
      <c r="A809">
        <v>808</v>
      </c>
      <c r="B809" t="s">
        <v>10186</v>
      </c>
      <c r="C809" t="s">
        <v>5192</v>
      </c>
      <c r="D809" t="s">
        <v>16332</v>
      </c>
      <c r="E809" s="1">
        <f t="shared" si="48"/>
        <v>41153</v>
      </c>
      <c r="F809">
        <f t="shared" si="49"/>
        <v>2012</v>
      </c>
      <c r="G809">
        <f t="shared" si="50"/>
        <v>9</v>
      </c>
      <c r="H809">
        <f t="shared" si="51"/>
        <v>6</v>
      </c>
      <c r="I809" s="1" t="s">
        <v>15625</v>
      </c>
      <c r="J809" s="1" t="s">
        <v>15624</v>
      </c>
      <c r="K809" s="42">
        <v>1</v>
      </c>
      <c r="L809" s="42">
        <v>0.98</v>
      </c>
      <c r="M809" s="1" t="s">
        <v>15616</v>
      </c>
    </row>
    <row r="810" spans="1:13" x14ac:dyDescent="0.3">
      <c r="A810">
        <v>809</v>
      </c>
      <c r="B810" t="s">
        <v>8437</v>
      </c>
      <c r="C810" t="s">
        <v>6905</v>
      </c>
      <c r="D810" t="s">
        <v>16332</v>
      </c>
      <c r="E810" s="1">
        <f t="shared" si="48"/>
        <v>41153</v>
      </c>
      <c r="F810">
        <f t="shared" si="49"/>
        <v>2012</v>
      </c>
      <c r="G810">
        <f t="shared" si="50"/>
        <v>9</v>
      </c>
      <c r="H810">
        <f t="shared" si="51"/>
        <v>6</v>
      </c>
      <c r="I810" s="1" t="s">
        <v>15622</v>
      </c>
      <c r="J810" s="1" t="s">
        <v>15628</v>
      </c>
      <c r="K810" s="42">
        <v>0.25</v>
      </c>
      <c r="L810" s="42">
        <v>0.77</v>
      </c>
      <c r="M810" s="1" t="s">
        <v>15616</v>
      </c>
    </row>
    <row r="811" spans="1:13" x14ac:dyDescent="0.3">
      <c r="A811">
        <v>810</v>
      </c>
      <c r="B811" t="s">
        <v>11199</v>
      </c>
      <c r="C811" t="s">
        <v>4201</v>
      </c>
      <c r="D811" t="s">
        <v>16333</v>
      </c>
      <c r="E811" s="1">
        <f t="shared" si="48"/>
        <v>41155</v>
      </c>
      <c r="F811">
        <f t="shared" si="49"/>
        <v>2012</v>
      </c>
      <c r="G811">
        <f t="shared" si="50"/>
        <v>9</v>
      </c>
      <c r="H811">
        <f t="shared" si="51"/>
        <v>1</v>
      </c>
      <c r="I811" s="1" t="s">
        <v>15622</v>
      </c>
      <c r="J811" s="1" t="s">
        <v>15626</v>
      </c>
      <c r="K811" s="42">
        <v>1</v>
      </c>
      <c r="L811" s="42">
        <v>0.71</v>
      </c>
      <c r="M811" s="1" t="s">
        <v>15615</v>
      </c>
    </row>
    <row r="812" spans="1:13" x14ac:dyDescent="0.3">
      <c r="A812">
        <v>811</v>
      </c>
      <c r="B812" t="s">
        <v>10814</v>
      </c>
      <c r="C812" t="s">
        <v>4579</v>
      </c>
      <c r="D812" t="s">
        <v>11866</v>
      </c>
      <c r="E812" s="1">
        <f t="shared" si="48"/>
        <v>41156</v>
      </c>
      <c r="F812">
        <f t="shared" si="49"/>
        <v>2012</v>
      </c>
      <c r="G812">
        <f t="shared" si="50"/>
        <v>9</v>
      </c>
      <c r="H812">
        <f t="shared" si="51"/>
        <v>2</v>
      </c>
      <c r="I812" s="1" t="s">
        <v>15622</v>
      </c>
      <c r="J812" s="1" t="s">
        <v>15626</v>
      </c>
      <c r="K812" s="42">
        <v>1</v>
      </c>
      <c r="L812" s="42">
        <v>0.91</v>
      </c>
      <c r="M812" s="1" t="s">
        <v>15616</v>
      </c>
    </row>
    <row r="813" spans="1:13" x14ac:dyDescent="0.3">
      <c r="A813">
        <v>812</v>
      </c>
      <c r="B813" t="s">
        <v>11185</v>
      </c>
      <c r="C813" t="s">
        <v>4215</v>
      </c>
      <c r="D813" t="s">
        <v>11866</v>
      </c>
      <c r="E813" s="1">
        <f t="shared" si="48"/>
        <v>41156</v>
      </c>
      <c r="F813">
        <f t="shared" si="49"/>
        <v>2012</v>
      </c>
      <c r="G813">
        <f t="shared" si="50"/>
        <v>9</v>
      </c>
      <c r="H813">
        <f t="shared" si="51"/>
        <v>2</v>
      </c>
      <c r="I813" s="1" t="s">
        <v>15622</v>
      </c>
      <c r="J813" s="1" t="s">
        <v>15626</v>
      </c>
      <c r="K813" s="42">
        <v>1</v>
      </c>
      <c r="L813" s="42">
        <v>0.86</v>
      </c>
      <c r="M813" s="1" t="s">
        <v>15616</v>
      </c>
    </row>
    <row r="814" spans="1:13" x14ac:dyDescent="0.3">
      <c r="A814">
        <v>813</v>
      </c>
      <c r="B814" t="s">
        <v>11564</v>
      </c>
      <c r="C814" t="s">
        <v>3841</v>
      </c>
      <c r="D814" t="s">
        <v>16334</v>
      </c>
      <c r="E814" s="1">
        <f t="shared" si="48"/>
        <v>41157</v>
      </c>
      <c r="F814">
        <f t="shared" si="49"/>
        <v>2012</v>
      </c>
      <c r="G814">
        <f t="shared" si="50"/>
        <v>9</v>
      </c>
      <c r="H814">
        <f t="shared" si="51"/>
        <v>3</v>
      </c>
      <c r="I814" s="1" t="s">
        <v>15622</v>
      </c>
      <c r="J814" s="1" t="s">
        <v>15624</v>
      </c>
      <c r="K814" s="42">
        <v>1</v>
      </c>
      <c r="L814" s="42">
        <v>1</v>
      </c>
      <c r="M814" s="1" t="s">
        <v>15616</v>
      </c>
    </row>
    <row r="815" spans="1:13" x14ac:dyDescent="0.3">
      <c r="A815">
        <v>814</v>
      </c>
      <c r="B815" t="s">
        <v>10813</v>
      </c>
      <c r="C815" t="s">
        <v>4580</v>
      </c>
      <c r="D815" t="s">
        <v>16335</v>
      </c>
      <c r="E815" s="1">
        <f t="shared" si="48"/>
        <v>41158</v>
      </c>
      <c r="F815">
        <f t="shared" si="49"/>
        <v>2012</v>
      </c>
      <c r="G815">
        <f t="shared" si="50"/>
        <v>9</v>
      </c>
      <c r="H815">
        <f t="shared" si="51"/>
        <v>4</v>
      </c>
      <c r="I815" s="1" t="s">
        <v>15629</v>
      </c>
      <c r="J815" s="1" t="s">
        <v>15624</v>
      </c>
      <c r="K815" s="42">
        <v>1</v>
      </c>
      <c r="L815" s="42">
        <v>0.3</v>
      </c>
      <c r="M815" s="1" t="s">
        <v>15616</v>
      </c>
    </row>
    <row r="816" spans="1:13" x14ac:dyDescent="0.3">
      <c r="A816">
        <v>815</v>
      </c>
      <c r="B816" t="s">
        <v>8799</v>
      </c>
      <c r="C816" t="s">
        <v>6549</v>
      </c>
      <c r="D816" t="s">
        <v>16335</v>
      </c>
      <c r="E816" s="1">
        <f t="shared" si="48"/>
        <v>41158</v>
      </c>
      <c r="F816">
        <f t="shared" si="49"/>
        <v>2012</v>
      </c>
      <c r="G816">
        <f t="shared" si="50"/>
        <v>9</v>
      </c>
      <c r="H816">
        <f t="shared" si="51"/>
        <v>4</v>
      </c>
      <c r="I816" s="1" t="s">
        <v>15622</v>
      </c>
      <c r="J816" s="1" t="s">
        <v>15626</v>
      </c>
      <c r="K816" s="42">
        <v>1</v>
      </c>
      <c r="L816" s="42">
        <v>1</v>
      </c>
      <c r="M816" s="1" t="s">
        <v>15616</v>
      </c>
    </row>
    <row r="817" spans="1:13" x14ac:dyDescent="0.3">
      <c r="A817">
        <v>816</v>
      </c>
      <c r="B817" t="s">
        <v>11230</v>
      </c>
      <c r="C817" t="s">
        <v>4171</v>
      </c>
      <c r="D817" t="s">
        <v>16336</v>
      </c>
      <c r="E817" s="1">
        <f t="shared" si="48"/>
        <v>41159</v>
      </c>
      <c r="F817">
        <f t="shared" si="49"/>
        <v>2012</v>
      </c>
      <c r="G817">
        <f t="shared" si="50"/>
        <v>9</v>
      </c>
      <c r="H817">
        <f t="shared" si="51"/>
        <v>5</v>
      </c>
      <c r="I817" s="1" t="s">
        <v>15622</v>
      </c>
      <c r="J817" s="1" t="s">
        <v>15623</v>
      </c>
      <c r="K817" s="42">
        <v>0.5</v>
      </c>
      <c r="L817" s="42">
        <v>0.44</v>
      </c>
      <c r="M817" s="1" t="s">
        <v>15615</v>
      </c>
    </row>
    <row r="818" spans="1:13" x14ac:dyDescent="0.3">
      <c r="A818">
        <v>817</v>
      </c>
      <c r="B818" t="s">
        <v>9480</v>
      </c>
      <c r="C818" t="s">
        <v>5879</v>
      </c>
      <c r="D818" t="s">
        <v>16337</v>
      </c>
      <c r="E818" s="1">
        <f t="shared" si="48"/>
        <v>41160</v>
      </c>
      <c r="F818">
        <f t="shared" si="49"/>
        <v>2012</v>
      </c>
      <c r="G818">
        <f t="shared" si="50"/>
        <v>9</v>
      </c>
      <c r="H818">
        <f t="shared" si="51"/>
        <v>6</v>
      </c>
      <c r="I818" s="1" t="s">
        <v>15622</v>
      </c>
      <c r="J818" s="1" t="s">
        <v>15624</v>
      </c>
      <c r="K818" s="42">
        <v>1</v>
      </c>
      <c r="L818" s="42">
        <v>0</v>
      </c>
      <c r="M818" s="1" t="s">
        <v>15615</v>
      </c>
    </row>
    <row r="819" spans="1:13" x14ac:dyDescent="0.3">
      <c r="A819">
        <v>818</v>
      </c>
      <c r="B819" t="s">
        <v>11568</v>
      </c>
      <c r="C819" t="s">
        <v>3837</v>
      </c>
      <c r="D819" t="s">
        <v>11867</v>
      </c>
      <c r="E819" s="1">
        <f t="shared" si="48"/>
        <v>41162</v>
      </c>
      <c r="F819">
        <f t="shared" si="49"/>
        <v>2012</v>
      </c>
      <c r="G819">
        <f t="shared" si="50"/>
        <v>9</v>
      </c>
      <c r="H819">
        <f t="shared" si="51"/>
        <v>1</v>
      </c>
      <c r="I819" s="1" t="s">
        <v>15622</v>
      </c>
      <c r="J819" s="1" t="s">
        <v>15623</v>
      </c>
      <c r="K819" s="42">
        <v>0.63</v>
      </c>
      <c r="L819" s="42">
        <v>0.39</v>
      </c>
      <c r="M819" s="1" t="s">
        <v>15615</v>
      </c>
    </row>
    <row r="820" spans="1:13" x14ac:dyDescent="0.3">
      <c r="A820">
        <v>819</v>
      </c>
      <c r="B820" t="s">
        <v>9221</v>
      </c>
      <c r="C820" t="s">
        <v>6133</v>
      </c>
      <c r="D820" t="s">
        <v>11867</v>
      </c>
      <c r="E820" s="1">
        <f t="shared" si="48"/>
        <v>41162</v>
      </c>
      <c r="F820">
        <f t="shared" si="49"/>
        <v>2012</v>
      </c>
      <c r="G820">
        <f t="shared" si="50"/>
        <v>9</v>
      </c>
      <c r="H820">
        <f t="shared" si="51"/>
        <v>1</v>
      </c>
      <c r="I820" s="1" t="s">
        <v>15625</v>
      </c>
      <c r="J820" s="1" t="s">
        <v>15626</v>
      </c>
      <c r="K820" s="42">
        <v>1</v>
      </c>
      <c r="L820" s="42">
        <v>0.97</v>
      </c>
      <c r="M820" s="1" t="s">
        <v>15616</v>
      </c>
    </row>
    <row r="821" spans="1:13" x14ac:dyDescent="0.3">
      <c r="A821">
        <v>820</v>
      </c>
      <c r="B821" t="s">
        <v>7807</v>
      </c>
      <c r="C821" t="s">
        <v>7516</v>
      </c>
      <c r="D821" t="s">
        <v>16338</v>
      </c>
      <c r="E821" s="1">
        <f t="shared" si="48"/>
        <v>41163</v>
      </c>
      <c r="F821">
        <f t="shared" si="49"/>
        <v>2012</v>
      </c>
      <c r="G821">
        <f t="shared" si="50"/>
        <v>9</v>
      </c>
      <c r="H821">
        <f t="shared" si="51"/>
        <v>2</v>
      </c>
      <c r="I821" s="1" t="s">
        <v>15622</v>
      </c>
      <c r="J821" s="1" t="s">
        <v>15626</v>
      </c>
      <c r="K821" s="42">
        <v>1</v>
      </c>
      <c r="L821" s="42">
        <v>0.77</v>
      </c>
      <c r="M821" s="1" t="s">
        <v>15616</v>
      </c>
    </row>
    <row r="822" spans="1:13" x14ac:dyDescent="0.3">
      <c r="A822">
        <v>821</v>
      </c>
      <c r="B822" t="s">
        <v>11145</v>
      </c>
      <c r="C822" t="s">
        <v>4255</v>
      </c>
      <c r="D822" t="s">
        <v>16339</v>
      </c>
      <c r="E822" s="1">
        <f t="shared" si="48"/>
        <v>41164</v>
      </c>
      <c r="F822">
        <f t="shared" si="49"/>
        <v>2012</v>
      </c>
      <c r="G822">
        <f t="shared" si="50"/>
        <v>9</v>
      </c>
      <c r="H822">
        <f t="shared" si="51"/>
        <v>3</v>
      </c>
      <c r="I822" s="1" t="s">
        <v>15622</v>
      </c>
      <c r="J822" s="1" t="s">
        <v>15626</v>
      </c>
      <c r="K822" s="42">
        <v>1</v>
      </c>
      <c r="L822" s="42">
        <v>1</v>
      </c>
      <c r="M822" s="1" t="s">
        <v>15616</v>
      </c>
    </row>
    <row r="823" spans="1:13" x14ac:dyDescent="0.3">
      <c r="A823">
        <v>822</v>
      </c>
      <c r="B823" t="s">
        <v>8467</v>
      </c>
      <c r="C823" t="s">
        <v>6876</v>
      </c>
      <c r="D823" t="s">
        <v>16340</v>
      </c>
      <c r="E823" s="1">
        <f t="shared" si="48"/>
        <v>41165</v>
      </c>
      <c r="F823">
        <f t="shared" si="49"/>
        <v>2012</v>
      </c>
      <c r="G823">
        <f t="shared" si="50"/>
        <v>9</v>
      </c>
      <c r="H823">
        <f t="shared" si="51"/>
        <v>4</v>
      </c>
      <c r="I823" s="1" t="s">
        <v>15622</v>
      </c>
      <c r="J823" s="1" t="s">
        <v>15626</v>
      </c>
      <c r="K823" s="42">
        <v>1</v>
      </c>
      <c r="L823" s="42">
        <v>0.88</v>
      </c>
      <c r="M823" s="1" t="s">
        <v>15616</v>
      </c>
    </row>
    <row r="824" spans="1:13" x14ac:dyDescent="0.3">
      <c r="A824">
        <v>823</v>
      </c>
      <c r="B824" t="s">
        <v>9865</v>
      </c>
      <c r="C824" t="s">
        <v>5506</v>
      </c>
      <c r="D824" t="s">
        <v>16341</v>
      </c>
      <c r="E824" s="1">
        <f t="shared" si="48"/>
        <v>41167</v>
      </c>
      <c r="F824">
        <f t="shared" si="49"/>
        <v>2012</v>
      </c>
      <c r="G824">
        <f t="shared" si="50"/>
        <v>9</v>
      </c>
      <c r="H824">
        <f t="shared" si="51"/>
        <v>6</v>
      </c>
      <c r="I824" s="1" t="s">
        <v>15622</v>
      </c>
      <c r="J824" s="1" t="s">
        <v>15626</v>
      </c>
      <c r="K824" s="42">
        <v>1</v>
      </c>
      <c r="L824" s="42">
        <v>0.62</v>
      </c>
      <c r="M824" s="1" t="s">
        <v>15616</v>
      </c>
    </row>
    <row r="825" spans="1:13" x14ac:dyDescent="0.3">
      <c r="A825">
        <v>824</v>
      </c>
      <c r="B825" t="s">
        <v>7761</v>
      </c>
      <c r="C825" t="s">
        <v>7560</v>
      </c>
      <c r="D825" t="s">
        <v>16341</v>
      </c>
      <c r="E825" s="1">
        <f t="shared" si="48"/>
        <v>41167</v>
      </c>
      <c r="F825">
        <f t="shared" si="49"/>
        <v>2012</v>
      </c>
      <c r="G825">
        <f t="shared" si="50"/>
        <v>9</v>
      </c>
      <c r="H825">
        <f t="shared" si="51"/>
        <v>6</v>
      </c>
      <c r="I825" s="1" t="s">
        <v>15622</v>
      </c>
      <c r="J825" s="1" t="s">
        <v>15624</v>
      </c>
      <c r="K825" s="42">
        <v>1</v>
      </c>
      <c r="L825" s="42">
        <v>0.43</v>
      </c>
      <c r="M825" s="1" t="s">
        <v>15615</v>
      </c>
    </row>
    <row r="826" spans="1:13" x14ac:dyDescent="0.3">
      <c r="A826">
        <v>825</v>
      </c>
      <c r="B826" t="s">
        <v>10326</v>
      </c>
      <c r="C826" t="s">
        <v>5053</v>
      </c>
      <c r="D826" t="s">
        <v>16342</v>
      </c>
      <c r="E826" s="1">
        <f t="shared" si="48"/>
        <v>41168</v>
      </c>
      <c r="F826">
        <f t="shared" si="49"/>
        <v>2012</v>
      </c>
      <c r="G826">
        <f t="shared" si="50"/>
        <v>9</v>
      </c>
      <c r="H826">
        <f t="shared" si="51"/>
        <v>7</v>
      </c>
      <c r="I826" s="1" t="s">
        <v>15622</v>
      </c>
      <c r="J826" s="1" t="s">
        <v>15626</v>
      </c>
      <c r="K826" s="42">
        <v>1</v>
      </c>
      <c r="L826" s="42">
        <v>0.95</v>
      </c>
      <c r="M826" s="1" t="s">
        <v>15616</v>
      </c>
    </row>
    <row r="827" spans="1:13" x14ac:dyDescent="0.3">
      <c r="A827">
        <v>826</v>
      </c>
      <c r="B827" t="s">
        <v>11105</v>
      </c>
      <c r="C827" t="s">
        <v>4293</v>
      </c>
      <c r="D827" t="s">
        <v>16342</v>
      </c>
      <c r="E827" s="1">
        <f t="shared" si="48"/>
        <v>41168</v>
      </c>
      <c r="F827">
        <f t="shared" si="49"/>
        <v>2012</v>
      </c>
      <c r="G827">
        <f t="shared" si="50"/>
        <v>9</v>
      </c>
      <c r="H827">
        <f t="shared" si="51"/>
        <v>7</v>
      </c>
      <c r="I827" s="1" t="s">
        <v>15625</v>
      </c>
      <c r="J827" s="1" t="s">
        <v>15628</v>
      </c>
      <c r="K827" s="42">
        <v>0.33</v>
      </c>
      <c r="L827" s="42">
        <v>0.91</v>
      </c>
      <c r="M827" s="1" t="s">
        <v>15616</v>
      </c>
    </row>
    <row r="828" spans="1:13" x14ac:dyDescent="0.3">
      <c r="A828">
        <v>827</v>
      </c>
      <c r="B828" t="s">
        <v>9638</v>
      </c>
      <c r="C828" t="s">
        <v>5726</v>
      </c>
      <c r="D828" t="s">
        <v>16343</v>
      </c>
      <c r="E828" s="1">
        <f t="shared" si="48"/>
        <v>41169</v>
      </c>
      <c r="F828">
        <f t="shared" si="49"/>
        <v>2012</v>
      </c>
      <c r="G828">
        <f t="shared" si="50"/>
        <v>9</v>
      </c>
      <c r="H828">
        <f t="shared" si="51"/>
        <v>1</v>
      </c>
      <c r="I828" s="1" t="s">
        <v>15622</v>
      </c>
      <c r="J828" s="1" t="s">
        <v>15624</v>
      </c>
      <c r="K828" s="42">
        <v>0.88</v>
      </c>
      <c r="L828" s="42">
        <v>0.88</v>
      </c>
      <c r="M828" s="1" t="s">
        <v>15616</v>
      </c>
    </row>
    <row r="829" spans="1:13" x14ac:dyDescent="0.3">
      <c r="A829">
        <v>828</v>
      </c>
      <c r="B829" t="s">
        <v>9714</v>
      </c>
      <c r="C829" t="s">
        <v>5651</v>
      </c>
      <c r="D829" t="s">
        <v>16343</v>
      </c>
      <c r="E829" s="1">
        <f t="shared" si="48"/>
        <v>41169</v>
      </c>
      <c r="F829">
        <f t="shared" si="49"/>
        <v>2012</v>
      </c>
      <c r="G829">
        <f t="shared" si="50"/>
        <v>9</v>
      </c>
      <c r="H829">
        <f t="shared" si="51"/>
        <v>1</v>
      </c>
      <c r="I829" s="1" t="s">
        <v>15622</v>
      </c>
      <c r="J829" s="1" t="s">
        <v>15626</v>
      </c>
      <c r="K829" s="42">
        <v>1</v>
      </c>
      <c r="L829" s="42">
        <v>0.8</v>
      </c>
      <c r="M829" s="1" t="s">
        <v>15616</v>
      </c>
    </row>
    <row r="830" spans="1:13" x14ac:dyDescent="0.3">
      <c r="A830">
        <v>829</v>
      </c>
      <c r="B830" t="s">
        <v>11754</v>
      </c>
      <c r="C830" t="s">
        <v>3655</v>
      </c>
      <c r="D830" t="s">
        <v>16344</v>
      </c>
      <c r="E830" s="1">
        <f t="shared" si="48"/>
        <v>41170</v>
      </c>
      <c r="F830">
        <f t="shared" si="49"/>
        <v>2012</v>
      </c>
      <c r="G830">
        <f t="shared" si="50"/>
        <v>9</v>
      </c>
      <c r="H830">
        <f t="shared" si="51"/>
        <v>2</v>
      </c>
      <c r="I830" s="1" t="s">
        <v>15622</v>
      </c>
      <c r="J830" s="1" t="s">
        <v>15623</v>
      </c>
      <c r="K830" s="42">
        <v>0.9</v>
      </c>
      <c r="L830" s="42">
        <v>0.4</v>
      </c>
      <c r="M830" s="1" t="s">
        <v>15615</v>
      </c>
    </row>
    <row r="831" spans="1:13" x14ac:dyDescent="0.3">
      <c r="A831">
        <v>830</v>
      </c>
      <c r="B831" t="s">
        <v>11803</v>
      </c>
      <c r="C831" t="s">
        <v>3608</v>
      </c>
      <c r="D831" t="s">
        <v>16344</v>
      </c>
      <c r="E831" s="1">
        <f t="shared" si="48"/>
        <v>41170</v>
      </c>
      <c r="F831">
        <f t="shared" si="49"/>
        <v>2012</v>
      </c>
      <c r="G831">
        <f t="shared" si="50"/>
        <v>9</v>
      </c>
      <c r="H831">
        <f t="shared" si="51"/>
        <v>2</v>
      </c>
      <c r="I831" s="1" t="s">
        <v>15622</v>
      </c>
      <c r="J831" s="1" t="s">
        <v>15626</v>
      </c>
      <c r="K831" s="42">
        <v>1</v>
      </c>
      <c r="L831" s="42">
        <v>1</v>
      </c>
      <c r="M831" s="1" t="s">
        <v>15615</v>
      </c>
    </row>
    <row r="832" spans="1:13" x14ac:dyDescent="0.3">
      <c r="A832">
        <v>831</v>
      </c>
      <c r="B832" t="s">
        <v>8837</v>
      </c>
      <c r="C832" t="s">
        <v>6512</v>
      </c>
      <c r="D832" t="s">
        <v>16345</v>
      </c>
      <c r="E832" s="1">
        <f t="shared" si="48"/>
        <v>41171</v>
      </c>
      <c r="F832">
        <f t="shared" si="49"/>
        <v>2012</v>
      </c>
      <c r="G832">
        <f t="shared" si="50"/>
        <v>9</v>
      </c>
      <c r="H832">
        <f t="shared" si="51"/>
        <v>3</v>
      </c>
      <c r="I832" s="1" t="s">
        <v>15625</v>
      </c>
      <c r="J832" s="1" t="s">
        <v>15626</v>
      </c>
      <c r="K832" s="42">
        <v>1</v>
      </c>
      <c r="L832" s="42">
        <v>0.98</v>
      </c>
      <c r="M832" s="1" t="s">
        <v>15616</v>
      </c>
    </row>
    <row r="833" spans="1:13" x14ac:dyDescent="0.3">
      <c r="A833">
        <v>832</v>
      </c>
      <c r="B833" t="s">
        <v>11109</v>
      </c>
      <c r="C833" t="s">
        <v>4290</v>
      </c>
      <c r="D833" t="s">
        <v>16345</v>
      </c>
      <c r="E833" s="1">
        <f t="shared" si="48"/>
        <v>41171</v>
      </c>
      <c r="F833">
        <f t="shared" si="49"/>
        <v>2012</v>
      </c>
      <c r="G833">
        <f t="shared" si="50"/>
        <v>9</v>
      </c>
      <c r="H833">
        <f t="shared" si="51"/>
        <v>3</v>
      </c>
      <c r="I833" s="1" t="s">
        <v>15622</v>
      </c>
      <c r="J833" s="1" t="s">
        <v>15623</v>
      </c>
      <c r="K833" s="42">
        <v>1</v>
      </c>
      <c r="L833" s="42">
        <v>0.75</v>
      </c>
      <c r="M833" s="1" t="s">
        <v>15615</v>
      </c>
    </row>
    <row r="834" spans="1:13" x14ac:dyDescent="0.3">
      <c r="A834">
        <v>833</v>
      </c>
      <c r="B834" t="s">
        <v>8832</v>
      </c>
      <c r="C834" t="s">
        <v>6516</v>
      </c>
      <c r="D834" t="s">
        <v>11868</v>
      </c>
      <c r="E834" s="1">
        <f t="shared" si="48"/>
        <v>41172</v>
      </c>
      <c r="F834">
        <f t="shared" si="49"/>
        <v>2012</v>
      </c>
      <c r="G834">
        <f t="shared" si="50"/>
        <v>9</v>
      </c>
      <c r="H834">
        <f t="shared" si="51"/>
        <v>4</v>
      </c>
      <c r="I834" s="1" t="s">
        <v>15622</v>
      </c>
      <c r="J834" s="1" t="s">
        <v>15624</v>
      </c>
      <c r="K834" s="42">
        <v>1</v>
      </c>
      <c r="L834" s="42">
        <v>0.91</v>
      </c>
      <c r="M834" s="1" t="s">
        <v>15616</v>
      </c>
    </row>
    <row r="835" spans="1:13" x14ac:dyDescent="0.3">
      <c r="A835">
        <v>834</v>
      </c>
      <c r="B835" t="s">
        <v>8827</v>
      </c>
      <c r="C835" t="s">
        <v>6521</v>
      </c>
      <c r="D835" t="s">
        <v>16346</v>
      </c>
      <c r="E835" s="1">
        <f t="shared" ref="E835:E898" si="52">DATE(LEFT(D835,4),MID(D835,5,2),RIGHT(D835,2))</f>
        <v>41173</v>
      </c>
      <c r="F835">
        <f t="shared" ref="F835:F898" si="53">YEAR(E835)</f>
        <v>2012</v>
      </c>
      <c r="G835">
        <f t="shared" ref="G835:G898" si="54">MONTH(E835)</f>
        <v>9</v>
      </c>
      <c r="H835">
        <f t="shared" ref="H835:H898" si="55">WEEKDAY(E835,2)</f>
        <v>5</v>
      </c>
      <c r="I835" s="1" t="s">
        <v>15642</v>
      </c>
      <c r="J835" s="1" t="s">
        <v>15626</v>
      </c>
      <c r="K835" s="42">
        <v>1</v>
      </c>
      <c r="L835" s="42">
        <v>0.88</v>
      </c>
      <c r="M835" s="1" t="s">
        <v>15616</v>
      </c>
    </row>
    <row r="836" spans="1:13" x14ac:dyDescent="0.3">
      <c r="A836">
        <v>835</v>
      </c>
      <c r="B836" t="s">
        <v>11614</v>
      </c>
      <c r="C836" t="s">
        <v>3791</v>
      </c>
      <c r="D836" t="s">
        <v>16347</v>
      </c>
      <c r="E836" s="1">
        <f t="shared" si="52"/>
        <v>41174</v>
      </c>
      <c r="F836">
        <f t="shared" si="53"/>
        <v>2012</v>
      </c>
      <c r="G836">
        <f t="shared" si="54"/>
        <v>9</v>
      </c>
      <c r="H836">
        <f t="shared" si="55"/>
        <v>6</v>
      </c>
      <c r="I836" s="1" t="s">
        <v>15622</v>
      </c>
      <c r="J836" s="1" t="s">
        <v>15623</v>
      </c>
      <c r="K836" s="42">
        <v>1</v>
      </c>
      <c r="L836" s="42">
        <v>0</v>
      </c>
      <c r="M836" s="1" t="s">
        <v>15615</v>
      </c>
    </row>
    <row r="837" spans="1:13" x14ac:dyDescent="0.3">
      <c r="A837">
        <v>836</v>
      </c>
      <c r="B837" t="s">
        <v>8260</v>
      </c>
      <c r="C837" t="s">
        <v>7075</v>
      </c>
      <c r="D837" t="s">
        <v>16348</v>
      </c>
      <c r="E837" s="1">
        <f t="shared" si="52"/>
        <v>41175</v>
      </c>
      <c r="F837">
        <f t="shared" si="53"/>
        <v>2012</v>
      </c>
      <c r="G837">
        <f t="shared" si="54"/>
        <v>9</v>
      </c>
      <c r="H837">
        <f t="shared" si="55"/>
        <v>7</v>
      </c>
      <c r="I837" s="1" t="s">
        <v>15622</v>
      </c>
      <c r="J837" s="1" t="s">
        <v>15626</v>
      </c>
      <c r="K837" s="42">
        <v>1</v>
      </c>
      <c r="L837" s="42">
        <v>1</v>
      </c>
      <c r="M837" s="1" t="s">
        <v>15615</v>
      </c>
    </row>
    <row r="838" spans="1:13" x14ac:dyDescent="0.3">
      <c r="A838">
        <v>837</v>
      </c>
      <c r="B838" t="s">
        <v>9791</v>
      </c>
      <c r="C838" t="s">
        <v>5578</v>
      </c>
      <c r="D838" t="s">
        <v>16349</v>
      </c>
      <c r="E838" s="1">
        <f t="shared" si="52"/>
        <v>41176</v>
      </c>
      <c r="F838">
        <f t="shared" si="53"/>
        <v>2012</v>
      </c>
      <c r="G838">
        <f t="shared" si="54"/>
        <v>9</v>
      </c>
      <c r="H838">
        <f t="shared" si="55"/>
        <v>1</v>
      </c>
      <c r="I838" s="1" t="s">
        <v>15622</v>
      </c>
      <c r="J838" s="1" t="s">
        <v>15628</v>
      </c>
      <c r="K838" s="42">
        <v>0</v>
      </c>
      <c r="L838" s="42">
        <v>0.97</v>
      </c>
      <c r="M838" s="1" t="s">
        <v>15616</v>
      </c>
    </row>
    <row r="839" spans="1:13" x14ac:dyDescent="0.3">
      <c r="A839">
        <v>838</v>
      </c>
      <c r="B839" t="s">
        <v>10460</v>
      </c>
      <c r="C839" t="s">
        <v>4921</v>
      </c>
      <c r="D839" t="s">
        <v>16349</v>
      </c>
      <c r="E839" s="1">
        <f t="shared" si="52"/>
        <v>41176</v>
      </c>
      <c r="F839">
        <f t="shared" si="53"/>
        <v>2012</v>
      </c>
      <c r="G839">
        <f t="shared" si="54"/>
        <v>9</v>
      </c>
      <c r="H839">
        <f t="shared" si="55"/>
        <v>1</v>
      </c>
      <c r="I839" s="1" t="s">
        <v>15622</v>
      </c>
      <c r="J839" s="1" t="s">
        <v>15624</v>
      </c>
      <c r="K839" s="42">
        <v>1</v>
      </c>
      <c r="L839" s="42">
        <v>1</v>
      </c>
      <c r="M839" s="1" t="s">
        <v>15615</v>
      </c>
    </row>
    <row r="840" spans="1:13" x14ac:dyDescent="0.3">
      <c r="A840">
        <v>839</v>
      </c>
      <c r="B840" t="s">
        <v>10191</v>
      </c>
      <c r="C840" t="s">
        <v>5187</v>
      </c>
      <c r="D840" t="s">
        <v>16349</v>
      </c>
      <c r="E840" s="1">
        <f t="shared" si="52"/>
        <v>41176</v>
      </c>
      <c r="F840">
        <f t="shared" si="53"/>
        <v>2012</v>
      </c>
      <c r="G840">
        <f t="shared" si="54"/>
        <v>9</v>
      </c>
      <c r="H840">
        <f t="shared" si="55"/>
        <v>1</v>
      </c>
      <c r="I840" s="1" t="s">
        <v>15625</v>
      </c>
      <c r="J840" s="1" t="s">
        <v>15626</v>
      </c>
      <c r="K840" s="42">
        <v>1</v>
      </c>
      <c r="L840" s="42">
        <v>1</v>
      </c>
      <c r="M840" s="1" t="s">
        <v>15616</v>
      </c>
    </row>
    <row r="841" spans="1:13" x14ac:dyDescent="0.3">
      <c r="A841">
        <v>840</v>
      </c>
      <c r="B841" t="s">
        <v>7873</v>
      </c>
      <c r="C841" t="s">
        <v>7455</v>
      </c>
      <c r="D841" t="s">
        <v>16350</v>
      </c>
      <c r="E841" s="1">
        <f t="shared" si="52"/>
        <v>41177</v>
      </c>
      <c r="F841">
        <f t="shared" si="53"/>
        <v>2012</v>
      </c>
      <c r="G841">
        <f t="shared" si="54"/>
        <v>9</v>
      </c>
      <c r="H841">
        <f t="shared" si="55"/>
        <v>2</v>
      </c>
      <c r="I841" s="1" t="s">
        <v>15625</v>
      </c>
      <c r="J841" s="1" t="s">
        <v>15626</v>
      </c>
      <c r="K841" s="42">
        <v>1</v>
      </c>
      <c r="L841" s="42">
        <v>0.88</v>
      </c>
      <c r="M841" s="1" t="s">
        <v>15615</v>
      </c>
    </row>
    <row r="842" spans="1:13" x14ac:dyDescent="0.3">
      <c r="A842">
        <v>841</v>
      </c>
      <c r="B842" t="s">
        <v>10798</v>
      </c>
      <c r="C842" t="s">
        <v>4594</v>
      </c>
      <c r="D842" t="s">
        <v>16350</v>
      </c>
      <c r="E842" s="1">
        <f t="shared" si="52"/>
        <v>41177</v>
      </c>
      <c r="F842">
        <f t="shared" si="53"/>
        <v>2012</v>
      </c>
      <c r="G842">
        <f t="shared" si="54"/>
        <v>9</v>
      </c>
      <c r="H842">
        <f t="shared" si="55"/>
        <v>2</v>
      </c>
      <c r="I842" s="1" t="s">
        <v>15622</v>
      </c>
      <c r="J842" s="1" t="s">
        <v>15623</v>
      </c>
      <c r="K842" s="42">
        <v>0.5</v>
      </c>
      <c r="L842" s="42">
        <v>0.69</v>
      </c>
      <c r="M842" s="1" t="s">
        <v>15616</v>
      </c>
    </row>
    <row r="843" spans="1:13" x14ac:dyDescent="0.3">
      <c r="A843">
        <v>842</v>
      </c>
      <c r="B843" t="s">
        <v>10428</v>
      </c>
      <c r="C843" t="s">
        <v>4952</v>
      </c>
      <c r="D843" t="s">
        <v>16351</v>
      </c>
      <c r="E843" s="1">
        <f t="shared" si="52"/>
        <v>41178</v>
      </c>
      <c r="F843">
        <f t="shared" si="53"/>
        <v>2012</v>
      </c>
      <c r="G843">
        <f t="shared" si="54"/>
        <v>9</v>
      </c>
      <c r="H843">
        <f t="shared" si="55"/>
        <v>3</v>
      </c>
      <c r="I843" s="1" t="s">
        <v>15622</v>
      </c>
      <c r="J843" s="1" t="s">
        <v>15626</v>
      </c>
      <c r="K843" s="42">
        <v>0.96</v>
      </c>
      <c r="L843" s="42">
        <v>0.99</v>
      </c>
      <c r="M843" s="1" t="s">
        <v>15615</v>
      </c>
    </row>
    <row r="844" spans="1:13" x14ac:dyDescent="0.3">
      <c r="A844">
        <v>843</v>
      </c>
      <c r="B844" t="s">
        <v>8287</v>
      </c>
      <c r="C844" t="s">
        <v>7048</v>
      </c>
      <c r="D844" t="s">
        <v>16352</v>
      </c>
      <c r="E844" s="1">
        <f t="shared" si="52"/>
        <v>41179</v>
      </c>
      <c r="F844">
        <f t="shared" si="53"/>
        <v>2012</v>
      </c>
      <c r="G844">
        <f t="shared" si="54"/>
        <v>9</v>
      </c>
      <c r="H844">
        <f t="shared" si="55"/>
        <v>4</v>
      </c>
      <c r="I844" s="1" t="s">
        <v>15622</v>
      </c>
      <c r="J844" s="1" t="s">
        <v>15623</v>
      </c>
      <c r="K844" s="42">
        <v>1</v>
      </c>
      <c r="L844" s="42">
        <v>0.6</v>
      </c>
      <c r="M844" s="1" t="s">
        <v>15616</v>
      </c>
    </row>
    <row r="845" spans="1:13" x14ac:dyDescent="0.3">
      <c r="A845">
        <v>844</v>
      </c>
      <c r="B845" t="s">
        <v>11030</v>
      </c>
      <c r="C845" t="s">
        <v>4367</v>
      </c>
      <c r="D845" t="s">
        <v>16353</v>
      </c>
      <c r="E845" s="1">
        <f t="shared" si="52"/>
        <v>41181</v>
      </c>
      <c r="F845">
        <f t="shared" si="53"/>
        <v>2012</v>
      </c>
      <c r="G845">
        <f t="shared" si="54"/>
        <v>9</v>
      </c>
      <c r="H845">
        <f t="shared" si="55"/>
        <v>6</v>
      </c>
      <c r="I845" s="1" t="s">
        <v>15622</v>
      </c>
      <c r="J845" s="1" t="s">
        <v>15624</v>
      </c>
      <c r="K845" s="42">
        <v>1</v>
      </c>
      <c r="L845" s="42">
        <v>0.85</v>
      </c>
      <c r="M845" s="1" t="s">
        <v>15616</v>
      </c>
    </row>
    <row r="846" spans="1:13" x14ac:dyDescent="0.3">
      <c r="A846">
        <v>845</v>
      </c>
      <c r="B846" t="s">
        <v>10693</v>
      </c>
      <c r="C846" t="s">
        <v>4693</v>
      </c>
      <c r="D846" t="s">
        <v>16354</v>
      </c>
      <c r="E846" s="1">
        <f t="shared" si="52"/>
        <v>41182</v>
      </c>
      <c r="F846">
        <f t="shared" si="53"/>
        <v>2012</v>
      </c>
      <c r="G846">
        <f t="shared" si="54"/>
        <v>9</v>
      </c>
      <c r="H846">
        <f t="shared" si="55"/>
        <v>7</v>
      </c>
      <c r="I846" s="1" t="s">
        <v>15622</v>
      </c>
      <c r="J846" s="1" t="s">
        <v>15624</v>
      </c>
      <c r="K846" s="42">
        <v>1</v>
      </c>
      <c r="L846" s="42">
        <v>0.4</v>
      </c>
      <c r="M846" s="1" t="s">
        <v>15615</v>
      </c>
    </row>
    <row r="847" spans="1:13" x14ac:dyDescent="0.3">
      <c r="A847">
        <v>846</v>
      </c>
      <c r="B847" t="s">
        <v>8809</v>
      </c>
      <c r="C847" t="s">
        <v>6539</v>
      </c>
      <c r="D847" t="s">
        <v>16354</v>
      </c>
      <c r="E847" s="1">
        <f t="shared" si="52"/>
        <v>41182</v>
      </c>
      <c r="F847">
        <f t="shared" si="53"/>
        <v>2012</v>
      </c>
      <c r="G847">
        <f t="shared" si="54"/>
        <v>9</v>
      </c>
      <c r="H847">
        <f t="shared" si="55"/>
        <v>7</v>
      </c>
      <c r="I847" s="1" t="s">
        <v>15622</v>
      </c>
      <c r="J847" s="1" t="s">
        <v>15624</v>
      </c>
      <c r="K847" s="42">
        <v>0.9</v>
      </c>
      <c r="L847" s="42">
        <v>0.94</v>
      </c>
      <c r="M847" s="1" t="s">
        <v>15616</v>
      </c>
    </row>
    <row r="848" spans="1:13" x14ac:dyDescent="0.3">
      <c r="A848">
        <v>847</v>
      </c>
      <c r="B848" t="s">
        <v>7720</v>
      </c>
      <c r="C848" t="s">
        <v>7600</v>
      </c>
      <c r="D848" t="s">
        <v>16355</v>
      </c>
      <c r="E848" s="1">
        <f t="shared" si="52"/>
        <v>41183</v>
      </c>
      <c r="F848">
        <f t="shared" si="53"/>
        <v>2012</v>
      </c>
      <c r="G848">
        <f t="shared" si="54"/>
        <v>10</v>
      </c>
      <c r="H848">
        <f t="shared" si="55"/>
        <v>1</v>
      </c>
      <c r="I848" s="1" t="s">
        <v>15625</v>
      </c>
      <c r="J848" s="1" t="s">
        <v>15623</v>
      </c>
      <c r="K848" s="42">
        <v>0.67</v>
      </c>
      <c r="L848" s="42">
        <v>1</v>
      </c>
      <c r="M848" s="1" t="s">
        <v>15615</v>
      </c>
    </row>
    <row r="849" spans="1:13" x14ac:dyDescent="0.3">
      <c r="A849">
        <v>848</v>
      </c>
      <c r="B849" t="s">
        <v>9137</v>
      </c>
      <c r="C849" t="s">
        <v>6216</v>
      </c>
      <c r="D849" t="s">
        <v>16355</v>
      </c>
      <c r="E849" s="1">
        <f t="shared" si="52"/>
        <v>41183</v>
      </c>
      <c r="F849">
        <f t="shared" si="53"/>
        <v>2012</v>
      </c>
      <c r="G849">
        <f t="shared" si="54"/>
        <v>10</v>
      </c>
      <c r="H849">
        <f t="shared" si="55"/>
        <v>1</v>
      </c>
      <c r="I849" s="1" t="s">
        <v>15715</v>
      </c>
      <c r="J849" s="1" t="s">
        <v>15623</v>
      </c>
      <c r="K849" s="42">
        <v>1</v>
      </c>
      <c r="L849" s="42">
        <v>0.89</v>
      </c>
      <c r="M849" s="1" t="s">
        <v>15616</v>
      </c>
    </row>
    <row r="850" spans="1:13" x14ac:dyDescent="0.3">
      <c r="A850">
        <v>849</v>
      </c>
      <c r="B850" t="s">
        <v>10952</v>
      </c>
      <c r="C850" t="s">
        <v>4442</v>
      </c>
      <c r="D850" t="s">
        <v>11869</v>
      </c>
      <c r="E850" s="1">
        <f t="shared" si="52"/>
        <v>41184</v>
      </c>
      <c r="F850">
        <f t="shared" si="53"/>
        <v>2012</v>
      </c>
      <c r="G850">
        <f t="shared" si="54"/>
        <v>10</v>
      </c>
      <c r="H850">
        <f t="shared" si="55"/>
        <v>2</v>
      </c>
      <c r="I850" s="1" t="s">
        <v>15622</v>
      </c>
      <c r="J850" s="1" t="s">
        <v>15626</v>
      </c>
      <c r="K850" s="42">
        <v>1</v>
      </c>
      <c r="L850" s="42">
        <v>0.93</v>
      </c>
      <c r="M850" s="1" t="s">
        <v>15616</v>
      </c>
    </row>
    <row r="851" spans="1:13" x14ac:dyDescent="0.3">
      <c r="A851">
        <v>850</v>
      </c>
      <c r="B851" t="s">
        <v>11380</v>
      </c>
      <c r="C851" t="s">
        <v>4020</v>
      </c>
      <c r="D851" t="s">
        <v>16356</v>
      </c>
      <c r="E851" s="1">
        <f t="shared" si="52"/>
        <v>41185</v>
      </c>
      <c r="F851">
        <f t="shared" si="53"/>
        <v>2012</v>
      </c>
      <c r="G851">
        <f t="shared" si="54"/>
        <v>10</v>
      </c>
      <c r="H851">
        <f t="shared" si="55"/>
        <v>3</v>
      </c>
      <c r="I851" s="1" t="s">
        <v>15622</v>
      </c>
      <c r="J851" s="1" t="s">
        <v>15626</v>
      </c>
      <c r="K851" s="42">
        <v>1</v>
      </c>
      <c r="L851" s="42">
        <v>0.8</v>
      </c>
      <c r="M851" s="1" t="s">
        <v>15616</v>
      </c>
    </row>
    <row r="852" spans="1:13" x14ac:dyDescent="0.3">
      <c r="A852">
        <v>851</v>
      </c>
      <c r="B852" t="s">
        <v>8754</v>
      </c>
      <c r="C852" t="s">
        <v>6594</v>
      </c>
      <c r="D852" t="s">
        <v>16356</v>
      </c>
      <c r="E852" s="1">
        <f t="shared" si="52"/>
        <v>41185</v>
      </c>
      <c r="F852">
        <f t="shared" si="53"/>
        <v>2012</v>
      </c>
      <c r="G852">
        <f t="shared" si="54"/>
        <v>10</v>
      </c>
      <c r="H852">
        <f t="shared" si="55"/>
        <v>3</v>
      </c>
      <c r="I852" s="1" t="s">
        <v>15622</v>
      </c>
      <c r="J852" s="1" t="s">
        <v>15626</v>
      </c>
      <c r="K852" s="42">
        <v>1</v>
      </c>
      <c r="L852" s="42">
        <v>1</v>
      </c>
      <c r="M852" s="1" t="s">
        <v>15616</v>
      </c>
    </row>
    <row r="853" spans="1:13" x14ac:dyDescent="0.3">
      <c r="A853">
        <v>852</v>
      </c>
      <c r="B853" t="s">
        <v>10265</v>
      </c>
      <c r="C853" t="s">
        <v>5114</v>
      </c>
      <c r="D853" t="s">
        <v>16357</v>
      </c>
      <c r="E853" s="1">
        <f t="shared" si="52"/>
        <v>41186</v>
      </c>
      <c r="F853">
        <f t="shared" si="53"/>
        <v>2012</v>
      </c>
      <c r="G853">
        <f t="shared" si="54"/>
        <v>10</v>
      </c>
      <c r="H853">
        <f t="shared" si="55"/>
        <v>4</v>
      </c>
      <c r="I853" s="1" t="s">
        <v>15622</v>
      </c>
      <c r="J853" s="1" t="s">
        <v>15626</v>
      </c>
      <c r="K853" s="42">
        <v>1</v>
      </c>
      <c r="L853" s="42">
        <v>0.56999999999999995</v>
      </c>
      <c r="M853" s="1" t="s">
        <v>15615</v>
      </c>
    </row>
    <row r="854" spans="1:13" x14ac:dyDescent="0.3">
      <c r="A854">
        <v>853</v>
      </c>
      <c r="B854" t="s">
        <v>9852</v>
      </c>
      <c r="C854" t="s">
        <v>5519</v>
      </c>
      <c r="D854" t="s">
        <v>16357</v>
      </c>
      <c r="E854" s="1">
        <f t="shared" si="52"/>
        <v>41186</v>
      </c>
      <c r="F854">
        <f t="shared" si="53"/>
        <v>2012</v>
      </c>
      <c r="G854">
        <f t="shared" si="54"/>
        <v>10</v>
      </c>
      <c r="H854">
        <f t="shared" si="55"/>
        <v>4</v>
      </c>
      <c r="I854" s="1" t="s">
        <v>15745</v>
      </c>
      <c r="J854" s="1" t="s">
        <v>15626</v>
      </c>
      <c r="K854" s="42">
        <v>1</v>
      </c>
      <c r="L854" s="42">
        <v>0.85</v>
      </c>
      <c r="M854" s="1" t="s">
        <v>15616</v>
      </c>
    </row>
    <row r="855" spans="1:13" x14ac:dyDescent="0.3">
      <c r="A855">
        <v>854</v>
      </c>
      <c r="B855" t="s">
        <v>11038</v>
      </c>
      <c r="C855" t="s">
        <v>4359</v>
      </c>
      <c r="D855" t="s">
        <v>16357</v>
      </c>
      <c r="E855" s="1">
        <f t="shared" si="52"/>
        <v>41186</v>
      </c>
      <c r="F855">
        <f t="shared" si="53"/>
        <v>2012</v>
      </c>
      <c r="G855">
        <f t="shared" si="54"/>
        <v>10</v>
      </c>
      <c r="H855">
        <f t="shared" si="55"/>
        <v>4</v>
      </c>
      <c r="I855" s="1" t="s">
        <v>15625</v>
      </c>
      <c r="J855" s="1" t="s">
        <v>15624</v>
      </c>
      <c r="K855" s="42">
        <v>1</v>
      </c>
      <c r="L855" s="42">
        <v>0.68</v>
      </c>
      <c r="M855" s="1" t="s">
        <v>15616</v>
      </c>
    </row>
    <row r="856" spans="1:13" x14ac:dyDescent="0.3">
      <c r="A856">
        <v>855</v>
      </c>
      <c r="B856" t="s">
        <v>11294</v>
      </c>
      <c r="C856" t="s">
        <v>4107</v>
      </c>
      <c r="D856" t="s">
        <v>16358</v>
      </c>
      <c r="E856" s="1">
        <f t="shared" si="52"/>
        <v>41189</v>
      </c>
      <c r="F856">
        <f t="shared" si="53"/>
        <v>2012</v>
      </c>
      <c r="G856">
        <f t="shared" si="54"/>
        <v>10</v>
      </c>
      <c r="H856">
        <f t="shared" si="55"/>
        <v>7</v>
      </c>
      <c r="I856" s="1" t="s">
        <v>15622</v>
      </c>
      <c r="J856" s="1" t="s">
        <v>15623</v>
      </c>
      <c r="K856" s="42">
        <v>0.5</v>
      </c>
      <c r="L856" s="42">
        <v>0.83</v>
      </c>
      <c r="M856" s="1" t="s">
        <v>15615</v>
      </c>
    </row>
    <row r="857" spans="1:13" x14ac:dyDescent="0.3">
      <c r="A857">
        <v>856</v>
      </c>
      <c r="B857" t="s">
        <v>11651</v>
      </c>
      <c r="C857" t="s">
        <v>3754</v>
      </c>
      <c r="D857" t="s">
        <v>16358</v>
      </c>
      <c r="E857" s="1">
        <f t="shared" si="52"/>
        <v>41189</v>
      </c>
      <c r="F857">
        <f t="shared" si="53"/>
        <v>2012</v>
      </c>
      <c r="G857">
        <f t="shared" si="54"/>
        <v>10</v>
      </c>
      <c r="H857">
        <f t="shared" si="55"/>
        <v>7</v>
      </c>
      <c r="I857" s="1" t="s">
        <v>15622</v>
      </c>
      <c r="J857" s="1" t="s">
        <v>15628</v>
      </c>
      <c r="K857" s="42">
        <v>0.28999999999999998</v>
      </c>
      <c r="L857" s="42">
        <v>0.6</v>
      </c>
      <c r="M857" s="1" t="s">
        <v>15615</v>
      </c>
    </row>
    <row r="858" spans="1:13" x14ac:dyDescent="0.3">
      <c r="A858">
        <v>857</v>
      </c>
      <c r="B858" t="s">
        <v>10341</v>
      </c>
      <c r="C858" t="s">
        <v>5038</v>
      </c>
      <c r="D858" t="s">
        <v>16358</v>
      </c>
      <c r="E858" s="1">
        <f t="shared" si="52"/>
        <v>41189</v>
      </c>
      <c r="F858">
        <f t="shared" si="53"/>
        <v>2012</v>
      </c>
      <c r="G858">
        <f t="shared" si="54"/>
        <v>10</v>
      </c>
      <c r="H858">
        <f t="shared" si="55"/>
        <v>7</v>
      </c>
      <c r="I858" s="1" t="s">
        <v>15622</v>
      </c>
      <c r="J858" s="1" t="s">
        <v>15623</v>
      </c>
      <c r="K858" s="42">
        <v>0.9</v>
      </c>
      <c r="L858" s="42">
        <v>0.75</v>
      </c>
      <c r="M858" s="1" t="s">
        <v>15615</v>
      </c>
    </row>
    <row r="859" spans="1:13" x14ac:dyDescent="0.3">
      <c r="A859">
        <v>858</v>
      </c>
      <c r="B859" t="s">
        <v>11220</v>
      </c>
      <c r="C859" t="s">
        <v>4181</v>
      </c>
      <c r="D859" t="s">
        <v>16359</v>
      </c>
      <c r="E859" s="1">
        <f t="shared" si="52"/>
        <v>41190</v>
      </c>
      <c r="F859">
        <f t="shared" si="53"/>
        <v>2012</v>
      </c>
      <c r="G859">
        <f t="shared" si="54"/>
        <v>10</v>
      </c>
      <c r="H859">
        <f t="shared" si="55"/>
        <v>1</v>
      </c>
      <c r="I859" s="1" t="s">
        <v>15622</v>
      </c>
      <c r="J859" s="1" t="s">
        <v>15623</v>
      </c>
      <c r="K859" s="42">
        <v>1</v>
      </c>
      <c r="L859" s="42">
        <v>0.75</v>
      </c>
      <c r="M859" s="1" t="s">
        <v>15616</v>
      </c>
    </row>
    <row r="860" spans="1:13" x14ac:dyDescent="0.3">
      <c r="A860">
        <v>859</v>
      </c>
      <c r="B860" t="s">
        <v>8671</v>
      </c>
      <c r="C860" t="s">
        <v>6677</v>
      </c>
      <c r="D860" t="s">
        <v>16359</v>
      </c>
      <c r="E860" s="1">
        <f t="shared" si="52"/>
        <v>41190</v>
      </c>
      <c r="F860">
        <f t="shared" si="53"/>
        <v>2012</v>
      </c>
      <c r="G860">
        <f t="shared" si="54"/>
        <v>10</v>
      </c>
      <c r="H860">
        <f t="shared" si="55"/>
        <v>1</v>
      </c>
      <c r="I860" s="1" t="s">
        <v>15622</v>
      </c>
      <c r="J860" s="1" t="s">
        <v>15623</v>
      </c>
      <c r="K860" s="42">
        <v>1</v>
      </c>
      <c r="L860" s="42">
        <v>0.93</v>
      </c>
      <c r="M860" s="1" t="s">
        <v>15616</v>
      </c>
    </row>
    <row r="861" spans="1:13" x14ac:dyDescent="0.3">
      <c r="A861">
        <v>860</v>
      </c>
      <c r="B861" t="s">
        <v>11032</v>
      </c>
      <c r="C861" t="s">
        <v>4365</v>
      </c>
      <c r="D861" t="s">
        <v>16359</v>
      </c>
      <c r="E861" s="1">
        <f t="shared" si="52"/>
        <v>41190</v>
      </c>
      <c r="F861">
        <f t="shared" si="53"/>
        <v>2012</v>
      </c>
      <c r="G861">
        <f t="shared" si="54"/>
        <v>10</v>
      </c>
      <c r="H861">
        <f t="shared" si="55"/>
        <v>1</v>
      </c>
      <c r="I861" s="1" t="s">
        <v>15622</v>
      </c>
      <c r="J861" s="1" t="s">
        <v>15626</v>
      </c>
      <c r="K861" s="42">
        <v>1</v>
      </c>
      <c r="L861" s="42">
        <v>0.89</v>
      </c>
      <c r="M861" s="1" t="s">
        <v>15616</v>
      </c>
    </row>
    <row r="862" spans="1:13" x14ac:dyDescent="0.3">
      <c r="A862">
        <v>861</v>
      </c>
      <c r="B862" t="s">
        <v>8831</v>
      </c>
      <c r="C862" t="s">
        <v>6517</v>
      </c>
      <c r="D862" t="s">
        <v>16360</v>
      </c>
      <c r="E862" s="1">
        <f t="shared" si="52"/>
        <v>41191</v>
      </c>
      <c r="F862">
        <f t="shared" si="53"/>
        <v>2012</v>
      </c>
      <c r="G862">
        <f t="shared" si="54"/>
        <v>10</v>
      </c>
      <c r="H862">
        <f t="shared" si="55"/>
        <v>2</v>
      </c>
      <c r="I862" s="1" t="s">
        <v>15622</v>
      </c>
      <c r="J862" s="1" t="s">
        <v>15628</v>
      </c>
      <c r="K862" s="42">
        <v>0</v>
      </c>
      <c r="L862" s="42">
        <v>0.98</v>
      </c>
      <c r="M862" s="1" t="s">
        <v>15616</v>
      </c>
    </row>
    <row r="863" spans="1:13" x14ac:dyDescent="0.3">
      <c r="A863">
        <v>862</v>
      </c>
      <c r="B863" t="s">
        <v>11584</v>
      </c>
      <c r="C863" t="s">
        <v>3821</v>
      </c>
      <c r="D863" t="s">
        <v>16360</v>
      </c>
      <c r="E863" s="1">
        <f t="shared" si="52"/>
        <v>41191</v>
      </c>
      <c r="F863">
        <f t="shared" si="53"/>
        <v>2012</v>
      </c>
      <c r="G863">
        <f t="shared" si="54"/>
        <v>10</v>
      </c>
      <c r="H863">
        <f t="shared" si="55"/>
        <v>2</v>
      </c>
      <c r="I863" s="1" t="s">
        <v>15622</v>
      </c>
      <c r="J863" s="1" t="s">
        <v>15626</v>
      </c>
      <c r="K863" s="42">
        <v>1</v>
      </c>
      <c r="L863" s="42">
        <v>1</v>
      </c>
      <c r="M863" s="1" t="s">
        <v>15616</v>
      </c>
    </row>
    <row r="864" spans="1:13" x14ac:dyDescent="0.3">
      <c r="A864">
        <v>863</v>
      </c>
      <c r="B864" t="s">
        <v>8563</v>
      </c>
      <c r="C864" t="s">
        <v>6784</v>
      </c>
      <c r="D864" t="s">
        <v>16361</v>
      </c>
      <c r="E864" s="1">
        <f t="shared" si="52"/>
        <v>41192</v>
      </c>
      <c r="F864">
        <f t="shared" si="53"/>
        <v>2012</v>
      </c>
      <c r="G864">
        <f t="shared" si="54"/>
        <v>10</v>
      </c>
      <c r="H864">
        <f t="shared" si="55"/>
        <v>3</v>
      </c>
      <c r="I864" s="1" t="s">
        <v>15622</v>
      </c>
      <c r="J864" s="1" t="s">
        <v>15626</v>
      </c>
      <c r="K864" s="42">
        <v>1</v>
      </c>
      <c r="L864" s="42">
        <v>1</v>
      </c>
      <c r="M864" s="1" t="s">
        <v>15615</v>
      </c>
    </row>
    <row r="865" spans="1:13" x14ac:dyDescent="0.3">
      <c r="A865">
        <v>864</v>
      </c>
      <c r="B865" t="s">
        <v>8133</v>
      </c>
      <c r="C865" t="s">
        <v>7202</v>
      </c>
      <c r="D865" t="s">
        <v>16362</v>
      </c>
      <c r="E865" s="1">
        <f t="shared" si="52"/>
        <v>41193</v>
      </c>
      <c r="F865">
        <f t="shared" si="53"/>
        <v>2012</v>
      </c>
      <c r="G865">
        <f t="shared" si="54"/>
        <v>10</v>
      </c>
      <c r="H865">
        <f t="shared" si="55"/>
        <v>4</v>
      </c>
      <c r="I865" s="1" t="s">
        <v>15622</v>
      </c>
      <c r="J865" s="1" t="s">
        <v>15623</v>
      </c>
      <c r="K865" s="42">
        <v>0.5</v>
      </c>
      <c r="L865" s="42">
        <v>0.33</v>
      </c>
      <c r="M865" s="1" t="s">
        <v>15615</v>
      </c>
    </row>
    <row r="866" spans="1:13" x14ac:dyDescent="0.3">
      <c r="A866">
        <v>865</v>
      </c>
      <c r="B866" t="s">
        <v>8714</v>
      </c>
      <c r="C866" t="s">
        <v>6634</v>
      </c>
      <c r="D866" t="s">
        <v>16362</v>
      </c>
      <c r="E866" s="1">
        <f t="shared" si="52"/>
        <v>41193</v>
      </c>
      <c r="F866">
        <f t="shared" si="53"/>
        <v>2012</v>
      </c>
      <c r="G866">
        <f t="shared" si="54"/>
        <v>10</v>
      </c>
      <c r="H866">
        <f t="shared" si="55"/>
        <v>4</v>
      </c>
      <c r="I866" s="1" t="s">
        <v>15625</v>
      </c>
      <c r="J866" s="1" t="s">
        <v>15623</v>
      </c>
      <c r="K866" s="42">
        <v>1</v>
      </c>
      <c r="L866" s="42">
        <v>0.42</v>
      </c>
      <c r="M866" s="1" t="s">
        <v>15615</v>
      </c>
    </row>
    <row r="867" spans="1:13" x14ac:dyDescent="0.3">
      <c r="A867">
        <v>866</v>
      </c>
      <c r="B867" t="s">
        <v>9174</v>
      </c>
      <c r="C867" t="s">
        <v>3572</v>
      </c>
      <c r="D867" t="s">
        <v>16363</v>
      </c>
      <c r="E867" s="1">
        <f t="shared" si="52"/>
        <v>41194</v>
      </c>
      <c r="F867">
        <f t="shared" si="53"/>
        <v>2012</v>
      </c>
      <c r="G867">
        <f t="shared" si="54"/>
        <v>10</v>
      </c>
      <c r="H867">
        <f t="shared" si="55"/>
        <v>5</v>
      </c>
      <c r="I867" s="1" t="s">
        <v>15622</v>
      </c>
      <c r="J867" s="1" t="s">
        <v>15626</v>
      </c>
      <c r="K867" s="42">
        <v>1</v>
      </c>
      <c r="L867" s="42">
        <v>0.83</v>
      </c>
      <c r="M867" s="1" t="s">
        <v>15615</v>
      </c>
    </row>
    <row r="868" spans="1:13" x14ac:dyDescent="0.3">
      <c r="A868">
        <v>867</v>
      </c>
      <c r="B868" t="s">
        <v>10477</v>
      </c>
      <c r="C868" t="s">
        <v>4906</v>
      </c>
      <c r="D868" t="s">
        <v>16364</v>
      </c>
      <c r="E868" s="1">
        <f t="shared" si="52"/>
        <v>41195</v>
      </c>
      <c r="F868">
        <f t="shared" si="53"/>
        <v>2012</v>
      </c>
      <c r="G868">
        <f t="shared" si="54"/>
        <v>10</v>
      </c>
      <c r="H868">
        <f t="shared" si="55"/>
        <v>6</v>
      </c>
      <c r="I868" s="1" t="s">
        <v>15622</v>
      </c>
      <c r="J868" s="1" t="s">
        <v>15628</v>
      </c>
      <c r="K868" s="42">
        <v>0.2</v>
      </c>
      <c r="L868" s="42">
        <v>0</v>
      </c>
      <c r="M868" s="1" t="s">
        <v>15615</v>
      </c>
    </row>
    <row r="869" spans="1:13" x14ac:dyDescent="0.3">
      <c r="A869">
        <v>868</v>
      </c>
      <c r="B869" t="s">
        <v>11172</v>
      </c>
      <c r="C869" t="s">
        <v>4228</v>
      </c>
      <c r="D869" t="s">
        <v>16364</v>
      </c>
      <c r="E869" s="1">
        <f t="shared" si="52"/>
        <v>41195</v>
      </c>
      <c r="F869">
        <f t="shared" si="53"/>
        <v>2012</v>
      </c>
      <c r="G869">
        <f t="shared" si="54"/>
        <v>10</v>
      </c>
      <c r="H869">
        <f t="shared" si="55"/>
        <v>6</v>
      </c>
      <c r="I869" s="1" t="s">
        <v>15622</v>
      </c>
      <c r="J869" s="1" t="s">
        <v>15626</v>
      </c>
      <c r="K869" s="42">
        <v>0.95</v>
      </c>
      <c r="L869" s="42">
        <v>1</v>
      </c>
      <c r="M869" s="1" t="s">
        <v>15615</v>
      </c>
    </row>
    <row r="870" spans="1:13" x14ac:dyDescent="0.3">
      <c r="A870">
        <v>869</v>
      </c>
      <c r="B870" t="s">
        <v>8271</v>
      </c>
      <c r="C870" t="s">
        <v>7064</v>
      </c>
      <c r="D870" t="s">
        <v>11870</v>
      </c>
      <c r="E870" s="1">
        <f t="shared" si="52"/>
        <v>41198</v>
      </c>
      <c r="F870">
        <f t="shared" si="53"/>
        <v>2012</v>
      </c>
      <c r="G870">
        <f t="shared" si="54"/>
        <v>10</v>
      </c>
      <c r="H870">
        <f t="shared" si="55"/>
        <v>2</v>
      </c>
      <c r="I870" s="1" t="s">
        <v>15622</v>
      </c>
      <c r="J870" s="1" t="s">
        <v>15624</v>
      </c>
      <c r="K870" s="42">
        <v>1</v>
      </c>
      <c r="L870" s="42">
        <v>0.85</v>
      </c>
      <c r="M870" s="1" t="s">
        <v>15616</v>
      </c>
    </row>
    <row r="871" spans="1:13" x14ac:dyDescent="0.3">
      <c r="A871">
        <v>870</v>
      </c>
      <c r="B871" t="s">
        <v>9888</v>
      </c>
      <c r="C871" t="s">
        <v>5483</v>
      </c>
      <c r="D871" t="s">
        <v>11870</v>
      </c>
      <c r="E871" s="1">
        <f t="shared" si="52"/>
        <v>41198</v>
      </c>
      <c r="F871">
        <f t="shared" si="53"/>
        <v>2012</v>
      </c>
      <c r="G871">
        <f t="shared" si="54"/>
        <v>10</v>
      </c>
      <c r="H871">
        <f t="shared" si="55"/>
        <v>2</v>
      </c>
      <c r="I871" s="1" t="s">
        <v>15622</v>
      </c>
      <c r="J871" s="1" t="s">
        <v>15624</v>
      </c>
      <c r="K871" s="42">
        <v>1</v>
      </c>
      <c r="L871" s="42">
        <v>0.75</v>
      </c>
      <c r="M871" s="1" t="s">
        <v>15616</v>
      </c>
    </row>
    <row r="872" spans="1:13" x14ac:dyDescent="0.3">
      <c r="A872">
        <v>871</v>
      </c>
      <c r="B872" t="s">
        <v>8064</v>
      </c>
      <c r="C872" t="s">
        <v>7269</v>
      </c>
      <c r="D872" t="s">
        <v>11870</v>
      </c>
      <c r="E872" s="1">
        <f t="shared" si="52"/>
        <v>41198</v>
      </c>
      <c r="F872">
        <f t="shared" si="53"/>
        <v>2012</v>
      </c>
      <c r="G872">
        <f t="shared" si="54"/>
        <v>10</v>
      </c>
      <c r="H872">
        <f t="shared" si="55"/>
        <v>2</v>
      </c>
      <c r="I872" s="1" t="s">
        <v>15622</v>
      </c>
      <c r="J872" s="1" t="s">
        <v>15624</v>
      </c>
      <c r="K872" s="42">
        <v>0.84</v>
      </c>
      <c r="L872" s="42">
        <v>0.99</v>
      </c>
      <c r="M872" s="1" t="s">
        <v>15616</v>
      </c>
    </row>
    <row r="873" spans="1:13" x14ac:dyDescent="0.3">
      <c r="A873">
        <v>872</v>
      </c>
      <c r="B873" t="s">
        <v>9013</v>
      </c>
      <c r="C873" t="s">
        <v>6341</v>
      </c>
      <c r="D873" t="s">
        <v>16365</v>
      </c>
      <c r="E873" s="1">
        <f t="shared" si="52"/>
        <v>41199</v>
      </c>
      <c r="F873">
        <f t="shared" si="53"/>
        <v>2012</v>
      </c>
      <c r="G873">
        <f t="shared" si="54"/>
        <v>10</v>
      </c>
      <c r="H873">
        <f t="shared" si="55"/>
        <v>3</v>
      </c>
      <c r="I873" s="1" t="s">
        <v>15708</v>
      </c>
      <c r="J873" s="1" t="s">
        <v>15624</v>
      </c>
      <c r="K873" s="42">
        <v>1</v>
      </c>
      <c r="L873" s="42">
        <v>0.98</v>
      </c>
      <c r="M873" s="1" t="s">
        <v>15616</v>
      </c>
    </row>
    <row r="874" spans="1:13" x14ac:dyDescent="0.3">
      <c r="A874">
        <v>873</v>
      </c>
      <c r="B874" t="s">
        <v>10544</v>
      </c>
      <c r="C874" t="s">
        <v>4840</v>
      </c>
      <c r="D874" t="s">
        <v>16365</v>
      </c>
      <c r="E874" s="1">
        <f t="shared" si="52"/>
        <v>41199</v>
      </c>
      <c r="F874">
        <f t="shared" si="53"/>
        <v>2012</v>
      </c>
      <c r="G874">
        <f t="shared" si="54"/>
        <v>10</v>
      </c>
      <c r="H874">
        <f t="shared" si="55"/>
        <v>3</v>
      </c>
      <c r="I874" s="1" t="s">
        <v>15622</v>
      </c>
      <c r="J874" s="1" t="s">
        <v>15623</v>
      </c>
      <c r="K874" s="42">
        <v>1</v>
      </c>
      <c r="L874" s="42">
        <v>0.98</v>
      </c>
      <c r="M874" s="1" t="s">
        <v>15616</v>
      </c>
    </row>
    <row r="875" spans="1:13" x14ac:dyDescent="0.3">
      <c r="A875">
        <v>874</v>
      </c>
      <c r="B875" t="s">
        <v>11273</v>
      </c>
      <c r="C875" t="s">
        <v>4128</v>
      </c>
      <c r="D875" t="s">
        <v>16365</v>
      </c>
      <c r="E875" s="1">
        <f t="shared" si="52"/>
        <v>41199</v>
      </c>
      <c r="F875">
        <f t="shared" si="53"/>
        <v>2012</v>
      </c>
      <c r="G875">
        <f t="shared" si="54"/>
        <v>10</v>
      </c>
      <c r="H875">
        <f t="shared" si="55"/>
        <v>3</v>
      </c>
      <c r="I875" s="1" t="s">
        <v>15622</v>
      </c>
      <c r="J875" s="1" t="s">
        <v>15624</v>
      </c>
      <c r="K875" s="42">
        <v>0.83</v>
      </c>
      <c r="L875" s="42">
        <v>0.96</v>
      </c>
      <c r="M875" s="1" t="s">
        <v>15616</v>
      </c>
    </row>
    <row r="876" spans="1:13" x14ac:dyDescent="0.3">
      <c r="A876">
        <v>875</v>
      </c>
      <c r="B876" t="s">
        <v>8990</v>
      </c>
      <c r="C876" t="s">
        <v>6363</v>
      </c>
      <c r="D876" t="s">
        <v>16366</v>
      </c>
      <c r="E876" s="1">
        <f t="shared" si="52"/>
        <v>41200</v>
      </c>
      <c r="F876">
        <f t="shared" si="53"/>
        <v>2012</v>
      </c>
      <c r="G876">
        <f t="shared" si="54"/>
        <v>10</v>
      </c>
      <c r="H876">
        <f t="shared" si="55"/>
        <v>4</v>
      </c>
      <c r="I876" s="1" t="s">
        <v>15622</v>
      </c>
      <c r="J876" s="1" t="s">
        <v>15623</v>
      </c>
      <c r="K876" s="42">
        <v>1</v>
      </c>
      <c r="L876" s="42">
        <v>1</v>
      </c>
      <c r="M876" s="1" t="s">
        <v>15615</v>
      </c>
    </row>
    <row r="877" spans="1:13" x14ac:dyDescent="0.3">
      <c r="A877">
        <v>876</v>
      </c>
      <c r="B877" t="s">
        <v>8426</v>
      </c>
      <c r="C877" t="s">
        <v>6916</v>
      </c>
      <c r="D877" t="s">
        <v>16367</v>
      </c>
      <c r="E877" s="1">
        <f t="shared" si="52"/>
        <v>41201</v>
      </c>
      <c r="F877">
        <f t="shared" si="53"/>
        <v>2012</v>
      </c>
      <c r="G877">
        <f t="shared" si="54"/>
        <v>10</v>
      </c>
      <c r="H877">
        <f t="shared" si="55"/>
        <v>5</v>
      </c>
      <c r="I877" s="1" t="s">
        <v>15622</v>
      </c>
      <c r="J877" s="1" t="s">
        <v>15623</v>
      </c>
      <c r="K877" s="42">
        <v>1</v>
      </c>
      <c r="L877" s="42">
        <v>0.94</v>
      </c>
      <c r="M877" s="1" t="s">
        <v>15616</v>
      </c>
    </row>
    <row r="878" spans="1:13" x14ac:dyDescent="0.3">
      <c r="A878">
        <v>877</v>
      </c>
      <c r="B878" t="s">
        <v>8220</v>
      </c>
      <c r="C878" t="s">
        <v>7115</v>
      </c>
      <c r="D878" t="s">
        <v>16367</v>
      </c>
      <c r="E878" s="1">
        <f t="shared" si="52"/>
        <v>41201</v>
      </c>
      <c r="F878">
        <f t="shared" si="53"/>
        <v>2012</v>
      </c>
      <c r="G878">
        <f t="shared" si="54"/>
        <v>10</v>
      </c>
      <c r="H878">
        <f t="shared" si="55"/>
        <v>5</v>
      </c>
      <c r="I878" s="1" t="s">
        <v>15622</v>
      </c>
      <c r="J878" s="1" t="s">
        <v>15624</v>
      </c>
      <c r="K878" s="42">
        <v>1</v>
      </c>
      <c r="L878" s="42">
        <v>0.75</v>
      </c>
      <c r="M878" s="1" t="s">
        <v>15615</v>
      </c>
    </row>
    <row r="879" spans="1:13" x14ac:dyDescent="0.3">
      <c r="A879">
        <v>878</v>
      </c>
      <c r="B879" t="s">
        <v>9422</v>
      </c>
      <c r="C879" t="s">
        <v>5935</v>
      </c>
      <c r="D879" t="s">
        <v>16368</v>
      </c>
      <c r="E879" s="1">
        <f t="shared" si="52"/>
        <v>41205</v>
      </c>
      <c r="F879">
        <f t="shared" si="53"/>
        <v>2012</v>
      </c>
      <c r="G879">
        <f t="shared" si="54"/>
        <v>10</v>
      </c>
      <c r="H879">
        <f t="shared" si="55"/>
        <v>2</v>
      </c>
      <c r="I879" s="1" t="s">
        <v>15729</v>
      </c>
      <c r="J879" s="1" t="s">
        <v>15628</v>
      </c>
      <c r="K879" s="42">
        <v>0.33</v>
      </c>
      <c r="L879" s="42">
        <v>0.77</v>
      </c>
      <c r="M879" s="1" t="s">
        <v>15615</v>
      </c>
    </row>
    <row r="880" spans="1:13" x14ac:dyDescent="0.3">
      <c r="A880">
        <v>879</v>
      </c>
      <c r="B880" t="s">
        <v>9709</v>
      </c>
      <c r="C880" t="s">
        <v>5656</v>
      </c>
      <c r="D880" t="s">
        <v>16368</v>
      </c>
      <c r="E880" s="1">
        <f t="shared" si="52"/>
        <v>41205</v>
      </c>
      <c r="F880">
        <f t="shared" si="53"/>
        <v>2012</v>
      </c>
      <c r="G880">
        <f t="shared" si="54"/>
        <v>10</v>
      </c>
      <c r="H880">
        <f t="shared" si="55"/>
        <v>2</v>
      </c>
      <c r="I880" s="1" t="s">
        <v>15622</v>
      </c>
      <c r="J880" s="1" t="s">
        <v>15626</v>
      </c>
      <c r="K880" s="42">
        <v>1</v>
      </c>
      <c r="L880" s="42">
        <v>1</v>
      </c>
      <c r="M880" s="1" t="s">
        <v>15616</v>
      </c>
    </row>
    <row r="881" spans="1:13" x14ac:dyDescent="0.3">
      <c r="A881">
        <v>880</v>
      </c>
      <c r="B881" t="s">
        <v>8976</v>
      </c>
      <c r="C881" t="s">
        <v>6377</v>
      </c>
      <c r="D881" t="s">
        <v>16369</v>
      </c>
      <c r="E881" s="1">
        <f t="shared" si="52"/>
        <v>41206</v>
      </c>
      <c r="F881">
        <f t="shared" si="53"/>
        <v>2012</v>
      </c>
      <c r="G881">
        <f t="shared" si="54"/>
        <v>10</v>
      </c>
      <c r="H881">
        <f t="shared" si="55"/>
        <v>3</v>
      </c>
      <c r="I881" s="1" t="s">
        <v>15622</v>
      </c>
      <c r="J881" s="1" t="s">
        <v>15628</v>
      </c>
      <c r="K881" s="42">
        <v>0</v>
      </c>
      <c r="L881" s="42">
        <v>1</v>
      </c>
      <c r="M881" s="1" t="s">
        <v>15615</v>
      </c>
    </row>
    <row r="882" spans="1:13" x14ac:dyDescent="0.3">
      <c r="A882">
        <v>881</v>
      </c>
      <c r="B882" t="s">
        <v>9437</v>
      </c>
      <c r="C882" t="s">
        <v>5922</v>
      </c>
      <c r="D882" t="s">
        <v>16370</v>
      </c>
      <c r="E882" s="1">
        <f t="shared" si="52"/>
        <v>41209</v>
      </c>
      <c r="F882">
        <f t="shared" si="53"/>
        <v>2012</v>
      </c>
      <c r="G882">
        <f t="shared" si="54"/>
        <v>10</v>
      </c>
      <c r="H882">
        <f t="shared" si="55"/>
        <v>6</v>
      </c>
      <c r="I882" s="1" t="s">
        <v>15622</v>
      </c>
      <c r="J882" s="1" t="s">
        <v>15624</v>
      </c>
      <c r="K882" s="42">
        <v>1</v>
      </c>
      <c r="L882" s="42">
        <v>0.97</v>
      </c>
      <c r="M882" s="1" t="s">
        <v>15616</v>
      </c>
    </row>
    <row r="883" spans="1:13" x14ac:dyDescent="0.3">
      <c r="A883">
        <v>882</v>
      </c>
      <c r="B883" t="s">
        <v>9097</v>
      </c>
      <c r="C883" t="s">
        <v>6256</v>
      </c>
      <c r="D883" t="s">
        <v>16370</v>
      </c>
      <c r="E883" s="1">
        <f t="shared" si="52"/>
        <v>41209</v>
      </c>
      <c r="F883">
        <f t="shared" si="53"/>
        <v>2012</v>
      </c>
      <c r="G883">
        <f t="shared" si="54"/>
        <v>10</v>
      </c>
      <c r="H883">
        <f t="shared" si="55"/>
        <v>6</v>
      </c>
      <c r="I883" s="1" t="s">
        <v>15622</v>
      </c>
      <c r="J883" s="1" t="s">
        <v>15624</v>
      </c>
      <c r="K883" s="42">
        <v>1</v>
      </c>
      <c r="L883" s="42">
        <v>0.68</v>
      </c>
      <c r="M883" s="1" t="s">
        <v>15616</v>
      </c>
    </row>
    <row r="884" spans="1:13" x14ac:dyDescent="0.3">
      <c r="A884">
        <v>883</v>
      </c>
      <c r="B884" t="s">
        <v>8176</v>
      </c>
      <c r="C884" t="s">
        <v>7159</v>
      </c>
      <c r="D884" t="s">
        <v>16371</v>
      </c>
      <c r="E884" s="1">
        <f t="shared" si="52"/>
        <v>41212</v>
      </c>
      <c r="F884">
        <f t="shared" si="53"/>
        <v>2012</v>
      </c>
      <c r="G884">
        <f t="shared" si="54"/>
        <v>10</v>
      </c>
      <c r="H884">
        <f t="shared" si="55"/>
        <v>2</v>
      </c>
      <c r="I884" s="1" t="s">
        <v>15622</v>
      </c>
      <c r="J884" s="1" t="s">
        <v>15624</v>
      </c>
      <c r="K884" s="42">
        <v>0.9</v>
      </c>
      <c r="L884" s="42">
        <v>0.33</v>
      </c>
      <c r="M884" s="1" t="s">
        <v>15615</v>
      </c>
    </row>
    <row r="885" spans="1:13" x14ac:dyDescent="0.3">
      <c r="A885">
        <v>884</v>
      </c>
      <c r="B885" t="s">
        <v>9366</v>
      </c>
      <c r="C885" t="s">
        <v>5991</v>
      </c>
      <c r="D885" t="s">
        <v>16372</v>
      </c>
      <c r="E885" s="1">
        <f t="shared" si="52"/>
        <v>41213</v>
      </c>
      <c r="F885">
        <f t="shared" si="53"/>
        <v>2012</v>
      </c>
      <c r="G885">
        <f t="shared" si="54"/>
        <v>10</v>
      </c>
      <c r="H885">
        <f t="shared" si="55"/>
        <v>3</v>
      </c>
      <c r="I885" s="1" t="s">
        <v>15622</v>
      </c>
      <c r="J885" s="1" t="s">
        <v>15623</v>
      </c>
      <c r="K885" s="42">
        <v>0.6</v>
      </c>
      <c r="L885" s="42">
        <v>0.48</v>
      </c>
      <c r="M885" s="1" t="s">
        <v>15615</v>
      </c>
    </row>
    <row r="886" spans="1:13" x14ac:dyDescent="0.3">
      <c r="A886">
        <v>885</v>
      </c>
      <c r="B886" t="s">
        <v>8804</v>
      </c>
      <c r="C886" t="s">
        <v>6544</v>
      </c>
      <c r="D886" t="s">
        <v>16373</v>
      </c>
      <c r="E886" s="1">
        <f t="shared" si="52"/>
        <v>41214</v>
      </c>
      <c r="F886">
        <f t="shared" si="53"/>
        <v>2012</v>
      </c>
      <c r="G886">
        <f t="shared" si="54"/>
        <v>11</v>
      </c>
      <c r="H886">
        <f t="shared" si="55"/>
        <v>4</v>
      </c>
      <c r="I886" s="1" t="s">
        <v>15622</v>
      </c>
      <c r="J886" s="1" t="s">
        <v>15623</v>
      </c>
      <c r="K886" s="42">
        <v>1</v>
      </c>
      <c r="L886" s="42">
        <v>0.32</v>
      </c>
      <c r="M886" s="1" t="s">
        <v>15616</v>
      </c>
    </row>
    <row r="887" spans="1:13" x14ac:dyDescent="0.3">
      <c r="A887">
        <v>886</v>
      </c>
      <c r="B887" t="s">
        <v>9270</v>
      </c>
      <c r="C887" t="s">
        <v>6085</v>
      </c>
      <c r="D887" t="s">
        <v>16374</v>
      </c>
      <c r="E887" s="1">
        <f t="shared" si="52"/>
        <v>41215</v>
      </c>
      <c r="F887">
        <f t="shared" si="53"/>
        <v>2012</v>
      </c>
      <c r="G887">
        <f t="shared" si="54"/>
        <v>11</v>
      </c>
      <c r="H887">
        <f t="shared" si="55"/>
        <v>5</v>
      </c>
      <c r="I887" s="1" t="s">
        <v>15622</v>
      </c>
      <c r="J887" s="1" t="s">
        <v>15623</v>
      </c>
      <c r="K887" s="42">
        <v>0.5</v>
      </c>
      <c r="L887" s="42">
        <v>0</v>
      </c>
      <c r="M887" s="1" t="s">
        <v>15615</v>
      </c>
    </row>
    <row r="888" spans="1:13" x14ac:dyDescent="0.3">
      <c r="A888">
        <v>887</v>
      </c>
      <c r="B888" t="s">
        <v>7972</v>
      </c>
      <c r="C888" t="s">
        <v>7359</v>
      </c>
      <c r="D888" t="s">
        <v>16374</v>
      </c>
      <c r="E888" s="1">
        <f t="shared" si="52"/>
        <v>41215</v>
      </c>
      <c r="F888">
        <f t="shared" si="53"/>
        <v>2012</v>
      </c>
      <c r="G888">
        <f t="shared" si="54"/>
        <v>11</v>
      </c>
      <c r="H888">
        <f t="shared" si="55"/>
        <v>5</v>
      </c>
      <c r="I888" s="1" t="s">
        <v>15625</v>
      </c>
      <c r="J888" s="1" t="s">
        <v>15623</v>
      </c>
      <c r="K888" s="42">
        <v>1</v>
      </c>
      <c r="L888" s="42">
        <v>0.8</v>
      </c>
      <c r="M888" s="1" t="s">
        <v>15615</v>
      </c>
    </row>
    <row r="889" spans="1:13" x14ac:dyDescent="0.3">
      <c r="A889">
        <v>888</v>
      </c>
      <c r="B889" t="s">
        <v>10745</v>
      </c>
      <c r="C889" t="s">
        <v>4644</v>
      </c>
      <c r="D889" t="s">
        <v>16375</v>
      </c>
      <c r="E889" s="1">
        <f t="shared" si="52"/>
        <v>41216</v>
      </c>
      <c r="F889">
        <f t="shared" si="53"/>
        <v>2012</v>
      </c>
      <c r="G889">
        <f t="shared" si="54"/>
        <v>11</v>
      </c>
      <c r="H889">
        <f t="shared" si="55"/>
        <v>6</v>
      </c>
      <c r="I889" s="1" t="s">
        <v>15622</v>
      </c>
      <c r="J889" s="1" t="s">
        <v>15626</v>
      </c>
      <c r="K889" s="42">
        <v>0.8</v>
      </c>
      <c r="L889" s="42">
        <v>0.94</v>
      </c>
      <c r="M889" s="1" t="s">
        <v>15616</v>
      </c>
    </row>
    <row r="890" spans="1:13" x14ac:dyDescent="0.3">
      <c r="A890">
        <v>889</v>
      </c>
      <c r="B890" t="s">
        <v>10953</v>
      </c>
      <c r="C890" t="s">
        <v>4441</v>
      </c>
      <c r="D890" t="s">
        <v>16375</v>
      </c>
      <c r="E890" s="1">
        <f t="shared" si="52"/>
        <v>41216</v>
      </c>
      <c r="F890">
        <f t="shared" si="53"/>
        <v>2012</v>
      </c>
      <c r="G890">
        <f t="shared" si="54"/>
        <v>11</v>
      </c>
      <c r="H890">
        <f t="shared" si="55"/>
        <v>6</v>
      </c>
      <c r="I890" s="1" t="s">
        <v>15622</v>
      </c>
      <c r="J890" s="1" t="s">
        <v>15626</v>
      </c>
      <c r="K890" s="42">
        <v>1</v>
      </c>
      <c r="L890" s="42">
        <v>0.94</v>
      </c>
      <c r="M890" s="1" t="s">
        <v>15616</v>
      </c>
    </row>
    <row r="891" spans="1:13" x14ac:dyDescent="0.3">
      <c r="A891">
        <v>890</v>
      </c>
      <c r="B891" t="s">
        <v>11097</v>
      </c>
      <c r="C891" t="s">
        <v>4301</v>
      </c>
      <c r="D891" t="s">
        <v>11871</v>
      </c>
      <c r="E891" s="1">
        <f t="shared" si="52"/>
        <v>41217</v>
      </c>
      <c r="F891">
        <f t="shared" si="53"/>
        <v>2012</v>
      </c>
      <c r="G891">
        <f t="shared" si="54"/>
        <v>11</v>
      </c>
      <c r="H891">
        <f t="shared" si="55"/>
        <v>7</v>
      </c>
      <c r="I891" s="1" t="s">
        <v>15622</v>
      </c>
      <c r="J891" s="1" t="s">
        <v>15623</v>
      </c>
      <c r="K891" s="42">
        <v>0.5</v>
      </c>
      <c r="L891" s="42">
        <v>0</v>
      </c>
      <c r="M891" s="1" t="s">
        <v>15615</v>
      </c>
    </row>
    <row r="892" spans="1:13" x14ac:dyDescent="0.3">
      <c r="A892">
        <v>891</v>
      </c>
      <c r="B892" t="s">
        <v>10776</v>
      </c>
      <c r="C892" t="s">
        <v>4614</v>
      </c>
      <c r="D892" t="s">
        <v>11871</v>
      </c>
      <c r="E892" s="1">
        <f t="shared" si="52"/>
        <v>41217</v>
      </c>
      <c r="F892">
        <f t="shared" si="53"/>
        <v>2012</v>
      </c>
      <c r="G892">
        <f t="shared" si="54"/>
        <v>11</v>
      </c>
      <c r="H892">
        <f t="shared" si="55"/>
        <v>7</v>
      </c>
      <c r="I892" s="1" t="s">
        <v>15622</v>
      </c>
      <c r="J892" s="1" t="s">
        <v>15626</v>
      </c>
      <c r="K892" s="42">
        <v>1</v>
      </c>
      <c r="L892" s="42">
        <v>1</v>
      </c>
      <c r="M892" s="1" t="s">
        <v>15615</v>
      </c>
    </row>
    <row r="893" spans="1:13" x14ac:dyDescent="0.3">
      <c r="A893">
        <v>892</v>
      </c>
      <c r="B893" t="s">
        <v>9065</v>
      </c>
      <c r="C893" t="s">
        <v>6288</v>
      </c>
      <c r="D893" t="s">
        <v>16376</v>
      </c>
      <c r="E893" s="1">
        <f t="shared" si="52"/>
        <v>41218</v>
      </c>
      <c r="F893">
        <f t="shared" si="53"/>
        <v>2012</v>
      </c>
      <c r="G893">
        <f t="shared" si="54"/>
        <v>11</v>
      </c>
      <c r="H893">
        <f t="shared" si="55"/>
        <v>1</v>
      </c>
      <c r="I893" s="1" t="s">
        <v>15622</v>
      </c>
      <c r="J893" s="1" t="s">
        <v>15623</v>
      </c>
      <c r="K893" s="42">
        <v>0.7</v>
      </c>
      <c r="L893" s="42">
        <v>0.7</v>
      </c>
      <c r="M893" s="1" t="s">
        <v>15615</v>
      </c>
    </row>
    <row r="894" spans="1:13" x14ac:dyDescent="0.3">
      <c r="A894">
        <v>893</v>
      </c>
      <c r="B894" t="s">
        <v>10823</v>
      </c>
      <c r="C894" t="s">
        <v>4570</v>
      </c>
      <c r="D894" t="s">
        <v>16377</v>
      </c>
      <c r="E894" s="1">
        <f t="shared" si="52"/>
        <v>41219</v>
      </c>
      <c r="F894">
        <f t="shared" si="53"/>
        <v>2012</v>
      </c>
      <c r="G894">
        <f t="shared" si="54"/>
        <v>11</v>
      </c>
      <c r="H894">
        <f t="shared" si="55"/>
        <v>2</v>
      </c>
      <c r="I894" s="1" t="s">
        <v>15622</v>
      </c>
      <c r="J894" s="1" t="s">
        <v>15626</v>
      </c>
      <c r="K894" s="42">
        <v>1</v>
      </c>
      <c r="L894" s="42">
        <v>0.38</v>
      </c>
      <c r="M894" s="1" t="s">
        <v>15615</v>
      </c>
    </row>
    <row r="895" spans="1:13" x14ac:dyDescent="0.3">
      <c r="A895">
        <v>894</v>
      </c>
      <c r="B895" t="s">
        <v>9089</v>
      </c>
      <c r="C895" t="s">
        <v>6264</v>
      </c>
      <c r="D895" t="s">
        <v>16378</v>
      </c>
      <c r="E895" s="1">
        <f t="shared" si="52"/>
        <v>41220</v>
      </c>
      <c r="F895">
        <f t="shared" si="53"/>
        <v>2012</v>
      </c>
      <c r="G895">
        <f t="shared" si="54"/>
        <v>11</v>
      </c>
      <c r="H895">
        <f t="shared" si="55"/>
        <v>3</v>
      </c>
      <c r="I895" s="1" t="s">
        <v>15622</v>
      </c>
      <c r="J895" s="1" t="s">
        <v>15623</v>
      </c>
      <c r="K895" s="42">
        <v>1</v>
      </c>
      <c r="L895" s="42">
        <v>0.89</v>
      </c>
      <c r="M895" s="1" t="s">
        <v>15616</v>
      </c>
    </row>
    <row r="896" spans="1:13" x14ac:dyDescent="0.3">
      <c r="A896">
        <v>895</v>
      </c>
      <c r="B896" t="s">
        <v>10778</v>
      </c>
      <c r="C896" t="s">
        <v>4612</v>
      </c>
      <c r="D896" t="s">
        <v>16378</v>
      </c>
      <c r="E896" s="1">
        <f t="shared" si="52"/>
        <v>41220</v>
      </c>
      <c r="F896">
        <f t="shared" si="53"/>
        <v>2012</v>
      </c>
      <c r="G896">
        <f t="shared" si="54"/>
        <v>11</v>
      </c>
      <c r="H896">
        <f t="shared" si="55"/>
        <v>3</v>
      </c>
      <c r="I896" s="1" t="s">
        <v>15622</v>
      </c>
      <c r="J896" s="1" t="s">
        <v>15626</v>
      </c>
      <c r="K896" s="42">
        <v>1</v>
      </c>
      <c r="L896" s="42">
        <v>0.91</v>
      </c>
      <c r="M896" s="1" t="s">
        <v>15616</v>
      </c>
    </row>
    <row r="897" spans="1:13" x14ac:dyDescent="0.3">
      <c r="A897">
        <v>896</v>
      </c>
      <c r="B897" t="s">
        <v>10251</v>
      </c>
      <c r="C897" t="s">
        <v>5128</v>
      </c>
      <c r="D897" t="s">
        <v>16379</v>
      </c>
      <c r="E897" s="1">
        <f t="shared" si="52"/>
        <v>41221</v>
      </c>
      <c r="F897">
        <f t="shared" si="53"/>
        <v>2012</v>
      </c>
      <c r="G897">
        <f t="shared" si="54"/>
        <v>11</v>
      </c>
      <c r="H897">
        <f t="shared" si="55"/>
        <v>4</v>
      </c>
      <c r="I897" s="1" t="s">
        <v>15622</v>
      </c>
      <c r="J897" s="1" t="s">
        <v>15624</v>
      </c>
      <c r="K897" s="42">
        <v>1</v>
      </c>
      <c r="L897" s="42">
        <v>0.97</v>
      </c>
      <c r="M897" s="1" t="s">
        <v>15616</v>
      </c>
    </row>
    <row r="898" spans="1:13" x14ac:dyDescent="0.3">
      <c r="A898">
        <v>897</v>
      </c>
      <c r="B898" t="s">
        <v>9511</v>
      </c>
      <c r="C898" t="s">
        <v>5849</v>
      </c>
      <c r="D898" t="s">
        <v>16379</v>
      </c>
      <c r="E898" s="1">
        <f t="shared" si="52"/>
        <v>41221</v>
      </c>
      <c r="F898">
        <f t="shared" si="53"/>
        <v>2012</v>
      </c>
      <c r="G898">
        <f t="shared" si="54"/>
        <v>11</v>
      </c>
      <c r="H898">
        <f t="shared" si="55"/>
        <v>4</v>
      </c>
      <c r="I898" s="1" t="s">
        <v>15622</v>
      </c>
      <c r="J898" s="1" t="s">
        <v>15626</v>
      </c>
      <c r="K898" s="42">
        <v>1</v>
      </c>
      <c r="L898" s="42">
        <v>0.33</v>
      </c>
      <c r="M898" s="1" t="s">
        <v>15615</v>
      </c>
    </row>
    <row r="899" spans="1:13" x14ac:dyDescent="0.3">
      <c r="A899">
        <v>898</v>
      </c>
      <c r="B899" t="s">
        <v>8717</v>
      </c>
      <c r="C899" t="s">
        <v>6631</v>
      </c>
      <c r="D899" t="s">
        <v>16380</v>
      </c>
      <c r="E899" s="1">
        <f t="shared" ref="E899:E962" si="56">DATE(LEFT(D899,4),MID(D899,5,2),RIGHT(D899,2))</f>
        <v>41222</v>
      </c>
      <c r="F899">
        <f t="shared" ref="F899:F962" si="57">YEAR(E899)</f>
        <v>2012</v>
      </c>
      <c r="G899">
        <f t="shared" ref="G899:G962" si="58">MONTH(E899)</f>
        <v>11</v>
      </c>
      <c r="H899">
        <f t="shared" ref="H899:H962" si="59">WEEKDAY(E899,2)</f>
        <v>5</v>
      </c>
      <c r="I899" s="1" t="s">
        <v>15622</v>
      </c>
      <c r="J899" s="1" t="s">
        <v>15623</v>
      </c>
      <c r="K899" s="42">
        <v>1</v>
      </c>
      <c r="L899" s="42">
        <v>0.5</v>
      </c>
      <c r="M899" s="1" t="s">
        <v>15615</v>
      </c>
    </row>
    <row r="900" spans="1:13" x14ac:dyDescent="0.3">
      <c r="A900">
        <v>899</v>
      </c>
      <c r="B900" t="s">
        <v>10749</v>
      </c>
      <c r="C900" t="s">
        <v>4640</v>
      </c>
      <c r="D900" t="s">
        <v>16381</v>
      </c>
      <c r="E900" s="1">
        <f t="shared" si="56"/>
        <v>41223</v>
      </c>
      <c r="F900">
        <f t="shared" si="57"/>
        <v>2012</v>
      </c>
      <c r="G900">
        <f t="shared" si="58"/>
        <v>11</v>
      </c>
      <c r="H900">
        <f t="shared" si="59"/>
        <v>6</v>
      </c>
      <c r="I900" s="1" t="s">
        <v>15622</v>
      </c>
      <c r="J900" s="1" t="s">
        <v>15626</v>
      </c>
      <c r="K900" s="42">
        <v>1</v>
      </c>
      <c r="L900" s="42">
        <v>0.5</v>
      </c>
      <c r="M900" s="1" t="s">
        <v>15615</v>
      </c>
    </row>
    <row r="901" spans="1:13" x14ac:dyDescent="0.3">
      <c r="A901">
        <v>900</v>
      </c>
      <c r="B901" t="s">
        <v>9653</v>
      </c>
      <c r="C901" t="s">
        <v>5711</v>
      </c>
      <c r="D901" t="s">
        <v>16381</v>
      </c>
      <c r="E901" s="1">
        <f t="shared" si="56"/>
        <v>41223</v>
      </c>
      <c r="F901">
        <f t="shared" si="57"/>
        <v>2012</v>
      </c>
      <c r="G901">
        <f t="shared" si="58"/>
        <v>11</v>
      </c>
      <c r="H901">
        <f t="shared" si="59"/>
        <v>6</v>
      </c>
      <c r="I901" s="1" t="s">
        <v>15622</v>
      </c>
      <c r="J901" s="1" t="s">
        <v>15626</v>
      </c>
      <c r="K901" s="42">
        <v>1</v>
      </c>
      <c r="L901" s="42">
        <v>0.4</v>
      </c>
      <c r="M901" s="1" t="s">
        <v>15615</v>
      </c>
    </row>
    <row r="902" spans="1:13" x14ac:dyDescent="0.3">
      <c r="A902">
        <v>901</v>
      </c>
      <c r="B902" t="s">
        <v>8023</v>
      </c>
      <c r="C902" t="s">
        <v>7308</v>
      </c>
      <c r="D902" t="s">
        <v>16382</v>
      </c>
      <c r="E902" s="1">
        <f t="shared" si="56"/>
        <v>41225</v>
      </c>
      <c r="F902">
        <f t="shared" si="57"/>
        <v>2012</v>
      </c>
      <c r="G902">
        <f t="shared" si="58"/>
        <v>11</v>
      </c>
      <c r="H902">
        <f t="shared" si="59"/>
        <v>1</v>
      </c>
      <c r="I902" s="1" t="s">
        <v>15622</v>
      </c>
      <c r="J902" s="1" t="s">
        <v>15626</v>
      </c>
      <c r="K902" s="42">
        <v>1</v>
      </c>
      <c r="L902" s="42">
        <v>0.7</v>
      </c>
      <c r="M902" s="1" t="s">
        <v>15616</v>
      </c>
    </row>
    <row r="903" spans="1:13" x14ac:dyDescent="0.3">
      <c r="A903">
        <v>902</v>
      </c>
      <c r="B903" t="s">
        <v>10575</v>
      </c>
      <c r="C903" t="s">
        <v>4810</v>
      </c>
      <c r="D903" t="s">
        <v>16382</v>
      </c>
      <c r="E903" s="1">
        <f t="shared" si="56"/>
        <v>41225</v>
      </c>
      <c r="F903">
        <f t="shared" si="57"/>
        <v>2012</v>
      </c>
      <c r="G903">
        <f t="shared" si="58"/>
        <v>11</v>
      </c>
      <c r="H903">
        <f t="shared" si="59"/>
        <v>1</v>
      </c>
      <c r="I903" s="1" t="s">
        <v>15622</v>
      </c>
      <c r="J903" s="1" t="s">
        <v>15626</v>
      </c>
      <c r="K903" s="42">
        <v>1</v>
      </c>
      <c r="L903" s="42">
        <v>0</v>
      </c>
      <c r="M903" s="1" t="s">
        <v>15615</v>
      </c>
    </row>
    <row r="904" spans="1:13" x14ac:dyDescent="0.3">
      <c r="A904">
        <v>903</v>
      </c>
      <c r="B904" t="s">
        <v>11134</v>
      </c>
      <c r="C904" t="s">
        <v>4266</v>
      </c>
      <c r="D904" t="s">
        <v>16383</v>
      </c>
      <c r="E904" s="1">
        <f t="shared" si="56"/>
        <v>41226</v>
      </c>
      <c r="F904">
        <f t="shared" si="57"/>
        <v>2012</v>
      </c>
      <c r="G904">
        <f t="shared" si="58"/>
        <v>11</v>
      </c>
      <c r="H904">
        <f t="shared" si="59"/>
        <v>2</v>
      </c>
      <c r="I904" s="1" t="s">
        <v>15625</v>
      </c>
      <c r="J904" s="1" t="s">
        <v>15626</v>
      </c>
      <c r="K904" s="42">
        <v>1</v>
      </c>
      <c r="L904" s="42">
        <v>0.98</v>
      </c>
      <c r="M904" s="1" t="s">
        <v>15616</v>
      </c>
    </row>
    <row r="905" spans="1:13" x14ac:dyDescent="0.3">
      <c r="A905">
        <v>904</v>
      </c>
      <c r="B905" t="s">
        <v>10964</v>
      </c>
      <c r="C905" t="s">
        <v>4431</v>
      </c>
      <c r="D905" t="s">
        <v>16384</v>
      </c>
      <c r="E905" s="1">
        <f t="shared" si="56"/>
        <v>41227</v>
      </c>
      <c r="F905">
        <f t="shared" si="57"/>
        <v>2012</v>
      </c>
      <c r="G905">
        <f t="shared" si="58"/>
        <v>11</v>
      </c>
      <c r="H905">
        <f t="shared" si="59"/>
        <v>3</v>
      </c>
      <c r="I905" s="1" t="s">
        <v>15622</v>
      </c>
      <c r="J905" s="1" t="s">
        <v>15626</v>
      </c>
      <c r="K905" s="42">
        <v>1</v>
      </c>
      <c r="L905" s="42">
        <v>0.98</v>
      </c>
      <c r="M905" s="1" t="s">
        <v>15616</v>
      </c>
    </row>
    <row r="906" spans="1:13" x14ac:dyDescent="0.3">
      <c r="A906">
        <v>905</v>
      </c>
      <c r="B906" t="s">
        <v>9592</v>
      </c>
      <c r="C906" t="s">
        <v>5769</v>
      </c>
      <c r="D906" t="s">
        <v>16384</v>
      </c>
      <c r="E906" s="1">
        <f t="shared" si="56"/>
        <v>41227</v>
      </c>
      <c r="F906">
        <f t="shared" si="57"/>
        <v>2012</v>
      </c>
      <c r="G906">
        <f t="shared" si="58"/>
        <v>11</v>
      </c>
      <c r="H906">
        <f t="shared" si="59"/>
        <v>3</v>
      </c>
      <c r="I906" s="1" t="s">
        <v>15622</v>
      </c>
      <c r="J906" s="1" t="s">
        <v>15624</v>
      </c>
      <c r="K906" s="42">
        <v>1</v>
      </c>
      <c r="L906" s="42">
        <v>1</v>
      </c>
      <c r="M906" s="1" t="s">
        <v>15616</v>
      </c>
    </row>
    <row r="907" spans="1:13" x14ac:dyDescent="0.3">
      <c r="A907">
        <v>906</v>
      </c>
      <c r="B907" t="s">
        <v>8145</v>
      </c>
      <c r="C907" t="s">
        <v>7190</v>
      </c>
      <c r="D907" t="s">
        <v>16384</v>
      </c>
      <c r="E907" s="1">
        <f t="shared" si="56"/>
        <v>41227</v>
      </c>
      <c r="F907">
        <f t="shared" si="57"/>
        <v>2012</v>
      </c>
      <c r="G907">
        <f t="shared" si="58"/>
        <v>11</v>
      </c>
      <c r="H907">
        <f t="shared" si="59"/>
        <v>3</v>
      </c>
      <c r="I907" s="1" t="s">
        <v>15622</v>
      </c>
      <c r="J907" s="1" t="s">
        <v>15626</v>
      </c>
      <c r="K907" s="42">
        <v>1</v>
      </c>
      <c r="L907" s="42">
        <v>0.87</v>
      </c>
      <c r="M907" s="1" t="s">
        <v>15616</v>
      </c>
    </row>
    <row r="908" spans="1:13" x14ac:dyDescent="0.3">
      <c r="A908">
        <v>907</v>
      </c>
      <c r="B908" t="s">
        <v>10641</v>
      </c>
      <c r="C908" t="s">
        <v>4745</v>
      </c>
      <c r="D908" t="s">
        <v>16385</v>
      </c>
      <c r="E908" s="1">
        <f t="shared" si="56"/>
        <v>41229</v>
      </c>
      <c r="F908">
        <f t="shared" si="57"/>
        <v>2012</v>
      </c>
      <c r="G908">
        <f t="shared" si="58"/>
        <v>11</v>
      </c>
      <c r="H908">
        <f t="shared" si="59"/>
        <v>5</v>
      </c>
      <c r="I908" s="1" t="s">
        <v>15622</v>
      </c>
      <c r="J908" s="1" t="s">
        <v>15626</v>
      </c>
      <c r="K908" s="42">
        <v>1</v>
      </c>
      <c r="L908" s="42">
        <v>1</v>
      </c>
      <c r="M908" s="1" t="s">
        <v>15615</v>
      </c>
    </row>
    <row r="909" spans="1:13" x14ac:dyDescent="0.3">
      <c r="A909">
        <v>908</v>
      </c>
      <c r="B909" t="s">
        <v>7783</v>
      </c>
      <c r="C909" t="s">
        <v>7539</v>
      </c>
      <c r="D909" t="s">
        <v>16385</v>
      </c>
      <c r="E909" s="1">
        <f t="shared" si="56"/>
        <v>41229</v>
      </c>
      <c r="F909">
        <f t="shared" si="57"/>
        <v>2012</v>
      </c>
      <c r="G909">
        <f t="shared" si="58"/>
        <v>11</v>
      </c>
      <c r="H909">
        <f t="shared" si="59"/>
        <v>5</v>
      </c>
      <c r="I909" s="1" t="s">
        <v>15622</v>
      </c>
      <c r="J909" s="1" t="s">
        <v>15624</v>
      </c>
      <c r="K909" s="42">
        <v>0.75</v>
      </c>
      <c r="L909" s="42">
        <v>0</v>
      </c>
      <c r="M909" s="1" t="s">
        <v>15615</v>
      </c>
    </row>
    <row r="910" spans="1:13" x14ac:dyDescent="0.3">
      <c r="A910">
        <v>909</v>
      </c>
      <c r="B910" t="s">
        <v>9228</v>
      </c>
      <c r="C910" t="s">
        <v>6126</v>
      </c>
      <c r="D910" t="s">
        <v>16386</v>
      </c>
      <c r="E910" s="1">
        <f t="shared" si="56"/>
        <v>41230</v>
      </c>
      <c r="F910">
        <f t="shared" si="57"/>
        <v>2012</v>
      </c>
      <c r="G910">
        <f t="shared" si="58"/>
        <v>11</v>
      </c>
      <c r="H910">
        <f t="shared" si="59"/>
        <v>6</v>
      </c>
      <c r="I910" s="1" t="s">
        <v>15622</v>
      </c>
      <c r="J910" s="1" t="s">
        <v>15624</v>
      </c>
      <c r="K910" s="42">
        <v>1</v>
      </c>
      <c r="L910" s="42">
        <v>0.62</v>
      </c>
      <c r="M910" s="1" t="s">
        <v>15615</v>
      </c>
    </row>
    <row r="911" spans="1:13" x14ac:dyDescent="0.3">
      <c r="A911">
        <v>910</v>
      </c>
      <c r="B911" t="s">
        <v>9812</v>
      </c>
      <c r="C911" t="s">
        <v>5557</v>
      </c>
      <c r="D911" t="s">
        <v>16387</v>
      </c>
      <c r="E911" s="1">
        <f t="shared" si="56"/>
        <v>41231</v>
      </c>
      <c r="F911">
        <f t="shared" si="57"/>
        <v>2012</v>
      </c>
      <c r="G911">
        <f t="shared" si="58"/>
        <v>11</v>
      </c>
      <c r="H911">
        <f t="shared" si="59"/>
        <v>7</v>
      </c>
      <c r="I911" s="1" t="s">
        <v>15622</v>
      </c>
      <c r="J911" s="1" t="s">
        <v>15624</v>
      </c>
      <c r="K911" s="42">
        <v>1</v>
      </c>
      <c r="L911" s="42">
        <v>0.69</v>
      </c>
      <c r="M911" s="1" t="s">
        <v>15616</v>
      </c>
    </row>
    <row r="912" spans="1:13" x14ac:dyDescent="0.3">
      <c r="A912">
        <v>911</v>
      </c>
      <c r="B912" t="s">
        <v>9560</v>
      </c>
      <c r="C912" t="s">
        <v>5800</v>
      </c>
      <c r="D912" t="s">
        <v>16388</v>
      </c>
      <c r="E912" s="1">
        <f t="shared" si="56"/>
        <v>41232</v>
      </c>
      <c r="F912">
        <f t="shared" si="57"/>
        <v>2012</v>
      </c>
      <c r="G912">
        <f t="shared" si="58"/>
        <v>11</v>
      </c>
      <c r="H912">
        <f t="shared" si="59"/>
        <v>1</v>
      </c>
      <c r="I912" s="1" t="s">
        <v>15629</v>
      </c>
      <c r="J912" s="1" t="s">
        <v>15626</v>
      </c>
      <c r="K912" s="42">
        <v>1</v>
      </c>
      <c r="L912" s="42">
        <v>1</v>
      </c>
      <c r="M912" s="1" t="s">
        <v>15615</v>
      </c>
    </row>
    <row r="913" spans="1:13" x14ac:dyDescent="0.3">
      <c r="A913">
        <v>912</v>
      </c>
      <c r="B913" t="s">
        <v>8532</v>
      </c>
      <c r="C913" t="s">
        <v>6814</v>
      </c>
      <c r="D913" t="s">
        <v>16388</v>
      </c>
      <c r="E913" s="1">
        <f t="shared" si="56"/>
        <v>41232</v>
      </c>
      <c r="F913">
        <f t="shared" si="57"/>
        <v>2012</v>
      </c>
      <c r="G913">
        <f t="shared" si="58"/>
        <v>11</v>
      </c>
      <c r="H913">
        <f t="shared" si="59"/>
        <v>1</v>
      </c>
      <c r="I913" s="1" t="s">
        <v>15622</v>
      </c>
      <c r="J913" s="1" t="s">
        <v>15624</v>
      </c>
      <c r="K913" s="42">
        <v>0.9</v>
      </c>
      <c r="L913" s="42">
        <v>0.76</v>
      </c>
      <c r="M913" s="1" t="s">
        <v>15616</v>
      </c>
    </row>
    <row r="914" spans="1:13" x14ac:dyDescent="0.3">
      <c r="A914">
        <v>913</v>
      </c>
      <c r="B914" t="s">
        <v>10956</v>
      </c>
      <c r="C914" t="s">
        <v>4438</v>
      </c>
      <c r="D914" t="s">
        <v>16389</v>
      </c>
      <c r="E914" s="1">
        <f t="shared" si="56"/>
        <v>41234</v>
      </c>
      <c r="F914">
        <f t="shared" si="57"/>
        <v>2012</v>
      </c>
      <c r="G914">
        <f t="shared" si="58"/>
        <v>11</v>
      </c>
      <c r="H914">
        <f t="shared" si="59"/>
        <v>3</v>
      </c>
      <c r="I914" s="1" t="s">
        <v>15622</v>
      </c>
      <c r="J914" s="1" t="s">
        <v>15626</v>
      </c>
      <c r="K914" s="42">
        <v>1</v>
      </c>
      <c r="L914" s="42">
        <v>1</v>
      </c>
      <c r="M914" s="1" t="s">
        <v>15616</v>
      </c>
    </row>
    <row r="915" spans="1:13" x14ac:dyDescent="0.3">
      <c r="A915">
        <v>914</v>
      </c>
      <c r="B915" t="s">
        <v>8790</v>
      </c>
      <c r="C915" t="s">
        <v>6558</v>
      </c>
      <c r="D915" t="s">
        <v>16390</v>
      </c>
      <c r="E915" s="1">
        <f t="shared" si="56"/>
        <v>41236</v>
      </c>
      <c r="F915">
        <f t="shared" si="57"/>
        <v>2012</v>
      </c>
      <c r="G915">
        <f t="shared" si="58"/>
        <v>11</v>
      </c>
      <c r="H915">
        <f t="shared" si="59"/>
        <v>5</v>
      </c>
      <c r="I915" s="1" t="s">
        <v>15625</v>
      </c>
      <c r="J915" s="1" t="s">
        <v>15624</v>
      </c>
      <c r="K915" s="42">
        <v>1</v>
      </c>
      <c r="L915" s="42">
        <v>0.89</v>
      </c>
      <c r="M915" s="1" t="s">
        <v>15616</v>
      </c>
    </row>
    <row r="916" spans="1:13" x14ac:dyDescent="0.3">
      <c r="A916">
        <v>915</v>
      </c>
      <c r="B916" t="s">
        <v>8680</v>
      </c>
      <c r="C916" t="s">
        <v>6668</v>
      </c>
      <c r="D916" t="s">
        <v>16391</v>
      </c>
      <c r="E916" s="1">
        <f t="shared" si="56"/>
        <v>41238</v>
      </c>
      <c r="F916">
        <f t="shared" si="57"/>
        <v>2012</v>
      </c>
      <c r="G916">
        <f t="shared" si="58"/>
        <v>11</v>
      </c>
      <c r="H916">
        <f t="shared" si="59"/>
        <v>7</v>
      </c>
      <c r="I916" s="1" t="s">
        <v>15622</v>
      </c>
      <c r="J916" s="1" t="s">
        <v>15628</v>
      </c>
      <c r="K916" s="42">
        <v>0</v>
      </c>
      <c r="L916" s="42">
        <v>0.8</v>
      </c>
      <c r="M916" s="1" t="s">
        <v>15615</v>
      </c>
    </row>
    <row r="917" spans="1:13" x14ac:dyDescent="0.3">
      <c r="A917">
        <v>916</v>
      </c>
      <c r="B917" t="s">
        <v>9927</v>
      </c>
      <c r="C917" t="s">
        <v>5444</v>
      </c>
      <c r="D917" t="s">
        <v>16392</v>
      </c>
      <c r="E917" s="1">
        <f t="shared" si="56"/>
        <v>41240</v>
      </c>
      <c r="F917">
        <f t="shared" si="57"/>
        <v>2012</v>
      </c>
      <c r="G917">
        <f t="shared" si="58"/>
        <v>11</v>
      </c>
      <c r="H917">
        <f t="shared" si="59"/>
        <v>2</v>
      </c>
      <c r="I917" s="1" t="s">
        <v>15622</v>
      </c>
      <c r="J917" s="1" t="s">
        <v>15626</v>
      </c>
      <c r="K917" s="42">
        <v>1</v>
      </c>
      <c r="L917" s="42">
        <v>0.84</v>
      </c>
      <c r="M917" s="1" t="s">
        <v>15615</v>
      </c>
    </row>
    <row r="918" spans="1:13" x14ac:dyDescent="0.3">
      <c r="A918">
        <v>917</v>
      </c>
      <c r="B918" t="s">
        <v>8007</v>
      </c>
      <c r="C918" t="s">
        <v>7324</v>
      </c>
      <c r="D918" t="s">
        <v>16393</v>
      </c>
      <c r="E918" s="1">
        <f t="shared" si="56"/>
        <v>41242</v>
      </c>
      <c r="F918">
        <f t="shared" si="57"/>
        <v>2012</v>
      </c>
      <c r="G918">
        <f t="shared" si="58"/>
        <v>11</v>
      </c>
      <c r="H918">
        <f t="shared" si="59"/>
        <v>4</v>
      </c>
      <c r="I918" s="1" t="s">
        <v>15622</v>
      </c>
      <c r="J918" s="1" t="s">
        <v>15626</v>
      </c>
      <c r="K918" s="42">
        <v>1</v>
      </c>
      <c r="L918" s="42">
        <v>0.9</v>
      </c>
      <c r="M918" s="1" t="s">
        <v>15616</v>
      </c>
    </row>
    <row r="919" spans="1:13" x14ac:dyDescent="0.3">
      <c r="A919">
        <v>918</v>
      </c>
      <c r="B919" t="s">
        <v>7867</v>
      </c>
      <c r="C919" t="s">
        <v>7461</v>
      </c>
      <c r="D919" t="s">
        <v>16393</v>
      </c>
      <c r="E919" s="1">
        <f t="shared" si="56"/>
        <v>41242</v>
      </c>
      <c r="F919">
        <f t="shared" si="57"/>
        <v>2012</v>
      </c>
      <c r="G919">
        <f t="shared" si="58"/>
        <v>11</v>
      </c>
      <c r="H919">
        <f t="shared" si="59"/>
        <v>4</v>
      </c>
      <c r="I919" s="1" t="s">
        <v>15642</v>
      </c>
      <c r="J919" s="1" t="s">
        <v>15624</v>
      </c>
      <c r="K919" s="42">
        <v>0.83</v>
      </c>
      <c r="L919" s="42">
        <v>0.4</v>
      </c>
      <c r="M919" s="1" t="s">
        <v>15615</v>
      </c>
    </row>
    <row r="920" spans="1:13" x14ac:dyDescent="0.3">
      <c r="A920">
        <v>919</v>
      </c>
      <c r="B920" t="s">
        <v>7862</v>
      </c>
      <c r="C920" t="s">
        <v>7466</v>
      </c>
      <c r="D920" t="s">
        <v>16394</v>
      </c>
      <c r="E920" s="1">
        <f t="shared" si="56"/>
        <v>41243</v>
      </c>
      <c r="F920">
        <f t="shared" si="57"/>
        <v>2012</v>
      </c>
      <c r="G920">
        <f t="shared" si="58"/>
        <v>11</v>
      </c>
      <c r="H920">
        <f t="shared" si="59"/>
        <v>5</v>
      </c>
      <c r="I920" s="1" t="s">
        <v>15622</v>
      </c>
      <c r="J920" s="1" t="s">
        <v>15624</v>
      </c>
      <c r="K920" s="42">
        <v>0.98</v>
      </c>
      <c r="L920" s="42">
        <v>0.99</v>
      </c>
      <c r="M920" s="1" t="s">
        <v>15615</v>
      </c>
    </row>
    <row r="921" spans="1:13" x14ac:dyDescent="0.3">
      <c r="A921">
        <v>920</v>
      </c>
      <c r="B921" t="s">
        <v>11628</v>
      </c>
      <c r="C921" t="s">
        <v>3777</v>
      </c>
      <c r="D921" t="s">
        <v>16395</v>
      </c>
      <c r="E921" s="1">
        <f t="shared" si="56"/>
        <v>41244</v>
      </c>
      <c r="F921">
        <f t="shared" si="57"/>
        <v>2012</v>
      </c>
      <c r="G921">
        <f t="shared" si="58"/>
        <v>12</v>
      </c>
      <c r="H921">
        <f t="shared" si="59"/>
        <v>6</v>
      </c>
      <c r="I921" s="1" t="s">
        <v>15622</v>
      </c>
      <c r="J921" s="1" t="s">
        <v>15626</v>
      </c>
      <c r="K921" s="42">
        <v>0.9</v>
      </c>
      <c r="L921" s="42">
        <v>0.97</v>
      </c>
      <c r="M921" s="1" t="s">
        <v>15615</v>
      </c>
    </row>
    <row r="922" spans="1:13" x14ac:dyDescent="0.3">
      <c r="A922">
        <v>921</v>
      </c>
      <c r="B922" t="s">
        <v>11372</v>
      </c>
      <c r="C922" t="s">
        <v>4028</v>
      </c>
      <c r="D922" t="s">
        <v>11872</v>
      </c>
      <c r="E922" s="1">
        <f t="shared" si="56"/>
        <v>41245</v>
      </c>
      <c r="F922">
        <f t="shared" si="57"/>
        <v>2012</v>
      </c>
      <c r="G922">
        <f t="shared" si="58"/>
        <v>12</v>
      </c>
      <c r="H922">
        <f t="shared" si="59"/>
        <v>7</v>
      </c>
      <c r="I922" s="1" t="s">
        <v>15762</v>
      </c>
      <c r="J922" s="1" t="s">
        <v>15626</v>
      </c>
      <c r="K922" s="42">
        <v>0.97</v>
      </c>
      <c r="L922" s="42">
        <v>0.85</v>
      </c>
      <c r="M922" s="1" t="s">
        <v>15616</v>
      </c>
    </row>
    <row r="923" spans="1:13" x14ac:dyDescent="0.3">
      <c r="A923">
        <v>922</v>
      </c>
      <c r="B923" t="s">
        <v>8627</v>
      </c>
      <c r="C923" t="s">
        <v>6721</v>
      </c>
      <c r="D923" t="s">
        <v>16396</v>
      </c>
      <c r="E923" s="1">
        <f t="shared" si="56"/>
        <v>41246</v>
      </c>
      <c r="F923">
        <f t="shared" si="57"/>
        <v>2012</v>
      </c>
      <c r="G923">
        <f t="shared" si="58"/>
        <v>12</v>
      </c>
      <c r="H923">
        <f t="shared" si="59"/>
        <v>1</v>
      </c>
      <c r="I923" s="1" t="s">
        <v>15622</v>
      </c>
      <c r="J923" s="1" t="s">
        <v>15623</v>
      </c>
      <c r="K923" s="42">
        <v>0.67</v>
      </c>
      <c r="L923" s="42">
        <v>0</v>
      </c>
      <c r="M923" s="1" t="s">
        <v>15615</v>
      </c>
    </row>
    <row r="924" spans="1:13" x14ac:dyDescent="0.3">
      <c r="A924">
        <v>923</v>
      </c>
      <c r="B924" t="s">
        <v>10663</v>
      </c>
      <c r="C924" t="s">
        <v>4723</v>
      </c>
      <c r="D924" t="s">
        <v>16397</v>
      </c>
      <c r="E924" s="1">
        <f t="shared" si="56"/>
        <v>41247</v>
      </c>
      <c r="F924">
        <f t="shared" si="57"/>
        <v>2012</v>
      </c>
      <c r="G924">
        <f t="shared" si="58"/>
        <v>12</v>
      </c>
      <c r="H924">
        <f t="shared" si="59"/>
        <v>2</v>
      </c>
      <c r="I924" s="1" t="s">
        <v>15622</v>
      </c>
      <c r="J924" s="1" t="s">
        <v>15626</v>
      </c>
      <c r="K924" s="42">
        <v>1</v>
      </c>
      <c r="L924" s="42">
        <v>1</v>
      </c>
      <c r="M924" s="1" t="s">
        <v>15615</v>
      </c>
    </row>
    <row r="925" spans="1:13" x14ac:dyDescent="0.3">
      <c r="A925">
        <v>924</v>
      </c>
      <c r="B925" t="s">
        <v>9566</v>
      </c>
      <c r="C925" t="s">
        <v>5794</v>
      </c>
      <c r="D925" t="s">
        <v>16397</v>
      </c>
      <c r="E925" s="1">
        <f t="shared" si="56"/>
        <v>41247</v>
      </c>
      <c r="F925">
        <f t="shared" si="57"/>
        <v>2012</v>
      </c>
      <c r="G925">
        <f t="shared" si="58"/>
        <v>12</v>
      </c>
      <c r="H925">
        <f t="shared" si="59"/>
        <v>2</v>
      </c>
      <c r="I925" s="1" t="s">
        <v>15622</v>
      </c>
      <c r="J925" s="1" t="s">
        <v>15628</v>
      </c>
      <c r="K925" s="42">
        <v>0</v>
      </c>
      <c r="L925" s="42">
        <v>1</v>
      </c>
      <c r="M925" s="1" t="s">
        <v>15615</v>
      </c>
    </row>
    <row r="926" spans="1:13" x14ac:dyDescent="0.3">
      <c r="A926">
        <v>925</v>
      </c>
      <c r="B926" t="s">
        <v>9633</v>
      </c>
      <c r="C926" t="s">
        <v>5731</v>
      </c>
      <c r="D926" t="s">
        <v>16398</v>
      </c>
      <c r="E926" s="1">
        <f t="shared" si="56"/>
        <v>41248</v>
      </c>
      <c r="F926">
        <f t="shared" si="57"/>
        <v>2012</v>
      </c>
      <c r="G926">
        <f t="shared" si="58"/>
        <v>12</v>
      </c>
      <c r="H926">
        <f t="shared" si="59"/>
        <v>3</v>
      </c>
      <c r="I926" s="1" t="s">
        <v>15622</v>
      </c>
      <c r="J926" s="1" t="s">
        <v>15623</v>
      </c>
      <c r="K926" s="42">
        <v>0.6</v>
      </c>
      <c r="L926" s="42">
        <v>1</v>
      </c>
      <c r="M926" s="1" t="s">
        <v>15615</v>
      </c>
    </row>
    <row r="927" spans="1:13" x14ac:dyDescent="0.3">
      <c r="A927">
        <v>926</v>
      </c>
      <c r="B927" t="s">
        <v>8725</v>
      </c>
      <c r="C927" t="s">
        <v>6623</v>
      </c>
      <c r="D927" t="s">
        <v>16399</v>
      </c>
      <c r="E927" s="1">
        <f t="shared" si="56"/>
        <v>41249</v>
      </c>
      <c r="F927">
        <f t="shared" si="57"/>
        <v>2012</v>
      </c>
      <c r="G927">
        <f t="shared" si="58"/>
        <v>12</v>
      </c>
      <c r="H927">
        <f t="shared" si="59"/>
        <v>4</v>
      </c>
      <c r="I927" s="1" t="s">
        <v>15622</v>
      </c>
      <c r="J927" s="1" t="s">
        <v>15623</v>
      </c>
      <c r="K927" s="42">
        <v>1</v>
      </c>
      <c r="L927" s="42">
        <v>0.95</v>
      </c>
      <c r="M927" s="1" t="s">
        <v>15616</v>
      </c>
    </row>
    <row r="928" spans="1:13" x14ac:dyDescent="0.3">
      <c r="A928">
        <v>927</v>
      </c>
      <c r="B928" t="s">
        <v>10786</v>
      </c>
      <c r="C928" t="s">
        <v>4605</v>
      </c>
      <c r="D928" t="s">
        <v>16400</v>
      </c>
      <c r="E928" s="1">
        <f t="shared" si="56"/>
        <v>41252</v>
      </c>
      <c r="F928">
        <f t="shared" si="57"/>
        <v>2012</v>
      </c>
      <c r="G928">
        <f t="shared" si="58"/>
        <v>12</v>
      </c>
      <c r="H928">
        <f t="shared" si="59"/>
        <v>7</v>
      </c>
      <c r="I928" s="1" t="s">
        <v>15622</v>
      </c>
      <c r="J928" s="1" t="s">
        <v>15626</v>
      </c>
      <c r="K928" s="42">
        <v>1</v>
      </c>
      <c r="L928" s="42">
        <v>0.35</v>
      </c>
      <c r="M928" s="1" t="s">
        <v>15616</v>
      </c>
    </row>
    <row r="929" spans="1:13" x14ac:dyDescent="0.3">
      <c r="A929">
        <v>928</v>
      </c>
      <c r="B929" t="s">
        <v>11274</v>
      </c>
      <c r="C929" t="s">
        <v>4127</v>
      </c>
      <c r="D929" t="s">
        <v>16400</v>
      </c>
      <c r="E929" s="1">
        <f t="shared" si="56"/>
        <v>41252</v>
      </c>
      <c r="F929">
        <f t="shared" si="57"/>
        <v>2012</v>
      </c>
      <c r="G929">
        <f t="shared" si="58"/>
        <v>12</v>
      </c>
      <c r="H929">
        <f t="shared" si="59"/>
        <v>7</v>
      </c>
      <c r="I929" s="1" t="s">
        <v>15622</v>
      </c>
      <c r="J929" s="1" t="s">
        <v>15624</v>
      </c>
      <c r="K929" s="42">
        <v>1</v>
      </c>
      <c r="L929" s="42">
        <v>0.86</v>
      </c>
      <c r="M929" s="1" t="s">
        <v>15616</v>
      </c>
    </row>
    <row r="930" spans="1:13" x14ac:dyDescent="0.3">
      <c r="A930">
        <v>929</v>
      </c>
      <c r="B930" t="s">
        <v>10055</v>
      </c>
      <c r="C930" t="s">
        <v>5319</v>
      </c>
      <c r="D930" t="s">
        <v>16400</v>
      </c>
      <c r="E930" s="1">
        <f t="shared" si="56"/>
        <v>41252</v>
      </c>
      <c r="F930">
        <f t="shared" si="57"/>
        <v>2012</v>
      </c>
      <c r="G930">
        <f t="shared" si="58"/>
        <v>12</v>
      </c>
      <c r="H930">
        <f t="shared" si="59"/>
        <v>7</v>
      </c>
      <c r="I930" s="1" t="s">
        <v>15622</v>
      </c>
      <c r="J930" s="1" t="s">
        <v>15626</v>
      </c>
      <c r="K930" s="42">
        <v>1</v>
      </c>
      <c r="L930" s="42">
        <v>0</v>
      </c>
      <c r="M930" s="1" t="s">
        <v>15615</v>
      </c>
    </row>
    <row r="931" spans="1:13" x14ac:dyDescent="0.3">
      <c r="A931">
        <v>930</v>
      </c>
      <c r="B931" t="s">
        <v>11603</v>
      </c>
      <c r="C931" t="s">
        <v>3802</v>
      </c>
      <c r="D931" t="s">
        <v>16401</v>
      </c>
      <c r="E931" s="1">
        <f t="shared" si="56"/>
        <v>41254</v>
      </c>
      <c r="F931">
        <f t="shared" si="57"/>
        <v>2012</v>
      </c>
      <c r="G931">
        <f t="shared" si="58"/>
        <v>12</v>
      </c>
      <c r="H931">
        <f t="shared" si="59"/>
        <v>2</v>
      </c>
      <c r="I931" s="1" t="s">
        <v>15625</v>
      </c>
      <c r="J931" s="1" t="s">
        <v>15626</v>
      </c>
      <c r="K931" s="42">
        <v>1</v>
      </c>
      <c r="L931" s="42">
        <v>1</v>
      </c>
      <c r="M931" s="1" t="s">
        <v>15615</v>
      </c>
    </row>
    <row r="932" spans="1:13" x14ac:dyDescent="0.3">
      <c r="A932">
        <v>931</v>
      </c>
      <c r="B932" t="s">
        <v>7967</v>
      </c>
      <c r="C932" t="s">
        <v>7364</v>
      </c>
      <c r="D932" t="s">
        <v>16401</v>
      </c>
      <c r="E932" s="1">
        <f t="shared" si="56"/>
        <v>41254</v>
      </c>
      <c r="F932">
        <f t="shared" si="57"/>
        <v>2012</v>
      </c>
      <c r="G932">
        <f t="shared" si="58"/>
        <v>12</v>
      </c>
      <c r="H932">
        <f t="shared" si="59"/>
        <v>2</v>
      </c>
      <c r="I932" s="1" t="s">
        <v>15622</v>
      </c>
      <c r="J932" s="1" t="s">
        <v>15623</v>
      </c>
      <c r="K932" s="42">
        <v>0.85</v>
      </c>
      <c r="L932" s="42">
        <v>0.94</v>
      </c>
      <c r="M932" s="1" t="s">
        <v>15615</v>
      </c>
    </row>
    <row r="933" spans="1:13" x14ac:dyDescent="0.3">
      <c r="A933">
        <v>932</v>
      </c>
      <c r="B933" t="s">
        <v>9748</v>
      </c>
      <c r="C933" t="s">
        <v>5618</v>
      </c>
      <c r="D933" t="s">
        <v>16402</v>
      </c>
      <c r="E933" s="1">
        <f t="shared" si="56"/>
        <v>41255</v>
      </c>
      <c r="F933">
        <f t="shared" si="57"/>
        <v>2012</v>
      </c>
      <c r="G933">
        <f t="shared" si="58"/>
        <v>12</v>
      </c>
      <c r="H933">
        <f t="shared" si="59"/>
        <v>3</v>
      </c>
      <c r="I933" s="1" t="s">
        <v>15622</v>
      </c>
      <c r="J933" s="1" t="s">
        <v>15624</v>
      </c>
      <c r="K933" s="42">
        <v>1</v>
      </c>
      <c r="L933" s="42">
        <v>0.5</v>
      </c>
      <c r="M933" s="1" t="s">
        <v>15615</v>
      </c>
    </row>
    <row r="934" spans="1:13" x14ac:dyDescent="0.3">
      <c r="A934">
        <v>933</v>
      </c>
      <c r="B934" t="s">
        <v>10067</v>
      </c>
      <c r="C934" t="s">
        <v>5307</v>
      </c>
      <c r="D934" t="s">
        <v>16402</v>
      </c>
      <c r="E934" s="1">
        <f t="shared" si="56"/>
        <v>41255</v>
      </c>
      <c r="F934">
        <f t="shared" si="57"/>
        <v>2012</v>
      </c>
      <c r="G934">
        <f t="shared" si="58"/>
        <v>12</v>
      </c>
      <c r="H934">
        <f t="shared" si="59"/>
        <v>3</v>
      </c>
      <c r="I934" s="1" t="s">
        <v>15622</v>
      </c>
      <c r="J934" s="1" t="s">
        <v>15624</v>
      </c>
      <c r="K934" s="42">
        <v>1</v>
      </c>
      <c r="L934" s="42">
        <v>1</v>
      </c>
      <c r="M934" s="1" t="s">
        <v>15615</v>
      </c>
    </row>
    <row r="935" spans="1:13" x14ac:dyDescent="0.3">
      <c r="A935">
        <v>934</v>
      </c>
      <c r="B935" t="s">
        <v>7692</v>
      </c>
      <c r="C935" t="s">
        <v>3593</v>
      </c>
      <c r="D935" t="s">
        <v>16403</v>
      </c>
      <c r="E935" s="1">
        <f t="shared" si="56"/>
        <v>41256</v>
      </c>
      <c r="F935">
        <f t="shared" si="57"/>
        <v>2012</v>
      </c>
      <c r="G935">
        <f t="shared" si="58"/>
        <v>12</v>
      </c>
      <c r="H935">
        <f t="shared" si="59"/>
        <v>4</v>
      </c>
      <c r="I935" s="1" t="s">
        <v>15622</v>
      </c>
      <c r="J935" s="1" t="s">
        <v>15626</v>
      </c>
      <c r="K935" s="42">
        <v>1</v>
      </c>
      <c r="L935" s="42">
        <v>1</v>
      </c>
      <c r="M935" s="1" t="s">
        <v>15615</v>
      </c>
    </row>
    <row r="936" spans="1:13" x14ac:dyDescent="0.3">
      <c r="A936">
        <v>935</v>
      </c>
      <c r="B936" t="s">
        <v>8969</v>
      </c>
      <c r="C936" t="s">
        <v>6384</v>
      </c>
      <c r="D936" t="s">
        <v>11873</v>
      </c>
      <c r="E936" s="1">
        <f t="shared" si="56"/>
        <v>41257</v>
      </c>
      <c r="F936">
        <f t="shared" si="57"/>
        <v>2012</v>
      </c>
      <c r="G936">
        <f t="shared" si="58"/>
        <v>12</v>
      </c>
      <c r="H936">
        <f t="shared" si="59"/>
        <v>5</v>
      </c>
      <c r="I936" s="1" t="s">
        <v>15622</v>
      </c>
      <c r="J936" s="1" t="s">
        <v>15624</v>
      </c>
      <c r="K936" s="42">
        <v>1</v>
      </c>
      <c r="L936" s="42">
        <v>0.93</v>
      </c>
      <c r="M936" s="1" t="s">
        <v>15616</v>
      </c>
    </row>
    <row r="937" spans="1:13" x14ac:dyDescent="0.3">
      <c r="A937">
        <v>936</v>
      </c>
      <c r="B937" t="s">
        <v>9719</v>
      </c>
      <c r="C937" t="s">
        <v>5646</v>
      </c>
      <c r="D937" t="s">
        <v>11873</v>
      </c>
      <c r="E937" s="1">
        <f t="shared" si="56"/>
        <v>41257</v>
      </c>
      <c r="F937">
        <f t="shared" si="57"/>
        <v>2012</v>
      </c>
      <c r="G937">
        <f t="shared" si="58"/>
        <v>12</v>
      </c>
      <c r="H937">
        <f t="shared" si="59"/>
        <v>5</v>
      </c>
      <c r="I937" s="1" t="s">
        <v>15622</v>
      </c>
      <c r="J937" s="1" t="s">
        <v>15626</v>
      </c>
      <c r="K937" s="42">
        <v>1</v>
      </c>
      <c r="L937" s="42">
        <v>0.85</v>
      </c>
      <c r="M937" s="1" t="s">
        <v>15616</v>
      </c>
    </row>
    <row r="938" spans="1:13" x14ac:dyDescent="0.3">
      <c r="A938">
        <v>937</v>
      </c>
      <c r="B938" t="s">
        <v>11136</v>
      </c>
      <c r="C938" t="s">
        <v>4264</v>
      </c>
      <c r="D938" t="s">
        <v>16404</v>
      </c>
      <c r="E938" s="1">
        <f t="shared" si="56"/>
        <v>41259</v>
      </c>
      <c r="F938">
        <f t="shared" si="57"/>
        <v>2012</v>
      </c>
      <c r="G938">
        <f t="shared" si="58"/>
        <v>12</v>
      </c>
      <c r="H938">
        <f t="shared" si="59"/>
        <v>7</v>
      </c>
      <c r="I938" s="1" t="s">
        <v>15622</v>
      </c>
      <c r="J938" s="1" t="s">
        <v>15626</v>
      </c>
      <c r="K938" s="42">
        <v>1</v>
      </c>
      <c r="L938" s="42">
        <v>0.94</v>
      </c>
      <c r="M938" s="1" t="s">
        <v>15615</v>
      </c>
    </row>
    <row r="939" spans="1:13" x14ac:dyDescent="0.3">
      <c r="A939">
        <v>938</v>
      </c>
      <c r="B939" t="s">
        <v>9567</v>
      </c>
      <c r="C939" t="s">
        <v>5793</v>
      </c>
      <c r="D939" t="s">
        <v>16405</v>
      </c>
      <c r="E939" s="1">
        <f t="shared" si="56"/>
        <v>41260</v>
      </c>
      <c r="F939">
        <f t="shared" si="57"/>
        <v>2012</v>
      </c>
      <c r="G939">
        <f t="shared" si="58"/>
        <v>12</v>
      </c>
      <c r="H939">
        <f t="shared" si="59"/>
        <v>1</v>
      </c>
      <c r="I939" s="1" t="s">
        <v>15622</v>
      </c>
      <c r="J939" s="1" t="s">
        <v>15626</v>
      </c>
      <c r="K939" s="42">
        <v>1</v>
      </c>
      <c r="L939" s="42">
        <v>0.9</v>
      </c>
      <c r="M939" s="1" t="s">
        <v>15615</v>
      </c>
    </row>
    <row r="940" spans="1:13" x14ac:dyDescent="0.3">
      <c r="A940">
        <v>939</v>
      </c>
      <c r="B940" t="s">
        <v>8222</v>
      </c>
      <c r="C940" t="s">
        <v>7113</v>
      </c>
      <c r="D940" t="s">
        <v>16405</v>
      </c>
      <c r="E940" s="1">
        <f t="shared" si="56"/>
        <v>41260</v>
      </c>
      <c r="F940">
        <f t="shared" si="57"/>
        <v>2012</v>
      </c>
      <c r="G940">
        <f t="shared" si="58"/>
        <v>12</v>
      </c>
      <c r="H940">
        <f t="shared" si="59"/>
        <v>1</v>
      </c>
      <c r="I940" s="1" t="s">
        <v>15622</v>
      </c>
      <c r="J940" s="1" t="s">
        <v>15624</v>
      </c>
      <c r="K940" s="42">
        <v>1</v>
      </c>
      <c r="L940" s="42">
        <v>0.83</v>
      </c>
      <c r="M940" s="1" t="s">
        <v>15616</v>
      </c>
    </row>
    <row r="941" spans="1:13" x14ac:dyDescent="0.3">
      <c r="A941">
        <v>940</v>
      </c>
      <c r="B941" t="s">
        <v>10472</v>
      </c>
      <c r="C941" t="s">
        <v>4910</v>
      </c>
      <c r="D941" t="s">
        <v>16405</v>
      </c>
      <c r="E941" s="1">
        <f t="shared" si="56"/>
        <v>41260</v>
      </c>
      <c r="F941">
        <f t="shared" si="57"/>
        <v>2012</v>
      </c>
      <c r="G941">
        <f t="shared" si="58"/>
        <v>12</v>
      </c>
      <c r="H941">
        <f t="shared" si="59"/>
        <v>1</v>
      </c>
      <c r="I941" s="1" t="s">
        <v>15622</v>
      </c>
      <c r="J941" s="1" t="s">
        <v>15623</v>
      </c>
      <c r="K941" s="42">
        <v>0.67</v>
      </c>
      <c r="L941" s="42">
        <v>0.86</v>
      </c>
      <c r="M941" s="1" t="s">
        <v>15615</v>
      </c>
    </row>
    <row r="942" spans="1:13" x14ac:dyDescent="0.3">
      <c r="A942">
        <v>941</v>
      </c>
      <c r="B942" t="s">
        <v>8866</v>
      </c>
      <c r="C942" t="s">
        <v>6484</v>
      </c>
      <c r="D942" t="s">
        <v>16405</v>
      </c>
      <c r="E942" s="1">
        <f t="shared" si="56"/>
        <v>41260</v>
      </c>
      <c r="F942">
        <f t="shared" si="57"/>
        <v>2012</v>
      </c>
      <c r="G942">
        <f t="shared" si="58"/>
        <v>12</v>
      </c>
      <c r="H942">
        <f t="shared" si="59"/>
        <v>1</v>
      </c>
      <c r="I942" s="1" t="s">
        <v>15622</v>
      </c>
      <c r="J942" s="1" t="s">
        <v>15628</v>
      </c>
      <c r="K942" s="42">
        <v>0.4</v>
      </c>
      <c r="L942" s="42">
        <v>1</v>
      </c>
      <c r="M942" s="1" t="s">
        <v>15616</v>
      </c>
    </row>
    <row r="943" spans="1:13" x14ac:dyDescent="0.3">
      <c r="A943">
        <v>942</v>
      </c>
      <c r="B943" t="s">
        <v>9414</v>
      </c>
      <c r="C943" t="s">
        <v>5943</v>
      </c>
      <c r="D943" t="s">
        <v>16406</v>
      </c>
      <c r="E943" s="1">
        <f t="shared" si="56"/>
        <v>41261</v>
      </c>
      <c r="F943">
        <f t="shared" si="57"/>
        <v>2012</v>
      </c>
      <c r="G943">
        <f t="shared" si="58"/>
        <v>12</v>
      </c>
      <c r="H943">
        <f t="shared" si="59"/>
        <v>2</v>
      </c>
      <c r="I943" s="1" t="s">
        <v>15697</v>
      </c>
      <c r="J943" s="1" t="s">
        <v>15623</v>
      </c>
      <c r="K943" s="42">
        <v>0.85</v>
      </c>
      <c r="L943" s="42">
        <v>0.52</v>
      </c>
      <c r="M943" s="1" t="s">
        <v>15615</v>
      </c>
    </row>
    <row r="944" spans="1:13" x14ac:dyDescent="0.3">
      <c r="A944">
        <v>943</v>
      </c>
      <c r="B944" t="s">
        <v>8014</v>
      </c>
      <c r="C944" t="s">
        <v>7317</v>
      </c>
      <c r="D944" t="s">
        <v>16406</v>
      </c>
      <c r="E944" s="1">
        <f t="shared" si="56"/>
        <v>41261</v>
      </c>
      <c r="F944">
        <f t="shared" si="57"/>
        <v>2012</v>
      </c>
      <c r="G944">
        <f t="shared" si="58"/>
        <v>12</v>
      </c>
      <c r="H944">
        <f t="shared" si="59"/>
        <v>2</v>
      </c>
      <c r="I944" s="1" t="s">
        <v>15622</v>
      </c>
      <c r="J944" s="1" t="s">
        <v>15626</v>
      </c>
      <c r="K944" s="42">
        <v>1</v>
      </c>
      <c r="L944" s="42">
        <v>0.83</v>
      </c>
      <c r="M944" s="1" t="s">
        <v>15616</v>
      </c>
    </row>
    <row r="945" spans="1:13" x14ac:dyDescent="0.3">
      <c r="A945">
        <v>944</v>
      </c>
      <c r="B945" t="s">
        <v>9368</v>
      </c>
      <c r="C945" t="s">
        <v>5989</v>
      </c>
      <c r="D945" t="s">
        <v>11874</v>
      </c>
      <c r="E945" s="1">
        <f t="shared" si="56"/>
        <v>41262</v>
      </c>
      <c r="F945">
        <f t="shared" si="57"/>
        <v>2012</v>
      </c>
      <c r="G945">
        <f t="shared" si="58"/>
        <v>12</v>
      </c>
      <c r="H945">
        <f t="shared" si="59"/>
        <v>3</v>
      </c>
      <c r="I945" s="1" t="s">
        <v>15675</v>
      </c>
      <c r="J945" s="1" t="s">
        <v>15626</v>
      </c>
      <c r="K945" s="42">
        <v>1</v>
      </c>
      <c r="L945" s="42">
        <v>1</v>
      </c>
      <c r="M945" s="1" t="s">
        <v>15616</v>
      </c>
    </row>
    <row r="946" spans="1:13" x14ac:dyDescent="0.3">
      <c r="A946">
        <v>945</v>
      </c>
      <c r="B946" t="s">
        <v>9263</v>
      </c>
      <c r="C946" t="s">
        <v>6091</v>
      </c>
      <c r="D946" t="s">
        <v>16407</v>
      </c>
      <c r="E946" s="1">
        <f t="shared" si="56"/>
        <v>41263</v>
      </c>
      <c r="F946">
        <f t="shared" si="57"/>
        <v>2012</v>
      </c>
      <c r="G946">
        <f t="shared" si="58"/>
        <v>12</v>
      </c>
      <c r="H946">
        <f t="shared" si="59"/>
        <v>4</v>
      </c>
      <c r="I946" s="1" t="s">
        <v>15622</v>
      </c>
      <c r="J946" s="1" t="s">
        <v>15628</v>
      </c>
      <c r="K946" s="42">
        <v>0.2</v>
      </c>
      <c r="L946" s="42">
        <v>0.94</v>
      </c>
      <c r="M946" s="1" t="s">
        <v>15615</v>
      </c>
    </row>
    <row r="947" spans="1:13" x14ac:dyDescent="0.3">
      <c r="A947">
        <v>946</v>
      </c>
      <c r="B947" t="s">
        <v>8692</v>
      </c>
      <c r="C947" t="s">
        <v>6656</v>
      </c>
      <c r="D947" t="s">
        <v>16408</v>
      </c>
      <c r="E947" s="1">
        <f t="shared" si="56"/>
        <v>41264</v>
      </c>
      <c r="F947">
        <f t="shared" si="57"/>
        <v>2012</v>
      </c>
      <c r="G947">
        <f t="shared" si="58"/>
        <v>12</v>
      </c>
      <c r="H947">
        <f t="shared" si="59"/>
        <v>5</v>
      </c>
      <c r="I947" s="1" t="s">
        <v>15622</v>
      </c>
      <c r="J947" s="1" t="s">
        <v>15624</v>
      </c>
      <c r="K947" s="42">
        <v>0.9</v>
      </c>
      <c r="L947" s="42">
        <v>0.97</v>
      </c>
      <c r="M947" s="1" t="s">
        <v>15615</v>
      </c>
    </row>
    <row r="948" spans="1:13" x14ac:dyDescent="0.3">
      <c r="A948">
        <v>947</v>
      </c>
      <c r="B948" t="s">
        <v>10898</v>
      </c>
      <c r="C948" t="s">
        <v>4496</v>
      </c>
      <c r="D948" t="s">
        <v>16409</v>
      </c>
      <c r="E948" s="1">
        <f t="shared" si="56"/>
        <v>41268</v>
      </c>
      <c r="F948">
        <f t="shared" si="57"/>
        <v>2012</v>
      </c>
      <c r="G948">
        <f t="shared" si="58"/>
        <v>12</v>
      </c>
      <c r="H948">
        <f t="shared" si="59"/>
        <v>2</v>
      </c>
      <c r="I948" s="1" t="s">
        <v>15622</v>
      </c>
      <c r="J948" s="1" t="s">
        <v>15626</v>
      </c>
      <c r="K948" s="42">
        <v>1</v>
      </c>
      <c r="L948" s="42">
        <v>0.67</v>
      </c>
      <c r="M948" s="1" t="s">
        <v>15616</v>
      </c>
    </row>
    <row r="949" spans="1:13" x14ac:dyDescent="0.3">
      <c r="A949">
        <v>948</v>
      </c>
      <c r="B949" t="s">
        <v>9750</v>
      </c>
      <c r="C949" t="s">
        <v>5617</v>
      </c>
      <c r="D949" t="s">
        <v>16409</v>
      </c>
      <c r="E949" s="1">
        <f t="shared" si="56"/>
        <v>41268</v>
      </c>
      <c r="F949">
        <f t="shared" si="57"/>
        <v>2012</v>
      </c>
      <c r="G949">
        <f t="shared" si="58"/>
        <v>12</v>
      </c>
      <c r="H949">
        <f t="shared" si="59"/>
        <v>2</v>
      </c>
      <c r="I949" s="1" t="s">
        <v>15622</v>
      </c>
      <c r="J949" s="1" t="s">
        <v>15626</v>
      </c>
      <c r="K949" s="42">
        <v>1</v>
      </c>
      <c r="L949" s="42">
        <v>0.91</v>
      </c>
      <c r="M949" s="1" t="s">
        <v>15616</v>
      </c>
    </row>
    <row r="950" spans="1:13" x14ac:dyDescent="0.3">
      <c r="A950">
        <v>949</v>
      </c>
      <c r="B950" t="s">
        <v>10076</v>
      </c>
      <c r="C950" t="s">
        <v>5298</v>
      </c>
      <c r="D950" t="s">
        <v>16410</v>
      </c>
      <c r="E950" s="1">
        <f t="shared" si="56"/>
        <v>41270</v>
      </c>
      <c r="F950">
        <f t="shared" si="57"/>
        <v>2012</v>
      </c>
      <c r="G950">
        <f t="shared" si="58"/>
        <v>12</v>
      </c>
      <c r="H950">
        <f t="shared" si="59"/>
        <v>4</v>
      </c>
      <c r="I950" s="1" t="s">
        <v>15622</v>
      </c>
      <c r="J950" s="1" t="s">
        <v>15623</v>
      </c>
      <c r="K950" s="42">
        <v>0.75</v>
      </c>
      <c r="L950" s="42">
        <v>0.5</v>
      </c>
      <c r="M950" s="1" t="s">
        <v>15615</v>
      </c>
    </row>
    <row r="951" spans="1:13" x14ac:dyDescent="0.3">
      <c r="A951">
        <v>950</v>
      </c>
      <c r="B951" t="s">
        <v>9784</v>
      </c>
      <c r="C951" t="s">
        <v>5585</v>
      </c>
      <c r="D951" t="s">
        <v>16410</v>
      </c>
      <c r="E951" s="1">
        <f t="shared" si="56"/>
        <v>41270</v>
      </c>
      <c r="F951">
        <f t="shared" si="57"/>
        <v>2012</v>
      </c>
      <c r="G951">
        <f t="shared" si="58"/>
        <v>12</v>
      </c>
      <c r="H951">
        <f t="shared" si="59"/>
        <v>4</v>
      </c>
      <c r="I951" s="1" t="s">
        <v>15622</v>
      </c>
      <c r="J951" s="1" t="s">
        <v>15623</v>
      </c>
      <c r="K951" s="42">
        <v>1</v>
      </c>
      <c r="L951" s="42">
        <v>0.9</v>
      </c>
      <c r="M951" s="1" t="s">
        <v>15615</v>
      </c>
    </row>
    <row r="952" spans="1:13" x14ac:dyDescent="0.3">
      <c r="A952">
        <v>951</v>
      </c>
      <c r="B952" t="s">
        <v>10019</v>
      </c>
      <c r="C952" t="s">
        <v>5354</v>
      </c>
      <c r="D952" t="s">
        <v>16411</v>
      </c>
      <c r="E952" s="1">
        <f t="shared" si="56"/>
        <v>41271</v>
      </c>
      <c r="F952">
        <f t="shared" si="57"/>
        <v>2012</v>
      </c>
      <c r="G952">
        <f t="shared" si="58"/>
        <v>12</v>
      </c>
      <c r="H952">
        <f t="shared" si="59"/>
        <v>5</v>
      </c>
      <c r="I952" s="1" t="s">
        <v>15622</v>
      </c>
      <c r="J952" s="1" t="s">
        <v>15626</v>
      </c>
      <c r="K952" s="42">
        <v>1</v>
      </c>
      <c r="L952" s="42">
        <v>1</v>
      </c>
      <c r="M952" s="1" t="s">
        <v>15615</v>
      </c>
    </row>
    <row r="953" spans="1:13" x14ac:dyDescent="0.3">
      <c r="A953">
        <v>952</v>
      </c>
      <c r="B953" t="s">
        <v>8167</v>
      </c>
      <c r="C953" t="s">
        <v>7168</v>
      </c>
      <c r="D953" t="s">
        <v>16412</v>
      </c>
      <c r="E953" s="1">
        <f t="shared" si="56"/>
        <v>41272</v>
      </c>
      <c r="F953">
        <f t="shared" si="57"/>
        <v>2012</v>
      </c>
      <c r="G953">
        <f t="shared" si="58"/>
        <v>12</v>
      </c>
      <c r="H953">
        <f t="shared" si="59"/>
        <v>6</v>
      </c>
      <c r="I953" s="1" t="s">
        <v>15622</v>
      </c>
      <c r="J953" s="1" t="s">
        <v>15624</v>
      </c>
      <c r="K953" s="42">
        <v>1</v>
      </c>
      <c r="L953" s="42">
        <v>0.95</v>
      </c>
      <c r="M953" s="1" t="s">
        <v>15616</v>
      </c>
    </row>
    <row r="954" spans="1:13" x14ac:dyDescent="0.3">
      <c r="A954">
        <v>953</v>
      </c>
      <c r="B954" t="s">
        <v>8303</v>
      </c>
      <c r="C954" t="s">
        <v>7033</v>
      </c>
      <c r="D954" t="s">
        <v>16413</v>
      </c>
      <c r="E954" s="1">
        <f t="shared" si="56"/>
        <v>41273</v>
      </c>
      <c r="F954">
        <f t="shared" si="57"/>
        <v>2012</v>
      </c>
      <c r="G954">
        <f t="shared" si="58"/>
        <v>12</v>
      </c>
      <c r="H954">
        <f t="shared" si="59"/>
        <v>7</v>
      </c>
      <c r="I954" s="1" t="s">
        <v>15622</v>
      </c>
      <c r="J954" s="1" t="s">
        <v>15626</v>
      </c>
      <c r="K954" s="42">
        <v>1</v>
      </c>
      <c r="L954" s="42">
        <v>0.86</v>
      </c>
      <c r="M954" s="1" t="s">
        <v>15616</v>
      </c>
    </row>
    <row r="955" spans="1:13" x14ac:dyDescent="0.3">
      <c r="A955">
        <v>954</v>
      </c>
      <c r="B955" t="s">
        <v>9917</v>
      </c>
      <c r="C955" t="s">
        <v>5454</v>
      </c>
      <c r="D955" t="s">
        <v>11875</v>
      </c>
      <c r="E955" s="1">
        <f t="shared" si="56"/>
        <v>41274</v>
      </c>
      <c r="F955">
        <f t="shared" si="57"/>
        <v>2012</v>
      </c>
      <c r="G955">
        <f t="shared" si="58"/>
        <v>12</v>
      </c>
      <c r="H955">
        <f t="shared" si="59"/>
        <v>1</v>
      </c>
      <c r="I955" s="1" t="s">
        <v>15622</v>
      </c>
      <c r="J955" s="1" t="s">
        <v>15626</v>
      </c>
      <c r="K955" s="42">
        <v>1</v>
      </c>
      <c r="L955" s="42">
        <v>0.71</v>
      </c>
      <c r="M955" s="1" t="s">
        <v>15616</v>
      </c>
    </row>
    <row r="956" spans="1:13" x14ac:dyDescent="0.3">
      <c r="A956">
        <v>955</v>
      </c>
      <c r="B956" t="s">
        <v>8368</v>
      </c>
      <c r="C956" t="s">
        <v>6972</v>
      </c>
      <c r="D956" t="s">
        <v>11875</v>
      </c>
      <c r="E956" s="1">
        <f t="shared" si="56"/>
        <v>41274</v>
      </c>
      <c r="F956">
        <f t="shared" si="57"/>
        <v>2012</v>
      </c>
      <c r="G956">
        <f t="shared" si="58"/>
        <v>12</v>
      </c>
      <c r="H956">
        <f t="shared" si="59"/>
        <v>1</v>
      </c>
      <c r="I956" s="1" t="s">
        <v>15625</v>
      </c>
      <c r="J956" s="1" t="s">
        <v>15628</v>
      </c>
      <c r="K956" s="42">
        <v>0.33</v>
      </c>
      <c r="L956" s="42">
        <v>0.89</v>
      </c>
      <c r="M956" s="1" t="s">
        <v>15615</v>
      </c>
    </row>
    <row r="957" spans="1:13" x14ac:dyDescent="0.3">
      <c r="A957">
        <v>956</v>
      </c>
      <c r="B957" t="s">
        <v>11063</v>
      </c>
      <c r="C957" t="s">
        <v>4334</v>
      </c>
      <c r="D957" t="s">
        <v>16414</v>
      </c>
      <c r="E957" s="1">
        <f t="shared" si="56"/>
        <v>41275</v>
      </c>
      <c r="F957">
        <f t="shared" si="57"/>
        <v>2013</v>
      </c>
      <c r="G957">
        <f t="shared" si="58"/>
        <v>1</v>
      </c>
      <c r="H957">
        <f t="shared" si="59"/>
        <v>2</v>
      </c>
      <c r="I957" s="1" t="s">
        <v>15622</v>
      </c>
      <c r="J957" s="1" t="s">
        <v>15623</v>
      </c>
      <c r="K957" s="42">
        <v>1</v>
      </c>
      <c r="L957" s="42">
        <v>1</v>
      </c>
      <c r="M957" s="1" t="s">
        <v>15615</v>
      </c>
    </row>
    <row r="958" spans="1:13" x14ac:dyDescent="0.3">
      <c r="A958">
        <v>957</v>
      </c>
      <c r="B958" t="s">
        <v>11248</v>
      </c>
      <c r="C958" t="s">
        <v>4153</v>
      </c>
      <c r="D958" t="s">
        <v>16415</v>
      </c>
      <c r="E958" s="1">
        <f t="shared" si="56"/>
        <v>41276</v>
      </c>
      <c r="F958">
        <f t="shared" si="57"/>
        <v>2013</v>
      </c>
      <c r="G958">
        <f t="shared" si="58"/>
        <v>1</v>
      </c>
      <c r="H958">
        <f t="shared" si="59"/>
        <v>3</v>
      </c>
      <c r="I958" s="1" t="s">
        <v>15622</v>
      </c>
      <c r="J958" s="1" t="s">
        <v>15628</v>
      </c>
      <c r="K958" s="42">
        <v>0.33</v>
      </c>
      <c r="L958" s="42">
        <v>0.2</v>
      </c>
      <c r="M958" s="1" t="s">
        <v>15615</v>
      </c>
    </row>
    <row r="959" spans="1:13" x14ac:dyDescent="0.3">
      <c r="A959">
        <v>958</v>
      </c>
      <c r="B959" t="s">
        <v>8374</v>
      </c>
      <c r="C959" t="s">
        <v>6966</v>
      </c>
      <c r="D959" t="s">
        <v>16415</v>
      </c>
      <c r="E959" s="1">
        <f t="shared" si="56"/>
        <v>41276</v>
      </c>
      <c r="F959">
        <f t="shared" si="57"/>
        <v>2013</v>
      </c>
      <c r="G959">
        <f t="shared" si="58"/>
        <v>1</v>
      </c>
      <c r="H959">
        <f t="shared" si="59"/>
        <v>3</v>
      </c>
      <c r="I959" s="1" t="s">
        <v>15672</v>
      </c>
      <c r="J959" s="1" t="s">
        <v>15626</v>
      </c>
      <c r="K959" s="42">
        <v>1</v>
      </c>
      <c r="L959" s="42">
        <v>0.99</v>
      </c>
      <c r="M959" s="1" t="s">
        <v>15616</v>
      </c>
    </row>
    <row r="960" spans="1:13" x14ac:dyDescent="0.3">
      <c r="A960">
        <v>959</v>
      </c>
      <c r="B960" t="s">
        <v>10225</v>
      </c>
      <c r="C960" t="s">
        <v>5154</v>
      </c>
      <c r="D960" t="s">
        <v>16416</v>
      </c>
      <c r="E960" s="1">
        <f t="shared" si="56"/>
        <v>41277</v>
      </c>
      <c r="F960">
        <f t="shared" si="57"/>
        <v>2013</v>
      </c>
      <c r="G960">
        <f t="shared" si="58"/>
        <v>1</v>
      </c>
      <c r="H960">
        <f t="shared" si="59"/>
        <v>4</v>
      </c>
      <c r="I960" s="1" t="s">
        <v>15622</v>
      </c>
      <c r="J960" s="1" t="s">
        <v>15623</v>
      </c>
      <c r="K960" s="42">
        <v>1</v>
      </c>
      <c r="L960" s="42">
        <v>0.88</v>
      </c>
      <c r="M960" s="1" t="s">
        <v>15615</v>
      </c>
    </row>
    <row r="961" spans="1:13" x14ac:dyDescent="0.3">
      <c r="A961">
        <v>960</v>
      </c>
      <c r="B961" t="s">
        <v>9341</v>
      </c>
      <c r="C961" t="s">
        <v>6016</v>
      </c>
      <c r="D961" t="s">
        <v>11876</v>
      </c>
      <c r="E961" s="1">
        <f t="shared" si="56"/>
        <v>41278</v>
      </c>
      <c r="F961">
        <f t="shared" si="57"/>
        <v>2013</v>
      </c>
      <c r="G961">
        <f t="shared" si="58"/>
        <v>1</v>
      </c>
      <c r="H961">
        <f t="shared" si="59"/>
        <v>5</v>
      </c>
      <c r="I961" s="1" t="s">
        <v>15622</v>
      </c>
      <c r="J961" s="1" t="s">
        <v>15624</v>
      </c>
      <c r="K961" s="42">
        <v>1</v>
      </c>
      <c r="L961" s="42">
        <v>0.75</v>
      </c>
      <c r="M961" s="1" t="s">
        <v>15616</v>
      </c>
    </row>
    <row r="962" spans="1:13" x14ac:dyDescent="0.3">
      <c r="A962">
        <v>961</v>
      </c>
      <c r="B962" t="s">
        <v>10589</v>
      </c>
      <c r="C962" t="s">
        <v>4796</v>
      </c>
      <c r="D962" t="s">
        <v>16417</v>
      </c>
      <c r="E962" s="1">
        <f t="shared" si="56"/>
        <v>41279</v>
      </c>
      <c r="F962">
        <f t="shared" si="57"/>
        <v>2013</v>
      </c>
      <c r="G962">
        <f t="shared" si="58"/>
        <v>1</v>
      </c>
      <c r="H962">
        <f t="shared" si="59"/>
        <v>6</v>
      </c>
      <c r="I962" s="1" t="s">
        <v>15622</v>
      </c>
      <c r="J962" s="1" t="s">
        <v>15626</v>
      </c>
      <c r="K962" s="42">
        <v>1</v>
      </c>
      <c r="L962" s="42">
        <v>1</v>
      </c>
      <c r="M962" s="1" t="s">
        <v>15616</v>
      </c>
    </row>
    <row r="963" spans="1:13" x14ac:dyDescent="0.3">
      <c r="A963">
        <v>962</v>
      </c>
      <c r="B963" t="s">
        <v>10350</v>
      </c>
      <c r="C963" t="s">
        <v>5029</v>
      </c>
      <c r="D963" t="s">
        <v>16418</v>
      </c>
      <c r="E963" s="1">
        <f t="shared" ref="E963:E1026" si="60">DATE(LEFT(D963,4),MID(D963,5,2),RIGHT(D963,2))</f>
        <v>41281</v>
      </c>
      <c r="F963">
        <f t="shared" ref="F963:F1026" si="61">YEAR(E963)</f>
        <v>2013</v>
      </c>
      <c r="G963">
        <f t="shared" ref="G963:G1026" si="62">MONTH(E963)</f>
        <v>1</v>
      </c>
      <c r="H963">
        <f t="shared" ref="H963:H1026" si="63">WEEKDAY(E963,2)</f>
        <v>1</v>
      </c>
      <c r="I963" s="1" t="s">
        <v>15771</v>
      </c>
      <c r="J963" s="1" t="s">
        <v>15626</v>
      </c>
      <c r="K963" s="42">
        <v>1</v>
      </c>
      <c r="L963" s="42">
        <v>1</v>
      </c>
      <c r="M963" s="1" t="s">
        <v>15616</v>
      </c>
    </row>
    <row r="964" spans="1:13" x14ac:dyDescent="0.3">
      <c r="A964">
        <v>963</v>
      </c>
      <c r="B964" t="s">
        <v>11595</v>
      </c>
      <c r="C964" t="s">
        <v>3810</v>
      </c>
      <c r="D964" t="s">
        <v>16419</v>
      </c>
      <c r="E964" s="1">
        <f t="shared" si="60"/>
        <v>41283</v>
      </c>
      <c r="F964">
        <f t="shared" si="61"/>
        <v>2013</v>
      </c>
      <c r="G964">
        <f t="shared" si="62"/>
        <v>1</v>
      </c>
      <c r="H964">
        <f t="shared" si="63"/>
        <v>3</v>
      </c>
      <c r="I964" s="1" t="s">
        <v>15622</v>
      </c>
      <c r="J964" s="1" t="s">
        <v>15624</v>
      </c>
      <c r="K964" s="42">
        <v>1</v>
      </c>
      <c r="L964" s="42">
        <v>0.79</v>
      </c>
      <c r="M964" s="1" t="s">
        <v>15615</v>
      </c>
    </row>
    <row r="965" spans="1:13" x14ac:dyDescent="0.3">
      <c r="A965">
        <v>964</v>
      </c>
      <c r="B965" t="s">
        <v>8847</v>
      </c>
      <c r="C965" t="s">
        <v>6502</v>
      </c>
      <c r="D965" t="s">
        <v>16420</v>
      </c>
      <c r="E965" s="1">
        <f t="shared" si="60"/>
        <v>41285</v>
      </c>
      <c r="F965">
        <f t="shared" si="61"/>
        <v>2013</v>
      </c>
      <c r="G965">
        <f t="shared" si="62"/>
        <v>1</v>
      </c>
      <c r="H965">
        <f t="shared" si="63"/>
        <v>5</v>
      </c>
      <c r="I965" s="1" t="s">
        <v>15622</v>
      </c>
      <c r="J965" s="1" t="s">
        <v>15628</v>
      </c>
      <c r="K965" s="42">
        <v>0.08</v>
      </c>
      <c r="L965" s="42">
        <v>0.25</v>
      </c>
      <c r="M965" s="1" t="s">
        <v>15615</v>
      </c>
    </row>
    <row r="966" spans="1:13" x14ac:dyDescent="0.3">
      <c r="A966">
        <v>965</v>
      </c>
      <c r="B966" t="s">
        <v>9838</v>
      </c>
      <c r="C966" t="s">
        <v>5531</v>
      </c>
      <c r="D966" t="s">
        <v>16420</v>
      </c>
      <c r="E966" s="1">
        <f t="shared" si="60"/>
        <v>41285</v>
      </c>
      <c r="F966">
        <f t="shared" si="61"/>
        <v>2013</v>
      </c>
      <c r="G966">
        <f t="shared" si="62"/>
        <v>1</v>
      </c>
      <c r="H966">
        <f t="shared" si="63"/>
        <v>5</v>
      </c>
      <c r="I966" s="1" t="s">
        <v>15622</v>
      </c>
      <c r="J966" s="1" t="s">
        <v>15626</v>
      </c>
      <c r="K966" s="42">
        <v>1</v>
      </c>
      <c r="L966" s="42">
        <v>0.98</v>
      </c>
      <c r="M966" s="1" t="s">
        <v>15615</v>
      </c>
    </row>
    <row r="967" spans="1:13" x14ac:dyDescent="0.3">
      <c r="A967">
        <v>966</v>
      </c>
      <c r="B967" t="s">
        <v>10565</v>
      </c>
      <c r="C967" t="s">
        <v>4819</v>
      </c>
      <c r="D967" t="s">
        <v>16420</v>
      </c>
      <c r="E967" s="1">
        <f t="shared" si="60"/>
        <v>41285</v>
      </c>
      <c r="F967">
        <f t="shared" si="61"/>
        <v>2013</v>
      </c>
      <c r="G967">
        <f t="shared" si="62"/>
        <v>1</v>
      </c>
      <c r="H967">
        <f t="shared" si="63"/>
        <v>5</v>
      </c>
      <c r="I967" s="1" t="s">
        <v>15622</v>
      </c>
      <c r="J967" s="1" t="s">
        <v>15624</v>
      </c>
      <c r="K967" s="42">
        <v>1</v>
      </c>
      <c r="L967" s="42">
        <v>0.83</v>
      </c>
      <c r="M967" s="1" t="s">
        <v>15615</v>
      </c>
    </row>
    <row r="968" spans="1:13" x14ac:dyDescent="0.3">
      <c r="A968">
        <v>967</v>
      </c>
      <c r="B968" t="s">
        <v>10463</v>
      </c>
      <c r="C968" t="s">
        <v>4918</v>
      </c>
      <c r="D968" t="s">
        <v>16420</v>
      </c>
      <c r="E968" s="1">
        <f t="shared" si="60"/>
        <v>41285</v>
      </c>
      <c r="F968">
        <f t="shared" si="61"/>
        <v>2013</v>
      </c>
      <c r="G968">
        <f t="shared" si="62"/>
        <v>1</v>
      </c>
      <c r="H968">
        <f t="shared" si="63"/>
        <v>5</v>
      </c>
      <c r="I968" s="1" t="s">
        <v>15622</v>
      </c>
      <c r="J968" s="1" t="s">
        <v>15628</v>
      </c>
      <c r="K968" s="42">
        <v>0</v>
      </c>
      <c r="L968" s="42">
        <v>0.85</v>
      </c>
      <c r="M968" s="1" t="s">
        <v>15616</v>
      </c>
    </row>
    <row r="969" spans="1:13" x14ac:dyDescent="0.3">
      <c r="A969">
        <v>968</v>
      </c>
      <c r="B969" t="s">
        <v>8905</v>
      </c>
      <c r="C969" t="s">
        <v>6447</v>
      </c>
      <c r="D969" t="s">
        <v>16421</v>
      </c>
      <c r="E969" s="1">
        <f t="shared" si="60"/>
        <v>41286</v>
      </c>
      <c r="F969">
        <f t="shared" si="61"/>
        <v>2013</v>
      </c>
      <c r="G969">
        <f t="shared" si="62"/>
        <v>1</v>
      </c>
      <c r="H969">
        <f t="shared" si="63"/>
        <v>6</v>
      </c>
      <c r="I969" s="1" t="s">
        <v>15622</v>
      </c>
      <c r="J969" s="1" t="s">
        <v>15624</v>
      </c>
      <c r="K969" s="42">
        <v>1</v>
      </c>
      <c r="L969" s="42">
        <v>0.9</v>
      </c>
      <c r="M969" s="1" t="s">
        <v>15616</v>
      </c>
    </row>
    <row r="970" spans="1:13" x14ac:dyDescent="0.3">
      <c r="A970">
        <v>969</v>
      </c>
      <c r="B970" t="s">
        <v>9095</v>
      </c>
      <c r="C970" t="s">
        <v>6258</v>
      </c>
      <c r="D970" t="s">
        <v>16421</v>
      </c>
      <c r="E970" s="1">
        <f t="shared" si="60"/>
        <v>41286</v>
      </c>
      <c r="F970">
        <f t="shared" si="61"/>
        <v>2013</v>
      </c>
      <c r="G970">
        <f t="shared" si="62"/>
        <v>1</v>
      </c>
      <c r="H970">
        <f t="shared" si="63"/>
        <v>6</v>
      </c>
      <c r="I970" s="1" t="s">
        <v>15622</v>
      </c>
      <c r="J970" s="1" t="s">
        <v>15623</v>
      </c>
      <c r="K970" s="42">
        <v>1</v>
      </c>
      <c r="L970" s="42">
        <v>0.4</v>
      </c>
      <c r="M970" s="1" t="s">
        <v>15615</v>
      </c>
    </row>
    <row r="971" spans="1:13" x14ac:dyDescent="0.3">
      <c r="A971">
        <v>970</v>
      </c>
      <c r="B971" t="s">
        <v>8481</v>
      </c>
      <c r="C971" t="s">
        <v>6863</v>
      </c>
      <c r="D971" t="s">
        <v>16421</v>
      </c>
      <c r="E971" s="1">
        <f t="shared" si="60"/>
        <v>41286</v>
      </c>
      <c r="F971">
        <f t="shared" si="61"/>
        <v>2013</v>
      </c>
      <c r="G971">
        <f t="shared" si="62"/>
        <v>1</v>
      </c>
      <c r="H971">
        <f t="shared" si="63"/>
        <v>6</v>
      </c>
      <c r="I971" s="1" t="s">
        <v>15622</v>
      </c>
      <c r="J971" s="1" t="s">
        <v>15623</v>
      </c>
      <c r="K971" s="42">
        <v>0.5</v>
      </c>
      <c r="L971" s="42">
        <v>0.44</v>
      </c>
      <c r="M971" s="1" t="s">
        <v>15615</v>
      </c>
    </row>
    <row r="972" spans="1:13" x14ac:dyDescent="0.3">
      <c r="A972">
        <v>971</v>
      </c>
      <c r="B972" t="s">
        <v>7954</v>
      </c>
      <c r="C972" t="s">
        <v>7377</v>
      </c>
      <c r="D972" t="s">
        <v>16422</v>
      </c>
      <c r="E972" s="1">
        <f t="shared" si="60"/>
        <v>41288</v>
      </c>
      <c r="F972">
        <f t="shared" si="61"/>
        <v>2013</v>
      </c>
      <c r="G972">
        <f t="shared" si="62"/>
        <v>1</v>
      </c>
      <c r="H972">
        <f t="shared" si="63"/>
        <v>1</v>
      </c>
      <c r="I972" s="1" t="s">
        <v>15622</v>
      </c>
      <c r="J972" s="1" t="s">
        <v>15626</v>
      </c>
      <c r="K972" s="42">
        <v>1</v>
      </c>
      <c r="L972" s="42">
        <v>1</v>
      </c>
      <c r="M972" s="1" t="s">
        <v>15616</v>
      </c>
    </row>
    <row r="973" spans="1:13" x14ac:dyDescent="0.3">
      <c r="A973">
        <v>972</v>
      </c>
      <c r="B973" t="s">
        <v>9039</v>
      </c>
      <c r="C973" t="s">
        <v>6314</v>
      </c>
      <c r="D973" t="s">
        <v>16422</v>
      </c>
      <c r="E973" s="1">
        <f t="shared" si="60"/>
        <v>41288</v>
      </c>
      <c r="F973">
        <f t="shared" si="61"/>
        <v>2013</v>
      </c>
      <c r="G973">
        <f t="shared" si="62"/>
        <v>1</v>
      </c>
      <c r="H973">
        <f t="shared" si="63"/>
        <v>1</v>
      </c>
      <c r="I973" s="1" t="s">
        <v>15622</v>
      </c>
      <c r="J973" s="1" t="s">
        <v>15623</v>
      </c>
      <c r="K973" s="42">
        <v>1</v>
      </c>
      <c r="L973" s="42">
        <v>0.83</v>
      </c>
      <c r="M973" s="1" t="s">
        <v>15615</v>
      </c>
    </row>
    <row r="974" spans="1:13" x14ac:dyDescent="0.3">
      <c r="A974">
        <v>973</v>
      </c>
      <c r="B974" t="s">
        <v>11451</v>
      </c>
      <c r="C974" t="s">
        <v>3950</v>
      </c>
      <c r="D974" t="s">
        <v>16422</v>
      </c>
      <c r="E974" s="1">
        <f t="shared" si="60"/>
        <v>41288</v>
      </c>
      <c r="F974">
        <f t="shared" si="61"/>
        <v>2013</v>
      </c>
      <c r="G974">
        <f t="shared" si="62"/>
        <v>1</v>
      </c>
      <c r="H974">
        <f t="shared" si="63"/>
        <v>1</v>
      </c>
      <c r="I974" s="1" t="s">
        <v>15622</v>
      </c>
      <c r="J974" s="1" t="s">
        <v>15626</v>
      </c>
      <c r="K974" s="42">
        <v>1</v>
      </c>
      <c r="L974" s="42">
        <v>1</v>
      </c>
      <c r="M974" s="1" t="s">
        <v>15616</v>
      </c>
    </row>
    <row r="975" spans="1:13" x14ac:dyDescent="0.3">
      <c r="A975">
        <v>974</v>
      </c>
      <c r="B975" t="s">
        <v>7726</v>
      </c>
      <c r="C975" t="s">
        <v>7594</v>
      </c>
      <c r="D975" t="s">
        <v>16423</v>
      </c>
      <c r="E975" s="1">
        <f t="shared" si="60"/>
        <v>41289</v>
      </c>
      <c r="F975">
        <f t="shared" si="61"/>
        <v>2013</v>
      </c>
      <c r="G975">
        <f t="shared" si="62"/>
        <v>1</v>
      </c>
      <c r="H975">
        <f t="shared" si="63"/>
        <v>2</v>
      </c>
      <c r="I975" s="1" t="s">
        <v>15622</v>
      </c>
      <c r="J975" s="1" t="s">
        <v>15626</v>
      </c>
      <c r="K975" s="42">
        <v>1</v>
      </c>
      <c r="L975" s="42">
        <v>0.5</v>
      </c>
      <c r="M975" s="1" t="s">
        <v>15615</v>
      </c>
    </row>
    <row r="976" spans="1:13" x14ac:dyDescent="0.3">
      <c r="A976">
        <v>975</v>
      </c>
      <c r="B976" t="s">
        <v>8941</v>
      </c>
      <c r="C976" t="s">
        <v>6412</v>
      </c>
      <c r="D976" t="s">
        <v>16424</v>
      </c>
      <c r="E976" s="1">
        <f t="shared" si="60"/>
        <v>41292</v>
      </c>
      <c r="F976">
        <f t="shared" si="61"/>
        <v>2013</v>
      </c>
      <c r="G976">
        <f t="shared" si="62"/>
        <v>1</v>
      </c>
      <c r="H976">
        <f t="shared" si="63"/>
        <v>5</v>
      </c>
      <c r="I976" s="1" t="s">
        <v>15622</v>
      </c>
      <c r="J976" s="1" t="s">
        <v>15624</v>
      </c>
      <c r="K976" s="42">
        <v>1</v>
      </c>
      <c r="L976" s="42">
        <v>1</v>
      </c>
      <c r="M976" s="1" t="s">
        <v>15616</v>
      </c>
    </row>
    <row r="977" spans="1:13" x14ac:dyDescent="0.3">
      <c r="A977">
        <v>976</v>
      </c>
      <c r="B977" t="s">
        <v>9482</v>
      </c>
      <c r="C977" t="s">
        <v>5877</v>
      </c>
      <c r="D977" t="s">
        <v>16425</v>
      </c>
      <c r="E977" s="1">
        <f t="shared" si="60"/>
        <v>41293</v>
      </c>
      <c r="F977">
        <f t="shared" si="61"/>
        <v>2013</v>
      </c>
      <c r="G977">
        <f t="shared" si="62"/>
        <v>1</v>
      </c>
      <c r="H977">
        <f t="shared" si="63"/>
        <v>6</v>
      </c>
      <c r="I977" s="1" t="s">
        <v>15622</v>
      </c>
      <c r="J977" s="1" t="s">
        <v>15626</v>
      </c>
      <c r="K977" s="42">
        <v>1</v>
      </c>
      <c r="L977" s="42">
        <v>0.81</v>
      </c>
      <c r="M977" s="1" t="s">
        <v>15616</v>
      </c>
    </row>
    <row r="978" spans="1:13" x14ac:dyDescent="0.3">
      <c r="A978">
        <v>977</v>
      </c>
      <c r="B978" t="s">
        <v>8898</v>
      </c>
      <c r="C978" t="s">
        <v>6454</v>
      </c>
      <c r="D978" t="s">
        <v>16426</v>
      </c>
      <c r="E978" s="1">
        <f t="shared" si="60"/>
        <v>41296</v>
      </c>
      <c r="F978">
        <f t="shared" si="61"/>
        <v>2013</v>
      </c>
      <c r="G978">
        <f t="shared" si="62"/>
        <v>1</v>
      </c>
      <c r="H978">
        <f t="shared" si="63"/>
        <v>2</v>
      </c>
      <c r="I978" s="1" t="s">
        <v>15622</v>
      </c>
      <c r="J978" s="1" t="s">
        <v>15624</v>
      </c>
      <c r="K978" s="42">
        <v>1</v>
      </c>
      <c r="L978" s="42">
        <v>1</v>
      </c>
      <c r="M978" s="1" t="s">
        <v>15615</v>
      </c>
    </row>
    <row r="979" spans="1:13" x14ac:dyDescent="0.3">
      <c r="A979">
        <v>978</v>
      </c>
      <c r="B979" t="s">
        <v>9986</v>
      </c>
      <c r="C979" t="s">
        <v>5387</v>
      </c>
      <c r="D979" t="s">
        <v>16426</v>
      </c>
      <c r="E979" s="1">
        <f t="shared" si="60"/>
        <v>41296</v>
      </c>
      <c r="F979">
        <f t="shared" si="61"/>
        <v>2013</v>
      </c>
      <c r="G979">
        <f t="shared" si="62"/>
        <v>1</v>
      </c>
      <c r="H979">
        <f t="shared" si="63"/>
        <v>2</v>
      </c>
      <c r="I979" s="1" t="s">
        <v>15622</v>
      </c>
      <c r="J979" s="1" t="s">
        <v>15624</v>
      </c>
      <c r="K979" s="42">
        <v>1</v>
      </c>
      <c r="L979" s="42">
        <v>0.89</v>
      </c>
      <c r="M979" s="1" t="s">
        <v>15616</v>
      </c>
    </row>
    <row r="980" spans="1:13" x14ac:dyDescent="0.3">
      <c r="A980">
        <v>979</v>
      </c>
      <c r="B980" t="s">
        <v>11752</v>
      </c>
      <c r="C980" t="s">
        <v>3657</v>
      </c>
      <c r="D980" t="s">
        <v>16427</v>
      </c>
      <c r="E980" s="1">
        <f t="shared" si="60"/>
        <v>41297</v>
      </c>
      <c r="F980">
        <f t="shared" si="61"/>
        <v>2013</v>
      </c>
      <c r="G980">
        <f t="shared" si="62"/>
        <v>1</v>
      </c>
      <c r="H980">
        <f t="shared" si="63"/>
        <v>3</v>
      </c>
      <c r="I980" s="1" t="s">
        <v>15622</v>
      </c>
      <c r="J980" s="1" t="s">
        <v>15623</v>
      </c>
      <c r="K980" s="42">
        <v>1</v>
      </c>
      <c r="L980" s="42">
        <v>0.86</v>
      </c>
      <c r="M980" s="1" t="s">
        <v>15616</v>
      </c>
    </row>
    <row r="981" spans="1:13" x14ac:dyDescent="0.3">
      <c r="A981">
        <v>980</v>
      </c>
      <c r="B981" t="s">
        <v>11761</v>
      </c>
      <c r="C981" t="s">
        <v>3649</v>
      </c>
      <c r="D981" t="s">
        <v>16427</v>
      </c>
      <c r="E981" s="1">
        <f t="shared" si="60"/>
        <v>41297</v>
      </c>
      <c r="F981">
        <f t="shared" si="61"/>
        <v>2013</v>
      </c>
      <c r="G981">
        <f t="shared" si="62"/>
        <v>1</v>
      </c>
      <c r="H981">
        <f t="shared" si="63"/>
        <v>3</v>
      </c>
      <c r="I981" s="1" t="s">
        <v>15622</v>
      </c>
      <c r="J981" s="1" t="s">
        <v>15623</v>
      </c>
      <c r="K981" s="42">
        <v>0.67</v>
      </c>
      <c r="L981" s="42">
        <v>0.92</v>
      </c>
      <c r="M981" s="1" t="s">
        <v>15615</v>
      </c>
    </row>
    <row r="982" spans="1:13" x14ac:dyDescent="0.3">
      <c r="A982">
        <v>981</v>
      </c>
      <c r="B982" t="s">
        <v>11008</v>
      </c>
      <c r="C982" t="s">
        <v>4389</v>
      </c>
      <c r="D982" t="s">
        <v>16428</v>
      </c>
      <c r="E982" s="1">
        <f t="shared" si="60"/>
        <v>41298</v>
      </c>
      <c r="F982">
        <f t="shared" si="61"/>
        <v>2013</v>
      </c>
      <c r="G982">
        <f t="shared" si="62"/>
        <v>1</v>
      </c>
      <c r="H982">
        <f t="shared" si="63"/>
        <v>4</v>
      </c>
      <c r="I982" s="1" t="s">
        <v>15796</v>
      </c>
      <c r="J982" s="1" t="s">
        <v>15623</v>
      </c>
      <c r="K982" s="42">
        <v>1</v>
      </c>
      <c r="L982" s="42">
        <v>0.67</v>
      </c>
      <c r="M982" s="1" t="s">
        <v>15615</v>
      </c>
    </row>
    <row r="983" spans="1:13" x14ac:dyDescent="0.3">
      <c r="A983">
        <v>982</v>
      </c>
      <c r="B983" t="s">
        <v>11473</v>
      </c>
      <c r="C983" t="s">
        <v>3929</v>
      </c>
      <c r="D983" t="s">
        <v>16428</v>
      </c>
      <c r="E983" s="1">
        <f t="shared" si="60"/>
        <v>41298</v>
      </c>
      <c r="F983">
        <f t="shared" si="61"/>
        <v>2013</v>
      </c>
      <c r="G983">
        <f t="shared" si="62"/>
        <v>1</v>
      </c>
      <c r="H983">
        <f t="shared" si="63"/>
        <v>4</v>
      </c>
      <c r="I983" s="1" t="s">
        <v>15622</v>
      </c>
      <c r="J983" s="1" t="s">
        <v>15626</v>
      </c>
      <c r="K983" s="42">
        <v>1</v>
      </c>
      <c r="L983" s="42">
        <v>1</v>
      </c>
      <c r="M983" s="1" t="s">
        <v>15615</v>
      </c>
    </row>
    <row r="984" spans="1:13" x14ac:dyDescent="0.3">
      <c r="A984">
        <v>983</v>
      </c>
      <c r="B984" t="s">
        <v>10629</v>
      </c>
      <c r="C984" t="s">
        <v>4757</v>
      </c>
      <c r="D984" t="s">
        <v>16429</v>
      </c>
      <c r="E984" s="1">
        <f t="shared" si="60"/>
        <v>41299</v>
      </c>
      <c r="F984">
        <f t="shared" si="61"/>
        <v>2013</v>
      </c>
      <c r="G984">
        <f t="shared" si="62"/>
        <v>1</v>
      </c>
      <c r="H984">
        <f t="shared" si="63"/>
        <v>5</v>
      </c>
      <c r="I984" s="1" t="s">
        <v>15622</v>
      </c>
      <c r="J984" s="1" t="s">
        <v>15623</v>
      </c>
      <c r="K984" s="42">
        <v>1</v>
      </c>
      <c r="L984" s="42">
        <v>0.84</v>
      </c>
      <c r="M984" s="1" t="s">
        <v>15615</v>
      </c>
    </row>
    <row r="985" spans="1:13" x14ac:dyDescent="0.3">
      <c r="A985">
        <v>984</v>
      </c>
      <c r="B985" t="s">
        <v>8339</v>
      </c>
      <c r="C985" t="s">
        <v>6998</v>
      </c>
      <c r="D985" t="s">
        <v>16429</v>
      </c>
      <c r="E985" s="1">
        <f t="shared" si="60"/>
        <v>41299</v>
      </c>
      <c r="F985">
        <f t="shared" si="61"/>
        <v>2013</v>
      </c>
      <c r="G985">
        <f t="shared" si="62"/>
        <v>1</v>
      </c>
      <c r="H985">
        <f t="shared" si="63"/>
        <v>5</v>
      </c>
      <c r="I985" s="1" t="s">
        <v>15622</v>
      </c>
      <c r="J985" s="1" t="s">
        <v>15624</v>
      </c>
      <c r="K985" s="42">
        <v>1</v>
      </c>
      <c r="L985" s="42">
        <v>0.75</v>
      </c>
      <c r="M985" s="1" t="s">
        <v>15616</v>
      </c>
    </row>
    <row r="986" spans="1:13" x14ac:dyDescent="0.3">
      <c r="A986">
        <v>985</v>
      </c>
      <c r="B986" t="s">
        <v>10885</v>
      </c>
      <c r="C986" t="s">
        <v>4509</v>
      </c>
      <c r="D986" t="s">
        <v>16430</v>
      </c>
      <c r="E986" s="1">
        <f t="shared" si="60"/>
        <v>41300</v>
      </c>
      <c r="F986">
        <f t="shared" si="61"/>
        <v>2013</v>
      </c>
      <c r="G986">
        <f t="shared" si="62"/>
        <v>1</v>
      </c>
      <c r="H986">
        <f t="shared" si="63"/>
        <v>6</v>
      </c>
      <c r="I986" s="1" t="s">
        <v>15622</v>
      </c>
      <c r="J986" s="1" t="s">
        <v>15626</v>
      </c>
      <c r="K986" s="42">
        <v>1</v>
      </c>
      <c r="L986" s="42">
        <v>0.67</v>
      </c>
      <c r="M986" s="1" t="s">
        <v>15615</v>
      </c>
    </row>
    <row r="987" spans="1:13" x14ac:dyDescent="0.3">
      <c r="A987">
        <v>986</v>
      </c>
      <c r="B987" t="s">
        <v>8875</v>
      </c>
      <c r="C987" t="s">
        <v>6475</v>
      </c>
      <c r="D987" t="s">
        <v>16431</v>
      </c>
      <c r="E987" s="1">
        <f t="shared" si="60"/>
        <v>41302</v>
      </c>
      <c r="F987">
        <f t="shared" si="61"/>
        <v>2013</v>
      </c>
      <c r="G987">
        <f t="shared" si="62"/>
        <v>1</v>
      </c>
      <c r="H987">
        <f t="shared" si="63"/>
        <v>1</v>
      </c>
      <c r="I987" s="1" t="s">
        <v>15622</v>
      </c>
      <c r="J987" s="1" t="s">
        <v>15628</v>
      </c>
      <c r="K987" s="42">
        <v>0</v>
      </c>
      <c r="L987" s="42">
        <v>0.5</v>
      </c>
      <c r="M987" s="1" t="s">
        <v>15615</v>
      </c>
    </row>
    <row r="988" spans="1:13" x14ac:dyDescent="0.3">
      <c r="A988">
        <v>987</v>
      </c>
      <c r="B988" t="s">
        <v>10832</v>
      </c>
      <c r="C988" t="s">
        <v>4561</v>
      </c>
      <c r="D988" t="s">
        <v>16432</v>
      </c>
      <c r="E988" s="1">
        <f t="shared" si="60"/>
        <v>41303</v>
      </c>
      <c r="F988">
        <f t="shared" si="61"/>
        <v>2013</v>
      </c>
      <c r="G988">
        <f t="shared" si="62"/>
        <v>1</v>
      </c>
      <c r="H988">
        <f t="shared" si="63"/>
        <v>2</v>
      </c>
      <c r="I988" s="1" t="s">
        <v>15622</v>
      </c>
      <c r="J988" s="1" t="s">
        <v>15626</v>
      </c>
      <c r="K988" s="42">
        <v>1</v>
      </c>
      <c r="L988" s="42">
        <v>0.98</v>
      </c>
      <c r="M988" s="1" t="s">
        <v>15616</v>
      </c>
    </row>
    <row r="989" spans="1:13" x14ac:dyDescent="0.3">
      <c r="A989">
        <v>988</v>
      </c>
      <c r="B989" t="s">
        <v>11751</v>
      </c>
      <c r="C989" t="s">
        <v>3658</v>
      </c>
      <c r="D989" t="s">
        <v>16433</v>
      </c>
      <c r="E989" s="1">
        <f t="shared" si="60"/>
        <v>41304</v>
      </c>
      <c r="F989">
        <f t="shared" si="61"/>
        <v>2013</v>
      </c>
      <c r="G989">
        <f t="shared" si="62"/>
        <v>1</v>
      </c>
      <c r="H989">
        <f t="shared" si="63"/>
        <v>3</v>
      </c>
      <c r="I989" s="1" t="s">
        <v>15622</v>
      </c>
      <c r="J989" s="1" t="s">
        <v>15626</v>
      </c>
      <c r="K989" s="42">
        <v>0.83</v>
      </c>
      <c r="L989" s="42">
        <v>0.97</v>
      </c>
      <c r="M989" s="1" t="s">
        <v>15615</v>
      </c>
    </row>
    <row r="990" spans="1:13" x14ac:dyDescent="0.3">
      <c r="A990">
        <v>989</v>
      </c>
      <c r="B990" t="s">
        <v>7729</v>
      </c>
      <c r="C990" t="s">
        <v>7591</v>
      </c>
      <c r="D990" t="s">
        <v>16433</v>
      </c>
      <c r="E990" s="1">
        <f t="shared" si="60"/>
        <v>41304</v>
      </c>
      <c r="F990">
        <f t="shared" si="61"/>
        <v>2013</v>
      </c>
      <c r="G990">
        <f t="shared" si="62"/>
        <v>1</v>
      </c>
      <c r="H990">
        <f t="shared" si="63"/>
        <v>3</v>
      </c>
      <c r="I990" s="1" t="s">
        <v>15622</v>
      </c>
      <c r="J990" s="1" t="s">
        <v>15624</v>
      </c>
      <c r="K990" s="42">
        <v>1</v>
      </c>
      <c r="L990" s="42">
        <v>0.5</v>
      </c>
      <c r="M990" s="1" t="s">
        <v>15615</v>
      </c>
    </row>
    <row r="991" spans="1:13" x14ac:dyDescent="0.3">
      <c r="A991">
        <v>990</v>
      </c>
      <c r="B991" t="s">
        <v>10475</v>
      </c>
      <c r="C991" t="s">
        <v>4908</v>
      </c>
      <c r="D991" t="s">
        <v>16434</v>
      </c>
      <c r="E991" s="1">
        <f t="shared" si="60"/>
        <v>41307</v>
      </c>
      <c r="F991">
        <f t="shared" si="61"/>
        <v>2013</v>
      </c>
      <c r="G991">
        <f t="shared" si="62"/>
        <v>2</v>
      </c>
      <c r="H991">
        <f t="shared" si="63"/>
        <v>6</v>
      </c>
      <c r="I991" s="1" t="s">
        <v>15622</v>
      </c>
      <c r="J991" s="1" t="s">
        <v>15626</v>
      </c>
      <c r="K991" s="42">
        <v>1</v>
      </c>
      <c r="L991" s="42">
        <v>1</v>
      </c>
      <c r="M991" s="1" t="s">
        <v>15616</v>
      </c>
    </row>
    <row r="992" spans="1:13" x14ac:dyDescent="0.3">
      <c r="A992">
        <v>991</v>
      </c>
      <c r="B992" t="s">
        <v>11100</v>
      </c>
      <c r="C992" t="s">
        <v>4298</v>
      </c>
      <c r="D992" t="s">
        <v>16434</v>
      </c>
      <c r="E992" s="1">
        <f t="shared" si="60"/>
        <v>41307</v>
      </c>
      <c r="F992">
        <f t="shared" si="61"/>
        <v>2013</v>
      </c>
      <c r="G992">
        <f t="shared" si="62"/>
        <v>2</v>
      </c>
      <c r="H992">
        <f t="shared" si="63"/>
        <v>6</v>
      </c>
      <c r="I992" s="1" t="s">
        <v>15642</v>
      </c>
      <c r="J992" s="1" t="s">
        <v>15626</v>
      </c>
      <c r="K992" s="42">
        <v>1</v>
      </c>
      <c r="L992" s="42">
        <v>0.99</v>
      </c>
      <c r="M992" s="1" t="s">
        <v>15616</v>
      </c>
    </row>
    <row r="993" spans="1:13" x14ac:dyDescent="0.3">
      <c r="A993">
        <v>992</v>
      </c>
      <c r="B993" t="s">
        <v>9611</v>
      </c>
      <c r="C993" t="s">
        <v>5752</v>
      </c>
      <c r="D993" t="s">
        <v>16435</v>
      </c>
      <c r="E993" s="1">
        <f t="shared" si="60"/>
        <v>41308</v>
      </c>
      <c r="F993">
        <f t="shared" si="61"/>
        <v>2013</v>
      </c>
      <c r="G993">
        <f t="shared" si="62"/>
        <v>2</v>
      </c>
      <c r="H993">
        <f t="shared" si="63"/>
        <v>7</v>
      </c>
      <c r="I993" s="1" t="s">
        <v>15625</v>
      </c>
      <c r="J993" s="1" t="s">
        <v>15628</v>
      </c>
      <c r="K993" s="42">
        <v>0</v>
      </c>
      <c r="L993" s="42">
        <v>0</v>
      </c>
      <c r="M993" s="1" t="s">
        <v>15615</v>
      </c>
    </row>
    <row r="994" spans="1:13" x14ac:dyDescent="0.3">
      <c r="A994">
        <v>993</v>
      </c>
      <c r="B994" t="s">
        <v>7956</v>
      </c>
      <c r="C994" t="s">
        <v>7375</v>
      </c>
      <c r="D994" t="s">
        <v>16436</v>
      </c>
      <c r="E994" s="1">
        <f t="shared" si="60"/>
        <v>41309</v>
      </c>
      <c r="F994">
        <f t="shared" si="61"/>
        <v>2013</v>
      </c>
      <c r="G994">
        <f t="shared" si="62"/>
        <v>2</v>
      </c>
      <c r="H994">
        <f t="shared" si="63"/>
        <v>1</v>
      </c>
      <c r="I994" s="1" t="s">
        <v>15622</v>
      </c>
      <c r="J994" s="1" t="s">
        <v>15626</v>
      </c>
      <c r="K994" s="42">
        <v>1</v>
      </c>
      <c r="L994" s="42">
        <v>0.85</v>
      </c>
      <c r="M994" s="1" t="s">
        <v>15615</v>
      </c>
    </row>
    <row r="995" spans="1:13" x14ac:dyDescent="0.3">
      <c r="A995">
        <v>994</v>
      </c>
      <c r="B995" t="s">
        <v>10163</v>
      </c>
      <c r="C995" t="s">
        <v>5215</v>
      </c>
      <c r="D995" t="s">
        <v>16436</v>
      </c>
      <c r="E995" s="1">
        <f t="shared" si="60"/>
        <v>41309</v>
      </c>
      <c r="F995">
        <f t="shared" si="61"/>
        <v>2013</v>
      </c>
      <c r="G995">
        <f t="shared" si="62"/>
        <v>2</v>
      </c>
      <c r="H995">
        <f t="shared" si="63"/>
        <v>1</v>
      </c>
      <c r="I995" s="1" t="s">
        <v>15622</v>
      </c>
      <c r="J995" s="1" t="s">
        <v>15624</v>
      </c>
      <c r="K995" s="42">
        <v>1</v>
      </c>
      <c r="L995" s="42">
        <v>0</v>
      </c>
      <c r="M995" s="1" t="s">
        <v>15615</v>
      </c>
    </row>
    <row r="996" spans="1:13" x14ac:dyDescent="0.3">
      <c r="A996">
        <v>995</v>
      </c>
      <c r="B996" t="s">
        <v>8740</v>
      </c>
      <c r="C996" t="s">
        <v>6608</v>
      </c>
      <c r="D996" t="s">
        <v>16437</v>
      </c>
      <c r="E996" s="1">
        <f t="shared" si="60"/>
        <v>41310</v>
      </c>
      <c r="F996">
        <f t="shared" si="61"/>
        <v>2013</v>
      </c>
      <c r="G996">
        <f t="shared" si="62"/>
        <v>2</v>
      </c>
      <c r="H996">
        <f t="shared" si="63"/>
        <v>2</v>
      </c>
      <c r="I996" s="1" t="s">
        <v>15622</v>
      </c>
      <c r="J996" s="1" t="s">
        <v>15626</v>
      </c>
      <c r="K996" s="42">
        <v>1</v>
      </c>
      <c r="L996" s="42">
        <v>0.99</v>
      </c>
      <c r="M996" s="1" t="s">
        <v>15616</v>
      </c>
    </row>
    <row r="997" spans="1:13" x14ac:dyDescent="0.3">
      <c r="A997">
        <v>996</v>
      </c>
      <c r="B997" t="s">
        <v>7847</v>
      </c>
      <c r="C997" t="s">
        <v>7478</v>
      </c>
      <c r="D997" t="s">
        <v>16437</v>
      </c>
      <c r="E997" s="1">
        <f t="shared" si="60"/>
        <v>41310</v>
      </c>
      <c r="F997">
        <f t="shared" si="61"/>
        <v>2013</v>
      </c>
      <c r="G997">
        <f t="shared" si="62"/>
        <v>2</v>
      </c>
      <c r="H997">
        <f t="shared" si="63"/>
        <v>2</v>
      </c>
      <c r="I997" s="1" t="s">
        <v>15622</v>
      </c>
      <c r="J997" s="1" t="s">
        <v>15624</v>
      </c>
      <c r="K997" s="42">
        <v>1</v>
      </c>
      <c r="L997" s="42">
        <v>0.73</v>
      </c>
      <c r="M997" s="1" t="s">
        <v>15616</v>
      </c>
    </row>
    <row r="998" spans="1:13" x14ac:dyDescent="0.3">
      <c r="A998">
        <v>997</v>
      </c>
      <c r="B998" t="s">
        <v>8363</v>
      </c>
      <c r="C998" t="s">
        <v>6977</v>
      </c>
      <c r="D998" t="s">
        <v>16438</v>
      </c>
      <c r="E998" s="1">
        <f t="shared" si="60"/>
        <v>41311</v>
      </c>
      <c r="F998">
        <f t="shared" si="61"/>
        <v>2013</v>
      </c>
      <c r="G998">
        <f t="shared" si="62"/>
        <v>2</v>
      </c>
      <c r="H998">
        <f t="shared" si="63"/>
        <v>3</v>
      </c>
      <c r="I998" s="1" t="s">
        <v>15622</v>
      </c>
      <c r="J998" s="1" t="s">
        <v>15626</v>
      </c>
      <c r="K998" s="42">
        <v>1</v>
      </c>
      <c r="L998" s="42">
        <v>1</v>
      </c>
      <c r="M998" s="1" t="s">
        <v>15615</v>
      </c>
    </row>
    <row r="999" spans="1:13" x14ac:dyDescent="0.3">
      <c r="A999">
        <v>998</v>
      </c>
      <c r="B999" t="s">
        <v>10425</v>
      </c>
      <c r="C999" t="s">
        <v>4955</v>
      </c>
      <c r="D999" t="s">
        <v>16439</v>
      </c>
      <c r="E999" s="1">
        <f t="shared" si="60"/>
        <v>41312</v>
      </c>
      <c r="F999">
        <f t="shared" si="61"/>
        <v>2013</v>
      </c>
      <c r="G999">
        <f t="shared" si="62"/>
        <v>2</v>
      </c>
      <c r="H999">
        <f t="shared" si="63"/>
        <v>4</v>
      </c>
      <c r="I999" s="1" t="s">
        <v>15622</v>
      </c>
      <c r="J999" s="1" t="s">
        <v>15624</v>
      </c>
      <c r="K999" s="42">
        <v>1</v>
      </c>
      <c r="L999" s="42">
        <v>0.94</v>
      </c>
      <c r="M999" s="1" t="s">
        <v>15616</v>
      </c>
    </row>
    <row r="1000" spans="1:13" x14ac:dyDescent="0.3">
      <c r="A1000">
        <v>999</v>
      </c>
      <c r="B1000" t="s">
        <v>8588</v>
      </c>
      <c r="C1000" t="s">
        <v>6759</v>
      </c>
      <c r="D1000" t="s">
        <v>16439</v>
      </c>
      <c r="E1000" s="1">
        <f t="shared" si="60"/>
        <v>41312</v>
      </c>
      <c r="F1000">
        <f t="shared" si="61"/>
        <v>2013</v>
      </c>
      <c r="G1000">
        <f t="shared" si="62"/>
        <v>2</v>
      </c>
      <c r="H1000">
        <f t="shared" si="63"/>
        <v>4</v>
      </c>
      <c r="I1000" s="1" t="s">
        <v>15622</v>
      </c>
      <c r="J1000" s="1" t="s">
        <v>15626</v>
      </c>
      <c r="K1000" s="42">
        <v>1</v>
      </c>
      <c r="L1000" s="42">
        <v>1</v>
      </c>
      <c r="M1000" s="1" t="s">
        <v>15616</v>
      </c>
    </row>
    <row r="1001" spans="1:13" x14ac:dyDescent="0.3">
      <c r="A1001">
        <v>1000</v>
      </c>
      <c r="B1001" t="s">
        <v>8417</v>
      </c>
      <c r="C1001" t="s">
        <v>6925</v>
      </c>
      <c r="D1001" t="s">
        <v>16440</v>
      </c>
      <c r="E1001" s="1">
        <f t="shared" si="60"/>
        <v>41313</v>
      </c>
      <c r="F1001">
        <f t="shared" si="61"/>
        <v>2013</v>
      </c>
      <c r="G1001">
        <f t="shared" si="62"/>
        <v>2</v>
      </c>
      <c r="H1001">
        <f t="shared" si="63"/>
        <v>5</v>
      </c>
      <c r="I1001" s="1" t="s">
        <v>15622</v>
      </c>
      <c r="J1001" s="1" t="s">
        <v>15624</v>
      </c>
      <c r="K1001" s="42">
        <v>0.8</v>
      </c>
      <c r="L1001" s="42">
        <v>0.86</v>
      </c>
      <c r="M1001" s="1" t="s">
        <v>15615</v>
      </c>
    </row>
    <row r="1002" spans="1:13" x14ac:dyDescent="0.3">
      <c r="A1002">
        <v>1001</v>
      </c>
      <c r="B1002" t="s">
        <v>8856</v>
      </c>
      <c r="C1002" t="s">
        <v>6494</v>
      </c>
      <c r="D1002" t="s">
        <v>16441</v>
      </c>
      <c r="E1002" s="1">
        <f t="shared" si="60"/>
        <v>41314</v>
      </c>
      <c r="F1002">
        <f t="shared" si="61"/>
        <v>2013</v>
      </c>
      <c r="G1002">
        <f t="shared" si="62"/>
        <v>2</v>
      </c>
      <c r="H1002">
        <f t="shared" si="63"/>
        <v>6</v>
      </c>
      <c r="I1002" s="1" t="s">
        <v>15694</v>
      </c>
      <c r="J1002" s="1" t="s">
        <v>15624</v>
      </c>
      <c r="K1002" s="42">
        <v>1</v>
      </c>
      <c r="L1002" s="42">
        <v>1</v>
      </c>
      <c r="M1002" s="1" t="s">
        <v>15615</v>
      </c>
    </row>
    <row r="1003" spans="1:13" x14ac:dyDescent="0.3">
      <c r="A1003">
        <v>1002</v>
      </c>
      <c r="B1003" t="s">
        <v>8618</v>
      </c>
      <c r="C1003" t="s">
        <v>6729</v>
      </c>
      <c r="D1003" t="s">
        <v>16441</v>
      </c>
      <c r="E1003" s="1">
        <f t="shared" si="60"/>
        <v>41314</v>
      </c>
      <c r="F1003">
        <f t="shared" si="61"/>
        <v>2013</v>
      </c>
      <c r="G1003">
        <f t="shared" si="62"/>
        <v>2</v>
      </c>
      <c r="H1003">
        <f t="shared" si="63"/>
        <v>6</v>
      </c>
      <c r="I1003" s="1" t="s">
        <v>15643</v>
      </c>
      <c r="J1003" s="1" t="s">
        <v>15623</v>
      </c>
      <c r="K1003" s="42">
        <v>1</v>
      </c>
      <c r="L1003" s="42">
        <v>0.53</v>
      </c>
      <c r="M1003" s="1" t="s">
        <v>15615</v>
      </c>
    </row>
    <row r="1004" spans="1:13" x14ac:dyDescent="0.3">
      <c r="A1004">
        <v>1003</v>
      </c>
      <c r="B1004" t="s">
        <v>10547</v>
      </c>
      <c r="C1004" t="s">
        <v>4837</v>
      </c>
      <c r="D1004" t="s">
        <v>16441</v>
      </c>
      <c r="E1004" s="1">
        <f t="shared" si="60"/>
        <v>41314</v>
      </c>
      <c r="F1004">
        <f t="shared" si="61"/>
        <v>2013</v>
      </c>
      <c r="G1004">
        <f t="shared" si="62"/>
        <v>2</v>
      </c>
      <c r="H1004">
        <f t="shared" si="63"/>
        <v>6</v>
      </c>
      <c r="I1004" s="1" t="s">
        <v>15622</v>
      </c>
      <c r="J1004" s="1" t="s">
        <v>15623</v>
      </c>
      <c r="K1004" s="42">
        <v>0.89</v>
      </c>
      <c r="L1004" s="42">
        <v>0.17</v>
      </c>
      <c r="M1004" s="1" t="s">
        <v>15615</v>
      </c>
    </row>
    <row r="1005" spans="1:13" x14ac:dyDescent="0.3">
      <c r="A1005">
        <v>1004</v>
      </c>
      <c r="B1005" t="s">
        <v>10559</v>
      </c>
      <c r="C1005" t="s">
        <v>4825</v>
      </c>
      <c r="D1005" t="s">
        <v>16442</v>
      </c>
      <c r="E1005" s="1">
        <f t="shared" si="60"/>
        <v>41316</v>
      </c>
      <c r="F1005">
        <f t="shared" si="61"/>
        <v>2013</v>
      </c>
      <c r="G1005">
        <f t="shared" si="62"/>
        <v>2</v>
      </c>
      <c r="H1005">
        <f t="shared" si="63"/>
        <v>1</v>
      </c>
      <c r="I1005" s="1" t="s">
        <v>15777</v>
      </c>
      <c r="J1005" s="1" t="s">
        <v>15626</v>
      </c>
      <c r="K1005" s="42">
        <v>1</v>
      </c>
      <c r="L1005" s="42">
        <v>1</v>
      </c>
      <c r="M1005" s="1" t="s">
        <v>15615</v>
      </c>
    </row>
    <row r="1006" spans="1:13" x14ac:dyDescent="0.3">
      <c r="A1006">
        <v>1005</v>
      </c>
      <c r="B1006" t="s">
        <v>11334</v>
      </c>
      <c r="C1006" t="s">
        <v>4067</v>
      </c>
      <c r="D1006" t="s">
        <v>16442</v>
      </c>
      <c r="E1006" s="1">
        <f t="shared" si="60"/>
        <v>41316</v>
      </c>
      <c r="F1006">
        <f t="shared" si="61"/>
        <v>2013</v>
      </c>
      <c r="G1006">
        <f t="shared" si="62"/>
        <v>2</v>
      </c>
      <c r="H1006">
        <f t="shared" si="63"/>
        <v>1</v>
      </c>
      <c r="I1006" s="1" t="s">
        <v>15622</v>
      </c>
      <c r="J1006" s="1" t="s">
        <v>15626</v>
      </c>
      <c r="K1006" s="42">
        <v>1</v>
      </c>
      <c r="L1006" s="42">
        <v>1</v>
      </c>
      <c r="M1006" s="1" t="s">
        <v>15616</v>
      </c>
    </row>
    <row r="1007" spans="1:13" x14ac:dyDescent="0.3">
      <c r="A1007">
        <v>1006</v>
      </c>
      <c r="B1007" t="s">
        <v>10362</v>
      </c>
      <c r="C1007" t="s">
        <v>5017</v>
      </c>
      <c r="D1007" t="s">
        <v>16443</v>
      </c>
      <c r="E1007" s="1">
        <f t="shared" si="60"/>
        <v>41318</v>
      </c>
      <c r="F1007">
        <f t="shared" si="61"/>
        <v>2013</v>
      </c>
      <c r="G1007">
        <f t="shared" si="62"/>
        <v>2</v>
      </c>
      <c r="H1007">
        <f t="shared" si="63"/>
        <v>3</v>
      </c>
      <c r="I1007" s="1" t="s">
        <v>15622</v>
      </c>
      <c r="J1007" s="1" t="s">
        <v>15624</v>
      </c>
      <c r="K1007" s="42">
        <v>1</v>
      </c>
      <c r="L1007" s="42">
        <v>0.97</v>
      </c>
      <c r="M1007" s="1" t="s">
        <v>15616</v>
      </c>
    </row>
    <row r="1008" spans="1:13" x14ac:dyDescent="0.3">
      <c r="A1008">
        <v>1007</v>
      </c>
      <c r="B1008" t="s">
        <v>10468</v>
      </c>
      <c r="C1008" t="s">
        <v>4914</v>
      </c>
      <c r="D1008" t="s">
        <v>16443</v>
      </c>
      <c r="E1008" s="1">
        <f t="shared" si="60"/>
        <v>41318</v>
      </c>
      <c r="F1008">
        <f t="shared" si="61"/>
        <v>2013</v>
      </c>
      <c r="G1008">
        <f t="shared" si="62"/>
        <v>2</v>
      </c>
      <c r="H1008">
        <f t="shared" si="63"/>
        <v>3</v>
      </c>
      <c r="I1008" s="1" t="s">
        <v>15622</v>
      </c>
      <c r="J1008" s="1" t="s">
        <v>15626</v>
      </c>
      <c r="K1008" s="42">
        <v>1</v>
      </c>
      <c r="L1008" s="42">
        <v>1</v>
      </c>
      <c r="M1008" s="1" t="s">
        <v>15616</v>
      </c>
    </row>
    <row r="1009" spans="1:13" x14ac:dyDescent="0.3">
      <c r="A1009">
        <v>1008</v>
      </c>
      <c r="B1009" t="s">
        <v>8780</v>
      </c>
      <c r="C1009" t="s">
        <v>6568</v>
      </c>
      <c r="D1009" t="s">
        <v>16443</v>
      </c>
      <c r="E1009" s="1">
        <f t="shared" si="60"/>
        <v>41318</v>
      </c>
      <c r="F1009">
        <f t="shared" si="61"/>
        <v>2013</v>
      </c>
      <c r="G1009">
        <f t="shared" si="62"/>
        <v>2</v>
      </c>
      <c r="H1009">
        <f t="shared" si="63"/>
        <v>3</v>
      </c>
      <c r="I1009" s="1" t="s">
        <v>15622</v>
      </c>
      <c r="J1009" s="1" t="s">
        <v>15626</v>
      </c>
      <c r="K1009" s="42">
        <v>1</v>
      </c>
      <c r="L1009" s="42">
        <v>0.97</v>
      </c>
      <c r="M1009" s="1" t="s">
        <v>15616</v>
      </c>
    </row>
    <row r="1010" spans="1:13" x14ac:dyDescent="0.3">
      <c r="A1010">
        <v>1009</v>
      </c>
      <c r="B1010" t="s">
        <v>8616</v>
      </c>
      <c r="C1010" t="s">
        <v>6731</v>
      </c>
      <c r="D1010" t="s">
        <v>16444</v>
      </c>
      <c r="E1010" s="1">
        <f t="shared" si="60"/>
        <v>41322</v>
      </c>
      <c r="F1010">
        <f t="shared" si="61"/>
        <v>2013</v>
      </c>
      <c r="G1010">
        <f t="shared" si="62"/>
        <v>2</v>
      </c>
      <c r="H1010">
        <f t="shared" si="63"/>
        <v>7</v>
      </c>
      <c r="I1010" s="1" t="s">
        <v>15622</v>
      </c>
      <c r="J1010" s="1" t="s">
        <v>15623</v>
      </c>
      <c r="K1010" s="42">
        <v>0.9</v>
      </c>
      <c r="L1010" s="42">
        <v>1</v>
      </c>
      <c r="M1010" s="1" t="s">
        <v>15616</v>
      </c>
    </row>
    <row r="1011" spans="1:13" x14ac:dyDescent="0.3">
      <c r="A1011">
        <v>1010</v>
      </c>
      <c r="B1011" t="s">
        <v>8679</v>
      </c>
      <c r="C1011" t="s">
        <v>6669</v>
      </c>
      <c r="D1011" t="s">
        <v>16445</v>
      </c>
      <c r="E1011" s="1">
        <f t="shared" si="60"/>
        <v>41325</v>
      </c>
      <c r="F1011">
        <f t="shared" si="61"/>
        <v>2013</v>
      </c>
      <c r="G1011">
        <f t="shared" si="62"/>
        <v>2</v>
      </c>
      <c r="H1011">
        <f t="shared" si="63"/>
        <v>3</v>
      </c>
      <c r="I1011" s="1" t="s">
        <v>15622</v>
      </c>
      <c r="J1011" s="1" t="s">
        <v>15624</v>
      </c>
      <c r="K1011" s="42">
        <v>0.95</v>
      </c>
      <c r="L1011" s="42">
        <v>0.85</v>
      </c>
      <c r="M1011" s="1" t="s">
        <v>15615</v>
      </c>
    </row>
    <row r="1012" spans="1:13" x14ac:dyDescent="0.3">
      <c r="A1012">
        <v>1011</v>
      </c>
      <c r="B1012" t="s">
        <v>11157</v>
      </c>
      <c r="C1012" t="s">
        <v>4243</v>
      </c>
      <c r="D1012" t="s">
        <v>16445</v>
      </c>
      <c r="E1012" s="1">
        <f t="shared" si="60"/>
        <v>41325</v>
      </c>
      <c r="F1012">
        <f t="shared" si="61"/>
        <v>2013</v>
      </c>
      <c r="G1012">
        <f t="shared" si="62"/>
        <v>2</v>
      </c>
      <c r="H1012">
        <f t="shared" si="63"/>
        <v>3</v>
      </c>
      <c r="I1012" s="1" t="s">
        <v>15622</v>
      </c>
      <c r="J1012" s="1" t="s">
        <v>15624</v>
      </c>
      <c r="K1012" s="42">
        <v>1</v>
      </c>
      <c r="L1012" s="42">
        <v>1</v>
      </c>
      <c r="M1012" s="1" t="s">
        <v>15615</v>
      </c>
    </row>
    <row r="1013" spans="1:13" x14ac:dyDescent="0.3">
      <c r="A1013">
        <v>1012</v>
      </c>
      <c r="B1013" t="s">
        <v>11051</v>
      </c>
      <c r="C1013" t="s">
        <v>4346</v>
      </c>
      <c r="D1013" t="s">
        <v>16446</v>
      </c>
      <c r="E1013" s="1">
        <f t="shared" si="60"/>
        <v>41326</v>
      </c>
      <c r="F1013">
        <f t="shared" si="61"/>
        <v>2013</v>
      </c>
      <c r="G1013">
        <f t="shared" si="62"/>
        <v>2</v>
      </c>
      <c r="H1013">
        <f t="shared" si="63"/>
        <v>4</v>
      </c>
      <c r="I1013" s="1" t="s">
        <v>15622</v>
      </c>
      <c r="J1013" s="1" t="s">
        <v>15626</v>
      </c>
      <c r="K1013" s="42">
        <v>1</v>
      </c>
      <c r="L1013" s="42">
        <v>1</v>
      </c>
      <c r="M1013" s="1" t="s">
        <v>15616</v>
      </c>
    </row>
    <row r="1014" spans="1:13" x14ac:dyDescent="0.3">
      <c r="A1014">
        <v>1013</v>
      </c>
      <c r="B1014" t="s">
        <v>8987</v>
      </c>
      <c r="C1014" t="s">
        <v>6366</v>
      </c>
      <c r="D1014" t="s">
        <v>16447</v>
      </c>
      <c r="E1014" s="1">
        <f t="shared" si="60"/>
        <v>41333</v>
      </c>
      <c r="F1014">
        <f t="shared" si="61"/>
        <v>2013</v>
      </c>
      <c r="G1014">
        <f t="shared" si="62"/>
        <v>2</v>
      </c>
      <c r="H1014">
        <f t="shared" si="63"/>
        <v>4</v>
      </c>
      <c r="I1014" s="1" t="s">
        <v>15622</v>
      </c>
      <c r="J1014" s="1" t="s">
        <v>15624</v>
      </c>
      <c r="K1014" s="42">
        <v>0.86</v>
      </c>
      <c r="L1014" s="42">
        <v>0.7</v>
      </c>
      <c r="M1014" s="1" t="s">
        <v>15616</v>
      </c>
    </row>
    <row r="1015" spans="1:13" x14ac:dyDescent="0.3">
      <c r="A1015">
        <v>1014</v>
      </c>
      <c r="B1015" t="s">
        <v>8371</v>
      </c>
      <c r="C1015" t="s">
        <v>6969</v>
      </c>
      <c r="D1015" t="s">
        <v>16448</v>
      </c>
      <c r="E1015" s="1">
        <f t="shared" si="60"/>
        <v>41336</v>
      </c>
      <c r="F1015">
        <f t="shared" si="61"/>
        <v>2013</v>
      </c>
      <c r="G1015">
        <f t="shared" si="62"/>
        <v>3</v>
      </c>
      <c r="H1015">
        <f t="shared" si="63"/>
        <v>7</v>
      </c>
      <c r="I1015" s="1" t="s">
        <v>15622</v>
      </c>
      <c r="J1015" s="1" t="s">
        <v>15623</v>
      </c>
      <c r="K1015" s="42">
        <v>0.83</v>
      </c>
      <c r="L1015" s="42">
        <v>0.28999999999999998</v>
      </c>
      <c r="M1015" s="1" t="s">
        <v>15615</v>
      </c>
    </row>
    <row r="1016" spans="1:13" x14ac:dyDescent="0.3">
      <c r="A1016">
        <v>1015</v>
      </c>
      <c r="B1016" t="s">
        <v>11263</v>
      </c>
      <c r="C1016" t="s">
        <v>4138</v>
      </c>
      <c r="D1016" t="s">
        <v>16448</v>
      </c>
      <c r="E1016" s="1">
        <f t="shared" si="60"/>
        <v>41336</v>
      </c>
      <c r="F1016">
        <f t="shared" si="61"/>
        <v>2013</v>
      </c>
      <c r="G1016">
        <f t="shared" si="62"/>
        <v>3</v>
      </c>
      <c r="H1016">
        <f t="shared" si="63"/>
        <v>7</v>
      </c>
      <c r="I1016" s="1" t="s">
        <v>15622</v>
      </c>
      <c r="J1016" s="1" t="s">
        <v>15626</v>
      </c>
      <c r="K1016" s="42">
        <v>1</v>
      </c>
      <c r="L1016" s="42">
        <v>1</v>
      </c>
      <c r="M1016" s="1" t="s">
        <v>15615</v>
      </c>
    </row>
    <row r="1017" spans="1:13" x14ac:dyDescent="0.3">
      <c r="A1017">
        <v>1016</v>
      </c>
      <c r="B1017" t="s">
        <v>11270</v>
      </c>
      <c r="C1017" t="s">
        <v>4131</v>
      </c>
      <c r="D1017" t="s">
        <v>16448</v>
      </c>
      <c r="E1017" s="1">
        <f t="shared" si="60"/>
        <v>41336</v>
      </c>
      <c r="F1017">
        <f t="shared" si="61"/>
        <v>2013</v>
      </c>
      <c r="G1017">
        <f t="shared" si="62"/>
        <v>3</v>
      </c>
      <c r="H1017">
        <f t="shared" si="63"/>
        <v>7</v>
      </c>
      <c r="I1017" s="1" t="s">
        <v>15625</v>
      </c>
      <c r="J1017" s="1" t="s">
        <v>15626</v>
      </c>
      <c r="K1017" s="42">
        <v>1</v>
      </c>
      <c r="L1017" s="42">
        <v>1</v>
      </c>
      <c r="M1017" s="1" t="s">
        <v>15616</v>
      </c>
    </row>
    <row r="1018" spans="1:13" x14ac:dyDescent="0.3">
      <c r="A1018">
        <v>1017</v>
      </c>
      <c r="B1018" t="s">
        <v>9141</v>
      </c>
      <c r="C1018" t="s">
        <v>6212</v>
      </c>
      <c r="D1018" t="s">
        <v>16449</v>
      </c>
      <c r="E1018" s="1">
        <f t="shared" si="60"/>
        <v>41337</v>
      </c>
      <c r="F1018">
        <f t="shared" si="61"/>
        <v>2013</v>
      </c>
      <c r="G1018">
        <f t="shared" si="62"/>
        <v>3</v>
      </c>
      <c r="H1018">
        <f t="shared" si="63"/>
        <v>1</v>
      </c>
      <c r="I1018" s="1" t="s">
        <v>15622</v>
      </c>
      <c r="J1018" s="1" t="s">
        <v>15626</v>
      </c>
      <c r="K1018" s="42">
        <v>1</v>
      </c>
      <c r="L1018" s="42">
        <v>0.89</v>
      </c>
      <c r="M1018" s="1" t="s">
        <v>15616</v>
      </c>
    </row>
    <row r="1019" spans="1:13" x14ac:dyDescent="0.3">
      <c r="A1019">
        <v>1018</v>
      </c>
      <c r="B1019" t="s">
        <v>10578</v>
      </c>
      <c r="C1019" t="s">
        <v>4807</v>
      </c>
      <c r="D1019" t="s">
        <v>16450</v>
      </c>
      <c r="E1019" s="1">
        <f t="shared" si="60"/>
        <v>41338</v>
      </c>
      <c r="F1019">
        <f t="shared" si="61"/>
        <v>2013</v>
      </c>
      <c r="G1019">
        <f t="shared" si="62"/>
        <v>3</v>
      </c>
      <c r="H1019">
        <f t="shared" si="63"/>
        <v>2</v>
      </c>
      <c r="I1019" s="1" t="s">
        <v>15622</v>
      </c>
      <c r="J1019" s="1" t="s">
        <v>15623</v>
      </c>
      <c r="K1019" s="42">
        <v>1</v>
      </c>
      <c r="L1019" s="42">
        <v>0.54</v>
      </c>
      <c r="M1019" s="1" t="s">
        <v>15616</v>
      </c>
    </row>
    <row r="1020" spans="1:13" x14ac:dyDescent="0.3">
      <c r="A1020">
        <v>1019</v>
      </c>
      <c r="B1020" t="s">
        <v>10369</v>
      </c>
      <c r="C1020" t="s">
        <v>5010</v>
      </c>
      <c r="D1020" t="s">
        <v>16450</v>
      </c>
      <c r="E1020" s="1">
        <f t="shared" si="60"/>
        <v>41338</v>
      </c>
      <c r="F1020">
        <f t="shared" si="61"/>
        <v>2013</v>
      </c>
      <c r="G1020">
        <f t="shared" si="62"/>
        <v>3</v>
      </c>
      <c r="H1020">
        <f t="shared" si="63"/>
        <v>2</v>
      </c>
      <c r="I1020" s="1" t="s">
        <v>15622</v>
      </c>
      <c r="J1020" s="1" t="s">
        <v>15626</v>
      </c>
      <c r="K1020" s="42">
        <v>1</v>
      </c>
      <c r="L1020" s="42">
        <v>0.95</v>
      </c>
      <c r="M1020" s="1" t="s">
        <v>15615</v>
      </c>
    </row>
    <row r="1021" spans="1:13" x14ac:dyDescent="0.3">
      <c r="A1021">
        <v>1020</v>
      </c>
      <c r="B1021" t="s">
        <v>7905</v>
      </c>
      <c r="C1021" t="s">
        <v>7424</v>
      </c>
      <c r="D1021" t="s">
        <v>16451</v>
      </c>
      <c r="E1021" s="1">
        <f t="shared" si="60"/>
        <v>41339</v>
      </c>
      <c r="F1021">
        <f t="shared" si="61"/>
        <v>2013</v>
      </c>
      <c r="G1021">
        <f t="shared" si="62"/>
        <v>3</v>
      </c>
      <c r="H1021">
        <f t="shared" si="63"/>
        <v>3</v>
      </c>
      <c r="I1021" s="1" t="s">
        <v>15622</v>
      </c>
      <c r="J1021" s="1" t="s">
        <v>15624</v>
      </c>
      <c r="K1021" s="42">
        <v>1</v>
      </c>
      <c r="L1021" s="42">
        <v>0.99</v>
      </c>
      <c r="M1021" s="1" t="s">
        <v>15616</v>
      </c>
    </row>
    <row r="1022" spans="1:13" x14ac:dyDescent="0.3">
      <c r="A1022">
        <v>1021</v>
      </c>
      <c r="B1022" t="s">
        <v>10280</v>
      </c>
      <c r="C1022" t="s">
        <v>5099</v>
      </c>
      <c r="D1022" t="s">
        <v>16451</v>
      </c>
      <c r="E1022" s="1">
        <f t="shared" si="60"/>
        <v>41339</v>
      </c>
      <c r="F1022">
        <f t="shared" si="61"/>
        <v>2013</v>
      </c>
      <c r="G1022">
        <f t="shared" si="62"/>
        <v>3</v>
      </c>
      <c r="H1022">
        <f t="shared" si="63"/>
        <v>3</v>
      </c>
      <c r="I1022" s="1" t="s">
        <v>15622</v>
      </c>
      <c r="J1022" s="1" t="s">
        <v>15623</v>
      </c>
      <c r="K1022" s="42">
        <v>0.75</v>
      </c>
      <c r="L1022" s="42">
        <v>0.9</v>
      </c>
      <c r="M1022" s="1" t="s">
        <v>15616</v>
      </c>
    </row>
    <row r="1023" spans="1:13" x14ac:dyDescent="0.3">
      <c r="A1023">
        <v>1022</v>
      </c>
      <c r="B1023" t="s">
        <v>11298</v>
      </c>
      <c r="C1023" t="s">
        <v>4103</v>
      </c>
      <c r="D1023" t="s">
        <v>16451</v>
      </c>
      <c r="E1023" s="1">
        <f t="shared" si="60"/>
        <v>41339</v>
      </c>
      <c r="F1023">
        <f t="shared" si="61"/>
        <v>2013</v>
      </c>
      <c r="G1023">
        <f t="shared" si="62"/>
        <v>3</v>
      </c>
      <c r="H1023">
        <f t="shared" si="63"/>
        <v>3</v>
      </c>
      <c r="I1023" s="1" t="s">
        <v>15622</v>
      </c>
      <c r="J1023" s="1" t="s">
        <v>15623</v>
      </c>
      <c r="K1023" s="42">
        <v>0.5</v>
      </c>
      <c r="L1023" s="42">
        <v>0.67</v>
      </c>
      <c r="M1023" s="1" t="s">
        <v>15615</v>
      </c>
    </row>
    <row r="1024" spans="1:13" x14ac:dyDescent="0.3">
      <c r="A1024">
        <v>1023</v>
      </c>
      <c r="B1024" t="s">
        <v>11208</v>
      </c>
      <c r="C1024" t="s">
        <v>4192</v>
      </c>
      <c r="D1024" t="s">
        <v>16451</v>
      </c>
      <c r="E1024" s="1">
        <f t="shared" si="60"/>
        <v>41339</v>
      </c>
      <c r="F1024">
        <f t="shared" si="61"/>
        <v>2013</v>
      </c>
      <c r="G1024">
        <f t="shared" si="62"/>
        <v>3</v>
      </c>
      <c r="H1024">
        <f t="shared" si="63"/>
        <v>3</v>
      </c>
      <c r="I1024" s="1" t="s">
        <v>15622</v>
      </c>
      <c r="J1024" s="1" t="s">
        <v>15626</v>
      </c>
      <c r="K1024" s="42">
        <v>1</v>
      </c>
      <c r="L1024" s="42">
        <v>0.97</v>
      </c>
      <c r="M1024" s="1" t="s">
        <v>15616</v>
      </c>
    </row>
    <row r="1025" spans="1:13" x14ac:dyDescent="0.3">
      <c r="A1025">
        <v>1024</v>
      </c>
      <c r="B1025" t="s">
        <v>9257</v>
      </c>
      <c r="C1025" t="s">
        <v>6097</v>
      </c>
      <c r="D1025" t="s">
        <v>16452</v>
      </c>
      <c r="E1025" s="1">
        <f t="shared" si="60"/>
        <v>41340</v>
      </c>
      <c r="F1025">
        <f t="shared" si="61"/>
        <v>2013</v>
      </c>
      <c r="G1025">
        <f t="shared" si="62"/>
        <v>3</v>
      </c>
      <c r="H1025">
        <f t="shared" si="63"/>
        <v>4</v>
      </c>
      <c r="I1025" s="1" t="s">
        <v>15629</v>
      </c>
      <c r="J1025" s="1" t="s">
        <v>15624</v>
      </c>
      <c r="K1025" s="42">
        <v>1</v>
      </c>
      <c r="L1025" s="42">
        <v>0.9</v>
      </c>
      <c r="M1025" s="1" t="s">
        <v>15615</v>
      </c>
    </row>
    <row r="1026" spans="1:13" x14ac:dyDescent="0.3">
      <c r="A1026">
        <v>1025</v>
      </c>
      <c r="B1026" t="s">
        <v>8643</v>
      </c>
      <c r="C1026" t="s">
        <v>6705</v>
      </c>
      <c r="D1026" t="s">
        <v>16453</v>
      </c>
      <c r="E1026" s="1">
        <f t="shared" si="60"/>
        <v>41342</v>
      </c>
      <c r="F1026">
        <f t="shared" si="61"/>
        <v>2013</v>
      </c>
      <c r="G1026">
        <f t="shared" si="62"/>
        <v>3</v>
      </c>
      <c r="H1026">
        <f t="shared" si="63"/>
        <v>6</v>
      </c>
      <c r="I1026" s="1" t="s">
        <v>15622</v>
      </c>
      <c r="J1026" s="1" t="s">
        <v>15626</v>
      </c>
      <c r="K1026" s="42">
        <v>1</v>
      </c>
      <c r="L1026" s="42">
        <v>1</v>
      </c>
      <c r="M1026" s="1" t="s">
        <v>15615</v>
      </c>
    </row>
    <row r="1027" spans="1:13" x14ac:dyDescent="0.3">
      <c r="A1027">
        <v>1026</v>
      </c>
      <c r="B1027" t="s">
        <v>8794</v>
      </c>
      <c r="C1027" t="s">
        <v>6554</v>
      </c>
      <c r="D1027" t="s">
        <v>11877</v>
      </c>
      <c r="E1027" s="1">
        <f t="shared" ref="E1027:E1090" si="64">DATE(LEFT(D1027,4),MID(D1027,5,2),RIGHT(D1027,2))</f>
        <v>41344</v>
      </c>
      <c r="F1027">
        <f t="shared" ref="F1027:F1090" si="65">YEAR(E1027)</f>
        <v>2013</v>
      </c>
      <c r="G1027">
        <f t="shared" ref="G1027:G1090" si="66">MONTH(E1027)</f>
        <v>3</v>
      </c>
      <c r="H1027">
        <f t="shared" ref="H1027:H1090" si="67">WEEKDAY(E1027,2)</f>
        <v>1</v>
      </c>
      <c r="I1027" s="1" t="s">
        <v>15622</v>
      </c>
      <c r="J1027" s="1" t="s">
        <v>15623</v>
      </c>
      <c r="K1027" s="42">
        <v>1</v>
      </c>
      <c r="L1027" s="42">
        <v>1</v>
      </c>
      <c r="M1027" s="1" t="s">
        <v>15616</v>
      </c>
    </row>
    <row r="1028" spans="1:13" x14ac:dyDescent="0.3">
      <c r="A1028">
        <v>1027</v>
      </c>
      <c r="B1028" t="s">
        <v>10958</v>
      </c>
      <c r="C1028" t="s">
        <v>3541</v>
      </c>
      <c r="D1028" t="s">
        <v>11877</v>
      </c>
      <c r="E1028" s="1">
        <f t="shared" si="64"/>
        <v>41344</v>
      </c>
      <c r="F1028">
        <f t="shared" si="65"/>
        <v>2013</v>
      </c>
      <c r="G1028">
        <f t="shared" si="66"/>
        <v>3</v>
      </c>
      <c r="H1028">
        <f t="shared" si="67"/>
        <v>1</v>
      </c>
      <c r="I1028" s="1" t="s">
        <v>15622</v>
      </c>
      <c r="J1028" s="1" t="s">
        <v>15624</v>
      </c>
      <c r="K1028" s="42">
        <v>0.89</v>
      </c>
      <c r="L1028" s="42">
        <v>0.99</v>
      </c>
      <c r="M1028" s="1" t="s">
        <v>15615</v>
      </c>
    </row>
    <row r="1029" spans="1:13" x14ac:dyDescent="0.3">
      <c r="A1029">
        <v>1028</v>
      </c>
      <c r="B1029" t="s">
        <v>10545</v>
      </c>
      <c r="C1029" t="s">
        <v>4839</v>
      </c>
      <c r="D1029" t="s">
        <v>16454</v>
      </c>
      <c r="E1029" s="1">
        <f t="shared" si="64"/>
        <v>41345</v>
      </c>
      <c r="F1029">
        <f t="shared" si="65"/>
        <v>2013</v>
      </c>
      <c r="G1029">
        <f t="shared" si="66"/>
        <v>3</v>
      </c>
      <c r="H1029">
        <f t="shared" si="67"/>
        <v>2</v>
      </c>
      <c r="I1029" s="1" t="s">
        <v>15622</v>
      </c>
      <c r="J1029" s="1" t="s">
        <v>15624</v>
      </c>
      <c r="K1029" s="42">
        <v>1</v>
      </c>
      <c r="L1029" s="42">
        <v>0.82</v>
      </c>
      <c r="M1029" s="1" t="s">
        <v>15616</v>
      </c>
    </row>
    <row r="1030" spans="1:13" x14ac:dyDescent="0.3">
      <c r="A1030">
        <v>1029</v>
      </c>
      <c r="B1030" t="s">
        <v>8577</v>
      </c>
      <c r="C1030" t="s">
        <v>6770</v>
      </c>
      <c r="D1030" t="s">
        <v>16455</v>
      </c>
      <c r="E1030" s="1">
        <f t="shared" si="64"/>
        <v>41346</v>
      </c>
      <c r="F1030">
        <f t="shared" si="65"/>
        <v>2013</v>
      </c>
      <c r="G1030">
        <f t="shared" si="66"/>
        <v>3</v>
      </c>
      <c r="H1030">
        <f t="shared" si="67"/>
        <v>3</v>
      </c>
      <c r="I1030" s="1" t="s">
        <v>15622</v>
      </c>
      <c r="J1030" s="1" t="s">
        <v>15626</v>
      </c>
      <c r="K1030" s="42">
        <v>1</v>
      </c>
      <c r="L1030" s="42">
        <v>0.92</v>
      </c>
      <c r="M1030" s="1" t="s">
        <v>15616</v>
      </c>
    </row>
    <row r="1031" spans="1:13" x14ac:dyDescent="0.3">
      <c r="A1031">
        <v>1030</v>
      </c>
      <c r="B1031" t="s">
        <v>9588</v>
      </c>
      <c r="C1031" t="s">
        <v>5773</v>
      </c>
      <c r="D1031" t="s">
        <v>16455</v>
      </c>
      <c r="E1031" s="1">
        <f t="shared" si="64"/>
        <v>41346</v>
      </c>
      <c r="F1031">
        <f t="shared" si="65"/>
        <v>2013</v>
      </c>
      <c r="G1031">
        <f t="shared" si="66"/>
        <v>3</v>
      </c>
      <c r="H1031">
        <f t="shared" si="67"/>
        <v>3</v>
      </c>
      <c r="I1031" s="1" t="s">
        <v>15622</v>
      </c>
      <c r="J1031" s="1" t="s">
        <v>15626</v>
      </c>
      <c r="K1031" s="42">
        <v>1</v>
      </c>
      <c r="L1031" s="42">
        <v>0.82</v>
      </c>
      <c r="M1031" s="1" t="s">
        <v>15616</v>
      </c>
    </row>
    <row r="1032" spans="1:13" x14ac:dyDescent="0.3">
      <c r="A1032">
        <v>1031</v>
      </c>
      <c r="B1032" t="s">
        <v>9600</v>
      </c>
      <c r="C1032" t="s">
        <v>5762</v>
      </c>
      <c r="D1032" t="s">
        <v>16456</v>
      </c>
      <c r="E1032" s="1">
        <f t="shared" si="64"/>
        <v>41347</v>
      </c>
      <c r="F1032">
        <f t="shared" si="65"/>
        <v>2013</v>
      </c>
      <c r="G1032">
        <f t="shared" si="66"/>
        <v>3</v>
      </c>
      <c r="H1032">
        <f t="shared" si="67"/>
        <v>4</v>
      </c>
      <c r="I1032" s="1" t="s">
        <v>15622</v>
      </c>
      <c r="J1032" s="1" t="s">
        <v>15628</v>
      </c>
      <c r="K1032" s="42">
        <v>0</v>
      </c>
      <c r="L1032" s="42">
        <v>0.94</v>
      </c>
      <c r="M1032" s="1" t="s">
        <v>15615</v>
      </c>
    </row>
    <row r="1033" spans="1:13" x14ac:dyDescent="0.3">
      <c r="A1033">
        <v>1032</v>
      </c>
      <c r="B1033" t="s">
        <v>10419</v>
      </c>
      <c r="C1033" t="s">
        <v>4961</v>
      </c>
      <c r="D1033" t="s">
        <v>16457</v>
      </c>
      <c r="E1033" s="1">
        <f t="shared" si="64"/>
        <v>41348</v>
      </c>
      <c r="F1033">
        <f t="shared" si="65"/>
        <v>2013</v>
      </c>
      <c r="G1033">
        <f t="shared" si="66"/>
        <v>3</v>
      </c>
      <c r="H1033">
        <f t="shared" si="67"/>
        <v>5</v>
      </c>
      <c r="I1033" s="1" t="s">
        <v>15622</v>
      </c>
      <c r="J1033" s="1" t="s">
        <v>15623</v>
      </c>
      <c r="K1033" s="42">
        <v>0.75</v>
      </c>
      <c r="L1033" s="42">
        <v>0.67</v>
      </c>
      <c r="M1033" s="1" t="s">
        <v>15615</v>
      </c>
    </row>
    <row r="1034" spans="1:13" x14ac:dyDescent="0.3">
      <c r="A1034">
        <v>1033</v>
      </c>
      <c r="B1034" t="s">
        <v>11142</v>
      </c>
      <c r="C1034" t="s">
        <v>4258</v>
      </c>
      <c r="D1034" t="s">
        <v>16457</v>
      </c>
      <c r="E1034" s="1">
        <f t="shared" si="64"/>
        <v>41348</v>
      </c>
      <c r="F1034">
        <f t="shared" si="65"/>
        <v>2013</v>
      </c>
      <c r="G1034">
        <f t="shared" si="66"/>
        <v>3</v>
      </c>
      <c r="H1034">
        <f t="shared" si="67"/>
        <v>5</v>
      </c>
      <c r="I1034" s="1" t="s">
        <v>15622</v>
      </c>
      <c r="J1034" s="1" t="s">
        <v>15626</v>
      </c>
      <c r="K1034" s="42">
        <v>1</v>
      </c>
      <c r="L1034" s="42">
        <v>1</v>
      </c>
      <c r="M1034" s="1" t="s">
        <v>15616</v>
      </c>
    </row>
    <row r="1035" spans="1:13" x14ac:dyDescent="0.3">
      <c r="A1035">
        <v>1034</v>
      </c>
      <c r="B1035" t="s">
        <v>10602</v>
      </c>
      <c r="C1035" t="s">
        <v>4784</v>
      </c>
      <c r="D1035" t="s">
        <v>16458</v>
      </c>
      <c r="E1035" s="1">
        <f t="shared" si="64"/>
        <v>41349</v>
      </c>
      <c r="F1035">
        <f t="shared" si="65"/>
        <v>2013</v>
      </c>
      <c r="G1035">
        <f t="shared" si="66"/>
        <v>3</v>
      </c>
      <c r="H1035">
        <f t="shared" si="67"/>
        <v>6</v>
      </c>
      <c r="I1035" s="1" t="s">
        <v>15625</v>
      </c>
      <c r="J1035" s="1" t="s">
        <v>15626</v>
      </c>
      <c r="K1035" s="42">
        <v>1</v>
      </c>
      <c r="L1035" s="42">
        <v>0.75</v>
      </c>
      <c r="M1035" s="1" t="s">
        <v>15616</v>
      </c>
    </row>
    <row r="1036" spans="1:13" x14ac:dyDescent="0.3">
      <c r="A1036">
        <v>1035</v>
      </c>
      <c r="B1036" t="s">
        <v>9530</v>
      </c>
      <c r="C1036" t="s">
        <v>5830</v>
      </c>
      <c r="D1036" t="s">
        <v>16459</v>
      </c>
      <c r="E1036" s="1">
        <f t="shared" si="64"/>
        <v>41350</v>
      </c>
      <c r="F1036">
        <f t="shared" si="65"/>
        <v>2013</v>
      </c>
      <c r="G1036">
        <f t="shared" si="66"/>
        <v>3</v>
      </c>
      <c r="H1036">
        <f t="shared" si="67"/>
        <v>7</v>
      </c>
      <c r="I1036" s="1" t="s">
        <v>15622</v>
      </c>
      <c r="J1036" s="1" t="s">
        <v>15624</v>
      </c>
      <c r="K1036" s="42">
        <v>1</v>
      </c>
      <c r="L1036" s="42">
        <v>1</v>
      </c>
      <c r="M1036" s="1" t="s">
        <v>15616</v>
      </c>
    </row>
    <row r="1037" spans="1:13" x14ac:dyDescent="0.3">
      <c r="A1037">
        <v>1036</v>
      </c>
      <c r="B1037" t="s">
        <v>11492</v>
      </c>
      <c r="C1037" t="s">
        <v>3910</v>
      </c>
      <c r="D1037" t="s">
        <v>16460</v>
      </c>
      <c r="E1037" s="1">
        <f t="shared" si="64"/>
        <v>41351</v>
      </c>
      <c r="F1037">
        <f t="shared" si="65"/>
        <v>2013</v>
      </c>
      <c r="G1037">
        <f t="shared" si="66"/>
        <v>3</v>
      </c>
      <c r="H1037">
        <f t="shared" si="67"/>
        <v>1</v>
      </c>
      <c r="I1037" s="1" t="s">
        <v>15622</v>
      </c>
      <c r="J1037" s="1" t="s">
        <v>15624</v>
      </c>
      <c r="K1037" s="42">
        <v>1</v>
      </c>
      <c r="L1037" s="42">
        <v>0.56000000000000005</v>
      </c>
      <c r="M1037" s="1" t="s">
        <v>15615</v>
      </c>
    </row>
    <row r="1038" spans="1:13" x14ac:dyDescent="0.3">
      <c r="A1038">
        <v>1037</v>
      </c>
      <c r="B1038" t="s">
        <v>8138</v>
      </c>
      <c r="C1038" t="s">
        <v>7197</v>
      </c>
      <c r="D1038" t="s">
        <v>16461</v>
      </c>
      <c r="E1038" s="1">
        <f t="shared" si="64"/>
        <v>41352</v>
      </c>
      <c r="F1038">
        <f t="shared" si="65"/>
        <v>2013</v>
      </c>
      <c r="G1038">
        <f t="shared" si="66"/>
        <v>3</v>
      </c>
      <c r="H1038">
        <f t="shared" si="67"/>
        <v>2</v>
      </c>
      <c r="I1038" s="1" t="s">
        <v>15622</v>
      </c>
      <c r="J1038" s="1" t="s">
        <v>15623</v>
      </c>
      <c r="K1038" s="42">
        <v>1</v>
      </c>
      <c r="L1038" s="42">
        <v>0.62</v>
      </c>
      <c r="M1038" s="1" t="s">
        <v>15615</v>
      </c>
    </row>
    <row r="1039" spans="1:13" x14ac:dyDescent="0.3">
      <c r="A1039">
        <v>1038</v>
      </c>
      <c r="B1039" t="s">
        <v>8681</v>
      </c>
      <c r="C1039" t="s">
        <v>6667</v>
      </c>
      <c r="D1039" t="s">
        <v>16461</v>
      </c>
      <c r="E1039" s="1">
        <f t="shared" si="64"/>
        <v>41352</v>
      </c>
      <c r="F1039">
        <f t="shared" si="65"/>
        <v>2013</v>
      </c>
      <c r="G1039">
        <f t="shared" si="66"/>
        <v>3</v>
      </c>
      <c r="H1039">
        <f t="shared" si="67"/>
        <v>2</v>
      </c>
      <c r="I1039" s="1" t="s">
        <v>15622</v>
      </c>
      <c r="J1039" s="1" t="s">
        <v>15628</v>
      </c>
      <c r="K1039" s="42">
        <v>0.4</v>
      </c>
      <c r="L1039" s="42">
        <v>0.64</v>
      </c>
      <c r="M1039" s="1" t="s">
        <v>15615</v>
      </c>
    </row>
    <row r="1040" spans="1:13" x14ac:dyDescent="0.3">
      <c r="A1040">
        <v>1039</v>
      </c>
      <c r="B1040" t="s">
        <v>7936</v>
      </c>
      <c r="C1040" t="s">
        <v>7394</v>
      </c>
      <c r="D1040" t="s">
        <v>16461</v>
      </c>
      <c r="E1040" s="1">
        <f t="shared" si="64"/>
        <v>41352</v>
      </c>
      <c r="F1040">
        <f t="shared" si="65"/>
        <v>2013</v>
      </c>
      <c r="G1040">
        <f t="shared" si="66"/>
        <v>3</v>
      </c>
      <c r="H1040">
        <f t="shared" si="67"/>
        <v>2</v>
      </c>
      <c r="I1040" s="1" t="s">
        <v>15622</v>
      </c>
      <c r="J1040" s="1" t="s">
        <v>15626</v>
      </c>
      <c r="K1040" s="42">
        <v>0.6</v>
      </c>
      <c r="L1040" s="42">
        <v>0.55000000000000004</v>
      </c>
      <c r="M1040" s="1" t="s">
        <v>15615</v>
      </c>
    </row>
    <row r="1041" spans="1:13" x14ac:dyDescent="0.3">
      <c r="A1041">
        <v>1040</v>
      </c>
      <c r="B1041" t="s">
        <v>8710</v>
      </c>
      <c r="C1041" t="s">
        <v>6638</v>
      </c>
      <c r="D1041" t="s">
        <v>16461</v>
      </c>
      <c r="E1041" s="1">
        <f t="shared" si="64"/>
        <v>41352</v>
      </c>
      <c r="F1041">
        <f t="shared" si="65"/>
        <v>2013</v>
      </c>
      <c r="G1041">
        <f t="shared" si="66"/>
        <v>3</v>
      </c>
      <c r="H1041">
        <f t="shared" si="67"/>
        <v>2</v>
      </c>
      <c r="I1041" s="1" t="s">
        <v>15622</v>
      </c>
      <c r="J1041" s="1" t="s">
        <v>15623</v>
      </c>
      <c r="K1041" s="42">
        <v>0.5</v>
      </c>
      <c r="L1041" s="42">
        <v>0</v>
      </c>
      <c r="M1041" s="1" t="s">
        <v>15615</v>
      </c>
    </row>
    <row r="1042" spans="1:13" x14ac:dyDescent="0.3">
      <c r="A1042">
        <v>1041</v>
      </c>
      <c r="B1042" t="s">
        <v>11623</v>
      </c>
      <c r="C1042" t="s">
        <v>3782</v>
      </c>
      <c r="D1042" t="s">
        <v>16461</v>
      </c>
      <c r="E1042" s="1">
        <f t="shared" si="64"/>
        <v>41352</v>
      </c>
      <c r="F1042">
        <f t="shared" si="65"/>
        <v>2013</v>
      </c>
      <c r="G1042">
        <f t="shared" si="66"/>
        <v>3</v>
      </c>
      <c r="H1042">
        <f t="shared" si="67"/>
        <v>2</v>
      </c>
      <c r="I1042" s="1" t="s">
        <v>15622</v>
      </c>
      <c r="J1042" s="1" t="s">
        <v>15624</v>
      </c>
      <c r="K1042" s="42">
        <v>1</v>
      </c>
      <c r="L1042" s="42">
        <v>0.5</v>
      </c>
      <c r="M1042" s="1" t="s">
        <v>15616</v>
      </c>
    </row>
    <row r="1043" spans="1:13" x14ac:dyDescent="0.3">
      <c r="A1043">
        <v>1042</v>
      </c>
      <c r="B1043" t="s">
        <v>11360</v>
      </c>
      <c r="C1043" t="s">
        <v>4040</v>
      </c>
      <c r="D1043" t="s">
        <v>16462</v>
      </c>
      <c r="E1043" s="1">
        <f t="shared" si="64"/>
        <v>41353</v>
      </c>
      <c r="F1043">
        <f t="shared" si="65"/>
        <v>2013</v>
      </c>
      <c r="G1043">
        <f t="shared" si="66"/>
        <v>3</v>
      </c>
      <c r="H1043">
        <f t="shared" si="67"/>
        <v>3</v>
      </c>
      <c r="I1043" s="1" t="s">
        <v>15622</v>
      </c>
      <c r="J1043" s="1" t="s">
        <v>15626</v>
      </c>
      <c r="K1043" s="42">
        <v>1</v>
      </c>
      <c r="L1043" s="42">
        <v>0.96</v>
      </c>
      <c r="M1043" s="1" t="s">
        <v>15615</v>
      </c>
    </row>
    <row r="1044" spans="1:13" x14ac:dyDescent="0.3">
      <c r="A1044">
        <v>1043</v>
      </c>
      <c r="B1044" t="s">
        <v>8155</v>
      </c>
      <c r="C1044" t="s">
        <v>7180</v>
      </c>
      <c r="D1044" t="s">
        <v>16463</v>
      </c>
      <c r="E1044" s="1">
        <f t="shared" si="64"/>
        <v>41354</v>
      </c>
      <c r="F1044">
        <f t="shared" si="65"/>
        <v>2013</v>
      </c>
      <c r="G1044">
        <f t="shared" si="66"/>
        <v>3</v>
      </c>
      <c r="H1044">
        <f t="shared" si="67"/>
        <v>4</v>
      </c>
      <c r="I1044" s="1" t="s">
        <v>15622</v>
      </c>
      <c r="J1044" s="1" t="s">
        <v>15624</v>
      </c>
      <c r="K1044" s="42">
        <v>0.75</v>
      </c>
      <c r="L1044" s="42">
        <v>0.44</v>
      </c>
      <c r="M1044" s="1" t="s">
        <v>15615</v>
      </c>
    </row>
    <row r="1045" spans="1:13" x14ac:dyDescent="0.3">
      <c r="A1045">
        <v>1044</v>
      </c>
      <c r="B1045" t="s">
        <v>11101</v>
      </c>
      <c r="C1045" t="s">
        <v>4297</v>
      </c>
      <c r="D1045" t="s">
        <v>16463</v>
      </c>
      <c r="E1045" s="1">
        <f t="shared" si="64"/>
        <v>41354</v>
      </c>
      <c r="F1045">
        <f t="shared" si="65"/>
        <v>2013</v>
      </c>
      <c r="G1045">
        <f t="shared" si="66"/>
        <v>3</v>
      </c>
      <c r="H1045">
        <f t="shared" si="67"/>
        <v>4</v>
      </c>
      <c r="I1045" s="1" t="s">
        <v>15625</v>
      </c>
      <c r="J1045" s="1" t="s">
        <v>15623</v>
      </c>
      <c r="K1045" s="42">
        <v>0.5</v>
      </c>
      <c r="L1045" s="42">
        <v>0.6</v>
      </c>
      <c r="M1045" s="1" t="s">
        <v>15616</v>
      </c>
    </row>
    <row r="1046" spans="1:13" x14ac:dyDescent="0.3">
      <c r="A1046">
        <v>1045</v>
      </c>
      <c r="B1046" t="s">
        <v>8078</v>
      </c>
      <c r="C1046" t="s">
        <v>7255</v>
      </c>
      <c r="D1046" t="s">
        <v>16463</v>
      </c>
      <c r="E1046" s="1">
        <f t="shared" si="64"/>
        <v>41354</v>
      </c>
      <c r="F1046">
        <f t="shared" si="65"/>
        <v>2013</v>
      </c>
      <c r="G1046">
        <f t="shared" si="66"/>
        <v>3</v>
      </c>
      <c r="H1046">
        <f t="shared" si="67"/>
        <v>4</v>
      </c>
      <c r="I1046" s="1" t="s">
        <v>15622</v>
      </c>
      <c r="J1046" s="1" t="s">
        <v>15626</v>
      </c>
      <c r="K1046" s="42">
        <v>1</v>
      </c>
      <c r="L1046" s="42">
        <v>0.73</v>
      </c>
      <c r="M1046" s="1" t="s">
        <v>15616</v>
      </c>
    </row>
    <row r="1047" spans="1:13" x14ac:dyDescent="0.3">
      <c r="A1047">
        <v>1046</v>
      </c>
      <c r="B1047" t="s">
        <v>10995</v>
      </c>
      <c r="C1047" t="s">
        <v>4402</v>
      </c>
      <c r="D1047" t="s">
        <v>11878</v>
      </c>
      <c r="E1047" s="1">
        <f t="shared" si="64"/>
        <v>41356</v>
      </c>
      <c r="F1047">
        <f t="shared" si="65"/>
        <v>2013</v>
      </c>
      <c r="G1047">
        <f t="shared" si="66"/>
        <v>3</v>
      </c>
      <c r="H1047">
        <f t="shared" si="67"/>
        <v>6</v>
      </c>
      <c r="I1047" s="1" t="s">
        <v>15622</v>
      </c>
      <c r="J1047" s="1" t="s">
        <v>15624</v>
      </c>
      <c r="K1047" s="42">
        <v>1</v>
      </c>
      <c r="L1047" s="42">
        <v>0.98</v>
      </c>
      <c r="M1047" s="1" t="s">
        <v>15616</v>
      </c>
    </row>
    <row r="1048" spans="1:13" x14ac:dyDescent="0.3">
      <c r="A1048">
        <v>1047</v>
      </c>
      <c r="B1048" t="s">
        <v>11342</v>
      </c>
      <c r="C1048" t="s">
        <v>4059</v>
      </c>
      <c r="D1048" t="s">
        <v>11878</v>
      </c>
      <c r="E1048" s="1">
        <f t="shared" si="64"/>
        <v>41356</v>
      </c>
      <c r="F1048">
        <f t="shared" si="65"/>
        <v>2013</v>
      </c>
      <c r="G1048">
        <f t="shared" si="66"/>
        <v>3</v>
      </c>
      <c r="H1048">
        <f t="shared" si="67"/>
        <v>6</v>
      </c>
      <c r="I1048" s="1" t="s">
        <v>15625</v>
      </c>
      <c r="J1048" s="1" t="s">
        <v>15623</v>
      </c>
      <c r="K1048" s="42">
        <v>0.5</v>
      </c>
      <c r="L1048" s="42">
        <v>0.86</v>
      </c>
      <c r="M1048" s="1" t="s">
        <v>15616</v>
      </c>
    </row>
    <row r="1049" spans="1:13" x14ac:dyDescent="0.3">
      <c r="A1049">
        <v>1048</v>
      </c>
      <c r="B1049" t="s">
        <v>11059</v>
      </c>
      <c r="C1049" t="s">
        <v>4338</v>
      </c>
      <c r="D1049" t="s">
        <v>16464</v>
      </c>
      <c r="E1049" s="1">
        <f t="shared" si="64"/>
        <v>41357</v>
      </c>
      <c r="F1049">
        <f t="shared" si="65"/>
        <v>2013</v>
      </c>
      <c r="G1049">
        <f t="shared" si="66"/>
        <v>3</v>
      </c>
      <c r="H1049">
        <f t="shared" si="67"/>
        <v>7</v>
      </c>
      <c r="I1049" s="1" t="s">
        <v>15622</v>
      </c>
      <c r="J1049" s="1" t="s">
        <v>15628</v>
      </c>
      <c r="K1049" s="42">
        <v>0</v>
      </c>
      <c r="L1049" s="42">
        <v>1</v>
      </c>
      <c r="M1049" s="1" t="s">
        <v>15615</v>
      </c>
    </row>
    <row r="1050" spans="1:13" x14ac:dyDescent="0.3">
      <c r="A1050">
        <v>1049</v>
      </c>
      <c r="B1050" t="s">
        <v>8318</v>
      </c>
      <c r="C1050" t="s">
        <v>7019</v>
      </c>
      <c r="D1050" t="s">
        <v>16464</v>
      </c>
      <c r="E1050" s="1">
        <f t="shared" si="64"/>
        <v>41357</v>
      </c>
      <c r="F1050">
        <f t="shared" si="65"/>
        <v>2013</v>
      </c>
      <c r="G1050">
        <f t="shared" si="66"/>
        <v>3</v>
      </c>
      <c r="H1050">
        <f t="shared" si="67"/>
        <v>7</v>
      </c>
      <c r="I1050" s="1" t="s">
        <v>15622</v>
      </c>
      <c r="J1050" s="1" t="s">
        <v>15626</v>
      </c>
      <c r="K1050" s="42">
        <v>1</v>
      </c>
      <c r="L1050" s="42">
        <v>0.7</v>
      </c>
      <c r="M1050" s="1" t="s">
        <v>15616</v>
      </c>
    </row>
    <row r="1051" spans="1:13" x14ac:dyDescent="0.3">
      <c r="A1051">
        <v>1050</v>
      </c>
      <c r="B1051" t="s">
        <v>8272</v>
      </c>
      <c r="C1051" t="s">
        <v>7063</v>
      </c>
      <c r="D1051" t="s">
        <v>16465</v>
      </c>
      <c r="E1051" s="1">
        <f t="shared" si="64"/>
        <v>41358</v>
      </c>
      <c r="F1051">
        <f t="shared" si="65"/>
        <v>2013</v>
      </c>
      <c r="G1051">
        <f t="shared" si="66"/>
        <v>3</v>
      </c>
      <c r="H1051">
        <f t="shared" si="67"/>
        <v>1</v>
      </c>
      <c r="I1051" s="1" t="s">
        <v>15622</v>
      </c>
      <c r="J1051" s="1" t="s">
        <v>15626</v>
      </c>
      <c r="K1051" s="42">
        <v>1</v>
      </c>
      <c r="L1051" s="42">
        <v>1</v>
      </c>
      <c r="M1051" s="1" t="s">
        <v>15616</v>
      </c>
    </row>
    <row r="1052" spans="1:13" x14ac:dyDescent="0.3">
      <c r="A1052">
        <v>1051</v>
      </c>
      <c r="B1052" t="s">
        <v>9288</v>
      </c>
      <c r="C1052" t="s">
        <v>6068</v>
      </c>
      <c r="D1052" t="s">
        <v>16465</v>
      </c>
      <c r="E1052" s="1">
        <f t="shared" si="64"/>
        <v>41358</v>
      </c>
      <c r="F1052">
        <f t="shared" si="65"/>
        <v>2013</v>
      </c>
      <c r="G1052">
        <f t="shared" si="66"/>
        <v>3</v>
      </c>
      <c r="H1052">
        <f t="shared" si="67"/>
        <v>1</v>
      </c>
      <c r="I1052" s="1" t="s">
        <v>15622</v>
      </c>
      <c r="J1052" s="1" t="s">
        <v>15624</v>
      </c>
      <c r="K1052" s="42">
        <v>1</v>
      </c>
      <c r="L1052" s="42">
        <v>0.98</v>
      </c>
      <c r="M1052" s="1" t="s">
        <v>15615</v>
      </c>
    </row>
    <row r="1053" spans="1:13" x14ac:dyDescent="0.3">
      <c r="A1053">
        <v>1052</v>
      </c>
      <c r="B1053" t="s">
        <v>9919</v>
      </c>
      <c r="C1053" t="s">
        <v>5452</v>
      </c>
      <c r="D1053" t="s">
        <v>16465</v>
      </c>
      <c r="E1053" s="1">
        <f t="shared" si="64"/>
        <v>41358</v>
      </c>
      <c r="F1053">
        <f t="shared" si="65"/>
        <v>2013</v>
      </c>
      <c r="G1053">
        <f t="shared" si="66"/>
        <v>3</v>
      </c>
      <c r="H1053">
        <f t="shared" si="67"/>
        <v>1</v>
      </c>
      <c r="I1053" s="1" t="s">
        <v>15622</v>
      </c>
      <c r="J1053" s="1" t="s">
        <v>15626</v>
      </c>
      <c r="K1053" s="42">
        <v>1</v>
      </c>
      <c r="L1053" s="42">
        <v>0.96</v>
      </c>
      <c r="M1053" s="1" t="s">
        <v>15615</v>
      </c>
    </row>
    <row r="1054" spans="1:13" x14ac:dyDescent="0.3">
      <c r="A1054">
        <v>1053</v>
      </c>
      <c r="B1054" t="s">
        <v>9036</v>
      </c>
      <c r="C1054" t="s">
        <v>6317</v>
      </c>
      <c r="D1054" t="s">
        <v>16466</v>
      </c>
      <c r="E1054" s="1">
        <f t="shared" si="64"/>
        <v>41360</v>
      </c>
      <c r="F1054">
        <f t="shared" si="65"/>
        <v>2013</v>
      </c>
      <c r="G1054">
        <f t="shared" si="66"/>
        <v>3</v>
      </c>
      <c r="H1054">
        <f t="shared" si="67"/>
        <v>3</v>
      </c>
      <c r="I1054" s="1" t="s">
        <v>15622</v>
      </c>
      <c r="J1054" s="1" t="s">
        <v>15623</v>
      </c>
      <c r="K1054" s="42">
        <v>1</v>
      </c>
      <c r="L1054" s="42">
        <v>0.28999999999999998</v>
      </c>
      <c r="M1054" s="1" t="s">
        <v>15615</v>
      </c>
    </row>
    <row r="1055" spans="1:13" x14ac:dyDescent="0.3">
      <c r="A1055">
        <v>1054</v>
      </c>
      <c r="B1055" t="s">
        <v>9804</v>
      </c>
      <c r="C1055" t="s">
        <v>5565</v>
      </c>
      <c r="D1055" t="s">
        <v>11879</v>
      </c>
      <c r="E1055" s="1">
        <f t="shared" si="64"/>
        <v>41361</v>
      </c>
      <c r="F1055">
        <f t="shared" si="65"/>
        <v>2013</v>
      </c>
      <c r="G1055">
        <f t="shared" si="66"/>
        <v>3</v>
      </c>
      <c r="H1055">
        <f t="shared" si="67"/>
        <v>4</v>
      </c>
      <c r="I1055" s="1" t="s">
        <v>15622</v>
      </c>
      <c r="J1055" s="1" t="s">
        <v>15626</v>
      </c>
      <c r="K1055" s="42">
        <v>1</v>
      </c>
      <c r="L1055" s="42">
        <v>0.99</v>
      </c>
      <c r="M1055" s="1" t="s">
        <v>15615</v>
      </c>
    </row>
    <row r="1056" spans="1:13" x14ac:dyDescent="0.3">
      <c r="A1056">
        <v>1055</v>
      </c>
      <c r="B1056" t="s">
        <v>9693</v>
      </c>
      <c r="C1056" t="s">
        <v>5671</v>
      </c>
      <c r="D1056" t="s">
        <v>11880</v>
      </c>
      <c r="E1056" s="1">
        <f t="shared" si="64"/>
        <v>41362</v>
      </c>
      <c r="F1056">
        <f t="shared" si="65"/>
        <v>2013</v>
      </c>
      <c r="G1056">
        <f t="shared" si="66"/>
        <v>3</v>
      </c>
      <c r="H1056">
        <f t="shared" si="67"/>
        <v>5</v>
      </c>
      <c r="I1056" s="1" t="s">
        <v>15642</v>
      </c>
      <c r="J1056" s="1" t="s">
        <v>15624</v>
      </c>
      <c r="K1056" s="42">
        <v>1</v>
      </c>
      <c r="L1056" s="42">
        <v>1</v>
      </c>
      <c r="M1056" s="1" t="s">
        <v>15615</v>
      </c>
    </row>
    <row r="1057" spans="1:13" x14ac:dyDescent="0.3">
      <c r="A1057">
        <v>1056</v>
      </c>
      <c r="B1057" t="s">
        <v>7983</v>
      </c>
      <c r="C1057" t="s">
        <v>7348</v>
      </c>
      <c r="D1057" t="s">
        <v>11880</v>
      </c>
      <c r="E1057" s="1">
        <f t="shared" si="64"/>
        <v>41362</v>
      </c>
      <c r="F1057">
        <f t="shared" si="65"/>
        <v>2013</v>
      </c>
      <c r="G1057">
        <f t="shared" si="66"/>
        <v>3</v>
      </c>
      <c r="H1057">
        <f t="shared" si="67"/>
        <v>5</v>
      </c>
      <c r="I1057" s="1" t="s">
        <v>15622</v>
      </c>
      <c r="J1057" s="1" t="s">
        <v>15624</v>
      </c>
      <c r="K1057" s="42">
        <v>0.91</v>
      </c>
      <c r="L1057" s="42">
        <v>0.99</v>
      </c>
      <c r="M1057" s="1" t="s">
        <v>15615</v>
      </c>
    </row>
    <row r="1058" spans="1:13" x14ac:dyDescent="0.3">
      <c r="A1058">
        <v>1057</v>
      </c>
      <c r="B1058" t="s">
        <v>9687</v>
      </c>
      <c r="C1058" t="s">
        <v>5677</v>
      </c>
      <c r="D1058" t="s">
        <v>11880</v>
      </c>
      <c r="E1058" s="1">
        <f t="shared" si="64"/>
        <v>41362</v>
      </c>
      <c r="F1058">
        <f t="shared" si="65"/>
        <v>2013</v>
      </c>
      <c r="G1058">
        <f t="shared" si="66"/>
        <v>3</v>
      </c>
      <c r="H1058">
        <f t="shared" si="67"/>
        <v>5</v>
      </c>
      <c r="I1058" s="1" t="s">
        <v>15622</v>
      </c>
      <c r="J1058" s="1" t="s">
        <v>15626</v>
      </c>
      <c r="K1058" s="42">
        <v>1</v>
      </c>
      <c r="L1058" s="42">
        <v>0.75</v>
      </c>
      <c r="M1058" s="1" t="s">
        <v>15615</v>
      </c>
    </row>
    <row r="1059" spans="1:13" x14ac:dyDescent="0.3">
      <c r="A1059">
        <v>1058</v>
      </c>
      <c r="B1059" t="s">
        <v>11660</v>
      </c>
      <c r="C1059" t="s">
        <v>3745</v>
      </c>
      <c r="D1059" t="s">
        <v>11880</v>
      </c>
      <c r="E1059" s="1">
        <f t="shared" si="64"/>
        <v>41362</v>
      </c>
      <c r="F1059">
        <f t="shared" si="65"/>
        <v>2013</v>
      </c>
      <c r="G1059">
        <f t="shared" si="66"/>
        <v>3</v>
      </c>
      <c r="H1059">
        <f t="shared" si="67"/>
        <v>5</v>
      </c>
      <c r="I1059" s="1" t="s">
        <v>15622</v>
      </c>
      <c r="J1059" s="1" t="s">
        <v>15623</v>
      </c>
      <c r="K1059" s="42">
        <v>0.5</v>
      </c>
      <c r="L1059" s="42">
        <v>1</v>
      </c>
      <c r="M1059" s="1" t="s">
        <v>15615</v>
      </c>
    </row>
    <row r="1060" spans="1:13" x14ac:dyDescent="0.3">
      <c r="A1060">
        <v>1059</v>
      </c>
      <c r="B1060" t="s">
        <v>10439</v>
      </c>
      <c r="C1060" t="s">
        <v>4942</v>
      </c>
      <c r="D1060" t="s">
        <v>16467</v>
      </c>
      <c r="E1060" s="1">
        <f t="shared" si="64"/>
        <v>41363</v>
      </c>
      <c r="F1060">
        <f t="shared" si="65"/>
        <v>2013</v>
      </c>
      <c r="G1060">
        <f t="shared" si="66"/>
        <v>3</v>
      </c>
      <c r="H1060">
        <f t="shared" si="67"/>
        <v>6</v>
      </c>
      <c r="I1060" s="1" t="s">
        <v>15622</v>
      </c>
      <c r="J1060" s="1" t="s">
        <v>15623</v>
      </c>
      <c r="K1060" s="42">
        <v>1</v>
      </c>
      <c r="L1060" s="42">
        <v>0.5</v>
      </c>
      <c r="M1060" s="1" t="s">
        <v>15616</v>
      </c>
    </row>
    <row r="1061" spans="1:13" x14ac:dyDescent="0.3">
      <c r="A1061">
        <v>1060</v>
      </c>
      <c r="B1061" t="s">
        <v>11700</v>
      </c>
      <c r="C1061" t="s">
        <v>3706</v>
      </c>
      <c r="D1061" t="s">
        <v>16467</v>
      </c>
      <c r="E1061" s="1">
        <f t="shared" si="64"/>
        <v>41363</v>
      </c>
      <c r="F1061">
        <f t="shared" si="65"/>
        <v>2013</v>
      </c>
      <c r="G1061">
        <f t="shared" si="66"/>
        <v>3</v>
      </c>
      <c r="H1061">
        <f t="shared" si="67"/>
        <v>6</v>
      </c>
      <c r="I1061" s="1" t="s">
        <v>15625</v>
      </c>
      <c r="J1061" s="1" t="s">
        <v>15626</v>
      </c>
      <c r="K1061" s="42">
        <v>1</v>
      </c>
      <c r="L1061" s="42">
        <v>0.96</v>
      </c>
      <c r="M1061" s="1" t="s">
        <v>15615</v>
      </c>
    </row>
    <row r="1062" spans="1:13" x14ac:dyDescent="0.3">
      <c r="A1062">
        <v>1061</v>
      </c>
      <c r="B1062" t="s">
        <v>9751</v>
      </c>
      <c r="C1062" t="s">
        <v>3573</v>
      </c>
      <c r="D1062" t="s">
        <v>16467</v>
      </c>
      <c r="E1062" s="1">
        <f t="shared" si="64"/>
        <v>41363</v>
      </c>
      <c r="F1062">
        <f t="shared" si="65"/>
        <v>2013</v>
      </c>
      <c r="G1062">
        <f t="shared" si="66"/>
        <v>3</v>
      </c>
      <c r="H1062">
        <f t="shared" si="67"/>
        <v>6</v>
      </c>
      <c r="I1062" s="1" t="s">
        <v>15622</v>
      </c>
      <c r="J1062" s="1" t="s">
        <v>15623</v>
      </c>
      <c r="K1062" s="42">
        <v>1</v>
      </c>
      <c r="L1062" s="42">
        <v>1</v>
      </c>
      <c r="M1062" s="1" t="s">
        <v>15615</v>
      </c>
    </row>
    <row r="1063" spans="1:13" x14ac:dyDescent="0.3">
      <c r="A1063">
        <v>1062</v>
      </c>
      <c r="B1063" t="s">
        <v>8057</v>
      </c>
      <c r="C1063" t="s">
        <v>7276</v>
      </c>
      <c r="D1063" t="s">
        <v>16468</v>
      </c>
      <c r="E1063" s="1">
        <f t="shared" si="64"/>
        <v>41364</v>
      </c>
      <c r="F1063">
        <f t="shared" si="65"/>
        <v>2013</v>
      </c>
      <c r="G1063">
        <f t="shared" si="66"/>
        <v>3</v>
      </c>
      <c r="H1063">
        <f t="shared" si="67"/>
        <v>7</v>
      </c>
      <c r="I1063" s="1" t="s">
        <v>15622</v>
      </c>
      <c r="J1063" s="1" t="s">
        <v>15626</v>
      </c>
      <c r="K1063" s="42">
        <v>0.8</v>
      </c>
      <c r="L1063" s="42">
        <v>0.98</v>
      </c>
      <c r="M1063" s="1" t="s">
        <v>15616</v>
      </c>
    </row>
    <row r="1064" spans="1:13" x14ac:dyDescent="0.3">
      <c r="A1064">
        <v>1063</v>
      </c>
      <c r="B1064" t="s">
        <v>7820</v>
      </c>
      <c r="C1064" t="s">
        <v>7503</v>
      </c>
      <c r="D1064" t="s">
        <v>16469</v>
      </c>
      <c r="E1064" s="1">
        <f t="shared" si="64"/>
        <v>41365</v>
      </c>
      <c r="F1064">
        <f t="shared" si="65"/>
        <v>2013</v>
      </c>
      <c r="G1064">
        <f t="shared" si="66"/>
        <v>4</v>
      </c>
      <c r="H1064">
        <f t="shared" si="67"/>
        <v>1</v>
      </c>
      <c r="I1064" s="1" t="s">
        <v>15622</v>
      </c>
      <c r="J1064" s="1" t="s">
        <v>15623</v>
      </c>
      <c r="K1064" s="42">
        <v>1</v>
      </c>
      <c r="L1064" s="42">
        <v>0.17</v>
      </c>
      <c r="M1064" s="1" t="s">
        <v>15615</v>
      </c>
    </row>
    <row r="1065" spans="1:13" x14ac:dyDescent="0.3">
      <c r="A1065">
        <v>1064</v>
      </c>
      <c r="B1065" t="s">
        <v>10470</v>
      </c>
      <c r="C1065" t="s">
        <v>4912</v>
      </c>
      <c r="D1065" t="s">
        <v>16469</v>
      </c>
      <c r="E1065" s="1">
        <f t="shared" si="64"/>
        <v>41365</v>
      </c>
      <c r="F1065">
        <f t="shared" si="65"/>
        <v>2013</v>
      </c>
      <c r="G1065">
        <f t="shared" si="66"/>
        <v>4</v>
      </c>
      <c r="H1065">
        <f t="shared" si="67"/>
        <v>1</v>
      </c>
      <c r="I1065" s="1" t="s">
        <v>15774</v>
      </c>
      <c r="J1065" s="1" t="s">
        <v>15624</v>
      </c>
      <c r="K1065" s="42">
        <v>1</v>
      </c>
      <c r="L1065" s="42">
        <v>0.98</v>
      </c>
      <c r="M1065" s="1" t="s">
        <v>15616</v>
      </c>
    </row>
    <row r="1066" spans="1:13" x14ac:dyDescent="0.3">
      <c r="A1066">
        <v>1065</v>
      </c>
      <c r="B1066" t="s">
        <v>10377</v>
      </c>
      <c r="C1066" t="s">
        <v>5002</v>
      </c>
      <c r="D1066" t="s">
        <v>16470</v>
      </c>
      <c r="E1066" s="1">
        <f t="shared" si="64"/>
        <v>41366</v>
      </c>
      <c r="F1066">
        <f t="shared" si="65"/>
        <v>2013</v>
      </c>
      <c r="G1066">
        <f t="shared" si="66"/>
        <v>4</v>
      </c>
      <c r="H1066">
        <f t="shared" si="67"/>
        <v>2</v>
      </c>
      <c r="I1066" s="1" t="s">
        <v>15625</v>
      </c>
      <c r="J1066" s="1" t="s">
        <v>15626</v>
      </c>
      <c r="K1066" s="42">
        <v>1</v>
      </c>
      <c r="L1066" s="42">
        <v>0.86</v>
      </c>
      <c r="M1066" s="1" t="s">
        <v>15616</v>
      </c>
    </row>
    <row r="1067" spans="1:13" x14ac:dyDescent="0.3">
      <c r="A1067">
        <v>1066</v>
      </c>
      <c r="B1067" t="s">
        <v>10015</v>
      </c>
      <c r="C1067" t="s">
        <v>5358</v>
      </c>
      <c r="D1067" t="s">
        <v>16470</v>
      </c>
      <c r="E1067" s="1">
        <f t="shared" si="64"/>
        <v>41366</v>
      </c>
      <c r="F1067">
        <f t="shared" si="65"/>
        <v>2013</v>
      </c>
      <c r="G1067">
        <f t="shared" si="66"/>
        <v>4</v>
      </c>
      <c r="H1067">
        <f t="shared" si="67"/>
        <v>2</v>
      </c>
      <c r="I1067" s="1" t="s">
        <v>15622</v>
      </c>
      <c r="J1067" s="1" t="s">
        <v>15626</v>
      </c>
      <c r="K1067" s="42">
        <v>1</v>
      </c>
      <c r="L1067" s="42">
        <v>0.96</v>
      </c>
      <c r="M1067" s="1" t="s">
        <v>15615</v>
      </c>
    </row>
    <row r="1068" spans="1:13" x14ac:dyDescent="0.3">
      <c r="A1068">
        <v>1067</v>
      </c>
      <c r="B1068" t="s">
        <v>11416</v>
      </c>
      <c r="C1068" t="s">
        <v>3985</v>
      </c>
      <c r="D1068" t="s">
        <v>16471</v>
      </c>
      <c r="E1068" s="1">
        <f t="shared" si="64"/>
        <v>41367</v>
      </c>
      <c r="F1068">
        <f t="shared" si="65"/>
        <v>2013</v>
      </c>
      <c r="G1068">
        <f t="shared" si="66"/>
        <v>4</v>
      </c>
      <c r="H1068">
        <f t="shared" si="67"/>
        <v>3</v>
      </c>
      <c r="I1068" s="1" t="s">
        <v>15622</v>
      </c>
      <c r="J1068" s="1" t="s">
        <v>15623</v>
      </c>
      <c r="K1068" s="42">
        <v>0.9</v>
      </c>
      <c r="L1068" s="42">
        <v>0.56999999999999995</v>
      </c>
      <c r="M1068" s="1" t="s">
        <v>15615</v>
      </c>
    </row>
    <row r="1069" spans="1:13" x14ac:dyDescent="0.3">
      <c r="A1069">
        <v>1068</v>
      </c>
      <c r="B1069" t="s">
        <v>9462</v>
      </c>
      <c r="C1069" t="s">
        <v>5897</v>
      </c>
      <c r="D1069" t="s">
        <v>16472</v>
      </c>
      <c r="E1069" s="1">
        <f t="shared" si="64"/>
        <v>41368</v>
      </c>
      <c r="F1069">
        <f t="shared" si="65"/>
        <v>2013</v>
      </c>
      <c r="G1069">
        <f t="shared" si="66"/>
        <v>4</v>
      </c>
      <c r="H1069">
        <f t="shared" si="67"/>
        <v>4</v>
      </c>
      <c r="I1069" s="1" t="s">
        <v>15622</v>
      </c>
      <c r="J1069" s="1" t="s">
        <v>15623</v>
      </c>
      <c r="K1069" s="42">
        <v>0.83</v>
      </c>
      <c r="L1069" s="42">
        <v>0.31</v>
      </c>
      <c r="M1069" s="1" t="s">
        <v>15615</v>
      </c>
    </row>
    <row r="1070" spans="1:13" x14ac:dyDescent="0.3">
      <c r="A1070">
        <v>1069</v>
      </c>
      <c r="B1070" t="s">
        <v>8435</v>
      </c>
      <c r="C1070" t="s">
        <v>6907</v>
      </c>
      <c r="D1070" t="s">
        <v>16473</v>
      </c>
      <c r="E1070" s="1">
        <f t="shared" si="64"/>
        <v>41369</v>
      </c>
      <c r="F1070">
        <f t="shared" si="65"/>
        <v>2013</v>
      </c>
      <c r="G1070">
        <f t="shared" si="66"/>
        <v>4</v>
      </c>
      <c r="H1070">
        <f t="shared" si="67"/>
        <v>5</v>
      </c>
      <c r="I1070" s="1" t="s">
        <v>15622</v>
      </c>
      <c r="J1070" s="1" t="s">
        <v>15626</v>
      </c>
      <c r="K1070" s="42">
        <v>1</v>
      </c>
      <c r="L1070" s="42">
        <v>0.9</v>
      </c>
      <c r="M1070" s="1" t="s">
        <v>15616</v>
      </c>
    </row>
    <row r="1071" spans="1:13" x14ac:dyDescent="0.3">
      <c r="A1071">
        <v>1070</v>
      </c>
      <c r="B1071" t="s">
        <v>8094</v>
      </c>
      <c r="C1071" t="s">
        <v>7240</v>
      </c>
      <c r="D1071" t="s">
        <v>16473</v>
      </c>
      <c r="E1071" s="1">
        <f t="shared" si="64"/>
        <v>41369</v>
      </c>
      <c r="F1071">
        <f t="shared" si="65"/>
        <v>2013</v>
      </c>
      <c r="G1071">
        <f t="shared" si="66"/>
        <v>4</v>
      </c>
      <c r="H1071">
        <f t="shared" si="67"/>
        <v>5</v>
      </c>
      <c r="I1071" s="1" t="s">
        <v>15622</v>
      </c>
      <c r="J1071" s="1" t="s">
        <v>15626</v>
      </c>
      <c r="K1071" s="42">
        <v>1</v>
      </c>
      <c r="L1071" s="42">
        <v>0.98</v>
      </c>
      <c r="M1071" s="1" t="s">
        <v>15616</v>
      </c>
    </row>
    <row r="1072" spans="1:13" x14ac:dyDescent="0.3">
      <c r="A1072">
        <v>1071</v>
      </c>
      <c r="B1072" t="s">
        <v>10735</v>
      </c>
      <c r="C1072" t="s">
        <v>4654</v>
      </c>
      <c r="D1072" t="s">
        <v>11881</v>
      </c>
      <c r="E1072" s="1">
        <f t="shared" si="64"/>
        <v>41371</v>
      </c>
      <c r="F1072">
        <f t="shared" si="65"/>
        <v>2013</v>
      </c>
      <c r="G1072">
        <f t="shared" si="66"/>
        <v>4</v>
      </c>
      <c r="H1072">
        <f t="shared" si="67"/>
        <v>7</v>
      </c>
      <c r="I1072" s="1" t="s">
        <v>15622</v>
      </c>
      <c r="J1072" s="1" t="s">
        <v>15628</v>
      </c>
      <c r="K1072" s="42">
        <v>0</v>
      </c>
      <c r="L1072" s="42">
        <v>0.82</v>
      </c>
      <c r="M1072" s="1" t="s">
        <v>15615</v>
      </c>
    </row>
    <row r="1073" spans="1:13" x14ac:dyDescent="0.3">
      <c r="A1073">
        <v>1072</v>
      </c>
      <c r="B1073" t="s">
        <v>10035</v>
      </c>
      <c r="C1073" t="s">
        <v>5338</v>
      </c>
      <c r="D1073" t="s">
        <v>16474</v>
      </c>
      <c r="E1073" s="1">
        <f t="shared" si="64"/>
        <v>41372</v>
      </c>
      <c r="F1073">
        <f t="shared" si="65"/>
        <v>2013</v>
      </c>
      <c r="G1073">
        <f t="shared" si="66"/>
        <v>4</v>
      </c>
      <c r="H1073">
        <f t="shared" si="67"/>
        <v>1</v>
      </c>
      <c r="I1073" s="1" t="s">
        <v>15622</v>
      </c>
      <c r="J1073" s="1" t="s">
        <v>15626</v>
      </c>
      <c r="K1073" s="42">
        <v>1</v>
      </c>
      <c r="L1073" s="42">
        <v>0.67</v>
      </c>
      <c r="M1073" s="1" t="s">
        <v>15616</v>
      </c>
    </row>
    <row r="1074" spans="1:13" x14ac:dyDescent="0.3">
      <c r="A1074">
        <v>1073</v>
      </c>
      <c r="B1074" t="s">
        <v>7974</v>
      </c>
      <c r="C1074" t="s">
        <v>7357</v>
      </c>
      <c r="D1074" t="s">
        <v>16475</v>
      </c>
      <c r="E1074" s="1">
        <f t="shared" si="64"/>
        <v>41373</v>
      </c>
      <c r="F1074">
        <f t="shared" si="65"/>
        <v>2013</v>
      </c>
      <c r="G1074">
        <f t="shared" si="66"/>
        <v>4</v>
      </c>
      <c r="H1074">
        <f t="shared" si="67"/>
        <v>2</v>
      </c>
      <c r="I1074" s="1" t="s">
        <v>15622</v>
      </c>
      <c r="J1074" s="1" t="s">
        <v>15626</v>
      </c>
      <c r="K1074" s="42">
        <v>1</v>
      </c>
      <c r="L1074" s="42">
        <v>0.82</v>
      </c>
      <c r="M1074" s="1" t="s">
        <v>15616</v>
      </c>
    </row>
    <row r="1075" spans="1:13" x14ac:dyDescent="0.3">
      <c r="A1075">
        <v>1074</v>
      </c>
      <c r="B1075" t="s">
        <v>10922</v>
      </c>
      <c r="C1075" t="s">
        <v>4472</v>
      </c>
      <c r="D1075" t="s">
        <v>16476</v>
      </c>
      <c r="E1075" s="1">
        <f t="shared" si="64"/>
        <v>41374</v>
      </c>
      <c r="F1075">
        <f t="shared" si="65"/>
        <v>2013</v>
      </c>
      <c r="G1075">
        <f t="shared" si="66"/>
        <v>4</v>
      </c>
      <c r="H1075">
        <f t="shared" si="67"/>
        <v>3</v>
      </c>
      <c r="I1075" s="1" t="s">
        <v>15622</v>
      </c>
      <c r="J1075" s="1" t="s">
        <v>15623</v>
      </c>
      <c r="K1075" s="42">
        <v>1</v>
      </c>
      <c r="L1075" s="42">
        <v>1</v>
      </c>
      <c r="M1075" s="1" t="s">
        <v>15616</v>
      </c>
    </row>
    <row r="1076" spans="1:13" x14ac:dyDescent="0.3">
      <c r="A1076">
        <v>1075</v>
      </c>
      <c r="B1076" t="s">
        <v>8365</v>
      </c>
      <c r="C1076" t="s">
        <v>6975</v>
      </c>
      <c r="D1076" t="s">
        <v>16477</v>
      </c>
      <c r="E1076" s="1">
        <f t="shared" si="64"/>
        <v>41375</v>
      </c>
      <c r="F1076">
        <f t="shared" si="65"/>
        <v>2013</v>
      </c>
      <c r="G1076">
        <f t="shared" si="66"/>
        <v>4</v>
      </c>
      <c r="H1076">
        <f t="shared" si="67"/>
        <v>4</v>
      </c>
      <c r="I1076" s="1" t="s">
        <v>15622</v>
      </c>
      <c r="J1076" s="1" t="s">
        <v>15626</v>
      </c>
      <c r="K1076" s="42">
        <v>1</v>
      </c>
      <c r="L1076" s="42">
        <v>0.96</v>
      </c>
      <c r="M1076" s="1" t="s">
        <v>15616</v>
      </c>
    </row>
    <row r="1077" spans="1:13" x14ac:dyDescent="0.3">
      <c r="A1077">
        <v>1076</v>
      </c>
      <c r="B1077" t="s">
        <v>9628</v>
      </c>
      <c r="C1077" t="s">
        <v>5735</v>
      </c>
      <c r="D1077" t="s">
        <v>16478</v>
      </c>
      <c r="E1077" s="1">
        <f t="shared" si="64"/>
        <v>41377</v>
      </c>
      <c r="F1077">
        <f t="shared" si="65"/>
        <v>2013</v>
      </c>
      <c r="G1077">
        <f t="shared" si="66"/>
        <v>4</v>
      </c>
      <c r="H1077">
        <f t="shared" si="67"/>
        <v>6</v>
      </c>
      <c r="I1077" s="1" t="s">
        <v>15622</v>
      </c>
      <c r="J1077" s="1" t="s">
        <v>15624</v>
      </c>
      <c r="K1077" s="42">
        <v>1</v>
      </c>
      <c r="L1077" s="42">
        <v>1</v>
      </c>
      <c r="M1077" s="1" t="s">
        <v>15616</v>
      </c>
    </row>
    <row r="1078" spans="1:13" x14ac:dyDescent="0.3">
      <c r="A1078">
        <v>1077</v>
      </c>
      <c r="B1078" t="s">
        <v>9489</v>
      </c>
      <c r="C1078" t="s">
        <v>5870</v>
      </c>
      <c r="D1078" t="s">
        <v>16478</v>
      </c>
      <c r="E1078" s="1">
        <f t="shared" si="64"/>
        <v>41377</v>
      </c>
      <c r="F1078">
        <f t="shared" si="65"/>
        <v>2013</v>
      </c>
      <c r="G1078">
        <f t="shared" si="66"/>
        <v>4</v>
      </c>
      <c r="H1078">
        <f t="shared" si="67"/>
        <v>6</v>
      </c>
      <c r="I1078" s="1" t="s">
        <v>15622</v>
      </c>
      <c r="J1078" s="1" t="s">
        <v>15623</v>
      </c>
      <c r="K1078" s="42">
        <v>1</v>
      </c>
      <c r="L1078" s="42">
        <v>0.9</v>
      </c>
      <c r="M1078" s="1" t="s">
        <v>15616</v>
      </c>
    </row>
    <row r="1079" spans="1:13" x14ac:dyDescent="0.3">
      <c r="A1079">
        <v>1078</v>
      </c>
      <c r="B1079" t="s">
        <v>11026</v>
      </c>
      <c r="C1079" t="s">
        <v>4371</v>
      </c>
      <c r="D1079" t="s">
        <v>16479</v>
      </c>
      <c r="E1079" s="1">
        <f t="shared" si="64"/>
        <v>41378</v>
      </c>
      <c r="F1079">
        <f t="shared" si="65"/>
        <v>2013</v>
      </c>
      <c r="G1079">
        <f t="shared" si="66"/>
        <v>4</v>
      </c>
      <c r="H1079">
        <f t="shared" si="67"/>
        <v>7</v>
      </c>
      <c r="I1079" s="1" t="s">
        <v>15622</v>
      </c>
      <c r="J1079" s="1" t="s">
        <v>15624</v>
      </c>
      <c r="K1079" s="42">
        <v>1</v>
      </c>
      <c r="L1079" s="42">
        <v>0.95</v>
      </c>
      <c r="M1079" s="1" t="s">
        <v>15616</v>
      </c>
    </row>
    <row r="1080" spans="1:13" x14ac:dyDescent="0.3">
      <c r="A1080">
        <v>1079</v>
      </c>
      <c r="B1080" t="s">
        <v>9123</v>
      </c>
      <c r="C1080" t="s">
        <v>6230</v>
      </c>
      <c r="D1080" t="s">
        <v>16480</v>
      </c>
      <c r="E1080" s="1">
        <f t="shared" si="64"/>
        <v>41379</v>
      </c>
      <c r="F1080">
        <f t="shared" si="65"/>
        <v>2013</v>
      </c>
      <c r="G1080">
        <f t="shared" si="66"/>
        <v>4</v>
      </c>
      <c r="H1080">
        <f t="shared" si="67"/>
        <v>1</v>
      </c>
      <c r="I1080" s="1" t="s">
        <v>15625</v>
      </c>
      <c r="J1080" s="1" t="s">
        <v>15623</v>
      </c>
      <c r="K1080" s="42">
        <v>0.8</v>
      </c>
      <c r="L1080" s="42">
        <v>0.35</v>
      </c>
      <c r="M1080" s="1" t="s">
        <v>15615</v>
      </c>
    </row>
    <row r="1081" spans="1:13" x14ac:dyDescent="0.3">
      <c r="A1081">
        <v>1080</v>
      </c>
      <c r="B1081" t="s">
        <v>10020</v>
      </c>
      <c r="C1081" t="s">
        <v>5353</v>
      </c>
      <c r="D1081" t="s">
        <v>16480</v>
      </c>
      <c r="E1081" s="1">
        <f t="shared" si="64"/>
        <v>41379</v>
      </c>
      <c r="F1081">
        <f t="shared" si="65"/>
        <v>2013</v>
      </c>
      <c r="G1081">
        <f t="shared" si="66"/>
        <v>4</v>
      </c>
      <c r="H1081">
        <f t="shared" si="67"/>
        <v>1</v>
      </c>
      <c r="I1081" s="1" t="s">
        <v>15622</v>
      </c>
      <c r="J1081" s="1" t="s">
        <v>15628</v>
      </c>
      <c r="K1081" s="42">
        <v>0</v>
      </c>
      <c r="L1081" s="42">
        <v>0.93</v>
      </c>
      <c r="M1081" s="1" t="s">
        <v>15616</v>
      </c>
    </row>
    <row r="1082" spans="1:13" x14ac:dyDescent="0.3">
      <c r="A1082">
        <v>1081</v>
      </c>
      <c r="B1082" t="s">
        <v>11635</v>
      </c>
      <c r="C1082" t="s">
        <v>3770</v>
      </c>
      <c r="D1082" t="s">
        <v>16481</v>
      </c>
      <c r="E1082" s="1">
        <f t="shared" si="64"/>
        <v>41380</v>
      </c>
      <c r="F1082">
        <f t="shared" si="65"/>
        <v>2013</v>
      </c>
      <c r="G1082">
        <f t="shared" si="66"/>
        <v>4</v>
      </c>
      <c r="H1082">
        <f t="shared" si="67"/>
        <v>2</v>
      </c>
      <c r="I1082" s="1" t="s">
        <v>15823</v>
      </c>
      <c r="J1082" s="1" t="s">
        <v>15626</v>
      </c>
      <c r="K1082" s="42">
        <v>1</v>
      </c>
      <c r="L1082" s="42">
        <v>0.88</v>
      </c>
      <c r="M1082" s="1" t="s">
        <v>15615</v>
      </c>
    </row>
    <row r="1083" spans="1:13" x14ac:dyDescent="0.3">
      <c r="A1083">
        <v>1082</v>
      </c>
      <c r="B1083" t="s">
        <v>10842</v>
      </c>
      <c r="C1083" t="s">
        <v>4552</v>
      </c>
      <c r="D1083" t="s">
        <v>16481</v>
      </c>
      <c r="E1083" s="1">
        <f t="shared" si="64"/>
        <v>41380</v>
      </c>
      <c r="F1083">
        <f t="shared" si="65"/>
        <v>2013</v>
      </c>
      <c r="G1083">
        <f t="shared" si="66"/>
        <v>4</v>
      </c>
      <c r="H1083">
        <f t="shared" si="67"/>
        <v>2</v>
      </c>
      <c r="I1083" s="1" t="s">
        <v>15622</v>
      </c>
      <c r="J1083" s="1" t="s">
        <v>15626</v>
      </c>
      <c r="K1083" s="42">
        <v>1</v>
      </c>
      <c r="L1083" s="42">
        <v>1</v>
      </c>
      <c r="M1083" s="1" t="s">
        <v>15616</v>
      </c>
    </row>
    <row r="1084" spans="1:13" x14ac:dyDescent="0.3">
      <c r="A1084">
        <v>1083</v>
      </c>
      <c r="B1084" t="s">
        <v>8554</v>
      </c>
      <c r="C1084" t="s">
        <v>6792</v>
      </c>
      <c r="D1084" t="s">
        <v>16481</v>
      </c>
      <c r="E1084" s="1">
        <f t="shared" si="64"/>
        <v>41380</v>
      </c>
      <c r="F1084">
        <f t="shared" si="65"/>
        <v>2013</v>
      </c>
      <c r="G1084">
        <f t="shared" si="66"/>
        <v>4</v>
      </c>
      <c r="H1084">
        <f t="shared" si="67"/>
        <v>2</v>
      </c>
      <c r="I1084" s="1" t="s">
        <v>15622</v>
      </c>
      <c r="J1084" s="1" t="s">
        <v>15626</v>
      </c>
      <c r="K1084" s="42">
        <v>1</v>
      </c>
      <c r="L1084" s="42">
        <v>0.8</v>
      </c>
      <c r="M1084" s="1" t="s">
        <v>15616</v>
      </c>
    </row>
    <row r="1085" spans="1:13" x14ac:dyDescent="0.3">
      <c r="A1085">
        <v>1084</v>
      </c>
      <c r="B1085" t="s">
        <v>8283</v>
      </c>
      <c r="C1085" t="s">
        <v>7052</v>
      </c>
      <c r="D1085" t="s">
        <v>16481</v>
      </c>
      <c r="E1085" s="1">
        <f t="shared" si="64"/>
        <v>41380</v>
      </c>
      <c r="F1085">
        <f t="shared" si="65"/>
        <v>2013</v>
      </c>
      <c r="G1085">
        <f t="shared" si="66"/>
        <v>4</v>
      </c>
      <c r="H1085">
        <f t="shared" si="67"/>
        <v>2</v>
      </c>
      <c r="I1085" s="1" t="s">
        <v>15622</v>
      </c>
      <c r="J1085" s="1" t="s">
        <v>15623</v>
      </c>
      <c r="K1085" s="42">
        <v>1</v>
      </c>
      <c r="L1085" s="42">
        <v>1</v>
      </c>
      <c r="M1085" s="1" t="s">
        <v>15615</v>
      </c>
    </row>
    <row r="1086" spans="1:13" x14ac:dyDescent="0.3">
      <c r="A1086">
        <v>1085</v>
      </c>
      <c r="B1086" t="s">
        <v>7739</v>
      </c>
      <c r="C1086" t="s">
        <v>7582</v>
      </c>
      <c r="D1086" t="s">
        <v>16481</v>
      </c>
      <c r="E1086" s="1">
        <f t="shared" si="64"/>
        <v>41380</v>
      </c>
      <c r="F1086">
        <f t="shared" si="65"/>
        <v>2013</v>
      </c>
      <c r="G1086">
        <f t="shared" si="66"/>
        <v>4</v>
      </c>
      <c r="H1086">
        <f t="shared" si="67"/>
        <v>2</v>
      </c>
      <c r="I1086" s="1" t="s">
        <v>15622</v>
      </c>
      <c r="J1086" s="1" t="s">
        <v>15623</v>
      </c>
      <c r="K1086" s="42">
        <v>0.71</v>
      </c>
      <c r="L1086" s="42">
        <v>0</v>
      </c>
      <c r="M1086" s="1" t="s">
        <v>15615</v>
      </c>
    </row>
    <row r="1087" spans="1:13" x14ac:dyDescent="0.3">
      <c r="A1087">
        <v>1086</v>
      </c>
      <c r="B1087" t="s">
        <v>7702</v>
      </c>
      <c r="C1087" t="s">
        <v>7616</v>
      </c>
      <c r="D1087" t="s">
        <v>11882</v>
      </c>
      <c r="E1087" s="1">
        <f t="shared" si="64"/>
        <v>41381</v>
      </c>
      <c r="F1087">
        <f t="shared" si="65"/>
        <v>2013</v>
      </c>
      <c r="G1087">
        <f t="shared" si="66"/>
        <v>4</v>
      </c>
      <c r="H1087">
        <f t="shared" si="67"/>
        <v>3</v>
      </c>
      <c r="I1087" s="1" t="s">
        <v>15622</v>
      </c>
      <c r="J1087" s="1" t="s">
        <v>15626</v>
      </c>
      <c r="K1087" s="42">
        <v>1</v>
      </c>
      <c r="L1087" s="42">
        <v>1</v>
      </c>
      <c r="M1087" s="1" t="s">
        <v>15616</v>
      </c>
    </row>
    <row r="1088" spans="1:13" x14ac:dyDescent="0.3">
      <c r="A1088">
        <v>1087</v>
      </c>
      <c r="B1088" t="s">
        <v>11154</v>
      </c>
      <c r="C1088" t="s">
        <v>4246</v>
      </c>
      <c r="D1088" t="s">
        <v>11882</v>
      </c>
      <c r="E1088" s="1">
        <f t="shared" si="64"/>
        <v>41381</v>
      </c>
      <c r="F1088">
        <f t="shared" si="65"/>
        <v>2013</v>
      </c>
      <c r="G1088">
        <f t="shared" si="66"/>
        <v>4</v>
      </c>
      <c r="H1088">
        <f t="shared" si="67"/>
        <v>3</v>
      </c>
      <c r="I1088" s="1" t="s">
        <v>15622</v>
      </c>
      <c r="J1088" s="1" t="s">
        <v>15623</v>
      </c>
      <c r="K1088" s="42">
        <v>1</v>
      </c>
      <c r="L1088" s="42">
        <v>0.95</v>
      </c>
      <c r="M1088" s="1" t="s">
        <v>15615</v>
      </c>
    </row>
    <row r="1089" spans="1:13" x14ac:dyDescent="0.3">
      <c r="A1089">
        <v>1088</v>
      </c>
      <c r="B1089" t="s">
        <v>7774</v>
      </c>
      <c r="C1089" t="s">
        <v>7548</v>
      </c>
      <c r="D1089" t="s">
        <v>11882</v>
      </c>
      <c r="E1089" s="1">
        <f t="shared" si="64"/>
        <v>41381</v>
      </c>
      <c r="F1089">
        <f t="shared" si="65"/>
        <v>2013</v>
      </c>
      <c r="G1089">
        <f t="shared" si="66"/>
        <v>4</v>
      </c>
      <c r="H1089">
        <f t="shared" si="67"/>
        <v>3</v>
      </c>
      <c r="I1089" s="1" t="s">
        <v>15622</v>
      </c>
      <c r="J1089" s="1" t="s">
        <v>15623</v>
      </c>
      <c r="K1089" s="42">
        <v>0.5</v>
      </c>
      <c r="L1089" s="42">
        <v>0.78</v>
      </c>
      <c r="M1089" s="1" t="s">
        <v>15616</v>
      </c>
    </row>
    <row r="1090" spans="1:13" x14ac:dyDescent="0.3">
      <c r="A1090">
        <v>1089</v>
      </c>
      <c r="B1090" t="s">
        <v>8181</v>
      </c>
      <c r="C1090" t="s">
        <v>7154</v>
      </c>
      <c r="D1090" t="s">
        <v>11882</v>
      </c>
      <c r="E1090" s="1">
        <f t="shared" si="64"/>
        <v>41381</v>
      </c>
      <c r="F1090">
        <f t="shared" si="65"/>
        <v>2013</v>
      </c>
      <c r="G1090">
        <f t="shared" si="66"/>
        <v>4</v>
      </c>
      <c r="H1090">
        <f t="shared" si="67"/>
        <v>3</v>
      </c>
      <c r="I1090" s="1" t="s">
        <v>15622</v>
      </c>
      <c r="J1090" s="1" t="s">
        <v>15626</v>
      </c>
      <c r="K1090" s="42">
        <v>1</v>
      </c>
      <c r="L1090" s="42">
        <v>1</v>
      </c>
      <c r="M1090" s="1" t="s">
        <v>15615</v>
      </c>
    </row>
    <row r="1091" spans="1:13" x14ac:dyDescent="0.3">
      <c r="A1091">
        <v>1090</v>
      </c>
      <c r="B1091" t="s">
        <v>9188</v>
      </c>
      <c r="C1091" t="s">
        <v>6166</v>
      </c>
      <c r="D1091" t="s">
        <v>11882</v>
      </c>
      <c r="E1091" s="1">
        <f t="shared" ref="E1091:E1154" si="68">DATE(LEFT(D1091,4),MID(D1091,5,2),RIGHT(D1091,2))</f>
        <v>41381</v>
      </c>
      <c r="F1091">
        <f t="shared" ref="F1091:F1154" si="69">YEAR(E1091)</f>
        <v>2013</v>
      </c>
      <c r="G1091">
        <f t="shared" ref="G1091:G1154" si="70">MONTH(E1091)</f>
        <v>4</v>
      </c>
      <c r="H1091">
        <f t="shared" ref="H1091:H1154" si="71">WEEKDAY(E1091,2)</f>
        <v>3</v>
      </c>
      <c r="I1091" s="1" t="s">
        <v>15622</v>
      </c>
      <c r="J1091" s="1" t="s">
        <v>15628</v>
      </c>
      <c r="K1091" s="42">
        <v>0</v>
      </c>
      <c r="L1091" s="42">
        <v>0</v>
      </c>
      <c r="M1091" s="1" t="s">
        <v>15615</v>
      </c>
    </row>
    <row r="1092" spans="1:13" x14ac:dyDescent="0.3">
      <c r="A1092">
        <v>1091</v>
      </c>
      <c r="B1092" t="s">
        <v>9582</v>
      </c>
      <c r="C1092" t="s">
        <v>5779</v>
      </c>
      <c r="D1092" t="s">
        <v>11882</v>
      </c>
      <c r="E1092" s="1">
        <f t="shared" si="68"/>
        <v>41381</v>
      </c>
      <c r="F1092">
        <f t="shared" si="69"/>
        <v>2013</v>
      </c>
      <c r="G1092">
        <f t="shared" si="70"/>
        <v>4</v>
      </c>
      <c r="H1092">
        <f t="shared" si="71"/>
        <v>3</v>
      </c>
      <c r="I1092" s="1" t="s">
        <v>15622</v>
      </c>
      <c r="J1092" s="1" t="s">
        <v>15626</v>
      </c>
      <c r="K1092" s="42">
        <v>0.9</v>
      </c>
      <c r="L1092" s="42">
        <v>0.97</v>
      </c>
      <c r="M1092" s="1" t="s">
        <v>15615</v>
      </c>
    </row>
    <row r="1093" spans="1:13" x14ac:dyDescent="0.3">
      <c r="A1093">
        <v>1092</v>
      </c>
      <c r="B1093" t="s">
        <v>11443</v>
      </c>
      <c r="C1093" t="s">
        <v>3958</v>
      </c>
      <c r="D1093" t="s">
        <v>11882</v>
      </c>
      <c r="E1093" s="1">
        <f t="shared" si="68"/>
        <v>41381</v>
      </c>
      <c r="F1093">
        <f t="shared" si="69"/>
        <v>2013</v>
      </c>
      <c r="G1093">
        <f t="shared" si="70"/>
        <v>4</v>
      </c>
      <c r="H1093">
        <f t="shared" si="71"/>
        <v>3</v>
      </c>
      <c r="I1093" s="1" t="s">
        <v>15622</v>
      </c>
      <c r="J1093" s="1" t="s">
        <v>15623</v>
      </c>
      <c r="K1093" s="42">
        <v>1</v>
      </c>
      <c r="L1093" s="42">
        <v>0.5</v>
      </c>
      <c r="M1093" s="1" t="s">
        <v>15615</v>
      </c>
    </row>
    <row r="1094" spans="1:13" x14ac:dyDescent="0.3">
      <c r="A1094">
        <v>1093</v>
      </c>
      <c r="B1094" t="s">
        <v>7944</v>
      </c>
      <c r="C1094" t="s">
        <v>7386</v>
      </c>
      <c r="D1094" t="s">
        <v>16482</v>
      </c>
      <c r="E1094" s="1">
        <f t="shared" si="68"/>
        <v>41382</v>
      </c>
      <c r="F1094">
        <f t="shared" si="69"/>
        <v>2013</v>
      </c>
      <c r="G1094">
        <f t="shared" si="70"/>
        <v>4</v>
      </c>
      <c r="H1094">
        <f t="shared" si="71"/>
        <v>4</v>
      </c>
      <c r="I1094" s="1" t="s">
        <v>15622</v>
      </c>
      <c r="J1094" s="1" t="s">
        <v>15624</v>
      </c>
      <c r="K1094" s="42">
        <v>1</v>
      </c>
      <c r="L1094" s="42">
        <v>1</v>
      </c>
      <c r="M1094" s="1" t="s">
        <v>15616</v>
      </c>
    </row>
    <row r="1095" spans="1:13" x14ac:dyDescent="0.3">
      <c r="A1095">
        <v>1094</v>
      </c>
      <c r="B1095" t="s">
        <v>11107</v>
      </c>
      <c r="C1095" t="s">
        <v>3570</v>
      </c>
      <c r="D1095" t="s">
        <v>16483</v>
      </c>
      <c r="E1095" s="1">
        <f t="shared" si="68"/>
        <v>41383</v>
      </c>
      <c r="F1095">
        <f t="shared" si="69"/>
        <v>2013</v>
      </c>
      <c r="G1095">
        <f t="shared" si="70"/>
        <v>4</v>
      </c>
      <c r="H1095">
        <f t="shared" si="71"/>
        <v>5</v>
      </c>
      <c r="I1095" s="1" t="s">
        <v>15622</v>
      </c>
      <c r="J1095" s="1" t="s">
        <v>15623</v>
      </c>
      <c r="K1095" s="42">
        <v>1</v>
      </c>
      <c r="L1095" s="42">
        <v>0.98</v>
      </c>
      <c r="M1095" s="1" t="s">
        <v>15616</v>
      </c>
    </row>
    <row r="1096" spans="1:13" x14ac:dyDescent="0.3">
      <c r="A1096">
        <v>1095</v>
      </c>
      <c r="B1096" t="s">
        <v>9363</v>
      </c>
      <c r="C1096" t="s">
        <v>5994</v>
      </c>
      <c r="D1096" t="s">
        <v>16484</v>
      </c>
      <c r="E1096" s="1">
        <f t="shared" si="68"/>
        <v>41388</v>
      </c>
      <c r="F1096">
        <f t="shared" si="69"/>
        <v>2013</v>
      </c>
      <c r="G1096">
        <f t="shared" si="70"/>
        <v>4</v>
      </c>
      <c r="H1096">
        <f t="shared" si="71"/>
        <v>3</v>
      </c>
      <c r="I1096" s="1" t="s">
        <v>15622</v>
      </c>
      <c r="J1096" s="1" t="s">
        <v>15626</v>
      </c>
      <c r="K1096" s="42">
        <v>1</v>
      </c>
      <c r="L1096" s="42">
        <v>0.73</v>
      </c>
      <c r="M1096" s="1" t="s">
        <v>15615</v>
      </c>
    </row>
    <row r="1097" spans="1:13" x14ac:dyDescent="0.3">
      <c r="A1097">
        <v>1096</v>
      </c>
      <c r="B1097" t="s">
        <v>10894</v>
      </c>
      <c r="C1097" t="s">
        <v>4500</v>
      </c>
      <c r="D1097" t="s">
        <v>16484</v>
      </c>
      <c r="E1097" s="1">
        <f t="shared" si="68"/>
        <v>41388</v>
      </c>
      <c r="F1097">
        <f t="shared" si="69"/>
        <v>2013</v>
      </c>
      <c r="G1097">
        <f t="shared" si="70"/>
        <v>4</v>
      </c>
      <c r="H1097">
        <f t="shared" si="71"/>
        <v>3</v>
      </c>
      <c r="I1097" s="1" t="s">
        <v>15622</v>
      </c>
      <c r="J1097" s="1" t="s">
        <v>15624</v>
      </c>
      <c r="K1097" s="42">
        <v>1</v>
      </c>
      <c r="L1097" s="42">
        <v>0.97</v>
      </c>
      <c r="M1097" s="1" t="s">
        <v>15615</v>
      </c>
    </row>
    <row r="1098" spans="1:13" x14ac:dyDescent="0.3">
      <c r="A1098">
        <v>1097</v>
      </c>
      <c r="B1098" t="s">
        <v>10934</v>
      </c>
      <c r="C1098" t="s">
        <v>4460</v>
      </c>
      <c r="D1098" t="s">
        <v>11883</v>
      </c>
      <c r="E1098" s="1">
        <f t="shared" si="68"/>
        <v>41389</v>
      </c>
      <c r="F1098">
        <f t="shared" si="69"/>
        <v>2013</v>
      </c>
      <c r="G1098">
        <f t="shared" si="70"/>
        <v>4</v>
      </c>
      <c r="H1098">
        <f t="shared" si="71"/>
        <v>4</v>
      </c>
      <c r="I1098" s="1" t="s">
        <v>15622</v>
      </c>
      <c r="J1098" s="1" t="s">
        <v>15623</v>
      </c>
      <c r="K1098" s="42">
        <v>1</v>
      </c>
      <c r="L1098" s="42">
        <v>0</v>
      </c>
      <c r="M1098" s="1" t="s">
        <v>15615</v>
      </c>
    </row>
    <row r="1099" spans="1:13" x14ac:dyDescent="0.3">
      <c r="A1099">
        <v>1098</v>
      </c>
      <c r="B1099" t="s">
        <v>9797</v>
      </c>
      <c r="C1099" t="s">
        <v>5572</v>
      </c>
      <c r="D1099" t="s">
        <v>16485</v>
      </c>
      <c r="E1099" s="1">
        <f t="shared" si="68"/>
        <v>41390</v>
      </c>
      <c r="F1099">
        <f t="shared" si="69"/>
        <v>2013</v>
      </c>
      <c r="G1099">
        <f t="shared" si="70"/>
        <v>4</v>
      </c>
      <c r="H1099">
        <f t="shared" si="71"/>
        <v>5</v>
      </c>
      <c r="I1099" s="1" t="s">
        <v>15622</v>
      </c>
      <c r="J1099" s="1" t="s">
        <v>15624</v>
      </c>
      <c r="K1099" s="42">
        <v>0.9</v>
      </c>
      <c r="L1099" s="42">
        <v>0.95</v>
      </c>
      <c r="M1099" s="1" t="s">
        <v>15615</v>
      </c>
    </row>
    <row r="1100" spans="1:13" x14ac:dyDescent="0.3">
      <c r="A1100">
        <v>1099</v>
      </c>
      <c r="B1100" t="s">
        <v>7768</v>
      </c>
      <c r="C1100" t="s">
        <v>7553</v>
      </c>
      <c r="D1100" t="s">
        <v>16486</v>
      </c>
      <c r="E1100" s="1">
        <f t="shared" si="68"/>
        <v>41391</v>
      </c>
      <c r="F1100">
        <f t="shared" si="69"/>
        <v>2013</v>
      </c>
      <c r="G1100">
        <f t="shared" si="70"/>
        <v>4</v>
      </c>
      <c r="H1100">
        <f t="shared" si="71"/>
        <v>6</v>
      </c>
      <c r="I1100" s="1" t="s">
        <v>15622</v>
      </c>
      <c r="J1100" s="1" t="s">
        <v>15624</v>
      </c>
      <c r="K1100" s="42">
        <v>1</v>
      </c>
      <c r="L1100" s="42">
        <v>0.75</v>
      </c>
      <c r="M1100" s="1" t="s">
        <v>15615</v>
      </c>
    </row>
    <row r="1101" spans="1:13" x14ac:dyDescent="0.3">
      <c r="A1101">
        <v>1100</v>
      </c>
      <c r="B1101" t="s">
        <v>10246</v>
      </c>
      <c r="C1101" t="s">
        <v>5133</v>
      </c>
      <c r="D1101" t="s">
        <v>16486</v>
      </c>
      <c r="E1101" s="1">
        <f t="shared" si="68"/>
        <v>41391</v>
      </c>
      <c r="F1101">
        <f t="shared" si="69"/>
        <v>2013</v>
      </c>
      <c r="G1101">
        <f t="shared" si="70"/>
        <v>4</v>
      </c>
      <c r="H1101">
        <f t="shared" si="71"/>
        <v>6</v>
      </c>
      <c r="I1101" s="1" t="s">
        <v>15622</v>
      </c>
      <c r="J1101" s="1" t="s">
        <v>15623</v>
      </c>
      <c r="K1101" s="42">
        <v>0.5</v>
      </c>
      <c r="L1101" s="42">
        <v>0.74</v>
      </c>
      <c r="M1101" s="1" t="s">
        <v>15616</v>
      </c>
    </row>
    <row r="1102" spans="1:13" x14ac:dyDescent="0.3">
      <c r="A1102">
        <v>1102</v>
      </c>
      <c r="B1102" t="s">
        <v>11415</v>
      </c>
      <c r="C1102" t="s">
        <v>3986</v>
      </c>
      <c r="D1102" t="s">
        <v>16487</v>
      </c>
      <c r="E1102" s="1">
        <f t="shared" si="68"/>
        <v>41392</v>
      </c>
      <c r="F1102">
        <f t="shared" si="69"/>
        <v>2013</v>
      </c>
      <c r="G1102">
        <f t="shared" si="70"/>
        <v>4</v>
      </c>
      <c r="H1102">
        <f t="shared" si="71"/>
        <v>7</v>
      </c>
      <c r="I1102" s="1" t="s">
        <v>15622</v>
      </c>
      <c r="J1102" s="1" t="s">
        <v>15626</v>
      </c>
      <c r="K1102" s="42">
        <v>1</v>
      </c>
      <c r="L1102" s="42">
        <v>0.95</v>
      </c>
      <c r="M1102" s="1" t="s">
        <v>15615</v>
      </c>
    </row>
    <row r="1103" spans="1:13" x14ac:dyDescent="0.3">
      <c r="A1103">
        <v>1103</v>
      </c>
      <c r="B1103" t="s">
        <v>11064</v>
      </c>
      <c r="C1103" t="s">
        <v>4333</v>
      </c>
      <c r="D1103" t="s">
        <v>16488</v>
      </c>
      <c r="E1103" s="1">
        <f t="shared" si="68"/>
        <v>41393</v>
      </c>
      <c r="F1103">
        <f t="shared" si="69"/>
        <v>2013</v>
      </c>
      <c r="G1103">
        <f t="shared" si="70"/>
        <v>4</v>
      </c>
      <c r="H1103">
        <f t="shared" si="71"/>
        <v>1</v>
      </c>
      <c r="I1103" s="1" t="s">
        <v>15622</v>
      </c>
      <c r="J1103" s="1" t="s">
        <v>15624</v>
      </c>
      <c r="K1103" s="42">
        <v>1</v>
      </c>
      <c r="L1103" s="42">
        <v>1</v>
      </c>
      <c r="M1103" s="1" t="s">
        <v>15616</v>
      </c>
    </row>
    <row r="1104" spans="1:13" x14ac:dyDescent="0.3">
      <c r="A1104">
        <v>1104</v>
      </c>
      <c r="B1104" t="s">
        <v>9168</v>
      </c>
      <c r="C1104" t="s">
        <v>6185</v>
      </c>
      <c r="D1104" t="s">
        <v>16488</v>
      </c>
      <c r="E1104" s="1">
        <f t="shared" si="68"/>
        <v>41393</v>
      </c>
      <c r="F1104">
        <f t="shared" si="69"/>
        <v>2013</v>
      </c>
      <c r="G1104">
        <f t="shared" si="70"/>
        <v>4</v>
      </c>
      <c r="H1104">
        <f t="shared" si="71"/>
        <v>1</v>
      </c>
      <c r="I1104" s="1" t="s">
        <v>15622</v>
      </c>
      <c r="J1104" s="1" t="s">
        <v>15626</v>
      </c>
      <c r="K1104" s="42">
        <v>1</v>
      </c>
      <c r="L1104" s="42">
        <v>0.83</v>
      </c>
      <c r="M1104" s="1" t="s">
        <v>15616</v>
      </c>
    </row>
    <row r="1105" spans="1:13" x14ac:dyDescent="0.3">
      <c r="A1105">
        <v>1105</v>
      </c>
      <c r="B1105" t="s">
        <v>7734</v>
      </c>
      <c r="C1105" t="s">
        <v>7586</v>
      </c>
      <c r="D1105" t="s">
        <v>16489</v>
      </c>
      <c r="E1105" s="1">
        <f t="shared" si="68"/>
        <v>41394</v>
      </c>
      <c r="F1105">
        <f t="shared" si="69"/>
        <v>2013</v>
      </c>
      <c r="G1105">
        <f t="shared" si="70"/>
        <v>4</v>
      </c>
      <c r="H1105">
        <f t="shared" si="71"/>
        <v>2</v>
      </c>
      <c r="I1105" s="1" t="s">
        <v>15622</v>
      </c>
      <c r="J1105" s="1" t="s">
        <v>15626</v>
      </c>
      <c r="K1105" s="42">
        <v>1</v>
      </c>
      <c r="L1105" s="42">
        <v>0.46</v>
      </c>
      <c r="M1105" s="1" t="s">
        <v>15616</v>
      </c>
    </row>
    <row r="1106" spans="1:13" x14ac:dyDescent="0.3">
      <c r="A1106">
        <v>1106</v>
      </c>
      <c r="B1106" t="s">
        <v>11580</v>
      </c>
      <c r="C1106" t="s">
        <v>3825</v>
      </c>
      <c r="D1106" t="s">
        <v>16489</v>
      </c>
      <c r="E1106" s="1">
        <f t="shared" si="68"/>
        <v>41394</v>
      </c>
      <c r="F1106">
        <f t="shared" si="69"/>
        <v>2013</v>
      </c>
      <c r="G1106">
        <f t="shared" si="70"/>
        <v>4</v>
      </c>
      <c r="H1106">
        <f t="shared" si="71"/>
        <v>2</v>
      </c>
      <c r="I1106" s="1" t="s">
        <v>15622</v>
      </c>
      <c r="J1106" s="1" t="s">
        <v>15626</v>
      </c>
      <c r="K1106" s="42">
        <v>1</v>
      </c>
      <c r="L1106" s="42">
        <v>1</v>
      </c>
      <c r="M1106" s="1" t="s">
        <v>15616</v>
      </c>
    </row>
    <row r="1107" spans="1:13" x14ac:dyDescent="0.3">
      <c r="A1107">
        <v>1107</v>
      </c>
      <c r="B1107" t="s">
        <v>8110</v>
      </c>
      <c r="C1107" t="s">
        <v>7225</v>
      </c>
      <c r="D1107" t="s">
        <v>16490</v>
      </c>
      <c r="E1107" s="1">
        <f t="shared" si="68"/>
        <v>41396</v>
      </c>
      <c r="F1107">
        <f t="shared" si="69"/>
        <v>2013</v>
      </c>
      <c r="G1107">
        <f t="shared" si="70"/>
        <v>5</v>
      </c>
      <c r="H1107">
        <f t="shared" si="71"/>
        <v>4</v>
      </c>
      <c r="I1107" s="1" t="s">
        <v>15622</v>
      </c>
      <c r="J1107" s="1" t="s">
        <v>15624</v>
      </c>
      <c r="K1107" s="42">
        <v>0.88</v>
      </c>
      <c r="L1107" s="42">
        <v>1</v>
      </c>
      <c r="M1107" s="1" t="s">
        <v>15615</v>
      </c>
    </row>
    <row r="1108" spans="1:13" x14ac:dyDescent="0.3">
      <c r="A1108">
        <v>1108</v>
      </c>
      <c r="B1108" t="s">
        <v>10358</v>
      </c>
      <c r="C1108" t="s">
        <v>5021</v>
      </c>
      <c r="D1108" t="s">
        <v>16490</v>
      </c>
      <c r="E1108" s="1">
        <f t="shared" si="68"/>
        <v>41396</v>
      </c>
      <c r="F1108">
        <f t="shared" si="69"/>
        <v>2013</v>
      </c>
      <c r="G1108">
        <f t="shared" si="70"/>
        <v>5</v>
      </c>
      <c r="H1108">
        <f t="shared" si="71"/>
        <v>4</v>
      </c>
      <c r="I1108" s="1" t="s">
        <v>15625</v>
      </c>
      <c r="J1108" s="1" t="s">
        <v>15623</v>
      </c>
      <c r="K1108" s="42">
        <v>1</v>
      </c>
      <c r="L1108" s="42">
        <v>0.83</v>
      </c>
      <c r="M1108" s="1" t="s">
        <v>15615</v>
      </c>
    </row>
    <row r="1109" spans="1:13" x14ac:dyDescent="0.3">
      <c r="A1109">
        <v>1109</v>
      </c>
      <c r="B1109" t="s">
        <v>11567</v>
      </c>
      <c r="C1109" t="s">
        <v>3838</v>
      </c>
      <c r="D1109" t="s">
        <v>16490</v>
      </c>
      <c r="E1109" s="1">
        <f t="shared" si="68"/>
        <v>41396</v>
      </c>
      <c r="F1109">
        <f t="shared" si="69"/>
        <v>2013</v>
      </c>
      <c r="G1109">
        <f t="shared" si="70"/>
        <v>5</v>
      </c>
      <c r="H1109">
        <f t="shared" si="71"/>
        <v>4</v>
      </c>
      <c r="I1109" s="1" t="s">
        <v>15622</v>
      </c>
      <c r="J1109" s="1" t="s">
        <v>15626</v>
      </c>
      <c r="K1109" s="42">
        <v>1</v>
      </c>
      <c r="L1109" s="42">
        <v>0.33</v>
      </c>
      <c r="M1109" s="1" t="s">
        <v>15615</v>
      </c>
    </row>
    <row r="1110" spans="1:13" x14ac:dyDescent="0.3">
      <c r="A1110">
        <v>1110</v>
      </c>
      <c r="B1110" t="s">
        <v>11745</v>
      </c>
      <c r="C1110" t="s">
        <v>3663</v>
      </c>
      <c r="D1110" t="s">
        <v>16490</v>
      </c>
      <c r="E1110" s="1">
        <f t="shared" si="68"/>
        <v>41396</v>
      </c>
      <c r="F1110">
        <f t="shared" si="69"/>
        <v>2013</v>
      </c>
      <c r="G1110">
        <f t="shared" si="70"/>
        <v>5</v>
      </c>
      <c r="H1110">
        <f t="shared" si="71"/>
        <v>4</v>
      </c>
      <c r="I1110" s="1" t="s">
        <v>15622</v>
      </c>
      <c r="J1110" s="1" t="s">
        <v>15623</v>
      </c>
      <c r="K1110" s="42">
        <v>1</v>
      </c>
      <c r="L1110" s="42">
        <v>0.35</v>
      </c>
      <c r="M1110" s="1" t="s">
        <v>15616</v>
      </c>
    </row>
    <row r="1111" spans="1:13" x14ac:dyDescent="0.3">
      <c r="A1111">
        <v>1111</v>
      </c>
      <c r="B1111" t="s">
        <v>10850</v>
      </c>
      <c r="C1111" t="s">
        <v>4544</v>
      </c>
      <c r="D1111" t="s">
        <v>16491</v>
      </c>
      <c r="E1111" s="1">
        <f t="shared" si="68"/>
        <v>41397</v>
      </c>
      <c r="F1111">
        <f t="shared" si="69"/>
        <v>2013</v>
      </c>
      <c r="G1111">
        <f t="shared" si="70"/>
        <v>5</v>
      </c>
      <c r="H1111">
        <f t="shared" si="71"/>
        <v>5</v>
      </c>
      <c r="I1111" s="1" t="s">
        <v>15622</v>
      </c>
      <c r="J1111" s="1" t="s">
        <v>15623</v>
      </c>
      <c r="K1111" s="42">
        <v>0.9</v>
      </c>
      <c r="L1111" s="42">
        <v>0.5</v>
      </c>
      <c r="M1111" s="1" t="s">
        <v>15616</v>
      </c>
    </row>
    <row r="1112" spans="1:13" x14ac:dyDescent="0.3">
      <c r="A1112">
        <v>1112</v>
      </c>
      <c r="B1112" t="s">
        <v>11358</v>
      </c>
      <c r="C1112" t="s">
        <v>4042</v>
      </c>
      <c r="D1112" t="s">
        <v>11884</v>
      </c>
      <c r="E1112" s="1">
        <f t="shared" si="68"/>
        <v>41398</v>
      </c>
      <c r="F1112">
        <f t="shared" si="69"/>
        <v>2013</v>
      </c>
      <c r="G1112">
        <f t="shared" si="70"/>
        <v>5</v>
      </c>
      <c r="H1112">
        <f t="shared" si="71"/>
        <v>6</v>
      </c>
      <c r="I1112" s="1" t="s">
        <v>15642</v>
      </c>
      <c r="J1112" s="1" t="s">
        <v>15624</v>
      </c>
      <c r="K1112" s="42">
        <v>0.7</v>
      </c>
      <c r="L1112" s="42">
        <v>0.71</v>
      </c>
      <c r="M1112" s="1" t="s">
        <v>15615</v>
      </c>
    </row>
    <row r="1113" spans="1:13" x14ac:dyDescent="0.3">
      <c r="A1113">
        <v>1113</v>
      </c>
      <c r="B1113" t="s">
        <v>9349</v>
      </c>
      <c r="C1113" t="s">
        <v>6008</v>
      </c>
      <c r="D1113" t="s">
        <v>16492</v>
      </c>
      <c r="E1113" s="1">
        <f t="shared" si="68"/>
        <v>41401</v>
      </c>
      <c r="F1113">
        <f t="shared" si="69"/>
        <v>2013</v>
      </c>
      <c r="G1113">
        <f t="shared" si="70"/>
        <v>5</v>
      </c>
      <c r="H1113">
        <f t="shared" si="71"/>
        <v>2</v>
      </c>
      <c r="I1113" s="1" t="s">
        <v>15622</v>
      </c>
      <c r="J1113" s="1" t="s">
        <v>15623</v>
      </c>
      <c r="K1113" s="42">
        <v>0.5</v>
      </c>
      <c r="L1113" s="42">
        <v>0.26</v>
      </c>
      <c r="M1113" s="1" t="s">
        <v>15615</v>
      </c>
    </row>
    <row r="1114" spans="1:13" x14ac:dyDescent="0.3">
      <c r="A1114">
        <v>1114</v>
      </c>
      <c r="B1114" t="s">
        <v>10387</v>
      </c>
      <c r="C1114" t="s">
        <v>4992</v>
      </c>
      <c r="D1114" t="s">
        <v>16492</v>
      </c>
      <c r="E1114" s="1">
        <f t="shared" si="68"/>
        <v>41401</v>
      </c>
      <c r="F1114">
        <f t="shared" si="69"/>
        <v>2013</v>
      </c>
      <c r="G1114">
        <f t="shared" si="70"/>
        <v>5</v>
      </c>
      <c r="H1114">
        <f t="shared" si="71"/>
        <v>2</v>
      </c>
      <c r="I1114" s="1" t="s">
        <v>15622</v>
      </c>
      <c r="J1114" s="1" t="s">
        <v>15626</v>
      </c>
      <c r="K1114" s="42">
        <v>1</v>
      </c>
      <c r="L1114" s="42">
        <v>1</v>
      </c>
      <c r="M1114" s="1" t="s">
        <v>15616</v>
      </c>
    </row>
    <row r="1115" spans="1:13" x14ac:dyDescent="0.3">
      <c r="A1115">
        <v>1115</v>
      </c>
      <c r="B1115" t="s">
        <v>7763</v>
      </c>
      <c r="C1115" t="s">
        <v>7558</v>
      </c>
      <c r="D1115" t="s">
        <v>16492</v>
      </c>
      <c r="E1115" s="1">
        <f t="shared" si="68"/>
        <v>41401</v>
      </c>
      <c r="F1115">
        <f t="shared" si="69"/>
        <v>2013</v>
      </c>
      <c r="G1115">
        <f t="shared" si="70"/>
        <v>5</v>
      </c>
      <c r="H1115">
        <f t="shared" si="71"/>
        <v>2</v>
      </c>
      <c r="I1115" s="1" t="s">
        <v>15622</v>
      </c>
      <c r="J1115" s="1" t="s">
        <v>15626</v>
      </c>
      <c r="K1115" s="42">
        <v>1</v>
      </c>
      <c r="L1115" s="42">
        <v>0.69</v>
      </c>
      <c r="M1115" s="1" t="s">
        <v>15615</v>
      </c>
    </row>
    <row r="1116" spans="1:13" x14ac:dyDescent="0.3">
      <c r="A1116">
        <v>1116</v>
      </c>
      <c r="B1116" t="s">
        <v>11341</v>
      </c>
      <c r="C1116" t="s">
        <v>4060</v>
      </c>
      <c r="D1116" t="s">
        <v>16493</v>
      </c>
      <c r="E1116" s="1">
        <f t="shared" si="68"/>
        <v>41402</v>
      </c>
      <c r="F1116">
        <f t="shared" si="69"/>
        <v>2013</v>
      </c>
      <c r="G1116">
        <f t="shared" si="70"/>
        <v>5</v>
      </c>
      <c r="H1116">
        <f t="shared" si="71"/>
        <v>3</v>
      </c>
      <c r="I1116" s="1" t="s">
        <v>15625</v>
      </c>
      <c r="J1116" s="1" t="s">
        <v>15624</v>
      </c>
      <c r="K1116" s="42">
        <v>1</v>
      </c>
      <c r="L1116" s="42">
        <v>1</v>
      </c>
      <c r="M1116" s="1" t="s">
        <v>15615</v>
      </c>
    </row>
    <row r="1117" spans="1:13" x14ac:dyDescent="0.3">
      <c r="A1117">
        <v>1117</v>
      </c>
      <c r="B1117" t="s">
        <v>9747</v>
      </c>
      <c r="C1117" t="s">
        <v>5619</v>
      </c>
      <c r="D1117" t="s">
        <v>16494</v>
      </c>
      <c r="E1117" s="1">
        <f t="shared" si="68"/>
        <v>41403</v>
      </c>
      <c r="F1117">
        <f t="shared" si="69"/>
        <v>2013</v>
      </c>
      <c r="G1117">
        <f t="shared" si="70"/>
        <v>5</v>
      </c>
      <c r="H1117">
        <f t="shared" si="71"/>
        <v>4</v>
      </c>
      <c r="I1117" s="1" t="s">
        <v>15622</v>
      </c>
      <c r="J1117" s="1" t="s">
        <v>15624</v>
      </c>
      <c r="K1117" s="42">
        <v>1</v>
      </c>
      <c r="L1117" s="42">
        <v>0.35</v>
      </c>
      <c r="M1117" s="1" t="s">
        <v>15616</v>
      </c>
    </row>
    <row r="1118" spans="1:13" x14ac:dyDescent="0.3">
      <c r="A1118">
        <v>1118</v>
      </c>
      <c r="B1118" t="s">
        <v>8515</v>
      </c>
      <c r="C1118" t="s">
        <v>6829</v>
      </c>
      <c r="D1118" t="s">
        <v>16494</v>
      </c>
      <c r="E1118" s="1">
        <f t="shared" si="68"/>
        <v>41403</v>
      </c>
      <c r="F1118">
        <f t="shared" si="69"/>
        <v>2013</v>
      </c>
      <c r="G1118">
        <f t="shared" si="70"/>
        <v>5</v>
      </c>
      <c r="H1118">
        <f t="shared" si="71"/>
        <v>4</v>
      </c>
      <c r="I1118" s="1" t="s">
        <v>15677</v>
      </c>
      <c r="J1118" s="1" t="s">
        <v>15628</v>
      </c>
      <c r="K1118" s="42">
        <v>0</v>
      </c>
      <c r="L1118" s="42">
        <v>0.8</v>
      </c>
      <c r="M1118" s="1" t="s">
        <v>15615</v>
      </c>
    </row>
    <row r="1119" spans="1:13" x14ac:dyDescent="0.3">
      <c r="A1119">
        <v>1119</v>
      </c>
      <c r="B1119" t="s">
        <v>10523</v>
      </c>
      <c r="C1119" t="s">
        <v>4860</v>
      </c>
      <c r="D1119" t="s">
        <v>16494</v>
      </c>
      <c r="E1119" s="1">
        <f t="shared" si="68"/>
        <v>41403</v>
      </c>
      <c r="F1119">
        <f t="shared" si="69"/>
        <v>2013</v>
      </c>
      <c r="G1119">
        <f t="shared" si="70"/>
        <v>5</v>
      </c>
      <c r="H1119">
        <f t="shared" si="71"/>
        <v>4</v>
      </c>
      <c r="I1119" s="1" t="s">
        <v>15622</v>
      </c>
      <c r="J1119" s="1" t="s">
        <v>15623</v>
      </c>
      <c r="K1119" s="42">
        <v>1</v>
      </c>
      <c r="L1119" s="42">
        <v>0.67</v>
      </c>
      <c r="M1119" s="1" t="s">
        <v>15616</v>
      </c>
    </row>
    <row r="1120" spans="1:13" x14ac:dyDescent="0.3">
      <c r="A1120">
        <v>1120</v>
      </c>
      <c r="B1120" t="s">
        <v>8881</v>
      </c>
      <c r="C1120" t="s">
        <v>6469</v>
      </c>
      <c r="D1120" t="s">
        <v>16494</v>
      </c>
      <c r="E1120" s="1">
        <f t="shared" si="68"/>
        <v>41403</v>
      </c>
      <c r="F1120">
        <f t="shared" si="69"/>
        <v>2013</v>
      </c>
      <c r="G1120">
        <f t="shared" si="70"/>
        <v>5</v>
      </c>
      <c r="H1120">
        <f t="shared" si="71"/>
        <v>4</v>
      </c>
      <c r="I1120" s="1" t="s">
        <v>15622</v>
      </c>
      <c r="J1120" s="1" t="s">
        <v>15624</v>
      </c>
      <c r="K1120" s="42">
        <v>1</v>
      </c>
      <c r="L1120" s="42">
        <v>0.97</v>
      </c>
      <c r="M1120" s="1" t="s">
        <v>15616</v>
      </c>
    </row>
    <row r="1121" spans="1:13" x14ac:dyDescent="0.3">
      <c r="A1121">
        <v>1121</v>
      </c>
      <c r="B1121" t="s">
        <v>9140</v>
      </c>
      <c r="C1121" t="s">
        <v>6213</v>
      </c>
      <c r="D1121" t="s">
        <v>11885</v>
      </c>
      <c r="E1121" s="1">
        <f t="shared" si="68"/>
        <v>41404</v>
      </c>
      <c r="F1121">
        <f t="shared" si="69"/>
        <v>2013</v>
      </c>
      <c r="G1121">
        <f t="shared" si="70"/>
        <v>5</v>
      </c>
      <c r="H1121">
        <f t="shared" si="71"/>
        <v>5</v>
      </c>
      <c r="I1121" s="1" t="s">
        <v>15622</v>
      </c>
      <c r="J1121" s="1" t="s">
        <v>15624</v>
      </c>
      <c r="K1121" s="42">
        <v>1</v>
      </c>
      <c r="L1121" s="42">
        <v>0.94</v>
      </c>
      <c r="M1121" s="1" t="s">
        <v>15616</v>
      </c>
    </row>
    <row r="1122" spans="1:13" x14ac:dyDescent="0.3">
      <c r="A1122">
        <v>1122</v>
      </c>
      <c r="B1122" t="s">
        <v>8083</v>
      </c>
      <c r="C1122" t="s">
        <v>7250</v>
      </c>
      <c r="D1122" t="s">
        <v>16495</v>
      </c>
      <c r="E1122" s="1">
        <f t="shared" si="68"/>
        <v>41405</v>
      </c>
      <c r="F1122">
        <f t="shared" si="69"/>
        <v>2013</v>
      </c>
      <c r="G1122">
        <f t="shared" si="70"/>
        <v>5</v>
      </c>
      <c r="H1122">
        <f t="shared" si="71"/>
        <v>6</v>
      </c>
      <c r="I1122" s="1" t="s">
        <v>15622</v>
      </c>
      <c r="J1122" s="1" t="s">
        <v>15626</v>
      </c>
      <c r="K1122" s="42">
        <v>1</v>
      </c>
      <c r="L1122" s="42">
        <v>1</v>
      </c>
      <c r="M1122" s="1" t="s">
        <v>15616</v>
      </c>
    </row>
    <row r="1123" spans="1:13" x14ac:dyDescent="0.3">
      <c r="A1123">
        <v>1123</v>
      </c>
      <c r="B1123" t="s">
        <v>10793</v>
      </c>
      <c r="C1123" t="s">
        <v>4599</v>
      </c>
      <c r="D1123" t="s">
        <v>16495</v>
      </c>
      <c r="E1123" s="1">
        <f t="shared" si="68"/>
        <v>41405</v>
      </c>
      <c r="F1123">
        <f t="shared" si="69"/>
        <v>2013</v>
      </c>
      <c r="G1123">
        <f t="shared" si="70"/>
        <v>5</v>
      </c>
      <c r="H1123">
        <f t="shared" si="71"/>
        <v>6</v>
      </c>
      <c r="I1123" s="1" t="s">
        <v>15622</v>
      </c>
      <c r="J1123" s="1" t="s">
        <v>15623</v>
      </c>
      <c r="K1123" s="42">
        <v>1</v>
      </c>
      <c r="L1123" s="42">
        <v>0.27</v>
      </c>
      <c r="M1123" s="1" t="s">
        <v>15615</v>
      </c>
    </row>
    <row r="1124" spans="1:13" x14ac:dyDescent="0.3">
      <c r="A1124">
        <v>1124</v>
      </c>
      <c r="B1124" t="s">
        <v>10179</v>
      </c>
      <c r="C1124" t="s">
        <v>5199</v>
      </c>
      <c r="D1124" t="s">
        <v>16496</v>
      </c>
      <c r="E1124" s="1">
        <f t="shared" si="68"/>
        <v>41406</v>
      </c>
      <c r="F1124">
        <f t="shared" si="69"/>
        <v>2013</v>
      </c>
      <c r="G1124">
        <f t="shared" si="70"/>
        <v>5</v>
      </c>
      <c r="H1124">
        <f t="shared" si="71"/>
        <v>7</v>
      </c>
      <c r="I1124" s="1" t="s">
        <v>15622</v>
      </c>
      <c r="J1124" s="1" t="s">
        <v>15623</v>
      </c>
      <c r="K1124" s="42">
        <v>0.75</v>
      </c>
      <c r="L1124" s="42">
        <v>0.84</v>
      </c>
      <c r="M1124" s="1" t="s">
        <v>15615</v>
      </c>
    </row>
    <row r="1125" spans="1:13" x14ac:dyDescent="0.3">
      <c r="A1125">
        <v>1125</v>
      </c>
      <c r="B1125" t="s">
        <v>9873</v>
      </c>
      <c r="C1125" t="s">
        <v>5498</v>
      </c>
      <c r="D1125" t="s">
        <v>11886</v>
      </c>
      <c r="E1125" s="1">
        <f t="shared" si="68"/>
        <v>41407</v>
      </c>
      <c r="F1125">
        <f t="shared" si="69"/>
        <v>2013</v>
      </c>
      <c r="G1125">
        <f t="shared" si="70"/>
        <v>5</v>
      </c>
      <c r="H1125">
        <f t="shared" si="71"/>
        <v>1</v>
      </c>
      <c r="I1125" s="1" t="s">
        <v>15622</v>
      </c>
      <c r="J1125" s="1" t="s">
        <v>15624</v>
      </c>
      <c r="K1125" s="42">
        <v>0.83</v>
      </c>
      <c r="L1125" s="42">
        <v>0.93</v>
      </c>
      <c r="M1125" s="1" t="s">
        <v>15616</v>
      </c>
    </row>
    <row r="1126" spans="1:13" x14ac:dyDescent="0.3">
      <c r="A1126">
        <v>1127</v>
      </c>
      <c r="B1126" t="s">
        <v>10453</v>
      </c>
      <c r="C1126" t="s">
        <v>4928</v>
      </c>
      <c r="D1126" t="s">
        <v>16497</v>
      </c>
      <c r="E1126" s="1">
        <f t="shared" si="68"/>
        <v>41408</v>
      </c>
      <c r="F1126">
        <f t="shared" si="69"/>
        <v>2013</v>
      </c>
      <c r="G1126">
        <f t="shared" si="70"/>
        <v>5</v>
      </c>
      <c r="H1126">
        <f t="shared" si="71"/>
        <v>2</v>
      </c>
      <c r="I1126" s="1" t="s">
        <v>15622</v>
      </c>
      <c r="J1126" s="1" t="s">
        <v>15626</v>
      </c>
      <c r="K1126" s="42">
        <v>1</v>
      </c>
      <c r="L1126" s="42">
        <v>1</v>
      </c>
      <c r="M1126" s="1" t="s">
        <v>15616</v>
      </c>
    </row>
    <row r="1127" spans="1:13" x14ac:dyDescent="0.3">
      <c r="A1127">
        <v>1128</v>
      </c>
      <c r="B1127" t="s">
        <v>8815</v>
      </c>
      <c r="C1127" t="s">
        <v>6533</v>
      </c>
      <c r="D1127" t="s">
        <v>16497</v>
      </c>
      <c r="E1127" s="1">
        <f t="shared" si="68"/>
        <v>41408</v>
      </c>
      <c r="F1127">
        <f t="shared" si="69"/>
        <v>2013</v>
      </c>
      <c r="G1127">
        <f t="shared" si="70"/>
        <v>5</v>
      </c>
      <c r="H1127">
        <f t="shared" si="71"/>
        <v>2</v>
      </c>
      <c r="I1127" s="1" t="s">
        <v>15622</v>
      </c>
      <c r="J1127" s="1" t="s">
        <v>15626</v>
      </c>
      <c r="K1127" s="42">
        <v>1</v>
      </c>
      <c r="L1127" s="42">
        <v>0.94</v>
      </c>
      <c r="M1127" s="1" t="s">
        <v>15616</v>
      </c>
    </row>
    <row r="1128" spans="1:13" x14ac:dyDescent="0.3">
      <c r="A1128">
        <v>1129</v>
      </c>
      <c r="B1128" t="s">
        <v>10828</v>
      </c>
      <c r="C1128" t="s">
        <v>4565</v>
      </c>
      <c r="D1128" t="s">
        <v>16497</v>
      </c>
      <c r="E1128" s="1">
        <f t="shared" si="68"/>
        <v>41408</v>
      </c>
      <c r="F1128">
        <f t="shared" si="69"/>
        <v>2013</v>
      </c>
      <c r="G1128">
        <f t="shared" si="70"/>
        <v>5</v>
      </c>
      <c r="H1128">
        <f t="shared" si="71"/>
        <v>2</v>
      </c>
      <c r="I1128" s="1" t="s">
        <v>15622</v>
      </c>
      <c r="J1128" s="1" t="s">
        <v>15624</v>
      </c>
      <c r="K1128" s="42">
        <v>1</v>
      </c>
      <c r="L1128" s="42">
        <v>0.94</v>
      </c>
      <c r="M1128" s="1" t="s">
        <v>15616</v>
      </c>
    </row>
    <row r="1129" spans="1:13" x14ac:dyDescent="0.3">
      <c r="A1129">
        <v>1130</v>
      </c>
      <c r="B1129" t="s">
        <v>8040</v>
      </c>
      <c r="C1129" t="s">
        <v>7292</v>
      </c>
      <c r="D1129" t="s">
        <v>16497</v>
      </c>
      <c r="E1129" s="1">
        <f t="shared" si="68"/>
        <v>41408</v>
      </c>
      <c r="F1129">
        <f t="shared" si="69"/>
        <v>2013</v>
      </c>
      <c r="G1129">
        <f t="shared" si="70"/>
        <v>5</v>
      </c>
      <c r="H1129">
        <f t="shared" si="71"/>
        <v>2</v>
      </c>
      <c r="I1129" s="1" t="s">
        <v>15653</v>
      </c>
      <c r="J1129" s="1" t="s">
        <v>15624</v>
      </c>
      <c r="K1129" s="42">
        <v>1</v>
      </c>
      <c r="L1129" s="42">
        <v>0.43</v>
      </c>
      <c r="M1129" s="1" t="s">
        <v>15615</v>
      </c>
    </row>
    <row r="1130" spans="1:13" x14ac:dyDescent="0.3">
      <c r="A1130">
        <v>1131</v>
      </c>
      <c r="B1130" t="s">
        <v>11729</v>
      </c>
      <c r="C1130" t="s">
        <v>3678</v>
      </c>
      <c r="D1130" t="s">
        <v>16498</v>
      </c>
      <c r="E1130" s="1">
        <f t="shared" si="68"/>
        <v>41409</v>
      </c>
      <c r="F1130">
        <f t="shared" si="69"/>
        <v>2013</v>
      </c>
      <c r="G1130">
        <f t="shared" si="70"/>
        <v>5</v>
      </c>
      <c r="H1130">
        <f t="shared" si="71"/>
        <v>3</v>
      </c>
      <c r="I1130" s="1" t="s">
        <v>15622</v>
      </c>
      <c r="J1130" s="1" t="s">
        <v>15624</v>
      </c>
      <c r="K1130" s="42">
        <v>0.9</v>
      </c>
      <c r="L1130" s="42">
        <v>0.78</v>
      </c>
      <c r="M1130" s="1" t="s">
        <v>15615</v>
      </c>
    </row>
    <row r="1131" spans="1:13" x14ac:dyDescent="0.3">
      <c r="A1131">
        <v>1132</v>
      </c>
      <c r="B1131" t="s">
        <v>9058</v>
      </c>
      <c r="C1131" t="s">
        <v>6295</v>
      </c>
      <c r="D1131" t="s">
        <v>16498</v>
      </c>
      <c r="E1131" s="1">
        <f t="shared" si="68"/>
        <v>41409</v>
      </c>
      <c r="F1131">
        <f t="shared" si="69"/>
        <v>2013</v>
      </c>
      <c r="G1131">
        <f t="shared" si="70"/>
        <v>5</v>
      </c>
      <c r="H1131">
        <f t="shared" si="71"/>
        <v>3</v>
      </c>
      <c r="I1131" s="1" t="s">
        <v>15622</v>
      </c>
      <c r="J1131" s="1" t="s">
        <v>15628</v>
      </c>
      <c r="K1131" s="42">
        <v>0.31</v>
      </c>
      <c r="L1131" s="42">
        <v>0.59</v>
      </c>
      <c r="M1131" s="1" t="s">
        <v>15615</v>
      </c>
    </row>
    <row r="1132" spans="1:13" x14ac:dyDescent="0.3">
      <c r="A1132">
        <v>1134</v>
      </c>
      <c r="B1132" t="s">
        <v>8803</v>
      </c>
      <c r="C1132" t="s">
        <v>6545</v>
      </c>
      <c r="D1132" t="s">
        <v>16498</v>
      </c>
      <c r="E1132" s="1">
        <f t="shared" si="68"/>
        <v>41409</v>
      </c>
      <c r="F1132">
        <f t="shared" si="69"/>
        <v>2013</v>
      </c>
      <c r="G1132">
        <f t="shared" si="70"/>
        <v>5</v>
      </c>
      <c r="H1132">
        <f t="shared" si="71"/>
        <v>3</v>
      </c>
      <c r="I1132" s="1" t="s">
        <v>15622</v>
      </c>
      <c r="J1132" s="1" t="s">
        <v>15626</v>
      </c>
      <c r="K1132" s="42">
        <v>1</v>
      </c>
      <c r="L1132" s="42">
        <v>0.65</v>
      </c>
      <c r="M1132" s="1" t="s">
        <v>15616</v>
      </c>
    </row>
    <row r="1133" spans="1:13" x14ac:dyDescent="0.3">
      <c r="A1133">
        <v>1135</v>
      </c>
      <c r="B1133" t="s">
        <v>11357</v>
      </c>
      <c r="C1133" t="s">
        <v>4043</v>
      </c>
      <c r="D1133" t="s">
        <v>16499</v>
      </c>
      <c r="E1133" s="1">
        <f t="shared" si="68"/>
        <v>41410</v>
      </c>
      <c r="F1133">
        <f t="shared" si="69"/>
        <v>2013</v>
      </c>
      <c r="G1133">
        <f t="shared" si="70"/>
        <v>5</v>
      </c>
      <c r="H1133">
        <f t="shared" si="71"/>
        <v>4</v>
      </c>
      <c r="I1133" s="1" t="s">
        <v>15622</v>
      </c>
      <c r="J1133" s="1" t="s">
        <v>15626</v>
      </c>
      <c r="K1133" s="42">
        <v>1</v>
      </c>
      <c r="L1133" s="42">
        <v>0.9</v>
      </c>
      <c r="M1133" s="1" t="s">
        <v>15616</v>
      </c>
    </row>
    <row r="1134" spans="1:13" x14ac:dyDescent="0.3">
      <c r="A1134">
        <v>1136</v>
      </c>
      <c r="B1134" t="s">
        <v>11149</v>
      </c>
      <c r="C1134" t="s">
        <v>4251</v>
      </c>
      <c r="D1134" t="s">
        <v>16499</v>
      </c>
      <c r="E1134" s="1">
        <f t="shared" si="68"/>
        <v>41410</v>
      </c>
      <c r="F1134">
        <f t="shared" si="69"/>
        <v>2013</v>
      </c>
      <c r="G1134">
        <f t="shared" si="70"/>
        <v>5</v>
      </c>
      <c r="H1134">
        <f t="shared" si="71"/>
        <v>4</v>
      </c>
      <c r="I1134" s="1" t="s">
        <v>15622</v>
      </c>
      <c r="J1134" s="1" t="s">
        <v>15624</v>
      </c>
      <c r="K1134" s="42">
        <v>1</v>
      </c>
      <c r="L1134" s="42">
        <v>1</v>
      </c>
      <c r="M1134" s="1" t="s">
        <v>15616</v>
      </c>
    </row>
    <row r="1135" spans="1:13" x14ac:dyDescent="0.3">
      <c r="A1135">
        <v>1137</v>
      </c>
      <c r="B1135" t="s">
        <v>10385</v>
      </c>
      <c r="C1135" t="s">
        <v>4994</v>
      </c>
      <c r="D1135" t="s">
        <v>16500</v>
      </c>
      <c r="E1135" s="1">
        <f t="shared" si="68"/>
        <v>41411</v>
      </c>
      <c r="F1135">
        <f t="shared" si="69"/>
        <v>2013</v>
      </c>
      <c r="G1135">
        <f t="shared" si="70"/>
        <v>5</v>
      </c>
      <c r="H1135">
        <f t="shared" si="71"/>
        <v>5</v>
      </c>
      <c r="I1135" s="1" t="s">
        <v>15625</v>
      </c>
      <c r="J1135" s="1" t="s">
        <v>15626</v>
      </c>
      <c r="K1135" s="42">
        <v>1</v>
      </c>
      <c r="L1135" s="42">
        <v>0.86</v>
      </c>
      <c r="M1135" s="1" t="s">
        <v>15616</v>
      </c>
    </row>
    <row r="1136" spans="1:13" x14ac:dyDescent="0.3">
      <c r="A1136">
        <v>1138</v>
      </c>
      <c r="B1136" t="s">
        <v>11055</v>
      </c>
      <c r="C1136" t="s">
        <v>4342</v>
      </c>
      <c r="D1136" t="s">
        <v>16500</v>
      </c>
      <c r="E1136" s="1">
        <f t="shared" si="68"/>
        <v>41411</v>
      </c>
      <c r="F1136">
        <f t="shared" si="69"/>
        <v>2013</v>
      </c>
      <c r="G1136">
        <f t="shared" si="70"/>
        <v>5</v>
      </c>
      <c r="H1136">
        <f t="shared" si="71"/>
        <v>5</v>
      </c>
      <c r="I1136" s="1" t="s">
        <v>15625</v>
      </c>
      <c r="J1136" s="1" t="s">
        <v>15626</v>
      </c>
      <c r="K1136" s="42">
        <v>1</v>
      </c>
      <c r="L1136" s="42">
        <v>1</v>
      </c>
      <c r="M1136" s="1" t="s">
        <v>15616</v>
      </c>
    </row>
    <row r="1137" spans="1:13" x14ac:dyDescent="0.3">
      <c r="A1137">
        <v>1139</v>
      </c>
      <c r="B1137" t="s">
        <v>8097</v>
      </c>
      <c r="C1137" t="s">
        <v>7237</v>
      </c>
      <c r="D1137" t="s">
        <v>16500</v>
      </c>
      <c r="E1137" s="1">
        <f t="shared" si="68"/>
        <v>41411</v>
      </c>
      <c r="F1137">
        <f t="shared" si="69"/>
        <v>2013</v>
      </c>
      <c r="G1137">
        <f t="shared" si="70"/>
        <v>5</v>
      </c>
      <c r="H1137">
        <f t="shared" si="71"/>
        <v>5</v>
      </c>
      <c r="I1137" s="1" t="s">
        <v>15622</v>
      </c>
      <c r="J1137" s="1" t="s">
        <v>15624</v>
      </c>
      <c r="K1137" s="42">
        <v>1</v>
      </c>
      <c r="L1137" s="42">
        <v>0.95</v>
      </c>
      <c r="M1137" s="1" t="s">
        <v>15616</v>
      </c>
    </row>
    <row r="1138" spans="1:13" x14ac:dyDescent="0.3">
      <c r="A1138">
        <v>1140</v>
      </c>
      <c r="B1138" t="s">
        <v>10948</v>
      </c>
      <c r="C1138" t="s">
        <v>4446</v>
      </c>
      <c r="D1138" t="s">
        <v>16501</v>
      </c>
      <c r="E1138" s="1">
        <f t="shared" si="68"/>
        <v>41412</v>
      </c>
      <c r="F1138">
        <f t="shared" si="69"/>
        <v>2013</v>
      </c>
      <c r="G1138">
        <f t="shared" si="70"/>
        <v>5</v>
      </c>
      <c r="H1138">
        <f t="shared" si="71"/>
        <v>6</v>
      </c>
      <c r="I1138" s="1" t="s">
        <v>15622</v>
      </c>
      <c r="J1138" s="1" t="s">
        <v>15624</v>
      </c>
      <c r="K1138" s="42">
        <v>1</v>
      </c>
      <c r="L1138" s="42">
        <v>0</v>
      </c>
      <c r="M1138" s="1" t="s">
        <v>15615</v>
      </c>
    </row>
    <row r="1139" spans="1:13" x14ac:dyDescent="0.3">
      <c r="A1139">
        <v>1141</v>
      </c>
      <c r="B1139" t="s">
        <v>8863</v>
      </c>
      <c r="C1139" t="s">
        <v>6487</v>
      </c>
      <c r="D1139" t="s">
        <v>16501</v>
      </c>
      <c r="E1139" s="1">
        <f t="shared" si="68"/>
        <v>41412</v>
      </c>
      <c r="F1139">
        <f t="shared" si="69"/>
        <v>2013</v>
      </c>
      <c r="G1139">
        <f t="shared" si="70"/>
        <v>5</v>
      </c>
      <c r="H1139">
        <f t="shared" si="71"/>
        <v>6</v>
      </c>
      <c r="I1139" s="1" t="s">
        <v>15622</v>
      </c>
      <c r="J1139" s="1" t="s">
        <v>15626</v>
      </c>
      <c r="K1139" s="42">
        <v>1</v>
      </c>
      <c r="L1139" s="42">
        <v>0.97</v>
      </c>
      <c r="M1139" s="1" t="s">
        <v>15616</v>
      </c>
    </row>
    <row r="1140" spans="1:13" x14ac:dyDescent="0.3">
      <c r="A1140">
        <v>1142</v>
      </c>
      <c r="B1140" t="s">
        <v>8193</v>
      </c>
      <c r="C1140" t="s">
        <v>7142</v>
      </c>
      <c r="D1140" t="s">
        <v>16502</v>
      </c>
      <c r="E1140" s="1">
        <f t="shared" si="68"/>
        <v>41414</v>
      </c>
      <c r="F1140">
        <f t="shared" si="69"/>
        <v>2013</v>
      </c>
      <c r="G1140">
        <f t="shared" si="70"/>
        <v>5</v>
      </c>
      <c r="H1140">
        <f t="shared" si="71"/>
        <v>1</v>
      </c>
      <c r="I1140" s="1" t="s">
        <v>15622</v>
      </c>
      <c r="J1140" s="1" t="s">
        <v>15626</v>
      </c>
      <c r="K1140" s="42">
        <v>0.8</v>
      </c>
      <c r="L1140" s="42">
        <v>0.92</v>
      </c>
      <c r="M1140" s="1" t="s">
        <v>15615</v>
      </c>
    </row>
    <row r="1141" spans="1:13" x14ac:dyDescent="0.3">
      <c r="A1141">
        <v>1143</v>
      </c>
      <c r="B1141" t="s">
        <v>8728</v>
      </c>
      <c r="C1141" t="s">
        <v>6620</v>
      </c>
      <c r="D1141" t="s">
        <v>16502</v>
      </c>
      <c r="E1141" s="1">
        <f t="shared" si="68"/>
        <v>41414</v>
      </c>
      <c r="F1141">
        <f t="shared" si="69"/>
        <v>2013</v>
      </c>
      <c r="G1141">
        <f t="shared" si="70"/>
        <v>5</v>
      </c>
      <c r="H1141">
        <f t="shared" si="71"/>
        <v>1</v>
      </c>
      <c r="I1141" s="1" t="s">
        <v>15622</v>
      </c>
      <c r="J1141" s="1" t="s">
        <v>15626</v>
      </c>
      <c r="K1141" s="42">
        <v>1</v>
      </c>
      <c r="L1141" s="42">
        <v>0.81</v>
      </c>
      <c r="M1141" s="1" t="s">
        <v>15615</v>
      </c>
    </row>
    <row r="1142" spans="1:13" x14ac:dyDescent="0.3">
      <c r="A1142">
        <v>1144</v>
      </c>
      <c r="B1142" t="s">
        <v>10093</v>
      </c>
      <c r="C1142" t="s">
        <v>5281</v>
      </c>
      <c r="D1142" t="s">
        <v>16502</v>
      </c>
      <c r="E1142" s="1">
        <f t="shared" si="68"/>
        <v>41414</v>
      </c>
      <c r="F1142">
        <f t="shared" si="69"/>
        <v>2013</v>
      </c>
      <c r="G1142">
        <f t="shared" si="70"/>
        <v>5</v>
      </c>
      <c r="H1142">
        <f t="shared" si="71"/>
        <v>1</v>
      </c>
      <c r="I1142" s="1" t="s">
        <v>15622</v>
      </c>
      <c r="J1142" s="1" t="s">
        <v>15623</v>
      </c>
      <c r="K1142" s="42">
        <v>0.7</v>
      </c>
      <c r="L1142" s="42">
        <v>0.74</v>
      </c>
      <c r="M1142" s="1" t="s">
        <v>15615</v>
      </c>
    </row>
    <row r="1143" spans="1:13" x14ac:dyDescent="0.3">
      <c r="A1143">
        <v>1145</v>
      </c>
      <c r="B1143" t="s">
        <v>10194</v>
      </c>
      <c r="C1143" t="s">
        <v>5184</v>
      </c>
      <c r="D1143" t="s">
        <v>16503</v>
      </c>
      <c r="E1143" s="1">
        <f t="shared" si="68"/>
        <v>41415</v>
      </c>
      <c r="F1143">
        <f t="shared" si="69"/>
        <v>2013</v>
      </c>
      <c r="G1143">
        <f t="shared" si="70"/>
        <v>5</v>
      </c>
      <c r="H1143">
        <f t="shared" si="71"/>
        <v>2</v>
      </c>
      <c r="I1143" s="1" t="s">
        <v>15622</v>
      </c>
      <c r="J1143" s="1" t="s">
        <v>15623</v>
      </c>
      <c r="K1143" s="42">
        <v>1</v>
      </c>
      <c r="L1143" s="42">
        <v>0.4</v>
      </c>
      <c r="M1143" s="1" t="s">
        <v>15615</v>
      </c>
    </row>
    <row r="1144" spans="1:13" x14ac:dyDescent="0.3">
      <c r="A1144">
        <v>1146</v>
      </c>
      <c r="B1144" t="s">
        <v>9267</v>
      </c>
      <c r="C1144" t="s">
        <v>6088</v>
      </c>
      <c r="D1144" t="s">
        <v>16503</v>
      </c>
      <c r="E1144" s="1">
        <f t="shared" si="68"/>
        <v>41415</v>
      </c>
      <c r="F1144">
        <f t="shared" si="69"/>
        <v>2013</v>
      </c>
      <c r="G1144">
        <f t="shared" si="70"/>
        <v>5</v>
      </c>
      <c r="H1144">
        <f t="shared" si="71"/>
        <v>2</v>
      </c>
      <c r="I1144" s="1" t="s">
        <v>15622</v>
      </c>
      <c r="J1144" s="1" t="s">
        <v>15623</v>
      </c>
      <c r="K1144" s="42">
        <v>0.5</v>
      </c>
      <c r="L1144" s="42">
        <v>0.9</v>
      </c>
      <c r="M1144" s="1" t="s">
        <v>15615</v>
      </c>
    </row>
    <row r="1145" spans="1:13" x14ac:dyDescent="0.3">
      <c r="A1145">
        <v>1147</v>
      </c>
      <c r="B1145" t="s">
        <v>10872</v>
      </c>
      <c r="C1145" t="s">
        <v>4522</v>
      </c>
      <c r="D1145" t="s">
        <v>16503</v>
      </c>
      <c r="E1145" s="1">
        <f t="shared" si="68"/>
        <v>41415</v>
      </c>
      <c r="F1145">
        <f t="shared" si="69"/>
        <v>2013</v>
      </c>
      <c r="G1145">
        <f t="shared" si="70"/>
        <v>5</v>
      </c>
      <c r="H1145">
        <f t="shared" si="71"/>
        <v>2</v>
      </c>
      <c r="I1145" s="1" t="s">
        <v>15622</v>
      </c>
      <c r="J1145" s="1" t="s">
        <v>15626</v>
      </c>
      <c r="K1145" s="42">
        <v>1</v>
      </c>
      <c r="L1145" s="42">
        <v>0</v>
      </c>
      <c r="M1145" s="1" t="s">
        <v>15616</v>
      </c>
    </row>
    <row r="1146" spans="1:13" x14ac:dyDescent="0.3">
      <c r="A1146">
        <v>1148</v>
      </c>
      <c r="B1146" t="s">
        <v>9844</v>
      </c>
      <c r="C1146" t="s">
        <v>3536</v>
      </c>
      <c r="D1146" t="s">
        <v>16503</v>
      </c>
      <c r="E1146" s="1">
        <f t="shared" si="68"/>
        <v>41415</v>
      </c>
      <c r="F1146">
        <f t="shared" si="69"/>
        <v>2013</v>
      </c>
      <c r="G1146">
        <f t="shared" si="70"/>
        <v>5</v>
      </c>
      <c r="H1146">
        <f t="shared" si="71"/>
        <v>2</v>
      </c>
      <c r="I1146" s="1" t="s">
        <v>15622</v>
      </c>
      <c r="J1146" s="1" t="s">
        <v>15623</v>
      </c>
      <c r="K1146" s="42">
        <v>0.5</v>
      </c>
      <c r="L1146" s="42">
        <v>0.66</v>
      </c>
      <c r="M1146" s="1" t="s">
        <v>15615</v>
      </c>
    </row>
    <row r="1147" spans="1:13" x14ac:dyDescent="0.3">
      <c r="A1147">
        <v>1149</v>
      </c>
      <c r="B1147" t="s">
        <v>7798</v>
      </c>
      <c r="C1147" t="s">
        <v>7525</v>
      </c>
      <c r="D1147" t="s">
        <v>16504</v>
      </c>
      <c r="E1147" s="1">
        <f t="shared" si="68"/>
        <v>41416</v>
      </c>
      <c r="F1147">
        <f t="shared" si="69"/>
        <v>2013</v>
      </c>
      <c r="G1147">
        <f t="shared" si="70"/>
        <v>5</v>
      </c>
      <c r="H1147">
        <f t="shared" si="71"/>
        <v>3</v>
      </c>
      <c r="I1147" s="1" t="s">
        <v>15622</v>
      </c>
      <c r="J1147" s="1" t="s">
        <v>15624</v>
      </c>
      <c r="K1147" s="42">
        <v>1</v>
      </c>
      <c r="L1147" s="42">
        <v>0.5</v>
      </c>
      <c r="M1147" s="1" t="s">
        <v>15615</v>
      </c>
    </row>
    <row r="1148" spans="1:13" x14ac:dyDescent="0.3">
      <c r="A1148">
        <v>1150</v>
      </c>
      <c r="B1148" t="s">
        <v>10998</v>
      </c>
      <c r="C1148" t="s">
        <v>4399</v>
      </c>
      <c r="D1148" t="s">
        <v>16504</v>
      </c>
      <c r="E1148" s="1">
        <f t="shared" si="68"/>
        <v>41416</v>
      </c>
      <c r="F1148">
        <f t="shared" si="69"/>
        <v>2013</v>
      </c>
      <c r="G1148">
        <f t="shared" si="70"/>
        <v>5</v>
      </c>
      <c r="H1148">
        <f t="shared" si="71"/>
        <v>3</v>
      </c>
      <c r="I1148" s="1" t="s">
        <v>15622</v>
      </c>
      <c r="J1148" s="1" t="s">
        <v>15624</v>
      </c>
      <c r="K1148" s="42">
        <v>1</v>
      </c>
      <c r="L1148" s="42">
        <v>1</v>
      </c>
      <c r="M1148" s="1" t="s">
        <v>15615</v>
      </c>
    </row>
    <row r="1149" spans="1:13" x14ac:dyDescent="0.3">
      <c r="A1149">
        <v>1151</v>
      </c>
      <c r="B1149" t="s">
        <v>10557</v>
      </c>
      <c r="C1149" t="s">
        <v>4827</v>
      </c>
      <c r="D1149" t="s">
        <v>16504</v>
      </c>
      <c r="E1149" s="1">
        <f t="shared" si="68"/>
        <v>41416</v>
      </c>
      <c r="F1149">
        <f t="shared" si="69"/>
        <v>2013</v>
      </c>
      <c r="G1149">
        <f t="shared" si="70"/>
        <v>5</v>
      </c>
      <c r="H1149">
        <f t="shared" si="71"/>
        <v>3</v>
      </c>
      <c r="I1149" s="1" t="s">
        <v>15622</v>
      </c>
      <c r="J1149" s="1" t="s">
        <v>15626</v>
      </c>
      <c r="K1149" s="42">
        <v>0.94</v>
      </c>
      <c r="L1149" s="42">
        <v>0.89</v>
      </c>
      <c r="M1149" s="1" t="s">
        <v>15615</v>
      </c>
    </row>
    <row r="1150" spans="1:13" x14ac:dyDescent="0.3">
      <c r="A1150">
        <v>1152</v>
      </c>
      <c r="B1150" t="s">
        <v>7756</v>
      </c>
      <c r="C1150" t="s">
        <v>7565</v>
      </c>
      <c r="D1150" t="s">
        <v>16504</v>
      </c>
      <c r="E1150" s="1">
        <f t="shared" si="68"/>
        <v>41416</v>
      </c>
      <c r="F1150">
        <f t="shared" si="69"/>
        <v>2013</v>
      </c>
      <c r="G1150">
        <f t="shared" si="70"/>
        <v>5</v>
      </c>
      <c r="H1150">
        <f t="shared" si="71"/>
        <v>3</v>
      </c>
      <c r="I1150" s="1" t="s">
        <v>15622</v>
      </c>
      <c r="J1150" s="1" t="s">
        <v>15626</v>
      </c>
      <c r="K1150" s="42">
        <v>1</v>
      </c>
      <c r="L1150" s="42">
        <v>0.93</v>
      </c>
      <c r="M1150" s="1" t="s">
        <v>15615</v>
      </c>
    </row>
    <row r="1151" spans="1:13" x14ac:dyDescent="0.3">
      <c r="A1151">
        <v>1153</v>
      </c>
      <c r="B1151" t="s">
        <v>7737</v>
      </c>
      <c r="C1151" t="s">
        <v>7584</v>
      </c>
      <c r="D1151" t="s">
        <v>11887</v>
      </c>
      <c r="E1151" s="1">
        <f t="shared" si="68"/>
        <v>41418</v>
      </c>
      <c r="F1151">
        <f t="shared" si="69"/>
        <v>2013</v>
      </c>
      <c r="G1151">
        <f t="shared" si="70"/>
        <v>5</v>
      </c>
      <c r="H1151">
        <f t="shared" si="71"/>
        <v>5</v>
      </c>
      <c r="I1151" s="1" t="s">
        <v>15630</v>
      </c>
      <c r="J1151" s="1" t="s">
        <v>15626</v>
      </c>
      <c r="K1151" s="42">
        <v>1</v>
      </c>
      <c r="L1151" s="42">
        <v>1</v>
      </c>
      <c r="M1151" s="1" t="s">
        <v>15615</v>
      </c>
    </row>
    <row r="1152" spans="1:13" x14ac:dyDescent="0.3">
      <c r="A1152">
        <v>1154</v>
      </c>
      <c r="B1152" t="s">
        <v>9813</v>
      </c>
      <c r="C1152" t="s">
        <v>5556</v>
      </c>
      <c r="D1152" t="s">
        <v>11887</v>
      </c>
      <c r="E1152" s="1">
        <f t="shared" si="68"/>
        <v>41418</v>
      </c>
      <c r="F1152">
        <f t="shared" si="69"/>
        <v>2013</v>
      </c>
      <c r="G1152">
        <f t="shared" si="70"/>
        <v>5</v>
      </c>
      <c r="H1152">
        <f t="shared" si="71"/>
        <v>5</v>
      </c>
      <c r="I1152" s="1" t="s">
        <v>15622</v>
      </c>
      <c r="J1152" s="1" t="s">
        <v>15623</v>
      </c>
      <c r="K1152" s="42">
        <v>1</v>
      </c>
      <c r="L1152" s="42">
        <v>0.56999999999999995</v>
      </c>
      <c r="M1152" s="1" t="s">
        <v>15615</v>
      </c>
    </row>
    <row r="1153" spans="1:13" x14ac:dyDescent="0.3">
      <c r="A1153">
        <v>1155</v>
      </c>
      <c r="B1153" t="s">
        <v>11596</v>
      </c>
      <c r="C1153" t="s">
        <v>3809</v>
      </c>
      <c r="D1153" t="s">
        <v>16505</v>
      </c>
      <c r="E1153" s="1">
        <f t="shared" si="68"/>
        <v>41419</v>
      </c>
      <c r="F1153">
        <f t="shared" si="69"/>
        <v>2013</v>
      </c>
      <c r="G1153">
        <f t="shared" si="70"/>
        <v>5</v>
      </c>
      <c r="H1153">
        <f t="shared" si="71"/>
        <v>6</v>
      </c>
      <c r="I1153" s="1" t="s">
        <v>15622</v>
      </c>
      <c r="J1153" s="1" t="s">
        <v>15626</v>
      </c>
      <c r="K1153" s="42">
        <v>1</v>
      </c>
      <c r="L1153" s="42">
        <v>0.2</v>
      </c>
      <c r="M1153" s="1" t="s">
        <v>15615</v>
      </c>
    </row>
    <row r="1154" spans="1:13" x14ac:dyDescent="0.3">
      <c r="A1154">
        <v>1156</v>
      </c>
      <c r="B1154" t="s">
        <v>9427</v>
      </c>
      <c r="C1154" t="s">
        <v>5930</v>
      </c>
      <c r="D1154" t="s">
        <v>16505</v>
      </c>
      <c r="E1154" s="1">
        <f t="shared" si="68"/>
        <v>41419</v>
      </c>
      <c r="F1154">
        <f t="shared" si="69"/>
        <v>2013</v>
      </c>
      <c r="G1154">
        <f t="shared" si="70"/>
        <v>5</v>
      </c>
      <c r="H1154">
        <f t="shared" si="71"/>
        <v>6</v>
      </c>
      <c r="I1154" s="1" t="s">
        <v>15622</v>
      </c>
      <c r="J1154" s="1" t="s">
        <v>15623</v>
      </c>
      <c r="K1154" s="42">
        <v>0.6</v>
      </c>
      <c r="L1154" s="42">
        <v>0.94</v>
      </c>
      <c r="M1154" s="1" t="s">
        <v>15615</v>
      </c>
    </row>
    <row r="1155" spans="1:13" x14ac:dyDescent="0.3">
      <c r="A1155">
        <v>1157</v>
      </c>
      <c r="B1155" t="s">
        <v>7829</v>
      </c>
      <c r="C1155" t="s">
        <v>7494</v>
      </c>
      <c r="D1155" t="s">
        <v>16506</v>
      </c>
      <c r="E1155" s="1">
        <f t="shared" ref="E1155:E1218" si="72">DATE(LEFT(D1155,4),MID(D1155,5,2),RIGHT(D1155,2))</f>
        <v>41420</v>
      </c>
      <c r="F1155">
        <f t="shared" ref="F1155:F1218" si="73">YEAR(E1155)</f>
        <v>2013</v>
      </c>
      <c r="G1155">
        <f t="shared" ref="G1155:G1218" si="74">MONTH(E1155)</f>
        <v>5</v>
      </c>
      <c r="H1155">
        <f t="shared" ref="H1155:H1218" si="75">WEEKDAY(E1155,2)</f>
        <v>7</v>
      </c>
      <c r="I1155" s="1" t="s">
        <v>15622</v>
      </c>
      <c r="J1155" s="1" t="s">
        <v>15624</v>
      </c>
      <c r="K1155" s="42">
        <v>1</v>
      </c>
      <c r="L1155" s="42">
        <v>1</v>
      </c>
      <c r="M1155" s="1" t="s">
        <v>15615</v>
      </c>
    </row>
    <row r="1156" spans="1:13" x14ac:dyDescent="0.3">
      <c r="A1156">
        <v>1158</v>
      </c>
      <c r="B1156" t="s">
        <v>7770</v>
      </c>
      <c r="C1156" t="s">
        <v>3526</v>
      </c>
      <c r="D1156" t="s">
        <v>16506</v>
      </c>
      <c r="E1156" s="1">
        <f t="shared" si="72"/>
        <v>41420</v>
      </c>
      <c r="F1156">
        <f t="shared" si="73"/>
        <v>2013</v>
      </c>
      <c r="G1156">
        <f t="shared" si="74"/>
        <v>5</v>
      </c>
      <c r="H1156">
        <f t="shared" si="75"/>
        <v>7</v>
      </c>
      <c r="I1156" s="1" t="s">
        <v>15622</v>
      </c>
      <c r="J1156" s="1" t="s">
        <v>15628</v>
      </c>
      <c r="K1156" s="42">
        <v>0</v>
      </c>
      <c r="L1156" s="42">
        <v>0.73</v>
      </c>
      <c r="M1156" s="1" t="s">
        <v>15615</v>
      </c>
    </row>
    <row r="1157" spans="1:13" x14ac:dyDescent="0.3">
      <c r="A1157">
        <v>1159</v>
      </c>
      <c r="B1157" t="s">
        <v>10493</v>
      </c>
      <c r="C1157" t="s">
        <v>4890</v>
      </c>
      <c r="D1157" t="s">
        <v>16506</v>
      </c>
      <c r="E1157" s="1">
        <f t="shared" si="72"/>
        <v>41420</v>
      </c>
      <c r="F1157">
        <f t="shared" si="73"/>
        <v>2013</v>
      </c>
      <c r="G1157">
        <f t="shared" si="74"/>
        <v>5</v>
      </c>
      <c r="H1157">
        <f t="shared" si="75"/>
        <v>7</v>
      </c>
      <c r="I1157" s="1" t="s">
        <v>15622</v>
      </c>
      <c r="J1157" s="1" t="s">
        <v>15624</v>
      </c>
      <c r="K1157" s="42">
        <v>1</v>
      </c>
      <c r="L1157" s="42">
        <v>0.74</v>
      </c>
      <c r="M1157" s="1" t="s">
        <v>15615</v>
      </c>
    </row>
    <row r="1158" spans="1:13" x14ac:dyDescent="0.3">
      <c r="A1158">
        <v>1160</v>
      </c>
      <c r="B1158" t="s">
        <v>8967</v>
      </c>
      <c r="C1158" t="s">
        <v>6386</v>
      </c>
      <c r="D1158" t="s">
        <v>16507</v>
      </c>
      <c r="E1158" s="1">
        <f t="shared" si="72"/>
        <v>41422</v>
      </c>
      <c r="F1158">
        <f t="shared" si="73"/>
        <v>2013</v>
      </c>
      <c r="G1158">
        <f t="shared" si="74"/>
        <v>5</v>
      </c>
      <c r="H1158">
        <f t="shared" si="75"/>
        <v>2</v>
      </c>
      <c r="I1158" s="1" t="s">
        <v>15629</v>
      </c>
      <c r="J1158" s="1" t="s">
        <v>15624</v>
      </c>
      <c r="K1158" s="42">
        <v>1</v>
      </c>
      <c r="L1158" s="42">
        <v>1</v>
      </c>
      <c r="M1158" s="1" t="s">
        <v>15615</v>
      </c>
    </row>
    <row r="1159" spans="1:13" x14ac:dyDescent="0.3">
      <c r="A1159">
        <v>1161</v>
      </c>
      <c r="B1159" t="s">
        <v>7913</v>
      </c>
      <c r="C1159" t="s">
        <v>7417</v>
      </c>
      <c r="D1159" t="s">
        <v>16508</v>
      </c>
      <c r="E1159" s="1">
        <f t="shared" si="72"/>
        <v>41423</v>
      </c>
      <c r="F1159">
        <f t="shared" si="73"/>
        <v>2013</v>
      </c>
      <c r="G1159">
        <f t="shared" si="74"/>
        <v>5</v>
      </c>
      <c r="H1159">
        <f t="shared" si="75"/>
        <v>3</v>
      </c>
      <c r="I1159" s="1" t="s">
        <v>15622</v>
      </c>
      <c r="J1159" s="1" t="s">
        <v>15626</v>
      </c>
      <c r="K1159" s="42">
        <v>1</v>
      </c>
      <c r="L1159" s="42">
        <v>1</v>
      </c>
      <c r="M1159" s="1" t="s">
        <v>15616</v>
      </c>
    </row>
    <row r="1160" spans="1:13" x14ac:dyDescent="0.3">
      <c r="A1160">
        <v>1162</v>
      </c>
      <c r="B1160" t="s">
        <v>8617</v>
      </c>
      <c r="C1160" t="s">
        <v>6730</v>
      </c>
      <c r="D1160" t="s">
        <v>16508</v>
      </c>
      <c r="E1160" s="1">
        <f t="shared" si="72"/>
        <v>41423</v>
      </c>
      <c r="F1160">
        <f t="shared" si="73"/>
        <v>2013</v>
      </c>
      <c r="G1160">
        <f t="shared" si="74"/>
        <v>5</v>
      </c>
      <c r="H1160">
        <f t="shared" si="75"/>
        <v>3</v>
      </c>
      <c r="I1160" s="1" t="s">
        <v>15622</v>
      </c>
      <c r="J1160" s="1" t="s">
        <v>15626</v>
      </c>
      <c r="K1160" s="42">
        <v>0.95</v>
      </c>
      <c r="L1160" s="42">
        <v>0.99</v>
      </c>
      <c r="M1160" s="1" t="s">
        <v>15615</v>
      </c>
    </row>
    <row r="1161" spans="1:13" x14ac:dyDescent="0.3">
      <c r="A1161">
        <v>1163</v>
      </c>
      <c r="B1161" t="s">
        <v>10729</v>
      </c>
      <c r="C1161" t="s">
        <v>4660</v>
      </c>
      <c r="D1161" t="s">
        <v>16508</v>
      </c>
      <c r="E1161" s="1">
        <f t="shared" si="72"/>
        <v>41423</v>
      </c>
      <c r="F1161">
        <f t="shared" si="73"/>
        <v>2013</v>
      </c>
      <c r="G1161">
        <f t="shared" si="74"/>
        <v>5</v>
      </c>
      <c r="H1161">
        <f t="shared" si="75"/>
        <v>3</v>
      </c>
      <c r="I1161" s="1" t="s">
        <v>15622</v>
      </c>
      <c r="J1161" s="1" t="s">
        <v>15623</v>
      </c>
      <c r="K1161" s="42">
        <v>0.5</v>
      </c>
      <c r="L1161" s="42">
        <v>0</v>
      </c>
      <c r="M1161" s="1" t="s">
        <v>15615</v>
      </c>
    </row>
    <row r="1162" spans="1:13" x14ac:dyDescent="0.3">
      <c r="A1162">
        <v>1164</v>
      </c>
      <c r="B1162" t="s">
        <v>9580</v>
      </c>
      <c r="C1162" t="s">
        <v>5781</v>
      </c>
      <c r="D1162" t="s">
        <v>16509</v>
      </c>
      <c r="E1162" s="1">
        <f t="shared" si="72"/>
        <v>41424</v>
      </c>
      <c r="F1162">
        <f t="shared" si="73"/>
        <v>2013</v>
      </c>
      <c r="G1162">
        <f t="shared" si="74"/>
        <v>5</v>
      </c>
      <c r="H1162">
        <f t="shared" si="75"/>
        <v>4</v>
      </c>
      <c r="I1162" s="1" t="s">
        <v>15622</v>
      </c>
      <c r="J1162" s="1" t="s">
        <v>15626</v>
      </c>
      <c r="K1162" s="42">
        <v>1</v>
      </c>
      <c r="L1162" s="42">
        <v>0.73</v>
      </c>
      <c r="M1162" s="1" t="s">
        <v>15615</v>
      </c>
    </row>
    <row r="1163" spans="1:13" x14ac:dyDescent="0.3">
      <c r="A1163">
        <v>1165</v>
      </c>
      <c r="B1163" t="s">
        <v>11244</v>
      </c>
      <c r="C1163" t="s">
        <v>4157</v>
      </c>
      <c r="D1163" t="s">
        <v>16509</v>
      </c>
      <c r="E1163" s="1">
        <f t="shared" si="72"/>
        <v>41424</v>
      </c>
      <c r="F1163">
        <f t="shared" si="73"/>
        <v>2013</v>
      </c>
      <c r="G1163">
        <f t="shared" si="74"/>
        <v>5</v>
      </c>
      <c r="H1163">
        <f t="shared" si="75"/>
        <v>4</v>
      </c>
      <c r="I1163" s="1" t="s">
        <v>15622</v>
      </c>
      <c r="J1163" s="1" t="s">
        <v>15626</v>
      </c>
      <c r="K1163" s="42">
        <v>0.9</v>
      </c>
      <c r="L1163" s="42">
        <v>0.94</v>
      </c>
      <c r="M1163" s="1" t="s">
        <v>15615</v>
      </c>
    </row>
    <row r="1164" spans="1:13" x14ac:dyDescent="0.3">
      <c r="A1164">
        <v>1166</v>
      </c>
      <c r="B1164" t="s">
        <v>10868</v>
      </c>
      <c r="C1164" t="s">
        <v>4526</v>
      </c>
      <c r="D1164" t="s">
        <v>16510</v>
      </c>
      <c r="E1164" s="1">
        <f t="shared" si="72"/>
        <v>41425</v>
      </c>
      <c r="F1164">
        <f t="shared" si="73"/>
        <v>2013</v>
      </c>
      <c r="G1164">
        <f t="shared" si="74"/>
        <v>5</v>
      </c>
      <c r="H1164">
        <f t="shared" si="75"/>
        <v>5</v>
      </c>
      <c r="I1164" s="1" t="s">
        <v>15622</v>
      </c>
      <c r="J1164" s="1" t="s">
        <v>15626</v>
      </c>
      <c r="K1164" s="42">
        <v>1</v>
      </c>
      <c r="L1164" s="42">
        <v>0.98</v>
      </c>
      <c r="M1164" s="1" t="s">
        <v>15616</v>
      </c>
    </row>
    <row r="1165" spans="1:13" x14ac:dyDescent="0.3">
      <c r="A1165">
        <v>1167</v>
      </c>
      <c r="B1165" t="s">
        <v>8533</v>
      </c>
      <c r="C1165" t="s">
        <v>6813</v>
      </c>
      <c r="D1165" t="s">
        <v>16511</v>
      </c>
      <c r="E1165" s="1">
        <f t="shared" si="72"/>
        <v>41426</v>
      </c>
      <c r="F1165">
        <f t="shared" si="73"/>
        <v>2013</v>
      </c>
      <c r="G1165">
        <f t="shared" si="74"/>
        <v>6</v>
      </c>
      <c r="H1165">
        <f t="shared" si="75"/>
        <v>6</v>
      </c>
      <c r="I1165" s="1" t="s">
        <v>15622</v>
      </c>
      <c r="J1165" s="1" t="s">
        <v>15624</v>
      </c>
      <c r="K1165" s="42">
        <v>0.77</v>
      </c>
      <c r="L1165" s="42">
        <v>0.99</v>
      </c>
      <c r="M1165" s="1" t="s">
        <v>15615</v>
      </c>
    </row>
    <row r="1166" spans="1:13" x14ac:dyDescent="0.3">
      <c r="A1166">
        <v>1168</v>
      </c>
      <c r="B1166" t="s">
        <v>10300</v>
      </c>
      <c r="C1166" t="s">
        <v>5079</v>
      </c>
      <c r="D1166" t="s">
        <v>16511</v>
      </c>
      <c r="E1166" s="1">
        <f t="shared" si="72"/>
        <v>41426</v>
      </c>
      <c r="F1166">
        <f t="shared" si="73"/>
        <v>2013</v>
      </c>
      <c r="G1166">
        <f t="shared" si="74"/>
        <v>6</v>
      </c>
      <c r="H1166">
        <f t="shared" si="75"/>
        <v>6</v>
      </c>
      <c r="I1166" s="1" t="s">
        <v>15622</v>
      </c>
      <c r="J1166" s="1" t="s">
        <v>15623</v>
      </c>
      <c r="K1166" s="42">
        <v>1</v>
      </c>
      <c r="L1166" s="42">
        <v>0.56999999999999995</v>
      </c>
      <c r="M1166" s="1" t="s">
        <v>15615</v>
      </c>
    </row>
    <row r="1167" spans="1:13" x14ac:dyDescent="0.3">
      <c r="A1167">
        <v>1169</v>
      </c>
      <c r="B1167" t="s">
        <v>8114</v>
      </c>
      <c r="C1167" t="s">
        <v>7221</v>
      </c>
      <c r="D1167" t="s">
        <v>16512</v>
      </c>
      <c r="E1167" s="1">
        <f t="shared" si="72"/>
        <v>41427</v>
      </c>
      <c r="F1167">
        <f t="shared" si="73"/>
        <v>2013</v>
      </c>
      <c r="G1167">
        <f t="shared" si="74"/>
        <v>6</v>
      </c>
      <c r="H1167">
        <f t="shared" si="75"/>
        <v>7</v>
      </c>
      <c r="I1167" s="1" t="s">
        <v>15622</v>
      </c>
      <c r="J1167" s="1" t="s">
        <v>15623</v>
      </c>
      <c r="K1167" s="42">
        <v>1</v>
      </c>
      <c r="L1167" s="42">
        <v>0.42</v>
      </c>
      <c r="M1167" s="1" t="s">
        <v>15615</v>
      </c>
    </row>
    <row r="1168" spans="1:13" x14ac:dyDescent="0.3">
      <c r="A1168">
        <v>1170</v>
      </c>
      <c r="B1168" t="s">
        <v>11809</v>
      </c>
      <c r="C1168" t="s">
        <v>3603</v>
      </c>
      <c r="D1168" t="s">
        <v>16512</v>
      </c>
      <c r="E1168" s="1">
        <f t="shared" si="72"/>
        <v>41427</v>
      </c>
      <c r="F1168">
        <f t="shared" si="73"/>
        <v>2013</v>
      </c>
      <c r="G1168">
        <f t="shared" si="74"/>
        <v>6</v>
      </c>
      <c r="H1168">
        <f t="shared" si="75"/>
        <v>7</v>
      </c>
      <c r="I1168" s="1" t="s">
        <v>15622</v>
      </c>
      <c r="J1168" s="1" t="s">
        <v>15624</v>
      </c>
      <c r="K1168" s="42">
        <v>1</v>
      </c>
      <c r="L1168" s="42">
        <v>0.95</v>
      </c>
      <c r="M1168" s="1" t="s">
        <v>15615</v>
      </c>
    </row>
    <row r="1169" spans="1:13" x14ac:dyDescent="0.3">
      <c r="A1169">
        <v>1171</v>
      </c>
      <c r="B1169" t="s">
        <v>11423</v>
      </c>
      <c r="C1169" t="s">
        <v>3978</v>
      </c>
      <c r="D1169" t="s">
        <v>16513</v>
      </c>
      <c r="E1169" s="1">
        <f t="shared" si="72"/>
        <v>41428</v>
      </c>
      <c r="F1169">
        <f t="shared" si="73"/>
        <v>2013</v>
      </c>
      <c r="G1169">
        <f t="shared" si="74"/>
        <v>6</v>
      </c>
      <c r="H1169">
        <f t="shared" si="75"/>
        <v>1</v>
      </c>
      <c r="I1169" s="1" t="s">
        <v>15622</v>
      </c>
      <c r="J1169" s="1" t="s">
        <v>15623</v>
      </c>
      <c r="K1169" s="42">
        <v>0.67</v>
      </c>
      <c r="L1169" s="42">
        <v>0.97</v>
      </c>
      <c r="M1169" s="1" t="s">
        <v>15616</v>
      </c>
    </row>
    <row r="1170" spans="1:13" x14ac:dyDescent="0.3">
      <c r="A1170">
        <v>1172</v>
      </c>
      <c r="B1170" t="s">
        <v>10750</v>
      </c>
      <c r="C1170" t="s">
        <v>4639</v>
      </c>
      <c r="D1170" t="s">
        <v>16513</v>
      </c>
      <c r="E1170" s="1">
        <f t="shared" si="72"/>
        <v>41428</v>
      </c>
      <c r="F1170">
        <f t="shared" si="73"/>
        <v>2013</v>
      </c>
      <c r="G1170">
        <f t="shared" si="74"/>
        <v>6</v>
      </c>
      <c r="H1170">
        <f t="shared" si="75"/>
        <v>1</v>
      </c>
      <c r="I1170" s="1" t="s">
        <v>15622</v>
      </c>
      <c r="J1170" s="1" t="s">
        <v>15626</v>
      </c>
      <c r="K1170" s="42">
        <v>1</v>
      </c>
      <c r="L1170" s="42">
        <v>1</v>
      </c>
      <c r="M1170" s="1" t="s">
        <v>15616</v>
      </c>
    </row>
    <row r="1171" spans="1:13" x14ac:dyDescent="0.3">
      <c r="A1171">
        <v>1173</v>
      </c>
      <c r="B1171" t="s">
        <v>10555</v>
      </c>
      <c r="C1171" t="s">
        <v>4829</v>
      </c>
      <c r="D1171" t="s">
        <v>11888</v>
      </c>
      <c r="E1171" s="1">
        <f t="shared" si="72"/>
        <v>41429</v>
      </c>
      <c r="F1171">
        <f t="shared" si="73"/>
        <v>2013</v>
      </c>
      <c r="G1171">
        <f t="shared" si="74"/>
        <v>6</v>
      </c>
      <c r="H1171">
        <f t="shared" si="75"/>
        <v>2</v>
      </c>
      <c r="I1171" s="1" t="s">
        <v>15622</v>
      </c>
      <c r="J1171" s="1" t="s">
        <v>15626</v>
      </c>
      <c r="K1171" s="42">
        <v>1</v>
      </c>
      <c r="L1171" s="42">
        <v>0.96</v>
      </c>
      <c r="M1171" s="1" t="s">
        <v>15616</v>
      </c>
    </row>
    <row r="1172" spans="1:13" x14ac:dyDescent="0.3">
      <c r="A1172">
        <v>1174</v>
      </c>
      <c r="B1172" t="s">
        <v>8748</v>
      </c>
      <c r="C1172" t="s">
        <v>6600</v>
      </c>
      <c r="D1172" t="s">
        <v>16514</v>
      </c>
      <c r="E1172" s="1">
        <f t="shared" si="72"/>
        <v>41431</v>
      </c>
      <c r="F1172">
        <f t="shared" si="73"/>
        <v>2013</v>
      </c>
      <c r="G1172">
        <f t="shared" si="74"/>
        <v>6</v>
      </c>
      <c r="H1172">
        <f t="shared" si="75"/>
        <v>4</v>
      </c>
      <c r="I1172" s="1" t="s">
        <v>15622</v>
      </c>
      <c r="J1172" s="1" t="s">
        <v>15626</v>
      </c>
      <c r="K1172" s="42">
        <v>1</v>
      </c>
      <c r="L1172" s="42">
        <v>0.98</v>
      </c>
      <c r="M1172" s="1" t="s">
        <v>15616</v>
      </c>
    </row>
    <row r="1173" spans="1:13" x14ac:dyDescent="0.3">
      <c r="A1173">
        <v>1175</v>
      </c>
      <c r="B1173" t="s">
        <v>8375</v>
      </c>
      <c r="C1173" t="s">
        <v>6965</v>
      </c>
      <c r="D1173" t="s">
        <v>16515</v>
      </c>
      <c r="E1173" s="1">
        <f t="shared" si="72"/>
        <v>41432</v>
      </c>
      <c r="F1173">
        <f t="shared" si="73"/>
        <v>2013</v>
      </c>
      <c r="G1173">
        <f t="shared" si="74"/>
        <v>6</v>
      </c>
      <c r="H1173">
        <f t="shared" si="75"/>
        <v>5</v>
      </c>
      <c r="I1173" s="1" t="s">
        <v>15622</v>
      </c>
      <c r="J1173" s="1" t="s">
        <v>15624</v>
      </c>
      <c r="K1173" s="42">
        <v>0.54</v>
      </c>
      <c r="L1173" s="42">
        <v>0.86</v>
      </c>
      <c r="M1173" s="1" t="s">
        <v>15615</v>
      </c>
    </row>
    <row r="1174" spans="1:13" x14ac:dyDescent="0.3">
      <c r="A1174">
        <v>1176</v>
      </c>
      <c r="B1174" t="s">
        <v>7872</v>
      </c>
      <c r="C1174" t="s">
        <v>7456</v>
      </c>
      <c r="D1174" t="s">
        <v>16515</v>
      </c>
      <c r="E1174" s="1">
        <f t="shared" si="72"/>
        <v>41432</v>
      </c>
      <c r="F1174">
        <f t="shared" si="73"/>
        <v>2013</v>
      </c>
      <c r="G1174">
        <f t="shared" si="74"/>
        <v>6</v>
      </c>
      <c r="H1174">
        <f t="shared" si="75"/>
        <v>5</v>
      </c>
      <c r="I1174" s="1" t="s">
        <v>15625</v>
      </c>
      <c r="J1174" s="1" t="s">
        <v>15623</v>
      </c>
      <c r="K1174" s="42">
        <v>0.75</v>
      </c>
      <c r="L1174" s="42">
        <v>0.97</v>
      </c>
      <c r="M1174" s="1" t="s">
        <v>15616</v>
      </c>
    </row>
    <row r="1175" spans="1:13" x14ac:dyDescent="0.3">
      <c r="A1175">
        <v>1177</v>
      </c>
      <c r="B1175" t="s">
        <v>9543</v>
      </c>
      <c r="C1175" t="s">
        <v>5817</v>
      </c>
      <c r="D1175" t="s">
        <v>16515</v>
      </c>
      <c r="E1175" s="1">
        <f t="shared" si="72"/>
        <v>41432</v>
      </c>
      <c r="F1175">
        <f t="shared" si="73"/>
        <v>2013</v>
      </c>
      <c r="G1175">
        <f t="shared" si="74"/>
        <v>6</v>
      </c>
      <c r="H1175">
        <f t="shared" si="75"/>
        <v>5</v>
      </c>
      <c r="I1175" s="1" t="s">
        <v>15642</v>
      </c>
      <c r="J1175" s="1" t="s">
        <v>15624</v>
      </c>
      <c r="K1175" s="42">
        <v>1</v>
      </c>
      <c r="L1175" s="42">
        <v>0.67</v>
      </c>
      <c r="M1175" s="1" t="s">
        <v>15615</v>
      </c>
    </row>
    <row r="1176" spans="1:13" x14ac:dyDescent="0.3">
      <c r="A1176">
        <v>1178</v>
      </c>
      <c r="B1176" t="s">
        <v>9008</v>
      </c>
      <c r="C1176" t="s">
        <v>6346</v>
      </c>
      <c r="D1176" t="s">
        <v>16516</v>
      </c>
      <c r="E1176" s="1">
        <f t="shared" si="72"/>
        <v>41434</v>
      </c>
      <c r="F1176">
        <f t="shared" si="73"/>
        <v>2013</v>
      </c>
      <c r="G1176">
        <f t="shared" si="74"/>
        <v>6</v>
      </c>
      <c r="H1176">
        <f t="shared" si="75"/>
        <v>7</v>
      </c>
      <c r="I1176" s="1" t="s">
        <v>15631</v>
      </c>
      <c r="J1176" s="1" t="s">
        <v>15626</v>
      </c>
      <c r="K1176" s="42">
        <v>1</v>
      </c>
      <c r="L1176" s="42">
        <v>1</v>
      </c>
      <c r="M1176" s="1" t="s">
        <v>15616</v>
      </c>
    </row>
    <row r="1177" spans="1:13" x14ac:dyDescent="0.3">
      <c r="A1177">
        <v>1179</v>
      </c>
      <c r="B1177" t="s">
        <v>11575</v>
      </c>
      <c r="C1177" t="s">
        <v>3830</v>
      </c>
      <c r="D1177" t="s">
        <v>16516</v>
      </c>
      <c r="E1177" s="1">
        <f t="shared" si="72"/>
        <v>41434</v>
      </c>
      <c r="F1177">
        <f t="shared" si="73"/>
        <v>2013</v>
      </c>
      <c r="G1177">
        <f t="shared" si="74"/>
        <v>6</v>
      </c>
      <c r="H1177">
        <f t="shared" si="75"/>
        <v>7</v>
      </c>
      <c r="I1177" s="1" t="s">
        <v>15625</v>
      </c>
      <c r="J1177" s="1" t="s">
        <v>15628</v>
      </c>
      <c r="K1177" s="42">
        <v>0</v>
      </c>
      <c r="L1177" s="42">
        <v>0.71</v>
      </c>
      <c r="M1177" s="1" t="s">
        <v>15615</v>
      </c>
    </row>
    <row r="1178" spans="1:13" x14ac:dyDescent="0.3">
      <c r="A1178">
        <v>1180</v>
      </c>
      <c r="B1178" t="s">
        <v>8667</v>
      </c>
      <c r="C1178" t="s">
        <v>6681</v>
      </c>
      <c r="D1178" t="s">
        <v>16516</v>
      </c>
      <c r="E1178" s="1">
        <f t="shared" si="72"/>
        <v>41434</v>
      </c>
      <c r="F1178">
        <f t="shared" si="73"/>
        <v>2013</v>
      </c>
      <c r="G1178">
        <f t="shared" si="74"/>
        <v>6</v>
      </c>
      <c r="H1178">
        <f t="shared" si="75"/>
        <v>7</v>
      </c>
      <c r="I1178" s="1" t="s">
        <v>15622</v>
      </c>
      <c r="J1178" s="1" t="s">
        <v>15624</v>
      </c>
      <c r="K1178" s="42">
        <v>1</v>
      </c>
      <c r="L1178" s="42">
        <v>0.86</v>
      </c>
      <c r="M1178" s="1" t="s">
        <v>15616</v>
      </c>
    </row>
    <row r="1179" spans="1:13" x14ac:dyDescent="0.3">
      <c r="A1179">
        <v>1181</v>
      </c>
      <c r="B1179" t="s">
        <v>8087</v>
      </c>
      <c r="C1179" t="s">
        <v>7246</v>
      </c>
      <c r="D1179" t="s">
        <v>16516</v>
      </c>
      <c r="E1179" s="1">
        <f t="shared" si="72"/>
        <v>41434</v>
      </c>
      <c r="F1179">
        <f t="shared" si="73"/>
        <v>2013</v>
      </c>
      <c r="G1179">
        <f t="shared" si="74"/>
        <v>6</v>
      </c>
      <c r="H1179">
        <f t="shared" si="75"/>
        <v>7</v>
      </c>
      <c r="I1179" s="1" t="s">
        <v>15622</v>
      </c>
      <c r="J1179" s="1" t="s">
        <v>15626</v>
      </c>
      <c r="K1179" s="42">
        <v>1</v>
      </c>
      <c r="L1179" s="42">
        <v>0.47</v>
      </c>
      <c r="M1179" s="1" t="s">
        <v>15616</v>
      </c>
    </row>
    <row r="1180" spans="1:13" x14ac:dyDescent="0.3">
      <c r="A1180">
        <v>1183</v>
      </c>
      <c r="B1180" t="s">
        <v>9893</v>
      </c>
      <c r="C1180" t="s">
        <v>5478</v>
      </c>
      <c r="D1180" t="s">
        <v>16517</v>
      </c>
      <c r="E1180" s="1">
        <f t="shared" si="72"/>
        <v>41435</v>
      </c>
      <c r="F1180">
        <f t="shared" si="73"/>
        <v>2013</v>
      </c>
      <c r="G1180">
        <f t="shared" si="74"/>
        <v>6</v>
      </c>
      <c r="H1180">
        <f t="shared" si="75"/>
        <v>1</v>
      </c>
      <c r="I1180" s="1" t="s">
        <v>15622</v>
      </c>
      <c r="J1180" s="1" t="s">
        <v>15623</v>
      </c>
      <c r="K1180" s="42">
        <v>1</v>
      </c>
      <c r="L1180" s="42">
        <v>0.88</v>
      </c>
      <c r="M1180" s="1" t="s">
        <v>15616</v>
      </c>
    </row>
    <row r="1181" spans="1:13" x14ac:dyDescent="0.3">
      <c r="A1181">
        <v>1184</v>
      </c>
      <c r="B1181" t="s">
        <v>9853</v>
      </c>
      <c r="C1181" t="s">
        <v>5518</v>
      </c>
      <c r="D1181" t="s">
        <v>16517</v>
      </c>
      <c r="E1181" s="1">
        <f t="shared" si="72"/>
        <v>41435</v>
      </c>
      <c r="F1181">
        <f t="shared" si="73"/>
        <v>2013</v>
      </c>
      <c r="G1181">
        <f t="shared" si="74"/>
        <v>6</v>
      </c>
      <c r="H1181">
        <f t="shared" si="75"/>
        <v>1</v>
      </c>
      <c r="I1181" s="1" t="s">
        <v>15622</v>
      </c>
      <c r="J1181" s="1" t="s">
        <v>15626</v>
      </c>
      <c r="K1181" s="42">
        <v>1</v>
      </c>
      <c r="L1181" s="42">
        <v>0.2</v>
      </c>
      <c r="M1181" s="1" t="s">
        <v>15615</v>
      </c>
    </row>
    <row r="1182" spans="1:13" x14ac:dyDescent="0.3">
      <c r="A1182">
        <v>1185</v>
      </c>
      <c r="B1182" t="s">
        <v>10821</v>
      </c>
      <c r="C1182" t="s">
        <v>4572</v>
      </c>
      <c r="D1182" t="s">
        <v>16517</v>
      </c>
      <c r="E1182" s="1">
        <f t="shared" si="72"/>
        <v>41435</v>
      </c>
      <c r="F1182">
        <f t="shared" si="73"/>
        <v>2013</v>
      </c>
      <c r="G1182">
        <f t="shared" si="74"/>
        <v>6</v>
      </c>
      <c r="H1182">
        <f t="shared" si="75"/>
        <v>1</v>
      </c>
      <c r="I1182" s="1" t="s">
        <v>15622</v>
      </c>
      <c r="J1182" s="1" t="s">
        <v>15626</v>
      </c>
      <c r="K1182" s="42">
        <v>1</v>
      </c>
      <c r="L1182" s="42">
        <v>0.93</v>
      </c>
      <c r="M1182" s="1" t="s">
        <v>15615</v>
      </c>
    </row>
    <row r="1183" spans="1:13" x14ac:dyDescent="0.3">
      <c r="A1183">
        <v>1186</v>
      </c>
      <c r="B1183" t="s">
        <v>10529</v>
      </c>
      <c r="C1183" t="s">
        <v>4854</v>
      </c>
      <c r="D1183" t="s">
        <v>16517</v>
      </c>
      <c r="E1183" s="1">
        <f t="shared" si="72"/>
        <v>41435</v>
      </c>
      <c r="F1183">
        <f t="shared" si="73"/>
        <v>2013</v>
      </c>
      <c r="G1183">
        <f t="shared" si="74"/>
        <v>6</v>
      </c>
      <c r="H1183">
        <f t="shared" si="75"/>
        <v>1</v>
      </c>
      <c r="I1183" s="1" t="s">
        <v>15622</v>
      </c>
      <c r="J1183" s="1" t="s">
        <v>15626</v>
      </c>
      <c r="K1183" s="42">
        <v>1</v>
      </c>
      <c r="L1183" s="42">
        <v>0.93</v>
      </c>
      <c r="M1183" s="1" t="s">
        <v>15615</v>
      </c>
    </row>
    <row r="1184" spans="1:13" x14ac:dyDescent="0.3">
      <c r="A1184">
        <v>1187</v>
      </c>
      <c r="B1184" t="s">
        <v>11554</v>
      </c>
      <c r="C1184" t="s">
        <v>3851</v>
      </c>
      <c r="D1184" t="s">
        <v>16518</v>
      </c>
      <c r="E1184" s="1">
        <f t="shared" si="72"/>
        <v>41436</v>
      </c>
      <c r="F1184">
        <f t="shared" si="73"/>
        <v>2013</v>
      </c>
      <c r="G1184">
        <f t="shared" si="74"/>
        <v>6</v>
      </c>
      <c r="H1184">
        <f t="shared" si="75"/>
        <v>2</v>
      </c>
      <c r="I1184" s="1" t="s">
        <v>15622</v>
      </c>
      <c r="J1184" s="1" t="s">
        <v>15626</v>
      </c>
      <c r="K1184" s="42">
        <v>1</v>
      </c>
      <c r="L1184" s="42">
        <v>0.91</v>
      </c>
      <c r="M1184" s="1" t="s">
        <v>15616</v>
      </c>
    </row>
    <row r="1185" spans="1:13" x14ac:dyDescent="0.3">
      <c r="A1185">
        <v>1188</v>
      </c>
      <c r="B1185" t="s">
        <v>11599</v>
      </c>
      <c r="C1185" t="s">
        <v>3806</v>
      </c>
      <c r="D1185" t="s">
        <v>16519</v>
      </c>
      <c r="E1185" s="1">
        <f t="shared" si="72"/>
        <v>41437</v>
      </c>
      <c r="F1185">
        <f t="shared" si="73"/>
        <v>2013</v>
      </c>
      <c r="G1185">
        <f t="shared" si="74"/>
        <v>6</v>
      </c>
      <c r="H1185">
        <f t="shared" si="75"/>
        <v>3</v>
      </c>
      <c r="I1185" s="1" t="s">
        <v>15622</v>
      </c>
      <c r="J1185" s="1" t="s">
        <v>15626</v>
      </c>
      <c r="K1185" s="42">
        <v>1</v>
      </c>
      <c r="L1185" s="42">
        <v>0.98</v>
      </c>
      <c r="M1185" s="1" t="s">
        <v>15616</v>
      </c>
    </row>
    <row r="1186" spans="1:13" x14ac:dyDescent="0.3">
      <c r="A1186">
        <v>1189</v>
      </c>
      <c r="B1186" t="s">
        <v>10284</v>
      </c>
      <c r="C1186" t="s">
        <v>5095</v>
      </c>
      <c r="D1186" t="s">
        <v>16520</v>
      </c>
      <c r="E1186" s="1">
        <f t="shared" si="72"/>
        <v>41438</v>
      </c>
      <c r="F1186">
        <f t="shared" si="73"/>
        <v>2013</v>
      </c>
      <c r="G1186">
        <f t="shared" si="74"/>
        <v>6</v>
      </c>
      <c r="H1186">
        <f t="shared" si="75"/>
        <v>4</v>
      </c>
      <c r="I1186" s="1" t="s">
        <v>15622</v>
      </c>
      <c r="J1186" s="1" t="s">
        <v>15624</v>
      </c>
      <c r="K1186" s="42">
        <v>1</v>
      </c>
      <c r="L1186" s="42">
        <v>0.61</v>
      </c>
      <c r="M1186" s="1" t="s">
        <v>15615</v>
      </c>
    </row>
    <row r="1187" spans="1:13" x14ac:dyDescent="0.3">
      <c r="A1187">
        <v>1190</v>
      </c>
      <c r="B1187" t="s">
        <v>10370</v>
      </c>
      <c r="C1187" t="s">
        <v>5009</v>
      </c>
      <c r="D1187" t="s">
        <v>16520</v>
      </c>
      <c r="E1187" s="1">
        <f t="shared" si="72"/>
        <v>41438</v>
      </c>
      <c r="F1187">
        <f t="shared" si="73"/>
        <v>2013</v>
      </c>
      <c r="G1187">
        <f t="shared" si="74"/>
        <v>6</v>
      </c>
      <c r="H1187">
        <f t="shared" si="75"/>
        <v>4</v>
      </c>
      <c r="I1187" s="1" t="s">
        <v>15622</v>
      </c>
      <c r="J1187" s="1" t="s">
        <v>15626</v>
      </c>
      <c r="K1187" s="42">
        <v>1</v>
      </c>
      <c r="L1187" s="42">
        <v>1</v>
      </c>
      <c r="M1187" s="1" t="s">
        <v>15616</v>
      </c>
    </row>
    <row r="1188" spans="1:13" x14ac:dyDescent="0.3">
      <c r="A1188">
        <v>1191</v>
      </c>
      <c r="B1188" t="s">
        <v>9918</v>
      </c>
      <c r="C1188" t="s">
        <v>5453</v>
      </c>
      <c r="D1188" t="s">
        <v>11889</v>
      </c>
      <c r="E1188" s="1">
        <f t="shared" si="72"/>
        <v>41440</v>
      </c>
      <c r="F1188">
        <f t="shared" si="73"/>
        <v>2013</v>
      </c>
      <c r="G1188">
        <f t="shared" si="74"/>
        <v>6</v>
      </c>
      <c r="H1188">
        <f t="shared" si="75"/>
        <v>6</v>
      </c>
      <c r="I1188" s="1" t="s">
        <v>15622</v>
      </c>
      <c r="J1188" s="1" t="s">
        <v>15624</v>
      </c>
      <c r="K1188" s="42">
        <v>1</v>
      </c>
      <c r="L1188" s="42">
        <v>0.98</v>
      </c>
      <c r="M1188" s="1" t="s">
        <v>15616</v>
      </c>
    </row>
    <row r="1189" spans="1:13" x14ac:dyDescent="0.3">
      <c r="A1189">
        <v>1192</v>
      </c>
      <c r="B1189" t="s">
        <v>11671</v>
      </c>
      <c r="C1189" t="s">
        <v>3734</v>
      </c>
      <c r="D1189" t="s">
        <v>11889</v>
      </c>
      <c r="E1189" s="1">
        <f t="shared" si="72"/>
        <v>41440</v>
      </c>
      <c r="F1189">
        <f t="shared" si="73"/>
        <v>2013</v>
      </c>
      <c r="G1189">
        <f t="shared" si="74"/>
        <v>6</v>
      </c>
      <c r="H1189">
        <f t="shared" si="75"/>
        <v>6</v>
      </c>
      <c r="I1189" s="1" t="s">
        <v>15622</v>
      </c>
      <c r="J1189" s="1" t="s">
        <v>15626</v>
      </c>
      <c r="K1189" s="42">
        <v>1</v>
      </c>
      <c r="L1189" s="42">
        <v>0.96</v>
      </c>
      <c r="M1189" s="1" t="s">
        <v>15616</v>
      </c>
    </row>
    <row r="1190" spans="1:13" x14ac:dyDescent="0.3">
      <c r="A1190">
        <v>1193</v>
      </c>
      <c r="B1190" t="s">
        <v>10497</v>
      </c>
      <c r="C1190" t="s">
        <v>4886</v>
      </c>
      <c r="D1190" t="s">
        <v>16521</v>
      </c>
      <c r="E1190" s="1">
        <f t="shared" si="72"/>
        <v>41441</v>
      </c>
      <c r="F1190">
        <f t="shared" si="73"/>
        <v>2013</v>
      </c>
      <c r="G1190">
        <f t="shared" si="74"/>
        <v>6</v>
      </c>
      <c r="H1190">
        <f t="shared" si="75"/>
        <v>7</v>
      </c>
      <c r="I1190" s="1" t="s">
        <v>15622</v>
      </c>
      <c r="J1190" s="1" t="s">
        <v>15624</v>
      </c>
      <c r="K1190" s="42">
        <v>1</v>
      </c>
      <c r="L1190" s="42">
        <v>0.74</v>
      </c>
      <c r="M1190" s="1" t="s">
        <v>15615</v>
      </c>
    </row>
    <row r="1191" spans="1:13" x14ac:dyDescent="0.3">
      <c r="A1191">
        <v>1194</v>
      </c>
      <c r="B1191" t="s">
        <v>10994</v>
      </c>
      <c r="C1191" t="s">
        <v>4403</v>
      </c>
      <c r="D1191" t="s">
        <v>16522</v>
      </c>
      <c r="E1191" s="1">
        <f t="shared" si="72"/>
        <v>41442</v>
      </c>
      <c r="F1191">
        <f t="shared" si="73"/>
        <v>2013</v>
      </c>
      <c r="G1191">
        <f t="shared" si="74"/>
        <v>6</v>
      </c>
      <c r="H1191">
        <f t="shared" si="75"/>
        <v>1</v>
      </c>
      <c r="I1191" s="1" t="s">
        <v>15622</v>
      </c>
      <c r="J1191" s="1" t="s">
        <v>15626</v>
      </c>
      <c r="K1191" s="42">
        <v>1</v>
      </c>
      <c r="L1191" s="42">
        <v>0.94</v>
      </c>
      <c r="M1191" s="1" t="s">
        <v>15616</v>
      </c>
    </row>
    <row r="1192" spans="1:13" x14ac:dyDescent="0.3">
      <c r="A1192">
        <v>1195</v>
      </c>
      <c r="B1192" t="s">
        <v>9659</v>
      </c>
      <c r="C1192" t="s">
        <v>5705</v>
      </c>
      <c r="D1192" t="s">
        <v>16522</v>
      </c>
      <c r="E1192" s="1">
        <f t="shared" si="72"/>
        <v>41442</v>
      </c>
      <c r="F1192">
        <f t="shared" si="73"/>
        <v>2013</v>
      </c>
      <c r="G1192">
        <f t="shared" si="74"/>
        <v>6</v>
      </c>
      <c r="H1192">
        <f t="shared" si="75"/>
        <v>1</v>
      </c>
      <c r="I1192" s="1" t="s">
        <v>15622</v>
      </c>
      <c r="J1192" s="1" t="s">
        <v>15624</v>
      </c>
      <c r="K1192" s="42">
        <v>1</v>
      </c>
      <c r="L1192" s="42">
        <v>0.67</v>
      </c>
      <c r="M1192" s="1" t="s">
        <v>15615</v>
      </c>
    </row>
    <row r="1193" spans="1:13" x14ac:dyDescent="0.3">
      <c r="A1193">
        <v>1196</v>
      </c>
      <c r="B1193" t="s">
        <v>9708</v>
      </c>
      <c r="C1193" t="s">
        <v>3562</v>
      </c>
      <c r="D1193" t="s">
        <v>16522</v>
      </c>
      <c r="E1193" s="1">
        <f t="shared" si="72"/>
        <v>41442</v>
      </c>
      <c r="F1193">
        <f t="shared" si="73"/>
        <v>2013</v>
      </c>
      <c r="G1193">
        <f t="shared" si="74"/>
        <v>6</v>
      </c>
      <c r="H1193">
        <f t="shared" si="75"/>
        <v>1</v>
      </c>
      <c r="I1193" s="1" t="s">
        <v>15622</v>
      </c>
      <c r="J1193" s="1" t="s">
        <v>15626</v>
      </c>
      <c r="K1193" s="42">
        <v>1</v>
      </c>
      <c r="L1193" s="42">
        <v>0.96</v>
      </c>
      <c r="M1193" s="1" t="s">
        <v>15616</v>
      </c>
    </row>
    <row r="1194" spans="1:13" x14ac:dyDescent="0.3">
      <c r="A1194">
        <v>1197</v>
      </c>
      <c r="B1194" t="s">
        <v>9391</v>
      </c>
      <c r="C1194" t="s">
        <v>5966</v>
      </c>
      <c r="D1194" t="s">
        <v>16522</v>
      </c>
      <c r="E1194" s="1">
        <f t="shared" si="72"/>
        <v>41442</v>
      </c>
      <c r="F1194">
        <f t="shared" si="73"/>
        <v>2013</v>
      </c>
      <c r="G1194">
        <f t="shared" si="74"/>
        <v>6</v>
      </c>
      <c r="H1194">
        <f t="shared" si="75"/>
        <v>1</v>
      </c>
      <c r="I1194" s="1" t="s">
        <v>15625</v>
      </c>
      <c r="J1194" s="1" t="s">
        <v>15626</v>
      </c>
      <c r="K1194" s="42">
        <v>1</v>
      </c>
      <c r="L1194" s="42">
        <v>0.82</v>
      </c>
      <c r="M1194" s="1" t="s">
        <v>15616</v>
      </c>
    </row>
    <row r="1195" spans="1:13" x14ac:dyDescent="0.3">
      <c r="A1195">
        <v>1198</v>
      </c>
      <c r="B1195" t="s">
        <v>11648</v>
      </c>
      <c r="C1195" t="s">
        <v>3757</v>
      </c>
      <c r="D1195" t="s">
        <v>16522</v>
      </c>
      <c r="E1195" s="1">
        <f t="shared" si="72"/>
        <v>41442</v>
      </c>
      <c r="F1195">
        <f t="shared" si="73"/>
        <v>2013</v>
      </c>
      <c r="G1195">
        <f t="shared" si="74"/>
        <v>6</v>
      </c>
      <c r="H1195">
        <f t="shared" si="75"/>
        <v>1</v>
      </c>
      <c r="I1195" s="1" t="s">
        <v>15622</v>
      </c>
      <c r="J1195" s="1" t="s">
        <v>15626</v>
      </c>
      <c r="K1195" s="42">
        <v>1</v>
      </c>
      <c r="L1195" s="42">
        <v>0.99</v>
      </c>
      <c r="M1195" s="1" t="s">
        <v>15616</v>
      </c>
    </row>
    <row r="1196" spans="1:13" x14ac:dyDescent="0.3">
      <c r="A1196">
        <v>1199</v>
      </c>
      <c r="B1196" t="s">
        <v>7978</v>
      </c>
      <c r="C1196" t="s">
        <v>7353</v>
      </c>
      <c r="D1196" t="s">
        <v>16522</v>
      </c>
      <c r="E1196" s="1">
        <f t="shared" si="72"/>
        <v>41442</v>
      </c>
      <c r="F1196">
        <f t="shared" si="73"/>
        <v>2013</v>
      </c>
      <c r="G1196">
        <f t="shared" si="74"/>
        <v>6</v>
      </c>
      <c r="H1196">
        <f t="shared" si="75"/>
        <v>1</v>
      </c>
      <c r="I1196" s="1" t="s">
        <v>15622</v>
      </c>
      <c r="J1196" s="1" t="s">
        <v>15626</v>
      </c>
      <c r="K1196" s="42">
        <v>1</v>
      </c>
      <c r="L1196" s="42">
        <v>0.89</v>
      </c>
      <c r="M1196" s="1" t="s">
        <v>15616</v>
      </c>
    </row>
    <row r="1197" spans="1:13" x14ac:dyDescent="0.3">
      <c r="A1197">
        <v>1200</v>
      </c>
      <c r="B1197" t="s">
        <v>8614</v>
      </c>
      <c r="C1197" t="s">
        <v>6733</v>
      </c>
      <c r="D1197" t="s">
        <v>11890</v>
      </c>
      <c r="E1197" s="1">
        <f t="shared" si="72"/>
        <v>41447</v>
      </c>
      <c r="F1197">
        <f t="shared" si="73"/>
        <v>2013</v>
      </c>
      <c r="G1197">
        <f t="shared" si="74"/>
        <v>6</v>
      </c>
      <c r="H1197">
        <f t="shared" si="75"/>
        <v>6</v>
      </c>
      <c r="I1197" s="1" t="s">
        <v>15622</v>
      </c>
      <c r="J1197" s="1" t="s">
        <v>15626</v>
      </c>
      <c r="K1197" s="42">
        <v>1</v>
      </c>
      <c r="L1197" s="42">
        <v>1</v>
      </c>
      <c r="M1197" s="1" t="s">
        <v>15616</v>
      </c>
    </row>
    <row r="1198" spans="1:13" x14ac:dyDescent="0.3">
      <c r="A1198">
        <v>1201</v>
      </c>
      <c r="B1198" t="s">
        <v>10820</v>
      </c>
      <c r="C1198" t="s">
        <v>4573</v>
      </c>
      <c r="D1198" t="s">
        <v>16523</v>
      </c>
      <c r="E1198" s="1">
        <f t="shared" si="72"/>
        <v>41448</v>
      </c>
      <c r="F1198">
        <f t="shared" si="73"/>
        <v>2013</v>
      </c>
      <c r="G1198">
        <f t="shared" si="74"/>
        <v>6</v>
      </c>
      <c r="H1198">
        <f t="shared" si="75"/>
        <v>7</v>
      </c>
      <c r="I1198" s="1" t="s">
        <v>15622</v>
      </c>
      <c r="J1198" s="1" t="s">
        <v>15626</v>
      </c>
      <c r="K1198" s="42">
        <v>1</v>
      </c>
      <c r="L1198" s="42">
        <v>1</v>
      </c>
      <c r="M1198" s="1" t="s">
        <v>15616</v>
      </c>
    </row>
    <row r="1199" spans="1:13" x14ac:dyDescent="0.3">
      <c r="A1199">
        <v>1202</v>
      </c>
      <c r="B1199" t="s">
        <v>11434</v>
      </c>
      <c r="C1199" t="s">
        <v>3967</v>
      </c>
      <c r="D1199" t="s">
        <v>16523</v>
      </c>
      <c r="E1199" s="1">
        <f t="shared" si="72"/>
        <v>41448</v>
      </c>
      <c r="F1199">
        <f t="shared" si="73"/>
        <v>2013</v>
      </c>
      <c r="G1199">
        <f t="shared" si="74"/>
        <v>6</v>
      </c>
      <c r="H1199">
        <f t="shared" si="75"/>
        <v>7</v>
      </c>
      <c r="I1199" s="1" t="s">
        <v>15622</v>
      </c>
      <c r="J1199" s="1" t="s">
        <v>15626</v>
      </c>
      <c r="K1199" s="42">
        <v>1</v>
      </c>
      <c r="L1199" s="42">
        <v>1</v>
      </c>
      <c r="M1199" s="1" t="s">
        <v>15616</v>
      </c>
    </row>
    <row r="1200" spans="1:13" x14ac:dyDescent="0.3">
      <c r="A1200">
        <v>1203</v>
      </c>
      <c r="B1200" t="s">
        <v>9430</v>
      </c>
      <c r="C1200" t="s">
        <v>4332</v>
      </c>
      <c r="D1200" t="s">
        <v>16523</v>
      </c>
      <c r="E1200" s="1">
        <f t="shared" si="72"/>
        <v>41448</v>
      </c>
      <c r="F1200">
        <f t="shared" si="73"/>
        <v>2013</v>
      </c>
      <c r="G1200">
        <f t="shared" si="74"/>
        <v>6</v>
      </c>
      <c r="H1200">
        <f t="shared" si="75"/>
        <v>7</v>
      </c>
      <c r="I1200" s="1" t="s">
        <v>15622</v>
      </c>
      <c r="J1200" s="1" t="s">
        <v>15624</v>
      </c>
      <c r="K1200" s="42">
        <v>1</v>
      </c>
      <c r="L1200" s="42">
        <v>0.9</v>
      </c>
      <c r="M1200" s="1" t="s">
        <v>15616</v>
      </c>
    </row>
    <row r="1201" spans="1:13" x14ac:dyDescent="0.3">
      <c r="A1201">
        <v>1204</v>
      </c>
      <c r="B1201" t="s">
        <v>9696</v>
      </c>
      <c r="C1201" t="s">
        <v>5668</v>
      </c>
      <c r="D1201" t="s">
        <v>16524</v>
      </c>
      <c r="E1201" s="1">
        <f t="shared" si="72"/>
        <v>41449</v>
      </c>
      <c r="F1201">
        <f t="shared" si="73"/>
        <v>2013</v>
      </c>
      <c r="G1201">
        <f t="shared" si="74"/>
        <v>6</v>
      </c>
      <c r="H1201">
        <f t="shared" si="75"/>
        <v>1</v>
      </c>
      <c r="I1201" s="1" t="s">
        <v>15622</v>
      </c>
      <c r="J1201" s="1" t="s">
        <v>15626</v>
      </c>
      <c r="K1201" s="42">
        <v>1</v>
      </c>
      <c r="L1201" s="42">
        <v>0.82</v>
      </c>
      <c r="M1201" s="1" t="s">
        <v>15616</v>
      </c>
    </row>
    <row r="1202" spans="1:13" x14ac:dyDescent="0.3">
      <c r="A1202">
        <v>1205</v>
      </c>
      <c r="B1202" t="s">
        <v>10206</v>
      </c>
      <c r="C1202" t="s">
        <v>5173</v>
      </c>
      <c r="D1202" t="s">
        <v>16525</v>
      </c>
      <c r="E1202" s="1">
        <f t="shared" si="72"/>
        <v>41450</v>
      </c>
      <c r="F1202">
        <f t="shared" si="73"/>
        <v>2013</v>
      </c>
      <c r="G1202">
        <f t="shared" si="74"/>
        <v>6</v>
      </c>
      <c r="H1202">
        <f t="shared" si="75"/>
        <v>2</v>
      </c>
      <c r="I1202" s="1" t="s">
        <v>15642</v>
      </c>
      <c r="J1202" s="1" t="s">
        <v>15623</v>
      </c>
      <c r="K1202" s="42">
        <v>0.56000000000000005</v>
      </c>
      <c r="L1202" s="42">
        <v>0.5</v>
      </c>
      <c r="M1202" s="1" t="s">
        <v>15615</v>
      </c>
    </row>
    <row r="1203" spans="1:13" x14ac:dyDescent="0.3">
      <c r="A1203">
        <v>1206</v>
      </c>
      <c r="B1203" t="s">
        <v>11446</v>
      </c>
      <c r="C1203" t="s">
        <v>3955</v>
      </c>
      <c r="D1203" t="s">
        <v>11891</v>
      </c>
      <c r="E1203" s="1">
        <f t="shared" si="72"/>
        <v>41451</v>
      </c>
      <c r="F1203">
        <f t="shared" si="73"/>
        <v>2013</v>
      </c>
      <c r="G1203">
        <f t="shared" si="74"/>
        <v>6</v>
      </c>
      <c r="H1203">
        <f t="shared" si="75"/>
        <v>3</v>
      </c>
      <c r="I1203" s="1" t="s">
        <v>15622</v>
      </c>
      <c r="J1203" s="1" t="s">
        <v>15624</v>
      </c>
      <c r="K1203" s="42">
        <v>1</v>
      </c>
      <c r="L1203" s="42">
        <v>0.92</v>
      </c>
      <c r="M1203" s="1" t="s">
        <v>15615</v>
      </c>
    </row>
    <row r="1204" spans="1:13" x14ac:dyDescent="0.3">
      <c r="A1204">
        <v>1207</v>
      </c>
      <c r="B1204" t="s">
        <v>7679</v>
      </c>
      <c r="C1204" t="s">
        <v>7638</v>
      </c>
      <c r="D1204" t="s">
        <v>11891</v>
      </c>
      <c r="E1204" s="1">
        <f t="shared" si="72"/>
        <v>41451</v>
      </c>
      <c r="F1204">
        <f t="shared" si="73"/>
        <v>2013</v>
      </c>
      <c r="G1204">
        <f t="shared" si="74"/>
        <v>6</v>
      </c>
      <c r="H1204">
        <f t="shared" si="75"/>
        <v>3</v>
      </c>
      <c r="I1204" s="1" t="s">
        <v>15622</v>
      </c>
      <c r="J1204" s="1" t="s">
        <v>15624</v>
      </c>
      <c r="K1204" s="42">
        <v>0.85</v>
      </c>
      <c r="L1204" s="42">
        <v>0.99</v>
      </c>
      <c r="M1204" s="1" t="s">
        <v>15615</v>
      </c>
    </row>
    <row r="1205" spans="1:13" x14ac:dyDescent="0.3">
      <c r="A1205">
        <v>1208</v>
      </c>
      <c r="B1205" t="s">
        <v>11583</v>
      </c>
      <c r="C1205" t="s">
        <v>3822</v>
      </c>
      <c r="D1205" t="s">
        <v>11892</v>
      </c>
      <c r="E1205" s="1">
        <f t="shared" si="72"/>
        <v>41452</v>
      </c>
      <c r="F1205">
        <f t="shared" si="73"/>
        <v>2013</v>
      </c>
      <c r="G1205">
        <f t="shared" si="74"/>
        <v>6</v>
      </c>
      <c r="H1205">
        <f t="shared" si="75"/>
        <v>4</v>
      </c>
      <c r="I1205" s="1" t="s">
        <v>15622</v>
      </c>
      <c r="J1205" s="1" t="s">
        <v>15626</v>
      </c>
      <c r="K1205" s="42">
        <v>1</v>
      </c>
      <c r="L1205" s="42">
        <v>1</v>
      </c>
      <c r="M1205" s="1" t="s">
        <v>15616</v>
      </c>
    </row>
    <row r="1206" spans="1:13" x14ac:dyDescent="0.3">
      <c r="A1206">
        <v>1209</v>
      </c>
      <c r="B1206" t="s">
        <v>11272</v>
      </c>
      <c r="C1206" t="s">
        <v>4129</v>
      </c>
      <c r="D1206" t="s">
        <v>16526</v>
      </c>
      <c r="E1206" s="1">
        <f t="shared" si="72"/>
        <v>41453</v>
      </c>
      <c r="F1206">
        <f t="shared" si="73"/>
        <v>2013</v>
      </c>
      <c r="G1206">
        <f t="shared" si="74"/>
        <v>6</v>
      </c>
      <c r="H1206">
        <f t="shared" si="75"/>
        <v>5</v>
      </c>
      <c r="I1206" s="1" t="s">
        <v>15622</v>
      </c>
      <c r="J1206" s="1" t="s">
        <v>15626</v>
      </c>
      <c r="K1206" s="42">
        <v>1</v>
      </c>
      <c r="L1206" s="42">
        <v>0.5</v>
      </c>
      <c r="M1206" s="1" t="s">
        <v>15615</v>
      </c>
    </row>
    <row r="1207" spans="1:13" x14ac:dyDescent="0.3">
      <c r="A1207">
        <v>1210</v>
      </c>
      <c r="B1207" t="s">
        <v>9625</v>
      </c>
      <c r="C1207" t="s">
        <v>5738</v>
      </c>
      <c r="D1207" t="s">
        <v>16526</v>
      </c>
      <c r="E1207" s="1">
        <f t="shared" si="72"/>
        <v>41453</v>
      </c>
      <c r="F1207">
        <f t="shared" si="73"/>
        <v>2013</v>
      </c>
      <c r="G1207">
        <f t="shared" si="74"/>
        <v>6</v>
      </c>
      <c r="H1207">
        <f t="shared" si="75"/>
        <v>5</v>
      </c>
      <c r="I1207" s="1" t="s">
        <v>15622</v>
      </c>
      <c r="J1207" s="1" t="s">
        <v>15626</v>
      </c>
      <c r="K1207" s="42">
        <v>1</v>
      </c>
      <c r="L1207" s="42">
        <v>0.5</v>
      </c>
      <c r="M1207" s="1" t="s">
        <v>15615</v>
      </c>
    </row>
    <row r="1208" spans="1:13" x14ac:dyDescent="0.3">
      <c r="A1208">
        <v>1211</v>
      </c>
      <c r="B1208" t="s">
        <v>8273</v>
      </c>
      <c r="C1208" t="s">
        <v>7062</v>
      </c>
      <c r="D1208" t="s">
        <v>16527</v>
      </c>
      <c r="E1208" s="1">
        <f t="shared" si="72"/>
        <v>41454</v>
      </c>
      <c r="F1208">
        <f t="shared" si="73"/>
        <v>2013</v>
      </c>
      <c r="G1208">
        <f t="shared" si="74"/>
        <v>6</v>
      </c>
      <c r="H1208">
        <f t="shared" si="75"/>
        <v>6</v>
      </c>
      <c r="I1208" s="1" t="s">
        <v>15622</v>
      </c>
      <c r="J1208" s="1" t="s">
        <v>15626</v>
      </c>
      <c r="K1208" s="42">
        <v>0.83</v>
      </c>
      <c r="L1208" s="42">
        <v>0.98</v>
      </c>
      <c r="M1208" s="1" t="s">
        <v>15615</v>
      </c>
    </row>
    <row r="1209" spans="1:13" x14ac:dyDescent="0.3">
      <c r="A1209">
        <v>1212</v>
      </c>
      <c r="B1209" t="s">
        <v>9477</v>
      </c>
      <c r="C1209" t="s">
        <v>5882</v>
      </c>
      <c r="D1209" t="s">
        <v>16527</v>
      </c>
      <c r="E1209" s="1">
        <f t="shared" si="72"/>
        <v>41454</v>
      </c>
      <c r="F1209">
        <f t="shared" si="73"/>
        <v>2013</v>
      </c>
      <c r="G1209">
        <f t="shared" si="74"/>
        <v>6</v>
      </c>
      <c r="H1209">
        <f t="shared" si="75"/>
        <v>6</v>
      </c>
      <c r="I1209" s="1" t="s">
        <v>15625</v>
      </c>
      <c r="J1209" s="1" t="s">
        <v>15626</v>
      </c>
      <c r="K1209" s="42">
        <v>1</v>
      </c>
      <c r="L1209" s="42">
        <v>0.83</v>
      </c>
      <c r="M1209" s="1" t="s">
        <v>15616</v>
      </c>
    </row>
    <row r="1210" spans="1:13" x14ac:dyDescent="0.3">
      <c r="A1210">
        <v>1213</v>
      </c>
      <c r="B1210" t="s">
        <v>8412</v>
      </c>
      <c r="C1210" t="s">
        <v>6930</v>
      </c>
      <c r="D1210" t="s">
        <v>16528</v>
      </c>
      <c r="E1210" s="1">
        <f t="shared" si="72"/>
        <v>41455</v>
      </c>
      <c r="F1210">
        <f t="shared" si="73"/>
        <v>2013</v>
      </c>
      <c r="G1210">
        <f t="shared" si="74"/>
        <v>6</v>
      </c>
      <c r="H1210">
        <f t="shared" si="75"/>
        <v>7</v>
      </c>
      <c r="I1210" s="1" t="s">
        <v>15625</v>
      </c>
      <c r="J1210" s="1" t="s">
        <v>15626</v>
      </c>
      <c r="K1210" s="42">
        <v>1</v>
      </c>
      <c r="L1210" s="42">
        <v>0.85</v>
      </c>
      <c r="M1210" s="1" t="s">
        <v>15615</v>
      </c>
    </row>
    <row r="1211" spans="1:13" x14ac:dyDescent="0.3">
      <c r="A1211">
        <v>1214</v>
      </c>
      <c r="B1211" t="s">
        <v>9881</v>
      </c>
      <c r="C1211" t="s">
        <v>5490</v>
      </c>
      <c r="D1211" t="s">
        <v>16528</v>
      </c>
      <c r="E1211" s="1">
        <f t="shared" si="72"/>
        <v>41455</v>
      </c>
      <c r="F1211">
        <f t="shared" si="73"/>
        <v>2013</v>
      </c>
      <c r="G1211">
        <f t="shared" si="74"/>
        <v>6</v>
      </c>
      <c r="H1211">
        <f t="shared" si="75"/>
        <v>7</v>
      </c>
      <c r="I1211" s="1" t="s">
        <v>15622</v>
      </c>
      <c r="J1211" s="1" t="s">
        <v>15624</v>
      </c>
      <c r="K1211" s="42">
        <v>0.88</v>
      </c>
      <c r="L1211" s="42">
        <v>0.19</v>
      </c>
      <c r="M1211" s="1" t="s">
        <v>15615</v>
      </c>
    </row>
    <row r="1212" spans="1:13" x14ac:dyDescent="0.3">
      <c r="A1212">
        <v>1215</v>
      </c>
      <c r="B1212" t="s">
        <v>8666</v>
      </c>
      <c r="C1212" t="s">
        <v>6682</v>
      </c>
      <c r="D1212" t="s">
        <v>16528</v>
      </c>
      <c r="E1212" s="1">
        <f t="shared" si="72"/>
        <v>41455</v>
      </c>
      <c r="F1212">
        <f t="shared" si="73"/>
        <v>2013</v>
      </c>
      <c r="G1212">
        <f t="shared" si="74"/>
        <v>6</v>
      </c>
      <c r="H1212">
        <f t="shared" si="75"/>
        <v>7</v>
      </c>
      <c r="I1212" s="1" t="s">
        <v>15622</v>
      </c>
      <c r="J1212" s="1" t="s">
        <v>15628</v>
      </c>
      <c r="K1212" s="42">
        <v>0</v>
      </c>
      <c r="L1212" s="42">
        <v>0.95</v>
      </c>
      <c r="M1212" s="1" t="s">
        <v>15616</v>
      </c>
    </row>
    <row r="1213" spans="1:13" x14ac:dyDescent="0.3">
      <c r="A1213">
        <v>1216</v>
      </c>
      <c r="B1213" t="s">
        <v>10824</v>
      </c>
      <c r="C1213" t="s">
        <v>4569</v>
      </c>
      <c r="D1213" t="s">
        <v>16529</v>
      </c>
      <c r="E1213" s="1">
        <f t="shared" si="72"/>
        <v>41456</v>
      </c>
      <c r="F1213">
        <f t="shared" si="73"/>
        <v>2013</v>
      </c>
      <c r="G1213">
        <f t="shared" si="74"/>
        <v>7</v>
      </c>
      <c r="H1213">
        <f t="shared" si="75"/>
        <v>1</v>
      </c>
      <c r="I1213" s="1" t="s">
        <v>15622</v>
      </c>
      <c r="J1213" s="1" t="s">
        <v>15623</v>
      </c>
      <c r="K1213" s="42">
        <v>1</v>
      </c>
      <c r="L1213" s="42">
        <v>0.28999999999999998</v>
      </c>
      <c r="M1213" s="1" t="s">
        <v>15615</v>
      </c>
    </row>
    <row r="1214" spans="1:13" x14ac:dyDescent="0.3">
      <c r="A1214">
        <v>1217</v>
      </c>
      <c r="B1214" t="s">
        <v>10046</v>
      </c>
      <c r="C1214" t="s">
        <v>5328</v>
      </c>
      <c r="D1214" t="s">
        <v>16530</v>
      </c>
      <c r="E1214" s="1">
        <f t="shared" si="72"/>
        <v>41457</v>
      </c>
      <c r="F1214">
        <f t="shared" si="73"/>
        <v>2013</v>
      </c>
      <c r="G1214">
        <f t="shared" si="74"/>
        <v>7</v>
      </c>
      <c r="H1214">
        <f t="shared" si="75"/>
        <v>2</v>
      </c>
      <c r="I1214" s="1" t="s">
        <v>15622</v>
      </c>
      <c r="J1214" s="1" t="s">
        <v>15624</v>
      </c>
      <c r="K1214" s="42">
        <v>1</v>
      </c>
      <c r="L1214" s="42">
        <v>0.67</v>
      </c>
      <c r="M1214" s="1" t="s">
        <v>15615</v>
      </c>
    </row>
    <row r="1215" spans="1:13" x14ac:dyDescent="0.3">
      <c r="A1215">
        <v>1218</v>
      </c>
      <c r="B1215" t="s">
        <v>7939</v>
      </c>
      <c r="C1215" t="s">
        <v>7391</v>
      </c>
      <c r="D1215" t="s">
        <v>16530</v>
      </c>
      <c r="E1215" s="1">
        <f t="shared" si="72"/>
        <v>41457</v>
      </c>
      <c r="F1215">
        <f t="shared" si="73"/>
        <v>2013</v>
      </c>
      <c r="G1215">
        <f t="shared" si="74"/>
        <v>7</v>
      </c>
      <c r="H1215">
        <f t="shared" si="75"/>
        <v>2</v>
      </c>
      <c r="I1215" s="1" t="s">
        <v>15622</v>
      </c>
      <c r="J1215" s="1" t="s">
        <v>15624</v>
      </c>
      <c r="K1215" s="42">
        <v>0.89</v>
      </c>
      <c r="L1215" s="42">
        <v>0.95</v>
      </c>
      <c r="M1215" s="1" t="s">
        <v>15616</v>
      </c>
    </row>
    <row r="1216" spans="1:13" x14ac:dyDescent="0.3">
      <c r="A1216">
        <v>1219</v>
      </c>
      <c r="B1216" t="s">
        <v>9980</v>
      </c>
      <c r="C1216" t="s">
        <v>3576</v>
      </c>
      <c r="D1216" t="s">
        <v>16530</v>
      </c>
      <c r="E1216" s="1">
        <f t="shared" si="72"/>
        <v>41457</v>
      </c>
      <c r="F1216">
        <f t="shared" si="73"/>
        <v>2013</v>
      </c>
      <c r="G1216">
        <f t="shared" si="74"/>
        <v>7</v>
      </c>
      <c r="H1216">
        <f t="shared" si="75"/>
        <v>2</v>
      </c>
      <c r="I1216" s="1" t="s">
        <v>15625</v>
      </c>
      <c r="J1216" s="1" t="s">
        <v>15626</v>
      </c>
      <c r="K1216" s="42">
        <v>1</v>
      </c>
      <c r="L1216" s="42">
        <v>0.96</v>
      </c>
      <c r="M1216" s="1" t="s">
        <v>15616</v>
      </c>
    </row>
    <row r="1217" spans="1:13" x14ac:dyDescent="0.3">
      <c r="A1217">
        <v>1220</v>
      </c>
      <c r="B1217" t="s">
        <v>7831</v>
      </c>
      <c r="C1217" t="s">
        <v>7492</v>
      </c>
      <c r="D1217" t="s">
        <v>16530</v>
      </c>
      <c r="E1217" s="1">
        <f t="shared" si="72"/>
        <v>41457</v>
      </c>
      <c r="F1217">
        <f t="shared" si="73"/>
        <v>2013</v>
      </c>
      <c r="G1217">
        <f t="shared" si="74"/>
        <v>7</v>
      </c>
      <c r="H1217">
        <f t="shared" si="75"/>
        <v>2</v>
      </c>
      <c r="I1217" s="1" t="s">
        <v>15622</v>
      </c>
      <c r="J1217" s="1" t="s">
        <v>15626</v>
      </c>
      <c r="K1217" s="42">
        <v>1</v>
      </c>
      <c r="L1217" s="42">
        <v>1</v>
      </c>
      <c r="M1217" s="1" t="s">
        <v>15616</v>
      </c>
    </row>
    <row r="1218" spans="1:13" x14ac:dyDescent="0.3">
      <c r="A1218">
        <v>1221</v>
      </c>
      <c r="B1218" t="s">
        <v>10726</v>
      </c>
      <c r="C1218" t="s">
        <v>4662</v>
      </c>
      <c r="D1218" t="s">
        <v>16530</v>
      </c>
      <c r="E1218" s="1">
        <f t="shared" si="72"/>
        <v>41457</v>
      </c>
      <c r="F1218">
        <f t="shared" si="73"/>
        <v>2013</v>
      </c>
      <c r="G1218">
        <f t="shared" si="74"/>
        <v>7</v>
      </c>
      <c r="H1218">
        <f t="shared" si="75"/>
        <v>2</v>
      </c>
      <c r="I1218" s="1" t="s">
        <v>15622</v>
      </c>
      <c r="J1218" s="1" t="s">
        <v>15626</v>
      </c>
      <c r="K1218" s="42">
        <v>1</v>
      </c>
      <c r="L1218" s="42">
        <v>0.79</v>
      </c>
      <c r="M1218" s="1" t="s">
        <v>15615</v>
      </c>
    </row>
    <row r="1219" spans="1:13" x14ac:dyDescent="0.3">
      <c r="A1219">
        <v>1222</v>
      </c>
      <c r="B1219" t="s">
        <v>11528</v>
      </c>
      <c r="C1219" t="s">
        <v>3875</v>
      </c>
      <c r="D1219" t="s">
        <v>16530</v>
      </c>
      <c r="E1219" s="1">
        <f t="shared" ref="E1219:E1282" si="76">DATE(LEFT(D1219,4),MID(D1219,5,2),RIGHT(D1219,2))</f>
        <v>41457</v>
      </c>
      <c r="F1219">
        <f t="shared" ref="F1219:F1282" si="77">YEAR(E1219)</f>
        <v>2013</v>
      </c>
      <c r="G1219">
        <f t="shared" ref="G1219:G1282" si="78">MONTH(E1219)</f>
        <v>7</v>
      </c>
      <c r="H1219">
        <f t="shared" ref="H1219:H1282" si="79">WEEKDAY(E1219,2)</f>
        <v>2</v>
      </c>
      <c r="I1219" s="1" t="s">
        <v>15622</v>
      </c>
      <c r="J1219" s="1" t="s">
        <v>15626</v>
      </c>
      <c r="K1219" s="42">
        <v>1</v>
      </c>
      <c r="L1219" s="42">
        <v>0.97</v>
      </c>
      <c r="M1219" s="1" t="s">
        <v>15616</v>
      </c>
    </row>
    <row r="1220" spans="1:13" x14ac:dyDescent="0.3">
      <c r="A1220">
        <v>1223</v>
      </c>
      <c r="B1220" t="s">
        <v>8762</v>
      </c>
      <c r="C1220" t="s">
        <v>6586</v>
      </c>
      <c r="D1220" t="s">
        <v>16531</v>
      </c>
      <c r="E1220" s="1">
        <f t="shared" si="76"/>
        <v>41458</v>
      </c>
      <c r="F1220">
        <f t="shared" si="77"/>
        <v>2013</v>
      </c>
      <c r="G1220">
        <f t="shared" si="78"/>
        <v>7</v>
      </c>
      <c r="H1220">
        <f t="shared" si="79"/>
        <v>3</v>
      </c>
      <c r="I1220" s="1" t="s">
        <v>15622</v>
      </c>
      <c r="J1220" s="1" t="s">
        <v>15626</v>
      </c>
      <c r="K1220" s="42">
        <v>1</v>
      </c>
      <c r="L1220" s="42">
        <v>1</v>
      </c>
      <c r="M1220" s="1" t="s">
        <v>15616</v>
      </c>
    </row>
    <row r="1221" spans="1:13" x14ac:dyDescent="0.3">
      <c r="A1221">
        <v>1224</v>
      </c>
      <c r="B1221" t="s">
        <v>9323</v>
      </c>
      <c r="C1221" t="s">
        <v>6033</v>
      </c>
      <c r="D1221" t="s">
        <v>16531</v>
      </c>
      <c r="E1221" s="1">
        <f t="shared" si="76"/>
        <v>41458</v>
      </c>
      <c r="F1221">
        <f t="shared" si="77"/>
        <v>2013</v>
      </c>
      <c r="G1221">
        <f t="shared" si="78"/>
        <v>7</v>
      </c>
      <c r="H1221">
        <f t="shared" si="79"/>
        <v>3</v>
      </c>
      <c r="I1221" s="1" t="s">
        <v>15622</v>
      </c>
      <c r="J1221" s="1" t="s">
        <v>15624</v>
      </c>
      <c r="K1221" s="42">
        <v>0.73</v>
      </c>
      <c r="L1221" s="42">
        <v>0.88</v>
      </c>
      <c r="M1221" s="1" t="s">
        <v>15616</v>
      </c>
    </row>
    <row r="1222" spans="1:13" x14ac:dyDescent="0.3">
      <c r="A1222">
        <v>1225</v>
      </c>
      <c r="B1222" t="s">
        <v>8673</v>
      </c>
      <c r="C1222" t="s">
        <v>6675</v>
      </c>
      <c r="D1222" t="s">
        <v>16532</v>
      </c>
      <c r="E1222" s="1">
        <f t="shared" si="76"/>
        <v>41459</v>
      </c>
      <c r="F1222">
        <f t="shared" si="77"/>
        <v>2013</v>
      </c>
      <c r="G1222">
        <f t="shared" si="78"/>
        <v>7</v>
      </c>
      <c r="H1222">
        <f t="shared" si="79"/>
        <v>4</v>
      </c>
      <c r="I1222" s="1" t="s">
        <v>15622</v>
      </c>
      <c r="J1222" s="1" t="s">
        <v>15626</v>
      </c>
      <c r="K1222" s="42">
        <v>1</v>
      </c>
      <c r="L1222" s="42">
        <v>0.99</v>
      </c>
      <c r="M1222" s="1" t="s">
        <v>15616</v>
      </c>
    </row>
    <row r="1223" spans="1:13" x14ac:dyDescent="0.3">
      <c r="A1223">
        <v>1226</v>
      </c>
      <c r="B1223" t="s">
        <v>9678</v>
      </c>
      <c r="C1223" t="s">
        <v>5686</v>
      </c>
      <c r="D1223" t="s">
        <v>16532</v>
      </c>
      <c r="E1223" s="1">
        <f t="shared" si="76"/>
        <v>41459</v>
      </c>
      <c r="F1223">
        <f t="shared" si="77"/>
        <v>2013</v>
      </c>
      <c r="G1223">
        <f t="shared" si="78"/>
        <v>7</v>
      </c>
      <c r="H1223">
        <f t="shared" si="79"/>
        <v>4</v>
      </c>
      <c r="I1223" s="1" t="s">
        <v>15622</v>
      </c>
      <c r="J1223" s="1" t="s">
        <v>15624</v>
      </c>
      <c r="K1223" s="42">
        <v>1</v>
      </c>
      <c r="L1223" s="42">
        <v>1</v>
      </c>
      <c r="M1223" s="1" t="s">
        <v>15615</v>
      </c>
    </row>
    <row r="1224" spans="1:13" x14ac:dyDescent="0.3">
      <c r="A1224">
        <v>1227</v>
      </c>
      <c r="B1224" t="s">
        <v>9227</v>
      </c>
      <c r="C1224" t="s">
        <v>6127</v>
      </c>
      <c r="D1224" t="s">
        <v>16533</v>
      </c>
      <c r="E1224" s="1">
        <f t="shared" si="76"/>
        <v>41460</v>
      </c>
      <c r="F1224">
        <f t="shared" si="77"/>
        <v>2013</v>
      </c>
      <c r="G1224">
        <f t="shared" si="78"/>
        <v>7</v>
      </c>
      <c r="H1224">
        <f t="shared" si="79"/>
        <v>5</v>
      </c>
      <c r="I1224" s="1" t="s">
        <v>15622</v>
      </c>
      <c r="J1224" s="1" t="s">
        <v>15626</v>
      </c>
      <c r="K1224" s="42">
        <v>1</v>
      </c>
      <c r="L1224" s="42">
        <v>1</v>
      </c>
      <c r="M1224" s="1" t="s">
        <v>15616</v>
      </c>
    </row>
    <row r="1225" spans="1:13" x14ac:dyDescent="0.3">
      <c r="A1225">
        <v>1228</v>
      </c>
      <c r="B1225" t="s">
        <v>8769</v>
      </c>
      <c r="C1225" t="s">
        <v>6579</v>
      </c>
      <c r="D1225" t="s">
        <v>16533</v>
      </c>
      <c r="E1225" s="1">
        <f t="shared" si="76"/>
        <v>41460</v>
      </c>
      <c r="F1225">
        <f t="shared" si="77"/>
        <v>2013</v>
      </c>
      <c r="G1225">
        <f t="shared" si="78"/>
        <v>7</v>
      </c>
      <c r="H1225">
        <f t="shared" si="79"/>
        <v>5</v>
      </c>
      <c r="I1225" s="1" t="s">
        <v>15622</v>
      </c>
      <c r="J1225" s="1" t="s">
        <v>15624</v>
      </c>
      <c r="K1225" s="42">
        <v>1</v>
      </c>
      <c r="L1225" s="42">
        <v>1</v>
      </c>
      <c r="M1225" s="1" t="s">
        <v>15615</v>
      </c>
    </row>
    <row r="1226" spans="1:13" x14ac:dyDescent="0.3">
      <c r="A1226">
        <v>1229</v>
      </c>
      <c r="B1226" t="s">
        <v>8362</v>
      </c>
      <c r="C1226" t="s">
        <v>6978</v>
      </c>
      <c r="D1226" t="s">
        <v>16534</v>
      </c>
      <c r="E1226" s="1">
        <f t="shared" si="76"/>
        <v>41463</v>
      </c>
      <c r="F1226">
        <f t="shared" si="77"/>
        <v>2013</v>
      </c>
      <c r="G1226">
        <f t="shared" si="78"/>
        <v>7</v>
      </c>
      <c r="H1226">
        <f t="shared" si="79"/>
        <v>1</v>
      </c>
      <c r="I1226" s="1" t="s">
        <v>15622</v>
      </c>
      <c r="J1226" s="1" t="s">
        <v>15623</v>
      </c>
      <c r="K1226" s="42">
        <v>0.6</v>
      </c>
      <c r="L1226" s="42">
        <v>0.13</v>
      </c>
      <c r="M1226" s="1" t="s">
        <v>15615</v>
      </c>
    </row>
    <row r="1227" spans="1:13" x14ac:dyDescent="0.3">
      <c r="A1227">
        <v>1230</v>
      </c>
      <c r="B1227" t="s">
        <v>8300</v>
      </c>
      <c r="C1227" t="s">
        <v>7036</v>
      </c>
      <c r="D1227" t="s">
        <v>16534</v>
      </c>
      <c r="E1227" s="1">
        <f t="shared" si="76"/>
        <v>41463</v>
      </c>
      <c r="F1227">
        <f t="shared" si="77"/>
        <v>2013</v>
      </c>
      <c r="G1227">
        <f t="shared" si="78"/>
        <v>7</v>
      </c>
      <c r="H1227">
        <f t="shared" si="79"/>
        <v>1</v>
      </c>
      <c r="I1227" s="1" t="s">
        <v>15622</v>
      </c>
      <c r="J1227" s="1" t="s">
        <v>15623</v>
      </c>
      <c r="K1227" s="42">
        <v>1</v>
      </c>
      <c r="L1227" s="42">
        <v>1</v>
      </c>
      <c r="M1227" s="1" t="s">
        <v>15615</v>
      </c>
    </row>
    <row r="1228" spans="1:13" x14ac:dyDescent="0.3">
      <c r="A1228">
        <v>1231</v>
      </c>
      <c r="B1228" t="s">
        <v>8816</v>
      </c>
      <c r="C1228" t="s">
        <v>6532</v>
      </c>
      <c r="D1228" t="s">
        <v>16535</v>
      </c>
      <c r="E1228" s="1">
        <f t="shared" si="76"/>
        <v>41464</v>
      </c>
      <c r="F1228">
        <f t="shared" si="77"/>
        <v>2013</v>
      </c>
      <c r="G1228">
        <f t="shared" si="78"/>
        <v>7</v>
      </c>
      <c r="H1228">
        <f t="shared" si="79"/>
        <v>2</v>
      </c>
      <c r="I1228" s="1" t="s">
        <v>15622</v>
      </c>
      <c r="J1228" s="1" t="s">
        <v>15626</v>
      </c>
      <c r="K1228" s="42">
        <v>1</v>
      </c>
      <c r="L1228" s="42">
        <v>1</v>
      </c>
      <c r="M1228" s="1" t="s">
        <v>15616</v>
      </c>
    </row>
    <row r="1229" spans="1:13" x14ac:dyDescent="0.3">
      <c r="A1229">
        <v>1232</v>
      </c>
      <c r="B1229" t="s">
        <v>10323</v>
      </c>
      <c r="C1229" t="s">
        <v>5056</v>
      </c>
      <c r="D1229" t="s">
        <v>16535</v>
      </c>
      <c r="E1229" s="1">
        <f t="shared" si="76"/>
        <v>41464</v>
      </c>
      <c r="F1229">
        <f t="shared" si="77"/>
        <v>2013</v>
      </c>
      <c r="G1229">
        <f t="shared" si="78"/>
        <v>7</v>
      </c>
      <c r="H1229">
        <f t="shared" si="79"/>
        <v>2</v>
      </c>
      <c r="I1229" s="1" t="s">
        <v>15622</v>
      </c>
      <c r="J1229" s="1" t="s">
        <v>15626</v>
      </c>
      <c r="K1229" s="42">
        <v>1</v>
      </c>
      <c r="L1229" s="42">
        <v>0.97</v>
      </c>
      <c r="M1229" s="1" t="s">
        <v>15616</v>
      </c>
    </row>
    <row r="1230" spans="1:13" x14ac:dyDescent="0.3">
      <c r="A1230">
        <v>1233</v>
      </c>
      <c r="B1230" t="s">
        <v>10563</v>
      </c>
      <c r="C1230" t="s">
        <v>4821</v>
      </c>
      <c r="D1230" t="s">
        <v>16535</v>
      </c>
      <c r="E1230" s="1">
        <f t="shared" si="76"/>
        <v>41464</v>
      </c>
      <c r="F1230">
        <f t="shared" si="77"/>
        <v>2013</v>
      </c>
      <c r="G1230">
        <f t="shared" si="78"/>
        <v>7</v>
      </c>
      <c r="H1230">
        <f t="shared" si="79"/>
        <v>2</v>
      </c>
      <c r="I1230" s="1" t="s">
        <v>15622</v>
      </c>
      <c r="J1230" s="1" t="s">
        <v>15626</v>
      </c>
      <c r="K1230" s="42">
        <v>1</v>
      </c>
      <c r="L1230" s="42">
        <v>0.86</v>
      </c>
      <c r="M1230" s="1" t="s">
        <v>15616</v>
      </c>
    </row>
    <row r="1231" spans="1:13" x14ac:dyDescent="0.3">
      <c r="A1231">
        <v>1234</v>
      </c>
      <c r="B1231" t="s">
        <v>10411</v>
      </c>
      <c r="C1231" t="s">
        <v>4968</v>
      </c>
      <c r="D1231" t="s">
        <v>11893</v>
      </c>
      <c r="E1231" s="1">
        <f t="shared" si="76"/>
        <v>41466</v>
      </c>
      <c r="F1231">
        <f t="shared" si="77"/>
        <v>2013</v>
      </c>
      <c r="G1231">
        <f t="shared" si="78"/>
        <v>7</v>
      </c>
      <c r="H1231">
        <f t="shared" si="79"/>
        <v>4</v>
      </c>
      <c r="I1231" s="1" t="s">
        <v>15622</v>
      </c>
      <c r="J1231" s="1" t="s">
        <v>15626</v>
      </c>
      <c r="K1231" s="42">
        <v>0.9</v>
      </c>
      <c r="L1231" s="42">
        <v>0.6</v>
      </c>
      <c r="M1231" s="1" t="s">
        <v>15615</v>
      </c>
    </row>
    <row r="1232" spans="1:13" x14ac:dyDescent="0.3">
      <c r="A1232">
        <v>1235</v>
      </c>
      <c r="B1232" t="s">
        <v>10720</v>
      </c>
      <c r="C1232" t="s">
        <v>4668</v>
      </c>
      <c r="D1232" t="s">
        <v>16536</v>
      </c>
      <c r="E1232" s="1">
        <f t="shared" si="76"/>
        <v>41467</v>
      </c>
      <c r="F1232">
        <f t="shared" si="77"/>
        <v>2013</v>
      </c>
      <c r="G1232">
        <f t="shared" si="78"/>
        <v>7</v>
      </c>
      <c r="H1232">
        <f t="shared" si="79"/>
        <v>5</v>
      </c>
      <c r="I1232" s="1" t="s">
        <v>15741</v>
      </c>
      <c r="J1232" s="1" t="s">
        <v>15623</v>
      </c>
      <c r="K1232" s="42">
        <v>0.5</v>
      </c>
      <c r="L1232" s="42">
        <v>1</v>
      </c>
      <c r="M1232" s="1" t="s">
        <v>15615</v>
      </c>
    </row>
    <row r="1233" spans="1:13" x14ac:dyDescent="0.3">
      <c r="A1233">
        <v>1236</v>
      </c>
      <c r="B1233" t="s">
        <v>9064</v>
      </c>
      <c r="C1233" t="s">
        <v>6289</v>
      </c>
      <c r="D1233" t="s">
        <v>16537</v>
      </c>
      <c r="E1233" s="1">
        <f t="shared" si="76"/>
        <v>41468</v>
      </c>
      <c r="F1233">
        <f t="shared" si="77"/>
        <v>2013</v>
      </c>
      <c r="G1233">
        <f t="shared" si="78"/>
        <v>7</v>
      </c>
      <c r="H1233">
        <f t="shared" si="79"/>
        <v>6</v>
      </c>
      <c r="I1233" s="1" t="s">
        <v>15625</v>
      </c>
      <c r="J1233" s="1" t="s">
        <v>15626</v>
      </c>
      <c r="K1233" s="42">
        <v>1</v>
      </c>
      <c r="L1233" s="42">
        <v>0.5</v>
      </c>
      <c r="M1233" s="1" t="s">
        <v>15615</v>
      </c>
    </row>
    <row r="1234" spans="1:13" x14ac:dyDescent="0.3">
      <c r="A1234">
        <v>1237</v>
      </c>
      <c r="B1234" t="s">
        <v>11481</v>
      </c>
      <c r="C1234" t="s">
        <v>3921</v>
      </c>
      <c r="D1234" t="s">
        <v>16537</v>
      </c>
      <c r="E1234" s="1">
        <f t="shared" si="76"/>
        <v>41468</v>
      </c>
      <c r="F1234">
        <f t="shared" si="77"/>
        <v>2013</v>
      </c>
      <c r="G1234">
        <f t="shared" si="78"/>
        <v>7</v>
      </c>
      <c r="H1234">
        <f t="shared" si="79"/>
        <v>6</v>
      </c>
      <c r="I1234" s="1" t="s">
        <v>15622</v>
      </c>
      <c r="J1234" s="1" t="s">
        <v>15623</v>
      </c>
      <c r="K1234" s="42">
        <v>0.75</v>
      </c>
      <c r="L1234" s="42">
        <v>0.86</v>
      </c>
      <c r="M1234" s="1" t="s">
        <v>15616</v>
      </c>
    </row>
    <row r="1235" spans="1:13" x14ac:dyDescent="0.3">
      <c r="A1235">
        <v>1238</v>
      </c>
      <c r="B1235" t="s">
        <v>11800</v>
      </c>
      <c r="C1235" t="s">
        <v>3611</v>
      </c>
      <c r="D1235" t="s">
        <v>16538</v>
      </c>
      <c r="E1235" s="1">
        <f t="shared" si="76"/>
        <v>41469</v>
      </c>
      <c r="F1235">
        <f t="shared" si="77"/>
        <v>2013</v>
      </c>
      <c r="G1235">
        <f t="shared" si="78"/>
        <v>7</v>
      </c>
      <c r="H1235">
        <f t="shared" si="79"/>
        <v>7</v>
      </c>
      <c r="I1235" s="1" t="s">
        <v>15622</v>
      </c>
      <c r="J1235" s="1" t="s">
        <v>15624</v>
      </c>
      <c r="K1235" s="42">
        <v>1</v>
      </c>
      <c r="L1235" s="42">
        <v>0.93</v>
      </c>
      <c r="M1235" s="1" t="s">
        <v>15615</v>
      </c>
    </row>
    <row r="1236" spans="1:13" x14ac:dyDescent="0.3">
      <c r="A1236">
        <v>1239</v>
      </c>
      <c r="B1236" t="s">
        <v>8105</v>
      </c>
      <c r="C1236" t="s">
        <v>7230</v>
      </c>
      <c r="D1236" t="s">
        <v>16539</v>
      </c>
      <c r="E1236" s="1">
        <f t="shared" si="76"/>
        <v>41470</v>
      </c>
      <c r="F1236">
        <f t="shared" si="77"/>
        <v>2013</v>
      </c>
      <c r="G1236">
        <f t="shared" si="78"/>
        <v>7</v>
      </c>
      <c r="H1236">
        <f t="shared" si="79"/>
        <v>1</v>
      </c>
      <c r="I1236" s="1" t="s">
        <v>15622</v>
      </c>
      <c r="J1236" s="1" t="s">
        <v>15626</v>
      </c>
      <c r="K1236" s="42">
        <v>0.98</v>
      </c>
      <c r="L1236" s="42">
        <v>1</v>
      </c>
      <c r="M1236" s="1" t="s">
        <v>15615</v>
      </c>
    </row>
    <row r="1237" spans="1:13" x14ac:dyDescent="0.3">
      <c r="A1237">
        <v>1240</v>
      </c>
      <c r="B1237" t="s">
        <v>9009</v>
      </c>
      <c r="C1237" t="s">
        <v>6345</v>
      </c>
      <c r="D1237" t="s">
        <v>16539</v>
      </c>
      <c r="E1237" s="1">
        <f t="shared" si="76"/>
        <v>41470</v>
      </c>
      <c r="F1237">
        <f t="shared" si="77"/>
        <v>2013</v>
      </c>
      <c r="G1237">
        <f t="shared" si="78"/>
        <v>7</v>
      </c>
      <c r="H1237">
        <f t="shared" si="79"/>
        <v>1</v>
      </c>
      <c r="I1237" s="1" t="s">
        <v>15622</v>
      </c>
      <c r="J1237" s="1" t="s">
        <v>15626</v>
      </c>
      <c r="K1237" s="42">
        <v>1</v>
      </c>
      <c r="L1237" s="42">
        <v>0</v>
      </c>
      <c r="M1237" s="1" t="s">
        <v>15615</v>
      </c>
    </row>
    <row r="1238" spans="1:13" x14ac:dyDescent="0.3">
      <c r="A1238">
        <v>1241</v>
      </c>
      <c r="B1238" t="s">
        <v>11057</v>
      </c>
      <c r="C1238" t="s">
        <v>4340</v>
      </c>
      <c r="D1238" t="s">
        <v>16539</v>
      </c>
      <c r="E1238" s="1">
        <f t="shared" si="76"/>
        <v>41470</v>
      </c>
      <c r="F1238">
        <f t="shared" si="77"/>
        <v>2013</v>
      </c>
      <c r="G1238">
        <f t="shared" si="78"/>
        <v>7</v>
      </c>
      <c r="H1238">
        <f t="shared" si="79"/>
        <v>1</v>
      </c>
      <c r="I1238" s="1" t="s">
        <v>15629</v>
      </c>
      <c r="J1238" s="1" t="s">
        <v>15624</v>
      </c>
      <c r="K1238" s="42">
        <v>1</v>
      </c>
      <c r="L1238" s="42">
        <v>0.97</v>
      </c>
      <c r="M1238" s="1" t="s">
        <v>15616</v>
      </c>
    </row>
    <row r="1239" spans="1:13" x14ac:dyDescent="0.3">
      <c r="A1239">
        <v>1242</v>
      </c>
      <c r="B1239" t="s">
        <v>10203</v>
      </c>
      <c r="C1239" t="s">
        <v>5176</v>
      </c>
      <c r="D1239" t="s">
        <v>16540</v>
      </c>
      <c r="E1239" s="1">
        <f t="shared" si="76"/>
        <v>41471</v>
      </c>
      <c r="F1239">
        <f t="shared" si="77"/>
        <v>2013</v>
      </c>
      <c r="G1239">
        <f t="shared" si="78"/>
        <v>7</v>
      </c>
      <c r="H1239">
        <f t="shared" si="79"/>
        <v>2</v>
      </c>
      <c r="I1239" s="1" t="s">
        <v>15622</v>
      </c>
      <c r="J1239" s="1" t="s">
        <v>15623</v>
      </c>
      <c r="K1239" s="42">
        <v>0.5</v>
      </c>
      <c r="L1239" s="42">
        <v>0.84</v>
      </c>
      <c r="M1239" s="1" t="s">
        <v>15616</v>
      </c>
    </row>
    <row r="1240" spans="1:13" x14ac:dyDescent="0.3">
      <c r="A1240">
        <v>1243</v>
      </c>
      <c r="B1240" t="s">
        <v>8579</v>
      </c>
      <c r="C1240" t="s">
        <v>6768</v>
      </c>
      <c r="D1240" t="s">
        <v>16541</v>
      </c>
      <c r="E1240" s="1">
        <f t="shared" si="76"/>
        <v>41472</v>
      </c>
      <c r="F1240">
        <f t="shared" si="77"/>
        <v>2013</v>
      </c>
      <c r="G1240">
        <f t="shared" si="78"/>
        <v>7</v>
      </c>
      <c r="H1240">
        <f t="shared" si="79"/>
        <v>3</v>
      </c>
      <c r="I1240" s="1" t="s">
        <v>15622</v>
      </c>
      <c r="J1240" s="1" t="s">
        <v>15624</v>
      </c>
      <c r="K1240" s="42">
        <v>1</v>
      </c>
      <c r="L1240" s="42">
        <v>1</v>
      </c>
      <c r="M1240" s="1" t="s">
        <v>15616</v>
      </c>
    </row>
    <row r="1241" spans="1:13" x14ac:dyDescent="0.3">
      <c r="A1241">
        <v>1244</v>
      </c>
      <c r="B1241" t="s">
        <v>8159</v>
      </c>
      <c r="C1241" t="s">
        <v>7176</v>
      </c>
      <c r="D1241" t="s">
        <v>16541</v>
      </c>
      <c r="E1241" s="1">
        <f t="shared" si="76"/>
        <v>41472</v>
      </c>
      <c r="F1241">
        <f t="shared" si="77"/>
        <v>2013</v>
      </c>
      <c r="G1241">
        <f t="shared" si="78"/>
        <v>7</v>
      </c>
      <c r="H1241">
        <f t="shared" si="79"/>
        <v>3</v>
      </c>
      <c r="I1241" s="1" t="s">
        <v>15622</v>
      </c>
      <c r="J1241" s="1" t="s">
        <v>15624</v>
      </c>
      <c r="K1241" s="42">
        <v>1</v>
      </c>
      <c r="L1241" s="42">
        <v>0.8</v>
      </c>
      <c r="M1241" s="1" t="s">
        <v>15616</v>
      </c>
    </row>
    <row r="1242" spans="1:13" x14ac:dyDescent="0.3">
      <c r="A1242">
        <v>1245</v>
      </c>
      <c r="B1242" t="s">
        <v>9679</v>
      </c>
      <c r="C1242" t="s">
        <v>5685</v>
      </c>
      <c r="D1242" t="s">
        <v>16541</v>
      </c>
      <c r="E1242" s="1">
        <f t="shared" si="76"/>
        <v>41472</v>
      </c>
      <c r="F1242">
        <f t="shared" si="77"/>
        <v>2013</v>
      </c>
      <c r="G1242">
        <f t="shared" si="78"/>
        <v>7</v>
      </c>
      <c r="H1242">
        <f t="shared" si="79"/>
        <v>3</v>
      </c>
      <c r="I1242" s="1" t="s">
        <v>15622</v>
      </c>
      <c r="J1242" s="1" t="s">
        <v>15626</v>
      </c>
      <c r="K1242" s="42">
        <v>0.96</v>
      </c>
      <c r="L1242" s="42">
        <v>1</v>
      </c>
      <c r="M1242" s="1" t="s">
        <v>15615</v>
      </c>
    </row>
    <row r="1243" spans="1:13" x14ac:dyDescent="0.3">
      <c r="A1243">
        <v>1246</v>
      </c>
      <c r="B1243" t="s">
        <v>9540</v>
      </c>
      <c r="C1243" t="s">
        <v>5820</v>
      </c>
      <c r="D1243" t="s">
        <v>16541</v>
      </c>
      <c r="E1243" s="1">
        <f t="shared" si="76"/>
        <v>41472</v>
      </c>
      <c r="F1243">
        <f t="shared" si="77"/>
        <v>2013</v>
      </c>
      <c r="G1243">
        <f t="shared" si="78"/>
        <v>7</v>
      </c>
      <c r="H1243">
        <f t="shared" si="79"/>
        <v>3</v>
      </c>
      <c r="I1243" s="1" t="s">
        <v>15627</v>
      </c>
      <c r="J1243" s="1" t="s">
        <v>15626</v>
      </c>
      <c r="K1243" s="42">
        <v>1</v>
      </c>
      <c r="L1243" s="42">
        <v>0.97</v>
      </c>
      <c r="M1243" s="1" t="s">
        <v>15616</v>
      </c>
    </row>
    <row r="1244" spans="1:13" x14ac:dyDescent="0.3">
      <c r="A1244">
        <v>1247</v>
      </c>
      <c r="B1244" t="s">
        <v>11275</v>
      </c>
      <c r="C1244" t="s">
        <v>4126</v>
      </c>
      <c r="D1244" t="s">
        <v>16542</v>
      </c>
      <c r="E1244" s="1">
        <f t="shared" si="76"/>
        <v>41473</v>
      </c>
      <c r="F1244">
        <f t="shared" si="77"/>
        <v>2013</v>
      </c>
      <c r="G1244">
        <f t="shared" si="78"/>
        <v>7</v>
      </c>
      <c r="H1244">
        <f t="shared" si="79"/>
        <v>4</v>
      </c>
      <c r="I1244" s="1" t="s">
        <v>15622</v>
      </c>
      <c r="J1244" s="1" t="s">
        <v>15624</v>
      </c>
      <c r="K1244" s="42">
        <v>1</v>
      </c>
      <c r="L1244" s="42">
        <v>0.33</v>
      </c>
      <c r="M1244" s="1" t="s">
        <v>15615</v>
      </c>
    </row>
    <row r="1245" spans="1:13" x14ac:dyDescent="0.3">
      <c r="A1245">
        <v>1248</v>
      </c>
      <c r="B1245" t="s">
        <v>11750</v>
      </c>
      <c r="C1245" t="s">
        <v>3524</v>
      </c>
      <c r="D1245" t="s">
        <v>16542</v>
      </c>
      <c r="E1245" s="1">
        <f t="shared" si="76"/>
        <v>41473</v>
      </c>
      <c r="F1245">
        <f t="shared" si="77"/>
        <v>2013</v>
      </c>
      <c r="G1245">
        <f t="shared" si="78"/>
        <v>7</v>
      </c>
      <c r="H1245">
        <f t="shared" si="79"/>
        <v>4</v>
      </c>
      <c r="I1245" s="1" t="s">
        <v>15622</v>
      </c>
      <c r="J1245" s="1" t="s">
        <v>15626</v>
      </c>
      <c r="K1245" s="42">
        <v>1</v>
      </c>
      <c r="L1245" s="42">
        <v>1</v>
      </c>
      <c r="M1245" s="1" t="s">
        <v>15616</v>
      </c>
    </row>
    <row r="1246" spans="1:13" x14ac:dyDescent="0.3">
      <c r="A1246">
        <v>1249</v>
      </c>
      <c r="B1246" t="s">
        <v>9690</v>
      </c>
      <c r="C1246" t="s">
        <v>5674</v>
      </c>
      <c r="D1246" t="s">
        <v>16542</v>
      </c>
      <c r="E1246" s="1">
        <f t="shared" si="76"/>
        <v>41473</v>
      </c>
      <c r="F1246">
        <f t="shared" si="77"/>
        <v>2013</v>
      </c>
      <c r="G1246">
        <f t="shared" si="78"/>
        <v>7</v>
      </c>
      <c r="H1246">
        <f t="shared" si="79"/>
        <v>4</v>
      </c>
      <c r="I1246" s="1" t="s">
        <v>15622</v>
      </c>
      <c r="J1246" s="1" t="s">
        <v>15626</v>
      </c>
      <c r="K1246" s="42">
        <v>1</v>
      </c>
      <c r="L1246" s="42">
        <v>0.8</v>
      </c>
      <c r="M1246" s="1" t="s">
        <v>15616</v>
      </c>
    </row>
    <row r="1247" spans="1:13" x14ac:dyDescent="0.3">
      <c r="A1247">
        <v>1250</v>
      </c>
      <c r="B1247" t="s">
        <v>10273</v>
      </c>
      <c r="C1247" t="s">
        <v>5106</v>
      </c>
      <c r="D1247" t="s">
        <v>16543</v>
      </c>
      <c r="E1247" s="1">
        <f t="shared" si="76"/>
        <v>41475</v>
      </c>
      <c r="F1247">
        <f t="shared" si="77"/>
        <v>2013</v>
      </c>
      <c r="G1247">
        <f t="shared" si="78"/>
        <v>7</v>
      </c>
      <c r="H1247">
        <f t="shared" si="79"/>
        <v>6</v>
      </c>
      <c r="I1247" s="1" t="s">
        <v>15622</v>
      </c>
      <c r="J1247" s="1" t="s">
        <v>15626</v>
      </c>
      <c r="K1247" s="42">
        <v>1</v>
      </c>
      <c r="L1247" s="42">
        <v>0.94</v>
      </c>
      <c r="M1247" s="1" t="s">
        <v>15615</v>
      </c>
    </row>
    <row r="1248" spans="1:13" x14ac:dyDescent="0.3">
      <c r="A1248">
        <v>1251</v>
      </c>
      <c r="B1248" t="s">
        <v>11245</v>
      </c>
      <c r="C1248" t="s">
        <v>4156</v>
      </c>
      <c r="D1248" t="s">
        <v>16543</v>
      </c>
      <c r="E1248" s="1">
        <f t="shared" si="76"/>
        <v>41475</v>
      </c>
      <c r="F1248">
        <f t="shared" si="77"/>
        <v>2013</v>
      </c>
      <c r="G1248">
        <f t="shared" si="78"/>
        <v>7</v>
      </c>
      <c r="H1248">
        <f t="shared" si="79"/>
        <v>6</v>
      </c>
      <c r="I1248" s="1" t="s">
        <v>15622</v>
      </c>
      <c r="J1248" s="1" t="s">
        <v>15624</v>
      </c>
      <c r="K1248" s="42">
        <v>0.9</v>
      </c>
      <c r="L1248" s="42">
        <v>0.99</v>
      </c>
      <c r="M1248" s="1" t="s">
        <v>15616</v>
      </c>
    </row>
    <row r="1249" spans="1:13" x14ac:dyDescent="0.3">
      <c r="A1249">
        <v>1252</v>
      </c>
      <c r="B1249" t="s">
        <v>9499</v>
      </c>
      <c r="C1249" t="s">
        <v>5861</v>
      </c>
      <c r="D1249" t="s">
        <v>16544</v>
      </c>
      <c r="E1249" s="1">
        <f t="shared" si="76"/>
        <v>41477</v>
      </c>
      <c r="F1249">
        <f t="shared" si="77"/>
        <v>2013</v>
      </c>
      <c r="G1249">
        <f t="shared" si="78"/>
        <v>7</v>
      </c>
      <c r="H1249">
        <f t="shared" si="79"/>
        <v>1</v>
      </c>
      <c r="I1249" s="1" t="s">
        <v>15622</v>
      </c>
      <c r="J1249" s="1" t="s">
        <v>15626</v>
      </c>
      <c r="K1249" s="42">
        <v>1</v>
      </c>
      <c r="L1249" s="42">
        <v>0.88</v>
      </c>
      <c r="M1249" s="1" t="s">
        <v>15615</v>
      </c>
    </row>
    <row r="1250" spans="1:13" x14ac:dyDescent="0.3">
      <c r="A1250">
        <v>1253</v>
      </c>
      <c r="B1250" t="s">
        <v>9378</v>
      </c>
      <c r="C1250" t="s">
        <v>5979</v>
      </c>
      <c r="D1250" t="s">
        <v>16544</v>
      </c>
      <c r="E1250" s="1">
        <f t="shared" si="76"/>
        <v>41477</v>
      </c>
      <c r="F1250">
        <f t="shared" si="77"/>
        <v>2013</v>
      </c>
      <c r="G1250">
        <f t="shared" si="78"/>
        <v>7</v>
      </c>
      <c r="H1250">
        <f t="shared" si="79"/>
        <v>1</v>
      </c>
      <c r="I1250" s="1" t="s">
        <v>15622</v>
      </c>
      <c r="J1250" s="1" t="s">
        <v>15626</v>
      </c>
      <c r="K1250" s="42">
        <v>1</v>
      </c>
      <c r="L1250" s="42">
        <v>0.79</v>
      </c>
      <c r="M1250" s="1" t="s">
        <v>15616</v>
      </c>
    </row>
    <row r="1251" spans="1:13" x14ac:dyDescent="0.3">
      <c r="A1251">
        <v>1254</v>
      </c>
      <c r="B1251" t="s">
        <v>11484</v>
      </c>
      <c r="C1251" t="s">
        <v>3918</v>
      </c>
      <c r="D1251" t="s">
        <v>16544</v>
      </c>
      <c r="E1251" s="1">
        <f t="shared" si="76"/>
        <v>41477</v>
      </c>
      <c r="F1251">
        <f t="shared" si="77"/>
        <v>2013</v>
      </c>
      <c r="G1251">
        <f t="shared" si="78"/>
        <v>7</v>
      </c>
      <c r="H1251">
        <f t="shared" si="79"/>
        <v>1</v>
      </c>
      <c r="I1251" s="1" t="s">
        <v>15625</v>
      </c>
      <c r="J1251" s="1" t="s">
        <v>15626</v>
      </c>
      <c r="K1251" s="42">
        <v>1</v>
      </c>
      <c r="L1251" s="42">
        <v>0.82</v>
      </c>
      <c r="M1251" s="1" t="s">
        <v>15615</v>
      </c>
    </row>
    <row r="1252" spans="1:13" x14ac:dyDescent="0.3">
      <c r="A1252">
        <v>1255</v>
      </c>
      <c r="B1252" t="s">
        <v>8457</v>
      </c>
      <c r="C1252" t="s">
        <v>6886</v>
      </c>
      <c r="D1252" t="s">
        <v>16545</v>
      </c>
      <c r="E1252" s="1">
        <f t="shared" si="76"/>
        <v>41478</v>
      </c>
      <c r="F1252">
        <f t="shared" si="77"/>
        <v>2013</v>
      </c>
      <c r="G1252">
        <f t="shared" si="78"/>
        <v>7</v>
      </c>
      <c r="H1252">
        <f t="shared" si="79"/>
        <v>2</v>
      </c>
      <c r="I1252" s="1" t="s">
        <v>15622</v>
      </c>
      <c r="J1252" s="1" t="s">
        <v>15626</v>
      </c>
      <c r="K1252" s="42">
        <v>1</v>
      </c>
      <c r="L1252" s="42">
        <v>1</v>
      </c>
      <c r="M1252" s="1" t="s">
        <v>15615</v>
      </c>
    </row>
    <row r="1253" spans="1:13" x14ac:dyDescent="0.3">
      <c r="A1253">
        <v>1256</v>
      </c>
      <c r="B1253" t="s">
        <v>10430</v>
      </c>
      <c r="C1253" t="s">
        <v>4950</v>
      </c>
      <c r="D1253" t="s">
        <v>16545</v>
      </c>
      <c r="E1253" s="1">
        <f t="shared" si="76"/>
        <v>41478</v>
      </c>
      <c r="F1253">
        <f t="shared" si="77"/>
        <v>2013</v>
      </c>
      <c r="G1253">
        <f t="shared" si="78"/>
        <v>7</v>
      </c>
      <c r="H1253">
        <f t="shared" si="79"/>
        <v>2</v>
      </c>
      <c r="I1253" s="1" t="s">
        <v>15622</v>
      </c>
      <c r="J1253" s="1" t="s">
        <v>15626</v>
      </c>
      <c r="K1253" s="42">
        <v>0.8</v>
      </c>
      <c r="L1253" s="42">
        <v>1</v>
      </c>
      <c r="M1253" s="1" t="s">
        <v>15616</v>
      </c>
    </row>
    <row r="1254" spans="1:13" x14ac:dyDescent="0.3">
      <c r="A1254">
        <v>1257</v>
      </c>
      <c r="B1254" t="s">
        <v>10202</v>
      </c>
      <c r="C1254" t="s">
        <v>5177</v>
      </c>
      <c r="D1254" t="s">
        <v>16546</v>
      </c>
      <c r="E1254" s="1">
        <f t="shared" si="76"/>
        <v>41480</v>
      </c>
      <c r="F1254">
        <f t="shared" si="77"/>
        <v>2013</v>
      </c>
      <c r="G1254">
        <f t="shared" si="78"/>
        <v>7</v>
      </c>
      <c r="H1254">
        <f t="shared" si="79"/>
        <v>4</v>
      </c>
      <c r="I1254" s="1" t="s">
        <v>15622</v>
      </c>
      <c r="J1254" s="1" t="s">
        <v>15626</v>
      </c>
      <c r="K1254" s="42">
        <v>1</v>
      </c>
      <c r="L1254" s="42">
        <v>1</v>
      </c>
      <c r="M1254" s="1" t="s">
        <v>15616</v>
      </c>
    </row>
    <row r="1255" spans="1:13" x14ac:dyDescent="0.3">
      <c r="A1255">
        <v>1258</v>
      </c>
      <c r="B1255" t="s">
        <v>11615</v>
      </c>
      <c r="C1255" t="s">
        <v>3790</v>
      </c>
      <c r="D1255" t="s">
        <v>16546</v>
      </c>
      <c r="E1255" s="1">
        <f t="shared" si="76"/>
        <v>41480</v>
      </c>
      <c r="F1255">
        <f t="shared" si="77"/>
        <v>2013</v>
      </c>
      <c r="G1255">
        <f t="shared" si="78"/>
        <v>7</v>
      </c>
      <c r="H1255">
        <f t="shared" si="79"/>
        <v>4</v>
      </c>
      <c r="I1255" s="1" t="s">
        <v>15622</v>
      </c>
      <c r="J1255" s="1" t="s">
        <v>15626</v>
      </c>
      <c r="K1255" s="42">
        <v>1</v>
      </c>
      <c r="L1255" s="42">
        <v>0.96</v>
      </c>
      <c r="M1255" s="1" t="s">
        <v>15616</v>
      </c>
    </row>
    <row r="1256" spans="1:13" x14ac:dyDescent="0.3">
      <c r="A1256">
        <v>1259</v>
      </c>
      <c r="B1256" t="s">
        <v>8015</v>
      </c>
      <c r="C1256" t="s">
        <v>7316</v>
      </c>
      <c r="D1256" t="s">
        <v>16546</v>
      </c>
      <c r="E1256" s="1">
        <f t="shared" si="76"/>
        <v>41480</v>
      </c>
      <c r="F1256">
        <f t="shared" si="77"/>
        <v>2013</v>
      </c>
      <c r="G1256">
        <f t="shared" si="78"/>
        <v>7</v>
      </c>
      <c r="H1256">
        <f t="shared" si="79"/>
        <v>4</v>
      </c>
      <c r="I1256" s="1" t="s">
        <v>15622</v>
      </c>
      <c r="J1256" s="1" t="s">
        <v>15624</v>
      </c>
      <c r="K1256" s="42">
        <v>0.86</v>
      </c>
      <c r="L1256" s="42">
        <v>0.98</v>
      </c>
      <c r="M1256" s="1" t="s">
        <v>15616</v>
      </c>
    </row>
    <row r="1257" spans="1:13" x14ac:dyDescent="0.3">
      <c r="A1257">
        <v>1260</v>
      </c>
      <c r="B1257" t="s">
        <v>8337</v>
      </c>
      <c r="C1257" t="s">
        <v>7000</v>
      </c>
      <c r="D1257" t="s">
        <v>16546</v>
      </c>
      <c r="E1257" s="1">
        <f t="shared" si="76"/>
        <v>41480</v>
      </c>
      <c r="F1257">
        <f t="shared" si="77"/>
        <v>2013</v>
      </c>
      <c r="G1257">
        <f t="shared" si="78"/>
        <v>7</v>
      </c>
      <c r="H1257">
        <f t="shared" si="79"/>
        <v>4</v>
      </c>
      <c r="I1257" s="1" t="s">
        <v>15622</v>
      </c>
      <c r="J1257" s="1" t="s">
        <v>15626</v>
      </c>
      <c r="K1257" s="42">
        <v>1</v>
      </c>
      <c r="L1257" s="42">
        <v>0.5</v>
      </c>
      <c r="M1257" s="1" t="s">
        <v>15615</v>
      </c>
    </row>
    <row r="1258" spans="1:13" x14ac:dyDescent="0.3">
      <c r="A1258">
        <v>1261</v>
      </c>
      <c r="B1258" t="s">
        <v>11466</v>
      </c>
      <c r="C1258" t="s">
        <v>3936</v>
      </c>
      <c r="D1258" t="s">
        <v>16546</v>
      </c>
      <c r="E1258" s="1">
        <f t="shared" si="76"/>
        <v>41480</v>
      </c>
      <c r="F1258">
        <f t="shared" si="77"/>
        <v>2013</v>
      </c>
      <c r="G1258">
        <f t="shared" si="78"/>
        <v>7</v>
      </c>
      <c r="H1258">
        <f t="shared" si="79"/>
        <v>4</v>
      </c>
      <c r="I1258" s="1" t="s">
        <v>15622</v>
      </c>
      <c r="J1258" s="1" t="s">
        <v>15624</v>
      </c>
      <c r="K1258" s="42">
        <v>1</v>
      </c>
      <c r="L1258" s="42">
        <v>0.77</v>
      </c>
      <c r="M1258" s="1" t="s">
        <v>15616</v>
      </c>
    </row>
    <row r="1259" spans="1:13" x14ac:dyDescent="0.3">
      <c r="A1259">
        <v>1262</v>
      </c>
      <c r="B1259" t="s">
        <v>10553</v>
      </c>
      <c r="C1259" t="s">
        <v>4831</v>
      </c>
      <c r="D1259" t="s">
        <v>16547</v>
      </c>
      <c r="E1259" s="1">
        <f t="shared" si="76"/>
        <v>41482</v>
      </c>
      <c r="F1259">
        <f t="shared" si="77"/>
        <v>2013</v>
      </c>
      <c r="G1259">
        <f t="shared" si="78"/>
        <v>7</v>
      </c>
      <c r="H1259">
        <f t="shared" si="79"/>
        <v>6</v>
      </c>
      <c r="I1259" s="1" t="s">
        <v>15622</v>
      </c>
      <c r="J1259" s="1" t="s">
        <v>15623</v>
      </c>
      <c r="K1259" s="42">
        <v>1</v>
      </c>
      <c r="L1259" s="42">
        <v>0.98</v>
      </c>
      <c r="M1259" s="1" t="s">
        <v>15616</v>
      </c>
    </row>
    <row r="1260" spans="1:13" x14ac:dyDescent="0.3">
      <c r="A1260">
        <v>1263</v>
      </c>
      <c r="B1260" t="s">
        <v>9432</v>
      </c>
      <c r="C1260" t="s">
        <v>5927</v>
      </c>
      <c r="D1260" t="s">
        <v>16547</v>
      </c>
      <c r="E1260" s="1">
        <f t="shared" si="76"/>
        <v>41482</v>
      </c>
      <c r="F1260">
        <f t="shared" si="77"/>
        <v>2013</v>
      </c>
      <c r="G1260">
        <f t="shared" si="78"/>
        <v>7</v>
      </c>
      <c r="H1260">
        <f t="shared" si="79"/>
        <v>6</v>
      </c>
      <c r="I1260" s="1" t="s">
        <v>15622</v>
      </c>
      <c r="J1260" s="1" t="s">
        <v>15626</v>
      </c>
      <c r="K1260" s="42">
        <v>1</v>
      </c>
      <c r="L1260" s="42">
        <v>0.56000000000000005</v>
      </c>
      <c r="M1260" s="1" t="s">
        <v>15615</v>
      </c>
    </row>
    <row r="1261" spans="1:13" x14ac:dyDescent="0.3">
      <c r="A1261">
        <v>1264</v>
      </c>
      <c r="B1261" t="s">
        <v>11794</v>
      </c>
      <c r="C1261" t="s">
        <v>3617</v>
      </c>
      <c r="D1261" t="s">
        <v>16547</v>
      </c>
      <c r="E1261" s="1">
        <f t="shared" si="76"/>
        <v>41482</v>
      </c>
      <c r="F1261">
        <f t="shared" si="77"/>
        <v>2013</v>
      </c>
      <c r="G1261">
        <f t="shared" si="78"/>
        <v>7</v>
      </c>
      <c r="H1261">
        <f t="shared" si="79"/>
        <v>6</v>
      </c>
      <c r="I1261" s="1" t="s">
        <v>15625</v>
      </c>
      <c r="J1261" s="1" t="s">
        <v>15626</v>
      </c>
      <c r="K1261" s="42">
        <v>0.99</v>
      </c>
      <c r="L1261" s="42">
        <v>0.96</v>
      </c>
      <c r="M1261" s="1" t="s">
        <v>15616</v>
      </c>
    </row>
    <row r="1262" spans="1:13" x14ac:dyDescent="0.3">
      <c r="A1262">
        <v>1265</v>
      </c>
      <c r="B1262" t="s">
        <v>9379</v>
      </c>
      <c r="C1262" t="s">
        <v>5978</v>
      </c>
      <c r="D1262" t="s">
        <v>16548</v>
      </c>
      <c r="E1262" s="1">
        <f t="shared" si="76"/>
        <v>41483</v>
      </c>
      <c r="F1262">
        <f t="shared" si="77"/>
        <v>2013</v>
      </c>
      <c r="G1262">
        <f t="shared" si="78"/>
        <v>7</v>
      </c>
      <c r="H1262">
        <f t="shared" si="79"/>
        <v>7</v>
      </c>
      <c r="I1262" s="1" t="s">
        <v>15725</v>
      </c>
      <c r="J1262" s="1" t="s">
        <v>15626</v>
      </c>
      <c r="K1262" s="42">
        <v>0.94</v>
      </c>
      <c r="L1262" s="42">
        <v>0.98</v>
      </c>
      <c r="M1262" s="1" t="s">
        <v>15616</v>
      </c>
    </row>
    <row r="1263" spans="1:13" x14ac:dyDescent="0.3">
      <c r="A1263">
        <v>1266</v>
      </c>
      <c r="B1263" t="s">
        <v>10023</v>
      </c>
      <c r="C1263" t="s">
        <v>5350</v>
      </c>
      <c r="D1263" t="s">
        <v>16549</v>
      </c>
      <c r="E1263" s="1">
        <f t="shared" si="76"/>
        <v>41484</v>
      </c>
      <c r="F1263">
        <f t="shared" si="77"/>
        <v>2013</v>
      </c>
      <c r="G1263">
        <f t="shared" si="78"/>
        <v>7</v>
      </c>
      <c r="H1263">
        <f t="shared" si="79"/>
        <v>1</v>
      </c>
      <c r="I1263" s="1" t="s">
        <v>15622</v>
      </c>
      <c r="J1263" s="1" t="s">
        <v>15626</v>
      </c>
      <c r="K1263" s="42">
        <v>1</v>
      </c>
      <c r="L1263" s="42">
        <v>1</v>
      </c>
      <c r="M1263" s="1" t="s">
        <v>15615</v>
      </c>
    </row>
    <row r="1264" spans="1:13" x14ac:dyDescent="0.3">
      <c r="A1264">
        <v>1267</v>
      </c>
      <c r="B1264" t="s">
        <v>8581</v>
      </c>
      <c r="C1264" t="s">
        <v>6766</v>
      </c>
      <c r="D1264" t="s">
        <v>16550</v>
      </c>
      <c r="E1264" s="1">
        <f t="shared" si="76"/>
        <v>41485</v>
      </c>
      <c r="F1264">
        <f t="shared" si="77"/>
        <v>2013</v>
      </c>
      <c r="G1264">
        <f t="shared" si="78"/>
        <v>7</v>
      </c>
      <c r="H1264">
        <f t="shared" si="79"/>
        <v>2</v>
      </c>
      <c r="I1264" s="1" t="s">
        <v>15625</v>
      </c>
      <c r="J1264" s="1" t="s">
        <v>15626</v>
      </c>
      <c r="K1264" s="42">
        <v>1</v>
      </c>
      <c r="L1264" s="42">
        <v>0.56999999999999995</v>
      </c>
      <c r="M1264" s="1" t="s">
        <v>15616</v>
      </c>
    </row>
    <row r="1265" spans="1:13" x14ac:dyDescent="0.3">
      <c r="A1265">
        <v>1268</v>
      </c>
      <c r="B1265" t="s">
        <v>7914</v>
      </c>
      <c r="C1265" t="s">
        <v>7416</v>
      </c>
      <c r="D1265" t="s">
        <v>16550</v>
      </c>
      <c r="E1265" s="1">
        <f t="shared" si="76"/>
        <v>41485</v>
      </c>
      <c r="F1265">
        <f t="shared" si="77"/>
        <v>2013</v>
      </c>
      <c r="G1265">
        <f t="shared" si="78"/>
        <v>7</v>
      </c>
      <c r="H1265">
        <f t="shared" si="79"/>
        <v>2</v>
      </c>
      <c r="I1265" s="1" t="s">
        <v>15622</v>
      </c>
      <c r="J1265" s="1" t="s">
        <v>15626</v>
      </c>
      <c r="K1265" s="42">
        <v>0.9</v>
      </c>
      <c r="L1265" s="42">
        <v>0.83</v>
      </c>
      <c r="M1265" s="1" t="s">
        <v>15616</v>
      </c>
    </row>
    <row r="1266" spans="1:13" x14ac:dyDescent="0.3">
      <c r="A1266">
        <v>1269</v>
      </c>
      <c r="B1266" t="s">
        <v>10541</v>
      </c>
      <c r="C1266" t="s">
        <v>3569</v>
      </c>
      <c r="D1266" t="s">
        <v>16550</v>
      </c>
      <c r="E1266" s="1">
        <f t="shared" si="76"/>
        <v>41485</v>
      </c>
      <c r="F1266">
        <f t="shared" si="77"/>
        <v>2013</v>
      </c>
      <c r="G1266">
        <f t="shared" si="78"/>
        <v>7</v>
      </c>
      <c r="H1266">
        <f t="shared" si="79"/>
        <v>2</v>
      </c>
      <c r="I1266" s="1" t="s">
        <v>15622</v>
      </c>
      <c r="J1266" s="1" t="s">
        <v>15626</v>
      </c>
      <c r="K1266" s="42">
        <v>1</v>
      </c>
      <c r="L1266" s="42">
        <v>0.92</v>
      </c>
      <c r="M1266" s="1" t="s">
        <v>15616</v>
      </c>
    </row>
    <row r="1267" spans="1:13" x14ac:dyDescent="0.3">
      <c r="A1267">
        <v>1270</v>
      </c>
      <c r="B1267" t="s">
        <v>11658</v>
      </c>
      <c r="C1267" t="s">
        <v>3747</v>
      </c>
      <c r="D1267" t="s">
        <v>16550</v>
      </c>
      <c r="E1267" s="1">
        <f t="shared" si="76"/>
        <v>41485</v>
      </c>
      <c r="F1267">
        <f t="shared" si="77"/>
        <v>2013</v>
      </c>
      <c r="G1267">
        <f t="shared" si="78"/>
        <v>7</v>
      </c>
      <c r="H1267">
        <f t="shared" si="79"/>
        <v>2</v>
      </c>
      <c r="I1267" s="1" t="s">
        <v>15622</v>
      </c>
      <c r="J1267" s="1" t="s">
        <v>15626</v>
      </c>
      <c r="K1267" s="42">
        <v>1</v>
      </c>
      <c r="L1267" s="42">
        <v>0.97</v>
      </c>
      <c r="M1267" s="1" t="s">
        <v>15615</v>
      </c>
    </row>
    <row r="1268" spans="1:13" x14ac:dyDescent="0.3">
      <c r="A1268">
        <v>1271</v>
      </c>
      <c r="B1268" t="s">
        <v>9486</v>
      </c>
      <c r="C1268" t="s">
        <v>5873</v>
      </c>
      <c r="D1268" t="s">
        <v>16550</v>
      </c>
      <c r="E1268" s="1">
        <f t="shared" si="76"/>
        <v>41485</v>
      </c>
      <c r="F1268">
        <f t="shared" si="77"/>
        <v>2013</v>
      </c>
      <c r="G1268">
        <f t="shared" si="78"/>
        <v>7</v>
      </c>
      <c r="H1268">
        <f t="shared" si="79"/>
        <v>2</v>
      </c>
      <c r="I1268" s="1" t="s">
        <v>15622</v>
      </c>
      <c r="J1268" s="1" t="s">
        <v>15628</v>
      </c>
      <c r="K1268" s="42">
        <v>0</v>
      </c>
      <c r="L1268" s="42">
        <v>0</v>
      </c>
      <c r="M1268" s="1" t="s">
        <v>15615</v>
      </c>
    </row>
    <row r="1269" spans="1:13" x14ac:dyDescent="0.3">
      <c r="A1269">
        <v>1272</v>
      </c>
      <c r="B1269" t="s">
        <v>10065</v>
      </c>
      <c r="C1269" t="s">
        <v>5309</v>
      </c>
      <c r="D1269" t="s">
        <v>16551</v>
      </c>
      <c r="E1269" s="1">
        <f t="shared" si="76"/>
        <v>41486</v>
      </c>
      <c r="F1269">
        <f t="shared" si="77"/>
        <v>2013</v>
      </c>
      <c r="G1269">
        <f t="shared" si="78"/>
        <v>7</v>
      </c>
      <c r="H1269">
        <f t="shared" si="79"/>
        <v>3</v>
      </c>
      <c r="I1269" s="1" t="s">
        <v>15622</v>
      </c>
      <c r="J1269" s="1" t="s">
        <v>15623</v>
      </c>
      <c r="K1269" s="42">
        <v>0.5</v>
      </c>
      <c r="L1269" s="42">
        <v>0.4</v>
      </c>
      <c r="M1269" s="1" t="s">
        <v>15615</v>
      </c>
    </row>
    <row r="1270" spans="1:13" x14ac:dyDescent="0.3">
      <c r="A1270">
        <v>1273</v>
      </c>
      <c r="B1270" t="s">
        <v>8027</v>
      </c>
      <c r="C1270" t="s">
        <v>7304</v>
      </c>
      <c r="D1270" t="s">
        <v>16551</v>
      </c>
      <c r="E1270" s="1">
        <f t="shared" si="76"/>
        <v>41486</v>
      </c>
      <c r="F1270">
        <f t="shared" si="77"/>
        <v>2013</v>
      </c>
      <c r="G1270">
        <f t="shared" si="78"/>
        <v>7</v>
      </c>
      <c r="H1270">
        <f t="shared" si="79"/>
        <v>3</v>
      </c>
      <c r="I1270" s="1" t="s">
        <v>15622</v>
      </c>
      <c r="J1270" s="1" t="s">
        <v>15624</v>
      </c>
      <c r="K1270" s="42">
        <v>0.96</v>
      </c>
      <c r="L1270" s="42">
        <v>0.79</v>
      </c>
      <c r="M1270" s="1" t="s">
        <v>15615</v>
      </c>
    </row>
    <row r="1271" spans="1:13" x14ac:dyDescent="0.3">
      <c r="A1271">
        <v>1274</v>
      </c>
      <c r="B1271" t="s">
        <v>8219</v>
      </c>
      <c r="C1271" t="s">
        <v>7116</v>
      </c>
      <c r="D1271" t="s">
        <v>16551</v>
      </c>
      <c r="E1271" s="1">
        <f t="shared" si="76"/>
        <v>41486</v>
      </c>
      <c r="F1271">
        <f t="shared" si="77"/>
        <v>2013</v>
      </c>
      <c r="G1271">
        <f t="shared" si="78"/>
        <v>7</v>
      </c>
      <c r="H1271">
        <f t="shared" si="79"/>
        <v>3</v>
      </c>
      <c r="I1271" s="1" t="s">
        <v>15622</v>
      </c>
      <c r="J1271" s="1" t="s">
        <v>15626</v>
      </c>
      <c r="K1271" s="42">
        <v>1</v>
      </c>
      <c r="L1271" s="42">
        <v>0.98</v>
      </c>
      <c r="M1271" s="1" t="s">
        <v>15616</v>
      </c>
    </row>
    <row r="1272" spans="1:13" x14ac:dyDescent="0.3">
      <c r="A1272">
        <v>1275</v>
      </c>
      <c r="B1272" t="s">
        <v>11765</v>
      </c>
      <c r="C1272" t="s">
        <v>3645</v>
      </c>
      <c r="D1272" t="s">
        <v>16552</v>
      </c>
      <c r="E1272" s="1">
        <f t="shared" si="76"/>
        <v>41487</v>
      </c>
      <c r="F1272">
        <f t="shared" si="77"/>
        <v>2013</v>
      </c>
      <c r="G1272">
        <f t="shared" si="78"/>
        <v>8</v>
      </c>
      <c r="H1272">
        <f t="shared" si="79"/>
        <v>4</v>
      </c>
      <c r="I1272" s="1" t="s">
        <v>15622</v>
      </c>
      <c r="J1272" s="1" t="s">
        <v>15626</v>
      </c>
      <c r="K1272" s="42">
        <v>1</v>
      </c>
      <c r="L1272" s="42">
        <v>0.91</v>
      </c>
      <c r="M1272" s="1" t="s">
        <v>15616</v>
      </c>
    </row>
    <row r="1273" spans="1:13" x14ac:dyDescent="0.3">
      <c r="A1273">
        <v>1276</v>
      </c>
      <c r="B1273" t="s">
        <v>11156</v>
      </c>
      <c r="C1273" t="s">
        <v>4244</v>
      </c>
      <c r="D1273" t="s">
        <v>16553</v>
      </c>
      <c r="E1273" s="1">
        <f t="shared" si="76"/>
        <v>41488</v>
      </c>
      <c r="F1273">
        <f t="shared" si="77"/>
        <v>2013</v>
      </c>
      <c r="G1273">
        <f t="shared" si="78"/>
        <v>8</v>
      </c>
      <c r="H1273">
        <f t="shared" si="79"/>
        <v>5</v>
      </c>
      <c r="I1273" s="1" t="s">
        <v>15622</v>
      </c>
      <c r="J1273" s="1" t="s">
        <v>15628</v>
      </c>
      <c r="K1273" s="42">
        <v>0.49</v>
      </c>
      <c r="L1273" s="42">
        <v>0.13</v>
      </c>
      <c r="M1273" s="1" t="s">
        <v>15615</v>
      </c>
    </row>
    <row r="1274" spans="1:13" x14ac:dyDescent="0.3">
      <c r="A1274">
        <v>1277</v>
      </c>
      <c r="B1274" t="s">
        <v>8916</v>
      </c>
      <c r="C1274" t="s">
        <v>6436</v>
      </c>
      <c r="D1274" t="s">
        <v>16554</v>
      </c>
      <c r="E1274" s="1">
        <f t="shared" si="76"/>
        <v>41490</v>
      </c>
      <c r="F1274">
        <f t="shared" si="77"/>
        <v>2013</v>
      </c>
      <c r="G1274">
        <f t="shared" si="78"/>
        <v>8</v>
      </c>
      <c r="H1274">
        <f t="shared" si="79"/>
        <v>7</v>
      </c>
      <c r="I1274" s="1" t="s">
        <v>15622</v>
      </c>
      <c r="J1274" s="1" t="s">
        <v>15624</v>
      </c>
      <c r="K1274" s="42">
        <v>1</v>
      </c>
      <c r="L1274" s="42">
        <v>1</v>
      </c>
      <c r="M1274" s="1" t="s">
        <v>15616</v>
      </c>
    </row>
    <row r="1275" spans="1:13" x14ac:dyDescent="0.3">
      <c r="A1275">
        <v>1278</v>
      </c>
      <c r="B1275" t="s">
        <v>7864</v>
      </c>
      <c r="C1275" t="s">
        <v>7464</v>
      </c>
      <c r="D1275" t="s">
        <v>16554</v>
      </c>
      <c r="E1275" s="1">
        <f t="shared" si="76"/>
        <v>41490</v>
      </c>
      <c r="F1275">
        <f t="shared" si="77"/>
        <v>2013</v>
      </c>
      <c r="G1275">
        <f t="shared" si="78"/>
        <v>8</v>
      </c>
      <c r="H1275">
        <f t="shared" si="79"/>
        <v>7</v>
      </c>
      <c r="I1275" s="1" t="s">
        <v>15622</v>
      </c>
      <c r="J1275" s="1" t="s">
        <v>15623</v>
      </c>
      <c r="K1275" s="42">
        <v>0.8</v>
      </c>
      <c r="L1275" s="42">
        <v>0.87</v>
      </c>
      <c r="M1275" s="1" t="s">
        <v>15615</v>
      </c>
    </row>
    <row r="1276" spans="1:13" x14ac:dyDescent="0.3">
      <c r="A1276">
        <v>1279</v>
      </c>
      <c r="B1276" t="s">
        <v>9382</v>
      </c>
      <c r="C1276" t="s">
        <v>5975</v>
      </c>
      <c r="D1276" t="s">
        <v>16555</v>
      </c>
      <c r="E1276" s="1">
        <f t="shared" si="76"/>
        <v>41491</v>
      </c>
      <c r="F1276">
        <f t="shared" si="77"/>
        <v>2013</v>
      </c>
      <c r="G1276">
        <f t="shared" si="78"/>
        <v>8</v>
      </c>
      <c r="H1276">
        <f t="shared" si="79"/>
        <v>1</v>
      </c>
      <c r="I1276" s="1" t="s">
        <v>15622</v>
      </c>
      <c r="J1276" s="1" t="s">
        <v>15626</v>
      </c>
      <c r="K1276" s="42">
        <v>1</v>
      </c>
      <c r="L1276" s="42">
        <v>0.99</v>
      </c>
      <c r="M1276" s="1" t="s">
        <v>15616</v>
      </c>
    </row>
    <row r="1277" spans="1:13" x14ac:dyDescent="0.3">
      <c r="A1277">
        <v>1280</v>
      </c>
      <c r="B1277" t="s">
        <v>8631</v>
      </c>
      <c r="C1277" t="s">
        <v>6717</v>
      </c>
      <c r="D1277" t="s">
        <v>16555</v>
      </c>
      <c r="E1277" s="1">
        <f t="shared" si="76"/>
        <v>41491</v>
      </c>
      <c r="F1277">
        <f t="shared" si="77"/>
        <v>2013</v>
      </c>
      <c r="G1277">
        <f t="shared" si="78"/>
        <v>8</v>
      </c>
      <c r="H1277">
        <f t="shared" si="79"/>
        <v>1</v>
      </c>
      <c r="I1277" s="1" t="s">
        <v>15625</v>
      </c>
      <c r="J1277" s="1" t="s">
        <v>15626</v>
      </c>
      <c r="K1277" s="42">
        <v>0.98</v>
      </c>
      <c r="L1277" s="42">
        <v>0.81</v>
      </c>
      <c r="M1277" s="1" t="s">
        <v>15616</v>
      </c>
    </row>
    <row r="1278" spans="1:13" x14ac:dyDescent="0.3">
      <c r="A1278">
        <v>1281</v>
      </c>
      <c r="B1278" t="s">
        <v>9269</v>
      </c>
      <c r="C1278" t="s">
        <v>6086</v>
      </c>
      <c r="D1278" t="s">
        <v>16556</v>
      </c>
      <c r="E1278" s="1">
        <f t="shared" si="76"/>
        <v>41492</v>
      </c>
      <c r="F1278">
        <f t="shared" si="77"/>
        <v>2013</v>
      </c>
      <c r="G1278">
        <f t="shared" si="78"/>
        <v>8</v>
      </c>
      <c r="H1278">
        <f t="shared" si="79"/>
        <v>2</v>
      </c>
      <c r="I1278" s="1" t="s">
        <v>15622</v>
      </c>
      <c r="J1278" s="1" t="s">
        <v>15623</v>
      </c>
      <c r="K1278" s="42">
        <v>0.56000000000000005</v>
      </c>
      <c r="L1278" s="42">
        <v>0.48</v>
      </c>
      <c r="M1278" s="1" t="s">
        <v>15615</v>
      </c>
    </row>
    <row r="1279" spans="1:13" x14ac:dyDescent="0.3">
      <c r="A1279">
        <v>1282</v>
      </c>
      <c r="B1279" t="s">
        <v>7698</v>
      </c>
      <c r="C1279" t="s">
        <v>7620</v>
      </c>
      <c r="D1279" t="s">
        <v>16556</v>
      </c>
      <c r="E1279" s="1">
        <f t="shared" si="76"/>
        <v>41492</v>
      </c>
      <c r="F1279">
        <f t="shared" si="77"/>
        <v>2013</v>
      </c>
      <c r="G1279">
        <f t="shared" si="78"/>
        <v>8</v>
      </c>
      <c r="H1279">
        <f t="shared" si="79"/>
        <v>2</v>
      </c>
      <c r="I1279" s="1" t="s">
        <v>15622</v>
      </c>
      <c r="J1279" s="1" t="s">
        <v>15626</v>
      </c>
      <c r="K1279" s="42">
        <v>0.94</v>
      </c>
      <c r="L1279" s="42">
        <v>0.96</v>
      </c>
      <c r="M1279" s="1" t="s">
        <v>15616</v>
      </c>
    </row>
    <row r="1280" spans="1:13" x14ac:dyDescent="0.3">
      <c r="A1280">
        <v>1283</v>
      </c>
      <c r="B1280" t="s">
        <v>9856</v>
      </c>
      <c r="C1280" t="s">
        <v>5515</v>
      </c>
      <c r="D1280" t="s">
        <v>16556</v>
      </c>
      <c r="E1280" s="1">
        <f t="shared" si="76"/>
        <v>41492</v>
      </c>
      <c r="F1280">
        <f t="shared" si="77"/>
        <v>2013</v>
      </c>
      <c r="G1280">
        <f t="shared" si="78"/>
        <v>8</v>
      </c>
      <c r="H1280">
        <f t="shared" si="79"/>
        <v>2</v>
      </c>
      <c r="I1280" s="1" t="s">
        <v>15746</v>
      </c>
      <c r="J1280" s="1" t="s">
        <v>15626</v>
      </c>
      <c r="K1280" s="42">
        <v>0.96</v>
      </c>
      <c r="L1280" s="42">
        <v>0.87</v>
      </c>
      <c r="M1280" s="1" t="s">
        <v>15616</v>
      </c>
    </row>
    <row r="1281" spans="1:13" x14ac:dyDescent="0.3">
      <c r="A1281">
        <v>1284</v>
      </c>
      <c r="B1281" t="s">
        <v>8185</v>
      </c>
      <c r="C1281" t="s">
        <v>7150</v>
      </c>
      <c r="D1281" t="s">
        <v>16556</v>
      </c>
      <c r="E1281" s="1">
        <f t="shared" si="76"/>
        <v>41492</v>
      </c>
      <c r="F1281">
        <f t="shared" si="77"/>
        <v>2013</v>
      </c>
      <c r="G1281">
        <f t="shared" si="78"/>
        <v>8</v>
      </c>
      <c r="H1281">
        <f t="shared" si="79"/>
        <v>2</v>
      </c>
      <c r="I1281" s="1" t="s">
        <v>15622</v>
      </c>
      <c r="J1281" s="1" t="s">
        <v>15626</v>
      </c>
      <c r="K1281" s="42">
        <v>1</v>
      </c>
      <c r="L1281" s="42">
        <v>0.92</v>
      </c>
      <c r="M1281" s="1" t="s">
        <v>15615</v>
      </c>
    </row>
    <row r="1282" spans="1:13" x14ac:dyDescent="0.3">
      <c r="A1282">
        <v>1285</v>
      </c>
      <c r="B1282" t="s">
        <v>8121</v>
      </c>
      <c r="C1282" t="s">
        <v>7214</v>
      </c>
      <c r="D1282" t="s">
        <v>16556</v>
      </c>
      <c r="E1282" s="1">
        <f t="shared" si="76"/>
        <v>41492</v>
      </c>
      <c r="F1282">
        <f t="shared" si="77"/>
        <v>2013</v>
      </c>
      <c r="G1282">
        <f t="shared" si="78"/>
        <v>8</v>
      </c>
      <c r="H1282">
        <f t="shared" si="79"/>
        <v>2</v>
      </c>
      <c r="I1282" s="1" t="s">
        <v>15622</v>
      </c>
      <c r="J1282" s="1" t="s">
        <v>15624</v>
      </c>
      <c r="K1282" s="42">
        <v>0.75</v>
      </c>
      <c r="L1282" s="42">
        <v>0.97</v>
      </c>
      <c r="M1282" s="1" t="s">
        <v>15615</v>
      </c>
    </row>
    <row r="1283" spans="1:13" x14ac:dyDescent="0.3">
      <c r="A1283">
        <v>1286</v>
      </c>
      <c r="B1283" t="s">
        <v>9936</v>
      </c>
      <c r="C1283" t="s">
        <v>5435</v>
      </c>
      <c r="D1283" t="s">
        <v>16557</v>
      </c>
      <c r="E1283" s="1">
        <f t="shared" ref="E1283:E1346" si="80">DATE(LEFT(D1283,4),MID(D1283,5,2),RIGHT(D1283,2))</f>
        <v>41493</v>
      </c>
      <c r="F1283">
        <f t="shared" ref="F1283:F1346" si="81">YEAR(E1283)</f>
        <v>2013</v>
      </c>
      <c r="G1283">
        <f t="shared" ref="G1283:G1346" si="82">MONTH(E1283)</f>
        <v>8</v>
      </c>
      <c r="H1283">
        <f t="shared" ref="H1283:H1346" si="83">WEEKDAY(E1283,2)</f>
        <v>3</v>
      </c>
      <c r="I1283" s="1" t="s">
        <v>15622</v>
      </c>
      <c r="J1283" s="1" t="s">
        <v>15628</v>
      </c>
      <c r="K1283" s="42">
        <v>0</v>
      </c>
      <c r="L1283" s="42">
        <v>0.36</v>
      </c>
      <c r="M1283" s="1" t="s">
        <v>15615</v>
      </c>
    </row>
    <row r="1284" spans="1:13" x14ac:dyDescent="0.3">
      <c r="A1284">
        <v>1287</v>
      </c>
      <c r="B1284" t="s">
        <v>8387</v>
      </c>
      <c r="C1284" t="s">
        <v>6955</v>
      </c>
      <c r="D1284" t="s">
        <v>16557</v>
      </c>
      <c r="E1284" s="1">
        <f t="shared" si="80"/>
        <v>41493</v>
      </c>
      <c r="F1284">
        <f t="shared" si="81"/>
        <v>2013</v>
      </c>
      <c r="G1284">
        <f t="shared" si="82"/>
        <v>8</v>
      </c>
      <c r="H1284">
        <f t="shared" si="83"/>
        <v>3</v>
      </c>
      <c r="I1284" s="1" t="s">
        <v>15622</v>
      </c>
      <c r="J1284" s="1" t="s">
        <v>15624</v>
      </c>
      <c r="K1284" s="42">
        <v>1</v>
      </c>
      <c r="L1284" s="42">
        <v>0.91</v>
      </c>
      <c r="M1284" s="1" t="s">
        <v>15616</v>
      </c>
    </row>
    <row r="1285" spans="1:13" x14ac:dyDescent="0.3">
      <c r="A1285">
        <v>1288</v>
      </c>
      <c r="B1285" t="s">
        <v>10636</v>
      </c>
      <c r="C1285" t="s">
        <v>4750</v>
      </c>
      <c r="D1285" t="s">
        <v>16558</v>
      </c>
      <c r="E1285" s="1">
        <f t="shared" si="80"/>
        <v>41494</v>
      </c>
      <c r="F1285">
        <f t="shared" si="81"/>
        <v>2013</v>
      </c>
      <c r="G1285">
        <f t="shared" si="82"/>
        <v>8</v>
      </c>
      <c r="H1285">
        <f t="shared" si="83"/>
        <v>4</v>
      </c>
      <c r="I1285" s="1" t="s">
        <v>15622</v>
      </c>
      <c r="J1285" s="1" t="s">
        <v>15624</v>
      </c>
      <c r="K1285" s="42">
        <v>1</v>
      </c>
      <c r="L1285" s="42">
        <v>0.9</v>
      </c>
      <c r="M1285" s="1" t="s">
        <v>15615</v>
      </c>
    </row>
    <row r="1286" spans="1:13" x14ac:dyDescent="0.3">
      <c r="A1286">
        <v>1289</v>
      </c>
      <c r="B1286" t="s">
        <v>10075</v>
      </c>
      <c r="C1286" t="s">
        <v>5299</v>
      </c>
      <c r="D1286" t="s">
        <v>16559</v>
      </c>
      <c r="E1286" s="1">
        <f t="shared" si="80"/>
        <v>41495</v>
      </c>
      <c r="F1286">
        <f t="shared" si="81"/>
        <v>2013</v>
      </c>
      <c r="G1286">
        <f t="shared" si="82"/>
        <v>8</v>
      </c>
      <c r="H1286">
        <f t="shared" si="83"/>
        <v>5</v>
      </c>
      <c r="I1286" s="1" t="s">
        <v>15622</v>
      </c>
      <c r="J1286" s="1" t="s">
        <v>15623</v>
      </c>
      <c r="K1286" s="42">
        <v>1</v>
      </c>
      <c r="L1286" s="42">
        <v>0.89</v>
      </c>
      <c r="M1286" s="1" t="s">
        <v>15616</v>
      </c>
    </row>
    <row r="1287" spans="1:13" x14ac:dyDescent="0.3">
      <c r="A1287">
        <v>1290</v>
      </c>
      <c r="B1287" t="s">
        <v>9877</v>
      </c>
      <c r="C1287" t="s">
        <v>5494</v>
      </c>
      <c r="D1287" t="s">
        <v>16560</v>
      </c>
      <c r="E1287" s="1">
        <f t="shared" si="80"/>
        <v>41496</v>
      </c>
      <c r="F1287">
        <f t="shared" si="81"/>
        <v>2013</v>
      </c>
      <c r="G1287">
        <f t="shared" si="82"/>
        <v>8</v>
      </c>
      <c r="H1287">
        <f t="shared" si="83"/>
        <v>6</v>
      </c>
      <c r="I1287" s="1" t="s">
        <v>15622</v>
      </c>
      <c r="J1287" s="1" t="s">
        <v>15623</v>
      </c>
      <c r="K1287" s="42">
        <v>0.75</v>
      </c>
      <c r="L1287" s="42">
        <v>0.97</v>
      </c>
      <c r="M1287" s="1" t="s">
        <v>15615</v>
      </c>
    </row>
    <row r="1288" spans="1:13" x14ac:dyDescent="0.3">
      <c r="A1288">
        <v>1291</v>
      </c>
      <c r="B1288" t="s">
        <v>10628</v>
      </c>
      <c r="C1288" t="s">
        <v>4758</v>
      </c>
      <c r="D1288" t="s">
        <v>16560</v>
      </c>
      <c r="E1288" s="1">
        <f t="shared" si="80"/>
        <v>41496</v>
      </c>
      <c r="F1288">
        <f t="shared" si="81"/>
        <v>2013</v>
      </c>
      <c r="G1288">
        <f t="shared" si="82"/>
        <v>8</v>
      </c>
      <c r="H1288">
        <f t="shared" si="83"/>
        <v>6</v>
      </c>
      <c r="I1288" s="1" t="s">
        <v>15622</v>
      </c>
      <c r="J1288" s="1" t="s">
        <v>15626</v>
      </c>
      <c r="K1288" s="42">
        <v>1</v>
      </c>
      <c r="L1288" s="42">
        <v>0.87</v>
      </c>
      <c r="M1288" s="1" t="s">
        <v>15616</v>
      </c>
    </row>
    <row r="1289" spans="1:13" x14ac:dyDescent="0.3">
      <c r="A1289">
        <v>1292</v>
      </c>
      <c r="B1289" t="s">
        <v>11082</v>
      </c>
      <c r="C1289" t="s">
        <v>4315</v>
      </c>
      <c r="D1289" t="s">
        <v>11894</v>
      </c>
      <c r="E1289" s="1">
        <f t="shared" si="80"/>
        <v>41498</v>
      </c>
      <c r="F1289">
        <f t="shared" si="81"/>
        <v>2013</v>
      </c>
      <c r="G1289">
        <f t="shared" si="82"/>
        <v>8</v>
      </c>
      <c r="H1289">
        <f t="shared" si="83"/>
        <v>1</v>
      </c>
      <c r="I1289" s="1" t="s">
        <v>15622</v>
      </c>
      <c r="J1289" s="1" t="s">
        <v>15624</v>
      </c>
      <c r="K1289" s="42">
        <v>1</v>
      </c>
      <c r="L1289" s="42">
        <v>0.3</v>
      </c>
      <c r="M1289" s="1" t="s">
        <v>15615</v>
      </c>
    </row>
    <row r="1290" spans="1:13" x14ac:dyDescent="0.3">
      <c r="A1290">
        <v>1293</v>
      </c>
      <c r="B1290" t="s">
        <v>11367</v>
      </c>
      <c r="C1290" t="s">
        <v>4033</v>
      </c>
      <c r="D1290" t="s">
        <v>11894</v>
      </c>
      <c r="E1290" s="1">
        <f t="shared" si="80"/>
        <v>41498</v>
      </c>
      <c r="F1290">
        <f t="shared" si="81"/>
        <v>2013</v>
      </c>
      <c r="G1290">
        <f t="shared" si="82"/>
        <v>8</v>
      </c>
      <c r="H1290">
        <f t="shared" si="83"/>
        <v>1</v>
      </c>
      <c r="I1290" s="1" t="s">
        <v>15622</v>
      </c>
      <c r="J1290" s="1" t="s">
        <v>15626</v>
      </c>
      <c r="K1290" s="42">
        <v>1</v>
      </c>
      <c r="L1290" s="42">
        <v>0.81</v>
      </c>
      <c r="M1290" s="1" t="s">
        <v>15615</v>
      </c>
    </row>
    <row r="1291" spans="1:13" x14ac:dyDescent="0.3">
      <c r="A1291">
        <v>1294</v>
      </c>
      <c r="B1291" t="s">
        <v>8071</v>
      </c>
      <c r="C1291" t="s">
        <v>7262</v>
      </c>
      <c r="D1291" t="s">
        <v>11894</v>
      </c>
      <c r="E1291" s="1">
        <f t="shared" si="80"/>
        <v>41498</v>
      </c>
      <c r="F1291">
        <f t="shared" si="81"/>
        <v>2013</v>
      </c>
      <c r="G1291">
        <f t="shared" si="82"/>
        <v>8</v>
      </c>
      <c r="H1291">
        <f t="shared" si="83"/>
        <v>1</v>
      </c>
      <c r="I1291" s="1" t="s">
        <v>15622</v>
      </c>
      <c r="J1291" s="1" t="s">
        <v>15623</v>
      </c>
      <c r="K1291" s="42">
        <v>1</v>
      </c>
      <c r="L1291" s="42">
        <v>1</v>
      </c>
      <c r="M1291" s="1" t="s">
        <v>15616</v>
      </c>
    </row>
    <row r="1292" spans="1:13" x14ac:dyDescent="0.3">
      <c r="A1292">
        <v>1295</v>
      </c>
      <c r="B1292" t="s">
        <v>9400</v>
      </c>
      <c r="C1292" t="s">
        <v>5957</v>
      </c>
      <c r="D1292" t="s">
        <v>11895</v>
      </c>
      <c r="E1292" s="1">
        <f t="shared" si="80"/>
        <v>41499</v>
      </c>
      <c r="F1292">
        <f t="shared" si="81"/>
        <v>2013</v>
      </c>
      <c r="G1292">
        <f t="shared" si="82"/>
        <v>8</v>
      </c>
      <c r="H1292">
        <f t="shared" si="83"/>
        <v>2</v>
      </c>
      <c r="I1292" s="1" t="s">
        <v>15622</v>
      </c>
      <c r="J1292" s="1" t="s">
        <v>15624</v>
      </c>
      <c r="K1292" s="42">
        <v>1</v>
      </c>
      <c r="L1292" s="42">
        <v>0.9</v>
      </c>
      <c r="M1292" s="1" t="s">
        <v>15616</v>
      </c>
    </row>
    <row r="1293" spans="1:13" x14ac:dyDescent="0.3">
      <c r="A1293">
        <v>1296</v>
      </c>
      <c r="B1293" t="s">
        <v>11394</v>
      </c>
      <c r="C1293" t="s">
        <v>4006</v>
      </c>
      <c r="D1293" t="s">
        <v>11895</v>
      </c>
      <c r="E1293" s="1">
        <f t="shared" si="80"/>
        <v>41499</v>
      </c>
      <c r="F1293">
        <f t="shared" si="81"/>
        <v>2013</v>
      </c>
      <c r="G1293">
        <f t="shared" si="82"/>
        <v>8</v>
      </c>
      <c r="H1293">
        <f t="shared" si="83"/>
        <v>2</v>
      </c>
      <c r="I1293" s="1" t="s">
        <v>15622</v>
      </c>
      <c r="J1293" s="1" t="s">
        <v>15626</v>
      </c>
      <c r="K1293" s="42">
        <v>1</v>
      </c>
      <c r="L1293" s="42">
        <v>1</v>
      </c>
      <c r="M1293" s="1" t="s">
        <v>15616</v>
      </c>
    </row>
    <row r="1294" spans="1:13" x14ac:dyDescent="0.3">
      <c r="A1294">
        <v>1297</v>
      </c>
      <c r="B1294" t="s">
        <v>11388</v>
      </c>
      <c r="C1294" t="s">
        <v>4012</v>
      </c>
      <c r="D1294" t="s">
        <v>11895</v>
      </c>
      <c r="E1294" s="1">
        <f t="shared" si="80"/>
        <v>41499</v>
      </c>
      <c r="F1294">
        <f t="shared" si="81"/>
        <v>2013</v>
      </c>
      <c r="G1294">
        <f t="shared" si="82"/>
        <v>8</v>
      </c>
      <c r="H1294">
        <f t="shared" si="83"/>
        <v>2</v>
      </c>
      <c r="I1294" s="1" t="s">
        <v>15622</v>
      </c>
      <c r="J1294" s="1" t="s">
        <v>15623</v>
      </c>
      <c r="K1294" s="42">
        <v>1</v>
      </c>
      <c r="L1294" s="42">
        <v>0.5</v>
      </c>
      <c r="M1294" s="1" t="s">
        <v>15615</v>
      </c>
    </row>
    <row r="1295" spans="1:13" x14ac:dyDescent="0.3">
      <c r="A1295">
        <v>1298</v>
      </c>
      <c r="B1295" t="s">
        <v>9586</v>
      </c>
      <c r="C1295" t="s">
        <v>5775</v>
      </c>
      <c r="D1295" t="s">
        <v>16561</v>
      </c>
      <c r="E1295" s="1">
        <f t="shared" si="80"/>
        <v>41500</v>
      </c>
      <c r="F1295">
        <f t="shared" si="81"/>
        <v>2013</v>
      </c>
      <c r="G1295">
        <f t="shared" si="82"/>
        <v>8</v>
      </c>
      <c r="H1295">
        <f t="shared" si="83"/>
        <v>3</v>
      </c>
      <c r="I1295" s="1" t="s">
        <v>15622</v>
      </c>
      <c r="J1295" s="1" t="s">
        <v>15626</v>
      </c>
      <c r="K1295" s="42">
        <v>1</v>
      </c>
      <c r="L1295" s="42">
        <v>0.6</v>
      </c>
      <c r="M1295" s="1" t="s">
        <v>15615</v>
      </c>
    </row>
    <row r="1296" spans="1:13" x14ac:dyDescent="0.3">
      <c r="A1296">
        <v>1299</v>
      </c>
      <c r="B1296" t="s">
        <v>10684</v>
      </c>
      <c r="C1296" t="s">
        <v>4702</v>
      </c>
      <c r="D1296" t="s">
        <v>16561</v>
      </c>
      <c r="E1296" s="1">
        <f t="shared" si="80"/>
        <v>41500</v>
      </c>
      <c r="F1296">
        <f t="shared" si="81"/>
        <v>2013</v>
      </c>
      <c r="G1296">
        <f t="shared" si="82"/>
        <v>8</v>
      </c>
      <c r="H1296">
        <f t="shared" si="83"/>
        <v>3</v>
      </c>
      <c r="I1296" s="1" t="s">
        <v>15622</v>
      </c>
      <c r="J1296" s="1" t="s">
        <v>15624</v>
      </c>
      <c r="K1296" s="42">
        <v>1</v>
      </c>
      <c r="L1296" s="42">
        <v>0.79</v>
      </c>
      <c r="M1296" s="1" t="s">
        <v>15616</v>
      </c>
    </row>
    <row r="1297" spans="1:13" x14ac:dyDescent="0.3">
      <c r="A1297">
        <v>1301</v>
      </c>
      <c r="B1297" t="s">
        <v>10708</v>
      </c>
      <c r="C1297" t="s">
        <v>4679</v>
      </c>
      <c r="D1297" t="s">
        <v>16562</v>
      </c>
      <c r="E1297" s="1">
        <f t="shared" si="80"/>
        <v>41502</v>
      </c>
      <c r="F1297">
        <f t="shared" si="81"/>
        <v>2013</v>
      </c>
      <c r="G1297">
        <f t="shared" si="82"/>
        <v>8</v>
      </c>
      <c r="H1297">
        <f t="shared" si="83"/>
        <v>5</v>
      </c>
      <c r="I1297" s="1" t="s">
        <v>15625</v>
      </c>
      <c r="J1297" s="1" t="s">
        <v>15626</v>
      </c>
      <c r="K1297" s="42">
        <v>1</v>
      </c>
      <c r="L1297" s="42">
        <v>0.82</v>
      </c>
      <c r="M1297" s="1" t="s">
        <v>15616</v>
      </c>
    </row>
    <row r="1298" spans="1:13" x14ac:dyDescent="0.3">
      <c r="A1298">
        <v>1302</v>
      </c>
      <c r="B1298" t="s">
        <v>9597</v>
      </c>
      <c r="C1298" t="s">
        <v>5765</v>
      </c>
      <c r="D1298" t="s">
        <v>16563</v>
      </c>
      <c r="E1298" s="1">
        <f t="shared" si="80"/>
        <v>41504</v>
      </c>
      <c r="F1298">
        <f t="shared" si="81"/>
        <v>2013</v>
      </c>
      <c r="G1298">
        <f t="shared" si="82"/>
        <v>8</v>
      </c>
      <c r="H1298">
        <f t="shared" si="83"/>
        <v>7</v>
      </c>
      <c r="I1298" s="1" t="s">
        <v>15622</v>
      </c>
      <c r="J1298" s="1" t="s">
        <v>15628</v>
      </c>
      <c r="K1298" s="42">
        <v>0</v>
      </c>
      <c r="L1298" s="42">
        <v>0.56999999999999995</v>
      </c>
      <c r="M1298" s="1" t="s">
        <v>15615</v>
      </c>
    </row>
    <row r="1299" spans="1:13" x14ac:dyDescent="0.3">
      <c r="A1299">
        <v>1303</v>
      </c>
      <c r="B1299" t="s">
        <v>9138</v>
      </c>
      <c r="C1299" t="s">
        <v>6215</v>
      </c>
      <c r="D1299" t="s">
        <v>16564</v>
      </c>
      <c r="E1299" s="1">
        <f t="shared" si="80"/>
        <v>41505</v>
      </c>
      <c r="F1299">
        <f t="shared" si="81"/>
        <v>2013</v>
      </c>
      <c r="G1299">
        <f t="shared" si="82"/>
        <v>8</v>
      </c>
      <c r="H1299">
        <f t="shared" si="83"/>
        <v>1</v>
      </c>
      <c r="I1299" s="1" t="s">
        <v>15622</v>
      </c>
      <c r="J1299" s="1" t="s">
        <v>15624</v>
      </c>
      <c r="K1299" s="42">
        <v>1</v>
      </c>
      <c r="L1299" s="42">
        <v>0</v>
      </c>
      <c r="M1299" s="1" t="s">
        <v>15615</v>
      </c>
    </row>
    <row r="1300" spans="1:13" x14ac:dyDescent="0.3">
      <c r="A1300">
        <v>1304</v>
      </c>
      <c r="B1300" t="s">
        <v>8961</v>
      </c>
      <c r="C1300" t="s">
        <v>6392</v>
      </c>
      <c r="D1300" t="s">
        <v>16564</v>
      </c>
      <c r="E1300" s="1">
        <f t="shared" si="80"/>
        <v>41505</v>
      </c>
      <c r="F1300">
        <f t="shared" si="81"/>
        <v>2013</v>
      </c>
      <c r="G1300">
        <f t="shared" si="82"/>
        <v>8</v>
      </c>
      <c r="H1300">
        <f t="shared" si="83"/>
        <v>1</v>
      </c>
      <c r="I1300" s="1" t="s">
        <v>15622</v>
      </c>
      <c r="J1300" s="1" t="s">
        <v>15626</v>
      </c>
      <c r="K1300" s="42">
        <v>0.97</v>
      </c>
      <c r="L1300" s="42">
        <v>0.98</v>
      </c>
      <c r="M1300" s="1" t="s">
        <v>15616</v>
      </c>
    </row>
    <row r="1301" spans="1:13" x14ac:dyDescent="0.3">
      <c r="A1301">
        <v>1305</v>
      </c>
      <c r="B1301" t="s">
        <v>8223</v>
      </c>
      <c r="C1301" t="s">
        <v>7112</v>
      </c>
      <c r="D1301" t="s">
        <v>16564</v>
      </c>
      <c r="E1301" s="1">
        <f t="shared" si="80"/>
        <v>41505</v>
      </c>
      <c r="F1301">
        <f t="shared" si="81"/>
        <v>2013</v>
      </c>
      <c r="G1301">
        <f t="shared" si="82"/>
        <v>8</v>
      </c>
      <c r="H1301">
        <f t="shared" si="83"/>
        <v>1</v>
      </c>
      <c r="I1301" s="1" t="s">
        <v>15622</v>
      </c>
      <c r="J1301" s="1" t="s">
        <v>15624</v>
      </c>
      <c r="K1301" s="42">
        <v>1</v>
      </c>
      <c r="L1301" s="42">
        <v>0.85</v>
      </c>
      <c r="M1301" s="1" t="s">
        <v>15615</v>
      </c>
    </row>
    <row r="1302" spans="1:13" x14ac:dyDescent="0.3">
      <c r="A1302">
        <v>1306</v>
      </c>
      <c r="B1302" t="s">
        <v>11139</v>
      </c>
      <c r="C1302" t="s">
        <v>4261</v>
      </c>
      <c r="D1302" t="s">
        <v>16565</v>
      </c>
      <c r="E1302" s="1">
        <f t="shared" si="80"/>
        <v>41506</v>
      </c>
      <c r="F1302">
        <f t="shared" si="81"/>
        <v>2013</v>
      </c>
      <c r="G1302">
        <f t="shared" si="82"/>
        <v>8</v>
      </c>
      <c r="H1302">
        <f t="shared" si="83"/>
        <v>2</v>
      </c>
      <c r="I1302" s="1" t="s">
        <v>15804</v>
      </c>
      <c r="J1302" s="1" t="s">
        <v>15624</v>
      </c>
      <c r="K1302" s="42">
        <v>0.9</v>
      </c>
      <c r="L1302" s="42">
        <v>0.83</v>
      </c>
      <c r="M1302" s="1" t="s">
        <v>15615</v>
      </c>
    </row>
    <row r="1303" spans="1:13" x14ac:dyDescent="0.3">
      <c r="A1303">
        <v>1307</v>
      </c>
      <c r="B1303" t="s">
        <v>9606</v>
      </c>
      <c r="C1303" t="s">
        <v>5756</v>
      </c>
      <c r="D1303" t="s">
        <v>11896</v>
      </c>
      <c r="E1303" s="1">
        <f t="shared" si="80"/>
        <v>41507</v>
      </c>
      <c r="F1303">
        <f t="shared" si="81"/>
        <v>2013</v>
      </c>
      <c r="G1303">
        <f t="shared" si="82"/>
        <v>8</v>
      </c>
      <c r="H1303">
        <f t="shared" si="83"/>
        <v>3</v>
      </c>
      <c r="I1303" s="1" t="s">
        <v>15625</v>
      </c>
      <c r="J1303" s="1" t="s">
        <v>15623</v>
      </c>
      <c r="K1303" s="42">
        <v>1</v>
      </c>
      <c r="L1303" s="42">
        <v>0.61</v>
      </c>
      <c r="M1303" s="1" t="s">
        <v>15615</v>
      </c>
    </row>
    <row r="1304" spans="1:13" x14ac:dyDescent="0.3">
      <c r="A1304">
        <v>1308</v>
      </c>
      <c r="B1304" t="s">
        <v>11430</v>
      </c>
      <c r="C1304" t="s">
        <v>3971</v>
      </c>
      <c r="D1304" t="s">
        <v>11896</v>
      </c>
      <c r="E1304" s="1">
        <f t="shared" si="80"/>
        <v>41507</v>
      </c>
      <c r="F1304">
        <f t="shared" si="81"/>
        <v>2013</v>
      </c>
      <c r="G1304">
        <f t="shared" si="82"/>
        <v>8</v>
      </c>
      <c r="H1304">
        <f t="shared" si="83"/>
        <v>3</v>
      </c>
      <c r="I1304" s="1" t="s">
        <v>15622</v>
      </c>
      <c r="J1304" s="1" t="s">
        <v>15626</v>
      </c>
      <c r="K1304" s="42">
        <v>1</v>
      </c>
      <c r="L1304" s="42">
        <v>0.9</v>
      </c>
      <c r="M1304" s="1" t="s">
        <v>15616</v>
      </c>
    </row>
    <row r="1305" spans="1:13" x14ac:dyDescent="0.3">
      <c r="A1305">
        <v>1309</v>
      </c>
      <c r="B1305" t="s">
        <v>11690</v>
      </c>
      <c r="C1305" t="s">
        <v>3716</v>
      </c>
      <c r="D1305" t="s">
        <v>11897</v>
      </c>
      <c r="E1305" s="1">
        <f t="shared" si="80"/>
        <v>41508</v>
      </c>
      <c r="F1305">
        <f t="shared" si="81"/>
        <v>2013</v>
      </c>
      <c r="G1305">
        <f t="shared" si="82"/>
        <v>8</v>
      </c>
      <c r="H1305">
        <f t="shared" si="83"/>
        <v>4</v>
      </c>
      <c r="I1305" s="1" t="s">
        <v>15622</v>
      </c>
      <c r="J1305" s="1" t="s">
        <v>15624</v>
      </c>
      <c r="K1305" s="42">
        <v>1</v>
      </c>
      <c r="L1305" s="42">
        <v>0.5</v>
      </c>
      <c r="M1305" s="1" t="s">
        <v>15615</v>
      </c>
    </row>
    <row r="1306" spans="1:13" x14ac:dyDescent="0.3">
      <c r="A1306">
        <v>1310</v>
      </c>
      <c r="B1306" t="s">
        <v>11205</v>
      </c>
      <c r="C1306" t="s">
        <v>4195</v>
      </c>
      <c r="D1306" t="s">
        <v>16566</v>
      </c>
      <c r="E1306" s="1">
        <f t="shared" si="80"/>
        <v>41510</v>
      </c>
      <c r="F1306">
        <f t="shared" si="81"/>
        <v>2013</v>
      </c>
      <c r="G1306">
        <f t="shared" si="82"/>
        <v>8</v>
      </c>
      <c r="H1306">
        <f t="shared" si="83"/>
        <v>6</v>
      </c>
      <c r="I1306" s="1" t="s">
        <v>15622</v>
      </c>
      <c r="J1306" s="1" t="s">
        <v>15626</v>
      </c>
      <c r="K1306" s="42">
        <v>1</v>
      </c>
      <c r="L1306" s="42">
        <v>1</v>
      </c>
      <c r="M1306" s="1" t="s">
        <v>15615</v>
      </c>
    </row>
    <row r="1307" spans="1:13" x14ac:dyDescent="0.3">
      <c r="A1307">
        <v>1311</v>
      </c>
      <c r="B1307" t="s">
        <v>10027</v>
      </c>
      <c r="C1307" t="s">
        <v>5346</v>
      </c>
      <c r="D1307" t="s">
        <v>16567</v>
      </c>
      <c r="E1307" s="1">
        <f t="shared" si="80"/>
        <v>41511</v>
      </c>
      <c r="F1307">
        <f t="shared" si="81"/>
        <v>2013</v>
      </c>
      <c r="G1307">
        <f t="shared" si="82"/>
        <v>8</v>
      </c>
      <c r="H1307">
        <f t="shared" si="83"/>
        <v>7</v>
      </c>
      <c r="I1307" s="1" t="s">
        <v>15622</v>
      </c>
      <c r="J1307" s="1" t="s">
        <v>15626</v>
      </c>
      <c r="K1307" s="42">
        <v>0.94</v>
      </c>
      <c r="L1307" s="42">
        <v>0.92</v>
      </c>
      <c r="M1307" s="1" t="s">
        <v>15615</v>
      </c>
    </row>
    <row r="1308" spans="1:13" x14ac:dyDescent="0.3">
      <c r="A1308">
        <v>1312</v>
      </c>
      <c r="B1308" t="s">
        <v>10675</v>
      </c>
      <c r="C1308" t="s">
        <v>4711</v>
      </c>
      <c r="D1308" t="s">
        <v>16568</v>
      </c>
      <c r="E1308" s="1">
        <f t="shared" si="80"/>
        <v>41512</v>
      </c>
      <c r="F1308">
        <f t="shared" si="81"/>
        <v>2013</v>
      </c>
      <c r="G1308">
        <f t="shared" si="82"/>
        <v>8</v>
      </c>
      <c r="H1308">
        <f t="shared" si="83"/>
        <v>1</v>
      </c>
      <c r="I1308" s="1" t="s">
        <v>15781</v>
      </c>
      <c r="J1308" s="1" t="s">
        <v>15624</v>
      </c>
      <c r="K1308" s="42">
        <v>1</v>
      </c>
      <c r="L1308" s="42">
        <v>0.76</v>
      </c>
      <c r="M1308" s="1" t="s">
        <v>15615</v>
      </c>
    </row>
    <row r="1309" spans="1:13" x14ac:dyDescent="0.3">
      <c r="A1309">
        <v>1313</v>
      </c>
      <c r="B1309" t="s">
        <v>9113</v>
      </c>
      <c r="C1309" t="s">
        <v>6240</v>
      </c>
      <c r="D1309" t="s">
        <v>16568</v>
      </c>
      <c r="E1309" s="1">
        <f t="shared" si="80"/>
        <v>41512</v>
      </c>
      <c r="F1309">
        <f t="shared" si="81"/>
        <v>2013</v>
      </c>
      <c r="G1309">
        <f t="shared" si="82"/>
        <v>8</v>
      </c>
      <c r="H1309">
        <f t="shared" si="83"/>
        <v>1</v>
      </c>
      <c r="I1309" s="1" t="s">
        <v>15622</v>
      </c>
      <c r="J1309" s="1" t="s">
        <v>15624</v>
      </c>
      <c r="K1309" s="42">
        <v>1</v>
      </c>
      <c r="L1309" s="42">
        <v>1</v>
      </c>
      <c r="M1309" s="1" t="s">
        <v>15615</v>
      </c>
    </row>
    <row r="1310" spans="1:13" x14ac:dyDescent="0.3">
      <c r="A1310">
        <v>1314</v>
      </c>
      <c r="B1310" t="s">
        <v>7714</v>
      </c>
      <c r="C1310" t="s">
        <v>7606</v>
      </c>
      <c r="D1310" t="s">
        <v>16568</v>
      </c>
      <c r="E1310" s="1">
        <f t="shared" si="80"/>
        <v>41512</v>
      </c>
      <c r="F1310">
        <f t="shared" si="81"/>
        <v>2013</v>
      </c>
      <c r="G1310">
        <f t="shared" si="82"/>
        <v>8</v>
      </c>
      <c r="H1310">
        <f t="shared" si="83"/>
        <v>1</v>
      </c>
      <c r="I1310" s="1" t="s">
        <v>15622</v>
      </c>
      <c r="J1310" s="1" t="s">
        <v>15626</v>
      </c>
      <c r="K1310" s="42">
        <v>1</v>
      </c>
      <c r="L1310" s="42">
        <v>0.99</v>
      </c>
      <c r="M1310" s="1" t="s">
        <v>15615</v>
      </c>
    </row>
    <row r="1311" spans="1:13" x14ac:dyDescent="0.3">
      <c r="A1311">
        <v>1315</v>
      </c>
      <c r="B1311" t="s">
        <v>11762</v>
      </c>
      <c r="C1311" t="s">
        <v>3648</v>
      </c>
      <c r="D1311" t="s">
        <v>16569</v>
      </c>
      <c r="E1311" s="1">
        <f t="shared" si="80"/>
        <v>41513</v>
      </c>
      <c r="F1311">
        <f t="shared" si="81"/>
        <v>2013</v>
      </c>
      <c r="G1311">
        <f t="shared" si="82"/>
        <v>8</v>
      </c>
      <c r="H1311">
        <f t="shared" si="83"/>
        <v>2</v>
      </c>
      <c r="I1311" s="1" t="s">
        <v>15622</v>
      </c>
      <c r="J1311" s="1" t="s">
        <v>15624</v>
      </c>
      <c r="K1311" s="42">
        <v>0.9</v>
      </c>
      <c r="L1311" s="42">
        <v>0.93</v>
      </c>
      <c r="M1311" s="1" t="s">
        <v>15615</v>
      </c>
    </row>
    <row r="1312" spans="1:13" x14ac:dyDescent="0.3">
      <c r="A1312">
        <v>1316</v>
      </c>
      <c r="B1312" t="s">
        <v>8472</v>
      </c>
      <c r="C1312" t="s">
        <v>3560</v>
      </c>
      <c r="D1312" t="s">
        <v>16570</v>
      </c>
      <c r="E1312" s="1">
        <f t="shared" si="80"/>
        <v>41514</v>
      </c>
      <c r="F1312">
        <f t="shared" si="81"/>
        <v>2013</v>
      </c>
      <c r="G1312">
        <f t="shared" si="82"/>
        <v>8</v>
      </c>
      <c r="H1312">
        <f t="shared" si="83"/>
        <v>3</v>
      </c>
      <c r="I1312" s="1" t="s">
        <v>15622</v>
      </c>
      <c r="J1312" s="1" t="s">
        <v>15623</v>
      </c>
      <c r="K1312" s="42">
        <v>0.9</v>
      </c>
      <c r="L1312" s="42">
        <v>0.37</v>
      </c>
      <c r="M1312" s="1" t="s">
        <v>15615</v>
      </c>
    </row>
    <row r="1313" spans="1:13" x14ac:dyDescent="0.3">
      <c r="A1313">
        <v>1317</v>
      </c>
      <c r="B1313" t="s">
        <v>9001</v>
      </c>
      <c r="C1313" t="s">
        <v>6353</v>
      </c>
      <c r="D1313" t="s">
        <v>16571</v>
      </c>
      <c r="E1313" s="1">
        <f t="shared" si="80"/>
        <v>41515</v>
      </c>
      <c r="F1313">
        <f t="shared" si="81"/>
        <v>2013</v>
      </c>
      <c r="G1313">
        <f t="shared" si="82"/>
        <v>8</v>
      </c>
      <c r="H1313">
        <f t="shared" si="83"/>
        <v>4</v>
      </c>
      <c r="I1313" s="1" t="s">
        <v>15622</v>
      </c>
      <c r="J1313" s="1" t="s">
        <v>15626</v>
      </c>
      <c r="K1313" s="42">
        <v>1</v>
      </c>
      <c r="L1313" s="42">
        <v>0.97</v>
      </c>
      <c r="M1313" s="1" t="s">
        <v>15616</v>
      </c>
    </row>
    <row r="1314" spans="1:13" x14ac:dyDescent="0.3">
      <c r="A1314">
        <v>1318</v>
      </c>
      <c r="B1314" t="s">
        <v>8423</v>
      </c>
      <c r="C1314" t="s">
        <v>6919</v>
      </c>
      <c r="D1314" t="s">
        <v>16572</v>
      </c>
      <c r="E1314" s="1">
        <f t="shared" si="80"/>
        <v>41516</v>
      </c>
      <c r="F1314">
        <f t="shared" si="81"/>
        <v>2013</v>
      </c>
      <c r="G1314">
        <f t="shared" si="82"/>
        <v>8</v>
      </c>
      <c r="H1314">
        <f t="shared" si="83"/>
        <v>5</v>
      </c>
      <c r="I1314" s="1" t="s">
        <v>15622</v>
      </c>
      <c r="J1314" s="1" t="s">
        <v>15626</v>
      </c>
      <c r="K1314" s="42">
        <v>1</v>
      </c>
      <c r="L1314" s="42">
        <v>0.77</v>
      </c>
      <c r="M1314" s="1" t="s">
        <v>15616</v>
      </c>
    </row>
    <row r="1315" spans="1:13" x14ac:dyDescent="0.3">
      <c r="A1315">
        <v>1319</v>
      </c>
      <c r="B1315" t="s">
        <v>9030</v>
      </c>
      <c r="C1315" t="s">
        <v>6323</v>
      </c>
      <c r="D1315" t="s">
        <v>11898</v>
      </c>
      <c r="E1315" s="1">
        <f t="shared" si="80"/>
        <v>41517</v>
      </c>
      <c r="F1315">
        <f t="shared" si="81"/>
        <v>2013</v>
      </c>
      <c r="G1315">
        <f t="shared" si="82"/>
        <v>8</v>
      </c>
      <c r="H1315">
        <f t="shared" si="83"/>
        <v>6</v>
      </c>
      <c r="I1315" s="1" t="s">
        <v>15625</v>
      </c>
      <c r="J1315" s="1" t="s">
        <v>15624</v>
      </c>
      <c r="K1315" s="42">
        <v>0.9</v>
      </c>
      <c r="L1315" s="42">
        <v>0.97</v>
      </c>
      <c r="M1315" s="1" t="s">
        <v>15616</v>
      </c>
    </row>
    <row r="1316" spans="1:13" x14ac:dyDescent="0.3">
      <c r="A1316">
        <v>1320</v>
      </c>
      <c r="B1316" t="s">
        <v>9629</v>
      </c>
      <c r="C1316" t="s">
        <v>5734</v>
      </c>
      <c r="D1316" t="s">
        <v>11898</v>
      </c>
      <c r="E1316" s="1">
        <f t="shared" si="80"/>
        <v>41517</v>
      </c>
      <c r="F1316">
        <f t="shared" si="81"/>
        <v>2013</v>
      </c>
      <c r="G1316">
        <f t="shared" si="82"/>
        <v>8</v>
      </c>
      <c r="H1316">
        <f t="shared" si="83"/>
        <v>6</v>
      </c>
      <c r="I1316" s="1" t="s">
        <v>15622</v>
      </c>
      <c r="J1316" s="1" t="s">
        <v>15624</v>
      </c>
      <c r="K1316" s="42">
        <v>1</v>
      </c>
      <c r="L1316" s="42">
        <v>0.98</v>
      </c>
      <c r="M1316" s="1" t="s">
        <v>15616</v>
      </c>
    </row>
    <row r="1317" spans="1:13" x14ac:dyDescent="0.3">
      <c r="A1317">
        <v>1321</v>
      </c>
      <c r="B1317" t="s">
        <v>8541</v>
      </c>
      <c r="C1317" t="s">
        <v>6805</v>
      </c>
      <c r="D1317" t="s">
        <v>11899</v>
      </c>
      <c r="E1317" s="1">
        <f t="shared" si="80"/>
        <v>41518</v>
      </c>
      <c r="F1317">
        <f t="shared" si="81"/>
        <v>2013</v>
      </c>
      <c r="G1317">
        <f t="shared" si="82"/>
        <v>9</v>
      </c>
      <c r="H1317">
        <f t="shared" si="83"/>
        <v>7</v>
      </c>
      <c r="I1317" s="1" t="s">
        <v>15622</v>
      </c>
      <c r="J1317" s="1" t="s">
        <v>15626</v>
      </c>
      <c r="K1317" s="42">
        <v>1</v>
      </c>
      <c r="L1317" s="42">
        <v>0.56000000000000005</v>
      </c>
      <c r="M1317" s="1" t="s">
        <v>15615</v>
      </c>
    </row>
    <row r="1318" spans="1:13" x14ac:dyDescent="0.3">
      <c r="A1318">
        <v>1322</v>
      </c>
      <c r="B1318" t="s">
        <v>8904</v>
      </c>
      <c r="C1318" t="s">
        <v>6448</v>
      </c>
      <c r="D1318" t="s">
        <v>16573</v>
      </c>
      <c r="E1318" s="1">
        <f t="shared" si="80"/>
        <v>41520</v>
      </c>
      <c r="F1318">
        <f t="shared" si="81"/>
        <v>2013</v>
      </c>
      <c r="G1318">
        <f t="shared" si="82"/>
        <v>9</v>
      </c>
      <c r="H1318">
        <f t="shared" si="83"/>
        <v>2</v>
      </c>
      <c r="I1318" s="1" t="s">
        <v>15622</v>
      </c>
      <c r="J1318" s="1" t="s">
        <v>15626</v>
      </c>
      <c r="K1318" s="42">
        <v>0.9</v>
      </c>
      <c r="L1318" s="42">
        <v>0.96</v>
      </c>
      <c r="M1318" s="1" t="s">
        <v>15615</v>
      </c>
    </row>
    <row r="1319" spans="1:13" x14ac:dyDescent="0.3">
      <c r="A1319">
        <v>1323</v>
      </c>
      <c r="B1319" t="s">
        <v>9210</v>
      </c>
      <c r="C1319" t="s">
        <v>6144</v>
      </c>
      <c r="D1319" t="s">
        <v>11900</v>
      </c>
      <c r="E1319" s="1">
        <f t="shared" si="80"/>
        <v>41521</v>
      </c>
      <c r="F1319">
        <f t="shared" si="81"/>
        <v>2013</v>
      </c>
      <c r="G1319">
        <f t="shared" si="82"/>
        <v>9</v>
      </c>
      <c r="H1319">
        <f t="shared" si="83"/>
        <v>3</v>
      </c>
      <c r="I1319" s="1" t="s">
        <v>15654</v>
      </c>
      <c r="J1319" s="1" t="s">
        <v>15626</v>
      </c>
      <c r="K1319" s="42">
        <v>0.8</v>
      </c>
      <c r="L1319" s="42">
        <v>1</v>
      </c>
      <c r="M1319" s="1" t="s">
        <v>15615</v>
      </c>
    </row>
    <row r="1320" spans="1:13" x14ac:dyDescent="0.3">
      <c r="A1320">
        <v>1324</v>
      </c>
      <c r="B1320" t="s">
        <v>8060</v>
      </c>
      <c r="C1320" t="s">
        <v>7273</v>
      </c>
      <c r="D1320" t="s">
        <v>11900</v>
      </c>
      <c r="E1320" s="1">
        <f t="shared" si="80"/>
        <v>41521</v>
      </c>
      <c r="F1320">
        <f t="shared" si="81"/>
        <v>2013</v>
      </c>
      <c r="G1320">
        <f t="shared" si="82"/>
        <v>9</v>
      </c>
      <c r="H1320">
        <f t="shared" si="83"/>
        <v>3</v>
      </c>
      <c r="I1320" s="1" t="s">
        <v>15622</v>
      </c>
      <c r="J1320" s="1" t="s">
        <v>15626</v>
      </c>
      <c r="K1320" s="42">
        <v>1</v>
      </c>
      <c r="L1320" s="42">
        <v>0.95</v>
      </c>
      <c r="M1320" s="1" t="s">
        <v>15616</v>
      </c>
    </row>
    <row r="1321" spans="1:13" x14ac:dyDescent="0.3">
      <c r="A1321">
        <v>1325</v>
      </c>
      <c r="B1321" t="s">
        <v>7715</v>
      </c>
      <c r="C1321" t="s">
        <v>7605</v>
      </c>
      <c r="D1321" t="s">
        <v>16574</v>
      </c>
      <c r="E1321" s="1">
        <f t="shared" si="80"/>
        <v>41522</v>
      </c>
      <c r="F1321">
        <f t="shared" si="81"/>
        <v>2013</v>
      </c>
      <c r="G1321">
        <f t="shared" si="82"/>
        <v>9</v>
      </c>
      <c r="H1321">
        <f t="shared" si="83"/>
        <v>4</v>
      </c>
      <c r="I1321" s="1" t="s">
        <v>15622</v>
      </c>
      <c r="J1321" s="1" t="s">
        <v>15623</v>
      </c>
      <c r="K1321" s="42">
        <v>0.8</v>
      </c>
      <c r="L1321" s="42">
        <v>0.73</v>
      </c>
      <c r="M1321" s="1" t="s">
        <v>15616</v>
      </c>
    </row>
    <row r="1322" spans="1:13" x14ac:dyDescent="0.3">
      <c r="A1322">
        <v>1326</v>
      </c>
      <c r="B1322" t="s">
        <v>8468</v>
      </c>
      <c r="C1322" t="s">
        <v>6875</v>
      </c>
      <c r="D1322" t="s">
        <v>16575</v>
      </c>
      <c r="E1322" s="1">
        <f t="shared" si="80"/>
        <v>41524</v>
      </c>
      <c r="F1322">
        <f t="shared" si="81"/>
        <v>2013</v>
      </c>
      <c r="G1322">
        <f t="shared" si="82"/>
        <v>9</v>
      </c>
      <c r="H1322">
        <f t="shared" si="83"/>
        <v>6</v>
      </c>
      <c r="I1322" s="1" t="s">
        <v>15622</v>
      </c>
      <c r="J1322" s="1" t="s">
        <v>15628</v>
      </c>
      <c r="K1322" s="42">
        <v>0.13</v>
      </c>
      <c r="L1322" s="42">
        <v>1</v>
      </c>
      <c r="M1322" s="1" t="s">
        <v>15615</v>
      </c>
    </row>
    <row r="1323" spans="1:13" x14ac:dyDescent="0.3">
      <c r="A1323">
        <v>1327</v>
      </c>
      <c r="B1323" t="s">
        <v>8384</v>
      </c>
      <c r="C1323" t="s">
        <v>6958</v>
      </c>
      <c r="D1323" t="s">
        <v>11901</v>
      </c>
      <c r="E1323" s="1">
        <f t="shared" si="80"/>
        <v>41525</v>
      </c>
      <c r="F1323">
        <f t="shared" si="81"/>
        <v>2013</v>
      </c>
      <c r="G1323">
        <f t="shared" si="82"/>
        <v>9</v>
      </c>
      <c r="H1323">
        <f t="shared" si="83"/>
        <v>7</v>
      </c>
      <c r="I1323" s="1" t="s">
        <v>15622</v>
      </c>
      <c r="J1323" s="1" t="s">
        <v>15626</v>
      </c>
      <c r="K1323" s="42">
        <v>1</v>
      </c>
      <c r="L1323" s="42">
        <v>0.61</v>
      </c>
      <c r="M1323" s="1" t="s">
        <v>15616</v>
      </c>
    </row>
    <row r="1324" spans="1:13" x14ac:dyDescent="0.3">
      <c r="A1324">
        <v>1328</v>
      </c>
      <c r="B1324" t="s">
        <v>8501</v>
      </c>
      <c r="C1324" t="s">
        <v>6843</v>
      </c>
      <c r="D1324" t="s">
        <v>11901</v>
      </c>
      <c r="E1324" s="1">
        <f t="shared" si="80"/>
        <v>41525</v>
      </c>
      <c r="F1324">
        <f t="shared" si="81"/>
        <v>2013</v>
      </c>
      <c r="G1324">
        <f t="shared" si="82"/>
        <v>9</v>
      </c>
      <c r="H1324">
        <f t="shared" si="83"/>
        <v>7</v>
      </c>
      <c r="I1324" s="1" t="s">
        <v>15622</v>
      </c>
      <c r="J1324" s="1" t="s">
        <v>15623</v>
      </c>
      <c r="K1324" s="42">
        <v>0.56000000000000005</v>
      </c>
      <c r="L1324" s="42">
        <v>0.99</v>
      </c>
      <c r="M1324" s="1" t="s">
        <v>15615</v>
      </c>
    </row>
    <row r="1325" spans="1:13" x14ac:dyDescent="0.3">
      <c r="A1325">
        <v>1329</v>
      </c>
      <c r="B1325" t="s">
        <v>11184</v>
      </c>
      <c r="C1325" t="s">
        <v>4216</v>
      </c>
      <c r="D1325" t="s">
        <v>11902</v>
      </c>
      <c r="E1325" s="1">
        <f t="shared" si="80"/>
        <v>41526</v>
      </c>
      <c r="F1325">
        <f t="shared" si="81"/>
        <v>2013</v>
      </c>
      <c r="G1325">
        <f t="shared" si="82"/>
        <v>9</v>
      </c>
      <c r="H1325">
        <f t="shared" si="83"/>
        <v>1</v>
      </c>
      <c r="I1325" s="1" t="s">
        <v>15622</v>
      </c>
      <c r="J1325" s="1" t="s">
        <v>15623</v>
      </c>
      <c r="K1325" s="42">
        <v>0.7</v>
      </c>
      <c r="L1325" s="42">
        <v>1</v>
      </c>
      <c r="M1325" s="1" t="s">
        <v>15615</v>
      </c>
    </row>
    <row r="1326" spans="1:13" x14ac:dyDescent="0.3">
      <c r="A1326">
        <v>1330</v>
      </c>
      <c r="B1326" t="s">
        <v>11252</v>
      </c>
      <c r="C1326" t="s">
        <v>4149</v>
      </c>
      <c r="D1326" t="s">
        <v>11902</v>
      </c>
      <c r="E1326" s="1">
        <f t="shared" si="80"/>
        <v>41526</v>
      </c>
      <c r="F1326">
        <f t="shared" si="81"/>
        <v>2013</v>
      </c>
      <c r="G1326">
        <f t="shared" si="82"/>
        <v>9</v>
      </c>
      <c r="H1326">
        <f t="shared" si="83"/>
        <v>1</v>
      </c>
      <c r="I1326" s="1" t="s">
        <v>15625</v>
      </c>
      <c r="J1326" s="1" t="s">
        <v>15624</v>
      </c>
      <c r="K1326" s="42">
        <v>0.86</v>
      </c>
      <c r="L1326" s="42">
        <v>0.71</v>
      </c>
      <c r="M1326" s="1" t="s">
        <v>15615</v>
      </c>
    </row>
    <row r="1327" spans="1:13" x14ac:dyDescent="0.3">
      <c r="A1327">
        <v>1331</v>
      </c>
      <c r="B1327" t="s">
        <v>10724</v>
      </c>
      <c r="C1327" t="s">
        <v>4664</v>
      </c>
      <c r="D1327" t="s">
        <v>11902</v>
      </c>
      <c r="E1327" s="1">
        <f t="shared" si="80"/>
        <v>41526</v>
      </c>
      <c r="F1327">
        <f t="shared" si="81"/>
        <v>2013</v>
      </c>
      <c r="G1327">
        <f t="shared" si="82"/>
        <v>9</v>
      </c>
      <c r="H1327">
        <f t="shared" si="83"/>
        <v>1</v>
      </c>
      <c r="I1327" s="1" t="s">
        <v>15622</v>
      </c>
      <c r="J1327" s="1" t="s">
        <v>15623</v>
      </c>
      <c r="K1327" s="42">
        <v>1</v>
      </c>
      <c r="L1327" s="42">
        <v>1</v>
      </c>
      <c r="M1327" s="1" t="s">
        <v>15616</v>
      </c>
    </row>
    <row r="1328" spans="1:13" x14ac:dyDescent="0.3">
      <c r="A1328">
        <v>1332</v>
      </c>
      <c r="B1328" t="s">
        <v>8798</v>
      </c>
      <c r="C1328" t="s">
        <v>6550</v>
      </c>
      <c r="D1328" t="s">
        <v>11903</v>
      </c>
      <c r="E1328" s="1">
        <f t="shared" si="80"/>
        <v>41527</v>
      </c>
      <c r="F1328">
        <f t="shared" si="81"/>
        <v>2013</v>
      </c>
      <c r="G1328">
        <f t="shared" si="82"/>
        <v>9</v>
      </c>
      <c r="H1328">
        <f t="shared" si="83"/>
        <v>2</v>
      </c>
      <c r="I1328" s="1" t="s">
        <v>15622</v>
      </c>
      <c r="J1328" s="1" t="s">
        <v>15626</v>
      </c>
      <c r="K1328" s="42">
        <v>1</v>
      </c>
      <c r="L1328" s="42">
        <v>1</v>
      </c>
      <c r="M1328" s="1" t="s">
        <v>15616</v>
      </c>
    </row>
    <row r="1329" spans="1:13" x14ac:dyDescent="0.3">
      <c r="A1329">
        <v>1333</v>
      </c>
      <c r="B1329" t="s">
        <v>8369</v>
      </c>
      <c r="C1329" t="s">
        <v>6971</v>
      </c>
      <c r="D1329" t="s">
        <v>16576</v>
      </c>
      <c r="E1329" s="1">
        <f t="shared" si="80"/>
        <v>41528</v>
      </c>
      <c r="F1329">
        <f t="shared" si="81"/>
        <v>2013</v>
      </c>
      <c r="G1329">
        <f t="shared" si="82"/>
        <v>9</v>
      </c>
      <c r="H1329">
        <f t="shared" si="83"/>
        <v>3</v>
      </c>
      <c r="I1329" s="1" t="s">
        <v>15622</v>
      </c>
      <c r="J1329" s="1" t="s">
        <v>15623</v>
      </c>
      <c r="K1329" s="42">
        <v>0.5</v>
      </c>
      <c r="L1329" s="42">
        <v>0</v>
      </c>
      <c r="M1329" s="1" t="s">
        <v>15615</v>
      </c>
    </row>
    <row r="1330" spans="1:13" x14ac:dyDescent="0.3">
      <c r="A1330">
        <v>1334</v>
      </c>
      <c r="B1330" t="s">
        <v>7916</v>
      </c>
      <c r="C1330" t="s">
        <v>7414</v>
      </c>
      <c r="D1330" t="s">
        <v>16576</v>
      </c>
      <c r="E1330" s="1">
        <f t="shared" si="80"/>
        <v>41528</v>
      </c>
      <c r="F1330">
        <f t="shared" si="81"/>
        <v>2013</v>
      </c>
      <c r="G1330">
        <f t="shared" si="82"/>
        <v>9</v>
      </c>
      <c r="H1330">
        <f t="shared" si="83"/>
        <v>3</v>
      </c>
      <c r="I1330" s="1" t="s">
        <v>15622</v>
      </c>
      <c r="J1330" s="1" t="s">
        <v>15624</v>
      </c>
      <c r="K1330" s="42">
        <v>1</v>
      </c>
      <c r="L1330" s="42">
        <v>0.83</v>
      </c>
      <c r="M1330" s="1" t="s">
        <v>15615</v>
      </c>
    </row>
    <row r="1331" spans="1:13" x14ac:dyDescent="0.3">
      <c r="A1331">
        <v>1335</v>
      </c>
      <c r="B1331" t="s">
        <v>8170</v>
      </c>
      <c r="C1331" t="s">
        <v>7165</v>
      </c>
      <c r="D1331" t="s">
        <v>16577</v>
      </c>
      <c r="E1331" s="1">
        <f t="shared" si="80"/>
        <v>41529</v>
      </c>
      <c r="F1331">
        <f t="shared" si="81"/>
        <v>2013</v>
      </c>
      <c r="G1331">
        <f t="shared" si="82"/>
        <v>9</v>
      </c>
      <c r="H1331">
        <f t="shared" si="83"/>
        <v>4</v>
      </c>
      <c r="I1331" s="1" t="s">
        <v>15622</v>
      </c>
      <c r="J1331" s="1" t="s">
        <v>15626</v>
      </c>
      <c r="K1331" s="42">
        <v>0.96</v>
      </c>
      <c r="L1331" s="42">
        <v>0.98</v>
      </c>
      <c r="M1331" s="1" t="s">
        <v>15616</v>
      </c>
    </row>
    <row r="1332" spans="1:13" x14ac:dyDescent="0.3">
      <c r="A1332">
        <v>1336</v>
      </c>
      <c r="B1332" t="s">
        <v>9200</v>
      </c>
      <c r="C1332" t="s">
        <v>6154</v>
      </c>
      <c r="D1332" t="s">
        <v>16578</v>
      </c>
      <c r="E1332" s="1">
        <f t="shared" si="80"/>
        <v>41531</v>
      </c>
      <c r="F1332">
        <f t="shared" si="81"/>
        <v>2013</v>
      </c>
      <c r="G1332">
        <f t="shared" si="82"/>
        <v>9</v>
      </c>
      <c r="H1332">
        <f t="shared" si="83"/>
        <v>6</v>
      </c>
      <c r="I1332" s="1" t="s">
        <v>15622</v>
      </c>
      <c r="J1332" s="1" t="s">
        <v>15626</v>
      </c>
      <c r="K1332" s="42">
        <v>1</v>
      </c>
      <c r="L1332" s="42">
        <v>0.96</v>
      </c>
      <c r="M1332" s="1" t="s">
        <v>15615</v>
      </c>
    </row>
    <row r="1333" spans="1:13" x14ac:dyDescent="0.3">
      <c r="A1333">
        <v>1337</v>
      </c>
      <c r="B1333" t="s">
        <v>11657</v>
      </c>
      <c r="C1333" t="s">
        <v>3748</v>
      </c>
      <c r="D1333" t="s">
        <v>16578</v>
      </c>
      <c r="E1333" s="1">
        <f t="shared" si="80"/>
        <v>41531</v>
      </c>
      <c r="F1333">
        <f t="shared" si="81"/>
        <v>2013</v>
      </c>
      <c r="G1333">
        <f t="shared" si="82"/>
        <v>9</v>
      </c>
      <c r="H1333">
        <f t="shared" si="83"/>
        <v>6</v>
      </c>
      <c r="I1333" s="1" t="s">
        <v>15622</v>
      </c>
      <c r="J1333" s="1" t="s">
        <v>15626</v>
      </c>
      <c r="K1333" s="42">
        <v>0.92</v>
      </c>
      <c r="L1333" s="42">
        <v>1</v>
      </c>
      <c r="M1333" s="1" t="s">
        <v>15616</v>
      </c>
    </row>
    <row r="1334" spans="1:13" x14ac:dyDescent="0.3">
      <c r="A1334">
        <v>1338</v>
      </c>
      <c r="B1334" t="s">
        <v>8630</v>
      </c>
      <c r="C1334" t="s">
        <v>6718</v>
      </c>
      <c r="D1334" t="s">
        <v>16578</v>
      </c>
      <c r="E1334" s="1">
        <f t="shared" si="80"/>
        <v>41531</v>
      </c>
      <c r="F1334">
        <f t="shared" si="81"/>
        <v>2013</v>
      </c>
      <c r="G1334">
        <f t="shared" si="82"/>
        <v>9</v>
      </c>
      <c r="H1334">
        <f t="shared" si="83"/>
        <v>6</v>
      </c>
      <c r="I1334" s="1" t="s">
        <v>15622</v>
      </c>
      <c r="J1334" s="1" t="s">
        <v>15628</v>
      </c>
      <c r="K1334" s="42">
        <v>0</v>
      </c>
      <c r="L1334" s="42">
        <v>1</v>
      </c>
      <c r="M1334" s="1" t="s">
        <v>15615</v>
      </c>
    </row>
    <row r="1335" spans="1:13" x14ac:dyDescent="0.3">
      <c r="A1335">
        <v>1339</v>
      </c>
      <c r="B1335" t="s">
        <v>10905</v>
      </c>
      <c r="C1335" t="s">
        <v>4489</v>
      </c>
      <c r="D1335" t="s">
        <v>16579</v>
      </c>
      <c r="E1335" s="1">
        <f t="shared" si="80"/>
        <v>41532</v>
      </c>
      <c r="F1335">
        <f t="shared" si="81"/>
        <v>2013</v>
      </c>
      <c r="G1335">
        <f t="shared" si="82"/>
        <v>9</v>
      </c>
      <c r="H1335">
        <f t="shared" si="83"/>
        <v>7</v>
      </c>
      <c r="I1335" s="1" t="s">
        <v>15625</v>
      </c>
      <c r="J1335" s="1" t="s">
        <v>15626</v>
      </c>
      <c r="K1335" s="42">
        <v>1</v>
      </c>
      <c r="L1335" s="42">
        <v>0.96</v>
      </c>
      <c r="M1335" s="1" t="s">
        <v>15616</v>
      </c>
    </row>
    <row r="1336" spans="1:13" x14ac:dyDescent="0.3">
      <c r="A1336">
        <v>1340</v>
      </c>
      <c r="B1336" t="s">
        <v>9479</v>
      </c>
      <c r="C1336" t="s">
        <v>5880</v>
      </c>
      <c r="D1336" t="s">
        <v>16580</v>
      </c>
      <c r="E1336" s="1">
        <f t="shared" si="80"/>
        <v>41533</v>
      </c>
      <c r="F1336">
        <f t="shared" si="81"/>
        <v>2013</v>
      </c>
      <c r="G1336">
        <f t="shared" si="82"/>
        <v>9</v>
      </c>
      <c r="H1336">
        <f t="shared" si="83"/>
        <v>1</v>
      </c>
      <c r="I1336" s="1" t="s">
        <v>15622</v>
      </c>
      <c r="J1336" s="1" t="s">
        <v>15628</v>
      </c>
      <c r="K1336" s="42">
        <v>0</v>
      </c>
      <c r="L1336" s="42">
        <v>0.9</v>
      </c>
      <c r="M1336" s="1" t="s">
        <v>15615</v>
      </c>
    </row>
    <row r="1337" spans="1:13" x14ac:dyDescent="0.3">
      <c r="A1337">
        <v>1341</v>
      </c>
      <c r="B1337" t="s">
        <v>9829</v>
      </c>
      <c r="C1337" t="s">
        <v>5540</v>
      </c>
      <c r="D1337" t="s">
        <v>16580</v>
      </c>
      <c r="E1337" s="1">
        <f t="shared" si="80"/>
        <v>41533</v>
      </c>
      <c r="F1337">
        <f t="shared" si="81"/>
        <v>2013</v>
      </c>
      <c r="G1337">
        <f t="shared" si="82"/>
        <v>9</v>
      </c>
      <c r="H1337">
        <f t="shared" si="83"/>
        <v>1</v>
      </c>
      <c r="I1337" s="1" t="s">
        <v>15622</v>
      </c>
      <c r="J1337" s="1" t="s">
        <v>15623</v>
      </c>
      <c r="K1337" s="42">
        <v>0.67</v>
      </c>
      <c r="L1337" s="42">
        <v>0.5</v>
      </c>
      <c r="M1337" s="1" t="s">
        <v>15616</v>
      </c>
    </row>
    <row r="1338" spans="1:13" x14ac:dyDescent="0.3">
      <c r="A1338">
        <v>1342</v>
      </c>
      <c r="B1338" t="s">
        <v>8093</v>
      </c>
      <c r="C1338" t="s">
        <v>3537</v>
      </c>
      <c r="D1338" t="s">
        <v>16580</v>
      </c>
      <c r="E1338" s="1">
        <f t="shared" si="80"/>
        <v>41533</v>
      </c>
      <c r="F1338">
        <f t="shared" si="81"/>
        <v>2013</v>
      </c>
      <c r="G1338">
        <f t="shared" si="82"/>
        <v>9</v>
      </c>
      <c r="H1338">
        <f t="shared" si="83"/>
        <v>1</v>
      </c>
      <c r="I1338" s="1" t="s">
        <v>15622</v>
      </c>
      <c r="J1338" s="1" t="s">
        <v>15623</v>
      </c>
      <c r="K1338" s="42">
        <v>1</v>
      </c>
      <c r="L1338" s="42">
        <v>1</v>
      </c>
      <c r="M1338" s="1" t="s">
        <v>15615</v>
      </c>
    </row>
    <row r="1339" spans="1:13" x14ac:dyDescent="0.3">
      <c r="A1339">
        <v>1343</v>
      </c>
      <c r="B1339" t="s">
        <v>11679</v>
      </c>
      <c r="C1339" t="s">
        <v>3727</v>
      </c>
      <c r="D1339" t="s">
        <v>16580</v>
      </c>
      <c r="E1339" s="1">
        <f t="shared" si="80"/>
        <v>41533</v>
      </c>
      <c r="F1339">
        <f t="shared" si="81"/>
        <v>2013</v>
      </c>
      <c r="G1339">
        <f t="shared" si="82"/>
        <v>9</v>
      </c>
      <c r="H1339">
        <f t="shared" si="83"/>
        <v>1</v>
      </c>
      <c r="I1339" s="1" t="s">
        <v>15622</v>
      </c>
      <c r="J1339" s="1" t="s">
        <v>15626</v>
      </c>
      <c r="K1339" s="42">
        <v>1</v>
      </c>
      <c r="L1339" s="42">
        <v>0.96</v>
      </c>
      <c r="M1339" s="1" t="s">
        <v>15616</v>
      </c>
    </row>
    <row r="1340" spans="1:13" x14ac:dyDescent="0.3">
      <c r="A1340">
        <v>1344</v>
      </c>
      <c r="B1340" t="s">
        <v>8885</v>
      </c>
      <c r="C1340" t="s">
        <v>6466</v>
      </c>
      <c r="D1340" t="s">
        <v>11904</v>
      </c>
      <c r="E1340" s="1">
        <f t="shared" si="80"/>
        <v>41534</v>
      </c>
      <c r="F1340">
        <f t="shared" si="81"/>
        <v>2013</v>
      </c>
      <c r="G1340">
        <f t="shared" si="82"/>
        <v>9</v>
      </c>
      <c r="H1340">
        <f t="shared" si="83"/>
        <v>2</v>
      </c>
      <c r="I1340" s="1" t="s">
        <v>15622</v>
      </c>
      <c r="J1340" s="1" t="s">
        <v>15623</v>
      </c>
      <c r="K1340" s="42">
        <v>1</v>
      </c>
      <c r="L1340" s="42">
        <v>0.68</v>
      </c>
      <c r="M1340" s="1" t="s">
        <v>15616</v>
      </c>
    </row>
    <row r="1341" spans="1:13" x14ac:dyDescent="0.3">
      <c r="A1341">
        <v>1345</v>
      </c>
      <c r="B1341" t="s">
        <v>11265</v>
      </c>
      <c r="C1341" t="s">
        <v>4136</v>
      </c>
      <c r="D1341" t="s">
        <v>11904</v>
      </c>
      <c r="E1341" s="1">
        <f t="shared" si="80"/>
        <v>41534</v>
      </c>
      <c r="F1341">
        <f t="shared" si="81"/>
        <v>2013</v>
      </c>
      <c r="G1341">
        <f t="shared" si="82"/>
        <v>9</v>
      </c>
      <c r="H1341">
        <f t="shared" si="83"/>
        <v>2</v>
      </c>
      <c r="I1341" s="1" t="s">
        <v>15622</v>
      </c>
      <c r="J1341" s="1" t="s">
        <v>15626</v>
      </c>
      <c r="K1341" s="42">
        <v>1</v>
      </c>
      <c r="L1341" s="42">
        <v>0.98</v>
      </c>
      <c r="M1341" s="1" t="s">
        <v>15616</v>
      </c>
    </row>
    <row r="1342" spans="1:13" x14ac:dyDescent="0.3">
      <c r="A1342">
        <v>1346</v>
      </c>
      <c r="B1342" t="s">
        <v>7853</v>
      </c>
      <c r="C1342" t="s">
        <v>3507</v>
      </c>
      <c r="D1342" t="s">
        <v>16581</v>
      </c>
      <c r="E1342" s="1">
        <f t="shared" si="80"/>
        <v>41535</v>
      </c>
      <c r="F1342">
        <f t="shared" si="81"/>
        <v>2013</v>
      </c>
      <c r="G1342">
        <f t="shared" si="82"/>
        <v>9</v>
      </c>
      <c r="H1342">
        <f t="shared" si="83"/>
        <v>3</v>
      </c>
      <c r="I1342" s="1" t="s">
        <v>15622</v>
      </c>
      <c r="J1342" s="1" t="s">
        <v>15626</v>
      </c>
      <c r="K1342" s="42">
        <v>1</v>
      </c>
      <c r="L1342" s="42">
        <v>1</v>
      </c>
      <c r="M1342" s="1" t="s">
        <v>15616</v>
      </c>
    </row>
    <row r="1343" spans="1:13" x14ac:dyDescent="0.3">
      <c r="A1343">
        <v>1347</v>
      </c>
      <c r="B1343" t="s">
        <v>9619</v>
      </c>
      <c r="C1343" t="s">
        <v>5744</v>
      </c>
      <c r="D1343" t="s">
        <v>16582</v>
      </c>
      <c r="E1343" s="1">
        <f t="shared" si="80"/>
        <v>41537</v>
      </c>
      <c r="F1343">
        <f t="shared" si="81"/>
        <v>2013</v>
      </c>
      <c r="G1343">
        <f t="shared" si="82"/>
        <v>9</v>
      </c>
      <c r="H1343">
        <f t="shared" si="83"/>
        <v>5</v>
      </c>
      <c r="I1343" s="1" t="s">
        <v>15622</v>
      </c>
      <c r="J1343" s="1" t="s">
        <v>15623</v>
      </c>
      <c r="K1343" s="42">
        <v>1</v>
      </c>
      <c r="L1343" s="42">
        <v>1</v>
      </c>
      <c r="M1343" s="1" t="s">
        <v>15615</v>
      </c>
    </row>
    <row r="1344" spans="1:13" x14ac:dyDescent="0.3">
      <c r="A1344">
        <v>1348</v>
      </c>
      <c r="B1344" t="s">
        <v>10099</v>
      </c>
      <c r="C1344" t="s">
        <v>5276</v>
      </c>
      <c r="D1344" t="s">
        <v>16582</v>
      </c>
      <c r="E1344" s="1">
        <f t="shared" si="80"/>
        <v>41537</v>
      </c>
      <c r="F1344">
        <f t="shared" si="81"/>
        <v>2013</v>
      </c>
      <c r="G1344">
        <f t="shared" si="82"/>
        <v>9</v>
      </c>
      <c r="H1344">
        <f t="shared" si="83"/>
        <v>5</v>
      </c>
      <c r="I1344" s="1" t="s">
        <v>15622</v>
      </c>
      <c r="J1344" s="1" t="s">
        <v>15626</v>
      </c>
      <c r="K1344" s="42">
        <v>1</v>
      </c>
      <c r="L1344" s="42">
        <v>0.91</v>
      </c>
      <c r="M1344" s="1" t="s">
        <v>15616</v>
      </c>
    </row>
    <row r="1345" spans="1:13" x14ac:dyDescent="0.3">
      <c r="A1345">
        <v>1349</v>
      </c>
      <c r="B1345" t="s">
        <v>8258</v>
      </c>
      <c r="C1345" t="s">
        <v>7077</v>
      </c>
      <c r="D1345" t="s">
        <v>16583</v>
      </c>
      <c r="E1345" s="1">
        <f t="shared" si="80"/>
        <v>41539</v>
      </c>
      <c r="F1345">
        <f t="shared" si="81"/>
        <v>2013</v>
      </c>
      <c r="G1345">
        <f t="shared" si="82"/>
        <v>9</v>
      </c>
      <c r="H1345">
        <f t="shared" si="83"/>
        <v>7</v>
      </c>
      <c r="I1345" s="1" t="s">
        <v>15622</v>
      </c>
      <c r="J1345" s="1" t="s">
        <v>15626</v>
      </c>
      <c r="K1345" s="42">
        <v>1</v>
      </c>
      <c r="L1345" s="42">
        <v>0.98</v>
      </c>
      <c r="M1345" s="1" t="s">
        <v>15615</v>
      </c>
    </row>
    <row r="1346" spans="1:13" x14ac:dyDescent="0.3">
      <c r="A1346">
        <v>1350</v>
      </c>
      <c r="B1346" t="s">
        <v>8413</v>
      </c>
      <c r="C1346" t="s">
        <v>6929</v>
      </c>
      <c r="D1346" t="s">
        <v>16583</v>
      </c>
      <c r="E1346" s="1">
        <f t="shared" si="80"/>
        <v>41539</v>
      </c>
      <c r="F1346">
        <f t="shared" si="81"/>
        <v>2013</v>
      </c>
      <c r="G1346">
        <f t="shared" si="82"/>
        <v>9</v>
      </c>
      <c r="H1346">
        <f t="shared" si="83"/>
        <v>7</v>
      </c>
      <c r="I1346" s="1" t="s">
        <v>15622</v>
      </c>
      <c r="J1346" s="1" t="s">
        <v>15626</v>
      </c>
      <c r="K1346" s="42">
        <v>1</v>
      </c>
      <c r="L1346" s="42">
        <v>0.98</v>
      </c>
      <c r="M1346" s="1" t="s">
        <v>15615</v>
      </c>
    </row>
    <row r="1347" spans="1:13" x14ac:dyDescent="0.3">
      <c r="A1347">
        <v>1351</v>
      </c>
      <c r="B1347" t="s">
        <v>10731</v>
      </c>
      <c r="C1347" t="s">
        <v>4658</v>
      </c>
      <c r="D1347" t="s">
        <v>16584</v>
      </c>
      <c r="E1347" s="1">
        <f t="shared" ref="E1347:E1410" si="84">DATE(LEFT(D1347,4),MID(D1347,5,2),RIGHT(D1347,2))</f>
        <v>41540</v>
      </c>
      <c r="F1347">
        <f t="shared" ref="F1347:F1410" si="85">YEAR(E1347)</f>
        <v>2013</v>
      </c>
      <c r="G1347">
        <f t="shared" ref="G1347:G1410" si="86">MONTH(E1347)</f>
        <v>9</v>
      </c>
      <c r="H1347">
        <f t="shared" ref="H1347:H1410" si="87">WEEKDAY(E1347,2)</f>
        <v>1</v>
      </c>
      <c r="I1347" s="1" t="s">
        <v>15622</v>
      </c>
      <c r="J1347" s="1" t="s">
        <v>15626</v>
      </c>
      <c r="K1347" s="42">
        <v>1</v>
      </c>
      <c r="L1347" s="42">
        <v>0.99</v>
      </c>
      <c r="M1347" s="1" t="s">
        <v>15615</v>
      </c>
    </row>
    <row r="1348" spans="1:13" x14ac:dyDescent="0.3">
      <c r="A1348">
        <v>1352</v>
      </c>
      <c r="B1348" t="s">
        <v>8165</v>
      </c>
      <c r="C1348" t="s">
        <v>7170</v>
      </c>
      <c r="D1348" t="s">
        <v>16584</v>
      </c>
      <c r="E1348" s="1">
        <f t="shared" si="84"/>
        <v>41540</v>
      </c>
      <c r="F1348">
        <f t="shared" si="85"/>
        <v>2013</v>
      </c>
      <c r="G1348">
        <f t="shared" si="86"/>
        <v>9</v>
      </c>
      <c r="H1348">
        <f t="shared" si="87"/>
        <v>1</v>
      </c>
      <c r="I1348" s="1" t="s">
        <v>15622</v>
      </c>
      <c r="J1348" s="1" t="s">
        <v>15626</v>
      </c>
      <c r="K1348" s="42">
        <v>1</v>
      </c>
      <c r="L1348" s="42">
        <v>1</v>
      </c>
      <c r="M1348" s="1" t="s">
        <v>15616</v>
      </c>
    </row>
    <row r="1349" spans="1:13" x14ac:dyDescent="0.3">
      <c r="A1349">
        <v>1353</v>
      </c>
      <c r="B1349" t="s">
        <v>7937</v>
      </c>
      <c r="C1349" t="s">
        <v>7393</v>
      </c>
      <c r="D1349" t="s">
        <v>16585</v>
      </c>
      <c r="E1349" s="1">
        <f t="shared" si="84"/>
        <v>41541</v>
      </c>
      <c r="F1349">
        <f t="shared" si="85"/>
        <v>2013</v>
      </c>
      <c r="G1349">
        <f t="shared" si="86"/>
        <v>9</v>
      </c>
      <c r="H1349">
        <f t="shared" si="87"/>
        <v>2</v>
      </c>
      <c r="I1349" s="1" t="s">
        <v>15622</v>
      </c>
      <c r="J1349" s="1" t="s">
        <v>15623</v>
      </c>
      <c r="K1349" s="42">
        <v>1</v>
      </c>
      <c r="L1349" s="42">
        <v>0.89</v>
      </c>
      <c r="M1349" s="1" t="s">
        <v>15616</v>
      </c>
    </row>
    <row r="1350" spans="1:13" x14ac:dyDescent="0.3">
      <c r="A1350">
        <v>1354</v>
      </c>
      <c r="B1350" t="s">
        <v>9436</v>
      </c>
      <c r="C1350" t="s">
        <v>5923</v>
      </c>
      <c r="D1350" t="s">
        <v>16585</v>
      </c>
      <c r="E1350" s="1">
        <f t="shared" si="84"/>
        <v>41541</v>
      </c>
      <c r="F1350">
        <f t="shared" si="85"/>
        <v>2013</v>
      </c>
      <c r="G1350">
        <f t="shared" si="86"/>
        <v>9</v>
      </c>
      <c r="H1350">
        <f t="shared" si="87"/>
        <v>2</v>
      </c>
      <c r="I1350" s="1" t="s">
        <v>15622</v>
      </c>
      <c r="J1350" s="1" t="s">
        <v>15626</v>
      </c>
      <c r="K1350" s="42">
        <v>1</v>
      </c>
      <c r="L1350" s="42">
        <v>0.5</v>
      </c>
      <c r="M1350" s="1" t="s">
        <v>15616</v>
      </c>
    </row>
    <row r="1351" spans="1:13" x14ac:dyDescent="0.3">
      <c r="A1351">
        <v>1355</v>
      </c>
      <c r="B1351" t="s">
        <v>8323</v>
      </c>
      <c r="C1351" t="s">
        <v>7014</v>
      </c>
      <c r="D1351" t="s">
        <v>16585</v>
      </c>
      <c r="E1351" s="1">
        <f t="shared" si="84"/>
        <v>41541</v>
      </c>
      <c r="F1351">
        <f t="shared" si="85"/>
        <v>2013</v>
      </c>
      <c r="G1351">
        <f t="shared" si="86"/>
        <v>9</v>
      </c>
      <c r="H1351">
        <f t="shared" si="87"/>
        <v>2</v>
      </c>
      <c r="I1351" s="1" t="s">
        <v>15625</v>
      </c>
      <c r="J1351" s="1" t="s">
        <v>15624</v>
      </c>
      <c r="K1351" s="42">
        <v>1</v>
      </c>
      <c r="L1351" s="42">
        <v>0.83</v>
      </c>
      <c r="M1351" s="1" t="s">
        <v>15616</v>
      </c>
    </row>
    <row r="1352" spans="1:13" x14ac:dyDescent="0.3">
      <c r="A1352">
        <v>1356</v>
      </c>
      <c r="B1352" t="s">
        <v>11817</v>
      </c>
      <c r="C1352" t="s">
        <v>3595</v>
      </c>
      <c r="D1352" t="s">
        <v>16586</v>
      </c>
      <c r="E1352" s="1">
        <f t="shared" si="84"/>
        <v>41542</v>
      </c>
      <c r="F1352">
        <f t="shared" si="85"/>
        <v>2013</v>
      </c>
      <c r="G1352">
        <f t="shared" si="86"/>
        <v>9</v>
      </c>
      <c r="H1352">
        <f t="shared" si="87"/>
        <v>3</v>
      </c>
      <c r="I1352" s="1" t="s">
        <v>15622</v>
      </c>
      <c r="J1352" s="1" t="s">
        <v>15626</v>
      </c>
      <c r="K1352" s="42">
        <v>1</v>
      </c>
      <c r="L1352" s="42">
        <v>0.54</v>
      </c>
      <c r="M1352" s="1" t="s">
        <v>15616</v>
      </c>
    </row>
    <row r="1353" spans="1:13" x14ac:dyDescent="0.3">
      <c r="A1353">
        <v>1357</v>
      </c>
      <c r="B1353" t="s">
        <v>10739</v>
      </c>
      <c r="C1353" t="s">
        <v>4650</v>
      </c>
      <c r="D1353" t="s">
        <v>16586</v>
      </c>
      <c r="E1353" s="1">
        <f t="shared" si="84"/>
        <v>41542</v>
      </c>
      <c r="F1353">
        <f t="shared" si="85"/>
        <v>2013</v>
      </c>
      <c r="G1353">
        <f t="shared" si="86"/>
        <v>9</v>
      </c>
      <c r="H1353">
        <f t="shared" si="87"/>
        <v>3</v>
      </c>
      <c r="I1353" s="1" t="s">
        <v>15622</v>
      </c>
      <c r="J1353" s="1" t="s">
        <v>15624</v>
      </c>
      <c r="K1353" s="42">
        <v>1</v>
      </c>
      <c r="L1353" s="42">
        <v>0.42</v>
      </c>
      <c r="M1353" s="1" t="s">
        <v>15615</v>
      </c>
    </row>
    <row r="1354" spans="1:13" x14ac:dyDescent="0.3">
      <c r="A1354">
        <v>1358</v>
      </c>
      <c r="B1354" t="s">
        <v>11069</v>
      </c>
      <c r="C1354" t="s">
        <v>4328</v>
      </c>
      <c r="D1354" t="s">
        <v>16587</v>
      </c>
      <c r="E1354" s="1">
        <f t="shared" si="84"/>
        <v>41544</v>
      </c>
      <c r="F1354">
        <f t="shared" si="85"/>
        <v>2013</v>
      </c>
      <c r="G1354">
        <f t="shared" si="86"/>
        <v>9</v>
      </c>
      <c r="H1354">
        <f t="shared" si="87"/>
        <v>5</v>
      </c>
      <c r="I1354" s="1" t="s">
        <v>15622</v>
      </c>
      <c r="J1354" s="1" t="s">
        <v>15623</v>
      </c>
      <c r="K1354" s="42">
        <v>1</v>
      </c>
      <c r="L1354" s="42">
        <v>0.69</v>
      </c>
      <c r="M1354" s="1" t="s">
        <v>15615</v>
      </c>
    </row>
    <row r="1355" spans="1:13" x14ac:dyDescent="0.3">
      <c r="A1355">
        <v>1359</v>
      </c>
      <c r="B1355" t="s">
        <v>10912</v>
      </c>
      <c r="C1355" t="s">
        <v>4482</v>
      </c>
      <c r="D1355" t="s">
        <v>16588</v>
      </c>
      <c r="E1355" s="1">
        <f t="shared" si="84"/>
        <v>41546</v>
      </c>
      <c r="F1355">
        <f t="shared" si="85"/>
        <v>2013</v>
      </c>
      <c r="G1355">
        <f t="shared" si="86"/>
        <v>9</v>
      </c>
      <c r="H1355">
        <f t="shared" si="87"/>
        <v>7</v>
      </c>
      <c r="I1355" s="1" t="s">
        <v>15622</v>
      </c>
      <c r="J1355" s="1" t="s">
        <v>15626</v>
      </c>
      <c r="K1355" s="42">
        <v>1</v>
      </c>
      <c r="L1355" s="42">
        <v>0.98</v>
      </c>
      <c r="M1355" s="1" t="s">
        <v>15616</v>
      </c>
    </row>
    <row r="1356" spans="1:13" x14ac:dyDescent="0.3">
      <c r="A1356">
        <v>1360</v>
      </c>
      <c r="B1356" t="s">
        <v>9882</v>
      </c>
      <c r="C1356" t="s">
        <v>5489</v>
      </c>
      <c r="D1356" t="s">
        <v>16588</v>
      </c>
      <c r="E1356" s="1">
        <f t="shared" si="84"/>
        <v>41546</v>
      </c>
      <c r="F1356">
        <f t="shared" si="85"/>
        <v>2013</v>
      </c>
      <c r="G1356">
        <f t="shared" si="86"/>
        <v>9</v>
      </c>
      <c r="H1356">
        <f t="shared" si="87"/>
        <v>7</v>
      </c>
      <c r="I1356" s="1" t="s">
        <v>15622</v>
      </c>
      <c r="J1356" s="1" t="s">
        <v>15626</v>
      </c>
      <c r="K1356" s="42">
        <v>1</v>
      </c>
      <c r="L1356" s="42">
        <v>0.69</v>
      </c>
      <c r="M1356" s="1" t="s">
        <v>15615</v>
      </c>
    </row>
    <row r="1357" spans="1:13" x14ac:dyDescent="0.3">
      <c r="A1357">
        <v>1361</v>
      </c>
      <c r="B1357" t="s">
        <v>11744</v>
      </c>
      <c r="C1357" t="s">
        <v>3664</v>
      </c>
      <c r="D1357" t="s">
        <v>16589</v>
      </c>
      <c r="E1357" s="1">
        <f t="shared" si="84"/>
        <v>41548</v>
      </c>
      <c r="F1357">
        <f t="shared" si="85"/>
        <v>2013</v>
      </c>
      <c r="G1357">
        <f t="shared" si="86"/>
        <v>10</v>
      </c>
      <c r="H1357">
        <f t="shared" si="87"/>
        <v>2</v>
      </c>
      <c r="I1357" s="1" t="s">
        <v>15622</v>
      </c>
      <c r="J1357" s="1" t="s">
        <v>15624</v>
      </c>
      <c r="K1357" s="42">
        <v>1</v>
      </c>
      <c r="L1357" s="42">
        <v>0.67</v>
      </c>
      <c r="M1357" s="1" t="s">
        <v>15615</v>
      </c>
    </row>
    <row r="1358" spans="1:13" x14ac:dyDescent="0.3">
      <c r="A1358">
        <v>1362</v>
      </c>
      <c r="B1358" t="s">
        <v>9398</v>
      </c>
      <c r="C1358" t="s">
        <v>5959</v>
      </c>
      <c r="D1358" t="s">
        <v>16589</v>
      </c>
      <c r="E1358" s="1">
        <f t="shared" si="84"/>
        <v>41548</v>
      </c>
      <c r="F1358">
        <f t="shared" si="85"/>
        <v>2013</v>
      </c>
      <c r="G1358">
        <f t="shared" si="86"/>
        <v>10</v>
      </c>
      <c r="H1358">
        <f t="shared" si="87"/>
        <v>2</v>
      </c>
      <c r="I1358" s="1" t="s">
        <v>15622</v>
      </c>
      <c r="J1358" s="1" t="s">
        <v>15628</v>
      </c>
      <c r="K1358" s="42">
        <v>0</v>
      </c>
      <c r="L1358" s="42">
        <v>0</v>
      </c>
      <c r="M1358" s="1" t="s">
        <v>15615</v>
      </c>
    </row>
    <row r="1359" spans="1:13" x14ac:dyDescent="0.3">
      <c r="A1359">
        <v>1363</v>
      </c>
      <c r="B1359" t="s">
        <v>10121</v>
      </c>
      <c r="C1359" t="s">
        <v>5256</v>
      </c>
      <c r="D1359" t="s">
        <v>16589</v>
      </c>
      <c r="E1359" s="1">
        <f t="shared" si="84"/>
        <v>41548</v>
      </c>
      <c r="F1359">
        <f t="shared" si="85"/>
        <v>2013</v>
      </c>
      <c r="G1359">
        <f t="shared" si="86"/>
        <v>10</v>
      </c>
      <c r="H1359">
        <f t="shared" si="87"/>
        <v>2</v>
      </c>
      <c r="I1359" s="1" t="s">
        <v>15625</v>
      </c>
      <c r="J1359" s="1" t="s">
        <v>15626</v>
      </c>
      <c r="K1359" s="42">
        <v>1</v>
      </c>
      <c r="L1359" s="42">
        <v>0.8</v>
      </c>
      <c r="M1359" s="1" t="s">
        <v>15615</v>
      </c>
    </row>
    <row r="1360" spans="1:13" x14ac:dyDescent="0.3">
      <c r="A1360">
        <v>1364</v>
      </c>
      <c r="B1360" t="s">
        <v>11795</v>
      </c>
      <c r="C1360" t="s">
        <v>3616</v>
      </c>
      <c r="D1360" t="s">
        <v>16589</v>
      </c>
      <c r="E1360" s="1">
        <f t="shared" si="84"/>
        <v>41548</v>
      </c>
      <c r="F1360">
        <f t="shared" si="85"/>
        <v>2013</v>
      </c>
      <c r="G1360">
        <f t="shared" si="86"/>
        <v>10</v>
      </c>
      <c r="H1360">
        <f t="shared" si="87"/>
        <v>2</v>
      </c>
      <c r="I1360" s="1" t="s">
        <v>15622</v>
      </c>
      <c r="J1360" s="1" t="s">
        <v>15626</v>
      </c>
      <c r="K1360" s="42">
        <v>1</v>
      </c>
      <c r="L1360" s="42">
        <v>0.47</v>
      </c>
      <c r="M1360" s="1" t="s">
        <v>15616</v>
      </c>
    </row>
    <row r="1361" spans="1:13" x14ac:dyDescent="0.3">
      <c r="A1361">
        <v>1365</v>
      </c>
      <c r="B1361" t="s">
        <v>7994</v>
      </c>
      <c r="C1361" t="s">
        <v>7337</v>
      </c>
      <c r="D1361" t="s">
        <v>11905</v>
      </c>
      <c r="E1361" s="1">
        <f t="shared" si="84"/>
        <v>41549</v>
      </c>
      <c r="F1361">
        <f t="shared" si="85"/>
        <v>2013</v>
      </c>
      <c r="G1361">
        <f t="shared" si="86"/>
        <v>10</v>
      </c>
      <c r="H1361">
        <f t="shared" si="87"/>
        <v>3</v>
      </c>
      <c r="I1361" s="1" t="s">
        <v>15622</v>
      </c>
      <c r="J1361" s="1" t="s">
        <v>15626</v>
      </c>
      <c r="K1361" s="42">
        <v>1</v>
      </c>
      <c r="L1361" s="42">
        <v>1</v>
      </c>
      <c r="M1361" s="1" t="s">
        <v>15616</v>
      </c>
    </row>
    <row r="1362" spans="1:13" x14ac:dyDescent="0.3">
      <c r="A1362">
        <v>1366</v>
      </c>
      <c r="B1362" t="s">
        <v>10297</v>
      </c>
      <c r="C1362" t="s">
        <v>5082</v>
      </c>
      <c r="D1362" t="s">
        <v>11905</v>
      </c>
      <c r="E1362" s="1">
        <f t="shared" si="84"/>
        <v>41549</v>
      </c>
      <c r="F1362">
        <f t="shared" si="85"/>
        <v>2013</v>
      </c>
      <c r="G1362">
        <f t="shared" si="86"/>
        <v>10</v>
      </c>
      <c r="H1362">
        <f t="shared" si="87"/>
        <v>3</v>
      </c>
      <c r="I1362" s="1" t="s">
        <v>15622</v>
      </c>
      <c r="J1362" s="1" t="s">
        <v>15628</v>
      </c>
      <c r="K1362" s="42">
        <v>0.22</v>
      </c>
      <c r="L1362" s="42">
        <v>0.21</v>
      </c>
      <c r="M1362" s="1" t="s">
        <v>15615</v>
      </c>
    </row>
    <row r="1363" spans="1:13" x14ac:dyDescent="0.3">
      <c r="A1363">
        <v>1367</v>
      </c>
      <c r="B1363" t="s">
        <v>11123</v>
      </c>
      <c r="C1363" t="s">
        <v>4277</v>
      </c>
      <c r="D1363" t="s">
        <v>11905</v>
      </c>
      <c r="E1363" s="1">
        <f t="shared" si="84"/>
        <v>41549</v>
      </c>
      <c r="F1363">
        <f t="shared" si="85"/>
        <v>2013</v>
      </c>
      <c r="G1363">
        <f t="shared" si="86"/>
        <v>10</v>
      </c>
      <c r="H1363">
        <f t="shared" si="87"/>
        <v>3</v>
      </c>
      <c r="I1363" s="1" t="s">
        <v>15622</v>
      </c>
      <c r="J1363" s="1" t="s">
        <v>15626</v>
      </c>
      <c r="K1363" s="42">
        <v>1</v>
      </c>
      <c r="L1363" s="42">
        <v>1</v>
      </c>
      <c r="M1363" s="1" t="s">
        <v>15616</v>
      </c>
    </row>
    <row r="1364" spans="1:13" x14ac:dyDescent="0.3">
      <c r="A1364">
        <v>1368</v>
      </c>
      <c r="B1364" t="s">
        <v>10658</v>
      </c>
      <c r="C1364" t="s">
        <v>4728</v>
      </c>
      <c r="D1364" t="s">
        <v>16590</v>
      </c>
      <c r="E1364" s="1">
        <f t="shared" si="84"/>
        <v>41550</v>
      </c>
      <c r="F1364">
        <f t="shared" si="85"/>
        <v>2013</v>
      </c>
      <c r="G1364">
        <f t="shared" si="86"/>
        <v>10</v>
      </c>
      <c r="H1364">
        <f t="shared" si="87"/>
        <v>4</v>
      </c>
      <c r="I1364" s="1" t="s">
        <v>15622</v>
      </c>
      <c r="J1364" s="1" t="s">
        <v>15624</v>
      </c>
      <c r="K1364" s="42">
        <v>1</v>
      </c>
      <c r="L1364" s="42">
        <v>0.9</v>
      </c>
      <c r="M1364" s="1" t="s">
        <v>15615</v>
      </c>
    </row>
    <row r="1365" spans="1:13" x14ac:dyDescent="0.3">
      <c r="A1365">
        <v>1369</v>
      </c>
      <c r="B1365" t="s">
        <v>9019</v>
      </c>
      <c r="C1365" t="s">
        <v>6335</v>
      </c>
      <c r="D1365" t="s">
        <v>16590</v>
      </c>
      <c r="E1365" s="1">
        <f t="shared" si="84"/>
        <v>41550</v>
      </c>
      <c r="F1365">
        <f t="shared" si="85"/>
        <v>2013</v>
      </c>
      <c r="G1365">
        <f t="shared" si="86"/>
        <v>10</v>
      </c>
      <c r="H1365">
        <f t="shared" si="87"/>
        <v>4</v>
      </c>
      <c r="I1365" s="1" t="s">
        <v>15622</v>
      </c>
      <c r="J1365" s="1" t="s">
        <v>15624</v>
      </c>
      <c r="K1365" s="42">
        <v>1</v>
      </c>
      <c r="L1365" s="42">
        <v>0.96</v>
      </c>
      <c r="M1365" s="1" t="s">
        <v>15616</v>
      </c>
    </row>
    <row r="1366" spans="1:13" x14ac:dyDescent="0.3">
      <c r="A1366">
        <v>1370</v>
      </c>
      <c r="B1366" t="s">
        <v>10988</v>
      </c>
      <c r="C1366" t="s">
        <v>4409</v>
      </c>
      <c r="D1366" t="s">
        <v>16590</v>
      </c>
      <c r="E1366" s="1">
        <f t="shared" si="84"/>
        <v>41550</v>
      </c>
      <c r="F1366">
        <f t="shared" si="85"/>
        <v>2013</v>
      </c>
      <c r="G1366">
        <f t="shared" si="86"/>
        <v>10</v>
      </c>
      <c r="H1366">
        <f t="shared" si="87"/>
        <v>4</v>
      </c>
      <c r="I1366" s="1" t="s">
        <v>15622</v>
      </c>
      <c r="J1366" s="1" t="s">
        <v>15624</v>
      </c>
      <c r="K1366" s="42">
        <v>1</v>
      </c>
      <c r="L1366" s="42">
        <v>0.88</v>
      </c>
      <c r="M1366" s="1" t="s">
        <v>15615</v>
      </c>
    </row>
    <row r="1367" spans="1:13" x14ac:dyDescent="0.3">
      <c r="A1367">
        <v>1371</v>
      </c>
      <c r="B1367" t="s">
        <v>10909</v>
      </c>
      <c r="C1367" t="s">
        <v>4485</v>
      </c>
      <c r="D1367" t="s">
        <v>16591</v>
      </c>
      <c r="E1367" s="1">
        <f t="shared" si="84"/>
        <v>41551</v>
      </c>
      <c r="F1367">
        <f t="shared" si="85"/>
        <v>2013</v>
      </c>
      <c r="G1367">
        <f t="shared" si="86"/>
        <v>10</v>
      </c>
      <c r="H1367">
        <f t="shared" si="87"/>
        <v>5</v>
      </c>
      <c r="I1367" s="1" t="s">
        <v>15622</v>
      </c>
      <c r="J1367" s="1" t="s">
        <v>15628</v>
      </c>
      <c r="K1367" s="42">
        <v>0</v>
      </c>
      <c r="L1367" s="42">
        <v>0</v>
      </c>
      <c r="M1367" s="1" t="s">
        <v>15615</v>
      </c>
    </row>
    <row r="1368" spans="1:13" x14ac:dyDescent="0.3">
      <c r="A1368">
        <v>1372</v>
      </c>
      <c r="B1368" t="s">
        <v>9253</v>
      </c>
      <c r="C1368" t="s">
        <v>6101</v>
      </c>
      <c r="D1368" t="s">
        <v>16591</v>
      </c>
      <c r="E1368" s="1">
        <f t="shared" si="84"/>
        <v>41551</v>
      </c>
      <c r="F1368">
        <f t="shared" si="85"/>
        <v>2013</v>
      </c>
      <c r="G1368">
        <f t="shared" si="86"/>
        <v>10</v>
      </c>
      <c r="H1368">
        <f t="shared" si="87"/>
        <v>5</v>
      </c>
      <c r="I1368" s="1" t="s">
        <v>15622</v>
      </c>
      <c r="J1368" s="1" t="s">
        <v>15623</v>
      </c>
      <c r="K1368" s="42">
        <v>0.75</v>
      </c>
      <c r="L1368" s="42">
        <v>7.0000000000000007E-2</v>
      </c>
      <c r="M1368" s="1" t="s">
        <v>15615</v>
      </c>
    </row>
    <row r="1369" spans="1:13" x14ac:dyDescent="0.3">
      <c r="A1369">
        <v>1373</v>
      </c>
      <c r="B1369" t="s">
        <v>10511</v>
      </c>
      <c r="C1369" t="s">
        <v>4872</v>
      </c>
      <c r="D1369" t="s">
        <v>16592</v>
      </c>
      <c r="E1369" s="1">
        <f t="shared" si="84"/>
        <v>41553</v>
      </c>
      <c r="F1369">
        <f t="shared" si="85"/>
        <v>2013</v>
      </c>
      <c r="G1369">
        <f t="shared" si="86"/>
        <v>10</v>
      </c>
      <c r="H1369">
        <f t="shared" si="87"/>
        <v>7</v>
      </c>
      <c r="I1369" s="1" t="s">
        <v>15622</v>
      </c>
      <c r="J1369" s="1" t="s">
        <v>15626</v>
      </c>
      <c r="K1369" s="42">
        <v>1</v>
      </c>
      <c r="L1369" s="42">
        <v>0.36</v>
      </c>
      <c r="M1369" s="1" t="s">
        <v>15615</v>
      </c>
    </row>
    <row r="1370" spans="1:13" x14ac:dyDescent="0.3">
      <c r="A1370">
        <v>1374</v>
      </c>
      <c r="B1370" t="s">
        <v>10257</v>
      </c>
      <c r="C1370" t="s">
        <v>5122</v>
      </c>
      <c r="D1370" t="s">
        <v>16592</v>
      </c>
      <c r="E1370" s="1">
        <f t="shared" si="84"/>
        <v>41553</v>
      </c>
      <c r="F1370">
        <f t="shared" si="85"/>
        <v>2013</v>
      </c>
      <c r="G1370">
        <f t="shared" si="86"/>
        <v>10</v>
      </c>
      <c r="H1370">
        <f t="shared" si="87"/>
        <v>7</v>
      </c>
      <c r="I1370" s="1" t="s">
        <v>15622</v>
      </c>
      <c r="J1370" s="1" t="s">
        <v>15624</v>
      </c>
      <c r="K1370" s="42">
        <v>1</v>
      </c>
      <c r="L1370" s="42">
        <v>0.76</v>
      </c>
      <c r="M1370" s="1" t="s">
        <v>15616</v>
      </c>
    </row>
    <row r="1371" spans="1:13" x14ac:dyDescent="0.3">
      <c r="A1371">
        <v>1375</v>
      </c>
      <c r="B1371" t="s">
        <v>7685</v>
      </c>
      <c r="C1371" t="s">
        <v>7632</v>
      </c>
      <c r="D1371" t="s">
        <v>11906</v>
      </c>
      <c r="E1371" s="1">
        <f t="shared" si="84"/>
        <v>41554</v>
      </c>
      <c r="F1371">
        <f t="shared" si="85"/>
        <v>2013</v>
      </c>
      <c r="G1371">
        <f t="shared" si="86"/>
        <v>10</v>
      </c>
      <c r="H1371">
        <f t="shared" si="87"/>
        <v>1</v>
      </c>
      <c r="I1371" s="1" t="s">
        <v>15622</v>
      </c>
      <c r="J1371" s="1" t="s">
        <v>15626</v>
      </c>
      <c r="K1371" s="42">
        <v>1</v>
      </c>
      <c r="L1371" s="42">
        <v>0.95</v>
      </c>
      <c r="M1371" s="1" t="s">
        <v>15616</v>
      </c>
    </row>
    <row r="1372" spans="1:13" x14ac:dyDescent="0.3">
      <c r="A1372">
        <v>1376</v>
      </c>
      <c r="B1372" t="s">
        <v>9776</v>
      </c>
      <c r="C1372" t="s">
        <v>5593</v>
      </c>
      <c r="D1372" t="s">
        <v>11906</v>
      </c>
      <c r="E1372" s="1">
        <f t="shared" si="84"/>
        <v>41554</v>
      </c>
      <c r="F1372">
        <f t="shared" si="85"/>
        <v>2013</v>
      </c>
      <c r="G1372">
        <f t="shared" si="86"/>
        <v>10</v>
      </c>
      <c r="H1372">
        <f t="shared" si="87"/>
        <v>1</v>
      </c>
      <c r="I1372" s="1" t="s">
        <v>15622</v>
      </c>
      <c r="J1372" s="1" t="s">
        <v>15626</v>
      </c>
      <c r="K1372" s="42">
        <v>1</v>
      </c>
      <c r="L1372" s="42">
        <v>0.62</v>
      </c>
      <c r="M1372" s="1" t="s">
        <v>15615</v>
      </c>
    </row>
    <row r="1373" spans="1:13" x14ac:dyDescent="0.3">
      <c r="A1373">
        <v>1377</v>
      </c>
      <c r="B1373" t="s">
        <v>10854</v>
      </c>
      <c r="C1373" t="s">
        <v>4540</v>
      </c>
      <c r="D1373" t="s">
        <v>16593</v>
      </c>
      <c r="E1373" s="1">
        <f t="shared" si="84"/>
        <v>41555</v>
      </c>
      <c r="F1373">
        <f t="shared" si="85"/>
        <v>2013</v>
      </c>
      <c r="G1373">
        <f t="shared" si="86"/>
        <v>10</v>
      </c>
      <c r="H1373">
        <f t="shared" si="87"/>
        <v>2</v>
      </c>
      <c r="I1373" s="1" t="s">
        <v>15625</v>
      </c>
      <c r="J1373" s="1" t="s">
        <v>15623</v>
      </c>
      <c r="K1373" s="42">
        <v>1</v>
      </c>
      <c r="L1373" s="42">
        <v>1</v>
      </c>
      <c r="M1373" s="1" t="s">
        <v>15616</v>
      </c>
    </row>
    <row r="1374" spans="1:13" x14ac:dyDescent="0.3">
      <c r="A1374">
        <v>1378</v>
      </c>
      <c r="B1374" t="s">
        <v>10073</v>
      </c>
      <c r="C1374" t="s">
        <v>5301</v>
      </c>
      <c r="D1374" t="s">
        <v>16593</v>
      </c>
      <c r="E1374" s="1">
        <f t="shared" si="84"/>
        <v>41555</v>
      </c>
      <c r="F1374">
        <f t="shared" si="85"/>
        <v>2013</v>
      </c>
      <c r="G1374">
        <f t="shared" si="86"/>
        <v>10</v>
      </c>
      <c r="H1374">
        <f t="shared" si="87"/>
        <v>2</v>
      </c>
      <c r="I1374" s="1" t="s">
        <v>15622</v>
      </c>
      <c r="J1374" s="1" t="s">
        <v>15624</v>
      </c>
      <c r="K1374" s="42">
        <v>1</v>
      </c>
      <c r="L1374" s="42">
        <v>0.5</v>
      </c>
      <c r="M1374" s="1" t="s">
        <v>15616</v>
      </c>
    </row>
    <row r="1375" spans="1:13" x14ac:dyDescent="0.3">
      <c r="A1375">
        <v>1379</v>
      </c>
      <c r="B1375" t="s">
        <v>8772</v>
      </c>
      <c r="C1375" t="s">
        <v>6576</v>
      </c>
      <c r="D1375" t="s">
        <v>16594</v>
      </c>
      <c r="E1375" s="1">
        <f t="shared" si="84"/>
        <v>41556</v>
      </c>
      <c r="F1375">
        <f t="shared" si="85"/>
        <v>2013</v>
      </c>
      <c r="G1375">
        <f t="shared" si="86"/>
        <v>10</v>
      </c>
      <c r="H1375">
        <f t="shared" si="87"/>
        <v>3</v>
      </c>
      <c r="I1375" s="1" t="s">
        <v>15622</v>
      </c>
      <c r="J1375" s="1" t="s">
        <v>15623</v>
      </c>
      <c r="K1375" s="42">
        <v>1</v>
      </c>
      <c r="L1375" s="42">
        <v>1</v>
      </c>
      <c r="M1375" s="1" t="s">
        <v>15615</v>
      </c>
    </row>
    <row r="1376" spans="1:13" x14ac:dyDescent="0.3">
      <c r="A1376">
        <v>1380</v>
      </c>
      <c r="B1376" t="s">
        <v>11557</v>
      </c>
      <c r="C1376" t="s">
        <v>3848</v>
      </c>
      <c r="D1376" t="s">
        <v>16595</v>
      </c>
      <c r="E1376" s="1">
        <f t="shared" si="84"/>
        <v>41559</v>
      </c>
      <c r="F1376">
        <f t="shared" si="85"/>
        <v>2013</v>
      </c>
      <c r="G1376">
        <f t="shared" si="86"/>
        <v>10</v>
      </c>
      <c r="H1376">
        <f t="shared" si="87"/>
        <v>6</v>
      </c>
      <c r="I1376" s="1" t="s">
        <v>15622</v>
      </c>
      <c r="J1376" s="1" t="s">
        <v>15624</v>
      </c>
      <c r="K1376" s="42">
        <v>1</v>
      </c>
      <c r="L1376" s="42">
        <v>0.5</v>
      </c>
      <c r="M1376" s="1" t="s">
        <v>15615</v>
      </c>
    </row>
    <row r="1377" spans="1:13" x14ac:dyDescent="0.3">
      <c r="A1377">
        <v>1381</v>
      </c>
      <c r="B1377" t="s">
        <v>10816</v>
      </c>
      <c r="C1377" t="s">
        <v>4577</v>
      </c>
      <c r="D1377" t="s">
        <v>16596</v>
      </c>
      <c r="E1377" s="1">
        <f t="shared" si="84"/>
        <v>41560</v>
      </c>
      <c r="F1377">
        <f t="shared" si="85"/>
        <v>2013</v>
      </c>
      <c r="G1377">
        <f t="shared" si="86"/>
        <v>10</v>
      </c>
      <c r="H1377">
        <f t="shared" si="87"/>
        <v>7</v>
      </c>
      <c r="I1377" s="1" t="s">
        <v>15622</v>
      </c>
      <c r="J1377" s="1" t="s">
        <v>15624</v>
      </c>
      <c r="K1377" s="42">
        <v>1</v>
      </c>
      <c r="L1377" s="42">
        <v>1</v>
      </c>
      <c r="M1377" s="1" t="s">
        <v>15616</v>
      </c>
    </row>
    <row r="1378" spans="1:13" x14ac:dyDescent="0.3">
      <c r="A1378">
        <v>1382</v>
      </c>
      <c r="B1378" t="s">
        <v>10610</v>
      </c>
      <c r="C1378" t="s">
        <v>4776</v>
      </c>
      <c r="D1378" t="s">
        <v>16597</v>
      </c>
      <c r="E1378" s="1">
        <f t="shared" si="84"/>
        <v>41561</v>
      </c>
      <c r="F1378">
        <f t="shared" si="85"/>
        <v>2013</v>
      </c>
      <c r="G1378">
        <f t="shared" si="86"/>
        <v>10</v>
      </c>
      <c r="H1378">
        <f t="shared" si="87"/>
        <v>1</v>
      </c>
      <c r="I1378" s="1" t="s">
        <v>15622</v>
      </c>
      <c r="J1378" s="1" t="s">
        <v>15626</v>
      </c>
      <c r="K1378" s="42">
        <v>1</v>
      </c>
      <c r="L1378" s="42">
        <v>0.67</v>
      </c>
      <c r="M1378" s="1" t="s">
        <v>15615</v>
      </c>
    </row>
    <row r="1379" spans="1:13" x14ac:dyDescent="0.3">
      <c r="A1379">
        <v>1383</v>
      </c>
      <c r="B1379" t="s">
        <v>10613</v>
      </c>
      <c r="C1379" t="s">
        <v>4773</v>
      </c>
      <c r="D1379" t="s">
        <v>16597</v>
      </c>
      <c r="E1379" s="1">
        <f t="shared" si="84"/>
        <v>41561</v>
      </c>
      <c r="F1379">
        <f t="shared" si="85"/>
        <v>2013</v>
      </c>
      <c r="G1379">
        <f t="shared" si="86"/>
        <v>10</v>
      </c>
      <c r="H1379">
        <f t="shared" si="87"/>
        <v>1</v>
      </c>
      <c r="I1379" s="1" t="s">
        <v>15622</v>
      </c>
      <c r="J1379" s="1" t="s">
        <v>15626</v>
      </c>
      <c r="K1379" s="42">
        <v>1</v>
      </c>
      <c r="L1379" s="42">
        <v>0.99</v>
      </c>
      <c r="M1379" s="1" t="s">
        <v>15616</v>
      </c>
    </row>
    <row r="1380" spans="1:13" x14ac:dyDescent="0.3">
      <c r="A1380">
        <v>1384</v>
      </c>
      <c r="B1380" t="s">
        <v>10295</v>
      </c>
      <c r="C1380" t="s">
        <v>5084</v>
      </c>
      <c r="D1380" t="s">
        <v>16597</v>
      </c>
      <c r="E1380" s="1">
        <f t="shared" si="84"/>
        <v>41561</v>
      </c>
      <c r="F1380">
        <f t="shared" si="85"/>
        <v>2013</v>
      </c>
      <c r="G1380">
        <f t="shared" si="86"/>
        <v>10</v>
      </c>
      <c r="H1380">
        <f t="shared" si="87"/>
        <v>1</v>
      </c>
      <c r="I1380" s="1" t="s">
        <v>15622</v>
      </c>
      <c r="J1380" s="1" t="s">
        <v>15624</v>
      </c>
      <c r="K1380" s="42">
        <v>1</v>
      </c>
      <c r="L1380" s="42">
        <v>0.95</v>
      </c>
      <c r="M1380" s="1" t="s">
        <v>15616</v>
      </c>
    </row>
    <row r="1381" spans="1:13" x14ac:dyDescent="0.3">
      <c r="A1381">
        <v>1385</v>
      </c>
      <c r="B1381" t="s">
        <v>9963</v>
      </c>
      <c r="C1381" t="s">
        <v>5409</v>
      </c>
      <c r="D1381" t="s">
        <v>16597</v>
      </c>
      <c r="E1381" s="1">
        <f t="shared" si="84"/>
        <v>41561</v>
      </c>
      <c r="F1381">
        <f t="shared" si="85"/>
        <v>2013</v>
      </c>
      <c r="G1381">
        <f t="shared" si="86"/>
        <v>10</v>
      </c>
      <c r="H1381">
        <f t="shared" si="87"/>
        <v>1</v>
      </c>
      <c r="I1381" s="1" t="s">
        <v>15622</v>
      </c>
      <c r="J1381" s="1" t="s">
        <v>15626</v>
      </c>
      <c r="K1381" s="42">
        <v>1</v>
      </c>
      <c r="L1381" s="42">
        <v>0.95</v>
      </c>
      <c r="M1381" s="1" t="s">
        <v>15616</v>
      </c>
    </row>
    <row r="1382" spans="1:13" x14ac:dyDescent="0.3">
      <c r="A1382">
        <v>1386</v>
      </c>
      <c r="B1382" t="s">
        <v>9199</v>
      </c>
      <c r="C1382" t="s">
        <v>6155</v>
      </c>
      <c r="D1382" t="s">
        <v>16597</v>
      </c>
      <c r="E1382" s="1">
        <f t="shared" si="84"/>
        <v>41561</v>
      </c>
      <c r="F1382">
        <f t="shared" si="85"/>
        <v>2013</v>
      </c>
      <c r="G1382">
        <f t="shared" si="86"/>
        <v>10</v>
      </c>
      <c r="H1382">
        <f t="shared" si="87"/>
        <v>1</v>
      </c>
      <c r="I1382" s="1" t="s">
        <v>15622</v>
      </c>
      <c r="J1382" s="1" t="s">
        <v>15626</v>
      </c>
      <c r="K1382" s="42">
        <v>1</v>
      </c>
      <c r="L1382" s="42">
        <v>1</v>
      </c>
      <c r="M1382" s="1" t="s">
        <v>15616</v>
      </c>
    </row>
    <row r="1383" spans="1:13" x14ac:dyDescent="0.3">
      <c r="A1383">
        <v>1387</v>
      </c>
      <c r="B1383" t="s">
        <v>7804</v>
      </c>
      <c r="C1383" t="s">
        <v>7519</v>
      </c>
      <c r="D1383" t="s">
        <v>16598</v>
      </c>
      <c r="E1383" s="1">
        <f t="shared" si="84"/>
        <v>41562</v>
      </c>
      <c r="F1383">
        <f t="shared" si="85"/>
        <v>2013</v>
      </c>
      <c r="G1383">
        <f t="shared" si="86"/>
        <v>10</v>
      </c>
      <c r="H1383">
        <f t="shared" si="87"/>
        <v>2</v>
      </c>
      <c r="I1383" s="1" t="s">
        <v>15622</v>
      </c>
      <c r="J1383" s="1" t="s">
        <v>15623</v>
      </c>
      <c r="K1383" s="42">
        <v>1</v>
      </c>
      <c r="L1383" s="42">
        <v>1</v>
      </c>
      <c r="M1383" s="1" t="s">
        <v>15616</v>
      </c>
    </row>
    <row r="1384" spans="1:13" x14ac:dyDescent="0.3">
      <c r="A1384">
        <v>1388</v>
      </c>
      <c r="B1384" t="s">
        <v>10809</v>
      </c>
      <c r="C1384" t="s">
        <v>4584</v>
      </c>
      <c r="D1384" t="s">
        <v>16598</v>
      </c>
      <c r="E1384" s="1">
        <f t="shared" si="84"/>
        <v>41562</v>
      </c>
      <c r="F1384">
        <f t="shared" si="85"/>
        <v>2013</v>
      </c>
      <c r="G1384">
        <f t="shared" si="86"/>
        <v>10</v>
      </c>
      <c r="H1384">
        <f t="shared" si="87"/>
        <v>2</v>
      </c>
      <c r="I1384" s="1" t="s">
        <v>15622</v>
      </c>
      <c r="J1384" s="1" t="s">
        <v>15623</v>
      </c>
      <c r="K1384" s="42">
        <v>1</v>
      </c>
      <c r="L1384" s="42">
        <v>0.39</v>
      </c>
      <c r="M1384" s="1" t="s">
        <v>15615</v>
      </c>
    </row>
    <row r="1385" spans="1:13" x14ac:dyDescent="0.3">
      <c r="A1385">
        <v>1389</v>
      </c>
      <c r="B1385" t="s">
        <v>8829</v>
      </c>
      <c r="C1385" t="s">
        <v>6519</v>
      </c>
      <c r="D1385" t="s">
        <v>16599</v>
      </c>
      <c r="E1385" s="1">
        <f t="shared" si="84"/>
        <v>41563</v>
      </c>
      <c r="F1385">
        <f t="shared" si="85"/>
        <v>2013</v>
      </c>
      <c r="G1385">
        <f t="shared" si="86"/>
        <v>10</v>
      </c>
      <c r="H1385">
        <f t="shared" si="87"/>
        <v>3</v>
      </c>
      <c r="I1385" s="1" t="s">
        <v>15622</v>
      </c>
      <c r="J1385" s="1" t="s">
        <v>15624</v>
      </c>
      <c r="K1385" s="42">
        <v>1</v>
      </c>
      <c r="L1385" s="42">
        <v>0.83</v>
      </c>
      <c r="M1385" s="1" t="s">
        <v>15616</v>
      </c>
    </row>
    <row r="1386" spans="1:13" x14ac:dyDescent="0.3">
      <c r="A1386">
        <v>1390</v>
      </c>
      <c r="B1386" t="s">
        <v>11642</v>
      </c>
      <c r="C1386" t="s">
        <v>3763</v>
      </c>
      <c r="D1386" t="s">
        <v>16600</v>
      </c>
      <c r="E1386" s="1">
        <f t="shared" si="84"/>
        <v>41564</v>
      </c>
      <c r="F1386">
        <f t="shared" si="85"/>
        <v>2013</v>
      </c>
      <c r="G1386">
        <f t="shared" si="86"/>
        <v>10</v>
      </c>
      <c r="H1386">
        <f t="shared" si="87"/>
        <v>4</v>
      </c>
      <c r="I1386" s="1" t="s">
        <v>15622</v>
      </c>
      <c r="J1386" s="1" t="s">
        <v>15628</v>
      </c>
      <c r="K1386" s="42">
        <v>0</v>
      </c>
      <c r="L1386" s="42">
        <v>0.64</v>
      </c>
      <c r="M1386" s="1" t="s">
        <v>15615</v>
      </c>
    </row>
    <row r="1387" spans="1:13" x14ac:dyDescent="0.3">
      <c r="A1387">
        <v>1391</v>
      </c>
      <c r="B1387" t="s">
        <v>8266</v>
      </c>
      <c r="C1387" t="s">
        <v>7069</v>
      </c>
      <c r="D1387" t="s">
        <v>16600</v>
      </c>
      <c r="E1387" s="1">
        <f t="shared" si="84"/>
        <v>41564</v>
      </c>
      <c r="F1387">
        <f t="shared" si="85"/>
        <v>2013</v>
      </c>
      <c r="G1387">
        <f t="shared" si="86"/>
        <v>10</v>
      </c>
      <c r="H1387">
        <f t="shared" si="87"/>
        <v>4</v>
      </c>
      <c r="I1387" s="1" t="s">
        <v>15622</v>
      </c>
      <c r="J1387" s="1" t="s">
        <v>15626</v>
      </c>
      <c r="K1387" s="42">
        <v>1</v>
      </c>
      <c r="L1387" s="42">
        <v>0.44</v>
      </c>
      <c r="M1387" s="1" t="s">
        <v>15616</v>
      </c>
    </row>
    <row r="1388" spans="1:13" x14ac:dyDescent="0.3">
      <c r="A1388">
        <v>1392</v>
      </c>
      <c r="B1388" t="s">
        <v>9146</v>
      </c>
      <c r="C1388" t="s">
        <v>6207</v>
      </c>
      <c r="D1388" t="s">
        <v>16601</v>
      </c>
      <c r="E1388" s="1">
        <f t="shared" si="84"/>
        <v>41566</v>
      </c>
      <c r="F1388">
        <f t="shared" si="85"/>
        <v>2013</v>
      </c>
      <c r="G1388">
        <f t="shared" si="86"/>
        <v>10</v>
      </c>
      <c r="H1388">
        <f t="shared" si="87"/>
        <v>6</v>
      </c>
      <c r="I1388" s="1" t="s">
        <v>15622</v>
      </c>
      <c r="J1388" s="1" t="s">
        <v>15626</v>
      </c>
      <c r="K1388" s="42">
        <v>1</v>
      </c>
      <c r="L1388" s="42">
        <v>1</v>
      </c>
      <c r="M1388" s="1" t="s">
        <v>15616</v>
      </c>
    </row>
    <row r="1389" spans="1:13" x14ac:dyDescent="0.3">
      <c r="A1389">
        <v>1393</v>
      </c>
      <c r="B1389" t="s">
        <v>10595</v>
      </c>
      <c r="C1389" t="s">
        <v>4791</v>
      </c>
      <c r="D1389" t="s">
        <v>16602</v>
      </c>
      <c r="E1389" s="1">
        <f t="shared" si="84"/>
        <v>41567</v>
      </c>
      <c r="F1389">
        <f t="shared" si="85"/>
        <v>2013</v>
      </c>
      <c r="G1389">
        <f t="shared" si="86"/>
        <v>10</v>
      </c>
      <c r="H1389">
        <f t="shared" si="87"/>
        <v>7</v>
      </c>
      <c r="I1389" s="1" t="s">
        <v>15622</v>
      </c>
      <c r="J1389" s="1" t="s">
        <v>15624</v>
      </c>
      <c r="K1389" s="42">
        <v>1</v>
      </c>
      <c r="L1389" s="42">
        <v>1</v>
      </c>
      <c r="M1389" s="1" t="s">
        <v>15615</v>
      </c>
    </row>
    <row r="1390" spans="1:13" x14ac:dyDescent="0.3">
      <c r="A1390">
        <v>1394</v>
      </c>
      <c r="B1390" t="s">
        <v>9229</v>
      </c>
      <c r="C1390" t="s">
        <v>6125</v>
      </c>
      <c r="D1390" t="s">
        <v>16603</v>
      </c>
      <c r="E1390" s="1">
        <f t="shared" si="84"/>
        <v>41569</v>
      </c>
      <c r="F1390">
        <f t="shared" si="85"/>
        <v>2013</v>
      </c>
      <c r="G1390">
        <f t="shared" si="86"/>
        <v>10</v>
      </c>
      <c r="H1390">
        <f t="shared" si="87"/>
        <v>2</v>
      </c>
      <c r="I1390" s="1" t="s">
        <v>15622</v>
      </c>
      <c r="J1390" s="1" t="s">
        <v>15623</v>
      </c>
      <c r="K1390" s="42">
        <v>1</v>
      </c>
      <c r="L1390" s="42">
        <v>0.92</v>
      </c>
      <c r="M1390" s="1" t="s">
        <v>15615</v>
      </c>
    </row>
    <row r="1391" spans="1:13" x14ac:dyDescent="0.3">
      <c r="A1391">
        <v>1395</v>
      </c>
      <c r="B1391" t="s">
        <v>11775</v>
      </c>
      <c r="C1391" t="s">
        <v>3635</v>
      </c>
      <c r="D1391" t="s">
        <v>16604</v>
      </c>
      <c r="E1391" s="1">
        <f t="shared" si="84"/>
        <v>41570</v>
      </c>
      <c r="F1391">
        <f t="shared" si="85"/>
        <v>2013</v>
      </c>
      <c r="G1391">
        <f t="shared" si="86"/>
        <v>10</v>
      </c>
      <c r="H1391">
        <f t="shared" si="87"/>
        <v>3</v>
      </c>
      <c r="I1391" s="1" t="s">
        <v>15622</v>
      </c>
      <c r="J1391" s="1" t="s">
        <v>15623</v>
      </c>
      <c r="K1391" s="42">
        <v>0.5</v>
      </c>
      <c r="L1391" s="42">
        <v>0.43</v>
      </c>
      <c r="M1391" s="1" t="s">
        <v>15615</v>
      </c>
    </row>
    <row r="1392" spans="1:13" x14ac:dyDescent="0.3">
      <c r="A1392">
        <v>1396</v>
      </c>
      <c r="B1392" t="s">
        <v>11428</v>
      </c>
      <c r="C1392" t="s">
        <v>3973</v>
      </c>
      <c r="D1392" t="s">
        <v>16605</v>
      </c>
      <c r="E1392" s="1">
        <f t="shared" si="84"/>
        <v>41571</v>
      </c>
      <c r="F1392">
        <f t="shared" si="85"/>
        <v>2013</v>
      </c>
      <c r="G1392">
        <f t="shared" si="86"/>
        <v>10</v>
      </c>
      <c r="H1392">
        <f t="shared" si="87"/>
        <v>4</v>
      </c>
      <c r="I1392" s="1" t="s">
        <v>15625</v>
      </c>
      <c r="J1392" s="1" t="s">
        <v>15626</v>
      </c>
      <c r="K1392" s="42">
        <v>1</v>
      </c>
      <c r="L1392" s="42">
        <v>0.98</v>
      </c>
      <c r="M1392" s="1" t="s">
        <v>15616</v>
      </c>
    </row>
    <row r="1393" spans="1:13" x14ac:dyDescent="0.3">
      <c r="A1393">
        <v>1397</v>
      </c>
      <c r="B1393" t="s">
        <v>10219</v>
      </c>
      <c r="C1393" t="s">
        <v>5160</v>
      </c>
      <c r="D1393" t="s">
        <v>16606</v>
      </c>
      <c r="E1393" s="1">
        <f t="shared" si="84"/>
        <v>41572</v>
      </c>
      <c r="F1393">
        <f t="shared" si="85"/>
        <v>2013</v>
      </c>
      <c r="G1393">
        <f t="shared" si="86"/>
        <v>10</v>
      </c>
      <c r="H1393">
        <f t="shared" si="87"/>
        <v>5</v>
      </c>
      <c r="I1393" s="1" t="s">
        <v>15764</v>
      </c>
      <c r="J1393" s="1" t="s">
        <v>15626</v>
      </c>
      <c r="K1393" s="42">
        <v>1</v>
      </c>
      <c r="L1393" s="42">
        <v>0.97</v>
      </c>
      <c r="M1393" s="1" t="s">
        <v>15616</v>
      </c>
    </row>
    <row r="1394" spans="1:13" x14ac:dyDescent="0.3">
      <c r="A1394">
        <v>1398</v>
      </c>
      <c r="B1394" t="s">
        <v>9250</v>
      </c>
      <c r="C1394" t="s">
        <v>6104</v>
      </c>
      <c r="D1394" t="s">
        <v>16607</v>
      </c>
      <c r="E1394" s="1">
        <f t="shared" si="84"/>
        <v>41573</v>
      </c>
      <c r="F1394">
        <f t="shared" si="85"/>
        <v>2013</v>
      </c>
      <c r="G1394">
        <f t="shared" si="86"/>
        <v>10</v>
      </c>
      <c r="H1394">
        <f t="shared" si="87"/>
        <v>6</v>
      </c>
      <c r="I1394" s="1" t="s">
        <v>15622</v>
      </c>
      <c r="J1394" s="1" t="s">
        <v>15623</v>
      </c>
      <c r="K1394" s="42">
        <v>1</v>
      </c>
      <c r="L1394" s="42">
        <v>0.31</v>
      </c>
      <c r="M1394" s="1" t="s">
        <v>15615</v>
      </c>
    </row>
    <row r="1395" spans="1:13" x14ac:dyDescent="0.3">
      <c r="A1395">
        <v>1399</v>
      </c>
      <c r="B1395" t="s">
        <v>7709</v>
      </c>
      <c r="C1395" t="s">
        <v>7610</v>
      </c>
      <c r="D1395" t="s">
        <v>16608</v>
      </c>
      <c r="E1395" s="1">
        <f t="shared" si="84"/>
        <v>41574</v>
      </c>
      <c r="F1395">
        <f t="shared" si="85"/>
        <v>2013</v>
      </c>
      <c r="G1395">
        <f t="shared" si="86"/>
        <v>10</v>
      </c>
      <c r="H1395">
        <f t="shared" si="87"/>
        <v>7</v>
      </c>
      <c r="I1395" s="1" t="s">
        <v>15625</v>
      </c>
      <c r="J1395" s="1" t="s">
        <v>15626</v>
      </c>
      <c r="K1395" s="42">
        <v>1</v>
      </c>
      <c r="L1395" s="42">
        <v>0.91</v>
      </c>
      <c r="M1395" s="1" t="s">
        <v>15615</v>
      </c>
    </row>
    <row r="1396" spans="1:13" x14ac:dyDescent="0.3">
      <c r="A1396">
        <v>1400</v>
      </c>
      <c r="B1396" t="s">
        <v>8090</v>
      </c>
      <c r="C1396" t="s">
        <v>7243</v>
      </c>
      <c r="D1396" t="s">
        <v>16608</v>
      </c>
      <c r="E1396" s="1">
        <f t="shared" si="84"/>
        <v>41574</v>
      </c>
      <c r="F1396">
        <f t="shared" si="85"/>
        <v>2013</v>
      </c>
      <c r="G1396">
        <f t="shared" si="86"/>
        <v>10</v>
      </c>
      <c r="H1396">
        <f t="shared" si="87"/>
        <v>7</v>
      </c>
      <c r="I1396" s="1" t="s">
        <v>15622</v>
      </c>
      <c r="J1396" s="1" t="s">
        <v>15623</v>
      </c>
      <c r="K1396" s="42">
        <v>1</v>
      </c>
      <c r="L1396" s="42">
        <v>0.25</v>
      </c>
      <c r="M1396" s="1" t="s">
        <v>15615</v>
      </c>
    </row>
    <row r="1397" spans="1:13" x14ac:dyDescent="0.3">
      <c r="A1397">
        <v>1401</v>
      </c>
      <c r="B1397" t="s">
        <v>9271</v>
      </c>
      <c r="C1397" t="s">
        <v>6084</v>
      </c>
      <c r="D1397" t="s">
        <v>16609</v>
      </c>
      <c r="E1397" s="1">
        <f t="shared" si="84"/>
        <v>41575</v>
      </c>
      <c r="F1397">
        <f t="shared" si="85"/>
        <v>2013</v>
      </c>
      <c r="G1397">
        <f t="shared" si="86"/>
        <v>10</v>
      </c>
      <c r="H1397">
        <f t="shared" si="87"/>
        <v>1</v>
      </c>
      <c r="I1397" s="1" t="s">
        <v>15622</v>
      </c>
      <c r="J1397" s="1" t="s">
        <v>15624</v>
      </c>
      <c r="K1397" s="42">
        <v>1</v>
      </c>
      <c r="L1397" s="42">
        <v>0.6</v>
      </c>
      <c r="M1397" s="1" t="s">
        <v>15616</v>
      </c>
    </row>
    <row r="1398" spans="1:13" x14ac:dyDescent="0.3">
      <c r="A1398">
        <v>1402</v>
      </c>
      <c r="B1398" t="s">
        <v>9190</v>
      </c>
      <c r="C1398" t="s">
        <v>6164</v>
      </c>
      <c r="D1398" t="s">
        <v>16609</v>
      </c>
      <c r="E1398" s="1">
        <f t="shared" si="84"/>
        <v>41575</v>
      </c>
      <c r="F1398">
        <f t="shared" si="85"/>
        <v>2013</v>
      </c>
      <c r="G1398">
        <f t="shared" si="86"/>
        <v>10</v>
      </c>
      <c r="H1398">
        <f t="shared" si="87"/>
        <v>1</v>
      </c>
      <c r="I1398" s="1" t="s">
        <v>15622</v>
      </c>
      <c r="J1398" s="1" t="s">
        <v>15624</v>
      </c>
      <c r="K1398" s="42">
        <v>0.96</v>
      </c>
      <c r="L1398" s="42">
        <v>0.75</v>
      </c>
      <c r="M1398" s="1" t="s">
        <v>15616</v>
      </c>
    </row>
    <row r="1399" spans="1:13" x14ac:dyDescent="0.3">
      <c r="A1399">
        <v>1403</v>
      </c>
      <c r="B1399" t="s">
        <v>8156</v>
      </c>
      <c r="C1399" t="s">
        <v>7179</v>
      </c>
      <c r="D1399" t="s">
        <v>16610</v>
      </c>
      <c r="E1399" s="1">
        <f t="shared" si="84"/>
        <v>41576</v>
      </c>
      <c r="F1399">
        <f t="shared" si="85"/>
        <v>2013</v>
      </c>
      <c r="G1399">
        <f t="shared" si="86"/>
        <v>10</v>
      </c>
      <c r="H1399">
        <f t="shared" si="87"/>
        <v>2</v>
      </c>
      <c r="I1399" s="1" t="s">
        <v>15622</v>
      </c>
      <c r="J1399" s="1" t="s">
        <v>15626</v>
      </c>
      <c r="K1399" s="42">
        <v>1</v>
      </c>
      <c r="L1399" s="42">
        <v>0.95</v>
      </c>
      <c r="M1399" s="1" t="s">
        <v>15615</v>
      </c>
    </row>
    <row r="1400" spans="1:13" x14ac:dyDescent="0.3">
      <c r="A1400">
        <v>1404</v>
      </c>
      <c r="B1400" t="s">
        <v>9191</v>
      </c>
      <c r="C1400" t="s">
        <v>6163</v>
      </c>
      <c r="D1400" t="s">
        <v>16610</v>
      </c>
      <c r="E1400" s="1">
        <f t="shared" si="84"/>
        <v>41576</v>
      </c>
      <c r="F1400">
        <f t="shared" si="85"/>
        <v>2013</v>
      </c>
      <c r="G1400">
        <f t="shared" si="86"/>
        <v>10</v>
      </c>
      <c r="H1400">
        <f t="shared" si="87"/>
        <v>2</v>
      </c>
      <c r="I1400" s="1" t="s">
        <v>15642</v>
      </c>
      <c r="J1400" s="1" t="s">
        <v>15626</v>
      </c>
      <c r="K1400" s="42">
        <v>1</v>
      </c>
      <c r="L1400" s="42">
        <v>0.5</v>
      </c>
      <c r="M1400" s="1" t="s">
        <v>15616</v>
      </c>
    </row>
    <row r="1401" spans="1:13" x14ac:dyDescent="0.3">
      <c r="A1401">
        <v>1405</v>
      </c>
      <c r="B1401" t="s">
        <v>9316</v>
      </c>
      <c r="C1401" t="s">
        <v>6040</v>
      </c>
      <c r="D1401" t="s">
        <v>16611</v>
      </c>
      <c r="E1401" s="1">
        <f t="shared" si="84"/>
        <v>41577</v>
      </c>
      <c r="F1401">
        <f t="shared" si="85"/>
        <v>2013</v>
      </c>
      <c r="G1401">
        <f t="shared" si="86"/>
        <v>10</v>
      </c>
      <c r="H1401">
        <f t="shared" si="87"/>
        <v>3</v>
      </c>
      <c r="I1401" s="1" t="s">
        <v>15622</v>
      </c>
      <c r="J1401" s="1" t="s">
        <v>15624</v>
      </c>
      <c r="K1401" s="42">
        <v>1</v>
      </c>
      <c r="L1401" s="42">
        <v>0.75</v>
      </c>
      <c r="M1401" s="1" t="s">
        <v>15615</v>
      </c>
    </row>
    <row r="1402" spans="1:13" x14ac:dyDescent="0.3">
      <c r="A1402">
        <v>1406</v>
      </c>
      <c r="B1402" t="s">
        <v>8639</v>
      </c>
      <c r="C1402" t="s">
        <v>6709</v>
      </c>
      <c r="D1402" t="s">
        <v>16611</v>
      </c>
      <c r="E1402" s="1">
        <f t="shared" si="84"/>
        <v>41577</v>
      </c>
      <c r="F1402">
        <f t="shared" si="85"/>
        <v>2013</v>
      </c>
      <c r="G1402">
        <f t="shared" si="86"/>
        <v>10</v>
      </c>
      <c r="H1402">
        <f t="shared" si="87"/>
        <v>3</v>
      </c>
      <c r="I1402" s="1" t="s">
        <v>15622</v>
      </c>
      <c r="J1402" s="1" t="s">
        <v>15626</v>
      </c>
      <c r="K1402" s="42">
        <v>0.88</v>
      </c>
      <c r="L1402" s="42">
        <v>0.98</v>
      </c>
      <c r="M1402" s="1" t="s">
        <v>15616</v>
      </c>
    </row>
    <row r="1403" spans="1:13" x14ac:dyDescent="0.3">
      <c r="A1403">
        <v>1407</v>
      </c>
      <c r="B1403" t="s">
        <v>10908</v>
      </c>
      <c r="C1403" t="s">
        <v>4486</v>
      </c>
      <c r="D1403" t="s">
        <v>16611</v>
      </c>
      <c r="E1403" s="1">
        <f t="shared" si="84"/>
        <v>41577</v>
      </c>
      <c r="F1403">
        <f t="shared" si="85"/>
        <v>2013</v>
      </c>
      <c r="G1403">
        <f t="shared" si="86"/>
        <v>10</v>
      </c>
      <c r="H1403">
        <f t="shared" si="87"/>
        <v>3</v>
      </c>
      <c r="I1403" s="1" t="s">
        <v>15622</v>
      </c>
      <c r="J1403" s="1" t="s">
        <v>15626</v>
      </c>
      <c r="K1403" s="42">
        <v>1</v>
      </c>
      <c r="L1403" s="42">
        <v>0.92</v>
      </c>
      <c r="M1403" s="1" t="s">
        <v>15616</v>
      </c>
    </row>
    <row r="1404" spans="1:13" x14ac:dyDescent="0.3">
      <c r="A1404">
        <v>1408</v>
      </c>
      <c r="B1404" t="s">
        <v>8473</v>
      </c>
      <c r="C1404" t="s">
        <v>6871</v>
      </c>
      <c r="D1404" t="s">
        <v>16612</v>
      </c>
      <c r="E1404" s="1">
        <f t="shared" si="84"/>
        <v>41578</v>
      </c>
      <c r="F1404">
        <f t="shared" si="85"/>
        <v>2013</v>
      </c>
      <c r="G1404">
        <f t="shared" si="86"/>
        <v>10</v>
      </c>
      <c r="H1404">
        <f t="shared" si="87"/>
        <v>4</v>
      </c>
      <c r="I1404" s="1" t="s">
        <v>15622</v>
      </c>
      <c r="J1404" s="1" t="s">
        <v>15626</v>
      </c>
      <c r="K1404" s="42">
        <v>1</v>
      </c>
      <c r="L1404" s="42">
        <v>0.88</v>
      </c>
      <c r="M1404" s="1" t="s">
        <v>15616</v>
      </c>
    </row>
    <row r="1405" spans="1:13" x14ac:dyDescent="0.3">
      <c r="A1405">
        <v>1409</v>
      </c>
      <c r="B1405" t="s">
        <v>11764</v>
      </c>
      <c r="C1405" t="s">
        <v>3646</v>
      </c>
      <c r="D1405" t="s">
        <v>16612</v>
      </c>
      <c r="E1405" s="1">
        <f t="shared" si="84"/>
        <v>41578</v>
      </c>
      <c r="F1405">
        <f t="shared" si="85"/>
        <v>2013</v>
      </c>
      <c r="G1405">
        <f t="shared" si="86"/>
        <v>10</v>
      </c>
      <c r="H1405">
        <f t="shared" si="87"/>
        <v>4</v>
      </c>
      <c r="I1405" s="1" t="s">
        <v>15622</v>
      </c>
      <c r="J1405" s="1" t="s">
        <v>15626</v>
      </c>
      <c r="K1405" s="42">
        <v>1</v>
      </c>
      <c r="L1405" s="42">
        <v>0.78</v>
      </c>
      <c r="M1405" s="1" t="s">
        <v>15615</v>
      </c>
    </row>
    <row r="1406" spans="1:13" x14ac:dyDescent="0.3">
      <c r="A1406">
        <v>1410</v>
      </c>
      <c r="B1406" t="s">
        <v>9384</v>
      </c>
      <c r="C1406" t="s">
        <v>5973</v>
      </c>
      <c r="D1406" t="s">
        <v>16613</v>
      </c>
      <c r="E1406" s="1">
        <f t="shared" si="84"/>
        <v>41579</v>
      </c>
      <c r="F1406">
        <f t="shared" si="85"/>
        <v>2013</v>
      </c>
      <c r="G1406">
        <f t="shared" si="86"/>
        <v>11</v>
      </c>
      <c r="H1406">
        <f t="shared" si="87"/>
        <v>5</v>
      </c>
      <c r="I1406" s="1" t="s">
        <v>15622</v>
      </c>
      <c r="J1406" s="1" t="s">
        <v>15624</v>
      </c>
      <c r="K1406" s="42">
        <v>1</v>
      </c>
      <c r="L1406" s="42">
        <v>0.99</v>
      </c>
      <c r="M1406" s="1" t="s">
        <v>15616</v>
      </c>
    </row>
    <row r="1407" spans="1:13" x14ac:dyDescent="0.3">
      <c r="A1407">
        <v>1411</v>
      </c>
      <c r="B1407" t="s">
        <v>10743</v>
      </c>
      <c r="C1407" t="s">
        <v>4646</v>
      </c>
      <c r="D1407" t="s">
        <v>16614</v>
      </c>
      <c r="E1407" s="1">
        <f t="shared" si="84"/>
        <v>41580</v>
      </c>
      <c r="F1407">
        <f t="shared" si="85"/>
        <v>2013</v>
      </c>
      <c r="G1407">
        <f t="shared" si="86"/>
        <v>11</v>
      </c>
      <c r="H1407">
        <f t="shared" si="87"/>
        <v>6</v>
      </c>
      <c r="I1407" s="1" t="s">
        <v>15625</v>
      </c>
      <c r="J1407" s="1" t="s">
        <v>15623</v>
      </c>
      <c r="K1407" s="42">
        <v>0.5</v>
      </c>
      <c r="L1407" s="42">
        <v>0.94</v>
      </c>
      <c r="M1407" s="1" t="s">
        <v>15616</v>
      </c>
    </row>
    <row r="1408" spans="1:13" x14ac:dyDescent="0.3">
      <c r="A1408">
        <v>1412</v>
      </c>
      <c r="B1408" t="s">
        <v>7718</v>
      </c>
      <c r="C1408" t="s">
        <v>7602</v>
      </c>
      <c r="D1408" t="s">
        <v>11907</v>
      </c>
      <c r="E1408" s="1">
        <f t="shared" si="84"/>
        <v>41581</v>
      </c>
      <c r="F1408">
        <f t="shared" si="85"/>
        <v>2013</v>
      </c>
      <c r="G1408">
        <f t="shared" si="86"/>
        <v>11</v>
      </c>
      <c r="H1408">
        <f t="shared" si="87"/>
        <v>7</v>
      </c>
      <c r="I1408" s="1" t="s">
        <v>15622</v>
      </c>
      <c r="J1408" s="1" t="s">
        <v>15626</v>
      </c>
      <c r="K1408" s="42">
        <v>1</v>
      </c>
      <c r="L1408" s="42">
        <v>1</v>
      </c>
      <c r="M1408" s="1" t="s">
        <v>15616</v>
      </c>
    </row>
    <row r="1409" spans="1:13" x14ac:dyDescent="0.3">
      <c r="A1409">
        <v>1413</v>
      </c>
      <c r="B1409" t="s">
        <v>8250</v>
      </c>
      <c r="C1409" t="s">
        <v>7085</v>
      </c>
      <c r="D1409" t="s">
        <v>11907</v>
      </c>
      <c r="E1409" s="1">
        <f t="shared" si="84"/>
        <v>41581</v>
      </c>
      <c r="F1409">
        <f t="shared" si="85"/>
        <v>2013</v>
      </c>
      <c r="G1409">
        <f t="shared" si="86"/>
        <v>11</v>
      </c>
      <c r="H1409">
        <f t="shared" si="87"/>
        <v>7</v>
      </c>
      <c r="I1409" s="1" t="s">
        <v>15622</v>
      </c>
      <c r="J1409" s="1" t="s">
        <v>15626</v>
      </c>
      <c r="K1409" s="42">
        <v>1</v>
      </c>
      <c r="L1409" s="42">
        <v>1</v>
      </c>
      <c r="M1409" s="1" t="s">
        <v>15616</v>
      </c>
    </row>
    <row r="1410" spans="1:13" x14ac:dyDescent="0.3">
      <c r="A1410">
        <v>1414</v>
      </c>
      <c r="B1410" t="s">
        <v>11710</v>
      </c>
      <c r="C1410" t="s">
        <v>3696</v>
      </c>
      <c r="D1410" t="s">
        <v>16615</v>
      </c>
      <c r="E1410" s="1">
        <f t="shared" si="84"/>
        <v>41582</v>
      </c>
      <c r="F1410">
        <f t="shared" si="85"/>
        <v>2013</v>
      </c>
      <c r="G1410">
        <f t="shared" si="86"/>
        <v>11</v>
      </c>
      <c r="H1410">
        <f t="shared" si="87"/>
        <v>1</v>
      </c>
      <c r="I1410" s="1" t="s">
        <v>15622</v>
      </c>
      <c r="J1410" s="1" t="s">
        <v>15623</v>
      </c>
      <c r="K1410" s="42">
        <v>0.7</v>
      </c>
      <c r="L1410" s="42">
        <v>0.38</v>
      </c>
      <c r="M1410" s="1" t="s">
        <v>15615</v>
      </c>
    </row>
    <row r="1411" spans="1:13" x14ac:dyDescent="0.3">
      <c r="A1411">
        <v>1415</v>
      </c>
      <c r="B1411" t="s">
        <v>11453</v>
      </c>
      <c r="C1411" t="s">
        <v>3948</v>
      </c>
      <c r="D1411" t="s">
        <v>16615</v>
      </c>
      <c r="E1411" s="1">
        <f t="shared" ref="E1411:E1474" si="88">DATE(LEFT(D1411,4),MID(D1411,5,2),RIGHT(D1411,2))</f>
        <v>41582</v>
      </c>
      <c r="F1411">
        <f t="shared" ref="F1411:F1474" si="89">YEAR(E1411)</f>
        <v>2013</v>
      </c>
      <c r="G1411">
        <f t="shared" ref="G1411:G1474" si="90">MONTH(E1411)</f>
        <v>11</v>
      </c>
      <c r="H1411">
        <f t="shared" ref="H1411:H1474" si="91">WEEKDAY(E1411,2)</f>
        <v>1</v>
      </c>
      <c r="I1411" s="1" t="s">
        <v>15622</v>
      </c>
      <c r="J1411" s="1" t="s">
        <v>15623</v>
      </c>
      <c r="K1411" s="42">
        <v>0.68</v>
      </c>
      <c r="L1411" s="42">
        <v>0.68</v>
      </c>
      <c r="M1411" s="1" t="s">
        <v>15615</v>
      </c>
    </row>
    <row r="1412" spans="1:13" x14ac:dyDescent="0.3">
      <c r="A1412">
        <v>1416</v>
      </c>
      <c r="B1412" t="s">
        <v>9521</v>
      </c>
      <c r="C1412" t="s">
        <v>5839</v>
      </c>
      <c r="D1412" t="s">
        <v>16616</v>
      </c>
      <c r="E1412" s="1">
        <f t="shared" si="88"/>
        <v>41583</v>
      </c>
      <c r="F1412">
        <f t="shared" si="89"/>
        <v>2013</v>
      </c>
      <c r="G1412">
        <f t="shared" si="90"/>
        <v>11</v>
      </c>
      <c r="H1412">
        <f t="shared" si="91"/>
        <v>2</v>
      </c>
      <c r="I1412" s="1" t="s">
        <v>15625</v>
      </c>
      <c r="J1412" s="1" t="s">
        <v>15626</v>
      </c>
      <c r="K1412" s="42">
        <v>1</v>
      </c>
      <c r="L1412" s="42">
        <v>1</v>
      </c>
      <c r="M1412" s="1" t="s">
        <v>15616</v>
      </c>
    </row>
    <row r="1413" spans="1:13" x14ac:dyDescent="0.3">
      <c r="A1413">
        <v>1417</v>
      </c>
      <c r="B1413" t="s">
        <v>10916</v>
      </c>
      <c r="C1413" t="s">
        <v>4478</v>
      </c>
      <c r="D1413" t="s">
        <v>16616</v>
      </c>
      <c r="E1413" s="1">
        <f t="shared" si="88"/>
        <v>41583</v>
      </c>
      <c r="F1413">
        <f t="shared" si="89"/>
        <v>2013</v>
      </c>
      <c r="G1413">
        <f t="shared" si="90"/>
        <v>11</v>
      </c>
      <c r="H1413">
        <f t="shared" si="91"/>
        <v>2</v>
      </c>
      <c r="I1413" s="1" t="s">
        <v>15622</v>
      </c>
      <c r="J1413" s="1" t="s">
        <v>15623</v>
      </c>
      <c r="K1413" s="42">
        <v>1</v>
      </c>
      <c r="L1413" s="42">
        <v>0.68</v>
      </c>
      <c r="M1413" s="1" t="s">
        <v>15615</v>
      </c>
    </row>
    <row r="1414" spans="1:13" x14ac:dyDescent="0.3">
      <c r="A1414">
        <v>1418</v>
      </c>
      <c r="B1414" t="s">
        <v>9793</v>
      </c>
      <c r="C1414" t="s">
        <v>5576</v>
      </c>
      <c r="D1414" t="s">
        <v>16616</v>
      </c>
      <c r="E1414" s="1">
        <f t="shared" si="88"/>
        <v>41583</v>
      </c>
      <c r="F1414">
        <f t="shared" si="89"/>
        <v>2013</v>
      </c>
      <c r="G1414">
        <f t="shared" si="90"/>
        <v>11</v>
      </c>
      <c r="H1414">
        <f t="shared" si="91"/>
        <v>2</v>
      </c>
      <c r="I1414" s="1" t="s">
        <v>15622</v>
      </c>
      <c r="J1414" s="1" t="s">
        <v>15626</v>
      </c>
      <c r="K1414" s="42">
        <v>1</v>
      </c>
      <c r="L1414" s="42">
        <v>0.44</v>
      </c>
      <c r="M1414" s="1" t="s">
        <v>15615</v>
      </c>
    </row>
    <row r="1415" spans="1:13" x14ac:dyDescent="0.3">
      <c r="A1415">
        <v>1419</v>
      </c>
      <c r="B1415" t="s">
        <v>11228</v>
      </c>
      <c r="C1415" t="s">
        <v>4173</v>
      </c>
      <c r="D1415" t="s">
        <v>16617</v>
      </c>
      <c r="E1415" s="1">
        <f t="shared" si="88"/>
        <v>41584</v>
      </c>
      <c r="F1415">
        <f t="shared" si="89"/>
        <v>2013</v>
      </c>
      <c r="G1415">
        <f t="shared" si="90"/>
        <v>11</v>
      </c>
      <c r="H1415">
        <f t="shared" si="91"/>
        <v>3</v>
      </c>
      <c r="I1415" s="1" t="s">
        <v>15622</v>
      </c>
      <c r="J1415" s="1" t="s">
        <v>15626</v>
      </c>
      <c r="K1415" s="42">
        <v>1</v>
      </c>
      <c r="L1415" s="42">
        <v>0.92</v>
      </c>
      <c r="M1415" s="1" t="s">
        <v>15615</v>
      </c>
    </row>
    <row r="1416" spans="1:13" x14ac:dyDescent="0.3">
      <c r="A1416">
        <v>1420</v>
      </c>
      <c r="B1416" t="s">
        <v>7723</v>
      </c>
      <c r="C1416" t="s">
        <v>7597</v>
      </c>
      <c r="D1416" t="s">
        <v>16617</v>
      </c>
      <c r="E1416" s="1">
        <f t="shared" si="88"/>
        <v>41584</v>
      </c>
      <c r="F1416">
        <f t="shared" si="89"/>
        <v>2013</v>
      </c>
      <c r="G1416">
        <f t="shared" si="90"/>
        <v>11</v>
      </c>
      <c r="H1416">
        <f t="shared" si="91"/>
        <v>3</v>
      </c>
      <c r="I1416" s="1" t="s">
        <v>15622</v>
      </c>
      <c r="J1416" s="1" t="s">
        <v>15623</v>
      </c>
      <c r="K1416" s="42">
        <v>0.67</v>
      </c>
      <c r="L1416" s="42">
        <v>1</v>
      </c>
      <c r="M1416" s="1" t="s">
        <v>15615</v>
      </c>
    </row>
    <row r="1417" spans="1:13" x14ac:dyDescent="0.3">
      <c r="A1417">
        <v>1421</v>
      </c>
      <c r="B1417" t="s">
        <v>11716</v>
      </c>
      <c r="C1417" t="s">
        <v>3690</v>
      </c>
      <c r="D1417" t="s">
        <v>16617</v>
      </c>
      <c r="E1417" s="1">
        <f t="shared" si="88"/>
        <v>41584</v>
      </c>
      <c r="F1417">
        <f t="shared" si="89"/>
        <v>2013</v>
      </c>
      <c r="G1417">
        <f t="shared" si="90"/>
        <v>11</v>
      </c>
      <c r="H1417">
        <f t="shared" si="91"/>
        <v>3</v>
      </c>
      <c r="I1417" s="1" t="s">
        <v>15622</v>
      </c>
      <c r="J1417" s="1" t="s">
        <v>15626</v>
      </c>
      <c r="K1417" s="42">
        <v>1</v>
      </c>
      <c r="L1417" s="42">
        <v>0</v>
      </c>
      <c r="M1417" s="1" t="s">
        <v>15616</v>
      </c>
    </row>
    <row r="1418" spans="1:13" x14ac:dyDescent="0.3">
      <c r="A1418">
        <v>1422</v>
      </c>
      <c r="B1418" t="s">
        <v>8670</v>
      </c>
      <c r="C1418" t="s">
        <v>6678</v>
      </c>
      <c r="D1418" t="s">
        <v>16617</v>
      </c>
      <c r="E1418" s="1">
        <f t="shared" si="88"/>
        <v>41584</v>
      </c>
      <c r="F1418">
        <f t="shared" si="89"/>
        <v>2013</v>
      </c>
      <c r="G1418">
        <f t="shared" si="90"/>
        <v>11</v>
      </c>
      <c r="H1418">
        <f t="shared" si="91"/>
        <v>3</v>
      </c>
      <c r="I1418" s="1" t="s">
        <v>15622</v>
      </c>
      <c r="J1418" s="1" t="s">
        <v>15623</v>
      </c>
      <c r="K1418" s="42">
        <v>0.9</v>
      </c>
      <c r="L1418" s="42">
        <v>0.73</v>
      </c>
      <c r="M1418" s="1" t="s">
        <v>15616</v>
      </c>
    </row>
    <row r="1419" spans="1:13" x14ac:dyDescent="0.3">
      <c r="A1419">
        <v>1423</v>
      </c>
      <c r="B1419" t="s">
        <v>11447</v>
      </c>
      <c r="C1419" t="s">
        <v>3954</v>
      </c>
      <c r="D1419" t="s">
        <v>16617</v>
      </c>
      <c r="E1419" s="1">
        <f t="shared" si="88"/>
        <v>41584</v>
      </c>
      <c r="F1419">
        <f t="shared" si="89"/>
        <v>2013</v>
      </c>
      <c r="G1419">
        <f t="shared" si="90"/>
        <v>11</v>
      </c>
      <c r="H1419">
        <f t="shared" si="91"/>
        <v>3</v>
      </c>
      <c r="I1419" s="1" t="s">
        <v>15622</v>
      </c>
      <c r="J1419" s="1" t="s">
        <v>15624</v>
      </c>
      <c r="K1419" s="42">
        <v>1</v>
      </c>
      <c r="L1419" s="42">
        <v>0.1</v>
      </c>
      <c r="M1419" s="1" t="s">
        <v>15615</v>
      </c>
    </row>
    <row r="1420" spans="1:13" x14ac:dyDescent="0.3">
      <c r="A1420">
        <v>1424</v>
      </c>
      <c r="B1420" t="s">
        <v>9467</v>
      </c>
      <c r="C1420" t="s">
        <v>5892</v>
      </c>
      <c r="D1420" t="s">
        <v>16617</v>
      </c>
      <c r="E1420" s="1">
        <f t="shared" si="88"/>
        <v>41584</v>
      </c>
      <c r="F1420">
        <f t="shared" si="89"/>
        <v>2013</v>
      </c>
      <c r="G1420">
        <f t="shared" si="90"/>
        <v>11</v>
      </c>
      <c r="H1420">
        <f t="shared" si="91"/>
        <v>3</v>
      </c>
      <c r="I1420" s="1" t="s">
        <v>15622</v>
      </c>
      <c r="J1420" s="1" t="s">
        <v>15626</v>
      </c>
      <c r="K1420" s="42">
        <v>1</v>
      </c>
      <c r="L1420" s="42">
        <v>0.67</v>
      </c>
      <c r="M1420" s="1" t="s">
        <v>15615</v>
      </c>
    </row>
    <row r="1421" spans="1:13" x14ac:dyDescent="0.3">
      <c r="A1421">
        <v>1425</v>
      </c>
      <c r="B1421" t="s">
        <v>7810</v>
      </c>
      <c r="C1421" t="s">
        <v>7513</v>
      </c>
      <c r="D1421" t="s">
        <v>16618</v>
      </c>
      <c r="E1421" s="1">
        <f t="shared" si="88"/>
        <v>41585</v>
      </c>
      <c r="F1421">
        <f t="shared" si="89"/>
        <v>2013</v>
      </c>
      <c r="G1421">
        <f t="shared" si="90"/>
        <v>11</v>
      </c>
      <c r="H1421">
        <f t="shared" si="91"/>
        <v>4</v>
      </c>
      <c r="I1421" s="1" t="s">
        <v>15622</v>
      </c>
      <c r="J1421" s="1" t="s">
        <v>15623</v>
      </c>
      <c r="K1421" s="42">
        <v>0.67</v>
      </c>
      <c r="L1421" s="42">
        <v>0.33</v>
      </c>
      <c r="M1421" s="1" t="s">
        <v>15615</v>
      </c>
    </row>
    <row r="1422" spans="1:13" x14ac:dyDescent="0.3">
      <c r="A1422">
        <v>1426</v>
      </c>
      <c r="B1422" t="s">
        <v>10080</v>
      </c>
      <c r="C1422" t="s">
        <v>5294</v>
      </c>
      <c r="D1422" t="s">
        <v>16619</v>
      </c>
      <c r="E1422" s="1">
        <f t="shared" si="88"/>
        <v>41586</v>
      </c>
      <c r="F1422">
        <f t="shared" si="89"/>
        <v>2013</v>
      </c>
      <c r="G1422">
        <f t="shared" si="90"/>
        <v>11</v>
      </c>
      <c r="H1422">
        <f t="shared" si="91"/>
        <v>5</v>
      </c>
      <c r="I1422" s="1" t="s">
        <v>15622</v>
      </c>
      <c r="J1422" s="1" t="s">
        <v>15626</v>
      </c>
      <c r="K1422" s="42">
        <v>0.89</v>
      </c>
      <c r="L1422" s="42">
        <v>0.9</v>
      </c>
      <c r="M1422" s="1" t="s">
        <v>15615</v>
      </c>
    </row>
    <row r="1423" spans="1:13" x14ac:dyDescent="0.3">
      <c r="A1423">
        <v>1427</v>
      </c>
      <c r="B1423" t="s">
        <v>11612</v>
      </c>
      <c r="C1423" t="s">
        <v>3793</v>
      </c>
      <c r="D1423" t="s">
        <v>16619</v>
      </c>
      <c r="E1423" s="1">
        <f t="shared" si="88"/>
        <v>41586</v>
      </c>
      <c r="F1423">
        <f t="shared" si="89"/>
        <v>2013</v>
      </c>
      <c r="G1423">
        <f t="shared" si="90"/>
        <v>11</v>
      </c>
      <c r="H1423">
        <f t="shared" si="91"/>
        <v>5</v>
      </c>
      <c r="I1423" s="1" t="s">
        <v>15622</v>
      </c>
      <c r="J1423" s="1" t="s">
        <v>15626</v>
      </c>
      <c r="K1423" s="42">
        <v>1</v>
      </c>
      <c r="L1423" s="42">
        <v>0.87</v>
      </c>
      <c r="M1423" s="1" t="s">
        <v>15616</v>
      </c>
    </row>
    <row r="1424" spans="1:13" x14ac:dyDescent="0.3">
      <c r="A1424">
        <v>1428</v>
      </c>
      <c r="B1424" t="s">
        <v>8784</v>
      </c>
      <c r="C1424" t="s">
        <v>6564</v>
      </c>
      <c r="D1424" t="s">
        <v>16620</v>
      </c>
      <c r="E1424" s="1">
        <f t="shared" si="88"/>
        <v>41587</v>
      </c>
      <c r="F1424">
        <f t="shared" si="89"/>
        <v>2013</v>
      </c>
      <c r="G1424">
        <f t="shared" si="90"/>
        <v>11</v>
      </c>
      <c r="H1424">
        <f t="shared" si="91"/>
        <v>6</v>
      </c>
      <c r="I1424" s="1" t="s">
        <v>15622</v>
      </c>
      <c r="J1424" s="1" t="s">
        <v>15626</v>
      </c>
      <c r="K1424" s="42">
        <v>1</v>
      </c>
      <c r="L1424" s="42">
        <v>1</v>
      </c>
      <c r="M1424" s="1" t="s">
        <v>15616</v>
      </c>
    </row>
    <row r="1425" spans="1:13" x14ac:dyDescent="0.3">
      <c r="A1425">
        <v>1429</v>
      </c>
      <c r="B1425" t="s">
        <v>8658</v>
      </c>
      <c r="C1425" t="s">
        <v>6690</v>
      </c>
      <c r="D1425" t="s">
        <v>16620</v>
      </c>
      <c r="E1425" s="1">
        <f t="shared" si="88"/>
        <v>41587</v>
      </c>
      <c r="F1425">
        <f t="shared" si="89"/>
        <v>2013</v>
      </c>
      <c r="G1425">
        <f t="shared" si="90"/>
        <v>11</v>
      </c>
      <c r="H1425">
        <f t="shared" si="91"/>
        <v>6</v>
      </c>
      <c r="I1425" s="1" t="s">
        <v>15622</v>
      </c>
      <c r="J1425" s="1" t="s">
        <v>15626</v>
      </c>
      <c r="K1425" s="42">
        <v>0.89</v>
      </c>
      <c r="L1425" s="42">
        <v>0.38</v>
      </c>
      <c r="M1425" s="1" t="s">
        <v>15616</v>
      </c>
    </row>
    <row r="1426" spans="1:13" x14ac:dyDescent="0.3">
      <c r="A1426">
        <v>1430</v>
      </c>
      <c r="B1426" t="s">
        <v>8168</v>
      </c>
      <c r="C1426" t="s">
        <v>7167</v>
      </c>
      <c r="D1426" t="s">
        <v>16621</v>
      </c>
      <c r="E1426" s="1">
        <f t="shared" si="88"/>
        <v>41588</v>
      </c>
      <c r="F1426">
        <f t="shared" si="89"/>
        <v>2013</v>
      </c>
      <c r="G1426">
        <f t="shared" si="90"/>
        <v>11</v>
      </c>
      <c r="H1426">
        <f t="shared" si="91"/>
        <v>7</v>
      </c>
      <c r="I1426" s="1" t="s">
        <v>15622</v>
      </c>
      <c r="J1426" s="1" t="s">
        <v>15626</v>
      </c>
      <c r="K1426" s="42">
        <v>1</v>
      </c>
      <c r="L1426" s="42">
        <v>0.96</v>
      </c>
      <c r="M1426" s="1" t="s">
        <v>15615</v>
      </c>
    </row>
    <row r="1427" spans="1:13" x14ac:dyDescent="0.3">
      <c r="A1427">
        <v>1431</v>
      </c>
      <c r="B1427" t="s">
        <v>8135</v>
      </c>
      <c r="C1427" t="s">
        <v>7200</v>
      </c>
      <c r="D1427" t="s">
        <v>16622</v>
      </c>
      <c r="E1427" s="1">
        <f t="shared" si="88"/>
        <v>41589</v>
      </c>
      <c r="F1427">
        <f t="shared" si="89"/>
        <v>2013</v>
      </c>
      <c r="G1427">
        <f t="shared" si="90"/>
        <v>11</v>
      </c>
      <c r="H1427">
        <f t="shared" si="91"/>
        <v>1</v>
      </c>
      <c r="I1427" s="1" t="s">
        <v>15622</v>
      </c>
      <c r="J1427" s="1" t="s">
        <v>15626</v>
      </c>
      <c r="K1427" s="42">
        <v>1</v>
      </c>
      <c r="L1427" s="42">
        <v>1</v>
      </c>
      <c r="M1427" s="1" t="s">
        <v>15615</v>
      </c>
    </row>
    <row r="1428" spans="1:13" x14ac:dyDescent="0.3">
      <c r="A1428">
        <v>1432</v>
      </c>
      <c r="B1428" t="s">
        <v>8059</v>
      </c>
      <c r="C1428" t="s">
        <v>7274</v>
      </c>
      <c r="D1428" t="s">
        <v>16622</v>
      </c>
      <c r="E1428" s="1">
        <f t="shared" si="88"/>
        <v>41589</v>
      </c>
      <c r="F1428">
        <f t="shared" si="89"/>
        <v>2013</v>
      </c>
      <c r="G1428">
        <f t="shared" si="90"/>
        <v>11</v>
      </c>
      <c r="H1428">
        <f t="shared" si="91"/>
        <v>1</v>
      </c>
      <c r="I1428" s="1" t="s">
        <v>15622</v>
      </c>
      <c r="J1428" s="1" t="s">
        <v>15624</v>
      </c>
      <c r="K1428" s="42">
        <v>1</v>
      </c>
      <c r="L1428" s="42">
        <v>1</v>
      </c>
      <c r="M1428" s="1" t="s">
        <v>15615</v>
      </c>
    </row>
    <row r="1429" spans="1:13" x14ac:dyDescent="0.3">
      <c r="A1429">
        <v>1433</v>
      </c>
      <c r="B1429" t="s">
        <v>11369</v>
      </c>
      <c r="C1429" t="s">
        <v>4031</v>
      </c>
      <c r="D1429" t="s">
        <v>16622</v>
      </c>
      <c r="E1429" s="1">
        <f t="shared" si="88"/>
        <v>41589</v>
      </c>
      <c r="F1429">
        <f t="shared" si="89"/>
        <v>2013</v>
      </c>
      <c r="G1429">
        <f t="shared" si="90"/>
        <v>11</v>
      </c>
      <c r="H1429">
        <f t="shared" si="91"/>
        <v>1</v>
      </c>
      <c r="I1429" s="1" t="s">
        <v>15622</v>
      </c>
      <c r="J1429" s="1" t="s">
        <v>15626</v>
      </c>
      <c r="K1429" s="42">
        <v>1</v>
      </c>
      <c r="L1429" s="42">
        <v>1</v>
      </c>
      <c r="M1429" s="1" t="s">
        <v>15616</v>
      </c>
    </row>
    <row r="1430" spans="1:13" x14ac:dyDescent="0.3">
      <c r="A1430">
        <v>1434</v>
      </c>
      <c r="B1430" t="s">
        <v>8535</v>
      </c>
      <c r="C1430" t="s">
        <v>6811</v>
      </c>
      <c r="D1430" t="s">
        <v>16622</v>
      </c>
      <c r="E1430" s="1">
        <f t="shared" si="88"/>
        <v>41589</v>
      </c>
      <c r="F1430">
        <f t="shared" si="89"/>
        <v>2013</v>
      </c>
      <c r="G1430">
        <f t="shared" si="90"/>
        <v>11</v>
      </c>
      <c r="H1430">
        <f t="shared" si="91"/>
        <v>1</v>
      </c>
      <c r="I1430" s="1" t="s">
        <v>15622</v>
      </c>
      <c r="J1430" s="1" t="s">
        <v>15623</v>
      </c>
      <c r="K1430" s="42">
        <v>0.9</v>
      </c>
      <c r="L1430" s="42">
        <v>0.75</v>
      </c>
      <c r="M1430" s="1" t="s">
        <v>15615</v>
      </c>
    </row>
    <row r="1431" spans="1:13" x14ac:dyDescent="0.3">
      <c r="A1431">
        <v>1435</v>
      </c>
      <c r="B1431" t="s">
        <v>9180</v>
      </c>
      <c r="C1431" t="s">
        <v>6174</v>
      </c>
      <c r="D1431" t="s">
        <v>16623</v>
      </c>
      <c r="E1431" s="1">
        <f t="shared" si="88"/>
        <v>41590</v>
      </c>
      <c r="F1431">
        <f t="shared" si="89"/>
        <v>2013</v>
      </c>
      <c r="G1431">
        <f t="shared" si="90"/>
        <v>11</v>
      </c>
      <c r="H1431">
        <f t="shared" si="91"/>
        <v>2</v>
      </c>
      <c r="I1431" s="1" t="s">
        <v>15622</v>
      </c>
      <c r="J1431" s="1" t="s">
        <v>15624</v>
      </c>
      <c r="K1431" s="42">
        <v>1</v>
      </c>
      <c r="L1431" s="42">
        <v>0.63</v>
      </c>
      <c r="M1431" s="1" t="s">
        <v>15615</v>
      </c>
    </row>
    <row r="1432" spans="1:13" x14ac:dyDescent="0.3">
      <c r="A1432">
        <v>1436</v>
      </c>
      <c r="B1432" t="s">
        <v>8906</v>
      </c>
      <c r="C1432" t="s">
        <v>6446</v>
      </c>
      <c r="D1432" t="s">
        <v>16623</v>
      </c>
      <c r="E1432" s="1">
        <f t="shared" si="88"/>
        <v>41590</v>
      </c>
      <c r="F1432">
        <f t="shared" si="89"/>
        <v>2013</v>
      </c>
      <c r="G1432">
        <f t="shared" si="90"/>
        <v>11</v>
      </c>
      <c r="H1432">
        <f t="shared" si="91"/>
        <v>2</v>
      </c>
      <c r="I1432" s="1" t="s">
        <v>15625</v>
      </c>
      <c r="J1432" s="1" t="s">
        <v>15626</v>
      </c>
      <c r="K1432" s="42">
        <v>1</v>
      </c>
      <c r="L1432" s="42">
        <v>1</v>
      </c>
      <c r="M1432" s="1" t="s">
        <v>15616</v>
      </c>
    </row>
    <row r="1433" spans="1:13" x14ac:dyDescent="0.3">
      <c r="A1433">
        <v>1437</v>
      </c>
      <c r="B1433" t="s">
        <v>10167</v>
      </c>
      <c r="C1433" t="s">
        <v>5211</v>
      </c>
      <c r="D1433" t="s">
        <v>16624</v>
      </c>
      <c r="E1433" s="1">
        <f t="shared" si="88"/>
        <v>41591</v>
      </c>
      <c r="F1433">
        <f t="shared" si="89"/>
        <v>2013</v>
      </c>
      <c r="G1433">
        <f t="shared" si="90"/>
        <v>11</v>
      </c>
      <c r="H1433">
        <f t="shared" si="91"/>
        <v>3</v>
      </c>
      <c r="I1433" s="1" t="s">
        <v>15761</v>
      </c>
      <c r="J1433" s="1" t="s">
        <v>15626</v>
      </c>
      <c r="K1433" s="42">
        <v>1</v>
      </c>
      <c r="L1433" s="42">
        <v>0.75</v>
      </c>
      <c r="M1433" s="1" t="s">
        <v>15615</v>
      </c>
    </row>
    <row r="1434" spans="1:13" x14ac:dyDescent="0.3">
      <c r="A1434">
        <v>1438</v>
      </c>
      <c r="B1434" t="s">
        <v>8395</v>
      </c>
      <c r="C1434" t="s">
        <v>6947</v>
      </c>
      <c r="D1434" t="s">
        <v>16624</v>
      </c>
      <c r="E1434" s="1">
        <f t="shared" si="88"/>
        <v>41591</v>
      </c>
      <c r="F1434">
        <f t="shared" si="89"/>
        <v>2013</v>
      </c>
      <c r="G1434">
        <f t="shared" si="90"/>
        <v>11</v>
      </c>
      <c r="H1434">
        <f t="shared" si="91"/>
        <v>3</v>
      </c>
      <c r="I1434" s="1" t="s">
        <v>15622</v>
      </c>
      <c r="J1434" s="1" t="s">
        <v>15623</v>
      </c>
      <c r="K1434" s="42">
        <v>0.67</v>
      </c>
      <c r="L1434" s="42">
        <v>0.81</v>
      </c>
      <c r="M1434" s="1" t="s">
        <v>15615</v>
      </c>
    </row>
    <row r="1435" spans="1:13" x14ac:dyDescent="0.3">
      <c r="A1435">
        <v>1439</v>
      </c>
      <c r="B1435" t="s">
        <v>10426</v>
      </c>
      <c r="C1435" t="s">
        <v>4954</v>
      </c>
      <c r="D1435" t="s">
        <v>16624</v>
      </c>
      <c r="E1435" s="1">
        <f t="shared" si="88"/>
        <v>41591</v>
      </c>
      <c r="F1435">
        <f t="shared" si="89"/>
        <v>2013</v>
      </c>
      <c r="G1435">
        <f t="shared" si="90"/>
        <v>11</v>
      </c>
      <c r="H1435">
        <f t="shared" si="91"/>
        <v>3</v>
      </c>
      <c r="I1435" s="1" t="s">
        <v>15622</v>
      </c>
      <c r="J1435" s="1" t="s">
        <v>15626</v>
      </c>
      <c r="K1435" s="42">
        <v>1</v>
      </c>
      <c r="L1435" s="42">
        <v>1</v>
      </c>
      <c r="M1435" s="1" t="s">
        <v>15616</v>
      </c>
    </row>
    <row r="1436" spans="1:13" x14ac:dyDescent="0.3">
      <c r="A1436">
        <v>1440</v>
      </c>
      <c r="B1436" t="s">
        <v>11502</v>
      </c>
      <c r="C1436" t="s">
        <v>3900</v>
      </c>
      <c r="D1436" t="s">
        <v>16625</v>
      </c>
      <c r="E1436" s="1">
        <f t="shared" si="88"/>
        <v>41592</v>
      </c>
      <c r="F1436">
        <f t="shared" si="89"/>
        <v>2013</v>
      </c>
      <c r="G1436">
        <f t="shared" si="90"/>
        <v>11</v>
      </c>
      <c r="H1436">
        <f t="shared" si="91"/>
        <v>4</v>
      </c>
      <c r="I1436" s="1" t="s">
        <v>15622</v>
      </c>
      <c r="J1436" s="1" t="s">
        <v>15624</v>
      </c>
      <c r="K1436" s="42">
        <v>0.75</v>
      </c>
      <c r="L1436" s="42">
        <v>0.96</v>
      </c>
      <c r="M1436" s="1" t="s">
        <v>15615</v>
      </c>
    </row>
    <row r="1437" spans="1:13" x14ac:dyDescent="0.3">
      <c r="A1437">
        <v>1441</v>
      </c>
      <c r="B1437" t="s">
        <v>10883</v>
      </c>
      <c r="C1437" t="s">
        <v>4511</v>
      </c>
      <c r="D1437" t="s">
        <v>16625</v>
      </c>
      <c r="E1437" s="1">
        <f t="shared" si="88"/>
        <v>41592</v>
      </c>
      <c r="F1437">
        <f t="shared" si="89"/>
        <v>2013</v>
      </c>
      <c r="G1437">
        <f t="shared" si="90"/>
        <v>11</v>
      </c>
      <c r="H1437">
        <f t="shared" si="91"/>
        <v>4</v>
      </c>
      <c r="I1437" s="1" t="s">
        <v>15622</v>
      </c>
      <c r="J1437" s="1" t="s">
        <v>15624</v>
      </c>
      <c r="K1437" s="42">
        <v>1</v>
      </c>
      <c r="L1437" s="42">
        <v>0.85</v>
      </c>
      <c r="M1437" s="1" t="s">
        <v>15616</v>
      </c>
    </row>
    <row r="1438" spans="1:13" x14ac:dyDescent="0.3">
      <c r="A1438">
        <v>1442</v>
      </c>
      <c r="B1438" t="s">
        <v>11479</v>
      </c>
      <c r="C1438" t="s">
        <v>3923</v>
      </c>
      <c r="D1438" t="s">
        <v>16626</v>
      </c>
      <c r="E1438" s="1">
        <f t="shared" si="88"/>
        <v>41593</v>
      </c>
      <c r="F1438">
        <f t="shared" si="89"/>
        <v>2013</v>
      </c>
      <c r="G1438">
        <f t="shared" si="90"/>
        <v>11</v>
      </c>
      <c r="H1438">
        <f t="shared" si="91"/>
        <v>5</v>
      </c>
      <c r="I1438" s="1" t="s">
        <v>15622</v>
      </c>
      <c r="J1438" s="1" t="s">
        <v>15623</v>
      </c>
      <c r="K1438" s="42">
        <v>0.67</v>
      </c>
      <c r="L1438" s="42">
        <v>0.2</v>
      </c>
      <c r="M1438" s="1" t="s">
        <v>15615</v>
      </c>
    </row>
    <row r="1439" spans="1:13" x14ac:dyDescent="0.3">
      <c r="A1439">
        <v>1443</v>
      </c>
      <c r="B1439" t="s">
        <v>10761</v>
      </c>
      <c r="C1439" t="s">
        <v>4629</v>
      </c>
      <c r="D1439" t="s">
        <v>16627</v>
      </c>
      <c r="E1439" s="1">
        <f t="shared" si="88"/>
        <v>41594</v>
      </c>
      <c r="F1439">
        <f t="shared" si="89"/>
        <v>2013</v>
      </c>
      <c r="G1439">
        <f t="shared" si="90"/>
        <v>11</v>
      </c>
      <c r="H1439">
        <f t="shared" si="91"/>
        <v>6</v>
      </c>
      <c r="I1439" s="1" t="s">
        <v>15622</v>
      </c>
      <c r="J1439" s="1" t="s">
        <v>15626</v>
      </c>
      <c r="K1439" s="42">
        <v>1</v>
      </c>
      <c r="L1439" s="42">
        <v>1</v>
      </c>
      <c r="M1439" s="1" t="s">
        <v>15616</v>
      </c>
    </row>
    <row r="1440" spans="1:13" x14ac:dyDescent="0.3">
      <c r="A1440">
        <v>1444</v>
      </c>
      <c r="B1440" t="s">
        <v>11354</v>
      </c>
      <c r="C1440" t="s">
        <v>4046</v>
      </c>
      <c r="D1440" t="s">
        <v>16628</v>
      </c>
      <c r="E1440" s="1">
        <f t="shared" si="88"/>
        <v>41596</v>
      </c>
      <c r="F1440">
        <f t="shared" si="89"/>
        <v>2013</v>
      </c>
      <c r="G1440">
        <f t="shared" si="90"/>
        <v>11</v>
      </c>
      <c r="H1440">
        <f t="shared" si="91"/>
        <v>1</v>
      </c>
      <c r="I1440" s="1" t="s">
        <v>15622</v>
      </c>
      <c r="J1440" s="1" t="s">
        <v>15626</v>
      </c>
      <c r="K1440" s="42">
        <v>1</v>
      </c>
      <c r="L1440" s="42">
        <v>0.33</v>
      </c>
      <c r="M1440" s="1" t="s">
        <v>15615</v>
      </c>
    </row>
    <row r="1441" spans="1:13" x14ac:dyDescent="0.3">
      <c r="A1441">
        <v>1445</v>
      </c>
      <c r="B1441" t="s">
        <v>9847</v>
      </c>
      <c r="C1441" t="s">
        <v>5524</v>
      </c>
      <c r="D1441" t="s">
        <v>16628</v>
      </c>
      <c r="E1441" s="1">
        <f t="shared" si="88"/>
        <v>41596</v>
      </c>
      <c r="F1441">
        <f t="shared" si="89"/>
        <v>2013</v>
      </c>
      <c r="G1441">
        <f t="shared" si="90"/>
        <v>11</v>
      </c>
      <c r="H1441">
        <f t="shared" si="91"/>
        <v>1</v>
      </c>
      <c r="I1441" s="1" t="s">
        <v>15622</v>
      </c>
      <c r="J1441" s="1" t="s">
        <v>15623</v>
      </c>
      <c r="K1441" s="42">
        <v>0.8</v>
      </c>
      <c r="L1441" s="42">
        <v>0.77</v>
      </c>
      <c r="M1441" s="1" t="s">
        <v>15616</v>
      </c>
    </row>
    <row r="1442" spans="1:13" x14ac:dyDescent="0.3">
      <c r="A1442">
        <v>1446</v>
      </c>
      <c r="B1442" t="s">
        <v>9050</v>
      </c>
      <c r="C1442" t="s">
        <v>6303</v>
      </c>
      <c r="D1442" t="s">
        <v>16628</v>
      </c>
      <c r="E1442" s="1">
        <f t="shared" si="88"/>
        <v>41596</v>
      </c>
      <c r="F1442">
        <f t="shared" si="89"/>
        <v>2013</v>
      </c>
      <c r="G1442">
        <f t="shared" si="90"/>
        <v>11</v>
      </c>
      <c r="H1442">
        <f t="shared" si="91"/>
        <v>1</v>
      </c>
      <c r="I1442" s="1" t="s">
        <v>15622</v>
      </c>
      <c r="J1442" s="1" t="s">
        <v>15626</v>
      </c>
      <c r="K1442" s="42">
        <v>1</v>
      </c>
      <c r="L1442" s="42">
        <v>1</v>
      </c>
      <c r="M1442" s="1" t="s">
        <v>15616</v>
      </c>
    </row>
    <row r="1443" spans="1:13" x14ac:dyDescent="0.3">
      <c r="A1443">
        <v>1447</v>
      </c>
      <c r="B1443" t="s">
        <v>11493</v>
      </c>
      <c r="C1443" t="s">
        <v>3909</v>
      </c>
      <c r="D1443" t="s">
        <v>16629</v>
      </c>
      <c r="E1443" s="1">
        <f t="shared" si="88"/>
        <v>41597</v>
      </c>
      <c r="F1443">
        <f t="shared" si="89"/>
        <v>2013</v>
      </c>
      <c r="G1443">
        <f t="shared" si="90"/>
        <v>11</v>
      </c>
      <c r="H1443">
        <f t="shared" si="91"/>
        <v>2</v>
      </c>
      <c r="I1443" s="1" t="s">
        <v>15625</v>
      </c>
      <c r="J1443" s="1" t="s">
        <v>15626</v>
      </c>
      <c r="K1443" s="42">
        <v>1</v>
      </c>
      <c r="L1443" s="42">
        <v>1</v>
      </c>
      <c r="M1443" s="1" t="s">
        <v>15615</v>
      </c>
    </row>
    <row r="1444" spans="1:13" x14ac:dyDescent="0.3">
      <c r="A1444">
        <v>1448</v>
      </c>
      <c r="B1444" t="s">
        <v>10331</v>
      </c>
      <c r="C1444" t="s">
        <v>5048</v>
      </c>
      <c r="D1444" t="s">
        <v>16630</v>
      </c>
      <c r="E1444" s="1">
        <f t="shared" si="88"/>
        <v>41599</v>
      </c>
      <c r="F1444">
        <f t="shared" si="89"/>
        <v>2013</v>
      </c>
      <c r="G1444">
        <f t="shared" si="90"/>
        <v>11</v>
      </c>
      <c r="H1444">
        <f t="shared" si="91"/>
        <v>4</v>
      </c>
      <c r="I1444" s="1" t="s">
        <v>15622</v>
      </c>
      <c r="J1444" s="1" t="s">
        <v>15624</v>
      </c>
      <c r="K1444" s="42">
        <v>1</v>
      </c>
      <c r="L1444" s="42">
        <v>0.72</v>
      </c>
      <c r="M1444" s="1" t="s">
        <v>15616</v>
      </c>
    </row>
    <row r="1445" spans="1:13" x14ac:dyDescent="0.3">
      <c r="A1445">
        <v>1449</v>
      </c>
      <c r="B1445" t="s">
        <v>9153</v>
      </c>
      <c r="C1445" t="s">
        <v>6200</v>
      </c>
      <c r="D1445" t="s">
        <v>16630</v>
      </c>
      <c r="E1445" s="1">
        <f t="shared" si="88"/>
        <v>41599</v>
      </c>
      <c r="F1445">
        <f t="shared" si="89"/>
        <v>2013</v>
      </c>
      <c r="G1445">
        <f t="shared" si="90"/>
        <v>11</v>
      </c>
      <c r="H1445">
        <f t="shared" si="91"/>
        <v>4</v>
      </c>
      <c r="I1445" s="1" t="s">
        <v>15622</v>
      </c>
      <c r="J1445" s="1" t="s">
        <v>15626</v>
      </c>
      <c r="K1445" s="42">
        <v>1</v>
      </c>
      <c r="L1445" s="42">
        <v>0.89</v>
      </c>
      <c r="M1445" s="1" t="s">
        <v>15615</v>
      </c>
    </row>
    <row r="1446" spans="1:13" x14ac:dyDescent="0.3">
      <c r="A1446">
        <v>1450</v>
      </c>
      <c r="B1446" t="s">
        <v>7982</v>
      </c>
      <c r="C1446" t="s">
        <v>7349</v>
      </c>
      <c r="D1446" t="s">
        <v>16631</v>
      </c>
      <c r="E1446" s="1">
        <f t="shared" si="88"/>
        <v>41600</v>
      </c>
      <c r="F1446">
        <f t="shared" si="89"/>
        <v>2013</v>
      </c>
      <c r="G1446">
        <f t="shared" si="90"/>
        <v>11</v>
      </c>
      <c r="H1446">
        <f t="shared" si="91"/>
        <v>5</v>
      </c>
      <c r="I1446" s="1" t="s">
        <v>15622</v>
      </c>
      <c r="J1446" s="1" t="s">
        <v>15626</v>
      </c>
      <c r="K1446" s="42">
        <v>1</v>
      </c>
      <c r="L1446" s="42">
        <v>1</v>
      </c>
      <c r="M1446" s="1" t="s">
        <v>15615</v>
      </c>
    </row>
    <row r="1447" spans="1:13" x14ac:dyDescent="0.3">
      <c r="A1447">
        <v>1451</v>
      </c>
      <c r="B1447" t="s">
        <v>9607</v>
      </c>
      <c r="C1447" t="s">
        <v>5755</v>
      </c>
      <c r="D1447" t="s">
        <v>16632</v>
      </c>
      <c r="E1447" s="1">
        <f t="shared" si="88"/>
        <v>41602</v>
      </c>
      <c r="F1447">
        <f t="shared" si="89"/>
        <v>2013</v>
      </c>
      <c r="G1447">
        <f t="shared" si="90"/>
        <v>11</v>
      </c>
      <c r="H1447">
        <f t="shared" si="91"/>
        <v>7</v>
      </c>
      <c r="I1447" s="1" t="s">
        <v>15622</v>
      </c>
      <c r="J1447" s="1" t="s">
        <v>15623</v>
      </c>
      <c r="K1447" s="42">
        <v>1</v>
      </c>
      <c r="L1447" s="42">
        <v>0.6</v>
      </c>
      <c r="M1447" s="1" t="s">
        <v>15615</v>
      </c>
    </row>
    <row r="1448" spans="1:13" x14ac:dyDescent="0.3">
      <c r="A1448">
        <v>1452</v>
      </c>
      <c r="B1448" t="s">
        <v>8651</v>
      </c>
      <c r="C1448" t="s">
        <v>6697</v>
      </c>
      <c r="D1448" t="s">
        <v>16633</v>
      </c>
      <c r="E1448" s="1">
        <f t="shared" si="88"/>
        <v>41603</v>
      </c>
      <c r="F1448">
        <f t="shared" si="89"/>
        <v>2013</v>
      </c>
      <c r="G1448">
        <f t="shared" si="90"/>
        <v>11</v>
      </c>
      <c r="H1448">
        <f t="shared" si="91"/>
        <v>1</v>
      </c>
      <c r="I1448" s="1" t="s">
        <v>15622</v>
      </c>
      <c r="J1448" s="1" t="s">
        <v>15623</v>
      </c>
      <c r="K1448" s="42">
        <v>1</v>
      </c>
      <c r="L1448" s="42">
        <v>0.73</v>
      </c>
      <c r="M1448" s="1" t="s">
        <v>15616</v>
      </c>
    </row>
    <row r="1449" spans="1:13" x14ac:dyDescent="0.3">
      <c r="A1449">
        <v>1453</v>
      </c>
      <c r="B1449" t="s">
        <v>8612</v>
      </c>
      <c r="C1449" t="s">
        <v>6735</v>
      </c>
      <c r="D1449" t="s">
        <v>16633</v>
      </c>
      <c r="E1449" s="1">
        <f t="shared" si="88"/>
        <v>41603</v>
      </c>
      <c r="F1449">
        <f t="shared" si="89"/>
        <v>2013</v>
      </c>
      <c r="G1449">
        <f t="shared" si="90"/>
        <v>11</v>
      </c>
      <c r="H1449">
        <f t="shared" si="91"/>
        <v>1</v>
      </c>
      <c r="I1449" s="1" t="s">
        <v>15622</v>
      </c>
      <c r="J1449" s="1" t="s">
        <v>15624</v>
      </c>
      <c r="K1449" s="42">
        <v>1</v>
      </c>
      <c r="L1449" s="42">
        <v>1</v>
      </c>
      <c r="M1449" s="1" t="s">
        <v>15615</v>
      </c>
    </row>
    <row r="1450" spans="1:13" x14ac:dyDescent="0.3">
      <c r="A1450">
        <v>1454</v>
      </c>
      <c r="B1450" t="s">
        <v>10558</v>
      </c>
      <c r="C1450" t="s">
        <v>4826</v>
      </c>
      <c r="D1450" t="s">
        <v>16633</v>
      </c>
      <c r="E1450" s="1">
        <f t="shared" si="88"/>
        <v>41603</v>
      </c>
      <c r="F1450">
        <f t="shared" si="89"/>
        <v>2013</v>
      </c>
      <c r="G1450">
        <f t="shared" si="90"/>
        <v>11</v>
      </c>
      <c r="H1450">
        <f t="shared" si="91"/>
        <v>1</v>
      </c>
      <c r="I1450" s="1" t="s">
        <v>15622</v>
      </c>
      <c r="J1450" s="1" t="s">
        <v>15623</v>
      </c>
      <c r="K1450" s="42">
        <v>0.63</v>
      </c>
      <c r="L1450" s="42">
        <v>0.91</v>
      </c>
      <c r="M1450" s="1" t="s">
        <v>15615</v>
      </c>
    </row>
    <row r="1451" spans="1:13" x14ac:dyDescent="0.3">
      <c r="A1451">
        <v>1455</v>
      </c>
      <c r="B1451" t="s">
        <v>8561</v>
      </c>
      <c r="C1451" t="s">
        <v>6786</v>
      </c>
      <c r="D1451" t="s">
        <v>16634</v>
      </c>
      <c r="E1451" s="1">
        <f t="shared" si="88"/>
        <v>41604</v>
      </c>
      <c r="F1451">
        <f t="shared" si="89"/>
        <v>2013</v>
      </c>
      <c r="G1451">
        <f t="shared" si="90"/>
        <v>11</v>
      </c>
      <c r="H1451">
        <f t="shared" si="91"/>
        <v>2</v>
      </c>
      <c r="I1451" s="1" t="s">
        <v>15622</v>
      </c>
      <c r="J1451" s="1" t="s">
        <v>15626</v>
      </c>
      <c r="K1451" s="42">
        <v>1</v>
      </c>
      <c r="L1451" s="42">
        <v>1</v>
      </c>
      <c r="M1451" s="1" t="s">
        <v>15615</v>
      </c>
    </row>
    <row r="1452" spans="1:13" x14ac:dyDescent="0.3">
      <c r="A1452">
        <v>1456</v>
      </c>
      <c r="B1452" t="s">
        <v>10899</v>
      </c>
      <c r="C1452" t="s">
        <v>4495</v>
      </c>
      <c r="D1452" t="s">
        <v>16635</v>
      </c>
      <c r="E1452" s="1">
        <f t="shared" si="88"/>
        <v>41605</v>
      </c>
      <c r="F1452">
        <f t="shared" si="89"/>
        <v>2013</v>
      </c>
      <c r="G1452">
        <f t="shared" si="90"/>
        <v>11</v>
      </c>
      <c r="H1452">
        <f t="shared" si="91"/>
        <v>3</v>
      </c>
      <c r="I1452" s="1" t="s">
        <v>15622</v>
      </c>
      <c r="J1452" s="1" t="s">
        <v>15626</v>
      </c>
      <c r="K1452" s="42">
        <v>0.9</v>
      </c>
      <c r="L1452" s="42">
        <v>1</v>
      </c>
      <c r="M1452" s="1" t="s">
        <v>15615</v>
      </c>
    </row>
    <row r="1453" spans="1:13" x14ac:dyDescent="0.3">
      <c r="A1453">
        <v>1457</v>
      </c>
      <c r="B1453" t="s">
        <v>8557</v>
      </c>
      <c r="C1453" t="s">
        <v>6789</v>
      </c>
      <c r="D1453" t="s">
        <v>16635</v>
      </c>
      <c r="E1453" s="1">
        <f t="shared" si="88"/>
        <v>41605</v>
      </c>
      <c r="F1453">
        <f t="shared" si="89"/>
        <v>2013</v>
      </c>
      <c r="G1453">
        <f t="shared" si="90"/>
        <v>11</v>
      </c>
      <c r="H1453">
        <f t="shared" si="91"/>
        <v>3</v>
      </c>
      <c r="I1453" s="1" t="s">
        <v>15622</v>
      </c>
      <c r="J1453" s="1" t="s">
        <v>15624</v>
      </c>
      <c r="K1453" s="42">
        <v>1</v>
      </c>
      <c r="L1453" s="42">
        <v>0.97</v>
      </c>
      <c r="M1453" s="1" t="s">
        <v>15616</v>
      </c>
    </row>
    <row r="1454" spans="1:13" x14ac:dyDescent="0.3">
      <c r="A1454">
        <v>1458</v>
      </c>
      <c r="B1454" t="s">
        <v>10177</v>
      </c>
      <c r="C1454" t="s">
        <v>5201</v>
      </c>
      <c r="D1454" t="s">
        <v>16636</v>
      </c>
      <c r="E1454" s="1">
        <f t="shared" si="88"/>
        <v>41606</v>
      </c>
      <c r="F1454">
        <f t="shared" si="89"/>
        <v>2013</v>
      </c>
      <c r="G1454">
        <f t="shared" si="90"/>
        <v>11</v>
      </c>
      <c r="H1454">
        <f t="shared" si="91"/>
        <v>4</v>
      </c>
      <c r="I1454" s="1" t="s">
        <v>15762</v>
      </c>
      <c r="J1454" s="1" t="s">
        <v>15626</v>
      </c>
      <c r="K1454" s="42">
        <v>1</v>
      </c>
      <c r="L1454" s="42">
        <v>1</v>
      </c>
      <c r="M1454" s="1" t="s">
        <v>15616</v>
      </c>
    </row>
    <row r="1455" spans="1:13" x14ac:dyDescent="0.3">
      <c r="A1455">
        <v>1459</v>
      </c>
      <c r="B1455" t="s">
        <v>7824</v>
      </c>
      <c r="C1455" t="s">
        <v>7499</v>
      </c>
      <c r="D1455" t="s">
        <v>16636</v>
      </c>
      <c r="E1455" s="1">
        <f t="shared" si="88"/>
        <v>41606</v>
      </c>
      <c r="F1455">
        <f t="shared" si="89"/>
        <v>2013</v>
      </c>
      <c r="G1455">
        <f t="shared" si="90"/>
        <v>11</v>
      </c>
      <c r="H1455">
        <f t="shared" si="91"/>
        <v>4</v>
      </c>
      <c r="I1455" s="1" t="s">
        <v>15622</v>
      </c>
      <c r="J1455" s="1" t="s">
        <v>15626</v>
      </c>
      <c r="K1455" s="42">
        <v>1</v>
      </c>
      <c r="L1455" s="42">
        <v>0.97</v>
      </c>
      <c r="M1455" s="1" t="s">
        <v>15615</v>
      </c>
    </row>
    <row r="1456" spans="1:13" x14ac:dyDescent="0.3">
      <c r="A1456">
        <v>1460</v>
      </c>
      <c r="B1456" t="s">
        <v>9025</v>
      </c>
      <c r="C1456" t="s">
        <v>6329</v>
      </c>
      <c r="D1456" t="s">
        <v>16636</v>
      </c>
      <c r="E1456" s="1">
        <f t="shared" si="88"/>
        <v>41606</v>
      </c>
      <c r="F1456">
        <f t="shared" si="89"/>
        <v>2013</v>
      </c>
      <c r="G1456">
        <f t="shared" si="90"/>
        <v>11</v>
      </c>
      <c r="H1456">
        <f t="shared" si="91"/>
        <v>4</v>
      </c>
      <c r="I1456" s="1" t="s">
        <v>15622</v>
      </c>
      <c r="J1456" s="1" t="s">
        <v>15623</v>
      </c>
      <c r="K1456" s="42">
        <v>1</v>
      </c>
      <c r="L1456" s="42">
        <v>0.93</v>
      </c>
      <c r="M1456" s="1" t="s">
        <v>15616</v>
      </c>
    </row>
    <row r="1457" spans="1:13" x14ac:dyDescent="0.3">
      <c r="A1457">
        <v>1461</v>
      </c>
      <c r="B1457" t="s">
        <v>9842</v>
      </c>
      <c r="C1457" t="s">
        <v>5527</v>
      </c>
      <c r="D1457" t="s">
        <v>16637</v>
      </c>
      <c r="E1457" s="1">
        <f t="shared" si="88"/>
        <v>41608</v>
      </c>
      <c r="F1457">
        <f t="shared" si="89"/>
        <v>2013</v>
      </c>
      <c r="G1457">
        <f t="shared" si="90"/>
        <v>11</v>
      </c>
      <c r="H1457">
        <f t="shared" si="91"/>
        <v>6</v>
      </c>
      <c r="I1457" s="1" t="s">
        <v>15622</v>
      </c>
      <c r="J1457" s="1" t="s">
        <v>15626</v>
      </c>
      <c r="K1457" s="42">
        <v>1</v>
      </c>
      <c r="L1457" s="42">
        <v>1</v>
      </c>
      <c r="M1457" s="1" t="s">
        <v>15615</v>
      </c>
    </row>
    <row r="1458" spans="1:13" x14ac:dyDescent="0.3">
      <c r="A1458">
        <v>1462</v>
      </c>
      <c r="B1458" t="s">
        <v>9807</v>
      </c>
      <c r="C1458" t="s">
        <v>5562</v>
      </c>
      <c r="D1458" t="s">
        <v>16638</v>
      </c>
      <c r="E1458" s="1">
        <f t="shared" si="88"/>
        <v>41609</v>
      </c>
      <c r="F1458">
        <f t="shared" si="89"/>
        <v>2013</v>
      </c>
      <c r="G1458">
        <f t="shared" si="90"/>
        <v>12</v>
      </c>
      <c r="H1458">
        <f t="shared" si="91"/>
        <v>7</v>
      </c>
      <c r="I1458" s="1" t="s">
        <v>15622</v>
      </c>
      <c r="J1458" s="1" t="s">
        <v>15624</v>
      </c>
      <c r="K1458" s="42">
        <v>0.81</v>
      </c>
      <c r="L1458" s="42">
        <v>1</v>
      </c>
      <c r="M1458" s="1" t="s">
        <v>15616</v>
      </c>
    </row>
    <row r="1459" spans="1:13" x14ac:dyDescent="0.3">
      <c r="A1459">
        <v>1463</v>
      </c>
      <c r="B1459" t="s">
        <v>9239</v>
      </c>
      <c r="C1459" t="s">
        <v>6115</v>
      </c>
      <c r="D1459" t="s">
        <v>16638</v>
      </c>
      <c r="E1459" s="1">
        <f t="shared" si="88"/>
        <v>41609</v>
      </c>
      <c r="F1459">
        <f t="shared" si="89"/>
        <v>2013</v>
      </c>
      <c r="G1459">
        <f t="shared" si="90"/>
        <v>12</v>
      </c>
      <c r="H1459">
        <f t="shared" si="91"/>
        <v>7</v>
      </c>
      <c r="I1459" s="1" t="s">
        <v>15622</v>
      </c>
      <c r="J1459" s="1" t="s">
        <v>15626</v>
      </c>
      <c r="K1459" s="42">
        <v>1</v>
      </c>
      <c r="L1459" s="42">
        <v>0.93</v>
      </c>
      <c r="M1459" s="1" t="s">
        <v>15616</v>
      </c>
    </row>
    <row r="1460" spans="1:13" x14ac:dyDescent="0.3">
      <c r="A1460">
        <v>1464</v>
      </c>
      <c r="B1460" t="s">
        <v>10361</v>
      </c>
      <c r="C1460" t="s">
        <v>5018</v>
      </c>
      <c r="D1460" t="s">
        <v>11908</v>
      </c>
      <c r="E1460" s="1">
        <f t="shared" si="88"/>
        <v>41610</v>
      </c>
      <c r="F1460">
        <f t="shared" si="89"/>
        <v>2013</v>
      </c>
      <c r="G1460">
        <f t="shared" si="90"/>
        <v>12</v>
      </c>
      <c r="H1460">
        <f t="shared" si="91"/>
        <v>1</v>
      </c>
      <c r="I1460" s="1" t="s">
        <v>15622</v>
      </c>
      <c r="J1460" s="1" t="s">
        <v>15626</v>
      </c>
      <c r="K1460" s="42">
        <v>1</v>
      </c>
      <c r="L1460" s="42">
        <v>0.31</v>
      </c>
      <c r="M1460" s="1" t="s">
        <v>15615</v>
      </c>
    </row>
    <row r="1461" spans="1:13" x14ac:dyDescent="0.3">
      <c r="A1461">
        <v>1465</v>
      </c>
      <c r="B1461" t="s">
        <v>11189</v>
      </c>
      <c r="C1461" t="s">
        <v>4211</v>
      </c>
      <c r="D1461" t="s">
        <v>11908</v>
      </c>
      <c r="E1461" s="1">
        <f t="shared" si="88"/>
        <v>41610</v>
      </c>
      <c r="F1461">
        <f t="shared" si="89"/>
        <v>2013</v>
      </c>
      <c r="G1461">
        <f t="shared" si="90"/>
        <v>12</v>
      </c>
      <c r="H1461">
        <f t="shared" si="91"/>
        <v>1</v>
      </c>
      <c r="I1461" s="1" t="s">
        <v>15622</v>
      </c>
      <c r="J1461" s="1" t="s">
        <v>15626</v>
      </c>
      <c r="K1461" s="42">
        <v>1</v>
      </c>
      <c r="L1461" s="42">
        <v>1</v>
      </c>
      <c r="M1461" s="1" t="s">
        <v>15615</v>
      </c>
    </row>
    <row r="1462" spans="1:13" x14ac:dyDescent="0.3">
      <c r="A1462">
        <v>1466</v>
      </c>
      <c r="B1462" t="s">
        <v>11170</v>
      </c>
      <c r="C1462" t="s">
        <v>4230</v>
      </c>
      <c r="D1462" t="s">
        <v>11909</v>
      </c>
      <c r="E1462" s="1">
        <f t="shared" si="88"/>
        <v>41611</v>
      </c>
      <c r="F1462">
        <f t="shared" si="89"/>
        <v>2013</v>
      </c>
      <c r="G1462">
        <f t="shared" si="90"/>
        <v>12</v>
      </c>
      <c r="H1462">
        <f t="shared" si="91"/>
        <v>2</v>
      </c>
      <c r="I1462" s="1" t="s">
        <v>15622</v>
      </c>
      <c r="J1462" s="1" t="s">
        <v>15624</v>
      </c>
      <c r="K1462" s="42">
        <v>1</v>
      </c>
      <c r="L1462" s="42">
        <v>0.71</v>
      </c>
      <c r="M1462" s="1" t="s">
        <v>15615</v>
      </c>
    </row>
    <row r="1463" spans="1:13" x14ac:dyDescent="0.3">
      <c r="A1463">
        <v>1467</v>
      </c>
      <c r="B1463" t="s">
        <v>10086</v>
      </c>
      <c r="C1463" t="s">
        <v>5288</v>
      </c>
      <c r="D1463" t="s">
        <v>11909</v>
      </c>
      <c r="E1463" s="1">
        <f t="shared" si="88"/>
        <v>41611</v>
      </c>
      <c r="F1463">
        <f t="shared" si="89"/>
        <v>2013</v>
      </c>
      <c r="G1463">
        <f t="shared" si="90"/>
        <v>12</v>
      </c>
      <c r="H1463">
        <f t="shared" si="91"/>
        <v>2</v>
      </c>
      <c r="I1463" s="1" t="s">
        <v>15622</v>
      </c>
      <c r="J1463" s="1" t="s">
        <v>15626</v>
      </c>
      <c r="K1463" s="42">
        <v>0.89</v>
      </c>
      <c r="L1463" s="42">
        <v>0.96</v>
      </c>
      <c r="M1463" s="1" t="s">
        <v>15615</v>
      </c>
    </row>
    <row r="1464" spans="1:13" x14ac:dyDescent="0.3">
      <c r="A1464">
        <v>1468</v>
      </c>
      <c r="B1464" t="s">
        <v>10705</v>
      </c>
      <c r="C1464" t="s">
        <v>4681</v>
      </c>
      <c r="D1464" t="s">
        <v>16639</v>
      </c>
      <c r="E1464" s="1">
        <f t="shared" si="88"/>
        <v>41612</v>
      </c>
      <c r="F1464">
        <f t="shared" si="89"/>
        <v>2013</v>
      </c>
      <c r="G1464">
        <f t="shared" si="90"/>
        <v>12</v>
      </c>
      <c r="H1464">
        <f t="shared" si="91"/>
        <v>3</v>
      </c>
      <c r="I1464" s="1" t="s">
        <v>15622</v>
      </c>
      <c r="J1464" s="1" t="s">
        <v>15623</v>
      </c>
      <c r="K1464" s="42">
        <v>1</v>
      </c>
      <c r="L1464" s="42">
        <v>0.87</v>
      </c>
      <c r="M1464" s="1" t="s">
        <v>15616</v>
      </c>
    </row>
    <row r="1465" spans="1:13" x14ac:dyDescent="0.3">
      <c r="A1465">
        <v>1469</v>
      </c>
      <c r="B1465" t="s">
        <v>10406</v>
      </c>
      <c r="C1465" t="s">
        <v>4973</v>
      </c>
      <c r="D1465" t="s">
        <v>16639</v>
      </c>
      <c r="E1465" s="1">
        <f t="shared" si="88"/>
        <v>41612</v>
      </c>
      <c r="F1465">
        <f t="shared" si="89"/>
        <v>2013</v>
      </c>
      <c r="G1465">
        <f t="shared" si="90"/>
        <v>12</v>
      </c>
      <c r="H1465">
        <f t="shared" si="91"/>
        <v>3</v>
      </c>
      <c r="I1465" s="1" t="s">
        <v>15622</v>
      </c>
      <c r="J1465" s="1" t="s">
        <v>15623</v>
      </c>
      <c r="K1465" s="42">
        <v>1</v>
      </c>
      <c r="L1465" s="42">
        <v>0</v>
      </c>
      <c r="M1465" s="1" t="s">
        <v>15615</v>
      </c>
    </row>
    <row r="1466" spans="1:13" x14ac:dyDescent="0.3">
      <c r="A1466">
        <v>1470</v>
      </c>
      <c r="B1466" t="s">
        <v>11193</v>
      </c>
      <c r="C1466" t="s">
        <v>4207</v>
      </c>
      <c r="D1466" t="s">
        <v>16640</v>
      </c>
      <c r="E1466" s="1">
        <f t="shared" si="88"/>
        <v>41613</v>
      </c>
      <c r="F1466">
        <f t="shared" si="89"/>
        <v>2013</v>
      </c>
      <c r="G1466">
        <f t="shared" si="90"/>
        <v>12</v>
      </c>
      <c r="H1466">
        <f t="shared" si="91"/>
        <v>4</v>
      </c>
      <c r="I1466" s="1" t="s">
        <v>15622</v>
      </c>
      <c r="J1466" s="1" t="s">
        <v>15623</v>
      </c>
      <c r="K1466" s="42">
        <v>0.8</v>
      </c>
      <c r="L1466" s="42">
        <v>0.25</v>
      </c>
      <c r="M1466" s="1" t="s">
        <v>15615</v>
      </c>
    </row>
    <row r="1467" spans="1:13" x14ac:dyDescent="0.3">
      <c r="A1467">
        <v>1471</v>
      </c>
      <c r="B1467" t="s">
        <v>9753</v>
      </c>
      <c r="C1467" t="s">
        <v>5615</v>
      </c>
      <c r="D1467" t="s">
        <v>16640</v>
      </c>
      <c r="E1467" s="1">
        <f t="shared" si="88"/>
        <v>41613</v>
      </c>
      <c r="F1467">
        <f t="shared" si="89"/>
        <v>2013</v>
      </c>
      <c r="G1467">
        <f t="shared" si="90"/>
        <v>12</v>
      </c>
      <c r="H1467">
        <f t="shared" si="91"/>
        <v>4</v>
      </c>
      <c r="I1467" s="1" t="s">
        <v>15622</v>
      </c>
      <c r="J1467" s="1" t="s">
        <v>15624</v>
      </c>
      <c r="K1467" s="42">
        <v>1</v>
      </c>
      <c r="L1467" s="42">
        <v>0.76</v>
      </c>
      <c r="M1467" s="1" t="s">
        <v>15616</v>
      </c>
    </row>
    <row r="1468" spans="1:13" x14ac:dyDescent="0.3">
      <c r="A1468">
        <v>1472</v>
      </c>
      <c r="B1468" t="s">
        <v>10034</v>
      </c>
      <c r="C1468" t="s">
        <v>5339</v>
      </c>
      <c r="D1468" t="s">
        <v>16640</v>
      </c>
      <c r="E1468" s="1">
        <f t="shared" si="88"/>
        <v>41613</v>
      </c>
      <c r="F1468">
        <f t="shared" si="89"/>
        <v>2013</v>
      </c>
      <c r="G1468">
        <f t="shared" si="90"/>
        <v>12</v>
      </c>
      <c r="H1468">
        <f t="shared" si="91"/>
        <v>4</v>
      </c>
      <c r="I1468" s="1" t="s">
        <v>15622</v>
      </c>
      <c r="J1468" s="1" t="s">
        <v>15626</v>
      </c>
      <c r="K1468" s="42">
        <v>1</v>
      </c>
      <c r="L1468" s="42">
        <v>1</v>
      </c>
      <c r="M1468" s="1" t="s">
        <v>15616</v>
      </c>
    </row>
    <row r="1469" spans="1:13" x14ac:dyDescent="0.3">
      <c r="A1469">
        <v>1473</v>
      </c>
      <c r="B1469" t="s">
        <v>11460</v>
      </c>
      <c r="C1469" t="s">
        <v>3941</v>
      </c>
      <c r="D1469" t="s">
        <v>16641</v>
      </c>
      <c r="E1469" s="1">
        <f t="shared" si="88"/>
        <v>41616</v>
      </c>
      <c r="F1469">
        <f t="shared" si="89"/>
        <v>2013</v>
      </c>
      <c r="G1469">
        <f t="shared" si="90"/>
        <v>12</v>
      </c>
      <c r="H1469">
        <f t="shared" si="91"/>
        <v>7</v>
      </c>
      <c r="I1469" s="1" t="s">
        <v>15622</v>
      </c>
      <c r="J1469" s="1" t="s">
        <v>15624</v>
      </c>
      <c r="K1469" s="42">
        <v>1</v>
      </c>
      <c r="L1469" s="42">
        <v>1</v>
      </c>
      <c r="M1469" s="1" t="s">
        <v>15615</v>
      </c>
    </row>
    <row r="1470" spans="1:13" x14ac:dyDescent="0.3">
      <c r="A1470">
        <v>1474</v>
      </c>
      <c r="B1470" t="s">
        <v>9268</v>
      </c>
      <c r="C1470" t="s">
        <v>6087</v>
      </c>
      <c r="D1470" t="s">
        <v>11910</v>
      </c>
      <c r="E1470" s="1">
        <f t="shared" si="88"/>
        <v>41617</v>
      </c>
      <c r="F1470">
        <f t="shared" si="89"/>
        <v>2013</v>
      </c>
      <c r="G1470">
        <f t="shared" si="90"/>
        <v>12</v>
      </c>
      <c r="H1470">
        <f t="shared" si="91"/>
        <v>1</v>
      </c>
      <c r="I1470" s="1" t="s">
        <v>15622</v>
      </c>
      <c r="J1470" s="1" t="s">
        <v>15626</v>
      </c>
      <c r="K1470" s="42">
        <v>1</v>
      </c>
      <c r="L1470" s="42">
        <v>0.68</v>
      </c>
      <c r="M1470" s="1" t="s">
        <v>15615</v>
      </c>
    </row>
    <row r="1471" spans="1:13" x14ac:dyDescent="0.3">
      <c r="A1471">
        <v>1475</v>
      </c>
      <c r="B1471" t="s">
        <v>11392</v>
      </c>
      <c r="C1471" t="s">
        <v>4008</v>
      </c>
      <c r="D1471" t="s">
        <v>11910</v>
      </c>
      <c r="E1471" s="1">
        <f t="shared" si="88"/>
        <v>41617</v>
      </c>
      <c r="F1471">
        <f t="shared" si="89"/>
        <v>2013</v>
      </c>
      <c r="G1471">
        <f t="shared" si="90"/>
        <v>12</v>
      </c>
      <c r="H1471">
        <f t="shared" si="91"/>
        <v>1</v>
      </c>
      <c r="I1471" s="1" t="s">
        <v>15812</v>
      </c>
      <c r="J1471" s="1" t="s">
        <v>15623</v>
      </c>
      <c r="K1471" s="42">
        <v>0.8</v>
      </c>
      <c r="L1471" s="42">
        <v>0.78</v>
      </c>
      <c r="M1471" s="1" t="s">
        <v>15616</v>
      </c>
    </row>
    <row r="1472" spans="1:13" x14ac:dyDescent="0.3">
      <c r="A1472">
        <v>1476</v>
      </c>
      <c r="B1472" t="s">
        <v>8636</v>
      </c>
      <c r="C1472" t="s">
        <v>6712</v>
      </c>
      <c r="D1472" t="s">
        <v>11910</v>
      </c>
      <c r="E1472" s="1">
        <f t="shared" si="88"/>
        <v>41617</v>
      </c>
      <c r="F1472">
        <f t="shared" si="89"/>
        <v>2013</v>
      </c>
      <c r="G1472">
        <f t="shared" si="90"/>
        <v>12</v>
      </c>
      <c r="H1472">
        <f t="shared" si="91"/>
        <v>1</v>
      </c>
      <c r="I1472" s="1" t="s">
        <v>15622</v>
      </c>
      <c r="J1472" s="1" t="s">
        <v>15626</v>
      </c>
      <c r="K1472" s="42">
        <v>1</v>
      </c>
      <c r="L1472" s="42">
        <v>0.96</v>
      </c>
      <c r="M1472" s="1" t="s">
        <v>15616</v>
      </c>
    </row>
    <row r="1473" spans="1:13" x14ac:dyDescent="0.3">
      <c r="A1473">
        <v>1477</v>
      </c>
      <c r="B1473" t="s">
        <v>9359</v>
      </c>
      <c r="C1473" t="s">
        <v>5998</v>
      </c>
      <c r="D1473" t="s">
        <v>16642</v>
      </c>
      <c r="E1473" s="1">
        <f t="shared" si="88"/>
        <v>41618</v>
      </c>
      <c r="F1473">
        <f t="shared" si="89"/>
        <v>2013</v>
      </c>
      <c r="G1473">
        <f t="shared" si="90"/>
        <v>12</v>
      </c>
      <c r="H1473">
        <f t="shared" si="91"/>
        <v>2</v>
      </c>
      <c r="I1473" s="1" t="s">
        <v>15622</v>
      </c>
      <c r="J1473" s="1" t="s">
        <v>15626</v>
      </c>
      <c r="K1473" s="42">
        <v>1</v>
      </c>
      <c r="L1473" s="42">
        <v>1</v>
      </c>
      <c r="M1473" s="1" t="s">
        <v>15616</v>
      </c>
    </row>
    <row r="1474" spans="1:13" x14ac:dyDescent="0.3">
      <c r="A1474">
        <v>1478</v>
      </c>
      <c r="B1474" t="s">
        <v>11668</v>
      </c>
      <c r="C1474" t="s">
        <v>3737</v>
      </c>
      <c r="D1474" t="s">
        <v>16642</v>
      </c>
      <c r="E1474" s="1">
        <f t="shared" si="88"/>
        <v>41618</v>
      </c>
      <c r="F1474">
        <f t="shared" si="89"/>
        <v>2013</v>
      </c>
      <c r="G1474">
        <f t="shared" si="90"/>
        <v>12</v>
      </c>
      <c r="H1474">
        <f t="shared" si="91"/>
        <v>2</v>
      </c>
      <c r="I1474" s="1" t="s">
        <v>15622</v>
      </c>
      <c r="J1474" s="1" t="s">
        <v>15626</v>
      </c>
      <c r="K1474" s="42">
        <v>1</v>
      </c>
      <c r="L1474" s="42">
        <v>0.5</v>
      </c>
      <c r="M1474" s="1" t="s">
        <v>15616</v>
      </c>
    </row>
    <row r="1475" spans="1:13" x14ac:dyDescent="0.3">
      <c r="A1475">
        <v>1479</v>
      </c>
      <c r="B1475" t="s">
        <v>8897</v>
      </c>
      <c r="C1475" t="s">
        <v>6455</v>
      </c>
      <c r="D1475" t="s">
        <v>16643</v>
      </c>
      <c r="E1475" s="1">
        <f t="shared" ref="E1475:E1538" si="92">DATE(LEFT(D1475,4),MID(D1475,5,2),RIGHT(D1475,2))</f>
        <v>41620</v>
      </c>
      <c r="F1475">
        <f t="shared" ref="F1475:F1538" si="93">YEAR(E1475)</f>
        <v>2013</v>
      </c>
      <c r="G1475">
        <f t="shared" ref="G1475:G1538" si="94">MONTH(E1475)</f>
        <v>12</v>
      </c>
      <c r="H1475">
        <f t="shared" ref="H1475:H1538" si="95">WEEKDAY(E1475,2)</f>
        <v>4</v>
      </c>
      <c r="I1475" s="1" t="s">
        <v>15622</v>
      </c>
      <c r="J1475" s="1" t="s">
        <v>15626</v>
      </c>
      <c r="K1475" s="42">
        <v>1</v>
      </c>
      <c r="L1475" s="42">
        <v>0.97</v>
      </c>
      <c r="M1475" s="1" t="s">
        <v>15616</v>
      </c>
    </row>
    <row r="1476" spans="1:13" x14ac:dyDescent="0.3">
      <c r="A1476">
        <v>1480</v>
      </c>
      <c r="B1476" t="s">
        <v>9330</v>
      </c>
      <c r="C1476" t="s">
        <v>6027</v>
      </c>
      <c r="D1476" t="s">
        <v>16643</v>
      </c>
      <c r="E1476" s="1">
        <f t="shared" si="92"/>
        <v>41620</v>
      </c>
      <c r="F1476">
        <f t="shared" si="93"/>
        <v>2013</v>
      </c>
      <c r="G1476">
        <f t="shared" si="94"/>
        <v>12</v>
      </c>
      <c r="H1476">
        <f t="shared" si="95"/>
        <v>4</v>
      </c>
      <c r="I1476" s="1" t="s">
        <v>15622</v>
      </c>
      <c r="J1476" s="1" t="s">
        <v>15624</v>
      </c>
      <c r="K1476" s="42">
        <v>0.83</v>
      </c>
      <c r="L1476" s="42">
        <v>0.93</v>
      </c>
      <c r="M1476" s="1" t="s">
        <v>15616</v>
      </c>
    </row>
    <row r="1477" spans="1:13" x14ac:dyDescent="0.3">
      <c r="A1477">
        <v>1481</v>
      </c>
      <c r="B1477" t="s">
        <v>10357</v>
      </c>
      <c r="C1477" t="s">
        <v>5022</v>
      </c>
      <c r="D1477" t="s">
        <v>16644</v>
      </c>
      <c r="E1477" s="1">
        <f t="shared" si="92"/>
        <v>41621</v>
      </c>
      <c r="F1477">
        <f t="shared" si="93"/>
        <v>2013</v>
      </c>
      <c r="G1477">
        <f t="shared" si="94"/>
        <v>12</v>
      </c>
      <c r="H1477">
        <f t="shared" si="95"/>
        <v>5</v>
      </c>
      <c r="I1477" s="1" t="s">
        <v>15629</v>
      </c>
      <c r="J1477" s="1" t="s">
        <v>15624</v>
      </c>
      <c r="K1477" s="42">
        <v>0.71</v>
      </c>
      <c r="L1477" s="42">
        <v>0.89</v>
      </c>
      <c r="M1477" s="1" t="s">
        <v>15615</v>
      </c>
    </row>
    <row r="1478" spans="1:13" x14ac:dyDescent="0.3">
      <c r="A1478">
        <v>1482</v>
      </c>
      <c r="B1478" t="s">
        <v>11259</v>
      </c>
      <c r="C1478" t="s">
        <v>4142</v>
      </c>
      <c r="D1478" t="s">
        <v>11911</v>
      </c>
      <c r="E1478" s="1">
        <f t="shared" si="92"/>
        <v>41622</v>
      </c>
      <c r="F1478">
        <f t="shared" si="93"/>
        <v>2013</v>
      </c>
      <c r="G1478">
        <f t="shared" si="94"/>
        <v>12</v>
      </c>
      <c r="H1478">
        <f t="shared" si="95"/>
        <v>6</v>
      </c>
      <c r="I1478" s="1" t="s">
        <v>15622</v>
      </c>
      <c r="J1478" s="1" t="s">
        <v>15626</v>
      </c>
      <c r="K1478" s="42">
        <v>1</v>
      </c>
      <c r="L1478" s="42">
        <v>0.93</v>
      </c>
      <c r="M1478" s="1" t="s">
        <v>15616</v>
      </c>
    </row>
    <row r="1479" spans="1:13" x14ac:dyDescent="0.3">
      <c r="A1479">
        <v>1483</v>
      </c>
      <c r="B1479" t="s">
        <v>10303</v>
      </c>
      <c r="C1479" t="s">
        <v>5076</v>
      </c>
      <c r="D1479" t="s">
        <v>16645</v>
      </c>
      <c r="E1479" s="1">
        <f t="shared" si="92"/>
        <v>41623</v>
      </c>
      <c r="F1479">
        <f t="shared" si="93"/>
        <v>2013</v>
      </c>
      <c r="G1479">
        <f t="shared" si="94"/>
        <v>12</v>
      </c>
      <c r="H1479">
        <f t="shared" si="95"/>
        <v>7</v>
      </c>
      <c r="I1479" s="1" t="s">
        <v>15622</v>
      </c>
      <c r="J1479" s="1" t="s">
        <v>15626</v>
      </c>
      <c r="K1479" s="42">
        <v>1</v>
      </c>
      <c r="L1479" s="42">
        <v>0.99</v>
      </c>
      <c r="M1479" s="1" t="s">
        <v>15616</v>
      </c>
    </row>
    <row r="1480" spans="1:13" x14ac:dyDescent="0.3">
      <c r="A1480">
        <v>1484</v>
      </c>
      <c r="B1480" t="s">
        <v>7893</v>
      </c>
      <c r="C1480" t="s">
        <v>7435</v>
      </c>
      <c r="D1480" t="s">
        <v>16645</v>
      </c>
      <c r="E1480" s="1">
        <f t="shared" si="92"/>
        <v>41623</v>
      </c>
      <c r="F1480">
        <f t="shared" si="93"/>
        <v>2013</v>
      </c>
      <c r="G1480">
        <f t="shared" si="94"/>
        <v>12</v>
      </c>
      <c r="H1480">
        <f t="shared" si="95"/>
        <v>7</v>
      </c>
      <c r="I1480" s="1" t="s">
        <v>15622</v>
      </c>
      <c r="J1480" s="1" t="s">
        <v>15624</v>
      </c>
      <c r="K1480" s="42">
        <v>1</v>
      </c>
      <c r="L1480" s="42">
        <v>0.28999999999999998</v>
      </c>
      <c r="M1480" s="1" t="s">
        <v>15615</v>
      </c>
    </row>
    <row r="1481" spans="1:13" x14ac:dyDescent="0.3">
      <c r="A1481">
        <v>1485</v>
      </c>
      <c r="B1481" t="s">
        <v>9886</v>
      </c>
      <c r="C1481" t="s">
        <v>5485</v>
      </c>
      <c r="D1481" t="s">
        <v>16646</v>
      </c>
      <c r="E1481" s="1">
        <f t="shared" si="92"/>
        <v>41624</v>
      </c>
      <c r="F1481">
        <f t="shared" si="93"/>
        <v>2013</v>
      </c>
      <c r="G1481">
        <f t="shared" si="94"/>
        <v>12</v>
      </c>
      <c r="H1481">
        <f t="shared" si="95"/>
        <v>1</v>
      </c>
      <c r="I1481" s="1" t="s">
        <v>15622</v>
      </c>
      <c r="J1481" s="1" t="s">
        <v>15626</v>
      </c>
      <c r="K1481" s="42">
        <v>1</v>
      </c>
      <c r="L1481" s="42">
        <v>0.95</v>
      </c>
      <c r="M1481" s="1" t="s">
        <v>15616</v>
      </c>
    </row>
    <row r="1482" spans="1:13" x14ac:dyDescent="0.3">
      <c r="A1482">
        <v>1486</v>
      </c>
      <c r="B1482" t="s">
        <v>7750</v>
      </c>
      <c r="C1482" t="s">
        <v>7571</v>
      </c>
      <c r="D1482" t="s">
        <v>11912</v>
      </c>
      <c r="E1482" s="1">
        <f t="shared" si="92"/>
        <v>41625</v>
      </c>
      <c r="F1482">
        <f t="shared" si="93"/>
        <v>2013</v>
      </c>
      <c r="G1482">
        <f t="shared" si="94"/>
        <v>12</v>
      </c>
      <c r="H1482">
        <f t="shared" si="95"/>
        <v>2</v>
      </c>
      <c r="I1482" s="1" t="s">
        <v>15632</v>
      </c>
      <c r="J1482" s="1" t="s">
        <v>15626</v>
      </c>
      <c r="K1482" s="42">
        <v>1</v>
      </c>
      <c r="L1482" s="42">
        <v>0.98</v>
      </c>
      <c r="M1482" s="1" t="s">
        <v>15615</v>
      </c>
    </row>
    <row r="1483" spans="1:13" x14ac:dyDescent="0.3">
      <c r="A1483">
        <v>1487</v>
      </c>
      <c r="B1483" t="s">
        <v>8609</v>
      </c>
      <c r="C1483" t="s">
        <v>6738</v>
      </c>
      <c r="D1483" t="s">
        <v>11912</v>
      </c>
      <c r="E1483" s="1">
        <f t="shared" si="92"/>
        <v>41625</v>
      </c>
      <c r="F1483">
        <f t="shared" si="93"/>
        <v>2013</v>
      </c>
      <c r="G1483">
        <f t="shared" si="94"/>
        <v>12</v>
      </c>
      <c r="H1483">
        <f t="shared" si="95"/>
        <v>2</v>
      </c>
      <c r="I1483" s="1" t="s">
        <v>15625</v>
      </c>
      <c r="J1483" s="1" t="s">
        <v>15623</v>
      </c>
      <c r="K1483" s="42">
        <v>1</v>
      </c>
      <c r="L1483" s="42">
        <v>1</v>
      </c>
      <c r="M1483" s="1" t="s">
        <v>15616</v>
      </c>
    </row>
    <row r="1484" spans="1:13" x14ac:dyDescent="0.3">
      <c r="A1484">
        <v>1488</v>
      </c>
      <c r="B1484" t="s">
        <v>7764</v>
      </c>
      <c r="C1484" t="s">
        <v>7557</v>
      </c>
      <c r="D1484" t="s">
        <v>11912</v>
      </c>
      <c r="E1484" s="1">
        <f t="shared" si="92"/>
        <v>41625</v>
      </c>
      <c r="F1484">
        <f t="shared" si="93"/>
        <v>2013</v>
      </c>
      <c r="G1484">
        <f t="shared" si="94"/>
        <v>12</v>
      </c>
      <c r="H1484">
        <f t="shared" si="95"/>
        <v>2</v>
      </c>
      <c r="I1484" s="1" t="s">
        <v>15622</v>
      </c>
      <c r="J1484" s="1" t="s">
        <v>15623</v>
      </c>
      <c r="K1484" s="42">
        <v>1</v>
      </c>
      <c r="L1484" s="42">
        <v>0.17</v>
      </c>
      <c r="M1484" s="1" t="s">
        <v>15615</v>
      </c>
    </row>
    <row r="1485" spans="1:13" x14ac:dyDescent="0.3">
      <c r="A1485">
        <v>1489</v>
      </c>
      <c r="B1485" t="s">
        <v>10210</v>
      </c>
      <c r="C1485" t="s">
        <v>5169</v>
      </c>
      <c r="D1485" t="s">
        <v>11912</v>
      </c>
      <c r="E1485" s="1">
        <f t="shared" si="92"/>
        <v>41625</v>
      </c>
      <c r="F1485">
        <f t="shared" si="93"/>
        <v>2013</v>
      </c>
      <c r="G1485">
        <f t="shared" si="94"/>
        <v>12</v>
      </c>
      <c r="H1485">
        <f t="shared" si="95"/>
        <v>2</v>
      </c>
      <c r="I1485" s="1" t="s">
        <v>15622</v>
      </c>
      <c r="J1485" s="1" t="s">
        <v>15623</v>
      </c>
      <c r="K1485" s="42">
        <v>0.5</v>
      </c>
      <c r="L1485" s="42">
        <v>0.9</v>
      </c>
      <c r="M1485" s="1" t="s">
        <v>15615</v>
      </c>
    </row>
    <row r="1486" spans="1:13" x14ac:dyDescent="0.3">
      <c r="A1486">
        <v>1490</v>
      </c>
      <c r="B1486" t="s">
        <v>9131</v>
      </c>
      <c r="C1486" t="s">
        <v>6222</v>
      </c>
      <c r="D1486" t="s">
        <v>11912</v>
      </c>
      <c r="E1486" s="1">
        <f t="shared" si="92"/>
        <v>41625</v>
      </c>
      <c r="F1486">
        <f t="shared" si="93"/>
        <v>2013</v>
      </c>
      <c r="G1486">
        <f t="shared" si="94"/>
        <v>12</v>
      </c>
      <c r="H1486">
        <f t="shared" si="95"/>
        <v>2</v>
      </c>
      <c r="I1486" s="1" t="s">
        <v>15622</v>
      </c>
      <c r="J1486" s="1" t="s">
        <v>15623</v>
      </c>
      <c r="K1486" s="42">
        <v>0.8</v>
      </c>
      <c r="L1486" s="42">
        <v>0.28999999999999998</v>
      </c>
      <c r="M1486" s="1" t="s">
        <v>15615</v>
      </c>
    </row>
    <row r="1487" spans="1:13" x14ac:dyDescent="0.3">
      <c r="A1487">
        <v>1491</v>
      </c>
      <c r="B1487" t="s">
        <v>10014</v>
      </c>
      <c r="C1487" t="s">
        <v>5359</v>
      </c>
      <c r="D1487" t="s">
        <v>11913</v>
      </c>
      <c r="E1487" s="1">
        <f t="shared" si="92"/>
        <v>41626</v>
      </c>
      <c r="F1487">
        <f t="shared" si="93"/>
        <v>2013</v>
      </c>
      <c r="G1487">
        <f t="shared" si="94"/>
        <v>12</v>
      </c>
      <c r="H1487">
        <f t="shared" si="95"/>
        <v>3</v>
      </c>
      <c r="I1487" s="1" t="s">
        <v>15752</v>
      </c>
      <c r="J1487" s="1" t="s">
        <v>15626</v>
      </c>
      <c r="K1487" s="42">
        <v>1</v>
      </c>
      <c r="L1487" s="42">
        <v>0.97</v>
      </c>
      <c r="M1487" s="1" t="s">
        <v>15615</v>
      </c>
    </row>
    <row r="1488" spans="1:13" x14ac:dyDescent="0.3">
      <c r="A1488">
        <v>1492</v>
      </c>
      <c r="B1488" t="s">
        <v>10925</v>
      </c>
      <c r="C1488" t="s">
        <v>4469</v>
      </c>
      <c r="D1488" t="s">
        <v>11913</v>
      </c>
      <c r="E1488" s="1">
        <f t="shared" si="92"/>
        <v>41626</v>
      </c>
      <c r="F1488">
        <f t="shared" si="93"/>
        <v>2013</v>
      </c>
      <c r="G1488">
        <f t="shared" si="94"/>
        <v>12</v>
      </c>
      <c r="H1488">
        <f t="shared" si="95"/>
        <v>3</v>
      </c>
      <c r="I1488" s="1" t="s">
        <v>15622</v>
      </c>
      <c r="J1488" s="1" t="s">
        <v>15626</v>
      </c>
      <c r="K1488" s="42">
        <v>1</v>
      </c>
      <c r="L1488" s="42">
        <v>0.84</v>
      </c>
      <c r="M1488" s="1" t="s">
        <v>15616</v>
      </c>
    </row>
    <row r="1489" spans="1:13" x14ac:dyDescent="0.3">
      <c r="A1489">
        <v>1493</v>
      </c>
      <c r="B1489" t="s">
        <v>8346</v>
      </c>
      <c r="C1489" t="s">
        <v>6992</v>
      </c>
      <c r="D1489" t="s">
        <v>11913</v>
      </c>
      <c r="E1489" s="1">
        <f t="shared" si="92"/>
        <v>41626</v>
      </c>
      <c r="F1489">
        <f t="shared" si="93"/>
        <v>2013</v>
      </c>
      <c r="G1489">
        <f t="shared" si="94"/>
        <v>12</v>
      </c>
      <c r="H1489">
        <f t="shared" si="95"/>
        <v>3</v>
      </c>
      <c r="I1489" s="1" t="s">
        <v>15670</v>
      </c>
      <c r="J1489" s="1" t="s">
        <v>15624</v>
      </c>
      <c r="K1489" s="42">
        <v>0.72</v>
      </c>
      <c r="L1489" s="42">
        <v>0.9</v>
      </c>
      <c r="M1489" s="1" t="s">
        <v>15615</v>
      </c>
    </row>
    <row r="1490" spans="1:13" x14ac:dyDescent="0.3">
      <c r="A1490">
        <v>1494</v>
      </c>
      <c r="B1490" t="s">
        <v>9172</v>
      </c>
      <c r="C1490" t="s">
        <v>6181</v>
      </c>
      <c r="D1490" t="s">
        <v>16647</v>
      </c>
      <c r="E1490" s="1">
        <f t="shared" si="92"/>
        <v>41627</v>
      </c>
      <c r="F1490">
        <f t="shared" si="93"/>
        <v>2013</v>
      </c>
      <c r="G1490">
        <f t="shared" si="94"/>
        <v>12</v>
      </c>
      <c r="H1490">
        <f t="shared" si="95"/>
        <v>4</v>
      </c>
      <c r="I1490" s="1" t="s">
        <v>15622</v>
      </c>
      <c r="J1490" s="1" t="s">
        <v>15624</v>
      </c>
      <c r="K1490" s="42">
        <v>0.9</v>
      </c>
      <c r="L1490" s="42">
        <v>0.85</v>
      </c>
      <c r="M1490" s="1" t="s">
        <v>15615</v>
      </c>
    </row>
    <row r="1491" spans="1:13" x14ac:dyDescent="0.3">
      <c r="A1491">
        <v>1495</v>
      </c>
      <c r="B1491" t="s">
        <v>10397</v>
      </c>
      <c r="C1491" t="s">
        <v>4982</v>
      </c>
      <c r="D1491" t="s">
        <v>16647</v>
      </c>
      <c r="E1491" s="1">
        <f t="shared" si="92"/>
        <v>41627</v>
      </c>
      <c r="F1491">
        <f t="shared" si="93"/>
        <v>2013</v>
      </c>
      <c r="G1491">
        <f t="shared" si="94"/>
        <v>12</v>
      </c>
      <c r="H1491">
        <f t="shared" si="95"/>
        <v>4</v>
      </c>
      <c r="I1491" s="1" t="s">
        <v>15622</v>
      </c>
      <c r="J1491" s="1" t="s">
        <v>15623</v>
      </c>
      <c r="K1491" s="42">
        <v>0.59</v>
      </c>
      <c r="L1491" s="42">
        <v>0.65</v>
      </c>
      <c r="M1491" s="1" t="s">
        <v>15615</v>
      </c>
    </row>
    <row r="1492" spans="1:13" x14ac:dyDescent="0.3">
      <c r="A1492">
        <v>1496</v>
      </c>
      <c r="B1492" t="s">
        <v>7876</v>
      </c>
      <c r="C1492" t="s">
        <v>7452</v>
      </c>
      <c r="D1492" t="s">
        <v>16648</v>
      </c>
      <c r="E1492" s="1">
        <f t="shared" si="92"/>
        <v>41629</v>
      </c>
      <c r="F1492">
        <f t="shared" si="93"/>
        <v>2013</v>
      </c>
      <c r="G1492">
        <f t="shared" si="94"/>
        <v>12</v>
      </c>
      <c r="H1492">
        <f t="shared" si="95"/>
        <v>6</v>
      </c>
      <c r="I1492" s="1" t="s">
        <v>15622</v>
      </c>
      <c r="J1492" s="1" t="s">
        <v>15626</v>
      </c>
      <c r="K1492" s="42">
        <v>0.81</v>
      </c>
      <c r="L1492" s="42">
        <v>0.85</v>
      </c>
      <c r="M1492" s="1" t="s">
        <v>15615</v>
      </c>
    </row>
    <row r="1493" spans="1:13" x14ac:dyDescent="0.3">
      <c r="A1493">
        <v>1497</v>
      </c>
      <c r="B1493" t="s">
        <v>10754</v>
      </c>
      <c r="C1493" t="s">
        <v>4636</v>
      </c>
      <c r="D1493" t="s">
        <v>16648</v>
      </c>
      <c r="E1493" s="1">
        <f t="shared" si="92"/>
        <v>41629</v>
      </c>
      <c r="F1493">
        <f t="shared" si="93"/>
        <v>2013</v>
      </c>
      <c r="G1493">
        <f t="shared" si="94"/>
        <v>12</v>
      </c>
      <c r="H1493">
        <f t="shared" si="95"/>
        <v>6</v>
      </c>
      <c r="I1493" s="1" t="s">
        <v>15622</v>
      </c>
      <c r="J1493" s="1" t="s">
        <v>15626</v>
      </c>
      <c r="K1493" s="42">
        <v>1</v>
      </c>
      <c r="L1493" s="42">
        <v>0.98</v>
      </c>
      <c r="M1493" s="1" t="s">
        <v>15615</v>
      </c>
    </row>
    <row r="1494" spans="1:13" x14ac:dyDescent="0.3">
      <c r="A1494">
        <v>1498</v>
      </c>
      <c r="B1494" t="s">
        <v>10266</v>
      </c>
      <c r="C1494" t="s">
        <v>5113</v>
      </c>
      <c r="D1494" t="s">
        <v>16649</v>
      </c>
      <c r="E1494" s="1">
        <f t="shared" si="92"/>
        <v>41630</v>
      </c>
      <c r="F1494">
        <f t="shared" si="93"/>
        <v>2013</v>
      </c>
      <c r="G1494">
        <f t="shared" si="94"/>
        <v>12</v>
      </c>
      <c r="H1494">
        <f t="shared" si="95"/>
        <v>7</v>
      </c>
      <c r="I1494" s="1" t="s">
        <v>15622</v>
      </c>
      <c r="J1494" s="1" t="s">
        <v>15623</v>
      </c>
      <c r="K1494" s="42">
        <v>1</v>
      </c>
      <c r="L1494" s="42">
        <v>0.5</v>
      </c>
      <c r="M1494" s="1" t="s">
        <v>15615</v>
      </c>
    </row>
    <row r="1495" spans="1:13" x14ac:dyDescent="0.3">
      <c r="A1495">
        <v>1499</v>
      </c>
      <c r="B1495" t="s">
        <v>8571</v>
      </c>
      <c r="C1495" t="s">
        <v>6776</v>
      </c>
      <c r="D1495" t="s">
        <v>16649</v>
      </c>
      <c r="E1495" s="1">
        <f t="shared" si="92"/>
        <v>41630</v>
      </c>
      <c r="F1495">
        <f t="shared" si="93"/>
        <v>2013</v>
      </c>
      <c r="G1495">
        <f t="shared" si="94"/>
        <v>12</v>
      </c>
      <c r="H1495">
        <f t="shared" si="95"/>
        <v>7</v>
      </c>
      <c r="I1495" s="1" t="s">
        <v>15622</v>
      </c>
      <c r="J1495" s="1" t="s">
        <v>15626</v>
      </c>
      <c r="K1495" s="42">
        <v>1</v>
      </c>
      <c r="L1495" s="42">
        <v>0.97</v>
      </c>
      <c r="M1495" s="1" t="s">
        <v>15615</v>
      </c>
    </row>
    <row r="1496" spans="1:13" x14ac:dyDescent="0.3">
      <c r="A1496">
        <v>1500</v>
      </c>
      <c r="B1496" t="s">
        <v>8430</v>
      </c>
      <c r="C1496" t="s">
        <v>6912</v>
      </c>
      <c r="D1496" t="s">
        <v>16650</v>
      </c>
      <c r="E1496" s="1">
        <f t="shared" si="92"/>
        <v>41631</v>
      </c>
      <c r="F1496">
        <f t="shared" si="93"/>
        <v>2013</v>
      </c>
      <c r="G1496">
        <f t="shared" si="94"/>
        <v>12</v>
      </c>
      <c r="H1496">
        <f t="shared" si="95"/>
        <v>1</v>
      </c>
      <c r="I1496" s="1" t="s">
        <v>15622</v>
      </c>
      <c r="J1496" s="1" t="s">
        <v>15628</v>
      </c>
      <c r="K1496" s="42">
        <v>0</v>
      </c>
      <c r="L1496" s="42">
        <v>0.83</v>
      </c>
      <c r="M1496" s="1" t="s">
        <v>15616</v>
      </c>
    </row>
    <row r="1497" spans="1:13" x14ac:dyDescent="0.3">
      <c r="A1497">
        <v>1501</v>
      </c>
      <c r="B1497" t="s">
        <v>11588</v>
      </c>
      <c r="C1497" t="s">
        <v>3817</v>
      </c>
      <c r="D1497" t="s">
        <v>16650</v>
      </c>
      <c r="E1497" s="1">
        <f t="shared" si="92"/>
        <v>41631</v>
      </c>
      <c r="F1497">
        <f t="shared" si="93"/>
        <v>2013</v>
      </c>
      <c r="G1497">
        <f t="shared" si="94"/>
        <v>12</v>
      </c>
      <c r="H1497">
        <f t="shared" si="95"/>
        <v>1</v>
      </c>
      <c r="I1497" s="1" t="s">
        <v>15622</v>
      </c>
      <c r="J1497" s="1" t="s">
        <v>15624</v>
      </c>
      <c r="K1497" s="42">
        <v>1</v>
      </c>
      <c r="L1497" s="42">
        <v>0.75</v>
      </c>
      <c r="M1497" s="1" t="s">
        <v>15615</v>
      </c>
    </row>
    <row r="1498" spans="1:13" x14ac:dyDescent="0.3">
      <c r="A1498">
        <v>1502</v>
      </c>
      <c r="B1498" t="s">
        <v>9703</v>
      </c>
      <c r="C1498" t="s">
        <v>5661</v>
      </c>
      <c r="D1498" t="s">
        <v>16651</v>
      </c>
      <c r="E1498" s="1">
        <f t="shared" si="92"/>
        <v>41635</v>
      </c>
      <c r="F1498">
        <f t="shared" si="93"/>
        <v>2013</v>
      </c>
      <c r="G1498">
        <f t="shared" si="94"/>
        <v>12</v>
      </c>
      <c r="H1498">
        <f t="shared" si="95"/>
        <v>5</v>
      </c>
      <c r="I1498" s="1" t="s">
        <v>15622</v>
      </c>
      <c r="J1498" s="1" t="s">
        <v>15624</v>
      </c>
      <c r="K1498" s="42">
        <v>1</v>
      </c>
      <c r="L1498" s="42">
        <v>0.99</v>
      </c>
      <c r="M1498" s="1" t="s">
        <v>15616</v>
      </c>
    </row>
    <row r="1499" spans="1:13" x14ac:dyDescent="0.3">
      <c r="A1499">
        <v>1503</v>
      </c>
      <c r="B1499" t="s">
        <v>9356</v>
      </c>
      <c r="C1499" t="s">
        <v>6001</v>
      </c>
      <c r="D1499" t="s">
        <v>16652</v>
      </c>
      <c r="E1499" s="1">
        <f t="shared" si="92"/>
        <v>41636</v>
      </c>
      <c r="F1499">
        <f t="shared" si="93"/>
        <v>2013</v>
      </c>
      <c r="G1499">
        <f t="shared" si="94"/>
        <v>12</v>
      </c>
      <c r="H1499">
        <f t="shared" si="95"/>
        <v>6</v>
      </c>
      <c r="I1499" s="1" t="s">
        <v>15622</v>
      </c>
      <c r="J1499" s="1" t="s">
        <v>15623</v>
      </c>
      <c r="K1499" s="42">
        <v>1</v>
      </c>
      <c r="L1499" s="42">
        <v>0.1</v>
      </c>
      <c r="M1499" s="1" t="s">
        <v>15616</v>
      </c>
    </row>
    <row r="1500" spans="1:13" x14ac:dyDescent="0.3">
      <c r="A1500">
        <v>1504</v>
      </c>
      <c r="B1500" t="s">
        <v>10789</v>
      </c>
      <c r="C1500" t="s">
        <v>4603</v>
      </c>
      <c r="D1500" t="s">
        <v>16653</v>
      </c>
      <c r="E1500" s="1">
        <f t="shared" si="92"/>
        <v>41638</v>
      </c>
      <c r="F1500">
        <f t="shared" si="93"/>
        <v>2013</v>
      </c>
      <c r="G1500">
        <f t="shared" si="94"/>
        <v>12</v>
      </c>
      <c r="H1500">
        <f t="shared" si="95"/>
        <v>1</v>
      </c>
      <c r="I1500" s="1" t="s">
        <v>15622</v>
      </c>
      <c r="J1500" s="1" t="s">
        <v>15624</v>
      </c>
      <c r="K1500" s="42">
        <v>1</v>
      </c>
      <c r="L1500" s="42">
        <v>1</v>
      </c>
      <c r="M1500" s="1" t="s">
        <v>15616</v>
      </c>
    </row>
    <row r="1501" spans="1:13" x14ac:dyDescent="0.3">
      <c r="A1501">
        <v>1505</v>
      </c>
      <c r="B1501" t="s">
        <v>10713</v>
      </c>
      <c r="C1501" t="s">
        <v>4674</v>
      </c>
      <c r="D1501" t="s">
        <v>16653</v>
      </c>
      <c r="E1501" s="1">
        <f t="shared" si="92"/>
        <v>41638</v>
      </c>
      <c r="F1501">
        <f t="shared" si="93"/>
        <v>2013</v>
      </c>
      <c r="G1501">
        <f t="shared" si="94"/>
        <v>12</v>
      </c>
      <c r="H1501">
        <f t="shared" si="95"/>
        <v>1</v>
      </c>
      <c r="I1501" s="1" t="s">
        <v>15622</v>
      </c>
      <c r="J1501" s="1" t="s">
        <v>15626</v>
      </c>
      <c r="K1501" s="42">
        <v>0.92</v>
      </c>
      <c r="L1501" s="42">
        <v>1</v>
      </c>
      <c r="M1501" s="1" t="s">
        <v>15615</v>
      </c>
    </row>
    <row r="1502" spans="1:13" x14ac:dyDescent="0.3">
      <c r="A1502">
        <v>1506</v>
      </c>
      <c r="B1502" t="s">
        <v>11166</v>
      </c>
      <c r="C1502" t="s">
        <v>4234</v>
      </c>
      <c r="D1502" t="s">
        <v>11914</v>
      </c>
      <c r="E1502" s="1">
        <f t="shared" si="92"/>
        <v>41640</v>
      </c>
      <c r="F1502">
        <f t="shared" si="93"/>
        <v>2014</v>
      </c>
      <c r="G1502">
        <f t="shared" si="94"/>
        <v>1</v>
      </c>
      <c r="H1502">
        <f t="shared" si="95"/>
        <v>3</v>
      </c>
      <c r="I1502" s="1" t="s">
        <v>15622</v>
      </c>
      <c r="J1502" s="1" t="s">
        <v>15624</v>
      </c>
      <c r="K1502" s="42">
        <v>1</v>
      </c>
      <c r="L1502" s="42">
        <v>0.92</v>
      </c>
      <c r="M1502" s="1" t="s">
        <v>15616</v>
      </c>
    </row>
    <row r="1503" spans="1:13" x14ac:dyDescent="0.3">
      <c r="A1503">
        <v>1507</v>
      </c>
      <c r="B1503" t="s">
        <v>10442</v>
      </c>
      <c r="C1503" t="s">
        <v>4939</v>
      </c>
      <c r="D1503" t="s">
        <v>11915</v>
      </c>
      <c r="E1503" s="1">
        <f t="shared" si="92"/>
        <v>41641</v>
      </c>
      <c r="F1503">
        <f t="shared" si="93"/>
        <v>2014</v>
      </c>
      <c r="G1503">
        <f t="shared" si="94"/>
        <v>1</v>
      </c>
      <c r="H1503">
        <f t="shared" si="95"/>
        <v>4</v>
      </c>
      <c r="I1503" s="1" t="s">
        <v>15622</v>
      </c>
      <c r="J1503" s="1" t="s">
        <v>15628</v>
      </c>
      <c r="K1503" s="42">
        <v>0.4</v>
      </c>
      <c r="L1503" s="42">
        <v>0.53</v>
      </c>
      <c r="M1503" s="1" t="s">
        <v>15615</v>
      </c>
    </row>
    <row r="1504" spans="1:13" x14ac:dyDescent="0.3">
      <c r="A1504">
        <v>1508</v>
      </c>
      <c r="B1504" t="s">
        <v>8507</v>
      </c>
      <c r="C1504" t="s">
        <v>6837</v>
      </c>
      <c r="D1504" t="s">
        <v>11916</v>
      </c>
      <c r="E1504" s="1">
        <f t="shared" si="92"/>
        <v>41642</v>
      </c>
      <c r="F1504">
        <f t="shared" si="93"/>
        <v>2014</v>
      </c>
      <c r="G1504">
        <f t="shared" si="94"/>
        <v>1</v>
      </c>
      <c r="H1504">
        <f t="shared" si="95"/>
        <v>5</v>
      </c>
      <c r="I1504" s="1" t="s">
        <v>15622</v>
      </c>
      <c r="J1504" s="1" t="s">
        <v>15626</v>
      </c>
      <c r="K1504" s="42">
        <v>1</v>
      </c>
      <c r="L1504" s="42">
        <v>1</v>
      </c>
      <c r="M1504" s="1" t="s">
        <v>15616</v>
      </c>
    </row>
    <row r="1505" spans="1:13" x14ac:dyDescent="0.3">
      <c r="A1505">
        <v>1509</v>
      </c>
      <c r="B1505" t="s">
        <v>11796</v>
      </c>
      <c r="C1505" t="s">
        <v>3615</v>
      </c>
      <c r="D1505" t="s">
        <v>11916</v>
      </c>
      <c r="E1505" s="1">
        <f t="shared" si="92"/>
        <v>41642</v>
      </c>
      <c r="F1505">
        <f t="shared" si="93"/>
        <v>2014</v>
      </c>
      <c r="G1505">
        <f t="shared" si="94"/>
        <v>1</v>
      </c>
      <c r="H1505">
        <f t="shared" si="95"/>
        <v>5</v>
      </c>
      <c r="I1505" s="1" t="s">
        <v>15622</v>
      </c>
      <c r="J1505" s="1" t="s">
        <v>15626</v>
      </c>
      <c r="K1505" s="42">
        <v>1</v>
      </c>
      <c r="L1505" s="42">
        <v>0.86</v>
      </c>
      <c r="M1505" s="1" t="s">
        <v>15616</v>
      </c>
    </row>
    <row r="1506" spans="1:13" x14ac:dyDescent="0.3">
      <c r="A1506">
        <v>1510</v>
      </c>
      <c r="B1506" t="s">
        <v>11179</v>
      </c>
      <c r="C1506" t="s">
        <v>4221</v>
      </c>
      <c r="D1506" t="s">
        <v>11916</v>
      </c>
      <c r="E1506" s="1">
        <f t="shared" si="92"/>
        <v>41642</v>
      </c>
      <c r="F1506">
        <f t="shared" si="93"/>
        <v>2014</v>
      </c>
      <c r="G1506">
        <f t="shared" si="94"/>
        <v>1</v>
      </c>
      <c r="H1506">
        <f t="shared" si="95"/>
        <v>5</v>
      </c>
      <c r="I1506" s="1" t="s">
        <v>15625</v>
      </c>
      <c r="J1506" s="1" t="s">
        <v>15626</v>
      </c>
      <c r="K1506" s="42">
        <v>1</v>
      </c>
      <c r="L1506" s="42">
        <v>1</v>
      </c>
      <c r="M1506" s="1" t="s">
        <v>15615</v>
      </c>
    </row>
    <row r="1507" spans="1:13" x14ac:dyDescent="0.3">
      <c r="A1507">
        <v>1511</v>
      </c>
      <c r="B1507" t="s">
        <v>9147</v>
      </c>
      <c r="C1507" t="s">
        <v>6206</v>
      </c>
      <c r="D1507" t="s">
        <v>11916</v>
      </c>
      <c r="E1507" s="1">
        <f t="shared" si="92"/>
        <v>41642</v>
      </c>
      <c r="F1507">
        <f t="shared" si="93"/>
        <v>2014</v>
      </c>
      <c r="G1507">
        <f t="shared" si="94"/>
        <v>1</v>
      </c>
      <c r="H1507">
        <f t="shared" si="95"/>
        <v>5</v>
      </c>
      <c r="I1507" s="1" t="s">
        <v>15622</v>
      </c>
      <c r="J1507" s="1" t="s">
        <v>15626</v>
      </c>
      <c r="K1507" s="42">
        <v>0.9</v>
      </c>
      <c r="L1507" s="42">
        <v>0.35</v>
      </c>
      <c r="M1507" s="1" t="s">
        <v>15616</v>
      </c>
    </row>
    <row r="1508" spans="1:13" x14ac:dyDescent="0.3">
      <c r="A1508">
        <v>1512</v>
      </c>
      <c r="B1508" t="s">
        <v>11470</v>
      </c>
      <c r="C1508" t="s">
        <v>3932</v>
      </c>
      <c r="D1508" t="s">
        <v>16654</v>
      </c>
      <c r="E1508" s="1">
        <f t="shared" si="92"/>
        <v>41645</v>
      </c>
      <c r="F1508">
        <f t="shared" si="93"/>
        <v>2014</v>
      </c>
      <c r="G1508">
        <f t="shared" si="94"/>
        <v>1</v>
      </c>
      <c r="H1508">
        <f t="shared" si="95"/>
        <v>1</v>
      </c>
      <c r="I1508" s="1" t="s">
        <v>15818</v>
      </c>
      <c r="J1508" s="1" t="s">
        <v>15624</v>
      </c>
      <c r="K1508" s="42">
        <v>1</v>
      </c>
      <c r="L1508" s="42">
        <v>0.86</v>
      </c>
      <c r="M1508" s="1" t="s">
        <v>15616</v>
      </c>
    </row>
    <row r="1509" spans="1:13" x14ac:dyDescent="0.3">
      <c r="A1509">
        <v>1513</v>
      </c>
      <c r="B1509" t="s">
        <v>8937</v>
      </c>
      <c r="C1509" t="s">
        <v>6416</v>
      </c>
      <c r="D1509" t="s">
        <v>16655</v>
      </c>
      <c r="E1509" s="1">
        <f t="shared" si="92"/>
        <v>41646</v>
      </c>
      <c r="F1509">
        <f t="shared" si="93"/>
        <v>2014</v>
      </c>
      <c r="G1509">
        <f t="shared" si="94"/>
        <v>1</v>
      </c>
      <c r="H1509">
        <f t="shared" si="95"/>
        <v>2</v>
      </c>
      <c r="I1509" s="1" t="s">
        <v>15622</v>
      </c>
      <c r="J1509" s="1" t="s">
        <v>15624</v>
      </c>
      <c r="K1509" s="42">
        <v>1</v>
      </c>
      <c r="L1509" s="42">
        <v>0.5</v>
      </c>
      <c r="M1509" s="1" t="s">
        <v>15615</v>
      </c>
    </row>
    <row r="1510" spans="1:13" x14ac:dyDescent="0.3">
      <c r="A1510">
        <v>1514</v>
      </c>
      <c r="B1510" t="s">
        <v>10781</v>
      </c>
      <c r="C1510" t="s">
        <v>4609</v>
      </c>
      <c r="D1510" t="s">
        <v>16655</v>
      </c>
      <c r="E1510" s="1">
        <f t="shared" si="92"/>
        <v>41646</v>
      </c>
      <c r="F1510">
        <f t="shared" si="93"/>
        <v>2014</v>
      </c>
      <c r="G1510">
        <f t="shared" si="94"/>
        <v>1</v>
      </c>
      <c r="H1510">
        <f t="shared" si="95"/>
        <v>2</v>
      </c>
      <c r="I1510" s="1" t="s">
        <v>15622</v>
      </c>
      <c r="J1510" s="1" t="s">
        <v>15626</v>
      </c>
      <c r="K1510" s="42">
        <v>1</v>
      </c>
      <c r="L1510" s="42">
        <v>0.83</v>
      </c>
      <c r="M1510" s="1" t="s">
        <v>15615</v>
      </c>
    </row>
    <row r="1511" spans="1:13" x14ac:dyDescent="0.3">
      <c r="A1511">
        <v>1515</v>
      </c>
      <c r="B1511" t="s">
        <v>10638</v>
      </c>
      <c r="C1511" t="s">
        <v>4748</v>
      </c>
      <c r="D1511" t="s">
        <v>16656</v>
      </c>
      <c r="E1511" s="1">
        <f t="shared" si="92"/>
        <v>41649</v>
      </c>
      <c r="F1511">
        <f t="shared" si="93"/>
        <v>2014</v>
      </c>
      <c r="G1511">
        <f t="shared" si="94"/>
        <v>1</v>
      </c>
      <c r="H1511">
        <f t="shared" si="95"/>
        <v>5</v>
      </c>
      <c r="I1511" s="1" t="s">
        <v>15622</v>
      </c>
      <c r="J1511" s="1" t="s">
        <v>15623</v>
      </c>
      <c r="K1511" s="42">
        <v>0.8</v>
      </c>
      <c r="L1511" s="42">
        <v>0.46</v>
      </c>
      <c r="M1511" s="1" t="s">
        <v>15615</v>
      </c>
    </row>
    <row r="1512" spans="1:13" x14ac:dyDescent="0.3">
      <c r="A1512">
        <v>1516</v>
      </c>
      <c r="B1512" t="s">
        <v>8408</v>
      </c>
      <c r="C1512" t="s">
        <v>6934</v>
      </c>
      <c r="D1512" t="s">
        <v>16657</v>
      </c>
      <c r="E1512" s="1">
        <f t="shared" si="92"/>
        <v>41652</v>
      </c>
      <c r="F1512">
        <f t="shared" si="93"/>
        <v>2014</v>
      </c>
      <c r="G1512">
        <f t="shared" si="94"/>
        <v>1</v>
      </c>
      <c r="H1512">
        <f t="shared" si="95"/>
        <v>1</v>
      </c>
      <c r="I1512" s="1" t="s">
        <v>15622</v>
      </c>
      <c r="J1512" s="1" t="s">
        <v>15626</v>
      </c>
      <c r="K1512" s="42">
        <v>1</v>
      </c>
      <c r="L1512" s="42">
        <v>1</v>
      </c>
      <c r="M1512" s="1" t="s">
        <v>15616</v>
      </c>
    </row>
    <row r="1513" spans="1:13" x14ac:dyDescent="0.3">
      <c r="A1513">
        <v>1517</v>
      </c>
      <c r="B1513" t="s">
        <v>8479</v>
      </c>
      <c r="C1513" t="s">
        <v>6865</v>
      </c>
      <c r="D1513" t="s">
        <v>16658</v>
      </c>
      <c r="E1513" s="1">
        <f t="shared" si="92"/>
        <v>41653</v>
      </c>
      <c r="F1513">
        <f t="shared" si="93"/>
        <v>2014</v>
      </c>
      <c r="G1513">
        <f t="shared" si="94"/>
        <v>1</v>
      </c>
      <c r="H1513">
        <f t="shared" si="95"/>
        <v>2</v>
      </c>
      <c r="I1513" s="1" t="s">
        <v>15622</v>
      </c>
      <c r="J1513" s="1" t="s">
        <v>15623</v>
      </c>
      <c r="K1513" s="42">
        <v>1</v>
      </c>
      <c r="L1513" s="42">
        <v>1</v>
      </c>
      <c r="M1513" s="1" t="s">
        <v>15616</v>
      </c>
    </row>
    <row r="1514" spans="1:13" x14ac:dyDescent="0.3">
      <c r="A1514">
        <v>1518</v>
      </c>
      <c r="B1514" t="s">
        <v>8140</v>
      </c>
      <c r="C1514" t="s">
        <v>7195</v>
      </c>
      <c r="D1514" t="s">
        <v>16658</v>
      </c>
      <c r="E1514" s="1">
        <f t="shared" si="92"/>
        <v>41653</v>
      </c>
      <c r="F1514">
        <f t="shared" si="93"/>
        <v>2014</v>
      </c>
      <c r="G1514">
        <f t="shared" si="94"/>
        <v>1</v>
      </c>
      <c r="H1514">
        <f t="shared" si="95"/>
        <v>2</v>
      </c>
      <c r="I1514" s="1" t="s">
        <v>15622</v>
      </c>
      <c r="J1514" s="1" t="s">
        <v>15624</v>
      </c>
      <c r="K1514" s="42">
        <v>0.69</v>
      </c>
      <c r="L1514" s="42">
        <v>0.79</v>
      </c>
      <c r="M1514" s="1" t="s">
        <v>15615</v>
      </c>
    </row>
    <row r="1515" spans="1:13" x14ac:dyDescent="0.3">
      <c r="A1515">
        <v>1519</v>
      </c>
      <c r="B1515" t="s">
        <v>11114</v>
      </c>
      <c r="C1515" t="s">
        <v>4285</v>
      </c>
      <c r="D1515" t="s">
        <v>16658</v>
      </c>
      <c r="E1515" s="1">
        <f t="shared" si="92"/>
        <v>41653</v>
      </c>
      <c r="F1515">
        <f t="shared" si="93"/>
        <v>2014</v>
      </c>
      <c r="G1515">
        <f t="shared" si="94"/>
        <v>1</v>
      </c>
      <c r="H1515">
        <f t="shared" si="95"/>
        <v>2</v>
      </c>
      <c r="I1515" s="1" t="s">
        <v>15622</v>
      </c>
      <c r="J1515" s="1" t="s">
        <v>15626</v>
      </c>
      <c r="K1515" s="42">
        <v>1</v>
      </c>
      <c r="L1515" s="42">
        <v>0.96</v>
      </c>
      <c r="M1515" s="1" t="s">
        <v>15616</v>
      </c>
    </row>
    <row r="1516" spans="1:13" x14ac:dyDescent="0.3">
      <c r="A1516">
        <v>1520</v>
      </c>
      <c r="B1516" t="s">
        <v>8971</v>
      </c>
      <c r="C1516" t="s">
        <v>6382</v>
      </c>
      <c r="D1516" t="s">
        <v>16658</v>
      </c>
      <c r="E1516" s="1">
        <f t="shared" si="92"/>
        <v>41653</v>
      </c>
      <c r="F1516">
        <f t="shared" si="93"/>
        <v>2014</v>
      </c>
      <c r="G1516">
        <f t="shared" si="94"/>
        <v>1</v>
      </c>
      <c r="H1516">
        <f t="shared" si="95"/>
        <v>2</v>
      </c>
      <c r="I1516" s="1" t="s">
        <v>15622</v>
      </c>
      <c r="J1516" s="1" t="s">
        <v>15624</v>
      </c>
      <c r="K1516" s="42">
        <v>1</v>
      </c>
      <c r="L1516" s="42">
        <v>0.82</v>
      </c>
      <c r="M1516" s="1" t="s">
        <v>15615</v>
      </c>
    </row>
    <row r="1517" spans="1:13" x14ac:dyDescent="0.3">
      <c r="A1517">
        <v>1521</v>
      </c>
      <c r="B1517" t="s">
        <v>11647</v>
      </c>
      <c r="C1517" t="s">
        <v>3758</v>
      </c>
      <c r="D1517" t="s">
        <v>16659</v>
      </c>
      <c r="E1517" s="1">
        <f t="shared" si="92"/>
        <v>41654</v>
      </c>
      <c r="F1517">
        <f t="shared" si="93"/>
        <v>2014</v>
      </c>
      <c r="G1517">
        <f t="shared" si="94"/>
        <v>1</v>
      </c>
      <c r="H1517">
        <f t="shared" si="95"/>
        <v>3</v>
      </c>
      <c r="I1517" s="1" t="s">
        <v>15622</v>
      </c>
      <c r="J1517" s="1" t="s">
        <v>15624</v>
      </c>
      <c r="K1517" s="42">
        <v>0.86</v>
      </c>
      <c r="L1517" s="42">
        <v>0.83</v>
      </c>
      <c r="M1517" s="1" t="s">
        <v>15615</v>
      </c>
    </row>
    <row r="1518" spans="1:13" x14ac:dyDescent="0.3">
      <c r="A1518">
        <v>1522</v>
      </c>
      <c r="B1518" t="s">
        <v>11187</v>
      </c>
      <c r="C1518" t="s">
        <v>4213</v>
      </c>
      <c r="D1518" t="s">
        <v>16660</v>
      </c>
      <c r="E1518" s="1">
        <f t="shared" si="92"/>
        <v>41655</v>
      </c>
      <c r="F1518">
        <f t="shared" si="93"/>
        <v>2014</v>
      </c>
      <c r="G1518">
        <f t="shared" si="94"/>
        <v>1</v>
      </c>
      <c r="H1518">
        <f t="shared" si="95"/>
        <v>4</v>
      </c>
      <c r="I1518" s="1" t="s">
        <v>15622</v>
      </c>
      <c r="J1518" s="1" t="s">
        <v>15623</v>
      </c>
      <c r="K1518" s="42">
        <v>0.8</v>
      </c>
      <c r="L1518" s="42">
        <v>0.67</v>
      </c>
      <c r="M1518" s="1" t="s">
        <v>15615</v>
      </c>
    </row>
    <row r="1519" spans="1:13" x14ac:dyDescent="0.3">
      <c r="A1519">
        <v>1523</v>
      </c>
      <c r="B1519" t="s">
        <v>8046</v>
      </c>
      <c r="C1519" t="s">
        <v>7286</v>
      </c>
      <c r="D1519" t="s">
        <v>16660</v>
      </c>
      <c r="E1519" s="1">
        <f t="shared" si="92"/>
        <v>41655</v>
      </c>
      <c r="F1519">
        <f t="shared" si="93"/>
        <v>2014</v>
      </c>
      <c r="G1519">
        <f t="shared" si="94"/>
        <v>1</v>
      </c>
      <c r="H1519">
        <f t="shared" si="95"/>
        <v>4</v>
      </c>
      <c r="I1519" s="1" t="s">
        <v>15622</v>
      </c>
      <c r="J1519" s="1" t="s">
        <v>15624</v>
      </c>
      <c r="K1519" s="42">
        <v>1</v>
      </c>
      <c r="L1519" s="42">
        <v>0.77</v>
      </c>
      <c r="M1519" s="1" t="s">
        <v>15616</v>
      </c>
    </row>
    <row r="1520" spans="1:13" x14ac:dyDescent="0.3">
      <c r="A1520">
        <v>1524</v>
      </c>
      <c r="B1520" t="s">
        <v>10805</v>
      </c>
      <c r="C1520" t="s">
        <v>4588</v>
      </c>
      <c r="D1520" t="s">
        <v>16661</v>
      </c>
      <c r="E1520" s="1">
        <f t="shared" si="92"/>
        <v>41658</v>
      </c>
      <c r="F1520">
        <f t="shared" si="93"/>
        <v>2014</v>
      </c>
      <c r="G1520">
        <f t="shared" si="94"/>
        <v>1</v>
      </c>
      <c r="H1520">
        <f t="shared" si="95"/>
        <v>7</v>
      </c>
      <c r="I1520" s="1" t="s">
        <v>15622</v>
      </c>
      <c r="J1520" s="1" t="s">
        <v>15624</v>
      </c>
      <c r="K1520" s="42">
        <v>1</v>
      </c>
      <c r="L1520" s="42">
        <v>0.5</v>
      </c>
      <c r="M1520" s="1" t="s">
        <v>15615</v>
      </c>
    </row>
    <row r="1521" spans="1:13" x14ac:dyDescent="0.3">
      <c r="A1521">
        <v>1525</v>
      </c>
      <c r="B1521" t="s">
        <v>9299</v>
      </c>
      <c r="C1521" t="s">
        <v>6057</v>
      </c>
      <c r="D1521" t="s">
        <v>16661</v>
      </c>
      <c r="E1521" s="1">
        <f t="shared" si="92"/>
        <v>41658</v>
      </c>
      <c r="F1521">
        <f t="shared" si="93"/>
        <v>2014</v>
      </c>
      <c r="G1521">
        <f t="shared" si="94"/>
        <v>1</v>
      </c>
      <c r="H1521">
        <f t="shared" si="95"/>
        <v>7</v>
      </c>
      <c r="I1521" s="1" t="s">
        <v>15622</v>
      </c>
      <c r="J1521" s="1" t="s">
        <v>15623</v>
      </c>
      <c r="K1521" s="42">
        <v>0.75</v>
      </c>
      <c r="L1521" s="42">
        <v>0.73</v>
      </c>
      <c r="M1521" s="1" t="s">
        <v>15615</v>
      </c>
    </row>
    <row r="1522" spans="1:13" x14ac:dyDescent="0.3">
      <c r="A1522">
        <v>1526</v>
      </c>
      <c r="B1522" t="s">
        <v>9515</v>
      </c>
      <c r="C1522" t="s">
        <v>5845</v>
      </c>
      <c r="D1522" t="s">
        <v>16662</v>
      </c>
      <c r="E1522" s="1">
        <f t="shared" si="92"/>
        <v>41659</v>
      </c>
      <c r="F1522">
        <f t="shared" si="93"/>
        <v>2014</v>
      </c>
      <c r="G1522">
        <f t="shared" si="94"/>
        <v>1</v>
      </c>
      <c r="H1522">
        <f t="shared" si="95"/>
        <v>1</v>
      </c>
      <c r="I1522" s="1" t="s">
        <v>15622</v>
      </c>
      <c r="J1522" s="1" t="s">
        <v>15628</v>
      </c>
      <c r="K1522" s="42">
        <v>0.33</v>
      </c>
      <c r="L1522" s="42">
        <v>0</v>
      </c>
      <c r="M1522" s="1" t="s">
        <v>15615</v>
      </c>
    </row>
    <row r="1523" spans="1:13" x14ac:dyDescent="0.3">
      <c r="A1523">
        <v>1527</v>
      </c>
      <c r="B1523" t="s">
        <v>8032</v>
      </c>
      <c r="C1523" t="s">
        <v>3499</v>
      </c>
      <c r="D1523" t="s">
        <v>16663</v>
      </c>
      <c r="E1523" s="1">
        <f t="shared" si="92"/>
        <v>41660</v>
      </c>
      <c r="F1523">
        <f t="shared" si="93"/>
        <v>2014</v>
      </c>
      <c r="G1523">
        <f t="shared" si="94"/>
        <v>1</v>
      </c>
      <c r="H1523">
        <f t="shared" si="95"/>
        <v>2</v>
      </c>
      <c r="I1523" s="1" t="s">
        <v>15625</v>
      </c>
      <c r="J1523" s="1" t="s">
        <v>15624</v>
      </c>
      <c r="K1523" s="42">
        <v>1</v>
      </c>
      <c r="L1523" s="42">
        <v>0.92</v>
      </c>
      <c r="M1523" s="1" t="s">
        <v>15616</v>
      </c>
    </row>
    <row r="1524" spans="1:13" x14ac:dyDescent="0.3">
      <c r="A1524">
        <v>1528</v>
      </c>
      <c r="B1524" t="s">
        <v>9561</v>
      </c>
      <c r="C1524" t="s">
        <v>5799</v>
      </c>
      <c r="D1524" t="s">
        <v>16663</v>
      </c>
      <c r="E1524" s="1">
        <f t="shared" si="92"/>
        <v>41660</v>
      </c>
      <c r="F1524">
        <f t="shared" si="93"/>
        <v>2014</v>
      </c>
      <c r="G1524">
        <f t="shared" si="94"/>
        <v>1</v>
      </c>
      <c r="H1524">
        <f t="shared" si="95"/>
        <v>2</v>
      </c>
      <c r="I1524" s="1" t="s">
        <v>15622</v>
      </c>
      <c r="J1524" s="1" t="s">
        <v>15626</v>
      </c>
      <c r="K1524" s="42">
        <v>1</v>
      </c>
      <c r="L1524" s="42">
        <v>0.7</v>
      </c>
      <c r="M1524" s="1" t="s">
        <v>15616</v>
      </c>
    </row>
    <row r="1525" spans="1:13" x14ac:dyDescent="0.3">
      <c r="A1525">
        <v>1529</v>
      </c>
      <c r="B1525" t="s">
        <v>11152</v>
      </c>
      <c r="C1525" t="s">
        <v>4248</v>
      </c>
      <c r="D1525" t="s">
        <v>16664</v>
      </c>
      <c r="E1525" s="1">
        <f t="shared" si="92"/>
        <v>41661</v>
      </c>
      <c r="F1525">
        <f t="shared" si="93"/>
        <v>2014</v>
      </c>
      <c r="G1525">
        <f t="shared" si="94"/>
        <v>1</v>
      </c>
      <c r="H1525">
        <f t="shared" si="95"/>
        <v>3</v>
      </c>
      <c r="I1525" s="1" t="s">
        <v>15622</v>
      </c>
      <c r="J1525" s="1" t="s">
        <v>15626</v>
      </c>
      <c r="K1525" s="42">
        <v>1</v>
      </c>
      <c r="L1525" s="42">
        <v>0.52</v>
      </c>
      <c r="M1525" s="1" t="s">
        <v>15615</v>
      </c>
    </row>
    <row r="1526" spans="1:13" x14ac:dyDescent="0.3">
      <c r="A1526">
        <v>1530</v>
      </c>
      <c r="B1526" t="s">
        <v>8224</v>
      </c>
      <c r="C1526" t="s">
        <v>7111</v>
      </c>
      <c r="D1526" t="s">
        <v>16664</v>
      </c>
      <c r="E1526" s="1">
        <f t="shared" si="92"/>
        <v>41661</v>
      </c>
      <c r="F1526">
        <f t="shared" si="93"/>
        <v>2014</v>
      </c>
      <c r="G1526">
        <f t="shared" si="94"/>
        <v>1</v>
      </c>
      <c r="H1526">
        <f t="shared" si="95"/>
        <v>3</v>
      </c>
      <c r="I1526" s="1" t="s">
        <v>15622</v>
      </c>
      <c r="J1526" s="1" t="s">
        <v>15626</v>
      </c>
      <c r="K1526" s="42">
        <v>1</v>
      </c>
      <c r="L1526" s="42">
        <v>0.98</v>
      </c>
      <c r="M1526" s="1" t="s">
        <v>15616</v>
      </c>
    </row>
    <row r="1527" spans="1:13" x14ac:dyDescent="0.3">
      <c r="A1527">
        <v>1531</v>
      </c>
      <c r="B1527" t="s">
        <v>10427</v>
      </c>
      <c r="C1527" t="s">
        <v>4953</v>
      </c>
      <c r="D1527" t="s">
        <v>16665</v>
      </c>
      <c r="E1527" s="1">
        <f t="shared" si="92"/>
        <v>41662</v>
      </c>
      <c r="F1527">
        <f t="shared" si="93"/>
        <v>2014</v>
      </c>
      <c r="G1527">
        <f t="shared" si="94"/>
        <v>1</v>
      </c>
      <c r="H1527">
        <f t="shared" si="95"/>
        <v>4</v>
      </c>
      <c r="I1527" s="1" t="s">
        <v>15622</v>
      </c>
      <c r="J1527" s="1" t="s">
        <v>15624</v>
      </c>
      <c r="K1527" s="42">
        <v>1</v>
      </c>
      <c r="L1527" s="42">
        <v>0.67</v>
      </c>
      <c r="M1527" s="1" t="s">
        <v>15615</v>
      </c>
    </row>
    <row r="1528" spans="1:13" x14ac:dyDescent="0.3">
      <c r="A1528">
        <v>1532</v>
      </c>
      <c r="B1528" t="s">
        <v>7961</v>
      </c>
      <c r="C1528" t="s">
        <v>7370</v>
      </c>
      <c r="D1528" t="s">
        <v>16665</v>
      </c>
      <c r="E1528" s="1">
        <f t="shared" si="92"/>
        <v>41662</v>
      </c>
      <c r="F1528">
        <f t="shared" si="93"/>
        <v>2014</v>
      </c>
      <c r="G1528">
        <f t="shared" si="94"/>
        <v>1</v>
      </c>
      <c r="H1528">
        <f t="shared" si="95"/>
        <v>4</v>
      </c>
      <c r="I1528" s="1" t="s">
        <v>15622</v>
      </c>
      <c r="J1528" s="1" t="s">
        <v>15626</v>
      </c>
      <c r="K1528" s="42">
        <v>1</v>
      </c>
      <c r="L1528" s="42">
        <v>0.97</v>
      </c>
      <c r="M1528" s="1" t="s">
        <v>15616</v>
      </c>
    </row>
    <row r="1529" spans="1:13" x14ac:dyDescent="0.3">
      <c r="A1529">
        <v>1533</v>
      </c>
      <c r="B1529" t="s">
        <v>10394</v>
      </c>
      <c r="C1529" t="s">
        <v>4985</v>
      </c>
      <c r="D1529" t="s">
        <v>16665</v>
      </c>
      <c r="E1529" s="1">
        <f t="shared" si="92"/>
        <v>41662</v>
      </c>
      <c r="F1529">
        <f t="shared" si="93"/>
        <v>2014</v>
      </c>
      <c r="G1529">
        <f t="shared" si="94"/>
        <v>1</v>
      </c>
      <c r="H1529">
        <f t="shared" si="95"/>
        <v>4</v>
      </c>
      <c r="I1529" s="1" t="s">
        <v>15622</v>
      </c>
      <c r="J1529" s="1" t="s">
        <v>15626</v>
      </c>
      <c r="K1529" s="42">
        <v>1</v>
      </c>
      <c r="L1529" s="42">
        <v>1</v>
      </c>
      <c r="M1529" s="1" t="s">
        <v>15616</v>
      </c>
    </row>
    <row r="1530" spans="1:13" x14ac:dyDescent="0.3">
      <c r="A1530">
        <v>1534</v>
      </c>
      <c r="B1530" t="s">
        <v>8889</v>
      </c>
      <c r="C1530" t="s">
        <v>6462</v>
      </c>
      <c r="D1530" t="s">
        <v>16666</v>
      </c>
      <c r="E1530" s="1">
        <f t="shared" si="92"/>
        <v>41663</v>
      </c>
      <c r="F1530">
        <f t="shared" si="93"/>
        <v>2014</v>
      </c>
      <c r="G1530">
        <f t="shared" si="94"/>
        <v>1</v>
      </c>
      <c r="H1530">
        <f t="shared" si="95"/>
        <v>5</v>
      </c>
      <c r="I1530" s="1" t="s">
        <v>15622</v>
      </c>
      <c r="J1530" s="1" t="s">
        <v>15626</v>
      </c>
      <c r="K1530" s="42">
        <v>1</v>
      </c>
      <c r="L1530" s="42">
        <v>0.83</v>
      </c>
      <c r="M1530" s="1" t="s">
        <v>15616</v>
      </c>
    </row>
    <row r="1531" spans="1:13" x14ac:dyDescent="0.3">
      <c r="A1531">
        <v>1535</v>
      </c>
      <c r="B1531" t="s">
        <v>11715</v>
      </c>
      <c r="C1531" t="s">
        <v>3691</v>
      </c>
      <c r="D1531" t="s">
        <v>16667</v>
      </c>
      <c r="E1531" s="1">
        <f t="shared" si="92"/>
        <v>41664</v>
      </c>
      <c r="F1531">
        <f t="shared" si="93"/>
        <v>2014</v>
      </c>
      <c r="G1531">
        <f t="shared" si="94"/>
        <v>1</v>
      </c>
      <c r="H1531">
        <f t="shared" si="95"/>
        <v>6</v>
      </c>
      <c r="I1531" s="1" t="s">
        <v>15625</v>
      </c>
      <c r="J1531" s="1" t="s">
        <v>15626</v>
      </c>
      <c r="K1531" s="42">
        <v>1</v>
      </c>
      <c r="L1531" s="42">
        <v>0.93</v>
      </c>
      <c r="M1531" s="1" t="s">
        <v>15615</v>
      </c>
    </row>
    <row r="1532" spans="1:13" x14ac:dyDescent="0.3">
      <c r="A1532">
        <v>1536</v>
      </c>
      <c r="B1532" t="s">
        <v>8857</v>
      </c>
      <c r="C1532" t="s">
        <v>6493</v>
      </c>
      <c r="D1532" t="s">
        <v>16668</v>
      </c>
      <c r="E1532" s="1">
        <f t="shared" si="92"/>
        <v>41666</v>
      </c>
      <c r="F1532">
        <f t="shared" si="93"/>
        <v>2014</v>
      </c>
      <c r="G1532">
        <f t="shared" si="94"/>
        <v>1</v>
      </c>
      <c r="H1532">
        <f t="shared" si="95"/>
        <v>1</v>
      </c>
      <c r="I1532" s="1" t="s">
        <v>15622</v>
      </c>
      <c r="J1532" s="1" t="s">
        <v>15628</v>
      </c>
      <c r="K1532" s="42">
        <v>0</v>
      </c>
      <c r="L1532" s="42">
        <v>0.71</v>
      </c>
      <c r="M1532" s="1" t="s">
        <v>15615</v>
      </c>
    </row>
    <row r="1533" spans="1:13" x14ac:dyDescent="0.3">
      <c r="A1533">
        <v>1537</v>
      </c>
      <c r="B1533" t="s">
        <v>10402</v>
      </c>
      <c r="C1533" t="s">
        <v>4977</v>
      </c>
      <c r="D1533" t="s">
        <v>16668</v>
      </c>
      <c r="E1533" s="1">
        <f t="shared" si="92"/>
        <v>41666</v>
      </c>
      <c r="F1533">
        <f t="shared" si="93"/>
        <v>2014</v>
      </c>
      <c r="G1533">
        <f t="shared" si="94"/>
        <v>1</v>
      </c>
      <c r="H1533">
        <f t="shared" si="95"/>
        <v>1</v>
      </c>
      <c r="I1533" s="1" t="s">
        <v>15622</v>
      </c>
      <c r="J1533" s="1" t="s">
        <v>15626</v>
      </c>
      <c r="K1533" s="42">
        <v>1</v>
      </c>
      <c r="L1533" s="42">
        <v>1</v>
      </c>
      <c r="M1533" s="1" t="s">
        <v>15616</v>
      </c>
    </row>
    <row r="1534" spans="1:13" x14ac:dyDescent="0.3">
      <c r="A1534">
        <v>1538</v>
      </c>
      <c r="B1534" t="s">
        <v>8861</v>
      </c>
      <c r="C1534" t="s">
        <v>6489</v>
      </c>
      <c r="D1534" t="s">
        <v>16669</v>
      </c>
      <c r="E1534" s="1">
        <f t="shared" si="92"/>
        <v>41667</v>
      </c>
      <c r="F1534">
        <f t="shared" si="93"/>
        <v>2014</v>
      </c>
      <c r="G1534">
        <f t="shared" si="94"/>
        <v>1</v>
      </c>
      <c r="H1534">
        <f t="shared" si="95"/>
        <v>2</v>
      </c>
      <c r="I1534" s="1" t="s">
        <v>15622</v>
      </c>
      <c r="J1534" s="1" t="s">
        <v>15628</v>
      </c>
      <c r="K1534" s="42">
        <v>0</v>
      </c>
      <c r="L1534" s="42">
        <v>0.14000000000000001</v>
      </c>
      <c r="M1534" s="1" t="s">
        <v>15615</v>
      </c>
    </row>
    <row r="1535" spans="1:13" x14ac:dyDescent="0.3">
      <c r="A1535">
        <v>1539</v>
      </c>
      <c r="B1535" t="s">
        <v>8537</v>
      </c>
      <c r="C1535" t="s">
        <v>6809</v>
      </c>
      <c r="D1535" t="s">
        <v>16670</v>
      </c>
      <c r="E1535" s="1">
        <f t="shared" si="92"/>
        <v>41668</v>
      </c>
      <c r="F1535">
        <f t="shared" si="93"/>
        <v>2014</v>
      </c>
      <c r="G1535">
        <f t="shared" si="94"/>
        <v>1</v>
      </c>
      <c r="H1535">
        <f t="shared" si="95"/>
        <v>3</v>
      </c>
      <c r="I1535" s="1" t="s">
        <v>15622</v>
      </c>
      <c r="J1535" s="1" t="s">
        <v>15626</v>
      </c>
      <c r="K1535" s="42">
        <v>0.8</v>
      </c>
      <c r="L1535" s="42">
        <v>0.99</v>
      </c>
      <c r="M1535" s="1" t="s">
        <v>15615</v>
      </c>
    </row>
    <row r="1536" spans="1:13" x14ac:dyDescent="0.3">
      <c r="A1536">
        <v>1540</v>
      </c>
      <c r="B1536" t="s">
        <v>8739</v>
      </c>
      <c r="C1536" t="s">
        <v>6609</v>
      </c>
      <c r="D1536" t="s">
        <v>16670</v>
      </c>
      <c r="E1536" s="1">
        <f t="shared" si="92"/>
        <v>41668</v>
      </c>
      <c r="F1536">
        <f t="shared" si="93"/>
        <v>2014</v>
      </c>
      <c r="G1536">
        <f t="shared" si="94"/>
        <v>1</v>
      </c>
      <c r="H1536">
        <f t="shared" si="95"/>
        <v>3</v>
      </c>
      <c r="I1536" s="1" t="s">
        <v>15690</v>
      </c>
      <c r="J1536" s="1" t="s">
        <v>15624</v>
      </c>
      <c r="K1536" s="42">
        <v>1</v>
      </c>
      <c r="L1536" s="42">
        <v>0.97</v>
      </c>
      <c r="M1536" s="1" t="s">
        <v>15615</v>
      </c>
    </row>
    <row r="1537" spans="1:13" x14ac:dyDescent="0.3">
      <c r="A1537">
        <v>1541</v>
      </c>
      <c r="B1537" t="s">
        <v>9468</v>
      </c>
      <c r="C1537" t="s">
        <v>5891</v>
      </c>
      <c r="D1537" t="s">
        <v>16670</v>
      </c>
      <c r="E1537" s="1">
        <f t="shared" si="92"/>
        <v>41668</v>
      </c>
      <c r="F1537">
        <f t="shared" si="93"/>
        <v>2014</v>
      </c>
      <c r="G1537">
        <f t="shared" si="94"/>
        <v>1</v>
      </c>
      <c r="H1537">
        <f t="shared" si="95"/>
        <v>3</v>
      </c>
      <c r="I1537" s="1" t="s">
        <v>15622</v>
      </c>
      <c r="J1537" s="1" t="s">
        <v>15623</v>
      </c>
      <c r="K1537" s="42">
        <v>1</v>
      </c>
      <c r="L1537" s="42">
        <v>0.92</v>
      </c>
      <c r="M1537" s="1" t="s">
        <v>15616</v>
      </c>
    </row>
    <row r="1538" spans="1:13" x14ac:dyDescent="0.3">
      <c r="A1538">
        <v>1542</v>
      </c>
      <c r="B1538" t="s">
        <v>9913</v>
      </c>
      <c r="C1538" t="s">
        <v>5458</v>
      </c>
      <c r="D1538" t="s">
        <v>16671</v>
      </c>
      <c r="E1538" s="1">
        <f t="shared" si="92"/>
        <v>41671</v>
      </c>
      <c r="F1538">
        <f t="shared" si="93"/>
        <v>2014</v>
      </c>
      <c r="G1538">
        <f t="shared" si="94"/>
        <v>2</v>
      </c>
      <c r="H1538">
        <f t="shared" si="95"/>
        <v>6</v>
      </c>
      <c r="I1538" s="1" t="s">
        <v>15625</v>
      </c>
      <c r="J1538" s="1" t="s">
        <v>15626</v>
      </c>
      <c r="K1538" s="42">
        <v>1</v>
      </c>
      <c r="L1538" s="42">
        <v>0.82</v>
      </c>
      <c r="M1538" s="1" t="s">
        <v>15616</v>
      </c>
    </row>
    <row r="1539" spans="1:13" x14ac:dyDescent="0.3">
      <c r="A1539">
        <v>1543</v>
      </c>
      <c r="B1539" t="s">
        <v>10237</v>
      </c>
      <c r="C1539" t="s">
        <v>5142</v>
      </c>
      <c r="D1539" t="s">
        <v>16671</v>
      </c>
      <c r="E1539" s="1">
        <f t="shared" ref="E1539:E1602" si="96">DATE(LEFT(D1539,4),MID(D1539,5,2),RIGHT(D1539,2))</f>
        <v>41671</v>
      </c>
      <c r="F1539">
        <f t="shared" ref="F1539:F1602" si="97">YEAR(E1539)</f>
        <v>2014</v>
      </c>
      <c r="G1539">
        <f t="shared" ref="G1539:G1602" si="98">MONTH(E1539)</f>
        <v>2</v>
      </c>
      <c r="H1539">
        <f t="shared" ref="H1539:H1602" si="99">WEEKDAY(E1539,2)</f>
        <v>6</v>
      </c>
      <c r="I1539" s="1" t="s">
        <v>15622</v>
      </c>
      <c r="J1539" s="1" t="s">
        <v>15623</v>
      </c>
      <c r="K1539" s="42">
        <v>1</v>
      </c>
      <c r="L1539" s="42">
        <v>0.91</v>
      </c>
      <c r="M1539" s="1" t="s">
        <v>15616</v>
      </c>
    </row>
    <row r="1540" spans="1:13" x14ac:dyDescent="0.3">
      <c r="A1540">
        <v>1544</v>
      </c>
      <c r="B1540" t="s">
        <v>11168</v>
      </c>
      <c r="C1540" t="s">
        <v>4232</v>
      </c>
      <c r="D1540" t="s">
        <v>16672</v>
      </c>
      <c r="E1540" s="1">
        <f t="shared" si="96"/>
        <v>41672</v>
      </c>
      <c r="F1540">
        <f t="shared" si="97"/>
        <v>2014</v>
      </c>
      <c r="G1540">
        <f t="shared" si="98"/>
        <v>2</v>
      </c>
      <c r="H1540">
        <f t="shared" si="99"/>
        <v>7</v>
      </c>
      <c r="I1540" s="1" t="s">
        <v>15622</v>
      </c>
      <c r="J1540" s="1" t="s">
        <v>15626</v>
      </c>
      <c r="K1540" s="42">
        <v>1</v>
      </c>
      <c r="L1540" s="42">
        <v>1</v>
      </c>
      <c r="M1540" s="1" t="s">
        <v>15615</v>
      </c>
    </row>
    <row r="1541" spans="1:13" x14ac:dyDescent="0.3">
      <c r="A1541">
        <v>1545</v>
      </c>
      <c r="B1541" t="s">
        <v>11224</v>
      </c>
      <c r="C1541" t="s">
        <v>4177</v>
      </c>
      <c r="D1541" t="s">
        <v>16672</v>
      </c>
      <c r="E1541" s="1">
        <f t="shared" si="96"/>
        <v>41672</v>
      </c>
      <c r="F1541">
        <f t="shared" si="97"/>
        <v>2014</v>
      </c>
      <c r="G1541">
        <f t="shared" si="98"/>
        <v>2</v>
      </c>
      <c r="H1541">
        <f t="shared" si="99"/>
        <v>7</v>
      </c>
      <c r="I1541" s="1" t="s">
        <v>15622</v>
      </c>
      <c r="J1541" s="1" t="s">
        <v>15626</v>
      </c>
      <c r="K1541" s="42">
        <v>1</v>
      </c>
      <c r="L1541" s="42">
        <v>0.95</v>
      </c>
      <c r="M1541" s="1" t="s">
        <v>15616</v>
      </c>
    </row>
    <row r="1542" spans="1:13" x14ac:dyDescent="0.3">
      <c r="A1542">
        <v>1546</v>
      </c>
      <c r="B1542" t="s">
        <v>8756</v>
      </c>
      <c r="C1542" t="s">
        <v>6592</v>
      </c>
      <c r="D1542" t="s">
        <v>16673</v>
      </c>
      <c r="E1542" s="1">
        <f t="shared" si="96"/>
        <v>41674</v>
      </c>
      <c r="F1542">
        <f t="shared" si="97"/>
        <v>2014</v>
      </c>
      <c r="G1542">
        <f t="shared" si="98"/>
        <v>2</v>
      </c>
      <c r="H1542">
        <f t="shared" si="99"/>
        <v>2</v>
      </c>
      <c r="I1542" s="1" t="s">
        <v>15622</v>
      </c>
      <c r="J1542" s="1" t="s">
        <v>15626</v>
      </c>
      <c r="K1542" s="42">
        <v>1</v>
      </c>
      <c r="L1542" s="42">
        <v>0.93</v>
      </c>
      <c r="M1542" s="1" t="s">
        <v>15616</v>
      </c>
    </row>
    <row r="1543" spans="1:13" x14ac:dyDescent="0.3">
      <c r="A1543">
        <v>1547</v>
      </c>
      <c r="B1543" t="s">
        <v>8378</v>
      </c>
      <c r="C1543" t="s">
        <v>6963</v>
      </c>
      <c r="D1543" t="s">
        <v>16674</v>
      </c>
      <c r="E1543" s="1">
        <f t="shared" si="96"/>
        <v>41675</v>
      </c>
      <c r="F1543">
        <f t="shared" si="97"/>
        <v>2014</v>
      </c>
      <c r="G1543">
        <f t="shared" si="98"/>
        <v>2</v>
      </c>
      <c r="H1543">
        <f t="shared" si="99"/>
        <v>3</v>
      </c>
      <c r="I1543" s="1" t="s">
        <v>15622</v>
      </c>
      <c r="J1543" s="1" t="s">
        <v>15626</v>
      </c>
      <c r="K1543" s="42">
        <v>1</v>
      </c>
      <c r="L1543" s="42">
        <v>0.93</v>
      </c>
      <c r="M1543" s="1" t="s">
        <v>15616</v>
      </c>
    </row>
    <row r="1544" spans="1:13" x14ac:dyDescent="0.3">
      <c r="A1544">
        <v>1548</v>
      </c>
      <c r="B1544" t="s">
        <v>11277</v>
      </c>
      <c r="C1544" t="s">
        <v>4124</v>
      </c>
      <c r="D1544" t="s">
        <v>16674</v>
      </c>
      <c r="E1544" s="1">
        <f t="shared" si="96"/>
        <v>41675</v>
      </c>
      <c r="F1544">
        <f t="shared" si="97"/>
        <v>2014</v>
      </c>
      <c r="G1544">
        <f t="shared" si="98"/>
        <v>2</v>
      </c>
      <c r="H1544">
        <f t="shared" si="99"/>
        <v>3</v>
      </c>
      <c r="I1544" s="1" t="s">
        <v>15622</v>
      </c>
      <c r="J1544" s="1" t="s">
        <v>15626</v>
      </c>
      <c r="K1544" s="42">
        <v>1</v>
      </c>
      <c r="L1544" s="42">
        <v>1</v>
      </c>
      <c r="M1544" s="1" t="s">
        <v>15616</v>
      </c>
    </row>
    <row r="1545" spans="1:13" x14ac:dyDescent="0.3">
      <c r="A1545">
        <v>1549</v>
      </c>
      <c r="B1545" t="s">
        <v>11264</v>
      </c>
      <c r="C1545" t="s">
        <v>4137</v>
      </c>
      <c r="D1545" t="s">
        <v>16675</v>
      </c>
      <c r="E1545" s="1">
        <f t="shared" si="96"/>
        <v>41676</v>
      </c>
      <c r="F1545">
        <f t="shared" si="97"/>
        <v>2014</v>
      </c>
      <c r="G1545">
        <f t="shared" si="98"/>
        <v>2</v>
      </c>
      <c r="H1545">
        <f t="shared" si="99"/>
        <v>4</v>
      </c>
      <c r="I1545" s="1" t="s">
        <v>15622</v>
      </c>
      <c r="J1545" s="1" t="s">
        <v>15623</v>
      </c>
      <c r="K1545" s="42">
        <v>1</v>
      </c>
      <c r="L1545" s="42">
        <v>0.8</v>
      </c>
      <c r="M1545" s="1" t="s">
        <v>15615</v>
      </c>
    </row>
    <row r="1546" spans="1:13" x14ac:dyDescent="0.3">
      <c r="A1546">
        <v>1550</v>
      </c>
      <c r="B1546" t="s">
        <v>8372</v>
      </c>
      <c r="C1546" t="s">
        <v>6968</v>
      </c>
      <c r="D1546" t="s">
        <v>16675</v>
      </c>
      <c r="E1546" s="1">
        <f t="shared" si="96"/>
        <v>41676</v>
      </c>
      <c r="F1546">
        <f t="shared" si="97"/>
        <v>2014</v>
      </c>
      <c r="G1546">
        <f t="shared" si="98"/>
        <v>2</v>
      </c>
      <c r="H1546">
        <f t="shared" si="99"/>
        <v>4</v>
      </c>
      <c r="I1546" s="1" t="s">
        <v>15625</v>
      </c>
      <c r="J1546" s="1" t="s">
        <v>15624</v>
      </c>
      <c r="K1546" s="42">
        <v>1</v>
      </c>
      <c r="L1546" s="42">
        <v>0.9</v>
      </c>
      <c r="M1546" s="1" t="s">
        <v>15616</v>
      </c>
    </row>
    <row r="1547" spans="1:13" x14ac:dyDescent="0.3">
      <c r="A1547">
        <v>1551</v>
      </c>
      <c r="B1547" t="s">
        <v>11639</v>
      </c>
      <c r="C1547" t="s">
        <v>3766</v>
      </c>
      <c r="D1547" t="s">
        <v>16675</v>
      </c>
      <c r="E1547" s="1">
        <f t="shared" si="96"/>
        <v>41676</v>
      </c>
      <c r="F1547">
        <f t="shared" si="97"/>
        <v>2014</v>
      </c>
      <c r="G1547">
        <f t="shared" si="98"/>
        <v>2</v>
      </c>
      <c r="H1547">
        <f t="shared" si="99"/>
        <v>4</v>
      </c>
      <c r="I1547" s="1" t="s">
        <v>15622</v>
      </c>
      <c r="J1547" s="1" t="s">
        <v>15623</v>
      </c>
      <c r="K1547" s="42">
        <v>1</v>
      </c>
      <c r="L1547" s="42">
        <v>0.21</v>
      </c>
      <c r="M1547" s="1" t="s">
        <v>15615</v>
      </c>
    </row>
    <row r="1548" spans="1:13" x14ac:dyDescent="0.3">
      <c r="A1548">
        <v>1552</v>
      </c>
      <c r="B1548" t="s">
        <v>11677</v>
      </c>
      <c r="C1548" t="s">
        <v>3729</v>
      </c>
      <c r="D1548" t="s">
        <v>16676</v>
      </c>
      <c r="E1548" s="1">
        <f t="shared" si="96"/>
        <v>41680</v>
      </c>
      <c r="F1548">
        <f t="shared" si="97"/>
        <v>2014</v>
      </c>
      <c r="G1548">
        <f t="shared" si="98"/>
        <v>2</v>
      </c>
      <c r="H1548">
        <f t="shared" si="99"/>
        <v>1</v>
      </c>
      <c r="I1548" s="1" t="s">
        <v>15622</v>
      </c>
      <c r="J1548" s="1" t="s">
        <v>15623</v>
      </c>
      <c r="K1548" s="42">
        <v>0.83</v>
      </c>
      <c r="L1548" s="42">
        <v>0.92</v>
      </c>
      <c r="M1548" s="1" t="s">
        <v>15615</v>
      </c>
    </row>
    <row r="1549" spans="1:13" x14ac:dyDescent="0.3">
      <c r="A1549">
        <v>1553</v>
      </c>
      <c r="B1549" t="s">
        <v>8347</v>
      </c>
      <c r="C1549" t="s">
        <v>6991</v>
      </c>
      <c r="D1549" t="s">
        <v>16676</v>
      </c>
      <c r="E1549" s="1">
        <f t="shared" si="96"/>
        <v>41680</v>
      </c>
      <c r="F1549">
        <f t="shared" si="97"/>
        <v>2014</v>
      </c>
      <c r="G1549">
        <f t="shared" si="98"/>
        <v>2</v>
      </c>
      <c r="H1549">
        <f t="shared" si="99"/>
        <v>1</v>
      </c>
      <c r="I1549" s="1" t="s">
        <v>15622</v>
      </c>
      <c r="J1549" s="1" t="s">
        <v>15623</v>
      </c>
      <c r="K1549" s="42">
        <v>0.67</v>
      </c>
      <c r="L1549" s="42">
        <v>0</v>
      </c>
      <c r="M1549" s="1" t="s">
        <v>15615</v>
      </c>
    </row>
    <row r="1550" spans="1:13" x14ac:dyDescent="0.3">
      <c r="A1550">
        <v>1554</v>
      </c>
      <c r="B1550" t="s">
        <v>9196</v>
      </c>
      <c r="C1550" t="s">
        <v>6158</v>
      </c>
      <c r="D1550" t="s">
        <v>16676</v>
      </c>
      <c r="E1550" s="1">
        <f t="shared" si="96"/>
        <v>41680</v>
      </c>
      <c r="F1550">
        <f t="shared" si="97"/>
        <v>2014</v>
      </c>
      <c r="G1550">
        <f t="shared" si="98"/>
        <v>2</v>
      </c>
      <c r="H1550">
        <f t="shared" si="99"/>
        <v>1</v>
      </c>
      <c r="I1550" s="1" t="s">
        <v>15622</v>
      </c>
      <c r="J1550" s="1" t="s">
        <v>15626</v>
      </c>
      <c r="K1550" s="42">
        <v>1</v>
      </c>
      <c r="L1550" s="42">
        <v>1</v>
      </c>
      <c r="M1550" s="1" t="s">
        <v>15616</v>
      </c>
    </row>
    <row r="1551" spans="1:13" x14ac:dyDescent="0.3">
      <c r="A1551">
        <v>1555</v>
      </c>
      <c r="B1551" t="s">
        <v>9085</v>
      </c>
      <c r="C1551" t="s">
        <v>6268</v>
      </c>
      <c r="D1551" t="s">
        <v>16676</v>
      </c>
      <c r="E1551" s="1">
        <f t="shared" si="96"/>
        <v>41680</v>
      </c>
      <c r="F1551">
        <f t="shared" si="97"/>
        <v>2014</v>
      </c>
      <c r="G1551">
        <f t="shared" si="98"/>
        <v>2</v>
      </c>
      <c r="H1551">
        <f t="shared" si="99"/>
        <v>1</v>
      </c>
      <c r="I1551" s="1" t="s">
        <v>15622</v>
      </c>
      <c r="J1551" s="1" t="s">
        <v>15623</v>
      </c>
      <c r="K1551" s="42">
        <v>0.5</v>
      </c>
      <c r="L1551" s="42">
        <v>0.97</v>
      </c>
      <c r="M1551" s="1" t="s">
        <v>15615</v>
      </c>
    </row>
    <row r="1552" spans="1:13" x14ac:dyDescent="0.3">
      <c r="A1552">
        <v>1556</v>
      </c>
      <c r="B1552" t="s">
        <v>8838</v>
      </c>
      <c r="C1552" t="s">
        <v>6511</v>
      </c>
      <c r="D1552" t="s">
        <v>16677</v>
      </c>
      <c r="E1552" s="1">
        <f t="shared" si="96"/>
        <v>41681</v>
      </c>
      <c r="F1552">
        <f t="shared" si="97"/>
        <v>2014</v>
      </c>
      <c r="G1552">
        <f t="shared" si="98"/>
        <v>2</v>
      </c>
      <c r="H1552">
        <f t="shared" si="99"/>
        <v>2</v>
      </c>
      <c r="I1552" s="1" t="s">
        <v>15622</v>
      </c>
      <c r="J1552" s="1" t="s">
        <v>15624</v>
      </c>
      <c r="K1552" s="42">
        <v>1</v>
      </c>
      <c r="L1552" s="42">
        <v>1</v>
      </c>
      <c r="M1552" s="1" t="s">
        <v>15615</v>
      </c>
    </row>
    <row r="1553" spans="1:13" x14ac:dyDescent="0.3">
      <c r="A1553">
        <v>1557</v>
      </c>
      <c r="B1553" t="s">
        <v>8458</v>
      </c>
      <c r="C1553" t="s">
        <v>6885</v>
      </c>
      <c r="D1553" t="s">
        <v>16677</v>
      </c>
      <c r="E1553" s="1">
        <f t="shared" si="96"/>
        <v>41681</v>
      </c>
      <c r="F1553">
        <f t="shared" si="97"/>
        <v>2014</v>
      </c>
      <c r="G1553">
        <f t="shared" si="98"/>
        <v>2</v>
      </c>
      <c r="H1553">
        <f t="shared" si="99"/>
        <v>2</v>
      </c>
      <c r="I1553" s="1" t="s">
        <v>15622</v>
      </c>
      <c r="J1553" s="1" t="s">
        <v>15626</v>
      </c>
      <c r="K1553" s="42">
        <v>1</v>
      </c>
      <c r="L1553" s="42">
        <v>1</v>
      </c>
      <c r="M1553" s="1" t="s">
        <v>15616</v>
      </c>
    </row>
    <row r="1554" spans="1:13" x14ac:dyDescent="0.3">
      <c r="A1554">
        <v>1558</v>
      </c>
      <c r="B1554" t="s">
        <v>11072</v>
      </c>
      <c r="C1554" t="s">
        <v>4325</v>
      </c>
      <c r="D1554" t="s">
        <v>16678</v>
      </c>
      <c r="E1554" s="1">
        <f t="shared" si="96"/>
        <v>41682</v>
      </c>
      <c r="F1554">
        <f t="shared" si="97"/>
        <v>2014</v>
      </c>
      <c r="G1554">
        <f t="shared" si="98"/>
        <v>2</v>
      </c>
      <c r="H1554">
        <f t="shared" si="99"/>
        <v>3</v>
      </c>
      <c r="I1554" s="1" t="s">
        <v>15622</v>
      </c>
      <c r="J1554" s="1" t="s">
        <v>15624</v>
      </c>
      <c r="K1554" s="42">
        <v>1</v>
      </c>
      <c r="L1554" s="42">
        <v>0.93</v>
      </c>
      <c r="M1554" s="1" t="s">
        <v>15616</v>
      </c>
    </row>
    <row r="1555" spans="1:13" x14ac:dyDescent="0.3">
      <c r="A1555">
        <v>1559</v>
      </c>
      <c r="B1555" t="s">
        <v>8053</v>
      </c>
      <c r="C1555" t="s">
        <v>7280</v>
      </c>
      <c r="D1555" t="s">
        <v>16679</v>
      </c>
      <c r="E1555" s="1">
        <f t="shared" si="96"/>
        <v>41683</v>
      </c>
      <c r="F1555">
        <f t="shared" si="97"/>
        <v>2014</v>
      </c>
      <c r="G1555">
        <f t="shared" si="98"/>
        <v>2</v>
      </c>
      <c r="H1555">
        <f t="shared" si="99"/>
        <v>4</v>
      </c>
      <c r="I1555" s="1" t="s">
        <v>15622</v>
      </c>
      <c r="J1555" s="1" t="s">
        <v>15624</v>
      </c>
      <c r="K1555" s="42">
        <v>1</v>
      </c>
      <c r="L1555" s="42">
        <v>1</v>
      </c>
      <c r="M1555" s="1" t="s">
        <v>15616</v>
      </c>
    </row>
    <row r="1556" spans="1:13" x14ac:dyDescent="0.3">
      <c r="A1556">
        <v>1560</v>
      </c>
      <c r="B1556" t="s">
        <v>10794</v>
      </c>
      <c r="C1556" t="s">
        <v>4598</v>
      </c>
      <c r="D1556" t="s">
        <v>16679</v>
      </c>
      <c r="E1556" s="1">
        <f t="shared" si="96"/>
        <v>41683</v>
      </c>
      <c r="F1556">
        <f t="shared" si="97"/>
        <v>2014</v>
      </c>
      <c r="G1556">
        <f t="shared" si="98"/>
        <v>2</v>
      </c>
      <c r="H1556">
        <f t="shared" si="99"/>
        <v>4</v>
      </c>
      <c r="I1556" s="1" t="s">
        <v>15622</v>
      </c>
      <c r="J1556" s="1" t="s">
        <v>15626</v>
      </c>
      <c r="K1556" s="42">
        <v>1</v>
      </c>
      <c r="L1556" s="42">
        <v>1</v>
      </c>
      <c r="M1556" s="1" t="s">
        <v>15615</v>
      </c>
    </row>
    <row r="1557" spans="1:13" x14ac:dyDescent="0.3">
      <c r="A1557">
        <v>1561</v>
      </c>
      <c r="B1557" t="s">
        <v>8985</v>
      </c>
      <c r="C1557" t="s">
        <v>6368</v>
      </c>
      <c r="D1557" t="s">
        <v>16679</v>
      </c>
      <c r="E1557" s="1">
        <f t="shared" si="96"/>
        <v>41683</v>
      </c>
      <c r="F1557">
        <f t="shared" si="97"/>
        <v>2014</v>
      </c>
      <c r="G1557">
        <f t="shared" si="98"/>
        <v>2</v>
      </c>
      <c r="H1557">
        <f t="shared" si="99"/>
        <v>4</v>
      </c>
      <c r="I1557" s="1" t="s">
        <v>15622</v>
      </c>
      <c r="J1557" s="1" t="s">
        <v>15624</v>
      </c>
      <c r="K1557" s="42">
        <v>1</v>
      </c>
      <c r="L1557" s="42">
        <v>0.97</v>
      </c>
      <c r="M1557" s="1" t="s">
        <v>15616</v>
      </c>
    </row>
    <row r="1558" spans="1:13" x14ac:dyDescent="0.3">
      <c r="A1558">
        <v>1562</v>
      </c>
      <c r="B1558" t="s">
        <v>8351</v>
      </c>
      <c r="C1558" t="s">
        <v>6988</v>
      </c>
      <c r="D1558" t="s">
        <v>16680</v>
      </c>
      <c r="E1558" s="1">
        <f t="shared" si="96"/>
        <v>41684</v>
      </c>
      <c r="F1558">
        <f t="shared" si="97"/>
        <v>2014</v>
      </c>
      <c r="G1558">
        <f t="shared" si="98"/>
        <v>2</v>
      </c>
      <c r="H1558">
        <f t="shared" si="99"/>
        <v>5</v>
      </c>
      <c r="I1558" s="1" t="s">
        <v>15671</v>
      </c>
      <c r="J1558" s="1" t="s">
        <v>15624</v>
      </c>
      <c r="K1558" s="42">
        <v>1</v>
      </c>
      <c r="L1558" s="42">
        <v>1</v>
      </c>
      <c r="M1558" s="1" t="s">
        <v>15615</v>
      </c>
    </row>
    <row r="1559" spans="1:13" x14ac:dyDescent="0.3">
      <c r="A1559">
        <v>1563</v>
      </c>
      <c r="B1559" t="s">
        <v>11001</v>
      </c>
      <c r="C1559" t="s">
        <v>4396</v>
      </c>
      <c r="D1559" t="s">
        <v>16681</v>
      </c>
      <c r="E1559" s="1">
        <f t="shared" si="96"/>
        <v>41686</v>
      </c>
      <c r="F1559">
        <f t="shared" si="97"/>
        <v>2014</v>
      </c>
      <c r="G1559">
        <f t="shared" si="98"/>
        <v>2</v>
      </c>
      <c r="H1559">
        <f t="shared" si="99"/>
        <v>7</v>
      </c>
      <c r="I1559" s="1" t="s">
        <v>15622</v>
      </c>
      <c r="J1559" s="1" t="s">
        <v>15626</v>
      </c>
      <c r="K1559" s="42">
        <v>1</v>
      </c>
      <c r="L1559" s="42">
        <v>0.99</v>
      </c>
      <c r="M1559" s="1" t="s">
        <v>15615</v>
      </c>
    </row>
    <row r="1560" spans="1:13" x14ac:dyDescent="0.3">
      <c r="A1560">
        <v>1564</v>
      </c>
      <c r="B1560" t="s">
        <v>11506</v>
      </c>
      <c r="C1560" t="s">
        <v>3896</v>
      </c>
      <c r="D1560" t="s">
        <v>16681</v>
      </c>
      <c r="E1560" s="1">
        <f t="shared" si="96"/>
        <v>41686</v>
      </c>
      <c r="F1560">
        <f t="shared" si="97"/>
        <v>2014</v>
      </c>
      <c r="G1560">
        <f t="shared" si="98"/>
        <v>2</v>
      </c>
      <c r="H1560">
        <f t="shared" si="99"/>
        <v>7</v>
      </c>
      <c r="I1560" s="1" t="s">
        <v>15622</v>
      </c>
      <c r="J1560" s="1" t="s">
        <v>15626</v>
      </c>
      <c r="K1560" s="42">
        <v>1</v>
      </c>
      <c r="L1560" s="42">
        <v>0.92</v>
      </c>
      <c r="M1560" s="1" t="s">
        <v>15616</v>
      </c>
    </row>
    <row r="1561" spans="1:13" x14ac:dyDescent="0.3">
      <c r="A1561">
        <v>1565</v>
      </c>
      <c r="B1561" t="s">
        <v>9673</v>
      </c>
      <c r="C1561" t="s">
        <v>5691</v>
      </c>
      <c r="D1561" t="s">
        <v>16681</v>
      </c>
      <c r="E1561" s="1">
        <f t="shared" si="96"/>
        <v>41686</v>
      </c>
      <c r="F1561">
        <f t="shared" si="97"/>
        <v>2014</v>
      </c>
      <c r="G1561">
        <f t="shared" si="98"/>
        <v>2</v>
      </c>
      <c r="H1561">
        <f t="shared" si="99"/>
        <v>7</v>
      </c>
      <c r="I1561" s="1" t="s">
        <v>15697</v>
      </c>
      <c r="J1561" s="1" t="s">
        <v>15624</v>
      </c>
      <c r="K1561" s="42">
        <v>0.69</v>
      </c>
      <c r="L1561" s="42">
        <v>0.99</v>
      </c>
      <c r="M1561" s="1" t="s">
        <v>15615</v>
      </c>
    </row>
    <row r="1562" spans="1:13" x14ac:dyDescent="0.3">
      <c r="A1562">
        <v>1566</v>
      </c>
      <c r="B1562" t="s">
        <v>7928</v>
      </c>
      <c r="C1562" t="s">
        <v>7402</v>
      </c>
      <c r="D1562" t="s">
        <v>16682</v>
      </c>
      <c r="E1562" s="1">
        <f t="shared" si="96"/>
        <v>41687</v>
      </c>
      <c r="F1562">
        <f t="shared" si="97"/>
        <v>2014</v>
      </c>
      <c r="G1562">
        <f t="shared" si="98"/>
        <v>2</v>
      </c>
      <c r="H1562">
        <f t="shared" si="99"/>
        <v>1</v>
      </c>
      <c r="I1562" s="1" t="s">
        <v>15622</v>
      </c>
      <c r="J1562" s="1" t="s">
        <v>15626</v>
      </c>
      <c r="K1562" s="42">
        <v>1</v>
      </c>
      <c r="L1562" s="42">
        <v>0.98</v>
      </c>
      <c r="M1562" s="1" t="s">
        <v>15616</v>
      </c>
    </row>
    <row r="1563" spans="1:13" x14ac:dyDescent="0.3">
      <c r="A1563">
        <v>1567</v>
      </c>
      <c r="B1563" t="s">
        <v>8676</v>
      </c>
      <c r="C1563" t="s">
        <v>6672</v>
      </c>
      <c r="D1563" t="s">
        <v>16682</v>
      </c>
      <c r="E1563" s="1">
        <f t="shared" si="96"/>
        <v>41687</v>
      </c>
      <c r="F1563">
        <f t="shared" si="97"/>
        <v>2014</v>
      </c>
      <c r="G1563">
        <f t="shared" si="98"/>
        <v>2</v>
      </c>
      <c r="H1563">
        <f t="shared" si="99"/>
        <v>1</v>
      </c>
      <c r="I1563" s="1" t="s">
        <v>15622</v>
      </c>
      <c r="J1563" s="1" t="s">
        <v>15623</v>
      </c>
      <c r="K1563" s="42">
        <v>1</v>
      </c>
      <c r="L1563" s="42">
        <v>0.71</v>
      </c>
      <c r="M1563" s="1" t="s">
        <v>15615</v>
      </c>
    </row>
    <row r="1564" spans="1:13" x14ac:dyDescent="0.3">
      <c r="A1564">
        <v>1568</v>
      </c>
      <c r="B1564" t="s">
        <v>9756</v>
      </c>
      <c r="C1564" t="s">
        <v>3582</v>
      </c>
      <c r="D1564" t="s">
        <v>16683</v>
      </c>
      <c r="E1564" s="1">
        <f t="shared" si="96"/>
        <v>41689</v>
      </c>
      <c r="F1564">
        <f t="shared" si="97"/>
        <v>2014</v>
      </c>
      <c r="G1564">
        <f t="shared" si="98"/>
        <v>2</v>
      </c>
      <c r="H1564">
        <f t="shared" si="99"/>
        <v>3</v>
      </c>
      <c r="I1564" s="1" t="s">
        <v>15622</v>
      </c>
      <c r="J1564" s="1" t="s">
        <v>15626</v>
      </c>
      <c r="K1564" s="42">
        <v>1</v>
      </c>
      <c r="L1564" s="42">
        <v>0.87</v>
      </c>
      <c r="M1564" s="1" t="s">
        <v>15616</v>
      </c>
    </row>
    <row r="1565" spans="1:13" x14ac:dyDescent="0.3">
      <c r="A1565">
        <v>1569</v>
      </c>
      <c r="B1565" t="s">
        <v>11144</v>
      </c>
      <c r="C1565" t="s">
        <v>4256</v>
      </c>
      <c r="D1565" t="s">
        <v>16683</v>
      </c>
      <c r="E1565" s="1">
        <f t="shared" si="96"/>
        <v>41689</v>
      </c>
      <c r="F1565">
        <f t="shared" si="97"/>
        <v>2014</v>
      </c>
      <c r="G1565">
        <f t="shared" si="98"/>
        <v>2</v>
      </c>
      <c r="H1565">
        <f t="shared" si="99"/>
        <v>3</v>
      </c>
      <c r="I1565" s="1" t="s">
        <v>15622</v>
      </c>
      <c r="J1565" s="1" t="s">
        <v>15626</v>
      </c>
      <c r="K1565" s="42">
        <v>1</v>
      </c>
      <c r="L1565" s="42">
        <v>1</v>
      </c>
      <c r="M1565" s="1" t="s">
        <v>15616</v>
      </c>
    </row>
    <row r="1566" spans="1:13" x14ac:dyDescent="0.3">
      <c r="A1566">
        <v>1570</v>
      </c>
      <c r="B1566" t="s">
        <v>9000</v>
      </c>
      <c r="C1566" t="s">
        <v>6354</v>
      </c>
      <c r="D1566" t="s">
        <v>16683</v>
      </c>
      <c r="E1566" s="1">
        <f t="shared" si="96"/>
        <v>41689</v>
      </c>
      <c r="F1566">
        <f t="shared" si="97"/>
        <v>2014</v>
      </c>
      <c r="G1566">
        <f t="shared" si="98"/>
        <v>2</v>
      </c>
      <c r="H1566">
        <f t="shared" si="99"/>
        <v>3</v>
      </c>
      <c r="I1566" s="1" t="s">
        <v>15625</v>
      </c>
      <c r="J1566" s="1" t="s">
        <v>15624</v>
      </c>
      <c r="K1566" s="42">
        <v>1</v>
      </c>
      <c r="L1566" s="42">
        <v>0.91</v>
      </c>
      <c r="M1566" s="1" t="s">
        <v>15616</v>
      </c>
    </row>
    <row r="1567" spans="1:13" x14ac:dyDescent="0.3">
      <c r="A1567">
        <v>1571</v>
      </c>
      <c r="B1567" t="s">
        <v>8270</v>
      </c>
      <c r="C1567" t="s">
        <v>7065</v>
      </c>
      <c r="D1567" t="s">
        <v>16683</v>
      </c>
      <c r="E1567" s="1">
        <f t="shared" si="96"/>
        <v>41689</v>
      </c>
      <c r="F1567">
        <f t="shared" si="97"/>
        <v>2014</v>
      </c>
      <c r="G1567">
        <f t="shared" si="98"/>
        <v>2</v>
      </c>
      <c r="H1567">
        <f t="shared" si="99"/>
        <v>3</v>
      </c>
      <c r="I1567" s="1" t="s">
        <v>15622</v>
      </c>
      <c r="J1567" s="1" t="s">
        <v>15624</v>
      </c>
      <c r="K1567" s="42">
        <v>1</v>
      </c>
      <c r="L1567" s="42">
        <v>0.95</v>
      </c>
      <c r="M1567" s="1" t="s">
        <v>15616</v>
      </c>
    </row>
    <row r="1568" spans="1:13" x14ac:dyDescent="0.3">
      <c r="A1568">
        <v>1572</v>
      </c>
      <c r="B1568" t="s">
        <v>9589</v>
      </c>
      <c r="C1568" t="s">
        <v>5772</v>
      </c>
      <c r="D1568" t="s">
        <v>16684</v>
      </c>
      <c r="E1568" s="1">
        <f t="shared" si="96"/>
        <v>41691</v>
      </c>
      <c r="F1568">
        <f t="shared" si="97"/>
        <v>2014</v>
      </c>
      <c r="G1568">
        <f t="shared" si="98"/>
        <v>2</v>
      </c>
      <c r="H1568">
        <f t="shared" si="99"/>
        <v>5</v>
      </c>
      <c r="I1568" s="1" t="s">
        <v>15622</v>
      </c>
      <c r="J1568" s="1" t="s">
        <v>15624</v>
      </c>
      <c r="K1568" s="42">
        <v>1</v>
      </c>
      <c r="L1568" s="42">
        <v>1</v>
      </c>
      <c r="M1568" s="1" t="s">
        <v>15616</v>
      </c>
    </row>
    <row r="1569" spans="1:13" x14ac:dyDescent="0.3">
      <c r="A1569">
        <v>1573</v>
      </c>
      <c r="B1569" t="s">
        <v>8212</v>
      </c>
      <c r="C1569" t="s">
        <v>7123</v>
      </c>
      <c r="D1569" t="s">
        <v>16684</v>
      </c>
      <c r="E1569" s="1">
        <f t="shared" si="96"/>
        <v>41691</v>
      </c>
      <c r="F1569">
        <f t="shared" si="97"/>
        <v>2014</v>
      </c>
      <c r="G1569">
        <f t="shared" si="98"/>
        <v>2</v>
      </c>
      <c r="H1569">
        <f t="shared" si="99"/>
        <v>5</v>
      </c>
      <c r="I1569" s="1" t="s">
        <v>15622</v>
      </c>
      <c r="J1569" s="1" t="s">
        <v>15624</v>
      </c>
      <c r="K1569" s="42">
        <v>0.9</v>
      </c>
      <c r="L1569" s="42">
        <v>0.92</v>
      </c>
      <c r="M1569" s="1" t="s">
        <v>15615</v>
      </c>
    </row>
    <row r="1570" spans="1:13" x14ac:dyDescent="0.3">
      <c r="A1570">
        <v>1574</v>
      </c>
      <c r="B1570" t="s">
        <v>8902</v>
      </c>
      <c r="C1570" t="s">
        <v>6450</v>
      </c>
      <c r="D1570" t="s">
        <v>16685</v>
      </c>
      <c r="E1570" s="1">
        <f t="shared" si="96"/>
        <v>41694</v>
      </c>
      <c r="F1570">
        <f t="shared" si="97"/>
        <v>2014</v>
      </c>
      <c r="G1570">
        <f t="shared" si="98"/>
        <v>2</v>
      </c>
      <c r="H1570">
        <f t="shared" si="99"/>
        <v>1</v>
      </c>
      <c r="I1570" s="1" t="s">
        <v>15622</v>
      </c>
      <c r="J1570" s="1" t="s">
        <v>15624</v>
      </c>
      <c r="K1570" s="42">
        <v>0.9</v>
      </c>
      <c r="L1570" s="42">
        <v>0.8</v>
      </c>
      <c r="M1570" s="1" t="s">
        <v>15616</v>
      </c>
    </row>
    <row r="1571" spans="1:13" x14ac:dyDescent="0.3">
      <c r="A1571">
        <v>1575</v>
      </c>
      <c r="B1571" t="s">
        <v>9762</v>
      </c>
      <c r="C1571" t="s">
        <v>5607</v>
      </c>
      <c r="D1571" t="s">
        <v>16686</v>
      </c>
      <c r="E1571" s="1">
        <f t="shared" si="96"/>
        <v>41695</v>
      </c>
      <c r="F1571">
        <f t="shared" si="97"/>
        <v>2014</v>
      </c>
      <c r="G1571">
        <f t="shared" si="98"/>
        <v>2</v>
      </c>
      <c r="H1571">
        <f t="shared" si="99"/>
        <v>2</v>
      </c>
      <c r="I1571" s="1" t="s">
        <v>15622</v>
      </c>
      <c r="J1571" s="1" t="s">
        <v>15624</v>
      </c>
      <c r="K1571" s="42">
        <v>1</v>
      </c>
      <c r="L1571" s="42">
        <v>0.67</v>
      </c>
      <c r="M1571" s="1" t="s">
        <v>15615</v>
      </c>
    </row>
    <row r="1572" spans="1:13" x14ac:dyDescent="0.3">
      <c r="A1572">
        <v>1576</v>
      </c>
      <c r="B1572" t="s">
        <v>9912</v>
      </c>
      <c r="C1572" t="s">
        <v>5459</v>
      </c>
      <c r="D1572" t="s">
        <v>16686</v>
      </c>
      <c r="E1572" s="1">
        <f t="shared" si="96"/>
        <v>41695</v>
      </c>
      <c r="F1572">
        <f t="shared" si="97"/>
        <v>2014</v>
      </c>
      <c r="G1572">
        <f t="shared" si="98"/>
        <v>2</v>
      </c>
      <c r="H1572">
        <f t="shared" si="99"/>
        <v>2</v>
      </c>
      <c r="I1572" s="1" t="s">
        <v>15622</v>
      </c>
      <c r="J1572" s="1" t="s">
        <v>15623</v>
      </c>
      <c r="K1572" s="42">
        <v>0.75</v>
      </c>
      <c r="L1572" s="42">
        <v>0.68</v>
      </c>
      <c r="M1572" s="1" t="s">
        <v>15616</v>
      </c>
    </row>
    <row r="1573" spans="1:13" x14ac:dyDescent="0.3">
      <c r="A1573">
        <v>1577</v>
      </c>
      <c r="B1573" t="s">
        <v>9173</v>
      </c>
      <c r="C1573" t="s">
        <v>6180</v>
      </c>
      <c r="D1573" t="s">
        <v>16686</v>
      </c>
      <c r="E1573" s="1">
        <f t="shared" si="96"/>
        <v>41695</v>
      </c>
      <c r="F1573">
        <f t="shared" si="97"/>
        <v>2014</v>
      </c>
      <c r="G1573">
        <f t="shared" si="98"/>
        <v>2</v>
      </c>
      <c r="H1573">
        <f t="shared" si="99"/>
        <v>2</v>
      </c>
      <c r="I1573" s="1" t="s">
        <v>15622</v>
      </c>
      <c r="J1573" s="1" t="s">
        <v>15624</v>
      </c>
      <c r="K1573" s="42">
        <v>1</v>
      </c>
      <c r="L1573" s="42">
        <v>1</v>
      </c>
      <c r="M1573" s="1" t="s">
        <v>15615</v>
      </c>
    </row>
    <row r="1574" spans="1:13" x14ac:dyDescent="0.3">
      <c r="A1574">
        <v>1578</v>
      </c>
      <c r="B1574" t="s">
        <v>7865</v>
      </c>
      <c r="C1574" t="s">
        <v>7463</v>
      </c>
      <c r="D1574" t="s">
        <v>16687</v>
      </c>
      <c r="E1574" s="1">
        <f t="shared" si="96"/>
        <v>41696</v>
      </c>
      <c r="F1574">
        <f t="shared" si="97"/>
        <v>2014</v>
      </c>
      <c r="G1574">
        <f t="shared" si="98"/>
        <v>2</v>
      </c>
      <c r="H1574">
        <f t="shared" si="99"/>
        <v>3</v>
      </c>
      <c r="I1574" s="1" t="s">
        <v>15622</v>
      </c>
      <c r="J1574" s="1" t="s">
        <v>15623</v>
      </c>
      <c r="K1574" s="42">
        <v>1</v>
      </c>
      <c r="L1574" s="42">
        <v>0.28000000000000003</v>
      </c>
      <c r="M1574" s="1" t="s">
        <v>15615</v>
      </c>
    </row>
    <row r="1575" spans="1:13" x14ac:dyDescent="0.3">
      <c r="A1575">
        <v>1579</v>
      </c>
      <c r="B1575" t="s">
        <v>9272</v>
      </c>
      <c r="C1575" t="s">
        <v>6083</v>
      </c>
      <c r="D1575" t="s">
        <v>16688</v>
      </c>
      <c r="E1575" s="1">
        <f t="shared" si="96"/>
        <v>41700</v>
      </c>
      <c r="F1575">
        <f t="shared" si="97"/>
        <v>2014</v>
      </c>
      <c r="G1575">
        <f t="shared" si="98"/>
        <v>3</v>
      </c>
      <c r="H1575">
        <f t="shared" si="99"/>
        <v>7</v>
      </c>
      <c r="I1575" s="1" t="s">
        <v>15622</v>
      </c>
      <c r="J1575" s="1" t="s">
        <v>15624</v>
      </c>
      <c r="K1575" s="42">
        <v>0.94</v>
      </c>
      <c r="L1575" s="42">
        <v>0.37</v>
      </c>
      <c r="M1575" s="1" t="s">
        <v>15615</v>
      </c>
    </row>
    <row r="1576" spans="1:13" x14ac:dyDescent="0.3">
      <c r="A1576">
        <v>1580</v>
      </c>
      <c r="B1576" t="s">
        <v>10337</v>
      </c>
      <c r="C1576" t="s">
        <v>5042</v>
      </c>
      <c r="D1576" t="s">
        <v>16688</v>
      </c>
      <c r="E1576" s="1">
        <f t="shared" si="96"/>
        <v>41700</v>
      </c>
      <c r="F1576">
        <f t="shared" si="97"/>
        <v>2014</v>
      </c>
      <c r="G1576">
        <f t="shared" si="98"/>
        <v>3</v>
      </c>
      <c r="H1576">
        <f t="shared" si="99"/>
        <v>7</v>
      </c>
      <c r="I1576" s="1" t="s">
        <v>15622</v>
      </c>
      <c r="J1576" s="1" t="s">
        <v>15626</v>
      </c>
      <c r="K1576" s="42">
        <v>1</v>
      </c>
      <c r="L1576" s="42">
        <v>0.75</v>
      </c>
      <c r="M1576" s="1" t="s">
        <v>15616</v>
      </c>
    </row>
    <row r="1577" spans="1:13" x14ac:dyDescent="0.3">
      <c r="A1577">
        <v>1581</v>
      </c>
      <c r="B1577" t="s">
        <v>9702</v>
      </c>
      <c r="C1577" t="s">
        <v>5662</v>
      </c>
      <c r="D1577" t="s">
        <v>16689</v>
      </c>
      <c r="E1577" s="1">
        <f t="shared" si="96"/>
        <v>41701</v>
      </c>
      <c r="F1577">
        <f t="shared" si="97"/>
        <v>2014</v>
      </c>
      <c r="G1577">
        <f t="shared" si="98"/>
        <v>3</v>
      </c>
      <c r="H1577">
        <f t="shared" si="99"/>
        <v>1</v>
      </c>
      <c r="I1577" s="1" t="s">
        <v>15662</v>
      </c>
      <c r="J1577" s="1" t="s">
        <v>15624</v>
      </c>
      <c r="K1577" s="42">
        <v>1</v>
      </c>
      <c r="L1577" s="42">
        <v>0.25</v>
      </c>
      <c r="M1577" s="1" t="s">
        <v>15615</v>
      </c>
    </row>
    <row r="1578" spans="1:13" x14ac:dyDescent="0.3">
      <c r="A1578">
        <v>1582</v>
      </c>
      <c r="B1578" t="s">
        <v>7878</v>
      </c>
      <c r="C1578" t="s">
        <v>7450</v>
      </c>
      <c r="D1578" t="s">
        <v>16689</v>
      </c>
      <c r="E1578" s="1">
        <f t="shared" si="96"/>
        <v>41701</v>
      </c>
      <c r="F1578">
        <f t="shared" si="97"/>
        <v>2014</v>
      </c>
      <c r="G1578">
        <f t="shared" si="98"/>
        <v>3</v>
      </c>
      <c r="H1578">
        <f t="shared" si="99"/>
        <v>1</v>
      </c>
      <c r="I1578" s="1" t="s">
        <v>15622</v>
      </c>
      <c r="J1578" s="1" t="s">
        <v>15624</v>
      </c>
      <c r="K1578" s="42">
        <v>1</v>
      </c>
      <c r="L1578" s="42">
        <v>1</v>
      </c>
      <c r="M1578" s="1" t="s">
        <v>15616</v>
      </c>
    </row>
    <row r="1579" spans="1:13" x14ac:dyDescent="0.3">
      <c r="A1579">
        <v>1583</v>
      </c>
      <c r="B1579" t="s">
        <v>9757</v>
      </c>
      <c r="C1579" t="s">
        <v>5612</v>
      </c>
      <c r="D1579" t="s">
        <v>16689</v>
      </c>
      <c r="E1579" s="1">
        <f t="shared" si="96"/>
        <v>41701</v>
      </c>
      <c r="F1579">
        <f t="shared" si="97"/>
        <v>2014</v>
      </c>
      <c r="G1579">
        <f t="shared" si="98"/>
        <v>3</v>
      </c>
      <c r="H1579">
        <f t="shared" si="99"/>
        <v>1</v>
      </c>
      <c r="I1579" s="1" t="s">
        <v>15622</v>
      </c>
      <c r="J1579" s="1" t="s">
        <v>15623</v>
      </c>
      <c r="K1579" s="42">
        <v>1</v>
      </c>
      <c r="L1579" s="42">
        <v>0.8</v>
      </c>
      <c r="M1579" s="1" t="s">
        <v>15615</v>
      </c>
    </row>
    <row r="1580" spans="1:13" x14ac:dyDescent="0.3">
      <c r="A1580">
        <v>1584</v>
      </c>
      <c r="B1580" t="s">
        <v>8076</v>
      </c>
      <c r="C1580" t="s">
        <v>7257</v>
      </c>
      <c r="D1580" t="s">
        <v>16690</v>
      </c>
      <c r="E1580" s="1">
        <f t="shared" si="96"/>
        <v>41704</v>
      </c>
      <c r="F1580">
        <f t="shared" si="97"/>
        <v>2014</v>
      </c>
      <c r="G1580">
        <f t="shared" si="98"/>
        <v>3</v>
      </c>
      <c r="H1580">
        <f t="shared" si="99"/>
        <v>4</v>
      </c>
      <c r="I1580" s="1" t="s">
        <v>15642</v>
      </c>
      <c r="J1580" s="1" t="s">
        <v>15628</v>
      </c>
      <c r="K1580" s="42">
        <v>0</v>
      </c>
      <c r="L1580" s="42">
        <v>0.39</v>
      </c>
      <c r="M1580" s="1" t="s">
        <v>15616</v>
      </c>
    </row>
    <row r="1581" spans="1:13" x14ac:dyDescent="0.3">
      <c r="A1581">
        <v>1585</v>
      </c>
      <c r="B1581" t="s">
        <v>8870</v>
      </c>
      <c r="C1581" t="s">
        <v>6480</v>
      </c>
      <c r="D1581" t="s">
        <v>16690</v>
      </c>
      <c r="E1581" s="1">
        <f t="shared" si="96"/>
        <v>41704</v>
      </c>
      <c r="F1581">
        <f t="shared" si="97"/>
        <v>2014</v>
      </c>
      <c r="G1581">
        <f t="shared" si="98"/>
        <v>3</v>
      </c>
      <c r="H1581">
        <f t="shared" si="99"/>
        <v>4</v>
      </c>
      <c r="I1581" s="1" t="s">
        <v>15622</v>
      </c>
      <c r="J1581" s="1" t="s">
        <v>15624</v>
      </c>
      <c r="K1581" s="42">
        <v>0.92</v>
      </c>
      <c r="L1581" s="42">
        <v>0.67</v>
      </c>
      <c r="M1581" s="1" t="s">
        <v>15616</v>
      </c>
    </row>
    <row r="1582" spans="1:13" x14ac:dyDescent="0.3">
      <c r="A1582">
        <v>1586</v>
      </c>
      <c r="B1582" t="s">
        <v>10016</v>
      </c>
      <c r="C1582" t="s">
        <v>5357</v>
      </c>
      <c r="D1582" t="s">
        <v>16691</v>
      </c>
      <c r="E1582" s="1">
        <f t="shared" si="96"/>
        <v>41706</v>
      </c>
      <c r="F1582">
        <f t="shared" si="97"/>
        <v>2014</v>
      </c>
      <c r="G1582">
        <f t="shared" si="98"/>
        <v>3</v>
      </c>
      <c r="H1582">
        <f t="shared" si="99"/>
        <v>6</v>
      </c>
      <c r="I1582" s="1" t="s">
        <v>15642</v>
      </c>
      <c r="J1582" s="1" t="s">
        <v>15626</v>
      </c>
      <c r="K1582" s="42">
        <v>1</v>
      </c>
      <c r="L1582" s="42">
        <v>0.97</v>
      </c>
      <c r="M1582" s="1" t="s">
        <v>15615</v>
      </c>
    </row>
    <row r="1583" spans="1:13" x14ac:dyDescent="0.3">
      <c r="A1583">
        <v>1587</v>
      </c>
      <c r="B1583" t="s">
        <v>10918</v>
      </c>
      <c r="C1583" t="s">
        <v>4476</v>
      </c>
      <c r="D1583" t="s">
        <v>16691</v>
      </c>
      <c r="E1583" s="1">
        <f t="shared" si="96"/>
        <v>41706</v>
      </c>
      <c r="F1583">
        <f t="shared" si="97"/>
        <v>2014</v>
      </c>
      <c r="G1583">
        <f t="shared" si="98"/>
        <v>3</v>
      </c>
      <c r="H1583">
        <f t="shared" si="99"/>
        <v>6</v>
      </c>
      <c r="I1583" s="1" t="s">
        <v>15622</v>
      </c>
      <c r="J1583" s="1" t="s">
        <v>15624</v>
      </c>
      <c r="K1583" s="42">
        <v>1</v>
      </c>
      <c r="L1583" s="42">
        <v>0.83</v>
      </c>
      <c r="M1583" s="1" t="s">
        <v>15615</v>
      </c>
    </row>
    <row r="1584" spans="1:13" x14ac:dyDescent="0.3">
      <c r="A1584">
        <v>1588</v>
      </c>
      <c r="B1584" t="s">
        <v>10790</v>
      </c>
      <c r="C1584" t="s">
        <v>4602</v>
      </c>
      <c r="D1584" t="s">
        <v>16692</v>
      </c>
      <c r="E1584" s="1">
        <f t="shared" si="96"/>
        <v>41708</v>
      </c>
      <c r="F1584">
        <f t="shared" si="97"/>
        <v>2014</v>
      </c>
      <c r="G1584">
        <f t="shared" si="98"/>
        <v>3</v>
      </c>
      <c r="H1584">
        <f t="shared" si="99"/>
        <v>1</v>
      </c>
      <c r="I1584" s="1" t="s">
        <v>15622</v>
      </c>
      <c r="J1584" s="1" t="s">
        <v>15626</v>
      </c>
      <c r="K1584" s="42">
        <v>1</v>
      </c>
      <c r="L1584" s="42">
        <v>1</v>
      </c>
      <c r="M1584" s="1" t="s">
        <v>15615</v>
      </c>
    </row>
    <row r="1585" spans="1:13" x14ac:dyDescent="0.3">
      <c r="A1585">
        <v>1589</v>
      </c>
      <c r="B1585" t="s">
        <v>9660</v>
      </c>
      <c r="C1585" t="s">
        <v>5704</v>
      </c>
      <c r="D1585" t="s">
        <v>16693</v>
      </c>
      <c r="E1585" s="1">
        <f t="shared" si="96"/>
        <v>41709</v>
      </c>
      <c r="F1585">
        <f t="shared" si="97"/>
        <v>2014</v>
      </c>
      <c r="G1585">
        <f t="shared" si="98"/>
        <v>3</v>
      </c>
      <c r="H1585">
        <f t="shared" si="99"/>
        <v>2</v>
      </c>
      <c r="I1585" s="1" t="s">
        <v>15622</v>
      </c>
      <c r="J1585" s="1" t="s">
        <v>15628</v>
      </c>
      <c r="K1585" s="42">
        <v>0</v>
      </c>
      <c r="L1585" s="42">
        <v>0.33</v>
      </c>
      <c r="M1585" s="1" t="s">
        <v>15615</v>
      </c>
    </row>
    <row r="1586" spans="1:13" x14ac:dyDescent="0.3">
      <c r="A1586">
        <v>1590</v>
      </c>
      <c r="B1586" t="s">
        <v>9219</v>
      </c>
      <c r="C1586" t="s">
        <v>6135</v>
      </c>
      <c r="D1586" t="s">
        <v>16694</v>
      </c>
      <c r="E1586" s="1">
        <f t="shared" si="96"/>
        <v>41710</v>
      </c>
      <c r="F1586">
        <f t="shared" si="97"/>
        <v>2014</v>
      </c>
      <c r="G1586">
        <f t="shared" si="98"/>
        <v>3</v>
      </c>
      <c r="H1586">
        <f t="shared" si="99"/>
        <v>3</v>
      </c>
      <c r="I1586" s="1" t="s">
        <v>15622</v>
      </c>
      <c r="J1586" s="1" t="s">
        <v>15626</v>
      </c>
      <c r="K1586" s="42">
        <v>1</v>
      </c>
      <c r="L1586" s="42">
        <v>0.99</v>
      </c>
      <c r="M1586" s="1" t="s">
        <v>15615</v>
      </c>
    </row>
    <row r="1587" spans="1:13" x14ac:dyDescent="0.3">
      <c r="A1587">
        <v>1591</v>
      </c>
      <c r="B1587" t="s">
        <v>8699</v>
      </c>
      <c r="C1587" t="s">
        <v>6649</v>
      </c>
      <c r="D1587" t="s">
        <v>11917</v>
      </c>
      <c r="E1587" s="1">
        <f t="shared" si="96"/>
        <v>41711</v>
      </c>
      <c r="F1587">
        <f t="shared" si="97"/>
        <v>2014</v>
      </c>
      <c r="G1587">
        <f t="shared" si="98"/>
        <v>3</v>
      </c>
      <c r="H1587">
        <f t="shared" si="99"/>
        <v>4</v>
      </c>
      <c r="I1587" s="1" t="s">
        <v>15622</v>
      </c>
      <c r="J1587" s="1" t="s">
        <v>15628</v>
      </c>
      <c r="K1587" s="42">
        <v>0</v>
      </c>
      <c r="L1587" s="42">
        <v>0.32</v>
      </c>
      <c r="M1587" s="1" t="s">
        <v>15615</v>
      </c>
    </row>
    <row r="1588" spans="1:13" x14ac:dyDescent="0.3">
      <c r="A1588">
        <v>1592</v>
      </c>
      <c r="B1588" t="s">
        <v>8243</v>
      </c>
      <c r="C1588" t="s">
        <v>7092</v>
      </c>
      <c r="D1588" t="s">
        <v>11917</v>
      </c>
      <c r="E1588" s="1">
        <f t="shared" si="96"/>
        <v>41711</v>
      </c>
      <c r="F1588">
        <f t="shared" si="97"/>
        <v>2014</v>
      </c>
      <c r="G1588">
        <f t="shared" si="98"/>
        <v>3</v>
      </c>
      <c r="H1588">
        <f t="shared" si="99"/>
        <v>4</v>
      </c>
      <c r="I1588" s="1" t="s">
        <v>15666</v>
      </c>
      <c r="J1588" s="1" t="s">
        <v>15628</v>
      </c>
      <c r="K1588" s="42">
        <v>0</v>
      </c>
      <c r="L1588" s="42">
        <v>0.62</v>
      </c>
      <c r="M1588" s="1" t="s">
        <v>15616</v>
      </c>
    </row>
    <row r="1589" spans="1:13" x14ac:dyDescent="0.3">
      <c r="A1589">
        <v>1593</v>
      </c>
      <c r="B1589" t="s">
        <v>9078</v>
      </c>
      <c r="C1589" t="s">
        <v>6275</v>
      </c>
      <c r="D1589" t="s">
        <v>11917</v>
      </c>
      <c r="E1589" s="1">
        <f t="shared" si="96"/>
        <v>41711</v>
      </c>
      <c r="F1589">
        <f t="shared" si="97"/>
        <v>2014</v>
      </c>
      <c r="G1589">
        <f t="shared" si="98"/>
        <v>3</v>
      </c>
      <c r="H1589">
        <f t="shared" si="99"/>
        <v>4</v>
      </c>
      <c r="I1589" s="1" t="s">
        <v>15622</v>
      </c>
      <c r="J1589" s="1" t="s">
        <v>15626</v>
      </c>
      <c r="K1589" s="42">
        <v>1</v>
      </c>
      <c r="L1589" s="42">
        <v>0.94</v>
      </c>
      <c r="M1589" s="1" t="s">
        <v>15616</v>
      </c>
    </row>
    <row r="1590" spans="1:13" x14ac:dyDescent="0.3">
      <c r="A1590">
        <v>1594</v>
      </c>
      <c r="B1590" t="s">
        <v>10083</v>
      </c>
      <c r="C1590" t="s">
        <v>5291</v>
      </c>
      <c r="D1590" t="s">
        <v>11917</v>
      </c>
      <c r="E1590" s="1">
        <f t="shared" si="96"/>
        <v>41711</v>
      </c>
      <c r="F1590">
        <f t="shared" si="97"/>
        <v>2014</v>
      </c>
      <c r="G1590">
        <f t="shared" si="98"/>
        <v>3</v>
      </c>
      <c r="H1590">
        <f t="shared" si="99"/>
        <v>4</v>
      </c>
      <c r="I1590" s="1" t="s">
        <v>15622</v>
      </c>
      <c r="J1590" s="1" t="s">
        <v>15624</v>
      </c>
      <c r="K1590" s="42">
        <v>1</v>
      </c>
      <c r="L1590" s="42">
        <v>0.67</v>
      </c>
      <c r="M1590" s="1" t="s">
        <v>15615</v>
      </c>
    </row>
    <row r="1591" spans="1:13" x14ac:dyDescent="0.3">
      <c r="A1591">
        <v>1595</v>
      </c>
      <c r="B1591" t="s">
        <v>9418</v>
      </c>
      <c r="C1591" t="s">
        <v>5939</v>
      </c>
      <c r="D1591" t="s">
        <v>11917</v>
      </c>
      <c r="E1591" s="1">
        <f t="shared" si="96"/>
        <v>41711</v>
      </c>
      <c r="F1591">
        <f t="shared" si="97"/>
        <v>2014</v>
      </c>
      <c r="G1591">
        <f t="shared" si="98"/>
        <v>3</v>
      </c>
      <c r="H1591">
        <f t="shared" si="99"/>
        <v>4</v>
      </c>
      <c r="I1591" s="1" t="s">
        <v>15728</v>
      </c>
      <c r="J1591" s="1" t="s">
        <v>15623</v>
      </c>
      <c r="K1591" s="42">
        <v>0.77</v>
      </c>
      <c r="L1591" s="42">
        <v>1</v>
      </c>
      <c r="M1591" s="1" t="s">
        <v>15616</v>
      </c>
    </row>
    <row r="1592" spans="1:13" x14ac:dyDescent="0.3">
      <c r="A1592">
        <v>1596</v>
      </c>
      <c r="B1592" t="s">
        <v>10053</v>
      </c>
      <c r="C1592" t="s">
        <v>5321</v>
      </c>
      <c r="D1592" t="s">
        <v>11917</v>
      </c>
      <c r="E1592" s="1">
        <f t="shared" si="96"/>
        <v>41711</v>
      </c>
      <c r="F1592">
        <f t="shared" si="97"/>
        <v>2014</v>
      </c>
      <c r="G1592">
        <f t="shared" si="98"/>
        <v>3</v>
      </c>
      <c r="H1592">
        <f t="shared" si="99"/>
        <v>4</v>
      </c>
      <c r="I1592" s="1" t="s">
        <v>15625</v>
      </c>
      <c r="J1592" s="1" t="s">
        <v>15624</v>
      </c>
      <c r="K1592" s="42">
        <v>1</v>
      </c>
      <c r="L1592" s="42">
        <v>1</v>
      </c>
      <c r="M1592" s="1" t="s">
        <v>15616</v>
      </c>
    </row>
    <row r="1593" spans="1:13" x14ac:dyDescent="0.3">
      <c r="A1593">
        <v>1597</v>
      </c>
      <c r="B1593" t="s">
        <v>9203</v>
      </c>
      <c r="C1593" t="s">
        <v>6151</v>
      </c>
      <c r="D1593" t="s">
        <v>16695</v>
      </c>
      <c r="E1593" s="1">
        <f t="shared" si="96"/>
        <v>41712</v>
      </c>
      <c r="F1593">
        <f t="shared" si="97"/>
        <v>2014</v>
      </c>
      <c r="G1593">
        <f t="shared" si="98"/>
        <v>3</v>
      </c>
      <c r="H1593">
        <f t="shared" si="99"/>
        <v>5</v>
      </c>
      <c r="I1593" s="1" t="s">
        <v>15622</v>
      </c>
      <c r="J1593" s="1" t="s">
        <v>15624</v>
      </c>
      <c r="K1593" s="42">
        <v>1</v>
      </c>
      <c r="L1593" s="42">
        <v>0.61</v>
      </c>
      <c r="M1593" s="1" t="s">
        <v>15615</v>
      </c>
    </row>
    <row r="1594" spans="1:13" x14ac:dyDescent="0.3">
      <c r="A1594">
        <v>1598</v>
      </c>
      <c r="B1594" t="s">
        <v>9247</v>
      </c>
      <c r="C1594" t="s">
        <v>6107</v>
      </c>
      <c r="D1594" t="s">
        <v>16696</v>
      </c>
      <c r="E1594" s="1">
        <f t="shared" si="96"/>
        <v>41713</v>
      </c>
      <c r="F1594">
        <f t="shared" si="97"/>
        <v>2014</v>
      </c>
      <c r="G1594">
        <f t="shared" si="98"/>
        <v>3</v>
      </c>
      <c r="H1594">
        <f t="shared" si="99"/>
        <v>6</v>
      </c>
      <c r="I1594" s="1" t="s">
        <v>15622</v>
      </c>
      <c r="J1594" s="1" t="s">
        <v>15626</v>
      </c>
      <c r="K1594" s="42">
        <v>1</v>
      </c>
      <c r="L1594" s="42">
        <v>0.64</v>
      </c>
      <c r="M1594" s="1" t="s">
        <v>15615</v>
      </c>
    </row>
    <row r="1595" spans="1:13" x14ac:dyDescent="0.3">
      <c r="A1595">
        <v>1599</v>
      </c>
      <c r="B1595" t="s">
        <v>9857</v>
      </c>
      <c r="C1595" t="s">
        <v>5514</v>
      </c>
      <c r="D1595" t="s">
        <v>11918</v>
      </c>
      <c r="E1595" s="1">
        <f t="shared" si="96"/>
        <v>41714</v>
      </c>
      <c r="F1595">
        <f t="shared" si="97"/>
        <v>2014</v>
      </c>
      <c r="G1595">
        <f t="shared" si="98"/>
        <v>3</v>
      </c>
      <c r="H1595">
        <f t="shared" si="99"/>
        <v>7</v>
      </c>
      <c r="I1595" s="1" t="s">
        <v>15622</v>
      </c>
      <c r="J1595" s="1" t="s">
        <v>15626</v>
      </c>
      <c r="K1595" s="42">
        <v>1</v>
      </c>
      <c r="L1595" s="42">
        <v>0.94</v>
      </c>
      <c r="M1595" s="1" t="s">
        <v>15615</v>
      </c>
    </row>
    <row r="1596" spans="1:13" x14ac:dyDescent="0.3">
      <c r="A1596">
        <v>1600</v>
      </c>
      <c r="B1596" t="s">
        <v>8842</v>
      </c>
      <c r="C1596" t="s">
        <v>6507</v>
      </c>
      <c r="D1596" t="s">
        <v>11918</v>
      </c>
      <c r="E1596" s="1">
        <f t="shared" si="96"/>
        <v>41714</v>
      </c>
      <c r="F1596">
        <f t="shared" si="97"/>
        <v>2014</v>
      </c>
      <c r="G1596">
        <f t="shared" si="98"/>
        <v>3</v>
      </c>
      <c r="H1596">
        <f t="shared" si="99"/>
        <v>7</v>
      </c>
      <c r="I1596" s="1" t="s">
        <v>15622</v>
      </c>
      <c r="J1596" s="1" t="s">
        <v>15628</v>
      </c>
      <c r="K1596" s="42">
        <v>0</v>
      </c>
      <c r="L1596" s="42">
        <v>0.6</v>
      </c>
      <c r="M1596" s="1" t="s">
        <v>15615</v>
      </c>
    </row>
    <row r="1597" spans="1:13" x14ac:dyDescent="0.3">
      <c r="A1597">
        <v>1601</v>
      </c>
      <c r="B1597" t="s">
        <v>11697</v>
      </c>
      <c r="C1597" t="s">
        <v>3709</v>
      </c>
      <c r="D1597" t="s">
        <v>11918</v>
      </c>
      <c r="E1597" s="1">
        <f t="shared" si="96"/>
        <v>41714</v>
      </c>
      <c r="F1597">
        <f t="shared" si="97"/>
        <v>2014</v>
      </c>
      <c r="G1597">
        <f t="shared" si="98"/>
        <v>3</v>
      </c>
      <c r="H1597">
        <f t="shared" si="99"/>
        <v>7</v>
      </c>
      <c r="I1597" s="1" t="s">
        <v>15622</v>
      </c>
      <c r="J1597" s="1" t="s">
        <v>15626</v>
      </c>
      <c r="K1597" s="42">
        <v>1</v>
      </c>
      <c r="L1597" s="42">
        <v>0.52</v>
      </c>
      <c r="M1597" s="1" t="s">
        <v>15616</v>
      </c>
    </row>
    <row r="1598" spans="1:13" x14ac:dyDescent="0.3">
      <c r="A1598">
        <v>1602</v>
      </c>
      <c r="B1598" t="s">
        <v>8440</v>
      </c>
      <c r="C1598" t="s">
        <v>6902</v>
      </c>
      <c r="D1598" t="s">
        <v>16697</v>
      </c>
      <c r="E1598" s="1">
        <f t="shared" si="96"/>
        <v>41716</v>
      </c>
      <c r="F1598">
        <f t="shared" si="97"/>
        <v>2014</v>
      </c>
      <c r="G1598">
        <f t="shared" si="98"/>
        <v>3</v>
      </c>
      <c r="H1598">
        <f t="shared" si="99"/>
        <v>2</v>
      </c>
      <c r="I1598" s="1" t="s">
        <v>15622</v>
      </c>
      <c r="J1598" s="1" t="s">
        <v>15626</v>
      </c>
      <c r="K1598" s="42">
        <v>1</v>
      </c>
      <c r="L1598" s="42">
        <v>0.91</v>
      </c>
      <c r="M1598" s="1" t="s">
        <v>15616</v>
      </c>
    </row>
    <row r="1599" spans="1:13" x14ac:dyDescent="0.3">
      <c r="A1599">
        <v>1603</v>
      </c>
      <c r="B1599" t="s">
        <v>7832</v>
      </c>
      <c r="C1599" t="s">
        <v>7491</v>
      </c>
      <c r="D1599" t="s">
        <v>11919</v>
      </c>
      <c r="E1599" s="1">
        <f t="shared" si="96"/>
        <v>41717</v>
      </c>
      <c r="F1599">
        <f t="shared" si="97"/>
        <v>2014</v>
      </c>
      <c r="G1599">
        <f t="shared" si="98"/>
        <v>3</v>
      </c>
      <c r="H1599">
        <f t="shared" si="99"/>
        <v>3</v>
      </c>
      <c r="I1599" s="1" t="s">
        <v>15625</v>
      </c>
      <c r="J1599" s="1" t="s">
        <v>15628</v>
      </c>
      <c r="K1599" s="42">
        <v>0</v>
      </c>
      <c r="L1599" s="42">
        <v>0.92</v>
      </c>
      <c r="M1599" s="1" t="s">
        <v>15615</v>
      </c>
    </row>
    <row r="1600" spans="1:13" x14ac:dyDescent="0.3">
      <c r="A1600">
        <v>1604</v>
      </c>
      <c r="B1600" t="s">
        <v>8687</v>
      </c>
      <c r="C1600" t="s">
        <v>6661</v>
      </c>
      <c r="D1600" t="s">
        <v>16698</v>
      </c>
      <c r="E1600" s="1">
        <f t="shared" si="96"/>
        <v>41718</v>
      </c>
      <c r="F1600">
        <f t="shared" si="97"/>
        <v>2014</v>
      </c>
      <c r="G1600">
        <f t="shared" si="98"/>
        <v>3</v>
      </c>
      <c r="H1600">
        <f t="shared" si="99"/>
        <v>4</v>
      </c>
      <c r="I1600" s="1" t="s">
        <v>15622</v>
      </c>
      <c r="J1600" s="1" t="s">
        <v>15624</v>
      </c>
      <c r="K1600" s="42">
        <v>1</v>
      </c>
      <c r="L1600" s="42">
        <v>0.75</v>
      </c>
      <c r="M1600" s="1" t="s">
        <v>15615</v>
      </c>
    </row>
    <row r="1601" spans="1:13" x14ac:dyDescent="0.3">
      <c r="A1601">
        <v>1605</v>
      </c>
      <c r="B1601" t="s">
        <v>8196</v>
      </c>
      <c r="C1601" t="s">
        <v>7139</v>
      </c>
      <c r="D1601" t="s">
        <v>16698</v>
      </c>
      <c r="E1601" s="1">
        <f t="shared" si="96"/>
        <v>41718</v>
      </c>
      <c r="F1601">
        <f t="shared" si="97"/>
        <v>2014</v>
      </c>
      <c r="G1601">
        <f t="shared" si="98"/>
        <v>3</v>
      </c>
      <c r="H1601">
        <f t="shared" si="99"/>
        <v>4</v>
      </c>
      <c r="I1601" s="1" t="s">
        <v>15622</v>
      </c>
      <c r="J1601" s="1" t="s">
        <v>15626</v>
      </c>
      <c r="K1601" s="42">
        <v>0.92</v>
      </c>
      <c r="L1601" s="42">
        <v>0.84</v>
      </c>
      <c r="M1601" s="1" t="s">
        <v>15615</v>
      </c>
    </row>
    <row r="1602" spans="1:13" x14ac:dyDescent="0.3">
      <c r="A1602">
        <v>1606</v>
      </c>
      <c r="B1602" t="s">
        <v>10915</v>
      </c>
      <c r="C1602" t="s">
        <v>4479</v>
      </c>
      <c r="D1602" t="s">
        <v>11920</v>
      </c>
      <c r="E1602" s="1">
        <f t="shared" si="96"/>
        <v>41720</v>
      </c>
      <c r="F1602">
        <f t="shared" si="97"/>
        <v>2014</v>
      </c>
      <c r="G1602">
        <f t="shared" si="98"/>
        <v>3</v>
      </c>
      <c r="H1602">
        <f t="shared" si="99"/>
        <v>6</v>
      </c>
      <c r="I1602" s="1" t="s">
        <v>15622</v>
      </c>
      <c r="J1602" s="1" t="s">
        <v>15623</v>
      </c>
      <c r="K1602" s="42">
        <v>1</v>
      </c>
      <c r="L1602" s="42">
        <v>1</v>
      </c>
      <c r="M1602" s="1" t="s">
        <v>15616</v>
      </c>
    </row>
    <row r="1603" spans="1:13" x14ac:dyDescent="0.3">
      <c r="A1603">
        <v>1607</v>
      </c>
      <c r="B1603" t="s">
        <v>9207</v>
      </c>
      <c r="C1603" t="s">
        <v>6147</v>
      </c>
      <c r="D1603" t="s">
        <v>11920</v>
      </c>
      <c r="E1603" s="1">
        <f t="shared" ref="E1603:E1666" si="100">DATE(LEFT(D1603,4),MID(D1603,5,2),RIGHT(D1603,2))</f>
        <v>41720</v>
      </c>
      <c r="F1603">
        <f t="shared" ref="F1603:F1666" si="101">YEAR(E1603)</f>
        <v>2014</v>
      </c>
      <c r="G1603">
        <f t="shared" ref="G1603:G1666" si="102">MONTH(E1603)</f>
        <v>3</v>
      </c>
      <c r="H1603">
        <f t="shared" ref="H1603:H1666" si="103">WEEKDAY(E1603,2)</f>
        <v>6</v>
      </c>
      <c r="I1603" s="1" t="s">
        <v>15622</v>
      </c>
      <c r="J1603" s="1" t="s">
        <v>15626</v>
      </c>
      <c r="K1603" s="42">
        <v>1</v>
      </c>
      <c r="L1603" s="42">
        <v>1</v>
      </c>
      <c r="M1603" s="1" t="s">
        <v>15615</v>
      </c>
    </row>
    <row r="1604" spans="1:13" x14ac:dyDescent="0.3">
      <c r="A1604">
        <v>1608</v>
      </c>
      <c r="B1604" t="s">
        <v>8312</v>
      </c>
      <c r="C1604" t="s">
        <v>7025</v>
      </c>
      <c r="D1604" t="s">
        <v>11920</v>
      </c>
      <c r="E1604" s="1">
        <f t="shared" si="100"/>
        <v>41720</v>
      </c>
      <c r="F1604">
        <f t="shared" si="101"/>
        <v>2014</v>
      </c>
      <c r="G1604">
        <f t="shared" si="102"/>
        <v>3</v>
      </c>
      <c r="H1604">
        <f t="shared" si="103"/>
        <v>6</v>
      </c>
      <c r="I1604" s="1" t="s">
        <v>15625</v>
      </c>
      <c r="J1604" s="1" t="s">
        <v>15624</v>
      </c>
      <c r="K1604" s="42">
        <v>1</v>
      </c>
      <c r="L1604" s="42">
        <v>0.52</v>
      </c>
      <c r="M1604" s="1" t="s">
        <v>15616</v>
      </c>
    </row>
    <row r="1605" spans="1:13" x14ac:dyDescent="0.3">
      <c r="A1605">
        <v>1609</v>
      </c>
      <c r="B1605" t="s">
        <v>11181</v>
      </c>
      <c r="C1605" t="s">
        <v>4219</v>
      </c>
      <c r="D1605" t="s">
        <v>11920</v>
      </c>
      <c r="E1605" s="1">
        <f t="shared" si="100"/>
        <v>41720</v>
      </c>
      <c r="F1605">
        <f t="shared" si="101"/>
        <v>2014</v>
      </c>
      <c r="G1605">
        <f t="shared" si="102"/>
        <v>3</v>
      </c>
      <c r="H1605">
        <f t="shared" si="103"/>
        <v>6</v>
      </c>
      <c r="I1605" s="1" t="s">
        <v>15622</v>
      </c>
      <c r="J1605" s="1" t="s">
        <v>15626</v>
      </c>
      <c r="K1605" s="42">
        <v>1</v>
      </c>
      <c r="L1605" s="42">
        <v>0.5</v>
      </c>
      <c r="M1605" s="1" t="s">
        <v>15615</v>
      </c>
    </row>
    <row r="1606" spans="1:13" x14ac:dyDescent="0.3">
      <c r="A1606">
        <v>1610</v>
      </c>
      <c r="B1606" t="s">
        <v>11106</v>
      </c>
      <c r="C1606" t="s">
        <v>4292</v>
      </c>
      <c r="D1606" t="s">
        <v>16699</v>
      </c>
      <c r="E1606" s="1">
        <f t="shared" si="100"/>
        <v>41721</v>
      </c>
      <c r="F1606">
        <f t="shared" si="101"/>
        <v>2014</v>
      </c>
      <c r="G1606">
        <f t="shared" si="102"/>
        <v>3</v>
      </c>
      <c r="H1606">
        <f t="shared" si="103"/>
        <v>7</v>
      </c>
      <c r="I1606" s="1" t="s">
        <v>15622</v>
      </c>
      <c r="J1606" s="1" t="s">
        <v>15623</v>
      </c>
      <c r="K1606" s="42">
        <v>1</v>
      </c>
      <c r="L1606" s="42">
        <v>0.8</v>
      </c>
      <c r="M1606" s="1" t="s">
        <v>15615</v>
      </c>
    </row>
    <row r="1607" spans="1:13" x14ac:dyDescent="0.3">
      <c r="A1607">
        <v>1611</v>
      </c>
      <c r="B1607" t="s">
        <v>8814</v>
      </c>
      <c r="C1607" t="s">
        <v>6534</v>
      </c>
      <c r="D1607" t="s">
        <v>16699</v>
      </c>
      <c r="E1607" s="1">
        <f t="shared" si="100"/>
        <v>41721</v>
      </c>
      <c r="F1607">
        <f t="shared" si="101"/>
        <v>2014</v>
      </c>
      <c r="G1607">
        <f t="shared" si="102"/>
        <v>3</v>
      </c>
      <c r="H1607">
        <f t="shared" si="103"/>
        <v>7</v>
      </c>
      <c r="I1607" s="1" t="s">
        <v>15622</v>
      </c>
      <c r="J1607" s="1" t="s">
        <v>15626</v>
      </c>
      <c r="K1607" s="42">
        <v>1</v>
      </c>
      <c r="L1607" s="42">
        <v>0.98</v>
      </c>
      <c r="M1607" s="1" t="s">
        <v>15615</v>
      </c>
    </row>
    <row r="1608" spans="1:13" x14ac:dyDescent="0.3">
      <c r="A1608">
        <v>1612</v>
      </c>
      <c r="B1608" t="s">
        <v>10697</v>
      </c>
      <c r="C1608" t="s">
        <v>4689</v>
      </c>
      <c r="D1608" t="s">
        <v>16699</v>
      </c>
      <c r="E1608" s="1">
        <f t="shared" si="100"/>
        <v>41721</v>
      </c>
      <c r="F1608">
        <f t="shared" si="101"/>
        <v>2014</v>
      </c>
      <c r="G1608">
        <f t="shared" si="102"/>
        <v>3</v>
      </c>
      <c r="H1608">
        <f t="shared" si="103"/>
        <v>7</v>
      </c>
      <c r="I1608" s="1" t="s">
        <v>15622</v>
      </c>
      <c r="J1608" s="1" t="s">
        <v>15628</v>
      </c>
      <c r="K1608" s="42">
        <v>0.3</v>
      </c>
      <c r="L1608" s="42">
        <v>0.88</v>
      </c>
      <c r="M1608" s="1" t="s">
        <v>15616</v>
      </c>
    </row>
    <row r="1609" spans="1:13" x14ac:dyDescent="0.3">
      <c r="A1609">
        <v>1613</v>
      </c>
      <c r="B1609" t="s">
        <v>11374</v>
      </c>
      <c r="C1609" t="s">
        <v>4026</v>
      </c>
      <c r="D1609" t="s">
        <v>16699</v>
      </c>
      <c r="E1609" s="1">
        <f t="shared" si="100"/>
        <v>41721</v>
      </c>
      <c r="F1609">
        <f t="shared" si="101"/>
        <v>2014</v>
      </c>
      <c r="G1609">
        <f t="shared" si="102"/>
        <v>3</v>
      </c>
      <c r="H1609">
        <f t="shared" si="103"/>
        <v>7</v>
      </c>
      <c r="I1609" s="1" t="s">
        <v>15622</v>
      </c>
      <c r="J1609" s="1" t="s">
        <v>15628</v>
      </c>
      <c r="K1609" s="42">
        <v>0</v>
      </c>
      <c r="L1609" s="42">
        <v>1</v>
      </c>
      <c r="M1609" s="1" t="s">
        <v>15615</v>
      </c>
    </row>
    <row r="1610" spans="1:13" x14ac:dyDescent="0.3">
      <c r="A1610">
        <v>1614</v>
      </c>
      <c r="B1610" t="s">
        <v>11048</v>
      </c>
      <c r="C1610" t="s">
        <v>4349</v>
      </c>
      <c r="D1610" t="s">
        <v>16699</v>
      </c>
      <c r="E1610" s="1">
        <f t="shared" si="100"/>
        <v>41721</v>
      </c>
      <c r="F1610">
        <f t="shared" si="101"/>
        <v>2014</v>
      </c>
      <c r="G1610">
        <f t="shared" si="102"/>
        <v>3</v>
      </c>
      <c r="H1610">
        <f t="shared" si="103"/>
        <v>7</v>
      </c>
      <c r="I1610" s="1" t="s">
        <v>15622</v>
      </c>
      <c r="J1610" s="1" t="s">
        <v>15626</v>
      </c>
      <c r="K1610" s="42">
        <v>1</v>
      </c>
      <c r="L1610" s="42">
        <v>0.99</v>
      </c>
      <c r="M1610" s="1" t="s">
        <v>15616</v>
      </c>
    </row>
    <row r="1611" spans="1:13" x14ac:dyDescent="0.3">
      <c r="A1611">
        <v>1615</v>
      </c>
      <c r="B1611" t="s">
        <v>10311</v>
      </c>
      <c r="C1611" t="s">
        <v>5068</v>
      </c>
      <c r="D1611" t="s">
        <v>16699</v>
      </c>
      <c r="E1611" s="1">
        <f t="shared" si="100"/>
        <v>41721</v>
      </c>
      <c r="F1611">
        <f t="shared" si="101"/>
        <v>2014</v>
      </c>
      <c r="G1611">
        <f t="shared" si="102"/>
        <v>3</v>
      </c>
      <c r="H1611">
        <f t="shared" si="103"/>
        <v>7</v>
      </c>
      <c r="I1611" s="1" t="s">
        <v>15715</v>
      </c>
      <c r="J1611" s="1" t="s">
        <v>15623</v>
      </c>
      <c r="K1611" s="42">
        <v>1</v>
      </c>
      <c r="L1611" s="42">
        <v>0.19</v>
      </c>
      <c r="M1611" s="1" t="s">
        <v>15615</v>
      </c>
    </row>
    <row r="1612" spans="1:13" x14ac:dyDescent="0.3">
      <c r="A1612">
        <v>1616</v>
      </c>
      <c r="B1612" t="s">
        <v>9121</v>
      </c>
      <c r="C1612" t="s">
        <v>6232</v>
      </c>
      <c r="D1612" t="s">
        <v>11921</v>
      </c>
      <c r="E1612" s="1">
        <f t="shared" si="100"/>
        <v>41722</v>
      </c>
      <c r="F1612">
        <f t="shared" si="101"/>
        <v>2014</v>
      </c>
      <c r="G1612">
        <f t="shared" si="102"/>
        <v>3</v>
      </c>
      <c r="H1612">
        <f t="shared" si="103"/>
        <v>1</v>
      </c>
      <c r="I1612" s="1" t="s">
        <v>15622</v>
      </c>
      <c r="J1612" s="1" t="s">
        <v>15624</v>
      </c>
      <c r="K1612" s="42">
        <v>0.8</v>
      </c>
      <c r="L1612" s="42">
        <v>0.8</v>
      </c>
      <c r="M1612" s="1" t="s">
        <v>15615</v>
      </c>
    </row>
    <row r="1613" spans="1:13" x14ac:dyDescent="0.3">
      <c r="A1613">
        <v>1617</v>
      </c>
      <c r="B1613" t="s">
        <v>11010</v>
      </c>
      <c r="C1613" t="s">
        <v>4387</v>
      </c>
      <c r="D1613" t="s">
        <v>16700</v>
      </c>
      <c r="E1613" s="1">
        <f t="shared" si="100"/>
        <v>41723</v>
      </c>
      <c r="F1613">
        <f t="shared" si="101"/>
        <v>2014</v>
      </c>
      <c r="G1613">
        <f t="shared" si="102"/>
        <v>3</v>
      </c>
      <c r="H1613">
        <f t="shared" si="103"/>
        <v>2</v>
      </c>
      <c r="I1613" s="1" t="s">
        <v>15622</v>
      </c>
      <c r="J1613" s="1" t="s">
        <v>15623</v>
      </c>
      <c r="K1613" s="42">
        <v>0.5</v>
      </c>
      <c r="L1613" s="42">
        <v>0.67</v>
      </c>
      <c r="M1613" s="1" t="s">
        <v>15615</v>
      </c>
    </row>
    <row r="1614" spans="1:13" x14ac:dyDescent="0.3">
      <c r="A1614">
        <v>1618</v>
      </c>
      <c r="B1614" t="s">
        <v>7874</v>
      </c>
      <c r="C1614" t="s">
        <v>7454</v>
      </c>
      <c r="D1614" t="s">
        <v>16700</v>
      </c>
      <c r="E1614" s="1">
        <f t="shared" si="100"/>
        <v>41723</v>
      </c>
      <c r="F1614">
        <f t="shared" si="101"/>
        <v>2014</v>
      </c>
      <c r="G1614">
        <f t="shared" si="102"/>
        <v>3</v>
      </c>
      <c r="H1614">
        <f t="shared" si="103"/>
        <v>2</v>
      </c>
      <c r="I1614" s="1" t="s">
        <v>15622</v>
      </c>
      <c r="J1614" s="1" t="s">
        <v>15623</v>
      </c>
      <c r="K1614" s="42">
        <v>1</v>
      </c>
      <c r="L1614" s="42">
        <v>0.96</v>
      </c>
      <c r="M1614" s="1" t="s">
        <v>15616</v>
      </c>
    </row>
    <row r="1615" spans="1:13" x14ac:dyDescent="0.3">
      <c r="A1615">
        <v>1619</v>
      </c>
      <c r="B1615" t="s">
        <v>11556</v>
      </c>
      <c r="C1615" t="s">
        <v>3849</v>
      </c>
      <c r="D1615" t="s">
        <v>16700</v>
      </c>
      <c r="E1615" s="1">
        <f t="shared" si="100"/>
        <v>41723</v>
      </c>
      <c r="F1615">
        <f t="shared" si="101"/>
        <v>2014</v>
      </c>
      <c r="G1615">
        <f t="shared" si="102"/>
        <v>3</v>
      </c>
      <c r="H1615">
        <f t="shared" si="103"/>
        <v>2</v>
      </c>
      <c r="I1615" s="1" t="s">
        <v>15643</v>
      </c>
      <c r="J1615" s="1" t="s">
        <v>15624</v>
      </c>
      <c r="K1615" s="42">
        <v>0.75</v>
      </c>
      <c r="L1615" s="42">
        <v>1</v>
      </c>
      <c r="M1615" s="1" t="s">
        <v>15615</v>
      </c>
    </row>
    <row r="1616" spans="1:13" x14ac:dyDescent="0.3">
      <c r="A1616">
        <v>1620</v>
      </c>
      <c r="B1616" t="s">
        <v>10418</v>
      </c>
      <c r="C1616" t="s">
        <v>3514</v>
      </c>
      <c r="D1616" t="s">
        <v>16701</v>
      </c>
      <c r="E1616" s="1">
        <f t="shared" si="100"/>
        <v>41724</v>
      </c>
      <c r="F1616">
        <f t="shared" si="101"/>
        <v>2014</v>
      </c>
      <c r="G1616">
        <f t="shared" si="102"/>
        <v>3</v>
      </c>
      <c r="H1616">
        <f t="shared" si="103"/>
        <v>3</v>
      </c>
      <c r="I1616" s="1" t="s">
        <v>15708</v>
      </c>
      <c r="J1616" s="1" t="s">
        <v>15626</v>
      </c>
      <c r="K1616" s="42">
        <v>0.67</v>
      </c>
      <c r="L1616" s="42">
        <v>0.71</v>
      </c>
      <c r="M1616" s="1" t="s">
        <v>15615</v>
      </c>
    </row>
    <row r="1617" spans="1:13" x14ac:dyDescent="0.3">
      <c r="A1617">
        <v>1621</v>
      </c>
      <c r="B1617" t="s">
        <v>8291</v>
      </c>
      <c r="C1617" t="s">
        <v>7044</v>
      </c>
      <c r="D1617" t="s">
        <v>16701</v>
      </c>
      <c r="E1617" s="1">
        <f t="shared" si="100"/>
        <v>41724</v>
      </c>
      <c r="F1617">
        <f t="shared" si="101"/>
        <v>2014</v>
      </c>
      <c r="G1617">
        <f t="shared" si="102"/>
        <v>3</v>
      </c>
      <c r="H1617">
        <f t="shared" si="103"/>
        <v>3</v>
      </c>
      <c r="I1617" s="1" t="s">
        <v>15622</v>
      </c>
      <c r="J1617" s="1" t="s">
        <v>15628</v>
      </c>
      <c r="K1617" s="42">
        <v>0.33</v>
      </c>
      <c r="L1617" s="42">
        <v>0.67</v>
      </c>
      <c r="M1617" s="1" t="s">
        <v>15615</v>
      </c>
    </row>
    <row r="1618" spans="1:13" x14ac:dyDescent="0.3">
      <c r="A1618">
        <v>1622</v>
      </c>
      <c r="B1618" t="s">
        <v>8750</v>
      </c>
      <c r="C1618" t="s">
        <v>6598</v>
      </c>
      <c r="D1618" t="s">
        <v>16701</v>
      </c>
      <c r="E1618" s="1">
        <f t="shared" si="100"/>
        <v>41724</v>
      </c>
      <c r="F1618">
        <f t="shared" si="101"/>
        <v>2014</v>
      </c>
      <c r="G1618">
        <f t="shared" si="102"/>
        <v>3</v>
      </c>
      <c r="H1618">
        <f t="shared" si="103"/>
        <v>3</v>
      </c>
      <c r="I1618" s="1" t="s">
        <v>15622</v>
      </c>
      <c r="J1618" s="1" t="s">
        <v>15624</v>
      </c>
      <c r="K1618" s="42">
        <v>0.8</v>
      </c>
      <c r="L1618" s="42">
        <v>0.88</v>
      </c>
      <c r="M1618" s="1" t="s">
        <v>15616</v>
      </c>
    </row>
    <row r="1619" spans="1:13" x14ac:dyDescent="0.3">
      <c r="A1619">
        <v>1623</v>
      </c>
      <c r="B1619" t="s">
        <v>8903</v>
      </c>
      <c r="C1619" t="s">
        <v>6449</v>
      </c>
      <c r="D1619" t="s">
        <v>16702</v>
      </c>
      <c r="E1619" s="1">
        <f t="shared" si="100"/>
        <v>41725</v>
      </c>
      <c r="F1619">
        <f t="shared" si="101"/>
        <v>2014</v>
      </c>
      <c r="G1619">
        <f t="shared" si="102"/>
        <v>3</v>
      </c>
      <c r="H1619">
        <f t="shared" si="103"/>
        <v>4</v>
      </c>
      <c r="I1619" s="1" t="s">
        <v>15622</v>
      </c>
      <c r="J1619" s="1" t="s">
        <v>15624</v>
      </c>
      <c r="K1619" s="42">
        <v>1</v>
      </c>
      <c r="L1619" s="42">
        <v>0.98</v>
      </c>
      <c r="M1619" s="1" t="s">
        <v>15616</v>
      </c>
    </row>
    <row r="1620" spans="1:13" x14ac:dyDescent="0.3">
      <c r="A1620">
        <v>1624</v>
      </c>
      <c r="B1620" t="s">
        <v>7965</v>
      </c>
      <c r="C1620" t="s">
        <v>7366</v>
      </c>
      <c r="D1620" t="s">
        <v>11922</v>
      </c>
      <c r="E1620" s="1">
        <f t="shared" si="100"/>
        <v>41727</v>
      </c>
      <c r="F1620">
        <f t="shared" si="101"/>
        <v>2014</v>
      </c>
      <c r="G1620">
        <f t="shared" si="102"/>
        <v>3</v>
      </c>
      <c r="H1620">
        <f t="shared" si="103"/>
        <v>6</v>
      </c>
      <c r="I1620" s="1" t="s">
        <v>15649</v>
      </c>
      <c r="J1620" s="1" t="s">
        <v>15626</v>
      </c>
      <c r="K1620" s="42">
        <v>1</v>
      </c>
      <c r="L1620" s="42">
        <v>0.57999999999999996</v>
      </c>
      <c r="M1620" s="1" t="s">
        <v>15615</v>
      </c>
    </row>
    <row r="1621" spans="1:13" x14ac:dyDescent="0.3">
      <c r="A1621">
        <v>1625</v>
      </c>
      <c r="B1621" t="s">
        <v>8042</v>
      </c>
      <c r="C1621" t="s">
        <v>7290</v>
      </c>
      <c r="D1621" t="s">
        <v>16703</v>
      </c>
      <c r="E1621" s="1">
        <f t="shared" si="100"/>
        <v>41729</v>
      </c>
      <c r="F1621">
        <f t="shared" si="101"/>
        <v>2014</v>
      </c>
      <c r="G1621">
        <f t="shared" si="102"/>
        <v>3</v>
      </c>
      <c r="H1621">
        <f t="shared" si="103"/>
        <v>1</v>
      </c>
      <c r="I1621" s="1" t="s">
        <v>15625</v>
      </c>
      <c r="J1621" s="1" t="s">
        <v>15623</v>
      </c>
      <c r="K1621" s="42">
        <v>1</v>
      </c>
      <c r="L1621" s="42">
        <v>0.91</v>
      </c>
      <c r="M1621" s="1" t="s">
        <v>15616</v>
      </c>
    </row>
    <row r="1622" spans="1:13" x14ac:dyDescent="0.3">
      <c r="A1622">
        <v>1626</v>
      </c>
      <c r="B1622" t="s">
        <v>8864</v>
      </c>
      <c r="C1622" t="s">
        <v>6486</v>
      </c>
      <c r="D1622" t="s">
        <v>16703</v>
      </c>
      <c r="E1622" s="1">
        <f t="shared" si="100"/>
        <v>41729</v>
      </c>
      <c r="F1622">
        <f t="shared" si="101"/>
        <v>2014</v>
      </c>
      <c r="G1622">
        <f t="shared" si="102"/>
        <v>3</v>
      </c>
      <c r="H1622">
        <f t="shared" si="103"/>
        <v>1</v>
      </c>
      <c r="I1622" s="1" t="s">
        <v>15622</v>
      </c>
      <c r="J1622" s="1" t="s">
        <v>15626</v>
      </c>
      <c r="K1622" s="42">
        <v>0.83</v>
      </c>
      <c r="L1622" s="42">
        <v>0.9</v>
      </c>
      <c r="M1622" s="1" t="s">
        <v>15615</v>
      </c>
    </row>
    <row r="1623" spans="1:13" x14ac:dyDescent="0.3">
      <c r="A1623">
        <v>1627</v>
      </c>
      <c r="B1623" t="s">
        <v>10221</v>
      </c>
      <c r="C1623" t="s">
        <v>5158</v>
      </c>
      <c r="D1623" t="s">
        <v>16704</v>
      </c>
      <c r="E1623" s="1">
        <f t="shared" si="100"/>
        <v>41730</v>
      </c>
      <c r="F1623">
        <f t="shared" si="101"/>
        <v>2014</v>
      </c>
      <c r="G1623">
        <f t="shared" si="102"/>
        <v>4</v>
      </c>
      <c r="H1623">
        <f t="shared" si="103"/>
        <v>2</v>
      </c>
      <c r="I1623" s="1" t="s">
        <v>15629</v>
      </c>
      <c r="J1623" s="1" t="s">
        <v>15626</v>
      </c>
      <c r="K1623" s="42">
        <v>1</v>
      </c>
      <c r="L1623" s="42">
        <v>0.91</v>
      </c>
      <c r="M1623" s="1" t="s">
        <v>15616</v>
      </c>
    </row>
    <row r="1624" spans="1:13" x14ac:dyDescent="0.3">
      <c r="A1624">
        <v>1628</v>
      </c>
      <c r="B1624" t="s">
        <v>8521</v>
      </c>
      <c r="C1624" t="s">
        <v>6824</v>
      </c>
      <c r="D1624" t="s">
        <v>16704</v>
      </c>
      <c r="E1624" s="1">
        <f t="shared" si="100"/>
        <v>41730</v>
      </c>
      <c r="F1624">
        <f t="shared" si="101"/>
        <v>2014</v>
      </c>
      <c r="G1624">
        <f t="shared" si="102"/>
        <v>4</v>
      </c>
      <c r="H1624">
        <f t="shared" si="103"/>
        <v>2</v>
      </c>
      <c r="I1624" s="1" t="s">
        <v>15679</v>
      </c>
      <c r="J1624" s="1" t="s">
        <v>15624</v>
      </c>
      <c r="K1624" s="42">
        <v>0.8</v>
      </c>
      <c r="L1624" s="42">
        <v>0.44</v>
      </c>
      <c r="M1624" s="1" t="s">
        <v>15615</v>
      </c>
    </row>
    <row r="1625" spans="1:13" x14ac:dyDescent="0.3">
      <c r="A1625">
        <v>1629</v>
      </c>
      <c r="B1625" t="s">
        <v>9663</v>
      </c>
      <c r="C1625" t="s">
        <v>5701</v>
      </c>
      <c r="D1625" t="s">
        <v>16705</v>
      </c>
      <c r="E1625" s="1">
        <f t="shared" si="100"/>
        <v>41732</v>
      </c>
      <c r="F1625">
        <f t="shared" si="101"/>
        <v>2014</v>
      </c>
      <c r="G1625">
        <f t="shared" si="102"/>
        <v>4</v>
      </c>
      <c r="H1625">
        <f t="shared" si="103"/>
        <v>4</v>
      </c>
      <c r="I1625" s="1" t="s">
        <v>15622</v>
      </c>
      <c r="J1625" s="1" t="s">
        <v>15626</v>
      </c>
      <c r="K1625" s="42">
        <v>1</v>
      </c>
      <c r="L1625" s="42">
        <v>0.83</v>
      </c>
      <c r="M1625" s="1" t="s">
        <v>15615</v>
      </c>
    </row>
    <row r="1626" spans="1:13" x14ac:dyDescent="0.3">
      <c r="A1626">
        <v>1630</v>
      </c>
      <c r="B1626" t="s">
        <v>10744</v>
      </c>
      <c r="C1626" t="s">
        <v>4645</v>
      </c>
      <c r="D1626" t="s">
        <v>16706</v>
      </c>
      <c r="E1626" s="1">
        <f t="shared" si="100"/>
        <v>41733</v>
      </c>
      <c r="F1626">
        <f t="shared" si="101"/>
        <v>2014</v>
      </c>
      <c r="G1626">
        <f t="shared" si="102"/>
        <v>4</v>
      </c>
      <c r="H1626">
        <f t="shared" si="103"/>
        <v>5</v>
      </c>
      <c r="I1626" s="1" t="s">
        <v>15625</v>
      </c>
      <c r="J1626" s="1" t="s">
        <v>15626</v>
      </c>
      <c r="K1626" s="42">
        <v>1</v>
      </c>
      <c r="L1626" s="42">
        <v>1</v>
      </c>
      <c r="M1626" s="1" t="s">
        <v>15615</v>
      </c>
    </row>
    <row r="1627" spans="1:13" x14ac:dyDescent="0.3">
      <c r="A1627">
        <v>1631</v>
      </c>
      <c r="B1627" t="s">
        <v>10887</v>
      </c>
      <c r="C1627" t="s">
        <v>4507</v>
      </c>
      <c r="D1627" t="s">
        <v>16706</v>
      </c>
      <c r="E1627" s="1">
        <f t="shared" si="100"/>
        <v>41733</v>
      </c>
      <c r="F1627">
        <f t="shared" si="101"/>
        <v>2014</v>
      </c>
      <c r="G1627">
        <f t="shared" si="102"/>
        <v>4</v>
      </c>
      <c r="H1627">
        <f t="shared" si="103"/>
        <v>5</v>
      </c>
      <c r="I1627" s="1" t="s">
        <v>15622</v>
      </c>
      <c r="J1627" s="1" t="s">
        <v>15624</v>
      </c>
      <c r="K1627" s="42">
        <v>0.81</v>
      </c>
      <c r="L1627" s="42">
        <v>0.43</v>
      </c>
      <c r="M1627" s="1" t="s">
        <v>15615</v>
      </c>
    </row>
    <row r="1628" spans="1:13" x14ac:dyDescent="0.3">
      <c r="A1628">
        <v>1632</v>
      </c>
      <c r="B1628" t="s">
        <v>10423</v>
      </c>
      <c r="C1628" t="s">
        <v>4957</v>
      </c>
      <c r="D1628" t="s">
        <v>16707</v>
      </c>
      <c r="E1628" s="1">
        <f t="shared" si="100"/>
        <v>41735</v>
      </c>
      <c r="F1628">
        <f t="shared" si="101"/>
        <v>2014</v>
      </c>
      <c r="G1628">
        <f t="shared" si="102"/>
        <v>4</v>
      </c>
      <c r="H1628">
        <f t="shared" si="103"/>
        <v>7</v>
      </c>
      <c r="I1628" s="1" t="s">
        <v>15622</v>
      </c>
      <c r="J1628" s="1" t="s">
        <v>15626</v>
      </c>
      <c r="K1628" s="42">
        <v>1</v>
      </c>
      <c r="L1628" s="42">
        <v>1</v>
      </c>
      <c r="M1628" s="1" t="s">
        <v>15616</v>
      </c>
    </row>
    <row r="1629" spans="1:13" x14ac:dyDescent="0.3">
      <c r="A1629">
        <v>1633</v>
      </c>
      <c r="B1629" t="s">
        <v>11236</v>
      </c>
      <c r="C1629" t="s">
        <v>4165</v>
      </c>
      <c r="D1629" t="s">
        <v>16707</v>
      </c>
      <c r="E1629" s="1">
        <f t="shared" si="100"/>
        <v>41735</v>
      </c>
      <c r="F1629">
        <f t="shared" si="101"/>
        <v>2014</v>
      </c>
      <c r="G1629">
        <f t="shared" si="102"/>
        <v>4</v>
      </c>
      <c r="H1629">
        <f t="shared" si="103"/>
        <v>7</v>
      </c>
      <c r="I1629" s="1" t="s">
        <v>15622</v>
      </c>
      <c r="J1629" s="1" t="s">
        <v>15624</v>
      </c>
      <c r="K1629" s="42">
        <v>0.9</v>
      </c>
      <c r="L1629" s="42">
        <v>0.97</v>
      </c>
      <c r="M1629" s="1" t="s">
        <v>15615</v>
      </c>
    </row>
    <row r="1630" spans="1:13" x14ac:dyDescent="0.3">
      <c r="A1630">
        <v>1634</v>
      </c>
      <c r="B1630" t="s">
        <v>11389</v>
      </c>
      <c r="C1630" t="s">
        <v>4011</v>
      </c>
      <c r="D1630" t="s">
        <v>16707</v>
      </c>
      <c r="E1630" s="1">
        <f t="shared" si="100"/>
        <v>41735</v>
      </c>
      <c r="F1630">
        <f t="shared" si="101"/>
        <v>2014</v>
      </c>
      <c r="G1630">
        <f t="shared" si="102"/>
        <v>4</v>
      </c>
      <c r="H1630">
        <f t="shared" si="103"/>
        <v>7</v>
      </c>
      <c r="I1630" s="1" t="s">
        <v>15622</v>
      </c>
      <c r="J1630" s="1" t="s">
        <v>15626</v>
      </c>
      <c r="K1630" s="42">
        <v>1</v>
      </c>
      <c r="L1630" s="42">
        <v>0.83</v>
      </c>
      <c r="M1630" s="1" t="s">
        <v>15615</v>
      </c>
    </row>
    <row r="1631" spans="1:13" x14ac:dyDescent="0.3">
      <c r="A1631">
        <v>1635</v>
      </c>
      <c r="B1631" t="s">
        <v>8394</v>
      </c>
      <c r="C1631" t="s">
        <v>6948</v>
      </c>
      <c r="D1631" t="s">
        <v>11923</v>
      </c>
      <c r="E1631" s="1">
        <f t="shared" si="100"/>
        <v>41736</v>
      </c>
      <c r="F1631">
        <f t="shared" si="101"/>
        <v>2014</v>
      </c>
      <c r="G1631">
        <f t="shared" si="102"/>
        <v>4</v>
      </c>
      <c r="H1631">
        <f t="shared" si="103"/>
        <v>1</v>
      </c>
      <c r="I1631" s="1" t="s">
        <v>15622</v>
      </c>
      <c r="J1631" s="1" t="s">
        <v>15626</v>
      </c>
      <c r="K1631" s="42">
        <v>1</v>
      </c>
      <c r="L1631" s="42">
        <v>1</v>
      </c>
      <c r="M1631" s="1" t="s">
        <v>15616</v>
      </c>
    </row>
    <row r="1632" spans="1:13" x14ac:dyDescent="0.3">
      <c r="A1632">
        <v>1636</v>
      </c>
      <c r="B1632" t="s">
        <v>9120</v>
      </c>
      <c r="C1632" t="s">
        <v>6233</v>
      </c>
      <c r="D1632" t="s">
        <v>16708</v>
      </c>
      <c r="E1632" s="1">
        <f t="shared" si="100"/>
        <v>41739</v>
      </c>
      <c r="F1632">
        <f t="shared" si="101"/>
        <v>2014</v>
      </c>
      <c r="G1632">
        <f t="shared" si="102"/>
        <v>4</v>
      </c>
      <c r="H1632">
        <f t="shared" si="103"/>
        <v>4</v>
      </c>
      <c r="I1632" s="1" t="s">
        <v>15629</v>
      </c>
      <c r="J1632" s="1" t="s">
        <v>15626</v>
      </c>
      <c r="K1632" s="42">
        <v>1</v>
      </c>
      <c r="L1632" s="42">
        <v>0.93</v>
      </c>
      <c r="M1632" s="1" t="s">
        <v>15616</v>
      </c>
    </row>
    <row r="1633" spans="1:13" x14ac:dyDescent="0.3">
      <c r="A1633">
        <v>1637</v>
      </c>
      <c r="B1633" t="s">
        <v>9875</v>
      </c>
      <c r="C1633" t="s">
        <v>5496</v>
      </c>
      <c r="D1633" t="s">
        <v>16708</v>
      </c>
      <c r="E1633" s="1">
        <f t="shared" si="100"/>
        <v>41739</v>
      </c>
      <c r="F1633">
        <f t="shared" si="101"/>
        <v>2014</v>
      </c>
      <c r="G1633">
        <f t="shared" si="102"/>
        <v>4</v>
      </c>
      <c r="H1633">
        <f t="shared" si="103"/>
        <v>4</v>
      </c>
      <c r="I1633" s="1" t="s">
        <v>15622</v>
      </c>
      <c r="J1633" s="1" t="s">
        <v>15626</v>
      </c>
      <c r="K1633" s="42">
        <v>1</v>
      </c>
      <c r="L1633" s="42">
        <v>1</v>
      </c>
      <c r="M1633" s="1" t="s">
        <v>15616</v>
      </c>
    </row>
    <row r="1634" spans="1:13" x14ac:dyDescent="0.3">
      <c r="A1634">
        <v>1638</v>
      </c>
      <c r="B1634" t="s">
        <v>10975</v>
      </c>
      <c r="C1634" t="s">
        <v>4421</v>
      </c>
      <c r="D1634" t="s">
        <v>16708</v>
      </c>
      <c r="E1634" s="1">
        <f t="shared" si="100"/>
        <v>41739</v>
      </c>
      <c r="F1634">
        <f t="shared" si="101"/>
        <v>2014</v>
      </c>
      <c r="G1634">
        <f t="shared" si="102"/>
        <v>4</v>
      </c>
      <c r="H1634">
        <f t="shared" si="103"/>
        <v>4</v>
      </c>
      <c r="I1634" s="1" t="s">
        <v>15622</v>
      </c>
      <c r="J1634" s="1" t="s">
        <v>15626</v>
      </c>
      <c r="K1634" s="42">
        <v>1</v>
      </c>
      <c r="L1634" s="42">
        <v>1</v>
      </c>
      <c r="M1634" s="1" t="s">
        <v>15616</v>
      </c>
    </row>
    <row r="1635" spans="1:13" x14ac:dyDescent="0.3">
      <c r="A1635">
        <v>1639</v>
      </c>
      <c r="B1635" t="s">
        <v>11282</v>
      </c>
      <c r="C1635" t="s">
        <v>4119</v>
      </c>
      <c r="D1635" t="s">
        <v>16709</v>
      </c>
      <c r="E1635" s="1">
        <f t="shared" si="100"/>
        <v>41740</v>
      </c>
      <c r="F1635">
        <f t="shared" si="101"/>
        <v>2014</v>
      </c>
      <c r="G1635">
        <f t="shared" si="102"/>
        <v>4</v>
      </c>
      <c r="H1635">
        <f t="shared" si="103"/>
        <v>5</v>
      </c>
      <c r="I1635" s="1" t="s">
        <v>15622</v>
      </c>
      <c r="J1635" s="1" t="s">
        <v>15626</v>
      </c>
      <c r="K1635" s="42">
        <v>1</v>
      </c>
      <c r="L1635" s="42">
        <v>1</v>
      </c>
      <c r="M1635" s="1" t="s">
        <v>15615</v>
      </c>
    </row>
    <row r="1636" spans="1:13" x14ac:dyDescent="0.3">
      <c r="A1636">
        <v>1640</v>
      </c>
      <c r="B1636" t="s">
        <v>10969</v>
      </c>
      <c r="C1636" t="s">
        <v>4426</v>
      </c>
      <c r="D1636" t="s">
        <v>11924</v>
      </c>
      <c r="E1636" s="1">
        <f t="shared" si="100"/>
        <v>41742</v>
      </c>
      <c r="F1636">
        <f t="shared" si="101"/>
        <v>2014</v>
      </c>
      <c r="G1636">
        <f t="shared" si="102"/>
        <v>4</v>
      </c>
      <c r="H1636">
        <f t="shared" si="103"/>
        <v>7</v>
      </c>
      <c r="I1636" s="1" t="s">
        <v>15622</v>
      </c>
      <c r="J1636" s="1" t="s">
        <v>15626</v>
      </c>
      <c r="K1636" s="42">
        <v>0.9</v>
      </c>
      <c r="L1636" s="42">
        <v>1</v>
      </c>
      <c r="M1636" s="1" t="s">
        <v>15615</v>
      </c>
    </row>
    <row r="1637" spans="1:13" x14ac:dyDescent="0.3">
      <c r="A1637">
        <v>1641</v>
      </c>
      <c r="B1637" t="s">
        <v>11667</v>
      </c>
      <c r="C1637" t="s">
        <v>3738</v>
      </c>
      <c r="D1637" t="s">
        <v>16710</v>
      </c>
      <c r="E1637" s="1">
        <f t="shared" si="100"/>
        <v>41743</v>
      </c>
      <c r="F1637">
        <f t="shared" si="101"/>
        <v>2014</v>
      </c>
      <c r="G1637">
        <f t="shared" si="102"/>
        <v>4</v>
      </c>
      <c r="H1637">
        <f t="shared" si="103"/>
        <v>1</v>
      </c>
      <c r="I1637" s="1" t="s">
        <v>15622</v>
      </c>
      <c r="J1637" s="1" t="s">
        <v>15626</v>
      </c>
      <c r="K1637" s="42">
        <v>1</v>
      </c>
      <c r="L1637" s="42">
        <v>1</v>
      </c>
      <c r="M1637" s="1" t="s">
        <v>15615</v>
      </c>
    </row>
    <row r="1638" spans="1:13" x14ac:dyDescent="0.3">
      <c r="A1638">
        <v>1642</v>
      </c>
      <c r="B1638" t="s">
        <v>11053</v>
      </c>
      <c r="C1638" t="s">
        <v>4344</v>
      </c>
      <c r="D1638" t="s">
        <v>16710</v>
      </c>
      <c r="E1638" s="1">
        <f t="shared" si="100"/>
        <v>41743</v>
      </c>
      <c r="F1638">
        <f t="shared" si="101"/>
        <v>2014</v>
      </c>
      <c r="G1638">
        <f t="shared" si="102"/>
        <v>4</v>
      </c>
      <c r="H1638">
        <f t="shared" si="103"/>
        <v>1</v>
      </c>
      <c r="I1638" s="1" t="s">
        <v>15622</v>
      </c>
      <c r="J1638" s="1" t="s">
        <v>15628</v>
      </c>
      <c r="K1638" s="42">
        <v>0</v>
      </c>
      <c r="L1638" s="42">
        <v>0.44</v>
      </c>
      <c r="M1638" s="1" t="s">
        <v>15615</v>
      </c>
    </row>
    <row r="1639" spans="1:13" x14ac:dyDescent="0.3">
      <c r="A1639">
        <v>1643</v>
      </c>
      <c r="B1639" t="s">
        <v>9442</v>
      </c>
      <c r="C1639" t="s">
        <v>5917</v>
      </c>
      <c r="D1639" t="s">
        <v>16710</v>
      </c>
      <c r="E1639" s="1">
        <f t="shared" si="100"/>
        <v>41743</v>
      </c>
      <c r="F1639">
        <f t="shared" si="101"/>
        <v>2014</v>
      </c>
      <c r="G1639">
        <f t="shared" si="102"/>
        <v>4</v>
      </c>
      <c r="H1639">
        <f t="shared" si="103"/>
        <v>1</v>
      </c>
      <c r="I1639" s="1" t="s">
        <v>15622</v>
      </c>
      <c r="J1639" s="1" t="s">
        <v>15624</v>
      </c>
      <c r="K1639" s="42">
        <v>1</v>
      </c>
      <c r="L1639" s="42">
        <v>0.97</v>
      </c>
      <c r="M1639" s="1" t="s">
        <v>15616</v>
      </c>
    </row>
    <row r="1640" spans="1:13" x14ac:dyDescent="0.3">
      <c r="A1640">
        <v>1644</v>
      </c>
      <c r="B1640" t="s">
        <v>8584</v>
      </c>
      <c r="C1640" t="s">
        <v>6763</v>
      </c>
      <c r="D1640" t="s">
        <v>11925</v>
      </c>
      <c r="E1640" s="1">
        <f t="shared" si="100"/>
        <v>41744</v>
      </c>
      <c r="F1640">
        <f t="shared" si="101"/>
        <v>2014</v>
      </c>
      <c r="G1640">
        <f t="shared" si="102"/>
        <v>4</v>
      </c>
      <c r="H1640">
        <f t="shared" si="103"/>
        <v>2</v>
      </c>
      <c r="I1640" s="1" t="s">
        <v>15625</v>
      </c>
      <c r="J1640" s="1" t="s">
        <v>15623</v>
      </c>
      <c r="K1640" s="42">
        <v>1</v>
      </c>
      <c r="L1640" s="42">
        <v>0.92</v>
      </c>
      <c r="M1640" s="1" t="s">
        <v>15616</v>
      </c>
    </row>
    <row r="1641" spans="1:13" x14ac:dyDescent="0.3">
      <c r="A1641">
        <v>1645</v>
      </c>
      <c r="B1641" t="s">
        <v>10712</v>
      </c>
      <c r="C1641" t="s">
        <v>4675</v>
      </c>
      <c r="D1641" t="s">
        <v>11926</v>
      </c>
      <c r="E1641" s="1">
        <f t="shared" si="100"/>
        <v>41745</v>
      </c>
      <c r="F1641">
        <f t="shared" si="101"/>
        <v>2014</v>
      </c>
      <c r="G1641">
        <f t="shared" si="102"/>
        <v>4</v>
      </c>
      <c r="H1641">
        <f t="shared" si="103"/>
        <v>3</v>
      </c>
      <c r="I1641" s="1" t="s">
        <v>15622</v>
      </c>
      <c r="J1641" s="1" t="s">
        <v>15623</v>
      </c>
      <c r="K1641" s="42">
        <v>1</v>
      </c>
      <c r="L1641" s="42">
        <v>1</v>
      </c>
      <c r="M1641" s="1" t="s">
        <v>15616</v>
      </c>
    </row>
    <row r="1642" spans="1:13" x14ac:dyDescent="0.3">
      <c r="A1642">
        <v>1646</v>
      </c>
      <c r="B1642" t="s">
        <v>8340</v>
      </c>
      <c r="C1642" t="s">
        <v>6997</v>
      </c>
      <c r="D1642" t="s">
        <v>11926</v>
      </c>
      <c r="E1642" s="1">
        <f t="shared" si="100"/>
        <v>41745</v>
      </c>
      <c r="F1642">
        <f t="shared" si="101"/>
        <v>2014</v>
      </c>
      <c r="G1642">
        <f t="shared" si="102"/>
        <v>4</v>
      </c>
      <c r="H1642">
        <f t="shared" si="103"/>
        <v>3</v>
      </c>
      <c r="I1642" s="1" t="s">
        <v>15622</v>
      </c>
      <c r="J1642" s="1" t="s">
        <v>15626</v>
      </c>
      <c r="K1642" s="42">
        <v>1</v>
      </c>
      <c r="L1642" s="42">
        <v>0.98</v>
      </c>
      <c r="M1642" s="1" t="s">
        <v>15616</v>
      </c>
    </row>
    <row r="1643" spans="1:13" x14ac:dyDescent="0.3">
      <c r="A1643">
        <v>1647</v>
      </c>
      <c r="B1643" t="s">
        <v>9549</v>
      </c>
      <c r="C1643" t="s">
        <v>5811</v>
      </c>
      <c r="D1643" t="s">
        <v>11927</v>
      </c>
      <c r="E1643" s="1">
        <f t="shared" si="100"/>
        <v>41746</v>
      </c>
      <c r="F1643">
        <f t="shared" si="101"/>
        <v>2014</v>
      </c>
      <c r="G1643">
        <f t="shared" si="102"/>
        <v>4</v>
      </c>
      <c r="H1643">
        <f t="shared" si="103"/>
        <v>4</v>
      </c>
      <c r="I1643" s="1" t="s">
        <v>15622</v>
      </c>
      <c r="J1643" s="1" t="s">
        <v>15623</v>
      </c>
      <c r="K1643" s="42">
        <v>1</v>
      </c>
      <c r="L1643" s="42">
        <v>0.88</v>
      </c>
      <c r="M1643" s="1" t="s">
        <v>15616</v>
      </c>
    </row>
    <row r="1644" spans="1:13" x14ac:dyDescent="0.3">
      <c r="A1644">
        <v>1648</v>
      </c>
      <c r="B1644" t="s">
        <v>11301</v>
      </c>
      <c r="C1644" t="s">
        <v>4100</v>
      </c>
      <c r="D1644" t="s">
        <v>16711</v>
      </c>
      <c r="E1644" s="1">
        <f t="shared" si="100"/>
        <v>41748</v>
      </c>
      <c r="F1644">
        <f t="shared" si="101"/>
        <v>2014</v>
      </c>
      <c r="G1644">
        <f t="shared" si="102"/>
        <v>4</v>
      </c>
      <c r="H1644">
        <f t="shared" si="103"/>
        <v>6</v>
      </c>
      <c r="I1644" s="1" t="s">
        <v>15622</v>
      </c>
      <c r="J1644" s="1" t="s">
        <v>15626</v>
      </c>
      <c r="K1644" s="42">
        <v>1</v>
      </c>
      <c r="L1644" s="42">
        <v>0.98</v>
      </c>
      <c r="M1644" s="1" t="s">
        <v>15616</v>
      </c>
    </row>
    <row r="1645" spans="1:13" x14ac:dyDescent="0.3">
      <c r="A1645">
        <v>1649</v>
      </c>
      <c r="B1645" t="s">
        <v>10862</v>
      </c>
      <c r="C1645" t="s">
        <v>4532</v>
      </c>
      <c r="D1645" t="s">
        <v>16712</v>
      </c>
      <c r="E1645" s="1">
        <f t="shared" si="100"/>
        <v>41749</v>
      </c>
      <c r="F1645">
        <f t="shared" si="101"/>
        <v>2014</v>
      </c>
      <c r="G1645">
        <f t="shared" si="102"/>
        <v>4</v>
      </c>
      <c r="H1645">
        <f t="shared" si="103"/>
        <v>7</v>
      </c>
      <c r="I1645" s="1" t="s">
        <v>15622</v>
      </c>
      <c r="J1645" s="1" t="s">
        <v>15626</v>
      </c>
      <c r="K1645" s="42">
        <v>1</v>
      </c>
      <c r="L1645" s="42">
        <v>0.8</v>
      </c>
      <c r="M1645" s="1" t="s">
        <v>15615</v>
      </c>
    </row>
    <row r="1646" spans="1:13" x14ac:dyDescent="0.3">
      <c r="A1646">
        <v>1650</v>
      </c>
      <c r="B1646" t="s">
        <v>9135</v>
      </c>
      <c r="C1646" t="s">
        <v>6218</v>
      </c>
      <c r="D1646" t="s">
        <v>11928</v>
      </c>
      <c r="E1646" s="1">
        <f t="shared" si="100"/>
        <v>41750</v>
      </c>
      <c r="F1646">
        <f t="shared" si="101"/>
        <v>2014</v>
      </c>
      <c r="G1646">
        <f t="shared" si="102"/>
        <v>4</v>
      </c>
      <c r="H1646">
        <f t="shared" si="103"/>
        <v>1</v>
      </c>
      <c r="I1646" s="1" t="s">
        <v>15622</v>
      </c>
      <c r="J1646" s="1" t="s">
        <v>15626</v>
      </c>
      <c r="K1646" s="42">
        <v>1</v>
      </c>
      <c r="L1646" s="42">
        <v>0.56000000000000005</v>
      </c>
      <c r="M1646" s="1" t="s">
        <v>15615</v>
      </c>
    </row>
    <row r="1647" spans="1:13" x14ac:dyDescent="0.3">
      <c r="A1647">
        <v>1651</v>
      </c>
      <c r="B1647" t="s">
        <v>9649</v>
      </c>
      <c r="C1647" t="s">
        <v>5715</v>
      </c>
      <c r="D1647" t="s">
        <v>11928</v>
      </c>
      <c r="E1647" s="1">
        <f t="shared" si="100"/>
        <v>41750</v>
      </c>
      <c r="F1647">
        <f t="shared" si="101"/>
        <v>2014</v>
      </c>
      <c r="G1647">
        <f t="shared" si="102"/>
        <v>4</v>
      </c>
      <c r="H1647">
        <f t="shared" si="103"/>
        <v>1</v>
      </c>
      <c r="I1647" s="1" t="s">
        <v>15622</v>
      </c>
      <c r="J1647" s="1" t="s">
        <v>15626</v>
      </c>
      <c r="K1647" s="42">
        <v>1</v>
      </c>
      <c r="L1647" s="42">
        <v>0.95</v>
      </c>
      <c r="M1647" s="1" t="s">
        <v>15616</v>
      </c>
    </row>
    <row r="1648" spans="1:13" x14ac:dyDescent="0.3">
      <c r="A1648">
        <v>1652</v>
      </c>
      <c r="B1648" t="s">
        <v>8683</v>
      </c>
      <c r="C1648" t="s">
        <v>6665</v>
      </c>
      <c r="D1648" t="s">
        <v>11928</v>
      </c>
      <c r="E1648" s="1">
        <f t="shared" si="100"/>
        <v>41750</v>
      </c>
      <c r="F1648">
        <f t="shared" si="101"/>
        <v>2014</v>
      </c>
      <c r="G1648">
        <f t="shared" si="102"/>
        <v>4</v>
      </c>
      <c r="H1648">
        <f t="shared" si="103"/>
        <v>1</v>
      </c>
      <c r="I1648" s="1" t="s">
        <v>15687</v>
      </c>
      <c r="J1648" s="1" t="s">
        <v>15623</v>
      </c>
      <c r="K1648" s="42">
        <v>0.6</v>
      </c>
      <c r="L1648" s="42">
        <v>0.95</v>
      </c>
      <c r="M1648" s="1" t="s">
        <v>15615</v>
      </c>
    </row>
    <row r="1649" spans="1:13" x14ac:dyDescent="0.3">
      <c r="A1649">
        <v>1653</v>
      </c>
      <c r="B1649" t="s">
        <v>11406</v>
      </c>
      <c r="C1649" t="s">
        <v>3994</v>
      </c>
      <c r="D1649" t="s">
        <v>11929</v>
      </c>
      <c r="E1649" s="1">
        <f t="shared" si="100"/>
        <v>41751</v>
      </c>
      <c r="F1649">
        <f t="shared" si="101"/>
        <v>2014</v>
      </c>
      <c r="G1649">
        <f t="shared" si="102"/>
        <v>4</v>
      </c>
      <c r="H1649">
        <f t="shared" si="103"/>
        <v>2</v>
      </c>
      <c r="I1649" s="1" t="s">
        <v>15622</v>
      </c>
      <c r="J1649" s="1" t="s">
        <v>15626</v>
      </c>
      <c r="K1649" s="42">
        <v>0.56999999999999995</v>
      </c>
      <c r="L1649" s="42">
        <v>1</v>
      </c>
      <c r="M1649" s="1" t="s">
        <v>15616</v>
      </c>
    </row>
    <row r="1650" spans="1:13" x14ac:dyDescent="0.3">
      <c r="A1650">
        <v>1654</v>
      </c>
      <c r="B1650" t="s">
        <v>8329</v>
      </c>
      <c r="C1650" t="s">
        <v>7008</v>
      </c>
      <c r="D1650" t="s">
        <v>11929</v>
      </c>
      <c r="E1650" s="1">
        <f t="shared" si="100"/>
        <v>41751</v>
      </c>
      <c r="F1650">
        <f t="shared" si="101"/>
        <v>2014</v>
      </c>
      <c r="G1650">
        <f t="shared" si="102"/>
        <v>4</v>
      </c>
      <c r="H1650">
        <f t="shared" si="103"/>
        <v>2</v>
      </c>
      <c r="I1650" s="1" t="s">
        <v>15625</v>
      </c>
      <c r="J1650" s="1" t="s">
        <v>15626</v>
      </c>
      <c r="K1650" s="42">
        <v>1</v>
      </c>
      <c r="L1650" s="42">
        <v>0.6</v>
      </c>
      <c r="M1650" s="1" t="s">
        <v>15615</v>
      </c>
    </row>
    <row r="1651" spans="1:13" x14ac:dyDescent="0.3">
      <c r="A1651">
        <v>1655</v>
      </c>
      <c r="B1651" t="s">
        <v>10924</v>
      </c>
      <c r="C1651" t="s">
        <v>4470</v>
      </c>
      <c r="D1651" t="s">
        <v>11929</v>
      </c>
      <c r="E1651" s="1">
        <f t="shared" si="100"/>
        <v>41751</v>
      </c>
      <c r="F1651">
        <f t="shared" si="101"/>
        <v>2014</v>
      </c>
      <c r="G1651">
        <f t="shared" si="102"/>
        <v>4</v>
      </c>
      <c r="H1651">
        <f t="shared" si="103"/>
        <v>2</v>
      </c>
      <c r="I1651" s="1" t="s">
        <v>15622</v>
      </c>
      <c r="J1651" s="1" t="s">
        <v>15624</v>
      </c>
      <c r="K1651" s="42">
        <v>1</v>
      </c>
      <c r="L1651" s="42">
        <v>0.71</v>
      </c>
      <c r="M1651" s="1" t="s">
        <v>15615</v>
      </c>
    </row>
    <row r="1652" spans="1:13" x14ac:dyDescent="0.3">
      <c r="A1652">
        <v>1656</v>
      </c>
      <c r="B1652" t="s">
        <v>9802</v>
      </c>
      <c r="C1652" t="s">
        <v>5567</v>
      </c>
      <c r="D1652" t="s">
        <v>16713</v>
      </c>
      <c r="E1652" s="1">
        <f t="shared" si="100"/>
        <v>41752</v>
      </c>
      <c r="F1652">
        <f t="shared" si="101"/>
        <v>2014</v>
      </c>
      <c r="G1652">
        <f t="shared" si="102"/>
        <v>4</v>
      </c>
      <c r="H1652">
        <f t="shared" si="103"/>
        <v>3</v>
      </c>
      <c r="I1652" s="1" t="s">
        <v>15622</v>
      </c>
      <c r="J1652" s="1" t="s">
        <v>15624</v>
      </c>
      <c r="K1652" s="42">
        <v>1</v>
      </c>
      <c r="L1652" s="42">
        <v>1</v>
      </c>
      <c r="M1652" s="1" t="s">
        <v>15616</v>
      </c>
    </row>
    <row r="1653" spans="1:13" x14ac:dyDescent="0.3">
      <c r="A1653">
        <v>1657</v>
      </c>
      <c r="B1653" t="s">
        <v>7841</v>
      </c>
      <c r="C1653" t="s">
        <v>7483</v>
      </c>
      <c r="D1653" t="s">
        <v>16713</v>
      </c>
      <c r="E1653" s="1">
        <f t="shared" si="100"/>
        <v>41752</v>
      </c>
      <c r="F1653">
        <f t="shared" si="101"/>
        <v>2014</v>
      </c>
      <c r="G1653">
        <f t="shared" si="102"/>
        <v>4</v>
      </c>
      <c r="H1653">
        <f t="shared" si="103"/>
        <v>3</v>
      </c>
      <c r="I1653" s="1" t="s">
        <v>15622</v>
      </c>
      <c r="J1653" s="1" t="s">
        <v>15624</v>
      </c>
      <c r="K1653" s="42">
        <v>1</v>
      </c>
      <c r="L1653" s="42">
        <v>0.82</v>
      </c>
      <c r="M1653" s="1" t="s">
        <v>15616</v>
      </c>
    </row>
    <row r="1654" spans="1:13" x14ac:dyDescent="0.3">
      <c r="A1654">
        <v>1658</v>
      </c>
      <c r="B1654" t="s">
        <v>8504</v>
      </c>
      <c r="C1654" t="s">
        <v>6840</v>
      </c>
      <c r="D1654" t="s">
        <v>11930</v>
      </c>
      <c r="E1654" s="1">
        <f t="shared" si="100"/>
        <v>41754</v>
      </c>
      <c r="F1654">
        <f t="shared" si="101"/>
        <v>2014</v>
      </c>
      <c r="G1654">
        <f t="shared" si="102"/>
        <v>4</v>
      </c>
      <c r="H1654">
        <f t="shared" si="103"/>
        <v>5</v>
      </c>
      <c r="I1654" s="1" t="s">
        <v>15622</v>
      </c>
      <c r="J1654" s="1" t="s">
        <v>15626</v>
      </c>
      <c r="K1654" s="42">
        <v>1</v>
      </c>
      <c r="L1654" s="42">
        <v>1</v>
      </c>
      <c r="M1654" s="1" t="s">
        <v>15615</v>
      </c>
    </row>
    <row r="1655" spans="1:13" x14ac:dyDescent="0.3">
      <c r="A1655">
        <v>1659</v>
      </c>
      <c r="B1655" t="s">
        <v>9434</v>
      </c>
      <c r="C1655" t="s">
        <v>5925</v>
      </c>
      <c r="D1655" t="s">
        <v>16714</v>
      </c>
      <c r="E1655" s="1">
        <f t="shared" si="100"/>
        <v>41755</v>
      </c>
      <c r="F1655">
        <f t="shared" si="101"/>
        <v>2014</v>
      </c>
      <c r="G1655">
        <f t="shared" si="102"/>
        <v>4</v>
      </c>
      <c r="H1655">
        <f t="shared" si="103"/>
        <v>6</v>
      </c>
      <c r="I1655" s="1" t="s">
        <v>15622</v>
      </c>
      <c r="J1655" s="1" t="s">
        <v>15623</v>
      </c>
      <c r="K1655" s="42">
        <v>0.8</v>
      </c>
      <c r="L1655" s="42">
        <v>0.54</v>
      </c>
      <c r="M1655" s="1" t="s">
        <v>15616</v>
      </c>
    </row>
    <row r="1656" spans="1:13" x14ac:dyDescent="0.3">
      <c r="A1656">
        <v>1660</v>
      </c>
      <c r="B1656" t="s">
        <v>10734</v>
      </c>
      <c r="C1656" t="s">
        <v>4655</v>
      </c>
      <c r="D1656" t="s">
        <v>16714</v>
      </c>
      <c r="E1656" s="1">
        <f t="shared" si="100"/>
        <v>41755</v>
      </c>
      <c r="F1656">
        <f t="shared" si="101"/>
        <v>2014</v>
      </c>
      <c r="G1656">
        <f t="shared" si="102"/>
        <v>4</v>
      </c>
      <c r="H1656">
        <f t="shared" si="103"/>
        <v>6</v>
      </c>
      <c r="I1656" s="1" t="s">
        <v>15679</v>
      </c>
      <c r="J1656" s="1" t="s">
        <v>15624</v>
      </c>
      <c r="K1656" s="42">
        <v>1</v>
      </c>
      <c r="L1656" s="42">
        <v>0.91</v>
      </c>
      <c r="M1656" s="1" t="s">
        <v>15616</v>
      </c>
    </row>
    <row r="1657" spans="1:13" x14ac:dyDescent="0.3">
      <c r="A1657">
        <v>1661</v>
      </c>
      <c r="B1657" t="s">
        <v>7875</v>
      </c>
      <c r="C1657" t="s">
        <v>7453</v>
      </c>
      <c r="D1657" t="s">
        <v>16714</v>
      </c>
      <c r="E1657" s="1">
        <f t="shared" si="100"/>
        <v>41755</v>
      </c>
      <c r="F1657">
        <f t="shared" si="101"/>
        <v>2014</v>
      </c>
      <c r="G1657">
        <f t="shared" si="102"/>
        <v>4</v>
      </c>
      <c r="H1657">
        <f t="shared" si="103"/>
        <v>6</v>
      </c>
      <c r="I1657" s="1" t="s">
        <v>15643</v>
      </c>
      <c r="J1657" s="1" t="s">
        <v>15623</v>
      </c>
      <c r="K1657" s="42">
        <v>0.88</v>
      </c>
      <c r="L1657" s="42">
        <v>0.83</v>
      </c>
      <c r="M1657" s="1" t="s">
        <v>15615</v>
      </c>
    </row>
    <row r="1658" spans="1:13" x14ac:dyDescent="0.3">
      <c r="A1658">
        <v>1662</v>
      </c>
      <c r="B1658" t="s">
        <v>10987</v>
      </c>
      <c r="C1658" t="s">
        <v>4410</v>
      </c>
      <c r="D1658" t="s">
        <v>11931</v>
      </c>
      <c r="E1658" s="1">
        <f t="shared" si="100"/>
        <v>41756</v>
      </c>
      <c r="F1658">
        <f t="shared" si="101"/>
        <v>2014</v>
      </c>
      <c r="G1658">
        <f t="shared" si="102"/>
        <v>4</v>
      </c>
      <c r="H1658">
        <f t="shared" si="103"/>
        <v>7</v>
      </c>
      <c r="I1658" s="1" t="s">
        <v>15622</v>
      </c>
      <c r="J1658" s="1" t="s">
        <v>15626</v>
      </c>
      <c r="K1658" s="42">
        <v>1</v>
      </c>
      <c r="L1658" s="42">
        <v>0.84</v>
      </c>
      <c r="M1658" s="1" t="s">
        <v>15615</v>
      </c>
    </row>
    <row r="1659" spans="1:13" x14ac:dyDescent="0.3">
      <c r="A1659">
        <v>1663</v>
      </c>
      <c r="B1659" t="s">
        <v>10170</v>
      </c>
      <c r="C1659" t="s">
        <v>5208</v>
      </c>
      <c r="D1659" t="s">
        <v>11931</v>
      </c>
      <c r="E1659" s="1">
        <f t="shared" si="100"/>
        <v>41756</v>
      </c>
      <c r="F1659">
        <f t="shared" si="101"/>
        <v>2014</v>
      </c>
      <c r="G1659">
        <f t="shared" si="102"/>
        <v>4</v>
      </c>
      <c r="H1659">
        <f t="shared" si="103"/>
        <v>7</v>
      </c>
      <c r="I1659" s="1" t="s">
        <v>15622</v>
      </c>
      <c r="J1659" s="1" t="s">
        <v>15628</v>
      </c>
      <c r="K1659" s="42">
        <v>0.17</v>
      </c>
      <c r="L1659" s="42">
        <v>0.95</v>
      </c>
      <c r="M1659" s="1" t="s">
        <v>15615</v>
      </c>
    </row>
    <row r="1660" spans="1:13" x14ac:dyDescent="0.3">
      <c r="A1660">
        <v>1664</v>
      </c>
      <c r="B1660" t="s">
        <v>8194</v>
      </c>
      <c r="C1660" t="s">
        <v>7141</v>
      </c>
      <c r="D1660" t="s">
        <v>11931</v>
      </c>
      <c r="E1660" s="1">
        <f t="shared" si="100"/>
        <v>41756</v>
      </c>
      <c r="F1660">
        <f t="shared" si="101"/>
        <v>2014</v>
      </c>
      <c r="G1660">
        <f t="shared" si="102"/>
        <v>4</v>
      </c>
      <c r="H1660">
        <f t="shared" si="103"/>
        <v>7</v>
      </c>
      <c r="I1660" s="1" t="s">
        <v>15622</v>
      </c>
      <c r="J1660" s="1" t="s">
        <v>15626</v>
      </c>
      <c r="K1660" s="42">
        <v>0.9</v>
      </c>
      <c r="L1660" s="42">
        <v>0.92</v>
      </c>
      <c r="M1660" s="1" t="s">
        <v>15616</v>
      </c>
    </row>
    <row r="1661" spans="1:13" x14ac:dyDescent="0.3">
      <c r="A1661">
        <v>1665</v>
      </c>
      <c r="B1661" t="s">
        <v>11044</v>
      </c>
      <c r="C1661" t="s">
        <v>4353</v>
      </c>
      <c r="D1661" t="s">
        <v>16715</v>
      </c>
      <c r="E1661" s="1">
        <f t="shared" si="100"/>
        <v>41757</v>
      </c>
      <c r="F1661">
        <f t="shared" si="101"/>
        <v>2014</v>
      </c>
      <c r="G1661">
        <f t="shared" si="102"/>
        <v>4</v>
      </c>
      <c r="H1661">
        <f t="shared" si="103"/>
        <v>1</v>
      </c>
      <c r="I1661" s="1" t="s">
        <v>15625</v>
      </c>
      <c r="J1661" s="1" t="s">
        <v>15624</v>
      </c>
      <c r="K1661" s="42">
        <v>0.83</v>
      </c>
      <c r="L1661" s="42">
        <v>0.83</v>
      </c>
      <c r="M1661" s="1" t="s">
        <v>15616</v>
      </c>
    </row>
    <row r="1662" spans="1:13" x14ac:dyDescent="0.3">
      <c r="A1662">
        <v>1666</v>
      </c>
      <c r="B1662" t="s">
        <v>10892</v>
      </c>
      <c r="C1662" t="s">
        <v>4502</v>
      </c>
      <c r="D1662" t="s">
        <v>16715</v>
      </c>
      <c r="E1662" s="1">
        <f t="shared" si="100"/>
        <v>41757</v>
      </c>
      <c r="F1662">
        <f t="shared" si="101"/>
        <v>2014</v>
      </c>
      <c r="G1662">
        <f t="shared" si="102"/>
        <v>4</v>
      </c>
      <c r="H1662">
        <f t="shared" si="103"/>
        <v>1</v>
      </c>
      <c r="I1662" s="1" t="s">
        <v>15625</v>
      </c>
      <c r="J1662" s="1" t="s">
        <v>15626</v>
      </c>
      <c r="K1662" s="42">
        <v>1</v>
      </c>
      <c r="L1662" s="42">
        <v>0.96</v>
      </c>
      <c r="M1662" s="1" t="s">
        <v>15616</v>
      </c>
    </row>
    <row r="1663" spans="1:13" x14ac:dyDescent="0.3">
      <c r="A1663">
        <v>1667</v>
      </c>
      <c r="B1663" t="s">
        <v>8324</v>
      </c>
      <c r="C1663" t="s">
        <v>7013</v>
      </c>
      <c r="D1663" t="s">
        <v>16715</v>
      </c>
      <c r="E1663" s="1">
        <f t="shared" si="100"/>
        <v>41757</v>
      </c>
      <c r="F1663">
        <f t="shared" si="101"/>
        <v>2014</v>
      </c>
      <c r="G1663">
        <f t="shared" si="102"/>
        <v>4</v>
      </c>
      <c r="H1663">
        <f t="shared" si="103"/>
        <v>1</v>
      </c>
      <c r="I1663" s="1" t="s">
        <v>15622</v>
      </c>
      <c r="J1663" s="1" t="s">
        <v>15628</v>
      </c>
      <c r="K1663" s="42">
        <v>0.25</v>
      </c>
      <c r="L1663" s="42">
        <v>0.57999999999999996</v>
      </c>
      <c r="M1663" s="1" t="s">
        <v>15615</v>
      </c>
    </row>
    <row r="1664" spans="1:13" x14ac:dyDescent="0.3">
      <c r="A1664">
        <v>1668</v>
      </c>
      <c r="B1664" t="s">
        <v>9636</v>
      </c>
      <c r="C1664" t="s">
        <v>5728</v>
      </c>
      <c r="D1664" t="s">
        <v>16716</v>
      </c>
      <c r="E1664" s="1">
        <f t="shared" si="100"/>
        <v>41758</v>
      </c>
      <c r="F1664">
        <f t="shared" si="101"/>
        <v>2014</v>
      </c>
      <c r="G1664">
        <f t="shared" si="102"/>
        <v>4</v>
      </c>
      <c r="H1664">
        <f t="shared" si="103"/>
        <v>2</v>
      </c>
      <c r="I1664" s="1" t="s">
        <v>15625</v>
      </c>
      <c r="J1664" s="1" t="s">
        <v>15626</v>
      </c>
      <c r="K1664" s="42">
        <v>1</v>
      </c>
      <c r="L1664" s="42">
        <v>0.96</v>
      </c>
      <c r="M1664" s="1" t="s">
        <v>15615</v>
      </c>
    </row>
    <row r="1665" spans="1:13" x14ac:dyDescent="0.3">
      <c r="A1665">
        <v>1669</v>
      </c>
      <c r="B1665" t="s">
        <v>8647</v>
      </c>
      <c r="C1665" t="s">
        <v>6701</v>
      </c>
      <c r="D1665" t="s">
        <v>16717</v>
      </c>
      <c r="E1665" s="1">
        <f t="shared" si="100"/>
        <v>41759</v>
      </c>
      <c r="F1665">
        <f t="shared" si="101"/>
        <v>2014</v>
      </c>
      <c r="G1665">
        <f t="shared" si="102"/>
        <v>4</v>
      </c>
      <c r="H1665">
        <f t="shared" si="103"/>
        <v>3</v>
      </c>
      <c r="I1665" s="1" t="s">
        <v>15622</v>
      </c>
      <c r="J1665" s="1" t="s">
        <v>15626</v>
      </c>
      <c r="K1665" s="42">
        <v>1</v>
      </c>
      <c r="L1665" s="42">
        <v>1</v>
      </c>
      <c r="M1665" s="1" t="s">
        <v>15616</v>
      </c>
    </row>
    <row r="1666" spans="1:13" x14ac:dyDescent="0.3">
      <c r="A1666">
        <v>1671</v>
      </c>
      <c r="B1666" t="s">
        <v>9343</v>
      </c>
      <c r="C1666" t="s">
        <v>6014</v>
      </c>
      <c r="D1666" t="s">
        <v>16717</v>
      </c>
      <c r="E1666" s="1">
        <f t="shared" si="100"/>
        <v>41759</v>
      </c>
      <c r="F1666">
        <f t="shared" si="101"/>
        <v>2014</v>
      </c>
      <c r="G1666">
        <f t="shared" si="102"/>
        <v>4</v>
      </c>
      <c r="H1666">
        <f t="shared" si="103"/>
        <v>3</v>
      </c>
      <c r="I1666" s="1" t="s">
        <v>15622</v>
      </c>
      <c r="J1666" s="1" t="s">
        <v>15626</v>
      </c>
      <c r="K1666" s="42">
        <v>1</v>
      </c>
      <c r="L1666" s="42">
        <v>0.97</v>
      </c>
      <c r="M1666" s="1" t="s">
        <v>15616</v>
      </c>
    </row>
    <row r="1667" spans="1:13" x14ac:dyDescent="0.3">
      <c r="A1667">
        <v>1672</v>
      </c>
      <c r="B1667" t="s">
        <v>11242</v>
      </c>
      <c r="C1667" t="s">
        <v>4159</v>
      </c>
      <c r="D1667" t="s">
        <v>16718</v>
      </c>
      <c r="E1667" s="1">
        <f t="shared" ref="E1667:E1730" si="104">DATE(LEFT(D1667,4),MID(D1667,5,2),RIGHT(D1667,2))</f>
        <v>41760</v>
      </c>
      <c r="F1667">
        <f t="shared" ref="F1667:F1730" si="105">YEAR(E1667)</f>
        <v>2014</v>
      </c>
      <c r="G1667">
        <f t="shared" ref="G1667:G1730" si="106">MONTH(E1667)</f>
        <v>5</v>
      </c>
      <c r="H1667">
        <f t="shared" ref="H1667:H1730" si="107">WEEKDAY(E1667,2)</f>
        <v>4</v>
      </c>
      <c r="I1667" s="1" t="s">
        <v>15671</v>
      </c>
      <c r="J1667" s="1" t="s">
        <v>15626</v>
      </c>
      <c r="K1667" s="42">
        <v>0.9</v>
      </c>
      <c r="L1667" s="42">
        <v>0.67</v>
      </c>
      <c r="M1667" s="1" t="s">
        <v>15615</v>
      </c>
    </row>
    <row r="1668" spans="1:13" x14ac:dyDescent="0.3">
      <c r="A1668">
        <v>1673</v>
      </c>
      <c r="B1668" t="s">
        <v>9971</v>
      </c>
      <c r="C1668" t="s">
        <v>5401</v>
      </c>
      <c r="D1668" t="s">
        <v>16719</v>
      </c>
      <c r="E1668" s="1">
        <f t="shared" si="104"/>
        <v>41762</v>
      </c>
      <c r="F1668">
        <f t="shared" si="105"/>
        <v>2014</v>
      </c>
      <c r="G1668">
        <f t="shared" si="106"/>
        <v>5</v>
      </c>
      <c r="H1668">
        <f t="shared" si="107"/>
        <v>6</v>
      </c>
      <c r="I1668" s="1" t="s">
        <v>15622</v>
      </c>
      <c r="J1668" s="1" t="s">
        <v>15624</v>
      </c>
      <c r="K1668" s="42">
        <v>1</v>
      </c>
      <c r="L1668" s="42">
        <v>0.86</v>
      </c>
      <c r="M1668" s="1" t="s">
        <v>15616</v>
      </c>
    </row>
    <row r="1669" spans="1:13" x14ac:dyDescent="0.3">
      <c r="A1669">
        <v>1674</v>
      </c>
      <c r="B1669" t="s">
        <v>8841</v>
      </c>
      <c r="C1669" t="s">
        <v>6508</v>
      </c>
      <c r="D1669" t="s">
        <v>16720</v>
      </c>
      <c r="E1669" s="1">
        <f t="shared" si="104"/>
        <v>41763</v>
      </c>
      <c r="F1669">
        <f t="shared" si="105"/>
        <v>2014</v>
      </c>
      <c r="G1669">
        <f t="shared" si="106"/>
        <v>5</v>
      </c>
      <c r="H1669">
        <f t="shared" si="107"/>
        <v>7</v>
      </c>
      <c r="I1669" s="1" t="s">
        <v>15622</v>
      </c>
      <c r="J1669" s="1" t="s">
        <v>15626</v>
      </c>
      <c r="K1669" s="42">
        <v>1</v>
      </c>
      <c r="L1669" s="42">
        <v>1</v>
      </c>
      <c r="M1669" s="1" t="s">
        <v>15615</v>
      </c>
    </row>
    <row r="1670" spans="1:13" x14ac:dyDescent="0.3">
      <c r="A1670">
        <v>1675</v>
      </c>
      <c r="B1670" t="s">
        <v>11503</v>
      </c>
      <c r="C1670" t="s">
        <v>3899</v>
      </c>
      <c r="D1670" t="s">
        <v>16720</v>
      </c>
      <c r="E1670" s="1">
        <f t="shared" si="104"/>
        <v>41763</v>
      </c>
      <c r="F1670">
        <f t="shared" si="105"/>
        <v>2014</v>
      </c>
      <c r="G1670">
        <f t="shared" si="106"/>
        <v>5</v>
      </c>
      <c r="H1670">
        <f t="shared" si="107"/>
        <v>7</v>
      </c>
      <c r="I1670" s="1" t="s">
        <v>15622</v>
      </c>
      <c r="J1670" s="1" t="s">
        <v>15626</v>
      </c>
      <c r="K1670" s="42">
        <v>1</v>
      </c>
      <c r="L1670" s="42">
        <v>1</v>
      </c>
      <c r="M1670" s="1" t="s">
        <v>15615</v>
      </c>
    </row>
    <row r="1671" spans="1:13" x14ac:dyDescent="0.3">
      <c r="A1671">
        <v>1676</v>
      </c>
      <c r="B1671" t="s">
        <v>8876</v>
      </c>
      <c r="C1671" t="s">
        <v>6474</v>
      </c>
      <c r="D1671" t="s">
        <v>11932</v>
      </c>
      <c r="E1671" s="1">
        <f t="shared" si="104"/>
        <v>41764</v>
      </c>
      <c r="F1671">
        <f t="shared" si="105"/>
        <v>2014</v>
      </c>
      <c r="G1671">
        <f t="shared" si="106"/>
        <v>5</v>
      </c>
      <c r="H1671">
        <f t="shared" si="107"/>
        <v>1</v>
      </c>
      <c r="I1671" s="1" t="s">
        <v>15622</v>
      </c>
      <c r="J1671" s="1" t="s">
        <v>15626</v>
      </c>
      <c r="K1671" s="42">
        <v>1</v>
      </c>
      <c r="L1671" s="42">
        <v>0.88</v>
      </c>
      <c r="M1671" s="1" t="s">
        <v>15616</v>
      </c>
    </row>
    <row r="1672" spans="1:13" x14ac:dyDescent="0.3">
      <c r="A1672">
        <v>1677</v>
      </c>
      <c r="B1672" t="s">
        <v>11770</v>
      </c>
      <c r="C1672" t="s">
        <v>3640</v>
      </c>
      <c r="D1672" t="s">
        <v>11932</v>
      </c>
      <c r="E1672" s="1">
        <f t="shared" si="104"/>
        <v>41764</v>
      </c>
      <c r="F1672">
        <f t="shared" si="105"/>
        <v>2014</v>
      </c>
      <c r="G1672">
        <f t="shared" si="106"/>
        <v>5</v>
      </c>
      <c r="H1672">
        <f t="shared" si="107"/>
        <v>1</v>
      </c>
      <c r="I1672" s="1" t="s">
        <v>15625</v>
      </c>
      <c r="J1672" s="1" t="s">
        <v>15626</v>
      </c>
      <c r="K1672" s="42">
        <v>1</v>
      </c>
      <c r="L1672" s="42">
        <v>0.97</v>
      </c>
      <c r="M1672" s="1" t="s">
        <v>15616</v>
      </c>
    </row>
    <row r="1673" spans="1:13" x14ac:dyDescent="0.3">
      <c r="A1673">
        <v>1678</v>
      </c>
      <c r="B1673" t="s">
        <v>9701</v>
      </c>
      <c r="C1673" t="s">
        <v>5663</v>
      </c>
      <c r="D1673" t="s">
        <v>16721</v>
      </c>
      <c r="E1673" s="1">
        <f t="shared" si="104"/>
        <v>41765</v>
      </c>
      <c r="F1673">
        <f t="shared" si="105"/>
        <v>2014</v>
      </c>
      <c r="G1673">
        <f t="shared" si="106"/>
        <v>5</v>
      </c>
      <c r="H1673">
        <f t="shared" si="107"/>
        <v>2</v>
      </c>
      <c r="I1673" s="1" t="s">
        <v>15622</v>
      </c>
      <c r="J1673" s="1" t="s">
        <v>15624</v>
      </c>
      <c r="K1673" s="42">
        <v>1</v>
      </c>
      <c r="L1673" s="42">
        <v>0.86</v>
      </c>
      <c r="M1673" s="1" t="s">
        <v>15616</v>
      </c>
    </row>
    <row r="1674" spans="1:13" x14ac:dyDescent="0.3">
      <c r="A1674">
        <v>1679</v>
      </c>
      <c r="B1674" t="s">
        <v>11562</v>
      </c>
      <c r="C1674" t="s">
        <v>3843</v>
      </c>
      <c r="D1674" t="s">
        <v>16721</v>
      </c>
      <c r="E1674" s="1">
        <f t="shared" si="104"/>
        <v>41765</v>
      </c>
      <c r="F1674">
        <f t="shared" si="105"/>
        <v>2014</v>
      </c>
      <c r="G1674">
        <f t="shared" si="106"/>
        <v>5</v>
      </c>
      <c r="H1674">
        <f t="shared" si="107"/>
        <v>2</v>
      </c>
      <c r="I1674" s="1" t="s">
        <v>15622</v>
      </c>
      <c r="J1674" s="1" t="s">
        <v>15626</v>
      </c>
      <c r="K1674" s="42">
        <v>1</v>
      </c>
      <c r="L1674" s="42">
        <v>0.89</v>
      </c>
      <c r="M1674" s="1" t="s">
        <v>15616</v>
      </c>
    </row>
    <row r="1675" spans="1:13" x14ac:dyDescent="0.3">
      <c r="A1675">
        <v>1680</v>
      </c>
      <c r="B1675" t="s">
        <v>11442</v>
      </c>
      <c r="C1675" t="s">
        <v>3959</v>
      </c>
      <c r="D1675" t="s">
        <v>16721</v>
      </c>
      <c r="E1675" s="1">
        <f t="shared" si="104"/>
        <v>41765</v>
      </c>
      <c r="F1675">
        <f t="shared" si="105"/>
        <v>2014</v>
      </c>
      <c r="G1675">
        <f t="shared" si="106"/>
        <v>5</v>
      </c>
      <c r="H1675">
        <f t="shared" si="107"/>
        <v>2</v>
      </c>
      <c r="I1675" s="1" t="s">
        <v>15622</v>
      </c>
      <c r="J1675" s="1" t="s">
        <v>15624</v>
      </c>
      <c r="K1675" s="42">
        <v>1</v>
      </c>
      <c r="L1675" s="42">
        <v>0.97</v>
      </c>
      <c r="M1675" s="1" t="s">
        <v>15615</v>
      </c>
    </row>
    <row r="1676" spans="1:13" x14ac:dyDescent="0.3">
      <c r="A1676">
        <v>1681</v>
      </c>
      <c r="B1676" t="s">
        <v>9846</v>
      </c>
      <c r="C1676" t="s">
        <v>5525</v>
      </c>
      <c r="D1676" t="s">
        <v>16722</v>
      </c>
      <c r="E1676" s="1">
        <f t="shared" si="104"/>
        <v>41766</v>
      </c>
      <c r="F1676">
        <f t="shared" si="105"/>
        <v>2014</v>
      </c>
      <c r="G1676">
        <f t="shared" si="106"/>
        <v>5</v>
      </c>
      <c r="H1676">
        <f t="shared" si="107"/>
        <v>3</v>
      </c>
      <c r="I1676" s="1" t="s">
        <v>15622</v>
      </c>
      <c r="J1676" s="1" t="s">
        <v>15624</v>
      </c>
      <c r="K1676" s="42">
        <v>1</v>
      </c>
      <c r="L1676" s="42">
        <v>1</v>
      </c>
      <c r="M1676" s="1" t="s">
        <v>15615</v>
      </c>
    </row>
    <row r="1677" spans="1:13" x14ac:dyDescent="0.3">
      <c r="A1677">
        <v>1682</v>
      </c>
      <c r="B1677" t="s">
        <v>11465</v>
      </c>
      <c r="C1677" t="s">
        <v>3937</v>
      </c>
      <c r="D1677" t="s">
        <v>11933</v>
      </c>
      <c r="E1677" s="1">
        <f t="shared" si="104"/>
        <v>41767</v>
      </c>
      <c r="F1677">
        <f t="shared" si="105"/>
        <v>2014</v>
      </c>
      <c r="G1677">
        <f t="shared" si="106"/>
        <v>5</v>
      </c>
      <c r="H1677">
        <f t="shared" si="107"/>
        <v>4</v>
      </c>
      <c r="I1677" s="1" t="s">
        <v>15622</v>
      </c>
      <c r="J1677" s="1" t="s">
        <v>15626</v>
      </c>
      <c r="K1677" s="42">
        <v>1</v>
      </c>
      <c r="L1677" s="42">
        <v>0.94</v>
      </c>
      <c r="M1677" s="1" t="s">
        <v>15616</v>
      </c>
    </row>
    <row r="1678" spans="1:13" x14ac:dyDescent="0.3">
      <c r="A1678">
        <v>1683</v>
      </c>
      <c r="B1678" t="s">
        <v>9020</v>
      </c>
      <c r="C1678" t="s">
        <v>6334</v>
      </c>
      <c r="D1678" t="s">
        <v>11933</v>
      </c>
      <c r="E1678" s="1">
        <f t="shared" si="104"/>
        <v>41767</v>
      </c>
      <c r="F1678">
        <f t="shared" si="105"/>
        <v>2014</v>
      </c>
      <c r="G1678">
        <f t="shared" si="106"/>
        <v>5</v>
      </c>
      <c r="H1678">
        <f t="shared" si="107"/>
        <v>4</v>
      </c>
      <c r="I1678" s="1" t="s">
        <v>15622</v>
      </c>
      <c r="J1678" s="1" t="s">
        <v>15628</v>
      </c>
      <c r="K1678" s="42">
        <v>0</v>
      </c>
      <c r="L1678" s="42">
        <v>0.71</v>
      </c>
      <c r="M1678" s="1" t="s">
        <v>15615</v>
      </c>
    </row>
    <row r="1679" spans="1:13" x14ac:dyDescent="0.3">
      <c r="A1679">
        <v>1684</v>
      </c>
      <c r="B1679" t="s">
        <v>9620</v>
      </c>
      <c r="C1679" t="s">
        <v>5743</v>
      </c>
      <c r="D1679" t="s">
        <v>11934</v>
      </c>
      <c r="E1679" s="1">
        <f t="shared" si="104"/>
        <v>41768</v>
      </c>
      <c r="F1679">
        <f t="shared" si="105"/>
        <v>2014</v>
      </c>
      <c r="G1679">
        <f t="shared" si="106"/>
        <v>5</v>
      </c>
      <c r="H1679">
        <f t="shared" si="107"/>
        <v>5</v>
      </c>
      <c r="I1679" s="1" t="s">
        <v>15622</v>
      </c>
      <c r="J1679" s="1" t="s">
        <v>15626</v>
      </c>
      <c r="K1679" s="42">
        <v>1</v>
      </c>
      <c r="L1679" s="42">
        <v>0.75</v>
      </c>
      <c r="M1679" s="1" t="s">
        <v>15615</v>
      </c>
    </row>
    <row r="1680" spans="1:13" x14ac:dyDescent="0.3">
      <c r="A1680">
        <v>1685</v>
      </c>
      <c r="B1680" t="s">
        <v>8203</v>
      </c>
      <c r="C1680" t="s">
        <v>7132</v>
      </c>
      <c r="D1680" t="s">
        <v>11935</v>
      </c>
      <c r="E1680" s="1">
        <f t="shared" si="104"/>
        <v>41769</v>
      </c>
      <c r="F1680">
        <f t="shared" si="105"/>
        <v>2014</v>
      </c>
      <c r="G1680">
        <f t="shared" si="106"/>
        <v>5</v>
      </c>
      <c r="H1680">
        <f t="shared" si="107"/>
        <v>6</v>
      </c>
      <c r="I1680" s="1" t="s">
        <v>15622</v>
      </c>
      <c r="J1680" s="1" t="s">
        <v>15626</v>
      </c>
      <c r="K1680" s="42">
        <v>1</v>
      </c>
      <c r="L1680" s="42">
        <v>1</v>
      </c>
      <c r="M1680" s="1" t="s">
        <v>15616</v>
      </c>
    </row>
    <row r="1681" spans="1:13" x14ac:dyDescent="0.3">
      <c r="A1681">
        <v>1686</v>
      </c>
      <c r="B1681" t="s">
        <v>11505</v>
      </c>
      <c r="C1681" t="s">
        <v>3897</v>
      </c>
      <c r="D1681" t="s">
        <v>16723</v>
      </c>
      <c r="E1681" s="1">
        <f t="shared" si="104"/>
        <v>41770</v>
      </c>
      <c r="F1681">
        <f t="shared" si="105"/>
        <v>2014</v>
      </c>
      <c r="G1681">
        <f t="shared" si="106"/>
        <v>5</v>
      </c>
      <c r="H1681">
        <f t="shared" si="107"/>
        <v>7</v>
      </c>
      <c r="I1681" s="1" t="s">
        <v>15622</v>
      </c>
      <c r="J1681" s="1" t="s">
        <v>15626</v>
      </c>
      <c r="K1681" s="42">
        <v>1</v>
      </c>
      <c r="L1681" s="42">
        <v>0.98</v>
      </c>
      <c r="M1681" s="1" t="s">
        <v>15616</v>
      </c>
    </row>
    <row r="1682" spans="1:13" x14ac:dyDescent="0.3">
      <c r="A1682">
        <v>1687</v>
      </c>
      <c r="B1682" t="s">
        <v>11718</v>
      </c>
      <c r="C1682" t="s">
        <v>3688</v>
      </c>
      <c r="D1682" t="s">
        <v>16724</v>
      </c>
      <c r="E1682" s="1">
        <f t="shared" si="104"/>
        <v>41772</v>
      </c>
      <c r="F1682">
        <f t="shared" si="105"/>
        <v>2014</v>
      </c>
      <c r="G1682">
        <f t="shared" si="106"/>
        <v>5</v>
      </c>
      <c r="H1682">
        <f t="shared" si="107"/>
        <v>2</v>
      </c>
      <c r="I1682" s="1" t="s">
        <v>15622</v>
      </c>
      <c r="J1682" s="1" t="s">
        <v>15624</v>
      </c>
      <c r="K1682" s="42">
        <v>1</v>
      </c>
      <c r="L1682" s="42">
        <v>0.78</v>
      </c>
      <c r="M1682" s="1" t="s">
        <v>15615</v>
      </c>
    </row>
    <row r="1683" spans="1:13" x14ac:dyDescent="0.3">
      <c r="A1683">
        <v>1688</v>
      </c>
      <c r="B1683" t="s">
        <v>8974</v>
      </c>
      <c r="C1683" t="s">
        <v>6379</v>
      </c>
      <c r="D1683" t="s">
        <v>11936</v>
      </c>
      <c r="E1683" s="1">
        <f t="shared" si="104"/>
        <v>41773</v>
      </c>
      <c r="F1683">
        <f t="shared" si="105"/>
        <v>2014</v>
      </c>
      <c r="G1683">
        <f t="shared" si="106"/>
        <v>5</v>
      </c>
      <c r="H1683">
        <f t="shared" si="107"/>
        <v>3</v>
      </c>
      <c r="I1683" s="1" t="s">
        <v>15622</v>
      </c>
      <c r="J1683" s="1" t="s">
        <v>15628</v>
      </c>
      <c r="K1683" s="42">
        <v>0.33</v>
      </c>
      <c r="L1683" s="42">
        <v>0.14000000000000001</v>
      </c>
      <c r="M1683" s="1" t="s">
        <v>15615</v>
      </c>
    </row>
    <row r="1684" spans="1:13" x14ac:dyDescent="0.3">
      <c r="A1684">
        <v>1689</v>
      </c>
      <c r="B1684" t="s">
        <v>9710</v>
      </c>
      <c r="C1684" t="s">
        <v>5655</v>
      </c>
      <c r="D1684" t="s">
        <v>11936</v>
      </c>
      <c r="E1684" s="1">
        <f t="shared" si="104"/>
        <v>41773</v>
      </c>
      <c r="F1684">
        <f t="shared" si="105"/>
        <v>2014</v>
      </c>
      <c r="G1684">
        <f t="shared" si="106"/>
        <v>5</v>
      </c>
      <c r="H1684">
        <f t="shared" si="107"/>
        <v>3</v>
      </c>
      <c r="I1684" s="1" t="s">
        <v>15622</v>
      </c>
      <c r="J1684" s="1" t="s">
        <v>15624</v>
      </c>
      <c r="K1684" s="42">
        <v>1</v>
      </c>
      <c r="L1684" s="42">
        <v>0.88</v>
      </c>
      <c r="M1684" s="1" t="s">
        <v>15615</v>
      </c>
    </row>
    <row r="1685" spans="1:13" x14ac:dyDescent="0.3">
      <c r="A1685">
        <v>1690</v>
      </c>
      <c r="B1685" t="s">
        <v>10973</v>
      </c>
      <c r="C1685" t="s">
        <v>4423</v>
      </c>
      <c r="D1685" t="s">
        <v>16725</v>
      </c>
      <c r="E1685" s="1">
        <f t="shared" si="104"/>
        <v>41774</v>
      </c>
      <c r="F1685">
        <f t="shared" si="105"/>
        <v>2014</v>
      </c>
      <c r="G1685">
        <f t="shared" si="106"/>
        <v>5</v>
      </c>
      <c r="H1685">
        <f t="shared" si="107"/>
        <v>4</v>
      </c>
      <c r="I1685" s="1" t="s">
        <v>15622</v>
      </c>
      <c r="J1685" s="1" t="s">
        <v>15623</v>
      </c>
      <c r="K1685" s="42">
        <v>1</v>
      </c>
      <c r="L1685" s="42">
        <v>0.92</v>
      </c>
      <c r="M1685" s="1" t="s">
        <v>15615</v>
      </c>
    </row>
    <row r="1686" spans="1:13" x14ac:dyDescent="0.3">
      <c r="A1686">
        <v>1691</v>
      </c>
      <c r="B1686" t="s">
        <v>10100</v>
      </c>
      <c r="C1686" t="s">
        <v>5275</v>
      </c>
      <c r="D1686" t="s">
        <v>16725</v>
      </c>
      <c r="E1686" s="1">
        <f t="shared" si="104"/>
        <v>41774</v>
      </c>
      <c r="F1686">
        <f t="shared" si="105"/>
        <v>2014</v>
      </c>
      <c r="G1686">
        <f t="shared" si="106"/>
        <v>5</v>
      </c>
      <c r="H1686">
        <f t="shared" si="107"/>
        <v>4</v>
      </c>
      <c r="I1686" s="1" t="s">
        <v>15622</v>
      </c>
      <c r="J1686" s="1" t="s">
        <v>15623</v>
      </c>
      <c r="K1686" s="42">
        <v>1</v>
      </c>
      <c r="L1686" s="42">
        <v>1</v>
      </c>
      <c r="M1686" s="1" t="s">
        <v>15615</v>
      </c>
    </row>
    <row r="1687" spans="1:13" x14ac:dyDescent="0.3">
      <c r="A1687">
        <v>1692</v>
      </c>
      <c r="B1687" t="s">
        <v>8388</v>
      </c>
      <c r="C1687" t="s">
        <v>6954</v>
      </c>
      <c r="D1687" t="s">
        <v>11937</v>
      </c>
      <c r="E1687" s="1">
        <f t="shared" si="104"/>
        <v>41776</v>
      </c>
      <c r="F1687">
        <f t="shared" si="105"/>
        <v>2014</v>
      </c>
      <c r="G1687">
        <f t="shared" si="106"/>
        <v>5</v>
      </c>
      <c r="H1687">
        <f t="shared" si="107"/>
        <v>6</v>
      </c>
      <c r="I1687" s="1" t="s">
        <v>15625</v>
      </c>
      <c r="J1687" s="1" t="s">
        <v>15626</v>
      </c>
      <c r="K1687" s="42">
        <v>1</v>
      </c>
      <c r="L1687" s="42">
        <v>1</v>
      </c>
      <c r="M1687" s="1" t="s">
        <v>15615</v>
      </c>
    </row>
    <row r="1688" spans="1:13" x14ac:dyDescent="0.3">
      <c r="A1688">
        <v>1693</v>
      </c>
      <c r="B1688" t="s">
        <v>7724</v>
      </c>
      <c r="C1688" t="s">
        <v>7596</v>
      </c>
      <c r="D1688" t="s">
        <v>11938</v>
      </c>
      <c r="E1688" s="1">
        <f t="shared" si="104"/>
        <v>41777</v>
      </c>
      <c r="F1688">
        <f t="shared" si="105"/>
        <v>2014</v>
      </c>
      <c r="G1688">
        <f t="shared" si="106"/>
        <v>5</v>
      </c>
      <c r="H1688">
        <f t="shared" si="107"/>
        <v>7</v>
      </c>
      <c r="I1688" s="1" t="s">
        <v>15622</v>
      </c>
      <c r="J1688" s="1" t="s">
        <v>15626</v>
      </c>
      <c r="K1688" s="42">
        <v>1</v>
      </c>
      <c r="L1688" s="42">
        <v>1</v>
      </c>
      <c r="M1688" s="1" t="s">
        <v>15615</v>
      </c>
    </row>
    <row r="1689" spans="1:13" x14ac:dyDescent="0.3">
      <c r="A1689">
        <v>1694</v>
      </c>
      <c r="B1689" t="s">
        <v>8238</v>
      </c>
      <c r="C1689" t="s">
        <v>7097</v>
      </c>
      <c r="D1689" t="s">
        <v>11938</v>
      </c>
      <c r="E1689" s="1">
        <f t="shared" si="104"/>
        <v>41777</v>
      </c>
      <c r="F1689">
        <f t="shared" si="105"/>
        <v>2014</v>
      </c>
      <c r="G1689">
        <f t="shared" si="106"/>
        <v>5</v>
      </c>
      <c r="H1689">
        <f t="shared" si="107"/>
        <v>7</v>
      </c>
      <c r="I1689" s="1" t="s">
        <v>15622</v>
      </c>
      <c r="J1689" s="1" t="s">
        <v>15623</v>
      </c>
      <c r="K1689" s="42">
        <v>0.5</v>
      </c>
      <c r="L1689" s="42">
        <v>0.97</v>
      </c>
      <c r="M1689" s="1" t="s">
        <v>15616</v>
      </c>
    </row>
    <row r="1690" spans="1:13" x14ac:dyDescent="0.3">
      <c r="A1690">
        <v>1695</v>
      </c>
      <c r="B1690" t="s">
        <v>10598</v>
      </c>
      <c r="C1690" t="s">
        <v>4788</v>
      </c>
      <c r="D1690" t="s">
        <v>11938</v>
      </c>
      <c r="E1690" s="1">
        <f t="shared" si="104"/>
        <v>41777</v>
      </c>
      <c r="F1690">
        <f t="shared" si="105"/>
        <v>2014</v>
      </c>
      <c r="G1690">
        <f t="shared" si="106"/>
        <v>5</v>
      </c>
      <c r="H1690">
        <f t="shared" si="107"/>
        <v>7</v>
      </c>
      <c r="I1690" s="1" t="s">
        <v>15622</v>
      </c>
      <c r="J1690" s="1" t="s">
        <v>15626</v>
      </c>
      <c r="K1690" s="42">
        <v>1</v>
      </c>
      <c r="L1690" s="42">
        <v>0.99</v>
      </c>
      <c r="M1690" s="1" t="s">
        <v>15616</v>
      </c>
    </row>
    <row r="1691" spans="1:13" x14ac:dyDescent="0.3">
      <c r="A1691">
        <v>1696</v>
      </c>
      <c r="B1691" t="s">
        <v>9712</v>
      </c>
      <c r="C1691" t="s">
        <v>5653</v>
      </c>
      <c r="D1691" t="s">
        <v>11938</v>
      </c>
      <c r="E1691" s="1">
        <f t="shared" si="104"/>
        <v>41777</v>
      </c>
      <c r="F1691">
        <f t="shared" si="105"/>
        <v>2014</v>
      </c>
      <c r="G1691">
        <f t="shared" si="106"/>
        <v>5</v>
      </c>
      <c r="H1691">
        <f t="shared" si="107"/>
        <v>7</v>
      </c>
      <c r="I1691" s="1" t="s">
        <v>15622</v>
      </c>
      <c r="J1691" s="1" t="s">
        <v>15626</v>
      </c>
      <c r="K1691" s="42">
        <v>1</v>
      </c>
      <c r="L1691" s="42">
        <v>1</v>
      </c>
      <c r="M1691" s="1" t="s">
        <v>15616</v>
      </c>
    </row>
    <row r="1692" spans="1:13" x14ac:dyDescent="0.3">
      <c r="A1692">
        <v>1697</v>
      </c>
      <c r="B1692" t="s">
        <v>11777</v>
      </c>
      <c r="C1692" t="s">
        <v>3633</v>
      </c>
      <c r="D1692" t="s">
        <v>16726</v>
      </c>
      <c r="E1692" s="1">
        <f t="shared" si="104"/>
        <v>41778</v>
      </c>
      <c r="F1692">
        <f t="shared" si="105"/>
        <v>2014</v>
      </c>
      <c r="G1692">
        <f t="shared" si="106"/>
        <v>5</v>
      </c>
      <c r="H1692">
        <f t="shared" si="107"/>
        <v>1</v>
      </c>
      <c r="I1692" s="1" t="s">
        <v>15622</v>
      </c>
      <c r="J1692" s="1" t="s">
        <v>15626</v>
      </c>
      <c r="K1692" s="42">
        <v>0.9</v>
      </c>
      <c r="L1692" s="42">
        <v>1</v>
      </c>
      <c r="M1692" s="1" t="s">
        <v>15616</v>
      </c>
    </row>
    <row r="1693" spans="1:13" x14ac:dyDescent="0.3">
      <c r="A1693">
        <v>1698</v>
      </c>
      <c r="B1693" t="s">
        <v>10480</v>
      </c>
      <c r="C1693" t="s">
        <v>4903</v>
      </c>
      <c r="D1693" t="s">
        <v>16726</v>
      </c>
      <c r="E1693" s="1">
        <f t="shared" si="104"/>
        <v>41778</v>
      </c>
      <c r="F1693">
        <f t="shared" si="105"/>
        <v>2014</v>
      </c>
      <c r="G1693">
        <f t="shared" si="106"/>
        <v>5</v>
      </c>
      <c r="H1693">
        <f t="shared" si="107"/>
        <v>1</v>
      </c>
      <c r="I1693" s="1" t="s">
        <v>15622</v>
      </c>
      <c r="J1693" s="1" t="s">
        <v>15624</v>
      </c>
      <c r="K1693" s="42">
        <v>0.88</v>
      </c>
      <c r="L1693" s="42">
        <v>0.95</v>
      </c>
      <c r="M1693" s="1" t="s">
        <v>15616</v>
      </c>
    </row>
    <row r="1694" spans="1:13" x14ac:dyDescent="0.3">
      <c r="A1694">
        <v>1699</v>
      </c>
      <c r="B1694" t="s">
        <v>10007</v>
      </c>
      <c r="C1694" t="s">
        <v>5366</v>
      </c>
      <c r="D1694" t="s">
        <v>16726</v>
      </c>
      <c r="E1694" s="1">
        <f t="shared" si="104"/>
        <v>41778</v>
      </c>
      <c r="F1694">
        <f t="shared" si="105"/>
        <v>2014</v>
      </c>
      <c r="G1694">
        <f t="shared" si="106"/>
        <v>5</v>
      </c>
      <c r="H1694">
        <f t="shared" si="107"/>
        <v>1</v>
      </c>
      <c r="I1694" s="1" t="s">
        <v>15622</v>
      </c>
      <c r="J1694" s="1" t="s">
        <v>15626</v>
      </c>
      <c r="K1694" s="42">
        <v>1</v>
      </c>
      <c r="L1694" s="42">
        <v>0.88</v>
      </c>
      <c r="M1694" s="1" t="s">
        <v>15615</v>
      </c>
    </row>
    <row r="1695" spans="1:13" x14ac:dyDescent="0.3">
      <c r="A1695">
        <v>1700</v>
      </c>
      <c r="B1695" t="s">
        <v>10122</v>
      </c>
      <c r="C1695" t="s">
        <v>5255</v>
      </c>
      <c r="D1695" t="s">
        <v>16727</v>
      </c>
      <c r="E1695" s="1">
        <f t="shared" si="104"/>
        <v>41779</v>
      </c>
      <c r="F1695">
        <f t="shared" si="105"/>
        <v>2014</v>
      </c>
      <c r="G1695">
        <f t="shared" si="106"/>
        <v>5</v>
      </c>
      <c r="H1695">
        <f t="shared" si="107"/>
        <v>2</v>
      </c>
      <c r="I1695" s="1" t="s">
        <v>15625</v>
      </c>
      <c r="J1695" s="1" t="s">
        <v>15626</v>
      </c>
      <c r="K1695" s="42">
        <v>1</v>
      </c>
      <c r="L1695" s="42">
        <v>0.5</v>
      </c>
      <c r="M1695" s="1" t="s">
        <v>15616</v>
      </c>
    </row>
    <row r="1696" spans="1:13" x14ac:dyDescent="0.3">
      <c r="A1696">
        <v>1701</v>
      </c>
      <c r="B1696" t="s">
        <v>10063</v>
      </c>
      <c r="C1696" t="s">
        <v>5311</v>
      </c>
      <c r="D1696" t="s">
        <v>16728</v>
      </c>
      <c r="E1696" s="1">
        <f t="shared" si="104"/>
        <v>41780</v>
      </c>
      <c r="F1696">
        <f t="shared" si="105"/>
        <v>2014</v>
      </c>
      <c r="G1696">
        <f t="shared" si="106"/>
        <v>5</v>
      </c>
      <c r="H1696">
        <f t="shared" si="107"/>
        <v>3</v>
      </c>
      <c r="I1696" s="1" t="s">
        <v>15622</v>
      </c>
      <c r="J1696" s="1" t="s">
        <v>15626</v>
      </c>
      <c r="K1696" s="42">
        <v>1</v>
      </c>
      <c r="L1696" s="42">
        <v>0.97</v>
      </c>
      <c r="M1696" s="1" t="s">
        <v>15616</v>
      </c>
    </row>
    <row r="1697" spans="1:13" x14ac:dyDescent="0.3">
      <c r="A1697">
        <v>1702</v>
      </c>
      <c r="B1697" t="s">
        <v>8373</v>
      </c>
      <c r="C1697" t="s">
        <v>6967</v>
      </c>
      <c r="D1697" t="s">
        <v>16728</v>
      </c>
      <c r="E1697" s="1">
        <f t="shared" si="104"/>
        <v>41780</v>
      </c>
      <c r="F1697">
        <f t="shared" si="105"/>
        <v>2014</v>
      </c>
      <c r="G1697">
        <f t="shared" si="106"/>
        <v>5</v>
      </c>
      <c r="H1697">
        <f t="shared" si="107"/>
        <v>3</v>
      </c>
      <c r="I1697" s="1" t="s">
        <v>15622</v>
      </c>
      <c r="J1697" s="1" t="s">
        <v>15624</v>
      </c>
      <c r="K1697" s="42">
        <v>0.8</v>
      </c>
      <c r="L1697" s="42">
        <v>1</v>
      </c>
      <c r="M1697" s="1" t="s">
        <v>15616</v>
      </c>
    </row>
    <row r="1698" spans="1:13" x14ac:dyDescent="0.3">
      <c r="A1698">
        <v>1703</v>
      </c>
      <c r="B1698" t="s">
        <v>10582</v>
      </c>
      <c r="C1698" t="s">
        <v>4803</v>
      </c>
      <c r="D1698" t="s">
        <v>16728</v>
      </c>
      <c r="E1698" s="1">
        <f t="shared" si="104"/>
        <v>41780</v>
      </c>
      <c r="F1698">
        <f t="shared" si="105"/>
        <v>2014</v>
      </c>
      <c r="G1698">
        <f t="shared" si="106"/>
        <v>5</v>
      </c>
      <c r="H1698">
        <f t="shared" si="107"/>
        <v>3</v>
      </c>
      <c r="I1698" s="1" t="s">
        <v>15625</v>
      </c>
      <c r="J1698" s="1" t="s">
        <v>15626</v>
      </c>
      <c r="K1698" s="42">
        <v>1</v>
      </c>
      <c r="L1698" s="42">
        <v>1</v>
      </c>
      <c r="M1698" s="1" t="s">
        <v>15615</v>
      </c>
    </row>
    <row r="1699" spans="1:13" x14ac:dyDescent="0.3">
      <c r="A1699">
        <v>1704</v>
      </c>
      <c r="B1699" t="s">
        <v>10332</v>
      </c>
      <c r="C1699" t="s">
        <v>5047</v>
      </c>
      <c r="D1699" t="s">
        <v>16728</v>
      </c>
      <c r="E1699" s="1">
        <f t="shared" si="104"/>
        <v>41780</v>
      </c>
      <c r="F1699">
        <f t="shared" si="105"/>
        <v>2014</v>
      </c>
      <c r="G1699">
        <f t="shared" si="106"/>
        <v>5</v>
      </c>
      <c r="H1699">
        <f t="shared" si="107"/>
        <v>3</v>
      </c>
      <c r="I1699" s="1" t="s">
        <v>15622</v>
      </c>
      <c r="J1699" s="1" t="s">
        <v>15624</v>
      </c>
      <c r="K1699" s="42">
        <v>1</v>
      </c>
      <c r="L1699" s="42">
        <v>0.98</v>
      </c>
      <c r="M1699" s="1" t="s">
        <v>15616</v>
      </c>
    </row>
    <row r="1700" spans="1:13" x14ac:dyDescent="0.3">
      <c r="A1700">
        <v>1705</v>
      </c>
      <c r="B1700" t="s">
        <v>11656</v>
      </c>
      <c r="C1700" t="s">
        <v>3749</v>
      </c>
      <c r="D1700" t="s">
        <v>11939</v>
      </c>
      <c r="E1700" s="1">
        <f t="shared" si="104"/>
        <v>41781</v>
      </c>
      <c r="F1700">
        <f t="shared" si="105"/>
        <v>2014</v>
      </c>
      <c r="G1700">
        <f t="shared" si="106"/>
        <v>5</v>
      </c>
      <c r="H1700">
        <f t="shared" si="107"/>
        <v>4</v>
      </c>
      <c r="I1700" s="1" t="s">
        <v>15622</v>
      </c>
      <c r="J1700" s="1" t="s">
        <v>15623</v>
      </c>
      <c r="K1700" s="42">
        <v>1</v>
      </c>
      <c r="L1700" s="42">
        <v>0.75</v>
      </c>
      <c r="M1700" s="1" t="s">
        <v>15616</v>
      </c>
    </row>
    <row r="1701" spans="1:13" x14ac:dyDescent="0.3">
      <c r="A1701">
        <v>1706</v>
      </c>
      <c r="B1701" t="s">
        <v>10211</v>
      </c>
      <c r="C1701" t="s">
        <v>5168</v>
      </c>
      <c r="D1701" t="s">
        <v>16729</v>
      </c>
      <c r="E1701" s="1">
        <f t="shared" si="104"/>
        <v>41783</v>
      </c>
      <c r="F1701">
        <f t="shared" si="105"/>
        <v>2014</v>
      </c>
      <c r="G1701">
        <f t="shared" si="106"/>
        <v>5</v>
      </c>
      <c r="H1701">
        <f t="shared" si="107"/>
        <v>6</v>
      </c>
      <c r="I1701" s="1" t="s">
        <v>15697</v>
      </c>
      <c r="J1701" s="1" t="s">
        <v>15628</v>
      </c>
      <c r="K1701" s="42">
        <v>0</v>
      </c>
      <c r="L1701" s="42">
        <v>1</v>
      </c>
      <c r="M1701" s="1" t="s">
        <v>15615</v>
      </c>
    </row>
    <row r="1702" spans="1:13" x14ac:dyDescent="0.3">
      <c r="A1702">
        <v>1707</v>
      </c>
      <c r="B1702" t="s">
        <v>10996</v>
      </c>
      <c r="C1702" t="s">
        <v>4401</v>
      </c>
      <c r="D1702" t="s">
        <v>16730</v>
      </c>
      <c r="E1702" s="1">
        <f t="shared" si="104"/>
        <v>41787</v>
      </c>
      <c r="F1702">
        <f t="shared" si="105"/>
        <v>2014</v>
      </c>
      <c r="G1702">
        <f t="shared" si="106"/>
        <v>5</v>
      </c>
      <c r="H1702">
        <f t="shared" si="107"/>
        <v>3</v>
      </c>
      <c r="I1702" s="1" t="s">
        <v>15622</v>
      </c>
      <c r="J1702" s="1" t="s">
        <v>15626</v>
      </c>
      <c r="K1702" s="42">
        <v>1</v>
      </c>
      <c r="L1702" s="42">
        <v>0.92</v>
      </c>
      <c r="M1702" s="1" t="s">
        <v>15616</v>
      </c>
    </row>
    <row r="1703" spans="1:13" x14ac:dyDescent="0.3">
      <c r="A1703">
        <v>1708</v>
      </c>
      <c r="B1703" t="s">
        <v>11799</v>
      </c>
      <c r="C1703" t="s">
        <v>3612</v>
      </c>
      <c r="D1703" t="s">
        <v>16730</v>
      </c>
      <c r="E1703" s="1">
        <f t="shared" si="104"/>
        <v>41787</v>
      </c>
      <c r="F1703">
        <f t="shared" si="105"/>
        <v>2014</v>
      </c>
      <c r="G1703">
        <f t="shared" si="106"/>
        <v>5</v>
      </c>
      <c r="H1703">
        <f t="shared" si="107"/>
        <v>3</v>
      </c>
      <c r="I1703" s="1" t="s">
        <v>15622</v>
      </c>
      <c r="J1703" s="1" t="s">
        <v>15623</v>
      </c>
      <c r="K1703" s="42">
        <v>0.91</v>
      </c>
      <c r="L1703" s="42">
        <v>0.85</v>
      </c>
      <c r="M1703" s="1" t="s">
        <v>15616</v>
      </c>
    </row>
    <row r="1704" spans="1:13" x14ac:dyDescent="0.3">
      <c r="A1704">
        <v>1709</v>
      </c>
      <c r="B1704" t="s">
        <v>8164</v>
      </c>
      <c r="C1704" t="s">
        <v>7171</v>
      </c>
      <c r="D1704" t="s">
        <v>16730</v>
      </c>
      <c r="E1704" s="1">
        <f t="shared" si="104"/>
        <v>41787</v>
      </c>
      <c r="F1704">
        <f t="shared" si="105"/>
        <v>2014</v>
      </c>
      <c r="G1704">
        <f t="shared" si="106"/>
        <v>5</v>
      </c>
      <c r="H1704">
        <f t="shared" si="107"/>
        <v>3</v>
      </c>
      <c r="I1704" s="1" t="s">
        <v>15622</v>
      </c>
      <c r="J1704" s="1" t="s">
        <v>15624</v>
      </c>
      <c r="K1704" s="42">
        <v>1</v>
      </c>
      <c r="L1704" s="42">
        <v>0.14000000000000001</v>
      </c>
      <c r="M1704" s="1" t="s">
        <v>15615</v>
      </c>
    </row>
    <row r="1705" spans="1:13" x14ac:dyDescent="0.3">
      <c r="A1705">
        <v>1710</v>
      </c>
      <c r="B1705" t="s">
        <v>8849</v>
      </c>
      <c r="C1705" t="s">
        <v>6500</v>
      </c>
      <c r="D1705" t="s">
        <v>11940</v>
      </c>
      <c r="E1705" s="1">
        <f t="shared" si="104"/>
        <v>41788</v>
      </c>
      <c r="F1705">
        <f t="shared" si="105"/>
        <v>2014</v>
      </c>
      <c r="G1705">
        <f t="shared" si="106"/>
        <v>5</v>
      </c>
      <c r="H1705">
        <f t="shared" si="107"/>
        <v>4</v>
      </c>
      <c r="I1705" s="1" t="s">
        <v>15625</v>
      </c>
      <c r="J1705" s="1" t="s">
        <v>15624</v>
      </c>
      <c r="K1705" s="42">
        <v>1</v>
      </c>
      <c r="L1705" s="42">
        <v>0.98</v>
      </c>
      <c r="M1705" s="1" t="s">
        <v>15615</v>
      </c>
    </row>
    <row r="1706" spans="1:13" x14ac:dyDescent="0.3">
      <c r="A1706">
        <v>1711</v>
      </c>
      <c r="B1706" t="s">
        <v>10691</v>
      </c>
      <c r="C1706" t="s">
        <v>4695</v>
      </c>
      <c r="D1706" t="s">
        <v>11941</v>
      </c>
      <c r="E1706" s="1">
        <f t="shared" si="104"/>
        <v>41791</v>
      </c>
      <c r="F1706">
        <f t="shared" si="105"/>
        <v>2014</v>
      </c>
      <c r="G1706">
        <f t="shared" si="106"/>
        <v>6</v>
      </c>
      <c r="H1706">
        <f t="shared" si="107"/>
        <v>7</v>
      </c>
      <c r="I1706" s="1" t="s">
        <v>15782</v>
      </c>
      <c r="J1706" s="1" t="s">
        <v>15623</v>
      </c>
      <c r="K1706" s="42">
        <v>1</v>
      </c>
      <c r="L1706" s="42">
        <v>0.93</v>
      </c>
      <c r="M1706" s="1" t="s">
        <v>15615</v>
      </c>
    </row>
    <row r="1707" spans="1:13" x14ac:dyDescent="0.3">
      <c r="A1707">
        <v>1712</v>
      </c>
      <c r="B1707" t="s">
        <v>9774</v>
      </c>
      <c r="C1707" t="s">
        <v>5595</v>
      </c>
      <c r="D1707" t="s">
        <v>11941</v>
      </c>
      <c r="E1707" s="1">
        <f t="shared" si="104"/>
        <v>41791</v>
      </c>
      <c r="F1707">
        <f t="shared" si="105"/>
        <v>2014</v>
      </c>
      <c r="G1707">
        <f t="shared" si="106"/>
        <v>6</v>
      </c>
      <c r="H1707">
        <f t="shared" si="107"/>
        <v>7</v>
      </c>
      <c r="I1707" s="1" t="s">
        <v>15622</v>
      </c>
      <c r="J1707" s="1" t="s">
        <v>15626</v>
      </c>
      <c r="K1707" s="42">
        <v>0.8</v>
      </c>
      <c r="L1707" s="42">
        <v>0.99</v>
      </c>
      <c r="M1707" s="1" t="s">
        <v>15615</v>
      </c>
    </row>
    <row r="1708" spans="1:13" x14ac:dyDescent="0.3">
      <c r="A1708">
        <v>1713</v>
      </c>
      <c r="B1708" t="s">
        <v>8760</v>
      </c>
      <c r="C1708" t="s">
        <v>6588</v>
      </c>
      <c r="D1708" t="s">
        <v>11942</v>
      </c>
      <c r="E1708" s="1">
        <f t="shared" si="104"/>
        <v>41792</v>
      </c>
      <c r="F1708">
        <f t="shared" si="105"/>
        <v>2014</v>
      </c>
      <c r="G1708">
        <f t="shared" si="106"/>
        <v>6</v>
      </c>
      <c r="H1708">
        <f t="shared" si="107"/>
        <v>1</v>
      </c>
      <c r="I1708" s="1" t="s">
        <v>15625</v>
      </c>
      <c r="J1708" s="1" t="s">
        <v>15626</v>
      </c>
      <c r="K1708" s="42">
        <v>1</v>
      </c>
      <c r="L1708" s="42">
        <v>0.63</v>
      </c>
      <c r="M1708" s="1" t="s">
        <v>15615</v>
      </c>
    </row>
    <row r="1709" spans="1:13" x14ac:dyDescent="0.3">
      <c r="A1709">
        <v>1714</v>
      </c>
      <c r="B1709" t="s">
        <v>8208</v>
      </c>
      <c r="C1709" t="s">
        <v>7127</v>
      </c>
      <c r="D1709" t="s">
        <v>11942</v>
      </c>
      <c r="E1709" s="1">
        <f t="shared" si="104"/>
        <v>41792</v>
      </c>
      <c r="F1709">
        <f t="shared" si="105"/>
        <v>2014</v>
      </c>
      <c r="G1709">
        <f t="shared" si="106"/>
        <v>6</v>
      </c>
      <c r="H1709">
        <f t="shared" si="107"/>
        <v>1</v>
      </c>
      <c r="I1709" s="1" t="s">
        <v>15622</v>
      </c>
      <c r="J1709" s="1" t="s">
        <v>15628</v>
      </c>
      <c r="K1709" s="42">
        <v>0</v>
      </c>
      <c r="L1709" s="42">
        <v>0.8</v>
      </c>
      <c r="M1709" s="1" t="s">
        <v>15615</v>
      </c>
    </row>
    <row r="1710" spans="1:13" x14ac:dyDescent="0.3">
      <c r="A1710">
        <v>1715</v>
      </c>
      <c r="B1710" t="s">
        <v>9578</v>
      </c>
      <c r="C1710" t="s">
        <v>5783</v>
      </c>
      <c r="D1710" t="s">
        <v>11942</v>
      </c>
      <c r="E1710" s="1">
        <f t="shared" si="104"/>
        <v>41792</v>
      </c>
      <c r="F1710">
        <f t="shared" si="105"/>
        <v>2014</v>
      </c>
      <c r="G1710">
        <f t="shared" si="106"/>
        <v>6</v>
      </c>
      <c r="H1710">
        <f t="shared" si="107"/>
        <v>1</v>
      </c>
      <c r="I1710" s="1" t="s">
        <v>15622</v>
      </c>
      <c r="J1710" s="1" t="s">
        <v>15626</v>
      </c>
      <c r="K1710" s="42">
        <v>1</v>
      </c>
      <c r="L1710" s="42">
        <v>0.98</v>
      </c>
      <c r="M1710" s="1" t="s">
        <v>15616</v>
      </c>
    </row>
    <row r="1711" spans="1:13" x14ac:dyDescent="0.3">
      <c r="A1711">
        <v>1716</v>
      </c>
      <c r="B1711" t="s">
        <v>8907</v>
      </c>
      <c r="C1711" t="s">
        <v>6445</v>
      </c>
      <c r="D1711" t="s">
        <v>11942</v>
      </c>
      <c r="E1711" s="1">
        <f t="shared" si="104"/>
        <v>41792</v>
      </c>
      <c r="F1711">
        <f t="shared" si="105"/>
        <v>2014</v>
      </c>
      <c r="G1711">
        <f t="shared" si="106"/>
        <v>6</v>
      </c>
      <c r="H1711">
        <f t="shared" si="107"/>
        <v>1</v>
      </c>
      <c r="I1711" s="1" t="s">
        <v>15622</v>
      </c>
      <c r="J1711" s="1" t="s">
        <v>15623</v>
      </c>
      <c r="K1711" s="42">
        <v>0.5</v>
      </c>
      <c r="L1711" s="42">
        <v>0.77</v>
      </c>
      <c r="M1711" s="1" t="s">
        <v>15615</v>
      </c>
    </row>
    <row r="1712" spans="1:13" x14ac:dyDescent="0.3">
      <c r="A1712">
        <v>1717</v>
      </c>
      <c r="B1712" t="s">
        <v>11352</v>
      </c>
      <c r="C1712" t="s">
        <v>4048</v>
      </c>
      <c r="D1712" t="s">
        <v>16731</v>
      </c>
      <c r="E1712" s="1">
        <f t="shared" si="104"/>
        <v>41793</v>
      </c>
      <c r="F1712">
        <f t="shared" si="105"/>
        <v>2014</v>
      </c>
      <c r="G1712">
        <f t="shared" si="106"/>
        <v>6</v>
      </c>
      <c r="H1712">
        <f t="shared" si="107"/>
        <v>2</v>
      </c>
      <c r="I1712" s="1" t="s">
        <v>15697</v>
      </c>
      <c r="J1712" s="1" t="s">
        <v>15626</v>
      </c>
      <c r="K1712" s="42">
        <v>1</v>
      </c>
      <c r="L1712" s="42">
        <v>1</v>
      </c>
      <c r="M1712" s="1" t="s">
        <v>15615</v>
      </c>
    </row>
    <row r="1713" spans="1:13" x14ac:dyDescent="0.3">
      <c r="A1713">
        <v>1718</v>
      </c>
      <c r="B1713" t="s">
        <v>11659</v>
      </c>
      <c r="C1713" t="s">
        <v>3746</v>
      </c>
      <c r="D1713" t="s">
        <v>16731</v>
      </c>
      <c r="E1713" s="1">
        <f t="shared" si="104"/>
        <v>41793</v>
      </c>
      <c r="F1713">
        <f t="shared" si="105"/>
        <v>2014</v>
      </c>
      <c r="G1713">
        <f t="shared" si="106"/>
        <v>6</v>
      </c>
      <c r="H1713">
        <f t="shared" si="107"/>
        <v>2</v>
      </c>
      <c r="I1713" s="1" t="s">
        <v>15622</v>
      </c>
      <c r="J1713" s="1" t="s">
        <v>15626</v>
      </c>
      <c r="K1713" s="42">
        <v>1</v>
      </c>
      <c r="L1713" s="42">
        <v>0.96</v>
      </c>
      <c r="M1713" s="1" t="s">
        <v>15616</v>
      </c>
    </row>
    <row r="1714" spans="1:13" x14ac:dyDescent="0.3">
      <c r="A1714">
        <v>1719</v>
      </c>
      <c r="B1714" t="s">
        <v>10451</v>
      </c>
      <c r="C1714" t="s">
        <v>4930</v>
      </c>
      <c r="D1714" t="s">
        <v>16732</v>
      </c>
      <c r="E1714" s="1">
        <f t="shared" si="104"/>
        <v>41794</v>
      </c>
      <c r="F1714">
        <f t="shared" si="105"/>
        <v>2014</v>
      </c>
      <c r="G1714">
        <f t="shared" si="106"/>
        <v>6</v>
      </c>
      <c r="H1714">
        <f t="shared" si="107"/>
        <v>3</v>
      </c>
      <c r="I1714" s="1" t="s">
        <v>15625</v>
      </c>
      <c r="J1714" s="1" t="s">
        <v>15624</v>
      </c>
      <c r="K1714" s="42">
        <v>1</v>
      </c>
      <c r="L1714" s="42">
        <v>1</v>
      </c>
      <c r="M1714" s="1" t="s">
        <v>15615</v>
      </c>
    </row>
    <row r="1715" spans="1:13" x14ac:dyDescent="0.3">
      <c r="A1715">
        <v>1720</v>
      </c>
      <c r="B1715" t="s">
        <v>10450</v>
      </c>
      <c r="C1715" t="s">
        <v>4931</v>
      </c>
      <c r="D1715" t="s">
        <v>16732</v>
      </c>
      <c r="E1715" s="1">
        <f t="shared" si="104"/>
        <v>41794</v>
      </c>
      <c r="F1715">
        <f t="shared" si="105"/>
        <v>2014</v>
      </c>
      <c r="G1715">
        <f t="shared" si="106"/>
        <v>6</v>
      </c>
      <c r="H1715">
        <f t="shared" si="107"/>
        <v>3</v>
      </c>
      <c r="I1715" s="1" t="s">
        <v>15622</v>
      </c>
      <c r="J1715" s="1" t="s">
        <v>15626</v>
      </c>
      <c r="K1715" s="42">
        <v>1</v>
      </c>
      <c r="L1715" s="42">
        <v>1</v>
      </c>
      <c r="M1715" s="1" t="s">
        <v>15616</v>
      </c>
    </row>
    <row r="1716" spans="1:13" x14ac:dyDescent="0.3">
      <c r="A1716">
        <v>1721</v>
      </c>
      <c r="B1716" t="s">
        <v>9034</v>
      </c>
      <c r="C1716" t="s">
        <v>6319</v>
      </c>
      <c r="D1716" t="s">
        <v>16733</v>
      </c>
      <c r="E1716" s="1">
        <f t="shared" si="104"/>
        <v>41795</v>
      </c>
      <c r="F1716">
        <f t="shared" si="105"/>
        <v>2014</v>
      </c>
      <c r="G1716">
        <f t="shared" si="106"/>
        <v>6</v>
      </c>
      <c r="H1716">
        <f t="shared" si="107"/>
        <v>4</v>
      </c>
      <c r="I1716" s="1" t="s">
        <v>15622</v>
      </c>
      <c r="J1716" s="1" t="s">
        <v>15623</v>
      </c>
      <c r="K1716" s="42">
        <v>1</v>
      </c>
      <c r="L1716" s="42">
        <v>0.98</v>
      </c>
      <c r="M1716" s="1" t="s">
        <v>15616</v>
      </c>
    </row>
    <row r="1717" spans="1:13" x14ac:dyDescent="0.3">
      <c r="A1717">
        <v>1722</v>
      </c>
      <c r="B1717" t="s">
        <v>9599</v>
      </c>
      <c r="C1717" t="s">
        <v>5763</v>
      </c>
      <c r="D1717" t="s">
        <v>16733</v>
      </c>
      <c r="E1717" s="1">
        <f t="shared" si="104"/>
        <v>41795</v>
      </c>
      <c r="F1717">
        <f t="shared" si="105"/>
        <v>2014</v>
      </c>
      <c r="G1717">
        <f t="shared" si="106"/>
        <v>6</v>
      </c>
      <c r="H1717">
        <f t="shared" si="107"/>
        <v>4</v>
      </c>
      <c r="I1717" s="1" t="s">
        <v>15622</v>
      </c>
      <c r="J1717" s="1" t="s">
        <v>15628</v>
      </c>
      <c r="K1717" s="42">
        <v>0.4</v>
      </c>
      <c r="L1717" s="42">
        <v>0.22</v>
      </c>
      <c r="M1717" s="1" t="s">
        <v>15615</v>
      </c>
    </row>
    <row r="1718" spans="1:13" x14ac:dyDescent="0.3">
      <c r="A1718">
        <v>1723</v>
      </c>
      <c r="B1718" t="s">
        <v>9084</v>
      </c>
      <c r="C1718" t="s">
        <v>6269</v>
      </c>
      <c r="D1718" t="s">
        <v>16733</v>
      </c>
      <c r="E1718" s="1">
        <f t="shared" si="104"/>
        <v>41795</v>
      </c>
      <c r="F1718">
        <f t="shared" si="105"/>
        <v>2014</v>
      </c>
      <c r="G1718">
        <f t="shared" si="106"/>
        <v>6</v>
      </c>
      <c r="H1718">
        <f t="shared" si="107"/>
        <v>4</v>
      </c>
      <c r="I1718" s="1" t="s">
        <v>15625</v>
      </c>
      <c r="J1718" s="1" t="s">
        <v>15624</v>
      </c>
      <c r="K1718" s="42">
        <v>0.96</v>
      </c>
      <c r="L1718" s="42">
        <v>0.71</v>
      </c>
      <c r="M1718" s="1" t="s">
        <v>15615</v>
      </c>
    </row>
    <row r="1719" spans="1:13" x14ac:dyDescent="0.3">
      <c r="A1719">
        <v>1725</v>
      </c>
      <c r="B1719" t="s">
        <v>7846</v>
      </c>
      <c r="C1719" t="s">
        <v>3590</v>
      </c>
      <c r="D1719" t="s">
        <v>16734</v>
      </c>
      <c r="E1719" s="1">
        <f t="shared" si="104"/>
        <v>41797</v>
      </c>
      <c r="F1719">
        <f t="shared" si="105"/>
        <v>2014</v>
      </c>
      <c r="G1719">
        <f t="shared" si="106"/>
        <v>6</v>
      </c>
      <c r="H1719">
        <f t="shared" si="107"/>
        <v>6</v>
      </c>
      <c r="I1719" s="1" t="s">
        <v>15622</v>
      </c>
      <c r="J1719" s="1" t="s">
        <v>15626</v>
      </c>
      <c r="K1719" s="42">
        <v>1</v>
      </c>
      <c r="L1719" s="42">
        <v>0.88</v>
      </c>
      <c r="M1719" s="1" t="s">
        <v>15615</v>
      </c>
    </row>
    <row r="1720" spans="1:13" x14ac:dyDescent="0.3">
      <c r="A1720">
        <v>1726</v>
      </c>
      <c r="B1720" t="s">
        <v>7701</v>
      </c>
      <c r="C1720" t="s">
        <v>7617</v>
      </c>
      <c r="D1720" t="s">
        <v>11943</v>
      </c>
      <c r="E1720" s="1">
        <f t="shared" si="104"/>
        <v>41798</v>
      </c>
      <c r="F1720">
        <f t="shared" si="105"/>
        <v>2014</v>
      </c>
      <c r="G1720">
        <f t="shared" si="106"/>
        <v>6</v>
      </c>
      <c r="H1720">
        <f t="shared" si="107"/>
        <v>7</v>
      </c>
      <c r="I1720" s="1" t="s">
        <v>15625</v>
      </c>
      <c r="J1720" s="1" t="s">
        <v>15626</v>
      </c>
      <c r="K1720" s="42">
        <v>1</v>
      </c>
      <c r="L1720" s="42">
        <v>0.96</v>
      </c>
      <c r="M1720" s="1" t="s">
        <v>15616</v>
      </c>
    </row>
    <row r="1721" spans="1:13" x14ac:dyDescent="0.3">
      <c r="A1721">
        <v>1727</v>
      </c>
      <c r="B1721" t="s">
        <v>8008</v>
      </c>
      <c r="C1721" t="s">
        <v>7323</v>
      </c>
      <c r="D1721" t="s">
        <v>16735</v>
      </c>
      <c r="E1721" s="1">
        <f t="shared" si="104"/>
        <v>41799</v>
      </c>
      <c r="F1721">
        <f t="shared" si="105"/>
        <v>2014</v>
      </c>
      <c r="G1721">
        <f t="shared" si="106"/>
        <v>6</v>
      </c>
      <c r="H1721">
        <f t="shared" si="107"/>
        <v>1</v>
      </c>
      <c r="I1721" s="1" t="s">
        <v>15622</v>
      </c>
      <c r="J1721" s="1" t="s">
        <v>15626</v>
      </c>
      <c r="K1721" s="42">
        <v>1</v>
      </c>
      <c r="L1721" s="42">
        <v>1</v>
      </c>
      <c r="M1721" s="1" t="s">
        <v>15616</v>
      </c>
    </row>
    <row r="1722" spans="1:13" x14ac:dyDescent="0.3">
      <c r="A1722">
        <v>1728</v>
      </c>
      <c r="B1722" t="s">
        <v>9744</v>
      </c>
      <c r="C1722" t="s">
        <v>5621</v>
      </c>
      <c r="D1722" t="s">
        <v>16735</v>
      </c>
      <c r="E1722" s="1">
        <f t="shared" si="104"/>
        <v>41799</v>
      </c>
      <c r="F1722">
        <f t="shared" si="105"/>
        <v>2014</v>
      </c>
      <c r="G1722">
        <f t="shared" si="106"/>
        <v>6</v>
      </c>
      <c r="H1722">
        <f t="shared" si="107"/>
        <v>1</v>
      </c>
      <c r="I1722" s="1" t="s">
        <v>15622</v>
      </c>
      <c r="J1722" s="1" t="s">
        <v>15623</v>
      </c>
      <c r="K1722" s="42">
        <v>1</v>
      </c>
      <c r="L1722" s="42">
        <v>0.84</v>
      </c>
      <c r="M1722" s="1" t="s">
        <v>15616</v>
      </c>
    </row>
    <row r="1723" spans="1:13" x14ac:dyDescent="0.3">
      <c r="A1723">
        <v>1729</v>
      </c>
      <c r="B1723" t="s">
        <v>9650</v>
      </c>
      <c r="C1723" t="s">
        <v>5714</v>
      </c>
      <c r="D1723" t="s">
        <v>16735</v>
      </c>
      <c r="E1723" s="1">
        <f t="shared" si="104"/>
        <v>41799</v>
      </c>
      <c r="F1723">
        <f t="shared" si="105"/>
        <v>2014</v>
      </c>
      <c r="G1723">
        <f t="shared" si="106"/>
        <v>6</v>
      </c>
      <c r="H1723">
        <f t="shared" si="107"/>
        <v>1</v>
      </c>
      <c r="I1723" s="1" t="s">
        <v>15622</v>
      </c>
      <c r="J1723" s="1" t="s">
        <v>15623</v>
      </c>
      <c r="K1723" s="42">
        <v>0.5</v>
      </c>
      <c r="L1723" s="42">
        <v>0.86</v>
      </c>
      <c r="M1723" s="1" t="s">
        <v>15615</v>
      </c>
    </row>
    <row r="1724" spans="1:13" x14ac:dyDescent="0.3">
      <c r="A1724">
        <v>1730</v>
      </c>
      <c r="B1724" t="s">
        <v>9646</v>
      </c>
      <c r="C1724" t="s">
        <v>5718</v>
      </c>
      <c r="D1724" t="s">
        <v>16735</v>
      </c>
      <c r="E1724" s="1">
        <f t="shared" si="104"/>
        <v>41799</v>
      </c>
      <c r="F1724">
        <f t="shared" si="105"/>
        <v>2014</v>
      </c>
      <c r="G1724">
        <f t="shared" si="106"/>
        <v>6</v>
      </c>
      <c r="H1724">
        <f t="shared" si="107"/>
        <v>1</v>
      </c>
      <c r="I1724" s="1" t="s">
        <v>15625</v>
      </c>
      <c r="J1724" s="1" t="s">
        <v>15626</v>
      </c>
      <c r="K1724" s="42">
        <v>1</v>
      </c>
      <c r="L1724" s="42">
        <v>0.38</v>
      </c>
      <c r="M1724" s="1" t="s">
        <v>15615</v>
      </c>
    </row>
    <row r="1725" spans="1:13" x14ac:dyDescent="0.3">
      <c r="A1725">
        <v>1731</v>
      </c>
      <c r="B1725" t="s">
        <v>11462</v>
      </c>
      <c r="C1725" t="s">
        <v>3939</v>
      </c>
      <c r="D1725" t="s">
        <v>16735</v>
      </c>
      <c r="E1725" s="1">
        <f t="shared" si="104"/>
        <v>41799</v>
      </c>
      <c r="F1725">
        <f t="shared" si="105"/>
        <v>2014</v>
      </c>
      <c r="G1725">
        <f t="shared" si="106"/>
        <v>6</v>
      </c>
      <c r="H1725">
        <f t="shared" si="107"/>
        <v>1</v>
      </c>
      <c r="I1725" s="1" t="s">
        <v>15629</v>
      </c>
      <c r="J1725" s="1" t="s">
        <v>15623</v>
      </c>
      <c r="K1725" s="42">
        <v>0.67</v>
      </c>
      <c r="L1725" s="42">
        <v>0.8</v>
      </c>
      <c r="M1725" s="1" t="s">
        <v>15615</v>
      </c>
    </row>
    <row r="1726" spans="1:13" x14ac:dyDescent="0.3">
      <c r="A1726">
        <v>1732</v>
      </c>
      <c r="B1726" t="s">
        <v>10137</v>
      </c>
      <c r="C1726" t="s">
        <v>5240</v>
      </c>
      <c r="D1726" t="s">
        <v>11944</v>
      </c>
      <c r="E1726" s="1">
        <f t="shared" si="104"/>
        <v>41801</v>
      </c>
      <c r="F1726">
        <f t="shared" si="105"/>
        <v>2014</v>
      </c>
      <c r="G1726">
        <f t="shared" si="106"/>
        <v>6</v>
      </c>
      <c r="H1726">
        <f t="shared" si="107"/>
        <v>3</v>
      </c>
      <c r="I1726" s="1" t="s">
        <v>15622</v>
      </c>
      <c r="J1726" s="1" t="s">
        <v>15626</v>
      </c>
      <c r="K1726" s="42">
        <v>1</v>
      </c>
      <c r="L1726" s="42">
        <v>0.97</v>
      </c>
      <c r="M1726" s="1" t="s">
        <v>15616</v>
      </c>
    </row>
    <row r="1727" spans="1:13" x14ac:dyDescent="0.3">
      <c r="A1727">
        <v>1733</v>
      </c>
      <c r="B1727" t="s">
        <v>11533</v>
      </c>
      <c r="C1727" t="s">
        <v>3871</v>
      </c>
      <c r="D1727" t="s">
        <v>11944</v>
      </c>
      <c r="E1727" s="1">
        <f t="shared" si="104"/>
        <v>41801</v>
      </c>
      <c r="F1727">
        <f t="shared" si="105"/>
        <v>2014</v>
      </c>
      <c r="G1727">
        <f t="shared" si="106"/>
        <v>6</v>
      </c>
      <c r="H1727">
        <f t="shared" si="107"/>
        <v>3</v>
      </c>
      <c r="I1727" s="1" t="s">
        <v>15622</v>
      </c>
      <c r="J1727" s="1" t="s">
        <v>15623</v>
      </c>
      <c r="K1727" s="42">
        <v>1</v>
      </c>
      <c r="L1727" s="42">
        <v>0.67</v>
      </c>
      <c r="M1727" s="1" t="s">
        <v>15615</v>
      </c>
    </row>
    <row r="1728" spans="1:13" x14ac:dyDescent="0.3">
      <c r="A1728">
        <v>1734</v>
      </c>
      <c r="B1728" t="s">
        <v>9175</v>
      </c>
      <c r="C1728" t="s">
        <v>6179</v>
      </c>
      <c r="D1728" t="s">
        <v>11944</v>
      </c>
      <c r="E1728" s="1">
        <f t="shared" si="104"/>
        <v>41801</v>
      </c>
      <c r="F1728">
        <f t="shared" si="105"/>
        <v>2014</v>
      </c>
      <c r="G1728">
        <f t="shared" si="106"/>
        <v>6</v>
      </c>
      <c r="H1728">
        <f t="shared" si="107"/>
        <v>3</v>
      </c>
      <c r="I1728" s="1" t="s">
        <v>15622</v>
      </c>
      <c r="J1728" s="1" t="s">
        <v>15626</v>
      </c>
      <c r="K1728" s="42">
        <v>1</v>
      </c>
      <c r="L1728" s="42">
        <v>1</v>
      </c>
      <c r="M1728" s="1" t="s">
        <v>15615</v>
      </c>
    </row>
    <row r="1729" spans="1:13" x14ac:dyDescent="0.3">
      <c r="A1729">
        <v>1735</v>
      </c>
      <c r="B1729" t="s">
        <v>10102</v>
      </c>
      <c r="C1729" t="s">
        <v>3565</v>
      </c>
      <c r="D1729" t="s">
        <v>11944</v>
      </c>
      <c r="E1729" s="1">
        <f t="shared" si="104"/>
        <v>41801</v>
      </c>
      <c r="F1729">
        <f t="shared" si="105"/>
        <v>2014</v>
      </c>
      <c r="G1729">
        <f t="shared" si="106"/>
        <v>6</v>
      </c>
      <c r="H1729">
        <f t="shared" si="107"/>
        <v>3</v>
      </c>
      <c r="I1729" s="1" t="s">
        <v>15622</v>
      </c>
      <c r="J1729" s="1" t="s">
        <v>15626</v>
      </c>
      <c r="K1729" s="42">
        <v>1</v>
      </c>
      <c r="L1729" s="42">
        <v>0.88</v>
      </c>
      <c r="M1729" s="1" t="s">
        <v>15615</v>
      </c>
    </row>
    <row r="1730" spans="1:13" x14ac:dyDescent="0.3">
      <c r="A1730">
        <v>1736</v>
      </c>
      <c r="B1730" t="s">
        <v>7958</v>
      </c>
      <c r="C1730" t="s">
        <v>7373</v>
      </c>
      <c r="D1730" t="s">
        <v>16736</v>
      </c>
      <c r="E1730" s="1">
        <f t="shared" si="104"/>
        <v>41802</v>
      </c>
      <c r="F1730">
        <f t="shared" si="105"/>
        <v>2014</v>
      </c>
      <c r="G1730">
        <f t="shared" si="106"/>
        <v>6</v>
      </c>
      <c r="H1730">
        <f t="shared" si="107"/>
        <v>4</v>
      </c>
      <c r="I1730" s="1" t="s">
        <v>15622</v>
      </c>
      <c r="J1730" s="1" t="s">
        <v>15626</v>
      </c>
      <c r="K1730" s="42">
        <v>1</v>
      </c>
      <c r="L1730" s="42">
        <v>0.93</v>
      </c>
      <c r="M1730" s="1" t="s">
        <v>15616</v>
      </c>
    </row>
    <row r="1731" spans="1:13" x14ac:dyDescent="0.3">
      <c r="A1731">
        <v>1737</v>
      </c>
      <c r="B1731" t="s">
        <v>10913</v>
      </c>
      <c r="C1731" t="s">
        <v>4481</v>
      </c>
      <c r="D1731" t="s">
        <v>16736</v>
      </c>
      <c r="E1731" s="1">
        <f t="shared" ref="E1731:E1794" si="108">DATE(LEFT(D1731,4),MID(D1731,5,2),RIGHT(D1731,2))</f>
        <v>41802</v>
      </c>
      <c r="F1731">
        <f t="shared" ref="F1731:F1794" si="109">YEAR(E1731)</f>
        <v>2014</v>
      </c>
      <c r="G1731">
        <f t="shared" ref="G1731:G1794" si="110">MONTH(E1731)</f>
        <v>6</v>
      </c>
      <c r="H1731">
        <f t="shared" ref="H1731:H1794" si="111">WEEKDAY(E1731,2)</f>
        <v>4</v>
      </c>
      <c r="I1731" s="1" t="s">
        <v>15622</v>
      </c>
      <c r="J1731" s="1" t="s">
        <v>15624</v>
      </c>
      <c r="K1731" s="42">
        <v>1</v>
      </c>
      <c r="L1731" s="42">
        <v>0.7</v>
      </c>
      <c r="M1731" s="1" t="s">
        <v>15615</v>
      </c>
    </row>
    <row r="1732" spans="1:13" x14ac:dyDescent="0.3">
      <c r="A1732">
        <v>1738</v>
      </c>
      <c r="B1732" t="s">
        <v>11353</v>
      </c>
      <c r="C1732" t="s">
        <v>4047</v>
      </c>
      <c r="D1732" t="s">
        <v>16737</v>
      </c>
      <c r="E1732" s="1">
        <f t="shared" si="108"/>
        <v>41804</v>
      </c>
      <c r="F1732">
        <f t="shared" si="109"/>
        <v>2014</v>
      </c>
      <c r="G1732">
        <f t="shared" si="110"/>
        <v>6</v>
      </c>
      <c r="H1732">
        <f t="shared" si="111"/>
        <v>6</v>
      </c>
      <c r="I1732" s="1" t="s">
        <v>15622</v>
      </c>
      <c r="J1732" s="1" t="s">
        <v>15623</v>
      </c>
      <c r="K1732" s="42">
        <v>0.67</v>
      </c>
      <c r="L1732" s="42">
        <v>0</v>
      </c>
      <c r="M1732" s="1" t="s">
        <v>15615</v>
      </c>
    </row>
    <row r="1733" spans="1:13" x14ac:dyDescent="0.3">
      <c r="A1733">
        <v>1739</v>
      </c>
      <c r="B1733" t="s">
        <v>10487</v>
      </c>
      <c r="C1733" t="s">
        <v>4896</v>
      </c>
      <c r="D1733" t="s">
        <v>16738</v>
      </c>
      <c r="E1733" s="1">
        <f t="shared" si="108"/>
        <v>41805</v>
      </c>
      <c r="F1733">
        <f t="shared" si="109"/>
        <v>2014</v>
      </c>
      <c r="G1733">
        <f t="shared" si="110"/>
        <v>6</v>
      </c>
      <c r="H1733">
        <f t="shared" si="111"/>
        <v>7</v>
      </c>
      <c r="I1733" s="1" t="s">
        <v>15694</v>
      </c>
      <c r="J1733" s="1" t="s">
        <v>15626</v>
      </c>
      <c r="K1733" s="42">
        <v>1</v>
      </c>
      <c r="L1733" s="42">
        <v>0.9</v>
      </c>
      <c r="M1733" s="1" t="s">
        <v>15615</v>
      </c>
    </row>
    <row r="1734" spans="1:13" x14ac:dyDescent="0.3">
      <c r="A1734">
        <v>1740</v>
      </c>
      <c r="B1734" t="s">
        <v>9264</v>
      </c>
      <c r="C1734" t="s">
        <v>6090</v>
      </c>
      <c r="D1734" t="s">
        <v>16738</v>
      </c>
      <c r="E1734" s="1">
        <f t="shared" si="108"/>
        <v>41805</v>
      </c>
      <c r="F1734">
        <f t="shared" si="109"/>
        <v>2014</v>
      </c>
      <c r="G1734">
        <f t="shared" si="110"/>
        <v>6</v>
      </c>
      <c r="H1734">
        <f t="shared" si="111"/>
        <v>7</v>
      </c>
      <c r="I1734" s="1" t="s">
        <v>15622</v>
      </c>
      <c r="J1734" s="1" t="s">
        <v>15626</v>
      </c>
      <c r="K1734" s="42">
        <v>1</v>
      </c>
      <c r="L1734" s="42">
        <v>0.87</v>
      </c>
      <c r="M1734" s="1" t="s">
        <v>15616</v>
      </c>
    </row>
    <row r="1735" spans="1:13" x14ac:dyDescent="0.3">
      <c r="A1735">
        <v>1741</v>
      </c>
      <c r="B1735" t="s">
        <v>8427</v>
      </c>
      <c r="C1735" t="s">
        <v>6915</v>
      </c>
      <c r="D1735" t="s">
        <v>16739</v>
      </c>
      <c r="E1735" s="1">
        <f t="shared" si="108"/>
        <v>41806</v>
      </c>
      <c r="F1735">
        <f t="shared" si="109"/>
        <v>2014</v>
      </c>
      <c r="G1735">
        <f t="shared" si="110"/>
        <v>6</v>
      </c>
      <c r="H1735">
        <f t="shared" si="111"/>
        <v>1</v>
      </c>
      <c r="I1735" s="1" t="s">
        <v>15627</v>
      </c>
      <c r="J1735" s="1" t="s">
        <v>15626</v>
      </c>
      <c r="K1735" s="42">
        <v>1</v>
      </c>
      <c r="L1735" s="42">
        <v>0.99</v>
      </c>
      <c r="M1735" s="1" t="s">
        <v>15615</v>
      </c>
    </row>
    <row r="1736" spans="1:13" x14ac:dyDescent="0.3">
      <c r="A1736">
        <v>1742</v>
      </c>
      <c r="B1736" t="s">
        <v>8712</v>
      </c>
      <c r="C1736" t="s">
        <v>6636</v>
      </c>
      <c r="D1736" t="s">
        <v>16739</v>
      </c>
      <c r="E1736" s="1">
        <f t="shared" si="108"/>
        <v>41806</v>
      </c>
      <c r="F1736">
        <f t="shared" si="109"/>
        <v>2014</v>
      </c>
      <c r="G1736">
        <f t="shared" si="110"/>
        <v>6</v>
      </c>
      <c r="H1736">
        <f t="shared" si="111"/>
        <v>1</v>
      </c>
      <c r="I1736" s="1" t="s">
        <v>15622</v>
      </c>
      <c r="J1736" s="1" t="s">
        <v>15626</v>
      </c>
      <c r="K1736" s="42">
        <v>1</v>
      </c>
      <c r="L1736" s="42">
        <v>0.81</v>
      </c>
      <c r="M1736" s="1" t="s">
        <v>15615</v>
      </c>
    </row>
    <row r="1737" spans="1:13" x14ac:dyDescent="0.3">
      <c r="A1737">
        <v>1743</v>
      </c>
      <c r="B1737" t="s">
        <v>10401</v>
      </c>
      <c r="C1737" t="s">
        <v>4978</v>
      </c>
      <c r="D1737" t="s">
        <v>16739</v>
      </c>
      <c r="E1737" s="1">
        <f t="shared" si="108"/>
        <v>41806</v>
      </c>
      <c r="F1737">
        <f t="shared" si="109"/>
        <v>2014</v>
      </c>
      <c r="G1737">
        <f t="shared" si="110"/>
        <v>6</v>
      </c>
      <c r="H1737">
        <f t="shared" si="111"/>
        <v>1</v>
      </c>
      <c r="I1737" s="1" t="s">
        <v>15622</v>
      </c>
      <c r="J1737" s="1" t="s">
        <v>15623</v>
      </c>
      <c r="K1737" s="42">
        <v>1</v>
      </c>
      <c r="L1737" s="42">
        <v>0.92</v>
      </c>
      <c r="M1737" s="1" t="s">
        <v>15616</v>
      </c>
    </row>
    <row r="1738" spans="1:13" x14ac:dyDescent="0.3">
      <c r="A1738">
        <v>1744</v>
      </c>
      <c r="B1738" t="s">
        <v>10180</v>
      </c>
      <c r="C1738" t="s">
        <v>5198</v>
      </c>
      <c r="D1738" t="s">
        <v>16739</v>
      </c>
      <c r="E1738" s="1">
        <f t="shared" si="108"/>
        <v>41806</v>
      </c>
      <c r="F1738">
        <f t="shared" si="109"/>
        <v>2014</v>
      </c>
      <c r="G1738">
        <f t="shared" si="110"/>
        <v>6</v>
      </c>
      <c r="H1738">
        <f t="shared" si="111"/>
        <v>1</v>
      </c>
      <c r="I1738" s="1" t="s">
        <v>15622</v>
      </c>
      <c r="J1738" s="1" t="s">
        <v>15626</v>
      </c>
      <c r="K1738" s="42">
        <v>1</v>
      </c>
      <c r="L1738" s="42">
        <v>1</v>
      </c>
      <c r="M1738" s="1" t="s">
        <v>15616</v>
      </c>
    </row>
    <row r="1739" spans="1:13" x14ac:dyDescent="0.3">
      <c r="A1739">
        <v>1745</v>
      </c>
      <c r="B1739" t="s">
        <v>11299</v>
      </c>
      <c r="C1739" t="s">
        <v>4102</v>
      </c>
      <c r="D1739" t="s">
        <v>11945</v>
      </c>
      <c r="E1739" s="1">
        <f t="shared" si="108"/>
        <v>41807</v>
      </c>
      <c r="F1739">
        <f t="shared" si="109"/>
        <v>2014</v>
      </c>
      <c r="G1739">
        <f t="shared" si="110"/>
        <v>6</v>
      </c>
      <c r="H1739">
        <f t="shared" si="111"/>
        <v>2</v>
      </c>
      <c r="I1739" s="1" t="s">
        <v>15622</v>
      </c>
      <c r="J1739" s="1" t="s">
        <v>15624</v>
      </c>
      <c r="K1739" s="42">
        <v>1</v>
      </c>
      <c r="L1739" s="42">
        <v>0.5</v>
      </c>
      <c r="M1739" s="1" t="s">
        <v>15615</v>
      </c>
    </row>
    <row r="1740" spans="1:13" x14ac:dyDescent="0.3">
      <c r="A1740">
        <v>1746</v>
      </c>
      <c r="B1740" t="s">
        <v>8598</v>
      </c>
      <c r="C1740" t="s">
        <v>6749</v>
      </c>
      <c r="D1740" t="s">
        <v>11946</v>
      </c>
      <c r="E1740" s="1">
        <f t="shared" si="108"/>
        <v>41808</v>
      </c>
      <c r="F1740">
        <f t="shared" si="109"/>
        <v>2014</v>
      </c>
      <c r="G1740">
        <f t="shared" si="110"/>
        <v>6</v>
      </c>
      <c r="H1740">
        <f t="shared" si="111"/>
        <v>3</v>
      </c>
      <c r="I1740" s="1" t="s">
        <v>15622</v>
      </c>
      <c r="J1740" s="1" t="s">
        <v>15626</v>
      </c>
      <c r="K1740" s="42">
        <v>1</v>
      </c>
      <c r="L1740" s="42">
        <v>0.93</v>
      </c>
      <c r="M1740" s="1" t="s">
        <v>15615</v>
      </c>
    </row>
    <row r="1741" spans="1:13" x14ac:dyDescent="0.3">
      <c r="A1741">
        <v>1747</v>
      </c>
      <c r="B1741" t="s">
        <v>8162</v>
      </c>
      <c r="C1741" t="s">
        <v>7173</v>
      </c>
      <c r="D1741" t="s">
        <v>11946</v>
      </c>
      <c r="E1741" s="1">
        <f t="shared" si="108"/>
        <v>41808</v>
      </c>
      <c r="F1741">
        <f t="shared" si="109"/>
        <v>2014</v>
      </c>
      <c r="G1741">
        <f t="shared" si="110"/>
        <v>6</v>
      </c>
      <c r="H1741">
        <f t="shared" si="111"/>
        <v>3</v>
      </c>
      <c r="I1741" s="1" t="s">
        <v>15622</v>
      </c>
      <c r="J1741" s="1" t="s">
        <v>15628</v>
      </c>
      <c r="K1741" s="42">
        <v>0.25</v>
      </c>
      <c r="L1741" s="42">
        <v>0.36</v>
      </c>
      <c r="M1741" s="1" t="s">
        <v>15615</v>
      </c>
    </row>
    <row r="1742" spans="1:13" x14ac:dyDescent="0.3">
      <c r="A1742">
        <v>1748</v>
      </c>
      <c r="B1742" t="s">
        <v>8795</v>
      </c>
      <c r="C1742" t="s">
        <v>6553</v>
      </c>
      <c r="D1742" t="s">
        <v>11947</v>
      </c>
      <c r="E1742" s="1">
        <f t="shared" si="108"/>
        <v>41809</v>
      </c>
      <c r="F1742">
        <f t="shared" si="109"/>
        <v>2014</v>
      </c>
      <c r="G1742">
        <f t="shared" si="110"/>
        <v>6</v>
      </c>
      <c r="H1742">
        <f t="shared" si="111"/>
        <v>4</v>
      </c>
      <c r="I1742" s="1" t="s">
        <v>15622</v>
      </c>
      <c r="J1742" s="1" t="s">
        <v>15623</v>
      </c>
      <c r="K1742" s="42">
        <v>0.5</v>
      </c>
      <c r="L1742" s="42">
        <v>1</v>
      </c>
      <c r="M1742" s="1" t="s">
        <v>15615</v>
      </c>
    </row>
    <row r="1743" spans="1:13" x14ac:dyDescent="0.3">
      <c r="A1743">
        <v>1749</v>
      </c>
      <c r="B1743" t="s">
        <v>8642</v>
      </c>
      <c r="C1743" t="s">
        <v>6706</v>
      </c>
      <c r="D1743" t="s">
        <v>11947</v>
      </c>
      <c r="E1743" s="1">
        <f t="shared" si="108"/>
        <v>41809</v>
      </c>
      <c r="F1743">
        <f t="shared" si="109"/>
        <v>2014</v>
      </c>
      <c r="G1743">
        <f t="shared" si="110"/>
        <v>6</v>
      </c>
      <c r="H1743">
        <f t="shared" si="111"/>
        <v>4</v>
      </c>
      <c r="I1743" s="1" t="s">
        <v>15684</v>
      </c>
      <c r="J1743" s="1" t="s">
        <v>15623</v>
      </c>
      <c r="K1743" s="42">
        <v>0.5</v>
      </c>
      <c r="L1743" s="42">
        <v>1</v>
      </c>
      <c r="M1743" s="1" t="s">
        <v>15615</v>
      </c>
    </row>
    <row r="1744" spans="1:13" x14ac:dyDescent="0.3">
      <c r="A1744">
        <v>1750</v>
      </c>
      <c r="B1744" t="s">
        <v>7741</v>
      </c>
      <c r="C1744" t="s">
        <v>7580</v>
      </c>
      <c r="D1744" t="s">
        <v>11947</v>
      </c>
      <c r="E1744" s="1">
        <f t="shared" si="108"/>
        <v>41809</v>
      </c>
      <c r="F1744">
        <f t="shared" si="109"/>
        <v>2014</v>
      </c>
      <c r="G1744">
        <f t="shared" si="110"/>
        <v>6</v>
      </c>
      <c r="H1744">
        <f t="shared" si="111"/>
        <v>4</v>
      </c>
      <c r="I1744" s="1" t="s">
        <v>15622</v>
      </c>
      <c r="J1744" s="1" t="s">
        <v>15624</v>
      </c>
      <c r="K1744" s="42">
        <v>1</v>
      </c>
      <c r="L1744" s="42">
        <v>1</v>
      </c>
      <c r="M1744" s="1" t="s">
        <v>15615</v>
      </c>
    </row>
    <row r="1745" spans="1:13" x14ac:dyDescent="0.3">
      <c r="A1745">
        <v>1751</v>
      </c>
      <c r="B1745" t="s">
        <v>11586</v>
      </c>
      <c r="C1745" t="s">
        <v>3819</v>
      </c>
      <c r="D1745" t="s">
        <v>11947</v>
      </c>
      <c r="E1745" s="1">
        <f t="shared" si="108"/>
        <v>41809</v>
      </c>
      <c r="F1745">
        <f t="shared" si="109"/>
        <v>2014</v>
      </c>
      <c r="G1745">
        <f t="shared" si="110"/>
        <v>6</v>
      </c>
      <c r="H1745">
        <f t="shared" si="111"/>
        <v>4</v>
      </c>
      <c r="I1745" s="1" t="s">
        <v>15622</v>
      </c>
      <c r="J1745" s="1" t="s">
        <v>15623</v>
      </c>
      <c r="K1745" s="42">
        <v>0.75</v>
      </c>
      <c r="L1745" s="42">
        <v>0.43</v>
      </c>
      <c r="M1745" s="1" t="s">
        <v>15615</v>
      </c>
    </row>
    <row r="1746" spans="1:13" x14ac:dyDescent="0.3">
      <c r="A1746">
        <v>1752</v>
      </c>
      <c r="B1746" t="s">
        <v>10241</v>
      </c>
      <c r="C1746" t="s">
        <v>5138</v>
      </c>
      <c r="D1746" t="s">
        <v>11948</v>
      </c>
      <c r="E1746" s="1">
        <f t="shared" si="108"/>
        <v>41810</v>
      </c>
      <c r="F1746">
        <f t="shared" si="109"/>
        <v>2014</v>
      </c>
      <c r="G1746">
        <f t="shared" si="110"/>
        <v>6</v>
      </c>
      <c r="H1746">
        <f t="shared" si="111"/>
        <v>5</v>
      </c>
      <c r="I1746" s="1" t="s">
        <v>15622</v>
      </c>
      <c r="J1746" s="1" t="s">
        <v>15626</v>
      </c>
      <c r="K1746" s="42">
        <v>1</v>
      </c>
      <c r="L1746" s="42">
        <v>0.63</v>
      </c>
      <c r="M1746" s="1" t="s">
        <v>15615</v>
      </c>
    </row>
    <row r="1747" spans="1:13" x14ac:dyDescent="0.3">
      <c r="A1747">
        <v>1753</v>
      </c>
      <c r="B1747" t="s">
        <v>11535</v>
      </c>
      <c r="C1747" t="s">
        <v>3869</v>
      </c>
      <c r="D1747" t="s">
        <v>16740</v>
      </c>
      <c r="E1747" s="1">
        <f t="shared" si="108"/>
        <v>41811</v>
      </c>
      <c r="F1747">
        <f t="shared" si="109"/>
        <v>2014</v>
      </c>
      <c r="G1747">
        <f t="shared" si="110"/>
        <v>6</v>
      </c>
      <c r="H1747">
        <f t="shared" si="111"/>
        <v>6</v>
      </c>
      <c r="I1747" s="1" t="s">
        <v>15622</v>
      </c>
      <c r="J1747" s="1" t="s">
        <v>15624</v>
      </c>
      <c r="K1747" s="42">
        <v>0.96</v>
      </c>
      <c r="L1747" s="42">
        <v>0</v>
      </c>
      <c r="M1747" s="1" t="s">
        <v>15615</v>
      </c>
    </row>
    <row r="1748" spans="1:13" x14ac:dyDescent="0.3">
      <c r="A1748">
        <v>1754</v>
      </c>
      <c r="B1748" t="s">
        <v>11047</v>
      </c>
      <c r="C1748" t="s">
        <v>4350</v>
      </c>
      <c r="D1748" t="s">
        <v>16741</v>
      </c>
      <c r="E1748" s="1">
        <f t="shared" si="108"/>
        <v>41812</v>
      </c>
      <c r="F1748">
        <f t="shared" si="109"/>
        <v>2014</v>
      </c>
      <c r="G1748">
        <f t="shared" si="110"/>
        <v>6</v>
      </c>
      <c r="H1748">
        <f t="shared" si="111"/>
        <v>7</v>
      </c>
      <c r="I1748" s="1" t="s">
        <v>15622</v>
      </c>
      <c r="J1748" s="1" t="s">
        <v>15624</v>
      </c>
      <c r="K1748" s="42">
        <v>1</v>
      </c>
      <c r="L1748" s="42">
        <v>0.56999999999999995</v>
      </c>
      <c r="M1748" s="1" t="s">
        <v>15616</v>
      </c>
    </row>
    <row r="1749" spans="1:13" x14ac:dyDescent="0.3">
      <c r="A1749">
        <v>1755</v>
      </c>
      <c r="B1749" t="s">
        <v>7894</v>
      </c>
      <c r="C1749" t="s">
        <v>7434</v>
      </c>
      <c r="D1749" t="s">
        <v>16742</v>
      </c>
      <c r="E1749" s="1">
        <f t="shared" si="108"/>
        <v>41813</v>
      </c>
      <c r="F1749">
        <f t="shared" si="109"/>
        <v>2014</v>
      </c>
      <c r="G1749">
        <f t="shared" si="110"/>
        <v>6</v>
      </c>
      <c r="H1749">
        <f t="shared" si="111"/>
        <v>1</v>
      </c>
      <c r="I1749" s="1" t="s">
        <v>15622</v>
      </c>
      <c r="J1749" s="1" t="s">
        <v>15623</v>
      </c>
      <c r="K1749" s="42">
        <v>0.5</v>
      </c>
      <c r="L1749" s="42">
        <v>0.88</v>
      </c>
      <c r="M1749" s="1" t="s">
        <v>15615</v>
      </c>
    </row>
    <row r="1750" spans="1:13" x14ac:dyDescent="0.3">
      <c r="A1750">
        <v>1756</v>
      </c>
      <c r="B1750" t="s">
        <v>11137</v>
      </c>
      <c r="C1750" t="s">
        <v>4263</v>
      </c>
      <c r="D1750" t="s">
        <v>16742</v>
      </c>
      <c r="E1750" s="1">
        <f t="shared" si="108"/>
        <v>41813</v>
      </c>
      <c r="F1750">
        <f t="shared" si="109"/>
        <v>2014</v>
      </c>
      <c r="G1750">
        <f t="shared" si="110"/>
        <v>6</v>
      </c>
      <c r="H1750">
        <f t="shared" si="111"/>
        <v>1</v>
      </c>
      <c r="I1750" s="1" t="s">
        <v>15622</v>
      </c>
      <c r="J1750" s="1" t="s">
        <v>15626</v>
      </c>
      <c r="K1750" s="42">
        <v>1</v>
      </c>
      <c r="L1750" s="42">
        <v>1</v>
      </c>
      <c r="M1750" s="1" t="s">
        <v>15615</v>
      </c>
    </row>
    <row r="1751" spans="1:13" x14ac:dyDescent="0.3">
      <c r="A1751">
        <v>1757</v>
      </c>
      <c r="B1751" t="s">
        <v>11121</v>
      </c>
      <c r="C1751" t="s">
        <v>3591</v>
      </c>
      <c r="D1751" t="s">
        <v>16743</v>
      </c>
      <c r="E1751" s="1">
        <f t="shared" si="108"/>
        <v>41814</v>
      </c>
      <c r="F1751">
        <f t="shared" si="109"/>
        <v>2014</v>
      </c>
      <c r="G1751">
        <f t="shared" si="110"/>
        <v>6</v>
      </c>
      <c r="H1751">
        <f t="shared" si="111"/>
        <v>2</v>
      </c>
      <c r="I1751" s="1" t="s">
        <v>15802</v>
      </c>
      <c r="J1751" s="1" t="s">
        <v>15624</v>
      </c>
      <c r="K1751" s="42">
        <v>1</v>
      </c>
      <c r="L1751" s="42">
        <v>0.94</v>
      </c>
      <c r="M1751" s="1" t="s">
        <v>15615</v>
      </c>
    </row>
    <row r="1752" spans="1:13" x14ac:dyDescent="0.3">
      <c r="A1752">
        <v>1758</v>
      </c>
      <c r="B1752" t="s">
        <v>9925</v>
      </c>
      <c r="C1752" t="s">
        <v>5446</v>
      </c>
      <c r="D1752" t="s">
        <v>16744</v>
      </c>
      <c r="E1752" s="1">
        <f t="shared" si="108"/>
        <v>41815</v>
      </c>
      <c r="F1752">
        <f t="shared" si="109"/>
        <v>2014</v>
      </c>
      <c r="G1752">
        <f t="shared" si="110"/>
        <v>6</v>
      </c>
      <c r="H1752">
        <f t="shared" si="111"/>
        <v>3</v>
      </c>
      <c r="I1752" s="1" t="s">
        <v>15622</v>
      </c>
      <c r="J1752" s="1" t="s">
        <v>15626</v>
      </c>
      <c r="K1752" s="42">
        <v>1</v>
      </c>
      <c r="L1752" s="42">
        <v>0.9</v>
      </c>
      <c r="M1752" s="1" t="s">
        <v>15615</v>
      </c>
    </row>
    <row r="1753" spans="1:13" x14ac:dyDescent="0.3">
      <c r="A1753">
        <v>1759</v>
      </c>
      <c r="B1753" t="s">
        <v>8895</v>
      </c>
      <c r="C1753" t="s">
        <v>6457</v>
      </c>
      <c r="D1753" t="s">
        <v>16745</v>
      </c>
      <c r="E1753" s="1">
        <f t="shared" si="108"/>
        <v>41816</v>
      </c>
      <c r="F1753">
        <f t="shared" si="109"/>
        <v>2014</v>
      </c>
      <c r="G1753">
        <f t="shared" si="110"/>
        <v>6</v>
      </c>
      <c r="H1753">
        <f t="shared" si="111"/>
        <v>4</v>
      </c>
      <c r="I1753" s="1" t="s">
        <v>15622</v>
      </c>
      <c r="J1753" s="1" t="s">
        <v>15626</v>
      </c>
      <c r="K1753" s="42">
        <v>1</v>
      </c>
      <c r="L1753" s="42">
        <v>1</v>
      </c>
      <c r="M1753" s="1" t="s">
        <v>15616</v>
      </c>
    </row>
    <row r="1754" spans="1:13" x14ac:dyDescent="0.3">
      <c r="A1754">
        <v>1760</v>
      </c>
      <c r="B1754" t="s">
        <v>11636</v>
      </c>
      <c r="C1754" t="s">
        <v>3769</v>
      </c>
      <c r="D1754" t="s">
        <v>16745</v>
      </c>
      <c r="E1754" s="1">
        <f t="shared" si="108"/>
        <v>41816</v>
      </c>
      <c r="F1754">
        <f t="shared" si="109"/>
        <v>2014</v>
      </c>
      <c r="G1754">
        <f t="shared" si="110"/>
        <v>6</v>
      </c>
      <c r="H1754">
        <f t="shared" si="111"/>
        <v>4</v>
      </c>
      <c r="I1754" s="1" t="s">
        <v>15622</v>
      </c>
      <c r="J1754" s="1" t="s">
        <v>15626</v>
      </c>
      <c r="K1754" s="42">
        <v>1</v>
      </c>
      <c r="L1754" s="42">
        <v>0</v>
      </c>
      <c r="M1754" s="1" t="s">
        <v>15615</v>
      </c>
    </row>
    <row r="1755" spans="1:13" x14ac:dyDescent="0.3">
      <c r="A1755">
        <v>1761</v>
      </c>
      <c r="B1755" t="s">
        <v>9579</v>
      </c>
      <c r="C1755" t="s">
        <v>5782</v>
      </c>
      <c r="D1755" t="s">
        <v>16745</v>
      </c>
      <c r="E1755" s="1">
        <f t="shared" si="108"/>
        <v>41816</v>
      </c>
      <c r="F1755">
        <f t="shared" si="109"/>
        <v>2014</v>
      </c>
      <c r="G1755">
        <f t="shared" si="110"/>
        <v>6</v>
      </c>
      <c r="H1755">
        <f t="shared" si="111"/>
        <v>4</v>
      </c>
      <c r="I1755" s="1" t="s">
        <v>15622</v>
      </c>
      <c r="J1755" s="1" t="s">
        <v>15623</v>
      </c>
      <c r="K1755" s="42">
        <v>0.86</v>
      </c>
      <c r="L1755" s="42">
        <v>1</v>
      </c>
      <c r="M1755" s="1" t="s">
        <v>15615</v>
      </c>
    </row>
    <row r="1756" spans="1:13" x14ac:dyDescent="0.3">
      <c r="A1756">
        <v>1762</v>
      </c>
      <c r="B1756" t="s">
        <v>7782</v>
      </c>
      <c r="C1756" t="s">
        <v>7540</v>
      </c>
      <c r="D1756" t="s">
        <v>16746</v>
      </c>
      <c r="E1756" s="1">
        <f t="shared" si="108"/>
        <v>41818</v>
      </c>
      <c r="F1756">
        <f t="shared" si="109"/>
        <v>2014</v>
      </c>
      <c r="G1756">
        <f t="shared" si="110"/>
        <v>6</v>
      </c>
      <c r="H1756">
        <f t="shared" si="111"/>
        <v>6</v>
      </c>
      <c r="I1756" s="1" t="s">
        <v>15625</v>
      </c>
      <c r="J1756" s="1" t="s">
        <v>15626</v>
      </c>
      <c r="K1756" s="42">
        <v>1</v>
      </c>
      <c r="L1756" s="42">
        <v>1</v>
      </c>
      <c r="M1756" s="1" t="s">
        <v>15616</v>
      </c>
    </row>
    <row r="1757" spans="1:13" x14ac:dyDescent="0.3">
      <c r="A1757">
        <v>1763</v>
      </c>
      <c r="B1757" t="s">
        <v>11077</v>
      </c>
      <c r="C1757" t="s">
        <v>4320</v>
      </c>
      <c r="D1757" t="s">
        <v>16747</v>
      </c>
      <c r="E1757" s="1">
        <f t="shared" si="108"/>
        <v>41819</v>
      </c>
      <c r="F1757">
        <f t="shared" si="109"/>
        <v>2014</v>
      </c>
      <c r="G1757">
        <f t="shared" si="110"/>
        <v>6</v>
      </c>
      <c r="H1757">
        <f t="shared" si="111"/>
        <v>7</v>
      </c>
      <c r="I1757" s="1" t="s">
        <v>15622</v>
      </c>
      <c r="J1757" s="1" t="s">
        <v>15626</v>
      </c>
      <c r="K1757" s="42">
        <v>1</v>
      </c>
      <c r="L1757" s="42">
        <v>0.85</v>
      </c>
      <c r="M1757" s="1" t="s">
        <v>15616</v>
      </c>
    </row>
    <row r="1758" spans="1:13" x14ac:dyDescent="0.3">
      <c r="A1758">
        <v>1764</v>
      </c>
      <c r="B1758" t="s">
        <v>10400</v>
      </c>
      <c r="C1758" t="s">
        <v>4979</v>
      </c>
      <c r="D1758" t="s">
        <v>16747</v>
      </c>
      <c r="E1758" s="1">
        <f t="shared" si="108"/>
        <v>41819</v>
      </c>
      <c r="F1758">
        <f t="shared" si="109"/>
        <v>2014</v>
      </c>
      <c r="G1758">
        <f t="shared" si="110"/>
        <v>6</v>
      </c>
      <c r="H1758">
        <f t="shared" si="111"/>
        <v>7</v>
      </c>
      <c r="I1758" s="1" t="s">
        <v>15622</v>
      </c>
      <c r="J1758" s="1" t="s">
        <v>15623</v>
      </c>
      <c r="K1758" s="42">
        <v>1</v>
      </c>
      <c r="L1758" s="42">
        <v>1</v>
      </c>
      <c r="M1758" s="1" t="s">
        <v>15616</v>
      </c>
    </row>
    <row r="1759" spans="1:13" x14ac:dyDescent="0.3">
      <c r="A1759">
        <v>1765</v>
      </c>
      <c r="B1759" t="s">
        <v>9075</v>
      </c>
      <c r="C1759" t="s">
        <v>6278</v>
      </c>
      <c r="D1759" t="s">
        <v>16747</v>
      </c>
      <c r="E1759" s="1">
        <f t="shared" si="108"/>
        <v>41819</v>
      </c>
      <c r="F1759">
        <f t="shared" si="109"/>
        <v>2014</v>
      </c>
      <c r="G1759">
        <f t="shared" si="110"/>
        <v>6</v>
      </c>
      <c r="H1759">
        <f t="shared" si="111"/>
        <v>7</v>
      </c>
      <c r="I1759" s="1" t="s">
        <v>15622</v>
      </c>
      <c r="J1759" s="1" t="s">
        <v>15628</v>
      </c>
      <c r="K1759" s="42">
        <v>0</v>
      </c>
      <c r="L1759" s="42">
        <v>0.85</v>
      </c>
      <c r="M1759" s="1" t="s">
        <v>15615</v>
      </c>
    </row>
    <row r="1760" spans="1:13" x14ac:dyDescent="0.3">
      <c r="A1760">
        <v>1766</v>
      </c>
      <c r="B1760" t="s">
        <v>9076</v>
      </c>
      <c r="C1760" t="s">
        <v>6277</v>
      </c>
      <c r="D1760" t="s">
        <v>11949</v>
      </c>
      <c r="E1760" s="1">
        <f t="shared" si="108"/>
        <v>41820</v>
      </c>
      <c r="F1760">
        <f t="shared" si="109"/>
        <v>2014</v>
      </c>
      <c r="G1760">
        <f t="shared" si="110"/>
        <v>6</v>
      </c>
      <c r="H1760">
        <f t="shared" si="111"/>
        <v>1</v>
      </c>
      <c r="I1760" s="1" t="s">
        <v>15622</v>
      </c>
      <c r="J1760" s="1" t="s">
        <v>15624</v>
      </c>
      <c r="K1760" s="42">
        <v>1</v>
      </c>
      <c r="L1760" s="42">
        <v>0.63</v>
      </c>
      <c r="M1760" s="1" t="s">
        <v>15615</v>
      </c>
    </row>
    <row r="1761" spans="1:13" x14ac:dyDescent="0.3">
      <c r="A1761">
        <v>1767</v>
      </c>
      <c r="B1761" t="s">
        <v>9786</v>
      </c>
      <c r="C1761" t="s">
        <v>5583</v>
      </c>
      <c r="D1761" t="s">
        <v>11949</v>
      </c>
      <c r="E1761" s="1">
        <f t="shared" si="108"/>
        <v>41820</v>
      </c>
      <c r="F1761">
        <f t="shared" si="109"/>
        <v>2014</v>
      </c>
      <c r="G1761">
        <f t="shared" si="110"/>
        <v>6</v>
      </c>
      <c r="H1761">
        <f t="shared" si="111"/>
        <v>1</v>
      </c>
      <c r="I1761" s="1" t="s">
        <v>15622</v>
      </c>
      <c r="J1761" s="1" t="s">
        <v>15626</v>
      </c>
      <c r="K1761" s="42">
        <v>1</v>
      </c>
      <c r="L1761" s="42">
        <v>1</v>
      </c>
      <c r="M1761" s="1" t="s">
        <v>15615</v>
      </c>
    </row>
    <row r="1762" spans="1:13" x14ac:dyDescent="0.3">
      <c r="A1762">
        <v>1768</v>
      </c>
      <c r="B1762" t="s">
        <v>9012</v>
      </c>
      <c r="C1762" t="s">
        <v>6342</v>
      </c>
      <c r="D1762" t="s">
        <v>16748</v>
      </c>
      <c r="E1762" s="1">
        <f t="shared" si="108"/>
        <v>41821</v>
      </c>
      <c r="F1762">
        <f t="shared" si="109"/>
        <v>2014</v>
      </c>
      <c r="G1762">
        <f t="shared" si="110"/>
        <v>7</v>
      </c>
      <c r="H1762">
        <f t="shared" si="111"/>
        <v>2</v>
      </c>
      <c r="I1762" s="1" t="s">
        <v>15622</v>
      </c>
      <c r="J1762" s="1" t="s">
        <v>15623</v>
      </c>
      <c r="K1762" s="42">
        <v>1</v>
      </c>
      <c r="L1762" s="42">
        <v>0.52</v>
      </c>
      <c r="M1762" s="1" t="s">
        <v>15616</v>
      </c>
    </row>
    <row r="1763" spans="1:13" x14ac:dyDescent="0.3">
      <c r="A1763">
        <v>1769</v>
      </c>
      <c r="B1763" t="s">
        <v>11011</v>
      </c>
      <c r="C1763" t="s">
        <v>4386</v>
      </c>
      <c r="D1763" t="s">
        <v>16748</v>
      </c>
      <c r="E1763" s="1">
        <f t="shared" si="108"/>
        <v>41821</v>
      </c>
      <c r="F1763">
        <f t="shared" si="109"/>
        <v>2014</v>
      </c>
      <c r="G1763">
        <f t="shared" si="110"/>
        <v>7</v>
      </c>
      <c r="H1763">
        <f t="shared" si="111"/>
        <v>2</v>
      </c>
      <c r="I1763" s="1" t="s">
        <v>15622</v>
      </c>
      <c r="J1763" s="1" t="s">
        <v>15624</v>
      </c>
      <c r="K1763" s="42">
        <v>1</v>
      </c>
      <c r="L1763" s="42">
        <v>0.53</v>
      </c>
      <c r="M1763" s="1" t="s">
        <v>15616</v>
      </c>
    </row>
    <row r="1764" spans="1:13" x14ac:dyDescent="0.3">
      <c r="A1764">
        <v>1770</v>
      </c>
      <c r="B1764" t="s">
        <v>9010</v>
      </c>
      <c r="C1764" t="s">
        <v>6344</v>
      </c>
      <c r="D1764" t="s">
        <v>16749</v>
      </c>
      <c r="E1764" s="1">
        <f t="shared" si="108"/>
        <v>41822</v>
      </c>
      <c r="F1764">
        <f t="shared" si="109"/>
        <v>2014</v>
      </c>
      <c r="G1764">
        <f t="shared" si="110"/>
        <v>7</v>
      </c>
      <c r="H1764">
        <f t="shared" si="111"/>
        <v>3</v>
      </c>
      <c r="I1764" s="1" t="s">
        <v>15622</v>
      </c>
      <c r="J1764" s="1" t="s">
        <v>15626</v>
      </c>
      <c r="K1764" s="42">
        <v>1</v>
      </c>
      <c r="L1764" s="42">
        <v>0.86</v>
      </c>
      <c r="M1764" s="1" t="s">
        <v>15615</v>
      </c>
    </row>
    <row r="1765" spans="1:13" x14ac:dyDescent="0.3">
      <c r="A1765">
        <v>1771</v>
      </c>
      <c r="B1765" t="s">
        <v>10683</v>
      </c>
      <c r="C1765" t="s">
        <v>4703</v>
      </c>
      <c r="D1765" t="s">
        <v>16750</v>
      </c>
      <c r="E1765" s="1">
        <f t="shared" si="108"/>
        <v>41823</v>
      </c>
      <c r="F1765">
        <f t="shared" si="109"/>
        <v>2014</v>
      </c>
      <c r="G1765">
        <f t="shared" si="110"/>
        <v>7</v>
      </c>
      <c r="H1765">
        <f t="shared" si="111"/>
        <v>4</v>
      </c>
      <c r="I1765" s="1" t="s">
        <v>15622</v>
      </c>
      <c r="J1765" s="1" t="s">
        <v>15626</v>
      </c>
      <c r="K1765" s="42">
        <v>1</v>
      </c>
      <c r="L1765" s="42">
        <v>1</v>
      </c>
      <c r="M1765" s="1" t="s">
        <v>15615</v>
      </c>
    </row>
    <row r="1766" spans="1:13" x14ac:dyDescent="0.3">
      <c r="A1766">
        <v>1772</v>
      </c>
      <c r="B1766" t="s">
        <v>7934</v>
      </c>
      <c r="C1766" t="s">
        <v>7396</v>
      </c>
      <c r="D1766" t="s">
        <v>16750</v>
      </c>
      <c r="E1766" s="1">
        <f t="shared" si="108"/>
        <v>41823</v>
      </c>
      <c r="F1766">
        <f t="shared" si="109"/>
        <v>2014</v>
      </c>
      <c r="G1766">
        <f t="shared" si="110"/>
        <v>7</v>
      </c>
      <c r="H1766">
        <f t="shared" si="111"/>
        <v>4</v>
      </c>
      <c r="I1766" s="1" t="s">
        <v>15645</v>
      </c>
      <c r="J1766" s="1" t="s">
        <v>15624</v>
      </c>
      <c r="K1766" s="42">
        <v>1</v>
      </c>
      <c r="L1766" s="42">
        <v>0.73</v>
      </c>
      <c r="M1766" s="1" t="s">
        <v>15615</v>
      </c>
    </row>
    <row r="1767" spans="1:13" x14ac:dyDescent="0.3">
      <c r="A1767">
        <v>1773</v>
      </c>
      <c r="B1767" t="s">
        <v>10507</v>
      </c>
      <c r="C1767" t="s">
        <v>4876</v>
      </c>
      <c r="D1767" t="s">
        <v>16750</v>
      </c>
      <c r="E1767" s="1">
        <f t="shared" si="108"/>
        <v>41823</v>
      </c>
      <c r="F1767">
        <f t="shared" si="109"/>
        <v>2014</v>
      </c>
      <c r="G1767">
        <f t="shared" si="110"/>
        <v>7</v>
      </c>
      <c r="H1767">
        <f t="shared" si="111"/>
        <v>4</v>
      </c>
      <c r="I1767" s="1" t="s">
        <v>15622</v>
      </c>
      <c r="J1767" s="1" t="s">
        <v>15626</v>
      </c>
      <c r="K1767" s="42">
        <v>1</v>
      </c>
      <c r="L1767" s="42">
        <v>0.92</v>
      </c>
      <c r="M1767" s="1" t="s">
        <v>15615</v>
      </c>
    </row>
    <row r="1768" spans="1:13" x14ac:dyDescent="0.3">
      <c r="A1768">
        <v>1774</v>
      </c>
      <c r="B1768" t="s">
        <v>10509</v>
      </c>
      <c r="C1768" t="s">
        <v>4874</v>
      </c>
      <c r="D1768" t="s">
        <v>16750</v>
      </c>
      <c r="E1768" s="1">
        <f t="shared" si="108"/>
        <v>41823</v>
      </c>
      <c r="F1768">
        <f t="shared" si="109"/>
        <v>2014</v>
      </c>
      <c r="G1768">
        <f t="shared" si="110"/>
        <v>7</v>
      </c>
      <c r="H1768">
        <f t="shared" si="111"/>
        <v>4</v>
      </c>
      <c r="I1768" s="1" t="s">
        <v>15622</v>
      </c>
      <c r="J1768" s="1" t="s">
        <v>15626</v>
      </c>
      <c r="K1768" s="42">
        <v>1</v>
      </c>
      <c r="L1768" s="42">
        <v>0.93</v>
      </c>
      <c r="M1768" s="1" t="s">
        <v>15616</v>
      </c>
    </row>
    <row r="1769" spans="1:13" x14ac:dyDescent="0.3">
      <c r="A1769">
        <v>1775</v>
      </c>
      <c r="B1769" t="s">
        <v>11006</v>
      </c>
      <c r="C1769" t="s">
        <v>4391</v>
      </c>
      <c r="D1769" t="s">
        <v>16750</v>
      </c>
      <c r="E1769" s="1">
        <f t="shared" si="108"/>
        <v>41823</v>
      </c>
      <c r="F1769">
        <f t="shared" si="109"/>
        <v>2014</v>
      </c>
      <c r="G1769">
        <f t="shared" si="110"/>
        <v>7</v>
      </c>
      <c r="H1769">
        <f t="shared" si="111"/>
        <v>4</v>
      </c>
      <c r="I1769" s="1" t="s">
        <v>15622</v>
      </c>
      <c r="J1769" s="1" t="s">
        <v>15624</v>
      </c>
      <c r="K1769" s="42">
        <v>1</v>
      </c>
      <c r="L1769" s="42">
        <v>0.79</v>
      </c>
      <c r="M1769" s="1" t="s">
        <v>15616</v>
      </c>
    </row>
    <row r="1770" spans="1:13" x14ac:dyDescent="0.3">
      <c r="A1770">
        <v>1776</v>
      </c>
      <c r="B1770" t="s">
        <v>11141</v>
      </c>
      <c r="C1770" t="s">
        <v>4259</v>
      </c>
      <c r="D1770" t="s">
        <v>11950</v>
      </c>
      <c r="E1770" s="1">
        <f t="shared" si="108"/>
        <v>41824</v>
      </c>
      <c r="F1770">
        <f t="shared" si="109"/>
        <v>2014</v>
      </c>
      <c r="G1770">
        <f t="shared" si="110"/>
        <v>7</v>
      </c>
      <c r="H1770">
        <f t="shared" si="111"/>
        <v>5</v>
      </c>
      <c r="I1770" s="1" t="s">
        <v>15622</v>
      </c>
      <c r="J1770" s="1" t="s">
        <v>15626</v>
      </c>
      <c r="K1770" s="42">
        <v>1</v>
      </c>
      <c r="L1770" s="42">
        <v>1</v>
      </c>
      <c r="M1770" s="1" t="s">
        <v>15616</v>
      </c>
    </row>
    <row r="1771" spans="1:13" x14ac:dyDescent="0.3">
      <c r="A1771">
        <v>1777</v>
      </c>
      <c r="B1771" t="s">
        <v>8028</v>
      </c>
      <c r="C1771" t="s">
        <v>7303</v>
      </c>
      <c r="D1771" t="s">
        <v>11950</v>
      </c>
      <c r="E1771" s="1">
        <f t="shared" si="108"/>
        <v>41824</v>
      </c>
      <c r="F1771">
        <f t="shared" si="109"/>
        <v>2014</v>
      </c>
      <c r="G1771">
        <f t="shared" si="110"/>
        <v>7</v>
      </c>
      <c r="H1771">
        <f t="shared" si="111"/>
        <v>5</v>
      </c>
      <c r="I1771" s="1" t="s">
        <v>15654</v>
      </c>
      <c r="J1771" s="1" t="s">
        <v>15623</v>
      </c>
      <c r="K1771" s="42">
        <v>0.92</v>
      </c>
      <c r="L1771" s="42">
        <v>0.67</v>
      </c>
      <c r="M1771" s="1" t="s">
        <v>15615</v>
      </c>
    </row>
    <row r="1772" spans="1:13" x14ac:dyDescent="0.3">
      <c r="A1772">
        <v>1778</v>
      </c>
      <c r="B1772" t="s">
        <v>10144</v>
      </c>
      <c r="C1772" t="s">
        <v>5234</v>
      </c>
      <c r="D1772" t="s">
        <v>16751</v>
      </c>
      <c r="E1772" s="1">
        <f t="shared" si="108"/>
        <v>41825</v>
      </c>
      <c r="F1772">
        <f t="shared" si="109"/>
        <v>2014</v>
      </c>
      <c r="G1772">
        <f t="shared" si="110"/>
        <v>7</v>
      </c>
      <c r="H1772">
        <f t="shared" si="111"/>
        <v>6</v>
      </c>
      <c r="I1772" s="1" t="s">
        <v>15649</v>
      </c>
      <c r="J1772" s="1" t="s">
        <v>15623</v>
      </c>
      <c r="K1772" s="42">
        <v>1</v>
      </c>
      <c r="L1772" s="42">
        <v>0.72</v>
      </c>
      <c r="M1772" s="1" t="s">
        <v>15615</v>
      </c>
    </row>
    <row r="1773" spans="1:13" x14ac:dyDescent="0.3">
      <c r="A1773">
        <v>1779</v>
      </c>
      <c r="B1773" t="s">
        <v>8653</v>
      </c>
      <c r="C1773" t="s">
        <v>6695</v>
      </c>
      <c r="D1773" t="s">
        <v>16752</v>
      </c>
      <c r="E1773" s="1">
        <f t="shared" si="108"/>
        <v>41826</v>
      </c>
      <c r="F1773">
        <f t="shared" si="109"/>
        <v>2014</v>
      </c>
      <c r="G1773">
        <f t="shared" si="110"/>
        <v>7</v>
      </c>
      <c r="H1773">
        <f t="shared" si="111"/>
        <v>7</v>
      </c>
      <c r="I1773" s="1" t="s">
        <v>15622</v>
      </c>
      <c r="J1773" s="1" t="s">
        <v>15626</v>
      </c>
      <c r="K1773" s="42">
        <v>1</v>
      </c>
      <c r="L1773" s="42">
        <v>0.47</v>
      </c>
      <c r="M1773" s="1" t="s">
        <v>15615</v>
      </c>
    </row>
    <row r="1774" spans="1:13" x14ac:dyDescent="0.3">
      <c r="A1774">
        <v>1780</v>
      </c>
      <c r="B1774" t="s">
        <v>9110</v>
      </c>
      <c r="C1774" t="s">
        <v>6243</v>
      </c>
      <c r="D1774" t="s">
        <v>16753</v>
      </c>
      <c r="E1774" s="1">
        <f t="shared" si="108"/>
        <v>41827</v>
      </c>
      <c r="F1774">
        <f t="shared" si="109"/>
        <v>2014</v>
      </c>
      <c r="G1774">
        <f t="shared" si="110"/>
        <v>7</v>
      </c>
      <c r="H1774">
        <f t="shared" si="111"/>
        <v>1</v>
      </c>
      <c r="I1774" s="1" t="s">
        <v>15622</v>
      </c>
      <c r="J1774" s="1" t="s">
        <v>15626</v>
      </c>
      <c r="K1774" s="42">
        <v>1</v>
      </c>
      <c r="L1774" s="42">
        <v>0.89</v>
      </c>
      <c r="M1774" s="1" t="s">
        <v>15615</v>
      </c>
    </row>
    <row r="1775" spans="1:13" x14ac:dyDescent="0.3">
      <c r="A1775">
        <v>1781</v>
      </c>
      <c r="B1775" t="s">
        <v>8215</v>
      </c>
      <c r="C1775" t="s">
        <v>7120</v>
      </c>
      <c r="D1775" t="s">
        <v>11951</v>
      </c>
      <c r="E1775" s="1">
        <f t="shared" si="108"/>
        <v>41828</v>
      </c>
      <c r="F1775">
        <f t="shared" si="109"/>
        <v>2014</v>
      </c>
      <c r="G1775">
        <f t="shared" si="110"/>
        <v>7</v>
      </c>
      <c r="H1775">
        <f t="shared" si="111"/>
        <v>2</v>
      </c>
      <c r="I1775" s="1" t="s">
        <v>15622</v>
      </c>
      <c r="J1775" s="1" t="s">
        <v>15624</v>
      </c>
      <c r="K1775" s="42">
        <v>0.8</v>
      </c>
      <c r="L1775" s="42">
        <v>1</v>
      </c>
      <c r="M1775" s="1" t="s">
        <v>15615</v>
      </c>
    </row>
    <row r="1776" spans="1:13" x14ac:dyDescent="0.3">
      <c r="A1776">
        <v>1782</v>
      </c>
      <c r="B1776" t="s">
        <v>8664</v>
      </c>
      <c r="C1776" t="s">
        <v>6684</v>
      </c>
      <c r="D1776" t="s">
        <v>11951</v>
      </c>
      <c r="E1776" s="1">
        <f t="shared" si="108"/>
        <v>41828</v>
      </c>
      <c r="F1776">
        <f t="shared" si="109"/>
        <v>2014</v>
      </c>
      <c r="G1776">
        <f t="shared" si="110"/>
        <v>7</v>
      </c>
      <c r="H1776">
        <f t="shared" si="111"/>
        <v>2</v>
      </c>
      <c r="I1776" s="1" t="s">
        <v>15622</v>
      </c>
      <c r="J1776" s="1" t="s">
        <v>15626</v>
      </c>
      <c r="K1776" s="42">
        <v>1</v>
      </c>
      <c r="L1776" s="42">
        <v>0.6</v>
      </c>
      <c r="M1776" s="1" t="s">
        <v>15615</v>
      </c>
    </row>
    <row r="1777" spans="1:13" x14ac:dyDescent="0.3">
      <c r="A1777">
        <v>1783</v>
      </c>
      <c r="B1777" t="s">
        <v>8490</v>
      </c>
      <c r="C1777" t="s">
        <v>6854</v>
      </c>
      <c r="D1777" t="s">
        <v>11951</v>
      </c>
      <c r="E1777" s="1">
        <f t="shared" si="108"/>
        <v>41828</v>
      </c>
      <c r="F1777">
        <f t="shared" si="109"/>
        <v>2014</v>
      </c>
      <c r="G1777">
        <f t="shared" si="110"/>
        <v>7</v>
      </c>
      <c r="H1777">
        <f t="shared" si="111"/>
        <v>2</v>
      </c>
      <c r="I1777" s="1" t="s">
        <v>15622</v>
      </c>
      <c r="J1777" s="1" t="s">
        <v>15626</v>
      </c>
      <c r="K1777" s="42">
        <v>1</v>
      </c>
      <c r="L1777" s="42">
        <v>0.97</v>
      </c>
      <c r="M1777" s="1" t="s">
        <v>15616</v>
      </c>
    </row>
    <row r="1778" spans="1:13" x14ac:dyDescent="0.3">
      <c r="A1778">
        <v>1784</v>
      </c>
      <c r="B1778" t="s">
        <v>11058</v>
      </c>
      <c r="C1778" t="s">
        <v>4339</v>
      </c>
      <c r="D1778" t="s">
        <v>11952</v>
      </c>
      <c r="E1778" s="1">
        <f t="shared" si="108"/>
        <v>41830</v>
      </c>
      <c r="F1778">
        <f t="shared" si="109"/>
        <v>2014</v>
      </c>
      <c r="G1778">
        <f t="shared" si="110"/>
        <v>7</v>
      </c>
      <c r="H1778">
        <f t="shared" si="111"/>
        <v>4</v>
      </c>
      <c r="I1778" s="1" t="s">
        <v>15622</v>
      </c>
      <c r="J1778" s="1" t="s">
        <v>15624</v>
      </c>
      <c r="K1778" s="42">
        <v>1</v>
      </c>
      <c r="L1778" s="42">
        <v>0.99</v>
      </c>
      <c r="M1778" s="1" t="s">
        <v>15615</v>
      </c>
    </row>
    <row r="1779" spans="1:13" x14ac:dyDescent="0.3">
      <c r="A1779">
        <v>1785</v>
      </c>
      <c r="B1779" t="s">
        <v>8392</v>
      </c>
      <c r="C1779" t="s">
        <v>6950</v>
      </c>
      <c r="D1779" t="s">
        <v>11953</v>
      </c>
      <c r="E1779" s="1">
        <f t="shared" si="108"/>
        <v>41831</v>
      </c>
      <c r="F1779">
        <f t="shared" si="109"/>
        <v>2014</v>
      </c>
      <c r="G1779">
        <f t="shared" si="110"/>
        <v>7</v>
      </c>
      <c r="H1779">
        <f t="shared" si="111"/>
        <v>5</v>
      </c>
      <c r="I1779" s="1" t="s">
        <v>15622</v>
      </c>
      <c r="J1779" s="1" t="s">
        <v>15624</v>
      </c>
      <c r="K1779" s="42">
        <v>1</v>
      </c>
      <c r="L1779" s="42">
        <v>0.53</v>
      </c>
      <c r="M1779" s="1" t="s">
        <v>15616</v>
      </c>
    </row>
    <row r="1780" spans="1:13" x14ac:dyDescent="0.3">
      <c r="A1780">
        <v>1786</v>
      </c>
      <c r="B1780" t="s">
        <v>10242</v>
      </c>
      <c r="C1780" t="s">
        <v>5137</v>
      </c>
      <c r="D1780" t="s">
        <v>11953</v>
      </c>
      <c r="E1780" s="1">
        <f t="shared" si="108"/>
        <v>41831</v>
      </c>
      <c r="F1780">
        <f t="shared" si="109"/>
        <v>2014</v>
      </c>
      <c r="G1780">
        <f t="shared" si="110"/>
        <v>7</v>
      </c>
      <c r="H1780">
        <f t="shared" si="111"/>
        <v>5</v>
      </c>
      <c r="I1780" s="1" t="s">
        <v>15622</v>
      </c>
      <c r="J1780" s="1" t="s">
        <v>15628</v>
      </c>
      <c r="K1780" s="42">
        <v>0</v>
      </c>
      <c r="L1780" s="42">
        <v>0.46</v>
      </c>
      <c r="M1780" s="1" t="s">
        <v>15615</v>
      </c>
    </row>
    <row r="1781" spans="1:13" x14ac:dyDescent="0.3">
      <c r="A1781">
        <v>1788</v>
      </c>
      <c r="B1781" t="s">
        <v>9346</v>
      </c>
      <c r="C1781" t="s">
        <v>6011</v>
      </c>
      <c r="D1781" t="s">
        <v>11954</v>
      </c>
      <c r="E1781" s="1">
        <f t="shared" si="108"/>
        <v>41832</v>
      </c>
      <c r="F1781">
        <f t="shared" si="109"/>
        <v>2014</v>
      </c>
      <c r="G1781">
        <f t="shared" si="110"/>
        <v>7</v>
      </c>
      <c r="H1781">
        <f t="shared" si="111"/>
        <v>6</v>
      </c>
      <c r="I1781" s="1" t="s">
        <v>15622</v>
      </c>
      <c r="J1781" s="1" t="s">
        <v>15626</v>
      </c>
      <c r="K1781" s="42">
        <v>1</v>
      </c>
      <c r="L1781" s="42">
        <v>0.84</v>
      </c>
      <c r="M1781" s="1" t="s">
        <v>15615</v>
      </c>
    </row>
    <row r="1782" spans="1:13" x14ac:dyDescent="0.3">
      <c r="A1782">
        <v>1789</v>
      </c>
      <c r="B1782" t="s">
        <v>9671</v>
      </c>
      <c r="C1782" t="s">
        <v>5693</v>
      </c>
      <c r="D1782" t="s">
        <v>11954</v>
      </c>
      <c r="E1782" s="1">
        <f t="shared" si="108"/>
        <v>41832</v>
      </c>
      <c r="F1782">
        <f t="shared" si="109"/>
        <v>2014</v>
      </c>
      <c r="G1782">
        <f t="shared" si="110"/>
        <v>7</v>
      </c>
      <c r="H1782">
        <f t="shared" si="111"/>
        <v>6</v>
      </c>
      <c r="I1782" s="1" t="s">
        <v>15622</v>
      </c>
      <c r="J1782" s="1" t="s">
        <v>15624</v>
      </c>
      <c r="K1782" s="42">
        <v>1</v>
      </c>
      <c r="L1782" s="42">
        <v>0.92</v>
      </c>
      <c r="M1782" s="1" t="s">
        <v>15615</v>
      </c>
    </row>
    <row r="1783" spans="1:13" x14ac:dyDescent="0.3">
      <c r="A1783">
        <v>1790</v>
      </c>
      <c r="B1783" t="s">
        <v>11463</v>
      </c>
      <c r="C1783" t="s">
        <v>3511</v>
      </c>
      <c r="D1783" t="s">
        <v>16754</v>
      </c>
      <c r="E1783" s="1">
        <f t="shared" si="108"/>
        <v>41833</v>
      </c>
      <c r="F1783">
        <f t="shared" si="109"/>
        <v>2014</v>
      </c>
      <c r="G1783">
        <f t="shared" si="110"/>
        <v>7</v>
      </c>
      <c r="H1783">
        <f t="shared" si="111"/>
        <v>7</v>
      </c>
      <c r="I1783" s="1" t="s">
        <v>15622</v>
      </c>
      <c r="J1783" s="1" t="s">
        <v>15624</v>
      </c>
      <c r="K1783" s="42">
        <v>1</v>
      </c>
      <c r="L1783" s="42">
        <v>1</v>
      </c>
      <c r="M1783" s="1" t="s">
        <v>15615</v>
      </c>
    </row>
    <row r="1784" spans="1:13" x14ac:dyDescent="0.3">
      <c r="A1784">
        <v>1791</v>
      </c>
      <c r="B1784" t="s">
        <v>8738</v>
      </c>
      <c r="C1784" t="s">
        <v>6610</v>
      </c>
      <c r="D1784" t="s">
        <v>16755</v>
      </c>
      <c r="E1784" s="1">
        <f t="shared" si="108"/>
        <v>41834</v>
      </c>
      <c r="F1784">
        <f t="shared" si="109"/>
        <v>2014</v>
      </c>
      <c r="G1784">
        <f t="shared" si="110"/>
        <v>7</v>
      </c>
      <c r="H1784">
        <f t="shared" si="111"/>
        <v>1</v>
      </c>
      <c r="I1784" s="1" t="s">
        <v>15622</v>
      </c>
      <c r="J1784" s="1" t="s">
        <v>15626</v>
      </c>
      <c r="K1784" s="42">
        <v>1</v>
      </c>
      <c r="L1784" s="42">
        <v>0.78</v>
      </c>
      <c r="M1784" s="1" t="s">
        <v>15616</v>
      </c>
    </row>
    <row r="1785" spans="1:13" x14ac:dyDescent="0.3">
      <c r="A1785">
        <v>1792</v>
      </c>
      <c r="B1785" t="s">
        <v>9452</v>
      </c>
      <c r="C1785" t="s">
        <v>5907</v>
      </c>
      <c r="D1785" t="s">
        <v>16755</v>
      </c>
      <c r="E1785" s="1">
        <f t="shared" si="108"/>
        <v>41834</v>
      </c>
      <c r="F1785">
        <f t="shared" si="109"/>
        <v>2014</v>
      </c>
      <c r="G1785">
        <f t="shared" si="110"/>
        <v>7</v>
      </c>
      <c r="H1785">
        <f t="shared" si="111"/>
        <v>1</v>
      </c>
      <c r="I1785" s="1" t="s">
        <v>15622</v>
      </c>
      <c r="J1785" s="1" t="s">
        <v>15626</v>
      </c>
      <c r="K1785" s="42">
        <v>1</v>
      </c>
      <c r="L1785" s="42">
        <v>0.63</v>
      </c>
      <c r="M1785" s="1" t="s">
        <v>15615</v>
      </c>
    </row>
    <row r="1786" spans="1:13" x14ac:dyDescent="0.3">
      <c r="A1786">
        <v>1793</v>
      </c>
      <c r="B1786" t="s">
        <v>9011</v>
      </c>
      <c r="C1786" t="s">
        <v>6343</v>
      </c>
      <c r="D1786" t="s">
        <v>16756</v>
      </c>
      <c r="E1786" s="1">
        <f t="shared" si="108"/>
        <v>41835</v>
      </c>
      <c r="F1786">
        <f t="shared" si="109"/>
        <v>2014</v>
      </c>
      <c r="G1786">
        <f t="shared" si="110"/>
        <v>7</v>
      </c>
      <c r="H1786">
        <f t="shared" si="111"/>
        <v>2</v>
      </c>
      <c r="I1786" s="1" t="s">
        <v>15642</v>
      </c>
      <c r="J1786" s="1" t="s">
        <v>15623</v>
      </c>
      <c r="K1786" s="42">
        <v>1</v>
      </c>
      <c r="L1786" s="42">
        <v>1</v>
      </c>
      <c r="M1786" s="1" t="s">
        <v>15616</v>
      </c>
    </row>
    <row r="1787" spans="1:13" x14ac:dyDescent="0.3">
      <c r="A1787">
        <v>1794</v>
      </c>
      <c r="B1787" t="s">
        <v>9465</v>
      </c>
      <c r="C1787" t="s">
        <v>5894</v>
      </c>
      <c r="D1787" t="s">
        <v>16756</v>
      </c>
      <c r="E1787" s="1">
        <f t="shared" si="108"/>
        <v>41835</v>
      </c>
      <c r="F1787">
        <f t="shared" si="109"/>
        <v>2014</v>
      </c>
      <c r="G1787">
        <f t="shared" si="110"/>
        <v>7</v>
      </c>
      <c r="H1787">
        <f t="shared" si="111"/>
        <v>2</v>
      </c>
      <c r="I1787" s="1" t="s">
        <v>15622</v>
      </c>
      <c r="J1787" s="1" t="s">
        <v>15628</v>
      </c>
      <c r="K1787" s="42">
        <v>0</v>
      </c>
      <c r="L1787" s="42">
        <v>0.3</v>
      </c>
      <c r="M1787" s="1" t="s">
        <v>15615</v>
      </c>
    </row>
    <row r="1788" spans="1:13" x14ac:dyDescent="0.3">
      <c r="A1788">
        <v>1795</v>
      </c>
      <c r="B1788" t="s">
        <v>11753</v>
      </c>
      <c r="C1788" t="s">
        <v>3656</v>
      </c>
      <c r="D1788" t="s">
        <v>16756</v>
      </c>
      <c r="E1788" s="1">
        <f t="shared" si="108"/>
        <v>41835</v>
      </c>
      <c r="F1788">
        <f t="shared" si="109"/>
        <v>2014</v>
      </c>
      <c r="G1788">
        <f t="shared" si="110"/>
        <v>7</v>
      </c>
      <c r="H1788">
        <f t="shared" si="111"/>
        <v>2</v>
      </c>
      <c r="I1788" s="1" t="s">
        <v>15622</v>
      </c>
      <c r="J1788" s="1" t="s">
        <v>15624</v>
      </c>
      <c r="K1788" s="42">
        <v>0.94</v>
      </c>
      <c r="L1788" s="42">
        <v>0.77</v>
      </c>
      <c r="M1788" s="1" t="s">
        <v>15615</v>
      </c>
    </row>
    <row r="1789" spans="1:13" x14ac:dyDescent="0.3">
      <c r="A1789">
        <v>1796</v>
      </c>
      <c r="B1789" t="s">
        <v>10184</v>
      </c>
      <c r="C1789" t="s">
        <v>5194</v>
      </c>
      <c r="D1789" t="s">
        <v>11955</v>
      </c>
      <c r="E1789" s="1">
        <f t="shared" si="108"/>
        <v>41836</v>
      </c>
      <c r="F1789">
        <f t="shared" si="109"/>
        <v>2014</v>
      </c>
      <c r="G1789">
        <f t="shared" si="110"/>
        <v>7</v>
      </c>
      <c r="H1789">
        <f t="shared" si="111"/>
        <v>3</v>
      </c>
      <c r="I1789" s="1" t="s">
        <v>15622</v>
      </c>
      <c r="J1789" s="1" t="s">
        <v>15628</v>
      </c>
      <c r="K1789" s="42">
        <v>0</v>
      </c>
      <c r="L1789" s="42">
        <v>0.56000000000000005</v>
      </c>
      <c r="M1789" s="1" t="s">
        <v>15615</v>
      </c>
    </row>
    <row r="1790" spans="1:13" x14ac:dyDescent="0.3">
      <c r="A1790">
        <v>1797</v>
      </c>
      <c r="B1790" t="s">
        <v>8213</v>
      </c>
      <c r="C1790" t="s">
        <v>7122</v>
      </c>
      <c r="D1790" t="s">
        <v>16757</v>
      </c>
      <c r="E1790" s="1">
        <f t="shared" si="108"/>
        <v>41837</v>
      </c>
      <c r="F1790">
        <f t="shared" si="109"/>
        <v>2014</v>
      </c>
      <c r="G1790">
        <f t="shared" si="110"/>
        <v>7</v>
      </c>
      <c r="H1790">
        <f t="shared" si="111"/>
        <v>4</v>
      </c>
      <c r="I1790" s="1" t="s">
        <v>15622</v>
      </c>
      <c r="J1790" s="1" t="s">
        <v>15624</v>
      </c>
      <c r="K1790" s="42">
        <v>1</v>
      </c>
      <c r="L1790" s="42">
        <v>0</v>
      </c>
      <c r="M1790" s="1" t="s">
        <v>15616</v>
      </c>
    </row>
    <row r="1791" spans="1:13" x14ac:dyDescent="0.3">
      <c r="A1791">
        <v>1798</v>
      </c>
      <c r="B1791" t="s">
        <v>10616</v>
      </c>
      <c r="C1791" t="s">
        <v>4770</v>
      </c>
      <c r="D1791" t="s">
        <v>16758</v>
      </c>
      <c r="E1791" s="1">
        <f t="shared" si="108"/>
        <v>41839</v>
      </c>
      <c r="F1791">
        <f t="shared" si="109"/>
        <v>2014</v>
      </c>
      <c r="G1791">
        <f t="shared" si="110"/>
        <v>7</v>
      </c>
      <c r="H1791">
        <f t="shared" si="111"/>
        <v>6</v>
      </c>
      <c r="I1791" s="1" t="s">
        <v>15622</v>
      </c>
      <c r="J1791" s="1" t="s">
        <v>15626</v>
      </c>
      <c r="K1791" s="42">
        <v>0.92</v>
      </c>
      <c r="L1791" s="42">
        <v>0.85</v>
      </c>
      <c r="M1791" s="1" t="s">
        <v>15616</v>
      </c>
    </row>
    <row r="1792" spans="1:13" x14ac:dyDescent="0.3">
      <c r="A1792">
        <v>1799</v>
      </c>
      <c r="B1792" t="s">
        <v>9290</v>
      </c>
      <c r="C1792" t="s">
        <v>6066</v>
      </c>
      <c r="D1792" t="s">
        <v>11956</v>
      </c>
      <c r="E1792" s="1">
        <f t="shared" si="108"/>
        <v>41840</v>
      </c>
      <c r="F1792">
        <f t="shared" si="109"/>
        <v>2014</v>
      </c>
      <c r="G1792">
        <f t="shared" si="110"/>
        <v>7</v>
      </c>
      <c r="H1792">
        <f t="shared" si="111"/>
        <v>7</v>
      </c>
      <c r="I1792" s="1" t="s">
        <v>15622</v>
      </c>
      <c r="J1792" s="1" t="s">
        <v>15626</v>
      </c>
      <c r="K1792" s="42">
        <v>0.92</v>
      </c>
      <c r="L1792" s="42">
        <v>1</v>
      </c>
      <c r="M1792" s="1" t="s">
        <v>15616</v>
      </c>
    </row>
    <row r="1793" spans="1:13" x14ac:dyDescent="0.3">
      <c r="A1793">
        <v>1800</v>
      </c>
      <c r="B1793" t="s">
        <v>11706</v>
      </c>
      <c r="C1793" t="s">
        <v>3700</v>
      </c>
      <c r="D1793" t="s">
        <v>16759</v>
      </c>
      <c r="E1793" s="1">
        <f t="shared" si="108"/>
        <v>41841</v>
      </c>
      <c r="F1793">
        <f t="shared" si="109"/>
        <v>2014</v>
      </c>
      <c r="G1793">
        <f t="shared" si="110"/>
        <v>7</v>
      </c>
      <c r="H1793">
        <f t="shared" si="111"/>
        <v>1</v>
      </c>
      <c r="I1793" s="1" t="s">
        <v>15639</v>
      </c>
      <c r="J1793" s="1" t="s">
        <v>15628</v>
      </c>
      <c r="K1793" s="42">
        <v>0</v>
      </c>
      <c r="L1793" s="42">
        <v>1</v>
      </c>
      <c r="M1793" s="1" t="s">
        <v>15616</v>
      </c>
    </row>
    <row r="1794" spans="1:13" x14ac:dyDescent="0.3">
      <c r="A1794">
        <v>1801</v>
      </c>
      <c r="B1794" t="s">
        <v>8763</v>
      </c>
      <c r="C1794" t="s">
        <v>6585</v>
      </c>
      <c r="D1794" t="s">
        <v>16760</v>
      </c>
      <c r="E1794" s="1">
        <f t="shared" si="108"/>
        <v>41842</v>
      </c>
      <c r="F1794">
        <f t="shared" si="109"/>
        <v>2014</v>
      </c>
      <c r="G1794">
        <f t="shared" si="110"/>
        <v>7</v>
      </c>
      <c r="H1794">
        <f t="shared" si="111"/>
        <v>2</v>
      </c>
      <c r="I1794" s="1" t="s">
        <v>15622</v>
      </c>
      <c r="J1794" s="1" t="s">
        <v>15624</v>
      </c>
      <c r="K1794" s="42">
        <v>1</v>
      </c>
      <c r="L1794" s="42">
        <v>1</v>
      </c>
      <c r="M1794" s="1" t="s">
        <v>15616</v>
      </c>
    </row>
    <row r="1795" spans="1:13" x14ac:dyDescent="0.3">
      <c r="A1795">
        <v>1802</v>
      </c>
      <c r="B1795" t="s">
        <v>9512</v>
      </c>
      <c r="C1795" t="s">
        <v>5848</v>
      </c>
      <c r="D1795" t="s">
        <v>16760</v>
      </c>
      <c r="E1795" s="1">
        <f t="shared" ref="E1795:E1858" si="112">DATE(LEFT(D1795,4),MID(D1795,5,2),RIGHT(D1795,2))</f>
        <v>41842</v>
      </c>
      <c r="F1795">
        <f t="shared" ref="F1795:F1858" si="113">YEAR(E1795)</f>
        <v>2014</v>
      </c>
      <c r="G1795">
        <f t="shared" ref="G1795:G1858" si="114">MONTH(E1795)</f>
        <v>7</v>
      </c>
      <c r="H1795">
        <f t="shared" ref="H1795:H1858" si="115">WEEKDAY(E1795,2)</f>
        <v>2</v>
      </c>
      <c r="I1795" s="1" t="s">
        <v>15622</v>
      </c>
      <c r="J1795" s="1" t="s">
        <v>15626</v>
      </c>
      <c r="K1795" s="42">
        <v>1</v>
      </c>
      <c r="L1795" s="42">
        <v>0.94</v>
      </c>
      <c r="M1795" s="1" t="s">
        <v>15616</v>
      </c>
    </row>
    <row r="1796" spans="1:13" x14ac:dyDescent="0.3">
      <c r="A1796">
        <v>1803</v>
      </c>
      <c r="B1796" t="s">
        <v>10482</v>
      </c>
      <c r="C1796" t="s">
        <v>4901</v>
      </c>
      <c r="D1796" t="s">
        <v>16760</v>
      </c>
      <c r="E1796" s="1">
        <f t="shared" si="112"/>
        <v>41842</v>
      </c>
      <c r="F1796">
        <f t="shared" si="113"/>
        <v>2014</v>
      </c>
      <c r="G1796">
        <f t="shared" si="114"/>
        <v>7</v>
      </c>
      <c r="H1796">
        <f t="shared" si="115"/>
        <v>2</v>
      </c>
      <c r="I1796" s="1" t="s">
        <v>15622</v>
      </c>
      <c r="J1796" s="1" t="s">
        <v>15626</v>
      </c>
      <c r="K1796" s="42">
        <v>1</v>
      </c>
      <c r="L1796" s="42">
        <v>0.93</v>
      </c>
      <c r="M1796" s="1" t="s">
        <v>15615</v>
      </c>
    </row>
    <row r="1797" spans="1:13" x14ac:dyDescent="0.3">
      <c r="A1797">
        <v>1804</v>
      </c>
      <c r="B1797" t="s">
        <v>9596</v>
      </c>
      <c r="C1797" t="s">
        <v>5766</v>
      </c>
      <c r="D1797" t="s">
        <v>11957</v>
      </c>
      <c r="E1797" s="1">
        <f t="shared" si="112"/>
        <v>41843</v>
      </c>
      <c r="F1797">
        <f t="shared" si="113"/>
        <v>2014</v>
      </c>
      <c r="G1797">
        <f t="shared" si="114"/>
        <v>7</v>
      </c>
      <c r="H1797">
        <f t="shared" si="115"/>
        <v>3</v>
      </c>
      <c r="I1797" s="1" t="s">
        <v>15622</v>
      </c>
      <c r="J1797" s="1" t="s">
        <v>15626</v>
      </c>
      <c r="K1797" s="42">
        <v>1</v>
      </c>
      <c r="L1797" s="42">
        <v>1</v>
      </c>
      <c r="M1797" s="1" t="s">
        <v>15616</v>
      </c>
    </row>
    <row r="1798" spans="1:13" x14ac:dyDescent="0.3">
      <c r="A1798">
        <v>1805</v>
      </c>
      <c r="B1798" t="s">
        <v>8674</v>
      </c>
      <c r="C1798" t="s">
        <v>6674</v>
      </c>
      <c r="D1798" t="s">
        <v>16761</v>
      </c>
      <c r="E1798" s="1">
        <f t="shared" si="112"/>
        <v>41844</v>
      </c>
      <c r="F1798">
        <f t="shared" si="113"/>
        <v>2014</v>
      </c>
      <c r="G1798">
        <f t="shared" si="114"/>
        <v>7</v>
      </c>
      <c r="H1798">
        <f t="shared" si="115"/>
        <v>4</v>
      </c>
      <c r="I1798" s="1" t="s">
        <v>15622</v>
      </c>
      <c r="J1798" s="1" t="s">
        <v>15624</v>
      </c>
      <c r="K1798" s="42">
        <v>0.86</v>
      </c>
      <c r="L1798" s="42">
        <v>0.96</v>
      </c>
      <c r="M1798" s="1" t="s">
        <v>15615</v>
      </c>
    </row>
    <row r="1799" spans="1:13" x14ac:dyDescent="0.3">
      <c r="A1799">
        <v>1806</v>
      </c>
      <c r="B1799" t="s">
        <v>8136</v>
      </c>
      <c r="C1799" t="s">
        <v>7199</v>
      </c>
      <c r="D1799" t="s">
        <v>11958</v>
      </c>
      <c r="E1799" s="1">
        <f t="shared" si="112"/>
        <v>41845</v>
      </c>
      <c r="F1799">
        <f t="shared" si="113"/>
        <v>2014</v>
      </c>
      <c r="G1799">
        <f t="shared" si="114"/>
        <v>7</v>
      </c>
      <c r="H1799">
        <f t="shared" si="115"/>
        <v>5</v>
      </c>
      <c r="I1799" s="1" t="s">
        <v>15622</v>
      </c>
      <c r="J1799" s="1" t="s">
        <v>15628</v>
      </c>
      <c r="K1799" s="42">
        <v>0</v>
      </c>
      <c r="L1799" s="42">
        <v>0</v>
      </c>
      <c r="M1799" s="1" t="s">
        <v>15615</v>
      </c>
    </row>
    <row r="1800" spans="1:13" x14ac:dyDescent="0.3">
      <c r="A1800">
        <v>1807</v>
      </c>
      <c r="B1800" t="s">
        <v>11062</v>
      </c>
      <c r="C1800" t="s">
        <v>4335</v>
      </c>
      <c r="D1800" t="s">
        <v>11958</v>
      </c>
      <c r="E1800" s="1">
        <f t="shared" si="112"/>
        <v>41845</v>
      </c>
      <c r="F1800">
        <f t="shared" si="113"/>
        <v>2014</v>
      </c>
      <c r="G1800">
        <f t="shared" si="114"/>
        <v>7</v>
      </c>
      <c r="H1800">
        <f t="shared" si="115"/>
        <v>5</v>
      </c>
      <c r="I1800" s="1" t="s">
        <v>15622</v>
      </c>
      <c r="J1800" s="1" t="s">
        <v>15624</v>
      </c>
      <c r="K1800" s="42">
        <v>1</v>
      </c>
      <c r="L1800" s="42">
        <v>0.88</v>
      </c>
      <c r="M1800" s="1" t="s">
        <v>15616</v>
      </c>
    </row>
    <row r="1801" spans="1:13" x14ac:dyDescent="0.3">
      <c r="A1801">
        <v>1808</v>
      </c>
      <c r="B1801" t="s">
        <v>9752</v>
      </c>
      <c r="C1801" t="s">
        <v>5616</v>
      </c>
      <c r="D1801" t="s">
        <v>11959</v>
      </c>
      <c r="E1801" s="1">
        <f t="shared" si="112"/>
        <v>41846</v>
      </c>
      <c r="F1801">
        <f t="shared" si="113"/>
        <v>2014</v>
      </c>
      <c r="G1801">
        <f t="shared" si="114"/>
        <v>7</v>
      </c>
      <c r="H1801">
        <f t="shared" si="115"/>
        <v>6</v>
      </c>
      <c r="I1801" s="1" t="s">
        <v>15625</v>
      </c>
      <c r="J1801" s="1" t="s">
        <v>15626</v>
      </c>
      <c r="K1801" s="42">
        <v>1</v>
      </c>
      <c r="L1801" s="42">
        <v>0.98</v>
      </c>
      <c r="M1801" s="1" t="s">
        <v>15616</v>
      </c>
    </row>
    <row r="1802" spans="1:13" x14ac:dyDescent="0.3">
      <c r="A1802">
        <v>1809</v>
      </c>
      <c r="B1802" t="s">
        <v>11792</v>
      </c>
      <c r="C1802" t="s">
        <v>3503</v>
      </c>
      <c r="D1802" t="s">
        <v>11960</v>
      </c>
      <c r="E1802" s="1">
        <f t="shared" si="112"/>
        <v>41847</v>
      </c>
      <c r="F1802">
        <f t="shared" si="113"/>
        <v>2014</v>
      </c>
      <c r="G1802">
        <f t="shared" si="114"/>
        <v>7</v>
      </c>
      <c r="H1802">
        <f t="shared" si="115"/>
        <v>7</v>
      </c>
      <c r="I1802" s="1" t="s">
        <v>15622</v>
      </c>
      <c r="J1802" s="1" t="s">
        <v>15626</v>
      </c>
      <c r="K1802" s="42">
        <v>1</v>
      </c>
      <c r="L1802" s="42">
        <v>1</v>
      </c>
      <c r="M1802" s="1" t="s">
        <v>15615</v>
      </c>
    </row>
    <row r="1803" spans="1:13" x14ac:dyDescent="0.3">
      <c r="A1803">
        <v>1810</v>
      </c>
      <c r="B1803" t="s">
        <v>8128</v>
      </c>
      <c r="C1803" t="s">
        <v>7207</v>
      </c>
      <c r="D1803" t="s">
        <v>11960</v>
      </c>
      <c r="E1803" s="1">
        <f t="shared" si="112"/>
        <v>41847</v>
      </c>
      <c r="F1803">
        <f t="shared" si="113"/>
        <v>2014</v>
      </c>
      <c r="G1803">
        <f t="shared" si="114"/>
        <v>7</v>
      </c>
      <c r="H1803">
        <f t="shared" si="115"/>
        <v>7</v>
      </c>
      <c r="I1803" s="1" t="s">
        <v>15622</v>
      </c>
      <c r="J1803" s="1" t="s">
        <v>15626</v>
      </c>
      <c r="K1803" s="42">
        <v>1</v>
      </c>
      <c r="L1803" s="42">
        <v>0.97</v>
      </c>
      <c r="M1803" s="1" t="s">
        <v>15616</v>
      </c>
    </row>
    <row r="1804" spans="1:13" x14ac:dyDescent="0.3">
      <c r="A1804">
        <v>1811</v>
      </c>
      <c r="B1804" t="s">
        <v>9070</v>
      </c>
      <c r="C1804" t="s">
        <v>6283</v>
      </c>
      <c r="D1804" t="s">
        <v>16762</v>
      </c>
      <c r="E1804" s="1">
        <f t="shared" si="112"/>
        <v>41848</v>
      </c>
      <c r="F1804">
        <f t="shared" si="113"/>
        <v>2014</v>
      </c>
      <c r="G1804">
        <f t="shared" si="114"/>
        <v>7</v>
      </c>
      <c r="H1804">
        <f t="shared" si="115"/>
        <v>1</v>
      </c>
      <c r="I1804" s="1" t="s">
        <v>15661</v>
      </c>
      <c r="J1804" s="1" t="s">
        <v>15623</v>
      </c>
      <c r="K1804" s="42">
        <v>0.7</v>
      </c>
      <c r="L1804" s="42">
        <v>0.89</v>
      </c>
      <c r="M1804" s="1" t="s">
        <v>15615</v>
      </c>
    </row>
    <row r="1805" spans="1:13" x14ac:dyDescent="0.3">
      <c r="A1805">
        <v>1812</v>
      </c>
      <c r="B1805" t="s">
        <v>8801</v>
      </c>
      <c r="C1805" t="s">
        <v>6547</v>
      </c>
      <c r="D1805" t="s">
        <v>11961</v>
      </c>
      <c r="E1805" s="1">
        <f t="shared" si="112"/>
        <v>41849</v>
      </c>
      <c r="F1805">
        <f t="shared" si="113"/>
        <v>2014</v>
      </c>
      <c r="G1805">
        <f t="shared" si="114"/>
        <v>7</v>
      </c>
      <c r="H1805">
        <f t="shared" si="115"/>
        <v>2</v>
      </c>
      <c r="I1805" s="1" t="s">
        <v>15622</v>
      </c>
      <c r="J1805" s="1" t="s">
        <v>15624</v>
      </c>
      <c r="K1805" s="42">
        <v>1</v>
      </c>
      <c r="L1805" s="42">
        <v>0.8</v>
      </c>
      <c r="M1805" s="1" t="s">
        <v>15616</v>
      </c>
    </row>
    <row r="1806" spans="1:13" x14ac:dyDescent="0.3">
      <c r="A1806">
        <v>1813</v>
      </c>
      <c r="B1806" t="s">
        <v>8106</v>
      </c>
      <c r="C1806" t="s">
        <v>7229</v>
      </c>
      <c r="D1806" t="s">
        <v>16763</v>
      </c>
      <c r="E1806" s="1">
        <f t="shared" si="112"/>
        <v>41850</v>
      </c>
      <c r="F1806">
        <f t="shared" si="113"/>
        <v>2014</v>
      </c>
      <c r="G1806">
        <f t="shared" si="114"/>
        <v>7</v>
      </c>
      <c r="H1806">
        <f t="shared" si="115"/>
        <v>3</v>
      </c>
      <c r="I1806" s="1" t="s">
        <v>15622</v>
      </c>
      <c r="J1806" s="1" t="s">
        <v>15626</v>
      </c>
      <c r="K1806" s="42">
        <v>1</v>
      </c>
      <c r="L1806" s="42">
        <v>0.98</v>
      </c>
      <c r="M1806" s="1" t="s">
        <v>15616</v>
      </c>
    </row>
    <row r="1807" spans="1:13" x14ac:dyDescent="0.3">
      <c r="A1807">
        <v>1814</v>
      </c>
      <c r="B1807" t="s">
        <v>8234</v>
      </c>
      <c r="C1807" t="s">
        <v>7101</v>
      </c>
      <c r="D1807" t="s">
        <v>16763</v>
      </c>
      <c r="E1807" s="1">
        <f t="shared" si="112"/>
        <v>41850</v>
      </c>
      <c r="F1807">
        <f t="shared" si="113"/>
        <v>2014</v>
      </c>
      <c r="G1807">
        <f t="shared" si="114"/>
        <v>7</v>
      </c>
      <c r="H1807">
        <f t="shared" si="115"/>
        <v>3</v>
      </c>
      <c r="I1807" s="1" t="s">
        <v>15622</v>
      </c>
      <c r="J1807" s="1" t="s">
        <v>15624</v>
      </c>
      <c r="K1807" s="42">
        <v>0.8</v>
      </c>
      <c r="L1807" s="42">
        <v>0.83</v>
      </c>
      <c r="M1807" s="1" t="s">
        <v>15616</v>
      </c>
    </row>
    <row r="1808" spans="1:13" x14ac:dyDescent="0.3">
      <c r="A1808">
        <v>1815</v>
      </c>
      <c r="B1808" t="s">
        <v>10692</v>
      </c>
      <c r="C1808" t="s">
        <v>4694</v>
      </c>
      <c r="D1808" t="s">
        <v>16763</v>
      </c>
      <c r="E1808" s="1">
        <f t="shared" si="112"/>
        <v>41850</v>
      </c>
      <c r="F1808">
        <f t="shared" si="113"/>
        <v>2014</v>
      </c>
      <c r="G1808">
        <f t="shared" si="114"/>
        <v>7</v>
      </c>
      <c r="H1808">
        <f t="shared" si="115"/>
        <v>3</v>
      </c>
      <c r="I1808" s="1" t="s">
        <v>15622</v>
      </c>
      <c r="J1808" s="1" t="s">
        <v>15626</v>
      </c>
      <c r="K1808" s="42">
        <v>0.83</v>
      </c>
      <c r="L1808" s="42">
        <v>0.57999999999999996</v>
      </c>
      <c r="M1808" s="1" t="s">
        <v>15615</v>
      </c>
    </row>
    <row r="1809" spans="1:13" x14ac:dyDescent="0.3">
      <c r="A1809">
        <v>1816</v>
      </c>
      <c r="B1809" t="s">
        <v>10535</v>
      </c>
      <c r="C1809" t="s">
        <v>4848</v>
      </c>
      <c r="D1809" t="s">
        <v>16763</v>
      </c>
      <c r="E1809" s="1">
        <f t="shared" si="112"/>
        <v>41850</v>
      </c>
      <c r="F1809">
        <f t="shared" si="113"/>
        <v>2014</v>
      </c>
      <c r="G1809">
        <f t="shared" si="114"/>
        <v>7</v>
      </c>
      <c r="H1809">
        <f t="shared" si="115"/>
        <v>3</v>
      </c>
      <c r="I1809" s="1" t="s">
        <v>15622</v>
      </c>
      <c r="J1809" s="1" t="s">
        <v>15626</v>
      </c>
      <c r="K1809" s="42">
        <v>0.7</v>
      </c>
      <c r="L1809" s="42">
        <v>0.99</v>
      </c>
      <c r="M1809" s="1" t="s">
        <v>15615</v>
      </c>
    </row>
    <row r="1810" spans="1:13" x14ac:dyDescent="0.3">
      <c r="A1810">
        <v>1817</v>
      </c>
      <c r="B1810" t="s">
        <v>10070</v>
      </c>
      <c r="C1810" t="s">
        <v>5304</v>
      </c>
      <c r="D1810" t="s">
        <v>16764</v>
      </c>
      <c r="E1810" s="1">
        <f t="shared" si="112"/>
        <v>41851</v>
      </c>
      <c r="F1810">
        <f t="shared" si="113"/>
        <v>2014</v>
      </c>
      <c r="G1810">
        <f t="shared" si="114"/>
        <v>7</v>
      </c>
      <c r="H1810">
        <f t="shared" si="115"/>
        <v>4</v>
      </c>
      <c r="I1810" s="1" t="s">
        <v>15622</v>
      </c>
      <c r="J1810" s="1" t="s">
        <v>15623</v>
      </c>
      <c r="K1810" s="42">
        <v>1</v>
      </c>
      <c r="L1810" s="42">
        <v>0.8</v>
      </c>
      <c r="M1810" s="1" t="s">
        <v>15616</v>
      </c>
    </row>
    <row r="1811" spans="1:13" x14ac:dyDescent="0.3">
      <c r="A1811">
        <v>1818</v>
      </c>
      <c r="B1811" t="s">
        <v>11099</v>
      </c>
      <c r="C1811" t="s">
        <v>4299</v>
      </c>
      <c r="D1811" t="s">
        <v>16764</v>
      </c>
      <c r="E1811" s="1">
        <f t="shared" si="112"/>
        <v>41851</v>
      </c>
      <c r="F1811">
        <f t="shared" si="113"/>
        <v>2014</v>
      </c>
      <c r="G1811">
        <f t="shared" si="114"/>
        <v>7</v>
      </c>
      <c r="H1811">
        <f t="shared" si="115"/>
        <v>4</v>
      </c>
      <c r="I1811" s="1" t="s">
        <v>15622</v>
      </c>
      <c r="J1811" s="1" t="s">
        <v>15624</v>
      </c>
      <c r="K1811" s="42">
        <v>0.67</v>
      </c>
      <c r="L1811" s="42">
        <v>0.8</v>
      </c>
      <c r="M1811" s="1" t="s">
        <v>15615</v>
      </c>
    </row>
    <row r="1812" spans="1:13" x14ac:dyDescent="0.3">
      <c r="A1812">
        <v>1819</v>
      </c>
      <c r="B1812" t="s">
        <v>9974</v>
      </c>
      <c r="C1812" t="s">
        <v>5398</v>
      </c>
      <c r="D1812" t="s">
        <v>16764</v>
      </c>
      <c r="E1812" s="1">
        <f t="shared" si="112"/>
        <v>41851</v>
      </c>
      <c r="F1812">
        <f t="shared" si="113"/>
        <v>2014</v>
      </c>
      <c r="G1812">
        <f t="shared" si="114"/>
        <v>7</v>
      </c>
      <c r="H1812">
        <f t="shared" si="115"/>
        <v>4</v>
      </c>
      <c r="I1812" s="1" t="s">
        <v>15622</v>
      </c>
      <c r="J1812" s="1" t="s">
        <v>15626</v>
      </c>
      <c r="K1812" s="42">
        <v>1</v>
      </c>
      <c r="L1812" s="42">
        <v>1</v>
      </c>
      <c r="M1812" s="1" t="s">
        <v>15616</v>
      </c>
    </row>
    <row r="1813" spans="1:13" x14ac:dyDescent="0.3">
      <c r="A1813">
        <v>1820</v>
      </c>
      <c r="B1813" t="s">
        <v>7689</v>
      </c>
      <c r="C1813" t="s">
        <v>7628</v>
      </c>
      <c r="D1813" t="s">
        <v>16764</v>
      </c>
      <c r="E1813" s="1">
        <f t="shared" si="112"/>
        <v>41851</v>
      </c>
      <c r="F1813">
        <f t="shared" si="113"/>
        <v>2014</v>
      </c>
      <c r="G1813">
        <f t="shared" si="114"/>
        <v>7</v>
      </c>
      <c r="H1813">
        <f t="shared" si="115"/>
        <v>4</v>
      </c>
      <c r="I1813" s="1" t="s">
        <v>15622</v>
      </c>
      <c r="J1813" s="1" t="s">
        <v>15624</v>
      </c>
      <c r="K1813" s="42">
        <v>1</v>
      </c>
      <c r="L1813" s="42">
        <v>0.83</v>
      </c>
      <c r="M1813" s="1" t="s">
        <v>15616</v>
      </c>
    </row>
    <row r="1814" spans="1:13" x14ac:dyDescent="0.3">
      <c r="A1814">
        <v>1821</v>
      </c>
      <c r="B1814" t="s">
        <v>9336</v>
      </c>
      <c r="C1814" t="s">
        <v>6021</v>
      </c>
      <c r="D1814" t="s">
        <v>16764</v>
      </c>
      <c r="E1814" s="1">
        <f t="shared" si="112"/>
        <v>41851</v>
      </c>
      <c r="F1814">
        <f t="shared" si="113"/>
        <v>2014</v>
      </c>
      <c r="G1814">
        <f t="shared" si="114"/>
        <v>7</v>
      </c>
      <c r="H1814">
        <f t="shared" si="115"/>
        <v>4</v>
      </c>
      <c r="I1814" s="1" t="s">
        <v>15622</v>
      </c>
      <c r="J1814" s="1" t="s">
        <v>15626</v>
      </c>
      <c r="K1814" s="42">
        <v>1</v>
      </c>
      <c r="L1814" s="42">
        <v>0.95</v>
      </c>
      <c r="M1814" s="1" t="s">
        <v>15616</v>
      </c>
    </row>
    <row r="1815" spans="1:13" x14ac:dyDescent="0.3">
      <c r="A1815">
        <v>1822</v>
      </c>
      <c r="B1815" t="s">
        <v>8862</v>
      </c>
      <c r="C1815" t="s">
        <v>6488</v>
      </c>
      <c r="D1815" t="s">
        <v>11962</v>
      </c>
      <c r="E1815" s="1">
        <f t="shared" si="112"/>
        <v>41852</v>
      </c>
      <c r="F1815">
        <f t="shared" si="113"/>
        <v>2014</v>
      </c>
      <c r="G1815">
        <f t="shared" si="114"/>
        <v>8</v>
      </c>
      <c r="H1815">
        <f t="shared" si="115"/>
        <v>5</v>
      </c>
      <c r="I1815" s="1" t="s">
        <v>15622</v>
      </c>
      <c r="J1815" s="1" t="s">
        <v>15623</v>
      </c>
      <c r="K1815" s="42">
        <v>1</v>
      </c>
      <c r="L1815" s="42">
        <v>1</v>
      </c>
      <c r="M1815" s="1" t="s">
        <v>15615</v>
      </c>
    </row>
    <row r="1816" spans="1:13" x14ac:dyDescent="0.3">
      <c r="A1816">
        <v>1823</v>
      </c>
      <c r="B1816" t="s">
        <v>11355</v>
      </c>
      <c r="C1816" t="s">
        <v>4045</v>
      </c>
      <c r="D1816" t="s">
        <v>16765</v>
      </c>
      <c r="E1816" s="1">
        <f t="shared" si="112"/>
        <v>41854</v>
      </c>
      <c r="F1816">
        <f t="shared" si="113"/>
        <v>2014</v>
      </c>
      <c r="G1816">
        <f t="shared" si="114"/>
        <v>8</v>
      </c>
      <c r="H1816">
        <f t="shared" si="115"/>
        <v>7</v>
      </c>
      <c r="I1816" s="1" t="s">
        <v>15622</v>
      </c>
      <c r="J1816" s="1" t="s">
        <v>15626</v>
      </c>
      <c r="K1816" s="42">
        <v>1</v>
      </c>
      <c r="L1816" s="42">
        <v>1</v>
      </c>
      <c r="M1816" s="1" t="s">
        <v>15616</v>
      </c>
    </row>
    <row r="1817" spans="1:13" x14ac:dyDescent="0.3">
      <c r="A1817">
        <v>1824</v>
      </c>
      <c r="B1817" t="s">
        <v>9350</v>
      </c>
      <c r="C1817" t="s">
        <v>6007</v>
      </c>
      <c r="D1817" t="s">
        <v>16765</v>
      </c>
      <c r="E1817" s="1">
        <f t="shared" si="112"/>
        <v>41854</v>
      </c>
      <c r="F1817">
        <f t="shared" si="113"/>
        <v>2014</v>
      </c>
      <c r="G1817">
        <f t="shared" si="114"/>
        <v>8</v>
      </c>
      <c r="H1817">
        <f t="shared" si="115"/>
        <v>7</v>
      </c>
      <c r="I1817" s="1" t="s">
        <v>15622</v>
      </c>
      <c r="J1817" s="1" t="s">
        <v>15623</v>
      </c>
      <c r="K1817" s="42">
        <v>1</v>
      </c>
      <c r="L1817" s="42">
        <v>0.94</v>
      </c>
      <c r="M1817" s="1" t="s">
        <v>15615</v>
      </c>
    </row>
    <row r="1818" spans="1:13" x14ac:dyDescent="0.3">
      <c r="A1818">
        <v>1825</v>
      </c>
      <c r="B1818" t="s">
        <v>9116</v>
      </c>
      <c r="C1818" t="s">
        <v>6237</v>
      </c>
      <c r="D1818" t="s">
        <v>16765</v>
      </c>
      <c r="E1818" s="1">
        <f t="shared" si="112"/>
        <v>41854</v>
      </c>
      <c r="F1818">
        <f t="shared" si="113"/>
        <v>2014</v>
      </c>
      <c r="G1818">
        <f t="shared" si="114"/>
        <v>8</v>
      </c>
      <c r="H1818">
        <f t="shared" si="115"/>
        <v>7</v>
      </c>
      <c r="I1818" s="1" t="s">
        <v>15622</v>
      </c>
      <c r="J1818" s="1" t="s">
        <v>15626</v>
      </c>
      <c r="K1818" s="42">
        <v>1</v>
      </c>
      <c r="L1818" s="42">
        <v>0.83</v>
      </c>
      <c r="M1818" s="1" t="s">
        <v>15616</v>
      </c>
    </row>
    <row r="1819" spans="1:13" x14ac:dyDescent="0.3">
      <c r="A1819">
        <v>1826</v>
      </c>
      <c r="B1819" t="s">
        <v>11012</v>
      </c>
      <c r="C1819" t="s">
        <v>4385</v>
      </c>
      <c r="D1819" t="s">
        <v>16766</v>
      </c>
      <c r="E1819" s="1">
        <f t="shared" si="112"/>
        <v>41855</v>
      </c>
      <c r="F1819">
        <f t="shared" si="113"/>
        <v>2014</v>
      </c>
      <c r="G1819">
        <f t="shared" si="114"/>
        <v>8</v>
      </c>
      <c r="H1819">
        <f t="shared" si="115"/>
        <v>1</v>
      </c>
      <c r="I1819" s="1" t="s">
        <v>15622</v>
      </c>
      <c r="J1819" s="1" t="s">
        <v>15624</v>
      </c>
      <c r="K1819" s="42">
        <v>1</v>
      </c>
      <c r="L1819" s="42">
        <v>1</v>
      </c>
      <c r="M1819" s="1" t="s">
        <v>15615</v>
      </c>
    </row>
    <row r="1820" spans="1:13" x14ac:dyDescent="0.3">
      <c r="A1820">
        <v>1827</v>
      </c>
      <c r="B1820" t="s">
        <v>10412</v>
      </c>
      <c r="C1820" t="s">
        <v>4967</v>
      </c>
      <c r="D1820" t="s">
        <v>16766</v>
      </c>
      <c r="E1820" s="1">
        <f t="shared" si="112"/>
        <v>41855</v>
      </c>
      <c r="F1820">
        <f t="shared" si="113"/>
        <v>2014</v>
      </c>
      <c r="G1820">
        <f t="shared" si="114"/>
        <v>8</v>
      </c>
      <c r="H1820">
        <f t="shared" si="115"/>
        <v>1</v>
      </c>
      <c r="I1820" s="1" t="s">
        <v>15622</v>
      </c>
      <c r="J1820" s="1" t="s">
        <v>15626</v>
      </c>
      <c r="K1820" s="42">
        <v>1</v>
      </c>
      <c r="L1820" s="42">
        <v>0.5</v>
      </c>
      <c r="M1820" s="1" t="s">
        <v>15615</v>
      </c>
    </row>
    <row r="1821" spans="1:13" x14ac:dyDescent="0.3">
      <c r="A1821">
        <v>1828</v>
      </c>
      <c r="B1821" t="s">
        <v>9435</v>
      </c>
      <c r="C1821" t="s">
        <v>5924</v>
      </c>
      <c r="D1821" t="s">
        <v>11963</v>
      </c>
      <c r="E1821" s="1">
        <f t="shared" si="112"/>
        <v>41856</v>
      </c>
      <c r="F1821">
        <f t="shared" si="113"/>
        <v>2014</v>
      </c>
      <c r="G1821">
        <f t="shared" si="114"/>
        <v>8</v>
      </c>
      <c r="H1821">
        <f t="shared" si="115"/>
        <v>2</v>
      </c>
      <c r="I1821" s="1" t="s">
        <v>15625</v>
      </c>
      <c r="J1821" s="1" t="s">
        <v>15626</v>
      </c>
      <c r="K1821" s="42">
        <v>1</v>
      </c>
      <c r="L1821" s="42">
        <v>0.97</v>
      </c>
      <c r="M1821" s="1" t="s">
        <v>15616</v>
      </c>
    </row>
    <row r="1822" spans="1:13" x14ac:dyDescent="0.3">
      <c r="A1822">
        <v>1829</v>
      </c>
      <c r="B1822" t="s">
        <v>9233</v>
      </c>
      <c r="C1822" t="s">
        <v>6121</v>
      </c>
      <c r="D1822" t="s">
        <v>11963</v>
      </c>
      <c r="E1822" s="1">
        <f t="shared" si="112"/>
        <v>41856</v>
      </c>
      <c r="F1822">
        <f t="shared" si="113"/>
        <v>2014</v>
      </c>
      <c r="G1822">
        <f t="shared" si="114"/>
        <v>8</v>
      </c>
      <c r="H1822">
        <f t="shared" si="115"/>
        <v>2</v>
      </c>
      <c r="I1822" s="1" t="s">
        <v>15718</v>
      </c>
      <c r="J1822" s="1" t="s">
        <v>15626</v>
      </c>
      <c r="K1822" s="42">
        <v>0.86</v>
      </c>
      <c r="L1822" s="42">
        <v>0.93</v>
      </c>
      <c r="M1822" s="1" t="s">
        <v>15616</v>
      </c>
    </row>
    <row r="1823" spans="1:13" x14ac:dyDescent="0.3">
      <c r="A1823">
        <v>1830</v>
      </c>
      <c r="B1823" t="s">
        <v>7803</v>
      </c>
      <c r="C1823" t="s">
        <v>7520</v>
      </c>
      <c r="D1823" t="s">
        <v>11963</v>
      </c>
      <c r="E1823" s="1">
        <f t="shared" si="112"/>
        <v>41856</v>
      </c>
      <c r="F1823">
        <f t="shared" si="113"/>
        <v>2014</v>
      </c>
      <c r="G1823">
        <f t="shared" si="114"/>
        <v>8</v>
      </c>
      <c r="H1823">
        <f t="shared" si="115"/>
        <v>2</v>
      </c>
      <c r="I1823" s="1" t="s">
        <v>15622</v>
      </c>
      <c r="J1823" s="1" t="s">
        <v>15626</v>
      </c>
      <c r="K1823" s="42">
        <v>1</v>
      </c>
      <c r="L1823" s="42">
        <v>0.98</v>
      </c>
      <c r="M1823" s="1" t="s">
        <v>15615</v>
      </c>
    </row>
    <row r="1824" spans="1:13" x14ac:dyDescent="0.3">
      <c r="A1824">
        <v>1831</v>
      </c>
      <c r="B1824" t="s">
        <v>11551</v>
      </c>
      <c r="C1824" t="s">
        <v>3854</v>
      </c>
      <c r="D1824" t="s">
        <v>11964</v>
      </c>
      <c r="E1824" s="1">
        <f t="shared" si="112"/>
        <v>41857</v>
      </c>
      <c r="F1824">
        <f t="shared" si="113"/>
        <v>2014</v>
      </c>
      <c r="G1824">
        <f t="shared" si="114"/>
        <v>8</v>
      </c>
      <c r="H1824">
        <f t="shared" si="115"/>
        <v>3</v>
      </c>
      <c r="I1824" s="1" t="s">
        <v>15622</v>
      </c>
      <c r="J1824" s="1" t="s">
        <v>15623</v>
      </c>
      <c r="K1824" s="42">
        <v>0.8</v>
      </c>
      <c r="L1824" s="42">
        <v>0.67</v>
      </c>
      <c r="M1824" s="1" t="s">
        <v>15616</v>
      </c>
    </row>
    <row r="1825" spans="1:13" x14ac:dyDescent="0.3">
      <c r="A1825">
        <v>1832</v>
      </c>
      <c r="B1825" t="s">
        <v>7871</v>
      </c>
      <c r="C1825" t="s">
        <v>7457</v>
      </c>
      <c r="D1825" t="s">
        <v>11965</v>
      </c>
      <c r="E1825" s="1">
        <f t="shared" si="112"/>
        <v>41858</v>
      </c>
      <c r="F1825">
        <f t="shared" si="113"/>
        <v>2014</v>
      </c>
      <c r="G1825">
        <f t="shared" si="114"/>
        <v>8</v>
      </c>
      <c r="H1825">
        <f t="shared" si="115"/>
        <v>4</v>
      </c>
      <c r="I1825" s="1" t="s">
        <v>15622</v>
      </c>
      <c r="J1825" s="1" t="s">
        <v>15626</v>
      </c>
      <c r="K1825" s="42">
        <v>1</v>
      </c>
      <c r="L1825" s="42">
        <v>0.71</v>
      </c>
      <c r="M1825" s="1" t="s">
        <v>15615</v>
      </c>
    </row>
    <row r="1826" spans="1:13" x14ac:dyDescent="0.3">
      <c r="A1826">
        <v>1833</v>
      </c>
      <c r="B1826" t="s">
        <v>8546</v>
      </c>
      <c r="C1826" t="s">
        <v>6800</v>
      </c>
      <c r="D1826" t="s">
        <v>11965</v>
      </c>
      <c r="E1826" s="1">
        <f t="shared" si="112"/>
        <v>41858</v>
      </c>
      <c r="F1826">
        <f t="shared" si="113"/>
        <v>2014</v>
      </c>
      <c r="G1826">
        <f t="shared" si="114"/>
        <v>8</v>
      </c>
      <c r="H1826">
        <f t="shared" si="115"/>
        <v>4</v>
      </c>
      <c r="I1826" s="1" t="s">
        <v>15622</v>
      </c>
      <c r="J1826" s="1" t="s">
        <v>15623</v>
      </c>
      <c r="K1826" s="42">
        <v>1</v>
      </c>
      <c r="L1826" s="42">
        <v>0.81</v>
      </c>
      <c r="M1826" s="1" t="s">
        <v>15616</v>
      </c>
    </row>
    <row r="1827" spans="1:13" x14ac:dyDescent="0.3">
      <c r="A1827">
        <v>1834</v>
      </c>
      <c r="B1827" t="s">
        <v>9876</v>
      </c>
      <c r="C1827" t="s">
        <v>5495</v>
      </c>
      <c r="D1827" t="s">
        <v>11966</v>
      </c>
      <c r="E1827" s="1">
        <f t="shared" si="112"/>
        <v>41859</v>
      </c>
      <c r="F1827">
        <f t="shared" si="113"/>
        <v>2014</v>
      </c>
      <c r="G1827">
        <f t="shared" si="114"/>
        <v>8</v>
      </c>
      <c r="H1827">
        <f t="shared" si="115"/>
        <v>5</v>
      </c>
      <c r="I1827" s="1" t="s">
        <v>15622</v>
      </c>
      <c r="J1827" s="1" t="s">
        <v>15626</v>
      </c>
      <c r="K1827" s="42">
        <v>0.8</v>
      </c>
      <c r="L1827" s="42">
        <v>0.96</v>
      </c>
      <c r="M1827" s="1" t="s">
        <v>15616</v>
      </c>
    </row>
    <row r="1828" spans="1:13" x14ac:dyDescent="0.3">
      <c r="A1828">
        <v>1835</v>
      </c>
      <c r="B1828" t="s">
        <v>9474</v>
      </c>
      <c r="C1828" t="s">
        <v>5885</v>
      </c>
      <c r="D1828" t="s">
        <v>11967</v>
      </c>
      <c r="E1828" s="1">
        <f t="shared" si="112"/>
        <v>41861</v>
      </c>
      <c r="F1828">
        <f t="shared" si="113"/>
        <v>2014</v>
      </c>
      <c r="G1828">
        <f t="shared" si="114"/>
        <v>8</v>
      </c>
      <c r="H1828">
        <f t="shared" si="115"/>
        <v>7</v>
      </c>
      <c r="I1828" s="1" t="s">
        <v>15625</v>
      </c>
      <c r="J1828" s="1" t="s">
        <v>15626</v>
      </c>
      <c r="K1828" s="42">
        <v>1</v>
      </c>
      <c r="L1828" s="42">
        <v>0.94</v>
      </c>
      <c r="M1828" s="1" t="s">
        <v>15615</v>
      </c>
    </row>
    <row r="1829" spans="1:13" x14ac:dyDescent="0.3">
      <c r="A1829">
        <v>1836</v>
      </c>
      <c r="B1829" t="s">
        <v>9998</v>
      </c>
      <c r="C1829" t="s">
        <v>5375</v>
      </c>
      <c r="D1829" t="s">
        <v>11967</v>
      </c>
      <c r="E1829" s="1">
        <f t="shared" si="112"/>
        <v>41861</v>
      </c>
      <c r="F1829">
        <f t="shared" si="113"/>
        <v>2014</v>
      </c>
      <c r="G1829">
        <f t="shared" si="114"/>
        <v>8</v>
      </c>
      <c r="H1829">
        <f t="shared" si="115"/>
        <v>7</v>
      </c>
      <c r="I1829" s="1" t="s">
        <v>15622</v>
      </c>
      <c r="J1829" s="1" t="s">
        <v>15623</v>
      </c>
      <c r="K1829" s="42">
        <v>1</v>
      </c>
      <c r="L1829" s="42">
        <v>1</v>
      </c>
      <c r="M1829" s="1" t="s">
        <v>15615</v>
      </c>
    </row>
    <row r="1830" spans="1:13" x14ac:dyDescent="0.3">
      <c r="A1830">
        <v>1837</v>
      </c>
      <c r="B1830" t="s">
        <v>8963</v>
      </c>
      <c r="C1830" t="s">
        <v>6390</v>
      </c>
      <c r="D1830" t="s">
        <v>11968</v>
      </c>
      <c r="E1830" s="1">
        <f t="shared" si="112"/>
        <v>41862</v>
      </c>
      <c r="F1830">
        <f t="shared" si="113"/>
        <v>2014</v>
      </c>
      <c r="G1830">
        <f t="shared" si="114"/>
        <v>8</v>
      </c>
      <c r="H1830">
        <f t="shared" si="115"/>
        <v>1</v>
      </c>
      <c r="I1830" s="1" t="s">
        <v>15625</v>
      </c>
      <c r="J1830" s="1" t="s">
        <v>15624</v>
      </c>
      <c r="K1830" s="42">
        <v>1</v>
      </c>
      <c r="L1830" s="42">
        <v>0.93</v>
      </c>
      <c r="M1830" s="1" t="s">
        <v>15616</v>
      </c>
    </row>
    <row r="1831" spans="1:13" x14ac:dyDescent="0.3">
      <c r="A1831">
        <v>1838</v>
      </c>
      <c r="B1831" t="s">
        <v>10808</v>
      </c>
      <c r="C1831" t="s">
        <v>4585</v>
      </c>
      <c r="D1831" t="s">
        <v>11968</v>
      </c>
      <c r="E1831" s="1">
        <f t="shared" si="112"/>
        <v>41862</v>
      </c>
      <c r="F1831">
        <f t="shared" si="113"/>
        <v>2014</v>
      </c>
      <c r="G1831">
        <f t="shared" si="114"/>
        <v>8</v>
      </c>
      <c r="H1831">
        <f t="shared" si="115"/>
        <v>1</v>
      </c>
      <c r="I1831" s="1" t="s">
        <v>15708</v>
      </c>
      <c r="J1831" s="1" t="s">
        <v>15624</v>
      </c>
      <c r="K1831" s="42">
        <v>0.6</v>
      </c>
      <c r="L1831" s="42">
        <v>0.71</v>
      </c>
      <c r="M1831" s="1" t="s">
        <v>15615</v>
      </c>
    </row>
    <row r="1832" spans="1:13" x14ac:dyDescent="0.3">
      <c r="A1832">
        <v>1839</v>
      </c>
      <c r="B1832" t="s">
        <v>9220</v>
      </c>
      <c r="C1832" t="s">
        <v>6134</v>
      </c>
      <c r="D1832" t="s">
        <v>16767</v>
      </c>
      <c r="E1832" s="1">
        <f t="shared" si="112"/>
        <v>41863</v>
      </c>
      <c r="F1832">
        <f t="shared" si="113"/>
        <v>2014</v>
      </c>
      <c r="G1832">
        <f t="shared" si="114"/>
        <v>8</v>
      </c>
      <c r="H1832">
        <f t="shared" si="115"/>
        <v>2</v>
      </c>
      <c r="I1832" s="1" t="s">
        <v>15625</v>
      </c>
      <c r="J1832" s="1" t="s">
        <v>15626</v>
      </c>
      <c r="K1832" s="42">
        <v>1</v>
      </c>
      <c r="L1832" s="42">
        <v>0.92</v>
      </c>
      <c r="M1832" s="1" t="s">
        <v>15616</v>
      </c>
    </row>
    <row r="1833" spans="1:13" x14ac:dyDescent="0.3">
      <c r="A1833">
        <v>1840</v>
      </c>
      <c r="B1833" t="s">
        <v>9403</v>
      </c>
      <c r="C1833" t="s">
        <v>5954</v>
      </c>
      <c r="D1833" t="s">
        <v>16767</v>
      </c>
      <c r="E1833" s="1">
        <f t="shared" si="112"/>
        <v>41863</v>
      </c>
      <c r="F1833">
        <f t="shared" si="113"/>
        <v>2014</v>
      </c>
      <c r="G1833">
        <f t="shared" si="114"/>
        <v>8</v>
      </c>
      <c r="H1833">
        <f t="shared" si="115"/>
        <v>2</v>
      </c>
      <c r="I1833" s="1" t="s">
        <v>15622</v>
      </c>
      <c r="J1833" s="1" t="s">
        <v>15626</v>
      </c>
      <c r="K1833" s="42">
        <v>0.9</v>
      </c>
      <c r="L1833" s="42">
        <v>0.93</v>
      </c>
      <c r="M1833" s="1" t="s">
        <v>15616</v>
      </c>
    </row>
    <row r="1834" spans="1:13" x14ac:dyDescent="0.3">
      <c r="A1834">
        <v>1841</v>
      </c>
      <c r="B1834" t="s">
        <v>9575</v>
      </c>
      <c r="C1834" t="s">
        <v>5786</v>
      </c>
      <c r="D1834" t="s">
        <v>16767</v>
      </c>
      <c r="E1834" s="1">
        <f t="shared" si="112"/>
        <v>41863</v>
      </c>
      <c r="F1834">
        <f t="shared" si="113"/>
        <v>2014</v>
      </c>
      <c r="G1834">
        <f t="shared" si="114"/>
        <v>8</v>
      </c>
      <c r="H1834">
        <f t="shared" si="115"/>
        <v>2</v>
      </c>
      <c r="I1834" s="1" t="s">
        <v>15622</v>
      </c>
      <c r="J1834" s="1" t="s">
        <v>15624</v>
      </c>
      <c r="K1834" s="42">
        <v>0.89</v>
      </c>
      <c r="L1834" s="42">
        <v>0.88</v>
      </c>
      <c r="M1834" s="1" t="s">
        <v>15616</v>
      </c>
    </row>
    <row r="1835" spans="1:13" x14ac:dyDescent="0.3">
      <c r="A1835">
        <v>1842</v>
      </c>
      <c r="B1835" t="s">
        <v>9491</v>
      </c>
      <c r="C1835" t="s">
        <v>5868</v>
      </c>
      <c r="D1835" t="s">
        <v>11969</v>
      </c>
      <c r="E1835" s="1">
        <f t="shared" si="112"/>
        <v>41865</v>
      </c>
      <c r="F1835">
        <f t="shared" si="113"/>
        <v>2014</v>
      </c>
      <c r="G1835">
        <f t="shared" si="114"/>
        <v>8</v>
      </c>
      <c r="H1835">
        <f t="shared" si="115"/>
        <v>4</v>
      </c>
      <c r="I1835" s="1" t="s">
        <v>15625</v>
      </c>
      <c r="J1835" s="1" t="s">
        <v>15624</v>
      </c>
      <c r="K1835" s="42">
        <v>1</v>
      </c>
      <c r="L1835" s="42">
        <v>0.91</v>
      </c>
      <c r="M1835" s="1" t="s">
        <v>15616</v>
      </c>
    </row>
    <row r="1836" spans="1:13" x14ac:dyDescent="0.3">
      <c r="A1836">
        <v>1843</v>
      </c>
      <c r="B1836" t="s">
        <v>11034</v>
      </c>
      <c r="C1836" t="s">
        <v>4363</v>
      </c>
      <c r="D1836" t="s">
        <v>16768</v>
      </c>
      <c r="E1836" s="1">
        <f t="shared" si="112"/>
        <v>41866</v>
      </c>
      <c r="F1836">
        <f t="shared" si="113"/>
        <v>2014</v>
      </c>
      <c r="G1836">
        <f t="shared" si="114"/>
        <v>8</v>
      </c>
      <c r="H1836">
        <f t="shared" si="115"/>
        <v>5</v>
      </c>
      <c r="I1836" s="1" t="s">
        <v>15697</v>
      </c>
      <c r="J1836" s="1" t="s">
        <v>15626</v>
      </c>
      <c r="K1836" s="42">
        <v>1</v>
      </c>
      <c r="L1836" s="42">
        <v>0.96</v>
      </c>
      <c r="M1836" s="1" t="s">
        <v>15616</v>
      </c>
    </row>
    <row r="1837" spans="1:13" x14ac:dyDescent="0.3">
      <c r="A1837">
        <v>1844</v>
      </c>
      <c r="B1837" t="s">
        <v>9976</v>
      </c>
      <c r="C1837" t="s">
        <v>5396</v>
      </c>
      <c r="D1837" t="s">
        <v>11970</v>
      </c>
      <c r="E1837" s="1">
        <f t="shared" si="112"/>
        <v>41867</v>
      </c>
      <c r="F1837">
        <f t="shared" si="113"/>
        <v>2014</v>
      </c>
      <c r="G1837">
        <f t="shared" si="114"/>
        <v>8</v>
      </c>
      <c r="H1837">
        <f t="shared" si="115"/>
        <v>6</v>
      </c>
      <c r="I1837" s="1" t="s">
        <v>15622</v>
      </c>
      <c r="J1837" s="1" t="s">
        <v>15626</v>
      </c>
      <c r="K1837" s="42">
        <v>1</v>
      </c>
      <c r="L1837" s="42">
        <v>1</v>
      </c>
      <c r="M1837" s="1" t="s">
        <v>15616</v>
      </c>
    </row>
    <row r="1838" spans="1:13" x14ac:dyDescent="0.3">
      <c r="A1838">
        <v>1845</v>
      </c>
      <c r="B1838" t="s">
        <v>11412</v>
      </c>
      <c r="C1838" t="s">
        <v>3989</v>
      </c>
      <c r="D1838" t="s">
        <v>11970</v>
      </c>
      <c r="E1838" s="1">
        <f t="shared" si="112"/>
        <v>41867</v>
      </c>
      <c r="F1838">
        <f t="shared" si="113"/>
        <v>2014</v>
      </c>
      <c r="G1838">
        <f t="shared" si="114"/>
        <v>8</v>
      </c>
      <c r="H1838">
        <f t="shared" si="115"/>
        <v>6</v>
      </c>
      <c r="I1838" s="1" t="s">
        <v>15622</v>
      </c>
      <c r="J1838" s="1" t="s">
        <v>15626</v>
      </c>
      <c r="K1838" s="42">
        <v>1</v>
      </c>
      <c r="L1838" s="42">
        <v>1</v>
      </c>
      <c r="M1838" s="1" t="s">
        <v>15616</v>
      </c>
    </row>
    <row r="1839" spans="1:13" x14ac:dyDescent="0.3">
      <c r="A1839">
        <v>1846</v>
      </c>
      <c r="B1839" t="s">
        <v>11131</v>
      </c>
      <c r="C1839" t="s">
        <v>4269</v>
      </c>
      <c r="D1839" t="s">
        <v>11970</v>
      </c>
      <c r="E1839" s="1">
        <f t="shared" si="112"/>
        <v>41867</v>
      </c>
      <c r="F1839">
        <f t="shared" si="113"/>
        <v>2014</v>
      </c>
      <c r="G1839">
        <f t="shared" si="114"/>
        <v>8</v>
      </c>
      <c r="H1839">
        <f t="shared" si="115"/>
        <v>6</v>
      </c>
      <c r="I1839" s="1" t="s">
        <v>15622</v>
      </c>
      <c r="J1839" s="1" t="s">
        <v>15626</v>
      </c>
      <c r="K1839" s="42">
        <v>0.9</v>
      </c>
      <c r="L1839" s="42">
        <v>1</v>
      </c>
      <c r="M1839" s="1" t="s">
        <v>15615</v>
      </c>
    </row>
    <row r="1840" spans="1:13" x14ac:dyDescent="0.3">
      <c r="A1840">
        <v>1847</v>
      </c>
      <c r="B1840" t="s">
        <v>9255</v>
      </c>
      <c r="C1840" t="s">
        <v>6099</v>
      </c>
      <c r="D1840" t="s">
        <v>11970</v>
      </c>
      <c r="E1840" s="1">
        <f t="shared" si="112"/>
        <v>41867</v>
      </c>
      <c r="F1840">
        <f t="shared" si="113"/>
        <v>2014</v>
      </c>
      <c r="G1840">
        <f t="shared" si="114"/>
        <v>8</v>
      </c>
      <c r="H1840">
        <f t="shared" si="115"/>
        <v>6</v>
      </c>
      <c r="I1840" s="1" t="s">
        <v>15625</v>
      </c>
      <c r="J1840" s="1" t="s">
        <v>15626</v>
      </c>
      <c r="K1840" s="42">
        <v>1</v>
      </c>
      <c r="L1840" s="42">
        <v>1</v>
      </c>
      <c r="M1840" s="1" t="s">
        <v>15615</v>
      </c>
    </row>
    <row r="1841" spans="1:13" x14ac:dyDescent="0.3">
      <c r="A1841">
        <v>1848</v>
      </c>
      <c r="B1841" t="s">
        <v>10247</v>
      </c>
      <c r="C1841" t="s">
        <v>5132</v>
      </c>
      <c r="D1841" t="s">
        <v>16769</v>
      </c>
      <c r="E1841" s="1">
        <f t="shared" si="112"/>
        <v>41868</v>
      </c>
      <c r="F1841">
        <f t="shared" si="113"/>
        <v>2014</v>
      </c>
      <c r="G1841">
        <f t="shared" si="114"/>
        <v>8</v>
      </c>
      <c r="H1841">
        <f t="shared" si="115"/>
        <v>7</v>
      </c>
      <c r="I1841" s="1" t="s">
        <v>15629</v>
      </c>
      <c r="J1841" s="1" t="s">
        <v>15624</v>
      </c>
      <c r="K1841" s="42">
        <v>1</v>
      </c>
      <c r="L1841" s="42">
        <v>1</v>
      </c>
      <c r="M1841" s="1" t="s">
        <v>15615</v>
      </c>
    </row>
    <row r="1842" spans="1:13" x14ac:dyDescent="0.3">
      <c r="A1842">
        <v>1849</v>
      </c>
      <c r="B1842" t="s">
        <v>9178</v>
      </c>
      <c r="C1842" t="s">
        <v>6176</v>
      </c>
      <c r="D1842" t="s">
        <v>16769</v>
      </c>
      <c r="E1842" s="1">
        <f t="shared" si="112"/>
        <v>41868</v>
      </c>
      <c r="F1842">
        <f t="shared" si="113"/>
        <v>2014</v>
      </c>
      <c r="G1842">
        <f t="shared" si="114"/>
        <v>8</v>
      </c>
      <c r="H1842">
        <f t="shared" si="115"/>
        <v>7</v>
      </c>
      <c r="I1842" s="1" t="s">
        <v>15622</v>
      </c>
      <c r="J1842" s="1" t="s">
        <v>15623</v>
      </c>
      <c r="K1842" s="42">
        <v>1</v>
      </c>
      <c r="L1842" s="42">
        <v>0</v>
      </c>
      <c r="M1842" s="1" t="s">
        <v>15615</v>
      </c>
    </row>
    <row r="1843" spans="1:13" x14ac:dyDescent="0.3">
      <c r="A1843">
        <v>1850</v>
      </c>
      <c r="B1843" t="s">
        <v>9969</v>
      </c>
      <c r="C1843" t="s">
        <v>5403</v>
      </c>
      <c r="D1843" t="s">
        <v>16769</v>
      </c>
      <c r="E1843" s="1">
        <f t="shared" si="112"/>
        <v>41868</v>
      </c>
      <c r="F1843">
        <f t="shared" si="113"/>
        <v>2014</v>
      </c>
      <c r="G1843">
        <f t="shared" si="114"/>
        <v>8</v>
      </c>
      <c r="H1843">
        <f t="shared" si="115"/>
        <v>7</v>
      </c>
      <c r="I1843" s="1" t="s">
        <v>15622</v>
      </c>
      <c r="J1843" s="1" t="s">
        <v>15626</v>
      </c>
      <c r="K1843" s="42">
        <v>1</v>
      </c>
      <c r="L1843" s="42">
        <v>0.98</v>
      </c>
      <c r="M1843" s="1" t="s">
        <v>15616</v>
      </c>
    </row>
    <row r="1844" spans="1:13" x14ac:dyDescent="0.3">
      <c r="A1844">
        <v>1851</v>
      </c>
      <c r="B1844" t="s">
        <v>10579</v>
      </c>
      <c r="C1844" t="s">
        <v>4806</v>
      </c>
      <c r="D1844" t="s">
        <v>16769</v>
      </c>
      <c r="E1844" s="1">
        <f t="shared" si="112"/>
        <v>41868</v>
      </c>
      <c r="F1844">
        <f t="shared" si="113"/>
        <v>2014</v>
      </c>
      <c r="G1844">
        <f t="shared" si="114"/>
        <v>8</v>
      </c>
      <c r="H1844">
        <f t="shared" si="115"/>
        <v>7</v>
      </c>
      <c r="I1844" s="1" t="s">
        <v>15622</v>
      </c>
      <c r="J1844" s="1" t="s">
        <v>15626</v>
      </c>
      <c r="K1844" s="42">
        <v>1</v>
      </c>
      <c r="L1844" s="42">
        <v>0.99</v>
      </c>
      <c r="M1844" s="1" t="s">
        <v>15616</v>
      </c>
    </row>
    <row r="1845" spans="1:13" x14ac:dyDescent="0.3">
      <c r="A1845">
        <v>1852</v>
      </c>
      <c r="B1845" t="s">
        <v>10321</v>
      </c>
      <c r="C1845" t="s">
        <v>5058</v>
      </c>
      <c r="D1845" t="s">
        <v>16769</v>
      </c>
      <c r="E1845" s="1">
        <f t="shared" si="112"/>
        <v>41868</v>
      </c>
      <c r="F1845">
        <f t="shared" si="113"/>
        <v>2014</v>
      </c>
      <c r="G1845">
        <f t="shared" si="114"/>
        <v>8</v>
      </c>
      <c r="H1845">
        <f t="shared" si="115"/>
        <v>7</v>
      </c>
      <c r="I1845" s="1" t="s">
        <v>15622</v>
      </c>
      <c r="J1845" s="1" t="s">
        <v>15626</v>
      </c>
      <c r="K1845" s="42">
        <v>1</v>
      </c>
      <c r="L1845" s="42">
        <v>0.94</v>
      </c>
      <c r="M1845" s="1" t="s">
        <v>15615</v>
      </c>
    </row>
    <row r="1846" spans="1:13" x14ac:dyDescent="0.3">
      <c r="A1846">
        <v>1853</v>
      </c>
      <c r="B1846" t="s">
        <v>11385</v>
      </c>
      <c r="C1846" t="s">
        <v>4015</v>
      </c>
      <c r="D1846" t="s">
        <v>16769</v>
      </c>
      <c r="E1846" s="1">
        <f t="shared" si="112"/>
        <v>41868</v>
      </c>
      <c r="F1846">
        <f t="shared" si="113"/>
        <v>2014</v>
      </c>
      <c r="G1846">
        <f t="shared" si="114"/>
        <v>8</v>
      </c>
      <c r="H1846">
        <f t="shared" si="115"/>
        <v>7</v>
      </c>
      <c r="I1846" s="1" t="s">
        <v>15622</v>
      </c>
      <c r="J1846" s="1" t="s">
        <v>15624</v>
      </c>
      <c r="K1846" s="42">
        <v>1</v>
      </c>
      <c r="L1846" s="42">
        <v>0.89</v>
      </c>
      <c r="M1846" s="1" t="s">
        <v>15616</v>
      </c>
    </row>
    <row r="1847" spans="1:13" x14ac:dyDescent="0.3">
      <c r="A1847">
        <v>1854</v>
      </c>
      <c r="B1847" t="s">
        <v>10626</v>
      </c>
      <c r="C1847" t="s">
        <v>4760</v>
      </c>
      <c r="D1847" t="s">
        <v>16769</v>
      </c>
      <c r="E1847" s="1">
        <f t="shared" si="112"/>
        <v>41868</v>
      </c>
      <c r="F1847">
        <f t="shared" si="113"/>
        <v>2014</v>
      </c>
      <c r="G1847">
        <f t="shared" si="114"/>
        <v>8</v>
      </c>
      <c r="H1847">
        <f t="shared" si="115"/>
        <v>7</v>
      </c>
      <c r="I1847" s="1" t="s">
        <v>15622</v>
      </c>
      <c r="J1847" s="1" t="s">
        <v>15623</v>
      </c>
      <c r="K1847" s="42">
        <v>0.9</v>
      </c>
      <c r="L1847" s="42">
        <v>0.85</v>
      </c>
      <c r="M1847" s="1" t="s">
        <v>15616</v>
      </c>
    </row>
    <row r="1848" spans="1:13" x14ac:dyDescent="0.3">
      <c r="A1848">
        <v>1855</v>
      </c>
      <c r="B1848" t="s">
        <v>8282</v>
      </c>
      <c r="C1848" t="s">
        <v>7053</v>
      </c>
      <c r="D1848" t="s">
        <v>11971</v>
      </c>
      <c r="E1848" s="1">
        <f t="shared" si="112"/>
        <v>41869</v>
      </c>
      <c r="F1848">
        <f t="shared" si="113"/>
        <v>2014</v>
      </c>
      <c r="G1848">
        <f t="shared" si="114"/>
        <v>8</v>
      </c>
      <c r="H1848">
        <f t="shared" si="115"/>
        <v>1</v>
      </c>
      <c r="I1848" s="1" t="s">
        <v>15622</v>
      </c>
      <c r="J1848" s="1" t="s">
        <v>15624</v>
      </c>
      <c r="K1848" s="42">
        <v>1</v>
      </c>
      <c r="L1848" s="42">
        <v>0.97</v>
      </c>
      <c r="M1848" s="1" t="s">
        <v>15615</v>
      </c>
    </row>
    <row r="1849" spans="1:13" x14ac:dyDescent="0.3">
      <c r="A1849">
        <v>1856</v>
      </c>
      <c r="B1849" t="s">
        <v>11683</v>
      </c>
      <c r="C1849" t="s">
        <v>3723</v>
      </c>
      <c r="D1849" t="s">
        <v>11972</v>
      </c>
      <c r="E1849" s="1">
        <f t="shared" si="112"/>
        <v>41870</v>
      </c>
      <c r="F1849">
        <f t="shared" si="113"/>
        <v>2014</v>
      </c>
      <c r="G1849">
        <f t="shared" si="114"/>
        <v>8</v>
      </c>
      <c r="H1849">
        <f t="shared" si="115"/>
        <v>2</v>
      </c>
      <c r="I1849" s="1" t="s">
        <v>15622</v>
      </c>
      <c r="J1849" s="1" t="s">
        <v>15624</v>
      </c>
      <c r="K1849" s="42">
        <v>1</v>
      </c>
      <c r="L1849" s="42">
        <v>0.56000000000000005</v>
      </c>
      <c r="M1849" s="1" t="s">
        <v>15615</v>
      </c>
    </row>
    <row r="1850" spans="1:13" x14ac:dyDescent="0.3">
      <c r="A1850">
        <v>1857</v>
      </c>
      <c r="B1850" t="s">
        <v>10287</v>
      </c>
      <c r="C1850" t="s">
        <v>5092</v>
      </c>
      <c r="D1850" t="s">
        <v>11972</v>
      </c>
      <c r="E1850" s="1">
        <f t="shared" si="112"/>
        <v>41870</v>
      </c>
      <c r="F1850">
        <f t="shared" si="113"/>
        <v>2014</v>
      </c>
      <c r="G1850">
        <f t="shared" si="114"/>
        <v>8</v>
      </c>
      <c r="H1850">
        <f t="shared" si="115"/>
        <v>2</v>
      </c>
      <c r="I1850" s="1" t="s">
        <v>15622</v>
      </c>
      <c r="J1850" s="1" t="s">
        <v>15624</v>
      </c>
      <c r="K1850" s="42">
        <v>1</v>
      </c>
      <c r="L1850" s="42">
        <v>0</v>
      </c>
      <c r="M1850" s="1" t="s">
        <v>15615</v>
      </c>
    </row>
    <row r="1851" spans="1:13" x14ac:dyDescent="0.3">
      <c r="A1851">
        <v>1858</v>
      </c>
      <c r="B1851" t="s">
        <v>9015</v>
      </c>
      <c r="C1851" t="s">
        <v>6339</v>
      </c>
      <c r="D1851" t="s">
        <v>11973</v>
      </c>
      <c r="E1851" s="1">
        <f t="shared" si="112"/>
        <v>41871</v>
      </c>
      <c r="F1851">
        <f t="shared" si="113"/>
        <v>2014</v>
      </c>
      <c r="G1851">
        <f t="shared" si="114"/>
        <v>8</v>
      </c>
      <c r="H1851">
        <f t="shared" si="115"/>
        <v>3</v>
      </c>
      <c r="I1851" s="1" t="s">
        <v>15622</v>
      </c>
      <c r="J1851" s="1" t="s">
        <v>15626</v>
      </c>
      <c r="K1851" s="42">
        <v>0.75</v>
      </c>
      <c r="L1851" s="42">
        <v>0.43</v>
      </c>
      <c r="M1851" s="1" t="s">
        <v>15615</v>
      </c>
    </row>
    <row r="1852" spans="1:13" x14ac:dyDescent="0.3">
      <c r="A1852">
        <v>1859</v>
      </c>
      <c r="B1852" t="s">
        <v>11115</v>
      </c>
      <c r="C1852" t="s">
        <v>4284</v>
      </c>
      <c r="D1852" t="s">
        <v>11973</v>
      </c>
      <c r="E1852" s="1">
        <f t="shared" si="112"/>
        <v>41871</v>
      </c>
      <c r="F1852">
        <f t="shared" si="113"/>
        <v>2014</v>
      </c>
      <c r="G1852">
        <f t="shared" si="114"/>
        <v>8</v>
      </c>
      <c r="H1852">
        <f t="shared" si="115"/>
        <v>3</v>
      </c>
      <c r="I1852" s="1" t="s">
        <v>15622</v>
      </c>
      <c r="J1852" s="1" t="s">
        <v>15624</v>
      </c>
      <c r="K1852" s="42">
        <v>1</v>
      </c>
      <c r="L1852" s="42">
        <v>1</v>
      </c>
      <c r="M1852" s="1" t="s">
        <v>15615</v>
      </c>
    </row>
    <row r="1853" spans="1:13" x14ac:dyDescent="0.3">
      <c r="A1853">
        <v>1860</v>
      </c>
      <c r="B1853" t="s">
        <v>9413</v>
      </c>
      <c r="C1853" t="s">
        <v>5944</v>
      </c>
      <c r="D1853" t="s">
        <v>11974</v>
      </c>
      <c r="E1853" s="1">
        <f t="shared" si="112"/>
        <v>41872</v>
      </c>
      <c r="F1853">
        <f t="shared" si="113"/>
        <v>2014</v>
      </c>
      <c r="G1853">
        <f t="shared" si="114"/>
        <v>8</v>
      </c>
      <c r="H1853">
        <f t="shared" si="115"/>
        <v>4</v>
      </c>
      <c r="I1853" s="1" t="s">
        <v>15622</v>
      </c>
      <c r="J1853" s="1" t="s">
        <v>15626</v>
      </c>
      <c r="K1853" s="42">
        <v>1</v>
      </c>
      <c r="L1853" s="42">
        <v>1</v>
      </c>
      <c r="M1853" s="1" t="s">
        <v>15615</v>
      </c>
    </row>
    <row r="1854" spans="1:13" x14ac:dyDescent="0.3">
      <c r="A1854">
        <v>1861</v>
      </c>
      <c r="B1854" t="s">
        <v>9245</v>
      </c>
      <c r="C1854" t="s">
        <v>6109</v>
      </c>
      <c r="D1854" t="s">
        <v>11975</v>
      </c>
      <c r="E1854" s="1">
        <f t="shared" si="112"/>
        <v>41873</v>
      </c>
      <c r="F1854">
        <f t="shared" si="113"/>
        <v>2014</v>
      </c>
      <c r="G1854">
        <f t="shared" si="114"/>
        <v>8</v>
      </c>
      <c r="H1854">
        <f t="shared" si="115"/>
        <v>5</v>
      </c>
      <c r="I1854" s="1" t="s">
        <v>15629</v>
      </c>
      <c r="J1854" s="1" t="s">
        <v>15626</v>
      </c>
      <c r="K1854" s="42">
        <v>1</v>
      </c>
      <c r="L1854" s="42">
        <v>1</v>
      </c>
      <c r="M1854" s="1" t="s">
        <v>15616</v>
      </c>
    </row>
    <row r="1855" spans="1:13" x14ac:dyDescent="0.3">
      <c r="A1855">
        <v>1862</v>
      </c>
      <c r="B1855" t="s">
        <v>9033</v>
      </c>
      <c r="C1855" t="s">
        <v>6320</v>
      </c>
      <c r="D1855" t="s">
        <v>11975</v>
      </c>
      <c r="E1855" s="1">
        <f t="shared" si="112"/>
        <v>41873</v>
      </c>
      <c r="F1855">
        <f t="shared" si="113"/>
        <v>2014</v>
      </c>
      <c r="G1855">
        <f t="shared" si="114"/>
        <v>8</v>
      </c>
      <c r="H1855">
        <f t="shared" si="115"/>
        <v>5</v>
      </c>
      <c r="I1855" s="1" t="s">
        <v>15622</v>
      </c>
      <c r="J1855" s="1" t="s">
        <v>15628</v>
      </c>
      <c r="K1855" s="42">
        <v>0</v>
      </c>
      <c r="L1855" s="42">
        <v>0</v>
      </c>
      <c r="M1855" s="1" t="s">
        <v>15615</v>
      </c>
    </row>
    <row r="1856" spans="1:13" x14ac:dyDescent="0.3">
      <c r="A1856">
        <v>1863</v>
      </c>
      <c r="B1856" t="s">
        <v>8171</v>
      </c>
      <c r="C1856" t="s">
        <v>7164</v>
      </c>
      <c r="D1856" t="s">
        <v>11975</v>
      </c>
      <c r="E1856" s="1">
        <f t="shared" si="112"/>
        <v>41873</v>
      </c>
      <c r="F1856">
        <f t="shared" si="113"/>
        <v>2014</v>
      </c>
      <c r="G1856">
        <f t="shared" si="114"/>
        <v>8</v>
      </c>
      <c r="H1856">
        <f t="shared" si="115"/>
        <v>5</v>
      </c>
      <c r="I1856" s="1" t="s">
        <v>15622</v>
      </c>
      <c r="J1856" s="1" t="s">
        <v>15624</v>
      </c>
      <c r="K1856" s="42">
        <v>1</v>
      </c>
      <c r="L1856" s="42">
        <v>0.88</v>
      </c>
      <c r="M1856" s="1" t="s">
        <v>15616</v>
      </c>
    </row>
    <row r="1857" spans="1:13" x14ac:dyDescent="0.3">
      <c r="A1857">
        <v>1864</v>
      </c>
      <c r="B1857" t="s">
        <v>8593</v>
      </c>
      <c r="C1857" t="s">
        <v>6754</v>
      </c>
      <c r="D1857" t="s">
        <v>11976</v>
      </c>
      <c r="E1857" s="1">
        <f t="shared" si="112"/>
        <v>41874</v>
      </c>
      <c r="F1857">
        <f t="shared" si="113"/>
        <v>2014</v>
      </c>
      <c r="G1857">
        <f t="shared" si="114"/>
        <v>8</v>
      </c>
      <c r="H1857">
        <f t="shared" si="115"/>
        <v>6</v>
      </c>
      <c r="I1857" s="1" t="s">
        <v>15625</v>
      </c>
      <c r="J1857" s="1" t="s">
        <v>15626</v>
      </c>
      <c r="K1857" s="42">
        <v>1</v>
      </c>
      <c r="L1857" s="42">
        <v>0.8</v>
      </c>
      <c r="M1857" s="1" t="s">
        <v>15616</v>
      </c>
    </row>
    <row r="1858" spans="1:13" x14ac:dyDescent="0.3">
      <c r="A1858">
        <v>1865</v>
      </c>
      <c r="B1858" t="s">
        <v>10716</v>
      </c>
      <c r="C1858" t="s">
        <v>3551</v>
      </c>
      <c r="D1858" t="s">
        <v>11977</v>
      </c>
      <c r="E1858" s="1">
        <f t="shared" si="112"/>
        <v>41875</v>
      </c>
      <c r="F1858">
        <f t="shared" si="113"/>
        <v>2014</v>
      </c>
      <c r="G1858">
        <f t="shared" si="114"/>
        <v>8</v>
      </c>
      <c r="H1858">
        <f t="shared" si="115"/>
        <v>7</v>
      </c>
      <c r="I1858" s="1" t="s">
        <v>15622</v>
      </c>
      <c r="J1858" s="1" t="s">
        <v>15623</v>
      </c>
      <c r="K1858" s="42">
        <v>1</v>
      </c>
      <c r="L1858" s="42">
        <v>0.95</v>
      </c>
      <c r="M1858" s="1" t="s">
        <v>15616</v>
      </c>
    </row>
    <row r="1859" spans="1:13" x14ac:dyDescent="0.3">
      <c r="A1859">
        <v>1866</v>
      </c>
      <c r="B1859" t="s">
        <v>11591</v>
      </c>
      <c r="C1859" t="s">
        <v>3814</v>
      </c>
      <c r="D1859" t="s">
        <v>11977</v>
      </c>
      <c r="E1859" s="1">
        <f t="shared" ref="E1859:E1922" si="116">DATE(LEFT(D1859,4),MID(D1859,5,2),RIGHT(D1859,2))</f>
        <v>41875</v>
      </c>
      <c r="F1859">
        <f t="shared" ref="F1859:F1922" si="117">YEAR(E1859)</f>
        <v>2014</v>
      </c>
      <c r="G1859">
        <f t="shared" ref="G1859:G1922" si="118">MONTH(E1859)</f>
        <v>8</v>
      </c>
      <c r="H1859">
        <f t="shared" ref="H1859:H1922" si="119">WEEKDAY(E1859,2)</f>
        <v>7</v>
      </c>
      <c r="I1859" s="1" t="s">
        <v>15622</v>
      </c>
      <c r="J1859" s="1" t="s">
        <v>15624</v>
      </c>
      <c r="K1859" s="42">
        <v>1</v>
      </c>
      <c r="L1859" s="42">
        <v>0.96</v>
      </c>
      <c r="M1859" s="1" t="s">
        <v>15615</v>
      </c>
    </row>
    <row r="1860" spans="1:13" x14ac:dyDescent="0.3">
      <c r="A1860">
        <v>1867</v>
      </c>
      <c r="B1860" t="s">
        <v>9407</v>
      </c>
      <c r="C1860" t="s">
        <v>5950</v>
      </c>
      <c r="D1860" t="s">
        <v>16770</v>
      </c>
      <c r="E1860" s="1">
        <f t="shared" si="116"/>
        <v>41876</v>
      </c>
      <c r="F1860">
        <f t="shared" si="117"/>
        <v>2014</v>
      </c>
      <c r="G1860">
        <f t="shared" si="118"/>
        <v>8</v>
      </c>
      <c r="H1860">
        <f t="shared" si="119"/>
        <v>1</v>
      </c>
      <c r="I1860" s="1" t="s">
        <v>15622</v>
      </c>
      <c r="J1860" s="1" t="s">
        <v>15626</v>
      </c>
      <c r="K1860" s="42">
        <v>1</v>
      </c>
      <c r="L1860" s="42">
        <v>0.93</v>
      </c>
      <c r="M1860" s="1" t="s">
        <v>15616</v>
      </c>
    </row>
    <row r="1861" spans="1:13" x14ac:dyDescent="0.3">
      <c r="A1861">
        <v>1868</v>
      </c>
      <c r="B1861" t="s">
        <v>10193</v>
      </c>
      <c r="C1861" t="s">
        <v>5185</v>
      </c>
      <c r="D1861" t="s">
        <v>16770</v>
      </c>
      <c r="E1861" s="1">
        <f t="shared" si="116"/>
        <v>41876</v>
      </c>
      <c r="F1861">
        <f t="shared" si="117"/>
        <v>2014</v>
      </c>
      <c r="G1861">
        <f t="shared" si="118"/>
        <v>8</v>
      </c>
      <c r="H1861">
        <f t="shared" si="119"/>
        <v>1</v>
      </c>
      <c r="I1861" s="1" t="s">
        <v>15763</v>
      </c>
      <c r="J1861" s="1" t="s">
        <v>15623</v>
      </c>
      <c r="K1861" s="42">
        <v>0.5</v>
      </c>
      <c r="L1861" s="42">
        <v>0.5</v>
      </c>
      <c r="M1861" s="1" t="s">
        <v>15615</v>
      </c>
    </row>
    <row r="1862" spans="1:13" x14ac:dyDescent="0.3">
      <c r="A1862">
        <v>1869</v>
      </c>
      <c r="B1862" t="s">
        <v>8986</v>
      </c>
      <c r="C1862" t="s">
        <v>6367</v>
      </c>
      <c r="D1862" t="s">
        <v>11978</v>
      </c>
      <c r="E1862" s="1">
        <f t="shared" si="116"/>
        <v>41877</v>
      </c>
      <c r="F1862">
        <f t="shared" si="117"/>
        <v>2014</v>
      </c>
      <c r="G1862">
        <f t="shared" si="118"/>
        <v>8</v>
      </c>
      <c r="H1862">
        <f t="shared" si="119"/>
        <v>2</v>
      </c>
      <c r="I1862" s="1" t="s">
        <v>15625</v>
      </c>
      <c r="J1862" s="1" t="s">
        <v>15624</v>
      </c>
      <c r="K1862" s="42">
        <v>0.8</v>
      </c>
      <c r="L1862" s="42">
        <v>0.92</v>
      </c>
      <c r="M1862" s="1" t="s">
        <v>15615</v>
      </c>
    </row>
    <row r="1863" spans="1:13" x14ac:dyDescent="0.3">
      <c r="A1863">
        <v>1870</v>
      </c>
      <c r="B1863" t="s">
        <v>9730</v>
      </c>
      <c r="C1863" t="s">
        <v>5635</v>
      </c>
      <c r="D1863" t="s">
        <v>11978</v>
      </c>
      <c r="E1863" s="1">
        <f t="shared" si="116"/>
        <v>41877</v>
      </c>
      <c r="F1863">
        <f t="shared" si="117"/>
        <v>2014</v>
      </c>
      <c r="G1863">
        <f t="shared" si="118"/>
        <v>8</v>
      </c>
      <c r="H1863">
        <f t="shared" si="119"/>
        <v>2</v>
      </c>
      <c r="I1863" s="1" t="s">
        <v>15622</v>
      </c>
      <c r="J1863" s="1" t="s">
        <v>15623</v>
      </c>
      <c r="K1863" s="42">
        <v>0.75</v>
      </c>
      <c r="L1863" s="42">
        <v>0.94</v>
      </c>
      <c r="M1863" s="1" t="s">
        <v>15616</v>
      </c>
    </row>
    <row r="1864" spans="1:13" x14ac:dyDescent="0.3">
      <c r="A1864">
        <v>1871</v>
      </c>
      <c r="B1864" t="s">
        <v>11096</v>
      </c>
      <c r="C1864" t="s">
        <v>4302</v>
      </c>
      <c r="D1864" t="s">
        <v>11978</v>
      </c>
      <c r="E1864" s="1">
        <f t="shared" si="116"/>
        <v>41877</v>
      </c>
      <c r="F1864">
        <f t="shared" si="117"/>
        <v>2014</v>
      </c>
      <c r="G1864">
        <f t="shared" si="118"/>
        <v>8</v>
      </c>
      <c r="H1864">
        <f t="shared" si="119"/>
        <v>2</v>
      </c>
      <c r="I1864" s="1" t="s">
        <v>15622</v>
      </c>
      <c r="J1864" s="1" t="s">
        <v>15626</v>
      </c>
      <c r="K1864" s="42">
        <v>1</v>
      </c>
      <c r="L1864" s="42">
        <v>0.9</v>
      </c>
      <c r="M1864" s="1" t="s">
        <v>15616</v>
      </c>
    </row>
    <row r="1865" spans="1:13" x14ac:dyDescent="0.3">
      <c r="A1865">
        <v>1872</v>
      </c>
      <c r="B1865" t="s">
        <v>7904</v>
      </c>
      <c r="C1865" t="s">
        <v>7425</v>
      </c>
      <c r="D1865" t="s">
        <v>11979</v>
      </c>
      <c r="E1865" s="1">
        <f t="shared" si="116"/>
        <v>41882</v>
      </c>
      <c r="F1865">
        <f t="shared" si="117"/>
        <v>2014</v>
      </c>
      <c r="G1865">
        <f t="shared" si="118"/>
        <v>8</v>
      </c>
      <c r="H1865">
        <f t="shared" si="119"/>
        <v>7</v>
      </c>
      <c r="I1865" s="1" t="s">
        <v>15622</v>
      </c>
      <c r="J1865" s="1" t="s">
        <v>15626</v>
      </c>
      <c r="K1865" s="42">
        <v>1</v>
      </c>
      <c r="L1865" s="42">
        <v>1</v>
      </c>
      <c r="M1865" s="1" t="s">
        <v>15615</v>
      </c>
    </row>
    <row r="1866" spans="1:13" x14ac:dyDescent="0.3">
      <c r="A1866">
        <v>1873</v>
      </c>
      <c r="B1866" t="s">
        <v>9450</v>
      </c>
      <c r="C1866" t="s">
        <v>5909</v>
      </c>
      <c r="D1866" t="s">
        <v>16771</v>
      </c>
      <c r="E1866" s="1">
        <f t="shared" si="116"/>
        <v>41883</v>
      </c>
      <c r="F1866">
        <f t="shared" si="117"/>
        <v>2014</v>
      </c>
      <c r="G1866">
        <f t="shared" si="118"/>
        <v>9</v>
      </c>
      <c r="H1866">
        <f t="shared" si="119"/>
        <v>1</v>
      </c>
      <c r="I1866" s="1" t="s">
        <v>15622</v>
      </c>
      <c r="J1866" s="1" t="s">
        <v>15624</v>
      </c>
      <c r="K1866" s="42">
        <v>1</v>
      </c>
      <c r="L1866" s="42">
        <v>0.77</v>
      </c>
      <c r="M1866" s="1" t="s">
        <v>15615</v>
      </c>
    </row>
    <row r="1867" spans="1:13" x14ac:dyDescent="0.3">
      <c r="A1867">
        <v>1874</v>
      </c>
      <c r="B1867" t="s">
        <v>10146</v>
      </c>
      <c r="C1867" t="s">
        <v>5232</v>
      </c>
      <c r="D1867" t="s">
        <v>16771</v>
      </c>
      <c r="E1867" s="1">
        <f t="shared" si="116"/>
        <v>41883</v>
      </c>
      <c r="F1867">
        <f t="shared" si="117"/>
        <v>2014</v>
      </c>
      <c r="G1867">
        <f t="shared" si="118"/>
        <v>9</v>
      </c>
      <c r="H1867">
        <f t="shared" si="119"/>
        <v>1</v>
      </c>
      <c r="I1867" s="1" t="s">
        <v>15622</v>
      </c>
      <c r="J1867" s="1" t="s">
        <v>15626</v>
      </c>
      <c r="K1867" s="42">
        <v>0.67</v>
      </c>
      <c r="L1867" s="42">
        <v>0.33</v>
      </c>
      <c r="M1867" s="1" t="s">
        <v>15615</v>
      </c>
    </row>
    <row r="1868" spans="1:13" x14ac:dyDescent="0.3">
      <c r="A1868">
        <v>1875</v>
      </c>
      <c r="B1868" t="s">
        <v>9376</v>
      </c>
      <c r="C1868" t="s">
        <v>5981</v>
      </c>
      <c r="D1868" t="s">
        <v>16771</v>
      </c>
      <c r="E1868" s="1">
        <f t="shared" si="116"/>
        <v>41883</v>
      </c>
      <c r="F1868">
        <f t="shared" si="117"/>
        <v>2014</v>
      </c>
      <c r="G1868">
        <f t="shared" si="118"/>
        <v>9</v>
      </c>
      <c r="H1868">
        <f t="shared" si="119"/>
        <v>1</v>
      </c>
      <c r="I1868" s="1" t="s">
        <v>15625</v>
      </c>
      <c r="J1868" s="1" t="s">
        <v>15628</v>
      </c>
      <c r="K1868" s="42">
        <v>0</v>
      </c>
      <c r="L1868" s="42">
        <v>0.74</v>
      </c>
      <c r="M1868" s="1" t="s">
        <v>15615</v>
      </c>
    </row>
    <row r="1869" spans="1:13" x14ac:dyDescent="0.3">
      <c r="A1869">
        <v>1876</v>
      </c>
      <c r="B1869" t="s">
        <v>11085</v>
      </c>
      <c r="C1869" t="s">
        <v>4312</v>
      </c>
      <c r="D1869" t="s">
        <v>11980</v>
      </c>
      <c r="E1869" s="1">
        <f t="shared" si="116"/>
        <v>41884</v>
      </c>
      <c r="F1869">
        <f t="shared" si="117"/>
        <v>2014</v>
      </c>
      <c r="G1869">
        <f t="shared" si="118"/>
        <v>9</v>
      </c>
      <c r="H1869">
        <f t="shared" si="119"/>
        <v>2</v>
      </c>
      <c r="I1869" s="1" t="s">
        <v>15622</v>
      </c>
      <c r="J1869" s="1" t="s">
        <v>15624</v>
      </c>
      <c r="K1869" s="42">
        <v>1</v>
      </c>
      <c r="L1869" s="42">
        <v>0.67</v>
      </c>
      <c r="M1869" s="1" t="s">
        <v>15616</v>
      </c>
    </row>
    <row r="1870" spans="1:13" x14ac:dyDescent="0.3">
      <c r="A1870">
        <v>1877</v>
      </c>
      <c r="B1870" t="s">
        <v>7780</v>
      </c>
      <c r="C1870" t="s">
        <v>7542</v>
      </c>
      <c r="D1870" t="s">
        <v>11980</v>
      </c>
      <c r="E1870" s="1">
        <f t="shared" si="116"/>
        <v>41884</v>
      </c>
      <c r="F1870">
        <f t="shared" si="117"/>
        <v>2014</v>
      </c>
      <c r="G1870">
        <f t="shared" si="118"/>
        <v>9</v>
      </c>
      <c r="H1870">
        <f t="shared" si="119"/>
        <v>2</v>
      </c>
      <c r="I1870" s="1" t="s">
        <v>15622</v>
      </c>
      <c r="J1870" s="1" t="s">
        <v>15626</v>
      </c>
      <c r="K1870" s="42">
        <v>1</v>
      </c>
      <c r="L1870" s="42">
        <v>1</v>
      </c>
      <c r="M1870" s="1" t="s">
        <v>15616</v>
      </c>
    </row>
    <row r="1871" spans="1:13" x14ac:dyDescent="0.3">
      <c r="A1871">
        <v>1878</v>
      </c>
      <c r="B1871" t="s">
        <v>10384</v>
      </c>
      <c r="C1871" t="s">
        <v>4995</v>
      </c>
      <c r="D1871" t="s">
        <v>16772</v>
      </c>
      <c r="E1871" s="1">
        <f t="shared" si="116"/>
        <v>41885</v>
      </c>
      <c r="F1871">
        <f t="shared" si="117"/>
        <v>2014</v>
      </c>
      <c r="G1871">
        <f t="shared" si="118"/>
        <v>9</v>
      </c>
      <c r="H1871">
        <f t="shared" si="119"/>
        <v>3</v>
      </c>
      <c r="I1871" s="1" t="s">
        <v>15625</v>
      </c>
      <c r="J1871" s="1" t="s">
        <v>15626</v>
      </c>
      <c r="K1871" s="42">
        <v>1</v>
      </c>
      <c r="L1871" s="42">
        <v>1</v>
      </c>
      <c r="M1871" s="1" t="s">
        <v>15615</v>
      </c>
    </row>
    <row r="1872" spans="1:13" x14ac:dyDescent="0.3">
      <c r="A1872">
        <v>1879</v>
      </c>
      <c r="B1872" t="s">
        <v>11322</v>
      </c>
      <c r="C1872" t="s">
        <v>4079</v>
      </c>
      <c r="D1872" t="s">
        <v>16772</v>
      </c>
      <c r="E1872" s="1">
        <f t="shared" si="116"/>
        <v>41885</v>
      </c>
      <c r="F1872">
        <f t="shared" si="117"/>
        <v>2014</v>
      </c>
      <c r="G1872">
        <f t="shared" si="118"/>
        <v>9</v>
      </c>
      <c r="H1872">
        <f t="shared" si="119"/>
        <v>3</v>
      </c>
      <c r="I1872" s="1" t="s">
        <v>15622</v>
      </c>
      <c r="J1872" s="1" t="s">
        <v>15623</v>
      </c>
      <c r="K1872" s="42">
        <v>0.5</v>
      </c>
      <c r="L1872" s="42">
        <v>0.56000000000000005</v>
      </c>
      <c r="M1872" s="1" t="s">
        <v>15615</v>
      </c>
    </row>
    <row r="1873" spans="1:13" x14ac:dyDescent="0.3">
      <c r="A1873">
        <v>1880</v>
      </c>
      <c r="B1873" t="s">
        <v>9454</v>
      </c>
      <c r="C1873" t="s">
        <v>5905</v>
      </c>
      <c r="D1873" t="s">
        <v>16772</v>
      </c>
      <c r="E1873" s="1">
        <f t="shared" si="116"/>
        <v>41885</v>
      </c>
      <c r="F1873">
        <f t="shared" si="117"/>
        <v>2014</v>
      </c>
      <c r="G1873">
        <f t="shared" si="118"/>
        <v>9</v>
      </c>
      <c r="H1873">
        <f t="shared" si="119"/>
        <v>3</v>
      </c>
      <c r="I1873" s="1" t="s">
        <v>15723</v>
      </c>
      <c r="J1873" s="1" t="s">
        <v>15626</v>
      </c>
      <c r="K1873" s="42">
        <v>1</v>
      </c>
      <c r="L1873" s="42">
        <v>0.99</v>
      </c>
      <c r="M1873" s="1" t="s">
        <v>15615</v>
      </c>
    </row>
    <row r="1874" spans="1:13" x14ac:dyDescent="0.3">
      <c r="A1874">
        <v>1881</v>
      </c>
      <c r="B1874" t="s">
        <v>9656</v>
      </c>
      <c r="C1874" t="s">
        <v>5708</v>
      </c>
      <c r="D1874" t="s">
        <v>16772</v>
      </c>
      <c r="E1874" s="1">
        <f t="shared" si="116"/>
        <v>41885</v>
      </c>
      <c r="F1874">
        <f t="shared" si="117"/>
        <v>2014</v>
      </c>
      <c r="G1874">
        <f t="shared" si="118"/>
        <v>9</v>
      </c>
      <c r="H1874">
        <f t="shared" si="119"/>
        <v>3</v>
      </c>
      <c r="I1874" s="1" t="s">
        <v>15622</v>
      </c>
      <c r="J1874" s="1" t="s">
        <v>15626</v>
      </c>
      <c r="K1874" s="42">
        <v>1</v>
      </c>
      <c r="L1874" s="42">
        <v>0.55000000000000004</v>
      </c>
      <c r="M1874" s="1" t="s">
        <v>15615</v>
      </c>
    </row>
    <row r="1875" spans="1:13" x14ac:dyDescent="0.3">
      <c r="A1875">
        <v>1882</v>
      </c>
      <c r="B1875" t="s">
        <v>7941</v>
      </c>
      <c r="C1875" t="s">
        <v>7389</v>
      </c>
      <c r="D1875" t="s">
        <v>16772</v>
      </c>
      <c r="E1875" s="1">
        <f t="shared" si="116"/>
        <v>41885</v>
      </c>
      <c r="F1875">
        <f t="shared" si="117"/>
        <v>2014</v>
      </c>
      <c r="G1875">
        <f t="shared" si="118"/>
        <v>9</v>
      </c>
      <c r="H1875">
        <f t="shared" si="119"/>
        <v>3</v>
      </c>
      <c r="I1875" s="1" t="s">
        <v>15646</v>
      </c>
      <c r="J1875" s="1" t="s">
        <v>15626</v>
      </c>
      <c r="K1875" s="42">
        <v>1</v>
      </c>
      <c r="L1875" s="42">
        <v>0.91</v>
      </c>
      <c r="M1875" s="1" t="s">
        <v>15616</v>
      </c>
    </row>
    <row r="1876" spans="1:13" x14ac:dyDescent="0.3">
      <c r="A1876">
        <v>1883</v>
      </c>
      <c r="B1876" t="s">
        <v>8237</v>
      </c>
      <c r="C1876" t="s">
        <v>7098</v>
      </c>
      <c r="D1876" t="s">
        <v>11981</v>
      </c>
      <c r="E1876" s="1">
        <f t="shared" si="116"/>
        <v>41886</v>
      </c>
      <c r="F1876">
        <f t="shared" si="117"/>
        <v>2014</v>
      </c>
      <c r="G1876">
        <f t="shared" si="118"/>
        <v>9</v>
      </c>
      <c r="H1876">
        <f t="shared" si="119"/>
        <v>4</v>
      </c>
      <c r="I1876" s="1" t="s">
        <v>15622</v>
      </c>
      <c r="J1876" s="1" t="s">
        <v>15624</v>
      </c>
      <c r="K1876" s="42">
        <v>0.8</v>
      </c>
      <c r="L1876" s="42">
        <v>0.94</v>
      </c>
      <c r="M1876" s="1" t="s">
        <v>15615</v>
      </c>
    </row>
    <row r="1877" spans="1:13" x14ac:dyDescent="0.3">
      <c r="A1877">
        <v>1884</v>
      </c>
      <c r="B1877" t="s">
        <v>7988</v>
      </c>
      <c r="C1877" t="s">
        <v>7343</v>
      </c>
      <c r="D1877" t="s">
        <v>16773</v>
      </c>
      <c r="E1877" s="1">
        <f t="shared" si="116"/>
        <v>41888</v>
      </c>
      <c r="F1877">
        <f t="shared" si="117"/>
        <v>2014</v>
      </c>
      <c r="G1877">
        <f t="shared" si="118"/>
        <v>9</v>
      </c>
      <c r="H1877">
        <f t="shared" si="119"/>
        <v>6</v>
      </c>
      <c r="I1877" s="1" t="s">
        <v>15625</v>
      </c>
      <c r="J1877" s="1" t="s">
        <v>15626</v>
      </c>
      <c r="K1877" s="42">
        <v>1</v>
      </c>
      <c r="L1877" s="42">
        <v>1</v>
      </c>
      <c r="M1877" s="1" t="s">
        <v>15616</v>
      </c>
    </row>
    <row r="1878" spans="1:13" x14ac:dyDescent="0.3">
      <c r="A1878">
        <v>1885</v>
      </c>
      <c r="B1878" t="s">
        <v>7879</v>
      </c>
      <c r="C1878" t="s">
        <v>7449</v>
      </c>
      <c r="D1878" t="s">
        <v>16773</v>
      </c>
      <c r="E1878" s="1">
        <f t="shared" si="116"/>
        <v>41888</v>
      </c>
      <c r="F1878">
        <f t="shared" si="117"/>
        <v>2014</v>
      </c>
      <c r="G1878">
        <f t="shared" si="118"/>
        <v>9</v>
      </c>
      <c r="H1878">
        <f t="shared" si="119"/>
        <v>6</v>
      </c>
      <c r="I1878" s="1" t="s">
        <v>15622</v>
      </c>
      <c r="J1878" s="1" t="s">
        <v>15623</v>
      </c>
      <c r="K1878" s="42">
        <v>1</v>
      </c>
      <c r="L1878" s="42">
        <v>0.46</v>
      </c>
      <c r="M1878" s="1" t="s">
        <v>15615</v>
      </c>
    </row>
    <row r="1879" spans="1:13" x14ac:dyDescent="0.3">
      <c r="A1879">
        <v>1886</v>
      </c>
      <c r="B1879" t="s">
        <v>8822</v>
      </c>
      <c r="C1879" t="s">
        <v>6526</v>
      </c>
      <c r="D1879" t="s">
        <v>16773</v>
      </c>
      <c r="E1879" s="1">
        <f t="shared" si="116"/>
        <v>41888</v>
      </c>
      <c r="F1879">
        <f t="shared" si="117"/>
        <v>2014</v>
      </c>
      <c r="G1879">
        <f t="shared" si="118"/>
        <v>9</v>
      </c>
      <c r="H1879">
        <f t="shared" si="119"/>
        <v>6</v>
      </c>
      <c r="I1879" s="1" t="s">
        <v>15622</v>
      </c>
      <c r="J1879" s="1" t="s">
        <v>15626</v>
      </c>
      <c r="K1879" s="42">
        <v>1</v>
      </c>
      <c r="L1879" s="42">
        <v>0.96</v>
      </c>
      <c r="M1879" s="1" t="s">
        <v>15616</v>
      </c>
    </row>
    <row r="1880" spans="1:13" x14ac:dyDescent="0.3">
      <c r="A1880">
        <v>1887</v>
      </c>
      <c r="B1880" t="s">
        <v>8859</v>
      </c>
      <c r="C1880" t="s">
        <v>6491</v>
      </c>
      <c r="D1880" t="s">
        <v>11982</v>
      </c>
      <c r="E1880" s="1">
        <f t="shared" si="116"/>
        <v>41889</v>
      </c>
      <c r="F1880">
        <f t="shared" si="117"/>
        <v>2014</v>
      </c>
      <c r="G1880">
        <f t="shared" si="118"/>
        <v>9</v>
      </c>
      <c r="H1880">
        <f t="shared" si="119"/>
        <v>7</v>
      </c>
      <c r="I1880" s="1" t="s">
        <v>15622</v>
      </c>
      <c r="J1880" s="1" t="s">
        <v>15624</v>
      </c>
      <c r="K1880" s="42">
        <v>1</v>
      </c>
      <c r="L1880" s="42">
        <v>0.96</v>
      </c>
      <c r="M1880" s="1" t="s">
        <v>15616</v>
      </c>
    </row>
    <row r="1881" spans="1:13" x14ac:dyDescent="0.3">
      <c r="A1881">
        <v>1888</v>
      </c>
      <c r="B1881" t="s">
        <v>7785</v>
      </c>
      <c r="C1881" t="s">
        <v>7537</v>
      </c>
      <c r="D1881" t="s">
        <v>11983</v>
      </c>
      <c r="E1881" s="1">
        <f t="shared" si="116"/>
        <v>41890</v>
      </c>
      <c r="F1881">
        <f t="shared" si="117"/>
        <v>2014</v>
      </c>
      <c r="G1881">
        <f t="shared" si="118"/>
        <v>9</v>
      </c>
      <c r="H1881">
        <f t="shared" si="119"/>
        <v>1</v>
      </c>
      <c r="I1881" s="1" t="s">
        <v>15622</v>
      </c>
      <c r="J1881" s="1" t="s">
        <v>15626</v>
      </c>
      <c r="K1881" s="42">
        <v>1</v>
      </c>
      <c r="L1881" s="42">
        <v>0.98</v>
      </c>
      <c r="M1881" s="1" t="s">
        <v>15615</v>
      </c>
    </row>
    <row r="1882" spans="1:13" x14ac:dyDescent="0.3">
      <c r="A1882">
        <v>1889</v>
      </c>
      <c r="B1882" t="s">
        <v>8364</v>
      </c>
      <c r="C1882" t="s">
        <v>6976</v>
      </c>
      <c r="D1882" t="s">
        <v>11984</v>
      </c>
      <c r="E1882" s="1">
        <f t="shared" si="116"/>
        <v>41891</v>
      </c>
      <c r="F1882">
        <f t="shared" si="117"/>
        <v>2014</v>
      </c>
      <c r="G1882">
        <f t="shared" si="118"/>
        <v>9</v>
      </c>
      <c r="H1882">
        <f t="shared" si="119"/>
        <v>2</v>
      </c>
      <c r="I1882" s="1" t="s">
        <v>15622</v>
      </c>
      <c r="J1882" s="1" t="s">
        <v>15624</v>
      </c>
      <c r="K1882" s="42">
        <v>1</v>
      </c>
      <c r="L1882" s="42">
        <v>0.24</v>
      </c>
      <c r="M1882" s="1" t="s">
        <v>15615</v>
      </c>
    </row>
    <row r="1883" spans="1:13" x14ac:dyDescent="0.3">
      <c r="A1883">
        <v>1890</v>
      </c>
      <c r="B1883" t="s">
        <v>7809</v>
      </c>
      <c r="C1883" t="s">
        <v>7514</v>
      </c>
      <c r="D1883" t="s">
        <v>11984</v>
      </c>
      <c r="E1883" s="1">
        <f t="shared" si="116"/>
        <v>41891</v>
      </c>
      <c r="F1883">
        <f t="shared" si="117"/>
        <v>2014</v>
      </c>
      <c r="G1883">
        <f t="shared" si="118"/>
        <v>9</v>
      </c>
      <c r="H1883">
        <f t="shared" si="119"/>
        <v>2</v>
      </c>
      <c r="I1883" s="1" t="s">
        <v>15622</v>
      </c>
      <c r="J1883" s="1" t="s">
        <v>15624</v>
      </c>
      <c r="K1883" s="42">
        <v>0.87</v>
      </c>
      <c r="L1883" s="42">
        <v>0.76</v>
      </c>
      <c r="M1883" s="1" t="s">
        <v>15615</v>
      </c>
    </row>
    <row r="1884" spans="1:13" x14ac:dyDescent="0.3">
      <c r="A1884">
        <v>1891</v>
      </c>
      <c r="B1884" t="s">
        <v>11617</v>
      </c>
      <c r="C1884" t="s">
        <v>3788</v>
      </c>
      <c r="D1884" t="s">
        <v>16774</v>
      </c>
      <c r="E1884" s="1">
        <f t="shared" si="116"/>
        <v>41892</v>
      </c>
      <c r="F1884">
        <f t="shared" si="117"/>
        <v>2014</v>
      </c>
      <c r="G1884">
        <f t="shared" si="118"/>
        <v>9</v>
      </c>
      <c r="H1884">
        <f t="shared" si="119"/>
        <v>3</v>
      </c>
      <c r="I1884" s="1" t="s">
        <v>15622</v>
      </c>
      <c r="J1884" s="1" t="s">
        <v>15626</v>
      </c>
      <c r="K1884" s="42">
        <v>1</v>
      </c>
      <c r="L1884" s="42">
        <v>1</v>
      </c>
      <c r="M1884" s="1" t="s">
        <v>15616</v>
      </c>
    </row>
    <row r="1885" spans="1:13" x14ac:dyDescent="0.3">
      <c r="A1885">
        <v>1892</v>
      </c>
      <c r="B1885" t="s">
        <v>10603</v>
      </c>
      <c r="C1885" t="s">
        <v>4783</v>
      </c>
      <c r="D1885" t="s">
        <v>16774</v>
      </c>
      <c r="E1885" s="1">
        <f t="shared" si="116"/>
        <v>41892</v>
      </c>
      <c r="F1885">
        <f t="shared" si="117"/>
        <v>2014</v>
      </c>
      <c r="G1885">
        <f t="shared" si="118"/>
        <v>9</v>
      </c>
      <c r="H1885">
        <f t="shared" si="119"/>
        <v>3</v>
      </c>
      <c r="I1885" s="1" t="s">
        <v>15622</v>
      </c>
      <c r="J1885" s="1" t="s">
        <v>15624</v>
      </c>
      <c r="K1885" s="42">
        <v>0.92</v>
      </c>
      <c r="L1885" s="42">
        <v>0.71</v>
      </c>
      <c r="M1885" s="1" t="s">
        <v>15615</v>
      </c>
    </row>
    <row r="1886" spans="1:13" x14ac:dyDescent="0.3">
      <c r="A1886">
        <v>1893</v>
      </c>
      <c r="B1886" t="s">
        <v>9833</v>
      </c>
      <c r="C1886" t="s">
        <v>5536</v>
      </c>
      <c r="D1886" t="s">
        <v>11985</v>
      </c>
      <c r="E1886" s="1">
        <f t="shared" si="116"/>
        <v>41893</v>
      </c>
      <c r="F1886">
        <f t="shared" si="117"/>
        <v>2014</v>
      </c>
      <c r="G1886">
        <f t="shared" si="118"/>
        <v>9</v>
      </c>
      <c r="H1886">
        <f t="shared" si="119"/>
        <v>4</v>
      </c>
      <c r="I1886" s="1" t="s">
        <v>15622</v>
      </c>
      <c r="J1886" s="1" t="s">
        <v>15626</v>
      </c>
      <c r="K1886" s="42">
        <v>1</v>
      </c>
      <c r="L1886" s="42">
        <v>0.98</v>
      </c>
      <c r="M1886" s="1" t="s">
        <v>15616</v>
      </c>
    </row>
    <row r="1887" spans="1:13" x14ac:dyDescent="0.3">
      <c r="A1887">
        <v>1894</v>
      </c>
      <c r="B1887" t="s">
        <v>11469</v>
      </c>
      <c r="C1887" t="s">
        <v>3933</v>
      </c>
      <c r="D1887" t="s">
        <v>16775</v>
      </c>
      <c r="E1887" s="1">
        <f t="shared" si="116"/>
        <v>41894</v>
      </c>
      <c r="F1887">
        <f t="shared" si="117"/>
        <v>2014</v>
      </c>
      <c r="G1887">
        <f t="shared" si="118"/>
        <v>9</v>
      </c>
      <c r="H1887">
        <f t="shared" si="119"/>
        <v>5</v>
      </c>
      <c r="I1887" s="1" t="s">
        <v>15622</v>
      </c>
      <c r="J1887" s="1" t="s">
        <v>15626</v>
      </c>
      <c r="K1887" s="42">
        <v>1</v>
      </c>
      <c r="L1887" s="42">
        <v>0.92</v>
      </c>
      <c r="M1887" s="1" t="s">
        <v>15616</v>
      </c>
    </row>
    <row r="1888" spans="1:13" x14ac:dyDescent="0.3">
      <c r="A1888">
        <v>1895</v>
      </c>
      <c r="B1888" t="s">
        <v>10635</v>
      </c>
      <c r="C1888" t="s">
        <v>4751</v>
      </c>
      <c r="D1888" t="s">
        <v>16775</v>
      </c>
      <c r="E1888" s="1">
        <f t="shared" si="116"/>
        <v>41894</v>
      </c>
      <c r="F1888">
        <f t="shared" si="117"/>
        <v>2014</v>
      </c>
      <c r="G1888">
        <f t="shared" si="118"/>
        <v>9</v>
      </c>
      <c r="H1888">
        <f t="shared" si="119"/>
        <v>5</v>
      </c>
      <c r="I1888" s="1" t="s">
        <v>15641</v>
      </c>
      <c r="J1888" s="1" t="s">
        <v>15624</v>
      </c>
      <c r="K1888" s="42">
        <v>1</v>
      </c>
      <c r="L1888" s="42">
        <v>0.93</v>
      </c>
      <c r="M1888" s="1" t="s">
        <v>15615</v>
      </c>
    </row>
    <row r="1889" spans="1:13" x14ac:dyDescent="0.3">
      <c r="A1889">
        <v>1896</v>
      </c>
      <c r="B1889" t="s">
        <v>8495</v>
      </c>
      <c r="C1889" t="s">
        <v>6849</v>
      </c>
      <c r="D1889" t="s">
        <v>16776</v>
      </c>
      <c r="E1889" s="1">
        <f t="shared" si="116"/>
        <v>41895</v>
      </c>
      <c r="F1889">
        <f t="shared" si="117"/>
        <v>2014</v>
      </c>
      <c r="G1889">
        <f t="shared" si="118"/>
        <v>9</v>
      </c>
      <c r="H1889">
        <f t="shared" si="119"/>
        <v>6</v>
      </c>
      <c r="I1889" s="1" t="s">
        <v>15622</v>
      </c>
      <c r="J1889" s="1" t="s">
        <v>15626</v>
      </c>
      <c r="K1889" s="42">
        <v>1</v>
      </c>
      <c r="L1889" s="42">
        <v>1</v>
      </c>
      <c r="M1889" s="1" t="s">
        <v>15616</v>
      </c>
    </row>
    <row r="1890" spans="1:13" x14ac:dyDescent="0.3">
      <c r="A1890">
        <v>1897</v>
      </c>
      <c r="B1890" t="s">
        <v>7790</v>
      </c>
      <c r="C1890" t="s">
        <v>7532</v>
      </c>
      <c r="D1890" t="s">
        <v>11986</v>
      </c>
      <c r="E1890" s="1">
        <f t="shared" si="116"/>
        <v>41896</v>
      </c>
      <c r="F1890">
        <f t="shared" si="117"/>
        <v>2014</v>
      </c>
      <c r="G1890">
        <f t="shared" si="118"/>
        <v>9</v>
      </c>
      <c r="H1890">
        <f t="shared" si="119"/>
        <v>7</v>
      </c>
      <c r="I1890" s="1" t="s">
        <v>15622</v>
      </c>
      <c r="J1890" s="1" t="s">
        <v>15626</v>
      </c>
      <c r="K1890" s="42">
        <v>1</v>
      </c>
      <c r="L1890" s="42">
        <v>0.9</v>
      </c>
      <c r="M1890" s="1" t="s">
        <v>15615</v>
      </c>
    </row>
    <row r="1891" spans="1:13" x14ac:dyDescent="0.3">
      <c r="A1891">
        <v>1898</v>
      </c>
      <c r="B1891" t="s">
        <v>11087</v>
      </c>
      <c r="C1891" t="s">
        <v>4310</v>
      </c>
      <c r="D1891" t="s">
        <v>11987</v>
      </c>
      <c r="E1891" s="1">
        <f t="shared" si="116"/>
        <v>41898</v>
      </c>
      <c r="F1891">
        <f t="shared" si="117"/>
        <v>2014</v>
      </c>
      <c r="G1891">
        <f t="shared" si="118"/>
        <v>9</v>
      </c>
      <c r="H1891">
        <f t="shared" si="119"/>
        <v>2</v>
      </c>
      <c r="I1891" s="1" t="s">
        <v>15622</v>
      </c>
      <c r="J1891" s="1" t="s">
        <v>15623</v>
      </c>
      <c r="K1891" s="42">
        <v>0.65</v>
      </c>
      <c r="L1891" s="42">
        <v>0.23</v>
      </c>
      <c r="M1891" s="1" t="s">
        <v>15615</v>
      </c>
    </row>
    <row r="1892" spans="1:13" x14ac:dyDescent="0.3">
      <c r="A1892">
        <v>1899</v>
      </c>
      <c r="B1892" t="s">
        <v>9689</v>
      </c>
      <c r="C1892" t="s">
        <v>5675</v>
      </c>
      <c r="D1892" t="s">
        <v>11987</v>
      </c>
      <c r="E1892" s="1">
        <f t="shared" si="116"/>
        <v>41898</v>
      </c>
      <c r="F1892">
        <f t="shared" si="117"/>
        <v>2014</v>
      </c>
      <c r="G1892">
        <f t="shared" si="118"/>
        <v>9</v>
      </c>
      <c r="H1892">
        <f t="shared" si="119"/>
        <v>2</v>
      </c>
      <c r="I1892" s="1" t="s">
        <v>15622</v>
      </c>
      <c r="J1892" s="1" t="s">
        <v>15626</v>
      </c>
      <c r="K1892" s="42">
        <v>1</v>
      </c>
      <c r="L1892" s="42">
        <v>0.85</v>
      </c>
      <c r="M1892" s="1" t="s">
        <v>15615</v>
      </c>
    </row>
    <row r="1893" spans="1:13" x14ac:dyDescent="0.3">
      <c r="A1893">
        <v>1900</v>
      </c>
      <c r="B1893" t="s">
        <v>8685</v>
      </c>
      <c r="C1893" t="s">
        <v>6663</v>
      </c>
      <c r="D1893" t="s">
        <v>16777</v>
      </c>
      <c r="E1893" s="1">
        <f t="shared" si="116"/>
        <v>41899</v>
      </c>
      <c r="F1893">
        <f t="shared" si="117"/>
        <v>2014</v>
      </c>
      <c r="G1893">
        <f t="shared" si="118"/>
        <v>9</v>
      </c>
      <c r="H1893">
        <f t="shared" si="119"/>
        <v>3</v>
      </c>
      <c r="I1893" s="1" t="s">
        <v>15622</v>
      </c>
      <c r="J1893" s="1" t="s">
        <v>15626</v>
      </c>
      <c r="K1893" s="42">
        <v>1</v>
      </c>
      <c r="L1893" s="42">
        <v>0.36</v>
      </c>
      <c r="M1893" s="1" t="s">
        <v>15615</v>
      </c>
    </row>
    <row r="1894" spans="1:13" x14ac:dyDescent="0.3">
      <c r="A1894">
        <v>1901</v>
      </c>
      <c r="B1894" t="s">
        <v>9860</v>
      </c>
      <c r="C1894" t="s">
        <v>5511</v>
      </c>
      <c r="D1894" t="s">
        <v>16777</v>
      </c>
      <c r="E1894" s="1">
        <f t="shared" si="116"/>
        <v>41899</v>
      </c>
      <c r="F1894">
        <f t="shared" si="117"/>
        <v>2014</v>
      </c>
      <c r="G1894">
        <f t="shared" si="118"/>
        <v>9</v>
      </c>
      <c r="H1894">
        <f t="shared" si="119"/>
        <v>3</v>
      </c>
      <c r="I1894" s="1" t="s">
        <v>15622</v>
      </c>
      <c r="J1894" s="1" t="s">
        <v>15626</v>
      </c>
      <c r="K1894" s="42">
        <v>1</v>
      </c>
      <c r="L1894" s="42">
        <v>0.93</v>
      </c>
      <c r="M1894" s="1" t="s">
        <v>15615</v>
      </c>
    </row>
    <row r="1895" spans="1:13" x14ac:dyDescent="0.3">
      <c r="A1895">
        <v>1902</v>
      </c>
      <c r="B1895" t="s">
        <v>8080</v>
      </c>
      <c r="C1895" t="s">
        <v>7253</v>
      </c>
      <c r="D1895" t="s">
        <v>16778</v>
      </c>
      <c r="E1895" s="1">
        <f t="shared" si="116"/>
        <v>41900</v>
      </c>
      <c r="F1895">
        <f t="shared" si="117"/>
        <v>2014</v>
      </c>
      <c r="G1895">
        <f t="shared" si="118"/>
        <v>9</v>
      </c>
      <c r="H1895">
        <f t="shared" si="119"/>
        <v>4</v>
      </c>
      <c r="I1895" s="1" t="s">
        <v>15622</v>
      </c>
      <c r="J1895" s="1" t="s">
        <v>15626</v>
      </c>
      <c r="K1895" s="42">
        <v>1</v>
      </c>
      <c r="L1895" s="42">
        <v>0.97</v>
      </c>
      <c r="M1895" s="1" t="s">
        <v>15616</v>
      </c>
    </row>
    <row r="1896" spans="1:13" x14ac:dyDescent="0.3">
      <c r="A1896">
        <v>1903</v>
      </c>
      <c r="B1896" t="s">
        <v>9879</v>
      </c>
      <c r="C1896" t="s">
        <v>5492</v>
      </c>
      <c r="D1896" t="s">
        <v>16779</v>
      </c>
      <c r="E1896" s="1">
        <f t="shared" si="116"/>
        <v>41901</v>
      </c>
      <c r="F1896">
        <f t="shared" si="117"/>
        <v>2014</v>
      </c>
      <c r="G1896">
        <f t="shared" si="118"/>
        <v>9</v>
      </c>
      <c r="H1896">
        <f t="shared" si="119"/>
        <v>5</v>
      </c>
      <c r="I1896" s="1" t="s">
        <v>15622</v>
      </c>
      <c r="J1896" s="1" t="s">
        <v>15626</v>
      </c>
      <c r="K1896" s="42">
        <v>1</v>
      </c>
      <c r="L1896" s="42">
        <v>1</v>
      </c>
      <c r="M1896" s="1" t="s">
        <v>15615</v>
      </c>
    </row>
    <row r="1897" spans="1:13" x14ac:dyDescent="0.3">
      <c r="A1897">
        <v>1904</v>
      </c>
      <c r="B1897" t="s">
        <v>8520</v>
      </c>
      <c r="C1897" t="s">
        <v>3523</v>
      </c>
      <c r="D1897" t="s">
        <v>11988</v>
      </c>
      <c r="E1897" s="1">
        <f t="shared" si="116"/>
        <v>41902</v>
      </c>
      <c r="F1897">
        <f t="shared" si="117"/>
        <v>2014</v>
      </c>
      <c r="G1897">
        <f t="shared" si="118"/>
        <v>9</v>
      </c>
      <c r="H1897">
        <f t="shared" si="119"/>
        <v>6</v>
      </c>
      <c r="I1897" s="1" t="s">
        <v>15622</v>
      </c>
      <c r="J1897" s="1" t="s">
        <v>15623</v>
      </c>
      <c r="K1897" s="42">
        <v>1</v>
      </c>
      <c r="L1897" s="42">
        <v>1</v>
      </c>
      <c r="M1897" s="1" t="s">
        <v>15616</v>
      </c>
    </row>
    <row r="1898" spans="1:13" x14ac:dyDescent="0.3">
      <c r="A1898">
        <v>1905</v>
      </c>
      <c r="B1898" t="s">
        <v>8122</v>
      </c>
      <c r="C1898" t="s">
        <v>7213</v>
      </c>
      <c r="D1898" t="s">
        <v>11989</v>
      </c>
      <c r="E1898" s="1">
        <f t="shared" si="116"/>
        <v>41904</v>
      </c>
      <c r="F1898">
        <f t="shared" si="117"/>
        <v>2014</v>
      </c>
      <c r="G1898">
        <f t="shared" si="118"/>
        <v>9</v>
      </c>
      <c r="H1898">
        <f t="shared" si="119"/>
        <v>1</v>
      </c>
      <c r="I1898" s="1" t="s">
        <v>15622</v>
      </c>
      <c r="J1898" s="1" t="s">
        <v>15626</v>
      </c>
      <c r="K1898" s="42">
        <v>1</v>
      </c>
      <c r="L1898" s="42">
        <v>0.97</v>
      </c>
      <c r="M1898" s="1" t="s">
        <v>15615</v>
      </c>
    </row>
    <row r="1899" spans="1:13" x14ac:dyDescent="0.3">
      <c r="A1899">
        <v>1906</v>
      </c>
      <c r="B1899" t="s">
        <v>7736</v>
      </c>
      <c r="C1899" t="s">
        <v>3512</v>
      </c>
      <c r="D1899" t="s">
        <v>11989</v>
      </c>
      <c r="E1899" s="1">
        <f t="shared" si="116"/>
        <v>41904</v>
      </c>
      <c r="F1899">
        <f t="shared" si="117"/>
        <v>2014</v>
      </c>
      <c r="G1899">
        <f t="shared" si="118"/>
        <v>9</v>
      </c>
      <c r="H1899">
        <f t="shared" si="119"/>
        <v>1</v>
      </c>
      <c r="I1899" s="1" t="s">
        <v>15622</v>
      </c>
      <c r="J1899" s="1" t="s">
        <v>15626</v>
      </c>
      <c r="K1899" s="42">
        <v>1</v>
      </c>
      <c r="L1899" s="42">
        <v>0.96</v>
      </c>
      <c r="M1899" s="1" t="s">
        <v>15615</v>
      </c>
    </row>
    <row r="1900" spans="1:13" x14ac:dyDescent="0.3">
      <c r="A1900">
        <v>1907</v>
      </c>
      <c r="B1900" t="s">
        <v>10466</v>
      </c>
      <c r="C1900" t="s">
        <v>4916</v>
      </c>
      <c r="D1900" t="s">
        <v>11990</v>
      </c>
      <c r="E1900" s="1">
        <f t="shared" si="116"/>
        <v>41905</v>
      </c>
      <c r="F1900">
        <f t="shared" si="117"/>
        <v>2014</v>
      </c>
      <c r="G1900">
        <f t="shared" si="118"/>
        <v>9</v>
      </c>
      <c r="H1900">
        <f t="shared" si="119"/>
        <v>2</v>
      </c>
      <c r="I1900" s="1" t="s">
        <v>15622</v>
      </c>
      <c r="J1900" s="1" t="s">
        <v>15626</v>
      </c>
      <c r="K1900" s="42">
        <v>1</v>
      </c>
      <c r="L1900" s="42">
        <v>0.86</v>
      </c>
      <c r="M1900" s="1" t="s">
        <v>15616</v>
      </c>
    </row>
    <row r="1901" spans="1:13" x14ac:dyDescent="0.3">
      <c r="A1901">
        <v>1908</v>
      </c>
      <c r="B1901" t="s">
        <v>8132</v>
      </c>
      <c r="C1901" t="s">
        <v>7203</v>
      </c>
      <c r="D1901" t="s">
        <v>11990</v>
      </c>
      <c r="E1901" s="1">
        <f t="shared" si="116"/>
        <v>41905</v>
      </c>
      <c r="F1901">
        <f t="shared" si="117"/>
        <v>2014</v>
      </c>
      <c r="G1901">
        <f t="shared" si="118"/>
        <v>9</v>
      </c>
      <c r="H1901">
        <f t="shared" si="119"/>
        <v>2</v>
      </c>
      <c r="I1901" s="1" t="s">
        <v>15622</v>
      </c>
      <c r="J1901" s="1" t="s">
        <v>15626</v>
      </c>
      <c r="K1901" s="42">
        <v>0.9</v>
      </c>
      <c r="L1901" s="42">
        <v>0.93</v>
      </c>
      <c r="M1901" s="1" t="s">
        <v>15615</v>
      </c>
    </row>
    <row r="1902" spans="1:13" x14ac:dyDescent="0.3">
      <c r="A1902">
        <v>1909</v>
      </c>
      <c r="B1902" t="s">
        <v>8180</v>
      </c>
      <c r="C1902" t="s">
        <v>7155</v>
      </c>
      <c r="D1902" t="s">
        <v>11990</v>
      </c>
      <c r="E1902" s="1">
        <f t="shared" si="116"/>
        <v>41905</v>
      </c>
      <c r="F1902">
        <f t="shared" si="117"/>
        <v>2014</v>
      </c>
      <c r="G1902">
        <f t="shared" si="118"/>
        <v>9</v>
      </c>
      <c r="H1902">
        <f t="shared" si="119"/>
        <v>2</v>
      </c>
      <c r="I1902" s="1" t="s">
        <v>15622</v>
      </c>
      <c r="J1902" s="1" t="s">
        <v>15623</v>
      </c>
      <c r="K1902" s="42">
        <v>0.75</v>
      </c>
      <c r="L1902" s="42">
        <v>0.98</v>
      </c>
      <c r="M1902" s="1" t="s">
        <v>15616</v>
      </c>
    </row>
    <row r="1903" spans="1:13" x14ac:dyDescent="0.3">
      <c r="A1903">
        <v>1910</v>
      </c>
      <c r="B1903" t="s">
        <v>7957</v>
      </c>
      <c r="C1903" t="s">
        <v>7374</v>
      </c>
      <c r="D1903" t="s">
        <v>11990</v>
      </c>
      <c r="E1903" s="1">
        <f t="shared" si="116"/>
        <v>41905</v>
      </c>
      <c r="F1903">
        <f t="shared" si="117"/>
        <v>2014</v>
      </c>
      <c r="G1903">
        <f t="shared" si="118"/>
        <v>9</v>
      </c>
      <c r="H1903">
        <f t="shared" si="119"/>
        <v>2</v>
      </c>
      <c r="I1903" s="1" t="s">
        <v>15622</v>
      </c>
      <c r="J1903" s="1" t="s">
        <v>15626</v>
      </c>
      <c r="K1903" s="42">
        <v>1</v>
      </c>
      <c r="L1903" s="42">
        <v>0</v>
      </c>
      <c r="M1903" s="1" t="s">
        <v>15615</v>
      </c>
    </row>
    <row r="1904" spans="1:13" x14ac:dyDescent="0.3">
      <c r="A1904">
        <v>1911</v>
      </c>
      <c r="B1904" t="s">
        <v>8792</v>
      </c>
      <c r="C1904" t="s">
        <v>6556</v>
      </c>
      <c r="D1904" t="s">
        <v>11991</v>
      </c>
      <c r="E1904" s="1">
        <f t="shared" si="116"/>
        <v>41906</v>
      </c>
      <c r="F1904">
        <f t="shared" si="117"/>
        <v>2014</v>
      </c>
      <c r="G1904">
        <f t="shared" si="118"/>
        <v>9</v>
      </c>
      <c r="H1904">
        <f t="shared" si="119"/>
        <v>3</v>
      </c>
      <c r="I1904" s="1" t="s">
        <v>15622</v>
      </c>
      <c r="J1904" s="1" t="s">
        <v>15626</v>
      </c>
      <c r="K1904" s="42">
        <v>1</v>
      </c>
      <c r="L1904" s="42">
        <v>0.99</v>
      </c>
      <c r="M1904" s="1" t="s">
        <v>15616</v>
      </c>
    </row>
    <row r="1905" spans="1:13" x14ac:dyDescent="0.3">
      <c r="A1905">
        <v>1912</v>
      </c>
      <c r="B1905" t="s">
        <v>9522</v>
      </c>
      <c r="C1905" t="s">
        <v>5838</v>
      </c>
      <c r="D1905" t="s">
        <v>11991</v>
      </c>
      <c r="E1905" s="1">
        <f t="shared" si="116"/>
        <v>41906</v>
      </c>
      <c r="F1905">
        <f t="shared" si="117"/>
        <v>2014</v>
      </c>
      <c r="G1905">
        <f t="shared" si="118"/>
        <v>9</v>
      </c>
      <c r="H1905">
        <f t="shared" si="119"/>
        <v>3</v>
      </c>
      <c r="I1905" s="1" t="s">
        <v>15622</v>
      </c>
      <c r="J1905" s="1" t="s">
        <v>15626</v>
      </c>
      <c r="K1905" s="42">
        <v>1</v>
      </c>
      <c r="L1905" s="42">
        <v>1</v>
      </c>
      <c r="M1905" s="1" t="s">
        <v>15615</v>
      </c>
    </row>
    <row r="1906" spans="1:13" x14ac:dyDescent="0.3">
      <c r="A1906">
        <v>1913</v>
      </c>
      <c r="B1906" t="s">
        <v>11474</v>
      </c>
      <c r="C1906" t="s">
        <v>3928</v>
      </c>
      <c r="D1906" t="s">
        <v>11992</v>
      </c>
      <c r="E1906" s="1">
        <f t="shared" si="116"/>
        <v>41907</v>
      </c>
      <c r="F1906">
        <f t="shared" si="117"/>
        <v>2014</v>
      </c>
      <c r="G1906">
        <f t="shared" si="118"/>
        <v>9</v>
      </c>
      <c r="H1906">
        <f t="shared" si="119"/>
        <v>4</v>
      </c>
      <c r="I1906" s="1" t="s">
        <v>15625</v>
      </c>
      <c r="J1906" s="1" t="s">
        <v>15626</v>
      </c>
      <c r="K1906" s="42">
        <v>1</v>
      </c>
      <c r="L1906" s="42">
        <v>0.85</v>
      </c>
      <c r="M1906" s="1" t="s">
        <v>15616</v>
      </c>
    </row>
    <row r="1907" spans="1:13" x14ac:dyDescent="0.3">
      <c r="A1907">
        <v>1914</v>
      </c>
      <c r="B1907" t="s">
        <v>10685</v>
      </c>
      <c r="C1907" t="s">
        <v>4701</v>
      </c>
      <c r="D1907" t="s">
        <v>11992</v>
      </c>
      <c r="E1907" s="1">
        <f t="shared" si="116"/>
        <v>41907</v>
      </c>
      <c r="F1907">
        <f t="shared" si="117"/>
        <v>2014</v>
      </c>
      <c r="G1907">
        <f t="shared" si="118"/>
        <v>9</v>
      </c>
      <c r="H1907">
        <f t="shared" si="119"/>
        <v>4</v>
      </c>
      <c r="I1907" s="1" t="s">
        <v>15622</v>
      </c>
      <c r="J1907" s="1" t="s">
        <v>15623</v>
      </c>
      <c r="K1907" s="42">
        <v>1</v>
      </c>
      <c r="L1907" s="42">
        <v>1</v>
      </c>
      <c r="M1907" s="1" t="s">
        <v>15616</v>
      </c>
    </row>
    <row r="1908" spans="1:13" x14ac:dyDescent="0.3">
      <c r="A1908">
        <v>1915</v>
      </c>
      <c r="B1908" t="s">
        <v>9429</v>
      </c>
      <c r="C1908" t="s">
        <v>3550</v>
      </c>
      <c r="D1908" t="s">
        <v>11993</v>
      </c>
      <c r="E1908" s="1">
        <f t="shared" si="116"/>
        <v>41908</v>
      </c>
      <c r="F1908">
        <f t="shared" si="117"/>
        <v>2014</v>
      </c>
      <c r="G1908">
        <f t="shared" si="118"/>
        <v>9</v>
      </c>
      <c r="H1908">
        <f t="shared" si="119"/>
        <v>5</v>
      </c>
      <c r="I1908" s="1" t="s">
        <v>15622</v>
      </c>
      <c r="J1908" s="1" t="s">
        <v>15626</v>
      </c>
      <c r="K1908" s="42">
        <v>1</v>
      </c>
      <c r="L1908" s="42">
        <v>0.76</v>
      </c>
      <c r="M1908" s="1" t="s">
        <v>15615</v>
      </c>
    </row>
    <row r="1909" spans="1:13" x14ac:dyDescent="0.3">
      <c r="A1909">
        <v>1916</v>
      </c>
      <c r="B1909" t="s">
        <v>10154</v>
      </c>
      <c r="C1909" t="s">
        <v>5224</v>
      </c>
      <c r="D1909" t="s">
        <v>11993</v>
      </c>
      <c r="E1909" s="1">
        <f t="shared" si="116"/>
        <v>41908</v>
      </c>
      <c r="F1909">
        <f t="shared" si="117"/>
        <v>2014</v>
      </c>
      <c r="G1909">
        <f t="shared" si="118"/>
        <v>9</v>
      </c>
      <c r="H1909">
        <f t="shared" si="119"/>
        <v>5</v>
      </c>
      <c r="I1909" s="1" t="s">
        <v>15622</v>
      </c>
      <c r="J1909" s="1" t="s">
        <v>15628</v>
      </c>
      <c r="K1909" s="42">
        <v>0.44</v>
      </c>
      <c r="L1909" s="42">
        <v>0.97</v>
      </c>
      <c r="M1909" s="1" t="s">
        <v>15615</v>
      </c>
    </row>
    <row r="1910" spans="1:13" x14ac:dyDescent="0.3">
      <c r="A1910">
        <v>1917</v>
      </c>
      <c r="B1910" t="s">
        <v>7945</v>
      </c>
      <c r="C1910" t="s">
        <v>7385</v>
      </c>
      <c r="D1910" t="s">
        <v>11994</v>
      </c>
      <c r="E1910" s="1">
        <f t="shared" si="116"/>
        <v>41911</v>
      </c>
      <c r="F1910">
        <f t="shared" si="117"/>
        <v>2014</v>
      </c>
      <c r="G1910">
        <f t="shared" si="118"/>
        <v>9</v>
      </c>
      <c r="H1910">
        <f t="shared" si="119"/>
        <v>1</v>
      </c>
      <c r="I1910" s="1" t="s">
        <v>15622</v>
      </c>
      <c r="J1910" s="1" t="s">
        <v>15628</v>
      </c>
      <c r="K1910" s="42">
        <v>0</v>
      </c>
      <c r="L1910" s="42">
        <v>0.75</v>
      </c>
      <c r="M1910" s="1" t="s">
        <v>15615</v>
      </c>
    </row>
    <row r="1911" spans="1:13" x14ac:dyDescent="0.3">
      <c r="A1911">
        <v>1918</v>
      </c>
      <c r="B1911" t="s">
        <v>10686</v>
      </c>
      <c r="C1911" t="s">
        <v>4700</v>
      </c>
      <c r="D1911" t="s">
        <v>11994</v>
      </c>
      <c r="E1911" s="1">
        <f t="shared" si="116"/>
        <v>41911</v>
      </c>
      <c r="F1911">
        <f t="shared" si="117"/>
        <v>2014</v>
      </c>
      <c r="G1911">
        <f t="shared" si="118"/>
        <v>9</v>
      </c>
      <c r="H1911">
        <f t="shared" si="119"/>
        <v>1</v>
      </c>
      <c r="I1911" s="1" t="s">
        <v>15622</v>
      </c>
      <c r="J1911" s="1" t="s">
        <v>15626</v>
      </c>
      <c r="K1911" s="42">
        <v>1</v>
      </c>
      <c r="L1911" s="42">
        <v>0.95</v>
      </c>
      <c r="M1911" s="1" t="s">
        <v>15615</v>
      </c>
    </row>
    <row r="1912" spans="1:13" x14ac:dyDescent="0.3">
      <c r="A1912">
        <v>1919</v>
      </c>
      <c r="B1912" t="s">
        <v>8744</v>
      </c>
      <c r="C1912" t="s">
        <v>6604</v>
      </c>
      <c r="D1912" t="s">
        <v>11994</v>
      </c>
      <c r="E1912" s="1">
        <f t="shared" si="116"/>
        <v>41911</v>
      </c>
      <c r="F1912">
        <f t="shared" si="117"/>
        <v>2014</v>
      </c>
      <c r="G1912">
        <f t="shared" si="118"/>
        <v>9</v>
      </c>
      <c r="H1912">
        <f t="shared" si="119"/>
        <v>1</v>
      </c>
      <c r="I1912" s="1" t="s">
        <v>15622</v>
      </c>
      <c r="J1912" s="1" t="s">
        <v>15626</v>
      </c>
      <c r="K1912" s="42">
        <v>1</v>
      </c>
      <c r="L1912" s="42">
        <v>0.99</v>
      </c>
      <c r="M1912" s="1" t="s">
        <v>15615</v>
      </c>
    </row>
    <row r="1913" spans="1:13" x14ac:dyDescent="0.3">
      <c r="A1913">
        <v>1920</v>
      </c>
      <c r="B1913" t="s">
        <v>11546</v>
      </c>
      <c r="C1913" t="s">
        <v>3858</v>
      </c>
      <c r="D1913" t="s">
        <v>11994</v>
      </c>
      <c r="E1913" s="1">
        <f t="shared" si="116"/>
        <v>41911</v>
      </c>
      <c r="F1913">
        <f t="shared" si="117"/>
        <v>2014</v>
      </c>
      <c r="G1913">
        <f t="shared" si="118"/>
        <v>9</v>
      </c>
      <c r="H1913">
        <f t="shared" si="119"/>
        <v>1</v>
      </c>
      <c r="I1913" s="1" t="s">
        <v>15622</v>
      </c>
      <c r="J1913" s="1" t="s">
        <v>15626</v>
      </c>
      <c r="K1913" s="42">
        <v>1</v>
      </c>
      <c r="L1913" s="42">
        <v>0.38</v>
      </c>
      <c r="M1913" s="1" t="s">
        <v>15616</v>
      </c>
    </row>
    <row r="1914" spans="1:13" x14ac:dyDescent="0.3">
      <c r="A1914">
        <v>1921</v>
      </c>
      <c r="B1914" t="s">
        <v>9284</v>
      </c>
      <c r="C1914" t="s">
        <v>6072</v>
      </c>
      <c r="D1914" t="s">
        <v>11994</v>
      </c>
      <c r="E1914" s="1">
        <f t="shared" si="116"/>
        <v>41911</v>
      </c>
      <c r="F1914">
        <f t="shared" si="117"/>
        <v>2014</v>
      </c>
      <c r="G1914">
        <f t="shared" si="118"/>
        <v>9</v>
      </c>
      <c r="H1914">
        <f t="shared" si="119"/>
        <v>1</v>
      </c>
      <c r="I1914" s="1" t="s">
        <v>15622</v>
      </c>
      <c r="J1914" s="1" t="s">
        <v>15626</v>
      </c>
      <c r="K1914" s="42">
        <v>1</v>
      </c>
      <c r="L1914" s="42">
        <v>0</v>
      </c>
      <c r="M1914" s="1" t="s">
        <v>15615</v>
      </c>
    </row>
    <row r="1915" spans="1:13" x14ac:dyDescent="0.3">
      <c r="A1915">
        <v>1922</v>
      </c>
      <c r="B1915" t="s">
        <v>8965</v>
      </c>
      <c r="C1915" t="s">
        <v>6388</v>
      </c>
      <c r="D1915" t="s">
        <v>11994</v>
      </c>
      <c r="E1915" s="1">
        <f t="shared" si="116"/>
        <v>41911</v>
      </c>
      <c r="F1915">
        <f t="shared" si="117"/>
        <v>2014</v>
      </c>
      <c r="G1915">
        <f t="shared" si="118"/>
        <v>9</v>
      </c>
      <c r="H1915">
        <f t="shared" si="119"/>
        <v>1</v>
      </c>
      <c r="I1915" s="1" t="s">
        <v>15622</v>
      </c>
      <c r="J1915" s="1" t="s">
        <v>15626</v>
      </c>
      <c r="K1915" s="42">
        <v>1</v>
      </c>
      <c r="L1915" s="42">
        <v>1</v>
      </c>
      <c r="M1915" s="1" t="s">
        <v>15615</v>
      </c>
    </row>
    <row r="1916" spans="1:13" x14ac:dyDescent="0.3">
      <c r="A1916">
        <v>1923</v>
      </c>
      <c r="B1916" t="s">
        <v>9700</v>
      </c>
      <c r="C1916" t="s">
        <v>5664</v>
      </c>
      <c r="D1916" t="s">
        <v>11994</v>
      </c>
      <c r="E1916" s="1">
        <f t="shared" si="116"/>
        <v>41911</v>
      </c>
      <c r="F1916">
        <f t="shared" si="117"/>
        <v>2014</v>
      </c>
      <c r="G1916">
        <f t="shared" si="118"/>
        <v>9</v>
      </c>
      <c r="H1916">
        <f t="shared" si="119"/>
        <v>1</v>
      </c>
      <c r="I1916" s="1" t="s">
        <v>15622</v>
      </c>
      <c r="J1916" s="1" t="s">
        <v>15624</v>
      </c>
      <c r="K1916" s="42">
        <v>1</v>
      </c>
      <c r="L1916" s="42">
        <v>0.2</v>
      </c>
      <c r="M1916" s="1" t="s">
        <v>15615</v>
      </c>
    </row>
    <row r="1917" spans="1:13" x14ac:dyDescent="0.3">
      <c r="A1917">
        <v>1924</v>
      </c>
      <c r="B1917" t="s">
        <v>7828</v>
      </c>
      <c r="C1917" t="s">
        <v>7495</v>
      </c>
      <c r="D1917" t="s">
        <v>11995</v>
      </c>
      <c r="E1917" s="1">
        <f t="shared" si="116"/>
        <v>41912</v>
      </c>
      <c r="F1917">
        <f t="shared" si="117"/>
        <v>2014</v>
      </c>
      <c r="G1917">
        <f t="shared" si="118"/>
        <v>9</v>
      </c>
      <c r="H1917">
        <f t="shared" si="119"/>
        <v>2</v>
      </c>
      <c r="I1917" s="1" t="s">
        <v>15629</v>
      </c>
      <c r="J1917" s="1" t="s">
        <v>15624</v>
      </c>
      <c r="K1917" s="42">
        <v>1</v>
      </c>
      <c r="L1917" s="42">
        <v>0.55000000000000004</v>
      </c>
      <c r="M1917" s="1" t="s">
        <v>15616</v>
      </c>
    </row>
    <row r="1918" spans="1:13" x14ac:dyDescent="0.3">
      <c r="A1918">
        <v>1925</v>
      </c>
      <c r="B1918" t="s">
        <v>10657</v>
      </c>
      <c r="C1918" t="s">
        <v>4729</v>
      </c>
      <c r="D1918" t="s">
        <v>11996</v>
      </c>
      <c r="E1918" s="1">
        <f t="shared" si="116"/>
        <v>41913</v>
      </c>
      <c r="F1918">
        <f t="shared" si="117"/>
        <v>2014</v>
      </c>
      <c r="G1918">
        <f t="shared" si="118"/>
        <v>10</v>
      </c>
      <c r="H1918">
        <f t="shared" si="119"/>
        <v>3</v>
      </c>
      <c r="I1918" s="1" t="s">
        <v>15625</v>
      </c>
      <c r="J1918" s="1" t="s">
        <v>15626</v>
      </c>
      <c r="K1918" s="42">
        <v>1</v>
      </c>
      <c r="L1918" s="42">
        <v>1</v>
      </c>
      <c r="M1918" s="1" t="s">
        <v>15616</v>
      </c>
    </row>
    <row r="1919" spans="1:13" x14ac:dyDescent="0.3">
      <c r="A1919">
        <v>1926</v>
      </c>
      <c r="B1919" t="s">
        <v>10454</v>
      </c>
      <c r="C1919" t="s">
        <v>4927</v>
      </c>
      <c r="D1919" t="s">
        <v>11997</v>
      </c>
      <c r="E1919" s="1">
        <f t="shared" si="116"/>
        <v>41914</v>
      </c>
      <c r="F1919">
        <f t="shared" si="117"/>
        <v>2014</v>
      </c>
      <c r="G1919">
        <f t="shared" si="118"/>
        <v>10</v>
      </c>
      <c r="H1919">
        <f t="shared" si="119"/>
        <v>4</v>
      </c>
      <c r="I1919" s="1" t="s">
        <v>15622</v>
      </c>
      <c r="J1919" s="1" t="s">
        <v>15624</v>
      </c>
      <c r="K1919" s="42">
        <v>1</v>
      </c>
      <c r="L1919" s="42">
        <v>1</v>
      </c>
      <c r="M1919" s="1" t="s">
        <v>15615</v>
      </c>
    </row>
    <row r="1920" spans="1:13" x14ac:dyDescent="0.3">
      <c r="A1920">
        <v>1927</v>
      </c>
      <c r="B1920" t="s">
        <v>10349</v>
      </c>
      <c r="C1920" t="s">
        <v>5030</v>
      </c>
      <c r="D1920" t="s">
        <v>16780</v>
      </c>
      <c r="E1920" s="1">
        <f t="shared" si="116"/>
        <v>41915</v>
      </c>
      <c r="F1920">
        <f t="shared" si="117"/>
        <v>2014</v>
      </c>
      <c r="G1920">
        <f t="shared" si="118"/>
        <v>10</v>
      </c>
      <c r="H1920">
        <f t="shared" si="119"/>
        <v>5</v>
      </c>
      <c r="I1920" s="1" t="s">
        <v>15622</v>
      </c>
      <c r="J1920" s="1" t="s">
        <v>15626</v>
      </c>
      <c r="K1920" s="42">
        <v>1</v>
      </c>
      <c r="L1920" s="42">
        <v>1</v>
      </c>
      <c r="M1920" s="1" t="s">
        <v>15615</v>
      </c>
    </row>
    <row r="1921" spans="1:13" x14ac:dyDescent="0.3">
      <c r="A1921">
        <v>1928</v>
      </c>
      <c r="B1921" t="s">
        <v>9176</v>
      </c>
      <c r="C1921" t="s">
        <v>6178</v>
      </c>
      <c r="D1921" t="s">
        <v>16780</v>
      </c>
      <c r="E1921" s="1">
        <f t="shared" si="116"/>
        <v>41915</v>
      </c>
      <c r="F1921">
        <f t="shared" si="117"/>
        <v>2014</v>
      </c>
      <c r="G1921">
        <f t="shared" si="118"/>
        <v>10</v>
      </c>
      <c r="H1921">
        <f t="shared" si="119"/>
        <v>5</v>
      </c>
      <c r="I1921" s="1" t="s">
        <v>15622</v>
      </c>
      <c r="J1921" s="1" t="s">
        <v>15626</v>
      </c>
      <c r="K1921" s="42">
        <v>0.94</v>
      </c>
      <c r="L1921" s="42">
        <v>1</v>
      </c>
      <c r="M1921" s="1" t="s">
        <v>15615</v>
      </c>
    </row>
    <row r="1922" spans="1:13" x14ac:dyDescent="0.3">
      <c r="A1922">
        <v>1929</v>
      </c>
      <c r="B1922" t="s">
        <v>11197</v>
      </c>
      <c r="C1922" t="s">
        <v>4203</v>
      </c>
      <c r="D1922" t="s">
        <v>11998</v>
      </c>
      <c r="E1922" s="1">
        <f t="shared" si="116"/>
        <v>41916</v>
      </c>
      <c r="F1922">
        <f t="shared" si="117"/>
        <v>2014</v>
      </c>
      <c r="G1922">
        <f t="shared" si="118"/>
        <v>10</v>
      </c>
      <c r="H1922">
        <f t="shared" si="119"/>
        <v>6</v>
      </c>
      <c r="I1922" s="1" t="s">
        <v>15622</v>
      </c>
      <c r="J1922" s="1" t="s">
        <v>15626</v>
      </c>
      <c r="K1922" s="42">
        <v>0.79</v>
      </c>
      <c r="L1922" s="42">
        <v>0.61</v>
      </c>
      <c r="M1922" s="1" t="s">
        <v>15615</v>
      </c>
    </row>
    <row r="1923" spans="1:13" x14ac:dyDescent="0.3">
      <c r="A1923">
        <v>1930</v>
      </c>
      <c r="B1923" t="s">
        <v>11654</v>
      </c>
      <c r="C1923" t="s">
        <v>3751</v>
      </c>
      <c r="D1923" t="s">
        <v>16781</v>
      </c>
      <c r="E1923" s="1">
        <f t="shared" ref="E1923:E1986" si="120">DATE(LEFT(D1923,4),MID(D1923,5,2),RIGHT(D1923,2))</f>
        <v>41917</v>
      </c>
      <c r="F1923">
        <f t="shared" ref="F1923:F1986" si="121">YEAR(E1923)</f>
        <v>2014</v>
      </c>
      <c r="G1923">
        <f t="shared" ref="G1923:G1986" si="122">MONTH(E1923)</f>
        <v>10</v>
      </c>
      <c r="H1923">
        <f t="shared" ref="H1923:H1986" si="123">WEEKDAY(E1923,2)</f>
        <v>7</v>
      </c>
      <c r="I1923" s="1" t="s">
        <v>15622</v>
      </c>
      <c r="J1923" s="1" t="s">
        <v>15624</v>
      </c>
      <c r="K1923" s="42">
        <v>1</v>
      </c>
      <c r="L1923" s="42">
        <v>1</v>
      </c>
      <c r="M1923" s="1" t="s">
        <v>15616</v>
      </c>
    </row>
    <row r="1924" spans="1:13" x14ac:dyDescent="0.3">
      <c r="A1924">
        <v>1931</v>
      </c>
      <c r="B1924" t="s">
        <v>10597</v>
      </c>
      <c r="C1924" t="s">
        <v>4789</v>
      </c>
      <c r="D1924" t="s">
        <v>16781</v>
      </c>
      <c r="E1924" s="1">
        <f t="shared" si="120"/>
        <v>41917</v>
      </c>
      <c r="F1924">
        <f t="shared" si="121"/>
        <v>2014</v>
      </c>
      <c r="G1924">
        <f t="shared" si="122"/>
        <v>10</v>
      </c>
      <c r="H1924">
        <f t="shared" si="123"/>
        <v>7</v>
      </c>
      <c r="I1924" s="1" t="s">
        <v>15622</v>
      </c>
      <c r="J1924" s="1" t="s">
        <v>15623</v>
      </c>
      <c r="K1924" s="42">
        <v>1</v>
      </c>
      <c r="L1924" s="42">
        <v>0.89</v>
      </c>
      <c r="M1924" s="1" t="s">
        <v>15616</v>
      </c>
    </row>
    <row r="1925" spans="1:13" x14ac:dyDescent="0.3">
      <c r="A1925">
        <v>1932</v>
      </c>
      <c r="B1925" t="s">
        <v>10304</v>
      </c>
      <c r="C1925" t="s">
        <v>5075</v>
      </c>
      <c r="D1925" t="s">
        <v>16782</v>
      </c>
      <c r="E1925" s="1">
        <f t="shared" si="120"/>
        <v>41918</v>
      </c>
      <c r="F1925">
        <f t="shared" si="121"/>
        <v>2014</v>
      </c>
      <c r="G1925">
        <f t="shared" si="122"/>
        <v>10</v>
      </c>
      <c r="H1925">
        <f t="shared" si="123"/>
        <v>1</v>
      </c>
      <c r="I1925" s="1" t="s">
        <v>15622</v>
      </c>
      <c r="J1925" s="1" t="s">
        <v>15628</v>
      </c>
      <c r="K1925" s="42">
        <v>0</v>
      </c>
      <c r="L1925" s="42">
        <v>0.43</v>
      </c>
      <c r="M1925" s="1" t="s">
        <v>15615</v>
      </c>
    </row>
    <row r="1926" spans="1:13" x14ac:dyDescent="0.3">
      <c r="A1926">
        <v>1933</v>
      </c>
      <c r="B1926" t="s">
        <v>11178</v>
      </c>
      <c r="C1926" t="s">
        <v>4222</v>
      </c>
      <c r="D1926" t="s">
        <v>16782</v>
      </c>
      <c r="E1926" s="1">
        <f t="shared" si="120"/>
        <v>41918</v>
      </c>
      <c r="F1926">
        <f t="shared" si="121"/>
        <v>2014</v>
      </c>
      <c r="G1926">
        <f t="shared" si="122"/>
        <v>10</v>
      </c>
      <c r="H1926">
        <f t="shared" si="123"/>
        <v>1</v>
      </c>
      <c r="I1926" s="1" t="s">
        <v>15622</v>
      </c>
      <c r="J1926" s="1" t="s">
        <v>15626</v>
      </c>
      <c r="K1926" s="42">
        <v>1</v>
      </c>
      <c r="L1926" s="42">
        <v>0.77</v>
      </c>
      <c r="M1926" s="1" t="s">
        <v>15616</v>
      </c>
    </row>
    <row r="1927" spans="1:13" x14ac:dyDescent="0.3">
      <c r="A1927">
        <v>1934</v>
      </c>
      <c r="B1927" t="s">
        <v>8648</v>
      </c>
      <c r="C1927" t="s">
        <v>6700</v>
      </c>
      <c r="D1927" t="s">
        <v>16782</v>
      </c>
      <c r="E1927" s="1">
        <f t="shared" si="120"/>
        <v>41918</v>
      </c>
      <c r="F1927">
        <f t="shared" si="121"/>
        <v>2014</v>
      </c>
      <c r="G1927">
        <f t="shared" si="122"/>
        <v>10</v>
      </c>
      <c r="H1927">
        <f t="shared" si="123"/>
        <v>1</v>
      </c>
      <c r="I1927" s="1" t="s">
        <v>15622</v>
      </c>
      <c r="J1927" s="1" t="s">
        <v>15626</v>
      </c>
      <c r="K1927" s="42">
        <v>1</v>
      </c>
      <c r="L1927" s="42">
        <v>0.97</v>
      </c>
      <c r="M1927" s="1" t="s">
        <v>15616</v>
      </c>
    </row>
    <row r="1928" spans="1:13" x14ac:dyDescent="0.3">
      <c r="A1928">
        <v>1935</v>
      </c>
      <c r="B1928" t="s">
        <v>8966</v>
      </c>
      <c r="C1928" t="s">
        <v>6387</v>
      </c>
      <c r="D1928" t="s">
        <v>16782</v>
      </c>
      <c r="E1928" s="1">
        <f t="shared" si="120"/>
        <v>41918</v>
      </c>
      <c r="F1928">
        <f t="shared" si="121"/>
        <v>2014</v>
      </c>
      <c r="G1928">
        <f t="shared" si="122"/>
        <v>10</v>
      </c>
      <c r="H1928">
        <f t="shared" si="123"/>
        <v>1</v>
      </c>
      <c r="I1928" s="1" t="s">
        <v>15622</v>
      </c>
      <c r="J1928" s="1" t="s">
        <v>15626</v>
      </c>
      <c r="K1928" s="42">
        <v>1</v>
      </c>
      <c r="L1928" s="42">
        <v>0.85</v>
      </c>
      <c r="M1928" s="1" t="s">
        <v>15616</v>
      </c>
    </row>
    <row r="1929" spans="1:13" x14ac:dyDescent="0.3">
      <c r="A1929">
        <v>1936</v>
      </c>
      <c r="B1929" t="s">
        <v>10769</v>
      </c>
      <c r="C1929" t="s">
        <v>4621</v>
      </c>
      <c r="D1929" t="s">
        <v>11999</v>
      </c>
      <c r="E1929" s="1">
        <f t="shared" si="120"/>
        <v>41919</v>
      </c>
      <c r="F1929">
        <f t="shared" si="121"/>
        <v>2014</v>
      </c>
      <c r="G1929">
        <f t="shared" si="122"/>
        <v>10</v>
      </c>
      <c r="H1929">
        <f t="shared" si="123"/>
        <v>2</v>
      </c>
      <c r="I1929" s="1" t="s">
        <v>15622</v>
      </c>
      <c r="J1929" s="1" t="s">
        <v>15624</v>
      </c>
      <c r="K1929" s="42">
        <v>1</v>
      </c>
      <c r="L1929" s="42">
        <v>1</v>
      </c>
      <c r="M1929" s="1" t="s">
        <v>15616</v>
      </c>
    </row>
    <row r="1930" spans="1:13" x14ac:dyDescent="0.3">
      <c r="A1930">
        <v>1937</v>
      </c>
      <c r="B1930" t="s">
        <v>9279</v>
      </c>
      <c r="C1930" t="s">
        <v>6077</v>
      </c>
      <c r="D1930" t="s">
        <v>11999</v>
      </c>
      <c r="E1930" s="1">
        <f t="shared" si="120"/>
        <v>41919</v>
      </c>
      <c r="F1930">
        <f t="shared" si="121"/>
        <v>2014</v>
      </c>
      <c r="G1930">
        <f t="shared" si="122"/>
        <v>10</v>
      </c>
      <c r="H1930">
        <f t="shared" si="123"/>
        <v>2</v>
      </c>
      <c r="I1930" s="1" t="s">
        <v>15622</v>
      </c>
      <c r="J1930" s="1" t="s">
        <v>15628</v>
      </c>
      <c r="K1930" s="42">
        <v>0</v>
      </c>
      <c r="L1930" s="42">
        <v>0.94</v>
      </c>
      <c r="M1930" s="1" t="s">
        <v>15615</v>
      </c>
    </row>
    <row r="1931" spans="1:13" x14ac:dyDescent="0.3">
      <c r="A1931">
        <v>1938</v>
      </c>
      <c r="B1931" t="s">
        <v>9281</v>
      </c>
      <c r="C1931" t="s">
        <v>6075</v>
      </c>
      <c r="D1931" t="s">
        <v>11999</v>
      </c>
      <c r="E1931" s="1">
        <f t="shared" si="120"/>
        <v>41919</v>
      </c>
      <c r="F1931">
        <f t="shared" si="121"/>
        <v>2014</v>
      </c>
      <c r="G1931">
        <f t="shared" si="122"/>
        <v>10</v>
      </c>
      <c r="H1931">
        <f t="shared" si="123"/>
        <v>2</v>
      </c>
      <c r="I1931" s="1" t="s">
        <v>15622</v>
      </c>
      <c r="J1931" s="1" t="s">
        <v>15626</v>
      </c>
      <c r="K1931" s="42">
        <v>1</v>
      </c>
      <c r="L1931" s="42">
        <v>0.9</v>
      </c>
      <c r="M1931" s="1" t="s">
        <v>15616</v>
      </c>
    </row>
    <row r="1932" spans="1:13" x14ac:dyDescent="0.3">
      <c r="A1932">
        <v>1939</v>
      </c>
      <c r="B1932" t="s">
        <v>10077</v>
      </c>
      <c r="C1932" t="s">
        <v>5297</v>
      </c>
      <c r="D1932" t="s">
        <v>16783</v>
      </c>
      <c r="E1932" s="1">
        <f t="shared" si="120"/>
        <v>41920</v>
      </c>
      <c r="F1932">
        <f t="shared" si="121"/>
        <v>2014</v>
      </c>
      <c r="G1932">
        <f t="shared" si="122"/>
        <v>10</v>
      </c>
      <c r="H1932">
        <f t="shared" si="123"/>
        <v>3</v>
      </c>
      <c r="I1932" s="1" t="s">
        <v>15622</v>
      </c>
      <c r="J1932" s="1" t="s">
        <v>15624</v>
      </c>
      <c r="K1932" s="42">
        <v>1</v>
      </c>
      <c r="L1932" s="42">
        <v>0.98</v>
      </c>
      <c r="M1932" s="1" t="s">
        <v>15616</v>
      </c>
    </row>
    <row r="1933" spans="1:13" x14ac:dyDescent="0.3">
      <c r="A1933">
        <v>1940</v>
      </c>
      <c r="B1933" t="s">
        <v>8186</v>
      </c>
      <c r="C1933" t="s">
        <v>7149</v>
      </c>
      <c r="D1933" t="s">
        <v>12000</v>
      </c>
      <c r="E1933" s="1">
        <f t="shared" si="120"/>
        <v>41922</v>
      </c>
      <c r="F1933">
        <f t="shared" si="121"/>
        <v>2014</v>
      </c>
      <c r="G1933">
        <f t="shared" si="122"/>
        <v>10</v>
      </c>
      <c r="H1933">
        <f t="shared" si="123"/>
        <v>5</v>
      </c>
      <c r="I1933" s="1" t="s">
        <v>15622</v>
      </c>
      <c r="J1933" s="1" t="s">
        <v>15624</v>
      </c>
      <c r="K1933" s="42">
        <v>1</v>
      </c>
      <c r="L1933" s="42">
        <v>1</v>
      </c>
      <c r="M1933" s="1" t="s">
        <v>15616</v>
      </c>
    </row>
    <row r="1934" spans="1:13" x14ac:dyDescent="0.3">
      <c r="A1934">
        <v>1941</v>
      </c>
      <c r="B1934" t="s">
        <v>11818</v>
      </c>
      <c r="C1934" t="s">
        <v>3594</v>
      </c>
      <c r="D1934" t="s">
        <v>12001</v>
      </c>
      <c r="E1934" s="1">
        <f t="shared" si="120"/>
        <v>41924</v>
      </c>
      <c r="F1934">
        <f t="shared" si="121"/>
        <v>2014</v>
      </c>
      <c r="G1934">
        <f t="shared" si="122"/>
        <v>10</v>
      </c>
      <c r="H1934">
        <f t="shared" si="123"/>
        <v>7</v>
      </c>
      <c r="I1934" s="1" t="s">
        <v>15622</v>
      </c>
      <c r="J1934" s="1" t="s">
        <v>15623</v>
      </c>
      <c r="K1934" s="42">
        <v>1</v>
      </c>
      <c r="L1934" s="42">
        <v>0.9</v>
      </c>
      <c r="M1934" s="1" t="s">
        <v>15616</v>
      </c>
    </row>
    <row r="1935" spans="1:13" x14ac:dyDescent="0.3">
      <c r="A1935">
        <v>1942</v>
      </c>
      <c r="B1935" t="s">
        <v>8230</v>
      </c>
      <c r="C1935" t="s">
        <v>7105</v>
      </c>
      <c r="D1935" t="s">
        <v>12001</v>
      </c>
      <c r="E1935" s="1">
        <f t="shared" si="120"/>
        <v>41924</v>
      </c>
      <c r="F1935">
        <f t="shared" si="121"/>
        <v>2014</v>
      </c>
      <c r="G1935">
        <f t="shared" si="122"/>
        <v>10</v>
      </c>
      <c r="H1935">
        <f t="shared" si="123"/>
        <v>7</v>
      </c>
      <c r="I1935" s="1" t="s">
        <v>15622</v>
      </c>
      <c r="J1935" s="1" t="s">
        <v>15624</v>
      </c>
      <c r="K1935" s="42">
        <v>1</v>
      </c>
      <c r="L1935" s="42">
        <v>0.91</v>
      </c>
      <c r="M1935" s="1" t="s">
        <v>15616</v>
      </c>
    </row>
    <row r="1936" spans="1:13" x14ac:dyDescent="0.3">
      <c r="A1936">
        <v>1943</v>
      </c>
      <c r="B1936" t="s">
        <v>9018</v>
      </c>
      <c r="C1936" t="s">
        <v>6336</v>
      </c>
      <c r="D1936" t="s">
        <v>16784</v>
      </c>
      <c r="E1936" s="1">
        <f t="shared" si="120"/>
        <v>41925</v>
      </c>
      <c r="F1936">
        <f t="shared" si="121"/>
        <v>2014</v>
      </c>
      <c r="G1936">
        <f t="shared" si="122"/>
        <v>10</v>
      </c>
      <c r="H1936">
        <f t="shared" si="123"/>
        <v>1</v>
      </c>
      <c r="I1936" s="1" t="s">
        <v>15622</v>
      </c>
      <c r="J1936" s="1" t="s">
        <v>15623</v>
      </c>
      <c r="K1936" s="42">
        <v>1</v>
      </c>
      <c r="L1936" s="42">
        <v>0.92</v>
      </c>
      <c r="M1936" s="1" t="s">
        <v>15616</v>
      </c>
    </row>
    <row r="1937" spans="1:13" x14ac:dyDescent="0.3">
      <c r="A1937">
        <v>1944</v>
      </c>
      <c r="B1937" t="s">
        <v>8200</v>
      </c>
      <c r="C1937" t="s">
        <v>7135</v>
      </c>
      <c r="D1937" t="s">
        <v>12002</v>
      </c>
      <c r="E1937" s="1">
        <f t="shared" si="120"/>
        <v>41926</v>
      </c>
      <c r="F1937">
        <f t="shared" si="121"/>
        <v>2014</v>
      </c>
      <c r="G1937">
        <f t="shared" si="122"/>
        <v>10</v>
      </c>
      <c r="H1937">
        <f t="shared" si="123"/>
        <v>2</v>
      </c>
      <c r="I1937" s="1" t="s">
        <v>15622</v>
      </c>
      <c r="J1937" s="1" t="s">
        <v>15624</v>
      </c>
      <c r="K1937" s="42">
        <v>0.92</v>
      </c>
      <c r="L1937" s="42">
        <v>0.85</v>
      </c>
      <c r="M1937" s="1" t="s">
        <v>15615</v>
      </c>
    </row>
    <row r="1938" spans="1:13" x14ac:dyDescent="0.3">
      <c r="A1938">
        <v>1945</v>
      </c>
      <c r="B1938" t="s">
        <v>11650</v>
      </c>
      <c r="C1938" t="s">
        <v>3755</v>
      </c>
      <c r="D1938" t="s">
        <v>12002</v>
      </c>
      <c r="E1938" s="1">
        <f t="shared" si="120"/>
        <v>41926</v>
      </c>
      <c r="F1938">
        <f t="shared" si="121"/>
        <v>2014</v>
      </c>
      <c r="G1938">
        <f t="shared" si="122"/>
        <v>10</v>
      </c>
      <c r="H1938">
        <f t="shared" si="123"/>
        <v>2</v>
      </c>
      <c r="I1938" s="1" t="s">
        <v>15622</v>
      </c>
      <c r="J1938" s="1" t="s">
        <v>15623</v>
      </c>
      <c r="K1938" s="42">
        <v>1</v>
      </c>
      <c r="L1938" s="42">
        <v>0.92</v>
      </c>
      <c r="M1938" s="1" t="s">
        <v>15615</v>
      </c>
    </row>
    <row r="1939" spans="1:13" x14ac:dyDescent="0.3">
      <c r="A1939">
        <v>1946</v>
      </c>
      <c r="B1939" t="s">
        <v>11798</v>
      </c>
      <c r="C1939" t="s">
        <v>3613</v>
      </c>
      <c r="D1939" t="s">
        <v>12003</v>
      </c>
      <c r="E1939" s="1">
        <f t="shared" si="120"/>
        <v>41927</v>
      </c>
      <c r="F1939">
        <f t="shared" si="121"/>
        <v>2014</v>
      </c>
      <c r="G1939">
        <f t="shared" si="122"/>
        <v>10</v>
      </c>
      <c r="H1939">
        <f t="shared" si="123"/>
        <v>3</v>
      </c>
      <c r="I1939" s="1" t="s">
        <v>15625</v>
      </c>
      <c r="J1939" s="1" t="s">
        <v>15626</v>
      </c>
      <c r="K1939" s="42">
        <v>1</v>
      </c>
      <c r="L1939" s="42">
        <v>0.67</v>
      </c>
      <c r="M1939" s="1" t="s">
        <v>15615</v>
      </c>
    </row>
    <row r="1940" spans="1:13" x14ac:dyDescent="0.3">
      <c r="A1940">
        <v>1947</v>
      </c>
      <c r="B1940" t="s">
        <v>10324</v>
      </c>
      <c r="C1940" t="s">
        <v>5055</v>
      </c>
      <c r="D1940" t="s">
        <v>12003</v>
      </c>
      <c r="E1940" s="1">
        <f t="shared" si="120"/>
        <v>41927</v>
      </c>
      <c r="F1940">
        <f t="shared" si="121"/>
        <v>2014</v>
      </c>
      <c r="G1940">
        <f t="shared" si="122"/>
        <v>10</v>
      </c>
      <c r="H1940">
        <f t="shared" si="123"/>
        <v>3</v>
      </c>
      <c r="I1940" s="1" t="s">
        <v>15622</v>
      </c>
      <c r="J1940" s="1" t="s">
        <v>15626</v>
      </c>
      <c r="K1940" s="42">
        <v>1</v>
      </c>
      <c r="L1940" s="42">
        <v>1</v>
      </c>
      <c r="M1940" s="1" t="s">
        <v>15615</v>
      </c>
    </row>
    <row r="1941" spans="1:13" x14ac:dyDescent="0.3">
      <c r="A1941">
        <v>1948</v>
      </c>
      <c r="B1941" t="s">
        <v>7869</v>
      </c>
      <c r="C1941" t="s">
        <v>7459</v>
      </c>
      <c r="D1941" t="s">
        <v>12003</v>
      </c>
      <c r="E1941" s="1">
        <f t="shared" si="120"/>
        <v>41927</v>
      </c>
      <c r="F1941">
        <f t="shared" si="121"/>
        <v>2014</v>
      </c>
      <c r="G1941">
        <f t="shared" si="122"/>
        <v>10</v>
      </c>
      <c r="H1941">
        <f t="shared" si="123"/>
        <v>3</v>
      </c>
      <c r="I1941" s="1" t="s">
        <v>15622</v>
      </c>
      <c r="J1941" s="1" t="s">
        <v>15626</v>
      </c>
      <c r="K1941" s="42">
        <v>1</v>
      </c>
      <c r="L1941" s="42">
        <v>1</v>
      </c>
      <c r="M1941" s="1" t="s">
        <v>15616</v>
      </c>
    </row>
    <row r="1942" spans="1:13" x14ac:dyDescent="0.3">
      <c r="A1942">
        <v>1949</v>
      </c>
      <c r="B1942" t="s">
        <v>10322</v>
      </c>
      <c r="C1942" t="s">
        <v>5057</v>
      </c>
      <c r="D1942" t="s">
        <v>16785</v>
      </c>
      <c r="E1942" s="1">
        <f t="shared" si="120"/>
        <v>41928</v>
      </c>
      <c r="F1942">
        <f t="shared" si="121"/>
        <v>2014</v>
      </c>
      <c r="G1942">
        <f t="shared" si="122"/>
        <v>10</v>
      </c>
      <c r="H1942">
        <f t="shared" si="123"/>
        <v>4</v>
      </c>
      <c r="I1942" s="1" t="s">
        <v>15625</v>
      </c>
      <c r="J1942" s="1" t="s">
        <v>15626</v>
      </c>
      <c r="K1942" s="42">
        <v>1</v>
      </c>
      <c r="L1942" s="42">
        <v>0.91</v>
      </c>
      <c r="M1942" s="1" t="s">
        <v>15616</v>
      </c>
    </row>
    <row r="1943" spans="1:13" x14ac:dyDescent="0.3">
      <c r="A1943">
        <v>1950</v>
      </c>
      <c r="B1943" t="s">
        <v>9304</v>
      </c>
      <c r="C1943" t="s">
        <v>6052</v>
      </c>
      <c r="D1943" t="s">
        <v>12004</v>
      </c>
      <c r="E1943" s="1">
        <f t="shared" si="120"/>
        <v>41929</v>
      </c>
      <c r="F1943">
        <f t="shared" si="121"/>
        <v>2014</v>
      </c>
      <c r="G1943">
        <f t="shared" si="122"/>
        <v>10</v>
      </c>
      <c r="H1943">
        <f t="shared" si="123"/>
        <v>5</v>
      </c>
      <c r="I1943" s="1" t="s">
        <v>15622</v>
      </c>
      <c r="J1943" s="1" t="s">
        <v>15626</v>
      </c>
      <c r="K1943" s="42">
        <v>1</v>
      </c>
      <c r="L1943" s="42">
        <v>0.95</v>
      </c>
      <c r="M1943" s="1" t="s">
        <v>15615</v>
      </c>
    </row>
    <row r="1944" spans="1:13" x14ac:dyDescent="0.3">
      <c r="A1944">
        <v>1951</v>
      </c>
      <c r="B1944" t="s">
        <v>8107</v>
      </c>
      <c r="C1944" t="s">
        <v>7228</v>
      </c>
      <c r="D1944" t="s">
        <v>12005</v>
      </c>
      <c r="E1944" s="1">
        <f t="shared" si="120"/>
        <v>41930</v>
      </c>
      <c r="F1944">
        <f t="shared" si="121"/>
        <v>2014</v>
      </c>
      <c r="G1944">
        <f t="shared" si="122"/>
        <v>10</v>
      </c>
      <c r="H1944">
        <f t="shared" si="123"/>
        <v>6</v>
      </c>
      <c r="I1944" s="1" t="s">
        <v>15625</v>
      </c>
      <c r="J1944" s="1" t="s">
        <v>15623</v>
      </c>
      <c r="K1944" s="42">
        <v>1</v>
      </c>
      <c r="L1944" s="42">
        <v>0.57999999999999996</v>
      </c>
      <c r="M1944" s="1" t="s">
        <v>15615</v>
      </c>
    </row>
    <row r="1945" spans="1:13" x14ac:dyDescent="0.3">
      <c r="A1945">
        <v>1952</v>
      </c>
      <c r="B1945" t="s">
        <v>8024</v>
      </c>
      <c r="C1945" t="s">
        <v>7307</v>
      </c>
      <c r="D1945" t="s">
        <v>12006</v>
      </c>
      <c r="E1945" s="1">
        <f t="shared" si="120"/>
        <v>41931</v>
      </c>
      <c r="F1945">
        <f t="shared" si="121"/>
        <v>2014</v>
      </c>
      <c r="G1945">
        <f t="shared" si="122"/>
        <v>10</v>
      </c>
      <c r="H1945">
        <f t="shared" si="123"/>
        <v>7</v>
      </c>
      <c r="I1945" s="1" t="s">
        <v>15625</v>
      </c>
      <c r="J1945" s="1" t="s">
        <v>15626</v>
      </c>
      <c r="K1945" s="42">
        <v>1</v>
      </c>
      <c r="L1945" s="42">
        <v>0.96</v>
      </c>
      <c r="M1945" s="1" t="s">
        <v>15616</v>
      </c>
    </row>
    <row r="1946" spans="1:13" x14ac:dyDescent="0.3">
      <c r="A1946">
        <v>1953</v>
      </c>
      <c r="B1946" t="s">
        <v>9657</v>
      </c>
      <c r="C1946" t="s">
        <v>5707</v>
      </c>
      <c r="D1946" t="s">
        <v>12007</v>
      </c>
      <c r="E1946" s="1">
        <f t="shared" si="120"/>
        <v>41934</v>
      </c>
      <c r="F1946">
        <f t="shared" si="121"/>
        <v>2014</v>
      </c>
      <c r="G1946">
        <f t="shared" si="122"/>
        <v>10</v>
      </c>
      <c r="H1946">
        <f t="shared" si="123"/>
        <v>3</v>
      </c>
      <c r="I1946" s="1" t="s">
        <v>15622</v>
      </c>
      <c r="J1946" s="1" t="s">
        <v>15626</v>
      </c>
      <c r="K1946" s="42">
        <v>1</v>
      </c>
      <c r="L1946" s="42">
        <v>0.85</v>
      </c>
      <c r="M1946" s="1" t="s">
        <v>15616</v>
      </c>
    </row>
    <row r="1947" spans="1:13" x14ac:dyDescent="0.3">
      <c r="A1947">
        <v>1954</v>
      </c>
      <c r="B1947" t="s">
        <v>10825</v>
      </c>
      <c r="C1947" t="s">
        <v>4568</v>
      </c>
      <c r="D1947" t="s">
        <v>12007</v>
      </c>
      <c r="E1947" s="1">
        <f t="shared" si="120"/>
        <v>41934</v>
      </c>
      <c r="F1947">
        <f t="shared" si="121"/>
        <v>2014</v>
      </c>
      <c r="G1947">
        <f t="shared" si="122"/>
        <v>10</v>
      </c>
      <c r="H1947">
        <f t="shared" si="123"/>
        <v>3</v>
      </c>
      <c r="I1947" s="1" t="s">
        <v>15622</v>
      </c>
      <c r="J1947" s="1" t="s">
        <v>15623</v>
      </c>
      <c r="K1947" s="42">
        <v>1</v>
      </c>
      <c r="L1947" s="42">
        <v>0.98</v>
      </c>
      <c r="M1947" s="1" t="s">
        <v>15615</v>
      </c>
    </row>
    <row r="1948" spans="1:13" x14ac:dyDescent="0.3">
      <c r="A1948">
        <v>1955</v>
      </c>
      <c r="B1948" t="s">
        <v>10049</v>
      </c>
      <c r="C1948" t="s">
        <v>5325</v>
      </c>
      <c r="D1948" t="s">
        <v>16786</v>
      </c>
      <c r="E1948" s="1">
        <f t="shared" si="120"/>
        <v>41935</v>
      </c>
      <c r="F1948">
        <f t="shared" si="121"/>
        <v>2014</v>
      </c>
      <c r="G1948">
        <f t="shared" si="122"/>
        <v>10</v>
      </c>
      <c r="H1948">
        <f t="shared" si="123"/>
        <v>4</v>
      </c>
      <c r="I1948" s="1" t="s">
        <v>15622</v>
      </c>
      <c r="J1948" s="1" t="s">
        <v>15623</v>
      </c>
      <c r="K1948" s="42">
        <v>1</v>
      </c>
      <c r="L1948" s="42">
        <v>0.86</v>
      </c>
      <c r="M1948" s="1" t="s">
        <v>15616</v>
      </c>
    </row>
    <row r="1949" spans="1:13" x14ac:dyDescent="0.3">
      <c r="A1949">
        <v>1956</v>
      </c>
      <c r="B1949" t="s">
        <v>7765</v>
      </c>
      <c r="C1949" t="s">
        <v>7556</v>
      </c>
      <c r="D1949" t="s">
        <v>16786</v>
      </c>
      <c r="E1949" s="1">
        <f t="shared" si="120"/>
        <v>41935</v>
      </c>
      <c r="F1949">
        <f t="shared" si="121"/>
        <v>2014</v>
      </c>
      <c r="G1949">
        <f t="shared" si="122"/>
        <v>10</v>
      </c>
      <c r="H1949">
        <f t="shared" si="123"/>
        <v>4</v>
      </c>
      <c r="I1949" s="1" t="s">
        <v>15622</v>
      </c>
      <c r="J1949" s="1" t="s">
        <v>15623</v>
      </c>
      <c r="K1949" s="42">
        <v>0.5</v>
      </c>
      <c r="L1949" s="42">
        <v>0.94</v>
      </c>
      <c r="M1949" s="1" t="s">
        <v>15616</v>
      </c>
    </row>
    <row r="1950" spans="1:13" x14ac:dyDescent="0.3">
      <c r="A1950">
        <v>1957</v>
      </c>
      <c r="B1950" t="s">
        <v>10112</v>
      </c>
      <c r="C1950" t="s">
        <v>5264</v>
      </c>
      <c r="D1950" t="s">
        <v>16786</v>
      </c>
      <c r="E1950" s="1">
        <f t="shared" si="120"/>
        <v>41935</v>
      </c>
      <c r="F1950">
        <f t="shared" si="121"/>
        <v>2014</v>
      </c>
      <c r="G1950">
        <f t="shared" si="122"/>
        <v>10</v>
      </c>
      <c r="H1950">
        <f t="shared" si="123"/>
        <v>4</v>
      </c>
      <c r="I1950" s="1" t="s">
        <v>15622</v>
      </c>
      <c r="J1950" s="1" t="s">
        <v>15626</v>
      </c>
      <c r="K1950" s="42">
        <v>0.8</v>
      </c>
      <c r="L1950" s="42">
        <v>0.56000000000000005</v>
      </c>
      <c r="M1950" s="1" t="s">
        <v>15616</v>
      </c>
    </row>
    <row r="1951" spans="1:13" x14ac:dyDescent="0.3">
      <c r="A1951">
        <v>1958</v>
      </c>
      <c r="B1951" t="s">
        <v>9825</v>
      </c>
      <c r="C1951" t="s">
        <v>5544</v>
      </c>
      <c r="D1951" t="s">
        <v>16787</v>
      </c>
      <c r="E1951" s="1">
        <f t="shared" si="120"/>
        <v>41936</v>
      </c>
      <c r="F1951">
        <f t="shared" si="121"/>
        <v>2014</v>
      </c>
      <c r="G1951">
        <f t="shared" si="122"/>
        <v>10</v>
      </c>
      <c r="H1951">
        <f t="shared" si="123"/>
        <v>5</v>
      </c>
      <c r="I1951" s="1" t="s">
        <v>15622</v>
      </c>
      <c r="J1951" s="1" t="s">
        <v>15626</v>
      </c>
      <c r="K1951" s="42">
        <v>0.67</v>
      </c>
      <c r="L1951" s="42">
        <v>1</v>
      </c>
      <c r="M1951" s="1" t="s">
        <v>15615</v>
      </c>
    </row>
    <row r="1952" spans="1:13" x14ac:dyDescent="0.3">
      <c r="A1952">
        <v>1959</v>
      </c>
      <c r="B1952" t="s">
        <v>11019</v>
      </c>
      <c r="C1952" t="s">
        <v>4378</v>
      </c>
      <c r="D1952" t="s">
        <v>16787</v>
      </c>
      <c r="E1952" s="1">
        <f t="shared" si="120"/>
        <v>41936</v>
      </c>
      <c r="F1952">
        <f t="shared" si="121"/>
        <v>2014</v>
      </c>
      <c r="G1952">
        <f t="shared" si="122"/>
        <v>10</v>
      </c>
      <c r="H1952">
        <f t="shared" si="123"/>
        <v>5</v>
      </c>
      <c r="I1952" s="1" t="s">
        <v>15622</v>
      </c>
      <c r="J1952" s="1" t="s">
        <v>15623</v>
      </c>
      <c r="K1952" s="42">
        <v>1</v>
      </c>
      <c r="L1952" s="42">
        <v>0.75</v>
      </c>
      <c r="M1952" s="1" t="s">
        <v>15616</v>
      </c>
    </row>
    <row r="1953" spans="1:13" x14ac:dyDescent="0.3">
      <c r="A1953">
        <v>1960</v>
      </c>
      <c r="B1953" t="s">
        <v>8173</v>
      </c>
      <c r="C1953" t="s">
        <v>7162</v>
      </c>
      <c r="D1953" t="s">
        <v>16787</v>
      </c>
      <c r="E1953" s="1">
        <f t="shared" si="120"/>
        <v>41936</v>
      </c>
      <c r="F1953">
        <f t="shared" si="121"/>
        <v>2014</v>
      </c>
      <c r="G1953">
        <f t="shared" si="122"/>
        <v>10</v>
      </c>
      <c r="H1953">
        <f t="shared" si="123"/>
        <v>5</v>
      </c>
      <c r="I1953" s="1" t="s">
        <v>15622</v>
      </c>
      <c r="J1953" s="1" t="s">
        <v>15626</v>
      </c>
      <c r="K1953" s="42">
        <v>1</v>
      </c>
      <c r="L1953" s="42">
        <v>1</v>
      </c>
      <c r="M1953" s="1" t="s">
        <v>15616</v>
      </c>
    </row>
    <row r="1954" spans="1:13" x14ac:dyDescent="0.3">
      <c r="A1954">
        <v>1961</v>
      </c>
      <c r="B1954" t="s">
        <v>10312</v>
      </c>
      <c r="C1954" t="s">
        <v>5067</v>
      </c>
      <c r="D1954" t="s">
        <v>16788</v>
      </c>
      <c r="E1954" s="1">
        <f t="shared" si="120"/>
        <v>41937</v>
      </c>
      <c r="F1954">
        <f t="shared" si="121"/>
        <v>2014</v>
      </c>
      <c r="G1954">
        <f t="shared" si="122"/>
        <v>10</v>
      </c>
      <c r="H1954">
        <f t="shared" si="123"/>
        <v>6</v>
      </c>
      <c r="I1954" s="1" t="s">
        <v>15622</v>
      </c>
      <c r="J1954" s="1" t="s">
        <v>15623</v>
      </c>
      <c r="K1954" s="42">
        <v>0.56999999999999995</v>
      </c>
      <c r="L1954" s="42">
        <v>0.86</v>
      </c>
      <c r="M1954" s="1" t="s">
        <v>15615</v>
      </c>
    </row>
    <row r="1955" spans="1:13" x14ac:dyDescent="0.3">
      <c r="A1955">
        <v>1962</v>
      </c>
      <c r="B1955" t="s">
        <v>8727</v>
      </c>
      <c r="C1955" t="s">
        <v>6621</v>
      </c>
      <c r="D1955" t="s">
        <v>16789</v>
      </c>
      <c r="E1955" s="1">
        <f t="shared" si="120"/>
        <v>41939</v>
      </c>
      <c r="F1955">
        <f t="shared" si="121"/>
        <v>2014</v>
      </c>
      <c r="G1955">
        <f t="shared" si="122"/>
        <v>10</v>
      </c>
      <c r="H1955">
        <f t="shared" si="123"/>
        <v>1</v>
      </c>
      <c r="I1955" s="1" t="s">
        <v>15622</v>
      </c>
      <c r="J1955" s="1" t="s">
        <v>15624</v>
      </c>
      <c r="K1955" s="42">
        <v>1</v>
      </c>
      <c r="L1955" s="42">
        <v>0.96</v>
      </c>
      <c r="M1955" s="1" t="s">
        <v>15616</v>
      </c>
    </row>
    <row r="1956" spans="1:13" x14ac:dyDescent="0.3">
      <c r="A1956">
        <v>1963</v>
      </c>
      <c r="B1956" t="s">
        <v>10615</v>
      </c>
      <c r="C1956" t="s">
        <v>4771</v>
      </c>
      <c r="D1956" t="s">
        <v>12008</v>
      </c>
      <c r="E1956" s="1">
        <f t="shared" si="120"/>
        <v>41940</v>
      </c>
      <c r="F1956">
        <f t="shared" si="121"/>
        <v>2014</v>
      </c>
      <c r="G1956">
        <f t="shared" si="122"/>
        <v>10</v>
      </c>
      <c r="H1956">
        <f t="shared" si="123"/>
        <v>2</v>
      </c>
      <c r="I1956" s="1" t="s">
        <v>15625</v>
      </c>
      <c r="J1956" s="1" t="s">
        <v>15626</v>
      </c>
      <c r="K1956" s="42">
        <v>1</v>
      </c>
      <c r="L1956" s="42">
        <v>0.96</v>
      </c>
      <c r="M1956" s="1" t="s">
        <v>15615</v>
      </c>
    </row>
    <row r="1957" spans="1:13" x14ac:dyDescent="0.3">
      <c r="A1957">
        <v>1964</v>
      </c>
      <c r="B1957" t="s">
        <v>8255</v>
      </c>
      <c r="C1957" t="s">
        <v>7080</v>
      </c>
      <c r="D1957" t="s">
        <v>12008</v>
      </c>
      <c r="E1957" s="1">
        <f t="shared" si="120"/>
        <v>41940</v>
      </c>
      <c r="F1957">
        <f t="shared" si="121"/>
        <v>2014</v>
      </c>
      <c r="G1957">
        <f t="shared" si="122"/>
        <v>10</v>
      </c>
      <c r="H1957">
        <f t="shared" si="123"/>
        <v>2</v>
      </c>
      <c r="I1957" s="1" t="s">
        <v>15622</v>
      </c>
      <c r="J1957" s="1" t="s">
        <v>15623</v>
      </c>
      <c r="K1957" s="42">
        <v>1</v>
      </c>
      <c r="L1957" s="42">
        <v>0.33</v>
      </c>
      <c r="M1957" s="1" t="s">
        <v>15615</v>
      </c>
    </row>
    <row r="1958" spans="1:13" x14ac:dyDescent="0.3">
      <c r="A1958">
        <v>1965</v>
      </c>
      <c r="B1958" t="s">
        <v>10859</v>
      </c>
      <c r="C1958" t="s">
        <v>4535</v>
      </c>
      <c r="D1958" t="s">
        <v>12008</v>
      </c>
      <c r="E1958" s="1">
        <f t="shared" si="120"/>
        <v>41940</v>
      </c>
      <c r="F1958">
        <f t="shared" si="121"/>
        <v>2014</v>
      </c>
      <c r="G1958">
        <f t="shared" si="122"/>
        <v>10</v>
      </c>
      <c r="H1958">
        <f t="shared" si="123"/>
        <v>2</v>
      </c>
      <c r="I1958" s="1" t="s">
        <v>15622</v>
      </c>
      <c r="J1958" s="1" t="s">
        <v>15628</v>
      </c>
      <c r="K1958" s="42">
        <v>0</v>
      </c>
      <c r="L1958" s="42">
        <v>0.69</v>
      </c>
      <c r="M1958" s="1" t="s">
        <v>15615</v>
      </c>
    </row>
    <row r="1959" spans="1:13" x14ac:dyDescent="0.3">
      <c r="A1959">
        <v>1966</v>
      </c>
      <c r="B1959" t="s">
        <v>7815</v>
      </c>
      <c r="C1959" t="s">
        <v>7508</v>
      </c>
      <c r="D1959" t="s">
        <v>12008</v>
      </c>
      <c r="E1959" s="1">
        <f t="shared" si="120"/>
        <v>41940</v>
      </c>
      <c r="F1959">
        <f t="shared" si="121"/>
        <v>2014</v>
      </c>
      <c r="G1959">
        <f t="shared" si="122"/>
        <v>10</v>
      </c>
      <c r="H1959">
        <f t="shared" si="123"/>
        <v>2</v>
      </c>
      <c r="I1959" s="1" t="s">
        <v>15622</v>
      </c>
      <c r="J1959" s="1" t="s">
        <v>15626</v>
      </c>
      <c r="K1959" s="42">
        <v>0.96</v>
      </c>
      <c r="L1959" s="42">
        <v>0.92</v>
      </c>
      <c r="M1959" s="1" t="s">
        <v>15615</v>
      </c>
    </row>
    <row r="1960" spans="1:13" x14ac:dyDescent="0.3">
      <c r="A1960">
        <v>1967</v>
      </c>
      <c r="B1960" t="s">
        <v>10932</v>
      </c>
      <c r="C1960" t="s">
        <v>4462</v>
      </c>
      <c r="D1960" t="s">
        <v>12009</v>
      </c>
      <c r="E1960" s="1">
        <f t="shared" si="120"/>
        <v>41941</v>
      </c>
      <c r="F1960">
        <f t="shared" si="121"/>
        <v>2014</v>
      </c>
      <c r="G1960">
        <f t="shared" si="122"/>
        <v>10</v>
      </c>
      <c r="H1960">
        <f t="shared" si="123"/>
        <v>3</v>
      </c>
      <c r="I1960" s="1" t="s">
        <v>15625</v>
      </c>
      <c r="J1960" s="1" t="s">
        <v>15626</v>
      </c>
      <c r="K1960" s="42">
        <v>1</v>
      </c>
      <c r="L1960" s="42">
        <v>0.67</v>
      </c>
      <c r="M1960" s="1" t="s">
        <v>15615</v>
      </c>
    </row>
    <row r="1961" spans="1:13" x14ac:dyDescent="0.3">
      <c r="A1961">
        <v>1968</v>
      </c>
      <c r="B1961" t="s">
        <v>8249</v>
      </c>
      <c r="C1961" t="s">
        <v>7086</v>
      </c>
      <c r="D1961" t="s">
        <v>12010</v>
      </c>
      <c r="E1961" s="1">
        <f t="shared" si="120"/>
        <v>41942</v>
      </c>
      <c r="F1961">
        <f t="shared" si="121"/>
        <v>2014</v>
      </c>
      <c r="G1961">
        <f t="shared" si="122"/>
        <v>10</v>
      </c>
      <c r="H1961">
        <f t="shared" si="123"/>
        <v>4</v>
      </c>
      <c r="I1961" s="1" t="s">
        <v>15622</v>
      </c>
      <c r="J1961" s="1" t="s">
        <v>15623</v>
      </c>
      <c r="K1961" s="42">
        <v>0.54</v>
      </c>
      <c r="L1961" s="42">
        <v>0.49</v>
      </c>
      <c r="M1961" s="1" t="s">
        <v>15615</v>
      </c>
    </row>
    <row r="1962" spans="1:13" x14ac:dyDescent="0.3">
      <c r="A1962">
        <v>1969</v>
      </c>
      <c r="B1962" t="s">
        <v>11225</v>
      </c>
      <c r="C1962" t="s">
        <v>4176</v>
      </c>
      <c r="D1962" t="s">
        <v>12010</v>
      </c>
      <c r="E1962" s="1">
        <f t="shared" si="120"/>
        <v>41942</v>
      </c>
      <c r="F1962">
        <f t="shared" si="121"/>
        <v>2014</v>
      </c>
      <c r="G1962">
        <f t="shared" si="122"/>
        <v>10</v>
      </c>
      <c r="H1962">
        <f t="shared" si="123"/>
        <v>4</v>
      </c>
      <c r="I1962" s="1" t="s">
        <v>15622</v>
      </c>
      <c r="J1962" s="1" t="s">
        <v>15624</v>
      </c>
      <c r="K1962" s="42">
        <v>1</v>
      </c>
      <c r="L1962" s="42">
        <v>0.57999999999999996</v>
      </c>
      <c r="M1962" s="1" t="s">
        <v>15615</v>
      </c>
    </row>
    <row r="1963" spans="1:13" x14ac:dyDescent="0.3">
      <c r="A1963">
        <v>1970</v>
      </c>
      <c r="B1963" t="s">
        <v>10653</v>
      </c>
      <c r="C1963" t="s">
        <v>4733</v>
      </c>
      <c r="D1963" t="s">
        <v>12011</v>
      </c>
      <c r="E1963" s="1">
        <f t="shared" si="120"/>
        <v>41943</v>
      </c>
      <c r="F1963">
        <f t="shared" si="121"/>
        <v>2014</v>
      </c>
      <c r="G1963">
        <f t="shared" si="122"/>
        <v>10</v>
      </c>
      <c r="H1963">
        <f t="shared" si="123"/>
        <v>5</v>
      </c>
      <c r="I1963" s="1" t="s">
        <v>15622</v>
      </c>
      <c r="J1963" s="1" t="s">
        <v>15624</v>
      </c>
      <c r="K1963" s="42">
        <v>1</v>
      </c>
      <c r="L1963" s="42">
        <v>0.92</v>
      </c>
      <c r="M1963" s="1" t="s">
        <v>15615</v>
      </c>
    </row>
    <row r="1964" spans="1:13" x14ac:dyDescent="0.3">
      <c r="A1964">
        <v>1971</v>
      </c>
      <c r="B1964" t="s">
        <v>10722</v>
      </c>
      <c r="C1964" t="s">
        <v>4666</v>
      </c>
      <c r="D1964" t="s">
        <v>12011</v>
      </c>
      <c r="E1964" s="1">
        <f t="shared" si="120"/>
        <v>41943</v>
      </c>
      <c r="F1964">
        <f t="shared" si="121"/>
        <v>2014</v>
      </c>
      <c r="G1964">
        <f t="shared" si="122"/>
        <v>10</v>
      </c>
      <c r="H1964">
        <f t="shared" si="123"/>
        <v>5</v>
      </c>
      <c r="I1964" s="1" t="s">
        <v>15622</v>
      </c>
      <c r="J1964" s="1" t="s">
        <v>15626</v>
      </c>
      <c r="K1964" s="42">
        <v>1</v>
      </c>
      <c r="L1964" s="42">
        <v>1</v>
      </c>
      <c r="M1964" s="1" t="s">
        <v>15616</v>
      </c>
    </row>
    <row r="1965" spans="1:13" x14ac:dyDescent="0.3">
      <c r="A1965">
        <v>1972</v>
      </c>
      <c r="B1965" t="s">
        <v>9367</v>
      </c>
      <c r="C1965" t="s">
        <v>5990</v>
      </c>
      <c r="D1965" t="s">
        <v>16790</v>
      </c>
      <c r="E1965" s="1">
        <f t="shared" si="120"/>
        <v>41944</v>
      </c>
      <c r="F1965">
        <f t="shared" si="121"/>
        <v>2014</v>
      </c>
      <c r="G1965">
        <f t="shared" si="122"/>
        <v>11</v>
      </c>
      <c r="H1965">
        <f t="shared" si="123"/>
        <v>6</v>
      </c>
      <c r="I1965" s="1" t="s">
        <v>15625</v>
      </c>
      <c r="J1965" s="1" t="s">
        <v>15628</v>
      </c>
      <c r="K1965" s="42">
        <v>0.14000000000000001</v>
      </c>
      <c r="L1965" s="42">
        <v>0.8</v>
      </c>
      <c r="M1965" s="1" t="s">
        <v>15616</v>
      </c>
    </row>
    <row r="1966" spans="1:13" x14ac:dyDescent="0.3">
      <c r="A1966">
        <v>1973</v>
      </c>
      <c r="B1966" t="s">
        <v>9365</v>
      </c>
      <c r="C1966" t="s">
        <v>5992</v>
      </c>
      <c r="D1966" t="s">
        <v>16790</v>
      </c>
      <c r="E1966" s="1">
        <f t="shared" si="120"/>
        <v>41944</v>
      </c>
      <c r="F1966">
        <f t="shared" si="121"/>
        <v>2014</v>
      </c>
      <c r="G1966">
        <f t="shared" si="122"/>
        <v>11</v>
      </c>
      <c r="H1966">
        <f t="shared" si="123"/>
        <v>6</v>
      </c>
      <c r="I1966" s="1" t="s">
        <v>15625</v>
      </c>
      <c r="J1966" s="1" t="s">
        <v>15626</v>
      </c>
      <c r="K1966" s="42">
        <v>1</v>
      </c>
      <c r="L1966" s="42">
        <v>0.68</v>
      </c>
      <c r="M1966" s="1" t="s">
        <v>15615</v>
      </c>
    </row>
    <row r="1967" spans="1:13" x14ac:dyDescent="0.3">
      <c r="A1967">
        <v>1974</v>
      </c>
      <c r="B1967" t="s">
        <v>7935</v>
      </c>
      <c r="C1967" t="s">
        <v>7395</v>
      </c>
      <c r="D1967" t="s">
        <v>16790</v>
      </c>
      <c r="E1967" s="1">
        <f t="shared" si="120"/>
        <v>41944</v>
      </c>
      <c r="F1967">
        <f t="shared" si="121"/>
        <v>2014</v>
      </c>
      <c r="G1967">
        <f t="shared" si="122"/>
        <v>11</v>
      </c>
      <c r="H1967">
        <f t="shared" si="123"/>
        <v>6</v>
      </c>
      <c r="I1967" s="1" t="s">
        <v>15622</v>
      </c>
      <c r="J1967" s="1" t="s">
        <v>15626</v>
      </c>
      <c r="K1967" s="42">
        <v>1</v>
      </c>
      <c r="L1967" s="42">
        <v>0.99</v>
      </c>
      <c r="M1967" s="1" t="s">
        <v>15616</v>
      </c>
    </row>
    <row r="1968" spans="1:13" x14ac:dyDescent="0.3">
      <c r="A1968">
        <v>1975</v>
      </c>
      <c r="B1968" t="s">
        <v>9108</v>
      </c>
      <c r="C1968" t="s">
        <v>6245</v>
      </c>
      <c r="D1968" t="s">
        <v>12012</v>
      </c>
      <c r="E1968" s="1">
        <f t="shared" si="120"/>
        <v>41945</v>
      </c>
      <c r="F1968">
        <f t="shared" si="121"/>
        <v>2014</v>
      </c>
      <c r="G1968">
        <f t="shared" si="122"/>
        <v>11</v>
      </c>
      <c r="H1968">
        <f t="shared" si="123"/>
        <v>7</v>
      </c>
      <c r="I1968" s="1" t="s">
        <v>15622</v>
      </c>
      <c r="J1968" s="1" t="s">
        <v>15626</v>
      </c>
      <c r="K1968" s="42">
        <v>1</v>
      </c>
      <c r="L1968" s="42">
        <v>0.9</v>
      </c>
      <c r="M1968" s="1" t="s">
        <v>15616</v>
      </c>
    </row>
    <row r="1969" spans="1:13" x14ac:dyDescent="0.3">
      <c r="A1969">
        <v>1976</v>
      </c>
      <c r="B1969" t="s">
        <v>8516</v>
      </c>
      <c r="C1969" t="s">
        <v>6828</v>
      </c>
      <c r="D1969" t="s">
        <v>12012</v>
      </c>
      <c r="E1969" s="1">
        <f t="shared" si="120"/>
        <v>41945</v>
      </c>
      <c r="F1969">
        <f t="shared" si="121"/>
        <v>2014</v>
      </c>
      <c r="G1969">
        <f t="shared" si="122"/>
        <v>11</v>
      </c>
      <c r="H1969">
        <f t="shared" si="123"/>
        <v>7</v>
      </c>
      <c r="I1969" s="1" t="s">
        <v>15622</v>
      </c>
      <c r="J1969" s="1" t="s">
        <v>15626</v>
      </c>
      <c r="K1969" s="42">
        <v>1</v>
      </c>
      <c r="L1969" s="42">
        <v>1</v>
      </c>
      <c r="M1969" s="1" t="s">
        <v>15615</v>
      </c>
    </row>
    <row r="1970" spans="1:13" x14ac:dyDescent="0.3">
      <c r="A1970">
        <v>1977</v>
      </c>
      <c r="B1970" t="s">
        <v>8770</v>
      </c>
      <c r="C1970" t="s">
        <v>6578</v>
      </c>
      <c r="D1970" t="s">
        <v>12012</v>
      </c>
      <c r="E1970" s="1">
        <f t="shared" si="120"/>
        <v>41945</v>
      </c>
      <c r="F1970">
        <f t="shared" si="121"/>
        <v>2014</v>
      </c>
      <c r="G1970">
        <f t="shared" si="122"/>
        <v>11</v>
      </c>
      <c r="H1970">
        <f t="shared" si="123"/>
        <v>7</v>
      </c>
      <c r="I1970" s="1" t="s">
        <v>15622</v>
      </c>
      <c r="J1970" s="1" t="s">
        <v>15628</v>
      </c>
      <c r="K1970" s="42">
        <v>0.33</v>
      </c>
      <c r="L1970" s="42">
        <v>0.65</v>
      </c>
      <c r="M1970" s="1" t="s">
        <v>15615</v>
      </c>
    </row>
    <row r="1971" spans="1:13" x14ac:dyDescent="0.3">
      <c r="A1971">
        <v>1978</v>
      </c>
      <c r="B1971" t="s">
        <v>8017</v>
      </c>
      <c r="C1971" t="s">
        <v>7314</v>
      </c>
      <c r="D1971" t="s">
        <v>12012</v>
      </c>
      <c r="E1971" s="1">
        <f t="shared" si="120"/>
        <v>41945</v>
      </c>
      <c r="F1971">
        <f t="shared" si="121"/>
        <v>2014</v>
      </c>
      <c r="G1971">
        <f t="shared" si="122"/>
        <v>11</v>
      </c>
      <c r="H1971">
        <f t="shared" si="123"/>
        <v>7</v>
      </c>
      <c r="I1971" s="1" t="s">
        <v>15622</v>
      </c>
      <c r="J1971" s="1" t="s">
        <v>15624</v>
      </c>
      <c r="K1971" s="42">
        <v>1</v>
      </c>
      <c r="L1971" s="42">
        <v>0.88</v>
      </c>
      <c r="M1971" s="1" t="s">
        <v>15616</v>
      </c>
    </row>
    <row r="1972" spans="1:13" x14ac:dyDescent="0.3">
      <c r="A1972">
        <v>1979</v>
      </c>
      <c r="B1972" t="s">
        <v>8560</v>
      </c>
      <c r="C1972" t="s">
        <v>6787</v>
      </c>
      <c r="D1972" t="s">
        <v>16791</v>
      </c>
      <c r="E1972" s="1">
        <f t="shared" si="120"/>
        <v>41946</v>
      </c>
      <c r="F1972">
        <f t="shared" si="121"/>
        <v>2014</v>
      </c>
      <c r="G1972">
        <f t="shared" si="122"/>
        <v>11</v>
      </c>
      <c r="H1972">
        <f t="shared" si="123"/>
        <v>1</v>
      </c>
      <c r="I1972" s="1" t="s">
        <v>15640</v>
      </c>
      <c r="J1972" s="1" t="s">
        <v>15628</v>
      </c>
      <c r="K1972" s="42">
        <v>0.38</v>
      </c>
      <c r="L1972" s="42">
        <v>0.45</v>
      </c>
      <c r="M1972" s="1" t="s">
        <v>15615</v>
      </c>
    </row>
    <row r="1973" spans="1:13" x14ac:dyDescent="0.3">
      <c r="A1973">
        <v>1980</v>
      </c>
      <c r="B1973" t="s">
        <v>10843</v>
      </c>
      <c r="C1973" t="s">
        <v>4551</v>
      </c>
      <c r="D1973" t="s">
        <v>16791</v>
      </c>
      <c r="E1973" s="1">
        <f t="shared" si="120"/>
        <v>41946</v>
      </c>
      <c r="F1973">
        <f t="shared" si="121"/>
        <v>2014</v>
      </c>
      <c r="G1973">
        <f t="shared" si="122"/>
        <v>11</v>
      </c>
      <c r="H1973">
        <f t="shared" si="123"/>
        <v>1</v>
      </c>
      <c r="I1973" s="1" t="s">
        <v>15622</v>
      </c>
      <c r="J1973" s="1" t="s">
        <v>15626</v>
      </c>
      <c r="K1973" s="42">
        <v>1</v>
      </c>
      <c r="L1973" s="42">
        <v>0.6</v>
      </c>
      <c r="M1973" s="1" t="s">
        <v>15615</v>
      </c>
    </row>
    <row r="1974" spans="1:13" x14ac:dyDescent="0.3">
      <c r="A1974">
        <v>1981</v>
      </c>
      <c r="B1974" t="s">
        <v>11757</v>
      </c>
      <c r="C1974" t="s">
        <v>3652</v>
      </c>
      <c r="D1974" t="s">
        <v>16792</v>
      </c>
      <c r="E1974" s="1">
        <f t="shared" si="120"/>
        <v>41947</v>
      </c>
      <c r="F1974">
        <f t="shared" si="121"/>
        <v>2014</v>
      </c>
      <c r="G1974">
        <f t="shared" si="122"/>
        <v>11</v>
      </c>
      <c r="H1974">
        <f t="shared" si="123"/>
        <v>2</v>
      </c>
      <c r="I1974" s="1" t="s">
        <v>15625</v>
      </c>
      <c r="J1974" s="1" t="s">
        <v>15626</v>
      </c>
      <c r="K1974" s="42">
        <v>1</v>
      </c>
      <c r="L1974" s="42">
        <v>0.75</v>
      </c>
      <c r="M1974" s="1" t="s">
        <v>15615</v>
      </c>
    </row>
    <row r="1975" spans="1:13" x14ac:dyDescent="0.3">
      <c r="A1975">
        <v>1982</v>
      </c>
      <c r="B1975" t="s">
        <v>11694</v>
      </c>
      <c r="C1975" t="s">
        <v>3712</v>
      </c>
      <c r="D1975" t="s">
        <v>16792</v>
      </c>
      <c r="E1975" s="1">
        <f t="shared" si="120"/>
        <v>41947</v>
      </c>
      <c r="F1975">
        <f t="shared" si="121"/>
        <v>2014</v>
      </c>
      <c r="G1975">
        <f t="shared" si="122"/>
        <v>11</v>
      </c>
      <c r="H1975">
        <f t="shared" si="123"/>
        <v>2</v>
      </c>
      <c r="I1975" s="1" t="s">
        <v>15737</v>
      </c>
      <c r="J1975" s="1" t="s">
        <v>15624</v>
      </c>
      <c r="K1975" s="42">
        <v>1</v>
      </c>
      <c r="L1975" s="42">
        <v>0.38</v>
      </c>
      <c r="M1975" s="1" t="s">
        <v>15615</v>
      </c>
    </row>
    <row r="1976" spans="1:13" x14ac:dyDescent="0.3">
      <c r="A1976">
        <v>1983</v>
      </c>
      <c r="B1976" t="s">
        <v>11498</v>
      </c>
      <c r="C1976" t="s">
        <v>3904</v>
      </c>
      <c r="D1976" t="s">
        <v>16792</v>
      </c>
      <c r="E1976" s="1">
        <f t="shared" si="120"/>
        <v>41947</v>
      </c>
      <c r="F1976">
        <f t="shared" si="121"/>
        <v>2014</v>
      </c>
      <c r="G1976">
        <f t="shared" si="122"/>
        <v>11</v>
      </c>
      <c r="H1976">
        <f t="shared" si="123"/>
        <v>2</v>
      </c>
      <c r="I1976" s="1" t="s">
        <v>15622</v>
      </c>
      <c r="J1976" s="1" t="s">
        <v>15623</v>
      </c>
      <c r="K1976" s="42">
        <v>1</v>
      </c>
      <c r="L1976" s="42">
        <v>1</v>
      </c>
      <c r="M1976" s="1" t="s">
        <v>15615</v>
      </c>
    </row>
    <row r="1977" spans="1:13" x14ac:dyDescent="0.3">
      <c r="A1977">
        <v>1984</v>
      </c>
      <c r="B1977" t="s">
        <v>8035</v>
      </c>
      <c r="C1977" t="s">
        <v>7297</v>
      </c>
      <c r="D1977" t="s">
        <v>16793</v>
      </c>
      <c r="E1977" s="1">
        <f t="shared" si="120"/>
        <v>41949</v>
      </c>
      <c r="F1977">
        <f t="shared" si="121"/>
        <v>2014</v>
      </c>
      <c r="G1977">
        <f t="shared" si="122"/>
        <v>11</v>
      </c>
      <c r="H1977">
        <f t="shared" si="123"/>
        <v>4</v>
      </c>
      <c r="I1977" s="1" t="s">
        <v>15629</v>
      </c>
      <c r="J1977" s="1" t="s">
        <v>15623</v>
      </c>
      <c r="K1977" s="42">
        <v>0.5</v>
      </c>
      <c r="L1977" s="42">
        <v>0.92</v>
      </c>
      <c r="M1977" s="1" t="s">
        <v>15615</v>
      </c>
    </row>
    <row r="1978" spans="1:13" x14ac:dyDescent="0.3">
      <c r="A1978">
        <v>1985</v>
      </c>
      <c r="B1978" t="s">
        <v>11702</v>
      </c>
      <c r="C1978" t="s">
        <v>3704</v>
      </c>
      <c r="D1978" t="s">
        <v>16793</v>
      </c>
      <c r="E1978" s="1">
        <f t="shared" si="120"/>
        <v>41949</v>
      </c>
      <c r="F1978">
        <f t="shared" si="121"/>
        <v>2014</v>
      </c>
      <c r="G1978">
        <f t="shared" si="122"/>
        <v>11</v>
      </c>
      <c r="H1978">
        <f t="shared" si="123"/>
        <v>4</v>
      </c>
      <c r="I1978" s="1" t="s">
        <v>15826</v>
      </c>
      <c r="J1978" s="1" t="s">
        <v>15624</v>
      </c>
      <c r="K1978" s="42">
        <v>0.8</v>
      </c>
      <c r="L1978" s="42">
        <v>0.85</v>
      </c>
      <c r="M1978" s="1" t="s">
        <v>15615</v>
      </c>
    </row>
    <row r="1979" spans="1:13" x14ac:dyDescent="0.3">
      <c r="A1979">
        <v>1986</v>
      </c>
      <c r="B1979" t="s">
        <v>11781</v>
      </c>
      <c r="C1979" t="s">
        <v>3629</v>
      </c>
      <c r="D1979" t="s">
        <v>16793</v>
      </c>
      <c r="E1979" s="1">
        <f t="shared" si="120"/>
        <v>41949</v>
      </c>
      <c r="F1979">
        <f t="shared" si="121"/>
        <v>2014</v>
      </c>
      <c r="G1979">
        <f t="shared" si="122"/>
        <v>11</v>
      </c>
      <c r="H1979">
        <f t="shared" si="123"/>
        <v>4</v>
      </c>
      <c r="I1979" s="1" t="s">
        <v>15622</v>
      </c>
      <c r="J1979" s="1" t="s">
        <v>15628</v>
      </c>
      <c r="K1979" s="42">
        <v>0</v>
      </c>
      <c r="L1979" s="42">
        <v>0.67</v>
      </c>
      <c r="M1979" s="1" t="s">
        <v>15615</v>
      </c>
    </row>
    <row r="1980" spans="1:13" x14ac:dyDescent="0.3">
      <c r="A1980">
        <v>1987</v>
      </c>
      <c r="B1980" t="s">
        <v>9358</v>
      </c>
      <c r="C1980" t="s">
        <v>5999</v>
      </c>
      <c r="D1980" t="s">
        <v>16793</v>
      </c>
      <c r="E1980" s="1">
        <f t="shared" si="120"/>
        <v>41949</v>
      </c>
      <c r="F1980">
        <f t="shared" si="121"/>
        <v>2014</v>
      </c>
      <c r="G1980">
        <f t="shared" si="122"/>
        <v>11</v>
      </c>
      <c r="H1980">
        <f t="shared" si="123"/>
        <v>4</v>
      </c>
      <c r="I1980" s="1" t="s">
        <v>15622</v>
      </c>
      <c r="J1980" s="1" t="s">
        <v>15624</v>
      </c>
      <c r="K1980" s="42">
        <v>0.88</v>
      </c>
      <c r="L1980" s="42">
        <v>0.75</v>
      </c>
      <c r="M1980" s="1" t="s">
        <v>15615</v>
      </c>
    </row>
    <row r="1981" spans="1:13" x14ac:dyDescent="0.3">
      <c r="A1981">
        <v>1988</v>
      </c>
      <c r="B1981" t="s">
        <v>7699</v>
      </c>
      <c r="C1981" t="s">
        <v>7619</v>
      </c>
      <c r="D1981" t="s">
        <v>16793</v>
      </c>
      <c r="E1981" s="1">
        <f t="shared" si="120"/>
        <v>41949</v>
      </c>
      <c r="F1981">
        <f t="shared" si="121"/>
        <v>2014</v>
      </c>
      <c r="G1981">
        <f t="shared" si="122"/>
        <v>11</v>
      </c>
      <c r="H1981">
        <f t="shared" si="123"/>
        <v>4</v>
      </c>
      <c r="I1981" s="1" t="s">
        <v>15622</v>
      </c>
      <c r="J1981" s="1" t="s">
        <v>15623</v>
      </c>
      <c r="K1981" s="42">
        <v>1</v>
      </c>
      <c r="L1981" s="42">
        <v>0.75</v>
      </c>
      <c r="M1981" s="1" t="s">
        <v>15615</v>
      </c>
    </row>
    <row r="1982" spans="1:13" x14ac:dyDescent="0.3">
      <c r="A1982">
        <v>1989</v>
      </c>
      <c r="B1982" t="s">
        <v>8102</v>
      </c>
      <c r="C1982" t="s">
        <v>7233</v>
      </c>
      <c r="D1982" t="s">
        <v>16793</v>
      </c>
      <c r="E1982" s="1">
        <f t="shared" si="120"/>
        <v>41949</v>
      </c>
      <c r="F1982">
        <f t="shared" si="121"/>
        <v>2014</v>
      </c>
      <c r="G1982">
        <f t="shared" si="122"/>
        <v>11</v>
      </c>
      <c r="H1982">
        <f t="shared" si="123"/>
        <v>4</v>
      </c>
      <c r="I1982" s="1" t="s">
        <v>15622</v>
      </c>
      <c r="J1982" s="1" t="s">
        <v>15623</v>
      </c>
      <c r="K1982" s="42">
        <v>1</v>
      </c>
      <c r="L1982" s="42">
        <v>0.98</v>
      </c>
      <c r="M1982" s="1" t="s">
        <v>15616</v>
      </c>
    </row>
    <row r="1983" spans="1:13" x14ac:dyDescent="0.3">
      <c r="A1983">
        <v>1990</v>
      </c>
      <c r="B1983" t="s">
        <v>8195</v>
      </c>
      <c r="C1983" t="s">
        <v>7140</v>
      </c>
      <c r="D1983" t="s">
        <v>16793</v>
      </c>
      <c r="E1983" s="1">
        <f t="shared" si="120"/>
        <v>41949</v>
      </c>
      <c r="F1983">
        <f t="shared" si="121"/>
        <v>2014</v>
      </c>
      <c r="G1983">
        <f t="shared" si="122"/>
        <v>11</v>
      </c>
      <c r="H1983">
        <f t="shared" si="123"/>
        <v>4</v>
      </c>
      <c r="I1983" s="1" t="s">
        <v>15622</v>
      </c>
      <c r="J1983" s="1" t="s">
        <v>15628</v>
      </c>
      <c r="K1983" s="42">
        <v>0.4</v>
      </c>
      <c r="L1983" s="42">
        <v>0.85</v>
      </c>
      <c r="M1983" s="1" t="s">
        <v>15616</v>
      </c>
    </row>
    <row r="1984" spans="1:13" x14ac:dyDescent="0.3">
      <c r="A1984">
        <v>1991</v>
      </c>
      <c r="B1984" t="s">
        <v>10654</v>
      </c>
      <c r="C1984" t="s">
        <v>4732</v>
      </c>
      <c r="D1984" t="s">
        <v>16794</v>
      </c>
      <c r="E1984" s="1">
        <f t="shared" si="120"/>
        <v>41952</v>
      </c>
      <c r="F1984">
        <f t="shared" si="121"/>
        <v>2014</v>
      </c>
      <c r="G1984">
        <f t="shared" si="122"/>
        <v>11</v>
      </c>
      <c r="H1984">
        <f t="shared" si="123"/>
        <v>7</v>
      </c>
      <c r="I1984" s="1" t="s">
        <v>15622</v>
      </c>
      <c r="J1984" s="1" t="s">
        <v>15623</v>
      </c>
      <c r="K1984" s="42">
        <v>1</v>
      </c>
      <c r="L1984" s="42">
        <v>1</v>
      </c>
      <c r="M1984" s="1" t="s">
        <v>15615</v>
      </c>
    </row>
    <row r="1985" spans="1:13" x14ac:dyDescent="0.3">
      <c r="A1985">
        <v>1992</v>
      </c>
      <c r="B1985" t="s">
        <v>8158</v>
      </c>
      <c r="C1985" t="s">
        <v>7177</v>
      </c>
      <c r="D1985" t="s">
        <v>16794</v>
      </c>
      <c r="E1985" s="1">
        <f t="shared" si="120"/>
        <v>41952</v>
      </c>
      <c r="F1985">
        <f t="shared" si="121"/>
        <v>2014</v>
      </c>
      <c r="G1985">
        <f t="shared" si="122"/>
        <v>11</v>
      </c>
      <c r="H1985">
        <f t="shared" si="123"/>
        <v>7</v>
      </c>
      <c r="I1985" s="1" t="s">
        <v>15622</v>
      </c>
      <c r="J1985" s="1" t="s">
        <v>15623</v>
      </c>
      <c r="K1985" s="42">
        <v>1</v>
      </c>
      <c r="L1985" s="42">
        <v>1</v>
      </c>
      <c r="M1985" s="1" t="s">
        <v>15615</v>
      </c>
    </row>
    <row r="1986" spans="1:13" x14ac:dyDescent="0.3">
      <c r="A1986">
        <v>1993</v>
      </c>
      <c r="B1986" t="s">
        <v>10440</v>
      </c>
      <c r="C1986" t="s">
        <v>4941</v>
      </c>
      <c r="D1986" t="s">
        <v>16794</v>
      </c>
      <c r="E1986" s="1">
        <f t="shared" si="120"/>
        <v>41952</v>
      </c>
      <c r="F1986">
        <f t="shared" si="121"/>
        <v>2014</v>
      </c>
      <c r="G1986">
        <f t="shared" si="122"/>
        <v>11</v>
      </c>
      <c r="H1986">
        <f t="shared" si="123"/>
        <v>7</v>
      </c>
      <c r="I1986" s="1" t="s">
        <v>15622</v>
      </c>
      <c r="J1986" s="1" t="s">
        <v>15624</v>
      </c>
      <c r="K1986" s="42">
        <v>1</v>
      </c>
      <c r="L1986" s="42">
        <v>0.7</v>
      </c>
      <c r="M1986" s="1" t="s">
        <v>15616</v>
      </c>
    </row>
    <row r="1987" spans="1:13" x14ac:dyDescent="0.3">
      <c r="A1987">
        <v>1994</v>
      </c>
      <c r="B1987" t="s">
        <v>10949</v>
      </c>
      <c r="C1987" t="s">
        <v>4445</v>
      </c>
      <c r="D1987" t="s">
        <v>16795</v>
      </c>
      <c r="E1987" s="1">
        <f t="shared" ref="E1987:E2050" si="124">DATE(LEFT(D1987,4),MID(D1987,5,2),RIGHT(D1987,2))</f>
        <v>41953</v>
      </c>
      <c r="F1987">
        <f t="shared" ref="F1987:F2050" si="125">YEAR(E1987)</f>
        <v>2014</v>
      </c>
      <c r="G1987">
        <f t="shared" ref="G1987:G2050" si="126">MONTH(E1987)</f>
        <v>11</v>
      </c>
      <c r="H1987">
        <f t="shared" ref="H1987:H2050" si="127">WEEKDAY(E1987,2)</f>
        <v>1</v>
      </c>
      <c r="I1987" s="1" t="s">
        <v>15622</v>
      </c>
      <c r="J1987" s="1" t="s">
        <v>15624</v>
      </c>
      <c r="K1987" s="42">
        <v>1</v>
      </c>
      <c r="L1987" s="42">
        <v>0.44</v>
      </c>
      <c r="M1987" s="1" t="s">
        <v>15616</v>
      </c>
    </row>
    <row r="1988" spans="1:13" x14ac:dyDescent="0.3">
      <c r="A1988">
        <v>1995</v>
      </c>
      <c r="B1988" t="s">
        <v>10585</v>
      </c>
      <c r="C1988" t="s">
        <v>4800</v>
      </c>
      <c r="D1988" t="s">
        <v>16795</v>
      </c>
      <c r="E1988" s="1">
        <f t="shared" si="124"/>
        <v>41953</v>
      </c>
      <c r="F1988">
        <f t="shared" si="125"/>
        <v>2014</v>
      </c>
      <c r="G1988">
        <f t="shared" si="126"/>
        <v>11</v>
      </c>
      <c r="H1988">
        <f t="shared" si="127"/>
        <v>1</v>
      </c>
      <c r="I1988" s="1" t="s">
        <v>15622</v>
      </c>
      <c r="J1988" s="1" t="s">
        <v>15626</v>
      </c>
      <c r="K1988" s="42">
        <v>0.92</v>
      </c>
      <c r="L1988" s="42">
        <v>0.92</v>
      </c>
      <c r="M1988" s="1" t="s">
        <v>15616</v>
      </c>
    </row>
    <row r="1989" spans="1:13" x14ac:dyDescent="0.3">
      <c r="A1989">
        <v>1996</v>
      </c>
      <c r="B1989" t="s">
        <v>10459</v>
      </c>
      <c r="C1989" t="s">
        <v>4922</v>
      </c>
      <c r="D1989" t="s">
        <v>16796</v>
      </c>
      <c r="E1989" s="1">
        <f t="shared" si="124"/>
        <v>41954</v>
      </c>
      <c r="F1989">
        <f t="shared" si="125"/>
        <v>2014</v>
      </c>
      <c r="G1989">
        <f t="shared" si="126"/>
        <v>11</v>
      </c>
      <c r="H1989">
        <f t="shared" si="127"/>
        <v>2</v>
      </c>
      <c r="I1989" s="1" t="s">
        <v>15622</v>
      </c>
      <c r="J1989" s="1" t="s">
        <v>15623</v>
      </c>
      <c r="K1989" s="42">
        <v>1</v>
      </c>
      <c r="L1989" s="42">
        <v>0.87</v>
      </c>
      <c r="M1989" s="1" t="s">
        <v>15616</v>
      </c>
    </row>
    <row r="1990" spans="1:13" x14ac:dyDescent="0.3">
      <c r="A1990">
        <v>1997</v>
      </c>
      <c r="B1990" t="s">
        <v>7852</v>
      </c>
      <c r="C1990" t="s">
        <v>3569</v>
      </c>
      <c r="D1990" t="s">
        <v>16796</v>
      </c>
      <c r="E1990" s="1">
        <f t="shared" si="124"/>
        <v>41954</v>
      </c>
      <c r="F1990">
        <f t="shared" si="125"/>
        <v>2014</v>
      </c>
      <c r="G1990">
        <f t="shared" si="126"/>
        <v>11</v>
      </c>
      <c r="H1990">
        <f t="shared" si="127"/>
        <v>2</v>
      </c>
      <c r="I1990" s="1" t="s">
        <v>15622</v>
      </c>
      <c r="J1990" s="1" t="s">
        <v>15623</v>
      </c>
      <c r="K1990" s="42">
        <v>1</v>
      </c>
      <c r="L1990" s="42">
        <v>0.5</v>
      </c>
      <c r="M1990" s="1" t="s">
        <v>15615</v>
      </c>
    </row>
    <row r="1991" spans="1:13" x14ac:dyDescent="0.3">
      <c r="A1991">
        <v>1998</v>
      </c>
      <c r="B1991" t="s">
        <v>9392</v>
      </c>
      <c r="C1991" t="s">
        <v>5965</v>
      </c>
      <c r="D1991" t="s">
        <v>16796</v>
      </c>
      <c r="E1991" s="1">
        <f t="shared" si="124"/>
        <v>41954</v>
      </c>
      <c r="F1991">
        <f t="shared" si="125"/>
        <v>2014</v>
      </c>
      <c r="G1991">
        <f t="shared" si="126"/>
        <v>11</v>
      </c>
      <c r="H1991">
        <f t="shared" si="127"/>
        <v>2</v>
      </c>
      <c r="I1991" s="1" t="s">
        <v>15622</v>
      </c>
      <c r="J1991" s="1" t="s">
        <v>15624</v>
      </c>
      <c r="K1991" s="42">
        <v>1</v>
      </c>
      <c r="L1991" s="42">
        <v>0.77</v>
      </c>
      <c r="M1991" s="1" t="s">
        <v>15616</v>
      </c>
    </row>
    <row r="1992" spans="1:13" x14ac:dyDescent="0.3">
      <c r="A1992">
        <v>1999</v>
      </c>
      <c r="B1992" t="s">
        <v>9495</v>
      </c>
      <c r="C1992" t="s">
        <v>5864</v>
      </c>
      <c r="D1992" t="s">
        <v>16797</v>
      </c>
      <c r="E1992" s="1">
        <f t="shared" si="124"/>
        <v>41956</v>
      </c>
      <c r="F1992">
        <f t="shared" si="125"/>
        <v>2014</v>
      </c>
      <c r="G1992">
        <f t="shared" si="126"/>
        <v>11</v>
      </c>
      <c r="H1992">
        <f t="shared" si="127"/>
        <v>4</v>
      </c>
      <c r="I1992" s="1" t="s">
        <v>15622</v>
      </c>
      <c r="J1992" s="1" t="s">
        <v>15626</v>
      </c>
      <c r="K1992" s="42">
        <v>1</v>
      </c>
      <c r="L1992" s="42">
        <v>1</v>
      </c>
      <c r="M1992" s="1" t="s">
        <v>15615</v>
      </c>
    </row>
    <row r="1993" spans="1:13" x14ac:dyDescent="0.3">
      <c r="A1993">
        <v>2000</v>
      </c>
      <c r="B1993" t="s">
        <v>8768</v>
      </c>
      <c r="C1993" t="s">
        <v>6580</v>
      </c>
      <c r="D1993" t="s">
        <v>16797</v>
      </c>
      <c r="E1993" s="1">
        <f t="shared" si="124"/>
        <v>41956</v>
      </c>
      <c r="F1993">
        <f t="shared" si="125"/>
        <v>2014</v>
      </c>
      <c r="G1993">
        <f t="shared" si="126"/>
        <v>11</v>
      </c>
      <c r="H1993">
        <f t="shared" si="127"/>
        <v>4</v>
      </c>
      <c r="I1993" s="1" t="s">
        <v>15622</v>
      </c>
      <c r="J1993" s="1" t="s">
        <v>15623</v>
      </c>
      <c r="K1993" s="42">
        <v>1</v>
      </c>
      <c r="L1993" s="42">
        <v>0.73</v>
      </c>
      <c r="M1993" s="1" t="s">
        <v>15615</v>
      </c>
    </row>
    <row r="1994" spans="1:13" x14ac:dyDescent="0.3">
      <c r="A1994">
        <v>2001</v>
      </c>
      <c r="B1994" t="s">
        <v>8139</v>
      </c>
      <c r="C1994" t="s">
        <v>7196</v>
      </c>
      <c r="D1994" t="s">
        <v>16797</v>
      </c>
      <c r="E1994" s="1">
        <f t="shared" si="124"/>
        <v>41956</v>
      </c>
      <c r="F1994">
        <f t="shared" si="125"/>
        <v>2014</v>
      </c>
      <c r="G1994">
        <f t="shared" si="126"/>
        <v>11</v>
      </c>
      <c r="H1994">
        <f t="shared" si="127"/>
        <v>4</v>
      </c>
      <c r="I1994" s="1" t="s">
        <v>15622</v>
      </c>
      <c r="J1994" s="1" t="s">
        <v>15624</v>
      </c>
      <c r="K1994" s="42">
        <v>1</v>
      </c>
      <c r="L1994" s="42">
        <v>0.98</v>
      </c>
      <c r="M1994" s="1" t="s">
        <v>15616</v>
      </c>
    </row>
    <row r="1995" spans="1:13" x14ac:dyDescent="0.3">
      <c r="A1995">
        <v>2002</v>
      </c>
      <c r="B1995" t="s">
        <v>10162</v>
      </c>
      <c r="C1995" t="s">
        <v>5216</v>
      </c>
      <c r="D1995" t="s">
        <v>16797</v>
      </c>
      <c r="E1995" s="1">
        <f t="shared" si="124"/>
        <v>41956</v>
      </c>
      <c r="F1995">
        <f t="shared" si="125"/>
        <v>2014</v>
      </c>
      <c r="G1995">
        <f t="shared" si="126"/>
        <v>11</v>
      </c>
      <c r="H1995">
        <f t="shared" si="127"/>
        <v>4</v>
      </c>
      <c r="I1995" s="1" t="s">
        <v>15622</v>
      </c>
      <c r="J1995" s="1" t="s">
        <v>15624</v>
      </c>
      <c r="K1995" s="42">
        <v>1</v>
      </c>
      <c r="L1995" s="42">
        <v>0.77</v>
      </c>
      <c r="M1995" s="1" t="s">
        <v>15615</v>
      </c>
    </row>
    <row r="1996" spans="1:13" x14ac:dyDescent="0.3">
      <c r="A1996">
        <v>2003</v>
      </c>
      <c r="B1996" t="s">
        <v>10301</v>
      </c>
      <c r="C1996" t="s">
        <v>5078</v>
      </c>
      <c r="D1996" t="s">
        <v>16798</v>
      </c>
      <c r="E1996" s="1">
        <f t="shared" si="124"/>
        <v>41957</v>
      </c>
      <c r="F1996">
        <f t="shared" si="125"/>
        <v>2014</v>
      </c>
      <c r="G1996">
        <f t="shared" si="126"/>
        <v>11</v>
      </c>
      <c r="H1996">
        <f t="shared" si="127"/>
        <v>5</v>
      </c>
      <c r="I1996" s="1" t="s">
        <v>15622</v>
      </c>
      <c r="J1996" s="1" t="s">
        <v>15624</v>
      </c>
      <c r="K1996" s="42">
        <v>0.93</v>
      </c>
      <c r="L1996" s="42">
        <v>0.8</v>
      </c>
      <c r="M1996" s="1" t="s">
        <v>15615</v>
      </c>
    </row>
    <row r="1997" spans="1:13" x14ac:dyDescent="0.3">
      <c r="A1997">
        <v>2004</v>
      </c>
      <c r="B1997" t="s">
        <v>9319</v>
      </c>
      <c r="C1997" t="s">
        <v>6037</v>
      </c>
      <c r="D1997" t="s">
        <v>16798</v>
      </c>
      <c r="E1997" s="1">
        <f t="shared" si="124"/>
        <v>41957</v>
      </c>
      <c r="F1997">
        <f t="shared" si="125"/>
        <v>2014</v>
      </c>
      <c r="G1997">
        <f t="shared" si="126"/>
        <v>11</v>
      </c>
      <c r="H1997">
        <f t="shared" si="127"/>
        <v>5</v>
      </c>
      <c r="I1997" s="1" t="s">
        <v>15622</v>
      </c>
      <c r="J1997" s="1" t="s">
        <v>15626</v>
      </c>
      <c r="K1997" s="42">
        <v>1</v>
      </c>
      <c r="L1997" s="42">
        <v>1</v>
      </c>
      <c r="M1997" s="1" t="s">
        <v>15615</v>
      </c>
    </row>
    <row r="1998" spans="1:13" x14ac:dyDescent="0.3">
      <c r="A1998">
        <v>2005</v>
      </c>
      <c r="B1998" t="s">
        <v>7811</v>
      </c>
      <c r="C1998" t="s">
        <v>7512</v>
      </c>
      <c r="D1998" t="s">
        <v>16799</v>
      </c>
      <c r="E1998" s="1">
        <f t="shared" si="124"/>
        <v>41958</v>
      </c>
      <c r="F1998">
        <f t="shared" si="125"/>
        <v>2014</v>
      </c>
      <c r="G1998">
        <f t="shared" si="126"/>
        <v>11</v>
      </c>
      <c r="H1998">
        <f t="shared" si="127"/>
        <v>6</v>
      </c>
      <c r="I1998" s="1" t="s">
        <v>15622</v>
      </c>
      <c r="J1998" s="1" t="s">
        <v>15626</v>
      </c>
      <c r="K1998" s="42">
        <v>1</v>
      </c>
      <c r="L1998" s="42">
        <v>0.87</v>
      </c>
      <c r="M1998" s="1" t="s">
        <v>15616</v>
      </c>
    </row>
    <row r="1999" spans="1:13" x14ac:dyDescent="0.3">
      <c r="A1999">
        <v>2006</v>
      </c>
      <c r="B1999" t="s">
        <v>9834</v>
      </c>
      <c r="C1999" t="s">
        <v>5535</v>
      </c>
      <c r="D1999" t="s">
        <v>16799</v>
      </c>
      <c r="E1999" s="1">
        <f t="shared" si="124"/>
        <v>41958</v>
      </c>
      <c r="F1999">
        <f t="shared" si="125"/>
        <v>2014</v>
      </c>
      <c r="G1999">
        <f t="shared" si="126"/>
        <v>11</v>
      </c>
      <c r="H1999">
        <f t="shared" si="127"/>
        <v>6</v>
      </c>
      <c r="I1999" s="1" t="s">
        <v>15622</v>
      </c>
      <c r="J1999" s="1" t="s">
        <v>15626</v>
      </c>
      <c r="K1999" s="42">
        <v>1</v>
      </c>
      <c r="L1999" s="42">
        <v>0.93</v>
      </c>
      <c r="M1999" s="1" t="s">
        <v>15616</v>
      </c>
    </row>
    <row r="2000" spans="1:13" x14ac:dyDescent="0.3">
      <c r="A2000">
        <v>2007</v>
      </c>
      <c r="B2000" t="s">
        <v>8281</v>
      </c>
      <c r="C2000" t="s">
        <v>7054</v>
      </c>
      <c r="D2000" t="s">
        <v>16799</v>
      </c>
      <c r="E2000" s="1">
        <f t="shared" si="124"/>
        <v>41958</v>
      </c>
      <c r="F2000">
        <f t="shared" si="125"/>
        <v>2014</v>
      </c>
      <c r="G2000">
        <f t="shared" si="126"/>
        <v>11</v>
      </c>
      <c r="H2000">
        <f t="shared" si="127"/>
        <v>6</v>
      </c>
      <c r="I2000" s="1" t="s">
        <v>15622</v>
      </c>
      <c r="J2000" s="1" t="s">
        <v>15626</v>
      </c>
      <c r="K2000" s="42">
        <v>1</v>
      </c>
      <c r="L2000" s="42">
        <v>0.86</v>
      </c>
      <c r="M2000" s="1" t="s">
        <v>15616</v>
      </c>
    </row>
    <row r="2001" spans="1:13" x14ac:dyDescent="0.3">
      <c r="A2001">
        <v>2008</v>
      </c>
      <c r="B2001" t="s">
        <v>11640</v>
      </c>
      <c r="C2001" t="s">
        <v>3765</v>
      </c>
      <c r="D2001" t="s">
        <v>12013</v>
      </c>
      <c r="E2001" s="1">
        <f t="shared" si="124"/>
        <v>41959</v>
      </c>
      <c r="F2001">
        <f t="shared" si="125"/>
        <v>2014</v>
      </c>
      <c r="G2001">
        <f t="shared" si="126"/>
        <v>11</v>
      </c>
      <c r="H2001">
        <f t="shared" si="127"/>
        <v>7</v>
      </c>
      <c r="I2001" s="1" t="s">
        <v>15622</v>
      </c>
      <c r="J2001" s="1" t="s">
        <v>15623</v>
      </c>
      <c r="K2001" s="42">
        <v>0.67</v>
      </c>
      <c r="L2001" s="42">
        <v>0.69</v>
      </c>
      <c r="M2001" s="1" t="s">
        <v>15616</v>
      </c>
    </row>
    <row r="2002" spans="1:13" x14ac:dyDescent="0.3">
      <c r="A2002">
        <v>2009</v>
      </c>
      <c r="B2002" t="s">
        <v>7758</v>
      </c>
      <c r="C2002" t="s">
        <v>7563</v>
      </c>
      <c r="D2002" t="s">
        <v>12013</v>
      </c>
      <c r="E2002" s="1">
        <f t="shared" si="124"/>
        <v>41959</v>
      </c>
      <c r="F2002">
        <f t="shared" si="125"/>
        <v>2014</v>
      </c>
      <c r="G2002">
        <f t="shared" si="126"/>
        <v>11</v>
      </c>
      <c r="H2002">
        <f t="shared" si="127"/>
        <v>7</v>
      </c>
      <c r="I2002" s="1" t="s">
        <v>15622</v>
      </c>
      <c r="J2002" s="1" t="s">
        <v>15626</v>
      </c>
      <c r="K2002" s="42">
        <v>1</v>
      </c>
      <c r="L2002" s="42">
        <v>1</v>
      </c>
      <c r="M2002" s="1" t="s">
        <v>15616</v>
      </c>
    </row>
    <row r="2003" spans="1:13" x14ac:dyDescent="0.3">
      <c r="A2003">
        <v>2010</v>
      </c>
      <c r="B2003" t="s">
        <v>8296</v>
      </c>
      <c r="C2003" t="s">
        <v>7039</v>
      </c>
      <c r="D2003" t="s">
        <v>12013</v>
      </c>
      <c r="E2003" s="1">
        <f t="shared" si="124"/>
        <v>41959</v>
      </c>
      <c r="F2003">
        <f t="shared" si="125"/>
        <v>2014</v>
      </c>
      <c r="G2003">
        <f t="shared" si="126"/>
        <v>11</v>
      </c>
      <c r="H2003">
        <f t="shared" si="127"/>
        <v>7</v>
      </c>
      <c r="I2003" s="1" t="s">
        <v>15622</v>
      </c>
      <c r="J2003" s="1" t="s">
        <v>15624</v>
      </c>
      <c r="K2003" s="42">
        <v>0.83</v>
      </c>
      <c r="L2003" s="42">
        <v>0.85</v>
      </c>
      <c r="M2003" s="1" t="s">
        <v>15615</v>
      </c>
    </row>
    <row r="2004" spans="1:13" x14ac:dyDescent="0.3">
      <c r="A2004">
        <v>2011</v>
      </c>
      <c r="B2004" t="s">
        <v>10498</v>
      </c>
      <c r="C2004" t="s">
        <v>4885</v>
      </c>
      <c r="D2004" t="s">
        <v>12013</v>
      </c>
      <c r="E2004" s="1">
        <f t="shared" si="124"/>
        <v>41959</v>
      </c>
      <c r="F2004">
        <f t="shared" si="125"/>
        <v>2014</v>
      </c>
      <c r="G2004">
        <f t="shared" si="126"/>
        <v>11</v>
      </c>
      <c r="H2004">
        <f t="shared" si="127"/>
        <v>7</v>
      </c>
      <c r="I2004" s="1" t="s">
        <v>15622</v>
      </c>
      <c r="J2004" s="1" t="s">
        <v>15623</v>
      </c>
      <c r="K2004" s="42">
        <v>1</v>
      </c>
      <c r="L2004" s="42">
        <v>1</v>
      </c>
      <c r="M2004" s="1" t="s">
        <v>15615</v>
      </c>
    </row>
    <row r="2005" spans="1:13" x14ac:dyDescent="0.3">
      <c r="A2005">
        <v>2012</v>
      </c>
      <c r="B2005" t="s">
        <v>9149</v>
      </c>
      <c r="C2005" t="s">
        <v>6204</v>
      </c>
      <c r="D2005" t="s">
        <v>12013</v>
      </c>
      <c r="E2005" s="1">
        <f t="shared" si="124"/>
        <v>41959</v>
      </c>
      <c r="F2005">
        <f t="shared" si="125"/>
        <v>2014</v>
      </c>
      <c r="G2005">
        <f t="shared" si="126"/>
        <v>11</v>
      </c>
      <c r="H2005">
        <f t="shared" si="127"/>
        <v>7</v>
      </c>
      <c r="I2005" s="1" t="s">
        <v>15622</v>
      </c>
      <c r="J2005" s="1" t="s">
        <v>15626</v>
      </c>
      <c r="K2005" s="42">
        <v>1</v>
      </c>
      <c r="L2005" s="42">
        <v>0.71</v>
      </c>
      <c r="M2005" s="1" t="s">
        <v>15615</v>
      </c>
    </row>
    <row r="2006" spans="1:13" x14ac:dyDescent="0.3">
      <c r="A2006">
        <v>2013</v>
      </c>
      <c r="B2006" t="s">
        <v>11056</v>
      </c>
      <c r="C2006" t="s">
        <v>4341</v>
      </c>
      <c r="D2006" t="s">
        <v>12013</v>
      </c>
      <c r="E2006" s="1">
        <f t="shared" si="124"/>
        <v>41959</v>
      </c>
      <c r="F2006">
        <f t="shared" si="125"/>
        <v>2014</v>
      </c>
      <c r="G2006">
        <f t="shared" si="126"/>
        <v>11</v>
      </c>
      <c r="H2006">
        <f t="shared" si="127"/>
        <v>7</v>
      </c>
      <c r="I2006" s="1" t="s">
        <v>15622</v>
      </c>
      <c r="J2006" s="1" t="s">
        <v>15624</v>
      </c>
      <c r="K2006" s="42">
        <v>1</v>
      </c>
      <c r="L2006" s="42">
        <v>1</v>
      </c>
      <c r="M2006" s="1" t="s">
        <v>15616</v>
      </c>
    </row>
    <row r="2007" spans="1:13" x14ac:dyDescent="0.3">
      <c r="A2007">
        <v>2014</v>
      </c>
      <c r="B2007" t="s">
        <v>9455</v>
      </c>
      <c r="C2007" t="s">
        <v>5904</v>
      </c>
      <c r="D2007" t="s">
        <v>16800</v>
      </c>
      <c r="E2007" s="1">
        <f t="shared" si="124"/>
        <v>41960</v>
      </c>
      <c r="F2007">
        <f t="shared" si="125"/>
        <v>2014</v>
      </c>
      <c r="G2007">
        <f t="shared" si="126"/>
        <v>11</v>
      </c>
      <c r="H2007">
        <f t="shared" si="127"/>
        <v>1</v>
      </c>
      <c r="I2007" s="1" t="s">
        <v>15622</v>
      </c>
      <c r="J2007" s="1" t="s">
        <v>15624</v>
      </c>
      <c r="K2007" s="42">
        <v>0.93</v>
      </c>
      <c r="L2007" s="42">
        <v>0.97</v>
      </c>
      <c r="M2007" s="1" t="s">
        <v>15615</v>
      </c>
    </row>
    <row r="2008" spans="1:13" x14ac:dyDescent="0.3">
      <c r="A2008">
        <v>2015</v>
      </c>
      <c r="B2008" t="s">
        <v>10680</v>
      </c>
      <c r="C2008" t="s">
        <v>4706</v>
      </c>
      <c r="D2008" t="s">
        <v>16800</v>
      </c>
      <c r="E2008" s="1">
        <f t="shared" si="124"/>
        <v>41960</v>
      </c>
      <c r="F2008">
        <f t="shared" si="125"/>
        <v>2014</v>
      </c>
      <c r="G2008">
        <f t="shared" si="126"/>
        <v>11</v>
      </c>
      <c r="H2008">
        <f t="shared" si="127"/>
        <v>1</v>
      </c>
      <c r="I2008" s="1" t="s">
        <v>15622</v>
      </c>
      <c r="J2008" s="1" t="s">
        <v>15624</v>
      </c>
      <c r="K2008" s="42">
        <v>1</v>
      </c>
      <c r="L2008" s="42">
        <v>0.9</v>
      </c>
      <c r="M2008" s="1" t="s">
        <v>15615</v>
      </c>
    </row>
    <row r="2009" spans="1:13" x14ac:dyDescent="0.3">
      <c r="A2009">
        <v>2016</v>
      </c>
      <c r="B2009" t="s">
        <v>11078</v>
      </c>
      <c r="C2009" t="s">
        <v>4319</v>
      </c>
      <c r="D2009" t="s">
        <v>16801</v>
      </c>
      <c r="E2009" s="1">
        <f t="shared" si="124"/>
        <v>41961</v>
      </c>
      <c r="F2009">
        <f t="shared" si="125"/>
        <v>2014</v>
      </c>
      <c r="G2009">
        <f t="shared" si="126"/>
        <v>11</v>
      </c>
      <c r="H2009">
        <f t="shared" si="127"/>
        <v>2</v>
      </c>
      <c r="I2009" s="1" t="s">
        <v>15622</v>
      </c>
      <c r="J2009" s="1" t="s">
        <v>15624</v>
      </c>
      <c r="K2009" s="42">
        <v>1</v>
      </c>
      <c r="L2009" s="42">
        <v>0.75</v>
      </c>
      <c r="M2009" s="1" t="s">
        <v>15616</v>
      </c>
    </row>
    <row r="2010" spans="1:13" x14ac:dyDescent="0.3">
      <c r="A2010">
        <v>2017</v>
      </c>
      <c r="B2010" t="s">
        <v>11148</v>
      </c>
      <c r="C2010" t="s">
        <v>4252</v>
      </c>
      <c r="D2010" t="s">
        <v>16801</v>
      </c>
      <c r="E2010" s="1">
        <f t="shared" si="124"/>
        <v>41961</v>
      </c>
      <c r="F2010">
        <f t="shared" si="125"/>
        <v>2014</v>
      </c>
      <c r="G2010">
        <f t="shared" si="126"/>
        <v>11</v>
      </c>
      <c r="H2010">
        <f t="shared" si="127"/>
        <v>2</v>
      </c>
      <c r="I2010" s="1" t="s">
        <v>15622</v>
      </c>
      <c r="J2010" s="1" t="s">
        <v>15624</v>
      </c>
      <c r="K2010" s="42">
        <v>1</v>
      </c>
      <c r="L2010" s="42">
        <v>0.81</v>
      </c>
      <c r="M2010" s="1" t="s">
        <v>15615</v>
      </c>
    </row>
    <row r="2011" spans="1:13" x14ac:dyDescent="0.3">
      <c r="A2011">
        <v>2018</v>
      </c>
      <c r="B2011" t="s">
        <v>8513</v>
      </c>
      <c r="C2011" t="s">
        <v>6831</v>
      </c>
      <c r="D2011" t="s">
        <v>16801</v>
      </c>
      <c r="E2011" s="1">
        <f t="shared" si="124"/>
        <v>41961</v>
      </c>
      <c r="F2011">
        <f t="shared" si="125"/>
        <v>2014</v>
      </c>
      <c r="G2011">
        <f t="shared" si="126"/>
        <v>11</v>
      </c>
      <c r="H2011">
        <f t="shared" si="127"/>
        <v>2</v>
      </c>
      <c r="I2011" s="1" t="s">
        <v>15622</v>
      </c>
      <c r="J2011" s="1" t="s">
        <v>15626</v>
      </c>
      <c r="K2011" s="42">
        <v>1</v>
      </c>
      <c r="L2011" s="42">
        <v>1</v>
      </c>
      <c r="M2011" s="1" t="s">
        <v>15616</v>
      </c>
    </row>
    <row r="2012" spans="1:13" x14ac:dyDescent="0.3">
      <c r="A2012">
        <v>2019</v>
      </c>
      <c r="B2012" t="s">
        <v>10517</v>
      </c>
      <c r="C2012" t="s">
        <v>4866</v>
      </c>
      <c r="D2012" t="s">
        <v>16802</v>
      </c>
      <c r="E2012" s="1">
        <f t="shared" si="124"/>
        <v>41962</v>
      </c>
      <c r="F2012">
        <f t="shared" si="125"/>
        <v>2014</v>
      </c>
      <c r="G2012">
        <f t="shared" si="126"/>
        <v>11</v>
      </c>
      <c r="H2012">
        <f t="shared" si="127"/>
        <v>3</v>
      </c>
      <c r="I2012" s="1" t="s">
        <v>15622</v>
      </c>
      <c r="J2012" s="1" t="s">
        <v>15624</v>
      </c>
      <c r="K2012" s="42">
        <v>1</v>
      </c>
      <c r="L2012" s="42">
        <v>0.86</v>
      </c>
      <c r="M2012" s="1" t="s">
        <v>15616</v>
      </c>
    </row>
    <row r="2013" spans="1:13" x14ac:dyDescent="0.3">
      <c r="A2013">
        <v>2020</v>
      </c>
      <c r="B2013" t="s">
        <v>9006</v>
      </c>
      <c r="C2013" t="s">
        <v>6348</v>
      </c>
      <c r="D2013" t="s">
        <v>16802</v>
      </c>
      <c r="E2013" s="1">
        <f t="shared" si="124"/>
        <v>41962</v>
      </c>
      <c r="F2013">
        <f t="shared" si="125"/>
        <v>2014</v>
      </c>
      <c r="G2013">
        <f t="shared" si="126"/>
        <v>11</v>
      </c>
      <c r="H2013">
        <f t="shared" si="127"/>
        <v>3</v>
      </c>
      <c r="I2013" s="1" t="s">
        <v>15622</v>
      </c>
      <c r="J2013" s="1" t="s">
        <v>15623</v>
      </c>
      <c r="K2013" s="42">
        <v>0.82</v>
      </c>
      <c r="L2013" s="42">
        <v>0.88</v>
      </c>
      <c r="M2013" s="1" t="s">
        <v>15615</v>
      </c>
    </row>
    <row r="2014" spans="1:13" x14ac:dyDescent="0.3">
      <c r="A2014">
        <v>2021</v>
      </c>
      <c r="B2014" t="s">
        <v>10965</v>
      </c>
      <c r="C2014" t="s">
        <v>4430</v>
      </c>
      <c r="D2014" t="s">
        <v>16803</v>
      </c>
      <c r="E2014" s="1">
        <f t="shared" si="124"/>
        <v>41963</v>
      </c>
      <c r="F2014">
        <f t="shared" si="125"/>
        <v>2014</v>
      </c>
      <c r="G2014">
        <f t="shared" si="126"/>
        <v>11</v>
      </c>
      <c r="H2014">
        <f t="shared" si="127"/>
        <v>4</v>
      </c>
      <c r="I2014" s="1" t="s">
        <v>15675</v>
      </c>
      <c r="J2014" s="1" t="s">
        <v>15626</v>
      </c>
      <c r="K2014" s="42">
        <v>0.9</v>
      </c>
      <c r="L2014" s="42">
        <v>0.83</v>
      </c>
      <c r="M2014" s="1" t="s">
        <v>15615</v>
      </c>
    </row>
    <row r="2015" spans="1:13" x14ac:dyDescent="0.3">
      <c r="A2015">
        <v>2022</v>
      </c>
      <c r="B2015" t="s">
        <v>9618</v>
      </c>
      <c r="C2015" t="s">
        <v>5745</v>
      </c>
      <c r="D2015" t="s">
        <v>16803</v>
      </c>
      <c r="E2015" s="1">
        <f t="shared" si="124"/>
        <v>41963</v>
      </c>
      <c r="F2015">
        <f t="shared" si="125"/>
        <v>2014</v>
      </c>
      <c r="G2015">
        <f t="shared" si="126"/>
        <v>11</v>
      </c>
      <c r="H2015">
        <f t="shared" si="127"/>
        <v>4</v>
      </c>
      <c r="I2015" s="1" t="s">
        <v>15622</v>
      </c>
      <c r="J2015" s="1" t="s">
        <v>15626</v>
      </c>
      <c r="K2015" s="42">
        <v>0.89</v>
      </c>
      <c r="L2015" s="42">
        <v>1</v>
      </c>
      <c r="M2015" s="1" t="s">
        <v>15616</v>
      </c>
    </row>
    <row r="2016" spans="1:13" x14ac:dyDescent="0.3">
      <c r="A2016">
        <v>2023</v>
      </c>
      <c r="B2016" t="s">
        <v>8834</v>
      </c>
      <c r="C2016" t="s">
        <v>6514</v>
      </c>
      <c r="D2016" t="s">
        <v>12014</v>
      </c>
      <c r="E2016" s="1">
        <f t="shared" si="124"/>
        <v>41964</v>
      </c>
      <c r="F2016">
        <f t="shared" si="125"/>
        <v>2014</v>
      </c>
      <c r="G2016">
        <f t="shared" si="126"/>
        <v>11</v>
      </c>
      <c r="H2016">
        <f t="shared" si="127"/>
        <v>5</v>
      </c>
      <c r="I2016" s="1" t="s">
        <v>15622</v>
      </c>
      <c r="J2016" s="1" t="s">
        <v>15626</v>
      </c>
      <c r="K2016" s="42">
        <v>1</v>
      </c>
      <c r="L2016" s="42">
        <v>1</v>
      </c>
      <c r="M2016" s="1" t="s">
        <v>15616</v>
      </c>
    </row>
    <row r="2017" spans="1:13" x14ac:dyDescent="0.3">
      <c r="A2017">
        <v>2024</v>
      </c>
      <c r="B2017" t="s">
        <v>11344</v>
      </c>
      <c r="C2017" t="s">
        <v>4057</v>
      </c>
      <c r="D2017" t="s">
        <v>16804</v>
      </c>
      <c r="E2017" s="1">
        <f t="shared" si="124"/>
        <v>41966</v>
      </c>
      <c r="F2017">
        <f t="shared" si="125"/>
        <v>2014</v>
      </c>
      <c r="G2017">
        <f t="shared" si="126"/>
        <v>11</v>
      </c>
      <c r="H2017">
        <f t="shared" si="127"/>
        <v>7</v>
      </c>
      <c r="I2017" s="1" t="s">
        <v>15622</v>
      </c>
      <c r="J2017" s="1" t="s">
        <v>15624</v>
      </c>
      <c r="K2017" s="42">
        <v>1</v>
      </c>
      <c r="L2017" s="42">
        <v>1</v>
      </c>
      <c r="M2017" s="1" t="s">
        <v>15616</v>
      </c>
    </row>
    <row r="2018" spans="1:13" x14ac:dyDescent="0.3">
      <c r="A2018">
        <v>2025</v>
      </c>
      <c r="B2018" t="s">
        <v>11005</v>
      </c>
      <c r="C2018" t="s">
        <v>4392</v>
      </c>
      <c r="D2018" t="s">
        <v>16805</v>
      </c>
      <c r="E2018" s="1">
        <f t="shared" si="124"/>
        <v>41967</v>
      </c>
      <c r="F2018">
        <f t="shared" si="125"/>
        <v>2014</v>
      </c>
      <c r="G2018">
        <f t="shared" si="126"/>
        <v>11</v>
      </c>
      <c r="H2018">
        <f t="shared" si="127"/>
        <v>1</v>
      </c>
      <c r="I2018" s="1" t="s">
        <v>15622</v>
      </c>
      <c r="J2018" s="1" t="s">
        <v>15628</v>
      </c>
      <c r="K2018" s="42">
        <v>0.33</v>
      </c>
      <c r="L2018" s="42">
        <v>0.55000000000000004</v>
      </c>
      <c r="M2018" s="1" t="s">
        <v>15615</v>
      </c>
    </row>
    <row r="2019" spans="1:13" x14ac:dyDescent="0.3">
      <c r="A2019">
        <v>2026</v>
      </c>
      <c r="B2019" t="s">
        <v>11073</v>
      </c>
      <c r="C2019" t="s">
        <v>4324</v>
      </c>
      <c r="D2019" t="s">
        <v>16805</v>
      </c>
      <c r="E2019" s="1">
        <f t="shared" si="124"/>
        <v>41967</v>
      </c>
      <c r="F2019">
        <f t="shared" si="125"/>
        <v>2014</v>
      </c>
      <c r="G2019">
        <f t="shared" si="126"/>
        <v>11</v>
      </c>
      <c r="H2019">
        <f t="shared" si="127"/>
        <v>1</v>
      </c>
      <c r="I2019" s="1" t="s">
        <v>15622</v>
      </c>
      <c r="J2019" s="1" t="s">
        <v>15626</v>
      </c>
      <c r="K2019" s="42">
        <v>1</v>
      </c>
      <c r="L2019" s="42">
        <v>1</v>
      </c>
      <c r="M2019" s="1" t="s">
        <v>15616</v>
      </c>
    </row>
    <row r="2020" spans="1:13" x14ac:dyDescent="0.3">
      <c r="A2020">
        <v>2027</v>
      </c>
      <c r="B2020" t="s">
        <v>9022</v>
      </c>
      <c r="C2020" t="s">
        <v>6332</v>
      </c>
      <c r="D2020" t="s">
        <v>16805</v>
      </c>
      <c r="E2020" s="1">
        <f t="shared" si="124"/>
        <v>41967</v>
      </c>
      <c r="F2020">
        <f t="shared" si="125"/>
        <v>2014</v>
      </c>
      <c r="G2020">
        <f t="shared" si="126"/>
        <v>11</v>
      </c>
      <c r="H2020">
        <f t="shared" si="127"/>
        <v>1</v>
      </c>
      <c r="I2020" s="1" t="s">
        <v>15709</v>
      </c>
      <c r="J2020" s="1" t="s">
        <v>15624</v>
      </c>
      <c r="K2020" s="42">
        <v>0.92</v>
      </c>
      <c r="L2020" s="42">
        <v>0.64</v>
      </c>
      <c r="M2020" s="1" t="s">
        <v>15616</v>
      </c>
    </row>
    <row r="2021" spans="1:13" x14ac:dyDescent="0.3">
      <c r="A2021">
        <v>2028</v>
      </c>
      <c r="B2021" t="s">
        <v>8534</v>
      </c>
      <c r="C2021" t="s">
        <v>6812</v>
      </c>
      <c r="D2021" t="s">
        <v>12015</v>
      </c>
      <c r="E2021" s="1">
        <f t="shared" si="124"/>
        <v>41968</v>
      </c>
      <c r="F2021">
        <f t="shared" si="125"/>
        <v>2014</v>
      </c>
      <c r="G2021">
        <f t="shared" si="126"/>
        <v>11</v>
      </c>
      <c r="H2021">
        <f t="shared" si="127"/>
        <v>2</v>
      </c>
      <c r="I2021" s="1" t="s">
        <v>15622</v>
      </c>
      <c r="J2021" s="1" t="s">
        <v>15626</v>
      </c>
      <c r="K2021" s="42">
        <v>1</v>
      </c>
      <c r="L2021" s="42">
        <v>0.98</v>
      </c>
      <c r="M2021" s="1" t="s">
        <v>15615</v>
      </c>
    </row>
    <row r="2022" spans="1:13" x14ac:dyDescent="0.3">
      <c r="A2022">
        <v>2029</v>
      </c>
      <c r="B2022" t="s">
        <v>9347</v>
      </c>
      <c r="C2022" t="s">
        <v>6010</v>
      </c>
      <c r="D2022" t="s">
        <v>12015</v>
      </c>
      <c r="E2022" s="1">
        <f t="shared" si="124"/>
        <v>41968</v>
      </c>
      <c r="F2022">
        <f t="shared" si="125"/>
        <v>2014</v>
      </c>
      <c r="G2022">
        <f t="shared" si="126"/>
        <v>11</v>
      </c>
      <c r="H2022">
        <f t="shared" si="127"/>
        <v>2</v>
      </c>
      <c r="I2022" s="1" t="s">
        <v>15622</v>
      </c>
      <c r="J2022" s="1" t="s">
        <v>15626</v>
      </c>
      <c r="K2022" s="42">
        <v>1</v>
      </c>
      <c r="L2022" s="42">
        <v>0.61</v>
      </c>
      <c r="M2022" s="1" t="s">
        <v>15616</v>
      </c>
    </row>
    <row r="2023" spans="1:13" x14ac:dyDescent="0.3">
      <c r="A2023">
        <v>2030</v>
      </c>
      <c r="B2023" t="s">
        <v>10966</v>
      </c>
      <c r="C2023" t="s">
        <v>4429</v>
      </c>
      <c r="D2023" t="s">
        <v>16806</v>
      </c>
      <c r="E2023" s="1">
        <f t="shared" si="124"/>
        <v>41969</v>
      </c>
      <c r="F2023">
        <f t="shared" si="125"/>
        <v>2014</v>
      </c>
      <c r="G2023">
        <f t="shared" si="126"/>
        <v>11</v>
      </c>
      <c r="H2023">
        <f t="shared" si="127"/>
        <v>3</v>
      </c>
      <c r="I2023" s="1" t="s">
        <v>15793</v>
      </c>
      <c r="J2023" s="1" t="s">
        <v>15624</v>
      </c>
      <c r="K2023" s="42">
        <v>0.9</v>
      </c>
      <c r="L2023" s="42">
        <v>0.99</v>
      </c>
      <c r="M2023" s="1" t="s">
        <v>15615</v>
      </c>
    </row>
    <row r="2024" spans="1:13" x14ac:dyDescent="0.3">
      <c r="A2024">
        <v>2031</v>
      </c>
      <c r="B2024" t="s">
        <v>10773</v>
      </c>
      <c r="C2024" t="s">
        <v>4617</v>
      </c>
      <c r="D2024" t="s">
        <v>12016</v>
      </c>
      <c r="E2024" s="1">
        <f t="shared" si="124"/>
        <v>41971</v>
      </c>
      <c r="F2024">
        <f t="shared" si="125"/>
        <v>2014</v>
      </c>
      <c r="G2024">
        <f t="shared" si="126"/>
        <v>11</v>
      </c>
      <c r="H2024">
        <f t="shared" si="127"/>
        <v>5</v>
      </c>
      <c r="I2024" s="1" t="s">
        <v>15622</v>
      </c>
      <c r="J2024" s="1" t="s">
        <v>15623</v>
      </c>
      <c r="K2024" s="42">
        <v>1</v>
      </c>
      <c r="L2024" s="42">
        <v>0.75</v>
      </c>
      <c r="M2024" s="1" t="s">
        <v>15615</v>
      </c>
    </row>
    <row r="2025" spans="1:13" x14ac:dyDescent="0.3">
      <c r="A2025">
        <v>2032</v>
      </c>
      <c r="B2025" t="s">
        <v>10900</v>
      </c>
      <c r="C2025" t="s">
        <v>4494</v>
      </c>
      <c r="D2025" t="s">
        <v>12016</v>
      </c>
      <c r="E2025" s="1">
        <f t="shared" si="124"/>
        <v>41971</v>
      </c>
      <c r="F2025">
        <f t="shared" si="125"/>
        <v>2014</v>
      </c>
      <c r="G2025">
        <f t="shared" si="126"/>
        <v>11</v>
      </c>
      <c r="H2025">
        <f t="shared" si="127"/>
        <v>5</v>
      </c>
      <c r="I2025" s="1" t="s">
        <v>15622</v>
      </c>
      <c r="J2025" s="1" t="s">
        <v>15623</v>
      </c>
      <c r="K2025" s="42">
        <v>1</v>
      </c>
      <c r="L2025" s="42">
        <v>0.78</v>
      </c>
      <c r="M2025" s="1" t="s">
        <v>15616</v>
      </c>
    </row>
    <row r="2026" spans="1:13" x14ac:dyDescent="0.3">
      <c r="A2026">
        <v>2033</v>
      </c>
      <c r="B2026" t="s">
        <v>9409</v>
      </c>
      <c r="C2026" t="s">
        <v>5948</v>
      </c>
      <c r="D2026" t="s">
        <v>12016</v>
      </c>
      <c r="E2026" s="1">
        <f t="shared" si="124"/>
        <v>41971</v>
      </c>
      <c r="F2026">
        <f t="shared" si="125"/>
        <v>2014</v>
      </c>
      <c r="G2026">
        <f t="shared" si="126"/>
        <v>11</v>
      </c>
      <c r="H2026">
        <f t="shared" si="127"/>
        <v>5</v>
      </c>
      <c r="I2026" s="1" t="s">
        <v>15622</v>
      </c>
      <c r="J2026" s="1" t="s">
        <v>15624</v>
      </c>
      <c r="K2026" s="42">
        <v>1</v>
      </c>
      <c r="L2026" s="42">
        <v>1</v>
      </c>
      <c r="M2026" s="1" t="s">
        <v>15615</v>
      </c>
    </row>
    <row r="2027" spans="1:13" x14ac:dyDescent="0.3">
      <c r="A2027">
        <v>2034</v>
      </c>
      <c r="B2027" t="s">
        <v>10098</v>
      </c>
      <c r="C2027" t="s">
        <v>5277</v>
      </c>
      <c r="D2027" t="s">
        <v>12016</v>
      </c>
      <c r="E2027" s="1">
        <f t="shared" si="124"/>
        <v>41971</v>
      </c>
      <c r="F2027">
        <f t="shared" si="125"/>
        <v>2014</v>
      </c>
      <c r="G2027">
        <f t="shared" si="126"/>
        <v>11</v>
      </c>
      <c r="H2027">
        <f t="shared" si="127"/>
        <v>5</v>
      </c>
      <c r="I2027" s="1" t="s">
        <v>15622</v>
      </c>
      <c r="J2027" s="1" t="s">
        <v>15626</v>
      </c>
      <c r="K2027" s="42">
        <v>1</v>
      </c>
      <c r="L2027" s="42">
        <v>0.98</v>
      </c>
      <c r="M2027" s="1" t="s">
        <v>15616</v>
      </c>
    </row>
    <row r="2028" spans="1:13" x14ac:dyDescent="0.3">
      <c r="A2028">
        <v>2035</v>
      </c>
      <c r="B2028" t="s">
        <v>8236</v>
      </c>
      <c r="C2028" t="s">
        <v>7099</v>
      </c>
      <c r="D2028" t="s">
        <v>16807</v>
      </c>
      <c r="E2028" s="1">
        <f t="shared" si="124"/>
        <v>41972</v>
      </c>
      <c r="F2028">
        <f t="shared" si="125"/>
        <v>2014</v>
      </c>
      <c r="G2028">
        <f t="shared" si="126"/>
        <v>11</v>
      </c>
      <c r="H2028">
        <f t="shared" si="127"/>
        <v>6</v>
      </c>
      <c r="I2028" s="1" t="s">
        <v>15622</v>
      </c>
      <c r="J2028" s="1" t="s">
        <v>15623</v>
      </c>
      <c r="K2028" s="42">
        <v>1</v>
      </c>
      <c r="L2028" s="42">
        <v>1</v>
      </c>
      <c r="M2028" s="1" t="s">
        <v>15616</v>
      </c>
    </row>
    <row r="2029" spans="1:13" x14ac:dyDescent="0.3">
      <c r="A2029">
        <v>2036</v>
      </c>
      <c r="B2029" t="s">
        <v>9889</v>
      </c>
      <c r="C2029" t="s">
        <v>5482</v>
      </c>
      <c r="D2029" t="s">
        <v>12017</v>
      </c>
      <c r="E2029" s="1">
        <f t="shared" si="124"/>
        <v>41974</v>
      </c>
      <c r="F2029">
        <f t="shared" si="125"/>
        <v>2014</v>
      </c>
      <c r="G2029">
        <f t="shared" si="126"/>
        <v>12</v>
      </c>
      <c r="H2029">
        <f t="shared" si="127"/>
        <v>1</v>
      </c>
      <c r="I2029" s="1" t="s">
        <v>15622</v>
      </c>
      <c r="J2029" s="1" t="s">
        <v>15626</v>
      </c>
      <c r="K2029" s="42">
        <v>1</v>
      </c>
      <c r="L2029" s="42">
        <v>0.88</v>
      </c>
      <c r="M2029" s="1" t="s">
        <v>15615</v>
      </c>
    </row>
    <row r="2030" spans="1:13" x14ac:dyDescent="0.3">
      <c r="A2030">
        <v>2037</v>
      </c>
      <c r="B2030" t="s">
        <v>9869</v>
      </c>
      <c r="C2030" t="s">
        <v>5502</v>
      </c>
      <c r="D2030" t="s">
        <v>12017</v>
      </c>
      <c r="E2030" s="1">
        <f t="shared" si="124"/>
        <v>41974</v>
      </c>
      <c r="F2030">
        <f t="shared" si="125"/>
        <v>2014</v>
      </c>
      <c r="G2030">
        <f t="shared" si="126"/>
        <v>12</v>
      </c>
      <c r="H2030">
        <f t="shared" si="127"/>
        <v>1</v>
      </c>
      <c r="I2030" s="1" t="s">
        <v>15622</v>
      </c>
      <c r="J2030" s="1" t="s">
        <v>15624</v>
      </c>
      <c r="K2030" s="42">
        <v>1</v>
      </c>
      <c r="L2030" s="42">
        <v>0.57999999999999996</v>
      </c>
      <c r="M2030" s="1" t="s">
        <v>15616</v>
      </c>
    </row>
    <row r="2031" spans="1:13" x14ac:dyDescent="0.3">
      <c r="A2031">
        <v>2038</v>
      </c>
      <c r="B2031" t="s">
        <v>9989</v>
      </c>
      <c r="C2031" t="s">
        <v>5384</v>
      </c>
      <c r="D2031" t="s">
        <v>16808</v>
      </c>
      <c r="E2031" s="1">
        <f t="shared" si="124"/>
        <v>41975</v>
      </c>
      <c r="F2031">
        <f t="shared" si="125"/>
        <v>2014</v>
      </c>
      <c r="G2031">
        <f t="shared" si="126"/>
        <v>12</v>
      </c>
      <c r="H2031">
        <f t="shared" si="127"/>
        <v>2</v>
      </c>
      <c r="I2031" s="1" t="s">
        <v>15625</v>
      </c>
      <c r="J2031" s="1" t="s">
        <v>15623</v>
      </c>
      <c r="K2031" s="42">
        <v>1</v>
      </c>
      <c r="L2031" s="42">
        <v>0.45</v>
      </c>
      <c r="M2031" s="1" t="s">
        <v>15616</v>
      </c>
    </row>
    <row r="2032" spans="1:13" x14ac:dyDescent="0.3">
      <c r="A2032">
        <v>2039</v>
      </c>
      <c r="B2032" t="s">
        <v>8160</v>
      </c>
      <c r="C2032" t="s">
        <v>7175</v>
      </c>
      <c r="D2032" t="s">
        <v>16808</v>
      </c>
      <c r="E2032" s="1">
        <f t="shared" si="124"/>
        <v>41975</v>
      </c>
      <c r="F2032">
        <f t="shared" si="125"/>
        <v>2014</v>
      </c>
      <c r="G2032">
        <f t="shared" si="126"/>
        <v>12</v>
      </c>
      <c r="H2032">
        <f t="shared" si="127"/>
        <v>2</v>
      </c>
      <c r="I2032" s="1" t="s">
        <v>15622</v>
      </c>
      <c r="J2032" s="1" t="s">
        <v>15626</v>
      </c>
      <c r="K2032" s="42">
        <v>1</v>
      </c>
      <c r="L2032" s="42">
        <v>0.56999999999999995</v>
      </c>
      <c r="M2032" s="1" t="s">
        <v>15616</v>
      </c>
    </row>
    <row r="2033" spans="1:13" x14ac:dyDescent="0.3">
      <c r="A2033">
        <v>2040</v>
      </c>
      <c r="B2033" t="s">
        <v>9294</v>
      </c>
      <c r="C2033" t="s">
        <v>6062</v>
      </c>
      <c r="D2033" t="s">
        <v>12018</v>
      </c>
      <c r="E2033" s="1">
        <f t="shared" si="124"/>
        <v>41977</v>
      </c>
      <c r="F2033">
        <f t="shared" si="125"/>
        <v>2014</v>
      </c>
      <c r="G2033">
        <f t="shared" si="126"/>
        <v>12</v>
      </c>
      <c r="H2033">
        <f t="shared" si="127"/>
        <v>4</v>
      </c>
      <c r="I2033" s="1" t="s">
        <v>15622</v>
      </c>
      <c r="J2033" s="1" t="s">
        <v>15626</v>
      </c>
      <c r="K2033" s="42">
        <v>0.94</v>
      </c>
      <c r="L2033" s="42">
        <v>0.95</v>
      </c>
      <c r="M2033" s="1" t="s">
        <v>15615</v>
      </c>
    </row>
    <row r="2034" spans="1:13" x14ac:dyDescent="0.3">
      <c r="A2034">
        <v>2041</v>
      </c>
      <c r="B2034" t="s">
        <v>10672</v>
      </c>
      <c r="C2034" t="s">
        <v>4714</v>
      </c>
      <c r="D2034" t="s">
        <v>12018</v>
      </c>
      <c r="E2034" s="1">
        <f t="shared" si="124"/>
        <v>41977</v>
      </c>
      <c r="F2034">
        <f t="shared" si="125"/>
        <v>2014</v>
      </c>
      <c r="G2034">
        <f t="shared" si="126"/>
        <v>12</v>
      </c>
      <c r="H2034">
        <f t="shared" si="127"/>
        <v>4</v>
      </c>
      <c r="I2034" s="1" t="s">
        <v>15622</v>
      </c>
      <c r="J2034" s="1" t="s">
        <v>15626</v>
      </c>
      <c r="K2034" s="42">
        <v>1</v>
      </c>
      <c r="L2034" s="42">
        <v>1</v>
      </c>
      <c r="M2034" s="1" t="s">
        <v>15615</v>
      </c>
    </row>
    <row r="2035" spans="1:13" x14ac:dyDescent="0.3">
      <c r="A2035">
        <v>2042</v>
      </c>
      <c r="B2035" t="s">
        <v>8565</v>
      </c>
      <c r="C2035" t="s">
        <v>6782</v>
      </c>
      <c r="D2035" t="s">
        <v>16809</v>
      </c>
      <c r="E2035" s="1">
        <f t="shared" si="124"/>
        <v>41978</v>
      </c>
      <c r="F2035">
        <f t="shared" si="125"/>
        <v>2014</v>
      </c>
      <c r="G2035">
        <f t="shared" si="126"/>
        <v>12</v>
      </c>
      <c r="H2035">
        <f t="shared" si="127"/>
        <v>5</v>
      </c>
      <c r="I2035" s="1" t="s">
        <v>15682</v>
      </c>
      <c r="J2035" s="1" t="s">
        <v>15624</v>
      </c>
      <c r="K2035" s="42">
        <v>1</v>
      </c>
      <c r="L2035" s="42">
        <v>0.94</v>
      </c>
      <c r="M2035" s="1" t="s">
        <v>15615</v>
      </c>
    </row>
    <row r="2036" spans="1:13" x14ac:dyDescent="0.3">
      <c r="A2036">
        <v>2043</v>
      </c>
      <c r="B2036" t="s">
        <v>11518</v>
      </c>
      <c r="C2036" t="s">
        <v>3885</v>
      </c>
      <c r="D2036" t="s">
        <v>16809</v>
      </c>
      <c r="E2036" s="1">
        <f t="shared" si="124"/>
        <v>41978</v>
      </c>
      <c r="F2036">
        <f t="shared" si="125"/>
        <v>2014</v>
      </c>
      <c r="G2036">
        <f t="shared" si="126"/>
        <v>12</v>
      </c>
      <c r="H2036">
        <f t="shared" si="127"/>
        <v>5</v>
      </c>
      <c r="I2036" s="1" t="s">
        <v>15622</v>
      </c>
      <c r="J2036" s="1" t="s">
        <v>15623</v>
      </c>
      <c r="K2036" s="42">
        <v>1</v>
      </c>
      <c r="L2036" s="42">
        <v>0.5</v>
      </c>
      <c r="M2036" s="1" t="s">
        <v>15615</v>
      </c>
    </row>
    <row r="2037" spans="1:13" x14ac:dyDescent="0.3">
      <c r="A2037">
        <v>2044</v>
      </c>
      <c r="B2037" t="s">
        <v>11150</v>
      </c>
      <c r="C2037" t="s">
        <v>4250</v>
      </c>
      <c r="D2037" t="s">
        <v>16809</v>
      </c>
      <c r="E2037" s="1">
        <f t="shared" si="124"/>
        <v>41978</v>
      </c>
      <c r="F2037">
        <f t="shared" si="125"/>
        <v>2014</v>
      </c>
      <c r="G2037">
        <f t="shared" si="126"/>
        <v>12</v>
      </c>
      <c r="H2037">
        <f t="shared" si="127"/>
        <v>5</v>
      </c>
      <c r="I2037" s="1" t="s">
        <v>15622</v>
      </c>
      <c r="J2037" s="1" t="s">
        <v>15624</v>
      </c>
      <c r="K2037" s="42">
        <v>1</v>
      </c>
      <c r="L2037" s="42">
        <v>0.32</v>
      </c>
      <c r="M2037" s="1" t="s">
        <v>15615</v>
      </c>
    </row>
    <row r="2038" spans="1:13" x14ac:dyDescent="0.3">
      <c r="A2038">
        <v>2045</v>
      </c>
      <c r="B2038" t="s">
        <v>10062</v>
      </c>
      <c r="C2038" t="s">
        <v>5312</v>
      </c>
      <c r="D2038" t="s">
        <v>12019</v>
      </c>
      <c r="E2038" s="1">
        <f t="shared" si="124"/>
        <v>41979</v>
      </c>
      <c r="F2038">
        <f t="shared" si="125"/>
        <v>2014</v>
      </c>
      <c r="G2038">
        <f t="shared" si="126"/>
        <v>12</v>
      </c>
      <c r="H2038">
        <f t="shared" si="127"/>
        <v>6</v>
      </c>
      <c r="I2038" s="1" t="s">
        <v>15622</v>
      </c>
      <c r="J2038" s="1" t="s">
        <v>15626</v>
      </c>
      <c r="K2038" s="42">
        <v>1</v>
      </c>
      <c r="L2038" s="42">
        <v>0.76</v>
      </c>
      <c r="M2038" s="1" t="s">
        <v>15616</v>
      </c>
    </row>
    <row r="2039" spans="1:13" x14ac:dyDescent="0.3">
      <c r="A2039">
        <v>2046</v>
      </c>
      <c r="B2039" t="s">
        <v>9456</v>
      </c>
      <c r="C2039" t="s">
        <v>5903</v>
      </c>
      <c r="D2039" t="s">
        <v>12019</v>
      </c>
      <c r="E2039" s="1">
        <f t="shared" si="124"/>
        <v>41979</v>
      </c>
      <c r="F2039">
        <f t="shared" si="125"/>
        <v>2014</v>
      </c>
      <c r="G2039">
        <f t="shared" si="126"/>
        <v>12</v>
      </c>
      <c r="H2039">
        <f t="shared" si="127"/>
        <v>6</v>
      </c>
      <c r="I2039" s="1" t="s">
        <v>15622</v>
      </c>
      <c r="J2039" s="1" t="s">
        <v>15626</v>
      </c>
      <c r="K2039" s="42">
        <v>1</v>
      </c>
      <c r="L2039" s="42">
        <v>0.71</v>
      </c>
      <c r="M2039" s="1" t="s">
        <v>15615</v>
      </c>
    </row>
    <row r="2040" spans="1:13" x14ac:dyDescent="0.3">
      <c r="A2040">
        <v>2047</v>
      </c>
      <c r="B2040" t="s">
        <v>8256</v>
      </c>
      <c r="C2040" t="s">
        <v>7079</v>
      </c>
      <c r="D2040" t="s">
        <v>12020</v>
      </c>
      <c r="E2040" s="1">
        <f t="shared" si="124"/>
        <v>41980</v>
      </c>
      <c r="F2040">
        <f t="shared" si="125"/>
        <v>2014</v>
      </c>
      <c r="G2040">
        <f t="shared" si="126"/>
        <v>12</v>
      </c>
      <c r="H2040">
        <f t="shared" si="127"/>
        <v>7</v>
      </c>
      <c r="I2040" s="1" t="s">
        <v>15625</v>
      </c>
      <c r="J2040" s="1" t="s">
        <v>15624</v>
      </c>
      <c r="K2040" s="42">
        <v>1</v>
      </c>
      <c r="L2040" s="42">
        <v>1</v>
      </c>
      <c r="M2040" s="1" t="s">
        <v>15615</v>
      </c>
    </row>
    <row r="2041" spans="1:13" x14ac:dyDescent="0.3">
      <c r="A2041">
        <v>2048</v>
      </c>
      <c r="B2041" t="s">
        <v>10058</v>
      </c>
      <c r="C2041" t="s">
        <v>5316</v>
      </c>
      <c r="D2041" t="s">
        <v>12020</v>
      </c>
      <c r="E2041" s="1">
        <f t="shared" si="124"/>
        <v>41980</v>
      </c>
      <c r="F2041">
        <f t="shared" si="125"/>
        <v>2014</v>
      </c>
      <c r="G2041">
        <f t="shared" si="126"/>
        <v>12</v>
      </c>
      <c r="H2041">
        <f t="shared" si="127"/>
        <v>7</v>
      </c>
      <c r="I2041" s="1" t="s">
        <v>15625</v>
      </c>
      <c r="J2041" s="1" t="s">
        <v>15624</v>
      </c>
      <c r="K2041" s="42">
        <v>1</v>
      </c>
      <c r="L2041" s="42">
        <v>0.8</v>
      </c>
      <c r="M2041" s="1" t="s">
        <v>15615</v>
      </c>
    </row>
    <row r="2042" spans="1:13" x14ac:dyDescent="0.3">
      <c r="A2042">
        <v>2049</v>
      </c>
      <c r="B2042" t="s">
        <v>9905</v>
      </c>
      <c r="C2042" t="s">
        <v>5466</v>
      </c>
      <c r="D2042" t="s">
        <v>12020</v>
      </c>
      <c r="E2042" s="1">
        <f t="shared" si="124"/>
        <v>41980</v>
      </c>
      <c r="F2042">
        <f t="shared" si="125"/>
        <v>2014</v>
      </c>
      <c r="G2042">
        <f t="shared" si="126"/>
        <v>12</v>
      </c>
      <c r="H2042">
        <f t="shared" si="127"/>
        <v>7</v>
      </c>
      <c r="I2042" s="1" t="s">
        <v>15622</v>
      </c>
      <c r="J2042" s="1" t="s">
        <v>15624</v>
      </c>
      <c r="K2042" s="42">
        <v>0.9</v>
      </c>
      <c r="L2042" s="42">
        <v>0.43</v>
      </c>
      <c r="M2042" s="1" t="s">
        <v>15615</v>
      </c>
    </row>
    <row r="2043" spans="1:13" x14ac:dyDescent="0.3">
      <c r="A2043">
        <v>2050</v>
      </c>
      <c r="B2043" t="s">
        <v>11669</v>
      </c>
      <c r="C2043" t="s">
        <v>3736</v>
      </c>
      <c r="D2043" t="s">
        <v>12021</v>
      </c>
      <c r="E2043" s="1">
        <f t="shared" si="124"/>
        <v>41982</v>
      </c>
      <c r="F2043">
        <f t="shared" si="125"/>
        <v>2014</v>
      </c>
      <c r="G2043">
        <f t="shared" si="126"/>
        <v>12</v>
      </c>
      <c r="H2043">
        <f t="shared" si="127"/>
        <v>2</v>
      </c>
      <c r="I2043" s="1" t="s">
        <v>15625</v>
      </c>
      <c r="J2043" s="1" t="s">
        <v>15624</v>
      </c>
      <c r="K2043" s="42">
        <v>0.92</v>
      </c>
      <c r="L2043" s="42">
        <v>0.77</v>
      </c>
      <c r="M2043" s="1" t="s">
        <v>15616</v>
      </c>
    </row>
    <row r="2044" spans="1:13" x14ac:dyDescent="0.3">
      <c r="A2044">
        <v>2051</v>
      </c>
      <c r="B2044" t="s">
        <v>9975</v>
      </c>
      <c r="C2044" t="s">
        <v>5397</v>
      </c>
      <c r="D2044" t="s">
        <v>12022</v>
      </c>
      <c r="E2044" s="1">
        <f t="shared" si="124"/>
        <v>41983</v>
      </c>
      <c r="F2044">
        <f t="shared" si="125"/>
        <v>2014</v>
      </c>
      <c r="G2044">
        <f t="shared" si="126"/>
        <v>12</v>
      </c>
      <c r="H2044">
        <f t="shared" si="127"/>
        <v>3</v>
      </c>
      <c r="I2044" s="1" t="s">
        <v>15622</v>
      </c>
      <c r="J2044" s="1" t="s">
        <v>15628</v>
      </c>
      <c r="K2044" s="42">
        <v>0</v>
      </c>
      <c r="L2044" s="42">
        <v>0.5</v>
      </c>
      <c r="M2044" s="1" t="s">
        <v>15615</v>
      </c>
    </row>
    <row r="2045" spans="1:13" x14ac:dyDescent="0.3">
      <c r="A2045">
        <v>2052</v>
      </c>
      <c r="B2045" t="s">
        <v>7743</v>
      </c>
      <c r="C2045" t="s">
        <v>7578</v>
      </c>
      <c r="D2045" t="s">
        <v>12022</v>
      </c>
      <c r="E2045" s="1">
        <f t="shared" si="124"/>
        <v>41983</v>
      </c>
      <c r="F2045">
        <f t="shared" si="125"/>
        <v>2014</v>
      </c>
      <c r="G2045">
        <f t="shared" si="126"/>
        <v>12</v>
      </c>
      <c r="H2045">
        <f t="shared" si="127"/>
        <v>3</v>
      </c>
      <c r="I2045" s="1" t="s">
        <v>15622</v>
      </c>
      <c r="J2045" s="1" t="s">
        <v>15623</v>
      </c>
      <c r="K2045" s="42">
        <v>0.73</v>
      </c>
      <c r="L2045" s="42">
        <v>0.32</v>
      </c>
      <c r="M2045" s="1" t="s">
        <v>15615</v>
      </c>
    </row>
    <row r="2046" spans="1:13" x14ac:dyDescent="0.3">
      <c r="A2046">
        <v>2053</v>
      </c>
      <c r="B2046" t="s">
        <v>8821</v>
      </c>
      <c r="C2046" t="s">
        <v>6527</v>
      </c>
      <c r="D2046" t="s">
        <v>12023</v>
      </c>
      <c r="E2046" s="1">
        <f t="shared" si="124"/>
        <v>41984</v>
      </c>
      <c r="F2046">
        <f t="shared" si="125"/>
        <v>2014</v>
      </c>
      <c r="G2046">
        <f t="shared" si="126"/>
        <v>12</v>
      </c>
      <c r="H2046">
        <f t="shared" si="127"/>
        <v>4</v>
      </c>
      <c r="I2046" s="1" t="s">
        <v>15622</v>
      </c>
      <c r="J2046" s="1" t="s">
        <v>15624</v>
      </c>
      <c r="K2046" s="42">
        <v>1</v>
      </c>
      <c r="L2046" s="42">
        <v>0.95</v>
      </c>
      <c r="M2046" s="1" t="s">
        <v>15616</v>
      </c>
    </row>
    <row r="2047" spans="1:13" x14ac:dyDescent="0.3">
      <c r="A2047">
        <v>2054</v>
      </c>
      <c r="B2047" t="s">
        <v>10884</v>
      </c>
      <c r="C2047" t="s">
        <v>4510</v>
      </c>
      <c r="D2047" t="s">
        <v>16810</v>
      </c>
      <c r="E2047" s="1">
        <f t="shared" si="124"/>
        <v>41985</v>
      </c>
      <c r="F2047">
        <f t="shared" si="125"/>
        <v>2014</v>
      </c>
      <c r="G2047">
        <f t="shared" si="126"/>
        <v>12</v>
      </c>
      <c r="H2047">
        <f t="shared" si="127"/>
        <v>5</v>
      </c>
      <c r="I2047" s="1" t="s">
        <v>15622</v>
      </c>
      <c r="J2047" s="1" t="s">
        <v>15623</v>
      </c>
      <c r="K2047" s="42">
        <v>1</v>
      </c>
      <c r="L2047" s="42">
        <v>1</v>
      </c>
      <c r="M2047" s="1" t="s">
        <v>15615</v>
      </c>
    </row>
    <row r="2048" spans="1:13" x14ac:dyDescent="0.3">
      <c r="A2048">
        <v>2055</v>
      </c>
      <c r="B2048" t="s">
        <v>10829</v>
      </c>
      <c r="C2048" t="s">
        <v>4564</v>
      </c>
      <c r="D2048" t="s">
        <v>12024</v>
      </c>
      <c r="E2048" s="1">
        <f t="shared" si="124"/>
        <v>41986</v>
      </c>
      <c r="F2048">
        <f t="shared" si="125"/>
        <v>2014</v>
      </c>
      <c r="G2048">
        <f t="shared" si="126"/>
        <v>12</v>
      </c>
      <c r="H2048">
        <f t="shared" si="127"/>
        <v>6</v>
      </c>
      <c r="I2048" s="1" t="s">
        <v>15622</v>
      </c>
      <c r="J2048" s="1" t="s">
        <v>15628</v>
      </c>
      <c r="K2048" s="42">
        <v>0</v>
      </c>
      <c r="L2048" s="42">
        <v>1</v>
      </c>
      <c r="M2048" s="1" t="s">
        <v>15615</v>
      </c>
    </row>
    <row r="2049" spans="1:13" x14ac:dyDescent="0.3">
      <c r="A2049">
        <v>2056</v>
      </c>
      <c r="B2049" t="s">
        <v>10583</v>
      </c>
      <c r="C2049" t="s">
        <v>4802</v>
      </c>
      <c r="D2049" t="s">
        <v>12024</v>
      </c>
      <c r="E2049" s="1">
        <f t="shared" si="124"/>
        <v>41986</v>
      </c>
      <c r="F2049">
        <f t="shared" si="125"/>
        <v>2014</v>
      </c>
      <c r="G2049">
        <f t="shared" si="126"/>
        <v>12</v>
      </c>
      <c r="H2049">
        <f t="shared" si="127"/>
        <v>6</v>
      </c>
      <c r="I2049" s="1" t="s">
        <v>15622</v>
      </c>
      <c r="J2049" s="1" t="s">
        <v>15624</v>
      </c>
      <c r="K2049" s="42">
        <v>0.55000000000000004</v>
      </c>
      <c r="L2049" s="42">
        <v>0.42</v>
      </c>
      <c r="M2049" s="1" t="s">
        <v>15615</v>
      </c>
    </row>
    <row r="2050" spans="1:13" x14ac:dyDescent="0.3">
      <c r="A2050">
        <v>2057</v>
      </c>
      <c r="B2050" t="s">
        <v>8696</v>
      </c>
      <c r="C2050" t="s">
        <v>6652</v>
      </c>
      <c r="D2050" t="s">
        <v>12025</v>
      </c>
      <c r="E2050" s="1">
        <f t="shared" si="124"/>
        <v>41987</v>
      </c>
      <c r="F2050">
        <f t="shared" si="125"/>
        <v>2014</v>
      </c>
      <c r="G2050">
        <f t="shared" si="126"/>
        <v>12</v>
      </c>
      <c r="H2050">
        <f t="shared" si="127"/>
        <v>7</v>
      </c>
      <c r="I2050" s="1" t="s">
        <v>15625</v>
      </c>
      <c r="J2050" s="1" t="s">
        <v>15624</v>
      </c>
      <c r="K2050" s="42">
        <v>1</v>
      </c>
      <c r="L2050" s="42">
        <v>0.98</v>
      </c>
      <c r="M2050" s="1" t="s">
        <v>15616</v>
      </c>
    </row>
    <row r="2051" spans="1:13" x14ac:dyDescent="0.3">
      <c r="A2051">
        <v>2058</v>
      </c>
      <c r="B2051" t="s">
        <v>8113</v>
      </c>
      <c r="C2051" t="s">
        <v>7222</v>
      </c>
      <c r="D2051" t="s">
        <v>12026</v>
      </c>
      <c r="E2051" s="1">
        <f t="shared" ref="E2051:E2114" si="128">DATE(LEFT(D2051,4),MID(D2051,5,2),RIGHT(D2051,2))</f>
        <v>41989</v>
      </c>
      <c r="F2051">
        <f t="shared" ref="F2051:F2114" si="129">YEAR(E2051)</f>
        <v>2014</v>
      </c>
      <c r="G2051">
        <f t="shared" ref="G2051:G2114" si="130">MONTH(E2051)</f>
        <v>12</v>
      </c>
      <c r="H2051">
        <f t="shared" ref="H2051:H2114" si="131">WEEKDAY(E2051,2)</f>
        <v>2</v>
      </c>
      <c r="I2051" s="1" t="s">
        <v>15622</v>
      </c>
      <c r="J2051" s="1" t="s">
        <v>15626</v>
      </c>
      <c r="K2051" s="42">
        <v>1</v>
      </c>
      <c r="L2051" s="42">
        <v>1</v>
      </c>
      <c r="M2051" s="1" t="s">
        <v>15615</v>
      </c>
    </row>
    <row r="2052" spans="1:13" x14ac:dyDescent="0.3">
      <c r="A2052">
        <v>2059</v>
      </c>
      <c r="B2052" t="s">
        <v>9763</v>
      </c>
      <c r="C2052" t="s">
        <v>5606</v>
      </c>
      <c r="D2052" t="s">
        <v>12027</v>
      </c>
      <c r="E2052" s="1">
        <f t="shared" si="128"/>
        <v>41991</v>
      </c>
      <c r="F2052">
        <f t="shared" si="129"/>
        <v>2014</v>
      </c>
      <c r="G2052">
        <f t="shared" si="130"/>
        <v>12</v>
      </c>
      <c r="H2052">
        <f t="shared" si="131"/>
        <v>4</v>
      </c>
      <c r="I2052" s="1" t="s">
        <v>15622</v>
      </c>
      <c r="J2052" s="1" t="s">
        <v>15623</v>
      </c>
      <c r="K2052" s="42">
        <v>1</v>
      </c>
      <c r="L2052" s="42">
        <v>0.93</v>
      </c>
      <c r="M2052" s="1" t="s">
        <v>15616</v>
      </c>
    </row>
    <row r="2053" spans="1:13" x14ac:dyDescent="0.3">
      <c r="A2053">
        <v>2060</v>
      </c>
      <c r="B2053" t="s">
        <v>10942</v>
      </c>
      <c r="C2053" t="s">
        <v>4452</v>
      </c>
      <c r="D2053" t="s">
        <v>12027</v>
      </c>
      <c r="E2053" s="1">
        <f t="shared" si="128"/>
        <v>41991</v>
      </c>
      <c r="F2053">
        <f t="shared" si="129"/>
        <v>2014</v>
      </c>
      <c r="G2053">
        <f t="shared" si="130"/>
        <v>12</v>
      </c>
      <c r="H2053">
        <f t="shared" si="131"/>
        <v>4</v>
      </c>
      <c r="I2053" s="1" t="s">
        <v>15622</v>
      </c>
      <c r="J2053" s="1" t="s">
        <v>15626</v>
      </c>
      <c r="K2053" s="42">
        <v>1</v>
      </c>
      <c r="L2053" s="42">
        <v>1</v>
      </c>
      <c r="M2053" s="1" t="s">
        <v>15615</v>
      </c>
    </row>
    <row r="2054" spans="1:13" x14ac:dyDescent="0.3">
      <c r="A2054">
        <v>2061</v>
      </c>
      <c r="B2054" t="s">
        <v>8052</v>
      </c>
      <c r="C2054" t="s">
        <v>7281</v>
      </c>
      <c r="D2054" t="s">
        <v>12028</v>
      </c>
      <c r="E2054" s="1">
        <f t="shared" si="128"/>
        <v>41992</v>
      </c>
      <c r="F2054">
        <f t="shared" si="129"/>
        <v>2014</v>
      </c>
      <c r="G2054">
        <f t="shared" si="130"/>
        <v>12</v>
      </c>
      <c r="H2054">
        <f t="shared" si="131"/>
        <v>5</v>
      </c>
      <c r="I2054" s="1" t="s">
        <v>15625</v>
      </c>
      <c r="J2054" s="1" t="s">
        <v>15626</v>
      </c>
      <c r="K2054" s="42">
        <v>1</v>
      </c>
      <c r="L2054" s="42">
        <v>0.79</v>
      </c>
      <c r="M2054" s="1" t="s">
        <v>15616</v>
      </c>
    </row>
    <row r="2055" spans="1:13" x14ac:dyDescent="0.3">
      <c r="A2055">
        <v>2062</v>
      </c>
      <c r="B2055" t="s">
        <v>11414</v>
      </c>
      <c r="C2055" t="s">
        <v>3987</v>
      </c>
      <c r="D2055" t="s">
        <v>12029</v>
      </c>
      <c r="E2055" s="1">
        <f t="shared" si="128"/>
        <v>41993</v>
      </c>
      <c r="F2055">
        <f t="shared" si="129"/>
        <v>2014</v>
      </c>
      <c r="G2055">
        <f t="shared" si="130"/>
        <v>12</v>
      </c>
      <c r="H2055">
        <f t="shared" si="131"/>
        <v>6</v>
      </c>
      <c r="I2055" s="1" t="s">
        <v>15622</v>
      </c>
      <c r="J2055" s="1" t="s">
        <v>15623</v>
      </c>
      <c r="K2055" s="42">
        <v>0.5</v>
      </c>
      <c r="L2055" s="42">
        <v>0.25</v>
      </c>
      <c r="M2055" s="1" t="s">
        <v>15615</v>
      </c>
    </row>
    <row r="2056" spans="1:13" x14ac:dyDescent="0.3">
      <c r="A2056">
        <v>2063</v>
      </c>
      <c r="B2056" t="s">
        <v>10335</v>
      </c>
      <c r="C2056" t="s">
        <v>5044</v>
      </c>
      <c r="D2056" t="s">
        <v>12030</v>
      </c>
      <c r="E2056" s="1">
        <f t="shared" si="128"/>
        <v>41994</v>
      </c>
      <c r="F2056">
        <f t="shared" si="129"/>
        <v>2014</v>
      </c>
      <c r="G2056">
        <f t="shared" si="130"/>
        <v>12</v>
      </c>
      <c r="H2056">
        <f t="shared" si="131"/>
        <v>7</v>
      </c>
      <c r="I2056" s="1" t="s">
        <v>15622</v>
      </c>
      <c r="J2056" s="1" t="s">
        <v>15623</v>
      </c>
      <c r="K2056" s="42">
        <v>0.7</v>
      </c>
      <c r="L2056" s="42">
        <v>0.64</v>
      </c>
      <c r="M2056" s="1" t="s">
        <v>15616</v>
      </c>
    </row>
    <row r="2057" spans="1:13" x14ac:dyDescent="0.3">
      <c r="A2057">
        <v>2064</v>
      </c>
      <c r="B2057" t="s">
        <v>11475</v>
      </c>
      <c r="C2057" t="s">
        <v>3927</v>
      </c>
      <c r="D2057" t="s">
        <v>12030</v>
      </c>
      <c r="E2057" s="1">
        <f t="shared" si="128"/>
        <v>41994</v>
      </c>
      <c r="F2057">
        <f t="shared" si="129"/>
        <v>2014</v>
      </c>
      <c r="G2057">
        <f t="shared" si="130"/>
        <v>12</v>
      </c>
      <c r="H2057">
        <f t="shared" si="131"/>
        <v>7</v>
      </c>
      <c r="I2057" s="1" t="s">
        <v>15631</v>
      </c>
      <c r="J2057" s="1" t="s">
        <v>15626</v>
      </c>
      <c r="K2057" s="42">
        <v>1</v>
      </c>
      <c r="L2057" s="42">
        <v>0.96</v>
      </c>
      <c r="M2057" s="1" t="s">
        <v>15615</v>
      </c>
    </row>
    <row r="2058" spans="1:13" x14ac:dyDescent="0.3">
      <c r="A2058">
        <v>2065</v>
      </c>
      <c r="B2058" t="s">
        <v>9855</v>
      </c>
      <c r="C2058" t="s">
        <v>5516</v>
      </c>
      <c r="D2058" t="s">
        <v>12030</v>
      </c>
      <c r="E2058" s="1">
        <f t="shared" si="128"/>
        <v>41994</v>
      </c>
      <c r="F2058">
        <f t="shared" si="129"/>
        <v>2014</v>
      </c>
      <c r="G2058">
        <f t="shared" si="130"/>
        <v>12</v>
      </c>
      <c r="H2058">
        <f t="shared" si="131"/>
        <v>7</v>
      </c>
      <c r="I2058" s="1" t="s">
        <v>15622</v>
      </c>
      <c r="J2058" s="1" t="s">
        <v>15624</v>
      </c>
      <c r="K2058" s="42">
        <v>1</v>
      </c>
      <c r="L2058" s="42">
        <v>1</v>
      </c>
      <c r="M2058" s="1" t="s">
        <v>15616</v>
      </c>
    </row>
    <row r="2059" spans="1:13" x14ac:dyDescent="0.3">
      <c r="A2059">
        <v>2066</v>
      </c>
      <c r="B2059" t="s">
        <v>11419</v>
      </c>
      <c r="C2059" t="s">
        <v>3982</v>
      </c>
      <c r="D2059" t="s">
        <v>12031</v>
      </c>
      <c r="E2059" s="1">
        <f t="shared" si="128"/>
        <v>41995</v>
      </c>
      <c r="F2059">
        <f t="shared" si="129"/>
        <v>2014</v>
      </c>
      <c r="G2059">
        <f t="shared" si="130"/>
        <v>12</v>
      </c>
      <c r="H2059">
        <f t="shared" si="131"/>
        <v>1</v>
      </c>
      <c r="I2059" s="1" t="s">
        <v>15622</v>
      </c>
      <c r="J2059" s="1" t="s">
        <v>15626</v>
      </c>
      <c r="K2059" s="42">
        <v>1</v>
      </c>
      <c r="L2059" s="42">
        <v>0.94</v>
      </c>
      <c r="M2059" s="1" t="s">
        <v>15615</v>
      </c>
    </row>
    <row r="2060" spans="1:13" x14ac:dyDescent="0.3">
      <c r="A2060">
        <v>2067</v>
      </c>
      <c r="B2060" t="s">
        <v>8361</v>
      </c>
      <c r="C2060" t="s">
        <v>6979</v>
      </c>
      <c r="D2060" t="s">
        <v>12031</v>
      </c>
      <c r="E2060" s="1">
        <f t="shared" si="128"/>
        <v>41995</v>
      </c>
      <c r="F2060">
        <f t="shared" si="129"/>
        <v>2014</v>
      </c>
      <c r="G2060">
        <f t="shared" si="130"/>
        <v>12</v>
      </c>
      <c r="H2060">
        <f t="shared" si="131"/>
        <v>1</v>
      </c>
      <c r="I2060" s="1" t="s">
        <v>15622</v>
      </c>
      <c r="J2060" s="1" t="s">
        <v>15626</v>
      </c>
      <c r="K2060" s="42">
        <v>1</v>
      </c>
      <c r="L2060" s="42">
        <v>0.99</v>
      </c>
      <c r="M2060" s="1" t="s">
        <v>15615</v>
      </c>
    </row>
    <row r="2061" spans="1:13" x14ac:dyDescent="0.3">
      <c r="A2061">
        <v>2068</v>
      </c>
      <c r="B2061" t="s">
        <v>8471</v>
      </c>
      <c r="C2061" t="s">
        <v>6872</v>
      </c>
      <c r="D2061" t="s">
        <v>12032</v>
      </c>
      <c r="E2061" s="1">
        <f t="shared" si="128"/>
        <v>41996</v>
      </c>
      <c r="F2061">
        <f t="shared" si="129"/>
        <v>2014</v>
      </c>
      <c r="G2061">
        <f t="shared" si="130"/>
        <v>12</v>
      </c>
      <c r="H2061">
        <f t="shared" si="131"/>
        <v>2</v>
      </c>
      <c r="I2061" s="1" t="s">
        <v>15622</v>
      </c>
      <c r="J2061" s="1" t="s">
        <v>15626</v>
      </c>
      <c r="K2061" s="42">
        <v>1</v>
      </c>
      <c r="L2061" s="42">
        <v>0.97</v>
      </c>
      <c r="M2061" s="1" t="s">
        <v>15615</v>
      </c>
    </row>
    <row r="2062" spans="1:13" x14ac:dyDescent="0.3">
      <c r="A2062">
        <v>2069</v>
      </c>
      <c r="B2062" t="s">
        <v>10433</v>
      </c>
      <c r="C2062" t="s">
        <v>3517</v>
      </c>
      <c r="D2062" t="s">
        <v>12032</v>
      </c>
      <c r="E2062" s="1">
        <f t="shared" si="128"/>
        <v>41996</v>
      </c>
      <c r="F2062">
        <f t="shared" si="129"/>
        <v>2014</v>
      </c>
      <c r="G2062">
        <f t="shared" si="130"/>
        <v>12</v>
      </c>
      <c r="H2062">
        <f t="shared" si="131"/>
        <v>2</v>
      </c>
      <c r="I2062" s="1" t="s">
        <v>15622</v>
      </c>
      <c r="J2062" s="1" t="s">
        <v>15626</v>
      </c>
      <c r="K2062" s="42">
        <v>0.96</v>
      </c>
      <c r="L2062" s="42">
        <v>0.92</v>
      </c>
      <c r="M2062" s="1" t="s">
        <v>15616</v>
      </c>
    </row>
    <row r="2063" spans="1:13" x14ac:dyDescent="0.3">
      <c r="A2063">
        <v>2070</v>
      </c>
      <c r="B2063" t="s">
        <v>9571</v>
      </c>
      <c r="C2063" t="s">
        <v>5790</v>
      </c>
      <c r="D2063" t="s">
        <v>12033</v>
      </c>
      <c r="E2063" s="1">
        <f t="shared" si="128"/>
        <v>41997</v>
      </c>
      <c r="F2063">
        <f t="shared" si="129"/>
        <v>2014</v>
      </c>
      <c r="G2063">
        <f t="shared" si="130"/>
        <v>12</v>
      </c>
      <c r="H2063">
        <f t="shared" si="131"/>
        <v>3</v>
      </c>
      <c r="I2063" s="1" t="s">
        <v>15622</v>
      </c>
      <c r="J2063" s="1" t="s">
        <v>15623</v>
      </c>
      <c r="K2063" s="42">
        <v>1</v>
      </c>
      <c r="L2063" s="42">
        <v>0.67</v>
      </c>
      <c r="M2063" s="1" t="s">
        <v>15616</v>
      </c>
    </row>
    <row r="2064" spans="1:13" x14ac:dyDescent="0.3">
      <c r="A2064">
        <v>2071</v>
      </c>
      <c r="B2064" t="s">
        <v>7687</v>
      </c>
      <c r="C2064" t="s">
        <v>7630</v>
      </c>
      <c r="D2064" t="s">
        <v>12033</v>
      </c>
      <c r="E2064" s="1">
        <f t="shared" si="128"/>
        <v>41997</v>
      </c>
      <c r="F2064">
        <f t="shared" si="129"/>
        <v>2014</v>
      </c>
      <c r="G2064">
        <f t="shared" si="130"/>
        <v>12</v>
      </c>
      <c r="H2064">
        <f t="shared" si="131"/>
        <v>3</v>
      </c>
      <c r="I2064" s="1" t="s">
        <v>15622</v>
      </c>
      <c r="J2064" s="1" t="s">
        <v>15626</v>
      </c>
      <c r="K2064" s="42">
        <v>1</v>
      </c>
      <c r="L2064" s="42">
        <v>1</v>
      </c>
      <c r="M2064" s="1" t="s">
        <v>15615</v>
      </c>
    </row>
    <row r="2065" spans="1:13" x14ac:dyDescent="0.3">
      <c r="A2065">
        <v>2072</v>
      </c>
      <c r="B2065" t="s">
        <v>10819</v>
      </c>
      <c r="C2065" t="s">
        <v>4574</v>
      </c>
      <c r="D2065" t="s">
        <v>12034</v>
      </c>
      <c r="E2065" s="1">
        <f t="shared" si="128"/>
        <v>41999</v>
      </c>
      <c r="F2065">
        <f t="shared" si="129"/>
        <v>2014</v>
      </c>
      <c r="G2065">
        <f t="shared" si="130"/>
        <v>12</v>
      </c>
      <c r="H2065">
        <f t="shared" si="131"/>
        <v>5</v>
      </c>
      <c r="I2065" s="1" t="s">
        <v>15622</v>
      </c>
      <c r="J2065" s="1" t="s">
        <v>15626</v>
      </c>
      <c r="K2065" s="42">
        <v>1</v>
      </c>
      <c r="L2065" s="42">
        <v>0.89</v>
      </c>
      <c r="M2065" s="1" t="s">
        <v>15616</v>
      </c>
    </row>
    <row r="2066" spans="1:13" x14ac:dyDescent="0.3">
      <c r="A2066">
        <v>2073</v>
      </c>
      <c r="B2066" t="s">
        <v>9165</v>
      </c>
      <c r="C2066" t="s">
        <v>6188</v>
      </c>
      <c r="D2066" t="s">
        <v>12034</v>
      </c>
      <c r="E2066" s="1">
        <f t="shared" si="128"/>
        <v>41999</v>
      </c>
      <c r="F2066">
        <f t="shared" si="129"/>
        <v>2014</v>
      </c>
      <c r="G2066">
        <f t="shared" si="130"/>
        <v>12</v>
      </c>
      <c r="H2066">
        <f t="shared" si="131"/>
        <v>5</v>
      </c>
      <c r="I2066" s="1" t="s">
        <v>15622</v>
      </c>
      <c r="J2066" s="1" t="s">
        <v>15624</v>
      </c>
      <c r="K2066" s="42">
        <v>0.93</v>
      </c>
      <c r="L2066" s="42">
        <v>1</v>
      </c>
      <c r="M2066" s="1" t="s">
        <v>15616</v>
      </c>
    </row>
    <row r="2067" spans="1:13" x14ac:dyDescent="0.3">
      <c r="A2067">
        <v>2074</v>
      </c>
      <c r="B2067" t="s">
        <v>11435</v>
      </c>
      <c r="C2067" t="s">
        <v>3966</v>
      </c>
      <c r="D2067" t="s">
        <v>16811</v>
      </c>
      <c r="E2067" s="1">
        <f t="shared" si="128"/>
        <v>42000</v>
      </c>
      <c r="F2067">
        <f t="shared" si="129"/>
        <v>2014</v>
      </c>
      <c r="G2067">
        <f t="shared" si="130"/>
        <v>12</v>
      </c>
      <c r="H2067">
        <f t="shared" si="131"/>
        <v>6</v>
      </c>
      <c r="I2067" s="1" t="s">
        <v>15622</v>
      </c>
      <c r="J2067" s="1" t="s">
        <v>15624</v>
      </c>
      <c r="K2067" s="42">
        <v>1</v>
      </c>
      <c r="L2067" s="42">
        <v>1</v>
      </c>
      <c r="M2067" s="1" t="s">
        <v>15615</v>
      </c>
    </row>
    <row r="2068" spans="1:13" x14ac:dyDescent="0.3">
      <c r="A2068">
        <v>2075</v>
      </c>
      <c r="B2068" t="s">
        <v>11243</v>
      </c>
      <c r="C2068" t="s">
        <v>4158</v>
      </c>
      <c r="D2068" t="s">
        <v>12035</v>
      </c>
      <c r="E2068" s="1">
        <f t="shared" si="128"/>
        <v>42002</v>
      </c>
      <c r="F2068">
        <f t="shared" si="129"/>
        <v>2014</v>
      </c>
      <c r="G2068">
        <f t="shared" si="130"/>
        <v>12</v>
      </c>
      <c r="H2068">
        <f t="shared" si="131"/>
        <v>1</v>
      </c>
      <c r="I2068" s="1" t="s">
        <v>15622</v>
      </c>
      <c r="J2068" s="1" t="s">
        <v>15623</v>
      </c>
      <c r="K2068" s="42">
        <v>1</v>
      </c>
      <c r="L2068" s="42">
        <v>1</v>
      </c>
      <c r="M2068" s="1" t="s">
        <v>15615</v>
      </c>
    </row>
    <row r="2069" spans="1:13" x14ac:dyDescent="0.3">
      <c r="A2069">
        <v>2076</v>
      </c>
      <c r="B2069" t="s">
        <v>9908</v>
      </c>
      <c r="C2069" t="s">
        <v>5463</v>
      </c>
      <c r="D2069" t="s">
        <v>12036</v>
      </c>
      <c r="E2069" s="1">
        <f t="shared" si="128"/>
        <v>42003</v>
      </c>
      <c r="F2069">
        <f t="shared" si="129"/>
        <v>2014</v>
      </c>
      <c r="G2069">
        <f t="shared" si="130"/>
        <v>12</v>
      </c>
      <c r="H2069">
        <f t="shared" si="131"/>
        <v>2</v>
      </c>
      <c r="I2069" s="1" t="s">
        <v>15622</v>
      </c>
      <c r="J2069" s="1" t="s">
        <v>15624</v>
      </c>
      <c r="K2069" s="42">
        <v>1</v>
      </c>
      <c r="L2069" s="42">
        <v>1</v>
      </c>
      <c r="M2069" s="1" t="s">
        <v>15616</v>
      </c>
    </row>
    <row r="2070" spans="1:13" x14ac:dyDescent="0.3">
      <c r="A2070">
        <v>2077</v>
      </c>
      <c r="B2070" t="s">
        <v>9472</v>
      </c>
      <c r="C2070" t="s">
        <v>5887</v>
      </c>
      <c r="D2070" t="s">
        <v>12037</v>
      </c>
      <c r="E2070" s="1">
        <f t="shared" si="128"/>
        <v>42005</v>
      </c>
      <c r="F2070">
        <f t="shared" si="129"/>
        <v>2015</v>
      </c>
      <c r="G2070">
        <f t="shared" si="130"/>
        <v>1</v>
      </c>
      <c r="H2070">
        <f t="shared" si="131"/>
        <v>4</v>
      </c>
      <c r="I2070" s="1" t="s">
        <v>15622</v>
      </c>
      <c r="J2070" s="1" t="s">
        <v>15626</v>
      </c>
      <c r="K2070" s="42">
        <v>1</v>
      </c>
      <c r="L2070" s="42">
        <v>0.94</v>
      </c>
      <c r="M2070" s="1" t="s">
        <v>15616</v>
      </c>
    </row>
    <row r="2071" spans="1:13" x14ac:dyDescent="0.3">
      <c r="A2071">
        <v>2078</v>
      </c>
      <c r="B2071" t="s">
        <v>9205</v>
      </c>
      <c r="C2071" t="s">
        <v>6149</v>
      </c>
      <c r="D2071" t="s">
        <v>12038</v>
      </c>
      <c r="E2071" s="1">
        <f t="shared" si="128"/>
        <v>42006</v>
      </c>
      <c r="F2071">
        <f t="shared" si="129"/>
        <v>2015</v>
      </c>
      <c r="G2071">
        <f t="shared" si="130"/>
        <v>1</v>
      </c>
      <c r="H2071">
        <f t="shared" si="131"/>
        <v>5</v>
      </c>
      <c r="I2071" s="1" t="s">
        <v>15622</v>
      </c>
      <c r="J2071" s="1" t="s">
        <v>15626</v>
      </c>
      <c r="K2071" s="42">
        <v>1</v>
      </c>
      <c r="L2071" s="42">
        <v>0.89</v>
      </c>
      <c r="M2071" s="1" t="s">
        <v>15615</v>
      </c>
    </row>
    <row r="2072" spans="1:13" x14ac:dyDescent="0.3">
      <c r="A2072">
        <v>2079</v>
      </c>
      <c r="B2072" t="s">
        <v>8753</v>
      </c>
      <c r="C2072" t="s">
        <v>6595</v>
      </c>
      <c r="D2072" t="s">
        <v>16812</v>
      </c>
      <c r="E2072" s="1">
        <f t="shared" si="128"/>
        <v>42007</v>
      </c>
      <c r="F2072">
        <f t="shared" si="129"/>
        <v>2015</v>
      </c>
      <c r="G2072">
        <f t="shared" si="130"/>
        <v>1</v>
      </c>
      <c r="H2072">
        <f t="shared" si="131"/>
        <v>6</v>
      </c>
      <c r="I2072" s="1" t="s">
        <v>15622</v>
      </c>
      <c r="J2072" s="1" t="s">
        <v>15626</v>
      </c>
      <c r="K2072" s="42">
        <v>1</v>
      </c>
      <c r="L2072" s="42">
        <v>1</v>
      </c>
      <c r="M2072" s="1" t="s">
        <v>15615</v>
      </c>
    </row>
    <row r="2073" spans="1:13" x14ac:dyDescent="0.3">
      <c r="A2073">
        <v>2080</v>
      </c>
      <c r="B2073" t="s">
        <v>10133</v>
      </c>
      <c r="C2073" t="s">
        <v>5244</v>
      </c>
      <c r="D2073" t="s">
        <v>16812</v>
      </c>
      <c r="E2073" s="1">
        <f t="shared" si="128"/>
        <v>42007</v>
      </c>
      <c r="F2073">
        <f t="shared" si="129"/>
        <v>2015</v>
      </c>
      <c r="G2073">
        <f t="shared" si="130"/>
        <v>1</v>
      </c>
      <c r="H2073">
        <f t="shared" si="131"/>
        <v>6</v>
      </c>
      <c r="I2073" s="1" t="s">
        <v>15622</v>
      </c>
      <c r="J2073" s="1" t="s">
        <v>15624</v>
      </c>
      <c r="K2073" s="42">
        <v>1</v>
      </c>
      <c r="L2073" s="42">
        <v>0.96</v>
      </c>
      <c r="M2073" s="1" t="s">
        <v>15616</v>
      </c>
    </row>
    <row r="2074" spans="1:13" x14ac:dyDescent="0.3">
      <c r="A2074">
        <v>2081</v>
      </c>
      <c r="B2074" t="s">
        <v>9361</v>
      </c>
      <c r="C2074" t="s">
        <v>5996</v>
      </c>
      <c r="D2074" t="s">
        <v>12039</v>
      </c>
      <c r="E2074" s="1">
        <f t="shared" si="128"/>
        <v>42008</v>
      </c>
      <c r="F2074">
        <f t="shared" si="129"/>
        <v>2015</v>
      </c>
      <c r="G2074">
        <f t="shared" si="130"/>
        <v>1</v>
      </c>
      <c r="H2074">
        <f t="shared" si="131"/>
        <v>7</v>
      </c>
      <c r="I2074" s="1" t="s">
        <v>15622</v>
      </c>
      <c r="J2074" s="1" t="s">
        <v>15626</v>
      </c>
      <c r="K2074" s="42">
        <v>1</v>
      </c>
      <c r="L2074" s="42">
        <v>0.95</v>
      </c>
      <c r="M2074" s="1" t="s">
        <v>15616</v>
      </c>
    </row>
    <row r="2075" spans="1:13" x14ac:dyDescent="0.3">
      <c r="A2075">
        <v>2082</v>
      </c>
      <c r="B2075" t="s">
        <v>11456</v>
      </c>
      <c r="C2075" t="s">
        <v>3945</v>
      </c>
      <c r="D2075" t="s">
        <v>12040</v>
      </c>
      <c r="E2075" s="1">
        <f t="shared" si="128"/>
        <v>42010</v>
      </c>
      <c r="F2075">
        <f t="shared" si="129"/>
        <v>2015</v>
      </c>
      <c r="G2075">
        <f t="shared" si="130"/>
        <v>1</v>
      </c>
      <c r="H2075">
        <f t="shared" si="131"/>
        <v>2</v>
      </c>
      <c r="I2075" s="1" t="s">
        <v>15669</v>
      </c>
      <c r="J2075" s="1" t="s">
        <v>15623</v>
      </c>
      <c r="K2075" s="42">
        <v>1</v>
      </c>
      <c r="L2075" s="42">
        <v>1</v>
      </c>
      <c r="M2075" s="1" t="s">
        <v>15615</v>
      </c>
    </row>
    <row r="2076" spans="1:13" x14ac:dyDescent="0.3">
      <c r="A2076">
        <v>2083</v>
      </c>
      <c r="B2076" t="s">
        <v>8030</v>
      </c>
      <c r="C2076" t="s">
        <v>7301</v>
      </c>
      <c r="D2076" t="s">
        <v>16813</v>
      </c>
      <c r="E2076" s="1">
        <f t="shared" si="128"/>
        <v>42012</v>
      </c>
      <c r="F2076">
        <f t="shared" si="129"/>
        <v>2015</v>
      </c>
      <c r="G2076">
        <f t="shared" si="130"/>
        <v>1</v>
      </c>
      <c r="H2076">
        <f t="shared" si="131"/>
        <v>4</v>
      </c>
      <c r="I2076" s="1" t="s">
        <v>15629</v>
      </c>
      <c r="J2076" s="1" t="s">
        <v>15628</v>
      </c>
      <c r="K2076" s="42">
        <v>0</v>
      </c>
      <c r="L2076" s="42">
        <v>0.4</v>
      </c>
      <c r="M2076" s="1" t="s">
        <v>15615</v>
      </c>
    </row>
    <row r="2077" spans="1:13" x14ac:dyDescent="0.3">
      <c r="A2077">
        <v>2084</v>
      </c>
      <c r="B2077" t="s">
        <v>9318</v>
      </c>
      <c r="C2077" t="s">
        <v>6038</v>
      </c>
      <c r="D2077" t="s">
        <v>12041</v>
      </c>
      <c r="E2077" s="1">
        <f t="shared" si="128"/>
        <v>42013</v>
      </c>
      <c r="F2077">
        <f t="shared" si="129"/>
        <v>2015</v>
      </c>
      <c r="G2077">
        <f t="shared" si="130"/>
        <v>1</v>
      </c>
      <c r="H2077">
        <f t="shared" si="131"/>
        <v>5</v>
      </c>
      <c r="I2077" s="1" t="s">
        <v>15622</v>
      </c>
      <c r="J2077" s="1" t="s">
        <v>15626</v>
      </c>
      <c r="K2077" s="42">
        <v>0.79</v>
      </c>
      <c r="L2077" s="42">
        <v>1</v>
      </c>
      <c r="M2077" s="1" t="s">
        <v>15616</v>
      </c>
    </row>
    <row r="2078" spans="1:13" x14ac:dyDescent="0.3">
      <c r="A2078">
        <v>2085</v>
      </c>
      <c r="B2078" t="s">
        <v>9074</v>
      </c>
      <c r="C2078" t="s">
        <v>6279</v>
      </c>
      <c r="D2078" t="s">
        <v>12041</v>
      </c>
      <c r="E2078" s="1">
        <f t="shared" si="128"/>
        <v>42013</v>
      </c>
      <c r="F2078">
        <f t="shared" si="129"/>
        <v>2015</v>
      </c>
      <c r="G2078">
        <f t="shared" si="130"/>
        <v>1</v>
      </c>
      <c r="H2078">
        <f t="shared" si="131"/>
        <v>5</v>
      </c>
      <c r="I2078" s="1" t="s">
        <v>15622</v>
      </c>
      <c r="J2078" s="1" t="s">
        <v>15624</v>
      </c>
      <c r="K2078" s="42">
        <v>1</v>
      </c>
      <c r="L2078" s="42">
        <v>1</v>
      </c>
      <c r="M2078" s="1" t="s">
        <v>15615</v>
      </c>
    </row>
    <row r="2079" spans="1:13" x14ac:dyDescent="0.3">
      <c r="A2079">
        <v>2086</v>
      </c>
      <c r="B2079" t="s">
        <v>9424</v>
      </c>
      <c r="C2079" t="s">
        <v>5933</v>
      </c>
      <c r="D2079" t="s">
        <v>12042</v>
      </c>
      <c r="E2079" s="1">
        <f t="shared" si="128"/>
        <v>42014</v>
      </c>
      <c r="F2079">
        <f t="shared" si="129"/>
        <v>2015</v>
      </c>
      <c r="G2079">
        <f t="shared" si="130"/>
        <v>1</v>
      </c>
      <c r="H2079">
        <f t="shared" si="131"/>
        <v>6</v>
      </c>
      <c r="I2079" s="1" t="s">
        <v>15622</v>
      </c>
      <c r="J2079" s="1" t="s">
        <v>15624</v>
      </c>
      <c r="K2079" s="42">
        <v>0.86</v>
      </c>
      <c r="L2079" s="42">
        <v>0.5</v>
      </c>
      <c r="M2079" s="1" t="s">
        <v>15615</v>
      </c>
    </row>
    <row r="2080" spans="1:13" x14ac:dyDescent="0.3">
      <c r="A2080">
        <v>2087</v>
      </c>
      <c r="B2080" t="s">
        <v>9186</v>
      </c>
      <c r="C2080" t="s">
        <v>6168</v>
      </c>
      <c r="D2080" t="s">
        <v>16814</v>
      </c>
      <c r="E2080" s="1">
        <f t="shared" si="128"/>
        <v>42015</v>
      </c>
      <c r="F2080">
        <f t="shared" si="129"/>
        <v>2015</v>
      </c>
      <c r="G2080">
        <f t="shared" si="130"/>
        <v>1</v>
      </c>
      <c r="H2080">
        <f t="shared" si="131"/>
        <v>7</v>
      </c>
      <c r="I2080" s="1" t="s">
        <v>15622</v>
      </c>
      <c r="J2080" s="1" t="s">
        <v>15626</v>
      </c>
      <c r="K2080" s="42">
        <v>1</v>
      </c>
      <c r="L2080" s="42">
        <v>0.99</v>
      </c>
      <c r="M2080" s="1" t="s">
        <v>15616</v>
      </c>
    </row>
    <row r="2081" spans="1:13" x14ac:dyDescent="0.3">
      <c r="A2081">
        <v>2088</v>
      </c>
      <c r="B2081" t="s">
        <v>10469</v>
      </c>
      <c r="C2081" t="s">
        <v>4913</v>
      </c>
      <c r="D2081" t="s">
        <v>16815</v>
      </c>
      <c r="E2081" s="1">
        <f t="shared" si="128"/>
        <v>42018</v>
      </c>
      <c r="F2081">
        <f t="shared" si="129"/>
        <v>2015</v>
      </c>
      <c r="G2081">
        <f t="shared" si="130"/>
        <v>1</v>
      </c>
      <c r="H2081">
        <f t="shared" si="131"/>
        <v>3</v>
      </c>
      <c r="I2081" s="1" t="s">
        <v>15625</v>
      </c>
      <c r="J2081" s="1" t="s">
        <v>15626</v>
      </c>
      <c r="K2081" s="42">
        <v>1</v>
      </c>
      <c r="L2081" s="42">
        <v>1</v>
      </c>
      <c r="M2081" s="1" t="s">
        <v>15616</v>
      </c>
    </row>
    <row r="2082" spans="1:13" x14ac:dyDescent="0.3">
      <c r="A2082">
        <v>2089</v>
      </c>
      <c r="B2082" t="s">
        <v>11696</v>
      </c>
      <c r="C2082" t="s">
        <v>3710</v>
      </c>
      <c r="D2082" t="s">
        <v>16815</v>
      </c>
      <c r="E2082" s="1">
        <f t="shared" si="128"/>
        <v>42018</v>
      </c>
      <c r="F2082">
        <f t="shared" si="129"/>
        <v>2015</v>
      </c>
      <c r="G2082">
        <f t="shared" si="130"/>
        <v>1</v>
      </c>
      <c r="H2082">
        <f t="shared" si="131"/>
        <v>3</v>
      </c>
      <c r="I2082" s="1" t="s">
        <v>15622</v>
      </c>
      <c r="J2082" s="1" t="s">
        <v>15626</v>
      </c>
      <c r="K2082" s="42">
        <v>1</v>
      </c>
      <c r="L2082" s="42">
        <v>0.5</v>
      </c>
      <c r="M2082" s="1" t="s">
        <v>15615</v>
      </c>
    </row>
    <row r="2083" spans="1:13" x14ac:dyDescent="0.3">
      <c r="A2083">
        <v>2090</v>
      </c>
      <c r="B2083" t="s">
        <v>8589</v>
      </c>
      <c r="C2083" t="s">
        <v>6758</v>
      </c>
      <c r="D2083" t="s">
        <v>16816</v>
      </c>
      <c r="E2083" s="1">
        <f t="shared" si="128"/>
        <v>42019</v>
      </c>
      <c r="F2083">
        <f t="shared" si="129"/>
        <v>2015</v>
      </c>
      <c r="G2083">
        <f t="shared" si="130"/>
        <v>1</v>
      </c>
      <c r="H2083">
        <f t="shared" si="131"/>
        <v>4</v>
      </c>
      <c r="I2083" s="1" t="s">
        <v>15622</v>
      </c>
      <c r="J2083" s="1" t="s">
        <v>15624</v>
      </c>
      <c r="K2083" s="42">
        <v>1</v>
      </c>
      <c r="L2083" s="42">
        <v>0.86</v>
      </c>
      <c r="M2083" s="1" t="s">
        <v>15616</v>
      </c>
    </row>
    <row r="2084" spans="1:13" x14ac:dyDescent="0.3">
      <c r="A2084">
        <v>2091</v>
      </c>
      <c r="B2084" t="s">
        <v>8601</v>
      </c>
      <c r="C2084" t="s">
        <v>6746</v>
      </c>
      <c r="D2084" t="s">
        <v>16817</v>
      </c>
      <c r="E2084" s="1">
        <f t="shared" si="128"/>
        <v>42021</v>
      </c>
      <c r="F2084">
        <f t="shared" si="129"/>
        <v>2015</v>
      </c>
      <c r="G2084">
        <f t="shared" si="130"/>
        <v>1</v>
      </c>
      <c r="H2084">
        <f t="shared" si="131"/>
        <v>6</v>
      </c>
      <c r="I2084" s="1" t="s">
        <v>15622</v>
      </c>
      <c r="J2084" s="1" t="s">
        <v>15626</v>
      </c>
      <c r="K2084" s="42">
        <v>1</v>
      </c>
      <c r="L2084" s="42">
        <v>0.93</v>
      </c>
      <c r="M2084" s="1" t="s">
        <v>15616</v>
      </c>
    </row>
    <row r="2085" spans="1:13" x14ac:dyDescent="0.3">
      <c r="A2085">
        <v>2092</v>
      </c>
      <c r="B2085" t="s">
        <v>11701</v>
      </c>
      <c r="C2085" t="s">
        <v>3705</v>
      </c>
      <c r="D2085" t="s">
        <v>16818</v>
      </c>
      <c r="E2085" s="1">
        <f t="shared" si="128"/>
        <v>42022</v>
      </c>
      <c r="F2085">
        <f t="shared" si="129"/>
        <v>2015</v>
      </c>
      <c r="G2085">
        <f t="shared" si="130"/>
        <v>1</v>
      </c>
      <c r="H2085">
        <f t="shared" si="131"/>
        <v>7</v>
      </c>
      <c r="I2085" s="1" t="s">
        <v>15718</v>
      </c>
      <c r="J2085" s="1" t="s">
        <v>15624</v>
      </c>
      <c r="K2085" s="42">
        <v>1</v>
      </c>
      <c r="L2085" s="42">
        <v>0.71</v>
      </c>
      <c r="M2085" s="1" t="s">
        <v>15616</v>
      </c>
    </row>
    <row r="2086" spans="1:13" x14ac:dyDescent="0.3">
      <c r="A2086">
        <v>2093</v>
      </c>
      <c r="B2086" t="s">
        <v>8043</v>
      </c>
      <c r="C2086" t="s">
        <v>7289</v>
      </c>
      <c r="D2086" t="s">
        <v>16818</v>
      </c>
      <c r="E2086" s="1">
        <f t="shared" si="128"/>
        <v>42022</v>
      </c>
      <c r="F2086">
        <f t="shared" si="129"/>
        <v>2015</v>
      </c>
      <c r="G2086">
        <f t="shared" si="130"/>
        <v>1</v>
      </c>
      <c r="H2086">
        <f t="shared" si="131"/>
        <v>7</v>
      </c>
      <c r="I2086" s="1" t="s">
        <v>15622</v>
      </c>
      <c r="J2086" s="1" t="s">
        <v>15626</v>
      </c>
      <c r="K2086" s="42">
        <v>1</v>
      </c>
      <c r="L2086" s="42">
        <v>0.98</v>
      </c>
      <c r="M2086" s="1" t="s">
        <v>15615</v>
      </c>
    </row>
    <row r="2087" spans="1:13" x14ac:dyDescent="0.3">
      <c r="A2087">
        <v>2094</v>
      </c>
      <c r="B2087" t="s">
        <v>9623</v>
      </c>
      <c r="C2087" t="s">
        <v>5740</v>
      </c>
      <c r="D2087" t="s">
        <v>16818</v>
      </c>
      <c r="E2087" s="1">
        <f t="shared" si="128"/>
        <v>42022</v>
      </c>
      <c r="F2087">
        <f t="shared" si="129"/>
        <v>2015</v>
      </c>
      <c r="G2087">
        <f t="shared" si="130"/>
        <v>1</v>
      </c>
      <c r="H2087">
        <f t="shared" si="131"/>
        <v>7</v>
      </c>
      <c r="I2087" s="1" t="s">
        <v>15622</v>
      </c>
      <c r="J2087" s="1" t="s">
        <v>15626</v>
      </c>
      <c r="K2087" s="42">
        <v>1</v>
      </c>
      <c r="L2087" s="42">
        <v>0</v>
      </c>
      <c r="M2087" s="1" t="s">
        <v>15615</v>
      </c>
    </row>
    <row r="2088" spans="1:13" x14ac:dyDescent="0.3">
      <c r="A2088">
        <v>2095</v>
      </c>
      <c r="B2088" t="s">
        <v>10810</v>
      </c>
      <c r="C2088" t="s">
        <v>4583</v>
      </c>
      <c r="D2088" t="s">
        <v>12043</v>
      </c>
      <c r="E2088" s="1">
        <f t="shared" si="128"/>
        <v>42023</v>
      </c>
      <c r="F2088">
        <f t="shared" si="129"/>
        <v>2015</v>
      </c>
      <c r="G2088">
        <f t="shared" si="130"/>
        <v>1</v>
      </c>
      <c r="H2088">
        <f t="shared" si="131"/>
        <v>1</v>
      </c>
      <c r="I2088" s="1" t="s">
        <v>15622</v>
      </c>
      <c r="J2088" s="1" t="s">
        <v>15626</v>
      </c>
      <c r="K2088" s="42">
        <v>1</v>
      </c>
      <c r="L2088" s="42">
        <v>0.73</v>
      </c>
      <c r="M2088" s="1" t="s">
        <v>15615</v>
      </c>
    </row>
    <row r="2089" spans="1:13" x14ac:dyDescent="0.3">
      <c r="A2089">
        <v>2096</v>
      </c>
      <c r="B2089" t="s">
        <v>9216</v>
      </c>
      <c r="C2089" t="s">
        <v>6138</v>
      </c>
      <c r="D2089" t="s">
        <v>12043</v>
      </c>
      <c r="E2089" s="1">
        <f t="shared" si="128"/>
        <v>42023</v>
      </c>
      <c r="F2089">
        <f t="shared" si="129"/>
        <v>2015</v>
      </c>
      <c r="G2089">
        <f t="shared" si="130"/>
        <v>1</v>
      </c>
      <c r="H2089">
        <f t="shared" si="131"/>
        <v>1</v>
      </c>
      <c r="I2089" s="1" t="s">
        <v>15622</v>
      </c>
      <c r="J2089" s="1" t="s">
        <v>15624</v>
      </c>
      <c r="K2089" s="42">
        <v>0.95</v>
      </c>
      <c r="L2089" s="42">
        <v>0.26</v>
      </c>
      <c r="M2089" s="1" t="s">
        <v>15615</v>
      </c>
    </row>
    <row r="2090" spans="1:13" x14ac:dyDescent="0.3">
      <c r="A2090">
        <v>2097</v>
      </c>
      <c r="B2090" t="s">
        <v>9639</v>
      </c>
      <c r="C2090" t="s">
        <v>5725</v>
      </c>
      <c r="D2090" t="s">
        <v>12043</v>
      </c>
      <c r="E2090" s="1">
        <f t="shared" si="128"/>
        <v>42023</v>
      </c>
      <c r="F2090">
        <f t="shared" si="129"/>
        <v>2015</v>
      </c>
      <c r="G2090">
        <f t="shared" si="130"/>
        <v>1</v>
      </c>
      <c r="H2090">
        <f t="shared" si="131"/>
        <v>1</v>
      </c>
      <c r="I2090" s="1" t="s">
        <v>15622</v>
      </c>
      <c r="J2090" s="1" t="s">
        <v>15623</v>
      </c>
      <c r="K2090" s="42">
        <v>1</v>
      </c>
      <c r="L2090" s="42">
        <v>1</v>
      </c>
      <c r="M2090" s="1" t="s">
        <v>15616</v>
      </c>
    </row>
    <row r="2091" spans="1:13" x14ac:dyDescent="0.3">
      <c r="A2091">
        <v>2098</v>
      </c>
      <c r="B2091" t="s">
        <v>11730</v>
      </c>
      <c r="C2091" t="s">
        <v>3568</v>
      </c>
      <c r="D2091" t="s">
        <v>12043</v>
      </c>
      <c r="E2091" s="1">
        <f t="shared" si="128"/>
        <v>42023</v>
      </c>
      <c r="F2091">
        <f t="shared" si="129"/>
        <v>2015</v>
      </c>
      <c r="G2091">
        <f t="shared" si="130"/>
        <v>1</v>
      </c>
      <c r="H2091">
        <f t="shared" si="131"/>
        <v>1</v>
      </c>
      <c r="I2091" s="1" t="s">
        <v>15622</v>
      </c>
      <c r="J2091" s="1" t="s">
        <v>15624</v>
      </c>
      <c r="K2091" s="42">
        <v>1</v>
      </c>
      <c r="L2091" s="42">
        <v>0.59</v>
      </c>
      <c r="M2091" s="1" t="s">
        <v>15616</v>
      </c>
    </row>
    <row r="2092" spans="1:13" x14ac:dyDescent="0.3">
      <c r="A2092">
        <v>2099</v>
      </c>
      <c r="B2092" t="s">
        <v>11790</v>
      </c>
      <c r="C2092" t="s">
        <v>3620</v>
      </c>
      <c r="D2092" t="s">
        <v>16819</v>
      </c>
      <c r="E2092" s="1">
        <f t="shared" si="128"/>
        <v>42025</v>
      </c>
      <c r="F2092">
        <f t="shared" si="129"/>
        <v>2015</v>
      </c>
      <c r="G2092">
        <f t="shared" si="130"/>
        <v>1</v>
      </c>
      <c r="H2092">
        <f t="shared" si="131"/>
        <v>3</v>
      </c>
      <c r="I2092" s="1" t="s">
        <v>15622</v>
      </c>
      <c r="J2092" s="1" t="s">
        <v>15626</v>
      </c>
      <c r="K2092" s="42">
        <v>1</v>
      </c>
      <c r="L2092" s="42">
        <v>1</v>
      </c>
      <c r="M2092" s="1" t="s">
        <v>15615</v>
      </c>
    </row>
    <row r="2093" spans="1:13" x14ac:dyDescent="0.3">
      <c r="A2093">
        <v>2100</v>
      </c>
      <c r="B2093" t="s">
        <v>10633</v>
      </c>
      <c r="C2093" t="s">
        <v>4753</v>
      </c>
      <c r="D2093" t="s">
        <v>16819</v>
      </c>
      <c r="E2093" s="1">
        <f t="shared" si="128"/>
        <v>42025</v>
      </c>
      <c r="F2093">
        <f t="shared" si="129"/>
        <v>2015</v>
      </c>
      <c r="G2093">
        <f t="shared" si="130"/>
        <v>1</v>
      </c>
      <c r="H2093">
        <f t="shared" si="131"/>
        <v>3</v>
      </c>
      <c r="I2093" s="1" t="s">
        <v>15622</v>
      </c>
      <c r="J2093" s="1" t="s">
        <v>15626</v>
      </c>
      <c r="K2093" s="42">
        <v>1</v>
      </c>
      <c r="L2093" s="42">
        <v>1</v>
      </c>
      <c r="M2093" s="1" t="s">
        <v>15615</v>
      </c>
    </row>
    <row r="2094" spans="1:13" x14ac:dyDescent="0.3">
      <c r="A2094">
        <v>2101</v>
      </c>
      <c r="B2094" t="s">
        <v>8149</v>
      </c>
      <c r="C2094" t="s">
        <v>7186</v>
      </c>
      <c r="D2094" t="s">
        <v>16820</v>
      </c>
      <c r="E2094" s="1">
        <f t="shared" si="128"/>
        <v>42026</v>
      </c>
      <c r="F2094">
        <f t="shared" si="129"/>
        <v>2015</v>
      </c>
      <c r="G2094">
        <f t="shared" si="130"/>
        <v>1</v>
      </c>
      <c r="H2094">
        <f t="shared" si="131"/>
        <v>4</v>
      </c>
      <c r="I2094" s="1" t="s">
        <v>15664</v>
      </c>
      <c r="J2094" s="1" t="s">
        <v>15626</v>
      </c>
      <c r="K2094" s="42">
        <v>1</v>
      </c>
      <c r="L2094" s="42">
        <v>0.56999999999999995</v>
      </c>
      <c r="M2094" s="1" t="s">
        <v>15616</v>
      </c>
    </row>
    <row r="2095" spans="1:13" x14ac:dyDescent="0.3">
      <c r="A2095">
        <v>2102</v>
      </c>
      <c r="B2095" t="s">
        <v>11009</v>
      </c>
      <c r="C2095" t="s">
        <v>4388</v>
      </c>
      <c r="D2095" t="s">
        <v>16820</v>
      </c>
      <c r="E2095" s="1">
        <f t="shared" si="128"/>
        <v>42026</v>
      </c>
      <c r="F2095">
        <f t="shared" si="129"/>
        <v>2015</v>
      </c>
      <c r="G2095">
        <f t="shared" si="130"/>
        <v>1</v>
      </c>
      <c r="H2095">
        <f t="shared" si="131"/>
        <v>4</v>
      </c>
      <c r="I2095" s="1" t="s">
        <v>15665</v>
      </c>
      <c r="J2095" s="1" t="s">
        <v>15624</v>
      </c>
      <c r="K2095" s="42">
        <v>1</v>
      </c>
      <c r="L2095" s="42">
        <v>0.24</v>
      </c>
      <c r="M2095" s="1" t="s">
        <v>15616</v>
      </c>
    </row>
    <row r="2096" spans="1:13" x14ac:dyDescent="0.3">
      <c r="A2096">
        <v>2103</v>
      </c>
      <c r="B2096" t="s">
        <v>11174</v>
      </c>
      <c r="C2096" t="s">
        <v>4226</v>
      </c>
      <c r="D2096" t="s">
        <v>16821</v>
      </c>
      <c r="E2096" s="1">
        <f t="shared" si="128"/>
        <v>42027</v>
      </c>
      <c r="F2096">
        <f t="shared" si="129"/>
        <v>2015</v>
      </c>
      <c r="G2096">
        <f t="shared" si="130"/>
        <v>1</v>
      </c>
      <c r="H2096">
        <f t="shared" si="131"/>
        <v>5</v>
      </c>
      <c r="I2096" s="1" t="s">
        <v>15622</v>
      </c>
      <c r="J2096" s="1" t="s">
        <v>15626</v>
      </c>
      <c r="K2096" s="42">
        <v>1</v>
      </c>
      <c r="L2096" s="42">
        <v>0.98</v>
      </c>
      <c r="M2096" s="1" t="s">
        <v>15616</v>
      </c>
    </row>
    <row r="2097" spans="1:13" x14ac:dyDescent="0.3">
      <c r="A2097">
        <v>2104</v>
      </c>
      <c r="B2097" t="s">
        <v>11529</v>
      </c>
      <c r="C2097" t="s">
        <v>3874</v>
      </c>
      <c r="D2097" t="s">
        <v>16822</v>
      </c>
      <c r="E2097" s="1">
        <f t="shared" si="128"/>
        <v>42028</v>
      </c>
      <c r="F2097">
        <f t="shared" si="129"/>
        <v>2015</v>
      </c>
      <c r="G2097">
        <f t="shared" si="130"/>
        <v>1</v>
      </c>
      <c r="H2097">
        <f t="shared" si="131"/>
        <v>6</v>
      </c>
      <c r="I2097" s="1" t="s">
        <v>15622</v>
      </c>
      <c r="J2097" s="1" t="s">
        <v>15626</v>
      </c>
      <c r="K2097" s="42">
        <v>1</v>
      </c>
      <c r="L2097" s="42">
        <v>0.88</v>
      </c>
      <c r="M2097" s="1" t="s">
        <v>15616</v>
      </c>
    </row>
    <row r="2098" spans="1:13" x14ac:dyDescent="0.3">
      <c r="A2098">
        <v>2105</v>
      </c>
      <c r="B2098" t="s">
        <v>9333</v>
      </c>
      <c r="C2098" t="s">
        <v>6024</v>
      </c>
      <c r="D2098" t="s">
        <v>16823</v>
      </c>
      <c r="E2098" s="1">
        <f t="shared" si="128"/>
        <v>42029</v>
      </c>
      <c r="F2098">
        <f t="shared" si="129"/>
        <v>2015</v>
      </c>
      <c r="G2098">
        <f t="shared" si="130"/>
        <v>1</v>
      </c>
      <c r="H2098">
        <f t="shared" si="131"/>
        <v>7</v>
      </c>
      <c r="I2098" s="1" t="s">
        <v>15622</v>
      </c>
      <c r="J2098" s="1" t="s">
        <v>15624</v>
      </c>
      <c r="K2098" s="42">
        <v>1</v>
      </c>
      <c r="L2098" s="42">
        <v>0.96</v>
      </c>
      <c r="M2098" s="1" t="s">
        <v>15616</v>
      </c>
    </row>
    <row r="2099" spans="1:13" x14ac:dyDescent="0.3">
      <c r="A2099">
        <v>2106</v>
      </c>
      <c r="B2099" t="s">
        <v>11211</v>
      </c>
      <c r="C2099" t="s">
        <v>4189</v>
      </c>
      <c r="D2099" t="s">
        <v>12044</v>
      </c>
      <c r="E2099" s="1">
        <f t="shared" si="128"/>
        <v>42030</v>
      </c>
      <c r="F2099">
        <f t="shared" si="129"/>
        <v>2015</v>
      </c>
      <c r="G2099">
        <f t="shared" si="130"/>
        <v>1</v>
      </c>
      <c r="H2099">
        <f t="shared" si="131"/>
        <v>1</v>
      </c>
      <c r="I2099" s="1" t="s">
        <v>15622</v>
      </c>
      <c r="J2099" s="1" t="s">
        <v>15623</v>
      </c>
      <c r="K2099" s="42">
        <v>0.88</v>
      </c>
      <c r="L2099" s="42">
        <v>0.91</v>
      </c>
      <c r="M2099" s="1" t="s">
        <v>15615</v>
      </c>
    </row>
    <row r="2100" spans="1:13" x14ac:dyDescent="0.3">
      <c r="A2100">
        <v>2107</v>
      </c>
      <c r="B2100" t="s">
        <v>8997</v>
      </c>
      <c r="C2100" t="s">
        <v>6356</v>
      </c>
      <c r="D2100" t="s">
        <v>12044</v>
      </c>
      <c r="E2100" s="1">
        <f t="shared" si="128"/>
        <v>42030</v>
      </c>
      <c r="F2100">
        <f t="shared" si="129"/>
        <v>2015</v>
      </c>
      <c r="G2100">
        <f t="shared" si="130"/>
        <v>1</v>
      </c>
      <c r="H2100">
        <f t="shared" si="131"/>
        <v>1</v>
      </c>
      <c r="I2100" s="1" t="s">
        <v>15625</v>
      </c>
      <c r="J2100" s="1" t="s">
        <v>15628</v>
      </c>
      <c r="K2100" s="42">
        <v>0</v>
      </c>
      <c r="L2100" s="42">
        <v>0.7</v>
      </c>
      <c r="M2100" s="1" t="s">
        <v>15615</v>
      </c>
    </row>
    <row r="2101" spans="1:13" x14ac:dyDescent="0.3">
      <c r="A2101">
        <v>2108</v>
      </c>
      <c r="B2101" t="s">
        <v>8205</v>
      </c>
      <c r="C2101" t="s">
        <v>7130</v>
      </c>
      <c r="D2101" t="s">
        <v>16824</v>
      </c>
      <c r="E2101" s="1">
        <f t="shared" si="128"/>
        <v>42032</v>
      </c>
      <c r="F2101">
        <f t="shared" si="129"/>
        <v>2015</v>
      </c>
      <c r="G2101">
        <f t="shared" si="130"/>
        <v>1</v>
      </c>
      <c r="H2101">
        <f t="shared" si="131"/>
        <v>3</v>
      </c>
      <c r="I2101" s="1" t="s">
        <v>15622</v>
      </c>
      <c r="J2101" s="1" t="s">
        <v>15626</v>
      </c>
      <c r="K2101" s="42">
        <v>1</v>
      </c>
      <c r="L2101" s="42">
        <v>0.83</v>
      </c>
      <c r="M2101" s="1" t="s">
        <v>15616</v>
      </c>
    </row>
    <row r="2102" spans="1:13" x14ac:dyDescent="0.3">
      <c r="A2102">
        <v>2109</v>
      </c>
      <c r="B2102" t="s">
        <v>8184</v>
      </c>
      <c r="C2102" t="s">
        <v>7151</v>
      </c>
      <c r="D2102" t="s">
        <v>16824</v>
      </c>
      <c r="E2102" s="1">
        <f t="shared" si="128"/>
        <v>42032</v>
      </c>
      <c r="F2102">
        <f t="shared" si="129"/>
        <v>2015</v>
      </c>
      <c r="G2102">
        <f t="shared" si="130"/>
        <v>1</v>
      </c>
      <c r="H2102">
        <f t="shared" si="131"/>
        <v>3</v>
      </c>
      <c r="I2102" s="1" t="s">
        <v>15622</v>
      </c>
      <c r="J2102" s="1" t="s">
        <v>15626</v>
      </c>
      <c r="K2102" s="42">
        <v>1</v>
      </c>
      <c r="L2102" s="42">
        <v>0.99</v>
      </c>
      <c r="M2102" s="1" t="s">
        <v>15615</v>
      </c>
    </row>
    <row r="2103" spans="1:13" x14ac:dyDescent="0.3">
      <c r="A2103">
        <v>2110</v>
      </c>
      <c r="B2103" t="s">
        <v>9406</v>
      </c>
      <c r="C2103" t="s">
        <v>5951</v>
      </c>
      <c r="D2103" t="s">
        <v>16824</v>
      </c>
      <c r="E2103" s="1">
        <f t="shared" si="128"/>
        <v>42032</v>
      </c>
      <c r="F2103">
        <f t="shared" si="129"/>
        <v>2015</v>
      </c>
      <c r="G2103">
        <f t="shared" si="130"/>
        <v>1</v>
      </c>
      <c r="H2103">
        <f t="shared" si="131"/>
        <v>3</v>
      </c>
      <c r="I2103" s="1" t="s">
        <v>15622</v>
      </c>
      <c r="J2103" s="1" t="s">
        <v>15626</v>
      </c>
      <c r="K2103" s="42">
        <v>1</v>
      </c>
      <c r="L2103" s="42">
        <v>0.75</v>
      </c>
      <c r="M2103" s="1" t="s">
        <v>15615</v>
      </c>
    </row>
    <row r="2104" spans="1:13" x14ac:dyDescent="0.3">
      <c r="A2104">
        <v>2111</v>
      </c>
      <c r="B2104" t="s">
        <v>9692</v>
      </c>
      <c r="C2104" t="s">
        <v>5672</v>
      </c>
      <c r="D2104" t="s">
        <v>12045</v>
      </c>
      <c r="E2104" s="1">
        <f t="shared" si="128"/>
        <v>42033</v>
      </c>
      <c r="F2104">
        <f t="shared" si="129"/>
        <v>2015</v>
      </c>
      <c r="G2104">
        <f t="shared" si="130"/>
        <v>1</v>
      </c>
      <c r="H2104">
        <f t="shared" si="131"/>
        <v>4</v>
      </c>
      <c r="I2104" s="1" t="s">
        <v>15622</v>
      </c>
      <c r="J2104" s="1" t="s">
        <v>15626</v>
      </c>
      <c r="K2104" s="42">
        <v>1</v>
      </c>
      <c r="L2104" s="42">
        <v>0.96</v>
      </c>
      <c r="M2104" s="1" t="s">
        <v>15615</v>
      </c>
    </row>
    <row r="2105" spans="1:13" x14ac:dyDescent="0.3">
      <c r="A2105">
        <v>2112</v>
      </c>
      <c r="B2105" t="s">
        <v>11200</v>
      </c>
      <c r="C2105" t="s">
        <v>4200</v>
      </c>
      <c r="D2105" t="s">
        <v>12046</v>
      </c>
      <c r="E2105" s="1">
        <f t="shared" si="128"/>
        <v>42034</v>
      </c>
      <c r="F2105">
        <f t="shared" si="129"/>
        <v>2015</v>
      </c>
      <c r="G2105">
        <f t="shared" si="130"/>
        <v>1</v>
      </c>
      <c r="H2105">
        <f t="shared" si="131"/>
        <v>5</v>
      </c>
      <c r="I2105" s="1" t="s">
        <v>15622</v>
      </c>
      <c r="J2105" s="1" t="s">
        <v>15626</v>
      </c>
      <c r="K2105" s="42">
        <v>1</v>
      </c>
      <c r="L2105" s="42">
        <v>0.85</v>
      </c>
      <c r="M2105" s="1" t="s">
        <v>15616</v>
      </c>
    </row>
    <row r="2106" spans="1:13" x14ac:dyDescent="0.3">
      <c r="A2106">
        <v>2113</v>
      </c>
      <c r="B2106" t="s">
        <v>9758</v>
      </c>
      <c r="C2106" t="s">
        <v>5611</v>
      </c>
      <c r="D2106" t="s">
        <v>16825</v>
      </c>
      <c r="E2106" s="1">
        <f t="shared" si="128"/>
        <v>42038</v>
      </c>
      <c r="F2106">
        <f t="shared" si="129"/>
        <v>2015</v>
      </c>
      <c r="G2106">
        <f t="shared" si="130"/>
        <v>2</v>
      </c>
      <c r="H2106">
        <f t="shared" si="131"/>
        <v>2</v>
      </c>
      <c r="I2106" s="1" t="s">
        <v>15622</v>
      </c>
      <c r="J2106" s="1" t="s">
        <v>15626</v>
      </c>
      <c r="K2106" s="42">
        <v>1</v>
      </c>
      <c r="L2106" s="42">
        <v>0.92</v>
      </c>
      <c r="M2106" s="1" t="s">
        <v>15616</v>
      </c>
    </row>
    <row r="2107" spans="1:13" x14ac:dyDescent="0.3">
      <c r="A2107">
        <v>2114</v>
      </c>
      <c r="B2107" t="s">
        <v>11218</v>
      </c>
      <c r="C2107" t="s">
        <v>4183</v>
      </c>
      <c r="D2107" t="s">
        <v>16825</v>
      </c>
      <c r="E2107" s="1">
        <f t="shared" si="128"/>
        <v>42038</v>
      </c>
      <c r="F2107">
        <f t="shared" si="129"/>
        <v>2015</v>
      </c>
      <c r="G2107">
        <f t="shared" si="130"/>
        <v>2</v>
      </c>
      <c r="H2107">
        <f t="shared" si="131"/>
        <v>2</v>
      </c>
      <c r="I2107" s="1" t="s">
        <v>15622</v>
      </c>
      <c r="J2107" s="1" t="s">
        <v>15626</v>
      </c>
      <c r="K2107" s="42">
        <v>1</v>
      </c>
      <c r="L2107" s="42">
        <v>1</v>
      </c>
      <c r="M2107" s="1" t="s">
        <v>15615</v>
      </c>
    </row>
    <row r="2108" spans="1:13" x14ac:dyDescent="0.3">
      <c r="A2108">
        <v>2115</v>
      </c>
      <c r="B2108" t="s">
        <v>7959</v>
      </c>
      <c r="C2108" t="s">
        <v>7372</v>
      </c>
      <c r="D2108" t="s">
        <v>12047</v>
      </c>
      <c r="E2108" s="1">
        <f t="shared" si="128"/>
        <v>42039</v>
      </c>
      <c r="F2108">
        <f t="shared" si="129"/>
        <v>2015</v>
      </c>
      <c r="G2108">
        <f t="shared" si="130"/>
        <v>2</v>
      </c>
      <c r="H2108">
        <f t="shared" si="131"/>
        <v>3</v>
      </c>
      <c r="I2108" s="1" t="s">
        <v>15648</v>
      </c>
      <c r="J2108" s="1" t="s">
        <v>15628</v>
      </c>
      <c r="K2108" s="42">
        <v>0.33</v>
      </c>
      <c r="L2108" s="42">
        <v>0.91</v>
      </c>
      <c r="M2108" s="1" t="s">
        <v>15616</v>
      </c>
    </row>
    <row r="2109" spans="1:13" x14ac:dyDescent="0.3">
      <c r="A2109">
        <v>2116</v>
      </c>
      <c r="B2109" t="s">
        <v>10644</v>
      </c>
      <c r="C2109" t="s">
        <v>4742</v>
      </c>
      <c r="D2109" t="s">
        <v>12048</v>
      </c>
      <c r="E2109" s="1">
        <f t="shared" si="128"/>
        <v>42040</v>
      </c>
      <c r="F2109">
        <f t="shared" si="129"/>
        <v>2015</v>
      </c>
      <c r="G2109">
        <f t="shared" si="130"/>
        <v>2</v>
      </c>
      <c r="H2109">
        <f t="shared" si="131"/>
        <v>4</v>
      </c>
      <c r="I2109" s="1" t="s">
        <v>15622</v>
      </c>
      <c r="J2109" s="1" t="s">
        <v>15626</v>
      </c>
      <c r="K2109" s="42">
        <v>1</v>
      </c>
      <c r="L2109" s="42">
        <v>0.91</v>
      </c>
      <c r="M2109" s="1" t="s">
        <v>15616</v>
      </c>
    </row>
    <row r="2110" spans="1:13" x14ac:dyDescent="0.3">
      <c r="A2110">
        <v>2117</v>
      </c>
      <c r="B2110" t="s">
        <v>9725</v>
      </c>
      <c r="C2110" t="s">
        <v>5640</v>
      </c>
      <c r="D2110" t="s">
        <v>16826</v>
      </c>
      <c r="E2110" s="1">
        <f t="shared" si="128"/>
        <v>42042</v>
      </c>
      <c r="F2110">
        <f t="shared" si="129"/>
        <v>2015</v>
      </c>
      <c r="G2110">
        <f t="shared" si="130"/>
        <v>2</v>
      </c>
      <c r="H2110">
        <f t="shared" si="131"/>
        <v>6</v>
      </c>
      <c r="I2110" s="1" t="s">
        <v>15622</v>
      </c>
      <c r="J2110" s="1" t="s">
        <v>15624</v>
      </c>
      <c r="K2110" s="42">
        <v>1</v>
      </c>
      <c r="L2110" s="42">
        <v>0.33</v>
      </c>
      <c r="M2110" s="1" t="s">
        <v>15615</v>
      </c>
    </row>
    <row r="2111" spans="1:13" x14ac:dyDescent="0.3">
      <c r="A2111">
        <v>2118</v>
      </c>
      <c r="B2111" t="s">
        <v>9782</v>
      </c>
      <c r="C2111" t="s">
        <v>5587</v>
      </c>
      <c r="D2111" t="s">
        <v>16826</v>
      </c>
      <c r="E2111" s="1">
        <f t="shared" si="128"/>
        <v>42042</v>
      </c>
      <c r="F2111">
        <f t="shared" si="129"/>
        <v>2015</v>
      </c>
      <c r="G2111">
        <f t="shared" si="130"/>
        <v>2</v>
      </c>
      <c r="H2111">
        <f t="shared" si="131"/>
        <v>6</v>
      </c>
      <c r="I2111" s="1" t="s">
        <v>15622</v>
      </c>
      <c r="J2111" s="1" t="s">
        <v>15624</v>
      </c>
      <c r="K2111" s="42">
        <v>0.9</v>
      </c>
      <c r="L2111" s="42">
        <v>1</v>
      </c>
      <c r="M2111" s="1" t="s">
        <v>15616</v>
      </c>
    </row>
    <row r="2112" spans="1:13" x14ac:dyDescent="0.3">
      <c r="A2112">
        <v>2119</v>
      </c>
      <c r="B2112" t="s">
        <v>7929</v>
      </c>
      <c r="C2112" t="s">
        <v>7401</v>
      </c>
      <c r="D2112" t="s">
        <v>12049</v>
      </c>
      <c r="E2112" s="1">
        <f t="shared" si="128"/>
        <v>42043</v>
      </c>
      <c r="F2112">
        <f t="shared" si="129"/>
        <v>2015</v>
      </c>
      <c r="G2112">
        <f t="shared" si="130"/>
        <v>2</v>
      </c>
      <c r="H2112">
        <f t="shared" si="131"/>
        <v>7</v>
      </c>
      <c r="I2112" s="1" t="s">
        <v>15622</v>
      </c>
      <c r="J2112" s="1" t="s">
        <v>15623</v>
      </c>
      <c r="K2112" s="42">
        <v>1</v>
      </c>
      <c r="L2112" s="42">
        <v>0.97</v>
      </c>
      <c r="M2112" s="1" t="s">
        <v>15616</v>
      </c>
    </row>
    <row r="2113" spans="1:13" x14ac:dyDescent="0.3">
      <c r="A2113">
        <v>2120</v>
      </c>
      <c r="B2113" t="s">
        <v>10424</v>
      </c>
      <c r="C2113" t="s">
        <v>4956</v>
      </c>
      <c r="D2113" t="s">
        <v>16827</v>
      </c>
      <c r="E2113" s="1">
        <f t="shared" si="128"/>
        <v>42044</v>
      </c>
      <c r="F2113">
        <f t="shared" si="129"/>
        <v>2015</v>
      </c>
      <c r="G2113">
        <f t="shared" si="130"/>
        <v>2</v>
      </c>
      <c r="H2113">
        <f t="shared" si="131"/>
        <v>1</v>
      </c>
      <c r="I2113" s="1" t="s">
        <v>15622</v>
      </c>
      <c r="J2113" s="1" t="s">
        <v>15623</v>
      </c>
      <c r="K2113" s="42">
        <v>1</v>
      </c>
      <c r="L2113" s="42">
        <v>1</v>
      </c>
      <c r="M2113" s="1" t="s">
        <v>15615</v>
      </c>
    </row>
    <row r="2114" spans="1:13" x14ac:dyDescent="0.3">
      <c r="A2114">
        <v>2121</v>
      </c>
      <c r="B2114" t="s">
        <v>9537</v>
      </c>
      <c r="C2114" t="s">
        <v>5823</v>
      </c>
      <c r="D2114" t="s">
        <v>16827</v>
      </c>
      <c r="E2114" s="1">
        <f t="shared" si="128"/>
        <v>42044</v>
      </c>
      <c r="F2114">
        <f t="shared" si="129"/>
        <v>2015</v>
      </c>
      <c r="G2114">
        <f t="shared" si="130"/>
        <v>2</v>
      </c>
      <c r="H2114">
        <f t="shared" si="131"/>
        <v>1</v>
      </c>
      <c r="I2114" s="1" t="s">
        <v>15622</v>
      </c>
      <c r="J2114" s="1" t="s">
        <v>15624</v>
      </c>
      <c r="K2114" s="42">
        <v>1</v>
      </c>
      <c r="L2114" s="42">
        <v>0</v>
      </c>
      <c r="M2114" s="1" t="s">
        <v>15615</v>
      </c>
    </row>
    <row r="2115" spans="1:13" x14ac:dyDescent="0.3">
      <c r="A2115">
        <v>2122</v>
      </c>
      <c r="B2115" t="s">
        <v>8062</v>
      </c>
      <c r="C2115" t="s">
        <v>7271</v>
      </c>
      <c r="D2115" t="s">
        <v>16828</v>
      </c>
      <c r="E2115" s="1">
        <f t="shared" ref="E2115:E2178" si="132">DATE(LEFT(D2115,4),MID(D2115,5,2),RIGHT(D2115,2))</f>
        <v>42045</v>
      </c>
      <c r="F2115">
        <f t="shared" ref="F2115:F2178" si="133">YEAR(E2115)</f>
        <v>2015</v>
      </c>
      <c r="G2115">
        <f t="shared" ref="G2115:G2178" si="134">MONTH(E2115)</f>
        <v>2</v>
      </c>
      <c r="H2115">
        <f t="shared" ref="H2115:H2178" si="135">WEEKDAY(E2115,2)</f>
        <v>2</v>
      </c>
      <c r="I2115" s="1" t="s">
        <v>15625</v>
      </c>
      <c r="J2115" s="1" t="s">
        <v>15626</v>
      </c>
      <c r="K2115" s="42">
        <v>0.9</v>
      </c>
      <c r="L2115" s="42">
        <v>0.96</v>
      </c>
      <c r="M2115" s="1" t="s">
        <v>15615</v>
      </c>
    </row>
    <row r="2116" spans="1:13" x14ac:dyDescent="0.3">
      <c r="A2116">
        <v>2123</v>
      </c>
      <c r="B2116" t="s">
        <v>11035</v>
      </c>
      <c r="C2116" t="s">
        <v>4362</v>
      </c>
      <c r="D2116" t="s">
        <v>16828</v>
      </c>
      <c r="E2116" s="1">
        <f t="shared" si="132"/>
        <v>42045</v>
      </c>
      <c r="F2116">
        <f t="shared" si="133"/>
        <v>2015</v>
      </c>
      <c r="G2116">
        <f t="shared" si="134"/>
        <v>2</v>
      </c>
      <c r="H2116">
        <f t="shared" si="135"/>
        <v>2</v>
      </c>
      <c r="I2116" s="1" t="s">
        <v>15798</v>
      </c>
      <c r="J2116" s="1" t="s">
        <v>15623</v>
      </c>
      <c r="K2116" s="42">
        <v>1</v>
      </c>
      <c r="L2116" s="42">
        <v>1</v>
      </c>
      <c r="M2116" s="1" t="s">
        <v>15616</v>
      </c>
    </row>
    <row r="2117" spans="1:13" x14ac:dyDescent="0.3">
      <c r="A2117">
        <v>2124</v>
      </c>
      <c r="B2117" t="s">
        <v>8730</v>
      </c>
      <c r="C2117" t="s">
        <v>6618</v>
      </c>
      <c r="D2117" t="s">
        <v>12050</v>
      </c>
      <c r="E2117" s="1">
        <f t="shared" si="132"/>
        <v>42046</v>
      </c>
      <c r="F2117">
        <f t="shared" si="133"/>
        <v>2015</v>
      </c>
      <c r="G2117">
        <f t="shared" si="134"/>
        <v>2</v>
      </c>
      <c r="H2117">
        <f t="shared" si="135"/>
        <v>3</v>
      </c>
      <c r="I2117" s="1" t="s">
        <v>15654</v>
      </c>
      <c r="J2117" s="1" t="s">
        <v>15626</v>
      </c>
      <c r="K2117" s="42">
        <v>1</v>
      </c>
      <c r="L2117" s="42">
        <v>1</v>
      </c>
      <c r="M2117" s="1" t="s">
        <v>15616</v>
      </c>
    </row>
    <row r="2118" spans="1:13" x14ac:dyDescent="0.3">
      <c r="A2118">
        <v>2125</v>
      </c>
      <c r="B2118" t="s">
        <v>11304</v>
      </c>
      <c r="C2118" t="s">
        <v>4097</v>
      </c>
      <c r="D2118" t="s">
        <v>16829</v>
      </c>
      <c r="E2118" s="1">
        <f t="shared" si="132"/>
        <v>42047</v>
      </c>
      <c r="F2118">
        <f t="shared" si="133"/>
        <v>2015</v>
      </c>
      <c r="G2118">
        <f t="shared" si="134"/>
        <v>2</v>
      </c>
      <c r="H2118">
        <f t="shared" si="135"/>
        <v>4</v>
      </c>
      <c r="I2118" s="1" t="s">
        <v>15622</v>
      </c>
      <c r="J2118" s="1" t="s">
        <v>15624</v>
      </c>
      <c r="K2118" s="42">
        <v>1</v>
      </c>
      <c r="L2118" s="42">
        <v>0.97</v>
      </c>
      <c r="M2118" s="1" t="s">
        <v>15615</v>
      </c>
    </row>
    <row r="2119" spans="1:13" x14ac:dyDescent="0.3">
      <c r="A2119">
        <v>2126</v>
      </c>
      <c r="B2119" t="s">
        <v>8127</v>
      </c>
      <c r="C2119" t="s">
        <v>7208</v>
      </c>
      <c r="D2119" t="s">
        <v>16830</v>
      </c>
      <c r="E2119" s="1">
        <f t="shared" si="132"/>
        <v>42048</v>
      </c>
      <c r="F2119">
        <f t="shared" si="133"/>
        <v>2015</v>
      </c>
      <c r="G2119">
        <f t="shared" si="134"/>
        <v>2</v>
      </c>
      <c r="H2119">
        <f t="shared" si="135"/>
        <v>5</v>
      </c>
      <c r="I2119" s="1" t="s">
        <v>15622</v>
      </c>
      <c r="J2119" s="1" t="s">
        <v>15626</v>
      </c>
      <c r="K2119" s="42">
        <v>0.96</v>
      </c>
      <c r="L2119" s="42">
        <v>0.95</v>
      </c>
      <c r="M2119" s="1" t="s">
        <v>15615</v>
      </c>
    </row>
    <row r="2120" spans="1:13" x14ac:dyDescent="0.3">
      <c r="A2120">
        <v>2127</v>
      </c>
      <c r="B2120" t="s">
        <v>10328</v>
      </c>
      <c r="C2120" t="s">
        <v>5051</v>
      </c>
      <c r="D2120" t="s">
        <v>16830</v>
      </c>
      <c r="E2120" s="1">
        <f t="shared" si="132"/>
        <v>42048</v>
      </c>
      <c r="F2120">
        <f t="shared" si="133"/>
        <v>2015</v>
      </c>
      <c r="G2120">
        <f t="shared" si="134"/>
        <v>2</v>
      </c>
      <c r="H2120">
        <f t="shared" si="135"/>
        <v>5</v>
      </c>
      <c r="I2120" s="1" t="s">
        <v>15622</v>
      </c>
      <c r="J2120" s="1" t="s">
        <v>15626</v>
      </c>
      <c r="K2120" s="42">
        <v>1</v>
      </c>
      <c r="L2120" s="42">
        <v>0.96</v>
      </c>
      <c r="M2120" s="1" t="s">
        <v>15616</v>
      </c>
    </row>
    <row r="2121" spans="1:13" x14ac:dyDescent="0.3">
      <c r="A2121">
        <v>2128</v>
      </c>
      <c r="B2121" t="s">
        <v>11609</v>
      </c>
      <c r="C2121" t="s">
        <v>3796</v>
      </c>
      <c r="D2121" t="s">
        <v>16830</v>
      </c>
      <c r="E2121" s="1">
        <f t="shared" si="132"/>
        <v>42048</v>
      </c>
      <c r="F2121">
        <f t="shared" si="133"/>
        <v>2015</v>
      </c>
      <c r="G2121">
        <f t="shared" si="134"/>
        <v>2</v>
      </c>
      <c r="H2121">
        <f t="shared" si="135"/>
        <v>5</v>
      </c>
      <c r="I2121" s="1" t="s">
        <v>15625</v>
      </c>
      <c r="J2121" s="1" t="s">
        <v>15624</v>
      </c>
      <c r="K2121" s="42">
        <v>0.83</v>
      </c>
      <c r="L2121" s="42">
        <v>0.47</v>
      </c>
      <c r="M2121" s="1" t="s">
        <v>15616</v>
      </c>
    </row>
    <row r="2122" spans="1:13" x14ac:dyDescent="0.3">
      <c r="A2122">
        <v>2129</v>
      </c>
      <c r="B2122" t="s">
        <v>11393</v>
      </c>
      <c r="C2122" t="s">
        <v>4007</v>
      </c>
      <c r="D2122" t="s">
        <v>16830</v>
      </c>
      <c r="E2122" s="1">
        <f t="shared" si="132"/>
        <v>42048</v>
      </c>
      <c r="F2122">
        <f t="shared" si="133"/>
        <v>2015</v>
      </c>
      <c r="G2122">
        <f t="shared" si="134"/>
        <v>2</v>
      </c>
      <c r="H2122">
        <f t="shared" si="135"/>
        <v>5</v>
      </c>
      <c r="I2122" s="1" t="s">
        <v>15622</v>
      </c>
      <c r="J2122" s="1" t="s">
        <v>15626</v>
      </c>
      <c r="K2122" s="42">
        <v>1</v>
      </c>
      <c r="L2122" s="42">
        <v>0.94</v>
      </c>
      <c r="M2122" s="1" t="s">
        <v>15615</v>
      </c>
    </row>
    <row r="2123" spans="1:13" x14ac:dyDescent="0.3">
      <c r="A2123">
        <v>2130</v>
      </c>
      <c r="B2123" t="s">
        <v>9909</v>
      </c>
      <c r="C2123" t="s">
        <v>5462</v>
      </c>
      <c r="D2123" t="s">
        <v>12051</v>
      </c>
      <c r="E2123" s="1">
        <f t="shared" si="132"/>
        <v>42049</v>
      </c>
      <c r="F2123">
        <f t="shared" si="133"/>
        <v>2015</v>
      </c>
      <c r="G2123">
        <f t="shared" si="134"/>
        <v>2</v>
      </c>
      <c r="H2123">
        <f t="shared" si="135"/>
        <v>6</v>
      </c>
      <c r="I2123" s="1" t="s">
        <v>15622</v>
      </c>
      <c r="J2123" s="1" t="s">
        <v>15626</v>
      </c>
      <c r="K2123" s="42">
        <v>1</v>
      </c>
      <c r="L2123" s="42">
        <v>0.17</v>
      </c>
      <c r="M2123" s="1" t="s">
        <v>15615</v>
      </c>
    </row>
    <row r="2124" spans="1:13" x14ac:dyDescent="0.3">
      <c r="A2124">
        <v>2131</v>
      </c>
      <c r="B2124" t="s">
        <v>10334</v>
      </c>
      <c r="C2124" t="s">
        <v>5045</v>
      </c>
      <c r="D2124" t="s">
        <v>12052</v>
      </c>
      <c r="E2124" s="1">
        <f t="shared" si="132"/>
        <v>42050</v>
      </c>
      <c r="F2124">
        <f t="shared" si="133"/>
        <v>2015</v>
      </c>
      <c r="G2124">
        <f t="shared" si="134"/>
        <v>2</v>
      </c>
      <c r="H2124">
        <f t="shared" si="135"/>
        <v>7</v>
      </c>
      <c r="I2124" s="1" t="s">
        <v>15622</v>
      </c>
      <c r="J2124" s="1" t="s">
        <v>15623</v>
      </c>
      <c r="K2124" s="42">
        <v>0.89</v>
      </c>
      <c r="L2124" s="42">
        <v>0.86</v>
      </c>
      <c r="M2124" s="1" t="s">
        <v>15615</v>
      </c>
    </row>
    <row r="2125" spans="1:13" x14ac:dyDescent="0.3">
      <c r="A2125">
        <v>2132</v>
      </c>
      <c r="B2125" t="s">
        <v>8252</v>
      </c>
      <c r="C2125" t="s">
        <v>7083</v>
      </c>
      <c r="D2125" t="s">
        <v>12053</v>
      </c>
      <c r="E2125" s="1">
        <f t="shared" si="132"/>
        <v>42052</v>
      </c>
      <c r="F2125">
        <f t="shared" si="133"/>
        <v>2015</v>
      </c>
      <c r="G2125">
        <f t="shared" si="134"/>
        <v>2</v>
      </c>
      <c r="H2125">
        <f t="shared" si="135"/>
        <v>2</v>
      </c>
      <c r="I2125" s="1" t="s">
        <v>15622</v>
      </c>
      <c r="J2125" s="1" t="s">
        <v>15624</v>
      </c>
      <c r="K2125" s="42">
        <v>1</v>
      </c>
      <c r="L2125" s="42">
        <v>0.5</v>
      </c>
      <c r="M2125" s="1" t="s">
        <v>15615</v>
      </c>
    </row>
    <row r="2126" spans="1:13" x14ac:dyDescent="0.3">
      <c r="A2126">
        <v>2133</v>
      </c>
      <c r="B2126" t="s">
        <v>10671</v>
      </c>
      <c r="C2126" t="s">
        <v>4715</v>
      </c>
      <c r="D2126" t="s">
        <v>12053</v>
      </c>
      <c r="E2126" s="1">
        <f t="shared" si="132"/>
        <v>42052</v>
      </c>
      <c r="F2126">
        <f t="shared" si="133"/>
        <v>2015</v>
      </c>
      <c r="G2126">
        <f t="shared" si="134"/>
        <v>2</v>
      </c>
      <c r="H2126">
        <f t="shared" si="135"/>
        <v>2</v>
      </c>
      <c r="I2126" s="1" t="s">
        <v>15622</v>
      </c>
      <c r="J2126" s="1" t="s">
        <v>15624</v>
      </c>
      <c r="K2126" s="42">
        <v>1</v>
      </c>
      <c r="L2126" s="42">
        <v>0.75</v>
      </c>
      <c r="M2126" s="1" t="s">
        <v>15615</v>
      </c>
    </row>
    <row r="2127" spans="1:13" x14ac:dyDescent="0.3">
      <c r="A2127">
        <v>2134</v>
      </c>
      <c r="B2127" t="s">
        <v>11186</v>
      </c>
      <c r="C2127" t="s">
        <v>4214</v>
      </c>
      <c r="D2127" t="s">
        <v>16831</v>
      </c>
      <c r="E2127" s="1">
        <f t="shared" si="132"/>
        <v>42053</v>
      </c>
      <c r="F2127">
        <f t="shared" si="133"/>
        <v>2015</v>
      </c>
      <c r="G2127">
        <f t="shared" si="134"/>
        <v>2</v>
      </c>
      <c r="H2127">
        <f t="shared" si="135"/>
        <v>3</v>
      </c>
      <c r="I2127" s="1" t="s">
        <v>15622</v>
      </c>
      <c r="J2127" s="1" t="s">
        <v>15624</v>
      </c>
      <c r="K2127" s="42">
        <v>1</v>
      </c>
      <c r="L2127" s="42">
        <v>1</v>
      </c>
      <c r="M2127" s="1" t="s">
        <v>15615</v>
      </c>
    </row>
    <row r="2128" spans="1:13" x14ac:dyDescent="0.3">
      <c r="A2128">
        <v>2135</v>
      </c>
      <c r="B2128" t="s">
        <v>9466</v>
      </c>
      <c r="C2128" t="s">
        <v>5893</v>
      </c>
      <c r="D2128" t="s">
        <v>16831</v>
      </c>
      <c r="E2128" s="1">
        <f t="shared" si="132"/>
        <v>42053</v>
      </c>
      <c r="F2128">
        <f t="shared" si="133"/>
        <v>2015</v>
      </c>
      <c r="G2128">
        <f t="shared" si="134"/>
        <v>2</v>
      </c>
      <c r="H2128">
        <f t="shared" si="135"/>
        <v>3</v>
      </c>
      <c r="I2128" s="1" t="s">
        <v>15622</v>
      </c>
      <c r="J2128" s="1" t="s">
        <v>15626</v>
      </c>
      <c r="K2128" s="42">
        <v>0.8</v>
      </c>
      <c r="L2128" s="42">
        <v>1</v>
      </c>
      <c r="M2128" s="1" t="s">
        <v>15615</v>
      </c>
    </row>
    <row r="2129" spans="1:13" x14ac:dyDescent="0.3">
      <c r="A2129">
        <v>2136</v>
      </c>
      <c r="B2129" t="s">
        <v>8492</v>
      </c>
      <c r="C2129" t="s">
        <v>6852</v>
      </c>
      <c r="D2129" t="s">
        <v>16831</v>
      </c>
      <c r="E2129" s="1">
        <f t="shared" si="132"/>
        <v>42053</v>
      </c>
      <c r="F2129">
        <f t="shared" si="133"/>
        <v>2015</v>
      </c>
      <c r="G2129">
        <f t="shared" si="134"/>
        <v>2</v>
      </c>
      <c r="H2129">
        <f t="shared" si="135"/>
        <v>3</v>
      </c>
      <c r="I2129" s="1" t="s">
        <v>15622</v>
      </c>
      <c r="J2129" s="1" t="s">
        <v>15624</v>
      </c>
      <c r="K2129" s="42">
        <v>1</v>
      </c>
      <c r="L2129" s="42">
        <v>0.74</v>
      </c>
      <c r="M2129" s="1" t="s">
        <v>15615</v>
      </c>
    </row>
    <row r="2130" spans="1:13" x14ac:dyDescent="0.3">
      <c r="A2130">
        <v>2137</v>
      </c>
      <c r="B2130" t="s">
        <v>7735</v>
      </c>
      <c r="C2130" t="s">
        <v>7585</v>
      </c>
      <c r="D2130" t="s">
        <v>16831</v>
      </c>
      <c r="E2130" s="1">
        <f t="shared" si="132"/>
        <v>42053</v>
      </c>
      <c r="F2130">
        <f t="shared" si="133"/>
        <v>2015</v>
      </c>
      <c r="G2130">
        <f t="shared" si="134"/>
        <v>2</v>
      </c>
      <c r="H2130">
        <f t="shared" si="135"/>
        <v>3</v>
      </c>
      <c r="I2130" s="1" t="s">
        <v>15622</v>
      </c>
      <c r="J2130" s="1" t="s">
        <v>15626</v>
      </c>
      <c r="K2130" s="42">
        <v>0.9</v>
      </c>
      <c r="L2130" s="42">
        <v>0.69</v>
      </c>
      <c r="M2130" s="1" t="s">
        <v>15615</v>
      </c>
    </row>
    <row r="2131" spans="1:13" x14ac:dyDescent="0.3">
      <c r="A2131">
        <v>2138</v>
      </c>
      <c r="B2131" t="s">
        <v>11071</v>
      </c>
      <c r="C2131" t="s">
        <v>4326</v>
      </c>
      <c r="D2131" t="s">
        <v>12054</v>
      </c>
      <c r="E2131" s="1">
        <f t="shared" si="132"/>
        <v>42054</v>
      </c>
      <c r="F2131">
        <f t="shared" si="133"/>
        <v>2015</v>
      </c>
      <c r="G2131">
        <f t="shared" si="134"/>
        <v>2</v>
      </c>
      <c r="H2131">
        <f t="shared" si="135"/>
        <v>4</v>
      </c>
      <c r="I2131" s="1" t="s">
        <v>15654</v>
      </c>
      <c r="J2131" s="1" t="s">
        <v>15624</v>
      </c>
      <c r="K2131" s="42">
        <v>0.95</v>
      </c>
      <c r="L2131" s="42">
        <v>0.93</v>
      </c>
      <c r="M2131" s="1" t="s">
        <v>15615</v>
      </c>
    </row>
    <row r="2132" spans="1:13" x14ac:dyDescent="0.3">
      <c r="A2132">
        <v>2139</v>
      </c>
      <c r="B2132" t="s">
        <v>10533</v>
      </c>
      <c r="C2132" t="s">
        <v>4850</v>
      </c>
      <c r="D2132" t="s">
        <v>12054</v>
      </c>
      <c r="E2132" s="1">
        <f t="shared" si="132"/>
        <v>42054</v>
      </c>
      <c r="F2132">
        <f t="shared" si="133"/>
        <v>2015</v>
      </c>
      <c r="G2132">
        <f t="shared" si="134"/>
        <v>2</v>
      </c>
      <c r="H2132">
        <f t="shared" si="135"/>
        <v>4</v>
      </c>
      <c r="I2132" s="1" t="s">
        <v>15622</v>
      </c>
      <c r="J2132" s="1" t="s">
        <v>15626</v>
      </c>
      <c r="K2132" s="42">
        <v>1</v>
      </c>
      <c r="L2132" s="42">
        <v>0.97</v>
      </c>
      <c r="M2132" s="1" t="s">
        <v>15616</v>
      </c>
    </row>
    <row r="2133" spans="1:13" x14ac:dyDescent="0.3">
      <c r="A2133">
        <v>2140</v>
      </c>
      <c r="B2133" t="s">
        <v>9789</v>
      </c>
      <c r="C2133" t="s">
        <v>5580</v>
      </c>
      <c r="D2133" t="s">
        <v>16832</v>
      </c>
      <c r="E2133" s="1">
        <f t="shared" si="132"/>
        <v>42056</v>
      </c>
      <c r="F2133">
        <f t="shared" si="133"/>
        <v>2015</v>
      </c>
      <c r="G2133">
        <f t="shared" si="134"/>
        <v>2</v>
      </c>
      <c r="H2133">
        <f t="shared" si="135"/>
        <v>6</v>
      </c>
      <c r="I2133" s="1" t="s">
        <v>15629</v>
      </c>
      <c r="J2133" s="1" t="s">
        <v>15626</v>
      </c>
      <c r="K2133" s="42">
        <v>1</v>
      </c>
      <c r="L2133" s="42">
        <v>0.93</v>
      </c>
      <c r="M2133" s="1" t="s">
        <v>15616</v>
      </c>
    </row>
    <row r="2134" spans="1:13" x14ac:dyDescent="0.3">
      <c r="A2134">
        <v>2141</v>
      </c>
      <c r="B2134" t="s">
        <v>10870</v>
      </c>
      <c r="C2134" t="s">
        <v>4524</v>
      </c>
      <c r="D2134" t="s">
        <v>12055</v>
      </c>
      <c r="E2134" s="1">
        <f t="shared" si="132"/>
        <v>42057</v>
      </c>
      <c r="F2134">
        <f t="shared" si="133"/>
        <v>2015</v>
      </c>
      <c r="G2134">
        <f t="shared" si="134"/>
        <v>2</v>
      </c>
      <c r="H2134">
        <f t="shared" si="135"/>
        <v>7</v>
      </c>
      <c r="I2134" s="1" t="s">
        <v>15622</v>
      </c>
      <c r="J2134" s="1" t="s">
        <v>15626</v>
      </c>
      <c r="K2134" s="42">
        <v>0.88</v>
      </c>
      <c r="L2134" s="42">
        <v>0.91</v>
      </c>
      <c r="M2134" s="1" t="s">
        <v>15616</v>
      </c>
    </row>
    <row r="2135" spans="1:13" x14ac:dyDescent="0.3">
      <c r="A2135">
        <v>2142</v>
      </c>
      <c r="B2135" t="s">
        <v>11555</v>
      </c>
      <c r="C2135" t="s">
        <v>3850</v>
      </c>
      <c r="D2135" t="s">
        <v>12056</v>
      </c>
      <c r="E2135" s="1">
        <f t="shared" si="132"/>
        <v>42059</v>
      </c>
      <c r="F2135">
        <f t="shared" si="133"/>
        <v>2015</v>
      </c>
      <c r="G2135">
        <f t="shared" si="134"/>
        <v>2</v>
      </c>
      <c r="H2135">
        <f t="shared" si="135"/>
        <v>2</v>
      </c>
      <c r="I2135" s="1" t="s">
        <v>15622</v>
      </c>
      <c r="J2135" s="1" t="s">
        <v>15624</v>
      </c>
      <c r="K2135" s="42">
        <v>1</v>
      </c>
      <c r="L2135" s="42">
        <v>0.92</v>
      </c>
      <c r="M2135" s="1" t="s">
        <v>15616</v>
      </c>
    </row>
    <row r="2136" spans="1:13" x14ac:dyDescent="0.3">
      <c r="A2136">
        <v>2143</v>
      </c>
      <c r="B2136" t="s">
        <v>10409</v>
      </c>
      <c r="C2136" t="s">
        <v>4970</v>
      </c>
      <c r="D2136" t="s">
        <v>12056</v>
      </c>
      <c r="E2136" s="1">
        <f t="shared" si="132"/>
        <v>42059</v>
      </c>
      <c r="F2136">
        <f t="shared" si="133"/>
        <v>2015</v>
      </c>
      <c r="G2136">
        <f t="shared" si="134"/>
        <v>2</v>
      </c>
      <c r="H2136">
        <f t="shared" si="135"/>
        <v>2</v>
      </c>
      <c r="I2136" s="1" t="s">
        <v>15622</v>
      </c>
      <c r="J2136" s="1" t="s">
        <v>15623</v>
      </c>
      <c r="K2136" s="42">
        <v>1</v>
      </c>
      <c r="L2136" s="42">
        <v>0.94</v>
      </c>
      <c r="M2136" s="1" t="s">
        <v>15615</v>
      </c>
    </row>
    <row r="2137" spans="1:13" x14ac:dyDescent="0.3">
      <c r="A2137">
        <v>2144</v>
      </c>
      <c r="B2137" t="s">
        <v>10478</v>
      </c>
      <c r="C2137" t="s">
        <v>4905</v>
      </c>
      <c r="D2137" t="s">
        <v>12056</v>
      </c>
      <c r="E2137" s="1">
        <f t="shared" si="132"/>
        <v>42059</v>
      </c>
      <c r="F2137">
        <f t="shared" si="133"/>
        <v>2015</v>
      </c>
      <c r="G2137">
        <f t="shared" si="134"/>
        <v>2</v>
      </c>
      <c r="H2137">
        <f t="shared" si="135"/>
        <v>2</v>
      </c>
      <c r="I2137" s="1" t="s">
        <v>15622</v>
      </c>
      <c r="J2137" s="1" t="s">
        <v>15626</v>
      </c>
      <c r="K2137" s="42">
        <v>1</v>
      </c>
      <c r="L2137" s="42">
        <v>1</v>
      </c>
      <c r="M2137" s="1" t="s">
        <v>15616</v>
      </c>
    </row>
    <row r="2138" spans="1:13" x14ac:dyDescent="0.3">
      <c r="A2138">
        <v>2145</v>
      </c>
      <c r="B2138" t="s">
        <v>8072</v>
      </c>
      <c r="C2138" t="s">
        <v>7261</v>
      </c>
      <c r="D2138" t="s">
        <v>12057</v>
      </c>
      <c r="E2138" s="1">
        <f t="shared" si="132"/>
        <v>42060</v>
      </c>
      <c r="F2138">
        <f t="shared" si="133"/>
        <v>2015</v>
      </c>
      <c r="G2138">
        <f t="shared" si="134"/>
        <v>2</v>
      </c>
      <c r="H2138">
        <f t="shared" si="135"/>
        <v>3</v>
      </c>
      <c r="I2138" s="1" t="s">
        <v>15658</v>
      </c>
      <c r="J2138" s="1" t="s">
        <v>15624</v>
      </c>
      <c r="K2138" s="42">
        <v>1</v>
      </c>
      <c r="L2138" s="42">
        <v>0.33</v>
      </c>
      <c r="M2138" s="1" t="s">
        <v>15615</v>
      </c>
    </row>
    <row r="2139" spans="1:13" x14ac:dyDescent="0.3">
      <c r="A2139">
        <v>2146</v>
      </c>
      <c r="B2139" t="s">
        <v>10188</v>
      </c>
      <c r="C2139" t="s">
        <v>5190</v>
      </c>
      <c r="D2139" t="s">
        <v>12057</v>
      </c>
      <c r="E2139" s="1">
        <f t="shared" si="132"/>
        <v>42060</v>
      </c>
      <c r="F2139">
        <f t="shared" si="133"/>
        <v>2015</v>
      </c>
      <c r="G2139">
        <f t="shared" si="134"/>
        <v>2</v>
      </c>
      <c r="H2139">
        <f t="shared" si="135"/>
        <v>3</v>
      </c>
      <c r="I2139" s="1" t="s">
        <v>15625</v>
      </c>
      <c r="J2139" s="1" t="s">
        <v>15624</v>
      </c>
      <c r="K2139" s="42">
        <v>1</v>
      </c>
      <c r="L2139" s="42">
        <v>0.97</v>
      </c>
      <c r="M2139" s="1" t="s">
        <v>15616</v>
      </c>
    </row>
    <row r="2140" spans="1:13" x14ac:dyDescent="0.3">
      <c r="A2140">
        <v>2147</v>
      </c>
      <c r="B2140" t="s">
        <v>10413</v>
      </c>
      <c r="C2140" t="s">
        <v>4966</v>
      </c>
      <c r="D2140" t="s">
        <v>16833</v>
      </c>
      <c r="E2140" s="1">
        <f t="shared" si="132"/>
        <v>42062</v>
      </c>
      <c r="F2140">
        <f t="shared" si="133"/>
        <v>2015</v>
      </c>
      <c r="G2140">
        <f t="shared" si="134"/>
        <v>2</v>
      </c>
      <c r="H2140">
        <f t="shared" si="135"/>
        <v>5</v>
      </c>
      <c r="I2140" s="1" t="s">
        <v>15622</v>
      </c>
      <c r="J2140" s="1" t="s">
        <v>15623</v>
      </c>
      <c r="K2140" s="42">
        <v>1</v>
      </c>
      <c r="L2140" s="42">
        <v>0.83</v>
      </c>
      <c r="M2140" s="1" t="s">
        <v>15615</v>
      </c>
    </row>
    <row r="2141" spans="1:13" x14ac:dyDescent="0.3">
      <c r="A2141">
        <v>2148</v>
      </c>
      <c r="B2141" t="s">
        <v>10710</v>
      </c>
      <c r="C2141" t="s">
        <v>4677</v>
      </c>
      <c r="D2141" t="s">
        <v>16833</v>
      </c>
      <c r="E2141" s="1">
        <f t="shared" si="132"/>
        <v>42062</v>
      </c>
      <c r="F2141">
        <f t="shared" si="133"/>
        <v>2015</v>
      </c>
      <c r="G2141">
        <f t="shared" si="134"/>
        <v>2</v>
      </c>
      <c r="H2141">
        <f t="shared" si="135"/>
        <v>5</v>
      </c>
      <c r="I2141" s="1" t="s">
        <v>15783</v>
      </c>
      <c r="J2141" s="1" t="s">
        <v>15623</v>
      </c>
      <c r="K2141" s="42">
        <v>0.83</v>
      </c>
      <c r="L2141" s="42">
        <v>0.3</v>
      </c>
      <c r="M2141" s="1" t="s">
        <v>15616</v>
      </c>
    </row>
    <row r="2142" spans="1:13" x14ac:dyDescent="0.3">
      <c r="A2142">
        <v>2149</v>
      </c>
      <c r="B2142" t="s">
        <v>7861</v>
      </c>
      <c r="C2142" t="s">
        <v>7467</v>
      </c>
      <c r="D2142" t="s">
        <v>12058</v>
      </c>
      <c r="E2142" s="1">
        <f t="shared" si="132"/>
        <v>42064</v>
      </c>
      <c r="F2142">
        <f t="shared" si="133"/>
        <v>2015</v>
      </c>
      <c r="G2142">
        <f t="shared" si="134"/>
        <v>3</v>
      </c>
      <c r="H2142">
        <f t="shared" si="135"/>
        <v>7</v>
      </c>
      <c r="I2142" s="1" t="s">
        <v>15622</v>
      </c>
      <c r="J2142" s="1" t="s">
        <v>15626</v>
      </c>
      <c r="K2142" s="42">
        <v>1</v>
      </c>
      <c r="L2142" s="42">
        <v>0.86</v>
      </c>
      <c r="M2142" s="1" t="s">
        <v>15616</v>
      </c>
    </row>
    <row r="2143" spans="1:13" x14ac:dyDescent="0.3">
      <c r="A2143">
        <v>2150</v>
      </c>
      <c r="B2143" t="s">
        <v>10429</v>
      </c>
      <c r="C2143" t="s">
        <v>4951</v>
      </c>
      <c r="D2143" t="s">
        <v>12058</v>
      </c>
      <c r="E2143" s="1">
        <f t="shared" si="132"/>
        <v>42064</v>
      </c>
      <c r="F2143">
        <f t="shared" si="133"/>
        <v>2015</v>
      </c>
      <c r="G2143">
        <f t="shared" si="134"/>
        <v>3</v>
      </c>
      <c r="H2143">
        <f t="shared" si="135"/>
        <v>7</v>
      </c>
      <c r="I2143" s="1" t="s">
        <v>15622</v>
      </c>
      <c r="J2143" s="1" t="s">
        <v>15626</v>
      </c>
      <c r="K2143" s="42">
        <v>1</v>
      </c>
      <c r="L2143" s="42">
        <v>0.92</v>
      </c>
      <c r="M2143" s="1" t="s">
        <v>15615</v>
      </c>
    </row>
    <row r="2144" spans="1:13" x14ac:dyDescent="0.3">
      <c r="A2144">
        <v>2151</v>
      </c>
      <c r="B2144" t="s">
        <v>9339</v>
      </c>
      <c r="C2144" t="s">
        <v>6018</v>
      </c>
      <c r="D2144" t="s">
        <v>16834</v>
      </c>
      <c r="E2144" s="1">
        <f t="shared" si="132"/>
        <v>42066</v>
      </c>
      <c r="F2144">
        <f t="shared" si="133"/>
        <v>2015</v>
      </c>
      <c r="G2144">
        <f t="shared" si="134"/>
        <v>3</v>
      </c>
      <c r="H2144">
        <f t="shared" si="135"/>
        <v>2</v>
      </c>
      <c r="I2144" s="1" t="s">
        <v>15622</v>
      </c>
      <c r="J2144" s="1" t="s">
        <v>15626</v>
      </c>
      <c r="K2144" s="42">
        <v>1</v>
      </c>
      <c r="L2144" s="42">
        <v>0.89</v>
      </c>
      <c r="M2144" s="1" t="s">
        <v>15615</v>
      </c>
    </row>
    <row r="2145" spans="1:13" x14ac:dyDescent="0.3">
      <c r="A2145">
        <v>2152</v>
      </c>
      <c r="B2145" t="s">
        <v>9197</v>
      </c>
      <c r="C2145" t="s">
        <v>6157</v>
      </c>
      <c r="D2145" t="s">
        <v>16834</v>
      </c>
      <c r="E2145" s="1">
        <f t="shared" si="132"/>
        <v>42066</v>
      </c>
      <c r="F2145">
        <f t="shared" si="133"/>
        <v>2015</v>
      </c>
      <c r="G2145">
        <f t="shared" si="134"/>
        <v>3</v>
      </c>
      <c r="H2145">
        <f t="shared" si="135"/>
        <v>2</v>
      </c>
      <c r="I2145" s="1" t="s">
        <v>15625</v>
      </c>
      <c r="J2145" s="1" t="s">
        <v>15626</v>
      </c>
      <c r="K2145" s="42">
        <v>1</v>
      </c>
      <c r="L2145" s="42">
        <v>1</v>
      </c>
      <c r="M2145" s="1" t="s">
        <v>15615</v>
      </c>
    </row>
    <row r="2146" spans="1:13" x14ac:dyDescent="0.3">
      <c r="A2146">
        <v>2153</v>
      </c>
      <c r="B2146" t="s">
        <v>10092</v>
      </c>
      <c r="C2146" t="s">
        <v>5282</v>
      </c>
      <c r="D2146" t="s">
        <v>16834</v>
      </c>
      <c r="E2146" s="1">
        <f t="shared" si="132"/>
        <v>42066</v>
      </c>
      <c r="F2146">
        <f t="shared" si="133"/>
        <v>2015</v>
      </c>
      <c r="G2146">
        <f t="shared" si="134"/>
        <v>3</v>
      </c>
      <c r="H2146">
        <f t="shared" si="135"/>
        <v>2</v>
      </c>
      <c r="I2146" s="1" t="s">
        <v>15622</v>
      </c>
      <c r="J2146" s="1" t="s">
        <v>15628</v>
      </c>
      <c r="K2146" s="42">
        <v>0.2</v>
      </c>
      <c r="L2146" s="42">
        <v>0.84</v>
      </c>
      <c r="M2146" s="1" t="s">
        <v>15615</v>
      </c>
    </row>
    <row r="2147" spans="1:13" x14ac:dyDescent="0.3">
      <c r="A2147">
        <v>2154</v>
      </c>
      <c r="B2147" t="s">
        <v>7711</v>
      </c>
      <c r="C2147" t="s">
        <v>7608</v>
      </c>
      <c r="D2147" t="s">
        <v>16834</v>
      </c>
      <c r="E2147" s="1">
        <f t="shared" si="132"/>
        <v>42066</v>
      </c>
      <c r="F2147">
        <f t="shared" si="133"/>
        <v>2015</v>
      </c>
      <c r="G2147">
        <f t="shared" si="134"/>
        <v>3</v>
      </c>
      <c r="H2147">
        <f t="shared" si="135"/>
        <v>2</v>
      </c>
      <c r="I2147" s="1" t="s">
        <v>15622</v>
      </c>
      <c r="J2147" s="1" t="s">
        <v>15626</v>
      </c>
      <c r="K2147" s="42">
        <v>1</v>
      </c>
      <c r="L2147" s="42">
        <v>1</v>
      </c>
      <c r="M2147" s="1" t="s">
        <v>15616</v>
      </c>
    </row>
    <row r="2148" spans="1:13" x14ac:dyDescent="0.3">
      <c r="A2148">
        <v>2155</v>
      </c>
      <c r="B2148" t="s">
        <v>10928</v>
      </c>
      <c r="C2148" t="s">
        <v>4466</v>
      </c>
      <c r="D2148" t="s">
        <v>16835</v>
      </c>
      <c r="E2148" s="1">
        <f t="shared" si="132"/>
        <v>42068</v>
      </c>
      <c r="F2148">
        <f t="shared" si="133"/>
        <v>2015</v>
      </c>
      <c r="G2148">
        <f t="shared" si="134"/>
        <v>3</v>
      </c>
      <c r="H2148">
        <f t="shared" si="135"/>
        <v>4</v>
      </c>
      <c r="I2148" s="1" t="s">
        <v>15622</v>
      </c>
      <c r="J2148" s="1" t="s">
        <v>15624</v>
      </c>
      <c r="K2148" s="42">
        <v>1</v>
      </c>
      <c r="L2148" s="42">
        <v>0.35</v>
      </c>
      <c r="M2148" s="1" t="s">
        <v>15616</v>
      </c>
    </row>
    <row r="2149" spans="1:13" x14ac:dyDescent="0.3">
      <c r="A2149">
        <v>2156</v>
      </c>
      <c r="B2149" t="s">
        <v>9892</v>
      </c>
      <c r="C2149" t="s">
        <v>5479</v>
      </c>
      <c r="D2149" t="s">
        <v>16835</v>
      </c>
      <c r="E2149" s="1">
        <f t="shared" si="132"/>
        <v>42068</v>
      </c>
      <c r="F2149">
        <f t="shared" si="133"/>
        <v>2015</v>
      </c>
      <c r="G2149">
        <f t="shared" si="134"/>
        <v>3</v>
      </c>
      <c r="H2149">
        <f t="shared" si="135"/>
        <v>4</v>
      </c>
      <c r="I2149" s="1" t="s">
        <v>15622</v>
      </c>
      <c r="J2149" s="1" t="s">
        <v>15624</v>
      </c>
      <c r="K2149" s="42">
        <v>1</v>
      </c>
      <c r="L2149" s="42">
        <v>0.89</v>
      </c>
      <c r="M2149" s="1" t="s">
        <v>15616</v>
      </c>
    </row>
    <row r="2150" spans="1:13" x14ac:dyDescent="0.3">
      <c r="A2150">
        <v>2157</v>
      </c>
      <c r="B2150" t="s">
        <v>11278</v>
      </c>
      <c r="C2150" t="s">
        <v>4123</v>
      </c>
      <c r="D2150" t="s">
        <v>12059</v>
      </c>
      <c r="E2150" s="1">
        <f t="shared" si="132"/>
        <v>42069</v>
      </c>
      <c r="F2150">
        <f t="shared" si="133"/>
        <v>2015</v>
      </c>
      <c r="G2150">
        <f t="shared" si="134"/>
        <v>3</v>
      </c>
      <c r="H2150">
        <f t="shared" si="135"/>
        <v>5</v>
      </c>
      <c r="I2150" s="1" t="s">
        <v>15622</v>
      </c>
      <c r="J2150" s="1" t="s">
        <v>15626</v>
      </c>
      <c r="K2150" s="42">
        <v>0.91</v>
      </c>
      <c r="L2150" s="42">
        <v>0.89</v>
      </c>
      <c r="M2150" s="1" t="s">
        <v>15616</v>
      </c>
    </row>
    <row r="2151" spans="1:13" x14ac:dyDescent="0.3">
      <c r="A2151">
        <v>2158</v>
      </c>
      <c r="B2151" t="s">
        <v>10489</v>
      </c>
      <c r="C2151" t="s">
        <v>4894</v>
      </c>
      <c r="D2151" t="s">
        <v>16836</v>
      </c>
      <c r="E2151" s="1">
        <f t="shared" si="132"/>
        <v>42070</v>
      </c>
      <c r="F2151">
        <f t="shared" si="133"/>
        <v>2015</v>
      </c>
      <c r="G2151">
        <f t="shared" si="134"/>
        <v>3</v>
      </c>
      <c r="H2151">
        <f t="shared" si="135"/>
        <v>6</v>
      </c>
      <c r="I2151" s="1" t="s">
        <v>15629</v>
      </c>
      <c r="J2151" s="1" t="s">
        <v>15626</v>
      </c>
      <c r="K2151" s="42">
        <v>1</v>
      </c>
      <c r="L2151" s="42">
        <v>0.67</v>
      </c>
      <c r="M2151" s="1" t="s">
        <v>15615</v>
      </c>
    </row>
    <row r="2152" spans="1:13" x14ac:dyDescent="0.3">
      <c r="A2152">
        <v>2159</v>
      </c>
      <c r="B2152" t="s">
        <v>8325</v>
      </c>
      <c r="C2152" t="s">
        <v>7012</v>
      </c>
      <c r="D2152" t="s">
        <v>12060</v>
      </c>
      <c r="E2152" s="1">
        <f t="shared" si="132"/>
        <v>42071</v>
      </c>
      <c r="F2152">
        <f t="shared" si="133"/>
        <v>2015</v>
      </c>
      <c r="G2152">
        <f t="shared" si="134"/>
        <v>3</v>
      </c>
      <c r="H2152">
        <f t="shared" si="135"/>
        <v>7</v>
      </c>
      <c r="I2152" s="1" t="s">
        <v>15622</v>
      </c>
      <c r="J2152" s="1" t="s">
        <v>15628</v>
      </c>
      <c r="K2152" s="42">
        <v>0</v>
      </c>
      <c r="L2152" s="42">
        <v>0</v>
      </c>
      <c r="M2152" s="1" t="s">
        <v>15615</v>
      </c>
    </row>
    <row r="2153" spans="1:13" x14ac:dyDescent="0.3">
      <c r="A2153">
        <v>2160</v>
      </c>
      <c r="B2153" t="s">
        <v>10253</v>
      </c>
      <c r="C2153" t="s">
        <v>5126</v>
      </c>
      <c r="D2153" t="s">
        <v>12060</v>
      </c>
      <c r="E2153" s="1">
        <f t="shared" si="132"/>
        <v>42071</v>
      </c>
      <c r="F2153">
        <f t="shared" si="133"/>
        <v>2015</v>
      </c>
      <c r="G2153">
        <f t="shared" si="134"/>
        <v>3</v>
      </c>
      <c r="H2153">
        <f t="shared" si="135"/>
        <v>7</v>
      </c>
      <c r="I2153" s="1" t="s">
        <v>15622</v>
      </c>
      <c r="J2153" s="1" t="s">
        <v>15626</v>
      </c>
      <c r="K2153" s="42">
        <v>1</v>
      </c>
      <c r="L2153" s="42">
        <v>0.33</v>
      </c>
      <c r="M2153" s="1" t="s">
        <v>15615</v>
      </c>
    </row>
    <row r="2154" spans="1:13" x14ac:dyDescent="0.3">
      <c r="A2154">
        <v>2161</v>
      </c>
      <c r="B2154" t="s">
        <v>8420</v>
      </c>
      <c r="C2154" t="s">
        <v>6922</v>
      </c>
      <c r="D2154" t="s">
        <v>12060</v>
      </c>
      <c r="E2154" s="1">
        <f t="shared" si="132"/>
        <v>42071</v>
      </c>
      <c r="F2154">
        <f t="shared" si="133"/>
        <v>2015</v>
      </c>
      <c r="G2154">
        <f t="shared" si="134"/>
        <v>3</v>
      </c>
      <c r="H2154">
        <f t="shared" si="135"/>
        <v>7</v>
      </c>
      <c r="I2154" s="1" t="s">
        <v>15622</v>
      </c>
      <c r="J2154" s="1" t="s">
        <v>15626</v>
      </c>
      <c r="K2154" s="42">
        <v>1</v>
      </c>
      <c r="L2154" s="42">
        <v>1</v>
      </c>
      <c r="M2154" s="1" t="s">
        <v>15616</v>
      </c>
    </row>
    <row r="2155" spans="1:13" x14ac:dyDescent="0.3">
      <c r="A2155">
        <v>2162</v>
      </c>
      <c r="B2155" t="s">
        <v>9419</v>
      </c>
      <c r="C2155" t="s">
        <v>5938</v>
      </c>
      <c r="D2155" t="s">
        <v>16837</v>
      </c>
      <c r="E2155" s="1">
        <f t="shared" si="132"/>
        <v>42072</v>
      </c>
      <c r="F2155">
        <f t="shared" si="133"/>
        <v>2015</v>
      </c>
      <c r="G2155">
        <f t="shared" si="134"/>
        <v>3</v>
      </c>
      <c r="H2155">
        <f t="shared" si="135"/>
        <v>1</v>
      </c>
      <c r="I2155" s="1" t="s">
        <v>15622</v>
      </c>
      <c r="J2155" s="1" t="s">
        <v>15624</v>
      </c>
      <c r="K2155" s="42">
        <v>1</v>
      </c>
      <c r="L2155" s="42">
        <v>1</v>
      </c>
      <c r="M2155" s="1" t="s">
        <v>15615</v>
      </c>
    </row>
    <row r="2156" spans="1:13" x14ac:dyDescent="0.3">
      <c r="A2156">
        <v>2163</v>
      </c>
      <c r="B2156" t="s">
        <v>11381</v>
      </c>
      <c r="C2156" t="s">
        <v>4019</v>
      </c>
      <c r="D2156" t="s">
        <v>16837</v>
      </c>
      <c r="E2156" s="1">
        <f t="shared" si="132"/>
        <v>42072</v>
      </c>
      <c r="F2156">
        <f t="shared" si="133"/>
        <v>2015</v>
      </c>
      <c r="G2156">
        <f t="shared" si="134"/>
        <v>3</v>
      </c>
      <c r="H2156">
        <f t="shared" si="135"/>
        <v>1</v>
      </c>
      <c r="I2156" s="1" t="s">
        <v>15622</v>
      </c>
      <c r="J2156" s="1" t="s">
        <v>15623</v>
      </c>
      <c r="K2156" s="42">
        <v>0.8</v>
      </c>
      <c r="L2156" s="42">
        <v>0.92</v>
      </c>
      <c r="M2156" s="1" t="s">
        <v>15616</v>
      </c>
    </row>
    <row r="2157" spans="1:13" x14ac:dyDescent="0.3">
      <c r="A2157">
        <v>2164</v>
      </c>
      <c r="B2157" t="s">
        <v>9809</v>
      </c>
      <c r="C2157" t="s">
        <v>5560</v>
      </c>
      <c r="D2157" t="s">
        <v>16837</v>
      </c>
      <c r="E2157" s="1">
        <f t="shared" si="132"/>
        <v>42072</v>
      </c>
      <c r="F2157">
        <f t="shared" si="133"/>
        <v>2015</v>
      </c>
      <c r="G2157">
        <f t="shared" si="134"/>
        <v>3</v>
      </c>
      <c r="H2157">
        <f t="shared" si="135"/>
        <v>1</v>
      </c>
      <c r="I2157" s="1" t="s">
        <v>15622</v>
      </c>
      <c r="J2157" s="1" t="s">
        <v>15626</v>
      </c>
      <c r="K2157" s="42">
        <v>1</v>
      </c>
      <c r="L2157" s="42">
        <v>1</v>
      </c>
      <c r="M2157" s="1" t="s">
        <v>15616</v>
      </c>
    </row>
    <row r="2158" spans="1:13" x14ac:dyDescent="0.3">
      <c r="A2158">
        <v>2165</v>
      </c>
      <c r="B2158" t="s">
        <v>11258</v>
      </c>
      <c r="C2158" t="s">
        <v>4143</v>
      </c>
      <c r="D2158" t="s">
        <v>12061</v>
      </c>
      <c r="E2158" s="1">
        <f t="shared" si="132"/>
        <v>42073</v>
      </c>
      <c r="F2158">
        <f t="shared" si="133"/>
        <v>2015</v>
      </c>
      <c r="G2158">
        <f t="shared" si="134"/>
        <v>3</v>
      </c>
      <c r="H2158">
        <f t="shared" si="135"/>
        <v>2</v>
      </c>
      <c r="I2158" s="1" t="s">
        <v>15622</v>
      </c>
      <c r="J2158" s="1" t="s">
        <v>15624</v>
      </c>
      <c r="K2158" s="42">
        <v>1</v>
      </c>
      <c r="L2158" s="42">
        <v>1</v>
      </c>
      <c r="M2158" s="1" t="s">
        <v>15616</v>
      </c>
    </row>
    <row r="2159" spans="1:13" x14ac:dyDescent="0.3">
      <c r="A2159">
        <v>2166</v>
      </c>
      <c r="B2159" t="s">
        <v>9104</v>
      </c>
      <c r="C2159" t="s">
        <v>6249</v>
      </c>
      <c r="D2159" t="s">
        <v>16838</v>
      </c>
      <c r="E2159" s="1">
        <f t="shared" si="132"/>
        <v>42075</v>
      </c>
      <c r="F2159">
        <f t="shared" si="133"/>
        <v>2015</v>
      </c>
      <c r="G2159">
        <f t="shared" si="134"/>
        <v>3</v>
      </c>
      <c r="H2159">
        <f t="shared" si="135"/>
        <v>4</v>
      </c>
      <c r="I2159" s="1" t="s">
        <v>15622</v>
      </c>
      <c r="J2159" s="1" t="s">
        <v>15624</v>
      </c>
      <c r="K2159" s="42">
        <v>1</v>
      </c>
      <c r="L2159" s="42">
        <v>0.82</v>
      </c>
      <c r="M2159" s="1" t="s">
        <v>15616</v>
      </c>
    </row>
    <row r="2160" spans="1:13" x14ac:dyDescent="0.3">
      <c r="A2160">
        <v>2167</v>
      </c>
      <c r="B2160" t="s">
        <v>7984</v>
      </c>
      <c r="C2160" t="s">
        <v>7347</v>
      </c>
      <c r="D2160" t="s">
        <v>12062</v>
      </c>
      <c r="E2160" s="1">
        <f t="shared" si="132"/>
        <v>42076</v>
      </c>
      <c r="F2160">
        <f t="shared" si="133"/>
        <v>2015</v>
      </c>
      <c r="G2160">
        <f t="shared" si="134"/>
        <v>3</v>
      </c>
      <c r="H2160">
        <f t="shared" si="135"/>
        <v>5</v>
      </c>
      <c r="I2160" s="1" t="s">
        <v>15622</v>
      </c>
      <c r="J2160" s="1" t="s">
        <v>15626</v>
      </c>
      <c r="K2160" s="42">
        <v>1</v>
      </c>
      <c r="L2160" s="42">
        <v>0.78</v>
      </c>
      <c r="M2160" s="1" t="s">
        <v>15616</v>
      </c>
    </row>
    <row r="2161" spans="1:13" x14ac:dyDescent="0.3">
      <c r="A2161">
        <v>2168</v>
      </c>
      <c r="B2161" t="s">
        <v>11316</v>
      </c>
      <c r="C2161" t="s">
        <v>4085</v>
      </c>
      <c r="D2161" t="s">
        <v>12062</v>
      </c>
      <c r="E2161" s="1">
        <f t="shared" si="132"/>
        <v>42076</v>
      </c>
      <c r="F2161">
        <f t="shared" si="133"/>
        <v>2015</v>
      </c>
      <c r="G2161">
        <f t="shared" si="134"/>
        <v>3</v>
      </c>
      <c r="H2161">
        <f t="shared" si="135"/>
        <v>5</v>
      </c>
      <c r="I2161" s="1" t="s">
        <v>15622</v>
      </c>
      <c r="J2161" s="1" t="s">
        <v>15623</v>
      </c>
      <c r="K2161" s="42">
        <v>1</v>
      </c>
      <c r="L2161" s="42">
        <v>0.89</v>
      </c>
      <c r="M2161" s="1" t="s">
        <v>15615</v>
      </c>
    </row>
    <row r="2162" spans="1:13" x14ac:dyDescent="0.3">
      <c r="A2162">
        <v>2169</v>
      </c>
      <c r="B2162" t="s">
        <v>11094</v>
      </c>
      <c r="C2162" t="s">
        <v>4304</v>
      </c>
      <c r="D2162" t="s">
        <v>16839</v>
      </c>
      <c r="E2162" s="1">
        <f t="shared" si="132"/>
        <v>42077</v>
      </c>
      <c r="F2162">
        <f t="shared" si="133"/>
        <v>2015</v>
      </c>
      <c r="G2162">
        <f t="shared" si="134"/>
        <v>3</v>
      </c>
      <c r="H2162">
        <f t="shared" si="135"/>
        <v>6</v>
      </c>
      <c r="I2162" s="1" t="s">
        <v>15625</v>
      </c>
      <c r="J2162" s="1" t="s">
        <v>15624</v>
      </c>
      <c r="K2162" s="42">
        <v>1</v>
      </c>
      <c r="L2162" s="42">
        <v>1</v>
      </c>
      <c r="M2162" s="1" t="s">
        <v>15615</v>
      </c>
    </row>
    <row r="2163" spans="1:13" x14ac:dyDescent="0.3">
      <c r="A2163">
        <v>2170</v>
      </c>
      <c r="B2163" t="s">
        <v>9428</v>
      </c>
      <c r="C2163" t="s">
        <v>5929</v>
      </c>
      <c r="D2163" t="s">
        <v>12063</v>
      </c>
      <c r="E2163" s="1">
        <f t="shared" si="132"/>
        <v>42078</v>
      </c>
      <c r="F2163">
        <f t="shared" si="133"/>
        <v>2015</v>
      </c>
      <c r="G2163">
        <f t="shared" si="134"/>
        <v>3</v>
      </c>
      <c r="H2163">
        <f t="shared" si="135"/>
        <v>7</v>
      </c>
      <c r="I2163" s="1" t="s">
        <v>15622</v>
      </c>
      <c r="J2163" s="1" t="s">
        <v>15624</v>
      </c>
      <c r="K2163" s="42">
        <v>1</v>
      </c>
      <c r="L2163" s="42">
        <v>0.96</v>
      </c>
      <c r="M2163" s="1" t="s">
        <v>15616</v>
      </c>
    </row>
    <row r="2164" spans="1:13" x14ac:dyDescent="0.3">
      <c r="A2164">
        <v>2171</v>
      </c>
      <c r="B2164" t="s">
        <v>10914</v>
      </c>
      <c r="C2164" t="s">
        <v>4480</v>
      </c>
      <c r="D2164" t="s">
        <v>16840</v>
      </c>
      <c r="E2164" s="1">
        <f t="shared" si="132"/>
        <v>42079</v>
      </c>
      <c r="F2164">
        <f t="shared" si="133"/>
        <v>2015</v>
      </c>
      <c r="G2164">
        <f t="shared" si="134"/>
        <v>3</v>
      </c>
      <c r="H2164">
        <f t="shared" si="135"/>
        <v>1</v>
      </c>
      <c r="I2164" s="1" t="s">
        <v>15622</v>
      </c>
      <c r="J2164" s="1" t="s">
        <v>15624</v>
      </c>
      <c r="K2164" s="42">
        <v>1</v>
      </c>
      <c r="L2164" s="42">
        <v>0.5</v>
      </c>
      <c r="M2164" s="1" t="s">
        <v>15615</v>
      </c>
    </row>
    <row r="2165" spans="1:13" x14ac:dyDescent="0.3">
      <c r="A2165">
        <v>2172</v>
      </c>
      <c r="B2165" t="s">
        <v>9539</v>
      </c>
      <c r="C2165" t="s">
        <v>5821</v>
      </c>
      <c r="D2165" t="s">
        <v>16841</v>
      </c>
      <c r="E2165" s="1">
        <f t="shared" si="132"/>
        <v>42081</v>
      </c>
      <c r="F2165">
        <f t="shared" si="133"/>
        <v>2015</v>
      </c>
      <c r="G2165">
        <f t="shared" si="134"/>
        <v>3</v>
      </c>
      <c r="H2165">
        <f t="shared" si="135"/>
        <v>3</v>
      </c>
      <c r="I2165" s="1" t="s">
        <v>15622</v>
      </c>
      <c r="J2165" s="1" t="s">
        <v>15626</v>
      </c>
      <c r="K2165" s="42">
        <v>1</v>
      </c>
      <c r="L2165" s="42">
        <v>0.96</v>
      </c>
      <c r="M2165" s="1" t="s">
        <v>15616</v>
      </c>
    </row>
    <row r="2166" spans="1:13" x14ac:dyDescent="0.3">
      <c r="A2166">
        <v>2173</v>
      </c>
      <c r="B2166" t="s">
        <v>11482</v>
      </c>
      <c r="C2166" t="s">
        <v>3920</v>
      </c>
      <c r="D2166" t="s">
        <v>12064</v>
      </c>
      <c r="E2166" s="1">
        <f t="shared" si="132"/>
        <v>42082</v>
      </c>
      <c r="F2166">
        <f t="shared" si="133"/>
        <v>2015</v>
      </c>
      <c r="G2166">
        <f t="shared" si="134"/>
        <v>3</v>
      </c>
      <c r="H2166">
        <f t="shared" si="135"/>
        <v>4</v>
      </c>
      <c r="I2166" s="1" t="s">
        <v>15622</v>
      </c>
      <c r="J2166" s="1" t="s">
        <v>15626</v>
      </c>
      <c r="K2166" s="42">
        <v>1</v>
      </c>
      <c r="L2166" s="42">
        <v>0.64</v>
      </c>
      <c r="M2166" s="1" t="s">
        <v>15616</v>
      </c>
    </row>
    <row r="2167" spans="1:13" x14ac:dyDescent="0.3">
      <c r="A2167">
        <v>2174</v>
      </c>
      <c r="B2167" t="s">
        <v>10536</v>
      </c>
      <c r="C2167" t="s">
        <v>4847</v>
      </c>
      <c r="D2167" t="s">
        <v>12065</v>
      </c>
      <c r="E2167" s="1">
        <f t="shared" si="132"/>
        <v>42084</v>
      </c>
      <c r="F2167">
        <f t="shared" si="133"/>
        <v>2015</v>
      </c>
      <c r="G2167">
        <f t="shared" si="134"/>
        <v>3</v>
      </c>
      <c r="H2167">
        <f t="shared" si="135"/>
        <v>6</v>
      </c>
      <c r="I2167" s="1" t="s">
        <v>15625</v>
      </c>
      <c r="J2167" s="1" t="s">
        <v>15623</v>
      </c>
      <c r="K2167" s="42">
        <v>1</v>
      </c>
      <c r="L2167" s="42">
        <v>0.97</v>
      </c>
      <c r="M2167" s="1" t="s">
        <v>15616</v>
      </c>
    </row>
    <row r="2168" spans="1:13" x14ac:dyDescent="0.3">
      <c r="A2168">
        <v>2175</v>
      </c>
      <c r="B2168" t="s">
        <v>11688</v>
      </c>
      <c r="C2168" t="s">
        <v>3718</v>
      </c>
      <c r="D2168" t="s">
        <v>12066</v>
      </c>
      <c r="E2168" s="1">
        <f t="shared" si="132"/>
        <v>42085</v>
      </c>
      <c r="F2168">
        <f t="shared" si="133"/>
        <v>2015</v>
      </c>
      <c r="G2168">
        <f t="shared" si="134"/>
        <v>3</v>
      </c>
      <c r="H2168">
        <f t="shared" si="135"/>
        <v>7</v>
      </c>
      <c r="I2168" s="1" t="s">
        <v>15622</v>
      </c>
      <c r="J2168" s="1" t="s">
        <v>15626</v>
      </c>
      <c r="K2168" s="42">
        <v>1</v>
      </c>
      <c r="L2168" s="42">
        <v>0.97</v>
      </c>
      <c r="M2168" s="1" t="s">
        <v>15615</v>
      </c>
    </row>
    <row r="2169" spans="1:13" x14ac:dyDescent="0.3">
      <c r="A2169">
        <v>2176</v>
      </c>
      <c r="B2169" t="s">
        <v>11209</v>
      </c>
      <c r="C2169" t="s">
        <v>4191</v>
      </c>
      <c r="D2169" t="s">
        <v>16842</v>
      </c>
      <c r="E2169" s="1">
        <f t="shared" si="132"/>
        <v>42086</v>
      </c>
      <c r="F2169">
        <f t="shared" si="133"/>
        <v>2015</v>
      </c>
      <c r="G2169">
        <f t="shared" si="134"/>
        <v>3</v>
      </c>
      <c r="H2169">
        <f t="shared" si="135"/>
        <v>1</v>
      </c>
      <c r="I2169" s="1" t="s">
        <v>15622</v>
      </c>
      <c r="J2169" s="1" t="s">
        <v>15624</v>
      </c>
      <c r="K2169" s="42">
        <v>1</v>
      </c>
      <c r="L2169" s="42">
        <v>0.96</v>
      </c>
      <c r="M2169" s="1" t="s">
        <v>15616</v>
      </c>
    </row>
    <row r="2170" spans="1:13" x14ac:dyDescent="0.3">
      <c r="A2170">
        <v>2177</v>
      </c>
      <c r="B2170" t="s">
        <v>10392</v>
      </c>
      <c r="C2170" t="s">
        <v>4987</v>
      </c>
      <c r="D2170" t="s">
        <v>12067</v>
      </c>
      <c r="E2170" s="1">
        <f t="shared" si="132"/>
        <v>42087</v>
      </c>
      <c r="F2170">
        <f t="shared" si="133"/>
        <v>2015</v>
      </c>
      <c r="G2170">
        <f t="shared" si="134"/>
        <v>3</v>
      </c>
      <c r="H2170">
        <f t="shared" si="135"/>
        <v>2</v>
      </c>
      <c r="I2170" s="1" t="s">
        <v>15622</v>
      </c>
      <c r="J2170" s="1" t="s">
        <v>15626</v>
      </c>
      <c r="K2170" s="42">
        <v>1</v>
      </c>
      <c r="L2170" s="42">
        <v>1</v>
      </c>
      <c r="M2170" s="1" t="s">
        <v>15616</v>
      </c>
    </row>
    <row r="2171" spans="1:13" x14ac:dyDescent="0.3">
      <c r="A2171">
        <v>2178</v>
      </c>
      <c r="B2171" t="s">
        <v>10997</v>
      </c>
      <c r="C2171" t="s">
        <v>4400</v>
      </c>
      <c r="D2171" t="s">
        <v>12067</v>
      </c>
      <c r="E2171" s="1">
        <f t="shared" si="132"/>
        <v>42087</v>
      </c>
      <c r="F2171">
        <f t="shared" si="133"/>
        <v>2015</v>
      </c>
      <c r="G2171">
        <f t="shared" si="134"/>
        <v>3</v>
      </c>
      <c r="H2171">
        <f t="shared" si="135"/>
        <v>2</v>
      </c>
      <c r="I2171" s="1" t="s">
        <v>15622</v>
      </c>
      <c r="J2171" s="1" t="s">
        <v>15626</v>
      </c>
      <c r="K2171" s="42">
        <v>1</v>
      </c>
      <c r="L2171" s="42">
        <v>1</v>
      </c>
      <c r="M2171" s="1" t="s">
        <v>15615</v>
      </c>
    </row>
    <row r="2172" spans="1:13" x14ac:dyDescent="0.3">
      <c r="A2172">
        <v>2179</v>
      </c>
      <c r="B2172" t="s">
        <v>7877</v>
      </c>
      <c r="C2172" t="s">
        <v>7451</v>
      </c>
      <c r="D2172" t="s">
        <v>12068</v>
      </c>
      <c r="E2172" s="1">
        <f t="shared" si="132"/>
        <v>42088</v>
      </c>
      <c r="F2172">
        <f t="shared" si="133"/>
        <v>2015</v>
      </c>
      <c r="G2172">
        <f t="shared" si="134"/>
        <v>3</v>
      </c>
      <c r="H2172">
        <f t="shared" si="135"/>
        <v>3</v>
      </c>
      <c r="I2172" s="1" t="s">
        <v>15622</v>
      </c>
      <c r="J2172" s="1" t="s">
        <v>15626</v>
      </c>
      <c r="K2172" s="42">
        <v>1</v>
      </c>
      <c r="L2172" s="42">
        <v>0.7</v>
      </c>
      <c r="M2172" s="1" t="s">
        <v>15616</v>
      </c>
    </row>
    <row r="2173" spans="1:13" x14ac:dyDescent="0.3">
      <c r="A2173">
        <v>2180</v>
      </c>
      <c r="B2173" t="s">
        <v>10779</v>
      </c>
      <c r="C2173" t="s">
        <v>4611</v>
      </c>
      <c r="D2173" t="s">
        <v>16843</v>
      </c>
      <c r="E2173" s="1">
        <f t="shared" si="132"/>
        <v>42091</v>
      </c>
      <c r="F2173">
        <f t="shared" si="133"/>
        <v>2015</v>
      </c>
      <c r="G2173">
        <f t="shared" si="134"/>
        <v>3</v>
      </c>
      <c r="H2173">
        <f t="shared" si="135"/>
        <v>6</v>
      </c>
      <c r="I2173" s="1" t="s">
        <v>15622</v>
      </c>
      <c r="J2173" s="1" t="s">
        <v>15626</v>
      </c>
      <c r="K2173" s="42">
        <v>1</v>
      </c>
      <c r="L2173" s="42">
        <v>1</v>
      </c>
      <c r="M2173" s="1" t="s">
        <v>15616</v>
      </c>
    </row>
    <row r="2174" spans="1:13" x14ac:dyDescent="0.3">
      <c r="A2174">
        <v>2181</v>
      </c>
      <c r="B2174" t="s">
        <v>9864</v>
      </c>
      <c r="C2174" t="s">
        <v>5507</v>
      </c>
      <c r="D2174" t="s">
        <v>16843</v>
      </c>
      <c r="E2174" s="1">
        <f t="shared" si="132"/>
        <v>42091</v>
      </c>
      <c r="F2174">
        <f t="shared" si="133"/>
        <v>2015</v>
      </c>
      <c r="G2174">
        <f t="shared" si="134"/>
        <v>3</v>
      </c>
      <c r="H2174">
        <f t="shared" si="135"/>
        <v>6</v>
      </c>
      <c r="I2174" s="1" t="s">
        <v>15622</v>
      </c>
      <c r="J2174" s="1" t="s">
        <v>15624</v>
      </c>
      <c r="K2174" s="42">
        <v>1</v>
      </c>
      <c r="L2174" s="42">
        <v>1</v>
      </c>
      <c r="M2174" s="1" t="s">
        <v>15616</v>
      </c>
    </row>
    <row r="2175" spans="1:13" x14ac:dyDescent="0.3">
      <c r="A2175">
        <v>2182</v>
      </c>
      <c r="B2175" t="s">
        <v>9340</v>
      </c>
      <c r="C2175" t="s">
        <v>6017</v>
      </c>
      <c r="D2175" t="s">
        <v>16844</v>
      </c>
      <c r="E2175" s="1">
        <f t="shared" si="132"/>
        <v>42092</v>
      </c>
      <c r="F2175">
        <f t="shared" si="133"/>
        <v>2015</v>
      </c>
      <c r="G2175">
        <f t="shared" si="134"/>
        <v>3</v>
      </c>
      <c r="H2175">
        <f t="shared" si="135"/>
        <v>7</v>
      </c>
      <c r="I2175" s="1" t="s">
        <v>15622</v>
      </c>
      <c r="J2175" s="1" t="s">
        <v>15623</v>
      </c>
      <c r="K2175" s="42">
        <v>0.5</v>
      </c>
      <c r="L2175" s="42">
        <v>0.62</v>
      </c>
      <c r="M2175" s="1" t="s">
        <v>15615</v>
      </c>
    </row>
    <row r="2176" spans="1:13" x14ac:dyDescent="0.3">
      <c r="A2176">
        <v>2183</v>
      </c>
      <c r="B2176" t="s">
        <v>10534</v>
      </c>
      <c r="C2176" t="s">
        <v>4849</v>
      </c>
      <c r="D2176" t="s">
        <v>16844</v>
      </c>
      <c r="E2176" s="1">
        <f t="shared" si="132"/>
        <v>42092</v>
      </c>
      <c r="F2176">
        <f t="shared" si="133"/>
        <v>2015</v>
      </c>
      <c r="G2176">
        <f t="shared" si="134"/>
        <v>3</v>
      </c>
      <c r="H2176">
        <f t="shared" si="135"/>
        <v>7</v>
      </c>
      <c r="I2176" s="1" t="s">
        <v>15622</v>
      </c>
      <c r="J2176" s="1" t="s">
        <v>15628</v>
      </c>
      <c r="K2176" s="42">
        <v>0.4</v>
      </c>
      <c r="L2176" s="42">
        <v>0.97</v>
      </c>
      <c r="M2176" s="1" t="s">
        <v>15616</v>
      </c>
    </row>
    <row r="2177" spans="1:13" x14ac:dyDescent="0.3">
      <c r="A2177">
        <v>2184</v>
      </c>
      <c r="B2177" t="s">
        <v>7722</v>
      </c>
      <c r="C2177" t="s">
        <v>7598</v>
      </c>
      <c r="D2177" t="s">
        <v>12069</v>
      </c>
      <c r="E2177" s="1">
        <f t="shared" si="132"/>
        <v>42093</v>
      </c>
      <c r="F2177">
        <f t="shared" si="133"/>
        <v>2015</v>
      </c>
      <c r="G2177">
        <f t="shared" si="134"/>
        <v>3</v>
      </c>
      <c r="H2177">
        <f t="shared" si="135"/>
        <v>1</v>
      </c>
      <c r="I2177" s="1" t="s">
        <v>15622</v>
      </c>
      <c r="J2177" s="1" t="s">
        <v>15624</v>
      </c>
      <c r="K2177" s="42">
        <v>1</v>
      </c>
      <c r="L2177" s="42">
        <v>0.71</v>
      </c>
      <c r="M2177" s="1" t="s">
        <v>15615</v>
      </c>
    </row>
    <row r="2178" spans="1:13" x14ac:dyDescent="0.3">
      <c r="A2178">
        <v>2185</v>
      </c>
      <c r="B2178" t="s">
        <v>10050</v>
      </c>
      <c r="C2178" t="s">
        <v>5324</v>
      </c>
      <c r="D2178" t="s">
        <v>12069</v>
      </c>
      <c r="E2178" s="1">
        <f t="shared" si="132"/>
        <v>42093</v>
      </c>
      <c r="F2178">
        <f t="shared" si="133"/>
        <v>2015</v>
      </c>
      <c r="G2178">
        <f t="shared" si="134"/>
        <v>3</v>
      </c>
      <c r="H2178">
        <f t="shared" si="135"/>
        <v>1</v>
      </c>
      <c r="I2178" s="1" t="s">
        <v>15756</v>
      </c>
      <c r="J2178" s="1" t="s">
        <v>15626</v>
      </c>
      <c r="K2178" s="42">
        <v>0.99</v>
      </c>
      <c r="L2178" s="42">
        <v>0.96</v>
      </c>
      <c r="M2178" s="1" t="s">
        <v>15615</v>
      </c>
    </row>
    <row r="2179" spans="1:13" x14ac:dyDescent="0.3">
      <c r="A2179">
        <v>2186</v>
      </c>
      <c r="B2179" t="s">
        <v>10688</v>
      </c>
      <c r="C2179" t="s">
        <v>4698</v>
      </c>
      <c r="D2179" t="s">
        <v>12070</v>
      </c>
      <c r="E2179" s="1">
        <f t="shared" ref="E2179:E2242" si="136">DATE(LEFT(D2179,4),MID(D2179,5,2),RIGHT(D2179,2))</f>
        <v>42094</v>
      </c>
      <c r="F2179">
        <f t="shared" ref="F2179:F2242" si="137">YEAR(E2179)</f>
        <v>2015</v>
      </c>
      <c r="G2179">
        <f t="shared" ref="G2179:G2242" si="138">MONTH(E2179)</f>
        <v>3</v>
      </c>
      <c r="H2179">
        <f t="shared" ref="H2179:H2242" si="139">WEEKDAY(E2179,2)</f>
        <v>2</v>
      </c>
      <c r="I2179" s="1" t="s">
        <v>15625</v>
      </c>
      <c r="J2179" s="1" t="s">
        <v>15624</v>
      </c>
      <c r="K2179" s="42">
        <v>1</v>
      </c>
      <c r="L2179" s="42">
        <v>1</v>
      </c>
      <c r="M2179" s="1" t="s">
        <v>15615</v>
      </c>
    </row>
    <row r="2180" spans="1:13" x14ac:dyDescent="0.3">
      <c r="A2180">
        <v>2187</v>
      </c>
      <c r="B2180" t="s">
        <v>11433</v>
      </c>
      <c r="C2180" t="s">
        <v>3968</v>
      </c>
      <c r="D2180" t="s">
        <v>12070</v>
      </c>
      <c r="E2180" s="1">
        <f t="shared" si="136"/>
        <v>42094</v>
      </c>
      <c r="F2180">
        <f t="shared" si="137"/>
        <v>2015</v>
      </c>
      <c r="G2180">
        <f t="shared" si="138"/>
        <v>3</v>
      </c>
      <c r="H2180">
        <f t="shared" si="139"/>
        <v>2</v>
      </c>
      <c r="I2180" s="1" t="s">
        <v>15625</v>
      </c>
      <c r="J2180" s="1" t="s">
        <v>15626</v>
      </c>
      <c r="K2180" s="42">
        <v>1</v>
      </c>
      <c r="L2180" s="42">
        <v>0.92</v>
      </c>
      <c r="M2180" s="1" t="s">
        <v>15616</v>
      </c>
    </row>
    <row r="2181" spans="1:13" x14ac:dyDescent="0.3">
      <c r="A2181">
        <v>2188</v>
      </c>
      <c r="B2181" t="s">
        <v>9903</v>
      </c>
      <c r="C2181" t="s">
        <v>5468</v>
      </c>
      <c r="D2181" t="s">
        <v>12071</v>
      </c>
      <c r="E2181" s="1">
        <f t="shared" si="136"/>
        <v>42095</v>
      </c>
      <c r="F2181">
        <f t="shared" si="137"/>
        <v>2015</v>
      </c>
      <c r="G2181">
        <f t="shared" si="138"/>
        <v>4</v>
      </c>
      <c r="H2181">
        <f t="shared" si="139"/>
        <v>3</v>
      </c>
      <c r="I2181" s="1" t="s">
        <v>15622</v>
      </c>
      <c r="J2181" s="1" t="s">
        <v>15626</v>
      </c>
      <c r="K2181" s="42">
        <v>1</v>
      </c>
      <c r="L2181" s="42">
        <v>0.91</v>
      </c>
      <c r="M2181" s="1" t="s">
        <v>15616</v>
      </c>
    </row>
    <row r="2182" spans="1:13" x14ac:dyDescent="0.3">
      <c r="A2182">
        <v>2189</v>
      </c>
      <c r="B2182" t="s">
        <v>7906</v>
      </c>
      <c r="C2182" t="s">
        <v>7423</v>
      </c>
      <c r="D2182" t="s">
        <v>12072</v>
      </c>
      <c r="E2182" s="1">
        <f t="shared" si="136"/>
        <v>42096</v>
      </c>
      <c r="F2182">
        <f t="shared" si="137"/>
        <v>2015</v>
      </c>
      <c r="G2182">
        <f t="shared" si="138"/>
        <v>4</v>
      </c>
      <c r="H2182">
        <f t="shared" si="139"/>
        <v>4</v>
      </c>
      <c r="I2182" s="1" t="s">
        <v>15622</v>
      </c>
      <c r="J2182" s="1" t="s">
        <v>15626</v>
      </c>
      <c r="K2182" s="42">
        <v>1</v>
      </c>
      <c r="L2182" s="42">
        <v>1</v>
      </c>
      <c r="M2182" s="1" t="s">
        <v>15615</v>
      </c>
    </row>
    <row r="2183" spans="1:13" x14ac:dyDescent="0.3">
      <c r="A2183">
        <v>2190</v>
      </c>
      <c r="B2183" t="s">
        <v>9353</v>
      </c>
      <c r="C2183" t="s">
        <v>6004</v>
      </c>
      <c r="D2183" t="s">
        <v>16845</v>
      </c>
      <c r="E2183" s="1">
        <f t="shared" si="136"/>
        <v>42097</v>
      </c>
      <c r="F2183">
        <f t="shared" si="137"/>
        <v>2015</v>
      </c>
      <c r="G2183">
        <f t="shared" si="138"/>
        <v>4</v>
      </c>
      <c r="H2183">
        <f t="shared" si="139"/>
        <v>5</v>
      </c>
      <c r="I2183" s="1" t="s">
        <v>15639</v>
      </c>
      <c r="J2183" s="1" t="s">
        <v>15624</v>
      </c>
      <c r="K2183" s="42">
        <v>0.94</v>
      </c>
      <c r="L2183" s="42">
        <v>0.96</v>
      </c>
      <c r="M2183" s="1" t="s">
        <v>15615</v>
      </c>
    </row>
    <row r="2184" spans="1:13" x14ac:dyDescent="0.3">
      <c r="A2184">
        <v>2191</v>
      </c>
      <c r="B2184" t="s">
        <v>10889</v>
      </c>
      <c r="C2184" t="s">
        <v>4505</v>
      </c>
      <c r="D2184" t="s">
        <v>12073</v>
      </c>
      <c r="E2184" s="1">
        <f t="shared" si="136"/>
        <v>42098</v>
      </c>
      <c r="F2184">
        <f t="shared" si="137"/>
        <v>2015</v>
      </c>
      <c r="G2184">
        <f t="shared" si="138"/>
        <v>4</v>
      </c>
      <c r="H2184">
        <f t="shared" si="139"/>
        <v>6</v>
      </c>
      <c r="I2184" s="1" t="s">
        <v>15622</v>
      </c>
      <c r="J2184" s="1" t="s">
        <v>15626</v>
      </c>
      <c r="K2184" s="42">
        <v>1</v>
      </c>
      <c r="L2184" s="42">
        <v>0.67</v>
      </c>
      <c r="M2184" s="1" t="s">
        <v>15616</v>
      </c>
    </row>
    <row r="2185" spans="1:13" x14ac:dyDescent="0.3">
      <c r="A2185">
        <v>2192</v>
      </c>
      <c r="B2185" t="s">
        <v>9845</v>
      </c>
      <c r="C2185" t="s">
        <v>3533</v>
      </c>
      <c r="D2185" t="s">
        <v>12073</v>
      </c>
      <c r="E2185" s="1">
        <f t="shared" si="136"/>
        <v>42098</v>
      </c>
      <c r="F2185">
        <f t="shared" si="137"/>
        <v>2015</v>
      </c>
      <c r="G2185">
        <f t="shared" si="138"/>
        <v>4</v>
      </c>
      <c r="H2185">
        <f t="shared" si="139"/>
        <v>6</v>
      </c>
      <c r="I2185" s="1" t="s">
        <v>15622</v>
      </c>
      <c r="J2185" s="1" t="s">
        <v>15624</v>
      </c>
      <c r="K2185" s="42">
        <v>1</v>
      </c>
      <c r="L2185" s="42">
        <v>0.78</v>
      </c>
      <c r="M2185" s="1" t="s">
        <v>15616</v>
      </c>
    </row>
    <row r="2186" spans="1:13" x14ac:dyDescent="0.3">
      <c r="A2186">
        <v>2193</v>
      </c>
      <c r="B2186" t="s">
        <v>8077</v>
      </c>
      <c r="C2186" t="s">
        <v>7256</v>
      </c>
      <c r="D2186" t="s">
        <v>12074</v>
      </c>
      <c r="E2186" s="1">
        <f t="shared" si="136"/>
        <v>42099</v>
      </c>
      <c r="F2186">
        <f t="shared" si="137"/>
        <v>2015</v>
      </c>
      <c r="G2186">
        <f t="shared" si="138"/>
        <v>4</v>
      </c>
      <c r="H2186">
        <f t="shared" si="139"/>
        <v>7</v>
      </c>
      <c r="I2186" s="1" t="s">
        <v>15622</v>
      </c>
      <c r="J2186" s="1" t="s">
        <v>15626</v>
      </c>
      <c r="K2186" s="42">
        <v>1</v>
      </c>
      <c r="L2186" s="42">
        <v>0.94</v>
      </c>
      <c r="M2186" s="1" t="s">
        <v>15615</v>
      </c>
    </row>
    <row r="2187" spans="1:13" x14ac:dyDescent="0.3">
      <c r="A2187">
        <v>2194</v>
      </c>
      <c r="B2187" t="s">
        <v>7932</v>
      </c>
      <c r="C2187" t="s">
        <v>7398</v>
      </c>
      <c r="D2187" t="s">
        <v>12075</v>
      </c>
      <c r="E2187" s="1">
        <f t="shared" si="136"/>
        <v>42100</v>
      </c>
      <c r="F2187">
        <f t="shared" si="137"/>
        <v>2015</v>
      </c>
      <c r="G2187">
        <f t="shared" si="138"/>
        <v>4</v>
      </c>
      <c r="H2187">
        <f t="shared" si="139"/>
        <v>1</v>
      </c>
      <c r="I2187" s="1" t="s">
        <v>15625</v>
      </c>
      <c r="J2187" s="1" t="s">
        <v>15623</v>
      </c>
      <c r="K2187" s="42">
        <v>1</v>
      </c>
      <c r="L2187" s="42">
        <v>0.84</v>
      </c>
      <c r="M2187" s="1" t="s">
        <v>15616</v>
      </c>
    </row>
    <row r="2188" spans="1:13" x14ac:dyDescent="0.3">
      <c r="A2188">
        <v>2195</v>
      </c>
      <c r="B2188" t="s">
        <v>7922</v>
      </c>
      <c r="C2188" t="s">
        <v>7408</v>
      </c>
      <c r="D2188" t="s">
        <v>12075</v>
      </c>
      <c r="E2188" s="1">
        <f t="shared" si="136"/>
        <v>42100</v>
      </c>
      <c r="F2188">
        <f t="shared" si="137"/>
        <v>2015</v>
      </c>
      <c r="G2188">
        <f t="shared" si="138"/>
        <v>4</v>
      </c>
      <c r="H2188">
        <f t="shared" si="139"/>
        <v>1</v>
      </c>
      <c r="I2188" s="1" t="s">
        <v>15622</v>
      </c>
      <c r="J2188" s="1" t="s">
        <v>15626</v>
      </c>
      <c r="K2188" s="42">
        <v>1</v>
      </c>
      <c r="L2188" s="42">
        <v>0.98</v>
      </c>
      <c r="M2188" s="1" t="s">
        <v>15616</v>
      </c>
    </row>
    <row r="2189" spans="1:13" x14ac:dyDescent="0.3">
      <c r="A2189">
        <v>2196</v>
      </c>
      <c r="B2189" t="s">
        <v>9772</v>
      </c>
      <c r="C2189" t="s">
        <v>5597</v>
      </c>
      <c r="D2189" t="s">
        <v>12076</v>
      </c>
      <c r="E2189" s="1">
        <f t="shared" si="136"/>
        <v>42102</v>
      </c>
      <c r="F2189">
        <f t="shared" si="137"/>
        <v>2015</v>
      </c>
      <c r="G2189">
        <f t="shared" si="138"/>
        <v>4</v>
      </c>
      <c r="H2189">
        <f t="shared" si="139"/>
        <v>3</v>
      </c>
      <c r="I2189" s="1" t="s">
        <v>15622</v>
      </c>
      <c r="J2189" s="1" t="s">
        <v>15624</v>
      </c>
      <c r="K2189" s="42">
        <v>1</v>
      </c>
      <c r="L2189" s="42">
        <v>0.93</v>
      </c>
      <c r="M2189" s="1" t="s">
        <v>15615</v>
      </c>
    </row>
    <row r="2190" spans="1:13" x14ac:dyDescent="0.3">
      <c r="A2190">
        <v>2197</v>
      </c>
      <c r="B2190" t="s">
        <v>7753</v>
      </c>
      <c r="C2190" t="s">
        <v>7568</v>
      </c>
      <c r="D2190" t="s">
        <v>12076</v>
      </c>
      <c r="E2190" s="1">
        <f t="shared" si="136"/>
        <v>42102</v>
      </c>
      <c r="F2190">
        <f t="shared" si="137"/>
        <v>2015</v>
      </c>
      <c r="G2190">
        <f t="shared" si="138"/>
        <v>4</v>
      </c>
      <c r="H2190">
        <f t="shared" si="139"/>
        <v>3</v>
      </c>
      <c r="I2190" s="1" t="s">
        <v>15622</v>
      </c>
      <c r="J2190" s="1" t="s">
        <v>15626</v>
      </c>
      <c r="K2190" s="42">
        <v>1</v>
      </c>
      <c r="L2190" s="42">
        <v>0.63</v>
      </c>
      <c r="M2190" s="1" t="s">
        <v>15615</v>
      </c>
    </row>
    <row r="2191" spans="1:13" x14ac:dyDescent="0.3">
      <c r="A2191">
        <v>2198</v>
      </c>
      <c r="B2191" t="s">
        <v>10674</v>
      </c>
      <c r="C2191" t="s">
        <v>4712</v>
      </c>
      <c r="D2191" t="s">
        <v>12076</v>
      </c>
      <c r="E2191" s="1">
        <f t="shared" si="136"/>
        <v>42102</v>
      </c>
      <c r="F2191">
        <f t="shared" si="137"/>
        <v>2015</v>
      </c>
      <c r="G2191">
        <f t="shared" si="138"/>
        <v>4</v>
      </c>
      <c r="H2191">
        <f t="shared" si="139"/>
        <v>3</v>
      </c>
      <c r="I2191" s="1" t="s">
        <v>15622</v>
      </c>
      <c r="J2191" s="1" t="s">
        <v>15623</v>
      </c>
      <c r="K2191" s="42">
        <v>1</v>
      </c>
      <c r="L2191" s="42">
        <v>0.94</v>
      </c>
      <c r="M2191" s="1" t="s">
        <v>15616</v>
      </c>
    </row>
    <row r="2192" spans="1:13" x14ac:dyDescent="0.3">
      <c r="A2192">
        <v>2199</v>
      </c>
      <c r="B2192" t="s">
        <v>10978</v>
      </c>
      <c r="C2192" t="s">
        <v>4418</v>
      </c>
      <c r="D2192" t="s">
        <v>12077</v>
      </c>
      <c r="E2192" s="1">
        <f t="shared" si="136"/>
        <v>42104</v>
      </c>
      <c r="F2192">
        <f t="shared" si="137"/>
        <v>2015</v>
      </c>
      <c r="G2192">
        <f t="shared" si="138"/>
        <v>4</v>
      </c>
      <c r="H2192">
        <f t="shared" si="139"/>
        <v>5</v>
      </c>
      <c r="I2192" s="1" t="s">
        <v>15622</v>
      </c>
      <c r="J2192" s="1" t="s">
        <v>15623</v>
      </c>
      <c r="K2192" s="42">
        <v>0.8</v>
      </c>
      <c r="L2192" s="42">
        <v>0.87</v>
      </c>
      <c r="M2192" s="1" t="s">
        <v>15616</v>
      </c>
    </row>
    <row r="2193" spans="1:13" x14ac:dyDescent="0.3">
      <c r="A2193">
        <v>2200</v>
      </c>
      <c r="B2193" t="s">
        <v>8317</v>
      </c>
      <c r="C2193" t="s">
        <v>7020</v>
      </c>
      <c r="D2193" t="s">
        <v>12077</v>
      </c>
      <c r="E2193" s="1">
        <f t="shared" si="136"/>
        <v>42104</v>
      </c>
      <c r="F2193">
        <f t="shared" si="137"/>
        <v>2015</v>
      </c>
      <c r="G2193">
        <f t="shared" si="138"/>
        <v>4</v>
      </c>
      <c r="H2193">
        <f t="shared" si="139"/>
        <v>5</v>
      </c>
      <c r="I2193" s="1" t="s">
        <v>15622</v>
      </c>
      <c r="J2193" s="1" t="s">
        <v>15626</v>
      </c>
      <c r="K2193" s="42">
        <v>1</v>
      </c>
      <c r="L2193" s="42">
        <v>1</v>
      </c>
      <c r="M2193" s="1" t="s">
        <v>15615</v>
      </c>
    </row>
    <row r="2194" spans="1:13" x14ac:dyDescent="0.3">
      <c r="A2194">
        <v>2201</v>
      </c>
      <c r="B2194" t="s">
        <v>10269</v>
      </c>
      <c r="C2194" t="s">
        <v>5110</v>
      </c>
      <c r="D2194" t="s">
        <v>12078</v>
      </c>
      <c r="E2194" s="1">
        <f t="shared" si="136"/>
        <v>42105</v>
      </c>
      <c r="F2194">
        <f t="shared" si="137"/>
        <v>2015</v>
      </c>
      <c r="G2194">
        <f t="shared" si="138"/>
        <v>4</v>
      </c>
      <c r="H2194">
        <f t="shared" si="139"/>
        <v>6</v>
      </c>
      <c r="I2194" s="1" t="s">
        <v>15625</v>
      </c>
      <c r="J2194" s="1" t="s">
        <v>15626</v>
      </c>
      <c r="K2194" s="42">
        <v>1</v>
      </c>
      <c r="L2194" s="42">
        <v>1</v>
      </c>
      <c r="M2194" s="1" t="s">
        <v>15616</v>
      </c>
    </row>
    <row r="2195" spans="1:13" x14ac:dyDescent="0.3">
      <c r="A2195">
        <v>2202</v>
      </c>
      <c r="B2195" t="s">
        <v>8988</v>
      </c>
      <c r="C2195" t="s">
        <v>6365</v>
      </c>
      <c r="D2195" t="s">
        <v>16846</v>
      </c>
      <c r="E2195" s="1">
        <f t="shared" si="136"/>
        <v>42107</v>
      </c>
      <c r="F2195">
        <f t="shared" si="137"/>
        <v>2015</v>
      </c>
      <c r="G2195">
        <f t="shared" si="138"/>
        <v>4</v>
      </c>
      <c r="H2195">
        <f t="shared" si="139"/>
        <v>1</v>
      </c>
      <c r="I2195" s="1" t="s">
        <v>15622</v>
      </c>
      <c r="J2195" s="1" t="s">
        <v>15624</v>
      </c>
      <c r="K2195" s="42">
        <v>1</v>
      </c>
      <c r="L2195" s="42">
        <v>0.87</v>
      </c>
      <c r="M2195" s="1" t="s">
        <v>15615</v>
      </c>
    </row>
    <row r="2196" spans="1:13" x14ac:dyDescent="0.3">
      <c r="A2196">
        <v>2203</v>
      </c>
      <c r="B2196" t="s">
        <v>11324</v>
      </c>
      <c r="C2196" t="s">
        <v>4077</v>
      </c>
      <c r="D2196" t="s">
        <v>16846</v>
      </c>
      <c r="E2196" s="1">
        <f t="shared" si="136"/>
        <v>42107</v>
      </c>
      <c r="F2196">
        <f t="shared" si="137"/>
        <v>2015</v>
      </c>
      <c r="G2196">
        <f t="shared" si="138"/>
        <v>4</v>
      </c>
      <c r="H2196">
        <f t="shared" si="139"/>
        <v>1</v>
      </c>
      <c r="I2196" s="1" t="s">
        <v>15622</v>
      </c>
      <c r="J2196" s="1" t="s">
        <v>15623</v>
      </c>
      <c r="K2196" s="42">
        <v>1</v>
      </c>
      <c r="L2196" s="42">
        <v>1</v>
      </c>
      <c r="M2196" s="1" t="s">
        <v>15615</v>
      </c>
    </row>
    <row r="2197" spans="1:13" x14ac:dyDescent="0.3">
      <c r="A2197">
        <v>2204</v>
      </c>
      <c r="B2197" t="s">
        <v>10155</v>
      </c>
      <c r="C2197" t="s">
        <v>5223</v>
      </c>
      <c r="D2197" t="s">
        <v>16846</v>
      </c>
      <c r="E2197" s="1">
        <f t="shared" si="136"/>
        <v>42107</v>
      </c>
      <c r="F2197">
        <f t="shared" si="137"/>
        <v>2015</v>
      </c>
      <c r="G2197">
        <f t="shared" si="138"/>
        <v>4</v>
      </c>
      <c r="H2197">
        <f t="shared" si="139"/>
        <v>1</v>
      </c>
      <c r="I2197" s="1" t="s">
        <v>15622</v>
      </c>
      <c r="J2197" s="1" t="s">
        <v>15624</v>
      </c>
      <c r="K2197" s="42">
        <v>1</v>
      </c>
      <c r="L2197" s="42">
        <v>0.96</v>
      </c>
      <c r="M2197" s="1" t="s">
        <v>15615</v>
      </c>
    </row>
    <row r="2198" spans="1:13" x14ac:dyDescent="0.3">
      <c r="A2198">
        <v>2205</v>
      </c>
      <c r="B2198" t="s">
        <v>7799</v>
      </c>
      <c r="C2198" t="s">
        <v>7524</v>
      </c>
      <c r="D2198" t="s">
        <v>12079</v>
      </c>
      <c r="E2198" s="1">
        <f t="shared" si="136"/>
        <v>42108</v>
      </c>
      <c r="F2198">
        <f t="shared" si="137"/>
        <v>2015</v>
      </c>
      <c r="G2198">
        <f t="shared" si="138"/>
        <v>4</v>
      </c>
      <c r="H2198">
        <f t="shared" si="139"/>
        <v>2</v>
      </c>
      <c r="I2198" s="1" t="s">
        <v>15622</v>
      </c>
      <c r="J2198" s="1" t="s">
        <v>15626</v>
      </c>
      <c r="K2198" s="42">
        <v>1</v>
      </c>
      <c r="L2198" s="42">
        <v>0.94</v>
      </c>
      <c r="M2198" s="1" t="s">
        <v>15615</v>
      </c>
    </row>
    <row r="2199" spans="1:13" x14ac:dyDescent="0.3">
      <c r="A2199">
        <v>2206</v>
      </c>
      <c r="B2199" t="s">
        <v>9562</v>
      </c>
      <c r="C2199" t="s">
        <v>5798</v>
      </c>
      <c r="D2199" t="s">
        <v>12079</v>
      </c>
      <c r="E2199" s="1">
        <f t="shared" si="136"/>
        <v>42108</v>
      </c>
      <c r="F2199">
        <f t="shared" si="137"/>
        <v>2015</v>
      </c>
      <c r="G2199">
        <f t="shared" si="138"/>
        <v>4</v>
      </c>
      <c r="H2199">
        <f t="shared" si="139"/>
        <v>2</v>
      </c>
      <c r="I2199" s="1" t="s">
        <v>15622</v>
      </c>
      <c r="J2199" s="1" t="s">
        <v>15623</v>
      </c>
      <c r="K2199" s="42">
        <v>1</v>
      </c>
      <c r="L2199" s="42">
        <v>0.5</v>
      </c>
      <c r="M2199" s="1" t="s">
        <v>15615</v>
      </c>
    </row>
    <row r="2200" spans="1:13" x14ac:dyDescent="0.3">
      <c r="A2200">
        <v>2207</v>
      </c>
      <c r="B2200" t="s">
        <v>9412</v>
      </c>
      <c r="C2200" t="s">
        <v>5945</v>
      </c>
      <c r="D2200" t="s">
        <v>12080</v>
      </c>
      <c r="E2200" s="1">
        <f t="shared" si="136"/>
        <v>42109</v>
      </c>
      <c r="F2200">
        <f t="shared" si="137"/>
        <v>2015</v>
      </c>
      <c r="G2200">
        <f t="shared" si="138"/>
        <v>4</v>
      </c>
      <c r="H2200">
        <f t="shared" si="139"/>
        <v>3</v>
      </c>
      <c r="I2200" s="1" t="s">
        <v>15622</v>
      </c>
      <c r="J2200" s="1" t="s">
        <v>15626</v>
      </c>
      <c r="K2200" s="42">
        <v>1</v>
      </c>
      <c r="L2200" s="42">
        <v>0.97</v>
      </c>
      <c r="M2200" s="1" t="s">
        <v>15615</v>
      </c>
    </row>
    <row r="2201" spans="1:13" x14ac:dyDescent="0.3">
      <c r="A2201">
        <v>2208</v>
      </c>
      <c r="B2201" t="s">
        <v>8737</v>
      </c>
      <c r="C2201" t="s">
        <v>6611</v>
      </c>
      <c r="D2201" t="s">
        <v>12081</v>
      </c>
      <c r="E2201" s="1">
        <f t="shared" si="136"/>
        <v>42110</v>
      </c>
      <c r="F2201">
        <f t="shared" si="137"/>
        <v>2015</v>
      </c>
      <c r="G2201">
        <f t="shared" si="138"/>
        <v>4</v>
      </c>
      <c r="H2201">
        <f t="shared" si="139"/>
        <v>4</v>
      </c>
      <c r="I2201" s="1" t="s">
        <v>15622</v>
      </c>
      <c r="J2201" s="1" t="s">
        <v>15626</v>
      </c>
      <c r="K2201" s="42">
        <v>1</v>
      </c>
      <c r="L2201" s="42">
        <v>0</v>
      </c>
      <c r="M2201" s="1" t="s">
        <v>15615</v>
      </c>
    </row>
    <row r="2202" spans="1:13" x14ac:dyDescent="0.3">
      <c r="A2202">
        <v>2209</v>
      </c>
      <c r="B2202" t="s">
        <v>10314</v>
      </c>
      <c r="C2202" t="s">
        <v>5065</v>
      </c>
      <c r="D2202" t="s">
        <v>16847</v>
      </c>
      <c r="E2202" s="1">
        <f t="shared" si="136"/>
        <v>42111</v>
      </c>
      <c r="F2202">
        <f t="shared" si="137"/>
        <v>2015</v>
      </c>
      <c r="G2202">
        <f t="shared" si="138"/>
        <v>4</v>
      </c>
      <c r="H2202">
        <f t="shared" si="139"/>
        <v>5</v>
      </c>
      <c r="I2202" s="1" t="s">
        <v>15622</v>
      </c>
      <c r="J2202" s="1" t="s">
        <v>15623</v>
      </c>
      <c r="K2202" s="42">
        <v>1</v>
      </c>
      <c r="L2202" s="42">
        <v>1</v>
      </c>
      <c r="M2202" s="1" t="s">
        <v>15616</v>
      </c>
    </row>
    <row r="2203" spans="1:13" x14ac:dyDescent="0.3">
      <c r="A2203">
        <v>2210</v>
      </c>
      <c r="B2203" t="s">
        <v>11198</v>
      </c>
      <c r="C2203" t="s">
        <v>4202</v>
      </c>
      <c r="D2203" t="s">
        <v>16847</v>
      </c>
      <c r="E2203" s="1">
        <f t="shared" si="136"/>
        <v>42111</v>
      </c>
      <c r="F2203">
        <f t="shared" si="137"/>
        <v>2015</v>
      </c>
      <c r="G2203">
        <f t="shared" si="138"/>
        <v>4</v>
      </c>
      <c r="H2203">
        <f t="shared" si="139"/>
        <v>5</v>
      </c>
      <c r="I2203" s="1" t="s">
        <v>15622</v>
      </c>
      <c r="J2203" s="1" t="s">
        <v>15623</v>
      </c>
      <c r="K2203" s="42">
        <v>0.7</v>
      </c>
      <c r="L2203" s="42">
        <v>0.93</v>
      </c>
      <c r="M2203" s="1" t="s">
        <v>15615</v>
      </c>
    </row>
    <row r="2204" spans="1:13" x14ac:dyDescent="0.3">
      <c r="A2204">
        <v>2211</v>
      </c>
      <c r="B2204" t="s">
        <v>10911</v>
      </c>
      <c r="C2204" t="s">
        <v>4483</v>
      </c>
      <c r="D2204" t="s">
        <v>16847</v>
      </c>
      <c r="E2204" s="1">
        <f t="shared" si="136"/>
        <v>42111</v>
      </c>
      <c r="F2204">
        <f t="shared" si="137"/>
        <v>2015</v>
      </c>
      <c r="G2204">
        <f t="shared" si="138"/>
        <v>4</v>
      </c>
      <c r="H2204">
        <f t="shared" si="139"/>
        <v>5</v>
      </c>
      <c r="I2204" s="1" t="s">
        <v>15622</v>
      </c>
      <c r="J2204" s="1" t="s">
        <v>15626</v>
      </c>
      <c r="K2204" s="42">
        <v>1</v>
      </c>
      <c r="L2204" s="42">
        <v>0.83</v>
      </c>
      <c r="M2204" s="1" t="s">
        <v>15616</v>
      </c>
    </row>
    <row r="2205" spans="1:13" x14ac:dyDescent="0.3">
      <c r="A2205">
        <v>2212</v>
      </c>
      <c r="B2205" t="s">
        <v>8523</v>
      </c>
      <c r="C2205" t="s">
        <v>6822</v>
      </c>
      <c r="D2205" t="s">
        <v>12082</v>
      </c>
      <c r="E2205" s="1">
        <f t="shared" si="136"/>
        <v>42112</v>
      </c>
      <c r="F2205">
        <f t="shared" si="137"/>
        <v>2015</v>
      </c>
      <c r="G2205">
        <f t="shared" si="138"/>
        <v>4</v>
      </c>
      <c r="H2205">
        <f t="shared" si="139"/>
        <v>6</v>
      </c>
      <c r="I2205" s="1" t="s">
        <v>15622</v>
      </c>
      <c r="J2205" s="1" t="s">
        <v>15624</v>
      </c>
      <c r="K2205" s="42">
        <v>1</v>
      </c>
      <c r="L2205" s="42">
        <v>0.81</v>
      </c>
      <c r="M2205" s="1" t="s">
        <v>15616</v>
      </c>
    </row>
    <row r="2206" spans="1:13" x14ac:dyDescent="0.3">
      <c r="A2206">
        <v>2213</v>
      </c>
      <c r="B2206" t="s">
        <v>10107</v>
      </c>
      <c r="C2206" t="s">
        <v>5269</v>
      </c>
      <c r="D2206" t="s">
        <v>12083</v>
      </c>
      <c r="E2206" s="1">
        <f t="shared" si="136"/>
        <v>42113</v>
      </c>
      <c r="F2206">
        <f t="shared" si="137"/>
        <v>2015</v>
      </c>
      <c r="G2206">
        <f t="shared" si="138"/>
        <v>4</v>
      </c>
      <c r="H2206">
        <f t="shared" si="139"/>
        <v>7</v>
      </c>
      <c r="I2206" s="1" t="s">
        <v>15622</v>
      </c>
      <c r="J2206" s="1" t="s">
        <v>15624</v>
      </c>
      <c r="K2206" s="42">
        <v>0.9</v>
      </c>
      <c r="L2206" s="42">
        <v>1</v>
      </c>
      <c r="M2206" s="1" t="s">
        <v>15615</v>
      </c>
    </row>
    <row r="2207" spans="1:13" x14ac:dyDescent="0.3">
      <c r="A2207">
        <v>2214</v>
      </c>
      <c r="B2207" t="s">
        <v>9163</v>
      </c>
      <c r="C2207" t="s">
        <v>6190</v>
      </c>
      <c r="D2207" t="s">
        <v>12084</v>
      </c>
      <c r="E2207" s="1">
        <f t="shared" si="136"/>
        <v>42114</v>
      </c>
      <c r="F2207">
        <f t="shared" si="137"/>
        <v>2015</v>
      </c>
      <c r="G2207">
        <f t="shared" si="138"/>
        <v>4</v>
      </c>
      <c r="H2207">
        <f t="shared" si="139"/>
        <v>1</v>
      </c>
      <c r="I2207" s="1" t="s">
        <v>15622</v>
      </c>
      <c r="J2207" s="1" t="s">
        <v>15626</v>
      </c>
      <c r="K2207" s="42">
        <v>1</v>
      </c>
      <c r="L2207" s="42">
        <v>0.96</v>
      </c>
      <c r="M2207" s="1" t="s">
        <v>15615</v>
      </c>
    </row>
    <row r="2208" spans="1:13" x14ac:dyDescent="0.3">
      <c r="A2208">
        <v>2215</v>
      </c>
      <c r="B2208" t="s">
        <v>9073</v>
      </c>
      <c r="C2208" t="s">
        <v>6280</v>
      </c>
      <c r="D2208" t="s">
        <v>12084</v>
      </c>
      <c r="E2208" s="1">
        <f t="shared" si="136"/>
        <v>42114</v>
      </c>
      <c r="F2208">
        <f t="shared" si="137"/>
        <v>2015</v>
      </c>
      <c r="G2208">
        <f t="shared" si="138"/>
        <v>4</v>
      </c>
      <c r="H2208">
        <f t="shared" si="139"/>
        <v>1</v>
      </c>
      <c r="I2208" s="1" t="s">
        <v>15622</v>
      </c>
      <c r="J2208" s="1" t="s">
        <v>15623</v>
      </c>
      <c r="K2208" s="42">
        <v>1</v>
      </c>
      <c r="L2208" s="42">
        <v>0.5</v>
      </c>
      <c r="M2208" s="1" t="s">
        <v>15616</v>
      </c>
    </row>
    <row r="2209" spans="1:13" x14ac:dyDescent="0.3">
      <c r="A2209">
        <v>2216</v>
      </c>
      <c r="B2209" t="s">
        <v>10009</v>
      </c>
      <c r="C2209" t="s">
        <v>5364</v>
      </c>
      <c r="D2209" t="s">
        <v>12084</v>
      </c>
      <c r="E2209" s="1">
        <f t="shared" si="136"/>
        <v>42114</v>
      </c>
      <c r="F2209">
        <f t="shared" si="137"/>
        <v>2015</v>
      </c>
      <c r="G2209">
        <f t="shared" si="138"/>
        <v>4</v>
      </c>
      <c r="H2209">
        <f t="shared" si="139"/>
        <v>1</v>
      </c>
      <c r="I2209" s="1" t="s">
        <v>15622</v>
      </c>
      <c r="J2209" s="1" t="s">
        <v>15626</v>
      </c>
      <c r="K2209" s="42">
        <v>1</v>
      </c>
      <c r="L2209" s="42">
        <v>1</v>
      </c>
      <c r="M2209" s="1" t="s">
        <v>15616</v>
      </c>
    </row>
    <row r="2210" spans="1:13" x14ac:dyDescent="0.3">
      <c r="A2210">
        <v>2217</v>
      </c>
      <c r="B2210" t="s">
        <v>7759</v>
      </c>
      <c r="C2210" t="s">
        <v>7562</v>
      </c>
      <c r="D2210" t="s">
        <v>12084</v>
      </c>
      <c r="E2210" s="1">
        <f t="shared" si="136"/>
        <v>42114</v>
      </c>
      <c r="F2210">
        <f t="shared" si="137"/>
        <v>2015</v>
      </c>
      <c r="G2210">
        <f t="shared" si="138"/>
        <v>4</v>
      </c>
      <c r="H2210">
        <f t="shared" si="139"/>
        <v>1</v>
      </c>
      <c r="I2210" s="1" t="s">
        <v>15629</v>
      </c>
      <c r="J2210" s="1" t="s">
        <v>15626</v>
      </c>
      <c r="K2210" s="42">
        <v>1</v>
      </c>
      <c r="L2210" s="42">
        <v>0.98</v>
      </c>
      <c r="M2210" s="1" t="s">
        <v>15616</v>
      </c>
    </row>
    <row r="2211" spans="1:13" x14ac:dyDescent="0.3">
      <c r="A2211">
        <v>2218</v>
      </c>
      <c r="B2211" t="s">
        <v>11707</v>
      </c>
      <c r="C2211" t="s">
        <v>3699</v>
      </c>
      <c r="D2211" t="s">
        <v>12084</v>
      </c>
      <c r="E2211" s="1">
        <f t="shared" si="136"/>
        <v>42114</v>
      </c>
      <c r="F2211">
        <f t="shared" si="137"/>
        <v>2015</v>
      </c>
      <c r="G2211">
        <f t="shared" si="138"/>
        <v>4</v>
      </c>
      <c r="H2211">
        <f t="shared" si="139"/>
        <v>1</v>
      </c>
      <c r="I2211" s="1" t="s">
        <v>15622</v>
      </c>
      <c r="J2211" s="1" t="s">
        <v>15626</v>
      </c>
      <c r="K2211" s="42">
        <v>1</v>
      </c>
      <c r="L2211" s="42">
        <v>0.98</v>
      </c>
      <c r="M2211" s="1" t="s">
        <v>15616</v>
      </c>
    </row>
    <row r="2212" spans="1:13" x14ac:dyDescent="0.3">
      <c r="A2212">
        <v>2219</v>
      </c>
      <c r="B2212" t="s">
        <v>8573</v>
      </c>
      <c r="C2212" t="s">
        <v>6774</v>
      </c>
      <c r="D2212" t="s">
        <v>12084</v>
      </c>
      <c r="E2212" s="1">
        <f t="shared" si="136"/>
        <v>42114</v>
      </c>
      <c r="F2212">
        <f t="shared" si="137"/>
        <v>2015</v>
      </c>
      <c r="G2212">
        <f t="shared" si="138"/>
        <v>4</v>
      </c>
      <c r="H2212">
        <f t="shared" si="139"/>
        <v>1</v>
      </c>
      <c r="I2212" s="1" t="s">
        <v>15622</v>
      </c>
      <c r="J2212" s="1" t="s">
        <v>15626</v>
      </c>
      <c r="K2212" s="42">
        <v>1</v>
      </c>
      <c r="L2212" s="42">
        <v>1</v>
      </c>
      <c r="M2212" s="1" t="s">
        <v>15616</v>
      </c>
    </row>
    <row r="2213" spans="1:13" x14ac:dyDescent="0.3">
      <c r="A2213">
        <v>2220</v>
      </c>
      <c r="B2213" t="s">
        <v>11814</v>
      </c>
      <c r="C2213" t="s">
        <v>3598</v>
      </c>
      <c r="D2213" t="s">
        <v>12085</v>
      </c>
      <c r="E2213" s="1">
        <f t="shared" si="136"/>
        <v>42115</v>
      </c>
      <c r="F2213">
        <f t="shared" si="137"/>
        <v>2015</v>
      </c>
      <c r="G2213">
        <f t="shared" si="138"/>
        <v>4</v>
      </c>
      <c r="H2213">
        <f t="shared" si="139"/>
        <v>2</v>
      </c>
      <c r="I2213" s="1" t="s">
        <v>15622</v>
      </c>
      <c r="J2213" s="1" t="s">
        <v>15624</v>
      </c>
      <c r="K2213" s="42">
        <v>1</v>
      </c>
      <c r="L2213" s="42">
        <v>0.71</v>
      </c>
      <c r="M2213" s="1" t="s">
        <v>15616</v>
      </c>
    </row>
    <row r="2214" spans="1:13" x14ac:dyDescent="0.3">
      <c r="A2214">
        <v>2221</v>
      </c>
      <c r="B2214" t="s">
        <v>11691</v>
      </c>
      <c r="C2214" t="s">
        <v>3715</v>
      </c>
      <c r="D2214" t="s">
        <v>12085</v>
      </c>
      <c r="E2214" s="1">
        <f t="shared" si="136"/>
        <v>42115</v>
      </c>
      <c r="F2214">
        <f t="shared" si="137"/>
        <v>2015</v>
      </c>
      <c r="G2214">
        <f t="shared" si="138"/>
        <v>4</v>
      </c>
      <c r="H2214">
        <f t="shared" si="139"/>
        <v>2</v>
      </c>
      <c r="I2214" s="1" t="s">
        <v>15622</v>
      </c>
      <c r="J2214" s="1" t="s">
        <v>15628</v>
      </c>
      <c r="K2214" s="42">
        <v>0</v>
      </c>
      <c r="L2214" s="42">
        <v>0.82</v>
      </c>
      <c r="M2214" s="1" t="s">
        <v>15615</v>
      </c>
    </row>
    <row r="2215" spans="1:13" x14ac:dyDescent="0.3">
      <c r="A2215">
        <v>2222</v>
      </c>
      <c r="B2215" t="s">
        <v>8011</v>
      </c>
      <c r="C2215" t="s">
        <v>7320</v>
      </c>
      <c r="D2215" t="s">
        <v>12086</v>
      </c>
      <c r="E2215" s="1">
        <f t="shared" si="136"/>
        <v>42117</v>
      </c>
      <c r="F2215">
        <f t="shared" si="137"/>
        <v>2015</v>
      </c>
      <c r="G2215">
        <f t="shared" si="138"/>
        <v>4</v>
      </c>
      <c r="H2215">
        <f t="shared" si="139"/>
        <v>4</v>
      </c>
      <c r="I2215" s="1" t="s">
        <v>15622</v>
      </c>
      <c r="J2215" s="1" t="s">
        <v>15623</v>
      </c>
      <c r="K2215" s="42">
        <v>1</v>
      </c>
      <c r="L2215" s="42">
        <v>0.97</v>
      </c>
      <c r="M2215" s="1" t="s">
        <v>15616</v>
      </c>
    </row>
    <row r="2216" spans="1:13" x14ac:dyDescent="0.3">
      <c r="A2216">
        <v>2223</v>
      </c>
      <c r="B2216" t="s">
        <v>9921</v>
      </c>
      <c r="C2216" t="s">
        <v>5450</v>
      </c>
      <c r="D2216" t="s">
        <v>12086</v>
      </c>
      <c r="E2216" s="1">
        <f t="shared" si="136"/>
        <v>42117</v>
      </c>
      <c r="F2216">
        <f t="shared" si="137"/>
        <v>2015</v>
      </c>
      <c r="G2216">
        <f t="shared" si="138"/>
        <v>4</v>
      </c>
      <c r="H2216">
        <f t="shared" si="139"/>
        <v>4</v>
      </c>
      <c r="I2216" s="1" t="s">
        <v>15622</v>
      </c>
      <c r="J2216" s="1" t="s">
        <v>15626</v>
      </c>
      <c r="K2216" s="42">
        <v>1</v>
      </c>
      <c r="L2216" s="42">
        <v>0.91</v>
      </c>
      <c r="M2216" s="1" t="s">
        <v>15616</v>
      </c>
    </row>
    <row r="2217" spans="1:13" x14ac:dyDescent="0.3">
      <c r="A2217">
        <v>2224</v>
      </c>
      <c r="B2217" t="s">
        <v>8657</v>
      </c>
      <c r="C2217" t="s">
        <v>6691</v>
      </c>
      <c r="D2217" t="s">
        <v>12087</v>
      </c>
      <c r="E2217" s="1">
        <f t="shared" si="136"/>
        <v>42118</v>
      </c>
      <c r="F2217">
        <f t="shared" si="137"/>
        <v>2015</v>
      </c>
      <c r="G2217">
        <f t="shared" si="138"/>
        <v>4</v>
      </c>
      <c r="H2217">
        <f t="shared" si="139"/>
        <v>5</v>
      </c>
      <c r="I2217" s="1" t="s">
        <v>15685</v>
      </c>
      <c r="J2217" s="1" t="s">
        <v>15623</v>
      </c>
      <c r="K2217" s="42">
        <v>1</v>
      </c>
      <c r="L2217" s="42">
        <v>0.85</v>
      </c>
      <c r="M2217" s="1" t="s">
        <v>15616</v>
      </c>
    </row>
    <row r="2218" spans="1:13" x14ac:dyDescent="0.3">
      <c r="A2218">
        <v>2225</v>
      </c>
      <c r="B2218" t="s">
        <v>8597</v>
      </c>
      <c r="C2218" t="s">
        <v>6750</v>
      </c>
      <c r="D2218" t="s">
        <v>16848</v>
      </c>
      <c r="E2218" s="1">
        <f t="shared" si="136"/>
        <v>42119</v>
      </c>
      <c r="F2218">
        <f t="shared" si="137"/>
        <v>2015</v>
      </c>
      <c r="G2218">
        <f t="shared" si="138"/>
        <v>4</v>
      </c>
      <c r="H2218">
        <f t="shared" si="139"/>
        <v>6</v>
      </c>
      <c r="I2218" s="1" t="s">
        <v>15622</v>
      </c>
      <c r="J2218" s="1" t="s">
        <v>15624</v>
      </c>
      <c r="K2218" s="42">
        <v>1</v>
      </c>
      <c r="L2218" s="42">
        <v>0</v>
      </c>
      <c r="M2218" s="1" t="s">
        <v>15615</v>
      </c>
    </row>
    <row r="2219" spans="1:13" x14ac:dyDescent="0.3">
      <c r="A2219">
        <v>2226</v>
      </c>
      <c r="B2219" t="s">
        <v>8678</v>
      </c>
      <c r="C2219" t="s">
        <v>6670</v>
      </c>
      <c r="D2219" t="s">
        <v>16848</v>
      </c>
      <c r="E2219" s="1">
        <f t="shared" si="136"/>
        <v>42119</v>
      </c>
      <c r="F2219">
        <f t="shared" si="137"/>
        <v>2015</v>
      </c>
      <c r="G2219">
        <f t="shared" si="138"/>
        <v>4</v>
      </c>
      <c r="H2219">
        <f t="shared" si="139"/>
        <v>6</v>
      </c>
      <c r="I2219" s="1" t="s">
        <v>15622</v>
      </c>
      <c r="J2219" s="1" t="s">
        <v>15626</v>
      </c>
      <c r="K2219" s="42">
        <v>1</v>
      </c>
      <c r="L2219" s="42">
        <v>0.88</v>
      </c>
      <c r="M2219" s="1" t="s">
        <v>15615</v>
      </c>
    </row>
    <row r="2220" spans="1:13" x14ac:dyDescent="0.3">
      <c r="A2220">
        <v>2227</v>
      </c>
      <c r="B2220" t="s">
        <v>9557</v>
      </c>
      <c r="C2220" t="s">
        <v>5803</v>
      </c>
      <c r="D2220" t="s">
        <v>16848</v>
      </c>
      <c r="E2220" s="1">
        <f t="shared" si="136"/>
        <v>42119</v>
      </c>
      <c r="F2220">
        <f t="shared" si="137"/>
        <v>2015</v>
      </c>
      <c r="G2220">
        <f t="shared" si="138"/>
        <v>4</v>
      </c>
      <c r="H2220">
        <f t="shared" si="139"/>
        <v>6</v>
      </c>
      <c r="I2220" s="1" t="s">
        <v>15625</v>
      </c>
      <c r="J2220" s="1" t="s">
        <v>15623</v>
      </c>
      <c r="K2220" s="42">
        <v>1</v>
      </c>
      <c r="L2220" s="42">
        <v>0.56999999999999995</v>
      </c>
      <c r="M2220" s="1" t="s">
        <v>15615</v>
      </c>
    </row>
    <row r="2221" spans="1:13" x14ac:dyDescent="0.3">
      <c r="A2221">
        <v>2228</v>
      </c>
      <c r="B2221" t="s">
        <v>11732</v>
      </c>
      <c r="C2221" t="s">
        <v>3676</v>
      </c>
      <c r="D2221" t="s">
        <v>16849</v>
      </c>
      <c r="E2221" s="1">
        <f t="shared" si="136"/>
        <v>42120</v>
      </c>
      <c r="F2221">
        <f t="shared" si="137"/>
        <v>2015</v>
      </c>
      <c r="G2221">
        <f t="shared" si="138"/>
        <v>4</v>
      </c>
      <c r="H2221">
        <f t="shared" si="139"/>
        <v>7</v>
      </c>
      <c r="I2221" s="1" t="s">
        <v>15622</v>
      </c>
      <c r="J2221" s="1" t="s">
        <v>15626</v>
      </c>
      <c r="K2221" s="42">
        <v>1</v>
      </c>
      <c r="L2221" s="42">
        <v>0.95</v>
      </c>
      <c r="M2221" s="1" t="s">
        <v>15616</v>
      </c>
    </row>
    <row r="2222" spans="1:13" x14ac:dyDescent="0.3">
      <c r="A2222">
        <v>2229</v>
      </c>
      <c r="B2222" t="s">
        <v>9766</v>
      </c>
      <c r="C2222" t="s">
        <v>5603</v>
      </c>
      <c r="D2222" t="s">
        <v>12088</v>
      </c>
      <c r="E2222" s="1">
        <f t="shared" si="136"/>
        <v>42121</v>
      </c>
      <c r="F2222">
        <f t="shared" si="137"/>
        <v>2015</v>
      </c>
      <c r="G2222">
        <f t="shared" si="138"/>
        <v>4</v>
      </c>
      <c r="H2222">
        <f t="shared" si="139"/>
        <v>1</v>
      </c>
      <c r="I2222" s="1" t="s">
        <v>15622</v>
      </c>
      <c r="J2222" s="1" t="s">
        <v>15626</v>
      </c>
      <c r="K2222" s="42">
        <v>0.93</v>
      </c>
      <c r="L2222" s="42">
        <v>0.99</v>
      </c>
      <c r="M2222" s="1" t="s">
        <v>15615</v>
      </c>
    </row>
    <row r="2223" spans="1:13" x14ac:dyDescent="0.3">
      <c r="A2223">
        <v>2230</v>
      </c>
      <c r="B2223" t="s">
        <v>7694</v>
      </c>
      <c r="C2223" t="s">
        <v>7624</v>
      </c>
      <c r="D2223" t="s">
        <v>12089</v>
      </c>
      <c r="E2223" s="1">
        <f t="shared" si="136"/>
        <v>42122</v>
      </c>
      <c r="F2223">
        <f t="shared" si="137"/>
        <v>2015</v>
      </c>
      <c r="G2223">
        <f t="shared" si="138"/>
        <v>4</v>
      </c>
      <c r="H2223">
        <f t="shared" si="139"/>
        <v>2</v>
      </c>
      <c r="I2223" s="1" t="s">
        <v>15622</v>
      </c>
      <c r="J2223" s="1" t="s">
        <v>15624</v>
      </c>
      <c r="K2223" s="42">
        <v>1</v>
      </c>
      <c r="L2223" s="42">
        <v>0.4</v>
      </c>
      <c r="M2223" s="1" t="s">
        <v>15616</v>
      </c>
    </row>
    <row r="2224" spans="1:13" x14ac:dyDescent="0.3">
      <c r="A2224">
        <v>2231</v>
      </c>
      <c r="B2224" t="s">
        <v>11296</v>
      </c>
      <c r="C2224" t="s">
        <v>4105</v>
      </c>
      <c r="D2224" t="s">
        <v>12089</v>
      </c>
      <c r="E2224" s="1">
        <f t="shared" si="136"/>
        <v>42122</v>
      </c>
      <c r="F2224">
        <f t="shared" si="137"/>
        <v>2015</v>
      </c>
      <c r="G2224">
        <f t="shared" si="138"/>
        <v>4</v>
      </c>
      <c r="H2224">
        <f t="shared" si="139"/>
        <v>2</v>
      </c>
      <c r="I2224" s="1" t="s">
        <v>15810</v>
      </c>
      <c r="J2224" s="1" t="s">
        <v>15623</v>
      </c>
      <c r="K2224" s="42">
        <v>0.5</v>
      </c>
      <c r="L2224" s="42">
        <v>0.96</v>
      </c>
      <c r="M2224" s="1" t="s">
        <v>15615</v>
      </c>
    </row>
    <row r="2225" spans="1:13" x14ac:dyDescent="0.3">
      <c r="A2225">
        <v>2232</v>
      </c>
      <c r="B2225" t="s">
        <v>8755</v>
      </c>
      <c r="C2225" t="s">
        <v>6593</v>
      </c>
      <c r="D2225" t="s">
        <v>12090</v>
      </c>
      <c r="E2225" s="1">
        <f t="shared" si="136"/>
        <v>42123</v>
      </c>
      <c r="F2225">
        <f t="shared" si="137"/>
        <v>2015</v>
      </c>
      <c r="G2225">
        <f t="shared" si="138"/>
        <v>4</v>
      </c>
      <c r="H2225">
        <f t="shared" si="139"/>
        <v>3</v>
      </c>
      <c r="I2225" s="1" t="s">
        <v>15622</v>
      </c>
      <c r="J2225" s="1" t="s">
        <v>15626</v>
      </c>
      <c r="K2225" s="42">
        <v>1</v>
      </c>
      <c r="L2225" s="42">
        <v>0.89</v>
      </c>
      <c r="M2225" s="1" t="s">
        <v>15615</v>
      </c>
    </row>
    <row r="2226" spans="1:13" x14ac:dyDescent="0.3">
      <c r="A2226">
        <v>2233</v>
      </c>
      <c r="B2226" t="s">
        <v>8445</v>
      </c>
      <c r="C2226" t="s">
        <v>6897</v>
      </c>
      <c r="D2226" t="s">
        <v>12091</v>
      </c>
      <c r="E2226" s="1">
        <f t="shared" si="136"/>
        <v>42124</v>
      </c>
      <c r="F2226">
        <f t="shared" si="137"/>
        <v>2015</v>
      </c>
      <c r="G2226">
        <f t="shared" si="138"/>
        <v>4</v>
      </c>
      <c r="H2226">
        <f t="shared" si="139"/>
        <v>4</v>
      </c>
      <c r="I2226" s="1" t="s">
        <v>15622</v>
      </c>
      <c r="J2226" s="1" t="s">
        <v>15626</v>
      </c>
      <c r="K2226" s="42">
        <v>1</v>
      </c>
      <c r="L2226" s="42">
        <v>1</v>
      </c>
      <c r="M2226" s="1" t="s">
        <v>15615</v>
      </c>
    </row>
    <row r="2227" spans="1:13" x14ac:dyDescent="0.3">
      <c r="A2227">
        <v>2234</v>
      </c>
      <c r="B2227" t="s">
        <v>10110</v>
      </c>
      <c r="C2227" t="s">
        <v>5266</v>
      </c>
      <c r="D2227" t="s">
        <v>12091</v>
      </c>
      <c r="E2227" s="1">
        <f t="shared" si="136"/>
        <v>42124</v>
      </c>
      <c r="F2227">
        <f t="shared" si="137"/>
        <v>2015</v>
      </c>
      <c r="G2227">
        <f t="shared" si="138"/>
        <v>4</v>
      </c>
      <c r="H2227">
        <f t="shared" si="139"/>
        <v>4</v>
      </c>
      <c r="I2227" s="1" t="s">
        <v>15622</v>
      </c>
      <c r="J2227" s="1" t="s">
        <v>15623</v>
      </c>
      <c r="K2227" s="42">
        <v>0.75</v>
      </c>
      <c r="L2227" s="42">
        <v>0.98</v>
      </c>
      <c r="M2227" s="1" t="s">
        <v>15616</v>
      </c>
    </row>
    <row r="2228" spans="1:13" x14ac:dyDescent="0.3">
      <c r="A2228">
        <v>2235</v>
      </c>
      <c r="B2228" t="s">
        <v>10679</v>
      </c>
      <c r="C2228" t="s">
        <v>4707</v>
      </c>
      <c r="D2228" t="s">
        <v>12091</v>
      </c>
      <c r="E2228" s="1">
        <f t="shared" si="136"/>
        <v>42124</v>
      </c>
      <c r="F2228">
        <f t="shared" si="137"/>
        <v>2015</v>
      </c>
      <c r="G2228">
        <f t="shared" si="138"/>
        <v>4</v>
      </c>
      <c r="H2228">
        <f t="shared" si="139"/>
        <v>4</v>
      </c>
      <c r="I2228" s="1" t="s">
        <v>15622</v>
      </c>
      <c r="J2228" s="1" t="s">
        <v>15624</v>
      </c>
      <c r="K2228" s="42">
        <v>1</v>
      </c>
      <c r="L2228" s="42">
        <v>0.74</v>
      </c>
      <c r="M2228" s="1" t="s">
        <v>15615</v>
      </c>
    </row>
    <row r="2229" spans="1:13" x14ac:dyDescent="0.3">
      <c r="A2229">
        <v>2236</v>
      </c>
      <c r="B2229" t="s">
        <v>8431</v>
      </c>
      <c r="C2229" t="s">
        <v>6911</v>
      </c>
      <c r="D2229" t="s">
        <v>12092</v>
      </c>
      <c r="E2229" s="1">
        <f t="shared" si="136"/>
        <v>42126</v>
      </c>
      <c r="F2229">
        <f t="shared" si="137"/>
        <v>2015</v>
      </c>
      <c r="G2229">
        <f t="shared" si="138"/>
        <v>5</v>
      </c>
      <c r="H2229">
        <f t="shared" si="139"/>
        <v>6</v>
      </c>
      <c r="I2229" s="1" t="s">
        <v>15622</v>
      </c>
      <c r="J2229" s="1" t="s">
        <v>15623</v>
      </c>
      <c r="K2229" s="42">
        <v>1</v>
      </c>
      <c r="L2229" s="42">
        <v>1</v>
      </c>
      <c r="M2229" s="1" t="s">
        <v>15615</v>
      </c>
    </row>
    <row r="2230" spans="1:13" x14ac:dyDescent="0.3">
      <c r="A2230">
        <v>2237</v>
      </c>
      <c r="B2230" t="s">
        <v>8888</v>
      </c>
      <c r="C2230" t="s">
        <v>6463</v>
      </c>
      <c r="D2230" t="s">
        <v>12092</v>
      </c>
      <c r="E2230" s="1">
        <f t="shared" si="136"/>
        <v>42126</v>
      </c>
      <c r="F2230">
        <f t="shared" si="137"/>
        <v>2015</v>
      </c>
      <c r="G2230">
        <f t="shared" si="138"/>
        <v>5</v>
      </c>
      <c r="H2230">
        <f t="shared" si="139"/>
        <v>6</v>
      </c>
      <c r="I2230" s="1" t="s">
        <v>15698</v>
      </c>
      <c r="J2230" s="1" t="s">
        <v>15626</v>
      </c>
      <c r="K2230" s="42">
        <v>0.89</v>
      </c>
      <c r="L2230" s="42">
        <v>0.94</v>
      </c>
      <c r="M2230" s="1" t="s">
        <v>15616</v>
      </c>
    </row>
    <row r="2231" spans="1:13" x14ac:dyDescent="0.3">
      <c r="A2231">
        <v>2238</v>
      </c>
      <c r="B2231" t="s">
        <v>8620</v>
      </c>
      <c r="C2231" t="s">
        <v>6727</v>
      </c>
      <c r="D2231" t="s">
        <v>12092</v>
      </c>
      <c r="E2231" s="1">
        <f t="shared" si="136"/>
        <v>42126</v>
      </c>
      <c r="F2231">
        <f t="shared" si="137"/>
        <v>2015</v>
      </c>
      <c r="G2231">
        <f t="shared" si="138"/>
        <v>5</v>
      </c>
      <c r="H2231">
        <f t="shared" si="139"/>
        <v>6</v>
      </c>
      <c r="I2231" s="1" t="s">
        <v>15622</v>
      </c>
      <c r="J2231" s="1" t="s">
        <v>15628</v>
      </c>
      <c r="K2231" s="42">
        <v>0</v>
      </c>
      <c r="L2231" s="42">
        <v>0.88</v>
      </c>
      <c r="M2231" s="1" t="s">
        <v>15615</v>
      </c>
    </row>
    <row r="2232" spans="1:13" x14ac:dyDescent="0.3">
      <c r="A2232">
        <v>2239</v>
      </c>
      <c r="B2232" t="s">
        <v>7943</v>
      </c>
      <c r="C2232" t="s">
        <v>7387</v>
      </c>
      <c r="D2232" t="s">
        <v>12093</v>
      </c>
      <c r="E2232" s="1">
        <f t="shared" si="136"/>
        <v>42127</v>
      </c>
      <c r="F2232">
        <f t="shared" si="137"/>
        <v>2015</v>
      </c>
      <c r="G2232">
        <f t="shared" si="138"/>
        <v>5</v>
      </c>
      <c r="H2232">
        <f t="shared" si="139"/>
        <v>7</v>
      </c>
      <c r="I2232" s="1" t="s">
        <v>15622</v>
      </c>
      <c r="J2232" s="1" t="s">
        <v>15626</v>
      </c>
      <c r="K2232" s="42">
        <v>1</v>
      </c>
      <c r="L2232" s="42">
        <v>0.96</v>
      </c>
      <c r="M2232" s="1" t="s">
        <v>15616</v>
      </c>
    </row>
    <row r="2233" spans="1:13" x14ac:dyDescent="0.3">
      <c r="A2233">
        <v>2240</v>
      </c>
      <c r="B2233" t="s">
        <v>9072</v>
      </c>
      <c r="C2233" t="s">
        <v>6281</v>
      </c>
      <c r="D2233" t="s">
        <v>12094</v>
      </c>
      <c r="E2233" s="1">
        <f t="shared" si="136"/>
        <v>42128</v>
      </c>
      <c r="F2233">
        <f t="shared" si="137"/>
        <v>2015</v>
      </c>
      <c r="G2233">
        <f t="shared" si="138"/>
        <v>5</v>
      </c>
      <c r="H2233">
        <f t="shared" si="139"/>
        <v>1</v>
      </c>
      <c r="I2233" s="1" t="s">
        <v>15713</v>
      </c>
      <c r="J2233" s="1" t="s">
        <v>15623</v>
      </c>
      <c r="K2233" s="42">
        <v>1</v>
      </c>
      <c r="L2233" s="42">
        <v>0.39</v>
      </c>
      <c r="M2233" s="1" t="s">
        <v>15615</v>
      </c>
    </row>
    <row r="2234" spans="1:13" x14ac:dyDescent="0.3">
      <c r="A2234">
        <v>2241</v>
      </c>
      <c r="B2234" t="s">
        <v>7924</v>
      </c>
      <c r="C2234" t="s">
        <v>7406</v>
      </c>
      <c r="D2234" t="s">
        <v>12094</v>
      </c>
      <c r="E2234" s="1">
        <f t="shared" si="136"/>
        <v>42128</v>
      </c>
      <c r="F2234">
        <f t="shared" si="137"/>
        <v>2015</v>
      </c>
      <c r="G2234">
        <f t="shared" si="138"/>
        <v>5</v>
      </c>
      <c r="H2234">
        <f t="shared" si="139"/>
        <v>1</v>
      </c>
      <c r="I2234" s="1" t="s">
        <v>15644</v>
      </c>
      <c r="J2234" s="1" t="s">
        <v>15626</v>
      </c>
      <c r="K2234" s="42">
        <v>1</v>
      </c>
      <c r="L2234" s="42">
        <v>0.98</v>
      </c>
      <c r="M2234" s="1" t="s">
        <v>15616</v>
      </c>
    </row>
    <row r="2235" spans="1:13" x14ac:dyDescent="0.3">
      <c r="A2235">
        <v>2242</v>
      </c>
      <c r="B2235" t="s">
        <v>8887</v>
      </c>
      <c r="C2235" t="s">
        <v>6464</v>
      </c>
      <c r="D2235" t="s">
        <v>12095</v>
      </c>
      <c r="E2235" s="1">
        <f t="shared" si="136"/>
        <v>42129</v>
      </c>
      <c r="F2235">
        <f t="shared" si="137"/>
        <v>2015</v>
      </c>
      <c r="G2235">
        <f t="shared" si="138"/>
        <v>5</v>
      </c>
      <c r="H2235">
        <f t="shared" si="139"/>
        <v>2</v>
      </c>
      <c r="I2235" s="1" t="s">
        <v>15622</v>
      </c>
      <c r="J2235" s="1" t="s">
        <v>15626</v>
      </c>
      <c r="K2235" s="42">
        <v>1</v>
      </c>
      <c r="L2235" s="42">
        <v>1</v>
      </c>
      <c r="M2235" s="1" t="s">
        <v>15615</v>
      </c>
    </row>
    <row r="2236" spans="1:13" x14ac:dyDescent="0.3">
      <c r="A2236">
        <v>2243</v>
      </c>
      <c r="B2236" t="s">
        <v>8125</v>
      </c>
      <c r="C2236" t="s">
        <v>7210</v>
      </c>
      <c r="D2236" t="s">
        <v>12095</v>
      </c>
      <c r="E2236" s="1">
        <f t="shared" si="136"/>
        <v>42129</v>
      </c>
      <c r="F2236">
        <f t="shared" si="137"/>
        <v>2015</v>
      </c>
      <c r="G2236">
        <f t="shared" si="138"/>
        <v>5</v>
      </c>
      <c r="H2236">
        <f t="shared" si="139"/>
        <v>2</v>
      </c>
      <c r="I2236" s="1" t="s">
        <v>15622</v>
      </c>
      <c r="J2236" s="1" t="s">
        <v>15626</v>
      </c>
      <c r="K2236" s="42">
        <v>1</v>
      </c>
      <c r="L2236" s="42">
        <v>0.77</v>
      </c>
      <c r="M2236" s="1" t="s">
        <v>15616</v>
      </c>
    </row>
    <row r="2237" spans="1:13" x14ac:dyDescent="0.3">
      <c r="A2237">
        <v>2244</v>
      </c>
      <c r="B2237" t="s">
        <v>7767</v>
      </c>
      <c r="C2237" t="s">
        <v>7554</v>
      </c>
      <c r="D2237" t="s">
        <v>12095</v>
      </c>
      <c r="E2237" s="1">
        <f t="shared" si="136"/>
        <v>42129</v>
      </c>
      <c r="F2237">
        <f t="shared" si="137"/>
        <v>2015</v>
      </c>
      <c r="G2237">
        <f t="shared" si="138"/>
        <v>5</v>
      </c>
      <c r="H2237">
        <f t="shared" si="139"/>
        <v>2</v>
      </c>
      <c r="I2237" s="1" t="s">
        <v>15622</v>
      </c>
      <c r="J2237" s="1" t="s">
        <v>15626</v>
      </c>
      <c r="K2237" s="42">
        <v>1</v>
      </c>
      <c r="L2237" s="42">
        <v>0.9</v>
      </c>
      <c r="M2237" s="1" t="s">
        <v>15615</v>
      </c>
    </row>
    <row r="2238" spans="1:13" x14ac:dyDescent="0.3">
      <c r="A2238">
        <v>2245</v>
      </c>
      <c r="B2238" t="s">
        <v>10434</v>
      </c>
      <c r="C2238" t="s">
        <v>4947</v>
      </c>
      <c r="D2238" t="s">
        <v>12096</v>
      </c>
      <c r="E2238" s="1">
        <f t="shared" si="136"/>
        <v>42130</v>
      </c>
      <c r="F2238">
        <f t="shared" si="137"/>
        <v>2015</v>
      </c>
      <c r="G2238">
        <f t="shared" si="138"/>
        <v>5</v>
      </c>
      <c r="H2238">
        <f t="shared" si="139"/>
        <v>3</v>
      </c>
      <c r="I2238" s="1" t="s">
        <v>15622</v>
      </c>
      <c r="J2238" s="1" t="s">
        <v>15626</v>
      </c>
      <c r="K2238" s="42">
        <v>1</v>
      </c>
      <c r="L2238" s="42">
        <v>0.94</v>
      </c>
      <c r="M2238" s="1" t="s">
        <v>15615</v>
      </c>
    </row>
    <row r="2239" spans="1:13" x14ac:dyDescent="0.3">
      <c r="A2239">
        <v>2246</v>
      </c>
      <c r="B2239" t="s">
        <v>9458</v>
      </c>
      <c r="C2239" t="s">
        <v>5901</v>
      </c>
      <c r="D2239" t="s">
        <v>12097</v>
      </c>
      <c r="E2239" s="1">
        <f t="shared" si="136"/>
        <v>42132</v>
      </c>
      <c r="F2239">
        <f t="shared" si="137"/>
        <v>2015</v>
      </c>
      <c r="G2239">
        <f t="shared" si="138"/>
        <v>5</v>
      </c>
      <c r="H2239">
        <f t="shared" si="139"/>
        <v>5</v>
      </c>
      <c r="I2239" s="1" t="s">
        <v>15625</v>
      </c>
      <c r="J2239" s="1" t="s">
        <v>15623</v>
      </c>
      <c r="K2239" s="42">
        <v>0.75</v>
      </c>
      <c r="L2239" s="42">
        <v>0.36</v>
      </c>
      <c r="M2239" s="1" t="s">
        <v>15615</v>
      </c>
    </row>
    <row r="2240" spans="1:13" x14ac:dyDescent="0.3">
      <c r="A2240">
        <v>2247</v>
      </c>
      <c r="B2240" t="s">
        <v>9311</v>
      </c>
      <c r="C2240" t="s">
        <v>6045</v>
      </c>
      <c r="D2240" t="s">
        <v>12098</v>
      </c>
      <c r="E2240" s="1">
        <f t="shared" si="136"/>
        <v>42133</v>
      </c>
      <c r="F2240">
        <f t="shared" si="137"/>
        <v>2015</v>
      </c>
      <c r="G2240">
        <f t="shared" si="138"/>
        <v>5</v>
      </c>
      <c r="H2240">
        <f t="shared" si="139"/>
        <v>6</v>
      </c>
      <c r="I2240" s="1" t="s">
        <v>15622</v>
      </c>
      <c r="J2240" s="1" t="s">
        <v>15626</v>
      </c>
      <c r="K2240" s="42">
        <v>0.67</v>
      </c>
      <c r="L2240" s="42">
        <v>0.97</v>
      </c>
      <c r="M2240" s="1" t="s">
        <v>15615</v>
      </c>
    </row>
    <row r="2241" spans="1:13" x14ac:dyDescent="0.3">
      <c r="A2241">
        <v>2248</v>
      </c>
      <c r="B2241" t="s">
        <v>9017</v>
      </c>
      <c r="C2241" t="s">
        <v>6337</v>
      </c>
      <c r="D2241" t="s">
        <v>12099</v>
      </c>
      <c r="E2241" s="1">
        <f t="shared" si="136"/>
        <v>42134</v>
      </c>
      <c r="F2241">
        <f t="shared" si="137"/>
        <v>2015</v>
      </c>
      <c r="G2241">
        <f t="shared" si="138"/>
        <v>5</v>
      </c>
      <c r="H2241">
        <f t="shared" si="139"/>
        <v>7</v>
      </c>
      <c r="I2241" s="1" t="s">
        <v>15622</v>
      </c>
      <c r="J2241" s="1" t="s">
        <v>15626</v>
      </c>
      <c r="K2241" s="42">
        <v>1</v>
      </c>
      <c r="L2241" s="42">
        <v>1</v>
      </c>
      <c r="M2241" s="1" t="s">
        <v>15615</v>
      </c>
    </row>
    <row r="2242" spans="1:13" x14ac:dyDescent="0.3">
      <c r="A2242">
        <v>2249</v>
      </c>
      <c r="B2242" t="s">
        <v>8743</v>
      </c>
      <c r="C2242" t="s">
        <v>6605</v>
      </c>
      <c r="D2242" t="s">
        <v>12100</v>
      </c>
      <c r="E2242" s="1">
        <f t="shared" si="136"/>
        <v>42136</v>
      </c>
      <c r="F2242">
        <f t="shared" si="137"/>
        <v>2015</v>
      </c>
      <c r="G2242">
        <f t="shared" si="138"/>
        <v>5</v>
      </c>
      <c r="H2242">
        <f t="shared" si="139"/>
        <v>2</v>
      </c>
      <c r="I2242" s="1" t="s">
        <v>15622</v>
      </c>
      <c r="J2242" s="1" t="s">
        <v>15623</v>
      </c>
      <c r="K2242" s="42">
        <v>1</v>
      </c>
      <c r="L2242" s="42">
        <v>0.72</v>
      </c>
      <c r="M2242" s="1" t="s">
        <v>15616</v>
      </c>
    </row>
    <row r="2243" spans="1:13" x14ac:dyDescent="0.3">
      <c r="A2243">
        <v>2250</v>
      </c>
      <c r="B2243" t="s">
        <v>7730</v>
      </c>
      <c r="C2243" t="s">
        <v>7590</v>
      </c>
      <c r="D2243" t="s">
        <v>12100</v>
      </c>
      <c r="E2243" s="1">
        <f t="shared" ref="E2243:E2306" si="140">DATE(LEFT(D2243,4),MID(D2243,5,2),RIGHT(D2243,2))</f>
        <v>42136</v>
      </c>
      <c r="F2243">
        <f t="shared" ref="F2243:F2306" si="141">YEAR(E2243)</f>
        <v>2015</v>
      </c>
      <c r="G2243">
        <f t="shared" ref="G2243:G2306" si="142">MONTH(E2243)</f>
        <v>5</v>
      </c>
      <c r="H2243">
        <f t="shared" ref="H2243:H2306" si="143">WEEKDAY(E2243,2)</f>
        <v>2</v>
      </c>
      <c r="I2243" s="1" t="s">
        <v>15625</v>
      </c>
      <c r="J2243" s="1" t="s">
        <v>15624</v>
      </c>
      <c r="K2243" s="42">
        <v>1</v>
      </c>
      <c r="L2243" s="42">
        <v>0.83</v>
      </c>
      <c r="M2243" s="1" t="s">
        <v>15616</v>
      </c>
    </row>
    <row r="2244" spans="1:13" x14ac:dyDescent="0.3">
      <c r="A2244">
        <v>2251</v>
      </c>
      <c r="B2244" t="s">
        <v>8131</v>
      </c>
      <c r="C2244" t="s">
        <v>7204</v>
      </c>
      <c r="D2244" t="s">
        <v>12100</v>
      </c>
      <c r="E2244" s="1">
        <f t="shared" si="140"/>
        <v>42136</v>
      </c>
      <c r="F2244">
        <f t="shared" si="141"/>
        <v>2015</v>
      </c>
      <c r="G2244">
        <f t="shared" si="142"/>
        <v>5</v>
      </c>
      <c r="H2244">
        <f t="shared" si="143"/>
        <v>2</v>
      </c>
      <c r="I2244" s="1" t="s">
        <v>15622</v>
      </c>
      <c r="J2244" s="1" t="s">
        <v>15623</v>
      </c>
      <c r="K2244" s="42">
        <v>0.5</v>
      </c>
      <c r="L2244" s="42">
        <v>0.94</v>
      </c>
      <c r="M2244" s="1" t="s">
        <v>15616</v>
      </c>
    </row>
    <row r="2245" spans="1:13" x14ac:dyDescent="0.3">
      <c r="A2245">
        <v>2252</v>
      </c>
      <c r="B2245" t="s">
        <v>10315</v>
      </c>
      <c r="C2245" t="s">
        <v>5064</v>
      </c>
      <c r="D2245" t="s">
        <v>12100</v>
      </c>
      <c r="E2245" s="1">
        <f t="shared" si="140"/>
        <v>42136</v>
      </c>
      <c r="F2245">
        <f t="shared" si="141"/>
        <v>2015</v>
      </c>
      <c r="G2245">
        <f t="shared" si="142"/>
        <v>5</v>
      </c>
      <c r="H2245">
        <f t="shared" si="143"/>
        <v>2</v>
      </c>
      <c r="I2245" s="1" t="s">
        <v>15622</v>
      </c>
      <c r="J2245" s="1" t="s">
        <v>15626</v>
      </c>
      <c r="K2245" s="42">
        <v>1</v>
      </c>
      <c r="L2245" s="42">
        <v>0.99</v>
      </c>
      <c r="M2245" s="1" t="s">
        <v>15616</v>
      </c>
    </row>
    <row r="2246" spans="1:13" x14ac:dyDescent="0.3">
      <c r="A2246">
        <v>2253</v>
      </c>
      <c r="B2246" t="s">
        <v>9810</v>
      </c>
      <c r="C2246" t="s">
        <v>5559</v>
      </c>
      <c r="D2246" t="s">
        <v>12100</v>
      </c>
      <c r="E2246" s="1">
        <f t="shared" si="140"/>
        <v>42136</v>
      </c>
      <c r="F2246">
        <f t="shared" si="141"/>
        <v>2015</v>
      </c>
      <c r="G2246">
        <f t="shared" si="142"/>
        <v>5</v>
      </c>
      <c r="H2246">
        <f t="shared" si="143"/>
        <v>2</v>
      </c>
      <c r="I2246" s="1" t="s">
        <v>15625</v>
      </c>
      <c r="J2246" s="1" t="s">
        <v>15623</v>
      </c>
      <c r="K2246" s="42">
        <v>0.67</v>
      </c>
      <c r="L2246" s="42">
        <v>1</v>
      </c>
      <c r="M2246" s="1" t="s">
        <v>15615</v>
      </c>
    </row>
    <row r="2247" spans="1:13" x14ac:dyDescent="0.3">
      <c r="A2247">
        <v>2254</v>
      </c>
      <c r="B2247" t="s">
        <v>11480</v>
      </c>
      <c r="C2247" t="s">
        <v>3922</v>
      </c>
      <c r="D2247" t="s">
        <v>12101</v>
      </c>
      <c r="E2247" s="1">
        <f t="shared" si="140"/>
        <v>42137</v>
      </c>
      <c r="F2247">
        <f t="shared" si="141"/>
        <v>2015</v>
      </c>
      <c r="G2247">
        <f t="shared" si="142"/>
        <v>5</v>
      </c>
      <c r="H2247">
        <f t="shared" si="143"/>
        <v>3</v>
      </c>
      <c r="I2247" s="1" t="s">
        <v>15622</v>
      </c>
      <c r="J2247" s="1" t="s">
        <v>15626</v>
      </c>
      <c r="K2247" s="42">
        <v>1</v>
      </c>
      <c r="L2247" s="42">
        <v>1</v>
      </c>
      <c r="M2247" s="1" t="s">
        <v>15616</v>
      </c>
    </row>
    <row r="2248" spans="1:13" x14ac:dyDescent="0.3">
      <c r="A2248">
        <v>2255</v>
      </c>
      <c r="B2248" t="s">
        <v>10886</v>
      </c>
      <c r="C2248" t="s">
        <v>4508</v>
      </c>
      <c r="D2248" t="s">
        <v>12101</v>
      </c>
      <c r="E2248" s="1">
        <f t="shared" si="140"/>
        <v>42137</v>
      </c>
      <c r="F2248">
        <f t="shared" si="141"/>
        <v>2015</v>
      </c>
      <c r="G2248">
        <f t="shared" si="142"/>
        <v>5</v>
      </c>
      <c r="H2248">
        <f t="shared" si="143"/>
        <v>3</v>
      </c>
      <c r="I2248" s="1" t="s">
        <v>15622</v>
      </c>
      <c r="J2248" s="1" t="s">
        <v>15626</v>
      </c>
      <c r="K2248" s="42">
        <v>1</v>
      </c>
      <c r="L2248" s="42">
        <v>0.75</v>
      </c>
      <c r="M2248" s="1" t="s">
        <v>15616</v>
      </c>
    </row>
    <row r="2249" spans="1:13" x14ac:dyDescent="0.3">
      <c r="A2249">
        <v>2256</v>
      </c>
      <c r="B2249" t="s">
        <v>9885</v>
      </c>
      <c r="C2249" t="s">
        <v>5486</v>
      </c>
      <c r="D2249" t="s">
        <v>12101</v>
      </c>
      <c r="E2249" s="1">
        <f t="shared" si="140"/>
        <v>42137</v>
      </c>
      <c r="F2249">
        <f t="shared" si="141"/>
        <v>2015</v>
      </c>
      <c r="G2249">
        <f t="shared" si="142"/>
        <v>5</v>
      </c>
      <c r="H2249">
        <f t="shared" si="143"/>
        <v>3</v>
      </c>
      <c r="I2249" s="1" t="s">
        <v>15622</v>
      </c>
      <c r="J2249" s="1" t="s">
        <v>15626</v>
      </c>
      <c r="K2249" s="42">
        <v>1</v>
      </c>
      <c r="L2249" s="42">
        <v>0.98</v>
      </c>
      <c r="M2249" s="1" t="s">
        <v>15616</v>
      </c>
    </row>
    <row r="2250" spans="1:13" x14ac:dyDescent="0.3">
      <c r="A2250">
        <v>2257</v>
      </c>
      <c r="B2250" t="s">
        <v>11454</v>
      </c>
      <c r="C2250" t="s">
        <v>3947</v>
      </c>
      <c r="D2250" t="s">
        <v>12102</v>
      </c>
      <c r="E2250" s="1">
        <f t="shared" si="140"/>
        <v>42138</v>
      </c>
      <c r="F2250">
        <f t="shared" si="141"/>
        <v>2015</v>
      </c>
      <c r="G2250">
        <f t="shared" si="142"/>
        <v>5</v>
      </c>
      <c r="H2250">
        <f t="shared" si="143"/>
        <v>4</v>
      </c>
      <c r="I2250" s="1" t="s">
        <v>15625</v>
      </c>
      <c r="J2250" s="1" t="s">
        <v>15626</v>
      </c>
      <c r="K2250" s="42">
        <v>1</v>
      </c>
      <c r="L2250" s="42">
        <v>0.8</v>
      </c>
      <c r="M2250" s="1" t="s">
        <v>15615</v>
      </c>
    </row>
    <row r="2251" spans="1:13" x14ac:dyDescent="0.3">
      <c r="A2251">
        <v>2258</v>
      </c>
      <c r="B2251" t="s">
        <v>9836</v>
      </c>
      <c r="C2251" t="s">
        <v>5533</v>
      </c>
      <c r="D2251" t="s">
        <v>12102</v>
      </c>
      <c r="E2251" s="1">
        <f t="shared" si="140"/>
        <v>42138</v>
      </c>
      <c r="F2251">
        <f t="shared" si="141"/>
        <v>2015</v>
      </c>
      <c r="G2251">
        <f t="shared" si="142"/>
        <v>5</v>
      </c>
      <c r="H2251">
        <f t="shared" si="143"/>
        <v>4</v>
      </c>
      <c r="I2251" s="1" t="s">
        <v>15622</v>
      </c>
      <c r="J2251" s="1" t="s">
        <v>15626</v>
      </c>
      <c r="K2251" s="42">
        <v>1</v>
      </c>
      <c r="L2251" s="42">
        <v>0.86</v>
      </c>
      <c r="M2251" s="1" t="s">
        <v>15616</v>
      </c>
    </row>
    <row r="2252" spans="1:13" x14ac:dyDescent="0.3">
      <c r="A2252">
        <v>2259</v>
      </c>
      <c r="B2252" t="s">
        <v>7947</v>
      </c>
      <c r="C2252" t="s">
        <v>7383</v>
      </c>
      <c r="D2252" t="s">
        <v>12103</v>
      </c>
      <c r="E2252" s="1">
        <f t="shared" si="140"/>
        <v>42139</v>
      </c>
      <c r="F2252">
        <f t="shared" si="141"/>
        <v>2015</v>
      </c>
      <c r="G2252">
        <f t="shared" si="142"/>
        <v>5</v>
      </c>
      <c r="H2252">
        <f t="shared" si="143"/>
        <v>5</v>
      </c>
      <c r="I2252" s="1" t="s">
        <v>15622</v>
      </c>
      <c r="J2252" s="1" t="s">
        <v>15626</v>
      </c>
      <c r="K2252" s="42">
        <v>1</v>
      </c>
      <c r="L2252" s="42">
        <v>1</v>
      </c>
      <c r="M2252" s="1" t="s">
        <v>15615</v>
      </c>
    </row>
    <row r="2253" spans="1:13" x14ac:dyDescent="0.3">
      <c r="A2253">
        <v>2260</v>
      </c>
      <c r="B2253" t="s">
        <v>11363</v>
      </c>
      <c r="C2253" t="s">
        <v>4037</v>
      </c>
      <c r="D2253" t="s">
        <v>12103</v>
      </c>
      <c r="E2253" s="1">
        <f t="shared" si="140"/>
        <v>42139</v>
      </c>
      <c r="F2253">
        <f t="shared" si="141"/>
        <v>2015</v>
      </c>
      <c r="G2253">
        <f t="shared" si="142"/>
        <v>5</v>
      </c>
      <c r="H2253">
        <f t="shared" si="143"/>
        <v>5</v>
      </c>
      <c r="I2253" s="1" t="s">
        <v>15622</v>
      </c>
      <c r="J2253" s="1" t="s">
        <v>15624</v>
      </c>
      <c r="K2253" s="42">
        <v>1</v>
      </c>
      <c r="L2253" s="42">
        <v>0.64</v>
      </c>
      <c r="M2253" s="1" t="s">
        <v>15616</v>
      </c>
    </row>
    <row r="2254" spans="1:13" x14ac:dyDescent="0.3">
      <c r="A2254">
        <v>2261</v>
      </c>
      <c r="B2254" t="s">
        <v>9372</v>
      </c>
      <c r="C2254" t="s">
        <v>5985</v>
      </c>
      <c r="D2254" t="s">
        <v>12104</v>
      </c>
      <c r="E2254" s="1">
        <f t="shared" si="140"/>
        <v>42140</v>
      </c>
      <c r="F2254">
        <f t="shared" si="141"/>
        <v>2015</v>
      </c>
      <c r="G2254">
        <f t="shared" si="142"/>
        <v>5</v>
      </c>
      <c r="H2254">
        <f t="shared" si="143"/>
        <v>6</v>
      </c>
      <c r="I2254" s="1" t="s">
        <v>15622</v>
      </c>
      <c r="J2254" s="1" t="s">
        <v>15624</v>
      </c>
      <c r="K2254" s="42">
        <v>0.91</v>
      </c>
      <c r="L2254" s="42">
        <v>1</v>
      </c>
      <c r="M2254" s="1" t="s">
        <v>15616</v>
      </c>
    </row>
    <row r="2255" spans="1:13" x14ac:dyDescent="0.3">
      <c r="A2255">
        <v>2262</v>
      </c>
      <c r="B2255" t="s">
        <v>8079</v>
      </c>
      <c r="C2255" t="s">
        <v>7254</v>
      </c>
      <c r="D2255" t="s">
        <v>12104</v>
      </c>
      <c r="E2255" s="1">
        <f t="shared" si="140"/>
        <v>42140</v>
      </c>
      <c r="F2255">
        <f t="shared" si="141"/>
        <v>2015</v>
      </c>
      <c r="G2255">
        <f t="shared" si="142"/>
        <v>5</v>
      </c>
      <c r="H2255">
        <f t="shared" si="143"/>
        <v>6</v>
      </c>
      <c r="I2255" s="1" t="s">
        <v>15622</v>
      </c>
      <c r="J2255" s="1" t="s">
        <v>15624</v>
      </c>
      <c r="K2255" s="42">
        <v>0.81</v>
      </c>
      <c r="L2255" s="42">
        <v>0.56999999999999995</v>
      </c>
      <c r="M2255" s="1" t="s">
        <v>15615</v>
      </c>
    </row>
    <row r="2256" spans="1:13" x14ac:dyDescent="0.3">
      <c r="A2256">
        <v>2263</v>
      </c>
      <c r="B2256" t="s">
        <v>10501</v>
      </c>
      <c r="C2256" t="s">
        <v>4882</v>
      </c>
      <c r="D2256" t="s">
        <v>12105</v>
      </c>
      <c r="E2256" s="1">
        <f t="shared" si="140"/>
        <v>42141</v>
      </c>
      <c r="F2256">
        <f t="shared" si="141"/>
        <v>2015</v>
      </c>
      <c r="G2256">
        <f t="shared" si="142"/>
        <v>5</v>
      </c>
      <c r="H2256">
        <f t="shared" si="143"/>
        <v>7</v>
      </c>
      <c r="I2256" s="1" t="s">
        <v>15622</v>
      </c>
      <c r="J2256" s="1" t="s">
        <v>15623</v>
      </c>
      <c r="K2256" s="42">
        <v>1</v>
      </c>
      <c r="L2256" s="42">
        <v>1</v>
      </c>
      <c r="M2256" s="1" t="s">
        <v>15616</v>
      </c>
    </row>
    <row r="2257" spans="1:13" x14ac:dyDescent="0.3">
      <c r="A2257">
        <v>2264</v>
      </c>
      <c r="B2257" t="s">
        <v>7837</v>
      </c>
      <c r="C2257" t="s">
        <v>7486</v>
      </c>
      <c r="D2257" t="s">
        <v>12105</v>
      </c>
      <c r="E2257" s="1">
        <f t="shared" si="140"/>
        <v>42141</v>
      </c>
      <c r="F2257">
        <f t="shared" si="141"/>
        <v>2015</v>
      </c>
      <c r="G2257">
        <f t="shared" si="142"/>
        <v>5</v>
      </c>
      <c r="H2257">
        <f t="shared" si="143"/>
        <v>7</v>
      </c>
      <c r="I2257" s="1" t="s">
        <v>15622</v>
      </c>
      <c r="J2257" s="1" t="s">
        <v>15626</v>
      </c>
      <c r="K2257" s="42">
        <v>0.98</v>
      </c>
      <c r="L2257" s="42">
        <v>0.96</v>
      </c>
      <c r="M2257" s="1" t="s">
        <v>15616</v>
      </c>
    </row>
    <row r="2258" spans="1:13" x14ac:dyDescent="0.3">
      <c r="A2258">
        <v>2265</v>
      </c>
      <c r="B2258" t="s">
        <v>11767</v>
      </c>
      <c r="C2258" t="s">
        <v>3643</v>
      </c>
      <c r="D2258" t="s">
        <v>16850</v>
      </c>
      <c r="E2258" s="1">
        <f t="shared" si="140"/>
        <v>42142</v>
      </c>
      <c r="F2258">
        <f t="shared" si="141"/>
        <v>2015</v>
      </c>
      <c r="G2258">
        <f t="shared" si="142"/>
        <v>5</v>
      </c>
      <c r="H2258">
        <f t="shared" si="143"/>
        <v>1</v>
      </c>
      <c r="I2258" s="1" t="s">
        <v>15622</v>
      </c>
      <c r="J2258" s="1" t="s">
        <v>15624</v>
      </c>
      <c r="K2258" s="42">
        <v>1</v>
      </c>
      <c r="L2258" s="42">
        <v>1</v>
      </c>
      <c r="M2258" s="1" t="s">
        <v>15616</v>
      </c>
    </row>
    <row r="2259" spans="1:13" x14ac:dyDescent="0.3">
      <c r="A2259">
        <v>2266</v>
      </c>
      <c r="B2259" t="s">
        <v>11132</v>
      </c>
      <c r="C2259" t="s">
        <v>4268</v>
      </c>
      <c r="D2259" t="s">
        <v>16850</v>
      </c>
      <c r="E2259" s="1">
        <f t="shared" si="140"/>
        <v>42142</v>
      </c>
      <c r="F2259">
        <f t="shared" si="141"/>
        <v>2015</v>
      </c>
      <c r="G2259">
        <f t="shared" si="142"/>
        <v>5</v>
      </c>
      <c r="H2259">
        <f t="shared" si="143"/>
        <v>1</v>
      </c>
      <c r="I2259" s="1" t="s">
        <v>15622</v>
      </c>
      <c r="J2259" s="1" t="s">
        <v>15623</v>
      </c>
      <c r="K2259" s="42">
        <v>0.5</v>
      </c>
      <c r="L2259" s="42">
        <v>0.5</v>
      </c>
      <c r="M2259" s="1" t="s">
        <v>15615</v>
      </c>
    </row>
    <row r="2260" spans="1:13" x14ac:dyDescent="0.3">
      <c r="A2260">
        <v>2267</v>
      </c>
      <c r="B2260" t="s">
        <v>10276</v>
      </c>
      <c r="C2260" t="s">
        <v>5103</v>
      </c>
      <c r="D2260" t="s">
        <v>16850</v>
      </c>
      <c r="E2260" s="1">
        <f t="shared" si="140"/>
        <v>42142</v>
      </c>
      <c r="F2260">
        <f t="shared" si="141"/>
        <v>2015</v>
      </c>
      <c r="G2260">
        <f t="shared" si="142"/>
        <v>5</v>
      </c>
      <c r="H2260">
        <f t="shared" si="143"/>
        <v>1</v>
      </c>
      <c r="I2260" s="1" t="s">
        <v>15622</v>
      </c>
      <c r="J2260" s="1" t="s">
        <v>15623</v>
      </c>
      <c r="K2260" s="42">
        <v>0.5</v>
      </c>
      <c r="L2260" s="42">
        <v>1</v>
      </c>
      <c r="M2260" s="1" t="s">
        <v>15615</v>
      </c>
    </row>
    <row r="2261" spans="1:13" x14ac:dyDescent="0.3">
      <c r="A2261">
        <v>2268</v>
      </c>
      <c r="B2261" t="s">
        <v>10448</v>
      </c>
      <c r="C2261" t="s">
        <v>4933</v>
      </c>
      <c r="D2261" t="s">
        <v>12106</v>
      </c>
      <c r="E2261" s="1">
        <f t="shared" si="140"/>
        <v>42143</v>
      </c>
      <c r="F2261">
        <f t="shared" si="141"/>
        <v>2015</v>
      </c>
      <c r="G2261">
        <f t="shared" si="142"/>
        <v>5</v>
      </c>
      <c r="H2261">
        <f t="shared" si="143"/>
        <v>2</v>
      </c>
      <c r="I2261" s="1" t="s">
        <v>15622</v>
      </c>
      <c r="J2261" s="1" t="s">
        <v>15624</v>
      </c>
      <c r="K2261" s="42">
        <v>1</v>
      </c>
      <c r="L2261" s="42">
        <v>0.84</v>
      </c>
      <c r="M2261" s="1" t="s">
        <v>15615</v>
      </c>
    </row>
    <row r="2262" spans="1:13" x14ac:dyDescent="0.3">
      <c r="A2262">
        <v>2269</v>
      </c>
      <c r="B2262" t="s">
        <v>8511</v>
      </c>
      <c r="C2262" t="s">
        <v>6833</v>
      </c>
      <c r="D2262" t="s">
        <v>12107</v>
      </c>
      <c r="E2262" s="1">
        <f t="shared" si="140"/>
        <v>42144</v>
      </c>
      <c r="F2262">
        <f t="shared" si="141"/>
        <v>2015</v>
      </c>
      <c r="G2262">
        <f t="shared" si="142"/>
        <v>5</v>
      </c>
      <c r="H2262">
        <f t="shared" si="143"/>
        <v>3</v>
      </c>
      <c r="I2262" s="1" t="s">
        <v>15622</v>
      </c>
      <c r="J2262" s="1" t="s">
        <v>15624</v>
      </c>
      <c r="K2262" s="42">
        <v>0.9</v>
      </c>
      <c r="L2262" s="42">
        <v>0.77</v>
      </c>
      <c r="M2262" s="1" t="s">
        <v>15615</v>
      </c>
    </row>
    <row r="2263" spans="1:13" x14ac:dyDescent="0.3">
      <c r="A2263">
        <v>2270</v>
      </c>
      <c r="B2263" t="s">
        <v>11408</v>
      </c>
      <c r="C2263" t="s">
        <v>3992</v>
      </c>
      <c r="D2263" t="s">
        <v>12107</v>
      </c>
      <c r="E2263" s="1">
        <f t="shared" si="140"/>
        <v>42144</v>
      </c>
      <c r="F2263">
        <f t="shared" si="141"/>
        <v>2015</v>
      </c>
      <c r="G2263">
        <f t="shared" si="142"/>
        <v>5</v>
      </c>
      <c r="H2263">
        <f t="shared" si="143"/>
        <v>3</v>
      </c>
      <c r="I2263" s="1" t="s">
        <v>15814</v>
      </c>
      <c r="J2263" s="1" t="s">
        <v>15626</v>
      </c>
      <c r="K2263" s="42">
        <v>1</v>
      </c>
      <c r="L2263" s="42">
        <v>1</v>
      </c>
      <c r="M2263" s="1" t="s">
        <v>15616</v>
      </c>
    </row>
    <row r="2264" spans="1:13" x14ac:dyDescent="0.3">
      <c r="A2264">
        <v>2271</v>
      </c>
      <c r="B2264" t="s">
        <v>9438</v>
      </c>
      <c r="C2264" t="s">
        <v>5921</v>
      </c>
      <c r="D2264" t="s">
        <v>12107</v>
      </c>
      <c r="E2264" s="1">
        <f t="shared" si="140"/>
        <v>42144</v>
      </c>
      <c r="F2264">
        <f t="shared" si="141"/>
        <v>2015</v>
      </c>
      <c r="G2264">
        <f t="shared" si="142"/>
        <v>5</v>
      </c>
      <c r="H2264">
        <f t="shared" si="143"/>
        <v>3</v>
      </c>
      <c r="I2264" s="1" t="s">
        <v>15730</v>
      </c>
      <c r="J2264" s="1" t="s">
        <v>15623</v>
      </c>
      <c r="K2264" s="42">
        <v>0.63</v>
      </c>
      <c r="L2264" s="42">
        <v>0.89</v>
      </c>
      <c r="M2264" s="1" t="s">
        <v>15615</v>
      </c>
    </row>
    <row r="2265" spans="1:13" x14ac:dyDescent="0.3">
      <c r="A2265">
        <v>2272</v>
      </c>
      <c r="B2265" t="s">
        <v>8706</v>
      </c>
      <c r="C2265" t="s">
        <v>6642</v>
      </c>
      <c r="D2265" t="s">
        <v>12107</v>
      </c>
      <c r="E2265" s="1">
        <f t="shared" si="140"/>
        <v>42144</v>
      </c>
      <c r="F2265">
        <f t="shared" si="141"/>
        <v>2015</v>
      </c>
      <c r="G2265">
        <f t="shared" si="142"/>
        <v>5</v>
      </c>
      <c r="H2265">
        <f t="shared" si="143"/>
        <v>3</v>
      </c>
      <c r="I2265" s="1" t="s">
        <v>15622</v>
      </c>
      <c r="J2265" s="1" t="s">
        <v>15624</v>
      </c>
      <c r="K2265" s="42">
        <v>0.8</v>
      </c>
      <c r="L2265" s="42">
        <v>0.83</v>
      </c>
      <c r="M2265" s="1" t="s">
        <v>15616</v>
      </c>
    </row>
    <row r="2266" spans="1:13" x14ac:dyDescent="0.3">
      <c r="A2266">
        <v>2273</v>
      </c>
      <c r="B2266" t="s">
        <v>11086</v>
      </c>
      <c r="C2266" t="s">
        <v>4311</v>
      </c>
      <c r="D2266" t="s">
        <v>12107</v>
      </c>
      <c r="E2266" s="1">
        <f t="shared" si="140"/>
        <v>42144</v>
      </c>
      <c r="F2266">
        <f t="shared" si="141"/>
        <v>2015</v>
      </c>
      <c r="G2266">
        <f t="shared" si="142"/>
        <v>5</v>
      </c>
      <c r="H2266">
        <f t="shared" si="143"/>
        <v>3</v>
      </c>
      <c r="I2266" s="1" t="s">
        <v>15625</v>
      </c>
      <c r="J2266" s="1" t="s">
        <v>15626</v>
      </c>
      <c r="K2266" s="42">
        <v>1</v>
      </c>
      <c r="L2266" s="42">
        <v>0.82</v>
      </c>
      <c r="M2266" s="1" t="s">
        <v>15615</v>
      </c>
    </row>
    <row r="2267" spans="1:13" x14ac:dyDescent="0.3">
      <c r="A2267">
        <v>2274</v>
      </c>
      <c r="B2267" t="s">
        <v>7987</v>
      </c>
      <c r="C2267" t="s">
        <v>7344</v>
      </c>
      <c r="D2267" t="s">
        <v>12108</v>
      </c>
      <c r="E2267" s="1">
        <f t="shared" si="140"/>
        <v>42146</v>
      </c>
      <c r="F2267">
        <f t="shared" si="141"/>
        <v>2015</v>
      </c>
      <c r="G2267">
        <f t="shared" si="142"/>
        <v>5</v>
      </c>
      <c r="H2267">
        <f t="shared" si="143"/>
        <v>5</v>
      </c>
      <c r="I2267" s="1" t="s">
        <v>15651</v>
      </c>
      <c r="J2267" s="1" t="s">
        <v>15624</v>
      </c>
      <c r="K2267" s="42">
        <v>1</v>
      </c>
      <c r="L2267" s="42">
        <v>1</v>
      </c>
      <c r="M2267" s="1" t="s">
        <v>15615</v>
      </c>
    </row>
    <row r="2268" spans="1:13" x14ac:dyDescent="0.3">
      <c r="A2268">
        <v>2275</v>
      </c>
      <c r="B2268" t="s">
        <v>9244</v>
      </c>
      <c r="C2268" t="s">
        <v>6110</v>
      </c>
      <c r="D2268" t="s">
        <v>12108</v>
      </c>
      <c r="E2268" s="1">
        <f t="shared" si="140"/>
        <v>42146</v>
      </c>
      <c r="F2268">
        <f t="shared" si="141"/>
        <v>2015</v>
      </c>
      <c r="G2268">
        <f t="shared" si="142"/>
        <v>5</v>
      </c>
      <c r="H2268">
        <f t="shared" si="143"/>
        <v>5</v>
      </c>
      <c r="I2268" s="1" t="s">
        <v>15625</v>
      </c>
      <c r="J2268" s="1" t="s">
        <v>15626</v>
      </c>
      <c r="K2268" s="42">
        <v>1</v>
      </c>
      <c r="L2268" s="42">
        <v>0.88</v>
      </c>
      <c r="M2268" s="1" t="s">
        <v>15616</v>
      </c>
    </row>
    <row r="2269" spans="1:13" x14ac:dyDescent="0.3">
      <c r="A2269">
        <v>2276</v>
      </c>
      <c r="B2269" t="s">
        <v>10302</v>
      </c>
      <c r="C2269" t="s">
        <v>5077</v>
      </c>
      <c r="D2269" t="s">
        <v>12109</v>
      </c>
      <c r="E2269" s="1">
        <f t="shared" si="140"/>
        <v>42149</v>
      </c>
      <c r="F2269">
        <f t="shared" si="141"/>
        <v>2015</v>
      </c>
      <c r="G2269">
        <f t="shared" si="142"/>
        <v>5</v>
      </c>
      <c r="H2269">
        <f t="shared" si="143"/>
        <v>1</v>
      </c>
      <c r="I2269" s="1" t="s">
        <v>15625</v>
      </c>
      <c r="J2269" s="1" t="s">
        <v>15626</v>
      </c>
      <c r="K2269" s="42">
        <v>1</v>
      </c>
      <c r="L2269" s="42">
        <v>1</v>
      </c>
      <c r="M2269" s="1" t="s">
        <v>15616</v>
      </c>
    </row>
    <row r="2270" spans="1:13" x14ac:dyDescent="0.3">
      <c r="A2270">
        <v>2277</v>
      </c>
      <c r="B2270" t="s">
        <v>11060</v>
      </c>
      <c r="C2270" t="s">
        <v>4337</v>
      </c>
      <c r="D2270" t="s">
        <v>12110</v>
      </c>
      <c r="E2270" s="1">
        <f t="shared" si="140"/>
        <v>42150</v>
      </c>
      <c r="F2270">
        <f t="shared" si="141"/>
        <v>2015</v>
      </c>
      <c r="G2270">
        <f t="shared" si="142"/>
        <v>5</v>
      </c>
      <c r="H2270">
        <f t="shared" si="143"/>
        <v>2</v>
      </c>
      <c r="I2270" s="1" t="s">
        <v>15622</v>
      </c>
      <c r="J2270" s="1" t="s">
        <v>15626</v>
      </c>
      <c r="K2270" s="42">
        <v>1</v>
      </c>
      <c r="L2270" s="42">
        <v>0.9</v>
      </c>
      <c r="M2270" s="1" t="s">
        <v>15616</v>
      </c>
    </row>
    <row r="2271" spans="1:13" x14ac:dyDescent="0.3">
      <c r="A2271">
        <v>2278</v>
      </c>
      <c r="B2271" t="s">
        <v>8480</v>
      </c>
      <c r="C2271" t="s">
        <v>6864</v>
      </c>
      <c r="D2271" t="s">
        <v>12110</v>
      </c>
      <c r="E2271" s="1">
        <f t="shared" si="140"/>
        <v>42150</v>
      </c>
      <c r="F2271">
        <f t="shared" si="141"/>
        <v>2015</v>
      </c>
      <c r="G2271">
        <f t="shared" si="142"/>
        <v>5</v>
      </c>
      <c r="H2271">
        <f t="shared" si="143"/>
        <v>2</v>
      </c>
      <c r="I2271" s="1" t="s">
        <v>15622</v>
      </c>
      <c r="J2271" s="1" t="s">
        <v>15628</v>
      </c>
      <c r="K2271" s="42">
        <v>0</v>
      </c>
      <c r="L2271" s="42">
        <v>0.36</v>
      </c>
      <c r="M2271" s="1" t="s">
        <v>15615</v>
      </c>
    </row>
    <row r="2272" spans="1:13" x14ac:dyDescent="0.3">
      <c r="A2272">
        <v>2279</v>
      </c>
      <c r="B2272" t="s">
        <v>9942</v>
      </c>
      <c r="C2272" t="s">
        <v>5429</v>
      </c>
      <c r="D2272" t="s">
        <v>12111</v>
      </c>
      <c r="E2272" s="1">
        <f t="shared" si="140"/>
        <v>42151</v>
      </c>
      <c r="F2272">
        <f t="shared" si="141"/>
        <v>2015</v>
      </c>
      <c r="G2272">
        <f t="shared" si="142"/>
        <v>5</v>
      </c>
      <c r="H2272">
        <f t="shared" si="143"/>
        <v>3</v>
      </c>
      <c r="I2272" s="1" t="s">
        <v>15625</v>
      </c>
      <c r="J2272" s="1" t="s">
        <v>15623</v>
      </c>
      <c r="K2272" s="42">
        <v>1</v>
      </c>
      <c r="L2272" s="42">
        <v>0.31</v>
      </c>
      <c r="M2272" s="1" t="s">
        <v>15615</v>
      </c>
    </row>
    <row r="2273" spans="1:13" x14ac:dyDescent="0.3">
      <c r="A2273">
        <v>2280</v>
      </c>
      <c r="B2273" t="s">
        <v>10307</v>
      </c>
      <c r="C2273" t="s">
        <v>5072</v>
      </c>
      <c r="D2273" t="s">
        <v>12111</v>
      </c>
      <c r="E2273" s="1">
        <f t="shared" si="140"/>
        <v>42151</v>
      </c>
      <c r="F2273">
        <f t="shared" si="141"/>
        <v>2015</v>
      </c>
      <c r="G2273">
        <f t="shared" si="142"/>
        <v>5</v>
      </c>
      <c r="H2273">
        <f t="shared" si="143"/>
        <v>3</v>
      </c>
      <c r="I2273" s="1" t="s">
        <v>15622</v>
      </c>
      <c r="J2273" s="1" t="s">
        <v>15626</v>
      </c>
      <c r="K2273" s="42">
        <v>1</v>
      </c>
      <c r="L2273" s="42">
        <v>0.88</v>
      </c>
      <c r="M2273" s="1" t="s">
        <v>15616</v>
      </c>
    </row>
    <row r="2274" spans="1:13" x14ac:dyDescent="0.3">
      <c r="A2274">
        <v>2281</v>
      </c>
      <c r="B2274" t="s">
        <v>9446</v>
      </c>
      <c r="C2274" t="s">
        <v>5913</v>
      </c>
      <c r="D2274" t="s">
        <v>12111</v>
      </c>
      <c r="E2274" s="1">
        <f t="shared" si="140"/>
        <v>42151</v>
      </c>
      <c r="F2274">
        <f t="shared" si="141"/>
        <v>2015</v>
      </c>
      <c r="G2274">
        <f t="shared" si="142"/>
        <v>5</v>
      </c>
      <c r="H2274">
        <f t="shared" si="143"/>
        <v>3</v>
      </c>
      <c r="I2274" s="1" t="s">
        <v>15622</v>
      </c>
      <c r="J2274" s="1" t="s">
        <v>15626</v>
      </c>
      <c r="K2274" s="42">
        <v>1</v>
      </c>
      <c r="L2274" s="42">
        <v>0.86</v>
      </c>
      <c r="M2274" s="1" t="s">
        <v>15615</v>
      </c>
    </row>
    <row r="2275" spans="1:13" x14ac:dyDescent="0.3">
      <c r="A2275">
        <v>2282</v>
      </c>
      <c r="B2275" t="s">
        <v>9926</v>
      </c>
      <c r="C2275" t="s">
        <v>5445</v>
      </c>
      <c r="D2275" t="s">
        <v>12111</v>
      </c>
      <c r="E2275" s="1">
        <f t="shared" si="140"/>
        <v>42151</v>
      </c>
      <c r="F2275">
        <f t="shared" si="141"/>
        <v>2015</v>
      </c>
      <c r="G2275">
        <f t="shared" si="142"/>
        <v>5</v>
      </c>
      <c r="H2275">
        <f t="shared" si="143"/>
        <v>3</v>
      </c>
      <c r="I2275" s="1" t="s">
        <v>15622</v>
      </c>
      <c r="J2275" s="1" t="s">
        <v>15624</v>
      </c>
      <c r="K2275" s="42">
        <v>0.8</v>
      </c>
      <c r="L2275" s="42">
        <v>1</v>
      </c>
      <c r="M2275" s="1" t="s">
        <v>15615</v>
      </c>
    </row>
    <row r="2276" spans="1:13" x14ac:dyDescent="0.3">
      <c r="A2276">
        <v>2283</v>
      </c>
      <c r="B2276" t="s">
        <v>9377</v>
      </c>
      <c r="C2276" t="s">
        <v>5980</v>
      </c>
      <c r="D2276" t="s">
        <v>12112</v>
      </c>
      <c r="E2276" s="1">
        <f t="shared" si="140"/>
        <v>42153</v>
      </c>
      <c r="F2276">
        <f t="shared" si="141"/>
        <v>2015</v>
      </c>
      <c r="G2276">
        <f t="shared" si="142"/>
        <v>5</v>
      </c>
      <c r="H2276">
        <f t="shared" si="143"/>
        <v>5</v>
      </c>
      <c r="I2276" s="1" t="s">
        <v>15622</v>
      </c>
      <c r="J2276" s="1" t="s">
        <v>15626</v>
      </c>
      <c r="K2276" s="42">
        <v>0.9</v>
      </c>
      <c r="L2276" s="42">
        <v>0.96</v>
      </c>
      <c r="M2276" s="1" t="s">
        <v>15615</v>
      </c>
    </row>
    <row r="2277" spans="1:13" x14ac:dyDescent="0.3">
      <c r="A2277">
        <v>2284</v>
      </c>
      <c r="B2277" t="s">
        <v>8996</v>
      </c>
      <c r="C2277" t="s">
        <v>6357</v>
      </c>
      <c r="D2277" t="s">
        <v>12113</v>
      </c>
      <c r="E2277" s="1">
        <f t="shared" si="140"/>
        <v>42154</v>
      </c>
      <c r="F2277">
        <f t="shared" si="141"/>
        <v>2015</v>
      </c>
      <c r="G2277">
        <f t="shared" si="142"/>
        <v>5</v>
      </c>
      <c r="H2277">
        <f t="shared" si="143"/>
        <v>6</v>
      </c>
      <c r="I2277" s="1" t="s">
        <v>15622</v>
      </c>
      <c r="J2277" s="1" t="s">
        <v>15626</v>
      </c>
      <c r="K2277" s="42">
        <v>1</v>
      </c>
      <c r="L2277" s="42">
        <v>0.73</v>
      </c>
      <c r="M2277" s="1" t="s">
        <v>15615</v>
      </c>
    </row>
    <row r="2278" spans="1:13" x14ac:dyDescent="0.3">
      <c r="A2278">
        <v>2285</v>
      </c>
      <c r="B2278" t="s">
        <v>8697</v>
      </c>
      <c r="C2278" t="s">
        <v>6651</v>
      </c>
      <c r="D2278" t="s">
        <v>12113</v>
      </c>
      <c r="E2278" s="1">
        <f t="shared" si="140"/>
        <v>42154</v>
      </c>
      <c r="F2278">
        <f t="shared" si="141"/>
        <v>2015</v>
      </c>
      <c r="G2278">
        <f t="shared" si="142"/>
        <v>5</v>
      </c>
      <c r="H2278">
        <f t="shared" si="143"/>
        <v>6</v>
      </c>
      <c r="I2278" s="1" t="s">
        <v>15622</v>
      </c>
      <c r="J2278" s="1" t="s">
        <v>15626</v>
      </c>
      <c r="K2278" s="42">
        <v>1</v>
      </c>
      <c r="L2278" s="42">
        <v>1</v>
      </c>
      <c r="M2278" s="1" t="s">
        <v>15616</v>
      </c>
    </row>
    <row r="2279" spans="1:13" x14ac:dyDescent="0.3">
      <c r="A2279">
        <v>2286</v>
      </c>
      <c r="B2279" t="s">
        <v>10285</v>
      </c>
      <c r="C2279" t="s">
        <v>5094</v>
      </c>
      <c r="D2279" t="s">
        <v>12114</v>
      </c>
      <c r="E2279" s="1">
        <f t="shared" si="140"/>
        <v>42155</v>
      </c>
      <c r="F2279">
        <f t="shared" si="141"/>
        <v>2015</v>
      </c>
      <c r="G2279">
        <f t="shared" si="142"/>
        <v>5</v>
      </c>
      <c r="H2279">
        <f t="shared" si="143"/>
        <v>7</v>
      </c>
      <c r="I2279" s="1" t="s">
        <v>15622</v>
      </c>
      <c r="J2279" s="1" t="s">
        <v>15623</v>
      </c>
      <c r="K2279" s="42">
        <v>0.6</v>
      </c>
      <c r="L2279" s="42">
        <v>0.86</v>
      </c>
      <c r="M2279" s="1" t="s">
        <v>15615</v>
      </c>
    </row>
    <row r="2280" spans="1:13" x14ac:dyDescent="0.3">
      <c r="A2280">
        <v>2287</v>
      </c>
      <c r="B2280" t="s">
        <v>8142</v>
      </c>
      <c r="C2280" t="s">
        <v>7193</v>
      </c>
      <c r="D2280" t="s">
        <v>12114</v>
      </c>
      <c r="E2280" s="1">
        <f t="shared" si="140"/>
        <v>42155</v>
      </c>
      <c r="F2280">
        <f t="shared" si="141"/>
        <v>2015</v>
      </c>
      <c r="G2280">
        <f t="shared" si="142"/>
        <v>5</v>
      </c>
      <c r="H2280">
        <f t="shared" si="143"/>
        <v>7</v>
      </c>
      <c r="I2280" s="1" t="s">
        <v>15622</v>
      </c>
      <c r="J2280" s="1" t="s">
        <v>15623</v>
      </c>
      <c r="K2280" s="42">
        <v>1</v>
      </c>
      <c r="L2280" s="42">
        <v>0.79</v>
      </c>
      <c r="M2280" s="1" t="s">
        <v>15615</v>
      </c>
    </row>
    <row r="2281" spans="1:13" x14ac:dyDescent="0.3">
      <c r="A2281">
        <v>2288</v>
      </c>
      <c r="B2281" t="s">
        <v>8477</v>
      </c>
      <c r="C2281" t="s">
        <v>6867</v>
      </c>
      <c r="D2281" t="s">
        <v>12114</v>
      </c>
      <c r="E2281" s="1">
        <f t="shared" si="140"/>
        <v>42155</v>
      </c>
      <c r="F2281">
        <f t="shared" si="141"/>
        <v>2015</v>
      </c>
      <c r="G2281">
        <f t="shared" si="142"/>
        <v>5</v>
      </c>
      <c r="H2281">
        <f t="shared" si="143"/>
        <v>7</v>
      </c>
      <c r="I2281" s="1" t="s">
        <v>15622</v>
      </c>
      <c r="J2281" s="1" t="s">
        <v>15628</v>
      </c>
      <c r="K2281" s="42">
        <v>0</v>
      </c>
      <c r="L2281" s="42">
        <v>0.87</v>
      </c>
      <c r="M2281" s="1" t="s">
        <v>15615</v>
      </c>
    </row>
    <row r="2282" spans="1:13" x14ac:dyDescent="0.3">
      <c r="A2282">
        <v>2289</v>
      </c>
      <c r="B2282" t="s">
        <v>11427</v>
      </c>
      <c r="C2282" t="s">
        <v>3974</v>
      </c>
      <c r="D2282" t="s">
        <v>12115</v>
      </c>
      <c r="E2282" s="1">
        <f t="shared" si="140"/>
        <v>42158</v>
      </c>
      <c r="F2282">
        <f t="shared" si="141"/>
        <v>2015</v>
      </c>
      <c r="G2282">
        <f t="shared" si="142"/>
        <v>6</v>
      </c>
      <c r="H2282">
        <f t="shared" si="143"/>
        <v>3</v>
      </c>
      <c r="I2282" s="1" t="s">
        <v>15622</v>
      </c>
      <c r="J2282" s="1" t="s">
        <v>15626</v>
      </c>
      <c r="K2282" s="42">
        <v>1</v>
      </c>
      <c r="L2282" s="42">
        <v>0.55000000000000004</v>
      </c>
      <c r="M2282" s="1" t="s">
        <v>15615</v>
      </c>
    </row>
    <row r="2283" spans="1:13" x14ac:dyDescent="0.3">
      <c r="A2283">
        <v>2290</v>
      </c>
      <c r="B2283" t="s">
        <v>9488</v>
      </c>
      <c r="C2283" t="s">
        <v>5871</v>
      </c>
      <c r="D2283" t="s">
        <v>12116</v>
      </c>
      <c r="E2283" s="1">
        <f t="shared" si="140"/>
        <v>42159</v>
      </c>
      <c r="F2283">
        <f t="shared" si="141"/>
        <v>2015</v>
      </c>
      <c r="G2283">
        <f t="shared" si="142"/>
        <v>6</v>
      </c>
      <c r="H2283">
        <f t="shared" si="143"/>
        <v>4</v>
      </c>
      <c r="I2283" s="1" t="s">
        <v>15622</v>
      </c>
      <c r="J2283" s="1" t="s">
        <v>15624</v>
      </c>
      <c r="K2283" s="42">
        <v>0.75</v>
      </c>
      <c r="L2283" s="42">
        <v>0.42</v>
      </c>
      <c r="M2283" s="1" t="s">
        <v>15615</v>
      </c>
    </row>
    <row r="2284" spans="1:13" x14ac:dyDescent="0.3">
      <c r="A2284">
        <v>2291</v>
      </c>
      <c r="B2284" t="s">
        <v>9749</v>
      </c>
      <c r="C2284" t="s">
        <v>3580</v>
      </c>
      <c r="D2284" t="s">
        <v>12116</v>
      </c>
      <c r="E2284" s="1">
        <f t="shared" si="140"/>
        <v>42159</v>
      </c>
      <c r="F2284">
        <f t="shared" si="141"/>
        <v>2015</v>
      </c>
      <c r="G2284">
        <f t="shared" si="142"/>
        <v>6</v>
      </c>
      <c r="H2284">
        <f t="shared" si="143"/>
        <v>4</v>
      </c>
      <c r="I2284" s="1" t="s">
        <v>15622</v>
      </c>
      <c r="J2284" s="1" t="s">
        <v>15626</v>
      </c>
      <c r="K2284" s="42">
        <v>1</v>
      </c>
      <c r="L2284" s="42">
        <v>1</v>
      </c>
      <c r="M2284" s="1" t="s">
        <v>15615</v>
      </c>
    </row>
    <row r="2285" spans="1:13" x14ac:dyDescent="0.3">
      <c r="A2285">
        <v>2292</v>
      </c>
      <c r="B2285" t="s">
        <v>8765</v>
      </c>
      <c r="C2285" t="s">
        <v>6583</v>
      </c>
      <c r="D2285" t="s">
        <v>12116</v>
      </c>
      <c r="E2285" s="1">
        <f t="shared" si="140"/>
        <v>42159</v>
      </c>
      <c r="F2285">
        <f t="shared" si="141"/>
        <v>2015</v>
      </c>
      <c r="G2285">
        <f t="shared" si="142"/>
        <v>6</v>
      </c>
      <c r="H2285">
        <f t="shared" si="143"/>
        <v>4</v>
      </c>
      <c r="I2285" s="1" t="s">
        <v>15622</v>
      </c>
      <c r="J2285" s="1" t="s">
        <v>15626</v>
      </c>
      <c r="K2285" s="42">
        <v>1</v>
      </c>
      <c r="L2285" s="42">
        <v>0.94</v>
      </c>
      <c r="M2285" s="1" t="s">
        <v>15616</v>
      </c>
    </row>
    <row r="2286" spans="1:13" x14ac:dyDescent="0.3">
      <c r="A2286">
        <v>2293</v>
      </c>
      <c r="B2286" t="s">
        <v>7919</v>
      </c>
      <c r="C2286" t="s">
        <v>7411</v>
      </c>
      <c r="D2286" t="s">
        <v>12116</v>
      </c>
      <c r="E2286" s="1">
        <f t="shared" si="140"/>
        <v>42159</v>
      </c>
      <c r="F2286">
        <f t="shared" si="141"/>
        <v>2015</v>
      </c>
      <c r="G2286">
        <f t="shared" si="142"/>
        <v>6</v>
      </c>
      <c r="H2286">
        <f t="shared" si="143"/>
        <v>4</v>
      </c>
      <c r="I2286" s="1" t="s">
        <v>15622</v>
      </c>
      <c r="J2286" s="1" t="s">
        <v>15624</v>
      </c>
      <c r="K2286" s="42">
        <v>1</v>
      </c>
      <c r="L2286" s="42">
        <v>0.89</v>
      </c>
      <c r="M2286" s="1" t="s">
        <v>15616</v>
      </c>
    </row>
    <row r="2287" spans="1:13" x14ac:dyDescent="0.3">
      <c r="A2287">
        <v>2294</v>
      </c>
      <c r="B2287" t="s">
        <v>7775</v>
      </c>
      <c r="C2287" t="s">
        <v>7547</v>
      </c>
      <c r="D2287" t="s">
        <v>12117</v>
      </c>
      <c r="E2287" s="1">
        <f t="shared" si="140"/>
        <v>42160</v>
      </c>
      <c r="F2287">
        <f t="shared" si="141"/>
        <v>2015</v>
      </c>
      <c r="G2287">
        <f t="shared" si="142"/>
        <v>6</v>
      </c>
      <c r="H2287">
        <f t="shared" si="143"/>
        <v>5</v>
      </c>
      <c r="I2287" s="1" t="s">
        <v>15622</v>
      </c>
      <c r="J2287" s="1" t="s">
        <v>15628</v>
      </c>
      <c r="K2287" s="42">
        <v>0</v>
      </c>
      <c r="L2287" s="42">
        <v>0</v>
      </c>
      <c r="M2287" s="1" t="s">
        <v>15615</v>
      </c>
    </row>
    <row r="2288" spans="1:13" x14ac:dyDescent="0.3">
      <c r="A2288">
        <v>2295</v>
      </c>
      <c r="B2288" t="s">
        <v>9185</v>
      </c>
      <c r="C2288" t="s">
        <v>6169</v>
      </c>
      <c r="D2288" t="s">
        <v>12117</v>
      </c>
      <c r="E2288" s="1">
        <f t="shared" si="140"/>
        <v>42160</v>
      </c>
      <c r="F2288">
        <f t="shared" si="141"/>
        <v>2015</v>
      </c>
      <c r="G2288">
        <f t="shared" si="142"/>
        <v>6</v>
      </c>
      <c r="H2288">
        <f t="shared" si="143"/>
        <v>5</v>
      </c>
      <c r="I2288" s="1" t="s">
        <v>15622</v>
      </c>
      <c r="J2288" s="1" t="s">
        <v>15624</v>
      </c>
      <c r="K2288" s="42">
        <v>0.97</v>
      </c>
      <c r="L2288" s="42">
        <v>1</v>
      </c>
      <c r="M2288" s="1" t="s">
        <v>15615</v>
      </c>
    </row>
    <row r="2289" spans="1:13" x14ac:dyDescent="0.3">
      <c r="A2289">
        <v>2296</v>
      </c>
      <c r="B2289" t="s">
        <v>8460</v>
      </c>
      <c r="C2289" t="s">
        <v>6883</v>
      </c>
      <c r="D2289" t="s">
        <v>12117</v>
      </c>
      <c r="E2289" s="1">
        <f t="shared" si="140"/>
        <v>42160</v>
      </c>
      <c r="F2289">
        <f t="shared" si="141"/>
        <v>2015</v>
      </c>
      <c r="G2289">
        <f t="shared" si="142"/>
        <v>6</v>
      </c>
      <c r="H2289">
        <f t="shared" si="143"/>
        <v>5</v>
      </c>
      <c r="I2289" s="1" t="s">
        <v>15622</v>
      </c>
      <c r="J2289" s="1" t="s">
        <v>15623</v>
      </c>
      <c r="K2289" s="42">
        <v>1</v>
      </c>
      <c r="L2289" s="42">
        <v>1</v>
      </c>
      <c r="M2289" s="1" t="s">
        <v>15616</v>
      </c>
    </row>
    <row r="2290" spans="1:13" x14ac:dyDescent="0.3">
      <c r="A2290">
        <v>2297</v>
      </c>
      <c r="B2290" t="s">
        <v>8811</v>
      </c>
      <c r="C2290" t="s">
        <v>6537</v>
      </c>
      <c r="D2290" t="s">
        <v>12117</v>
      </c>
      <c r="E2290" s="1">
        <f t="shared" si="140"/>
        <v>42160</v>
      </c>
      <c r="F2290">
        <f t="shared" si="141"/>
        <v>2015</v>
      </c>
      <c r="G2290">
        <f t="shared" si="142"/>
        <v>6</v>
      </c>
      <c r="H2290">
        <f t="shared" si="143"/>
        <v>5</v>
      </c>
      <c r="I2290" s="1" t="s">
        <v>15622</v>
      </c>
      <c r="J2290" s="1" t="s">
        <v>15626</v>
      </c>
      <c r="K2290" s="42">
        <v>1</v>
      </c>
      <c r="L2290" s="42">
        <v>1</v>
      </c>
      <c r="M2290" s="1" t="s">
        <v>15615</v>
      </c>
    </row>
    <row r="2291" spans="1:13" x14ac:dyDescent="0.3">
      <c r="A2291">
        <v>2298</v>
      </c>
      <c r="B2291" t="s">
        <v>8119</v>
      </c>
      <c r="C2291" t="s">
        <v>7216</v>
      </c>
      <c r="D2291" t="s">
        <v>12118</v>
      </c>
      <c r="E2291" s="1">
        <f t="shared" si="140"/>
        <v>42162</v>
      </c>
      <c r="F2291">
        <f t="shared" si="141"/>
        <v>2015</v>
      </c>
      <c r="G2291">
        <f t="shared" si="142"/>
        <v>6</v>
      </c>
      <c r="H2291">
        <f t="shared" si="143"/>
        <v>7</v>
      </c>
      <c r="I2291" s="1" t="s">
        <v>15622</v>
      </c>
      <c r="J2291" s="1" t="s">
        <v>15628</v>
      </c>
      <c r="K2291" s="42">
        <v>0</v>
      </c>
      <c r="L2291" s="42">
        <v>0.28999999999999998</v>
      </c>
      <c r="M2291" s="1" t="s">
        <v>15615</v>
      </c>
    </row>
    <row r="2292" spans="1:13" x14ac:dyDescent="0.3">
      <c r="A2292">
        <v>2299</v>
      </c>
      <c r="B2292" t="s">
        <v>10012</v>
      </c>
      <c r="C2292" t="s">
        <v>5361</v>
      </c>
      <c r="D2292" t="s">
        <v>12119</v>
      </c>
      <c r="E2292" s="1">
        <f t="shared" si="140"/>
        <v>42163</v>
      </c>
      <c r="F2292">
        <f t="shared" si="141"/>
        <v>2015</v>
      </c>
      <c r="G2292">
        <f t="shared" si="142"/>
        <v>6</v>
      </c>
      <c r="H2292">
        <f t="shared" si="143"/>
        <v>1</v>
      </c>
      <c r="I2292" s="1" t="s">
        <v>15622</v>
      </c>
      <c r="J2292" s="1" t="s">
        <v>15626</v>
      </c>
      <c r="K2292" s="42">
        <v>0.67</v>
      </c>
      <c r="L2292" s="42">
        <v>0.92</v>
      </c>
      <c r="M2292" s="1" t="s">
        <v>15615</v>
      </c>
    </row>
    <row r="2293" spans="1:13" x14ac:dyDescent="0.3">
      <c r="A2293">
        <v>2300</v>
      </c>
      <c r="B2293" t="s">
        <v>7848</v>
      </c>
      <c r="C2293" t="s">
        <v>7477</v>
      </c>
      <c r="D2293" t="s">
        <v>12119</v>
      </c>
      <c r="E2293" s="1">
        <f t="shared" si="140"/>
        <v>42163</v>
      </c>
      <c r="F2293">
        <f t="shared" si="141"/>
        <v>2015</v>
      </c>
      <c r="G2293">
        <f t="shared" si="142"/>
        <v>6</v>
      </c>
      <c r="H2293">
        <f t="shared" si="143"/>
        <v>1</v>
      </c>
      <c r="I2293" s="1" t="s">
        <v>15625</v>
      </c>
      <c r="J2293" s="1" t="s">
        <v>15626</v>
      </c>
      <c r="K2293" s="42">
        <v>1</v>
      </c>
      <c r="L2293" s="42">
        <v>1</v>
      </c>
      <c r="M2293" s="1" t="s">
        <v>15616</v>
      </c>
    </row>
    <row r="2294" spans="1:13" x14ac:dyDescent="0.3">
      <c r="A2294">
        <v>2301</v>
      </c>
      <c r="B2294" t="s">
        <v>9049</v>
      </c>
      <c r="C2294" t="s">
        <v>6304</v>
      </c>
      <c r="D2294" t="s">
        <v>12120</v>
      </c>
      <c r="E2294" s="1">
        <f t="shared" si="140"/>
        <v>42164</v>
      </c>
      <c r="F2294">
        <f t="shared" si="141"/>
        <v>2015</v>
      </c>
      <c r="G2294">
        <f t="shared" si="142"/>
        <v>6</v>
      </c>
      <c r="H2294">
        <f t="shared" si="143"/>
        <v>2</v>
      </c>
      <c r="I2294" s="1" t="s">
        <v>15622</v>
      </c>
      <c r="J2294" s="1" t="s">
        <v>15624</v>
      </c>
      <c r="K2294" s="42">
        <v>0.75</v>
      </c>
      <c r="L2294" s="42">
        <v>0.97</v>
      </c>
      <c r="M2294" s="1" t="s">
        <v>15616</v>
      </c>
    </row>
    <row r="2295" spans="1:13" x14ac:dyDescent="0.3">
      <c r="A2295">
        <v>2302</v>
      </c>
      <c r="B2295" t="s">
        <v>10700</v>
      </c>
      <c r="C2295" t="s">
        <v>4686</v>
      </c>
      <c r="D2295" t="s">
        <v>12120</v>
      </c>
      <c r="E2295" s="1">
        <f t="shared" si="140"/>
        <v>42164</v>
      </c>
      <c r="F2295">
        <f t="shared" si="141"/>
        <v>2015</v>
      </c>
      <c r="G2295">
        <f t="shared" si="142"/>
        <v>6</v>
      </c>
      <c r="H2295">
        <f t="shared" si="143"/>
        <v>2</v>
      </c>
      <c r="I2295" s="1" t="s">
        <v>15625</v>
      </c>
      <c r="J2295" s="1" t="s">
        <v>15623</v>
      </c>
      <c r="K2295" s="42">
        <v>1</v>
      </c>
      <c r="L2295" s="42">
        <v>0</v>
      </c>
      <c r="M2295" s="1" t="s">
        <v>15615</v>
      </c>
    </row>
    <row r="2296" spans="1:13" x14ac:dyDescent="0.3">
      <c r="A2296">
        <v>2303</v>
      </c>
      <c r="B2296" t="s">
        <v>8301</v>
      </c>
      <c r="C2296" t="s">
        <v>7035</v>
      </c>
      <c r="D2296" t="s">
        <v>12120</v>
      </c>
      <c r="E2296" s="1">
        <f t="shared" si="140"/>
        <v>42164</v>
      </c>
      <c r="F2296">
        <f t="shared" si="141"/>
        <v>2015</v>
      </c>
      <c r="G2296">
        <f t="shared" si="142"/>
        <v>6</v>
      </c>
      <c r="H2296">
        <f t="shared" si="143"/>
        <v>2</v>
      </c>
      <c r="I2296" s="1" t="s">
        <v>15622</v>
      </c>
      <c r="J2296" s="1" t="s">
        <v>15624</v>
      </c>
      <c r="K2296" s="42">
        <v>1</v>
      </c>
      <c r="L2296" s="42">
        <v>0.5</v>
      </c>
      <c r="M2296" s="1" t="s">
        <v>15616</v>
      </c>
    </row>
    <row r="2297" spans="1:13" x14ac:dyDescent="0.3">
      <c r="A2297">
        <v>2304</v>
      </c>
      <c r="B2297" t="s">
        <v>10118</v>
      </c>
      <c r="C2297" t="s">
        <v>5259</v>
      </c>
      <c r="D2297" t="s">
        <v>12120</v>
      </c>
      <c r="E2297" s="1">
        <f t="shared" si="140"/>
        <v>42164</v>
      </c>
      <c r="F2297">
        <f t="shared" si="141"/>
        <v>2015</v>
      </c>
      <c r="G2297">
        <f t="shared" si="142"/>
        <v>6</v>
      </c>
      <c r="H2297">
        <f t="shared" si="143"/>
        <v>2</v>
      </c>
      <c r="I2297" s="1" t="s">
        <v>15622</v>
      </c>
      <c r="J2297" s="1" t="s">
        <v>15626</v>
      </c>
      <c r="K2297" s="42">
        <v>1</v>
      </c>
      <c r="L2297" s="42">
        <v>0.9</v>
      </c>
      <c r="M2297" s="1" t="s">
        <v>15615</v>
      </c>
    </row>
    <row r="2298" spans="1:13" x14ac:dyDescent="0.3">
      <c r="A2298">
        <v>2305</v>
      </c>
      <c r="B2298" t="s">
        <v>10513</v>
      </c>
      <c r="C2298" t="s">
        <v>4870</v>
      </c>
      <c r="D2298" t="s">
        <v>12121</v>
      </c>
      <c r="E2298" s="1">
        <f t="shared" si="140"/>
        <v>42165</v>
      </c>
      <c r="F2298">
        <f t="shared" si="141"/>
        <v>2015</v>
      </c>
      <c r="G2298">
        <f t="shared" si="142"/>
        <v>6</v>
      </c>
      <c r="H2298">
        <f t="shared" si="143"/>
        <v>3</v>
      </c>
      <c r="I2298" s="1" t="s">
        <v>15622</v>
      </c>
      <c r="J2298" s="1" t="s">
        <v>15626</v>
      </c>
      <c r="K2298" s="42">
        <v>1</v>
      </c>
      <c r="L2298" s="42">
        <v>0.94</v>
      </c>
      <c r="M2298" s="1" t="s">
        <v>15616</v>
      </c>
    </row>
    <row r="2299" spans="1:13" x14ac:dyDescent="0.3">
      <c r="A2299">
        <v>2306</v>
      </c>
      <c r="B2299" t="s">
        <v>7706</v>
      </c>
      <c r="C2299" t="s">
        <v>7612</v>
      </c>
      <c r="D2299" t="s">
        <v>12122</v>
      </c>
      <c r="E2299" s="1">
        <f t="shared" si="140"/>
        <v>42166</v>
      </c>
      <c r="F2299">
        <f t="shared" si="141"/>
        <v>2015</v>
      </c>
      <c r="G2299">
        <f t="shared" si="142"/>
        <v>6</v>
      </c>
      <c r="H2299">
        <f t="shared" si="143"/>
        <v>4</v>
      </c>
      <c r="I2299" s="1" t="s">
        <v>15622</v>
      </c>
      <c r="J2299" s="1" t="s">
        <v>15624</v>
      </c>
      <c r="K2299" s="42">
        <v>1</v>
      </c>
      <c r="L2299" s="42">
        <v>0.8</v>
      </c>
      <c r="M2299" s="1" t="s">
        <v>15615</v>
      </c>
    </row>
    <row r="2300" spans="1:13" x14ac:dyDescent="0.3">
      <c r="A2300">
        <v>2307</v>
      </c>
      <c r="B2300" t="s">
        <v>8241</v>
      </c>
      <c r="C2300" t="s">
        <v>7094</v>
      </c>
      <c r="D2300" t="s">
        <v>12123</v>
      </c>
      <c r="E2300" s="1">
        <f t="shared" si="140"/>
        <v>42167</v>
      </c>
      <c r="F2300">
        <f t="shared" si="141"/>
        <v>2015</v>
      </c>
      <c r="G2300">
        <f t="shared" si="142"/>
        <v>6</v>
      </c>
      <c r="H2300">
        <f t="shared" si="143"/>
        <v>5</v>
      </c>
      <c r="I2300" s="1" t="s">
        <v>15622</v>
      </c>
      <c r="J2300" s="1" t="s">
        <v>15623</v>
      </c>
      <c r="K2300" s="42">
        <v>0.61</v>
      </c>
      <c r="L2300" s="42">
        <v>0.99</v>
      </c>
      <c r="M2300" s="1" t="s">
        <v>15615</v>
      </c>
    </row>
    <row r="2301" spans="1:13" x14ac:dyDescent="0.3">
      <c r="A2301">
        <v>2308</v>
      </c>
      <c r="B2301" t="s">
        <v>11214</v>
      </c>
      <c r="C2301" t="s">
        <v>4186</v>
      </c>
      <c r="D2301" t="s">
        <v>12123</v>
      </c>
      <c r="E2301" s="1">
        <f t="shared" si="140"/>
        <v>42167</v>
      </c>
      <c r="F2301">
        <f t="shared" si="141"/>
        <v>2015</v>
      </c>
      <c r="G2301">
        <f t="shared" si="142"/>
        <v>6</v>
      </c>
      <c r="H2301">
        <f t="shared" si="143"/>
        <v>5</v>
      </c>
      <c r="I2301" s="1" t="s">
        <v>15622</v>
      </c>
      <c r="J2301" s="1" t="s">
        <v>15624</v>
      </c>
      <c r="K2301" s="42">
        <v>0.83</v>
      </c>
      <c r="L2301" s="42">
        <v>0.96</v>
      </c>
      <c r="M2301" s="1" t="s">
        <v>15615</v>
      </c>
    </row>
    <row r="2302" spans="1:13" x14ac:dyDescent="0.3">
      <c r="A2302">
        <v>2309</v>
      </c>
      <c r="B2302" t="s">
        <v>11330</v>
      </c>
      <c r="C2302" t="s">
        <v>4071</v>
      </c>
      <c r="D2302" t="s">
        <v>12123</v>
      </c>
      <c r="E2302" s="1">
        <f t="shared" si="140"/>
        <v>42167</v>
      </c>
      <c r="F2302">
        <f t="shared" si="141"/>
        <v>2015</v>
      </c>
      <c r="G2302">
        <f t="shared" si="142"/>
        <v>6</v>
      </c>
      <c r="H2302">
        <f t="shared" si="143"/>
        <v>5</v>
      </c>
      <c r="I2302" s="1" t="s">
        <v>15622</v>
      </c>
      <c r="J2302" s="1" t="s">
        <v>15626</v>
      </c>
      <c r="K2302" s="42">
        <v>1</v>
      </c>
      <c r="L2302" s="42">
        <v>0.65</v>
      </c>
      <c r="M2302" s="1" t="s">
        <v>15616</v>
      </c>
    </row>
    <row r="2303" spans="1:13" x14ac:dyDescent="0.3">
      <c r="A2303">
        <v>2310</v>
      </c>
      <c r="B2303" t="s">
        <v>9547</v>
      </c>
      <c r="C2303" t="s">
        <v>5813</v>
      </c>
      <c r="D2303" t="s">
        <v>12124</v>
      </c>
      <c r="E2303" s="1">
        <f t="shared" si="140"/>
        <v>42169</v>
      </c>
      <c r="F2303">
        <f t="shared" si="141"/>
        <v>2015</v>
      </c>
      <c r="G2303">
        <f t="shared" si="142"/>
        <v>6</v>
      </c>
      <c r="H2303">
        <f t="shared" si="143"/>
        <v>7</v>
      </c>
      <c r="I2303" s="1" t="s">
        <v>15622</v>
      </c>
      <c r="J2303" s="1" t="s">
        <v>15626</v>
      </c>
      <c r="K2303" s="42">
        <v>1</v>
      </c>
      <c r="L2303" s="42">
        <v>0.83</v>
      </c>
      <c r="M2303" s="1" t="s">
        <v>15616</v>
      </c>
    </row>
    <row r="2304" spans="1:13" x14ac:dyDescent="0.3">
      <c r="A2304">
        <v>2311</v>
      </c>
      <c r="B2304" t="s">
        <v>9460</v>
      </c>
      <c r="C2304" t="s">
        <v>5899</v>
      </c>
      <c r="D2304" t="s">
        <v>12124</v>
      </c>
      <c r="E2304" s="1">
        <f t="shared" si="140"/>
        <v>42169</v>
      </c>
      <c r="F2304">
        <f t="shared" si="141"/>
        <v>2015</v>
      </c>
      <c r="G2304">
        <f t="shared" si="142"/>
        <v>6</v>
      </c>
      <c r="H2304">
        <f t="shared" si="143"/>
        <v>7</v>
      </c>
      <c r="I2304" s="1" t="s">
        <v>15622</v>
      </c>
      <c r="J2304" s="1" t="s">
        <v>15624</v>
      </c>
      <c r="K2304" s="42">
        <v>1</v>
      </c>
      <c r="L2304" s="42">
        <v>0.98</v>
      </c>
      <c r="M2304" s="1" t="s">
        <v>15616</v>
      </c>
    </row>
    <row r="2305" spans="1:13" x14ac:dyDescent="0.3">
      <c r="A2305">
        <v>2312</v>
      </c>
      <c r="B2305" t="s">
        <v>10223</v>
      </c>
      <c r="C2305" t="s">
        <v>5156</v>
      </c>
      <c r="D2305" t="s">
        <v>12125</v>
      </c>
      <c r="E2305" s="1">
        <f t="shared" si="140"/>
        <v>42171</v>
      </c>
      <c r="F2305">
        <f t="shared" si="141"/>
        <v>2015</v>
      </c>
      <c r="G2305">
        <f t="shared" si="142"/>
        <v>6</v>
      </c>
      <c r="H2305">
        <f t="shared" si="143"/>
        <v>2</v>
      </c>
      <c r="I2305" s="1" t="s">
        <v>15622</v>
      </c>
      <c r="J2305" s="1" t="s">
        <v>15626</v>
      </c>
      <c r="K2305" s="42">
        <v>1</v>
      </c>
      <c r="L2305" s="42">
        <v>1</v>
      </c>
      <c r="M2305" s="1" t="s">
        <v>15616</v>
      </c>
    </row>
    <row r="2306" spans="1:13" x14ac:dyDescent="0.3">
      <c r="A2306">
        <v>2313</v>
      </c>
      <c r="B2306" t="s">
        <v>10336</v>
      </c>
      <c r="C2306" t="s">
        <v>5043</v>
      </c>
      <c r="D2306" t="s">
        <v>12126</v>
      </c>
      <c r="E2306" s="1">
        <f t="shared" si="140"/>
        <v>42172</v>
      </c>
      <c r="F2306">
        <f t="shared" si="141"/>
        <v>2015</v>
      </c>
      <c r="G2306">
        <f t="shared" si="142"/>
        <v>6</v>
      </c>
      <c r="H2306">
        <f t="shared" si="143"/>
        <v>3</v>
      </c>
      <c r="I2306" s="1" t="s">
        <v>15625</v>
      </c>
      <c r="J2306" s="1" t="s">
        <v>15624</v>
      </c>
      <c r="K2306" s="42">
        <v>0.93</v>
      </c>
      <c r="L2306" s="42">
        <v>0.71</v>
      </c>
      <c r="M2306" s="1" t="s">
        <v>15615</v>
      </c>
    </row>
    <row r="2307" spans="1:13" x14ac:dyDescent="0.3">
      <c r="A2307">
        <v>2314</v>
      </c>
      <c r="B2307" t="s">
        <v>8123</v>
      </c>
      <c r="C2307" t="s">
        <v>7212</v>
      </c>
      <c r="D2307" t="s">
        <v>12126</v>
      </c>
      <c r="E2307" s="1">
        <f t="shared" ref="E2307:E2370" si="144">DATE(LEFT(D2307,4),MID(D2307,5,2),RIGHT(D2307,2))</f>
        <v>42172</v>
      </c>
      <c r="F2307">
        <f t="shared" ref="F2307:F2370" si="145">YEAR(E2307)</f>
        <v>2015</v>
      </c>
      <c r="G2307">
        <f t="shared" ref="G2307:G2370" si="146">MONTH(E2307)</f>
        <v>6</v>
      </c>
      <c r="H2307">
        <f t="shared" ref="H2307:H2370" si="147">WEEKDAY(E2307,2)</f>
        <v>3</v>
      </c>
      <c r="I2307" s="1" t="s">
        <v>15643</v>
      </c>
      <c r="J2307" s="1" t="s">
        <v>15626</v>
      </c>
      <c r="K2307" s="42">
        <v>1</v>
      </c>
      <c r="L2307" s="42">
        <v>0.97</v>
      </c>
      <c r="M2307" s="1" t="s">
        <v>15616</v>
      </c>
    </row>
    <row r="2308" spans="1:13" x14ac:dyDescent="0.3">
      <c r="A2308">
        <v>2315</v>
      </c>
      <c r="B2308" t="s">
        <v>8058</v>
      </c>
      <c r="C2308" t="s">
        <v>7275</v>
      </c>
      <c r="D2308" t="s">
        <v>12127</v>
      </c>
      <c r="E2308" s="1">
        <f t="shared" si="144"/>
        <v>42173</v>
      </c>
      <c r="F2308">
        <f t="shared" si="145"/>
        <v>2015</v>
      </c>
      <c r="G2308">
        <f t="shared" si="146"/>
        <v>6</v>
      </c>
      <c r="H2308">
        <f t="shared" si="147"/>
        <v>4</v>
      </c>
      <c r="I2308" s="1" t="s">
        <v>15622</v>
      </c>
      <c r="J2308" s="1" t="s">
        <v>15626</v>
      </c>
      <c r="K2308" s="42">
        <v>1</v>
      </c>
      <c r="L2308" s="42">
        <v>1</v>
      </c>
      <c r="M2308" s="1" t="s">
        <v>15615</v>
      </c>
    </row>
    <row r="2309" spans="1:13" x14ac:dyDescent="0.3">
      <c r="A2309">
        <v>2316</v>
      </c>
      <c r="B2309" t="s">
        <v>9923</v>
      </c>
      <c r="C2309" t="s">
        <v>5448</v>
      </c>
      <c r="D2309" t="s">
        <v>12128</v>
      </c>
      <c r="E2309" s="1">
        <f t="shared" si="144"/>
        <v>42174</v>
      </c>
      <c r="F2309">
        <f t="shared" si="145"/>
        <v>2015</v>
      </c>
      <c r="G2309">
        <f t="shared" si="146"/>
        <v>6</v>
      </c>
      <c r="H2309">
        <f t="shared" si="147"/>
        <v>5</v>
      </c>
      <c r="I2309" s="1" t="s">
        <v>15622</v>
      </c>
      <c r="J2309" s="1" t="s">
        <v>15624</v>
      </c>
      <c r="K2309" s="42">
        <v>0.7</v>
      </c>
      <c r="L2309" s="42">
        <v>0.89</v>
      </c>
      <c r="M2309" s="1" t="s">
        <v>15615</v>
      </c>
    </row>
    <row r="2310" spans="1:13" x14ac:dyDescent="0.3">
      <c r="A2310">
        <v>2317</v>
      </c>
      <c r="B2310" t="s">
        <v>9720</v>
      </c>
      <c r="C2310" t="s">
        <v>5645</v>
      </c>
      <c r="D2310" t="s">
        <v>12129</v>
      </c>
      <c r="E2310" s="1">
        <f t="shared" si="144"/>
        <v>42175</v>
      </c>
      <c r="F2310">
        <f t="shared" si="145"/>
        <v>2015</v>
      </c>
      <c r="G2310">
        <f t="shared" si="146"/>
        <v>6</v>
      </c>
      <c r="H2310">
        <f t="shared" si="147"/>
        <v>6</v>
      </c>
      <c r="I2310" s="1" t="s">
        <v>15622</v>
      </c>
      <c r="J2310" s="1" t="s">
        <v>15626</v>
      </c>
      <c r="K2310" s="42">
        <v>1</v>
      </c>
      <c r="L2310" s="42">
        <v>1</v>
      </c>
      <c r="M2310" s="1" t="s">
        <v>15615</v>
      </c>
    </row>
    <row r="2311" spans="1:13" x14ac:dyDescent="0.3">
      <c r="A2311">
        <v>2318</v>
      </c>
      <c r="B2311" t="s">
        <v>9564</v>
      </c>
      <c r="C2311" t="s">
        <v>5796</v>
      </c>
      <c r="D2311" t="s">
        <v>12130</v>
      </c>
      <c r="E2311" s="1">
        <f t="shared" si="144"/>
        <v>42178</v>
      </c>
      <c r="F2311">
        <f t="shared" si="145"/>
        <v>2015</v>
      </c>
      <c r="G2311">
        <f t="shared" si="146"/>
        <v>6</v>
      </c>
      <c r="H2311">
        <f t="shared" si="147"/>
        <v>2</v>
      </c>
      <c r="I2311" s="1" t="s">
        <v>15622</v>
      </c>
      <c r="J2311" s="1" t="s">
        <v>15626</v>
      </c>
      <c r="K2311" s="42">
        <v>1</v>
      </c>
      <c r="L2311" s="42">
        <v>0.73</v>
      </c>
      <c r="M2311" s="1" t="s">
        <v>15615</v>
      </c>
    </row>
    <row r="2312" spans="1:13" x14ac:dyDescent="0.3">
      <c r="A2312">
        <v>2319</v>
      </c>
      <c r="B2312" t="s">
        <v>8397</v>
      </c>
      <c r="C2312" t="s">
        <v>6945</v>
      </c>
      <c r="D2312" t="s">
        <v>12130</v>
      </c>
      <c r="E2312" s="1">
        <f t="shared" si="144"/>
        <v>42178</v>
      </c>
      <c r="F2312">
        <f t="shared" si="145"/>
        <v>2015</v>
      </c>
      <c r="G2312">
        <f t="shared" si="146"/>
        <v>6</v>
      </c>
      <c r="H2312">
        <f t="shared" si="147"/>
        <v>2</v>
      </c>
      <c r="I2312" s="1" t="s">
        <v>15653</v>
      </c>
      <c r="J2312" s="1" t="s">
        <v>15626</v>
      </c>
      <c r="K2312" s="42">
        <v>0.87</v>
      </c>
      <c r="L2312" s="42">
        <v>0.96</v>
      </c>
      <c r="M2312" s="1" t="s">
        <v>15616</v>
      </c>
    </row>
    <row r="2313" spans="1:13" x14ac:dyDescent="0.3">
      <c r="A2313">
        <v>2320</v>
      </c>
      <c r="B2313" t="s">
        <v>9473</v>
      </c>
      <c r="C2313" t="s">
        <v>5886</v>
      </c>
      <c r="D2313" t="s">
        <v>12131</v>
      </c>
      <c r="E2313" s="1">
        <f t="shared" si="144"/>
        <v>42179</v>
      </c>
      <c r="F2313">
        <f t="shared" si="145"/>
        <v>2015</v>
      </c>
      <c r="G2313">
        <f t="shared" si="146"/>
        <v>6</v>
      </c>
      <c r="H2313">
        <f t="shared" si="147"/>
        <v>3</v>
      </c>
      <c r="I2313" s="1" t="s">
        <v>15622</v>
      </c>
      <c r="J2313" s="1" t="s">
        <v>15626</v>
      </c>
      <c r="K2313" s="42">
        <v>1</v>
      </c>
      <c r="L2313" s="42">
        <v>1</v>
      </c>
      <c r="M2313" s="1" t="s">
        <v>15616</v>
      </c>
    </row>
    <row r="2314" spans="1:13" x14ac:dyDescent="0.3">
      <c r="A2314">
        <v>2321</v>
      </c>
      <c r="B2314" t="s">
        <v>8825</v>
      </c>
      <c r="C2314" t="s">
        <v>6523</v>
      </c>
      <c r="D2314" t="s">
        <v>12132</v>
      </c>
      <c r="E2314" s="1">
        <f t="shared" si="144"/>
        <v>42180</v>
      </c>
      <c r="F2314">
        <f t="shared" si="145"/>
        <v>2015</v>
      </c>
      <c r="G2314">
        <f t="shared" si="146"/>
        <v>6</v>
      </c>
      <c r="H2314">
        <f t="shared" si="147"/>
        <v>4</v>
      </c>
      <c r="I2314" s="1" t="s">
        <v>15622</v>
      </c>
      <c r="J2314" s="1" t="s">
        <v>15626</v>
      </c>
      <c r="K2314" s="42">
        <v>1</v>
      </c>
      <c r="L2314" s="42">
        <v>0.67</v>
      </c>
      <c r="M2314" s="1" t="s">
        <v>15615</v>
      </c>
    </row>
    <row r="2315" spans="1:13" x14ac:dyDescent="0.3">
      <c r="A2315">
        <v>2322</v>
      </c>
      <c r="B2315" t="s">
        <v>9029</v>
      </c>
      <c r="C2315" t="s">
        <v>6324</v>
      </c>
      <c r="D2315" t="s">
        <v>12132</v>
      </c>
      <c r="E2315" s="1">
        <f t="shared" si="144"/>
        <v>42180</v>
      </c>
      <c r="F2315">
        <f t="shared" si="145"/>
        <v>2015</v>
      </c>
      <c r="G2315">
        <f t="shared" si="146"/>
        <v>6</v>
      </c>
      <c r="H2315">
        <f t="shared" si="147"/>
        <v>4</v>
      </c>
      <c r="I2315" s="1" t="s">
        <v>15622</v>
      </c>
      <c r="J2315" s="1" t="s">
        <v>15624</v>
      </c>
      <c r="K2315" s="42">
        <v>1</v>
      </c>
      <c r="L2315" s="42">
        <v>0.77</v>
      </c>
      <c r="M2315" s="1" t="s">
        <v>15615</v>
      </c>
    </row>
    <row r="2316" spans="1:13" x14ac:dyDescent="0.3">
      <c r="A2316">
        <v>2323</v>
      </c>
      <c r="B2316" t="s">
        <v>8436</v>
      </c>
      <c r="C2316" t="s">
        <v>6906</v>
      </c>
      <c r="D2316" t="s">
        <v>12132</v>
      </c>
      <c r="E2316" s="1">
        <f t="shared" si="144"/>
        <v>42180</v>
      </c>
      <c r="F2316">
        <f t="shared" si="145"/>
        <v>2015</v>
      </c>
      <c r="G2316">
        <f t="shared" si="146"/>
        <v>6</v>
      </c>
      <c r="H2316">
        <f t="shared" si="147"/>
        <v>4</v>
      </c>
      <c r="I2316" s="1" t="s">
        <v>15622</v>
      </c>
      <c r="J2316" s="1" t="s">
        <v>15624</v>
      </c>
      <c r="K2316" s="42">
        <v>1</v>
      </c>
      <c r="L2316" s="42">
        <v>1</v>
      </c>
      <c r="M2316" s="1" t="s">
        <v>15615</v>
      </c>
    </row>
    <row r="2317" spans="1:13" x14ac:dyDescent="0.3">
      <c r="A2317">
        <v>2324</v>
      </c>
      <c r="B2317" t="s">
        <v>11589</v>
      </c>
      <c r="C2317" t="s">
        <v>3816</v>
      </c>
      <c r="D2317" t="s">
        <v>12133</v>
      </c>
      <c r="E2317" s="1">
        <f t="shared" si="144"/>
        <v>42181</v>
      </c>
      <c r="F2317">
        <f t="shared" si="145"/>
        <v>2015</v>
      </c>
      <c r="G2317">
        <f t="shared" si="146"/>
        <v>6</v>
      </c>
      <c r="H2317">
        <f t="shared" si="147"/>
        <v>5</v>
      </c>
      <c r="I2317" s="1" t="s">
        <v>15622</v>
      </c>
      <c r="J2317" s="1" t="s">
        <v>15626</v>
      </c>
      <c r="K2317" s="42">
        <v>1</v>
      </c>
      <c r="L2317" s="42">
        <v>0.99</v>
      </c>
      <c r="M2317" s="1" t="s">
        <v>15615</v>
      </c>
    </row>
    <row r="2318" spans="1:13" x14ac:dyDescent="0.3">
      <c r="A2318">
        <v>2325</v>
      </c>
      <c r="B2318" t="s">
        <v>8452</v>
      </c>
      <c r="C2318" t="s">
        <v>6891</v>
      </c>
      <c r="D2318" t="s">
        <v>12133</v>
      </c>
      <c r="E2318" s="1">
        <f t="shared" si="144"/>
        <v>42181</v>
      </c>
      <c r="F2318">
        <f t="shared" si="145"/>
        <v>2015</v>
      </c>
      <c r="G2318">
        <f t="shared" si="146"/>
        <v>6</v>
      </c>
      <c r="H2318">
        <f t="shared" si="147"/>
        <v>5</v>
      </c>
      <c r="I2318" s="1" t="s">
        <v>15622</v>
      </c>
      <c r="J2318" s="1" t="s">
        <v>15626</v>
      </c>
      <c r="K2318" s="42">
        <v>1</v>
      </c>
      <c r="L2318" s="42">
        <v>0.95</v>
      </c>
      <c r="M2318" s="1" t="s">
        <v>15616</v>
      </c>
    </row>
    <row r="2319" spans="1:13" x14ac:dyDescent="0.3">
      <c r="A2319">
        <v>2326</v>
      </c>
      <c r="B2319" t="s">
        <v>9808</v>
      </c>
      <c r="C2319" t="s">
        <v>5561</v>
      </c>
      <c r="D2319" t="s">
        <v>12133</v>
      </c>
      <c r="E2319" s="1">
        <f t="shared" si="144"/>
        <v>42181</v>
      </c>
      <c r="F2319">
        <f t="shared" si="145"/>
        <v>2015</v>
      </c>
      <c r="G2319">
        <f t="shared" si="146"/>
        <v>6</v>
      </c>
      <c r="H2319">
        <f t="shared" si="147"/>
        <v>5</v>
      </c>
      <c r="I2319" s="1" t="s">
        <v>15622</v>
      </c>
      <c r="J2319" s="1" t="s">
        <v>15628</v>
      </c>
      <c r="K2319" s="42">
        <v>0</v>
      </c>
      <c r="L2319" s="42">
        <v>0</v>
      </c>
      <c r="M2319" s="1" t="s">
        <v>15615</v>
      </c>
    </row>
    <row r="2320" spans="1:13" x14ac:dyDescent="0.3">
      <c r="A2320">
        <v>2327</v>
      </c>
      <c r="B2320" t="s">
        <v>9035</v>
      </c>
      <c r="C2320" t="s">
        <v>6318</v>
      </c>
      <c r="D2320" t="s">
        <v>12134</v>
      </c>
      <c r="E2320" s="1">
        <f t="shared" si="144"/>
        <v>42182</v>
      </c>
      <c r="F2320">
        <f t="shared" si="145"/>
        <v>2015</v>
      </c>
      <c r="G2320">
        <f t="shared" si="146"/>
        <v>6</v>
      </c>
      <c r="H2320">
        <f t="shared" si="147"/>
        <v>6</v>
      </c>
      <c r="I2320" s="1" t="s">
        <v>15622</v>
      </c>
      <c r="J2320" s="1" t="s">
        <v>15626</v>
      </c>
      <c r="K2320" s="42">
        <v>1</v>
      </c>
      <c r="L2320" s="42">
        <v>1</v>
      </c>
      <c r="M2320" s="1" t="s">
        <v>15616</v>
      </c>
    </row>
    <row r="2321" spans="1:13" x14ac:dyDescent="0.3">
      <c r="A2321">
        <v>2328</v>
      </c>
      <c r="B2321" t="s">
        <v>11323</v>
      </c>
      <c r="C2321" t="s">
        <v>4078</v>
      </c>
      <c r="D2321" t="s">
        <v>12134</v>
      </c>
      <c r="E2321" s="1">
        <f t="shared" si="144"/>
        <v>42182</v>
      </c>
      <c r="F2321">
        <f t="shared" si="145"/>
        <v>2015</v>
      </c>
      <c r="G2321">
        <f t="shared" si="146"/>
        <v>6</v>
      </c>
      <c r="H2321">
        <f t="shared" si="147"/>
        <v>6</v>
      </c>
      <c r="I2321" s="1" t="s">
        <v>15622</v>
      </c>
      <c r="J2321" s="1" t="s">
        <v>15626</v>
      </c>
      <c r="K2321" s="42">
        <v>1</v>
      </c>
      <c r="L2321" s="42">
        <v>1</v>
      </c>
      <c r="M2321" s="1" t="s">
        <v>15615</v>
      </c>
    </row>
    <row r="2322" spans="1:13" x14ac:dyDescent="0.3">
      <c r="A2322">
        <v>2329</v>
      </c>
      <c r="B2322" t="s">
        <v>9818</v>
      </c>
      <c r="C2322" t="s">
        <v>5551</v>
      </c>
      <c r="D2322" t="s">
        <v>12134</v>
      </c>
      <c r="E2322" s="1">
        <f t="shared" si="144"/>
        <v>42182</v>
      </c>
      <c r="F2322">
        <f t="shared" si="145"/>
        <v>2015</v>
      </c>
      <c r="G2322">
        <f t="shared" si="146"/>
        <v>6</v>
      </c>
      <c r="H2322">
        <f t="shared" si="147"/>
        <v>6</v>
      </c>
      <c r="I2322" s="1" t="s">
        <v>15622</v>
      </c>
      <c r="J2322" s="1" t="s">
        <v>15626</v>
      </c>
      <c r="K2322" s="42">
        <v>1</v>
      </c>
      <c r="L2322" s="42">
        <v>0.6</v>
      </c>
      <c r="M2322" s="1" t="s">
        <v>15615</v>
      </c>
    </row>
    <row r="2323" spans="1:13" x14ac:dyDescent="0.3">
      <c r="A2323">
        <v>2330</v>
      </c>
      <c r="B2323" t="s">
        <v>9729</v>
      </c>
      <c r="C2323" t="s">
        <v>5636</v>
      </c>
      <c r="D2323" t="s">
        <v>12134</v>
      </c>
      <c r="E2323" s="1">
        <f t="shared" si="144"/>
        <v>42182</v>
      </c>
      <c r="F2323">
        <f t="shared" si="145"/>
        <v>2015</v>
      </c>
      <c r="G2323">
        <f t="shared" si="146"/>
        <v>6</v>
      </c>
      <c r="H2323">
        <f t="shared" si="147"/>
        <v>6</v>
      </c>
      <c r="I2323" s="1" t="s">
        <v>15622</v>
      </c>
      <c r="J2323" s="1" t="s">
        <v>15626</v>
      </c>
      <c r="K2323" s="42">
        <v>1</v>
      </c>
      <c r="L2323" s="42">
        <v>1</v>
      </c>
      <c r="M2323" s="1" t="s">
        <v>15616</v>
      </c>
    </row>
    <row r="2324" spans="1:13" x14ac:dyDescent="0.3">
      <c r="A2324">
        <v>2331</v>
      </c>
      <c r="B2324" t="s">
        <v>10792</v>
      </c>
      <c r="C2324" t="s">
        <v>4600</v>
      </c>
      <c r="D2324" t="s">
        <v>12135</v>
      </c>
      <c r="E2324" s="1">
        <f t="shared" si="144"/>
        <v>42183</v>
      </c>
      <c r="F2324">
        <f t="shared" si="145"/>
        <v>2015</v>
      </c>
      <c r="G2324">
        <f t="shared" si="146"/>
        <v>6</v>
      </c>
      <c r="H2324">
        <f t="shared" si="147"/>
        <v>7</v>
      </c>
      <c r="I2324" s="1" t="s">
        <v>15622</v>
      </c>
      <c r="J2324" s="1" t="s">
        <v>15626</v>
      </c>
      <c r="K2324" s="42">
        <v>1</v>
      </c>
      <c r="L2324" s="42">
        <v>0.89</v>
      </c>
      <c r="M2324" s="1" t="s">
        <v>15615</v>
      </c>
    </row>
    <row r="2325" spans="1:13" x14ac:dyDescent="0.3">
      <c r="A2325">
        <v>2332</v>
      </c>
      <c r="B2325" t="s">
        <v>10944</v>
      </c>
      <c r="C2325" t="s">
        <v>4450</v>
      </c>
      <c r="D2325" t="s">
        <v>12135</v>
      </c>
      <c r="E2325" s="1">
        <f t="shared" si="144"/>
        <v>42183</v>
      </c>
      <c r="F2325">
        <f t="shared" si="145"/>
        <v>2015</v>
      </c>
      <c r="G2325">
        <f t="shared" si="146"/>
        <v>6</v>
      </c>
      <c r="H2325">
        <f t="shared" si="147"/>
        <v>7</v>
      </c>
      <c r="I2325" s="1" t="s">
        <v>15622</v>
      </c>
      <c r="J2325" s="1" t="s">
        <v>15623</v>
      </c>
      <c r="K2325" s="42">
        <v>1</v>
      </c>
      <c r="L2325" s="42">
        <v>0.62</v>
      </c>
      <c r="M2325" s="1" t="s">
        <v>15616</v>
      </c>
    </row>
    <row r="2326" spans="1:13" x14ac:dyDescent="0.3">
      <c r="A2326">
        <v>2333</v>
      </c>
      <c r="B2326" t="s">
        <v>8726</v>
      </c>
      <c r="C2326" t="s">
        <v>6622</v>
      </c>
      <c r="D2326" t="s">
        <v>12136</v>
      </c>
      <c r="E2326" s="1">
        <f t="shared" si="144"/>
        <v>42184</v>
      </c>
      <c r="F2326">
        <f t="shared" si="145"/>
        <v>2015</v>
      </c>
      <c r="G2326">
        <f t="shared" si="146"/>
        <v>6</v>
      </c>
      <c r="H2326">
        <f t="shared" si="147"/>
        <v>1</v>
      </c>
      <c r="I2326" s="1" t="s">
        <v>15622</v>
      </c>
      <c r="J2326" s="1" t="s">
        <v>15628</v>
      </c>
      <c r="K2326" s="42">
        <v>0</v>
      </c>
      <c r="L2326" s="42">
        <v>0.66</v>
      </c>
      <c r="M2326" s="1" t="s">
        <v>15616</v>
      </c>
    </row>
    <row r="2327" spans="1:13" x14ac:dyDescent="0.3">
      <c r="A2327">
        <v>2334</v>
      </c>
      <c r="B2327" t="s">
        <v>9577</v>
      </c>
      <c r="C2327" t="s">
        <v>5784</v>
      </c>
      <c r="D2327" t="s">
        <v>12136</v>
      </c>
      <c r="E2327" s="1">
        <f t="shared" si="144"/>
        <v>42184</v>
      </c>
      <c r="F2327">
        <f t="shared" si="145"/>
        <v>2015</v>
      </c>
      <c r="G2327">
        <f t="shared" si="146"/>
        <v>6</v>
      </c>
      <c r="H2327">
        <f t="shared" si="147"/>
        <v>1</v>
      </c>
      <c r="I2327" s="1" t="s">
        <v>15622</v>
      </c>
      <c r="J2327" s="1" t="s">
        <v>15624</v>
      </c>
      <c r="K2327" s="42">
        <v>1</v>
      </c>
      <c r="L2327" s="42">
        <v>0.83</v>
      </c>
      <c r="M2327" s="1" t="s">
        <v>15616</v>
      </c>
    </row>
    <row r="2328" spans="1:13" x14ac:dyDescent="0.3">
      <c r="A2328">
        <v>2335</v>
      </c>
      <c r="B2328" t="s">
        <v>10290</v>
      </c>
      <c r="C2328" t="s">
        <v>5089</v>
      </c>
      <c r="D2328" t="s">
        <v>12136</v>
      </c>
      <c r="E2328" s="1">
        <f t="shared" si="144"/>
        <v>42184</v>
      </c>
      <c r="F2328">
        <f t="shared" si="145"/>
        <v>2015</v>
      </c>
      <c r="G2328">
        <f t="shared" si="146"/>
        <v>6</v>
      </c>
      <c r="H2328">
        <f t="shared" si="147"/>
        <v>1</v>
      </c>
      <c r="I2328" s="1" t="s">
        <v>15622</v>
      </c>
      <c r="J2328" s="1" t="s">
        <v>15628</v>
      </c>
      <c r="K2328" s="42">
        <v>0</v>
      </c>
      <c r="L2328" s="42">
        <v>0.5</v>
      </c>
      <c r="M2328" s="1" t="s">
        <v>15615</v>
      </c>
    </row>
    <row r="2329" spans="1:13" x14ac:dyDescent="0.3">
      <c r="A2329">
        <v>2336</v>
      </c>
      <c r="B2329" t="s">
        <v>10212</v>
      </c>
      <c r="C2329" t="s">
        <v>5167</v>
      </c>
      <c r="D2329" t="s">
        <v>12136</v>
      </c>
      <c r="E2329" s="1">
        <f t="shared" si="144"/>
        <v>42184</v>
      </c>
      <c r="F2329">
        <f t="shared" si="145"/>
        <v>2015</v>
      </c>
      <c r="G2329">
        <f t="shared" si="146"/>
        <v>6</v>
      </c>
      <c r="H2329">
        <f t="shared" si="147"/>
        <v>1</v>
      </c>
      <c r="I2329" s="1" t="s">
        <v>15625</v>
      </c>
      <c r="J2329" s="1" t="s">
        <v>15624</v>
      </c>
      <c r="K2329" s="42">
        <v>1</v>
      </c>
      <c r="L2329" s="42">
        <v>0.6</v>
      </c>
      <c r="M2329" s="1" t="s">
        <v>15615</v>
      </c>
    </row>
    <row r="2330" spans="1:13" x14ac:dyDescent="0.3">
      <c r="A2330">
        <v>2337</v>
      </c>
      <c r="B2330" t="s">
        <v>11237</v>
      </c>
      <c r="C2330" t="s">
        <v>4164</v>
      </c>
      <c r="D2330" t="s">
        <v>12137</v>
      </c>
      <c r="E2330" s="1">
        <f t="shared" si="144"/>
        <v>42185</v>
      </c>
      <c r="F2330">
        <f t="shared" si="145"/>
        <v>2015</v>
      </c>
      <c r="G2330">
        <f t="shared" si="146"/>
        <v>6</v>
      </c>
      <c r="H2330">
        <f t="shared" si="147"/>
        <v>2</v>
      </c>
      <c r="I2330" s="1" t="s">
        <v>15622</v>
      </c>
      <c r="J2330" s="1" t="s">
        <v>15626</v>
      </c>
      <c r="K2330" s="42">
        <v>1</v>
      </c>
      <c r="L2330" s="42">
        <v>0.99</v>
      </c>
      <c r="M2330" s="1" t="s">
        <v>15616</v>
      </c>
    </row>
    <row r="2331" spans="1:13" x14ac:dyDescent="0.3">
      <c r="A2331">
        <v>2338</v>
      </c>
      <c r="B2331" t="s">
        <v>10152</v>
      </c>
      <c r="C2331" t="s">
        <v>5226</v>
      </c>
      <c r="D2331" t="s">
        <v>12137</v>
      </c>
      <c r="E2331" s="1">
        <f t="shared" si="144"/>
        <v>42185</v>
      </c>
      <c r="F2331">
        <f t="shared" si="145"/>
        <v>2015</v>
      </c>
      <c r="G2331">
        <f t="shared" si="146"/>
        <v>6</v>
      </c>
      <c r="H2331">
        <f t="shared" si="147"/>
        <v>2</v>
      </c>
      <c r="I2331" s="1" t="s">
        <v>15622</v>
      </c>
      <c r="J2331" s="1" t="s">
        <v>15626</v>
      </c>
      <c r="K2331" s="42">
        <v>1</v>
      </c>
      <c r="L2331" s="42">
        <v>0.33</v>
      </c>
      <c r="M2331" s="1" t="s">
        <v>15615</v>
      </c>
    </row>
    <row r="2332" spans="1:13" x14ac:dyDescent="0.3">
      <c r="A2332">
        <v>2339</v>
      </c>
      <c r="B2332" t="s">
        <v>9622</v>
      </c>
      <c r="C2332" t="s">
        <v>5741</v>
      </c>
      <c r="D2332" t="s">
        <v>12137</v>
      </c>
      <c r="E2332" s="1">
        <f t="shared" si="144"/>
        <v>42185</v>
      </c>
      <c r="F2332">
        <f t="shared" si="145"/>
        <v>2015</v>
      </c>
      <c r="G2332">
        <f t="shared" si="146"/>
        <v>6</v>
      </c>
      <c r="H2332">
        <f t="shared" si="147"/>
        <v>2</v>
      </c>
      <c r="I2332" s="1" t="s">
        <v>15622</v>
      </c>
      <c r="J2332" s="1" t="s">
        <v>15626</v>
      </c>
      <c r="K2332" s="42">
        <v>1</v>
      </c>
      <c r="L2332" s="42">
        <v>0.93</v>
      </c>
      <c r="M2332" s="1" t="s">
        <v>15616</v>
      </c>
    </row>
    <row r="2333" spans="1:13" x14ac:dyDescent="0.3">
      <c r="A2333">
        <v>2340</v>
      </c>
      <c r="B2333" t="s">
        <v>8993</v>
      </c>
      <c r="C2333" t="s">
        <v>6360</v>
      </c>
      <c r="D2333" t="s">
        <v>12137</v>
      </c>
      <c r="E2333" s="1">
        <f t="shared" si="144"/>
        <v>42185</v>
      </c>
      <c r="F2333">
        <f t="shared" si="145"/>
        <v>2015</v>
      </c>
      <c r="G2333">
        <f t="shared" si="146"/>
        <v>6</v>
      </c>
      <c r="H2333">
        <f t="shared" si="147"/>
        <v>2</v>
      </c>
      <c r="I2333" s="1" t="s">
        <v>15622</v>
      </c>
      <c r="J2333" s="1" t="s">
        <v>15624</v>
      </c>
      <c r="K2333" s="42">
        <v>1</v>
      </c>
      <c r="L2333" s="42">
        <v>1</v>
      </c>
      <c r="M2333" s="1" t="s">
        <v>15615</v>
      </c>
    </row>
    <row r="2334" spans="1:13" x14ac:dyDescent="0.3">
      <c r="A2334">
        <v>2341</v>
      </c>
      <c r="B2334" t="s">
        <v>9395</v>
      </c>
      <c r="C2334" t="s">
        <v>5962</v>
      </c>
      <c r="D2334" t="s">
        <v>12138</v>
      </c>
      <c r="E2334" s="1">
        <f t="shared" si="144"/>
        <v>42186</v>
      </c>
      <c r="F2334">
        <f t="shared" si="145"/>
        <v>2015</v>
      </c>
      <c r="G2334">
        <f t="shared" si="146"/>
        <v>7</v>
      </c>
      <c r="H2334">
        <f t="shared" si="147"/>
        <v>3</v>
      </c>
      <c r="I2334" s="1" t="s">
        <v>15622</v>
      </c>
      <c r="J2334" s="1" t="s">
        <v>15626</v>
      </c>
      <c r="K2334" s="42">
        <v>1</v>
      </c>
      <c r="L2334" s="42">
        <v>1</v>
      </c>
      <c r="M2334" s="1" t="s">
        <v>15616</v>
      </c>
    </row>
    <row r="2335" spans="1:13" x14ac:dyDescent="0.3">
      <c r="A2335">
        <v>2342</v>
      </c>
      <c r="B2335" t="s">
        <v>8499</v>
      </c>
      <c r="C2335" t="s">
        <v>6845</v>
      </c>
      <c r="D2335" t="s">
        <v>12139</v>
      </c>
      <c r="E2335" s="1">
        <f t="shared" si="144"/>
        <v>42187</v>
      </c>
      <c r="F2335">
        <f t="shared" si="145"/>
        <v>2015</v>
      </c>
      <c r="G2335">
        <f t="shared" si="146"/>
        <v>7</v>
      </c>
      <c r="H2335">
        <f t="shared" si="147"/>
        <v>4</v>
      </c>
      <c r="I2335" s="1" t="s">
        <v>15622</v>
      </c>
      <c r="J2335" s="1" t="s">
        <v>15626</v>
      </c>
      <c r="K2335" s="42">
        <v>1</v>
      </c>
      <c r="L2335" s="42">
        <v>0.97</v>
      </c>
      <c r="M2335" s="1" t="s">
        <v>15616</v>
      </c>
    </row>
    <row r="2336" spans="1:13" x14ac:dyDescent="0.3">
      <c r="A2336">
        <v>2343</v>
      </c>
      <c r="B2336" t="s">
        <v>11685</v>
      </c>
      <c r="C2336" t="s">
        <v>3721</v>
      </c>
      <c r="D2336" t="s">
        <v>12139</v>
      </c>
      <c r="E2336" s="1">
        <f t="shared" si="144"/>
        <v>42187</v>
      </c>
      <c r="F2336">
        <f t="shared" si="145"/>
        <v>2015</v>
      </c>
      <c r="G2336">
        <f t="shared" si="146"/>
        <v>7</v>
      </c>
      <c r="H2336">
        <f t="shared" si="147"/>
        <v>4</v>
      </c>
      <c r="I2336" s="1" t="s">
        <v>15622</v>
      </c>
      <c r="J2336" s="1" t="s">
        <v>15626</v>
      </c>
      <c r="K2336" s="42">
        <v>1</v>
      </c>
      <c r="L2336" s="42">
        <v>0.98</v>
      </c>
      <c r="M2336" s="1" t="s">
        <v>15616</v>
      </c>
    </row>
    <row r="2337" spans="1:13" x14ac:dyDescent="0.3">
      <c r="A2337">
        <v>2344</v>
      </c>
      <c r="B2337" t="s">
        <v>8775</v>
      </c>
      <c r="C2337" t="s">
        <v>6573</v>
      </c>
      <c r="D2337" t="s">
        <v>12139</v>
      </c>
      <c r="E2337" s="1">
        <f t="shared" si="144"/>
        <v>42187</v>
      </c>
      <c r="F2337">
        <f t="shared" si="145"/>
        <v>2015</v>
      </c>
      <c r="G2337">
        <f t="shared" si="146"/>
        <v>7</v>
      </c>
      <c r="H2337">
        <f t="shared" si="147"/>
        <v>4</v>
      </c>
      <c r="I2337" s="1" t="s">
        <v>15622</v>
      </c>
      <c r="J2337" s="1" t="s">
        <v>15623</v>
      </c>
      <c r="K2337" s="42">
        <v>1</v>
      </c>
      <c r="L2337" s="42">
        <v>0.6</v>
      </c>
      <c r="M2337" s="1" t="s">
        <v>15615</v>
      </c>
    </row>
    <row r="2338" spans="1:13" x14ac:dyDescent="0.3">
      <c r="A2338">
        <v>2345</v>
      </c>
      <c r="B2338" t="s">
        <v>10467</v>
      </c>
      <c r="C2338" t="s">
        <v>4915</v>
      </c>
      <c r="D2338" t="s">
        <v>12139</v>
      </c>
      <c r="E2338" s="1">
        <f t="shared" si="144"/>
        <v>42187</v>
      </c>
      <c r="F2338">
        <f t="shared" si="145"/>
        <v>2015</v>
      </c>
      <c r="G2338">
        <f t="shared" si="146"/>
        <v>7</v>
      </c>
      <c r="H2338">
        <f t="shared" si="147"/>
        <v>4</v>
      </c>
      <c r="I2338" s="1" t="s">
        <v>15622</v>
      </c>
      <c r="J2338" s="1" t="s">
        <v>15626</v>
      </c>
      <c r="K2338" s="42">
        <v>1</v>
      </c>
      <c r="L2338" s="42">
        <v>1</v>
      </c>
      <c r="M2338" s="1" t="s">
        <v>15615</v>
      </c>
    </row>
    <row r="2339" spans="1:13" x14ac:dyDescent="0.3">
      <c r="A2339">
        <v>2346</v>
      </c>
      <c r="B2339" t="s">
        <v>10656</v>
      </c>
      <c r="C2339" t="s">
        <v>4730</v>
      </c>
      <c r="D2339" t="s">
        <v>12140</v>
      </c>
      <c r="E2339" s="1">
        <f t="shared" si="144"/>
        <v>42188</v>
      </c>
      <c r="F2339">
        <f t="shared" si="145"/>
        <v>2015</v>
      </c>
      <c r="G2339">
        <f t="shared" si="146"/>
        <v>7</v>
      </c>
      <c r="H2339">
        <f t="shared" si="147"/>
        <v>5</v>
      </c>
      <c r="I2339" s="1" t="s">
        <v>15622</v>
      </c>
      <c r="J2339" s="1" t="s">
        <v>15624</v>
      </c>
      <c r="K2339" s="42">
        <v>1</v>
      </c>
      <c r="L2339" s="42">
        <v>1</v>
      </c>
      <c r="M2339" s="1" t="s">
        <v>15615</v>
      </c>
    </row>
    <row r="2340" spans="1:13" x14ac:dyDescent="0.3">
      <c r="A2340">
        <v>2347</v>
      </c>
      <c r="B2340" t="s">
        <v>8654</v>
      </c>
      <c r="C2340" t="s">
        <v>6694</v>
      </c>
      <c r="D2340" t="s">
        <v>12140</v>
      </c>
      <c r="E2340" s="1">
        <f t="shared" si="144"/>
        <v>42188</v>
      </c>
      <c r="F2340">
        <f t="shared" si="145"/>
        <v>2015</v>
      </c>
      <c r="G2340">
        <f t="shared" si="146"/>
        <v>7</v>
      </c>
      <c r="H2340">
        <f t="shared" si="147"/>
        <v>5</v>
      </c>
      <c r="I2340" s="1" t="s">
        <v>15622</v>
      </c>
      <c r="J2340" s="1" t="s">
        <v>15626</v>
      </c>
      <c r="K2340" s="42">
        <v>0.9</v>
      </c>
      <c r="L2340" s="42">
        <v>0.96</v>
      </c>
      <c r="M2340" s="1" t="s">
        <v>15615</v>
      </c>
    </row>
    <row r="2341" spans="1:13" x14ac:dyDescent="0.3">
      <c r="A2341">
        <v>2348</v>
      </c>
      <c r="B2341" t="s">
        <v>11080</v>
      </c>
      <c r="C2341" t="s">
        <v>4317</v>
      </c>
      <c r="D2341" t="s">
        <v>12141</v>
      </c>
      <c r="E2341" s="1">
        <f t="shared" si="144"/>
        <v>42189</v>
      </c>
      <c r="F2341">
        <f t="shared" si="145"/>
        <v>2015</v>
      </c>
      <c r="G2341">
        <f t="shared" si="146"/>
        <v>7</v>
      </c>
      <c r="H2341">
        <f t="shared" si="147"/>
        <v>6</v>
      </c>
      <c r="I2341" s="1" t="s">
        <v>15622</v>
      </c>
      <c r="J2341" s="1" t="s">
        <v>15624</v>
      </c>
      <c r="K2341" s="42">
        <v>1</v>
      </c>
      <c r="L2341" s="42">
        <v>0.89</v>
      </c>
      <c r="M2341" s="1" t="s">
        <v>15616</v>
      </c>
    </row>
    <row r="2342" spans="1:13" x14ac:dyDescent="0.3">
      <c r="A2342">
        <v>2349</v>
      </c>
      <c r="B2342" t="s">
        <v>10841</v>
      </c>
      <c r="C2342" t="s">
        <v>4553</v>
      </c>
      <c r="D2342" t="s">
        <v>12142</v>
      </c>
      <c r="E2342" s="1">
        <f t="shared" si="144"/>
        <v>42190</v>
      </c>
      <c r="F2342">
        <f t="shared" si="145"/>
        <v>2015</v>
      </c>
      <c r="G2342">
        <f t="shared" si="146"/>
        <v>7</v>
      </c>
      <c r="H2342">
        <f t="shared" si="147"/>
        <v>7</v>
      </c>
      <c r="I2342" s="1" t="s">
        <v>15622</v>
      </c>
      <c r="J2342" s="1" t="s">
        <v>15623</v>
      </c>
      <c r="K2342" s="42">
        <v>0.8</v>
      </c>
      <c r="L2342" s="42">
        <v>0.78</v>
      </c>
      <c r="M2342" s="1" t="s">
        <v>15615</v>
      </c>
    </row>
    <row r="2343" spans="1:13" x14ac:dyDescent="0.3">
      <c r="A2343">
        <v>2350</v>
      </c>
      <c r="B2343" t="s">
        <v>9867</v>
      </c>
      <c r="C2343" t="s">
        <v>5504</v>
      </c>
      <c r="D2343" t="s">
        <v>12143</v>
      </c>
      <c r="E2343" s="1">
        <f t="shared" si="144"/>
        <v>42191</v>
      </c>
      <c r="F2343">
        <f t="shared" si="145"/>
        <v>2015</v>
      </c>
      <c r="G2343">
        <f t="shared" si="146"/>
        <v>7</v>
      </c>
      <c r="H2343">
        <f t="shared" si="147"/>
        <v>1</v>
      </c>
      <c r="I2343" s="1" t="s">
        <v>15622</v>
      </c>
      <c r="J2343" s="1" t="s">
        <v>15623</v>
      </c>
      <c r="K2343" s="42">
        <v>0.9</v>
      </c>
      <c r="L2343" s="42">
        <v>1</v>
      </c>
      <c r="M2343" s="1" t="s">
        <v>15616</v>
      </c>
    </row>
    <row r="2344" spans="1:13" x14ac:dyDescent="0.3">
      <c r="A2344">
        <v>2351</v>
      </c>
      <c r="B2344" t="s">
        <v>9324</v>
      </c>
      <c r="C2344" t="s">
        <v>6032</v>
      </c>
      <c r="D2344" t="s">
        <v>12144</v>
      </c>
      <c r="E2344" s="1">
        <f t="shared" si="144"/>
        <v>42192</v>
      </c>
      <c r="F2344">
        <f t="shared" si="145"/>
        <v>2015</v>
      </c>
      <c r="G2344">
        <f t="shared" si="146"/>
        <v>7</v>
      </c>
      <c r="H2344">
        <f t="shared" si="147"/>
        <v>2</v>
      </c>
      <c r="I2344" s="1" t="s">
        <v>15622</v>
      </c>
      <c r="J2344" s="1" t="s">
        <v>15626</v>
      </c>
      <c r="K2344" s="42">
        <v>1</v>
      </c>
      <c r="L2344" s="42">
        <v>0.98</v>
      </c>
      <c r="M2344" s="1" t="s">
        <v>15615</v>
      </c>
    </row>
    <row r="2345" spans="1:13" x14ac:dyDescent="0.3">
      <c r="A2345">
        <v>2352</v>
      </c>
      <c r="B2345" t="s">
        <v>10085</v>
      </c>
      <c r="C2345" t="s">
        <v>5289</v>
      </c>
      <c r="D2345" t="s">
        <v>12144</v>
      </c>
      <c r="E2345" s="1">
        <f t="shared" si="144"/>
        <v>42192</v>
      </c>
      <c r="F2345">
        <f t="shared" si="145"/>
        <v>2015</v>
      </c>
      <c r="G2345">
        <f t="shared" si="146"/>
        <v>7</v>
      </c>
      <c r="H2345">
        <f t="shared" si="147"/>
        <v>2</v>
      </c>
      <c r="I2345" s="1" t="s">
        <v>15622</v>
      </c>
      <c r="J2345" s="1" t="s">
        <v>15623</v>
      </c>
      <c r="K2345" s="42">
        <v>1</v>
      </c>
      <c r="L2345" s="42">
        <v>1</v>
      </c>
      <c r="M2345" s="1" t="s">
        <v>15616</v>
      </c>
    </row>
    <row r="2346" spans="1:13" x14ac:dyDescent="0.3">
      <c r="A2346">
        <v>2353</v>
      </c>
      <c r="B2346" t="s">
        <v>8807</v>
      </c>
      <c r="C2346" t="s">
        <v>6541</v>
      </c>
      <c r="D2346" t="s">
        <v>12145</v>
      </c>
      <c r="E2346" s="1">
        <f t="shared" si="144"/>
        <v>42193</v>
      </c>
      <c r="F2346">
        <f t="shared" si="145"/>
        <v>2015</v>
      </c>
      <c r="G2346">
        <f t="shared" si="146"/>
        <v>7</v>
      </c>
      <c r="H2346">
        <f t="shared" si="147"/>
        <v>3</v>
      </c>
      <c r="I2346" s="1" t="s">
        <v>15622</v>
      </c>
      <c r="J2346" s="1" t="s">
        <v>15623</v>
      </c>
      <c r="K2346" s="42">
        <v>1</v>
      </c>
      <c r="L2346" s="42">
        <v>0.89</v>
      </c>
      <c r="M2346" s="1" t="s">
        <v>15615</v>
      </c>
    </row>
    <row r="2347" spans="1:13" x14ac:dyDescent="0.3">
      <c r="A2347">
        <v>2354</v>
      </c>
      <c r="B2347" t="s">
        <v>11023</v>
      </c>
      <c r="C2347" t="s">
        <v>4374</v>
      </c>
      <c r="D2347" t="s">
        <v>12145</v>
      </c>
      <c r="E2347" s="1">
        <f t="shared" si="144"/>
        <v>42193</v>
      </c>
      <c r="F2347">
        <f t="shared" si="145"/>
        <v>2015</v>
      </c>
      <c r="G2347">
        <f t="shared" si="146"/>
        <v>7</v>
      </c>
      <c r="H2347">
        <f t="shared" si="147"/>
        <v>3</v>
      </c>
      <c r="I2347" s="1" t="s">
        <v>15622</v>
      </c>
      <c r="J2347" s="1" t="s">
        <v>15628</v>
      </c>
      <c r="K2347" s="42">
        <v>0</v>
      </c>
      <c r="L2347" s="42">
        <v>0.33</v>
      </c>
      <c r="M2347" s="1" t="s">
        <v>15615</v>
      </c>
    </row>
    <row r="2348" spans="1:13" x14ac:dyDescent="0.3">
      <c r="A2348">
        <v>2355</v>
      </c>
      <c r="B2348" t="s">
        <v>10512</v>
      </c>
      <c r="C2348" t="s">
        <v>4871</v>
      </c>
      <c r="D2348" t="s">
        <v>12146</v>
      </c>
      <c r="E2348" s="1">
        <f t="shared" si="144"/>
        <v>42194</v>
      </c>
      <c r="F2348">
        <f t="shared" si="145"/>
        <v>2015</v>
      </c>
      <c r="G2348">
        <f t="shared" si="146"/>
        <v>7</v>
      </c>
      <c r="H2348">
        <f t="shared" si="147"/>
        <v>4</v>
      </c>
      <c r="I2348" s="1" t="s">
        <v>15625</v>
      </c>
      <c r="J2348" s="1" t="s">
        <v>15626</v>
      </c>
      <c r="K2348" s="42">
        <v>0.89</v>
      </c>
      <c r="L2348" s="42">
        <v>0.97</v>
      </c>
      <c r="M2348" s="1" t="s">
        <v>15615</v>
      </c>
    </row>
    <row r="2349" spans="1:13" x14ac:dyDescent="0.3">
      <c r="A2349">
        <v>2356</v>
      </c>
      <c r="B2349" t="s">
        <v>7700</v>
      </c>
      <c r="C2349" t="s">
        <v>7618</v>
      </c>
      <c r="D2349" t="s">
        <v>12147</v>
      </c>
      <c r="E2349" s="1">
        <f t="shared" si="144"/>
        <v>42195</v>
      </c>
      <c r="F2349">
        <f t="shared" si="145"/>
        <v>2015</v>
      </c>
      <c r="G2349">
        <f t="shared" si="146"/>
        <v>7</v>
      </c>
      <c r="H2349">
        <f t="shared" si="147"/>
        <v>5</v>
      </c>
      <c r="I2349" s="1" t="s">
        <v>15622</v>
      </c>
      <c r="J2349" s="1" t="s">
        <v>15626</v>
      </c>
      <c r="K2349" s="42">
        <v>1</v>
      </c>
      <c r="L2349" s="42">
        <v>0.98</v>
      </c>
      <c r="M2349" s="1" t="s">
        <v>15616</v>
      </c>
    </row>
    <row r="2350" spans="1:13" x14ac:dyDescent="0.3">
      <c r="A2350">
        <v>2357</v>
      </c>
      <c r="B2350" t="s">
        <v>11066</v>
      </c>
      <c r="C2350" t="s">
        <v>4331</v>
      </c>
      <c r="D2350" t="s">
        <v>12148</v>
      </c>
      <c r="E2350" s="1">
        <f t="shared" si="144"/>
        <v>42197</v>
      </c>
      <c r="F2350">
        <f t="shared" si="145"/>
        <v>2015</v>
      </c>
      <c r="G2350">
        <f t="shared" si="146"/>
        <v>7</v>
      </c>
      <c r="H2350">
        <f t="shared" si="147"/>
        <v>7</v>
      </c>
      <c r="I2350" s="1" t="s">
        <v>15788</v>
      </c>
      <c r="J2350" s="1" t="s">
        <v>15626</v>
      </c>
      <c r="K2350" s="42">
        <v>1</v>
      </c>
      <c r="L2350" s="42">
        <v>0.95</v>
      </c>
      <c r="M2350" s="1" t="s">
        <v>15615</v>
      </c>
    </row>
    <row r="2351" spans="1:13" x14ac:dyDescent="0.3">
      <c r="A2351">
        <v>2358</v>
      </c>
      <c r="B2351" t="s">
        <v>9496</v>
      </c>
      <c r="C2351" t="s">
        <v>5863</v>
      </c>
      <c r="D2351" t="s">
        <v>12149</v>
      </c>
      <c r="E2351" s="1">
        <f t="shared" si="144"/>
        <v>42198</v>
      </c>
      <c r="F2351">
        <f t="shared" si="145"/>
        <v>2015</v>
      </c>
      <c r="G2351">
        <f t="shared" si="146"/>
        <v>7</v>
      </c>
      <c r="H2351">
        <f t="shared" si="147"/>
        <v>1</v>
      </c>
      <c r="I2351" s="1" t="s">
        <v>15622</v>
      </c>
      <c r="J2351" s="1" t="s">
        <v>15626</v>
      </c>
      <c r="K2351" s="42">
        <v>1</v>
      </c>
      <c r="L2351" s="42">
        <v>0.95</v>
      </c>
      <c r="M2351" s="1" t="s">
        <v>15616</v>
      </c>
    </row>
    <row r="2352" spans="1:13" x14ac:dyDescent="0.3">
      <c r="A2352">
        <v>2359</v>
      </c>
      <c r="B2352" t="s">
        <v>10021</v>
      </c>
      <c r="C2352" t="s">
        <v>5352</v>
      </c>
      <c r="D2352" t="s">
        <v>12149</v>
      </c>
      <c r="E2352" s="1">
        <f t="shared" si="144"/>
        <v>42198</v>
      </c>
      <c r="F2352">
        <f t="shared" si="145"/>
        <v>2015</v>
      </c>
      <c r="G2352">
        <f t="shared" si="146"/>
        <v>7</v>
      </c>
      <c r="H2352">
        <f t="shared" si="147"/>
        <v>1</v>
      </c>
      <c r="I2352" s="1" t="s">
        <v>15622</v>
      </c>
      <c r="J2352" s="1" t="s">
        <v>15626</v>
      </c>
      <c r="K2352" s="42">
        <v>1</v>
      </c>
      <c r="L2352" s="42">
        <v>0.97</v>
      </c>
      <c r="M2352" s="1" t="s">
        <v>15616</v>
      </c>
    </row>
    <row r="2353" spans="1:13" x14ac:dyDescent="0.3">
      <c r="A2353">
        <v>2360</v>
      </c>
      <c r="B2353" t="s">
        <v>9938</v>
      </c>
      <c r="C2353" t="s">
        <v>5433</v>
      </c>
      <c r="D2353" t="s">
        <v>12149</v>
      </c>
      <c r="E2353" s="1">
        <f t="shared" si="144"/>
        <v>42198</v>
      </c>
      <c r="F2353">
        <f t="shared" si="145"/>
        <v>2015</v>
      </c>
      <c r="G2353">
        <f t="shared" si="146"/>
        <v>7</v>
      </c>
      <c r="H2353">
        <f t="shared" si="147"/>
        <v>1</v>
      </c>
      <c r="I2353" s="1" t="s">
        <v>15622</v>
      </c>
      <c r="J2353" s="1" t="s">
        <v>15623</v>
      </c>
      <c r="K2353" s="42">
        <v>0.6</v>
      </c>
      <c r="L2353" s="42">
        <v>0.74</v>
      </c>
      <c r="M2353" s="1" t="s">
        <v>15615</v>
      </c>
    </row>
    <row r="2354" spans="1:13" x14ac:dyDescent="0.3">
      <c r="A2354">
        <v>2361</v>
      </c>
      <c r="B2354" t="s">
        <v>10867</v>
      </c>
      <c r="C2354" t="s">
        <v>4527</v>
      </c>
      <c r="D2354" t="s">
        <v>12149</v>
      </c>
      <c r="E2354" s="1">
        <f t="shared" si="144"/>
        <v>42198</v>
      </c>
      <c r="F2354">
        <f t="shared" si="145"/>
        <v>2015</v>
      </c>
      <c r="G2354">
        <f t="shared" si="146"/>
        <v>7</v>
      </c>
      <c r="H2354">
        <f t="shared" si="147"/>
        <v>1</v>
      </c>
      <c r="I2354" s="1" t="s">
        <v>15622</v>
      </c>
      <c r="J2354" s="1" t="s">
        <v>15626</v>
      </c>
      <c r="K2354" s="42">
        <v>1</v>
      </c>
      <c r="L2354" s="42">
        <v>0.74</v>
      </c>
      <c r="M2354" s="1" t="s">
        <v>15616</v>
      </c>
    </row>
    <row r="2355" spans="1:13" x14ac:dyDescent="0.3">
      <c r="A2355">
        <v>2362</v>
      </c>
      <c r="B2355" t="s">
        <v>10718</v>
      </c>
      <c r="C2355" t="s">
        <v>4670</v>
      </c>
      <c r="D2355" t="s">
        <v>12149</v>
      </c>
      <c r="E2355" s="1">
        <f t="shared" si="144"/>
        <v>42198</v>
      </c>
      <c r="F2355">
        <f t="shared" si="145"/>
        <v>2015</v>
      </c>
      <c r="G2355">
        <f t="shared" si="146"/>
        <v>7</v>
      </c>
      <c r="H2355">
        <f t="shared" si="147"/>
        <v>1</v>
      </c>
      <c r="I2355" s="1" t="s">
        <v>15625</v>
      </c>
      <c r="J2355" s="1" t="s">
        <v>15628</v>
      </c>
      <c r="K2355" s="42">
        <v>0.25</v>
      </c>
      <c r="L2355" s="42">
        <v>0.93</v>
      </c>
      <c r="M2355" s="1" t="s">
        <v>15615</v>
      </c>
    </row>
    <row r="2356" spans="1:13" x14ac:dyDescent="0.3">
      <c r="A2356">
        <v>2363</v>
      </c>
      <c r="B2356" t="s">
        <v>8619</v>
      </c>
      <c r="C2356" t="s">
        <v>6728</v>
      </c>
      <c r="D2356" t="s">
        <v>12150</v>
      </c>
      <c r="E2356" s="1">
        <f t="shared" si="144"/>
        <v>42199</v>
      </c>
      <c r="F2356">
        <f t="shared" si="145"/>
        <v>2015</v>
      </c>
      <c r="G2356">
        <f t="shared" si="146"/>
        <v>7</v>
      </c>
      <c r="H2356">
        <f t="shared" si="147"/>
        <v>2</v>
      </c>
      <c r="I2356" s="1" t="s">
        <v>15622</v>
      </c>
      <c r="J2356" s="1" t="s">
        <v>15624</v>
      </c>
      <c r="K2356" s="42">
        <v>0.67</v>
      </c>
      <c r="L2356" s="42">
        <v>0.96</v>
      </c>
      <c r="M2356" s="1" t="s">
        <v>15615</v>
      </c>
    </row>
    <row r="2357" spans="1:13" x14ac:dyDescent="0.3">
      <c r="A2357">
        <v>2364</v>
      </c>
      <c r="B2357" t="s">
        <v>9348</v>
      </c>
      <c r="C2357" t="s">
        <v>6009</v>
      </c>
      <c r="D2357" t="s">
        <v>12150</v>
      </c>
      <c r="E2357" s="1">
        <f t="shared" si="144"/>
        <v>42199</v>
      </c>
      <c r="F2357">
        <f t="shared" si="145"/>
        <v>2015</v>
      </c>
      <c r="G2357">
        <f t="shared" si="146"/>
        <v>7</v>
      </c>
      <c r="H2357">
        <f t="shared" si="147"/>
        <v>2</v>
      </c>
      <c r="I2357" s="1" t="s">
        <v>15622</v>
      </c>
      <c r="J2357" s="1" t="s">
        <v>15626</v>
      </c>
      <c r="K2357" s="42">
        <v>1</v>
      </c>
      <c r="L2357" s="42">
        <v>1</v>
      </c>
      <c r="M2357" s="1" t="s">
        <v>15616</v>
      </c>
    </row>
    <row r="2358" spans="1:13" x14ac:dyDescent="0.3">
      <c r="A2358">
        <v>2365</v>
      </c>
      <c r="B2358" t="s">
        <v>11592</v>
      </c>
      <c r="C2358" t="s">
        <v>3813</v>
      </c>
      <c r="D2358" t="s">
        <v>12151</v>
      </c>
      <c r="E2358" s="1">
        <f t="shared" si="144"/>
        <v>42200</v>
      </c>
      <c r="F2358">
        <f t="shared" si="145"/>
        <v>2015</v>
      </c>
      <c r="G2358">
        <f t="shared" si="146"/>
        <v>7</v>
      </c>
      <c r="H2358">
        <f t="shared" si="147"/>
        <v>3</v>
      </c>
      <c r="I2358" s="1" t="s">
        <v>15622</v>
      </c>
      <c r="J2358" s="1" t="s">
        <v>15626</v>
      </c>
      <c r="K2358" s="42">
        <v>1</v>
      </c>
      <c r="L2358" s="42">
        <v>1</v>
      </c>
      <c r="M2358" s="1" t="s">
        <v>15616</v>
      </c>
    </row>
    <row r="2359" spans="1:13" x14ac:dyDescent="0.3">
      <c r="A2359">
        <v>2366</v>
      </c>
      <c r="B2359" t="s">
        <v>8923</v>
      </c>
      <c r="C2359" t="s">
        <v>6429</v>
      </c>
      <c r="D2359" t="s">
        <v>12151</v>
      </c>
      <c r="E2359" s="1">
        <f t="shared" si="144"/>
        <v>42200</v>
      </c>
      <c r="F2359">
        <f t="shared" si="145"/>
        <v>2015</v>
      </c>
      <c r="G2359">
        <f t="shared" si="146"/>
        <v>7</v>
      </c>
      <c r="H2359">
        <f t="shared" si="147"/>
        <v>3</v>
      </c>
      <c r="I2359" s="1" t="s">
        <v>15622</v>
      </c>
      <c r="J2359" s="1" t="s">
        <v>15626</v>
      </c>
      <c r="K2359" s="42">
        <v>1</v>
      </c>
      <c r="L2359" s="42">
        <v>0.84</v>
      </c>
      <c r="M2359" s="1" t="s">
        <v>15615</v>
      </c>
    </row>
    <row r="2360" spans="1:13" x14ac:dyDescent="0.3">
      <c r="A2360">
        <v>2367</v>
      </c>
      <c r="B2360" t="s">
        <v>9738</v>
      </c>
      <c r="C2360" t="s">
        <v>5627</v>
      </c>
      <c r="D2360" t="s">
        <v>12152</v>
      </c>
      <c r="E2360" s="1">
        <f t="shared" si="144"/>
        <v>42201</v>
      </c>
      <c r="F2360">
        <f t="shared" si="145"/>
        <v>2015</v>
      </c>
      <c r="G2360">
        <f t="shared" si="146"/>
        <v>7</v>
      </c>
      <c r="H2360">
        <f t="shared" si="147"/>
        <v>4</v>
      </c>
      <c r="I2360" s="1" t="s">
        <v>15622</v>
      </c>
      <c r="J2360" s="1" t="s">
        <v>15626</v>
      </c>
      <c r="K2360" s="42">
        <v>1</v>
      </c>
      <c r="L2360" s="42">
        <v>0.89</v>
      </c>
      <c r="M2360" s="1" t="s">
        <v>15616</v>
      </c>
    </row>
    <row r="2361" spans="1:13" x14ac:dyDescent="0.3">
      <c r="A2361">
        <v>2368</v>
      </c>
      <c r="B2361" t="s">
        <v>9593</v>
      </c>
      <c r="C2361" t="s">
        <v>5768</v>
      </c>
      <c r="D2361" t="s">
        <v>12153</v>
      </c>
      <c r="E2361" s="1">
        <f t="shared" si="144"/>
        <v>42203</v>
      </c>
      <c r="F2361">
        <f t="shared" si="145"/>
        <v>2015</v>
      </c>
      <c r="G2361">
        <f t="shared" si="146"/>
        <v>7</v>
      </c>
      <c r="H2361">
        <f t="shared" si="147"/>
        <v>6</v>
      </c>
      <c r="I2361" s="1" t="s">
        <v>15622</v>
      </c>
      <c r="J2361" s="1" t="s">
        <v>15624</v>
      </c>
      <c r="K2361" s="42">
        <v>1</v>
      </c>
      <c r="L2361" s="42">
        <v>0.88</v>
      </c>
      <c r="M2361" s="1" t="s">
        <v>15616</v>
      </c>
    </row>
    <row r="2362" spans="1:13" x14ac:dyDescent="0.3">
      <c r="A2362">
        <v>2369</v>
      </c>
      <c r="B2362" t="s">
        <v>10525</v>
      </c>
      <c r="C2362" t="s">
        <v>4858</v>
      </c>
      <c r="D2362" t="s">
        <v>12153</v>
      </c>
      <c r="E2362" s="1">
        <f t="shared" si="144"/>
        <v>42203</v>
      </c>
      <c r="F2362">
        <f t="shared" si="145"/>
        <v>2015</v>
      </c>
      <c r="G2362">
        <f t="shared" si="146"/>
        <v>7</v>
      </c>
      <c r="H2362">
        <f t="shared" si="147"/>
        <v>6</v>
      </c>
      <c r="I2362" s="1" t="s">
        <v>15622</v>
      </c>
      <c r="J2362" s="1" t="s">
        <v>15624</v>
      </c>
      <c r="K2362" s="42">
        <v>1</v>
      </c>
      <c r="L2362" s="42">
        <v>0.81</v>
      </c>
      <c r="M2362" s="1" t="s">
        <v>15615</v>
      </c>
    </row>
    <row r="2363" spans="1:13" x14ac:dyDescent="0.3">
      <c r="A2363">
        <v>2370</v>
      </c>
      <c r="B2363" t="s">
        <v>11759</v>
      </c>
      <c r="C2363" t="s">
        <v>3521</v>
      </c>
      <c r="D2363" t="s">
        <v>12153</v>
      </c>
      <c r="E2363" s="1">
        <f t="shared" si="144"/>
        <v>42203</v>
      </c>
      <c r="F2363">
        <f t="shared" si="145"/>
        <v>2015</v>
      </c>
      <c r="G2363">
        <f t="shared" si="146"/>
        <v>7</v>
      </c>
      <c r="H2363">
        <f t="shared" si="147"/>
        <v>6</v>
      </c>
      <c r="I2363" s="1" t="s">
        <v>15622</v>
      </c>
      <c r="J2363" s="1" t="s">
        <v>15624</v>
      </c>
      <c r="K2363" s="42">
        <v>0.9</v>
      </c>
      <c r="L2363" s="42">
        <v>0.98</v>
      </c>
      <c r="M2363" s="1" t="s">
        <v>15616</v>
      </c>
    </row>
    <row r="2364" spans="1:13" x14ac:dyDescent="0.3">
      <c r="A2364">
        <v>2371</v>
      </c>
      <c r="B2364" t="s">
        <v>8020</v>
      </c>
      <c r="C2364" t="s">
        <v>7311</v>
      </c>
      <c r="D2364" t="s">
        <v>12154</v>
      </c>
      <c r="E2364" s="1">
        <f t="shared" si="144"/>
        <v>42205</v>
      </c>
      <c r="F2364">
        <f t="shared" si="145"/>
        <v>2015</v>
      </c>
      <c r="G2364">
        <f t="shared" si="146"/>
        <v>7</v>
      </c>
      <c r="H2364">
        <f t="shared" si="147"/>
        <v>1</v>
      </c>
      <c r="I2364" s="1" t="s">
        <v>15653</v>
      </c>
      <c r="J2364" s="1" t="s">
        <v>15626</v>
      </c>
      <c r="K2364" s="42">
        <v>1</v>
      </c>
      <c r="L2364" s="42">
        <v>0.98</v>
      </c>
      <c r="M2364" s="1" t="s">
        <v>15616</v>
      </c>
    </row>
    <row r="2365" spans="1:13" x14ac:dyDescent="0.3">
      <c r="A2365">
        <v>2372</v>
      </c>
      <c r="B2365" t="s">
        <v>11173</v>
      </c>
      <c r="C2365" t="s">
        <v>4227</v>
      </c>
      <c r="D2365" t="s">
        <v>12154</v>
      </c>
      <c r="E2365" s="1">
        <f t="shared" si="144"/>
        <v>42205</v>
      </c>
      <c r="F2365">
        <f t="shared" si="145"/>
        <v>2015</v>
      </c>
      <c r="G2365">
        <f t="shared" si="146"/>
        <v>7</v>
      </c>
      <c r="H2365">
        <f t="shared" si="147"/>
        <v>1</v>
      </c>
      <c r="I2365" s="1" t="s">
        <v>15622</v>
      </c>
      <c r="J2365" s="1" t="s">
        <v>15626</v>
      </c>
      <c r="K2365" s="42">
        <v>1</v>
      </c>
      <c r="L2365" s="42">
        <v>1</v>
      </c>
      <c r="M2365" s="1" t="s">
        <v>15616</v>
      </c>
    </row>
    <row r="2366" spans="1:13" x14ac:dyDescent="0.3">
      <c r="A2366">
        <v>2373</v>
      </c>
      <c r="B2366" t="s">
        <v>11169</v>
      </c>
      <c r="C2366" t="s">
        <v>4231</v>
      </c>
      <c r="D2366" t="s">
        <v>12155</v>
      </c>
      <c r="E2366" s="1">
        <f t="shared" si="144"/>
        <v>42206</v>
      </c>
      <c r="F2366">
        <f t="shared" si="145"/>
        <v>2015</v>
      </c>
      <c r="G2366">
        <f t="shared" si="146"/>
        <v>7</v>
      </c>
      <c r="H2366">
        <f t="shared" si="147"/>
        <v>2</v>
      </c>
      <c r="I2366" s="1" t="s">
        <v>15622</v>
      </c>
      <c r="J2366" s="1" t="s">
        <v>15623</v>
      </c>
      <c r="K2366" s="42">
        <v>1</v>
      </c>
      <c r="L2366" s="42">
        <v>0.33</v>
      </c>
      <c r="M2366" s="1" t="s">
        <v>15616</v>
      </c>
    </row>
    <row r="2367" spans="1:13" x14ac:dyDescent="0.3">
      <c r="A2367">
        <v>2374</v>
      </c>
      <c r="B2367" t="s">
        <v>8478</v>
      </c>
      <c r="C2367" t="s">
        <v>6866</v>
      </c>
      <c r="D2367" t="s">
        <v>12155</v>
      </c>
      <c r="E2367" s="1">
        <f t="shared" si="144"/>
        <v>42206</v>
      </c>
      <c r="F2367">
        <f t="shared" si="145"/>
        <v>2015</v>
      </c>
      <c r="G2367">
        <f t="shared" si="146"/>
        <v>7</v>
      </c>
      <c r="H2367">
        <f t="shared" si="147"/>
        <v>2</v>
      </c>
      <c r="I2367" s="1" t="s">
        <v>15625</v>
      </c>
      <c r="J2367" s="1" t="s">
        <v>15623</v>
      </c>
      <c r="K2367" s="42">
        <v>1</v>
      </c>
      <c r="L2367" s="42">
        <v>0.88</v>
      </c>
      <c r="M2367" s="1" t="s">
        <v>15615</v>
      </c>
    </row>
    <row r="2368" spans="1:13" x14ac:dyDescent="0.3">
      <c r="A2368">
        <v>1133</v>
      </c>
      <c r="B2368" t="s">
        <v>8418</v>
      </c>
      <c r="C2368" t="s">
        <v>6924</v>
      </c>
      <c r="D2368" t="s">
        <v>12156</v>
      </c>
      <c r="E2368" s="1">
        <f t="shared" si="144"/>
        <v>42207</v>
      </c>
      <c r="F2368">
        <f t="shared" si="145"/>
        <v>2015</v>
      </c>
      <c r="G2368">
        <f t="shared" si="146"/>
        <v>7</v>
      </c>
      <c r="H2368">
        <f t="shared" si="147"/>
        <v>3</v>
      </c>
      <c r="I2368" s="1" t="s">
        <v>15622</v>
      </c>
      <c r="J2368" s="1" t="s">
        <v>15626</v>
      </c>
      <c r="K2368" s="42">
        <v>1</v>
      </c>
      <c r="L2368" s="42">
        <v>1</v>
      </c>
      <c r="M2368" s="1" t="s">
        <v>15615</v>
      </c>
    </row>
    <row r="2369" spans="1:13" x14ac:dyDescent="0.3">
      <c r="A2369">
        <v>2375</v>
      </c>
      <c r="B2369" t="s">
        <v>9525</v>
      </c>
      <c r="C2369" t="s">
        <v>5835</v>
      </c>
      <c r="D2369" t="s">
        <v>12156</v>
      </c>
      <c r="E2369" s="1">
        <f t="shared" si="144"/>
        <v>42207</v>
      </c>
      <c r="F2369">
        <f t="shared" si="145"/>
        <v>2015</v>
      </c>
      <c r="G2369">
        <f t="shared" si="146"/>
        <v>7</v>
      </c>
      <c r="H2369">
        <f t="shared" si="147"/>
        <v>3</v>
      </c>
      <c r="I2369" s="1" t="s">
        <v>15622</v>
      </c>
      <c r="J2369" s="1" t="s">
        <v>15624</v>
      </c>
      <c r="K2369" s="42">
        <v>0.67</v>
      </c>
      <c r="L2369" s="42">
        <v>1</v>
      </c>
      <c r="M2369" s="1" t="s">
        <v>15616</v>
      </c>
    </row>
    <row r="2370" spans="1:13" x14ac:dyDescent="0.3">
      <c r="A2370">
        <v>2376</v>
      </c>
      <c r="B2370" t="s">
        <v>11695</v>
      </c>
      <c r="C2370" t="s">
        <v>3711</v>
      </c>
      <c r="D2370" t="s">
        <v>12157</v>
      </c>
      <c r="E2370" s="1">
        <f t="shared" si="144"/>
        <v>42209</v>
      </c>
      <c r="F2370">
        <f t="shared" si="145"/>
        <v>2015</v>
      </c>
      <c r="G2370">
        <f t="shared" si="146"/>
        <v>7</v>
      </c>
      <c r="H2370">
        <f t="shared" si="147"/>
        <v>5</v>
      </c>
      <c r="I2370" s="1" t="s">
        <v>15625</v>
      </c>
      <c r="J2370" s="1" t="s">
        <v>15626</v>
      </c>
      <c r="K2370" s="42">
        <v>1</v>
      </c>
      <c r="L2370" s="42">
        <v>1</v>
      </c>
      <c r="M2370" s="1" t="s">
        <v>15616</v>
      </c>
    </row>
    <row r="2371" spans="1:13" x14ac:dyDescent="0.3">
      <c r="A2371">
        <v>2377</v>
      </c>
      <c r="B2371" t="s">
        <v>8349</v>
      </c>
      <c r="C2371" t="s">
        <v>6990</v>
      </c>
      <c r="D2371" t="s">
        <v>12158</v>
      </c>
      <c r="E2371" s="1">
        <f t="shared" ref="E2371:E2434" si="148">DATE(LEFT(D2371,4),MID(D2371,5,2),RIGHT(D2371,2))</f>
        <v>42211</v>
      </c>
      <c r="F2371">
        <f t="shared" ref="F2371:F2434" si="149">YEAR(E2371)</f>
        <v>2015</v>
      </c>
      <c r="G2371">
        <f t="shared" ref="G2371:G2434" si="150">MONTH(E2371)</f>
        <v>7</v>
      </c>
      <c r="H2371">
        <f t="shared" ref="H2371:H2434" si="151">WEEKDAY(E2371,2)</f>
        <v>7</v>
      </c>
      <c r="I2371" s="1" t="s">
        <v>15622</v>
      </c>
      <c r="J2371" s="1" t="s">
        <v>15626</v>
      </c>
      <c r="K2371" s="42">
        <v>1</v>
      </c>
      <c r="L2371" s="42">
        <v>1</v>
      </c>
      <c r="M2371" s="1" t="s">
        <v>15616</v>
      </c>
    </row>
    <row r="2372" spans="1:13" x14ac:dyDescent="0.3">
      <c r="A2372">
        <v>2378</v>
      </c>
      <c r="B2372" t="s">
        <v>10542</v>
      </c>
      <c r="C2372" t="s">
        <v>4842</v>
      </c>
      <c r="D2372" t="s">
        <v>12158</v>
      </c>
      <c r="E2372" s="1">
        <f t="shared" si="148"/>
        <v>42211</v>
      </c>
      <c r="F2372">
        <f t="shared" si="149"/>
        <v>2015</v>
      </c>
      <c r="G2372">
        <f t="shared" si="150"/>
        <v>7</v>
      </c>
      <c r="H2372">
        <f t="shared" si="151"/>
        <v>7</v>
      </c>
      <c r="I2372" s="1" t="s">
        <v>15622</v>
      </c>
      <c r="J2372" s="1" t="s">
        <v>15624</v>
      </c>
      <c r="K2372" s="42">
        <v>0.8</v>
      </c>
      <c r="L2372" s="42">
        <v>0.67</v>
      </c>
      <c r="M2372" s="1" t="s">
        <v>15615</v>
      </c>
    </row>
    <row r="2373" spans="1:13" x14ac:dyDescent="0.3">
      <c r="A2373">
        <v>2379</v>
      </c>
      <c r="B2373" t="s">
        <v>9716</v>
      </c>
      <c r="C2373" t="s">
        <v>5649</v>
      </c>
      <c r="D2373" t="s">
        <v>12158</v>
      </c>
      <c r="E2373" s="1">
        <f t="shared" si="148"/>
        <v>42211</v>
      </c>
      <c r="F2373">
        <f t="shared" si="149"/>
        <v>2015</v>
      </c>
      <c r="G2373">
        <f t="shared" si="150"/>
        <v>7</v>
      </c>
      <c r="H2373">
        <f t="shared" si="151"/>
        <v>7</v>
      </c>
      <c r="I2373" s="1" t="s">
        <v>15622</v>
      </c>
      <c r="J2373" s="1" t="s">
        <v>15626</v>
      </c>
      <c r="K2373" s="42">
        <v>1</v>
      </c>
      <c r="L2373" s="42">
        <v>0.94</v>
      </c>
      <c r="M2373" s="1" t="s">
        <v>15616</v>
      </c>
    </row>
    <row r="2374" spans="1:13" x14ac:dyDescent="0.3">
      <c r="A2374">
        <v>2380</v>
      </c>
      <c r="B2374" t="s">
        <v>8644</v>
      </c>
      <c r="C2374" t="s">
        <v>6704</v>
      </c>
      <c r="D2374" t="s">
        <v>12158</v>
      </c>
      <c r="E2374" s="1">
        <f t="shared" si="148"/>
        <v>42211</v>
      </c>
      <c r="F2374">
        <f t="shared" si="149"/>
        <v>2015</v>
      </c>
      <c r="G2374">
        <f t="shared" si="150"/>
        <v>7</v>
      </c>
      <c r="H2374">
        <f t="shared" si="151"/>
        <v>7</v>
      </c>
      <c r="I2374" s="1" t="s">
        <v>15622</v>
      </c>
      <c r="J2374" s="1" t="s">
        <v>15626</v>
      </c>
      <c r="K2374" s="42">
        <v>1</v>
      </c>
      <c r="L2374" s="42">
        <v>1</v>
      </c>
      <c r="M2374" s="1" t="s">
        <v>15616</v>
      </c>
    </row>
    <row r="2375" spans="1:13" x14ac:dyDescent="0.3">
      <c r="A2375">
        <v>2381</v>
      </c>
      <c r="B2375" t="s">
        <v>9585</v>
      </c>
      <c r="C2375" t="s">
        <v>5776</v>
      </c>
      <c r="D2375" t="s">
        <v>12158</v>
      </c>
      <c r="E2375" s="1">
        <f t="shared" si="148"/>
        <v>42211</v>
      </c>
      <c r="F2375">
        <f t="shared" si="149"/>
        <v>2015</v>
      </c>
      <c r="G2375">
        <f t="shared" si="150"/>
        <v>7</v>
      </c>
      <c r="H2375">
        <f t="shared" si="151"/>
        <v>7</v>
      </c>
      <c r="I2375" s="1" t="s">
        <v>15629</v>
      </c>
      <c r="J2375" s="1" t="s">
        <v>15626</v>
      </c>
      <c r="K2375" s="42">
        <v>0.96</v>
      </c>
      <c r="L2375" s="42">
        <v>0.96</v>
      </c>
      <c r="M2375" s="1" t="s">
        <v>15615</v>
      </c>
    </row>
    <row r="2376" spans="1:13" x14ac:dyDescent="0.3">
      <c r="A2376">
        <v>2382</v>
      </c>
      <c r="B2376" t="s">
        <v>11517</v>
      </c>
      <c r="C2376" t="s">
        <v>3886</v>
      </c>
      <c r="D2376" t="s">
        <v>12159</v>
      </c>
      <c r="E2376" s="1">
        <f t="shared" si="148"/>
        <v>42212</v>
      </c>
      <c r="F2376">
        <f t="shared" si="149"/>
        <v>2015</v>
      </c>
      <c r="G2376">
        <f t="shared" si="150"/>
        <v>7</v>
      </c>
      <c r="H2376">
        <f t="shared" si="151"/>
        <v>1</v>
      </c>
      <c r="I2376" s="1" t="s">
        <v>15622</v>
      </c>
      <c r="J2376" s="1" t="s">
        <v>15626</v>
      </c>
      <c r="K2376" s="42">
        <v>1</v>
      </c>
      <c r="L2376" s="42">
        <v>1</v>
      </c>
      <c r="M2376" s="1" t="s">
        <v>15615</v>
      </c>
    </row>
    <row r="2377" spans="1:13" x14ac:dyDescent="0.3">
      <c r="A2377">
        <v>2383</v>
      </c>
      <c r="B2377" t="s">
        <v>10866</v>
      </c>
      <c r="C2377" t="s">
        <v>4528</v>
      </c>
      <c r="D2377" t="s">
        <v>12160</v>
      </c>
      <c r="E2377" s="1">
        <f t="shared" si="148"/>
        <v>42213</v>
      </c>
      <c r="F2377">
        <f t="shared" si="149"/>
        <v>2015</v>
      </c>
      <c r="G2377">
        <f t="shared" si="150"/>
        <v>7</v>
      </c>
      <c r="H2377">
        <f t="shared" si="151"/>
        <v>2</v>
      </c>
      <c r="I2377" s="1" t="s">
        <v>15622</v>
      </c>
      <c r="J2377" s="1" t="s">
        <v>15623</v>
      </c>
      <c r="K2377" s="42">
        <v>1</v>
      </c>
      <c r="L2377" s="42">
        <v>0.93</v>
      </c>
      <c r="M2377" s="1" t="s">
        <v>15616</v>
      </c>
    </row>
    <row r="2378" spans="1:13" x14ac:dyDescent="0.3">
      <c r="A2378">
        <v>2384</v>
      </c>
      <c r="B2378" t="s">
        <v>9669</v>
      </c>
      <c r="C2378" t="s">
        <v>5695</v>
      </c>
      <c r="D2378" t="s">
        <v>12160</v>
      </c>
      <c r="E2378" s="1">
        <f t="shared" si="148"/>
        <v>42213</v>
      </c>
      <c r="F2378">
        <f t="shared" si="149"/>
        <v>2015</v>
      </c>
      <c r="G2378">
        <f t="shared" si="150"/>
        <v>7</v>
      </c>
      <c r="H2378">
        <f t="shared" si="151"/>
        <v>2</v>
      </c>
      <c r="I2378" s="1" t="s">
        <v>15622</v>
      </c>
      <c r="J2378" s="1" t="s">
        <v>15626</v>
      </c>
      <c r="K2378" s="42">
        <v>1</v>
      </c>
      <c r="L2378" s="42">
        <v>0.88</v>
      </c>
      <c r="M2378" s="1" t="s">
        <v>15616</v>
      </c>
    </row>
    <row r="2379" spans="1:13" x14ac:dyDescent="0.3">
      <c r="A2379">
        <v>2385</v>
      </c>
      <c r="B2379" t="s">
        <v>8022</v>
      </c>
      <c r="C2379" t="s">
        <v>7309</v>
      </c>
      <c r="D2379" t="s">
        <v>12160</v>
      </c>
      <c r="E2379" s="1">
        <f t="shared" si="148"/>
        <v>42213</v>
      </c>
      <c r="F2379">
        <f t="shared" si="149"/>
        <v>2015</v>
      </c>
      <c r="G2379">
        <f t="shared" si="150"/>
        <v>7</v>
      </c>
      <c r="H2379">
        <f t="shared" si="151"/>
        <v>2</v>
      </c>
      <c r="I2379" s="1" t="s">
        <v>15622</v>
      </c>
      <c r="J2379" s="1" t="s">
        <v>15626</v>
      </c>
      <c r="K2379" s="42">
        <v>1</v>
      </c>
      <c r="L2379" s="42">
        <v>1</v>
      </c>
      <c r="M2379" s="1" t="s">
        <v>15615</v>
      </c>
    </row>
    <row r="2380" spans="1:13" x14ac:dyDescent="0.3">
      <c r="A2380">
        <v>2386</v>
      </c>
      <c r="B2380" t="s">
        <v>11621</v>
      </c>
      <c r="C2380" t="s">
        <v>3784</v>
      </c>
      <c r="D2380" t="s">
        <v>12160</v>
      </c>
      <c r="E2380" s="1">
        <f t="shared" si="148"/>
        <v>42213</v>
      </c>
      <c r="F2380">
        <f t="shared" si="149"/>
        <v>2015</v>
      </c>
      <c r="G2380">
        <f t="shared" si="150"/>
        <v>7</v>
      </c>
      <c r="H2380">
        <f t="shared" si="151"/>
        <v>2</v>
      </c>
      <c r="I2380" s="1" t="s">
        <v>15622</v>
      </c>
      <c r="J2380" s="1" t="s">
        <v>15626</v>
      </c>
      <c r="K2380" s="42">
        <v>1</v>
      </c>
      <c r="L2380" s="42">
        <v>1</v>
      </c>
      <c r="M2380" s="1" t="s">
        <v>15616</v>
      </c>
    </row>
    <row r="2381" spans="1:13" x14ac:dyDescent="0.3">
      <c r="A2381">
        <v>2387</v>
      </c>
      <c r="B2381" t="s">
        <v>8970</v>
      </c>
      <c r="C2381" t="s">
        <v>6383</v>
      </c>
      <c r="D2381" t="s">
        <v>12161</v>
      </c>
      <c r="E2381" s="1">
        <f t="shared" si="148"/>
        <v>42214</v>
      </c>
      <c r="F2381">
        <f t="shared" si="149"/>
        <v>2015</v>
      </c>
      <c r="G2381">
        <f t="shared" si="150"/>
        <v>7</v>
      </c>
      <c r="H2381">
        <f t="shared" si="151"/>
        <v>3</v>
      </c>
      <c r="I2381" s="1" t="s">
        <v>15622</v>
      </c>
      <c r="J2381" s="1" t="s">
        <v>15623</v>
      </c>
      <c r="K2381" s="42">
        <v>0.67</v>
      </c>
      <c r="L2381" s="42">
        <v>0</v>
      </c>
      <c r="M2381" s="1" t="s">
        <v>15615</v>
      </c>
    </row>
    <row r="2382" spans="1:13" x14ac:dyDescent="0.3">
      <c r="A2382">
        <v>2388</v>
      </c>
      <c r="B2382" t="s">
        <v>9417</v>
      </c>
      <c r="C2382" t="s">
        <v>5940</v>
      </c>
      <c r="D2382" t="s">
        <v>12162</v>
      </c>
      <c r="E2382" s="1">
        <f t="shared" si="148"/>
        <v>42215</v>
      </c>
      <c r="F2382">
        <f t="shared" si="149"/>
        <v>2015</v>
      </c>
      <c r="G2382">
        <f t="shared" si="150"/>
        <v>7</v>
      </c>
      <c r="H2382">
        <f t="shared" si="151"/>
        <v>4</v>
      </c>
      <c r="I2382" s="1" t="s">
        <v>15622</v>
      </c>
      <c r="J2382" s="1" t="s">
        <v>15623</v>
      </c>
      <c r="K2382" s="42">
        <v>0.88</v>
      </c>
      <c r="L2382" s="42">
        <v>0.99</v>
      </c>
      <c r="M2382" s="1" t="s">
        <v>15615</v>
      </c>
    </row>
    <row r="2383" spans="1:13" x14ac:dyDescent="0.3">
      <c r="A2383">
        <v>2389</v>
      </c>
      <c r="B2383" t="s">
        <v>8910</v>
      </c>
      <c r="C2383" t="s">
        <v>6442</v>
      </c>
      <c r="D2383" t="s">
        <v>12162</v>
      </c>
      <c r="E2383" s="1">
        <f t="shared" si="148"/>
        <v>42215</v>
      </c>
      <c r="F2383">
        <f t="shared" si="149"/>
        <v>2015</v>
      </c>
      <c r="G2383">
        <f t="shared" si="150"/>
        <v>7</v>
      </c>
      <c r="H2383">
        <f t="shared" si="151"/>
        <v>4</v>
      </c>
      <c r="I2383" s="1" t="s">
        <v>15629</v>
      </c>
      <c r="J2383" s="1" t="s">
        <v>15628</v>
      </c>
      <c r="K2383" s="42">
        <v>0</v>
      </c>
      <c r="L2383" s="42">
        <v>1</v>
      </c>
      <c r="M2383" s="1" t="s">
        <v>15615</v>
      </c>
    </row>
    <row r="2384" spans="1:13" x14ac:dyDescent="0.3">
      <c r="A2384">
        <v>2390</v>
      </c>
      <c r="B2384" t="s">
        <v>10483</v>
      </c>
      <c r="C2384" t="s">
        <v>4900</v>
      </c>
      <c r="D2384" t="s">
        <v>12162</v>
      </c>
      <c r="E2384" s="1">
        <f t="shared" si="148"/>
        <v>42215</v>
      </c>
      <c r="F2384">
        <f t="shared" si="149"/>
        <v>2015</v>
      </c>
      <c r="G2384">
        <f t="shared" si="150"/>
        <v>7</v>
      </c>
      <c r="H2384">
        <f t="shared" si="151"/>
        <v>4</v>
      </c>
      <c r="I2384" s="1" t="s">
        <v>15622</v>
      </c>
      <c r="J2384" s="1" t="s">
        <v>15626</v>
      </c>
      <c r="K2384" s="42">
        <v>1</v>
      </c>
      <c r="L2384" s="42">
        <v>1</v>
      </c>
      <c r="M2384" s="1" t="s">
        <v>15615</v>
      </c>
    </row>
    <row r="2385" spans="1:13" x14ac:dyDescent="0.3">
      <c r="A2385">
        <v>2391</v>
      </c>
      <c r="B2385" t="s">
        <v>7830</v>
      </c>
      <c r="C2385" t="s">
        <v>7493</v>
      </c>
      <c r="D2385" t="s">
        <v>12163</v>
      </c>
      <c r="E2385" s="1">
        <f t="shared" si="148"/>
        <v>42216</v>
      </c>
      <c r="F2385">
        <f t="shared" si="149"/>
        <v>2015</v>
      </c>
      <c r="G2385">
        <f t="shared" si="150"/>
        <v>7</v>
      </c>
      <c r="H2385">
        <f t="shared" si="151"/>
        <v>5</v>
      </c>
      <c r="I2385" s="1" t="s">
        <v>15622</v>
      </c>
      <c r="J2385" s="1" t="s">
        <v>15626</v>
      </c>
      <c r="K2385" s="42">
        <v>0.89</v>
      </c>
      <c r="L2385" s="42">
        <v>0.91</v>
      </c>
      <c r="M2385" s="1" t="s">
        <v>15615</v>
      </c>
    </row>
    <row r="2386" spans="1:13" x14ac:dyDescent="0.3">
      <c r="A2386">
        <v>2392</v>
      </c>
      <c r="B2386" t="s">
        <v>9612</v>
      </c>
      <c r="C2386" t="s">
        <v>5751</v>
      </c>
      <c r="D2386" t="s">
        <v>12163</v>
      </c>
      <c r="E2386" s="1">
        <f t="shared" si="148"/>
        <v>42216</v>
      </c>
      <c r="F2386">
        <f t="shared" si="149"/>
        <v>2015</v>
      </c>
      <c r="G2386">
        <f t="shared" si="150"/>
        <v>7</v>
      </c>
      <c r="H2386">
        <f t="shared" si="151"/>
        <v>5</v>
      </c>
      <c r="I2386" s="1" t="s">
        <v>15622</v>
      </c>
      <c r="J2386" s="1" t="s">
        <v>15626</v>
      </c>
      <c r="K2386" s="42">
        <v>1</v>
      </c>
      <c r="L2386" s="42">
        <v>1</v>
      </c>
      <c r="M2386" s="1" t="s">
        <v>15616</v>
      </c>
    </row>
    <row r="2387" spans="1:13" x14ac:dyDescent="0.3">
      <c r="A2387">
        <v>2393</v>
      </c>
      <c r="B2387" t="s">
        <v>9166</v>
      </c>
      <c r="C2387" t="s">
        <v>6187</v>
      </c>
      <c r="D2387" t="s">
        <v>12164</v>
      </c>
      <c r="E2387" s="1">
        <f t="shared" si="148"/>
        <v>42217</v>
      </c>
      <c r="F2387">
        <f t="shared" si="149"/>
        <v>2015</v>
      </c>
      <c r="G2387">
        <f t="shared" si="150"/>
        <v>8</v>
      </c>
      <c r="H2387">
        <f t="shared" si="151"/>
        <v>6</v>
      </c>
      <c r="I2387" s="1" t="s">
        <v>15622</v>
      </c>
      <c r="J2387" s="1" t="s">
        <v>15626</v>
      </c>
      <c r="K2387" s="42">
        <v>1</v>
      </c>
      <c r="L2387" s="42">
        <v>1</v>
      </c>
      <c r="M2387" s="1" t="s">
        <v>15615</v>
      </c>
    </row>
    <row r="2388" spans="1:13" x14ac:dyDescent="0.3">
      <c r="A2388">
        <v>2394</v>
      </c>
      <c r="B2388" t="s">
        <v>7910</v>
      </c>
      <c r="C2388" t="s">
        <v>7419</v>
      </c>
      <c r="D2388" t="s">
        <v>12164</v>
      </c>
      <c r="E2388" s="1">
        <f t="shared" si="148"/>
        <v>42217</v>
      </c>
      <c r="F2388">
        <f t="shared" si="149"/>
        <v>2015</v>
      </c>
      <c r="G2388">
        <f t="shared" si="150"/>
        <v>8</v>
      </c>
      <c r="H2388">
        <f t="shared" si="151"/>
        <v>6</v>
      </c>
      <c r="I2388" s="1" t="s">
        <v>15622</v>
      </c>
      <c r="J2388" s="1" t="s">
        <v>15626</v>
      </c>
      <c r="K2388" s="42">
        <v>1</v>
      </c>
      <c r="L2388" s="42">
        <v>0.96</v>
      </c>
      <c r="M2388" s="1" t="s">
        <v>15616</v>
      </c>
    </row>
    <row r="2389" spans="1:13" x14ac:dyDescent="0.3">
      <c r="A2389">
        <v>2395</v>
      </c>
      <c r="B2389" t="s">
        <v>10875</v>
      </c>
      <c r="C2389" t="s">
        <v>4519</v>
      </c>
      <c r="D2389" t="s">
        <v>12164</v>
      </c>
      <c r="E2389" s="1">
        <f t="shared" si="148"/>
        <v>42217</v>
      </c>
      <c r="F2389">
        <f t="shared" si="149"/>
        <v>2015</v>
      </c>
      <c r="G2389">
        <f t="shared" si="150"/>
        <v>8</v>
      </c>
      <c r="H2389">
        <f t="shared" si="151"/>
        <v>6</v>
      </c>
      <c r="I2389" s="1" t="s">
        <v>15622</v>
      </c>
      <c r="J2389" s="1" t="s">
        <v>15626</v>
      </c>
      <c r="K2389" s="42">
        <v>0.67</v>
      </c>
      <c r="L2389" s="42">
        <v>1</v>
      </c>
      <c r="M2389" s="1" t="s">
        <v>15615</v>
      </c>
    </row>
    <row r="2390" spans="1:13" x14ac:dyDescent="0.3">
      <c r="A2390">
        <v>2396</v>
      </c>
      <c r="B2390" t="s">
        <v>9169</v>
      </c>
      <c r="C2390" t="s">
        <v>6184</v>
      </c>
      <c r="D2390" t="s">
        <v>12164</v>
      </c>
      <c r="E2390" s="1">
        <f t="shared" si="148"/>
        <v>42217</v>
      </c>
      <c r="F2390">
        <f t="shared" si="149"/>
        <v>2015</v>
      </c>
      <c r="G2390">
        <f t="shared" si="150"/>
        <v>8</v>
      </c>
      <c r="H2390">
        <f t="shared" si="151"/>
        <v>6</v>
      </c>
      <c r="I2390" s="1" t="s">
        <v>15622</v>
      </c>
      <c r="J2390" s="1" t="s">
        <v>15623</v>
      </c>
      <c r="K2390" s="42">
        <v>0.7</v>
      </c>
      <c r="L2390" s="42">
        <v>0.54</v>
      </c>
      <c r="M2390" s="1" t="s">
        <v>15615</v>
      </c>
    </row>
    <row r="2391" spans="1:13" x14ac:dyDescent="0.3">
      <c r="A2391">
        <v>2397</v>
      </c>
      <c r="B2391" t="s">
        <v>9492</v>
      </c>
      <c r="C2391" t="s">
        <v>5867</v>
      </c>
      <c r="D2391" t="s">
        <v>12164</v>
      </c>
      <c r="E2391" s="1">
        <f t="shared" si="148"/>
        <v>42217</v>
      </c>
      <c r="F2391">
        <f t="shared" si="149"/>
        <v>2015</v>
      </c>
      <c r="G2391">
        <f t="shared" si="150"/>
        <v>8</v>
      </c>
      <c r="H2391">
        <f t="shared" si="151"/>
        <v>6</v>
      </c>
      <c r="I2391" s="1" t="s">
        <v>15622</v>
      </c>
      <c r="J2391" s="1" t="s">
        <v>15624</v>
      </c>
      <c r="K2391" s="42">
        <v>0.8</v>
      </c>
      <c r="L2391" s="42">
        <v>0.97</v>
      </c>
      <c r="M2391" s="1" t="s">
        <v>15616</v>
      </c>
    </row>
    <row r="2392" spans="1:13" x14ac:dyDescent="0.3">
      <c r="A2392">
        <v>2398</v>
      </c>
      <c r="B2392" t="s">
        <v>10954</v>
      </c>
      <c r="C2392" t="s">
        <v>4440</v>
      </c>
      <c r="D2392" t="s">
        <v>12164</v>
      </c>
      <c r="E2392" s="1">
        <f t="shared" si="148"/>
        <v>42217</v>
      </c>
      <c r="F2392">
        <f t="shared" si="149"/>
        <v>2015</v>
      </c>
      <c r="G2392">
        <f t="shared" si="150"/>
        <v>8</v>
      </c>
      <c r="H2392">
        <f t="shared" si="151"/>
        <v>6</v>
      </c>
      <c r="I2392" s="1" t="s">
        <v>15622</v>
      </c>
      <c r="J2392" s="1" t="s">
        <v>15626</v>
      </c>
      <c r="K2392" s="42">
        <v>1</v>
      </c>
      <c r="L2392" s="42">
        <v>0.96</v>
      </c>
      <c r="M2392" s="1" t="s">
        <v>15616</v>
      </c>
    </row>
    <row r="2393" spans="1:13" x14ac:dyDescent="0.3">
      <c r="A2393">
        <v>2399</v>
      </c>
      <c r="B2393" t="s">
        <v>9948</v>
      </c>
      <c r="C2393" t="s">
        <v>5423</v>
      </c>
      <c r="D2393" t="s">
        <v>12165</v>
      </c>
      <c r="E2393" s="1">
        <f t="shared" si="148"/>
        <v>42218</v>
      </c>
      <c r="F2393">
        <f t="shared" si="149"/>
        <v>2015</v>
      </c>
      <c r="G2393">
        <f t="shared" si="150"/>
        <v>8</v>
      </c>
      <c r="H2393">
        <f t="shared" si="151"/>
        <v>7</v>
      </c>
      <c r="I2393" s="1" t="s">
        <v>15622</v>
      </c>
      <c r="J2393" s="1" t="s">
        <v>15626</v>
      </c>
      <c r="K2393" s="42">
        <v>1</v>
      </c>
      <c r="L2393" s="42">
        <v>0.95</v>
      </c>
      <c r="M2393" s="1" t="s">
        <v>15615</v>
      </c>
    </row>
    <row r="2394" spans="1:13" x14ac:dyDescent="0.3">
      <c r="A2394">
        <v>2400</v>
      </c>
      <c r="B2394" t="s">
        <v>8284</v>
      </c>
      <c r="C2394" t="s">
        <v>7051</v>
      </c>
      <c r="D2394" t="s">
        <v>12166</v>
      </c>
      <c r="E2394" s="1">
        <f t="shared" si="148"/>
        <v>42219</v>
      </c>
      <c r="F2394">
        <f t="shared" si="149"/>
        <v>2015</v>
      </c>
      <c r="G2394">
        <f t="shared" si="150"/>
        <v>8</v>
      </c>
      <c r="H2394">
        <f t="shared" si="151"/>
        <v>1</v>
      </c>
      <c r="I2394" s="1" t="s">
        <v>15622</v>
      </c>
      <c r="J2394" s="1" t="s">
        <v>15623</v>
      </c>
      <c r="K2394" s="42">
        <v>0.5</v>
      </c>
      <c r="L2394" s="42">
        <v>0.73</v>
      </c>
      <c r="M2394" s="1" t="s">
        <v>15615</v>
      </c>
    </row>
    <row r="2395" spans="1:13" x14ac:dyDescent="0.3">
      <c r="A2395">
        <v>2401</v>
      </c>
      <c r="B2395" t="s">
        <v>10815</v>
      </c>
      <c r="C2395" t="s">
        <v>4578</v>
      </c>
      <c r="D2395" t="s">
        <v>12166</v>
      </c>
      <c r="E2395" s="1">
        <f t="shared" si="148"/>
        <v>42219</v>
      </c>
      <c r="F2395">
        <f t="shared" si="149"/>
        <v>2015</v>
      </c>
      <c r="G2395">
        <f t="shared" si="150"/>
        <v>8</v>
      </c>
      <c r="H2395">
        <f t="shared" si="151"/>
        <v>1</v>
      </c>
      <c r="I2395" s="1" t="s">
        <v>15622</v>
      </c>
      <c r="J2395" s="1" t="s">
        <v>15624</v>
      </c>
      <c r="K2395" s="42">
        <v>1</v>
      </c>
      <c r="L2395" s="42">
        <v>0.86</v>
      </c>
      <c r="M2395" s="1" t="s">
        <v>15615</v>
      </c>
    </row>
    <row r="2396" spans="1:13" x14ac:dyDescent="0.3">
      <c r="A2396">
        <v>2402</v>
      </c>
      <c r="B2396" t="s">
        <v>10135</v>
      </c>
      <c r="C2396" t="s">
        <v>5242</v>
      </c>
      <c r="D2396" t="s">
        <v>12167</v>
      </c>
      <c r="E2396" s="1">
        <f t="shared" si="148"/>
        <v>42220</v>
      </c>
      <c r="F2396">
        <f t="shared" si="149"/>
        <v>2015</v>
      </c>
      <c r="G2396">
        <f t="shared" si="150"/>
        <v>8</v>
      </c>
      <c r="H2396">
        <f t="shared" si="151"/>
        <v>2</v>
      </c>
      <c r="I2396" s="1" t="s">
        <v>15622</v>
      </c>
      <c r="J2396" s="1" t="s">
        <v>15624</v>
      </c>
      <c r="K2396" s="42">
        <v>1</v>
      </c>
      <c r="L2396" s="42">
        <v>0.98</v>
      </c>
      <c r="M2396" s="1" t="s">
        <v>15616</v>
      </c>
    </row>
    <row r="2397" spans="1:13" x14ac:dyDescent="0.3">
      <c r="A2397">
        <v>2403</v>
      </c>
      <c r="B2397" t="s">
        <v>10858</v>
      </c>
      <c r="C2397" t="s">
        <v>4536</v>
      </c>
      <c r="D2397" t="s">
        <v>12167</v>
      </c>
      <c r="E2397" s="1">
        <f t="shared" si="148"/>
        <v>42220</v>
      </c>
      <c r="F2397">
        <f t="shared" si="149"/>
        <v>2015</v>
      </c>
      <c r="G2397">
        <f t="shared" si="150"/>
        <v>8</v>
      </c>
      <c r="H2397">
        <f t="shared" si="151"/>
        <v>2</v>
      </c>
      <c r="I2397" s="1" t="s">
        <v>15622</v>
      </c>
      <c r="J2397" s="1" t="s">
        <v>15624</v>
      </c>
      <c r="K2397" s="42">
        <v>1</v>
      </c>
      <c r="L2397" s="42">
        <v>0.67</v>
      </c>
      <c r="M2397" s="1" t="s">
        <v>15616</v>
      </c>
    </row>
    <row r="2398" spans="1:13" x14ac:dyDescent="0.3">
      <c r="A2398">
        <v>2404</v>
      </c>
      <c r="B2398" t="s">
        <v>8555</v>
      </c>
      <c r="C2398" t="s">
        <v>6791</v>
      </c>
      <c r="D2398" t="s">
        <v>12168</v>
      </c>
      <c r="E2398" s="1">
        <f t="shared" si="148"/>
        <v>42221</v>
      </c>
      <c r="F2398">
        <f t="shared" si="149"/>
        <v>2015</v>
      </c>
      <c r="G2398">
        <f t="shared" si="150"/>
        <v>8</v>
      </c>
      <c r="H2398">
        <f t="shared" si="151"/>
        <v>3</v>
      </c>
      <c r="I2398" s="1" t="s">
        <v>15622</v>
      </c>
      <c r="J2398" s="1" t="s">
        <v>15626</v>
      </c>
      <c r="K2398" s="42">
        <v>1</v>
      </c>
      <c r="L2398" s="42">
        <v>0.99</v>
      </c>
      <c r="M2398" s="1" t="s">
        <v>15616</v>
      </c>
    </row>
    <row r="2399" spans="1:13" x14ac:dyDescent="0.3">
      <c r="A2399">
        <v>2405</v>
      </c>
      <c r="B2399" t="s">
        <v>10039</v>
      </c>
      <c r="C2399" t="s">
        <v>5335</v>
      </c>
      <c r="D2399" t="s">
        <v>12169</v>
      </c>
      <c r="E2399" s="1">
        <f t="shared" si="148"/>
        <v>42223</v>
      </c>
      <c r="F2399">
        <f t="shared" si="149"/>
        <v>2015</v>
      </c>
      <c r="G2399">
        <f t="shared" si="150"/>
        <v>8</v>
      </c>
      <c r="H2399">
        <f t="shared" si="151"/>
        <v>5</v>
      </c>
      <c r="I2399" s="1" t="s">
        <v>15622</v>
      </c>
      <c r="J2399" s="1" t="s">
        <v>15624</v>
      </c>
      <c r="K2399" s="42">
        <v>0.9</v>
      </c>
      <c r="L2399" s="42">
        <v>0.96</v>
      </c>
      <c r="M2399" s="1" t="s">
        <v>15615</v>
      </c>
    </row>
    <row r="2400" spans="1:13" x14ac:dyDescent="0.3">
      <c r="A2400">
        <v>2406</v>
      </c>
      <c r="B2400" t="s">
        <v>8400</v>
      </c>
      <c r="C2400" t="s">
        <v>6942</v>
      </c>
      <c r="D2400" t="s">
        <v>12170</v>
      </c>
      <c r="E2400" s="1">
        <f t="shared" si="148"/>
        <v>42224</v>
      </c>
      <c r="F2400">
        <f t="shared" si="149"/>
        <v>2015</v>
      </c>
      <c r="G2400">
        <f t="shared" si="150"/>
        <v>8</v>
      </c>
      <c r="H2400">
        <f t="shared" si="151"/>
        <v>6</v>
      </c>
      <c r="I2400" s="1" t="s">
        <v>15622</v>
      </c>
      <c r="J2400" s="1" t="s">
        <v>15624</v>
      </c>
      <c r="K2400" s="42">
        <v>0.78</v>
      </c>
      <c r="L2400" s="42">
        <v>0.98</v>
      </c>
      <c r="M2400" s="1" t="s">
        <v>15615</v>
      </c>
    </row>
    <row r="2401" spans="1:13" x14ac:dyDescent="0.3">
      <c r="A2401">
        <v>2407</v>
      </c>
      <c r="B2401" t="s">
        <v>7777</v>
      </c>
      <c r="C2401" t="s">
        <v>7545</v>
      </c>
      <c r="D2401" t="s">
        <v>12170</v>
      </c>
      <c r="E2401" s="1">
        <f t="shared" si="148"/>
        <v>42224</v>
      </c>
      <c r="F2401">
        <f t="shared" si="149"/>
        <v>2015</v>
      </c>
      <c r="G2401">
        <f t="shared" si="150"/>
        <v>8</v>
      </c>
      <c r="H2401">
        <f t="shared" si="151"/>
        <v>6</v>
      </c>
      <c r="I2401" s="1" t="s">
        <v>15622</v>
      </c>
      <c r="J2401" s="1" t="s">
        <v>15623</v>
      </c>
      <c r="K2401" s="42">
        <v>1</v>
      </c>
      <c r="L2401" s="42">
        <v>1</v>
      </c>
      <c r="M2401" s="1" t="s">
        <v>15616</v>
      </c>
    </row>
    <row r="2402" spans="1:13" x14ac:dyDescent="0.3">
      <c r="A2402">
        <v>2408</v>
      </c>
      <c r="B2402" t="s">
        <v>10368</v>
      </c>
      <c r="C2402" t="s">
        <v>5011</v>
      </c>
      <c r="D2402" t="s">
        <v>12170</v>
      </c>
      <c r="E2402" s="1">
        <f t="shared" si="148"/>
        <v>42224</v>
      </c>
      <c r="F2402">
        <f t="shared" si="149"/>
        <v>2015</v>
      </c>
      <c r="G2402">
        <f t="shared" si="150"/>
        <v>8</v>
      </c>
      <c r="H2402">
        <f t="shared" si="151"/>
        <v>6</v>
      </c>
      <c r="I2402" s="1" t="s">
        <v>15622</v>
      </c>
      <c r="J2402" s="1" t="s">
        <v>15626</v>
      </c>
      <c r="K2402" s="42">
        <v>1</v>
      </c>
      <c r="L2402" s="42">
        <v>0.99</v>
      </c>
      <c r="M2402" s="1" t="s">
        <v>15616</v>
      </c>
    </row>
    <row r="2403" spans="1:13" x14ac:dyDescent="0.3">
      <c r="A2403">
        <v>2409</v>
      </c>
      <c r="B2403" t="s">
        <v>9132</v>
      </c>
      <c r="C2403" t="s">
        <v>6221</v>
      </c>
      <c r="D2403" t="s">
        <v>12171</v>
      </c>
      <c r="E2403" s="1">
        <f t="shared" si="148"/>
        <v>42225</v>
      </c>
      <c r="F2403">
        <f t="shared" si="149"/>
        <v>2015</v>
      </c>
      <c r="G2403">
        <f t="shared" si="150"/>
        <v>8</v>
      </c>
      <c r="H2403">
        <f t="shared" si="151"/>
        <v>7</v>
      </c>
      <c r="I2403" s="1" t="s">
        <v>15622</v>
      </c>
      <c r="J2403" s="1" t="s">
        <v>15626</v>
      </c>
      <c r="K2403" s="42">
        <v>1</v>
      </c>
      <c r="L2403" s="42">
        <v>0.95</v>
      </c>
      <c r="M2403" s="1" t="s">
        <v>15616</v>
      </c>
    </row>
    <row r="2404" spans="1:13" x14ac:dyDescent="0.3">
      <c r="A2404">
        <v>2410</v>
      </c>
      <c r="B2404" t="s">
        <v>9594</v>
      </c>
      <c r="C2404" t="s">
        <v>4140</v>
      </c>
      <c r="D2404" t="s">
        <v>12171</v>
      </c>
      <c r="E2404" s="1">
        <f t="shared" si="148"/>
        <v>42225</v>
      </c>
      <c r="F2404">
        <f t="shared" si="149"/>
        <v>2015</v>
      </c>
      <c r="G2404">
        <f t="shared" si="150"/>
        <v>8</v>
      </c>
      <c r="H2404">
        <f t="shared" si="151"/>
        <v>7</v>
      </c>
      <c r="I2404" s="1" t="s">
        <v>15622</v>
      </c>
      <c r="J2404" s="1" t="s">
        <v>15626</v>
      </c>
      <c r="K2404" s="42">
        <v>1</v>
      </c>
      <c r="L2404" s="42">
        <v>0.92</v>
      </c>
      <c r="M2404" s="1" t="s">
        <v>15616</v>
      </c>
    </row>
    <row r="2405" spans="1:13" x14ac:dyDescent="0.3">
      <c r="A2405">
        <v>2411</v>
      </c>
      <c r="B2405" t="s">
        <v>10195</v>
      </c>
      <c r="C2405" t="s">
        <v>5183</v>
      </c>
      <c r="D2405" t="s">
        <v>12171</v>
      </c>
      <c r="E2405" s="1">
        <f t="shared" si="148"/>
        <v>42225</v>
      </c>
      <c r="F2405">
        <f t="shared" si="149"/>
        <v>2015</v>
      </c>
      <c r="G2405">
        <f t="shared" si="150"/>
        <v>8</v>
      </c>
      <c r="H2405">
        <f t="shared" si="151"/>
        <v>7</v>
      </c>
      <c r="I2405" s="1" t="s">
        <v>15622</v>
      </c>
      <c r="J2405" s="1" t="s">
        <v>15623</v>
      </c>
      <c r="K2405" s="42">
        <v>1</v>
      </c>
      <c r="L2405" s="42">
        <v>0.4</v>
      </c>
      <c r="M2405" s="1" t="s">
        <v>15615</v>
      </c>
    </row>
    <row r="2406" spans="1:13" x14ac:dyDescent="0.3">
      <c r="A2406">
        <v>2412</v>
      </c>
      <c r="B2406" t="s">
        <v>9644</v>
      </c>
      <c r="C2406" t="s">
        <v>5720</v>
      </c>
      <c r="D2406" t="s">
        <v>12172</v>
      </c>
      <c r="E2406" s="1">
        <f t="shared" si="148"/>
        <v>42226</v>
      </c>
      <c r="F2406">
        <f t="shared" si="149"/>
        <v>2015</v>
      </c>
      <c r="G2406">
        <f t="shared" si="150"/>
        <v>8</v>
      </c>
      <c r="H2406">
        <f t="shared" si="151"/>
        <v>1</v>
      </c>
      <c r="I2406" s="1" t="s">
        <v>15625</v>
      </c>
      <c r="J2406" s="1" t="s">
        <v>15626</v>
      </c>
      <c r="K2406" s="42">
        <v>1</v>
      </c>
      <c r="L2406" s="42">
        <v>1</v>
      </c>
      <c r="M2406" s="1" t="s">
        <v>15616</v>
      </c>
    </row>
    <row r="2407" spans="1:13" x14ac:dyDescent="0.3">
      <c r="A2407">
        <v>2413</v>
      </c>
      <c r="B2407" t="s">
        <v>10484</v>
      </c>
      <c r="C2407" t="s">
        <v>4899</v>
      </c>
      <c r="D2407" t="s">
        <v>12173</v>
      </c>
      <c r="E2407" s="1">
        <f t="shared" si="148"/>
        <v>42227</v>
      </c>
      <c r="F2407">
        <f t="shared" si="149"/>
        <v>2015</v>
      </c>
      <c r="G2407">
        <f t="shared" si="150"/>
        <v>8</v>
      </c>
      <c r="H2407">
        <f t="shared" si="151"/>
        <v>2</v>
      </c>
      <c r="I2407" s="1" t="s">
        <v>15625</v>
      </c>
      <c r="J2407" s="1" t="s">
        <v>15624</v>
      </c>
      <c r="K2407" s="42">
        <v>1</v>
      </c>
      <c r="L2407" s="42">
        <v>1</v>
      </c>
      <c r="M2407" s="1" t="s">
        <v>15616</v>
      </c>
    </row>
    <row r="2408" spans="1:13" x14ac:dyDescent="0.3">
      <c r="A2408">
        <v>2414</v>
      </c>
      <c r="B2408" t="s">
        <v>10659</v>
      </c>
      <c r="C2408" t="s">
        <v>4727</v>
      </c>
      <c r="D2408" t="s">
        <v>12173</v>
      </c>
      <c r="E2408" s="1">
        <f t="shared" si="148"/>
        <v>42227</v>
      </c>
      <c r="F2408">
        <f t="shared" si="149"/>
        <v>2015</v>
      </c>
      <c r="G2408">
        <f t="shared" si="150"/>
        <v>8</v>
      </c>
      <c r="H2408">
        <f t="shared" si="151"/>
        <v>2</v>
      </c>
      <c r="I2408" s="1" t="s">
        <v>15622</v>
      </c>
      <c r="J2408" s="1" t="s">
        <v>15624</v>
      </c>
      <c r="K2408" s="42">
        <v>0.7</v>
      </c>
      <c r="L2408" s="42">
        <v>0.75</v>
      </c>
      <c r="M2408" s="1" t="s">
        <v>15615</v>
      </c>
    </row>
    <row r="2409" spans="1:13" x14ac:dyDescent="0.3">
      <c r="A2409">
        <v>2415</v>
      </c>
      <c r="B2409" t="s">
        <v>10737</v>
      </c>
      <c r="C2409" t="s">
        <v>4652</v>
      </c>
      <c r="D2409" t="s">
        <v>12173</v>
      </c>
      <c r="E2409" s="1">
        <f t="shared" si="148"/>
        <v>42227</v>
      </c>
      <c r="F2409">
        <f t="shared" si="149"/>
        <v>2015</v>
      </c>
      <c r="G2409">
        <f t="shared" si="150"/>
        <v>8</v>
      </c>
      <c r="H2409">
        <f t="shared" si="151"/>
        <v>2</v>
      </c>
      <c r="I2409" s="1" t="s">
        <v>15622</v>
      </c>
      <c r="J2409" s="1" t="s">
        <v>15626</v>
      </c>
      <c r="K2409" s="42">
        <v>1</v>
      </c>
      <c r="L2409" s="42">
        <v>1</v>
      </c>
      <c r="M2409" s="1" t="s">
        <v>15615</v>
      </c>
    </row>
    <row r="2410" spans="1:13" x14ac:dyDescent="0.3">
      <c r="A2410">
        <v>2416</v>
      </c>
      <c r="B2410" t="s">
        <v>10869</v>
      </c>
      <c r="C2410" t="s">
        <v>4525</v>
      </c>
      <c r="D2410" t="s">
        <v>12174</v>
      </c>
      <c r="E2410" s="1">
        <f t="shared" si="148"/>
        <v>42228</v>
      </c>
      <c r="F2410">
        <f t="shared" si="149"/>
        <v>2015</v>
      </c>
      <c r="G2410">
        <f t="shared" si="150"/>
        <v>8</v>
      </c>
      <c r="H2410">
        <f t="shared" si="151"/>
        <v>3</v>
      </c>
      <c r="I2410" s="1" t="s">
        <v>15622</v>
      </c>
      <c r="J2410" s="1" t="s">
        <v>15628</v>
      </c>
      <c r="K2410" s="42">
        <v>0</v>
      </c>
      <c r="L2410" s="42">
        <v>0.75</v>
      </c>
      <c r="M2410" s="1" t="s">
        <v>15615</v>
      </c>
    </row>
    <row r="2411" spans="1:13" x14ac:dyDescent="0.3">
      <c r="A2411">
        <v>2417</v>
      </c>
      <c r="B2411" t="s">
        <v>10006</v>
      </c>
      <c r="C2411" t="s">
        <v>5367</v>
      </c>
      <c r="D2411" t="s">
        <v>12174</v>
      </c>
      <c r="E2411" s="1">
        <f t="shared" si="148"/>
        <v>42228</v>
      </c>
      <c r="F2411">
        <f t="shared" si="149"/>
        <v>2015</v>
      </c>
      <c r="G2411">
        <f t="shared" si="150"/>
        <v>8</v>
      </c>
      <c r="H2411">
        <f t="shared" si="151"/>
        <v>3</v>
      </c>
      <c r="I2411" s="1" t="s">
        <v>15622</v>
      </c>
      <c r="J2411" s="1" t="s">
        <v>15624</v>
      </c>
      <c r="K2411" s="42">
        <v>1</v>
      </c>
      <c r="L2411" s="42">
        <v>1</v>
      </c>
      <c r="M2411" s="1" t="s">
        <v>15616</v>
      </c>
    </row>
    <row r="2412" spans="1:13" x14ac:dyDescent="0.3">
      <c r="A2412">
        <v>2418</v>
      </c>
      <c r="B2412" t="s">
        <v>9565</v>
      </c>
      <c r="C2412" t="s">
        <v>5795</v>
      </c>
      <c r="D2412" t="s">
        <v>12174</v>
      </c>
      <c r="E2412" s="1">
        <f t="shared" si="148"/>
        <v>42228</v>
      </c>
      <c r="F2412">
        <f t="shared" si="149"/>
        <v>2015</v>
      </c>
      <c r="G2412">
        <f t="shared" si="150"/>
        <v>8</v>
      </c>
      <c r="H2412">
        <f t="shared" si="151"/>
        <v>3</v>
      </c>
      <c r="I2412" s="1" t="s">
        <v>15622</v>
      </c>
      <c r="J2412" s="1" t="s">
        <v>15626</v>
      </c>
      <c r="K2412" s="42">
        <v>1</v>
      </c>
      <c r="L2412" s="42">
        <v>0.95</v>
      </c>
      <c r="M2412" s="1" t="s">
        <v>15616</v>
      </c>
    </row>
    <row r="2413" spans="1:13" x14ac:dyDescent="0.3">
      <c r="A2413">
        <v>2419</v>
      </c>
      <c r="B2413" t="s">
        <v>10441</v>
      </c>
      <c r="C2413" t="s">
        <v>4940</v>
      </c>
      <c r="D2413" t="s">
        <v>12175</v>
      </c>
      <c r="E2413" s="1">
        <f t="shared" si="148"/>
        <v>42229</v>
      </c>
      <c r="F2413">
        <f t="shared" si="149"/>
        <v>2015</v>
      </c>
      <c r="G2413">
        <f t="shared" si="150"/>
        <v>8</v>
      </c>
      <c r="H2413">
        <f t="shared" si="151"/>
        <v>4</v>
      </c>
      <c r="I2413" s="1" t="s">
        <v>15622</v>
      </c>
      <c r="J2413" s="1" t="s">
        <v>15624</v>
      </c>
      <c r="K2413" s="42">
        <v>1</v>
      </c>
      <c r="L2413" s="42">
        <v>0.71</v>
      </c>
      <c r="M2413" s="1" t="s">
        <v>15615</v>
      </c>
    </row>
    <row r="2414" spans="1:13" x14ac:dyDescent="0.3">
      <c r="A2414">
        <v>2420</v>
      </c>
      <c r="B2414" t="s">
        <v>9237</v>
      </c>
      <c r="C2414" t="s">
        <v>6117</v>
      </c>
      <c r="D2414" t="s">
        <v>12175</v>
      </c>
      <c r="E2414" s="1">
        <f t="shared" si="148"/>
        <v>42229</v>
      </c>
      <c r="F2414">
        <f t="shared" si="149"/>
        <v>2015</v>
      </c>
      <c r="G2414">
        <f t="shared" si="150"/>
        <v>8</v>
      </c>
      <c r="H2414">
        <f t="shared" si="151"/>
        <v>4</v>
      </c>
      <c r="I2414" s="1" t="s">
        <v>15622</v>
      </c>
      <c r="J2414" s="1" t="s">
        <v>15626</v>
      </c>
      <c r="K2414" s="42">
        <v>1</v>
      </c>
      <c r="L2414" s="42">
        <v>0.99</v>
      </c>
      <c r="M2414" s="1" t="s">
        <v>15615</v>
      </c>
    </row>
    <row r="2415" spans="1:13" x14ac:dyDescent="0.3">
      <c r="A2415">
        <v>2421</v>
      </c>
      <c r="B2415" t="s">
        <v>10687</v>
      </c>
      <c r="C2415" t="s">
        <v>4699</v>
      </c>
      <c r="D2415" t="s">
        <v>12175</v>
      </c>
      <c r="E2415" s="1">
        <f t="shared" si="148"/>
        <v>42229</v>
      </c>
      <c r="F2415">
        <f t="shared" si="149"/>
        <v>2015</v>
      </c>
      <c r="G2415">
        <f t="shared" si="150"/>
        <v>8</v>
      </c>
      <c r="H2415">
        <f t="shared" si="151"/>
        <v>4</v>
      </c>
      <c r="I2415" s="1" t="s">
        <v>15622</v>
      </c>
      <c r="J2415" s="1" t="s">
        <v>15626</v>
      </c>
      <c r="K2415" s="42">
        <v>1</v>
      </c>
      <c r="L2415" s="42">
        <v>0.99</v>
      </c>
      <c r="M2415" s="1" t="s">
        <v>15615</v>
      </c>
    </row>
    <row r="2416" spans="1:13" x14ac:dyDescent="0.3">
      <c r="A2416">
        <v>2422</v>
      </c>
      <c r="B2416" t="s">
        <v>8486</v>
      </c>
      <c r="C2416" t="s">
        <v>6858</v>
      </c>
      <c r="D2416" t="s">
        <v>12175</v>
      </c>
      <c r="E2416" s="1">
        <f t="shared" si="148"/>
        <v>42229</v>
      </c>
      <c r="F2416">
        <f t="shared" si="149"/>
        <v>2015</v>
      </c>
      <c r="G2416">
        <f t="shared" si="150"/>
        <v>8</v>
      </c>
      <c r="H2416">
        <f t="shared" si="151"/>
        <v>4</v>
      </c>
      <c r="I2416" s="1" t="s">
        <v>15622</v>
      </c>
      <c r="J2416" s="1" t="s">
        <v>15624</v>
      </c>
      <c r="K2416" s="42">
        <v>0.84</v>
      </c>
      <c r="L2416" s="42">
        <v>0.86</v>
      </c>
      <c r="M2416" s="1" t="s">
        <v>15615</v>
      </c>
    </row>
    <row r="2417" spans="1:13" x14ac:dyDescent="0.3">
      <c r="A2417">
        <v>2423</v>
      </c>
      <c r="B2417" t="s">
        <v>8386</v>
      </c>
      <c r="C2417" t="s">
        <v>6956</v>
      </c>
      <c r="D2417" t="s">
        <v>12176</v>
      </c>
      <c r="E2417" s="1">
        <f t="shared" si="148"/>
        <v>42233</v>
      </c>
      <c r="F2417">
        <f t="shared" si="149"/>
        <v>2015</v>
      </c>
      <c r="G2417">
        <f t="shared" si="150"/>
        <v>8</v>
      </c>
      <c r="H2417">
        <f t="shared" si="151"/>
        <v>1</v>
      </c>
      <c r="I2417" s="1" t="s">
        <v>15622</v>
      </c>
      <c r="J2417" s="1" t="s">
        <v>15626</v>
      </c>
      <c r="K2417" s="42">
        <v>1</v>
      </c>
      <c r="L2417" s="42">
        <v>1</v>
      </c>
      <c r="M2417" s="1" t="s">
        <v>15616</v>
      </c>
    </row>
    <row r="2418" spans="1:13" x14ac:dyDescent="0.3">
      <c r="A2418">
        <v>2424</v>
      </c>
      <c r="B2418" t="s">
        <v>10120</v>
      </c>
      <c r="C2418" t="s">
        <v>5257</v>
      </c>
      <c r="D2418" t="s">
        <v>12177</v>
      </c>
      <c r="E2418" s="1">
        <f t="shared" si="148"/>
        <v>42235</v>
      </c>
      <c r="F2418">
        <f t="shared" si="149"/>
        <v>2015</v>
      </c>
      <c r="G2418">
        <f t="shared" si="150"/>
        <v>8</v>
      </c>
      <c r="H2418">
        <f t="shared" si="151"/>
        <v>3</v>
      </c>
      <c r="I2418" s="1" t="s">
        <v>15622</v>
      </c>
      <c r="J2418" s="1" t="s">
        <v>15626</v>
      </c>
      <c r="K2418" s="42">
        <v>1</v>
      </c>
      <c r="L2418" s="42">
        <v>0.92</v>
      </c>
      <c r="M2418" s="1" t="s">
        <v>15616</v>
      </c>
    </row>
    <row r="2419" spans="1:13" x14ac:dyDescent="0.3">
      <c r="A2419">
        <v>2425</v>
      </c>
      <c r="B2419" t="s">
        <v>7771</v>
      </c>
      <c r="C2419" t="s">
        <v>7551</v>
      </c>
      <c r="D2419" t="s">
        <v>12177</v>
      </c>
      <c r="E2419" s="1">
        <f t="shared" si="148"/>
        <v>42235</v>
      </c>
      <c r="F2419">
        <f t="shared" si="149"/>
        <v>2015</v>
      </c>
      <c r="G2419">
        <f t="shared" si="150"/>
        <v>8</v>
      </c>
      <c r="H2419">
        <f t="shared" si="151"/>
        <v>3</v>
      </c>
      <c r="I2419" s="1" t="s">
        <v>15622</v>
      </c>
      <c r="J2419" s="1" t="s">
        <v>15624</v>
      </c>
      <c r="K2419" s="42">
        <v>1</v>
      </c>
      <c r="L2419" s="42">
        <v>0.86</v>
      </c>
      <c r="M2419" s="1" t="s">
        <v>15616</v>
      </c>
    </row>
    <row r="2420" spans="1:13" x14ac:dyDescent="0.3">
      <c r="A2420">
        <v>2426</v>
      </c>
      <c r="B2420" t="s">
        <v>10410</v>
      </c>
      <c r="C2420" t="s">
        <v>4969</v>
      </c>
      <c r="D2420" t="s">
        <v>12178</v>
      </c>
      <c r="E2420" s="1">
        <f t="shared" si="148"/>
        <v>42236</v>
      </c>
      <c r="F2420">
        <f t="shared" si="149"/>
        <v>2015</v>
      </c>
      <c r="G2420">
        <f t="shared" si="150"/>
        <v>8</v>
      </c>
      <c r="H2420">
        <f t="shared" si="151"/>
        <v>4</v>
      </c>
      <c r="I2420" s="1" t="s">
        <v>15625</v>
      </c>
      <c r="J2420" s="1" t="s">
        <v>15626</v>
      </c>
      <c r="K2420" s="42">
        <v>1</v>
      </c>
      <c r="L2420" s="42">
        <v>0.92</v>
      </c>
      <c r="M2420" s="1" t="s">
        <v>15616</v>
      </c>
    </row>
    <row r="2421" spans="1:13" x14ac:dyDescent="0.3">
      <c r="A2421">
        <v>2427</v>
      </c>
      <c r="B2421" t="s">
        <v>8085</v>
      </c>
      <c r="C2421" t="s">
        <v>7248</v>
      </c>
      <c r="D2421" t="s">
        <v>12178</v>
      </c>
      <c r="E2421" s="1">
        <f t="shared" si="148"/>
        <v>42236</v>
      </c>
      <c r="F2421">
        <f t="shared" si="149"/>
        <v>2015</v>
      </c>
      <c r="G2421">
        <f t="shared" si="150"/>
        <v>8</v>
      </c>
      <c r="H2421">
        <f t="shared" si="151"/>
        <v>4</v>
      </c>
      <c r="I2421" s="1" t="s">
        <v>15622</v>
      </c>
      <c r="J2421" s="1" t="s">
        <v>15626</v>
      </c>
      <c r="K2421" s="42">
        <v>1</v>
      </c>
      <c r="L2421" s="42">
        <v>0.97</v>
      </c>
      <c r="M2421" s="1" t="s">
        <v>15615</v>
      </c>
    </row>
    <row r="2422" spans="1:13" x14ac:dyDescent="0.3">
      <c r="A2422">
        <v>2428</v>
      </c>
      <c r="B2422" t="s">
        <v>10431</v>
      </c>
      <c r="C2422" t="s">
        <v>4949</v>
      </c>
      <c r="D2422" t="s">
        <v>12179</v>
      </c>
      <c r="E2422" s="1">
        <f t="shared" si="148"/>
        <v>42237</v>
      </c>
      <c r="F2422">
        <f t="shared" si="149"/>
        <v>2015</v>
      </c>
      <c r="G2422">
        <f t="shared" si="150"/>
        <v>8</v>
      </c>
      <c r="H2422">
        <f t="shared" si="151"/>
        <v>5</v>
      </c>
      <c r="I2422" s="1" t="s">
        <v>15622</v>
      </c>
      <c r="J2422" s="1" t="s">
        <v>15626</v>
      </c>
      <c r="K2422" s="42">
        <v>1</v>
      </c>
      <c r="L2422" s="42">
        <v>1</v>
      </c>
      <c r="M2422" s="1" t="s">
        <v>15615</v>
      </c>
    </row>
    <row r="2423" spans="1:13" x14ac:dyDescent="0.3">
      <c r="A2423">
        <v>2429</v>
      </c>
      <c r="B2423" t="s">
        <v>10537</v>
      </c>
      <c r="C2423" t="s">
        <v>4846</v>
      </c>
      <c r="D2423" t="s">
        <v>12179</v>
      </c>
      <c r="E2423" s="1">
        <f t="shared" si="148"/>
        <v>42237</v>
      </c>
      <c r="F2423">
        <f t="shared" si="149"/>
        <v>2015</v>
      </c>
      <c r="G2423">
        <f t="shared" si="150"/>
        <v>8</v>
      </c>
      <c r="H2423">
        <f t="shared" si="151"/>
        <v>5</v>
      </c>
      <c r="I2423" s="1" t="s">
        <v>15622</v>
      </c>
      <c r="J2423" s="1" t="s">
        <v>15626</v>
      </c>
      <c r="K2423" s="42">
        <v>1</v>
      </c>
      <c r="L2423" s="42">
        <v>0.94</v>
      </c>
      <c r="M2423" s="1" t="s">
        <v>15615</v>
      </c>
    </row>
    <row r="2424" spans="1:13" x14ac:dyDescent="0.3">
      <c r="A2424">
        <v>2430</v>
      </c>
      <c r="B2424" t="s">
        <v>9553</v>
      </c>
      <c r="C2424" t="s">
        <v>5807</v>
      </c>
      <c r="D2424" t="s">
        <v>12179</v>
      </c>
      <c r="E2424" s="1">
        <f t="shared" si="148"/>
        <v>42237</v>
      </c>
      <c r="F2424">
        <f t="shared" si="149"/>
        <v>2015</v>
      </c>
      <c r="G2424">
        <f t="shared" si="150"/>
        <v>8</v>
      </c>
      <c r="H2424">
        <f t="shared" si="151"/>
        <v>5</v>
      </c>
      <c r="I2424" s="1" t="s">
        <v>15622</v>
      </c>
      <c r="J2424" s="1" t="s">
        <v>15623</v>
      </c>
      <c r="K2424" s="42">
        <v>0.8</v>
      </c>
      <c r="L2424" s="42">
        <v>0.91</v>
      </c>
      <c r="M2424" s="1" t="s">
        <v>15616</v>
      </c>
    </row>
    <row r="2425" spans="1:13" x14ac:dyDescent="0.3">
      <c r="A2425">
        <v>2431</v>
      </c>
      <c r="B2425" t="s">
        <v>9420</v>
      </c>
      <c r="C2425" t="s">
        <v>5937</v>
      </c>
      <c r="D2425" t="s">
        <v>12180</v>
      </c>
      <c r="E2425" s="1">
        <f t="shared" si="148"/>
        <v>42241</v>
      </c>
      <c r="F2425">
        <f t="shared" si="149"/>
        <v>2015</v>
      </c>
      <c r="G2425">
        <f t="shared" si="150"/>
        <v>8</v>
      </c>
      <c r="H2425">
        <f t="shared" si="151"/>
        <v>2</v>
      </c>
      <c r="I2425" s="1" t="s">
        <v>15622</v>
      </c>
      <c r="J2425" s="1" t="s">
        <v>15623</v>
      </c>
      <c r="K2425" s="42">
        <v>1</v>
      </c>
      <c r="L2425" s="42">
        <v>0.98</v>
      </c>
      <c r="M2425" s="1" t="s">
        <v>15616</v>
      </c>
    </row>
    <row r="2426" spans="1:13" x14ac:dyDescent="0.3">
      <c r="A2426">
        <v>2432</v>
      </c>
      <c r="B2426" t="s">
        <v>7680</v>
      </c>
      <c r="C2426" t="s">
        <v>7637</v>
      </c>
      <c r="D2426" t="s">
        <v>12180</v>
      </c>
      <c r="E2426" s="1">
        <f t="shared" si="148"/>
        <v>42241</v>
      </c>
      <c r="F2426">
        <f t="shared" si="149"/>
        <v>2015</v>
      </c>
      <c r="G2426">
        <f t="shared" si="150"/>
        <v>8</v>
      </c>
      <c r="H2426">
        <f t="shared" si="151"/>
        <v>2</v>
      </c>
      <c r="I2426" s="1" t="s">
        <v>15622</v>
      </c>
      <c r="J2426" s="1" t="s">
        <v>15623</v>
      </c>
      <c r="K2426" s="42">
        <v>0.5</v>
      </c>
      <c r="L2426" s="42">
        <v>0.55000000000000004</v>
      </c>
      <c r="M2426" s="1" t="s">
        <v>15615</v>
      </c>
    </row>
    <row r="2427" spans="1:13" x14ac:dyDescent="0.3">
      <c r="A2427">
        <v>2433</v>
      </c>
      <c r="B2427" t="s">
        <v>7843</v>
      </c>
      <c r="C2427" t="s">
        <v>7481</v>
      </c>
      <c r="D2427" t="s">
        <v>12181</v>
      </c>
      <c r="E2427" s="1">
        <f t="shared" si="148"/>
        <v>42242</v>
      </c>
      <c r="F2427">
        <f t="shared" si="149"/>
        <v>2015</v>
      </c>
      <c r="G2427">
        <f t="shared" si="150"/>
        <v>8</v>
      </c>
      <c r="H2427">
        <f t="shared" si="151"/>
        <v>3</v>
      </c>
      <c r="I2427" s="1" t="s">
        <v>15622</v>
      </c>
      <c r="J2427" s="1" t="s">
        <v>15624</v>
      </c>
      <c r="K2427" s="42">
        <v>1</v>
      </c>
      <c r="L2427" s="42">
        <v>0.95</v>
      </c>
      <c r="M2427" s="1" t="s">
        <v>15616</v>
      </c>
    </row>
    <row r="2428" spans="1:13" x14ac:dyDescent="0.3">
      <c r="A2428">
        <v>2434</v>
      </c>
      <c r="B2428" t="s">
        <v>8302</v>
      </c>
      <c r="C2428" t="s">
        <v>7034</v>
      </c>
      <c r="D2428" t="s">
        <v>12182</v>
      </c>
      <c r="E2428" s="1">
        <f t="shared" si="148"/>
        <v>42243</v>
      </c>
      <c r="F2428">
        <f t="shared" si="149"/>
        <v>2015</v>
      </c>
      <c r="G2428">
        <f t="shared" si="150"/>
        <v>8</v>
      </c>
      <c r="H2428">
        <f t="shared" si="151"/>
        <v>4</v>
      </c>
      <c r="I2428" s="1" t="s">
        <v>15622</v>
      </c>
      <c r="J2428" s="1" t="s">
        <v>15626</v>
      </c>
      <c r="K2428" s="42">
        <v>1</v>
      </c>
      <c r="L2428" s="42">
        <v>1</v>
      </c>
      <c r="M2428" s="1" t="s">
        <v>15615</v>
      </c>
    </row>
    <row r="2429" spans="1:13" x14ac:dyDescent="0.3">
      <c r="A2429">
        <v>2435</v>
      </c>
      <c r="B2429" t="s">
        <v>9507</v>
      </c>
      <c r="C2429" t="s">
        <v>5853</v>
      </c>
      <c r="D2429" t="s">
        <v>12182</v>
      </c>
      <c r="E2429" s="1">
        <f t="shared" si="148"/>
        <v>42243</v>
      </c>
      <c r="F2429">
        <f t="shared" si="149"/>
        <v>2015</v>
      </c>
      <c r="G2429">
        <f t="shared" si="150"/>
        <v>8</v>
      </c>
      <c r="H2429">
        <f t="shared" si="151"/>
        <v>4</v>
      </c>
      <c r="I2429" s="1" t="s">
        <v>15622</v>
      </c>
      <c r="J2429" s="1" t="s">
        <v>15626</v>
      </c>
      <c r="K2429" s="42">
        <v>1</v>
      </c>
      <c r="L2429" s="42">
        <v>1</v>
      </c>
      <c r="M2429" s="1" t="s">
        <v>15616</v>
      </c>
    </row>
    <row r="2430" spans="1:13" x14ac:dyDescent="0.3">
      <c r="A2430">
        <v>2436</v>
      </c>
      <c r="B2430" t="s">
        <v>8494</v>
      </c>
      <c r="C2430" t="s">
        <v>6850</v>
      </c>
      <c r="D2430" t="s">
        <v>12182</v>
      </c>
      <c r="E2430" s="1">
        <f t="shared" si="148"/>
        <v>42243</v>
      </c>
      <c r="F2430">
        <f t="shared" si="149"/>
        <v>2015</v>
      </c>
      <c r="G2430">
        <f t="shared" si="150"/>
        <v>8</v>
      </c>
      <c r="H2430">
        <f t="shared" si="151"/>
        <v>4</v>
      </c>
      <c r="I2430" s="1" t="s">
        <v>15622</v>
      </c>
      <c r="J2430" s="1" t="s">
        <v>15623</v>
      </c>
      <c r="K2430" s="42">
        <v>1</v>
      </c>
      <c r="L2430" s="42">
        <v>0.5</v>
      </c>
      <c r="M2430" s="1" t="s">
        <v>15616</v>
      </c>
    </row>
    <row r="2431" spans="1:13" x14ac:dyDescent="0.3">
      <c r="A2431">
        <v>2437</v>
      </c>
      <c r="B2431" t="s">
        <v>10199</v>
      </c>
      <c r="C2431" t="s">
        <v>5180</v>
      </c>
      <c r="D2431" t="s">
        <v>12183</v>
      </c>
      <c r="E2431" s="1">
        <f t="shared" si="148"/>
        <v>42244</v>
      </c>
      <c r="F2431">
        <f t="shared" si="149"/>
        <v>2015</v>
      </c>
      <c r="G2431">
        <f t="shared" si="150"/>
        <v>8</v>
      </c>
      <c r="H2431">
        <f t="shared" si="151"/>
        <v>5</v>
      </c>
      <c r="I2431" s="1" t="s">
        <v>15622</v>
      </c>
      <c r="J2431" s="1" t="s">
        <v>15624</v>
      </c>
      <c r="K2431" s="42">
        <v>0.75</v>
      </c>
      <c r="L2431" s="42">
        <v>0.63</v>
      </c>
      <c r="M2431" s="1" t="s">
        <v>15615</v>
      </c>
    </row>
    <row r="2432" spans="1:13" x14ac:dyDescent="0.3">
      <c r="A2432">
        <v>2438</v>
      </c>
      <c r="B2432" t="s">
        <v>10738</v>
      </c>
      <c r="C2432" t="s">
        <v>4651</v>
      </c>
      <c r="D2432" t="s">
        <v>12184</v>
      </c>
      <c r="E2432" s="1">
        <f t="shared" si="148"/>
        <v>42246</v>
      </c>
      <c r="F2432">
        <f t="shared" si="149"/>
        <v>2015</v>
      </c>
      <c r="G2432">
        <f t="shared" si="150"/>
        <v>8</v>
      </c>
      <c r="H2432">
        <f t="shared" si="151"/>
        <v>7</v>
      </c>
      <c r="I2432" s="1" t="s">
        <v>15622</v>
      </c>
      <c r="J2432" s="1" t="s">
        <v>15623</v>
      </c>
      <c r="K2432" s="42">
        <v>1</v>
      </c>
      <c r="L2432" s="42">
        <v>1</v>
      </c>
      <c r="M2432" s="1" t="s">
        <v>15616</v>
      </c>
    </row>
    <row r="2433" spans="1:13" x14ac:dyDescent="0.3">
      <c r="A2433">
        <v>2439</v>
      </c>
      <c r="B2433" t="s">
        <v>10104</v>
      </c>
      <c r="C2433" t="s">
        <v>5272</v>
      </c>
      <c r="D2433" t="s">
        <v>12185</v>
      </c>
      <c r="E2433" s="1">
        <f t="shared" si="148"/>
        <v>42247</v>
      </c>
      <c r="F2433">
        <f t="shared" si="149"/>
        <v>2015</v>
      </c>
      <c r="G2433">
        <f t="shared" si="150"/>
        <v>8</v>
      </c>
      <c r="H2433">
        <f t="shared" si="151"/>
        <v>1</v>
      </c>
      <c r="I2433" s="1" t="s">
        <v>15622</v>
      </c>
      <c r="J2433" s="1" t="s">
        <v>15623</v>
      </c>
      <c r="K2433" s="42">
        <v>1</v>
      </c>
      <c r="L2433" s="42">
        <v>1</v>
      </c>
      <c r="M2433" s="1" t="s">
        <v>15615</v>
      </c>
    </row>
    <row r="2434" spans="1:13" x14ac:dyDescent="0.3">
      <c r="A2434">
        <v>2440</v>
      </c>
      <c r="B2434" t="s">
        <v>10088</v>
      </c>
      <c r="C2434" t="s">
        <v>5286</v>
      </c>
      <c r="D2434" t="s">
        <v>12185</v>
      </c>
      <c r="E2434" s="1">
        <f t="shared" si="148"/>
        <v>42247</v>
      </c>
      <c r="F2434">
        <f t="shared" si="149"/>
        <v>2015</v>
      </c>
      <c r="G2434">
        <f t="shared" si="150"/>
        <v>8</v>
      </c>
      <c r="H2434">
        <f t="shared" si="151"/>
        <v>1</v>
      </c>
      <c r="I2434" s="1" t="s">
        <v>15622</v>
      </c>
      <c r="J2434" s="1" t="s">
        <v>15626</v>
      </c>
      <c r="K2434" s="42">
        <v>1</v>
      </c>
      <c r="L2434" s="42">
        <v>1</v>
      </c>
      <c r="M2434" s="1" t="s">
        <v>15615</v>
      </c>
    </row>
    <row r="2435" spans="1:13" x14ac:dyDescent="0.3">
      <c r="A2435">
        <v>2441</v>
      </c>
      <c r="B2435" t="s">
        <v>7757</v>
      </c>
      <c r="C2435" t="s">
        <v>7564</v>
      </c>
      <c r="D2435" t="s">
        <v>12185</v>
      </c>
      <c r="E2435" s="1">
        <f t="shared" ref="E2435:E2498" si="152">DATE(LEFT(D2435,4),MID(D2435,5,2),RIGHT(D2435,2))</f>
        <v>42247</v>
      </c>
      <c r="F2435">
        <f t="shared" ref="F2435:F2498" si="153">YEAR(E2435)</f>
        <v>2015</v>
      </c>
      <c r="G2435">
        <f t="shared" ref="G2435:G2498" si="154">MONTH(E2435)</f>
        <v>8</v>
      </c>
      <c r="H2435">
        <f t="shared" ref="H2435:H2498" si="155">WEEKDAY(E2435,2)</f>
        <v>1</v>
      </c>
      <c r="I2435" s="1" t="s">
        <v>15622</v>
      </c>
      <c r="J2435" s="1" t="s">
        <v>15624</v>
      </c>
      <c r="K2435" s="42">
        <v>0.67</v>
      </c>
      <c r="L2435" s="42">
        <v>0.77</v>
      </c>
      <c r="M2435" s="1" t="s">
        <v>15615</v>
      </c>
    </row>
    <row r="2436" spans="1:13" x14ac:dyDescent="0.3">
      <c r="A2436">
        <v>2442</v>
      </c>
      <c r="B2436" t="s">
        <v>10888</v>
      </c>
      <c r="C2436" t="s">
        <v>4506</v>
      </c>
      <c r="D2436" t="s">
        <v>12186</v>
      </c>
      <c r="E2436" s="1">
        <f t="shared" si="152"/>
        <v>42248</v>
      </c>
      <c r="F2436">
        <f t="shared" si="153"/>
        <v>2015</v>
      </c>
      <c r="G2436">
        <f t="shared" si="154"/>
        <v>9</v>
      </c>
      <c r="H2436">
        <f t="shared" si="155"/>
        <v>2</v>
      </c>
      <c r="I2436" s="1" t="s">
        <v>15625</v>
      </c>
      <c r="J2436" s="1" t="s">
        <v>15626</v>
      </c>
      <c r="K2436" s="42">
        <v>1</v>
      </c>
      <c r="L2436" s="42">
        <v>1</v>
      </c>
      <c r="M2436" s="1" t="s">
        <v>15616</v>
      </c>
    </row>
    <row r="2437" spans="1:13" x14ac:dyDescent="0.3">
      <c r="A2437">
        <v>2443</v>
      </c>
      <c r="B2437" t="s">
        <v>8487</v>
      </c>
      <c r="C2437" t="s">
        <v>6857</v>
      </c>
      <c r="D2437" t="s">
        <v>12186</v>
      </c>
      <c r="E2437" s="1">
        <f t="shared" si="152"/>
        <v>42248</v>
      </c>
      <c r="F2437">
        <f t="shared" si="153"/>
        <v>2015</v>
      </c>
      <c r="G2437">
        <f t="shared" si="154"/>
        <v>9</v>
      </c>
      <c r="H2437">
        <f t="shared" si="155"/>
        <v>2</v>
      </c>
      <c r="I2437" s="1" t="s">
        <v>15625</v>
      </c>
      <c r="J2437" s="1" t="s">
        <v>15626</v>
      </c>
      <c r="K2437" s="42">
        <v>1</v>
      </c>
      <c r="L2437" s="42">
        <v>1</v>
      </c>
      <c r="M2437" s="1" t="s">
        <v>15616</v>
      </c>
    </row>
    <row r="2438" spans="1:13" x14ac:dyDescent="0.3">
      <c r="A2438">
        <v>2444</v>
      </c>
      <c r="B2438" t="s">
        <v>8244</v>
      </c>
      <c r="C2438" t="s">
        <v>7091</v>
      </c>
      <c r="D2438" t="s">
        <v>12186</v>
      </c>
      <c r="E2438" s="1">
        <f t="shared" si="152"/>
        <v>42248</v>
      </c>
      <c r="F2438">
        <f t="shared" si="153"/>
        <v>2015</v>
      </c>
      <c r="G2438">
        <f t="shared" si="154"/>
        <v>9</v>
      </c>
      <c r="H2438">
        <f t="shared" si="155"/>
        <v>2</v>
      </c>
      <c r="I2438" s="1" t="s">
        <v>15622</v>
      </c>
      <c r="J2438" s="1" t="s">
        <v>15626</v>
      </c>
      <c r="K2438" s="42">
        <v>1</v>
      </c>
      <c r="L2438" s="42">
        <v>0.83</v>
      </c>
      <c r="M2438" s="1" t="s">
        <v>15615</v>
      </c>
    </row>
    <row r="2439" spans="1:13" x14ac:dyDescent="0.3">
      <c r="A2439">
        <v>2445</v>
      </c>
      <c r="B2439" t="s">
        <v>9632</v>
      </c>
      <c r="C2439" t="s">
        <v>3578</v>
      </c>
      <c r="D2439" t="s">
        <v>12186</v>
      </c>
      <c r="E2439" s="1">
        <f t="shared" si="152"/>
        <v>42248</v>
      </c>
      <c r="F2439">
        <f t="shared" si="153"/>
        <v>2015</v>
      </c>
      <c r="G2439">
        <f t="shared" si="154"/>
        <v>9</v>
      </c>
      <c r="H2439">
        <f t="shared" si="155"/>
        <v>2</v>
      </c>
      <c r="I2439" s="1" t="s">
        <v>15622</v>
      </c>
      <c r="J2439" s="1" t="s">
        <v>15624</v>
      </c>
      <c r="K2439" s="42">
        <v>1</v>
      </c>
      <c r="L2439" s="42">
        <v>0.76</v>
      </c>
      <c r="M2439" s="1" t="s">
        <v>15616</v>
      </c>
    </row>
    <row r="2440" spans="1:13" x14ac:dyDescent="0.3">
      <c r="A2440">
        <v>2446</v>
      </c>
      <c r="B2440" t="s">
        <v>8908</v>
      </c>
      <c r="C2440" t="s">
        <v>6444</v>
      </c>
      <c r="D2440" t="s">
        <v>12186</v>
      </c>
      <c r="E2440" s="1">
        <f t="shared" si="152"/>
        <v>42248</v>
      </c>
      <c r="F2440">
        <f t="shared" si="153"/>
        <v>2015</v>
      </c>
      <c r="G2440">
        <f t="shared" si="154"/>
        <v>9</v>
      </c>
      <c r="H2440">
        <f t="shared" si="155"/>
        <v>2</v>
      </c>
      <c r="I2440" s="1" t="s">
        <v>15622</v>
      </c>
      <c r="J2440" s="1" t="s">
        <v>15624</v>
      </c>
      <c r="K2440" s="42">
        <v>0.9</v>
      </c>
      <c r="L2440" s="42">
        <v>0.96</v>
      </c>
      <c r="M2440" s="1" t="s">
        <v>15615</v>
      </c>
    </row>
    <row r="2441" spans="1:13" x14ac:dyDescent="0.3">
      <c r="A2441">
        <v>2447</v>
      </c>
      <c r="B2441" t="s">
        <v>11260</v>
      </c>
      <c r="C2441" t="s">
        <v>4141</v>
      </c>
      <c r="D2441" t="s">
        <v>12187</v>
      </c>
      <c r="E2441" s="1">
        <f t="shared" si="152"/>
        <v>42249</v>
      </c>
      <c r="F2441">
        <f t="shared" si="153"/>
        <v>2015</v>
      </c>
      <c r="G2441">
        <f t="shared" si="154"/>
        <v>9</v>
      </c>
      <c r="H2441">
        <f t="shared" si="155"/>
        <v>3</v>
      </c>
      <c r="I2441" s="1" t="s">
        <v>15625</v>
      </c>
      <c r="J2441" s="1" t="s">
        <v>15624</v>
      </c>
      <c r="K2441" s="42">
        <v>1</v>
      </c>
      <c r="L2441" s="42">
        <v>1</v>
      </c>
      <c r="M2441" s="1" t="s">
        <v>15615</v>
      </c>
    </row>
    <row r="2442" spans="1:13" x14ac:dyDescent="0.3">
      <c r="A2442">
        <v>2448</v>
      </c>
      <c r="B2442" t="s">
        <v>9866</v>
      </c>
      <c r="C2442" t="s">
        <v>5505</v>
      </c>
      <c r="D2442" t="s">
        <v>12188</v>
      </c>
      <c r="E2442" s="1">
        <f t="shared" si="152"/>
        <v>42250</v>
      </c>
      <c r="F2442">
        <f t="shared" si="153"/>
        <v>2015</v>
      </c>
      <c r="G2442">
        <f t="shared" si="154"/>
        <v>9</v>
      </c>
      <c r="H2442">
        <f t="shared" si="155"/>
        <v>4</v>
      </c>
      <c r="I2442" s="1" t="s">
        <v>15622</v>
      </c>
      <c r="J2442" s="1" t="s">
        <v>15626</v>
      </c>
      <c r="K2442" s="42">
        <v>0.9</v>
      </c>
      <c r="L2442" s="42">
        <v>0.87</v>
      </c>
      <c r="M2442" s="1" t="s">
        <v>15616</v>
      </c>
    </row>
    <row r="2443" spans="1:13" x14ac:dyDescent="0.3">
      <c r="A2443">
        <v>2449</v>
      </c>
      <c r="B2443" t="s">
        <v>9314</v>
      </c>
      <c r="C2443" t="s">
        <v>6042</v>
      </c>
      <c r="D2443" t="s">
        <v>12189</v>
      </c>
      <c r="E2443" s="1">
        <f t="shared" si="152"/>
        <v>42251</v>
      </c>
      <c r="F2443">
        <f t="shared" si="153"/>
        <v>2015</v>
      </c>
      <c r="G2443">
        <f t="shared" si="154"/>
        <v>9</v>
      </c>
      <c r="H2443">
        <f t="shared" si="155"/>
        <v>5</v>
      </c>
      <c r="I2443" s="1" t="s">
        <v>15622</v>
      </c>
      <c r="J2443" s="1" t="s">
        <v>15628</v>
      </c>
      <c r="K2443" s="42">
        <v>0.33</v>
      </c>
      <c r="L2443" s="42">
        <v>0.23</v>
      </c>
      <c r="M2443" s="1" t="s">
        <v>15615</v>
      </c>
    </row>
    <row r="2444" spans="1:13" x14ac:dyDescent="0.3">
      <c r="A2444">
        <v>2450</v>
      </c>
      <c r="B2444" t="s">
        <v>8279</v>
      </c>
      <c r="C2444" t="s">
        <v>7056</v>
      </c>
      <c r="D2444" t="s">
        <v>12189</v>
      </c>
      <c r="E2444" s="1">
        <f t="shared" si="152"/>
        <v>42251</v>
      </c>
      <c r="F2444">
        <f t="shared" si="153"/>
        <v>2015</v>
      </c>
      <c r="G2444">
        <f t="shared" si="154"/>
        <v>9</v>
      </c>
      <c r="H2444">
        <f t="shared" si="155"/>
        <v>5</v>
      </c>
      <c r="I2444" s="1" t="s">
        <v>15622</v>
      </c>
      <c r="J2444" s="1" t="s">
        <v>15626</v>
      </c>
      <c r="K2444" s="42">
        <v>1</v>
      </c>
      <c r="L2444" s="42">
        <v>0.64</v>
      </c>
      <c r="M2444" s="1" t="s">
        <v>15615</v>
      </c>
    </row>
    <row r="2445" spans="1:13" x14ac:dyDescent="0.3">
      <c r="A2445">
        <v>2451</v>
      </c>
      <c r="B2445" t="s">
        <v>9536</v>
      </c>
      <c r="C2445" t="s">
        <v>5824</v>
      </c>
      <c r="D2445" t="s">
        <v>12190</v>
      </c>
      <c r="E2445" s="1">
        <f t="shared" si="152"/>
        <v>42252</v>
      </c>
      <c r="F2445">
        <f t="shared" si="153"/>
        <v>2015</v>
      </c>
      <c r="G2445">
        <f t="shared" si="154"/>
        <v>9</v>
      </c>
      <c r="H2445">
        <f t="shared" si="155"/>
        <v>6</v>
      </c>
      <c r="I2445" s="1" t="s">
        <v>15622</v>
      </c>
      <c r="J2445" s="1" t="s">
        <v>15626</v>
      </c>
      <c r="K2445" s="42">
        <v>1</v>
      </c>
      <c r="L2445" s="42">
        <v>1</v>
      </c>
      <c r="M2445" s="1" t="s">
        <v>15616</v>
      </c>
    </row>
    <row r="2446" spans="1:13" x14ac:dyDescent="0.3">
      <c r="A2446">
        <v>2452</v>
      </c>
      <c r="B2446" t="s">
        <v>10327</v>
      </c>
      <c r="C2446" t="s">
        <v>5052</v>
      </c>
      <c r="D2446" t="s">
        <v>12190</v>
      </c>
      <c r="E2446" s="1">
        <f t="shared" si="152"/>
        <v>42252</v>
      </c>
      <c r="F2446">
        <f t="shared" si="153"/>
        <v>2015</v>
      </c>
      <c r="G2446">
        <f t="shared" si="154"/>
        <v>9</v>
      </c>
      <c r="H2446">
        <f t="shared" si="155"/>
        <v>6</v>
      </c>
      <c r="I2446" s="1" t="s">
        <v>15622</v>
      </c>
      <c r="J2446" s="1" t="s">
        <v>15626</v>
      </c>
      <c r="K2446" s="42">
        <v>1</v>
      </c>
      <c r="L2446" s="42">
        <v>1</v>
      </c>
      <c r="M2446" s="1" t="s">
        <v>15616</v>
      </c>
    </row>
    <row r="2447" spans="1:13" x14ac:dyDescent="0.3">
      <c r="A2447">
        <v>2453</v>
      </c>
      <c r="B2447" t="s">
        <v>10396</v>
      </c>
      <c r="C2447" t="s">
        <v>4983</v>
      </c>
      <c r="D2447" t="s">
        <v>12191</v>
      </c>
      <c r="E2447" s="1">
        <f t="shared" si="152"/>
        <v>42254</v>
      </c>
      <c r="F2447">
        <f t="shared" si="153"/>
        <v>2015</v>
      </c>
      <c r="G2447">
        <f t="shared" si="154"/>
        <v>9</v>
      </c>
      <c r="H2447">
        <f t="shared" si="155"/>
        <v>1</v>
      </c>
      <c r="I2447" s="1" t="s">
        <v>15622</v>
      </c>
      <c r="J2447" s="1" t="s">
        <v>15623</v>
      </c>
      <c r="K2447" s="42">
        <v>1</v>
      </c>
      <c r="L2447" s="42">
        <v>0.78</v>
      </c>
      <c r="M2447" s="1" t="s">
        <v>15615</v>
      </c>
    </row>
    <row r="2448" spans="1:13" x14ac:dyDescent="0.3">
      <c r="A2448">
        <v>2454</v>
      </c>
      <c r="B2448" t="s">
        <v>10158</v>
      </c>
      <c r="C2448" t="s">
        <v>5220</v>
      </c>
      <c r="D2448" t="s">
        <v>12192</v>
      </c>
      <c r="E2448" s="1">
        <f t="shared" si="152"/>
        <v>42255</v>
      </c>
      <c r="F2448">
        <f t="shared" si="153"/>
        <v>2015</v>
      </c>
      <c r="G2448">
        <f t="shared" si="154"/>
        <v>9</v>
      </c>
      <c r="H2448">
        <f t="shared" si="155"/>
        <v>2</v>
      </c>
      <c r="I2448" s="1" t="s">
        <v>15622</v>
      </c>
      <c r="J2448" s="1" t="s">
        <v>15624</v>
      </c>
      <c r="K2448" s="42">
        <v>0.8</v>
      </c>
      <c r="L2448" s="42">
        <v>0.42</v>
      </c>
      <c r="M2448" s="1" t="s">
        <v>15615</v>
      </c>
    </row>
    <row r="2449" spans="1:13" x14ac:dyDescent="0.3">
      <c r="A2449">
        <v>2455</v>
      </c>
      <c r="B2449" t="s">
        <v>11662</v>
      </c>
      <c r="C2449" t="s">
        <v>3743</v>
      </c>
      <c r="D2449" t="s">
        <v>12193</v>
      </c>
      <c r="E2449" s="1">
        <f t="shared" si="152"/>
        <v>42256</v>
      </c>
      <c r="F2449">
        <f t="shared" si="153"/>
        <v>2015</v>
      </c>
      <c r="G2449">
        <f t="shared" si="154"/>
        <v>9</v>
      </c>
      <c r="H2449">
        <f t="shared" si="155"/>
        <v>3</v>
      </c>
      <c r="I2449" s="1" t="s">
        <v>15622</v>
      </c>
      <c r="J2449" s="1" t="s">
        <v>15623</v>
      </c>
      <c r="K2449" s="42">
        <v>1</v>
      </c>
      <c r="L2449" s="42">
        <v>0.56999999999999995</v>
      </c>
      <c r="M2449" s="1" t="s">
        <v>15615</v>
      </c>
    </row>
    <row r="2450" spans="1:13" x14ac:dyDescent="0.3">
      <c r="A2450">
        <v>2456</v>
      </c>
      <c r="B2450" t="s">
        <v>11663</v>
      </c>
      <c r="C2450" t="s">
        <v>3742</v>
      </c>
      <c r="D2450" t="s">
        <v>12194</v>
      </c>
      <c r="E2450" s="1">
        <f t="shared" si="152"/>
        <v>42257</v>
      </c>
      <c r="F2450">
        <f t="shared" si="153"/>
        <v>2015</v>
      </c>
      <c r="G2450">
        <f t="shared" si="154"/>
        <v>9</v>
      </c>
      <c r="H2450">
        <f t="shared" si="155"/>
        <v>4</v>
      </c>
      <c r="I2450" s="1" t="s">
        <v>15622</v>
      </c>
      <c r="J2450" s="1" t="s">
        <v>15624</v>
      </c>
      <c r="K2450" s="42">
        <v>1</v>
      </c>
      <c r="L2450" s="42">
        <v>0.96</v>
      </c>
      <c r="M2450" s="1" t="s">
        <v>15616</v>
      </c>
    </row>
    <row r="2451" spans="1:13" x14ac:dyDescent="0.3">
      <c r="A2451">
        <v>2457</v>
      </c>
      <c r="B2451" t="s">
        <v>11719</v>
      </c>
      <c r="C2451" t="s">
        <v>3687</v>
      </c>
      <c r="D2451" t="s">
        <v>12194</v>
      </c>
      <c r="E2451" s="1">
        <f t="shared" si="152"/>
        <v>42257</v>
      </c>
      <c r="F2451">
        <f t="shared" si="153"/>
        <v>2015</v>
      </c>
      <c r="G2451">
        <f t="shared" si="154"/>
        <v>9</v>
      </c>
      <c r="H2451">
        <f t="shared" si="155"/>
        <v>4</v>
      </c>
      <c r="I2451" s="1" t="s">
        <v>15622</v>
      </c>
      <c r="J2451" s="1" t="s">
        <v>15624</v>
      </c>
      <c r="K2451" s="42">
        <v>0.78</v>
      </c>
      <c r="L2451" s="42">
        <v>0.96</v>
      </c>
      <c r="M2451" s="1" t="s">
        <v>15616</v>
      </c>
    </row>
    <row r="2452" spans="1:13" x14ac:dyDescent="0.3">
      <c r="A2452">
        <v>2458</v>
      </c>
      <c r="B2452" t="s">
        <v>11024</v>
      </c>
      <c r="C2452" t="s">
        <v>4373</v>
      </c>
      <c r="D2452" t="s">
        <v>12194</v>
      </c>
      <c r="E2452" s="1">
        <f t="shared" si="152"/>
        <v>42257</v>
      </c>
      <c r="F2452">
        <f t="shared" si="153"/>
        <v>2015</v>
      </c>
      <c r="G2452">
        <f t="shared" si="154"/>
        <v>9</v>
      </c>
      <c r="H2452">
        <f t="shared" si="155"/>
        <v>4</v>
      </c>
      <c r="I2452" s="1" t="s">
        <v>15622</v>
      </c>
      <c r="J2452" s="1" t="s">
        <v>15626</v>
      </c>
      <c r="K2452" s="42">
        <v>1</v>
      </c>
      <c r="L2452" s="42">
        <v>1</v>
      </c>
      <c r="M2452" s="1" t="s">
        <v>15616</v>
      </c>
    </row>
    <row r="2453" spans="1:13" x14ac:dyDescent="0.3">
      <c r="A2453">
        <v>2459</v>
      </c>
      <c r="B2453" t="s">
        <v>8326</v>
      </c>
      <c r="C2453" t="s">
        <v>7011</v>
      </c>
      <c r="D2453" t="s">
        <v>12194</v>
      </c>
      <c r="E2453" s="1">
        <f t="shared" si="152"/>
        <v>42257</v>
      </c>
      <c r="F2453">
        <f t="shared" si="153"/>
        <v>2015</v>
      </c>
      <c r="G2453">
        <f t="shared" si="154"/>
        <v>9</v>
      </c>
      <c r="H2453">
        <f t="shared" si="155"/>
        <v>4</v>
      </c>
      <c r="I2453" s="1" t="s">
        <v>15622</v>
      </c>
      <c r="J2453" s="1" t="s">
        <v>15623</v>
      </c>
      <c r="K2453" s="42">
        <v>1</v>
      </c>
      <c r="L2453" s="42">
        <v>1</v>
      </c>
      <c r="M2453" s="1" t="s">
        <v>15616</v>
      </c>
    </row>
    <row r="2454" spans="1:13" x14ac:dyDescent="0.3">
      <c r="A2454">
        <v>2460</v>
      </c>
      <c r="B2454" t="s">
        <v>9863</v>
      </c>
      <c r="C2454" t="s">
        <v>5508</v>
      </c>
      <c r="D2454" t="s">
        <v>12195</v>
      </c>
      <c r="E2454" s="1">
        <f t="shared" si="152"/>
        <v>42259</v>
      </c>
      <c r="F2454">
        <f t="shared" si="153"/>
        <v>2015</v>
      </c>
      <c r="G2454">
        <f t="shared" si="154"/>
        <v>9</v>
      </c>
      <c r="H2454">
        <f t="shared" si="155"/>
        <v>6</v>
      </c>
      <c r="I2454" s="1" t="s">
        <v>15622</v>
      </c>
      <c r="J2454" s="1" t="s">
        <v>15626</v>
      </c>
      <c r="K2454" s="42">
        <v>1</v>
      </c>
      <c r="L2454" s="42">
        <v>0.99</v>
      </c>
      <c r="M2454" s="1" t="s">
        <v>15615</v>
      </c>
    </row>
    <row r="2455" spans="1:13" x14ac:dyDescent="0.3">
      <c r="A2455">
        <v>2461</v>
      </c>
      <c r="B2455" t="s">
        <v>9717</v>
      </c>
      <c r="C2455" t="s">
        <v>5648</v>
      </c>
      <c r="D2455" t="s">
        <v>12195</v>
      </c>
      <c r="E2455" s="1">
        <f t="shared" si="152"/>
        <v>42259</v>
      </c>
      <c r="F2455">
        <f t="shared" si="153"/>
        <v>2015</v>
      </c>
      <c r="G2455">
        <f t="shared" si="154"/>
        <v>9</v>
      </c>
      <c r="H2455">
        <f t="shared" si="155"/>
        <v>6</v>
      </c>
      <c r="I2455" s="1" t="s">
        <v>15625</v>
      </c>
      <c r="J2455" s="1" t="s">
        <v>15626</v>
      </c>
      <c r="K2455" s="42">
        <v>1</v>
      </c>
      <c r="L2455" s="42">
        <v>0.87</v>
      </c>
      <c r="M2455" s="1" t="s">
        <v>15616</v>
      </c>
    </row>
    <row r="2456" spans="1:13" x14ac:dyDescent="0.3">
      <c r="A2456">
        <v>2462</v>
      </c>
      <c r="B2456" t="s">
        <v>9047</v>
      </c>
      <c r="C2456" t="s">
        <v>6306</v>
      </c>
      <c r="D2456" t="s">
        <v>12196</v>
      </c>
      <c r="E2456" s="1">
        <f t="shared" si="152"/>
        <v>42260</v>
      </c>
      <c r="F2456">
        <f t="shared" si="153"/>
        <v>2015</v>
      </c>
      <c r="G2456">
        <f t="shared" si="154"/>
        <v>9</v>
      </c>
      <c r="H2456">
        <f t="shared" si="155"/>
        <v>7</v>
      </c>
      <c r="I2456" s="1" t="s">
        <v>15625</v>
      </c>
      <c r="J2456" s="1" t="s">
        <v>15626</v>
      </c>
      <c r="K2456" s="42">
        <v>1</v>
      </c>
      <c r="L2456" s="42">
        <v>0.99</v>
      </c>
      <c r="M2456" s="1" t="s">
        <v>15615</v>
      </c>
    </row>
    <row r="2457" spans="1:13" x14ac:dyDescent="0.3">
      <c r="A2457">
        <v>2463</v>
      </c>
      <c r="B2457" t="s">
        <v>7995</v>
      </c>
      <c r="C2457" t="s">
        <v>7336</v>
      </c>
      <c r="D2457" t="s">
        <v>12197</v>
      </c>
      <c r="E2457" s="1">
        <f t="shared" si="152"/>
        <v>42264</v>
      </c>
      <c r="F2457">
        <f t="shared" si="153"/>
        <v>2015</v>
      </c>
      <c r="G2457">
        <f t="shared" si="154"/>
        <v>9</v>
      </c>
      <c r="H2457">
        <f t="shared" si="155"/>
        <v>4</v>
      </c>
      <c r="I2457" s="1" t="s">
        <v>15625</v>
      </c>
      <c r="J2457" s="1" t="s">
        <v>15628</v>
      </c>
      <c r="K2457" s="42">
        <v>0</v>
      </c>
      <c r="L2457" s="42">
        <v>0.1</v>
      </c>
      <c r="M2457" s="1" t="s">
        <v>15615</v>
      </c>
    </row>
    <row r="2458" spans="1:13" x14ac:dyDescent="0.3">
      <c r="A2458">
        <v>2464</v>
      </c>
      <c r="B2458" t="s">
        <v>10704</v>
      </c>
      <c r="C2458" t="s">
        <v>4682</v>
      </c>
      <c r="D2458" t="s">
        <v>12197</v>
      </c>
      <c r="E2458" s="1">
        <f t="shared" si="152"/>
        <v>42264</v>
      </c>
      <c r="F2458">
        <f t="shared" si="153"/>
        <v>2015</v>
      </c>
      <c r="G2458">
        <f t="shared" si="154"/>
        <v>9</v>
      </c>
      <c r="H2458">
        <f t="shared" si="155"/>
        <v>4</v>
      </c>
      <c r="I2458" s="1" t="s">
        <v>15622</v>
      </c>
      <c r="J2458" s="1" t="s">
        <v>15628</v>
      </c>
      <c r="K2458" s="42">
        <v>0</v>
      </c>
      <c r="L2458" s="42">
        <v>0.5</v>
      </c>
      <c r="M2458" s="1" t="s">
        <v>15615</v>
      </c>
    </row>
    <row r="2459" spans="1:13" x14ac:dyDescent="0.3">
      <c r="A2459">
        <v>2465</v>
      </c>
      <c r="B2459" t="s">
        <v>9345</v>
      </c>
      <c r="C2459" t="s">
        <v>6012</v>
      </c>
      <c r="D2459" t="s">
        <v>12198</v>
      </c>
      <c r="E2459" s="1">
        <f t="shared" si="152"/>
        <v>42265</v>
      </c>
      <c r="F2459">
        <f t="shared" si="153"/>
        <v>2015</v>
      </c>
      <c r="G2459">
        <f t="shared" si="154"/>
        <v>9</v>
      </c>
      <c r="H2459">
        <f t="shared" si="155"/>
        <v>5</v>
      </c>
      <c r="I2459" s="1" t="s">
        <v>15622</v>
      </c>
      <c r="J2459" s="1" t="s">
        <v>15626</v>
      </c>
      <c r="K2459" s="42">
        <v>1</v>
      </c>
      <c r="L2459" s="42">
        <v>1</v>
      </c>
      <c r="M2459" s="1" t="s">
        <v>15616</v>
      </c>
    </row>
    <row r="2460" spans="1:13" x14ac:dyDescent="0.3">
      <c r="A2460">
        <v>2466</v>
      </c>
      <c r="B2460" t="s">
        <v>9891</v>
      </c>
      <c r="C2460" t="s">
        <v>5480</v>
      </c>
      <c r="D2460" t="s">
        <v>12198</v>
      </c>
      <c r="E2460" s="1">
        <f t="shared" si="152"/>
        <v>42265</v>
      </c>
      <c r="F2460">
        <f t="shared" si="153"/>
        <v>2015</v>
      </c>
      <c r="G2460">
        <f t="shared" si="154"/>
        <v>9</v>
      </c>
      <c r="H2460">
        <f t="shared" si="155"/>
        <v>5</v>
      </c>
      <c r="I2460" s="1" t="s">
        <v>15622</v>
      </c>
      <c r="J2460" s="1" t="s">
        <v>15623</v>
      </c>
      <c r="K2460" s="42">
        <v>0.5</v>
      </c>
      <c r="L2460" s="42">
        <v>0.93</v>
      </c>
      <c r="M2460" s="1" t="s">
        <v>15615</v>
      </c>
    </row>
    <row r="2461" spans="1:13" x14ac:dyDescent="0.3">
      <c r="A2461">
        <v>2467</v>
      </c>
      <c r="B2461" t="s">
        <v>10572</v>
      </c>
      <c r="C2461" t="s">
        <v>4812</v>
      </c>
      <c r="D2461" t="s">
        <v>12198</v>
      </c>
      <c r="E2461" s="1">
        <f t="shared" si="152"/>
        <v>42265</v>
      </c>
      <c r="F2461">
        <f t="shared" si="153"/>
        <v>2015</v>
      </c>
      <c r="G2461">
        <f t="shared" si="154"/>
        <v>9</v>
      </c>
      <c r="H2461">
        <f t="shared" si="155"/>
        <v>5</v>
      </c>
      <c r="I2461" s="1" t="s">
        <v>15622</v>
      </c>
      <c r="J2461" s="1" t="s">
        <v>15626</v>
      </c>
      <c r="K2461" s="42">
        <v>1</v>
      </c>
      <c r="L2461" s="42">
        <v>1</v>
      </c>
      <c r="M2461" s="1" t="s">
        <v>15616</v>
      </c>
    </row>
    <row r="2462" spans="1:13" x14ac:dyDescent="0.3">
      <c r="A2462">
        <v>2468</v>
      </c>
      <c r="B2462" t="s">
        <v>8489</v>
      </c>
      <c r="C2462" t="s">
        <v>6855</v>
      </c>
      <c r="D2462" t="s">
        <v>12199</v>
      </c>
      <c r="E2462" s="1">
        <f t="shared" si="152"/>
        <v>42267</v>
      </c>
      <c r="F2462">
        <f t="shared" si="153"/>
        <v>2015</v>
      </c>
      <c r="G2462">
        <f t="shared" si="154"/>
        <v>9</v>
      </c>
      <c r="H2462">
        <f t="shared" si="155"/>
        <v>7</v>
      </c>
      <c r="I2462" s="1" t="s">
        <v>15622</v>
      </c>
      <c r="J2462" s="1" t="s">
        <v>15626</v>
      </c>
      <c r="K2462" s="42">
        <v>0.94</v>
      </c>
      <c r="L2462" s="42">
        <v>0.98</v>
      </c>
      <c r="M2462" s="1" t="s">
        <v>15616</v>
      </c>
    </row>
    <row r="2463" spans="1:13" x14ac:dyDescent="0.3">
      <c r="A2463">
        <v>2469</v>
      </c>
      <c r="B2463" t="s">
        <v>8393</v>
      </c>
      <c r="C2463" t="s">
        <v>6949</v>
      </c>
      <c r="D2463" t="s">
        <v>12200</v>
      </c>
      <c r="E2463" s="1">
        <f t="shared" si="152"/>
        <v>42268</v>
      </c>
      <c r="F2463">
        <f t="shared" si="153"/>
        <v>2015</v>
      </c>
      <c r="G2463">
        <f t="shared" si="154"/>
        <v>9</v>
      </c>
      <c r="H2463">
        <f t="shared" si="155"/>
        <v>1</v>
      </c>
      <c r="I2463" s="1" t="s">
        <v>15622</v>
      </c>
      <c r="J2463" s="1" t="s">
        <v>15624</v>
      </c>
      <c r="K2463" s="42">
        <v>1</v>
      </c>
      <c r="L2463" s="42">
        <v>1</v>
      </c>
      <c r="M2463" s="1" t="s">
        <v>15615</v>
      </c>
    </row>
    <row r="2464" spans="1:13" x14ac:dyDescent="0.3">
      <c r="A2464">
        <v>2470</v>
      </c>
      <c r="B2464" t="s">
        <v>11075</v>
      </c>
      <c r="C2464" t="s">
        <v>4322</v>
      </c>
      <c r="D2464" t="s">
        <v>12200</v>
      </c>
      <c r="E2464" s="1">
        <f t="shared" si="152"/>
        <v>42268</v>
      </c>
      <c r="F2464">
        <f t="shared" si="153"/>
        <v>2015</v>
      </c>
      <c r="G2464">
        <f t="shared" si="154"/>
        <v>9</v>
      </c>
      <c r="H2464">
        <f t="shared" si="155"/>
        <v>1</v>
      </c>
      <c r="I2464" s="1" t="s">
        <v>15622</v>
      </c>
      <c r="J2464" s="1" t="s">
        <v>15624</v>
      </c>
      <c r="K2464" s="42">
        <v>1</v>
      </c>
      <c r="L2464" s="42">
        <v>0.78</v>
      </c>
      <c r="M2464" s="1" t="s">
        <v>15615</v>
      </c>
    </row>
    <row r="2465" spans="1:13" x14ac:dyDescent="0.3">
      <c r="A2465">
        <v>2471</v>
      </c>
      <c r="B2465" t="s">
        <v>7980</v>
      </c>
      <c r="C2465" t="s">
        <v>7351</v>
      </c>
      <c r="D2465" t="s">
        <v>12201</v>
      </c>
      <c r="E2465" s="1">
        <f t="shared" si="152"/>
        <v>42269</v>
      </c>
      <c r="F2465">
        <f t="shared" si="153"/>
        <v>2015</v>
      </c>
      <c r="G2465">
        <f t="shared" si="154"/>
        <v>9</v>
      </c>
      <c r="H2465">
        <f t="shared" si="155"/>
        <v>2</v>
      </c>
      <c r="I2465" s="1" t="s">
        <v>15622</v>
      </c>
      <c r="J2465" s="1" t="s">
        <v>15626</v>
      </c>
      <c r="K2465" s="42">
        <v>1</v>
      </c>
      <c r="L2465" s="42">
        <v>0.97</v>
      </c>
      <c r="M2465" s="1" t="s">
        <v>15615</v>
      </c>
    </row>
    <row r="2466" spans="1:13" x14ac:dyDescent="0.3">
      <c r="A2466">
        <v>2472</v>
      </c>
      <c r="B2466" t="s">
        <v>9526</v>
      </c>
      <c r="C2466" t="s">
        <v>5834</v>
      </c>
      <c r="D2466" t="s">
        <v>12201</v>
      </c>
      <c r="E2466" s="1">
        <f t="shared" si="152"/>
        <v>42269</v>
      </c>
      <c r="F2466">
        <f t="shared" si="153"/>
        <v>2015</v>
      </c>
      <c r="G2466">
        <f t="shared" si="154"/>
        <v>9</v>
      </c>
      <c r="H2466">
        <f t="shared" si="155"/>
        <v>2</v>
      </c>
      <c r="I2466" s="1" t="s">
        <v>15622</v>
      </c>
      <c r="J2466" s="1" t="s">
        <v>15626</v>
      </c>
      <c r="K2466" s="42">
        <v>1</v>
      </c>
      <c r="L2466" s="42">
        <v>0.75</v>
      </c>
      <c r="M2466" s="1" t="s">
        <v>15615</v>
      </c>
    </row>
    <row r="2467" spans="1:13" x14ac:dyDescent="0.3">
      <c r="A2467">
        <v>2473</v>
      </c>
      <c r="B2467" t="s">
        <v>9900</v>
      </c>
      <c r="C2467" t="s">
        <v>5471</v>
      </c>
      <c r="D2467" t="s">
        <v>12202</v>
      </c>
      <c r="E2467" s="1">
        <f t="shared" si="152"/>
        <v>42270</v>
      </c>
      <c r="F2467">
        <f t="shared" si="153"/>
        <v>2015</v>
      </c>
      <c r="G2467">
        <f t="shared" si="154"/>
        <v>9</v>
      </c>
      <c r="H2467">
        <f t="shared" si="155"/>
        <v>3</v>
      </c>
      <c r="I2467" s="1" t="s">
        <v>15622</v>
      </c>
      <c r="J2467" s="1" t="s">
        <v>15624</v>
      </c>
      <c r="K2467" s="42">
        <v>1</v>
      </c>
      <c r="L2467" s="42">
        <v>0.69</v>
      </c>
      <c r="M2467" s="1" t="s">
        <v>15616</v>
      </c>
    </row>
    <row r="2468" spans="1:13" x14ac:dyDescent="0.3">
      <c r="A2468">
        <v>2474</v>
      </c>
      <c r="B2468" t="s">
        <v>8672</v>
      </c>
      <c r="C2468" t="s">
        <v>6676</v>
      </c>
      <c r="D2468" t="s">
        <v>12202</v>
      </c>
      <c r="E2468" s="1">
        <f t="shared" si="152"/>
        <v>42270</v>
      </c>
      <c r="F2468">
        <f t="shared" si="153"/>
        <v>2015</v>
      </c>
      <c r="G2468">
        <f t="shared" si="154"/>
        <v>9</v>
      </c>
      <c r="H2468">
        <f t="shared" si="155"/>
        <v>3</v>
      </c>
      <c r="I2468" s="1" t="s">
        <v>15622</v>
      </c>
      <c r="J2468" s="1" t="s">
        <v>15626</v>
      </c>
      <c r="K2468" s="42">
        <v>0.94</v>
      </c>
      <c r="L2468" s="42">
        <v>0.99</v>
      </c>
      <c r="M2468" s="1" t="s">
        <v>15615</v>
      </c>
    </row>
    <row r="2469" spans="1:13" x14ac:dyDescent="0.3">
      <c r="A2469">
        <v>2475</v>
      </c>
      <c r="B2469" t="s">
        <v>7857</v>
      </c>
      <c r="C2469" t="s">
        <v>7471</v>
      </c>
      <c r="D2469" t="s">
        <v>12202</v>
      </c>
      <c r="E2469" s="1">
        <f t="shared" si="152"/>
        <v>42270</v>
      </c>
      <c r="F2469">
        <f t="shared" si="153"/>
        <v>2015</v>
      </c>
      <c r="G2469">
        <f t="shared" si="154"/>
        <v>9</v>
      </c>
      <c r="H2469">
        <f t="shared" si="155"/>
        <v>3</v>
      </c>
      <c r="I2469" s="1" t="s">
        <v>15641</v>
      </c>
      <c r="J2469" s="1" t="s">
        <v>15623</v>
      </c>
      <c r="K2469" s="42">
        <v>1</v>
      </c>
      <c r="L2469" s="42">
        <v>1</v>
      </c>
      <c r="M2469" s="1" t="s">
        <v>15616</v>
      </c>
    </row>
    <row r="2470" spans="1:13" x14ac:dyDescent="0.3">
      <c r="A2470">
        <v>2476</v>
      </c>
      <c r="B2470" t="s">
        <v>8953</v>
      </c>
      <c r="C2470" t="s">
        <v>6400</v>
      </c>
      <c r="D2470" t="s">
        <v>12203</v>
      </c>
      <c r="E2470" s="1">
        <f t="shared" si="152"/>
        <v>42272</v>
      </c>
      <c r="F2470">
        <f t="shared" si="153"/>
        <v>2015</v>
      </c>
      <c r="G2470">
        <f t="shared" si="154"/>
        <v>9</v>
      </c>
      <c r="H2470">
        <f t="shared" si="155"/>
        <v>5</v>
      </c>
      <c r="I2470" s="1" t="s">
        <v>15622</v>
      </c>
      <c r="J2470" s="1" t="s">
        <v>15624</v>
      </c>
      <c r="K2470" s="42">
        <v>1</v>
      </c>
      <c r="L2470" s="42">
        <v>0.86</v>
      </c>
      <c r="M2470" s="1" t="s">
        <v>15615</v>
      </c>
    </row>
    <row r="2471" spans="1:13" x14ac:dyDescent="0.3">
      <c r="A2471">
        <v>2477</v>
      </c>
      <c r="B2471" t="s">
        <v>9509</v>
      </c>
      <c r="C2471" t="s">
        <v>5851</v>
      </c>
      <c r="D2471" t="s">
        <v>12203</v>
      </c>
      <c r="E2471" s="1">
        <f t="shared" si="152"/>
        <v>42272</v>
      </c>
      <c r="F2471">
        <f t="shared" si="153"/>
        <v>2015</v>
      </c>
      <c r="G2471">
        <f t="shared" si="154"/>
        <v>9</v>
      </c>
      <c r="H2471">
        <f t="shared" si="155"/>
        <v>5</v>
      </c>
      <c r="I2471" s="1" t="s">
        <v>15622</v>
      </c>
      <c r="J2471" s="1" t="s">
        <v>15626</v>
      </c>
      <c r="K2471" s="42">
        <v>1</v>
      </c>
      <c r="L2471" s="42">
        <v>1</v>
      </c>
      <c r="M2471" s="1" t="s">
        <v>15616</v>
      </c>
    </row>
    <row r="2472" spans="1:13" x14ac:dyDescent="0.3">
      <c r="A2472">
        <v>2478</v>
      </c>
      <c r="B2472" t="s">
        <v>11758</v>
      </c>
      <c r="C2472" t="s">
        <v>3651</v>
      </c>
      <c r="D2472" t="s">
        <v>12203</v>
      </c>
      <c r="E2472" s="1">
        <f t="shared" si="152"/>
        <v>42272</v>
      </c>
      <c r="F2472">
        <f t="shared" si="153"/>
        <v>2015</v>
      </c>
      <c r="G2472">
        <f t="shared" si="154"/>
        <v>9</v>
      </c>
      <c r="H2472">
        <f t="shared" si="155"/>
        <v>5</v>
      </c>
      <c r="I2472" s="1" t="s">
        <v>15828</v>
      </c>
      <c r="J2472" s="1" t="s">
        <v>15626</v>
      </c>
      <c r="K2472" s="42">
        <v>1</v>
      </c>
      <c r="L2472" s="42">
        <v>1</v>
      </c>
      <c r="M2472" s="1" t="s">
        <v>15616</v>
      </c>
    </row>
    <row r="2473" spans="1:13" x14ac:dyDescent="0.3">
      <c r="A2473">
        <v>2479</v>
      </c>
      <c r="B2473" t="s">
        <v>10878</v>
      </c>
      <c r="C2473" t="s">
        <v>4516</v>
      </c>
      <c r="D2473" t="s">
        <v>12203</v>
      </c>
      <c r="E2473" s="1">
        <f t="shared" si="152"/>
        <v>42272</v>
      </c>
      <c r="F2473">
        <f t="shared" si="153"/>
        <v>2015</v>
      </c>
      <c r="G2473">
        <f t="shared" si="154"/>
        <v>9</v>
      </c>
      <c r="H2473">
        <f t="shared" si="155"/>
        <v>5</v>
      </c>
      <c r="I2473" s="1" t="s">
        <v>15622</v>
      </c>
      <c r="J2473" s="1" t="s">
        <v>15623</v>
      </c>
      <c r="K2473" s="42">
        <v>1</v>
      </c>
      <c r="L2473" s="42">
        <v>0</v>
      </c>
      <c r="M2473" s="1" t="s">
        <v>15615</v>
      </c>
    </row>
    <row r="2474" spans="1:13" x14ac:dyDescent="0.3">
      <c r="A2474">
        <v>2480</v>
      </c>
      <c r="B2474" t="s">
        <v>9743</v>
      </c>
      <c r="C2474" t="s">
        <v>5622</v>
      </c>
      <c r="D2474" t="s">
        <v>12204</v>
      </c>
      <c r="E2474" s="1">
        <f t="shared" si="152"/>
        <v>42273</v>
      </c>
      <c r="F2474">
        <f t="shared" si="153"/>
        <v>2015</v>
      </c>
      <c r="G2474">
        <f t="shared" si="154"/>
        <v>9</v>
      </c>
      <c r="H2474">
        <f t="shared" si="155"/>
        <v>6</v>
      </c>
      <c r="I2474" s="1" t="s">
        <v>15622</v>
      </c>
      <c r="J2474" s="1" t="s">
        <v>15626</v>
      </c>
      <c r="K2474" s="42">
        <v>1</v>
      </c>
      <c r="L2474" s="42">
        <v>0.97</v>
      </c>
      <c r="M2474" s="1" t="s">
        <v>15616</v>
      </c>
    </row>
    <row r="2475" spans="1:13" x14ac:dyDescent="0.3">
      <c r="A2475">
        <v>2481</v>
      </c>
      <c r="B2475" t="s">
        <v>10288</v>
      </c>
      <c r="C2475" t="s">
        <v>5091</v>
      </c>
      <c r="D2475" t="s">
        <v>12205</v>
      </c>
      <c r="E2475" s="1">
        <f t="shared" si="152"/>
        <v>42274</v>
      </c>
      <c r="F2475">
        <f t="shared" si="153"/>
        <v>2015</v>
      </c>
      <c r="G2475">
        <f t="shared" si="154"/>
        <v>9</v>
      </c>
      <c r="H2475">
        <f t="shared" si="155"/>
        <v>7</v>
      </c>
      <c r="I2475" s="1" t="s">
        <v>15622</v>
      </c>
      <c r="J2475" s="1" t="s">
        <v>15624</v>
      </c>
      <c r="K2475" s="42">
        <v>1</v>
      </c>
      <c r="L2475" s="42">
        <v>1</v>
      </c>
      <c r="M2475" s="1" t="s">
        <v>15616</v>
      </c>
    </row>
    <row r="2476" spans="1:13" x14ac:dyDescent="0.3">
      <c r="A2476">
        <v>2482</v>
      </c>
      <c r="B2476" t="s">
        <v>10025</v>
      </c>
      <c r="C2476" t="s">
        <v>5348</v>
      </c>
      <c r="D2476" t="s">
        <v>12205</v>
      </c>
      <c r="E2476" s="1">
        <f t="shared" si="152"/>
        <v>42274</v>
      </c>
      <c r="F2476">
        <f t="shared" si="153"/>
        <v>2015</v>
      </c>
      <c r="G2476">
        <f t="shared" si="154"/>
        <v>9</v>
      </c>
      <c r="H2476">
        <f t="shared" si="155"/>
        <v>7</v>
      </c>
      <c r="I2476" s="1" t="s">
        <v>15622</v>
      </c>
      <c r="J2476" s="1" t="s">
        <v>15623</v>
      </c>
      <c r="K2476" s="42">
        <v>1</v>
      </c>
      <c r="L2476" s="42">
        <v>0.65</v>
      </c>
      <c r="M2476" s="1" t="s">
        <v>15615</v>
      </c>
    </row>
    <row r="2477" spans="1:13" x14ac:dyDescent="0.3">
      <c r="A2477">
        <v>2483</v>
      </c>
      <c r="B2477" t="s">
        <v>9154</v>
      </c>
      <c r="C2477" t="s">
        <v>6199</v>
      </c>
      <c r="D2477" t="s">
        <v>12205</v>
      </c>
      <c r="E2477" s="1">
        <f t="shared" si="152"/>
        <v>42274</v>
      </c>
      <c r="F2477">
        <f t="shared" si="153"/>
        <v>2015</v>
      </c>
      <c r="G2477">
        <f t="shared" si="154"/>
        <v>9</v>
      </c>
      <c r="H2477">
        <f t="shared" si="155"/>
        <v>7</v>
      </c>
      <c r="I2477" s="1" t="s">
        <v>15622</v>
      </c>
      <c r="J2477" s="1" t="s">
        <v>15626</v>
      </c>
      <c r="K2477" s="42">
        <v>1</v>
      </c>
      <c r="L2477" s="42">
        <v>0.79</v>
      </c>
      <c r="M2477" s="1" t="s">
        <v>15616</v>
      </c>
    </row>
    <row r="2478" spans="1:13" x14ac:dyDescent="0.3">
      <c r="A2478">
        <v>2484</v>
      </c>
      <c r="B2478" t="s">
        <v>10156</v>
      </c>
      <c r="C2478" t="s">
        <v>5222</v>
      </c>
      <c r="D2478" t="s">
        <v>12206</v>
      </c>
      <c r="E2478" s="1">
        <f t="shared" si="152"/>
        <v>42276</v>
      </c>
      <c r="F2478">
        <f t="shared" si="153"/>
        <v>2015</v>
      </c>
      <c r="G2478">
        <f t="shared" si="154"/>
        <v>9</v>
      </c>
      <c r="H2478">
        <f t="shared" si="155"/>
        <v>2</v>
      </c>
      <c r="I2478" s="1" t="s">
        <v>15622</v>
      </c>
      <c r="J2478" s="1" t="s">
        <v>15626</v>
      </c>
      <c r="K2478" s="42">
        <v>1</v>
      </c>
      <c r="L2478" s="42">
        <v>1</v>
      </c>
      <c r="M2478" s="1" t="s">
        <v>15616</v>
      </c>
    </row>
    <row r="2479" spans="1:13" x14ac:dyDescent="0.3">
      <c r="A2479">
        <v>2485</v>
      </c>
      <c r="B2479" t="s">
        <v>11191</v>
      </c>
      <c r="C2479" t="s">
        <v>4209</v>
      </c>
      <c r="D2479" t="s">
        <v>12207</v>
      </c>
      <c r="E2479" s="1">
        <f t="shared" si="152"/>
        <v>42277</v>
      </c>
      <c r="F2479">
        <f t="shared" si="153"/>
        <v>2015</v>
      </c>
      <c r="G2479">
        <f t="shared" si="154"/>
        <v>9</v>
      </c>
      <c r="H2479">
        <f t="shared" si="155"/>
        <v>3</v>
      </c>
      <c r="I2479" s="1" t="s">
        <v>15622</v>
      </c>
      <c r="J2479" s="1" t="s">
        <v>15624</v>
      </c>
      <c r="K2479" s="42">
        <v>1</v>
      </c>
      <c r="L2479" s="42">
        <v>0.96</v>
      </c>
      <c r="M2479" s="1" t="s">
        <v>15615</v>
      </c>
    </row>
    <row r="2480" spans="1:13" x14ac:dyDescent="0.3">
      <c r="A2480">
        <v>2486</v>
      </c>
      <c r="B2480" t="s">
        <v>9993</v>
      </c>
      <c r="C2480" t="s">
        <v>5380</v>
      </c>
      <c r="D2480" t="s">
        <v>12208</v>
      </c>
      <c r="E2480" s="1">
        <f t="shared" si="152"/>
        <v>42279</v>
      </c>
      <c r="F2480">
        <f t="shared" si="153"/>
        <v>2015</v>
      </c>
      <c r="G2480">
        <f t="shared" si="154"/>
        <v>10</v>
      </c>
      <c r="H2480">
        <f t="shared" si="155"/>
        <v>5</v>
      </c>
      <c r="I2480" s="1" t="s">
        <v>15622</v>
      </c>
      <c r="J2480" s="1" t="s">
        <v>15624</v>
      </c>
      <c r="K2480" s="42">
        <v>1</v>
      </c>
      <c r="L2480" s="42">
        <v>0.82</v>
      </c>
      <c r="M2480" s="1" t="s">
        <v>15615</v>
      </c>
    </row>
    <row r="2481" spans="1:13" x14ac:dyDescent="0.3">
      <c r="A2481">
        <v>2487</v>
      </c>
      <c r="B2481" t="s">
        <v>11655</v>
      </c>
      <c r="C2481" t="s">
        <v>3750</v>
      </c>
      <c r="D2481" t="s">
        <v>12208</v>
      </c>
      <c r="E2481" s="1">
        <f t="shared" si="152"/>
        <v>42279</v>
      </c>
      <c r="F2481">
        <f t="shared" si="153"/>
        <v>2015</v>
      </c>
      <c r="G2481">
        <f t="shared" si="154"/>
        <v>10</v>
      </c>
      <c r="H2481">
        <f t="shared" si="155"/>
        <v>5</v>
      </c>
      <c r="I2481" s="1" t="s">
        <v>15622</v>
      </c>
      <c r="J2481" s="1" t="s">
        <v>15626</v>
      </c>
      <c r="K2481" s="42">
        <v>0.8</v>
      </c>
      <c r="L2481" s="42">
        <v>0.99</v>
      </c>
      <c r="M2481" s="1" t="s">
        <v>15615</v>
      </c>
    </row>
    <row r="2482" spans="1:13" x14ac:dyDescent="0.3">
      <c r="A2482">
        <v>2488</v>
      </c>
      <c r="B2482" t="s">
        <v>7952</v>
      </c>
      <c r="C2482" t="s">
        <v>7379</v>
      </c>
      <c r="D2482" t="s">
        <v>12208</v>
      </c>
      <c r="E2482" s="1">
        <f t="shared" si="152"/>
        <v>42279</v>
      </c>
      <c r="F2482">
        <f t="shared" si="153"/>
        <v>2015</v>
      </c>
      <c r="G2482">
        <f t="shared" si="154"/>
        <v>10</v>
      </c>
      <c r="H2482">
        <f t="shared" si="155"/>
        <v>5</v>
      </c>
      <c r="I2482" s="1" t="s">
        <v>15622</v>
      </c>
      <c r="J2482" s="1" t="s">
        <v>15626</v>
      </c>
      <c r="K2482" s="42">
        <v>1</v>
      </c>
      <c r="L2482" s="42">
        <v>0.89</v>
      </c>
      <c r="M2482" s="1" t="s">
        <v>15615</v>
      </c>
    </row>
    <row r="2483" spans="1:13" x14ac:dyDescent="0.3">
      <c r="A2483">
        <v>2489</v>
      </c>
      <c r="B2483" t="s">
        <v>9351</v>
      </c>
      <c r="C2483" t="s">
        <v>6006</v>
      </c>
      <c r="D2483" t="s">
        <v>12209</v>
      </c>
      <c r="E2483" s="1">
        <f t="shared" si="152"/>
        <v>42280</v>
      </c>
      <c r="F2483">
        <f t="shared" si="153"/>
        <v>2015</v>
      </c>
      <c r="G2483">
        <f t="shared" si="154"/>
        <v>10</v>
      </c>
      <c r="H2483">
        <f t="shared" si="155"/>
        <v>6</v>
      </c>
      <c r="I2483" s="1" t="s">
        <v>15622</v>
      </c>
      <c r="J2483" s="1" t="s">
        <v>15626</v>
      </c>
      <c r="K2483" s="42">
        <v>1</v>
      </c>
      <c r="L2483" s="42">
        <v>0.8</v>
      </c>
      <c r="M2483" s="1" t="s">
        <v>15616</v>
      </c>
    </row>
    <row r="2484" spans="1:13" x14ac:dyDescent="0.3">
      <c r="A2484">
        <v>2490</v>
      </c>
      <c r="B2484" t="s">
        <v>10927</v>
      </c>
      <c r="C2484" t="s">
        <v>4467</v>
      </c>
      <c r="D2484" t="s">
        <v>12209</v>
      </c>
      <c r="E2484" s="1">
        <f t="shared" si="152"/>
        <v>42280</v>
      </c>
      <c r="F2484">
        <f t="shared" si="153"/>
        <v>2015</v>
      </c>
      <c r="G2484">
        <f t="shared" si="154"/>
        <v>10</v>
      </c>
      <c r="H2484">
        <f t="shared" si="155"/>
        <v>6</v>
      </c>
      <c r="I2484" s="1" t="s">
        <v>15625</v>
      </c>
      <c r="J2484" s="1" t="s">
        <v>15626</v>
      </c>
      <c r="K2484" s="42">
        <v>1</v>
      </c>
      <c r="L2484" s="42">
        <v>0.88</v>
      </c>
      <c r="M2484" s="1" t="s">
        <v>15615</v>
      </c>
    </row>
    <row r="2485" spans="1:13" x14ac:dyDescent="0.3">
      <c r="A2485">
        <v>2491</v>
      </c>
      <c r="B2485" t="s">
        <v>9841</v>
      </c>
      <c r="C2485" t="s">
        <v>5528</v>
      </c>
      <c r="D2485" t="s">
        <v>12210</v>
      </c>
      <c r="E2485" s="1">
        <f t="shared" si="152"/>
        <v>42282</v>
      </c>
      <c r="F2485">
        <f t="shared" si="153"/>
        <v>2015</v>
      </c>
      <c r="G2485">
        <f t="shared" si="154"/>
        <v>10</v>
      </c>
      <c r="H2485">
        <f t="shared" si="155"/>
        <v>1</v>
      </c>
      <c r="I2485" s="1" t="s">
        <v>15622</v>
      </c>
      <c r="J2485" s="1" t="s">
        <v>15624</v>
      </c>
      <c r="K2485" s="42">
        <v>1</v>
      </c>
      <c r="L2485" s="42">
        <v>0.46</v>
      </c>
      <c r="M2485" s="1" t="s">
        <v>15616</v>
      </c>
    </row>
    <row r="2486" spans="1:13" x14ac:dyDescent="0.3">
      <c r="A2486">
        <v>2492</v>
      </c>
      <c r="B2486" t="s">
        <v>9045</v>
      </c>
      <c r="C2486" t="s">
        <v>6308</v>
      </c>
      <c r="D2486" t="s">
        <v>12211</v>
      </c>
      <c r="E2486" s="1">
        <f t="shared" si="152"/>
        <v>42283</v>
      </c>
      <c r="F2486">
        <f t="shared" si="153"/>
        <v>2015</v>
      </c>
      <c r="G2486">
        <f t="shared" si="154"/>
        <v>10</v>
      </c>
      <c r="H2486">
        <f t="shared" si="155"/>
        <v>2</v>
      </c>
      <c r="I2486" s="1" t="s">
        <v>15622</v>
      </c>
      <c r="J2486" s="1" t="s">
        <v>15623</v>
      </c>
      <c r="K2486" s="42">
        <v>1</v>
      </c>
      <c r="L2486" s="42">
        <v>0.4</v>
      </c>
      <c r="M2486" s="1" t="s">
        <v>15615</v>
      </c>
    </row>
    <row r="2487" spans="1:13" x14ac:dyDescent="0.3">
      <c r="A2487">
        <v>2493</v>
      </c>
      <c r="B2487" t="s">
        <v>11147</v>
      </c>
      <c r="C2487" t="s">
        <v>4253</v>
      </c>
      <c r="D2487" t="s">
        <v>12211</v>
      </c>
      <c r="E2487" s="1">
        <f t="shared" si="152"/>
        <v>42283</v>
      </c>
      <c r="F2487">
        <f t="shared" si="153"/>
        <v>2015</v>
      </c>
      <c r="G2487">
        <f t="shared" si="154"/>
        <v>10</v>
      </c>
      <c r="H2487">
        <f t="shared" si="155"/>
        <v>2</v>
      </c>
      <c r="I2487" s="1" t="s">
        <v>15622</v>
      </c>
      <c r="J2487" s="1" t="s">
        <v>15626</v>
      </c>
      <c r="K2487" s="42">
        <v>1</v>
      </c>
      <c r="L2487" s="42">
        <v>1</v>
      </c>
      <c r="M2487" s="1" t="s">
        <v>15616</v>
      </c>
    </row>
    <row r="2488" spans="1:13" x14ac:dyDescent="0.3">
      <c r="A2488">
        <v>2494</v>
      </c>
      <c r="B2488" t="s">
        <v>8761</v>
      </c>
      <c r="C2488" t="s">
        <v>6587</v>
      </c>
      <c r="D2488" t="s">
        <v>12211</v>
      </c>
      <c r="E2488" s="1">
        <f t="shared" si="152"/>
        <v>42283</v>
      </c>
      <c r="F2488">
        <f t="shared" si="153"/>
        <v>2015</v>
      </c>
      <c r="G2488">
        <f t="shared" si="154"/>
        <v>10</v>
      </c>
      <c r="H2488">
        <f t="shared" si="155"/>
        <v>2</v>
      </c>
      <c r="I2488" s="1" t="s">
        <v>15622</v>
      </c>
      <c r="J2488" s="1" t="s">
        <v>15623</v>
      </c>
      <c r="K2488" s="42">
        <v>0.5</v>
      </c>
      <c r="L2488" s="42">
        <v>0.99</v>
      </c>
      <c r="M2488" s="1" t="s">
        <v>15615</v>
      </c>
    </row>
    <row r="2489" spans="1:13" x14ac:dyDescent="0.3">
      <c r="A2489">
        <v>2495</v>
      </c>
      <c r="B2489" t="s">
        <v>9352</v>
      </c>
      <c r="C2489" t="s">
        <v>6005</v>
      </c>
      <c r="D2489" t="s">
        <v>12212</v>
      </c>
      <c r="E2489" s="1">
        <f t="shared" si="152"/>
        <v>42284</v>
      </c>
      <c r="F2489">
        <f t="shared" si="153"/>
        <v>2015</v>
      </c>
      <c r="G2489">
        <f t="shared" si="154"/>
        <v>10</v>
      </c>
      <c r="H2489">
        <f t="shared" si="155"/>
        <v>3</v>
      </c>
      <c r="I2489" s="1" t="s">
        <v>15622</v>
      </c>
      <c r="J2489" s="1" t="s">
        <v>15626</v>
      </c>
      <c r="K2489" s="42">
        <v>1</v>
      </c>
      <c r="L2489" s="42">
        <v>1</v>
      </c>
      <c r="M2489" s="1" t="s">
        <v>15616</v>
      </c>
    </row>
    <row r="2490" spans="1:13" x14ac:dyDescent="0.3">
      <c r="A2490">
        <v>2496</v>
      </c>
      <c r="B2490" t="s">
        <v>11138</v>
      </c>
      <c r="C2490" t="s">
        <v>4262</v>
      </c>
      <c r="D2490" t="s">
        <v>12213</v>
      </c>
      <c r="E2490" s="1">
        <f t="shared" si="152"/>
        <v>42286</v>
      </c>
      <c r="F2490">
        <f t="shared" si="153"/>
        <v>2015</v>
      </c>
      <c r="G2490">
        <f t="shared" si="154"/>
        <v>10</v>
      </c>
      <c r="H2490">
        <f t="shared" si="155"/>
        <v>5</v>
      </c>
      <c r="I2490" s="1" t="s">
        <v>15622</v>
      </c>
      <c r="J2490" s="1" t="s">
        <v>15623</v>
      </c>
      <c r="K2490" s="42">
        <v>0.6</v>
      </c>
      <c r="L2490" s="42">
        <v>0.44</v>
      </c>
      <c r="M2490" s="1" t="s">
        <v>15615</v>
      </c>
    </row>
    <row r="2491" spans="1:13" x14ac:dyDescent="0.3">
      <c r="A2491">
        <v>2497</v>
      </c>
      <c r="B2491" t="s">
        <v>11618</v>
      </c>
      <c r="C2491" t="s">
        <v>3787</v>
      </c>
      <c r="D2491" t="s">
        <v>12213</v>
      </c>
      <c r="E2491" s="1">
        <f t="shared" si="152"/>
        <v>42286</v>
      </c>
      <c r="F2491">
        <f t="shared" si="153"/>
        <v>2015</v>
      </c>
      <c r="G2491">
        <f t="shared" si="154"/>
        <v>10</v>
      </c>
      <c r="H2491">
        <f t="shared" si="155"/>
        <v>5</v>
      </c>
      <c r="I2491" s="1" t="s">
        <v>15622</v>
      </c>
      <c r="J2491" s="1" t="s">
        <v>15624</v>
      </c>
      <c r="K2491" s="42">
        <v>1</v>
      </c>
      <c r="L2491" s="42">
        <v>0.94</v>
      </c>
      <c r="M2491" s="1" t="s">
        <v>15616</v>
      </c>
    </row>
    <row r="2492" spans="1:13" x14ac:dyDescent="0.3">
      <c r="A2492">
        <v>2498</v>
      </c>
      <c r="B2492" t="s">
        <v>11140</v>
      </c>
      <c r="C2492" t="s">
        <v>4260</v>
      </c>
      <c r="D2492" t="s">
        <v>12214</v>
      </c>
      <c r="E2492" s="1">
        <f t="shared" si="152"/>
        <v>42287</v>
      </c>
      <c r="F2492">
        <f t="shared" si="153"/>
        <v>2015</v>
      </c>
      <c r="G2492">
        <f t="shared" si="154"/>
        <v>10</v>
      </c>
      <c r="H2492">
        <f t="shared" si="155"/>
        <v>6</v>
      </c>
      <c r="I2492" s="1" t="s">
        <v>15625</v>
      </c>
      <c r="J2492" s="1" t="s">
        <v>15626</v>
      </c>
      <c r="K2492" s="42">
        <v>1</v>
      </c>
      <c r="L2492" s="42">
        <v>0.99</v>
      </c>
      <c r="M2492" s="1" t="s">
        <v>15616</v>
      </c>
    </row>
    <row r="2493" spans="1:13" x14ac:dyDescent="0.3">
      <c r="A2493">
        <v>2499</v>
      </c>
      <c r="B2493" t="s">
        <v>11610</v>
      </c>
      <c r="C2493" t="s">
        <v>3795</v>
      </c>
      <c r="D2493" t="s">
        <v>12214</v>
      </c>
      <c r="E2493" s="1">
        <f t="shared" si="152"/>
        <v>42287</v>
      </c>
      <c r="F2493">
        <f t="shared" si="153"/>
        <v>2015</v>
      </c>
      <c r="G2493">
        <f t="shared" si="154"/>
        <v>10</v>
      </c>
      <c r="H2493">
        <f t="shared" si="155"/>
        <v>6</v>
      </c>
      <c r="I2493" s="1" t="s">
        <v>15622</v>
      </c>
      <c r="J2493" s="1" t="s">
        <v>15623</v>
      </c>
      <c r="K2493" s="42">
        <v>1</v>
      </c>
      <c r="L2493" s="42">
        <v>0.83</v>
      </c>
      <c r="M2493" s="1" t="s">
        <v>15616</v>
      </c>
    </row>
    <row r="2494" spans="1:13" x14ac:dyDescent="0.3">
      <c r="A2494">
        <v>2500</v>
      </c>
      <c r="B2494" t="s">
        <v>8497</v>
      </c>
      <c r="C2494" t="s">
        <v>6847</v>
      </c>
      <c r="D2494" t="s">
        <v>12215</v>
      </c>
      <c r="E2494" s="1">
        <f t="shared" si="152"/>
        <v>42288</v>
      </c>
      <c r="F2494">
        <f t="shared" si="153"/>
        <v>2015</v>
      </c>
      <c r="G2494">
        <f t="shared" si="154"/>
        <v>10</v>
      </c>
      <c r="H2494">
        <f t="shared" si="155"/>
        <v>7</v>
      </c>
      <c r="I2494" s="1" t="s">
        <v>15622</v>
      </c>
      <c r="J2494" s="1" t="s">
        <v>15624</v>
      </c>
      <c r="K2494" s="42">
        <v>0.86</v>
      </c>
      <c r="L2494" s="42">
        <v>0.98</v>
      </c>
      <c r="M2494" s="1" t="s">
        <v>15616</v>
      </c>
    </row>
    <row r="2495" spans="1:13" x14ac:dyDescent="0.3">
      <c r="A2495">
        <v>2501</v>
      </c>
      <c r="B2495" t="s">
        <v>11587</v>
      </c>
      <c r="C2495" t="s">
        <v>3818</v>
      </c>
      <c r="D2495" t="s">
        <v>12215</v>
      </c>
      <c r="E2495" s="1">
        <f t="shared" si="152"/>
        <v>42288</v>
      </c>
      <c r="F2495">
        <f t="shared" si="153"/>
        <v>2015</v>
      </c>
      <c r="G2495">
        <f t="shared" si="154"/>
        <v>10</v>
      </c>
      <c r="H2495">
        <f t="shared" si="155"/>
        <v>7</v>
      </c>
      <c r="I2495" s="1" t="s">
        <v>15622</v>
      </c>
      <c r="J2495" s="1" t="s">
        <v>15626</v>
      </c>
      <c r="K2495" s="42">
        <v>1</v>
      </c>
      <c r="L2495" s="42">
        <v>1</v>
      </c>
      <c r="M2495" s="1" t="s">
        <v>15615</v>
      </c>
    </row>
    <row r="2496" spans="1:13" x14ac:dyDescent="0.3">
      <c r="A2496">
        <v>2502</v>
      </c>
      <c r="B2496" t="s">
        <v>8524</v>
      </c>
      <c r="C2496" t="s">
        <v>6821</v>
      </c>
      <c r="D2496" t="s">
        <v>12216</v>
      </c>
      <c r="E2496" s="1">
        <f t="shared" si="152"/>
        <v>42289</v>
      </c>
      <c r="F2496">
        <f t="shared" si="153"/>
        <v>2015</v>
      </c>
      <c r="G2496">
        <f t="shared" si="154"/>
        <v>10</v>
      </c>
      <c r="H2496">
        <f t="shared" si="155"/>
        <v>1</v>
      </c>
      <c r="I2496" s="1" t="s">
        <v>15622</v>
      </c>
      <c r="J2496" s="1" t="s">
        <v>15624</v>
      </c>
      <c r="K2496" s="42">
        <v>0.88</v>
      </c>
      <c r="L2496" s="42">
        <v>0.91</v>
      </c>
      <c r="M2496" s="1" t="s">
        <v>15615</v>
      </c>
    </row>
    <row r="2497" spans="1:13" x14ac:dyDescent="0.3">
      <c r="A2497">
        <v>2503</v>
      </c>
      <c r="B2497" t="s">
        <v>10330</v>
      </c>
      <c r="C2497" t="s">
        <v>5049</v>
      </c>
      <c r="D2497" t="s">
        <v>12217</v>
      </c>
      <c r="E2497" s="1">
        <f t="shared" si="152"/>
        <v>42290</v>
      </c>
      <c r="F2497">
        <f t="shared" si="153"/>
        <v>2015</v>
      </c>
      <c r="G2497">
        <f t="shared" si="154"/>
        <v>10</v>
      </c>
      <c r="H2497">
        <f t="shared" si="155"/>
        <v>2</v>
      </c>
      <c r="I2497" s="1" t="s">
        <v>15622</v>
      </c>
      <c r="J2497" s="1" t="s">
        <v>15626</v>
      </c>
      <c r="K2497" s="42">
        <v>1</v>
      </c>
      <c r="L2497" s="42">
        <v>0.93</v>
      </c>
      <c r="M2497" s="1" t="s">
        <v>15616</v>
      </c>
    </row>
    <row r="2498" spans="1:13" x14ac:dyDescent="0.3">
      <c r="A2498">
        <v>2504</v>
      </c>
      <c r="B2498" t="s">
        <v>10695</v>
      </c>
      <c r="C2498" t="s">
        <v>4691</v>
      </c>
      <c r="D2498" t="s">
        <v>12218</v>
      </c>
      <c r="E2498" s="1">
        <f t="shared" si="152"/>
        <v>42291</v>
      </c>
      <c r="F2498">
        <f t="shared" si="153"/>
        <v>2015</v>
      </c>
      <c r="G2498">
        <f t="shared" si="154"/>
        <v>10</v>
      </c>
      <c r="H2498">
        <f t="shared" si="155"/>
        <v>3</v>
      </c>
      <c r="I2498" s="1" t="s">
        <v>15622</v>
      </c>
      <c r="J2498" s="1" t="s">
        <v>15626</v>
      </c>
      <c r="K2498" s="42">
        <v>1</v>
      </c>
      <c r="L2498" s="42">
        <v>0.71</v>
      </c>
      <c r="M2498" s="1" t="s">
        <v>15615</v>
      </c>
    </row>
    <row r="2499" spans="1:13" x14ac:dyDescent="0.3">
      <c r="A2499">
        <v>2505</v>
      </c>
      <c r="B2499" t="s">
        <v>9634</v>
      </c>
      <c r="C2499" t="s">
        <v>5730</v>
      </c>
      <c r="D2499" t="s">
        <v>12218</v>
      </c>
      <c r="E2499" s="1">
        <f t="shared" ref="E2499:E2562" si="156">DATE(LEFT(D2499,4),MID(D2499,5,2),RIGHT(D2499,2))</f>
        <v>42291</v>
      </c>
      <c r="F2499">
        <f t="shared" ref="F2499:F2562" si="157">YEAR(E2499)</f>
        <v>2015</v>
      </c>
      <c r="G2499">
        <f t="shared" ref="G2499:G2562" si="158">MONTH(E2499)</f>
        <v>10</v>
      </c>
      <c r="H2499">
        <f t="shared" ref="H2499:H2562" si="159">WEEKDAY(E2499,2)</f>
        <v>3</v>
      </c>
      <c r="I2499" s="1" t="s">
        <v>15625</v>
      </c>
      <c r="J2499" s="1" t="s">
        <v>15626</v>
      </c>
      <c r="K2499" s="42">
        <v>1</v>
      </c>
      <c r="L2499" s="42">
        <v>1</v>
      </c>
      <c r="M2499" s="1" t="s">
        <v>15616</v>
      </c>
    </row>
    <row r="2500" spans="1:13" x14ac:dyDescent="0.3">
      <c r="A2500">
        <v>2506</v>
      </c>
      <c r="B2500" t="s">
        <v>9404</v>
      </c>
      <c r="C2500" t="s">
        <v>5953</v>
      </c>
      <c r="D2500" t="s">
        <v>12219</v>
      </c>
      <c r="E2500" s="1">
        <f t="shared" si="156"/>
        <v>42292</v>
      </c>
      <c r="F2500">
        <f t="shared" si="157"/>
        <v>2015</v>
      </c>
      <c r="G2500">
        <f t="shared" si="158"/>
        <v>10</v>
      </c>
      <c r="H2500">
        <f t="shared" si="159"/>
        <v>4</v>
      </c>
      <c r="I2500" s="1" t="s">
        <v>15622</v>
      </c>
      <c r="J2500" s="1" t="s">
        <v>15626</v>
      </c>
      <c r="K2500" s="42">
        <v>1</v>
      </c>
      <c r="L2500" s="42">
        <v>0.96</v>
      </c>
      <c r="M2500" s="1" t="s">
        <v>15615</v>
      </c>
    </row>
    <row r="2501" spans="1:13" x14ac:dyDescent="0.3">
      <c r="A2501">
        <v>2507</v>
      </c>
      <c r="B2501" t="s">
        <v>11212</v>
      </c>
      <c r="C2501" t="s">
        <v>4188</v>
      </c>
      <c r="D2501" t="s">
        <v>12220</v>
      </c>
      <c r="E2501" s="1">
        <f t="shared" si="156"/>
        <v>42293</v>
      </c>
      <c r="F2501">
        <f t="shared" si="157"/>
        <v>2015</v>
      </c>
      <c r="G2501">
        <f t="shared" si="158"/>
        <v>10</v>
      </c>
      <c r="H2501">
        <f t="shared" si="159"/>
        <v>5</v>
      </c>
      <c r="I2501" s="1" t="s">
        <v>15622</v>
      </c>
      <c r="J2501" s="1" t="s">
        <v>15624</v>
      </c>
      <c r="K2501" s="42">
        <v>1</v>
      </c>
      <c r="L2501" s="42">
        <v>1</v>
      </c>
      <c r="M2501" s="1" t="s">
        <v>15616</v>
      </c>
    </row>
    <row r="2502" spans="1:13" x14ac:dyDescent="0.3">
      <c r="A2502">
        <v>2508</v>
      </c>
      <c r="B2502" t="s">
        <v>10407</v>
      </c>
      <c r="C2502" t="s">
        <v>4972</v>
      </c>
      <c r="D2502" t="s">
        <v>12221</v>
      </c>
      <c r="E2502" s="1">
        <f t="shared" si="156"/>
        <v>42294</v>
      </c>
      <c r="F2502">
        <f t="shared" si="157"/>
        <v>2015</v>
      </c>
      <c r="G2502">
        <f t="shared" si="158"/>
        <v>10</v>
      </c>
      <c r="H2502">
        <f t="shared" si="159"/>
        <v>6</v>
      </c>
      <c r="I2502" s="1" t="s">
        <v>15625</v>
      </c>
      <c r="J2502" s="1" t="s">
        <v>15623</v>
      </c>
      <c r="K2502" s="42">
        <v>1</v>
      </c>
      <c r="L2502" s="42">
        <v>0.94</v>
      </c>
      <c r="M2502" s="1" t="s">
        <v>15615</v>
      </c>
    </row>
    <row r="2503" spans="1:13" x14ac:dyDescent="0.3">
      <c r="A2503">
        <v>2509</v>
      </c>
      <c r="B2503" t="s">
        <v>9251</v>
      </c>
      <c r="C2503" t="s">
        <v>6103</v>
      </c>
      <c r="D2503" t="s">
        <v>12222</v>
      </c>
      <c r="E2503" s="1">
        <f t="shared" si="156"/>
        <v>42296</v>
      </c>
      <c r="F2503">
        <f t="shared" si="157"/>
        <v>2015</v>
      </c>
      <c r="G2503">
        <f t="shared" si="158"/>
        <v>10</v>
      </c>
      <c r="H2503">
        <f t="shared" si="159"/>
        <v>1</v>
      </c>
      <c r="I2503" s="1" t="s">
        <v>15622</v>
      </c>
      <c r="J2503" s="1" t="s">
        <v>15628</v>
      </c>
      <c r="K2503" s="42">
        <v>0</v>
      </c>
      <c r="L2503" s="42">
        <v>0.28999999999999998</v>
      </c>
      <c r="M2503" s="1" t="s">
        <v>15615</v>
      </c>
    </row>
    <row r="2504" spans="1:13" x14ac:dyDescent="0.3">
      <c r="A2504">
        <v>2510</v>
      </c>
      <c r="B2504" t="s">
        <v>11507</v>
      </c>
      <c r="C2504" t="s">
        <v>3895</v>
      </c>
      <c r="D2504" t="s">
        <v>12223</v>
      </c>
      <c r="E2504" s="1">
        <f t="shared" si="156"/>
        <v>42297</v>
      </c>
      <c r="F2504">
        <f t="shared" si="157"/>
        <v>2015</v>
      </c>
      <c r="G2504">
        <f t="shared" si="158"/>
        <v>10</v>
      </c>
      <c r="H2504">
        <f t="shared" si="159"/>
        <v>2</v>
      </c>
      <c r="I2504" s="1" t="s">
        <v>15631</v>
      </c>
      <c r="J2504" s="1" t="s">
        <v>15628</v>
      </c>
      <c r="K2504" s="42">
        <v>0</v>
      </c>
      <c r="L2504" s="42">
        <v>0.35</v>
      </c>
      <c r="M2504" s="1" t="s">
        <v>15615</v>
      </c>
    </row>
    <row r="2505" spans="1:13" x14ac:dyDescent="0.3">
      <c r="A2505">
        <v>2511</v>
      </c>
      <c r="B2505" t="s">
        <v>8350</v>
      </c>
      <c r="C2505" t="s">
        <v>6989</v>
      </c>
      <c r="D2505" t="s">
        <v>12224</v>
      </c>
      <c r="E2505" s="1">
        <f t="shared" si="156"/>
        <v>42298</v>
      </c>
      <c r="F2505">
        <f t="shared" si="157"/>
        <v>2015</v>
      </c>
      <c r="G2505">
        <f t="shared" si="158"/>
        <v>10</v>
      </c>
      <c r="H2505">
        <f t="shared" si="159"/>
        <v>3</v>
      </c>
      <c r="I2505" s="1" t="s">
        <v>15622</v>
      </c>
      <c r="J2505" s="1" t="s">
        <v>15626</v>
      </c>
      <c r="K2505" s="42">
        <v>1</v>
      </c>
      <c r="L2505" s="42">
        <v>0.79</v>
      </c>
      <c r="M2505" s="1" t="s">
        <v>15616</v>
      </c>
    </row>
    <row r="2506" spans="1:13" x14ac:dyDescent="0.3">
      <c r="A2506">
        <v>2512</v>
      </c>
      <c r="B2506" t="s">
        <v>11387</v>
      </c>
      <c r="C2506" t="s">
        <v>4013</v>
      </c>
      <c r="D2506" t="s">
        <v>12225</v>
      </c>
      <c r="E2506" s="1">
        <f t="shared" si="156"/>
        <v>42299</v>
      </c>
      <c r="F2506">
        <f t="shared" si="157"/>
        <v>2015</v>
      </c>
      <c r="G2506">
        <f t="shared" si="158"/>
        <v>10</v>
      </c>
      <c r="H2506">
        <f t="shared" si="159"/>
        <v>4</v>
      </c>
      <c r="I2506" s="1" t="s">
        <v>15622</v>
      </c>
      <c r="J2506" s="1" t="s">
        <v>15626</v>
      </c>
      <c r="K2506" s="42">
        <v>1</v>
      </c>
      <c r="L2506" s="42">
        <v>1</v>
      </c>
      <c r="M2506" s="1" t="s">
        <v>15616</v>
      </c>
    </row>
    <row r="2507" spans="1:13" x14ac:dyDescent="0.3">
      <c r="A2507">
        <v>2513</v>
      </c>
      <c r="B2507" t="s">
        <v>8788</v>
      </c>
      <c r="C2507" t="s">
        <v>6560</v>
      </c>
      <c r="D2507" t="s">
        <v>12226</v>
      </c>
      <c r="E2507" s="1">
        <f t="shared" si="156"/>
        <v>42300</v>
      </c>
      <c r="F2507">
        <f t="shared" si="157"/>
        <v>2015</v>
      </c>
      <c r="G2507">
        <f t="shared" si="158"/>
        <v>10</v>
      </c>
      <c r="H2507">
        <f t="shared" si="159"/>
        <v>5</v>
      </c>
      <c r="I2507" s="1" t="s">
        <v>15622</v>
      </c>
      <c r="J2507" s="1" t="s">
        <v>15626</v>
      </c>
      <c r="K2507" s="42">
        <v>1</v>
      </c>
      <c r="L2507" s="42">
        <v>0.89</v>
      </c>
      <c r="M2507" s="1" t="s">
        <v>15616</v>
      </c>
    </row>
    <row r="2508" spans="1:13" x14ac:dyDescent="0.3">
      <c r="A2508">
        <v>2514</v>
      </c>
      <c r="B2508" t="s">
        <v>10907</v>
      </c>
      <c r="C2508" t="s">
        <v>4487</v>
      </c>
      <c r="D2508" t="s">
        <v>12226</v>
      </c>
      <c r="E2508" s="1">
        <f t="shared" si="156"/>
        <v>42300</v>
      </c>
      <c r="F2508">
        <f t="shared" si="157"/>
        <v>2015</v>
      </c>
      <c r="G2508">
        <f t="shared" si="158"/>
        <v>10</v>
      </c>
      <c r="H2508">
        <f t="shared" si="159"/>
        <v>5</v>
      </c>
      <c r="I2508" s="1" t="s">
        <v>15622</v>
      </c>
      <c r="J2508" s="1" t="s">
        <v>15626</v>
      </c>
      <c r="K2508" s="42">
        <v>1</v>
      </c>
      <c r="L2508" s="42">
        <v>0.88</v>
      </c>
      <c r="M2508" s="1" t="s">
        <v>15615</v>
      </c>
    </row>
    <row r="2509" spans="1:13" x14ac:dyDescent="0.3">
      <c r="A2509">
        <v>2515</v>
      </c>
      <c r="B2509" t="s">
        <v>9574</v>
      </c>
      <c r="C2509" t="s">
        <v>5787</v>
      </c>
      <c r="D2509" t="s">
        <v>12227</v>
      </c>
      <c r="E2509" s="1">
        <f t="shared" si="156"/>
        <v>42301</v>
      </c>
      <c r="F2509">
        <f t="shared" si="157"/>
        <v>2015</v>
      </c>
      <c r="G2509">
        <f t="shared" si="158"/>
        <v>10</v>
      </c>
      <c r="H2509">
        <f t="shared" si="159"/>
        <v>6</v>
      </c>
      <c r="I2509" s="1" t="s">
        <v>15622</v>
      </c>
      <c r="J2509" s="1" t="s">
        <v>15626</v>
      </c>
      <c r="K2509" s="42">
        <v>1</v>
      </c>
      <c r="L2509" s="42">
        <v>0.8</v>
      </c>
      <c r="M2509" s="1" t="s">
        <v>15615</v>
      </c>
    </row>
    <row r="2510" spans="1:13" x14ac:dyDescent="0.3">
      <c r="A2510">
        <v>2516</v>
      </c>
      <c r="B2510" t="s">
        <v>10270</v>
      </c>
      <c r="C2510" t="s">
        <v>5109</v>
      </c>
      <c r="D2510" t="s">
        <v>12228</v>
      </c>
      <c r="E2510" s="1">
        <f t="shared" si="156"/>
        <v>42302</v>
      </c>
      <c r="F2510">
        <f t="shared" si="157"/>
        <v>2015</v>
      </c>
      <c r="G2510">
        <f t="shared" si="158"/>
        <v>10</v>
      </c>
      <c r="H2510">
        <f t="shared" si="159"/>
        <v>7</v>
      </c>
      <c r="I2510" s="1" t="s">
        <v>15768</v>
      </c>
      <c r="J2510" s="1" t="s">
        <v>15626</v>
      </c>
      <c r="K2510" s="42">
        <v>1</v>
      </c>
      <c r="L2510" s="42">
        <v>0.95</v>
      </c>
      <c r="M2510" s="1" t="s">
        <v>15616</v>
      </c>
    </row>
    <row r="2511" spans="1:13" x14ac:dyDescent="0.3">
      <c r="A2511">
        <v>2517</v>
      </c>
      <c r="B2511" t="s">
        <v>8221</v>
      </c>
      <c r="C2511" t="s">
        <v>7114</v>
      </c>
      <c r="D2511" t="s">
        <v>12228</v>
      </c>
      <c r="E2511" s="1">
        <f t="shared" si="156"/>
        <v>42302</v>
      </c>
      <c r="F2511">
        <f t="shared" si="157"/>
        <v>2015</v>
      </c>
      <c r="G2511">
        <f t="shared" si="158"/>
        <v>10</v>
      </c>
      <c r="H2511">
        <f t="shared" si="159"/>
        <v>7</v>
      </c>
      <c r="I2511" s="1" t="s">
        <v>15622</v>
      </c>
      <c r="J2511" s="1" t="s">
        <v>15626</v>
      </c>
      <c r="K2511" s="42">
        <v>1</v>
      </c>
      <c r="L2511" s="42">
        <v>1</v>
      </c>
      <c r="M2511" s="1" t="s">
        <v>15616</v>
      </c>
    </row>
    <row r="2512" spans="1:13" x14ac:dyDescent="0.3">
      <c r="A2512">
        <v>2518</v>
      </c>
      <c r="B2512" t="s">
        <v>10113</v>
      </c>
      <c r="C2512" t="s">
        <v>3540</v>
      </c>
      <c r="D2512" t="s">
        <v>12228</v>
      </c>
      <c r="E2512" s="1">
        <f t="shared" si="156"/>
        <v>42302</v>
      </c>
      <c r="F2512">
        <f t="shared" si="157"/>
        <v>2015</v>
      </c>
      <c r="G2512">
        <f t="shared" si="158"/>
        <v>10</v>
      </c>
      <c r="H2512">
        <f t="shared" si="159"/>
        <v>7</v>
      </c>
      <c r="I2512" s="1" t="s">
        <v>15622</v>
      </c>
      <c r="J2512" s="1" t="s">
        <v>15623</v>
      </c>
      <c r="K2512" s="42">
        <v>0.75</v>
      </c>
      <c r="L2512" s="42">
        <v>0.4</v>
      </c>
      <c r="M2512" s="1" t="s">
        <v>15615</v>
      </c>
    </row>
    <row r="2513" spans="1:13" x14ac:dyDescent="0.3">
      <c r="A2513">
        <v>2519</v>
      </c>
      <c r="B2513" t="s">
        <v>8677</v>
      </c>
      <c r="C2513" t="s">
        <v>6671</v>
      </c>
      <c r="D2513" t="s">
        <v>12228</v>
      </c>
      <c r="E2513" s="1">
        <f t="shared" si="156"/>
        <v>42302</v>
      </c>
      <c r="F2513">
        <f t="shared" si="157"/>
        <v>2015</v>
      </c>
      <c r="G2513">
        <f t="shared" si="158"/>
        <v>10</v>
      </c>
      <c r="H2513">
        <f t="shared" si="159"/>
        <v>7</v>
      </c>
      <c r="I2513" s="1" t="s">
        <v>15622</v>
      </c>
      <c r="J2513" s="1" t="s">
        <v>15624</v>
      </c>
      <c r="K2513" s="42">
        <v>0.9</v>
      </c>
      <c r="L2513" s="42">
        <v>0.97</v>
      </c>
      <c r="M2513" s="1" t="s">
        <v>15616</v>
      </c>
    </row>
    <row r="2514" spans="1:13" x14ac:dyDescent="0.3">
      <c r="A2514">
        <v>2520</v>
      </c>
      <c r="B2514" t="s">
        <v>11630</v>
      </c>
      <c r="C2514" t="s">
        <v>3775</v>
      </c>
      <c r="D2514" t="s">
        <v>12229</v>
      </c>
      <c r="E2514" s="1">
        <f t="shared" si="156"/>
        <v>42304</v>
      </c>
      <c r="F2514">
        <f t="shared" si="157"/>
        <v>2015</v>
      </c>
      <c r="G2514">
        <f t="shared" si="158"/>
        <v>10</v>
      </c>
      <c r="H2514">
        <f t="shared" si="159"/>
        <v>2</v>
      </c>
      <c r="I2514" s="1" t="s">
        <v>15622</v>
      </c>
      <c r="J2514" s="1" t="s">
        <v>15623</v>
      </c>
      <c r="K2514" s="42">
        <v>1</v>
      </c>
      <c r="L2514" s="42">
        <v>0.98</v>
      </c>
      <c r="M2514" s="1" t="s">
        <v>15616</v>
      </c>
    </row>
    <row r="2515" spans="1:13" x14ac:dyDescent="0.3">
      <c r="A2515">
        <v>2521</v>
      </c>
      <c r="B2515" t="s">
        <v>10920</v>
      </c>
      <c r="C2515" t="s">
        <v>4474</v>
      </c>
      <c r="D2515" t="s">
        <v>12229</v>
      </c>
      <c r="E2515" s="1">
        <f t="shared" si="156"/>
        <v>42304</v>
      </c>
      <c r="F2515">
        <f t="shared" si="157"/>
        <v>2015</v>
      </c>
      <c r="G2515">
        <f t="shared" si="158"/>
        <v>10</v>
      </c>
      <c r="H2515">
        <f t="shared" si="159"/>
        <v>2</v>
      </c>
      <c r="I2515" s="1" t="s">
        <v>15622</v>
      </c>
      <c r="J2515" s="1" t="s">
        <v>15626</v>
      </c>
      <c r="K2515" s="42">
        <v>1</v>
      </c>
      <c r="L2515" s="42">
        <v>1</v>
      </c>
      <c r="M2515" s="1" t="s">
        <v>15615</v>
      </c>
    </row>
    <row r="2516" spans="1:13" x14ac:dyDescent="0.3">
      <c r="A2516">
        <v>2522</v>
      </c>
      <c r="B2516" t="s">
        <v>8962</v>
      </c>
      <c r="C2516" t="s">
        <v>6391</v>
      </c>
      <c r="D2516" t="s">
        <v>12229</v>
      </c>
      <c r="E2516" s="1">
        <f t="shared" si="156"/>
        <v>42304</v>
      </c>
      <c r="F2516">
        <f t="shared" si="157"/>
        <v>2015</v>
      </c>
      <c r="G2516">
        <f t="shared" si="158"/>
        <v>10</v>
      </c>
      <c r="H2516">
        <f t="shared" si="159"/>
        <v>2</v>
      </c>
      <c r="I2516" s="1" t="s">
        <v>15622</v>
      </c>
      <c r="J2516" s="1" t="s">
        <v>15623</v>
      </c>
      <c r="K2516" s="42">
        <v>1</v>
      </c>
      <c r="L2516" s="42">
        <v>1</v>
      </c>
      <c r="M2516" s="1" t="s">
        <v>15616</v>
      </c>
    </row>
    <row r="2517" spans="1:13" x14ac:dyDescent="0.3">
      <c r="A2517">
        <v>2523</v>
      </c>
      <c r="B2517" t="s">
        <v>9686</v>
      </c>
      <c r="C2517" t="s">
        <v>5678</v>
      </c>
      <c r="D2517" t="s">
        <v>12230</v>
      </c>
      <c r="E2517" s="1">
        <f t="shared" si="156"/>
        <v>42305</v>
      </c>
      <c r="F2517">
        <f t="shared" si="157"/>
        <v>2015</v>
      </c>
      <c r="G2517">
        <f t="shared" si="158"/>
        <v>10</v>
      </c>
      <c r="H2517">
        <f t="shared" si="159"/>
        <v>3</v>
      </c>
      <c r="I2517" s="1" t="s">
        <v>15622</v>
      </c>
      <c r="J2517" s="1" t="s">
        <v>15623</v>
      </c>
      <c r="K2517" s="42">
        <v>0.5</v>
      </c>
      <c r="L2517" s="42">
        <v>0.99</v>
      </c>
      <c r="M2517" s="1" t="s">
        <v>15616</v>
      </c>
    </row>
    <row r="2518" spans="1:13" x14ac:dyDescent="0.3">
      <c r="A2518">
        <v>2524</v>
      </c>
      <c r="B2518" t="s">
        <v>8019</v>
      </c>
      <c r="C2518" t="s">
        <v>7312</v>
      </c>
      <c r="D2518" t="s">
        <v>12230</v>
      </c>
      <c r="E2518" s="1">
        <f t="shared" si="156"/>
        <v>42305</v>
      </c>
      <c r="F2518">
        <f t="shared" si="157"/>
        <v>2015</v>
      </c>
      <c r="G2518">
        <f t="shared" si="158"/>
        <v>10</v>
      </c>
      <c r="H2518">
        <f t="shared" si="159"/>
        <v>3</v>
      </c>
      <c r="I2518" s="1" t="s">
        <v>15622</v>
      </c>
      <c r="J2518" s="1" t="s">
        <v>15623</v>
      </c>
      <c r="K2518" s="42">
        <v>1</v>
      </c>
      <c r="L2518" s="42">
        <v>0.5</v>
      </c>
      <c r="M2518" s="1" t="s">
        <v>15615</v>
      </c>
    </row>
    <row r="2519" spans="1:13" x14ac:dyDescent="0.3">
      <c r="A2519">
        <v>2525</v>
      </c>
      <c r="B2519" t="s">
        <v>10765</v>
      </c>
      <c r="C2519" t="s">
        <v>4625</v>
      </c>
      <c r="D2519" t="s">
        <v>12231</v>
      </c>
      <c r="E2519" s="1">
        <f t="shared" si="156"/>
        <v>42306</v>
      </c>
      <c r="F2519">
        <f t="shared" si="157"/>
        <v>2015</v>
      </c>
      <c r="G2519">
        <f t="shared" si="158"/>
        <v>10</v>
      </c>
      <c r="H2519">
        <f t="shared" si="159"/>
        <v>4</v>
      </c>
      <c r="I2519" s="1" t="s">
        <v>15622</v>
      </c>
      <c r="J2519" s="1" t="s">
        <v>15628</v>
      </c>
      <c r="K2519" s="42">
        <v>0.2</v>
      </c>
      <c r="L2519" s="42">
        <v>0.68</v>
      </c>
      <c r="M2519" s="1" t="s">
        <v>15615</v>
      </c>
    </row>
    <row r="2520" spans="1:13" x14ac:dyDescent="0.3">
      <c r="A2520">
        <v>2526</v>
      </c>
      <c r="B2520" t="s">
        <v>8640</v>
      </c>
      <c r="C2520" t="s">
        <v>6708</v>
      </c>
      <c r="D2520" t="s">
        <v>12231</v>
      </c>
      <c r="E2520" s="1">
        <f t="shared" si="156"/>
        <v>42306</v>
      </c>
      <c r="F2520">
        <f t="shared" si="157"/>
        <v>2015</v>
      </c>
      <c r="G2520">
        <f t="shared" si="158"/>
        <v>10</v>
      </c>
      <c r="H2520">
        <f t="shared" si="159"/>
        <v>4</v>
      </c>
      <c r="I2520" s="1" t="s">
        <v>15622</v>
      </c>
      <c r="J2520" s="1" t="s">
        <v>15626</v>
      </c>
      <c r="K2520" s="42">
        <v>0.88</v>
      </c>
      <c r="L2520" s="42">
        <v>1</v>
      </c>
      <c r="M2520" s="1" t="s">
        <v>15616</v>
      </c>
    </row>
    <row r="2521" spans="1:13" x14ac:dyDescent="0.3">
      <c r="A2521">
        <v>2527</v>
      </c>
      <c r="B2521" t="s">
        <v>11383</v>
      </c>
      <c r="C2521" t="s">
        <v>4017</v>
      </c>
      <c r="D2521" t="s">
        <v>12231</v>
      </c>
      <c r="E2521" s="1">
        <f t="shared" si="156"/>
        <v>42306</v>
      </c>
      <c r="F2521">
        <f t="shared" si="157"/>
        <v>2015</v>
      </c>
      <c r="G2521">
        <f t="shared" si="158"/>
        <v>10</v>
      </c>
      <c r="H2521">
        <f t="shared" si="159"/>
        <v>4</v>
      </c>
      <c r="I2521" s="1" t="s">
        <v>15622</v>
      </c>
      <c r="J2521" s="1" t="s">
        <v>15626</v>
      </c>
      <c r="K2521" s="42">
        <v>1</v>
      </c>
      <c r="L2521" s="42">
        <v>1</v>
      </c>
      <c r="M2521" s="1" t="s">
        <v>15616</v>
      </c>
    </row>
    <row r="2522" spans="1:13" x14ac:dyDescent="0.3">
      <c r="A2522">
        <v>2528</v>
      </c>
      <c r="B2522" t="s">
        <v>10217</v>
      </c>
      <c r="C2522" t="s">
        <v>5162</v>
      </c>
      <c r="D2522" t="s">
        <v>12232</v>
      </c>
      <c r="E2522" s="1">
        <f t="shared" si="156"/>
        <v>42307</v>
      </c>
      <c r="F2522">
        <f t="shared" si="157"/>
        <v>2015</v>
      </c>
      <c r="G2522">
        <f t="shared" si="158"/>
        <v>10</v>
      </c>
      <c r="H2522">
        <f t="shared" si="159"/>
        <v>5</v>
      </c>
      <c r="I2522" s="1" t="s">
        <v>15622</v>
      </c>
      <c r="J2522" s="1" t="s">
        <v>15623</v>
      </c>
      <c r="K2522" s="42">
        <v>0.64</v>
      </c>
      <c r="L2522" s="42">
        <v>0.94</v>
      </c>
      <c r="M2522" s="1" t="s">
        <v>15615</v>
      </c>
    </row>
    <row r="2523" spans="1:13" x14ac:dyDescent="0.3">
      <c r="A2523">
        <v>2529</v>
      </c>
      <c r="B2523" t="s">
        <v>8309</v>
      </c>
      <c r="C2523" t="s">
        <v>7027</v>
      </c>
      <c r="D2523" t="s">
        <v>12232</v>
      </c>
      <c r="E2523" s="1">
        <f t="shared" si="156"/>
        <v>42307</v>
      </c>
      <c r="F2523">
        <f t="shared" si="157"/>
        <v>2015</v>
      </c>
      <c r="G2523">
        <f t="shared" si="158"/>
        <v>10</v>
      </c>
      <c r="H2523">
        <f t="shared" si="159"/>
        <v>5</v>
      </c>
      <c r="I2523" s="1" t="s">
        <v>15622</v>
      </c>
      <c r="J2523" s="1" t="s">
        <v>15624</v>
      </c>
      <c r="K2523" s="42">
        <v>1</v>
      </c>
      <c r="L2523" s="42">
        <v>1</v>
      </c>
      <c r="M2523" s="1" t="s">
        <v>15616</v>
      </c>
    </row>
    <row r="2524" spans="1:13" x14ac:dyDescent="0.3">
      <c r="A2524">
        <v>2530</v>
      </c>
      <c r="B2524" t="s">
        <v>7900</v>
      </c>
      <c r="C2524" t="s">
        <v>7429</v>
      </c>
      <c r="D2524" t="s">
        <v>12233</v>
      </c>
      <c r="E2524" s="1">
        <f t="shared" si="156"/>
        <v>42310</v>
      </c>
      <c r="F2524">
        <f t="shared" si="157"/>
        <v>2015</v>
      </c>
      <c r="G2524">
        <f t="shared" si="158"/>
        <v>11</v>
      </c>
      <c r="H2524">
        <f t="shared" si="159"/>
        <v>1</v>
      </c>
      <c r="I2524" s="1" t="s">
        <v>15622</v>
      </c>
      <c r="J2524" s="1" t="s">
        <v>15628</v>
      </c>
      <c r="K2524" s="42">
        <v>0.2</v>
      </c>
      <c r="L2524" s="42">
        <v>0.4</v>
      </c>
      <c r="M2524" s="1" t="s">
        <v>15615</v>
      </c>
    </row>
    <row r="2525" spans="1:13" x14ac:dyDescent="0.3">
      <c r="A2525">
        <v>2531</v>
      </c>
      <c r="B2525" t="s">
        <v>11574</v>
      </c>
      <c r="C2525" t="s">
        <v>3831</v>
      </c>
      <c r="D2525" t="s">
        <v>12234</v>
      </c>
      <c r="E2525" s="1">
        <f t="shared" si="156"/>
        <v>42311</v>
      </c>
      <c r="F2525">
        <f t="shared" si="157"/>
        <v>2015</v>
      </c>
      <c r="G2525">
        <f t="shared" si="158"/>
        <v>11</v>
      </c>
      <c r="H2525">
        <f t="shared" si="159"/>
        <v>2</v>
      </c>
      <c r="I2525" s="1" t="s">
        <v>15622</v>
      </c>
      <c r="J2525" s="1" t="s">
        <v>15626</v>
      </c>
      <c r="K2525" s="42">
        <v>1</v>
      </c>
      <c r="L2525" s="42">
        <v>0.99</v>
      </c>
      <c r="M2525" s="1" t="s">
        <v>15616</v>
      </c>
    </row>
    <row r="2526" spans="1:13" x14ac:dyDescent="0.3">
      <c r="A2526">
        <v>2532</v>
      </c>
      <c r="B2526" t="s">
        <v>11091</v>
      </c>
      <c r="C2526" t="s">
        <v>4306</v>
      </c>
      <c r="D2526" t="s">
        <v>12234</v>
      </c>
      <c r="E2526" s="1">
        <f t="shared" si="156"/>
        <v>42311</v>
      </c>
      <c r="F2526">
        <f t="shared" si="157"/>
        <v>2015</v>
      </c>
      <c r="G2526">
        <f t="shared" si="158"/>
        <v>11</v>
      </c>
      <c r="H2526">
        <f t="shared" si="159"/>
        <v>2</v>
      </c>
      <c r="I2526" s="1" t="s">
        <v>15625</v>
      </c>
      <c r="J2526" s="1" t="s">
        <v>15623</v>
      </c>
      <c r="K2526" s="42">
        <v>1</v>
      </c>
      <c r="L2526" s="42">
        <v>1</v>
      </c>
      <c r="M2526" s="1" t="s">
        <v>15615</v>
      </c>
    </row>
    <row r="2527" spans="1:13" x14ac:dyDescent="0.3">
      <c r="A2527">
        <v>2533</v>
      </c>
      <c r="B2527" t="s">
        <v>9003</v>
      </c>
      <c r="C2527" t="s">
        <v>6351</v>
      </c>
      <c r="D2527" t="s">
        <v>12235</v>
      </c>
      <c r="E2527" s="1">
        <f t="shared" si="156"/>
        <v>42312</v>
      </c>
      <c r="F2527">
        <f t="shared" si="157"/>
        <v>2015</v>
      </c>
      <c r="G2527">
        <f t="shared" si="158"/>
        <v>11</v>
      </c>
      <c r="H2527">
        <f t="shared" si="159"/>
        <v>3</v>
      </c>
      <c r="I2527" s="1" t="s">
        <v>15622</v>
      </c>
      <c r="J2527" s="1" t="s">
        <v>15626</v>
      </c>
      <c r="K2527" s="42">
        <v>0.99</v>
      </c>
      <c r="L2527" s="42">
        <v>0.74</v>
      </c>
      <c r="M2527" s="1" t="s">
        <v>15615</v>
      </c>
    </row>
    <row r="2528" spans="1:13" x14ac:dyDescent="0.3">
      <c r="A2528">
        <v>2534</v>
      </c>
      <c r="B2528" t="s">
        <v>9282</v>
      </c>
      <c r="C2528" t="s">
        <v>6074</v>
      </c>
      <c r="D2528" t="s">
        <v>12236</v>
      </c>
      <c r="E2528" s="1">
        <f t="shared" si="156"/>
        <v>42313</v>
      </c>
      <c r="F2528">
        <f t="shared" si="157"/>
        <v>2015</v>
      </c>
      <c r="G2528">
        <f t="shared" si="158"/>
        <v>11</v>
      </c>
      <c r="H2528">
        <f t="shared" si="159"/>
        <v>4</v>
      </c>
      <c r="I2528" s="1" t="s">
        <v>15622</v>
      </c>
      <c r="J2528" s="1" t="s">
        <v>15628</v>
      </c>
      <c r="K2528" s="42">
        <v>0</v>
      </c>
      <c r="L2528" s="42">
        <v>0.92</v>
      </c>
      <c r="M2528" s="1" t="s">
        <v>15615</v>
      </c>
    </row>
    <row r="2529" spans="1:13" x14ac:dyDescent="0.3">
      <c r="A2529">
        <v>2535</v>
      </c>
      <c r="B2529" t="s">
        <v>10646</v>
      </c>
      <c r="C2529" t="s">
        <v>4740</v>
      </c>
      <c r="D2529" t="s">
        <v>12237</v>
      </c>
      <c r="E2529" s="1">
        <f t="shared" si="156"/>
        <v>42314</v>
      </c>
      <c r="F2529">
        <f t="shared" si="157"/>
        <v>2015</v>
      </c>
      <c r="G2529">
        <f t="shared" si="158"/>
        <v>11</v>
      </c>
      <c r="H2529">
        <f t="shared" si="159"/>
        <v>5</v>
      </c>
      <c r="I2529" s="1" t="s">
        <v>15625</v>
      </c>
      <c r="J2529" s="1" t="s">
        <v>15626</v>
      </c>
      <c r="K2529" s="42">
        <v>1</v>
      </c>
      <c r="L2529" s="42">
        <v>0.96</v>
      </c>
      <c r="M2529" s="1" t="s">
        <v>15616</v>
      </c>
    </row>
    <row r="2530" spans="1:13" x14ac:dyDescent="0.3">
      <c r="A2530">
        <v>2536</v>
      </c>
      <c r="B2530" t="s">
        <v>7840</v>
      </c>
      <c r="C2530" t="s">
        <v>7484</v>
      </c>
      <c r="D2530" t="s">
        <v>12238</v>
      </c>
      <c r="E2530" s="1">
        <f t="shared" si="156"/>
        <v>42317</v>
      </c>
      <c r="F2530">
        <f t="shared" si="157"/>
        <v>2015</v>
      </c>
      <c r="G2530">
        <f t="shared" si="158"/>
        <v>11</v>
      </c>
      <c r="H2530">
        <f t="shared" si="159"/>
        <v>1</v>
      </c>
      <c r="I2530" s="1" t="s">
        <v>15622</v>
      </c>
      <c r="J2530" s="1" t="s">
        <v>15626</v>
      </c>
      <c r="K2530" s="42">
        <v>1</v>
      </c>
      <c r="L2530" s="42">
        <v>0.98</v>
      </c>
      <c r="M2530" s="1" t="s">
        <v>15616</v>
      </c>
    </row>
    <row r="2531" spans="1:13" x14ac:dyDescent="0.3">
      <c r="A2531">
        <v>2537</v>
      </c>
      <c r="B2531" t="s">
        <v>11234</v>
      </c>
      <c r="C2531" t="s">
        <v>4167</v>
      </c>
      <c r="D2531" t="s">
        <v>12239</v>
      </c>
      <c r="E2531" s="1">
        <f t="shared" si="156"/>
        <v>42318</v>
      </c>
      <c r="F2531">
        <f t="shared" si="157"/>
        <v>2015</v>
      </c>
      <c r="G2531">
        <f t="shared" si="158"/>
        <v>11</v>
      </c>
      <c r="H2531">
        <f t="shared" si="159"/>
        <v>2</v>
      </c>
      <c r="I2531" s="1" t="s">
        <v>15625</v>
      </c>
      <c r="J2531" s="1" t="s">
        <v>15626</v>
      </c>
      <c r="K2531" s="42">
        <v>1</v>
      </c>
      <c r="L2531" s="42">
        <v>0.83</v>
      </c>
      <c r="M2531" s="1" t="s">
        <v>15615</v>
      </c>
    </row>
    <row r="2532" spans="1:13" x14ac:dyDescent="0.3">
      <c r="A2532">
        <v>2538</v>
      </c>
      <c r="B2532" t="s">
        <v>9344</v>
      </c>
      <c r="C2532" t="s">
        <v>6013</v>
      </c>
      <c r="D2532" t="s">
        <v>12240</v>
      </c>
      <c r="E2532" s="1">
        <f t="shared" si="156"/>
        <v>42319</v>
      </c>
      <c r="F2532">
        <f t="shared" si="157"/>
        <v>2015</v>
      </c>
      <c r="G2532">
        <f t="shared" si="158"/>
        <v>11</v>
      </c>
      <c r="H2532">
        <f t="shared" si="159"/>
        <v>3</v>
      </c>
      <c r="I2532" s="1" t="s">
        <v>15622</v>
      </c>
      <c r="J2532" s="1" t="s">
        <v>15626</v>
      </c>
      <c r="K2532" s="42">
        <v>1</v>
      </c>
      <c r="L2532" s="42">
        <v>0.94</v>
      </c>
      <c r="M2532" s="1" t="s">
        <v>15616</v>
      </c>
    </row>
    <row r="2533" spans="1:13" x14ac:dyDescent="0.3">
      <c r="A2533">
        <v>2539</v>
      </c>
      <c r="B2533" t="s">
        <v>8214</v>
      </c>
      <c r="C2533" t="s">
        <v>7121</v>
      </c>
      <c r="D2533" t="s">
        <v>12241</v>
      </c>
      <c r="E2533" s="1">
        <f t="shared" si="156"/>
        <v>42320</v>
      </c>
      <c r="F2533">
        <f t="shared" si="157"/>
        <v>2015</v>
      </c>
      <c r="G2533">
        <f t="shared" si="158"/>
        <v>11</v>
      </c>
      <c r="H2533">
        <f t="shared" si="159"/>
        <v>4</v>
      </c>
      <c r="I2533" s="1" t="s">
        <v>15622</v>
      </c>
      <c r="J2533" s="1" t="s">
        <v>15628</v>
      </c>
      <c r="K2533" s="42">
        <v>0</v>
      </c>
      <c r="L2533" s="42">
        <v>0</v>
      </c>
      <c r="M2533" s="1" t="s">
        <v>15615</v>
      </c>
    </row>
    <row r="2534" spans="1:13" x14ac:dyDescent="0.3">
      <c r="A2534">
        <v>2540</v>
      </c>
      <c r="B2534" t="s">
        <v>11079</v>
      </c>
      <c r="C2534" t="s">
        <v>4318</v>
      </c>
      <c r="D2534" t="s">
        <v>12242</v>
      </c>
      <c r="E2534" s="1">
        <f t="shared" si="156"/>
        <v>42321</v>
      </c>
      <c r="F2534">
        <f t="shared" si="157"/>
        <v>2015</v>
      </c>
      <c r="G2534">
        <f t="shared" si="158"/>
        <v>11</v>
      </c>
      <c r="H2534">
        <f t="shared" si="159"/>
        <v>5</v>
      </c>
      <c r="I2534" s="1" t="s">
        <v>15622</v>
      </c>
      <c r="J2534" s="1" t="s">
        <v>15624</v>
      </c>
      <c r="K2534" s="42">
        <v>1</v>
      </c>
      <c r="L2534" s="42">
        <v>1</v>
      </c>
      <c r="M2534" s="1" t="s">
        <v>15615</v>
      </c>
    </row>
    <row r="2535" spans="1:13" x14ac:dyDescent="0.3">
      <c r="A2535">
        <v>2541</v>
      </c>
      <c r="B2535" t="s">
        <v>11125</v>
      </c>
      <c r="C2535" t="s">
        <v>4275</v>
      </c>
      <c r="D2535" t="s">
        <v>12242</v>
      </c>
      <c r="E2535" s="1">
        <f t="shared" si="156"/>
        <v>42321</v>
      </c>
      <c r="F2535">
        <f t="shared" si="157"/>
        <v>2015</v>
      </c>
      <c r="G2535">
        <f t="shared" si="158"/>
        <v>11</v>
      </c>
      <c r="H2535">
        <f t="shared" si="159"/>
        <v>5</v>
      </c>
      <c r="I2535" s="1" t="s">
        <v>15622</v>
      </c>
      <c r="J2535" s="1" t="s">
        <v>15626</v>
      </c>
      <c r="K2535" s="42">
        <v>1</v>
      </c>
      <c r="L2535" s="42">
        <v>1</v>
      </c>
      <c r="M2535" s="1" t="s">
        <v>15616</v>
      </c>
    </row>
    <row r="2536" spans="1:13" x14ac:dyDescent="0.3">
      <c r="A2536">
        <v>2542</v>
      </c>
      <c r="B2536" t="s">
        <v>9764</v>
      </c>
      <c r="C2536" t="s">
        <v>5605</v>
      </c>
      <c r="D2536" t="s">
        <v>12242</v>
      </c>
      <c r="E2536" s="1">
        <f t="shared" si="156"/>
        <v>42321</v>
      </c>
      <c r="F2536">
        <f t="shared" si="157"/>
        <v>2015</v>
      </c>
      <c r="G2536">
        <f t="shared" si="158"/>
        <v>11</v>
      </c>
      <c r="H2536">
        <f t="shared" si="159"/>
        <v>5</v>
      </c>
      <c r="I2536" s="1" t="s">
        <v>15622</v>
      </c>
      <c r="J2536" s="1" t="s">
        <v>15626</v>
      </c>
      <c r="K2536" s="42">
        <v>1</v>
      </c>
      <c r="L2536" s="42">
        <v>1</v>
      </c>
      <c r="M2536" s="1" t="s">
        <v>15615</v>
      </c>
    </row>
    <row r="2537" spans="1:13" x14ac:dyDescent="0.3">
      <c r="A2537">
        <v>2543</v>
      </c>
      <c r="B2537" t="s">
        <v>8745</v>
      </c>
      <c r="C2537" t="s">
        <v>6603</v>
      </c>
      <c r="D2537" t="s">
        <v>12243</v>
      </c>
      <c r="E2537" s="1">
        <f t="shared" si="156"/>
        <v>42322</v>
      </c>
      <c r="F2537">
        <f t="shared" si="157"/>
        <v>2015</v>
      </c>
      <c r="G2537">
        <f t="shared" si="158"/>
        <v>11</v>
      </c>
      <c r="H2537">
        <f t="shared" si="159"/>
        <v>6</v>
      </c>
      <c r="I2537" s="1" t="s">
        <v>15622</v>
      </c>
      <c r="J2537" s="1" t="s">
        <v>15626</v>
      </c>
      <c r="K2537" s="42">
        <v>1</v>
      </c>
      <c r="L2537" s="42">
        <v>1</v>
      </c>
      <c r="M2537" s="1" t="s">
        <v>15616</v>
      </c>
    </row>
    <row r="2538" spans="1:13" x14ac:dyDescent="0.3">
      <c r="A2538">
        <v>2544</v>
      </c>
      <c r="B2538" t="s">
        <v>11233</v>
      </c>
      <c r="C2538" t="s">
        <v>4168</v>
      </c>
      <c r="D2538" t="s">
        <v>12244</v>
      </c>
      <c r="E2538" s="1">
        <f t="shared" si="156"/>
        <v>42324</v>
      </c>
      <c r="F2538">
        <f t="shared" si="157"/>
        <v>2015</v>
      </c>
      <c r="G2538">
        <f t="shared" si="158"/>
        <v>11</v>
      </c>
      <c r="H2538">
        <f t="shared" si="159"/>
        <v>1</v>
      </c>
      <c r="I2538" s="1" t="s">
        <v>15622</v>
      </c>
      <c r="J2538" s="1" t="s">
        <v>15626</v>
      </c>
      <c r="K2538" s="42">
        <v>1</v>
      </c>
      <c r="L2538" s="42">
        <v>1</v>
      </c>
      <c r="M2538" s="1" t="s">
        <v>15615</v>
      </c>
    </row>
    <row r="2539" spans="1:13" x14ac:dyDescent="0.3">
      <c r="A2539">
        <v>2545</v>
      </c>
      <c r="B2539" t="s">
        <v>9928</v>
      </c>
      <c r="C2539" t="s">
        <v>5443</v>
      </c>
      <c r="D2539" t="s">
        <v>12244</v>
      </c>
      <c r="E2539" s="1">
        <f t="shared" si="156"/>
        <v>42324</v>
      </c>
      <c r="F2539">
        <f t="shared" si="157"/>
        <v>2015</v>
      </c>
      <c r="G2539">
        <f t="shared" si="158"/>
        <v>11</v>
      </c>
      <c r="H2539">
        <f t="shared" si="159"/>
        <v>1</v>
      </c>
      <c r="I2539" s="1" t="s">
        <v>15685</v>
      </c>
      <c r="J2539" s="1" t="s">
        <v>15626</v>
      </c>
      <c r="K2539" s="42">
        <v>1</v>
      </c>
      <c r="L2539" s="42">
        <v>0.91</v>
      </c>
      <c r="M2539" s="1" t="s">
        <v>15616</v>
      </c>
    </row>
    <row r="2540" spans="1:13" x14ac:dyDescent="0.3">
      <c r="A2540">
        <v>2546</v>
      </c>
      <c r="B2540" t="s">
        <v>9287</v>
      </c>
      <c r="C2540" t="s">
        <v>6069</v>
      </c>
      <c r="D2540" t="s">
        <v>12244</v>
      </c>
      <c r="E2540" s="1">
        <f t="shared" si="156"/>
        <v>42324</v>
      </c>
      <c r="F2540">
        <f t="shared" si="157"/>
        <v>2015</v>
      </c>
      <c r="G2540">
        <f t="shared" si="158"/>
        <v>11</v>
      </c>
      <c r="H2540">
        <f t="shared" si="159"/>
        <v>1</v>
      </c>
      <c r="I2540" s="1" t="s">
        <v>15622</v>
      </c>
      <c r="J2540" s="1" t="s">
        <v>15626</v>
      </c>
      <c r="K2540" s="42">
        <v>1</v>
      </c>
      <c r="L2540" s="42">
        <v>0.9</v>
      </c>
      <c r="M2540" s="1" t="s">
        <v>15615</v>
      </c>
    </row>
    <row r="2541" spans="1:13" x14ac:dyDescent="0.3">
      <c r="A2541">
        <v>2547</v>
      </c>
      <c r="B2541" t="s">
        <v>8321</v>
      </c>
      <c r="C2541" t="s">
        <v>7016</v>
      </c>
      <c r="D2541" t="s">
        <v>12244</v>
      </c>
      <c r="E2541" s="1">
        <f t="shared" si="156"/>
        <v>42324</v>
      </c>
      <c r="F2541">
        <f t="shared" si="157"/>
        <v>2015</v>
      </c>
      <c r="G2541">
        <f t="shared" si="158"/>
        <v>11</v>
      </c>
      <c r="H2541">
        <f t="shared" si="159"/>
        <v>1</v>
      </c>
      <c r="I2541" s="1" t="s">
        <v>15669</v>
      </c>
      <c r="J2541" s="1" t="s">
        <v>15626</v>
      </c>
      <c r="K2541" s="42">
        <v>1</v>
      </c>
      <c r="L2541" s="42">
        <v>0.97</v>
      </c>
      <c r="M2541" s="1" t="s">
        <v>15615</v>
      </c>
    </row>
    <row r="2542" spans="1:13" x14ac:dyDescent="0.3">
      <c r="A2542">
        <v>2548</v>
      </c>
      <c r="B2542" t="s">
        <v>7835</v>
      </c>
      <c r="C2542" t="s">
        <v>7488</v>
      </c>
      <c r="D2542" t="s">
        <v>12244</v>
      </c>
      <c r="E2542" s="1">
        <f t="shared" si="156"/>
        <v>42324</v>
      </c>
      <c r="F2542">
        <f t="shared" si="157"/>
        <v>2015</v>
      </c>
      <c r="G2542">
        <f t="shared" si="158"/>
        <v>11</v>
      </c>
      <c r="H2542">
        <f t="shared" si="159"/>
        <v>1</v>
      </c>
      <c r="I2542" s="1" t="s">
        <v>15622</v>
      </c>
      <c r="J2542" s="1" t="s">
        <v>15624</v>
      </c>
      <c r="K2542" s="42">
        <v>1</v>
      </c>
      <c r="L2542" s="42">
        <v>0.7</v>
      </c>
      <c r="M2542" s="1" t="s">
        <v>15615</v>
      </c>
    </row>
    <row r="2543" spans="1:13" x14ac:dyDescent="0.3">
      <c r="A2543">
        <v>2549</v>
      </c>
      <c r="B2543" t="s">
        <v>10024</v>
      </c>
      <c r="C2543" t="s">
        <v>5349</v>
      </c>
      <c r="D2543" t="s">
        <v>12244</v>
      </c>
      <c r="E2543" s="1">
        <f t="shared" si="156"/>
        <v>42324</v>
      </c>
      <c r="F2543">
        <f t="shared" si="157"/>
        <v>2015</v>
      </c>
      <c r="G2543">
        <f t="shared" si="158"/>
        <v>11</v>
      </c>
      <c r="H2543">
        <f t="shared" si="159"/>
        <v>1</v>
      </c>
      <c r="I2543" s="1" t="s">
        <v>15622</v>
      </c>
      <c r="J2543" s="1" t="s">
        <v>15623</v>
      </c>
      <c r="K2543" s="42">
        <v>1</v>
      </c>
      <c r="L2543" s="42">
        <v>1</v>
      </c>
      <c r="M2543" s="1" t="s">
        <v>15615</v>
      </c>
    </row>
    <row r="2544" spans="1:13" x14ac:dyDescent="0.3">
      <c r="A2544">
        <v>2550</v>
      </c>
      <c r="B2544" t="s">
        <v>11328</v>
      </c>
      <c r="C2544" t="s">
        <v>4073</v>
      </c>
      <c r="D2544" t="s">
        <v>12245</v>
      </c>
      <c r="E2544" s="1">
        <f t="shared" si="156"/>
        <v>42325</v>
      </c>
      <c r="F2544">
        <f t="shared" si="157"/>
        <v>2015</v>
      </c>
      <c r="G2544">
        <f t="shared" si="158"/>
        <v>11</v>
      </c>
      <c r="H2544">
        <f t="shared" si="159"/>
        <v>2</v>
      </c>
      <c r="I2544" s="1" t="s">
        <v>15622</v>
      </c>
      <c r="J2544" s="1" t="s">
        <v>15626</v>
      </c>
      <c r="K2544" s="42">
        <v>1</v>
      </c>
      <c r="L2544" s="42">
        <v>0.5</v>
      </c>
      <c r="M2544" s="1" t="s">
        <v>15615</v>
      </c>
    </row>
    <row r="2545" spans="1:13" x14ac:dyDescent="0.3">
      <c r="A2545">
        <v>2551</v>
      </c>
      <c r="B2545" t="s">
        <v>11102</v>
      </c>
      <c r="C2545" t="s">
        <v>4296</v>
      </c>
      <c r="D2545" t="s">
        <v>12245</v>
      </c>
      <c r="E2545" s="1">
        <f t="shared" si="156"/>
        <v>42325</v>
      </c>
      <c r="F2545">
        <f t="shared" si="157"/>
        <v>2015</v>
      </c>
      <c r="G2545">
        <f t="shared" si="158"/>
        <v>11</v>
      </c>
      <c r="H2545">
        <f t="shared" si="159"/>
        <v>2</v>
      </c>
      <c r="I2545" s="1" t="s">
        <v>15622</v>
      </c>
      <c r="J2545" s="1" t="s">
        <v>15624</v>
      </c>
      <c r="K2545" s="42">
        <v>1</v>
      </c>
      <c r="L2545" s="42">
        <v>0.79</v>
      </c>
      <c r="M2545" s="1" t="s">
        <v>15616</v>
      </c>
    </row>
    <row r="2546" spans="1:13" x14ac:dyDescent="0.3">
      <c r="A2546">
        <v>2552</v>
      </c>
      <c r="B2546" t="s">
        <v>10983</v>
      </c>
      <c r="C2546" t="s">
        <v>4413</v>
      </c>
      <c r="D2546" t="s">
        <v>12245</v>
      </c>
      <c r="E2546" s="1">
        <f t="shared" si="156"/>
        <v>42325</v>
      </c>
      <c r="F2546">
        <f t="shared" si="157"/>
        <v>2015</v>
      </c>
      <c r="G2546">
        <f t="shared" si="158"/>
        <v>11</v>
      </c>
      <c r="H2546">
        <f t="shared" si="159"/>
        <v>2</v>
      </c>
      <c r="I2546" s="1" t="s">
        <v>15622</v>
      </c>
      <c r="J2546" s="1" t="s">
        <v>15624</v>
      </c>
      <c r="K2546" s="42">
        <v>0.75</v>
      </c>
      <c r="L2546" s="42">
        <v>0.5</v>
      </c>
      <c r="M2546" s="1" t="s">
        <v>15615</v>
      </c>
    </row>
    <row r="2547" spans="1:13" x14ac:dyDescent="0.3">
      <c r="A2547">
        <v>2553</v>
      </c>
      <c r="B2547" t="s">
        <v>7996</v>
      </c>
      <c r="C2547" t="s">
        <v>7335</v>
      </c>
      <c r="D2547" t="s">
        <v>12246</v>
      </c>
      <c r="E2547" s="1">
        <f t="shared" si="156"/>
        <v>42327</v>
      </c>
      <c r="F2547">
        <f t="shared" si="157"/>
        <v>2015</v>
      </c>
      <c r="G2547">
        <f t="shared" si="158"/>
        <v>11</v>
      </c>
      <c r="H2547">
        <f t="shared" si="159"/>
        <v>4</v>
      </c>
      <c r="I2547" s="1" t="s">
        <v>15622</v>
      </c>
      <c r="J2547" s="1" t="s">
        <v>15626</v>
      </c>
      <c r="K2547" s="42">
        <v>1</v>
      </c>
      <c r="L2547" s="42">
        <v>1</v>
      </c>
      <c r="M2547" s="1" t="s">
        <v>15616</v>
      </c>
    </row>
    <row r="2548" spans="1:13" x14ac:dyDescent="0.3">
      <c r="A2548">
        <v>2554</v>
      </c>
      <c r="B2548" t="s">
        <v>9031</v>
      </c>
      <c r="C2548" t="s">
        <v>6322</v>
      </c>
      <c r="D2548" t="s">
        <v>12247</v>
      </c>
      <c r="E2548" s="1">
        <f t="shared" si="156"/>
        <v>42329</v>
      </c>
      <c r="F2548">
        <f t="shared" si="157"/>
        <v>2015</v>
      </c>
      <c r="G2548">
        <f t="shared" si="158"/>
        <v>11</v>
      </c>
      <c r="H2548">
        <f t="shared" si="159"/>
        <v>6</v>
      </c>
      <c r="I2548" s="1" t="s">
        <v>15710</v>
      </c>
      <c r="J2548" s="1" t="s">
        <v>15626</v>
      </c>
      <c r="K2548" s="42">
        <v>0.98</v>
      </c>
      <c r="L2548" s="42">
        <v>0.99</v>
      </c>
      <c r="M2548" s="1" t="s">
        <v>15616</v>
      </c>
    </row>
    <row r="2549" spans="1:13" x14ac:dyDescent="0.3">
      <c r="A2549">
        <v>2555</v>
      </c>
      <c r="B2549" t="s">
        <v>9767</v>
      </c>
      <c r="C2549" t="s">
        <v>5602</v>
      </c>
      <c r="D2549" t="s">
        <v>12248</v>
      </c>
      <c r="E2549" s="1">
        <f t="shared" si="156"/>
        <v>42331</v>
      </c>
      <c r="F2549">
        <f t="shared" si="157"/>
        <v>2015</v>
      </c>
      <c r="G2549">
        <f t="shared" si="158"/>
        <v>11</v>
      </c>
      <c r="H2549">
        <f t="shared" si="159"/>
        <v>1</v>
      </c>
      <c r="I2549" s="1" t="s">
        <v>15622</v>
      </c>
      <c r="J2549" s="1" t="s">
        <v>15623</v>
      </c>
      <c r="K2549" s="42">
        <v>1</v>
      </c>
      <c r="L2549" s="42">
        <v>0.86</v>
      </c>
      <c r="M2549" s="1" t="s">
        <v>15616</v>
      </c>
    </row>
    <row r="2550" spans="1:13" x14ac:dyDescent="0.3">
      <c r="A2550">
        <v>2556</v>
      </c>
      <c r="B2550" t="s">
        <v>7836</v>
      </c>
      <c r="C2550" t="s">
        <v>7487</v>
      </c>
      <c r="D2550" t="s">
        <v>12248</v>
      </c>
      <c r="E2550" s="1">
        <f t="shared" si="156"/>
        <v>42331</v>
      </c>
      <c r="F2550">
        <f t="shared" si="157"/>
        <v>2015</v>
      </c>
      <c r="G2550">
        <f t="shared" si="158"/>
        <v>11</v>
      </c>
      <c r="H2550">
        <f t="shared" si="159"/>
        <v>1</v>
      </c>
      <c r="I2550" s="1" t="s">
        <v>15622</v>
      </c>
      <c r="J2550" s="1" t="s">
        <v>15626</v>
      </c>
      <c r="K2550" s="42">
        <v>1</v>
      </c>
      <c r="L2550" s="42">
        <v>0.99</v>
      </c>
      <c r="M2550" s="1" t="s">
        <v>15616</v>
      </c>
    </row>
    <row r="2551" spans="1:13" x14ac:dyDescent="0.3">
      <c r="A2551">
        <v>2557</v>
      </c>
      <c r="B2551" t="s">
        <v>8314</v>
      </c>
      <c r="C2551" t="s">
        <v>7023</v>
      </c>
      <c r="D2551" t="s">
        <v>12248</v>
      </c>
      <c r="E2551" s="1">
        <f t="shared" si="156"/>
        <v>42331</v>
      </c>
      <c r="F2551">
        <f t="shared" si="157"/>
        <v>2015</v>
      </c>
      <c r="G2551">
        <f t="shared" si="158"/>
        <v>11</v>
      </c>
      <c r="H2551">
        <f t="shared" si="159"/>
        <v>1</v>
      </c>
      <c r="I2551" s="1" t="s">
        <v>15625</v>
      </c>
      <c r="J2551" s="1" t="s">
        <v>15626</v>
      </c>
      <c r="K2551" s="42">
        <v>0.98</v>
      </c>
      <c r="L2551" s="42">
        <v>0.91</v>
      </c>
      <c r="M2551" s="1" t="s">
        <v>15616</v>
      </c>
    </row>
    <row r="2552" spans="1:13" x14ac:dyDescent="0.3">
      <c r="A2552">
        <v>2558</v>
      </c>
      <c r="B2552" t="s">
        <v>10190</v>
      </c>
      <c r="C2552" t="s">
        <v>5188</v>
      </c>
      <c r="D2552" t="s">
        <v>12249</v>
      </c>
      <c r="E2552" s="1">
        <f t="shared" si="156"/>
        <v>42332</v>
      </c>
      <c r="F2552">
        <f t="shared" si="157"/>
        <v>2015</v>
      </c>
      <c r="G2552">
        <f t="shared" si="158"/>
        <v>11</v>
      </c>
      <c r="H2552">
        <f t="shared" si="159"/>
        <v>2</v>
      </c>
      <c r="I2552" s="1" t="s">
        <v>15622</v>
      </c>
      <c r="J2552" s="1" t="s">
        <v>15628</v>
      </c>
      <c r="K2552" s="42">
        <v>0.13</v>
      </c>
      <c r="L2552" s="42">
        <v>0.96</v>
      </c>
      <c r="M2552" s="1" t="s">
        <v>15615</v>
      </c>
    </row>
    <row r="2553" spans="1:13" x14ac:dyDescent="0.3">
      <c r="A2553">
        <v>2559</v>
      </c>
      <c r="B2553" t="s">
        <v>11395</v>
      </c>
      <c r="C2553" t="s">
        <v>4005</v>
      </c>
      <c r="D2553" t="s">
        <v>12249</v>
      </c>
      <c r="E2553" s="1">
        <f t="shared" si="156"/>
        <v>42332</v>
      </c>
      <c r="F2553">
        <f t="shared" si="157"/>
        <v>2015</v>
      </c>
      <c r="G2553">
        <f t="shared" si="158"/>
        <v>11</v>
      </c>
      <c r="H2553">
        <f t="shared" si="159"/>
        <v>2</v>
      </c>
      <c r="I2553" s="1" t="s">
        <v>15813</v>
      </c>
      <c r="J2553" s="1" t="s">
        <v>15624</v>
      </c>
      <c r="K2553" s="42">
        <v>1</v>
      </c>
      <c r="L2553" s="42">
        <v>0.5</v>
      </c>
      <c r="M2553" s="1" t="s">
        <v>15616</v>
      </c>
    </row>
    <row r="2554" spans="1:13" x14ac:dyDescent="0.3">
      <c r="A2554">
        <v>2560</v>
      </c>
      <c r="B2554" t="s">
        <v>7930</v>
      </c>
      <c r="C2554" t="s">
        <v>7400</v>
      </c>
      <c r="D2554" t="s">
        <v>12250</v>
      </c>
      <c r="E2554" s="1">
        <f t="shared" si="156"/>
        <v>42334</v>
      </c>
      <c r="F2554">
        <f t="shared" si="157"/>
        <v>2015</v>
      </c>
      <c r="G2554">
        <f t="shared" si="158"/>
        <v>11</v>
      </c>
      <c r="H2554">
        <f t="shared" si="159"/>
        <v>4</v>
      </c>
      <c r="I2554" s="1" t="s">
        <v>15622</v>
      </c>
      <c r="J2554" s="1" t="s">
        <v>15626</v>
      </c>
      <c r="K2554" s="42">
        <v>0.8</v>
      </c>
      <c r="L2554" s="42">
        <v>0.93</v>
      </c>
      <c r="M2554" s="1" t="s">
        <v>15616</v>
      </c>
    </row>
    <row r="2555" spans="1:13" x14ac:dyDescent="0.3">
      <c r="A2555">
        <v>2561</v>
      </c>
      <c r="B2555" t="s">
        <v>9849</v>
      </c>
      <c r="C2555" t="s">
        <v>5522</v>
      </c>
      <c r="D2555" t="s">
        <v>12251</v>
      </c>
      <c r="E2555" s="1">
        <f t="shared" si="156"/>
        <v>42336</v>
      </c>
      <c r="F2555">
        <f t="shared" si="157"/>
        <v>2015</v>
      </c>
      <c r="G2555">
        <f t="shared" si="158"/>
        <v>11</v>
      </c>
      <c r="H2555">
        <f t="shared" si="159"/>
        <v>6</v>
      </c>
      <c r="I2555" s="1" t="s">
        <v>15622</v>
      </c>
      <c r="J2555" s="1" t="s">
        <v>15626</v>
      </c>
      <c r="K2555" s="42">
        <v>1</v>
      </c>
      <c r="L2555" s="42">
        <v>0.99</v>
      </c>
      <c r="M2555" s="1" t="s">
        <v>15615</v>
      </c>
    </row>
    <row r="2556" spans="1:13" x14ac:dyDescent="0.3">
      <c r="A2556">
        <v>2562</v>
      </c>
      <c r="B2556" t="s">
        <v>10052</v>
      </c>
      <c r="C2556" t="s">
        <v>5322</v>
      </c>
      <c r="D2556" t="s">
        <v>12251</v>
      </c>
      <c r="E2556" s="1">
        <f t="shared" si="156"/>
        <v>42336</v>
      </c>
      <c r="F2556">
        <f t="shared" si="157"/>
        <v>2015</v>
      </c>
      <c r="G2556">
        <f t="shared" si="158"/>
        <v>11</v>
      </c>
      <c r="H2556">
        <f t="shared" si="159"/>
        <v>6</v>
      </c>
      <c r="I2556" s="1" t="s">
        <v>15622</v>
      </c>
      <c r="J2556" s="1" t="s">
        <v>15626</v>
      </c>
      <c r="K2556" s="42">
        <v>1</v>
      </c>
      <c r="L2556" s="42">
        <v>0.97</v>
      </c>
      <c r="M2556" s="1" t="s">
        <v>15616</v>
      </c>
    </row>
    <row r="2557" spans="1:13" x14ac:dyDescent="0.3">
      <c r="A2557">
        <v>2563</v>
      </c>
      <c r="B2557" t="s">
        <v>8776</v>
      </c>
      <c r="C2557" t="s">
        <v>6572</v>
      </c>
      <c r="D2557" t="s">
        <v>12252</v>
      </c>
      <c r="E2557" s="1">
        <f t="shared" si="156"/>
        <v>42337</v>
      </c>
      <c r="F2557">
        <f t="shared" si="157"/>
        <v>2015</v>
      </c>
      <c r="G2557">
        <f t="shared" si="158"/>
        <v>11</v>
      </c>
      <c r="H2557">
        <f t="shared" si="159"/>
        <v>7</v>
      </c>
      <c r="I2557" s="1" t="s">
        <v>15625</v>
      </c>
      <c r="J2557" s="1" t="s">
        <v>15626</v>
      </c>
      <c r="K2557" s="42">
        <v>1</v>
      </c>
      <c r="L2557" s="42">
        <v>0.79</v>
      </c>
      <c r="M2557" s="1" t="s">
        <v>15615</v>
      </c>
    </row>
    <row r="2558" spans="1:13" x14ac:dyDescent="0.3">
      <c r="A2558">
        <v>2564</v>
      </c>
      <c r="B2558" t="s">
        <v>8783</v>
      </c>
      <c r="C2558" t="s">
        <v>6565</v>
      </c>
      <c r="D2558" t="s">
        <v>12253</v>
      </c>
      <c r="E2558" s="1">
        <f t="shared" si="156"/>
        <v>42340</v>
      </c>
      <c r="F2558">
        <f t="shared" si="157"/>
        <v>2015</v>
      </c>
      <c r="G2558">
        <f t="shared" si="158"/>
        <v>12</v>
      </c>
      <c r="H2558">
        <f t="shared" si="159"/>
        <v>3</v>
      </c>
      <c r="I2558" s="1" t="s">
        <v>15625</v>
      </c>
      <c r="J2558" s="1" t="s">
        <v>15624</v>
      </c>
      <c r="K2558" s="42">
        <v>1</v>
      </c>
      <c r="L2558" s="42">
        <v>0.95</v>
      </c>
      <c r="M2558" s="1" t="s">
        <v>15616</v>
      </c>
    </row>
    <row r="2559" spans="1:13" x14ac:dyDescent="0.3">
      <c r="A2559">
        <v>2565</v>
      </c>
      <c r="B2559" t="s">
        <v>11371</v>
      </c>
      <c r="C2559" t="s">
        <v>4029</v>
      </c>
      <c r="D2559" t="s">
        <v>12253</v>
      </c>
      <c r="E2559" s="1">
        <f t="shared" si="156"/>
        <v>42340</v>
      </c>
      <c r="F2559">
        <f t="shared" si="157"/>
        <v>2015</v>
      </c>
      <c r="G2559">
        <f t="shared" si="158"/>
        <v>12</v>
      </c>
      <c r="H2559">
        <f t="shared" si="159"/>
        <v>3</v>
      </c>
      <c r="I2559" s="1" t="s">
        <v>15639</v>
      </c>
      <c r="J2559" s="1" t="s">
        <v>15626</v>
      </c>
      <c r="K2559" s="42">
        <v>1</v>
      </c>
      <c r="L2559" s="42">
        <v>1</v>
      </c>
      <c r="M2559" s="1" t="s">
        <v>15615</v>
      </c>
    </row>
    <row r="2560" spans="1:13" x14ac:dyDescent="0.3">
      <c r="A2560">
        <v>2566</v>
      </c>
      <c r="B2560" t="s">
        <v>11579</v>
      </c>
      <c r="C2560" t="s">
        <v>3826</v>
      </c>
      <c r="D2560" t="s">
        <v>12254</v>
      </c>
      <c r="E2560" s="1">
        <f t="shared" si="156"/>
        <v>42341</v>
      </c>
      <c r="F2560">
        <f t="shared" si="157"/>
        <v>2015</v>
      </c>
      <c r="G2560">
        <f t="shared" si="158"/>
        <v>12</v>
      </c>
      <c r="H2560">
        <f t="shared" si="159"/>
        <v>4</v>
      </c>
      <c r="I2560" s="1" t="s">
        <v>15622</v>
      </c>
      <c r="J2560" s="1" t="s">
        <v>15623</v>
      </c>
      <c r="K2560" s="42">
        <v>1</v>
      </c>
      <c r="L2560" s="42">
        <v>0.95</v>
      </c>
      <c r="M2560" s="1" t="s">
        <v>15616</v>
      </c>
    </row>
    <row r="2561" spans="1:13" x14ac:dyDescent="0.3">
      <c r="A2561">
        <v>2567</v>
      </c>
      <c r="B2561" t="s">
        <v>11712</v>
      </c>
      <c r="C2561" t="s">
        <v>3694</v>
      </c>
      <c r="D2561" t="s">
        <v>12254</v>
      </c>
      <c r="E2561" s="1">
        <f t="shared" si="156"/>
        <v>42341</v>
      </c>
      <c r="F2561">
        <f t="shared" si="157"/>
        <v>2015</v>
      </c>
      <c r="G2561">
        <f t="shared" si="158"/>
        <v>12</v>
      </c>
      <c r="H2561">
        <f t="shared" si="159"/>
        <v>4</v>
      </c>
      <c r="I2561" s="1" t="s">
        <v>15622</v>
      </c>
      <c r="J2561" s="1" t="s">
        <v>15624</v>
      </c>
      <c r="K2561" s="42">
        <v>1</v>
      </c>
      <c r="L2561" s="42">
        <v>0.88</v>
      </c>
      <c r="M2561" s="1" t="s">
        <v>15616</v>
      </c>
    </row>
    <row r="2562" spans="1:13" x14ac:dyDescent="0.3">
      <c r="A2562">
        <v>2568</v>
      </c>
      <c r="B2562" t="s">
        <v>9037</v>
      </c>
      <c r="C2562" t="s">
        <v>6316</v>
      </c>
      <c r="D2562" t="s">
        <v>12255</v>
      </c>
      <c r="E2562" s="1">
        <f t="shared" si="156"/>
        <v>42342</v>
      </c>
      <c r="F2562">
        <f t="shared" si="157"/>
        <v>2015</v>
      </c>
      <c r="G2562">
        <f t="shared" si="158"/>
        <v>12</v>
      </c>
      <c r="H2562">
        <f t="shared" si="159"/>
        <v>5</v>
      </c>
      <c r="I2562" s="1" t="s">
        <v>15622</v>
      </c>
      <c r="J2562" s="1" t="s">
        <v>15628</v>
      </c>
      <c r="K2562" s="42">
        <v>0.33</v>
      </c>
      <c r="L2562" s="42">
        <v>0.65</v>
      </c>
      <c r="M2562" s="1" t="s">
        <v>15615</v>
      </c>
    </row>
    <row r="2563" spans="1:13" x14ac:dyDescent="0.3">
      <c r="A2563">
        <v>2569</v>
      </c>
      <c r="B2563" t="s">
        <v>11819</v>
      </c>
      <c r="C2563" t="s">
        <v>3515</v>
      </c>
      <c r="D2563" t="s">
        <v>12256</v>
      </c>
      <c r="E2563" s="1">
        <f t="shared" ref="E2563:E2626" si="160">DATE(LEFT(D2563,4),MID(D2563,5,2),RIGHT(D2563,2))</f>
        <v>42343</v>
      </c>
      <c r="F2563">
        <f t="shared" ref="F2563:F2626" si="161">YEAR(E2563)</f>
        <v>2015</v>
      </c>
      <c r="G2563">
        <f t="shared" ref="G2563:G2626" si="162">MONTH(E2563)</f>
        <v>12</v>
      </c>
      <c r="H2563">
        <f t="shared" ref="H2563:H2626" si="163">WEEKDAY(E2563,2)</f>
        <v>6</v>
      </c>
      <c r="I2563" s="1" t="s">
        <v>15622</v>
      </c>
      <c r="J2563" s="1" t="s">
        <v>15626</v>
      </c>
      <c r="K2563" s="42">
        <v>1</v>
      </c>
      <c r="L2563" s="42">
        <v>0.93</v>
      </c>
      <c r="M2563" s="1" t="s">
        <v>15616</v>
      </c>
    </row>
    <row r="2564" spans="1:13" x14ac:dyDescent="0.3">
      <c r="A2564">
        <v>2570</v>
      </c>
      <c r="B2564" t="s">
        <v>9230</v>
      </c>
      <c r="C2564" t="s">
        <v>6124</v>
      </c>
      <c r="D2564" t="s">
        <v>12256</v>
      </c>
      <c r="E2564" s="1">
        <f t="shared" si="160"/>
        <v>42343</v>
      </c>
      <c r="F2564">
        <f t="shared" si="161"/>
        <v>2015</v>
      </c>
      <c r="G2564">
        <f t="shared" si="162"/>
        <v>12</v>
      </c>
      <c r="H2564">
        <f t="shared" si="163"/>
        <v>6</v>
      </c>
      <c r="I2564" s="1" t="s">
        <v>15622</v>
      </c>
      <c r="J2564" s="1" t="s">
        <v>15628</v>
      </c>
      <c r="K2564" s="42">
        <v>0</v>
      </c>
      <c r="L2564" s="42">
        <v>0.4</v>
      </c>
      <c r="M2564" s="1" t="s">
        <v>15615</v>
      </c>
    </row>
    <row r="2565" spans="1:13" x14ac:dyDescent="0.3">
      <c r="A2565">
        <v>2571</v>
      </c>
      <c r="B2565" t="s">
        <v>8548</v>
      </c>
      <c r="C2565" t="s">
        <v>6798</v>
      </c>
      <c r="D2565" t="s">
        <v>12256</v>
      </c>
      <c r="E2565" s="1">
        <f t="shared" si="160"/>
        <v>42343</v>
      </c>
      <c r="F2565">
        <f t="shared" si="161"/>
        <v>2015</v>
      </c>
      <c r="G2565">
        <f t="shared" si="162"/>
        <v>12</v>
      </c>
      <c r="H2565">
        <f t="shared" si="163"/>
        <v>6</v>
      </c>
      <c r="I2565" s="1" t="s">
        <v>15625</v>
      </c>
      <c r="J2565" s="1" t="s">
        <v>15626</v>
      </c>
      <c r="K2565" s="42">
        <v>0.84</v>
      </c>
      <c r="L2565" s="42">
        <v>0.97</v>
      </c>
      <c r="M2565" s="1" t="s">
        <v>15615</v>
      </c>
    </row>
    <row r="2566" spans="1:13" x14ac:dyDescent="0.3">
      <c r="A2566">
        <v>2572</v>
      </c>
      <c r="B2566" t="s">
        <v>8111</v>
      </c>
      <c r="C2566" t="s">
        <v>7224</v>
      </c>
      <c r="D2566" t="s">
        <v>12256</v>
      </c>
      <c r="E2566" s="1">
        <f t="shared" si="160"/>
        <v>42343</v>
      </c>
      <c r="F2566">
        <f t="shared" si="161"/>
        <v>2015</v>
      </c>
      <c r="G2566">
        <f t="shared" si="162"/>
        <v>12</v>
      </c>
      <c r="H2566">
        <f t="shared" si="163"/>
        <v>6</v>
      </c>
      <c r="I2566" s="1" t="s">
        <v>15622</v>
      </c>
      <c r="J2566" s="1" t="s">
        <v>15624</v>
      </c>
      <c r="K2566" s="42">
        <v>0.9</v>
      </c>
      <c r="L2566" s="42">
        <v>0.98</v>
      </c>
      <c r="M2566" s="1" t="s">
        <v>15615</v>
      </c>
    </row>
    <row r="2567" spans="1:13" x14ac:dyDescent="0.3">
      <c r="A2567">
        <v>2573</v>
      </c>
      <c r="B2567" t="s">
        <v>7953</v>
      </c>
      <c r="C2567" t="s">
        <v>7378</v>
      </c>
      <c r="D2567" t="s">
        <v>12257</v>
      </c>
      <c r="E2567" s="1">
        <f t="shared" si="160"/>
        <v>42344</v>
      </c>
      <c r="F2567">
        <f t="shared" si="161"/>
        <v>2015</v>
      </c>
      <c r="G2567">
        <f t="shared" si="162"/>
        <v>12</v>
      </c>
      <c r="H2567">
        <f t="shared" si="163"/>
        <v>7</v>
      </c>
      <c r="I2567" s="1" t="s">
        <v>15622</v>
      </c>
      <c r="J2567" s="1" t="s">
        <v>15626</v>
      </c>
      <c r="K2567" s="42">
        <v>1</v>
      </c>
      <c r="L2567" s="42">
        <v>0.98</v>
      </c>
      <c r="M2567" s="1" t="s">
        <v>15616</v>
      </c>
    </row>
    <row r="2568" spans="1:13" x14ac:dyDescent="0.3">
      <c r="A2568">
        <v>2574</v>
      </c>
      <c r="B2568" t="s">
        <v>10818</v>
      </c>
      <c r="C2568" t="s">
        <v>4575</v>
      </c>
      <c r="D2568" t="s">
        <v>12257</v>
      </c>
      <c r="E2568" s="1">
        <f t="shared" si="160"/>
        <v>42344</v>
      </c>
      <c r="F2568">
        <f t="shared" si="161"/>
        <v>2015</v>
      </c>
      <c r="G2568">
        <f t="shared" si="162"/>
        <v>12</v>
      </c>
      <c r="H2568">
        <f t="shared" si="163"/>
        <v>7</v>
      </c>
      <c r="I2568" s="1" t="s">
        <v>15622</v>
      </c>
      <c r="J2568" s="1" t="s">
        <v>15628</v>
      </c>
      <c r="K2568" s="42">
        <v>0</v>
      </c>
      <c r="L2568" s="42">
        <v>0</v>
      </c>
      <c r="M2568" s="1" t="s">
        <v>15615</v>
      </c>
    </row>
    <row r="2569" spans="1:13" x14ac:dyDescent="0.3">
      <c r="A2569">
        <v>2575</v>
      </c>
      <c r="B2569" t="s">
        <v>8278</v>
      </c>
      <c r="C2569" t="s">
        <v>7057</v>
      </c>
      <c r="D2569" t="s">
        <v>12258</v>
      </c>
      <c r="E2569" s="1">
        <f t="shared" si="160"/>
        <v>42345</v>
      </c>
      <c r="F2569">
        <f t="shared" si="161"/>
        <v>2015</v>
      </c>
      <c r="G2569">
        <f t="shared" si="162"/>
        <v>12</v>
      </c>
      <c r="H2569">
        <f t="shared" si="163"/>
        <v>1</v>
      </c>
      <c r="I2569" s="1" t="s">
        <v>15625</v>
      </c>
      <c r="J2569" s="1" t="s">
        <v>15626</v>
      </c>
      <c r="K2569" s="42">
        <v>1</v>
      </c>
      <c r="L2569" s="42">
        <v>0.97</v>
      </c>
      <c r="M2569" s="1" t="s">
        <v>15616</v>
      </c>
    </row>
    <row r="2570" spans="1:13" x14ac:dyDescent="0.3">
      <c r="A2570">
        <v>2576</v>
      </c>
      <c r="B2570" t="s">
        <v>8047</v>
      </c>
      <c r="C2570" t="s">
        <v>7285</v>
      </c>
      <c r="D2570" t="s">
        <v>12258</v>
      </c>
      <c r="E2570" s="1">
        <f t="shared" si="160"/>
        <v>42345</v>
      </c>
      <c r="F2570">
        <f t="shared" si="161"/>
        <v>2015</v>
      </c>
      <c r="G2570">
        <f t="shared" si="162"/>
        <v>12</v>
      </c>
      <c r="H2570">
        <f t="shared" si="163"/>
        <v>1</v>
      </c>
      <c r="I2570" s="1" t="s">
        <v>15622</v>
      </c>
      <c r="J2570" s="1" t="s">
        <v>15624</v>
      </c>
      <c r="K2570" s="42">
        <v>0.93</v>
      </c>
      <c r="L2570" s="42">
        <v>0.66</v>
      </c>
      <c r="M2570" s="1" t="s">
        <v>15615</v>
      </c>
    </row>
    <row r="2571" spans="1:13" x14ac:dyDescent="0.3">
      <c r="A2571">
        <v>2577</v>
      </c>
      <c r="B2571" t="s">
        <v>9533</v>
      </c>
      <c r="C2571" t="s">
        <v>5827</v>
      </c>
      <c r="D2571" t="s">
        <v>12259</v>
      </c>
      <c r="E2571" s="1">
        <f t="shared" si="160"/>
        <v>42348</v>
      </c>
      <c r="F2571">
        <f t="shared" si="161"/>
        <v>2015</v>
      </c>
      <c r="G2571">
        <f t="shared" si="162"/>
        <v>12</v>
      </c>
      <c r="H2571">
        <f t="shared" si="163"/>
        <v>4</v>
      </c>
      <c r="I2571" s="1" t="s">
        <v>15622</v>
      </c>
      <c r="J2571" s="1" t="s">
        <v>15624</v>
      </c>
      <c r="K2571" s="42">
        <v>1</v>
      </c>
      <c r="L2571" s="42">
        <v>0.44</v>
      </c>
      <c r="M2571" s="1" t="s">
        <v>15615</v>
      </c>
    </row>
    <row r="2572" spans="1:13" x14ac:dyDescent="0.3">
      <c r="A2572">
        <v>2578</v>
      </c>
      <c r="B2572" t="s">
        <v>9380</v>
      </c>
      <c r="C2572" t="s">
        <v>5977</v>
      </c>
      <c r="D2572" t="s">
        <v>12259</v>
      </c>
      <c r="E2572" s="1">
        <f t="shared" si="160"/>
        <v>42348</v>
      </c>
      <c r="F2572">
        <f t="shared" si="161"/>
        <v>2015</v>
      </c>
      <c r="G2572">
        <f t="shared" si="162"/>
        <v>12</v>
      </c>
      <c r="H2572">
        <f t="shared" si="163"/>
        <v>4</v>
      </c>
      <c r="I2572" s="1" t="s">
        <v>15622</v>
      </c>
      <c r="J2572" s="1" t="s">
        <v>15624</v>
      </c>
      <c r="K2572" s="42">
        <v>0.9</v>
      </c>
      <c r="L2572" s="42">
        <v>0.52</v>
      </c>
      <c r="M2572" s="1" t="s">
        <v>15615</v>
      </c>
    </row>
    <row r="2573" spans="1:13" x14ac:dyDescent="0.3">
      <c r="A2573">
        <v>2579</v>
      </c>
      <c r="B2573" t="s">
        <v>8797</v>
      </c>
      <c r="C2573" t="s">
        <v>6551</v>
      </c>
      <c r="D2573" t="s">
        <v>12260</v>
      </c>
      <c r="E2573" s="1">
        <f t="shared" si="160"/>
        <v>42351</v>
      </c>
      <c r="F2573">
        <f t="shared" si="161"/>
        <v>2015</v>
      </c>
      <c r="G2573">
        <f t="shared" si="162"/>
        <v>12</v>
      </c>
      <c r="H2573">
        <f t="shared" si="163"/>
        <v>7</v>
      </c>
      <c r="I2573" s="1" t="s">
        <v>15622</v>
      </c>
      <c r="J2573" s="1" t="s">
        <v>15626</v>
      </c>
      <c r="K2573" s="42">
        <v>1</v>
      </c>
      <c r="L2573" s="42">
        <v>1</v>
      </c>
      <c r="M2573" s="1" t="s">
        <v>15616</v>
      </c>
    </row>
    <row r="2574" spans="1:13" x14ac:dyDescent="0.3">
      <c r="A2574">
        <v>2580</v>
      </c>
      <c r="B2574" t="s">
        <v>10078</v>
      </c>
      <c r="C2574" t="s">
        <v>5296</v>
      </c>
      <c r="D2574" t="s">
        <v>12260</v>
      </c>
      <c r="E2574" s="1">
        <f t="shared" si="160"/>
        <v>42351</v>
      </c>
      <c r="F2574">
        <f t="shared" si="161"/>
        <v>2015</v>
      </c>
      <c r="G2574">
        <f t="shared" si="162"/>
        <v>12</v>
      </c>
      <c r="H2574">
        <f t="shared" si="163"/>
        <v>7</v>
      </c>
      <c r="I2574" s="1" t="s">
        <v>15622</v>
      </c>
      <c r="J2574" s="1" t="s">
        <v>15624</v>
      </c>
      <c r="K2574" s="42">
        <v>1</v>
      </c>
      <c r="L2574" s="42">
        <v>0.73</v>
      </c>
      <c r="M2574" s="1" t="s">
        <v>15615</v>
      </c>
    </row>
    <row r="2575" spans="1:13" x14ac:dyDescent="0.3">
      <c r="A2575">
        <v>2581</v>
      </c>
      <c r="B2575" t="s">
        <v>8002</v>
      </c>
      <c r="C2575" t="s">
        <v>7329</v>
      </c>
      <c r="D2575" t="s">
        <v>12261</v>
      </c>
      <c r="E2575" s="1">
        <f t="shared" si="160"/>
        <v>42352</v>
      </c>
      <c r="F2575">
        <f t="shared" si="161"/>
        <v>2015</v>
      </c>
      <c r="G2575">
        <f t="shared" si="162"/>
        <v>12</v>
      </c>
      <c r="H2575">
        <f t="shared" si="163"/>
        <v>1</v>
      </c>
      <c r="I2575" s="1" t="s">
        <v>15622</v>
      </c>
      <c r="J2575" s="1" t="s">
        <v>15623</v>
      </c>
      <c r="K2575" s="42">
        <v>0.5</v>
      </c>
      <c r="L2575" s="42">
        <v>0.94</v>
      </c>
      <c r="M2575" s="1" t="s">
        <v>15615</v>
      </c>
    </row>
    <row r="2576" spans="1:13" x14ac:dyDescent="0.3">
      <c r="A2576">
        <v>2582</v>
      </c>
      <c r="B2576" t="s">
        <v>7890</v>
      </c>
      <c r="C2576" t="s">
        <v>7438</v>
      </c>
      <c r="D2576" t="s">
        <v>12261</v>
      </c>
      <c r="E2576" s="1">
        <f t="shared" si="160"/>
        <v>42352</v>
      </c>
      <c r="F2576">
        <f t="shared" si="161"/>
        <v>2015</v>
      </c>
      <c r="G2576">
        <f t="shared" si="162"/>
        <v>12</v>
      </c>
      <c r="H2576">
        <f t="shared" si="163"/>
        <v>1</v>
      </c>
      <c r="I2576" s="1" t="s">
        <v>15622</v>
      </c>
      <c r="J2576" s="1" t="s">
        <v>15623</v>
      </c>
      <c r="K2576" s="42">
        <v>1</v>
      </c>
      <c r="L2576" s="42">
        <v>0.36</v>
      </c>
      <c r="M2576" s="1" t="s">
        <v>15615</v>
      </c>
    </row>
    <row r="2577" spans="1:13" x14ac:dyDescent="0.3">
      <c r="A2577">
        <v>2583</v>
      </c>
      <c r="B2577" t="s">
        <v>8920</v>
      </c>
      <c r="C2577" t="s">
        <v>6432</v>
      </c>
      <c r="D2577" t="s">
        <v>12262</v>
      </c>
      <c r="E2577" s="1">
        <f t="shared" si="160"/>
        <v>42353</v>
      </c>
      <c r="F2577">
        <f t="shared" si="161"/>
        <v>2015</v>
      </c>
      <c r="G2577">
        <f t="shared" si="162"/>
        <v>12</v>
      </c>
      <c r="H2577">
        <f t="shared" si="163"/>
        <v>2</v>
      </c>
      <c r="I2577" s="1" t="s">
        <v>15622</v>
      </c>
      <c r="J2577" s="1" t="s">
        <v>15626</v>
      </c>
      <c r="K2577" s="42">
        <v>1</v>
      </c>
      <c r="L2577" s="42">
        <v>0.96</v>
      </c>
      <c r="M2577" s="1" t="s">
        <v>15615</v>
      </c>
    </row>
    <row r="2578" spans="1:13" x14ac:dyDescent="0.3">
      <c r="A2578">
        <v>2584</v>
      </c>
      <c r="B2578" t="s">
        <v>10543</v>
      </c>
      <c r="C2578" t="s">
        <v>4841</v>
      </c>
      <c r="D2578" t="s">
        <v>12262</v>
      </c>
      <c r="E2578" s="1">
        <f t="shared" si="160"/>
        <v>42353</v>
      </c>
      <c r="F2578">
        <f t="shared" si="161"/>
        <v>2015</v>
      </c>
      <c r="G2578">
        <f t="shared" si="162"/>
        <v>12</v>
      </c>
      <c r="H2578">
        <f t="shared" si="163"/>
        <v>2</v>
      </c>
      <c r="I2578" s="1" t="s">
        <v>15715</v>
      </c>
      <c r="J2578" s="1" t="s">
        <v>15626</v>
      </c>
      <c r="K2578" s="42">
        <v>1</v>
      </c>
      <c r="L2578" s="42">
        <v>0.91</v>
      </c>
      <c r="M2578" s="1" t="s">
        <v>15616</v>
      </c>
    </row>
    <row r="2579" spans="1:13" x14ac:dyDescent="0.3">
      <c r="A2579">
        <v>2585</v>
      </c>
      <c r="B2579" t="s">
        <v>8538</v>
      </c>
      <c r="C2579" t="s">
        <v>6808</v>
      </c>
      <c r="D2579" t="s">
        <v>12263</v>
      </c>
      <c r="E2579" s="1">
        <f t="shared" si="160"/>
        <v>42354</v>
      </c>
      <c r="F2579">
        <f t="shared" si="161"/>
        <v>2015</v>
      </c>
      <c r="G2579">
        <f t="shared" si="162"/>
        <v>12</v>
      </c>
      <c r="H2579">
        <f t="shared" si="163"/>
        <v>3</v>
      </c>
      <c r="I2579" s="1" t="s">
        <v>15622</v>
      </c>
      <c r="J2579" s="1" t="s">
        <v>15623</v>
      </c>
      <c r="K2579" s="42">
        <v>0.67</v>
      </c>
      <c r="L2579" s="42">
        <v>0.75</v>
      </c>
      <c r="M2579" s="1" t="s">
        <v>15615</v>
      </c>
    </row>
    <row r="2580" spans="1:13" x14ac:dyDescent="0.3">
      <c r="A2580">
        <v>2586</v>
      </c>
      <c r="B2580" t="s">
        <v>9066</v>
      </c>
      <c r="C2580" t="s">
        <v>6287</v>
      </c>
      <c r="D2580" t="s">
        <v>12263</v>
      </c>
      <c r="E2580" s="1">
        <f t="shared" si="160"/>
        <v>42354</v>
      </c>
      <c r="F2580">
        <f t="shared" si="161"/>
        <v>2015</v>
      </c>
      <c r="G2580">
        <f t="shared" si="162"/>
        <v>12</v>
      </c>
      <c r="H2580">
        <f t="shared" si="163"/>
        <v>3</v>
      </c>
      <c r="I2580" s="1" t="s">
        <v>15622</v>
      </c>
      <c r="J2580" s="1" t="s">
        <v>15624</v>
      </c>
      <c r="K2580" s="42">
        <v>1</v>
      </c>
      <c r="L2580" s="42">
        <v>0.64</v>
      </c>
      <c r="M2580" s="1" t="s">
        <v>15616</v>
      </c>
    </row>
    <row r="2581" spans="1:13" x14ac:dyDescent="0.3">
      <c r="A2581">
        <v>2587</v>
      </c>
      <c r="B2581" t="s">
        <v>10277</v>
      </c>
      <c r="C2581" t="s">
        <v>5102</v>
      </c>
      <c r="D2581" t="s">
        <v>12264</v>
      </c>
      <c r="E2581" s="1">
        <f t="shared" si="160"/>
        <v>42355</v>
      </c>
      <c r="F2581">
        <f t="shared" si="161"/>
        <v>2015</v>
      </c>
      <c r="G2581">
        <f t="shared" si="162"/>
        <v>12</v>
      </c>
      <c r="H2581">
        <f t="shared" si="163"/>
        <v>4</v>
      </c>
      <c r="I2581" s="1" t="s">
        <v>15622</v>
      </c>
      <c r="J2581" s="1" t="s">
        <v>15626</v>
      </c>
      <c r="K2581" s="42">
        <v>1</v>
      </c>
      <c r="L2581" s="42">
        <v>1</v>
      </c>
      <c r="M2581" s="1" t="s">
        <v>15616</v>
      </c>
    </row>
    <row r="2582" spans="1:13" x14ac:dyDescent="0.3">
      <c r="A2582">
        <v>2588</v>
      </c>
      <c r="B2582" t="s">
        <v>9745</v>
      </c>
      <c r="C2582" t="s">
        <v>5620</v>
      </c>
      <c r="D2582" t="s">
        <v>12264</v>
      </c>
      <c r="E2582" s="1">
        <f t="shared" si="160"/>
        <v>42355</v>
      </c>
      <c r="F2582">
        <f t="shared" si="161"/>
        <v>2015</v>
      </c>
      <c r="G2582">
        <f t="shared" si="162"/>
        <v>12</v>
      </c>
      <c r="H2582">
        <f t="shared" si="163"/>
        <v>4</v>
      </c>
      <c r="I2582" s="1" t="s">
        <v>15622</v>
      </c>
      <c r="J2582" s="1" t="s">
        <v>15626</v>
      </c>
      <c r="K2582" s="42">
        <v>0.9</v>
      </c>
      <c r="L2582" s="42">
        <v>0.94</v>
      </c>
      <c r="M2582" s="1" t="s">
        <v>15615</v>
      </c>
    </row>
    <row r="2583" spans="1:13" x14ac:dyDescent="0.3">
      <c r="A2583">
        <v>2589</v>
      </c>
      <c r="B2583" t="s">
        <v>9071</v>
      </c>
      <c r="C2583" t="s">
        <v>6282</v>
      </c>
      <c r="D2583" t="s">
        <v>12264</v>
      </c>
      <c r="E2583" s="1">
        <f t="shared" si="160"/>
        <v>42355</v>
      </c>
      <c r="F2583">
        <f t="shared" si="161"/>
        <v>2015</v>
      </c>
      <c r="G2583">
        <f t="shared" si="162"/>
        <v>12</v>
      </c>
      <c r="H2583">
        <f t="shared" si="163"/>
        <v>4</v>
      </c>
      <c r="I2583" s="1" t="s">
        <v>15622</v>
      </c>
      <c r="J2583" s="1" t="s">
        <v>15626</v>
      </c>
      <c r="K2583" s="42">
        <v>1</v>
      </c>
      <c r="L2583" s="42">
        <v>0.91</v>
      </c>
      <c r="M2583" s="1" t="s">
        <v>15615</v>
      </c>
    </row>
    <row r="2584" spans="1:13" x14ac:dyDescent="0.3">
      <c r="A2584">
        <v>2590</v>
      </c>
      <c r="B2584" t="s">
        <v>10767</v>
      </c>
      <c r="C2584" t="s">
        <v>4623</v>
      </c>
      <c r="D2584" t="s">
        <v>12265</v>
      </c>
      <c r="E2584" s="1">
        <f t="shared" si="160"/>
        <v>42357</v>
      </c>
      <c r="F2584">
        <f t="shared" si="161"/>
        <v>2015</v>
      </c>
      <c r="G2584">
        <f t="shared" si="162"/>
        <v>12</v>
      </c>
      <c r="H2584">
        <f t="shared" si="163"/>
        <v>6</v>
      </c>
      <c r="I2584" s="1" t="s">
        <v>15625</v>
      </c>
      <c r="J2584" s="1" t="s">
        <v>15626</v>
      </c>
      <c r="K2584" s="42">
        <v>0.99</v>
      </c>
      <c r="L2584" s="42">
        <v>0.94</v>
      </c>
      <c r="M2584" s="1" t="s">
        <v>15616</v>
      </c>
    </row>
    <row r="2585" spans="1:13" x14ac:dyDescent="0.3">
      <c r="A2585">
        <v>2591</v>
      </c>
      <c r="B2585" t="s">
        <v>9601</v>
      </c>
      <c r="C2585" t="s">
        <v>5761</v>
      </c>
      <c r="D2585" t="s">
        <v>12265</v>
      </c>
      <c r="E2585" s="1">
        <f t="shared" si="160"/>
        <v>42357</v>
      </c>
      <c r="F2585">
        <f t="shared" si="161"/>
        <v>2015</v>
      </c>
      <c r="G2585">
        <f t="shared" si="162"/>
        <v>12</v>
      </c>
      <c r="H2585">
        <f t="shared" si="163"/>
        <v>6</v>
      </c>
      <c r="I2585" s="1" t="s">
        <v>15622</v>
      </c>
      <c r="J2585" s="1" t="s">
        <v>15623</v>
      </c>
      <c r="K2585" s="42">
        <v>0.5</v>
      </c>
      <c r="L2585" s="42">
        <v>0.2</v>
      </c>
      <c r="M2585" s="1" t="s">
        <v>15615</v>
      </c>
    </row>
    <row r="2586" spans="1:13" x14ac:dyDescent="0.3">
      <c r="A2586">
        <v>2592</v>
      </c>
      <c r="B2586" t="s">
        <v>9787</v>
      </c>
      <c r="C2586" t="s">
        <v>5582</v>
      </c>
      <c r="D2586" t="s">
        <v>12265</v>
      </c>
      <c r="E2586" s="1">
        <f t="shared" si="160"/>
        <v>42357</v>
      </c>
      <c r="F2586">
        <f t="shared" si="161"/>
        <v>2015</v>
      </c>
      <c r="G2586">
        <f t="shared" si="162"/>
        <v>12</v>
      </c>
      <c r="H2586">
        <f t="shared" si="163"/>
        <v>6</v>
      </c>
      <c r="I2586" s="1" t="s">
        <v>15740</v>
      </c>
      <c r="J2586" s="1" t="s">
        <v>15623</v>
      </c>
      <c r="K2586" s="42">
        <v>1</v>
      </c>
      <c r="L2586" s="42">
        <v>0.38</v>
      </c>
      <c r="M2586" s="1" t="s">
        <v>15615</v>
      </c>
    </row>
    <row r="2587" spans="1:13" x14ac:dyDescent="0.3">
      <c r="A2587">
        <v>2593</v>
      </c>
      <c r="B2587" t="s">
        <v>9870</v>
      </c>
      <c r="C2587" t="s">
        <v>5501</v>
      </c>
      <c r="D2587" t="s">
        <v>12266</v>
      </c>
      <c r="E2587" s="1">
        <f t="shared" si="160"/>
        <v>42358</v>
      </c>
      <c r="F2587">
        <f t="shared" si="161"/>
        <v>2015</v>
      </c>
      <c r="G2587">
        <f t="shared" si="162"/>
        <v>12</v>
      </c>
      <c r="H2587">
        <f t="shared" si="163"/>
        <v>7</v>
      </c>
      <c r="I2587" s="1" t="s">
        <v>15622</v>
      </c>
      <c r="J2587" s="1" t="s">
        <v>15626</v>
      </c>
      <c r="K2587" s="42">
        <v>1</v>
      </c>
      <c r="L2587" s="42">
        <v>1</v>
      </c>
      <c r="M2587" s="1" t="s">
        <v>15616</v>
      </c>
    </row>
    <row r="2588" spans="1:13" x14ac:dyDescent="0.3">
      <c r="A2588">
        <v>2594</v>
      </c>
      <c r="B2588" t="s">
        <v>10581</v>
      </c>
      <c r="C2588" t="s">
        <v>4804</v>
      </c>
      <c r="D2588" t="s">
        <v>12266</v>
      </c>
      <c r="E2588" s="1">
        <f t="shared" si="160"/>
        <v>42358</v>
      </c>
      <c r="F2588">
        <f t="shared" si="161"/>
        <v>2015</v>
      </c>
      <c r="G2588">
        <f t="shared" si="162"/>
        <v>12</v>
      </c>
      <c r="H2588">
        <f t="shared" si="163"/>
        <v>7</v>
      </c>
      <c r="I2588" s="1" t="s">
        <v>15622</v>
      </c>
      <c r="J2588" s="1" t="s">
        <v>15626</v>
      </c>
      <c r="K2588" s="42">
        <v>1</v>
      </c>
      <c r="L2588" s="42">
        <v>0.33</v>
      </c>
      <c r="M2588" s="1" t="s">
        <v>15615</v>
      </c>
    </row>
    <row r="2589" spans="1:13" x14ac:dyDescent="0.3">
      <c r="A2589">
        <v>2595</v>
      </c>
      <c r="B2589" t="s">
        <v>9447</v>
      </c>
      <c r="C2589" t="s">
        <v>5912</v>
      </c>
      <c r="D2589" t="s">
        <v>12267</v>
      </c>
      <c r="E2589" s="1">
        <f t="shared" si="160"/>
        <v>42359</v>
      </c>
      <c r="F2589">
        <f t="shared" si="161"/>
        <v>2015</v>
      </c>
      <c r="G2589">
        <f t="shared" si="162"/>
        <v>12</v>
      </c>
      <c r="H2589">
        <f t="shared" si="163"/>
        <v>1</v>
      </c>
      <c r="I2589" s="1" t="s">
        <v>15622</v>
      </c>
      <c r="J2589" s="1" t="s">
        <v>15623</v>
      </c>
      <c r="K2589" s="42">
        <v>1</v>
      </c>
      <c r="L2589" s="42">
        <v>1</v>
      </c>
      <c r="M2589" s="1" t="s">
        <v>15615</v>
      </c>
    </row>
    <row r="2590" spans="1:13" x14ac:dyDescent="0.3">
      <c r="A2590">
        <v>2596</v>
      </c>
      <c r="B2590" t="s">
        <v>8485</v>
      </c>
      <c r="C2590" t="s">
        <v>6859</v>
      </c>
      <c r="D2590" t="s">
        <v>12267</v>
      </c>
      <c r="E2590" s="1">
        <f t="shared" si="160"/>
        <v>42359</v>
      </c>
      <c r="F2590">
        <f t="shared" si="161"/>
        <v>2015</v>
      </c>
      <c r="G2590">
        <f t="shared" si="162"/>
        <v>12</v>
      </c>
      <c r="H2590">
        <f t="shared" si="163"/>
        <v>1</v>
      </c>
      <c r="I2590" s="1" t="s">
        <v>15622</v>
      </c>
      <c r="J2590" s="1" t="s">
        <v>15626</v>
      </c>
      <c r="K2590" s="42">
        <v>1</v>
      </c>
      <c r="L2590" s="42">
        <v>0.99</v>
      </c>
      <c r="M2590" s="1" t="s">
        <v>15616</v>
      </c>
    </row>
    <row r="2591" spans="1:13" x14ac:dyDescent="0.3">
      <c r="A2591">
        <v>2597</v>
      </c>
      <c r="B2591" t="s">
        <v>11687</v>
      </c>
      <c r="C2591" t="s">
        <v>3719</v>
      </c>
      <c r="D2591" t="s">
        <v>12268</v>
      </c>
      <c r="E2591" s="1">
        <f t="shared" si="160"/>
        <v>42360</v>
      </c>
      <c r="F2591">
        <f t="shared" si="161"/>
        <v>2015</v>
      </c>
      <c r="G2591">
        <f t="shared" si="162"/>
        <v>12</v>
      </c>
      <c r="H2591">
        <f t="shared" si="163"/>
        <v>2</v>
      </c>
      <c r="I2591" s="1" t="s">
        <v>15625</v>
      </c>
      <c r="J2591" s="1" t="s">
        <v>15626</v>
      </c>
      <c r="K2591" s="42">
        <v>1</v>
      </c>
      <c r="L2591" s="42">
        <v>0.97</v>
      </c>
      <c r="M2591" s="1" t="s">
        <v>15615</v>
      </c>
    </row>
    <row r="2592" spans="1:13" x14ac:dyDescent="0.3">
      <c r="A2592">
        <v>2598</v>
      </c>
      <c r="B2592" t="s">
        <v>10608</v>
      </c>
      <c r="C2592" t="s">
        <v>4778</v>
      </c>
      <c r="D2592" t="s">
        <v>12269</v>
      </c>
      <c r="E2592" s="1">
        <f t="shared" si="160"/>
        <v>42362</v>
      </c>
      <c r="F2592">
        <f t="shared" si="161"/>
        <v>2015</v>
      </c>
      <c r="G2592">
        <f t="shared" si="162"/>
        <v>12</v>
      </c>
      <c r="H2592">
        <f t="shared" si="163"/>
        <v>4</v>
      </c>
      <c r="I2592" s="1" t="s">
        <v>15622</v>
      </c>
      <c r="J2592" s="1" t="s">
        <v>15626</v>
      </c>
      <c r="K2592" s="42">
        <v>1</v>
      </c>
      <c r="L2592" s="42">
        <v>0.98</v>
      </c>
      <c r="M2592" s="1" t="s">
        <v>15616</v>
      </c>
    </row>
    <row r="2593" spans="1:13" x14ac:dyDescent="0.3">
      <c r="A2593">
        <v>2599</v>
      </c>
      <c r="B2593" t="s">
        <v>10196</v>
      </c>
      <c r="C2593" t="s">
        <v>5182</v>
      </c>
      <c r="D2593" t="s">
        <v>12269</v>
      </c>
      <c r="E2593" s="1">
        <f t="shared" si="160"/>
        <v>42362</v>
      </c>
      <c r="F2593">
        <f t="shared" si="161"/>
        <v>2015</v>
      </c>
      <c r="G2593">
        <f t="shared" si="162"/>
        <v>12</v>
      </c>
      <c r="H2593">
        <f t="shared" si="163"/>
        <v>4</v>
      </c>
      <c r="I2593" s="1" t="s">
        <v>15622</v>
      </c>
      <c r="J2593" s="1" t="s">
        <v>15626</v>
      </c>
      <c r="K2593" s="42">
        <v>1</v>
      </c>
      <c r="L2593" s="42">
        <v>1</v>
      </c>
      <c r="M2593" s="1" t="s">
        <v>15616</v>
      </c>
    </row>
    <row r="2594" spans="1:13" x14ac:dyDescent="0.3">
      <c r="A2594">
        <v>2600</v>
      </c>
      <c r="B2594" t="s">
        <v>8660</v>
      </c>
      <c r="C2594" t="s">
        <v>6688</v>
      </c>
      <c r="D2594" t="s">
        <v>12270</v>
      </c>
      <c r="E2594" s="1">
        <f t="shared" si="160"/>
        <v>42364</v>
      </c>
      <c r="F2594">
        <f t="shared" si="161"/>
        <v>2015</v>
      </c>
      <c r="G2594">
        <f t="shared" si="162"/>
        <v>12</v>
      </c>
      <c r="H2594">
        <f t="shared" si="163"/>
        <v>6</v>
      </c>
      <c r="I2594" s="1" t="s">
        <v>15686</v>
      </c>
      <c r="J2594" s="1" t="s">
        <v>15623</v>
      </c>
      <c r="K2594" s="42">
        <v>0.9</v>
      </c>
      <c r="L2594" s="42">
        <v>1</v>
      </c>
      <c r="M2594" s="1" t="s">
        <v>15615</v>
      </c>
    </row>
    <row r="2595" spans="1:13" x14ac:dyDescent="0.3">
      <c r="A2595">
        <v>2601</v>
      </c>
      <c r="B2595" t="s">
        <v>11378</v>
      </c>
      <c r="C2595" t="s">
        <v>4022</v>
      </c>
      <c r="D2595" t="s">
        <v>12271</v>
      </c>
      <c r="E2595" s="1">
        <f t="shared" si="160"/>
        <v>42365</v>
      </c>
      <c r="F2595">
        <f t="shared" si="161"/>
        <v>2015</v>
      </c>
      <c r="G2595">
        <f t="shared" si="162"/>
        <v>12</v>
      </c>
      <c r="H2595">
        <f t="shared" si="163"/>
        <v>7</v>
      </c>
      <c r="I2595" s="1" t="s">
        <v>15625</v>
      </c>
      <c r="J2595" s="1" t="s">
        <v>15626</v>
      </c>
      <c r="K2595" s="42">
        <v>0.88</v>
      </c>
      <c r="L2595" s="42">
        <v>0.93</v>
      </c>
      <c r="M2595" s="1" t="s">
        <v>15615</v>
      </c>
    </row>
    <row r="2596" spans="1:13" x14ac:dyDescent="0.3">
      <c r="A2596">
        <v>2602</v>
      </c>
      <c r="B2596" t="s">
        <v>10044</v>
      </c>
      <c r="C2596" t="s">
        <v>5330</v>
      </c>
      <c r="D2596" t="s">
        <v>12271</v>
      </c>
      <c r="E2596" s="1">
        <f t="shared" si="160"/>
        <v>42365</v>
      </c>
      <c r="F2596">
        <f t="shared" si="161"/>
        <v>2015</v>
      </c>
      <c r="G2596">
        <f t="shared" si="162"/>
        <v>12</v>
      </c>
      <c r="H2596">
        <f t="shared" si="163"/>
        <v>7</v>
      </c>
      <c r="I2596" s="1" t="s">
        <v>15622</v>
      </c>
      <c r="J2596" s="1" t="s">
        <v>15626</v>
      </c>
      <c r="K2596" s="42">
        <v>1</v>
      </c>
      <c r="L2596" s="42">
        <v>1</v>
      </c>
      <c r="M2596" s="1" t="s">
        <v>15615</v>
      </c>
    </row>
    <row r="2597" spans="1:13" x14ac:dyDescent="0.3">
      <c r="A2597">
        <v>2603</v>
      </c>
      <c r="B2597" t="s">
        <v>9295</v>
      </c>
      <c r="C2597" t="s">
        <v>6061</v>
      </c>
      <c r="D2597" t="s">
        <v>12272</v>
      </c>
      <c r="E2597" s="1">
        <f t="shared" si="160"/>
        <v>42366</v>
      </c>
      <c r="F2597">
        <f t="shared" si="161"/>
        <v>2015</v>
      </c>
      <c r="G2597">
        <f t="shared" si="162"/>
        <v>12</v>
      </c>
      <c r="H2597">
        <f t="shared" si="163"/>
        <v>1</v>
      </c>
      <c r="I2597" s="1" t="s">
        <v>15622</v>
      </c>
      <c r="J2597" s="1" t="s">
        <v>15626</v>
      </c>
      <c r="K2597" s="42">
        <v>1</v>
      </c>
      <c r="L2597" s="42">
        <v>0.99</v>
      </c>
      <c r="M2597" s="1" t="s">
        <v>15616</v>
      </c>
    </row>
    <row r="2598" spans="1:13" x14ac:dyDescent="0.3">
      <c r="A2598">
        <v>2604</v>
      </c>
      <c r="B2598" t="s">
        <v>9761</v>
      </c>
      <c r="C2598" t="s">
        <v>5608</v>
      </c>
      <c r="D2598" t="s">
        <v>12272</v>
      </c>
      <c r="E2598" s="1">
        <f t="shared" si="160"/>
        <v>42366</v>
      </c>
      <c r="F2598">
        <f t="shared" si="161"/>
        <v>2015</v>
      </c>
      <c r="G2598">
        <f t="shared" si="162"/>
        <v>12</v>
      </c>
      <c r="H2598">
        <f t="shared" si="163"/>
        <v>1</v>
      </c>
      <c r="I2598" s="1" t="s">
        <v>15622</v>
      </c>
      <c r="J2598" s="1" t="s">
        <v>15626</v>
      </c>
      <c r="K2598" s="42">
        <v>1</v>
      </c>
      <c r="L2598" s="42">
        <v>0.98</v>
      </c>
      <c r="M2598" s="1" t="s">
        <v>15616</v>
      </c>
    </row>
    <row r="2599" spans="1:13" x14ac:dyDescent="0.3">
      <c r="A2599">
        <v>2605</v>
      </c>
      <c r="B2599" t="s">
        <v>10780</v>
      </c>
      <c r="C2599" t="s">
        <v>4610</v>
      </c>
      <c r="D2599" t="s">
        <v>12272</v>
      </c>
      <c r="E2599" s="1">
        <f t="shared" si="160"/>
        <v>42366</v>
      </c>
      <c r="F2599">
        <f t="shared" si="161"/>
        <v>2015</v>
      </c>
      <c r="G2599">
        <f t="shared" si="162"/>
        <v>12</v>
      </c>
      <c r="H2599">
        <f t="shared" si="163"/>
        <v>1</v>
      </c>
      <c r="I2599" s="1" t="s">
        <v>15622</v>
      </c>
      <c r="J2599" s="1" t="s">
        <v>15626</v>
      </c>
      <c r="K2599" s="42">
        <v>1</v>
      </c>
      <c r="L2599" s="42">
        <v>1</v>
      </c>
      <c r="M2599" s="1" t="s">
        <v>15615</v>
      </c>
    </row>
    <row r="2600" spans="1:13" x14ac:dyDescent="0.3">
      <c r="A2600">
        <v>2606</v>
      </c>
      <c r="B2600" t="s">
        <v>7870</v>
      </c>
      <c r="C2600" t="s">
        <v>7458</v>
      </c>
      <c r="D2600" t="s">
        <v>12273</v>
      </c>
      <c r="E2600" s="1">
        <f t="shared" si="160"/>
        <v>42367</v>
      </c>
      <c r="F2600">
        <f t="shared" si="161"/>
        <v>2015</v>
      </c>
      <c r="G2600">
        <f t="shared" si="162"/>
        <v>12</v>
      </c>
      <c r="H2600">
        <f t="shared" si="163"/>
        <v>2</v>
      </c>
      <c r="I2600" s="1" t="s">
        <v>15622</v>
      </c>
      <c r="J2600" s="1" t="s">
        <v>15623</v>
      </c>
      <c r="K2600" s="42">
        <v>1</v>
      </c>
      <c r="L2600" s="42">
        <v>1</v>
      </c>
      <c r="M2600" s="1" t="s">
        <v>15616</v>
      </c>
    </row>
    <row r="2601" spans="1:13" x14ac:dyDescent="0.3">
      <c r="A2601">
        <v>2607</v>
      </c>
      <c r="B2601" t="s">
        <v>8833</v>
      </c>
      <c r="C2601" t="s">
        <v>6515</v>
      </c>
      <c r="D2601" t="s">
        <v>12273</v>
      </c>
      <c r="E2601" s="1">
        <f t="shared" si="160"/>
        <v>42367</v>
      </c>
      <c r="F2601">
        <f t="shared" si="161"/>
        <v>2015</v>
      </c>
      <c r="G2601">
        <f t="shared" si="162"/>
        <v>12</v>
      </c>
      <c r="H2601">
        <f t="shared" si="163"/>
        <v>2</v>
      </c>
      <c r="I2601" s="1" t="s">
        <v>15622</v>
      </c>
      <c r="J2601" s="1" t="s">
        <v>15623</v>
      </c>
      <c r="K2601" s="42">
        <v>0.92</v>
      </c>
      <c r="L2601" s="42">
        <v>0.9</v>
      </c>
      <c r="M2601" s="1" t="s">
        <v>15615</v>
      </c>
    </row>
    <row r="2602" spans="1:13" x14ac:dyDescent="0.3">
      <c r="A2602">
        <v>2608</v>
      </c>
      <c r="B2602" t="s">
        <v>9832</v>
      </c>
      <c r="C2602" t="s">
        <v>5537</v>
      </c>
      <c r="D2602" t="s">
        <v>12274</v>
      </c>
      <c r="E2602" s="1">
        <f t="shared" si="160"/>
        <v>42369</v>
      </c>
      <c r="F2602">
        <f t="shared" si="161"/>
        <v>2015</v>
      </c>
      <c r="G2602">
        <f t="shared" si="162"/>
        <v>12</v>
      </c>
      <c r="H2602">
        <f t="shared" si="163"/>
        <v>4</v>
      </c>
      <c r="I2602" s="1" t="s">
        <v>15622</v>
      </c>
      <c r="J2602" s="1" t="s">
        <v>15626</v>
      </c>
      <c r="K2602" s="42">
        <v>1</v>
      </c>
      <c r="L2602" s="42">
        <v>0.95</v>
      </c>
      <c r="M2602" s="1" t="s">
        <v>15616</v>
      </c>
    </row>
    <row r="2603" spans="1:13" x14ac:dyDescent="0.3">
      <c r="A2603">
        <v>2609</v>
      </c>
      <c r="B2603" t="s">
        <v>11213</v>
      </c>
      <c r="C2603" t="s">
        <v>4187</v>
      </c>
      <c r="D2603" t="s">
        <v>12274</v>
      </c>
      <c r="E2603" s="1">
        <f t="shared" si="160"/>
        <v>42369</v>
      </c>
      <c r="F2603">
        <f t="shared" si="161"/>
        <v>2015</v>
      </c>
      <c r="G2603">
        <f t="shared" si="162"/>
        <v>12</v>
      </c>
      <c r="H2603">
        <f t="shared" si="163"/>
        <v>4</v>
      </c>
      <c r="I2603" s="1" t="s">
        <v>15625</v>
      </c>
      <c r="J2603" s="1" t="s">
        <v>15623</v>
      </c>
      <c r="K2603" s="42">
        <v>1</v>
      </c>
      <c r="L2603" s="42">
        <v>1</v>
      </c>
      <c r="M2603" s="1" t="s">
        <v>15615</v>
      </c>
    </row>
    <row r="2604" spans="1:13" x14ac:dyDescent="0.3">
      <c r="A2604">
        <v>2610</v>
      </c>
      <c r="B2604" t="s">
        <v>11151</v>
      </c>
      <c r="C2604" t="s">
        <v>4249</v>
      </c>
      <c r="D2604" t="s">
        <v>12275</v>
      </c>
      <c r="E2604" s="1">
        <f t="shared" si="160"/>
        <v>42370</v>
      </c>
      <c r="F2604">
        <f t="shared" si="161"/>
        <v>2016</v>
      </c>
      <c r="G2604">
        <f t="shared" si="162"/>
        <v>1</v>
      </c>
      <c r="H2604">
        <f t="shared" si="163"/>
        <v>5</v>
      </c>
      <c r="I2604" s="1" t="s">
        <v>15622</v>
      </c>
      <c r="J2604" s="1" t="s">
        <v>15626</v>
      </c>
      <c r="K2604" s="42">
        <v>1</v>
      </c>
      <c r="L2604" s="42">
        <v>0.63</v>
      </c>
      <c r="M2604" s="1" t="s">
        <v>15615</v>
      </c>
    </row>
    <row r="2605" spans="1:13" x14ac:dyDescent="0.3">
      <c r="A2605">
        <v>2611</v>
      </c>
      <c r="B2605" t="s">
        <v>9236</v>
      </c>
      <c r="C2605" t="s">
        <v>6118</v>
      </c>
      <c r="D2605" t="s">
        <v>12275</v>
      </c>
      <c r="E2605" s="1">
        <f t="shared" si="160"/>
        <v>42370</v>
      </c>
      <c r="F2605">
        <f t="shared" si="161"/>
        <v>2016</v>
      </c>
      <c r="G2605">
        <f t="shared" si="162"/>
        <v>1</v>
      </c>
      <c r="H2605">
        <f t="shared" si="163"/>
        <v>5</v>
      </c>
      <c r="I2605" s="1" t="s">
        <v>15622</v>
      </c>
      <c r="J2605" s="1" t="s">
        <v>15626</v>
      </c>
      <c r="K2605" s="42">
        <v>1</v>
      </c>
      <c r="L2605" s="42">
        <v>0.96</v>
      </c>
      <c r="M2605" s="1" t="s">
        <v>15615</v>
      </c>
    </row>
    <row r="2606" spans="1:13" x14ac:dyDescent="0.3">
      <c r="A2606">
        <v>2612</v>
      </c>
      <c r="B2606" t="s">
        <v>8082</v>
      </c>
      <c r="C2606" t="s">
        <v>7251</v>
      </c>
      <c r="D2606" t="s">
        <v>12276</v>
      </c>
      <c r="E2606" s="1">
        <f t="shared" si="160"/>
        <v>42371</v>
      </c>
      <c r="F2606">
        <f t="shared" si="161"/>
        <v>2016</v>
      </c>
      <c r="G2606">
        <f t="shared" si="162"/>
        <v>1</v>
      </c>
      <c r="H2606">
        <f t="shared" si="163"/>
        <v>6</v>
      </c>
      <c r="I2606" s="1" t="s">
        <v>15622</v>
      </c>
      <c r="J2606" s="1" t="s">
        <v>15623</v>
      </c>
      <c r="K2606" s="42">
        <v>0.5</v>
      </c>
      <c r="L2606" s="42">
        <v>0.69</v>
      </c>
      <c r="M2606" s="1" t="s">
        <v>15615</v>
      </c>
    </row>
    <row r="2607" spans="1:13" x14ac:dyDescent="0.3">
      <c r="A2607">
        <v>2613</v>
      </c>
      <c r="B2607" t="s">
        <v>10947</v>
      </c>
      <c r="C2607" t="s">
        <v>4447</v>
      </c>
      <c r="D2607" t="s">
        <v>12277</v>
      </c>
      <c r="E2607" s="1">
        <f t="shared" si="160"/>
        <v>42372</v>
      </c>
      <c r="F2607">
        <f t="shared" si="161"/>
        <v>2016</v>
      </c>
      <c r="G2607">
        <f t="shared" si="162"/>
        <v>1</v>
      </c>
      <c r="H2607">
        <f t="shared" si="163"/>
        <v>7</v>
      </c>
      <c r="I2607" s="1" t="s">
        <v>15643</v>
      </c>
      <c r="J2607" s="1" t="s">
        <v>15626</v>
      </c>
      <c r="K2607" s="42">
        <v>1</v>
      </c>
      <c r="L2607" s="42">
        <v>0.46</v>
      </c>
      <c r="M2607" s="1" t="s">
        <v>15615</v>
      </c>
    </row>
    <row r="2608" spans="1:13" x14ac:dyDescent="0.3">
      <c r="A2608">
        <v>2614</v>
      </c>
      <c r="B2608" t="s">
        <v>11084</v>
      </c>
      <c r="C2608" t="s">
        <v>4313</v>
      </c>
      <c r="D2608" t="s">
        <v>12277</v>
      </c>
      <c r="E2608" s="1">
        <f t="shared" si="160"/>
        <v>42372</v>
      </c>
      <c r="F2608">
        <f t="shared" si="161"/>
        <v>2016</v>
      </c>
      <c r="G2608">
        <f t="shared" si="162"/>
        <v>1</v>
      </c>
      <c r="H2608">
        <f t="shared" si="163"/>
        <v>7</v>
      </c>
      <c r="I2608" s="1" t="s">
        <v>15622</v>
      </c>
      <c r="J2608" s="1" t="s">
        <v>15623</v>
      </c>
      <c r="K2608" s="42">
        <v>0.5</v>
      </c>
      <c r="L2608" s="42">
        <v>0.67</v>
      </c>
      <c r="M2608" s="1" t="s">
        <v>15615</v>
      </c>
    </row>
    <row r="2609" spans="1:13" x14ac:dyDescent="0.3">
      <c r="A2609">
        <v>2615</v>
      </c>
      <c r="B2609" t="s">
        <v>9327</v>
      </c>
      <c r="C2609" t="s">
        <v>6029</v>
      </c>
      <c r="D2609" t="s">
        <v>12277</v>
      </c>
      <c r="E2609" s="1">
        <f t="shared" si="160"/>
        <v>42372</v>
      </c>
      <c r="F2609">
        <f t="shared" si="161"/>
        <v>2016</v>
      </c>
      <c r="G2609">
        <f t="shared" si="162"/>
        <v>1</v>
      </c>
      <c r="H2609">
        <f t="shared" si="163"/>
        <v>7</v>
      </c>
      <c r="I2609" s="1" t="s">
        <v>15622</v>
      </c>
      <c r="J2609" s="1" t="s">
        <v>15626</v>
      </c>
      <c r="K2609" s="42">
        <v>1</v>
      </c>
      <c r="L2609" s="42">
        <v>0.93</v>
      </c>
      <c r="M2609" s="1" t="s">
        <v>15615</v>
      </c>
    </row>
    <row r="2610" spans="1:13" x14ac:dyDescent="0.3">
      <c r="A2610">
        <v>2616</v>
      </c>
      <c r="B2610" t="s">
        <v>10783</v>
      </c>
      <c r="C2610" t="s">
        <v>4608</v>
      </c>
      <c r="D2610" t="s">
        <v>12277</v>
      </c>
      <c r="E2610" s="1">
        <f t="shared" si="160"/>
        <v>42372</v>
      </c>
      <c r="F2610">
        <f t="shared" si="161"/>
        <v>2016</v>
      </c>
      <c r="G2610">
        <f t="shared" si="162"/>
        <v>1</v>
      </c>
      <c r="H2610">
        <f t="shared" si="163"/>
        <v>7</v>
      </c>
      <c r="I2610" s="1" t="s">
        <v>15622</v>
      </c>
      <c r="J2610" s="1" t="s">
        <v>15626</v>
      </c>
      <c r="K2610" s="42">
        <v>1</v>
      </c>
      <c r="L2610" s="42">
        <v>0.5</v>
      </c>
      <c r="M2610" s="1" t="s">
        <v>15616</v>
      </c>
    </row>
    <row r="2611" spans="1:13" x14ac:dyDescent="0.3">
      <c r="A2611">
        <v>2617</v>
      </c>
      <c r="B2611" t="s">
        <v>10216</v>
      </c>
      <c r="C2611" t="s">
        <v>5163</v>
      </c>
      <c r="D2611" t="s">
        <v>12277</v>
      </c>
      <c r="E2611" s="1">
        <f t="shared" si="160"/>
        <v>42372</v>
      </c>
      <c r="F2611">
        <f t="shared" si="161"/>
        <v>2016</v>
      </c>
      <c r="G2611">
        <f t="shared" si="162"/>
        <v>1</v>
      </c>
      <c r="H2611">
        <f t="shared" si="163"/>
        <v>7</v>
      </c>
      <c r="I2611" s="1" t="s">
        <v>15622</v>
      </c>
      <c r="J2611" s="1" t="s">
        <v>15628</v>
      </c>
      <c r="K2611" s="42">
        <v>0.33</v>
      </c>
      <c r="L2611" s="42">
        <v>0.88</v>
      </c>
      <c r="M2611" s="1" t="s">
        <v>15615</v>
      </c>
    </row>
    <row r="2612" spans="1:13" x14ac:dyDescent="0.3">
      <c r="A2612">
        <v>2618</v>
      </c>
      <c r="B2612" t="s">
        <v>9792</v>
      </c>
      <c r="C2612" t="s">
        <v>5577</v>
      </c>
      <c r="D2612" t="s">
        <v>12278</v>
      </c>
      <c r="E2612" s="1">
        <f t="shared" si="160"/>
        <v>42373</v>
      </c>
      <c r="F2612">
        <f t="shared" si="161"/>
        <v>2016</v>
      </c>
      <c r="G2612">
        <f t="shared" si="162"/>
        <v>1</v>
      </c>
      <c r="H2612">
        <f t="shared" si="163"/>
        <v>1</v>
      </c>
      <c r="I2612" s="1" t="s">
        <v>15622</v>
      </c>
      <c r="J2612" s="1" t="s">
        <v>15623</v>
      </c>
      <c r="K2612" s="42">
        <v>1</v>
      </c>
      <c r="L2612" s="42">
        <v>1</v>
      </c>
      <c r="M2612" s="1" t="s">
        <v>15616</v>
      </c>
    </row>
    <row r="2613" spans="1:13" x14ac:dyDescent="0.3">
      <c r="A2613">
        <v>2619</v>
      </c>
      <c r="B2613" t="s">
        <v>11317</v>
      </c>
      <c r="C2613" t="s">
        <v>4084</v>
      </c>
      <c r="D2613" t="s">
        <v>12279</v>
      </c>
      <c r="E2613" s="1">
        <f t="shared" si="160"/>
        <v>42374</v>
      </c>
      <c r="F2613">
        <f t="shared" si="161"/>
        <v>2016</v>
      </c>
      <c r="G2613">
        <f t="shared" si="162"/>
        <v>1</v>
      </c>
      <c r="H2613">
        <f t="shared" si="163"/>
        <v>2</v>
      </c>
      <c r="I2613" s="1" t="s">
        <v>15622</v>
      </c>
      <c r="J2613" s="1" t="s">
        <v>15624</v>
      </c>
      <c r="K2613" s="42">
        <v>0.94</v>
      </c>
      <c r="L2613" s="42">
        <v>0.78</v>
      </c>
      <c r="M2613" s="1" t="s">
        <v>15616</v>
      </c>
    </row>
    <row r="2614" spans="1:13" x14ac:dyDescent="0.3">
      <c r="A2614">
        <v>2620</v>
      </c>
      <c r="B2614" t="s">
        <v>10650</v>
      </c>
      <c r="C2614" t="s">
        <v>4736</v>
      </c>
      <c r="D2614" t="s">
        <v>12279</v>
      </c>
      <c r="E2614" s="1">
        <f t="shared" si="160"/>
        <v>42374</v>
      </c>
      <c r="F2614">
        <f t="shared" si="161"/>
        <v>2016</v>
      </c>
      <c r="G2614">
        <f t="shared" si="162"/>
        <v>1</v>
      </c>
      <c r="H2614">
        <f t="shared" si="163"/>
        <v>2</v>
      </c>
      <c r="I2614" s="1" t="s">
        <v>15625</v>
      </c>
      <c r="J2614" s="1" t="s">
        <v>15623</v>
      </c>
      <c r="K2614" s="42">
        <v>1</v>
      </c>
      <c r="L2614" s="42">
        <v>0.75</v>
      </c>
      <c r="M2614" s="1" t="s">
        <v>15616</v>
      </c>
    </row>
    <row r="2615" spans="1:13" x14ac:dyDescent="0.3">
      <c r="A2615">
        <v>2621</v>
      </c>
      <c r="B2615" t="s">
        <v>10552</v>
      </c>
      <c r="C2615" t="s">
        <v>4832</v>
      </c>
      <c r="D2615" t="s">
        <v>12280</v>
      </c>
      <c r="E2615" s="1">
        <f t="shared" si="160"/>
        <v>42375</v>
      </c>
      <c r="F2615">
        <f t="shared" si="161"/>
        <v>2016</v>
      </c>
      <c r="G2615">
        <f t="shared" si="162"/>
        <v>1</v>
      </c>
      <c r="H2615">
        <f t="shared" si="163"/>
        <v>3</v>
      </c>
      <c r="I2615" s="1" t="s">
        <v>15622</v>
      </c>
      <c r="J2615" s="1" t="s">
        <v>15628</v>
      </c>
      <c r="K2615" s="42">
        <v>0</v>
      </c>
      <c r="L2615" s="42">
        <v>0.95</v>
      </c>
      <c r="M2615" s="1" t="s">
        <v>15615</v>
      </c>
    </row>
    <row r="2616" spans="1:13" x14ac:dyDescent="0.3">
      <c r="A2616">
        <v>2622</v>
      </c>
      <c r="B2616" t="s">
        <v>11143</v>
      </c>
      <c r="C2616" t="s">
        <v>4257</v>
      </c>
      <c r="D2616" t="s">
        <v>12280</v>
      </c>
      <c r="E2616" s="1">
        <f t="shared" si="160"/>
        <v>42375</v>
      </c>
      <c r="F2616">
        <f t="shared" si="161"/>
        <v>2016</v>
      </c>
      <c r="G2616">
        <f t="shared" si="162"/>
        <v>1</v>
      </c>
      <c r="H2616">
        <f t="shared" si="163"/>
        <v>3</v>
      </c>
      <c r="I2616" s="1" t="s">
        <v>15622</v>
      </c>
      <c r="J2616" s="1" t="s">
        <v>15626</v>
      </c>
      <c r="K2616" s="42">
        <v>1</v>
      </c>
      <c r="L2616" s="42">
        <v>0.75</v>
      </c>
      <c r="M2616" s="1" t="s">
        <v>15615</v>
      </c>
    </row>
    <row r="2617" spans="1:13" x14ac:dyDescent="0.3">
      <c r="A2617">
        <v>2623</v>
      </c>
      <c r="B2617" t="s">
        <v>10651</v>
      </c>
      <c r="C2617" t="s">
        <v>4735</v>
      </c>
      <c r="D2617" t="s">
        <v>12280</v>
      </c>
      <c r="E2617" s="1">
        <f t="shared" si="160"/>
        <v>42375</v>
      </c>
      <c r="F2617">
        <f t="shared" si="161"/>
        <v>2016</v>
      </c>
      <c r="G2617">
        <f t="shared" si="162"/>
        <v>1</v>
      </c>
      <c r="H2617">
        <f t="shared" si="163"/>
        <v>3</v>
      </c>
      <c r="I2617" s="1" t="s">
        <v>15622</v>
      </c>
      <c r="J2617" s="1" t="s">
        <v>15623</v>
      </c>
      <c r="K2617" s="42">
        <v>1</v>
      </c>
      <c r="L2617" s="42">
        <v>1</v>
      </c>
      <c r="M2617" s="1" t="s">
        <v>15616</v>
      </c>
    </row>
    <row r="2618" spans="1:13" x14ac:dyDescent="0.3">
      <c r="A2618">
        <v>2624</v>
      </c>
      <c r="B2618" t="s">
        <v>10974</v>
      </c>
      <c r="C2618" t="s">
        <v>4422</v>
      </c>
      <c r="D2618" t="s">
        <v>12280</v>
      </c>
      <c r="E2618" s="1">
        <f t="shared" si="160"/>
        <v>42375</v>
      </c>
      <c r="F2618">
        <f t="shared" si="161"/>
        <v>2016</v>
      </c>
      <c r="G2618">
        <f t="shared" si="162"/>
        <v>1</v>
      </c>
      <c r="H2618">
        <f t="shared" si="163"/>
        <v>3</v>
      </c>
      <c r="I2618" s="1" t="s">
        <v>15625</v>
      </c>
      <c r="J2618" s="1" t="s">
        <v>15626</v>
      </c>
      <c r="K2618" s="42">
        <v>1</v>
      </c>
      <c r="L2618" s="42">
        <v>1</v>
      </c>
      <c r="M2618" s="1" t="s">
        <v>15615</v>
      </c>
    </row>
    <row r="2619" spans="1:13" x14ac:dyDescent="0.3">
      <c r="A2619">
        <v>2625</v>
      </c>
      <c r="B2619" t="s">
        <v>10840</v>
      </c>
      <c r="C2619" t="s">
        <v>4554</v>
      </c>
      <c r="D2619" t="s">
        <v>12281</v>
      </c>
      <c r="E2619" s="1">
        <f t="shared" si="160"/>
        <v>42376</v>
      </c>
      <c r="F2619">
        <f t="shared" si="161"/>
        <v>2016</v>
      </c>
      <c r="G2619">
        <f t="shared" si="162"/>
        <v>1</v>
      </c>
      <c r="H2619">
        <f t="shared" si="163"/>
        <v>4</v>
      </c>
      <c r="I2619" s="1" t="s">
        <v>15625</v>
      </c>
      <c r="J2619" s="1" t="s">
        <v>15624</v>
      </c>
      <c r="K2619" s="42">
        <v>1</v>
      </c>
      <c r="L2619" s="42">
        <v>1</v>
      </c>
      <c r="M2619" s="1" t="s">
        <v>15615</v>
      </c>
    </row>
    <row r="2620" spans="1:13" x14ac:dyDescent="0.3">
      <c r="A2620">
        <v>2626</v>
      </c>
      <c r="B2620" t="s">
        <v>9839</v>
      </c>
      <c r="C2620" t="s">
        <v>5530</v>
      </c>
      <c r="D2620" t="s">
        <v>12282</v>
      </c>
      <c r="E2620" s="1">
        <f t="shared" si="160"/>
        <v>42377</v>
      </c>
      <c r="F2620">
        <f t="shared" si="161"/>
        <v>2016</v>
      </c>
      <c r="G2620">
        <f t="shared" si="162"/>
        <v>1</v>
      </c>
      <c r="H2620">
        <f t="shared" si="163"/>
        <v>5</v>
      </c>
      <c r="I2620" s="1" t="s">
        <v>15629</v>
      </c>
      <c r="J2620" s="1" t="s">
        <v>15623</v>
      </c>
      <c r="K2620" s="42">
        <v>0.71</v>
      </c>
      <c r="L2620" s="42">
        <v>0.67</v>
      </c>
      <c r="M2620" s="1" t="s">
        <v>15616</v>
      </c>
    </row>
    <row r="2621" spans="1:13" x14ac:dyDescent="0.3">
      <c r="A2621">
        <v>2627</v>
      </c>
      <c r="B2621" t="s">
        <v>8021</v>
      </c>
      <c r="C2621" t="s">
        <v>7310</v>
      </c>
      <c r="D2621" t="s">
        <v>12282</v>
      </c>
      <c r="E2621" s="1">
        <f t="shared" si="160"/>
        <v>42377</v>
      </c>
      <c r="F2621">
        <f t="shared" si="161"/>
        <v>2016</v>
      </c>
      <c r="G2621">
        <f t="shared" si="162"/>
        <v>1</v>
      </c>
      <c r="H2621">
        <f t="shared" si="163"/>
        <v>5</v>
      </c>
      <c r="I2621" s="1" t="s">
        <v>15622</v>
      </c>
      <c r="J2621" s="1" t="s">
        <v>15626</v>
      </c>
      <c r="K2621" s="42">
        <v>1</v>
      </c>
      <c r="L2621" s="42">
        <v>0.99</v>
      </c>
      <c r="M2621" s="1" t="s">
        <v>15615</v>
      </c>
    </row>
    <row r="2622" spans="1:13" x14ac:dyDescent="0.3">
      <c r="A2622">
        <v>2628</v>
      </c>
      <c r="B2622" t="s">
        <v>9910</v>
      </c>
      <c r="C2622" t="s">
        <v>5461</v>
      </c>
      <c r="D2622" t="s">
        <v>12282</v>
      </c>
      <c r="E2622" s="1">
        <f t="shared" si="160"/>
        <v>42377</v>
      </c>
      <c r="F2622">
        <f t="shared" si="161"/>
        <v>2016</v>
      </c>
      <c r="G2622">
        <f t="shared" si="162"/>
        <v>1</v>
      </c>
      <c r="H2622">
        <f t="shared" si="163"/>
        <v>5</v>
      </c>
      <c r="I2622" s="1" t="s">
        <v>15625</v>
      </c>
      <c r="J2622" s="1" t="s">
        <v>15626</v>
      </c>
      <c r="K2622" s="42">
        <v>1</v>
      </c>
      <c r="L2622" s="42">
        <v>0.95</v>
      </c>
      <c r="M2622" s="1" t="s">
        <v>15615</v>
      </c>
    </row>
    <row r="2623" spans="1:13" x14ac:dyDescent="0.3">
      <c r="A2623">
        <v>2629</v>
      </c>
      <c r="B2623" t="s">
        <v>9694</v>
      </c>
      <c r="C2623" t="s">
        <v>5670</v>
      </c>
      <c r="D2623" t="s">
        <v>12283</v>
      </c>
      <c r="E2623" s="1">
        <f t="shared" si="160"/>
        <v>42378</v>
      </c>
      <c r="F2623">
        <f t="shared" si="161"/>
        <v>2016</v>
      </c>
      <c r="G2623">
        <f t="shared" si="162"/>
        <v>1</v>
      </c>
      <c r="H2623">
        <f t="shared" si="163"/>
        <v>6</v>
      </c>
      <c r="I2623" s="1" t="s">
        <v>15622</v>
      </c>
      <c r="J2623" s="1" t="s">
        <v>15623</v>
      </c>
      <c r="K2623" s="42">
        <v>0.64</v>
      </c>
      <c r="L2623" s="42">
        <v>0.39</v>
      </c>
      <c r="M2623" s="1" t="s">
        <v>15615</v>
      </c>
    </row>
    <row r="2624" spans="1:13" x14ac:dyDescent="0.3">
      <c r="A2624">
        <v>2630</v>
      </c>
      <c r="B2624" t="s">
        <v>9067</v>
      </c>
      <c r="C2624" t="s">
        <v>6286</v>
      </c>
      <c r="D2624" t="s">
        <v>12283</v>
      </c>
      <c r="E2624" s="1">
        <f t="shared" si="160"/>
        <v>42378</v>
      </c>
      <c r="F2624">
        <f t="shared" si="161"/>
        <v>2016</v>
      </c>
      <c r="G2624">
        <f t="shared" si="162"/>
        <v>1</v>
      </c>
      <c r="H2624">
        <f t="shared" si="163"/>
        <v>6</v>
      </c>
      <c r="I2624" s="1" t="s">
        <v>15622</v>
      </c>
      <c r="J2624" s="1" t="s">
        <v>15623</v>
      </c>
      <c r="K2624" s="42">
        <v>0.56999999999999995</v>
      </c>
      <c r="L2624" s="42">
        <v>1</v>
      </c>
      <c r="M2624" s="1" t="s">
        <v>15616</v>
      </c>
    </row>
    <row r="2625" spans="1:13" x14ac:dyDescent="0.3">
      <c r="A2625">
        <v>2631</v>
      </c>
      <c r="B2625" t="s">
        <v>11041</v>
      </c>
      <c r="C2625" t="s">
        <v>4356</v>
      </c>
      <c r="D2625" t="s">
        <v>12284</v>
      </c>
      <c r="E2625" s="1">
        <f t="shared" si="160"/>
        <v>42379</v>
      </c>
      <c r="F2625">
        <f t="shared" si="161"/>
        <v>2016</v>
      </c>
      <c r="G2625">
        <f t="shared" si="162"/>
        <v>1</v>
      </c>
      <c r="H2625">
        <f t="shared" si="163"/>
        <v>7</v>
      </c>
      <c r="I2625" s="1" t="s">
        <v>15625</v>
      </c>
      <c r="J2625" s="1" t="s">
        <v>15626</v>
      </c>
      <c r="K2625" s="42">
        <v>1</v>
      </c>
      <c r="L2625" s="42">
        <v>0.92</v>
      </c>
      <c r="M2625" s="1" t="s">
        <v>15615</v>
      </c>
    </row>
    <row r="2626" spans="1:13" x14ac:dyDescent="0.3">
      <c r="A2626">
        <v>2632</v>
      </c>
      <c r="B2626" t="s">
        <v>9397</v>
      </c>
      <c r="C2626" t="s">
        <v>5960</v>
      </c>
      <c r="D2626" t="s">
        <v>12285</v>
      </c>
      <c r="E2626" s="1">
        <f t="shared" si="160"/>
        <v>42380</v>
      </c>
      <c r="F2626">
        <f t="shared" si="161"/>
        <v>2016</v>
      </c>
      <c r="G2626">
        <f t="shared" si="162"/>
        <v>1</v>
      </c>
      <c r="H2626">
        <f t="shared" si="163"/>
        <v>1</v>
      </c>
      <c r="I2626" s="1" t="s">
        <v>15622</v>
      </c>
      <c r="J2626" s="1" t="s">
        <v>15624</v>
      </c>
      <c r="K2626" s="42">
        <v>1</v>
      </c>
      <c r="L2626" s="42">
        <v>0.77</v>
      </c>
      <c r="M2626" s="1" t="s">
        <v>15616</v>
      </c>
    </row>
    <row r="2627" spans="1:13" x14ac:dyDescent="0.3">
      <c r="A2627">
        <v>2633</v>
      </c>
      <c r="B2627" t="s">
        <v>9640</v>
      </c>
      <c r="C2627" t="s">
        <v>5724</v>
      </c>
      <c r="D2627" t="s">
        <v>12285</v>
      </c>
      <c r="E2627" s="1">
        <f t="shared" ref="E2627:E2690" si="164">DATE(LEFT(D2627,4),MID(D2627,5,2),RIGHT(D2627,2))</f>
        <v>42380</v>
      </c>
      <c r="F2627">
        <f t="shared" ref="F2627:F2690" si="165">YEAR(E2627)</f>
        <v>2016</v>
      </c>
      <c r="G2627">
        <f t="shared" ref="G2627:G2690" si="166">MONTH(E2627)</f>
        <v>1</v>
      </c>
      <c r="H2627">
        <f t="shared" ref="H2627:H2690" si="167">WEEKDAY(E2627,2)</f>
        <v>1</v>
      </c>
      <c r="I2627" s="1" t="s">
        <v>15625</v>
      </c>
      <c r="J2627" s="1" t="s">
        <v>15626</v>
      </c>
      <c r="K2627" s="42">
        <v>0.96</v>
      </c>
      <c r="L2627" s="42">
        <v>1</v>
      </c>
      <c r="M2627" s="1" t="s">
        <v>15616</v>
      </c>
    </row>
    <row r="2628" spans="1:13" x14ac:dyDescent="0.3">
      <c r="A2628">
        <v>2634</v>
      </c>
      <c r="B2628" t="s">
        <v>10590</v>
      </c>
      <c r="C2628" t="s">
        <v>3584</v>
      </c>
      <c r="D2628" t="s">
        <v>16851</v>
      </c>
      <c r="E2628" s="1">
        <f t="shared" si="164"/>
        <v>42381</v>
      </c>
      <c r="F2628">
        <f t="shared" si="165"/>
        <v>2016</v>
      </c>
      <c r="G2628">
        <f t="shared" si="166"/>
        <v>1</v>
      </c>
      <c r="H2628">
        <f t="shared" si="167"/>
        <v>2</v>
      </c>
      <c r="I2628" s="1" t="s">
        <v>15622</v>
      </c>
      <c r="J2628" s="1" t="s">
        <v>15623</v>
      </c>
      <c r="K2628" s="42">
        <v>1</v>
      </c>
      <c r="L2628" s="42">
        <v>0</v>
      </c>
      <c r="M2628" s="1" t="s">
        <v>15615</v>
      </c>
    </row>
    <row r="2629" spans="1:13" x14ac:dyDescent="0.3">
      <c r="A2629">
        <v>2635</v>
      </c>
      <c r="B2629" t="s">
        <v>11578</v>
      </c>
      <c r="C2629" t="s">
        <v>3827</v>
      </c>
      <c r="D2629" t="s">
        <v>16851</v>
      </c>
      <c r="E2629" s="1">
        <f t="shared" si="164"/>
        <v>42381</v>
      </c>
      <c r="F2629">
        <f t="shared" si="165"/>
        <v>2016</v>
      </c>
      <c r="G2629">
        <f t="shared" si="166"/>
        <v>1</v>
      </c>
      <c r="H2629">
        <f t="shared" si="167"/>
        <v>2</v>
      </c>
      <c r="I2629" s="1" t="s">
        <v>15622</v>
      </c>
      <c r="J2629" s="1" t="s">
        <v>15626</v>
      </c>
      <c r="K2629" s="42">
        <v>1</v>
      </c>
      <c r="L2629" s="42">
        <v>0.79</v>
      </c>
      <c r="M2629" s="1" t="s">
        <v>15616</v>
      </c>
    </row>
    <row r="2630" spans="1:13" x14ac:dyDescent="0.3">
      <c r="A2630">
        <v>2636</v>
      </c>
      <c r="B2630" t="s">
        <v>9023</v>
      </c>
      <c r="C2630" t="s">
        <v>6331</v>
      </c>
      <c r="D2630" t="s">
        <v>12286</v>
      </c>
      <c r="E2630" s="1">
        <f t="shared" si="164"/>
        <v>42382</v>
      </c>
      <c r="F2630">
        <f t="shared" si="165"/>
        <v>2016</v>
      </c>
      <c r="G2630">
        <f t="shared" si="166"/>
        <v>1</v>
      </c>
      <c r="H2630">
        <f t="shared" si="167"/>
        <v>3</v>
      </c>
      <c r="I2630" s="1" t="s">
        <v>15622</v>
      </c>
      <c r="J2630" s="1" t="s">
        <v>15626</v>
      </c>
      <c r="K2630" s="42">
        <v>0.75</v>
      </c>
      <c r="L2630" s="42">
        <v>0.91</v>
      </c>
      <c r="M2630" s="1" t="s">
        <v>15615</v>
      </c>
    </row>
    <row r="2631" spans="1:13" x14ac:dyDescent="0.3">
      <c r="A2631">
        <v>2637</v>
      </c>
      <c r="B2631" t="s">
        <v>10811</v>
      </c>
      <c r="C2631" t="s">
        <v>4582</v>
      </c>
      <c r="D2631" t="s">
        <v>12286</v>
      </c>
      <c r="E2631" s="1">
        <f t="shared" si="164"/>
        <v>42382</v>
      </c>
      <c r="F2631">
        <f t="shared" si="165"/>
        <v>2016</v>
      </c>
      <c r="G2631">
        <f t="shared" si="166"/>
        <v>1</v>
      </c>
      <c r="H2631">
        <f t="shared" si="167"/>
        <v>3</v>
      </c>
      <c r="I2631" s="1" t="s">
        <v>15625</v>
      </c>
      <c r="J2631" s="1" t="s">
        <v>15626</v>
      </c>
      <c r="K2631" s="42">
        <v>1</v>
      </c>
      <c r="L2631" s="42">
        <v>1</v>
      </c>
      <c r="M2631" s="1" t="s">
        <v>15616</v>
      </c>
    </row>
    <row r="2632" spans="1:13" x14ac:dyDescent="0.3">
      <c r="A2632">
        <v>2638</v>
      </c>
      <c r="B2632" t="s">
        <v>8789</v>
      </c>
      <c r="C2632" t="s">
        <v>6559</v>
      </c>
      <c r="D2632" t="s">
        <v>12287</v>
      </c>
      <c r="E2632" s="1">
        <f t="shared" si="164"/>
        <v>42384</v>
      </c>
      <c r="F2632">
        <f t="shared" si="165"/>
        <v>2016</v>
      </c>
      <c r="G2632">
        <f t="shared" si="166"/>
        <v>1</v>
      </c>
      <c r="H2632">
        <f t="shared" si="167"/>
        <v>5</v>
      </c>
      <c r="I2632" s="1" t="s">
        <v>15622</v>
      </c>
      <c r="J2632" s="1" t="s">
        <v>15626</v>
      </c>
      <c r="K2632" s="42">
        <v>1</v>
      </c>
      <c r="L2632" s="42">
        <v>0.92</v>
      </c>
      <c r="M2632" s="1" t="s">
        <v>15616</v>
      </c>
    </row>
    <row r="2633" spans="1:13" x14ac:dyDescent="0.3">
      <c r="A2633">
        <v>2639</v>
      </c>
      <c r="B2633" t="s">
        <v>9152</v>
      </c>
      <c r="C2633" t="s">
        <v>6201</v>
      </c>
      <c r="D2633" t="s">
        <v>12287</v>
      </c>
      <c r="E2633" s="1">
        <f t="shared" si="164"/>
        <v>42384</v>
      </c>
      <c r="F2633">
        <f t="shared" si="165"/>
        <v>2016</v>
      </c>
      <c r="G2633">
        <f t="shared" si="166"/>
        <v>1</v>
      </c>
      <c r="H2633">
        <f t="shared" si="167"/>
        <v>5</v>
      </c>
      <c r="I2633" s="1" t="s">
        <v>15622</v>
      </c>
      <c r="J2633" s="1" t="s">
        <v>15624</v>
      </c>
      <c r="K2633" s="42">
        <v>1</v>
      </c>
      <c r="L2633" s="42">
        <v>0.89</v>
      </c>
      <c r="M2633" s="1" t="s">
        <v>15616</v>
      </c>
    </row>
    <row r="2634" spans="1:13" x14ac:dyDescent="0.3">
      <c r="A2634">
        <v>2640</v>
      </c>
      <c r="B2634" t="s">
        <v>9837</v>
      </c>
      <c r="C2634" t="s">
        <v>5532</v>
      </c>
      <c r="D2634" t="s">
        <v>12288</v>
      </c>
      <c r="E2634" s="1">
        <f t="shared" si="164"/>
        <v>42386</v>
      </c>
      <c r="F2634">
        <f t="shared" si="165"/>
        <v>2016</v>
      </c>
      <c r="G2634">
        <f t="shared" si="166"/>
        <v>1</v>
      </c>
      <c r="H2634">
        <f t="shared" si="167"/>
        <v>7</v>
      </c>
      <c r="I2634" s="1" t="s">
        <v>15622</v>
      </c>
      <c r="J2634" s="1" t="s">
        <v>15623</v>
      </c>
      <c r="K2634" s="42">
        <v>0.5</v>
      </c>
      <c r="L2634" s="42">
        <v>0.98</v>
      </c>
      <c r="M2634" s="1" t="s">
        <v>15615</v>
      </c>
    </row>
    <row r="2635" spans="1:13" x14ac:dyDescent="0.3">
      <c r="A2635">
        <v>2641</v>
      </c>
      <c r="B2635" t="s">
        <v>11043</v>
      </c>
      <c r="C2635" t="s">
        <v>4354</v>
      </c>
      <c r="D2635" t="s">
        <v>12289</v>
      </c>
      <c r="E2635" s="1">
        <f t="shared" si="164"/>
        <v>42387</v>
      </c>
      <c r="F2635">
        <f t="shared" si="165"/>
        <v>2016</v>
      </c>
      <c r="G2635">
        <f t="shared" si="166"/>
        <v>1</v>
      </c>
      <c r="H2635">
        <f t="shared" si="167"/>
        <v>1</v>
      </c>
      <c r="I2635" s="1" t="s">
        <v>15622</v>
      </c>
      <c r="J2635" s="1" t="s">
        <v>15626</v>
      </c>
      <c r="K2635" s="42">
        <v>1</v>
      </c>
      <c r="L2635" s="42">
        <v>0.93</v>
      </c>
      <c r="M2635" s="1" t="s">
        <v>15615</v>
      </c>
    </row>
    <row r="2636" spans="1:13" x14ac:dyDescent="0.3">
      <c r="A2636">
        <v>2642</v>
      </c>
      <c r="B2636" t="s">
        <v>11632</v>
      </c>
      <c r="C2636" t="s">
        <v>3773</v>
      </c>
      <c r="D2636" t="s">
        <v>12289</v>
      </c>
      <c r="E2636" s="1">
        <f t="shared" si="164"/>
        <v>42387</v>
      </c>
      <c r="F2636">
        <f t="shared" si="165"/>
        <v>2016</v>
      </c>
      <c r="G2636">
        <f t="shared" si="166"/>
        <v>1</v>
      </c>
      <c r="H2636">
        <f t="shared" si="167"/>
        <v>1</v>
      </c>
      <c r="I2636" s="1" t="s">
        <v>15622</v>
      </c>
      <c r="J2636" s="1" t="s">
        <v>15626</v>
      </c>
      <c r="K2636" s="42">
        <v>1</v>
      </c>
      <c r="L2636" s="42">
        <v>1</v>
      </c>
      <c r="M2636" s="1" t="s">
        <v>15616</v>
      </c>
    </row>
    <row r="2637" spans="1:13" x14ac:dyDescent="0.3">
      <c r="A2637">
        <v>2643</v>
      </c>
      <c r="B2637" t="s">
        <v>8527</v>
      </c>
      <c r="C2637" t="s">
        <v>6819</v>
      </c>
      <c r="D2637" t="s">
        <v>12289</v>
      </c>
      <c r="E2637" s="1">
        <f t="shared" si="164"/>
        <v>42387</v>
      </c>
      <c r="F2637">
        <f t="shared" si="165"/>
        <v>2016</v>
      </c>
      <c r="G2637">
        <f t="shared" si="166"/>
        <v>1</v>
      </c>
      <c r="H2637">
        <f t="shared" si="167"/>
        <v>1</v>
      </c>
      <c r="I2637" s="1" t="s">
        <v>15622</v>
      </c>
      <c r="J2637" s="1" t="s">
        <v>15623</v>
      </c>
      <c r="K2637" s="42">
        <v>1</v>
      </c>
      <c r="L2637" s="42">
        <v>0.56000000000000005</v>
      </c>
      <c r="M2637" s="1" t="s">
        <v>15615</v>
      </c>
    </row>
    <row r="2638" spans="1:13" x14ac:dyDescent="0.3">
      <c r="A2638">
        <v>2644</v>
      </c>
      <c r="B2638" t="s">
        <v>9342</v>
      </c>
      <c r="C2638" t="s">
        <v>6015</v>
      </c>
      <c r="D2638" t="s">
        <v>12289</v>
      </c>
      <c r="E2638" s="1">
        <f t="shared" si="164"/>
        <v>42387</v>
      </c>
      <c r="F2638">
        <f t="shared" si="165"/>
        <v>2016</v>
      </c>
      <c r="G2638">
        <f t="shared" si="166"/>
        <v>1</v>
      </c>
      <c r="H2638">
        <f t="shared" si="167"/>
        <v>1</v>
      </c>
      <c r="I2638" s="1" t="s">
        <v>15622</v>
      </c>
      <c r="J2638" s="1" t="s">
        <v>15626</v>
      </c>
      <c r="K2638" s="42">
        <v>1</v>
      </c>
      <c r="L2638" s="42">
        <v>0.93</v>
      </c>
      <c r="M2638" s="1" t="s">
        <v>15615</v>
      </c>
    </row>
    <row r="2639" spans="1:13" x14ac:dyDescent="0.3">
      <c r="A2639">
        <v>2645</v>
      </c>
      <c r="B2639" t="s">
        <v>8356</v>
      </c>
      <c r="C2639" t="s">
        <v>6984</v>
      </c>
      <c r="D2639" t="s">
        <v>12290</v>
      </c>
      <c r="E2639" s="1">
        <f t="shared" si="164"/>
        <v>42388</v>
      </c>
      <c r="F2639">
        <f t="shared" si="165"/>
        <v>2016</v>
      </c>
      <c r="G2639">
        <f t="shared" si="166"/>
        <v>1</v>
      </c>
      <c r="H2639">
        <f t="shared" si="167"/>
        <v>2</v>
      </c>
      <c r="I2639" s="1" t="s">
        <v>15622</v>
      </c>
      <c r="J2639" s="1" t="s">
        <v>15623</v>
      </c>
      <c r="K2639" s="42">
        <v>1</v>
      </c>
      <c r="L2639" s="42">
        <v>0.47</v>
      </c>
      <c r="M2639" s="1" t="s">
        <v>15616</v>
      </c>
    </row>
    <row r="2640" spans="1:13" x14ac:dyDescent="0.3">
      <c r="A2640">
        <v>2646</v>
      </c>
      <c r="B2640" t="s">
        <v>11537</v>
      </c>
      <c r="C2640" t="s">
        <v>3867</v>
      </c>
      <c r="D2640" t="s">
        <v>12290</v>
      </c>
      <c r="E2640" s="1">
        <f t="shared" si="164"/>
        <v>42388</v>
      </c>
      <c r="F2640">
        <f t="shared" si="165"/>
        <v>2016</v>
      </c>
      <c r="G2640">
        <f t="shared" si="166"/>
        <v>1</v>
      </c>
      <c r="H2640">
        <f t="shared" si="167"/>
        <v>2</v>
      </c>
      <c r="I2640" s="1" t="s">
        <v>15622</v>
      </c>
      <c r="J2640" s="1" t="s">
        <v>15626</v>
      </c>
      <c r="K2640" s="42">
        <v>1</v>
      </c>
      <c r="L2640" s="42">
        <v>0.88</v>
      </c>
      <c r="M2640" s="1" t="s">
        <v>15616</v>
      </c>
    </row>
    <row r="2641" spans="1:13" x14ac:dyDescent="0.3">
      <c r="A2641">
        <v>2647</v>
      </c>
      <c r="B2641" t="s">
        <v>9213</v>
      </c>
      <c r="C2641" t="s">
        <v>6141</v>
      </c>
      <c r="D2641" t="s">
        <v>12291</v>
      </c>
      <c r="E2641" s="1">
        <f t="shared" si="164"/>
        <v>42389</v>
      </c>
      <c r="F2641">
        <f t="shared" si="165"/>
        <v>2016</v>
      </c>
      <c r="G2641">
        <f t="shared" si="166"/>
        <v>1</v>
      </c>
      <c r="H2641">
        <f t="shared" si="167"/>
        <v>3</v>
      </c>
      <c r="I2641" s="1" t="s">
        <v>15622</v>
      </c>
      <c r="J2641" s="1" t="s">
        <v>15624</v>
      </c>
      <c r="K2641" s="42">
        <v>0.92</v>
      </c>
      <c r="L2641" s="42">
        <v>0.91</v>
      </c>
      <c r="M2641" s="1" t="s">
        <v>15615</v>
      </c>
    </row>
    <row r="2642" spans="1:13" x14ac:dyDescent="0.3">
      <c r="A2642">
        <v>2648</v>
      </c>
      <c r="B2642" t="s">
        <v>11524</v>
      </c>
      <c r="C2642" t="s">
        <v>3879</v>
      </c>
      <c r="D2642" t="s">
        <v>12292</v>
      </c>
      <c r="E2642" s="1">
        <f t="shared" si="164"/>
        <v>42391</v>
      </c>
      <c r="F2642">
        <f t="shared" si="165"/>
        <v>2016</v>
      </c>
      <c r="G2642">
        <f t="shared" si="166"/>
        <v>1</v>
      </c>
      <c r="H2642">
        <f t="shared" si="167"/>
        <v>5</v>
      </c>
      <c r="I2642" s="1" t="s">
        <v>15622</v>
      </c>
      <c r="J2642" s="1" t="s">
        <v>15626</v>
      </c>
      <c r="K2642" s="42">
        <v>1</v>
      </c>
      <c r="L2642" s="42">
        <v>0.99</v>
      </c>
      <c r="M2642" s="1" t="s">
        <v>15616</v>
      </c>
    </row>
    <row r="2643" spans="1:13" x14ac:dyDescent="0.3">
      <c r="A2643">
        <v>2649</v>
      </c>
      <c r="B2643" t="s">
        <v>10725</v>
      </c>
      <c r="C2643" t="s">
        <v>4663</v>
      </c>
      <c r="D2643" t="s">
        <v>12292</v>
      </c>
      <c r="E2643" s="1">
        <f t="shared" si="164"/>
        <v>42391</v>
      </c>
      <c r="F2643">
        <f t="shared" si="165"/>
        <v>2016</v>
      </c>
      <c r="G2643">
        <f t="shared" si="166"/>
        <v>1</v>
      </c>
      <c r="H2643">
        <f t="shared" si="167"/>
        <v>5</v>
      </c>
      <c r="I2643" s="1" t="s">
        <v>15622</v>
      </c>
      <c r="J2643" s="1" t="s">
        <v>15624</v>
      </c>
      <c r="K2643" s="42">
        <v>1</v>
      </c>
      <c r="L2643" s="42">
        <v>0.92</v>
      </c>
      <c r="M2643" s="1" t="s">
        <v>15615</v>
      </c>
    </row>
    <row r="2644" spans="1:13" x14ac:dyDescent="0.3">
      <c r="A2644">
        <v>2650</v>
      </c>
      <c r="B2644" t="s">
        <v>9328</v>
      </c>
      <c r="C2644" t="s">
        <v>6028</v>
      </c>
      <c r="D2644" t="s">
        <v>12293</v>
      </c>
      <c r="E2644" s="1">
        <f t="shared" si="164"/>
        <v>42392</v>
      </c>
      <c r="F2644">
        <f t="shared" si="165"/>
        <v>2016</v>
      </c>
      <c r="G2644">
        <f t="shared" si="166"/>
        <v>1</v>
      </c>
      <c r="H2644">
        <f t="shared" si="167"/>
        <v>6</v>
      </c>
      <c r="I2644" s="1" t="s">
        <v>15622</v>
      </c>
      <c r="J2644" s="1" t="s">
        <v>15626</v>
      </c>
      <c r="K2644" s="42">
        <v>1</v>
      </c>
      <c r="L2644" s="42">
        <v>1</v>
      </c>
      <c r="M2644" s="1" t="s">
        <v>15615</v>
      </c>
    </row>
    <row r="2645" spans="1:13" x14ac:dyDescent="0.3">
      <c r="A2645">
        <v>2651</v>
      </c>
      <c r="B2645" t="s">
        <v>9572</v>
      </c>
      <c r="C2645" t="s">
        <v>5789</v>
      </c>
      <c r="D2645" t="s">
        <v>12293</v>
      </c>
      <c r="E2645" s="1">
        <f t="shared" si="164"/>
        <v>42392</v>
      </c>
      <c r="F2645">
        <f t="shared" si="165"/>
        <v>2016</v>
      </c>
      <c r="G2645">
        <f t="shared" si="166"/>
        <v>1</v>
      </c>
      <c r="H2645">
        <f t="shared" si="167"/>
        <v>6</v>
      </c>
      <c r="I2645" s="1" t="s">
        <v>15714</v>
      </c>
      <c r="J2645" s="1" t="s">
        <v>15626</v>
      </c>
      <c r="K2645" s="42">
        <v>1</v>
      </c>
      <c r="L2645" s="42">
        <v>1</v>
      </c>
      <c r="M2645" s="1" t="s">
        <v>15616</v>
      </c>
    </row>
    <row r="2646" spans="1:13" x14ac:dyDescent="0.3">
      <c r="A2646">
        <v>2652</v>
      </c>
      <c r="B2646" t="s">
        <v>11029</v>
      </c>
      <c r="C2646" t="s">
        <v>4368</v>
      </c>
      <c r="D2646" t="s">
        <v>12293</v>
      </c>
      <c r="E2646" s="1">
        <f t="shared" si="164"/>
        <v>42392</v>
      </c>
      <c r="F2646">
        <f t="shared" si="165"/>
        <v>2016</v>
      </c>
      <c r="G2646">
        <f t="shared" si="166"/>
        <v>1</v>
      </c>
      <c r="H2646">
        <f t="shared" si="167"/>
        <v>6</v>
      </c>
      <c r="I2646" s="1" t="s">
        <v>15622</v>
      </c>
      <c r="J2646" s="1" t="s">
        <v>15624</v>
      </c>
      <c r="K2646" s="42">
        <v>1</v>
      </c>
      <c r="L2646" s="42">
        <v>0.79</v>
      </c>
      <c r="M2646" s="1" t="s">
        <v>15616</v>
      </c>
    </row>
    <row r="2647" spans="1:13" x14ac:dyDescent="0.3">
      <c r="A2647">
        <v>1101</v>
      </c>
      <c r="B2647" t="s">
        <v>9775</v>
      </c>
      <c r="C2647" t="s">
        <v>5594</v>
      </c>
      <c r="D2647" t="s">
        <v>12294</v>
      </c>
      <c r="E2647" s="1">
        <f t="shared" si="164"/>
        <v>42393</v>
      </c>
      <c r="F2647">
        <f t="shared" si="165"/>
        <v>2016</v>
      </c>
      <c r="G2647">
        <f t="shared" si="166"/>
        <v>1</v>
      </c>
      <c r="H2647">
        <f t="shared" si="167"/>
        <v>7</v>
      </c>
      <c r="I2647" s="1" t="s">
        <v>15622</v>
      </c>
      <c r="J2647" s="1" t="s">
        <v>15624</v>
      </c>
      <c r="K2647" s="42">
        <v>1</v>
      </c>
      <c r="L2647" s="42">
        <v>0.32</v>
      </c>
      <c r="M2647" s="1" t="s">
        <v>15615</v>
      </c>
    </row>
    <row r="2648" spans="1:13" x14ac:dyDescent="0.3">
      <c r="A2648">
        <v>2653</v>
      </c>
      <c r="B2648" t="s">
        <v>10895</v>
      </c>
      <c r="C2648" t="s">
        <v>4499</v>
      </c>
      <c r="D2648" t="s">
        <v>12295</v>
      </c>
      <c r="E2648" s="1">
        <f t="shared" si="164"/>
        <v>42394</v>
      </c>
      <c r="F2648">
        <f t="shared" si="165"/>
        <v>2016</v>
      </c>
      <c r="G2648">
        <f t="shared" si="166"/>
        <v>1</v>
      </c>
      <c r="H2648">
        <f t="shared" si="167"/>
        <v>1</v>
      </c>
      <c r="I2648" s="1" t="s">
        <v>15622</v>
      </c>
      <c r="J2648" s="1" t="s">
        <v>15626</v>
      </c>
      <c r="K2648" s="42">
        <v>0.88</v>
      </c>
      <c r="L2648" s="42">
        <v>0.93</v>
      </c>
      <c r="M2648" s="1" t="s">
        <v>15615</v>
      </c>
    </row>
    <row r="2649" spans="1:13" x14ac:dyDescent="0.3">
      <c r="A2649">
        <v>2654</v>
      </c>
      <c r="B2649" t="s">
        <v>9331</v>
      </c>
      <c r="C2649" t="s">
        <v>6026</v>
      </c>
      <c r="D2649" t="s">
        <v>12295</v>
      </c>
      <c r="E2649" s="1">
        <f t="shared" si="164"/>
        <v>42394</v>
      </c>
      <c r="F2649">
        <f t="shared" si="165"/>
        <v>2016</v>
      </c>
      <c r="G2649">
        <f t="shared" si="166"/>
        <v>1</v>
      </c>
      <c r="H2649">
        <f t="shared" si="167"/>
        <v>1</v>
      </c>
      <c r="I2649" s="1" t="s">
        <v>15622</v>
      </c>
      <c r="J2649" s="1" t="s">
        <v>15623</v>
      </c>
      <c r="K2649" s="42">
        <v>1</v>
      </c>
      <c r="L2649" s="42">
        <v>1</v>
      </c>
      <c r="M2649" s="1" t="s">
        <v>15615</v>
      </c>
    </row>
    <row r="2650" spans="1:13" x14ac:dyDescent="0.3">
      <c r="A2650">
        <v>2655</v>
      </c>
      <c r="B2650" t="s">
        <v>10452</v>
      </c>
      <c r="C2650" t="s">
        <v>4929</v>
      </c>
      <c r="D2650" t="s">
        <v>12296</v>
      </c>
      <c r="E2650" s="1">
        <f t="shared" si="164"/>
        <v>42395</v>
      </c>
      <c r="F2650">
        <f t="shared" si="165"/>
        <v>2016</v>
      </c>
      <c r="G2650">
        <f t="shared" si="166"/>
        <v>1</v>
      </c>
      <c r="H2650">
        <f t="shared" si="167"/>
        <v>2</v>
      </c>
      <c r="I2650" s="1" t="s">
        <v>15622</v>
      </c>
      <c r="J2650" s="1" t="s">
        <v>15628</v>
      </c>
      <c r="K2650" s="42">
        <v>0</v>
      </c>
      <c r="L2650" s="42">
        <v>0.67</v>
      </c>
      <c r="M2650" s="1" t="s">
        <v>15615</v>
      </c>
    </row>
    <row r="2651" spans="1:13" x14ac:dyDescent="0.3">
      <c r="A2651">
        <v>2656</v>
      </c>
      <c r="B2651" t="s">
        <v>9215</v>
      </c>
      <c r="C2651" t="s">
        <v>6139</v>
      </c>
      <c r="D2651" t="s">
        <v>12296</v>
      </c>
      <c r="E2651" s="1">
        <f t="shared" si="164"/>
        <v>42395</v>
      </c>
      <c r="F2651">
        <f t="shared" si="165"/>
        <v>2016</v>
      </c>
      <c r="G2651">
        <f t="shared" si="166"/>
        <v>1</v>
      </c>
      <c r="H2651">
        <f t="shared" si="167"/>
        <v>2</v>
      </c>
      <c r="I2651" s="1" t="s">
        <v>15622</v>
      </c>
      <c r="J2651" s="1" t="s">
        <v>15626</v>
      </c>
      <c r="K2651" s="42">
        <v>1</v>
      </c>
      <c r="L2651" s="42">
        <v>1</v>
      </c>
      <c r="M2651" s="1" t="s">
        <v>15616</v>
      </c>
    </row>
    <row r="2652" spans="1:13" x14ac:dyDescent="0.3">
      <c r="A2652">
        <v>2657</v>
      </c>
      <c r="B2652" t="s">
        <v>8307</v>
      </c>
      <c r="C2652" t="s">
        <v>7029</v>
      </c>
      <c r="D2652" t="s">
        <v>12297</v>
      </c>
      <c r="E2652" s="1">
        <f t="shared" si="164"/>
        <v>42396</v>
      </c>
      <c r="F2652">
        <f t="shared" si="165"/>
        <v>2016</v>
      </c>
      <c r="G2652">
        <f t="shared" si="166"/>
        <v>1</v>
      </c>
      <c r="H2652">
        <f t="shared" si="167"/>
        <v>3</v>
      </c>
      <c r="I2652" s="1" t="s">
        <v>15622</v>
      </c>
      <c r="J2652" s="1" t="s">
        <v>15624</v>
      </c>
      <c r="K2652" s="42">
        <v>0.8</v>
      </c>
      <c r="L2652" s="42">
        <v>0.76</v>
      </c>
      <c r="M2652" s="1" t="s">
        <v>15615</v>
      </c>
    </row>
    <row r="2653" spans="1:13" x14ac:dyDescent="0.3">
      <c r="A2653">
        <v>2658</v>
      </c>
      <c r="B2653" t="s">
        <v>10938</v>
      </c>
      <c r="C2653" t="s">
        <v>4456</v>
      </c>
      <c r="D2653" t="s">
        <v>12297</v>
      </c>
      <c r="E2653" s="1">
        <f t="shared" si="164"/>
        <v>42396</v>
      </c>
      <c r="F2653">
        <f t="shared" si="165"/>
        <v>2016</v>
      </c>
      <c r="G2653">
        <f t="shared" si="166"/>
        <v>1</v>
      </c>
      <c r="H2653">
        <f t="shared" si="167"/>
        <v>3</v>
      </c>
      <c r="I2653" s="1" t="s">
        <v>15654</v>
      </c>
      <c r="J2653" s="1" t="s">
        <v>15624</v>
      </c>
      <c r="K2653" s="42">
        <v>1</v>
      </c>
      <c r="L2653" s="42">
        <v>1</v>
      </c>
      <c r="M2653" s="1" t="s">
        <v>15615</v>
      </c>
    </row>
    <row r="2654" spans="1:13" x14ac:dyDescent="0.3">
      <c r="A2654">
        <v>2659</v>
      </c>
      <c r="B2654" t="s">
        <v>8313</v>
      </c>
      <c r="C2654" t="s">
        <v>7024</v>
      </c>
      <c r="D2654" t="s">
        <v>12297</v>
      </c>
      <c r="E2654" s="1">
        <f t="shared" si="164"/>
        <v>42396</v>
      </c>
      <c r="F2654">
        <f t="shared" si="165"/>
        <v>2016</v>
      </c>
      <c r="G2654">
        <f t="shared" si="166"/>
        <v>1</v>
      </c>
      <c r="H2654">
        <f t="shared" si="167"/>
        <v>3</v>
      </c>
      <c r="I2654" s="1" t="s">
        <v>15622</v>
      </c>
      <c r="J2654" s="1" t="s">
        <v>15624</v>
      </c>
      <c r="K2654" s="42">
        <v>1</v>
      </c>
      <c r="L2654" s="42">
        <v>1</v>
      </c>
      <c r="M2654" s="1" t="s">
        <v>15616</v>
      </c>
    </row>
    <row r="2655" spans="1:13" x14ac:dyDescent="0.3">
      <c r="A2655">
        <v>2660</v>
      </c>
      <c r="B2655" t="s">
        <v>11526</v>
      </c>
      <c r="C2655" t="s">
        <v>3877</v>
      </c>
      <c r="D2655" t="s">
        <v>12297</v>
      </c>
      <c r="E2655" s="1">
        <f t="shared" si="164"/>
        <v>42396</v>
      </c>
      <c r="F2655">
        <f t="shared" si="165"/>
        <v>2016</v>
      </c>
      <c r="G2655">
        <f t="shared" si="166"/>
        <v>1</v>
      </c>
      <c r="H2655">
        <f t="shared" si="167"/>
        <v>3</v>
      </c>
      <c r="I2655" s="1" t="s">
        <v>15622</v>
      </c>
      <c r="J2655" s="1" t="s">
        <v>15624</v>
      </c>
      <c r="K2655" s="42">
        <v>1</v>
      </c>
      <c r="L2655" s="42">
        <v>0.86</v>
      </c>
      <c r="M2655" s="1" t="s">
        <v>15616</v>
      </c>
    </row>
    <row r="2656" spans="1:13" x14ac:dyDescent="0.3">
      <c r="A2656">
        <v>2661</v>
      </c>
      <c r="B2656" t="s">
        <v>8543</v>
      </c>
      <c r="C2656" t="s">
        <v>6803</v>
      </c>
      <c r="D2656" t="s">
        <v>12297</v>
      </c>
      <c r="E2656" s="1">
        <f t="shared" si="164"/>
        <v>42396</v>
      </c>
      <c r="F2656">
        <f t="shared" si="165"/>
        <v>2016</v>
      </c>
      <c r="G2656">
        <f t="shared" si="166"/>
        <v>1</v>
      </c>
      <c r="H2656">
        <f t="shared" si="167"/>
        <v>3</v>
      </c>
      <c r="I2656" s="1" t="s">
        <v>15622</v>
      </c>
      <c r="J2656" s="1" t="s">
        <v>15623</v>
      </c>
      <c r="K2656" s="42">
        <v>0.67</v>
      </c>
      <c r="L2656" s="42">
        <v>0.94</v>
      </c>
      <c r="M2656" s="1" t="s">
        <v>15615</v>
      </c>
    </row>
    <row r="2657" spans="1:13" x14ac:dyDescent="0.3">
      <c r="A2657">
        <v>2662</v>
      </c>
      <c r="B2657" t="s">
        <v>7966</v>
      </c>
      <c r="C2657" t="s">
        <v>7365</v>
      </c>
      <c r="D2657" t="s">
        <v>12298</v>
      </c>
      <c r="E2657" s="1">
        <f t="shared" si="164"/>
        <v>42401</v>
      </c>
      <c r="F2657">
        <f t="shared" si="165"/>
        <v>2016</v>
      </c>
      <c r="G2657">
        <f t="shared" si="166"/>
        <v>2</v>
      </c>
      <c r="H2657">
        <f t="shared" si="167"/>
        <v>1</v>
      </c>
      <c r="I2657" s="1" t="s">
        <v>15622</v>
      </c>
      <c r="J2657" s="1" t="s">
        <v>15626</v>
      </c>
      <c r="K2657" s="42">
        <v>1</v>
      </c>
      <c r="L2657" s="42">
        <v>1</v>
      </c>
      <c r="M2657" s="1" t="s">
        <v>15616</v>
      </c>
    </row>
    <row r="2658" spans="1:13" x14ac:dyDescent="0.3">
      <c r="A2658">
        <v>2663</v>
      </c>
      <c r="B2658" t="s">
        <v>9746</v>
      </c>
      <c r="C2658" t="s">
        <v>3501</v>
      </c>
      <c r="D2658" t="s">
        <v>12298</v>
      </c>
      <c r="E2658" s="1">
        <f t="shared" si="164"/>
        <v>42401</v>
      </c>
      <c r="F2658">
        <f t="shared" si="165"/>
        <v>2016</v>
      </c>
      <c r="G2658">
        <f t="shared" si="166"/>
        <v>2</v>
      </c>
      <c r="H2658">
        <f t="shared" si="167"/>
        <v>1</v>
      </c>
      <c r="I2658" s="1" t="s">
        <v>15622</v>
      </c>
      <c r="J2658" s="1" t="s">
        <v>15623</v>
      </c>
      <c r="K2658" s="42">
        <v>0.75</v>
      </c>
      <c r="L2658" s="42">
        <v>0.67</v>
      </c>
      <c r="M2658" s="1" t="s">
        <v>15615</v>
      </c>
    </row>
    <row r="2659" spans="1:13" x14ac:dyDescent="0.3">
      <c r="A2659">
        <v>2664</v>
      </c>
      <c r="B2659" t="s">
        <v>10839</v>
      </c>
      <c r="C2659" t="s">
        <v>3543</v>
      </c>
      <c r="D2659" t="s">
        <v>12298</v>
      </c>
      <c r="E2659" s="1">
        <f t="shared" si="164"/>
        <v>42401</v>
      </c>
      <c r="F2659">
        <f t="shared" si="165"/>
        <v>2016</v>
      </c>
      <c r="G2659">
        <f t="shared" si="166"/>
        <v>2</v>
      </c>
      <c r="H2659">
        <f t="shared" si="167"/>
        <v>1</v>
      </c>
      <c r="I2659" s="1" t="s">
        <v>15622</v>
      </c>
      <c r="J2659" s="1" t="s">
        <v>15623</v>
      </c>
      <c r="K2659" s="42">
        <v>1</v>
      </c>
      <c r="L2659" s="42">
        <v>0.64</v>
      </c>
      <c r="M2659" s="1" t="s">
        <v>15616</v>
      </c>
    </row>
    <row r="2660" spans="1:13" x14ac:dyDescent="0.3">
      <c r="A2660">
        <v>2665</v>
      </c>
      <c r="B2660" t="s">
        <v>8197</v>
      </c>
      <c r="C2660" t="s">
        <v>7138</v>
      </c>
      <c r="D2660" t="s">
        <v>12299</v>
      </c>
      <c r="E2660" s="1">
        <f t="shared" si="164"/>
        <v>42402</v>
      </c>
      <c r="F2660">
        <f t="shared" si="165"/>
        <v>2016</v>
      </c>
      <c r="G2660">
        <f t="shared" si="166"/>
        <v>2</v>
      </c>
      <c r="H2660">
        <f t="shared" si="167"/>
        <v>2</v>
      </c>
      <c r="I2660" s="1" t="s">
        <v>15622</v>
      </c>
      <c r="J2660" s="1" t="s">
        <v>15623</v>
      </c>
      <c r="K2660" s="42">
        <v>1</v>
      </c>
      <c r="L2660" s="42">
        <v>0.83</v>
      </c>
      <c r="M2660" s="1" t="s">
        <v>15616</v>
      </c>
    </row>
    <row r="2661" spans="1:13" x14ac:dyDescent="0.3">
      <c r="A2661">
        <v>2666</v>
      </c>
      <c r="B2661" t="s">
        <v>9320</v>
      </c>
      <c r="C2661" t="s">
        <v>6036</v>
      </c>
      <c r="D2661" t="s">
        <v>12299</v>
      </c>
      <c r="E2661" s="1">
        <f t="shared" si="164"/>
        <v>42402</v>
      </c>
      <c r="F2661">
        <f t="shared" si="165"/>
        <v>2016</v>
      </c>
      <c r="G2661">
        <f t="shared" si="166"/>
        <v>2</v>
      </c>
      <c r="H2661">
        <f t="shared" si="167"/>
        <v>2</v>
      </c>
      <c r="I2661" s="1" t="s">
        <v>15622</v>
      </c>
      <c r="J2661" s="1" t="s">
        <v>15626</v>
      </c>
      <c r="K2661" s="42">
        <v>1</v>
      </c>
      <c r="L2661" s="42">
        <v>1</v>
      </c>
      <c r="M2661" s="1" t="s">
        <v>15615</v>
      </c>
    </row>
    <row r="2662" spans="1:13" x14ac:dyDescent="0.3">
      <c r="A2662">
        <v>2667</v>
      </c>
      <c r="B2662" t="s">
        <v>11772</v>
      </c>
      <c r="C2662" t="s">
        <v>3638</v>
      </c>
      <c r="D2662" t="s">
        <v>12299</v>
      </c>
      <c r="E2662" s="1">
        <f t="shared" si="164"/>
        <v>42402</v>
      </c>
      <c r="F2662">
        <f t="shared" si="165"/>
        <v>2016</v>
      </c>
      <c r="G2662">
        <f t="shared" si="166"/>
        <v>2</v>
      </c>
      <c r="H2662">
        <f t="shared" si="167"/>
        <v>2</v>
      </c>
      <c r="I2662" s="1" t="s">
        <v>15622</v>
      </c>
      <c r="J2662" s="1" t="s">
        <v>15626</v>
      </c>
      <c r="K2662" s="42">
        <v>1</v>
      </c>
      <c r="L2662" s="42">
        <v>0.99</v>
      </c>
      <c r="M2662" s="1" t="s">
        <v>15615</v>
      </c>
    </row>
    <row r="2663" spans="1:13" x14ac:dyDescent="0.3">
      <c r="A2663">
        <v>2668</v>
      </c>
      <c r="B2663" t="s">
        <v>8310</v>
      </c>
      <c r="C2663" t="s">
        <v>3586</v>
      </c>
      <c r="D2663" t="s">
        <v>12300</v>
      </c>
      <c r="E2663" s="1">
        <f t="shared" si="164"/>
        <v>42404</v>
      </c>
      <c r="F2663">
        <f t="shared" si="165"/>
        <v>2016</v>
      </c>
      <c r="G2663">
        <f t="shared" si="166"/>
        <v>2</v>
      </c>
      <c r="H2663">
        <f t="shared" si="167"/>
        <v>4</v>
      </c>
      <c r="I2663" s="1" t="s">
        <v>15622</v>
      </c>
      <c r="J2663" s="1" t="s">
        <v>15628</v>
      </c>
      <c r="K2663" s="42">
        <v>0</v>
      </c>
      <c r="L2663" s="42">
        <v>0.33</v>
      </c>
      <c r="M2663" s="1" t="s">
        <v>15615</v>
      </c>
    </row>
    <row r="2664" spans="1:13" x14ac:dyDescent="0.3">
      <c r="A2664">
        <v>2669</v>
      </c>
      <c r="B2664" t="s">
        <v>11347</v>
      </c>
      <c r="C2664" t="s">
        <v>4054</v>
      </c>
      <c r="D2664" t="s">
        <v>12300</v>
      </c>
      <c r="E2664" s="1">
        <f t="shared" si="164"/>
        <v>42404</v>
      </c>
      <c r="F2664">
        <f t="shared" si="165"/>
        <v>2016</v>
      </c>
      <c r="G2664">
        <f t="shared" si="166"/>
        <v>2</v>
      </c>
      <c r="H2664">
        <f t="shared" si="167"/>
        <v>4</v>
      </c>
      <c r="I2664" s="1" t="s">
        <v>15622</v>
      </c>
      <c r="J2664" s="1" t="s">
        <v>15628</v>
      </c>
      <c r="K2664" s="42">
        <v>0</v>
      </c>
      <c r="L2664" s="42">
        <v>0.95</v>
      </c>
      <c r="M2664" s="1" t="s">
        <v>15615</v>
      </c>
    </row>
    <row r="2665" spans="1:13" x14ac:dyDescent="0.3">
      <c r="A2665">
        <v>2670</v>
      </c>
      <c r="B2665" t="s">
        <v>10847</v>
      </c>
      <c r="C2665" t="s">
        <v>4547</v>
      </c>
      <c r="D2665" t="s">
        <v>12300</v>
      </c>
      <c r="E2665" s="1">
        <f t="shared" si="164"/>
        <v>42404</v>
      </c>
      <c r="F2665">
        <f t="shared" si="165"/>
        <v>2016</v>
      </c>
      <c r="G2665">
        <f t="shared" si="166"/>
        <v>2</v>
      </c>
      <c r="H2665">
        <f t="shared" si="167"/>
        <v>4</v>
      </c>
      <c r="I2665" s="1" t="s">
        <v>15622</v>
      </c>
      <c r="J2665" s="1" t="s">
        <v>15626</v>
      </c>
      <c r="K2665" s="42">
        <v>1</v>
      </c>
      <c r="L2665" s="42">
        <v>1</v>
      </c>
      <c r="M2665" s="1" t="s">
        <v>15616</v>
      </c>
    </row>
    <row r="2666" spans="1:13" x14ac:dyDescent="0.3">
      <c r="A2666">
        <v>2671</v>
      </c>
      <c r="B2666" t="s">
        <v>11786</v>
      </c>
      <c r="C2666" t="s">
        <v>3624</v>
      </c>
      <c r="D2666" t="s">
        <v>12301</v>
      </c>
      <c r="E2666" s="1">
        <f t="shared" si="164"/>
        <v>42406</v>
      </c>
      <c r="F2666">
        <f t="shared" si="165"/>
        <v>2016</v>
      </c>
      <c r="G2666">
        <f t="shared" si="166"/>
        <v>2</v>
      </c>
      <c r="H2666">
        <f t="shared" si="167"/>
        <v>6</v>
      </c>
      <c r="I2666" s="1" t="s">
        <v>15622</v>
      </c>
      <c r="J2666" s="1" t="s">
        <v>15626</v>
      </c>
      <c r="K2666" s="42">
        <v>1</v>
      </c>
      <c r="L2666" s="42">
        <v>0.94</v>
      </c>
      <c r="M2666" s="1" t="s">
        <v>15616</v>
      </c>
    </row>
    <row r="2667" spans="1:13" x14ac:dyDescent="0.3">
      <c r="A2667">
        <v>2672</v>
      </c>
      <c r="B2667" t="s">
        <v>8810</v>
      </c>
      <c r="C2667" t="s">
        <v>6538</v>
      </c>
      <c r="D2667" t="s">
        <v>12301</v>
      </c>
      <c r="E2667" s="1">
        <f t="shared" si="164"/>
        <v>42406</v>
      </c>
      <c r="F2667">
        <f t="shared" si="165"/>
        <v>2016</v>
      </c>
      <c r="G2667">
        <f t="shared" si="166"/>
        <v>2</v>
      </c>
      <c r="H2667">
        <f t="shared" si="167"/>
        <v>6</v>
      </c>
      <c r="I2667" s="1" t="s">
        <v>15622</v>
      </c>
      <c r="J2667" s="1" t="s">
        <v>15623</v>
      </c>
      <c r="K2667" s="42">
        <v>1</v>
      </c>
      <c r="L2667" s="42">
        <v>0.93</v>
      </c>
      <c r="M2667" s="1" t="s">
        <v>15616</v>
      </c>
    </row>
    <row r="2668" spans="1:13" x14ac:dyDescent="0.3">
      <c r="A2668">
        <v>2673</v>
      </c>
      <c r="B2668" t="s">
        <v>11637</v>
      </c>
      <c r="C2668" t="s">
        <v>3768</v>
      </c>
      <c r="D2668" t="s">
        <v>12301</v>
      </c>
      <c r="E2668" s="1">
        <f t="shared" si="164"/>
        <v>42406</v>
      </c>
      <c r="F2668">
        <f t="shared" si="165"/>
        <v>2016</v>
      </c>
      <c r="G2668">
        <f t="shared" si="166"/>
        <v>2</v>
      </c>
      <c r="H2668">
        <f t="shared" si="167"/>
        <v>6</v>
      </c>
      <c r="I2668" s="1" t="s">
        <v>15622</v>
      </c>
      <c r="J2668" s="1" t="s">
        <v>15624</v>
      </c>
      <c r="K2668" s="42">
        <v>0.93</v>
      </c>
      <c r="L2668" s="42">
        <v>1</v>
      </c>
      <c r="M2668" s="1" t="s">
        <v>15616</v>
      </c>
    </row>
    <row r="2669" spans="1:13" x14ac:dyDescent="0.3">
      <c r="A2669">
        <v>2674</v>
      </c>
      <c r="B2669" t="s">
        <v>10515</v>
      </c>
      <c r="C2669" t="s">
        <v>4868</v>
      </c>
      <c r="D2669" t="s">
        <v>12301</v>
      </c>
      <c r="E2669" s="1">
        <f t="shared" si="164"/>
        <v>42406</v>
      </c>
      <c r="F2669">
        <f t="shared" si="165"/>
        <v>2016</v>
      </c>
      <c r="G2669">
        <f t="shared" si="166"/>
        <v>2</v>
      </c>
      <c r="H2669">
        <f t="shared" si="167"/>
        <v>6</v>
      </c>
      <c r="I2669" s="1" t="s">
        <v>15622</v>
      </c>
      <c r="J2669" s="1" t="s">
        <v>15623</v>
      </c>
      <c r="K2669" s="42">
        <v>1</v>
      </c>
      <c r="L2669" s="42">
        <v>1</v>
      </c>
      <c r="M2669" s="1" t="s">
        <v>15616</v>
      </c>
    </row>
    <row r="2670" spans="1:13" x14ac:dyDescent="0.3">
      <c r="A2670">
        <v>2675</v>
      </c>
      <c r="B2670" t="s">
        <v>8984</v>
      </c>
      <c r="C2670" t="s">
        <v>6369</v>
      </c>
      <c r="D2670" t="s">
        <v>12302</v>
      </c>
      <c r="E2670" s="1">
        <f t="shared" si="164"/>
        <v>42408</v>
      </c>
      <c r="F2670">
        <f t="shared" si="165"/>
        <v>2016</v>
      </c>
      <c r="G2670">
        <f t="shared" si="166"/>
        <v>2</v>
      </c>
      <c r="H2670">
        <f t="shared" si="167"/>
        <v>1</v>
      </c>
      <c r="I2670" s="1" t="s">
        <v>15627</v>
      </c>
      <c r="J2670" s="1" t="s">
        <v>15626</v>
      </c>
      <c r="K2670" s="42">
        <v>1</v>
      </c>
      <c r="L2670" s="42">
        <v>0.94</v>
      </c>
      <c r="M2670" s="1" t="s">
        <v>15616</v>
      </c>
    </row>
    <row r="2671" spans="1:13" x14ac:dyDescent="0.3">
      <c r="A2671">
        <v>2676</v>
      </c>
      <c r="B2671" t="s">
        <v>11286</v>
      </c>
      <c r="C2671" t="s">
        <v>4115</v>
      </c>
      <c r="D2671" t="s">
        <v>12303</v>
      </c>
      <c r="E2671" s="1">
        <f t="shared" si="164"/>
        <v>42409</v>
      </c>
      <c r="F2671">
        <f t="shared" si="165"/>
        <v>2016</v>
      </c>
      <c r="G2671">
        <f t="shared" si="166"/>
        <v>2</v>
      </c>
      <c r="H2671">
        <f t="shared" si="167"/>
        <v>2</v>
      </c>
      <c r="I2671" s="1" t="s">
        <v>15625</v>
      </c>
      <c r="J2671" s="1" t="s">
        <v>15624</v>
      </c>
      <c r="K2671" s="42">
        <v>1</v>
      </c>
      <c r="L2671" s="42">
        <v>0.99</v>
      </c>
      <c r="M2671" s="1" t="s">
        <v>15616</v>
      </c>
    </row>
    <row r="2672" spans="1:13" x14ac:dyDescent="0.3">
      <c r="A2672">
        <v>2677</v>
      </c>
      <c r="B2672" t="s">
        <v>10707</v>
      </c>
      <c r="C2672" t="s">
        <v>4680</v>
      </c>
      <c r="D2672" t="s">
        <v>12303</v>
      </c>
      <c r="E2672" s="1">
        <f t="shared" si="164"/>
        <v>42409</v>
      </c>
      <c r="F2672">
        <f t="shared" si="165"/>
        <v>2016</v>
      </c>
      <c r="G2672">
        <f t="shared" si="166"/>
        <v>2</v>
      </c>
      <c r="H2672">
        <f t="shared" si="167"/>
        <v>2</v>
      </c>
      <c r="I2672" s="1" t="s">
        <v>15622</v>
      </c>
      <c r="J2672" s="1" t="s">
        <v>15626</v>
      </c>
      <c r="K2672" s="42">
        <v>1</v>
      </c>
      <c r="L2672" s="42">
        <v>0.95</v>
      </c>
      <c r="M2672" s="1" t="s">
        <v>15615</v>
      </c>
    </row>
    <row r="2673" spans="1:13" x14ac:dyDescent="0.3">
      <c r="A2673">
        <v>2678</v>
      </c>
      <c r="B2673" t="s">
        <v>7721</v>
      </c>
      <c r="C2673" t="s">
        <v>7599</v>
      </c>
      <c r="D2673" t="s">
        <v>12304</v>
      </c>
      <c r="E2673" s="1">
        <f t="shared" si="164"/>
        <v>42410</v>
      </c>
      <c r="F2673">
        <f t="shared" si="165"/>
        <v>2016</v>
      </c>
      <c r="G2673">
        <f t="shared" si="166"/>
        <v>2</v>
      </c>
      <c r="H2673">
        <f t="shared" si="167"/>
        <v>3</v>
      </c>
      <c r="I2673" s="1" t="s">
        <v>15622</v>
      </c>
      <c r="J2673" s="1" t="s">
        <v>15626</v>
      </c>
      <c r="K2673" s="42">
        <v>1</v>
      </c>
      <c r="L2673" s="42">
        <v>0.99</v>
      </c>
      <c r="M2673" s="1" t="s">
        <v>15615</v>
      </c>
    </row>
    <row r="2674" spans="1:13" x14ac:dyDescent="0.3">
      <c r="A2674">
        <v>2679</v>
      </c>
      <c r="B2674" t="s">
        <v>7728</v>
      </c>
      <c r="C2674" t="s">
        <v>7592</v>
      </c>
      <c r="D2674" t="s">
        <v>12304</v>
      </c>
      <c r="E2674" s="1">
        <f t="shared" si="164"/>
        <v>42410</v>
      </c>
      <c r="F2674">
        <f t="shared" si="165"/>
        <v>2016</v>
      </c>
      <c r="G2674">
        <f t="shared" si="166"/>
        <v>2</v>
      </c>
      <c r="H2674">
        <f t="shared" si="167"/>
        <v>3</v>
      </c>
      <c r="I2674" s="1" t="s">
        <v>15625</v>
      </c>
      <c r="J2674" s="1" t="s">
        <v>15623</v>
      </c>
      <c r="K2674" s="42">
        <v>0.6</v>
      </c>
      <c r="L2674" s="42">
        <v>0.47</v>
      </c>
      <c r="M2674" s="1" t="s">
        <v>15615</v>
      </c>
    </row>
    <row r="2675" spans="1:13" x14ac:dyDescent="0.3">
      <c r="A2675">
        <v>2680</v>
      </c>
      <c r="B2675" t="s">
        <v>11673</v>
      </c>
      <c r="C2675" t="s">
        <v>3733</v>
      </c>
      <c r="D2675" t="s">
        <v>12305</v>
      </c>
      <c r="E2675" s="1">
        <f t="shared" si="164"/>
        <v>42411</v>
      </c>
      <c r="F2675">
        <f t="shared" si="165"/>
        <v>2016</v>
      </c>
      <c r="G2675">
        <f t="shared" si="166"/>
        <v>2</v>
      </c>
      <c r="H2675">
        <f t="shared" si="167"/>
        <v>4</v>
      </c>
      <c r="I2675" s="1" t="s">
        <v>15629</v>
      </c>
      <c r="J2675" s="1" t="s">
        <v>15624</v>
      </c>
      <c r="K2675" s="42">
        <v>1</v>
      </c>
      <c r="L2675" s="42">
        <v>0.98</v>
      </c>
      <c r="M2675" s="1" t="s">
        <v>15616</v>
      </c>
    </row>
    <row r="2676" spans="1:13" x14ac:dyDescent="0.3">
      <c r="A2676">
        <v>2681</v>
      </c>
      <c r="B2676" t="s">
        <v>11734</v>
      </c>
      <c r="C2676" t="s">
        <v>3674</v>
      </c>
      <c r="D2676" t="s">
        <v>12306</v>
      </c>
      <c r="E2676" s="1">
        <f t="shared" si="164"/>
        <v>42412</v>
      </c>
      <c r="F2676">
        <f t="shared" si="165"/>
        <v>2016</v>
      </c>
      <c r="G2676">
        <f t="shared" si="166"/>
        <v>2</v>
      </c>
      <c r="H2676">
        <f t="shared" si="167"/>
        <v>5</v>
      </c>
      <c r="I2676" s="1" t="s">
        <v>15622</v>
      </c>
      <c r="J2676" s="1" t="s">
        <v>15626</v>
      </c>
      <c r="K2676" s="42">
        <v>1</v>
      </c>
      <c r="L2676" s="42">
        <v>1</v>
      </c>
      <c r="M2676" s="1" t="s">
        <v>15615</v>
      </c>
    </row>
    <row r="2677" spans="1:13" x14ac:dyDescent="0.3">
      <c r="A2677">
        <v>2682</v>
      </c>
      <c r="B2677" t="s">
        <v>8247</v>
      </c>
      <c r="C2677" t="s">
        <v>7088</v>
      </c>
      <c r="D2677" t="s">
        <v>12307</v>
      </c>
      <c r="E2677" s="1">
        <f t="shared" si="164"/>
        <v>42414</v>
      </c>
      <c r="F2677">
        <f t="shared" si="165"/>
        <v>2016</v>
      </c>
      <c r="G2677">
        <f t="shared" si="166"/>
        <v>2</v>
      </c>
      <c r="H2677">
        <f t="shared" si="167"/>
        <v>7</v>
      </c>
      <c r="I2677" s="1" t="s">
        <v>15622</v>
      </c>
      <c r="J2677" s="1" t="s">
        <v>15626</v>
      </c>
      <c r="K2677" s="42">
        <v>0.9</v>
      </c>
      <c r="L2677" s="42">
        <v>0.94</v>
      </c>
      <c r="M2677" s="1" t="s">
        <v>15616</v>
      </c>
    </row>
    <row r="2678" spans="1:13" x14ac:dyDescent="0.3">
      <c r="A2678">
        <v>2683</v>
      </c>
      <c r="B2678" t="s">
        <v>8850</v>
      </c>
      <c r="C2678" t="s">
        <v>6499</v>
      </c>
      <c r="D2678" t="s">
        <v>12307</v>
      </c>
      <c r="E2678" s="1">
        <f t="shared" si="164"/>
        <v>42414</v>
      </c>
      <c r="F2678">
        <f t="shared" si="165"/>
        <v>2016</v>
      </c>
      <c r="G2678">
        <f t="shared" si="166"/>
        <v>2</v>
      </c>
      <c r="H2678">
        <f t="shared" si="167"/>
        <v>7</v>
      </c>
      <c r="I2678" s="1" t="s">
        <v>15693</v>
      </c>
      <c r="J2678" s="1" t="s">
        <v>15624</v>
      </c>
      <c r="K2678" s="42">
        <v>1</v>
      </c>
      <c r="L2678" s="42">
        <v>1</v>
      </c>
      <c r="M2678" s="1" t="s">
        <v>15615</v>
      </c>
    </row>
    <row r="2679" spans="1:13" x14ac:dyDescent="0.3">
      <c r="A2679">
        <v>2684</v>
      </c>
      <c r="B2679" t="s">
        <v>8459</v>
      </c>
      <c r="C2679" t="s">
        <v>6884</v>
      </c>
      <c r="D2679" t="s">
        <v>12308</v>
      </c>
      <c r="E2679" s="1">
        <f t="shared" si="164"/>
        <v>42415</v>
      </c>
      <c r="F2679">
        <f t="shared" si="165"/>
        <v>2016</v>
      </c>
      <c r="G2679">
        <f t="shared" si="166"/>
        <v>2</v>
      </c>
      <c r="H2679">
        <f t="shared" si="167"/>
        <v>1</v>
      </c>
      <c r="I2679" s="1" t="s">
        <v>15622</v>
      </c>
      <c r="J2679" s="1" t="s">
        <v>15624</v>
      </c>
      <c r="K2679" s="42">
        <v>1</v>
      </c>
      <c r="L2679" s="42">
        <v>1</v>
      </c>
      <c r="M2679" s="1" t="s">
        <v>15615</v>
      </c>
    </row>
    <row r="2680" spans="1:13" x14ac:dyDescent="0.3">
      <c r="A2680">
        <v>2685</v>
      </c>
      <c r="B2680" t="s">
        <v>10343</v>
      </c>
      <c r="C2680" t="s">
        <v>5036</v>
      </c>
      <c r="D2680" t="s">
        <v>12309</v>
      </c>
      <c r="E2680" s="1">
        <f t="shared" si="164"/>
        <v>42416</v>
      </c>
      <c r="F2680">
        <f t="shared" si="165"/>
        <v>2016</v>
      </c>
      <c r="G2680">
        <f t="shared" si="166"/>
        <v>2</v>
      </c>
      <c r="H2680">
        <f t="shared" si="167"/>
        <v>2</v>
      </c>
      <c r="I2680" s="1" t="s">
        <v>15622</v>
      </c>
      <c r="J2680" s="1" t="s">
        <v>15628</v>
      </c>
      <c r="K2680" s="42">
        <v>0</v>
      </c>
      <c r="L2680" s="42">
        <v>0.94</v>
      </c>
      <c r="M2680" s="1" t="s">
        <v>15616</v>
      </c>
    </row>
    <row r="2681" spans="1:13" x14ac:dyDescent="0.3">
      <c r="A2681">
        <v>2686</v>
      </c>
      <c r="B2681" t="s">
        <v>8613</v>
      </c>
      <c r="C2681" t="s">
        <v>6734</v>
      </c>
      <c r="D2681" t="s">
        <v>12309</v>
      </c>
      <c r="E2681" s="1">
        <f t="shared" si="164"/>
        <v>42416</v>
      </c>
      <c r="F2681">
        <f t="shared" si="165"/>
        <v>2016</v>
      </c>
      <c r="G2681">
        <f t="shared" si="166"/>
        <v>2</v>
      </c>
      <c r="H2681">
        <f t="shared" si="167"/>
        <v>2</v>
      </c>
      <c r="I2681" s="1" t="s">
        <v>15622</v>
      </c>
      <c r="J2681" s="1" t="s">
        <v>15626</v>
      </c>
      <c r="K2681" s="42">
        <v>1</v>
      </c>
      <c r="L2681" s="42">
        <v>0.68</v>
      </c>
      <c r="M2681" s="1" t="s">
        <v>15615</v>
      </c>
    </row>
    <row r="2682" spans="1:13" x14ac:dyDescent="0.3">
      <c r="A2682">
        <v>2687</v>
      </c>
      <c r="B2682" t="s">
        <v>9899</v>
      </c>
      <c r="C2682" t="s">
        <v>5472</v>
      </c>
      <c r="D2682" t="s">
        <v>12310</v>
      </c>
      <c r="E2682" s="1">
        <f t="shared" si="164"/>
        <v>42417</v>
      </c>
      <c r="F2682">
        <f t="shared" si="165"/>
        <v>2016</v>
      </c>
      <c r="G2682">
        <f t="shared" si="166"/>
        <v>2</v>
      </c>
      <c r="H2682">
        <f t="shared" si="167"/>
        <v>3</v>
      </c>
      <c r="I2682" s="1" t="s">
        <v>15748</v>
      </c>
      <c r="J2682" s="1" t="s">
        <v>15626</v>
      </c>
      <c r="K2682" s="42">
        <v>1</v>
      </c>
      <c r="L2682" s="42">
        <v>0.96</v>
      </c>
      <c r="M2682" s="1" t="s">
        <v>15615</v>
      </c>
    </row>
    <row r="2683" spans="1:13" x14ac:dyDescent="0.3">
      <c r="A2683">
        <v>2688</v>
      </c>
      <c r="B2683" t="s">
        <v>10207</v>
      </c>
      <c r="C2683" t="s">
        <v>5172</v>
      </c>
      <c r="D2683" t="s">
        <v>12311</v>
      </c>
      <c r="E2683" s="1">
        <f t="shared" si="164"/>
        <v>42420</v>
      </c>
      <c r="F2683">
        <f t="shared" si="165"/>
        <v>2016</v>
      </c>
      <c r="G2683">
        <f t="shared" si="166"/>
        <v>2</v>
      </c>
      <c r="H2683">
        <f t="shared" si="167"/>
        <v>6</v>
      </c>
      <c r="I2683" s="1" t="s">
        <v>15622</v>
      </c>
      <c r="J2683" s="1" t="s">
        <v>15623</v>
      </c>
      <c r="K2683" s="42">
        <v>1</v>
      </c>
      <c r="L2683" s="42">
        <v>0.95</v>
      </c>
      <c r="M2683" s="1" t="s">
        <v>15616</v>
      </c>
    </row>
    <row r="2684" spans="1:13" x14ac:dyDescent="0.3">
      <c r="A2684">
        <v>2689</v>
      </c>
      <c r="B2684" t="s">
        <v>11500</v>
      </c>
      <c r="C2684" t="s">
        <v>3902</v>
      </c>
      <c r="D2684" t="s">
        <v>16852</v>
      </c>
      <c r="E2684" s="1">
        <f t="shared" si="164"/>
        <v>42421</v>
      </c>
      <c r="F2684">
        <f t="shared" si="165"/>
        <v>2016</v>
      </c>
      <c r="G2684">
        <f t="shared" si="166"/>
        <v>2</v>
      </c>
      <c r="H2684">
        <f t="shared" si="167"/>
        <v>7</v>
      </c>
      <c r="I2684" s="1" t="s">
        <v>15819</v>
      </c>
      <c r="J2684" s="1" t="s">
        <v>15628</v>
      </c>
      <c r="K2684" s="42">
        <v>0</v>
      </c>
      <c r="L2684" s="42">
        <v>0.75</v>
      </c>
      <c r="M2684" s="1" t="s">
        <v>15616</v>
      </c>
    </row>
    <row r="2685" spans="1:13" x14ac:dyDescent="0.3">
      <c r="A2685">
        <v>2690</v>
      </c>
      <c r="B2685" t="s">
        <v>10516</v>
      </c>
      <c r="C2685" t="s">
        <v>4867</v>
      </c>
      <c r="D2685" t="s">
        <v>16852</v>
      </c>
      <c r="E2685" s="1">
        <f t="shared" si="164"/>
        <v>42421</v>
      </c>
      <c r="F2685">
        <f t="shared" si="165"/>
        <v>2016</v>
      </c>
      <c r="G2685">
        <f t="shared" si="166"/>
        <v>2</v>
      </c>
      <c r="H2685">
        <f t="shared" si="167"/>
        <v>7</v>
      </c>
      <c r="I2685" s="1" t="s">
        <v>15625</v>
      </c>
      <c r="J2685" s="1" t="s">
        <v>15626</v>
      </c>
      <c r="K2685" s="42">
        <v>1</v>
      </c>
      <c r="L2685" s="42">
        <v>0.99</v>
      </c>
      <c r="M2685" s="1" t="s">
        <v>15616</v>
      </c>
    </row>
    <row r="2686" spans="1:13" x14ac:dyDescent="0.3">
      <c r="A2686">
        <v>2691</v>
      </c>
      <c r="B2686" t="s">
        <v>11217</v>
      </c>
      <c r="C2686" t="s">
        <v>4184</v>
      </c>
      <c r="D2686" t="s">
        <v>12312</v>
      </c>
      <c r="E2686" s="1">
        <f t="shared" si="164"/>
        <v>42422</v>
      </c>
      <c r="F2686">
        <f t="shared" si="165"/>
        <v>2016</v>
      </c>
      <c r="G2686">
        <f t="shared" si="166"/>
        <v>2</v>
      </c>
      <c r="H2686">
        <f t="shared" si="167"/>
        <v>1</v>
      </c>
      <c r="I2686" s="1" t="s">
        <v>15622</v>
      </c>
      <c r="J2686" s="1" t="s">
        <v>15624</v>
      </c>
      <c r="K2686" s="42">
        <v>1</v>
      </c>
      <c r="L2686" s="42">
        <v>1</v>
      </c>
      <c r="M2686" s="1" t="s">
        <v>15616</v>
      </c>
    </row>
    <row r="2687" spans="1:13" x14ac:dyDescent="0.3">
      <c r="A2687">
        <v>2692</v>
      </c>
      <c r="B2687" t="s">
        <v>11714</v>
      </c>
      <c r="C2687" t="s">
        <v>3692</v>
      </c>
      <c r="D2687" t="s">
        <v>12313</v>
      </c>
      <c r="E2687" s="1">
        <f t="shared" si="164"/>
        <v>42423</v>
      </c>
      <c r="F2687">
        <f t="shared" si="165"/>
        <v>2016</v>
      </c>
      <c r="G2687">
        <f t="shared" si="166"/>
        <v>2</v>
      </c>
      <c r="H2687">
        <f t="shared" si="167"/>
        <v>2</v>
      </c>
      <c r="I2687" s="1" t="s">
        <v>15622</v>
      </c>
      <c r="J2687" s="1" t="s">
        <v>15623</v>
      </c>
      <c r="K2687" s="42">
        <v>1</v>
      </c>
      <c r="L2687" s="42">
        <v>0.96</v>
      </c>
      <c r="M2687" s="1" t="s">
        <v>15616</v>
      </c>
    </row>
    <row r="2688" spans="1:13" x14ac:dyDescent="0.3">
      <c r="A2688">
        <v>2693</v>
      </c>
      <c r="B2688" t="s">
        <v>9212</v>
      </c>
      <c r="C2688" t="s">
        <v>6142</v>
      </c>
      <c r="D2688" t="s">
        <v>12314</v>
      </c>
      <c r="E2688" s="1">
        <f t="shared" si="164"/>
        <v>42424</v>
      </c>
      <c r="F2688">
        <f t="shared" si="165"/>
        <v>2016</v>
      </c>
      <c r="G2688">
        <f t="shared" si="166"/>
        <v>2</v>
      </c>
      <c r="H2688">
        <f t="shared" si="167"/>
        <v>3</v>
      </c>
      <c r="I2688" s="1" t="s">
        <v>15622</v>
      </c>
      <c r="J2688" s="1" t="s">
        <v>15626</v>
      </c>
      <c r="K2688" s="42">
        <v>1</v>
      </c>
      <c r="L2688" s="42">
        <v>1</v>
      </c>
      <c r="M2688" s="1" t="s">
        <v>15616</v>
      </c>
    </row>
    <row r="2689" spans="1:13" x14ac:dyDescent="0.3">
      <c r="A2689">
        <v>2694</v>
      </c>
      <c r="B2689" t="s">
        <v>9803</v>
      </c>
      <c r="C2689" t="s">
        <v>5566</v>
      </c>
      <c r="D2689" t="s">
        <v>12314</v>
      </c>
      <c r="E2689" s="1">
        <f t="shared" si="164"/>
        <v>42424</v>
      </c>
      <c r="F2689">
        <f t="shared" si="165"/>
        <v>2016</v>
      </c>
      <c r="G2689">
        <f t="shared" si="166"/>
        <v>2</v>
      </c>
      <c r="H2689">
        <f t="shared" si="167"/>
        <v>3</v>
      </c>
      <c r="I2689" s="1" t="s">
        <v>15622</v>
      </c>
      <c r="J2689" s="1" t="s">
        <v>15626</v>
      </c>
      <c r="K2689" s="42">
        <v>1</v>
      </c>
      <c r="L2689" s="42">
        <v>1</v>
      </c>
      <c r="M2689" s="1" t="s">
        <v>15616</v>
      </c>
    </row>
    <row r="2690" spans="1:13" x14ac:dyDescent="0.3">
      <c r="A2690">
        <v>2695</v>
      </c>
      <c r="B2690" t="s">
        <v>9242</v>
      </c>
      <c r="C2690" t="s">
        <v>6112</v>
      </c>
      <c r="D2690" t="s">
        <v>12314</v>
      </c>
      <c r="E2690" s="1">
        <f t="shared" si="164"/>
        <v>42424</v>
      </c>
      <c r="F2690">
        <f t="shared" si="165"/>
        <v>2016</v>
      </c>
      <c r="G2690">
        <f t="shared" si="166"/>
        <v>2</v>
      </c>
      <c r="H2690">
        <f t="shared" si="167"/>
        <v>3</v>
      </c>
      <c r="I2690" s="1" t="s">
        <v>15622</v>
      </c>
      <c r="J2690" s="1" t="s">
        <v>15624</v>
      </c>
      <c r="K2690" s="42">
        <v>1</v>
      </c>
      <c r="L2690" s="42">
        <v>0.89</v>
      </c>
      <c r="M2690" s="1" t="s">
        <v>15615</v>
      </c>
    </row>
    <row r="2691" spans="1:13" x14ac:dyDescent="0.3">
      <c r="A2691">
        <v>2696</v>
      </c>
      <c r="B2691" t="s">
        <v>8434</v>
      </c>
      <c r="C2691" t="s">
        <v>6908</v>
      </c>
      <c r="D2691" t="s">
        <v>12314</v>
      </c>
      <c r="E2691" s="1">
        <f t="shared" ref="E2691:E2754" si="168">DATE(LEFT(D2691,4),MID(D2691,5,2),RIGHT(D2691,2))</f>
        <v>42424</v>
      </c>
      <c r="F2691">
        <f t="shared" ref="F2691:F2754" si="169">YEAR(E2691)</f>
        <v>2016</v>
      </c>
      <c r="G2691">
        <f t="shared" ref="G2691:G2754" si="170">MONTH(E2691)</f>
        <v>2</v>
      </c>
      <c r="H2691">
        <f t="shared" ref="H2691:H2754" si="171">WEEKDAY(E2691,2)</f>
        <v>3</v>
      </c>
      <c r="I2691" s="1" t="s">
        <v>15622</v>
      </c>
      <c r="J2691" s="1" t="s">
        <v>15626</v>
      </c>
      <c r="K2691" s="42">
        <v>1</v>
      </c>
      <c r="L2691" s="42">
        <v>0.91</v>
      </c>
      <c r="M2691" s="1" t="s">
        <v>15616</v>
      </c>
    </row>
    <row r="2692" spans="1:13" x14ac:dyDescent="0.3">
      <c r="A2692">
        <v>2697</v>
      </c>
      <c r="B2692" t="s">
        <v>8566</v>
      </c>
      <c r="C2692" t="s">
        <v>6781</v>
      </c>
      <c r="D2692" t="s">
        <v>12314</v>
      </c>
      <c r="E2692" s="1">
        <f t="shared" si="168"/>
        <v>42424</v>
      </c>
      <c r="F2692">
        <f t="shared" si="169"/>
        <v>2016</v>
      </c>
      <c r="G2692">
        <f t="shared" si="170"/>
        <v>2</v>
      </c>
      <c r="H2692">
        <f t="shared" si="171"/>
        <v>3</v>
      </c>
      <c r="I2692" s="1" t="s">
        <v>15622</v>
      </c>
      <c r="J2692" s="1" t="s">
        <v>15626</v>
      </c>
      <c r="K2692" s="42">
        <v>1</v>
      </c>
      <c r="L2692" s="42">
        <v>0.98</v>
      </c>
      <c r="M2692" s="1" t="s">
        <v>15615</v>
      </c>
    </row>
    <row r="2693" spans="1:13" x14ac:dyDescent="0.3">
      <c r="A2693">
        <v>2698</v>
      </c>
      <c r="B2693" t="s">
        <v>10999</v>
      </c>
      <c r="C2693" t="s">
        <v>4398</v>
      </c>
      <c r="D2693" t="s">
        <v>12315</v>
      </c>
      <c r="E2693" s="1">
        <f t="shared" si="168"/>
        <v>42425</v>
      </c>
      <c r="F2693">
        <f t="shared" si="169"/>
        <v>2016</v>
      </c>
      <c r="G2693">
        <f t="shared" si="170"/>
        <v>2</v>
      </c>
      <c r="H2693">
        <f t="shared" si="171"/>
        <v>4</v>
      </c>
      <c r="I2693" s="1" t="s">
        <v>15795</v>
      </c>
      <c r="J2693" s="1" t="s">
        <v>15626</v>
      </c>
      <c r="K2693" s="42">
        <v>1</v>
      </c>
      <c r="L2693" s="42">
        <v>0.95</v>
      </c>
      <c r="M2693" s="1" t="s">
        <v>15616</v>
      </c>
    </row>
    <row r="2694" spans="1:13" x14ac:dyDescent="0.3">
      <c r="A2694">
        <v>2699</v>
      </c>
      <c r="B2694" t="s">
        <v>10865</v>
      </c>
      <c r="C2694" t="s">
        <v>4529</v>
      </c>
      <c r="D2694" t="s">
        <v>12315</v>
      </c>
      <c r="E2694" s="1">
        <f t="shared" si="168"/>
        <v>42425</v>
      </c>
      <c r="F2694">
        <f t="shared" si="169"/>
        <v>2016</v>
      </c>
      <c r="G2694">
        <f t="shared" si="170"/>
        <v>2</v>
      </c>
      <c r="H2694">
        <f t="shared" si="171"/>
        <v>4</v>
      </c>
      <c r="I2694" s="1" t="s">
        <v>15622</v>
      </c>
      <c r="J2694" s="1" t="s">
        <v>15624</v>
      </c>
      <c r="K2694" s="42">
        <v>1</v>
      </c>
      <c r="L2694" s="42">
        <v>0.94</v>
      </c>
      <c r="M2694" s="1" t="s">
        <v>15616</v>
      </c>
    </row>
    <row r="2695" spans="1:13" x14ac:dyDescent="0.3">
      <c r="A2695">
        <v>2700</v>
      </c>
      <c r="B2695" t="s">
        <v>7778</v>
      </c>
      <c r="C2695" t="s">
        <v>7544</v>
      </c>
      <c r="D2695" t="s">
        <v>12315</v>
      </c>
      <c r="E2695" s="1">
        <f t="shared" si="168"/>
        <v>42425</v>
      </c>
      <c r="F2695">
        <f t="shared" si="169"/>
        <v>2016</v>
      </c>
      <c r="G2695">
        <f t="shared" si="170"/>
        <v>2</v>
      </c>
      <c r="H2695">
        <f t="shared" si="171"/>
        <v>4</v>
      </c>
      <c r="I2695" s="1" t="s">
        <v>15625</v>
      </c>
      <c r="J2695" s="1" t="s">
        <v>15623</v>
      </c>
      <c r="K2695" s="42">
        <v>0.75</v>
      </c>
      <c r="L2695" s="42">
        <v>1</v>
      </c>
      <c r="M2695" s="1" t="s">
        <v>15615</v>
      </c>
    </row>
    <row r="2696" spans="1:13" x14ac:dyDescent="0.3">
      <c r="A2696">
        <v>2701</v>
      </c>
      <c r="B2696" t="s">
        <v>9732</v>
      </c>
      <c r="C2696" t="s">
        <v>5633</v>
      </c>
      <c r="D2696" t="s">
        <v>12316</v>
      </c>
      <c r="E2696" s="1">
        <f t="shared" si="168"/>
        <v>42426</v>
      </c>
      <c r="F2696">
        <f t="shared" si="169"/>
        <v>2016</v>
      </c>
      <c r="G2696">
        <f t="shared" si="170"/>
        <v>2</v>
      </c>
      <c r="H2696">
        <f t="shared" si="171"/>
        <v>5</v>
      </c>
      <c r="I2696" s="1" t="s">
        <v>15622</v>
      </c>
      <c r="J2696" s="1" t="s">
        <v>15624</v>
      </c>
      <c r="K2696" s="42">
        <v>1</v>
      </c>
      <c r="L2696" s="42">
        <v>1</v>
      </c>
      <c r="M2696" s="1" t="s">
        <v>15615</v>
      </c>
    </row>
    <row r="2697" spans="1:13" x14ac:dyDescent="0.3">
      <c r="A2697">
        <v>2702</v>
      </c>
      <c r="B2697" t="s">
        <v>8048</v>
      </c>
      <c r="C2697" t="s">
        <v>7284</v>
      </c>
      <c r="D2697" t="s">
        <v>12316</v>
      </c>
      <c r="E2697" s="1">
        <f t="shared" si="168"/>
        <v>42426</v>
      </c>
      <c r="F2697">
        <f t="shared" si="169"/>
        <v>2016</v>
      </c>
      <c r="G2697">
        <f t="shared" si="170"/>
        <v>2</v>
      </c>
      <c r="H2697">
        <f t="shared" si="171"/>
        <v>5</v>
      </c>
      <c r="I2697" s="1" t="s">
        <v>15622</v>
      </c>
      <c r="J2697" s="1" t="s">
        <v>15624</v>
      </c>
      <c r="K2697" s="42">
        <v>1</v>
      </c>
      <c r="L2697" s="42">
        <v>1</v>
      </c>
      <c r="M2697" s="1" t="s">
        <v>15616</v>
      </c>
    </row>
    <row r="2698" spans="1:13" x14ac:dyDescent="0.3">
      <c r="A2698">
        <v>2703</v>
      </c>
      <c r="B2698" t="s">
        <v>9193</v>
      </c>
      <c r="C2698" t="s">
        <v>6161</v>
      </c>
      <c r="D2698" t="s">
        <v>12316</v>
      </c>
      <c r="E2698" s="1">
        <f t="shared" si="168"/>
        <v>42426</v>
      </c>
      <c r="F2698">
        <f t="shared" si="169"/>
        <v>2016</v>
      </c>
      <c r="G2698">
        <f t="shared" si="170"/>
        <v>2</v>
      </c>
      <c r="H2698">
        <f t="shared" si="171"/>
        <v>5</v>
      </c>
      <c r="I2698" s="1" t="s">
        <v>15625</v>
      </c>
      <c r="J2698" s="1" t="s">
        <v>15623</v>
      </c>
      <c r="K2698" s="42">
        <v>0.67</v>
      </c>
      <c r="L2698" s="42">
        <v>0.54</v>
      </c>
      <c r="M2698" s="1" t="s">
        <v>15615</v>
      </c>
    </row>
    <row r="2699" spans="1:13" x14ac:dyDescent="0.3">
      <c r="A2699">
        <v>2704</v>
      </c>
      <c r="B2699" t="s">
        <v>10540</v>
      </c>
      <c r="C2699" t="s">
        <v>4843</v>
      </c>
      <c r="D2699" t="s">
        <v>12316</v>
      </c>
      <c r="E2699" s="1">
        <f t="shared" si="168"/>
        <v>42426</v>
      </c>
      <c r="F2699">
        <f t="shared" si="169"/>
        <v>2016</v>
      </c>
      <c r="G2699">
        <f t="shared" si="170"/>
        <v>2</v>
      </c>
      <c r="H2699">
        <f t="shared" si="171"/>
        <v>5</v>
      </c>
      <c r="I2699" s="1" t="s">
        <v>15622</v>
      </c>
      <c r="J2699" s="1" t="s">
        <v>15626</v>
      </c>
      <c r="K2699" s="42">
        <v>1</v>
      </c>
      <c r="L2699" s="42">
        <v>1</v>
      </c>
      <c r="M2699" s="1" t="s">
        <v>15616</v>
      </c>
    </row>
    <row r="2700" spans="1:13" x14ac:dyDescent="0.3">
      <c r="A2700">
        <v>2705</v>
      </c>
      <c r="B2700" t="s">
        <v>8732</v>
      </c>
      <c r="C2700" t="s">
        <v>6327</v>
      </c>
      <c r="D2700" t="s">
        <v>12317</v>
      </c>
      <c r="E2700" s="1">
        <f t="shared" si="168"/>
        <v>42429</v>
      </c>
      <c r="F2700">
        <f t="shared" si="169"/>
        <v>2016</v>
      </c>
      <c r="G2700">
        <f t="shared" si="170"/>
        <v>2</v>
      </c>
      <c r="H2700">
        <f t="shared" si="171"/>
        <v>1</v>
      </c>
      <c r="I2700" s="1" t="s">
        <v>15622</v>
      </c>
      <c r="J2700" s="1" t="s">
        <v>15626</v>
      </c>
      <c r="K2700" s="42">
        <v>1</v>
      </c>
      <c r="L2700" s="42">
        <v>0.89</v>
      </c>
      <c r="M2700" s="1" t="s">
        <v>15615</v>
      </c>
    </row>
    <row r="2701" spans="1:13" x14ac:dyDescent="0.3">
      <c r="A2701">
        <v>2706</v>
      </c>
      <c r="B2701" t="s">
        <v>7886</v>
      </c>
      <c r="C2701" t="s">
        <v>7442</v>
      </c>
      <c r="D2701" t="s">
        <v>12317</v>
      </c>
      <c r="E2701" s="1">
        <f t="shared" si="168"/>
        <v>42429</v>
      </c>
      <c r="F2701">
        <f t="shared" si="169"/>
        <v>2016</v>
      </c>
      <c r="G2701">
        <f t="shared" si="170"/>
        <v>2</v>
      </c>
      <c r="H2701">
        <f t="shared" si="171"/>
        <v>1</v>
      </c>
      <c r="I2701" s="1" t="s">
        <v>15622</v>
      </c>
      <c r="J2701" s="1" t="s">
        <v>15626</v>
      </c>
      <c r="K2701" s="42">
        <v>1</v>
      </c>
      <c r="L2701" s="42">
        <v>1</v>
      </c>
      <c r="M2701" s="1" t="s">
        <v>15616</v>
      </c>
    </row>
    <row r="2702" spans="1:13" x14ac:dyDescent="0.3">
      <c r="A2702">
        <v>2707</v>
      </c>
      <c r="B2702" t="s">
        <v>10717</v>
      </c>
      <c r="C2702" t="s">
        <v>4671</v>
      </c>
      <c r="D2702" t="s">
        <v>12317</v>
      </c>
      <c r="E2702" s="1">
        <f t="shared" si="168"/>
        <v>42429</v>
      </c>
      <c r="F2702">
        <f t="shared" si="169"/>
        <v>2016</v>
      </c>
      <c r="G2702">
        <f t="shared" si="170"/>
        <v>2</v>
      </c>
      <c r="H2702">
        <f t="shared" si="171"/>
        <v>1</v>
      </c>
      <c r="I2702" s="1" t="s">
        <v>15629</v>
      </c>
      <c r="J2702" s="1" t="s">
        <v>15624</v>
      </c>
      <c r="K2702" s="42">
        <v>1</v>
      </c>
      <c r="L2702" s="42">
        <v>0.62</v>
      </c>
      <c r="M2702" s="1" t="s">
        <v>15616</v>
      </c>
    </row>
    <row r="2703" spans="1:13" x14ac:dyDescent="0.3">
      <c r="A2703">
        <v>2708</v>
      </c>
      <c r="B2703" t="s">
        <v>8192</v>
      </c>
      <c r="C2703" t="s">
        <v>7143</v>
      </c>
      <c r="D2703" t="s">
        <v>12318</v>
      </c>
      <c r="E2703" s="1">
        <f t="shared" si="168"/>
        <v>42430</v>
      </c>
      <c r="F2703">
        <f t="shared" si="169"/>
        <v>2016</v>
      </c>
      <c r="G2703">
        <f t="shared" si="170"/>
        <v>3</v>
      </c>
      <c r="H2703">
        <f t="shared" si="171"/>
        <v>2</v>
      </c>
      <c r="I2703" s="1" t="s">
        <v>15622</v>
      </c>
      <c r="J2703" s="1" t="s">
        <v>15628</v>
      </c>
      <c r="K2703" s="42">
        <v>0.13</v>
      </c>
      <c r="L2703" s="42">
        <v>0.46</v>
      </c>
      <c r="M2703" s="1" t="s">
        <v>15615</v>
      </c>
    </row>
    <row r="2704" spans="1:13" x14ac:dyDescent="0.3">
      <c r="A2704">
        <v>2709</v>
      </c>
      <c r="B2704" t="s">
        <v>9955</v>
      </c>
      <c r="C2704" t="s">
        <v>5417</v>
      </c>
      <c r="D2704" t="s">
        <v>12318</v>
      </c>
      <c r="E2704" s="1">
        <f t="shared" si="168"/>
        <v>42430</v>
      </c>
      <c r="F2704">
        <f t="shared" si="169"/>
        <v>2016</v>
      </c>
      <c r="G2704">
        <f t="shared" si="170"/>
        <v>3</v>
      </c>
      <c r="H2704">
        <f t="shared" si="171"/>
        <v>2</v>
      </c>
      <c r="I2704" s="1" t="s">
        <v>15642</v>
      </c>
      <c r="J2704" s="1" t="s">
        <v>15626</v>
      </c>
      <c r="K2704" s="42">
        <v>1</v>
      </c>
      <c r="L2704" s="42">
        <v>1</v>
      </c>
      <c r="M2704" s="1" t="s">
        <v>15616</v>
      </c>
    </row>
    <row r="2705" spans="1:13" x14ac:dyDescent="0.3">
      <c r="A2705">
        <v>2710</v>
      </c>
      <c r="B2705" t="s">
        <v>9666</v>
      </c>
      <c r="C2705" t="s">
        <v>5698</v>
      </c>
      <c r="D2705" t="s">
        <v>12318</v>
      </c>
      <c r="E2705" s="1">
        <f t="shared" si="168"/>
        <v>42430</v>
      </c>
      <c r="F2705">
        <f t="shared" si="169"/>
        <v>2016</v>
      </c>
      <c r="G2705">
        <f t="shared" si="170"/>
        <v>3</v>
      </c>
      <c r="H2705">
        <f t="shared" si="171"/>
        <v>2</v>
      </c>
      <c r="I2705" s="1" t="s">
        <v>15622</v>
      </c>
      <c r="J2705" s="1" t="s">
        <v>15624</v>
      </c>
      <c r="K2705" s="42">
        <v>1</v>
      </c>
      <c r="L2705" s="42">
        <v>1</v>
      </c>
      <c r="M2705" s="1" t="s">
        <v>15616</v>
      </c>
    </row>
    <row r="2706" spans="1:13" x14ac:dyDescent="0.3">
      <c r="A2706">
        <v>2711</v>
      </c>
      <c r="B2706" t="s">
        <v>10444</v>
      </c>
      <c r="C2706" t="s">
        <v>4937</v>
      </c>
      <c r="D2706" t="s">
        <v>12318</v>
      </c>
      <c r="E2706" s="1">
        <f t="shared" si="168"/>
        <v>42430</v>
      </c>
      <c r="F2706">
        <f t="shared" si="169"/>
        <v>2016</v>
      </c>
      <c r="G2706">
        <f t="shared" si="170"/>
        <v>3</v>
      </c>
      <c r="H2706">
        <f t="shared" si="171"/>
        <v>2</v>
      </c>
      <c r="I2706" s="1" t="s">
        <v>15622</v>
      </c>
      <c r="J2706" s="1" t="s">
        <v>15624</v>
      </c>
      <c r="K2706" s="42">
        <v>1</v>
      </c>
      <c r="L2706" s="42">
        <v>0.8</v>
      </c>
      <c r="M2706" s="1" t="s">
        <v>15616</v>
      </c>
    </row>
    <row r="2707" spans="1:13" x14ac:dyDescent="0.3">
      <c r="A2707">
        <v>2712</v>
      </c>
      <c r="B2707" t="s">
        <v>8899</v>
      </c>
      <c r="C2707" t="s">
        <v>6453</v>
      </c>
      <c r="D2707" t="s">
        <v>12318</v>
      </c>
      <c r="E2707" s="1">
        <f t="shared" si="168"/>
        <v>42430</v>
      </c>
      <c r="F2707">
        <f t="shared" si="169"/>
        <v>2016</v>
      </c>
      <c r="G2707">
        <f t="shared" si="170"/>
        <v>3</v>
      </c>
      <c r="H2707">
        <f t="shared" si="171"/>
        <v>2</v>
      </c>
      <c r="I2707" s="1" t="s">
        <v>15625</v>
      </c>
      <c r="J2707" s="1" t="s">
        <v>15626</v>
      </c>
      <c r="K2707" s="42">
        <v>1</v>
      </c>
      <c r="L2707" s="42">
        <v>0.79</v>
      </c>
      <c r="M2707" s="1" t="s">
        <v>15615</v>
      </c>
    </row>
    <row r="2708" spans="1:13" x14ac:dyDescent="0.3">
      <c r="A2708">
        <v>2713</v>
      </c>
      <c r="B2708" t="s">
        <v>8950</v>
      </c>
      <c r="C2708" t="s">
        <v>6403</v>
      </c>
      <c r="D2708" t="s">
        <v>12319</v>
      </c>
      <c r="E2708" s="1">
        <f t="shared" si="168"/>
        <v>42431</v>
      </c>
      <c r="F2708">
        <f t="shared" si="169"/>
        <v>2016</v>
      </c>
      <c r="G2708">
        <f t="shared" si="170"/>
        <v>3</v>
      </c>
      <c r="H2708">
        <f t="shared" si="171"/>
        <v>3</v>
      </c>
      <c r="I2708" s="1" t="s">
        <v>15622</v>
      </c>
      <c r="J2708" s="1" t="s">
        <v>15624</v>
      </c>
      <c r="K2708" s="42">
        <v>1</v>
      </c>
      <c r="L2708" s="42">
        <v>0.99</v>
      </c>
      <c r="M2708" s="1" t="s">
        <v>15616</v>
      </c>
    </row>
    <row r="2709" spans="1:13" x14ac:dyDescent="0.3">
      <c r="A2709">
        <v>2714</v>
      </c>
      <c r="B2709" t="s">
        <v>10556</v>
      </c>
      <c r="C2709" t="s">
        <v>4828</v>
      </c>
      <c r="D2709" t="s">
        <v>12319</v>
      </c>
      <c r="E2709" s="1">
        <f t="shared" si="168"/>
        <v>42431</v>
      </c>
      <c r="F2709">
        <f t="shared" si="169"/>
        <v>2016</v>
      </c>
      <c r="G2709">
        <f t="shared" si="170"/>
        <v>3</v>
      </c>
      <c r="H2709">
        <f t="shared" si="171"/>
        <v>3</v>
      </c>
      <c r="I2709" s="1" t="s">
        <v>15622</v>
      </c>
      <c r="J2709" s="1" t="s">
        <v>15624</v>
      </c>
      <c r="K2709" s="42">
        <v>1</v>
      </c>
      <c r="L2709" s="42">
        <v>1</v>
      </c>
      <c r="M2709" s="1" t="s">
        <v>15616</v>
      </c>
    </row>
    <row r="2710" spans="1:13" x14ac:dyDescent="0.3">
      <c r="A2710">
        <v>2715</v>
      </c>
      <c r="B2710" t="s">
        <v>8451</v>
      </c>
      <c r="C2710" t="s">
        <v>3546</v>
      </c>
      <c r="D2710" t="s">
        <v>12320</v>
      </c>
      <c r="E2710" s="1">
        <f t="shared" si="168"/>
        <v>42432</v>
      </c>
      <c r="F2710">
        <f t="shared" si="169"/>
        <v>2016</v>
      </c>
      <c r="G2710">
        <f t="shared" si="170"/>
        <v>3</v>
      </c>
      <c r="H2710">
        <f t="shared" si="171"/>
        <v>4</v>
      </c>
      <c r="I2710" s="1" t="s">
        <v>15640</v>
      </c>
      <c r="J2710" s="1" t="s">
        <v>15626</v>
      </c>
      <c r="K2710" s="42">
        <v>0.88</v>
      </c>
      <c r="L2710" s="42">
        <v>0.98</v>
      </c>
      <c r="M2710" s="1" t="s">
        <v>15615</v>
      </c>
    </row>
    <row r="2711" spans="1:13" x14ac:dyDescent="0.3">
      <c r="A2711">
        <v>2716</v>
      </c>
      <c r="B2711" t="s">
        <v>8731</v>
      </c>
      <c r="C2711" t="s">
        <v>6617</v>
      </c>
      <c r="D2711" t="s">
        <v>12321</v>
      </c>
      <c r="E2711" s="1">
        <f t="shared" si="168"/>
        <v>42434</v>
      </c>
      <c r="F2711">
        <f t="shared" si="169"/>
        <v>2016</v>
      </c>
      <c r="G2711">
        <f t="shared" si="170"/>
        <v>3</v>
      </c>
      <c r="H2711">
        <f t="shared" si="171"/>
        <v>6</v>
      </c>
      <c r="I2711" s="1" t="s">
        <v>15622</v>
      </c>
      <c r="J2711" s="1" t="s">
        <v>15626</v>
      </c>
      <c r="K2711" s="42">
        <v>1</v>
      </c>
      <c r="L2711" s="42">
        <v>0.88</v>
      </c>
      <c r="M2711" s="1" t="s">
        <v>15616</v>
      </c>
    </row>
    <row r="2712" spans="1:13" x14ac:dyDescent="0.3">
      <c r="A2712">
        <v>2717</v>
      </c>
      <c r="B2712" t="s">
        <v>11160</v>
      </c>
      <c r="C2712" t="s">
        <v>4240</v>
      </c>
      <c r="D2712" t="s">
        <v>12321</v>
      </c>
      <c r="E2712" s="1">
        <f t="shared" si="168"/>
        <v>42434</v>
      </c>
      <c r="F2712">
        <f t="shared" si="169"/>
        <v>2016</v>
      </c>
      <c r="G2712">
        <f t="shared" si="170"/>
        <v>3</v>
      </c>
      <c r="H2712">
        <f t="shared" si="171"/>
        <v>6</v>
      </c>
      <c r="I2712" s="1" t="s">
        <v>15622</v>
      </c>
      <c r="J2712" s="1" t="s">
        <v>15626</v>
      </c>
      <c r="K2712" s="42">
        <v>1</v>
      </c>
      <c r="L2712" s="42">
        <v>0.87</v>
      </c>
      <c r="M2712" s="1" t="s">
        <v>15616</v>
      </c>
    </row>
    <row r="2713" spans="1:13" x14ac:dyDescent="0.3">
      <c r="A2713">
        <v>2718</v>
      </c>
      <c r="B2713" t="s">
        <v>11539</v>
      </c>
      <c r="C2713" t="s">
        <v>3865</v>
      </c>
      <c r="D2713" t="s">
        <v>12321</v>
      </c>
      <c r="E2713" s="1">
        <f t="shared" si="168"/>
        <v>42434</v>
      </c>
      <c r="F2713">
        <f t="shared" si="169"/>
        <v>2016</v>
      </c>
      <c r="G2713">
        <f t="shared" si="170"/>
        <v>3</v>
      </c>
      <c r="H2713">
        <f t="shared" si="171"/>
        <v>6</v>
      </c>
      <c r="I2713" s="1" t="s">
        <v>15622</v>
      </c>
      <c r="J2713" s="1" t="s">
        <v>15626</v>
      </c>
      <c r="K2713" s="42">
        <v>1</v>
      </c>
      <c r="L2713" s="42">
        <v>0.96</v>
      </c>
      <c r="M2713" s="1" t="s">
        <v>15616</v>
      </c>
    </row>
    <row r="2714" spans="1:13" x14ac:dyDescent="0.3">
      <c r="A2714">
        <v>2719</v>
      </c>
      <c r="B2714" t="s">
        <v>11559</v>
      </c>
      <c r="C2714" t="s">
        <v>3846</v>
      </c>
      <c r="D2714" t="s">
        <v>12322</v>
      </c>
      <c r="E2714" s="1">
        <f t="shared" si="168"/>
        <v>42436</v>
      </c>
      <c r="F2714">
        <f t="shared" si="169"/>
        <v>2016</v>
      </c>
      <c r="G2714">
        <f t="shared" si="170"/>
        <v>3</v>
      </c>
      <c r="H2714">
        <f t="shared" si="171"/>
        <v>1</v>
      </c>
      <c r="I2714" s="1" t="s">
        <v>15821</v>
      </c>
      <c r="J2714" s="1" t="s">
        <v>15626</v>
      </c>
      <c r="K2714" s="42">
        <v>1</v>
      </c>
      <c r="L2714" s="42">
        <v>1</v>
      </c>
      <c r="M2714" s="1" t="s">
        <v>15615</v>
      </c>
    </row>
    <row r="2715" spans="1:13" x14ac:dyDescent="0.3">
      <c r="A2715">
        <v>2720</v>
      </c>
      <c r="B2715" t="s">
        <v>11398</v>
      </c>
      <c r="C2715" t="s">
        <v>4002</v>
      </c>
      <c r="D2715" t="s">
        <v>12323</v>
      </c>
      <c r="E2715" s="1">
        <f t="shared" si="168"/>
        <v>42437</v>
      </c>
      <c r="F2715">
        <f t="shared" si="169"/>
        <v>2016</v>
      </c>
      <c r="G2715">
        <f t="shared" si="170"/>
        <v>3</v>
      </c>
      <c r="H2715">
        <f t="shared" si="171"/>
        <v>2</v>
      </c>
      <c r="I2715" s="1" t="s">
        <v>15622</v>
      </c>
      <c r="J2715" s="1" t="s">
        <v>15626</v>
      </c>
      <c r="K2715" s="42">
        <v>1</v>
      </c>
      <c r="L2715" s="42">
        <v>0.59</v>
      </c>
      <c r="M2715" s="1" t="s">
        <v>15615</v>
      </c>
    </row>
    <row r="2716" spans="1:13" x14ac:dyDescent="0.3">
      <c r="A2716">
        <v>2721</v>
      </c>
      <c r="B2716" t="s">
        <v>11485</v>
      </c>
      <c r="C2716" t="s">
        <v>3917</v>
      </c>
      <c r="D2716" t="s">
        <v>12324</v>
      </c>
      <c r="E2716" s="1">
        <f t="shared" si="168"/>
        <v>42438</v>
      </c>
      <c r="F2716">
        <f t="shared" si="169"/>
        <v>2016</v>
      </c>
      <c r="G2716">
        <f t="shared" si="170"/>
        <v>3</v>
      </c>
      <c r="H2716">
        <f t="shared" si="171"/>
        <v>3</v>
      </c>
      <c r="I2716" s="1" t="s">
        <v>15622</v>
      </c>
      <c r="J2716" s="1" t="s">
        <v>15626</v>
      </c>
      <c r="K2716" s="42">
        <v>1</v>
      </c>
      <c r="L2716" s="42">
        <v>0.94</v>
      </c>
      <c r="M2716" s="1" t="s">
        <v>15615</v>
      </c>
    </row>
    <row r="2717" spans="1:13" x14ac:dyDescent="0.3">
      <c r="A2717">
        <v>2722</v>
      </c>
      <c r="B2717" t="s">
        <v>8172</v>
      </c>
      <c r="C2717" t="s">
        <v>7163</v>
      </c>
      <c r="D2717" t="s">
        <v>12324</v>
      </c>
      <c r="E2717" s="1">
        <f t="shared" si="168"/>
        <v>42438</v>
      </c>
      <c r="F2717">
        <f t="shared" si="169"/>
        <v>2016</v>
      </c>
      <c r="G2717">
        <f t="shared" si="170"/>
        <v>3</v>
      </c>
      <c r="H2717">
        <f t="shared" si="171"/>
        <v>3</v>
      </c>
      <c r="I2717" s="1" t="s">
        <v>15625</v>
      </c>
      <c r="J2717" s="1" t="s">
        <v>15623</v>
      </c>
      <c r="K2717" s="42">
        <v>1</v>
      </c>
      <c r="L2717" s="42">
        <v>1</v>
      </c>
      <c r="M2717" s="1" t="s">
        <v>15615</v>
      </c>
    </row>
    <row r="2718" spans="1:13" x14ac:dyDescent="0.3">
      <c r="A2718">
        <v>2723</v>
      </c>
      <c r="B2718" t="s">
        <v>11083</v>
      </c>
      <c r="C2718" t="s">
        <v>4314</v>
      </c>
      <c r="D2718" t="s">
        <v>12324</v>
      </c>
      <c r="E2718" s="1">
        <f t="shared" si="168"/>
        <v>42438</v>
      </c>
      <c r="F2718">
        <f t="shared" si="169"/>
        <v>2016</v>
      </c>
      <c r="G2718">
        <f t="shared" si="170"/>
        <v>3</v>
      </c>
      <c r="H2718">
        <f t="shared" si="171"/>
        <v>3</v>
      </c>
      <c r="I2718" s="1" t="s">
        <v>15622</v>
      </c>
      <c r="J2718" s="1" t="s">
        <v>15626</v>
      </c>
      <c r="K2718" s="42">
        <v>1</v>
      </c>
      <c r="L2718" s="42">
        <v>0.89</v>
      </c>
      <c r="M2718" s="1" t="s">
        <v>15615</v>
      </c>
    </row>
    <row r="2719" spans="1:13" x14ac:dyDescent="0.3">
      <c r="A2719">
        <v>2724</v>
      </c>
      <c r="B2719" t="s">
        <v>8591</v>
      </c>
      <c r="C2719" t="s">
        <v>6756</v>
      </c>
      <c r="D2719" t="s">
        <v>12324</v>
      </c>
      <c r="E2719" s="1">
        <f t="shared" si="168"/>
        <v>42438</v>
      </c>
      <c r="F2719">
        <f t="shared" si="169"/>
        <v>2016</v>
      </c>
      <c r="G2719">
        <f t="shared" si="170"/>
        <v>3</v>
      </c>
      <c r="H2719">
        <f t="shared" si="171"/>
        <v>3</v>
      </c>
      <c r="I2719" s="1" t="s">
        <v>15622</v>
      </c>
      <c r="J2719" s="1" t="s">
        <v>15624</v>
      </c>
      <c r="K2719" s="42">
        <v>1</v>
      </c>
      <c r="L2719" s="42">
        <v>0.98</v>
      </c>
      <c r="M2719" s="1" t="s">
        <v>15616</v>
      </c>
    </row>
    <row r="2720" spans="1:13" x14ac:dyDescent="0.3">
      <c r="A2720">
        <v>2725</v>
      </c>
      <c r="B2720" t="s">
        <v>10248</v>
      </c>
      <c r="C2720" t="s">
        <v>5131</v>
      </c>
      <c r="D2720" t="s">
        <v>12324</v>
      </c>
      <c r="E2720" s="1">
        <f t="shared" si="168"/>
        <v>42438</v>
      </c>
      <c r="F2720">
        <f t="shared" si="169"/>
        <v>2016</v>
      </c>
      <c r="G2720">
        <f t="shared" si="170"/>
        <v>3</v>
      </c>
      <c r="H2720">
        <f t="shared" si="171"/>
        <v>3</v>
      </c>
      <c r="I2720" s="1" t="s">
        <v>15622</v>
      </c>
      <c r="J2720" s="1" t="s">
        <v>15626</v>
      </c>
      <c r="K2720" s="42">
        <v>1</v>
      </c>
      <c r="L2720" s="42">
        <v>0.95</v>
      </c>
      <c r="M2720" s="1" t="s">
        <v>15615</v>
      </c>
    </row>
    <row r="2721" spans="1:13" x14ac:dyDescent="0.3">
      <c r="A2721">
        <v>2726</v>
      </c>
      <c r="B2721" t="s">
        <v>7976</v>
      </c>
      <c r="C2721" t="s">
        <v>7355</v>
      </c>
      <c r="D2721" t="s">
        <v>12324</v>
      </c>
      <c r="E2721" s="1">
        <f t="shared" si="168"/>
        <v>42438</v>
      </c>
      <c r="F2721">
        <f t="shared" si="169"/>
        <v>2016</v>
      </c>
      <c r="G2721">
        <f t="shared" si="170"/>
        <v>3</v>
      </c>
      <c r="H2721">
        <f t="shared" si="171"/>
        <v>3</v>
      </c>
      <c r="I2721" s="1" t="s">
        <v>15622</v>
      </c>
      <c r="J2721" s="1" t="s">
        <v>15623</v>
      </c>
      <c r="K2721" s="42">
        <v>1</v>
      </c>
      <c r="L2721" s="42">
        <v>0.53</v>
      </c>
      <c r="M2721" s="1" t="s">
        <v>15616</v>
      </c>
    </row>
    <row r="2722" spans="1:13" x14ac:dyDescent="0.3">
      <c r="A2722">
        <v>2727</v>
      </c>
      <c r="B2722" t="s">
        <v>11112</v>
      </c>
      <c r="C2722" t="s">
        <v>4287</v>
      </c>
      <c r="D2722" t="s">
        <v>12325</v>
      </c>
      <c r="E2722" s="1">
        <f t="shared" si="168"/>
        <v>42441</v>
      </c>
      <c r="F2722">
        <f t="shared" si="169"/>
        <v>2016</v>
      </c>
      <c r="G2722">
        <f t="shared" si="170"/>
        <v>3</v>
      </c>
      <c r="H2722">
        <f t="shared" si="171"/>
        <v>6</v>
      </c>
      <c r="I2722" s="1" t="s">
        <v>15622</v>
      </c>
      <c r="J2722" s="1" t="s">
        <v>15626</v>
      </c>
      <c r="K2722" s="42">
        <v>1</v>
      </c>
      <c r="L2722" s="42">
        <v>0.5</v>
      </c>
      <c r="M2722" s="1" t="s">
        <v>15615</v>
      </c>
    </row>
    <row r="2723" spans="1:13" x14ac:dyDescent="0.3">
      <c r="A2723">
        <v>2728</v>
      </c>
      <c r="B2723" t="s">
        <v>9583</v>
      </c>
      <c r="C2723" t="s">
        <v>5778</v>
      </c>
      <c r="D2723" t="s">
        <v>12325</v>
      </c>
      <c r="E2723" s="1">
        <f t="shared" si="168"/>
        <v>42441</v>
      </c>
      <c r="F2723">
        <f t="shared" si="169"/>
        <v>2016</v>
      </c>
      <c r="G2723">
        <f t="shared" si="170"/>
        <v>3</v>
      </c>
      <c r="H2723">
        <f t="shared" si="171"/>
        <v>6</v>
      </c>
      <c r="I2723" s="1" t="s">
        <v>15625</v>
      </c>
      <c r="J2723" s="1" t="s">
        <v>15623</v>
      </c>
      <c r="K2723" s="42">
        <v>0.86</v>
      </c>
      <c r="L2723" s="42">
        <v>0.33</v>
      </c>
      <c r="M2723" s="1" t="s">
        <v>15615</v>
      </c>
    </row>
    <row r="2724" spans="1:13" x14ac:dyDescent="0.3">
      <c r="A2724">
        <v>2729</v>
      </c>
      <c r="B2724" t="s">
        <v>11404</v>
      </c>
      <c r="C2724" t="s">
        <v>3996</v>
      </c>
      <c r="D2724" t="s">
        <v>12325</v>
      </c>
      <c r="E2724" s="1">
        <f t="shared" si="168"/>
        <v>42441</v>
      </c>
      <c r="F2724">
        <f t="shared" si="169"/>
        <v>2016</v>
      </c>
      <c r="G2724">
        <f t="shared" si="170"/>
        <v>3</v>
      </c>
      <c r="H2724">
        <f t="shared" si="171"/>
        <v>6</v>
      </c>
      <c r="I2724" s="1" t="s">
        <v>15622</v>
      </c>
      <c r="J2724" s="1" t="s">
        <v>15623</v>
      </c>
      <c r="K2724" s="42">
        <v>1</v>
      </c>
      <c r="L2724" s="42">
        <v>1</v>
      </c>
      <c r="M2724" s="1" t="s">
        <v>15616</v>
      </c>
    </row>
    <row r="2725" spans="1:13" x14ac:dyDescent="0.3">
      <c r="A2725">
        <v>2730</v>
      </c>
      <c r="B2725" t="s">
        <v>9194</v>
      </c>
      <c r="C2725" t="s">
        <v>6160</v>
      </c>
      <c r="D2725" t="s">
        <v>12325</v>
      </c>
      <c r="E2725" s="1">
        <f t="shared" si="168"/>
        <v>42441</v>
      </c>
      <c r="F2725">
        <f t="shared" si="169"/>
        <v>2016</v>
      </c>
      <c r="G2725">
        <f t="shared" si="170"/>
        <v>3</v>
      </c>
      <c r="H2725">
        <f t="shared" si="171"/>
        <v>6</v>
      </c>
      <c r="I2725" s="1" t="s">
        <v>15622</v>
      </c>
      <c r="J2725" s="1" t="s">
        <v>15626</v>
      </c>
      <c r="K2725" s="42">
        <v>1</v>
      </c>
      <c r="L2725" s="42">
        <v>0.96</v>
      </c>
      <c r="M2725" s="1" t="s">
        <v>15615</v>
      </c>
    </row>
    <row r="2726" spans="1:13" x14ac:dyDescent="0.3">
      <c r="A2726">
        <v>2731</v>
      </c>
      <c r="B2726" t="s">
        <v>9048</v>
      </c>
      <c r="C2726" t="s">
        <v>6305</v>
      </c>
      <c r="D2726" t="s">
        <v>12326</v>
      </c>
      <c r="E2726" s="1">
        <f t="shared" si="168"/>
        <v>42443</v>
      </c>
      <c r="F2726">
        <f t="shared" si="169"/>
        <v>2016</v>
      </c>
      <c r="G2726">
        <f t="shared" si="170"/>
        <v>3</v>
      </c>
      <c r="H2726">
        <f t="shared" si="171"/>
        <v>1</v>
      </c>
      <c r="I2726" s="1" t="s">
        <v>15622</v>
      </c>
      <c r="J2726" s="1" t="s">
        <v>15626</v>
      </c>
      <c r="K2726" s="42">
        <v>1</v>
      </c>
      <c r="L2726" s="42">
        <v>1</v>
      </c>
      <c r="M2726" s="1" t="s">
        <v>15616</v>
      </c>
    </row>
    <row r="2727" spans="1:13" x14ac:dyDescent="0.3">
      <c r="A2727">
        <v>2732</v>
      </c>
      <c r="B2727" t="s">
        <v>10762</v>
      </c>
      <c r="C2727" t="s">
        <v>4628</v>
      </c>
      <c r="D2727" t="s">
        <v>12326</v>
      </c>
      <c r="E2727" s="1">
        <f t="shared" si="168"/>
        <v>42443</v>
      </c>
      <c r="F2727">
        <f t="shared" si="169"/>
        <v>2016</v>
      </c>
      <c r="G2727">
        <f t="shared" si="170"/>
        <v>3</v>
      </c>
      <c r="H2727">
        <f t="shared" si="171"/>
        <v>1</v>
      </c>
      <c r="I2727" s="1" t="s">
        <v>15622</v>
      </c>
      <c r="J2727" s="1" t="s">
        <v>15623</v>
      </c>
      <c r="K2727" s="42">
        <v>0.5</v>
      </c>
      <c r="L2727" s="42">
        <v>1</v>
      </c>
      <c r="M2727" s="1" t="s">
        <v>15615</v>
      </c>
    </row>
    <row r="2728" spans="1:13" x14ac:dyDescent="0.3">
      <c r="A2728">
        <v>2733</v>
      </c>
      <c r="B2728" t="s">
        <v>9631</v>
      </c>
      <c r="C2728" t="s">
        <v>5732</v>
      </c>
      <c r="D2728" t="s">
        <v>12326</v>
      </c>
      <c r="E2728" s="1">
        <f t="shared" si="168"/>
        <v>42443</v>
      </c>
      <c r="F2728">
        <f t="shared" si="169"/>
        <v>2016</v>
      </c>
      <c r="G2728">
        <f t="shared" si="170"/>
        <v>3</v>
      </c>
      <c r="H2728">
        <f t="shared" si="171"/>
        <v>1</v>
      </c>
      <c r="I2728" s="1" t="s">
        <v>15625</v>
      </c>
      <c r="J2728" s="1" t="s">
        <v>15626</v>
      </c>
      <c r="K2728" s="42">
        <v>1</v>
      </c>
      <c r="L2728" s="42">
        <v>1</v>
      </c>
      <c r="M2728" s="1" t="s">
        <v>15616</v>
      </c>
    </row>
    <row r="2729" spans="1:13" x14ac:dyDescent="0.3">
      <c r="A2729">
        <v>2734</v>
      </c>
      <c r="B2729" t="s">
        <v>9595</v>
      </c>
      <c r="C2729" t="s">
        <v>5767</v>
      </c>
      <c r="D2729" t="s">
        <v>12327</v>
      </c>
      <c r="E2729" s="1">
        <f t="shared" si="168"/>
        <v>42444</v>
      </c>
      <c r="F2729">
        <f t="shared" si="169"/>
        <v>2016</v>
      </c>
      <c r="G2729">
        <f t="shared" si="170"/>
        <v>3</v>
      </c>
      <c r="H2729">
        <f t="shared" si="171"/>
        <v>2</v>
      </c>
      <c r="I2729" s="1" t="s">
        <v>15734</v>
      </c>
      <c r="J2729" s="1" t="s">
        <v>15626</v>
      </c>
      <c r="K2729" s="42">
        <v>1</v>
      </c>
      <c r="L2729" s="42">
        <v>1</v>
      </c>
      <c r="M2729" s="1" t="s">
        <v>15615</v>
      </c>
    </row>
    <row r="2730" spans="1:13" x14ac:dyDescent="0.3">
      <c r="A2730">
        <v>2735</v>
      </c>
      <c r="B2730" t="s">
        <v>10770</v>
      </c>
      <c r="C2730" t="s">
        <v>4620</v>
      </c>
      <c r="D2730" t="s">
        <v>12327</v>
      </c>
      <c r="E2730" s="1">
        <f t="shared" si="168"/>
        <v>42444</v>
      </c>
      <c r="F2730">
        <f t="shared" si="169"/>
        <v>2016</v>
      </c>
      <c r="G2730">
        <f t="shared" si="170"/>
        <v>3</v>
      </c>
      <c r="H2730">
        <f t="shared" si="171"/>
        <v>2</v>
      </c>
      <c r="I2730" s="1" t="s">
        <v>15622</v>
      </c>
      <c r="J2730" s="1" t="s">
        <v>15624</v>
      </c>
      <c r="K2730" s="42">
        <v>1</v>
      </c>
      <c r="L2730" s="42">
        <v>1</v>
      </c>
      <c r="M2730" s="1" t="s">
        <v>15615</v>
      </c>
    </row>
    <row r="2731" spans="1:13" x14ac:dyDescent="0.3">
      <c r="A2731">
        <v>2736</v>
      </c>
      <c r="B2731" t="s">
        <v>8245</v>
      </c>
      <c r="C2731" t="s">
        <v>7090</v>
      </c>
      <c r="D2731" t="s">
        <v>12327</v>
      </c>
      <c r="E2731" s="1">
        <f t="shared" si="168"/>
        <v>42444</v>
      </c>
      <c r="F2731">
        <f t="shared" si="169"/>
        <v>2016</v>
      </c>
      <c r="G2731">
        <f t="shared" si="170"/>
        <v>3</v>
      </c>
      <c r="H2731">
        <f t="shared" si="171"/>
        <v>2</v>
      </c>
      <c r="I2731" s="1" t="s">
        <v>15622</v>
      </c>
      <c r="J2731" s="1" t="s">
        <v>15623</v>
      </c>
      <c r="K2731" s="42">
        <v>1</v>
      </c>
      <c r="L2731" s="42">
        <v>0.96</v>
      </c>
      <c r="M2731" s="1" t="s">
        <v>15616</v>
      </c>
    </row>
    <row r="2732" spans="1:13" x14ac:dyDescent="0.3">
      <c r="A2732">
        <v>2737</v>
      </c>
      <c r="B2732" t="s">
        <v>8013</v>
      </c>
      <c r="C2732" t="s">
        <v>7318</v>
      </c>
      <c r="D2732" t="s">
        <v>12328</v>
      </c>
      <c r="E2732" s="1">
        <f t="shared" si="168"/>
        <v>42445</v>
      </c>
      <c r="F2732">
        <f t="shared" si="169"/>
        <v>2016</v>
      </c>
      <c r="G2732">
        <f t="shared" si="170"/>
        <v>3</v>
      </c>
      <c r="H2732">
        <f t="shared" si="171"/>
        <v>3</v>
      </c>
      <c r="I2732" s="1" t="s">
        <v>15622</v>
      </c>
      <c r="J2732" s="1" t="s">
        <v>15626</v>
      </c>
      <c r="K2732" s="42">
        <v>1</v>
      </c>
      <c r="L2732" s="42">
        <v>1</v>
      </c>
      <c r="M2732" s="1" t="s">
        <v>15615</v>
      </c>
    </row>
    <row r="2733" spans="1:13" x14ac:dyDescent="0.3">
      <c r="A2733">
        <v>2738</v>
      </c>
      <c r="B2733" t="s">
        <v>8226</v>
      </c>
      <c r="C2733" t="s">
        <v>7109</v>
      </c>
      <c r="D2733" t="s">
        <v>12329</v>
      </c>
      <c r="E2733" s="1">
        <f t="shared" si="168"/>
        <v>42446</v>
      </c>
      <c r="F2733">
        <f t="shared" si="169"/>
        <v>2016</v>
      </c>
      <c r="G2733">
        <f t="shared" si="170"/>
        <v>3</v>
      </c>
      <c r="H2733">
        <f t="shared" si="171"/>
        <v>4</v>
      </c>
      <c r="I2733" s="1" t="s">
        <v>15622</v>
      </c>
      <c r="J2733" s="1" t="s">
        <v>15626</v>
      </c>
      <c r="K2733" s="42">
        <v>1</v>
      </c>
      <c r="L2733" s="42">
        <v>0.98</v>
      </c>
      <c r="M2733" s="1" t="s">
        <v>15616</v>
      </c>
    </row>
    <row r="2734" spans="1:13" x14ac:dyDescent="0.3">
      <c r="A2734">
        <v>2739</v>
      </c>
      <c r="B2734" t="s">
        <v>11766</v>
      </c>
      <c r="C2734" t="s">
        <v>3644</v>
      </c>
      <c r="D2734" t="s">
        <v>12330</v>
      </c>
      <c r="E2734" s="1">
        <f t="shared" si="168"/>
        <v>42447</v>
      </c>
      <c r="F2734">
        <f t="shared" si="169"/>
        <v>2016</v>
      </c>
      <c r="G2734">
        <f t="shared" si="170"/>
        <v>3</v>
      </c>
      <c r="H2734">
        <f t="shared" si="171"/>
        <v>5</v>
      </c>
      <c r="I2734" s="1" t="s">
        <v>15625</v>
      </c>
      <c r="J2734" s="1" t="s">
        <v>15623</v>
      </c>
      <c r="K2734" s="42">
        <v>0.8</v>
      </c>
      <c r="L2734" s="42">
        <v>0.96</v>
      </c>
      <c r="M2734" s="1" t="s">
        <v>15615</v>
      </c>
    </row>
    <row r="2735" spans="1:13" x14ac:dyDescent="0.3">
      <c r="A2735">
        <v>2740</v>
      </c>
      <c r="B2735" t="s">
        <v>9405</v>
      </c>
      <c r="C2735" t="s">
        <v>5952</v>
      </c>
      <c r="D2735" t="s">
        <v>12331</v>
      </c>
      <c r="E2735" s="1">
        <f t="shared" si="168"/>
        <v>42449</v>
      </c>
      <c r="F2735">
        <f t="shared" si="169"/>
        <v>2016</v>
      </c>
      <c r="G2735">
        <f t="shared" si="170"/>
        <v>3</v>
      </c>
      <c r="H2735">
        <f t="shared" si="171"/>
        <v>7</v>
      </c>
      <c r="I2735" s="1" t="s">
        <v>15625</v>
      </c>
      <c r="J2735" s="1" t="s">
        <v>15626</v>
      </c>
      <c r="K2735" s="42">
        <v>1</v>
      </c>
      <c r="L2735" s="42">
        <v>1</v>
      </c>
      <c r="M2735" s="1" t="s">
        <v>15616</v>
      </c>
    </row>
    <row r="2736" spans="1:13" x14ac:dyDescent="0.3">
      <c r="A2736">
        <v>2741</v>
      </c>
      <c r="B2736" t="s">
        <v>9155</v>
      </c>
      <c r="C2736" t="s">
        <v>6198</v>
      </c>
      <c r="D2736" t="s">
        <v>12332</v>
      </c>
      <c r="E2736" s="1">
        <f t="shared" si="168"/>
        <v>42451</v>
      </c>
      <c r="F2736">
        <f t="shared" si="169"/>
        <v>2016</v>
      </c>
      <c r="G2736">
        <f t="shared" si="170"/>
        <v>3</v>
      </c>
      <c r="H2736">
        <f t="shared" si="171"/>
        <v>2</v>
      </c>
      <c r="I2736" s="1" t="s">
        <v>15622</v>
      </c>
      <c r="J2736" s="1" t="s">
        <v>15624</v>
      </c>
      <c r="K2736" s="42">
        <v>1</v>
      </c>
      <c r="L2736" s="42">
        <v>1</v>
      </c>
      <c r="M2736" s="1" t="s">
        <v>15615</v>
      </c>
    </row>
    <row r="2737" spans="1:13" x14ac:dyDescent="0.3">
      <c r="A2737">
        <v>2742</v>
      </c>
      <c r="B2737" t="s">
        <v>8049</v>
      </c>
      <c r="C2737" t="s">
        <v>3508</v>
      </c>
      <c r="D2737" t="s">
        <v>12332</v>
      </c>
      <c r="E2737" s="1">
        <f t="shared" si="168"/>
        <v>42451</v>
      </c>
      <c r="F2737">
        <f t="shared" si="169"/>
        <v>2016</v>
      </c>
      <c r="G2737">
        <f t="shared" si="170"/>
        <v>3</v>
      </c>
      <c r="H2737">
        <f t="shared" si="171"/>
        <v>2</v>
      </c>
      <c r="I2737" s="1" t="s">
        <v>15655</v>
      </c>
      <c r="J2737" s="1" t="s">
        <v>15626</v>
      </c>
      <c r="K2737" s="42">
        <v>0.81</v>
      </c>
      <c r="L2737" s="42">
        <v>1</v>
      </c>
      <c r="M2737" s="1" t="s">
        <v>15615</v>
      </c>
    </row>
    <row r="2738" spans="1:13" x14ac:dyDescent="0.3">
      <c r="A2738">
        <v>2743</v>
      </c>
      <c r="B2738" t="s">
        <v>10567</v>
      </c>
      <c r="C2738" t="s">
        <v>4817</v>
      </c>
      <c r="D2738" t="s">
        <v>12332</v>
      </c>
      <c r="E2738" s="1">
        <f t="shared" si="168"/>
        <v>42451</v>
      </c>
      <c r="F2738">
        <f t="shared" si="169"/>
        <v>2016</v>
      </c>
      <c r="G2738">
        <f t="shared" si="170"/>
        <v>3</v>
      </c>
      <c r="H2738">
        <f t="shared" si="171"/>
        <v>2</v>
      </c>
      <c r="I2738" s="1" t="s">
        <v>15625</v>
      </c>
      <c r="J2738" s="1" t="s">
        <v>15626</v>
      </c>
      <c r="K2738" s="42">
        <v>1</v>
      </c>
      <c r="L2738" s="42">
        <v>1</v>
      </c>
      <c r="M2738" s="1" t="s">
        <v>15616</v>
      </c>
    </row>
    <row r="2739" spans="1:13" x14ac:dyDescent="0.3">
      <c r="A2739">
        <v>2744</v>
      </c>
      <c r="B2739" t="s">
        <v>10141</v>
      </c>
      <c r="C2739" t="s">
        <v>5237</v>
      </c>
      <c r="D2739" t="s">
        <v>12333</v>
      </c>
      <c r="E2739" s="1">
        <f t="shared" si="168"/>
        <v>42452</v>
      </c>
      <c r="F2739">
        <f t="shared" si="169"/>
        <v>2016</v>
      </c>
      <c r="G2739">
        <f t="shared" si="170"/>
        <v>3</v>
      </c>
      <c r="H2739">
        <f t="shared" si="171"/>
        <v>3</v>
      </c>
      <c r="I2739" s="1" t="s">
        <v>15629</v>
      </c>
      <c r="J2739" s="1" t="s">
        <v>15626</v>
      </c>
      <c r="K2739" s="42">
        <v>1</v>
      </c>
      <c r="L2739" s="42">
        <v>1</v>
      </c>
      <c r="M2739" s="1" t="s">
        <v>15615</v>
      </c>
    </row>
    <row r="2740" spans="1:13" x14ac:dyDescent="0.3">
      <c r="A2740">
        <v>2745</v>
      </c>
      <c r="B2740" t="s">
        <v>8354</v>
      </c>
      <c r="C2740" t="s">
        <v>6985</v>
      </c>
      <c r="D2740" t="s">
        <v>12333</v>
      </c>
      <c r="E2740" s="1">
        <f t="shared" si="168"/>
        <v>42452</v>
      </c>
      <c r="F2740">
        <f t="shared" si="169"/>
        <v>2016</v>
      </c>
      <c r="G2740">
        <f t="shared" si="170"/>
        <v>3</v>
      </c>
      <c r="H2740">
        <f t="shared" si="171"/>
        <v>3</v>
      </c>
      <c r="I2740" s="1" t="s">
        <v>15622</v>
      </c>
      <c r="J2740" s="1" t="s">
        <v>15628</v>
      </c>
      <c r="K2740" s="42">
        <v>0</v>
      </c>
      <c r="L2740" s="42">
        <v>0.54</v>
      </c>
      <c r="M2740" s="1" t="s">
        <v>15615</v>
      </c>
    </row>
    <row r="2741" spans="1:13" x14ac:dyDescent="0.3">
      <c r="A2741">
        <v>2746</v>
      </c>
      <c r="B2741" t="s">
        <v>9645</v>
      </c>
      <c r="C2741" t="s">
        <v>5719</v>
      </c>
      <c r="D2741" t="s">
        <v>12334</v>
      </c>
      <c r="E2741" s="1">
        <f t="shared" si="168"/>
        <v>42453</v>
      </c>
      <c r="F2741">
        <f t="shared" si="169"/>
        <v>2016</v>
      </c>
      <c r="G2741">
        <f t="shared" si="170"/>
        <v>3</v>
      </c>
      <c r="H2741">
        <f t="shared" si="171"/>
        <v>4</v>
      </c>
      <c r="I2741" s="1" t="s">
        <v>15622</v>
      </c>
      <c r="J2741" s="1" t="s">
        <v>15624</v>
      </c>
      <c r="K2741" s="42">
        <v>1</v>
      </c>
      <c r="L2741" s="42">
        <v>0.5</v>
      </c>
      <c r="M2741" s="1" t="s">
        <v>15615</v>
      </c>
    </row>
    <row r="2742" spans="1:13" x14ac:dyDescent="0.3">
      <c r="A2742">
        <v>2747</v>
      </c>
      <c r="B2742" t="s">
        <v>11327</v>
      </c>
      <c r="C2742" t="s">
        <v>4074</v>
      </c>
      <c r="D2742" t="s">
        <v>12334</v>
      </c>
      <c r="E2742" s="1">
        <f t="shared" si="168"/>
        <v>42453</v>
      </c>
      <c r="F2742">
        <f t="shared" si="169"/>
        <v>2016</v>
      </c>
      <c r="G2742">
        <f t="shared" si="170"/>
        <v>3</v>
      </c>
      <c r="H2742">
        <f t="shared" si="171"/>
        <v>4</v>
      </c>
      <c r="I2742" s="1" t="s">
        <v>15622</v>
      </c>
      <c r="J2742" s="1" t="s">
        <v>15626</v>
      </c>
      <c r="K2742" s="42">
        <v>1</v>
      </c>
      <c r="L2742" s="42">
        <v>1</v>
      </c>
      <c r="M2742" s="1" t="s">
        <v>15616</v>
      </c>
    </row>
    <row r="2743" spans="1:13" x14ac:dyDescent="0.3">
      <c r="A2743">
        <v>2748</v>
      </c>
      <c r="B2743" t="s">
        <v>11361</v>
      </c>
      <c r="C2743" t="s">
        <v>4039</v>
      </c>
      <c r="D2743" t="s">
        <v>12334</v>
      </c>
      <c r="E2743" s="1">
        <f t="shared" si="168"/>
        <v>42453</v>
      </c>
      <c r="F2743">
        <f t="shared" si="169"/>
        <v>2016</v>
      </c>
      <c r="G2743">
        <f t="shared" si="170"/>
        <v>3</v>
      </c>
      <c r="H2743">
        <f t="shared" si="171"/>
        <v>4</v>
      </c>
      <c r="I2743" s="1" t="s">
        <v>15622</v>
      </c>
      <c r="J2743" s="1" t="s">
        <v>15628</v>
      </c>
      <c r="K2743" s="42">
        <v>0</v>
      </c>
      <c r="L2743" s="42">
        <v>0.85</v>
      </c>
      <c r="M2743" s="1" t="s">
        <v>15615</v>
      </c>
    </row>
    <row r="2744" spans="1:13" x14ac:dyDescent="0.3">
      <c r="A2744">
        <v>2749</v>
      </c>
      <c r="B2744" t="s">
        <v>9285</v>
      </c>
      <c r="C2744" t="s">
        <v>6071</v>
      </c>
      <c r="D2744" t="s">
        <v>12335</v>
      </c>
      <c r="E2744" s="1">
        <f t="shared" si="168"/>
        <v>42454</v>
      </c>
      <c r="F2744">
        <f t="shared" si="169"/>
        <v>2016</v>
      </c>
      <c r="G2744">
        <f t="shared" si="170"/>
        <v>3</v>
      </c>
      <c r="H2744">
        <f t="shared" si="171"/>
        <v>5</v>
      </c>
      <c r="I2744" s="1" t="s">
        <v>15622</v>
      </c>
      <c r="J2744" s="1" t="s">
        <v>15626</v>
      </c>
      <c r="K2744" s="42">
        <v>1</v>
      </c>
      <c r="L2744" s="42">
        <v>1</v>
      </c>
      <c r="M2744" s="1" t="s">
        <v>15616</v>
      </c>
    </row>
    <row r="2745" spans="1:13" x14ac:dyDescent="0.3">
      <c r="A2745">
        <v>2750</v>
      </c>
      <c r="B2745" t="s">
        <v>11420</v>
      </c>
      <c r="C2745" t="s">
        <v>3981</v>
      </c>
      <c r="D2745" t="s">
        <v>12336</v>
      </c>
      <c r="E2745" s="1">
        <f t="shared" si="168"/>
        <v>42455</v>
      </c>
      <c r="F2745">
        <f t="shared" si="169"/>
        <v>2016</v>
      </c>
      <c r="G2745">
        <f t="shared" si="170"/>
        <v>3</v>
      </c>
      <c r="H2745">
        <f t="shared" si="171"/>
        <v>6</v>
      </c>
      <c r="I2745" s="1" t="s">
        <v>15622</v>
      </c>
      <c r="J2745" s="1" t="s">
        <v>15626</v>
      </c>
      <c r="K2745" s="42">
        <v>1</v>
      </c>
      <c r="L2745" s="42">
        <v>0.7</v>
      </c>
      <c r="M2745" s="1" t="s">
        <v>15616</v>
      </c>
    </row>
    <row r="2746" spans="1:13" x14ac:dyDescent="0.3">
      <c r="A2746">
        <v>2751</v>
      </c>
      <c r="B2746" t="s">
        <v>10398</v>
      </c>
      <c r="C2746" t="s">
        <v>4981</v>
      </c>
      <c r="D2746" t="s">
        <v>12336</v>
      </c>
      <c r="E2746" s="1">
        <f t="shared" si="168"/>
        <v>42455</v>
      </c>
      <c r="F2746">
        <f t="shared" si="169"/>
        <v>2016</v>
      </c>
      <c r="G2746">
        <f t="shared" si="170"/>
        <v>3</v>
      </c>
      <c r="H2746">
        <f t="shared" si="171"/>
        <v>6</v>
      </c>
      <c r="I2746" s="1" t="s">
        <v>15622</v>
      </c>
      <c r="J2746" s="1" t="s">
        <v>15626</v>
      </c>
      <c r="K2746" s="42">
        <v>1</v>
      </c>
      <c r="L2746" s="42">
        <v>1</v>
      </c>
      <c r="M2746" s="1" t="s">
        <v>15616</v>
      </c>
    </row>
    <row r="2747" spans="1:13" x14ac:dyDescent="0.3">
      <c r="A2747">
        <v>2752</v>
      </c>
      <c r="B2747" t="s">
        <v>9665</v>
      </c>
      <c r="C2747" t="s">
        <v>5699</v>
      </c>
      <c r="D2747" t="s">
        <v>12336</v>
      </c>
      <c r="E2747" s="1">
        <f t="shared" si="168"/>
        <v>42455</v>
      </c>
      <c r="F2747">
        <f t="shared" si="169"/>
        <v>2016</v>
      </c>
      <c r="G2747">
        <f t="shared" si="170"/>
        <v>3</v>
      </c>
      <c r="H2747">
        <f t="shared" si="171"/>
        <v>6</v>
      </c>
      <c r="I2747" s="1" t="s">
        <v>15622</v>
      </c>
      <c r="J2747" s="1" t="s">
        <v>15623</v>
      </c>
      <c r="K2747" s="42">
        <v>1</v>
      </c>
      <c r="L2747" s="42">
        <v>1</v>
      </c>
      <c r="M2747" s="1" t="s">
        <v>15616</v>
      </c>
    </row>
    <row r="2748" spans="1:13" x14ac:dyDescent="0.3">
      <c r="A2748">
        <v>2753</v>
      </c>
      <c r="B2748" t="s">
        <v>11541</v>
      </c>
      <c r="C2748" t="s">
        <v>3863</v>
      </c>
      <c r="D2748" t="s">
        <v>12337</v>
      </c>
      <c r="E2748" s="1">
        <f t="shared" si="168"/>
        <v>42457</v>
      </c>
      <c r="F2748">
        <f t="shared" si="169"/>
        <v>2016</v>
      </c>
      <c r="G2748">
        <f t="shared" si="170"/>
        <v>3</v>
      </c>
      <c r="H2748">
        <f t="shared" si="171"/>
        <v>1</v>
      </c>
      <c r="I2748" s="1" t="s">
        <v>15622</v>
      </c>
      <c r="J2748" s="1" t="s">
        <v>15624</v>
      </c>
      <c r="K2748" s="42">
        <v>1</v>
      </c>
      <c r="L2748" s="42">
        <v>0.8</v>
      </c>
      <c r="M2748" s="1" t="s">
        <v>15615</v>
      </c>
    </row>
    <row r="2749" spans="1:13" x14ac:dyDescent="0.3">
      <c r="A2749">
        <v>2754</v>
      </c>
      <c r="B2749" t="s">
        <v>11284</v>
      </c>
      <c r="C2749" t="s">
        <v>4117</v>
      </c>
      <c r="D2749" t="s">
        <v>12338</v>
      </c>
      <c r="E2749" s="1">
        <f t="shared" si="168"/>
        <v>42458</v>
      </c>
      <c r="F2749">
        <f t="shared" si="169"/>
        <v>2016</v>
      </c>
      <c r="G2749">
        <f t="shared" si="170"/>
        <v>3</v>
      </c>
      <c r="H2749">
        <f t="shared" si="171"/>
        <v>2</v>
      </c>
      <c r="I2749" s="1" t="s">
        <v>15809</v>
      </c>
      <c r="J2749" s="1" t="s">
        <v>15626</v>
      </c>
      <c r="K2749" s="42">
        <v>1</v>
      </c>
      <c r="L2749" s="42">
        <v>1</v>
      </c>
      <c r="M2749" s="1" t="s">
        <v>15615</v>
      </c>
    </row>
    <row r="2750" spans="1:13" x14ac:dyDescent="0.3">
      <c r="A2750">
        <v>2755</v>
      </c>
      <c r="B2750" t="s">
        <v>11820</v>
      </c>
      <c r="C2750" t="s">
        <v>3571</v>
      </c>
      <c r="D2750" t="s">
        <v>12338</v>
      </c>
      <c r="E2750" s="1">
        <f t="shared" si="168"/>
        <v>42458</v>
      </c>
      <c r="F2750">
        <f t="shared" si="169"/>
        <v>2016</v>
      </c>
      <c r="G2750">
        <f t="shared" si="170"/>
        <v>3</v>
      </c>
      <c r="H2750">
        <f t="shared" si="171"/>
        <v>2</v>
      </c>
      <c r="I2750" s="1" t="s">
        <v>15622</v>
      </c>
      <c r="J2750" s="1" t="s">
        <v>15623</v>
      </c>
      <c r="K2750" s="42">
        <v>1</v>
      </c>
      <c r="L2750" s="42">
        <v>0.95</v>
      </c>
      <c r="M2750" s="1" t="s">
        <v>15616</v>
      </c>
    </row>
    <row r="2751" spans="1:13" x14ac:dyDescent="0.3">
      <c r="A2751">
        <v>2756</v>
      </c>
      <c r="B2751" t="s">
        <v>10043</v>
      </c>
      <c r="C2751" t="s">
        <v>5331</v>
      </c>
      <c r="D2751" t="s">
        <v>12338</v>
      </c>
      <c r="E2751" s="1">
        <f t="shared" si="168"/>
        <v>42458</v>
      </c>
      <c r="F2751">
        <f t="shared" si="169"/>
        <v>2016</v>
      </c>
      <c r="G2751">
        <f t="shared" si="170"/>
        <v>3</v>
      </c>
      <c r="H2751">
        <f t="shared" si="171"/>
        <v>2</v>
      </c>
      <c r="I2751" s="1" t="s">
        <v>15622</v>
      </c>
      <c r="J2751" s="1" t="s">
        <v>15624</v>
      </c>
      <c r="K2751" s="42">
        <v>1</v>
      </c>
      <c r="L2751" s="42">
        <v>1</v>
      </c>
      <c r="M2751" s="1" t="s">
        <v>15616</v>
      </c>
    </row>
    <row r="2752" spans="1:13" x14ac:dyDescent="0.3">
      <c r="A2752">
        <v>2757</v>
      </c>
      <c r="B2752" t="s">
        <v>9386</v>
      </c>
      <c r="C2752" t="s">
        <v>5971</v>
      </c>
      <c r="D2752" t="s">
        <v>12339</v>
      </c>
      <c r="E2752" s="1">
        <f t="shared" si="168"/>
        <v>42459</v>
      </c>
      <c r="F2752">
        <f t="shared" si="169"/>
        <v>2016</v>
      </c>
      <c r="G2752">
        <f t="shared" si="170"/>
        <v>3</v>
      </c>
      <c r="H2752">
        <f t="shared" si="171"/>
        <v>3</v>
      </c>
      <c r="I2752" s="1" t="s">
        <v>15622</v>
      </c>
      <c r="J2752" s="1" t="s">
        <v>15626</v>
      </c>
      <c r="K2752" s="42">
        <v>0.9</v>
      </c>
      <c r="L2752" s="42">
        <v>0.97</v>
      </c>
      <c r="M2752" s="1" t="s">
        <v>15615</v>
      </c>
    </row>
    <row r="2753" spans="1:13" x14ac:dyDescent="0.3">
      <c r="A2753">
        <v>2758</v>
      </c>
      <c r="B2753" t="s">
        <v>10286</v>
      </c>
      <c r="C2753" t="s">
        <v>5093</v>
      </c>
      <c r="D2753" t="s">
        <v>12340</v>
      </c>
      <c r="E2753" s="1">
        <f t="shared" si="168"/>
        <v>42460</v>
      </c>
      <c r="F2753">
        <f t="shared" si="169"/>
        <v>2016</v>
      </c>
      <c r="G2753">
        <f t="shared" si="170"/>
        <v>3</v>
      </c>
      <c r="H2753">
        <f t="shared" si="171"/>
        <v>4</v>
      </c>
      <c r="I2753" s="1" t="s">
        <v>15622</v>
      </c>
      <c r="J2753" s="1" t="s">
        <v>15624</v>
      </c>
      <c r="K2753" s="42">
        <v>1</v>
      </c>
      <c r="L2753" s="42">
        <v>1</v>
      </c>
      <c r="M2753" s="1" t="s">
        <v>15616</v>
      </c>
    </row>
    <row r="2754" spans="1:13" x14ac:dyDescent="0.3">
      <c r="A2754">
        <v>2759</v>
      </c>
      <c r="B2754" t="s">
        <v>10160</v>
      </c>
      <c r="C2754" t="s">
        <v>5218</v>
      </c>
      <c r="D2754" t="s">
        <v>12341</v>
      </c>
      <c r="E2754" s="1">
        <f t="shared" si="168"/>
        <v>42462</v>
      </c>
      <c r="F2754">
        <f t="shared" si="169"/>
        <v>2016</v>
      </c>
      <c r="G2754">
        <f t="shared" si="170"/>
        <v>4</v>
      </c>
      <c r="H2754">
        <f t="shared" si="171"/>
        <v>6</v>
      </c>
      <c r="I2754" s="1" t="s">
        <v>15622</v>
      </c>
      <c r="J2754" s="1" t="s">
        <v>15626</v>
      </c>
      <c r="K2754" s="42">
        <v>1</v>
      </c>
      <c r="L2754" s="42">
        <v>0.97</v>
      </c>
      <c r="M2754" s="1" t="s">
        <v>15616</v>
      </c>
    </row>
    <row r="2755" spans="1:13" x14ac:dyDescent="0.3">
      <c r="A2755">
        <v>2760</v>
      </c>
      <c r="B2755" t="s">
        <v>8980</v>
      </c>
      <c r="C2755" t="s">
        <v>6373</v>
      </c>
      <c r="D2755" t="s">
        <v>12341</v>
      </c>
      <c r="E2755" s="1">
        <f t="shared" ref="E2755:E2818" si="172">DATE(LEFT(D2755,4),MID(D2755,5,2),RIGHT(D2755,2))</f>
        <v>42462</v>
      </c>
      <c r="F2755">
        <f t="shared" ref="F2755:F2818" si="173">YEAR(E2755)</f>
        <v>2016</v>
      </c>
      <c r="G2755">
        <f t="shared" ref="G2755:G2818" si="174">MONTH(E2755)</f>
        <v>4</v>
      </c>
      <c r="H2755">
        <f t="shared" ref="H2755:H2818" si="175">WEEKDAY(E2755,2)</f>
        <v>6</v>
      </c>
      <c r="I2755" s="1" t="s">
        <v>15697</v>
      </c>
      <c r="J2755" s="1" t="s">
        <v>15626</v>
      </c>
      <c r="K2755" s="42">
        <v>1</v>
      </c>
      <c r="L2755" s="42">
        <v>1</v>
      </c>
      <c r="M2755" s="1" t="s">
        <v>15615</v>
      </c>
    </row>
    <row r="2756" spans="1:13" x14ac:dyDescent="0.3">
      <c r="A2756">
        <v>2761</v>
      </c>
      <c r="B2756" t="s">
        <v>9736</v>
      </c>
      <c r="C2756" t="s">
        <v>5629</v>
      </c>
      <c r="D2756" t="s">
        <v>12341</v>
      </c>
      <c r="E2756" s="1">
        <f t="shared" si="172"/>
        <v>42462</v>
      </c>
      <c r="F2756">
        <f t="shared" si="173"/>
        <v>2016</v>
      </c>
      <c r="G2756">
        <f t="shared" si="174"/>
        <v>4</v>
      </c>
      <c r="H2756">
        <f t="shared" si="175"/>
        <v>6</v>
      </c>
      <c r="I2756" s="1" t="s">
        <v>15622</v>
      </c>
      <c r="J2756" s="1" t="s">
        <v>15626</v>
      </c>
      <c r="K2756" s="42">
        <v>0.97</v>
      </c>
      <c r="L2756" s="42">
        <v>0.64</v>
      </c>
      <c r="M2756" s="1" t="s">
        <v>15615</v>
      </c>
    </row>
    <row r="2757" spans="1:13" x14ac:dyDescent="0.3">
      <c r="A2757">
        <v>2762</v>
      </c>
      <c r="B2757" t="s">
        <v>10568</v>
      </c>
      <c r="C2757" t="s">
        <v>4816</v>
      </c>
      <c r="D2757" t="s">
        <v>12341</v>
      </c>
      <c r="E2757" s="1">
        <f t="shared" si="172"/>
        <v>42462</v>
      </c>
      <c r="F2757">
        <f t="shared" si="173"/>
        <v>2016</v>
      </c>
      <c r="G2757">
        <f t="shared" si="174"/>
        <v>4</v>
      </c>
      <c r="H2757">
        <f t="shared" si="175"/>
        <v>6</v>
      </c>
      <c r="I2757" s="1" t="s">
        <v>15622</v>
      </c>
      <c r="J2757" s="1" t="s">
        <v>15626</v>
      </c>
      <c r="K2757" s="42">
        <v>1</v>
      </c>
      <c r="L2757" s="42">
        <v>1</v>
      </c>
      <c r="M2757" s="1" t="s">
        <v>15616</v>
      </c>
    </row>
    <row r="2758" spans="1:13" x14ac:dyDescent="0.3">
      <c r="A2758">
        <v>2763</v>
      </c>
      <c r="B2758" t="s">
        <v>8843</v>
      </c>
      <c r="C2758" t="s">
        <v>6506</v>
      </c>
      <c r="D2758" t="s">
        <v>12342</v>
      </c>
      <c r="E2758" s="1">
        <f t="shared" si="172"/>
        <v>42463</v>
      </c>
      <c r="F2758">
        <f t="shared" si="173"/>
        <v>2016</v>
      </c>
      <c r="G2758">
        <f t="shared" si="174"/>
        <v>4</v>
      </c>
      <c r="H2758">
        <f t="shared" si="175"/>
        <v>7</v>
      </c>
      <c r="I2758" s="1" t="s">
        <v>15622</v>
      </c>
      <c r="J2758" s="1" t="s">
        <v>15626</v>
      </c>
      <c r="K2758" s="42">
        <v>1</v>
      </c>
      <c r="L2758" s="42">
        <v>0.95</v>
      </c>
      <c r="M2758" s="1" t="s">
        <v>15616</v>
      </c>
    </row>
    <row r="2759" spans="1:13" x14ac:dyDescent="0.3">
      <c r="A2759">
        <v>2764</v>
      </c>
      <c r="B2759" t="s">
        <v>7788</v>
      </c>
      <c r="C2759" t="s">
        <v>7534</v>
      </c>
      <c r="D2759" t="s">
        <v>12342</v>
      </c>
      <c r="E2759" s="1">
        <f t="shared" si="172"/>
        <v>42463</v>
      </c>
      <c r="F2759">
        <f t="shared" si="173"/>
        <v>2016</v>
      </c>
      <c r="G2759">
        <f t="shared" si="174"/>
        <v>4</v>
      </c>
      <c r="H2759">
        <f t="shared" si="175"/>
        <v>7</v>
      </c>
      <c r="I2759" s="1" t="s">
        <v>15622</v>
      </c>
      <c r="J2759" s="1" t="s">
        <v>15626</v>
      </c>
      <c r="K2759" s="42">
        <v>1</v>
      </c>
      <c r="L2759" s="42">
        <v>1</v>
      </c>
      <c r="M2759" s="1" t="s">
        <v>15616</v>
      </c>
    </row>
    <row r="2760" spans="1:13" x14ac:dyDescent="0.3">
      <c r="A2760">
        <v>2765</v>
      </c>
      <c r="B2760" t="s">
        <v>10011</v>
      </c>
      <c r="C2760" t="s">
        <v>5362</v>
      </c>
      <c r="D2760" t="s">
        <v>12342</v>
      </c>
      <c r="E2760" s="1">
        <f t="shared" si="172"/>
        <v>42463</v>
      </c>
      <c r="F2760">
        <f t="shared" si="173"/>
        <v>2016</v>
      </c>
      <c r="G2760">
        <f t="shared" si="174"/>
        <v>4</v>
      </c>
      <c r="H2760">
        <f t="shared" si="175"/>
        <v>7</v>
      </c>
      <c r="I2760" s="1" t="s">
        <v>15622</v>
      </c>
      <c r="J2760" s="1" t="s">
        <v>15626</v>
      </c>
      <c r="K2760" s="42">
        <v>1</v>
      </c>
      <c r="L2760" s="42">
        <v>0.9</v>
      </c>
      <c r="M2760" s="1" t="s">
        <v>15615</v>
      </c>
    </row>
    <row r="2761" spans="1:13" x14ac:dyDescent="0.3">
      <c r="A2761">
        <v>2766</v>
      </c>
      <c r="B2761" t="s">
        <v>8901</v>
      </c>
      <c r="C2761" t="s">
        <v>6451</v>
      </c>
      <c r="D2761" t="s">
        <v>12343</v>
      </c>
      <c r="E2761" s="1">
        <f t="shared" si="172"/>
        <v>42464</v>
      </c>
      <c r="F2761">
        <f t="shared" si="173"/>
        <v>2016</v>
      </c>
      <c r="G2761">
        <f t="shared" si="174"/>
        <v>4</v>
      </c>
      <c r="H2761">
        <f t="shared" si="175"/>
        <v>1</v>
      </c>
      <c r="I2761" s="1" t="s">
        <v>15622</v>
      </c>
      <c r="J2761" s="1" t="s">
        <v>15626</v>
      </c>
      <c r="K2761" s="42">
        <v>1</v>
      </c>
      <c r="L2761" s="42">
        <v>0.94</v>
      </c>
      <c r="M2761" s="1" t="s">
        <v>15616</v>
      </c>
    </row>
    <row r="2762" spans="1:13" x14ac:dyDescent="0.3">
      <c r="A2762">
        <v>2767</v>
      </c>
      <c r="B2762" t="s">
        <v>8693</v>
      </c>
      <c r="C2762" t="s">
        <v>6655</v>
      </c>
      <c r="D2762" t="s">
        <v>12343</v>
      </c>
      <c r="E2762" s="1">
        <f t="shared" si="172"/>
        <v>42464</v>
      </c>
      <c r="F2762">
        <f t="shared" si="173"/>
        <v>2016</v>
      </c>
      <c r="G2762">
        <f t="shared" si="174"/>
        <v>4</v>
      </c>
      <c r="H2762">
        <f t="shared" si="175"/>
        <v>1</v>
      </c>
      <c r="I2762" s="1" t="s">
        <v>15622</v>
      </c>
      <c r="J2762" s="1" t="s">
        <v>15626</v>
      </c>
      <c r="K2762" s="42">
        <v>0.97</v>
      </c>
      <c r="L2762" s="42">
        <v>0.91</v>
      </c>
      <c r="M2762" s="1" t="s">
        <v>15615</v>
      </c>
    </row>
    <row r="2763" spans="1:13" x14ac:dyDescent="0.3">
      <c r="A2763">
        <v>2768</v>
      </c>
      <c r="B2763" t="s">
        <v>8628</v>
      </c>
      <c r="C2763" t="s">
        <v>6720</v>
      </c>
      <c r="D2763" t="s">
        <v>12344</v>
      </c>
      <c r="E2763" s="1">
        <f t="shared" si="172"/>
        <v>42465</v>
      </c>
      <c r="F2763">
        <f t="shared" si="173"/>
        <v>2016</v>
      </c>
      <c r="G2763">
        <f t="shared" si="174"/>
        <v>4</v>
      </c>
      <c r="H2763">
        <f t="shared" si="175"/>
        <v>2</v>
      </c>
      <c r="I2763" s="1" t="s">
        <v>15625</v>
      </c>
      <c r="J2763" s="1" t="s">
        <v>15623</v>
      </c>
      <c r="K2763" s="42">
        <v>1</v>
      </c>
      <c r="L2763" s="42">
        <v>1</v>
      </c>
      <c r="M2763" s="1" t="s">
        <v>15616</v>
      </c>
    </row>
    <row r="2764" spans="1:13" x14ac:dyDescent="0.3">
      <c r="A2764">
        <v>2769</v>
      </c>
      <c r="B2764" t="s">
        <v>10730</v>
      </c>
      <c r="C2764" t="s">
        <v>4659</v>
      </c>
      <c r="D2764" t="s">
        <v>12345</v>
      </c>
      <c r="E2764" s="1">
        <f t="shared" si="172"/>
        <v>42467</v>
      </c>
      <c r="F2764">
        <f t="shared" si="173"/>
        <v>2016</v>
      </c>
      <c r="G2764">
        <f t="shared" si="174"/>
        <v>4</v>
      </c>
      <c r="H2764">
        <f t="shared" si="175"/>
        <v>4</v>
      </c>
      <c r="I2764" s="1" t="s">
        <v>15786</v>
      </c>
      <c r="J2764" s="1" t="s">
        <v>15626</v>
      </c>
      <c r="K2764" s="42">
        <v>1</v>
      </c>
      <c r="L2764" s="42">
        <v>0.96</v>
      </c>
      <c r="M2764" s="1" t="s">
        <v>15616</v>
      </c>
    </row>
    <row r="2765" spans="1:13" x14ac:dyDescent="0.3">
      <c r="A2765">
        <v>2770</v>
      </c>
      <c r="B2765" t="s">
        <v>10838</v>
      </c>
      <c r="C2765" t="s">
        <v>4555</v>
      </c>
      <c r="D2765" t="s">
        <v>12345</v>
      </c>
      <c r="E2765" s="1">
        <f t="shared" si="172"/>
        <v>42467</v>
      </c>
      <c r="F2765">
        <f t="shared" si="173"/>
        <v>2016</v>
      </c>
      <c r="G2765">
        <f t="shared" si="174"/>
        <v>4</v>
      </c>
      <c r="H2765">
        <f t="shared" si="175"/>
        <v>4</v>
      </c>
      <c r="I2765" s="1" t="s">
        <v>15622</v>
      </c>
      <c r="J2765" s="1" t="s">
        <v>15626</v>
      </c>
      <c r="K2765" s="42">
        <v>1</v>
      </c>
      <c r="L2765" s="42">
        <v>1</v>
      </c>
      <c r="M2765" s="1" t="s">
        <v>15616</v>
      </c>
    </row>
    <row r="2766" spans="1:13" x14ac:dyDescent="0.3">
      <c r="A2766">
        <v>2771</v>
      </c>
      <c r="B2766" t="s">
        <v>7754</v>
      </c>
      <c r="C2766" t="s">
        <v>7567</v>
      </c>
      <c r="D2766" t="s">
        <v>12346</v>
      </c>
      <c r="E2766" s="1">
        <f t="shared" si="172"/>
        <v>42468</v>
      </c>
      <c r="F2766">
        <f t="shared" si="173"/>
        <v>2016</v>
      </c>
      <c r="G2766">
        <f t="shared" si="174"/>
        <v>4</v>
      </c>
      <c r="H2766">
        <f t="shared" si="175"/>
        <v>5</v>
      </c>
      <c r="I2766" s="1" t="s">
        <v>15622</v>
      </c>
      <c r="J2766" s="1" t="s">
        <v>15623</v>
      </c>
      <c r="K2766" s="42">
        <v>0.77</v>
      </c>
      <c r="L2766" s="42">
        <v>0.93</v>
      </c>
      <c r="M2766" s="1" t="s">
        <v>15615</v>
      </c>
    </row>
    <row r="2767" spans="1:13" x14ac:dyDescent="0.3">
      <c r="A2767">
        <v>2772</v>
      </c>
      <c r="B2767" t="s">
        <v>11512</v>
      </c>
      <c r="C2767" t="s">
        <v>3891</v>
      </c>
      <c r="D2767" t="s">
        <v>12347</v>
      </c>
      <c r="E2767" s="1">
        <f t="shared" si="172"/>
        <v>42469</v>
      </c>
      <c r="F2767">
        <f t="shared" si="173"/>
        <v>2016</v>
      </c>
      <c r="G2767">
        <f t="shared" si="174"/>
        <v>4</v>
      </c>
      <c r="H2767">
        <f t="shared" si="175"/>
        <v>6</v>
      </c>
      <c r="I2767" s="1" t="s">
        <v>15622</v>
      </c>
      <c r="J2767" s="1" t="s">
        <v>15624</v>
      </c>
      <c r="K2767" s="42">
        <v>1</v>
      </c>
      <c r="L2767" s="42">
        <v>0.28000000000000003</v>
      </c>
      <c r="M2767" s="1" t="s">
        <v>15615</v>
      </c>
    </row>
    <row r="2768" spans="1:13" x14ac:dyDescent="0.3">
      <c r="A2768">
        <v>2773</v>
      </c>
      <c r="B2768" t="s">
        <v>10103</v>
      </c>
      <c r="C2768" t="s">
        <v>5273</v>
      </c>
      <c r="D2768" t="s">
        <v>12348</v>
      </c>
      <c r="E2768" s="1">
        <f t="shared" si="172"/>
        <v>42471</v>
      </c>
      <c r="F2768">
        <f t="shared" si="173"/>
        <v>2016</v>
      </c>
      <c r="G2768">
        <f t="shared" si="174"/>
        <v>4</v>
      </c>
      <c r="H2768">
        <f t="shared" si="175"/>
        <v>1</v>
      </c>
      <c r="I2768" s="1" t="s">
        <v>15625</v>
      </c>
      <c r="J2768" s="1" t="s">
        <v>15626</v>
      </c>
      <c r="K2768" s="42">
        <v>1</v>
      </c>
      <c r="L2768" s="42">
        <v>0.98</v>
      </c>
      <c r="M2768" s="1" t="s">
        <v>15615</v>
      </c>
    </row>
    <row r="2769" spans="1:13" x14ac:dyDescent="0.3">
      <c r="A2769">
        <v>2774</v>
      </c>
      <c r="B2769" t="s">
        <v>10022</v>
      </c>
      <c r="C2769" t="s">
        <v>5351</v>
      </c>
      <c r="D2769" t="s">
        <v>12349</v>
      </c>
      <c r="E2769" s="1">
        <f t="shared" si="172"/>
        <v>42472</v>
      </c>
      <c r="F2769">
        <f t="shared" si="173"/>
        <v>2016</v>
      </c>
      <c r="G2769">
        <f t="shared" si="174"/>
        <v>4</v>
      </c>
      <c r="H2769">
        <f t="shared" si="175"/>
        <v>2</v>
      </c>
      <c r="I2769" s="1" t="s">
        <v>15753</v>
      </c>
      <c r="J2769" s="1" t="s">
        <v>15623</v>
      </c>
      <c r="K2769" s="42">
        <v>0.67</v>
      </c>
      <c r="L2769" s="42">
        <v>0.45</v>
      </c>
      <c r="M2769" s="1" t="s">
        <v>15615</v>
      </c>
    </row>
    <row r="2770" spans="1:13" x14ac:dyDescent="0.3">
      <c r="A2770">
        <v>2775</v>
      </c>
      <c r="B2770" t="s">
        <v>11789</v>
      </c>
      <c r="C2770" t="s">
        <v>3621</v>
      </c>
      <c r="D2770" t="s">
        <v>12349</v>
      </c>
      <c r="E2770" s="1">
        <f t="shared" si="172"/>
        <v>42472</v>
      </c>
      <c r="F2770">
        <f t="shared" si="173"/>
        <v>2016</v>
      </c>
      <c r="G2770">
        <f t="shared" si="174"/>
        <v>4</v>
      </c>
      <c r="H2770">
        <f t="shared" si="175"/>
        <v>2</v>
      </c>
      <c r="I2770" s="1" t="s">
        <v>15625</v>
      </c>
      <c r="J2770" s="1" t="s">
        <v>15623</v>
      </c>
      <c r="K2770" s="42">
        <v>1</v>
      </c>
      <c r="L2770" s="42">
        <v>0.8</v>
      </c>
      <c r="M2770" s="1" t="s">
        <v>15615</v>
      </c>
    </row>
    <row r="2771" spans="1:13" x14ac:dyDescent="0.3">
      <c r="A2771">
        <v>2776</v>
      </c>
      <c r="B2771" t="s">
        <v>10538</v>
      </c>
      <c r="C2771" t="s">
        <v>4845</v>
      </c>
      <c r="D2771" t="s">
        <v>12349</v>
      </c>
      <c r="E2771" s="1">
        <f t="shared" si="172"/>
        <v>42472</v>
      </c>
      <c r="F2771">
        <f t="shared" si="173"/>
        <v>2016</v>
      </c>
      <c r="G2771">
        <f t="shared" si="174"/>
        <v>4</v>
      </c>
      <c r="H2771">
        <f t="shared" si="175"/>
        <v>2</v>
      </c>
      <c r="I2771" s="1" t="s">
        <v>15625</v>
      </c>
      <c r="J2771" s="1" t="s">
        <v>15626</v>
      </c>
      <c r="K2771" s="42">
        <v>1</v>
      </c>
      <c r="L2771" s="42">
        <v>0.92</v>
      </c>
      <c r="M2771" s="1" t="s">
        <v>15616</v>
      </c>
    </row>
    <row r="2772" spans="1:13" x14ac:dyDescent="0.3">
      <c r="A2772">
        <v>2777</v>
      </c>
      <c r="B2772" t="s">
        <v>10037</v>
      </c>
      <c r="C2772" t="s">
        <v>3575</v>
      </c>
      <c r="D2772" t="s">
        <v>12349</v>
      </c>
      <c r="E2772" s="1">
        <f t="shared" si="172"/>
        <v>42472</v>
      </c>
      <c r="F2772">
        <f t="shared" si="173"/>
        <v>2016</v>
      </c>
      <c r="G2772">
        <f t="shared" si="174"/>
        <v>4</v>
      </c>
      <c r="H2772">
        <f t="shared" si="175"/>
        <v>2</v>
      </c>
      <c r="I2772" s="1" t="s">
        <v>15622</v>
      </c>
      <c r="J2772" s="1" t="s">
        <v>15626</v>
      </c>
      <c r="K2772" s="42">
        <v>1</v>
      </c>
      <c r="L2772" s="42">
        <v>0.96</v>
      </c>
      <c r="M2772" s="1" t="s">
        <v>15616</v>
      </c>
    </row>
    <row r="2773" spans="1:13" x14ac:dyDescent="0.3">
      <c r="A2773">
        <v>2778</v>
      </c>
      <c r="B2773" t="s">
        <v>8909</v>
      </c>
      <c r="C2773" t="s">
        <v>6443</v>
      </c>
      <c r="D2773" t="s">
        <v>12350</v>
      </c>
      <c r="E2773" s="1">
        <f t="shared" si="172"/>
        <v>42473</v>
      </c>
      <c r="F2773">
        <f t="shared" si="173"/>
        <v>2016</v>
      </c>
      <c r="G2773">
        <f t="shared" si="174"/>
        <v>4</v>
      </c>
      <c r="H2773">
        <f t="shared" si="175"/>
        <v>3</v>
      </c>
      <c r="I2773" s="1" t="s">
        <v>15622</v>
      </c>
      <c r="J2773" s="1" t="s">
        <v>15626</v>
      </c>
      <c r="K2773" s="42">
        <v>1</v>
      </c>
      <c r="L2773" s="42">
        <v>0.92</v>
      </c>
      <c r="M2773" s="1" t="s">
        <v>15615</v>
      </c>
    </row>
    <row r="2774" spans="1:13" x14ac:dyDescent="0.3">
      <c r="A2774">
        <v>2779</v>
      </c>
      <c r="B2774" t="s">
        <v>9835</v>
      </c>
      <c r="C2774" t="s">
        <v>5534</v>
      </c>
      <c r="D2774" t="s">
        <v>12350</v>
      </c>
      <c r="E2774" s="1">
        <f t="shared" si="172"/>
        <v>42473</v>
      </c>
      <c r="F2774">
        <f t="shared" si="173"/>
        <v>2016</v>
      </c>
      <c r="G2774">
        <f t="shared" si="174"/>
        <v>4</v>
      </c>
      <c r="H2774">
        <f t="shared" si="175"/>
        <v>3</v>
      </c>
      <c r="I2774" s="1" t="s">
        <v>15629</v>
      </c>
      <c r="J2774" s="1" t="s">
        <v>15626</v>
      </c>
      <c r="K2774" s="42">
        <v>1</v>
      </c>
      <c r="L2774" s="42">
        <v>0.98</v>
      </c>
      <c r="M2774" s="1" t="s">
        <v>15615</v>
      </c>
    </row>
    <row r="2775" spans="1:13" x14ac:dyDescent="0.3">
      <c r="A2775">
        <v>2780</v>
      </c>
      <c r="B2775" t="s">
        <v>9206</v>
      </c>
      <c r="C2775" t="s">
        <v>6148</v>
      </c>
      <c r="D2775" t="s">
        <v>12350</v>
      </c>
      <c r="E2775" s="1">
        <f t="shared" si="172"/>
        <v>42473</v>
      </c>
      <c r="F2775">
        <f t="shared" si="173"/>
        <v>2016</v>
      </c>
      <c r="G2775">
        <f t="shared" si="174"/>
        <v>4</v>
      </c>
      <c r="H2775">
        <f t="shared" si="175"/>
        <v>3</v>
      </c>
      <c r="I2775" s="1" t="s">
        <v>15622</v>
      </c>
      <c r="J2775" s="1" t="s">
        <v>15624</v>
      </c>
      <c r="K2775" s="42">
        <v>1</v>
      </c>
      <c r="L2775" s="42">
        <v>0.34</v>
      </c>
      <c r="M2775" s="1" t="s">
        <v>15615</v>
      </c>
    </row>
    <row r="2776" spans="1:13" x14ac:dyDescent="0.3">
      <c r="A2776">
        <v>2781</v>
      </c>
      <c r="B2776" t="s">
        <v>9332</v>
      </c>
      <c r="C2776" t="s">
        <v>6025</v>
      </c>
      <c r="D2776" t="s">
        <v>12350</v>
      </c>
      <c r="E2776" s="1">
        <f t="shared" si="172"/>
        <v>42473</v>
      </c>
      <c r="F2776">
        <f t="shared" si="173"/>
        <v>2016</v>
      </c>
      <c r="G2776">
        <f t="shared" si="174"/>
        <v>4</v>
      </c>
      <c r="H2776">
        <f t="shared" si="175"/>
        <v>3</v>
      </c>
      <c r="I2776" s="1" t="s">
        <v>15622</v>
      </c>
      <c r="J2776" s="1" t="s">
        <v>15626</v>
      </c>
      <c r="K2776" s="42">
        <v>1</v>
      </c>
      <c r="L2776" s="42">
        <v>0.99</v>
      </c>
      <c r="M2776" s="1" t="s">
        <v>15615</v>
      </c>
    </row>
    <row r="2777" spans="1:13" x14ac:dyDescent="0.3">
      <c r="A2777">
        <v>2782</v>
      </c>
      <c r="B2777" t="s">
        <v>10833</v>
      </c>
      <c r="C2777" t="s">
        <v>4560</v>
      </c>
      <c r="D2777" t="s">
        <v>12350</v>
      </c>
      <c r="E2777" s="1">
        <f t="shared" si="172"/>
        <v>42473</v>
      </c>
      <c r="F2777">
        <f t="shared" si="173"/>
        <v>2016</v>
      </c>
      <c r="G2777">
        <f t="shared" si="174"/>
        <v>4</v>
      </c>
      <c r="H2777">
        <f t="shared" si="175"/>
        <v>3</v>
      </c>
      <c r="I2777" s="1" t="s">
        <v>15625</v>
      </c>
      <c r="J2777" s="1" t="s">
        <v>15626</v>
      </c>
      <c r="K2777" s="42">
        <v>0.9</v>
      </c>
      <c r="L2777" s="42">
        <v>1</v>
      </c>
      <c r="M2777" s="1" t="s">
        <v>15615</v>
      </c>
    </row>
    <row r="2778" spans="1:13" x14ac:dyDescent="0.3">
      <c r="A2778">
        <v>2783</v>
      </c>
      <c r="B2778" t="s">
        <v>9335</v>
      </c>
      <c r="C2778" t="s">
        <v>6022</v>
      </c>
      <c r="D2778" t="s">
        <v>12351</v>
      </c>
      <c r="E2778" s="1">
        <f t="shared" si="172"/>
        <v>42474</v>
      </c>
      <c r="F2778">
        <f t="shared" si="173"/>
        <v>2016</v>
      </c>
      <c r="G2778">
        <f t="shared" si="174"/>
        <v>4</v>
      </c>
      <c r="H2778">
        <f t="shared" si="175"/>
        <v>4</v>
      </c>
      <c r="I2778" s="1" t="s">
        <v>15622</v>
      </c>
      <c r="J2778" s="1" t="s">
        <v>15623</v>
      </c>
      <c r="K2778" s="42">
        <v>0.64</v>
      </c>
      <c r="L2778" s="42">
        <v>0.33</v>
      </c>
      <c r="M2778" s="1" t="s">
        <v>15615</v>
      </c>
    </row>
    <row r="2779" spans="1:13" x14ac:dyDescent="0.3">
      <c r="A2779">
        <v>2784</v>
      </c>
      <c r="B2779" t="s">
        <v>11455</v>
      </c>
      <c r="C2779" t="s">
        <v>3946</v>
      </c>
      <c r="D2779" t="s">
        <v>12351</v>
      </c>
      <c r="E2779" s="1">
        <f t="shared" si="172"/>
        <v>42474</v>
      </c>
      <c r="F2779">
        <f t="shared" si="173"/>
        <v>2016</v>
      </c>
      <c r="G2779">
        <f t="shared" si="174"/>
        <v>4</v>
      </c>
      <c r="H2779">
        <f t="shared" si="175"/>
        <v>4</v>
      </c>
      <c r="I2779" s="1" t="s">
        <v>15622</v>
      </c>
      <c r="J2779" s="1" t="s">
        <v>15626</v>
      </c>
      <c r="K2779" s="42">
        <v>1</v>
      </c>
      <c r="L2779" s="42">
        <v>0</v>
      </c>
      <c r="M2779" s="1" t="s">
        <v>15615</v>
      </c>
    </row>
    <row r="2780" spans="1:13" x14ac:dyDescent="0.3">
      <c r="A2780">
        <v>2785</v>
      </c>
      <c r="B2780" t="s">
        <v>8041</v>
      </c>
      <c r="C2780" t="s">
        <v>7291</v>
      </c>
      <c r="D2780" t="s">
        <v>12352</v>
      </c>
      <c r="E2780" s="1">
        <f t="shared" si="172"/>
        <v>42475</v>
      </c>
      <c r="F2780">
        <f t="shared" si="173"/>
        <v>2016</v>
      </c>
      <c r="G2780">
        <f t="shared" si="174"/>
        <v>4</v>
      </c>
      <c r="H2780">
        <f t="shared" si="175"/>
        <v>5</v>
      </c>
      <c r="I2780" s="1" t="s">
        <v>15629</v>
      </c>
      <c r="J2780" s="1" t="s">
        <v>15626</v>
      </c>
      <c r="K2780" s="42">
        <v>1</v>
      </c>
      <c r="L2780" s="42">
        <v>1</v>
      </c>
      <c r="M2780" s="1" t="s">
        <v>15615</v>
      </c>
    </row>
    <row r="2781" spans="1:13" x14ac:dyDescent="0.3">
      <c r="A2781">
        <v>2786</v>
      </c>
      <c r="B2781" t="s">
        <v>11222</v>
      </c>
      <c r="C2781" t="s">
        <v>4179</v>
      </c>
      <c r="D2781" t="s">
        <v>12352</v>
      </c>
      <c r="E2781" s="1">
        <f t="shared" si="172"/>
        <v>42475</v>
      </c>
      <c r="F2781">
        <f t="shared" si="173"/>
        <v>2016</v>
      </c>
      <c r="G2781">
        <f t="shared" si="174"/>
        <v>4</v>
      </c>
      <c r="H2781">
        <f t="shared" si="175"/>
        <v>5</v>
      </c>
      <c r="I2781" s="1" t="s">
        <v>15806</v>
      </c>
      <c r="J2781" s="1" t="s">
        <v>15626</v>
      </c>
      <c r="K2781" s="42">
        <v>1</v>
      </c>
      <c r="L2781" s="42">
        <v>1</v>
      </c>
      <c r="M2781" s="1" t="s">
        <v>15616</v>
      </c>
    </row>
    <row r="2782" spans="1:13" x14ac:dyDescent="0.3">
      <c r="A2782">
        <v>2787</v>
      </c>
      <c r="B2782" t="s">
        <v>10230</v>
      </c>
      <c r="C2782" t="s">
        <v>5149</v>
      </c>
      <c r="D2782" t="s">
        <v>12352</v>
      </c>
      <c r="E2782" s="1">
        <f t="shared" si="172"/>
        <v>42475</v>
      </c>
      <c r="F2782">
        <f t="shared" si="173"/>
        <v>2016</v>
      </c>
      <c r="G2782">
        <f t="shared" si="174"/>
        <v>4</v>
      </c>
      <c r="H2782">
        <f t="shared" si="175"/>
        <v>5</v>
      </c>
      <c r="I2782" s="1" t="s">
        <v>15625</v>
      </c>
      <c r="J2782" s="1" t="s">
        <v>15623</v>
      </c>
      <c r="K2782" s="42">
        <v>1</v>
      </c>
      <c r="L2782" s="42">
        <v>0.94</v>
      </c>
      <c r="M2782" s="1" t="s">
        <v>15616</v>
      </c>
    </row>
    <row r="2783" spans="1:13" x14ac:dyDescent="0.3">
      <c r="A2783">
        <v>2788</v>
      </c>
      <c r="B2783" t="s">
        <v>7703</v>
      </c>
      <c r="C2783" t="s">
        <v>7615</v>
      </c>
      <c r="D2783" t="s">
        <v>12352</v>
      </c>
      <c r="E2783" s="1">
        <f t="shared" si="172"/>
        <v>42475</v>
      </c>
      <c r="F2783">
        <f t="shared" si="173"/>
        <v>2016</v>
      </c>
      <c r="G2783">
        <f t="shared" si="174"/>
        <v>4</v>
      </c>
      <c r="H2783">
        <f t="shared" si="175"/>
        <v>5</v>
      </c>
      <c r="I2783" s="1" t="s">
        <v>15622</v>
      </c>
      <c r="J2783" s="1" t="s">
        <v>15624</v>
      </c>
      <c r="K2783" s="42">
        <v>1</v>
      </c>
      <c r="L2783" s="42">
        <v>1</v>
      </c>
      <c r="M2783" s="1" t="s">
        <v>15615</v>
      </c>
    </row>
    <row r="2784" spans="1:13" x14ac:dyDescent="0.3">
      <c r="A2784">
        <v>2789</v>
      </c>
      <c r="B2784" t="s">
        <v>10524</v>
      </c>
      <c r="C2784" t="s">
        <v>4859</v>
      </c>
      <c r="D2784" t="s">
        <v>12353</v>
      </c>
      <c r="E2784" s="1">
        <f t="shared" si="172"/>
        <v>42476</v>
      </c>
      <c r="F2784">
        <f t="shared" si="173"/>
        <v>2016</v>
      </c>
      <c r="G2784">
        <f t="shared" si="174"/>
        <v>4</v>
      </c>
      <c r="H2784">
        <f t="shared" si="175"/>
        <v>6</v>
      </c>
      <c r="I2784" s="1" t="s">
        <v>15622</v>
      </c>
      <c r="J2784" s="1" t="s">
        <v>15628</v>
      </c>
      <c r="K2784" s="42">
        <v>0</v>
      </c>
      <c r="L2784" s="42">
        <v>0.73</v>
      </c>
      <c r="M2784" s="1" t="s">
        <v>15616</v>
      </c>
    </row>
    <row r="2785" spans="1:13" x14ac:dyDescent="0.3">
      <c r="A2785">
        <v>2790</v>
      </c>
      <c r="B2785" t="s">
        <v>11681</v>
      </c>
      <c r="C2785" t="s">
        <v>3725</v>
      </c>
      <c r="D2785" t="s">
        <v>12353</v>
      </c>
      <c r="E2785" s="1">
        <f t="shared" si="172"/>
        <v>42476</v>
      </c>
      <c r="F2785">
        <f t="shared" si="173"/>
        <v>2016</v>
      </c>
      <c r="G2785">
        <f t="shared" si="174"/>
        <v>4</v>
      </c>
      <c r="H2785">
        <f t="shared" si="175"/>
        <v>6</v>
      </c>
      <c r="I2785" s="1" t="s">
        <v>15622</v>
      </c>
      <c r="J2785" s="1" t="s">
        <v>15623</v>
      </c>
      <c r="K2785" s="42">
        <v>1</v>
      </c>
      <c r="L2785" s="42">
        <v>0.96</v>
      </c>
      <c r="M2785" s="1" t="s">
        <v>15615</v>
      </c>
    </row>
    <row r="2786" spans="1:13" x14ac:dyDescent="0.3">
      <c r="A2786">
        <v>1182</v>
      </c>
      <c r="B2786" t="s">
        <v>10479</v>
      </c>
      <c r="C2786" t="s">
        <v>4904</v>
      </c>
      <c r="D2786" t="s">
        <v>12354</v>
      </c>
      <c r="E2786" s="1">
        <f t="shared" si="172"/>
        <v>42477</v>
      </c>
      <c r="F2786">
        <f t="shared" si="173"/>
        <v>2016</v>
      </c>
      <c r="G2786">
        <f t="shared" si="174"/>
        <v>4</v>
      </c>
      <c r="H2786">
        <f t="shared" si="175"/>
        <v>7</v>
      </c>
      <c r="I2786" s="1" t="s">
        <v>15622</v>
      </c>
      <c r="J2786" s="1" t="s">
        <v>15626</v>
      </c>
      <c r="K2786" s="42">
        <v>1</v>
      </c>
      <c r="L2786" s="42">
        <v>0.94</v>
      </c>
      <c r="M2786" s="1" t="s">
        <v>15616</v>
      </c>
    </row>
    <row r="2787" spans="1:13" x14ac:dyDescent="0.3">
      <c r="A2787">
        <v>2791</v>
      </c>
      <c r="B2787" t="s">
        <v>7882</v>
      </c>
      <c r="C2787" t="s">
        <v>7446</v>
      </c>
      <c r="D2787" t="s">
        <v>12355</v>
      </c>
      <c r="E2787" s="1">
        <f t="shared" si="172"/>
        <v>42478</v>
      </c>
      <c r="F2787">
        <f t="shared" si="173"/>
        <v>2016</v>
      </c>
      <c r="G2787">
        <f t="shared" si="174"/>
        <v>4</v>
      </c>
      <c r="H2787">
        <f t="shared" si="175"/>
        <v>1</v>
      </c>
      <c r="I2787" s="1" t="s">
        <v>15622</v>
      </c>
      <c r="J2787" s="1" t="s">
        <v>15623</v>
      </c>
      <c r="K2787" s="42">
        <v>0.5</v>
      </c>
      <c r="L2787" s="42">
        <v>0.81</v>
      </c>
      <c r="M2787" s="1" t="s">
        <v>15616</v>
      </c>
    </row>
    <row r="2788" spans="1:13" x14ac:dyDescent="0.3">
      <c r="A2788">
        <v>2792</v>
      </c>
      <c r="B2788" t="s">
        <v>9514</v>
      </c>
      <c r="C2788" t="s">
        <v>5846</v>
      </c>
      <c r="D2788" t="s">
        <v>12355</v>
      </c>
      <c r="E2788" s="1">
        <f t="shared" si="172"/>
        <v>42478</v>
      </c>
      <c r="F2788">
        <f t="shared" si="173"/>
        <v>2016</v>
      </c>
      <c r="G2788">
        <f t="shared" si="174"/>
        <v>4</v>
      </c>
      <c r="H2788">
        <f t="shared" si="175"/>
        <v>1</v>
      </c>
      <c r="I2788" s="1" t="s">
        <v>15622</v>
      </c>
      <c r="J2788" s="1" t="s">
        <v>15624</v>
      </c>
      <c r="K2788" s="42">
        <v>1</v>
      </c>
      <c r="L2788" s="42">
        <v>0.83</v>
      </c>
      <c r="M2788" s="1" t="s">
        <v>15616</v>
      </c>
    </row>
    <row r="2789" spans="1:13" x14ac:dyDescent="0.3">
      <c r="A2789">
        <v>2793</v>
      </c>
      <c r="B2789" t="s">
        <v>10871</v>
      </c>
      <c r="C2789" t="s">
        <v>4523</v>
      </c>
      <c r="D2789" t="s">
        <v>12356</v>
      </c>
      <c r="E2789" s="1">
        <f t="shared" si="172"/>
        <v>42480</v>
      </c>
      <c r="F2789">
        <f t="shared" si="173"/>
        <v>2016</v>
      </c>
      <c r="G2789">
        <f t="shared" si="174"/>
        <v>4</v>
      </c>
      <c r="H2789">
        <f t="shared" si="175"/>
        <v>3</v>
      </c>
      <c r="I2789" s="1" t="s">
        <v>15622</v>
      </c>
      <c r="J2789" s="1" t="s">
        <v>15623</v>
      </c>
      <c r="K2789" s="42">
        <v>0.9</v>
      </c>
      <c r="L2789" s="42">
        <v>0.99</v>
      </c>
      <c r="M2789" s="1" t="s">
        <v>15616</v>
      </c>
    </row>
    <row r="2790" spans="1:13" x14ac:dyDescent="0.3">
      <c r="A2790">
        <v>2794</v>
      </c>
      <c r="B2790" t="s">
        <v>9505</v>
      </c>
      <c r="C2790" t="s">
        <v>5855</v>
      </c>
      <c r="D2790" t="s">
        <v>12357</v>
      </c>
      <c r="E2790" s="1">
        <f t="shared" si="172"/>
        <v>42481</v>
      </c>
      <c r="F2790">
        <f t="shared" si="173"/>
        <v>2016</v>
      </c>
      <c r="G2790">
        <f t="shared" si="174"/>
        <v>4</v>
      </c>
      <c r="H2790">
        <f t="shared" si="175"/>
        <v>4</v>
      </c>
      <c r="I2790" s="1" t="s">
        <v>15622</v>
      </c>
      <c r="J2790" s="1" t="s">
        <v>15626</v>
      </c>
      <c r="K2790" s="42">
        <v>1</v>
      </c>
      <c r="L2790" s="42">
        <v>1</v>
      </c>
      <c r="M2790" s="1" t="s">
        <v>15616</v>
      </c>
    </row>
    <row r="2791" spans="1:13" x14ac:dyDescent="0.3">
      <c r="A2791">
        <v>2795</v>
      </c>
      <c r="B2791" t="s">
        <v>10604</v>
      </c>
      <c r="C2791" t="s">
        <v>4782</v>
      </c>
      <c r="D2791" t="s">
        <v>12357</v>
      </c>
      <c r="E2791" s="1">
        <f t="shared" si="172"/>
        <v>42481</v>
      </c>
      <c r="F2791">
        <f t="shared" si="173"/>
        <v>2016</v>
      </c>
      <c r="G2791">
        <f t="shared" si="174"/>
        <v>4</v>
      </c>
      <c r="H2791">
        <f t="shared" si="175"/>
        <v>4</v>
      </c>
      <c r="I2791" s="1" t="s">
        <v>15622</v>
      </c>
      <c r="J2791" s="1" t="s">
        <v>15626</v>
      </c>
      <c r="K2791" s="42">
        <v>1</v>
      </c>
      <c r="L2791" s="42">
        <v>0.51</v>
      </c>
      <c r="M2791" s="1" t="s">
        <v>15616</v>
      </c>
    </row>
    <row r="2792" spans="1:13" x14ac:dyDescent="0.3">
      <c r="A2792">
        <v>2796</v>
      </c>
      <c r="B2792" t="s">
        <v>11396</v>
      </c>
      <c r="C2792" t="s">
        <v>4004</v>
      </c>
      <c r="D2792" t="s">
        <v>12357</v>
      </c>
      <c r="E2792" s="1">
        <f t="shared" si="172"/>
        <v>42481</v>
      </c>
      <c r="F2792">
        <f t="shared" si="173"/>
        <v>2016</v>
      </c>
      <c r="G2792">
        <f t="shared" si="174"/>
        <v>4</v>
      </c>
      <c r="H2792">
        <f t="shared" si="175"/>
        <v>4</v>
      </c>
      <c r="I2792" s="1" t="s">
        <v>15622</v>
      </c>
      <c r="J2792" s="1" t="s">
        <v>15626</v>
      </c>
      <c r="K2792" s="42">
        <v>1</v>
      </c>
      <c r="L2792" s="42">
        <v>0.25</v>
      </c>
      <c r="M2792" s="1" t="s">
        <v>15615</v>
      </c>
    </row>
    <row r="2793" spans="1:13" x14ac:dyDescent="0.3">
      <c r="A2793">
        <v>2797</v>
      </c>
      <c r="B2793" t="s">
        <v>11468</v>
      </c>
      <c r="C2793" t="s">
        <v>3934</v>
      </c>
      <c r="D2793" t="s">
        <v>12357</v>
      </c>
      <c r="E2793" s="1">
        <f t="shared" si="172"/>
        <v>42481</v>
      </c>
      <c r="F2793">
        <f t="shared" si="173"/>
        <v>2016</v>
      </c>
      <c r="G2793">
        <f t="shared" si="174"/>
        <v>4</v>
      </c>
      <c r="H2793">
        <f t="shared" si="175"/>
        <v>4</v>
      </c>
      <c r="I2793" s="1" t="s">
        <v>15629</v>
      </c>
      <c r="J2793" s="1" t="s">
        <v>15626</v>
      </c>
      <c r="K2793" s="42">
        <v>0.97</v>
      </c>
      <c r="L2793" s="42">
        <v>1</v>
      </c>
      <c r="M2793" s="1" t="s">
        <v>15616</v>
      </c>
    </row>
    <row r="2794" spans="1:13" x14ac:dyDescent="0.3">
      <c r="A2794">
        <v>2798</v>
      </c>
      <c r="B2794" t="s">
        <v>10623</v>
      </c>
      <c r="C2794" t="s">
        <v>4763</v>
      </c>
      <c r="D2794" t="s">
        <v>12358</v>
      </c>
      <c r="E2794" s="1">
        <f t="shared" si="172"/>
        <v>42483</v>
      </c>
      <c r="F2794">
        <f t="shared" si="173"/>
        <v>2016</v>
      </c>
      <c r="G2794">
        <f t="shared" si="174"/>
        <v>4</v>
      </c>
      <c r="H2794">
        <f t="shared" si="175"/>
        <v>6</v>
      </c>
      <c r="I2794" s="1" t="s">
        <v>15622</v>
      </c>
      <c r="J2794" s="1" t="s">
        <v>15623</v>
      </c>
      <c r="K2794" s="42">
        <v>0.8</v>
      </c>
      <c r="L2794" s="42">
        <v>0.97</v>
      </c>
      <c r="M2794" s="1" t="s">
        <v>15616</v>
      </c>
    </row>
    <row r="2795" spans="1:13" x14ac:dyDescent="0.3">
      <c r="A2795">
        <v>2799</v>
      </c>
      <c r="B2795" t="s">
        <v>9897</v>
      </c>
      <c r="C2795" t="s">
        <v>5474</v>
      </c>
      <c r="D2795" t="s">
        <v>12359</v>
      </c>
      <c r="E2795" s="1">
        <f t="shared" si="172"/>
        <v>42484</v>
      </c>
      <c r="F2795">
        <f t="shared" si="173"/>
        <v>2016</v>
      </c>
      <c r="G2795">
        <f t="shared" si="174"/>
        <v>4</v>
      </c>
      <c r="H2795">
        <f t="shared" si="175"/>
        <v>7</v>
      </c>
      <c r="I2795" s="1" t="s">
        <v>15622</v>
      </c>
      <c r="J2795" s="1" t="s">
        <v>15626</v>
      </c>
      <c r="K2795" s="42">
        <v>1</v>
      </c>
      <c r="L2795" s="42">
        <v>0.98</v>
      </c>
      <c r="M2795" s="1" t="s">
        <v>15615</v>
      </c>
    </row>
    <row r="2796" spans="1:13" x14ac:dyDescent="0.3">
      <c r="A2796">
        <v>2800</v>
      </c>
      <c r="B2796" t="s">
        <v>8813</v>
      </c>
      <c r="C2796" t="s">
        <v>6535</v>
      </c>
      <c r="D2796" t="s">
        <v>12360</v>
      </c>
      <c r="E2796" s="1">
        <f t="shared" si="172"/>
        <v>42485</v>
      </c>
      <c r="F2796">
        <f t="shared" si="173"/>
        <v>2016</v>
      </c>
      <c r="G2796">
        <f t="shared" si="174"/>
        <v>4</v>
      </c>
      <c r="H2796">
        <f t="shared" si="175"/>
        <v>1</v>
      </c>
      <c r="I2796" s="1" t="s">
        <v>15622</v>
      </c>
      <c r="J2796" s="1" t="s">
        <v>15626</v>
      </c>
      <c r="K2796" s="42">
        <v>1</v>
      </c>
      <c r="L2796" s="42">
        <v>0.89</v>
      </c>
      <c r="M2796" s="1" t="s">
        <v>15615</v>
      </c>
    </row>
    <row r="2797" spans="1:13" x14ac:dyDescent="0.3">
      <c r="A2797">
        <v>2801</v>
      </c>
      <c r="B2797" t="s">
        <v>10788</v>
      </c>
      <c r="C2797" t="s">
        <v>3527</v>
      </c>
      <c r="D2797" t="s">
        <v>12360</v>
      </c>
      <c r="E2797" s="1">
        <f t="shared" si="172"/>
        <v>42485</v>
      </c>
      <c r="F2797">
        <f t="shared" si="173"/>
        <v>2016</v>
      </c>
      <c r="G2797">
        <f t="shared" si="174"/>
        <v>4</v>
      </c>
      <c r="H2797">
        <f t="shared" si="175"/>
        <v>1</v>
      </c>
      <c r="I2797" s="1" t="s">
        <v>15622</v>
      </c>
      <c r="J2797" s="1" t="s">
        <v>15623</v>
      </c>
      <c r="K2797" s="42">
        <v>1</v>
      </c>
      <c r="L2797" s="42">
        <v>1</v>
      </c>
      <c r="M2797" s="1" t="s">
        <v>15616</v>
      </c>
    </row>
    <row r="2798" spans="1:13" x14ac:dyDescent="0.3">
      <c r="A2798">
        <v>2802</v>
      </c>
      <c r="B2798" t="s">
        <v>7707</v>
      </c>
      <c r="C2798" t="s">
        <v>3553</v>
      </c>
      <c r="D2798" t="s">
        <v>12361</v>
      </c>
      <c r="E2798" s="1">
        <f t="shared" si="172"/>
        <v>42487</v>
      </c>
      <c r="F2798">
        <f t="shared" si="173"/>
        <v>2016</v>
      </c>
      <c r="G2798">
        <f t="shared" si="174"/>
        <v>4</v>
      </c>
      <c r="H2798">
        <f t="shared" si="175"/>
        <v>3</v>
      </c>
      <c r="I2798" s="1" t="s">
        <v>15622</v>
      </c>
      <c r="J2798" s="1" t="s">
        <v>15626</v>
      </c>
      <c r="K2798" s="42">
        <v>0.94</v>
      </c>
      <c r="L2798" s="42">
        <v>0.99</v>
      </c>
      <c r="M2798" s="1" t="s">
        <v>15616</v>
      </c>
    </row>
    <row r="2799" spans="1:13" x14ac:dyDescent="0.3">
      <c r="A2799">
        <v>2803</v>
      </c>
      <c r="B2799" t="s">
        <v>11604</v>
      </c>
      <c r="C2799" t="s">
        <v>3801</v>
      </c>
      <c r="D2799" t="s">
        <v>12361</v>
      </c>
      <c r="E2799" s="1">
        <f t="shared" si="172"/>
        <v>42487</v>
      </c>
      <c r="F2799">
        <f t="shared" si="173"/>
        <v>2016</v>
      </c>
      <c r="G2799">
        <f t="shared" si="174"/>
        <v>4</v>
      </c>
      <c r="H2799">
        <f t="shared" si="175"/>
        <v>3</v>
      </c>
      <c r="I2799" s="1" t="s">
        <v>15622</v>
      </c>
      <c r="J2799" s="1" t="s">
        <v>15626</v>
      </c>
      <c r="K2799" s="42">
        <v>1</v>
      </c>
      <c r="L2799" s="42">
        <v>0.92</v>
      </c>
      <c r="M2799" s="1" t="s">
        <v>15615</v>
      </c>
    </row>
    <row r="2800" spans="1:13" x14ac:dyDescent="0.3">
      <c r="A2800">
        <v>2804</v>
      </c>
      <c r="B2800" t="s">
        <v>9798</v>
      </c>
      <c r="C2800" t="s">
        <v>5571</v>
      </c>
      <c r="D2800" t="s">
        <v>12362</v>
      </c>
      <c r="E2800" s="1">
        <f t="shared" si="172"/>
        <v>42490</v>
      </c>
      <c r="F2800">
        <f t="shared" si="173"/>
        <v>2016</v>
      </c>
      <c r="G2800">
        <f t="shared" si="174"/>
        <v>4</v>
      </c>
      <c r="H2800">
        <f t="shared" si="175"/>
        <v>6</v>
      </c>
      <c r="I2800" s="1" t="s">
        <v>15622</v>
      </c>
      <c r="J2800" s="1" t="s">
        <v>15626</v>
      </c>
      <c r="K2800" s="42">
        <v>1</v>
      </c>
      <c r="L2800" s="42">
        <v>0.96</v>
      </c>
      <c r="M2800" s="1" t="s">
        <v>15616</v>
      </c>
    </row>
    <row r="2801" spans="1:13" x14ac:dyDescent="0.3">
      <c r="A2801">
        <v>2805</v>
      </c>
      <c r="B2801" t="s">
        <v>7880</v>
      </c>
      <c r="C2801" t="s">
        <v>7448</v>
      </c>
      <c r="D2801" t="s">
        <v>12363</v>
      </c>
      <c r="E2801" s="1">
        <f t="shared" si="172"/>
        <v>42491</v>
      </c>
      <c r="F2801">
        <f t="shared" si="173"/>
        <v>2016</v>
      </c>
      <c r="G2801">
        <f t="shared" si="174"/>
        <v>5</v>
      </c>
      <c r="H2801">
        <f t="shared" si="175"/>
        <v>7</v>
      </c>
      <c r="I2801" s="1" t="s">
        <v>15622</v>
      </c>
      <c r="J2801" s="1" t="s">
        <v>15626</v>
      </c>
      <c r="K2801" s="42">
        <v>1</v>
      </c>
      <c r="L2801" s="42">
        <v>0.88</v>
      </c>
      <c r="M2801" s="1" t="s">
        <v>15616</v>
      </c>
    </row>
    <row r="2802" spans="1:13" x14ac:dyDescent="0.3">
      <c r="A2802">
        <v>2806</v>
      </c>
      <c r="B2802" t="s">
        <v>11437</v>
      </c>
      <c r="C2802" t="s">
        <v>3964</v>
      </c>
      <c r="D2802" t="s">
        <v>12364</v>
      </c>
      <c r="E2802" s="1">
        <f t="shared" si="172"/>
        <v>42492</v>
      </c>
      <c r="F2802">
        <f t="shared" si="173"/>
        <v>2016</v>
      </c>
      <c r="G2802">
        <f t="shared" si="174"/>
        <v>5</v>
      </c>
      <c r="H2802">
        <f t="shared" si="175"/>
        <v>1</v>
      </c>
      <c r="I2802" s="1" t="s">
        <v>15622</v>
      </c>
      <c r="J2802" s="1" t="s">
        <v>15626</v>
      </c>
      <c r="K2802" s="42">
        <v>0.91</v>
      </c>
      <c r="L2802" s="42">
        <v>1</v>
      </c>
      <c r="M2802" s="1" t="s">
        <v>15615</v>
      </c>
    </row>
    <row r="2803" spans="1:13" x14ac:dyDescent="0.3">
      <c r="A2803">
        <v>2807</v>
      </c>
      <c r="B2803" t="s">
        <v>11629</v>
      </c>
      <c r="C2803" t="s">
        <v>3776</v>
      </c>
      <c r="D2803" t="s">
        <v>12364</v>
      </c>
      <c r="E2803" s="1">
        <f t="shared" si="172"/>
        <v>42492</v>
      </c>
      <c r="F2803">
        <f t="shared" si="173"/>
        <v>2016</v>
      </c>
      <c r="G2803">
        <f t="shared" si="174"/>
        <v>5</v>
      </c>
      <c r="H2803">
        <f t="shared" si="175"/>
        <v>1</v>
      </c>
      <c r="I2803" s="1" t="s">
        <v>15625</v>
      </c>
      <c r="J2803" s="1" t="s">
        <v>15626</v>
      </c>
      <c r="K2803" s="42">
        <v>1</v>
      </c>
      <c r="L2803" s="42">
        <v>0.6</v>
      </c>
      <c r="M2803" s="1" t="s">
        <v>15615</v>
      </c>
    </row>
    <row r="2804" spans="1:13" x14ac:dyDescent="0.3">
      <c r="A2804">
        <v>2808</v>
      </c>
      <c r="B2804" t="s">
        <v>10817</v>
      </c>
      <c r="C2804" t="s">
        <v>4576</v>
      </c>
      <c r="D2804" t="s">
        <v>12364</v>
      </c>
      <c r="E2804" s="1">
        <f t="shared" si="172"/>
        <v>42492</v>
      </c>
      <c r="F2804">
        <f t="shared" si="173"/>
        <v>2016</v>
      </c>
      <c r="G2804">
        <f t="shared" si="174"/>
        <v>5</v>
      </c>
      <c r="H2804">
        <f t="shared" si="175"/>
        <v>1</v>
      </c>
      <c r="I2804" s="1" t="s">
        <v>15622</v>
      </c>
      <c r="J2804" s="1" t="s">
        <v>15628</v>
      </c>
      <c r="K2804" s="42">
        <v>0</v>
      </c>
      <c r="L2804" s="42">
        <v>0</v>
      </c>
      <c r="M2804" s="1" t="s">
        <v>15615</v>
      </c>
    </row>
    <row r="2805" spans="1:13" x14ac:dyDescent="0.3">
      <c r="A2805">
        <v>2809</v>
      </c>
      <c r="B2805" t="s">
        <v>7738</v>
      </c>
      <c r="C2805" t="s">
        <v>7583</v>
      </c>
      <c r="D2805" t="s">
        <v>12365</v>
      </c>
      <c r="E2805" s="1">
        <f t="shared" si="172"/>
        <v>42493</v>
      </c>
      <c r="F2805">
        <f t="shared" si="173"/>
        <v>2016</v>
      </c>
      <c r="G2805">
        <f t="shared" si="174"/>
        <v>5</v>
      </c>
      <c r="H2805">
        <f t="shared" si="175"/>
        <v>2</v>
      </c>
      <c r="I2805" s="1" t="s">
        <v>15622</v>
      </c>
      <c r="J2805" s="1" t="s">
        <v>15626</v>
      </c>
      <c r="K2805" s="42">
        <v>1</v>
      </c>
      <c r="L2805" s="42">
        <v>1</v>
      </c>
      <c r="M2805" s="1" t="s">
        <v>15616</v>
      </c>
    </row>
    <row r="2806" spans="1:13" x14ac:dyDescent="0.3">
      <c r="A2806">
        <v>2810</v>
      </c>
      <c r="B2806" t="s">
        <v>11235</v>
      </c>
      <c r="C2806" t="s">
        <v>4166</v>
      </c>
      <c r="D2806" t="s">
        <v>12366</v>
      </c>
      <c r="E2806" s="1">
        <f t="shared" si="172"/>
        <v>42494</v>
      </c>
      <c r="F2806">
        <f t="shared" si="173"/>
        <v>2016</v>
      </c>
      <c r="G2806">
        <f t="shared" si="174"/>
        <v>5</v>
      </c>
      <c r="H2806">
        <f t="shared" si="175"/>
        <v>3</v>
      </c>
      <c r="I2806" s="1" t="s">
        <v>15622</v>
      </c>
      <c r="J2806" s="1" t="s">
        <v>15624</v>
      </c>
      <c r="K2806" s="42">
        <v>0.8</v>
      </c>
      <c r="L2806" s="42">
        <v>0.67</v>
      </c>
      <c r="M2806" s="1" t="s">
        <v>15615</v>
      </c>
    </row>
    <row r="2807" spans="1:13" x14ac:dyDescent="0.3">
      <c r="A2807">
        <v>2811</v>
      </c>
      <c r="B2807" t="s">
        <v>9953</v>
      </c>
      <c r="C2807" t="s">
        <v>5419</v>
      </c>
      <c r="D2807" t="s">
        <v>12367</v>
      </c>
      <c r="E2807" s="1">
        <f t="shared" si="172"/>
        <v>42495</v>
      </c>
      <c r="F2807">
        <f t="shared" si="173"/>
        <v>2016</v>
      </c>
      <c r="G2807">
        <f t="shared" si="174"/>
        <v>5</v>
      </c>
      <c r="H2807">
        <f t="shared" si="175"/>
        <v>4</v>
      </c>
      <c r="I2807" s="1" t="s">
        <v>15640</v>
      </c>
      <c r="J2807" s="1" t="s">
        <v>15628</v>
      </c>
      <c r="K2807" s="42">
        <v>0.25</v>
      </c>
      <c r="L2807" s="42">
        <v>0.67</v>
      </c>
      <c r="M2807" s="1" t="s">
        <v>15615</v>
      </c>
    </row>
    <row r="2808" spans="1:13" x14ac:dyDescent="0.3">
      <c r="A2808">
        <v>2812</v>
      </c>
      <c r="B2808" t="s">
        <v>7948</v>
      </c>
      <c r="C2808" t="s">
        <v>3556</v>
      </c>
      <c r="D2808" t="s">
        <v>12368</v>
      </c>
      <c r="E2808" s="1">
        <f t="shared" si="172"/>
        <v>42497</v>
      </c>
      <c r="F2808">
        <f t="shared" si="173"/>
        <v>2016</v>
      </c>
      <c r="G2808">
        <f t="shared" si="174"/>
        <v>5</v>
      </c>
      <c r="H2808">
        <f t="shared" si="175"/>
        <v>6</v>
      </c>
      <c r="I2808" s="1" t="s">
        <v>15622</v>
      </c>
      <c r="J2808" s="1" t="s">
        <v>15626</v>
      </c>
      <c r="K2808" s="42">
        <v>1</v>
      </c>
      <c r="L2808" s="42">
        <v>1</v>
      </c>
      <c r="M2808" s="1" t="s">
        <v>15616</v>
      </c>
    </row>
    <row r="2809" spans="1:13" x14ac:dyDescent="0.3">
      <c r="A2809">
        <v>2813</v>
      </c>
      <c r="B2809" t="s">
        <v>11689</v>
      </c>
      <c r="C2809" t="s">
        <v>3717</v>
      </c>
      <c r="D2809" t="s">
        <v>12369</v>
      </c>
      <c r="E2809" s="1">
        <f t="shared" si="172"/>
        <v>42498</v>
      </c>
      <c r="F2809">
        <f t="shared" si="173"/>
        <v>2016</v>
      </c>
      <c r="G2809">
        <f t="shared" si="174"/>
        <v>5</v>
      </c>
      <c r="H2809">
        <f t="shared" si="175"/>
        <v>7</v>
      </c>
      <c r="I2809" s="1" t="s">
        <v>15625</v>
      </c>
      <c r="J2809" s="1" t="s">
        <v>15623</v>
      </c>
      <c r="K2809" s="42">
        <v>1</v>
      </c>
      <c r="L2809" s="42">
        <v>1</v>
      </c>
      <c r="M2809" s="1" t="s">
        <v>15615</v>
      </c>
    </row>
    <row r="2810" spans="1:13" x14ac:dyDescent="0.3">
      <c r="A2810">
        <v>2814</v>
      </c>
      <c r="B2810" t="s">
        <v>9878</v>
      </c>
      <c r="C2810" t="s">
        <v>5493</v>
      </c>
      <c r="D2810" t="s">
        <v>12370</v>
      </c>
      <c r="E2810" s="1">
        <f t="shared" si="172"/>
        <v>42499</v>
      </c>
      <c r="F2810">
        <f t="shared" si="173"/>
        <v>2016</v>
      </c>
      <c r="G2810">
        <f t="shared" si="174"/>
        <v>5</v>
      </c>
      <c r="H2810">
        <f t="shared" si="175"/>
        <v>1</v>
      </c>
      <c r="I2810" s="1" t="s">
        <v>15629</v>
      </c>
      <c r="J2810" s="1" t="s">
        <v>15626</v>
      </c>
      <c r="K2810" s="42">
        <v>1</v>
      </c>
      <c r="L2810" s="42">
        <v>0.94</v>
      </c>
      <c r="M2810" s="1" t="s">
        <v>15616</v>
      </c>
    </row>
    <row r="2811" spans="1:13" x14ac:dyDescent="0.3">
      <c r="A2811">
        <v>2815</v>
      </c>
      <c r="B2811" t="s">
        <v>9697</v>
      </c>
      <c r="C2811" t="s">
        <v>5667</v>
      </c>
      <c r="D2811" t="s">
        <v>12370</v>
      </c>
      <c r="E2811" s="1">
        <f t="shared" si="172"/>
        <v>42499</v>
      </c>
      <c r="F2811">
        <f t="shared" si="173"/>
        <v>2016</v>
      </c>
      <c r="G2811">
        <f t="shared" si="174"/>
        <v>5</v>
      </c>
      <c r="H2811">
        <f t="shared" si="175"/>
        <v>1</v>
      </c>
      <c r="I2811" s="1" t="s">
        <v>15622</v>
      </c>
      <c r="J2811" s="1" t="s">
        <v>15626</v>
      </c>
      <c r="K2811" s="42">
        <v>1</v>
      </c>
      <c r="L2811" s="42">
        <v>1</v>
      </c>
      <c r="M2811" s="1" t="s">
        <v>15616</v>
      </c>
    </row>
    <row r="2812" spans="1:13" x14ac:dyDescent="0.3">
      <c r="A2812">
        <v>2816</v>
      </c>
      <c r="B2812" t="s">
        <v>11368</v>
      </c>
      <c r="C2812" t="s">
        <v>4032</v>
      </c>
      <c r="D2812" t="s">
        <v>12370</v>
      </c>
      <c r="E2812" s="1">
        <f t="shared" si="172"/>
        <v>42499</v>
      </c>
      <c r="F2812">
        <f t="shared" si="173"/>
        <v>2016</v>
      </c>
      <c r="G2812">
        <f t="shared" si="174"/>
        <v>5</v>
      </c>
      <c r="H2812">
        <f t="shared" si="175"/>
        <v>1</v>
      </c>
      <c r="I2812" s="1" t="s">
        <v>15622</v>
      </c>
      <c r="J2812" s="1" t="s">
        <v>15628</v>
      </c>
      <c r="K2812" s="42">
        <v>0</v>
      </c>
      <c r="L2812" s="42">
        <v>0.97</v>
      </c>
      <c r="M2812" s="1" t="s">
        <v>15615</v>
      </c>
    </row>
    <row r="2813" spans="1:13" x14ac:dyDescent="0.3">
      <c r="A2813">
        <v>2817</v>
      </c>
      <c r="B2813" t="s">
        <v>9544</v>
      </c>
      <c r="C2813" t="s">
        <v>5816</v>
      </c>
      <c r="D2813" t="s">
        <v>12371</v>
      </c>
      <c r="E2813" s="1">
        <f t="shared" si="172"/>
        <v>42500</v>
      </c>
      <c r="F2813">
        <f t="shared" si="173"/>
        <v>2016</v>
      </c>
      <c r="G2813">
        <f t="shared" si="174"/>
        <v>5</v>
      </c>
      <c r="H2813">
        <f t="shared" si="175"/>
        <v>2</v>
      </c>
      <c r="I2813" s="1" t="s">
        <v>15622</v>
      </c>
      <c r="J2813" s="1" t="s">
        <v>15626</v>
      </c>
      <c r="K2813" s="42">
        <v>1</v>
      </c>
      <c r="L2813" s="42">
        <v>1</v>
      </c>
      <c r="M2813" s="1" t="s">
        <v>15615</v>
      </c>
    </row>
    <row r="2814" spans="1:13" x14ac:dyDescent="0.3">
      <c r="A2814">
        <v>2818</v>
      </c>
      <c r="B2814" t="s">
        <v>10262</v>
      </c>
      <c r="C2814" t="s">
        <v>5117</v>
      </c>
      <c r="D2814" t="s">
        <v>12372</v>
      </c>
      <c r="E2814" s="1">
        <f t="shared" si="172"/>
        <v>42501</v>
      </c>
      <c r="F2814">
        <f t="shared" si="173"/>
        <v>2016</v>
      </c>
      <c r="G2814">
        <f t="shared" si="174"/>
        <v>5</v>
      </c>
      <c r="H2814">
        <f t="shared" si="175"/>
        <v>3</v>
      </c>
      <c r="I2814" s="1" t="s">
        <v>15622</v>
      </c>
      <c r="J2814" s="1" t="s">
        <v>15624</v>
      </c>
      <c r="K2814" s="42">
        <v>1</v>
      </c>
      <c r="L2814" s="42">
        <v>0.98</v>
      </c>
      <c r="M2814" s="1" t="s">
        <v>15615</v>
      </c>
    </row>
    <row r="2815" spans="1:13" x14ac:dyDescent="0.3">
      <c r="A2815">
        <v>2819</v>
      </c>
      <c r="B2815" t="s">
        <v>8415</v>
      </c>
      <c r="C2815" t="s">
        <v>6927</v>
      </c>
      <c r="D2815" t="s">
        <v>12372</v>
      </c>
      <c r="E2815" s="1">
        <f t="shared" si="172"/>
        <v>42501</v>
      </c>
      <c r="F2815">
        <f t="shared" si="173"/>
        <v>2016</v>
      </c>
      <c r="G2815">
        <f t="shared" si="174"/>
        <v>5</v>
      </c>
      <c r="H2815">
        <f t="shared" si="175"/>
        <v>3</v>
      </c>
      <c r="I2815" s="1" t="s">
        <v>15622</v>
      </c>
      <c r="J2815" s="1" t="s">
        <v>15623</v>
      </c>
      <c r="K2815" s="42">
        <v>0.6</v>
      </c>
      <c r="L2815" s="42">
        <v>0.98</v>
      </c>
      <c r="M2815" s="1" t="s">
        <v>15615</v>
      </c>
    </row>
    <row r="2816" spans="1:13" x14ac:dyDescent="0.3">
      <c r="A2816">
        <v>2820</v>
      </c>
      <c r="B2816" t="s">
        <v>10355</v>
      </c>
      <c r="C2816" t="s">
        <v>5024</v>
      </c>
      <c r="D2816" t="s">
        <v>12373</v>
      </c>
      <c r="E2816" s="1">
        <f t="shared" si="172"/>
        <v>42502</v>
      </c>
      <c r="F2816">
        <f t="shared" si="173"/>
        <v>2016</v>
      </c>
      <c r="G2816">
        <f t="shared" si="174"/>
        <v>5</v>
      </c>
      <c r="H2816">
        <f t="shared" si="175"/>
        <v>4</v>
      </c>
      <c r="I2816" s="1" t="s">
        <v>15622</v>
      </c>
      <c r="J2816" s="1" t="s">
        <v>15623</v>
      </c>
      <c r="K2816" s="42">
        <v>1</v>
      </c>
      <c r="L2816" s="42">
        <v>1</v>
      </c>
      <c r="M2816" s="1" t="s">
        <v>15616</v>
      </c>
    </row>
    <row r="2817" spans="1:13" x14ac:dyDescent="0.3">
      <c r="A2817">
        <v>2821</v>
      </c>
      <c r="B2817" t="s">
        <v>10701</v>
      </c>
      <c r="C2817" t="s">
        <v>4685</v>
      </c>
      <c r="D2817" t="s">
        <v>12373</v>
      </c>
      <c r="E2817" s="1">
        <f t="shared" si="172"/>
        <v>42502</v>
      </c>
      <c r="F2817">
        <f t="shared" si="173"/>
        <v>2016</v>
      </c>
      <c r="G2817">
        <f t="shared" si="174"/>
        <v>5</v>
      </c>
      <c r="H2817">
        <f t="shared" si="175"/>
        <v>4</v>
      </c>
      <c r="I2817" s="1" t="s">
        <v>15622</v>
      </c>
      <c r="J2817" s="1" t="s">
        <v>15628</v>
      </c>
      <c r="K2817" s="42">
        <v>0</v>
      </c>
      <c r="L2817" s="42">
        <v>0.33</v>
      </c>
      <c r="M2817" s="1" t="s">
        <v>15615</v>
      </c>
    </row>
    <row r="2818" spans="1:13" x14ac:dyDescent="0.3">
      <c r="A2818">
        <v>2822</v>
      </c>
      <c r="B2818" t="s">
        <v>9801</v>
      </c>
      <c r="C2818" t="s">
        <v>5568</v>
      </c>
      <c r="D2818" t="s">
        <v>12374</v>
      </c>
      <c r="E2818" s="1">
        <f t="shared" si="172"/>
        <v>42503</v>
      </c>
      <c r="F2818">
        <f t="shared" si="173"/>
        <v>2016</v>
      </c>
      <c r="G2818">
        <f t="shared" si="174"/>
        <v>5</v>
      </c>
      <c r="H2818">
        <f t="shared" si="175"/>
        <v>5</v>
      </c>
      <c r="I2818" s="1" t="s">
        <v>15622</v>
      </c>
      <c r="J2818" s="1" t="s">
        <v>15626</v>
      </c>
      <c r="K2818" s="42">
        <v>1</v>
      </c>
      <c r="L2818" s="42">
        <v>0.97</v>
      </c>
      <c r="M2818" s="1" t="s">
        <v>15616</v>
      </c>
    </row>
    <row r="2819" spans="1:13" x14ac:dyDescent="0.3">
      <c r="A2819">
        <v>2823</v>
      </c>
      <c r="B2819" t="s">
        <v>8686</v>
      </c>
      <c r="C2819" t="s">
        <v>6662</v>
      </c>
      <c r="D2819" t="s">
        <v>12374</v>
      </c>
      <c r="E2819" s="1">
        <f t="shared" ref="E2819:E2882" si="176">DATE(LEFT(D2819,4),MID(D2819,5,2),RIGHT(D2819,2))</f>
        <v>42503</v>
      </c>
      <c r="F2819">
        <f t="shared" ref="F2819:F2882" si="177">YEAR(E2819)</f>
        <v>2016</v>
      </c>
      <c r="G2819">
        <f t="shared" ref="G2819:G2882" si="178">MONTH(E2819)</f>
        <v>5</v>
      </c>
      <c r="H2819">
        <f t="shared" ref="H2819:H2882" si="179">WEEKDAY(E2819,2)</f>
        <v>5</v>
      </c>
      <c r="I2819" s="1" t="s">
        <v>15622</v>
      </c>
      <c r="J2819" s="1" t="s">
        <v>15626</v>
      </c>
      <c r="K2819" s="42">
        <v>1</v>
      </c>
      <c r="L2819" s="42">
        <v>1</v>
      </c>
      <c r="M2819" s="1" t="s">
        <v>15616</v>
      </c>
    </row>
    <row r="2820" spans="1:13" x14ac:dyDescent="0.3">
      <c r="A2820">
        <v>2824</v>
      </c>
      <c r="B2820" t="s">
        <v>10157</v>
      </c>
      <c r="C2820" t="s">
        <v>5221</v>
      </c>
      <c r="D2820" t="s">
        <v>12375</v>
      </c>
      <c r="E2820" s="1">
        <f t="shared" si="176"/>
        <v>42504</v>
      </c>
      <c r="F2820">
        <f t="shared" si="177"/>
        <v>2016</v>
      </c>
      <c r="G2820">
        <f t="shared" si="178"/>
        <v>5</v>
      </c>
      <c r="H2820">
        <f t="shared" si="179"/>
        <v>6</v>
      </c>
      <c r="I2820" s="1" t="s">
        <v>15640</v>
      </c>
      <c r="J2820" s="1" t="s">
        <v>15624</v>
      </c>
      <c r="K2820" s="42">
        <v>1</v>
      </c>
      <c r="L2820" s="42">
        <v>0.96</v>
      </c>
      <c r="M2820" s="1" t="s">
        <v>15616</v>
      </c>
    </row>
    <row r="2821" spans="1:13" x14ac:dyDescent="0.3">
      <c r="A2821">
        <v>2825</v>
      </c>
      <c r="B2821" t="s">
        <v>9041</v>
      </c>
      <c r="C2821" t="s">
        <v>6312</v>
      </c>
      <c r="D2821" t="s">
        <v>12375</v>
      </c>
      <c r="E2821" s="1">
        <f t="shared" si="176"/>
        <v>42504</v>
      </c>
      <c r="F2821">
        <f t="shared" si="177"/>
        <v>2016</v>
      </c>
      <c r="G2821">
        <f t="shared" si="178"/>
        <v>5</v>
      </c>
      <c r="H2821">
        <f t="shared" si="179"/>
        <v>6</v>
      </c>
      <c r="I2821" s="1" t="s">
        <v>15622</v>
      </c>
      <c r="J2821" s="1" t="s">
        <v>15628</v>
      </c>
      <c r="K2821" s="42">
        <v>0.4</v>
      </c>
      <c r="L2821" s="42">
        <v>0.95</v>
      </c>
      <c r="M2821" s="1" t="s">
        <v>15615</v>
      </c>
    </row>
    <row r="2822" spans="1:13" x14ac:dyDescent="0.3">
      <c r="A2822">
        <v>2826</v>
      </c>
      <c r="B2822" t="s">
        <v>10272</v>
      </c>
      <c r="C2822" t="s">
        <v>5107</v>
      </c>
      <c r="D2822" t="s">
        <v>12376</v>
      </c>
      <c r="E2822" s="1">
        <f t="shared" si="176"/>
        <v>42506</v>
      </c>
      <c r="F2822">
        <f t="shared" si="177"/>
        <v>2016</v>
      </c>
      <c r="G2822">
        <f t="shared" si="178"/>
        <v>5</v>
      </c>
      <c r="H2822">
        <f t="shared" si="179"/>
        <v>1</v>
      </c>
      <c r="I2822" s="1" t="s">
        <v>15625</v>
      </c>
      <c r="J2822" s="1" t="s">
        <v>15624</v>
      </c>
      <c r="K2822" s="42">
        <v>1</v>
      </c>
      <c r="L2822" s="42">
        <v>0.65</v>
      </c>
      <c r="M2822" s="1" t="s">
        <v>15616</v>
      </c>
    </row>
    <row r="2823" spans="1:13" x14ac:dyDescent="0.3">
      <c r="A2823">
        <v>2827</v>
      </c>
      <c r="B2823" t="s">
        <v>10669</v>
      </c>
      <c r="C2823" t="s">
        <v>4717</v>
      </c>
      <c r="D2823" t="s">
        <v>12376</v>
      </c>
      <c r="E2823" s="1">
        <f t="shared" si="176"/>
        <v>42506</v>
      </c>
      <c r="F2823">
        <f t="shared" si="177"/>
        <v>2016</v>
      </c>
      <c r="G2823">
        <f t="shared" si="178"/>
        <v>5</v>
      </c>
      <c r="H2823">
        <f t="shared" si="179"/>
        <v>1</v>
      </c>
      <c r="I2823" s="1" t="s">
        <v>15622</v>
      </c>
      <c r="J2823" s="1" t="s">
        <v>15626</v>
      </c>
      <c r="K2823" s="42">
        <v>1</v>
      </c>
      <c r="L2823" s="42">
        <v>0.97</v>
      </c>
      <c r="M2823" s="1" t="s">
        <v>15615</v>
      </c>
    </row>
    <row r="2824" spans="1:13" x14ac:dyDescent="0.3">
      <c r="A2824">
        <v>2828</v>
      </c>
      <c r="B2824" t="s">
        <v>11488</v>
      </c>
      <c r="C2824" t="s">
        <v>3914</v>
      </c>
      <c r="D2824" t="s">
        <v>12376</v>
      </c>
      <c r="E2824" s="1">
        <f t="shared" si="176"/>
        <v>42506</v>
      </c>
      <c r="F2824">
        <f t="shared" si="177"/>
        <v>2016</v>
      </c>
      <c r="G2824">
        <f t="shared" si="178"/>
        <v>5</v>
      </c>
      <c r="H2824">
        <f t="shared" si="179"/>
        <v>1</v>
      </c>
      <c r="I2824" s="1" t="s">
        <v>15622</v>
      </c>
      <c r="J2824" s="1" t="s">
        <v>15626</v>
      </c>
      <c r="K2824" s="42">
        <v>1</v>
      </c>
      <c r="L2824" s="42">
        <v>0.7</v>
      </c>
      <c r="M2824" s="1" t="s">
        <v>15615</v>
      </c>
    </row>
    <row r="2825" spans="1:13" x14ac:dyDescent="0.3">
      <c r="A2825">
        <v>2829</v>
      </c>
      <c r="B2825" t="s">
        <v>10461</v>
      </c>
      <c r="C2825" t="s">
        <v>4920</v>
      </c>
      <c r="D2825" t="s">
        <v>12376</v>
      </c>
      <c r="E2825" s="1">
        <f t="shared" si="176"/>
        <v>42506</v>
      </c>
      <c r="F2825">
        <f t="shared" si="177"/>
        <v>2016</v>
      </c>
      <c r="G2825">
        <f t="shared" si="178"/>
        <v>5</v>
      </c>
      <c r="H2825">
        <f t="shared" si="179"/>
        <v>1</v>
      </c>
      <c r="I2825" s="1" t="s">
        <v>15622</v>
      </c>
      <c r="J2825" s="1" t="s">
        <v>15626</v>
      </c>
      <c r="K2825" s="42">
        <v>1</v>
      </c>
      <c r="L2825" s="42">
        <v>1</v>
      </c>
      <c r="M2825" s="1" t="s">
        <v>15616</v>
      </c>
    </row>
    <row r="2826" spans="1:13" x14ac:dyDescent="0.3">
      <c r="A2826">
        <v>2830</v>
      </c>
      <c r="B2826" t="s">
        <v>11379</v>
      </c>
      <c r="C2826" t="s">
        <v>4021</v>
      </c>
      <c r="D2826" t="s">
        <v>12377</v>
      </c>
      <c r="E2826" s="1">
        <f t="shared" si="176"/>
        <v>42507</v>
      </c>
      <c r="F2826">
        <f t="shared" si="177"/>
        <v>2016</v>
      </c>
      <c r="G2826">
        <f t="shared" si="178"/>
        <v>5</v>
      </c>
      <c r="H2826">
        <f t="shared" si="179"/>
        <v>2</v>
      </c>
      <c r="I2826" s="1" t="s">
        <v>15625</v>
      </c>
      <c r="J2826" s="1" t="s">
        <v>15626</v>
      </c>
      <c r="K2826" s="42">
        <v>1</v>
      </c>
      <c r="L2826" s="42">
        <v>0.92</v>
      </c>
      <c r="M2826" s="1" t="s">
        <v>15615</v>
      </c>
    </row>
    <row r="2827" spans="1:13" x14ac:dyDescent="0.3">
      <c r="A2827">
        <v>2831</v>
      </c>
      <c r="B2827" t="s">
        <v>10391</v>
      </c>
      <c r="C2827" t="s">
        <v>4988</v>
      </c>
      <c r="D2827" t="s">
        <v>12377</v>
      </c>
      <c r="E2827" s="1">
        <f t="shared" si="176"/>
        <v>42507</v>
      </c>
      <c r="F2827">
        <f t="shared" si="177"/>
        <v>2016</v>
      </c>
      <c r="G2827">
        <f t="shared" si="178"/>
        <v>5</v>
      </c>
      <c r="H2827">
        <f t="shared" si="179"/>
        <v>2</v>
      </c>
      <c r="I2827" s="1" t="s">
        <v>15772</v>
      </c>
      <c r="J2827" s="1" t="s">
        <v>15628</v>
      </c>
      <c r="K2827" s="42">
        <v>0</v>
      </c>
      <c r="L2827" s="42">
        <v>0.47</v>
      </c>
      <c r="M2827" s="1" t="s">
        <v>15615</v>
      </c>
    </row>
    <row r="2828" spans="1:13" x14ac:dyDescent="0.3">
      <c r="A2828">
        <v>2832</v>
      </c>
      <c r="B2828" t="s">
        <v>8294</v>
      </c>
      <c r="C2828" t="s">
        <v>7041</v>
      </c>
      <c r="D2828" t="s">
        <v>12377</v>
      </c>
      <c r="E2828" s="1">
        <f t="shared" si="176"/>
        <v>42507</v>
      </c>
      <c r="F2828">
        <f t="shared" si="177"/>
        <v>2016</v>
      </c>
      <c r="G2828">
        <f t="shared" si="178"/>
        <v>5</v>
      </c>
      <c r="H2828">
        <f t="shared" si="179"/>
        <v>2</v>
      </c>
      <c r="I2828" s="1" t="s">
        <v>15622</v>
      </c>
      <c r="J2828" s="1" t="s">
        <v>15626</v>
      </c>
      <c r="K2828" s="42">
        <v>1</v>
      </c>
      <c r="L2828" s="42">
        <v>1</v>
      </c>
      <c r="M2828" s="1" t="s">
        <v>15616</v>
      </c>
    </row>
    <row r="2829" spans="1:13" x14ac:dyDescent="0.3">
      <c r="A2829">
        <v>2833</v>
      </c>
      <c r="B2829" t="s">
        <v>7792</v>
      </c>
      <c r="C2829" t="s">
        <v>7530</v>
      </c>
      <c r="D2829" t="s">
        <v>12378</v>
      </c>
      <c r="E2829" s="1">
        <f t="shared" si="176"/>
        <v>42508</v>
      </c>
      <c r="F2829">
        <f t="shared" si="177"/>
        <v>2016</v>
      </c>
      <c r="G2829">
        <f t="shared" si="178"/>
        <v>5</v>
      </c>
      <c r="H2829">
        <f t="shared" si="179"/>
        <v>3</v>
      </c>
      <c r="I2829" s="1" t="s">
        <v>15635</v>
      </c>
      <c r="J2829" s="1" t="s">
        <v>15626</v>
      </c>
      <c r="K2829" s="42">
        <v>1</v>
      </c>
      <c r="L2829" s="42">
        <v>0.88</v>
      </c>
      <c r="M2829" s="1" t="s">
        <v>15615</v>
      </c>
    </row>
    <row r="2830" spans="1:13" x14ac:dyDescent="0.3">
      <c r="A2830">
        <v>2834</v>
      </c>
      <c r="B2830" t="s">
        <v>9415</v>
      </c>
      <c r="C2830" t="s">
        <v>5942</v>
      </c>
      <c r="D2830" t="s">
        <v>12378</v>
      </c>
      <c r="E2830" s="1">
        <f t="shared" si="176"/>
        <v>42508</v>
      </c>
      <c r="F2830">
        <f t="shared" si="177"/>
        <v>2016</v>
      </c>
      <c r="G2830">
        <f t="shared" si="178"/>
        <v>5</v>
      </c>
      <c r="H2830">
        <f t="shared" si="179"/>
        <v>3</v>
      </c>
      <c r="I2830" s="1" t="s">
        <v>15622</v>
      </c>
      <c r="J2830" s="1" t="s">
        <v>15626</v>
      </c>
      <c r="K2830" s="42">
        <v>0.92</v>
      </c>
      <c r="L2830" s="42">
        <v>0.95</v>
      </c>
      <c r="M2830" s="1" t="s">
        <v>15615</v>
      </c>
    </row>
    <row r="2831" spans="1:13" x14ac:dyDescent="0.3">
      <c r="A2831">
        <v>2835</v>
      </c>
      <c r="B2831" t="s">
        <v>9002</v>
      </c>
      <c r="C2831" t="s">
        <v>6352</v>
      </c>
      <c r="D2831" t="s">
        <v>12379</v>
      </c>
      <c r="E2831" s="1">
        <f t="shared" si="176"/>
        <v>42509</v>
      </c>
      <c r="F2831">
        <f t="shared" si="177"/>
        <v>2016</v>
      </c>
      <c r="G2831">
        <f t="shared" si="178"/>
        <v>5</v>
      </c>
      <c r="H2831">
        <f t="shared" si="179"/>
        <v>4</v>
      </c>
      <c r="I2831" s="1" t="s">
        <v>15622</v>
      </c>
      <c r="J2831" s="1" t="s">
        <v>15626</v>
      </c>
      <c r="K2831" s="42">
        <v>1</v>
      </c>
      <c r="L2831" s="42">
        <v>1</v>
      </c>
      <c r="M2831" s="1" t="s">
        <v>15616</v>
      </c>
    </row>
    <row r="2832" spans="1:13" x14ac:dyDescent="0.3">
      <c r="A2832">
        <v>2836</v>
      </c>
      <c r="B2832" t="s">
        <v>8574</v>
      </c>
      <c r="C2832" t="s">
        <v>6773</v>
      </c>
      <c r="D2832" t="s">
        <v>12379</v>
      </c>
      <c r="E2832" s="1">
        <f t="shared" si="176"/>
        <v>42509</v>
      </c>
      <c r="F2832">
        <f t="shared" si="177"/>
        <v>2016</v>
      </c>
      <c r="G2832">
        <f t="shared" si="178"/>
        <v>5</v>
      </c>
      <c r="H2832">
        <f t="shared" si="179"/>
        <v>4</v>
      </c>
      <c r="I2832" s="1" t="s">
        <v>15622</v>
      </c>
      <c r="J2832" s="1" t="s">
        <v>15626</v>
      </c>
      <c r="K2832" s="42">
        <v>0.95</v>
      </c>
      <c r="L2832" s="42">
        <v>0.94</v>
      </c>
      <c r="M2832" s="1" t="s">
        <v>15615</v>
      </c>
    </row>
    <row r="2833" spans="1:13" x14ac:dyDescent="0.3">
      <c r="A2833">
        <v>2837</v>
      </c>
      <c r="B2833" t="s">
        <v>10172</v>
      </c>
      <c r="C2833" t="s">
        <v>5206</v>
      </c>
      <c r="D2833" t="s">
        <v>12380</v>
      </c>
      <c r="E2833" s="1">
        <f t="shared" si="176"/>
        <v>42510</v>
      </c>
      <c r="F2833">
        <f t="shared" si="177"/>
        <v>2016</v>
      </c>
      <c r="G2833">
        <f t="shared" si="178"/>
        <v>5</v>
      </c>
      <c r="H2833">
        <f t="shared" si="179"/>
        <v>5</v>
      </c>
      <c r="I2833" s="1" t="s">
        <v>15622</v>
      </c>
      <c r="J2833" s="1" t="s">
        <v>15623</v>
      </c>
      <c r="K2833" s="42">
        <v>1</v>
      </c>
      <c r="L2833" s="42">
        <v>1</v>
      </c>
      <c r="M2833" s="1" t="s">
        <v>15616</v>
      </c>
    </row>
    <row r="2834" spans="1:13" x14ac:dyDescent="0.3">
      <c r="A2834">
        <v>2838</v>
      </c>
      <c r="B2834" t="s">
        <v>9699</v>
      </c>
      <c r="C2834" t="s">
        <v>5665</v>
      </c>
      <c r="D2834" t="s">
        <v>12380</v>
      </c>
      <c r="E2834" s="1">
        <f t="shared" si="176"/>
        <v>42510</v>
      </c>
      <c r="F2834">
        <f t="shared" si="177"/>
        <v>2016</v>
      </c>
      <c r="G2834">
        <f t="shared" si="178"/>
        <v>5</v>
      </c>
      <c r="H2834">
        <f t="shared" si="179"/>
        <v>5</v>
      </c>
      <c r="I2834" s="1" t="s">
        <v>15622</v>
      </c>
      <c r="J2834" s="1" t="s">
        <v>15623</v>
      </c>
      <c r="K2834" s="42">
        <v>1</v>
      </c>
      <c r="L2834" s="42">
        <v>0.93</v>
      </c>
      <c r="M2834" s="1" t="s">
        <v>15616</v>
      </c>
    </row>
    <row r="2835" spans="1:13" x14ac:dyDescent="0.3">
      <c r="A2835">
        <v>2839</v>
      </c>
      <c r="B2835" t="s">
        <v>9742</v>
      </c>
      <c r="C2835" t="s">
        <v>5623</v>
      </c>
      <c r="D2835" t="s">
        <v>12381</v>
      </c>
      <c r="E2835" s="1">
        <f t="shared" si="176"/>
        <v>42511</v>
      </c>
      <c r="F2835">
        <f t="shared" si="177"/>
        <v>2016</v>
      </c>
      <c r="G2835">
        <f t="shared" si="178"/>
        <v>5</v>
      </c>
      <c r="H2835">
        <f t="shared" si="179"/>
        <v>6</v>
      </c>
      <c r="I2835" s="1" t="s">
        <v>15678</v>
      </c>
      <c r="J2835" s="1" t="s">
        <v>15626</v>
      </c>
      <c r="K2835" s="42">
        <v>1</v>
      </c>
      <c r="L2835" s="42">
        <v>1</v>
      </c>
      <c r="M2835" s="1" t="s">
        <v>15616</v>
      </c>
    </row>
    <row r="2836" spans="1:13" x14ac:dyDescent="0.3">
      <c r="A2836">
        <v>2840</v>
      </c>
      <c r="B2836" t="s">
        <v>11074</v>
      </c>
      <c r="C2836" t="s">
        <v>4323</v>
      </c>
      <c r="D2836" t="s">
        <v>12381</v>
      </c>
      <c r="E2836" s="1">
        <f t="shared" si="176"/>
        <v>42511</v>
      </c>
      <c r="F2836">
        <f t="shared" si="177"/>
        <v>2016</v>
      </c>
      <c r="G2836">
        <f t="shared" si="178"/>
        <v>5</v>
      </c>
      <c r="H2836">
        <f t="shared" si="179"/>
        <v>6</v>
      </c>
      <c r="I2836" s="1" t="s">
        <v>15622</v>
      </c>
      <c r="J2836" s="1" t="s">
        <v>15626</v>
      </c>
      <c r="K2836" s="42">
        <v>1</v>
      </c>
      <c r="L2836" s="42">
        <v>0.92</v>
      </c>
      <c r="M2836" s="1" t="s">
        <v>15616</v>
      </c>
    </row>
    <row r="2837" spans="1:13" x14ac:dyDescent="0.3">
      <c r="A2837">
        <v>2841</v>
      </c>
      <c r="B2837" t="s">
        <v>8151</v>
      </c>
      <c r="C2837" t="s">
        <v>7184</v>
      </c>
      <c r="D2837" t="s">
        <v>12382</v>
      </c>
      <c r="E2837" s="1">
        <f t="shared" si="176"/>
        <v>42512</v>
      </c>
      <c r="F2837">
        <f t="shared" si="177"/>
        <v>2016</v>
      </c>
      <c r="G2837">
        <f t="shared" si="178"/>
        <v>5</v>
      </c>
      <c r="H2837">
        <f t="shared" si="179"/>
        <v>7</v>
      </c>
      <c r="I2837" s="1" t="s">
        <v>15665</v>
      </c>
      <c r="J2837" s="1" t="s">
        <v>15623</v>
      </c>
      <c r="K2837" s="42">
        <v>0.6</v>
      </c>
      <c r="L2837" s="42">
        <v>0.85</v>
      </c>
      <c r="M2837" s="1" t="s">
        <v>15615</v>
      </c>
    </row>
    <row r="2838" spans="1:13" x14ac:dyDescent="0.3">
      <c r="A2838">
        <v>2842</v>
      </c>
      <c r="B2838" t="s">
        <v>10570</v>
      </c>
      <c r="C2838" t="s">
        <v>4814</v>
      </c>
      <c r="D2838" t="s">
        <v>12382</v>
      </c>
      <c r="E2838" s="1">
        <f t="shared" si="176"/>
        <v>42512</v>
      </c>
      <c r="F2838">
        <f t="shared" si="177"/>
        <v>2016</v>
      </c>
      <c r="G2838">
        <f t="shared" si="178"/>
        <v>5</v>
      </c>
      <c r="H2838">
        <f t="shared" si="179"/>
        <v>7</v>
      </c>
      <c r="I2838" s="1" t="s">
        <v>15622</v>
      </c>
      <c r="J2838" s="1" t="s">
        <v>15628</v>
      </c>
      <c r="K2838" s="42">
        <v>0</v>
      </c>
      <c r="L2838" s="42">
        <v>0.83</v>
      </c>
      <c r="M2838" s="1" t="s">
        <v>15615</v>
      </c>
    </row>
    <row r="2839" spans="1:13" x14ac:dyDescent="0.3">
      <c r="A2839">
        <v>2843</v>
      </c>
      <c r="B2839" t="s">
        <v>10992</v>
      </c>
      <c r="C2839" t="s">
        <v>4405</v>
      </c>
      <c r="D2839" t="s">
        <v>12382</v>
      </c>
      <c r="E2839" s="1">
        <f t="shared" si="176"/>
        <v>42512</v>
      </c>
      <c r="F2839">
        <f t="shared" si="177"/>
        <v>2016</v>
      </c>
      <c r="G2839">
        <f t="shared" si="178"/>
        <v>5</v>
      </c>
      <c r="H2839">
        <f t="shared" si="179"/>
        <v>7</v>
      </c>
      <c r="I2839" s="1" t="s">
        <v>15625</v>
      </c>
      <c r="J2839" s="1" t="s">
        <v>15623</v>
      </c>
      <c r="K2839" s="42">
        <v>1</v>
      </c>
      <c r="L2839" s="42">
        <v>0.93</v>
      </c>
      <c r="M2839" s="1" t="s">
        <v>15616</v>
      </c>
    </row>
    <row r="2840" spans="1:13" x14ac:dyDescent="0.3">
      <c r="A2840">
        <v>2844</v>
      </c>
      <c r="B2840" t="s">
        <v>10106</v>
      </c>
      <c r="C2840" t="s">
        <v>5270</v>
      </c>
      <c r="D2840" t="s">
        <v>12382</v>
      </c>
      <c r="E2840" s="1">
        <f t="shared" si="176"/>
        <v>42512</v>
      </c>
      <c r="F2840">
        <f t="shared" si="177"/>
        <v>2016</v>
      </c>
      <c r="G2840">
        <f t="shared" si="178"/>
        <v>5</v>
      </c>
      <c r="H2840">
        <f t="shared" si="179"/>
        <v>7</v>
      </c>
      <c r="I2840" s="1" t="s">
        <v>15622</v>
      </c>
      <c r="J2840" s="1" t="s">
        <v>15626</v>
      </c>
      <c r="K2840" s="42">
        <v>1</v>
      </c>
      <c r="L2840" s="42">
        <v>0.67</v>
      </c>
      <c r="M2840" s="1" t="s">
        <v>15615</v>
      </c>
    </row>
    <row r="2841" spans="1:13" x14ac:dyDescent="0.3">
      <c r="A2841">
        <v>2845</v>
      </c>
      <c r="B2841" t="s">
        <v>8848</v>
      </c>
      <c r="C2841" t="s">
        <v>6501</v>
      </c>
      <c r="D2841" t="s">
        <v>12383</v>
      </c>
      <c r="E2841" s="1">
        <f t="shared" si="176"/>
        <v>42513</v>
      </c>
      <c r="F2841">
        <f t="shared" si="177"/>
        <v>2016</v>
      </c>
      <c r="G2841">
        <f t="shared" si="178"/>
        <v>5</v>
      </c>
      <c r="H2841">
        <f t="shared" si="179"/>
        <v>1</v>
      </c>
      <c r="I2841" s="1" t="s">
        <v>15622</v>
      </c>
      <c r="J2841" s="1" t="s">
        <v>15626</v>
      </c>
      <c r="K2841" s="42">
        <v>1</v>
      </c>
      <c r="L2841" s="42">
        <v>0.99</v>
      </c>
      <c r="M2841" s="1" t="s">
        <v>15615</v>
      </c>
    </row>
    <row r="2842" spans="1:13" x14ac:dyDescent="0.3">
      <c r="A2842">
        <v>2846</v>
      </c>
      <c r="B2842" t="s">
        <v>7888</v>
      </c>
      <c r="C2842" t="s">
        <v>7440</v>
      </c>
      <c r="D2842" t="s">
        <v>12383</v>
      </c>
      <c r="E2842" s="1">
        <f t="shared" si="176"/>
        <v>42513</v>
      </c>
      <c r="F2842">
        <f t="shared" si="177"/>
        <v>2016</v>
      </c>
      <c r="G2842">
        <f t="shared" si="178"/>
        <v>5</v>
      </c>
      <c r="H2842">
        <f t="shared" si="179"/>
        <v>1</v>
      </c>
      <c r="I2842" s="1" t="s">
        <v>15625</v>
      </c>
      <c r="J2842" s="1" t="s">
        <v>15624</v>
      </c>
      <c r="K2842" s="42">
        <v>1</v>
      </c>
      <c r="L2842" s="42">
        <v>0.6</v>
      </c>
      <c r="M2842" s="1" t="s">
        <v>15616</v>
      </c>
    </row>
    <row r="2843" spans="1:13" x14ac:dyDescent="0.3">
      <c r="A2843">
        <v>2847</v>
      </c>
      <c r="B2843" t="s">
        <v>10890</v>
      </c>
      <c r="C2843" t="s">
        <v>4504</v>
      </c>
      <c r="D2843" t="s">
        <v>12383</v>
      </c>
      <c r="E2843" s="1">
        <f t="shared" si="176"/>
        <v>42513</v>
      </c>
      <c r="F2843">
        <f t="shared" si="177"/>
        <v>2016</v>
      </c>
      <c r="G2843">
        <f t="shared" si="178"/>
        <v>5</v>
      </c>
      <c r="H2843">
        <f t="shared" si="179"/>
        <v>1</v>
      </c>
      <c r="I2843" s="1" t="s">
        <v>15654</v>
      </c>
      <c r="J2843" s="1" t="s">
        <v>15626</v>
      </c>
      <c r="K2843" s="42">
        <v>1</v>
      </c>
      <c r="L2843" s="42">
        <v>1</v>
      </c>
      <c r="M2843" s="1" t="s">
        <v>15615</v>
      </c>
    </row>
    <row r="2844" spans="1:13" x14ac:dyDescent="0.3">
      <c r="A2844">
        <v>2848</v>
      </c>
      <c r="B2844" t="s">
        <v>8406</v>
      </c>
      <c r="C2844" t="s">
        <v>6936</v>
      </c>
      <c r="D2844" t="s">
        <v>12384</v>
      </c>
      <c r="E2844" s="1">
        <f t="shared" si="176"/>
        <v>42514</v>
      </c>
      <c r="F2844">
        <f t="shared" si="177"/>
        <v>2016</v>
      </c>
      <c r="G2844">
        <f t="shared" si="178"/>
        <v>5</v>
      </c>
      <c r="H2844">
        <f t="shared" si="179"/>
        <v>2</v>
      </c>
      <c r="I2844" s="1" t="s">
        <v>15622</v>
      </c>
      <c r="J2844" s="1" t="s">
        <v>15623</v>
      </c>
      <c r="K2844" s="42">
        <v>0.64</v>
      </c>
      <c r="L2844" s="42">
        <v>0.91</v>
      </c>
      <c r="M2844" s="1" t="s">
        <v>15615</v>
      </c>
    </row>
    <row r="2845" spans="1:13" x14ac:dyDescent="0.3">
      <c r="A2845">
        <v>2849</v>
      </c>
      <c r="B2845" t="s">
        <v>11510</v>
      </c>
      <c r="C2845" t="s">
        <v>3559</v>
      </c>
      <c r="D2845" t="s">
        <v>12384</v>
      </c>
      <c r="E2845" s="1">
        <f t="shared" si="176"/>
        <v>42514</v>
      </c>
      <c r="F2845">
        <f t="shared" si="177"/>
        <v>2016</v>
      </c>
      <c r="G2845">
        <f t="shared" si="178"/>
        <v>5</v>
      </c>
      <c r="H2845">
        <f t="shared" si="179"/>
        <v>2</v>
      </c>
      <c r="I2845" s="1" t="s">
        <v>15625</v>
      </c>
      <c r="J2845" s="1" t="s">
        <v>15624</v>
      </c>
      <c r="K2845" s="42">
        <v>1</v>
      </c>
      <c r="L2845" s="42">
        <v>1</v>
      </c>
      <c r="M2845" s="1" t="s">
        <v>15616</v>
      </c>
    </row>
    <row r="2846" spans="1:13" x14ac:dyDescent="0.3">
      <c r="A2846">
        <v>2850</v>
      </c>
      <c r="B2846" t="s">
        <v>8404</v>
      </c>
      <c r="C2846" t="s">
        <v>6938</v>
      </c>
      <c r="D2846" t="s">
        <v>12385</v>
      </c>
      <c r="E2846" s="1">
        <f t="shared" si="176"/>
        <v>42515</v>
      </c>
      <c r="F2846">
        <f t="shared" si="177"/>
        <v>2016</v>
      </c>
      <c r="G2846">
        <f t="shared" si="178"/>
        <v>5</v>
      </c>
      <c r="H2846">
        <f t="shared" si="179"/>
        <v>3</v>
      </c>
      <c r="I2846" s="1" t="s">
        <v>15629</v>
      </c>
      <c r="J2846" s="1" t="s">
        <v>15626</v>
      </c>
      <c r="K2846" s="42">
        <v>0.8</v>
      </c>
      <c r="L2846" s="42">
        <v>0.98</v>
      </c>
      <c r="M2846" s="1" t="s">
        <v>15616</v>
      </c>
    </row>
    <row r="2847" spans="1:13" x14ac:dyDescent="0.3">
      <c r="A2847">
        <v>2851</v>
      </c>
      <c r="B2847" t="s">
        <v>8304</v>
      </c>
      <c r="C2847" t="s">
        <v>7032</v>
      </c>
      <c r="D2847" t="s">
        <v>12386</v>
      </c>
      <c r="E2847" s="1">
        <f t="shared" si="176"/>
        <v>42516</v>
      </c>
      <c r="F2847">
        <f t="shared" si="177"/>
        <v>2016</v>
      </c>
      <c r="G2847">
        <f t="shared" si="178"/>
        <v>5</v>
      </c>
      <c r="H2847">
        <f t="shared" si="179"/>
        <v>4</v>
      </c>
      <c r="I2847" s="1" t="s">
        <v>15622</v>
      </c>
      <c r="J2847" s="1" t="s">
        <v>15624</v>
      </c>
      <c r="K2847" s="42">
        <v>1</v>
      </c>
      <c r="L2847" s="42">
        <v>0.8</v>
      </c>
      <c r="M2847" s="1" t="s">
        <v>15616</v>
      </c>
    </row>
    <row r="2848" spans="1:13" x14ac:dyDescent="0.3">
      <c r="A2848">
        <v>2852</v>
      </c>
      <c r="B2848" t="s">
        <v>9461</v>
      </c>
      <c r="C2848" t="s">
        <v>5898</v>
      </c>
      <c r="D2848" t="s">
        <v>12386</v>
      </c>
      <c r="E2848" s="1">
        <f t="shared" si="176"/>
        <v>42516</v>
      </c>
      <c r="F2848">
        <f t="shared" si="177"/>
        <v>2016</v>
      </c>
      <c r="G2848">
        <f t="shared" si="178"/>
        <v>5</v>
      </c>
      <c r="H2848">
        <f t="shared" si="179"/>
        <v>4</v>
      </c>
      <c r="I2848" s="1" t="s">
        <v>15622</v>
      </c>
      <c r="J2848" s="1" t="s">
        <v>15626</v>
      </c>
      <c r="K2848" s="42">
        <v>1</v>
      </c>
      <c r="L2848" s="42">
        <v>0.96</v>
      </c>
      <c r="M2848" s="1" t="s">
        <v>15615</v>
      </c>
    </row>
    <row r="2849" spans="1:13" x14ac:dyDescent="0.3">
      <c r="A2849">
        <v>2853</v>
      </c>
      <c r="B2849" t="s">
        <v>9704</v>
      </c>
      <c r="C2849" t="s">
        <v>5660</v>
      </c>
      <c r="D2849" t="s">
        <v>12387</v>
      </c>
      <c r="E2849" s="1">
        <f t="shared" si="176"/>
        <v>42517</v>
      </c>
      <c r="F2849">
        <f t="shared" si="177"/>
        <v>2016</v>
      </c>
      <c r="G2849">
        <f t="shared" si="178"/>
        <v>5</v>
      </c>
      <c r="H2849">
        <f t="shared" si="179"/>
        <v>5</v>
      </c>
      <c r="I2849" s="1" t="s">
        <v>15622</v>
      </c>
      <c r="J2849" s="1" t="s">
        <v>15626</v>
      </c>
      <c r="K2849" s="42">
        <v>1</v>
      </c>
      <c r="L2849" s="42">
        <v>1</v>
      </c>
      <c r="M2849" s="1" t="s">
        <v>15615</v>
      </c>
    </row>
    <row r="2850" spans="1:13" x14ac:dyDescent="0.3">
      <c r="A2850">
        <v>2854</v>
      </c>
      <c r="B2850" t="s">
        <v>11256</v>
      </c>
      <c r="C2850" t="s">
        <v>4145</v>
      </c>
      <c r="D2850" t="s">
        <v>12387</v>
      </c>
      <c r="E2850" s="1">
        <f t="shared" si="176"/>
        <v>42517</v>
      </c>
      <c r="F2850">
        <f t="shared" si="177"/>
        <v>2016</v>
      </c>
      <c r="G2850">
        <f t="shared" si="178"/>
        <v>5</v>
      </c>
      <c r="H2850">
        <f t="shared" si="179"/>
        <v>5</v>
      </c>
      <c r="I2850" s="1" t="s">
        <v>15622</v>
      </c>
      <c r="J2850" s="1" t="s">
        <v>15626</v>
      </c>
      <c r="K2850" s="42">
        <v>1</v>
      </c>
      <c r="L2850" s="42">
        <v>0.99</v>
      </c>
      <c r="M2850" s="1" t="s">
        <v>15616</v>
      </c>
    </row>
    <row r="2851" spans="1:13" x14ac:dyDescent="0.3">
      <c r="A2851">
        <v>2855</v>
      </c>
      <c r="B2851" t="s">
        <v>8137</v>
      </c>
      <c r="C2851" t="s">
        <v>7198</v>
      </c>
      <c r="D2851" t="s">
        <v>12388</v>
      </c>
      <c r="E2851" s="1">
        <f t="shared" si="176"/>
        <v>42518</v>
      </c>
      <c r="F2851">
        <f t="shared" si="177"/>
        <v>2016</v>
      </c>
      <c r="G2851">
        <f t="shared" si="178"/>
        <v>5</v>
      </c>
      <c r="H2851">
        <f t="shared" si="179"/>
        <v>6</v>
      </c>
      <c r="I2851" s="1" t="s">
        <v>15625</v>
      </c>
      <c r="J2851" s="1" t="s">
        <v>15626</v>
      </c>
      <c r="K2851" s="42">
        <v>1</v>
      </c>
      <c r="L2851" s="42">
        <v>1</v>
      </c>
      <c r="M2851" s="1" t="s">
        <v>15616</v>
      </c>
    </row>
    <row r="2852" spans="1:13" x14ac:dyDescent="0.3">
      <c r="A2852">
        <v>2856</v>
      </c>
      <c r="B2852" t="s">
        <v>8421</v>
      </c>
      <c r="C2852" t="s">
        <v>6921</v>
      </c>
      <c r="D2852" t="s">
        <v>12389</v>
      </c>
      <c r="E2852" s="1">
        <f t="shared" si="176"/>
        <v>42519</v>
      </c>
      <c r="F2852">
        <f t="shared" si="177"/>
        <v>2016</v>
      </c>
      <c r="G2852">
        <f t="shared" si="178"/>
        <v>5</v>
      </c>
      <c r="H2852">
        <f t="shared" si="179"/>
        <v>7</v>
      </c>
      <c r="I2852" s="1" t="s">
        <v>15622</v>
      </c>
      <c r="J2852" s="1" t="s">
        <v>15626</v>
      </c>
      <c r="K2852" s="42">
        <v>1</v>
      </c>
      <c r="L2852" s="42">
        <v>0.99</v>
      </c>
      <c r="M2852" s="1" t="s">
        <v>15615</v>
      </c>
    </row>
    <row r="2853" spans="1:13" x14ac:dyDescent="0.3">
      <c r="A2853">
        <v>2857</v>
      </c>
      <c r="B2853" t="s">
        <v>9604</v>
      </c>
      <c r="C2853" t="s">
        <v>5758</v>
      </c>
      <c r="D2853" t="s">
        <v>12390</v>
      </c>
      <c r="E2853" s="1">
        <f t="shared" si="176"/>
        <v>42520</v>
      </c>
      <c r="F2853">
        <f t="shared" si="177"/>
        <v>2016</v>
      </c>
      <c r="G2853">
        <f t="shared" si="178"/>
        <v>5</v>
      </c>
      <c r="H2853">
        <f t="shared" si="179"/>
        <v>1</v>
      </c>
      <c r="I2853" s="1" t="s">
        <v>15639</v>
      </c>
      <c r="J2853" s="1" t="s">
        <v>15624</v>
      </c>
      <c r="K2853" s="42">
        <v>1</v>
      </c>
      <c r="L2853" s="42">
        <v>0.98</v>
      </c>
      <c r="M2853" s="1" t="s">
        <v>15615</v>
      </c>
    </row>
    <row r="2854" spans="1:13" x14ac:dyDescent="0.3">
      <c r="A2854">
        <v>2858</v>
      </c>
      <c r="B2854" t="s">
        <v>11590</v>
      </c>
      <c r="C2854" t="s">
        <v>3815</v>
      </c>
      <c r="D2854" t="s">
        <v>12390</v>
      </c>
      <c r="E2854" s="1">
        <f t="shared" si="176"/>
        <v>42520</v>
      </c>
      <c r="F2854">
        <f t="shared" si="177"/>
        <v>2016</v>
      </c>
      <c r="G2854">
        <f t="shared" si="178"/>
        <v>5</v>
      </c>
      <c r="H2854">
        <f t="shared" si="179"/>
        <v>1</v>
      </c>
      <c r="I2854" s="1" t="s">
        <v>15622</v>
      </c>
      <c r="J2854" s="1" t="s">
        <v>15626</v>
      </c>
      <c r="K2854" s="42">
        <v>0.94</v>
      </c>
      <c r="L2854" s="42">
        <v>1</v>
      </c>
      <c r="M2854" s="1" t="s">
        <v>15615</v>
      </c>
    </row>
    <row r="2855" spans="1:13" x14ac:dyDescent="0.3">
      <c r="A2855">
        <v>2859</v>
      </c>
      <c r="B2855" t="s">
        <v>11407</v>
      </c>
      <c r="C2855" t="s">
        <v>3993</v>
      </c>
      <c r="D2855" t="s">
        <v>12390</v>
      </c>
      <c r="E2855" s="1">
        <f t="shared" si="176"/>
        <v>42520</v>
      </c>
      <c r="F2855">
        <f t="shared" si="177"/>
        <v>2016</v>
      </c>
      <c r="G2855">
        <f t="shared" si="178"/>
        <v>5</v>
      </c>
      <c r="H2855">
        <f t="shared" si="179"/>
        <v>1</v>
      </c>
      <c r="I2855" s="1" t="s">
        <v>15622</v>
      </c>
      <c r="J2855" s="1" t="s">
        <v>15624</v>
      </c>
      <c r="K2855" s="42">
        <v>1</v>
      </c>
      <c r="L2855" s="42">
        <v>0.67</v>
      </c>
      <c r="M2855" s="1" t="s">
        <v>15615</v>
      </c>
    </row>
    <row r="2856" spans="1:13" x14ac:dyDescent="0.3">
      <c r="A2856">
        <v>2860</v>
      </c>
      <c r="B2856" t="s">
        <v>10072</v>
      </c>
      <c r="C2856" t="s">
        <v>5302</v>
      </c>
      <c r="D2856" t="s">
        <v>12390</v>
      </c>
      <c r="E2856" s="1">
        <f t="shared" si="176"/>
        <v>42520</v>
      </c>
      <c r="F2856">
        <f t="shared" si="177"/>
        <v>2016</v>
      </c>
      <c r="G2856">
        <f t="shared" si="178"/>
        <v>5</v>
      </c>
      <c r="H2856">
        <f t="shared" si="179"/>
        <v>1</v>
      </c>
      <c r="I2856" s="1" t="s">
        <v>15622</v>
      </c>
      <c r="J2856" s="1" t="s">
        <v>15624</v>
      </c>
      <c r="K2856" s="42">
        <v>1</v>
      </c>
      <c r="L2856" s="42">
        <v>0.8</v>
      </c>
      <c r="M2856" s="1" t="s">
        <v>15616</v>
      </c>
    </row>
    <row r="2857" spans="1:13" x14ac:dyDescent="0.3">
      <c r="A2857">
        <v>2861</v>
      </c>
      <c r="B2857" t="s">
        <v>8661</v>
      </c>
      <c r="C2857" t="s">
        <v>6687</v>
      </c>
      <c r="D2857" t="s">
        <v>12391</v>
      </c>
      <c r="E2857" s="1">
        <f t="shared" si="176"/>
        <v>42521</v>
      </c>
      <c r="F2857">
        <f t="shared" si="177"/>
        <v>2016</v>
      </c>
      <c r="G2857">
        <f t="shared" si="178"/>
        <v>5</v>
      </c>
      <c r="H2857">
        <f t="shared" si="179"/>
        <v>2</v>
      </c>
      <c r="I2857" s="1" t="s">
        <v>15629</v>
      </c>
      <c r="J2857" s="1" t="s">
        <v>15626</v>
      </c>
      <c r="K2857" s="42">
        <v>0.96</v>
      </c>
      <c r="L2857" s="42">
        <v>0.96</v>
      </c>
      <c r="M2857" s="1" t="s">
        <v>15615</v>
      </c>
    </row>
    <row r="2858" spans="1:13" x14ac:dyDescent="0.3">
      <c r="A2858">
        <v>2862</v>
      </c>
      <c r="B2858" t="s">
        <v>8624</v>
      </c>
      <c r="C2858" t="s">
        <v>3531</v>
      </c>
      <c r="D2858" t="s">
        <v>12391</v>
      </c>
      <c r="E2858" s="1">
        <f t="shared" si="176"/>
        <v>42521</v>
      </c>
      <c r="F2858">
        <f t="shared" si="177"/>
        <v>2016</v>
      </c>
      <c r="G2858">
        <f t="shared" si="178"/>
        <v>5</v>
      </c>
      <c r="H2858">
        <f t="shared" si="179"/>
        <v>2</v>
      </c>
      <c r="I2858" s="1" t="s">
        <v>15622</v>
      </c>
      <c r="J2858" s="1" t="s">
        <v>15624</v>
      </c>
      <c r="K2858" s="42">
        <v>1</v>
      </c>
      <c r="L2858" s="42">
        <v>0.95</v>
      </c>
      <c r="M2858" s="1" t="s">
        <v>15616</v>
      </c>
    </row>
    <row r="2859" spans="1:13" x14ac:dyDescent="0.3">
      <c r="A2859">
        <v>2863</v>
      </c>
      <c r="B2859" t="s">
        <v>7925</v>
      </c>
      <c r="C2859" t="s">
        <v>7405</v>
      </c>
      <c r="D2859" t="s">
        <v>12392</v>
      </c>
      <c r="E2859" s="1">
        <f t="shared" si="176"/>
        <v>42522</v>
      </c>
      <c r="F2859">
        <f t="shared" si="177"/>
        <v>2016</v>
      </c>
      <c r="G2859">
        <f t="shared" si="178"/>
        <v>6</v>
      </c>
      <c r="H2859">
        <f t="shared" si="179"/>
        <v>3</v>
      </c>
      <c r="I2859" s="1" t="s">
        <v>15625</v>
      </c>
      <c r="J2859" s="1" t="s">
        <v>15624</v>
      </c>
      <c r="K2859" s="42">
        <v>1</v>
      </c>
      <c r="L2859" s="42">
        <v>0.88</v>
      </c>
      <c r="M2859" s="1" t="s">
        <v>15615</v>
      </c>
    </row>
    <row r="2860" spans="1:13" x14ac:dyDescent="0.3">
      <c r="A2860">
        <v>2864</v>
      </c>
      <c r="B2860" t="s">
        <v>9068</v>
      </c>
      <c r="C2860" t="s">
        <v>6285</v>
      </c>
      <c r="D2860" t="s">
        <v>12392</v>
      </c>
      <c r="E2860" s="1">
        <f t="shared" si="176"/>
        <v>42522</v>
      </c>
      <c r="F2860">
        <f t="shared" si="177"/>
        <v>2016</v>
      </c>
      <c r="G2860">
        <f t="shared" si="178"/>
        <v>6</v>
      </c>
      <c r="H2860">
        <f t="shared" si="179"/>
        <v>3</v>
      </c>
      <c r="I2860" s="1" t="s">
        <v>15622</v>
      </c>
      <c r="J2860" s="1" t="s">
        <v>15626</v>
      </c>
      <c r="K2860" s="42">
        <v>1</v>
      </c>
      <c r="L2860" s="42">
        <v>1</v>
      </c>
      <c r="M2860" s="1" t="s">
        <v>15616</v>
      </c>
    </row>
    <row r="2861" spans="1:13" x14ac:dyDescent="0.3">
      <c r="A2861">
        <v>2865</v>
      </c>
      <c r="B2861" t="s">
        <v>11593</v>
      </c>
      <c r="C2861" t="s">
        <v>3812</v>
      </c>
      <c r="D2861" t="s">
        <v>12392</v>
      </c>
      <c r="E2861" s="1">
        <f t="shared" si="176"/>
        <v>42522</v>
      </c>
      <c r="F2861">
        <f t="shared" si="177"/>
        <v>2016</v>
      </c>
      <c r="G2861">
        <f t="shared" si="178"/>
        <v>6</v>
      </c>
      <c r="H2861">
        <f t="shared" si="179"/>
        <v>3</v>
      </c>
      <c r="I2861" s="1" t="s">
        <v>15622</v>
      </c>
      <c r="J2861" s="1" t="s">
        <v>15624</v>
      </c>
      <c r="K2861" s="42">
        <v>1</v>
      </c>
      <c r="L2861" s="42">
        <v>1</v>
      </c>
      <c r="M2861" s="1" t="s">
        <v>15616</v>
      </c>
    </row>
    <row r="2862" spans="1:13" x14ac:dyDescent="0.3">
      <c r="A2862">
        <v>2866</v>
      </c>
      <c r="B2862" t="s">
        <v>7918</v>
      </c>
      <c r="C2862" t="s">
        <v>7412</v>
      </c>
      <c r="D2862" t="s">
        <v>12392</v>
      </c>
      <c r="E2862" s="1">
        <f t="shared" si="176"/>
        <v>42522</v>
      </c>
      <c r="F2862">
        <f t="shared" si="177"/>
        <v>2016</v>
      </c>
      <c r="G2862">
        <f t="shared" si="178"/>
        <v>6</v>
      </c>
      <c r="H2862">
        <f t="shared" si="179"/>
        <v>3</v>
      </c>
      <c r="I2862" s="1" t="s">
        <v>15627</v>
      </c>
      <c r="J2862" s="1" t="s">
        <v>15626</v>
      </c>
      <c r="K2862" s="42">
        <v>1</v>
      </c>
      <c r="L2862" s="42">
        <v>0.99</v>
      </c>
      <c r="M2862" s="1" t="s">
        <v>15615</v>
      </c>
    </row>
    <row r="2863" spans="1:13" x14ac:dyDescent="0.3">
      <c r="A2863">
        <v>2867</v>
      </c>
      <c r="B2863" t="s">
        <v>8854</v>
      </c>
      <c r="C2863" t="s">
        <v>6496</v>
      </c>
      <c r="D2863" t="s">
        <v>12393</v>
      </c>
      <c r="E2863" s="1">
        <f t="shared" si="176"/>
        <v>42523</v>
      </c>
      <c r="F2863">
        <f t="shared" si="177"/>
        <v>2016</v>
      </c>
      <c r="G2863">
        <f t="shared" si="178"/>
        <v>6</v>
      </c>
      <c r="H2863">
        <f t="shared" si="179"/>
        <v>4</v>
      </c>
      <c r="I2863" s="1" t="s">
        <v>15622</v>
      </c>
      <c r="J2863" s="1" t="s">
        <v>15626</v>
      </c>
      <c r="K2863" s="42">
        <v>1</v>
      </c>
      <c r="L2863" s="42">
        <v>0.94</v>
      </c>
      <c r="M2863" s="1" t="s">
        <v>15616</v>
      </c>
    </row>
    <row r="2864" spans="1:13" x14ac:dyDescent="0.3">
      <c r="A2864">
        <v>2868</v>
      </c>
      <c r="B2864" t="s">
        <v>10376</v>
      </c>
      <c r="C2864" t="s">
        <v>5003</v>
      </c>
      <c r="D2864" t="s">
        <v>12393</v>
      </c>
      <c r="E2864" s="1">
        <f t="shared" si="176"/>
        <v>42523</v>
      </c>
      <c r="F2864">
        <f t="shared" si="177"/>
        <v>2016</v>
      </c>
      <c r="G2864">
        <f t="shared" si="178"/>
        <v>6</v>
      </c>
      <c r="H2864">
        <f t="shared" si="179"/>
        <v>4</v>
      </c>
      <c r="I2864" s="1" t="s">
        <v>15622</v>
      </c>
      <c r="J2864" s="1" t="s">
        <v>15626</v>
      </c>
      <c r="K2864" s="42">
        <v>1</v>
      </c>
      <c r="L2864" s="42">
        <v>1</v>
      </c>
      <c r="M2864" s="1" t="s">
        <v>15615</v>
      </c>
    </row>
    <row r="2865" spans="1:13" x14ac:dyDescent="0.3">
      <c r="A2865">
        <v>2869</v>
      </c>
      <c r="B2865" t="s">
        <v>7999</v>
      </c>
      <c r="C2865" t="s">
        <v>7332</v>
      </c>
      <c r="D2865" t="s">
        <v>12393</v>
      </c>
      <c r="E2865" s="1">
        <f t="shared" si="176"/>
        <v>42523</v>
      </c>
      <c r="F2865">
        <f t="shared" si="177"/>
        <v>2016</v>
      </c>
      <c r="G2865">
        <f t="shared" si="178"/>
        <v>6</v>
      </c>
      <c r="H2865">
        <f t="shared" si="179"/>
        <v>4</v>
      </c>
      <c r="I2865" s="1" t="s">
        <v>15629</v>
      </c>
      <c r="J2865" s="1" t="s">
        <v>15626</v>
      </c>
      <c r="K2865" s="42">
        <v>1</v>
      </c>
      <c r="L2865" s="42">
        <v>1</v>
      </c>
      <c r="M2865" s="1" t="s">
        <v>15616</v>
      </c>
    </row>
    <row r="2866" spans="1:13" x14ac:dyDescent="0.3">
      <c r="A2866">
        <v>2870</v>
      </c>
      <c r="B2866" t="s">
        <v>7797</v>
      </c>
      <c r="C2866" t="s">
        <v>7526</v>
      </c>
      <c r="D2866" t="s">
        <v>12393</v>
      </c>
      <c r="E2866" s="1">
        <f t="shared" si="176"/>
        <v>42523</v>
      </c>
      <c r="F2866">
        <f t="shared" si="177"/>
        <v>2016</v>
      </c>
      <c r="G2866">
        <f t="shared" si="178"/>
        <v>6</v>
      </c>
      <c r="H2866">
        <f t="shared" si="179"/>
        <v>4</v>
      </c>
      <c r="I2866" s="1" t="s">
        <v>15622</v>
      </c>
      <c r="J2866" s="1" t="s">
        <v>15626</v>
      </c>
      <c r="K2866" s="42">
        <v>0.9</v>
      </c>
      <c r="L2866" s="42">
        <v>1</v>
      </c>
      <c r="M2866" s="1" t="s">
        <v>15616</v>
      </c>
    </row>
    <row r="2867" spans="1:13" x14ac:dyDescent="0.3">
      <c r="A2867">
        <v>2871</v>
      </c>
      <c r="B2867" t="s">
        <v>9724</v>
      </c>
      <c r="C2867" t="s">
        <v>5641</v>
      </c>
      <c r="D2867" t="s">
        <v>12394</v>
      </c>
      <c r="E2867" s="1">
        <f t="shared" si="176"/>
        <v>42524</v>
      </c>
      <c r="F2867">
        <f t="shared" si="177"/>
        <v>2016</v>
      </c>
      <c r="G2867">
        <f t="shared" si="178"/>
        <v>6</v>
      </c>
      <c r="H2867">
        <f t="shared" si="179"/>
        <v>5</v>
      </c>
      <c r="I2867" s="1" t="s">
        <v>15625</v>
      </c>
      <c r="J2867" s="1" t="s">
        <v>15626</v>
      </c>
      <c r="K2867" s="42">
        <v>1</v>
      </c>
      <c r="L2867" s="42">
        <v>0.96</v>
      </c>
      <c r="M2867" s="1" t="s">
        <v>15616</v>
      </c>
    </row>
    <row r="2868" spans="1:13" x14ac:dyDescent="0.3">
      <c r="A2868">
        <v>2872</v>
      </c>
      <c r="B2868" t="s">
        <v>9497</v>
      </c>
      <c r="C2868" t="s">
        <v>3539</v>
      </c>
      <c r="D2868" t="s">
        <v>12394</v>
      </c>
      <c r="E2868" s="1">
        <f t="shared" si="176"/>
        <v>42524</v>
      </c>
      <c r="F2868">
        <f t="shared" si="177"/>
        <v>2016</v>
      </c>
      <c r="G2868">
        <f t="shared" si="178"/>
        <v>6</v>
      </c>
      <c r="H2868">
        <f t="shared" si="179"/>
        <v>5</v>
      </c>
      <c r="I2868" s="1" t="s">
        <v>15622</v>
      </c>
      <c r="J2868" s="1" t="s">
        <v>15623</v>
      </c>
      <c r="K2868" s="42">
        <v>0.5</v>
      </c>
      <c r="L2868" s="42">
        <v>0.91</v>
      </c>
      <c r="M2868" s="1" t="s">
        <v>15615</v>
      </c>
    </row>
    <row r="2869" spans="1:13" x14ac:dyDescent="0.3">
      <c r="A2869">
        <v>2873</v>
      </c>
      <c r="B2869" t="s">
        <v>8945</v>
      </c>
      <c r="C2869" t="s">
        <v>6408</v>
      </c>
      <c r="D2869" t="s">
        <v>12395</v>
      </c>
      <c r="E2869" s="1">
        <f t="shared" si="176"/>
        <v>42526</v>
      </c>
      <c r="F2869">
        <f t="shared" si="177"/>
        <v>2016</v>
      </c>
      <c r="G2869">
        <f t="shared" si="178"/>
        <v>6</v>
      </c>
      <c r="H2869">
        <f t="shared" si="179"/>
        <v>7</v>
      </c>
      <c r="I2869" s="1" t="s">
        <v>15622</v>
      </c>
      <c r="J2869" s="1" t="s">
        <v>15623</v>
      </c>
      <c r="K2869" s="42">
        <v>1</v>
      </c>
      <c r="L2869" s="42">
        <v>1</v>
      </c>
      <c r="M2869" s="1" t="s">
        <v>15615</v>
      </c>
    </row>
    <row r="2870" spans="1:13" x14ac:dyDescent="0.3">
      <c r="A2870">
        <v>2874</v>
      </c>
      <c r="B2870" t="s">
        <v>10238</v>
      </c>
      <c r="C2870" t="s">
        <v>5141</v>
      </c>
      <c r="D2870" t="s">
        <v>12396</v>
      </c>
      <c r="E2870" s="1">
        <f t="shared" si="176"/>
        <v>42528</v>
      </c>
      <c r="F2870">
        <f t="shared" si="177"/>
        <v>2016</v>
      </c>
      <c r="G2870">
        <f t="shared" si="178"/>
        <v>6</v>
      </c>
      <c r="H2870">
        <f t="shared" si="179"/>
        <v>2</v>
      </c>
      <c r="I2870" s="1" t="s">
        <v>15622</v>
      </c>
      <c r="J2870" s="1" t="s">
        <v>15626</v>
      </c>
      <c r="K2870" s="42">
        <v>0.9</v>
      </c>
      <c r="L2870" s="42">
        <v>0.93</v>
      </c>
      <c r="M2870" s="1" t="s">
        <v>15616</v>
      </c>
    </row>
    <row r="2871" spans="1:13" x14ac:dyDescent="0.3">
      <c r="A2871">
        <v>2875</v>
      </c>
      <c r="B2871" t="s">
        <v>9895</v>
      </c>
      <c r="C2871" t="s">
        <v>5476</v>
      </c>
      <c r="D2871" t="s">
        <v>12396</v>
      </c>
      <c r="E2871" s="1">
        <f t="shared" si="176"/>
        <v>42528</v>
      </c>
      <c r="F2871">
        <f t="shared" si="177"/>
        <v>2016</v>
      </c>
      <c r="G2871">
        <f t="shared" si="178"/>
        <v>6</v>
      </c>
      <c r="H2871">
        <f t="shared" si="179"/>
        <v>2</v>
      </c>
      <c r="I2871" s="1" t="s">
        <v>15622</v>
      </c>
      <c r="J2871" s="1" t="s">
        <v>15624</v>
      </c>
      <c r="K2871" s="42">
        <v>1</v>
      </c>
      <c r="L2871" s="42">
        <v>0.79</v>
      </c>
      <c r="M2871" s="1" t="s">
        <v>15616</v>
      </c>
    </row>
    <row r="2872" spans="1:13" x14ac:dyDescent="0.3">
      <c r="A2872">
        <v>2876</v>
      </c>
      <c r="B2872" t="s">
        <v>8610</v>
      </c>
      <c r="C2872" t="s">
        <v>6737</v>
      </c>
      <c r="D2872" t="s">
        <v>12397</v>
      </c>
      <c r="E2872" s="1">
        <f t="shared" si="176"/>
        <v>42529</v>
      </c>
      <c r="F2872">
        <f t="shared" si="177"/>
        <v>2016</v>
      </c>
      <c r="G2872">
        <f t="shared" si="178"/>
        <v>6</v>
      </c>
      <c r="H2872">
        <f t="shared" si="179"/>
        <v>3</v>
      </c>
      <c r="I2872" s="1" t="s">
        <v>15622</v>
      </c>
      <c r="J2872" s="1" t="s">
        <v>15623</v>
      </c>
      <c r="K2872" s="42">
        <v>1</v>
      </c>
      <c r="L2872" s="42">
        <v>0.55000000000000004</v>
      </c>
      <c r="M2872" s="1" t="s">
        <v>15616</v>
      </c>
    </row>
    <row r="2873" spans="1:13" x14ac:dyDescent="0.3">
      <c r="A2873">
        <v>2877</v>
      </c>
      <c r="B2873" t="s">
        <v>8826</v>
      </c>
      <c r="C2873" t="s">
        <v>6522</v>
      </c>
      <c r="D2873" t="s">
        <v>12397</v>
      </c>
      <c r="E2873" s="1">
        <f t="shared" si="176"/>
        <v>42529</v>
      </c>
      <c r="F2873">
        <f t="shared" si="177"/>
        <v>2016</v>
      </c>
      <c r="G2873">
        <f t="shared" si="178"/>
        <v>6</v>
      </c>
      <c r="H2873">
        <f t="shared" si="179"/>
        <v>3</v>
      </c>
      <c r="I2873" s="1" t="s">
        <v>15625</v>
      </c>
      <c r="J2873" s="1" t="s">
        <v>15623</v>
      </c>
      <c r="K2873" s="42">
        <v>1</v>
      </c>
      <c r="L2873" s="42">
        <v>0.91</v>
      </c>
      <c r="M2873" s="1" t="s">
        <v>15615</v>
      </c>
    </row>
    <row r="2874" spans="1:13" x14ac:dyDescent="0.3">
      <c r="A2874">
        <v>2878</v>
      </c>
      <c r="B2874" t="s">
        <v>11300</v>
      </c>
      <c r="C2874" t="s">
        <v>4101</v>
      </c>
      <c r="D2874" t="s">
        <v>12398</v>
      </c>
      <c r="E2874" s="1">
        <f t="shared" si="176"/>
        <v>42530</v>
      </c>
      <c r="F2874">
        <f t="shared" si="177"/>
        <v>2016</v>
      </c>
      <c r="G2874">
        <f t="shared" si="178"/>
        <v>6</v>
      </c>
      <c r="H2874">
        <f t="shared" si="179"/>
        <v>4</v>
      </c>
      <c r="I2874" s="1" t="s">
        <v>15622</v>
      </c>
      <c r="J2874" s="1" t="s">
        <v>15624</v>
      </c>
      <c r="K2874" s="42">
        <v>0.94</v>
      </c>
      <c r="L2874" s="42">
        <v>0.72</v>
      </c>
      <c r="M2874" s="1" t="s">
        <v>15615</v>
      </c>
    </row>
    <row r="2875" spans="1:13" x14ac:dyDescent="0.3">
      <c r="A2875">
        <v>2879</v>
      </c>
      <c r="B2875" t="s">
        <v>10234</v>
      </c>
      <c r="C2875" t="s">
        <v>5145</v>
      </c>
      <c r="D2875" t="s">
        <v>12399</v>
      </c>
      <c r="E2875" s="1">
        <f t="shared" si="176"/>
        <v>42531</v>
      </c>
      <c r="F2875">
        <f t="shared" si="177"/>
        <v>2016</v>
      </c>
      <c r="G2875">
        <f t="shared" si="178"/>
        <v>6</v>
      </c>
      <c r="H2875">
        <f t="shared" si="179"/>
        <v>5</v>
      </c>
      <c r="I2875" s="1" t="s">
        <v>15622</v>
      </c>
      <c r="J2875" s="1" t="s">
        <v>15626</v>
      </c>
      <c r="K2875" s="42">
        <v>1</v>
      </c>
      <c r="L2875" s="42">
        <v>0.92</v>
      </c>
      <c r="M2875" s="1" t="s">
        <v>15616</v>
      </c>
    </row>
    <row r="2876" spans="1:13" x14ac:dyDescent="0.3">
      <c r="A2876">
        <v>1670</v>
      </c>
      <c r="B2876" t="s">
        <v>8175</v>
      </c>
      <c r="C2876" t="s">
        <v>7160</v>
      </c>
      <c r="D2876" t="s">
        <v>12400</v>
      </c>
      <c r="E2876" s="1">
        <f t="shared" si="176"/>
        <v>42532</v>
      </c>
      <c r="F2876">
        <f t="shared" si="177"/>
        <v>2016</v>
      </c>
      <c r="G2876">
        <f t="shared" si="178"/>
        <v>6</v>
      </c>
      <c r="H2876">
        <f t="shared" si="179"/>
        <v>6</v>
      </c>
      <c r="I2876" s="1" t="s">
        <v>15622</v>
      </c>
      <c r="J2876" s="1" t="s">
        <v>15626</v>
      </c>
      <c r="K2876" s="42">
        <v>1</v>
      </c>
      <c r="L2876" s="42">
        <v>0.99</v>
      </c>
      <c r="M2876" s="1" t="s">
        <v>15616</v>
      </c>
    </row>
    <row r="2877" spans="1:13" x14ac:dyDescent="0.3">
      <c r="A2877">
        <v>2880</v>
      </c>
      <c r="B2877" t="s">
        <v>9799</v>
      </c>
      <c r="C2877" t="s">
        <v>5570</v>
      </c>
      <c r="D2877" t="s">
        <v>12400</v>
      </c>
      <c r="E2877" s="1">
        <f t="shared" si="176"/>
        <v>42532</v>
      </c>
      <c r="F2877">
        <f t="shared" si="177"/>
        <v>2016</v>
      </c>
      <c r="G2877">
        <f t="shared" si="178"/>
        <v>6</v>
      </c>
      <c r="H2877">
        <f t="shared" si="179"/>
        <v>6</v>
      </c>
      <c r="I2877" s="1" t="s">
        <v>15622</v>
      </c>
      <c r="J2877" s="1" t="s">
        <v>15626</v>
      </c>
      <c r="K2877" s="42">
        <v>1</v>
      </c>
      <c r="L2877" s="42">
        <v>0.98</v>
      </c>
      <c r="M2877" s="1" t="s">
        <v>15616</v>
      </c>
    </row>
    <row r="2878" spans="1:13" x14ac:dyDescent="0.3">
      <c r="A2878">
        <v>2881</v>
      </c>
      <c r="B2878" t="s">
        <v>8793</v>
      </c>
      <c r="C2878" t="s">
        <v>6555</v>
      </c>
      <c r="D2878" t="s">
        <v>12400</v>
      </c>
      <c r="E2878" s="1">
        <f t="shared" si="176"/>
        <v>42532</v>
      </c>
      <c r="F2878">
        <f t="shared" si="177"/>
        <v>2016</v>
      </c>
      <c r="G2878">
        <f t="shared" si="178"/>
        <v>6</v>
      </c>
      <c r="H2878">
        <f t="shared" si="179"/>
        <v>6</v>
      </c>
      <c r="I2878" s="1" t="s">
        <v>15622</v>
      </c>
      <c r="J2878" s="1" t="s">
        <v>15624</v>
      </c>
      <c r="K2878" s="42">
        <v>1</v>
      </c>
      <c r="L2878" s="42">
        <v>1</v>
      </c>
      <c r="M2878" s="1" t="s">
        <v>15615</v>
      </c>
    </row>
    <row r="2879" spans="1:13" x14ac:dyDescent="0.3">
      <c r="A2879">
        <v>2882</v>
      </c>
      <c r="B2879" t="s">
        <v>9439</v>
      </c>
      <c r="C2879" t="s">
        <v>5920</v>
      </c>
      <c r="D2879" t="s">
        <v>12401</v>
      </c>
      <c r="E2879" s="1">
        <f t="shared" si="176"/>
        <v>42533</v>
      </c>
      <c r="F2879">
        <f t="shared" si="177"/>
        <v>2016</v>
      </c>
      <c r="G2879">
        <f t="shared" si="178"/>
        <v>6</v>
      </c>
      <c r="H2879">
        <f t="shared" si="179"/>
        <v>7</v>
      </c>
      <c r="I2879" s="1" t="s">
        <v>15622</v>
      </c>
      <c r="J2879" s="1" t="s">
        <v>15626</v>
      </c>
      <c r="K2879" s="42">
        <v>1</v>
      </c>
      <c r="L2879" s="42">
        <v>0.96</v>
      </c>
      <c r="M2879" s="1" t="s">
        <v>15616</v>
      </c>
    </row>
    <row r="2880" spans="1:13" x14ac:dyDescent="0.3">
      <c r="A2880">
        <v>2883</v>
      </c>
      <c r="B2880" t="s">
        <v>9396</v>
      </c>
      <c r="C2880" t="s">
        <v>5961</v>
      </c>
      <c r="D2880" t="s">
        <v>12402</v>
      </c>
      <c r="E2880" s="1">
        <f t="shared" si="176"/>
        <v>42535</v>
      </c>
      <c r="F2880">
        <f t="shared" si="177"/>
        <v>2016</v>
      </c>
      <c r="G2880">
        <f t="shared" si="178"/>
        <v>6</v>
      </c>
      <c r="H2880">
        <f t="shared" si="179"/>
        <v>2</v>
      </c>
      <c r="I2880" s="1" t="s">
        <v>15723</v>
      </c>
      <c r="J2880" s="1" t="s">
        <v>15624</v>
      </c>
      <c r="K2880" s="42">
        <v>1</v>
      </c>
      <c r="L2880" s="42">
        <v>0</v>
      </c>
      <c r="M2880" s="1" t="s">
        <v>15615</v>
      </c>
    </row>
    <row r="2881" spans="1:13" x14ac:dyDescent="0.3">
      <c r="A2881">
        <v>2884</v>
      </c>
      <c r="B2881" t="s">
        <v>10047</v>
      </c>
      <c r="C2881" t="s">
        <v>5327</v>
      </c>
      <c r="D2881" t="s">
        <v>12403</v>
      </c>
      <c r="E2881" s="1">
        <f t="shared" si="176"/>
        <v>42537</v>
      </c>
      <c r="F2881">
        <f t="shared" si="177"/>
        <v>2016</v>
      </c>
      <c r="G2881">
        <f t="shared" si="178"/>
        <v>6</v>
      </c>
      <c r="H2881">
        <f t="shared" si="179"/>
        <v>4</v>
      </c>
      <c r="I2881" s="1" t="s">
        <v>15622</v>
      </c>
      <c r="J2881" s="1" t="s">
        <v>15623</v>
      </c>
      <c r="K2881" s="42">
        <v>1</v>
      </c>
      <c r="L2881" s="42">
        <v>0.33</v>
      </c>
      <c r="M2881" s="1" t="s">
        <v>15615</v>
      </c>
    </row>
    <row r="2882" spans="1:13" x14ac:dyDescent="0.3">
      <c r="A2882">
        <v>2885</v>
      </c>
      <c r="B2882" t="s">
        <v>8068</v>
      </c>
      <c r="C2882" t="s">
        <v>7265</v>
      </c>
      <c r="D2882" t="s">
        <v>12404</v>
      </c>
      <c r="E2882" s="1">
        <f t="shared" si="176"/>
        <v>42538</v>
      </c>
      <c r="F2882">
        <f t="shared" si="177"/>
        <v>2016</v>
      </c>
      <c r="G2882">
        <f t="shared" si="178"/>
        <v>6</v>
      </c>
      <c r="H2882">
        <f t="shared" si="179"/>
        <v>5</v>
      </c>
      <c r="I2882" s="1" t="s">
        <v>15657</v>
      </c>
      <c r="J2882" s="1" t="s">
        <v>15624</v>
      </c>
      <c r="K2882" s="42">
        <v>0.97</v>
      </c>
      <c r="L2882" s="42">
        <v>0.97</v>
      </c>
      <c r="M2882" s="1" t="s">
        <v>15615</v>
      </c>
    </row>
    <row r="2883" spans="1:13" x14ac:dyDescent="0.3">
      <c r="A2883">
        <v>2886</v>
      </c>
      <c r="B2883" t="s">
        <v>10772</v>
      </c>
      <c r="C2883" t="s">
        <v>4618</v>
      </c>
      <c r="D2883" t="s">
        <v>12405</v>
      </c>
      <c r="E2883" s="1">
        <f t="shared" ref="E2883:E2946" si="180">DATE(LEFT(D2883,4),MID(D2883,5,2),RIGHT(D2883,2))</f>
        <v>42539</v>
      </c>
      <c r="F2883">
        <f t="shared" ref="F2883:F2946" si="181">YEAR(E2883)</f>
        <v>2016</v>
      </c>
      <c r="G2883">
        <f t="shared" ref="G2883:G2946" si="182">MONTH(E2883)</f>
        <v>6</v>
      </c>
      <c r="H2883">
        <f t="shared" ref="H2883:H2946" si="183">WEEKDAY(E2883,2)</f>
        <v>6</v>
      </c>
      <c r="I2883" s="1" t="s">
        <v>15788</v>
      </c>
      <c r="J2883" s="1" t="s">
        <v>15624</v>
      </c>
      <c r="K2883" s="42">
        <v>0.96</v>
      </c>
      <c r="L2883" s="42">
        <v>0.92</v>
      </c>
      <c r="M2883" s="1" t="s">
        <v>15615</v>
      </c>
    </row>
    <row r="2884" spans="1:13" x14ac:dyDescent="0.3">
      <c r="A2884">
        <v>2887</v>
      </c>
      <c r="B2884" t="s">
        <v>10420</v>
      </c>
      <c r="C2884" t="s">
        <v>4960</v>
      </c>
      <c r="D2884" t="s">
        <v>12406</v>
      </c>
      <c r="E2884" s="1">
        <f t="shared" si="180"/>
        <v>42540</v>
      </c>
      <c r="F2884">
        <f t="shared" si="181"/>
        <v>2016</v>
      </c>
      <c r="G2884">
        <f t="shared" si="182"/>
        <v>6</v>
      </c>
      <c r="H2884">
        <f t="shared" si="183"/>
        <v>7</v>
      </c>
      <c r="I2884" s="1" t="s">
        <v>15622</v>
      </c>
      <c r="J2884" s="1" t="s">
        <v>15626</v>
      </c>
      <c r="K2884" s="42">
        <v>1</v>
      </c>
      <c r="L2884" s="42">
        <v>1</v>
      </c>
      <c r="M2884" s="1" t="s">
        <v>15616</v>
      </c>
    </row>
    <row r="2885" spans="1:13" x14ac:dyDescent="0.3">
      <c r="A2885">
        <v>2888</v>
      </c>
      <c r="B2885" t="s">
        <v>10333</v>
      </c>
      <c r="C2885" t="s">
        <v>5046</v>
      </c>
      <c r="D2885" t="s">
        <v>12406</v>
      </c>
      <c r="E2885" s="1">
        <f t="shared" si="180"/>
        <v>42540</v>
      </c>
      <c r="F2885">
        <f t="shared" si="181"/>
        <v>2016</v>
      </c>
      <c r="G2885">
        <f t="shared" si="182"/>
        <v>6</v>
      </c>
      <c r="H2885">
        <f t="shared" si="183"/>
        <v>7</v>
      </c>
      <c r="I2885" s="1" t="s">
        <v>15765</v>
      </c>
      <c r="J2885" s="1" t="s">
        <v>15626</v>
      </c>
      <c r="K2885" s="42">
        <v>1</v>
      </c>
      <c r="L2885" s="42">
        <v>0.99</v>
      </c>
      <c r="M2885" s="1" t="s">
        <v>15616</v>
      </c>
    </row>
    <row r="2886" spans="1:13" x14ac:dyDescent="0.3">
      <c r="A2886">
        <v>2889</v>
      </c>
      <c r="B2886" t="s">
        <v>9218</v>
      </c>
      <c r="C2886" t="s">
        <v>6136</v>
      </c>
      <c r="D2886" t="s">
        <v>12406</v>
      </c>
      <c r="E2886" s="1">
        <f t="shared" si="180"/>
        <v>42540</v>
      </c>
      <c r="F2886">
        <f t="shared" si="181"/>
        <v>2016</v>
      </c>
      <c r="G2886">
        <f t="shared" si="182"/>
        <v>6</v>
      </c>
      <c r="H2886">
        <f t="shared" si="183"/>
        <v>7</v>
      </c>
      <c r="I2886" s="1" t="s">
        <v>15622</v>
      </c>
      <c r="J2886" s="1" t="s">
        <v>15623</v>
      </c>
      <c r="K2886" s="42">
        <v>1</v>
      </c>
      <c r="L2886" s="42">
        <v>0.5</v>
      </c>
      <c r="M2886" s="1" t="s">
        <v>15615</v>
      </c>
    </row>
    <row r="2887" spans="1:13" x14ac:dyDescent="0.3">
      <c r="A2887">
        <v>2890</v>
      </c>
      <c r="B2887" t="s">
        <v>11241</v>
      </c>
      <c r="C2887" t="s">
        <v>4160</v>
      </c>
      <c r="D2887" t="s">
        <v>12407</v>
      </c>
      <c r="E2887" s="1">
        <f t="shared" si="180"/>
        <v>42541</v>
      </c>
      <c r="F2887">
        <f t="shared" si="181"/>
        <v>2016</v>
      </c>
      <c r="G2887">
        <f t="shared" si="182"/>
        <v>6</v>
      </c>
      <c r="H2887">
        <f t="shared" si="183"/>
        <v>1</v>
      </c>
      <c r="I2887" s="1" t="s">
        <v>15622</v>
      </c>
      <c r="J2887" s="1" t="s">
        <v>15623</v>
      </c>
      <c r="K2887" s="42">
        <v>1</v>
      </c>
      <c r="L2887" s="42">
        <v>0.73</v>
      </c>
      <c r="M2887" s="1" t="s">
        <v>15616</v>
      </c>
    </row>
    <row r="2888" spans="1:13" x14ac:dyDescent="0.3">
      <c r="A2888">
        <v>2891</v>
      </c>
      <c r="B2888" t="s">
        <v>10955</v>
      </c>
      <c r="C2888" t="s">
        <v>4439</v>
      </c>
      <c r="D2888" t="s">
        <v>12407</v>
      </c>
      <c r="E2888" s="1">
        <f t="shared" si="180"/>
        <v>42541</v>
      </c>
      <c r="F2888">
        <f t="shared" si="181"/>
        <v>2016</v>
      </c>
      <c r="G2888">
        <f t="shared" si="182"/>
        <v>6</v>
      </c>
      <c r="H2888">
        <f t="shared" si="183"/>
        <v>1</v>
      </c>
      <c r="I2888" s="1" t="s">
        <v>15622</v>
      </c>
      <c r="J2888" s="1" t="s">
        <v>15626</v>
      </c>
      <c r="K2888" s="42">
        <v>1</v>
      </c>
      <c r="L2888" s="42">
        <v>0.88</v>
      </c>
      <c r="M2888" s="1" t="s">
        <v>15616</v>
      </c>
    </row>
    <row r="2889" spans="1:13" x14ac:dyDescent="0.3">
      <c r="A2889">
        <v>2892</v>
      </c>
      <c r="B2889" t="s">
        <v>9393</v>
      </c>
      <c r="C2889" t="s">
        <v>5964</v>
      </c>
      <c r="D2889" t="s">
        <v>12407</v>
      </c>
      <c r="E2889" s="1">
        <f t="shared" si="180"/>
        <v>42541</v>
      </c>
      <c r="F2889">
        <f t="shared" si="181"/>
        <v>2016</v>
      </c>
      <c r="G2889">
        <f t="shared" si="182"/>
        <v>6</v>
      </c>
      <c r="H2889">
        <f t="shared" si="183"/>
        <v>1</v>
      </c>
      <c r="I2889" s="1" t="s">
        <v>15622</v>
      </c>
      <c r="J2889" s="1" t="s">
        <v>15623</v>
      </c>
      <c r="K2889" s="42">
        <v>0.67</v>
      </c>
      <c r="L2889" s="42">
        <v>0.96</v>
      </c>
      <c r="M2889" s="1" t="s">
        <v>15615</v>
      </c>
    </row>
    <row r="2890" spans="1:13" x14ac:dyDescent="0.3">
      <c r="A2890">
        <v>2893</v>
      </c>
      <c r="B2890" t="s">
        <v>11382</v>
      </c>
      <c r="C2890" t="s">
        <v>4018</v>
      </c>
      <c r="D2890" t="s">
        <v>12408</v>
      </c>
      <c r="E2890" s="1">
        <f t="shared" si="180"/>
        <v>42542</v>
      </c>
      <c r="F2890">
        <f t="shared" si="181"/>
        <v>2016</v>
      </c>
      <c r="G2890">
        <f t="shared" si="182"/>
        <v>6</v>
      </c>
      <c r="H2890">
        <f t="shared" si="183"/>
        <v>2</v>
      </c>
      <c r="I2890" s="1" t="s">
        <v>15622</v>
      </c>
      <c r="J2890" s="1" t="s">
        <v>15626</v>
      </c>
      <c r="K2890" s="42">
        <v>1</v>
      </c>
      <c r="L2890" s="42">
        <v>1</v>
      </c>
      <c r="M2890" s="1" t="s">
        <v>15615</v>
      </c>
    </row>
    <row r="2891" spans="1:13" x14ac:dyDescent="0.3">
      <c r="A2891">
        <v>2894</v>
      </c>
      <c r="B2891" t="s">
        <v>10325</v>
      </c>
      <c r="C2891" t="s">
        <v>5054</v>
      </c>
      <c r="D2891" t="s">
        <v>12408</v>
      </c>
      <c r="E2891" s="1">
        <f t="shared" si="180"/>
        <v>42542</v>
      </c>
      <c r="F2891">
        <f t="shared" si="181"/>
        <v>2016</v>
      </c>
      <c r="G2891">
        <f t="shared" si="182"/>
        <v>6</v>
      </c>
      <c r="H2891">
        <f t="shared" si="183"/>
        <v>2</v>
      </c>
      <c r="I2891" s="1" t="s">
        <v>15622</v>
      </c>
      <c r="J2891" s="1" t="s">
        <v>15626</v>
      </c>
      <c r="K2891" s="42">
        <v>1</v>
      </c>
      <c r="L2891" s="42">
        <v>0.33</v>
      </c>
      <c r="M2891" s="1" t="s">
        <v>15615</v>
      </c>
    </row>
    <row r="2892" spans="1:13" x14ac:dyDescent="0.3">
      <c r="A2892">
        <v>2895</v>
      </c>
      <c r="B2892" t="s">
        <v>11113</v>
      </c>
      <c r="C2892" t="s">
        <v>4286</v>
      </c>
      <c r="D2892" t="s">
        <v>12409</v>
      </c>
      <c r="E2892" s="1">
        <f t="shared" si="180"/>
        <v>42543</v>
      </c>
      <c r="F2892">
        <f t="shared" si="181"/>
        <v>2016</v>
      </c>
      <c r="G2892">
        <f t="shared" si="182"/>
        <v>6</v>
      </c>
      <c r="H2892">
        <f t="shared" si="183"/>
        <v>3</v>
      </c>
      <c r="I2892" s="1" t="s">
        <v>15622</v>
      </c>
      <c r="J2892" s="1" t="s">
        <v>15624</v>
      </c>
      <c r="K2892" s="42">
        <v>1</v>
      </c>
      <c r="L2892" s="42">
        <v>0.9</v>
      </c>
      <c r="M2892" s="1" t="s">
        <v>15616</v>
      </c>
    </row>
    <row r="2893" spans="1:13" x14ac:dyDescent="0.3">
      <c r="A2893">
        <v>2896</v>
      </c>
      <c r="B2893" t="s">
        <v>9559</v>
      </c>
      <c r="C2893" t="s">
        <v>5801</v>
      </c>
      <c r="D2893" t="s">
        <v>12409</v>
      </c>
      <c r="E2893" s="1">
        <f t="shared" si="180"/>
        <v>42543</v>
      </c>
      <c r="F2893">
        <f t="shared" si="181"/>
        <v>2016</v>
      </c>
      <c r="G2893">
        <f t="shared" si="182"/>
        <v>6</v>
      </c>
      <c r="H2893">
        <f t="shared" si="183"/>
        <v>3</v>
      </c>
      <c r="I2893" s="1" t="s">
        <v>15622</v>
      </c>
      <c r="J2893" s="1" t="s">
        <v>15623</v>
      </c>
      <c r="K2893" s="42">
        <v>1</v>
      </c>
      <c r="L2893" s="42">
        <v>0.33</v>
      </c>
      <c r="M2893" s="1" t="s">
        <v>15615</v>
      </c>
    </row>
    <row r="2894" spans="1:13" x14ac:dyDescent="0.3">
      <c r="A2894">
        <v>2897</v>
      </c>
      <c r="B2894" t="s">
        <v>8177</v>
      </c>
      <c r="C2894" t="s">
        <v>7158</v>
      </c>
      <c r="D2894" t="s">
        <v>12409</v>
      </c>
      <c r="E2894" s="1">
        <f t="shared" si="180"/>
        <v>42543</v>
      </c>
      <c r="F2894">
        <f t="shared" si="181"/>
        <v>2016</v>
      </c>
      <c r="G2894">
        <f t="shared" si="182"/>
        <v>6</v>
      </c>
      <c r="H2894">
        <f t="shared" si="183"/>
        <v>3</v>
      </c>
      <c r="I2894" s="1" t="s">
        <v>15643</v>
      </c>
      <c r="J2894" s="1" t="s">
        <v>15623</v>
      </c>
      <c r="K2894" s="42">
        <v>1</v>
      </c>
      <c r="L2894" s="42">
        <v>1</v>
      </c>
      <c r="M2894" s="1" t="s">
        <v>15616</v>
      </c>
    </row>
    <row r="2895" spans="1:13" x14ac:dyDescent="0.3">
      <c r="A2895">
        <v>2898</v>
      </c>
      <c r="B2895" t="s">
        <v>8315</v>
      </c>
      <c r="C2895" t="s">
        <v>7022</v>
      </c>
      <c r="D2895" t="s">
        <v>12409</v>
      </c>
      <c r="E2895" s="1">
        <f t="shared" si="180"/>
        <v>42543</v>
      </c>
      <c r="F2895">
        <f t="shared" si="181"/>
        <v>2016</v>
      </c>
      <c r="G2895">
        <f t="shared" si="182"/>
        <v>6</v>
      </c>
      <c r="H2895">
        <f t="shared" si="183"/>
        <v>3</v>
      </c>
      <c r="I2895" s="1" t="s">
        <v>15625</v>
      </c>
      <c r="J2895" s="1" t="s">
        <v>15623</v>
      </c>
      <c r="K2895" s="42">
        <v>1</v>
      </c>
      <c r="L2895" s="42">
        <v>1</v>
      </c>
      <c r="M2895" s="1" t="s">
        <v>15616</v>
      </c>
    </row>
    <row r="2896" spans="1:13" x14ac:dyDescent="0.3">
      <c r="A2896">
        <v>2899</v>
      </c>
      <c r="B2896" t="s">
        <v>9381</v>
      </c>
      <c r="C2896" t="s">
        <v>5976</v>
      </c>
      <c r="D2896" t="s">
        <v>12410</v>
      </c>
      <c r="E2896" s="1">
        <f t="shared" si="180"/>
        <v>42545</v>
      </c>
      <c r="F2896">
        <f t="shared" si="181"/>
        <v>2016</v>
      </c>
      <c r="G2896">
        <f t="shared" si="182"/>
        <v>6</v>
      </c>
      <c r="H2896">
        <f t="shared" si="183"/>
        <v>5</v>
      </c>
      <c r="I2896" s="1" t="s">
        <v>15622</v>
      </c>
      <c r="J2896" s="1" t="s">
        <v>15626</v>
      </c>
      <c r="K2896" s="42">
        <v>1</v>
      </c>
      <c r="L2896" s="42">
        <v>0.73</v>
      </c>
      <c r="M2896" s="1" t="s">
        <v>15616</v>
      </c>
    </row>
    <row r="2897" spans="1:13" x14ac:dyDescent="0.3">
      <c r="A2897">
        <v>2900</v>
      </c>
      <c r="B2897" t="s">
        <v>9831</v>
      </c>
      <c r="C2897" t="s">
        <v>5538</v>
      </c>
      <c r="D2897" t="s">
        <v>12410</v>
      </c>
      <c r="E2897" s="1">
        <f t="shared" si="180"/>
        <v>42545</v>
      </c>
      <c r="F2897">
        <f t="shared" si="181"/>
        <v>2016</v>
      </c>
      <c r="G2897">
        <f t="shared" si="182"/>
        <v>6</v>
      </c>
      <c r="H2897">
        <f t="shared" si="183"/>
        <v>5</v>
      </c>
      <c r="I2897" s="1" t="s">
        <v>15744</v>
      </c>
      <c r="J2897" s="1" t="s">
        <v>15626</v>
      </c>
      <c r="K2897" s="42">
        <v>1</v>
      </c>
      <c r="L2897" s="42">
        <v>0.98</v>
      </c>
      <c r="M2897" s="1" t="s">
        <v>15615</v>
      </c>
    </row>
    <row r="2898" spans="1:13" x14ac:dyDescent="0.3">
      <c r="A2898">
        <v>2901</v>
      </c>
      <c r="B2898" t="s">
        <v>10446</v>
      </c>
      <c r="C2898" t="s">
        <v>4935</v>
      </c>
      <c r="D2898" t="s">
        <v>12411</v>
      </c>
      <c r="E2898" s="1">
        <f t="shared" si="180"/>
        <v>42546</v>
      </c>
      <c r="F2898">
        <f t="shared" si="181"/>
        <v>2016</v>
      </c>
      <c r="G2898">
        <f t="shared" si="182"/>
        <v>6</v>
      </c>
      <c r="H2898">
        <f t="shared" si="183"/>
        <v>6</v>
      </c>
      <c r="I2898" s="1" t="s">
        <v>15622</v>
      </c>
      <c r="J2898" s="1" t="s">
        <v>15626</v>
      </c>
      <c r="K2898" s="42">
        <v>1</v>
      </c>
      <c r="L2898" s="42">
        <v>1</v>
      </c>
      <c r="M2898" s="1" t="s">
        <v>15616</v>
      </c>
    </row>
    <row r="2899" spans="1:13" x14ac:dyDescent="0.3">
      <c r="A2899">
        <v>2902</v>
      </c>
      <c r="B2899" t="s">
        <v>9198</v>
      </c>
      <c r="C2899" t="s">
        <v>6156</v>
      </c>
      <c r="D2899" t="s">
        <v>12412</v>
      </c>
      <c r="E2899" s="1">
        <f t="shared" si="180"/>
        <v>42548</v>
      </c>
      <c r="F2899">
        <f t="shared" si="181"/>
        <v>2016</v>
      </c>
      <c r="G2899">
        <f t="shared" si="182"/>
        <v>6</v>
      </c>
      <c r="H2899">
        <f t="shared" si="183"/>
        <v>1</v>
      </c>
      <c r="I2899" s="1" t="s">
        <v>15622</v>
      </c>
      <c r="J2899" s="1" t="s">
        <v>15623</v>
      </c>
      <c r="K2899" s="42">
        <v>1</v>
      </c>
      <c r="L2899" s="42">
        <v>0.39</v>
      </c>
      <c r="M2899" s="1" t="s">
        <v>15615</v>
      </c>
    </row>
    <row r="2900" spans="1:13" x14ac:dyDescent="0.3">
      <c r="A2900">
        <v>2903</v>
      </c>
      <c r="B2900" t="s">
        <v>11366</v>
      </c>
      <c r="C2900" t="s">
        <v>4034</v>
      </c>
      <c r="D2900" t="s">
        <v>12412</v>
      </c>
      <c r="E2900" s="1">
        <f t="shared" si="180"/>
        <v>42548</v>
      </c>
      <c r="F2900">
        <f t="shared" si="181"/>
        <v>2016</v>
      </c>
      <c r="G2900">
        <f t="shared" si="182"/>
        <v>6</v>
      </c>
      <c r="H2900">
        <f t="shared" si="183"/>
        <v>1</v>
      </c>
      <c r="I2900" s="1" t="s">
        <v>15622</v>
      </c>
      <c r="J2900" s="1" t="s">
        <v>15623</v>
      </c>
      <c r="K2900" s="42">
        <v>0.91</v>
      </c>
      <c r="L2900" s="42">
        <v>0.6</v>
      </c>
      <c r="M2900" s="1" t="s">
        <v>15615</v>
      </c>
    </row>
    <row r="2901" spans="1:13" x14ac:dyDescent="0.3">
      <c r="A2901">
        <v>2904</v>
      </c>
      <c r="B2901" t="s">
        <v>10627</v>
      </c>
      <c r="C2901" t="s">
        <v>4759</v>
      </c>
      <c r="D2901" t="s">
        <v>12413</v>
      </c>
      <c r="E2901" s="1">
        <f t="shared" si="180"/>
        <v>42549</v>
      </c>
      <c r="F2901">
        <f t="shared" si="181"/>
        <v>2016</v>
      </c>
      <c r="G2901">
        <f t="shared" si="182"/>
        <v>6</v>
      </c>
      <c r="H2901">
        <f t="shared" si="183"/>
        <v>2</v>
      </c>
      <c r="I2901" s="1" t="s">
        <v>15622</v>
      </c>
      <c r="J2901" s="1" t="s">
        <v>15624</v>
      </c>
      <c r="K2901" s="42">
        <v>1</v>
      </c>
      <c r="L2901" s="42">
        <v>1</v>
      </c>
      <c r="M2901" s="1" t="s">
        <v>15615</v>
      </c>
    </row>
    <row r="2902" spans="1:13" x14ac:dyDescent="0.3">
      <c r="A2902">
        <v>2905</v>
      </c>
      <c r="B2902" t="s">
        <v>7762</v>
      </c>
      <c r="C2902" t="s">
        <v>7559</v>
      </c>
      <c r="D2902" t="s">
        <v>12413</v>
      </c>
      <c r="E2902" s="1">
        <f t="shared" si="180"/>
        <v>42549</v>
      </c>
      <c r="F2902">
        <f t="shared" si="181"/>
        <v>2016</v>
      </c>
      <c r="G2902">
        <f t="shared" si="182"/>
        <v>6</v>
      </c>
      <c r="H2902">
        <f t="shared" si="183"/>
        <v>2</v>
      </c>
      <c r="I2902" s="1" t="s">
        <v>15622</v>
      </c>
      <c r="J2902" s="1" t="s">
        <v>15626</v>
      </c>
      <c r="K2902" s="42">
        <v>1</v>
      </c>
      <c r="L2902" s="42">
        <v>0.96</v>
      </c>
      <c r="M2902" s="1" t="s">
        <v>15616</v>
      </c>
    </row>
    <row r="2903" spans="1:13" x14ac:dyDescent="0.3">
      <c r="A2903">
        <v>2906</v>
      </c>
      <c r="B2903" t="s">
        <v>10354</v>
      </c>
      <c r="C2903" t="s">
        <v>5025</v>
      </c>
      <c r="D2903" t="s">
        <v>12413</v>
      </c>
      <c r="E2903" s="1">
        <f t="shared" si="180"/>
        <v>42549</v>
      </c>
      <c r="F2903">
        <f t="shared" si="181"/>
        <v>2016</v>
      </c>
      <c r="G2903">
        <f t="shared" si="182"/>
        <v>6</v>
      </c>
      <c r="H2903">
        <f t="shared" si="183"/>
        <v>2</v>
      </c>
      <c r="I2903" s="1" t="s">
        <v>15622</v>
      </c>
      <c r="J2903" s="1" t="s">
        <v>15626</v>
      </c>
      <c r="K2903" s="42">
        <v>0.63</v>
      </c>
      <c r="L2903" s="42">
        <v>1</v>
      </c>
      <c r="M2903" s="1" t="s">
        <v>15615</v>
      </c>
    </row>
    <row r="2904" spans="1:13" x14ac:dyDescent="0.3">
      <c r="A2904">
        <v>2907</v>
      </c>
      <c r="B2904" t="s">
        <v>10721</v>
      </c>
      <c r="C2904" t="s">
        <v>4667</v>
      </c>
      <c r="D2904" t="s">
        <v>12414</v>
      </c>
      <c r="E2904" s="1">
        <f t="shared" si="180"/>
        <v>42551</v>
      </c>
      <c r="F2904">
        <f t="shared" si="181"/>
        <v>2016</v>
      </c>
      <c r="G2904">
        <f t="shared" si="182"/>
        <v>6</v>
      </c>
      <c r="H2904">
        <f t="shared" si="183"/>
        <v>4</v>
      </c>
      <c r="I2904" s="1" t="s">
        <v>15622</v>
      </c>
      <c r="J2904" s="1" t="s">
        <v>15624</v>
      </c>
      <c r="K2904" s="42">
        <v>1</v>
      </c>
      <c r="L2904" s="42">
        <v>0.92</v>
      </c>
      <c r="M2904" s="1" t="s">
        <v>15615</v>
      </c>
    </row>
    <row r="2905" spans="1:13" x14ac:dyDescent="0.3">
      <c r="A2905">
        <v>2908</v>
      </c>
      <c r="B2905" t="s">
        <v>11302</v>
      </c>
      <c r="C2905" t="s">
        <v>4099</v>
      </c>
      <c r="D2905" t="s">
        <v>12415</v>
      </c>
      <c r="E2905" s="1">
        <f t="shared" si="180"/>
        <v>42552</v>
      </c>
      <c r="F2905">
        <f t="shared" si="181"/>
        <v>2016</v>
      </c>
      <c r="G2905">
        <f t="shared" si="182"/>
        <v>7</v>
      </c>
      <c r="H2905">
        <f t="shared" si="183"/>
        <v>5</v>
      </c>
      <c r="I2905" s="1" t="s">
        <v>15622</v>
      </c>
      <c r="J2905" s="1" t="s">
        <v>15623</v>
      </c>
      <c r="K2905" s="42">
        <v>0.5</v>
      </c>
      <c r="L2905" s="42">
        <v>0.17</v>
      </c>
      <c r="M2905" s="1" t="s">
        <v>15615</v>
      </c>
    </row>
    <row r="2906" spans="1:13" x14ac:dyDescent="0.3">
      <c r="A2906">
        <v>2909</v>
      </c>
      <c r="B2906" t="s">
        <v>9947</v>
      </c>
      <c r="C2906" t="s">
        <v>5424</v>
      </c>
      <c r="D2906" t="s">
        <v>12415</v>
      </c>
      <c r="E2906" s="1">
        <f t="shared" si="180"/>
        <v>42552</v>
      </c>
      <c r="F2906">
        <f t="shared" si="181"/>
        <v>2016</v>
      </c>
      <c r="G2906">
        <f t="shared" si="182"/>
        <v>7</v>
      </c>
      <c r="H2906">
        <f t="shared" si="183"/>
        <v>5</v>
      </c>
      <c r="I2906" s="1" t="s">
        <v>15629</v>
      </c>
      <c r="J2906" s="1" t="s">
        <v>15623</v>
      </c>
      <c r="K2906" s="42">
        <v>1</v>
      </c>
      <c r="L2906" s="42">
        <v>1</v>
      </c>
      <c r="M2906" s="1" t="s">
        <v>15615</v>
      </c>
    </row>
    <row r="2907" spans="1:13" x14ac:dyDescent="0.3">
      <c r="A2907">
        <v>2910</v>
      </c>
      <c r="B2907" t="s">
        <v>7751</v>
      </c>
      <c r="C2907" t="s">
        <v>7570</v>
      </c>
      <c r="D2907" t="s">
        <v>12415</v>
      </c>
      <c r="E2907" s="1">
        <f t="shared" si="180"/>
        <v>42552</v>
      </c>
      <c r="F2907">
        <f t="shared" si="181"/>
        <v>2016</v>
      </c>
      <c r="G2907">
        <f t="shared" si="182"/>
        <v>7</v>
      </c>
      <c r="H2907">
        <f t="shared" si="183"/>
        <v>5</v>
      </c>
      <c r="I2907" s="1" t="s">
        <v>15622</v>
      </c>
      <c r="J2907" s="1" t="s">
        <v>15626</v>
      </c>
      <c r="K2907" s="42">
        <v>1</v>
      </c>
      <c r="L2907" s="42">
        <v>0.92</v>
      </c>
      <c r="M2907" s="1" t="s">
        <v>15615</v>
      </c>
    </row>
    <row r="2908" spans="1:13" x14ac:dyDescent="0.3">
      <c r="A2908">
        <v>2911</v>
      </c>
      <c r="B2908" t="s">
        <v>10373</v>
      </c>
      <c r="C2908" t="s">
        <v>5006</v>
      </c>
      <c r="D2908" t="s">
        <v>12415</v>
      </c>
      <c r="E2908" s="1">
        <f t="shared" si="180"/>
        <v>42552</v>
      </c>
      <c r="F2908">
        <f t="shared" si="181"/>
        <v>2016</v>
      </c>
      <c r="G2908">
        <f t="shared" si="182"/>
        <v>7</v>
      </c>
      <c r="H2908">
        <f t="shared" si="183"/>
        <v>5</v>
      </c>
      <c r="I2908" s="1" t="s">
        <v>15622</v>
      </c>
      <c r="J2908" s="1" t="s">
        <v>15624</v>
      </c>
      <c r="K2908" s="42">
        <v>1</v>
      </c>
      <c r="L2908" s="42">
        <v>0.18</v>
      </c>
      <c r="M2908" s="1" t="s">
        <v>15615</v>
      </c>
    </row>
    <row r="2909" spans="1:13" x14ac:dyDescent="0.3">
      <c r="A2909">
        <v>2912</v>
      </c>
      <c r="B2909" t="s">
        <v>9014</v>
      </c>
      <c r="C2909" t="s">
        <v>6340</v>
      </c>
      <c r="D2909" t="s">
        <v>12416</v>
      </c>
      <c r="E2909" s="1">
        <f t="shared" si="180"/>
        <v>42553</v>
      </c>
      <c r="F2909">
        <f t="shared" si="181"/>
        <v>2016</v>
      </c>
      <c r="G2909">
        <f t="shared" si="182"/>
        <v>7</v>
      </c>
      <c r="H2909">
        <f t="shared" si="183"/>
        <v>6</v>
      </c>
      <c r="I2909" s="1" t="s">
        <v>15625</v>
      </c>
      <c r="J2909" s="1" t="s">
        <v>15626</v>
      </c>
      <c r="K2909" s="42">
        <v>1</v>
      </c>
      <c r="L2909" s="42">
        <v>0.97</v>
      </c>
      <c r="M2909" s="1" t="s">
        <v>15616</v>
      </c>
    </row>
    <row r="2910" spans="1:13" x14ac:dyDescent="0.3">
      <c r="A2910">
        <v>2913</v>
      </c>
      <c r="B2910" t="s">
        <v>9028</v>
      </c>
      <c r="C2910" t="s">
        <v>6325</v>
      </c>
      <c r="D2910" t="s">
        <v>12416</v>
      </c>
      <c r="E2910" s="1">
        <f t="shared" si="180"/>
        <v>42553</v>
      </c>
      <c r="F2910">
        <f t="shared" si="181"/>
        <v>2016</v>
      </c>
      <c r="G2910">
        <f t="shared" si="182"/>
        <v>7</v>
      </c>
      <c r="H2910">
        <f t="shared" si="183"/>
        <v>6</v>
      </c>
      <c r="I2910" s="1" t="s">
        <v>15622</v>
      </c>
      <c r="J2910" s="1" t="s">
        <v>15624</v>
      </c>
      <c r="K2910" s="42">
        <v>1</v>
      </c>
      <c r="L2910" s="42">
        <v>0.87</v>
      </c>
      <c r="M2910" s="1" t="s">
        <v>15616</v>
      </c>
    </row>
    <row r="2911" spans="1:13" x14ac:dyDescent="0.3">
      <c r="A2911">
        <v>2914</v>
      </c>
      <c r="B2911" t="s">
        <v>11028</v>
      </c>
      <c r="C2911" t="s">
        <v>4369</v>
      </c>
      <c r="D2911" t="s">
        <v>12417</v>
      </c>
      <c r="E2911" s="1">
        <f t="shared" si="180"/>
        <v>42554</v>
      </c>
      <c r="F2911">
        <f t="shared" si="181"/>
        <v>2016</v>
      </c>
      <c r="G2911">
        <f t="shared" si="182"/>
        <v>7</v>
      </c>
      <c r="H2911">
        <f t="shared" si="183"/>
        <v>7</v>
      </c>
      <c r="I2911" s="1" t="s">
        <v>15622</v>
      </c>
      <c r="J2911" s="1" t="s">
        <v>15626</v>
      </c>
      <c r="K2911" s="42">
        <v>0.9</v>
      </c>
      <c r="L2911" s="42">
        <v>0.89</v>
      </c>
      <c r="M2911" s="1" t="s">
        <v>15615</v>
      </c>
    </row>
    <row r="2912" spans="1:13" x14ac:dyDescent="0.3">
      <c r="A2912">
        <v>2915</v>
      </c>
      <c r="B2912" t="s">
        <v>8607</v>
      </c>
      <c r="C2912" t="s">
        <v>6740</v>
      </c>
      <c r="D2912" t="s">
        <v>12418</v>
      </c>
      <c r="E2912" s="1">
        <f t="shared" si="180"/>
        <v>42555</v>
      </c>
      <c r="F2912">
        <f t="shared" si="181"/>
        <v>2016</v>
      </c>
      <c r="G2912">
        <f t="shared" si="182"/>
        <v>7</v>
      </c>
      <c r="H2912">
        <f t="shared" si="183"/>
        <v>1</v>
      </c>
      <c r="I2912" s="1" t="s">
        <v>15625</v>
      </c>
      <c r="J2912" s="1" t="s">
        <v>15626</v>
      </c>
      <c r="K2912" s="42">
        <v>0.98</v>
      </c>
      <c r="L2912" s="42">
        <v>0.96</v>
      </c>
      <c r="M2912" s="1" t="s">
        <v>15615</v>
      </c>
    </row>
    <row r="2913" spans="1:13" x14ac:dyDescent="0.3">
      <c r="A2913">
        <v>2916</v>
      </c>
      <c r="B2913" t="s">
        <v>7885</v>
      </c>
      <c r="C2913" t="s">
        <v>7443</v>
      </c>
      <c r="D2913" t="s">
        <v>12419</v>
      </c>
      <c r="E2913" s="1">
        <f t="shared" si="180"/>
        <v>42556</v>
      </c>
      <c r="F2913">
        <f t="shared" si="181"/>
        <v>2016</v>
      </c>
      <c r="G2913">
        <f t="shared" si="182"/>
        <v>7</v>
      </c>
      <c r="H2913">
        <f t="shared" si="183"/>
        <v>2</v>
      </c>
      <c r="I2913" s="1" t="s">
        <v>15622</v>
      </c>
      <c r="J2913" s="1" t="s">
        <v>15626</v>
      </c>
      <c r="K2913" s="42">
        <v>1</v>
      </c>
      <c r="L2913" s="42">
        <v>0.67</v>
      </c>
      <c r="M2913" s="1" t="s">
        <v>15615</v>
      </c>
    </row>
    <row r="2914" spans="1:13" x14ac:dyDescent="0.3">
      <c r="A2914">
        <v>2917</v>
      </c>
      <c r="B2914" t="s">
        <v>11638</v>
      </c>
      <c r="C2914" t="s">
        <v>3767</v>
      </c>
      <c r="D2914" t="s">
        <v>12419</v>
      </c>
      <c r="E2914" s="1">
        <f t="shared" si="180"/>
        <v>42556</v>
      </c>
      <c r="F2914">
        <f t="shared" si="181"/>
        <v>2016</v>
      </c>
      <c r="G2914">
        <f t="shared" si="182"/>
        <v>7</v>
      </c>
      <c r="H2914">
        <f t="shared" si="183"/>
        <v>2</v>
      </c>
      <c r="I2914" s="1" t="s">
        <v>15622</v>
      </c>
      <c r="J2914" s="1" t="s">
        <v>15626</v>
      </c>
      <c r="K2914" s="42">
        <v>1</v>
      </c>
      <c r="L2914" s="42">
        <v>1</v>
      </c>
      <c r="M2914" s="1" t="s">
        <v>15616</v>
      </c>
    </row>
    <row r="2915" spans="1:13" x14ac:dyDescent="0.3">
      <c r="A2915">
        <v>2918</v>
      </c>
      <c r="B2915" t="s">
        <v>11007</v>
      </c>
      <c r="C2915" t="s">
        <v>4390</v>
      </c>
      <c r="D2915" t="s">
        <v>12420</v>
      </c>
      <c r="E2915" s="1">
        <f t="shared" si="180"/>
        <v>42557</v>
      </c>
      <c r="F2915">
        <f t="shared" si="181"/>
        <v>2016</v>
      </c>
      <c r="G2915">
        <f t="shared" si="182"/>
        <v>7</v>
      </c>
      <c r="H2915">
        <f t="shared" si="183"/>
        <v>3</v>
      </c>
      <c r="I2915" s="1" t="s">
        <v>15629</v>
      </c>
      <c r="J2915" s="1" t="s">
        <v>15624</v>
      </c>
      <c r="K2915" s="42">
        <v>0.8</v>
      </c>
      <c r="L2915" s="42">
        <v>1</v>
      </c>
      <c r="M2915" s="1" t="s">
        <v>15615</v>
      </c>
    </row>
    <row r="2916" spans="1:13" x14ac:dyDescent="0.3">
      <c r="A2916">
        <v>2919</v>
      </c>
      <c r="B2916" t="s">
        <v>7863</v>
      </c>
      <c r="C2916" t="s">
        <v>7465</v>
      </c>
      <c r="D2916" t="s">
        <v>12420</v>
      </c>
      <c r="E2916" s="1">
        <f t="shared" si="180"/>
        <v>42557</v>
      </c>
      <c r="F2916">
        <f t="shared" si="181"/>
        <v>2016</v>
      </c>
      <c r="G2916">
        <f t="shared" si="182"/>
        <v>7</v>
      </c>
      <c r="H2916">
        <f t="shared" si="183"/>
        <v>3</v>
      </c>
      <c r="I2916" s="1" t="s">
        <v>15622</v>
      </c>
      <c r="J2916" s="1" t="s">
        <v>15626</v>
      </c>
      <c r="K2916" s="42">
        <v>1</v>
      </c>
      <c r="L2916" s="42">
        <v>0.98</v>
      </c>
      <c r="M2916" s="1" t="s">
        <v>15615</v>
      </c>
    </row>
    <row r="2917" spans="1:13" x14ac:dyDescent="0.3">
      <c r="A2917">
        <v>2920</v>
      </c>
      <c r="B2917" t="s">
        <v>9051</v>
      </c>
      <c r="C2917" t="s">
        <v>6302</v>
      </c>
      <c r="D2917" t="s">
        <v>12420</v>
      </c>
      <c r="E2917" s="1">
        <f t="shared" si="180"/>
        <v>42557</v>
      </c>
      <c r="F2917">
        <f t="shared" si="181"/>
        <v>2016</v>
      </c>
      <c r="G2917">
        <f t="shared" si="182"/>
        <v>7</v>
      </c>
      <c r="H2917">
        <f t="shared" si="183"/>
        <v>3</v>
      </c>
      <c r="I2917" s="1" t="s">
        <v>15622</v>
      </c>
      <c r="J2917" s="1" t="s">
        <v>15626</v>
      </c>
      <c r="K2917" s="42">
        <v>1</v>
      </c>
      <c r="L2917" s="42">
        <v>0.99</v>
      </c>
      <c r="M2917" s="1" t="s">
        <v>15616</v>
      </c>
    </row>
    <row r="2918" spans="1:13" x14ac:dyDescent="0.3">
      <c r="A2918">
        <v>2921</v>
      </c>
      <c r="B2918" t="s">
        <v>8587</v>
      </c>
      <c r="C2918" t="s">
        <v>6760</v>
      </c>
      <c r="D2918" t="s">
        <v>12421</v>
      </c>
      <c r="E2918" s="1">
        <f t="shared" si="180"/>
        <v>42558</v>
      </c>
      <c r="F2918">
        <f t="shared" si="181"/>
        <v>2016</v>
      </c>
      <c r="G2918">
        <f t="shared" si="182"/>
        <v>7</v>
      </c>
      <c r="H2918">
        <f t="shared" si="183"/>
        <v>4</v>
      </c>
      <c r="I2918" s="1" t="s">
        <v>15622</v>
      </c>
      <c r="J2918" s="1" t="s">
        <v>15626</v>
      </c>
      <c r="K2918" s="42">
        <v>1</v>
      </c>
      <c r="L2918" s="42">
        <v>1</v>
      </c>
      <c r="M2918" s="1" t="s">
        <v>15616</v>
      </c>
    </row>
    <row r="2919" spans="1:13" x14ac:dyDescent="0.3">
      <c r="A2919">
        <v>2922</v>
      </c>
      <c r="B2919" t="s">
        <v>10119</v>
      </c>
      <c r="C2919" t="s">
        <v>5258</v>
      </c>
      <c r="D2919" t="s">
        <v>12422</v>
      </c>
      <c r="E2919" s="1">
        <f t="shared" si="180"/>
        <v>42560</v>
      </c>
      <c r="F2919">
        <f t="shared" si="181"/>
        <v>2016</v>
      </c>
      <c r="G2919">
        <f t="shared" si="182"/>
        <v>7</v>
      </c>
      <c r="H2919">
        <f t="shared" si="183"/>
        <v>6</v>
      </c>
      <c r="I2919" s="1" t="s">
        <v>15625</v>
      </c>
      <c r="J2919" s="1" t="s">
        <v>15624</v>
      </c>
      <c r="K2919" s="42">
        <v>1</v>
      </c>
      <c r="L2919" s="42">
        <v>0.96</v>
      </c>
      <c r="M2919" s="1" t="s">
        <v>15616</v>
      </c>
    </row>
    <row r="2920" spans="1:13" x14ac:dyDescent="0.3">
      <c r="A2920">
        <v>2923</v>
      </c>
      <c r="B2920" t="s">
        <v>10649</v>
      </c>
      <c r="C2920" t="s">
        <v>4737</v>
      </c>
      <c r="D2920" t="s">
        <v>12423</v>
      </c>
      <c r="E2920" s="1">
        <f t="shared" si="180"/>
        <v>42561</v>
      </c>
      <c r="F2920">
        <f t="shared" si="181"/>
        <v>2016</v>
      </c>
      <c r="G2920">
        <f t="shared" si="182"/>
        <v>7</v>
      </c>
      <c r="H2920">
        <f t="shared" si="183"/>
        <v>7</v>
      </c>
      <c r="I2920" s="1" t="s">
        <v>15622</v>
      </c>
      <c r="J2920" s="1" t="s">
        <v>15626</v>
      </c>
      <c r="K2920" s="42">
        <v>1</v>
      </c>
      <c r="L2920" s="42">
        <v>1</v>
      </c>
      <c r="M2920" s="1" t="s">
        <v>15616</v>
      </c>
    </row>
    <row r="2921" spans="1:13" x14ac:dyDescent="0.3">
      <c r="A2921">
        <v>2924</v>
      </c>
      <c r="B2921" t="s">
        <v>8263</v>
      </c>
      <c r="C2921" t="s">
        <v>7072</v>
      </c>
      <c r="D2921" t="s">
        <v>12423</v>
      </c>
      <c r="E2921" s="1">
        <f t="shared" si="180"/>
        <v>42561</v>
      </c>
      <c r="F2921">
        <f t="shared" si="181"/>
        <v>2016</v>
      </c>
      <c r="G2921">
        <f t="shared" si="182"/>
        <v>7</v>
      </c>
      <c r="H2921">
        <f t="shared" si="183"/>
        <v>7</v>
      </c>
      <c r="I2921" s="1" t="s">
        <v>15622</v>
      </c>
      <c r="J2921" s="1" t="s">
        <v>15626</v>
      </c>
      <c r="K2921" s="42">
        <v>1</v>
      </c>
      <c r="L2921" s="42">
        <v>0.94</v>
      </c>
      <c r="M2921" s="1" t="s">
        <v>15616</v>
      </c>
    </row>
    <row r="2922" spans="1:13" x14ac:dyDescent="0.3">
      <c r="A2922">
        <v>2925</v>
      </c>
      <c r="B2922" t="s">
        <v>11731</v>
      </c>
      <c r="C2922" t="s">
        <v>3677</v>
      </c>
      <c r="D2922" t="s">
        <v>12424</v>
      </c>
      <c r="E2922" s="1">
        <f t="shared" si="180"/>
        <v>42563</v>
      </c>
      <c r="F2922">
        <f t="shared" si="181"/>
        <v>2016</v>
      </c>
      <c r="G2922">
        <f t="shared" si="182"/>
        <v>7</v>
      </c>
      <c r="H2922">
        <f t="shared" si="183"/>
        <v>2</v>
      </c>
      <c r="I2922" s="1" t="s">
        <v>15622</v>
      </c>
      <c r="J2922" s="1" t="s">
        <v>15626</v>
      </c>
      <c r="K2922" s="42">
        <v>1</v>
      </c>
      <c r="L2922" s="42">
        <v>0.98</v>
      </c>
      <c r="M2922" s="1" t="s">
        <v>15615</v>
      </c>
    </row>
    <row r="2923" spans="1:13" x14ac:dyDescent="0.3">
      <c r="A2923">
        <v>2926</v>
      </c>
      <c r="B2923" t="s">
        <v>9518</v>
      </c>
      <c r="C2923" t="s">
        <v>5842</v>
      </c>
      <c r="D2923" t="s">
        <v>12425</v>
      </c>
      <c r="E2923" s="1">
        <f t="shared" si="180"/>
        <v>42564</v>
      </c>
      <c r="F2923">
        <f t="shared" si="181"/>
        <v>2016</v>
      </c>
      <c r="G2923">
        <f t="shared" si="182"/>
        <v>7</v>
      </c>
      <c r="H2923">
        <f t="shared" si="183"/>
        <v>3</v>
      </c>
      <c r="I2923" s="1" t="s">
        <v>15622</v>
      </c>
      <c r="J2923" s="1" t="s">
        <v>15626</v>
      </c>
      <c r="K2923" s="42">
        <v>1</v>
      </c>
      <c r="L2923" s="42">
        <v>1</v>
      </c>
      <c r="M2923" s="1" t="s">
        <v>15616</v>
      </c>
    </row>
    <row r="2924" spans="1:13" x14ac:dyDescent="0.3">
      <c r="A2924">
        <v>2927</v>
      </c>
      <c r="B2924" t="s">
        <v>9105</v>
      </c>
      <c r="C2924" t="s">
        <v>6248</v>
      </c>
      <c r="D2924" t="s">
        <v>12426</v>
      </c>
      <c r="E2924" s="1">
        <f t="shared" si="180"/>
        <v>42565</v>
      </c>
      <c r="F2924">
        <f t="shared" si="181"/>
        <v>2016</v>
      </c>
      <c r="G2924">
        <f t="shared" si="182"/>
        <v>7</v>
      </c>
      <c r="H2924">
        <f t="shared" si="183"/>
        <v>4</v>
      </c>
      <c r="I2924" s="1" t="s">
        <v>15622</v>
      </c>
      <c r="J2924" s="1" t="s">
        <v>15623</v>
      </c>
      <c r="K2924" s="42">
        <v>1</v>
      </c>
      <c r="L2924" s="42">
        <v>0.9</v>
      </c>
      <c r="M2924" s="1" t="s">
        <v>15616</v>
      </c>
    </row>
    <row r="2925" spans="1:13" x14ac:dyDescent="0.3">
      <c r="A2925">
        <v>2928</v>
      </c>
      <c r="B2925" t="s">
        <v>10727</v>
      </c>
      <c r="C2925" t="s">
        <v>3522</v>
      </c>
      <c r="D2925" t="s">
        <v>12427</v>
      </c>
      <c r="E2925" s="1">
        <f t="shared" si="180"/>
        <v>42566</v>
      </c>
      <c r="F2925">
        <f t="shared" si="181"/>
        <v>2016</v>
      </c>
      <c r="G2925">
        <f t="shared" si="182"/>
        <v>7</v>
      </c>
      <c r="H2925">
        <f t="shared" si="183"/>
        <v>5</v>
      </c>
      <c r="I2925" s="1" t="s">
        <v>15622</v>
      </c>
      <c r="J2925" s="1" t="s">
        <v>15626</v>
      </c>
      <c r="K2925" s="42">
        <v>1</v>
      </c>
      <c r="L2925" s="42">
        <v>1</v>
      </c>
      <c r="M2925" s="1" t="s">
        <v>15616</v>
      </c>
    </row>
    <row r="2926" spans="1:13" x14ac:dyDescent="0.3">
      <c r="A2926">
        <v>2929</v>
      </c>
      <c r="B2926" t="s">
        <v>8148</v>
      </c>
      <c r="C2926" t="s">
        <v>7187</v>
      </c>
      <c r="D2926" t="s">
        <v>12428</v>
      </c>
      <c r="E2926" s="1">
        <f t="shared" si="180"/>
        <v>42567</v>
      </c>
      <c r="F2926">
        <f t="shared" si="181"/>
        <v>2016</v>
      </c>
      <c r="G2926">
        <f t="shared" si="182"/>
        <v>7</v>
      </c>
      <c r="H2926">
        <f t="shared" si="183"/>
        <v>6</v>
      </c>
      <c r="I2926" s="1" t="s">
        <v>15663</v>
      </c>
      <c r="J2926" s="1" t="s">
        <v>15623</v>
      </c>
      <c r="K2926" s="42">
        <v>1</v>
      </c>
      <c r="L2926" s="42">
        <v>0.92</v>
      </c>
      <c r="M2926" s="1" t="s">
        <v>15616</v>
      </c>
    </row>
    <row r="2927" spans="1:13" x14ac:dyDescent="0.3">
      <c r="A2927">
        <v>2930</v>
      </c>
      <c r="B2927" t="s">
        <v>10129</v>
      </c>
      <c r="C2927" t="s">
        <v>5248</v>
      </c>
      <c r="D2927" t="s">
        <v>12429</v>
      </c>
      <c r="E2927" s="1">
        <f t="shared" si="180"/>
        <v>42568</v>
      </c>
      <c r="F2927">
        <f t="shared" si="181"/>
        <v>2016</v>
      </c>
      <c r="G2927">
        <f t="shared" si="182"/>
        <v>7</v>
      </c>
      <c r="H2927">
        <f t="shared" si="183"/>
        <v>7</v>
      </c>
      <c r="I2927" s="1" t="s">
        <v>15625</v>
      </c>
      <c r="J2927" s="1" t="s">
        <v>15626</v>
      </c>
      <c r="K2927" s="42">
        <v>1</v>
      </c>
      <c r="L2927" s="42">
        <v>1</v>
      </c>
      <c r="M2927" s="1" t="s">
        <v>15615</v>
      </c>
    </row>
    <row r="2928" spans="1:13" x14ac:dyDescent="0.3">
      <c r="A2928">
        <v>2931</v>
      </c>
      <c r="B2928" t="s">
        <v>10758</v>
      </c>
      <c r="C2928" t="s">
        <v>4632</v>
      </c>
      <c r="D2928" t="s">
        <v>12430</v>
      </c>
      <c r="E2928" s="1">
        <f t="shared" si="180"/>
        <v>42569</v>
      </c>
      <c r="F2928">
        <f t="shared" si="181"/>
        <v>2016</v>
      </c>
      <c r="G2928">
        <f t="shared" si="182"/>
        <v>7</v>
      </c>
      <c r="H2928">
        <f t="shared" si="183"/>
        <v>1</v>
      </c>
      <c r="I2928" s="1" t="s">
        <v>15622</v>
      </c>
      <c r="J2928" s="1" t="s">
        <v>15626</v>
      </c>
      <c r="K2928" s="42">
        <v>1</v>
      </c>
      <c r="L2928" s="42">
        <v>0.89</v>
      </c>
      <c r="M2928" s="1" t="s">
        <v>15616</v>
      </c>
    </row>
    <row r="2929" spans="1:13" x14ac:dyDescent="0.3">
      <c r="A2929">
        <v>2932</v>
      </c>
      <c r="B2929" t="s">
        <v>10218</v>
      </c>
      <c r="C2929" t="s">
        <v>5161</v>
      </c>
      <c r="D2929" t="s">
        <v>12430</v>
      </c>
      <c r="E2929" s="1">
        <f t="shared" si="180"/>
        <v>42569</v>
      </c>
      <c r="F2929">
        <f t="shared" si="181"/>
        <v>2016</v>
      </c>
      <c r="G2929">
        <f t="shared" si="182"/>
        <v>7</v>
      </c>
      <c r="H2929">
        <f t="shared" si="183"/>
        <v>1</v>
      </c>
      <c r="I2929" s="1" t="s">
        <v>15622</v>
      </c>
      <c r="J2929" s="1" t="s">
        <v>15623</v>
      </c>
      <c r="K2929" s="42">
        <v>1</v>
      </c>
      <c r="L2929" s="42">
        <v>0.5</v>
      </c>
      <c r="M2929" s="1" t="s">
        <v>15615</v>
      </c>
    </row>
    <row r="2930" spans="1:13" x14ac:dyDescent="0.3">
      <c r="A2930">
        <v>2933</v>
      </c>
      <c r="B2930" t="s">
        <v>8839</v>
      </c>
      <c r="C2930" t="s">
        <v>6510</v>
      </c>
      <c r="D2930" t="s">
        <v>12430</v>
      </c>
      <c r="E2930" s="1">
        <f t="shared" si="180"/>
        <v>42569</v>
      </c>
      <c r="F2930">
        <f t="shared" si="181"/>
        <v>2016</v>
      </c>
      <c r="G2930">
        <f t="shared" si="182"/>
        <v>7</v>
      </c>
      <c r="H2930">
        <f t="shared" si="183"/>
        <v>1</v>
      </c>
      <c r="I2930" s="1" t="s">
        <v>15625</v>
      </c>
      <c r="J2930" s="1" t="s">
        <v>15626</v>
      </c>
      <c r="K2930" s="42">
        <v>1</v>
      </c>
      <c r="L2930" s="42">
        <v>0.98</v>
      </c>
      <c r="M2930" s="1" t="s">
        <v>15616</v>
      </c>
    </row>
    <row r="2931" spans="1:13" x14ac:dyDescent="0.3">
      <c r="A2931">
        <v>2934</v>
      </c>
      <c r="B2931" t="s">
        <v>8276</v>
      </c>
      <c r="C2931" t="s">
        <v>7059</v>
      </c>
      <c r="D2931" t="s">
        <v>12431</v>
      </c>
      <c r="E2931" s="1">
        <f t="shared" si="180"/>
        <v>42570</v>
      </c>
      <c r="F2931">
        <f t="shared" si="181"/>
        <v>2016</v>
      </c>
      <c r="G2931">
        <f t="shared" si="182"/>
        <v>7</v>
      </c>
      <c r="H2931">
        <f t="shared" si="183"/>
        <v>2</v>
      </c>
      <c r="I2931" s="1" t="s">
        <v>15622</v>
      </c>
      <c r="J2931" s="1" t="s">
        <v>15626</v>
      </c>
      <c r="K2931" s="42">
        <v>0.9</v>
      </c>
      <c r="L2931" s="42">
        <v>1</v>
      </c>
      <c r="M2931" s="1" t="s">
        <v>15615</v>
      </c>
    </row>
    <row r="2932" spans="1:13" x14ac:dyDescent="0.3">
      <c r="A2932">
        <v>2935</v>
      </c>
      <c r="B2932" t="s">
        <v>10929</v>
      </c>
      <c r="C2932" t="s">
        <v>4465</v>
      </c>
      <c r="D2932" t="s">
        <v>12431</v>
      </c>
      <c r="E2932" s="1">
        <f t="shared" si="180"/>
        <v>42570</v>
      </c>
      <c r="F2932">
        <f t="shared" si="181"/>
        <v>2016</v>
      </c>
      <c r="G2932">
        <f t="shared" si="182"/>
        <v>7</v>
      </c>
      <c r="H2932">
        <f t="shared" si="183"/>
        <v>2</v>
      </c>
      <c r="I2932" s="1" t="s">
        <v>15622</v>
      </c>
      <c r="J2932" s="1" t="s">
        <v>15626</v>
      </c>
      <c r="K2932" s="42">
        <v>0.97</v>
      </c>
      <c r="L2932" s="42">
        <v>0.88</v>
      </c>
      <c r="M2932" s="1" t="s">
        <v>15616</v>
      </c>
    </row>
    <row r="2933" spans="1:13" x14ac:dyDescent="0.3">
      <c r="A2933">
        <v>2936</v>
      </c>
      <c r="B2933" t="s">
        <v>11720</v>
      </c>
      <c r="C2933" t="s">
        <v>3686</v>
      </c>
      <c r="D2933" t="s">
        <v>12432</v>
      </c>
      <c r="E2933" s="1">
        <f t="shared" si="180"/>
        <v>42571</v>
      </c>
      <c r="F2933">
        <f t="shared" si="181"/>
        <v>2016</v>
      </c>
      <c r="G2933">
        <f t="shared" si="182"/>
        <v>7</v>
      </c>
      <c r="H2933">
        <f t="shared" si="183"/>
        <v>3</v>
      </c>
      <c r="I2933" s="1" t="s">
        <v>15622</v>
      </c>
      <c r="J2933" s="1" t="s">
        <v>15628</v>
      </c>
      <c r="K2933" s="42">
        <v>0.2</v>
      </c>
      <c r="L2933" s="42">
        <v>0.2</v>
      </c>
      <c r="M2933" s="1" t="s">
        <v>15615</v>
      </c>
    </row>
    <row r="2934" spans="1:13" x14ac:dyDescent="0.3">
      <c r="A2934">
        <v>2937</v>
      </c>
      <c r="B2934" t="s">
        <v>9183</v>
      </c>
      <c r="C2934" t="s">
        <v>6171</v>
      </c>
      <c r="D2934" t="s">
        <v>12433</v>
      </c>
      <c r="E2934" s="1">
        <f t="shared" si="180"/>
        <v>42572</v>
      </c>
      <c r="F2934">
        <f t="shared" si="181"/>
        <v>2016</v>
      </c>
      <c r="G2934">
        <f t="shared" si="182"/>
        <v>7</v>
      </c>
      <c r="H2934">
        <f t="shared" si="183"/>
        <v>4</v>
      </c>
      <c r="I2934" s="1" t="s">
        <v>15622</v>
      </c>
      <c r="J2934" s="1" t="s">
        <v>15626</v>
      </c>
      <c r="K2934" s="42">
        <v>0.9</v>
      </c>
      <c r="L2934" s="42">
        <v>0.99</v>
      </c>
      <c r="M2934" s="1" t="s">
        <v>15615</v>
      </c>
    </row>
    <row r="2935" spans="1:13" x14ac:dyDescent="0.3">
      <c r="A2935">
        <v>2938</v>
      </c>
      <c r="B2935" t="s">
        <v>11159</v>
      </c>
      <c r="C2935" t="s">
        <v>4241</v>
      </c>
      <c r="D2935" t="s">
        <v>12434</v>
      </c>
      <c r="E2935" s="1">
        <f t="shared" si="180"/>
        <v>42573</v>
      </c>
      <c r="F2935">
        <f t="shared" si="181"/>
        <v>2016</v>
      </c>
      <c r="G2935">
        <f t="shared" si="182"/>
        <v>7</v>
      </c>
      <c r="H2935">
        <f t="shared" si="183"/>
        <v>5</v>
      </c>
      <c r="I2935" s="1" t="s">
        <v>15622</v>
      </c>
      <c r="J2935" s="1" t="s">
        <v>15626</v>
      </c>
      <c r="K2935" s="42">
        <v>1</v>
      </c>
      <c r="L2935" s="42">
        <v>1</v>
      </c>
      <c r="M2935" s="1" t="s">
        <v>15615</v>
      </c>
    </row>
    <row r="2936" spans="1:13" x14ac:dyDescent="0.3">
      <c r="A2936">
        <v>2939</v>
      </c>
      <c r="B2936" t="s">
        <v>9602</v>
      </c>
      <c r="C2936" t="s">
        <v>5760</v>
      </c>
      <c r="D2936" t="s">
        <v>12434</v>
      </c>
      <c r="E2936" s="1">
        <f t="shared" si="180"/>
        <v>42573</v>
      </c>
      <c r="F2936">
        <f t="shared" si="181"/>
        <v>2016</v>
      </c>
      <c r="G2936">
        <f t="shared" si="182"/>
        <v>7</v>
      </c>
      <c r="H2936">
        <f t="shared" si="183"/>
        <v>5</v>
      </c>
      <c r="I2936" s="1" t="s">
        <v>15622</v>
      </c>
      <c r="J2936" s="1" t="s">
        <v>15626</v>
      </c>
      <c r="K2936" s="42">
        <v>1</v>
      </c>
      <c r="L2936" s="42">
        <v>0.92</v>
      </c>
      <c r="M2936" s="1" t="s">
        <v>15615</v>
      </c>
    </row>
    <row r="2937" spans="1:13" x14ac:dyDescent="0.3">
      <c r="A2937">
        <v>2940</v>
      </c>
      <c r="B2937" t="s">
        <v>10348</v>
      </c>
      <c r="C2937" t="s">
        <v>5031</v>
      </c>
      <c r="D2937" t="s">
        <v>12435</v>
      </c>
      <c r="E2937" s="1">
        <f t="shared" si="180"/>
        <v>42574</v>
      </c>
      <c r="F2937">
        <f t="shared" si="181"/>
        <v>2016</v>
      </c>
      <c r="G2937">
        <f t="shared" si="182"/>
        <v>7</v>
      </c>
      <c r="H2937">
        <f t="shared" si="183"/>
        <v>6</v>
      </c>
      <c r="I2937" s="1" t="s">
        <v>15625</v>
      </c>
      <c r="J2937" s="1" t="s">
        <v>15624</v>
      </c>
      <c r="K2937" s="42">
        <v>1</v>
      </c>
      <c r="L2937" s="42">
        <v>0.75</v>
      </c>
      <c r="M2937" s="1" t="s">
        <v>15615</v>
      </c>
    </row>
    <row r="2938" spans="1:13" x14ac:dyDescent="0.3">
      <c r="A2938">
        <v>2941</v>
      </c>
      <c r="B2938" t="s">
        <v>11171</v>
      </c>
      <c r="C2938" t="s">
        <v>4229</v>
      </c>
      <c r="D2938" t="s">
        <v>12436</v>
      </c>
      <c r="E2938" s="1">
        <f t="shared" si="180"/>
        <v>42575</v>
      </c>
      <c r="F2938">
        <f t="shared" si="181"/>
        <v>2016</v>
      </c>
      <c r="G2938">
        <f t="shared" si="182"/>
        <v>7</v>
      </c>
      <c r="H2938">
        <f t="shared" si="183"/>
        <v>7</v>
      </c>
      <c r="I2938" s="1" t="s">
        <v>15622</v>
      </c>
      <c r="J2938" s="1" t="s">
        <v>15623</v>
      </c>
      <c r="K2938" s="42">
        <v>0.5</v>
      </c>
      <c r="L2938" s="42">
        <v>0.1</v>
      </c>
      <c r="M2938" s="1" t="s">
        <v>15615</v>
      </c>
    </row>
    <row r="2939" spans="1:13" x14ac:dyDescent="0.3">
      <c r="A2939">
        <v>2942</v>
      </c>
      <c r="B2939" t="s">
        <v>10338</v>
      </c>
      <c r="C2939" t="s">
        <v>5041</v>
      </c>
      <c r="D2939" t="s">
        <v>12437</v>
      </c>
      <c r="E2939" s="1">
        <f t="shared" si="180"/>
        <v>42577</v>
      </c>
      <c r="F2939">
        <f t="shared" si="181"/>
        <v>2016</v>
      </c>
      <c r="G2939">
        <f t="shared" si="182"/>
        <v>7</v>
      </c>
      <c r="H2939">
        <f t="shared" si="183"/>
        <v>2</v>
      </c>
      <c r="I2939" s="1" t="s">
        <v>15625</v>
      </c>
      <c r="J2939" s="1" t="s">
        <v>15626</v>
      </c>
      <c r="K2939" s="42">
        <v>1</v>
      </c>
      <c r="L2939" s="42">
        <v>0.92</v>
      </c>
      <c r="M2939" s="1" t="s">
        <v>15615</v>
      </c>
    </row>
    <row r="2940" spans="1:13" x14ac:dyDescent="0.3">
      <c r="A2940">
        <v>2943</v>
      </c>
      <c r="B2940" t="s">
        <v>7855</v>
      </c>
      <c r="C2940" t="s">
        <v>7473</v>
      </c>
      <c r="D2940" t="s">
        <v>12437</v>
      </c>
      <c r="E2940" s="1">
        <f t="shared" si="180"/>
        <v>42577</v>
      </c>
      <c r="F2940">
        <f t="shared" si="181"/>
        <v>2016</v>
      </c>
      <c r="G2940">
        <f t="shared" si="182"/>
        <v>7</v>
      </c>
      <c r="H2940">
        <f t="shared" si="183"/>
        <v>2</v>
      </c>
      <c r="I2940" s="1" t="s">
        <v>15625</v>
      </c>
      <c r="J2940" s="1" t="s">
        <v>15626</v>
      </c>
      <c r="K2940" s="42">
        <v>1</v>
      </c>
      <c r="L2940" s="42">
        <v>1</v>
      </c>
      <c r="M2940" s="1" t="s">
        <v>15615</v>
      </c>
    </row>
    <row r="2941" spans="1:13" x14ac:dyDescent="0.3">
      <c r="A2941">
        <v>2944</v>
      </c>
      <c r="B2941" t="s">
        <v>8893</v>
      </c>
      <c r="C2941" t="s">
        <v>3534</v>
      </c>
      <c r="D2941" t="s">
        <v>12438</v>
      </c>
      <c r="E2941" s="1">
        <f t="shared" si="180"/>
        <v>42578</v>
      </c>
      <c r="F2941">
        <f t="shared" si="181"/>
        <v>2016</v>
      </c>
      <c r="G2941">
        <f t="shared" si="182"/>
        <v>7</v>
      </c>
      <c r="H2941">
        <f t="shared" si="183"/>
        <v>3</v>
      </c>
      <c r="I2941" s="1" t="s">
        <v>15625</v>
      </c>
      <c r="J2941" s="1" t="s">
        <v>15626</v>
      </c>
      <c r="K2941" s="42">
        <v>0.99</v>
      </c>
      <c r="L2941" s="42">
        <v>1</v>
      </c>
      <c r="M2941" s="1" t="s">
        <v>15615</v>
      </c>
    </row>
    <row r="2942" spans="1:13" x14ac:dyDescent="0.3">
      <c r="A2942">
        <v>2945</v>
      </c>
      <c r="B2942" t="s">
        <v>9444</v>
      </c>
      <c r="C2942" t="s">
        <v>5915</v>
      </c>
      <c r="D2942" t="s">
        <v>12439</v>
      </c>
      <c r="E2942" s="1">
        <f t="shared" si="180"/>
        <v>42579</v>
      </c>
      <c r="F2942">
        <f t="shared" si="181"/>
        <v>2016</v>
      </c>
      <c r="G2942">
        <f t="shared" si="182"/>
        <v>7</v>
      </c>
      <c r="H2942">
        <f t="shared" si="183"/>
        <v>4</v>
      </c>
      <c r="I2942" s="1" t="s">
        <v>15622</v>
      </c>
      <c r="J2942" s="1" t="s">
        <v>15623</v>
      </c>
      <c r="K2942" s="42">
        <v>1</v>
      </c>
      <c r="L2942" s="42">
        <v>0.89</v>
      </c>
      <c r="M2942" s="1" t="s">
        <v>15616</v>
      </c>
    </row>
    <row r="2943" spans="1:13" x14ac:dyDescent="0.3">
      <c r="A2943">
        <v>2946</v>
      </c>
      <c r="B2943" t="s">
        <v>7881</v>
      </c>
      <c r="C2943" t="s">
        <v>7447</v>
      </c>
      <c r="D2943" t="s">
        <v>12440</v>
      </c>
      <c r="E2943" s="1">
        <f t="shared" si="180"/>
        <v>42580</v>
      </c>
      <c r="F2943">
        <f t="shared" si="181"/>
        <v>2016</v>
      </c>
      <c r="G2943">
        <f t="shared" si="182"/>
        <v>7</v>
      </c>
      <c r="H2943">
        <f t="shared" si="183"/>
        <v>5</v>
      </c>
      <c r="I2943" s="1" t="s">
        <v>15622</v>
      </c>
      <c r="J2943" s="1" t="s">
        <v>15626</v>
      </c>
      <c r="K2943" s="42">
        <v>1</v>
      </c>
      <c r="L2943" s="42">
        <v>1</v>
      </c>
      <c r="M2943" s="1" t="s">
        <v>15616</v>
      </c>
    </row>
    <row r="2944" spans="1:13" x14ac:dyDescent="0.3">
      <c r="A2944">
        <v>2947</v>
      </c>
      <c r="B2944" t="s">
        <v>10719</v>
      </c>
      <c r="C2944" t="s">
        <v>4669</v>
      </c>
      <c r="D2944" t="s">
        <v>12440</v>
      </c>
      <c r="E2944" s="1">
        <f t="shared" si="180"/>
        <v>42580</v>
      </c>
      <c r="F2944">
        <f t="shared" si="181"/>
        <v>2016</v>
      </c>
      <c r="G2944">
        <f t="shared" si="182"/>
        <v>7</v>
      </c>
      <c r="H2944">
        <f t="shared" si="183"/>
        <v>5</v>
      </c>
      <c r="I2944" s="1" t="s">
        <v>15622</v>
      </c>
      <c r="J2944" s="1" t="s">
        <v>15624</v>
      </c>
      <c r="K2944" s="42">
        <v>1</v>
      </c>
      <c r="L2944" s="42">
        <v>1</v>
      </c>
      <c r="M2944" s="1" t="s">
        <v>15615</v>
      </c>
    </row>
    <row r="2945" spans="1:13" x14ac:dyDescent="0.3">
      <c r="A2945">
        <v>2948</v>
      </c>
      <c r="B2945" t="s">
        <v>7891</v>
      </c>
      <c r="C2945" t="s">
        <v>7437</v>
      </c>
      <c r="D2945" t="s">
        <v>12441</v>
      </c>
      <c r="E2945" s="1">
        <f t="shared" si="180"/>
        <v>42581</v>
      </c>
      <c r="F2945">
        <f t="shared" si="181"/>
        <v>2016</v>
      </c>
      <c r="G2945">
        <f t="shared" si="182"/>
        <v>7</v>
      </c>
      <c r="H2945">
        <f t="shared" si="183"/>
        <v>6</v>
      </c>
      <c r="I2945" s="1" t="s">
        <v>15629</v>
      </c>
      <c r="J2945" s="1" t="s">
        <v>15626</v>
      </c>
      <c r="K2945" s="42">
        <v>1</v>
      </c>
      <c r="L2945" s="42">
        <v>0.67</v>
      </c>
      <c r="M2945" s="1" t="s">
        <v>15616</v>
      </c>
    </row>
    <row r="2946" spans="1:13" x14ac:dyDescent="0.3">
      <c r="A2946">
        <v>2949</v>
      </c>
      <c r="B2946" t="s">
        <v>10390</v>
      </c>
      <c r="C2946" t="s">
        <v>4989</v>
      </c>
      <c r="D2946" t="s">
        <v>12442</v>
      </c>
      <c r="E2946" s="1">
        <f t="shared" si="180"/>
        <v>42582</v>
      </c>
      <c r="F2946">
        <f t="shared" si="181"/>
        <v>2016</v>
      </c>
      <c r="G2946">
        <f t="shared" si="182"/>
        <v>7</v>
      </c>
      <c r="H2946">
        <f t="shared" si="183"/>
        <v>7</v>
      </c>
      <c r="I2946" s="1" t="s">
        <v>15625</v>
      </c>
      <c r="J2946" s="1" t="s">
        <v>15626</v>
      </c>
      <c r="K2946" s="42">
        <v>1</v>
      </c>
      <c r="L2946" s="42">
        <v>0.98</v>
      </c>
      <c r="M2946" s="1" t="s">
        <v>15616</v>
      </c>
    </row>
    <row r="2947" spans="1:13" x14ac:dyDescent="0.3">
      <c r="A2947">
        <v>2950</v>
      </c>
      <c r="B2947" t="s">
        <v>8558</v>
      </c>
      <c r="C2947" t="s">
        <v>3520</v>
      </c>
      <c r="D2947" t="s">
        <v>12442</v>
      </c>
      <c r="E2947" s="1">
        <f t="shared" ref="E2947:E3010" si="184">DATE(LEFT(D2947,4),MID(D2947,5,2),RIGHT(D2947,2))</f>
        <v>42582</v>
      </c>
      <c r="F2947">
        <f t="shared" ref="F2947:F3010" si="185">YEAR(E2947)</f>
        <v>2016</v>
      </c>
      <c r="G2947">
        <f t="shared" ref="G2947:G3010" si="186">MONTH(E2947)</f>
        <v>7</v>
      </c>
      <c r="H2947">
        <f t="shared" ref="H2947:H3010" si="187">WEEKDAY(E2947,2)</f>
        <v>7</v>
      </c>
      <c r="I2947" s="1" t="s">
        <v>15622</v>
      </c>
      <c r="J2947" s="1" t="s">
        <v>15628</v>
      </c>
      <c r="K2947" s="42">
        <v>0</v>
      </c>
      <c r="L2947" s="42">
        <v>0.47</v>
      </c>
      <c r="M2947" s="1" t="s">
        <v>15615</v>
      </c>
    </row>
    <row r="2948" spans="1:13" x14ac:dyDescent="0.3">
      <c r="A2948">
        <v>2951</v>
      </c>
      <c r="B2948" t="s">
        <v>10415</v>
      </c>
      <c r="C2948" t="s">
        <v>4964</v>
      </c>
      <c r="D2948" t="s">
        <v>12443</v>
      </c>
      <c r="E2948" s="1">
        <f t="shared" si="184"/>
        <v>42584</v>
      </c>
      <c r="F2948">
        <f t="shared" si="185"/>
        <v>2016</v>
      </c>
      <c r="G2948">
        <f t="shared" si="186"/>
        <v>8</v>
      </c>
      <c r="H2948">
        <f t="shared" si="187"/>
        <v>2</v>
      </c>
      <c r="I2948" s="1" t="s">
        <v>15622</v>
      </c>
      <c r="J2948" s="1" t="s">
        <v>15624</v>
      </c>
      <c r="K2948" s="42">
        <v>1</v>
      </c>
      <c r="L2948" s="42">
        <v>1</v>
      </c>
      <c r="M2948" s="1" t="s">
        <v>15616</v>
      </c>
    </row>
    <row r="2949" spans="1:13" x14ac:dyDescent="0.3">
      <c r="A2949">
        <v>2952</v>
      </c>
      <c r="B2949" t="s">
        <v>7986</v>
      </c>
      <c r="C2949" t="s">
        <v>7345</v>
      </c>
      <c r="D2949" t="s">
        <v>12443</v>
      </c>
      <c r="E2949" s="1">
        <f t="shared" si="184"/>
        <v>42584</v>
      </c>
      <c r="F2949">
        <f t="shared" si="185"/>
        <v>2016</v>
      </c>
      <c r="G2949">
        <f t="shared" si="186"/>
        <v>8</v>
      </c>
      <c r="H2949">
        <f t="shared" si="187"/>
        <v>2</v>
      </c>
      <c r="I2949" s="1" t="s">
        <v>15622</v>
      </c>
      <c r="J2949" s="1" t="s">
        <v>15626</v>
      </c>
      <c r="K2949" s="42">
        <v>1</v>
      </c>
      <c r="L2949" s="42">
        <v>1</v>
      </c>
      <c r="M2949" s="1" t="s">
        <v>15616</v>
      </c>
    </row>
    <row r="2950" spans="1:13" x14ac:dyDescent="0.3">
      <c r="A2950">
        <v>2953</v>
      </c>
      <c r="B2950" t="s">
        <v>8519</v>
      </c>
      <c r="C2950" t="s">
        <v>6825</v>
      </c>
      <c r="D2950" t="s">
        <v>12444</v>
      </c>
      <c r="E2950" s="1">
        <f t="shared" si="184"/>
        <v>42586</v>
      </c>
      <c r="F2950">
        <f t="shared" si="185"/>
        <v>2016</v>
      </c>
      <c r="G2950">
        <f t="shared" si="186"/>
        <v>8</v>
      </c>
      <c r="H2950">
        <f t="shared" si="187"/>
        <v>4</v>
      </c>
      <c r="I2950" s="1" t="s">
        <v>15625</v>
      </c>
      <c r="J2950" s="1" t="s">
        <v>15626</v>
      </c>
      <c r="K2950" s="42">
        <v>1</v>
      </c>
      <c r="L2950" s="42">
        <v>0.99</v>
      </c>
      <c r="M2950" s="1" t="s">
        <v>15615</v>
      </c>
    </row>
    <row r="2951" spans="1:13" x14ac:dyDescent="0.3">
      <c r="A2951">
        <v>2954</v>
      </c>
      <c r="B2951" t="s">
        <v>11000</v>
      </c>
      <c r="C2951" t="s">
        <v>4397</v>
      </c>
      <c r="D2951" t="s">
        <v>12445</v>
      </c>
      <c r="E2951" s="1">
        <f t="shared" si="184"/>
        <v>42589</v>
      </c>
      <c r="F2951">
        <f t="shared" si="185"/>
        <v>2016</v>
      </c>
      <c r="G2951">
        <f t="shared" si="186"/>
        <v>8</v>
      </c>
      <c r="H2951">
        <f t="shared" si="187"/>
        <v>7</v>
      </c>
      <c r="I2951" s="1" t="s">
        <v>15625</v>
      </c>
      <c r="J2951" s="1" t="s">
        <v>15626</v>
      </c>
      <c r="K2951" s="42">
        <v>1</v>
      </c>
      <c r="L2951" s="42">
        <v>0.94</v>
      </c>
      <c r="M2951" s="1" t="s">
        <v>15615</v>
      </c>
    </row>
    <row r="2952" spans="1:13" x14ac:dyDescent="0.3">
      <c r="A2952">
        <v>2955</v>
      </c>
      <c r="B2952" t="s">
        <v>11815</v>
      </c>
      <c r="C2952" t="s">
        <v>3597</v>
      </c>
      <c r="D2952" t="s">
        <v>12446</v>
      </c>
      <c r="E2952" s="1">
        <f t="shared" si="184"/>
        <v>42591</v>
      </c>
      <c r="F2952">
        <f t="shared" si="185"/>
        <v>2016</v>
      </c>
      <c r="G2952">
        <f t="shared" si="186"/>
        <v>8</v>
      </c>
      <c r="H2952">
        <f t="shared" si="187"/>
        <v>2</v>
      </c>
      <c r="I2952" s="1" t="s">
        <v>15622</v>
      </c>
      <c r="J2952" s="1" t="s">
        <v>15628</v>
      </c>
      <c r="K2952" s="42">
        <v>0.33</v>
      </c>
      <c r="L2952" s="42">
        <v>1</v>
      </c>
      <c r="M2952" s="1" t="s">
        <v>15615</v>
      </c>
    </row>
    <row r="2953" spans="1:13" x14ac:dyDescent="0.3">
      <c r="A2953">
        <v>2956</v>
      </c>
      <c r="B2953" t="s">
        <v>11061</v>
      </c>
      <c r="C2953" t="s">
        <v>4336</v>
      </c>
      <c r="D2953" t="s">
        <v>12446</v>
      </c>
      <c r="E2953" s="1">
        <f t="shared" si="184"/>
        <v>42591</v>
      </c>
      <c r="F2953">
        <f t="shared" si="185"/>
        <v>2016</v>
      </c>
      <c r="G2953">
        <f t="shared" si="186"/>
        <v>8</v>
      </c>
      <c r="H2953">
        <f t="shared" si="187"/>
        <v>2</v>
      </c>
      <c r="I2953" s="1" t="s">
        <v>15622</v>
      </c>
      <c r="J2953" s="1" t="s">
        <v>15626</v>
      </c>
      <c r="K2953" s="42">
        <v>1</v>
      </c>
      <c r="L2953" s="42">
        <v>0.67</v>
      </c>
      <c r="M2953" s="1" t="s">
        <v>15615</v>
      </c>
    </row>
    <row r="2954" spans="1:13" x14ac:dyDescent="0.3">
      <c r="A2954">
        <v>2957</v>
      </c>
      <c r="B2954" t="s">
        <v>8509</v>
      </c>
      <c r="C2954" t="s">
        <v>6835</v>
      </c>
      <c r="D2954" t="s">
        <v>12446</v>
      </c>
      <c r="E2954" s="1">
        <f t="shared" si="184"/>
        <v>42591</v>
      </c>
      <c r="F2954">
        <f t="shared" si="185"/>
        <v>2016</v>
      </c>
      <c r="G2954">
        <f t="shared" si="186"/>
        <v>8</v>
      </c>
      <c r="H2954">
        <f t="shared" si="187"/>
        <v>2</v>
      </c>
      <c r="I2954" s="1" t="s">
        <v>15622</v>
      </c>
      <c r="J2954" s="1" t="s">
        <v>15626</v>
      </c>
      <c r="K2954" s="42">
        <v>0.91</v>
      </c>
      <c r="L2954" s="42">
        <v>0.93</v>
      </c>
      <c r="M2954" s="1" t="s">
        <v>15616</v>
      </c>
    </row>
    <row r="2955" spans="1:13" x14ac:dyDescent="0.3">
      <c r="A2955">
        <v>2958</v>
      </c>
      <c r="B2955" t="s">
        <v>7997</v>
      </c>
      <c r="C2955" t="s">
        <v>7334</v>
      </c>
      <c r="D2955" t="s">
        <v>12447</v>
      </c>
      <c r="E2955" s="1">
        <f t="shared" si="184"/>
        <v>42592</v>
      </c>
      <c r="F2955">
        <f t="shared" si="185"/>
        <v>2016</v>
      </c>
      <c r="G2955">
        <f t="shared" si="186"/>
        <v>8</v>
      </c>
      <c r="H2955">
        <f t="shared" si="187"/>
        <v>3</v>
      </c>
      <c r="I2955" s="1" t="s">
        <v>15622</v>
      </c>
      <c r="J2955" s="1" t="s">
        <v>15624</v>
      </c>
      <c r="K2955" s="42">
        <v>0.92</v>
      </c>
      <c r="L2955" s="42">
        <v>0.9</v>
      </c>
      <c r="M2955" s="1" t="s">
        <v>15616</v>
      </c>
    </row>
    <row r="2956" spans="1:13" x14ac:dyDescent="0.3">
      <c r="A2956">
        <v>2959</v>
      </c>
      <c r="B2956" t="s">
        <v>11665</v>
      </c>
      <c r="C2956" t="s">
        <v>3740</v>
      </c>
      <c r="D2956" t="s">
        <v>12447</v>
      </c>
      <c r="E2956" s="1">
        <f t="shared" si="184"/>
        <v>42592</v>
      </c>
      <c r="F2956">
        <f t="shared" si="185"/>
        <v>2016</v>
      </c>
      <c r="G2956">
        <f t="shared" si="186"/>
        <v>8</v>
      </c>
      <c r="H2956">
        <f t="shared" si="187"/>
        <v>3</v>
      </c>
      <c r="I2956" s="1" t="s">
        <v>15622</v>
      </c>
      <c r="J2956" s="1" t="s">
        <v>15626</v>
      </c>
      <c r="K2956" s="42">
        <v>1</v>
      </c>
      <c r="L2956" s="42">
        <v>1</v>
      </c>
      <c r="M2956" s="1" t="s">
        <v>15616</v>
      </c>
    </row>
    <row r="2957" spans="1:13" x14ac:dyDescent="0.3">
      <c r="A2957">
        <v>2960</v>
      </c>
      <c r="B2957" t="s">
        <v>7744</v>
      </c>
      <c r="C2957" t="s">
        <v>7577</v>
      </c>
      <c r="D2957" t="s">
        <v>12447</v>
      </c>
      <c r="E2957" s="1">
        <f t="shared" si="184"/>
        <v>42592</v>
      </c>
      <c r="F2957">
        <f t="shared" si="185"/>
        <v>2016</v>
      </c>
      <c r="G2957">
        <f t="shared" si="186"/>
        <v>8</v>
      </c>
      <c r="H2957">
        <f t="shared" si="187"/>
        <v>3</v>
      </c>
      <c r="I2957" s="1" t="s">
        <v>15622</v>
      </c>
      <c r="J2957" s="1" t="s">
        <v>15628</v>
      </c>
      <c r="K2957" s="42">
        <v>0.33</v>
      </c>
      <c r="L2957" s="42">
        <v>0.74</v>
      </c>
      <c r="M2957" s="1" t="s">
        <v>15615</v>
      </c>
    </row>
    <row r="2958" spans="1:13" x14ac:dyDescent="0.3">
      <c r="A2958">
        <v>2961</v>
      </c>
      <c r="B2958" t="s">
        <v>9055</v>
      </c>
      <c r="C2958" t="s">
        <v>6298</v>
      </c>
      <c r="D2958" t="s">
        <v>12448</v>
      </c>
      <c r="E2958" s="1">
        <f t="shared" si="184"/>
        <v>42593</v>
      </c>
      <c r="F2958">
        <f t="shared" si="185"/>
        <v>2016</v>
      </c>
      <c r="G2958">
        <f t="shared" si="186"/>
        <v>8</v>
      </c>
      <c r="H2958">
        <f t="shared" si="187"/>
        <v>4</v>
      </c>
      <c r="I2958" s="1" t="s">
        <v>15712</v>
      </c>
      <c r="J2958" s="1" t="s">
        <v>15626</v>
      </c>
      <c r="K2958" s="42">
        <v>1</v>
      </c>
      <c r="L2958" s="42">
        <v>0.94</v>
      </c>
      <c r="M2958" s="1" t="s">
        <v>15615</v>
      </c>
    </row>
    <row r="2959" spans="1:13" x14ac:dyDescent="0.3">
      <c r="A2959">
        <v>2962</v>
      </c>
      <c r="B2959" t="s">
        <v>9658</v>
      </c>
      <c r="C2959" t="s">
        <v>5706</v>
      </c>
      <c r="D2959" t="s">
        <v>12449</v>
      </c>
      <c r="E2959" s="1">
        <f t="shared" si="184"/>
        <v>42595</v>
      </c>
      <c r="F2959">
        <f t="shared" si="185"/>
        <v>2016</v>
      </c>
      <c r="G2959">
        <f t="shared" si="186"/>
        <v>8</v>
      </c>
      <c r="H2959">
        <f t="shared" si="187"/>
        <v>6</v>
      </c>
      <c r="I2959" s="1" t="s">
        <v>15625</v>
      </c>
      <c r="J2959" s="1" t="s">
        <v>15626</v>
      </c>
      <c r="K2959" s="42">
        <v>1</v>
      </c>
      <c r="L2959" s="42">
        <v>1</v>
      </c>
      <c r="M2959" s="1" t="s">
        <v>15615</v>
      </c>
    </row>
    <row r="2960" spans="1:13" x14ac:dyDescent="0.3">
      <c r="A2960">
        <v>2963</v>
      </c>
      <c r="B2960" t="s">
        <v>9987</v>
      </c>
      <c r="C2960" t="s">
        <v>5386</v>
      </c>
      <c r="D2960" t="s">
        <v>12450</v>
      </c>
      <c r="E2960" s="1">
        <f t="shared" si="184"/>
        <v>42596</v>
      </c>
      <c r="F2960">
        <f t="shared" si="185"/>
        <v>2016</v>
      </c>
      <c r="G2960">
        <f t="shared" si="186"/>
        <v>8</v>
      </c>
      <c r="H2960">
        <f t="shared" si="187"/>
        <v>7</v>
      </c>
      <c r="I2960" s="1" t="s">
        <v>15622</v>
      </c>
      <c r="J2960" s="1" t="s">
        <v>15626</v>
      </c>
      <c r="K2960" s="42">
        <v>1</v>
      </c>
      <c r="L2960" s="42">
        <v>0.98</v>
      </c>
      <c r="M2960" s="1" t="s">
        <v>15615</v>
      </c>
    </row>
    <row r="2961" spans="1:13" x14ac:dyDescent="0.3">
      <c r="A2961">
        <v>2964</v>
      </c>
      <c r="B2961" t="s">
        <v>8012</v>
      </c>
      <c r="C2961" t="s">
        <v>7319</v>
      </c>
      <c r="D2961" t="s">
        <v>12451</v>
      </c>
      <c r="E2961" s="1">
        <f t="shared" si="184"/>
        <v>42598</v>
      </c>
      <c r="F2961">
        <f t="shared" si="185"/>
        <v>2016</v>
      </c>
      <c r="G2961">
        <f t="shared" si="186"/>
        <v>8</v>
      </c>
      <c r="H2961">
        <f t="shared" si="187"/>
        <v>2</v>
      </c>
      <c r="I2961" s="1" t="s">
        <v>15622</v>
      </c>
      <c r="J2961" s="1" t="s">
        <v>15623</v>
      </c>
      <c r="K2961" s="42">
        <v>0.5</v>
      </c>
      <c r="L2961" s="42">
        <v>0.92</v>
      </c>
      <c r="M2961" s="1" t="s">
        <v>15615</v>
      </c>
    </row>
    <row r="2962" spans="1:13" x14ac:dyDescent="0.3">
      <c r="A2962">
        <v>2965</v>
      </c>
      <c r="B2962" t="s">
        <v>11678</v>
      </c>
      <c r="C2962" t="s">
        <v>3728</v>
      </c>
      <c r="D2962" t="s">
        <v>12451</v>
      </c>
      <c r="E2962" s="1">
        <f t="shared" si="184"/>
        <v>42598</v>
      </c>
      <c r="F2962">
        <f t="shared" si="185"/>
        <v>2016</v>
      </c>
      <c r="G2962">
        <f t="shared" si="186"/>
        <v>8</v>
      </c>
      <c r="H2962">
        <f t="shared" si="187"/>
        <v>2</v>
      </c>
      <c r="I2962" s="1" t="s">
        <v>15622</v>
      </c>
      <c r="J2962" s="1" t="s">
        <v>15623</v>
      </c>
      <c r="K2962" s="42">
        <v>0.83</v>
      </c>
      <c r="L2962" s="42">
        <v>0.78</v>
      </c>
      <c r="M2962" s="1" t="s">
        <v>15616</v>
      </c>
    </row>
    <row r="2963" spans="1:13" x14ac:dyDescent="0.3">
      <c r="A2963">
        <v>2966</v>
      </c>
      <c r="B2963" t="s">
        <v>9016</v>
      </c>
      <c r="C2963" t="s">
        <v>6338</v>
      </c>
      <c r="D2963" t="s">
        <v>12451</v>
      </c>
      <c r="E2963" s="1">
        <f t="shared" si="184"/>
        <v>42598</v>
      </c>
      <c r="F2963">
        <f t="shared" si="185"/>
        <v>2016</v>
      </c>
      <c r="G2963">
        <f t="shared" si="186"/>
        <v>8</v>
      </c>
      <c r="H2963">
        <f t="shared" si="187"/>
        <v>2</v>
      </c>
      <c r="I2963" s="1" t="s">
        <v>15622</v>
      </c>
      <c r="J2963" s="1" t="s">
        <v>15623</v>
      </c>
      <c r="K2963" s="42">
        <v>1</v>
      </c>
      <c r="L2963" s="42">
        <v>1</v>
      </c>
      <c r="M2963" s="1" t="s">
        <v>15616</v>
      </c>
    </row>
    <row r="2964" spans="1:13" x14ac:dyDescent="0.3">
      <c r="A2964">
        <v>2967</v>
      </c>
      <c r="B2964" t="s">
        <v>8448</v>
      </c>
      <c r="C2964" t="s">
        <v>6894</v>
      </c>
      <c r="D2964" t="s">
        <v>12452</v>
      </c>
      <c r="E2964" s="1">
        <f t="shared" si="184"/>
        <v>42599</v>
      </c>
      <c r="F2964">
        <f t="shared" si="185"/>
        <v>2016</v>
      </c>
      <c r="G2964">
        <f t="shared" si="186"/>
        <v>8</v>
      </c>
      <c r="H2964">
        <f t="shared" si="187"/>
        <v>3</v>
      </c>
      <c r="I2964" s="1" t="s">
        <v>15642</v>
      </c>
      <c r="J2964" s="1" t="s">
        <v>15623</v>
      </c>
      <c r="K2964" s="42">
        <v>1</v>
      </c>
      <c r="L2964" s="42">
        <v>1</v>
      </c>
      <c r="M2964" s="1" t="s">
        <v>15616</v>
      </c>
    </row>
    <row r="2965" spans="1:13" x14ac:dyDescent="0.3">
      <c r="A2965">
        <v>2968</v>
      </c>
      <c r="B2965" t="s">
        <v>8073</v>
      </c>
      <c r="C2965" t="s">
        <v>7260</v>
      </c>
      <c r="D2965" t="s">
        <v>12452</v>
      </c>
      <c r="E2965" s="1">
        <f t="shared" si="184"/>
        <v>42599</v>
      </c>
      <c r="F2965">
        <f t="shared" si="185"/>
        <v>2016</v>
      </c>
      <c r="G2965">
        <f t="shared" si="186"/>
        <v>8</v>
      </c>
      <c r="H2965">
        <f t="shared" si="187"/>
        <v>3</v>
      </c>
      <c r="I2965" s="1" t="s">
        <v>15622</v>
      </c>
      <c r="J2965" s="1" t="s">
        <v>15623</v>
      </c>
      <c r="K2965" s="42">
        <v>0.5</v>
      </c>
      <c r="L2965" s="42">
        <v>1</v>
      </c>
      <c r="M2965" s="1" t="s">
        <v>15615</v>
      </c>
    </row>
    <row r="2966" spans="1:13" x14ac:dyDescent="0.3">
      <c r="A2966">
        <v>2969</v>
      </c>
      <c r="B2966" t="s">
        <v>9302</v>
      </c>
      <c r="C2966" t="s">
        <v>6054</v>
      </c>
      <c r="D2966" t="s">
        <v>12453</v>
      </c>
      <c r="E2966" s="1">
        <f t="shared" si="184"/>
        <v>42600</v>
      </c>
      <c r="F2966">
        <f t="shared" si="185"/>
        <v>2016</v>
      </c>
      <c r="G2966">
        <f t="shared" si="186"/>
        <v>8</v>
      </c>
      <c r="H2966">
        <f t="shared" si="187"/>
        <v>4</v>
      </c>
      <c r="I2966" s="1" t="s">
        <v>15622</v>
      </c>
      <c r="J2966" s="1" t="s">
        <v>15626</v>
      </c>
      <c r="K2966" s="42">
        <v>1</v>
      </c>
      <c r="L2966" s="42">
        <v>0.75</v>
      </c>
      <c r="M2966" s="1" t="s">
        <v>15615</v>
      </c>
    </row>
    <row r="2967" spans="1:13" x14ac:dyDescent="0.3">
      <c r="A2967">
        <v>2970</v>
      </c>
      <c r="B2967" t="s">
        <v>11631</v>
      </c>
      <c r="C2967" t="s">
        <v>3774</v>
      </c>
      <c r="D2967" t="s">
        <v>12454</v>
      </c>
      <c r="E2967" s="1">
        <f t="shared" si="184"/>
        <v>42601</v>
      </c>
      <c r="F2967">
        <f t="shared" si="185"/>
        <v>2016</v>
      </c>
      <c r="G2967">
        <f t="shared" si="186"/>
        <v>8</v>
      </c>
      <c r="H2967">
        <f t="shared" si="187"/>
        <v>5</v>
      </c>
      <c r="I2967" s="1" t="s">
        <v>15629</v>
      </c>
      <c r="J2967" s="1" t="s">
        <v>15624</v>
      </c>
      <c r="K2967" s="42">
        <v>1</v>
      </c>
      <c r="L2967" s="42">
        <v>0.46</v>
      </c>
      <c r="M2967" s="1" t="s">
        <v>15615</v>
      </c>
    </row>
    <row r="2968" spans="1:13" x14ac:dyDescent="0.3">
      <c r="A2968">
        <v>2971</v>
      </c>
      <c r="B2968" t="s">
        <v>8246</v>
      </c>
      <c r="C2968" t="s">
        <v>7089</v>
      </c>
      <c r="D2968" t="s">
        <v>12455</v>
      </c>
      <c r="E2968" s="1">
        <f t="shared" si="184"/>
        <v>42602</v>
      </c>
      <c r="F2968">
        <f t="shared" si="185"/>
        <v>2016</v>
      </c>
      <c r="G2968">
        <f t="shared" si="186"/>
        <v>8</v>
      </c>
      <c r="H2968">
        <f t="shared" si="187"/>
        <v>6</v>
      </c>
      <c r="I2968" s="1" t="s">
        <v>15625</v>
      </c>
      <c r="J2968" s="1" t="s">
        <v>15623</v>
      </c>
      <c r="K2968" s="42">
        <v>1</v>
      </c>
      <c r="L2968" s="42">
        <v>0.89</v>
      </c>
      <c r="M2968" s="1" t="s">
        <v>15616</v>
      </c>
    </row>
    <row r="2969" spans="1:13" x14ac:dyDescent="0.3">
      <c r="A2969">
        <v>2972</v>
      </c>
      <c r="B2969" t="s">
        <v>10546</v>
      </c>
      <c r="C2969" t="s">
        <v>4838</v>
      </c>
      <c r="D2969" t="s">
        <v>12456</v>
      </c>
      <c r="E2969" s="1">
        <f t="shared" si="184"/>
        <v>42603</v>
      </c>
      <c r="F2969">
        <f t="shared" si="185"/>
        <v>2016</v>
      </c>
      <c r="G2969">
        <f t="shared" si="186"/>
        <v>8</v>
      </c>
      <c r="H2969">
        <f t="shared" si="187"/>
        <v>7</v>
      </c>
      <c r="I2969" s="1" t="s">
        <v>15625</v>
      </c>
      <c r="J2969" s="1" t="s">
        <v>15626</v>
      </c>
      <c r="K2969" s="42">
        <v>1</v>
      </c>
      <c r="L2969" s="42">
        <v>0.95</v>
      </c>
      <c r="M2969" s="1" t="s">
        <v>15615</v>
      </c>
    </row>
    <row r="2970" spans="1:13" x14ac:dyDescent="0.3">
      <c r="A2970">
        <v>2973</v>
      </c>
      <c r="B2970" t="s">
        <v>8663</v>
      </c>
      <c r="C2970" t="s">
        <v>6685</v>
      </c>
      <c r="D2970" t="s">
        <v>12456</v>
      </c>
      <c r="E2970" s="1">
        <f t="shared" si="184"/>
        <v>42603</v>
      </c>
      <c r="F2970">
        <f t="shared" si="185"/>
        <v>2016</v>
      </c>
      <c r="G2970">
        <f t="shared" si="186"/>
        <v>8</v>
      </c>
      <c r="H2970">
        <f t="shared" si="187"/>
        <v>7</v>
      </c>
      <c r="I2970" s="1" t="s">
        <v>15622</v>
      </c>
      <c r="J2970" s="1" t="s">
        <v>15626</v>
      </c>
      <c r="K2970" s="42">
        <v>1</v>
      </c>
      <c r="L2970" s="42">
        <v>0.97</v>
      </c>
      <c r="M2970" s="1" t="s">
        <v>15616</v>
      </c>
    </row>
    <row r="2971" spans="1:13" x14ac:dyDescent="0.3">
      <c r="A2971">
        <v>2974</v>
      </c>
      <c r="B2971" t="s">
        <v>9754</v>
      </c>
      <c r="C2971" t="s">
        <v>5614</v>
      </c>
      <c r="D2971" t="s">
        <v>12457</v>
      </c>
      <c r="E2971" s="1">
        <f t="shared" si="184"/>
        <v>42604</v>
      </c>
      <c r="F2971">
        <f t="shared" si="185"/>
        <v>2016</v>
      </c>
      <c r="G2971">
        <f t="shared" si="186"/>
        <v>8</v>
      </c>
      <c r="H2971">
        <f t="shared" si="187"/>
        <v>1</v>
      </c>
      <c r="I2971" s="1" t="s">
        <v>15739</v>
      </c>
      <c r="J2971" s="1" t="s">
        <v>15626</v>
      </c>
      <c r="K2971" s="42">
        <v>1</v>
      </c>
      <c r="L2971" s="42">
        <v>1</v>
      </c>
      <c r="M2971" s="1" t="s">
        <v>15615</v>
      </c>
    </row>
    <row r="2972" spans="1:13" x14ac:dyDescent="0.3">
      <c r="A2972">
        <v>2975</v>
      </c>
      <c r="B2972" t="s">
        <v>9390</v>
      </c>
      <c r="C2972" t="s">
        <v>5967</v>
      </c>
      <c r="D2972" t="s">
        <v>12457</v>
      </c>
      <c r="E2972" s="1">
        <f t="shared" si="184"/>
        <v>42604</v>
      </c>
      <c r="F2972">
        <f t="shared" si="185"/>
        <v>2016</v>
      </c>
      <c r="G2972">
        <f t="shared" si="186"/>
        <v>8</v>
      </c>
      <c r="H2972">
        <f t="shared" si="187"/>
        <v>1</v>
      </c>
      <c r="I2972" s="1" t="s">
        <v>15622</v>
      </c>
      <c r="J2972" s="1" t="s">
        <v>15628</v>
      </c>
      <c r="K2972" s="42">
        <v>0</v>
      </c>
      <c r="L2972" s="42">
        <v>1</v>
      </c>
      <c r="M2972" s="1" t="s">
        <v>15615</v>
      </c>
    </row>
    <row r="2973" spans="1:13" x14ac:dyDescent="0.3">
      <c r="A2973">
        <v>2976</v>
      </c>
      <c r="B2973" t="s">
        <v>11050</v>
      </c>
      <c r="C2973" t="s">
        <v>4347</v>
      </c>
      <c r="D2973" t="s">
        <v>12457</v>
      </c>
      <c r="E2973" s="1">
        <f t="shared" si="184"/>
        <v>42604</v>
      </c>
      <c r="F2973">
        <f t="shared" si="185"/>
        <v>2016</v>
      </c>
      <c r="G2973">
        <f t="shared" si="186"/>
        <v>8</v>
      </c>
      <c r="H2973">
        <f t="shared" si="187"/>
        <v>1</v>
      </c>
      <c r="I2973" s="1" t="s">
        <v>15622</v>
      </c>
      <c r="J2973" s="1" t="s">
        <v>15624</v>
      </c>
      <c r="K2973" s="42">
        <v>1</v>
      </c>
      <c r="L2973" s="42">
        <v>0.75</v>
      </c>
      <c r="M2973" s="1" t="s">
        <v>15615</v>
      </c>
    </row>
    <row r="2974" spans="1:13" x14ac:dyDescent="0.3">
      <c r="A2974">
        <v>2977</v>
      </c>
      <c r="B2974" t="s">
        <v>10365</v>
      </c>
      <c r="C2974" t="s">
        <v>5014</v>
      </c>
      <c r="D2974" t="s">
        <v>12458</v>
      </c>
      <c r="E2974" s="1">
        <f t="shared" si="184"/>
        <v>42605</v>
      </c>
      <c r="F2974">
        <f t="shared" si="185"/>
        <v>2016</v>
      </c>
      <c r="G2974">
        <f t="shared" si="186"/>
        <v>8</v>
      </c>
      <c r="H2974">
        <f t="shared" si="187"/>
        <v>2</v>
      </c>
      <c r="I2974" s="1" t="s">
        <v>15622</v>
      </c>
      <c r="J2974" s="1" t="s">
        <v>15626</v>
      </c>
      <c r="K2974" s="42">
        <v>1</v>
      </c>
      <c r="L2974" s="42">
        <v>0.98</v>
      </c>
      <c r="M2974" s="1" t="s">
        <v>15616</v>
      </c>
    </row>
    <row r="2975" spans="1:13" x14ac:dyDescent="0.3">
      <c r="A2975">
        <v>2978</v>
      </c>
      <c r="B2975" t="s">
        <v>8306</v>
      </c>
      <c r="C2975" t="s">
        <v>7030</v>
      </c>
      <c r="D2975" t="s">
        <v>12458</v>
      </c>
      <c r="E2975" s="1">
        <f t="shared" si="184"/>
        <v>42605</v>
      </c>
      <c r="F2975">
        <f t="shared" si="185"/>
        <v>2016</v>
      </c>
      <c r="G2975">
        <f t="shared" si="186"/>
        <v>8</v>
      </c>
      <c r="H2975">
        <f t="shared" si="187"/>
        <v>2</v>
      </c>
      <c r="I2975" s="1" t="s">
        <v>15622</v>
      </c>
      <c r="J2975" s="1" t="s">
        <v>15623</v>
      </c>
      <c r="K2975" s="42">
        <v>0.87</v>
      </c>
      <c r="L2975" s="42">
        <v>0.87</v>
      </c>
      <c r="M2975" s="1" t="s">
        <v>15616</v>
      </c>
    </row>
    <row r="2976" spans="1:13" x14ac:dyDescent="0.3">
      <c r="A2976">
        <v>2979</v>
      </c>
      <c r="B2976" t="s">
        <v>9934</v>
      </c>
      <c r="C2976" t="s">
        <v>5437</v>
      </c>
      <c r="D2976" t="s">
        <v>12458</v>
      </c>
      <c r="E2976" s="1">
        <f t="shared" si="184"/>
        <v>42605</v>
      </c>
      <c r="F2976">
        <f t="shared" si="185"/>
        <v>2016</v>
      </c>
      <c r="G2976">
        <f t="shared" si="186"/>
        <v>8</v>
      </c>
      <c r="H2976">
        <f t="shared" si="187"/>
        <v>2</v>
      </c>
      <c r="I2976" s="1" t="s">
        <v>15629</v>
      </c>
      <c r="J2976" s="1" t="s">
        <v>15626</v>
      </c>
      <c r="K2976" s="42">
        <v>1</v>
      </c>
      <c r="L2976" s="42">
        <v>1</v>
      </c>
      <c r="M2976" s="1" t="s">
        <v>15616</v>
      </c>
    </row>
    <row r="2977" spans="1:13" x14ac:dyDescent="0.3">
      <c r="A2977">
        <v>2980</v>
      </c>
      <c r="B2977" t="s">
        <v>11797</v>
      </c>
      <c r="C2977" t="s">
        <v>3614</v>
      </c>
      <c r="D2977" t="s">
        <v>12459</v>
      </c>
      <c r="E2977" s="1">
        <f t="shared" si="184"/>
        <v>42606</v>
      </c>
      <c r="F2977">
        <f t="shared" si="185"/>
        <v>2016</v>
      </c>
      <c r="G2977">
        <f t="shared" si="186"/>
        <v>8</v>
      </c>
      <c r="H2977">
        <f t="shared" si="187"/>
        <v>3</v>
      </c>
      <c r="I2977" s="1" t="s">
        <v>15830</v>
      </c>
      <c r="J2977" s="1" t="s">
        <v>15624</v>
      </c>
      <c r="K2977" s="42">
        <v>0.62</v>
      </c>
      <c r="L2977" s="42">
        <v>0.93</v>
      </c>
      <c r="M2977" s="1" t="s">
        <v>15615</v>
      </c>
    </row>
    <row r="2978" spans="1:13" x14ac:dyDescent="0.3">
      <c r="A2978">
        <v>2981</v>
      </c>
      <c r="B2978" t="s">
        <v>8752</v>
      </c>
      <c r="C2978" t="s">
        <v>6596</v>
      </c>
      <c r="D2978" t="s">
        <v>12459</v>
      </c>
      <c r="E2978" s="1">
        <f t="shared" si="184"/>
        <v>42606</v>
      </c>
      <c r="F2978">
        <f t="shared" si="185"/>
        <v>2016</v>
      </c>
      <c r="G2978">
        <f t="shared" si="186"/>
        <v>8</v>
      </c>
      <c r="H2978">
        <f t="shared" si="187"/>
        <v>3</v>
      </c>
      <c r="I2978" s="1" t="s">
        <v>15625</v>
      </c>
      <c r="J2978" s="1" t="s">
        <v>15628</v>
      </c>
      <c r="K2978" s="42">
        <v>0.25</v>
      </c>
      <c r="L2978" s="42">
        <v>0.44</v>
      </c>
      <c r="M2978" s="1" t="s">
        <v>15615</v>
      </c>
    </row>
    <row r="2979" spans="1:13" x14ac:dyDescent="0.3">
      <c r="A2979">
        <v>2982</v>
      </c>
      <c r="B2979" t="s">
        <v>8503</v>
      </c>
      <c r="C2979" t="s">
        <v>6841</v>
      </c>
      <c r="D2979" t="s">
        <v>12460</v>
      </c>
      <c r="E2979" s="1">
        <f t="shared" si="184"/>
        <v>42607</v>
      </c>
      <c r="F2979">
        <f t="shared" si="185"/>
        <v>2016</v>
      </c>
      <c r="G2979">
        <f t="shared" si="186"/>
        <v>8</v>
      </c>
      <c r="H2979">
        <f t="shared" si="187"/>
        <v>4</v>
      </c>
      <c r="I2979" s="1" t="s">
        <v>15642</v>
      </c>
      <c r="J2979" s="1" t="s">
        <v>15623</v>
      </c>
      <c r="K2979" s="42">
        <v>0.8</v>
      </c>
      <c r="L2979" s="42">
        <v>0.6</v>
      </c>
      <c r="M2979" s="1" t="s">
        <v>15615</v>
      </c>
    </row>
    <row r="2980" spans="1:13" x14ac:dyDescent="0.3">
      <c r="A2980">
        <v>2983</v>
      </c>
      <c r="B2980" t="s">
        <v>11547</v>
      </c>
      <c r="C2980" t="s">
        <v>3857</v>
      </c>
      <c r="D2980" t="s">
        <v>12460</v>
      </c>
      <c r="E2980" s="1">
        <f t="shared" si="184"/>
        <v>42607</v>
      </c>
      <c r="F2980">
        <f t="shared" si="185"/>
        <v>2016</v>
      </c>
      <c r="G2980">
        <f t="shared" si="186"/>
        <v>8</v>
      </c>
      <c r="H2980">
        <f t="shared" si="187"/>
        <v>4</v>
      </c>
      <c r="I2980" s="1" t="s">
        <v>15622</v>
      </c>
      <c r="J2980" s="1" t="s">
        <v>15626</v>
      </c>
      <c r="K2980" s="42">
        <v>1</v>
      </c>
      <c r="L2980" s="42">
        <v>0.67</v>
      </c>
      <c r="M2980" s="1" t="s">
        <v>15615</v>
      </c>
    </row>
    <row r="2981" spans="1:13" x14ac:dyDescent="0.3">
      <c r="A2981">
        <v>2984</v>
      </c>
      <c r="B2981" t="s">
        <v>8285</v>
      </c>
      <c r="C2981" t="s">
        <v>7050</v>
      </c>
      <c r="D2981" t="s">
        <v>12461</v>
      </c>
      <c r="E2981" s="1">
        <f t="shared" si="184"/>
        <v>42609</v>
      </c>
      <c r="F2981">
        <f t="shared" si="185"/>
        <v>2016</v>
      </c>
      <c r="G2981">
        <f t="shared" si="186"/>
        <v>8</v>
      </c>
      <c r="H2981">
        <f t="shared" si="187"/>
        <v>6</v>
      </c>
      <c r="I2981" s="1" t="s">
        <v>15625</v>
      </c>
      <c r="J2981" s="1" t="s">
        <v>15623</v>
      </c>
      <c r="K2981" s="42">
        <v>1</v>
      </c>
      <c r="L2981" s="42">
        <v>0.9</v>
      </c>
      <c r="M2981" s="1" t="s">
        <v>15616</v>
      </c>
    </row>
    <row r="2982" spans="1:13" x14ac:dyDescent="0.3">
      <c r="A2982">
        <v>2985</v>
      </c>
      <c r="B2982" t="s">
        <v>8198</v>
      </c>
      <c r="C2982" t="s">
        <v>7137</v>
      </c>
      <c r="D2982" t="s">
        <v>12461</v>
      </c>
      <c r="E2982" s="1">
        <f t="shared" si="184"/>
        <v>42609</v>
      </c>
      <c r="F2982">
        <f t="shared" si="185"/>
        <v>2016</v>
      </c>
      <c r="G2982">
        <f t="shared" si="186"/>
        <v>8</v>
      </c>
      <c r="H2982">
        <f t="shared" si="187"/>
        <v>6</v>
      </c>
      <c r="I2982" s="1" t="s">
        <v>15622</v>
      </c>
      <c r="J2982" s="1" t="s">
        <v>15626</v>
      </c>
      <c r="K2982" s="42">
        <v>1</v>
      </c>
      <c r="L2982" s="42">
        <v>0.8</v>
      </c>
      <c r="M2982" s="1" t="s">
        <v>15616</v>
      </c>
    </row>
    <row r="2983" spans="1:13" x14ac:dyDescent="0.3">
      <c r="A2983">
        <v>2986</v>
      </c>
      <c r="B2983" t="s">
        <v>8732</v>
      </c>
      <c r="C2983" t="s">
        <v>6616</v>
      </c>
      <c r="D2983" t="s">
        <v>12462</v>
      </c>
      <c r="E2983" s="1">
        <f t="shared" si="184"/>
        <v>42610</v>
      </c>
      <c r="F2983">
        <f t="shared" si="185"/>
        <v>2016</v>
      </c>
      <c r="G2983">
        <f t="shared" si="186"/>
        <v>8</v>
      </c>
      <c r="H2983">
        <f t="shared" si="187"/>
        <v>7</v>
      </c>
      <c r="I2983" s="1" t="s">
        <v>15622</v>
      </c>
      <c r="J2983" s="1" t="s">
        <v>15626</v>
      </c>
      <c r="K2983" s="42">
        <v>1</v>
      </c>
      <c r="L2983" s="42">
        <v>0.97</v>
      </c>
      <c r="M2983" s="1" t="s">
        <v>15616</v>
      </c>
    </row>
    <row r="2984" spans="1:13" x14ac:dyDescent="0.3">
      <c r="A2984">
        <v>2987</v>
      </c>
      <c r="B2984" t="s">
        <v>7674</v>
      </c>
      <c r="C2984" t="s">
        <v>7643</v>
      </c>
      <c r="D2984" t="s">
        <v>12463</v>
      </c>
      <c r="E2984" s="1">
        <f t="shared" si="184"/>
        <v>42611</v>
      </c>
      <c r="F2984">
        <f t="shared" si="185"/>
        <v>2016</v>
      </c>
      <c r="G2984">
        <f t="shared" si="186"/>
        <v>8</v>
      </c>
      <c r="H2984">
        <f t="shared" si="187"/>
        <v>1</v>
      </c>
      <c r="I2984" s="1" t="s">
        <v>15622</v>
      </c>
      <c r="J2984" s="1" t="s">
        <v>15624</v>
      </c>
      <c r="K2984" s="42">
        <v>1</v>
      </c>
      <c r="L2984" s="42">
        <v>0.99</v>
      </c>
      <c r="M2984" s="1" t="s">
        <v>15615</v>
      </c>
    </row>
    <row r="2985" spans="1:13" x14ac:dyDescent="0.3">
      <c r="A2985">
        <v>2988</v>
      </c>
      <c r="B2985" t="s">
        <v>8396</v>
      </c>
      <c r="C2985" t="s">
        <v>6946</v>
      </c>
      <c r="D2985" t="s">
        <v>12463</v>
      </c>
      <c r="E2985" s="1">
        <f t="shared" si="184"/>
        <v>42611</v>
      </c>
      <c r="F2985">
        <f t="shared" si="185"/>
        <v>2016</v>
      </c>
      <c r="G2985">
        <f t="shared" si="186"/>
        <v>8</v>
      </c>
      <c r="H2985">
        <f t="shared" si="187"/>
        <v>1</v>
      </c>
      <c r="I2985" s="1" t="s">
        <v>15622</v>
      </c>
      <c r="J2985" s="1" t="s">
        <v>15628</v>
      </c>
      <c r="K2985" s="42">
        <v>0</v>
      </c>
      <c r="L2985" s="42">
        <v>1</v>
      </c>
      <c r="M2985" s="1" t="s">
        <v>15616</v>
      </c>
    </row>
    <row r="2986" spans="1:13" x14ac:dyDescent="0.3">
      <c r="A2986">
        <v>2989</v>
      </c>
      <c r="B2986" t="s">
        <v>10630</v>
      </c>
      <c r="C2986" t="s">
        <v>4756</v>
      </c>
      <c r="D2986" t="s">
        <v>12464</v>
      </c>
      <c r="E2986" s="1">
        <f t="shared" si="184"/>
        <v>42612</v>
      </c>
      <c r="F2986">
        <f t="shared" si="185"/>
        <v>2016</v>
      </c>
      <c r="G2986">
        <f t="shared" si="186"/>
        <v>8</v>
      </c>
      <c r="H2986">
        <f t="shared" si="187"/>
        <v>2</v>
      </c>
      <c r="I2986" s="1" t="s">
        <v>15625</v>
      </c>
      <c r="J2986" s="1" t="s">
        <v>15624</v>
      </c>
      <c r="K2986" s="42">
        <v>1</v>
      </c>
      <c r="L2986" s="42">
        <v>0.67</v>
      </c>
      <c r="M2986" s="1" t="s">
        <v>15616</v>
      </c>
    </row>
    <row r="2987" spans="1:13" x14ac:dyDescent="0.3">
      <c r="A2987">
        <v>2990</v>
      </c>
      <c r="B2987" t="s">
        <v>7963</v>
      </c>
      <c r="C2987" t="s">
        <v>7368</v>
      </c>
      <c r="D2987" t="s">
        <v>12464</v>
      </c>
      <c r="E2987" s="1">
        <f t="shared" si="184"/>
        <v>42612</v>
      </c>
      <c r="F2987">
        <f t="shared" si="185"/>
        <v>2016</v>
      </c>
      <c r="G2987">
        <f t="shared" si="186"/>
        <v>8</v>
      </c>
      <c r="H2987">
        <f t="shared" si="187"/>
        <v>2</v>
      </c>
      <c r="I2987" s="1" t="s">
        <v>15622</v>
      </c>
      <c r="J2987" s="1" t="s">
        <v>15626</v>
      </c>
      <c r="K2987" s="42">
        <v>1</v>
      </c>
      <c r="L2987" s="42">
        <v>0.92</v>
      </c>
      <c r="M2987" s="1" t="s">
        <v>15615</v>
      </c>
    </row>
    <row r="2988" spans="1:13" x14ac:dyDescent="0.3">
      <c r="A2988">
        <v>2991</v>
      </c>
      <c r="B2988" t="s">
        <v>10228</v>
      </c>
      <c r="C2988" t="s">
        <v>5151</v>
      </c>
      <c r="D2988" t="s">
        <v>12465</v>
      </c>
      <c r="E2988" s="1">
        <f t="shared" si="184"/>
        <v>42613</v>
      </c>
      <c r="F2988">
        <f t="shared" si="185"/>
        <v>2016</v>
      </c>
      <c r="G2988">
        <f t="shared" si="186"/>
        <v>8</v>
      </c>
      <c r="H2988">
        <f t="shared" si="187"/>
        <v>3</v>
      </c>
      <c r="I2988" s="1" t="s">
        <v>15622</v>
      </c>
      <c r="J2988" s="1" t="s">
        <v>15624</v>
      </c>
      <c r="K2988" s="42">
        <v>1</v>
      </c>
      <c r="L2988" s="42">
        <v>0</v>
      </c>
      <c r="M2988" s="1" t="s">
        <v>15615</v>
      </c>
    </row>
    <row r="2989" spans="1:13" x14ac:dyDescent="0.3">
      <c r="A2989">
        <v>2992</v>
      </c>
      <c r="B2989" t="s">
        <v>11811</v>
      </c>
      <c r="C2989" t="s">
        <v>3601</v>
      </c>
      <c r="D2989" t="s">
        <v>12465</v>
      </c>
      <c r="E2989" s="1">
        <f t="shared" si="184"/>
        <v>42613</v>
      </c>
      <c r="F2989">
        <f t="shared" si="185"/>
        <v>2016</v>
      </c>
      <c r="G2989">
        <f t="shared" si="186"/>
        <v>8</v>
      </c>
      <c r="H2989">
        <f t="shared" si="187"/>
        <v>3</v>
      </c>
      <c r="I2989" s="1" t="s">
        <v>15831</v>
      </c>
      <c r="J2989" s="1" t="s">
        <v>15624</v>
      </c>
      <c r="K2989" s="42">
        <v>0.96</v>
      </c>
      <c r="L2989" s="42">
        <v>0.65</v>
      </c>
      <c r="M2989" s="1" t="s">
        <v>15615</v>
      </c>
    </row>
    <row r="2990" spans="1:13" x14ac:dyDescent="0.3">
      <c r="A2990">
        <v>2993</v>
      </c>
      <c r="B2990" t="s">
        <v>11816</v>
      </c>
      <c r="C2990" t="s">
        <v>3596</v>
      </c>
      <c r="D2990" t="s">
        <v>12465</v>
      </c>
      <c r="E2990" s="1">
        <f t="shared" si="184"/>
        <v>42613</v>
      </c>
      <c r="F2990">
        <f t="shared" si="185"/>
        <v>2016</v>
      </c>
      <c r="G2990">
        <f t="shared" si="186"/>
        <v>8</v>
      </c>
      <c r="H2990">
        <f t="shared" si="187"/>
        <v>3</v>
      </c>
      <c r="I2990" s="1" t="s">
        <v>15625</v>
      </c>
      <c r="J2990" s="1" t="s">
        <v>15626</v>
      </c>
      <c r="K2990" s="42">
        <v>1</v>
      </c>
      <c r="L2990" s="42">
        <v>0.91</v>
      </c>
      <c r="M2990" s="1" t="s">
        <v>15616</v>
      </c>
    </row>
    <row r="2991" spans="1:13" x14ac:dyDescent="0.3">
      <c r="A2991">
        <v>2994</v>
      </c>
      <c r="B2991" t="s">
        <v>11472</v>
      </c>
      <c r="C2991" t="s">
        <v>3930</v>
      </c>
      <c r="D2991" t="s">
        <v>12465</v>
      </c>
      <c r="E2991" s="1">
        <f t="shared" si="184"/>
        <v>42613</v>
      </c>
      <c r="F2991">
        <f t="shared" si="185"/>
        <v>2016</v>
      </c>
      <c r="G2991">
        <f t="shared" si="186"/>
        <v>8</v>
      </c>
      <c r="H2991">
        <f t="shared" si="187"/>
        <v>3</v>
      </c>
      <c r="I2991" s="1" t="s">
        <v>15622</v>
      </c>
      <c r="J2991" s="1" t="s">
        <v>15626</v>
      </c>
      <c r="K2991" s="42">
        <v>1</v>
      </c>
      <c r="L2991" s="42">
        <v>0.71</v>
      </c>
      <c r="M2991" s="1" t="s">
        <v>15616</v>
      </c>
    </row>
    <row r="2992" spans="1:13" x14ac:dyDescent="0.3">
      <c r="A2992">
        <v>2995</v>
      </c>
      <c r="B2992" t="s">
        <v>11269</v>
      </c>
      <c r="C2992" t="s">
        <v>4132</v>
      </c>
      <c r="D2992" t="s">
        <v>12466</v>
      </c>
      <c r="E2992" s="1">
        <f t="shared" si="184"/>
        <v>42614</v>
      </c>
      <c r="F2992">
        <f t="shared" si="185"/>
        <v>2016</v>
      </c>
      <c r="G2992">
        <f t="shared" si="186"/>
        <v>9</v>
      </c>
      <c r="H2992">
        <f t="shared" si="187"/>
        <v>4</v>
      </c>
      <c r="I2992" s="1" t="s">
        <v>15622</v>
      </c>
      <c r="J2992" s="1" t="s">
        <v>15626</v>
      </c>
      <c r="K2992" s="42">
        <v>1</v>
      </c>
      <c r="L2992" s="42">
        <v>1</v>
      </c>
      <c r="M2992" s="1" t="s">
        <v>15615</v>
      </c>
    </row>
    <row r="2993" spans="1:13" x14ac:dyDescent="0.3">
      <c r="A2993">
        <v>2996</v>
      </c>
      <c r="B2993" t="s">
        <v>11311</v>
      </c>
      <c r="C2993" t="s">
        <v>4090</v>
      </c>
      <c r="D2993" t="s">
        <v>12467</v>
      </c>
      <c r="E2993" s="1">
        <f t="shared" si="184"/>
        <v>42615</v>
      </c>
      <c r="F2993">
        <f t="shared" si="185"/>
        <v>2016</v>
      </c>
      <c r="G2993">
        <f t="shared" si="186"/>
        <v>9</v>
      </c>
      <c r="H2993">
        <f t="shared" si="187"/>
        <v>5</v>
      </c>
      <c r="I2993" s="1" t="s">
        <v>15622</v>
      </c>
      <c r="J2993" s="1" t="s">
        <v>15624</v>
      </c>
      <c r="K2993" s="42">
        <v>0.89</v>
      </c>
      <c r="L2993" s="42">
        <v>0.89</v>
      </c>
      <c r="M2993" s="1" t="s">
        <v>15615</v>
      </c>
    </row>
    <row r="2994" spans="1:13" x14ac:dyDescent="0.3">
      <c r="A2994">
        <v>2997</v>
      </c>
      <c r="B2994" t="s">
        <v>11345</v>
      </c>
      <c r="C2994" t="s">
        <v>4056</v>
      </c>
      <c r="D2994" t="s">
        <v>12467</v>
      </c>
      <c r="E2994" s="1">
        <f t="shared" si="184"/>
        <v>42615</v>
      </c>
      <c r="F2994">
        <f t="shared" si="185"/>
        <v>2016</v>
      </c>
      <c r="G2994">
        <f t="shared" si="186"/>
        <v>9</v>
      </c>
      <c r="H2994">
        <f t="shared" si="187"/>
        <v>5</v>
      </c>
      <c r="I2994" s="1" t="s">
        <v>15622</v>
      </c>
      <c r="J2994" s="1" t="s">
        <v>15626</v>
      </c>
      <c r="K2994" s="42">
        <v>1</v>
      </c>
      <c r="L2994" s="42">
        <v>0.5</v>
      </c>
      <c r="M2994" s="1" t="s">
        <v>15616</v>
      </c>
    </row>
    <row r="2995" spans="1:13" x14ac:dyDescent="0.3">
      <c r="A2995">
        <v>2998</v>
      </c>
      <c r="B2995" t="s">
        <v>10363</v>
      </c>
      <c r="C2995" t="s">
        <v>5016</v>
      </c>
      <c r="D2995" t="s">
        <v>12468</v>
      </c>
      <c r="E2995" s="1">
        <f t="shared" si="184"/>
        <v>42616</v>
      </c>
      <c r="F2995">
        <f t="shared" si="185"/>
        <v>2016</v>
      </c>
      <c r="G2995">
        <f t="shared" si="186"/>
        <v>9</v>
      </c>
      <c r="H2995">
        <f t="shared" si="187"/>
        <v>6</v>
      </c>
      <c r="I2995" s="1" t="s">
        <v>15625</v>
      </c>
      <c r="J2995" s="1" t="s">
        <v>15626</v>
      </c>
      <c r="K2995" s="42">
        <v>1</v>
      </c>
      <c r="L2995" s="42">
        <v>1</v>
      </c>
      <c r="M2995" s="1" t="s">
        <v>15616</v>
      </c>
    </row>
    <row r="2996" spans="1:13" x14ac:dyDescent="0.3">
      <c r="A2996">
        <v>2999</v>
      </c>
      <c r="B2996" t="s">
        <v>11705</v>
      </c>
      <c r="C2996" t="s">
        <v>3701</v>
      </c>
      <c r="D2996" t="s">
        <v>12468</v>
      </c>
      <c r="E2996" s="1">
        <f t="shared" si="184"/>
        <v>42616</v>
      </c>
      <c r="F2996">
        <f t="shared" si="185"/>
        <v>2016</v>
      </c>
      <c r="G2996">
        <f t="shared" si="186"/>
        <v>9</v>
      </c>
      <c r="H2996">
        <f t="shared" si="187"/>
        <v>6</v>
      </c>
      <c r="I2996" s="1" t="s">
        <v>15622</v>
      </c>
      <c r="J2996" s="1" t="s">
        <v>15624</v>
      </c>
      <c r="K2996" s="42">
        <v>0.93</v>
      </c>
      <c r="L2996" s="42">
        <v>0.83</v>
      </c>
      <c r="M2996" s="1" t="s">
        <v>15615</v>
      </c>
    </row>
    <row r="2997" spans="1:13" x14ac:dyDescent="0.3">
      <c r="A2997">
        <v>3000</v>
      </c>
      <c r="B2997" t="s">
        <v>7725</v>
      </c>
      <c r="C2997" t="s">
        <v>7595</v>
      </c>
      <c r="D2997" t="s">
        <v>12469</v>
      </c>
      <c r="E2997" s="1">
        <f t="shared" si="184"/>
        <v>42617</v>
      </c>
      <c r="F2997">
        <f t="shared" si="185"/>
        <v>2016</v>
      </c>
      <c r="G2997">
        <f t="shared" si="186"/>
        <v>9</v>
      </c>
      <c r="H2997">
        <f t="shared" si="187"/>
        <v>7</v>
      </c>
      <c r="I2997" s="1" t="s">
        <v>15622</v>
      </c>
      <c r="J2997" s="1" t="s">
        <v>15628</v>
      </c>
      <c r="K2997" s="42">
        <v>0</v>
      </c>
      <c r="L2997" s="42">
        <v>0.91</v>
      </c>
      <c r="M2997" s="1" t="s">
        <v>15615</v>
      </c>
    </row>
    <row r="2998" spans="1:13" x14ac:dyDescent="0.3">
      <c r="A2998">
        <v>3001</v>
      </c>
      <c r="B2998" t="s">
        <v>7883</v>
      </c>
      <c r="C2998" t="s">
        <v>7445</v>
      </c>
      <c r="D2998" t="s">
        <v>12469</v>
      </c>
      <c r="E2998" s="1">
        <f t="shared" si="184"/>
        <v>42617</v>
      </c>
      <c r="F2998">
        <f t="shared" si="185"/>
        <v>2016</v>
      </c>
      <c r="G2998">
        <f t="shared" si="186"/>
        <v>9</v>
      </c>
      <c r="H2998">
        <f t="shared" si="187"/>
        <v>7</v>
      </c>
      <c r="I2998" s="1" t="s">
        <v>15625</v>
      </c>
      <c r="J2998" s="1" t="s">
        <v>15628</v>
      </c>
      <c r="K2998" s="42">
        <v>0</v>
      </c>
      <c r="L2998" s="42">
        <v>1</v>
      </c>
      <c r="M2998" s="1" t="s">
        <v>15616</v>
      </c>
    </row>
    <row r="2999" spans="1:13" x14ac:dyDescent="0.3">
      <c r="A2999">
        <v>3002</v>
      </c>
      <c r="B2999" t="s">
        <v>8955</v>
      </c>
      <c r="C2999" t="s">
        <v>6398</v>
      </c>
      <c r="D2999" t="s">
        <v>12470</v>
      </c>
      <c r="E2999" s="1">
        <f t="shared" si="184"/>
        <v>42618</v>
      </c>
      <c r="F2999">
        <f t="shared" si="185"/>
        <v>2016</v>
      </c>
      <c r="G2999">
        <f t="shared" si="186"/>
        <v>9</v>
      </c>
      <c r="H2999">
        <f t="shared" si="187"/>
        <v>1</v>
      </c>
      <c r="I2999" s="1" t="s">
        <v>15622</v>
      </c>
      <c r="J2999" s="1" t="s">
        <v>15626</v>
      </c>
      <c r="K2999" s="42">
        <v>1</v>
      </c>
      <c r="L2999" s="42">
        <v>0.98</v>
      </c>
      <c r="M2999" s="1" t="s">
        <v>15616</v>
      </c>
    </row>
    <row r="3000" spans="1:13" x14ac:dyDescent="0.3">
      <c r="A3000">
        <v>3003</v>
      </c>
      <c r="B3000" t="s">
        <v>8871</v>
      </c>
      <c r="C3000" t="s">
        <v>6479</v>
      </c>
      <c r="D3000" t="s">
        <v>12470</v>
      </c>
      <c r="E3000" s="1">
        <f t="shared" si="184"/>
        <v>42618</v>
      </c>
      <c r="F3000">
        <f t="shared" si="185"/>
        <v>2016</v>
      </c>
      <c r="G3000">
        <f t="shared" si="186"/>
        <v>9</v>
      </c>
      <c r="H3000">
        <f t="shared" si="187"/>
        <v>1</v>
      </c>
      <c r="I3000" s="1" t="s">
        <v>15622</v>
      </c>
      <c r="J3000" s="1" t="s">
        <v>15623</v>
      </c>
      <c r="K3000" s="42">
        <v>0.8</v>
      </c>
      <c r="L3000" s="42">
        <v>0.84</v>
      </c>
      <c r="M3000" s="1" t="s">
        <v>15615</v>
      </c>
    </row>
    <row r="3001" spans="1:13" x14ac:dyDescent="0.3">
      <c r="A3001">
        <v>3004</v>
      </c>
      <c r="B3001" t="s">
        <v>9715</v>
      </c>
      <c r="C3001" t="s">
        <v>5650</v>
      </c>
      <c r="D3001" t="s">
        <v>12471</v>
      </c>
      <c r="E3001" s="1">
        <f t="shared" si="184"/>
        <v>42621</v>
      </c>
      <c r="F3001">
        <f t="shared" si="185"/>
        <v>2016</v>
      </c>
      <c r="G3001">
        <f t="shared" si="186"/>
        <v>9</v>
      </c>
      <c r="H3001">
        <f t="shared" si="187"/>
        <v>4</v>
      </c>
      <c r="I3001" s="1" t="s">
        <v>15622</v>
      </c>
      <c r="J3001" s="1" t="s">
        <v>15626</v>
      </c>
      <c r="K3001" s="42">
        <v>1</v>
      </c>
      <c r="L3001" s="42">
        <v>1</v>
      </c>
      <c r="M3001" s="1" t="s">
        <v>15616</v>
      </c>
    </row>
    <row r="3002" spans="1:13" x14ac:dyDescent="0.3">
      <c r="A3002">
        <v>3005</v>
      </c>
      <c r="B3002" t="s">
        <v>8334</v>
      </c>
      <c r="C3002" t="s">
        <v>7003</v>
      </c>
      <c r="D3002" t="s">
        <v>12472</v>
      </c>
      <c r="E3002" s="1">
        <f t="shared" si="184"/>
        <v>42623</v>
      </c>
      <c r="F3002">
        <f t="shared" si="185"/>
        <v>2016</v>
      </c>
      <c r="G3002">
        <f t="shared" si="186"/>
        <v>9</v>
      </c>
      <c r="H3002">
        <f t="shared" si="187"/>
        <v>6</v>
      </c>
      <c r="I3002" s="1" t="s">
        <v>15622</v>
      </c>
      <c r="J3002" s="1" t="s">
        <v>15623</v>
      </c>
      <c r="K3002" s="42">
        <v>1</v>
      </c>
      <c r="L3002" s="42">
        <v>1</v>
      </c>
      <c r="M3002" s="1" t="s">
        <v>15615</v>
      </c>
    </row>
    <row r="3003" spans="1:13" x14ac:dyDescent="0.3">
      <c r="A3003">
        <v>3006</v>
      </c>
      <c r="B3003" t="s">
        <v>8812</v>
      </c>
      <c r="C3003" t="s">
        <v>6536</v>
      </c>
      <c r="D3003" t="s">
        <v>12472</v>
      </c>
      <c r="E3003" s="1">
        <f t="shared" si="184"/>
        <v>42623</v>
      </c>
      <c r="F3003">
        <f t="shared" si="185"/>
        <v>2016</v>
      </c>
      <c r="G3003">
        <f t="shared" si="186"/>
        <v>9</v>
      </c>
      <c r="H3003">
        <f t="shared" si="187"/>
        <v>6</v>
      </c>
      <c r="I3003" s="1" t="s">
        <v>15622</v>
      </c>
      <c r="J3003" s="1" t="s">
        <v>15626</v>
      </c>
      <c r="K3003" s="42">
        <v>1</v>
      </c>
      <c r="L3003" s="42">
        <v>0.95</v>
      </c>
      <c r="M3003" s="1" t="s">
        <v>15616</v>
      </c>
    </row>
    <row r="3004" spans="1:13" x14ac:dyDescent="0.3">
      <c r="A3004">
        <v>3007</v>
      </c>
      <c r="B3004" t="s">
        <v>9151</v>
      </c>
      <c r="C3004" t="s">
        <v>6202</v>
      </c>
      <c r="D3004" t="s">
        <v>12473</v>
      </c>
      <c r="E3004" s="1">
        <f t="shared" si="184"/>
        <v>42627</v>
      </c>
      <c r="F3004">
        <f t="shared" si="185"/>
        <v>2016</v>
      </c>
      <c r="G3004">
        <f t="shared" si="186"/>
        <v>9</v>
      </c>
      <c r="H3004">
        <f t="shared" si="187"/>
        <v>3</v>
      </c>
      <c r="I3004" s="1" t="s">
        <v>15622</v>
      </c>
      <c r="J3004" s="1" t="s">
        <v>15626</v>
      </c>
      <c r="K3004" s="42">
        <v>0.88</v>
      </c>
      <c r="L3004" s="42">
        <v>0.81</v>
      </c>
      <c r="M3004" s="1" t="s">
        <v>15615</v>
      </c>
    </row>
    <row r="3005" spans="1:13" x14ac:dyDescent="0.3">
      <c r="A3005">
        <v>3008</v>
      </c>
      <c r="B3005" t="s">
        <v>10933</v>
      </c>
      <c r="C3005" t="s">
        <v>4461</v>
      </c>
      <c r="D3005" t="s">
        <v>12473</v>
      </c>
      <c r="E3005" s="1">
        <f t="shared" si="184"/>
        <v>42627</v>
      </c>
      <c r="F3005">
        <f t="shared" si="185"/>
        <v>2016</v>
      </c>
      <c r="G3005">
        <f t="shared" si="186"/>
        <v>9</v>
      </c>
      <c r="H3005">
        <f t="shared" si="187"/>
        <v>3</v>
      </c>
      <c r="I3005" s="1" t="s">
        <v>15625</v>
      </c>
      <c r="J3005" s="1" t="s">
        <v>15624</v>
      </c>
      <c r="K3005" s="42">
        <v>1</v>
      </c>
      <c r="L3005" s="42">
        <v>0.5</v>
      </c>
      <c r="M3005" s="1" t="s">
        <v>15616</v>
      </c>
    </row>
    <row r="3006" spans="1:13" x14ac:dyDescent="0.3">
      <c r="A3006">
        <v>3009</v>
      </c>
      <c r="B3006" t="s">
        <v>9726</v>
      </c>
      <c r="C3006" t="s">
        <v>5639</v>
      </c>
      <c r="D3006" t="s">
        <v>12474</v>
      </c>
      <c r="E3006" s="1">
        <f t="shared" si="184"/>
        <v>42628</v>
      </c>
      <c r="F3006">
        <f t="shared" si="185"/>
        <v>2016</v>
      </c>
      <c r="G3006">
        <f t="shared" si="186"/>
        <v>9</v>
      </c>
      <c r="H3006">
        <f t="shared" si="187"/>
        <v>4</v>
      </c>
      <c r="I3006" s="1" t="s">
        <v>15622</v>
      </c>
      <c r="J3006" s="1" t="s">
        <v>15626</v>
      </c>
      <c r="K3006" s="42">
        <v>1</v>
      </c>
      <c r="L3006" s="42">
        <v>0.94</v>
      </c>
      <c r="M3006" s="1" t="s">
        <v>15615</v>
      </c>
    </row>
    <row r="3007" spans="1:13" x14ac:dyDescent="0.3">
      <c r="A3007">
        <v>3010</v>
      </c>
      <c r="B3007" t="s">
        <v>8086</v>
      </c>
      <c r="C3007" t="s">
        <v>7247</v>
      </c>
      <c r="D3007" t="s">
        <v>12475</v>
      </c>
      <c r="E3007" s="1">
        <f t="shared" si="184"/>
        <v>42630</v>
      </c>
      <c r="F3007">
        <f t="shared" si="185"/>
        <v>2016</v>
      </c>
      <c r="G3007">
        <f t="shared" si="186"/>
        <v>9</v>
      </c>
      <c r="H3007">
        <f t="shared" si="187"/>
        <v>6</v>
      </c>
      <c r="I3007" s="1" t="s">
        <v>15622</v>
      </c>
      <c r="J3007" s="1" t="s">
        <v>15626</v>
      </c>
      <c r="K3007" s="42">
        <v>1</v>
      </c>
      <c r="L3007" s="42">
        <v>1</v>
      </c>
      <c r="M3007" s="1" t="s">
        <v>15616</v>
      </c>
    </row>
    <row r="3008" spans="1:13" x14ac:dyDescent="0.3">
      <c r="A3008">
        <v>3011</v>
      </c>
      <c r="B3008" t="s">
        <v>9451</v>
      </c>
      <c r="C3008" t="s">
        <v>5908</v>
      </c>
      <c r="D3008" t="s">
        <v>12476</v>
      </c>
      <c r="E3008" s="1">
        <f t="shared" si="184"/>
        <v>42631</v>
      </c>
      <c r="F3008">
        <f t="shared" si="185"/>
        <v>2016</v>
      </c>
      <c r="G3008">
        <f t="shared" si="186"/>
        <v>9</v>
      </c>
      <c r="H3008">
        <f t="shared" si="187"/>
        <v>7</v>
      </c>
      <c r="I3008" s="1" t="s">
        <v>15622</v>
      </c>
      <c r="J3008" s="1" t="s">
        <v>15626</v>
      </c>
      <c r="K3008" s="42">
        <v>1</v>
      </c>
      <c r="L3008" s="42">
        <v>0.36</v>
      </c>
      <c r="M3008" s="1" t="s">
        <v>15615</v>
      </c>
    </row>
    <row r="3009" spans="1:13" x14ac:dyDescent="0.3">
      <c r="A3009">
        <v>3012</v>
      </c>
      <c r="B3009" t="s">
        <v>9531</v>
      </c>
      <c r="C3009" t="s">
        <v>5829</v>
      </c>
      <c r="D3009" t="s">
        <v>12476</v>
      </c>
      <c r="E3009" s="1">
        <f t="shared" si="184"/>
        <v>42631</v>
      </c>
      <c r="F3009">
        <f t="shared" si="185"/>
        <v>2016</v>
      </c>
      <c r="G3009">
        <f t="shared" si="186"/>
        <v>9</v>
      </c>
      <c r="H3009">
        <f t="shared" si="187"/>
        <v>7</v>
      </c>
      <c r="I3009" s="1" t="s">
        <v>15622</v>
      </c>
      <c r="J3009" s="1" t="s">
        <v>15623</v>
      </c>
      <c r="K3009" s="42">
        <v>1</v>
      </c>
      <c r="L3009" s="42">
        <v>1</v>
      </c>
      <c r="M3009" s="1" t="s">
        <v>15615</v>
      </c>
    </row>
    <row r="3010" spans="1:13" x14ac:dyDescent="0.3">
      <c r="A3010">
        <v>3013</v>
      </c>
      <c r="B3010" t="s">
        <v>8376</v>
      </c>
      <c r="C3010" t="s">
        <v>6964</v>
      </c>
      <c r="D3010" t="s">
        <v>12476</v>
      </c>
      <c r="E3010" s="1">
        <f t="shared" si="184"/>
        <v>42631</v>
      </c>
      <c r="F3010">
        <f t="shared" si="185"/>
        <v>2016</v>
      </c>
      <c r="G3010">
        <f t="shared" si="186"/>
        <v>9</v>
      </c>
      <c r="H3010">
        <f t="shared" si="187"/>
        <v>7</v>
      </c>
      <c r="I3010" s="1" t="s">
        <v>15622</v>
      </c>
      <c r="J3010" s="1" t="s">
        <v>15626</v>
      </c>
      <c r="K3010" s="42">
        <v>1</v>
      </c>
      <c r="L3010" s="42">
        <v>1</v>
      </c>
      <c r="M3010" s="1" t="s">
        <v>15615</v>
      </c>
    </row>
    <row r="3011" spans="1:13" x14ac:dyDescent="0.3">
      <c r="A3011">
        <v>3014</v>
      </c>
      <c r="B3011" t="s">
        <v>11516</v>
      </c>
      <c r="C3011" t="s">
        <v>3887</v>
      </c>
      <c r="D3011" t="s">
        <v>12477</v>
      </c>
      <c r="E3011" s="1">
        <f t="shared" ref="E3011:E3074" si="188">DATE(LEFT(D3011,4),MID(D3011,5,2),RIGHT(D3011,2))</f>
        <v>42632</v>
      </c>
      <c r="F3011">
        <f t="shared" ref="F3011:F3074" si="189">YEAR(E3011)</f>
        <v>2016</v>
      </c>
      <c r="G3011">
        <f t="shared" ref="G3011:G3074" si="190">MONTH(E3011)</f>
        <v>9</v>
      </c>
      <c r="H3011">
        <f t="shared" ref="H3011:H3074" si="191">WEEKDAY(E3011,2)</f>
        <v>1</v>
      </c>
      <c r="I3011" s="1" t="s">
        <v>15622</v>
      </c>
      <c r="J3011" s="1" t="s">
        <v>15626</v>
      </c>
      <c r="K3011" s="42">
        <v>1</v>
      </c>
      <c r="L3011" s="42">
        <v>1</v>
      </c>
      <c r="M3011" s="1" t="s">
        <v>15615</v>
      </c>
    </row>
    <row r="3012" spans="1:13" x14ac:dyDescent="0.3">
      <c r="A3012">
        <v>3015</v>
      </c>
      <c r="B3012" t="s">
        <v>10879</v>
      </c>
      <c r="C3012" t="s">
        <v>4515</v>
      </c>
      <c r="D3012" t="s">
        <v>12478</v>
      </c>
      <c r="E3012" s="1">
        <f t="shared" si="188"/>
        <v>42634</v>
      </c>
      <c r="F3012">
        <f t="shared" si="189"/>
        <v>2016</v>
      </c>
      <c r="G3012">
        <f t="shared" si="190"/>
        <v>9</v>
      </c>
      <c r="H3012">
        <f t="shared" si="191"/>
        <v>3</v>
      </c>
      <c r="I3012" s="1" t="s">
        <v>15622</v>
      </c>
      <c r="J3012" s="1" t="s">
        <v>15626</v>
      </c>
      <c r="K3012" s="42">
        <v>1</v>
      </c>
      <c r="L3012" s="42">
        <v>1</v>
      </c>
      <c r="M3012" s="1" t="s">
        <v>15615</v>
      </c>
    </row>
    <row r="3013" spans="1:13" x14ac:dyDescent="0.3">
      <c r="A3013">
        <v>3016</v>
      </c>
      <c r="B3013" t="s">
        <v>10386</v>
      </c>
      <c r="C3013" t="s">
        <v>4993</v>
      </c>
      <c r="D3013" t="s">
        <v>12478</v>
      </c>
      <c r="E3013" s="1">
        <f t="shared" si="188"/>
        <v>42634</v>
      </c>
      <c r="F3013">
        <f t="shared" si="189"/>
        <v>2016</v>
      </c>
      <c r="G3013">
        <f t="shared" si="190"/>
        <v>9</v>
      </c>
      <c r="H3013">
        <f t="shared" si="191"/>
        <v>3</v>
      </c>
      <c r="I3013" s="1" t="s">
        <v>15622</v>
      </c>
      <c r="J3013" s="1" t="s">
        <v>15623</v>
      </c>
      <c r="K3013" s="42">
        <v>0.5</v>
      </c>
      <c r="L3013" s="42">
        <v>1</v>
      </c>
      <c r="M3013" s="1" t="s">
        <v>15615</v>
      </c>
    </row>
    <row r="3014" spans="1:13" x14ac:dyDescent="0.3">
      <c r="A3014">
        <v>3017</v>
      </c>
      <c r="B3014" t="s">
        <v>8009</v>
      </c>
      <c r="C3014" t="s">
        <v>7322</v>
      </c>
      <c r="D3014" t="s">
        <v>12479</v>
      </c>
      <c r="E3014" s="1">
        <f t="shared" si="188"/>
        <v>42635</v>
      </c>
      <c r="F3014">
        <f t="shared" si="189"/>
        <v>2016</v>
      </c>
      <c r="G3014">
        <f t="shared" si="190"/>
        <v>9</v>
      </c>
      <c r="H3014">
        <f t="shared" si="191"/>
        <v>4</v>
      </c>
      <c r="I3014" s="1" t="s">
        <v>15625</v>
      </c>
      <c r="J3014" s="1" t="s">
        <v>15626</v>
      </c>
      <c r="K3014" s="42">
        <v>1</v>
      </c>
      <c r="L3014" s="42">
        <v>0.91</v>
      </c>
      <c r="M3014" s="1" t="s">
        <v>15616</v>
      </c>
    </row>
    <row r="3015" spans="1:13" x14ac:dyDescent="0.3">
      <c r="A3015">
        <v>3018</v>
      </c>
      <c r="B3015" t="s">
        <v>8549</v>
      </c>
      <c r="C3015" t="s">
        <v>6797</v>
      </c>
      <c r="D3015" t="s">
        <v>12479</v>
      </c>
      <c r="E3015" s="1">
        <f t="shared" si="188"/>
        <v>42635</v>
      </c>
      <c r="F3015">
        <f t="shared" si="189"/>
        <v>2016</v>
      </c>
      <c r="G3015">
        <f t="shared" si="190"/>
        <v>9</v>
      </c>
      <c r="H3015">
        <f t="shared" si="191"/>
        <v>4</v>
      </c>
      <c r="I3015" s="1" t="s">
        <v>15622</v>
      </c>
      <c r="J3015" s="1" t="s">
        <v>15626</v>
      </c>
      <c r="K3015" s="42">
        <v>1</v>
      </c>
      <c r="L3015" s="42">
        <v>0.97</v>
      </c>
      <c r="M3015" s="1" t="s">
        <v>15616</v>
      </c>
    </row>
    <row r="3016" spans="1:13" x14ac:dyDescent="0.3">
      <c r="A3016">
        <v>3019</v>
      </c>
      <c r="B3016" t="s">
        <v>11439</v>
      </c>
      <c r="C3016" t="s">
        <v>3962</v>
      </c>
      <c r="D3016" t="s">
        <v>12480</v>
      </c>
      <c r="E3016" s="1">
        <f t="shared" si="188"/>
        <v>42636</v>
      </c>
      <c r="F3016">
        <f t="shared" si="189"/>
        <v>2016</v>
      </c>
      <c r="G3016">
        <f t="shared" si="190"/>
        <v>9</v>
      </c>
      <c r="H3016">
        <f t="shared" si="191"/>
        <v>5</v>
      </c>
      <c r="I3016" s="1" t="s">
        <v>15622</v>
      </c>
      <c r="J3016" s="1" t="s">
        <v>15626</v>
      </c>
      <c r="K3016" s="42">
        <v>1</v>
      </c>
      <c r="L3016" s="42">
        <v>0.9</v>
      </c>
      <c r="M3016" s="1" t="s">
        <v>15616</v>
      </c>
    </row>
    <row r="3017" spans="1:13" x14ac:dyDescent="0.3">
      <c r="A3017">
        <v>3020</v>
      </c>
      <c r="B3017" t="s">
        <v>9355</v>
      </c>
      <c r="C3017" t="s">
        <v>6002</v>
      </c>
      <c r="D3017" t="s">
        <v>12480</v>
      </c>
      <c r="E3017" s="1">
        <f t="shared" si="188"/>
        <v>42636</v>
      </c>
      <c r="F3017">
        <f t="shared" si="189"/>
        <v>2016</v>
      </c>
      <c r="G3017">
        <f t="shared" si="190"/>
        <v>9</v>
      </c>
      <c r="H3017">
        <f t="shared" si="191"/>
        <v>5</v>
      </c>
      <c r="I3017" s="1" t="s">
        <v>15622</v>
      </c>
      <c r="J3017" s="1" t="s">
        <v>15623</v>
      </c>
      <c r="K3017" s="42">
        <v>0.55000000000000004</v>
      </c>
      <c r="L3017" s="42">
        <v>0</v>
      </c>
      <c r="M3017" s="1" t="s">
        <v>15615</v>
      </c>
    </row>
    <row r="3018" spans="1:13" x14ac:dyDescent="0.3">
      <c r="A3018">
        <v>3021</v>
      </c>
      <c r="B3018" t="s">
        <v>10689</v>
      </c>
      <c r="C3018" t="s">
        <v>4697</v>
      </c>
      <c r="D3018" t="s">
        <v>12481</v>
      </c>
      <c r="E3018" s="1">
        <f t="shared" si="188"/>
        <v>42637</v>
      </c>
      <c r="F3018">
        <f t="shared" si="189"/>
        <v>2016</v>
      </c>
      <c r="G3018">
        <f t="shared" si="190"/>
        <v>9</v>
      </c>
      <c r="H3018">
        <f t="shared" si="191"/>
        <v>6</v>
      </c>
      <c r="I3018" s="1" t="s">
        <v>15622</v>
      </c>
      <c r="J3018" s="1" t="s">
        <v>15624</v>
      </c>
      <c r="K3018" s="42">
        <v>1</v>
      </c>
      <c r="L3018" s="42">
        <v>0.94</v>
      </c>
      <c r="M3018" s="1" t="s">
        <v>15615</v>
      </c>
    </row>
    <row r="3019" spans="1:13" x14ac:dyDescent="0.3">
      <c r="A3019">
        <v>3022</v>
      </c>
      <c r="B3019" t="s">
        <v>10159</v>
      </c>
      <c r="C3019" t="s">
        <v>5219</v>
      </c>
      <c r="D3019" t="s">
        <v>12482</v>
      </c>
      <c r="E3019" s="1">
        <f t="shared" si="188"/>
        <v>42638</v>
      </c>
      <c r="F3019">
        <f t="shared" si="189"/>
        <v>2016</v>
      </c>
      <c r="G3019">
        <f t="shared" si="190"/>
        <v>9</v>
      </c>
      <c r="H3019">
        <f t="shared" si="191"/>
        <v>7</v>
      </c>
      <c r="I3019" s="1" t="s">
        <v>15622</v>
      </c>
      <c r="J3019" s="1" t="s">
        <v>15626</v>
      </c>
      <c r="K3019" s="42">
        <v>1</v>
      </c>
      <c r="L3019" s="42">
        <v>0.95</v>
      </c>
      <c r="M3019" s="1" t="s">
        <v>15616</v>
      </c>
    </row>
    <row r="3020" spans="1:13" x14ac:dyDescent="0.3">
      <c r="A3020">
        <v>3023</v>
      </c>
      <c r="B3020" t="s">
        <v>8746</v>
      </c>
      <c r="C3020" t="s">
        <v>6602</v>
      </c>
      <c r="D3020" t="s">
        <v>12482</v>
      </c>
      <c r="E3020" s="1">
        <f t="shared" si="188"/>
        <v>42638</v>
      </c>
      <c r="F3020">
        <f t="shared" si="189"/>
        <v>2016</v>
      </c>
      <c r="G3020">
        <f t="shared" si="190"/>
        <v>9</v>
      </c>
      <c r="H3020">
        <f t="shared" si="191"/>
        <v>7</v>
      </c>
      <c r="I3020" s="1" t="s">
        <v>15622</v>
      </c>
      <c r="J3020" s="1" t="s">
        <v>15626</v>
      </c>
      <c r="K3020" s="42">
        <v>1</v>
      </c>
      <c r="L3020" s="42">
        <v>1</v>
      </c>
      <c r="M3020" s="1" t="s">
        <v>15615</v>
      </c>
    </row>
    <row r="3021" spans="1:13" x14ac:dyDescent="0.3">
      <c r="A3021">
        <v>3024</v>
      </c>
      <c r="B3021" t="s">
        <v>9291</v>
      </c>
      <c r="C3021" t="s">
        <v>6065</v>
      </c>
      <c r="D3021" t="s">
        <v>12483</v>
      </c>
      <c r="E3021" s="1">
        <f t="shared" si="188"/>
        <v>42640</v>
      </c>
      <c r="F3021">
        <f t="shared" si="189"/>
        <v>2016</v>
      </c>
      <c r="G3021">
        <f t="shared" si="190"/>
        <v>9</v>
      </c>
      <c r="H3021">
        <f t="shared" si="191"/>
        <v>2</v>
      </c>
      <c r="I3021" s="1" t="s">
        <v>15629</v>
      </c>
      <c r="J3021" s="1" t="s">
        <v>15624</v>
      </c>
      <c r="K3021" s="42">
        <v>1</v>
      </c>
      <c r="L3021" s="42">
        <v>0.88</v>
      </c>
      <c r="M3021" s="1" t="s">
        <v>15615</v>
      </c>
    </row>
    <row r="3022" spans="1:13" x14ac:dyDescent="0.3">
      <c r="A3022">
        <v>3025</v>
      </c>
      <c r="B3022" t="s">
        <v>8389</v>
      </c>
      <c r="C3022" t="s">
        <v>6953</v>
      </c>
      <c r="D3022" t="s">
        <v>12484</v>
      </c>
      <c r="E3022" s="1">
        <f t="shared" si="188"/>
        <v>42641</v>
      </c>
      <c r="F3022">
        <f t="shared" si="189"/>
        <v>2016</v>
      </c>
      <c r="G3022">
        <f t="shared" si="190"/>
        <v>9</v>
      </c>
      <c r="H3022">
        <f t="shared" si="191"/>
        <v>3</v>
      </c>
      <c r="I3022" s="1" t="s">
        <v>15622</v>
      </c>
      <c r="J3022" s="1" t="s">
        <v>15623</v>
      </c>
      <c r="K3022" s="42">
        <v>0.67</v>
      </c>
      <c r="L3022" s="42">
        <v>1</v>
      </c>
      <c r="M3022" s="1" t="s">
        <v>15615</v>
      </c>
    </row>
    <row r="3023" spans="1:13" x14ac:dyDescent="0.3">
      <c r="A3023">
        <v>3026</v>
      </c>
      <c r="B3023" t="s">
        <v>11089</v>
      </c>
      <c r="C3023" t="s">
        <v>4308</v>
      </c>
      <c r="D3023" t="s">
        <v>12485</v>
      </c>
      <c r="E3023" s="1">
        <f t="shared" si="188"/>
        <v>42648</v>
      </c>
      <c r="F3023">
        <f t="shared" si="189"/>
        <v>2016</v>
      </c>
      <c r="G3023">
        <f t="shared" si="190"/>
        <v>10</v>
      </c>
      <c r="H3023">
        <f t="shared" si="191"/>
        <v>3</v>
      </c>
      <c r="I3023" s="1" t="s">
        <v>15622</v>
      </c>
      <c r="J3023" s="1" t="s">
        <v>15624</v>
      </c>
      <c r="K3023" s="42">
        <v>1</v>
      </c>
      <c r="L3023" s="42">
        <v>0.91</v>
      </c>
      <c r="M3023" s="1" t="s">
        <v>15615</v>
      </c>
    </row>
    <row r="3024" spans="1:13" x14ac:dyDescent="0.3">
      <c r="A3024">
        <v>3027</v>
      </c>
      <c r="B3024" t="s">
        <v>9541</v>
      </c>
      <c r="C3024" t="s">
        <v>5819</v>
      </c>
      <c r="D3024" t="s">
        <v>12486</v>
      </c>
      <c r="E3024" s="1">
        <f t="shared" si="188"/>
        <v>42649</v>
      </c>
      <c r="F3024">
        <f t="shared" si="189"/>
        <v>2016</v>
      </c>
      <c r="G3024">
        <f t="shared" si="190"/>
        <v>10</v>
      </c>
      <c r="H3024">
        <f t="shared" si="191"/>
        <v>4</v>
      </c>
      <c r="I3024" s="1" t="s">
        <v>15622</v>
      </c>
      <c r="J3024" s="1" t="s">
        <v>15624</v>
      </c>
      <c r="K3024" s="42">
        <v>1</v>
      </c>
      <c r="L3024" s="42">
        <v>0.86</v>
      </c>
      <c r="M3024" s="1" t="s">
        <v>15616</v>
      </c>
    </row>
    <row r="3025" spans="1:13" x14ac:dyDescent="0.3">
      <c r="A3025">
        <v>3028</v>
      </c>
      <c r="B3025" t="s">
        <v>11049</v>
      </c>
      <c r="C3025" t="s">
        <v>4348</v>
      </c>
      <c r="D3025" t="s">
        <v>12487</v>
      </c>
      <c r="E3025" s="1">
        <f t="shared" si="188"/>
        <v>42651</v>
      </c>
      <c r="F3025">
        <f t="shared" si="189"/>
        <v>2016</v>
      </c>
      <c r="G3025">
        <f t="shared" si="190"/>
        <v>10</v>
      </c>
      <c r="H3025">
        <f t="shared" si="191"/>
        <v>6</v>
      </c>
      <c r="I3025" s="1" t="s">
        <v>15625</v>
      </c>
      <c r="J3025" s="1" t="s">
        <v>15624</v>
      </c>
      <c r="K3025" s="42">
        <v>1</v>
      </c>
      <c r="L3025" s="42">
        <v>0.98</v>
      </c>
      <c r="M3025" s="1" t="s">
        <v>15616</v>
      </c>
    </row>
    <row r="3026" spans="1:13" x14ac:dyDescent="0.3">
      <c r="A3026">
        <v>3029</v>
      </c>
      <c r="B3026" t="s">
        <v>8894</v>
      </c>
      <c r="C3026" t="s">
        <v>6458</v>
      </c>
      <c r="D3026" t="s">
        <v>12488</v>
      </c>
      <c r="E3026" s="1">
        <f t="shared" si="188"/>
        <v>42653</v>
      </c>
      <c r="F3026">
        <f t="shared" si="189"/>
        <v>2016</v>
      </c>
      <c r="G3026">
        <f t="shared" si="190"/>
        <v>10</v>
      </c>
      <c r="H3026">
        <f t="shared" si="191"/>
        <v>1</v>
      </c>
      <c r="I3026" s="1" t="s">
        <v>15629</v>
      </c>
      <c r="J3026" s="1" t="s">
        <v>15624</v>
      </c>
      <c r="K3026" s="42">
        <v>0.88</v>
      </c>
      <c r="L3026" s="42">
        <v>0.82</v>
      </c>
      <c r="M3026" s="1" t="s">
        <v>15615</v>
      </c>
    </row>
    <row r="3027" spans="1:13" x14ac:dyDescent="0.3">
      <c r="A3027">
        <v>3030</v>
      </c>
      <c r="B3027" t="s">
        <v>9057</v>
      </c>
      <c r="C3027" t="s">
        <v>6296</v>
      </c>
      <c r="D3027" t="s">
        <v>12488</v>
      </c>
      <c r="E3027" s="1">
        <f t="shared" si="188"/>
        <v>42653</v>
      </c>
      <c r="F3027">
        <f t="shared" si="189"/>
        <v>2016</v>
      </c>
      <c r="G3027">
        <f t="shared" si="190"/>
        <v>10</v>
      </c>
      <c r="H3027">
        <f t="shared" si="191"/>
        <v>1</v>
      </c>
      <c r="I3027" s="1" t="s">
        <v>15622</v>
      </c>
      <c r="J3027" s="1" t="s">
        <v>15626</v>
      </c>
      <c r="K3027" s="42">
        <v>1</v>
      </c>
      <c r="L3027" s="42">
        <v>0.97</v>
      </c>
      <c r="M3027" s="1" t="s">
        <v>15616</v>
      </c>
    </row>
    <row r="3028" spans="1:13" x14ac:dyDescent="0.3">
      <c r="A3028">
        <v>3031</v>
      </c>
      <c r="B3028" t="s">
        <v>8129</v>
      </c>
      <c r="C3028" t="s">
        <v>7206</v>
      </c>
      <c r="D3028" t="s">
        <v>12489</v>
      </c>
      <c r="E3028" s="1">
        <f t="shared" si="188"/>
        <v>42654</v>
      </c>
      <c r="F3028">
        <f t="shared" si="189"/>
        <v>2016</v>
      </c>
      <c r="G3028">
        <f t="shared" si="190"/>
        <v>10</v>
      </c>
      <c r="H3028">
        <f t="shared" si="191"/>
        <v>2</v>
      </c>
      <c r="I3028" s="1" t="s">
        <v>15662</v>
      </c>
      <c r="J3028" s="1" t="s">
        <v>15626</v>
      </c>
      <c r="K3028" s="42">
        <v>1</v>
      </c>
      <c r="L3028" s="42">
        <v>1</v>
      </c>
      <c r="M3028" s="1" t="s">
        <v>15615</v>
      </c>
    </row>
    <row r="3029" spans="1:13" x14ac:dyDescent="0.3">
      <c r="A3029">
        <v>3032</v>
      </c>
      <c r="B3029" t="s">
        <v>8891</v>
      </c>
      <c r="C3029" t="s">
        <v>6460</v>
      </c>
      <c r="D3029" t="s">
        <v>12489</v>
      </c>
      <c r="E3029" s="1">
        <f t="shared" si="188"/>
        <v>42654</v>
      </c>
      <c r="F3029">
        <f t="shared" si="189"/>
        <v>2016</v>
      </c>
      <c r="G3029">
        <f t="shared" si="190"/>
        <v>10</v>
      </c>
      <c r="H3029">
        <f t="shared" si="191"/>
        <v>2</v>
      </c>
      <c r="I3029" s="1" t="s">
        <v>15622</v>
      </c>
      <c r="J3029" s="1" t="s">
        <v>15626</v>
      </c>
      <c r="K3029" s="42">
        <v>1</v>
      </c>
      <c r="L3029" s="42">
        <v>0.89</v>
      </c>
      <c r="M3029" s="1" t="s">
        <v>15616</v>
      </c>
    </row>
    <row r="3030" spans="1:13" x14ac:dyDescent="0.3">
      <c r="A3030">
        <v>3033</v>
      </c>
      <c r="B3030" t="s">
        <v>9313</v>
      </c>
      <c r="C3030" t="s">
        <v>6043</v>
      </c>
      <c r="D3030" t="s">
        <v>12490</v>
      </c>
      <c r="E3030" s="1">
        <f t="shared" si="188"/>
        <v>42656</v>
      </c>
      <c r="F3030">
        <f t="shared" si="189"/>
        <v>2016</v>
      </c>
      <c r="G3030">
        <f t="shared" si="190"/>
        <v>10</v>
      </c>
      <c r="H3030">
        <f t="shared" si="191"/>
        <v>4</v>
      </c>
      <c r="I3030" s="1" t="s">
        <v>15625</v>
      </c>
      <c r="J3030" s="1" t="s">
        <v>15626</v>
      </c>
      <c r="K3030" s="42">
        <v>1</v>
      </c>
      <c r="L3030" s="42">
        <v>0.86</v>
      </c>
      <c r="M3030" s="1" t="s">
        <v>15615</v>
      </c>
    </row>
    <row r="3031" spans="1:13" x14ac:dyDescent="0.3">
      <c r="A3031">
        <v>3034</v>
      </c>
      <c r="B3031" t="s">
        <v>9651</v>
      </c>
      <c r="C3031" t="s">
        <v>5713</v>
      </c>
      <c r="D3031" t="s">
        <v>12491</v>
      </c>
      <c r="E3031" s="1">
        <f t="shared" si="188"/>
        <v>42657</v>
      </c>
      <c r="F3031">
        <f t="shared" si="189"/>
        <v>2016</v>
      </c>
      <c r="G3031">
        <f t="shared" si="190"/>
        <v>10</v>
      </c>
      <c r="H3031">
        <f t="shared" si="191"/>
        <v>5</v>
      </c>
      <c r="I3031" s="1" t="s">
        <v>15622</v>
      </c>
      <c r="J3031" s="1" t="s">
        <v>15626</v>
      </c>
      <c r="K3031" s="42">
        <v>0.82</v>
      </c>
      <c r="L3031" s="42">
        <v>0.97</v>
      </c>
      <c r="M3031" s="1" t="s">
        <v>15615</v>
      </c>
    </row>
    <row r="3032" spans="1:13" x14ac:dyDescent="0.3">
      <c r="A3032">
        <v>3035</v>
      </c>
      <c r="B3032" t="s">
        <v>9449</v>
      </c>
      <c r="C3032" t="s">
        <v>5910</v>
      </c>
      <c r="D3032" t="s">
        <v>12492</v>
      </c>
      <c r="E3032" s="1">
        <f t="shared" si="188"/>
        <v>42658</v>
      </c>
      <c r="F3032">
        <f t="shared" si="189"/>
        <v>2016</v>
      </c>
      <c r="G3032">
        <f t="shared" si="190"/>
        <v>10</v>
      </c>
      <c r="H3032">
        <f t="shared" si="191"/>
        <v>6</v>
      </c>
      <c r="I3032" s="1" t="s">
        <v>15625</v>
      </c>
      <c r="J3032" s="1" t="s">
        <v>15626</v>
      </c>
      <c r="K3032" s="42">
        <v>1</v>
      </c>
      <c r="L3032" s="42">
        <v>1</v>
      </c>
      <c r="M3032" s="1" t="s">
        <v>15615</v>
      </c>
    </row>
    <row r="3033" spans="1:13" x14ac:dyDescent="0.3">
      <c r="A3033">
        <v>3036</v>
      </c>
      <c r="B3033" t="s">
        <v>10205</v>
      </c>
      <c r="C3033" t="s">
        <v>5174</v>
      </c>
      <c r="D3033" t="s">
        <v>12493</v>
      </c>
      <c r="E3033" s="1">
        <f t="shared" si="188"/>
        <v>42659</v>
      </c>
      <c r="F3033">
        <f t="shared" si="189"/>
        <v>2016</v>
      </c>
      <c r="G3033">
        <f t="shared" si="190"/>
        <v>10</v>
      </c>
      <c r="H3033">
        <f t="shared" si="191"/>
        <v>7</v>
      </c>
      <c r="I3033" s="1" t="s">
        <v>15622</v>
      </c>
      <c r="J3033" s="1" t="s">
        <v>15626</v>
      </c>
      <c r="K3033" s="42">
        <v>1</v>
      </c>
      <c r="L3033" s="42">
        <v>0.97</v>
      </c>
      <c r="M3033" s="1" t="s">
        <v>15615</v>
      </c>
    </row>
    <row r="3034" spans="1:13" x14ac:dyDescent="0.3">
      <c r="A3034">
        <v>3037</v>
      </c>
      <c r="B3034" t="s">
        <v>10960</v>
      </c>
      <c r="C3034" t="s">
        <v>4435</v>
      </c>
      <c r="D3034" t="s">
        <v>12493</v>
      </c>
      <c r="E3034" s="1">
        <f t="shared" si="188"/>
        <v>42659</v>
      </c>
      <c r="F3034">
        <f t="shared" si="189"/>
        <v>2016</v>
      </c>
      <c r="G3034">
        <f t="shared" si="190"/>
        <v>10</v>
      </c>
      <c r="H3034">
        <f t="shared" si="191"/>
        <v>7</v>
      </c>
      <c r="I3034" s="1" t="s">
        <v>15622</v>
      </c>
      <c r="J3034" s="1" t="s">
        <v>15623</v>
      </c>
      <c r="K3034" s="42">
        <v>0.67</v>
      </c>
      <c r="L3034" s="42">
        <v>1</v>
      </c>
      <c r="M3034" s="1" t="s">
        <v>15615</v>
      </c>
    </row>
    <row r="3035" spans="1:13" x14ac:dyDescent="0.3">
      <c r="A3035">
        <v>3038</v>
      </c>
      <c r="B3035" t="s">
        <v>10861</v>
      </c>
      <c r="C3035" t="s">
        <v>4533</v>
      </c>
      <c r="D3035" t="s">
        <v>12493</v>
      </c>
      <c r="E3035" s="1">
        <f t="shared" si="188"/>
        <v>42659</v>
      </c>
      <c r="F3035">
        <f t="shared" si="189"/>
        <v>2016</v>
      </c>
      <c r="G3035">
        <f t="shared" si="190"/>
        <v>10</v>
      </c>
      <c r="H3035">
        <f t="shared" si="191"/>
        <v>7</v>
      </c>
      <c r="I3035" s="1" t="s">
        <v>15622</v>
      </c>
      <c r="J3035" s="1" t="s">
        <v>15626</v>
      </c>
      <c r="K3035" s="42">
        <v>1</v>
      </c>
      <c r="L3035" s="42">
        <v>1</v>
      </c>
      <c r="M3035" s="1" t="s">
        <v>15616</v>
      </c>
    </row>
    <row r="3036" spans="1:13" x14ac:dyDescent="0.3">
      <c r="A3036">
        <v>3039</v>
      </c>
      <c r="B3036" t="s">
        <v>11606</v>
      </c>
      <c r="C3036" t="s">
        <v>3799</v>
      </c>
      <c r="D3036" t="s">
        <v>12494</v>
      </c>
      <c r="E3036" s="1">
        <f t="shared" si="188"/>
        <v>42660</v>
      </c>
      <c r="F3036">
        <f t="shared" si="189"/>
        <v>2016</v>
      </c>
      <c r="G3036">
        <f t="shared" si="190"/>
        <v>10</v>
      </c>
      <c r="H3036">
        <f t="shared" si="191"/>
        <v>1</v>
      </c>
      <c r="I3036" s="1" t="s">
        <v>15622</v>
      </c>
      <c r="J3036" s="1" t="s">
        <v>15623</v>
      </c>
      <c r="K3036" s="42">
        <v>0.75</v>
      </c>
      <c r="L3036" s="42">
        <v>0.89</v>
      </c>
      <c r="M3036" s="1" t="s">
        <v>15615</v>
      </c>
    </row>
    <row r="3037" spans="1:13" x14ac:dyDescent="0.3">
      <c r="A3037">
        <v>3040</v>
      </c>
      <c r="B3037" t="s">
        <v>8878</v>
      </c>
      <c r="C3037" t="s">
        <v>6472</v>
      </c>
      <c r="D3037" t="s">
        <v>12494</v>
      </c>
      <c r="E3037" s="1">
        <f t="shared" si="188"/>
        <v>42660</v>
      </c>
      <c r="F3037">
        <f t="shared" si="189"/>
        <v>2016</v>
      </c>
      <c r="G3037">
        <f t="shared" si="190"/>
        <v>10</v>
      </c>
      <c r="H3037">
        <f t="shared" si="191"/>
        <v>1</v>
      </c>
      <c r="I3037" s="1" t="s">
        <v>15622</v>
      </c>
      <c r="J3037" s="1" t="s">
        <v>15628</v>
      </c>
      <c r="K3037" s="42">
        <v>0</v>
      </c>
      <c r="L3037" s="42">
        <v>0.67</v>
      </c>
      <c r="M3037" s="1" t="s">
        <v>15615</v>
      </c>
    </row>
    <row r="3038" spans="1:13" x14ac:dyDescent="0.3">
      <c r="A3038">
        <v>3041</v>
      </c>
      <c r="B3038" t="s">
        <v>7710</v>
      </c>
      <c r="C3038" t="s">
        <v>7609</v>
      </c>
      <c r="D3038" t="s">
        <v>12494</v>
      </c>
      <c r="E3038" s="1">
        <f t="shared" si="188"/>
        <v>42660</v>
      </c>
      <c r="F3038">
        <f t="shared" si="189"/>
        <v>2016</v>
      </c>
      <c r="G3038">
        <f t="shared" si="190"/>
        <v>10</v>
      </c>
      <c r="H3038">
        <f t="shared" si="191"/>
        <v>1</v>
      </c>
      <c r="I3038" s="1" t="s">
        <v>15622</v>
      </c>
      <c r="J3038" s="1" t="s">
        <v>15623</v>
      </c>
      <c r="K3038" s="42">
        <v>1</v>
      </c>
      <c r="L3038" s="42">
        <v>0.98</v>
      </c>
      <c r="M3038" s="1" t="s">
        <v>15615</v>
      </c>
    </row>
    <row r="3039" spans="1:13" x14ac:dyDescent="0.3">
      <c r="A3039">
        <v>3042</v>
      </c>
      <c r="B3039" t="s">
        <v>10329</v>
      </c>
      <c r="C3039" t="s">
        <v>5050</v>
      </c>
      <c r="D3039" t="s">
        <v>12495</v>
      </c>
      <c r="E3039" s="1">
        <f t="shared" si="188"/>
        <v>42661</v>
      </c>
      <c r="F3039">
        <f t="shared" si="189"/>
        <v>2016</v>
      </c>
      <c r="G3039">
        <f t="shared" si="190"/>
        <v>10</v>
      </c>
      <c r="H3039">
        <f t="shared" si="191"/>
        <v>2</v>
      </c>
      <c r="I3039" s="1" t="s">
        <v>15622</v>
      </c>
      <c r="J3039" s="1" t="s">
        <v>15626</v>
      </c>
      <c r="K3039" s="42">
        <v>0.67</v>
      </c>
      <c r="L3039" s="42">
        <v>1</v>
      </c>
      <c r="M3039" s="1" t="s">
        <v>15615</v>
      </c>
    </row>
    <row r="3040" spans="1:13" x14ac:dyDescent="0.3">
      <c r="A3040">
        <v>3043</v>
      </c>
      <c r="B3040" t="s">
        <v>9652</v>
      </c>
      <c r="C3040" t="s">
        <v>5712</v>
      </c>
      <c r="D3040" t="s">
        <v>12496</v>
      </c>
      <c r="E3040" s="1">
        <f t="shared" si="188"/>
        <v>42662</v>
      </c>
      <c r="F3040">
        <f t="shared" si="189"/>
        <v>2016</v>
      </c>
      <c r="G3040">
        <f t="shared" si="190"/>
        <v>10</v>
      </c>
      <c r="H3040">
        <f t="shared" si="191"/>
        <v>3</v>
      </c>
      <c r="I3040" s="1" t="s">
        <v>15625</v>
      </c>
      <c r="J3040" s="1" t="s">
        <v>15628</v>
      </c>
      <c r="K3040" s="42">
        <v>0</v>
      </c>
      <c r="L3040" s="42">
        <v>1</v>
      </c>
      <c r="M3040" s="1" t="s">
        <v>15615</v>
      </c>
    </row>
    <row r="3041" spans="1:13" x14ac:dyDescent="0.3">
      <c r="A3041">
        <v>3044</v>
      </c>
      <c r="B3041" t="s">
        <v>11021</v>
      </c>
      <c r="C3041" t="s">
        <v>4376</v>
      </c>
      <c r="D3041" t="s">
        <v>12497</v>
      </c>
      <c r="E3041" s="1">
        <f t="shared" si="188"/>
        <v>42664</v>
      </c>
      <c r="F3041">
        <f t="shared" si="189"/>
        <v>2016</v>
      </c>
      <c r="G3041">
        <f t="shared" si="190"/>
        <v>10</v>
      </c>
      <c r="H3041">
        <f t="shared" si="191"/>
        <v>5</v>
      </c>
      <c r="I3041" s="1" t="s">
        <v>15797</v>
      </c>
      <c r="J3041" s="1" t="s">
        <v>15624</v>
      </c>
      <c r="K3041" s="42">
        <v>0.78</v>
      </c>
      <c r="L3041" s="42">
        <v>0.71</v>
      </c>
      <c r="M3041" s="1" t="s">
        <v>15615</v>
      </c>
    </row>
    <row r="3042" spans="1:13" x14ac:dyDescent="0.3">
      <c r="A3042">
        <v>3045</v>
      </c>
      <c r="B3042" t="s">
        <v>9240</v>
      </c>
      <c r="C3042" t="s">
        <v>6114</v>
      </c>
      <c r="D3042" t="s">
        <v>12497</v>
      </c>
      <c r="E3042" s="1">
        <f t="shared" si="188"/>
        <v>42664</v>
      </c>
      <c r="F3042">
        <f t="shared" si="189"/>
        <v>2016</v>
      </c>
      <c r="G3042">
        <f t="shared" si="190"/>
        <v>10</v>
      </c>
      <c r="H3042">
        <f t="shared" si="191"/>
        <v>5</v>
      </c>
      <c r="I3042" s="1" t="s">
        <v>15625</v>
      </c>
      <c r="J3042" s="1" t="s">
        <v>15624</v>
      </c>
      <c r="K3042" s="42">
        <v>1</v>
      </c>
      <c r="L3042" s="42">
        <v>0.98</v>
      </c>
      <c r="M3042" s="1" t="s">
        <v>15616</v>
      </c>
    </row>
    <row r="3043" spans="1:13" x14ac:dyDescent="0.3">
      <c r="A3043">
        <v>3046</v>
      </c>
      <c r="B3043" t="s">
        <v>10175</v>
      </c>
      <c r="C3043" t="s">
        <v>5203</v>
      </c>
      <c r="D3043" t="s">
        <v>12498</v>
      </c>
      <c r="E3043" s="1">
        <f t="shared" si="188"/>
        <v>42665</v>
      </c>
      <c r="F3043">
        <f t="shared" si="189"/>
        <v>2016</v>
      </c>
      <c r="G3043">
        <f t="shared" si="190"/>
        <v>10</v>
      </c>
      <c r="H3043">
        <f t="shared" si="191"/>
        <v>6</v>
      </c>
      <c r="I3043" s="1" t="s">
        <v>15622</v>
      </c>
      <c r="J3043" s="1" t="s">
        <v>15626</v>
      </c>
      <c r="K3043" s="42">
        <v>0.8</v>
      </c>
      <c r="L3043" s="42">
        <v>0.96</v>
      </c>
      <c r="M3043" s="1" t="s">
        <v>15616</v>
      </c>
    </row>
    <row r="3044" spans="1:13" x14ac:dyDescent="0.3">
      <c r="A3044">
        <v>1300</v>
      </c>
      <c r="B3044" t="s">
        <v>9778</v>
      </c>
      <c r="C3044" t="s">
        <v>5591</v>
      </c>
      <c r="D3044" t="s">
        <v>12499</v>
      </c>
      <c r="E3044" s="1">
        <f t="shared" si="188"/>
        <v>42667</v>
      </c>
      <c r="F3044">
        <f t="shared" si="189"/>
        <v>2016</v>
      </c>
      <c r="G3044">
        <f t="shared" si="190"/>
        <v>10</v>
      </c>
      <c r="H3044">
        <f t="shared" si="191"/>
        <v>1</v>
      </c>
      <c r="I3044" s="1" t="s">
        <v>15625</v>
      </c>
      <c r="J3044" s="1" t="s">
        <v>15623</v>
      </c>
      <c r="K3044" s="42">
        <v>1</v>
      </c>
      <c r="L3044" s="42">
        <v>0.33</v>
      </c>
      <c r="M3044" s="1" t="s">
        <v>15615</v>
      </c>
    </row>
    <row r="3045" spans="1:13" x14ac:dyDescent="0.3">
      <c r="A3045">
        <v>3047</v>
      </c>
      <c r="B3045" t="s">
        <v>10506</v>
      </c>
      <c r="C3045" t="s">
        <v>4877</v>
      </c>
      <c r="D3045" t="s">
        <v>12499</v>
      </c>
      <c r="E3045" s="1">
        <f t="shared" si="188"/>
        <v>42667</v>
      </c>
      <c r="F3045">
        <f t="shared" si="189"/>
        <v>2016</v>
      </c>
      <c r="G3045">
        <f t="shared" si="190"/>
        <v>10</v>
      </c>
      <c r="H3045">
        <f t="shared" si="191"/>
        <v>1</v>
      </c>
      <c r="I3045" s="1" t="s">
        <v>15622</v>
      </c>
      <c r="J3045" s="1" t="s">
        <v>15624</v>
      </c>
      <c r="K3045" s="42">
        <v>1</v>
      </c>
      <c r="L3045" s="42">
        <v>0.97</v>
      </c>
      <c r="M3045" s="1" t="s">
        <v>15616</v>
      </c>
    </row>
    <row r="3046" spans="1:13" x14ac:dyDescent="0.3">
      <c r="A3046">
        <v>3048</v>
      </c>
      <c r="B3046" t="s">
        <v>9907</v>
      </c>
      <c r="C3046" t="s">
        <v>5464</v>
      </c>
      <c r="D3046" t="s">
        <v>12500</v>
      </c>
      <c r="E3046" s="1">
        <f t="shared" si="188"/>
        <v>42669</v>
      </c>
      <c r="F3046">
        <f t="shared" si="189"/>
        <v>2016</v>
      </c>
      <c r="G3046">
        <f t="shared" si="190"/>
        <v>10</v>
      </c>
      <c r="H3046">
        <f t="shared" si="191"/>
        <v>3</v>
      </c>
      <c r="I3046" s="1" t="s">
        <v>15622</v>
      </c>
      <c r="J3046" s="1" t="s">
        <v>15626</v>
      </c>
      <c r="K3046" s="42">
        <v>1</v>
      </c>
      <c r="L3046" s="42">
        <v>1</v>
      </c>
      <c r="M3046" s="1" t="s">
        <v>15616</v>
      </c>
    </row>
    <row r="3047" spans="1:13" x14ac:dyDescent="0.3">
      <c r="A3047">
        <v>3049</v>
      </c>
      <c r="B3047" t="s">
        <v>9940</v>
      </c>
      <c r="C3047" t="s">
        <v>5431</v>
      </c>
      <c r="D3047" t="s">
        <v>12501</v>
      </c>
      <c r="E3047" s="1">
        <f t="shared" si="188"/>
        <v>42670</v>
      </c>
      <c r="F3047">
        <f t="shared" si="189"/>
        <v>2016</v>
      </c>
      <c r="G3047">
        <f t="shared" si="190"/>
        <v>10</v>
      </c>
      <c r="H3047">
        <f t="shared" si="191"/>
        <v>4</v>
      </c>
      <c r="I3047" s="1" t="s">
        <v>15622</v>
      </c>
      <c r="J3047" s="1" t="s">
        <v>15626</v>
      </c>
      <c r="K3047" s="42">
        <v>1</v>
      </c>
      <c r="L3047" s="42">
        <v>0.97</v>
      </c>
      <c r="M3047" s="1" t="s">
        <v>15616</v>
      </c>
    </row>
    <row r="3048" spans="1:13" x14ac:dyDescent="0.3">
      <c r="A3048">
        <v>3050</v>
      </c>
      <c r="B3048" t="s">
        <v>9387</v>
      </c>
      <c r="C3048" t="s">
        <v>5970</v>
      </c>
      <c r="D3048" t="s">
        <v>12502</v>
      </c>
      <c r="E3048" s="1">
        <f t="shared" si="188"/>
        <v>42671</v>
      </c>
      <c r="F3048">
        <f t="shared" si="189"/>
        <v>2016</v>
      </c>
      <c r="G3048">
        <f t="shared" si="190"/>
        <v>10</v>
      </c>
      <c r="H3048">
        <f t="shared" si="191"/>
        <v>5</v>
      </c>
      <c r="I3048" s="1" t="s">
        <v>15726</v>
      </c>
      <c r="J3048" s="1" t="s">
        <v>15626</v>
      </c>
      <c r="K3048" s="42">
        <v>1</v>
      </c>
      <c r="L3048" s="42">
        <v>0.98</v>
      </c>
      <c r="M3048" s="1" t="s">
        <v>15615</v>
      </c>
    </row>
    <row r="3049" spans="1:13" x14ac:dyDescent="0.3">
      <c r="A3049">
        <v>3051</v>
      </c>
      <c r="B3049" t="s">
        <v>8729</v>
      </c>
      <c r="C3049" t="s">
        <v>6619</v>
      </c>
      <c r="D3049" t="s">
        <v>12502</v>
      </c>
      <c r="E3049" s="1">
        <f t="shared" si="188"/>
        <v>42671</v>
      </c>
      <c r="F3049">
        <f t="shared" si="189"/>
        <v>2016</v>
      </c>
      <c r="G3049">
        <f t="shared" si="190"/>
        <v>10</v>
      </c>
      <c r="H3049">
        <f t="shared" si="191"/>
        <v>5</v>
      </c>
      <c r="I3049" s="1" t="s">
        <v>15622</v>
      </c>
      <c r="J3049" s="1" t="s">
        <v>15628</v>
      </c>
      <c r="K3049" s="42">
        <v>0</v>
      </c>
      <c r="L3049" s="42">
        <v>1</v>
      </c>
      <c r="M3049" s="1" t="s">
        <v>15615</v>
      </c>
    </row>
    <row r="3050" spans="1:13" x14ac:dyDescent="0.3">
      <c r="A3050">
        <v>3052</v>
      </c>
      <c r="B3050" t="s">
        <v>11431</v>
      </c>
      <c r="C3050" t="s">
        <v>3970</v>
      </c>
      <c r="D3050" t="s">
        <v>12502</v>
      </c>
      <c r="E3050" s="1">
        <f t="shared" si="188"/>
        <v>42671</v>
      </c>
      <c r="F3050">
        <f t="shared" si="189"/>
        <v>2016</v>
      </c>
      <c r="G3050">
        <f t="shared" si="190"/>
        <v>10</v>
      </c>
      <c r="H3050">
        <f t="shared" si="191"/>
        <v>5</v>
      </c>
      <c r="I3050" s="1" t="s">
        <v>15622</v>
      </c>
      <c r="J3050" s="1" t="s">
        <v>15626</v>
      </c>
      <c r="K3050" s="42">
        <v>1</v>
      </c>
      <c r="L3050" s="42">
        <v>0.97</v>
      </c>
      <c r="M3050" s="1" t="s">
        <v>15616</v>
      </c>
    </row>
    <row r="3051" spans="1:13" x14ac:dyDescent="0.3">
      <c r="A3051">
        <v>3053</v>
      </c>
      <c r="B3051" t="s">
        <v>7772</v>
      </c>
      <c r="C3051" t="s">
        <v>7550</v>
      </c>
      <c r="D3051" t="s">
        <v>12503</v>
      </c>
      <c r="E3051" s="1">
        <f t="shared" si="188"/>
        <v>42672</v>
      </c>
      <c r="F3051">
        <f t="shared" si="189"/>
        <v>2016</v>
      </c>
      <c r="G3051">
        <f t="shared" si="190"/>
        <v>10</v>
      </c>
      <c r="H3051">
        <f t="shared" si="191"/>
        <v>6</v>
      </c>
      <c r="I3051" s="1" t="s">
        <v>15622</v>
      </c>
      <c r="J3051" s="1" t="s">
        <v>15623</v>
      </c>
      <c r="K3051" s="42">
        <v>1</v>
      </c>
      <c r="L3051" s="42">
        <v>0.85</v>
      </c>
      <c r="M3051" s="1" t="s">
        <v>15615</v>
      </c>
    </row>
    <row r="3052" spans="1:13" x14ac:dyDescent="0.3">
      <c r="A3052">
        <v>3054</v>
      </c>
      <c r="B3052" t="s">
        <v>10571</v>
      </c>
      <c r="C3052" t="s">
        <v>4813</v>
      </c>
      <c r="D3052" t="s">
        <v>12503</v>
      </c>
      <c r="E3052" s="1">
        <f t="shared" si="188"/>
        <v>42672</v>
      </c>
      <c r="F3052">
        <f t="shared" si="189"/>
        <v>2016</v>
      </c>
      <c r="G3052">
        <f t="shared" si="190"/>
        <v>10</v>
      </c>
      <c r="H3052">
        <f t="shared" si="191"/>
        <v>6</v>
      </c>
      <c r="I3052" s="1" t="s">
        <v>15622</v>
      </c>
      <c r="J3052" s="1" t="s">
        <v>15626</v>
      </c>
      <c r="K3052" s="42">
        <v>1</v>
      </c>
      <c r="L3052" s="42">
        <v>0.88</v>
      </c>
      <c r="M3052" s="1" t="s">
        <v>15616</v>
      </c>
    </row>
    <row r="3053" spans="1:13" x14ac:dyDescent="0.3">
      <c r="A3053">
        <v>3055</v>
      </c>
      <c r="B3053" t="s">
        <v>11785</v>
      </c>
      <c r="C3053" t="s">
        <v>3625</v>
      </c>
      <c r="D3053" t="s">
        <v>12504</v>
      </c>
      <c r="E3053" s="1">
        <f t="shared" si="188"/>
        <v>42674</v>
      </c>
      <c r="F3053">
        <f t="shared" si="189"/>
        <v>2016</v>
      </c>
      <c r="G3053">
        <f t="shared" si="190"/>
        <v>10</v>
      </c>
      <c r="H3053">
        <f t="shared" si="191"/>
        <v>1</v>
      </c>
      <c r="I3053" s="1" t="s">
        <v>15829</v>
      </c>
      <c r="J3053" s="1" t="s">
        <v>15626</v>
      </c>
      <c r="K3053" s="42">
        <v>1</v>
      </c>
      <c r="L3053" s="42">
        <v>0.79</v>
      </c>
      <c r="M3053" s="1" t="s">
        <v>15615</v>
      </c>
    </row>
    <row r="3054" spans="1:13" x14ac:dyDescent="0.3">
      <c r="A3054">
        <v>3056</v>
      </c>
      <c r="B3054" t="s">
        <v>11747</v>
      </c>
      <c r="C3054" t="s">
        <v>3661</v>
      </c>
      <c r="D3054" t="s">
        <v>12504</v>
      </c>
      <c r="E3054" s="1">
        <f t="shared" si="188"/>
        <v>42674</v>
      </c>
      <c r="F3054">
        <f t="shared" si="189"/>
        <v>2016</v>
      </c>
      <c r="G3054">
        <f t="shared" si="190"/>
        <v>10</v>
      </c>
      <c r="H3054">
        <f t="shared" si="191"/>
        <v>1</v>
      </c>
      <c r="I3054" s="1" t="s">
        <v>15622</v>
      </c>
      <c r="J3054" s="1" t="s">
        <v>15628</v>
      </c>
      <c r="K3054" s="42">
        <v>0</v>
      </c>
      <c r="L3054" s="42">
        <v>0.5</v>
      </c>
      <c r="M3054" s="1" t="s">
        <v>15615</v>
      </c>
    </row>
    <row r="3055" spans="1:13" x14ac:dyDescent="0.3">
      <c r="A3055">
        <v>3057</v>
      </c>
      <c r="B3055" t="s">
        <v>11611</v>
      </c>
      <c r="C3055" t="s">
        <v>3794</v>
      </c>
      <c r="D3055" t="s">
        <v>12505</v>
      </c>
      <c r="E3055" s="1">
        <f t="shared" si="188"/>
        <v>42675</v>
      </c>
      <c r="F3055">
        <f t="shared" si="189"/>
        <v>2016</v>
      </c>
      <c r="G3055">
        <f t="shared" si="190"/>
        <v>11</v>
      </c>
      <c r="H3055">
        <f t="shared" si="191"/>
        <v>2</v>
      </c>
      <c r="I3055" s="1" t="s">
        <v>15622</v>
      </c>
      <c r="J3055" s="1" t="s">
        <v>15626</v>
      </c>
      <c r="K3055" s="42">
        <v>0.91</v>
      </c>
      <c r="L3055" s="42">
        <v>0.87</v>
      </c>
      <c r="M3055" s="1" t="s">
        <v>15616</v>
      </c>
    </row>
    <row r="3056" spans="1:13" x14ac:dyDescent="0.3">
      <c r="A3056">
        <v>3058</v>
      </c>
      <c r="B3056" t="s">
        <v>7812</v>
      </c>
      <c r="C3056" t="s">
        <v>7511</v>
      </c>
      <c r="D3056" t="s">
        <v>12505</v>
      </c>
      <c r="E3056" s="1">
        <f t="shared" si="188"/>
        <v>42675</v>
      </c>
      <c r="F3056">
        <f t="shared" si="189"/>
        <v>2016</v>
      </c>
      <c r="G3056">
        <f t="shared" si="190"/>
        <v>11</v>
      </c>
      <c r="H3056">
        <f t="shared" si="191"/>
        <v>2</v>
      </c>
      <c r="I3056" s="1" t="s">
        <v>15622</v>
      </c>
      <c r="J3056" s="1" t="s">
        <v>15623</v>
      </c>
      <c r="K3056" s="42">
        <v>0.67</v>
      </c>
      <c r="L3056" s="42">
        <v>0</v>
      </c>
      <c r="M3056" s="1" t="s">
        <v>15615</v>
      </c>
    </row>
    <row r="3057" spans="1:13" x14ac:dyDescent="0.3">
      <c r="A3057">
        <v>3059</v>
      </c>
      <c r="B3057" t="s">
        <v>11365</v>
      </c>
      <c r="C3057" t="s">
        <v>4035</v>
      </c>
      <c r="D3057" t="s">
        <v>12506</v>
      </c>
      <c r="E3057" s="1">
        <f t="shared" si="188"/>
        <v>42677</v>
      </c>
      <c r="F3057">
        <f t="shared" si="189"/>
        <v>2016</v>
      </c>
      <c r="G3057">
        <f t="shared" si="190"/>
        <v>11</v>
      </c>
      <c r="H3057">
        <f t="shared" si="191"/>
        <v>4</v>
      </c>
      <c r="I3057" s="1" t="s">
        <v>15643</v>
      </c>
      <c r="J3057" s="1" t="s">
        <v>15626</v>
      </c>
      <c r="K3057" s="42">
        <v>1</v>
      </c>
      <c r="L3057" s="42">
        <v>0.5</v>
      </c>
      <c r="M3057" s="1" t="s">
        <v>15616</v>
      </c>
    </row>
    <row r="3058" spans="1:13" x14ac:dyDescent="0.3">
      <c r="A3058">
        <v>3060</v>
      </c>
      <c r="B3058" t="s">
        <v>9079</v>
      </c>
      <c r="C3058" t="s">
        <v>6274</v>
      </c>
      <c r="D3058" t="s">
        <v>12506</v>
      </c>
      <c r="E3058" s="1">
        <f t="shared" si="188"/>
        <v>42677</v>
      </c>
      <c r="F3058">
        <f t="shared" si="189"/>
        <v>2016</v>
      </c>
      <c r="G3058">
        <f t="shared" si="190"/>
        <v>11</v>
      </c>
      <c r="H3058">
        <f t="shared" si="191"/>
        <v>4</v>
      </c>
      <c r="I3058" s="1" t="s">
        <v>15622</v>
      </c>
      <c r="J3058" s="1" t="s">
        <v>15626</v>
      </c>
      <c r="K3058" s="42">
        <v>1</v>
      </c>
      <c r="L3058" s="42">
        <v>1</v>
      </c>
      <c r="M3058" s="1" t="s">
        <v>15615</v>
      </c>
    </row>
    <row r="3059" spans="1:13" x14ac:dyDescent="0.3">
      <c r="A3059">
        <v>3061</v>
      </c>
      <c r="B3059" t="s">
        <v>9552</v>
      </c>
      <c r="C3059" t="s">
        <v>5808</v>
      </c>
      <c r="D3059" t="s">
        <v>12506</v>
      </c>
      <c r="E3059" s="1">
        <f t="shared" si="188"/>
        <v>42677</v>
      </c>
      <c r="F3059">
        <f t="shared" si="189"/>
        <v>2016</v>
      </c>
      <c r="G3059">
        <f t="shared" si="190"/>
        <v>11</v>
      </c>
      <c r="H3059">
        <f t="shared" si="191"/>
        <v>4</v>
      </c>
      <c r="I3059" s="1" t="s">
        <v>15622</v>
      </c>
      <c r="J3059" s="1" t="s">
        <v>15626</v>
      </c>
      <c r="K3059" s="42">
        <v>1</v>
      </c>
      <c r="L3059" s="42">
        <v>0.97</v>
      </c>
      <c r="M3059" s="1" t="s">
        <v>15616</v>
      </c>
    </row>
    <row r="3060" spans="1:13" x14ac:dyDescent="0.3">
      <c r="A3060">
        <v>3062</v>
      </c>
      <c r="B3060" t="s">
        <v>10863</v>
      </c>
      <c r="C3060" t="s">
        <v>4531</v>
      </c>
      <c r="D3060" t="s">
        <v>12506</v>
      </c>
      <c r="E3060" s="1">
        <f t="shared" si="188"/>
        <v>42677</v>
      </c>
      <c r="F3060">
        <f t="shared" si="189"/>
        <v>2016</v>
      </c>
      <c r="G3060">
        <f t="shared" si="190"/>
        <v>11</v>
      </c>
      <c r="H3060">
        <f t="shared" si="191"/>
        <v>4</v>
      </c>
      <c r="I3060" s="1" t="s">
        <v>15622</v>
      </c>
      <c r="J3060" s="1" t="s">
        <v>15626</v>
      </c>
      <c r="K3060" s="42">
        <v>1</v>
      </c>
      <c r="L3060" s="42">
        <v>1</v>
      </c>
      <c r="M3060" s="1" t="s">
        <v>15616</v>
      </c>
    </row>
    <row r="3061" spans="1:13" x14ac:dyDescent="0.3">
      <c r="A3061">
        <v>3063</v>
      </c>
      <c r="B3061" t="s">
        <v>9668</v>
      </c>
      <c r="C3061" t="s">
        <v>5696</v>
      </c>
      <c r="D3061" t="s">
        <v>12507</v>
      </c>
      <c r="E3061" s="1">
        <f t="shared" si="188"/>
        <v>42678</v>
      </c>
      <c r="F3061">
        <f t="shared" si="189"/>
        <v>2016</v>
      </c>
      <c r="G3061">
        <f t="shared" si="190"/>
        <v>11</v>
      </c>
      <c r="H3061">
        <f t="shared" si="191"/>
        <v>5</v>
      </c>
      <c r="I3061" s="1" t="s">
        <v>15622</v>
      </c>
      <c r="J3061" s="1" t="s">
        <v>15626</v>
      </c>
      <c r="K3061" s="42">
        <v>1</v>
      </c>
      <c r="L3061" s="42">
        <v>0.99</v>
      </c>
      <c r="M3061" s="1" t="s">
        <v>15615</v>
      </c>
    </row>
    <row r="3062" spans="1:13" x14ac:dyDescent="0.3">
      <c r="A3062">
        <v>3064</v>
      </c>
      <c r="B3062" t="s">
        <v>9101</v>
      </c>
      <c r="C3062" t="s">
        <v>6252</v>
      </c>
      <c r="D3062" t="s">
        <v>12507</v>
      </c>
      <c r="E3062" s="1">
        <f t="shared" si="188"/>
        <v>42678</v>
      </c>
      <c r="F3062">
        <f t="shared" si="189"/>
        <v>2016</v>
      </c>
      <c r="G3062">
        <f t="shared" si="190"/>
        <v>11</v>
      </c>
      <c r="H3062">
        <f t="shared" si="191"/>
        <v>5</v>
      </c>
      <c r="I3062" s="1" t="s">
        <v>15622</v>
      </c>
      <c r="J3062" s="1" t="s">
        <v>15623</v>
      </c>
      <c r="K3062" s="42">
        <v>0.8</v>
      </c>
      <c r="L3062" s="42">
        <v>0.98</v>
      </c>
      <c r="M3062" s="1" t="s">
        <v>15615</v>
      </c>
    </row>
    <row r="3063" spans="1:13" x14ac:dyDescent="0.3">
      <c r="A3063">
        <v>3065</v>
      </c>
      <c r="B3063" t="s">
        <v>11332</v>
      </c>
      <c r="C3063" t="s">
        <v>4069</v>
      </c>
      <c r="D3063" t="s">
        <v>12508</v>
      </c>
      <c r="E3063" s="1">
        <f t="shared" si="188"/>
        <v>42680</v>
      </c>
      <c r="F3063">
        <f t="shared" si="189"/>
        <v>2016</v>
      </c>
      <c r="G3063">
        <f t="shared" si="190"/>
        <v>11</v>
      </c>
      <c r="H3063">
        <f t="shared" si="191"/>
        <v>7</v>
      </c>
      <c r="I3063" s="1" t="s">
        <v>15622</v>
      </c>
      <c r="J3063" s="1" t="s">
        <v>15626</v>
      </c>
      <c r="K3063" s="42">
        <v>1</v>
      </c>
      <c r="L3063" s="42">
        <v>1</v>
      </c>
      <c r="M3063" s="1" t="s">
        <v>15616</v>
      </c>
    </row>
    <row r="3064" spans="1:13" x14ac:dyDescent="0.3">
      <c r="A3064">
        <v>3066</v>
      </c>
      <c r="B3064" t="s">
        <v>11540</v>
      </c>
      <c r="C3064" t="s">
        <v>3864</v>
      </c>
      <c r="D3064" t="s">
        <v>12509</v>
      </c>
      <c r="E3064" s="1">
        <f t="shared" si="188"/>
        <v>42681</v>
      </c>
      <c r="F3064">
        <f t="shared" si="189"/>
        <v>2016</v>
      </c>
      <c r="G3064">
        <f t="shared" si="190"/>
        <v>11</v>
      </c>
      <c r="H3064">
        <f t="shared" si="191"/>
        <v>1</v>
      </c>
      <c r="I3064" s="1" t="s">
        <v>15622</v>
      </c>
      <c r="J3064" s="1" t="s">
        <v>15626</v>
      </c>
      <c r="K3064" s="42">
        <v>1</v>
      </c>
      <c r="L3064" s="42">
        <v>0.98</v>
      </c>
      <c r="M3064" s="1" t="s">
        <v>15616</v>
      </c>
    </row>
    <row r="3065" spans="1:13" x14ac:dyDescent="0.3">
      <c r="A3065">
        <v>3067</v>
      </c>
      <c r="B3065" t="s">
        <v>7690</v>
      </c>
      <c r="C3065" t="s">
        <v>7627</v>
      </c>
      <c r="D3065" t="s">
        <v>12510</v>
      </c>
      <c r="E3065" s="1">
        <f t="shared" si="188"/>
        <v>42682</v>
      </c>
      <c r="F3065">
        <f t="shared" si="189"/>
        <v>2016</v>
      </c>
      <c r="G3065">
        <f t="shared" si="190"/>
        <v>11</v>
      </c>
      <c r="H3065">
        <f t="shared" si="191"/>
        <v>2</v>
      </c>
      <c r="I3065" s="1" t="s">
        <v>15625</v>
      </c>
      <c r="J3065" s="1" t="s">
        <v>15623</v>
      </c>
      <c r="K3065" s="42">
        <v>0.67</v>
      </c>
      <c r="L3065" s="42">
        <v>0.9</v>
      </c>
      <c r="M3065" s="1" t="s">
        <v>15616</v>
      </c>
    </row>
    <row r="3066" spans="1:13" x14ac:dyDescent="0.3">
      <c r="A3066">
        <v>3068</v>
      </c>
      <c r="B3066" t="s">
        <v>11042</v>
      </c>
      <c r="C3066" t="s">
        <v>4355</v>
      </c>
      <c r="D3066" t="s">
        <v>12511</v>
      </c>
      <c r="E3066" s="1">
        <f t="shared" si="188"/>
        <v>42683</v>
      </c>
      <c r="F3066">
        <f t="shared" si="189"/>
        <v>2016</v>
      </c>
      <c r="G3066">
        <f t="shared" si="190"/>
        <v>11</v>
      </c>
      <c r="H3066">
        <f t="shared" si="191"/>
        <v>3</v>
      </c>
      <c r="I3066" s="1" t="s">
        <v>15622</v>
      </c>
      <c r="J3066" s="1" t="s">
        <v>15626</v>
      </c>
      <c r="K3066" s="42">
        <v>1</v>
      </c>
      <c r="L3066" s="42">
        <v>0.99</v>
      </c>
      <c r="M3066" s="1" t="s">
        <v>15615</v>
      </c>
    </row>
    <row r="3067" spans="1:13" x14ac:dyDescent="0.3">
      <c r="A3067">
        <v>3069</v>
      </c>
      <c r="B3067" t="s">
        <v>9100</v>
      </c>
      <c r="C3067" t="s">
        <v>6253</v>
      </c>
      <c r="D3067" t="s">
        <v>12512</v>
      </c>
      <c r="E3067" s="1">
        <f t="shared" si="188"/>
        <v>42685</v>
      </c>
      <c r="F3067">
        <f t="shared" si="189"/>
        <v>2016</v>
      </c>
      <c r="G3067">
        <f t="shared" si="190"/>
        <v>11</v>
      </c>
      <c r="H3067">
        <f t="shared" si="191"/>
        <v>5</v>
      </c>
      <c r="I3067" s="1" t="s">
        <v>15622</v>
      </c>
      <c r="J3067" s="1" t="s">
        <v>15623</v>
      </c>
      <c r="K3067" s="42">
        <v>0.7</v>
      </c>
      <c r="L3067" s="42">
        <v>0.95</v>
      </c>
      <c r="M3067" s="1" t="s">
        <v>15616</v>
      </c>
    </row>
    <row r="3068" spans="1:13" x14ac:dyDescent="0.3">
      <c r="A3068">
        <v>3070</v>
      </c>
      <c r="B3068" t="s">
        <v>11052</v>
      </c>
      <c r="C3068" t="s">
        <v>4345</v>
      </c>
      <c r="D3068" t="s">
        <v>12512</v>
      </c>
      <c r="E3068" s="1">
        <f t="shared" si="188"/>
        <v>42685</v>
      </c>
      <c r="F3068">
        <f t="shared" si="189"/>
        <v>2016</v>
      </c>
      <c r="G3068">
        <f t="shared" si="190"/>
        <v>11</v>
      </c>
      <c r="H3068">
        <f t="shared" si="191"/>
        <v>5</v>
      </c>
      <c r="I3068" s="1" t="s">
        <v>15799</v>
      </c>
      <c r="J3068" s="1" t="s">
        <v>15624</v>
      </c>
      <c r="K3068" s="42">
        <v>1</v>
      </c>
      <c r="L3068" s="42">
        <v>0.77</v>
      </c>
      <c r="M3068" s="1" t="s">
        <v>15616</v>
      </c>
    </row>
    <row r="3069" spans="1:13" x14ac:dyDescent="0.3">
      <c r="A3069">
        <v>3071</v>
      </c>
      <c r="B3069" t="s">
        <v>8403</v>
      </c>
      <c r="C3069" t="s">
        <v>6939</v>
      </c>
      <c r="D3069" t="s">
        <v>12513</v>
      </c>
      <c r="E3069" s="1">
        <f t="shared" si="188"/>
        <v>42686</v>
      </c>
      <c r="F3069">
        <f t="shared" si="189"/>
        <v>2016</v>
      </c>
      <c r="G3069">
        <f t="shared" si="190"/>
        <v>11</v>
      </c>
      <c r="H3069">
        <f t="shared" si="191"/>
        <v>6</v>
      </c>
      <c r="I3069" s="1" t="s">
        <v>15629</v>
      </c>
      <c r="J3069" s="1" t="s">
        <v>15626</v>
      </c>
      <c r="K3069" s="42">
        <v>0.93</v>
      </c>
      <c r="L3069" s="42">
        <v>0.99</v>
      </c>
      <c r="M3069" s="1" t="s">
        <v>15615</v>
      </c>
    </row>
    <row r="3070" spans="1:13" x14ac:dyDescent="0.3">
      <c r="A3070">
        <v>3072</v>
      </c>
      <c r="B3070" t="s">
        <v>9706</v>
      </c>
      <c r="C3070" t="s">
        <v>5658</v>
      </c>
      <c r="D3070" t="s">
        <v>12513</v>
      </c>
      <c r="E3070" s="1">
        <f t="shared" si="188"/>
        <v>42686</v>
      </c>
      <c r="F3070">
        <f t="shared" si="189"/>
        <v>2016</v>
      </c>
      <c r="G3070">
        <f t="shared" si="190"/>
        <v>11</v>
      </c>
      <c r="H3070">
        <f t="shared" si="191"/>
        <v>6</v>
      </c>
      <c r="I3070" s="1" t="s">
        <v>15622</v>
      </c>
      <c r="J3070" s="1" t="s">
        <v>15626</v>
      </c>
      <c r="K3070" s="42">
        <v>1</v>
      </c>
      <c r="L3070" s="42">
        <v>0.73</v>
      </c>
      <c r="M3070" s="1" t="s">
        <v>15616</v>
      </c>
    </row>
    <row r="3071" spans="1:13" x14ac:dyDescent="0.3">
      <c r="A3071">
        <v>3073</v>
      </c>
      <c r="B3071" t="s">
        <v>10138</v>
      </c>
      <c r="C3071" t="s">
        <v>3549</v>
      </c>
      <c r="D3071" t="s">
        <v>12514</v>
      </c>
      <c r="E3071" s="1">
        <f t="shared" si="188"/>
        <v>42687</v>
      </c>
      <c r="F3071">
        <f t="shared" si="189"/>
        <v>2016</v>
      </c>
      <c r="G3071">
        <f t="shared" si="190"/>
        <v>11</v>
      </c>
      <c r="H3071">
        <f t="shared" si="191"/>
        <v>7</v>
      </c>
      <c r="I3071" s="1" t="s">
        <v>15759</v>
      </c>
      <c r="J3071" s="1" t="s">
        <v>15626</v>
      </c>
      <c r="K3071" s="42">
        <v>1</v>
      </c>
      <c r="L3071" s="42">
        <v>0.61</v>
      </c>
      <c r="M3071" s="1" t="s">
        <v>15616</v>
      </c>
    </row>
    <row r="3072" spans="1:13" x14ac:dyDescent="0.3">
      <c r="A3072">
        <v>3074</v>
      </c>
      <c r="B3072" t="s">
        <v>8604</v>
      </c>
      <c r="C3072" t="s">
        <v>6743</v>
      </c>
      <c r="D3072" t="s">
        <v>12515</v>
      </c>
      <c r="E3072" s="1">
        <f t="shared" si="188"/>
        <v>42688</v>
      </c>
      <c r="F3072">
        <f t="shared" si="189"/>
        <v>2016</v>
      </c>
      <c r="G3072">
        <f t="shared" si="190"/>
        <v>11</v>
      </c>
      <c r="H3072">
        <f t="shared" si="191"/>
        <v>1</v>
      </c>
      <c r="I3072" s="1" t="s">
        <v>15622</v>
      </c>
      <c r="J3072" s="1" t="s">
        <v>15626</v>
      </c>
      <c r="K3072" s="42">
        <v>1</v>
      </c>
      <c r="L3072" s="42">
        <v>0</v>
      </c>
      <c r="M3072" s="1" t="s">
        <v>15615</v>
      </c>
    </row>
    <row r="3073" spans="1:13" x14ac:dyDescent="0.3">
      <c r="A3073">
        <v>3075</v>
      </c>
      <c r="B3073" t="s">
        <v>10056</v>
      </c>
      <c r="C3073" t="s">
        <v>5318</v>
      </c>
      <c r="D3073" t="s">
        <v>12515</v>
      </c>
      <c r="E3073" s="1">
        <f t="shared" si="188"/>
        <v>42688</v>
      </c>
      <c r="F3073">
        <f t="shared" si="189"/>
        <v>2016</v>
      </c>
      <c r="G3073">
        <f t="shared" si="190"/>
        <v>11</v>
      </c>
      <c r="H3073">
        <f t="shared" si="191"/>
        <v>1</v>
      </c>
      <c r="I3073" s="1" t="s">
        <v>15622</v>
      </c>
      <c r="J3073" s="1" t="s">
        <v>15628</v>
      </c>
      <c r="K3073" s="42">
        <v>0</v>
      </c>
      <c r="L3073" s="42">
        <v>0.82</v>
      </c>
      <c r="M3073" s="1" t="s">
        <v>15615</v>
      </c>
    </row>
    <row r="3074" spans="1:13" x14ac:dyDescent="0.3">
      <c r="A3074">
        <v>3076</v>
      </c>
      <c r="B3074" t="s">
        <v>10766</v>
      </c>
      <c r="C3074" t="s">
        <v>4624</v>
      </c>
      <c r="D3074" t="s">
        <v>12516</v>
      </c>
      <c r="E3074" s="1">
        <f t="shared" si="188"/>
        <v>42689</v>
      </c>
      <c r="F3074">
        <f t="shared" si="189"/>
        <v>2016</v>
      </c>
      <c r="G3074">
        <f t="shared" si="190"/>
        <v>11</v>
      </c>
      <c r="H3074">
        <f t="shared" si="191"/>
        <v>2</v>
      </c>
      <c r="I3074" s="1" t="s">
        <v>15622</v>
      </c>
      <c r="J3074" s="1" t="s">
        <v>15623</v>
      </c>
      <c r="K3074" s="42">
        <v>1</v>
      </c>
      <c r="L3074" s="42">
        <v>1</v>
      </c>
      <c r="M3074" s="1" t="s">
        <v>15615</v>
      </c>
    </row>
    <row r="3075" spans="1:13" x14ac:dyDescent="0.3">
      <c r="A3075">
        <v>3077</v>
      </c>
      <c r="B3075" t="s">
        <v>11370</v>
      </c>
      <c r="C3075" t="s">
        <v>4030</v>
      </c>
      <c r="D3075" t="s">
        <v>12516</v>
      </c>
      <c r="E3075" s="1">
        <f t="shared" ref="E3075:E3138" si="192">DATE(LEFT(D3075,4),MID(D3075,5,2),RIGHT(D3075,2))</f>
        <v>42689</v>
      </c>
      <c r="F3075">
        <f t="shared" ref="F3075:F3138" si="193">YEAR(E3075)</f>
        <v>2016</v>
      </c>
      <c r="G3075">
        <f t="shared" ref="G3075:G3138" si="194">MONTH(E3075)</f>
        <v>11</v>
      </c>
      <c r="H3075">
        <f t="shared" ref="H3075:H3138" si="195">WEEKDAY(E3075,2)</f>
        <v>2</v>
      </c>
      <c r="I3075" s="1" t="s">
        <v>15622</v>
      </c>
      <c r="J3075" s="1" t="s">
        <v>15624</v>
      </c>
      <c r="K3075" s="42">
        <v>1</v>
      </c>
      <c r="L3075" s="42">
        <v>0.62</v>
      </c>
      <c r="M3075" s="1" t="s">
        <v>15616</v>
      </c>
    </row>
    <row r="3076" spans="1:13" x14ac:dyDescent="0.3">
      <c r="A3076">
        <v>3078</v>
      </c>
      <c r="B3076" t="s">
        <v>9162</v>
      </c>
      <c r="C3076" t="s">
        <v>6191</v>
      </c>
      <c r="D3076" t="s">
        <v>12517</v>
      </c>
      <c r="E3076" s="1">
        <f t="shared" si="192"/>
        <v>42691</v>
      </c>
      <c r="F3076">
        <f t="shared" si="193"/>
        <v>2016</v>
      </c>
      <c r="G3076">
        <f t="shared" si="194"/>
        <v>11</v>
      </c>
      <c r="H3076">
        <f t="shared" si="195"/>
        <v>4</v>
      </c>
      <c r="I3076" s="1" t="s">
        <v>15622</v>
      </c>
      <c r="J3076" s="1" t="s">
        <v>15628</v>
      </c>
      <c r="K3076" s="42">
        <v>0.13</v>
      </c>
      <c r="L3076" s="42">
        <v>0</v>
      </c>
      <c r="M3076" s="1" t="s">
        <v>15615</v>
      </c>
    </row>
    <row r="3077" spans="1:13" x14ac:dyDescent="0.3">
      <c r="A3077">
        <v>3079</v>
      </c>
      <c r="B3077" t="s">
        <v>9107</v>
      </c>
      <c r="C3077" t="s">
        <v>6246</v>
      </c>
      <c r="D3077" t="s">
        <v>12518</v>
      </c>
      <c r="E3077" s="1">
        <f t="shared" si="192"/>
        <v>42692</v>
      </c>
      <c r="F3077">
        <f t="shared" si="193"/>
        <v>2016</v>
      </c>
      <c r="G3077">
        <f t="shared" si="194"/>
        <v>11</v>
      </c>
      <c r="H3077">
        <f t="shared" si="195"/>
        <v>5</v>
      </c>
      <c r="I3077" s="1" t="s">
        <v>15622</v>
      </c>
      <c r="J3077" s="1" t="s">
        <v>15624</v>
      </c>
      <c r="K3077" s="42">
        <v>0.67</v>
      </c>
      <c r="L3077" s="42">
        <v>0.56000000000000005</v>
      </c>
      <c r="M3077" s="1" t="s">
        <v>15615</v>
      </c>
    </row>
    <row r="3078" spans="1:13" x14ac:dyDescent="0.3">
      <c r="A3078">
        <v>3080</v>
      </c>
      <c r="B3078" t="s">
        <v>11027</v>
      </c>
      <c r="C3078" t="s">
        <v>4370</v>
      </c>
      <c r="D3078" t="s">
        <v>12519</v>
      </c>
      <c r="E3078" s="1">
        <f t="shared" si="192"/>
        <v>42694</v>
      </c>
      <c r="F3078">
        <f t="shared" si="193"/>
        <v>2016</v>
      </c>
      <c r="G3078">
        <f t="shared" si="194"/>
        <v>11</v>
      </c>
      <c r="H3078">
        <f t="shared" si="195"/>
        <v>7</v>
      </c>
      <c r="I3078" s="1" t="s">
        <v>15622</v>
      </c>
      <c r="J3078" s="1" t="s">
        <v>15624</v>
      </c>
      <c r="K3078" s="42">
        <v>0.84</v>
      </c>
      <c r="L3078" s="42">
        <v>0.85</v>
      </c>
      <c r="M3078" s="1" t="s">
        <v>15615</v>
      </c>
    </row>
    <row r="3079" spans="1:13" x14ac:dyDescent="0.3">
      <c r="A3079">
        <v>3081</v>
      </c>
      <c r="B3079" t="s">
        <v>7859</v>
      </c>
      <c r="C3079" t="s">
        <v>7469</v>
      </c>
      <c r="D3079" t="s">
        <v>12520</v>
      </c>
      <c r="E3079" s="1">
        <f t="shared" si="192"/>
        <v>42696</v>
      </c>
      <c r="F3079">
        <f t="shared" si="193"/>
        <v>2016</v>
      </c>
      <c r="G3079">
        <f t="shared" si="194"/>
        <v>11</v>
      </c>
      <c r="H3079">
        <f t="shared" si="195"/>
        <v>2</v>
      </c>
      <c r="I3079" s="1" t="s">
        <v>15622</v>
      </c>
      <c r="J3079" s="1" t="s">
        <v>15626</v>
      </c>
      <c r="K3079" s="42">
        <v>1</v>
      </c>
      <c r="L3079" s="42">
        <v>0.9</v>
      </c>
      <c r="M3079" s="1" t="s">
        <v>15615</v>
      </c>
    </row>
    <row r="3080" spans="1:13" x14ac:dyDescent="0.3">
      <c r="A3080">
        <v>3082</v>
      </c>
      <c r="B3080" t="s">
        <v>10267</v>
      </c>
      <c r="C3080" t="s">
        <v>5112</v>
      </c>
      <c r="D3080" t="s">
        <v>12520</v>
      </c>
      <c r="E3080" s="1">
        <f t="shared" si="192"/>
        <v>42696</v>
      </c>
      <c r="F3080">
        <f t="shared" si="193"/>
        <v>2016</v>
      </c>
      <c r="G3080">
        <f t="shared" si="194"/>
        <v>11</v>
      </c>
      <c r="H3080">
        <f t="shared" si="195"/>
        <v>2</v>
      </c>
      <c r="I3080" s="1" t="s">
        <v>15622</v>
      </c>
      <c r="J3080" s="1" t="s">
        <v>15628</v>
      </c>
      <c r="K3080" s="42">
        <v>0.4</v>
      </c>
      <c r="L3080" s="42">
        <v>0.76</v>
      </c>
      <c r="M3080" s="1" t="s">
        <v>15615</v>
      </c>
    </row>
    <row r="3081" spans="1:13" x14ac:dyDescent="0.3">
      <c r="A3081">
        <v>3083</v>
      </c>
      <c r="B3081" t="s">
        <v>8498</v>
      </c>
      <c r="C3081" t="s">
        <v>6846</v>
      </c>
      <c r="D3081" t="s">
        <v>12521</v>
      </c>
      <c r="E3081" s="1">
        <f t="shared" si="192"/>
        <v>42697</v>
      </c>
      <c r="F3081">
        <f t="shared" si="193"/>
        <v>2016</v>
      </c>
      <c r="G3081">
        <f t="shared" si="194"/>
        <v>11</v>
      </c>
      <c r="H3081">
        <f t="shared" si="195"/>
        <v>3</v>
      </c>
      <c r="I3081" s="1" t="s">
        <v>15622</v>
      </c>
      <c r="J3081" s="1" t="s">
        <v>15624</v>
      </c>
      <c r="K3081" s="42">
        <v>1</v>
      </c>
      <c r="L3081" s="42">
        <v>0.43</v>
      </c>
      <c r="M3081" s="1" t="s">
        <v>15616</v>
      </c>
    </row>
    <row r="3082" spans="1:13" x14ac:dyDescent="0.3">
      <c r="A3082">
        <v>3084</v>
      </c>
      <c r="B3082" t="s">
        <v>10111</v>
      </c>
      <c r="C3082" t="s">
        <v>5265</v>
      </c>
      <c r="D3082" t="s">
        <v>12521</v>
      </c>
      <c r="E3082" s="1">
        <f t="shared" si="192"/>
        <v>42697</v>
      </c>
      <c r="F3082">
        <f t="shared" si="193"/>
        <v>2016</v>
      </c>
      <c r="G3082">
        <f t="shared" si="194"/>
        <v>11</v>
      </c>
      <c r="H3082">
        <f t="shared" si="195"/>
        <v>3</v>
      </c>
      <c r="I3082" s="1" t="s">
        <v>15622</v>
      </c>
      <c r="J3082" s="1" t="s">
        <v>15624</v>
      </c>
      <c r="K3082" s="42">
        <v>1</v>
      </c>
      <c r="L3082" s="42">
        <v>0.5</v>
      </c>
      <c r="M3082" s="1" t="s">
        <v>15616</v>
      </c>
    </row>
    <row r="3083" spans="1:13" x14ac:dyDescent="0.3">
      <c r="A3083">
        <v>3085</v>
      </c>
      <c r="B3083" t="s">
        <v>8759</v>
      </c>
      <c r="C3083" t="s">
        <v>6589</v>
      </c>
      <c r="D3083" t="s">
        <v>12522</v>
      </c>
      <c r="E3083" s="1">
        <f t="shared" si="192"/>
        <v>42698</v>
      </c>
      <c r="F3083">
        <f t="shared" si="193"/>
        <v>2016</v>
      </c>
      <c r="G3083">
        <f t="shared" si="194"/>
        <v>11</v>
      </c>
      <c r="H3083">
        <f t="shared" si="195"/>
        <v>4</v>
      </c>
      <c r="I3083" s="1" t="s">
        <v>15622</v>
      </c>
      <c r="J3083" s="1" t="s">
        <v>15626</v>
      </c>
      <c r="K3083" s="42">
        <v>1</v>
      </c>
      <c r="L3083" s="42">
        <v>1</v>
      </c>
      <c r="M3083" s="1" t="s">
        <v>15615</v>
      </c>
    </row>
    <row r="3084" spans="1:13" x14ac:dyDescent="0.3">
      <c r="A3084">
        <v>3086</v>
      </c>
      <c r="B3084" t="s">
        <v>9683</v>
      </c>
      <c r="C3084" t="s">
        <v>5681</v>
      </c>
      <c r="D3084" t="s">
        <v>12523</v>
      </c>
      <c r="E3084" s="1">
        <f t="shared" si="192"/>
        <v>42699</v>
      </c>
      <c r="F3084">
        <f t="shared" si="193"/>
        <v>2016</v>
      </c>
      <c r="G3084">
        <f t="shared" si="194"/>
        <v>11</v>
      </c>
      <c r="H3084">
        <f t="shared" si="195"/>
        <v>5</v>
      </c>
      <c r="I3084" s="1" t="s">
        <v>15625</v>
      </c>
      <c r="J3084" s="1" t="s">
        <v>15626</v>
      </c>
      <c r="K3084" s="42">
        <v>1</v>
      </c>
      <c r="L3084" s="42">
        <v>1</v>
      </c>
      <c r="M3084" s="1" t="s">
        <v>15616</v>
      </c>
    </row>
    <row r="3085" spans="1:13" x14ac:dyDescent="0.3">
      <c r="A3085">
        <v>3087</v>
      </c>
      <c r="B3085" t="s">
        <v>9949</v>
      </c>
      <c r="C3085" t="s">
        <v>5422</v>
      </c>
      <c r="D3085" t="s">
        <v>12523</v>
      </c>
      <c r="E3085" s="1">
        <f t="shared" si="192"/>
        <v>42699</v>
      </c>
      <c r="F3085">
        <f t="shared" si="193"/>
        <v>2016</v>
      </c>
      <c r="G3085">
        <f t="shared" si="194"/>
        <v>11</v>
      </c>
      <c r="H3085">
        <f t="shared" si="195"/>
        <v>5</v>
      </c>
      <c r="I3085" s="1" t="s">
        <v>15622</v>
      </c>
      <c r="J3085" s="1" t="s">
        <v>15626</v>
      </c>
      <c r="K3085" s="42">
        <v>1</v>
      </c>
      <c r="L3085" s="42">
        <v>1</v>
      </c>
      <c r="M3085" s="1" t="s">
        <v>15616</v>
      </c>
    </row>
    <row r="3086" spans="1:13" x14ac:dyDescent="0.3">
      <c r="A3086">
        <v>3088</v>
      </c>
      <c r="B3086" t="s">
        <v>10503</v>
      </c>
      <c r="C3086" t="s">
        <v>4880</v>
      </c>
      <c r="D3086" t="s">
        <v>12524</v>
      </c>
      <c r="E3086" s="1">
        <f t="shared" si="192"/>
        <v>42700</v>
      </c>
      <c r="F3086">
        <f t="shared" si="193"/>
        <v>2016</v>
      </c>
      <c r="G3086">
        <f t="shared" si="194"/>
        <v>11</v>
      </c>
      <c r="H3086">
        <f t="shared" si="195"/>
        <v>6</v>
      </c>
      <c r="I3086" s="1" t="s">
        <v>15622</v>
      </c>
      <c r="J3086" s="1" t="s">
        <v>15626</v>
      </c>
      <c r="K3086" s="42">
        <v>1</v>
      </c>
      <c r="L3086" s="42">
        <v>0.93</v>
      </c>
      <c r="M3086" s="1" t="s">
        <v>15615</v>
      </c>
    </row>
    <row r="3087" spans="1:13" x14ac:dyDescent="0.3">
      <c r="A3087">
        <v>3089</v>
      </c>
      <c r="B3087" t="s">
        <v>11399</v>
      </c>
      <c r="C3087" t="s">
        <v>4001</v>
      </c>
      <c r="D3087" t="s">
        <v>12525</v>
      </c>
      <c r="E3087" s="1">
        <f t="shared" si="192"/>
        <v>42701</v>
      </c>
      <c r="F3087">
        <f t="shared" si="193"/>
        <v>2016</v>
      </c>
      <c r="G3087">
        <f t="shared" si="194"/>
        <v>11</v>
      </c>
      <c r="H3087">
        <f t="shared" si="195"/>
        <v>7</v>
      </c>
      <c r="I3087" s="1" t="s">
        <v>15622</v>
      </c>
      <c r="J3087" s="1" t="s">
        <v>15626</v>
      </c>
      <c r="K3087" s="42">
        <v>1</v>
      </c>
      <c r="L3087" s="42">
        <v>0.62</v>
      </c>
      <c r="M3087" s="1" t="s">
        <v>15615</v>
      </c>
    </row>
    <row r="3088" spans="1:13" x14ac:dyDescent="0.3">
      <c r="A3088">
        <v>3090</v>
      </c>
      <c r="B3088" t="s">
        <v>8605</v>
      </c>
      <c r="C3088" t="s">
        <v>6742</v>
      </c>
      <c r="D3088" t="s">
        <v>12525</v>
      </c>
      <c r="E3088" s="1">
        <f t="shared" si="192"/>
        <v>42701</v>
      </c>
      <c r="F3088">
        <f t="shared" si="193"/>
        <v>2016</v>
      </c>
      <c r="G3088">
        <f t="shared" si="194"/>
        <v>11</v>
      </c>
      <c r="H3088">
        <f t="shared" si="195"/>
        <v>7</v>
      </c>
      <c r="I3088" s="1" t="s">
        <v>15622</v>
      </c>
      <c r="J3088" s="1" t="s">
        <v>15626</v>
      </c>
      <c r="K3088" s="42">
        <v>1</v>
      </c>
      <c r="L3088" s="42">
        <v>1</v>
      </c>
      <c r="M3088" s="1" t="s">
        <v>15616</v>
      </c>
    </row>
    <row r="3089" spans="1:13" x14ac:dyDescent="0.3">
      <c r="A3089">
        <v>3091</v>
      </c>
      <c r="B3089" t="s">
        <v>9737</v>
      </c>
      <c r="C3089" t="s">
        <v>5628</v>
      </c>
      <c r="D3089" t="s">
        <v>12525</v>
      </c>
      <c r="E3089" s="1">
        <f t="shared" si="192"/>
        <v>42701</v>
      </c>
      <c r="F3089">
        <f t="shared" si="193"/>
        <v>2016</v>
      </c>
      <c r="G3089">
        <f t="shared" si="194"/>
        <v>11</v>
      </c>
      <c r="H3089">
        <f t="shared" si="195"/>
        <v>7</v>
      </c>
      <c r="I3089" s="1" t="s">
        <v>15738</v>
      </c>
      <c r="J3089" s="1" t="s">
        <v>15623</v>
      </c>
      <c r="K3089" s="42">
        <v>0.5</v>
      </c>
      <c r="L3089" s="42">
        <v>0.94</v>
      </c>
      <c r="M3089" s="1" t="s">
        <v>15615</v>
      </c>
    </row>
    <row r="3090" spans="1:13" x14ac:dyDescent="0.3">
      <c r="A3090">
        <v>3092</v>
      </c>
      <c r="B3090" t="s">
        <v>11207</v>
      </c>
      <c r="C3090" t="s">
        <v>4193</v>
      </c>
      <c r="D3090" t="s">
        <v>12526</v>
      </c>
      <c r="E3090" s="1">
        <f t="shared" si="192"/>
        <v>42702</v>
      </c>
      <c r="F3090">
        <f t="shared" si="193"/>
        <v>2016</v>
      </c>
      <c r="G3090">
        <f t="shared" si="194"/>
        <v>11</v>
      </c>
      <c r="H3090">
        <f t="shared" si="195"/>
        <v>1</v>
      </c>
      <c r="I3090" s="1" t="s">
        <v>15622</v>
      </c>
      <c r="J3090" s="1" t="s">
        <v>15626</v>
      </c>
      <c r="K3090" s="42">
        <v>1</v>
      </c>
      <c r="L3090" s="42">
        <v>0.97</v>
      </c>
      <c r="M3090" s="1" t="s">
        <v>15616</v>
      </c>
    </row>
    <row r="3091" spans="1:13" x14ac:dyDescent="0.3">
      <c r="A3091">
        <v>3093</v>
      </c>
      <c r="B3091" t="s">
        <v>9551</v>
      </c>
      <c r="C3091" t="s">
        <v>5809</v>
      </c>
      <c r="D3091" t="s">
        <v>12527</v>
      </c>
      <c r="E3091" s="1">
        <f t="shared" si="192"/>
        <v>42703</v>
      </c>
      <c r="F3091">
        <f t="shared" si="193"/>
        <v>2016</v>
      </c>
      <c r="G3091">
        <f t="shared" si="194"/>
        <v>11</v>
      </c>
      <c r="H3091">
        <f t="shared" si="195"/>
        <v>2</v>
      </c>
      <c r="I3091" s="1" t="s">
        <v>15622</v>
      </c>
      <c r="J3091" s="1" t="s">
        <v>15626</v>
      </c>
      <c r="K3091" s="42">
        <v>0.83</v>
      </c>
      <c r="L3091" s="42">
        <v>0.94</v>
      </c>
      <c r="M3091" s="1" t="s">
        <v>15615</v>
      </c>
    </row>
    <row r="3092" spans="1:13" x14ac:dyDescent="0.3">
      <c r="A3092">
        <v>3094</v>
      </c>
      <c r="B3092" t="s">
        <v>10631</v>
      </c>
      <c r="C3092" t="s">
        <v>4755</v>
      </c>
      <c r="D3092" t="s">
        <v>12528</v>
      </c>
      <c r="E3092" s="1">
        <f t="shared" si="192"/>
        <v>42705</v>
      </c>
      <c r="F3092">
        <f t="shared" si="193"/>
        <v>2016</v>
      </c>
      <c r="G3092">
        <f t="shared" si="194"/>
        <v>12</v>
      </c>
      <c r="H3092">
        <f t="shared" si="195"/>
        <v>4</v>
      </c>
      <c r="I3092" s="1" t="s">
        <v>15622</v>
      </c>
      <c r="J3092" s="1" t="s">
        <v>15624</v>
      </c>
      <c r="K3092" s="42">
        <v>1</v>
      </c>
      <c r="L3092" s="42">
        <v>0.97</v>
      </c>
      <c r="M3092" s="1" t="s">
        <v>15615</v>
      </c>
    </row>
    <row r="3093" spans="1:13" x14ac:dyDescent="0.3">
      <c r="A3093">
        <v>3095</v>
      </c>
      <c r="B3093" t="s">
        <v>8345</v>
      </c>
      <c r="C3093" t="s">
        <v>6993</v>
      </c>
      <c r="D3093" t="s">
        <v>12529</v>
      </c>
      <c r="E3093" s="1">
        <f t="shared" si="192"/>
        <v>42709</v>
      </c>
      <c r="F3093">
        <f t="shared" si="193"/>
        <v>2016</v>
      </c>
      <c r="G3093">
        <f t="shared" si="194"/>
        <v>12</v>
      </c>
      <c r="H3093">
        <f t="shared" si="195"/>
        <v>1</v>
      </c>
      <c r="I3093" s="1" t="s">
        <v>15622</v>
      </c>
      <c r="J3093" s="1" t="s">
        <v>15624</v>
      </c>
      <c r="K3093" s="42">
        <v>0.8</v>
      </c>
      <c r="L3093" s="42">
        <v>0.89</v>
      </c>
      <c r="M3093" s="1" t="s">
        <v>15616</v>
      </c>
    </row>
    <row r="3094" spans="1:13" x14ac:dyDescent="0.3">
      <c r="A3094">
        <v>3096</v>
      </c>
      <c r="B3094" t="s">
        <v>10561</v>
      </c>
      <c r="C3094" t="s">
        <v>4823</v>
      </c>
      <c r="D3094" t="s">
        <v>12529</v>
      </c>
      <c r="E3094" s="1">
        <f t="shared" si="192"/>
        <v>42709</v>
      </c>
      <c r="F3094">
        <f t="shared" si="193"/>
        <v>2016</v>
      </c>
      <c r="G3094">
        <f t="shared" si="194"/>
        <v>12</v>
      </c>
      <c r="H3094">
        <f t="shared" si="195"/>
        <v>1</v>
      </c>
      <c r="I3094" s="1" t="s">
        <v>15625</v>
      </c>
      <c r="J3094" s="1" t="s">
        <v>15626</v>
      </c>
      <c r="K3094" s="42">
        <v>0.99</v>
      </c>
      <c r="L3094" s="42">
        <v>0.45</v>
      </c>
      <c r="M3094" s="1" t="s">
        <v>15615</v>
      </c>
    </row>
    <row r="3095" spans="1:13" x14ac:dyDescent="0.3">
      <c r="A3095">
        <v>3097</v>
      </c>
      <c r="B3095" t="s">
        <v>9119</v>
      </c>
      <c r="C3095" t="s">
        <v>6234</v>
      </c>
      <c r="D3095" t="s">
        <v>12530</v>
      </c>
      <c r="E3095" s="1">
        <f t="shared" si="192"/>
        <v>42712</v>
      </c>
      <c r="F3095">
        <f t="shared" si="193"/>
        <v>2016</v>
      </c>
      <c r="G3095">
        <f t="shared" si="194"/>
        <v>12</v>
      </c>
      <c r="H3095">
        <f t="shared" si="195"/>
        <v>4</v>
      </c>
      <c r="I3095" s="1" t="s">
        <v>15622</v>
      </c>
      <c r="J3095" s="1" t="s">
        <v>15626</v>
      </c>
      <c r="K3095" s="42">
        <v>1</v>
      </c>
      <c r="L3095" s="42">
        <v>0.91</v>
      </c>
      <c r="M3095" s="1" t="s">
        <v>15616</v>
      </c>
    </row>
    <row r="3096" spans="1:13" x14ac:dyDescent="0.3">
      <c r="A3096">
        <v>3098</v>
      </c>
      <c r="B3096" t="s">
        <v>10380</v>
      </c>
      <c r="C3096" t="s">
        <v>4999</v>
      </c>
      <c r="D3096" t="s">
        <v>12531</v>
      </c>
      <c r="E3096" s="1">
        <f t="shared" si="192"/>
        <v>42713</v>
      </c>
      <c r="F3096">
        <f t="shared" si="193"/>
        <v>2016</v>
      </c>
      <c r="G3096">
        <f t="shared" si="194"/>
        <v>12</v>
      </c>
      <c r="H3096">
        <f t="shared" si="195"/>
        <v>5</v>
      </c>
      <c r="I3096" s="1" t="s">
        <v>15622</v>
      </c>
      <c r="J3096" s="1" t="s">
        <v>15626</v>
      </c>
      <c r="K3096" s="42">
        <v>0.96</v>
      </c>
      <c r="L3096" s="42">
        <v>1</v>
      </c>
      <c r="M3096" s="1" t="s">
        <v>15615</v>
      </c>
    </row>
    <row r="3097" spans="1:13" x14ac:dyDescent="0.3">
      <c r="A3097">
        <v>3099</v>
      </c>
      <c r="B3097" t="s">
        <v>10224</v>
      </c>
      <c r="C3097" t="s">
        <v>5155</v>
      </c>
      <c r="D3097" t="s">
        <v>12532</v>
      </c>
      <c r="E3097" s="1">
        <f t="shared" si="192"/>
        <v>42714</v>
      </c>
      <c r="F3097">
        <f t="shared" si="193"/>
        <v>2016</v>
      </c>
      <c r="G3097">
        <f t="shared" si="194"/>
        <v>12</v>
      </c>
      <c r="H3097">
        <f t="shared" si="195"/>
        <v>6</v>
      </c>
      <c r="I3097" s="1" t="s">
        <v>15622</v>
      </c>
      <c r="J3097" s="1" t="s">
        <v>15626</v>
      </c>
      <c r="K3097" s="42">
        <v>1</v>
      </c>
      <c r="L3097" s="42">
        <v>0.38</v>
      </c>
      <c r="M3097" s="1" t="s">
        <v>15615</v>
      </c>
    </row>
    <row r="3098" spans="1:13" x14ac:dyDescent="0.3">
      <c r="A3098">
        <v>3100</v>
      </c>
      <c r="B3098" t="s">
        <v>8954</v>
      </c>
      <c r="C3098" t="s">
        <v>6399</v>
      </c>
      <c r="D3098" t="s">
        <v>12533</v>
      </c>
      <c r="E3098" s="1">
        <f t="shared" si="192"/>
        <v>42716</v>
      </c>
      <c r="F3098">
        <f t="shared" si="193"/>
        <v>2016</v>
      </c>
      <c r="G3098">
        <f t="shared" si="194"/>
        <v>12</v>
      </c>
      <c r="H3098">
        <f t="shared" si="195"/>
        <v>1</v>
      </c>
      <c r="I3098" s="1" t="s">
        <v>15622</v>
      </c>
      <c r="J3098" s="1" t="s">
        <v>15626</v>
      </c>
      <c r="K3098" s="42">
        <v>1</v>
      </c>
      <c r="L3098" s="42">
        <v>0.97</v>
      </c>
      <c r="M3098" s="1" t="s">
        <v>15615</v>
      </c>
    </row>
    <row r="3099" spans="1:13" x14ac:dyDescent="0.3">
      <c r="A3099">
        <v>3101</v>
      </c>
      <c r="B3099" t="s">
        <v>11384</v>
      </c>
      <c r="C3099" t="s">
        <v>4016</v>
      </c>
      <c r="D3099" t="s">
        <v>12533</v>
      </c>
      <c r="E3099" s="1">
        <f t="shared" si="192"/>
        <v>42716</v>
      </c>
      <c r="F3099">
        <f t="shared" si="193"/>
        <v>2016</v>
      </c>
      <c r="G3099">
        <f t="shared" si="194"/>
        <v>12</v>
      </c>
      <c r="H3099">
        <f t="shared" si="195"/>
        <v>1</v>
      </c>
      <c r="I3099" s="1" t="s">
        <v>15622</v>
      </c>
      <c r="J3099" s="1" t="s">
        <v>15624</v>
      </c>
      <c r="K3099" s="42">
        <v>1</v>
      </c>
      <c r="L3099" s="42">
        <v>0.38</v>
      </c>
      <c r="M3099" s="1" t="s">
        <v>15615</v>
      </c>
    </row>
    <row r="3100" spans="1:13" x14ac:dyDescent="0.3">
      <c r="A3100">
        <v>3102</v>
      </c>
      <c r="B3100" t="s">
        <v>10381</v>
      </c>
      <c r="C3100" t="s">
        <v>4998</v>
      </c>
      <c r="D3100" t="s">
        <v>12534</v>
      </c>
      <c r="E3100" s="1">
        <f t="shared" si="192"/>
        <v>42717</v>
      </c>
      <c r="F3100">
        <f t="shared" si="193"/>
        <v>2016</v>
      </c>
      <c r="G3100">
        <f t="shared" si="194"/>
        <v>12</v>
      </c>
      <c r="H3100">
        <f t="shared" si="195"/>
        <v>2</v>
      </c>
      <c r="I3100" s="1" t="s">
        <v>15622</v>
      </c>
      <c r="J3100" s="1" t="s">
        <v>15624</v>
      </c>
      <c r="K3100" s="42">
        <v>1</v>
      </c>
      <c r="L3100" s="42">
        <v>0.98</v>
      </c>
      <c r="M3100" s="1" t="s">
        <v>15615</v>
      </c>
    </row>
    <row r="3101" spans="1:13" x14ac:dyDescent="0.3">
      <c r="A3101">
        <v>3103</v>
      </c>
      <c r="B3101" t="s">
        <v>8808</v>
      </c>
      <c r="C3101" t="s">
        <v>6540</v>
      </c>
      <c r="D3101" t="s">
        <v>12534</v>
      </c>
      <c r="E3101" s="1">
        <f t="shared" si="192"/>
        <v>42717</v>
      </c>
      <c r="F3101">
        <f t="shared" si="193"/>
        <v>2016</v>
      </c>
      <c r="G3101">
        <f t="shared" si="194"/>
        <v>12</v>
      </c>
      <c r="H3101">
        <f t="shared" si="195"/>
        <v>2</v>
      </c>
      <c r="I3101" s="1" t="s">
        <v>15622</v>
      </c>
      <c r="J3101" s="1" t="s">
        <v>15626</v>
      </c>
      <c r="K3101" s="42">
        <v>0.7</v>
      </c>
      <c r="L3101" s="42">
        <v>0.88</v>
      </c>
      <c r="M3101" s="1" t="s">
        <v>15616</v>
      </c>
    </row>
    <row r="3102" spans="1:13" x14ac:dyDescent="0.3">
      <c r="A3102">
        <v>3104</v>
      </c>
      <c r="B3102" t="s">
        <v>9990</v>
      </c>
      <c r="C3102" t="s">
        <v>5383</v>
      </c>
      <c r="D3102" t="s">
        <v>12535</v>
      </c>
      <c r="E3102" s="1">
        <f t="shared" si="192"/>
        <v>42718</v>
      </c>
      <c r="F3102">
        <f t="shared" si="193"/>
        <v>2016</v>
      </c>
      <c r="G3102">
        <f t="shared" si="194"/>
        <v>12</v>
      </c>
      <c r="H3102">
        <f t="shared" si="195"/>
        <v>3</v>
      </c>
      <c r="I3102" s="1" t="s">
        <v>15622</v>
      </c>
      <c r="J3102" s="1" t="s">
        <v>15626</v>
      </c>
      <c r="K3102" s="42">
        <v>0.97</v>
      </c>
      <c r="L3102" s="42">
        <v>0.99</v>
      </c>
      <c r="M3102" s="1" t="s">
        <v>15615</v>
      </c>
    </row>
    <row r="3103" spans="1:13" x14ac:dyDescent="0.3">
      <c r="A3103">
        <v>3105</v>
      </c>
      <c r="B3103" t="s">
        <v>8316</v>
      </c>
      <c r="C3103" t="s">
        <v>7021</v>
      </c>
      <c r="D3103" t="s">
        <v>12536</v>
      </c>
      <c r="E3103" s="1">
        <f t="shared" si="192"/>
        <v>42719</v>
      </c>
      <c r="F3103">
        <f t="shared" si="193"/>
        <v>2016</v>
      </c>
      <c r="G3103">
        <f t="shared" si="194"/>
        <v>12</v>
      </c>
      <c r="H3103">
        <f t="shared" si="195"/>
        <v>4</v>
      </c>
      <c r="I3103" s="1" t="s">
        <v>15622</v>
      </c>
      <c r="J3103" s="1" t="s">
        <v>15626</v>
      </c>
      <c r="K3103" s="42">
        <v>0.8</v>
      </c>
      <c r="L3103" s="42">
        <v>0.81</v>
      </c>
      <c r="M3103" s="1" t="s">
        <v>15616</v>
      </c>
    </row>
    <row r="3104" spans="1:13" x14ac:dyDescent="0.3">
      <c r="A3104">
        <v>3106</v>
      </c>
      <c r="B3104" t="s">
        <v>9091</v>
      </c>
      <c r="C3104" t="s">
        <v>6262</v>
      </c>
      <c r="D3104" t="s">
        <v>12537</v>
      </c>
      <c r="E3104" s="1">
        <f t="shared" si="192"/>
        <v>42720</v>
      </c>
      <c r="F3104">
        <f t="shared" si="193"/>
        <v>2016</v>
      </c>
      <c r="G3104">
        <f t="shared" si="194"/>
        <v>12</v>
      </c>
      <c r="H3104">
        <f t="shared" si="195"/>
        <v>5</v>
      </c>
      <c r="I3104" s="1" t="s">
        <v>15625</v>
      </c>
      <c r="J3104" s="1" t="s">
        <v>15628</v>
      </c>
      <c r="K3104" s="42">
        <v>0</v>
      </c>
      <c r="L3104" s="42">
        <v>1</v>
      </c>
      <c r="M3104" s="1" t="s">
        <v>15615</v>
      </c>
    </row>
    <row r="3105" spans="1:13" x14ac:dyDescent="0.3">
      <c r="A3105">
        <v>3107</v>
      </c>
      <c r="B3105" t="s">
        <v>8425</v>
      </c>
      <c r="C3105" t="s">
        <v>6917</v>
      </c>
      <c r="D3105" t="s">
        <v>12537</v>
      </c>
      <c r="E3105" s="1">
        <f t="shared" si="192"/>
        <v>42720</v>
      </c>
      <c r="F3105">
        <f t="shared" si="193"/>
        <v>2016</v>
      </c>
      <c r="G3105">
        <f t="shared" si="194"/>
        <v>12</v>
      </c>
      <c r="H3105">
        <f t="shared" si="195"/>
        <v>5</v>
      </c>
      <c r="I3105" s="1" t="s">
        <v>15622</v>
      </c>
      <c r="J3105" s="1" t="s">
        <v>15626</v>
      </c>
      <c r="K3105" s="42">
        <v>1</v>
      </c>
      <c r="L3105" s="42">
        <v>0.92</v>
      </c>
      <c r="M3105" s="1" t="s">
        <v>15616</v>
      </c>
    </row>
    <row r="3106" spans="1:13" x14ac:dyDescent="0.3">
      <c r="A3106">
        <v>3108</v>
      </c>
      <c r="B3106" t="s">
        <v>11196</v>
      </c>
      <c r="C3106" t="s">
        <v>4204</v>
      </c>
      <c r="D3106" t="s">
        <v>12538</v>
      </c>
      <c r="E3106" s="1">
        <f t="shared" si="192"/>
        <v>42723</v>
      </c>
      <c r="F3106">
        <f t="shared" si="193"/>
        <v>2016</v>
      </c>
      <c r="G3106">
        <f t="shared" si="194"/>
        <v>12</v>
      </c>
      <c r="H3106">
        <f t="shared" si="195"/>
        <v>1</v>
      </c>
      <c r="I3106" s="1" t="s">
        <v>15622</v>
      </c>
      <c r="J3106" s="1" t="s">
        <v>15623</v>
      </c>
      <c r="K3106" s="42">
        <v>0.5</v>
      </c>
      <c r="L3106" s="42">
        <v>0.14000000000000001</v>
      </c>
      <c r="M3106" s="1" t="s">
        <v>15615</v>
      </c>
    </row>
    <row r="3107" spans="1:13" x14ac:dyDescent="0.3">
      <c r="A3107">
        <v>3109</v>
      </c>
      <c r="B3107" t="s">
        <v>11285</v>
      </c>
      <c r="C3107" t="s">
        <v>4116</v>
      </c>
      <c r="D3107" t="s">
        <v>12539</v>
      </c>
      <c r="E3107" s="1">
        <f t="shared" si="192"/>
        <v>42725</v>
      </c>
      <c r="F3107">
        <f t="shared" si="193"/>
        <v>2016</v>
      </c>
      <c r="G3107">
        <f t="shared" si="194"/>
        <v>12</v>
      </c>
      <c r="H3107">
        <f t="shared" si="195"/>
        <v>3</v>
      </c>
      <c r="I3107" s="1" t="s">
        <v>15622</v>
      </c>
      <c r="J3107" s="1" t="s">
        <v>15626</v>
      </c>
      <c r="K3107" s="42">
        <v>1</v>
      </c>
      <c r="L3107" s="42">
        <v>0.77</v>
      </c>
      <c r="M3107" s="1" t="s">
        <v>15615</v>
      </c>
    </row>
    <row r="3108" spans="1:13" x14ac:dyDescent="0.3">
      <c r="A3108">
        <v>3110</v>
      </c>
      <c r="B3108" t="s">
        <v>9821</v>
      </c>
      <c r="C3108" t="s">
        <v>5548</v>
      </c>
      <c r="D3108" t="s">
        <v>12540</v>
      </c>
      <c r="E3108" s="1">
        <f t="shared" si="192"/>
        <v>42727</v>
      </c>
      <c r="F3108">
        <f t="shared" si="193"/>
        <v>2016</v>
      </c>
      <c r="G3108">
        <f t="shared" si="194"/>
        <v>12</v>
      </c>
      <c r="H3108">
        <f t="shared" si="195"/>
        <v>5</v>
      </c>
      <c r="I3108" s="1" t="s">
        <v>15743</v>
      </c>
      <c r="J3108" s="1" t="s">
        <v>15624</v>
      </c>
      <c r="K3108" s="42">
        <v>1</v>
      </c>
      <c r="L3108" s="42">
        <v>1</v>
      </c>
      <c r="M3108" s="1" t="s">
        <v>15616</v>
      </c>
    </row>
    <row r="3109" spans="1:13" x14ac:dyDescent="0.3">
      <c r="A3109">
        <v>3111</v>
      </c>
      <c r="B3109" t="s">
        <v>10526</v>
      </c>
      <c r="C3109" t="s">
        <v>4857</v>
      </c>
      <c r="D3109" t="s">
        <v>12541</v>
      </c>
      <c r="E3109" s="1">
        <f t="shared" si="192"/>
        <v>42730</v>
      </c>
      <c r="F3109">
        <f t="shared" si="193"/>
        <v>2016</v>
      </c>
      <c r="G3109">
        <f t="shared" si="194"/>
        <v>12</v>
      </c>
      <c r="H3109">
        <f t="shared" si="195"/>
        <v>1</v>
      </c>
      <c r="I3109" s="1" t="s">
        <v>15629</v>
      </c>
      <c r="J3109" s="1" t="s">
        <v>15624</v>
      </c>
      <c r="K3109" s="42">
        <v>0.94</v>
      </c>
      <c r="L3109" s="42">
        <v>0.97</v>
      </c>
      <c r="M3109" s="1" t="s">
        <v>15615</v>
      </c>
    </row>
    <row r="3110" spans="1:13" x14ac:dyDescent="0.3">
      <c r="A3110">
        <v>3112</v>
      </c>
      <c r="B3110" t="s">
        <v>8883</v>
      </c>
      <c r="C3110" t="s">
        <v>6468</v>
      </c>
      <c r="D3110" t="s">
        <v>12542</v>
      </c>
      <c r="E3110" s="1">
        <f t="shared" si="192"/>
        <v>42733</v>
      </c>
      <c r="F3110">
        <f t="shared" si="193"/>
        <v>2016</v>
      </c>
      <c r="G3110">
        <f t="shared" si="194"/>
        <v>12</v>
      </c>
      <c r="H3110">
        <f t="shared" si="195"/>
        <v>4</v>
      </c>
      <c r="I3110" s="1" t="s">
        <v>15622</v>
      </c>
      <c r="J3110" s="1" t="s">
        <v>15626</v>
      </c>
      <c r="K3110" s="42">
        <v>0.9</v>
      </c>
      <c r="L3110" s="42">
        <v>0.97</v>
      </c>
      <c r="M3110" s="1" t="s">
        <v>15615</v>
      </c>
    </row>
    <row r="3111" spans="1:13" x14ac:dyDescent="0.3">
      <c r="A3111">
        <v>3113</v>
      </c>
      <c r="B3111" t="s">
        <v>10795</v>
      </c>
      <c r="C3111" t="s">
        <v>4597</v>
      </c>
      <c r="D3111" t="s">
        <v>12543</v>
      </c>
      <c r="E3111" s="1">
        <f t="shared" si="192"/>
        <v>42736</v>
      </c>
      <c r="F3111">
        <f t="shared" si="193"/>
        <v>2017</v>
      </c>
      <c r="G3111">
        <f t="shared" si="194"/>
        <v>1</v>
      </c>
      <c r="H3111">
        <f t="shared" si="195"/>
        <v>7</v>
      </c>
      <c r="I3111" s="1" t="s">
        <v>15622</v>
      </c>
      <c r="J3111" s="1" t="s">
        <v>15626</v>
      </c>
      <c r="K3111" s="42">
        <v>1</v>
      </c>
      <c r="L3111" s="42">
        <v>0.89</v>
      </c>
      <c r="M3111" s="1" t="s">
        <v>15616</v>
      </c>
    </row>
    <row r="3112" spans="1:13" x14ac:dyDescent="0.3">
      <c r="A3112">
        <v>3114</v>
      </c>
      <c r="B3112" t="s">
        <v>10876</v>
      </c>
      <c r="C3112" t="s">
        <v>4518</v>
      </c>
      <c r="D3112" t="s">
        <v>12543</v>
      </c>
      <c r="E3112" s="1">
        <f t="shared" si="192"/>
        <v>42736</v>
      </c>
      <c r="F3112">
        <f t="shared" si="193"/>
        <v>2017</v>
      </c>
      <c r="G3112">
        <f t="shared" si="194"/>
        <v>1</v>
      </c>
      <c r="H3112">
        <f t="shared" si="195"/>
        <v>7</v>
      </c>
      <c r="I3112" s="1" t="s">
        <v>15622</v>
      </c>
      <c r="J3112" s="1" t="s">
        <v>15626</v>
      </c>
      <c r="K3112" s="42">
        <v>1</v>
      </c>
      <c r="L3112" s="42">
        <v>1</v>
      </c>
      <c r="M3112" s="1" t="s">
        <v>15615</v>
      </c>
    </row>
    <row r="3113" spans="1:13" x14ac:dyDescent="0.3">
      <c r="A3113">
        <v>1724</v>
      </c>
      <c r="B3113" t="s">
        <v>11333</v>
      </c>
      <c r="C3113" t="s">
        <v>4068</v>
      </c>
      <c r="D3113" t="s">
        <v>12544</v>
      </c>
      <c r="E3113" s="1">
        <f t="shared" si="192"/>
        <v>42737</v>
      </c>
      <c r="F3113">
        <f t="shared" si="193"/>
        <v>2017</v>
      </c>
      <c r="G3113">
        <f t="shared" si="194"/>
        <v>1</v>
      </c>
      <c r="H3113">
        <f t="shared" si="195"/>
        <v>1</v>
      </c>
      <c r="I3113" s="1" t="s">
        <v>15622</v>
      </c>
      <c r="J3113" s="1" t="s">
        <v>15624</v>
      </c>
      <c r="K3113" s="42">
        <v>1</v>
      </c>
      <c r="L3113" s="42">
        <v>0.93</v>
      </c>
      <c r="M3113" s="1" t="s">
        <v>15615</v>
      </c>
    </row>
    <row r="3114" spans="1:13" x14ac:dyDescent="0.3">
      <c r="A3114">
        <v>3115</v>
      </c>
      <c r="B3114" t="s">
        <v>10607</v>
      </c>
      <c r="C3114" t="s">
        <v>4779</v>
      </c>
      <c r="D3114" t="s">
        <v>12544</v>
      </c>
      <c r="E3114" s="1">
        <f t="shared" si="192"/>
        <v>42737</v>
      </c>
      <c r="F3114">
        <f t="shared" si="193"/>
        <v>2017</v>
      </c>
      <c r="G3114">
        <f t="shared" si="194"/>
        <v>1</v>
      </c>
      <c r="H3114">
        <f t="shared" si="195"/>
        <v>1</v>
      </c>
      <c r="I3114" s="1" t="s">
        <v>15779</v>
      </c>
      <c r="J3114" s="1" t="s">
        <v>15624</v>
      </c>
      <c r="K3114" s="42">
        <v>1</v>
      </c>
      <c r="L3114" s="42">
        <v>0.97</v>
      </c>
      <c r="M3114" s="1" t="s">
        <v>15615</v>
      </c>
    </row>
    <row r="3115" spans="1:13" x14ac:dyDescent="0.3">
      <c r="A3115">
        <v>3116</v>
      </c>
      <c r="B3115" t="s">
        <v>9044</v>
      </c>
      <c r="C3115" t="s">
        <v>6309</v>
      </c>
      <c r="D3115" t="s">
        <v>12545</v>
      </c>
      <c r="E3115" s="1">
        <f t="shared" si="192"/>
        <v>42738</v>
      </c>
      <c r="F3115">
        <f t="shared" si="193"/>
        <v>2017</v>
      </c>
      <c r="G3115">
        <f t="shared" si="194"/>
        <v>1</v>
      </c>
      <c r="H3115">
        <f t="shared" si="195"/>
        <v>2</v>
      </c>
      <c r="I3115" s="1" t="s">
        <v>15622</v>
      </c>
      <c r="J3115" s="1" t="s">
        <v>15626</v>
      </c>
      <c r="K3115" s="42">
        <v>1</v>
      </c>
      <c r="L3115" s="42">
        <v>1</v>
      </c>
      <c r="M3115" s="1" t="s">
        <v>15615</v>
      </c>
    </row>
    <row r="3116" spans="1:13" x14ac:dyDescent="0.3">
      <c r="A3116">
        <v>3117</v>
      </c>
      <c r="B3116" t="s">
        <v>9225</v>
      </c>
      <c r="C3116" t="s">
        <v>6129</v>
      </c>
      <c r="D3116" t="s">
        <v>12545</v>
      </c>
      <c r="E3116" s="1">
        <f t="shared" si="192"/>
        <v>42738</v>
      </c>
      <c r="F3116">
        <f t="shared" si="193"/>
        <v>2017</v>
      </c>
      <c r="G3116">
        <f t="shared" si="194"/>
        <v>1</v>
      </c>
      <c r="H3116">
        <f t="shared" si="195"/>
        <v>2</v>
      </c>
      <c r="I3116" s="1" t="s">
        <v>15622</v>
      </c>
      <c r="J3116" s="1" t="s">
        <v>15623</v>
      </c>
      <c r="K3116" s="42">
        <v>1</v>
      </c>
      <c r="L3116" s="42">
        <v>0.97</v>
      </c>
      <c r="M3116" s="1" t="s">
        <v>15616</v>
      </c>
    </row>
    <row r="3117" spans="1:13" x14ac:dyDescent="0.3">
      <c r="A3117">
        <v>3118</v>
      </c>
      <c r="B3117" t="s">
        <v>9563</v>
      </c>
      <c r="C3117" t="s">
        <v>5797</v>
      </c>
      <c r="D3117" t="s">
        <v>12546</v>
      </c>
      <c r="E3117" s="1">
        <f t="shared" si="192"/>
        <v>42739</v>
      </c>
      <c r="F3117">
        <f t="shared" si="193"/>
        <v>2017</v>
      </c>
      <c r="G3117">
        <f t="shared" si="194"/>
        <v>1</v>
      </c>
      <c r="H3117">
        <f t="shared" si="195"/>
        <v>3</v>
      </c>
      <c r="I3117" s="1" t="s">
        <v>15622</v>
      </c>
      <c r="J3117" s="1" t="s">
        <v>15624</v>
      </c>
      <c r="K3117" s="42">
        <v>1</v>
      </c>
      <c r="L3117" s="42">
        <v>0.5</v>
      </c>
      <c r="M3117" s="1" t="s">
        <v>15615</v>
      </c>
    </row>
    <row r="3118" spans="1:13" x14ac:dyDescent="0.3">
      <c r="A3118">
        <v>3119</v>
      </c>
      <c r="B3118" t="s">
        <v>8846</v>
      </c>
      <c r="C3118" t="s">
        <v>6503</v>
      </c>
      <c r="D3118" t="s">
        <v>12547</v>
      </c>
      <c r="E3118" s="1">
        <f t="shared" si="192"/>
        <v>42740</v>
      </c>
      <c r="F3118">
        <f t="shared" si="193"/>
        <v>2017</v>
      </c>
      <c r="G3118">
        <f t="shared" si="194"/>
        <v>1</v>
      </c>
      <c r="H3118">
        <f t="shared" si="195"/>
        <v>4</v>
      </c>
      <c r="I3118" s="1" t="s">
        <v>15625</v>
      </c>
      <c r="J3118" s="1" t="s">
        <v>15624</v>
      </c>
      <c r="K3118" s="42">
        <v>1</v>
      </c>
      <c r="L3118" s="42">
        <v>1</v>
      </c>
      <c r="M3118" s="1" t="s">
        <v>15615</v>
      </c>
    </row>
    <row r="3119" spans="1:13" x14ac:dyDescent="0.3">
      <c r="A3119">
        <v>3120</v>
      </c>
      <c r="B3119" t="s">
        <v>8152</v>
      </c>
      <c r="C3119" t="s">
        <v>7183</v>
      </c>
      <c r="D3119" t="s">
        <v>12547</v>
      </c>
      <c r="E3119" s="1">
        <f t="shared" si="192"/>
        <v>42740</v>
      </c>
      <c r="F3119">
        <f t="shared" si="193"/>
        <v>2017</v>
      </c>
      <c r="G3119">
        <f t="shared" si="194"/>
        <v>1</v>
      </c>
      <c r="H3119">
        <f t="shared" si="195"/>
        <v>4</v>
      </c>
      <c r="I3119" s="1" t="s">
        <v>15622</v>
      </c>
      <c r="J3119" s="1" t="s">
        <v>15624</v>
      </c>
      <c r="K3119" s="42">
        <v>1</v>
      </c>
      <c r="L3119" s="42">
        <v>0.86</v>
      </c>
      <c r="M3119" s="1" t="s">
        <v>15615</v>
      </c>
    </row>
    <row r="3120" spans="1:13" x14ac:dyDescent="0.3">
      <c r="A3120">
        <v>3121</v>
      </c>
      <c r="B3120" t="s">
        <v>10763</v>
      </c>
      <c r="C3120" t="s">
        <v>4627</v>
      </c>
      <c r="D3120" t="s">
        <v>12547</v>
      </c>
      <c r="E3120" s="1">
        <f t="shared" si="192"/>
        <v>42740</v>
      </c>
      <c r="F3120">
        <f t="shared" si="193"/>
        <v>2017</v>
      </c>
      <c r="G3120">
        <f t="shared" si="194"/>
        <v>1</v>
      </c>
      <c r="H3120">
        <f t="shared" si="195"/>
        <v>4</v>
      </c>
      <c r="I3120" s="1" t="s">
        <v>15629</v>
      </c>
      <c r="J3120" s="1" t="s">
        <v>15626</v>
      </c>
      <c r="K3120" s="42">
        <v>0.9</v>
      </c>
      <c r="L3120" s="42">
        <v>0.98</v>
      </c>
      <c r="M3120" s="1" t="s">
        <v>15615</v>
      </c>
    </row>
    <row r="3121" spans="1:13" x14ac:dyDescent="0.3">
      <c r="A3121">
        <v>3122</v>
      </c>
      <c r="B3121" t="s">
        <v>10551</v>
      </c>
      <c r="C3121" t="s">
        <v>4833</v>
      </c>
      <c r="D3121" t="s">
        <v>12547</v>
      </c>
      <c r="E3121" s="1">
        <f t="shared" si="192"/>
        <v>42740</v>
      </c>
      <c r="F3121">
        <f t="shared" si="193"/>
        <v>2017</v>
      </c>
      <c r="G3121">
        <f t="shared" si="194"/>
        <v>1</v>
      </c>
      <c r="H3121">
        <f t="shared" si="195"/>
        <v>4</v>
      </c>
      <c r="I3121" s="1" t="s">
        <v>15622</v>
      </c>
      <c r="J3121" s="1" t="s">
        <v>15623</v>
      </c>
      <c r="K3121" s="42">
        <v>1</v>
      </c>
      <c r="L3121" s="42">
        <v>1</v>
      </c>
      <c r="M3121" s="1" t="s">
        <v>15616</v>
      </c>
    </row>
    <row r="3122" spans="1:13" x14ac:dyDescent="0.3">
      <c r="A3122">
        <v>3123</v>
      </c>
      <c r="B3122" t="s">
        <v>10344</v>
      </c>
      <c r="C3122" t="s">
        <v>5035</v>
      </c>
      <c r="D3122" t="s">
        <v>12547</v>
      </c>
      <c r="E3122" s="1">
        <f t="shared" si="192"/>
        <v>42740</v>
      </c>
      <c r="F3122">
        <f t="shared" si="193"/>
        <v>2017</v>
      </c>
      <c r="G3122">
        <f t="shared" si="194"/>
        <v>1</v>
      </c>
      <c r="H3122">
        <f t="shared" si="195"/>
        <v>4</v>
      </c>
      <c r="I3122" s="1" t="s">
        <v>15622</v>
      </c>
      <c r="J3122" s="1" t="s">
        <v>15628</v>
      </c>
      <c r="K3122" s="42">
        <v>0.33</v>
      </c>
      <c r="L3122" s="42">
        <v>0.48</v>
      </c>
      <c r="M3122" s="1" t="s">
        <v>15615</v>
      </c>
    </row>
    <row r="3123" spans="1:13" x14ac:dyDescent="0.3">
      <c r="A3123">
        <v>3124</v>
      </c>
      <c r="B3123" t="s">
        <v>9126</v>
      </c>
      <c r="C3123" t="s">
        <v>6227</v>
      </c>
      <c r="D3123" t="s">
        <v>12547</v>
      </c>
      <c r="E3123" s="1">
        <f t="shared" si="192"/>
        <v>42740</v>
      </c>
      <c r="F3123">
        <f t="shared" si="193"/>
        <v>2017</v>
      </c>
      <c r="G3123">
        <f t="shared" si="194"/>
        <v>1</v>
      </c>
      <c r="H3123">
        <f t="shared" si="195"/>
        <v>4</v>
      </c>
      <c r="I3123" s="1" t="s">
        <v>15622</v>
      </c>
      <c r="J3123" s="1" t="s">
        <v>15628</v>
      </c>
      <c r="K3123" s="42">
        <v>0</v>
      </c>
      <c r="L3123" s="42">
        <v>1</v>
      </c>
      <c r="M3123" s="1" t="s">
        <v>15615</v>
      </c>
    </row>
    <row r="3124" spans="1:13" x14ac:dyDescent="0.3">
      <c r="A3124">
        <v>3125</v>
      </c>
      <c r="B3124" t="s">
        <v>11622</v>
      </c>
      <c r="C3124" t="s">
        <v>3783</v>
      </c>
      <c r="D3124" t="s">
        <v>12548</v>
      </c>
      <c r="E3124" s="1">
        <f t="shared" si="192"/>
        <v>42741</v>
      </c>
      <c r="F3124">
        <f t="shared" si="193"/>
        <v>2017</v>
      </c>
      <c r="G3124">
        <f t="shared" si="194"/>
        <v>1</v>
      </c>
      <c r="H3124">
        <f t="shared" si="195"/>
        <v>5</v>
      </c>
      <c r="I3124" s="1" t="s">
        <v>15625</v>
      </c>
      <c r="J3124" s="1" t="s">
        <v>15626</v>
      </c>
      <c r="K3124" s="42">
        <v>1</v>
      </c>
      <c r="L3124" s="42">
        <v>1</v>
      </c>
      <c r="M3124" s="1" t="s">
        <v>15615</v>
      </c>
    </row>
    <row r="3125" spans="1:13" x14ac:dyDescent="0.3">
      <c r="A3125">
        <v>3126</v>
      </c>
      <c r="B3125" t="s">
        <v>8488</v>
      </c>
      <c r="C3125" t="s">
        <v>6856</v>
      </c>
      <c r="D3125" t="s">
        <v>12549</v>
      </c>
      <c r="E3125" s="1">
        <f t="shared" si="192"/>
        <v>42742</v>
      </c>
      <c r="F3125">
        <f t="shared" si="193"/>
        <v>2017</v>
      </c>
      <c r="G3125">
        <f t="shared" si="194"/>
        <v>1</v>
      </c>
      <c r="H3125">
        <f t="shared" si="195"/>
        <v>6</v>
      </c>
      <c r="I3125" s="1" t="s">
        <v>15629</v>
      </c>
      <c r="J3125" s="1" t="s">
        <v>15624</v>
      </c>
      <c r="K3125" s="42">
        <v>1</v>
      </c>
      <c r="L3125" s="42">
        <v>1</v>
      </c>
      <c r="M3125" s="1" t="s">
        <v>15615</v>
      </c>
    </row>
    <row r="3126" spans="1:13" x14ac:dyDescent="0.3">
      <c r="A3126">
        <v>3127</v>
      </c>
      <c r="B3126" t="s">
        <v>11002</v>
      </c>
      <c r="C3126" t="s">
        <v>4395</v>
      </c>
      <c r="D3126" t="s">
        <v>12549</v>
      </c>
      <c r="E3126" s="1">
        <f t="shared" si="192"/>
        <v>42742</v>
      </c>
      <c r="F3126">
        <f t="shared" si="193"/>
        <v>2017</v>
      </c>
      <c r="G3126">
        <f t="shared" si="194"/>
        <v>1</v>
      </c>
      <c r="H3126">
        <f t="shared" si="195"/>
        <v>6</v>
      </c>
      <c r="I3126" s="1" t="s">
        <v>15622</v>
      </c>
      <c r="J3126" s="1" t="s">
        <v>15626</v>
      </c>
      <c r="K3126" s="42">
        <v>1</v>
      </c>
      <c r="L3126" s="42">
        <v>1</v>
      </c>
      <c r="M3126" s="1" t="s">
        <v>15616</v>
      </c>
    </row>
    <row r="3127" spans="1:13" x14ac:dyDescent="0.3">
      <c r="A3127">
        <v>3128</v>
      </c>
      <c r="B3127" t="s">
        <v>7713</v>
      </c>
      <c r="C3127" t="s">
        <v>3566</v>
      </c>
      <c r="D3127" t="s">
        <v>12550</v>
      </c>
      <c r="E3127" s="1">
        <f t="shared" si="192"/>
        <v>42743</v>
      </c>
      <c r="F3127">
        <f t="shared" si="193"/>
        <v>2017</v>
      </c>
      <c r="G3127">
        <f t="shared" si="194"/>
        <v>1</v>
      </c>
      <c r="H3127">
        <f t="shared" si="195"/>
        <v>7</v>
      </c>
      <c r="I3127" s="1" t="s">
        <v>15622</v>
      </c>
      <c r="J3127" s="1" t="s">
        <v>15626</v>
      </c>
      <c r="K3127" s="42">
        <v>1</v>
      </c>
      <c r="L3127" s="42">
        <v>0.93</v>
      </c>
      <c r="M3127" s="1" t="s">
        <v>15616</v>
      </c>
    </row>
    <row r="3128" spans="1:13" x14ac:dyDescent="0.3">
      <c r="A3128">
        <v>3129</v>
      </c>
      <c r="B3128" t="s">
        <v>9354</v>
      </c>
      <c r="C3128" t="s">
        <v>6003</v>
      </c>
      <c r="D3128" t="s">
        <v>12551</v>
      </c>
      <c r="E3128" s="1">
        <f t="shared" si="192"/>
        <v>42746</v>
      </c>
      <c r="F3128">
        <f t="shared" si="193"/>
        <v>2017</v>
      </c>
      <c r="G3128">
        <f t="shared" si="194"/>
        <v>1</v>
      </c>
      <c r="H3128">
        <f t="shared" si="195"/>
        <v>3</v>
      </c>
      <c r="I3128" s="1" t="s">
        <v>15622</v>
      </c>
      <c r="J3128" s="1" t="s">
        <v>15624</v>
      </c>
      <c r="K3128" s="42">
        <v>0.9</v>
      </c>
      <c r="L3128" s="42">
        <v>0.96</v>
      </c>
      <c r="M3128" s="1" t="s">
        <v>15615</v>
      </c>
    </row>
    <row r="3129" spans="1:13" x14ac:dyDescent="0.3">
      <c r="A3129">
        <v>3130</v>
      </c>
      <c r="B3129" t="s">
        <v>8491</v>
      </c>
      <c r="C3129" t="s">
        <v>6853</v>
      </c>
      <c r="D3129" t="s">
        <v>12551</v>
      </c>
      <c r="E3129" s="1">
        <f t="shared" si="192"/>
        <v>42746</v>
      </c>
      <c r="F3129">
        <f t="shared" si="193"/>
        <v>2017</v>
      </c>
      <c r="G3129">
        <f t="shared" si="194"/>
        <v>1</v>
      </c>
      <c r="H3129">
        <f t="shared" si="195"/>
        <v>3</v>
      </c>
      <c r="I3129" s="1" t="s">
        <v>15622</v>
      </c>
      <c r="J3129" s="1" t="s">
        <v>15626</v>
      </c>
      <c r="K3129" s="42">
        <v>1</v>
      </c>
      <c r="L3129" s="42">
        <v>1</v>
      </c>
      <c r="M3129" s="1" t="s">
        <v>15616</v>
      </c>
    </row>
    <row r="3130" spans="1:13" x14ac:dyDescent="0.3">
      <c r="A3130">
        <v>3131</v>
      </c>
      <c r="B3130" t="s">
        <v>9904</v>
      </c>
      <c r="C3130" t="s">
        <v>5467</v>
      </c>
      <c r="D3130" t="s">
        <v>12552</v>
      </c>
      <c r="E3130" s="1">
        <f t="shared" si="192"/>
        <v>42748</v>
      </c>
      <c r="F3130">
        <f t="shared" si="193"/>
        <v>2017</v>
      </c>
      <c r="G3130">
        <f t="shared" si="194"/>
        <v>1</v>
      </c>
      <c r="H3130">
        <f t="shared" si="195"/>
        <v>5</v>
      </c>
      <c r="I3130" s="1" t="s">
        <v>15622</v>
      </c>
      <c r="J3130" s="1" t="s">
        <v>15624</v>
      </c>
      <c r="K3130" s="42">
        <v>1</v>
      </c>
      <c r="L3130" s="42">
        <v>1</v>
      </c>
      <c r="M3130" s="1" t="s">
        <v>15616</v>
      </c>
    </row>
    <row r="3131" spans="1:13" x14ac:dyDescent="0.3">
      <c r="A3131">
        <v>3132</v>
      </c>
      <c r="B3131" t="s">
        <v>10220</v>
      </c>
      <c r="C3131" t="s">
        <v>5159</v>
      </c>
      <c r="D3131" t="s">
        <v>12553</v>
      </c>
      <c r="E3131" s="1">
        <f t="shared" si="192"/>
        <v>42750</v>
      </c>
      <c r="F3131">
        <f t="shared" si="193"/>
        <v>2017</v>
      </c>
      <c r="G3131">
        <f t="shared" si="194"/>
        <v>1</v>
      </c>
      <c r="H3131">
        <f t="shared" si="195"/>
        <v>7</v>
      </c>
      <c r="I3131" s="1" t="s">
        <v>15622</v>
      </c>
      <c r="J3131" s="1" t="s">
        <v>15626</v>
      </c>
      <c r="K3131" s="42">
        <v>1</v>
      </c>
      <c r="L3131" s="42">
        <v>1</v>
      </c>
      <c r="M3131" s="1" t="s">
        <v>15616</v>
      </c>
    </row>
    <row r="3132" spans="1:13" x14ac:dyDescent="0.3">
      <c r="A3132">
        <v>3133</v>
      </c>
      <c r="B3132" t="s">
        <v>8771</v>
      </c>
      <c r="C3132" t="s">
        <v>6577</v>
      </c>
      <c r="D3132" t="s">
        <v>12553</v>
      </c>
      <c r="E3132" s="1">
        <f t="shared" si="192"/>
        <v>42750</v>
      </c>
      <c r="F3132">
        <f t="shared" si="193"/>
        <v>2017</v>
      </c>
      <c r="G3132">
        <f t="shared" si="194"/>
        <v>1</v>
      </c>
      <c r="H3132">
        <f t="shared" si="195"/>
        <v>7</v>
      </c>
      <c r="I3132" s="1" t="s">
        <v>15622</v>
      </c>
      <c r="J3132" s="1" t="s">
        <v>15623</v>
      </c>
      <c r="K3132" s="42">
        <v>1</v>
      </c>
      <c r="L3132" s="42">
        <v>1</v>
      </c>
      <c r="M3132" s="1" t="s">
        <v>15615</v>
      </c>
    </row>
    <row r="3133" spans="1:13" x14ac:dyDescent="0.3">
      <c r="A3133">
        <v>3134</v>
      </c>
      <c r="B3133" t="s">
        <v>9040</v>
      </c>
      <c r="C3133" t="s">
        <v>6313</v>
      </c>
      <c r="D3133" t="s">
        <v>12554</v>
      </c>
      <c r="E3133" s="1">
        <f t="shared" si="192"/>
        <v>42752</v>
      </c>
      <c r="F3133">
        <f t="shared" si="193"/>
        <v>2017</v>
      </c>
      <c r="G3133">
        <f t="shared" si="194"/>
        <v>1</v>
      </c>
      <c r="H3133">
        <f t="shared" si="195"/>
        <v>2</v>
      </c>
      <c r="I3133" s="1" t="s">
        <v>15622</v>
      </c>
      <c r="J3133" s="1" t="s">
        <v>15628</v>
      </c>
      <c r="K3133" s="42">
        <v>0</v>
      </c>
      <c r="L3133" s="42">
        <v>0.84</v>
      </c>
      <c r="M3133" s="1" t="s">
        <v>15615</v>
      </c>
    </row>
    <row r="3134" spans="1:13" x14ac:dyDescent="0.3">
      <c r="A3134">
        <v>3135</v>
      </c>
      <c r="B3134" t="s">
        <v>10836</v>
      </c>
      <c r="C3134" t="s">
        <v>4557</v>
      </c>
      <c r="D3134" t="s">
        <v>12555</v>
      </c>
      <c r="E3134" s="1">
        <f t="shared" si="192"/>
        <v>42754</v>
      </c>
      <c r="F3134">
        <f t="shared" si="193"/>
        <v>2017</v>
      </c>
      <c r="G3134">
        <f t="shared" si="194"/>
        <v>1</v>
      </c>
      <c r="H3134">
        <f t="shared" si="195"/>
        <v>4</v>
      </c>
      <c r="I3134" s="1" t="s">
        <v>15790</v>
      </c>
      <c r="J3134" s="1" t="s">
        <v>15626</v>
      </c>
      <c r="K3134" s="42">
        <v>1</v>
      </c>
      <c r="L3134" s="42">
        <v>0.89</v>
      </c>
      <c r="M3134" s="1" t="s">
        <v>15615</v>
      </c>
    </row>
    <row r="3135" spans="1:13" x14ac:dyDescent="0.3">
      <c r="A3135">
        <v>3136</v>
      </c>
      <c r="B3135" t="s">
        <v>10068</v>
      </c>
      <c r="C3135" t="s">
        <v>5306</v>
      </c>
      <c r="D3135" t="s">
        <v>16853</v>
      </c>
      <c r="E3135" s="1">
        <f t="shared" si="192"/>
        <v>42755</v>
      </c>
      <c r="F3135">
        <f t="shared" si="193"/>
        <v>2017</v>
      </c>
      <c r="G3135">
        <f t="shared" si="194"/>
        <v>1</v>
      </c>
      <c r="H3135">
        <f t="shared" si="195"/>
        <v>5</v>
      </c>
      <c r="I3135" s="1" t="s">
        <v>15622</v>
      </c>
      <c r="J3135" s="1" t="s">
        <v>15624</v>
      </c>
      <c r="K3135" s="42">
        <v>0.96</v>
      </c>
      <c r="L3135" s="42">
        <v>0.97</v>
      </c>
      <c r="M3135" s="1" t="s">
        <v>15615</v>
      </c>
    </row>
    <row r="3136" spans="1:13" x14ac:dyDescent="0.3">
      <c r="A3136">
        <v>3137</v>
      </c>
      <c r="B3136" t="s">
        <v>8225</v>
      </c>
      <c r="C3136" t="s">
        <v>7110</v>
      </c>
      <c r="D3136" t="s">
        <v>12556</v>
      </c>
      <c r="E3136" s="1">
        <f t="shared" si="192"/>
        <v>42758</v>
      </c>
      <c r="F3136">
        <f t="shared" si="193"/>
        <v>2017</v>
      </c>
      <c r="G3136">
        <f t="shared" si="194"/>
        <v>1</v>
      </c>
      <c r="H3136">
        <f t="shared" si="195"/>
        <v>1</v>
      </c>
      <c r="I3136" s="1" t="s">
        <v>15622</v>
      </c>
      <c r="J3136" s="1" t="s">
        <v>15624</v>
      </c>
      <c r="K3136" s="42">
        <v>0.9</v>
      </c>
      <c r="L3136" s="42">
        <v>0.99</v>
      </c>
      <c r="M3136" s="1" t="s">
        <v>15616</v>
      </c>
    </row>
    <row r="3137" spans="1:13" x14ac:dyDescent="0.3">
      <c r="A3137">
        <v>3138</v>
      </c>
      <c r="B3137" t="s">
        <v>10874</v>
      </c>
      <c r="C3137" t="s">
        <v>4520</v>
      </c>
      <c r="D3137" t="s">
        <v>12557</v>
      </c>
      <c r="E3137" s="1">
        <f t="shared" si="192"/>
        <v>42759</v>
      </c>
      <c r="F3137">
        <f t="shared" si="193"/>
        <v>2017</v>
      </c>
      <c r="G3137">
        <f t="shared" si="194"/>
        <v>1</v>
      </c>
      <c r="H3137">
        <f t="shared" si="195"/>
        <v>2</v>
      </c>
      <c r="I3137" s="1" t="s">
        <v>15622</v>
      </c>
      <c r="J3137" s="1" t="s">
        <v>15626</v>
      </c>
      <c r="K3137" s="42">
        <v>1</v>
      </c>
      <c r="L3137" s="42">
        <v>1</v>
      </c>
      <c r="M3137" s="1" t="s">
        <v>15616</v>
      </c>
    </row>
    <row r="3138" spans="1:13" x14ac:dyDescent="0.3">
      <c r="A3138">
        <v>3139</v>
      </c>
      <c r="B3138" t="s">
        <v>9896</v>
      </c>
      <c r="C3138" t="s">
        <v>5475</v>
      </c>
      <c r="D3138" t="s">
        <v>12558</v>
      </c>
      <c r="E3138" s="1">
        <f t="shared" si="192"/>
        <v>42760</v>
      </c>
      <c r="F3138">
        <f t="shared" si="193"/>
        <v>2017</v>
      </c>
      <c r="G3138">
        <f t="shared" si="194"/>
        <v>1</v>
      </c>
      <c r="H3138">
        <f t="shared" si="195"/>
        <v>3</v>
      </c>
      <c r="I3138" s="1" t="s">
        <v>15640</v>
      </c>
      <c r="J3138" s="1" t="s">
        <v>15626</v>
      </c>
      <c r="K3138" s="42">
        <v>1</v>
      </c>
      <c r="L3138" s="42">
        <v>0.98</v>
      </c>
      <c r="M3138" s="1" t="s">
        <v>15615</v>
      </c>
    </row>
    <row r="3139" spans="1:13" x14ac:dyDescent="0.3">
      <c r="A3139">
        <v>3140</v>
      </c>
      <c r="B3139" t="s">
        <v>7733</v>
      </c>
      <c r="C3139" t="s">
        <v>7587</v>
      </c>
      <c r="D3139" t="s">
        <v>12559</v>
      </c>
      <c r="E3139" s="1">
        <f t="shared" ref="E3139:E3202" si="196">DATE(LEFT(D3139,4),MID(D3139,5,2),RIGHT(D3139,2))</f>
        <v>42763</v>
      </c>
      <c r="F3139">
        <f t="shared" ref="F3139:F3202" si="197">YEAR(E3139)</f>
        <v>2017</v>
      </c>
      <c r="G3139">
        <f t="shared" ref="G3139:G3202" si="198">MONTH(E3139)</f>
        <v>1</v>
      </c>
      <c r="H3139">
        <f t="shared" ref="H3139:H3202" si="199">WEEKDAY(E3139,2)</f>
        <v>6</v>
      </c>
      <c r="I3139" s="1" t="s">
        <v>15622</v>
      </c>
      <c r="J3139" s="1" t="s">
        <v>15626</v>
      </c>
      <c r="K3139" s="42">
        <v>1</v>
      </c>
      <c r="L3139" s="42">
        <v>0.9</v>
      </c>
      <c r="M3139" s="1" t="s">
        <v>15615</v>
      </c>
    </row>
    <row r="3140" spans="1:13" x14ac:dyDescent="0.3">
      <c r="A3140">
        <v>3141</v>
      </c>
      <c r="B3140" t="s">
        <v>7719</v>
      </c>
      <c r="C3140" t="s">
        <v>7601</v>
      </c>
      <c r="D3140" t="s">
        <v>12560</v>
      </c>
      <c r="E3140" s="1">
        <f t="shared" si="196"/>
        <v>42764</v>
      </c>
      <c r="F3140">
        <f t="shared" si="197"/>
        <v>2017</v>
      </c>
      <c r="G3140">
        <f t="shared" si="198"/>
        <v>1</v>
      </c>
      <c r="H3140">
        <f t="shared" si="199"/>
        <v>7</v>
      </c>
      <c r="I3140" s="1" t="s">
        <v>15622</v>
      </c>
      <c r="J3140" s="1" t="s">
        <v>15626</v>
      </c>
      <c r="K3140" s="42">
        <v>0.97</v>
      </c>
      <c r="L3140" s="42">
        <v>1</v>
      </c>
      <c r="M3140" s="1" t="s">
        <v>15615</v>
      </c>
    </row>
    <row r="3141" spans="1:13" x14ac:dyDescent="0.3">
      <c r="A3141">
        <v>3142</v>
      </c>
      <c r="B3141" t="s">
        <v>10936</v>
      </c>
      <c r="C3141" t="s">
        <v>4458</v>
      </c>
      <c r="D3141" t="s">
        <v>12561</v>
      </c>
      <c r="E3141" s="1">
        <f t="shared" si="196"/>
        <v>42765</v>
      </c>
      <c r="F3141">
        <f t="shared" si="197"/>
        <v>2017</v>
      </c>
      <c r="G3141">
        <f t="shared" si="198"/>
        <v>1</v>
      </c>
      <c r="H3141">
        <f t="shared" si="199"/>
        <v>1</v>
      </c>
      <c r="I3141" s="1" t="s">
        <v>15622</v>
      </c>
      <c r="J3141" s="1" t="s">
        <v>15626</v>
      </c>
      <c r="K3141" s="42">
        <v>1</v>
      </c>
      <c r="L3141" s="42">
        <v>0.93</v>
      </c>
      <c r="M3141" s="1" t="s">
        <v>15615</v>
      </c>
    </row>
    <row r="3142" spans="1:13" x14ac:dyDescent="0.3">
      <c r="A3142">
        <v>3143</v>
      </c>
      <c r="B3142" t="s">
        <v>8319</v>
      </c>
      <c r="C3142" t="s">
        <v>7018</v>
      </c>
      <c r="D3142" t="s">
        <v>12562</v>
      </c>
      <c r="E3142" s="1">
        <f t="shared" si="196"/>
        <v>42766</v>
      </c>
      <c r="F3142">
        <f t="shared" si="197"/>
        <v>2017</v>
      </c>
      <c r="G3142">
        <f t="shared" si="198"/>
        <v>1</v>
      </c>
      <c r="H3142">
        <f t="shared" si="199"/>
        <v>2</v>
      </c>
      <c r="I3142" s="1" t="s">
        <v>15622</v>
      </c>
      <c r="J3142" s="1" t="s">
        <v>15626</v>
      </c>
      <c r="K3142" s="42">
        <v>1</v>
      </c>
      <c r="L3142" s="42">
        <v>1</v>
      </c>
      <c r="M3142" s="1" t="s">
        <v>15615</v>
      </c>
    </row>
    <row r="3143" spans="1:13" x14ac:dyDescent="0.3">
      <c r="A3143">
        <v>3144</v>
      </c>
      <c r="B3143" t="s">
        <v>8626</v>
      </c>
      <c r="C3143" t="s">
        <v>6722</v>
      </c>
      <c r="D3143" t="s">
        <v>12563</v>
      </c>
      <c r="E3143" s="1">
        <f t="shared" si="196"/>
        <v>42768</v>
      </c>
      <c r="F3143">
        <f t="shared" si="197"/>
        <v>2017</v>
      </c>
      <c r="G3143">
        <f t="shared" si="198"/>
        <v>2</v>
      </c>
      <c r="H3143">
        <f t="shared" si="199"/>
        <v>4</v>
      </c>
      <c r="I3143" s="1" t="s">
        <v>15622</v>
      </c>
      <c r="J3143" s="1" t="s">
        <v>15624</v>
      </c>
      <c r="K3143" s="42">
        <v>0.9</v>
      </c>
      <c r="L3143" s="42">
        <v>0.97</v>
      </c>
      <c r="M3143" s="1" t="s">
        <v>15615</v>
      </c>
    </row>
    <row r="3144" spans="1:13" x14ac:dyDescent="0.3">
      <c r="A3144">
        <v>3145</v>
      </c>
      <c r="B3144" t="s">
        <v>7794</v>
      </c>
      <c r="C3144" t="s">
        <v>7529</v>
      </c>
      <c r="D3144" t="s">
        <v>12564</v>
      </c>
      <c r="E3144" s="1">
        <f t="shared" si="196"/>
        <v>42770</v>
      </c>
      <c r="F3144">
        <f t="shared" si="197"/>
        <v>2017</v>
      </c>
      <c r="G3144">
        <f t="shared" si="198"/>
        <v>2</v>
      </c>
      <c r="H3144">
        <f t="shared" si="199"/>
        <v>6</v>
      </c>
      <c r="I3144" s="1" t="s">
        <v>15625</v>
      </c>
      <c r="J3144" s="1" t="s">
        <v>15626</v>
      </c>
      <c r="K3144" s="42">
        <v>1</v>
      </c>
      <c r="L3144" s="42">
        <v>1</v>
      </c>
      <c r="M3144" s="1" t="s">
        <v>15616</v>
      </c>
    </row>
    <row r="3145" spans="1:13" x14ac:dyDescent="0.3">
      <c r="A3145">
        <v>3146</v>
      </c>
      <c r="B3145" t="s">
        <v>8796</v>
      </c>
      <c r="C3145" t="s">
        <v>6552</v>
      </c>
      <c r="D3145" t="s">
        <v>12565</v>
      </c>
      <c r="E3145" s="1">
        <f t="shared" si="196"/>
        <v>42771</v>
      </c>
      <c r="F3145">
        <f t="shared" si="197"/>
        <v>2017</v>
      </c>
      <c r="G3145">
        <f t="shared" si="198"/>
        <v>2</v>
      </c>
      <c r="H3145">
        <f t="shared" si="199"/>
        <v>7</v>
      </c>
      <c r="I3145" s="1" t="s">
        <v>15622</v>
      </c>
      <c r="J3145" s="1" t="s">
        <v>15626</v>
      </c>
      <c r="K3145" s="42">
        <v>1</v>
      </c>
      <c r="L3145" s="42">
        <v>0.92</v>
      </c>
      <c r="M3145" s="1" t="s">
        <v>15616</v>
      </c>
    </row>
    <row r="3146" spans="1:13" x14ac:dyDescent="0.3">
      <c r="A3146">
        <v>3147</v>
      </c>
      <c r="B3146" t="s">
        <v>11016</v>
      </c>
      <c r="C3146" t="s">
        <v>4381</v>
      </c>
      <c r="D3146" t="s">
        <v>12565</v>
      </c>
      <c r="E3146" s="1">
        <f t="shared" si="196"/>
        <v>42771</v>
      </c>
      <c r="F3146">
        <f t="shared" si="197"/>
        <v>2017</v>
      </c>
      <c r="G3146">
        <f t="shared" si="198"/>
        <v>2</v>
      </c>
      <c r="H3146">
        <f t="shared" si="199"/>
        <v>7</v>
      </c>
      <c r="I3146" s="1" t="s">
        <v>15622</v>
      </c>
      <c r="J3146" s="1" t="s">
        <v>15626</v>
      </c>
      <c r="K3146" s="42">
        <v>1</v>
      </c>
      <c r="L3146" s="42">
        <v>1</v>
      </c>
      <c r="M3146" s="1" t="s">
        <v>15616</v>
      </c>
    </row>
    <row r="3147" spans="1:13" x14ac:dyDescent="0.3">
      <c r="A3147">
        <v>3148</v>
      </c>
      <c r="B3147" t="s">
        <v>9222</v>
      </c>
      <c r="C3147" t="s">
        <v>6132</v>
      </c>
      <c r="D3147" t="s">
        <v>12566</v>
      </c>
      <c r="E3147" s="1">
        <f t="shared" si="196"/>
        <v>42772</v>
      </c>
      <c r="F3147">
        <f t="shared" si="197"/>
        <v>2017</v>
      </c>
      <c r="G3147">
        <f t="shared" si="198"/>
        <v>2</v>
      </c>
      <c r="H3147">
        <f t="shared" si="199"/>
        <v>1</v>
      </c>
      <c r="I3147" s="1" t="s">
        <v>15640</v>
      </c>
      <c r="J3147" s="1" t="s">
        <v>15624</v>
      </c>
      <c r="K3147" s="42">
        <v>0.9</v>
      </c>
      <c r="L3147" s="42">
        <v>1</v>
      </c>
      <c r="M3147" s="1" t="s">
        <v>15616</v>
      </c>
    </row>
    <row r="3148" spans="1:13" x14ac:dyDescent="0.3">
      <c r="A3148">
        <v>3149</v>
      </c>
      <c r="B3148" t="s">
        <v>11807</v>
      </c>
      <c r="C3148" t="s">
        <v>3545</v>
      </c>
      <c r="D3148" t="s">
        <v>12567</v>
      </c>
      <c r="E3148" s="1">
        <f t="shared" si="196"/>
        <v>42773</v>
      </c>
      <c r="F3148">
        <f t="shared" si="197"/>
        <v>2017</v>
      </c>
      <c r="G3148">
        <f t="shared" si="198"/>
        <v>2</v>
      </c>
      <c r="H3148">
        <f t="shared" si="199"/>
        <v>2</v>
      </c>
      <c r="I3148" s="1" t="s">
        <v>15622</v>
      </c>
      <c r="J3148" s="1" t="s">
        <v>15626</v>
      </c>
      <c r="K3148" s="42">
        <v>1</v>
      </c>
      <c r="L3148" s="42">
        <v>1</v>
      </c>
      <c r="M3148" s="1" t="s">
        <v>15615</v>
      </c>
    </row>
    <row r="3149" spans="1:13" x14ac:dyDescent="0.3">
      <c r="A3149">
        <v>3150</v>
      </c>
      <c r="B3149" t="s">
        <v>10187</v>
      </c>
      <c r="C3149" t="s">
        <v>5191</v>
      </c>
      <c r="D3149" t="s">
        <v>12568</v>
      </c>
      <c r="E3149" s="1">
        <f t="shared" si="196"/>
        <v>42774</v>
      </c>
      <c r="F3149">
        <f t="shared" si="197"/>
        <v>2017</v>
      </c>
      <c r="G3149">
        <f t="shared" si="198"/>
        <v>2</v>
      </c>
      <c r="H3149">
        <f t="shared" si="199"/>
        <v>3</v>
      </c>
      <c r="I3149" s="1" t="s">
        <v>15622</v>
      </c>
      <c r="J3149" s="1" t="s">
        <v>15626</v>
      </c>
      <c r="K3149" s="42">
        <v>1</v>
      </c>
      <c r="L3149" s="42">
        <v>0.91</v>
      </c>
      <c r="M3149" s="1" t="s">
        <v>15615</v>
      </c>
    </row>
    <row r="3150" spans="1:13" x14ac:dyDescent="0.3">
      <c r="A3150">
        <v>3151</v>
      </c>
      <c r="B3150" t="s">
        <v>8357</v>
      </c>
      <c r="C3150" t="s">
        <v>6983</v>
      </c>
      <c r="D3150" t="s">
        <v>12569</v>
      </c>
      <c r="E3150" s="1">
        <f t="shared" si="196"/>
        <v>42776</v>
      </c>
      <c r="F3150">
        <f t="shared" si="197"/>
        <v>2017</v>
      </c>
      <c r="G3150">
        <f t="shared" si="198"/>
        <v>2</v>
      </c>
      <c r="H3150">
        <f t="shared" si="199"/>
        <v>5</v>
      </c>
      <c r="I3150" s="1" t="s">
        <v>15625</v>
      </c>
      <c r="J3150" s="1" t="s">
        <v>15628</v>
      </c>
      <c r="K3150" s="42">
        <v>0</v>
      </c>
      <c r="L3150" s="42">
        <v>1</v>
      </c>
      <c r="M3150" s="1" t="s">
        <v>15615</v>
      </c>
    </row>
    <row r="3151" spans="1:13" x14ac:dyDescent="0.3">
      <c r="A3151">
        <v>3152</v>
      </c>
      <c r="B3151" t="s">
        <v>10620</v>
      </c>
      <c r="C3151" t="s">
        <v>4766</v>
      </c>
      <c r="D3151" t="s">
        <v>12570</v>
      </c>
      <c r="E3151" s="1">
        <f t="shared" si="196"/>
        <v>42778</v>
      </c>
      <c r="F3151">
        <f t="shared" si="197"/>
        <v>2017</v>
      </c>
      <c r="G3151">
        <f t="shared" si="198"/>
        <v>2</v>
      </c>
      <c r="H3151">
        <f t="shared" si="199"/>
        <v>7</v>
      </c>
      <c r="I3151" s="1" t="s">
        <v>15622</v>
      </c>
      <c r="J3151" s="1" t="s">
        <v>15626</v>
      </c>
      <c r="K3151" s="42">
        <v>1</v>
      </c>
      <c r="L3151" s="42">
        <v>0.98</v>
      </c>
      <c r="M3151" s="1" t="s">
        <v>15616</v>
      </c>
    </row>
    <row r="3152" spans="1:13" x14ac:dyDescent="0.3">
      <c r="A3152">
        <v>3153</v>
      </c>
      <c r="B3152" t="s">
        <v>9965</v>
      </c>
      <c r="C3152" t="s">
        <v>5407</v>
      </c>
      <c r="D3152" t="s">
        <v>12571</v>
      </c>
      <c r="E3152" s="1">
        <f t="shared" si="196"/>
        <v>42780</v>
      </c>
      <c r="F3152">
        <f t="shared" si="197"/>
        <v>2017</v>
      </c>
      <c r="G3152">
        <f t="shared" si="198"/>
        <v>2</v>
      </c>
      <c r="H3152">
        <f t="shared" si="199"/>
        <v>2</v>
      </c>
      <c r="I3152" s="1" t="s">
        <v>15622</v>
      </c>
      <c r="J3152" s="1" t="s">
        <v>15624</v>
      </c>
      <c r="K3152" s="42">
        <v>0.9</v>
      </c>
      <c r="L3152" s="42">
        <v>0.98</v>
      </c>
      <c r="M3152" s="1" t="s">
        <v>15616</v>
      </c>
    </row>
    <row r="3153" spans="1:13" x14ac:dyDescent="0.3">
      <c r="A3153">
        <v>3154</v>
      </c>
      <c r="B3153" t="s">
        <v>9901</v>
      </c>
      <c r="C3153" t="s">
        <v>5470</v>
      </c>
      <c r="D3153" t="s">
        <v>12571</v>
      </c>
      <c r="E3153" s="1">
        <f t="shared" si="196"/>
        <v>42780</v>
      </c>
      <c r="F3153">
        <f t="shared" si="197"/>
        <v>2017</v>
      </c>
      <c r="G3153">
        <f t="shared" si="198"/>
        <v>2</v>
      </c>
      <c r="H3153">
        <f t="shared" si="199"/>
        <v>2</v>
      </c>
      <c r="I3153" s="1" t="s">
        <v>15625</v>
      </c>
      <c r="J3153" s="1" t="s">
        <v>15626</v>
      </c>
      <c r="K3153" s="42">
        <v>1</v>
      </c>
      <c r="L3153" s="42">
        <v>0.98</v>
      </c>
      <c r="M3153" s="1" t="s">
        <v>15616</v>
      </c>
    </row>
    <row r="3154" spans="1:13" x14ac:dyDescent="0.3">
      <c r="A3154">
        <v>3155</v>
      </c>
      <c r="B3154" t="s">
        <v>8502</v>
      </c>
      <c r="C3154" t="s">
        <v>6842</v>
      </c>
      <c r="D3154" t="s">
        <v>12572</v>
      </c>
      <c r="E3154" s="1">
        <f t="shared" si="196"/>
        <v>42781</v>
      </c>
      <c r="F3154">
        <f t="shared" si="197"/>
        <v>2017</v>
      </c>
      <c r="G3154">
        <f t="shared" si="198"/>
        <v>2</v>
      </c>
      <c r="H3154">
        <f t="shared" si="199"/>
        <v>3</v>
      </c>
      <c r="I3154" s="1" t="s">
        <v>15622</v>
      </c>
      <c r="J3154" s="1" t="s">
        <v>15626</v>
      </c>
      <c r="K3154" s="42">
        <v>1</v>
      </c>
      <c r="L3154" s="42">
        <v>1</v>
      </c>
      <c r="M3154" s="1" t="s">
        <v>15616</v>
      </c>
    </row>
    <row r="3155" spans="1:13" x14ac:dyDescent="0.3">
      <c r="A3155">
        <v>3156</v>
      </c>
      <c r="B3155" t="s">
        <v>8209</v>
      </c>
      <c r="C3155" t="s">
        <v>7126</v>
      </c>
      <c r="D3155" t="s">
        <v>12573</v>
      </c>
      <c r="E3155" s="1">
        <f t="shared" si="196"/>
        <v>42783</v>
      </c>
      <c r="F3155">
        <f t="shared" si="197"/>
        <v>2017</v>
      </c>
      <c r="G3155">
        <f t="shared" si="198"/>
        <v>2</v>
      </c>
      <c r="H3155">
        <f t="shared" si="199"/>
        <v>5</v>
      </c>
      <c r="I3155" s="1" t="s">
        <v>15622</v>
      </c>
      <c r="J3155" s="1" t="s">
        <v>15626</v>
      </c>
      <c r="K3155" s="42">
        <v>1</v>
      </c>
      <c r="L3155" s="42">
        <v>0.94</v>
      </c>
      <c r="M3155" s="1" t="s">
        <v>15616</v>
      </c>
    </row>
    <row r="3156" spans="1:13" x14ac:dyDescent="0.3">
      <c r="A3156">
        <v>3157</v>
      </c>
      <c r="B3156" t="s">
        <v>8830</v>
      </c>
      <c r="C3156" t="s">
        <v>6518</v>
      </c>
      <c r="D3156" t="s">
        <v>12573</v>
      </c>
      <c r="E3156" s="1">
        <f t="shared" si="196"/>
        <v>42783</v>
      </c>
      <c r="F3156">
        <f t="shared" si="197"/>
        <v>2017</v>
      </c>
      <c r="G3156">
        <f t="shared" si="198"/>
        <v>2</v>
      </c>
      <c r="H3156">
        <f t="shared" si="199"/>
        <v>5</v>
      </c>
      <c r="I3156" s="1" t="s">
        <v>15622</v>
      </c>
      <c r="J3156" s="1" t="s">
        <v>15626</v>
      </c>
      <c r="K3156" s="42">
        <v>1</v>
      </c>
      <c r="L3156" s="42">
        <v>0.97</v>
      </c>
      <c r="M3156" s="1" t="s">
        <v>15616</v>
      </c>
    </row>
    <row r="3157" spans="1:13" x14ac:dyDescent="0.3">
      <c r="A3157">
        <v>3158</v>
      </c>
      <c r="B3157" t="s">
        <v>8379</v>
      </c>
      <c r="C3157" t="s">
        <v>6962</v>
      </c>
      <c r="D3157" t="s">
        <v>12573</v>
      </c>
      <c r="E3157" s="1">
        <f t="shared" si="196"/>
        <v>42783</v>
      </c>
      <c r="F3157">
        <f t="shared" si="197"/>
        <v>2017</v>
      </c>
      <c r="G3157">
        <f t="shared" si="198"/>
        <v>2</v>
      </c>
      <c r="H3157">
        <f t="shared" si="199"/>
        <v>5</v>
      </c>
      <c r="I3157" s="1" t="s">
        <v>15622</v>
      </c>
      <c r="J3157" s="1" t="s">
        <v>15626</v>
      </c>
      <c r="K3157" s="42">
        <v>1</v>
      </c>
      <c r="L3157" s="42">
        <v>1</v>
      </c>
      <c r="M3157" s="1" t="s">
        <v>15615</v>
      </c>
    </row>
    <row r="3158" spans="1:13" x14ac:dyDescent="0.3">
      <c r="A3158">
        <v>3159</v>
      </c>
      <c r="B3158" t="s">
        <v>8483</v>
      </c>
      <c r="C3158" t="s">
        <v>6861</v>
      </c>
      <c r="D3158" t="s">
        <v>12573</v>
      </c>
      <c r="E3158" s="1">
        <f t="shared" si="196"/>
        <v>42783</v>
      </c>
      <c r="F3158">
        <f t="shared" si="197"/>
        <v>2017</v>
      </c>
      <c r="G3158">
        <f t="shared" si="198"/>
        <v>2</v>
      </c>
      <c r="H3158">
        <f t="shared" si="199"/>
        <v>5</v>
      </c>
      <c r="I3158" s="1" t="s">
        <v>15622</v>
      </c>
      <c r="J3158" s="1" t="s">
        <v>15626</v>
      </c>
      <c r="K3158" s="42">
        <v>1</v>
      </c>
      <c r="L3158" s="42">
        <v>0.93</v>
      </c>
      <c r="M3158" s="1" t="s">
        <v>15615</v>
      </c>
    </row>
    <row r="3159" spans="1:13" x14ac:dyDescent="0.3">
      <c r="A3159">
        <v>3160</v>
      </c>
      <c r="B3159" t="s">
        <v>10617</v>
      </c>
      <c r="C3159" t="s">
        <v>4769</v>
      </c>
      <c r="D3159" t="s">
        <v>12574</v>
      </c>
      <c r="E3159" s="1">
        <f t="shared" si="196"/>
        <v>42785</v>
      </c>
      <c r="F3159">
        <f t="shared" si="197"/>
        <v>2017</v>
      </c>
      <c r="G3159">
        <f t="shared" si="198"/>
        <v>2</v>
      </c>
      <c r="H3159">
        <f t="shared" si="199"/>
        <v>7</v>
      </c>
      <c r="I3159" s="1" t="s">
        <v>15622</v>
      </c>
      <c r="J3159" s="1" t="s">
        <v>15624</v>
      </c>
      <c r="K3159" s="42">
        <v>0.83</v>
      </c>
      <c r="L3159" s="42">
        <v>1</v>
      </c>
      <c r="M3159" s="1" t="s">
        <v>15615</v>
      </c>
    </row>
    <row r="3160" spans="1:13" x14ac:dyDescent="0.3">
      <c r="A3160">
        <v>3161</v>
      </c>
      <c r="B3160" t="s">
        <v>8178</v>
      </c>
      <c r="C3160" t="s">
        <v>7157</v>
      </c>
      <c r="D3160" t="s">
        <v>12574</v>
      </c>
      <c r="E3160" s="1">
        <f t="shared" si="196"/>
        <v>42785</v>
      </c>
      <c r="F3160">
        <f t="shared" si="197"/>
        <v>2017</v>
      </c>
      <c r="G3160">
        <f t="shared" si="198"/>
        <v>2</v>
      </c>
      <c r="H3160">
        <f t="shared" si="199"/>
        <v>7</v>
      </c>
      <c r="I3160" s="1" t="s">
        <v>15622</v>
      </c>
      <c r="J3160" s="1" t="s">
        <v>15626</v>
      </c>
      <c r="K3160" s="42">
        <v>1</v>
      </c>
      <c r="L3160" s="42">
        <v>0.97</v>
      </c>
      <c r="M3160" s="1" t="s">
        <v>15615</v>
      </c>
    </row>
    <row r="3161" spans="1:13" x14ac:dyDescent="0.3">
      <c r="A3161">
        <v>3162</v>
      </c>
      <c r="B3161" t="s">
        <v>9192</v>
      </c>
      <c r="C3161" t="s">
        <v>6162</v>
      </c>
      <c r="D3161" t="s">
        <v>12575</v>
      </c>
      <c r="E3161" s="1">
        <f t="shared" si="196"/>
        <v>42786</v>
      </c>
      <c r="F3161">
        <f t="shared" si="197"/>
        <v>2017</v>
      </c>
      <c r="G3161">
        <f t="shared" si="198"/>
        <v>2</v>
      </c>
      <c r="H3161">
        <f t="shared" si="199"/>
        <v>1</v>
      </c>
      <c r="I3161" s="1" t="s">
        <v>15627</v>
      </c>
      <c r="J3161" s="1" t="s">
        <v>15623</v>
      </c>
      <c r="K3161" s="42">
        <v>0.5</v>
      </c>
      <c r="L3161" s="42">
        <v>1</v>
      </c>
      <c r="M3161" s="1" t="s">
        <v>15616</v>
      </c>
    </row>
    <row r="3162" spans="1:13" x14ac:dyDescent="0.3">
      <c r="A3162">
        <v>3163</v>
      </c>
      <c r="B3162" t="s">
        <v>9615</v>
      </c>
      <c r="C3162" t="s">
        <v>5748</v>
      </c>
      <c r="D3162" t="s">
        <v>12576</v>
      </c>
      <c r="E3162" s="1">
        <f t="shared" si="196"/>
        <v>42787</v>
      </c>
      <c r="F3162">
        <f t="shared" si="197"/>
        <v>2017</v>
      </c>
      <c r="G3162">
        <f t="shared" si="198"/>
        <v>2</v>
      </c>
      <c r="H3162">
        <f t="shared" si="199"/>
        <v>2</v>
      </c>
      <c r="I3162" s="1" t="s">
        <v>15625</v>
      </c>
      <c r="J3162" s="1" t="s">
        <v>15626</v>
      </c>
      <c r="K3162" s="42">
        <v>1</v>
      </c>
      <c r="L3162" s="42">
        <v>0.98</v>
      </c>
      <c r="M3162" s="1" t="s">
        <v>15615</v>
      </c>
    </row>
    <row r="3163" spans="1:13" x14ac:dyDescent="0.3">
      <c r="A3163">
        <v>3164</v>
      </c>
      <c r="B3163" t="s">
        <v>9532</v>
      </c>
      <c r="C3163" t="s">
        <v>5828</v>
      </c>
      <c r="D3163" t="s">
        <v>12577</v>
      </c>
      <c r="E3163" s="1">
        <f t="shared" si="196"/>
        <v>42788</v>
      </c>
      <c r="F3163">
        <f t="shared" si="197"/>
        <v>2017</v>
      </c>
      <c r="G3163">
        <f t="shared" si="198"/>
        <v>2</v>
      </c>
      <c r="H3163">
        <f t="shared" si="199"/>
        <v>3</v>
      </c>
      <c r="I3163" s="1" t="s">
        <v>15622</v>
      </c>
      <c r="J3163" s="1" t="s">
        <v>15626</v>
      </c>
      <c r="K3163" s="42">
        <v>1</v>
      </c>
      <c r="L3163" s="42">
        <v>0.98</v>
      </c>
      <c r="M3163" s="1" t="s">
        <v>15616</v>
      </c>
    </row>
    <row r="3164" spans="1:13" x14ac:dyDescent="0.3">
      <c r="A3164">
        <v>3165</v>
      </c>
      <c r="B3164" t="s">
        <v>8063</v>
      </c>
      <c r="C3164" t="s">
        <v>7270</v>
      </c>
      <c r="D3164" t="s">
        <v>12578</v>
      </c>
      <c r="E3164" s="1">
        <f t="shared" si="196"/>
        <v>42789</v>
      </c>
      <c r="F3164">
        <f t="shared" si="197"/>
        <v>2017</v>
      </c>
      <c r="G3164">
        <f t="shared" si="198"/>
        <v>2</v>
      </c>
      <c r="H3164">
        <f t="shared" si="199"/>
        <v>4</v>
      </c>
      <c r="I3164" s="1" t="s">
        <v>15622</v>
      </c>
      <c r="J3164" s="1" t="s">
        <v>15624</v>
      </c>
      <c r="K3164" s="42">
        <v>1</v>
      </c>
      <c r="L3164" s="42">
        <v>0.64</v>
      </c>
      <c r="M3164" s="1" t="s">
        <v>15615</v>
      </c>
    </row>
    <row r="3165" spans="1:13" x14ac:dyDescent="0.3">
      <c r="A3165">
        <v>3166</v>
      </c>
      <c r="B3165" t="s">
        <v>10036</v>
      </c>
      <c r="C3165" t="s">
        <v>5337</v>
      </c>
      <c r="D3165" t="s">
        <v>12579</v>
      </c>
      <c r="E3165" s="1">
        <f t="shared" si="196"/>
        <v>42791</v>
      </c>
      <c r="F3165">
        <f t="shared" si="197"/>
        <v>2017</v>
      </c>
      <c r="G3165">
        <f t="shared" si="198"/>
        <v>2</v>
      </c>
      <c r="H3165">
        <f t="shared" si="199"/>
        <v>6</v>
      </c>
      <c r="I3165" s="1" t="s">
        <v>15625</v>
      </c>
      <c r="J3165" s="1" t="s">
        <v>15623</v>
      </c>
      <c r="K3165" s="42">
        <v>1</v>
      </c>
      <c r="L3165" s="42">
        <v>0.91</v>
      </c>
      <c r="M3165" s="1" t="s">
        <v>15616</v>
      </c>
    </row>
    <row r="3166" spans="1:13" x14ac:dyDescent="0.3">
      <c r="A3166">
        <v>3167</v>
      </c>
      <c r="B3166" t="s">
        <v>9292</v>
      </c>
      <c r="C3166" t="s">
        <v>6064</v>
      </c>
      <c r="D3166" t="s">
        <v>12579</v>
      </c>
      <c r="E3166" s="1">
        <f t="shared" si="196"/>
        <v>42791</v>
      </c>
      <c r="F3166">
        <f t="shared" si="197"/>
        <v>2017</v>
      </c>
      <c r="G3166">
        <f t="shared" si="198"/>
        <v>2</v>
      </c>
      <c r="H3166">
        <f t="shared" si="199"/>
        <v>6</v>
      </c>
      <c r="I3166" s="1" t="s">
        <v>15622</v>
      </c>
      <c r="J3166" s="1" t="s">
        <v>15626</v>
      </c>
      <c r="K3166" s="42">
        <v>1</v>
      </c>
      <c r="L3166" s="42">
        <v>0.86</v>
      </c>
      <c r="M3166" s="1" t="s">
        <v>15615</v>
      </c>
    </row>
    <row r="3167" spans="1:13" x14ac:dyDescent="0.3">
      <c r="A3167">
        <v>3168</v>
      </c>
      <c r="B3167" t="s">
        <v>11418</v>
      </c>
      <c r="C3167" t="s">
        <v>3983</v>
      </c>
      <c r="D3167" t="s">
        <v>12580</v>
      </c>
      <c r="E3167" s="1">
        <f t="shared" si="196"/>
        <v>42792</v>
      </c>
      <c r="F3167">
        <f t="shared" si="197"/>
        <v>2017</v>
      </c>
      <c r="G3167">
        <f t="shared" si="198"/>
        <v>2</v>
      </c>
      <c r="H3167">
        <f t="shared" si="199"/>
        <v>7</v>
      </c>
      <c r="I3167" s="1" t="s">
        <v>15622</v>
      </c>
      <c r="J3167" s="1" t="s">
        <v>15626</v>
      </c>
      <c r="K3167" s="42">
        <v>1</v>
      </c>
      <c r="L3167" s="42">
        <v>0.92</v>
      </c>
      <c r="M3167" s="1" t="s">
        <v>15616</v>
      </c>
    </row>
    <row r="3168" spans="1:13" x14ac:dyDescent="0.3">
      <c r="A3168">
        <v>3169</v>
      </c>
      <c r="B3168" t="s">
        <v>10421</v>
      </c>
      <c r="C3168" t="s">
        <v>4959</v>
      </c>
      <c r="D3168" t="s">
        <v>16854</v>
      </c>
      <c r="E3168" s="1">
        <f t="shared" si="196"/>
        <v>42794</v>
      </c>
      <c r="F3168">
        <f t="shared" si="197"/>
        <v>2017</v>
      </c>
      <c r="G3168">
        <f t="shared" si="198"/>
        <v>2</v>
      </c>
      <c r="H3168">
        <f t="shared" si="199"/>
        <v>2</v>
      </c>
      <c r="I3168" s="1" t="s">
        <v>15622</v>
      </c>
      <c r="J3168" s="1" t="s">
        <v>15623</v>
      </c>
      <c r="K3168" s="42">
        <v>1</v>
      </c>
      <c r="L3168" s="42">
        <v>0.98</v>
      </c>
      <c r="M3168" s="1" t="s">
        <v>15616</v>
      </c>
    </row>
    <row r="3169" spans="1:13" x14ac:dyDescent="0.3">
      <c r="A3169">
        <v>3170</v>
      </c>
      <c r="B3169" t="s">
        <v>9301</v>
      </c>
      <c r="C3169" t="s">
        <v>6055</v>
      </c>
      <c r="D3169" t="s">
        <v>12581</v>
      </c>
      <c r="E3169" s="1">
        <f t="shared" si="196"/>
        <v>42796</v>
      </c>
      <c r="F3169">
        <f t="shared" si="197"/>
        <v>2017</v>
      </c>
      <c r="G3169">
        <f t="shared" si="198"/>
        <v>3</v>
      </c>
      <c r="H3169">
        <f t="shared" si="199"/>
        <v>4</v>
      </c>
      <c r="I3169" s="1" t="s">
        <v>15625</v>
      </c>
      <c r="J3169" s="1" t="s">
        <v>15626</v>
      </c>
      <c r="K3169" s="42">
        <v>1</v>
      </c>
      <c r="L3169" s="42">
        <v>0.93</v>
      </c>
      <c r="M3169" s="1" t="s">
        <v>15616</v>
      </c>
    </row>
    <row r="3170" spans="1:13" x14ac:dyDescent="0.3">
      <c r="A3170">
        <v>3171</v>
      </c>
      <c r="B3170" t="s">
        <v>9992</v>
      </c>
      <c r="C3170" t="s">
        <v>5381</v>
      </c>
      <c r="D3170" t="s">
        <v>12582</v>
      </c>
      <c r="E3170" s="1">
        <f t="shared" si="196"/>
        <v>42797</v>
      </c>
      <c r="F3170">
        <f t="shared" si="197"/>
        <v>2017</v>
      </c>
      <c r="G3170">
        <f t="shared" si="198"/>
        <v>3</v>
      </c>
      <c r="H3170">
        <f t="shared" si="199"/>
        <v>5</v>
      </c>
      <c r="I3170" s="1" t="s">
        <v>15622</v>
      </c>
      <c r="J3170" s="1" t="s">
        <v>15626</v>
      </c>
      <c r="K3170" s="42">
        <v>1</v>
      </c>
      <c r="L3170" s="42">
        <v>0.7</v>
      </c>
      <c r="M3170" s="1" t="s">
        <v>15616</v>
      </c>
    </row>
    <row r="3171" spans="1:13" x14ac:dyDescent="0.3">
      <c r="A3171">
        <v>3172</v>
      </c>
      <c r="B3171" t="s">
        <v>9662</v>
      </c>
      <c r="C3171" t="s">
        <v>5702</v>
      </c>
      <c r="D3171" t="s">
        <v>12583</v>
      </c>
      <c r="E3171" s="1">
        <f t="shared" si="196"/>
        <v>42798</v>
      </c>
      <c r="F3171">
        <f t="shared" si="197"/>
        <v>2017</v>
      </c>
      <c r="G3171">
        <f t="shared" si="198"/>
        <v>3</v>
      </c>
      <c r="H3171">
        <f t="shared" si="199"/>
        <v>6</v>
      </c>
      <c r="I3171" s="1" t="s">
        <v>15622</v>
      </c>
      <c r="J3171" s="1" t="s">
        <v>15623</v>
      </c>
      <c r="K3171" s="42">
        <v>1</v>
      </c>
      <c r="L3171" s="42">
        <v>0.94</v>
      </c>
      <c r="M3171" s="1" t="s">
        <v>15615</v>
      </c>
    </row>
    <row r="3172" spans="1:13" x14ac:dyDescent="0.3">
      <c r="A3172">
        <v>3173</v>
      </c>
      <c r="B3172" t="s">
        <v>10846</v>
      </c>
      <c r="C3172" t="s">
        <v>4548</v>
      </c>
      <c r="D3172" t="s">
        <v>12584</v>
      </c>
      <c r="E3172" s="1">
        <f t="shared" si="196"/>
        <v>42802</v>
      </c>
      <c r="F3172">
        <f t="shared" si="197"/>
        <v>2017</v>
      </c>
      <c r="G3172">
        <f t="shared" si="198"/>
        <v>3</v>
      </c>
      <c r="H3172">
        <f t="shared" si="199"/>
        <v>3</v>
      </c>
      <c r="I3172" s="1" t="s">
        <v>15622</v>
      </c>
      <c r="J3172" s="1" t="s">
        <v>15624</v>
      </c>
      <c r="K3172" s="42">
        <v>1</v>
      </c>
      <c r="L3172" s="42">
        <v>1</v>
      </c>
      <c r="M3172" s="1" t="s">
        <v>15615</v>
      </c>
    </row>
    <row r="3173" spans="1:13" x14ac:dyDescent="0.3">
      <c r="A3173">
        <v>3174</v>
      </c>
      <c r="B3173" t="s">
        <v>8946</v>
      </c>
      <c r="C3173" t="s">
        <v>6407</v>
      </c>
      <c r="D3173" t="s">
        <v>12584</v>
      </c>
      <c r="E3173" s="1">
        <f t="shared" si="196"/>
        <v>42802</v>
      </c>
      <c r="F3173">
        <f t="shared" si="197"/>
        <v>2017</v>
      </c>
      <c r="G3173">
        <f t="shared" si="198"/>
        <v>3</v>
      </c>
      <c r="H3173">
        <f t="shared" si="199"/>
        <v>3</v>
      </c>
      <c r="I3173" s="1" t="s">
        <v>15622</v>
      </c>
      <c r="J3173" s="1" t="s">
        <v>15626</v>
      </c>
      <c r="K3173" s="42">
        <v>1</v>
      </c>
      <c r="L3173" s="42">
        <v>0.98</v>
      </c>
      <c r="M3173" s="1" t="s">
        <v>15616</v>
      </c>
    </row>
    <row r="3174" spans="1:13" x14ac:dyDescent="0.3">
      <c r="A3174">
        <v>3175</v>
      </c>
      <c r="B3174" t="s">
        <v>9815</v>
      </c>
      <c r="C3174" t="s">
        <v>5554</v>
      </c>
      <c r="D3174" t="s">
        <v>12584</v>
      </c>
      <c r="E3174" s="1">
        <f t="shared" si="196"/>
        <v>42802</v>
      </c>
      <c r="F3174">
        <f t="shared" si="197"/>
        <v>2017</v>
      </c>
      <c r="G3174">
        <f t="shared" si="198"/>
        <v>3</v>
      </c>
      <c r="H3174">
        <f t="shared" si="199"/>
        <v>3</v>
      </c>
      <c r="I3174" s="1" t="s">
        <v>15622</v>
      </c>
      <c r="J3174" s="1" t="s">
        <v>15626</v>
      </c>
      <c r="K3174" s="42">
        <v>1</v>
      </c>
      <c r="L3174" s="42">
        <v>1</v>
      </c>
      <c r="M3174" s="1" t="s">
        <v>15616</v>
      </c>
    </row>
    <row r="3175" spans="1:13" x14ac:dyDescent="0.3">
      <c r="A3175">
        <v>3176</v>
      </c>
      <c r="B3175" t="s">
        <v>9956</v>
      </c>
      <c r="C3175" t="s">
        <v>5416</v>
      </c>
      <c r="D3175" t="s">
        <v>12584</v>
      </c>
      <c r="E3175" s="1">
        <f t="shared" si="196"/>
        <v>42802</v>
      </c>
      <c r="F3175">
        <f t="shared" si="197"/>
        <v>2017</v>
      </c>
      <c r="G3175">
        <f t="shared" si="198"/>
        <v>3</v>
      </c>
      <c r="H3175">
        <f t="shared" si="199"/>
        <v>3</v>
      </c>
      <c r="I3175" s="1" t="s">
        <v>15625</v>
      </c>
      <c r="J3175" s="1" t="s">
        <v>15626</v>
      </c>
      <c r="K3175" s="42">
        <v>1</v>
      </c>
      <c r="L3175" s="42">
        <v>0.8</v>
      </c>
      <c r="M3175" s="1" t="s">
        <v>15616</v>
      </c>
    </row>
    <row r="3176" spans="1:13" x14ac:dyDescent="0.3">
      <c r="A3176">
        <v>3177</v>
      </c>
      <c r="B3176" t="s">
        <v>8715</v>
      </c>
      <c r="C3176" t="s">
        <v>6633</v>
      </c>
      <c r="D3176" t="s">
        <v>12585</v>
      </c>
      <c r="E3176" s="1">
        <f t="shared" si="196"/>
        <v>42806</v>
      </c>
      <c r="F3176">
        <f t="shared" si="197"/>
        <v>2017</v>
      </c>
      <c r="G3176">
        <f t="shared" si="198"/>
        <v>3</v>
      </c>
      <c r="H3176">
        <f t="shared" si="199"/>
        <v>7</v>
      </c>
      <c r="I3176" s="1" t="s">
        <v>15622</v>
      </c>
      <c r="J3176" s="1" t="s">
        <v>15623</v>
      </c>
      <c r="K3176" s="42">
        <v>0.5</v>
      </c>
      <c r="L3176" s="42">
        <v>1</v>
      </c>
      <c r="M3176" s="1" t="s">
        <v>15615</v>
      </c>
    </row>
    <row r="3177" spans="1:13" x14ac:dyDescent="0.3">
      <c r="A3177">
        <v>3178</v>
      </c>
      <c r="B3177" t="s">
        <v>10150</v>
      </c>
      <c r="C3177" t="s">
        <v>5228</v>
      </c>
      <c r="D3177" t="s">
        <v>12586</v>
      </c>
      <c r="E3177" s="1">
        <f t="shared" si="196"/>
        <v>42808</v>
      </c>
      <c r="F3177">
        <f t="shared" si="197"/>
        <v>2017</v>
      </c>
      <c r="G3177">
        <f t="shared" si="198"/>
        <v>3</v>
      </c>
      <c r="H3177">
        <f t="shared" si="199"/>
        <v>2</v>
      </c>
      <c r="I3177" s="1" t="s">
        <v>15625</v>
      </c>
      <c r="J3177" s="1" t="s">
        <v>15624</v>
      </c>
      <c r="K3177" s="42">
        <v>1</v>
      </c>
      <c r="L3177" s="42">
        <v>0.83</v>
      </c>
      <c r="M3177" s="1" t="s">
        <v>15615</v>
      </c>
    </row>
    <row r="3178" spans="1:13" x14ac:dyDescent="0.3">
      <c r="A3178">
        <v>3179</v>
      </c>
      <c r="B3178" t="s">
        <v>8596</v>
      </c>
      <c r="C3178" t="s">
        <v>6751</v>
      </c>
      <c r="D3178" t="s">
        <v>12586</v>
      </c>
      <c r="E3178" s="1">
        <f t="shared" si="196"/>
        <v>42808</v>
      </c>
      <c r="F3178">
        <f t="shared" si="197"/>
        <v>2017</v>
      </c>
      <c r="G3178">
        <f t="shared" si="198"/>
        <v>3</v>
      </c>
      <c r="H3178">
        <f t="shared" si="199"/>
        <v>2</v>
      </c>
      <c r="I3178" s="1" t="s">
        <v>15622</v>
      </c>
      <c r="J3178" s="1" t="s">
        <v>15626</v>
      </c>
      <c r="K3178" s="42">
        <v>1</v>
      </c>
      <c r="L3178" s="42">
        <v>0.93</v>
      </c>
      <c r="M3178" s="1" t="s">
        <v>15616</v>
      </c>
    </row>
    <row r="3179" spans="1:13" x14ac:dyDescent="0.3">
      <c r="A3179">
        <v>3180</v>
      </c>
      <c r="B3179" t="s">
        <v>8935</v>
      </c>
      <c r="C3179" t="s">
        <v>6418</v>
      </c>
      <c r="D3179" t="s">
        <v>12586</v>
      </c>
      <c r="E3179" s="1">
        <f t="shared" si="196"/>
        <v>42808</v>
      </c>
      <c r="F3179">
        <f t="shared" si="197"/>
        <v>2017</v>
      </c>
      <c r="G3179">
        <f t="shared" si="198"/>
        <v>3</v>
      </c>
      <c r="H3179">
        <f t="shared" si="199"/>
        <v>2</v>
      </c>
      <c r="I3179" s="1" t="s">
        <v>15622</v>
      </c>
      <c r="J3179" s="1" t="s">
        <v>15626</v>
      </c>
      <c r="K3179" s="42">
        <v>1</v>
      </c>
      <c r="L3179" s="42">
        <v>0.92</v>
      </c>
      <c r="M3179" s="1" t="s">
        <v>15616</v>
      </c>
    </row>
    <row r="3180" spans="1:13" x14ac:dyDescent="0.3">
      <c r="A3180">
        <v>3181</v>
      </c>
      <c r="B3180" t="s">
        <v>11782</v>
      </c>
      <c r="C3180" t="s">
        <v>3628</v>
      </c>
      <c r="D3180" t="s">
        <v>12587</v>
      </c>
      <c r="E3180" s="1">
        <f t="shared" si="196"/>
        <v>42809</v>
      </c>
      <c r="F3180">
        <f t="shared" si="197"/>
        <v>2017</v>
      </c>
      <c r="G3180">
        <f t="shared" si="198"/>
        <v>3</v>
      </c>
      <c r="H3180">
        <f t="shared" si="199"/>
        <v>3</v>
      </c>
      <c r="I3180" s="1" t="s">
        <v>15625</v>
      </c>
      <c r="J3180" s="1" t="s">
        <v>15626</v>
      </c>
      <c r="K3180" s="42">
        <v>1</v>
      </c>
      <c r="L3180" s="42">
        <v>1</v>
      </c>
      <c r="M3180" s="1" t="s">
        <v>15615</v>
      </c>
    </row>
    <row r="3181" spans="1:13" x14ac:dyDescent="0.3">
      <c r="A3181">
        <v>3182</v>
      </c>
      <c r="B3181" t="s">
        <v>7842</v>
      </c>
      <c r="C3181" t="s">
        <v>7482</v>
      </c>
      <c r="D3181" t="s">
        <v>12587</v>
      </c>
      <c r="E3181" s="1">
        <f t="shared" si="196"/>
        <v>42809</v>
      </c>
      <c r="F3181">
        <f t="shared" si="197"/>
        <v>2017</v>
      </c>
      <c r="G3181">
        <f t="shared" si="198"/>
        <v>3</v>
      </c>
      <c r="H3181">
        <f t="shared" si="199"/>
        <v>3</v>
      </c>
      <c r="I3181" s="1" t="s">
        <v>15622</v>
      </c>
      <c r="J3181" s="1" t="s">
        <v>15624</v>
      </c>
      <c r="K3181" s="42">
        <v>1</v>
      </c>
      <c r="L3181" s="42">
        <v>0.91</v>
      </c>
      <c r="M3181" s="1" t="s">
        <v>15615</v>
      </c>
    </row>
    <row r="3182" spans="1:13" x14ac:dyDescent="0.3">
      <c r="A3182">
        <v>3183</v>
      </c>
      <c r="B3182" t="s">
        <v>9674</v>
      </c>
      <c r="C3182" t="s">
        <v>5690</v>
      </c>
      <c r="D3182" t="s">
        <v>12587</v>
      </c>
      <c r="E3182" s="1">
        <f t="shared" si="196"/>
        <v>42809</v>
      </c>
      <c r="F3182">
        <f t="shared" si="197"/>
        <v>2017</v>
      </c>
      <c r="G3182">
        <f t="shared" si="198"/>
        <v>3</v>
      </c>
      <c r="H3182">
        <f t="shared" si="199"/>
        <v>3</v>
      </c>
      <c r="I3182" s="1" t="s">
        <v>15622</v>
      </c>
      <c r="J3182" s="1" t="s">
        <v>15626</v>
      </c>
      <c r="K3182" s="42">
        <v>1</v>
      </c>
      <c r="L3182" s="42">
        <v>0.56000000000000005</v>
      </c>
      <c r="M3182" s="1" t="s">
        <v>15616</v>
      </c>
    </row>
    <row r="3183" spans="1:13" x14ac:dyDescent="0.3">
      <c r="A3183">
        <v>1787</v>
      </c>
      <c r="B3183" t="s">
        <v>10105</v>
      </c>
      <c r="C3183" t="s">
        <v>5271</v>
      </c>
      <c r="D3183" t="s">
        <v>12588</v>
      </c>
      <c r="E3183" s="1">
        <f t="shared" si="196"/>
        <v>42810</v>
      </c>
      <c r="F3183">
        <f t="shared" si="197"/>
        <v>2017</v>
      </c>
      <c r="G3183">
        <f t="shared" si="198"/>
        <v>3</v>
      </c>
      <c r="H3183">
        <f t="shared" si="199"/>
        <v>4</v>
      </c>
      <c r="I3183" s="1" t="s">
        <v>15625</v>
      </c>
      <c r="J3183" s="1" t="s">
        <v>15626</v>
      </c>
      <c r="K3183" s="42">
        <v>1</v>
      </c>
      <c r="L3183" s="42">
        <v>1</v>
      </c>
      <c r="M3183" s="1" t="s">
        <v>15616</v>
      </c>
    </row>
    <row r="3184" spans="1:13" x14ac:dyDescent="0.3">
      <c r="A3184">
        <v>3184</v>
      </c>
      <c r="B3184" t="s">
        <v>10486</v>
      </c>
      <c r="C3184" t="s">
        <v>4897</v>
      </c>
      <c r="D3184" t="s">
        <v>12589</v>
      </c>
      <c r="E3184" s="1">
        <f t="shared" si="196"/>
        <v>42812</v>
      </c>
      <c r="F3184">
        <f t="shared" si="197"/>
        <v>2017</v>
      </c>
      <c r="G3184">
        <f t="shared" si="198"/>
        <v>3</v>
      </c>
      <c r="H3184">
        <f t="shared" si="199"/>
        <v>6</v>
      </c>
      <c r="I3184" s="1" t="s">
        <v>15622</v>
      </c>
      <c r="J3184" s="1" t="s">
        <v>15626</v>
      </c>
      <c r="K3184" s="42">
        <v>0.98</v>
      </c>
      <c r="L3184" s="42">
        <v>0.93</v>
      </c>
      <c r="M3184" s="1" t="s">
        <v>15615</v>
      </c>
    </row>
    <row r="3185" spans="1:13" x14ac:dyDescent="0.3">
      <c r="A3185">
        <v>3185</v>
      </c>
      <c r="B3185" t="s">
        <v>10294</v>
      </c>
      <c r="C3185" t="s">
        <v>5085</v>
      </c>
      <c r="D3185" t="s">
        <v>12590</v>
      </c>
      <c r="E3185" s="1">
        <f t="shared" si="196"/>
        <v>42813</v>
      </c>
      <c r="F3185">
        <f t="shared" si="197"/>
        <v>2017</v>
      </c>
      <c r="G3185">
        <f t="shared" si="198"/>
        <v>3</v>
      </c>
      <c r="H3185">
        <f t="shared" si="199"/>
        <v>7</v>
      </c>
      <c r="I3185" s="1" t="s">
        <v>15622</v>
      </c>
      <c r="J3185" s="1" t="s">
        <v>15623</v>
      </c>
      <c r="K3185" s="42">
        <v>1</v>
      </c>
      <c r="L3185" s="42">
        <v>0.67</v>
      </c>
      <c r="M3185" s="1" t="s">
        <v>15615</v>
      </c>
    </row>
    <row r="3186" spans="1:13" x14ac:dyDescent="0.3">
      <c r="A3186">
        <v>3186</v>
      </c>
      <c r="B3186" t="s">
        <v>8463</v>
      </c>
      <c r="C3186" t="s">
        <v>6880</v>
      </c>
      <c r="D3186" t="s">
        <v>12590</v>
      </c>
      <c r="E3186" s="1">
        <f t="shared" si="196"/>
        <v>42813</v>
      </c>
      <c r="F3186">
        <f t="shared" si="197"/>
        <v>2017</v>
      </c>
      <c r="G3186">
        <f t="shared" si="198"/>
        <v>3</v>
      </c>
      <c r="H3186">
        <f t="shared" si="199"/>
        <v>7</v>
      </c>
      <c r="I3186" s="1" t="s">
        <v>15622</v>
      </c>
      <c r="J3186" s="1" t="s">
        <v>15626</v>
      </c>
      <c r="K3186" s="42">
        <v>1</v>
      </c>
      <c r="L3186" s="42">
        <v>0.97</v>
      </c>
      <c r="M3186" s="1" t="s">
        <v>15616</v>
      </c>
    </row>
    <row r="3187" spans="1:13" x14ac:dyDescent="0.3">
      <c r="A3187">
        <v>3187</v>
      </c>
      <c r="B3187" t="s">
        <v>10618</v>
      </c>
      <c r="C3187" t="s">
        <v>4768</v>
      </c>
      <c r="D3187" t="s">
        <v>12591</v>
      </c>
      <c r="E3187" s="1">
        <f t="shared" si="196"/>
        <v>42814</v>
      </c>
      <c r="F3187">
        <f t="shared" si="197"/>
        <v>2017</v>
      </c>
      <c r="G3187">
        <f t="shared" si="198"/>
        <v>3</v>
      </c>
      <c r="H3187">
        <f t="shared" si="199"/>
        <v>1</v>
      </c>
      <c r="I3187" s="1" t="s">
        <v>15622</v>
      </c>
      <c r="J3187" s="1" t="s">
        <v>15626</v>
      </c>
      <c r="K3187" s="42">
        <v>0.8</v>
      </c>
      <c r="L3187" s="42">
        <v>0.99</v>
      </c>
      <c r="M3187" s="1" t="s">
        <v>15615</v>
      </c>
    </row>
    <row r="3188" spans="1:13" x14ac:dyDescent="0.3">
      <c r="A3188">
        <v>3188</v>
      </c>
      <c r="B3188" t="s">
        <v>11538</v>
      </c>
      <c r="C3188" t="s">
        <v>3866</v>
      </c>
      <c r="D3188" t="s">
        <v>12592</v>
      </c>
      <c r="E3188" s="1">
        <f t="shared" si="196"/>
        <v>42816</v>
      </c>
      <c r="F3188">
        <f t="shared" si="197"/>
        <v>2017</v>
      </c>
      <c r="G3188">
        <f t="shared" si="198"/>
        <v>3</v>
      </c>
      <c r="H3188">
        <f t="shared" si="199"/>
        <v>3</v>
      </c>
      <c r="I3188" s="1" t="s">
        <v>15642</v>
      </c>
      <c r="J3188" s="1" t="s">
        <v>15626</v>
      </c>
      <c r="K3188" s="42">
        <v>1</v>
      </c>
      <c r="L3188" s="42">
        <v>1</v>
      </c>
      <c r="M3188" s="1" t="s">
        <v>15615</v>
      </c>
    </row>
    <row r="3189" spans="1:13" x14ac:dyDescent="0.3">
      <c r="A3189">
        <v>3189</v>
      </c>
      <c r="B3189" t="s">
        <v>9357</v>
      </c>
      <c r="C3189" t="s">
        <v>6000</v>
      </c>
      <c r="D3189" t="s">
        <v>12592</v>
      </c>
      <c r="E3189" s="1">
        <f t="shared" si="196"/>
        <v>42816</v>
      </c>
      <c r="F3189">
        <f t="shared" si="197"/>
        <v>2017</v>
      </c>
      <c r="G3189">
        <f t="shared" si="198"/>
        <v>3</v>
      </c>
      <c r="H3189">
        <f t="shared" si="199"/>
        <v>3</v>
      </c>
      <c r="I3189" s="1" t="s">
        <v>15627</v>
      </c>
      <c r="J3189" s="1" t="s">
        <v>15626</v>
      </c>
      <c r="K3189" s="42">
        <v>1</v>
      </c>
      <c r="L3189" s="42">
        <v>0.99</v>
      </c>
      <c r="M3189" s="1" t="s">
        <v>15615</v>
      </c>
    </row>
    <row r="3190" spans="1:13" x14ac:dyDescent="0.3">
      <c r="A3190">
        <v>3190</v>
      </c>
      <c r="B3190" t="s">
        <v>8764</v>
      </c>
      <c r="C3190" t="s">
        <v>6584</v>
      </c>
      <c r="D3190" t="s">
        <v>12593</v>
      </c>
      <c r="E3190" s="1">
        <f t="shared" si="196"/>
        <v>42817</v>
      </c>
      <c r="F3190">
        <f t="shared" si="197"/>
        <v>2017</v>
      </c>
      <c r="G3190">
        <f t="shared" si="198"/>
        <v>3</v>
      </c>
      <c r="H3190">
        <f t="shared" si="199"/>
        <v>4</v>
      </c>
      <c r="I3190" s="1" t="s">
        <v>15622</v>
      </c>
      <c r="J3190" s="1" t="s">
        <v>15626</v>
      </c>
      <c r="K3190" s="42">
        <v>1</v>
      </c>
      <c r="L3190" s="42">
        <v>0.98</v>
      </c>
      <c r="M3190" s="1" t="s">
        <v>15616</v>
      </c>
    </row>
    <row r="3191" spans="1:13" x14ac:dyDescent="0.3">
      <c r="A3191">
        <v>3191</v>
      </c>
      <c r="B3191" t="s">
        <v>8921</v>
      </c>
      <c r="C3191" t="s">
        <v>6431</v>
      </c>
      <c r="D3191" t="s">
        <v>12593</v>
      </c>
      <c r="E3191" s="1">
        <f t="shared" si="196"/>
        <v>42817</v>
      </c>
      <c r="F3191">
        <f t="shared" si="197"/>
        <v>2017</v>
      </c>
      <c r="G3191">
        <f t="shared" si="198"/>
        <v>3</v>
      </c>
      <c r="H3191">
        <f t="shared" si="199"/>
        <v>4</v>
      </c>
      <c r="I3191" s="1" t="s">
        <v>15622</v>
      </c>
      <c r="J3191" s="1" t="s">
        <v>15624</v>
      </c>
      <c r="K3191" s="42">
        <v>0.8</v>
      </c>
      <c r="L3191" s="42">
        <v>0.98</v>
      </c>
      <c r="M3191" s="1" t="s">
        <v>15615</v>
      </c>
    </row>
    <row r="3192" spans="1:13" x14ac:dyDescent="0.3">
      <c r="A3192">
        <v>3192</v>
      </c>
      <c r="B3192" t="s">
        <v>9433</v>
      </c>
      <c r="C3192" t="s">
        <v>5926</v>
      </c>
      <c r="D3192" t="s">
        <v>12594</v>
      </c>
      <c r="E3192" s="1">
        <f t="shared" si="196"/>
        <v>42818</v>
      </c>
      <c r="F3192">
        <f t="shared" si="197"/>
        <v>2017</v>
      </c>
      <c r="G3192">
        <f t="shared" si="198"/>
        <v>3</v>
      </c>
      <c r="H3192">
        <f t="shared" si="199"/>
        <v>5</v>
      </c>
      <c r="I3192" s="1" t="s">
        <v>15622</v>
      </c>
      <c r="J3192" s="1" t="s">
        <v>15624</v>
      </c>
      <c r="K3192" s="42">
        <v>1</v>
      </c>
      <c r="L3192" s="42">
        <v>0.72</v>
      </c>
      <c r="M3192" s="1" t="s">
        <v>15615</v>
      </c>
    </row>
    <row r="3193" spans="1:13" x14ac:dyDescent="0.3">
      <c r="A3193">
        <v>3193</v>
      </c>
      <c r="B3193" t="s">
        <v>11336</v>
      </c>
      <c r="C3193" t="s">
        <v>4065</v>
      </c>
      <c r="D3193" t="s">
        <v>12594</v>
      </c>
      <c r="E3193" s="1">
        <f t="shared" si="196"/>
        <v>42818</v>
      </c>
      <c r="F3193">
        <f t="shared" si="197"/>
        <v>2017</v>
      </c>
      <c r="G3193">
        <f t="shared" si="198"/>
        <v>3</v>
      </c>
      <c r="H3193">
        <f t="shared" si="199"/>
        <v>5</v>
      </c>
      <c r="I3193" s="1" t="s">
        <v>15625</v>
      </c>
      <c r="J3193" s="1" t="s">
        <v>15624</v>
      </c>
      <c r="K3193" s="42">
        <v>0.72</v>
      </c>
      <c r="L3193" s="42">
        <v>1</v>
      </c>
      <c r="M3193" s="1" t="s">
        <v>15615</v>
      </c>
    </row>
    <row r="3194" spans="1:13" x14ac:dyDescent="0.3">
      <c r="A3194">
        <v>3194</v>
      </c>
      <c r="B3194" t="s">
        <v>11713</v>
      </c>
      <c r="C3194" t="s">
        <v>3693</v>
      </c>
      <c r="D3194" t="s">
        <v>12595</v>
      </c>
      <c r="E3194" s="1">
        <f t="shared" si="196"/>
        <v>42819</v>
      </c>
      <c r="F3194">
        <f t="shared" si="197"/>
        <v>2017</v>
      </c>
      <c r="G3194">
        <f t="shared" si="198"/>
        <v>3</v>
      </c>
      <c r="H3194">
        <f t="shared" si="199"/>
        <v>6</v>
      </c>
      <c r="I3194" s="1" t="s">
        <v>15625</v>
      </c>
      <c r="J3194" s="1" t="s">
        <v>15626</v>
      </c>
      <c r="K3194" s="42">
        <v>1</v>
      </c>
      <c r="L3194" s="42">
        <v>1</v>
      </c>
      <c r="M3194" s="1" t="s">
        <v>15616</v>
      </c>
    </row>
    <row r="3195" spans="1:13" x14ac:dyDescent="0.3">
      <c r="A3195">
        <v>3195</v>
      </c>
      <c r="B3195" t="s">
        <v>7727</v>
      </c>
      <c r="C3195" t="s">
        <v>7593</v>
      </c>
      <c r="D3195" t="s">
        <v>12596</v>
      </c>
      <c r="E3195" s="1">
        <f t="shared" si="196"/>
        <v>42820</v>
      </c>
      <c r="F3195">
        <f t="shared" si="197"/>
        <v>2017</v>
      </c>
      <c r="G3195">
        <f t="shared" si="198"/>
        <v>3</v>
      </c>
      <c r="H3195">
        <f t="shared" si="199"/>
        <v>7</v>
      </c>
      <c r="I3195" s="1" t="s">
        <v>15622</v>
      </c>
      <c r="J3195" s="1" t="s">
        <v>15626</v>
      </c>
      <c r="K3195" s="42">
        <v>1</v>
      </c>
      <c r="L3195" s="42">
        <v>1</v>
      </c>
      <c r="M3195" s="1" t="s">
        <v>15616</v>
      </c>
    </row>
    <row r="3196" spans="1:13" x14ac:dyDescent="0.3">
      <c r="A3196">
        <v>3196</v>
      </c>
      <c r="B3196" t="s">
        <v>8061</v>
      </c>
      <c r="C3196" t="s">
        <v>7272</v>
      </c>
      <c r="D3196" t="s">
        <v>12597</v>
      </c>
      <c r="E3196" s="1">
        <f t="shared" si="196"/>
        <v>42823</v>
      </c>
      <c r="F3196">
        <f t="shared" si="197"/>
        <v>2017</v>
      </c>
      <c r="G3196">
        <f t="shared" si="198"/>
        <v>3</v>
      </c>
      <c r="H3196">
        <f t="shared" si="199"/>
        <v>3</v>
      </c>
      <c r="I3196" s="1" t="s">
        <v>15629</v>
      </c>
      <c r="J3196" s="1" t="s">
        <v>15626</v>
      </c>
      <c r="K3196" s="42">
        <v>1</v>
      </c>
      <c r="L3196" s="42">
        <v>1</v>
      </c>
      <c r="M3196" s="1" t="s">
        <v>15616</v>
      </c>
    </row>
    <row r="3197" spans="1:13" x14ac:dyDescent="0.3">
      <c r="A3197">
        <v>3197</v>
      </c>
      <c r="B3197" t="s">
        <v>8514</v>
      </c>
      <c r="C3197" t="s">
        <v>6830</v>
      </c>
      <c r="D3197" t="s">
        <v>12598</v>
      </c>
      <c r="E3197" s="1">
        <f t="shared" si="196"/>
        <v>42824</v>
      </c>
      <c r="F3197">
        <f t="shared" si="197"/>
        <v>2017</v>
      </c>
      <c r="G3197">
        <f t="shared" si="198"/>
        <v>3</v>
      </c>
      <c r="H3197">
        <f t="shared" si="199"/>
        <v>4</v>
      </c>
      <c r="I3197" s="1" t="s">
        <v>15629</v>
      </c>
      <c r="J3197" s="1" t="s">
        <v>15628</v>
      </c>
      <c r="K3197" s="42">
        <v>0</v>
      </c>
      <c r="L3197" s="42">
        <v>0.56999999999999995</v>
      </c>
      <c r="M3197" s="1" t="s">
        <v>15615</v>
      </c>
    </row>
    <row r="3198" spans="1:13" x14ac:dyDescent="0.3">
      <c r="A3198">
        <v>3198</v>
      </c>
      <c r="B3198" t="s">
        <v>9501</v>
      </c>
      <c r="C3198" t="s">
        <v>5859</v>
      </c>
      <c r="D3198" t="s">
        <v>12598</v>
      </c>
      <c r="E3198" s="1">
        <f t="shared" si="196"/>
        <v>42824</v>
      </c>
      <c r="F3198">
        <f t="shared" si="197"/>
        <v>2017</v>
      </c>
      <c r="G3198">
        <f t="shared" si="198"/>
        <v>3</v>
      </c>
      <c r="H3198">
        <f t="shared" si="199"/>
        <v>4</v>
      </c>
      <c r="I3198" s="1" t="s">
        <v>15685</v>
      </c>
      <c r="J3198" s="1" t="s">
        <v>15626</v>
      </c>
      <c r="K3198" s="42">
        <v>1</v>
      </c>
      <c r="L3198" s="42">
        <v>1</v>
      </c>
      <c r="M3198" s="1" t="s">
        <v>15615</v>
      </c>
    </row>
    <row r="3199" spans="1:13" x14ac:dyDescent="0.3">
      <c r="A3199">
        <v>3199</v>
      </c>
      <c r="B3199" t="s">
        <v>10132</v>
      </c>
      <c r="C3199" t="s">
        <v>5245</v>
      </c>
      <c r="D3199" t="s">
        <v>12599</v>
      </c>
      <c r="E3199" s="1">
        <f t="shared" si="196"/>
        <v>42826</v>
      </c>
      <c r="F3199">
        <f t="shared" si="197"/>
        <v>2017</v>
      </c>
      <c r="G3199">
        <f t="shared" si="198"/>
        <v>4</v>
      </c>
      <c r="H3199">
        <f t="shared" si="199"/>
        <v>6</v>
      </c>
      <c r="I3199" s="1" t="s">
        <v>15622</v>
      </c>
      <c r="J3199" s="1" t="s">
        <v>15626</v>
      </c>
      <c r="K3199" s="42">
        <v>1</v>
      </c>
      <c r="L3199" s="42">
        <v>0.83</v>
      </c>
      <c r="M3199" s="1" t="s">
        <v>15615</v>
      </c>
    </row>
    <row r="3200" spans="1:13" x14ac:dyDescent="0.3">
      <c r="A3200">
        <v>3200</v>
      </c>
      <c r="B3200" t="s">
        <v>7850</v>
      </c>
      <c r="C3200" t="s">
        <v>7476</v>
      </c>
      <c r="D3200" t="s">
        <v>12600</v>
      </c>
      <c r="E3200" s="1">
        <f t="shared" si="196"/>
        <v>42827</v>
      </c>
      <c r="F3200">
        <f t="shared" si="197"/>
        <v>2017</v>
      </c>
      <c r="G3200">
        <f t="shared" si="198"/>
        <v>4</v>
      </c>
      <c r="H3200">
        <f t="shared" si="199"/>
        <v>7</v>
      </c>
      <c r="I3200" s="1" t="s">
        <v>15622</v>
      </c>
      <c r="J3200" s="1" t="s">
        <v>15624</v>
      </c>
      <c r="K3200" s="42">
        <v>1</v>
      </c>
      <c r="L3200" s="42">
        <v>0.46</v>
      </c>
      <c r="M3200" s="1" t="s">
        <v>15615</v>
      </c>
    </row>
    <row r="3201" spans="1:13" x14ac:dyDescent="0.3">
      <c r="A3201">
        <v>3201</v>
      </c>
      <c r="B3201" t="s">
        <v>9943</v>
      </c>
      <c r="C3201" t="s">
        <v>5428</v>
      </c>
      <c r="D3201" t="s">
        <v>12600</v>
      </c>
      <c r="E3201" s="1">
        <f t="shared" si="196"/>
        <v>42827</v>
      </c>
      <c r="F3201">
        <f t="shared" si="197"/>
        <v>2017</v>
      </c>
      <c r="G3201">
        <f t="shared" si="198"/>
        <v>4</v>
      </c>
      <c r="H3201">
        <f t="shared" si="199"/>
        <v>7</v>
      </c>
      <c r="I3201" s="1" t="s">
        <v>15622</v>
      </c>
      <c r="J3201" s="1" t="s">
        <v>15626</v>
      </c>
      <c r="K3201" s="42">
        <v>1</v>
      </c>
      <c r="L3201" s="42">
        <v>0.97</v>
      </c>
      <c r="M3201" s="1" t="s">
        <v>15615</v>
      </c>
    </row>
    <row r="3202" spans="1:13" x14ac:dyDescent="0.3">
      <c r="A3202">
        <v>3202</v>
      </c>
      <c r="B3202" t="s">
        <v>11391</v>
      </c>
      <c r="C3202" t="s">
        <v>4009</v>
      </c>
      <c r="D3202" t="s">
        <v>12601</v>
      </c>
      <c r="E3202" s="1">
        <f t="shared" si="196"/>
        <v>42828</v>
      </c>
      <c r="F3202">
        <f t="shared" si="197"/>
        <v>2017</v>
      </c>
      <c r="G3202">
        <f t="shared" si="198"/>
        <v>4</v>
      </c>
      <c r="H3202">
        <f t="shared" si="199"/>
        <v>1</v>
      </c>
      <c r="I3202" s="1" t="s">
        <v>15622</v>
      </c>
      <c r="J3202" s="1" t="s">
        <v>15626</v>
      </c>
      <c r="K3202" s="42">
        <v>1</v>
      </c>
      <c r="L3202" s="42">
        <v>1</v>
      </c>
      <c r="M3202" s="1" t="s">
        <v>15615</v>
      </c>
    </row>
    <row r="3203" spans="1:13" x14ac:dyDescent="0.3">
      <c r="A3203">
        <v>3203</v>
      </c>
      <c r="B3203" t="s">
        <v>11201</v>
      </c>
      <c r="C3203" t="s">
        <v>4199</v>
      </c>
      <c r="D3203" t="s">
        <v>12601</v>
      </c>
      <c r="E3203" s="1">
        <f t="shared" ref="E3203:E3266" si="200">DATE(LEFT(D3203,4),MID(D3203,5,2),RIGHT(D3203,2))</f>
        <v>42828</v>
      </c>
      <c r="F3203">
        <f t="shared" ref="F3203:F3266" si="201">YEAR(E3203)</f>
        <v>2017</v>
      </c>
      <c r="G3203">
        <f t="shared" ref="G3203:G3266" si="202">MONTH(E3203)</f>
        <v>4</v>
      </c>
      <c r="H3203">
        <f t="shared" ref="H3203:H3266" si="203">WEEKDAY(E3203,2)</f>
        <v>1</v>
      </c>
      <c r="I3203" s="1" t="s">
        <v>15622</v>
      </c>
      <c r="J3203" s="1" t="s">
        <v>15628</v>
      </c>
      <c r="K3203" s="42">
        <v>0.17</v>
      </c>
      <c r="L3203" s="42">
        <v>0.26</v>
      </c>
      <c r="M3203" s="1" t="s">
        <v>15615</v>
      </c>
    </row>
    <row r="3204" spans="1:13" x14ac:dyDescent="0.3">
      <c r="A3204">
        <v>3204</v>
      </c>
      <c r="B3204" t="s">
        <v>10030</v>
      </c>
      <c r="C3204" t="s">
        <v>5343</v>
      </c>
      <c r="D3204" t="s">
        <v>12601</v>
      </c>
      <c r="E3204" s="1">
        <f t="shared" si="200"/>
        <v>42828</v>
      </c>
      <c r="F3204">
        <f t="shared" si="201"/>
        <v>2017</v>
      </c>
      <c r="G3204">
        <f t="shared" si="202"/>
        <v>4</v>
      </c>
      <c r="H3204">
        <f t="shared" si="203"/>
        <v>1</v>
      </c>
      <c r="I3204" s="1" t="s">
        <v>15755</v>
      </c>
      <c r="J3204" s="1" t="s">
        <v>15626</v>
      </c>
      <c r="K3204" s="42">
        <v>1</v>
      </c>
      <c r="L3204" s="42">
        <v>0.96</v>
      </c>
      <c r="M3204" s="1" t="s">
        <v>15615</v>
      </c>
    </row>
    <row r="3205" spans="1:13" x14ac:dyDescent="0.3">
      <c r="A3205">
        <v>3205</v>
      </c>
      <c r="B3205" t="s">
        <v>11031</v>
      </c>
      <c r="C3205" t="s">
        <v>4366</v>
      </c>
      <c r="D3205" t="s">
        <v>12602</v>
      </c>
      <c r="E3205" s="1">
        <f t="shared" si="200"/>
        <v>42831</v>
      </c>
      <c r="F3205">
        <f t="shared" si="201"/>
        <v>2017</v>
      </c>
      <c r="G3205">
        <f t="shared" si="202"/>
        <v>4</v>
      </c>
      <c r="H3205">
        <f t="shared" si="203"/>
        <v>4</v>
      </c>
      <c r="I3205" s="1" t="s">
        <v>15625</v>
      </c>
      <c r="J3205" s="1" t="s">
        <v>15624</v>
      </c>
      <c r="K3205" s="42">
        <v>1</v>
      </c>
      <c r="L3205" s="42">
        <v>1</v>
      </c>
      <c r="M3205" s="1" t="s">
        <v>15615</v>
      </c>
    </row>
    <row r="3206" spans="1:13" x14ac:dyDescent="0.3">
      <c r="A3206">
        <v>3206</v>
      </c>
      <c r="B3206" t="s">
        <v>11293</v>
      </c>
      <c r="C3206" t="s">
        <v>4108</v>
      </c>
      <c r="D3206" t="s">
        <v>12603</v>
      </c>
      <c r="E3206" s="1">
        <f t="shared" si="200"/>
        <v>42833</v>
      </c>
      <c r="F3206">
        <f t="shared" si="201"/>
        <v>2017</v>
      </c>
      <c r="G3206">
        <f t="shared" si="202"/>
        <v>4</v>
      </c>
      <c r="H3206">
        <f t="shared" si="203"/>
        <v>6</v>
      </c>
      <c r="I3206" s="1" t="s">
        <v>15629</v>
      </c>
      <c r="J3206" s="1" t="s">
        <v>15626</v>
      </c>
      <c r="K3206" s="42">
        <v>1</v>
      </c>
      <c r="L3206" s="42">
        <v>0.93</v>
      </c>
      <c r="M3206" s="1" t="s">
        <v>15616</v>
      </c>
    </row>
    <row r="3207" spans="1:13" x14ac:dyDescent="0.3">
      <c r="A3207">
        <v>3207</v>
      </c>
      <c r="B3207" t="s">
        <v>10148</v>
      </c>
      <c r="C3207" t="s">
        <v>5230</v>
      </c>
      <c r="D3207" t="s">
        <v>12604</v>
      </c>
      <c r="E3207" s="1">
        <f t="shared" si="200"/>
        <v>42834</v>
      </c>
      <c r="F3207">
        <f t="shared" si="201"/>
        <v>2017</v>
      </c>
      <c r="G3207">
        <f t="shared" si="202"/>
        <v>4</v>
      </c>
      <c r="H3207">
        <f t="shared" si="203"/>
        <v>7</v>
      </c>
      <c r="I3207" s="1" t="s">
        <v>15622</v>
      </c>
      <c r="J3207" s="1" t="s">
        <v>15623</v>
      </c>
      <c r="K3207" s="42">
        <v>1</v>
      </c>
      <c r="L3207" s="42">
        <v>0</v>
      </c>
      <c r="M3207" s="1" t="s">
        <v>15615</v>
      </c>
    </row>
    <row r="3208" spans="1:13" x14ac:dyDescent="0.3">
      <c r="A3208">
        <v>3208</v>
      </c>
      <c r="B3208" t="s">
        <v>9783</v>
      </c>
      <c r="C3208" t="s">
        <v>5586</v>
      </c>
      <c r="D3208" t="s">
        <v>12605</v>
      </c>
      <c r="E3208" s="1">
        <f t="shared" si="200"/>
        <v>42837</v>
      </c>
      <c r="F3208">
        <f t="shared" si="201"/>
        <v>2017</v>
      </c>
      <c r="G3208">
        <f t="shared" si="202"/>
        <v>4</v>
      </c>
      <c r="H3208">
        <f t="shared" si="203"/>
        <v>3</v>
      </c>
      <c r="I3208" s="1" t="s">
        <v>15622</v>
      </c>
      <c r="J3208" s="1" t="s">
        <v>15626</v>
      </c>
      <c r="K3208" s="42">
        <v>1</v>
      </c>
      <c r="L3208" s="42">
        <v>0.92</v>
      </c>
      <c r="M3208" s="1" t="s">
        <v>15616</v>
      </c>
    </row>
    <row r="3209" spans="1:13" x14ac:dyDescent="0.3">
      <c r="A3209">
        <v>3209</v>
      </c>
      <c r="B3209" t="s">
        <v>8370</v>
      </c>
      <c r="C3209" t="s">
        <v>6970</v>
      </c>
      <c r="D3209" t="s">
        <v>12606</v>
      </c>
      <c r="E3209" s="1">
        <f t="shared" si="200"/>
        <v>42839</v>
      </c>
      <c r="F3209">
        <f t="shared" si="201"/>
        <v>2017</v>
      </c>
      <c r="G3209">
        <f t="shared" si="202"/>
        <v>4</v>
      </c>
      <c r="H3209">
        <f t="shared" si="203"/>
        <v>5</v>
      </c>
      <c r="I3209" s="1" t="s">
        <v>15622</v>
      </c>
      <c r="J3209" s="1" t="s">
        <v>15628</v>
      </c>
      <c r="K3209" s="42">
        <v>0.13</v>
      </c>
      <c r="L3209" s="42">
        <v>0.73</v>
      </c>
      <c r="M3209" s="1" t="s">
        <v>15615</v>
      </c>
    </row>
    <row r="3210" spans="1:13" x14ac:dyDescent="0.3">
      <c r="A3210">
        <v>3210</v>
      </c>
      <c r="B3210" t="s">
        <v>11787</v>
      </c>
      <c r="C3210" t="s">
        <v>3623</v>
      </c>
      <c r="D3210" t="s">
        <v>12607</v>
      </c>
      <c r="E3210" s="1">
        <f t="shared" si="200"/>
        <v>42841</v>
      </c>
      <c r="F3210">
        <f t="shared" si="201"/>
        <v>2017</v>
      </c>
      <c r="G3210">
        <f t="shared" si="202"/>
        <v>4</v>
      </c>
      <c r="H3210">
        <f t="shared" si="203"/>
        <v>7</v>
      </c>
      <c r="I3210" s="1" t="s">
        <v>15622</v>
      </c>
      <c r="J3210" s="1" t="s">
        <v>15628</v>
      </c>
      <c r="K3210" s="42">
        <v>0</v>
      </c>
      <c r="L3210" s="42">
        <v>0</v>
      </c>
      <c r="M3210" s="1" t="s">
        <v>15615</v>
      </c>
    </row>
    <row r="3211" spans="1:13" x14ac:dyDescent="0.3">
      <c r="A3211">
        <v>3211</v>
      </c>
      <c r="B3211" t="s">
        <v>11128</v>
      </c>
      <c r="C3211" t="s">
        <v>4272</v>
      </c>
      <c r="D3211" t="s">
        <v>12607</v>
      </c>
      <c r="E3211" s="1">
        <f t="shared" si="200"/>
        <v>42841</v>
      </c>
      <c r="F3211">
        <f t="shared" si="201"/>
        <v>2017</v>
      </c>
      <c r="G3211">
        <f t="shared" si="202"/>
        <v>4</v>
      </c>
      <c r="H3211">
        <f t="shared" si="203"/>
        <v>7</v>
      </c>
      <c r="I3211" s="1" t="s">
        <v>15622</v>
      </c>
      <c r="J3211" s="1" t="s">
        <v>15626</v>
      </c>
      <c r="K3211" s="42">
        <v>0.93</v>
      </c>
      <c r="L3211" s="42">
        <v>0.98</v>
      </c>
      <c r="M3211" s="1" t="s">
        <v>15615</v>
      </c>
    </row>
    <row r="3212" spans="1:13" x14ac:dyDescent="0.3">
      <c r="A3212">
        <v>3212</v>
      </c>
      <c r="B3212" t="s">
        <v>8512</v>
      </c>
      <c r="C3212" t="s">
        <v>6832</v>
      </c>
      <c r="D3212" t="s">
        <v>12607</v>
      </c>
      <c r="E3212" s="1">
        <f t="shared" si="200"/>
        <v>42841</v>
      </c>
      <c r="F3212">
        <f t="shared" si="201"/>
        <v>2017</v>
      </c>
      <c r="G3212">
        <f t="shared" si="202"/>
        <v>4</v>
      </c>
      <c r="H3212">
        <f t="shared" si="203"/>
        <v>7</v>
      </c>
      <c r="I3212" s="1" t="s">
        <v>15622</v>
      </c>
      <c r="J3212" s="1" t="s">
        <v>15623</v>
      </c>
      <c r="K3212" s="42">
        <v>0.5</v>
      </c>
      <c r="L3212" s="42">
        <v>0.96</v>
      </c>
      <c r="M3212" s="1" t="s">
        <v>15615</v>
      </c>
    </row>
    <row r="3213" spans="1:13" x14ac:dyDescent="0.3">
      <c r="A3213">
        <v>3213</v>
      </c>
      <c r="B3213" t="s">
        <v>9768</v>
      </c>
      <c r="C3213" t="s">
        <v>5601</v>
      </c>
      <c r="D3213" t="s">
        <v>12608</v>
      </c>
      <c r="E3213" s="1">
        <f t="shared" si="200"/>
        <v>42843</v>
      </c>
      <c r="F3213">
        <f t="shared" si="201"/>
        <v>2017</v>
      </c>
      <c r="G3213">
        <f t="shared" si="202"/>
        <v>4</v>
      </c>
      <c r="H3213">
        <f t="shared" si="203"/>
        <v>2</v>
      </c>
      <c r="I3213" s="1" t="s">
        <v>15622</v>
      </c>
      <c r="J3213" s="1" t="s">
        <v>15626</v>
      </c>
      <c r="K3213" s="42">
        <v>1</v>
      </c>
      <c r="L3213" s="42">
        <v>0.98</v>
      </c>
      <c r="M3213" s="1" t="s">
        <v>15615</v>
      </c>
    </row>
    <row r="3214" spans="1:13" x14ac:dyDescent="0.3">
      <c r="A3214">
        <v>3214</v>
      </c>
      <c r="B3214" t="s">
        <v>10777</v>
      </c>
      <c r="C3214" t="s">
        <v>4613</v>
      </c>
      <c r="D3214" t="s">
        <v>12609</v>
      </c>
      <c r="E3214" s="1">
        <f t="shared" si="200"/>
        <v>42846</v>
      </c>
      <c r="F3214">
        <f t="shared" si="201"/>
        <v>2017</v>
      </c>
      <c r="G3214">
        <f t="shared" si="202"/>
        <v>4</v>
      </c>
      <c r="H3214">
        <f t="shared" si="203"/>
        <v>5</v>
      </c>
      <c r="I3214" s="1" t="s">
        <v>15622</v>
      </c>
      <c r="J3214" s="1" t="s">
        <v>15626</v>
      </c>
      <c r="K3214" s="42">
        <v>1</v>
      </c>
      <c r="L3214" s="42">
        <v>0.99</v>
      </c>
      <c r="M3214" s="1" t="s">
        <v>15616</v>
      </c>
    </row>
    <row r="3215" spans="1:13" x14ac:dyDescent="0.3">
      <c r="A3215">
        <v>3215</v>
      </c>
      <c r="B3215" t="s">
        <v>9142</v>
      </c>
      <c r="C3215" t="s">
        <v>6211</v>
      </c>
      <c r="D3215" t="s">
        <v>12609</v>
      </c>
      <c r="E3215" s="1">
        <f t="shared" si="200"/>
        <v>42846</v>
      </c>
      <c r="F3215">
        <f t="shared" si="201"/>
        <v>2017</v>
      </c>
      <c r="G3215">
        <f t="shared" si="202"/>
        <v>4</v>
      </c>
      <c r="H3215">
        <f t="shared" si="203"/>
        <v>5</v>
      </c>
      <c r="I3215" s="1" t="s">
        <v>15716</v>
      </c>
      <c r="J3215" s="1" t="s">
        <v>15624</v>
      </c>
      <c r="K3215" s="42">
        <v>1</v>
      </c>
      <c r="L3215" s="42">
        <v>1</v>
      </c>
      <c r="M3215" s="1" t="s">
        <v>15616</v>
      </c>
    </row>
    <row r="3216" spans="1:13" x14ac:dyDescent="0.3">
      <c r="A3216">
        <v>3216</v>
      </c>
      <c r="B3216" t="s">
        <v>10115</v>
      </c>
      <c r="C3216" t="s">
        <v>5262</v>
      </c>
      <c r="D3216" t="s">
        <v>12610</v>
      </c>
      <c r="E3216" s="1">
        <f t="shared" si="200"/>
        <v>42847</v>
      </c>
      <c r="F3216">
        <f t="shared" si="201"/>
        <v>2017</v>
      </c>
      <c r="G3216">
        <f t="shared" si="202"/>
        <v>4</v>
      </c>
      <c r="H3216">
        <f t="shared" si="203"/>
        <v>6</v>
      </c>
      <c r="I3216" s="1" t="s">
        <v>15622</v>
      </c>
      <c r="J3216" s="1" t="s">
        <v>15626</v>
      </c>
      <c r="K3216" s="42">
        <v>1</v>
      </c>
      <c r="L3216" s="42">
        <v>0.82</v>
      </c>
      <c r="M3216" s="1" t="s">
        <v>15615</v>
      </c>
    </row>
    <row r="3217" spans="1:13" x14ac:dyDescent="0.3">
      <c r="A3217">
        <v>3217</v>
      </c>
      <c r="B3217" t="s">
        <v>7712</v>
      </c>
      <c r="C3217" t="s">
        <v>7607</v>
      </c>
      <c r="D3217" t="s">
        <v>12611</v>
      </c>
      <c r="E3217" s="1">
        <f t="shared" si="200"/>
        <v>42848</v>
      </c>
      <c r="F3217">
        <f t="shared" si="201"/>
        <v>2017</v>
      </c>
      <c r="G3217">
        <f t="shared" si="202"/>
        <v>4</v>
      </c>
      <c r="H3217">
        <f t="shared" si="203"/>
        <v>7</v>
      </c>
      <c r="I3217" s="1" t="s">
        <v>15622</v>
      </c>
      <c r="J3217" s="1" t="s">
        <v>15626</v>
      </c>
      <c r="K3217" s="42">
        <v>1</v>
      </c>
      <c r="L3217" s="42">
        <v>0.94</v>
      </c>
      <c r="M3217" s="1" t="s">
        <v>15616</v>
      </c>
    </row>
    <row r="3218" spans="1:13" x14ac:dyDescent="0.3">
      <c r="A3218">
        <v>3218</v>
      </c>
      <c r="B3218" t="s">
        <v>8449</v>
      </c>
      <c r="C3218" t="s">
        <v>6893</v>
      </c>
      <c r="D3218" t="s">
        <v>12611</v>
      </c>
      <c r="E3218" s="1">
        <f t="shared" si="200"/>
        <v>42848</v>
      </c>
      <c r="F3218">
        <f t="shared" si="201"/>
        <v>2017</v>
      </c>
      <c r="G3218">
        <f t="shared" si="202"/>
        <v>4</v>
      </c>
      <c r="H3218">
        <f t="shared" si="203"/>
        <v>7</v>
      </c>
      <c r="I3218" s="1" t="s">
        <v>15622</v>
      </c>
      <c r="J3218" s="1" t="s">
        <v>15624</v>
      </c>
      <c r="K3218" s="42">
        <v>1</v>
      </c>
      <c r="L3218" s="42">
        <v>1</v>
      </c>
      <c r="M3218" s="1" t="s">
        <v>15615</v>
      </c>
    </row>
    <row r="3219" spans="1:13" x14ac:dyDescent="0.3">
      <c r="A3219">
        <v>3219</v>
      </c>
      <c r="B3219" t="s">
        <v>7977</v>
      </c>
      <c r="C3219" t="s">
        <v>7354</v>
      </c>
      <c r="D3219" t="s">
        <v>12612</v>
      </c>
      <c r="E3219" s="1">
        <f t="shared" si="200"/>
        <v>42849</v>
      </c>
      <c r="F3219">
        <f t="shared" si="201"/>
        <v>2017</v>
      </c>
      <c r="G3219">
        <f t="shared" si="202"/>
        <v>4</v>
      </c>
      <c r="H3219">
        <f t="shared" si="203"/>
        <v>1</v>
      </c>
      <c r="I3219" s="1" t="s">
        <v>15625</v>
      </c>
      <c r="J3219" s="1" t="s">
        <v>15626</v>
      </c>
      <c r="K3219" s="42">
        <v>1</v>
      </c>
      <c r="L3219" s="42">
        <v>1</v>
      </c>
      <c r="M3219" s="1" t="s">
        <v>15616</v>
      </c>
    </row>
    <row r="3220" spans="1:13" x14ac:dyDescent="0.3">
      <c r="A3220">
        <v>3220</v>
      </c>
      <c r="B3220" t="s">
        <v>11118</v>
      </c>
      <c r="C3220" t="s">
        <v>4281</v>
      </c>
      <c r="D3220" t="s">
        <v>12612</v>
      </c>
      <c r="E3220" s="1">
        <f t="shared" si="200"/>
        <v>42849</v>
      </c>
      <c r="F3220">
        <f t="shared" si="201"/>
        <v>2017</v>
      </c>
      <c r="G3220">
        <f t="shared" si="202"/>
        <v>4</v>
      </c>
      <c r="H3220">
        <f t="shared" si="203"/>
        <v>1</v>
      </c>
      <c r="I3220" s="1" t="s">
        <v>15622</v>
      </c>
      <c r="J3220" s="1" t="s">
        <v>15623</v>
      </c>
      <c r="K3220" s="42">
        <v>0.8</v>
      </c>
      <c r="L3220" s="42">
        <v>0.88</v>
      </c>
      <c r="M3220" s="1" t="s">
        <v>15616</v>
      </c>
    </row>
    <row r="3221" spans="1:13" x14ac:dyDescent="0.3">
      <c r="A3221">
        <v>3221</v>
      </c>
      <c r="B3221" t="s">
        <v>10319</v>
      </c>
      <c r="C3221" t="s">
        <v>5060</v>
      </c>
      <c r="D3221" t="s">
        <v>12613</v>
      </c>
      <c r="E3221" s="1">
        <f t="shared" si="200"/>
        <v>42850</v>
      </c>
      <c r="F3221">
        <f t="shared" si="201"/>
        <v>2017</v>
      </c>
      <c r="G3221">
        <f t="shared" si="202"/>
        <v>4</v>
      </c>
      <c r="H3221">
        <f t="shared" si="203"/>
        <v>2</v>
      </c>
      <c r="I3221" s="1" t="s">
        <v>15622</v>
      </c>
      <c r="J3221" s="1" t="s">
        <v>15626</v>
      </c>
      <c r="K3221" s="42">
        <v>1</v>
      </c>
      <c r="L3221" s="42">
        <v>0.97</v>
      </c>
      <c r="M3221" s="1" t="s">
        <v>15616</v>
      </c>
    </row>
    <row r="3222" spans="1:13" x14ac:dyDescent="0.3">
      <c r="A3222">
        <v>3222</v>
      </c>
      <c r="B3222" t="s">
        <v>10522</v>
      </c>
      <c r="C3222" t="s">
        <v>4861</v>
      </c>
      <c r="D3222" t="s">
        <v>12614</v>
      </c>
      <c r="E3222" s="1">
        <f t="shared" si="200"/>
        <v>42851</v>
      </c>
      <c r="F3222">
        <f t="shared" si="201"/>
        <v>2017</v>
      </c>
      <c r="G3222">
        <f t="shared" si="202"/>
        <v>4</v>
      </c>
      <c r="H3222">
        <f t="shared" si="203"/>
        <v>3</v>
      </c>
      <c r="I3222" s="1" t="s">
        <v>15625</v>
      </c>
      <c r="J3222" s="1" t="s">
        <v>15626</v>
      </c>
      <c r="K3222" s="42">
        <v>1</v>
      </c>
      <c r="L3222" s="42">
        <v>0.95</v>
      </c>
      <c r="M3222" s="1" t="s">
        <v>15615</v>
      </c>
    </row>
    <row r="3223" spans="1:13" x14ac:dyDescent="0.3">
      <c r="A3223">
        <v>3223</v>
      </c>
      <c r="B3223" t="s">
        <v>9211</v>
      </c>
      <c r="C3223" t="s">
        <v>6143</v>
      </c>
      <c r="D3223" t="s">
        <v>12614</v>
      </c>
      <c r="E3223" s="1">
        <f t="shared" si="200"/>
        <v>42851</v>
      </c>
      <c r="F3223">
        <f t="shared" si="201"/>
        <v>2017</v>
      </c>
      <c r="G3223">
        <f t="shared" si="202"/>
        <v>4</v>
      </c>
      <c r="H3223">
        <f t="shared" si="203"/>
        <v>3</v>
      </c>
      <c r="I3223" s="1" t="s">
        <v>15625</v>
      </c>
      <c r="J3223" s="1" t="s">
        <v>15626</v>
      </c>
      <c r="K3223" s="42">
        <v>0.8</v>
      </c>
      <c r="L3223" s="42">
        <v>1</v>
      </c>
      <c r="M3223" s="1" t="s">
        <v>15615</v>
      </c>
    </row>
    <row r="3224" spans="1:13" x14ac:dyDescent="0.3">
      <c r="A3224">
        <v>3224</v>
      </c>
      <c r="B3224" t="s">
        <v>11686</v>
      </c>
      <c r="C3224" t="s">
        <v>3720</v>
      </c>
      <c r="D3224" t="s">
        <v>12615</v>
      </c>
      <c r="E3224" s="1">
        <f t="shared" si="200"/>
        <v>42852</v>
      </c>
      <c r="F3224">
        <f t="shared" si="201"/>
        <v>2017</v>
      </c>
      <c r="G3224">
        <f t="shared" si="202"/>
        <v>4</v>
      </c>
      <c r="H3224">
        <f t="shared" si="203"/>
        <v>4</v>
      </c>
      <c r="I3224" s="1" t="s">
        <v>15622</v>
      </c>
      <c r="J3224" s="1" t="s">
        <v>15628</v>
      </c>
      <c r="K3224" s="42">
        <v>0</v>
      </c>
      <c r="L3224" s="42">
        <v>1</v>
      </c>
      <c r="M3224" s="1" t="s">
        <v>15616</v>
      </c>
    </row>
    <row r="3225" spans="1:13" x14ac:dyDescent="0.3">
      <c r="A3225">
        <v>3225</v>
      </c>
      <c r="B3225" t="s">
        <v>8972</v>
      </c>
      <c r="C3225" t="s">
        <v>6381</v>
      </c>
      <c r="D3225" t="s">
        <v>12616</v>
      </c>
      <c r="E3225" s="1">
        <f t="shared" si="200"/>
        <v>42853</v>
      </c>
      <c r="F3225">
        <f t="shared" si="201"/>
        <v>2017</v>
      </c>
      <c r="G3225">
        <f t="shared" si="202"/>
        <v>4</v>
      </c>
      <c r="H3225">
        <f t="shared" si="203"/>
        <v>5</v>
      </c>
      <c r="I3225" s="1" t="s">
        <v>15622</v>
      </c>
      <c r="J3225" s="1" t="s">
        <v>15626</v>
      </c>
      <c r="K3225" s="42">
        <v>1</v>
      </c>
      <c r="L3225" s="42">
        <v>0.96</v>
      </c>
      <c r="M3225" s="1" t="s">
        <v>15616</v>
      </c>
    </row>
    <row r="3226" spans="1:13" x14ac:dyDescent="0.3">
      <c r="A3226">
        <v>3226</v>
      </c>
      <c r="B3226" t="s">
        <v>10963</v>
      </c>
      <c r="C3226" t="s">
        <v>4432</v>
      </c>
      <c r="D3226" t="s">
        <v>12617</v>
      </c>
      <c r="E3226" s="1">
        <f t="shared" si="200"/>
        <v>42855</v>
      </c>
      <c r="F3226">
        <f t="shared" si="201"/>
        <v>2017</v>
      </c>
      <c r="G3226">
        <f t="shared" si="202"/>
        <v>4</v>
      </c>
      <c r="H3226">
        <f t="shared" si="203"/>
        <v>7</v>
      </c>
      <c r="I3226" s="1" t="s">
        <v>15622</v>
      </c>
      <c r="J3226" s="1" t="s">
        <v>15624</v>
      </c>
      <c r="K3226" s="42">
        <v>1</v>
      </c>
      <c r="L3226" s="42">
        <v>0.95</v>
      </c>
      <c r="M3226" s="1" t="s">
        <v>15616</v>
      </c>
    </row>
    <row r="3227" spans="1:13" x14ac:dyDescent="0.3">
      <c r="A3227">
        <v>3227</v>
      </c>
      <c r="B3227" t="s">
        <v>9189</v>
      </c>
      <c r="C3227" t="s">
        <v>6165</v>
      </c>
      <c r="D3227" t="s">
        <v>12617</v>
      </c>
      <c r="E3227" s="1">
        <f t="shared" si="200"/>
        <v>42855</v>
      </c>
      <c r="F3227">
        <f t="shared" si="201"/>
        <v>2017</v>
      </c>
      <c r="G3227">
        <f t="shared" si="202"/>
        <v>4</v>
      </c>
      <c r="H3227">
        <f t="shared" si="203"/>
        <v>7</v>
      </c>
      <c r="I3227" s="1" t="s">
        <v>15622</v>
      </c>
      <c r="J3227" s="1" t="s">
        <v>15623</v>
      </c>
      <c r="K3227" s="42">
        <v>1</v>
      </c>
      <c r="L3227" s="42">
        <v>1</v>
      </c>
      <c r="M3227" s="1" t="s">
        <v>15616</v>
      </c>
    </row>
    <row r="3228" spans="1:13" x14ac:dyDescent="0.3">
      <c r="A3228">
        <v>3228</v>
      </c>
      <c r="B3228" t="s">
        <v>8928</v>
      </c>
      <c r="C3228" t="s">
        <v>6424</v>
      </c>
      <c r="D3228" t="s">
        <v>12617</v>
      </c>
      <c r="E3228" s="1">
        <f t="shared" si="200"/>
        <v>42855</v>
      </c>
      <c r="F3228">
        <f t="shared" si="201"/>
        <v>2017</v>
      </c>
      <c r="G3228">
        <f t="shared" si="202"/>
        <v>4</v>
      </c>
      <c r="H3228">
        <f t="shared" si="203"/>
        <v>7</v>
      </c>
      <c r="I3228" s="1" t="s">
        <v>15622</v>
      </c>
      <c r="J3228" s="1" t="s">
        <v>15624</v>
      </c>
      <c r="K3228" s="42">
        <v>1</v>
      </c>
      <c r="L3228" s="42">
        <v>0.94</v>
      </c>
      <c r="M3228" s="1" t="s">
        <v>15615</v>
      </c>
    </row>
    <row r="3229" spans="1:13" x14ac:dyDescent="0.3">
      <c r="A3229">
        <v>3229</v>
      </c>
      <c r="B3229" t="s">
        <v>7946</v>
      </c>
      <c r="C3229" t="s">
        <v>7384</v>
      </c>
      <c r="D3229" t="s">
        <v>12618</v>
      </c>
      <c r="E3229" s="1">
        <f t="shared" si="200"/>
        <v>42856</v>
      </c>
      <c r="F3229">
        <f t="shared" si="201"/>
        <v>2017</v>
      </c>
      <c r="G3229">
        <f t="shared" si="202"/>
        <v>5</v>
      </c>
      <c r="H3229">
        <f t="shared" si="203"/>
        <v>1</v>
      </c>
      <c r="I3229" s="1" t="s">
        <v>15640</v>
      </c>
      <c r="J3229" s="1" t="s">
        <v>15624</v>
      </c>
      <c r="K3229" s="42">
        <v>1</v>
      </c>
      <c r="L3229" s="42">
        <v>0.72</v>
      </c>
      <c r="M3229" s="1" t="s">
        <v>15615</v>
      </c>
    </row>
    <row r="3230" spans="1:13" x14ac:dyDescent="0.3">
      <c r="A3230">
        <v>3230</v>
      </c>
      <c r="B3230" t="s">
        <v>7686</v>
      </c>
      <c r="C3230" t="s">
        <v>7631</v>
      </c>
      <c r="D3230" t="s">
        <v>12618</v>
      </c>
      <c r="E3230" s="1">
        <f t="shared" si="200"/>
        <v>42856</v>
      </c>
      <c r="F3230">
        <f t="shared" si="201"/>
        <v>2017</v>
      </c>
      <c r="G3230">
        <f t="shared" si="202"/>
        <v>5</v>
      </c>
      <c r="H3230">
        <f t="shared" si="203"/>
        <v>1</v>
      </c>
      <c r="I3230" s="1" t="s">
        <v>15622</v>
      </c>
      <c r="J3230" s="1" t="s">
        <v>15626</v>
      </c>
      <c r="K3230" s="42">
        <v>0.85</v>
      </c>
      <c r="L3230" s="42">
        <v>1</v>
      </c>
      <c r="M3230" s="1" t="s">
        <v>15615</v>
      </c>
    </row>
    <row r="3231" spans="1:13" x14ac:dyDescent="0.3">
      <c r="A3231">
        <v>3231</v>
      </c>
      <c r="B3231" t="s">
        <v>10260</v>
      </c>
      <c r="C3231" t="s">
        <v>5119</v>
      </c>
      <c r="D3231" t="s">
        <v>12618</v>
      </c>
      <c r="E3231" s="1">
        <f t="shared" si="200"/>
        <v>42856</v>
      </c>
      <c r="F3231">
        <f t="shared" si="201"/>
        <v>2017</v>
      </c>
      <c r="G3231">
        <f t="shared" si="202"/>
        <v>5</v>
      </c>
      <c r="H3231">
        <f t="shared" si="203"/>
        <v>1</v>
      </c>
      <c r="I3231" s="1" t="s">
        <v>15629</v>
      </c>
      <c r="J3231" s="1" t="s">
        <v>15626</v>
      </c>
      <c r="K3231" s="42">
        <v>1</v>
      </c>
      <c r="L3231" s="42">
        <v>0.75</v>
      </c>
      <c r="M3231" s="1" t="s">
        <v>15615</v>
      </c>
    </row>
    <row r="3232" spans="1:13" x14ac:dyDescent="0.3">
      <c r="A3232">
        <v>3232</v>
      </c>
      <c r="B3232" t="s">
        <v>8721</v>
      </c>
      <c r="C3232" t="s">
        <v>6627</v>
      </c>
      <c r="D3232" t="s">
        <v>12619</v>
      </c>
      <c r="E3232" s="1">
        <f t="shared" si="200"/>
        <v>42857</v>
      </c>
      <c r="F3232">
        <f t="shared" si="201"/>
        <v>2017</v>
      </c>
      <c r="G3232">
        <f t="shared" si="202"/>
        <v>5</v>
      </c>
      <c r="H3232">
        <f t="shared" si="203"/>
        <v>2</v>
      </c>
      <c r="I3232" s="1" t="s">
        <v>15622</v>
      </c>
      <c r="J3232" s="1" t="s">
        <v>15626</v>
      </c>
      <c r="K3232" s="42">
        <v>1</v>
      </c>
      <c r="L3232" s="42">
        <v>0.97</v>
      </c>
      <c r="M3232" s="1" t="s">
        <v>15616</v>
      </c>
    </row>
    <row r="3233" spans="1:13" x14ac:dyDescent="0.3">
      <c r="A3233">
        <v>3233</v>
      </c>
      <c r="B3233" t="s">
        <v>11310</v>
      </c>
      <c r="C3233" t="s">
        <v>4091</v>
      </c>
      <c r="D3233" t="s">
        <v>12619</v>
      </c>
      <c r="E3233" s="1">
        <f t="shared" si="200"/>
        <v>42857</v>
      </c>
      <c r="F3233">
        <f t="shared" si="201"/>
        <v>2017</v>
      </c>
      <c r="G3233">
        <f t="shared" si="202"/>
        <v>5</v>
      </c>
      <c r="H3233">
        <f t="shared" si="203"/>
        <v>2</v>
      </c>
      <c r="I3233" s="1" t="s">
        <v>15622</v>
      </c>
      <c r="J3233" s="1" t="s">
        <v>15623</v>
      </c>
      <c r="K3233" s="42">
        <v>0.5</v>
      </c>
      <c r="L3233" s="42">
        <v>1</v>
      </c>
      <c r="M3233" s="1" t="s">
        <v>15616</v>
      </c>
    </row>
    <row r="3234" spans="1:13" x14ac:dyDescent="0.3">
      <c r="A3234">
        <v>3234</v>
      </c>
      <c r="B3234" t="s">
        <v>11040</v>
      </c>
      <c r="C3234" t="s">
        <v>4357</v>
      </c>
      <c r="D3234" t="s">
        <v>12620</v>
      </c>
      <c r="E3234" s="1">
        <f t="shared" si="200"/>
        <v>42858</v>
      </c>
      <c r="F3234">
        <f t="shared" si="201"/>
        <v>2017</v>
      </c>
      <c r="G3234">
        <f t="shared" si="202"/>
        <v>5</v>
      </c>
      <c r="H3234">
        <f t="shared" si="203"/>
        <v>3</v>
      </c>
      <c r="I3234" s="1" t="s">
        <v>15622</v>
      </c>
      <c r="J3234" s="1" t="s">
        <v>15626</v>
      </c>
      <c r="K3234" s="42">
        <v>1</v>
      </c>
      <c r="L3234" s="42">
        <v>1</v>
      </c>
      <c r="M3234" s="1" t="s">
        <v>15615</v>
      </c>
    </row>
    <row r="3235" spans="1:13" x14ac:dyDescent="0.3">
      <c r="A3235">
        <v>3235</v>
      </c>
      <c r="B3235" t="s">
        <v>11183</v>
      </c>
      <c r="C3235" t="s">
        <v>4217</v>
      </c>
      <c r="D3235" t="s">
        <v>12621</v>
      </c>
      <c r="E3235" s="1">
        <f t="shared" si="200"/>
        <v>42859</v>
      </c>
      <c r="F3235">
        <f t="shared" si="201"/>
        <v>2017</v>
      </c>
      <c r="G3235">
        <f t="shared" si="202"/>
        <v>5</v>
      </c>
      <c r="H3235">
        <f t="shared" si="203"/>
        <v>4</v>
      </c>
      <c r="I3235" s="1" t="s">
        <v>15622</v>
      </c>
      <c r="J3235" s="1" t="s">
        <v>15626</v>
      </c>
      <c r="K3235" s="42">
        <v>1</v>
      </c>
      <c r="L3235" s="42">
        <v>1</v>
      </c>
      <c r="M3235" s="1" t="s">
        <v>15615</v>
      </c>
    </row>
    <row r="3236" spans="1:13" x14ac:dyDescent="0.3">
      <c r="A3236">
        <v>3236</v>
      </c>
      <c r="B3236" t="s">
        <v>9148</v>
      </c>
      <c r="C3236" t="s">
        <v>6205</v>
      </c>
      <c r="D3236" t="s">
        <v>12621</v>
      </c>
      <c r="E3236" s="1">
        <f t="shared" si="200"/>
        <v>42859</v>
      </c>
      <c r="F3236">
        <f t="shared" si="201"/>
        <v>2017</v>
      </c>
      <c r="G3236">
        <f t="shared" si="202"/>
        <v>5</v>
      </c>
      <c r="H3236">
        <f t="shared" si="203"/>
        <v>4</v>
      </c>
      <c r="I3236" s="1" t="s">
        <v>15627</v>
      </c>
      <c r="J3236" s="1" t="s">
        <v>15626</v>
      </c>
      <c r="K3236" s="42">
        <v>0.9</v>
      </c>
      <c r="L3236" s="42">
        <v>0.91</v>
      </c>
      <c r="M3236" s="1" t="s">
        <v>15616</v>
      </c>
    </row>
    <row r="3237" spans="1:13" x14ac:dyDescent="0.3">
      <c r="A3237">
        <v>3237</v>
      </c>
      <c r="B3237" t="s">
        <v>11153</v>
      </c>
      <c r="C3237" t="s">
        <v>4247</v>
      </c>
      <c r="D3237" t="s">
        <v>12622</v>
      </c>
      <c r="E3237" s="1">
        <f t="shared" si="200"/>
        <v>42867</v>
      </c>
      <c r="F3237">
        <f t="shared" si="201"/>
        <v>2017</v>
      </c>
      <c r="G3237">
        <f t="shared" si="202"/>
        <v>5</v>
      </c>
      <c r="H3237">
        <f t="shared" si="203"/>
        <v>5</v>
      </c>
      <c r="I3237" s="1" t="s">
        <v>15622</v>
      </c>
      <c r="J3237" s="1" t="s">
        <v>15626</v>
      </c>
      <c r="K3237" s="42">
        <v>1</v>
      </c>
      <c r="L3237" s="42">
        <v>0.98</v>
      </c>
      <c r="M3237" s="1" t="s">
        <v>15616</v>
      </c>
    </row>
    <row r="3238" spans="1:13" x14ac:dyDescent="0.3">
      <c r="A3238">
        <v>3238</v>
      </c>
      <c r="B3238" t="s">
        <v>11619</v>
      </c>
      <c r="C3238" t="s">
        <v>3786</v>
      </c>
      <c r="D3238" t="s">
        <v>12623</v>
      </c>
      <c r="E3238" s="1">
        <f t="shared" si="200"/>
        <v>42868</v>
      </c>
      <c r="F3238">
        <f t="shared" si="201"/>
        <v>2017</v>
      </c>
      <c r="G3238">
        <f t="shared" si="202"/>
        <v>5</v>
      </c>
      <c r="H3238">
        <f t="shared" si="203"/>
        <v>6</v>
      </c>
      <c r="I3238" s="1" t="s">
        <v>15622</v>
      </c>
      <c r="J3238" s="1" t="s">
        <v>15623</v>
      </c>
      <c r="K3238" s="42">
        <v>1</v>
      </c>
      <c r="L3238" s="42">
        <v>0.62</v>
      </c>
      <c r="M3238" s="1" t="s">
        <v>15615</v>
      </c>
    </row>
    <row r="3239" spans="1:13" x14ac:dyDescent="0.3">
      <c r="A3239">
        <v>3239</v>
      </c>
      <c r="B3239" t="s">
        <v>10458</v>
      </c>
      <c r="C3239" t="s">
        <v>4923</v>
      </c>
      <c r="D3239" t="s">
        <v>12623</v>
      </c>
      <c r="E3239" s="1">
        <f t="shared" si="200"/>
        <v>42868</v>
      </c>
      <c r="F3239">
        <f t="shared" si="201"/>
        <v>2017</v>
      </c>
      <c r="G3239">
        <f t="shared" si="202"/>
        <v>5</v>
      </c>
      <c r="H3239">
        <f t="shared" si="203"/>
        <v>6</v>
      </c>
      <c r="I3239" s="1" t="s">
        <v>15622</v>
      </c>
      <c r="J3239" s="1" t="s">
        <v>15624</v>
      </c>
      <c r="K3239" s="42">
        <v>1</v>
      </c>
      <c r="L3239" s="42">
        <v>0.98</v>
      </c>
      <c r="M3239" s="1" t="s">
        <v>15615</v>
      </c>
    </row>
    <row r="3240" spans="1:13" x14ac:dyDescent="0.3">
      <c r="A3240">
        <v>3240</v>
      </c>
      <c r="B3240" t="s">
        <v>8261</v>
      </c>
      <c r="C3240" t="s">
        <v>7074</v>
      </c>
      <c r="D3240" t="s">
        <v>12623</v>
      </c>
      <c r="E3240" s="1">
        <f t="shared" si="200"/>
        <v>42868</v>
      </c>
      <c r="F3240">
        <f t="shared" si="201"/>
        <v>2017</v>
      </c>
      <c r="G3240">
        <f t="shared" si="202"/>
        <v>5</v>
      </c>
      <c r="H3240">
        <f t="shared" si="203"/>
        <v>6</v>
      </c>
      <c r="I3240" s="1" t="s">
        <v>15639</v>
      </c>
      <c r="J3240" s="1" t="s">
        <v>15624</v>
      </c>
      <c r="K3240" s="42">
        <v>1</v>
      </c>
      <c r="L3240" s="42">
        <v>0.43</v>
      </c>
      <c r="M3240" s="1" t="s">
        <v>15616</v>
      </c>
    </row>
    <row r="3241" spans="1:13" x14ac:dyDescent="0.3">
      <c r="A3241">
        <v>3241</v>
      </c>
      <c r="B3241" t="s">
        <v>9861</v>
      </c>
      <c r="C3241" t="s">
        <v>5510</v>
      </c>
      <c r="D3241" t="s">
        <v>12624</v>
      </c>
      <c r="E3241" s="1">
        <f t="shared" si="200"/>
        <v>42869</v>
      </c>
      <c r="F3241">
        <f t="shared" si="201"/>
        <v>2017</v>
      </c>
      <c r="G3241">
        <f t="shared" si="202"/>
        <v>5</v>
      </c>
      <c r="H3241">
        <f t="shared" si="203"/>
        <v>7</v>
      </c>
      <c r="I3241" s="1" t="s">
        <v>15625</v>
      </c>
      <c r="J3241" s="1" t="s">
        <v>15628</v>
      </c>
      <c r="K3241" s="42">
        <v>0.25</v>
      </c>
      <c r="L3241" s="42">
        <v>1</v>
      </c>
      <c r="M3241" s="1" t="s">
        <v>15615</v>
      </c>
    </row>
    <row r="3242" spans="1:13" x14ac:dyDescent="0.3">
      <c r="A3242">
        <v>3242</v>
      </c>
      <c r="B3242" t="s">
        <v>11601</v>
      </c>
      <c r="C3242" t="s">
        <v>3804</v>
      </c>
      <c r="D3242" t="s">
        <v>12625</v>
      </c>
      <c r="E3242" s="1">
        <f t="shared" si="200"/>
        <v>42872</v>
      </c>
      <c r="F3242">
        <f t="shared" si="201"/>
        <v>2017</v>
      </c>
      <c r="G3242">
        <f t="shared" si="202"/>
        <v>5</v>
      </c>
      <c r="H3242">
        <f t="shared" si="203"/>
        <v>3</v>
      </c>
      <c r="I3242" s="1" t="s">
        <v>15625</v>
      </c>
      <c r="J3242" s="1" t="s">
        <v>15626</v>
      </c>
      <c r="K3242" s="42">
        <v>1</v>
      </c>
      <c r="L3242" s="42">
        <v>1</v>
      </c>
      <c r="M3242" s="1" t="s">
        <v>15616</v>
      </c>
    </row>
    <row r="3243" spans="1:13" x14ac:dyDescent="0.3">
      <c r="A3243">
        <v>3243</v>
      </c>
      <c r="B3243" t="s">
        <v>10508</v>
      </c>
      <c r="C3243" t="s">
        <v>4875</v>
      </c>
      <c r="D3243" t="s">
        <v>12626</v>
      </c>
      <c r="E3243" s="1">
        <f t="shared" si="200"/>
        <v>42873</v>
      </c>
      <c r="F3243">
        <f t="shared" si="201"/>
        <v>2017</v>
      </c>
      <c r="G3243">
        <f t="shared" si="202"/>
        <v>5</v>
      </c>
      <c r="H3243">
        <f t="shared" si="203"/>
        <v>4</v>
      </c>
      <c r="I3243" s="1" t="s">
        <v>15622</v>
      </c>
      <c r="J3243" s="1" t="s">
        <v>15626</v>
      </c>
      <c r="K3243" s="42">
        <v>1</v>
      </c>
      <c r="L3243" s="42">
        <v>1</v>
      </c>
      <c r="M3243" s="1" t="s">
        <v>15615</v>
      </c>
    </row>
    <row r="3244" spans="1:13" x14ac:dyDescent="0.3">
      <c r="A3244">
        <v>3244</v>
      </c>
      <c r="B3244" t="s">
        <v>10250</v>
      </c>
      <c r="C3244" t="s">
        <v>5129</v>
      </c>
      <c r="D3244" t="s">
        <v>12627</v>
      </c>
      <c r="E3244" s="1">
        <f t="shared" si="200"/>
        <v>42874</v>
      </c>
      <c r="F3244">
        <f t="shared" si="201"/>
        <v>2017</v>
      </c>
      <c r="G3244">
        <f t="shared" si="202"/>
        <v>5</v>
      </c>
      <c r="H3244">
        <f t="shared" si="203"/>
        <v>5</v>
      </c>
      <c r="I3244" s="1" t="s">
        <v>15622</v>
      </c>
      <c r="J3244" s="1" t="s">
        <v>15626</v>
      </c>
      <c r="K3244" s="42">
        <v>1</v>
      </c>
      <c r="L3244" s="42">
        <v>0.98</v>
      </c>
      <c r="M3244" s="1" t="s">
        <v>15616</v>
      </c>
    </row>
    <row r="3245" spans="1:13" x14ac:dyDescent="0.3">
      <c r="A3245">
        <v>3245</v>
      </c>
      <c r="B3245" t="s">
        <v>9177</v>
      </c>
      <c r="C3245" t="s">
        <v>6177</v>
      </c>
      <c r="D3245" t="s">
        <v>12628</v>
      </c>
      <c r="E3245" s="1">
        <f t="shared" si="200"/>
        <v>42875</v>
      </c>
      <c r="F3245">
        <f t="shared" si="201"/>
        <v>2017</v>
      </c>
      <c r="G3245">
        <f t="shared" si="202"/>
        <v>5</v>
      </c>
      <c r="H3245">
        <f t="shared" si="203"/>
        <v>6</v>
      </c>
      <c r="I3245" s="1" t="s">
        <v>15622</v>
      </c>
      <c r="J3245" s="1" t="s">
        <v>15626</v>
      </c>
      <c r="K3245" s="42">
        <v>1</v>
      </c>
      <c r="L3245" s="42">
        <v>1</v>
      </c>
      <c r="M3245" s="1" t="s">
        <v>15616</v>
      </c>
    </row>
    <row r="3246" spans="1:13" x14ac:dyDescent="0.3">
      <c r="A3246">
        <v>3246</v>
      </c>
      <c r="B3246" t="s">
        <v>11489</v>
      </c>
      <c r="C3246" t="s">
        <v>3913</v>
      </c>
      <c r="D3246" t="s">
        <v>12628</v>
      </c>
      <c r="E3246" s="1">
        <f t="shared" si="200"/>
        <v>42875</v>
      </c>
      <c r="F3246">
        <f t="shared" si="201"/>
        <v>2017</v>
      </c>
      <c r="G3246">
        <f t="shared" si="202"/>
        <v>5</v>
      </c>
      <c r="H3246">
        <f t="shared" si="203"/>
        <v>6</v>
      </c>
      <c r="I3246" s="1" t="s">
        <v>15622</v>
      </c>
      <c r="J3246" s="1" t="s">
        <v>15623</v>
      </c>
      <c r="K3246" s="42">
        <v>0.75</v>
      </c>
      <c r="L3246" s="42">
        <v>0.89</v>
      </c>
      <c r="M3246" s="1" t="s">
        <v>15615</v>
      </c>
    </row>
    <row r="3247" spans="1:13" x14ac:dyDescent="0.3">
      <c r="A3247">
        <v>3247</v>
      </c>
      <c r="B3247" t="s">
        <v>11090</v>
      </c>
      <c r="C3247" t="s">
        <v>4307</v>
      </c>
      <c r="D3247" t="s">
        <v>12629</v>
      </c>
      <c r="E3247" s="1">
        <f t="shared" si="200"/>
        <v>42876</v>
      </c>
      <c r="F3247">
        <f t="shared" si="201"/>
        <v>2017</v>
      </c>
      <c r="G3247">
        <f t="shared" si="202"/>
        <v>5</v>
      </c>
      <c r="H3247">
        <f t="shared" si="203"/>
        <v>7</v>
      </c>
      <c r="I3247" s="1" t="s">
        <v>15622</v>
      </c>
      <c r="J3247" s="1" t="s">
        <v>15628</v>
      </c>
      <c r="K3247" s="42">
        <v>0</v>
      </c>
      <c r="L3247" s="42">
        <v>0.74</v>
      </c>
      <c r="M3247" s="1" t="s">
        <v>15615</v>
      </c>
    </row>
    <row r="3248" spans="1:13" x14ac:dyDescent="0.3">
      <c r="A3248">
        <v>3248</v>
      </c>
      <c r="B3248" t="s">
        <v>9164</v>
      </c>
      <c r="C3248" t="s">
        <v>6189</v>
      </c>
      <c r="D3248" t="s">
        <v>12629</v>
      </c>
      <c r="E3248" s="1">
        <f t="shared" si="200"/>
        <v>42876</v>
      </c>
      <c r="F3248">
        <f t="shared" si="201"/>
        <v>2017</v>
      </c>
      <c r="G3248">
        <f t="shared" si="202"/>
        <v>5</v>
      </c>
      <c r="H3248">
        <f t="shared" si="203"/>
        <v>7</v>
      </c>
      <c r="I3248" s="1" t="s">
        <v>15622</v>
      </c>
      <c r="J3248" s="1" t="s">
        <v>15626</v>
      </c>
      <c r="K3248" s="42">
        <v>1</v>
      </c>
      <c r="L3248" s="42">
        <v>0.99</v>
      </c>
      <c r="M3248" s="1" t="s">
        <v>15616</v>
      </c>
    </row>
    <row r="3249" spans="1:13" x14ac:dyDescent="0.3">
      <c r="A3249">
        <v>3249</v>
      </c>
      <c r="B3249" t="s">
        <v>8741</v>
      </c>
      <c r="C3249" t="s">
        <v>6607</v>
      </c>
      <c r="D3249" t="s">
        <v>12630</v>
      </c>
      <c r="E3249" s="1">
        <f t="shared" si="200"/>
        <v>42877</v>
      </c>
      <c r="F3249">
        <f t="shared" si="201"/>
        <v>2017</v>
      </c>
      <c r="G3249">
        <f t="shared" si="202"/>
        <v>5</v>
      </c>
      <c r="H3249">
        <f t="shared" si="203"/>
        <v>1</v>
      </c>
      <c r="I3249" s="1" t="s">
        <v>15625</v>
      </c>
      <c r="J3249" s="1" t="s">
        <v>15626</v>
      </c>
      <c r="K3249" s="42">
        <v>1</v>
      </c>
      <c r="L3249" s="42">
        <v>0.99</v>
      </c>
      <c r="M3249" s="1" t="s">
        <v>15616</v>
      </c>
    </row>
    <row r="3250" spans="1:13" x14ac:dyDescent="0.3">
      <c r="A3250">
        <v>3250</v>
      </c>
      <c r="B3250" t="s">
        <v>11409</v>
      </c>
      <c r="C3250" t="s">
        <v>3581</v>
      </c>
      <c r="D3250" t="s">
        <v>12630</v>
      </c>
      <c r="E3250" s="1">
        <f t="shared" si="200"/>
        <v>42877</v>
      </c>
      <c r="F3250">
        <f t="shared" si="201"/>
        <v>2017</v>
      </c>
      <c r="G3250">
        <f t="shared" si="202"/>
        <v>5</v>
      </c>
      <c r="H3250">
        <f t="shared" si="203"/>
        <v>1</v>
      </c>
      <c r="I3250" s="1" t="s">
        <v>15629</v>
      </c>
      <c r="J3250" s="1" t="s">
        <v>15623</v>
      </c>
      <c r="K3250" s="42">
        <v>1</v>
      </c>
      <c r="L3250" s="42">
        <v>0.67</v>
      </c>
      <c r="M3250" s="1" t="s">
        <v>15616</v>
      </c>
    </row>
    <row r="3251" spans="1:13" x14ac:dyDescent="0.3">
      <c r="A3251">
        <v>3251</v>
      </c>
      <c r="B3251" t="s">
        <v>8892</v>
      </c>
      <c r="C3251" t="s">
        <v>6459</v>
      </c>
      <c r="D3251" t="s">
        <v>12630</v>
      </c>
      <c r="E3251" s="1">
        <f t="shared" si="200"/>
        <v>42877</v>
      </c>
      <c r="F3251">
        <f t="shared" si="201"/>
        <v>2017</v>
      </c>
      <c r="G3251">
        <f t="shared" si="202"/>
        <v>5</v>
      </c>
      <c r="H3251">
        <f t="shared" si="203"/>
        <v>1</v>
      </c>
      <c r="I3251" s="1" t="s">
        <v>15622</v>
      </c>
      <c r="J3251" s="1" t="s">
        <v>15626</v>
      </c>
      <c r="K3251" s="42">
        <v>1</v>
      </c>
      <c r="L3251" s="42">
        <v>0.96</v>
      </c>
      <c r="M3251" s="1" t="s">
        <v>15615</v>
      </c>
    </row>
    <row r="3252" spans="1:13" x14ac:dyDescent="0.3">
      <c r="A3252">
        <v>3252</v>
      </c>
      <c r="B3252" t="s">
        <v>8290</v>
      </c>
      <c r="C3252" t="s">
        <v>7045</v>
      </c>
      <c r="D3252" t="s">
        <v>12631</v>
      </c>
      <c r="E3252" s="1">
        <f t="shared" si="200"/>
        <v>42878</v>
      </c>
      <c r="F3252">
        <f t="shared" si="201"/>
        <v>2017</v>
      </c>
      <c r="G3252">
        <f t="shared" si="202"/>
        <v>5</v>
      </c>
      <c r="H3252">
        <f t="shared" si="203"/>
        <v>2</v>
      </c>
      <c r="I3252" s="1" t="s">
        <v>15622</v>
      </c>
      <c r="J3252" s="1" t="s">
        <v>15626</v>
      </c>
      <c r="K3252" s="42">
        <v>0.94</v>
      </c>
      <c r="L3252" s="42">
        <v>1</v>
      </c>
      <c r="M3252" s="1" t="s">
        <v>15615</v>
      </c>
    </row>
    <row r="3253" spans="1:13" x14ac:dyDescent="0.3">
      <c r="A3253">
        <v>3253</v>
      </c>
      <c r="B3253" t="s">
        <v>9985</v>
      </c>
      <c r="C3253" t="s">
        <v>5388</v>
      </c>
      <c r="D3253" t="s">
        <v>12631</v>
      </c>
      <c r="E3253" s="1">
        <f t="shared" si="200"/>
        <v>42878</v>
      </c>
      <c r="F3253">
        <f t="shared" si="201"/>
        <v>2017</v>
      </c>
      <c r="G3253">
        <f t="shared" si="202"/>
        <v>5</v>
      </c>
      <c r="H3253">
        <f t="shared" si="203"/>
        <v>2</v>
      </c>
      <c r="I3253" s="1" t="s">
        <v>15622</v>
      </c>
      <c r="J3253" s="1" t="s">
        <v>15626</v>
      </c>
      <c r="K3253" s="42">
        <v>0.71</v>
      </c>
      <c r="L3253" s="42">
        <v>0.96</v>
      </c>
      <c r="M3253" s="1" t="s">
        <v>15615</v>
      </c>
    </row>
    <row r="3254" spans="1:13" x14ac:dyDescent="0.3">
      <c r="A3254">
        <v>3254</v>
      </c>
      <c r="B3254" t="s">
        <v>10200</v>
      </c>
      <c r="C3254" t="s">
        <v>5179</v>
      </c>
      <c r="D3254" t="s">
        <v>12632</v>
      </c>
      <c r="E3254" s="1">
        <f t="shared" si="200"/>
        <v>42879</v>
      </c>
      <c r="F3254">
        <f t="shared" si="201"/>
        <v>2017</v>
      </c>
      <c r="G3254">
        <f t="shared" si="202"/>
        <v>5</v>
      </c>
      <c r="H3254">
        <f t="shared" si="203"/>
        <v>3</v>
      </c>
      <c r="I3254" s="1" t="s">
        <v>15625</v>
      </c>
      <c r="J3254" s="1" t="s">
        <v>15626</v>
      </c>
      <c r="K3254" s="42">
        <v>1</v>
      </c>
      <c r="L3254" s="42">
        <v>1</v>
      </c>
      <c r="M3254" s="1" t="s">
        <v>15615</v>
      </c>
    </row>
    <row r="3255" spans="1:13" x14ac:dyDescent="0.3">
      <c r="A3255">
        <v>3255</v>
      </c>
      <c r="B3255" t="s">
        <v>9124</v>
      </c>
      <c r="C3255" t="s">
        <v>6229</v>
      </c>
      <c r="D3255" t="s">
        <v>12633</v>
      </c>
      <c r="E3255" s="1">
        <f t="shared" si="200"/>
        <v>42880</v>
      </c>
      <c r="F3255">
        <f t="shared" si="201"/>
        <v>2017</v>
      </c>
      <c r="G3255">
        <f t="shared" si="202"/>
        <v>5</v>
      </c>
      <c r="H3255">
        <f t="shared" si="203"/>
        <v>4</v>
      </c>
      <c r="I3255" s="1" t="s">
        <v>15622</v>
      </c>
      <c r="J3255" s="1" t="s">
        <v>15626</v>
      </c>
      <c r="K3255" s="42">
        <v>0.8</v>
      </c>
      <c r="L3255" s="42">
        <v>1</v>
      </c>
      <c r="M3255" s="1" t="s">
        <v>15615</v>
      </c>
    </row>
    <row r="3256" spans="1:13" x14ac:dyDescent="0.3">
      <c r="A3256">
        <v>3256</v>
      </c>
      <c r="B3256" t="s">
        <v>8919</v>
      </c>
      <c r="C3256" t="s">
        <v>6433</v>
      </c>
      <c r="D3256" t="s">
        <v>12634</v>
      </c>
      <c r="E3256" s="1">
        <f t="shared" si="200"/>
        <v>42882</v>
      </c>
      <c r="F3256">
        <f t="shared" si="201"/>
        <v>2017</v>
      </c>
      <c r="G3256">
        <f t="shared" si="202"/>
        <v>5</v>
      </c>
      <c r="H3256">
        <f t="shared" si="203"/>
        <v>6</v>
      </c>
      <c r="I3256" s="1" t="s">
        <v>15625</v>
      </c>
      <c r="J3256" s="1" t="s">
        <v>15626</v>
      </c>
      <c r="K3256" s="42">
        <v>1</v>
      </c>
      <c r="L3256" s="42">
        <v>0.63</v>
      </c>
      <c r="M3256" s="1" t="s">
        <v>15615</v>
      </c>
    </row>
    <row r="3257" spans="1:13" x14ac:dyDescent="0.3">
      <c r="A3257">
        <v>3257</v>
      </c>
      <c r="B3257" t="s">
        <v>8018</v>
      </c>
      <c r="C3257" t="s">
        <v>7313</v>
      </c>
      <c r="D3257" t="s">
        <v>12635</v>
      </c>
      <c r="E3257" s="1">
        <f t="shared" si="200"/>
        <v>42883</v>
      </c>
      <c r="F3257">
        <f t="shared" si="201"/>
        <v>2017</v>
      </c>
      <c r="G3257">
        <f t="shared" si="202"/>
        <v>5</v>
      </c>
      <c r="H3257">
        <f t="shared" si="203"/>
        <v>7</v>
      </c>
      <c r="I3257" s="1" t="s">
        <v>15629</v>
      </c>
      <c r="J3257" s="1" t="s">
        <v>15626</v>
      </c>
      <c r="K3257" s="42">
        <v>1</v>
      </c>
      <c r="L3257" s="42">
        <v>1</v>
      </c>
      <c r="M3257" s="1" t="s">
        <v>15616</v>
      </c>
    </row>
    <row r="3258" spans="1:13" x14ac:dyDescent="0.3">
      <c r="A3258">
        <v>3258</v>
      </c>
      <c r="B3258" t="s">
        <v>11653</v>
      </c>
      <c r="C3258" t="s">
        <v>3752</v>
      </c>
      <c r="D3258" t="s">
        <v>12636</v>
      </c>
      <c r="E3258" s="1">
        <f t="shared" si="200"/>
        <v>42884</v>
      </c>
      <c r="F3258">
        <f t="shared" si="201"/>
        <v>2017</v>
      </c>
      <c r="G3258">
        <f t="shared" si="202"/>
        <v>5</v>
      </c>
      <c r="H3258">
        <f t="shared" si="203"/>
        <v>1</v>
      </c>
      <c r="I3258" s="1" t="s">
        <v>15622</v>
      </c>
      <c r="J3258" s="1" t="s">
        <v>15624</v>
      </c>
      <c r="K3258" s="42">
        <v>1</v>
      </c>
      <c r="L3258" s="42">
        <v>1</v>
      </c>
      <c r="M3258" s="1" t="s">
        <v>15616</v>
      </c>
    </row>
    <row r="3259" spans="1:13" x14ac:dyDescent="0.3">
      <c r="A3259">
        <v>3259</v>
      </c>
      <c r="B3259" t="s">
        <v>9727</v>
      </c>
      <c r="C3259" t="s">
        <v>5638</v>
      </c>
      <c r="D3259" t="s">
        <v>12636</v>
      </c>
      <c r="E3259" s="1">
        <f t="shared" si="200"/>
        <v>42884</v>
      </c>
      <c r="F3259">
        <f t="shared" si="201"/>
        <v>2017</v>
      </c>
      <c r="G3259">
        <f t="shared" si="202"/>
        <v>5</v>
      </c>
      <c r="H3259">
        <f t="shared" si="203"/>
        <v>1</v>
      </c>
      <c r="I3259" s="1" t="s">
        <v>15622</v>
      </c>
      <c r="J3259" s="1" t="s">
        <v>15626</v>
      </c>
      <c r="K3259" s="42">
        <v>1</v>
      </c>
      <c r="L3259" s="42">
        <v>0.94</v>
      </c>
      <c r="M3259" s="1" t="s">
        <v>15615</v>
      </c>
    </row>
    <row r="3260" spans="1:13" x14ac:dyDescent="0.3">
      <c r="A3260">
        <v>3260</v>
      </c>
      <c r="B3260" t="s">
        <v>8880</v>
      </c>
      <c r="C3260" t="s">
        <v>6470</v>
      </c>
      <c r="D3260" t="s">
        <v>12637</v>
      </c>
      <c r="E3260" s="1">
        <f t="shared" si="200"/>
        <v>42887</v>
      </c>
      <c r="F3260">
        <f t="shared" si="201"/>
        <v>2017</v>
      </c>
      <c r="G3260">
        <f t="shared" si="202"/>
        <v>6</v>
      </c>
      <c r="H3260">
        <f t="shared" si="203"/>
        <v>4</v>
      </c>
      <c r="I3260" s="1" t="s">
        <v>15622</v>
      </c>
      <c r="J3260" s="1" t="s">
        <v>15626</v>
      </c>
      <c r="K3260" s="42">
        <v>1</v>
      </c>
      <c r="L3260" s="42">
        <v>1</v>
      </c>
      <c r="M3260" s="1" t="s">
        <v>15616</v>
      </c>
    </row>
    <row r="3261" spans="1:13" x14ac:dyDescent="0.3">
      <c r="A3261">
        <v>3261</v>
      </c>
      <c r="B3261" t="s">
        <v>9325</v>
      </c>
      <c r="C3261" t="s">
        <v>6031</v>
      </c>
      <c r="D3261" t="s">
        <v>12638</v>
      </c>
      <c r="E3261" s="1">
        <f t="shared" si="200"/>
        <v>42888</v>
      </c>
      <c r="F3261">
        <f t="shared" si="201"/>
        <v>2017</v>
      </c>
      <c r="G3261">
        <f t="shared" si="202"/>
        <v>6</v>
      </c>
      <c r="H3261">
        <f t="shared" si="203"/>
        <v>5</v>
      </c>
      <c r="I3261" s="1" t="s">
        <v>15622</v>
      </c>
      <c r="J3261" s="1" t="s">
        <v>15624</v>
      </c>
      <c r="K3261" s="42">
        <v>1</v>
      </c>
      <c r="L3261" s="42">
        <v>0.6</v>
      </c>
      <c r="M3261" s="1" t="s">
        <v>15615</v>
      </c>
    </row>
    <row r="3262" spans="1:13" x14ac:dyDescent="0.3">
      <c r="A3262">
        <v>3262</v>
      </c>
      <c r="B3262" t="s">
        <v>8089</v>
      </c>
      <c r="C3262" t="s">
        <v>7244</v>
      </c>
      <c r="D3262" t="s">
        <v>12639</v>
      </c>
      <c r="E3262" s="1">
        <f t="shared" si="200"/>
        <v>42889</v>
      </c>
      <c r="F3262">
        <f t="shared" si="201"/>
        <v>2017</v>
      </c>
      <c r="G3262">
        <f t="shared" si="202"/>
        <v>6</v>
      </c>
      <c r="H3262">
        <f t="shared" si="203"/>
        <v>6</v>
      </c>
      <c r="I3262" s="1" t="s">
        <v>15659</v>
      </c>
      <c r="J3262" s="1" t="s">
        <v>15626</v>
      </c>
      <c r="K3262" s="42">
        <v>1</v>
      </c>
      <c r="L3262" s="42">
        <v>1</v>
      </c>
      <c r="M3262" s="1" t="s">
        <v>15616</v>
      </c>
    </row>
    <row r="3263" spans="1:13" x14ac:dyDescent="0.3">
      <c r="A3263">
        <v>3263</v>
      </c>
      <c r="B3263" t="s">
        <v>10408</v>
      </c>
      <c r="C3263" t="s">
        <v>4971</v>
      </c>
      <c r="D3263" t="s">
        <v>12640</v>
      </c>
      <c r="E3263" s="1">
        <f t="shared" si="200"/>
        <v>42891</v>
      </c>
      <c r="F3263">
        <f t="shared" si="201"/>
        <v>2017</v>
      </c>
      <c r="G3263">
        <f t="shared" si="202"/>
        <v>6</v>
      </c>
      <c r="H3263">
        <f t="shared" si="203"/>
        <v>1</v>
      </c>
      <c r="I3263" s="1" t="s">
        <v>15622</v>
      </c>
      <c r="J3263" s="1" t="s">
        <v>15624</v>
      </c>
      <c r="K3263" s="42">
        <v>0.86</v>
      </c>
      <c r="L3263" s="42">
        <v>0.96</v>
      </c>
      <c r="M3263" s="1" t="s">
        <v>15616</v>
      </c>
    </row>
    <row r="3264" spans="1:13" x14ac:dyDescent="0.3">
      <c r="A3264">
        <v>3264</v>
      </c>
      <c r="B3264" t="s">
        <v>7682</v>
      </c>
      <c r="C3264" t="s">
        <v>7635</v>
      </c>
      <c r="D3264" t="s">
        <v>12641</v>
      </c>
      <c r="E3264" s="1">
        <f t="shared" si="200"/>
        <v>42895</v>
      </c>
      <c r="F3264">
        <f t="shared" si="201"/>
        <v>2017</v>
      </c>
      <c r="G3264">
        <f t="shared" si="202"/>
        <v>6</v>
      </c>
      <c r="H3264">
        <f t="shared" si="203"/>
        <v>5</v>
      </c>
      <c r="I3264" s="1" t="s">
        <v>15622</v>
      </c>
      <c r="J3264" s="1" t="s">
        <v>15626</v>
      </c>
      <c r="K3264" s="42">
        <v>0.92</v>
      </c>
      <c r="L3264" s="42">
        <v>0.85</v>
      </c>
      <c r="M3264" s="1" t="s">
        <v>15615</v>
      </c>
    </row>
    <row r="3265" spans="1:13" x14ac:dyDescent="0.3">
      <c r="A3265">
        <v>3265</v>
      </c>
      <c r="B3265" t="s">
        <v>9790</v>
      </c>
      <c r="C3265" t="s">
        <v>5579</v>
      </c>
      <c r="D3265" t="s">
        <v>12641</v>
      </c>
      <c r="E3265" s="1">
        <f t="shared" si="200"/>
        <v>42895</v>
      </c>
      <c r="F3265">
        <f t="shared" si="201"/>
        <v>2017</v>
      </c>
      <c r="G3265">
        <f t="shared" si="202"/>
        <v>6</v>
      </c>
      <c r="H3265">
        <f t="shared" si="203"/>
        <v>5</v>
      </c>
      <c r="I3265" s="1" t="s">
        <v>15622</v>
      </c>
      <c r="J3265" s="1" t="s">
        <v>15624</v>
      </c>
      <c r="K3265" s="42">
        <v>1</v>
      </c>
      <c r="L3265" s="42">
        <v>1</v>
      </c>
      <c r="M3265" s="1" t="s">
        <v>15616</v>
      </c>
    </row>
    <row r="3266" spans="1:13" x14ac:dyDescent="0.3">
      <c r="A3266">
        <v>3266</v>
      </c>
      <c r="B3266" t="s">
        <v>11343</v>
      </c>
      <c r="C3266" t="s">
        <v>4058</v>
      </c>
      <c r="D3266" t="s">
        <v>12642</v>
      </c>
      <c r="E3266" s="1">
        <f t="shared" si="200"/>
        <v>42897</v>
      </c>
      <c r="F3266">
        <f t="shared" si="201"/>
        <v>2017</v>
      </c>
      <c r="G3266">
        <f t="shared" si="202"/>
        <v>6</v>
      </c>
      <c r="H3266">
        <f t="shared" si="203"/>
        <v>7</v>
      </c>
      <c r="I3266" s="1" t="s">
        <v>15622</v>
      </c>
      <c r="J3266" s="1" t="s">
        <v>15626</v>
      </c>
      <c r="K3266" s="42">
        <v>1</v>
      </c>
      <c r="L3266" s="42">
        <v>0.98</v>
      </c>
      <c r="M3266" s="1" t="s">
        <v>15615</v>
      </c>
    </row>
    <row r="3267" spans="1:13" x14ac:dyDescent="0.3">
      <c r="A3267">
        <v>3267</v>
      </c>
      <c r="B3267" t="s">
        <v>10254</v>
      </c>
      <c r="C3267" t="s">
        <v>5125</v>
      </c>
      <c r="D3267" t="s">
        <v>12643</v>
      </c>
      <c r="E3267" s="1">
        <f t="shared" ref="E3267:E3330" si="204">DATE(LEFT(D3267,4),MID(D3267,5,2),RIGHT(D3267,2))</f>
        <v>42899</v>
      </c>
      <c r="F3267">
        <f t="shared" ref="F3267:F3330" si="205">YEAR(E3267)</f>
        <v>2017</v>
      </c>
      <c r="G3267">
        <f t="shared" ref="G3267:G3330" si="206">MONTH(E3267)</f>
        <v>6</v>
      </c>
      <c r="H3267">
        <f t="shared" ref="H3267:H3330" si="207">WEEKDAY(E3267,2)</f>
        <v>2</v>
      </c>
      <c r="I3267" s="1" t="s">
        <v>15625</v>
      </c>
      <c r="J3267" s="1" t="s">
        <v>15624</v>
      </c>
      <c r="K3267" s="42">
        <v>1</v>
      </c>
      <c r="L3267" s="42">
        <v>1</v>
      </c>
      <c r="M3267" s="1" t="s">
        <v>15615</v>
      </c>
    </row>
    <row r="3268" spans="1:13" x14ac:dyDescent="0.3">
      <c r="A3268">
        <v>3268</v>
      </c>
      <c r="B3268" t="s">
        <v>11226</v>
      </c>
      <c r="C3268" t="s">
        <v>4175</v>
      </c>
      <c r="D3268" t="s">
        <v>12644</v>
      </c>
      <c r="E3268" s="1">
        <f t="shared" si="204"/>
        <v>42900</v>
      </c>
      <c r="F3268">
        <f t="shared" si="205"/>
        <v>2017</v>
      </c>
      <c r="G3268">
        <f t="shared" si="206"/>
        <v>6</v>
      </c>
      <c r="H3268">
        <f t="shared" si="207"/>
        <v>3</v>
      </c>
      <c r="I3268" s="1" t="s">
        <v>15625</v>
      </c>
      <c r="J3268" s="1" t="s">
        <v>15626</v>
      </c>
      <c r="K3268" s="42">
        <v>1</v>
      </c>
      <c r="L3268" s="42">
        <v>1</v>
      </c>
      <c r="M3268" s="1" t="s">
        <v>15615</v>
      </c>
    </row>
    <row r="3269" spans="1:13" x14ac:dyDescent="0.3">
      <c r="A3269">
        <v>3269</v>
      </c>
      <c r="B3269" t="s">
        <v>9605</v>
      </c>
      <c r="C3269" t="s">
        <v>5757</v>
      </c>
      <c r="D3269" t="s">
        <v>12644</v>
      </c>
      <c r="E3269" s="1">
        <f t="shared" si="204"/>
        <v>42900</v>
      </c>
      <c r="F3269">
        <f t="shared" si="205"/>
        <v>2017</v>
      </c>
      <c r="G3269">
        <f t="shared" si="206"/>
        <v>6</v>
      </c>
      <c r="H3269">
        <f t="shared" si="207"/>
        <v>3</v>
      </c>
      <c r="I3269" s="1" t="s">
        <v>15625</v>
      </c>
      <c r="J3269" s="1" t="s">
        <v>15624</v>
      </c>
      <c r="K3269" s="42">
        <v>1</v>
      </c>
      <c r="L3269" s="42">
        <v>1</v>
      </c>
      <c r="M3269" s="1" t="s">
        <v>15615</v>
      </c>
    </row>
    <row r="3270" spans="1:13" x14ac:dyDescent="0.3">
      <c r="A3270">
        <v>3270</v>
      </c>
      <c r="B3270" t="s">
        <v>8550</v>
      </c>
      <c r="C3270" t="s">
        <v>6796</v>
      </c>
      <c r="D3270" t="s">
        <v>12645</v>
      </c>
      <c r="E3270" s="1">
        <f t="shared" si="204"/>
        <v>42901</v>
      </c>
      <c r="F3270">
        <f t="shared" si="205"/>
        <v>2017</v>
      </c>
      <c r="G3270">
        <f t="shared" si="206"/>
        <v>6</v>
      </c>
      <c r="H3270">
        <f t="shared" si="207"/>
        <v>4</v>
      </c>
      <c r="I3270" s="1" t="s">
        <v>15625</v>
      </c>
      <c r="J3270" s="1" t="s">
        <v>15626</v>
      </c>
      <c r="K3270" s="42">
        <v>1</v>
      </c>
      <c r="L3270" s="42">
        <v>0.82</v>
      </c>
      <c r="M3270" s="1" t="s">
        <v>15616</v>
      </c>
    </row>
    <row r="3271" spans="1:13" x14ac:dyDescent="0.3">
      <c r="A3271">
        <v>3271</v>
      </c>
      <c r="B3271" t="s">
        <v>11605</v>
      </c>
      <c r="C3271" t="s">
        <v>3800</v>
      </c>
      <c r="D3271" t="s">
        <v>12645</v>
      </c>
      <c r="E3271" s="1">
        <f t="shared" si="204"/>
        <v>42901</v>
      </c>
      <c r="F3271">
        <f t="shared" si="205"/>
        <v>2017</v>
      </c>
      <c r="G3271">
        <f t="shared" si="206"/>
        <v>6</v>
      </c>
      <c r="H3271">
        <f t="shared" si="207"/>
        <v>4</v>
      </c>
      <c r="I3271" s="1" t="s">
        <v>15622</v>
      </c>
      <c r="J3271" s="1" t="s">
        <v>15626</v>
      </c>
      <c r="K3271" s="42">
        <v>1</v>
      </c>
      <c r="L3271" s="42">
        <v>1</v>
      </c>
      <c r="M3271" s="1" t="s">
        <v>15615</v>
      </c>
    </row>
    <row r="3272" spans="1:13" x14ac:dyDescent="0.3">
      <c r="A3272">
        <v>3272</v>
      </c>
      <c r="B3272" t="s">
        <v>10261</v>
      </c>
      <c r="C3272" t="s">
        <v>5118</v>
      </c>
      <c r="D3272" t="s">
        <v>12645</v>
      </c>
      <c r="E3272" s="1">
        <f t="shared" si="204"/>
        <v>42901</v>
      </c>
      <c r="F3272">
        <f t="shared" si="205"/>
        <v>2017</v>
      </c>
      <c r="G3272">
        <f t="shared" si="206"/>
        <v>6</v>
      </c>
      <c r="H3272">
        <f t="shared" si="207"/>
        <v>4</v>
      </c>
      <c r="I3272" s="1" t="s">
        <v>15629</v>
      </c>
      <c r="J3272" s="1" t="s">
        <v>15628</v>
      </c>
      <c r="K3272" s="42">
        <v>0</v>
      </c>
      <c r="L3272" s="42">
        <v>0.84</v>
      </c>
      <c r="M3272" s="1" t="s">
        <v>15615</v>
      </c>
    </row>
    <row r="3273" spans="1:13" x14ac:dyDescent="0.3">
      <c r="A3273">
        <v>3273</v>
      </c>
      <c r="B3273" t="s">
        <v>11122</v>
      </c>
      <c r="C3273" t="s">
        <v>4278</v>
      </c>
      <c r="D3273" t="s">
        <v>12646</v>
      </c>
      <c r="E3273" s="1">
        <f t="shared" si="204"/>
        <v>42902</v>
      </c>
      <c r="F3273">
        <f t="shared" si="205"/>
        <v>2017</v>
      </c>
      <c r="G3273">
        <f t="shared" si="206"/>
        <v>6</v>
      </c>
      <c r="H3273">
        <f t="shared" si="207"/>
        <v>5</v>
      </c>
      <c r="I3273" s="1" t="s">
        <v>15627</v>
      </c>
      <c r="J3273" s="1" t="s">
        <v>15624</v>
      </c>
      <c r="K3273" s="42">
        <v>1</v>
      </c>
      <c r="L3273" s="42">
        <v>0.56000000000000005</v>
      </c>
      <c r="M3273" s="1" t="s">
        <v>15616</v>
      </c>
    </row>
    <row r="3274" spans="1:13" x14ac:dyDescent="0.3">
      <c r="A3274">
        <v>3274</v>
      </c>
      <c r="B3274" t="s">
        <v>10256</v>
      </c>
      <c r="C3274" t="s">
        <v>5123</v>
      </c>
      <c r="D3274" t="s">
        <v>12647</v>
      </c>
      <c r="E3274" s="1">
        <f t="shared" si="204"/>
        <v>42903</v>
      </c>
      <c r="F3274">
        <f t="shared" si="205"/>
        <v>2017</v>
      </c>
      <c r="G3274">
        <f t="shared" si="206"/>
        <v>6</v>
      </c>
      <c r="H3274">
        <f t="shared" si="207"/>
        <v>6</v>
      </c>
      <c r="I3274" s="1" t="s">
        <v>15622</v>
      </c>
      <c r="J3274" s="1" t="s">
        <v>15626</v>
      </c>
      <c r="K3274" s="42">
        <v>1</v>
      </c>
      <c r="L3274" s="42">
        <v>0.99</v>
      </c>
      <c r="M3274" s="1" t="s">
        <v>15615</v>
      </c>
    </row>
    <row r="3275" spans="1:13" x14ac:dyDescent="0.3">
      <c r="A3275">
        <v>3275</v>
      </c>
      <c r="B3275" t="s">
        <v>8036</v>
      </c>
      <c r="C3275" t="s">
        <v>7296</v>
      </c>
      <c r="D3275" t="s">
        <v>12647</v>
      </c>
      <c r="E3275" s="1">
        <f t="shared" si="204"/>
        <v>42903</v>
      </c>
      <c r="F3275">
        <f t="shared" si="205"/>
        <v>2017</v>
      </c>
      <c r="G3275">
        <f t="shared" si="206"/>
        <v>6</v>
      </c>
      <c r="H3275">
        <f t="shared" si="207"/>
        <v>6</v>
      </c>
      <c r="I3275" s="1" t="s">
        <v>15625</v>
      </c>
      <c r="J3275" s="1" t="s">
        <v>15624</v>
      </c>
      <c r="K3275" s="42">
        <v>0.93</v>
      </c>
      <c r="L3275" s="42">
        <v>0.97</v>
      </c>
      <c r="M3275" s="1" t="s">
        <v>15616</v>
      </c>
    </row>
    <row r="3276" spans="1:13" x14ac:dyDescent="0.3">
      <c r="A3276">
        <v>3276</v>
      </c>
      <c r="B3276" t="s">
        <v>10071</v>
      </c>
      <c r="C3276" t="s">
        <v>5303</v>
      </c>
      <c r="D3276" t="s">
        <v>12648</v>
      </c>
      <c r="E3276" s="1">
        <f t="shared" si="204"/>
        <v>42904</v>
      </c>
      <c r="F3276">
        <f t="shared" si="205"/>
        <v>2017</v>
      </c>
      <c r="G3276">
        <f t="shared" si="206"/>
        <v>6</v>
      </c>
      <c r="H3276">
        <f t="shared" si="207"/>
        <v>7</v>
      </c>
      <c r="I3276" s="1" t="s">
        <v>15625</v>
      </c>
      <c r="J3276" s="1" t="s">
        <v>15626</v>
      </c>
      <c r="K3276" s="42">
        <v>1</v>
      </c>
      <c r="L3276" s="42">
        <v>1</v>
      </c>
      <c r="M3276" s="1" t="s">
        <v>15616</v>
      </c>
    </row>
    <row r="3277" spans="1:13" x14ac:dyDescent="0.3">
      <c r="A3277">
        <v>3277</v>
      </c>
      <c r="B3277" t="s">
        <v>8958</v>
      </c>
      <c r="C3277" t="s">
        <v>6395</v>
      </c>
      <c r="D3277" t="s">
        <v>12648</v>
      </c>
      <c r="E3277" s="1">
        <f t="shared" si="204"/>
        <v>42904</v>
      </c>
      <c r="F3277">
        <f t="shared" si="205"/>
        <v>2017</v>
      </c>
      <c r="G3277">
        <f t="shared" si="206"/>
        <v>6</v>
      </c>
      <c r="H3277">
        <f t="shared" si="207"/>
        <v>7</v>
      </c>
      <c r="I3277" s="1" t="s">
        <v>15622</v>
      </c>
      <c r="J3277" s="1" t="s">
        <v>15623</v>
      </c>
      <c r="K3277" s="42">
        <v>1</v>
      </c>
      <c r="L3277" s="42">
        <v>0.87</v>
      </c>
      <c r="M3277" s="1" t="s">
        <v>15616</v>
      </c>
    </row>
    <row r="3278" spans="1:13" x14ac:dyDescent="0.3">
      <c r="A3278">
        <v>3278</v>
      </c>
      <c r="B3278" t="s">
        <v>9448</v>
      </c>
      <c r="C3278" t="s">
        <v>5911</v>
      </c>
      <c r="D3278" t="s">
        <v>12649</v>
      </c>
      <c r="E3278" s="1">
        <f t="shared" si="204"/>
        <v>42905</v>
      </c>
      <c r="F3278">
        <f t="shared" si="205"/>
        <v>2017</v>
      </c>
      <c r="G3278">
        <f t="shared" si="206"/>
        <v>6</v>
      </c>
      <c r="H3278">
        <f t="shared" si="207"/>
        <v>1</v>
      </c>
      <c r="I3278" s="1" t="s">
        <v>15622</v>
      </c>
      <c r="J3278" s="1" t="s">
        <v>15626</v>
      </c>
      <c r="K3278" s="42">
        <v>1</v>
      </c>
      <c r="L3278" s="42">
        <v>1</v>
      </c>
      <c r="M3278" s="1" t="s">
        <v>15615</v>
      </c>
    </row>
    <row r="3279" spans="1:13" x14ac:dyDescent="0.3">
      <c r="A3279">
        <v>3279</v>
      </c>
      <c r="B3279" t="s">
        <v>10069</v>
      </c>
      <c r="C3279" t="s">
        <v>5305</v>
      </c>
      <c r="D3279" t="s">
        <v>12649</v>
      </c>
      <c r="E3279" s="1">
        <f t="shared" si="204"/>
        <v>42905</v>
      </c>
      <c r="F3279">
        <f t="shared" si="205"/>
        <v>2017</v>
      </c>
      <c r="G3279">
        <f t="shared" si="206"/>
        <v>6</v>
      </c>
      <c r="H3279">
        <f t="shared" si="207"/>
        <v>1</v>
      </c>
      <c r="I3279" s="1" t="s">
        <v>15757</v>
      </c>
      <c r="J3279" s="1" t="s">
        <v>15624</v>
      </c>
      <c r="K3279" s="42">
        <v>1</v>
      </c>
      <c r="L3279" s="42">
        <v>1</v>
      </c>
      <c r="M3279" s="1" t="s">
        <v>15616</v>
      </c>
    </row>
    <row r="3280" spans="1:13" x14ac:dyDescent="0.3">
      <c r="A3280">
        <v>3280</v>
      </c>
      <c r="B3280" t="s">
        <v>11508</v>
      </c>
      <c r="C3280" t="s">
        <v>3894</v>
      </c>
      <c r="D3280" t="s">
        <v>12650</v>
      </c>
      <c r="E3280" s="1">
        <f t="shared" si="204"/>
        <v>42906</v>
      </c>
      <c r="F3280">
        <f t="shared" si="205"/>
        <v>2017</v>
      </c>
      <c r="G3280">
        <f t="shared" si="206"/>
        <v>6</v>
      </c>
      <c r="H3280">
        <f t="shared" si="207"/>
        <v>2</v>
      </c>
      <c r="I3280" s="1" t="s">
        <v>15762</v>
      </c>
      <c r="J3280" s="1" t="s">
        <v>15624</v>
      </c>
      <c r="K3280" s="42">
        <v>1</v>
      </c>
      <c r="L3280" s="42">
        <v>0</v>
      </c>
      <c r="M3280" s="1" t="s">
        <v>15615</v>
      </c>
    </row>
    <row r="3281" spans="1:13" x14ac:dyDescent="0.3">
      <c r="A3281">
        <v>3281</v>
      </c>
      <c r="B3281" t="s">
        <v>11634</v>
      </c>
      <c r="C3281" t="s">
        <v>3771</v>
      </c>
      <c r="D3281" t="s">
        <v>12650</v>
      </c>
      <c r="E3281" s="1">
        <f t="shared" si="204"/>
        <v>42906</v>
      </c>
      <c r="F3281">
        <f t="shared" si="205"/>
        <v>2017</v>
      </c>
      <c r="G3281">
        <f t="shared" si="206"/>
        <v>6</v>
      </c>
      <c r="H3281">
        <f t="shared" si="207"/>
        <v>2</v>
      </c>
      <c r="I3281" s="1" t="s">
        <v>15622</v>
      </c>
      <c r="J3281" s="1" t="s">
        <v>15626</v>
      </c>
      <c r="K3281" s="42">
        <v>1</v>
      </c>
      <c r="L3281" s="42">
        <v>0.8</v>
      </c>
      <c r="M3281" s="1" t="s">
        <v>15615</v>
      </c>
    </row>
    <row r="3282" spans="1:13" x14ac:dyDescent="0.3">
      <c r="A3282">
        <v>3282</v>
      </c>
      <c r="B3282" t="s">
        <v>9125</v>
      </c>
      <c r="C3282" t="s">
        <v>6228</v>
      </c>
      <c r="D3282" t="s">
        <v>12650</v>
      </c>
      <c r="E3282" s="1">
        <f t="shared" si="204"/>
        <v>42906</v>
      </c>
      <c r="F3282">
        <f t="shared" si="205"/>
        <v>2017</v>
      </c>
      <c r="G3282">
        <f t="shared" si="206"/>
        <v>6</v>
      </c>
      <c r="H3282">
        <f t="shared" si="207"/>
        <v>2</v>
      </c>
      <c r="I3282" s="1" t="s">
        <v>15627</v>
      </c>
      <c r="J3282" s="1" t="s">
        <v>15626</v>
      </c>
      <c r="K3282" s="42">
        <v>1</v>
      </c>
      <c r="L3282" s="42">
        <v>0.81</v>
      </c>
      <c r="M3282" s="1" t="s">
        <v>15615</v>
      </c>
    </row>
    <row r="3283" spans="1:13" x14ac:dyDescent="0.3">
      <c r="A3283">
        <v>3283</v>
      </c>
      <c r="B3283" t="s">
        <v>10835</v>
      </c>
      <c r="C3283" t="s">
        <v>4558</v>
      </c>
      <c r="D3283" t="s">
        <v>12651</v>
      </c>
      <c r="E3283" s="1">
        <f t="shared" si="204"/>
        <v>42907</v>
      </c>
      <c r="F3283">
        <f t="shared" si="205"/>
        <v>2017</v>
      </c>
      <c r="G3283">
        <f t="shared" si="206"/>
        <v>6</v>
      </c>
      <c r="H3283">
        <f t="shared" si="207"/>
        <v>3</v>
      </c>
      <c r="I3283" s="1" t="s">
        <v>15622</v>
      </c>
      <c r="J3283" s="1" t="s">
        <v>15626</v>
      </c>
      <c r="K3283" s="42">
        <v>1</v>
      </c>
      <c r="L3283" s="42">
        <v>1</v>
      </c>
      <c r="M3283" s="1" t="s">
        <v>15616</v>
      </c>
    </row>
    <row r="3284" spans="1:13" x14ac:dyDescent="0.3">
      <c r="A3284">
        <v>3284</v>
      </c>
      <c r="B3284" t="s">
        <v>7683</v>
      </c>
      <c r="C3284" t="s">
        <v>7634</v>
      </c>
      <c r="D3284" t="s">
        <v>12652</v>
      </c>
      <c r="E3284" s="1">
        <f t="shared" si="204"/>
        <v>42908</v>
      </c>
      <c r="F3284">
        <f t="shared" si="205"/>
        <v>2017</v>
      </c>
      <c r="G3284">
        <f t="shared" si="206"/>
        <v>6</v>
      </c>
      <c r="H3284">
        <f t="shared" si="207"/>
        <v>4</v>
      </c>
      <c r="I3284" s="1" t="s">
        <v>15622</v>
      </c>
      <c r="J3284" s="1" t="s">
        <v>15628</v>
      </c>
      <c r="K3284" s="42">
        <v>0</v>
      </c>
      <c r="L3284" s="42">
        <v>0.52</v>
      </c>
      <c r="M3284" s="1" t="s">
        <v>15616</v>
      </c>
    </row>
    <row r="3285" spans="1:13" x14ac:dyDescent="0.3">
      <c r="A3285">
        <v>3285</v>
      </c>
      <c r="B3285" t="s">
        <v>9293</v>
      </c>
      <c r="C3285" t="s">
        <v>6063</v>
      </c>
      <c r="D3285" t="s">
        <v>12653</v>
      </c>
      <c r="E3285" s="1">
        <f t="shared" si="204"/>
        <v>42909</v>
      </c>
      <c r="F3285">
        <f t="shared" si="205"/>
        <v>2017</v>
      </c>
      <c r="G3285">
        <f t="shared" si="206"/>
        <v>6</v>
      </c>
      <c r="H3285">
        <f t="shared" si="207"/>
        <v>5</v>
      </c>
      <c r="I3285" s="1" t="s">
        <v>15622</v>
      </c>
      <c r="J3285" s="1" t="s">
        <v>15626</v>
      </c>
      <c r="K3285" s="42">
        <v>0.94</v>
      </c>
      <c r="L3285" s="42">
        <v>0.92</v>
      </c>
      <c r="M3285" s="1" t="s">
        <v>15615</v>
      </c>
    </row>
    <row r="3286" spans="1:13" x14ac:dyDescent="0.3">
      <c r="A3286">
        <v>3286</v>
      </c>
      <c r="B3286" t="s">
        <v>8416</v>
      </c>
      <c r="C3286" t="s">
        <v>6926</v>
      </c>
      <c r="D3286" t="s">
        <v>12654</v>
      </c>
      <c r="E3286" s="1">
        <f t="shared" si="204"/>
        <v>42910</v>
      </c>
      <c r="F3286">
        <f t="shared" si="205"/>
        <v>2017</v>
      </c>
      <c r="G3286">
        <f t="shared" si="206"/>
        <v>6</v>
      </c>
      <c r="H3286">
        <f t="shared" si="207"/>
        <v>6</v>
      </c>
      <c r="I3286" s="1" t="s">
        <v>15625</v>
      </c>
      <c r="J3286" s="1" t="s">
        <v>15624</v>
      </c>
      <c r="K3286" s="42">
        <v>1</v>
      </c>
      <c r="L3286" s="42">
        <v>0.97</v>
      </c>
      <c r="M3286" s="1" t="s">
        <v>15616</v>
      </c>
    </row>
    <row r="3287" spans="1:13" x14ac:dyDescent="0.3">
      <c r="A3287">
        <v>3287</v>
      </c>
      <c r="B3287" t="s">
        <v>10449</v>
      </c>
      <c r="C3287" t="s">
        <v>4932</v>
      </c>
      <c r="D3287" t="s">
        <v>12655</v>
      </c>
      <c r="E3287" s="1">
        <f t="shared" si="204"/>
        <v>42912</v>
      </c>
      <c r="F3287">
        <f t="shared" si="205"/>
        <v>2017</v>
      </c>
      <c r="G3287">
        <f t="shared" si="206"/>
        <v>6</v>
      </c>
      <c r="H3287">
        <f t="shared" si="207"/>
        <v>1</v>
      </c>
      <c r="I3287" s="1" t="s">
        <v>15622</v>
      </c>
      <c r="J3287" s="1" t="s">
        <v>15626</v>
      </c>
      <c r="K3287" s="42">
        <v>1</v>
      </c>
      <c r="L3287" s="42">
        <v>1</v>
      </c>
      <c r="M3287" s="1" t="s">
        <v>15616</v>
      </c>
    </row>
    <row r="3288" spans="1:13" x14ac:dyDescent="0.3">
      <c r="A3288">
        <v>3288</v>
      </c>
      <c r="B3288" t="s">
        <v>8143</v>
      </c>
      <c r="C3288" t="s">
        <v>7192</v>
      </c>
      <c r="D3288" t="s">
        <v>12655</v>
      </c>
      <c r="E3288" s="1">
        <f t="shared" si="204"/>
        <v>42912</v>
      </c>
      <c r="F3288">
        <f t="shared" si="205"/>
        <v>2017</v>
      </c>
      <c r="G3288">
        <f t="shared" si="206"/>
        <v>6</v>
      </c>
      <c r="H3288">
        <f t="shared" si="207"/>
        <v>1</v>
      </c>
      <c r="I3288" s="1" t="s">
        <v>15629</v>
      </c>
      <c r="J3288" s="1" t="s">
        <v>15626</v>
      </c>
      <c r="K3288" s="42">
        <v>1</v>
      </c>
      <c r="L3288" s="42">
        <v>1</v>
      </c>
      <c r="M3288" s="1" t="s">
        <v>15615</v>
      </c>
    </row>
    <row r="3289" spans="1:13" x14ac:dyDescent="0.3">
      <c r="A3289">
        <v>3289</v>
      </c>
      <c r="B3289" t="s">
        <v>10066</v>
      </c>
      <c r="C3289" t="s">
        <v>5308</v>
      </c>
      <c r="D3289" t="s">
        <v>12655</v>
      </c>
      <c r="E3289" s="1">
        <f t="shared" si="204"/>
        <v>42912</v>
      </c>
      <c r="F3289">
        <f t="shared" si="205"/>
        <v>2017</v>
      </c>
      <c r="G3289">
        <f t="shared" si="206"/>
        <v>6</v>
      </c>
      <c r="H3289">
        <f t="shared" si="207"/>
        <v>1</v>
      </c>
      <c r="I3289" s="1" t="s">
        <v>15622</v>
      </c>
      <c r="J3289" s="1" t="s">
        <v>15626</v>
      </c>
      <c r="K3289" s="42">
        <v>1</v>
      </c>
      <c r="L3289" s="42">
        <v>0.99</v>
      </c>
      <c r="M3289" s="1" t="s">
        <v>15615</v>
      </c>
    </row>
    <row r="3290" spans="1:13" x14ac:dyDescent="0.3">
      <c r="A3290">
        <v>3290</v>
      </c>
      <c r="B3290" t="s">
        <v>8688</v>
      </c>
      <c r="C3290" t="s">
        <v>6660</v>
      </c>
      <c r="D3290" t="s">
        <v>12656</v>
      </c>
      <c r="E3290" s="1">
        <f t="shared" si="204"/>
        <v>42913</v>
      </c>
      <c r="F3290">
        <f t="shared" si="205"/>
        <v>2017</v>
      </c>
      <c r="G3290">
        <f t="shared" si="206"/>
        <v>6</v>
      </c>
      <c r="H3290">
        <f t="shared" si="207"/>
        <v>2</v>
      </c>
      <c r="I3290" s="1" t="s">
        <v>15629</v>
      </c>
      <c r="J3290" s="1" t="s">
        <v>15626</v>
      </c>
      <c r="K3290" s="42">
        <v>0.8</v>
      </c>
      <c r="L3290" s="42">
        <v>0.99</v>
      </c>
      <c r="M3290" s="1" t="s">
        <v>15616</v>
      </c>
    </row>
    <row r="3291" spans="1:13" x14ac:dyDescent="0.3">
      <c r="A3291">
        <v>3291</v>
      </c>
      <c r="B3291" t="s">
        <v>11314</v>
      </c>
      <c r="C3291" t="s">
        <v>4087</v>
      </c>
      <c r="D3291" t="s">
        <v>12656</v>
      </c>
      <c r="E3291" s="1">
        <f t="shared" si="204"/>
        <v>42913</v>
      </c>
      <c r="F3291">
        <f t="shared" si="205"/>
        <v>2017</v>
      </c>
      <c r="G3291">
        <f t="shared" si="206"/>
        <v>6</v>
      </c>
      <c r="H3291">
        <f t="shared" si="207"/>
        <v>2</v>
      </c>
      <c r="I3291" s="1" t="s">
        <v>15772</v>
      </c>
      <c r="J3291" s="1" t="s">
        <v>15624</v>
      </c>
      <c r="K3291" s="42">
        <v>0.91</v>
      </c>
      <c r="L3291" s="42">
        <v>0.82</v>
      </c>
      <c r="M3291" s="1" t="s">
        <v>15615</v>
      </c>
    </row>
    <row r="3292" spans="1:13" x14ac:dyDescent="0.3">
      <c r="A3292">
        <v>3292</v>
      </c>
      <c r="B3292" t="s">
        <v>7856</v>
      </c>
      <c r="C3292" t="s">
        <v>7472</v>
      </c>
      <c r="D3292" t="s">
        <v>12656</v>
      </c>
      <c r="E3292" s="1">
        <f t="shared" si="204"/>
        <v>42913</v>
      </c>
      <c r="F3292">
        <f t="shared" si="205"/>
        <v>2017</v>
      </c>
      <c r="G3292">
        <f t="shared" si="206"/>
        <v>6</v>
      </c>
      <c r="H3292">
        <f t="shared" si="207"/>
        <v>2</v>
      </c>
      <c r="I3292" s="1" t="s">
        <v>15622</v>
      </c>
      <c r="J3292" s="1" t="s">
        <v>15626</v>
      </c>
      <c r="K3292" s="42">
        <v>1</v>
      </c>
      <c r="L3292" s="42">
        <v>0.79</v>
      </c>
      <c r="M3292" s="1" t="s">
        <v>15615</v>
      </c>
    </row>
    <row r="3293" spans="1:13" x14ac:dyDescent="0.3">
      <c r="A3293">
        <v>3293</v>
      </c>
      <c r="B3293" t="s">
        <v>11202</v>
      </c>
      <c r="C3293" t="s">
        <v>4198</v>
      </c>
      <c r="D3293" t="s">
        <v>12656</v>
      </c>
      <c r="E3293" s="1">
        <f t="shared" si="204"/>
        <v>42913</v>
      </c>
      <c r="F3293">
        <f t="shared" si="205"/>
        <v>2017</v>
      </c>
      <c r="G3293">
        <f t="shared" si="206"/>
        <v>6</v>
      </c>
      <c r="H3293">
        <f t="shared" si="207"/>
        <v>2</v>
      </c>
      <c r="I3293" s="1" t="s">
        <v>15625</v>
      </c>
      <c r="J3293" s="1" t="s">
        <v>15626</v>
      </c>
      <c r="K3293" s="42">
        <v>1</v>
      </c>
      <c r="L3293" s="42">
        <v>0.96</v>
      </c>
      <c r="M3293" s="1" t="s">
        <v>15616</v>
      </c>
    </row>
    <row r="3294" spans="1:13" x14ac:dyDescent="0.3">
      <c r="A3294">
        <v>3294</v>
      </c>
      <c r="B3294" t="s">
        <v>11776</v>
      </c>
      <c r="C3294" t="s">
        <v>3634</v>
      </c>
      <c r="D3294" t="s">
        <v>12657</v>
      </c>
      <c r="E3294" s="1">
        <f t="shared" si="204"/>
        <v>42914</v>
      </c>
      <c r="F3294">
        <f t="shared" si="205"/>
        <v>2017</v>
      </c>
      <c r="G3294">
        <f t="shared" si="206"/>
        <v>6</v>
      </c>
      <c r="H3294">
        <f t="shared" si="207"/>
        <v>3</v>
      </c>
      <c r="I3294" s="1" t="s">
        <v>15622</v>
      </c>
      <c r="J3294" s="1" t="s">
        <v>15623</v>
      </c>
      <c r="K3294" s="42">
        <v>0.5</v>
      </c>
      <c r="L3294" s="42">
        <v>0.94</v>
      </c>
      <c r="M3294" s="1" t="s">
        <v>15615</v>
      </c>
    </row>
    <row r="3295" spans="1:13" x14ac:dyDescent="0.3">
      <c r="A3295">
        <v>3295</v>
      </c>
      <c r="B3295" t="s">
        <v>8930</v>
      </c>
      <c r="C3295" t="s">
        <v>6422</v>
      </c>
      <c r="D3295" t="s">
        <v>12657</v>
      </c>
      <c r="E3295" s="1">
        <f t="shared" si="204"/>
        <v>42914</v>
      </c>
      <c r="F3295">
        <f t="shared" si="205"/>
        <v>2017</v>
      </c>
      <c r="G3295">
        <f t="shared" si="206"/>
        <v>6</v>
      </c>
      <c r="H3295">
        <f t="shared" si="207"/>
        <v>3</v>
      </c>
      <c r="I3295" s="1" t="s">
        <v>15629</v>
      </c>
      <c r="J3295" s="1" t="s">
        <v>15626</v>
      </c>
      <c r="K3295" s="42">
        <v>0.96</v>
      </c>
      <c r="L3295" s="42">
        <v>0.98</v>
      </c>
      <c r="M3295" s="1" t="s">
        <v>15616</v>
      </c>
    </row>
    <row r="3296" spans="1:13" x14ac:dyDescent="0.3">
      <c r="A3296">
        <v>3296</v>
      </c>
      <c r="B3296" t="s">
        <v>11742</v>
      </c>
      <c r="C3296" t="s">
        <v>3666</v>
      </c>
      <c r="D3296" t="s">
        <v>12658</v>
      </c>
      <c r="E3296" s="1">
        <f t="shared" si="204"/>
        <v>42915</v>
      </c>
      <c r="F3296">
        <f t="shared" si="205"/>
        <v>2017</v>
      </c>
      <c r="G3296">
        <f t="shared" si="206"/>
        <v>6</v>
      </c>
      <c r="H3296">
        <f t="shared" si="207"/>
        <v>4</v>
      </c>
      <c r="I3296" s="1" t="s">
        <v>15625</v>
      </c>
      <c r="J3296" s="1" t="s">
        <v>15624</v>
      </c>
      <c r="K3296" s="42">
        <v>1</v>
      </c>
      <c r="L3296" s="42">
        <v>0.57999999999999996</v>
      </c>
      <c r="M3296" s="1" t="s">
        <v>15616</v>
      </c>
    </row>
    <row r="3297" spans="1:13" x14ac:dyDescent="0.3">
      <c r="A3297">
        <v>3297</v>
      </c>
      <c r="B3297" t="s">
        <v>8286</v>
      </c>
      <c r="C3297" t="s">
        <v>7049</v>
      </c>
      <c r="D3297" t="s">
        <v>12659</v>
      </c>
      <c r="E3297" s="1">
        <f t="shared" si="204"/>
        <v>42916</v>
      </c>
      <c r="F3297">
        <f t="shared" si="205"/>
        <v>2017</v>
      </c>
      <c r="G3297">
        <f t="shared" si="206"/>
        <v>6</v>
      </c>
      <c r="H3297">
        <f t="shared" si="207"/>
        <v>5</v>
      </c>
      <c r="I3297" s="1" t="s">
        <v>15625</v>
      </c>
      <c r="J3297" s="1" t="s">
        <v>15623</v>
      </c>
      <c r="K3297" s="42">
        <v>0.9</v>
      </c>
      <c r="L3297" s="42">
        <v>0.88</v>
      </c>
      <c r="M3297" s="1" t="s">
        <v>15615</v>
      </c>
    </row>
    <row r="3298" spans="1:13" x14ac:dyDescent="0.3">
      <c r="A3298">
        <v>3298</v>
      </c>
      <c r="B3298" t="s">
        <v>9077</v>
      </c>
      <c r="C3298" t="s">
        <v>6276</v>
      </c>
      <c r="D3298" t="s">
        <v>12659</v>
      </c>
      <c r="E3298" s="1">
        <f t="shared" si="204"/>
        <v>42916</v>
      </c>
      <c r="F3298">
        <f t="shared" si="205"/>
        <v>2017</v>
      </c>
      <c r="G3298">
        <f t="shared" si="206"/>
        <v>6</v>
      </c>
      <c r="H3298">
        <f t="shared" si="207"/>
        <v>5</v>
      </c>
      <c r="I3298" s="1" t="s">
        <v>15625</v>
      </c>
      <c r="J3298" s="1" t="s">
        <v>15626</v>
      </c>
      <c r="K3298" s="42">
        <v>1</v>
      </c>
      <c r="L3298" s="42">
        <v>0.91</v>
      </c>
      <c r="M3298" s="1" t="s">
        <v>15615</v>
      </c>
    </row>
    <row r="3299" spans="1:13" x14ac:dyDescent="0.3">
      <c r="A3299">
        <v>3299</v>
      </c>
      <c r="B3299" t="s">
        <v>10532</v>
      </c>
      <c r="C3299" t="s">
        <v>4851</v>
      </c>
      <c r="D3299" t="s">
        <v>12660</v>
      </c>
      <c r="E3299" s="1">
        <f t="shared" si="204"/>
        <v>42917</v>
      </c>
      <c r="F3299">
        <f t="shared" si="205"/>
        <v>2017</v>
      </c>
      <c r="G3299">
        <f t="shared" si="206"/>
        <v>7</v>
      </c>
      <c r="H3299">
        <f t="shared" si="207"/>
        <v>6</v>
      </c>
      <c r="I3299" s="1" t="s">
        <v>15622</v>
      </c>
      <c r="J3299" s="1" t="s">
        <v>15626</v>
      </c>
      <c r="K3299" s="42">
        <v>1</v>
      </c>
      <c r="L3299" s="42">
        <v>1</v>
      </c>
      <c r="M3299" s="1" t="s">
        <v>15615</v>
      </c>
    </row>
    <row r="3300" spans="1:13" x14ac:dyDescent="0.3">
      <c r="A3300">
        <v>3300</v>
      </c>
      <c r="B3300" t="s">
        <v>10447</v>
      </c>
      <c r="C3300" t="s">
        <v>4934</v>
      </c>
      <c r="D3300" t="s">
        <v>12660</v>
      </c>
      <c r="E3300" s="1">
        <f t="shared" si="204"/>
        <v>42917</v>
      </c>
      <c r="F3300">
        <f t="shared" si="205"/>
        <v>2017</v>
      </c>
      <c r="G3300">
        <f t="shared" si="206"/>
        <v>7</v>
      </c>
      <c r="H3300">
        <f t="shared" si="207"/>
        <v>6</v>
      </c>
      <c r="I3300" s="1" t="s">
        <v>15629</v>
      </c>
      <c r="J3300" s="1" t="s">
        <v>15624</v>
      </c>
      <c r="K3300" s="42">
        <v>0.83</v>
      </c>
      <c r="L3300" s="42">
        <v>0.89</v>
      </c>
      <c r="M3300" s="1" t="s">
        <v>15616</v>
      </c>
    </row>
    <row r="3301" spans="1:13" x14ac:dyDescent="0.3">
      <c r="A3301">
        <v>3301</v>
      </c>
      <c r="B3301" t="s">
        <v>8820</v>
      </c>
      <c r="C3301" t="s">
        <v>6528</v>
      </c>
      <c r="D3301" t="s">
        <v>12661</v>
      </c>
      <c r="E3301" s="1">
        <f t="shared" si="204"/>
        <v>42918</v>
      </c>
      <c r="F3301">
        <f t="shared" si="205"/>
        <v>2017</v>
      </c>
      <c r="G3301">
        <f t="shared" si="206"/>
        <v>7</v>
      </c>
      <c r="H3301">
        <f t="shared" si="207"/>
        <v>7</v>
      </c>
      <c r="I3301" s="1" t="s">
        <v>15629</v>
      </c>
      <c r="J3301" s="1" t="s">
        <v>15626</v>
      </c>
      <c r="K3301" s="42">
        <v>0.88</v>
      </c>
      <c r="L3301" s="42">
        <v>0.9</v>
      </c>
      <c r="M3301" s="1" t="s">
        <v>15615</v>
      </c>
    </row>
    <row r="3302" spans="1:13" x14ac:dyDescent="0.3">
      <c r="A3302">
        <v>3302</v>
      </c>
      <c r="B3302" t="s">
        <v>9161</v>
      </c>
      <c r="C3302" t="s">
        <v>6192</v>
      </c>
      <c r="D3302" t="s">
        <v>12662</v>
      </c>
      <c r="E3302" s="1">
        <f t="shared" si="204"/>
        <v>42920</v>
      </c>
      <c r="F3302">
        <f t="shared" si="205"/>
        <v>2017</v>
      </c>
      <c r="G3302">
        <f t="shared" si="206"/>
        <v>7</v>
      </c>
      <c r="H3302">
        <f t="shared" si="207"/>
        <v>2</v>
      </c>
      <c r="I3302" s="1" t="s">
        <v>15717</v>
      </c>
      <c r="J3302" s="1" t="s">
        <v>15624</v>
      </c>
      <c r="K3302" s="42">
        <v>1</v>
      </c>
      <c r="L3302" s="42">
        <v>0.88</v>
      </c>
      <c r="M3302" s="1" t="s">
        <v>15615</v>
      </c>
    </row>
    <row r="3303" spans="1:13" x14ac:dyDescent="0.3">
      <c r="A3303">
        <v>3303</v>
      </c>
      <c r="B3303" t="s">
        <v>11682</v>
      </c>
      <c r="C3303" t="s">
        <v>3724</v>
      </c>
      <c r="D3303" t="s">
        <v>12663</v>
      </c>
      <c r="E3303" s="1">
        <f t="shared" si="204"/>
        <v>42921</v>
      </c>
      <c r="F3303">
        <f t="shared" si="205"/>
        <v>2017</v>
      </c>
      <c r="G3303">
        <f t="shared" si="206"/>
        <v>7</v>
      </c>
      <c r="H3303">
        <f t="shared" si="207"/>
        <v>3</v>
      </c>
      <c r="I3303" s="1" t="s">
        <v>15622</v>
      </c>
      <c r="J3303" s="1" t="s">
        <v>15624</v>
      </c>
      <c r="K3303" s="42">
        <v>0.83</v>
      </c>
      <c r="L3303" s="42">
        <v>0.16</v>
      </c>
      <c r="M3303" s="1" t="s">
        <v>15616</v>
      </c>
    </row>
    <row r="3304" spans="1:13" x14ac:dyDescent="0.3">
      <c r="A3304">
        <v>3304</v>
      </c>
      <c r="B3304" t="s">
        <v>7732</v>
      </c>
      <c r="C3304" t="s">
        <v>7588</v>
      </c>
      <c r="D3304" t="s">
        <v>12663</v>
      </c>
      <c r="E3304" s="1">
        <f t="shared" si="204"/>
        <v>42921</v>
      </c>
      <c r="F3304">
        <f t="shared" si="205"/>
        <v>2017</v>
      </c>
      <c r="G3304">
        <f t="shared" si="206"/>
        <v>7</v>
      </c>
      <c r="H3304">
        <f t="shared" si="207"/>
        <v>3</v>
      </c>
      <c r="I3304" s="1" t="s">
        <v>15622</v>
      </c>
      <c r="J3304" s="1" t="s">
        <v>15628</v>
      </c>
      <c r="K3304" s="42">
        <v>0</v>
      </c>
      <c r="L3304" s="42">
        <v>0.35</v>
      </c>
      <c r="M3304" s="1" t="s">
        <v>15615</v>
      </c>
    </row>
    <row r="3305" spans="1:13" x14ac:dyDescent="0.3">
      <c r="A3305">
        <v>3305</v>
      </c>
      <c r="B3305" t="s">
        <v>10169</v>
      </c>
      <c r="C3305" t="s">
        <v>5209</v>
      </c>
      <c r="D3305" t="s">
        <v>12663</v>
      </c>
      <c r="E3305" s="1">
        <f t="shared" si="204"/>
        <v>42921</v>
      </c>
      <c r="F3305">
        <f t="shared" si="205"/>
        <v>2017</v>
      </c>
      <c r="G3305">
        <f t="shared" si="206"/>
        <v>7</v>
      </c>
      <c r="H3305">
        <f t="shared" si="207"/>
        <v>3</v>
      </c>
      <c r="I3305" s="1" t="s">
        <v>15625</v>
      </c>
      <c r="J3305" s="1" t="s">
        <v>15623</v>
      </c>
      <c r="K3305" s="42">
        <v>0.7</v>
      </c>
      <c r="L3305" s="42">
        <v>0.97</v>
      </c>
      <c r="M3305" s="1" t="s">
        <v>15616</v>
      </c>
    </row>
    <row r="3306" spans="1:13" x14ac:dyDescent="0.3">
      <c r="A3306">
        <v>3306</v>
      </c>
      <c r="B3306" t="s">
        <v>8992</v>
      </c>
      <c r="C3306" t="s">
        <v>6361</v>
      </c>
      <c r="D3306" t="s">
        <v>12663</v>
      </c>
      <c r="E3306" s="1">
        <f t="shared" si="204"/>
        <v>42921</v>
      </c>
      <c r="F3306">
        <f t="shared" si="205"/>
        <v>2017</v>
      </c>
      <c r="G3306">
        <f t="shared" si="206"/>
        <v>7</v>
      </c>
      <c r="H3306">
        <f t="shared" si="207"/>
        <v>3</v>
      </c>
      <c r="I3306" s="1" t="s">
        <v>15622</v>
      </c>
      <c r="J3306" s="1" t="s">
        <v>15624</v>
      </c>
      <c r="K3306" s="42">
        <v>1</v>
      </c>
      <c r="L3306" s="42">
        <v>0.91</v>
      </c>
      <c r="M3306" s="1" t="s">
        <v>15616</v>
      </c>
    </row>
    <row r="3307" spans="1:13" x14ac:dyDescent="0.3">
      <c r="A3307">
        <v>3307</v>
      </c>
      <c r="B3307" t="s">
        <v>11177</v>
      </c>
      <c r="C3307" t="s">
        <v>4223</v>
      </c>
      <c r="D3307" t="s">
        <v>12664</v>
      </c>
      <c r="E3307" s="1">
        <f t="shared" si="204"/>
        <v>42923</v>
      </c>
      <c r="F3307">
        <f t="shared" si="205"/>
        <v>2017</v>
      </c>
      <c r="G3307">
        <f t="shared" si="206"/>
        <v>7</v>
      </c>
      <c r="H3307">
        <f t="shared" si="207"/>
        <v>5</v>
      </c>
      <c r="I3307" s="1" t="s">
        <v>15622</v>
      </c>
      <c r="J3307" s="1" t="s">
        <v>15623</v>
      </c>
      <c r="K3307" s="42">
        <v>1</v>
      </c>
      <c r="L3307" s="42">
        <v>0.78</v>
      </c>
      <c r="M3307" s="1" t="s">
        <v>15616</v>
      </c>
    </row>
    <row r="3308" spans="1:13" x14ac:dyDescent="0.3">
      <c r="A3308">
        <v>3308</v>
      </c>
      <c r="B3308" t="s">
        <v>9966</v>
      </c>
      <c r="C3308" t="s">
        <v>5406</v>
      </c>
      <c r="D3308" t="s">
        <v>12665</v>
      </c>
      <c r="E3308" s="1">
        <f t="shared" si="204"/>
        <v>42924</v>
      </c>
      <c r="F3308">
        <f t="shared" si="205"/>
        <v>2017</v>
      </c>
      <c r="G3308">
        <f t="shared" si="206"/>
        <v>7</v>
      </c>
      <c r="H3308">
        <f t="shared" si="207"/>
        <v>6</v>
      </c>
      <c r="I3308" s="1" t="s">
        <v>15629</v>
      </c>
      <c r="J3308" s="1" t="s">
        <v>15628</v>
      </c>
      <c r="K3308" s="42">
        <v>0.33</v>
      </c>
      <c r="L3308" s="42">
        <v>0</v>
      </c>
      <c r="M3308" s="1" t="s">
        <v>15615</v>
      </c>
    </row>
    <row r="3309" spans="1:13" x14ac:dyDescent="0.3">
      <c r="A3309">
        <v>3309</v>
      </c>
      <c r="B3309" t="s">
        <v>7745</v>
      </c>
      <c r="C3309" t="s">
        <v>7576</v>
      </c>
      <c r="D3309" t="s">
        <v>12666</v>
      </c>
      <c r="E3309" s="1">
        <f t="shared" si="204"/>
        <v>42926</v>
      </c>
      <c r="F3309">
        <f t="shared" si="205"/>
        <v>2017</v>
      </c>
      <c r="G3309">
        <f t="shared" si="206"/>
        <v>7</v>
      </c>
      <c r="H3309">
        <f t="shared" si="207"/>
        <v>1</v>
      </c>
      <c r="I3309" s="1" t="s">
        <v>15622</v>
      </c>
      <c r="J3309" s="1" t="s">
        <v>15626</v>
      </c>
      <c r="K3309" s="42">
        <v>1</v>
      </c>
      <c r="L3309" s="42">
        <v>1</v>
      </c>
      <c r="M3309" s="1" t="s">
        <v>15615</v>
      </c>
    </row>
    <row r="3310" spans="1:13" x14ac:dyDescent="0.3">
      <c r="A3310">
        <v>3310</v>
      </c>
      <c r="B3310" t="s">
        <v>10142</v>
      </c>
      <c r="C3310" t="s">
        <v>5236</v>
      </c>
      <c r="D3310" t="s">
        <v>12667</v>
      </c>
      <c r="E3310" s="1">
        <f t="shared" si="204"/>
        <v>42927</v>
      </c>
      <c r="F3310">
        <f t="shared" si="205"/>
        <v>2017</v>
      </c>
      <c r="G3310">
        <f t="shared" si="206"/>
        <v>7</v>
      </c>
      <c r="H3310">
        <f t="shared" si="207"/>
        <v>2</v>
      </c>
      <c r="I3310" s="1" t="s">
        <v>15625</v>
      </c>
      <c r="J3310" s="1" t="s">
        <v>15623</v>
      </c>
      <c r="K3310" s="42">
        <v>0.62</v>
      </c>
      <c r="L3310" s="42">
        <v>0.88</v>
      </c>
      <c r="M3310" s="1" t="s">
        <v>15615</v>
      </c>
    </row>
    <row r="3311" spans="1:13" x14ac:dyDescent="0.3">
      <c r="A3311">
        <v>3311</v>
      </c>
      <c r="B3311" t="s">
        <v>10136</v>
      </c>
      <c r="C3311" t="s">
        <v>5241</v>
      </c>
      <c r="D3311" t="s">
        <v>12668</v>
      </c>
      <c r="E3311" s="1">
        <f t="shared" si="204"/>
        <v>42928</v>
      </c>
      <c r="F3311">
        <f t="shared" si="205"/>
        <v>2017</v>
      </c>
      <c r="G3311">
        <f t="shared" si="206"/>
        <v>7</v>
      </c>
      <c r="H3311">
        <f t="shared" si="207"/>
        <v>3</v>
      </c>
      <c r="I3311" s="1" t="s">
        <v>15629</v>
      </c>
      <c r="J3311" s="1" t="s">
        <v>15628</v>
      </c>
      <c r="K3311" s="42">
        <v>0.4</v>
      </c>
      <c r="L3311" s="42">
        <v>0.9</v>
      </c>
      <c r="M3311" s="1" t="s">
        <v>15615</v>
      </c>
    </row>
    <row r="3312" spans="1:13" x14ac:dyDescent="0.3">
      <c r="A3312">
        <v>3312</v>
      </c>
      <c r="B3312" t="s">
        <v>10403</v>
      </c>
      <c r="C3312" t="s">
        <v>4976</v>
      </c>
      <c r="D3312" t="s">
        <v>12669</v>
      </c>
      <c r="E3312" s="1">
        <f t="shared" si="204"/>
        <v>42929</v>
      </c>
      <c r="F3312">
        <f t="shared" si="205"/>
        <v>2017</v>
      </c>
      <c r="G3312">
        <f t="shared" si="206"/>
        <v>7</v>
      </c>
      <c r="H3312">
        <f t="shared" si="207"/>
        <v>4</v>
      </c>
      <c r="I3312" s="1" t="s">
        <v>15622</v>
      </c>
      <c r="J3312" s="1" t="s">
        <v>15626</v>
      </c>
      <c r="K3312" s="42">
        <v>1</v>
      </c>
      <c r="L3312" s="42">
        <v>1</v>
      </c>
      <c r="M3312" s="1" t="s">
        <v>15615</v>
      </c>
    </row>
    <row r="3313" spans="1:13" x14ac:dyDescent="0.3">
      <c r="A3313">
        <v>3313</v>
      </c>
      <c r="B3313" t="s">
        <v>8782</v>
      </c>
      <c r="C3313" t="s">
        <v>6566</v>
      </c>
      <c r="D3313" t="s">
        <v>12669</v>
      </c>
      <c r="E3313" s="1">
        <f t="shared" si="204"/>
        <v>42929</v>
      </c>
      <c r="F3313">
        <f t="shared" si="205"/>
        <v>2017</v>
      </c>
      <c r="G3313">
        <f t="shared" si="206"/>
        <v>7</v>
      </c>
      <c r="H3313">
        <f t="shared" si="207"/>
        <v>4</v>
      </c>
      <c r="I3313" s="1" t="s">
        <v>15692</v>
      </c>
      <c r="J3313" s="1" t="s">
        <v>15626</v>
      </c>
      <c r="K3313" s="42">
        <v>1</v>
      </c>
      <c r="L3313" s="42">
        <v>1</v>
      </c>
      <c r="M3313" s="1" t="s">
        <v>15616</v>
      </c>
    </row>
    <row r="3314" spans="1:13" x14ac:dyDescent="0.3">
      <c r="A3314">
        <v>3314</v>
      </c>
      <c r="B3314" t="s">
        <v>9254</v>
      </c>
      <c r="C3314" t="s">
        <v>6100</v>
      </c>
      <c r="D3314" t="s">
        <v>12670</v>
      </c>
      <c r="E3314" s="1">
        <f t="shared" si="204"/>
        <v>42930</v>
      </c>
      <c r="F3314">
        <f t="shared" si="205"/>
        <v>2017</v>
      </c>
      <c r="G3314">
        <f t="shared" si="206"/>
        <v>7</v>
      </c>
      <c r="H3314">
        <f t="shared" si="207"/>
        <v>5</v>
      </c>
      <c r="I3314" s="1" t="s">
        <v>15625</v>
      </c>
      <c r="J3314" s="1" t="s">
        <v>15626</v>
      </c>
      <c r="K3314" s="42">
        <v>1</v>
      </c>
      <c r="L3314" s="42">
        <v>0.91</v>
      </c>
      <c r="M3314" s="1" t="s">
        <v>15616</v>
      </c>
    </row>
    <row r="3315" spans="1:13" x14ac:dyDescent="0.3">
      <c r="A3315">
        <v>3315</v>
      </c>
      <c r="B3315" t="s">
        <v>9523</v>
      </c>
      <c r="C3315" t="s">
        <v>5837</v>
      </c>
      <c r="D3315" t="s">
        <v>12671</v>
      </c>
      <c r="E3315" s="1">
        <f t="shared" si="204"/>
        <v>42933</v>
      </c>
      <c r="F3315">
        <f t="shared" si="205"/>
        <v>2017</v>
      </c>
      <c r="G3315">
        <f t="shared" si="206"/>
        <v>7</v>
      </c>
      <c r="H3315">
        <f t="shared" si="207"/>
        <v>1</v>
      </c>
      <c r="I3315" s="1" t="s">
        <v>15622</v>
      </c>
      <c r="J3315" s="1" t="s">
        <v>15626</v>
      </c>
      <c r="K3315" s="42">
        <v>1</v>
      </c>
      <c r="L3315" s="42">
        <v>0.98</v>
      </c>
      <c r="M3315" s="1" t="s">
        <v>15615</v>
      </c>
    </row>
    <row r="3316" spans="1:13" x14ac:dyDescent="0.3">
      <c r="A3316">
        <v>3316</v>
      </c>
      <c r="B3316" t="s">
        <v>8998</v>
      </c>
      <c r="C3316" t="s">
        <v>6355</v>
      </c>
      <c r="D3316" t="s">
        <v>12671</v>
      </c>
      <c r="E3316" s="1">
        <f t="shared" si="204"/>
        <v>42933</v>
      </c>
      <c r="F3316">
        <f t="shared" si="205"/>
        <v>2017</v>
      </c>
      <c r="G3316">
        <f t="shared" si="206"/>
        <v>7</v>
      </c>
      <c r="H3316">
        <f t="shared" si="207"/>
        <v>1</v>
      </c>
      <c r="I3316" s="1" t="s">
        <v>15622</v>
      </c>
      <c r="J3316" s="1" t="s">
        <v>15623</v>
      </c>
      <c r="K3316" s="42">
        <v>0.6</v>
      </c>
      <c r="L3316" s="42">
        <v>0.76</v>
      </c>
      <c r="M3316" s="1" t="s">
        <v>15615</v>
      </c>
    </row>
    <row r="3317" spans="1:13" x14ac:dyDescent="0.3">
      <c r="A3317">
        <v>3317</v>
      </c>
      <c r="B3317" t="s">
        <v>8161</v>
      </c>
      <c r="C3317" t="s">
        <v>7174</v>
      </c>
      <c r="D3317" t="s">
        <v>12671</v>
      </c>
      <c r="E3317" s="1">
        <f t="shared" si="204"/>
        <v>42933</v>
      </c>
      <c r="F3317">
        <f t="shared" si="205"/>
        <v>2017</v>
      </c>
      <c r="G3317">
        <f t="shared" si="206"/>
        <v>7</v>
      </c>
      <c r="H3317">
        <f t="shared" si="207"/>
        <v>1</v>
      </c>
      <c r="I3317" s="1" t="s">
        <v>15629</v>
      </c>
      <c r="J3317" s="1" t="s">
        <v>15623</v>
      </c>
      <c r="K3317" s="42">
        <v>0.9</v>
      </c>
      <c r="L3317" s="42">
        <v>0.92</v>
      </c>
      <c r="M3317" s="1" t="s">
        <v>15615</v>
      </c>
    </row>
    <row r="3318" spans="1:13" x14ac:dyDescent="0.3">
      <c r="A3318">
        <v>3318</v>
      </c>
      <c r="B3318" t="s">
        <v>7907</v>
      </c>
      <c r="C3318" t="s">
        <v>7422</v>
      </c>
      <c r="D3318" t="s">
        <v>12672</v>
      </c>
      <c r="E3318" s="1">
        <f t="shared" si="204"/>
        <v>42934</v>
      </c>
      <c r="F3318">
        <f t="shared" si="205"/>
        <v>2017</v>
      </c>
      <c r="G3318">
        <f t="shared" si="206"/>
        <v>7</v>
      </c>
      <c r="H3318">
        <f t="shared" si="207"/>
        <v>2</v>
      </c>
      <c r="I3318" s="1" t="s">
        <v>15625</v>
      </c>
      <c r="J3318" s="1" t="s">
        <v>15626</v>
      </c>
      <c r="K3318" s="42">
        <v>0.92</v>
      </c>
      <c r="L3318" s="42">
        <v>0.99</v>
      </c>
      <c r="M3318" s="1" t="s">
        <v>15615</v>
      </c>
    </row>
    <row r="3319" spans="1:13" x14ac:dyDescent="0.3">
      <c r="A3319">
        <v>3319</v>
      </c>
      <c r="B3319" t="s">
        <v>9991</v>
      </c>
      <c r="C3319" t="s">
        <v>5382</v>
      </c>
      <c r="D3319" t="s">
        <v>12673</v>
      </c>
      <c r="E3319" s="1">
        <f t="shared" si="204"/>
        <v>42936</v>
      </c>
      <c r="F3319">
        <f t="shared" si="205"/>
        <v>2017</v>
      </c>
      <c r="G3319">
        <f t="shared" si="206"/>
        <v>7</v>
      </c>
      <c r="H3319">
        <f t="shared" si="207"/>
        <v>4</v>
      </c>
      <c r="I3319" s="1" t="s">
        <v>15643</v>
      </c>
      <c r="J3319" s="1" t="s">
        <v>15623</v>
      </c>
      <c r="K3319" s="42">
        <v>1</v>
      </c>
      <c r="L3319" s="42">
        <v>0.88</v>
      </c>
      <c r="M3319" s="1" t="s">
        <v>15615</v>
      </c>
    </row>
    <row r="3320" spans="1:13" x14ac:dyDescent="0.3">
      <c r="A3320">
        <v>3320</v>
      </c>
      <c r="B3320" t="s">
        <v>9981</v>
      </c>
      <c r="C3320" t="s">
        <v>5392</v>
      </c>
      <c r="D3320" t="s">
        <v>12673</v>
      </c>
      <c r="E3320" s="1">
        <f t="shared" si="204"/>
        <v>42936</v>
      </c>
      <c r="F3320">
        <f t="shared" si="205"/>
        <v>2017</v>
      </c>
      <c r="G3320">
        <f t="shared" si="206"/>
        <v>7</v>
      </c>
      <c r="H3320">
        <f t="shared" si="207"/>
        <v>4</v>
      </c>
      <c r="I3320" s="1" t="s">
        <v>15622</v>
      </c>
      <c r="J3320" s="1" t="s">
        <v>15624</v>
      </c>
      <c r="K3320" s="42">
        <v>1</v>
      </c>
      <c r="L3320" s="42">
        <v>0.5</v>
      </c>
      <c r="M3320" s="1" t="s">
        <v>15615</v>
      </c>
    </row>
    <row r="3321" spans="1:13" x14ac:dyDescent="0.3">
      <c r="A3321">
        <v>3321</v>
      </c>
      <c r="B3321" t="s">
        <v>9887</v>
      </c>
      <c r="C3321" t="s">
        <v>5484</v>
      </c>
      <c r="D3321" t="s">
        <v>12674</v>
      </c>
      <c r="E3321" s="1">
        <f t="shared" si="204"/>
        <v>42941</v>
      </c>
      <c r="F3321">
        <f t="shared" si="205"/>
        <v>2017</v>
      </c>
      <c r="G3321">
        <f t="shared" si="206"/>
        <v>7</v>
      </c>
      <c r="H3321">
        <f t="shared" si="207"/>
        <v>2</v>
      </c>
      <c r="I3321" s="1" t="s">
        <v>15622</v>
      </c>
      <c r="J3321" s="1" t="s">
        <v>15626</v>
      </c>
      <c r="K3321" s="42">
        <v>1</v>
      </c>
      <c r="L3321" s="42">
        <v>0.93</v>
      </c>
      <c r="M3321" s="1" t="s">
        <v>15616</v>
      </c>
    </row>
    <row r="3322" spans="1:13" x14ac:dyDescent="0.3">
      <c r="A3322">
        <v>3322</v>
      </c>
      <c r="B3322" t="s">
        <v>9389</v>
      </c>
      <c r="C3322" t="s">
        <v>5968</v>
      </c>
      <c r="D3322" t="s">
        <v>12675</v>
      </c>
      <c r="E3322" s="1">
        <f t="shared" si="204"/>
        <v>42944</v>
      </c>
      <c r="F3322">
        <f t="shared" si="205"/>
        <v>2017</v>
      </c>
      <c r="G3322">
        <f t="shared" si="206"/>
        <v>7</v>
      </c>
      <c r="H3322">
        <f t="shared" si="207"/>
        <v>5</v>
      </c>
      <c r="I3322" s="1" t="s">
        <v>15622</v>
      </c>
      <c r="J3322" s="1" t="s">
        <v>15626</v>
      </c>
      <c r="K3322" s="42">
        <v>1</v>
      </c>
      <c r="L3322" s="42">
        <v>0.99</v>
      </c>
      <c r="M3322" s="1" t="s">
        <v>15616</v>
      </c>
    </row>
    <row r="3323" spans="1:13" x14ac:dyDescent="0.3">
      <c r="A3323">
        <v>3323</v>
      </c>
      <c r="B3323" t="s">
        <v>11737</v>
      </c>
      <c r="C3323" t="s">
        <v>3671</v>
      </c>
      <c r="D3323" t="s">
        <v>12676</v>
      </c>
      <c r="E3323" s="1">
        <f t="shared" si="204"/>
        <v>42945</v>
      </c>
      <c r="F3323">
        <f t="shared" si="205"/>
        <v>2017</v>
      </c>
      <c r="G3323">
        <f t="shared" si="206"/>
        <v>7</v>
      </c>
      <c r="H3323">
        <f t="shared" si="207"/>
        <v>6</v>
      </c>
      <c r="I3323" s="1" t="s">
        <v>15622</v>
      </c>
      <c r="J3323" s="1" t="s">
        <v>15626</v>
      </c>
      <c r="K3323" s="42">
        <v>0.9</v>
      </c>
      <c r="L3323" s="42">
        <v>1</v>
      </c>
      <c r="M3323" s="1" t="s">
        <v>15615</v>
      </c>
    </row>
    <row r="3324" spans="1:13" x14ac:dyDescent="0.3">
      <c r="A3324">
        <v>3324</v>
      </c>
      <c r="B3324" t="s">
        <v>11315</v>
      </c>
      <c r="C3324" t="s">
        <v>4086</v>
      </c>
      <c r="D3324" t="s">
        <v>12677</v>
      </c>
      <c r="E3324" s="1">
        <f t="shared" si="204"/>
        <v>42947</v>
      </c>
      <c r="F3324">
        <f t="shared" si="205"/>
        <v>2017</v>
      </c>
      <c r="G3324">
        <f t="shared" si="206"/>
        <v>7</v>
      </c>
      <c r="H3324">
        <f t="shared" si="207"/>
        <v>1</v>
      </c>
      <c r="I3324" s="1" t="s">
        <v>15622</v>
      </c>
      <c r="J3324" s="1" t="s">
        <v>15624</v>
      </c>
      <c r="K3324" s="42">
        <v>0.96</v>
      </c>
      <c r="L3324" s="42">
        <v>0.95</v>
      </c>
      <c r="M3324" s="1" t="s">
        <v>15616</v>
      </c>
    </row>
    <row r="3325" spans="1:13" x14ac:dyDescent="0.3">
      <c r="A3325">
        <v>3325</v>
      </c>
      <c r="B3325" t="s">
        <v>10740</v>
      </c>
      <c r="C3325" t="s">
        <v>4649</v>
      </c>
      <c r="D3325" t="s">
        <v>12678</v>
      </c>
      <c r="E3325" s="1">
        <f t="shared" si="204"/>
        <v>42953</v>
      </c>
      <c r="F3325">
        <f t="shared" si="205"/>
        <v>2017</v>
      </c>
      <c r="G3325">
        <f t="shared" si="206"/>
        <v>8</v>
      </c>
      <c r="H3325">
        <f t="shared" si="207"/>
        <v>7</v>
      </c>
      <c r="I3325" s="1" t="s">
        <v>15622</v>
      </c>
      <c r="J3325" s="1" t="s">
        <v>15626</v>
      </c>
      <c r="K3325" s="42">
        <v>1</v>
      </c>
      <c r="L3325" s="42">
        <v>1</v>
      </c>
      <c r="M3325" s="1" t="s">
        <v>15616</v>
      </c>
    </row>
    <row r="3326" spans="1:13" x14ac:dyDescent="0.3">
      <c r="A3326">
        <v>3326</v>
      </c>
      <c r="B3326" t="s">
        <v>9520</v>
      </c>
      <c r="C3326" t="s">
        <v>5840</v>
      </c>
      <c r="D3326" t="s">
        <v>12678</v>
      </c>
      <c r="E3326" s="1">
        <f t="shared" si="204"/>
        <v>42953</v>
      </c>
      <c r="F3326">
        <f t="shared" si="205"/>
        <v>2017</v>
      </c>
      <c r="G3326">
        <f t="shared" si="206"/>
        <v>8</v>
      </c>
      <c r="H3326">
        <f t="shared" si="207"/>
        <v>7</v>
      </c>
      <c r="I3326" s="1" t="s">
        <v>15622</v>
      </c>
      <c r="J3326" s="1" t="s">
        <v>15626</v>
      </c>
      <c r="K3326" s="42">
        <v>1</v>
      </c>
      <c r="L3326" s="42">
        <v>0.93</v>
      </c>
      <c r="M3326" s="1" t="s">
        <v>15616</v>
      </c>
    </row>
    <row r="3327" spans="1:13" x14ac:dyDescent="0.3">
      <c r="A3327">
        <v>1126</v>
      </c>
      <c r="B3327" t="s">
        <v>10108</v>
      </c>
      <c r="C3327" t="s">
        <v>5268</v>
      </c>
      <c r="D3327" t="s">
        <v>12679</v>
      </c>
      <c r="E3327" s="1">
        <f t="shared" si="204"/>
        <v>42954</v>
      </c>
      <c r="F3327">
        <f t="shared" si="205"/>
        <v>2017</v>
      </c>
      <c r="G3327">
        <f t="shared" si="206"/>
        <v>8</v>
      </c>
      <c r="H3327">
        <f t="shared" si="207"/>
        <v>1</v>
      </c>
      <c r="I3327" s="1" t="s">
        <v>15629</v>
      </c>
      <c r="J3327" s="1" t="s">
        <v>15626</v>
      </c>
      <c r="K3327" s="42">
        <v>1</v>
      </c>
      <c r="L3327" s="42">
        <v>0.88</v>
      </c>
      <c r="M3327" s="1" t="s">
        <v>15616</v>
      </c>
    </row>
    <row r="3328" spans="1:13" x14ac:dyDescent="0.3">
      <c r="A3328">
        <v>3327</v>
      </c>
      <c r="B3328" t="s">
        <v>8575</v>
      </c>
      <c r="C3328" t="s">
        <v>6772</v>
      </c>
      <c r="D3328" t="s">
        <v>12680</v>
      </c>
      <c r="E3328" s="1">
        <f t="shared" si="204"/>
        <v>42956</v>
      </c>
      <c r="F3328">
        <f t="shared" si="205"/>
        <v>2017</v>
      </c>
      <c r="G3328">
        <f t="shared" si="206"/>
        <v>8</v>
      </c>
      <c r="H3328">
        <f t="shared" si="207"/>
        <v>3</v>
      </c>
      <c r="I3328" s="1" t="s">
        <v>15625</v>
      </c>
      <c r="J3328" s="1" t="s">
        <v>15624</v>
      </c>
      <c r="K3328" s="42">
        <v>1</v>
      </c>
      <c r="L3328" s="42">
        <v>0.88</v>
      </c>
      <c r="M3328" s="1" t="s">
        <v>15615</v>
      </c>
    </row>
    <row r="3329" spans="1:13" x14ac:dyDescent="0.3">
      <c r="A3329">
        <v>3328</v>
      </c>
      <c r="B3329" t="s">
        <v>8034</v>
      </c>
      <c r="C3329" t="s">
        <v>7298</v>
      </c>
      <c r="D3329" t="s">
        <v>12680</v>
      </c>
      <c r="E3329" s="1">
        <f t="shared" si="204"/>
        <v>42956</v>
      </c>
      <c r="F3329">
        <f t="shared" si="205"/>
        <v>2017</v>
      </c>
      <c r="G3329">
        <f t="shared" si="206"/>
        <v>8</v>
      </c>
      <c r="H3329">
        <f t="shared" si="207"/>
        <v>3</v>
      </c>
      <c r="I3329" s="1" t="s">
        <v>15622</v>
      </c>
      <c r="J3329" s="1" t="s">
        <v>15626</v>
      </c>
      <c r="K3329" s="42">
        <v>1</v>
      </c>
      <c r="L3329" s="42">
        <v>0.99</v>
      </c>
      <c r="M3329" s="1" t="s">
        <v>15615</v>
      </c>
    </row>
    <row r="3330" spans="1:13" x14ac:dyDescent="0.3">
      <c r="A3330">
        <v>3329</v>
      </c>
      <c r="B3330" t="s">
        <v>8947</v>
      </c>
      <c r="C3330" t="s">
        <v>6406</v>
      </c>
      <c r="D3330" t="s">
        <v>12680</v>
      </c>
      <c r="E3330" s="1">
        <f t="shared" si="204"/>
        <v>42956</v>
      </c>
      <c r="F3330">
        <f t="shared" si="205"/>
        <v>2017</v>
      </c>
      <c r="G3330">
        <f t="shared" si="206"/>
        <v>8</v>
      </c>
      <c r="H3330">
        <f t="shared" si="207"/>
        <v>3</v>
      </c>
      <c r="I3330" s="1" t="s">
        <v>15625</v>
      </c>
      <c r="J3330" s="1" t="s">
        <v>15626</v>
      </c>
      <c r="K3330" s="42">
        <v>0.9</v>
      </c>
      <c r="L3330" s="42">
        <v>0.98</v>
      </c>
      <c r="M3330" s="1" t="s">
        <v>15616</v>
      </c>
    </row>
    <row r="3331" spans="1:13" x14ac:dyDescent="0.3">
      <c r="A3331">
        <v>3330</v>
      </c>
      <c r="B3331" t="s">
        <v>9911</v>
      </c>
      <c r="C3331" t="s">
        <v>5460</v>
      </c>
      <c r="D3331" t="s">
        <v>12680</v>
      </c>
      <c r="E3331" s="1">
        <f t="shared" ref="E3331:E3394" si="208">DATE(LEFT(D3331,4),MID(D3331,5,2),RIGHT(D3331,2))</f>
        <v>42956</v>
      </c>
      <c r="F3331">
        <f t="shared" ref="F3331:F3394" si="209">YEAR(E3331)</f>
        <v>2017</v>
      </c>
      <c r="G3331">
        <f t="shared" ref="G3331:G3394" si="210">MONTH(E3331)</f>
        <v>8</v>
      </c>
      <c r="H3331">
        <f t="shared" ref="H3331:H3394" si="211">WEEKDAY(E3331,2)</f>
        <v>3</v>
      </c>
      <c r="I3331" s="1" t="s">
        <v>15622</v>
      </c>
      <c r="J3331" s="1" t="s">
        <v>15626</v>
      </c>
      <c r="K3331" s="42">
        <v>1</v>
      </c>
      <c r="L3331" s="42">
        <v>0.97</v>
      </c>
      <c r="M3331" s="1" t="s">
        <v>15616</v>
      </c>
    </row>
    <row r="3332" spans="1:13" x14ac:dyDescent="0.3">
      <c r="A3332">
        <v>3331</v>
      </c>
      <c r="B3332" t="s">
        <v>9964</v>
      </c>
      <c r="C3332" t="s">
        <v>5408</v>
      </c>
      <c r="D3332" t="s">
        <v>12680</v>
      </c>
      <c r="E3332" s="1">
        <f t="shared" si="208"/>
        <v>42956</v>
      </c>
      <c r="F3332">
        <f t="shared" si="209"/>
        <v>2017</v>
      </c>
      <c r="G3332">
        <f t="shared" si="210"/>
        <v>8</v>
      </c>
      <c r="H3332">
        <f t="shared" si="211"/>
        <v>3</v>
      </c>
      <c r="I3332" s="1" t="s">
        <v>15622</v>
      </c>
      <c r="J3332" s="1" t="s">
        <v>15626</v>
      </c>
      <c r="K3332" s="42">
        <v>1</v>
      </c>
      <c r="L3332" s="42">
        <v>1</v>
      </c>
      <c r="M3332" s="1" t="s">
        <v>15616</v>
      </c>
    </row>
    <row r="3333" spans="1:13" x14ac:dyDescent="0.3">
      <c r="A3333">
        <v>3332</v>
      </c>
      <c r="B3333" t="s">
        <v>7678</v>
      </c>
      <c r="C3333" t="s">
        <v>7639</v>
      </c>
      <c r="D3333" t="s">
        <v>12681</v>
      </c>
      <c r="E3333" s="1">
        <f t="shared" si="208"/>
        <v>42957</v>
      </c>
      <c r="F3333">
        <f t="shared" si="209"/>
        <v>2017</v>
      </c>
      <c r="G3333">
        <f t="shared" si="210"/>
        <v>8</v>
      </c>
      <c r="H3333">
        <f t="shared" si="211"/>
        <v>4</v>
      </c>
      <c r="I3333" s="1" t="s">
        <v>15622</v>
      </c>
      <c r="J3333" s="1" t="s">
        <v>15626</v>
      </c>
      <c r="K3333" s="42">
        <v>1</v>
      </c>
      <c r="L3333" s="42">
        <v>0.96</v>
      </c>
      <c r="M3333" s="1" t="s">
        <v>15615</v>
      </c>
    </row>
    <row r="3334" spans="1:13" x14ac:dyDescent="0.3">
      <c r="A3334">
        <v>3333</v>
      </c>
      <c r="B3334" t="s">
        <v>9695</v>
      </c>
      <c r="C3334" t="s">
        <v>5669</v>
      </c>
      <c r="D3334" t="s">
        <v>12682</v>
      </c>
      <c r="E3334" s="1">
        <f t="shared" si="208"/>
        <v>42958</v>
      </c>
      <c r="F3334">
        <f t="shared" si="209"/>
        <v>2017</v>
      </c>
      <c r="G3334">
        <f t="shared" si="210"/>
        <v>8</v>
      </c>
      <c r="H3334">
        <f t="shared" si="211"/>
        <v>5</v>
      </c>
      <c r="I3334" s="1" t="s">
        <v>15622</v>
      </c>
      <c r="J3334" s="1" t="s">
        <v>15623</v>
      </c>
      <c r="K3334" s="42">
        <v>1</v>
      </c>
      <c r="L3334" s="42">
        <v>0.81</v>
      </c>
      <c r="M3334" s="1" t="s">
        <v>15615</v>
      </c>
    </row>
    <row r="3335" spans="1:13" x14ac:dyDescent="0.3">
      <c r="A3335">
        <v>3334</v>
      </c>
      <c r="B3335" t="s">
        <v>11429</v>
      </c>
      <c r="C3335" t="s">
        <v>3972</v>
      </c>
      <c r="D3335" t="s">
        <v>12682</v>
      </c>
      <c r="E3335" s="1">
        <f t="shared" si="208"/>
        <v>42958</v>
      </c>
      <c r="F3335">
        <f t="shared" si="209"/>
        <v>2017</v>
      </c>
      <c r="G3335">
        <f t="shared" si="210"/>
        <v>8</v>
      </c>
      <c r="H3335">
        <f t="shared" si="211"/>
        <v>5</v>
      </c>
      <c r="I3335" s="1" t="s">
        <v>15816</v>
      </c>
      <c r="J3335" s="1" t="s">
        <v>15626</v>
      </c>
      <c r="K3335" s="42">
        <v>0.94</v>
      </c>
      <c r="L3335" s="42">
        <v>0.97</v>
      </c>
      <c r="M3335" s="1" t="s">
        <v>15616</v>
      </c>
    </row>
    <row r="3336" spans="1:13" x14ac:dyDescent="0.3">
      <c r="A3336">
        <v>3335</v>
      </c>
      <c r="B3336" t="s">
        <v>10573</v>
      </c>
      <c r="C3336" t="s">
        <v>3564</v>
      </c>
      <c r="D3336" t="s">
        <v>12683</v>
      </c>
      <c r="E3336" s="1">
        <f t="shared" si="208"/>
        <v>42959</v>
      </c>
      <c r="F3336">
        <f t="shared" si="209"/>
        <v>2017</v>
      </c>
      <c r="G3336">
        <f t="shared" si="210"/>
        <v>8</v>
      </c>
      <c r="H3336">
        <f t="shared" si="211"/>
        <v>6</v>
      </c>
      <c r="I3336" s="1" t="s">
        <v>15627</v>
      </c>
      <c r="J3336" s="1" t="s">
        <v>15624</v>
      </c>
      <c r="K3336" s="42">
        <v>1</v>
      </c>
      <c r="L3336" s="42">
        <v>0.94</v>
      </c>
      <c r="M3336" s="1" t="s">
        <v>15616</v>
      </c>
    </row>
    <row r="3337" spans="1:13" x14ac:dyDescent="0.3">
      <c r="A3337">
        <v>3336</v>
      </c>
      <c r="B3337" t="s">
        <v>8602</v>
      </c>
      <c r="C3337" t="s">
        <v>6745</v>
      </c>
      <c r="D3337" t="s">
        <v>12684</v>
      </c>
      <c r="E3337" s="1">
        <f t="shared" si="208"/>
        <v>42960</v>
      </c>
      <c r="F3337">
        <f t="shared" si="209"/>
        <v>2017</v>
      </c>
      <c r="G3337">
        <f t="shared" si="210"/>
        <v>8</v>
      </c>
      <c r="H3337">
        <f t="shared" si="211"/>
        <v>7</v>
      </c>
      <c r="I3337" s="1" t="s">
        <v>15622</v>
      </c>
      <c r="J3337" s="1" t="s">
        <v>15626</v>
      </c>
      <c r="K3337" s="42">
        <v>1</v>
      </c>
      <c r="L3337" s="42">
        <v>1</v>
      </c>
      <c r="M3337" s="1" t="s">
        <v>15616</v>
      </c>
    </row>
    <row r="3338" spans="1:13" x14ac:dyDescent="0.3">
      <c r="A3338">
        <v>3337</v>
      </c>
      <c r="B3338" t="s">
        <v>8785</v>
      </c>
      <c r="C3338" t="s">
        <v>6563</v>
      </c>
      <c r="D3338" t="s">
        <v>12684</v>
      </c>
      <c r="E3338" s="1">
        <f t="shared" si="208"/>
        <v>42960</v>
      </c>
      <c r="F3338">
        <f t="shared" si="209"/>
        <v>2017</v>
      </c>
      <c r="G3338">
        <f t="shared" si="210"/>
        <v>8</v>
      </c>
      <c r="H3338">
        <f t="shared" si="211"/>
        <v>7</v>
      </c>
      <c r="I3338" s="1" t="s">
        <v>15622</v>
      </c>
      <c r="J3338" s="1" t="s">
        <v>15628</v>
      </c>
      <c r="K3338" s="42">
        <v>0</v>
      </c>
      <c r="L3338" s="42">
        <v>0.99</v>
      </c>
      <c r="M3338" s="1" t="s">
        <v>15615</v>
      </c>
    </row>
    <row r="3339" spans="1:13" x14ac:dyDescent="0.3">
      <c r="A3339">
        <v>3338</v>
      </c>
      <c r="B3339" t="s">
        <v>8510</v>
      </c>
      <c r="C3339" t="s">
        <v>6834</v>
      </c>
      <c r="D3339" t="s">
        <v>12684</v>
      </c>
      <c r="E3339" s="1">
        <f t="shared" si="208"/>
        <v>42960</v>
      </c>
      <c r="F3339">
        <f t="shared" si="209"/>
        <v>2017</v>
      </c>
      <c r="G3339">
        <f t="shared" si="210"/>
        <v>8</v>
      </c>
      <c r="H3339">
        <f t="shared" si="211"/>
        <v>7</v>
      </c>
      <c r="I3339" s="1" t="s">
        <v>15625</v>
      </c>
      <c r="J3339" s="1" t="s">
        <v>15626</v>
      </c>
      <c r="K3339" s="42">
        <v>1</v>
      </c>
      <c r="L3339" s="42">
        <v>1</v>
      </c>
      <c r="M3339" s="1" t="s">
        <v>15616</v>
      </c>
    </row>
    <row r="3340" spans="1:13" x14ac:dyDescent="0.3">
      <c r="A3340">
        <v>3339</v>
      </c>
      <c r="B3340" t="s">
        <v>8419</v>
      </c>
      <c r="C3340" t="s">
        <v>6923</v>
      </c>
      <c r="D3340" t="s">
        <v>12685</v>
      </c>
      <c r="E3340" s="1">
        <f t="shared" si="208"/>
        <v>42961</v>
      </c>
      <c r="F3340">
        <f t="shared" si="209"/>
        <v>2017</v>
      </c>
      <c r="G3340">
        <f t="shared" si="210"/>
        <v>8</v>
      </c>
      <c r="H3340">
        <f t="shared" si="211"/>
        <v>1</v>
      </c>
      <c r="I3340" s="1" t="s">
        <v>15622</v>
      </c>
      <c r="J3340" s="1" t="s">
        <v>15626</v>
      </c>
      <c r="K3340" s="42">
        <v>1</v>
      </c>
      <c r="L3340" s="42">
        <v>1</v>
      </c>
      <c r="M3340" s="1" t="s">
        <v>15615</v>
      </c>
    </row>
    <row r="3341" spans="1:13" x14ac:dyDescent="0.3">
      <c r="A3341">
        <v>3340</v>
      </c>
      <c r="B3341" t="s">
        <v>7990</v>
      </c>
      <c r="C3341" t="s">
        <v>7341</v>
      </c>
      <c r="D3341" t="s">
        <v>12686</v>
      </c>
      <c r="E3341" s="1">
        <f t="shared" si="208"/>
        <v>42962</v>
      </c>
      <c r="F3341">
        <f t="shared" si="209"/>
        <v>2017</v>
      </c>
      <c r="G3341">
        <f t="shared" si="210"/>
        <v>8</v>
      </c>
      <c r="H3341">
        <f t="shared" si="211"/>
        <v>2</v>
      </c>
      <c r="I3341" s="1" t="s">
        <v>15622</v>
      </c>
      <c r="J3341" s="1" t="s">
        <v>15623</v>
      </c>
      <c r="K3341" s="42">
        <v>1</v>
      </c>
      <c r="L3341" s="42">
        <v>0.87</v>
      </c>
      <c r="M3341" s="1" t="s">
        <v>15616</v>
      </c>
    </row>
    <row r="3342" spans="1:13" x14ac:dyDescent="0.3">
      <c r="A3342">
        <v>3341</v>
      </c>
      <c r="B3342" t="s">
        <v>10609</v>
      </c>
      <c r="C3342" t="s">
        <v>4777</v>
      </c>
      <c r="D3342" t="s">
        <v>12687</v>
      </c>
      <c r="E3342" s="1">
        <f t="shared" si="208"/>
        <v>42963</v>
      </c>
      <c r="F3342">
        <f t="shared" si="209"/>
        <v>2017</v>
      </c>
      <c r="G3342">
        <f t="shared" si="210"/>
        <v>8</v>
      </c>
      <c r="H3342">
        <f t="shared" si="211"/>
        <v>3</v>
      </c>
      <c r="I3342" s="1" t="s">
        <v>15622</v>
      </c>
      <c r="J3342" s="1" t="s">
        <v>15623</v>
      </c>
      <c r="K3342" s="42">
        <v>0.71</v>
      </c>
      <c r="L3342" s="42">
        <v>1</v>
      </c>
      <c r="M3342" s="1" t="s">
        <v>15616</v>
      </c>
    </row>
    <row r="3343" spans="1:13" x14ac:dyDescent="0.3">
      <c r="A3343">
        <v>3342</v>
      </c>
      <c r="B3343" t="s">
        <v>9130</v>
      </c>
      <c r="C3343" t="s">
        <v>6223</v>
      </c>
      <c r="D3343" t="s">
        <v>12687</v>
      </c>
      <c r="E3343" s="1">
        <f t="shared" si="208"/>
        <v>42963</v>
      </c>
      <c r="F3343">
        <f t="shared" si="209"/>
        <v>2017</v>
      </c>
      <c r="G3343">
        <f t="shared" si="210"/>
        <v>8</v>
      </c>
      <c r="H3343">
        <f t="shared" si="211"/>
        <v>3</v>
      </c>
      <c r="I3343" s="1" t="s">
        <v>15625</v>
      </c>
      <c r="J3343" s="1" t="s">
        <v>15624</v>
      </c>
      <c r="K3343" s="42">
        <v>1</v>
      </c>
      <c r="L3343" s="42">
        <v>1</v>
      </c>
      <c r="M3343" s="1" t="s">
        <v>15616</v>
      </c>
    </row>
    <row r="3344" spans="1:13" x14ac:dyDescent="0.3">
      <c r="A3344">
        <v>3343</v>
      </c>
      <c r="B3344" t="s">
        <v>8099</v>
      </c>
      <c r="C3344" t="s">
        <v>7235</v>
      </c>
      <c r="D3344" t="s">
        <v>12688</v>
      </c>
      <c r="E3344" s="1">
        <f t="shared" si="208"/>
        <v>42966</v>
      </c>
      <c r="F3344">
        <f t="shared" si="209"/>
        <v>2017</v>
      </c>
      <c r="G3344">
        <f t="shared" si="210"/>
        <v>8</v>
      </c>
      <c r="H3344">
        <f t="shared" si="211"/>
        <v>6</v>
      </c>
      <c r="I3344" s="1" t="s">
        <v>15625</v>
      </c>
      <c r="J3344" s="1" t="s">
        <v>15623</v>
      </c>
      <c r="K3344" s="42">
        <v>0.5</v>
      </c>
      <c r="L3344" s="42">
        <v>0.86</v>
      </c>
      <c r="M3344" s="1" t="s">
        <v>15615</v>
      </c>
    </row>
    <row r="3345" spans="1:13" x14ac:dyDescent="0.3">
      <c r="A3345">
        <v>3344</v>
      </c>
      <c r="B3345" t="s">
        <v>11804</v>
      </c>
      <c r="C3345" t="s">
        <v>3607</v>
      </c>
      <c r="D3345" t="s">
        <v>12689</v>
      </c>
      <c r="E3345" s="1">
        <f t="shared" si="208"/>
        <v>42967</v>
      </c>
      <c r="F3345">
        <f t="shared" si="209"/>
        <v>2017</v>
      </c>
      <c r="G3345">
        <f t="shared" si="210"/>
        <v>8</v>
      </c>
      <c r="H3345">
        <f t="shared" si="211"/>
        <v>7</v>
      </c>
      <c r="I3345" s="1" t="s">
        <v>15622</v>
      </c>
      <c r="J3345" s="1" t="s">
        <v>15626</v>
      </c>
      <c r="K3345" s="42">
        <v>1</v>
      </c>
      <c r="L3345" s="42">
        <v>1</v>
      </c>
      <c r="M3345" s="1" t="s">
        <v>15615</v>
      </c>
    </row>
    <row r="3346" spans="1:13" x14ac:dyDescent="0.3">
      <c r="A3346">
        <v>3345</v>
      </c>
      <c r="B3346" t="s">
        <v>9298</v>
      </c>
      <c r="C3346" t="s">
        <v>6058</v>
      </c>
      <c r="D3346" t="s">
        <v>12690</v>
      </c>
      <c r="E3346" s="1">
        <f t="shared" si="208"/>
        <v>42968</v>
      </c>
      <c r="F3346">
        <f t="shared" si="209"/>
        <v>2017</v>
      </c>
      <c r="G3346">
        <f t="shared" si="210"/>
        <v>8</v>
      </c>
      <c r="H3346">
        <f t="shared" si="211"/>
        <v>1</v>
      </c>
      <c r="I3346" s="1" t="s">
        <v>15721</v>
      </c>
      <c r="J3346" s="1" t="s">
        <v>15626</v>
      </c>
      <c r="K3346" s="42">
        <v>1</v>
      </c>
      <c r="L3346" s="42">
        <v>0.94</v>
      </c>
      <c r="M3346" s="1" t="s">
        <v>15616</v>
      </c>
    </row>
    <row r="3347" spans="1:13" x14ac:dyDescent="0.3">
      <c r="A3347">
        <v>3346</v>
      </c>
      <c r="B3347" t="s">
        <v>8773</v>
      </c>
      <c r="C3347" t="s">
        <v>6575</v>
      </c>
      <c r="D3347" t="s">
        <v>12691</v>
      </c>
      <c r="E3347" s="1">
        <f t="shared" si="208"/>
        <v>42974</v>
      </c>
      <c r="F3347">
        <f t="shared" si="209"/>
        <v>2017</v>
      </c>
      <c r="G3347">
        <f t="shared" si="210"/>
        <v>8</v>
      </c>
      <c r="H3347">
        <f t="shared" si="211"/>
        <v>7</v>
      </c>
      <c r="I3347" s="1" t="s">
        <v>15625</v>
      </c>
      <c r="J3347" s="1" t="s">
        <v>15626</v>
      </c>
      <c r="K3347" s="42">
        <v>1</v>
      </c>
      <c r="L3347" s="42">
        <v>1</v>
      </c>
      <c r="M3347" s="1" t="s">
        <v>15616</v>
      </c>
    </row>
    <row r="3348" spans="1:13" x14ac:dyDescent="0.3">
      <c r="A3348">
        <v>3347</v>
      </c>
      <c r="B3348" t="s">
        <v>9682</v>
      </c>
      <c r="C3348" t="s">
        <v>5682</v>
      </c>
      <c r="D3348" t="s">
        <v>12691</v>
      </c>
      <c r="E3348" s="1">
        <f t="shared" si="208"/>
        <v>42974</v>
      </c>
      <c r="F3348">
        <f t="shared" si="209"/>
        <v>2017</v>
      </c>
      <c r="G3348">
        <f t="shared" si="210"/>
        <v>8</v>
      </c>
      <c r="H3348">
        <f t="shared" si="211"/>
        <v>7</v>
      </c>
      <c r="I3348" s="1" t="s">
        <v>15625</v>
      </c>
      <c r="J3348" s="1" t="s">
        <v>15626</v>
      </c>
      <c r="K3348" s="42">
        <v>1</v>
      </c>
      <c r="L3348" s="42">
        <v>0.99</v>
      </c>
      <c r="M3348" s="1" t="s">
        <v>15616</v>
      </c>
    </row>
    <row r="3349" spans="1:13" x14ac:dyDescent="0.3">
      <c r="A3349">
        <v>3348</v>
      </c>
      <c r="B3349" t="s">
        <v>8766</v>
      </c>
      <c r="C3349" t="s">
        <v>6582</v>
      </c>
      <c r="D3349" t="s">
        <v>12692</v>
      </c>
      <c r="E3349" s="1">
        <f t="shared" si="208"/>
        <v>42975</v>
      </c>
      <c r="F3349">
        <f t="shared" si="209"/>
        <v>2017</v>
      </c>
      <c r="G3349">
        <f t="shared" si="210"/>
        <v>8</v>
      </c>
      <c r="H3349">
        <f t="shared" si="211"/>
        <v>1</v>
      </c>
      <c r="I3349" s="1" t="s">
        <v>15622</v>
      </c>
      <c r="J3349" s="1" t="s">
        <v>15628</v>
      </c>
      <c r="K3349" s="42">
        <v>0</v>
      </c>
      <c r="L3349" s="42">
        <v>1</v>
      </c>
      <c r="M3349" s="1" t="s">
        <v>15616</v>
      </c>
    </row>
    <row r="3350" spans="1:13" x14ac:dyDescent="0.3">
      <c r="A3350">
        <v>3349</v>
      </c>
      <c r="B3350" t="s">
        <v>10346</v>
      </c>
      <c r="C3350" t="s">
        <v>5033</v>
      </c>
      <c r="D3350" t="s">
        <v>12692</v>
      </c>
      <c r="E3350" s="1">
        <f t="shared" si="208"/>
        <v>42975</v>
      </c>
      <c r="F3350">
        <f t="shared" si="209"/>
        <v>2017</v>
      </c>
      <c r="G3350">
        <f t="shared" si="210"/>
        <v>8</v>
      </c>
      <c r="H3350">
        <f t="shared" si="211"/>
        <v>1</v>
      </c>
      <c r="I3350" s="1" t="s">
        <v>15622</v>
      </c>
      <c r="J3350" s="1" t="s">
        <v>15624</v>
      </c>
      <c r="K3350" s="42">
        <v>1</v>
      </c>
      <c r="L3350" s="42">
        <v>1</v>
      </c>
      <c r="M3350" s="1" t="s">
        <v>15616</v>
      </c>
    </row>
    <row r="3351" spans="1:13" x14ac:dyDescent="0.3">
      <c r="A3351">
        <v>3350</v>
      </c>
      <c r="B3351" t="s">
        <v>11783</v>
      </c>
      <c r="C3351" t="s">
        <v>3627</v>
      </c>
      <c r="D3351" t="s">
        <v>12693</v>
      </c>
      <c r="E3351" s="1">
        <f t="shared" si="208"/>
        <v>42977</v>
      </c>
      <c r="F3351">
        <f t="shared" si="209"/>
        <v>2017</v>
      </c>
      <c r="G3351">
        <f t="shared" si="210"/>
        <v>8</v>
      </c>
      <c r="H3351">
        <f t="shared" si="211"/>
        <v>3</v>
      </c>
      <c r="I3351" s="1" t="s">
        <v>15640</v>
      </c>
      <c r="J3351" s="1" t="s">
        <v>15626</v>
      </c>
      <c r="K3351" s="42">
        <v>1</v>
      </c>
      <c r="L3351" s="42">
        <v>0.99</v>
      </c>
      <c r="M3351" s="1" t="s">
        <v>15616</v>
      </c>
    </row>
    <row r="3352" spans="1:13" x14ac:dyDescent="0.3">
      <c r="A3352">
        <v>3351</v>
      </c>
      <c r="B3352" t="s">
        <v>8204</v>
      </c>
      <c r="C3352" t="s">
        <v>7131</v>
      </c>
      <c r="D3352" t="s">
        <v>12694</v>
      </c>
      <c r="E3352" s="1">
        <f t="shared" si="208"/>
        <v>42978</v>
      </c>
      <c r="F3352">
        <f t="shared" si="209"/>
        <v>2017</v>
      </c>
      <c r="G3352">
        <f t="shared" si="210"/>
        <v>8</v>
      </c>
      <c r="H3352">
        <f t="shared" si="211"/>
        <v>4</v>
      </c>
      <c r="I3352" s="1" t="s">
        <v>15622</v>
      </c>
      <c r="J3352" s="1" t="s">
        <v>15626</v>
      </c>
      <c r="K3352" s="42">
        <v>1</v>
      </c>
      <c r="L3352" s="42">
        <v>0.96</v>
      </c>
      <c r="M3352" s="1" t="s">
        <v>15616</v>
      </c>
    </row>
    <row r="3353" spans="1:13" x14ac:dyDescent="0.3">
      <c r="A3353">
        <v>3352</v>
      </c>
      <c r="B3353" t="s">
        <v>8355</v>
      </c>
      <c r="C3353" t="s">
        <v>3592</v>
      </c>
      <c r="D3353" t="s">
        <v>12694</v>
      </c>
      <c r="E3353" s="1">
        <f t="shared" si="208"/>
        <v>42978</v>
      </c>
      <c r="F3353">
        <f t="shared" si="209"/>
        <v>2017</v>
      </c>
      <c r="G3353">
        <f t="shared" si="210"/>
        <v>8</v>
      </c>
      <c r="H3353">
        <f t="shared" si="211"/>
        <v>4</v>
      </c>
      <c r="I3353" s="1" t="s">
        <v>15622</v>
      </c>
      <c r="J3353" s="1" t="s">
        <v>15626</v>
      </c>
      <c r="K3353" s="42">
        <v>0.92</v>
      </c>
      <c r="L3353" s="42">
        <v>1</v>
      </c>
      <c r="M3353" s="1" t="s">
        <v>15615</v>
      </c>
    </row>
    <row r="3354" spans="1:13" x14ac:dyDescent="0.3">
      <c r="A3354">
        <v>3353</v>
      </c>
      <c r="B3354" t="s">
        <v>8700</v>
      </c>
      <c r="C3354" t="s">
        <v>6648</v>
      </c>
      <c r="D3354" t="s">
        <v>12695</v>
      </c>
      <c r="E3354" s="1">
        <f t="shared" si="208"/>
        <v>42979</v>
      </c>
      <c r="F3354">
        <f t="shared" si="209"/>
        <v>2017</v>
      </c>
      <c r="G3354">
        <f t="shared" si="210"/>
        <v>9</v>
      </c>
      <c r="H3354">
        <f t="shared" si="211"/>
        <v>5</v>
      </c>
      <c r="I3354" s="1" t="s">
        <v>15622</v>
      </c>
      <c r="J3354" s="1" t="s">
        <v>15624</v>
      </c>
      <c r="K3354" s="42">
        <v>1</v>
      </c>
      <c r="L3354" s="42">
        <v>0.97</v>
      </c>
      <c r="M3354" s="1" t="s">
        <v>15615</v>
      </c>
    </row>
    <row r="3355" spans="1:13" x14ac:dyDescent="0.3">
      <c r="A3355">
        <v>3354</v>
      </c>
      <c r="B3355" t="s">
        <v>8836</v>
      </c>
      <c r="C3355" t="s">
        <v>6513</v>
      </c>
      <c r="D3355" t="s">
        <v>12696</v>
      </c>
      <c r="E3355" s="1">
        <f t="shared" si="208"/>
        <v>42980</v>
      </c>
      <c r="F3355">
        <f t="shared" si="209"/>
        <v>2017</v>
      </c>
      <c r="G3355">
        <f t="shared" si="210"/>
        <v>9</v>
      </c>
      <c r="H3355">
        <f t="shared" si="211"/>
        <v>6</v>
      </c>
      <c r="I3355" s="1" t="s">
        <v>15629</v>
      </c>
      <c r="J3355" s="1" t="s">
        <v>15626</v>
      </c>
      <c r="K3355" s="42">
        <v>1</v>
      </c>
      <c r="L3355" s="42">
        <v>1</v>
      </c>
      <c r="M3355" s="1" t="s">
        <v>15615</v>
      </c>
    </row>
    <row r="3356" spans="1:13" x14ac:dyDescent="0.3">
      <c r="A3356">
        <v>3355</v>
      </c>
      <c r="B3356" t="s">
        <v>10940</v>
      </c>
      <c r="C3356" t="s">
        <v>4454</v>
      </c>
      <c r="D3356" t="s">
        <v>12697</v>
      </c>
      <c r="E3356" s="1">
        <f t="shared" si="208"/>
        <v>42982</v>
      </c>
      <c r="F3356">
        <f t="shared" si="209"/>
        <v>2017</v>
      </c>
      <c r="G3356">
        <f t="shared" si="210"/>
        <v>9</v>
      </c>
      <c r="H3356">
        <f t="shared" si="211"/>
        <v>1</v>
      </c>
      <c r="I3356" s="1" t="s">
        <v>15622</v>
      </c>
      <c r="J3356" s="1" t="s">
        <v>15628</v>
      </c>
      <c r="K3356" s="42">
        <v>0.2</v>
      </c>
      <c r="L3356" s="42">
        <v>0.75</v>
      </c>
      <c r="M3356" s="1" t="s">
        <v>15615</v>
      </c>
    </row>
    <row r="3357" spans="1:13" x14ac:dyDescent="0.3">
      <c r="A3357">
        <v>3356</v>
      </c>
      <c r="B3357" t="s">
        <v>8377</v>
      </c>
      <c r="C3357" t="s">
        <v>6364</v>
      </c>
      <c r="D3357" t="s">
        <v>12698</v>
      </c>
      <c r="E3357" s="1">
        <f t="shared" si="208"/>
        <v>42983</v>
      </c>
      <c r="F3357">
        <f t="shared" si="209"/>
        <v>2017</v>
      </c>
      <c r="G3357">
        <f t="shared" si="210"/>
        <v>9</v>
      </c>
      <c r="H3357">
        <f t="shared" si="211"/>
        <v>2</v>
      </c>
      <c r="I3357" s="1" t="s">
        <v>15629</v>
      </c>
      <c r="J3357" s="1" t="s">
        <v>15624</v>
      </c>
      <c r="K3357" s="42">
        <v>0.79</v>
      </c>
      <c r="L3357" s="42">
        <v>0.89</v>
      </c>
      <c r="M3357" s="1" t="s">
        <v>15615</v>
      </c>
    </row>
    <row r="3358" spans="1:13" x14ac:dyDescent="0.3">
      <c r="A3358">
        <v>3357</v>
      </c>
      <c r="B3358" t="s">
        <v>9338</v>
      </c>
      <c r="C3358" t="s">
        <v>6019</v>
      </c>
      <c r="D3358" t="s">
        <v>12698</v>
      </c>
      <c r="E3358" s="1">
        <f t="shared" si="208"/>
        <v>42983</v>
      </c>
      <c r="F3358">
        <f t="shared" si="209"/>
        <v>2017</v>
      </c>
      <c r="G3358">
        <f t="shared" si="210"/>
        <v>9</v>
      </c>
      <c r="H3358">
        <f t="shared" si="211"/>
        <v>2</v>
      </c>
      <c r="I3358" s="1" t="s">
        <v>15622</v>
      </c>
      <c r="J3358" s="1" t="s">
        <v>15626</v>
      </c>
      <c r="K3358" s="42">
        <v>1</v>
      </c>
      <c r="L3358" s="42">
        <v>0.95</v>
      </c>
      <c r="M3358" s="1" t="s">
        <v>15616</v>
      </c>
    </row>
    <row r="3359" spans="1:13" x14ac:dyDescent="0.3">
      <c r="A3359">
        <v>3358</v>
      </c>
      <c r="B3359" t="s">
        <v>10084</v>
      </c>
      <c r="C3359" t="s">
        <v>5290</v>
      </c>
      <c r="D3359" t="s">
        <v>12699</v>
      </c>
      <c r="E3359" s="1">
        <f t="shared" si="208"/>
        <v>42984</v>
      </c>
      <c r="F3359">
        <f t="shared" si="209"/>
        <v>2017</v>
      </c>
      <c r="G3359">
        <f t="shared" si="210"/>
        <v>9</v>
      </c>
      <c r="H3359">
        <f t="shared" si="211"/>
        <v>3</v>
      </c>
      <c r="I3359" s="1" t="s">
        <v>15622</v>
      </c>
      <c r="J3359" s="1" t="s">
        <v>15628</v>
      </c>
      <c r="K3359" s="42">
        <v>0</v>
      </c>
      <c r="L3359" s="42">
        <v>0.53</v>
      </c>
      <c r="M3359" s="1" t="s">
        <v>15615</v>
      </c>
    </row>
    <row r="3360" spans="1:13" x14ac:dyDescent="0.3">
      <c r="A3360">
        <v>3359</v>
      </c>
      <c r="B3360" t="s">
        <v>10499</v>
      </c>
      <c r="C3360" t="s">
        <v>4884</v>
      </c>
      <c r="D3360" t="s">
        <v>12700</v>
      </c>
      <c r="E3360" s="1">
        <f t="shared" si="208"/>
        <v>42985</v>
      </c>
      <c r="F3360">
        <f t="shared" si="209"/>
        <v>2017</v>
      </c>
      <c r="G3360">
        <f t="shared" si="210"/>
        <v>9</v>
      </c>
      <c r="H3360">
        <f t="shared" si="211"/>
        <v>4</v>
      </c>
      <c r="I3360" s="1" t="s">
        <v>15622</v>
      </c>
      <c r="J3360" s="1" t="s">
        <v>15626</v>
      </c>
      <c r="K3360" s="42">
        <v>1</v>
      </c>
      <c r="L3360" s="42">
        <v>0.98</v>
      </c>
      <c r="M3360" s="1" t="s">
        <v>15616</v>
      </c>
    </row>
    <row r="3361" spans="1:13" x14ac:dyDescent="0.3">
      <c r="A3361">
        <v>3360</v>
      </c>
      <c r="B3361" t="s">
        <v>9136</v>
      </c>
      <c r="C3361" t="s">
        <v>6217</v>
      </c>
      <c r="D3361" t="s">
        <v>12701</v>
      </c>
      <c r="E3361" s="1">
        <f t="shared" si="208"/>
        <v>42987</v>
      </c>
      <c r="F3361">
        <f t="shared" si="209"/>
        <v>2017</v>
      </c>
      <c r="G3361">
        <f t="shared" si="210"/>
        <v>9</v>
      </c>
      <c r="H3361">
        <f t="shared" si="211"/>
        <v>6</v>
      </c>
      <c r="I3361" s="1" t="s">
        <v>15622</v>
      </c>
      <c r="J3361" s="1" t="s">
        <v>15624</v>
      </c>
      <c r="K3361" s="42">
        <v>1</v>
      </c>
      <c r="L3361" s="42">
        <v>0.96</v>
      </c>
      <c r="M3361" s="1" t="s">
        <v>15615</v>
      </c>
    </row>
    <row r="3362" spans="1:13" x14ac:dyDescent="0.3">
      <c r="A3362">
        <v>3361</v>
      </c>
      <c r="B3362" t="s">
        <v>10443</v>
      </c>
      <c r="C3362" t="s">
        <v>4938</v>
      </c>
      <c r="D3362" t="s">
        <v>12702</v>
      </c>
      <c r="E3362" s="1">
        <f t="shared" si="208"/>
        <v>42988</v>
      </c>
      <c r="F3362">
        <f t="shared" si="209"/>
        <v>2017</v>
      </c>
      <c r="G3362">
        <f t="shared" si="210"/>
        <v>9</v>
      </c>
      <c r="H3362">
        <f t="shared" si="211"/>
        <v>7</v>
      </c>
      <c r="I3362" s="1" t="s">
        <v>15629</v>
      </c>
      <c r="J3362" s="1" t="s">
        <v>15626</v>
      </c>
      <c r="K3362" s="42">
        <v>1</v>
      </c>
      <c r="L3362" s="42">
        <v>0.91</v>
      </c>
      <c r="M3362" s="1" t="s">
        <v>15615</v>
      </c>
    </row>
    <row r="3363" spans="1:13" x14ac:dyDescent="0.3">
      <c r="A3363">
        <v>3362</v>
      </c>
      <c r="B3363" t="s">
        <v>9997</v>
      </c>
      <c r="C3363" t="s">
        <v>5376</v>
      </c>
      <c r="D3363" t="s">
        <v>12703</v>
      </c>
      <c r="E3363" s="1">
        <f t="shared" si="208"/>
        <v>42991</v>
      </c>
      <c r="F3363">
        <f t="shared" si="209"/>
        <v>2017</v>
      </c>
      <c r="G3363">
        <f t="shared" si="210"/>
        <v>9</v>
      </c>
      <c r="H3363">
        <f t="shared" si="211"/>
        <v>3</v>
      </c>
      <c r="I3363" s="1" t="s">
        <v>15622</v>
      </c>
      <c r="J3363" s="1" t="s">
        <v>15626</v>
      </c>
      <c r="K3363" s="42">
        <v>0.89</v>
      </c>
      <c r="L3363" s="42">
        <v>0.91</v>
      </c>
      <c r="M3363" s="1" t="s">
        <v>15616</v>
      </c>
    </row>
    <row r="3364" spans="1:13" x14ac:dyDescent="0.3">
      <c r="A3364">
        <v>3363</v>
      </c>
      <c r="B3364" t="s">
        <v>11289</v>
      </c>
      <c r="C3364" t="s">
        <v>4112</v>
      </c>
      <c r="D3364" t="s">
        <v>12704</v>
      </c>
      <c r="E3364" s="1">
        <f t="shared" si="208"/>
        <v>42992</v>
      </c>
      <c r="F3364">
        <f t="shared" si="209"/>
        <v>2017</v>
      </c>
      <c r="G3364">
        <f t="shared" si="210"/>
        <v>9</v>
      </c>
      <c r="H3364">
        <f t="shared" si="211"/>
        <v>4</v>
      </c>
      <c r="I3364" s="1" t="s">
        <v>15629</v>
      </c>
      <c r="J3364" s="1" t="s">
        <v>15624</v>
      </c>
      <c r="K3364" s="42">
        <v>0.67</v>
      </c>
      <c r="L3364" s="42">
        <v>0.5</v>
      </c>
      <c r="M3364" s="1" t="s">
        <v>15615</v>
      </c>
    </row>
    <row r="3365" spans="1:13" x14ac:dyDescent="0.3">
      <c r="A3365">
        <v>3364</v>
      </c>
      <c r="B3365" t="s">
        <v>10593</v>
      </c>
      <c r="C3365" t="s">
        <v>4793</v>
      </c>
      <c r="D3365" t="s">
        <v>12705</v>
      </c>
      <c r="E3365" s="1">
        <f t="shared" si="208"/>
        <v>42994</v>
      </c>
      <c r="F3365">
        <f t="shared" si="209"/>
        <v>2017</v>
      </c>
      <c r="G3365">
        <f t="shared" si="210"/>
        <v>9</v>
      </c>
      <c r="H3365">
        <f t="shared" si="211"/>
        <v>6</v>
      </c>
      <c r="I3365" s="1" t="s">
        <v>15629</v>
      </c>
      <c r="J3365" s="1" t="s">
        <v>15626</v>
      </c>
      <c r="K3365" s="42">
        <v>1</v>
      </c>
      <c r="L3365" s="42">
        <v>1</v>
      </c>
      <c r="M3365" s="1" t="s">
        <v>15615</v>
      </c>
    </row>
    <row r="3366" spans="1:13" x14ac:dyDescent="0.3">
      <c r="A3366">
        <v>3365</v>
      </c>
      <c r="B3366" t="s">
        <v>9972</v>
      </c>
      <c r="C3366" t="s">
        <v>5400</v>
      </c>
      <c r="D3366" t="s">
        <v>12706</v>
      </c>
      <c r="E3366" s="1">
        <f t="shared" si="208"/>
        <v>42995</v>
      </c>
      <c r="F3366">
        <f t="shared" si="209"/>
        <v>2017</v>
      </c>
      <c r="G3366">
        <f t="shared" si="210"/>
        <v>9</v>
      </c>
      <c r="H3366">
        <f t="shared" si="211"/>
        <v>7</v>
      </c>
      <c r="I3366" s="1" t="s">
        <v>15750</v>
      </c>
      <c r="J3366" s="1" t="s">
        <v>15623</v>
      </c>
      <c r="K3366" s="42">
        <v>0.57999999999999996</v>
      </c>
      <c r="L3366" s="42">
        <v>0.26</v>
      </c>
      <c r="M3366" s="1" t="s">
        <v>15615</v>
      </c>
    </row>
    <row r="3367" spans="1:13" x14ac:dyDescent="0.3">
      <c r="A3367">
        <v>3366</v>
      </c>
      <c r="B3367" t="s">
        <v>10226</v>
      </c>
      <c r="C3367" t="s">
        <v>5153</v>
      </c>
      <c r="D3367" t="s">
        <v>12707</v>
      </c>
      <c r="E3367" s="1">
        <f t="shared" si="208"/>
        <v>42996</v>
      </c>
      <c r="F3367">
        <f t="shared" si="209"/>
        <v>2017</v>
      </c>
      <c r="G3367">
        <f t="shared" si="210"/>
        <v>9</v>
      </c>
      <c r="H3367">
        <f t="shared" si="211"/>
        <v>1</v>
      </c>
      <c r="I3367" s="1" t="s">
        <v>15622</v>
      </c>
      <c r="J3367" s="1" t="s">
        <v>15626</v>
      </c>
      <c r="K3367" s="42">
        <v>1</v>
      </c>
      <c r="L3367" s="42">
        <v>1</v>
      </c>
      <c r="M3367" s="1" t="s">
        <v>15616</v>
      </c>
    </row>
    <row r="3368" spans="1:13" x14ac:dyDescent="0.3">
      <c r="A3368">
        <v>3367</v>
      </c>
      <c r="B3368" t="s">
        <v>8118</v>
      </c>
      <c r="C3368" t="s">
        <v>7217</v>
      </c>
      <c r="D3368" t="s">
        <v>12708</v>
      </c>
      <c r="E3368" s="1">
        <f t="shared" si="208"/>
        <v>42997</v>
      </c>
      <c r="F3368">
        <f t="shared" si="209"/>
        <v>2017</v>
      </c>
      <c r="G3368">
        <f t="shared" si="210"/>
        <v>9</v>
      </c>
      <c r="H3368">
        <f t="shared" si="211"/>
        <v>2</v>
      </c>
      <c r="I3368" s="1" t="s">
        <v>15622</v>
      </c>
      <c r="J3368" s="1" t="s">
        <v>15624</v>
      </c>
      <c r="K3368" s="42">
        <v>1</v>
      </c>
      <c r="L3368" s="42">
        <v>1</v>
      </c>
      <c r="M3368" s="1" t="s">
        <v>15616</v>
      </c>
    </row>
    <row r="3369" spans="1:13" x14ac:dyDescent="0.3">
      <c r="A3369">
        <v>3368</v>
      </c>
      <c r="B3369" t="s">
        <v>10308</v>
      </c>
      <c r="C3369" t="s">
        <v>5071</v>
      </c>
      <c r="D3369" t="s">
        <v>12709</v>
      </c>
      <c r="E3369" s="1">
        <f t="shared" si="208"/>
        <v>42998</v>
      </c>
      <c r="F3369">
        <f t="shared" si="209"/>
        <v>2017</v>
      </c>
      <c r="G3369">
        <f t="shared" si="210"/>
        <v>9</v>
      </c>
      <c r="H3369">
        <f t="shared" si="211"/>
        <v>3</v>
      </c>
      <c r="I3369" s="1" t="s">
        <v>15622</v>
      </c>
      <c r="J3369" s="1" t="s">
        <v>15626</v>
      </c>
      <c r="K3369" s="42">
        <v>1</v>
      </c>
      <c r="L3369" s="42">
        <v>0.9</v>
      </c>
      <c r="M3369" s="1" t="s">
        <v>15615</v>
      </c>
    </row>
    <row r="3370" spans="1:13" x14ac:dyDescent="0.3">
      <c r="A3370">
        <v>3369</v>
      </c>
      <c r="B3370" t="s">
        <v>10457</v>
      </c>
      <c r="C3370" t="s">
        <v>4924</v>
      </c>
      <c r="D3370" t="s">
        <v>12710</v>
      </c>
      <c r="E3370" s="1">
        <f t="shared" si="208"/>
        <v>42999</v>
      </c>
      <c r="F3370">
        <f t="shared" si="209"/>
        <v>2017</v>
      </c>
      <c r="G3370">
        <f t="shared" si="210"/>
        <v>9</v>
      </c>
      <c r="H3370">
        <f t="shared" si="211"/>
        <v>4</v>
      </c>
      <c r="I3370" s="1" t="s">
        <v>15643</v>
      </c>
      <c r="J3370" s="1" t="s">
        <v>15626</v>
      </c>
      <c r="K3370" s="42">
        <v>1</v>
      </c>
      <c r="L3370" s="42">
        <v>1</v>
      </c>
      <c r="M3370" s="1" t="s">
        <v>15616</v>
      </c>
    </row>
    <row r="3371" spans="1:13" x14ac:dyDescent="0.3">
      <c r="A3371">
        <v>3370</v>
      </c>
      <c r="B3371" t="s">
        <v>9463</v>
      </c>
      <c r="C3371" t="s">
        <v>5896</v>
      </c>
      <c r="D3371" t="s">
        <v>12711</v>
      </c>
      <c r="E3371" s="1">
        <f t="shared" si="208"/>
        <v>43000</v>
      </c>
      <c r="F3371">
        <f t="shared" si="209"/>
        <v>2017</v>
      </c>
      <c r="G3371">
        <f t="shared" si="210"/>
        <v>9</v>
      </c>
      <c r="H3371">
        <f t="shared" si="211"/>
        <v>5</v>
      </c>
      <c r="I3371" s="1" t="s">
        <v>15622</v>
      </c>
      <c r="J3371" s="1" t="s">
        <v>15626</v>
      </c>
      <c r="K3371" s="42">
        <v>1</v>
      </c>
      <c r="L3371" s="42">
        <v>0.95</v>
      </c>
      <c r="M3371" s="1" t="s">
        <v>15616</v>
      </c>
    </row>
    <row r="3372" spans="1:13" x14ac:dyDescent="0.3">
      <c r="A3372">
        <v>3371</v>
      </c>
      <c r="B3372" t="s">
        <v>9441</v>
      </c>
      <c r="C3372" t="s">
        <v>5918</v>
      </c>
      <c r="D3372" t="s">
        <v>12712</v>
      </c>
      <c r="E3372" s="1">
        <f t="shared" si="208"/>
        <v>43004</v>
      </c>
      <c r="F3372">
        <f t="shared" si="209"/>
        <v>2017</v>
      </c>
      <c r="G3372">
        <f t="shared" si="210"/>
        <v>9</v>
      </c>
      <c r="H3372">
        <f t="shared" si="211"/>
        <v>2</v>
      </c>
      <c r="I3372" s="1" t="s">
        <v>15731</v>
      </c>
      <c r="J3372" s="1" t="s">
        <v>15624</v>
      </c>
      <c r="K3372" s="42">
        <v>1</v>
      </c>
      <c r="L3372" s="42">
        <v>0.97</v>
      </c>
      <c r="M3372" s="1" t="s">
        <v>15615</v>
      </c>
    </row>
    <row r="3373" spans="1:13" x14ac:dyDescent="0.3">
      <c r="A3373">
        <v>3372</v>
      </c>
      <c r="B3373" t="s">
        <v>11261</v>
      </c>
      <c r="C3373" t="s">
        <v>4140</v>
      </c>
      <c r="D3373" t="s">
        <v>12712</v>
      </c>
      <c r="E3373" s="1">
        <f t="shared" si="208"/>
        <v>43004</v>
      </c>
      <c r="F3373">
        <f t="shared" si="209"/>
        <v>2017</v>
      </c>
      <c r="G3373">
        <f t="shared" si="210"/>
        <v>9</v>
      </c>
      <c r="H3373">
        <f t="shared" si="211"/>
        <v>2</v>
      </c>
      <c r="I3373" s="1" t="s">
        <v>15625</v>
      </c>
      <c r="J3373" s="1" t="s">
        <v>15626</v>
      </c>
      <c r="K3373" s="42">
        <v>1</v>
      </c>
      <c r="L3373" s="42">
        <v>0.9</v>
      </c>
      <c r="M3373" s="1" t="s">
        <v>15615</v>
      </c>
    </row>
    <row r="3374" spans="1:13" x14ac:dyDescent="0.3">
      <c r="A3374">
        <v>3373</v>
      </c>
      <c r="B3374" t="s">
        <v>11359</v>
      </c>
      <c r="C3374" t="s">
        <v>4041</v>
      </c>
      <c r="D3374" t="s">
        <v>12713</v>
      </c>
      <c r="E3374" s="1">
        <f t="shared" si="208"/>
        <v>43009</v>
      </c>
      <c r="F3374">
        <f t="shared" si="209"/>
        <v>2017</v>
      </c>
      <c r="G3374">
        <f t="shared" si="210"/>
        <v>10</v>
      </c>
      <c r="H3374">
        <f t="shared" si="211"/>
        <v>7</v>
      </c>
      <c r="I3374" s="1" t="s">
        <v>15625</v>
      </c>
      <c r="J3374" s="1" t="s">
        <v>15624</v>
      </c>
      <c r="K3374" s="42">
        <v>0.96</v>
      </c>
      <c r="L3374" s="42">
        <v>0.98</v>
      </c>
      <c r="M3374" s="1" t="s">
        <v>15615</v>
      </c>
    </row>
    <row r="3375" spans="1:13" x14ac:dyDescent="0.3">
      <c r="A3375">
        <v>3374</v>
      </c>
      <c r="B3375" t="s">
        <v>8410</v>
      </c>
      <c r="C3375" t="s">
        <v>6932</v>
      </c>
      <c r="D3375" t="s">
        <v>12714</v>
      </c>
      <c r="E3375" s="1">
        <f t="shared" si="208"/>
        <v>43011</v>
      </c>
      <c r="F3375">
        <f t="shared" si="209"/>
        <v>2017</v>
      </c>
      <c r="G3375">
        <f t="shared" si="210"/>
        <v>10</v>
      </c>
      <c r="H3375">
        <f t="shared" si="211"/>
        <v>2</v>
      </c>
      <c r="I3375" s="1" t="s">
        <v>15673</v>
      </c>
      <c r="J3375" s="1" t="s">
        <v>15626</v>
      </c>
      <c r="K3375" s="42">
        <v>0.9</v>
      </c>
      <c r="L3375" s="42">
        <v>1</v>
      </c>
      <c r="M3375" s="1" t="s">
        <v>15615</v>
      </c>
    </row>
    <row r="3376" spans="1:13" x14ac:dyDescent="0.3">
      <c r="A3376">
        <v>3375</v>
      </c>
      <c r="B3376" t="s">
        <v>8936</v>
      </c>
      <c r="C3376" t="s">
        <v>6417</v>
      </c>
      <c r="D3376" t="s">
        <v>12714</v>
      </c>
      <c r="E3376" s="1">
        <f t="shared" si="208"/>
        <v>43011</v>
      </c>
      <c r="F3376">
        <f t="shared" si="209"/>
        <v>2017</v>
      </c>
      <c r="G3376">
        <f t="shared" si="210"/>
        <v>10</v>
      </c>
      <c r="H3376">
        <f t="shared" si="211"/>
        <v>2</v>
      </c>
      <c r="I3376" s="1" t="s">
        <v>15701</v>
      </c>
      <c r="J3376" s="1" t="s">
        <v>15628</v>
      </c>
      <c r="K3376" s="42">
        <v>0</v>
      </c>
      <c r="L3376" s="42">
        <v>1</v>
      </c>
      <c r="M3376" s="1" t="s">
        <v>15615</v>
      </c>
    </row>
    <row r="3377" spans="1:13" x14ac:dyDescent="0.3">
      <c r="A3377">
        <v>3376</v>
      </c>
      <c r="B3377" t="s">
        <v>9723</v>
      </c>
      <c r="C3377" t="s">
        <v>5642</v>
      </c>
      <c r="D3377" t="s">
        <v>12715</v>
      </c>
      <c r="E3377" s="1">
        <f t="shared" si="208"/>
        <v>43012</v>
      </c>
      <c r="F3377">
        <f t="shared" si="209"/>
        <v>2017</v>
      </c>
      <c r="G3377">
        <f t="shared" si="210"/>
        <v>10</v>
      </c>
      <c r="H3377">
        <f t="shared" si="211"/>
        <v>3</v>
      </c>
      <c r="I3377" s="1" t="s">
        <v>15622</v>
      </c>
      <c r="J3377" s="1" t="s">
        <v>15626</v>
      </c>
      <c r="K3377" s="42">
        <v>1</v>
      </c>
      <c r="L3377" s="42">
        <v>1</v>
      </c>
      <c r="M3377" s="1" t="s">
        <v>15616</v>
      </c>
    </row>
    <row r="3378" spans="1:13" x14ac:dyDescent="0.3">
      <c r="A3378">
        <v>3377</v>
      </c>
      <c r="B3378" t="s">
        <v>9483</v>
      </c>
      <c r="C3378" t="s">
        <v>5876</v>
      </c>
      <c r="D3378" t="s">
        <v>12716</v>
      </c>
      <c r="E3378" s="1">
        <f t="shared" si="208"/>
        <v>43013</v>
      </c>
      <c r="F3378">
        <f t="shared" si="209"/>
        <v>2017</v>
      </c>
      <c r="G3378">
        <f t="shared" si="210"/>
        <v>10</v>
      </c>
      <c r="H3378">
        <f t="shared" si="211"/>
        <v>4</v>
      </c>
      <c r="I3378" s="1" t="s">
        <v>15629</v>
      </c>
      <c r="J3378" s="1" t="s">
        <v>15626</v>
      </c>
      <c r="K3378" s="42">
        <v>1</v>
      </c>
      <c r="L3378" s="42">
        <v>0.99</v>
      </c>
      <c r="M3378" s="1" t="s">
        <v>15615</v>
      </c>
    </row>
    <row r="3379" spans="1:13" x14ac:dyDescent="0.3">
      <c r="A3379">
        <v>3378</v>
      </c>
      <c r="B3379" t="s">
        <v>11808</v>
      </c>
      <c r="C3379" t="s">
        <v>3604</v>
      </c>
      <c r="D3379" t="s">
        <v>12717</v>
      </c>
      <c r="E3379" s="1">
        <f t="shared" si="208"/>
        <v>43014</v>
      </c>
      <c r="F3379">
        <f t="shared" si="209"/>
        <v>2017</v>
      </c>
      <c r="G3379">
        <f t="shared" si="210"/>
        <v>10</v>
      </c>
      <c r="H3379">
        <f t="shared" si="211"/>
        <v>5</v>
      </c>
      <c r="I3379" s="1" t="s">
        <v>15622</v>
      </c>
      <c r="J3379" s="1" t="s">
        <v>15626</v>
      </c>
      <c r="K3379" s="42">
        <v>1</v>
      </c>
      <c r="L3379" s="42">
        <v>0.99</v>
      </c>
      <c r="M3379" s="1" t="s">
        <v>15615</v>
      </c>
    </row>
    <row r="3380" spans="1:13" x14ac:dyDescent="0.3">
      <c r="A3380">
        <v>3379</v>
      </c>
      <c r="B3380" t="s">
        <v>7801</v>
      </c>
      <c r="C3380" t="s">
        <v>7522</v>
      </c>
      <c r="D3380" t="s">
        <v>12717</v>
      </c>
      <c r="E3380" s="1">
        <f t="shared" si="208"/>
        <v>43014</v>
      </c>
      <c r="F3380">
        <f t="shared" si="209"/>
        <v>2017</v>
      </c>
      <c r="G3380">
        <f t="shared" si="210"/>
        <v>10</v>
      </c>
      <c r="H3380">
        <f t="shared" si="211"/>
        <v>5</v>
      </c>
      <c r="I3380" s="1" t="s">
        <v>15622</v>
      </c>
      <c r="J3380" s="1" t="s">
        <v>15623</v>
      </c>
      <c r="K3380" s="42">
        <v>0.62</v>
      </c>
      <c r="L3380" s="42">
        <v>1</v>
      </c>
      <c r="M3380" s="1" t="s">
        <v>15615</v>
      </c>
    </row>
    <row r="3381" spans="1:13" x14ac:dyDescent="0.3">
      <c r="A3381">
        <v>3380</v>
      </c>
      <c r="B3381" t="s">
        <v>10017</v>
      </c>
      <c r="C3381" t="s">
        <v>5356</v>
      </c>
      <c r="D3381" t="s">
        <v>12718</v>
      </c>
      <c r="E3381" s="1">
        <f t="shared" si="208"/>
        <v>43018</v>
      </c>
      <c r="F3381">
        <f t="shared" si="209"/>
        <v>2017</v>
      </c>
      <c r="G3381">
        <f t="shared" si="210"/>
        <v>10</v>
      </c>
      <c r="H3381">
        <f t="shared" si="211"/>
        <v>2</v>
      </c>
      <c r="I3381" s="1" t="s">
        <v>15629</v>
      </c>
      <c r="J3381" s="1" t="s">
        <v>15624</v>
      </c>
      <c r="K3381" s="42">
        <v>1</v>
      </c>
      <c r="L3381" s="42">
        <v>0.97</v>
      </c>
      <c r="M3381" s="1" t="s">
        <v>15615</v>
      </c>
    </row>
    <row r="3382" spans="1:13" x14ac:dyDescent="0.3">
      <c r="A3382">
        <v>3381</v>
      </c>
      <c r="B3382" t="s">
        <v>9243</v>
      </c>
      <c r="C3382" t="s">
        <v>6111</v>
      </c>
      <c r="D3382" t="s">
        <v>12718</v>
      </c>
      <c r="E3382" s="1">
        <f t="shared" si="208"/>
        <v>43018</v>
      </c>
      <c r="F3382">
        <f t="shared" si="209"/>
        <v>2017</v>
      </c>
      <c r="G3382">
        <f t="shared" si="210"/>
        <v>10</v>
      </c>
      <c r="H3382">
        <f t="shared" si="211"/>
        <v>2</v>
      </c>
      <c r="I3382" s="1" t="s">
        <v>15622</v>
      </c>
      <c r="J3382" s="1" t="s">
        <v>15626</v>
      </c>
      <c r="K3382" s="42">
        <v>1</v>
      </c>
      <c r="L3382" s="42">
        <v>1</v>
      </c>
      <c r="M3382" s="1" t="s">
        <v>15616</v>
      </c>
    </row>
    <row r="3383" spans="1:13" x14ac:dyDescent="0.3">
      <c r="A3383">
        <v>3382</v>
      </c>
      <c r="B3383" t="s">
        <v>9590</v>
      </c>
      <c r="C3383" t="s">
        <v>5771</v>
      </c>
      <c r="D3383" t="s">
        <v>12719</v>
      </c>
      <c r="E3383" s="1">
        <f t="shared" si="208"/>
        <v>43019</v>
      </c>
      <c r="F3383">
        <f t="shared" si="209"/>
        <v>2017</v>
      </c>
      <c r="G3383">
        <f t="shared" si="210"/>
        <v>10</v>
      </c>
      <c r="H3383">
        <f t="shared" si="211"/>
        <v>3</v>
      </c>
      <c r="I3383" s="1" t="s">
        <v>15629</v>
      </c>
      <c r="J3383" s="1" t="s">
        <v>15626</v>
      </c>
      <c r="K3383" s="42">
        <v>1</v>
      </c>
      <c r="L3383" s="42">
        <v>0.99</v>
      </c>
      <c r="M3383" s="1" t="s">
        <v>15616</v>
      </c>
    </row>
    <row r="3384" spans="1:13" x14ac:dyDescent="0.3">
      <c r="A3384">
        <v>3383</v>
      </c>
      <c r="B3384" t="s">
        <v>10827</v>
      </c>
      <c r="C3384" t="s">
        <v>4566</v>
      </c>
      <c r="D3384" t="s">
        <v>12719</v>
      </c>
      <c r="E3384" s="1">
        <f t="shared" si="208"/>
        <v>43019</v>
      </c>
      <c r="F3384">
        <f t="shared" si="209"/>
        <v>2017</v>
      </c>
      <c r="G3384">
        <f t="shared" si="210"/>
        <v>10</v>
      </c>
      <c r="H3384">
        <f t="shared" si="211"/>
        <v>3</v>
      </c>
      <c r="I3384" s="1" t="s">
        <v>15629</v>
      </c>
      <c r="J3384" s="1" t="s">
        <v>15626</v>
      </c>
      <c r="K3384" s="42">
        <v>1</v>
      </c>
      <c r="L3384" s="42">
        <v>0.99</v>
      </c>
      <c r="M3384" s="1" t="s">
        <v>15616</v>
      </c>
    </row>
    <row r="3385" spans="1:13" x14ac:dyDescent="0.3">
      <c r="A3385">
        <v>3384</v>
      </c>
      <c r="B3385" t="s">
        <v>8069</v>
      </c>
      <c r="C3385" t="s">
        <v>7264</v>
      </c>
      <c r="D3385" t="s">
        <v>12719</v>
      </c>
      <c r="E3385" s="1">
        <f t="shared" si="208"/>
        <v>43019</v>
      </c>
      <c r="F3385">
        <f t="shared" si="209"/>
        <v>2017</v>
      </c>
      <c r="G3385">
        <f t="shared" si="210"/>
        <v>10</v>
      </c>
      <c r="H3385">
        <f t="shared" si="211"/>
        <v>3</v>
      </c>
      <c r="I3385" s="1" t="s">
        <v>15625</v>
      </c>
      <c r="J3385" s="1" t="s">
        <v>15626</v>
      </c>
      <c r="K3385" s="42">
        <v>0.75</v>
      </c>
      <c r="L3385" s="42">
        <v>0.6</v>
      </c>
      <c r="M3385" s="1" t="s">
        <v>15615</v>
      </c>
    </row>
    <row r="3386" spans="1:13" x14ac:dyDescent="0.3">
      <c r="A3386">
        <v>3385</v>
      </c>
      <c r="B3386" t="s">
        <v>8461</v>
      </c>
      <c r="C3386" t="s">
        <v>6882</v>
      </c>
      <c r="D3386" t="s">
        <v>12720</v>
      </c>
      <c r="E3386" s="1">
        <f t="shared" si="208"/>
        <v>43020</v>
      </c>
      <c r="F3386">
        <f t="shared" si="209"/>
        <v>2017</v>
      </c>
      <c r="G3386">
        <f t="shared" si="210"/>
        <v>10</v>
      </c>
      <c r="H3386">
        <f t="shared" si="211"/>
        <v>4</v>
      </c>
      <c r="I3386" s="1" t="s">
        <v>15625</v>
      </c>
      <c r="J3386" s="1" t="s">
        <v>15626</v>
      </c>
      <c r="K3386" s="42">
        <v>1</v>
      </c>
      <c r="L3386" s="42">
        <v>0.94</v>
      </c>
      <c r="M3386" s="1" t="s">
        <v>15616</v>
      </c>
    </row>
    <row r="3387" spans="1:13" x14ac:dyDescent="0.3">
      <c r="A3387">
        <v>3386</v>
      </c>
      <c r="B3387" t="s">
        <v>10128</v>
      </c>
      <c r="C3387" t="s">
        <v>5249</v>
      </c>
      <c r="D3387" t="s">
        <v>12720</v>
      </c>
      <c r="E3387" s="1">
        <f t="shared" si="208"/>
        <v>43020</v>
      </c>
      <c r="F3387">
        <f t="shared" si="209"/>
        <v>2017</v>
      </c>
      <c r="G3387">
        <f t="shared" si="210"/>
        <v>10</v>
      </c>
      <c r="H3387">
        <f t="shared" si="211"/>
        <v>4</v>
      </c>
      <c r="I3387" s="1" t="s">
        <v>15622</v>
      </c>
      <c r="J3387" s="1" t="s">
        <v>15626</v>
      </c>
      <c r="K3387" s="42">
        <v>1</v>
      </c>
      <c r="L3387" s="42">
        <v>0.83</v>
      </c>
      <c r="M3387" s="1" t="s">
        <v>15616</v>
      </c>
    </row>
    <row r="3388" spans="1:13" x14ac:dyDescent="0.3">
      <c r="A3388">
        <v>3387</v>
      </c>
      <c r="B3388" t="s">
        <v>8328</v>
      </c>
      <c r="C3388" t="s">
        <v>7009</v>
      </c>
      <c r="D3388" t="s">
        <v>12721</v>
      </c>
      <c r="E3388" s="1">
        <f t="shared" si="208"/>
        <v>43023</v>
      </c>
      <c r="F3388">
        <f t="shared" si="209"/>
        <v>2017</v>
      </c>
      <c r="G3388">
        <f t="shared" si="210"/>
        <v>10</v>
      </c>
      <c r="H3388">
        <f t="shared" si="211"/>
        <v>7</v>
      </c>
      <c r="I3388" s="1" t="s">
        <v>15622</v>
      </c>
      <c r="J3388" s="1" t="s">
        <v>15626</v>
      </c>
      <c r="K3388" s="42">
        <v>1</v>
      </c>
      <c r="L3388" s="42">
        <v>0.95</v>
      </c>
      <c r="M3388" s="1" t="s">
        <v>15616</v>
      </c>
    </row>
    <row r="3389" spans="1:13" x14ac:dyDescent="0.3">
      <c r="A3389">
        <v>3388</v>
      </c>
      <c r="B3389" t="s">
        <v>10372</v>
      </c>
      <c r="C3389" t="s">
        <v>5007</v>
      </c>
      <c r="D3389" t="s">
        <v>12722</v>
      </c>
      <c r="E3389" s="1">
        <f t="shared" si="208"/>
        <v>43025</v>
      </c>
      <c r="F3389">
        <f t="shared" si="209"/>
        <v>2017</v>
      </c>
      <c r="G3389">
        <f t="shared" si="210"/>
        <v>10</v>
      </c>
      <c r="H3389">
        <f t="shared" si="211"/>
        <v>2</v>
      </c>
      <c r="I3389" s="1" t="s">
        <v>15642</v>
      </c>
      <c r="J3389" s="1" t="s">
        <v>15626</v>
      </c>
      <c r="K3389" s="42">
        <v>1</v>
      </c>
      <c r="L3389" s="42">
        <v>0.82</v>
      </c>
      <c r="M3389" s="1" t="s">
        <v>15616</v>
      </c>
    </row>
    <row r="3390" spans="1:13" x14ac:dyDescent="0.3">
      <c r="A3390">
        <v>3389</v>
      </c>
      <c r="B3390" t="s">
        <v>9568</v>
      </c>
      <c r="C3390" t="s">
        <v>5792</v>
      </c>
      <c r="D3390" t="s">
        <v>12723</v>
      </c>
      <c r="E3390" s="1">
        <f t="shared" si="208"/>
        <v>43026</v>
      </c>
      <c r="F3390">
        <f t="shared" si="209"/>
        <v>2017</v>
      </c>
      <c r="G3390">
        <f t="shared" si="210"/>
        <v>10</v>
      </c>
      <c r="H3390">
        <f t="shared" si="211"/>
        <v>3</v>
      </c>
      <c r="I3390" s="1" t="s">
        <v>15622</v>
      </c>
      <c r="J3390" s="1" t="s">
        <v>15623</v>
      </c>
      <c r="K3390" s="42">
        <v>1</v>
      </c>
      <c r="L3390" s="42">
        <v>0.95</v>
      </c>
      <c r="M3390" s="1" t="s">
        <v>15616</v>
      </c>
    </row>
    <row r="3391" spans="1:13" x14ac:dyDescent="0.3">
      <c r="A3391">
        <v>3390</v>
      </c>
      <c r="B3391" t="s">
        <v>10352</v>
      </c>
      <c r="C3391" t="s">
        <v>5027</v>
      </c>
      <c r="D3391" t="s">
        <v>12724</v>
      </c>
      <c r="E3391" s="1">
        <f t="shared" si="208"/>
        <v>43030</v>
      </c>
      <c r="F3391">
        <f t="shared" si="209"/>
        <v>2017</v>
      </c>
      <c r="G3391">
        <f t="shared" si="210"/>
        <v>10</v>
      </c>
      <c r="H3391">
        <f t="shared" si="211"/>
        <v>7</v>
      </c>
      <c r="I3391" s="1" t="s">
        <v>15622</v>
      </c>
      <c r="J3391" s="1" t="s">
        <v>15623</v>
      </c>
      <c r="K3391" s="42">
        <v>0.6</v>
      </c>
      <c r="L3391" s="42">
        <v>0.96</v>
      </c>
      <c r="M3391" s="1" t="s">
        <v>15616</v>
      </c>
    </row>
    <row r="3392" spans="1:13" x14ac:dyDescent="0.3">
      <c r="A3392">
        <v>3391</v>
      </c>
      <c r="B3392" t="s">
        <v>10984</v>
      </c>
      <c r="C3392" t="s">
        <v>4412</v>
      </c>
      <c r="D3392" t="s">
        <v>12725</v>
      </c>
      <c r="E3392" s="1">
        <f t="shared" si="208"/>
        <v>43031</v>
      </c>
      <c r="F3392">
        <f t="shared" si="209"/>
        <v>2017</v>
      </c>
      <c r="G3392">
        <f t="shared" si="210"/>
        <v>10</v>
      </c>
      <c r="H3392">
        <f t="shared" si="211"/>
        <v>1</v>
      </c>
      <c r="I3392" s="1" t="s">
        <v>15622</v>
      </c>
      <c r="J3392" s="1" t="s">
        <v>15628</v>
      </c>
      <c r="K3392" s="42">
        <v>0.28999999999999998</v>
      </c>
      <c r="L3392" s="42">
        <v>0.69</v>
      </c>
      <c r="M3392" s="1" t="s">
        <v>15615</v>
      </c>
    </row>
    <row r="3393" spans="1:13" x14ac:dyDescent="0.3">
      <c r="A3393">
        <v>3392</v>
      </c>
      <c r="B3393" t="s">
        <v>8199</v>
      </c>
      <c r="C3393" t="s">
        <v>7136</v>
      </c>
      <c r="D3393" t="s">
        <v>12725</v>
      </c>
      <c r="E3393" s="1">
        <f t="shared" si="208"/>
        <v>43031</v>
      </c>
      <c r="F3393">
        <f t="shared" si="209"/>
        <v>2017</v>
      </c>
      <c r="G3393">
        <f t="shared" si="210"/>
        <v>10</v>
      </c>
      <c r="H3393">
        <f t="shared" si="211"/>
        <v>1</v>
      </c>
      <c r="I3393" s="1" t="s">
        <v>15625</v>
      </c>
      <c r="J3393" s="1" t="s">
        <v>15626</v>
      </c>
      <c r="K3393" s="42">
        <v>1</v>
      </c>
      <c r="L3393" s="42">
        <v>0.94</v>
      </c>
      <c r="M3393" s="1" t="s">
        <v>15615</v>
      </c>
    </row>
    <row r="3394" spans="1:13" x14ac:dyDescent="0.3">
      <c r="A3394">
        <v>3393</v>
      </c>
      <c r="B3394" t="s">
        <v>9872</v>
      </c>
      <c r="C3394" t="s">
        <v>5499</v>
      </c>
      <c r="D3394" t="s">
        <v>12725</v>
      </c>
      <c r="E3394" s="1">
        <f t="shared" si="208"/>
        <v>43031</v>
      </c>
      <c r="F3394">
        <f t="shared" si="209"/>
        <v>2017</v>
      </c>
      <c r="G3394">
        <f t="shared" si="210"/>
        <v>10</v>
      </c>
      <c r="H3394">
        <f t="shared" si="211"/>
        <v>1</v>
      </c>
      <c r="I3394" s="1" t="s">
        <v>15747</v>
      </c>
      <c r="J3394" s="1" t="s">
        <v>15626</v>
      </c>
      <c r="K3394" s="42">
        <v>1</v>
      </c>
      <c r="L3394" s="42">
        <v>1</v>
      </c>
      <c r="M3394" s="1" t="s">
        <v>15616</v>
      </c>
    </row>
    <row r="3395" spans="1:13" x14ac:dyDescent="0.3">
      <c r="A3395">
        <v>3394</v>
      </c>
      <c r="B3395" t="s">
        <v>10619</v>
      </c>
      <c r="C3395" t="s">
        <v>4767</v>
      </c>
      <c r="D3395" t="s">
        <v>12726</v>
      </c>
      <c r="E3395" s="1">
        <f t="shared" ref="E3395:E3458" si="212">DATE(LEFT(D3395,4),MID(D3395,5,2),RIGHT(D3395,2))</f>
        <v>43033</v>
      </c>
      <c r="F3395">
        <f t="shared" ref="F3395:F3458" si="213">YEAR(E3395)</f>
        <v>2017</v>
      </c>
      <c r="G3395">
        <f t="shared" ref="G3395:G3458" si="214">MONTH(E3395)</f>
        <v>10</v>
      </c>
      <c r="H3395">
        <f t="shared" ref="H3395:H3458" si="215">WEEKDAY(E3395,2)</f>
        <v>3</v>
      </c>
      <c r="I3395" s="1" t="s">
        <v>15629</v>
      </c>
      <c r="J3395" s="1" t="s">
        <v>15623</v>
      </c>
      <c r="K3395" s="42">
        <v>1</v>
      </c>
      <c r="L3395" s="42">
        <v>0.9</v>
      </c>
      <c r="M3395" s="1" t="s">
        <v>15616</v>
      </c>
    </row>
    <row r="3396" spans="1:13" x14ac:dyDescent="0.3">
      <c r="A3396">
        <v>3395</v>
      </c>
      <c r="B3396" t="s">
        <v>8724</v>
      </c>
      <c r="C3396" t="s">
        <v>6624</v>
      </c>
      <c r="D3396" t="s">
        <v>12726</v>
      </c>
      <c r="E3396" s="1">
        <f t="shared" si="212"/>
        <v>43033</v>
      </c>
      <c r="F3396">
        <f t="shared" si="213"/>
        <v>2017</v>
      </c>
      <c r="G3396">
        <f t="shared" si="214"/>
        <v>10</v>
      </c>
      <c r="H3396">
        <f t="shared" si="215"/>
        <v>3</v>
      </c>
      <c r="I3396" s="1" t="s">
        <v>15622</v>
      </c>
      <c r="J3396" s="1" t="s">
        <v>15626</v>
      </c>
      <c r="K3396" s="42">
        <v>1</v>
      </c>
      <c r="L3396" s="42">
        <v>1</v>
      </c>
      <c r="M3396" s="1" t="s">
        <v>15616</v>
      </c>
    </row>
    <row r="3397" spans="1:13" x14ac:dyDescent="0.3">
      <c r="A3397">
        <v>3396</v>
      </c>
      <c r="B3397" t="s">
        <v>10090</v>
      </c>
      <c r="C3397" t="s">
        <v>5284</v>
      </c>
      <c r="D3397" t="s">
        <v>12726</v>
      </c>
      <c r="E3397" s="1">
        <f t="shared" si="212"/>
        <v>43033</v>
      </c>
      <c r="F3397">
        <f t="shared" si="213"/>
        <v>2017</v>
      </c>
      <c r="G3397">
        <f t="shared" si="214"/>
        <v>10</v>
      </c>
      <c r="H3397">
        <f t="shared" si="215"/>
        <v>3</v>
      </c>
      <c r="I3397" s="1" t="s">
        <v>15627</v>
      </c>
      <c r="J3397" s="1" t="s">
        <v>15623</v>
      </c>
      <c r="K3397" s="42">
        <v>0.5</v>
      </c>
      <c r="L3397" s="42">
        <v>0.98</v>
      </c>
      <c r="M3397" s="1" t="s">
        <v>15615</v>
      </c>
    </row>
    <row r="3398" spans="1:13" x14ac:dyDescent="0.3">
      <c r="A3398">
        <v>3397</v>
      </c>
      <c r="B3398" t="s">
        <v>10356</v>
      </c>
      <c r="C3398" t="s">
        <v>5023</v>
      </c>
      <c r="D3398" t="s">
        <v>12727</v>
      </c>
      <c r="E3398" s="1">
        <f t="shared" si="212"/>
        <v>43034</v>
      </c>
      <c r="F3398">
        <f t="shared" si="213"/>
        <v>2017</v>
      </c>
      <c r="G3398">
        <f t="shared" si="214"/>
        <v>10</v>
      </c>
      <c r="H3398">
        <f t="shared" si="215"/>
        <v>4</v>
      </c>
      <c r="I3398" s="1" t="s">
        <v>15622</v>
      </c>
      <c r="J3398" s="1" t="s">
        <v>15623</v>
      </c>
      <c r="K3398" s="42">
        <v>0.5</v>
      </c>
      <c r="L3398" s="42">
        <v>0.54</v>
      </c>
      <c r="M3398" s="1" t="s">
        <v>15615</v>
      </c>
    </row>
    <row r="3399" spans="1:13" x14ac:dyDescent="0.3">
      <c r="A3399">
        <v>3398</v>
      </c>
      <c r="B3399" t="s">
        <v>9513</v>
      </c>
      <c r="C3399" t="s">
        <v>5847</v>
      </c>
      <c r="D3399" t="s">
        <v>12728</v>
      </c>
      <c r="E3399" s="1">
        <f t="shared" si="212"/>
        <v>43035</v>
      </c>
      <c r="F3399">
        <f t="shared" si="213"/>
        <v>2017</v>
      </c>
      <c r="G3399">
        <f t="shared" si="214"/>
        <v>10</v>
      </c>
      <c r="H3399">
        <f t="shared" si="215"/>
        <v>5</v>
      </c>
      <c r="I3399" s="1" t="s">
        <v>15625</v>
      </c>
      <c r="J3399" s="1" t="s">
        <v>15628</v>
      </c>
      <c r="K3399" s="42">
        <v>0</v>
      </c>
      <c r="L3399" s="42">
        <v>0.92</v>
      </c>
      <c r="M3399" s="1" t="s">
        <v>15615</v>
      </c>
    </row>
    <row r="3400" spans="1:13" x14ac:dyDescent="0.3">
      <c r="A3400">
        <v>3399</v>
      </c>
      <c r="B3400" t="s">
        <v>10664</v>
      </c>
      <c r="C3400" t="s">
        <v>4722</v>
      </c>
      <c r="D3400" t="s">
        <v>12729</v>
      </c>
      <c r="E3400" s="1">
        <f t="shared" si="212"/>
        <v>43036</v>
      </c>
      <c r="F3400">
        <f t="shared" si="213"/>
        <v>2017</v>
      </c>
      <c r="G3400">
        <f t="shared" si="214"/>
        <v>10</v>
      </c>
      <c r="H3400">
        <f t="shared" si="215"/>
        <v>6</v>
      </c>
      <c r="I3400" s="1" t="s">
        <v>15622</v>
      </c>
      <c r="J3400" s="1" t="s">
        <v>15623</v>
      </c>
      <c r="K3400" s="42">
        <v>0.69</v>
      </c>
      <c r="L3400" s="42">
        <v>0.77</v>
      </c>
      <c r="M3400" s="1" t="s">
        <v>15615</v>
      </c>
    </row>
    <row r="3401" spans="1:13" x14ac:dyDescent="0.3">
      <c r="A3401">
        <v>3400</v>
      </c>
      <c r="B3401" t="s">
        <v>8595</v>
      </c>
      <c r="C3401" t="s">
        <v>6752</v>
      </c>
      <c r="D3401" t="s">
        <v>12730</v>
      </c>
      <c r="E3401" s="1">
        <f t="shared" si="212"/>
        <v>43039</v>
      </c>
      <c r="F3401">
        <f t="shared" si="213"/>
        <v>2017</v>
      </c>
      <c r="G3401">
        <f t="shared" si="214"/>
        <v>10</v>
      </c>
      <c r="H3401">
        <f t="shared" si="215"/>
        <v>2</v>
      </c>
      <c r="I3401" s="1" t="s">
        <v>15622</v>
      </c>
      <c r="J3401" s="1" t="s">
        <v>15628</v>
      </c>
      <c r="K3401" s="42">
        <v>0</v>
      </c>
      <c r="L3401" s="42">
        <v>1</v>
      </c>
      <c r="M3401" s="1" t="s">
        <v>15615</v>
      </c>
    </row>
    <row r="3402" spans="1:13" x14ac:dyDescent="0.3">
      <c r="A3402">
        <v>3401</v>
      </c>
      <c r="B3402" t="s">
        <v>7889</v>
      </c>
      <c r="C3402" t="s">
        <v>7439</v>
      </c>
      <c r="D3402" t="s">
        <v>12731</v>
      </c>
      <c r="E3402" s="1">
        <f t="shared" si="212"/>
        <v>43042</v>
      </c>
      <c r="F3402">
        <f t="shared" si="213"/>
        <v>2017</v>
      </c>
      <c r="G3402">
        <f t="shared" si="214"/>
        <v>11</v>
      </c>
      <c r="H3402">
        <f t="shared" si="215"/>
        <v>5</v>
      </c>
      <c r="I3402" s="1" t="s">
        <v>15629</v>
      </c>
      <c r="J3402" s="1" t="s">
        <v>15626</v>
      </c>
      <c r="K3402" s="42">
        <v>1</v>
      </c>
      <c r="L3402" s="42">
        <v>0.89</v>
      </c>
      <c r="M3402" s="1" t="s">
        <v>15615</v>
      </c>
    </row>
    <row r="3403" spans="1:13" x14ac:dyDescent="0.3">
      <c r="A3403">
        <v>3402</v>
      </c>
      <c r="B3403" t="s">
        <v>8806</v>
      </c>
      <c r="C3403" t="s">
        <v>6542</v>
      </c>
      <c r="D3403" t="s">
        <v>12731</v>
      </c>
      <c r="E3403" s="1">
        <f t="shared" si="212"/>
        <v>43042</v>
      </c>
      <c r="F3403">
        <f t="shared" si="213"/>
        <v>2017</v>
      </c>
      <c r="G3403">
        <f t="shared" si="214"/>
        <v>11</v>
      </c>
      <c r="H3403">
        <f t="shared" si="215"/>
        <v>5</v>
      </c>
      <c r="I3403" s="1" t="s">
        <v>15625</v>
      </c>
      <c r="J3403" s="1" t="s">
        <v>15626</v>
      </c>
      <c r="K3403" s="42">
        <v>1</v>
      </c>
      <c r="L3403" s="42">
        <v>0.97</v>
      </c>
      <c r="M3403" s="1" t="s">
        <v>15616</v>
      </c>
    </row>
    <row r="3404" spans="1:13" x14ac:dyDescent="0.3">
      <c r="A3404">
        <v>3403</v>
      </c>
      <c r="B3404" t="s">
        <v>10340</v>
      </c>
      <c r="C3404" t="s">
        <v>5039</v>
      </c>
      <c r="D3404" t="s">
        <v>12732</v>
      </c>
      <c r="E3404" s="1">
        <f t="shared" si="212"/>
        <v>43043</v>
      </c>
      <c r="F3404">
        <f t="shared" si="213"/>
        <v>2017</v>
      </c>
      <c r="G3404">
        <f t="shared" si="214"/>
        <v>11</v>
      </c>
      <c r="H3404">
        <f t="shared" si="215"/>
        <v>6</v>
      </c>
      <c r="I3404" s="1" t="s">
        <v>15625</v>
      </c>
      <c r="J3404" s="1" t="s">
        <v>15628</v>
      </c>
      <c r="K3404" s="42">
        <v>0.33</v>
      </c>
      <c r="L3404" s="42">
        <v>0.91</v>
      </c>
      <c r="M3404" s="1" t="s">
        <v>15615</v>
      </c>
    </row>
    <row r="3405" spans="1:13" x14ac:dyDescent="0.3">
      <c r="A3405">
        <v>3404</v>
      </c>
      <c r="B3405" t="s">
        <v>9308</v>
      </c>
      <c r="C3405" t="s">
        <v>6048</v>
      </c>
      <c r="D3405" t="s">
        <v>12732</v>
      </c>
      <c r="E3405" s="1">
        <f t="shared" si="212"/>
        <v>43043</v>
      </c>
      <c r="F3405">
        <f t="shared" si="213"/>
        <v>2017</v>
      </c>
      <c r="G3405">
        <f t="shared" si="214"/>
        <v>11</v>
      </c>
      <c r="H3405">
        <f t="shared" si="215"/>
        <v>6</v>
      </c>
      <c r="I3405" s="1" t="s">
        <v>15622</v>
      </c>
      <c r="J3405" s="1" t="s">
        <v>15624</v>
      </c>
      <c r="K3405" s="42">
        <v>1</v>
      </c>
      <c r="L3405" s="42">
        <v>0.92</v>
      </c>
      <c r="M3405" s="1" t="s">
        <v>15616</v>
      </c>
    </row>
    <row r="3406" spans="1:13" x14ac:dyDescent="0.3">
      <c r="A3406">
        <v>3405</v>
      </c>
      <c r="B3406" t="s">
        <v>10476</v>
      </c>
      <c r="C3406" t="s">
        <v>4907</v>
      </c>
      <c r="D3406" t="s">
        <v>12732</v>
      </c>
      <c r="E3406" s="1">
        <f t="shared" si="212"/>
        <v>43043</v>
      </c>
      <c r="F3406">
        <f t="shared" si="213"/>
        <v>2017</v>
      </c>
      <c r="G3406">
        <f t="shared" si="214"/>
        <v>11</v>
      </c>
      <c r="H3406">
        <f t="shared" si="215"/>
        <v>6</v>
      </c>
      <c r="I3406" s="1" t="s">
        <v>15622</v>
      </c>
      <c r="J3406" s="1" t="s">
        <v>15626</v>
      </c>
      <c r="K3406" s="42">
        <v>1</v>
      </c>
      <c r="L3406" s="42">
        <v>1</v>
      </c>
      <c r="M3406" s="1" t="s">
        <v>15616</v>
      </c>
    </row>
    <row r="3407" spans="1:13" x14ac:dyDescent="0.3">
      <c r="A3407">
        <v>3406</v>
      </c>
      <c r="B3407" t="s">
        <v>10227</v>
      </c>
      <c r="C3407" t="s">
        <v>5152</v>
      </c>
      <c r="D3407" t="s">
        <v>12733</v>
      </c>
      <c r="E3407" s="1">
        <f t="shared" si="212"/>
        <v>43046</v>
      </c>
      <c r="F3407">
        <f t="shared" si="213"/>
        <v>2017</v>
      </c>
      <c r="G3407">
        <f t="shared" si="214"/>
        <v>11</v>
      </c>
      <c r="H3407">
        <f t="shared" si="215"/>
        <v>2</v>
      </c>
      <c r="I3407" s="1" t="s">
        <v>15765</v>
      </c>
      <c r="J3407" s="1" t="s">
        <v>15626</v>
      </c>
      <c r="K3407" s="42">
        <v>1</v>
      </c>
      <c r="L3407" s="42">
        <v>0.96</v>
      </c>
      <c r="M3407" s="1" t="s">
        <v>15616</v>
      </c>
    </row>
    <row r="3408" spans="1:13" x14ac:dyDescent="0.3">
      <c r="A3408">
        <v>3407</v>
      </c>
      <c r="B3408" t="s">
        <v>10596</v>
      </c>
      <c r="C3408" t="s">
        <v>4790</v>
      </c>
      <c r="D3408" t="s">
        <v>12733</v>
      </c>
      <c r="E3408" s="1">
        <f t="shared" si="212"/>
        <v>43046</v>
      </c>
      <c r="F3408">
        <f t="shared" si="213"/>
        <v>2017</v>
      </c>
      <c r="G3408">
        <f t="shared" si="214"/>
        <v>11</v>
      </c>
      <c r="H3408">
        <f t="shared" si="215"/>
        <v>2</v>
      </c>
      <c r="I3408" s="1" t="s">
        <v>15629</v>
      </c>
      <c r="J3408" s="1" t="s">
        <v>15626</v>
      </c>
      <c r="K3408" s="42">
        <v>1</v>
      </c>
      <c r="L3408" s="42">
        <v>0.97</v>
      </c>
      <c r="M3408" s="1" t="s">
        <v>15616</v>
      </c>
    </row>
    <row r="3409" spans="1:13" x14ac:dyDescent="0.3">
      <c r="A3409">
        <v>3408</v>
      </c>
      <c r="B3409" t="s">
        <v>11238</v>
      </c>
      <c r="C3409" t="s">
        <v>4163</v>
      </c>
      <c r="D3409" t="s">
        <v>12733</v>
      </c>
      <c r="E3409" s="1">
        <f t="shared" si="212"/>
        <v>43046</v>
      </c>
      <c r="F3409">
        <f t="shared" si="213"/>
        <v>2017</v>
      </c>
      <c r="G3409">
        <f t="shared" si="214"/>
        <v>11</v>
      </c>
      <c r="H3409">
        <f t="shared" si="215"/>
        <v>2</v>
      </c>
      <c r="I3409" s="1" t="s">
        <v>15622</v>
      </c>
      <c r="J3409" s="1" t="s">
        <v>15626</v>
      </c>
      <c r="K3409" s="42">
        <v>1</v>
      </c>
      <c r="L3409" s="42">
        <v>0.95</v>
      </c>
      <c r="M3409" s="1" t="s">
        <v>15616</v>
      </c>
    </row>
    <row r="3410" spans="1:13" x14ac:dyDescent="0.3">
      <c r="A3410">
        <v>3409</v>
      </c>
      <c r="B3410" t="s">
        <v>11452</v>
      </c>
      <c r="C3410" t="s">
        <v>3949</v>
      </c>
      <c r="D3410" t="s">
        <v>12734</v>
      </c>
      <c r="E3410" s="1">
        <f t="shared" si="212"/>
        <v>43049</v>
      </c>
      <c r="F3410">
        <f t="shared" si="213"/>
        <v>2017</v>
      </c>
      <c r="G3410">
        <f t="shared" si="214"/>
        <v>11</v>
      </c>
      <c r="H3410">
        <f t="shared" si="215"/>
        <v>5</v>
      </c>
      <c r="I3410" s="1" t="s">
        <v>15625</v>
      </c>
      <c r="J3410" s="1" t="s">
        <v>15626</v>
      </c>
      <c r="K3410" s="42">
        <v>1</v>
      </c>
      <c r="L3410" s="42">
        <v>0.9</v>
      </c>
      <c r="M3410" s="1" t="s">
        <v>15616</v>
      </c>
    </row>
    <row r="3411" spans="1:13" x14ac:dyDescent="0.3">
      <c r="A3411">
        <v>3410</v>
      </c>
      <c r="B3411" t="s">
        <v>8190</v>
      </c>
      <c r="C3411" t="s">
        <v>7145</v>
      </c>
      <c r="D3411" t="s">
        <v>12734</v>
      </c>
      <c r="E3411" s="1">
        <f t="shared" si="212"/>
        <v>43049</v>
      </c>
      <c r="F3411">
        <f t="shared" si="213"/>
        <v>2017</v>
      </c>
      <c r="G3411">
        <f t="shared" si="214"/>
        <v>11</v>
      </c>
      <c r="H3411">
        <f t="shared" si="215"/>
        <v>5</v>
      </c>
      <c r="I3411" s="1" t="s">
        <v>15622</v>
      </c>
      <c r="J3411" s="1" t="s">
        <v>15626</v>
      </c>
      <c r="K3411" s="42">
        <v>1</v>
      </c>
      <c r="L3411" s="42">
        <v>1</v>
      </c>
      <c r="M3411" s="1" t="s">
        <v>15616</v>
      </c>
    </row>
    <row r="3412" spans="1:13" x14ac:dyDescent="0.3">
      <c r="A3412">
        <v>3411</v>
      </c>
      <c r="B3412" t="s">
        <v>10393</v>
      </c>
      <c r="C3412" t="s">
        <v>4986</v>
      </c>
      <c r="D3412" t="s">
        <v>12735</v>
      </c>
      <c r="E3412" s="1">
        <f t="shared" si="212"/>
        <v>43051</v>
      </c>
      <c r="F3412">
        <f t="shared" si="213"/>
        <v>2017</v>
      </c>
      <c r="G3412">
        <f t="shared" si="214"/>
        <v>11</v>
      </c>
      <c r="H3412">
        <f t="shared" si="215"/>
        <v>7</v>
      </c>
      <c r="I3412" s="1" t="s">
        <v>15773</v>
      </c>
      <c r="J3412" s="1" t="s">
        <v>15624</v>
      </c>
      <c r="K3412" s="42">
        <v>1</v>
      </c>
      <c r="L3412" s="42">
        <v>0.96</v>
      </c>
      <c r="M3412" s="1" t="s">
        <v>15615</v>
      </c>
    </row>
    <row r="3413" spans="1:13" x14ac:dyDescent="0.3">
      <c r="A3413">
        <v>3412</v>
      </c>
      <c r="B3413" t="s">
        <v>7805</v>
      </c>
      <c r="C3413" t="s">
        <v>7518</v>
      </c>
      <c r="D3413" t="s">
        <v>12736</v>
      </c>
      <c r="E3413" s="1">
        <f t="shared" si="212"/>
        <v>43053</v>
      </c>
      <c r="F3413">
        <f t="shared" si="213"/>
        <v>2017</v>
      </c>
      <c r="G3413">
        <f t="shared" si="214"/>
        <v>11</v>
      </c>
      <c r="H3413">
        <f t="shared" si="215"/>
        <v>2</v>
      </c>
      <c r="I3413" s="1" t="s">
        <v>15637</v>
      </c>
      <c r="J3413" s="1" t="s">
        <v>15626</v>
      </c>
      <c r="K3413" s="42">
        <v>0.91</v>
      </c>
      <c r="L3413" s="42">
        <v>0.44</v>
      </c>
      <c r="M3413" s="1" t="s">
        <v>15615</v>
      </c>
    </row>
    <row r="3414" spans="1:13" x14ac:dyDescent="0.3">
      <c r="A3414">
        <v>3413</v>
      </c>
      <c r="B3414" t="s">
        <v>10599</v>
      </c>
      <c r="C3414" t="s">
        <v>4787</v>
      </c>
      <c r="D3414" t="s">
        <v>12736</v>
      </c>
      <c r="E3414" s="1">
        <f t="shared" si="212"/>
        <v>43053</v>
      </c>
      <c r="F3414">
        <f t="shared" si="213"/>
        <v>2017</v>
      </c>
      <c r="G3414">
        <f t="shared" si="214"/>
        <v>11</v>
      </c>
      <c r="H3414">
        <f t="shared" si="215"/>
        <v>2</v>
      </c>
      <c r="I3414" s="1" t="s">
        <v>15625</v>
      </c>
      <c r="J3414" s="1" t="s">
        <v>15624</v>
      </c>
      <c r="K3414" s="42">
        <v>1</v>
      </c>
      <c r="L3414" s="42">
        <v>0.79</v>
      </c>
      <c r="M3414" s="1" t="s">
        <v>15616</v>
      </c>
    </row>
    <row r="3415" spans="1:13" x14ac:dyDescent="0.3">
      <c r="A3415">
        <v>3414</v>
      </c>
      <c r="B3415" t="s">
        <v>8564</v>
      </c>
      <c r="C3415" t="s">
        <v>6783</v>
      </c>
      <c r="D3415" t="s">
        <v>12737</v>
      </c>
      <c r="E3415" s="1">
        <f t="shared" si="212"/>
        <v>43054</v>
      </c>
      <c r="F3415">
        <f t="shared" si="213"/>
        <v>2017</v>
      </c>
      <c r="G3415">
        <f t="shared" si="214"/>
        <v>11</v>
      </c>
      <c r="H3415">
        <f t="shared" si="215"/>
        <v>3</v>
      </c>
      <c r="I3415" s="1" t="s">
        <v>15625</v>
      </c>
      <c r="J3415" s="1" t="s">
        <v>15623</v>
      </c>
      <c r="K3415" s="42">
        <v>0.89</v>
      </c>
      <c r="L3415" s="42">
        <v>0.25</v>
      </c>
      <c r="M3415" s="1" t="s">
        <v>15615</v>
      </c>
    </row>
    <row r="3416" spans="1:13" x14ac:dyDescent="0.3">
      <c r="A3416">
        <v>3415</v>
      </c>
      <c r="B3416" t="s">
        <v>8787</v>
      </c>
      <c r="C3416" t="s">
        <v>6561</v>
      </c>
      <c r="D3416" t="s">
        <v>12738</v>
      </c>
      <c r="E3416" s="1">
        <f t="shared" si="212"/>
        <v>43055</v>
      </c>
      <c r="F3416">
        <f t="shared" si="213"/>
        <v>2017</v>
      </c>
      <c r="G3416">
        <f t="shared" si="214"/>
        <v>11</v>
      </c>
      <c r="H3416">
        <f t="shared" si="215"/>
        <v>4</v>
      </c>
      <c r="I3416" s="1" t="s">
        <v>15629</v>
      </c>
      <c r="J3416" s="1" t="s">
        <v>15624</v>
      </c>
      <c r="K3416" s="42">
        <v>1</v>
      </c>
      <c r="L3416" s="42">
        <v>1</v>
      </c>
      <c r="M3416" s="1" t="s">
        <v>15615</v>
      </c>
    </row>
    <row r="3417" spans="1:13" x14ac:dyDescent="0.3">
      <c r="A3417">
        <v>3416</v>
      </c>
      <c r="B3417" t="s">
        <v>10041</v>
      </c>
      <c r="C3417" t="s">
        <v>5333</v>
      </c>
      <c r="D3417" t="s">
        <v>12738</v>
      </c>
      <c r="E3417" s="1">
        <f t="shared" si="212"/>
        <v>43055</v>
      </c>
      <c r="F3417">
        <f t="shared" si="213"/>
        <v>2017</v>
      </c>
      <c r="G3417">
        <f t="shared" si="214"/>
        <v>11</v>
      </c>
      <c r="H3417">
        <f t="shared" si="215"/>
        <v>4</v>
      </c>
      <c r="I3417" s="1" t="s">
        <v>15629</v>
      </c>
      <c r="J3417" s="1" t="s">
        <v>15626</v>
      </c>
      <c r="K3417" s="42">
        <v>1</v>
      </c>
      <c r="L3417" s="42">
        <v>0.55000000000000004</v>
      </c>
      <c r="M3417" s="1" t="s">
        <v>15616</v>
      </c>
    </row>
    <row r="3418" spans="1:13" x14ac:dyDescent="0.3">
      <c r="A3418">
        <v>3417</v>
      </c>
      <c r="B3418" t="s">
        <v>11633</v>
      </c>
      <c r="C3418" t="s">
        <v>3772</v>
      </c>
      <c r="D3418" t="s">
        <v>12739</v>
      </c>
      <c r="E3418" s="1">
        <f t="shared" si="212"/>
        <v>43057</v>
      </c>
      <c r="F3418">
        <f t="shared" si="213"/>
        <v>2017</v>
      </c>
      <c r="G3418">
        <f t="shared" si="214"/>
        <v>11</v>
      </c>
      <c r="H3418">
        <f t="shared" si="215"/>
        <v>6</v>
      </c>
      <c r="I3418" s="1" t="s">
        <v>15622</v>
      </c>
      <c r="J3418" s="1" t="s">
        <v>15626</v>
      </c>
      <c r="K3418" s="42">
        <v>1</v>
      </c>
      <c r="L3418" s="42">
        <v>1</v>
      </c>
      <c r="M3418" s="1" t="s">
        <v>15615</v>
      </c>
    </row>
    <row r="3419" spans="1:13" x14ac:dyDescent="0.3">
      <c r="A3419">
        <v>3418</v>
      </c>
      <c r="B3419" t="s">
        <v>8150</v>
      </c>
      <c r="C3419" t="s">
        <v>7185</v>
      </c>
      <c r="D3419" t="s">
        <v>12740</v>
      </c>
      <c r="E3419" s="1">
        <f t="shared" si="212"/>
        <v>43060</v>
      </c>
      <c r="F3419">
        <f t="shared" si="213"/>
        <v>2017</v>
      </c>
      <c r="G3419">
        <f t="shared" si="214"/>
        <v>11</v>
      </c>
      <c r="H3419">
        <f t="shared" si="215"/>
        <v>2</v>
      </c>
      <c r="I3419" s="1" t="s">
        <v>15622</v>
      </c>
      <c r="J3419" s="1" t="s">
        <v>15624</v>
      </c>
      <c r="K3419" s="42">
        <v>1</v>
      </c>
      <c r="L3419" s="42">
        <v>1</v>
      </c>
      <c r="M3419" s="1" t="s">
        <v>15616</v>
      </c>
    </row>
    <row r="3420" spans="1:13" x14ac:dyDescent="0.3">
      <c r="A3420">
        <v>3419</v>
      </c>
      <c r="B3420" t="s">
        <v>8331</v>
      </c>
      <c r="C3420" t="s">
        <v>7006</v>
      </c>
      <c r="D3420" t="s">
        <v>12741</v>
      </c>
      <c r="E3420" s="1">
        <f t="shared" si="212"/>
        <v>43062</v>
      </c>
      <c r="F3420">
        <f t="shared" si="213"/>
        <v>2017</v>
      </c>
      <c r="G3420">
        <f t="shared" si="214"/>
        <v>11</v>
      </c>
      <c r="H3420">
        <f t="shared" si="215"/>
        <v>4</v>
      </c>
      <c r="I3420" s="1" t="s">
        <v>15625</v>
      </c>
      <c r="J3420" s="1" t="s">
        <v>15626</v>
      </c>
      <c r="K3420" s="42">
        <v>1</v>
      </c>
      <c r="L3420" s="42">
        <v>0.81</v>
      </c>
      <c r="M3420" s="1" t="s">
        <v>15615</v>
      </c>
    </row>
    <row r="3421" spans="1:13" x14ac:dyDescent="0.3">
      <c r="A3421">
        <v>3420</v>
      </c>
      <c r="B3421" t="s">
        <v>8845</v>
      </c>
      <c r="C3421" t="s">
        <v>6504</v>
      </c>
      <c r="D3421" t="s">
        <v>12742</v>
      </c>
      <c r="E3421" s="1">
        <f t="shared" si="212"/>
        <v>43064</v>
      </c>
      <c r="F3421">
        <f t="shared" si="213"/>
        <v>2017</v>
      </c>
      <c r="G3421">
        <f t="shared" si="214"/>
        <v>11</v>
      </c>
      <c r="H3421">
        <f t="shared" si="215"/>
        <v>6</v>
      </c>
      <c r="I3421" s="1" t="s">
        <v>15622</v>
      </c>
      <c r="J3421" s="1" t="s">
        <v>15623</v>
      </c>
      <c r="K3421" s="42">
        <v>1</v>
      </c>
      <c r="L3421" s="42">
        <v>0.4</v>
      </c>
      <c r="M3421" s="1" t="s">
        <v>15615</v>
      </c>
    </row>
    <row r="3422" spans="1:13" x14ac:dyDescent="0.3">
      <c r="A3422">
        <v>3421</v>
      </c>
      <c r="B3422" t="s">
        <v>8625</v>
      </c>
      <c r="C3422" t="s">
        <v>6723</v>
      </c>
      <c r="D3422" t="s">
        <v>12743</v>
      </c>
      <c r="E3422" s="1">
        <f t="shared" si="212"/>
        <v>43065</v>
      </c>
      <c r="F3422">
        <f t="shared" si="213"/>
        <v>2017</v>
      </c>
      <c r="G3422">
        <f t="shared" si="214"/>
        <v>11</v>
      </c>
      <c r="H3422">
        <f t="shared" si="215"/>
        <v>7</v>
      </c>
      <c r="I3422" s="1" t="s">
        <v>15622</v>
      </c>
      <c r="J3422" s="1" t="s">
        <v>15624</v>
      </c>
      <c r="K3422" s="42">
        <v>1</v>
      </c>
      <c r="L3422" s="42">
        <v>0.98</v>
      </c>
      <c r="M3422" s="1" t="s">
        <v>15616</v>
      </c>
    </row>
    <row r="3423" spans="1:13" x14ac:dyDescent="0.3">
      <c r="A3423">
        <v>3422</v>
      </c>
      <c r="B3423" t="s">
        <v>10655</v>
      </c>
      <c r="C3423" t="s">
        <v>4731</v>
      </c>
      <c r="D3423" t="s">
        <v>12744</v>
      </c>
      <c r="E3423" s="1">
        <f t="shared" si="212"/>
        <v>43067</v>
      </c>
      <c r="F3423">
        <f t="shared" si="213"/>
        <v>2017</v>
      </c>
      <c r="G3423">
        <f t="shared" si="214"/>
        <v>11</v>
      </c>
      <c r="H3423">
        <f t="shared" si="215"/>
        <v>2</v>
      </c>
      <c r="I3423" s="1" t="s">
        <v>15622</v>
      </c>
      <c r="J3423" s="1" t="s">
        <v>15626</v>
      </c>
      <c r="K3423" s="42">
        <v>0.93</v>
      </c>
      <c r="L3423" s="42">
        <v>0.95</v>
      </c>
      <c r="M3423" s="1" t="s">
        <v>15616</v>
      </c>
    </row>
    <row r="3424" spans="1:13" x14ac:dyDescent="0.3">
      <c r="A3424">
        <v>3423</v>
      </c>
      <c r="B3424" t="s">
        <v>7676</v>
      </c>
      <c r="C3424" t="s">
        <v>7641</v>
      </c>
      <c r="D3424" t="s">
        <v>12745</v>
      </c>
      <c r="E3424" s="1">
        <f t="shared" si="212"/>
        <v>43068</v>
      </c>
      <c r="F3424">
        <f t="shared" si="213"/>
        <v>2017</v>
      </c>
      <c r="G3424">
        <f t="shared" si="214"/>
        <v>11</v>
      </c>
      <c r="H3424">
        <f t="shared" si="215"/>
        <v>3</v>
      </c>
      <c r="I3424" s="1" t="s">
        <v>15622</v>
      </c>
      <c r="J3424" s="1" t="s">
        <v>15623</v>
      </c>
      <c r="K3424" s="42">
        <v>0.5</v>
      </c>
      <c r="L3424" s="42">
        <v>1</v>
      </c>
      <c r="M3424" s="1" t="s">
        <v>15615</v>
      </c>
    </row>
    <row r="3425" spans="1:13" x14ac:dyDescent="0.3">
      <c r="A3425">
        <v>3424</v>
      </c>
      <c r="B3425" t="s">
        <v>9129</v>
      </c>
      <c r="C3425" t="s">
        <v>6224</v>
      </c>
      <c r="D3425" t="s">
        <v>12746</v>
      </c>
      <c r="E3425" s="1">
        <f t="shared" si="212"/>
        <v>43072</v>
      </c>
      <c r="F3425">
        <f t="shared" si="213"/>
        <v>2017</v>
      </c>
      <c r="G3425">
        <f t="shared" si="214"/>
        <v>12</v>
      </c>
      <c r="H3425">
        <f t="shared" si="215"/>
        <v>7</v>
      </c>
      <c r="I3425" s="1" t="s">
        <v>15625</v>
      </c>
      <c r="J3425" s="1" t="s">
        <v>15626</v>
      </c>
      <c r="K3425" s="42">
        <v>1</v>
      </c>
      <c r="L3425" s="42">
        <v>1</v>
      </c>
      <c r="M3425" s="1" t="s">
        <v>15616</v>
      </c>
    </row>
    <row r="3426" spans="1:13" x14ac:dyDescent="0.3">
      <c r="A3426">
        <v>3425</v>
      </c>
      <c r="B3426" t="s">
        <v>8338</v>
      </c>
      <c r="C3426" t="s">
        <v>6999</v>
      </c>
      <c r="D3426" t="s">
        <v>12747</v>
      </c>
      <c r="E3426" s="1">
        <f t="shared" si="212"/>
        <v>43074</v>
      </c>
      <c r="F3426">
        <f t="shared" si="213"/>
        <v>2017</v>
      </c>
      <c r="G3426">
        <f t="shared" si="214"/>
        <v>12</v>
      </c>
      <c r="H3426">
        <f t="shared" si="215"/>
        <v>2</v>
      </c>
      <c r="I3426" s="1" t="s">
        <v>15622</v>
      </c>
      <c r="J3426" s="1" t="s">
        <v>15626</v>
      </c>
      <c r="K3426" s="42">
        <v>1</v>
      </c>
      <c r="L3426" s="42">
        <v>0.81</v>
      </c>
      <c r="M3426" s="1" t="s">
        <v>15615</v>
      </c>
    </row>
    <row r="3427" spans="1:13" x14ac:dyDescent="0.3">
      <c r="A3427">
        <v>3426</v>
      </c>
      <c r="B3427" t="s">
        <v>8116</v>
      </c>
      <c r="C3427" t="s">
        <v>7219</v>
      </c>
      <c r="D3427" t="s">
        <v>12748</v>
      </c>
      <c r="E3427" s="1">
        <f t="shared" si="212"/>
        <v>43075</v>
      </c>
      <c r="F3427">
        <f t="shared" si="213"/>
        <v>2017</v>
      </c>
      <c r="G3427">
        <f t="shared" si="214"/>
        <v>12</v>
      </c>
      <c r="H3427">
        <f t="shared" si="215"/>
        <v>3</v>
      </c>
      <c r="I3427" s="1" t="s">
        <v>15622</v>
      </c>
      <c r="J3427" s="1" t="s">
        <v>15623</v>
      </c>
      <c r="K3427" s="42">
        <v>0.8</v>
      </c>
      <c r="L3427" s="42">
        <v>0.97</v>
      </c>
      <c r="M3427" s="1" t="s">
        <v>15615</v>
      </c>
    </row>
    <row r="3428" spans="1:13" x14ac:dyDescent="0.3">
      <c r="A3428">
        <v>3427</v>
      </c>
      <c r="B3428" t="s">
        <v>9256</v>
      </c>
      <c r="C3428" t="s">
        <v>6098</v>
      </c>
      <c r="D3428" t="s">
        <v>12749</v>
      </c>
      <c r="E3428" s="1">
        <f t="shared" si="212"/>
        <v>43076</v>
      </c>
      <c r="F3428">
        <f t="shared" si="213"/>
        <v>2017</v>
      </c>
      <c r="G3428">
        <f t="shared" si="214"/>
        <v>12</v>
      </c>
      <c r="H3428">
        <f t="shared" si="215"/>
        <v>4</v>
      </c>
      <c r="I3428" s="1" t="s">
        <v>15622</v>
      </c>
      <c r="J3428" s="1" t="s">
        <v>15624</v>
      </c>
      <c r="K3428" s="42">
        <v>0.8</v>
      </c>
      <c r="L3428" s="42">
        <v>0.95</v>
      </c>
      <c r="M3428" s="1" t="s">
        <v>15615</v>
      </c>
    </row>
    <row r="3429" spans="1:13" x14ac:dyDescent="0.3">
      <c r="A3429">
        <v>3428</v>
      </c>
      <c r="B3429" t="s">
        <v>11749</v>
      </c>
      <c r="C3429" t="s">
        <v>3659</v>
      </c>
      <c r="D3429" t="s">
        <v>12749</v>
      </c>
      <c r="E3429" s="1">
        <f t="shared" si="212"/>
        <v>43076</v>
      </c>
      <c r="F3429">
        <f t="shared" si="213"/>
        <v>2017</v>
      </c>
      <c r="G3429">
        <f t="shared" si="214"/>
        <v>12</v>
      </c>
      <c r="H3429">
        <f t="shared" si="215"/>
        <v>4</v>
      </c>
      <c r="I3429" s="1" t="s">
        <v>15622</v>
      </c>
      <c r="J3429" s="1" t="s">
        <v>15623</v>
      </c>
      <c r="K3429" s="42">
        <v>1</v>
      </c>
      <c r="L3429" s="42">
        <v>1</v>
      </c>
      <c r="M3429" s="1" t="s">
        <v>15616</v>
      </c>
    </row>
    <row r="3430" spans="1:13" x14ac:dyDescent="0.3">
      <c r="A3430">
        <v>3429</v>
      </c>
      <c r="B3430" t="s">
        <v>8144</v>
      </c>
      <c r="C3430" t="s">
        <v>7191</v>
      </c>
      <c r="D3430" t="s">
        <v>12750</v>
      </c>
      <c r="E3430" s="1">
        <f t="shared" si="212"/>
        <v>43077</v>
      </c>
      <c r="F3430">
        <f t="shared" si="213"/>
        <v>2017</v>
      </c>
      <c r="G3430">
        <f t="shared" si="214"/>
        <v>12</v>
      </c>
      <c r="H3430">
        <f t="shared" si="215"/>
        <v>5</v>
      </c>
      <c r="I3430" s="1" t="s">
        <v>15622</v>
      </c>
      <c r="J3430" s="1" t="s">
        <v>15626</v>
      </c>
      <c r="K3430" s="42">
        <v>1</v>
      </c>
      <c r="L3430" s="42">
        <v>0.95</v>
      </c>
      <c r="M3430" s="1" t="s">
        <v>15615</v>
      </c>
    </row>
    <row r="3431" spans="1:13" x14ac:dyDescent="0.3">
      <c r="A3431">
        <v>3430</v>
      </c>
      <c r="B3431" t="s">
        <v>8293</v>
      </c>
      <c r="C3431" t="s">
        <v>7042</v>
      </c>
      <c r="D3431" t="s">
        <v>12750</v>
      </c>
      <c r="E3431" s="1">
        <f t="shared" si="212"/>
        <v>43077</v>
      </c>
      <c r="F3431">
        <f t="shared" si="213"/>
        <v>2017</v>
      </c>
      <c r="G3431">
        <f t="shared" si="214"/>
        <v>12</v>
      </c>
      <c r="H3431">
        <f t="shared" si="215"/>
        <v>5</v>
      </c>
      <c r="I3431" s="1" t="s">
        <v>15629</v>
      </c>
      <c r="J3431" s="1" t="s">
        <v>15626</v>
      </c>
      <c r="K3431" s="42">
        <v>1</v>
      </c>
      <c r="L3431" s="42">
        <v>1</v>
      </c>
      <c r="M3431" s="1" t="s">
        <v>15616</v>
      </c>
    </row>
    <row r="3432" spans="1:13" x14ac:dyDescent="0.3">
      <c r="A3432">
        <v>3431</v>
      </c>
      <c r="B3432" t="s">
        <v>11644</v>
      </c>
      <c r="C3432" t="s">
        <v>3761</v>
      </c>
      <c r="D3432" t="s">
        <v>12750</v>
      </c>
      <c r="E3432" s="1">
        <f t="shared" si="212"/>
        <v>43077</v>
      </c>
      <c r="F3432">
        <f t="shared" si="213"/>
        <v>2017</v>
      </c>
      <c r="G3432">
        <f t="shared" si="214"/>
        <v>12</v>
      </c>
      <c r="H3432">
        <f t="shared" si="215"/>
        <v>5</v>
      </c>
      <c r="I3432" s="1" t="s">
        <v>15622</v>
      </c>
      <c r="J3432" s="1" t="s">
        <v>15623</v>
      </c>
      <c r="K3432" s="42">
        <v>0.91</v>
      </c>
      <c r="L3432" s="42">
        <v>0.47</v>
      </c>
      <c r="M3432" s="1" t="s">
        <v>15615</v>
      </c>
    </row>
    <row r="3433" spans="1:13" x14ac:dyDescent="0.3">
      <c r="A3433">
        <v>3432</v>
      </c>
      <c r="B3433" t="s">
        <v>9608</v>
      </c>
      <c r="C3433" t="s">
        <v>3510</v>
      </c>
      <c r="D3433" t="s">
        <v>12751</v>
      </c>
      <c r="E3433" s="1">
        <f t="shared" si="212"/>
        <v>43079</v>
      </c>
      <c r="F3433">
        <f t="shared" si="213"/>
        <v>2017</v>
      </c>
      <c r="G3433">
        <f t="shared" si="214"/>
        <v>12</v>
      </c>
      <c r="H3433">
        <f t="shared" si="215"/>
        <v>7</v>
      </c>
      <c r="I3433" s="1" t="s">
        <v>15629</v>
      </c>
      <c r="J3433" s="1" t="s">
        <v>15626</v>
      </c>
      <c r="K3433" s="42">
        <v>1</v>
      </c>
      <c r="L3433" s="42">
        <v>0.98</v>
      </c>
      <c r="M3433" s="1" t="s">
        <v>15615</v>
      </c>
    </row>
    <row r="3434" spans="1:13" x14ac:dyDescent="0.3">
      <c r="A3434">
        <v>3433</v>
      </c>
      <c r="B3434" t="s">
        <v>9759</v>
      </c>
      <c r="C3434" t="s">
        <v>5610</v>
      </c>
      <c r="D3434" t="s">
        <v>12751</v>
      </c>
      <c r="E3434" s="1">
        <f t="shared" si="212"/>
        <v>43079</v>
      </c>
      <c r="F3434">
        <f t="shared" si="213"/>
        <v>2017</v>
      </c>
      <c r="G3434">
        <f t="shared" si="214"/>
        <v>12</v>
      </c>
      <c r="H3434">
        <f t="shared" si="215"/>
        <v>7</v>
      </c>
      <c r="I3434" s="1" t="s">
        <v>15622</v>
      </c>
      <c r="J3434" s="1" t="s">
        <v>15623</v>
      </c>
      <c r="K3434" s="42">
        <v>0.53</v>
      </c>
      <c r="L3434" s="42">
        <v>0.23</v>
      </c>
      <c r="M3434" s="1" t="s">
        <v>15615</v>
      </c>
    </row>
    <row r="3435" spans="1:13" x14ac:dyDescent="0.3">
      <c r="A3435">
        <v>3434</v>
      </c>
      <c r="B3435" t="s">
        <v>11471</v>
      </c>
      <c r="C3435" t="s">
        <v>3931</v>
      </c>
      <c r="D3435" t="s">
        <v>12751</v>
      </c>
      <c r="E3435" s="1">
        <f t="shared" si="212"/>
        <v>43079</v>
      </c>
      <c r="F3435">
        <f t="shared" si="213"/>
        <v>2017</v>
      </c>
      <c r="G3435">
        <f t="shared" si="214"/>
        <v>12</v>
      </c>
      <c r="H3435">
        <f t="shared" si="215"/>
        <v>7</v>
      </c>
      <c r="I3435" s="1" t="s">
        <v>15622</v>
      </c>
      <c r="J3435" s="1" t="s">
        <v>15623</v>
      </c>
      <c r="K3435" s="42">
        <v>0.86</v>
      </c>
      <c r="L3435" s="42">
        <v>0.77</v>
      </c>
      <c r="M3435" s="1" t="s">
        <v>15615</v>
      </c>
    </row>
    <row r="3436" spans="1:13" x14ac:dyDescent="0.3">
      <c r="A3436">
        <v>3435</v>
      </c>
      <c r="B3436" t="s">
        <v>8824</v>
      </c>
      <c r="C3436" t="s">
        <v>6524</v>
      </c>
      <c r="D3436" t="s">
        <v>12752</v>
      </c>
      <c r="E3436" s="1">
        <f t="shared" si="212"/>
        <v>43080</v>
      </c>
      <c r="F3436">
        <f t="shared" si="213"/>
        <v>2017</v>
      </c>
      <c r="G3436">
        <f t="shared" si="214"/>
        <v>12</v>
      </c>
      <c r="H3436">
        <f t="shared" si="215"/>
        <v>1</v>
      </c>
      <c r="I3436" s="1" t="s">
        <v>15622</v>
      </c>
      <c r="J3436" s="1" t="s">
        <v>15624</v>
      </c>
      <c r="K3436" s="42">
        <v>0.95</v>
      </c>
      <c r="L3436" s="42">
        <v>0.97</v>
      </c>
      <c r="M3436" s="1" t="s">
        <v>15615</v>
      </c>
    </row>
    <row r="3437" spans="1:13" x14ac:dyDescent="0.3">
      <c r="A3437">
        <v>3436</v>
      </c>
      <c r="B3437" t="s">
        <v>9691</v>
      </c>
      <c r="C3437" t="s">
        <v>5673</v>
      </c>
      <c r="D3437" t="s">
        <v>12753</v>
      </c>
      <c r="E3437" s="1">
        <f t="shared" si="212"/>
        <v>43081</v>
      </c>
      <c r="F3437">
        <f t="shared" si="213"/>
        <v>2017</v>
      </c>
      <c r="G3437">
        <f t="shared" si="214"/>
        <v>12</v>
      </c>
      <c r="H3437">
        <f t="shared" si="215"/>
        <v>2</v>
      </c>
      <c r="I3437" s="1" t="s">
        <v>15622</v>
      </c>
      <c r="J3437" s="1" t="s">
        <v>15626</v>
      </c>
      <c r="K3437" s="42">
        <v>0.94</v>
      </c>
      <c r="L3437" s="42">
        <v>0.99</v>
      </c>
      <c r="M3437" s="1" t="s">
        <v>15615</v>
      </c>
    </row>
    <row r="3438" spans="1:13" x14ac:dyDescent="0.3">
      <c r="A3438">
        <v>3437</v>
      </c>
      <c r="B3438" t="s">
        <v>9823</v>
      </c>
      <c r="C3438" t="s">
        <v>5546</v>
      </c>
      <c r="D3438" t="s">
        <v>12754</v>
      </c>
      <c r="E3438" s="1">
        <f t="shared" si="212"/>
        <v>43085</v>
      </c>
      <c r="F3438">
        <f t="shared" si="213"/>
        <v>2017</v>
      </c>
      <c r="G3438">
        <f t="shared" si="214"/>
        <v>12</v>
      </c>
      <c r="H3438">
        <f t="shared" si="215"/>
        <v>6</v>
      </c>
      <c r="I3438" s="1" t="s">
        <v>15625</v>
      </c>
      <c r="J3438" s="1" t="s">
        <v>15626</v>
      </c>
      <c r="K3438" s="42">
        <v>1</v>
      </c>
      <c r="L3438" s="42">
        <v>1</v>
      </c>
      <c r="M3438" s="1" t="s">
        <v>15616</v>
      </c>
    </row>
    <row r="3439" spans="1:13" x14ac:dyDescent="0.3">
      <c r="A3439">
        <v>3438</v>
      </c>
      <c r="B3439" t="s">
        <v>8978</v>
      </c>
      <c r="C3439" t="s">
        <v>6375</v>
      </c>
      <c r="D3439" t="s">
        <v>12755</v>
      </c>
      <c r="E3439" s="1">
        <f t="shared" si="212"/>
        <v>43086</v>
      </c>
      <c r="F3439">
        <f t="shared" si="213"/>
        <v>2017</v>
      </c>
      <c r="G3439">
        <f t="shared" si="214"/>
        <v>12</v>
      </c>
      <c r="H3439">
        <f t="shared" si="215"/>
        <v>7</v>
      </c>
      <c r="I3439" s="1" t="s">
        <v>15622</v>
      </c>
      <c r="J3439" s="1" t="s">
        <v>15624</v>
      </c>
      <c r="K3439" s="42">
        <v>1</v>
      </c>
      <c r="L3439" s="42">
        <v>0.92</v>
      </c>
      <c r="M3439" s="1" t="s">
        <v>15616</v>
      </c>
    </row>
    <row r="3440" spans="1:13" x14ac:dyDescent="0.3">
      <c r="A3440">
        <v>3439</v>
      </c>
      <c r="B3440" t="s">
        <v>10921</v>
      </c>
      <c r="C3440" t="s">
        <v>4473</v>
      </c>
      <c r="D3440" t="s">
        <v>12755</v>
      </c>
      <c r="E3440" s="1">
        <f t="shared" si="212"/>
        <v>43086</v>
      </c>
      <c r="F3440">
        <f t="shared" si="213"/>
        <v>2017</v>
      </c>
      <c r="G3440">
        <f t="shared" si="214"/>
        <v>12</v>
      </c>
      <c r="H3440">
        <f t="shared" si="215"/>
        <v>7</v>
      </c>
      <c r="I3440" s="1" t="s">
        <v>15625</v>
      </c>
      <c r="J3440" s="1" t="s">
        <v>15626</v>
      </c>
      <c r="K3440" s="42">
        <v>1</v>
      </c>
      <c r="L3440" s="42">
        <v>0.93</v>
      </c>
      <c r="M3440" s="1" t="s">
        <v>15615</v>
      </c>
    </row>
    <row r="3441" spans="1:13" x14ac:dyDescent="0.3">
      <c r="A3441">
        <v>3440</v>
      </c>
      <c r="B3441" t="s">
        <v>7806</v>
      </c>
      <c r="C3441" t="s">
        <v>7517</v>
      </c>
      <c r="D3441" t="s">
        <v>12756</v>
      </c>
      <c r="E3441" s="1">
        <f t="shared" si="212"/>
        <v>43088</v>
      </c>
      <c r="F3441">
        <f t="shared" si="213"/>
        <v>2017</v>
      </c>
      <c r="G3441">
        <f t="shared" si="214"/>
        <v>12</v>
      </c>
      <c r="H3441">
        <f t="shared" si="215"/>
        <v>2</v>
      </c>
      <c r="I3441" s="1" t="s">
        <v>15625</v>
      </c>
      <c r="J3441" s="1" t="s">
        <v>15626</v>
      </c>
      <c r="K3441" s="42">
        <v>1</v>
      </c>
      <c r="L3441" s="42">
        <v>1</v>
      </c>
      <c r="M3441" s="1" t="s">
        <v>15615</v>
      </c>
    </row>
    <row r="3442" spans="1:13" x14ac:dyDescent="0.3">
      <c r="A3442">
        <v>3441</v>
      </c>
      <c r="B3442" t="s">
        <v>10174</v>
      </c>
      <c r="C3442" t="s">
        <v>5204</v>
      </c>
      <c r="D3442" t="s">
        <v>12757</v>
      </c>
      <c r="E3442" s="1">
        <f t="shared" si="212"/>
        <v>43089</v>
      </c>
      <c r="F3442">
        <f t="shared" si="213"/>
        <v>2017</v>
      </c>
      <c r="G3442">
        <f t="shared" si="214"/>
        <v>12</v>
      </c>
      <c r="H3442">
        <f t="shared" si="215"/>
        <v>3</v>
      </c>
      <c r="I3442" s="1" t="s">
        <v>15629</v>
      </c>
      <c r="J3442" s="1" t="s">
        <v>15626</v>
      </c>
      <c r="K3442" s="42">
        <v>1</v>
      </c>
      <c r="L3442" s="42">
        <v>1</v>
      </c>
      <c r="M3442" s="1" t="s">
        <v>15616</v>
      </c>
    </row>
    <row r="3443" spans="1:13" x14ac:dyDescent="0.3">
      <c r="A3443">
        <v>3442</v>
      </c>
      <c r="B3443" t="s">
        <v>10803</v>
      </c>
      <c r="C3443" t="s">
        <v>4589</v>
      </c>
      <c r="D3443" t="s">
        <v>12757</v>
      </c>
      <c r="E3443" s="1">
        <f t="shared" si="212"/>
        <v>43089</v>
      </c>
      <c r="F3443">
        <f t="shared" si="213"/>
        <v>2017</v>
      </c>
      <c r="G3443">
        <f t="shared" si="214"/>
        <v>12</v>
      </c>
      <c r="H3443">
        <f t="shared" si="215"/>
        <v>3</v>
      </c>
      <c r="I3443" s="1" t="s">
        <v>15622</v>
      </c>
      <c r="J3443" s="1" t="s">
        <v>15626</v>
      </c>
      <c r="K3443" s="42">
        <v>1</v>
      </c>
      <c r="L3443" s="42">
        <v>0.9</v>
      </c>
      <c r="M3443" s="1" t="s">
        <v>15615</v>
      </c>
    </row>
    <row r="3444" spans="1:13" x14ac:dyDescent="0.3">
      <c r="A3444">
        <v>3443</v>
      </c>
      <c r="B3444" t="s">
        <v>11491</v>
      </c>
      <c r="C3444" t="s">
        <v>3911</v>
      </c>
      <c r="D3444" t="s">
        <v>12758</v>
      </c>
      <c r="E3444" s="1">
        <f t="shared" si="212"/>
        <v>43090</v>
      </c>
      <c r="F3444">
        <f t="shared" si="213"/>
        <v>2017</v>
      </c>
      <c r="G3444">
        <f t="shared" si="214"/>
        <v>12</v>
      </c>
      <c r="H3444">
        <f t="shared" si="215"/>
        <v>4</v>
      </c>
      <c r="I3444" s="1" t="s">
        <v>15622</v>
      </c>
      <c r="J3444" s="1" t="s">
        <v>15626</v>
      </c>
      <c r="K3444" s="42">
        <v>1</v>
      </c>
      <c r="L3444" s="42">
        <v>1</v>
      </c>
      <c r="M3444" s="1" t="s">
        <v>15615</v>
      </c>
    </row>
    <row r="3445" spans="1:13" x14ac:dyDescent="0.3">
      <c r="A3445">
        <v>3444</v>
      </c>
      <c r="B3445" t="s">
        <v>8959</v>
      </c>
      <c r="C3445" t="s">
        <v>6394</v>
      </c>
      <c r="D3445" t="s">
        <v>12758</v>
      </c>
      <c r="E3445" s="1">
        <f t="shared" si="212"/>
        <v>43090</v>
      </c>
      <c r="F3445">
        <f t="shared" si="213"/>
        <v>2017</v>
      </c>
      <c r="G3445">
        <f t="shared" si="214"/>
        <v>12</v>
      </c>
      <c r="H3445">
        <f t="shared" si="215"/>
        <v>4</v>
      </c>
      <c r="I3445" s="1" t="s">
        <v>15622</v>
      </c>
      <c r="J3445" s="1" t="s">
        <v>15626</v>
      </c>
      <c r="K3445" s="42">
        <v>1</v>
      </c>
      <c r="L3445" s="42">
        <v>0.93</v>
      </c>
      <c r="M3445" s="1" t="s">
        <v>15616</v>
      </c>
    </row>
    <row r="3446" spans="1:13" x14ac:dyDescent="0.3">
      <c r="A3446">
        <v>3445</v>
      </c>
      <c r="B3446" t="s">
        <v>11721</v>
      </c>
      <c r="C3446" t="s">
        <v>3685</v>
      </c>
      <c r="D3446" t="s">
        <v>12759</v>
      </c>
      <c r="E3446" s="1">
        <f t="shared" si="212"/>
        <v>43092</v>
      </c>
      <c r="F3446">
        <f t="shared" si="213"/>
        <v>2017</v>
      </c>
      <c r="G3446">
        <f t="shared" si="214"/>
        <v>12</v>
      </c>
      <c r="H3446">
        <f t="shared" si="215"/>
        <v>6</v>
      </c>
      <c r="I3446" s="1" t="s">
        <v>15625</v>
      </c>
      <c r="J3446" s="1" t="s">
        <v>15624</v>
      </c>
      <c r="K3446" s="42">
        <v>1</v>
      </c>
      <c r="L3446" s="42">
        <v>0.92</v>
      </c>
      <c r="M3446" s="1" t="s">
        <v>15616</v>
      </c>
    </row>
    <row r="3447" spans="1:13" x14ac:dyDescent="0.3">
      <c r="A3447">
        <v>3446</v>
      </c>
      <c r="B3447" t="s">
        <v>7677</v>
      </c>
      <c r="C3447" t="s">
        <v>7640</v>
      </c>
      <c r="D3447" t="s">
        <v>12760</v>
      </c>
      <c r="E3447" s="1">
        <f t="shared" si="212"/>
        <v>43094</v>
      </c>
      <c r="F3447">
        <f t="shared" si="213"/>
        <v>2017</v>
      </c>
      <c r="G3447">
        <f t="shared" si="214"/>
        <v>12</v>
      </c>
      <c r="H3447">
        <f t="shared" si="215"/>
        <v>1</v>
      </c>
      <c r="I3447" s="1" t="s">
        <v>15622</v>
      </c>
      <c r="J3447" s="1" t="s">
        <v>15624</v>
      </c>
      <c r="K3447" s="42">
        <v>1</v>
      </c>
      <c r="L3447" s="42">
        <v>1</v>
      </c>
      <c r="M3447" s="1" t="s">
        <v>15615</v>
      </c>
    </row>
    <row r="3448" spans="1:13" x14ac:dyDescent="0.3">
      <c r="A3448">
        <v>3447</v>
      </c>
      <c r="B3448" t="s">
        <v>8443</v>
      </c>
      <c r="C3448" t="s">
        <v>6899</v>
      </c>
      <c r="D3448" t="s">
        <v>12761</v>
      </c>
      <c r="E3448" s="1">
        <f t="shared" si="212"/>
        <v>43095</v>
      </c>
      <c r="F3448">
        <f t="shared" si="213"/>
        <v>2017</v>
      </c>
      <c r="G3448">
        <f t="shared" si="214"/>
        <v>12</v>
      </c>
      <c r="H3448">
        <f t="shared" si="215"/>
        <v>2</v>
      </c>
      <c r="I3448" s="1" t="s">
        <v>15622</v>
      </c>
      <c r="J3448" s="1" t="s">
        <v>15623</v>
      </c>
      <c r="K3448" s="42">
        <v>1</v>
      </c>
      <c r="L3448" s="42">
        <v>0.99</v>
      </c>
      <c r="M3448" s="1" t="s">
        <v>15615</v>
      </c>
    </row>
    <row r="3449" spans="1:13" x14ac:dyDescent="0.3">
      <c r="A3449">
        <v>3448</v>
      </c>
      <c r="B3449" t="s">
        <v>9383</v>
      </c>
      <c r="C3449" t="s">
        <v>5974</v>
      </c>
      <c r="D3449" t="s">
        <v>12762</v>
      </c>
      <c r="E3449" s="1">
        <f t="shared" si="212"/>
        <v>43098</v>
      </c>
      <c r="F3449">
        <f t="shared" si="213"/>
        <v>2017</v>
      </c>
      <c r="G3449">
        <f t="shared" si="214"/>
        <v>12</v>
      </c>
      <c r="H3449">
        <f t="shared" si="215"/>
        <v>5</v>
      </c>
      <c r="I3449" s="1" t="s">
        <v>15622</v>
      </c>
      <c r="J3449" s="1" t="s">
        <v>15626</v>
      </c>
      <c r="K3449" s="42">
        <v>1</v>
      </c>
      <c r="L3449" s="42">
        <v>0.75</v>
      </c>
      <c r="M3449" s="1" t="s">
        <v>15615</v>
      </c>
    </row>
    <row r="3450" spans="1:13" x14ac:dyDescent="0.3">
      <c r="A3450">
        <v>3449</v>
      </c>
      <c r="B3450" t="s">
        <v>9259</v>
      </c>
      <c r="C3450" t="s">
        <v>6095</v>
      </c>
      <c r="D3450" t="s">
        <v>12763</v>
      </c>
      <c r="E3450" s="1">
        <f t="shared" si="212"/>
        <v>43102</v>
      </c>
      <c r="F3450">
        <f t="shared" si="213"/>
        <v>2018</v>
      </c>
      <c r="G3450">
        <f t="shared" si="214"/>
        <v>1</v>
      </c>
      <c r="H3450">
        <f t="shared" si="215"/>
        <v>2</v>
      </c>
      <c r="I3450" s="1" t="s">
        <v>15622</v>
      </c>
      <c r="J3450" s="1" t="s">
        <v>15626</v>
      </c>
      <c r="K3450" s="42">
        <v>1</v>
      </c>
      <c r="L3450" s="42">
        <v>1</v>
      </c>
      <c r="M3450" s="1" t="s">
        <v>15615</v>
      </c>
    </row>
    <row r="3451" spans="1:13" x14ac:dyDescent="0.3">
      <c r="A3451">
        <v>3450</v>
      </c>
      <c r="B3451" t="s">
        <v>10283</v>
      </c>
      <c r="C3451" t="s">
        <v>5096</v>
      </c>
      <c r="D3451" t="s">
        <v>12764</v>
      </c>
      <c r="E3451" s="1">
        <f t="shared" si="212"/>
        <v>43103</v>
      </c>
      <c r="F3451">
        <f t="shared" si="213"/>
        <v>2018</v>
      </c>
      <c r="G3451">
        <f t="shared" si="214"/>
        <v>1</v>
      </c>
      <c r="H3451">
        <f t="shared" si="215"/>
        <v>3</v>
      </c>
      <c r="I3451" s="1" t="s">
        <v>15631</v>
      </c>
      <c r="J3451" s="1" t="s">
        <v>15623</v>
      </c>
      <c r="K3451" s="42">
        <v>0.9</v>
      </c>
      <c r="L3451" s="42">
        <v>0.56999999999999995</v>
      </c>
      <c r="M3451" s="1" t="s">
        <v>15616</v>
      </c>
    </row>
    <row r="3452" spans="1:13" x14ac:dyDescent="0.3">
      <c r="A3452">
        <v>3451</v>
      </c>
      <c r="B3452" t="s">
        <v>10967</v>
      </c>
      <c r="C3452" t="s">
        <v>4428</v>
      </c>
      <c r="D3452" t="s">
        <v>12765</v>
      </c>
      <c r="E3452" s="1">
        <f t="shared" si="212"/>
        <v>43105</v>
      </c>
      <c r="F3452">
        <f t="shared" si="213"/>
        <v>2018</v>
      </c>
      <c r="G3452">
        <f t="shared" si="214"/>
        <v>1</v>
      </c>
      <c r="H3452">
        <f t="shared" si="215"/>
        <v>5</v>
      </c>
      <c r="I3452" s="1" t="s">
        <v>15622</v>
      </c>
      <c r="J3452" s="1" t="s">
        <v>15626</v>
      </c>
      <c r="K3452" s="42">
        <v>1</v>
      </c>
      <c r="L3452" s="42">
        <v>0.92</v>
      </c>
      <c r="M3452" s="1" t="s">
        <v>15616</v>
      </c>
    </row>
    <row r="3453" spans="1:13" x14ac:dyDescent="0.3">
      <c r="A3453">
        <v>3452</v>
      </c>
      <c r="B3453" t="s">
        <v>9967</v>
      </c>
      <c r="C3453" t="s">
        <v>5405</v>
      </c>
      <c r="D3453" t="s">
        <v>12766</v>
      </c>
      <c r="E3453" s="1">
        <f t="shared" si="212"/>
        <v>43106</v>
      </c>
      <c r="F3453">
        <f t="shared" si="213"/>
        <v>2018</v>
      </c>
      <c r="G3453">
        <f t="shared" si="214"/>
        <v>1</v>
      </c>
      <c r="H3453">
        <f t="shared" si="215"/>
        <v>6</v>
      </c>
      <c r="I3453" s="1" t="s">
        <v>15622</v>
      </c>
      <c r="J3453" s="1" t="s">
        <v>15626</v>
      </c>
      <c r="K3453" s="42">
        <v>0.93</v>
      </c>
      <c r="L3453" s="42">
        <v>0.92</v>
      </c>
      <c r="M3453" s="1" t="s">
        <v>15615</v>
      </c>
    </row>
    <row r="3454" spans="1:13" x14ac:dyDescent="0.3">
      <c r="A3454">
        <v>3453</v>
      </c>
      <c r="B3454" t="s">
        <v>8665</v>
      </c>
      <c r="C3454" t="s">
        <v>6683</v>
      </c>
      <c r="D3454" t="s">
        <v>12767</v>
      </c>
      <c r="E3454" s="1">
        <f t="shared" si="212"/>
        <v>43107</v>
      </c>
      <c r="F3454">
        <f t="shared" si="213"/>
        <v>2018</v>
      </c>
      <c r="G3454">
        <f t="shared" si="214"/>
        <v>1</v>
      </c>
      <c r="H3454">
        <f t="shared" si="215"/>
        <v>7</v>
      </c>
      <c r="I3454" s="1" t="s">
        <v>15629</v>
      </c>
      <c r="J3454" s="1" t="s">
        <v>15624</v>
      </c>
      <c r="K3454" s="42">
        <v>0.8</v>
      </c>
      <c r="L3454" s="42">
        <v>0.94</v>
      </c>
      <c r="M3454" s="1" t="s">
        <v>15615</v>
      </c>
    </row>
    <row r="3455" spans="1:13" x14ac:dyDescent="0.3">
      <c r="A3455">
        <v>3454</v>
      </c>
      <c r="B3455" t="s">
        <v>9705</v>
      </c>
      <c r="C3455" t="s">
        <v>5659</v>
      </c>
      <c r="D3455" t="s">
        <v>12768</v>
      </c>
      <c r="E3455" s="1">
        <f t="shared" si="212"/>
        <v>43110</v>
      </c>
      <c r="F3455">
        <f t="shared" si="213"/>
        <v>2018</v>
      </c>
      <c r="G3455">
        <f t="shared" si="214"/>
        <v>1</v>
      </c>
      <c r="H3455">
        <f t="shared" si="215"/>
        <v>3</v>
      </c>
      <c r="I3455" s="1" t="s">
        <v>15625</v>
      </c>
      <c r="J3455" s="1" t="s">
        <v>15623</v>
      </c>
      <c r="K3455" s="42">
        <v>1</v>
      </c>
      <c r="L3455" s="42">
        <v>1</v>
      </c>
      <c r="M3455" s="1" t="s">
        <v>15615</v>
      </c>
    </row>
    <row r="3456" spans="1:13" x14ac:dyDescent="0.3">
      <c r="A3456">
        <v>3455</v>
      </c>
      <c r="B3456" t="s">
        <v>8493</v>
      </c>
      <c r="C3456" t="s">
        <v>6851</v>
      </c>
      <c r="D3456" t="s">
        <v>12769</v>
      </c>
      <c r="E3456" s="1">
        <f t="shared" si="212"/>
        <v>43111</v>
      </c>
      <c r="F3456">
        <f t="shared" si="213"/>
        <v>2018</v>
      </c>
      <c r="G3456">
        <f t="shared" si="214"/>
        <v>1</v>
      </c>
      <c r="H3456">
        <f t="shared" si="215"/>
        <v>4</v>
      </c>
      <c r="I3456" s="1" t="s">
        <v>15676</v>
      </c>
      <c r="J3456" s="1" t="s">
        <v>15623</v>
      </c>
      <c r="K3456" s="42">
        <v>0.5</v>
      </c>
      <c r="L3456" s="42">
        <v>1</v>
      </c>
      <c r="M3456" s="1" t="s">
        <v>15616</v>
      </c>
    </row>
    <row r="3457" spans="1:13" x14ac:dyDescent="0.3">
      <c r="A3457">
        <v>3456</v>
      </c>
      <c r="B3457" t="s">
        <v>8000</v>
      </c>
      <c r="C3457" t="s">
        <v>7331</v>
      </c>
      <c r="D3457" t="s">
        <v>12769</v>
      </c>
      <c r="E3457" s="1">
        <f t="shared" si="212"/>
        <v>43111</v>
      </c>
      <c r="F3457">
        <f t="shared" si="213"/>
        <v>2018</v>
      </c>
      <c r="G3457">
        <f t="shared" si="214"/>
        <v>1</v>
      </c>
      <c r="H3457">
        <f t="shared" si="215"/>
        <v>4</v>
      </c>
      <c r="I3457" s="1" t="s">
        <v>15622</v>
      </c>
      <c r="J3457" s="1" t="s">
        <v>15626</v>
      </c>
      <c r="K3457" s="42">
        <v>1</v>
      </c>
      <c r="L3457" s="42">
        <v>0.99</v>
      </c>
      <c r="M3457" s="1" t="s">
        <v>15615</v>
      </c>
    </row>
    <row r="3458" spans="1:13" x14ac:dyDescent="0.3">
      <c r="A3458">
        <v>3457</v>
      </c>
      <c r="B3458" t="s">
        <v>10855</v>
      </c>
      <c r="C3458" t="s">
        <v>4539</v>
      </c>
      <c r="D3458" t="s">
        <v>12770</v>
      </c>
      <c r="E3458" s="1">
        <f t="shared" si="212"/>
        <v>43112</v>
      </c>
      <c r="F3458">
        <f t="shared" si="213"/>
        <v>2018</v>
      </c>
      <c r="G3458">
        <f t="shared" si="214"/>
        <v>1</v>
      </c>
      <c r="H3458">
        <f t="shared" si="215"/>
        <v>5</v>
      </c>
      <c r="I3458" s="1" t="s">
        <v>15625</v>
      </c>
      <c r="J3458" s="1" t="s">
        <v>15624</v>
      </c>
      <c r="K3458" s="42">
        <v>1</v>
      </c>
      <c r="L3458" s="42">
        <v>0.83</v>
      </c>
      <c r="M3458" s="1" t="s">
        <v>15615</v>
      </c>
    </row>
    <row r="3459" spans="1:13" x14ac:dyDescent="0.3">
      <c r="A3459">
        <v>3458</v>
      </c>
      <c r="B3459" t="s">
        <v>10950</v>
      </c>
      <c r="C3459" t="s">
        <v>4444</v>
      </c>
      <c r="D3459" t="s">
        <v>12771</v>
      </c>
      <c r="E3459" s="1">
        <f t="shared" ref="E3459:E3522" si="216">DATE(LEFT(D3459,4),MID(D3459,5,2),RIGHT(D3459,2))</f>
        <v>43114</v>
      </c>
      <c r="F3459">
        <f t="shared" ref="F3459:F3522" si="217">YEAR(E3459)</f>
        <v>2018</v>
      </c>
      <c r="G3459">
        <f t="shared" ref="G3459:G3522" si="218">MONTH(E3459)</f>
        <v>1</v>
      </c>
      <c r="H3459">
        <f t="shared" ref="H3459:H3522" si="219">WEEKDAY(E3459,2)</f>
        <v>7</v>
      </c>
      <c r="I3459" s="1" t="s">
        <v>15625</v>
      </c>
      <c r="J3459" s="1" t="s">
        <v>15624</v>
      </c>
      <c r="K3459" s="42">
        <v>1</v>
      </c>
      <c r="L3459" s="42">
        <v>1</v>
      </c>
      <c r="M3459" s="1" t="s">
        <v>15616</v>
      </c>
    </row>
    <row r="3460" spans="1:13" x14ac:dyDescent="0.3">
      <c r="A3460">
        <v>3459</v>
      </c>
      <c r="B3460" t="s">
        <v>9795</v>
      </c>
      <c r="C3460" t="s">
        <v>5574</v>
      </c>
      <c r="D3460" t="s">
        <v>12772</v>
      </c>
      <c r="E3460" s="1">
        <f t="shared" si="216"/>
        <v>43118</v>
      </c>
      <c r="F3460">
        <f t="shared" si="217"/>
        <v>2018</v>
      </c>
      <c r="G3460">
        <f t="shared" si="218"/>
        <v>1</v>
      </c>
      <c r="H3460">
        <f t="shared" si="219"/>
        <v>4</v>
      </c>
      <c r="I3460" s="1" t="s">
        <v>15625</v>
      </c>
      <c r="J3460" s="1" t="s">
        <v>15623</v>
      </c>
      <c r="K3460" s="42">
        <v>1</v>
      </c>
      <c r="L3460" s="42">
        <v>1</v>
      </c>
      <c r="M3460" s="1" t="s">
        <v>15615</v>
      </c>
    </row>
    <row r="3461" spans="1:13" x14ac:dyDescent="0.3">
      <c r="A3461">
        <v>3460</v>
      </c>
      <c r="B3461" t="s">
        <v>9469</v>
      </c>
      <c r="C3461" t="s">
        <v>5890</v>
      </c>
      <c r="D3461" t="s">
        <v>12773</v>
      </c>
      <c r="E3461" s="1">
        <f t="shared" si="216"/>
        <v>43121</v>
      </c>
      <c r="F3461">
        <f t="shared" si="217"/>
        <v>2018</v>
      </c>
      <c r="G3461">
        <f t="shared" si="218"/>
        <v>1</v>
      </c>
      <c r="H3461">
        <f t="shared" si="219"/>
        <v>7</v>
      </c>
      <c r="I3461" s="1" t="s">
        <v>15622</v>
      </c>
      <c r="J3461" s="1" t="s">
        <v>15623</v>
      </c>
      <c r="K3461" s="42">
        <v>0.5</v>
      </c>
      <c r="L3461" s="42">
        <v>0.81</v>
      </c>
      <c r="M3461" s="1" t="s">
        <v>15615</v>
      </c>
    </row>
    <row r="3462" spans="1:13" x14ac:dyDescent="0.3">
      <c r="A3462">
        <v>3461</v>
      </c>
      <c r="B3462" t="s">
        <v>8938</v>
      </c>
      <c r="C3462" t="s">
        <v>6415</v>
      </c>
      <c r="D3462" t="s">
        <v>12774</v>
      </c>
      <c r="E3462" s="1">
        <f t="shared" si="216"/>
        <v>43122</v>
      </c>
      <c r="F3462">
        <f t="shared" si="217"/>
        <v>2018</v>
      </c>
      <c r="G3462">
        <f t="shared" si="218"/>
        <v>1</v>
      </c>
      <c r="H3462">
        <f t="shared" si="219"/>
        <v>1</v>
      </c>
      <c r="I3462" s="1" t="s">
        <v>15622</v>
      </c>
      <c r="J3462" s="1" t="s">
        <v>15624</v>
      </c>
      <c r="K3462" s="42">
        <v>1</v>
      </c>
      <c r="L3462" s="42">
        <v>0.79</v>
      </c>
      <c r="M3462" s="1" t="s">
        <v>15615</v>
      </c>
    </row>
    <row r="3463" spans="1:13" x14ac:dyDescent="0.3">
      <c r="A3463">
        <v>3462</v>
      </c>
      <c r="B3463" t="s">
        <v>10026</v>
      </c>
      <c r="C3463" t="s">
        <v>5347</v>
      </c>
      <c r="D3463" t="s">
        <v>12775</v>
      </c>
      <c r="E3463" s="1">
        <f t="shared" si="216"/>
        <v>43125</v>
      </c>
      <c r="F3463">
        <f t="shared" si="217"/>
        <v>2018</v>
      </c>
      <c r="G3463">
        <f t="shared" si="218"/>
        <v>1</v>
      </c>
      <c r="H3463">
        <f t="shared" si="219"/>
        <v>4</v>
      </c>
      <c r="I3463" s="1" t="s">
        <v>15625</v>
      </c>
      <c r="J3463" s="1" t="s">
        <v>15626</v>
      </c>
      <c r="K3463" s="42">
        <v>0.9</v>
      </c>
      <c r="L3463" s="42">
        <v>1</v>
      </c>
      <c r="M3463" s="1" t="s">
        <v>15615</v>
      </c>
    </row>
    <row r="3464" spans="1:13" x14ac:dyDescent="0.3">
      <c r="A3464">
        <v>3463</v>
      </c>
      <c r="B3464" t="s">
        <v>9944</v>
      </c>
      <c r="C3464" t="s">
        <v>5427</v>
      </c>
      <c r="D3464" t="s">
        <v>12775</v>
      </c>
      <c r="E3464" s="1">
        <f t="shared" si="216"/>
        <v>43125</v>
      </c>
      <c r="F3464">
        <f t="shared" si="217"/>
        <v>2018</v>
      </c>
      <c r="G3464">
        <f t="shared" si="218"/>
        <v>1</v>
      </c>
      <c r="H3464">
        <f t="shared" si="219"/>
        <v>4</v>
      </c>
      <c r="I3464" s="1" t="s">
        <v>15625</v>
      </c>
      <c r="J3464" s="1" t="s">
        <v>15626</v>
      </c>
      <c r="K3464" s="42">
        <v>1</v>
      </c>
      <c r="L3464" s="42">
        <v>1</v>
      </c>
      <c r="M3464" s="1" t="s">
        <v>15616</v>
      </c>
    </row>
    <row r="3465" spans="1:13" x14ac:dyDescent="0.3">
      <c r="A3465">
        <v>3464</v>
      </c>
      <c r="B3465" t="s">
        <v>8274</v>
      </c>
      <c r="C3465" t="s">
        <v>7061</v>
      </c>
      <c r="D3465" t="s">
        <v>12775</v>
      </c>
      <c r="E3465" s="1">
        <f t="shared" si="216"/>
        <v>43125</v>
      </c>
      <c r="F3465">
        <f t="shared" si="217"/>
        <v>2018</v>
      </c>
      <c r="G3465">
        <f t="shared" si="218"/>
        <v>1</v>
      </c>
      <c r="H3465">
        <f t="shared" si="219"/>
        <v>4</v>
      </c>
      <c r="I3465" s="1" t="s">
        <v>15622</v>
      </c>
      <c r="J3465" s="1" t="s">
        <v>15624</v>
      </c>
      <c r="K3465" s="42">
        <v>1</v>
      </c>
      <c r="L3465" s="42">
        <v>0.99</v>
      </c>
      <c r="M3465" s="1" t="s">
        <v>15615</v>
      </c>
    </row>
    <row r="3466" spans="1:13" x14ac:dyDescent="0.3">
      <c r="A3466">
        <v>3465</v>
      </c>
      <c r="B3466" t="s">
        <v>7911</v>
      </c>
      <c r="C3466" t="s">
        <v>7418</v>
      </c>
      <c r="D3466" t="s">
        <v>12776</v>
      </c>
      <c r="E3466" s="1">
        <f t="shared" si="216"/>
        <v>43126</v>
      </c>
      <c r="F3466">
        <f t="shared" si="217"/>
        <v>2018</v>
      </c>
      <c r="G3466">
        <f t="shared" si="218"/>
        <v>1</v>
      </c>
      <c r="H3466">
        <f t="shared" si="219"/>
        <v>5</v>
      </c>
      <c r="I3466" s="1" t="s">
        <v>15642</v>
      </c>
      <c r="J3466" s="1" t="s">
        <v>15624</v>
      </c>
      <c r="K3466" s="42">
        <v>0.83</v>
      </c>
      <c r="L3466" s="42">
        <v>0.93</v>
      </c>
      <c r="M3466" s="1" t="s">
        <v>15615</v>
      </c>
    </row>
    <row r="3467" spans="1:13" x14ac:dyDescent="0.3">
      <c r="A3467">
        <v>3466</v>
      </c>
      <c r="B3467" t="s">
        <v>10263</v>
      </c>
      <c r="C3467" t="s">
        <v>5116</v>
      </c>
      <c r="D3467" t="s">
        <v>12776</v>
      </c>
      <c r="E3467" s="1">
        <f t="shared" si="216"/>
        <v>43126</v>
      </c>
      <c r="F3467">
        <f t="shared" si="217"/>
        <v>2018</v>
      </c>
      <c r="G3467">
        <f t="shared" si="218"/>
        <v>1</v>
      </c>
      <c r="H3467">
        <f t="shared" si="219"/>
        <v>5</v>
      </c>
      <c r="I3467" s="1" t="s">
        <v>15622</v>
      </c>
      <c r="J3467" s="1" t="s">
        <v>15623</v>
      </c>
      <c r="K3467" s="42">
        <v>1</v>
      </c>
      <c r="L3467" s="42">
        <v>0.88</v>
      </c>
      <c r="M3467" s="1" t="s">
        <v>15615</v>
      </c>
    </row>
    <row r="3468" spans="1:13" x14ac:dyDescent="0.3">
      <c r="A3468">
        <v>3467</v>
      </c>
      <c r="B3468" t="s">
        <v>8112</v>
      </c>
      <c r="C3468" t="s">
        <v>7223</v>
      </c>
      <c r="D3468" t="s">
        <v>12777</v>
      </c>
      <c r="E3468" s="1">
        <f t="shared" si="216"/>
        <v>43127</v>
      </c>
      <c r="F3468">
        <f t="shared" si="217"/>
        <v>2018</v>
      </c>
      <c r="G3468">
        <f t="shared" si="218"/>
        <v>1</v>
      </c>
      <c r="H3468">
        <f t="shared" si="219"/>
        <v>6</v>
      </c>
      <c r="I3468" s="1" t="s">
        <v>15625</v>
      </c>
      <c r="J3468" s="1" t="s">
        <v>15626</v>
      </c>
      <c r="K3468" s="42">
        <v>0.9</v>
      </c>
      <c r="L3468" s="42">
        <v>0.99</v>
      </c>
      <c r="M3468" s="1" t="s">
        <v>15616</v>
      </c>
    </row>
    <row r="3469" spans="1:13" x14ac:dyDescent="0.3">
      <c r="A3469">
        <v>3468</v>
      </c>
      <c r="B3469" t="s">
        <v>9733</v>
      </c>
      <c r="C3469" t="s">
        <v>5632</v>
      </c>
      <c r="D3469" t="s">
        <v>12778</v>
      </c>
      <c r="E3469" s="1">
        <f t="shared" si="216"/>
        <v>43129</v>
      </c>
      <c r="F3469">
        <f t="shared" si="217"/>
        <v>2018</v>
      </c>
      <c r="G3469">
        <f t="shared" si="218"/>
        <v>1</v>
      </c>
      <c r="H3469">
        <f t="shared" si="219"/>
        <v>1</v>
      </c>
      <c r="I3469" s="1" t="s">
        <v>15671</v>
      </c>
      <c r="J3469" s="1" t="s">
        <v>15624</v>
      </c>
      <c r="K3469" s="42">
        <v>0.82</v>
      </c>
      <c r="L3469" s="42">
        <v>0.85</v>
      </c>
      <c r="M3469" s="1" t="s">
        <v>15616</v>
      </c>
    </row>
    <row r="3470" spans="1:13" x14ac:dyDescent="0.3">
      <c r="A3470">
        <v>3469</v>
      </c>
      <c r="B3470" t="s">
        <v>10494</v>
      </c>
      <c r="C3470" t="s">
        <v>4889</v>
      </c>
      <c r="D3470" t="s">
        <v>12779</v>
      </c>
      <c r="E3470" s="1">
        <f t="shared" si="216"/>
        <v>43130</v>
      </c>
      <c r="F3470">
        <f t="shared" si="217"/>
        <v>2018</v>
      </c>
      <c r="G3470">
        <f t="shared" si="218"/>
        <v>1</v>
      </c>
      <c r="H3470">
        <f t="shared" si="219"/>
        <v>2</v>
      </c>
      <c r="I3470" s="1" t="s">
        <v>15629</v>
      </c>
      <c r="J3470" s="1" t="s">
        <v>15628</v>
      </c>
      <c r="K3470" s="42">
        <v>0</v>
      </c>
      <c r="L3470" s="42">
        <v>1</v>
      </c>
      <c r="M3470" s="1" t="s">
        <v>15615</v>
      </c>
    </row>
    <row r="3471" spans="1:13" x14ac:dyDescent="0.3">
      <c r="A3471">
        <v>3470</v>
      </c>
      <c r="B3471" t="s">
        <v>8383</v>
      </c>
      <c r="C3471" t="s">
        <v>3516</v>
      </c>
      <c r="D3471" t="s">
        <v>12780</v>
      </c>
      <c r="E3471" s="1">
        <f t="shared" si="216"/>
        <v>43132</v>
      </c>
      <c r="F3471">
        <f t="shared" si="217"/>
        <v>2018</v>
      </c>
      <c r="G3471">
        <f t="shared" si="218"/>
        <v>2</v>
      </c>
      <c r="H3471">
        <f t="shared" si="219"/>
        <v>4</v>
      </c>
      <c r="I3471" s="1" t="s">
        <v>15622</v>
      </c>
      <c r="J3471" s="1" t="s">
        <v>15624</v>
      </c>
      <c r="K3471" s="42">
        <v>1</v>
      </c>
      <c r="L3471" s="42">
        <v>0.85</v>
      </c>
      <c r="M3471" s="1" t="s">
        <v>15616</v>
      </c>
    </row>
    <row r="3472" spans="1:13" x14ac:dyDescent="0.3">
      <c r="A3472">
        <v>3471</v>
      </c>
      <c r="B3472" t="s">
        <v>7827</v>
      </c>
      <c r="C3472" t="s">
        <v>7496</v>
      </c>
      <c r="D3472" t="s">
        <v>12781</v>
      </c>
      <c r="E3472" s="1">
        <f t="shared" si="216"/>
        <v>43139</v>
      </c>
      <c r="F3472">
        <f t="shared" si="217"/>
        <v>2018</v>
      </c>
      <c r="G3472">
        <f t="shared" si="218"/>
        <v>2</v>
      </c>
      <c r="H3472">
        <f t="shared" si="219"/>
        <v>4</v>
      </c>
      <c r="I3472" s="1" t="s">
        <v>15622</v>
      </c>
      <c r="J3472" s="1" t="s">
        <v>15624</v>
      </c>
      <c r="K3472" s="42">
        <v>1</v>
      </c>
      <c r="L3472" s="42">
        <v>0.96</v>
      </c>
      <c r="M3472" s="1" t="s">
        <v>15615</v>
      </c>
    </row>
    <row r="3473" spans="1:13" x14ac:dyDescent="0.3">
      <c r="A3473">
        <v>3472</v>
      </c>
      <c r="B3473" t="s">
        <v>7695</v>
      </c>
      <c r="C3473" t="s">
        <v>7623</v>
      </c>
      <c r="D3473" t="s">
        <v>12782</v>
      </c>
      <c r="E3473" s="1">
        <f t="shared" si="216"/>
        <v>43141</v>
      </c>
      <c r="F3473">
        <f t="shared" si="217"/>
        <v>2018</v>
      </c>
      <c r="G3473">
        <f t="shared" si="218"/>
        <v>2</v>
      </c>
      <c r="H3473">
        <f t="shared" si="219"/>
        <v>6</v>
      </c>
      <c r="I3473" s="1" t="s">
        <v>15622</v>
      </c>
      <c r="J3473" s="1" t="s">
        <v>15624</v>
      </c>
      <c r="K3473" s="42">
        <v>1</v>
      </c>
      <c r="L3473" s="42">
        <v>0.83</v>
      </c>
      <c r="M3473" s="1" t="s">
        <v>15616</v>
      </c>
    </row>
    <row r="3474" spans="1:13" x14ac:dyDescent="0.3">
      <c r="A3474">
        <v>3473</v>
      </c>
      <c r="B3474" t="s">
        <v>9613</v>
      </c>
      <c r="C3474" t="s">
        <v>5750</v>
      </c>
      <c r="D3474" t="s">
        <v>12782</v>
      </c>
      <c r="E3474" s="1">
        <f t="shared" si="216"/>
        <v>43141</v>
      </c>
      <c r="F3474">
        <f t="shared" si="217"/>
        <v>2018</v>
      </c>
      <c r="G3474">
        <f t="shared" si="218"/>
        <v>2</v>
      </c>
      <c r="H3474">
        <f t="shared" si="219"/>
        <v>6</v>
      </c>
      <c r="I3474" s="1" t="s">
        <v>15622</v>
      </c>
      <c r="J3474" s="1" t="s">
        <v>15626</v>
      </c>
      <c r="K3474" s="42">
        <v>1</v>
      </c>
      <c r="L3474" s="42">
        <v>1</v>
      </c>
      <c r="M3474" s="1" t="s">
        <v>15615</v>
      </c>
    </row>
    <row r="3475" spans="1:13" x14ac:dyDescent="0.3">
      <c r="A3475">
        <v>3474</v>
      </c>
      <c r="B3475" t="s">
        <v>11542</v>
      </c>
      <c r="C3475" t="s">
        <v>3862</v>
      </c>
      <c r="D3475" t="s">
        <v>12782</v>
      </c>
      <c r="E3475" s="1">
        <f t="shared" si="216"/>
        <v>43141</v>
      </c>
      <c r="F3475">
        <f t="shared" si="217"/>
        <v>2018</v>
      </c>
      <c r="G3475">
        <f t="shared" si="218"/>
        <v>2</v>
      </c>
      <c r="H3475">
        <f t="shared" si="219"/>
        <v>6</v>
      </c>
      <c r="I3475" s="1" t="s">
        <v>15625</v>
      </c>
      <c r="J3475" s="1" t="s">
        <v>15626</v>
      </c>
      <c r="K3475" s="42">
        <v>1</v>
      </c>
      <c r="L3475" s="42">
        <v>0.98</v>
      </c>
      <c r="M3475" s="1" t="s">
        <v>15616</v>
      </c>
    </row>
    <row r="3476" spans="1:13" x14ac:dyDescent="0.3">
      <c r="A3476">
        <v>3475</v>
      </c>
      <c r="B3476" t="s">
        <v>9111</v>
      </c>
      <c r="C3476" t="s">
        <v>6242</v>
      </c>
      <c r="D3476" t="s">
        <v>12783</v>
      </c>
      <c r="E3476" s="1">
        <f t="shared" si="216"/>
        <v>43145</v>
      </c>
      <c r="F3476">
        <f t="shared" si="217"/>
        <v>2018</v>
      </c>
      <c r="G3476">
        <f t="shared" si="218"/>
        <v>2</v>
      </c>
      <c r="H3476">
        <f t="shared" si="219"/>
        <v>3</v>
      </c>
      <c r="I3476" s="1" t="s">
        <v>15622</v>
      </c>
      <c r="J3476" s="1" t="s">
        <v>15624</v>
      </c>
      <c r="K3476" s="42">
        <v>1</v>
      </c>
      <c r="L3476" s="42">
        <v>1</v>
      </c>
      <c r="M3476" s="1" t="s">
        <v>15616</v>
      </c>
    </row>
    <row r="3477" spans="1:13" x14ac:dyDescent="0.3">
      <c r="A3477">
        <v>3476</v>
      </c>
      <c r="B3477" t="s">
        <v>10208</v>
      </c>
      <c r="C3477" t="s">
        <v>5171</v>
      </c>
      <c r="D3477" t="s">
        <v>12783</v>
      </c>
      <c r="E3477" s="1">
        <f t="shared" si="216"/>
        <v>43145</v>
      </c>
      <c r="F3477">
        <f t="shared" si="217"/>
        <v>2018</v>
      </c>
      <c r="G3477">
        <f t="shared" si="218"/>
        <v>2</v>
      </c>
      <c r="H3477">
        <f t="shared" si="219"/>
        <v>3</v>
      </c>
      <c r="I3477" s="1" t="s">
        <v>15622</v>
      </c>
      <c r="J3477" s="1" t="s">
        <v>15626</v>
      </c>
      <c r="K3477" s="42">
        <v>1</v>
      </c>
      <c r="L3477" s="42">
        <v>0.97</v>
      </c>
      <c r="M3477" s="1" t="s">
        <v>15616</v>
      </c>
    </row>
    <row r="3478" spans="1:13" x14ac:dyDescent="0.3">
      <c r="A3478">
        <v>3477</v>
      </c>
      <c r="B3478" t="s">
        <v>10504</v>
      </c>
      <c r="C3478" t="s">
        <v>4879</v>
      </c>
      <c r="D3478" t="s">
        <v>12783</v>
      </c>
      <c r="E3478" s="1">
        <f t="shared" si="216"/>
        <v>43145</v>
      </c>
      <c r="F3478">
        <f t="shared" si="217"/>
        <v>2018</v>
      </c>
      <c r="G3478">
        <f t="shared" si="218"/>
        <v>2</v>
      </c>
      <c r="H3478">
        <f t="shared" si="219"/>
        <v>3</v>
      </c>
      <c r="I3478" s="1" t="s">
        <v>15629</v>
      </c>
      <c r="J3478" s="1" t="s">
        <v>15626</v>
      </c>
      <c r="K3478" s="42">
        <v>1</v>
      </c>
      <c r="L3478" s="42">
        <v>0.97</v>
      </c>
      <c r="M3478" s="1" t="s">
        <v>15615</v>
      </c>
    </row>
    <row r="3479" spans="1:13" x14ac:dyDescent="0.3">
      <c r="A3479">
        <v>3478</v>
      </c>
      <c r="B3479" t="s">
        <v>10488</v>
      </c>
      <c r="C3479" t="s">
        <v>4895</v>
      </c>
      <c r="D3479" t="s">
        <v>12784</v>
      </c>
      <c r="E3479" s="1">
        <f t="shared" si="216"/>
        <v>43149</v>
      </c>
      <c r="F3479">
        <f t="shared" si="217"/>
        <v>2018</v>
      </c>
      <c r="G3479">
        <f t="shared" si="218"/>
        <v>2</v>
      </c>
      <c r="H3479">
        <f t="shared" si="219"/>
        <v>7</v>
      </c>
      <c r="I3479" s="1" t="s">
        <v>15625</v>
      </c>
      <c r="J3479" s="1" t="s">
        <v>15628</v>
      </c>
      <c r="K3479" s="42">
        <v>0.25</v>
      </c>
      <c r="L3479" s="42">
        <v>0.54</v>
      </c>
      <c r="M3479" s="1" t="s">
        <v>15615</v>
      </c>
    </row>
    <row r="3480" spans="1:13" x14ac:dyDescent="0.3">
      <c r="A3480">
        <v>3479</v>
      </c>
      <c r="B3480" t="s">
        <v>11649</v>
      </c>
      <c r="C3480" t="s">
        <v>3756</v>
      </c>
      <c r="D3480" t="s">
        <v>12785</v>
      </c>
      <c r="E3480" s="1">
        <f t="shared" si="216"/>
        <v>43150</v>
      </c>
      <c r="F3480">
        <f t="shared" si="217"/>
        <v>2018</v>
      </c>
      <c r="G3480">
        <f t="shared" si="218"/>
        <v>2</v>
      </c>
      <c r="H3480">
        <f t="shared" si="219"/>
        <v>1</v>
      </c>
      <c r="I3480" s="1" t="s">
        <v>15824</v>
      </c>
      <c r="J3480" s="1" t="s">
        <v>15626</v>
      </c>
      <c r="K3480" s="42">
        <v>1</v>
      </c>
      <c r="L3480" s="42">
        <v>1</v>
      </c>
      <c r="M3480" s="1" t="s">
        <v>15615</v>
      </c>
    </row>
    <row r="3481" spans="1:13" x14ac:dyDescent="0.3">
      <c r="A3481">
        <v>3480</v>
      </c>
      <c r="B3481" t="s">
        <v>11499</v>
      </c>
      <c r="C3481" t="s">
        <v>3903</v>
      </c>
      <c r="D3481" t="s">
        <v>12786</v>
      </c>
      <c r="E3481" s="1">
        <f t="shared" si="216"/>
        <v>43152</v>
      </c>
      <c r="F3481">
        <f t="shared" si="217"/>
        <v>2018</v>
      </c>
      <c r="G3481">
        <f t="shared" si="218"/>
        <v>2</v>
      </c>
      <c r="H3481">
        <f t="shared" si="219"/>
        <v>3</v>
      </c>
      <c r="I3481" s="1" t="s">
        <v>15629</v>
      </c>
      <c r="J3481" s="1" t="s">
        <v>15623</v>
      </c>
      <c r="K3481" s="42">
        <v>1</v>
      </c>
      <c r="L3481" s="42">
        <v>0.5</v>
      </c>
      <c r="M3481" s="1" t="s">
        <v>15615</v>
      </c>
    </row>
    <row r="3482" spans="1:13" x14ac:dyDescent="0.3">
      <c r="A3482">
        <v>3481</v>
      </c>
      <c r="B3482" t="s">
        <v>8081</v>
      </c>
      <c r="C3482" t="s">
        <v>7252</v>
      </c>
      <c r="D3482" t="s">
        <v>12786</v>
      </c>
      <c r="E3482" s="1">
        <f t="shared" si="216"/>
        <v>43152</v>
      </c>
      <c r="F3482">
        <f t="shared" si="217"/>
        <v>2018</v>
      </c>
      <c r="G3482">
        <f t="shared" si="218"/>
        <v>2</v>
      </c>
      <c r="H3482">
        <f t="shared" si="219"/>
        <v>3</v>
      </c>
      <c r="I3482" s="1" t="s">
        <v>15622</v>
      </c>
      <c r="J3482" s="1" t="s">
        <v>15626</v>
      </c>
      <c r="K3482" s="42">
        <v>1</v>
      </c>
      <c r="L3482" s="42">
        <v>1</v>
      </c>
      <c r="M3482" s="1" t="s">
        <v>15615</v>
      </c>
    </row>
    <row r="3483" spans="1:13" x14ac:dyDescent="0.3">
      <c r="A3483">
        <v>3482</v>
      </c>
      <c r="B3483" t="s">
        <v>7908</v>
      </c>
      <c r="C3483" t="s">
        <v>7421</v>
      </c>
      <c r="D3483" t="s">
        <v>12787</v>
      </c>
      <c r="E3483" s="1">
        <f t="shared" si="216"/>
        <v>43153</v>
      </c>
      <c r="F3483">
        <f t="shared" si="217"/>
        <v>2018</v>
      </c>
      <c r="G3483">
        <f t="shared" si="218"/>
        <v>2</v>
      </c>
      <c r="H3483">
        <f t="shared" si="219"/>
        <v>4</v>
      </c>
      <c r="I3483" s="1" t="s">
        <v>15627</v>
      </c>
      <c r="J3483" s="1" t="s">
        <v>15624</v>
      </c>
      <c r="K3483" s="42">
        <v>0.98</v>
      </c>
      <c r="L3483" s="42">
        <v>0.98</v>
      </c>
      <c r="M3483" s="1" t="s">
        <v>15615</v>
      </c>
    </row>
    <row r="3484" spans="1:13" x14ac:dyDescent="0.3">
      <c r="A3484">
        <v>3483</v>
      </c>
      <c r="B3484" t="s">
        <v>8791</v>
      </c>
      <c r="C3484" t="s">
        <v>6557</v>
      </c>
      <c r="D3484" t="s">
        <v>12787</v>
      </c>
      <c r="E3484" s="1">
        <f t="shared" si="216"/>
        <v>43153</v>
      </c>
      <c r="F3484">
        <f t="shared" si="217"/>
        <v>2018</v>
      </c>
      <c r="G3484">
        <f t="shared" si="218"/>
        <v>2</v>
      </c>
      <c r="H3484">
        <f t="shared" si="219"/>
        <v>4</v>
      </c>
      <c r="I3484" s="1" t="s">
        <v>15622</v>
      </c>
      <c r="J3484" s="1" t="s">
        <v>15626</v>
      </c>
      <c r="K3484" s="42">
        <v>1</v>
      </c>
      <c r="L3484" s="42">
        <v>0.95</v>
      </c>
      <c r="M3484" s="1" t="s">
        <v>15616</v>
      </c>
    </row>
    <row r="3485" spans="1:13" x14ac:dyDescent="0.3">
      <c r="A3485">
        <v>3484</v>
      </c>
      <c r="B3485" t="s">
        <v>10249</v>
      </c>
      <c r="C3485" t="s">
        <v>5130</v>
      </c>
      <c r="D3485" t="s">
        <v>12787</v>
      </c>
      <c r="E3485" s="1">
        <f t="shared" si="216"/>
        <v>43153</v>
      </c>
      <c r="F3485">
        <f t="shared" si="217"/>
        <v>2018</v>
      </c>
      <c r="G3485">
        <f t="shared" si="218"/>
        <v>2</v>
      </c>
      <c r="H3485">
        <f t="shared" si="219"/>
        <v>4</v>
      </c>
      <c r="I3485" s="1" t="s">
        <v>15622</v>
      </c>
      <c r="J3485" s="1" t="s">
        <v>15626</v>
      </c>
      <c r="K3485" s="42">
        <v>1</v>
      </c>
      <c r="L3485" s="42">
        <v>1</v>
      </c>
      <c r="M3485" s="1" t="s">
        <v>15616</v>
      </c>
    </row>
    <row r="3486" spans="1:13" x14ac:dyDescent="0.3">
      <c r="A3486">
        <v>3485</v>
      </c>
      <c r="B3486" t="s">
        <v>8733</v>
      </c>
      <c r="C3486" t="s">
        <v>6615</v>
      </c>
      <c r="D3486" t="s">
        <v>12788</v>
      </c>
      <c r="E3486" s="1">
        <f t="shared" si="216"/>
        <v>43162</v>
      </c>
      <c r="F3486">
        <f t="shared" si="217"/>
        <v>2018</v>
      </c>
      <c r="G3486">
        <f t="shared" si="218"/>
        <v>3</v>
      </c>
      <c r="H3486">
        <f t="shared" si="219"/>
        <v>6</v>
      </c>
      <c r="I3486" s="1" t="s">
        <v>15622</v>
      </c>
      <c r="J3486" s="1" t="s">
        <v>15626</v>
      </c>
      <c r="K3486" s="42">
        <v>1</v>
      </c>
      <c r="L3486" s="42">
        <v>0.99</v>
      </c>
      <c r="M3486" s="1" t="s">
        <v>15615</v>
      </c>
    </row>
    <row r="3487" spans="1:13" x14ac:dyDescent="0.3">
      <c r="A3487">
        <v>3486</v>
      </c>
      <c r="B3487" t="s">
        <v>10192</v>
      </c>
      <c r="C3487" t="s">
        <v>5186</v>
      </c>
      <c r="D3487" t="s">
        <v>12789</v>
      </c>
      <c r="E3487" s="1">
        <f t="shared" si="216"/>
        <v>43165</v>
      </c>
      <c r="F3487">
        <f t="shared" si="217"/>
        <v>2018</v>
      </c>
      <c r="G3487">
        <f t="shared" si="218"/>
        <v>3</v>
      </c>
      <c r="H3487">
        <f t="shared" si="219"/>
        <v>2</v>
      </c>
      <c r="I3487" s="1" t="s">
        <v>15653</v>
      </c>
      <c r="J3487" s="1" t="s">
        <v>15623</v>
      </c>
      <c r="K3487" s="42">
        <v>0.9</v>
      </c>
      <c r="L3487" s="42">
        <v>0.89</v>
      </c>
      <c r="M3487" s="1" t="s">
        <v>15615</v>
      </c>
    </row>
    <row r="3488" spans="1:13" x14ac:dyDescent="0.3">
      <c r="A3488">
        <v>3487</v>
      </c>
      <c r="B3488" t="s">
        <v>7917</v>
      </c>
      <c r="C3488" t="s">
        <v>7413</v>
      </c>
      <c r="D3488" t="s">
        <v>12790</v>
      </c>
      <c r="E3488" s="1">
        <f t="shared" si="216"/>
        <v>43166</v>
      </c>
      <c r="F3488">
        <f t="shared" si="217"/>
        <v>2018</v>
      </c>
      <c r="G3488">
        <f t="shared" si="218"/>
        <v>3</v>
      </c>
      <c r="H3488">
        <f t="shared" si="219"/>
        <v>3</v>
      </c>
      <c r="I3488" s="1" t="s">
        <v>15622</v>
      </c>
      <c r="J3488" s="1" t="s">
        <v>15626</v>
      </c>
      <c r="K3488" s="42">
        <v>0.91</v>
      </c>
      <c r="L3488" s="42">
        <v>1</v>
      </c>
      <c r="M3488" s="1" t="s">
        <v>15615</v>
      </c>
    </row>
    <row r="3489" spans="1:13" x14ac:dyDescent="0.3">
      <c r="A3489">
        <v>3488</v>
      </c>
      <c r="B3489" t="s">
        <v>9241</v>
      </c>
      <c r="C3489" t="s">
        <v>6113</v>
      </c>
      <c r="D3489" t="s">
        <v>12791</v>
      </c>
      <c r="E3489" s="1">
        <f t="shared" si="216"/>
        <v>43171</v>
      </c>
      <c r="F3489">
        <f t="shared" si="217"/>
        <v>2018</v>
      </c>
      <c r="G3489">
        <f t="shared" si="218"/>
        <v>3</v>
      </c>
      <c r="H3489">
        <f t="shared" si="219"/>
        <v>1</v>
      </c>
      <c r="I3489" s="1" t="s">
        <v>15625</v>
      </c>
      <c r="J3489" s="1" t="s">
        <v>15626</v>
      </c>
      <c r="K3489" s="42">
        <v>0.92</v>
      </c>
      <c r="L3489" s="42">
        <v>0.97</v>
      </c>
      <c r="M3489" s="1" t="s">
        <v>15615</v>
      </c>
    </row>
    <row r="3490" spans="1:13" x14ac:dyDescent="0.3">
      <c r="A3490">
        <v>3489</v>
      </c>
      <c r="B3490" t="s">
        <v>8454</v>
      </c>
      <c r="C3490" t="s">
        <v>6889</v>
      </c>
      <c r="D3490" t="s">
        <v>12792</v>
      </c>
      <c r="E3490" s="1">
        <f t="shared" si="216"/>
        <v>43172</v>
      </c>
      <c r="F3490">
        <f t="shared" si="217"/>
        <v>2018</v>
      </c>
      <c r="G3490">
        <f t="shared" si="218"/>
        <v>3</v>
      </c>
      <c r="H3490">
        <f t="shared" si="219"/>
        <v>2</v>
      </c>
      <c r="I3490" s="1" t="s">
        <v>15629</v>
      </c>
      <c r="J3490" s="1" t="s">
        <v>15626</v>
      </c>
      <c r="K3490" s="42">
        <v>1</v>
      </c>
      <c r="L3490" s="42">
        <v>1</v>
      </c>
      <c r="M3490" s="1" t="s">
        <v>15616</v>
      </c>
    </row>
    <row r="3491" spans="1:13" x14ac:dyDescent="0.3">
      <c r="A3491">
        <v>3490</v>
      </c>
      <c r="B3491" t="s">
        <v>8399</v>
      </c>
      <c r="C3491" t="s">
        <v>6943</v>
      </c>
      <c r="D3491" t="s">
        <v>12792</v>
      </c>
      <c r="E3491" s="1">
        <f t="shared" si="216"/>
        <v>43172</v>
      </c>
      <c r="F3491">
        <f t="shared" si="217"/>
        <v>2018</v>
      </c>
      <c r="G3491">
        <f t="shared" si="218"/>
        <v>3</v>
      </c>
      <c r="H3491">
        <f t="shared" si="219"/>
        <v>2</v>
      </c>
      <c r="I3491" s="1" t="s">
        <v>15622</v>
      </c>
      <c r="J3491" s="1" t="s">
        <v>15626</v>
      </c>
      <c r="K3491" s="42">
        <v>1</v>
      </c>
      <c r="L3491" s="42">
        <v>0.98</v>
      </c>
      <c r="M3491" s="1" t="s">
        <v>15616</v>
      </c>
    </row>
    <row r="3492" spans="1:13" x14ac:dyDescent="0.3">
      <c r="A3492">
        <v>3491</v>
      </c>
      <c r="B3492" t="s">
        <v>11598</v>
      </c>
      <c r="C3492" t="s">
        <v>3807</v>
      </c>
      <c r="D3492" t="s">
        <v>12792</v>
      </c>
      <c r="E3492" s="1">
        <f t="shared" si="216"/>
        <v>43172</v>
      </c>
      <c r="F3492">
        <f t="shared" si="217"/>
        <v>2018</v>
      </c>
      <c r="G3492">
        <f t="shared" si="218"/>
        <v>3</v>
      </c>
      <c r="H3492">
        <f t="shared" si="219"/>
        <v>2</v>
      </c>
      <c r="I3492" s="1" t="s">
        <v>15629</v>
      </c>
      <c r="J3492" s="1" t="s">
        <v>15626</v>
      </c>
      <c r="K3492" s="42">
        <v>1</v>
      </c>
      <c r="L3492" s="42">
        <v>0.94</v>
      </c>
      <c r="M3492" s="1" t="s">
        <v>15616</v>
      </c>
    </row>
    <row r="3493" spans="1:13" x14ac:dyDescent="0.3">
      <c r="A3493">
        <v>3492</v>
      </c>
      <c r="B3493" t="s">
        <v>8039</v>
      </c>
      <c r="C3493" t="s">
        <v>7293</v>
      </c>
      <c r="D3493" t="s">
        <v>12793</v>
      </c>
      <c r="E3493" s="1">
        <f t="shared" si="216"/>
        <v>43173</v>
      </c>
      <c r="F3493">
        <f t="shared" si="217"/>
        <v>2018</v>
      </c>
      <c r="G3493">
        <f t="shared" si="218"/>
        <v>3</v>
      </c>
      <c r="H3493">
        <f t="shared" si="219"/>
        <v>3</v>
      </c>
      <c r="I3493" s="1" t="s">
        <v>15622</v>
      </c>
      <c r="J3493" s="1" t="s">
        <v>15626</v>
      </c>
      <c r="K3493" s="42">
        <v>1</v>
      </c>
      <c r="L3493" s="42">
        <v>1</v>
      </c>
      <c r="M3493" s="1" t="s">
        <v>15615</v>
      </c>
    </row>
    <row r="3494" spans="1:13" x14ac:dyDescent="0.3">
      <c r="A3494">
        <v>3493</v>
      </c>
      <c r="B3494" t="s">
        <v>11283</v>
      </c>
      <c r="C3494" t="s">
        <v>4118</v>
      </c>
      <c r="D3494" t="s">
        <v>12793</v>
      </c>
      <c r="E3494" s="1">
        <f t="shared" si="216"/>
        <v>43173</v>
      </c>
      <c r="F3494">
        <f t="shared" si="217"/>
        <v>2018</v>
      </c>
      <c r="G3494">
        <f t="shared" si="218"/>
        <v>3</v>
      </c>
      <c r="H3494">
        <f t="shared" si="219"/>
        <v>3</v>
      </c>
      <c r="I3494" s="1" t="s">
        <v>15622</v>
      </c>
      <c r="J3494" s="1" t="s">
        <v>15626</v>
      </c>
      <c r="K3494" s="42">
        <v>1</v>
      </c>
      <c r="L3494" s="42">
        <v>0.95</v>
      </c>
      <c r="M3494" s="1" t="s">
        <v>15616</v>
      </c>
    </row>
    <row r="3495" spans="1:13" x14ac:dyDescent="0.3">
      <c r="A3495">
        <v>3494</v>
      </c>
      <c r="B3495" t="s">
        <v>9503</v>
      </c>
      <c r="C3495" t="s">
        <v>5857</v>
      </c>
      <c r="D3495" t="s">
        <v>12794</v>
      </c>
      <c r="E3495" s="1">
        <f t="shared" si="216"/>
        <v>43176</v>
      </c>
      <c r="F3495">
        <f t="shared" si="217"/>
        <v>2018</v>
      </c>
      <c r="G3495">
        <f t="shared" si="218"/>
        <v>3</v>
      </c>
      <c r="H3495">
        <f t="shared" si="219"/>
        <v>6</v>
      </c>
      <c r="I3495" s="1" t="s">
        <v>15625</v>
      </c>
      <c r="J3495" s="1" t="s">
        <v>15626</v>
      </c>
      <c r="K3495" s="42">
        <v>1</v>
      </c>
      <c r="L3495" s="42">
        <v>0.89</v>
      </c>
      <c r="M3495" s="1" t="s">
        <v>15616</v>
      </c>
    </row>
    <row r="3496" spans="1:13" x14ac:dyDescent="0.3">
      <c r="A3496">
        <v>3495</v>
      </c>
      <c r="B3496" t="s">
        <v>10236</v>
      </c>
      <c r="C3496" t="s">
        <v>5143</v>
      </c>
      <c r="D3496" t="s">
        <v>12795</v>
      </c>
      <c r="E3496" s="1">
        <f t="shared" si="216"/>
        <v>43177</v>
      </c>
      <c r="F3496">
        <f t="shared" si="217"/>
        <v>2018</v>
      </c>
      <c r="G3496">
        <f t="shared" si="218"/>
        <v>3</v>
      </c>
      <c r="H3496">
        <f t="shared" si="219"/>
        <v>7</v>
      </c>
      <c r="I3496" s="1" t="s">
        <v>15766</v>
      </c>
      <c r="J3496" s="1" t="s">
        <v>15626</v>
      </c>
      <c r="K3496" s="42">
        <v>1</v>
      </c>
      <c r="L3496" s="42">
        <v>0.85</v>
      </c>
      <c r="M3496" s="1" t="s">
        <v>15615</v>
      </c>
    </row>
    <row r="3497" spans="1:13" x14ac:dyDescent="0.3">
      <c r="A3497">
        <v>3496</v>
      </c>
      <c r="B3497" t="s">
        <v>9626</v>
      </c>
      <c r="C3497" t="s">
        <v>5737</v>
      </c>
      <c r="D3497" t="s">
        <v>12796</v>
      </c>
      <c r="E3497" s="1">
        <f t="shared" si="216"/>
        <v>43178</v>
      </c>
      <c r="F3497">
        <f t="shared" si="217"/>
        <v>2018</v>
      </c>
      <c r="G3497">
        <f t="shared" si="218"/>
        <v>3</v>
      </c>
      <c r="H3497">
        <f t="shared" si="219"/>
        <v>1</v>
      </c>
      <c r="I3497" s="1" t="s">
        <v>15625</v>
      </c>
      <c r="J3497" s="1" t="s">
        <v>15626</v>
      </c>
      <c r="K3497" s="42">
        <v>0.89</v>
      </c>
      <c r="L3497" s="42">
        <v>1</v>
      </c>
      <c r="M3497" s="1" t="s">
        <v>15616</v>
      </c>
    </row>
    <row r="3498" spans="1:13" x14ac:dyDescent="0.3">
      <c r="A3498">
        <v>3497</v>
      </c>
      <c r="B3498" t="s">
        <v>9548</v>
      </c>
      <c r="C3498" t="s">
        <v>5812</v>
      </c>
      <c r="D3498" t="s">
        <v>12796</v>
      </c>
      <c r="E3498" s="1">
        <f t="shared" si="216"/>
        <v>43178</v>
      </c>
      <c r="F3498">
        <f t="shared" si="217"/>
        <v>2018</v>
      </c>
      <c r="G3498">
        <f t="shared" si="218"/>
        <v>3</v>
      </c>
      <c r="H3498">
        <f t="shared" si="219"/>
        <v>1</v>
      </c>
      <c r="I3498" s="1" t="s">
        <v>15733</v>
      </c>
      <c r="J3498" s="1" t="s">
        <v>15628</v>
      </c>
      <c r="K3498" s="42">
        <v>0.3</v>
      </c>
      <c r="L3498" s="42">
        <v>0.56999999999999995</v>
      </c>
      <c r="M3498" s="1" t="s">
        <v>15615</v>
      </c>
    </row>
    <row r="3499" spans="1:13" x14ac:dyDescent="0.3">
      <c r="A3499">
        <v>3498</v>
      </c>
      <c r="B3499" t="s">
        <v>7705</v>
      </c>
      <c r="C3499" t="s">
        <v>7613</v>
      </c>
      <c r="D3499" t="s">
        <v>12797</v>
      </c>
      <c r="E3499" s="1">
        <f t="shared" si="216"/>
        <v>43180</v>
      </c>
      <c r="F3499">
        <f t="shared" si="217"/>
        <v>2018</v>
      </c>
      <c r="G3499">
        <f t="shared" si="218"/>
        <v>3</v>
      </c>
      <c r="H3499">
        <f t="shared" si="219"/>
        <v>3</v>
      </c>
      <c r="I3499" s="1" t="s">
        <v>15625</v>
      </c>
      <c r="J3499" s="1" t="s">
        <v>15626</v>
      </c>
      <c r="K3499" s="42">
        <v>1</v>
      </c>
      <c r="L3499" s="42">
        <v>0.72</v>
      </c>
      <c r="M3499" s="1" t="s">
        <v>15616</v>
      </c>
    </row>
    <row r="3500" spans="1:13" x14ac:dyDescent="0.3">
      <c r="A3500">
        <v>3499</v>
      </c>
      <c r="B3500" t="s">
        <v>11257</v>
      </c>
      <c r="C3500" t="s">
        <v>4144</v>
      </c>
      <c r="D3500" t="s">
        <v>12798</v>
      </c>
      <c r="E3500" s="1">
        <f t="shared" si="216"/>
        <v>43182</v>
      </c>
      <c r="F3500">
        <f t="shared" si="217"/>
        <v>2018</v>
      </c>
      <c r="G3500">
        <f t="shared" si="218"/>
        <v>3</v>
      </c>
      <c r="H3500">
        <f t="shared" si="219"/>
        <v>5</v>
      </c>
      <c r="I3500" s="1" t="s">
        <v>15622</v>
      </c>
      <c r="J3500" s="1" t="s">
        <v>15623</v>
      </c>
      <c r="K3500" s="42">
        <v>1</v>
      </c>
      <c r="L3500" s="42">
        <v>1</v>
      </c>
      <c r="M3500" s="1" t="s">
        <v>15616</v>
      </c>
    </row>
    <row r="3501" spans="1:13" x14ac:dyDescent="0.3">
      <c r="A3501">
        <v>3500</v>
      </c>
      <c r="B3501" t="s">
        <v>11566</v>
      </c>
      <c r="C3501" t="s">
        <v>3839</v>
      </c>
      <c r="D3501" t="s">
        <v>12799</v>
      </c>
      <c r="E3501" s="1">
        <f t="shared" si="216"/>
        <v>43183</v>
      </c>
      <c r="F3501">
        <f t="shared" si="217"/>
        <v>2018</v>
      </c>
      <c r="G3501">
        <f t="shared" si="218"/>
        <v>3</v>
      </c>
      <c r="H3501">
        <f t="shared" si="219"/>
        <v>6</v>
      </c>
      <c r="I3501" s="1" t="s">
        <v>15622</v>
      </c>
      <c r="J3501" s="1" t="s">
        <v>15626</v>
      </c>
      <c r="K3501" s="42">
        <v>1</v>
      </c>
      <c r="L3501" s="42">
        <v>0.98</v>
      </c>
      <c r="M3501" s="1" t="s">
        <v>15616</v>
      </c>
    </row>
    <row r="3502" spans="1:13" x14ac:dyDescent="0.3">
      <c r="A3502">
        <v>3501</v>
      </c>
      <c r="B3502" t="s">
        <v>11624</v>
      </c>
      <c r="C3502" t="s">
        <v>3781</v>
      </c>
      <c r="D3502" t="s">
        <v>12800</v>
      </c>
      <c r="E3502" s="1">
        <f t="shared" si="216"/>
        <v>43184</v>
      </c>
      <c r="F3502">
        <f t="shared" si="217"/>
        <v>2018</v>
      </c>
      <c r="G3502">
        <f t="shared" si="218"/>
        <v>3</v>
      </c>
      <c r="H3502">
        <f t="shared" si="219"/>
        <v>7</v>
      </c>
      <c r="I3502" s="1" t="s">
        <v>15622</v>
      </c>
      <c r="J3502" s="1" t="s">
        <v>15628</v>
      </c>
      <c r="K3502" s="42">
        <v>0</v>
      </c>
      <c r="L3502" s="42">
        <v>0.97</v>
      </c>
      <c r="M3502" s="1" t="s">
        <v>15615</v>
      </c>
    </row>
    <row r="3503" spans="1:13" x14ac:dyDescent="0.3">
      <c r="A3503">
        <v>3502</v>
      </c>
      <c r="B3503" t="s">
        <v>8264</v>
      </c>
      <c r="C3503" t="s">
        <v>7071</v>
      </c>
      <c r="D3503" t="s">
        <v>12801</v>
      </c>
      <c r="E3503" s="1">
        <f t="shared" si="216"/>
        <v>43185</v>
      </c>
      <c r="F3503">
        <f t="shared" si="217"/>
        <v>2018</v>
      </c>
      <c r="G3503">
        <f t="shared" si="218"/>
        <v>3</v>
      </c>
      <c r="H3503">
        <f t="shared" si="219"/>
        <v>1</v>
      </c>
      <c r="I3503" s="1" t="s">
        <v>15667</v>
      </c>
      <c r="J3503" s="1" t="s">
        <v>15623</v>
      </c>
      <c r="K3503" s="42">
        <v>0.5</v>
      </c>
      <c r="L3503" s="42">
        <v>0.9</v>
      </c>
      <c r="M3503" s="1" t="s">
        <v>15615</v>
      </c>
    </row>
    <row r="3504" spans="1:13" x14ac:dyDescent="0.3">
      <c r="A3504">
        <v>3503</v>
      </c>
      <c r="B3504" t="s">
        <v>8873</v>
      </c>
      <c r="C3504" t="s">
        <v>6477</v>
      </c>
      <c r="D3504" t="s">
        <v>12802</v>
      </c>
      <c r="E3504" s="1">
        <f t="shared" si="216"/>
        <v>43190</v>
      </c>
      <c r="F3504">
        <f t="shared" si="217"/>
        <v>2018</v>
      </c>
      <c r="G3504">
        <f t="shared" si="218"/>
        <v>3</v>
      </c>
      <c r="H3504">
        <f t="shared" si="219"/>
        <v>6</v>
      </c>
      <c r="I3504" s="1" t="s">
        <v>15629</v>
      </c>
      <c r="J3504" s="1" t="s">
        <v>15626</v>
      </c>
      <c r="K3504" s="42">
        <v>1</v>
      </c>
      <c r="L3504" s="42">
        <v>0.94</v>
      </c>
      <c r="M3504" s="1" t="s">
        <v>15616</v>
      </c>
    </row>
    <row r="3505" spans="1:13" x14ac:dyDescent="0.3">
      <c r="A3505">
        <v>3504</v>
      </c>
      <c r="B3505" t="s">
        <v>8594</v>
      </c>
      <c r="C3505" t="s">
        <v>6753</v>
      </c>
      <c r="D3505" t="s">
        <v>12803</v>
      </c>
      <c r="E3505" s="1">
        <f t="shared" si="216"/>
        <v>43194</v>
      </c>
      <c r="F3505">
        <f t="shared" si="217"/>
        <v>2018</v>
      </c>
      <c r="G3505">
        <f t="shared" si="218"/>
        <v>4</v>
      </c>
      <c r="H3505">
        <f t="shared" si="219"/>
        <v>3</v>
      </c>
      <c r="I3505" s="1" t="s">
        <v>15622</v>
      </c>
      <c r="J3505" s="1" t="s">
        <v>15626</v>
      </c>
      <c r="K3505" s="42">
        <v>1</v>
      </c>
      <c r="L3505" s="42">
        <v>1</v>
      </c>
      <c r="M3505" s="1" t="s">
        <v>15615</v>
      </c>
    </row>
    <row r="3506" spans="1:13" x14ac:dyDescent="0.3">
      <c r="A3506">
        <v>3505</v>
      </c>
      <c r="B3506" t="s">
        <v>9426</v>
      </c>
      <c r="C3506" t="s">
        <v>5931</v>
      </c>
      <c r="D3506" t="s">
        <v>12804</v>
      </c>
      <c r="E3506" s="1">
        <f t="shared" si="216"/>
        <v>43196</v>
      </c>
      <c r="F3506">
        <f t="shared" si="217"/>
        <v>2018</v>
      </c>
      <c r="G3506">
        <f t="shared" si="218"/>
        <v>4</v>
      </c>
      <c r="H3506">
        <f t="shared" si="219"/>
        <v>5</v>
      </c>
      <c r="I3506" s="1" t="s">
        <v>15629</v>
      </c>
      <c r="J3506" s="1" t="s">
        <v>15626</v>
      </c>
      <c r="K3506" s="42">
        <v>1</v>
      </c>
      <c r="L3506" s="42">
        <v>1</v>
      </c>
      <c r="M3506" s="1" t="s">
        <v>15616</v>
      </c>
    </row>
    <row r="3507" spans="1:13" x14ac:dyDescent="0.3">
      <c r="A3507">
        <v>3506</v>
      </c>
      <c r="B3507" t="s">
        <v>8466</v>
      </c>
      <c r="C3507" t="s">
        <v>6877</v>
      </c>
      <c r="D3507" t="s">
        <v>12805</v>
      </c>
      <c r="E3507" s="1">
        <f t="shared" si="216"/>
        <v>43197</v>
      </c>
      <c r="F3507">
        <f t="shared" si="217"/>
        <v>2018</v>
      </c>
      <c r="G3507">
        <f t="shared" si="218"/>
        <v>4</v>
      </c>
      <c r="H3507">
        <f t="shared" si="219"/>
        <v>6</v>
      </c>
      <c r="I3507" s="1" t="s">
        <v>15625</v>
      </c>
      <c r="J3507" s="1" t="s">
        <v>15623</v>
      </c>
      <c r="K3507" s="42">
        <v>1</v>
      </c>
      <c r="L3507" s="42">
        <v>0.82</v>
      </c>
      <c r="M3507" s="1" t="s">
        <v>15616</v>
      </c>
    </row>
    <row r="3508" spans="1:13" x14ac:dyDescent="0.3">
      <c r="A3508">
        <v>3507</v>
      </c>
      <c r="B3508" t="s">
        <v>10057</v>
      </c>
      <c r="C3508" t="s">
        <v>5317</v>
      </c>
      <c r="D3508" t="s">
        <v>12805</v>
      </c>
      <c r="E3508" s="1">
        <f t="shared" si="216"/>
        <v>43197</v>
      </c>
      <c r="F3508">
        <f t="shared" si="217"/>
        <v>2018</v>
      </c>
      <c r="G3508">
        <f t="shared" si="218"/>
        <v>4</v>
      </c>
      <c r="H3508">
        <f t="shared" si="219"/>
        <v>6</v>
      </c>
      <c r="I3508" s="1" t="s">
        <v>15625</v>
      </c>
      <c r="J3508" s="1" t="s">
        <v>15626</v>
      </c>
      <c r="K3508" s="42">
        <v>1</v>
      </c>
      <c r="L3508" s="42">
        <v>0.96</v>
      </c>
      <c r="M3508" s="1" t="s">
        <v>15616</v>
      </c>
    </row>
    <row r="3509" spans="1:13" x14ac:dyDescent="0.3">
      <c r="A3509">
        <v>3508</v>
      </c>
      <c r="B3509" t="s">
        <v>10844</v>
      </c>
      <c r="C3509" t="s">
        <v>4550</v>
      </c>
      <c r="D3509" t="s">
        <v>12806</v>
      </c>
      <c r="E3509" s="1">
        <f t="shared" si="216"/>
        <v>43198</v>
      </c>
      <c r="F3509">
        <f t="shared" si="217"/>
        <v>2018</v>
      </c>
      <c r="G3509">
        <f t="shared" si="218"/>
        <v>4</v>
      </c>
      <c r="H3509">
        <f t="shared" si="219"/>
        <v>7</v>
      </c>
      <c r="I3509" s="1" t="s">
        <v>15792</v>
      </c>
      <c r="J3509" s="1" t="s">
        <v>15624</v>
      </c>
      <c r="K3509" s="42">
        <v>1</v>
      </c>
      <c r="L3509" s="42">
        <v>0.94</v>
      </c>
      <c r="M3509" s="1" t="s">
        <v>15615</v>
      </c>
    </row>
    <row r="3510" spans="1:13" x14ac:dyDescent="0.3">
      <c r="A3510">
        <v>3509</v>
      </c>
      <c r="B3510" t="s">
        <v>7940</v>
      </c>
      <c r="C3510" t="s">
        <v>7390</v>
      </c>
      <c r="D3510" t="s">
        <v>12806</v>
      </c>
      <c r="E3510" s="1">
        <f t="shared" si="216"/>
        <v>43198</v>
      </c>
      <c r="F3510">
        <f t="shared" si="217"/>
        <v>2018</v>
      </c>
      <c r="G3510">
        <f t="shared" si="218"/>
        <v>4</v>
      </c>
      <c r="H3510">
        <f t="shared" si="219"/>
        <v>7</v>
      </c>
      <c r="I3510" s="1" t="s">
        <v>15629</v>
      </c>
      <c r="J3510" s="1" t="s">
        <v>15626</v>
      </c>
      <c r="K3510" s="42">
        <v>1</v>
      </c>
      <c r="L3510" s="42">
        <v>0.94</v>
      </c>
      <c r="M3510" s="1" t="s">
        <v>15615</v>
      </c>
    </row>
    <row r="3511" spans="1:13" x14ac:dyDescent="0.3">
      <c r="A3511">
        <v>3510</v>
      </c>
      <c r="B3511" t="s">
        <v>7675</v>
      </c>
      <c r="C3511" t="s">
        <v>7642</v>
      </c>
      <c r="D3511" t="s">
        <v>12807</v>
      </c>
      <c r="E3511" s="1">
        <f t="shared" si="216"/>
        <v>43199</v>
      </c>
      <c r="F3511">
        <f t="shared" si="217"/>
        <v>2018</v>
      </c>
      <c r="G3511">
        <f t="shared" si="218"/>
        <v>4</v>
      </c>
      <c r="H3511">
        <f t="shared" si="219"/>
        <v>1</v>
      </c>
      <c r="I3511" s="1" t="s">
        <v>15625</v>
      </c>
      <c r="J3511" s="1" t="s">
        <v>15623</v>
      </c>
      <c r="K3511" s="42">
        <v>0.71</v>
      </c>
      <c r="L3511" s="42">
        <v>0.96</v>
      </c>
      <c r="M3511" s="1" t="s">
        <v>15615</v>
      </c>
    </row>
    <row r="3512" spans="1:13" x14ac:dyDescent="0.3">
      <c r="A3512">
        <v>3511</v>
      </c>
      <c r="B3512" t="s">
        <v>10857</v>
      </c>
      <c r="C3512" t="s">
        <v>4537</v>
      </c>
      <c r="D3512" t="s">
        <v>12807</v>
      </c>
      <c r="E3512" s="1">
        <f t="shared" si="216"/>
        <v>43199</v>
      </c>
      <c r="F3512">
        <f t="shared" si="217"/>
        <v>2018</v>
      </c>
      <c r="G3512">
        <f t="shared" si="218"/>
        <v>4</v>
      </c>
      <c r="H3512">
        <f t="shared" si="219"/>
        <v>1</v>
      </c>
      <c r="I3512" s="1" t="s">
        <v>15622</v>
      </c>
      <c r="J3512" s="1" t="s">
        <v>15628</v>
      </c>
      <c r="K3512" s="42">
        <v>0.38</v>
      </c>
      <c r="L3512" s="42">
        <v>0.49</v>
      </c>
      <c r="M3512" s="1" t="s">
        <v>15615</v>
      </c>
    </row>
    <row r="3513" spans="1:13" x14ac:dyDescent="0.3">
      <c r="A3513">
        <v>3512</v>
      </c>
      <c r="B3513" t="s">
        <v>10822</v>
      </c>
      <c r="C3513" t="s">
        <v>4571</v>
      </c>
      <c r="D3513" t="s">
        <v>12808</v>
      </c>
      <c r="E3513" s="1">
        <f t="shared" si="216"/>
        <v>43200</v>
      </c>
      <c r="F3513">
        <f t="shared" si="217"/>
        <v>2018</v>
      </c>
      <c r="G3513">
        <f t="shared" si="218"/>
        <v>4</v>
      </c>
      <c r="H3513">
        <f t="shared" si="219"/>
        <v>2</v>
      </c>
      <c r="I3513" s="1" t="s">
        <v>15629</v>
      </c>
      <c r="J3513" s="1" t="s">
        <v>15626</v>
      </c>
      <c r="K3513" s="42">
        <v>1</v>
      </c>
      <c r="L3513" s="42">
        <v>1</v>
      </c>
      <c r="M3513" s="1" t="s">
        <v>15616</v>
      </c>
    </row>
    <row r="3514" spans="1:13" x14ac:dyDescent="0.3">
      <c r="A3514">
        <v>3513</v>
      </c>
      <c r="B3514" t="s">
        <v>11778</v>
      </c>
      <c r="C3514" t="s">
        <v>3632</v>
      </c>
      <c r="D3514" t="s">
        <v>12808</v>
      </c>
      <c r="E3514" s="1">
        <f t="shared" si="216"/>
        <v>43200</v>
      </c>
      <c r="F3514">
        <f t="shared" si="217"/>
        <v>2018</v>
      </c>
      <c r="G3514">
        <f t="shared" si="218"/>
        <v>4</v>
      </c>
      <c r="H3514">
        <f t="shared" si="219"/>
        <v>2</v>
      </c>
      <c r="I3514" s="1" t="s">
        <v>15625</v>
      </c>
      <c r="J3514" s="1" t="s">
        <v>15626</v>
      </c>
      <c r="K3514" s="42">
        <v>0.75</v>
      </c>
      <c r="L3514" s="42">
        <v>0.77</v>
      </c>
      <c r="M3514" s="1" t="s">
        <v>15616</v>
      </c>
    </row>
    <row r="3515" spans="1:13" x14ac:dyDescent="0.3">
      <c r="A3515">
        <v>3514</v>
      </c>
      <c r="B3515" t="s">
        <v>10278</v>
      </c>
      <c r="C3515" t="s">
        <v>5101</v>
      </c>
      <c r="D3515" t="s">
        <v>12808</v>
      </c>
      <c r="E3515" s="1">
        <f t="shared" si="216"/>
        <v>43200</v>
      </c>
      <c r="F3515">
        <f t="shared" si="217"/>
        <v>2018</v>
      </c>
      <c r="G3515">
        <f t="shared" si="218"/>
        <v>4</v>
      </c>
      <c r="H3515">
        <f t="shared" si="219"/>
        <v>2</v>
      </c>
      <c r="I3515" s="1" t="s">
        <v>15622</v>
      </c>
      <c r="J3515" s="1" t="s">
        <v>15628</v>
      </c>
      <c r="K3515" s="42">
        <v>0</v>
      </c>
      <c r="L3515" s="42">
        <v>1</v>
      </c>
      <c r="M3515" s="1" t="s">
        <v>15616</v>
      </c>
    </row>
    <row r="3516" spans="1:13" x14ac:dyDescent="0.3">
      <c r="A3516">
        <v>3515</v>
      </c>
      <c r="B3516" t="s">
        <v>11290</v>
      </c>
      <c r="C3516" t="s">
        <v>4111</v>
      </c>
      <c r="D3516" t="s">
        <v>12808</v>
      </c>
      <c r="E3516" s="1">
        <f t="shared" si="216"/>
        <v>43200</v>
      </c>
      <c r="F3516">
        <f t="shared" si="217"/>
        <v>2018</v>
      </c>
      <c r="G3516">
        <f t="shared" si="218"/>
        <v>4</v>
      </c>
      <c r="H3516">
        <f t="shared" si="219"/>
        <v>2</v>
      </c>
      <c r="I3516" s="1" t="s">
        <v>15640</v>
      </c>
      <c r="J3516" s="1" t="s">
        <v>15628</v>
      </c>
      <c r="K3516" s="42">
        <v>0.33</v>
      </c>
      <c r="L3516" s="42">
        <v>1</v>
      </c>
      <c r="M3516" s="1" t="s">
        <v>15616</v>
      </c>
    </row>
    <row r="3517" spans="1:13" x14ac:dyDescent="0.3">
      <c r="A3517">
        <v>3516</v>
      </c>
      <c r="B3517" t="s">
        <v>9303</v>
      </c>
      <c r="C3517" t="s">
        <v>6053</v>
      </c>
      <c r="D3517" t="s">
        <v>12809</v>
      </c>
      <c r="E3517" s="1">
        <f t="shared" si="216"/>
        <v>43201</v>
      </c>
      <c r="F3517">
        <f t="shared" si="217"/>
        <v>2018</v>
      </c>
      <c r="G3517">
        <f t="shared" si="218"/>
        <v>4</v>
      </c>
      <c r="H3517">
        <f t="shared" si="219"/>
        <v>3</v>
      </c>
      <c r="I3517" s="1" t="s">
        <v>15629</v>
      </c>
      <c r="J3517" s="1" t="s">
        <v>15623</v>
      </c>
      <c r="K3517" s="42">
        <v>1</v>
      </c>
      <c r="L3517" s="42">
        <v>0.63</v>
      </c>
      <c r="M3517" s="1" t="s">
        <v>15615</v>
      </c>
    </row>
    <row r="3518" spans="1:13" x14ac:dyDescent="0.3">
      <c r="A3518">
        <v>3517</v>
      </c>
      <c r="B3518" t="s">
        <v>11613</v>
      </c>
      <c r="C3518" t="s">
        <v>3792</v>
      </c>
      <c r="D3518" t="s">
        <v>12810</v>
      </c>
      <c r="E3518" s="1">
        <f t="shared" si="216"/>
        <v>43203</v>
      </c>
      <c r="F3518">
        <f t="shared" si="217"/>
        <v>2018</v>
      </c>
      <c r="G3518">
        <f t="shared" si="218"/>
        <v>4</v>
      </c>
      <c r="H3518">
        <f t="shared" si="219"/>
        <v>5</v>
      </c>
      <c r="I3518" s="1" t="s">
        <v>15625</v>
      </c>
      <c r="J3518" s="1" t="s">
        <v>15624</v>
      </c>
      <c r="K3518" s="42">
        <v>0.9</v>
      </c>
      <c r="L3518" s="42">
        <v>0.99</v>
      </c>
      <c r="M3518" s="1" t="s">
        <v>15615</v>
      </c>
    </row>
    <row r="3519" spans="1:13" x14ac:dyDescent="0.3">
      <c r="A3519">
        <v>3518</v>
      </c>
      <c r="B3519" t="s">
        <v>10268</v>
      </c>
      <c r="C3519" t="s">
        <v>5111</v>
      </c>
      <c r="D3519" t="s">
        <v>12810</v>
      </c>
      <c r="E3519" s="1">
        <f t="shared" si="216"/>
        <v>43203</v>
      </c>
      <c r="F3519">
        <f t="shared" si="217"/>
        <v>2018</v>
      </c>
      <c r="G3519">
        <f t="shared" si="218"/>
        <v>4</v>
      </c>
      <c r="H3519">
        <f t="shared" si="219"/>
        <v>5</v>
      </c>
      <c r="I3519" s="1" t="s">
        <v>15622</v>
      </c>
      <c r="J3519" s="1" t="s">
        <v>15626</v>
      </c>
      <c r="K3519" s="42">
        <v>1</v>
      </c>
      <c r="L3519" s="42">
        <v>0.89</v>
      </c>
      <c r="M3519" s="1" t="s">
        <v>15615</v>
      </c>
    </row>
    <row r="3520" spans="1:13" x14ac:dyDescent="0.3">
      <c r="A3520">
        <v>3519</v>
      </c>
      <c r="B3520" t="s">
        <v>10703</v>
      </c>
      <c r="C3520" t="s">
        <v>4683</v>
      </c>
      <c r="D3520" t="s">
        <v>12810</v>
      </c>
      <c r="E3520" s="1">
        <f t="shared" si="216"/>
        <v>43203</v>
      </c>
      <c r="F3520">
        <f t="shared" si="217"/>
        <v>2018</v>
      </c>
      <c r="G3520">
        <f t="shared" si="218"/>
        <v>4</v>
      </c>
      <c r="H3520">
        <f t="shared" si="219"/>
        <v>5</v>
      </c>
      <c r="I3520" s="1" t="s">
        <v>15622</v>
      </c>
      <c r="J3520" s="1" t="s">
        <v>15626</v>
      </c>
      <c r="K3520" s="42">
        <v>0.9</v>
      </c>
      <c r="L3520" s="42">
        <v>0.87</v>
      </c>
      <c r="M3520" s="1" t="s">
        <v>15616</v>
      </c>
    </row>
    <row r="3521" spans="1:13" x14ac:dyDescent="0.3">
      <c r="A3521">
        <v>3520</v>
      </c>
      <c r="B3521" t="s">
        <v>9814</v>
      </c>
      <c r="C3521" t="s">
        <v>5555</v>
      </c>
      <c r="D3521" t="s">
        <v>12811</v>
      </c>
      <c r="E3521" s="1">
        <f t="shared" si="216"/>
        <v>43205</v>
      </c>
      <c r="F3521">
        <f t="shared" si="217"/>
        <v>2018</v>
      </c>
      <c r="G3521">
        <f t="shared" si="218"/>
        <v>4</v>
      </c>
      <c r="H3521">
        <f t="shared" si="219"/>
        <v>7</v>
      </c>
      <c r="I3521" s="1" t="s">
        <v>15625</v>
      </c>
      <c r="J3521" s="1" t="s">
        <v>15623</v>
      </c>
      <c r="K3521" s="42">
        <v>1</v>
      </c>
      <c r="L3521" s="42">
        <v>1</v>
      </c>
      <c r="M3521" s="1" t="s">
        <v>15616</v>
      </c>
    </row>
    <row r="3522" spans="1:13" x14ac:dyDescent="0.3">
      <c r="A3522">
        <v>3521</v>
      </c>
      <c r="B3522" t="s">
        <v>10109</v>
      </c>
      <c r="C3522" t="s">
        <v>5267</v>
      </c>
      <c r="D3522" t="s">
        <v>12812</v>
      </c>
      <c r="E3522" s="1">
        <f t="shared" si="216"/>
        <v>43206</v>
      </c>
      <c r="F3522">
        <f t="shared" si="217"/>
        <v>2018</v>
      </c>
      <c r="G3522">
        <f t="shared" si="218"/>
        <v>4</v>
      </c>
      <c r="H3522">
        <f t="shared" si="219"/>
        <v>1</v>
      </c>
      <c r="I3522" s="1" t="s">
        <v>15622</v>
      </c>
      <c r="J3522" s="1" t="s">
        <v>15626</v>
      </c>
      <c r="K3522" s="42">
        <v>1</v>
      </c>
      <c r="L3522" s="42">
        <v>0.96</v>
      </c>
      <c r="M3522" s="1" t="s">
        <v>15615</v>
      </c>
    </row>
    <row r="3523" spans="1:13" x14ac:dyDescent="0.3">
      <c r="A3523">
        <v>3522</v>
      </c>
      <c r="B3523" t="s">
        <v>11190</v>
      </c>
      <c r="C3523" t="s">
        <v>4210</v>
      </c>
      <c r="D3523" t="s">
        <v>12813</v>
      </c>
      <c r="E3523" s="1">
        <f t="shared" ref="E3523:E3586" si="220">DATE(LEFT(D3523,4),MID(D3523,5,2),RIGHT(D3523,2))</f>
        <v>43207</v>
      </c>
      <c r="F3523">
        <f t="shared" ref="F3523:F3586" si="221">YEAR(E3523)</f>
        <v>2018</v>
      </c>
      <c r="G3523">
        <f t="shared" ref="G3523:G3586" si="222">MONTH(E3523)</f>
        <v>4</v>
      </c>
      <c r="H3523">
        <f t="shared" ref="H3523:H3586" si="223">WEEKDAY(E3523,2)</f>
        <v>2</v>
      </c>
      <c r="I3523" s="1" t="s">
        <v>15625</v>
      </c>
      <c r="J3523" s="1" t="s">
        <v>15624</v>
      </c>
      <c r="K3523" s="42">
        <v>1</v>
      </c>
      <c r="L3523" s="42">
        <v>0.94</v>
      </c>
      <c r="M3523" s="1" t="s">
        <v>15616</v>
      </c>
    </row>
    <row r="3524" spans="1:13" x14ac:dyDescent="0.3">
      <c r="A3524">
        <v>3523</v>
      </c>
      <c r="B3524" t="s">
        <v>10214</v>
      </c>
      <c r="C3524" t="s">
        <v>5165</v>
      </c>
      <c r="D3524" t="s">
        <v>12814</v>
      </c>
      <c r="E3524" s="1">
        <f t="shared" si="220"/>
        <v>43208</v>
      </c>
      <c r="F3524">
        <f t="shared" si="221"/>
        <v>2018</v>
      </c>
      <c r="G3524">
        <f t="shared" si="222"/>
        <v>4</v>
      </c>
      <c r="H3524">
        <f t="shared" si="223"/>
        <v>3</v>
      </c>
      <c r="I3524" s="1" t="s">
        <v>15622</v>
      </c>
      <c r="J3524" s="1" t="s">
        <v>15623</v>
      </c>
      <c r="K3524" s="42">
        <v>1</v>
      </c>
      <c r="L3524" s="42">
        <v>0</v>
      </c>
      <c r="M3524" s="1" t="s">
        <v>15615</v>
      </c>
    </row>
    <row r="3525" spans="1:13" x14ac:dyDescent="0.3">
      <c r="A3525">
        <v>3524</v>
      </c>
      <c r="B3525" t="s">
        <v>10151</v>
      </c>
      <c r="C3525" t="s">
        <v>5227</v>
      </c>
      <c r="D3525" t="s">
        <v>12815</v>
      </c>
      <c r="E3525" s="1">
        <f t="shared" si="220"/>
        <v>43212</v>
      </c>
      <c r="F3525">
        <f t="shared" si="221"/>
        <v>2018</v>
      </c>
      <c r="G3525">
        <f t="shared" si="222"/>
        <v>4</v>
      </c>
      <c r="H3525">
        <f t="shared" si="223"/>
        <v>7</v>
      </c>
      <c r="I3525" s="1" t="s">
        <v>15625</v>
      </c>
      <c r="J3525" s="1" t="s">
        <v>15624</v>
      </c>
      <c r="K3525" s="42">
        <v>1</v>
      </c>
      <c r="L3525" s="42">
        <v>1</v>
      </c>
      <c r="M3525" s="1" t="s">
        <v>15615</v>
      </c>
    </row>
    <row r="3526" spans="1:13" x14ac:dyDescent="0.3">
      <c r="A3526">
        <v>3525</v>
      </c>
      <c r="B3526" t="s">
        <v>7955</v>
      </c>
      <c r="C3526" t="s">
        <v>7376</v>
      </c>
      <c r="D3526" t="s">
        <v>12816</v>
      </c>
      <c r="E3526" s="1">
        <f t="shared" si="220"/>
        <v>43213</v>
      </c>
      <c r="F3526">
        <f t="shared" si="221"/>
        <v>2018</v>
      </c>
      <c r="G3526">
        <f t="shared" si="222"/>
        <v>4</v>
      </c>
      <c r="H3526">
        <f t="shared" si="223"/>
        <v>1</v>
      </c>
      <c r="I3526" s="1" t="s">
        <v>15625</v>
      </c>
      <c r="J3526" s="1" t="s">
        <v>15628</v>
      </c>
      <c r="K3526" s="42">
        <v>0.14000000000000001</v>
      </c>
      <c r="L3526" s="42">
        <v>0.97</v>
      </c>
      <c r="M3526" s="1" t="s">
        <v>15615</v>
      </c>
    </row>
    <row r="3527" spans="1:13" x14ac:dyDescent="0.3">
      <c r="A3527">
        <v>3526</v>
      </c>
      <c r="B3527" t="s">
        <v>10904</v>
      </c>
      <c r="C3527" t="s">
        <v>4490</v>
      </c>
      <c r="D3527" t="s">
        <v>12817</v>
      </c>
      <c r="E3527" s="1">
        <f t="shared" si="220"/>
        <v>43214</v>
      </c>
      <c r="F3527">
        <f t="shared" si="221"/>
        <v>2018</v>
      </c>
      <c r="G3527">
        <f t="shared" si="222"/>
        <v>4</v>
      </c>
      <c r="H3527">
        <f t="shared" si="223"/>
        <v>2</v>
      </c>
      <c r="I3527" s="1" t="s">
        <v>15622</v>
      </c>
      <c r="J3527" s="1" t="s">
        <v>15626</v>
      </c>
      <c r="K3527" s="42">
        <v>1</v>
      </c>
      <c r="L3527" s="42">
        <v>1</v>
      </c>
      <c r="M3527" s="1" t="s">
        <v>15615</v>
      </c>
    </row>
    <row r="3528" spans="1:13" x14ac:dyDescent="0.3">
      <c r="A3528">
        <v>3527</v>
      </c>
      <c r="B3528" t="s">
        <v>8103</v>
      </c>
      <c r="C3528" t="s">
        <v>7232</v>
      </c>
      <c r="D3528" t="s">
        <v>12817</v>
      </c>
      <c r="E3528" s="1">
        <f t="shared" si="220"/>
        <v>43214</v>
      </c>
      <c r="F3528">
        <f t="shared" si="221"/>
        <v>2018</v>
      </c>
      <c r="G3528">
        <f t="shared" si="222"/>
        <v>4</v>
      </c>
      <c r="H3528">
        <f t="shared" si="223"/>
        <v>2</v>
      </c>
      <c r="I3528" s="1" t="s">
        <v>15622</v>
      </c>
      <c r="J3528" s="1" t="s">
        <v>15626</v>
      </c>
      <c r="K3528" s="42">
        <v>1</v>
      </c>
      <c r="L3528" s="42">
        <v>0.95</v>
      </c>
      <c r="M3528" s="1" t="s">
        <v>15616</v>
      </c>
    </row>
    <row r="3529" spans="1:13" x14ac:dyDescent="0.3">
      <c r="A3529">
        <v>3528</v>
      </c>
      <c r="B3529" t="s">
        <v>9516</v>
      </c>
      <c r="C3529" t="s">
        <v>5844</v>
      </c>
      <c r="D3529" t="s">
        <v>12818</v>
      </c>
      <c r="E3529" s="1">
        <f t="shared" si="220"/>
        <v>43215</v>
      </c>
      <c r="F3529">
        <f t="shared" si="221"/>
        <v>2018</v>
      </c>
      <c r="G3529">
        <f t="shared" si="222"/>
        <v>4</v>
      </c>
      <c r="H3529">
        <f t="shared" si="223"/>
        <v>3</v>
      </c>
      <c r="I3529" s="1" t="s">
        <v>15625</v>
      </c>
      <c r="J3529" s="1" t="s">
        <v>15623</v>
      </c>
      <c r="K3529" s="42">
        <v>1</v>
      </c>
      <c r="L3529" s="42">
        <v>0.94</v>
      </c>
      <c r="M3529" s="1" t="s">
        <v>15616</v>
      </c>
    </row>
    <row r="3530" spans="1:13" x14ac:dyDescent="0.3">
      <c r="A3530">
        <v>3529</v>
      </c>
      <c r="B3530" t="s">
        <v>8540</v>
      </c>
      <c r="C3530" t="s">
        <v>6806</v>
      </c>
      <c r="D3530" t="s">
        <v>12818</v>
      </c>
      <c r="E3530" s="1">
        <f t="shared" si="220"/>
        <v>43215</v>
      </c>
      <c r="F3530">
        <f t="shared" si="221"/>
        <v>2018</v>
      </c>
      <c r="G3530">
        <f t="shared" si="222"/>
        <v>4</v>
      </c>
      <c r="H3530">
        <f t="shared" si="223"/>
        <v>3</v>
      </c>
      <c r="I3530" s="1" t="s">
        <v>15622</v>
      </c>
      <c r="J3530" s="1" t="s">
        <v>15628</v>
      </c>
      <c r="K3530" s="42">
        <v>0</v>
      </c>
      <c r="L3530" s="42">
        <v>1</v>
      </c>
      <c r="M3530" s="1" t="s">
        <v>15615</v>
      </c>
    </row>
    <row r="3531" spans="1:13" x14ac:dyDescent="0.3">
      <c r="A3531">
        <v>3530</v>
      </c>
      <c r="B3531" t="s">
        <v>11033</v>
      </c>
      <c r="C3531" t="s">
        <v>4364</v>
      </c>
      <c r="D3531" t="s">
        <v>12819</v>
      </c>
      <c r="E3531" s="1">
        <f t="shared" si="220"/>
        <v>43218</v>
      </c>
      <c r="F3531">
        <f t="shared" si="221"/>
        <v>2018</v>
      </c>
      <c r="G3531">
        <f t="shared" si="222"/>
        <v>4</v>
      </c>
      <c r="H3531">
        <f t="shared" si="223"/>
        <v>6</v>
      </c>
      <c r="I3531" s="1" t="s">
        <v>15622</v>
      </c>
      <c r="J3531" s="1" t="s">
        <v>15626</v>
      </c>
      <c r="K3531" s="42">
        <v>1</v>
      </c>
      <c r="L3531" s="42">
        <v>0.44</v>
      </c>
      <c r="M3531" s="1" t="s">
        <v>15615</v>
      </c>
    </row>
    <row r="3532" spans="1:13" x14ac:dyDescent="0.3">
      <c r="A3532">
        <v>3531</v>
      </c>
      <c r="B3532" t="s">
        <v>10353</v>
      </c>
      <c r="C3532" t="s">
        <v>5026</v>
      </c>
      <c r="D3532" t="s">
        <v>12820</v>
      </c>
      <c r="E3532" s="1">
        <f t="shared" si="220"/>
        <v>43220</v>
      </c>
      <c r="F3532">
        <f t="shared" si="221"/>
        <v>2018</v>
      </c>
      <c r="G3532">
        <f t="shared" si="222"/>
        <v>4</v>
      </c>
      <c r="H3532">
        <f t="shared" si="223"/>
        <v>1</v>
      </c>
      <c r="I3532" s="1" t="s">
        <v>15622</v>
      </c>
      <c r="J3532" s="1" t="s">
        <v>15624</v>
      </c>
      <c r="K3532" s="42">
        <v>1</v>
      </c>
      <c r="L3532" s="42">
        <v>0.54</v>
      </c>
      <c r="M3532" s="1" t="s">
        <v>15616</v>
      </c>
    </row>
    <row r="3533" spans="1:13" x14ac:dyDescent="0.3">
      <c r="A3533">
        <v>3532</v>
      </c>
      <c r="B3533" t="s">
        <v>11163</v>
      </c>
      <c r="C3533" t="s">
        <v>4237</v>
      </c>
      <c r="D3533" t="s">
        <v>12821</v>
      </c>
      <c r="E3533" s="1">
        <f t="shared" si="220"/>
        <v>43221</v>
      </c>
      <c r="F3533">
        <f t="shared" si="221"/>
        <v>2018</v>
      </c>
      <c r="G3533">
        <f t="shared" si="222"/>
        <v>5</v>
      </c>
      <c r="H3533">
        <f t="shared" si="223"/>
        <v>2</v>
      </c>
      <c r="I3533" s="1" t="s">
        <v>15622</v>
      </c>
      <c r="J3533" s="1" t="s">
        <v>15626</v>
      </c>
      <c r="K3533" s="42">
        <v>1</v>
      </c>
      <c r="L3533" s="42">
        <v>1</v>
      </c>
      <c r="M3533" s="1" t="s">
        <v>15615</v>
      </c>
    </row>
    <row r="3534" spans="1:13" x14ac:dyDescent="0.3">
      <c r="A3534">
        <v>3533</v>
      </c>
      <c r="B3534" t="s">
        <v>9181</v>
      </c>
      <c r="C3534" t="s">
        <v>6173</v>
      </c>
      <c r="D3534" t="s">
        <v>12822</v>
      </c>
      <c r="E3534" s="1">
        <f t="shared" si="220"/>
        <v>43223</v>
      </c>
      <c r="F3534">
        <f t="shared" si="221"/>
        <v>2018</v>
      </c>
      <c r="G3534">
        <f t="shared" si="222"/>
        <v>5</v>
      </c>
      <c r="H3534">
        <f t="shared" si="223"/>
        <v>4</v>
      </c>
      <c r="I3534" s="1" t="s">
        <v>15627</v>
      </c>
      <c r="J3534" s="1" t="s">
        <v>15626</v>
      </c>
      <c r="K3534" s="42">
        <v>0.7</v>
      </c>
      <c r="L3534" s="42">
        <v>0.97</v>
      </c>
      <c r="M3534" s="1" t="s">
        <v>15615</v>
      </c>
    </row>
    <row r="3535" spans="1:13" x14ac:dyDescent="0.3">
      <c r="A3535">
        <v>3534</v>
      </c>
      <c r="B3535" t="s">
        <v>9060</v>
      </c>
      <c r="C3535" t="s">
        <v>6293</v>
      </c>
      <c r="D3535" t="s">
        <v>12823</v>
      </c>
      <c r="E3535" s="1">
        <f t="shared" si="220"/>
        <v>43224</v>
      </c>
      <c r="F3535">
        <f t="shared" si="221"/>
        <v>2018</v>
      </c>
      <c r="G3535">
        <f t="shared" si="222"/>
        <v>5</v>
      </c>
      <c r="H3535">
        <f t="shared" si="223"/>
        <v>5</v>
      </c>
      <c r="I3535" s="1" t="s">
        <v>15629</v>
      </c>
      <c r="J3535" s="1" t="s">
        <v>15626</v>
      </c>
      <c r="K3535" s="42">
        <v>0.95</v>
      </c>
      <c r="L3535" s="42">
        <v>0.85</v>
      </c>
      <c r="M3535" s="1" t="s">
        <v>15615</v>
      </c>
    </row>
    <row r="3536" spans="1:13" x14ac:dyDescent="0.3">
      <c r="A3536">
        <v>3535</v>
      </c>
      <c r="B3536" t="s">
        <v>8005</v>
      </c>
      <c r="C3536" t="s">
        <v>7326</v>
      </c>
      <c r="D3536" t="s">
        <v>12824</v>
      </c>
      <c r="E3536" s="1">
        <f t="shared" si="220"/>
        <v>43225</v>
      </c>
      <c r="F3536">
        <f t="shared" si="221"/>
        <v>2018</v>
      </c>
      <c r="G3536">
        <f t="shared" si="222"/>
        <v>5</v>
      </c>
      <c r="H3536">
        <f t="shared" si="223"/>
        <v>6</v>
      </c>
      <c r="I3536" s="1" t="s">
        <v>15625</v>
      </c>
      <c r="J3536" s="1" t="s">
        <v>15626</v>
      </c>
      <c r="K3536" s="42">
        <v>0.93</v>
      </c>
      <c r="L3536" s="42">
        <v>0.99</v>
      </c>
      <c r="M3536" s="1" t="s">
        <v>15615</v>
      </c>
    </row>
    <row r="3537" spans="1:13" x14ac:dyDescent="0.3">
      <c r="A3537">
        <v>3536</v>
      </c>
      <c r="B3537" t="s">
        <v>9026</v>
      </c>
      <c r="C3537" t="s">
        <v>6328</v>
      </c>
      <c r="D3537" t="s">
        <v>12825</v>
      </c>
      <c r="E3537" s="1">
        <f t="shared" si="220"/>
        <v>43229</v>
      </c>
      <c r="F3537">
        <f t="shared" si="221"/>
        <v>2018</v>
      </c>
      <c r="G3537">
        <f t="shared" si="222"/>
        <v>5</v>
      </c>
      <c r="H3537">
        <f t="shared" si="223"/>
        <v>3</v>
      </c>
      <c r="I3537" s="1" t="s">
        <v>15622</v>
      </c>
      <c r="J3537" s="1" t="s">
        <v>15626</v>
      </c>
      <c r="K3537" s="42">
        <v>1</v>
      </c>
      <c r="L3537" s="42">
        <v>0.97</v>
      </c>
      <c r="M3537" s="1" t="s">
        <v>15616</v>
      </c>
    </row>
    <row r="3538" spans="1:13" x14ac:dyDescent="0.3">
      <c r="A3538">
        <v>3537</v>
      </c>
      <c r="B3538" t="s">
        <v>7897</v>
      </c>
      <c r="C3538" t="s">
        <v>7432</v>
      </c>
      <c r="D3538" t="s">
        <v>12826</v>
      </c>
      <c r="E3538" s="1">
        <f t="shared" si="220"/>
        <v>43230</v>
      </c>
      <c r="F3538">
        <f t="shared" si="221"/>
        <v>2018</v>
      </c>
      <c r="G3538">
        <f t="shared" si="222"/>
        <v>5</v>
      </c>
      <c r="H3538">
        <f t="shared" si="223"/>
        <v>4</v>
      </c>
      <c r="I3538" s="1" t="s">
        <v>15622</v>
      </c>
      <c r="J3538" s="1" t="s">
        <v>15626</v>
      </c>
      <c r="K3538" s="42">
        <v>1</v>
      </c>
      <c r="L3538" s="42">
        <v>0.88</v>
      </c>
      <c r="M3538" s="1" t="s">
        <v>15616</v>
      </c>
    </row>
    <row r="3539" spans="1:13" x14ac:dyDescent="0.3">
      <c r="A3539">
        <v>3538</v>
      </c>
      <c r="B3539" t="s">
        <v>10435</v>
      </c>
      <c r="C3539" t="s">
        <v>4946</v>
      </c>
      <c r="D3539" t="s">
        <v>12827</v>
      </c>
      <c r="E3539" s="1">
        <f t="shared" si="220"/>
        <v>43232</v>
      </c>
      <c r="F3539">
        <f t="shared" si="221"/>
        <v>2018</v>
      </c>
      <c r="G3539">
        <f t="shared" si="222"/>
        <v>5</v>
      </c>
      <c r="H3539">
        <f t="shared" si="223"/>
        <v>6</v>
      </c>
      <c r="I3539" s="1" t="s">
        <v>15622</v>
      </c>
      <c r="J3539" s="1" t="s">
        <v>15624</v>
      </c>
      <c r="K3539" s="42">
        <v>1</v>
      </c>
      <c r="L3539" s="42">
        <v>0.94</v>
      </c>
      <c r="M3539" s="1" t="s">
        <v>15616</v>
      </c>
    </row>
    <row r="3540" spans="1:13" x14ac:dyDescent="0.3">
      <c r="A3540">
        <v>3539</v>
      </c>
      <c r="B3540" t="s">
        <v>7834</v>
      </c>
      <c r="C3540" t="s">
        <v>7489</v>
      </c>
      <c r="D3540" t="s">
        <v>12828</v>
      </c>
      <c r="E3540" s="1">
        <f t="shared" si="220"/>
        <v>43233</v>
      </c>
      <c r="F3540">
        <f t="shared" si="221"/>
        <v>2018</v>
      </c>
      <c r="G3540">
        <f t="shared" si="222"/>
        <v>5</v>
      </c>
      <c r="H3540">
        <f t="shared" si="223"/>
        <v>7</v>
      </c>
      <c r="I3540" s="1" t="s">
        <v>15629</v>
      </c>
      <c r="J3540" s="1" t="s">
        <v>15626</v>
      </c>
      <c r="K3540" s="42">
        <v>1</v>
      </c>
      <c r="L3540" s="42">
        <v>0.9</v>
      </c>
      <c r="M3540" s="1" t="s">
        <v>15615</v>
      </c>
    </row>
    <row r="3541" spans="1:13" x14ac:dyDescent="0.3">
      <c r="A3541">
        <v>3540</v>
      </c>
      <c r="B3541" t="s">
        <v>7926</v>
      </c>
      <c r="C3541" t="s">
        <v>7404</v>
      </c>
      <c r="D3541" t="s">
        <v>12828</v>
      </c>
      <c r="E3541" s="1">
        <f t="shared" si="220"/>
        <v>43233</v>
      </c>
      <c r="F3541">
        <f t="shared" si="221"/>
        <v>2018</v>
      </c>
      <c r="G3541">
        <f t="shared" si="222"/>
        <v>5</v>
      </c>
      <c r="H3541">
        <f t="shared" si="223"/>
        <v>7</v>
      </c>
      <c r="I3541" s="1" t="s">
        <v>15629</v>
      </c>
      <c r="J3541" s="1" t="s">
        <v>15626</v>
      </c>
      <c r="K3541" s="42">
        <v>1</v>
      </c>
      <c r="L3541" s="42">
        <v>1</v>
      </c>
      <c r="M3541" s="1" t="s">
        <v>15615</v>
      </c>
    </row>
    <row r="3542" spans="1:13" x14ac:dyDescent="0.3">
      <c r="A3542">
        <v>3541</v>
      </c>
      <c r="B3542" t="s">
        <v>9201</v>
      </c>
      <c r="C3542" t="s">
        <v>6153</v>
      </c>
      <c r="D3542" t="s">
        <v>12829</v>
      </c>
      <c r="E3542" s="1">
        <f t="shared" si="220"/>
        <v>43234</v>
      </c>
      <c r="F3542">
        <f t="shared" si="221"/>
        <v>2018</v>
      </c>
      <c r="G3542">
        <f t="shared" si="222"/>
        <v>5</v>
      </c>
      <c r="H3542">
        <f t="shared" si="223"/>
        <v>1</v>
      </c>
      <c r="I3542" s="1" t="s">
        <v>15625</v>
      </c>
      <c r="J3542" s="1" t="s">
        <v>15624</v>
      </c>
      <c r="K3542" s="42">
        <v>0.6</v>
      </c>
      <c r="L3542" s="42">
        <v>0.93</v>
      </c>
      <c r="M3542" s="1" t="s">
        <v>15615</v>
      </c>
    </row>
    <row r="3543" spans="1:13" x14ac:dyDescent="0.3">
      <c r="A3543">
        <v>3542</v>
      </c>
      <c r="B3543" t="s">
        <v>11276</v>
      </c>
      <c r="C3543" t="s">
        <v>4125</v>
      </c>
      <c r="D3543" t="s">
        <v>12830</v>
      </c>
      <c r="E3543" s="1">
        <f t="shared" si="220"/>
        <v>43236</v>
      </c>
      <c r="F3543">
        <f t="shared" si="221"/>
        <v>2018</v>
      </c>
      <c r="G3543">
        <f t="shared" si="222"/>
        <v>5</v>
      </c>
      <c r="H3543">
        <f t="shared" si="223"/>
        <v>3</v>
      </c>
      <c r="I3543" s="1" t="s">
        <v>15808</v>
      </c>
      <c r="J3543" s="1" t="s">
        <v>15626</v>
      </c>
      <c r="K3543" s="42">
        <v>1</v>
      </c>
      <c r="L3543" s="42">
        <v>1</v>
      </c>
      <c r="M3543" s="1" t="s">
        <v>15616</v>
      </c>
    </row>
    <row r="3544" spans="1:13" x14ac:dyDescent="0.3">
      <c r="A3544">
        <v>3543</v>
      </c>
      <c r="B3544" t="s">
        <v>9306</v>
      </c>
      <c r="C3544" t="s">
        <v>6050</v>
      </c>
      <c r="D3544" t="s">
        <v>12831</v>
      </c>
      <c r="E3544" s="1">
        <f t="shared" si="220"/>
        <v>43237</v>
      </c>
      <c r="F3544">
        <f t="shared" si="221"/>
        <v>2018</v>
      </c>
      <c r="G3544">
        <f t="shared" si="222"/>
        <v>5</v>
      </c>
      <c r="H3544">
        <f t="shared" si="223"/>
        <v>4</v>
      </c>
      <c r="I3544" s="1" t="s">
        <v>15622</v>
      </c>
      <c r="J3544" s="1" t="s">
        <v>15624</v>
      </c>
      <c r="K3544" s="42">
        <v>0.8</v>
      </c>
      <c r="L3544" s="42">
        <v>0.91</v>
      </c>
      <c r="M3544" s="1" t="s">
        <v>15615</v>
      </c>
    </row>
    <row r="3545" spans="1:13" x14ac:dyDescent="0.3">
      <c r="A3545">
        <v>3544</v>
      </c>
      <c r="B3545" t="s">
        <v>7769</v>
      </c>
      <c r="C3545" t="s">
        <v>7552</v>
      </c>
      <c r="D3545" t="s">
        <v>12832</v>
      </c>
      <c r="E3545" s="1">
        <f t="shared" si="220"/>
        <v>43242</v>
      </c>
      <c r="F3545">
        <f t="shared" si="221"/>
        <v>2018</v>
      </c>
      <c r="G3545">
        <f t="shared" si="222"/>
        <v>5</v>
      </c>
      <c r="H3545">
        <f t="shared" si="223"/>
        <v>2</v>
      </c>
      <c r="I3545" s="1" t="s">
        <v>15622</v>
      </c>
      <c r="J3545" s="1" t="s">
        <v>15626</v>
      </c>
      <c r="K3545" s="42">
        <v>0.9</v>
      </c>
      <c r="L3545" s="42">
        <v>0.99</v>
      </c>
      <c r="M3545" s="1" t="s">
        <v>15615</v>
      </c>
    </row>
    <row r="3546" spans="1:13" x14ac:dyDescent="0.3">
      <c r="A3546">
        <v>3545</v>
      </c>
      <c r="B3546" t="s">
        <v>8169</v>
      </c>
      <c r="C3546" t="s">
        <v>7166</v>
      </c>
      <c r="D3546" t="s">
        <v>12832</v>
      </c>
      <c r="E3546" s="1">
        <f t="shared" si="220"/>
        <v>43242</v>
      </c>
      <c r="F3546">
        <f t="shared" si="221"/>
        <v>2018</v>
      </c>
      <c r="G3546">
        <f t="shared" si="222"/>
        <v>5</v>
      </c>
      <c r="H3546">
        <f t="shared" si="223"/>
        <v>2</v>
      </c>
      <c r="I3546" s="1" t="s">
        <v>15622</v>
      </c>
      <c r="J3546" s="1" t="s">
        <v>15626</v>
      </c>
      <c r="K3546" s="42">
        <v>1</v>
      </c>
      <c r="L3546" s="42">
        <v>1</v>
      </c>
      <c r="M3546" s="1" t="s">
        <v>15615</v>
      </c>
    </row>
    <row r="3547" spans="1:13" x14ac:dyDescent="0.3">
      <c r="A3547">
        <v>3546</v>
      </c>
      <c r="B3547" t="s">
        <v>11461</v>
      </c>
      <c r="C3547" t="s">
        <v>3940</v>
      </c>
      <c r="D3547" t="s">
        <v>12833</v>
      </c>
      <c r="E3547" s="1">
        <f t="shared" si="220"/>
        <v>43243</v>
      </c>
      <c r="F3547">
        <f t="shared" si="221"/>
        <v>2018</v>
      </c>
      <c r="G3547">
        <f t="shared" si="222"/>
        <v>5</v>
      </c>
      <c r="H3547">
        <f t="shared" si="223"/>
        <v>3</v>
      </c>
      <c r="I3547" s="1" t="s">
        <v>15622</v>
      </c>
      <c r="J3547" s="1" t="s">
        <v>15626</v>
      </c>
      <c r="K3547" s="42">
        <v>1</v>
      </c>
      <c r="L3547" s="42">
        <v>0.98</v>
      </c>
      <c r="M3547" s="1" t="s">
        <v>15616</v>
      </c>
    </row>
    <row r="3548" spans="1:13" x14ac:dyDescent="0.3">
      <c r="A3548">
        <v>3547</v>
      </c>
      <c r="B3548" t="s">
        <v>8381</v>
      </c>
      <c r="C3548" t="s">
        <v>6960</v>
      </c>
      <c r="D3548" t="s">
        <v>12834</v>
      </c>
      <c r="E3548" s="1">
        <f t="shared" si="220"/>
        <v>43244</v>
      </c>
      <c r="F3548">
        <f t="shared" si="221"/>
        <v>2018</v>
      </c>
      <c r="G3548">
        <f t="shared" si="222"/>
        <v>5</v>
      </c>
      <c r="H3548">
        <f t="shared" si="223"/>
        <v>4</v>
      </c>
      <c r="I3548" s="1" t="s">
        <v>15627</v>
      </c>
      <c r="J3548" s="1" t="s">
        <v>15626</v>
      </c>
      <c r="K3548" s="42">
        <v>1</v>
      </c>
      <c r="L3548" s="42">
        <v>1</v>
      </c>
      <c r="M3548" s="1" t="s">
        <v>15615</v>
      </c>
    </row>
    <row r="3549" spans="1:13" x14ac:dyDescent="0.3">
      <c r="A3549">
        <v>3548</v>
      </c>
      <c r="B3549" t="s">
        <v>11774</v>
      </c>
      <c r="C3549" t="s">
        <v>3636</v>
      </c>
      <c r="D3549" t="s">
        <v>12834</v>
      </c>
      <c r="E3549" s="1">
        <f t="shared" si="220"/>
        <v>43244</v>
      </c>
      <c r="F3549">
        <f t="shared" si="221"/>
        <v>2018</v>
      </c>
      <c r="G3549">
        <f t="shared" si="222"/>
        <v>5</v>
      </c>
      <c r="H3549">
        <f t="shared" si="223"/>
        <v>4</v>
      </c>
      <c r="I3549" s="1" t="s">
        <v>15622</v>
      </c>
      <c r="J3549" s="1" t="s">
        <v>15624</v>
      </c>
      <c r="K3549" s="42">
        <v>0.67</v>
      </c>
      <c r="L3549" s="42">
        <v>0.94</v>
      </c>
      <c r="M3549" s="1" t="s">
        <v>15615</v>
      </c>
    </row>
    <row r="3550" spans="1:13" x14ac:dyDescent="0.3">
      <c r="A3550">
        <v>3549</v>
      </c>
      <c r="B3550" t="s">
        <v>11266</v>
      </c>
      <c r="C3550" t="s">
        <v>4135</v>
      </c>
      <c r="D3550" t="s">
        <v>12835</v>
      </c>
      <c r="E3550" s="1">
        <f t="shared" si="220"/>
        <v>43247</v>
      </c>
      <c r="F3550">
        <f t="shared" si="221"/>
        <v>2018</v>
      </c>
      <c r="G3550">
        <f t="shared" si="222"/>
        <v>5</v>
      </c>
      <c r="H3550">
        <f t="shared" si="223"/>
        <v>7</v>
      </c>
      <c r="I3550" s="1" t="s">
        <v>15627</v>
      </c>
      <c r="J3550" s="1" t="s">
        <v>15624</v>
      </c>
      <c r="K3550" s="42">
        <v>1</v>
      </c>
      <c r="L3550" s="42">
        <v>0.92</v>
      </c>
      <c r="M3550" s="1" t="s">
        <v>15616</v>
      </c>
    </row>
    <row r="3551" spans="1:13" x14ac:dyDescent="0.3">
      <c r="A3551">
        <v>3550</v>
      </c>
      <c r="B3551" t="s">
        <v>11548</v>
      </c>
      <c r="C3551" t="s">
        <v>3588</v>
      </c>
      <c r="D3551" t="s">
        <v>12835</v>
      </c>
      <c r="E3551" s="1">
        <f t="shared" si="220"/>
        <v>43247</v>
      </c>
      <c r="F3551">
        <f t="shared" si="221"/>
        <v>2018</v>
      </c>
      <c r="G3551">
        <f t="shared" si="222"/>
        <v>5</v>
      </c>
      <c r="H3551">
        <f t="shared" si="223"/>
        <v>7</v>
      </c>
      <c r="I3551" s="1" t="s">
        <v>15625</v>
      </c>
      <c r="J3551" s="1" t="s">
        <v>15624</v>
      </c>
      <c r="K3551" s="42">
        <v>0.75</v>
      </c>
      <c r="L3551" s="42">
        <v>0.88</v>
      </c>
      <c r="M3551" s="1" t="s">
        <v>15616</v>
      </c>
    </row>
    <row r="3552" spans="1:13" x14ac:dyDescent="0.3">
      <c r="A3552">
        <v>3551</v>
      </c>
      <c r="B3552" t="s">
        <v>10830</v>
      </c>
      <c r="C3552" t="s">
        <v>4563</v>
      </c>
      <c r="D3552" t="s">
        <v>12836</v>
      </c>
      <c r="E3552" s="1">
        <f t="shared" si="220"/>
        <v>43249</v>
      </c>
      <c r="F3552">
        <f t="shared" si="221"/>
        <v>2018</v>
      </c>
      <c r="G3552">
        <f t="shared" si="222"/>
        <v>5</v>
      </c>
      <c r="H3552">
        <f t="shared" si="223"/>
        <v>2</v>
      </c>
      <c r="I3552" s="1" t="s">
        <v>15622</v>
      </c>
      <c r="J3552" s="1" t="s">
        <v>15626</v>
      </c>
      <c r="K3552" s="42">
        <v>1</v>
      </c>
      <c r="L3552" s="42">
        <v>1</v>
      </c>
      <c r="M3552" s="1" t="s">
        <v>15615</v>
      </c>
    </row>
    <row r="3553" spans="1:13" x14ac:dyDescent="0.3">
      <c r="A3553">
        <v>3552</v>
      </c>
      <c r="B3553" t="s">
        <v>11223</v>
      </c>
      <c r="C3553" t="s">
        <v>4178</v>
      </c>
      <c r="D3553" t="s">
        <v>12836</v>
      </c>
      <c r="E3553" s="1">
        <f t="shared" si="220"/>
        <v>43249</v>
      </c>
      <c r="F3553">
        <f t="shared" si="221"/>
        <v>2018</v>
      </c>
      <c r="G3553">
        <f t="shared" si="222"/>
        <v>5</v>
      </c>
      <c r="H3553">
        <f t="shared" si="223"/>
        <v>2</v>
      </c>
      <c r="I3553" s="1" t="s">
        <v>15629</v>
      </c>
      <c r="J3553" s="1" t="s">
        <v>15626</v>
      </c>
      <c r="K3553" s="42">
        <v>1</v>
      </c>
      <c r="L3553" s="42">
        <v>0.92</v>
      </c>
      <c r="M3553" s="1" t="s">
        <v>15615</v>
      </c>
    </row>
    <row r="3554" spans="1:13" x14ac:dyDescent="0.3">
      <c r="A3554">
        <v>3553</v>
      </c>
      <c r="B3554" t="s">
        <v>7814</v>
      </c>
      <c r="C3554" t="s">
        <v>7509</v>
      </c>
      <c r="D3554" t="s">
        <v>12836</v>
      </c>
      <c r="E3554" s="1">
        <f t="shared" si="220"/>
        <v>43249</v>
      </c>
      <c r="F3554">
        <f t="shared" si="221"/>
        <v>2018</v>
      </c>
      <c r="G3554">
        <f t="shared" si="222"/>
        <v>5</v>
      </c>
      <c r="H3554">
        <f t="shared" si="223"/>
        <v>2</v>
      </c>
      <c r="I3554" s="1" t="s">
        <v>15638</v>
      </c>
      <c r="J3554" s="1" t="s">
        <v>15626</v>
      </c>
      <c r="K3554" s="42">
        <v>1</v>
      </c>
      <c r="L3554" s="42">
        <v>1</v>
      </c>
      <c r="M3554" s="1" t="s">
        <v>15615</v>
      </c>
    </row>
    <row r="3555" spans="1:13" x14ac:dyDescent="0.3">
      <c r="A3555">
        <v>3554</v>
      </c>
      <c r="B3555" t="s">
        <v>10923</v>
      </c>
      <c r="C3555" t="s">
        <v>4471</v>
      </c>
      <c r="D3555" t="s">
        <v>12837</v>
      </c>
      <c r="E3555" s="1">
        <f t="shared" si="220"/>
        <v>43250</v>
      </c>
      <c r="F3555">
        <f t="shared" si="221"/>
        <v>2018</v>
      </c>
      <c r="G3555">
        <f t="shared" si="222"/>
        <v>5</v>
      </c>
      <c r="H3555">
        <f t="shared" si="223"/>
        <v>3</v>
      </c>
      <c r="I3555" s="1" t="s">
        <v>15622</v>
      </c>
      <c r="J3555" s="1" t="s">
        <v>15626</v>
      </c>
      <c r="K3555" s="42">
        <v>1</v>
      </c>
      <c r="L3555" s="42">
        <v>1</v>
      </c>
      <c r="M3555" s="1" t="s">
        <v>15615</v>
      </c>
    </row>
    <row r="3556" spans="1:13" x14ac:dyDescent="0.3">
      <c r="A3556">
        <v>3555</v>
      </c>
      <c r="B3556" t="s">
        <v>10367</v>
      </c>
      <c r="C3556" t="s">
        <v>5012</v>
      </c>
      <c r="D3556" t="s">
        <v>12838</v>
      </c>
      <c r="E3556" s="1">
        <f t="shared" si="220"/>
        <v>43252</v>
      </c>
      <c r="F3556">
        <f t="shared" si="221"/>
        <v>2018</v>
      </c>
      <c r="G3556">
        <f t="shared" si="222"/>
        <v>6</v>
      </c>
      <c r="H3556">
        <f t="shared" si="223"/>
        <v>5</v>
      </c>
      <c r="I3556" s="1" t="s">
        <v>15625</v>
      </c>
      <c r="J3556" s="1" t="s">
        <v>15624</v>
      </c>
      <c r="K3556" s="42">
        <v>0.9</v>
      </c>
      <c r="L3556" s="42">
        <v>1</v>
      </c>
      <c r="M3556" s="1" t="s">
        <v>15616</v>
      </c>
    </row>
    <row r="3557" spans="1:13" x14ac:dyDescent="0.3">
      <c r="A3557">
        <v>3556</v>
      </c>
      <c r="B3557" t="s">
        <v>10806</v>
      </c>
      <c r="C3557" t="s">
        <v>4587</v>
      </c>
      <c r="D3557" t="s">
        <v>12839</v>
      </c>
      <c r="E3557" s="1">
        <f t="shared" si="220"/>
        <v>43254</v>
      </c>
      <c r="F3557">
        <f t="shared" si="221"/>
        <v>2018</v>
      </c>
      <c r="G3557">
        <f t="shared" si="222"/>
        <v>6</v>
      </c>
      <c r="H3557">
        <f t="shared" si="223"/>
        <v>7</v>
      </c>
      <c r="I3557" s="1" t="s">
        <v>15622</v>
      </c>
      <c r="J3557" s="1" t="s">
        <v>15626</v>
      </c>
      <c r="K3557" s="42">
        <v>1</v>
      </c>
      <c r="L3557" s="42">
        <v>1</v>
      </c>
      <c r="M3557" s="1" t="s">
        <v>15616</v>
      </c>
    </row>
    <row r="3558" spans="1:13" x14ac:dyDescent="0.3">
      <c r="A3558">
        <v>3557</v>
      </c>
      <c r="B3558" t="s">
        <v>7951</v>
      </c>
      <c r="C3558" t="s">
        <v>7380</v>
      </c>
      <c r="D3558" t="s">
        <v>12839</v>
      </c>
      <c r="E3558" s="1">
        <f t="shared" si="220"/>
        <v>43254</v>
      </c>
      <c r="F3558">
        <f t="shared" si="221"/>
        <v>2018</v>
      </c>
      <c r="G3558">
        <f t="shared" si="222"/>
        <v>6</v>
      </c>
      <c r="H3558">
        <f t="shared" si="223"/>
        <v>7</v>
      </c>
      <c r="I3558" s="1" t="s">
        <v>15622</v>
      </c>
      <c r="J3558" s="1" t="s">
        <v>15626</v>
      </c>
      <c r="K3558" s="42">
        <v>1</v>
      </c>
      <c r="L3558" s="42">
        <v>1</v>
      </c>
      <c r="M3558" s="1" t="s">
        <v>15615</v>
      </c>
    </row>
    <row r="3559" spans="1:13" x14ac:dyDescent="0.3">
      <c r="A3559">
        <v>3558</v>
      </c>
      <c r="B3559" t="s">
        <v>8092</v>
      </c>
      <c r="C3559" t="s">
        <v>7241</v>
      </c>
      <c r="D3559" t="s">
        <v>12840</v>
      </c>
      <c r="E3559" s="1">
        <f t="shared" si="220"/>
        <v>43255</v>
      </c>
      <c r="F3559">
        <f t="shared" si="221"/>
        <v>2018</v>
      </c>
      <c r="G3559">
        <f t="shared" si="222"/>
        <v>6</v>
      </c>
      <c r="H3559">
        <f t="shared" si="223"/>
        <v>1</v>
      </c>
      <c r="I3559" s="1" t="s">
        <v>15622</v>
      </c>
      <c r="J3559" s="1" t="s">
        <v>15623</v>
      </c>
      <c r="K3559" s="42">
        <v>1</v>
      </c>
      <c r="L3559" s="42">
        <v>0.86</v>
      </c>
      <c r="M3559" s="1" t="s">
        <v>15615</v>
      </c>
    </row>
    <row r="3560" spans="1:13" x14ac:dyDescent="0.3">
      <c r="A3560">
        <v>3559</v>
      </c>
      <c r="B3560" t="s">
        <v>8646</v>
      </c>
      <c r="C3560" t="s">
        <v>6702</v>
      </c>
      <c r="D3560" t="s">
        <v>12840</v>
      </c>
      <c r="E3560" s="1">
        <f t="shared" si="220"/>
        <v>43255</v>
      </c>
      <c r="F3560">
        <f t="shared" si="221"/>
        <v>2018</v>
      </c>
      <c r="G3560">
        <f t="shared" si="222"/>
        <v>6</v>
      </c>
      <c r="H3560">
        <f t="shared" si="223"/>
        <v>1</v>
      </c>
      <c r="I3560" s="1" t="s">
        <v>15622</v>
      </c>
      <c r="J3560" s="1" t="s">
        <v>15623</v>
      </c>
      <c r="K3560" s="42">
        <v>0.8</v>
      </c>
      <c r="L3560" s="42">
        <v>0.78</v>
      </c>
      <c r="M3560" s="1" t="s">
        <v>15615</v>
      </c>
    </row>
    <row r="3561" spans="1:13" x14ac:dyDescent="0.3">
      <c r="A3561">
        <v>3560</v>
      </c>
      <c r="B3561" t="s">
        <v>9711</v>
      </c>
      <c r="C3561" t="s">
        <v>5654</v>
      </c>
      <c r="D3561" t="s">
        <v>12841</v>
      </c>
      <c r="E3561" s="1">
        <f t="shared" si="220"/>
        <v>43257</v>
      </c>
      <c r="F3561">
        <f t="shared" si="221"/>
        <v>2018</v>
      </c>
      <c r="G3561">
        <f t="shared" si="222"/>
        <v>6</v>
      </c>
      <c r="H3561">
        <f t="shared" si="223"/>
        <v>3</v>
      </c>
      <c r="I3561" s="1" t="s">
        <v>15622</v>
      </c>
      <c r="J3561" s="1" t="s">
        <v>15626</v>
      </c>
      <c r="K3561" s="42">
        <v>1</v>
      </c>
      <c r="L3561" s="42">
        <v>1</v>
      </c>
      <c r="M3561" s="1" t="s">
        <v>15616</v>
      </c>
    </row>
    <row r="3562" spans="1:13" x14ac:dyDescent="0.3">
      <c r="A3562">
        <v>3561</v>
      </c>
      <c r="B3562" t="s">
        <v>7921</v>
      </c>
      <c r="C3562" t="s">
        <v>7409</v>
      </c>
      <c r="D3562" t="s">
        <v>12841</v>
      </c>
      <c r="E3562" s="1">
        <f t="shared" si="220"/>
        <v>43257</v>
      </c>
      <c r="F3562">
        <f t="shared" si="221"/>
        <v>2018</v>
      </c>
      <c r="G3562">
        <f t="shared" si="222"/>
        <v>6</v>
      </c>
      <c r="H3562">
        <f t="shared" si="223"/>
        <v>3</v>
      </c>
      <c r="I3562" s="1" t="s">
        <v>15639</v>
      </c>
      <c r="J3562" s="1" t="s">
        <v>15624</v>
      </c>
      <c r="K3562" s="42">
        <v>0.75</v>
      </c>
      <c r="L3562" s="42">
        <v>0.92</v>
      </c>
      <c r="M3562" s="1" t="s">
        <v>15616</v>
      </c>
    </row>
    <row r="3563" spans="1:13" x14ac:dyDescent="0.3">
      <c r="A3563">
        <v>3562</v>
      </c>
      <c r="B3563" t="s">
        <v>9275</v>
      </c>
      <c r="C3563" t="s">
        <v>6080</v>
      </c>
      <c r="D3563" t="s">
        <v>12841</v>
      </c>
      <c r="E3563" s="1">
        <f t="shared" si="220"/>
        <v>43257</v>
      </c>
      <c r="F3563">
        <f t="shared" si="221"/>
        <v>2018</v>
      </c>
      <c r="G3563">
        <f t="shared" si="222"/>
        <v>6</v>
      </c>
      <c r="H3563">
        <f t="shared" si="223"/>
        <v>3</v>
      </c>
      <c r="I3563" s="1" t="s">
        <v>15625</v>
      </c>
      <c r="J3563" s="1" t="s">
        <v>15626</v>
      </c>
      <c r="K3563" s="42">
        <v>1</v>
      </c>
      <c r="L3563" s="42">
        <v>0.49</v>
      </c>
      <c r="M3563" s="1" t="s">
        <v>15615</v>
      </c>
    </row>
    <row r="3564" spans="1:13" x14ac:dyDescent="0.3">
      <c r="A3564">
        <v>3563</v>
      </c>
      <c r="B3564" t="s">
        <v>8211</v>
      </c>
      <c r="C3564" t="s">
        <v>7124</v>
      </c>
      <c r="D3564" t="s">
        <v>12841</v>
      </c>
      <c r="E3564" s="1">
        <f t="shared" si="220"/>
        <v>43257</v>
      </c>
      <c r="F3564">
        <f t="shared" si="221"/>
        <v>2018</v>
      </c>
      <c r="G3564">
        <f t="shared" si="222"/>
        <v>6</v>
      </c>
      <c r="H3564">
        <f t="shared" si="223"/>
        <v>3</v>
      </c>
      <c r="I3564" s="1" t="s">
        <v>15625</v>
      </c>
      <c r="J3564" s="1" t="s">
        <v>15626</v>
      </c>
      <c r="K3564" s="42">
        <v>1</v>
      </c>
      <c r="L3564" s="42">
        <v>0.97</v>
      </c>
      <c r="M3564" s="1" t="s">
        <v>15616</v>
      </c>
    </row>
    <row r="3565" spans="1:13" x14ac:dyDescent="0.3">
      <c r="A3565">
        <v>3564</v>
      </c>
      <c r="B3565" t="s">
        <v>11641</v>
      </c>
      <c r="C3565" t="s">
        <v>3764</v>
      </c>
      <c r="D3565" t="s">
        <v>12841</v>
      </c>
      <c r="E3565" s="1">
        <f t="shared" si="220"/>
        <v>43257</v>
      </c>
      <c r="F3565">
        <f t="shared" si="221"/>
        <v>2018</v>
      </c>
      <c r="G3565">
        <f t="shared" si="222"/>
        <v>6</v>
      </c>
      <c r="H3565">
        <f t="shared" si="223"/>
        <v>3</v>
      </c>
      <c r="I3565" s="1" t="s">
        <v>15625</v>
      </c>
      <c r="J3565" s="1" t="s">
        <v>15623</v>
      </c>
      <c r="K3565" s="42">
        <v>0.5</v>
      </c>
      <c r="L3565" s="42">
        <v>0.8</v>
      </c>
      <c r="M3565" s="1" t="s">
        <v>15615</v>
      </c>
    </row>
    <row r="3566" spans="1:13" x14ac:dyDescent="0.3">
      <c r="A3566">
        <v>3565</v>
      </c>
      <c r="B3566" t="s">
        <v>9554</v>
      </c>
      <c r="C3566" t="s">
        <v>5806</v>
      </c>
      <c r="D3566" t="s">
        <v>12841</v>
      </c>
      <c r="E3566" s="1">
        <f t="shared" si="220"/>
        <v>43257</v>
      </c>
      <c r="F3566">
        <f t="shared" si="221"/>
        <v>2018</v>
      </c>
      <c r="G3566">
        <f t="shared" si="222"/>
        <v>6</v>
      </c>
      <c r="H3566">
        <f t="shared" si="223"/>
        <v>3</v>
      </c>
      <c r="I3566" s="1" t="s">
        <v>15625</v>
      </c>
      <c r="J3566" s="1" t="s">
        <v>15626</v>
      </c>
      <c r="K3566" s="42">
        <v>0.88</v>
      </c>
      <c r="L3566" s="42">
        <v>0.98</v>
      </c>
      <c r="M3566" s="1" t="s">
        <v>15615</v>
      </c>
    </row>
    <row r="3567" spans="1:13" x14ac:dyDescent="0.3">
      <c r="A3567">
        <v>3566</v>
      </c>
      <c r="B3567" t="s">
        <v>11585</v>
      </c>
      <c r="C3567" t="s">
        <v>3820</v>
      </c>
      <c r="D3567" t="s">
        <v>12842</v>
      </c>
      <c r="E3567" s="1">
        <f t="shared" si="220"/>
        <v>43258</v>
      </c>
      <c r="F3567">
        <f t="shared" si="221"/>
        <v>2018</v>
      </c>
      <c r="G3567">
        <f t="shared" si="222"/>
        <v>6</v>
      </c>
      <c r="H3567">
        <f t="shared" si="223"/>
        <v>4</v>
      </c>
      <c r="I3567" s="1" t="s">
        <v>15622</v>
      </c>
      <c r="J3567" s="1" t="s">
        <v>15626</v>
      </c>
      <c r="K3567" s="42">
        <v>1</v>
      </c>
      <c r="L3567" s="42">
        <v>1</v>
      </c>
      <c r="M3567" s="1" t="s">
        <v>15616</v>
      </c>
    </row>
    <row r="3568" spans="1:13" x14ac:dyDescent="0.3">
      <c r="A3568">
        <v>3567</v>
      </c>
      <c r="B3568" t="s">
        <v>10753</v>
      </c>
      <c r="C3568" t="s">
        <v>4637</v>
      </c>
      <c r="D3568" t="s">
        <v>12842</v>
      </c>
      <c r="E3568" s="1">
        <f t="shared" si="220"/>
        <v>43258</v>
      </c>
      <c r="F3568">
        <f t="shared" si="221"/>
        <v>2018</v>
      </c>
      <c r="G3568">
        <f t="shared" si="222"/>
        <v>6</v>
      </c>
      <c r="H3568">
        <f t="shared" si="223"/>
        <v>4</v>
      </c>
      <c r="I3568" s="1" t="s">
        <v>15642</v>
      </c>
      <c r="J3568" s="1" t="s">
        <v>15624</v>
      </c>
      <c r="K3568" s="42">
        <v>0.89</v>
      </c>
      <c r="L3568" s="42">
        <v>0.92</v>
      </c>
      <c r="M3568" s="1" t="s">
        <v>15615</v>
      </c>
    </row>
    <row r="3569" spans="1:13" x14ac:dyDescent="0.3">
      <c r="A3569">
        <v>3568</v>
      </c>
      <c r="B3569" t="s">
        <v>11467</v>
      </c>
      <c r="C3569" t="s">
        <v>3935</v>
      </c>
      <c r="D3569" t="s">
        <v>12843</v>
      </c>
      <c r="E3569" s="1">
        <f t="shared" si="220"/>
        <v>43260</v>
      </c>
      <c r="F3569">
        <f t="shared" si="221"/>
        <v>2018</v>
      </c>
      <c r="G3569">
        <f t="shared" si="222"/>
        <v>6</v>
      </c>
      <c r="H3569">
        <f t="shared" si="223"/>
        <v>6</v>
      </c>
      <c r="I3569" s="1" t="s">
        <v>15629</v>
      </c>
      <c r="J3569" s="1" t="s">
        <v>15623</v>
      </c>
      <c r="K3569" s="42">
        <v>1</v>
      </c>
      <c r="L3569" s="42">
        <v>0.5</v>
      </c>
      <c r="M3569" s="1" t="s">
        <v>15616</v>
      </c>
    </row>
    <row r="3570" spans="1:13" x14ac:dyDescent="0.3">
      <c r="A3570">
        <v>3569</v>
      </c>
      <c r="B3570" t="s">
        <v>8705</v>
      </c>
      <c r="C3570" t="s">
        <v>6643</v>
      </c>
      <c r="D3570" t="s">
        <v>12844</v>
      </c>
      <c r="E3570" s="1">
        <f t="shared" si="220"/>
        <v>43261</v>
      </c>
      <c r="F3570">
        <f t="shared" si="221"/>
        <v>2018</v>
      </c>
      <c r="G3570">
        <f t="shared" si="222"/>
        <v>6</v>
      </c>
      <c r="H3570">
        <f t="shared" si="223"/>
        <v>7</v>
      </c>
      <c r="I3570" s="1" t="s">
        <v>15625</v>
      </c>
      <c r="J3570" s="1" t="s">
        <v>15626</v>
      </c>
      <c r="K3570" s="42">
        <v>1</v>
      </c>
      <c r="L3570" s="42">
        <v>1</v>
      </c>
      <c r="M3570" s="1" t="s">
        <v>15616</v>
      </c>
    </row>
    <row r="3571" spans="1:13" x14ac:dyDescent="0.3">
      <c r="A3571">
        <v>3570</v>
      </c>
      <c r="B3571" t="s">
        <v>10747</v>
      </c>
      <c r="C3571" t="s">
        <v>4642</v>
      </c>
      <c r="D3571" t="s">
        <v>12845</v>
      </c>
      <c r="E3571" s="1">
        <f t="shared" si="220"/>
        <v>43262</v>
      </c>
      <c r="F3571">
        <f t="shared" si="221"/>
        <v>2018</v>
      </c>
      <c r="G3571">
        <f t="shared" si="222"/>
        <v>6</v>
      </c>
      <c r="H3571">
        <f t="shared" si="223"/>
        <v>1</v>
      </c>
      <c r="I3571" s="1" t="s">
        <v>15622</v>
      </c>
      <c r="J3571" s="1" t="s">
        <v>15623</v>
      </c>
      <c r="K3571" s="42">
        <v>0.56000000000000005</v>
      </c>
      <c r="L3571" s="42">
        <v>0.63</v>
      </c>
      <c r="M3571" s="1" t="s">
        <v>15615</v>
      </c>
    </row>
    <row r="3572" spans="1:13" x14ac:dyDescent="0.3">
      <c r="A3572">
        <v>3571</v>
      </c>
      <c r="B3572" t="s">
        <v>11780</v>
      </c>
      <c r="C3572" t="s">
        <v>3630</v>
      </c>
      <c r="D3572" t="s">
        <v>12845</v>
      </c>
      <c r="E3572" s="1">
        <f t="shared" si="220"/>
        <v>43262</v>
      </c>
      <c r="F3572">
        <f t="shared" si="221"/>
        <v>2018</v>
      </c>
      <c r="G3572">
        <f t="shared" si="222"/>
        <v>6</v>
      </c>
      <c r="H3572">
        <f t="shared" si="223"/>
        <v>1</v>
      </c>
      <c r="I3572" s="1" t="s">
        <v>15629</v>
      </c>
      <c r="J3572" s="1" t="s">
        <v>15626</v>
      </c>
      <c r="K3572" s="42">
        <v>1</v>
      </c>
      <c r="L3572" s="42">
        <v>1</v>
      </c>
      <c r="M3572" s="1" t="s">
        <v>15615</v>
      </c>
    </row>
    <row r="3573" spans="1:13" x14ac:dyDescent="0.3">
      <c r="A3573">
        <v>3572</v>
      </c>
      <c r="B3573" t="s">
        <v>8462</v>
      </c>
      <c r="C3573" t="s">
        <v>6881</v>
      </c>
      <c r="D3573" t="s">
        <v>12846</v>
      </c>
      <c r="E3573" s="1">
        <f t="shared" si="220"/>
        <v>43265</v>
      </c>
      <c r="F3573">
        <f t="shared" si="221"/>
        <v>2018</v>
      </c>
      <c r="G3573">
        <f t="shared" si="222"/>
        <v>6</v>
      </c>
      <c r="H3573">
        <f t="shared" si="223"/>
        <v>4</v>
      </c>
      <c r="I3573" s="1" t="s">
        <v>15625</v>
      </c>
      <c r="J3573" s="1" t="s">
        <v>15626</v>
      </c>
      <c r="K3573" s="42">
        <v>1</v>
      </c>
      <c r="L3573" s="42">
        <v>0.99</v>
      </c>
      <c r="M3573" s="1" t="s">
        <v>15616</v>
      </c>
    </row>
    <row r="3574" spans="1:13" x14ac:dyDescent="0.3">
      <c r="A3574">
        <v>3573</v>
      </c>
      <c r="B3574" t="s">
        <v>8585</v>
      </c>
      <c r="C3574" t="s">
        <v>6762</v>
      </c>
      <c r="D3574" t="s">
        <v>12846</v>
      </c>
      <c r="E3574" s="1">
        <f t="shared" si="220"/>
        <v>43265</v>
      </c>
      <c r="F3574">
        <f t="shared" si="221"/>
        <v>2018</v>
      </c>
      <c r="G3574">
        <f t="shared" si="222"/>
        <v>6</v>
      </c>
      <c r="H3574">
        <f t="shared" si="223"/>
        <v>4</v>
      </c>
      <c r="I3574" s="1" t="s">
        <v>15625</v>
      </c>
      <c r="J3574" s="1" t="s">
        <v>15626</v>
      </c>
      <c r="K3574" s="42">
        <v>1</v>
      </c>
      <c r="L3574" s="42">
        <v>0.98</v>
      </c>
      <c r="M3574" s="1" t="s">
        <v>15616</v>
      </c>
    </row>
    <row r="3575" spans="1:13" x14ac:dyDescent="0.3">
      <c r="A3575">
        <v>3574</v>
      </c>
      <c r="B3575" t="s">
        <v>10746</v>
      </c>
      <c r="C3575" t="s">
        <v>4643</v>
      </c>
      <c r="D3575" t="s">
        <v>12846</v>
      </c>
      <c r="E3575" s="1">
        <f t="shared" si="220"/>
        <v>43265</v>
      </c>
      <c r="F3575">
        <f t="shared" si="221"/>
        <v>2018</v>
      </c>
      <c r="G3575">
        <f t="shared" si="222"/>
        <v>6</v>
      </c>
      <c r="H3575">
        <f t="shared" si="223"/>
        <v>4</v>
      </c>
      <c r="I3575" s="1" t="s">
        <v>15622</v>
      </c>
      <c r="J3575" s="1" t="s">
        <v>15626</v>
      </c>
      <c r="K3575" s="42">
        <v>1</v>
      </c>
      <c r="L3575" s="42">
        <v>0.97</v>
      </c>
      <c r="M3575" s="1" t="s">
        <v>15616</v>
      </c>
    </row>
    <row r="3576" spans="1:13" x14ac:dyDescent="0.3">
      <c r="A3576">
        <v>3575</v>
      </c>
      <c r="B3576" t="s">
        <v>9734</v>
      </c>
      <c r="C3576" t="s">
        <v>5631</v>
      </c>
      <c r="D3576" t="s">
        <v>12847</v>
      </c>
      <c r="E3576" s="1">
        <f t="shared" si="220"/>
        <v>43266</v>
      </c>
      <c r="F3576">
        <f t="shared" si="221"/>
        <v>2018</v>
      </c>
      <c r="G3576">
        <f t="shared" si="222"/>
        <v>6</v>
      </c>
      <c r="H3576">
        <f t="shared" si="223"/>
        <v>5</v>
      </c>
      <c r="I3576" s="1" t="s">
        <v>15622</v>
      </c>
      <c r="J3576" s="1" t="s">
        <v>15626</v>
      </c>
      <c r="K3576" s="42">
        <v>1</v>
      </c>
      <c r="L3576" s="42">
        <v>0.94</v>
      </c>
      <c r="M3576" s="1" t="s">
        <v>15615</v>
      </c>
    </row>
    <row r="3577" spans="1:13" x14ac:dyDescent="0.3">
      <c r="A3577">
        <v>3576</v>
      </c>
      <c r="B3577" t="s">
        <v>9312</v>
      </c>
      <c r="C3577" t="s">
        <v>6044</v>
      </c>
      <c r="D3577" t="s">
        <v>12848</v>
      </c>
      <c r="E3577" s="1">
        <f t="shared" si="220"/>
        <v>43269</v>
      </c>
      <c r="F3577">
        <f t="shared" si="221"/>
        <v>2018</v>
      </c>
      <c r="G3577">
        <f t="shared" si="222"/>
        <v>6</v>
      </c>
      <c r="H3577">
        <f t="shared" si="223"/>
        <v>1</v>
      </c>
      <c r="I3577" s="1" t="s">
        <v>15627</v>
      </c>
      <c r="J3577" s="1" t="s">
        <v>15623</v>
      </c>
      <c r="K3577" s="42">
        <v>1</v>
      </c>
      <c r="L3577" s="42">
        <v>0.96</v>
      </c>
      <c r="M3577" s="1" t="s">
        <v>15616</v>
      </c>
    </row>
    <row r="3578" spans="1:13" x14ac:dyDescent="0.3">
      <c r="A3578">
        <v>3577</v>
      </c>
      <c r="B3578" t="s">
        <v>10198</v>
      </c>
      <c r="C3578" t="s">
        <v>5181</v>
      </c>
      <c r="D3578" t="s">
        <v>12849</v>
      </c>
      <c r="E3578" s="1">
        <f t="shared" si="220"/>
        <v>43271</v>
      </c>
      <c r="F3578">
        <f t="shared" si="221"/>
        <v>2018</v>
      </c>
      <c r="G3578">
        <f t="shared" si="222"/>
        <v>6</v>
      </c>
      <c r="H3578">
        <f t="shared" si="223"/>
        <v>3</v>
      </c>
      <c r="I3578" s="1" t="s">
        <v>15640</v>
      </c>
      <c r="J3578" s="1" t="s">
        <v>15626</v>
      </c>
      <c r="K3578" s="42">
        <v>1</v>
      </c>
      <c r="L3578" s="42">
        <v>0.98</v>
      </c>
      <c r="M3578" s="1" t="s">
        <v>15616</v>
      </c>
    </row>
    <row r="3579" spans="1:13" x14ac:dyDescent="0.3">
      <c r="A3579">
        <v>3578</v>
      </c>
      <c r="B3579" t="s">
        <v>10031</v>
      </c>
      <c r="C3579" t="s">
        <v>5342</v>
      </c>
      <c r="D3579" t="s">
        <v>12850</v>
      </c>
      <c r="E3579" s="1">
        <f t="shared" si="220"/>
        <v>43272</v>
      </c>
      <c r="F3579">
        <f t="shared" si="221"/>
        <v>2018</v>
      </c>
      <c r="G3579">
        <f t="shared" si="222"/>
        <v>6</v>
      </c>
      <c r="H3579">
        <f t="shared" si="223"/>
        <v>4</v>
      </c>
      <c r="I3579" s="1" t="s">
        <v>15622</v>
      </c>
      <c r="J3579" s="1" t="s">
        <v>15628</v>
      </c>
      <c r="K3579" s="42">
        <v>0</v>
      </c>
      <c r="L3579" s="42">
        <v>0.9</v>
      </c>
      <c r="M3579" s="1" t="s">
        <v>15615</v>
      </c>
    </row>
    <row r="3580" spans="1:13" x14ac:dyDescent="0.3">
      <c r="A3580">
        <v>3579</v>
      </c>
      <c r="B3580" t="s">
        <v>8189</v>
      </c>
      <c r="C3580" t="s">
        <v>7146</v>
      </c>
      <c r="D3580" t="s">
        <v>12851</v>
      </c>
      <c r="E3580" s="1">
        <f t="shared" si="220"/>
        <v>43273</v>
      </c>
      <c r="F3580">
        <f t="shared" si="221"/>
        <v>2018</v>
      </c>
      <c r="G3580">
        <f t="shared" si="222"/>
        <v>6</v>
      </c>
      <c r="H3580">
        <f t="shared" si="223"/>
        <v>5</v>
      </c>
      <c r="I3580" s="1" t="s">
        <v>15622</v>
      </c>
      <c r="J3580" s="1" t="s">
        <v>15626</v>
      </c>
      <c r="K3580" s="42">
        <v>0.97</v>
      </c>
      <c r="L3580" s="42">
        <v>0.95</v>
      </c>
      <c r="M3580" s="1" t="s">
        <v>15615</v>
      </c>
    </row>
    <row r="3581" spans="1:13" x14ac:dyDescent="0.3">
      <c r="A3581">
        <v>3580</v>
      </c>
      <c r="B3581" t="s">
        <v>10375</v>
      </c>
      <c r="C3581" t="s">
        <v>5004</v>
      </c>
      <c r="D3581" t="s">
        <v>12851</v>
      </c>
      <c r="E3581" s="1">
        <f t="shared" si="220"/>
        <v>43273</v>
      </c>
      <c r="F3581">
        <f t="shared" si="221"/>
        <v>2018</v>
      </c>
      <c r="G3581">
        <f t="shared" si="222"/>
        <v>6</v>
      </c>
      <c r="H3581">
        <f t="shared" si="223"/>
        <v>5</v>
      </c>
      <c r="I3581" s="1" t="s">
        <v>15622</v>
      </c>
      <c r="J3581" s="1" t="s">
        <v>15626</v>
      </c>
      <c r="K3581" s="42">
        <v>1</v>
      </c>
      <c r="L3581" s="42">
        <v>0.98</v>
      </c>
      <c r="M3581" s="1" t="s">
        <v>15616</v>
      </c>
    </row>
    <row r="3582" spans="1:13" x14ac:dyDescent="0.3">
      <c r="A3582">
        <v>3581</v>
      </c>
      <c r="B3582" t="s">
        <v>11271</v>
      </c>
      <c r="C3582" t="s">
        <v>4130</v>
      </c>
      <c r="D3582" t="s">
        <v>12852</v>
      </c>
      <c r="E3582" s="1">
        <f t="shared" si="220"/>
        <v>43276</v>
      </c>
      <c r="F3582">
        <f t="shared" si="221"/>
        <v>2018</v>
      </c>
      <c r="G3582">
        <f t="shared" si="222"/>
        <v>6</v>
      </c>
      <c r="H3582">
        <f t="shared" si="223"/>
        <v>1</v>
      </c>
      <c r="I3582" s="1" t="s">
        <v>15622</v>
      </c>
      <c r="J3582" s="1" t="s">
        <v>15623</v>
      </c>
      <c r="K3582" s="42">
        <v>0.5</v>
      </c>
      <c r="L3582" s="42">
        <v>0.96</v>
      </c>
      <c r="M3582" s="1" t="s">
        <v>15615</v>
      </c>
    </row>
    <row r="3583" spans="1:13" x14ac:dyDescent="0.3">
      <c r="A3583">
        <v>3582</v>
      </c>
      <c r="B3583" t="s">
        <v>11527</v>
      </c>
      <c r="C3583" t="s">
        <v>3876</v>
      </c>
      <c r="D3583" t="s">
        <v>12852</v>
      </c>
      <c r="E3583" s="1">
        <f t="shared" si="220"/>
        <v>43276</v>
      </c>
      <c r="F3583">
        <f t="shared" si="221"/>
        <v>2018</v>
      </c>
      <c r="G3583">
        <f t="shared" si="222"/>
        <v>6</v>
      </c>
      <c r="H3583">
        <f t="shared" si="223"/>
        <v>1</v>
      </c>
      <c r="I3583" s="1" t="s">
        <v>15622</v>
      </c>
      <c r="J3583" s="1" t="s">
        <v>15624</v>
      </c>
      <c r="K3583" s="42">
        <v>1</v>
      </c>
      <c r="L3583" s="42">
        <v>1</v>
      </c>
      <c r="M3583" s="1" t="s">
        <v>15616</v>
      </c>
    </row>
    <row r="3584" spans="1:13" x14ac:dyDescent="0.3">
      <c r="A3584">
        <v>3583</v>
      </c>
      <c r="B3584" t="s">
        <v>9648</v>
      </c>
      <c r="C3584" t="s">
        <v>5716</v>
      </c>
      <c r="D3584" t="s">
        <v>12853</v>
      </c>
      <c r="E3584" s="1">
        <f t="shared" si="220"/>
        <v>43277</v>
      </c>
      <c r="F3584">
        <f t="shared" si="221"/>
        <v>2018</v>
      </c>
      <c r="G3584">
        <f t="shared" si="222"/>
        <v>6</v>
      </c>
      <c r="H3584">
        <f t="shared" si="223"/>
        <v>2</v>
      </c>
      <c r="I3584" s="1" t="s">
        <v>15622</v>
      </c>
      <c r="J3584" s="1" t="s">
        <v>15623</v>
      </c>
      <c r="K3584" s="42">
        <v>1</v>
      </c>
      <c r="L3584" s="42">
        <v>1</v>
      </c>
      <c r="M3584" s="1" t="s">
        <v>15616</v>
      </c>
    </row>
    <row r="3585" spans="1:13" x14ac:dyDescent="0.3">
      <c r="A3585">
        <v>3584</v>
      </c>
      <c r="B3585" t="s">
        <v>11319</v>
      </c>
      <c r="C3585" t="s">
        <v>4082</v>
      </c>
      <c r="D3585" t="s">
        <v>12854</v>
      </c>
      <c r="E3585" s="1">
        <f t="shared" si="220"/>
        <v>43280</v>
      </c>
      <c r="F3585">
        <f t="shared" si="221"/>
        <v>2018</v>
      </c>
      <c r="G3585">
        <f t="shared" si="222"/>
        <v>6</v>
      </c>
      <c r="H3585">
        <f t="shared" si="223"/>
        <v>5</v>
      </c>
      <c r="I3585" s="1" t="s">
        <v>15622</v>
      </c>
      <c r="J3585" s="1" t="s">
        <v>15623</v>
      </c>
      <c r="K3585" s="42">
        <v>1</v>
      </c>
      <c r="L3585" s="42">
        <v>1</v>
      </c>
      <c r="M3585" s="1" t="s">
        <v>15615</v>
      </c>
    </row>
    <row r="3586" spans="1:13" x14ac:dyDescent="0.3">
      <c r="A3586">
        <v>3585</v>
      </c>
      <c r="B3586" t="s">
        <v>10033</v>
      </c>
      <c r="C3586" t="s">
        <v>5340</v>
      </c>
      <c r="D3586" t="s">
        <v>12855</v>
      </c>
      <c r="E3586" s="1">
        <f t="shared" si="220"/>
        <v>43281</v>
      </c>
      <c r="F3586">
        <f t="shared" si="221"/>
        <v>2018</v>
      </c>
      <c r="G3586">
        <f t="shared" si="222"/>
        <v>6</v>
      </c>
      <c r="H3586">
        <f t="shared" si="223"/>
        <v>6</v>
      </c>
      <c r="I3586" s="1" t="s">
        <v>15622</v>
      </c>
      <c r="J3586" s="1" t="s">
        <v>15626</v>
      </c>
      <c r="K3586" s="42">
        <v>0.98</v>
      </c>
      <c r="L3586" s="42">
        <v>0.96</v>
      </c>
      <c r="M3586" s="1" t="s">
        <v>15616</v>
      </c>
    </row>
    <row r="3587" spans="1:13" x14ac:dyDescent="0.3">
      <c r="A3587">
        <v>3586</v>
      </c>
      <c r="B3587" t="s">
        <v>10957</v>
      </c>
      <c r="C3587" t="s">
        <v>4437</v>
      </c>
      <c r="D3587" t="s">
        <v>12856</v>
      </c>
      <c r="E3587" s="1">
        <f t="shared" ref="E3587:E3650" si="224">DATE(LEFT(D3587,4),MID(D3587,5,2),RIGHT(D3587,2))</f>
        <v>43283</v>
      </c>
      <c r="F3587">
        <f t="shared" ref="F3587:F3650" si="225">YEAR(E3587)</f>
        <v>2018</v>
      </c>
      <c r="G3587">
        <f t="shared" ref="G3587:G3650" si="226">MONTH(E3587)</f>
        <v>7</v>
      </c>
      <c r="H3587">
        <f t="shared" ref="H3587:H3650" si="227">WEEKDAY(E3587,2)</f>
        <v>1</v>
      </c>
      <c r="I3587" s="1" t="s">
        <v>15640</v>
      </c>
      <c r="J3587" s="1" t="s">
        <v>15626</v>
      </c>
      <c r="K3587" s="42">
        <v>1</v>
      </c>
      <c r="L3587" s="42">
        <v>1</v>
      </c>
      <c r="M3587" s="1" t="s">
        <v>15616</v>
      </c>
    </row>
    <row r="3588" spans="1:13" x14ac:dyDescent="0.3">
      <c r="A3588">
        <v>3587</v>
      </c>
      <c r="B3588" t="s">
        <v>11459</v>
      </c>
      <c r="C3588" t="s">
        <v>3942</v>
      </c>
      <c r="D3588" t="s">
        <v>12857</v>
      </c>
      <c r="E3588" s="1">
        <f t="shared" si="224"/>
        <v>43284</v>
      </c>
      <c r="F3588">
        <f t="shared" si="225"/>
        <v>2018</v>
      </c>
      <c r="G3588">
        <f t="shared" si="226"/>
        <v>7</v>
      </c>
      <c r="H3588">
        <f t="shared" si="227"/>
        <v>2</v>
      </c>
      <c r="I3588" s="1" t="s">
        <v>15625</v>
      </c>
      <c r="J3588" s="1" t="s">
        <v>15626</v>
      </c>
      <c r="K3588" s="42">
        <v>1</v>
      </c>
      <c r="L3588" s="42">
        <v>0.99</v>
      </c>
      <c r="M3588" s="1" t="s">
        <v>15616</v>
      </c>
    </row>
    <row r="3589" spans="1:13" x14ac:dyDescent="0.3">
      <c r="A3589">
        <v>3588</v>
      </c>
      <c r="B3589" t="s">
        <v>11288</v>
      </c>
      <c r="C3589" t="s">
        <v>4113</v>
      </c>
      <c r="D3589" t="s">
        <v>12858</v>
      </c>
      <c r="E3589" s="1">
        <f t="shared" si="224"/>
        <v>43285</v>
      </c>
      <c r="F3589">
        <f t="shared" si="225"/>
        <v>2018</v>
      </c>
      <c r="G3589">
        <f t="shared" si="226"/>
        <v>7</v>
      </c>
      <c r="H3589">
        <f t="shared" si="227"/>
        <v>3</v>
      </c>
      <c r="I3589" s="1" t="s">
        <v>15622</v>
      </c>
      <c r="J3589" s="1" t="s">
        <v>15628</v>
      </c>
      <c r="K3589" s="42">
        <v>0</v>
      </c>
      <c r="L3589" s="42">
        <v>1</v>
      </c>
      <c r="M3589" s="1" t="s">
        <v>15615</v>
      </c>
    </row>
    <row r="3590" spans="1:13" x14ac:dyDescent="0.3">
      <c r="A3590">
        <v>3589</v>
      </c>
      <c r="B3590" t="s">
        <v>8183</v>
      </c>
      <c r="C3590" t="s">
        <v>7152</v>
      </c>
      <c r="D3590" t="s">
        <v>12859</v>
      </c>
      <c r="E3590" s="1">
        <f t="shared" si="224"/>
        <v>43287</v>
      </c>
      <c r="F3590">
        <f t="shared" si="225"/>
        <v>2018</v>
      </c>
      <c r="G3590">
        <f t="shared" si="226"/>
        <v>7</v>
      </c>
      <c r="H3590">
        <f t="shared" si="227"/>
        <v>5</v>
      </c>
      <c r="I3590" s="1" t="s">
        <v>15625</v>
      </c>
      <c r="J3590" s="1" t="s">
        <v>15626</v>
      </c>
      <c r="K3590" s="42">
        <v>0.75</v>
      </c>
      <c r="L3590" s="42">
        <v>1</v>
      </c>
      <c r="M3590" s="1" t="s">
        <v>15615</v>
      </c>
    </row>
    <row r="3591" spans="1:13" x14ac:dyDescent="0.3">
      <c r="A3591">
        <v>3590</v>
      </c>
      <c r="B3591" t="s">
        <v>7789</v>
      </c>
      <c r="C3591" t="s">
        <v>7533</v>
      </c>
      <c r="D3591" t="s">
        <v>12860</v>
      </c>
      <c r="E3591" s="1">
        <f t="shared" si="224"/>
        <v>43288</v>
      </c>
      <c r="F3591">
        <f t="shared" si="225"/>
        <v>2018</v>
      </c>
      <c r="G3591">
        <f t="shared" si="226"/>
        <v>7</v>
      </c>
      <c r="H3591">
        <f t="shared" si="227"/>
        <v>6</v>
      </c>
      <c r="I3591" s="1" t="s">
        <v>15625</v>
      </c>
      <c r="J3591" s="1" t="s">
        <v>15626</v>
      </c>
      <c r="K3591" s="42">
        <v>1</v>
      </c>
      <c r="L3591" s="42">
        <v>1</v>
      </c>
      <c r="M3591" s="1" t="s">
        <v>15615</v>
      </c>
    </row>
    <row r="3592" spans="1:13" x14ac:dyDescent="0.3">
      <c r="A3592">
        <v>3591</v>
      </c>
      <c r="B3592" t="s">
        <v>8632</v>
      </c>
      <c r="C3592" t="s">
        <v>6716</v>
      </c>
      <c r="D3592" t="s">
        <v>12861</v>
      </c>
      <c r="E3592" s="1">
        <f t="shared" si="224"/>
        <v>43289</v>
      </c>
      <c r="F3592">
        <f t="shared" si="225"/>
        <v>2018</v>
      </c>
      <c r="G3592">
        <f t="shared" si="226"/>
        <v>7</v>
      </c>
      <c r="H3592">
        <f t="shared" si="227"/>
        <v>7</v>
      </c>
      <c r="I3592" s="1" t="s">
        <v>15622</v>
      </c>
      <c r="J3592" s="1" t="s">
        <v>15626</v>
      </c>
      <c r="K3592" s="42">
        <v>1</v>
      </c>
      <c r="L3592" s="42">
        <v>1</v>
      </c>
      <c r="M3592" s="1" t="s">
        <v>15616</v>
      </c>
    </row>
    <row r="3593" spans="1:13" x14ac:dyDescent="0.3">
      <c r="A3593">
        <v>3592</v>
      </c>
      <c r="B3593" t="s">
        <v>8268</v>
      </c>
      <c r="C3593" t="s">
        <v>7067</v>
      </c>
      <c r="D3593" t="s">
        <v>12862</v>
      </c>
      <c r="E3593" s="1">
        <f t="shared" si="224"/>
        <v>43290</v>
      </c>
      <c r="F3593">
        <f t="shared" si="225"/>
        <v>2018</v>
      </c>
      <c r="G3593">
        <f t="shared" si="226"/>
        <v>7</v>
      </c>
      <c r="H3593">
        <f t="shared" si="227"/>
        <v>1</v>
      </c>
      <c r="I3593" s="1" t="s">
        <v>15622</v>
      </c>
      <c r="J3593" s="1" t="s">
        <v>15624</v>
      </c>
      <c r="K3593" s="42">
        <v>1</v>
      </c>
      <c r="L3593" s="42">
        <v>0.92</v>
      </c>
      <c r="M3593" s="1" t="s">
        <v>15616</v>
      </c>
    </row>
    <row r="3594" spans="1:13" x14ac:dyDescent="0.3">
      <c r="A3594">
        <v>3593</v>
      </c>
      <c r="B3594" t="s">
        <v>10751</v>
      </c>
      <c r="C3594" t="s">
        <v>3548</v>
      </c>
      <c r="D3594" t="s">
        <v>12862</v>
      </c>
      <c r="E3594" s="1">
        <f t="shared" si="224"/>
        <v>43290</v>
      </c>
      <c r="F3594">
        <f t="shared" si="225"/>
        <v>2018</v>
      </c>
      <c r="G3594">
        <f t="shared" si="226"/>
        <v>7</v>
      </c>
      <c r="H3594">
        <f t="shared" si="227"/>
        <v>1</v>
      </c>
      <c r="I3594" s="1" t="s">
        <v>15629</v>
      </c>
      <c r="J3594" s="1" t="s">
        <v>15624</v>
      </c>
      <c r="K3594" s="42">
        <v>0.7</v>
      </c>
      <c r="L3594" s="42">
        <v>0.86</v>
      </c>
      <c r="M3594" s="1" t="s">
        <v>15616</v>
      </c>
    </row>
    <row r="3595" spans="1:13" x14ac:dyDescent="0.3">
      <c r="A3595">
        <v>3594</v>
      </c>
      <c r="B3595" t="s">
        <v>10852</v>
      </c>
      <c r="C3595" t="s">
        <v>4542</v>
      </c>
      <c r="D3595" t="s">
        <v>12862</v>
      </c>
      <c r="E3595" s="1">
        <f t="shared" si="224"/>
        <v>43290</v>
      </c>
      <c r="F3595">
        <f t="shared" si="225"/>
        <v>2018</v>
      </c>
      <c r="G3595">
        <f t="shared" si="226"/>
        <v>7</v>
      </c>
      <c r="H3595">
        <f t="shared" si="227"/>
        <v>1</v>
      </c>
      <c r="I3595" s="1" t="s">
        <v>15629</v>
      </c>
      <c r="J3595" s="1" t="s">
        <v>15624</v>
      </c>
      <c r="K3595" s="42">
        <v>1</v>
      </c>
      <c r="L3595" s="42">
        <v>0.9</v>
      </c>
      <c r="M3595" s="1" t="s">
        <v>15616</v>
      </c>
    </row>
    <row r="3596" spans="1:13" x14ac:dyDescent="0.3">
      <c r="A3596">
        <v>3595</v>
      </c>
      <c r="B3596" t="s">
        <v>8455</v>
      </c>
      <c r="C3596" t="s">
        <v>6888</v>
      </c>
      <c r="D3596" t="s">
        <v>12863</v>
      </c>
      <c r="E3596" s="1">
        <f t="shared" si="224"/>
        <v>43292</v>
      </c>
      <c r="F3596">
        <f t="shared" si="225"/>
        <v>2018</v>
      </c>
      <c r="G3596">
        <f t="shared" si="226"/>
        <v>7</v>
      </c>
      <c r="H3596">
        <f t="shared" si="227"/>
        <v>3</v>
      </c>
      <c r="I3596" s="1" t="s">
        <v>15622</v>
      </c>
      <c r="J3596" s="1" t="s">
        <v>15624</v>
      </c>
      <c r="K3596" s="42">
        <v>1</v>
      </c>
      <c r="L3596" s="42">
        <v>0.33</v>
      </c>
      <c r="M3596" s="1" t="s">
        <v>15616</v>
      </c>
    </row>
    <row r="3597" spans="1:13" x14ac:dyDescent="0.3">
      <c r="A3597">
        <v>3596</v>
      </c>
      <c r="B3597" t="s">
        <v>10714</v>
      </c>
      <c r="C3597" t="s">
        <v>4673</v>
      </c>
      <c r="D3597" t="s">
        <v>12864</v>
      </c>
      <c r="E3597" s="1">
        <f t="shared" si="224"/>
        <v>43293</v>
      </c>
      <c r="F3597">
        <f t="shared" si="225"/>
        <v>2018</v>
      </c>
      <c r="G3597">
        <f t="shared" si="226"/>
        <v>7</v>
      </c>
      <c r="H3597">
        <f t="shared" si="227"/>
        <v>4</v>
      </c>
      <c r="I3597" s="1" t="s">
        <v>15622</v>
      </c>
      <c r="J3597" s="1" t="s">
        <v>15626</v>
      </c>
      <c r="K3597" s="42">
        <v>1</v>
      </c>
      <c r="L3597" s="42">
        <v>1</v>
      </c>
      <c r="M3597" s="1" t="s">
        <v>15616</v>
      </c>
    </row>
    <row r="3598" spans="1:13" x14ac:dyDescent="0.3">
      <c r="A3598">
        <v>3597</v>
      </c>
      <c r="B3598" t="s">
        <v>8228</v>
      </c>
      <c r="C3598" t="s">
        <v>7107</v>
      </c>
      <c r="D3598" t="s">
        <v>12864</v>
      </c>
      <c r="E3598" s="1">
        <f t="shared" si="224"/>
        <v>43293</v>
      </c>
      <c r="F3598">
        <f t="shared" si="225"/>
        <v>2018</v>
      </c>
      <c r="G3598">
        <f t="shared" si="226"/>
        <v>7</v>
      </c>
      <c r="H3598">
        <f t="shared" si="227"/>
        <v>4</v>
      </c>
      <c r="I3598" s="1" t="s">
        <v>15625</v>
      </c>
      <c r="J3598" s="1" t="s">
        <v>15623</v>
      </c>
      <c r="K3598" s="42">
        <v>0.94</v>
      </c>
      <c r="L3598" s="42">
        <v>0.94</v>
      </c>
      <c r="M3598" s="1" t="s">
        <v>15615</v>
      </c>
    </row>
    <row r="3599" spans="1:13" x14ac:dyDescent="0.3">
      <c r="A3599">
        <v>3598</v>
      </c>
      <c r="B3599" t="s">
        <v>8414</v>
      </c>
      <c r="C3599" t="s">
        <v>6928</v>
      </c>
      <c r="D3599" t="s">
        <v>12865</v>
      </c>
      <c r="E3599" s="1">
        <f t="shared" si="224"/>
        <v>43294</v>
      </c>
      <c r="F3599">
        <f t="shared" si="225"/>
        <v>2018</v>
      </c>
      <c r="G3599">
        <f t="shared" si="226"/>
        <v>7</v>
      </c>
      <c r="H3599">
        <f t="shared" si="227"/>
        <v>5</v>
      </c>
      <c r="I3599" s="1" t="s">
        <v>15625</v>
      </c>
      <c r="J3599" s="1" t="s">
        <v>15623</v>
      </c>
      <c r="K3599" s="42">
        <v>0.82</v>
      </c>
      <c r="L3599" s="42">
        <v>0.89</v>
      </c>
      <c r="M3599" s="1" t="s">
        <v>15616</v>
      </c>
    </row>
    <row r="3600" spans="1:13" x14ac:dyDescent="0.3">
      <c r="A3600">
        <v>3599</v>
      </c>
      <c r="B3600" t="s">
        <v>9122</v>
      </c>
      <c r="C3600" t="s">
        <v>6231</v>
      </c>
      <c r="D3600" t="s">
        <v>12866</v>
      </c>
      <c r="E3600" s="1">
        <f t="shared" si="224"/>
        <v>43298</v>
      </c>
      <c r="F3600">
        <f t="shared" si="225"/>
        <v>2018</v>
      </c>
      <c r="G3600">
        <f t="shared" si="226"/>
        <v>7</v>
      </c>
      <c r="H3600">
        <f t="shared" si="227"/>
        <v>2</v>
      </c>
      <c r="I3600" s="1" t="s">
        <v>15625</v>
      </c>
      <c r="J3600" s="1" t="s">
        <v>15623</v>
      </c>
      <c r="K3600" s="42">
        <v>1</v>
      </c>
      <c r="L3600" s="42">
        <v>0.96</v>
      </c>
      <c r="M3600" s="1" t="s">
        <v>15616</v>
      </c>
    </row>
    <row r="3601" spans="1:13" x14ac:dyDescent="0.3">
      <c r="A3601">
        <v>3600</v>
      </c>
      <c r="B3601" t="s">
        <v>9591</v>
      </c>
      <c r="C3601" t="s">
        <v>5770</v>
      </c>
      <c r="D3601" t="s">
        <v>12866</v>
      </c>
      <c r="E3601" s="1">
        <f t="shared" si="224"/>
        <v>43298</v>
      </c>
      <c r="F3601">
        <f t="shared" si="225"/>
        <v>2018</v>
      </c>
      <c r="G3601">
        <f t="shared" si="226"/>
        <v>7</v>
      </c>
      <c r="H3601">
        <f t="shared" si="227"/>
        <v>2</v>
      </c>
      <c r="I3601" s="1" t="s">
        <v>15627</v>
      </c>
      <c r="J3601" s="1" t="s">
        <v>15624</v>
      </c>
      <c r="K3601" s="42">
        <v>1</v>
      </c>
      <c r="L3601" s="42">
        <v>1</v>
      </c>
      <c r="M3601" s="1" t="s">
        <v>15615</v>
      </c>
    </row>
    <row r="3602" spans="1:13" x14ac:dyDescent="0.3">
      <c r="A3602">
        <v>3601</v>
      </c>
      <c r="B3602" t="s">
        <v>11194</v>
      </c>
      <c r="C3602" t="s">
        <v>4206</v>
      </c>
      <c r="D3602" t="s">
        <v>12867</v>
      </c>
      <c r="E3602" s="1">
        <f t="shared" si="224"/>
        <v>43300</v>
      </c>
      <c r="F3602">
        <f t="shared" si="225"/>
        <v>2018</v>
      </c>
      <c r="G3602">
        <f t="shared" si="226"/>
        <v>7</v>
      </c>
      <c r="H3602">
        <f t="shared" si="227"/>
        <v>4</v>
      </c>
      <c r="I3602" s="1" t="s">
        <v>15640</v>
      </c>
      <c r="J3602" s="1" t="s">
        <v>15626</v>
      </c>
      <c r="K3602" s="42">
        <v>0.8</v>
      </c>
      <c r="L3602" s="42">
        <v>0.93</v>
      </c>
      <c r="M3602" s="1" t="s">
        <v>15615</v>
      </c>
    </row>
    <row r="3603" spans="1:13" x14ac:dyDescent="0.3">
      <c r="A3603">
        <v>3602</v>
      </c>
      <c r="B3603" t="s">
        <v>9470</v>
      </c>
      <c r="C3603" t="s">
        <v>5889</v>
      </c>
      <c r="D3603" t="s">
        <v>12868</v>
      </c>
      <c r="E3603" s="1">
        <f t="shared" si="224"/>
        <v>43301</v>
      </c>
      <c r="F3603">
        <f t="shared" si="225"/>
        <v>2018</v>
      </c>
      <c r="G3603">
        <f t="shared" si="226"/>
        <v>7</v>
      </c>
      <c r="H3603">
        <f t="shared" si="227"/>
        <v>5</v>
      </c>
      <c r="I3603" s="1" t="s">
        <v>15622</v>
      </c>
      <c r="J3603" s="1" t="s">
        <v>15624</v>
      </c>
      <c r="K3603" s="42">
        <v>1</v>
      </c>
      <c r="L3603" s="42">
        <v>1</v>
      </c>
      <c r="M3603" s="1" t="s">
        <v>15616</v>
      </c>
    </row>
    <row r="3604" spans="1:13" x14ac:dyDescent="0.3">
      <c r="A3604">
        <v>3603</v>
      </c>
      <c r="B3604" t="s">
        <v>11763</v>
      </c>
      <c r="C3604" t="s">
        <v>3647</v>
      </c>
      <c r="D3604" t="s">
        <v>12869</v>
      </c>
      <c r="E3604" s="1">
        <f t="shared" si="224"/>
        <v>43302</v>
      </c>
      <c r="F3604">
        <f t="shared" si="225"/>
        <v>2018</v>
      </c>
      <c r="G3604">
        <f t="shared" si="226"/>
        <v>7</v>
      </c>
      <c r="H3604">
        <f t="shared" si="227"/>
        <v>6</v>
      </c>
      <c r="I3604" s="1" t="s">
        <v>15622</v>
      </c>
      <c r="J3604" s="1" t="s">
        <v>15624</v>
      </c>
      <c r="K3604" s="42">
        <v>1</v>
      </c>
      <c r="L3604" s="42">
        <v>0.96</v>
      </c>
      <c r="M3604" s="1" t="s">
        <v>15616</v>
      </c>
    </row>
    <row r="3605" spans="1:13" x14ac:dyDescent="0.3">
      <c r="A3605">
        <v>3604</v>
      </c>
      <c r="B3605" t="s">
        <v>9780</v>
      </c>
      <c r="C3605" t="s">
        <v>5589</v>
      </c>
      <c r="D3605" t="s">
        <v>12870</v>
      </c>
      <c r="E3605" s="1">
        <f t="shared" si="224"/>
        <v>43303</v>
      </c>
      <c r="F3605">
        <f t="shared" si="225"/>
        <v>2018</v>
      </c>
      <c r="G3605">
        <f t="shared" si="226"/>
        <v>7</v>
      </c>
      <c r="H3605">
        <f t="shared" si="227"/>
        <v>7</v>
      </c>
      <c r="I3605" s="1" t="s">
        <v>15625</v>
      </c>
      <c r="J3605" s="1" t="s">
        <v>15628</v>
      </c>
      <c r="K3605" s="42">
        <v>0</v>
      </c>
      <c r="L3605" s="42">
        <v>0.87</v>
      </c>
      <c r="M3605" s="1" t="s">
        <v>15616</v>
      </c>
    </row>
    <row r="3606" spans="1:13" x14ac:dyDescent="0.3">
      <c r="A3606">
        <v>3605</v>
      </c>
      <c r="B3606" t="s">
        <v>10787</v>
      </c>
      <c r="C3606" t="s">
        <v>4604</v>
      </c>
      <c r="D3606" t="s">
        <v>12870</v>
      </c>
      <c r="E3606" s="1">
        <f t="shared" si="224"/>
        <v>43303</v>
      </c>
      <c r="F3606">
        <f t="shared" si="225"/>
        <v>2018</v>
      </c>
      <c r="G3606">
        <f t="shared" si="226"/>
        <v>7</v>
      </c>
      <c r="H3606">
        <f t="shared" si="227"/>
        <v>7</v>
      </c>
      <c r="I3606" s="1" t="s">
        <v>15622</v>
      </c>
      <c r="J3606" s="1" t="s">
        <v>15626</v>
      </c>
      <c r="K3606" s="42">
        <v>1</v>
      </c>
      <c r="L3606" s="42">
        <v>1</v>
      </c>
      <c r="M3606" s="1" t="s">
        <v>15616</v>
      </c>
    </row>
    <row r="3607" spans="1:13" x14ac:dyDescent="0.3">
      <c r="A3607">
        <v>3606</v>
      </c>
      <c r="B3607" t="s">
        <v>11698</v>
      </c>
      <c r="C3607" t="s">
        <v>3708</v>
      </c>
      <c r="D3607" t="s">
        <v>12870</v>
      </c>
      <c r="E3607" s="1">
        <f t="shared" si="224"/>
        <v>43303</v>
      </c>
      <c r="F3607">
        <f t="shared" si="225"/>
        <v>2018</v>
      </c>
      <c r="G3607">
        <f t="shared" si="226"/>
        <v>7</v>
      </c>
      <c r="H3607">
        <f t="shared" si="227"/>
        <v>7</v>
      </c>
      <c r="I3607" s="1" t="s">
        <v>15622</v>
      </c>
      <c r="J3607" s="1" t="s">
        <v>15624</v>
      </c>
      <c r="K3607" s="42">
        <v>0.76</v>
      </c>
      <c r="L3607" s="42">
        <v>0.65</v>
      </c>
      <c r="M3607" s="1" t="s">
        <v>15616</v>
      </c>
    </row>
    <row r="3608" spans="1:13" x14ac:dyDescent="0.3">
      <c r="A3608">
        <v>3607</v>
      </c>
      <c r="B3608" t="s">
        <v>10416</v>
      </c>
      <c r="C3608" t="s">
        <v>4963</v>
      </c>
      <c r="D3608" t="s">
        <v>12871</v>
      </c>
      <c r="E3608" s="1">
        <f t="shared" si="224"/>
        <v>43305</v>
      </c>
      <c r="F3608">
        <f t="shared" si="225"/>
        <v>2018</v>
      </c>
      <c r="G3608">
        <f t="shared" si="226"/>
        <v>7</v>
      </c>
      <c r="H3608">
        <f t="shared" si="227"/>
        <v>2</v>
      </c>
      <c r="I3608" s="1" t="s">
        <v>15622</v>
      </c>
      <c r="J3608" s="1" t="s">
        <v>15626</v>
      </c>
      <c r="K3608" s="42">
        <v>1</v>
      </c>
      <c r="L3608" s="42">
        <v>0.97</v>
      </c>
      <c r="M3608" s="1" t="s">
        <v>15615</v>
      </c>
    </row>
    <row r="3609" spans="1:13" x14ac:dyDescent="0.3">
      <c r="A3609">
        <v>3608</v>
      </c>
      <c r="B3609" t="s">
        <v>9871</v>
      </c>
      <c r="C3609" t="s">
        <v>5500</v>
      </c>
      <c r="D3609" t="s">
        <v>12872</v>
      </c>
      <c r="E3609" s="1">
        <f t="shared" si="224"/>
        <v>43306</v>
      </c>
      <c r="F3609">
        <f t="shared" si="225"/>
        <v>2018</v>
      </c>
      <c r="G3609">
        <f t="shared" si="226"/>
        <v>7</v>
      </c>
      <c r="H3609">
        <f t="shared" si="227"/>
        <v>3</v>
      </c>
      <c r="I3609" s="1" t="s">
        <v>15639</v>
      </c>
      <c r="J3609" s="1" t="s">
        <v>15628</v>
      </c>
      <c r="K3609" s="42">
        <v>0</v>
      </c>
      <c r="L3609" s="42">
        <v>0.64</v>
      </c>
      <c r="M3609" s="1" t="s">
        <v>15615</v>
      </c>
    </row>
    <row r="3610" spans="1:13" x14ac:dyDescent="0.3">
      <c r="A3610">
        <v>3609</v>
      </c>
      <c r="B3610" t="s">
        <v>9156</v>
      </c>
      <c r="C3610" t="s">
        <v>6197</v>
      </c>
      <c r="D3610" t="s">
        <v>12873</v>
      </c>
      <c r="E3610" s="1">
        <f t="shared" si="224"/>
        <v>43307</v>
      </c>
      <c r="F3610">
        <f t="shared" si="225"/>
        <v>2018</v>
      </c>
      <c r="G3610">
        <f t="shared" si="226"/>
        <v>7</v>
      </c>
      <c r="H3610">
        <f t="shared" si="227"/>
        <v>4</v>
      </c>
      <c r="I3610" s="1" t="s">
        <v>15625</v>
      </c>
      <c r="J3610" s="1" t="s">
        <v>15626</v>
      </c>
      <c r="K3610" s="42">
        <v>1</v>
      </c>
      <c r="L3610" s="42">
        <v>0.96</v>
      </c>
      <c r="M3610" s="1" t="s">
        <v>15615</v>
      </c>
    </row>
    <row r="3611" spans="1:13" x14ac:dyDescent="0.3">
      <c r="A3611">
        <v>3610</v>
      </c>
      <c r="B3611" t="s">
        <v>11670</v>
      </c>
      <c r="C3611" t="s">
        <v>3735</v>
      </c>
      <c r="D3611" t="s">
        <v>12873</v>
      </c>
      <c r="E3611" s="1">
        <f t="shared" si="224"/>
        <v>43307</v>
      </c>
      <c r="F3611">
        <f t="shared" si="225"/>
        <v>2018</v>
      </c>
      <c r="G3611">
        <f t="shared" si="226"/>
        <v>7</v>
      </c>
      <c r="H3611">
        <f t="shared" si="227"/>
        <v>4</v>
      </c>
      <c r="I3611" s="1" t="s">
        <v>15622</v>
      </c>
      <c r="J3611" s="1" t="s">
        <v>15623</v>
      </c>
      <c r="K3611" s="42">
        <v>0.9</v>
      </c>
      <c r="L3611" s="42">
        <v>0.95</v>
      </c>
      <c r="M3611" s="1" t="s">
        <v>15615</v>
      </c>
    </row>
    <row r="3612" spans="1:13" x14ac:dyDescent="0.3">
      <c r="A3612">
        <v>3611</v>
      </c>
      <c r="B3612" t="s">
        <v>8464</v>
      </c>
      <c r="C3612" t="s">
        <v>6879</v>
      </c>
      <c r="D3612" t="s">
        <v>12874</v>
      </c>
      <c r="E3612" s="1">
        <f t="shared" si="224"/>
        <v>43309</v>
      </c>
      <c r="F3612">
        <f t="shared" si="225"/>
        <v>2018</v>
      </c>
      <c r="G3612">
        <f t="shared" si="226"/>
        <v>7</v>
      </c>
      <c r="H3612">
        <f t="shared" si="227"/>
        <v>6</v>
      </c>
      <c r="I3612" s="1" t="s">
        <v>15629</v>
      </c>
      <c r="J3612" s="1" t="s">
        <v>15626</v>
      </c>
      <c r="K3612" s="42">
        <v>1</v>
      </c>
      <c r="L3612" s="42">
        <v>1</v>
      </c>
      <c r="M3612" s="1" t="s">
        <v>15616</v>
      </c>
    </row>
    <row r="3613" spans="1:13" x14ac:dyDescent="0.3">
      <c r="A3613">
        <v>3612</v>
      </c>
      <c r="B3613" t="s">
        <v>9506</v>
      </c>
      <c r="C3613" t="s">
        <v>5854</v>
      </c>
      <c r="D3613" t="s">
        <v>12875</v>
      </c>
      <c r="E3613" s="1">
        <f t="shared" si="224"/>
        <v>43310</v>
      </c>
      <c r="F3613">
        <f t="shared" si="225"/>
        <v>2018</v>
      </c>
      <c r="G3613">
        <f t="shared" si="226"/>
        <v>7</v>
      </c>
      <c r="H3613">
        <f t="shared" si="227"/>
        <v>7</v>
      </c>
      <c r="I3613" s="1" t="s">
        <v>15622</v>
      </c>
      <c r="J3613" s="1" t="s">
        <v>15624</v>
      </c>
      <c r="K3613" s="42">
        <v>1</v>
      </c>
      <c r="L3613" s="42">
        <v>0.94</v>
      </c>
      <c r="M3613" s="1" t="s">
        <v>15615</v>
      </c>
    </row>
    <row r="3614" spans="1:13" x14ac:dyDescent="0.3">
      <c r="A3614">
        <v>3613</v>
      </c>
      <c r="B3614" t="s">
        <v>8026</v>
      </c>
      <c r="C3614" t="s">
        <v>7305</v>
      </c>
      <c r="D3614" t="s">
        <v>12875</v>
      </c>
      <c r="E3614" s="1">
        <f t="shared" si="224"/>
        <v>43310</v>
      </c>
      <c r="F3614">
        <f t="shared" si="225"/>
        <v>2018</v>
      </c>
      <c r="G3614">
        <f t="shared" si="226"/>
        <v>7</v>
      </c>
      <c r="H3614">
        <f t="shared" si="227"/>
        <v>7</v>
      </c>
      <c r="I3614" s="1" t="s">
        <v>15622</v>
      </c>
      <c r="J3614" s="1" t="s">
        <v>15626</v>
      </c>
      <c r="K3614" s="42">
        <v>1</v>
      </c>
      <c r="L3614" s="42">
        <v>0.95</v>
      </c>
      <c r="M3614" s="1" t="s">
        <v>15615</v>
      </c>
    </row>
    <row r="3615" spans="1:13" x14ac:dyDescent="0.3">
      <c r="A3615">
        <v>3614</v>
      </c>
      <c r="B3615" t="s">
        <v>11348</v>
      </c>
      <c r="C3615" t="s">
        <v>4053</v>
      </c>
      <c r="D3615" t="s">
        <v>12875</v>
      </c>
      <c r="E3615" s="1">
        <f t="shared" si="224"/>
        <v>43310</v>
      </c>
      <c r="F3615">
        <f t="shared" si="225"/>
        <v>2018</v>
      </c>
      <c r="G3615">
        <f t="shared" si="226"/>
        <v>7</v>
      </c>
      <c r="H3615">
        <f t="shared" si="227"/>
        <v>7</v>
      </c>
      <c r="I3615" s="1" t="s">
        <v>15622</v>
      </c>
      <c r="J3615" s="1" t="s">
        <v>15626</v>
      </c>
      <c r="K3615" s="42">
        <v>1</v>
      </c>
      <c r="L3615" s="42">
        <v>1</v>
      </c>
      <c r="M3615" s="1" t="s">
        <v>15615</v>
      </c>
    </row>
    <row r="3616" spans="1:13" x14ac:dyDescent="0.3">
      <c r="A3616">
        <v>3615</v>
      </c>
      <c r="B3616" t="s">
        <v>11788</v>
      </c>
      <c r="C3616" t="s">
        <v>3622</v>
      </c>
      <c r="D3616" t="s">
        <v>12875</v>
      </c>
      <c r="E3616" s="1">
        <f t="shared" si="224"/>
        <v>43310</v>
      </c>
      <c r="F3616">
        <f t="shared" si="225"/>
        <v>2018</v>
      </c>
      <c r="G3616">
        <f t="shared" si="226"/>
        <v>7</v>
      </c>
      <c r="H3616">
        <f t="shared" si="227"/>
        <v>7</v>
      </c>
      <c r="I3616" s="1" t="s">
        <v>15629</v>
      </c>
      <c r="J3616" s="1" t="s">
        <v>15628</v>
      </c>
      <c r="K3616" s="42">
        <v>0.25</v>
      </c>
      <c r="L3616" s="42">
        <v>1</v>
      </c>
      <c r="M3616" s="1" t="s">
        <v>15616</v>
      </c>
    </row>
    <row r="3617" spans="1:13" x14ac:dyDescent="0.3">
      <c r="A3617">
        <v>3616</v>
      </c>
      <c r="B3617" t="s">
        <v>7681</v>
      </c>
      <c r="C3617" t="s">
        <v>7636</v>
      </c>
      <c r="D3617" t="s">
        <v>12876</v>
      </c>
      <c r="E3617" s="1">
        <f t="shared" si="224"/>
        <v>43313</v>
      </c>
      <c r="F3617">
        <f t="shared" si="225"/>
        <v>2018</v>
      </c>
      <c r="G3617">
        <f t="shared" si="226"/>
        <v>8</v>
      </c>
      <c r="H3617">
        <f t="shared" si="227"/>
        <v>3</v>
      </c>
      <c r="I3617" s="1" t="s">
        <v>15627</v>
      </c>
      <c r="J3617" s="1" t="s">
        <v>15626</v>
      </c>
      <c r="K3617" s="42">
        <v>1</v>
      </c>
      <c r="L3617" s="42">
        <v>0.93</v>
      </c>
      <c r="M3617" s="1" t="s">
        <v>15616</v>
      </c>
    </row>
    <row r="3618" spans="1:13" x14ac:dyDescent="0.3">
      <c r="A3618">
        <v>3617</v>
      </c>
      <c r="B3618" t="s">
        <v>11291</v>
      </c>
      <c r="C3618" t="s">
        <v>4110</v>
      </c>
      <c r="D3618" t="s">
        <v>12876</v>
      </c>
      <c r="E3618" s="1">
        <f t="shared" si="224"/>
        <v>43313</v>
      </c>
      <c r="F3618">
        <f t="shared" si="225"/>
        <v>2018</v>
      </c>
      <c r="G3618">
        <f t="shared" si="226"/>
        <v>8</v>
      </c>
      <c r="H3618">
        <f t="shared" si="227"/>
        <v>3</v>
      </c>
      <c r="I3618" s="1" t="s">
        <v>15622</v>
      </c>
      <c r="J3618" s="1" t="s">
        <v>15626</v>
      </c>
      <c r="K3618" s="42">
        <v>1</v>
      </c>
      <c r="L3618" s="42">
        <v>0.97</v>
      </c>
      <c r="M3618" s="1" t="s">
        <v>15616</v>
      </c>
    </row>
    <row r="3619" spans="1:13" x14ac:dyDescent="0.3">
      <c r="A3619">
        <v>3618</v>
      </c>
      <c r="B3619" t="s">
        <v>9459</v>
      </c>
      <c r="C3619" t="s">
        <v>5900</v>
      </c>
      <c r="D3619" t="s">
        <v>12877</v>
      </c>
      <c r="E3619" s="1">
        <f t="shared" si="224"/>
        <v>43314</v>
      </c>
      <c r="F3619">
        <f t="shared" si="225"/>
        <v>2018</v>
      </c>
      <c r="G3619">
        <f t="shared" si="226"/>
        <v>8</v>
      </c>
      <c r="H3619">
        <f t="shared" si="227"/>
        <v>4</v>
      </c>
      <c r="I3619" s="1" t="s">
        <v>15732</v>
      </c>
      <c r="J3619" s="1" t="s">
        <v>15623</v>
      </c>
      <c r="K3619" s="42">
        <v>1</v>
      </c>
      <c r="L3619" s="42">
        <v>0.4</v>
      </c>
      <c r="M3619" s="1" t="s">
        <v>15615</v>
      </c>
    </row>
    <row r="3620" spans="1:13" x14ac:dyDescent="0.3">
      <c r="A3620">
        <v>3619</v>
      </c>
      <c r="B3620" t="s">
        <v>11432</v>
      </c>
      <c r="C3620" t="s">
        <v>3969</v>
      </c>
      <c r="D3620" t="s">
        <v>12878</v>
      </c>
      <c r="E3620" s="1">
        <f t="shared" si="224"/>
        <v>43316</v>
      </c>
      <c r="F3620">
        <f t="shared" si="225"/>
        <v>2018</v>
      </c>
      <c r="G3620">
        <f t="shared" si="226"/>
        <v>8</v>
      </c>
      <c r="H3620">
        <f t="shared" si="227"/>
        <v>6</v>
      </c>
      <c r="I3620" s="1" t="s">
        <v>15622</v>
      </c>
      <c r="J3620" s="1" t="s">
        <v>15626</v>
      </c>
      <c r="K3620" s="42">
        <v>1</v>
      </c>
      <c r="L3620" s="42">
        <v>1</v>
      </c>
      <c r="M3620" s="1" t="s">
        <v>15615</v>
      </c>
    </row>
    <row r="3621" spans="1:13" x14ac:dyDescent="0.3">
      <c r="A3621">
        <v>3620</v>
      </c>
      <c r="B3621" t="s">
        <v>10903</v>
      </c>
      <c r="C3621" t="s">
        <v>4491</v>
      </c>
      <c r="D3621" t="s">
        <v>12879</v>
      </c>
      <c r="E3621" s="1">
        <f t="shared" si="224"/>
        <v>43317</v>
      </c>
      <c r="F3621">
        <f t="shared" si="225"/>
        <v>2018</v>
      </c>
      <c r="G3621">
        <f t="shared" si="226"/>
        <v>8</v>
      </c>
      <c r="H3621">
        <f t="shared" si="227"/>
        <v>7</v>
      </c>
      <c r="I3621" s="1" t="s">
        <v>15622</v>
      </c>
      <c r="J3621" s="1" t="s">
        <v>15626</v>
      </c>
      <c r="K3621" s="42">
        <v>1</v>
      </c>
      <c r="L3621" s="42">
        <v>1</v>
      </c>
      <c r="M3621" s="1" t="s">
        <v>15615</v>
      </c>
    </row>
    <row r="3622" spans="1:13" x14ac:dyDescent="0.3">
      <c r="A3622">
        <v>3621</v>
      </c>
      <c r="B3622" t="s">
        <v>9046</v>
      </c>
      <c r="C3622" t="s">
        <v>6307</v>
      </c>
      <c r="D3622" t="s">
        <v>12880</v>
      </c>
      <c r="E3622" s="1">
        <f t="shared" si="224"/>
        <v>43318</v>
      </c>
      <c r="F3622">
        <f t="shared" si="225"/>
        <v>2018</v>
      </c>
      <c r="G3622">
        <f t="shared" si="226"/>
        <v>8</v>
      </c>
      <c r="H3622">
        <f t="shared" si="227"/>
        <v>1</v>
      </c>
      <c r="I3622" s="1" t="s">
        <v>15625</v>
      </c>
      <c r="J3622" s="1" t="s">
        <v>15624</v>
      </c>
      <c r="K3622" s="42">
        <v>1</v>
      </c>
      <c r="L3622" s="42">
        <v>0.54</v>
      </c>
      <c r="M3622" s="1" t="s">
        <v>15616</v>
      </c>
    </row>
    <row r="3623" spans="1:13" x14ac:dyDescent="0.3">
      <c r="A3623">
        <v>3622</v>
      </c>
      <c r="B3623" t="s">
        <v>11117</v>
      </c>
      <c r="C3623" t="s">
        <v>4282</v>
      </c>
      <c r="D3623" t="s">
        <v>12881</v>
      </c>
      <c r="E3623" s="1">
        <f t="shared" si="224"/>
        <v>43321</v>
      </c>
      <c r="F3623">
        <f t="shared" si="225"/>
        <v>2018</v>
      </c>
      <c r="G3623">
        <f t="shared" si="226"/>
        <v>8</v>
      </c>
      <c r="H3623">
        <f t="shared" si="227"/>
        <v>4</v>
      </c>
      <c r="I3623" s="1" t="s">
        <v>15622</v>
      </c>
      <c r="J3623" s="1" t="s">
        <v>15626</v>
      </c>
      <c r="K3623" s="42">
        <v>1</v>
      </c>
      <c r="L3623" s="42">
        <v>1</v>
      </c>
      <c r="M3623" s="1" t="s">
        <v>15615</v>
      </c>
    </row>
    <row r="3624" spans="1:13" x14ac:dyDescent="0.3">
      <c r="A3624">
        <v>3623</v>
      </c>
      <c r="B3624" t="s">
        <v>8931</v>
      </c>
      <c r="C3624" t="s">
        <v>6421</v>
      </c>
      <c r="D3624" t="s">
        <v>12881</v>
      </c>
      <c r="E3624" s="1">
        <f t="shared" si="224"/>
        <v>43321</v>
      </c>
      <c r="F3624">
        <f t="shared" si="225"/>
        <v>2018</v>
      </c>
      <c r="G3624">
        <f t="shared" si="226"/>
        <v>8</v>
      </c>
      <c r="H3624">
        <f t="shared" si="227"/>
        <v>4</v>
      </c>
      <c r="I3624" s="1" t="s">
        <v>15622</v>
      </c>
      <c r="J3624" s="1" t="s">
        <v>15624</v>
      </c>
      <c r="K3624" s="42">
        <v>1</v>
      </c>
      <c r="L3624" s="42">
        <v>0.5</v>
      </c>
      <c r="M3624" s="1" t="s">
        <v>15615</v>
      </c>
    </row>
    <row r="3625" spans="1:13" x14ac:dyDescent="0.3">
      <c r="A3625">
        <v>3624</v>
      </c>
      <c r="B3625" t="s">
        <v>9195</v>
      </c>
      <c r="C3625" t="s">
        <v>6159</v>
      </c>
      <c r="D3625" t="s">
        <v>12882</v>
      </c>
      <c r="E3625" s="1">
        <f t="shared" si="224"/>
        <v>43323</v>
      </c>
      <c r="F3625">
        <f t="shared" si="225"/>
        <v>2018</v>
      </c>
      <c r="G3625">
        <f t="shared" si="226"/>
        <v>8</v>
      </c>
      <c r="H3625">
        <f t="shared" si="227"/>
        <v>6</v>
      </c>
      <c r="I3625" s="1" t="s">
        <v>15627</v>
      </c>
      <c r="J3625" s="1" t="s">
        <v>15624</v>
      </c>
      <c r="K3625" s="42">
        <v>1</v>
      </c>
      <c r="L3625" s="42">
        <v>0</v>
      </c>
      <c r="M3625" s="1" t="s">
        <v>15615</v>
      </c>
    </row>
    <row r="3626" spans="1:13" x14ac:dyDescent="0.3">
      <c r="A3626">
        <v>3625</v>
      </c>
      <c r="B3626" t="s">
        <v>7854</v>
      </c>
      <c r="C3626" t="s">
        <v>7474</v>
      </c>
      <c r="D3626" t="s">
        <v>12882</v>
      </c>
      <c r="E3626" s="1">
        <f t="shared" si="224"/>
        <v>43323</v>
      </c>
      <c r="F3626">
        <f t="shared" si="225"/>
        <v>2018</v>
      </c>
      <c r="G3626">
        <f t="shared" si="226"/>
        <v>8</v>
      </c>
      <c r="H3626">
        <f t="shared" si="227"/>
        <v>6</v>
      </c>
      <c r="I3626" s="1" t="s">
        <v>15629</v>
      </c>
      <c r="J3626" s="1" t="s">
        <v>15623</v>
      </c>
      <c r="K3626" s="42">
        <v>1</v>
      </c>
      <c r="L3626" s="42">
        <v>0.96</v>
      </c>
      <c r="M3626" s="1" t="s">
        <v>15616</v>
      </c>
    </row>
    <row r="3627" spans="1:13" x14ac:dyDescent="0.3">
      <c r="A3627">
        <v>3626</v>
      </c>
      <c r="B3627" t="s">
        <v>7746</v>
      </c>
      <c r="C3627" t="s">
        <v>7575</v>
      </c>
      <c r="D3627" t="s">
        <v>12882</v>
      </c>
      <c r="E3627" s="1">
        <f t="shared" si="224"/>
        <v>43323</v>
      </c>
      <c r="F3627">
        <f t="shared" si="225"/>
        <v>2018</v>
      </c>
      <c r="G3627">
        <f t="shared" si="226"/>
        <v>8</v>
      </c>
      <c r="H3627">
        <f t="shared" si="227"/>
        <v>6</v>
      </c>
      <c r="I3627" s="1" t="s">
        <v>15625</v>
      </c>
      <c r="J3627" s="1" t="s">
        <v>15626</v>
      </c>
      <c r="K3627" s="42">
        <v>1</v>
      </c>
      <c r="L3627" s="42">
        <v>0.98</v>
      </c>
      <c r="M3627" s="1" t="s">
        <v>15615</v>
      </c>
    </row>
    <row r="3628" spans="1:13" x14ac:dyDescent="0.3">
      <c r="A3628">
        <v>3627</v>
      </c>
      <c r="B3628" t="s">
        <v>9920</v>
      </c>
      <c r="C3628" t="s">
        <v>5451</v>
      </c>
      <c r="D3628" t="s">
        <v>12883</v>
      </c>
      <c r="E3628" s="1">
        <f t="shared" si="224"/>
        <v>43325</v>
      </c>
      <c r="F3628">
        <f t="shared" si="225"/>
        <v>2018</v>
      </c>
      <c r="G3628">
        <f t="shared" si="226"/>
        <v>8</v>
      </c>
      <c r="H3628">
        <f t="shared" si="227"/>
        <v>1</v>
      </c>
      <c r="I3628" s="1" t="s">
        <v>15622</v>
      </c>
      <c r="J3628" s="1" t="s">
        <v>15626</v>
      </c>
      <c r="K3628" s="42">
        <v>1</v>
      </c>
      <c r="L3628" s="42">
        <v>0.96</v>
      </c>
      <c r="M3628" s="1" t="s">
        <v>15616</v>
      </c>
    </row>
    <row r="3629" spans="1:13" x14ac:dyDescent="0.3">
      <c r="A3629">
        <v>3628</v>
      </c>
      <c r="B3629" t="s">
        <v>10660</v>
      </c>
      <c r="C3629" t="s">
        <v>4726</v>
      </c>
      <c r="D3629" t="s">
        <v>12883</v>
      </c>
      <c r="E3629" s="1">
        <f t="shared" si="224"/>
        <v>43325</v>
      </c>
      <c r="F3629">
        <f t="shared" si="225"/>
        <v>2018</v>
      </c>
      <c r="G3629">
        <f t="shared" si="226"/>
        <v>8</v>
      </c>
      <c r="H3629">
        <f t="shared" si="227"/>
        <v>1</v>
      </c>
      <c r="I3629" s="1" t="s">
        <v>15629</v>
      </c>
      <c r="J3629" s="1" t="s">
        <v>15626</v>
      </c>
      <c r="K3629" s="42">
        <v>1</v>
      </c>
      <c r="L3629" s="42">
        <v>0.96</v>
      </c>
      <c r="M3629" s="1" t="s">
        <v>15615</v>
      </c>
    </row>
    <row r="3630" spans="1:13" x14ac:dyDescent="0.3">
      <c r="A3630">
        <v>3629</v>
      </c>
      <c r="B3630" t="s">
        <v>8344</v>
      </c>
      <c r="C3630" t="s">
        <v>6994</v>
      </c>
      <c r="D3630" t="s">
        <v>12883</v>
      </c>
      <c r="E3630" s="1">
        <f t="shared" si="224"/>
        <v>43325</v>
      </c>
      <c r="F3630">
        <f t="shared" si="225"/>
        <v>2018</v>
      </c>
      <c r="G3630">
        <f t="shared" si="226"/>
        <v>8</v>
      </c>
      <c r="H3630">
        <f t="shared" si="227"/>
        <v>1</v>
      </c>
      <c r="I3630" s="1" t="s">
        <v>15622</v>
      </c>
      <c r="J3630" s="1" t="s">
        <v>15626</v>
      </c>
      <c r="K3630" s="42">
        <v>1</v>
      </c>
      <c r="L3630" s="42">
        <v>0.97</v>
      </c>
      <c r="M3630" s="1" t="s">
        <v>15615</v>
      </c>
    </row>
    <row r="3631" spans="1:13" x14ac:dyDescent="0.3">
      <c r="A3631">
        <v>3630</v>
      </c>
      <c r="B3631" t="s">
        <v>10087</v>
      </c>
      <c r="C3631" t="s">
        <v>5287</v>
      </c>
      <c r="D3631" t="s">
        <v>12884</v>
      </c>
      <c r="E3631" s="1">
        <f t="shared" si="224"/>
        <v>43326</v>
      </c>
      <c r="F3631">
        <f t="shared" si="225"/>
        <v>2018</v>
      </c>
      <c r="G3631">
        <f t="shared" si="226"/>
        <v>8</v>
      </c>
      <c r="H3631">
        <f t="shared" si="227"/>
        <v>2</v>
      </c>
      <c r="I3631" s="1" t="s">
        <v>15622</v>
      </c>
      <c r="J3631" s="1" t="s">
        <v>15626</v>
      </c>
      <c r="K3631" s="42">
        <v>1</v>
      </c>
      <c r="L3631" s="42">
        <v>0.76</v>
      </c>
      <c r="M3631" s="1" t="s">
        <v>15616</v>
      </c>
    </row>
    <row r="3632" spans="1:13" x14ac:dyDescent="0.3">
      <c r="A3632">
        <v>3631</v>
      </c>
      <c r="B3632" t="s">
        <v>10775</v>
      </c>
      <c r="C3632" t="s">
        <v>4615</v>
      </c>
      <c r="D3632" t="s">
        <v>12885</v>
      </c>
      <c r="E3632" s="1">
        <f t="shared" si="224"/>
        <v>43328</v>
      </c>
      <c r="F3632">
        <f t="shared" si="225"/>
        <v>2018</v>
      </c>
      <c r="G3632">
        <f t="shared" si="226"/>
        <v>8</v>
      </c>
      <c r="H3632">
        <f t="shared" si="227"/>
        <v>4</v>
      </c>
      <c r="I3632" s="1" t="s">
        <v>15625</v>
      </c>
      <c r="J3632" s="1" t="s">
        <v>15626</v>
      </c>
      <c r="K3632" s="42">
        <v>1</v>
      </c>
      <c r="L3632" s="42">
        <v>0.92</v>
      </c>
      <c r="M3632" s="1" t="s">
        <v>15616</v>
      </c>
    </row>
    <row r="3633" spans="1:13" x14ac:dyDescent="0.3">
      <c r="A3633">
        <v>3632</v>
      </c>
      <c r="B3633" t="s">
        <v>10145</v>
      </c>
      <c r="C3633" t="s">
        <v>5233</v>
      </c>
      <c r="D3633" t="s">
        <v>12886</v>
      </c>
      <c r="E3633" s="1">
        <f t="shared" si="224"/>
        <v>43329</v>
      </c>
      <c r="F3633">
        <f t="shared" si="225"/>
        <v>2018</v>
      </c>
      <c r="G3633">
        <f t="shared" si="226"/>
        <v>8</v>
      </c>
      <c r="H3633">
        <f t="shared" si="227"/>
        <v>5</v>
      </c>
      <c r="I3633" s="1" t="s">
        <v>15760</v>
      </c>
      <c r="J3633" s="1" t="s">
        <v>15626</v>
      </c>
      <c r="K3633" s="42">
        <v>1</v>
      </c>
      <c r="L3633" s="42">
        <v>0.86</v>
      </c>
      <c r="M3633" s="1" t="s">
        <v>15615</v>
      </c>
    </row>
    <row r="3634" spans="1:13" x14ac:dyDescent="0.3">
      <c r="A3634">
        <v>3633</v>
      </c>
      <c r="B3634" t="s">
        <v>9310</v>
      </c>
      <c r="C3634" t="s">
        <v>6046</v>
      </c>
      <c r="D3634" t="s">
        <v>12887</v>
      </c>
      <c r="E3634" s="1">
        <f t="shared" si="224"/>
        <v>43333</v>
      </c>
      <c r="F3634">
        <f t="shared" si="225"/>
        <v>2018</v>
      </c>
      <c r="G3634">
        <f t="shared" si="226"/>
        <v>8</v>
      </c>
      <c r="H3634">
        <f t="shared" si="227"/>
        <v>2</v>
      </c>
      <c r="I3634" s="1" t="s">
        <v>15625</v>
      </c>
      <c r="J3634" s="1" t="s">
        <v>15624</v>
      </c>
      <c r="K3634" s="42">
        <v>1</v>
      </c>
      <c r="L3634" s="42">
        <v>0.86</v>
      </c>
      <c r="M3634" s="1" t="s">
        <v>15616</v>
      </c>
    </row>
    <row r="3635" spans="1:13" x14ac:dyDescent="0.3">
      <c r="A3635">
        <v>3634</v>
      </c>
      <c r="B3635" t="s">
        <v>9555</v>
      </c>
      <c r="C3635" t="s">
        <v>5805</v>
      </c>
      <c r="D3635" t="s">
        <v>12888</v>
      </c>
      <c r="E3635" s="1">
        <f t="shared" si="224"/>
        <v>43334</v>
      </c>
      <c r="F3635">
        <f t="shared" si="225"/>
        <v>2018</v>
      </c>
      <c r="G3635">
        <f t="shared" si="226"/>
        <v>8</v>
      </c>
      <c r="H3635">
        <f t="shared" si="227"/>
        <v>3</v>
      </c>
      <c r="I3635" s="1" t="s">
        <v>15622</v>
      </c>
      <c r="J3635" s="1" t="s">
        <v>15624</v>
      </c>
      <c r="K3635" s="42">
        <v>0.95</v>
      </c>
      <c r="L3635" s="42">
        <v>0.92</v>
      </c>
      <c r="M3635" s="1" t="s">
        <v>15615</v>
      </c>
    </row>
    <row r="3636" spans="1:13" x14ac:dyDescent="0.3">
      <c r="A3636">
        <v>3635</v>
      </c>
      <c r="B3636" t="s">
        <v>9411</v>
      </c>
      <c r="C3636" t="s">
        <v>5946</v>
      </c>
      <c r="D3636" t="s">
        <v>12889</v>
      </c>
      <c r="E3636" s="1">
        <f t="shared" si="224"/>
        <v>43336</v>
      </c>
      <c r="F3636">
        <f t="shared" si="225"/>
        <v>2018</v>
      </c>
      <c r="G3636">
        <f t="shared" si="226"/>
        <v>8</v>
      </c>
      <c r="H3636">
        <f t="shared" si="227"/>
        <v>5</v>
      </c>
      <c r="I3636" s="1" t="s">
        <v>15727</v>
      </c>
      <c r="J3636" s="1" t="s">
        <v>15624</v>
      </c>
      <c r="K3636" s="42">
        <v>0.96</v>
      </c>
      <c r="L3636" s="42">
        <v>0.97</v>
      </c>
      <c r="M3636" s="1" t="s">
        <v>15615</v>
      </c>
    </row>
    <row r="3637" spans="1:13" x14ac:dyDescent="0.3">
      <c r="A3637">
        <v>3636</v>
      </c>
      <c r="B3637" t="s">
        <v>8470</v>
      </c>
      <c r="C3637" t="s">
        <v>6873</v>
      </c>
      <c r="D3637" t="s">
        <v>12889</v>
      </c>
      <c r="E3637" s="1">
        <f t="shared" si="224"/>
        <v>43336</v>
      </c>
      <c r="F3637">
        <f t="shared" si="225"/>
        <v>2018</v>
      </c>
      <c r="G3637">
        <f t="shared" si="226"/>
        <v>8</v>
      </c>
      <c r="H3637">
        <f t="shared" si="227"/>
        <v>5</v>
      </c>
      <c r="I3637" s="1" t="s">
        <v>15622</v>
      </c>
      <c r="J3637" s="1" t="s">
        <v>15626</v>
      </c>
      <c r="K3637" s="42">
        <v>0.8</v>
      </c>
      <c r="L3637" s="42">
        <v>0.74</v>
      </c>
      <c r="M3637" s="1" t="s">
        <v>15616</v>
      </c>
    </row>
    <row r="3638" spans="1:13" x14ac:dyDescent="0.3">
      <c r="A3638">
        <v>3637</v>
      </c>
      <c r="B3638" t="s">
        <v>9610</v>
      </c>
      <c r="C3638" t="s">
        <v>5753</v>
      </c>
      <c r="D3638" t="s">
        <v>12890</v>
      </c>
      <c r="E3638" s="1">
        <f t="shared" si="224"/>
        <v>43339</v>
      </c>
      <c r="F3638">
        <f t="shared" si="225"/>
        <v>2018</v>
      </c>
      <c r="G3638">
        <f t="shared" si="226"/>
        <v>8</v>
      </c>
      <c r="H3638">
        <f t="shared" si="227"/>
        <v>1</v>
      </c>
      <c r="I3638" s="1" t="s">
        <v>15622</v>
      </c>
      <c r="J3638" s="1" t="s">
        <v>15626</v>
      </c>
      <c r="K3638" s="42">
        <v>1</v>
      </c>
      <c r="L3638" s="42">
        <v>0.95</v>
      </c>
      <c r="M3638" s="1" t="s">
        <v>15615</v>
      </c>
    </row>
    <row r="3639" spans="1:13" x14ac:dyDescent="0.3">
      <c r="A3639">
        <v>3638</v>
      </c>
      <c r="B3639" t="s">
        <v>8465</v>
      </c>
      <c r="C3639" t="s">
        <v>6878</v>
      </c>
      <c r="D3639" t="s">
        <v>12891</v>
      </c>
      <c r="E3639" s="1">
        <f t="shared" si="224"/>
        <v>43340</v>
      </c>
      <c r="F3639">
        <f t="shared" si="225"/>
        <v>2018</v>
      </c>
      <c r="G3639">
        <f t="shared" si="226"/>
        <v>8</v>
      </c>
      <c r="H3639">
        <f t="shared" si="227"/>
        <v>2</v>
      </c>
      <c r="I3639" s="1" t="s">
        <v>15622</v>
      </c>
      <c r="J3639" s="1" t="s">
        <v>15623</v>
      </c>
      <c r="K3639" s="42">
        <v>1</v>
      </c>
      <c r="L3639" s="42">
        <v>1</v>
      </c>
      <c r="M3639" s="1" t="s">
        <v>15615</v>
      </c>
    </row>
    <row r="3640" spans="1:13" x14ac:dyDescent="0.3">
      <c r="A3640">
        <v>3639</v>
      </c>
      <c r="B3640" t="s">
        <v>9731</v>
      </c>
      <c r="C3640" t="s">
        <v>5634</v>
      </c>
      <c r="D3640" t="s">
        <v>12892</v>
      </c>
      <c r="E3640" s="1">
        <f t="shared" si="224"/>
        <v>43341</v>
      </c>
      <c r="F3640">
        <f t="shared" si="225"/>
        <v>2018</v>
      </c>
      <c r="G3640">
        <f t="shared" si="226"/>
        <v>8</v>
      </c>
      <c r="H3640">
        <f t="shared" si="227"/>
        <v>3</v>
      </c>
      <c r="I3640" s="1" t="s">
        <v>15622</v>
      </c>
      <c r="J3640" s="1" t="s">
        <v>15628</v>
      </c>
      <c r="K3640" s="42">
        <v>0.44</v>
      </c>
      <c r="L3640" s="42">
        <v>0.96</v>
      </c>
      <c r="M3640" s="1" t="s">
        <v>15616</v>
      </c>
    </row>
    <row r="3641" spans="1:13" x14ac:dyDescent="0.3">
      <c r="A3641">
        <v>3640</v>
      </c>
      <c r="B3641" t="s">
        <v>9850</v>
      </c>
      <c r="C3641" t="s">
        <v>5521</v>
      </c>
      <c r="D3641" t="s">
        <v>12893</v>
      </c>
      <c r="E3641" s="1">
        <f t="shared" si="224"/>
        <v>43342</v>
      </c>
      <c r="F3641">
        <f t="shared" si="225"/>
        <v>2018</v>
      </c>
      <c r="G3641">
        <f t="shared" si="226"/>
        <v>8</v>
      </c>
      <c r="H3641">
        <f t="shared" si="227"/>
        <v>4</v>
      </c>
      <c r="I3641" s="1" t="s">
        <v>15625</v>
      </c>
      <c r="J3641" s="1" t="s">
        <v>15626</v>
      </c>
      <c r="K3641" s="42">
        <v>1</v>
      </c>
      <c r="L3641" s="42">
        <v>0.97</v>
      </c>
      <c r="M3641" s="1" t="s">
        <v>15616</v>
      </c>
    </row>
    <row r="3642" spans="1:13" x14ac:dyDescent="0.3">
      <c r="A3642">
        <v>3641</v>
      </c>
      <c r="B3642" t="s">
        <v>11740</v>
      </c>
      <c r="C3642" t="s">
        <v>3668</v>
      </c>
      <c r="D3642" t="s">
        <v>12894</v>
      </c>
      <c r="E3642" s="1">
        <f t="shared" si="224"/>
        <v>43343</v>
      </c>
      <c r="F3642">
        <f t="shared" si="225"/>
        <v>2018</v>
      </c>
      <c r="G3642">
        <f t="shared" si="226"/>
        <v>8</v>
      </c>
      <c r="H3642">
        <f t="shared" si="227"/>
        <v>5</v>
      </c>
      <c r="I3642" s="1" t="s">
        <v>15622</v>
      </c>
      <c r="J3642" s="1" t="s">
        <v>15626</v>
      </c>
      <c r="K3642" s="42">
        <v>1</v>
      </c>
      <c r="L3642" s="42">
        <v>0.97</v>
      </c>
      <c r="M3642" s="1" t="s">
        <v>15615</v>
      </c>
    </row>
    <row r="3643" spans="1:13" x14ac:dyDescent="0.3">
      <c r="A3643">
        <v>3642</v>
      </c>
      <c r="B3643" t="s">
        <v>9059</v>
      </c>
      <c r="C3643" t="s">
        <v>6294</v>
      </c>
      <c r="D3643" t="s">
        <v>12895</v>
      </c>
      <c r="E3643" s="1">
        <f t="shared" si="224"/>
        <v>43346</v>
      </c>
      <c r="F3643">
        <f t="shared" si="225"/>
        <v>2018</v>
      </c>
      <c r="G3643">
        <f t="shared" si="226"/>
        <v>9</v>
      </c>
      <c r="H3643">
        <f t="shared" si="227"/>
        <v>1</v>
      </c>
      <c r="I3643" s="1" t="s">
        <v>15622</v>
      </c>
      <c r="J3643" s="1" t="s">
        <v>15628</v>
      </c>
      <c r="K3643" s="42">
        <v>0</v>
      </c>
      <c r="L3643" s="42">
        <v>0.9</v>
      </c>
      <c r="M3643" s="1" t="s">
        <v>15615</v>
      </c>
    </row>
    <row r="3644" spans="1:13" x14ac:dyDescent="0.3">
      <c r="A3644">
        <v>3643</v>
      </c>
      <c r="B3644" t="s">
        <v>10611</v>
      </c>
      <c r="C3644" t="s">
        <v>4775</v>
      </c>
      <c r="D3644" t="s">
        <v>12895</v>
      </c>
      <c r="E3644" s="1">
        <f t="shared" si="224"/>
        <v>43346</v>
      </c>
      <c r="F3644">
        <f t="shared" si="225"/>
        <v>2018</v>
      </c>
      <c r="G3644">
        <f t="shared" si="226"/>
        <v>9</v>
      </c>
      <c r="H3644">
        <f t="shared" si="227"/>
        <v>1</v>
      </c>
      <c r="I3644" s="1" t="s">
        <v>15625</v>
      </c>
      <c r="J3644" s="1" t="s">
        <v>15623</v>
      </c>
      <c r="K3644" s="42">
        <v>0.67</v>
      </c>
      <c r="L3644" s="42">
        <v>1</v>
      </c>
      <c r="M3644" s="1" t="s">
        <v>15615</v>
      </c>
    </row>
    <row r="3645" spans="1:13" x14ac:dyDescent="0.3">
      <c r="A3645">
        <v>3644</v>
      </c>
      <c r="B3645" t="s">
        <v>10799</v>
      </c>
      <c r="C3645" t="s">
        <v>4593</v>
      </c>
      <c r="D3645" t="s">
        <v>12895</v>
      </c>
      <c r="E3645" s="1">
        <f t="shared" si="224"/>
        <v>43346</v>
      </c>
      <c r="F3645">
        <f t="shared" si="225"/>
        <v>2018</v>
      </c>
      <c r="G3645">
        <f t="shared" si="226"/>
        <v>9</v>
      </c>
      <c r="H3645">
        <f t="shared" si="227"/>
        <v>1</v>
      </c>
      <c r="I3645" s="1" t="s">
        <v>15622</v>
      </c>
      <c r="J3645" s="1" t="s">
        <v>15624</v>
      </c>
      <c r="K3645" s="42">
        <v>0.96</v>
      </c>
      <c r="L3645" s="42">
        <v>0.95</v>
      </c>
      <c r="M3645" s="1" t="s">
        <v>15616</v>
      </c>
    </row>
    <row r="3646" spans="1:13" x14ac:dyDescent="0.3">
      <c r="A3646">
        <v>3645</v>
      </c>
      <c r="B3646" t="s">
        <v>11779</v>
      </c>
      <c r="C3646" t="s">
        <v>3631</v>
      </c>
      <c r="D3646" t="s">
        <v>12896</v>
      </c>
      <c r="E3646" s="1">
        <f t="shared" si="224"/>
        <v>43348</v>
      </c>
      <c r="F3646">
        <f t="shared" si="225"/>
        <v>2018</v>
      </c>
      <c r="G3646">
        <f t="shared" si="226"/>
        <v>9</v>
      </c>
      <c r="H3646">
        <f t="shared" si="227"/>
        <v>3</v>
      </c>
      <c r="I3646" s="1" t="s">
        <v>15622</v>
      </c>
      <c r="J3646" s="1" t="s">
        <v>15628</v>
      </c>
      <c r="K3646" s="42">
        <v>0</v>
      </c>
      <c r="L3646" s="42">
        <v>1</v>
      </c>
      <c r="M3646" s="1" t="s">
        <v>15615</v>
      </c>
    </row>
    <row r="3647" spans="1:13" x14ac:dyDescent="0.3">
      <c r="A3647">
        <v>3646</v>
      </c>
      <c r="B3647" t="s">
        <v>8774</v>
      </c>
      <c r="C3647" t="s">
        <v>6574</v>
      </c>
      <c r="D3647" t="s">
        <v>12897</v>
      </c>
      <c r="E3647" s="1">
        <f t="shared" si="224"/>
        <v>43350</v>
      </c>
      <c r="F3647">
        <f t="shared" si="225"/>
        <v>2018</v>
      </c>
      <c r="G3647">
        <f t="shared" si="226"/>
        <v>9</v>
      </c>
      <c r="H3647">
        <f t="shared" si="227"/>
        <v>5</v>
      </c>
      <c r="I3647" s="1" t="s">
        <v>15622</v>
      </c>
      <c r="J3647" s="1" t="s">
        <v>15624</v>
      </c>
      <c r="K3647" s="42">
        <v>1</v>
      </c>
      <c r="L3647" s="42">
        <v>0.55000000000000004</v>
      </c>
      <c r="M3647" s="1" t="s">
        <v>15616</v>
      </c>
    </row>
    <row r="3648" spans="1:13" x14ac:dyDescent="0.3">
      <c r="A3648">
        <v>3647</v>
      </c>
      <c r="B3648" t="s">
        <v>8983</v>
      </c>
      <c r="C3648" t="s">
        <v>6370</v>
      </c>
      <c r="D3648" t="s">
        <v>12897</v>
      </c>
      <c r="E3648" s="1">
        <f t="shared" si="224"/>
        <v>43350</v>
      </c>
      <c r="F3648">
        <f t="shared" si="225"/>
        <v>2018</v>
      </c>
      <c r="G3648">
        <f t="shared" si="226"/>
        <v>9</v>
      </c>
      <c r="H3648">
        <f t="shared" si="227"/>
        <v>5</v>
      </c>
      <c r="I3648" s="1" t="s">
        <v>15622</v>
      </c>
      <c r="J3648" s="1" t="s">
        <v>15626</v>
      </c>
      <c r="K3648" s="42">
        <v>1</v>
      </c>
      <c r="L3648" s="42">
        <v>1</v>
      </c>
      <c r="M3648" s="1" t="s">
        <v>15615</v>
      </c>
    </row>
    <row r="3649" spans="1:13" x14ac:dyDescent="0.3">
      <c r="A3649">
        <v>3648</v>
      </c>
      <c r="B3649" t="s">
        <v>9677</v>
      </c>
      <c r="C3649" t="s">
        <v>5687</v>
      </c>
      <c r="D3649" t="s">
        <v>12897</v>
      </c>
      <c r="E3649" s="1">
        <f t="shared" si="224"/>
        <v>43350</v>
      </c>
      <c r="F3649">
        <f t="shared" si="225"/>
        <v>2018</v>
      </c>
      <c r="G3649">
        <f t="shared" si="226"/>
        <v>9</v>
      </c>
      <c r="H3649">
        <f t="shared" si="227"/>
        <v>5</v>
      </c>
      <c r="I3649" s="1" t="s">
        <v>15622</v>
      </c>
      <c r="J3649" s="1" t="s">
        <v>15626</v>
      </c>
      <c r="K3649" s="42">
        <v>1</v>
      </c>
      <c r="L3649" s="42">
        <v>0.83</v>
      </c>
      <c r="M3649" s="1" t="s">
        <v>15616</v>
      </c>
    </row>
    <row r="3650" spans="1:13" x14ac:dyDescent="0.3">
      <c r="A3650">
        <v>3649</v>
      </c>
      <c r="B3650" t="s">
        <v>9624</v>
      </c>
      <c r="C3650" t="s">
        <v>5739</v>
      </c>
      <c r="D3650" t="s">
        <v>12897</v>
      </c>
      <c r="E3650" s="1">
        <f t="shared" si="224"/>
        <v>43350</v>
      </c>
      <c r="F3650">
        <f t="shared" si="225"/>
        <v>2018</v>
      </c>
      <c r="G3650">
        <f t="shared" si="226"/>
        <v>9</v>
      </c>
      <c r="H3650">
        <f t="shared" si="227"/>
        <v>5</v>
      </c>
      <c r="I3650" s="1" t="s">
        <v>15622</v>
      </c>
      <c r="J3650" s="1" t="s">
        <v>15626</v>
      </c>
      <c r="K3650" s="42">
        <v>1</v>
      </c>
      <c r="L3650" s="42">
        <v>0.86</v>
      </c>
      <c r="M3650" s="1" t="s">
        <v>15615</v>
      </c>
    </row>
    <row r="3651" spans="1:13" x14ac:dyDescent="0.3">
      <c r="A3651">
        <v>3650</v>
      </c>
      <c r="B3651" t="s">
        <v>9781</v>
      </c>
      <c r="C3651" t="s">
        <v>5588</v>
      </c>
      <c r="D3651" t="s">
        <v>12898</v>
      </c>
      <c r="E3651" s="1">
        <f t="shared" ref="E3651:E3714" si="228">DATE(LEFT(D3651,4),MID(D3651,5,2),RIGHT(D3651,2))</f>
        <v>43354</v>
      </c>
      <c r="F3651">
        <f t="shared" ref="F3651:F3714" si="229">YEAR(E3651)</f>
        <v>2018</v>
      </c>
      <c r="G3651">
        <f t="shared" ref="G3651:G3714" si="230">MONTH(E3651)</f>
        <v>9</v>
      </c>
      <c r="H3651">
        <f t="shared" ref="H3651:H3714" si="231">WEEKDAY(E3651,2)</f>
        <v>2</v>
      </c>
      <c r="I3651" s="1" t="s">
        <v>15622</v>
      </c>
      <c r="J3651" s="1" t="s">
        <v>15626</v>
      </c>
      <c r="K3651" s="42">
        <v>1</v>
      </c>
      <c r="L3651" s="42">
        <v>1</v>
      </c>
      <c r="M3651" s="1" t="s">
        <v>15616</v>
      </c>
    </row>
    <row r="3652" spans="1:13" x14ac:dyDescent="0.3">
      <c r="A3652">
        <v>3651</v>
      </c>
      <c r="B3652" t="s">
        <v>10235</v>
      </c>
      <c r="C3652" t="s">
        <v>5144</v>
      </c>
      <c r="D3652" t="s">
        <v>12899</v>
      </c>
      <c r="E3652" s="1">
        <f t="shared" si="228"/>
        <v>43356</v>
      </c>
      <c r="F3652">
        <f t="shared" si="229"/>
        <v>2018</v>
      </c>
      <c r="G3652">
        <f t="shared" si="230"/>
        <v>9</v>
      </c>
      <c r="H3652">
        <f t="shared" si="231"/>
        <v>4</v>
      </c>
      <c r="I3652" s="1" t="s">
        <v>15625</v>
      </c>
      <c r="J3652" s="1" t="s">
        <v>15628</v>
      </c>
      <c r="K3652" s="42">
        <v>0</v>
      </c>
      <c r="L3652" s="42">
        <v>0.71</v>
      </c>
      <c r="M3652" s="1" t="s">
        <v>15616</v>
      </c>
    </row>
    <row r="3653" spans="1:13" x14ac:dyDescent="0.3">
      <c r="A3653">
        <v>3652</v>
      </c>
      <c r="B3653" t="s">
        <v>9946</v>
      </c>
      <c r="C3653" t="s">
        <v>5425</v>
      </c>
      <c r="D3653" t="s">
        <v>12899</v>
      </c>
      <c r="E3653" s="1">
        <f t="shared" si="228"/>
        <v>43356</v>
      </c>
      <c r="F3653">
        <f t="shared" si="229"/>
        <v>2018</v>
      </c>
      <c r="G3653">
        <f t="shared" si="230"/>
        <v>9</v>
      </c>
      <c r="H3653">
        <f t="shared" si="231"/>
        <v>4</v>
      </c>
      <c r="I3653" s="1" t="s">
        <v>15629</v>
      </c>
      <c r="J3653" s="1" t="s">
        <v>15626</v>
      </c>
      <c r="K3653" s="42">
        <v>1</v>
      </c>
      <c r="L3653" s="42">
        <v>0.96</v>
      </c>
      <c r="M3653" s="1" t="s">
        <v>15615</v>
      </c>
    </row>
    <row r="3654" spans="1:13" x14ac:dyDescent="0.3">
      <c r="A3654">
        <v>3653</v>
      </c>
      <c r="B3654" t="s">
        <v>8689</v>
      </c>
      <c r="C3654" t="s">
        <v>6659</v>
      </c>
      <c r="D3654" t="s">
        <v>12900</v>
      </c>
      <c r="E3654" s="1">
        <f t="shared" si="228"/>
        <v>43357</v>
      </c>
      <c r="F3654">
        <f t="shared" si="229"/>
        <v>2018</v>
      </c>
      <c r="G3654">
        <f t="shared" si="230"/>
        <v>9</v>
      </c>
      <c r="H3654">
        <f t="shared" si="231"/>
        <v>5</v>
      </c>
      <c r="I3654" s="1" t="s">
        <v>15629</v>
      </c>
      <c r="J3654" s="1" t="s">
        <v>15626</v>
      </c>
      <c r="K3654" s="42">
        <v>0.86</v>
      </c>
      <c r="L3654" s="42">
        <v>0.99</v>
      </c>
      <c r="M3654" s="1" t="s">
        <v>15616</v>
      </c>
    </row>
    <row r="3655" spans="1:13" x14ac:dyDescent="0.3">
      <c r="A3655">
        <v>3654</v>
      </c>
      <c r="B3655" t="s">
        <v>10305</v>
      </c>
      <c r="C3655" t="s">
        <v>5074</v>
      </c>
      <c r="D3655" t="s">
        <v>12901</v>
      </c>
      <c r="E3655" s="1">
        <f t="shared" si="228"/>
        <v>43360</v>
      </c>
      <c r="F3655">
        <f t="shared" si="229"/>
        <v>2018</v>
      </c>
      <c r="G3655">
        <f t="shared" si="230"/>
        <v>9</v>
      </c>
      <c r="H3655">
        <f t="shared" si="231"/>
        <v>1</v>
      </c>
      <c r="I3655" s="1" t="s">
        <v>15629</v>
      </c>
      <c r="J3655" s="1" t="s">
        <v>15626</v>
      </c>
      <c r="K3655" s="42">
        <v>1</v>
      </c>
      <c r="L3655" s="42">
        <v>1</v>
      </c>
      <c r="M3655" s="1" t="s">
        <v>15616</v>
      </c>
    </row>
    <row r="3656" spans="1:13" x14ac:dyDescent="0.3">
      <c r="A3656">
        <v>3655</v>
      </c>
      <c r="B3656" t="s">
        <v>9443</v>
      </c>
      <c r="C3656" t="s">
        <v>5916</v>
      </c>
      <c r="D3656" t="s">
        <v>12902</v>
      </c>
      <c r="E3656" s="1">
        <f t="shared" si="228"/>
        <v>43361</v>
      </c>
      <c r="F3656">
        <f t="shared" si="229"/>
        <v>2018</v>
      </c>
      <c r="G3656">
        <f t="shared" si="230"/>
        <v>9</v>
      </c>
      <c r="H3656">
        <f t="shared" si="231"/>
        <v>2</v>
      </c>
      <c r="I3656" s="1" t="s">
        <v>15622</v>
      </c>
      <c r="J3656" s="1" t="s">
        <v>15626</v>
      </c>
      <c r="K3656" s="42">
        <v>1</v>
      </c>
      <c r="L3656" s="42">
        <v>1</v>
      </c>
      <c r="M3656" s="1" t="s">
        <v>15615</v>
      </c>
    </row>
    <row r="3657" spans="1:13" x14ac:dyDescent="0.3">
      <c r="A3657">
        <v>3656</v>
      </c>
      <c r="B3657" t="s">
        <v>10733</v>
      </c>
      <c r="C3657" t="s">
        <v>4656</v>
      </c>
      <c r="D3657" t="s">
        <v>12903</v>
      </c>
      <c r="E3657" s="1">
        <f t="shared" si="228"/>
        <v>43362</v>
      </c>
      <c r="F3657">
        <f t="shared" si="229"/>
        <v>2018</v>
      </c>
      <c r="G3657">
        <f t="shared" si="230"/>
        <v>9</v>
      </c>
      <c r="H3657">
        <f t="shared" si="231"/>
        <v>3</v>
      </c>
      <c r="I3657" s="1" t="s">
        <v>15625</v>
      </c>
      <c r="J3657" s="1" t="s">
        <v>15626</v>
      </c>
      <c r="K3657" s="42">
        <v>1</v>
      </c>
      <c r="L3657" s="42">
        <v>0.83</v>
      </c>
      <c r="M3657" s="1" t="s">
        <v>15615</v>
      </c>
    </row>
    <row r="3658" spans="1:13" x14ac:dyDescent="0.3">
      <c r="A3658">
        <v>3657</v>
      </c>
      <c r="B3658" t="s">
        <v>11805</v>
      </c>
      <c r="C3658" t="s">
        <v>3606</v>
      </c>
      <c r="D3658" t="s">
        <v>12904</v>
      </c>
      <c r="E3658" s="1">
        <f t="shared" si="228"/>
        <v>43363</v>
      </c>
      <c r="F3658">
        <f t="shared" si="229"/>
        <v>2018</v>
      </c>
      <c r="G3658">
        <f t="shared" si="230"/>
        <v>9</v>
      </c>
      <c r="H3658">
        <f t="shared" si="231"/>
        <v>4</v>
      </c>
      <c r="I3658" s="1" t="s">
        <v>15625</v>
      </c>
      <c r="J3658" s="1" t="s">
        <v>15626</v>
      </c>
      <c r="K3658" s="42">
        <v>1</v>
      </c>
      <c r="L3658" s="42">
        <v>1</v>
      </c>
      <c r="M3658" s="1" t="s">
        <v>15616</v>
      </c>
    </row>
    <row r="3659" spans="1:13" x14ac:dyDescent="0.3">
      <c r="A3659">
        <v>3658</v>
      </c>
      <c r="B3659" t="s">
        <v>10127</v>
      </c>
      <c r="C3659" t="s">
        <v>5250</v>
      </c>
      <c r="D3659" t="s">
        <v>12904</v>
      </c>
      <c r="E3659" s="1">
        <f t="shared" si="228"/>
        <v>43363</v>
      </c>
      <c r="F3659">
        <f t="shared" si="229"/>
        <v>2018</v>
      </c>
      <c r="G3659">
        <f t="shared" si="230"/>
        <v>9</v>
      </c>
      <c r="H3659">
        <f t="shared" si="231"/>
        <v>4</v>
      </c>
      <c r="I3659" s="1" t="s">
        <v>15639</v>
      </c>
      <c r="J3659" s="1" t="s">
        <v>15626</v>
      </c>
      <c r="K3659" s="42">
        <v>1</v>
      </c>
      <c r="L3659" s="42">
        <v>0.99</v>
      </c>
      <c r="M3659" s="1" t="s">
        <v>15615</v>
      </c>
    </row>
    <row r="3660" spans="1:13" x14ac:dyDescent="0.3">
      <c r="A3660">
        <v>3659</v>
      </c>
      <c r="B3660" t="s">
        <v>9820</v>
      </c>
      <c r="C3660" t="s">
        <v>5549</v>
      </c>
      <c r="D3660" t="s">
        <v>12904</v>
      </c>
      <c r="E3660" s="1">
        <f t="shared" si="228"/>
        <v>43363</v>
      </c>
      <c r="F3660">
        <f t="shared" si="229"/>
        <v>2018</v>
      </c>
      <c r="G3660">
        <f t="shared" si="230"/>
        <v>9</v>
      </c>
      <c r="H3660">
        <f t="shared" si="231"/>
        <v>4</v>
      </c>
      <c r="I3660" s="1" t="s">
        <v>15742</v>
      </c>
      <c r="J3660" s="1" t="s">
        <v>15628</v>
      </c>
      <c r="K3660" s="42">
        <v>0.21</v>
      </c>
      <c r="L3660" s="42">
        <v>0.84</v>
      </c>
      <c r="M3660" s="1" t="s">
        <v>15616</v>
      </c>
    </row>
    <row r="3661" spans="1:13" x14ac:dyDescent="0.3">
      <c r="A3661">
        <v>3660</v>
      </c>
      <c r="B3661" t="s">
        <v>10800</v>
      </c>
      <c r="C3661" t="s">
        <v>4592</v>
      </c>
      <c r="D3661" t="s">
        <v>12905</v>
      </c>
      <c r="E3661" s="1">
        <f t="shared" si="228"/>
        <v>43364</v>
      </c>
      <c r="F3661">
        <f t="shared" si="229"/>
        <v>2018</v>
      </c>
      <c r="G3661">
        <f t="shared" si="230"/>
        <v>9</v>
      </c>
      <c r="H3661">
        <f t="shared" si="231"/>
        <v>5</v>
      </c>
      <c r="I3661" s="1" t="s">
        <v>15622</v>
      </c>
      <c r="J3661" s="1" t="s">
        <v>15623</v>
      </c>
      <c r="K3661" s="42">
        <v>1</v>
      </c>
      <c r="L3661" s="42">
        <v>1</v>
      </c>
      <c r="M3661" s="1" t="s">
        <v>15615</v>
      </c>
    </row>
    <row r="3662" spans="1:13" x14ac:dyDescent="0.3">
      <c r="A3662">
        <v>3661</v>
      </c>
      <c r="B3662" t="s">
        <v>11672</v>
      </c>
      <c r="C3662" t="s">
        <v>3542</v>
      </c>
      <c r="D3662" t="s">
        <v>12906</v>
      </c>
      <c r="E3662" s="1">
        <f t="shared" si="228"/>
        <v>43365</v>
      </c>
      <c r="F3662">
        <f t="shared" si="229"/>
        <v>2018</v>
      </c>
      <c r="G3662">
        <f t="shared" si="230"/>
        <v>9</v>
      </c>
      <c r="H3662">
        <f t="shared" si="231"/>
        <v>6</v>
      </c>
      <c r="I3662" s="1" t="s">
        <v>15625</v>
      </c>
      <c r="J3662" s="1" t="s">
        <v>15628</v>
      </c>
      <c r="K3662" s="42">
        <v>0</v>
      </c>
      <c r="L3662" s="42">
        <v>0</v>
      </c>
      <c r="M3662" s="1" t="s">
        <v>15615</v>
      </c>
    </row>
    <row r="3663" spans="1:13" x14ac:dyDescent="0.3">
      <c r="A3663">
        <v>3662</v>
      </c>
      <c r="B3663" t="s">
        <v>10259</v>
      </c>
      <c r="C3663" t="s">
        <v>5120</v>
      </c>
      <c r="D3663" t="s">
        <v>12907</v>
      </c>
      <c r="E3663" s="1">
        <f t="shared" si="228"/>
        <v>43369</v>
      </c>
      <c r="F3663">
        <f t="shared" si="229"/>
        <v>2018</v>
      </c>
      <c r="G3663">
        <f t="shared" si="230"/>
        <v>9</v>
      </c>
      <c r="H3663">
        <f t="shared" si="231"/>
        <v>3</v>
      </c>
      <c r="I3663" s="1" t="s">
        <v>15622</v>
      </c>
      <c r="J3663" s="1" t="s">
        <v>15626</v>
      </c>
      <c r="K3663" s="42">
        <v>1</v>
      </c>
      <c r="L3663" s="42">
        <v>0.93</v>
      </c>
      <c r="M3663" s="1" t="s">
        <v>15616</v>
      </c>
    </row>
    <row r="3664" spans="1:13" x14ac:dyDescent="0.3">
      <c r="A3664">
        <v>3663</v>
      </c>
      <c r="B3664" t="s">
        <v>10961</v>
      </c>
      <c r="C3664" t="s">
        <v>4434</v>
      </c>
      <c r="D3664" t="s">
        <v>12908</v>
      </c>
      <c r="E3664" s="1">
        <f t="shared" si="228"/>
        <v>43370</v>
      </c>
      <c r="F3664">
        <f t="shared" si="229"/>
        <v>2018</v>
      </c>
      <c r="G3664">
        <f t="shared" si="230"/>
        <v>9</v>
      </c>
      <c r="H3664">
        <f t="shared" si="231"/>
        <v>4</v>
      </c>
      <c r="I3664" s="1" t="s">
        <v>15625</v>
      </c>
      <c r="J3664" s="1" t="s">
        <v>15628</v>
      </c>
      <c r="K3664" s="42">
        <v>0</v>
      </c>
      <c r="L3664" s="42">
        <v>0</v>
      </c>
      <c r="M3664" s="1" t="s">
        <v>15615</v>
      </c>
    </row>
    <row r="3665" spans="1:13" x14ac:dyDescent="0.3">
      <c r="A3665">
        <v>3664</v>
      </c>
      <c r="B3665" t="s">
        <v>9713</v>
      </c>
      <c r="C3665" t="s">
        <v>5652</v>
      </c>
      <c r="D3665" t="s">
        <v>12908</v>
      </c>
      <c r="E3665" s="1">
        <f t="shared" si="228"/>
        <v>43370</v>
      </c>
      <c r="F3665">
        <f t="shared" si="229"/>
        <v>2018</v>
      </c>
      <c r="G3665">
        <f t="shared" si="230"/>
        <v>9</v>
      </c>
      <c r="H3665">
        <f t="shared" si="231"/>
        <v>4</v>
      </c>
      <c r="I3665" s="1" t="s">
        <v>15737</v>
      </c>
      <c r="J3665" s="1" t="s">
        <v>15626</v>
      </c>
      <c r="K3665" s="42">
        <v>1</v>
      </c>
      <c r="L3665" s="42">
        <v>0.97</v>
      </c>
      <c r="M3665" s="1" t="s">
        <v>15616</v>
      </c>
    </row>
    <row r="3666" spans="1:13" x14ac:dyDescent="0.3">
      <c r="A3666">
        <v>3665</v>
      </c>
      <c r="B3666" t="s">
        <v>7915</v>
      </c>
      <c r="C3666" t="s">
        <v>7415</v>
      </c>
      <c r="D3666" t="s">
        <v>12909</v>
      </c>
      <c r="E3666" s="1">
        <f t="shared" si="228"/>
        <v>43371</v>
      </c>
      <c r="F3666">
        <f t="shared" si="229"/>
        <v>2018</v>
      </c>
      <c r="G3666">
        <f t="shared" si="230"/>
        <v>9</v>
      </c>
      <c r="H3666">
        <f t="shared" si="231"/>
        <v>5</v>
      </c>
      <c r="I3666" s="1" t="s">
        <v>15625</v>
      </c>
      <c r="J3666" s="1" t="s">
        <v>15626</v>
      </c>
      <c r="K3666" s="42">
        <v>1</v>
      </c>
      <c r="L3666" s="42">
        <v>1</v>
      </c>
      <c r="M3666" s="1" t="s">
        <v>15616</v>
      </c>
    </row>
    <row r="3667" spans="1:13" x14ac:dyDescent="0.3">
      <c r="A3667">
        <v>3666</v>
      </c>
      <c r="B3667" t="s">
        <v>8851</v>
      </c>
      <c r="C3667" t="s">
        <v>6498</v>
      </c>
      <c r="D3667" t="s">
        <v>12909</v>
      </c>
      <c r="E3667" s="1">
        <f t="shared" si="228"/>
        <v>43371</v>
      </c>
      <c r="F3667">
        <f t="shared" si="229"/>
        <v>2018</v>
      </c>
      <c r="G3667">
        <f t="shared" si="230"/>
        <v>9</v>
      </c>
      <c r="H3667">
        <f t="shared" si="231"/>
        <v>5</v>
      </c>
      <c r="I3667" s="1" t="s">
        <v>15625</v>
      </c>
      <c r="J3667" s="1" t="s">
        <v>15624</v>
      </c>
      <c r="K3667" s="42">
        <v>0.9</v>
      </c>
      <c r="L3667" s="42">
        <v>0.92</v>
      </c>
      <c r="M3667" s="1" t="s">
        <v>15616</v>
      </c>
    </row>
    <row r="3668" spans="1:13" x14ac:dyDescent="0.3">
      <c r="A3668">
        <v>3667</v>
      </c>
      <c r="B3668" t="s">
        <v>7748</v>
      </c>
      <c r="C3668" t="s">
        <v>7573</v>
      </c>
      <c r="D3668" t="s">
        <v>12910</v>
      </c>
      <c r="E3668" s="1">
        <f t="shared" si="228"/>
        <v>43372</v>
      </c>
      <c r="F3668">
        <f t="shared" si="229"/>
        <v>2018</v>
      </c>
      <c r="G3668">
        <f t="shared" si="230"/>
        <v>9</v>
      </c>
      <c r="H3668">
        <f t="shared" si="231"/>
        <v>6</v>
      </c>
      <c r="I3668" s="1" t="s">
        <v>15625</v>
      </c>
      <c r="J3668" s="1" t="s">
        <v>15626</v>
      </c>
      <c r="K3668" s="42">
        <v>1</v>
      </c>
      <c r="L3668" s="42">
        <v>0.99</v>
      </c>
      <c r="M3668" s="1" t="s">
        <v>15616</v>
      </c>
    </row>
    <row r="3669" spans="1:13" x14ac:dyDescent="0.3">
      <c r="A3669">
        <v>3668</v>
      </c>
      <c r="B3669" t="s">
        <v>8701</v>
      </c>
      <c r="C3669" t="s">
        <v>6647</v>
      </c>
      <c r="D3669" t="s">
        <v>12911</v>
      </c>
      <c r="E3669" s="1">
        <f t="shared" si="228"/>
        <v>43373</v>
      </c>
      <c r="F3669">
        <f t="shared" si="229"/>
        <v>2018</v>
      </c>
      <c r="G3669">
        <f t="shared" si="230"/>
        <v>9</v>
      </c>
      <c r="H3669">
        <f t="shared" si="231"/>
        <v>7</v>
      </c>
      <c r="I3669" s="1" t="s">
        <v>15622</v>
      </c>
      <c r="J3669" s="1" t="s">
        <v>15628</v>
      </c>
      <c r="K3669" s="42">
        <v>0</v>
      </c>
      <c r="L3669" s="42">
        <v>0.78</v>
      </c>
      <c r="M3669" s="1" t="s">
        <v>15615</v>
      </c>
    </row>
    <row r="3670" spans="1:13" x14ac:dyDescent="0.3">
      <c r="A3670">
        <v>3669</v>
      </c>
      <c r="B3670" t="s">
        <v>9170</v>
      </c>
      <c r="C3670" t="s">
        <v>6183</v>
      </c>
      <c r="D3670" t="s">
        <v>12912</v>
      </c>
      <c r="E3670" s="1">
        <f t="shared" si="228"/>
        <v>43374</v>
      </c>
      <c r="F3670">
        <f t="shared" si="229"/>
        <v>2018</v>
      </c>
      <c r="G3670">
        <f t="shared" si="230"/>
        <v>10</v>
      </c>
      <c r="H3670">
        <f t="shared" si="231"/>
        <v>1</v>
      </c>
      <c r="I3670" s="1" t="s">
        <v>15622</v>
      </c>
      <c r="J3670" s="1" t="s">
        <v>15626</v>
      </c>
      <c r="K3670" s="42">
        <v>0.9</v>
      </c>
      <c r="L3670" s="42">
        <v>1</v>
      </c>
      <c r="M3670" s="1" t="s">
        <v>15615</v>
      </c>
    </row>
    <row r="3671" spans="1:13" x14ac:dyDescent="0.3">
      <c r="A3671">
        <v>3670</v>
      </c>
      <c r="B3671" t="s">
        <v>9481</v>
      </c>
      <c r="C3671" t="s">
        <v>5878</v>
      </c>
      <c r="D3671" t="s">
        <v>12912</v>
      </c>
      <c r="E3671" s="1">
        <f t="shared" si="228"/>
        <v>43374</v>
      </c>
      <c r="F3671">
        <f t="shared" si="229"/>
        <v>2018</v>
      </c>
      <c r="G3671">
        <f t="shared" si="230"/>
        <v>10</v>
      </c>
      <c r="H3671">
        <f t="shared" si="231"/>
        <v>1</v>
      </c>
      <c r="I3671" s="1" t="s">
        <v>15629</v>
      </c>
      <c r="J3671" s="1" t="s">
        <v>15626</v>
      </c>
      <c r="K3671" s="42">
        <v>0.98</v>
      </c>
      <c r="L3671" s="42">
        <v>1</v>
      </c>
      <c r="M3671" s="1" t="s">
        <v>15615</v>
      </c>
    </row>
    <row r="3672" spans="1:13" x14ac:dyDescent="0.3">
      <c r="A3672">
        <v>3671</v>
      </c>
      <c r="B3672" t="s">
        <v>11693</v>
      </c>
      <c r="C3672" t="s">
        <v>3713</v>
      </c>
      <c r="D3672" t="s">
        <v>12913</v>
      </c>
      <c r="E3672" s="1">
        <f t="shared" si="228"/>
        <v>43375</v>
      </c>
      <c r="F3672">
        <f t="shared" si="229"/>
        <v>2018</v>
      </c>
      <c r="G3672">
        <f t="shared" si="230"/>
        <v>10</v>
      </c>
      <c r="H3672">
        <f t="shared" si="231"/>
        <v>2</v>
      </c>
      <c r="I3672" s="1" t="s">
        <v>15622</v>
      </c>
      <c r="J3672" s="1" t="s">
        <v>15626</v>
      </c>
      <c r="K3672" s="42">
        <v>0.97</v>
      </c>
      <c r="L3672" s="42">
        <v>0.94</v>
      </c>
      <c r="M3672" s="1" t="s">
        <v>15615</v>
      </c>
    </row>
    <row r="3673" spans="1:13" x14ac:dyDescent="0.3">
      <c r="A3673">
        <v>3672</v>
      </c>
      <c r="B3673" t="s">
        <v>8621</v>
      </c>
      <c r="C3673" t="s">
        <v>6726</v>
      </c>
      <c r="D3673" t="s">
        <v>12914</v>
      </c>
      <c r="E3673" s="1">
        <f t="shared" si="228"/>
        <v>43376</v>
      </c>
      <c r="F3673">
        <f t="shared" si="229"/>
        <v>2018</v>
      </c>
      <c r="G3673">
        <f t="shared" si="230"/>
        <v>10</v>
      </c>
      <c r="H3673">
        <f t="shared" si="231"/>
        <v>3</v>
      </c>
      <c r="I3673" s="1" t="s">
        <v>15683</v>
      </c>
      <c r="J3673" s="1" t="s">
        <v>15624</v>
      </c>
      <c r="K3673" s="42">
        <v>1</v>
      </c>
      <c r="L3673" s="42">
        <v>1</v>
      </c>
      <c r="M3673" s="1" t="s">
        <v>15616</v>
      </c>
    </row>
    <row r="3674" spans="1:13" x14ac:dyDescent="0.3">
      <c r="A3674">
        <v>3673</v>
      </c>
      <c r="B3674" t="s">
        <v>11627</v>
      </c>
      <c r="C3674" t="s">
        <v>3778</v>
      </c>
      <c r="D3674" t="s">
        <v>12915</v>
      </c>
      <c r="E3674" s="1">
        <f t="shared" si="228"/>
        <v>43377</v>
      </c>
      <c r="F3674">
        <f t="shared" si="229"/>
        <v>2018</v>
      </c>
      <c r="G3674">
        <f t="shared" si="230"/>
        <v>10</v>
      </c>
      <c r="H3674">
        <f t="shared" si="231"/>
        <v>4</v>
      </c>
      <c r="I3674" s="1" t="s">
        <v>15622</v>
      </c>
      <c r="J3674" s="1" t="s">
        <v>15628</v>
      </c>
      <c r="K3674" s="42">
        <v>0</v>
      </c>
      <c r="L3674" s="42">
        <v>1</v>
      </c>
      <c r="M3674" s="1" t="s">
        <v>15616</v>
      </c>
    </row>
    <row r="3675" spans="1:13" x14ac:dyDescent="0.3">
      <c r="A3675">
        <v>3674</v>
      </c>
      <c r="B3675" t="s">
        <v>11680</v>
      </c>
      <c r="C3675" t="s">
        <v>3726</v>
      </c>
      <c r="D3675" t="s">
        <v>12916</v>
      </c>
      <c r="E3675" s="1">
        <f t="shared" si="228"/>
        <v>43379</v>
      </c>
      <c r="F3675">
        <f t="shared" si="229"/>
        <v>2018</v>
      </c>
      <c r="G3675">
        <f t="shared" si="230"/>
        <v>10</v>
      </c>
      <c r="H3675">
        <f t="shared" si="231"/>
        <v>6</v>
      </c>
      <c r="I3675" s="1" t="s">
        <v>15622</v>
      </c>
      <c r="J3675" s="1" t="s">
        <v>15623</v>
      </c>
      <c r="K3675" s="42">
        <v>0.75</v>
      </c>
      <c r="L3675" s="42">
        <v>0.88</v>
      </c>
      <c r="M3675" s="1" t="s">
        <v>15615</v>
      </c>
    </row>
    <row r="3676" spans="1:13" x14ac:dyDescent="0.3">
      <c r="A3676">
        <v>3675</v>
      </c>
      <c r="B3676" t="s">
        <v>11597</v>
      </c>
      <c r="C3676" t="s">
        <v>3808</v>
      </c>
      <c r="D3676" t="s">
        <v>12917</v>
      </c>
      <c r="E3676" s="1">
        <f t="shared" si="228"/>
        <v>43381</v>
      </c>
      <c r="F3676">
        <f t="shared" si="229"/>
        <v>2018</v>
      </c>
      <c r="G3676">
        <f t="shared" si="230"/>
        <v>10</v>
      </c>
      <c r="H3676">
        <f t="shared" si="231"/>
        <v>1</v>
      </c>
      <c r="I3676" s="1" t="s">
        <v>15622</v>
      </c>
      <c r="J3676" s="1" t="s">
        <v>15626</v>
      </c>
      <c r="K3676" s="42">
        <v>1</v>
      </c>
      <c r="L3676" s="42">
        <v>1</v>
      </c>
      <c r="M3676" s="1" t="s">
        <v>15615</v>
      </c>
    </row>
    <row r="3677" spans="1:13" x14ac:dyDescent="0.3">
      <c r="A3677">
        <v>3676</v>
      </c>
      <c r="B3677" t="s">
        <v>9643</v>
      </c>
      <c r="C3677" t="s">
        <v>5721</v>
      </c>
      <c r="D3677" t="s">
        <v>12917</v>
      </c>
      <c r="E3677" s="1">
        <f t="shared" si="228"/>
        <v>43381</v>
      </c>
      <c r="F3677">
        <f t="shared" si="229"/>
        <v>2018</v>
      </c>
      <c r="G3677">
        <f t="shared" si="230"/>
        <v>10</v>
      </c>
      <c r="H3677">
        <f t="shared" si="231"/>
        <v>1</v>
      </c>
      <c r="I3677" s="1" t="s">
        <v>15622</v>
      </c>
      <c r="J3677" s="1" t="s">
        <v>15624</v>
      </c>
      <c r="K3677" s="42">
        <v>1</v>
      </c>
      <c r="L3677" s="42">
        <v>0.96</v>
      </c>
      <c r="M3677" s="1" t="s">
        <v>15616</v>
      </c>
    </row>
    <row r="3678" spans="1:13" x14ac:dyDescent="0.3">
      <c r="A3678">
        <v>3677</v>
      </c>
      <c r="B3678" t="s">
        <v>10804</v>
      </c>
      <c r="C3678" t="s">
        <v>3555</v>
      </c>
      <c r="D3678" t="s">
        <v>12917</v>
      </c>
      <c r="E3678" s="1">
        <f t="shared" si="228"/>
        <v>43381</v>
      </c>
      <c r="F3678">
        <f t="shared" si="229"/>
        <v>2018</v>
      </c>
      <c r="G3678">
        <f t="shared" si="230"/>
        <v>10</v>
      </c>
      <c r="H3678">
        <f t="shared" si="231"/>
        <v>1</v>
      </c>
      <c r="I3678" s="1" t="s">
        <v>15625</v>
      </c>
      <c r="J3678" s="1" t="s">
        <v>15628</v>
      </c>
      <c r="K3678" s="42">
        <v>0</v>
      </c>
      <c r="L3678" s="42">
        <v>1</v>
      </c>
      <c r="M3678" s="1" t="s">
        <v>15615</v>
      </c>
    </row>
    <row r="3679" spans="1:13" x14ac:dyDescent="0.3">
      <c r="A3679">
        <v>3678</v>
      </c>
      <c r="B3679" t="s">
        <v>9777</v>
      </c>
      <c r="C3679" t="s">
        <v>5592</v>
      </c>
      <c r="D3679" t="s">
        <v>12917</v>
      </c>
      <c r="E3679" s="1">
        <f t="shared" si="228"/>
        <v>43381</v>
      </c>
      <c r="F3679">
        <f t="shared" si="229"/>
        <v>2018</v>
      </c>
      <c r="G3679">
        <f t="shared" si="230"/>
        <v>10</v>
      </c>
      <c r="H3679">
        <f t="shared" si="231"/>
        <v>1</v>
      </c>
      <c r="I3679" s="1" t="s">
        <v>15622</v>
      </c>
      <c r="J3679" s="1" t="s">
        <v>15628</v>
      </c>
      <c r="K3679" s="42">
        <v>0</v>
      </c>
      <c r="L3679" s="42">
        <v>0.19</v>
      </c>
      <c r="M3679" s="1" t="s">
        <v>15615</v>
      </c>
    </row>
    <row r="3680" spans="1:13" x14ac:dyDescent="0.3">
      <c r="A3680">
        <v>3679</v>
      </c>
      <c r="B3680" t="s">
        <v>8518</v>
      </c>
      <c r="C3680" t="s">
        <v>6826</v>
      </c>
      <c r="D3680" t="s">
        <v>12918</v>
      </c>
      <c r="E3680" s="1">
        <f t="shared" si="228"/>
        <v>43382</v>
      </c>
      <c r="F3680">
        <f t="shared" si="229"/>
        <v>2018</v>
      </c>
      <c r="G3680">
        <f t="shared" si="230"/>
        <v>10</v>
      </c>
      <c r="H3680">
        <f t="shared" si="231"/>
        <v>2</v>
      </c>
      <c r="I3680" s="1" t="s">
        <v>15625</v>
      </c>
      <c r="J3680" s="1" t="s">
        <v>15626</v>
      </c>
      <c r="K3680" s="42">
        <v>0.94</v>
      </c>
      <c r="L3680" s="42">
        <v>0.97</v>
      </c>
      <c r="M3680" s="1" t="s">
        <v>15615</v>
      </c>
    </row>
    <row r="3681" spans="1:13" x14ac:dyDescent="0.3">
      <c r="A3681">
        <v>3680</v>
      </c>
      <c r="B3681" t="s">
        <v>8927</v>
      </c>
      <c r="C3681" t="s">
        <v>6425</v>
      </c>
      <c r="D3681" t="s">
        <v>12918</v>
      </c>
      <c r="E3681" s="1">
        <f t="shared" si="228"/>
        <v>43382</v>
      </c>
      <c r="F3681">
        <f t="shared" si="229"/>
        <v>2018</v>
      </c>
      <c r="G3681">
        <f t="shared" si="230"/>
        <v>10</v>
      </c>
      <c r="H3681">
        <f t="shared" si="231"/>
        <v>2</v>
      </c>
      <c r="I3681" s="1" t="s">
        <v>15700</v>
      </c>
      <c r="J3681" s="1" t="s">
        <v>15626</v>
      </c>
      <c r="K3681" s="42">
        <v>1</v>
      </c>
      <c r="L3681" s="42">
        <v>0.91</v>
      </c>
      <c r="M3681" s="1" t="s">
        <v>15615</v>
      </c>
    </row>
    <row r="3682" spans="1:13" x14ac:dyDescent="0.3">
      <c r="A3682">
        <v>3681</v>
      </c>
      <c r="B3682" t="s">
        <v>10245</v>
      </c>
      <c r="C3682" t="s">
        <v>5134</v>
      </c>
      <c r="D3682" t="s">
        <v>12919</v>
      </c>
      <c r="E3682" s="1">
        <f t="shared" si="228"/>
        <v>43383</v>
      </c>
      <c r="F3682">
        <f t="shared" si="229"/>
        <v>2018</v>
      </c>
      <c r="G3682">
        <f t="shared" si="230"/>
        <v>10</v>
      </c>
      <c r="H3682">
        <f t="shared" si="231"/>
        <v>3</v>
      </c>
      <c r="I3682" s="1" t="s">
        <v>15622</v>
      </c>
      <c r="J3682" s="1" t="s">
        <v>15624</v>
      </c>
      <c r="K3682" s="42">
        <v>0.9</v>
      </c>
      <c r="L3682" s="42">
        <v>0.87</v>
      </c>
      <c r="M3682" s="1" t="s">
        <v>15616</v>
      </c>
    </row>
    <row r="3683" spans="1:13" x14ac:dyDescent="0.3">
      <c r="A3683">
        <v>3682</v>
      </c>
      <c r="B3683" t="s">
        <v>8951</v>
      </c>
      <c r="C3683" t="s">
        <v>6402</v>
      </c>
      <c r="D3683" t="s">
        <v>12919</v>
      </c>
      <c r="E3683" s="1">
        <f t="shared" si="228"/>
        <v>43383</v>
      </c>
      <c r="F3683">
        <f t="shared" si="229"/>
        <v>2018</v>
      </c>
      <c r="G3683">
        <f t="shared" si="230"/>
        <v>10</v>
      </c>
      <c r="H3683">
        <f t="shared" si="231"/>
        <v>3</v>
      </c>
      <c r="I3683" s="1" t="s">
        <v>15625</v>
      </c>
      <c r="J3683" s="1" t="s">
        <v>15626</v>
      </c>
      <c r="K3683" s="42">
        <v>0.88</v>
      </c>
      <c r="L3683" s="42">
        <v>0.98</v>
      </c>
      <c r="M3683" s="1" t="s">
        <v>15616</v>
      </c>
    </row>
    <row r="3684" spans="1:13" x14ac:dyDescent="0.3">
      <c r="A3684">
        <v>3683</v>
      </c>
      <c r="B3684" t="s">
        <v>11227</v>
      </c>
      <c r="C3684" t="s">
        <v>4174</v>
      </c>
      <c r="D3684" t="s">
        <v>12919</v>
      </c>
      <c r="E3684" s="1">
        <f t="shared" si="228"/>
        <v>43383</v>
      </c>
      <c r="F3684">
        <f t="shared" si="229"/>
        <v>2018</v>
      </c>
      <c r="G3684">
        <f t="shared" si="230"/>
        <v>10</v>
      </c>
      <c r="H3684">
        <f t="shared" si="231"/>
        <v>3</v>
      </c>
      <c r="I3684" s="1" t="s">
        <v>15625</v>
      </c>
      <c r="J3684" s="1" t="s">
        <v>15626</v>
      </c>
      <c r="K3684" s="42">
        <v>1</v>
      </c>
      <c r="L3684" s="42">
        <v>1</v>
      </c>
      <c r="M3684" s="1" t="s">
        <v>15615</v>
      </c>
    </row>
    <row r="3685" spans="1:13" x14ac:dyDescent="0.3">
      <c r="A3685">
        <v>3684</v>
      </c>
      <c r="B3685" t="s">
        <v>10520</v>
      </c>
      <c r="C3685" t="s">
        <v>4863</v>
      </c>
      <c r="D3685" t="s">
        <v>12920</v>
      </c>
      <c r="E3685" s="1">
        <f t="shared" si="228"/>
        <v>43384</v>
      </c>
      <c r="F3685">
        <f t="shared" si="229"/>
        <v>2018</v>
      </c>
      <c r="G3685">
        <f t="shared" si="230"/>
        <v>10</v>
      </c>
      <c r="H3685">
        <f t="shared" si="231"/>
        <v>4</v>
      </c>
      <c r="I3685" s="1" t="s">
        <v>15622</v>
      </c>
      <c r="J3685" s="1" t="s">
        <v>15626</v>
      </c>
      <c r="K3685" s="42">
        <v>1</v>
      </c>
      <c r="L3685" s="42">
        <v>1</v>
      </c>
      <c r="M3685" s="1" t="s">
        <v>15616</v>
      </c>
    </row>
    <row r="3686" spans="1:13" x14ac:dyDescent="0.3">
      <c r="A3686">
        <v>3685</v>
      </c>
      <c r="B3686" t="s">
        <v>10164</v>
      </c>
      <c r="C3686" t="s">
        <v>5214</v>
      </c>
      <c r="D3686" t="s">
        <v>12920</v>
      </c>
      <c r="E3686" s="1">
        <f t="shared" si="228"/>
        <v>43384</v>
      </c>
      <c r="F3686">
        <f t="shared" si="229"/>
        <v>2018</v>
      </c>
      <c r="G3686">
        <f t="shared" si="230"/>
        <v>10</v>
      </c>
      <c r="H3686">
        <f t="shared" si="231"/>
        <v>4</v>
      </c>
      <c r="I3686" s="1" t="s">
        <v>15622</v>
      </c>
      <c r="J3686" s="1" t="s">
        <v>15624</v>
      </c>
      <c r="K3686" s="42">
        <v>1</v>
      </c>
      <c r="L3686" s="42">
        <v>0.85</v>
      </c>
      <c r="M3686" s="1" t="s">
        <v>15615</v>
      </c>
    </row>
    <row r="3687" spans="1:13" x14ac:dyDescent="0.3">
      <c r="A3687">
        <v>3686</v>
      </c>
      <c r="B3687" t="s">
        <v>7903</v>
      </c>
      <c r="C3687" t="s">
        <v>7426</v>
      </c>
      <c r="D3687" t="s">
        <v>12920</v>
      </c>
      <c r="E3687" s="1">
        <f t="shared" si="228"/>
        <v>43384</v>
      </c>
      <c r="F3687">
        <f t="shared" si="229"/>
        <v>2018</v>
      </c>
      <c r="G3687">
        <f t="shared" si="230"/>
        <v>10</v>
      </c>
      <c r="H3687">
        <f t="shared" si="231"/>
        <v>4</v>
      </c>
      <c r="I3687" s="1" t="s">
        <v>15629</v>
      </c>
      <c r="J3687" s="1" t="s">
        <v>15626</v>
      </c>
      <c r="K3687" s="42">
        <v>1</v>
      </c>
      <c r="L3687" s="42">
        <v>0.97</v>
      </c>
      <c r="M3687" s="1" t="s">
        <v>15616</v>
      </c>
    </row>
    <row r="3688" spans="1:13" x14ac:dyDescent="0.3">
      <c r="A3688">
        <v>3687</v>
      </c>
      <c r="B3688" t="s">
        <v>9109</v>
      </c>
      <c r="C3688" t="s">
        <v>6244</v>
      </c>
      <c r="D3688" t="s">
        <v>12921</v>
      </c>
      <c r="E3688" s="1">
        <f t="shared" si="228"/>
        <v>43386</v>
      </c>
      <c r="F3688">
        <f t="shared" si="229"/>
        <v>2018</v>
      </c>
      <c r="G3688">
        <f t="shared" si="230"/>
        <v>10</v>
      </c>
      <c r="H3688">
        <f t="shared" si="231"/>
        <v>6</v>
      </c>
      <c r="I3688" s="1" t="s">
        <v>15622</v>
      </c>
      <c r="J3688" s="1" t="s">
        <v>15624</v>
      </c>
      <c r="K3688" s="42">
        <v>1</v>
      </c>
      <c r="L3688" s="42">
        <v>0.5</v>
      </c>
      <c r="M3688" s="1" t="s">
        <v>15615</v>
      </c>
    </row>
    <row r="3689" spans="1:13" x14ac:dyDescent="0.3">
      <c r="A3689">
        <v>3688</v>
      </c>
      <c r="B3689" t="s">
        <v>10405</v>
      </c>
      <c r="C3689" t="s">
        <v>4974</v>
      </c>
      <c r="D3689" t="s">
        <v>12922</v>
      </c>
      <c r="E3689" s="1">
        <f t="shared" si="228"/>
        <v>43388</v>
      </c>
      <c r="F3689">
        <f t="shared" si="229"/>
        <v>2018</v>
      </c>
      <c r="G3689">
        <f t="shared" si="230"/>
        <v>10</v>
      </c>
      <c r="H3689">
        <f t="shared" si="231"/>
        <v>1</v>
      </c>
      <c r="I3689" s="1" t="s">
        <v>15622</v>
      </c>
      <c r="J3689" s="1" t="s">
        <v>15626</v>
      </c>
      <c r="K3689" s="42">
        <v>1</v>
      </c>
      <c r="L3689" s="42">
        <v>1</v>
      </c>
      <c r="M3689" s="1" t="s">
        <v>15615</v>
      </c>
    </row>
    <row r="3690" spans="1:13" x14ac:dyDescent="0.3">
      <c r="A3690">
        <v>3689</v>
      </c>
      <c r="B3690" t="s">
        <v>7962</v>
      </c>
      <c r="C3690" t="s">
        <v>7369</v>
      </c>
      <c r="D3690" t="s">
        <v>12923</v>
      </c>
      <c r="E3690" s="1">
        <f t="shared" si="228"/>
        <v>43390</v>
      </c>
      <c r="F3690">
        <f t="shared" si="229"/>
        <v>2018</v>
      </c>
      <c r="G3690">
        <f t="shared" si="230"/>
        <v>10</v>
      </c>
      <c r="H3690">
        <f t="shared" si="231"/>
        <v>3</v>
      </c>
      <c r="I3690" s="1" t="s">
        <v>15622</v>
      </c>
      <c r="J3690" s="1" t="s">
        <v>15626</v>
      </c>
      <c r="K3690" s="42">
        <v>1</v>
      </c>
      <c r="L3690" s="42">
        <v>0.99</v>
      </c>
      <c r="M3690" s="1" t="s">
        <v>15616</v>
      </c>
    </row>
    <row r="3691" spans="1:13" x14ac:dyDescent="0.3">
      <c r="A3691">
        <v>3690</v>
      </c>
      <c r="B3691" t="s">
        <v>9226</v>
      </c>
      <c r="C3691" t="s">
        <v>6128</v>
      </c>
      <c r="D3691" t="s">
        <v>12924</v>
      </c>
      <c r="E3691" s="1">
        <f t="shared" si="228"/>
        <v>43391</v>
      </c>
      <c r="F3691">
        <f t="shared" si="229"/>
        <v>2018</v>
      </c>
      <c r="G3691">
        <f t="shared" si="230"/>
        <v>10</v>
      </c>
      <c r="H3691">
        <f t="shared" si="231"/>
        <v>4</v>
      </c>
      <c r="I3691" s="1" t="s">
        <v>15622</v>
      </c>
      <c r="J3691" s="1" t="s">
        <v>15623</v>
      </c>
      <c r="K3691" s="42">
        <v>0.52</v>
      </c>
      <c r="L3691" s="42">
        <v>1</v>
      </c>
      <c r="M3691" s="1" t="s">
        <v>15615</v>
      </c>
    </row>
    <row r="3692" spans="1:13" x14ac:dyDescent="0.3">
      <c r="A3692">
        <v>3691</v>
      </c>
      <c r="B3692" t="s">
        <v>9246</v>
      </c>
      <c r="C3692" t="s">
        <v>6108</v>
      </c>
      <c r="D3692" t="s">
        <v>12924</v>
      </c>
      <c r="E3692" s="1">
        <f t="shared" si="228"/>
        <v>43391</v>
      </c>
      <c r="F3692">
        <f t="shared" si="229"/>
        <v>2018</v>
      </c>
      <c r="G3692">
        <f t="shared" si="230"/>
        <v>10</v>
      </c>
      <c r="H3692">
        <f t="shared" si="231"/>
        <v>4</v>
      </c>
      <c r="I3692" s="1" t="s">
        <v>15719</v>
      </c>
      <c r="J3692" s="1" t="s">
        <v>15626</v>
      </c>
      <c r="K3692" s="42">
        <v>0.97</v>
      </c>
      <c r="L3692" s="42">
        <v>0.99</v>
      </c>
      <c r="M3692" s="1" t="s">
        <v>15615</v>
      </c>
    </row>
    <row r="3693" spans="1:13" x14ac:dyDescent="0.3">
      <c r="A3693">
        <v>3692</v>
      </c>
      <c r="B3693" t="s">
        <v>9289</v>
      </c>
      <c r="C3693" t="s">
        <v>6067</v>
      </c>
      <c r="D3693" t="s">
        <v>12925</v>
      </c>
      <c r="E3693" s="1">
        <f t="shared" si="228"/>
        <v>43392</v>
      </c>
      <c r="F3693">
        <f t="shared" si="229"/>
        <v>2018</v>
      </c>
      <c r="G3693">
        <f t="shared" si="230"/>
        <v>10</v>
      </c>
      <c r="H3693">
        <f t="shared" si="231"/>
        <v>5</v>
      </c>
      <c r="I3693" s="1" t="s">
        <v>15622</v>
      </c>
      <c r="J3693" s="1" t="s">
        <v>15626</v>
      </c>
      <c r="K3693" s="42">
        <v>1</v>
      </c>
      <c r="L3693" s="42">
        <v>0.98</v>
      </c>
      <c r="M3693" s="1" t="s">
        <v>15616</v>
      </c>
    </row>
    <row r="3694" spans="1:13" x14ac:dyDescent="0.3">
      <c r="A3694">
        <v>3693</v>
      </c>
      <c r="B3694" t="s">
        <v>8896</v>
      </c>
      <c r="C3694" t="s">
        <v>6456</v>
      </c>
      <c r="D3694" t="s">
        <v>12926</v>
      </c>
      <c r="E3694" s="1">
        <f t="shared" si="228"/>
        <v>43394</v>
      </c>
      <c r="F3694">
        <f t="shared" si="229"/>
        <v>2018</v>
      </c>
      <c r="G3694">
        <f t="shared" si="230"/>
        <v>10</v>
      </c>
      <c r="H3694">
        <f t="shared" si="231"/>
        <v>7</v>
      </c>
      <c r="I3694" s="1" t="s">
        <v>15625</v>
      </c>
      <c r="J3694" s="1" t="s">
        <v>15624</v>
      </c>
      <c r="K3694" s="42">
        <v>1</v>
      </c>
      <c r="L3694" s="42">
        <v>0.96</v>
      </c>
      <c r="M3694" s="1" t="s">
        <v>15616</v>
      </c>
    </row>
    <row r="3695" spans="1:13" x14ac:dyDescent="0.3">
      <c r="A3695">
        <v>3694</v>
      </c>
      <c r="B3695" t="s">
        <v>9115</v>
      </c>
      <c r="C3695" t="s">
        <v>6238</v>
      </c>
      <c r="D3695" t="s">
        <v>12926</v>
      </c>
      <c r="E3695" s="1">
        <f t="shared" si="228"/>
        <v>43394</v>
      </c>
      <c r="F3695">
        <f t="shared" si="229"/>
        <v>2018</v>
      </c>
      <c r="G3695">
        <f t="shared" si="230"/>
        <v>10</v>
      </c>
      <c r="H3695">
        <f t="shared" si="231"/>
        <v>7</v>
      </c>
      <c r="I3695" s="1" t="s">
        <v>15625</v>
      </c>
      <c r="J3695" s="1" t="s">
        <v>15626</v>
      </c>
      <c r="K3695" s="42">
        <v>1</v>
      </c>
      <c r="L3695" s="42">
        <v>0.93</v>
      </c>
      <c r="M3695" s="1" t="s">
        <v>15615</v>
      </c>
    </row>
    <row r="3696" spans="1:13" x14ac:dyDescent="0.3">
      <c r="A3696">
        <v>3695</v>
      </c>
      <c r="B3696" t="s">
        <v>11165</v>
      </c>
      <c r="C3696" t="s">
        <v>4235</v>
      </c>
      <c r="D3696" t="s">
        <v>12926</v>
      </c>
      <c r="E3696" s="1">
        <f t="shared" si="228"/>
        <v>43394</v>
      </c>
      <c r="F3696">
        <f t="shared" si="229"/>
        <v>2018</v>
      </c>
      <c r="G3696">
        <f t="shared" si="230"/>
        <v>10</v>
      </c>
      <c r="H3696">
        <f t="shared" si="231"/>
        <v>7</v>
      </c>
      <c r="I3696" s="1" t="s">
        <v>15622</v>
      </c>
      <c r="J3696" s="1" t="s">
        <v>15623</v>
      </c>
      <c r="K3696" s="42">
        <v>0.9</v>
      </c>
      <c r="L3696" s="42">
        <v>0.53</v>
      </c>
      <c r="M3696" s="1" t="s">
        <v>15615</v>
      </c>
    </row>
    <row r="3697" spans="1:13" x14ac:dyDescent="0.3">
      <c r="A3697">
        <v>3696</v>
      </c>
      <c r="B3697" t="s">
        <v>9510</v>
      </c>
      <c r="C3697" t="s">
        <v>5850</v>
      </c>
      <c r="D3697" t="s">
        <v>12927</v>
      </c>
      <c r="E3697" s="1">
        <f t="shared" si="228"/>
        <v>43395</v>
      </c>
      <c r="F3697">
        <f t="shared" si="229"/>
        <v>2018</v>
      </c>
      <c r="G3697">
        <f t="shared" si="230"/>
        <v>10</v>
      </c>
      <c r="H3697">
        <f t="shared" si="231"/>
        <v>1</v>
      </c>
      <c r="I3697" s="1" t="s">
        <v>15625</v>
      </c>
      <c r="J3697" s="1" t="s">
        <v>15623</v>
      </c>
      <c r="K3697" s="42">
        <v>1</v>
      </c>
      <c r="L3697" s="42">
        <v>0.98</v>
      </c>
      <c r="M3697" s="1" t="s">
        <v>15616</v>
      </c>
    </row>
    <row r="3698" spans="1:13" x14ac:dyDescent="0.3">
      <c r="A3698">
        <v>3697</v>
      </c>
      <c r="B3698" t="s">
        <v>10101</v>
      </c>
      <c r="C3698" t="s">
        <v>5274</v>
      </c>
      <c r="D3698" t="s">
        <v>12927</v>
      </c>
      <c r="E3698" s="1">
        <f t="shared" si="228"/>
        <v>43395</v>
      </c>
      <c r="F3698">
        <f t="shared" si="229"/>
        <v>2018</v>
      </c>
      <c r="G3698">
        <f t="shared" si="230"/>
        <v>10</v>
      </c>
      <c r="H3698">
        <f t="shared" si="231"/>
        <v>1</v>
      </c>
      <c r="I3698" s="1" t="s">
        <v>15629</v>
      </c>
      <c r="J3698" s="1" t="s">
        <v>15626</v>
      </c>
      <c r="K3698" s="42">
        <v>1</v>
      </c>
      <c r="L3698" s="42">
        <v>0.99</v>
      </c>
      <c r="M3698" s="1" t="s">
        <v>15616</v>
      </c>
    </row>
    <row r="3699" spans="1:13" x14ac:dyDescent="0.3">
      <c r="A3699">
        <v>3698</v>
      </c>
      <c r="B3699" t="s">
        <v>11487</v>
      </c>
      <c r="C3699" t="s">
        <v>3915</v>
      </c>
      <c r="D3699" t="s">
        <v>12928</v>
      </c>
      <c r="E3699" s="1">
        <f t="shared" si="228"/>
        <v>43396</v>
      </c>
      <c r="F3699">
        <f t="shared" si="229"/>
        <v>2018</v>
      </c>
      <c r="G3699">
        <f t="shared" si="230"/>
        <v>10</v>
      </c>
      <c r="H3699">
        <f t="shared" si="231"/>
        <v>2</v>
      </c>
      <c r="I3699" s="1" t="s">
        <v>15625</v>
      </c>
      <c r="J3699" s="1" t="s">
        <v>15626</v>
      </c>
      <c r="K3699" s="42">
        <v>1</v>
      </c>
      <c r="L3699" s="42">
        <v>0.98</v>
      </c>
      <c r="M3699" s="1" t="s">
        <v>15616</v>
      </c>
    </row>
    <row r="3700" spans="1:13" x14ac:dyDescent="0.3">
      <c r="A3700">
        <v>3699</v>
      </c>
      <c r="B3700" t="s">
        <v>8649</v>
      </c>
      <c r="C3700" t="s">
        <v>6699</v>
      </c>
      <c r="D3700" t="s">
        <v>12929</v>
      </c>
      <c r="E3700" s="1">
        <f t="shared" si="228"/>
        <v>43397</v>
      </c>
      <c r="F3700">
        <f t="shared" si="229"/>
        <v>2018</v>
      </c>
      <c r="G3700">
        <f t="shared" si="230"/>
        <v>10</v>
      </c>
      <c r="H3700">
        <f t="shared" si="231"/>
        <v>3</v>
      </c>
      <c r="I3700" s="1" t="s">
        <v>15622</v>
      </c>
      <c r="J3700" s="1" t="s">
        <v>15624</v>
      </c>
      <c r="K3700" s="42">
        <v>1</v>
      </c>
      <c r="L3700" s="42">
        <v>1</v>
      </c>
      <c r="M3700" s="1" t="s">
        <v>15615</v>
      </c>
    </row>
    <row r="3701" spans="1:13" x14ac:dyDescent="0.3">
      <c r="A3701">
        <v>3700</v>
      </c>
      <c r="B3701" t="s">
        <v>8742</v>
      </c>
      <c r="C3701" t="s">
        <v>6606</v>
      </c>
      <c r="D3701" t="s">
        <v>12929</v>
      </c>
      <c r="E3701" s="1">
        <f t="shared" si="228"/>
        <v>43397</v>
      </c>
      <c r="F3701">
        <f t="shared" si="229"/>
        <v>2018</v>
      </c>
      <c r="G3701">
        <f t="shared" si="230"/>
        <v>10</v>
      </c>
      <c r="H3701">
        <f t="shared" si="231"/>
        <v>3</v>
      </c>
      <c r="I3701" s="1" t="s">
        <v>15629</v>
      </c>
      <c r="J3701" s="1" t="s">
        <v>15626</v>
      </c>
      <c r="K3701" s="42">
        <v>1</v>
      </c>
      <c r="L3701" s="42">
        <v>1</v>
      </c>
      <c r="M3701" s="1" t="s">
        <v>15615</v>
      </c>
    </row>
    <row r="3702" spans="1:13" x14ac:dyDescent="0.3">
      <c r="A3702">
        <v>3701</v>
      </c>
      <c r="B3702" t="s">
        <v>9082</v>
      </c>
      <c r="C3702" t="s">
        <v>6271</v>
      </c>
      <c r="D3702" t="s">
        <v>12929</v>
      </c>
      <c r="E3702" s="1">
        <f t="shared" si="228"/>
        <v>43397</v>
      </c>
      <c r="F3702">
        <f t="shared" si="229"/>
        <v>2018</v>
      </c>
      <c r="G3702">
        <f t="shared" si="230"/>
        <v>10</v>
      </c>
      <c r="H3702">
        <f t="shared" si="231"/>
        <v>3</v>
      </c>
      <c r="I3702" s="1" t="s">
        <v>15622</v>
      </c>
      <c r="J3702" s="1" t="s">
        <v>15626</v>
      </c>
      <c r="K3702" s="42">
        <v>1</v>
      </c>
      <c r="L3702" s="42">
        <v>1</v>
      </c>
      <c r="M3702" s="1" t="s">
        <v>15615</v>
      </c>
    </row>
    <row r="3703" spans="1:13" x14ac:dyDescent="0.3">
      <c r="A3703">
        <v>3702</v>
      </c>
      <c r="B3703" t="s">
        <v>8174</v>
      </c>
      <c r="C3703" t="s">
        <v>7161</v>
      </c>
      <c r="D3703" t="s">
        <v>12930</v>
      </c>
      <c r="E3703" s="1">
        <f t="shared" si="228"/>
        <v>43398</v>
      </c>
      <c r="F3703">
        <f t="shared" si="229"/>
        <v>2018</v>
      </c>
      <c r="G3703">
        <f t="shared" si="230"/>
        <v>10</v>
      </c>
      <c r="H3703">
        <f t="shared" si="231"/>
        <v>4</v>
      </c>
      <c r="I3703" s="1" t="s">
        <v>15622</v>
      </c>
      <c r="J3703" s="1" t="s">
        <v>15626</v>
      </c>
      <c r="K3703" s="42">
        <v>0.8</v>
      </c>
      <c r="L3703" s="42">
        <v>0.97</v>
      </c>
      <c r="M3703" s="1" t="s">
        <v>15616</v>
      </c>
    </row>
    <row r="3704" spans="1:13" x14ac:dyDescent="0.3">
      <c r="A3704">
        <v>3703</v>
      </c>
      <c r="B3704" t="s">
        <v>9128</v>
      </c>
      <c r="C3704" t="s">
        <v>6225</v>
      </c>
      <c r="D3704" t="s">
        <v>12931</v>
      </c>
      <c r="E3704" s="1">
        <f t="shared" si="228"/>
        <v>43401</v>
      </c>
      <c r="F3704">
        <f t="shared" si="229"/>
        <v>2018</v>
      </c>
      <c r="G3704">
        <f t="shared" si="230"/>
        <v>10</v>
      </c>
      <c r="H3704">
        <f t="shared" si="231"/>
        <v>7</v>
      </c>
      <c r="I3704" s="1" t="s">
        <v>15629</v>
      </c>
      <c r="J3704" s="1" t="s">
        <v>15626</v>
      </c>
      <c r="K3704" s="42">
        <v>1</v>
      </c>
      <c r="L3704" s="42">
        <v>1</v>
      </c>
      <c r="M3704" s="1" t="s">
        <v>15615</v>
      </c>
    </row>
    <row r="3705" spans="1:13" x14ac:dyDescent="0.3">
      <c r="A3705">
        <v>3704</v>
      </c>
      <c r="B3705" t="s">
        <v>9824</v>
      </c>
      <c r="C3705" t="s">
        <v>5545</v>
      </c>
      <c r="D3705" t="s">
        <v>12932</v>
      </c>
      <c r="E3705" s="1">
        <f t="shared" si="228"/>
        <v>43402</v>
      </c>
      <c r="F3705">
        <f t="shared" si="229"/>
        <v>2018</v>
      </c>
      <c r="G3705">
        <f t="shared" si="230"/>
        <v>10</v>
      </c>
      <c r="H3705">
        <f t="shared" si="231"/>
        <v>1</v>
      </c>
      <c r="I3705" s="1" t="s">
        <v>15622</v>
      </c>
      <c r="J3705" s="1" t="s">
        <v>15626</v>
      </c>
      <c r="K3705" s="42">
        <v>1</v>
      </c>
      <c r="L3705" s="42">
        <v>1</v>
      </c>
      <c r="M3705" s="1" t="s">
        <v>15616</v>
      </c>
    </row>
    <row r="3706" spans="1:13" x14ac:dyDescent="0.3">
      <c r="A3706">
        <v>3705</v>
      </c>
      <c r="B3706" t="s">
        <v>9099</v>
      </c>
      <c r="C3706" t="s">
        <v>6254</v>
      </c>
      <c r="D3706" t="s">
        <v>12933</v>
      </c>
      <c r="E3706" s="1">
        <f t="shared" si="228"/>
        <v>43403</v>
      </c>
      <c r="F3706">
        <f t="shared" si="229"/>
        <v>2018</v>
      </c>
      <c r="G3706">
        <f t="shared" si="230"/>
        <v>10</v>
      </c>
      <c r="H3706">
        <f t="shared" si="231"/>
        <v>2</v>
      </c>
      <c r="I3706" s="1" t="s">
        <v>15697</v>
      </c>
      <c r="J3706" s="1" t="s">
        <v>15626</v>
      </c>
      <c r="K3706" s="42">
        <v>1</v>
      </c>
      <c r="L3706" s="42">
        <v>0.9</v>
      </c>
      <c r="M3706" s="1" t="s">
        <v>15616</v>
      </c>
    </row>
    <row r="3707" spans="1:13" x14ac:dyDescent="0.3">
      <c r="A3707">
        <v>3706</v>
      </c>
      <c r="B3707" t="s">
        <v>8634</v>
      </c>
      <c r="C3707" t="s">
        <v>6714</v>
      </c>
      <c r="D3707" t="s">
        <v>12933</v>
      </c>
      <c r="E3707" s="1">
        <f t="shared" si="228"/>
        <v>43403</v>
      </c>
      <c r="F3707">
        <f t="shared" si="229"/>
        <v>2018</v>
      </c>
      <c r="G3707">
        <f t="shared" si="230"/>
        <v>10</v>
      </c>
      <c r="H3707">
        <f t="shared" si="231"/>
        <v>2</v>
      </c>
      <c r="I3707" s="1" t="s">
        <v>15622</v>
      </c>
      <c r="J3707" s="1" t="s">
        <v>15626</v>
      </c>
      <c r="K3707" s="42">
        <v>1</v>
      </c>
      <c r="L3707" s="42">
        <v>1</v>
      </c>
      <c r="M3707" s="1" t="s">
        <v>15615</v>
      </c>
    </row>
    <row r="3708" spans="1:13" x14ac:dyDescent="0.3">
      <c r="A3708">
        <v>3707</v>
      </c>
      <c r="B3708" t="s">
        <v>10040</v>
      </c>
      <c r="C3708" t="s">
        <v>5334</v>
      </c>
      <c r="D3708" t="s">
        <v>12933</v>
      </c>
      <c r="E3708" s="1">
        <f t="shared" si="228"/>
        <v>43403</v>
      </c>
      <c r="F3708">
        <f t="shared" si="229"/>
        <v>2018</v>
      </c>
      <c r="G3708">
        <f t="shared" si="230"/>
        <v>10</v>
      </c>
      <c r="H3708">
        <f t="shared" si="231"/>
        <v>2</v>
      </c>
      <c r="I3708" s="1" t="s">
        <v>15629</v>
      </c>
      <c r="J3708" s="1" t="s">
        <v>15626</v>
      </c>
      <c r="K3708" s="42">
        <v>1</v>
      </c>
      <c r="L3708" s="42">
        <v>1</v>
      </c>
      <c r="M3708" s="1" t="s">
        <v>15616</v>
      </c>
    </row>
    <row r="3709" spans="1:13" x14ac:dyDescent="0.3">
      <c r="A3709">
        <v>3708</v>
      </c>
      <c r="B3709" t="s">
        <v>8288</v>
      </c>
      <c r="C3709" t="s">
        <v>7047</v>
      </c>
      <c r="D3709" t="s">
        <v>12934</v>
      </c>
      <c r="E3709" s="1">
        <f t="shared" si="228"/>
        <v>43404</v>
      </c>
      <c r="F3709">
        <f t="shared" si="229"/>
        <v>2018</v>
      </c>
      <c r="G3709">
        <f t="shared" si="230"/>
        <v>10</v>
      </c>
      <c r="H3709">
        <f t="shared" si="231"/>
        <v>3</v>
      </c>
      <c r="I3709" s="1" t="s">
        <v>15622</v>
      </c>
      <c r="J3709" s="1" t="s">
        <v>15623</v>
      </c>
      <c r="K3709" s="42">
        <v>1</v>
      </c>
      <c r="L3709" s="42">
        <v>0.2</v>
      </c>
      <c r="M3709" s="1" t="s">
        <v>15615</v>
      </c>
    </row>
    <row r="3710" spans="1:13" x14ac:dyDescent="0.3">
      <c r="A3710">
        <v>3709</v>
      </c>
      <c r="B3710" t="s">
        <v>9598</v>
      </c>
      <c r="C3710" t="s">
        <v>5764</v>
      </c>
      <c r="D3710" t="s">
        <v>12935</v>
      </c>
      <c r="E3710" s="1">
        <f t="shared" si="228"/>
        <v>43405</v>
      </c>
      <c r="F3710">
        <f t="shared" si="229"/>
        <v>2018</v>
      </c>
      <c r="G3710">
        <f t="shared" si="230"/>
        <v>11</v>
      </c>
      <c r="H3710">
        <f t="shared" si="231"/>
        <v>4</v>
      </c>
      <c r="I3710" s="1" t="s">
        <v>15625</v>
      </c>
      <c r="J3710" s="1" t="s">
        <v>15623</v>
      </c>
      <c r="K3710" s="42">
        <v>1</v>
      </c>
      <c r="L3710" s="42">
        <v>0.33</v>
      </c>
      <c r="M3710" s="1" t="s">
        <v>15615</v>
      </c>
    </row>
    <row r="3711" spans="1:13" x14ac:dyDescent="0.3">
      <c r="A3711">
        <v>3710</v>
      </c>
      <c r="B3711" t="s">
        <v>9627</v>
      </c>
      <c r="C3711" t="s">
        <v>5736</v>
      </c>
      <c r="D3711" t="s">
        <v>12936</v>
      </c>
      <c r="E3711" s="1">
        <f t="shared" si="228"/>
        <v>43406</v>
      </c>
      <c r="F3711">
        <f t="shared" si="229"/>
        <v>2018</v>
      </c>
      <c r="G3711">
        <f t="shared" si="230"/>
        <v>11</v>
      </c>
      <c r="H3711">
        <f t="shared" si="231"/>
        <v>5</v>
      </c>
      <c r="I3711" s="1" t="s">
        <v>15625</v>
      </c>
      <c r="J3711" s="1" t="s">
        <v>15624</v>
      </c>
      <c r="K3711" s="42">
        <v>0.93</v>
      </c>
      <c r="L3711" s="42">
        <v>0.97</v>
      </c>
      <c r="M3711" s="1" t="s">
        <v>15615</v>
      </c>
    </row>
    <row r="3712" spans="1:13" x14ac:dyDescent="0.3">
      <c r="A3712">
        <v>3711</v>
      </c>
      <c r="B3712" t="s">
        <v>9143</v>
      </c>
      <c r="C3712" t="s">
        <v>6210</v>
      </c>
      <c r="D3712" t="s">
        <v>12937</v>
      </c>
      <c r="E3712" s="1">
        <f t="shared" si="228"/>
        <v>43407</v>
      </c>
      <c r="F3712">
        <f t="shared" si="229"/>
        <v>2018</v>
      </c>
      <c r="G3712">
        <f t="shared" si="230"/>
        <v>11</v>
      </c>
      <c r="H3712">
        <f t="shared" si="231"/>
        <v>6</v>
      </c>
      <c r="I3712" s="1" t="s">
        <v>15622</v>
      </c>
      <c r="J3712" s="1" t="s">
        <v>15626</v>
      </c>
      <c r="K3712" s="42">
        <v>1</v>
      </c>
      <c r="L3712" s="42">
        <v>0.93</v>
      </c>
      <c r="M3712" s="1" t="s">
        <v>15615</v>
      </c>
    </row>
    <row r="3713" spans="1:13" x14ac:dyDescent="0.3">
      <c r="A3713">
        <v>3712</v>
      </c>
      <c r="B3713" t="s">
        <v>10968</v>
      </c>
      <c r="C3713" t="s">
        <v>4427</v>
      </c>
      <c r="D3713" t="s">
        <v>12937</v>
      </c>
      <c r="E3713" s="1">
        <f t="shared" si="228"/>
        <v>43407</v>
      </c>
      <c r="F3713">
        <f t="shared" si="229"/>
        <v>2018</v>
      </c>
      <c r="G3713">
        <f t="shared" si="230"/>
        <v>11</v>
      </c>
      <c r="H3713">
        <f t="shared" si="231"/>
        <v>6</v>
      </c>
      <c r="I3713" s="1" t="s">
        <v>15625</v>
      </c>
      <c r="J3713" s="1" t="s">
        <v>15626</v>
      </c>
      <c r="K3713" s="42">
        <v>1</v>
      </c>
      <c r="L3713" s="42">
        <v>0.99</v>
      </c>
      <c r="M3713" s="1" t="s">
        <v>15615</v>
      </c>
    </row>
    <row r="3714" spans="1:13" x14ac:dyDescent="0.3">
      <c r="A3714">
        <v>3713</v>
      </c>
      <c r="B3714" t="s">
        <v>8050</v>
      </c>
      <c r="C3714" t="s">
        <v>7283</v>
      </c>
      <c r="D3714" t="s">
        <v>12938</v>
      </c>
      <c r="E3714" s="1">
        <f t="shared" si="228"/>
        <v>43408</v>
      </c>
      <c r="F3714">
        <f t="shared" si="229"/>
        <v>2018</v>
      </c>
      <c r="G3714">
        <f t="shared" si="230"/>
        <v>11</v>
      </c>
      <c r="H3714">
        <f t="shared" si="231"/>
        <v>7</v>
      </c>
      <c r="I3714" s="1" t="s">
        <v>15622</v>
      </c>
      <c r="J3714" s="1" t="s">
        <v>15626</v>
      </c>
      <c r="K3714" s="42">
        <v>1</v>
      </c>
      <c r="L3714" s="42">
        <v>0.99</v>
      </c>
      <c r="M3714" s="1" t="s">
        <v>15615</v>
      </c>
    </row>
    <row r="3715" spans="1:13" x14ac:dyDescent="0.3">
      <c r="A3715">
        <v>3714</v>
      </c>
      <c r="B3715" t="s">
        <v>8926</v>
      </c>
      <c r="C3715" t="s">
        <v>6426</v>
      </c>
      <c r="D3715" t="s">
        <v>12939</v>
      </c>
      <c r="E3715" s="1">
        <f t="shared" ref="E3715:E3778" si="232">DATE(LEFT(D3715,4),MID(D3715,5,2),RIGHT(D3715,2))</f>
        <v>43409</v>
      </c>
      <c r="F3715">
        <f t="shared" ref="F3715:F3778" si="233">YEAR(E3715)</f>
        <v>2018</v>
      </c>
      <c r="G3715">
        <f t="shared" ref="G3715:G3778" si="234">MONTH(E3715)</f>
        <v>11</v>
      </c>
      <c r="H3715">
        <f t="shared" ref="H3715:H3778" si="235">WEEKDAY(E3715,2)</f>
        <v>1</v>
      </c>
      <c r="I3715" s="1" t="s">
        <v>15622</v>
      </c>
      <c r="J3715" s="1" t="s">
        <v>15626</v>
      </c>
      <c r="K3715" s="42">
        <v>1</v>
      </c>
      <c r="L3715" s="42">
        <v>1</v>
      </c>
      <c r="M3715" s="1" t="s">
        <v>15615</v>
      </c>
    </row>
    <row r="3716" spans="1:13" x14ac:dyDescent="0.3">
      <c r="A3716">
        <v>3715</v>
      </c>
      <c r="B3716" t="s">
        <v>10896</v>
      </c>
      <c r="C3716" t="s">
        <v>4498</v>
      </c>
      <c r="D3716" t="s">
        <v>12940</v>
      </c>
      <c r="E3716" s="1">
        <f t="shared" si="232"/>
        <v>43411</v>
      </c>
      <c r="F3716">
        <f t="shared" si="233"/>
        <v>2018</v>
      </c>
      <c r="G3716">
        <f t="shared" si="234"/>
        <v>11</v>
      </c>
      <c r="H3716">
        <f t="shared" si="235"/>
        <v>3</v>
      </c>
      <c r="I3716" s="1" t="s">
        <v>15622</v>
      </c>
      <c r="J3716" s="1" t="s">
        <v>15623</v>
      </c>
      <c r="K3716" s="42">
        <v>0.5</v>
      </c>
      <c r="L3716" s="42">
        <v>0.87</v>
      </c>
      <c r="M3716" s="1" t="s">
        <v>15615</v>
      </c>
    </row>
    <row r="3717" spans="1:13" x14ac:dyDescent="0.3">
      <c r="A3717">
        <v>3716</v>
      </c>
      <c r="B3717" t="s">
        <v>8844</v>
      </c>
      <c r="C3717" t="s">
        <v>6505</v>
      </c>
      <c r="D3717" t="s">
        <v>12941</v>
      </c>
      <c r="E3717" s="1">
        <f t="shared" si="232"/>
        <v>43412</v>
      </c>
      <c r="F3717">
        <f t="shared" si="233"/>
        <v>2018</v>
      </c>
      <c r="G3717">
        <f t="shared" si="234"/>
        <v>11</v>
      </c>
      <c r="H3717">
        <f t="shared" si="235"/>
        <v>4</v>
      </c>
      <c r="I3717" s="1" t="s">
        <v>15622</v>
      </c>
      <c r="J3717" s="1" t="s">
        <v>15626</v>
      </c>
      <c r="K3717" s="42">
        <v>0.98</v>
      </c>
      <c r="L3717" s="42">
        <v>0.94</v>
      </c>
      <c r="M3717" s="1" t="s">
        <v>15615</v>
      </c>
    </row>
    <row r="3718" spans="1:13" x14ac:dyDescent="0.3">
      <c r="A3718">
        <v>3717</v>
      </c>
      <c r="B3718" t="s">
        <v>9369</v>
      </c>
      <c r="C3718" t="s">
        <v>5988</v>
      </c>
      <c r="D3718" t="s">
        <v>12942</v>
      </c>
      <c r="E3718" s="1">
        <f t="shared" si="232"/>
        <v>43413</v>
      </c>
      <c r="F3718">
        <f t="shared" si="233"/>
        <v>2018</v>
      </c>
      <c r="G3718">
        <f t="shared" si="234"/>
        <v>11</v>
      </c>
      <c r="H3718">
        <f t="shared" si="235"/>
        <v>5</v>
      </c>
      <c r="I3718" s="1" t="s">
        <v>15625</v>
      </c>
      <c r="J3718" s="1" t="s">
        <v>15623</v>
      </c>
      <c r="K3718" s="42">
        <v>1</v>
      </c>
      <c r="L3718" s="42">
        <v>0</v>
      </c>
      <c r="M3718" s="1" t="s">
        <v>15616</v>
      </c>
    </row>
    <row r="3719" spans="1:13" x14ac:dyDescent="0.3">
      <c r="A3719">
        <v>3718</v>
      </c>
      <c r="B3719" t="s">
        <v>9542</v>
      </c>
      <c r="C3719" t="s">
        <v>5818</v>
      </c>
      <c r="D3719" t="s">
        <v>12943</v>
      </c>
      <c r="E3719" s="1">
        <f t="shared" si="232"/>
        <v>43415</v>
      </c>
      <c r="F3719">
        <f t="shared" si="233"/>
        <v>2018</v>
      </c>
      <c r="G3719">
        <f t="shared" si="234"/>
        <v>11</v>
      </c>
      <c r="H3719">
        <f t="shared" si="235"/>
        <v>7</v>
      </c>
      <c r="I3719" s="1" t="s">
        <v>15625</v>
      </c>
      <c r="J3719" s="1" t="s">
        <v>15623</v>
      </c>
      <c r="K3719" s="42">
        <v>1</v>
      </c>
      <c r="L3719" s="42">
        <v>0.93</v>
      </c>
      <c r="M3719" s="1" t="s">
        <v>15616</v>
      </c>
    </row>
    <row r="3720" spans="1:13" x14ac:dyDescent="0.3">
      <c r="A3720">
        <v>3719</v>
      </c>
      <c r="B3720" t="s">
        <v>7949</v>
      </c>
      <c r="C3720" t="s">
        <v>7382</v>
      </c>
      <c r="D3720" t="s">
        <v>12944</v>
      </c>
      <c r="E3720" s="1">
        <f t="shared" si="232"/>
        <v>43417</v>
      </c>
      <c r="F3720">
        <f t="shared" si="233"/>
        <v>2018</v>
      </c>
      <c r="G3720">
        <f t="shared" si="234"/>
        <v>11</v>
      </c>
      <c r="H3720">
        <f t="shared" si="235"/>
        <v>2</v>
      </c>
      <c r="I3720" s="1" t="s">
        <v>15640</v>
      </c>
      <c r="J3720" s="1" t="s">
        <v>15626</v>
      </c>
      <c r="K3720" s="42">
        <v>1</v>
      </c>
      <c r="L3720" s="42">
        <v>0.92</v>
      </c>
      <c r="M3720" s="1" t="s">
        <v>15615</v>
      </c>
    </row>
    <row r="3721" spans="1:13" x14ac:dyDescent="0.3">
      <c r="A3721">
        <v>3720</v>
      </c>
      <c r="B3721" t="s">
        <v>8529</v>
      </c>
      <c r="C3721" t="s">
        <v>6817</v>
      </c>
      <c r="D3721" t="s">
        <v>12945</v>
      </c>
      <c r="E3721" s="1">
        <f t="shared" si="232"/>
        <v>43418</v>
      </c>
      <c r="F3721">
        <f t="shared" si="233"/>
        <v>2018</v>
      </c>
      <c r="G3721">
        <f t="shared" si="234"/>
        <v>11</v>
      </c>
      <c r="H3721">
        <f t="shared" si="235"/>
        <v>3</v>
      </c>
      <c r="I3721" s="1" t="s">
        <v>15622</v>
      </c>
      <c r="J3721" s="1" t="s">
        <v>15626</v>
      </c>
      <c r="K3721" s="42">
        <v>1</v>
      </c>
      <c r="L3721" s="42">
        <v>1</v>
      </c>
      <c r="M3721" s="1" t="s">
        <v>15616</v>
      </c>
    </row>
    <row r="3722" spans="1:13" x14ac:dyDescent="0.3">
      <c r="A3722">
        <v>3721</v>
      </c>
      <c r="B3722" t="s">
        <v>7693</v>
      </c>
      <c r="C3722" t="s">
        <v>7625</v>
      </c>
      <c r="D3722" t="s">
        <v>12945</v>
      </c>
      <c r="E3722" s="1">
        <f t="shared" si="232"/>
        <v>43418</v>
      </c>
      <c r="F3722">
        <f t="shared" si="233"/>
        <v>2018</v>
      </c>
      <c r="G3722">
        <f t="shared" si="234"/>
        <v>11</v>
      </c>
      <c r="H3722">
        <f t="shared" si="235"/>
        <v>3</v>
      </c>
      <c r="I3722" s="1" t="s">
        <v>15625</v>
      </c>
      <c r="J3722" s="1" t="s">
        <v>15623</v>
      </c>
      <c r="K3722" s="42">
        <v>0.5</v>
      </c>
      <c r="L3722" s="42">
        <v>0.67</v>
      </c>
      <c r="M3722" s="1" t="s">
        <v>15616</v>
      </c>
    </row>
    <row r="3723" spans="1:13" x14ac:dyDescent="0.3">
      <c r="A3723">
        <v>3722</v>
      </c>
      <c r="B3723" t="s">
        <v>8786</v>
      </c>
      <c r="C3723" t="s">
        <v>6562</v>
      </c>
      <c r="D3723" t="s">
        <v>12946</v>
      </c>
      <c r="E3723" s="1">
        <f t="shared" si="232"/>
        <v>43421</v>
      </c>
      <c r="F3723">
        <f t="shared" si="233"/>
        <v>2018</v>
      </c>
      <c r="G3723">
        <f t="shared" si="234"/>
        <v>11</v>
      </c>
      <c r="H3723">
        <f t="shared" si="235"/>
        <v>6</v>
      </c>
      <c r="I3723" s="1" t="s">
        <v>15625</v>
      </c>
      <c r="J3723" s="1" t="s">
        <v>15626</v>
      </c>
      <c r="K3723" s="42">
        <v>1</v>
      </c>
      <c r="L3723" s="42">
        <v>1</v>
      </c>
      <c r="M3723" s="1" t="s">
        <v>15616</v>
      </c>
    </row>
    <row r="3724" spans="1:13" x14ac:dyDescent="0.3">
      <c r="A3724">
        <v>3723</v>
      </c>
      <c r="B3724" t="s">
        <v>10379</v>
      </c>
      <c r="C3724" t="s">
        <v>5000</v>
      </c>
      <c r="D3724" t="s">
        <v>12947</v>
      </c>
      <c r="E3724" s="1">
        <f t="shared" si="232"/>
        <v>43424</v>
      </c>
      <c r="F3724">
        <f t="shared" si="233"/>
        <v>2018</v>
      </c>
      <c r="G3724">
        <f t="shared" si="234"/>
        <v>11</v>
      </c>
      <c r="H3724">
        <f t="shared" si="235"/>
        <v>2</v>
      </c>
      <c r="I3724" s="1" t="s">
        <v>15622</v>
      </c>
      <c r="J3724" s="1" t="s">
        <v>15623</v>
      </c>
      <c r="K3724" s="42">
        <v>1</v>
      </c>
      <c r="L3724" s="42">
        <v>0.94</v>
      </c>
      <c r="M3724" s="1" t="s">
        <v>15616</v>
      </c>
    </row>
    <row r="3725" spans="1:13" x14ac:dyDescent="0.3">
      <c r="A3725">
        <v>3724</v>
      </c>
      <c r="B3725" t="s">
        <v>10652</v>
      </c>
      <c r="C3725" t="s">
        <v>4734</v>
      </c>
      <c r="D3725" t="s">
        <v>12948</v>
      </c>
      <c r="E3725" s="1">
        <f t="shared" si="232"/>
        <v>43426</v>
      </c>
      <c r="F3725">
        <f t="shared" si="233"/>
        <v>2018</v>
      </c>
      <c r="G3725">
        <f t="shared" si="234"/>
        <v>11</v>
      </c>
      <c r="H3725">
        <f t="shared" si="235"/>
        <v>4</v>
      </c>
      <c r="I3725" s="1" t="s">
        <v>15622</v>
      </c>
      <c r="J3725" s="1" t="s">
        <v>15626</v>
      </c>
      <c r="K3725" s="42">
        <v>0.9</v>
      </c>
      <c r="L3725" s="42">
        <v>0.96</v>
      </c>
      <c r="M3725" s="1" t="s">
        <v>15615</v>
      </c>
    </row>
    <row r="3726" spans="1:13" x14ac:dyDescent="0.3">
      <c r="A3726">
        <v>3725</v>
      </c>
      <c r="B3726" t="s">
        <v>11017</v>
      </c>
      <c r="C3726" t="s">
        <v>4380</v>
      </c>
      <c r="D3726" t="s">
        <v>12948</v>
      </c>
      <c r="E3726" s="1">
        <f t="shared" si="232"/>
        <v>43426</v>
      </c>
      <c r="F3726">
        <f t="shared" si="233"/>
        <v>2018</v>
      </c>
      <c r="G3726">
        <f t="shared" si="234"/>
        <v>11</v>
      </c>
      <c r="H3726">
        <f t="shared" si="235"/>
        <v>4</v>
      </c>
      <c r="I3726" s="1" t="s">
        <v>15622</v>
      </c>
      <c r="J3726" s="1" t="s">
        <v>15626</v>
      </c>
      <c r="K3726" s="42">
        <v>0.9</v>
      </c>
      <c r="L3726" s="42">
        <v>1</v>
      </c>
      <c r="M3726" s="1" t="s">
        <v>15615</v>
      </c>
    </row>
    <row r="3727" spans="1:13" x14ac:dyDescent="0.3">
      <c r="A3727">
        <v>3726</v>
      </c>
      <c r="B3727" t="s">
        <v>9616</v>
      </c>
      <c r="C3727" t="s">
        <v>5747</v>
      </c>
      <c r="D3727" t="s">
        <v>12949</v>
      </c>
      <c r="E3727" s="1">
        <f t="shared" si="232"/>
        <v>43429</v>
      </c>
      <c r="F3727">
        <f t="shared" si="233"/>
        <v>2018</v>
      </c>
      <c r="G3727">
        <f t="shared" si="234"/>
        <v>11</v>
      </c>
      <c r="H3727">
        <f t="shared" si="235"/>
        <v>7</v>
      </c>
      <c r="I3727" s="1" t="s">
        <v>15625</v>
      </c>
      <c r="J3727" s="1" t="s">
        <v>15626</v>
      </c>
      <c r="K3727" s="42">
        <v>1</v>
      </c>
      <c r="L3727" s="42">
        <v>1</v>
      </c>
      <c r="M3727" s="1" t="s">
        <v>15615</v>
      </c>
    </row>
    <row r="3728" spans="1:13" x14ac:dyDescent="0.3">
      <c r="A3728">
        <v>3727</v>
      </c>
      <c r="B3728" t="s">
        <v>8542</v>
      </c>
      <c r="C3728" t="s">
        <v>6804</v>
      </c>
      <c r="D3728" t="s">
        <v>12950</v>
      </c>
      <c r="E3728" s="1">
        <f t="shared" si="232"/>
        <v>43430</v>
      </c>
      <c r="F3728">
        <f t="shared" si="233"/>
        <v>2018</v>
      </c>
      <c r="G3728">
        <f t="shared" si="234"/>
        <v>11</v>
      </c>
      <c r="H3728">
        <f t="shared" si="235"/>
        <v>1</v>
      </c>
      <c r="I3728" s="1" t="s">
        <v>15622</v>
      </c>
      <c r="J3728" s="1" t="s">
        <v>15624</v>
      </c>
      <c r="K3728" s="42">
        <v>0.6</v>
      </c>
      <c r="L3728" s="42">
        <v>0.98</v>
      </c>
      <c r="M3728" s="1" t="s">
        <v>15616</v>
      </c>
    </row>
    <row r="3729" spans="1:13" x14ac:dyDescent="0.3">
      <c r="A3729">
        <v>3728</v>
      </c>
      <c r="B3729" t="s">
        <v>8583</v>
      </c>
      <c r="C3729" t="s">
        <v>6764</v>
      </c>
      <c r="D3729" t="s">
        <v>12951</v>
      </c>
      <c r="E3729" s="1">
        <f t="shared" si="232"/>
        <v>43431</v>
      </c>
      <c r="F3729">
        <f t="shared" si="233"/>
        <v>2018</v>
      </c>
      <c r="G3729">
        <f t="shared" si="234"/>
        <v>11</v>
      </c>
      <c r="H3729">
        <f t="shared" si="235"/>
        <v>2</v>
      </c>
      <c r="I3729" s="1" t="s">
        <v>15629</v>
      </c>
      <c r="J3729" s="1" t="s">
        <v>15623</v>
      </c>
      <c r="K3729" s="42">
        <v>0.9</v>
      </c>
      <c r="L3729" s="42">
        <v>0.98</v>
      </c>
      <c r="M3729" s="1" t="s">
        <v>15616</v>
      </c>
    </row>
    <row r="3730" spans="1:13" x14ac:dyDescent="0.3">
      <c r="A3730">
        <v>3729</v>
      </c>
      <c r="B3730" t="s">
        <v>8778</v>
      </c>
      <c r="C3730" t="s">
        <v>6570</v>
      </c>
      <c r="D3730" t="s">
        <v>12952</v>
      </c>
      <c r="E3730" s="1">
        <f t="shared" si="232"/>
        <v>43433</v>
      </c>
      <c r="F3730">
        <f t="shared" si="233"/>
        <v>2018</v>
      </c>
      <c r="G3730">
        <f t="shared" si="234"/>
        <v>11</v>
      </c>
      <c r="H3730">
        <f t="shared" si="235"/>
        <v>4</v>
      </c>
      <c r="I3730" s="1" t="s">
        <v>15622</v>
      </c>
      <c r="J3730" s="1" t="s">
        <v>15626</v>
      </c>
      <c r="K3730" s="42">
        <v>1</v>
      </c>
      <c r="L3730" s="42">
        <v>1</v>
      </c>
      <c r="M3730" s="1" t="s">
        <v>15615</v>
      </c>
    </row>
    <row r="3731" spans="1:13" x14ac:dyDescent="0.3">
      <c r="A3731">
        <v>3730</v>
      </c>
      <c r="B3731" t="s">
        <v>8191</v>
      </c>
      <c r="C3731" t="s">
        <v>7144</v>
      </c>
      <c r="D3731" t="s">
        <v>12952</v>
      </c>
      <c r="E3731" s="1">
        <f t="shared" si="232"/>
        <v>43433</v>
      </c>
      <c r="F3731">
        <f t="shared" si="233"/>
        <v>2018</v>
      </c>
      <c r="G3731">
        <f t="shared" si="234"/>
        <v>11</v>
      </c>
      <c r="H3731">
        <f t="shared" si="235"/>
        <v>4</v>
      </c>
      <c r="I3731" s="1" t="s">
        <v>15622</v>
      </c>
      <c r="J3731" s="1" t="s">
        <v>15626</v>
      </c>
      <c r="K3731" s="42">
        <v>1</v>
      </c>
      <c r="L3731" s="42">
        <v>0.56000000000000005</v>
      </c>
      <c r="M3731" s="1" t="s">
        <v>15615</v>
      </c>
    </row>
    <row r="3732" spans="1:13" x14ac:dyDescent="0.3">
      <c r="A3732">
        <v>3731</v>
      </c>
      <c r="B3732" t="s">
        <v>7938</v>
      </c>
      <c r="C3732" t="s">
        <v>7392</v>
      </c>
      <c r="D3732" t="s">
        <v>12953</v>
      </c>
      <c r="E3732" s="1">
        <f t="shared" si="232"/>
        <v>43434</v>
      </c>
      <c r="F3732">
        <f t="shared" si="233"/>
        <v>2018</v>
      </c>
      <c r="G3732">
        <f t="shared" si="234"/>
        <v>11</v>
      </c>
      <c r="H3732">
        <f t="shared" si="235"/>
        <v>5</v>
      </c>
      <c r="I3732" s="1" t="s">
        <v>15622</v>
      </c>
      <c r="J3732" s="1" t="s">
        <v>15623</v>
      </c>
      <c r="K3732" s="42">
        <v>1</v>
      </c>
      <c r="L3732" s="42">
        <v>0.93</v>
      </c>
      <c r="M3732" s="1" t="s">
        <v>15615</v>
      </c>
    </row>
    <row r="3733" spans="1:13" x14ac:dyDescent="0.3">
      <c r="A3733">
        <v>3732</v>
      </c>
      <c r="B3733" t="s">
        <v>7895</v>
      </c>
      <c r="C3733" t="s">
        <v>7433</v>
      </c>
      <c r="D3733" t="s">
        <v>12954</v>
      </c>
      <c r="E3733" s="1">
        <f t="shared" si="232"/>
        <v>43435</v>
      </c>
      <c r="F3733">
        <f t="shared" si="233"/>
        <v>2018</v>
      </c>
      <c r="G3733">
        <f t="shared" si="234"/>
        <v>12</v>
      </c>
      <c r="H3733">
        <f t="shared" si="235"/>
        <v>6</v>
      </c>
      <c r="I3733" s="1" t="s">
        <v>15625</v>
      </c>
      <c r="J3733" s="1" t="s">
        <v>15626</v>
      </c>
      <c r="K3733" s="42">
        <v>1</v>
      </c>
      <c r="L3733" s="42">
        <v>1</v>
      </c>
      <c r="M3733" s="1" t="s">
        <v>15616</v>
      </c>
    </row>
    <row r="3734" spans="1:13" x14ac:dyDescent="0.3">
      <c r="A3734">
        <v>3733</v>
      </c>
      <c r="B3734" t="s">
        <v>9234</v>
      </c>
      <c r="C3734" t="s">
        <v>6120</v>
      </c>
      <c r="D3734" t="s">
        <v>12954</v>
      </c>
      <c r="E3734" s="1">
        <f t="shared" si="232"/>
        <v>43435</v>
      </c>
      <c r="F3734">
        <f t="shared" si="233"/>
        <v>2018</v>
      </c>
      <c r="G3734">
        <f t="shared" si="234"/>
        <v>12</v>
      </c>
      <c r="H3734">
        <f t="shared" si="235"/>
        <v>6</v>
      </c>
      <c r="I3734" s="1" t="s">
        <v>15622</v>
      </c>
      <c r="J3734" s="1" t="s">
        <v>15626</v>
      </c>
      <c r="K3734" s="42">
        <v>1</v>
      </c>
      <c r="L3734" s="42">
        <v>0.6</v>
      </c>
      <c r="M3734" s="1" t="s">
        <v>15615</v>
      </c>
    </row>
    <row r="3735" spans="1:13" x14ac:dyDescent="0.3">
      <c r="A3735">
        <v>3734</v>
      </c>
      <c r="B3735" t="s">
        <v>10676</v>
      </c>
      <c r="C3735" t="s">
        <v>4710</v>
      </c>
      <c r="D3735" t="s">
        <v>12955</v>
      </c>
      <c r="E3735" s="1">
        <f t="shared" si="232"/>
        <v>43436</v>
      </c>
      <c r="F3735">
        <f t="shared" si="233"/>
        <v>2018</v>
      </c>
      <c r="G3735">
        <f t="shared" si="234"/>
        <v>12</v>
      </c>
      <c r="H3735">
        <f t="shared" si="235"/>
        <v>7</v>
      </c>
      <c r="I3735" s="1" t="s">
        <v>15622</v>
      </c>
      <c r="J3735" s="1" t="s">
        <v>15624</v>
      </c>
      <c r="K3735" s="42">
        <v>1</v>
      </c>
      <c r="L3735" s="42">
        <v>0.94</v>
      </c>
      <c r="M3735" s="1" t="s">
        <v>15616</v>
      </c>
    </row>
    <row r="3736" spans="1:13" x14ac:dyDescent="0.3">
      <c r="A3736">
        <v>3735</v>
      </c>
      <c r="B3736" t="s">
        <v>7688</v>
      </c>
      <c r="C3736" t="s">
        <v>7629</v>
      </c>
      <c r="D3736" t="s">
        <v>12956</v>
      </c>
      <c r="E3736" s="1">
        <f t="shared" si="232"/>
        <v>43437</v>
      </c>
      <c r="F3736">
        <f t="shared" si="233"/>
        <v>2018</v>
      </c>
      <c r="G3736">
        <f t="shared" si="234"/>
        <v>12</v>
      </c>
      <c r="H3736">
        <f t="shared" si="235"/>
        <v>1</v>
      </c>
      <c r="I3736" s="1" t="s">
        <v>15629</v>
      </c>
      <c r="J3736" s="1" t="s">
        <v>15626</v>
      </c>
      <c r="K3736" s="42">
        <v>1</v>
      </c>
      <c r="L3736" s="42">
        <v>0.98</v>
      </c>
      <c r="M3736" s="1" t="s">
        <v>15615</v>
      </c>
    </row>
    <row r="3737" spans="1:13" x14ac:dyDescent="0.3">
      <c r="A3737">
        <v>3736</v>
      </c>
      <c r="B3737" t="s">
        <v>10756</v>
      </c>
      <c r="C3737" t="s">
        <v>4634</v>
      </c>
      <c r="D3737" t="s">
        <v>12956</v>
      </c>
      <c r="E3737" s="1">
        <f t="shared" si="232"/>
        <v>43437</v>
      </c>
      <c r="F3737">
        <f t="shared" si="233"/>
        <v>2018</v>
      </c>
      <c r="G3737">
        <f t="shared" si="234"/>
        <v>12</v>
      </c>
      <c r="H3737">
        <f t="shared" si="235"/>
        <v>1</v>
      </c>
      <c r="I3737" s="1" t="s">
        <v>15622</v>
      </c>
      <c r="J3737" s="1" t="s">
        <v>15623</v>
      </c>
      <c r="K3737" s="42">
        <v>1</v>
      </c>
      <c r="L3737" s="42">
        <v>1</v>
      </c>
      <c r="M3737" s="1" t="s">
        <v>15616</v>
      </c>
    </row>
    <row r="3738" spans="1:13" x14ac:dyDescent="0.3">
      <c r="A3738">
        <v>3737</v>
      </c>
      <c r="B3738" t="s">
        <v>9231</v>
      </c>
      <c r="C3738" t="s">
        <v>6123</v>
      </c>
      <c r="D3738" t="s">
        <v>12957</v>
      </c>
      <c r="E3738" s="1">
        <f t="shared" si="232"/>
        <v>43438</v>
      </c>
      <c r="F3738">
        <f t="shared" si="233"/>
        <v>2018</v>
      </c>
      <c r="G3738">
        <f t="shared" si="234"/>
        <v>12</v>
      </c>
      <c r="H3738">
        <f t="shared" si="235"/>
        <v>2</v>
      </c>
      <c r="I3738" s="1" t="s">
        <v>15622</v>
      </c>
      <c r="J3738" s="1" t="s">
        <v>15628</v>
      </c>
      <c r="K3738" s="42">
        <v>0</v>
      </c>
      <c r="L3738" s="42">
        <v>0.93</v>
      </c>
      <c r="M3738" s="1" t="s">
        <v>15615</v>
      </c>
    </row>
    <row r="3739" spans="1:13" x14ac:dyDescent="0.3">
      <c r="A3739">
        <v>3738</v>
      </c>
      <c r="B3739" t="s">
        <v>8218</v>
      </c>
      <c r="C3739" t="s">
        <v>7117</v>
      </c>
      <c r="D3739" t="s">
        <v>12957</v>
      </c>
      <c r="E3739" s="1">
        <f t="shared" si="232"/>
        <v>43438</v>
      </c>
      <c r="F3739">
        <f t="shared" si="233"/>
        <v>2018</v>
      </c>
      <c r="G3739">
        <f t="shared" si="234"/>
        <v>12</v>
      </c>
      <c r="H3739">
        <f t="shared" si="235"/>
        <v>2</v>
      </c>
      <c r="I3739" s="1" t="s">
        <v>15622</v>
      </c>
      <c r="J3739" s="1" t="s">
        <v>15623</v>
      </c>
      <c r="K3739" s="42">
        <v>1</v>
      </c>
      <c r="L3739" s="42">
        <v>1</v>
      </c>
      <c r="M3739" s="1" t="s">
        <v>15616</v>
      </c>
    </row>
    <row r="3740" spans="1:13" x14ac:dyDescent="0.3">
      <c r="A3740">
        <v>3739</v>
      </c>
      <c r="B3740" t="s">
        <v>9364</v>
      </c>
      <c r="C3740" t="s">
        <v>5993</v>
      </c>
      <c r="D3740" t="s">
        <v>12958</v>
      </c>
      <c r="E3740" s="1">
        <f t="shared" si="232"/>
        <v>43439</v>
      </c>
      <c r="F3740">
        <f t="shared" si="233"/>
        <v>2018</v>
      </c>
      <c r="G3740">
        <f t="shared" si="234"/>
        <v>12</v>
      </c>
      <c r="H3740">
        <f t="shared" si="235"/>
        <v>3</v>
      </c>
      <c r="I3740" s="1" t="s">
        <v>15723</v>
      </c>
      <c r="J3740" s="1" t="s">
        <v>15624</v>
      </c>
      <c r="K3740" s="42">
        <v>1</v>
      </c>
      <c r="L3740" s="42">
        <v>0.82</v>
      </c>
      <c r="M3740" s="1" t="s">
        <v>15615</v>
      </c>
    </row>
    <row r="3741" spans="1:13" x14ac:dyDescent="0.3">
      <c r="A3741">
        <v>3740</v>
      </c>
      <c r="B3741" t="s">
        <v>11312</v>
      </c>
      <c r="C3741" t="s">
        <v>4089</v>
      </c>
      <c r="D3741" t="s">
        <v>12959</v>
      </c>
      <c r="E3741" s="1">
        <f t="shared" si="232"/>
        <v>43440</v>
      </c>
      <c r="F3741">
        <f t="shared" si="233"/>
        <v>2018</v>
      </c>
      <c r="G3741">
        <f t="shared" si="234"/>
        <v>12</v>
      </c>
      <c r="H3741">
        <f t="shared" si="235"/>
        <v>4</v>
      </c>
      <c r="I3741" s="1" t="s">
        <v>15625</v>
      </c>
      <c r="J3741" s="1" t="s">
        <v>15626</v>
      </c>
      <c r="K3741" s="42">
        <v>1</v>
      </c>
      <c r="L3741" s="42">
        <v>1</v>
      </c>
      <c r="M3741" s="1" t="s">
        <v>15616</v>
      </c>
    </row>
    <row r="3742" spans="1:13" x14ac:dyDescent="0.3">
      <c r="A3742">
        <v>3741</v>
      </c>
      <c r="B3742" t="s">
        <v>11513</v>
      </c>
      <c r="C3742" t="s">
        <v>3890</v>
      </c>
      <c r="D3742" t="s">
        <v>12959</v>
      </c>
      <c r="E3742" s="1">
        <f t="shared" si="232"/>
        <v>43440</v>
      </c>
      <c r="F3742">
        <f t="shared" si="233"/>
        <v>2018</v>
      </c>
      <c r="G3742">
        <f t="shared" si="234"/>
        <v>12</v>
      </c>
      <c r="H3742">
        <f t="shared" si="235"/>
        <v>4</v>
      </c>
      <c r="I3742" s="1" t="s">
        <v>15622</v>
      </c>
      <c r="J3742" s="1" t="s">
        <v>15624</v>
      </c>
      <c r="K3742" s="42">
        <v>1</v>
      </c>
      <c r="L3742" s="42">
        <v>1</v>
      </c>
      <c r="M3742" s="1" t="s">
        <v>15615</v>
      </c>
    </row>
    <row r="3743" spans="1:13" x14ac:dyDescent="0.3">
      <c r="A3743">
        <v>3742</v>
      </c>
      <c r="B3743" t="s">
        <v>10606</v>
      </c>
      <c r="C3743" t="s">
        <v>4780</v>
      </c>
      <c r="D3743" t="s">
        <v>12960</v>
      </c>
      <c r="E3743" s="1">
        <f t="shared" si="232"/>
        <v>43441</v>
      </c>
      <c r="F3743">
        <f t="shared" si="233"/>
        <v>2018</v>
      </c>
      <c r="G3743">
        <f t="shared" si="234"/>
        <v>12</v>
      </c>
      <c r="H3743">
        <f t="shared" si="235"/>
        <v>5</v>
      </c>
      <c r="I3743" s="1" t="s">
        <v>15622</v>
      </c>
      <c r="J3743" s="1" t="s">
        <v>15628</v>
      </c>
      <c r="K3743" s="42">
        <v>0.33</v>
      </c>
      <c r="L3743" s="42">
        <v>0.67</v>
      </c>
      <c r="M3743" s="1" t="s">
        <v>15615</v>
      </c>
    </row>
    <row r="3744" spans="1:13" x14ac:dyDescent="0.3">
      <c r="A3744">
        <v>3743</v>
      </c>
      <c r="B3744" t="s">
        <v>9739</v>
      </c>
      <c r="C3744" t="s">
        <v>5626</v>
      </c>
      <c r="D3744" t="s">
        <v>12961</v>
      </c>
      <c r="E3744" s="1">
        <f t="shared" si="232"/>
        <v>43443</v>
      </c>
      <c r="F3744">
        <f t="shared" si="233"/>
        <v>2018</v>
      </c>
      <c r="G3744">
        <f t="shared" si="234"/>
        <v>12</v>
      </c>
      <c r="H3744">
        <f t="shared" si="235"/>
        <v>7</v>
      </c>
      <c r="I3744" s="1" t="s">
        <v>15622</v>
      </c>
      <c r="J3744" s="1" t="s">
        <v>15624</v>
      </c>
      <c r="K3744" s="42">
        <v>1</v>
      </c>
      <c r="L3744" s="42">
        <v>1</v>
      </c>
      <c r="M3744" s="1" t="s">
        <v>15616</v>
      </c>
    </row>
    <row r="3745" spans="1:13" x14ac:dyDescent="0.3">
      <c r="A3745">
        <v>3744</v>
      </c>
      <c r="B3745" t="s">
        <v>9519</v>
      </c>
      <c r="C3745" t="s">
        <v>5841</v>
      </c>
      <c r="D3745" t="s">
        <v>12961</v>
      </c>
      <c r="E3745" s="1">
        <f t="shared" si="232"/>
        <v>43443</v>
      </c>
      <c r="F3745">
        <f t="shared" si="233"/>
        <v>2018</v>
      </c>
      <c r="G3745">
        <f t="shared" si="234"/>
        <v>12</v>
      </c>
      <c r="H3745">
        <f t="shared" si="235"/>
        <v>7</v>
      </c>
      <c r="I3745" s="1" t="s">
        <v>15622</v>
      </c>
      <c r="J3745" s="1" t="s">
        <v>15626</v>
      </c>
      <c r="K3745" s="42">
        <v>1</v>
      </c>
      <c r="L3745" s="42">
        <v>0.98</v>
      </c>
      <c r="M3745" s="1" t="s">
        <v>15616</v>
      </c>
    </row>
    <row r="3746" spans="1:13" x14ac:dyDescent="0.3">
      <c r="A3746">
        <v>3745</v>
      </c>
      <c r="B3746" t="s">
        <v>8124</v>
      </c>
      <c r="C3746" t="s">
        <v>7211</v>
      </c>
      <c r="D3746" t="s">
        <v>12961</v>
      </c>
      <c r="E3746" s="1">
        <f t="shared" si="232"/>
        <v>43443</v>
      </c>
      <c r="F3746">
        <f t="shared" si="233"/>
        <v>2018</v>
      </c>
      <c r="G3746">
        <f t="shared" si="234"/>
        <v>12</v>
      </c>
      <c r="H3746">
        <f t="shared" si="235"/>
        <v>7</v>
      </c>
      <c r="I3746" s="1" t="s">
        <v>15622</v>
      </c>
      <c r="J3746" s="1" t="s">
        <v>15623</v>
      </c>
      <c r="K3746" s="42">
        <v>1</v>
      </c>
      <c r="L3746" s="42">
        <v>0.97</v>
      </c>
      <c r="M3746" s="1" t="s">
        <v>15615</v>
      </c>
    </row>
    <row r="3747" spans="1:13" x14ac:dyDescent="0.3">
      <c r="A3747">
        <v>3746</v>
      </c>
      <c r="B3747" t="s">
        <v>10166</v>
      </c>
      <c r="C3747" t="s">
        <v>5212</v>
      </c>
      <c r="D3747" t="s">
        <v>12962</v>
      </c>
      <c r="E3747" s="1">
        <f t="shared" si="232"/>
        <v>43444</v>
      </c>
      <c r="F3747">
        <f t="shared" si="233"/>
        <v>2018</v>
      </c>
      <c r="G3747">
        <f t="shared" si="234"/>
        <v>12</v>
      </c>
      <c r="H3747">
        <f t="shared" si="235"/>
        <v>1</v>
      </c>
      <c r="I3747" s="1" t="s">
        <v>15622</v>
      </c>
      <c r="J3747" s="1" t="s">
        <v>15626</v>
      </c>
      <c r="K3747" s="42">
        <v>0.9</v>
      </c>
      <c r="L3747" s="42">
        <v>1</v>
      </c>
      <c r="M3747" s="1" t="s">
        <v>15615</v>
      </c>
    </row>
    <row r="3748" spans="1:13" x14ac:dyDescent="0.3">
      <c r="A3748">
        <v>3747</v>
      </c>
      <c r="B3748" t="s">
        <v>9977</v>
      </c>
      <c r="C3748" t="s">
        <v>5395</v>
      </c>
      <c r="D3748" t="s">
        <v>12963</v>
      </c>
      <c r="E3748" s="1">
        <f t="shared" si="232"/>
        <v>43445</v>
      </c>
      <c r="F3748">
        <f t="shared" si="233"/>
        <v>2018</v>
      </c>
      <c r="G3748">
        <f t="shared" si="234"/>
        <v>12</v>
      </c>
      <c r="H3748">
        <f t="shared" si="235"/>
        <v>2</v>
      </c>
      <c r="I3748" s="1" t="s">
        <v>15625</v>
      </c>
      <c r="J3748" s="1" t="s">
        <v>15626</v>
      </c>
      <c r="K3748" s="42">
        <v>1</v>
      </c>
      <c r="L3748" s="42">
        <v>0.98</v>
      </c>
      <c r="M3748" s="1" t="s">
        <v>15615</v>
      </c>
    </row>
    <row r="3749" spans="1:13" x14ac:dyDescent="0.3">
      <c r="A3749">
        <v>3748</v>
      </c>
      <c r="B3749" t="s">
        <v>8469</v>
      </c>
      <c r="C3749" t="s">
        <v>6874</v>
      </c>
      <c r="D3749" t="s">
        <v>12964</v>
      </c>
      <c r="E3749" s="1">
        <f t="shared" si="232"/>
        <v>43447</v>
      </c>
      <c r="F3749">
        <f t="shared" si="233"/>
        <v>2018</v>
      </c>
      <c r="G3749">
        <f t="shared" si="234"/>
        <v>12</v>
      </c>
      <c r="H3749">
        <f t="shared" si="235"/>
        <v>4</v>
      </c>
      <c r="I3749" s="1" t="s">
        <v>15622</v>
      </c>
      <c r="J3749" s="1" t="s">
        <v>15626</v>
      </c>
      <c r="K3749" s="42">
        <v>1</v>
      </c>
      <c r="L3749" s="42">
        <v>1</v>
      </c>
      <c r="M3749" s="1" t="s">
        <v>15616</v>
      </c>
    </row>
    <row r="3750" spans="1:13" x14ac:dyDescent="0.3">
      <c r="A3750">
        <v>3749</v>
      </c>
      <c r="B3750" t="s">
        <v>7691</v>
      </c>
      <c r="C3750" t="s">
        <v>7626</v>
      </c>
      <c r="D3750" t="s">
        <v>12964</v>
      </c>
      <c r="E3750" s="1">
        <f t="shared" si="232"/>
        <v>43447</v>
      </c>
      <c r="F3750">
        <f t="shared" si="233"/>
        <v>2018</v>
      </c>
      <c r="G3750">
        <f t="shared" si="234"/>
        <v>12</v>
      </c>
      <c r="H3750">
        <f t="shared" si="235"/>
        <v>4</v>
      </c>
      <c r="I3750" s="1" t="s">
        <v>15622</v>
      </c>
      <c r="J3750" s="1" t="s">
        <v>15623</v>
      </c>
      <c r="K3750" s="42">
        <v>1</v>
      </c>
      <c r="L3750" s="42">
        <v>0.99</v>
      </c>
      <c r="M3750" s="1" t="s">
        <v>15615</v>
      </c>
    </row>
    <row r="3751" spans="1:13" x14ac:dyDescent="0.3">
      <c r="A3751">
        <v>3750</v>
      </c>
      <c r="B3751" t="s">
        <v>11646</v>
      </c>
      <c r="C3751" t="s">
        <v>3759</v>
      </c>
      <c r="D3751" t="s">
        <v>12965</v>
      </c>
      <c r="E3751" s="1">
        <f t="shared" si="232"/>
        <v>43448</v>
      </c>
      <c r="F3751">
        <f t="shared" si="233"/>
        <v>2018</v>
      </c>
      <c r="G3751">
        <f t="shared" si="234"/>
        <v>12</v>
      </c>
      <c r="H3751">
        <f t="shared" si="235"/>
        <v>5</v>
      </c>
      <c r="I3751" s="1" t="s">
        <v>15629</v>
      </c>
      <c r="J3751" s="1" t="s">
        <v>15626</v>
      </c>
      <c r="K3751" s="42">
        <v>1</v>
      </c>
      <c r="L3751" s="42">
        <v>1</v>
      </c>
      <c r="M3751" s="1" t="s">
        <v>15615</v>
      </c>
    </row>
    <row r="3752" spans="1:13" x14ac:dyDescent="0.3">
      <c r="A3752">
        <v>3751</v>
      </c>
      <c r="B3752" t="s">
        <v>11417</v>
      </c>
      <c r="C3752" t="s">
        <v>3984</v>
      </c>
      <c r="D3752" t="s">
        <v>12965</v>
      </c>
      <c r="E3752" s="1">
        <f t="shared" si="232"/>
        <v>43448</v>
      </c>
      <c r="F3752">
        <f t="shared" si="233"/>
        <v>2018</v>
      </c>
      <c r="G3752">
        <f t="shared" si="234"/>
        <v>12</v>
      </c>
      <c r="H3752">
        <f t="shared" si="235"/>
        <v>5</v>
      </c>
      <c r="I3752" s="1" t="s">
        <v>15815</v>
      </c>
      <c r="J3752" s="1" t="s">
        <v>15626</v>
      </c>
      <c r="K3752" s="42">
        <v>1</v>
      </c>
      <c r="L3752" s="42">
        <v>0.97</v>
      </c>
      <c r="M3752" s="1" t="s">
        <v>15615</v>
      </c>
    </row>
    <row r="3753" spans="1:13" x14ac:dyDescent="0.3">
      <c r="A3753">
        <v>3752</v>
      </c>
      <c r="B3753" t="s">
        <v>11441</v>
      </c>
      <c r="C3753" t="s">
        <v>3960</v>
      </c>
      <c r="D3753" t="s">
        <v>12966</v>
      </c>
      <c r="E3753" s="1">
        <f t="shared" si="232"/>
        <v>43449</v>
      </c>
      <c r="F3753">
        <f t="shared" si="233"/>
        <v>2018</v>
      </c>
      <c r="G3753">
        <f t="shared" si="234"/>
        <v>12</v>
      </c>
      <c r="H3753">
        <f t="shared" si="235"/>
        <v>6</v>
      </c>
      <c r="I3753" s="1" t="s">
        <v>15817</v>
      </c>
      <c r="J3753" s="1" t="s">
        <v>15626</v>
      </c>
      <c r="K3753" s="42">
        <v>1</v>
      </c>
      <c r="L3753" s="42">
        <v>1</v>
      </c>
      <c r="M3753" s="1" t="s">
        <v>15615</v>
      </c>
    </row>
    <row r="3754" spans="1:13" x14ac:dyDescent="0.3">
      <c r="A3754">
        <v>3753</v>
      </c>
      <c r="B3754" t="s">
        <v>8659</v>
      </c>
      <c r="C3754" t="s">
        <v>6689</v>
      </c>
      <c r="D3754" t="s">
        <v>12967</v>
      </c>
      <c r="E3754" s="1">
        <f t="shared" si="232"/>
        <v>43451</v>
      </c>
      <c r="F3754">
        <f t="shared" si="233"/>
        <v>2018</v>
      </c>
      <c r="G3754">
        <f t="shared" si="234"/>
        <v>12</v>
      </c>
      <c r="H3754">
        <f t="shared" si="235"/>
        <v>1</v>
      </c>
      <c r="I3754" s="1" t="s">
        <v>15625</v>
      </c>
      <c r="J3754" s="1" t="s">
        <v>15626</v>
      </c>
      <c r="K3754" s="42">
        <v>0.94</v>
      </c>
      <c r="L3754" s="42">
        <v>0.91</v>
      </c>
      <c r="M3754" s="1" t="s">
        <v>15615</v>
      </c>
    </row>
    <row r="3755" spans="1:13" x14ac:dyDescent="0.3">
      <c r="A3755">
        <v>3754</v>
      </c>
      <c r="B3755" t="s">
        <v>8098</v>
      </c>
      <c r="C3755" t="s">
        <v>7236</v>
      </c>
      <c r="D3755" t="s">
        <v>12968</v>
      </c>
      <c r="E3755" s="1">
        <f t="shared" si="232"/>
        <v>43452</v>
      </c>
      <c r="F3755">
        <f t="shared" si="233"/>
        <v>2018</v>
      </c>
      <c r="G3755">
        <f t="shared" si="234"/>
        <v>12</v>
      </c>
      <c r="H3755">
        <f t="shared" si="235"/>
        <v>2</v>
      </c>
      <c r="I3755" s="1" t="s">
        <v>15622</v>
      </c>
      <c r="J3755" s="1" t="s">
        <v>15623</v>
      </c>
      <c r="K3755" s="42">
        <v>0.6</v>
      </c>
      <c r="L3755" s="42">
        <v>0.98</v>
      </c>
      <c r="M3755" s="1" t="s">
        <v>15615</v>
      </c>
    </row>
    <row r="3756" spans="1:13" x14ac:dyDescent="0.3">
      <c r="A3756">
        <v>3755</v>
      </c>
      <c r="B3756" t="s">
        <v>8530</v>
      </c>
      <c r="C3756" t="s">
        <v>6816</v>
      </c>
      <c r="D3756" t="s">
        <v>12968</v>
      </c>
      <c r="E3756" s="1">
        <f t="shared" si="232"/>
        <v>43452</v>
      </c>
      <c r="F3756">
        <f t="shared" si="233"/>
        <v>2018</v>
      </c>
      <c r="G3756">
        <f t="shared" si="234"/>
        <v>12</v>
      </c>
      <c r="H3756">
        <f t="shared" si="235"/>
        <v>2</v>
      </c>
      <c r="I3756" s="1" t="s">
        <v>15622</v>
      </c>
      <c r="J3756" s="1" t="s">
        <v>15626</v>
      </c>
      <c r="K3756" s="42">
        <v>0.91</v>
      </c>
      <c r="L3756" s="42">
        <v>0.98</v>
      </c>
      <c r="M3756" s="1" t="s">
        <v>15615</v>
      </c>
    </row>
    <row r="3757" spans="1:13" x14ac:dyDescent="0.3">
      <c r="A3757">
        <v>3756</v>
      </c>
      <c r="B3757" t="s">
        <v>10919</v>
      </c>
      <c r="C3757" t="s">
        <v>4475</v>
      </c>
      <c r="D3757" t="s">
        <v>12968</v>
      </c>
      <c r="E3757" s="1">
        <f t="shared" si="232"/>
        <v>43452</v>
      </c>
      <c r="F3757">
        <f t="shared" si="233"/>
        <v>2018</v>
      </c>
      <c r="G3757">
        <f t="shared" si="234"/>
        <v>12</v>
      </c>
      <c r="H3757">
        <f t="shared" si="235"/>
        <v>2</v>
      </c>
      <c r="I3757" s="1" t="s">
        <v>15629</v>
      </c>
      <c r="J3757" s="1" t="s">
        <v>15624</v>
      </c>
      <c r="K3757" s="42">
        <v>0.9</v>
      </c>
      <c r="L3757" s="42">
        <v>0.97</v>
      </c>
      <c r="M3757" s="1" t="s">
        <v>15615</v>
      </c>
    </row>
    <row r="3758" spans="1:13" x14ac:dyDescent="0.3">
      <c r="A3758">
        <v>3757</v>
      </c>
      <c r="B3758" t="s">
        <v>8977</v>
      </c>
      <c r="C3758" t="s">
        <v>6376</v>
      </c>
      <c r="D3758" t="s">
        <v>12968</v>
      </c>
      <c r="E3758" s="1">
        <f t="shared" si="232"/>
        <v>43452</v>
      </c>
      <c r="F3758">
        <f t="shared" si="233"/>
        <v>2018</v>
      </c>
      <c r="G3758">
        <f t="shared" si="234"/>
        <v>12</v>
      </c>
      <c r="H3758">
        <f t="shared" si="235"/>
        <v>2</v>
      </c>
      <c r="I3758" s="1" t="s">
        <v>15622</v>
      </c>
      <c r="J3758" s="1" t="s">
        <v>15626</v>
      </c>
      <c r="K3758" s="42">
        <v>1</v>
      </c>
      <c r="L3758" s="42">
        <v>1</v>
      </c>
      <c r="M3758" s="1" t="s">
        <v>15615</v>
      </c>
    </row>
    <row r="3759" spans="1:13" x14ac:dyDescent="0.3">
      <c r="A3759">
        <v>3758</v>
      </c>
      <c r="B3759" t="s">
        <v>10990</v>
      </c>
      <c r="C3759" t="s">
        <v>4407</v>
      </c>
      <c r="D3759" t="s">
        <v>12969</v>
      </c>
      <c r="E3759" s="1">
        <f t="shared" si="232"/>
        <v>43454</v>
      </c>
      <c r="F3759">
        <f t="shared" si="233"/>
        <v>2018</v>
      </c>
      <c r="G3759">
        <f t="shared" si="234"/>
        <v>12</v>
      </c>
      <c r="H3759">
        <f t="shared" si="235"/>
        <v>4</v>
      </c>
      <c r="I3759" s="1" t="s">
        <v>15625</v>
      </c>
      <c r="J3759" s="1" t="s">
        <v>15624</v>
      </c>
      <c r="K3759" s="42">
        <v>1</v>
      </c>
      <c r="L3759" s="42">
        <v>0.9</v>
      </c>
      <c r="M3759" s="1" t="s">
        <v>15616</v>
      </c>
    </row>
    <row r="3760" spans="1:13" x14ac:dyDescent="0.3">
      <c r="A3760">
        <v>3759</v>
      </c>
      <c r="B3760" t="s">
        <v>9093</v>
      </c>
      <c r="C3760" t="s">
        <v>6260</v>
      </c>
      <c r="D3760" t="s">
        <v>12970</v>
      </c>
      <c r="E3760" s="1">
        <f t="shared" si="232"/>
        <v>43456</v>
      </c>
      <c r="F3760">
        <f t="shared" si="233"/>
        <v>2018</v>
      </c>
      <c r="G3760">
        <f t="shared" si="234"/>
        <v>12</v>
      </c>
      <c r="H3760">
        <f t="shared" si="235"/>
        <v>6</v>
      </c>
      <c r="I3760" s="1" t="s">
        <v>15622</v>
      </c>
      <c r="J3760" s="1" t="s">
        <v>15628</v>
      </c>
      <c r="K3760" s="42">
        <v>0.33</v>
      </c>
      <c r="L3760" s="42">
        <v>0.86</v>
      </c>
      <c r="M3760" s="1" t="s">
        <v>15615</v>
      </c>
    </row>
    <row r="3761" spans="1:13" x14ac:dyDescent="0.3">
      <c r="A3761">
        <v>3760</v>
      </c>
      <c r="B3761" t="s">
        <v>10130</v>
      </c>
      <c r="C3761" t="s">
        <v>5247</v>
      </c>
      <c r="D3761" t="s">
        <v>12970</v>
      </c>
      <c r="E3761" s="1">
        <f t="shared" si="232"/>
        <v>43456</v>
      </c>
      <c r="F3761">
        <f t="shared" si="233"/>
        <v>2018</v>
      </c>
      <c r="G3761">
        <f t="shared" si="234"/>
        <v>12</v>
      </c>
      <c r="H3761">
        <f t="shared" si="235"/>
        <v>6</v>
      </c>
      <c r="I3761" s="1" t="s">
        <v>15625</v>
      </c>
      <c r="J3761" s="1" t="s">
        <v>15626</v>
      </c>
      <c r="K3761" s="42">
        <v>1</v>
      </c>
      <c r="L3761" s="42">
        <v>0.97</v>
      </c>
      <c r="M3761" s="1" t="s">
        <v>15615</v>
      </c>
    </row>
    <row r="3762" spans="1:13" x14ac:dyDescent="0.3">
      <c r="A3762">
        <v>3761</v>
      </c>
      <c r="B3762" t="s">
        <v>7975</v>
      </c>
      <c r="C3762" t="s">
        <v>7356</v>
      </c>
      <c r="D3762" t="s">
        <v>12971</v>
      </c>
      <c r="E3762" s="1">
        <f t="shared" si="232"/>
        <v>43458</v>
      </c>
      <c r="F3762">
        <f t="shared" si="233"/>
        <v>2018</v>
      </c>
      <c r="G3762">
        <f t="shared" si="234"/>
        <v>12</v>
      </c>
      <c r="H3762">
        <f t="shared" si="235"/>
        <v>1</v>
      </c>
      <c r="I3762" s="1" t="s">
        <v>15629</v>
      </c>
      <c r="J3762" s="1" t="s">
        <v>15626</v>
      </c>
      <c r="K3762" s="42">
        <v>1</v>
      </c>
      <c r="L3762" s="42">
        <v>0.96</v>
      </c>
      <c r="M3762" s="1" t="s">
        <v>15615</v>
      </c>
    </row>
    <row r="3763" spans="1:13" x14ac:dyDescent="0.3">
      <c r="A3763">
        <v>3762</v>
      </c>
      <c r="B3763" t="s">
        <v>8033</v>
      </c>
      <c r="C3763" t="s">
        <v>7299</v>
      </c>
      <c r="D3763" t="s">
        <v>12972</v>
      </c>
      <c r="E3763" s="1">
        <f t="shared" si="232"/>
        <v>43461</v>
      </c>
      <c r="F3763">
        <f t="shared" si="233"/>
        <v>2018</v>
      </c>
      <c r="G3763">
        <f t="shared" si="234"/>
        <v>12</v>
      </c>
      <c r="H3763">
        <f t="shared" si="235"/>
        <v>4</v>
      </c>
      <c r="I3763" s="1" t="s">
        <v>15629</v>
      </c>
      <c r="J3763" s="1" t="s">
        <v>15626</v>
      </c>
      <c r="K3763" s="42">
        <v>1</v>
      </c>
      <c r="L3763" s="42">
        <v>0.99</v>
      </c>
      <c r="M3763" s="1" t="s">
        <v>15615</v>
      </c>
    </row>
    <row r="3764" spans="1:13" x14ac:dyDescent="0.3">
      <c r="A3764">
        <v>3763</v>
      </c>
      <c r="B3764" t="s">
        <v>11652</v>
      </c>
      <c r="C3764" t="s">
        <v>3753</v>
      </c>
      <c r="D3764" t="s">
        <v>12973</v>
      </c>
      <c r="E3764" s="1">
        <f t="shared" si="232"/>
        <v>43462</v>
      </c>
      <c r="F3764">
        <f t="shared" si="233"/>
        <v>2018</v>
      </c>
      <c r="G3764">
        <f t="shared" si="234"/>
        <v>12</v>
      </c>
      <c r="H3764">
        <f t="shared" si="235"/>
        <v>5</v>
      </c>
      <c r="I3764" s="1" t="s">
        <v>15625</v>
      </c>
      <c r="J3764" s="1" t="s">
        <v>15626</v>
      </c>
      <c r="K3764" s="42">
        <v>1</v>
      </c>
      <c r="L3764" s="42">
        <v>0.93</v>
      </c>
      <c r="M3764" s="1" t="s">
        <v>15616</v>
      </c>
    </row>
    <row r="3765" spans="1:13" x14ac:dyDescent="0.3">
      <c r="A3765">
        <v>3764</v>
      </c>
      <c r="B3765" t="s">
        <v>10665</v>
      </c>
      <c r="C3765" t="s">
        <v>4721</v>
      </c>
      <c r="D3765" t="s">
        <v>12974</v>
      </c>
      <c r="E3765" s="1">
        <f t="shared" si="232"/>
        <v>43465</v>
      </c>
      <c r="F3765">
        <f t="shared" si="233"/>
        <v>2018</v>
      </c>
      <c r="G3765">
        <f t="shared" si="234"/>
        <v>12</v>
      </c>
      <c r="H3765">
        <f t="shared" si="235"/>
        <v>1</v>
      </c>
      <c r="I3765" s="1" t="s">
        <v>15622</v>
      </c>
      <c r="J3765" s="1" t="s">
        <v>15624</v>
      </c>
      <c r="K3765" s="42">
        <v>1</v>
      </c>
      <c r="L3765" s="42">
        <v>1</v>
      </c>
      <c r="M3765" s="1" t="s">
        <v>15615</v>
      </c>
    </row>
    <row r="3766" spans="1:13" x14ac:dyDescent="0.3">
      <c r="A3766">
        <v>3765</v>
      </c>
      <c r="B3766" t="s">
        <v>8242</v>
      </c>
      <c r="C3766" t="s">
        <v>7093</v>
      </c>
      <c r="D3766" t="s">
        <v>12975</v>
      </c>
      <c r="E3766" s="1">
        <f t="shared" si="232"/>
        <v>43470</v>
      </c>
      <c r="F3766">
        <f t="shared" si="233"/>
        <v>2019</v>
      </c>
      <c r="G3766">
        <f t="shared" si="234"/>
        <v>1</v>
      </c>
      <c r="H3766">
        <f t="shared" si="235"/>
        <v>6</v>
      </c>
      <c r="I3766" s="1" t="s">
        <v>15622</v>
      </c>
      <c r="J3766" s="1" t="s">
        <v>15626</v>
      </c>
      <c r="K3766" s="42">
        <v>0.91</v>
      </c>
      <c r="L3766" s="42">
        <v>0.95</v>
      </c>
      <c r="M3766" s="1" t="s">
        <v>15616</v>
      </c>
    </row>
    <row r="3767" spans="1:13" x14ac:dyDescent="0.3">
      <c r="A3767">
        <v>3766</v>
      </c>
      <c r="B3767" t="s">
        <v>11476</v>
      </c>
      <c r="C3767" t="s">
        <v>3926</v>
      </c>
      <c r="D3767" t="s">
        <v>12975</v>
      </c>
      <c r="E3767" s="1">
        <f t="shared" si="232"/>
        <v>43470</v>
      </c>
      <c r="F3767">
        <f t="shared" si="233"/>
        <v>2019</v>
      </c>
      <c r="G3767">
        <f t="shared" si="234"/>
        <v>1</v>
      </c>
      <c r="H3767">
        <f t="shared" si="235"/>
        <v>6</v>
      </c>
      <c r="I3767" s="1" t="s">
        <v>15622</v>
      </c>
      <c r="J3767" s="1" t="s">
        <v>15624</v>
      </c>
      <c r="K3767" s="42">
        <v>1</v>
      </c>
      <c r="L3767" s="42">
        <v>0.78</v>
      </c>
      <c r="M3767" s="1" t="s">
        <v>15616</v>
      </c>
    </row>
    <row r="3768" spans="1:13" x14ac:dyDescent="0.3">
      <c r="A3768">
        <v>3767</v>
      </c>
      <c r="B3768" t="s">
        <v>9092</v>
      </c>
      <c r="C3768" t="s">
        <v>6261</v>
      </c>
      <c r="D3768" t="s">
        <v>12976</v>
      </c>
      <c r="E3768" s="1">
        <f t="shared" si="232"/>
        <v>43472</v>
      </c>
      <c r="F3768">
        <f t="shared" si="233"/>
        <v>2019</v>
      </c>
      <c r="G3768">
        <f t="shared" si="234"/>
        <v>1</v>
      </c>
      <c r="H3768">
        <f t="shared" si="235"/>
        <v>1</v>
      </c>
      <c r="I3768" s="1" t="s">
        <v>15622</v>
      </c>
      <c r="J3768" s="1" t="s">
        <v>15626</v>
      </c>
      <c r="K3768" s="42">
        <v>1</v>
      </c>
      <c r="L3768" s="42">
        <v>0.98</v>
      </c>
      <c r="M3768" s="1" t="s">
        <v>15615</v>
      </c>
    </row>
    <row r="3769" spans="1:13" x14ac:dyDescent="0.3">
      <c r="A3769">
        <v>3768</v>
      </c>
      <c r="B3769" t="s">
        <v>7813</v>
      </c>
      <c r="C3769" t="s">
        <v>7510</v>
      </c>
      <c r="D3769" t="s">
        <v>12976</v>
      </c>
      <c r="E3769" s="1">
        <f t="shared" si="232"/>
        <v>43472</v>
      </c>
      <c r="F3769">
        <f t="shared" si="233"/>
        <v>2019</v>
      </c>
      <c r="G3769">
        <f t="shared" si="234"/>
        <v>1</v>
      </c>
      <c r="H3769">
        <f t="shared" si="235"/>
        <v>1</v>
      </c>
      <c r="I3769" s="1" t="s">
        <v>15622</v>
      </c>
      <c r="J3769" s="1" t="s">
        <v>15626</v>
      </c>
      <c r="K3769" s="42">
        <v>0.9</v>
      </c>
      <c r="L3769" s="42">
        <v>1</v>
      </c>
      <c r="M3769" s="1" t="s">
        <v>15615</v>
      </c>
    </row>
    <row r="3770" spans="1:13" x14ac:dyDescent="0.3">
      <c r="A3770">
        <v>3769</v>
      </c>
      <c r="B3770" t="s">
        <v>11572</v>
      </c>
      <c r="C3770" t="s">
        <v>3833</v>
      </c>
      <c r="D3770" t="s">
        <v>12977</v>
      </c>
      <c r="E3770" s="1">
        <f t="shared" si="232"/>
        <v>43473</v>
      </c>
      <c r="F3770">
        <f t="shared" si="233"/>
        <v>2019</v>
      </c>
      <c r="G3770">
        <f t="shared" si="234"/>
        <v>1</v>
      </c>
      <c r="H3770">
        <f t="shared" si="235"/>
        <v>2</v>
      </c>
      <c r="I3770" s="1" t="s">
        <v>15622</v>
      </c>
      <c r="J3770" s="1" t="s">
        <v>15624</v>
      </c>
      <c r="K3770" s="42">
        <v>1</v>
      </c>
      <c r="L3770" s="42">
        <v>0.92</v>
      </c>
      <c r="M3770" s="1" t="s">
        <v>15615</v>
      </c>
    </row>
    <row r="3771" spans="1:13" x14ac:dyDescent="0.3">
      <c r="A3771">
        <v>3770</v>
      </c>
      <c r="B3771" t="s">
        <v>10560</v>
      </c>
      <c r="C3771" t="s">
        <v>4824</v>
      </c>
      <c r="D3771" t="s">
        <v>12978</v>
      </c>
      <c r="E3771" s="1">
        <f t="shared" si="232"/>
        <v>43478</v>
      </c>
      <c r="F3771">
        <f t="shared" si="233"/>
        <v>2019</v>
      </c>
      <c r="G3771">
        <f t="shared" si="234"/>
        <v>1</v>
      </c>
      <c r="H3771">
        <f t="shared" si="235"/>
        <v>7</v>
      </c>
      <c r="I3771" s="1" t="s">
        <v>15625</v>
      </c>
      <c r="J3771" s="1" t="s">
        <v>15623</v>
      </c>
      <c r="K3771" s="42">
        <v>0.9</v>
      </c>
      <c r="L3771" s="42">
        <v>0.87</v>
      </c>
      <c r="M3771" s="1" t="s">
        <v>15615</v>
      </c>
    </row>
    <row r="3772" spans="1:13" x14ac:dyDescent="0.3">
      <c r="A3772">
        <v>3771</v>
      </c>
      <c r="B3772" t="s">
        <v>8438</v>
      </c>
      <c r="C3772" t="s">
        <v>6904</v>
      </c>
      <c r="D3772" t="s">
        <v>12979</v>
      </c>
      <c r="E3772" s="1">
        <f t="shared" si="232"/>
        <v>43479</v>
      </c>
      <c r="F3772">
        <f t="shared" si="233"/>
        <v>2019</v>
      </c>
      <c r="G3772">
        <f t="shared" si="234"/>
        <v>1</v>
      </c>
      <c r="H3772">
        <f t="shared" si="235"/>
        <v>1</v>
      </c>
      <c r="I3772" s="1" t="s">
        <v>15622</v>
      </c>
      <c r="J3772" s="1" t="s">
        <v>15626</v>
      </c>
      <c r="K3772" s="42">
        <v>1</v>
      </c>
      <c r="L3772" s="42">
        <v>0.63</v>
      </c>
      <c r="M3772" s="1" t="s">
        <v>15615</v>
      </c>
    </row>
    <row r="3773" spans="1:13" x14ac:dyDescent="0.3">
      <c r="A3773">
        <v>3772</v>
      </c>
      <c r="B3773" t="s">
        <v>8637</v>
      </c>
      <c r="C3773" t="s">
        <v>6711</v>
      </c>
      <c r="D3773" t="s">
        <v>12979</v>
      </c>
      <c r="E3773" s="1">
        <f t="shared" si="232"/>
        <v>43479</v>
      </c>
      <c r="F3773">
        <f t="shared" si="233"/>
        <v>2019</v>
      </c>
      <c r="G3773">
        <f t="shared" si="234"/>
        <v>1</v>
      </c>
      <c r="H3773">
        <f t="shared" si="235"/>
        <v>1</v>
      </c>
      <c r="I3773" s="1" t="s">
        <v>15622</v>
      </c>
      <c r="J3773" s="1" t="s">
        <v>15626</v>
      </c>
      <c r="K3773" s="42">
        <v>0.83</v>
      </c>
      <c r="L3773" s="42">
        <v>1</v>
      </c>
      <c r="M3773" s="1" t="s">
        <v>15616</v>
      </c>
    </row>
    <row r="3774" spans="1:13" x14ac:dyDescent="0.3">
      <c r="A3774">
        <v>3773</v>
      </c>
      <c r="B3774" t="s">
        <v>10880</v>
      </c>
      <c r="C3774" t="s">
        <v>4514</v>
      </c>
      <c r="D3774" t="s">
        <v>12980</v>
      </c>
      <c r="E3774" s="1">
        <f t="shared" si="232"/>
        <v>43482</v>
      </c>
      <c r="F3774">
        <f t="shared" si="233"/>
        <v>2019</v>
      </c>
      <c r="G3774">
        <f t="shared" si="234"/>
        <v>1</v>
      </c>
      <c r="H3774">
        <f t="shared" si="235"/>
        <v>4</v>
      </c>
      <c r="I3774" s="1" t="s">
        <v>15769</v>
      </c>
      <c r="J3774" s="1" t="s">
        <v>15626</v>
      </c>
      <c r="K3774" s="42">
        <v>1</v>
      </c>
      <c r="L3774" s="42">
        <v>1</v>
      </c>
      <c r="M3774" s="1" t="s">
        <v>15615</v>
      </c>
    </row>
    <row r="3775" spans="1:13" x14ac:dyDescent="0.3">
      <c r="A3775">
        <v>3774</v>
      </c>
      <c r="B3775" t="s">
        <v>8707</v>
      </c>
      <c r="C3775" t="s">
        <v>6641</v>
      </c>
      <c r="D3775" t="s">
        <v>12980</v>
      </c>
      <c r="E3775" s="1">
        <f t="shared" si="232"/>
        <v>43482</v>
      </c>
      <c r="F3775">
        <f t="shared" si="233"/>
        <v>2019</v>
      </c>
      <c r="G3775">
        <f t="shared" si="234"/>
        <v>1</v>
      </c>
      <c r="H3775">
        <f t="shared" si="235"/>
        <v>4</v>
      </c>
      <c r="I3775" s="1" t="s">
        <v>15622</v>
      </c>
      <c r="J3775" s="1" t="s">
        <v>15626</v>
      </c>
      <c r="K3775" s="42">
        <v>1</v>
      </c>
      <c r="L3775" s="42">
        <v>1</v>
      </c>
      <c r="M3775" s="1" t="s">
        <v>15615</v>
      </c>
    </row>
    <row r="3776" spans="1:13" x14ac:dyDescent="0.3">
      <c r="A3776">
        <v>3775</v>
      </c>
      <c r="B3776" t="s">
        <v>8341</v>
      </c>
      <c r="C3776" t="s">
        <v>6996</v>
      </c>
      <c r="D3776" t="s">
        <v>12981</v>
      </c>
      <c r="E3776" s="1">
        <f t="shared" si="232"/>
        <v>43483</v>
      </c>
      <c r="F3776">
        <f t="shared" si="233"/>
        <v>2019</v>
      </c>
      <c r="G3776">
        <f t="shared" si="234"/>
        <v>1</v>
      </c>
      <c r="H3776">
        <f t="shared" si="235"/>
        <v>5</v>
      </c>
      <c r="I3776" s="1" t="s">
        <v>15622</v>
      </c>
      <c r="J3776" s="1" t="s">
        <v>15626</v>
      </c>
      <c r="K3776" s="42">
        <v>1</v>
      </c>
      <c r="L3776" s="42">
        <v>0.97</v>
      </c>
      <c r="M3776" s="1" t="s">
        <v>15616</v>
      </c>
    </row>
    <row r="3777" spans="1:13" x14ac:dyDescent="0.3">
      <c r="A3777">
        <v>3776</v>
      </c>
      <c r="B3777" t="s">
        <v>10530</v>
      </c>
      <c r="C3777" t="s">
        <v>4853</v>
      </c>
      <c r="D3777" t="s">
        <v>12981</v>
      </c>
      <c r="E3777" s="1">
        <f t="shared" si="232"/>
        <v>43483</v>
      </c>
      <c r="F3777">
        <f t="shared" si="233"/>
        <v>2019</v>
      </c>
      <c r="G3777">
        <f t="shared" si="234"/>
        <v>1</v>
      </c>
      <c r="H3777">
        <f t="shared" si="235"/>
        <v>5</v>
      </c>
      <c r="I3777" s="1" t="s">
        <v>15629</v>
      </c>
      <c r="J3777" s="1" t="s">
        <v>15628</v>
      </c>
      <c r="K3777" s="42">
        <v>0.25</v>
      </c>
      <c r="L3777" s="42">
        <v>0.84</v>
      </c>
      <c r="M3777" s="1" t="s">
        <v>15616</v>
      </c>
    </row>
    <row r="3778" spans="1:13" x14ac:dyDescent="0.3">
      <c r="A3778">
        <v>3777</v>
      </c>
      <c r="B3778" t="s">
        <v>10881</v>
      </c>
      <c r="C3778" t="s">
        <v>4513</v>
      </c>
      <c r="D3778" t="s">
        <v>12982</v>
      </c>
      <c r="E3778" s="1">
        <f t="shared" si="232"/>
        <v>43486</v>
      </c>
      <c r="F3778">
        <f t="shared" si="233"/>
        <v>2019</v>
      </c>
      <c r="G3778">
        <f t="shared" si="234"/>
        <v>1</v>
      </c>
      <c r="H3778">
        <f t="shared" si="235"/>
        <v>1</v>
      </c>
      <c r="I3778" s="1" t="s">
        <v>15622</v>
      </c>
      <c r="J3778" s="1" t="s">
        <v>15628</v>
      </c>
      <c r="K3778" s="42">
        <v>0</v>
      </c>
      <c r="L3778" s="42">
        <v>0.83</v>
      </c>
      <c r="M3778" s="1" t="s">
        <v>15615</v>
      </c>
    </row>
    <row r="3779" spans="1:13" x14ac:dyDescent="0.3">
      <c r="A3779">
        <v>3778</v>
      </c>
      <c r="B3779" t="s">
        <v>10125</v>
      </c>
      <c r="C3779" t="s">
        <v>5252</v>
      </c>
      <c r="D3779" t="s">
        <v>12982</v>
      </c>
      <c r="E3779" s="1">
        <f t="shared" ref="E3779:E3842" si="236">DATE(LEFT(D3779,4),MID(D3779,5,2),RIGHT(D3779,2))</f>
        <v>43486</v>
      </c>
      <c r="F3779">
        <f t="shared" ref="F3779:F3842" si="237">YEAR(E3779)</f>
        <v>2019</v>
      </c>
      <c r="G3779">
        <f t="shared" ref="G3779:G3842" si="238">MONTH(E3779)</f>
        <v>1</v>
      </c>
      <c r="H3779">
        <f t="shared" ref="H3779:H3842" si="239">WEEKDAY(E3779,2)</f>
        <v>1</v>
      </c>
      <c r="I3779" s="1" t="s">
        <v>15622</v>
      </c>
      <c r="J3779" s="1" t="s">
        <v>15624</v>
      </c>
      <c r="K3779" s="42">
        <v>1</v>
      </c>
      <c r="L3779" s="42">
        <v>0.9</v>
      </c>
      <c r="M3779" s="1" t="s">
        <v>15616</v>
      </c>
    </row>
    <row r="3780" spans="1:13" x14ac:dyDescent="0.3">
      <c r="A3780">
        <v>3779</v>
      </c>
      <c r="B3780" t="s">
        <v>9707</v>
      </c>
      <c r="C3780" t="s">
        <v>5657</v>
      </c>
      <c r="D3780" t="s">
        <v>12983</v>
      </c>
      <c r="E3780" s="1">
        <f t="shared" si="236"/>
        <v>43488</v>
      </c>
      <c r="F3780">
        <f t="shared" si="237"/>
        <v>2019</v>
      </c>
      <c r="G3780">
        <f t="shared" si="238"/>
        <v>1</v>
      </c>
      <c r="H3780">
        <f t="shared" si="239"/>
        <v>3</v>
      </c>
      <c r="I3780" s="1" t="s">
        <v>15625</v>
      </c>
      <c r="J3780" s="1" t="s">
        <v>15626</v>
      </c>
      <c r="K3780" s="42">
        <v>1</v>
      </c>
      <c r="L3780" s="42">
        <v>1</v>
      </c>
      <c r="M3780" s="1" t="s">
        <v>15615</v>
      </c>
    </row>
    <row r="3781" spans="1:13" x14ac:dyDescent="0.3">
      <c r="A3781">
        <v>3780</v>
      </c>
      <c r="B3781" t="s">
        <v>8500</v>
      </c>
      <c r="C3781" t="s">
        <v>6844</v>
      </c>
      <c r="D3781" t="s">
        <v>12984</v>
      </c>
      <c r="E3781" s="1">
        <f t="shared" si="236"/>
        <v>43489</v>
      </c>
      <c r="F3781">
        <f t="shared" si="237"/>
        <v>2019</v>
      </c>
      <c r="G3781">
        <f t="shared" si="238"/>
        <v>1</v>
      </c>
      <c r="H3781">
        <f t="shared" si="239"/>
        <v>4</v>
      </c>
      <c r="I3781" s="1" t="s">
        <v>15622</v>
      </c>
      <c r="J3781" s="1" t="s">
        <v>15626</v>
      </c>
      <c r="K3781" s="42">
        <v>1</v>
      </c>
      <c r="L3781" s="42">
        <v>0.97</v>
      </c>
      <c r="M3781" s="1" t="s">
        <v>15616</v>
      </c>
    </row>
    <row r="3782" spans="1:13" x14ac:dyDescent="0.3">
      <c r="A3782">
        <v>3781</v>
      </c>
      <c r="B3782" t="s">
        <v>8860</v>
      </c>
      <c r="C3782" t="s">
        <v>6490</v>
      </c>
      <c r="D3782" t="s">
        <v>12985</v>
      </c>
      <c r="E3782" s="1">
        <f t="shared" si="236"/>
        <v>43490</v>
      </c>
      <c r="F3782">
        <f t="shared" si="237"/>
        <v>2019</v>
      </c>
      <c r="G3782">
        <f t="shared" si="238"/>
        <v>1</v>
      </c>
      <c r="H3782">
        <f t="shared" si="239"/>
        <v>5</v>
      </c>
      <c r="I3782" s="1" t="s">
        <v>15629</v>
      </c>
      <c r="J3782" s="1" t="s">
        <v>15626</v>
      </c>
      <c r="K3782" s="42">
        <v>0.79</v>
      </c>
      <c r="L3782" s="42">
        <v>0.98</v>
      </c>
      <c r="M3782" s="1" t="s">
        <v>15615</v>
      </c>
    </row>
    <row r="3783" spans="1:13" x14ac:dyDescent="0.3">
      <c r="A3783">
        <v>3782</v>
      </c>
      <c r="B3783" t="s">
        <v>11003</v>
      </c>
      <c r="C3783" t="s">
        <v>4394</v>
      </c>
      <c r="D3783" t="s">
        <v>12986</v>
      </c>
      <c r="E3783" s="1">
        <f t="shared" si="236"/>
        <v>43492</v>
      </c>
      <c r="F3783">
        <f t="shared" si="237"/>
        <v>2019</v>
      </c>
      <c r="G3783">
        <f t="shared" si="238"/>
        <v>1</v>
      </c>
      <c r="H3783">
        <f t="shared" si="239"/>
        <v>7</v>
      </c>
      <c r="I3783" s="1" t="s">
        <v>15625</v>
      </c>
      <c r="J3783" s="1" t="s">
        <v>15626</v>
      </c>
      <c r="K3783" s="42">
        <v>1</v>
      </c>
      <c r="L3783" s="42">
        <v>0.94</v>
      </c>
      <c r="M3783" s="1" t="s">
        <v>15616</v>
      </c>
    </row>
    <row r="3784" spans="1:13" x14ac:dyDescent="0.3">
      <c r="A3784">
        <v>3783</v>
      </c>
      <c r="B3784" t="s">
        <v>10736</v>
      </c>
      <c r="C3784" t="s">
        <v>4653</v>
      </c>
      <c r="D3784" t="s">
        <v>12987</v>
      </c>
      <c r="E3784" s="1">
        <f t="shared" si="236"/>
        <v>43495</v>
      </c>
      <c r="F3784">
        <f t="shared" si="237"/>
        <v>2019</v>
      </c>
      <c r="G3784">
        <f t="shared" si="238"/>
        <v>1</v>
      </c>
      <c r="H3784">
        <f t="shared" si="239"/>
        <v>3</v>
      </c>
      <c r="I3784" s="1" t="s">
        <v>15622</v>
      </c>
      <c r="J3784" s="1" t="s">
        <v>15626</v>
      </c>
      <c r="K3784" s="42">
        <v>1</v>
      </c>
      <c r="L3784" s="42">
        <v>1</v>
      </c>
      <c r="M3784" s="1" t="s">
        <v>15616</v>
      </c>
    </row>
    <row r="3785" spans="1:13" x14ac:dyDescent="0.3">
      <c r="A3785">
        <v>3784</v>
      </c>
      <c r="B3785" t="s">
        <v>9664</v>
      </c>
      <c r="C3785" t="s">
        <v>5700</v>
      </c>
      <c r="D3785" t="s">
        <v>12988</v>
      </c>
      <c r="E3785" s="1">
        <f t="shared" si="236"/>
        <v>43496</v>
      </c>
      <c r="F3785">
        <f t="shared" si="237"/>
        <v>2019</v>
      </c>
      <c r="G3785">
        <f t="shared" si="238"/>
        <v>1</v>
      </c>
      <c r="H3785">
        <f t="shared" si="239"/>
        <v>4</v>
      </c>
      <c r="I3785" s="1" t="s">
        <v>15625</v>
      </c>
      <c r="J3785" s="1" t="s">
        <v>15626</v>
      </c>
      <c r="K3785" s="42">
        <v>1</v>
      </c>
      <c r="L3785" s="42">
        <v>1</v>
      </c>
      <c r="M3785" s="1" t="s">
        <v>15616</v>
      </c>
    </row>
    <row r="3786" spans="1:13" x14ac:dyDescent="0.3">
      <c r="A3786">
        <v>3785</v>
      </c>
      <c r="B3786" t="s">
        <v>10038</v>
      </c>
      <c r="C3786" t="s">
        <v>5336</v>
      </c>
      <c r="D3786" t="s">
        <v>12989</v>
      </c>
      <c r="E3786" s="1">
        <f t="shared" si="236"/>
        <v>43497</v>
      </c>
      <c r="F3786">
        <f t="shared" si="237"/>
        <v>2019</v>
      </c>
      <c r="G3786">
        <f t="shared" si="238"/>
        <v>2</v>
      </c>
      <c r="H3786">
        <f t="shared" si="239"/>
        <v>5</v>
      </c>
      <c r="I3786" s="1" t="s">
        <v>15622</v>
      </c>
      <c r="J3786" s="1" t="s">
        <v>15624</v>
      </c>
      <c r="K3786" s="42">
        <v>1</v>
      </c>
      <c r="L3786" s="42">
        <v>0.92</v>
      </c>
      <c r="M3786" s="1" t="s">
        <v>15615</v>
      </c>
    </row>
    <row r="3787" spans="1:13" x14ac:dyDescent="0.3">
      <c r="A3787">
        <v>3786</v>
      </c>
      <c r="B3787" t="s">
        <v>11771</v>
      </c>
      <c r="C3787" t="s">
        <v>3639</v>
      </c>
      <c r="D3787" t="s">
        <v>12990</v>
      </c>
      <c r="E3787" s="1">
        <f t="shared" si="236"/>
        <v>43501</v>
      </c>
      <c r="F3787">
        <f t="shared" si="237"/>
        <v>2019</v>
      </c>
      <c r="G3787">
        <f t="shared" si="238"/>
        <v>2</v>
      </c>
      <c r="H3787">
        <f t="shared" si="239"/>
        <v>2</v>
      </c>
      <c r="I3787" s="1" t="s">
        <v>15627</v>
      </c>
      <c r="J3787" s="1" t="s">
        <v>15624</v>
      </c>
      <c r="K3787" s="42">
        <v>1</v>
      </c>
      <c r="L3787" s="42">
        <v>0.97</v>
      </c>
      <c r="M3787" s="1" t="s">
        <v>15615</v>
      </c>
    </row>
    <row r="3788" spans="1:13" x14ac:dyDescent="0.3">
      <c r="A3788">
        <v>3787</v>
      </c>
      <c r="B3788" t="s">
        <v>8747</v>
      </c>
      <c r="C3788" t="s">
        <v>6601</v>
      </c>
      <c r="D3788" t="s">
        <v>12990</v>
      </c>
      <c r="E3788" s="1">
        <f t="shared" si="236"/>
        <v>43501</v>
      </c>
      <c r="F3788">
        <f t="shared" si="237"/>
        <v>2019</v>
      </c>
      <c r="G3788">
        <f t="shared" si="238"/>
        <v>2</v>
      </c>
      <c r="H3788">
        <f t="shared" si="239"/>
        <v>2</v>
      </c>
      <c r="I3788" s="1" t="s">
        <v>15691</v>
      </c>
      <c r="J3788" s="1" t="s">
        <v>15623</v>
      </c>
      <c r="K3788" s="42">
        <v>1</v>
      </c>
      <c r="L3788" s="42">
        <v>0.88</v>
      </c>
      <c r="M3788" s="1" t="s">
        <v>15615</v>
      </c>
    </row>
    <row r="3789" spans="1:13" x14ac:dyDescent="0.3">
      <c r="A3789">
        <v>3788</v>
      </c>
      <c r="B3789" t="s">
        <v>10851</v>
      </c>
      <c r="C3789" t="s">
        <v>4543</v>
      </c>
      <c r="D3789" t="s">
        <v>12991</v>
      </c>
      <c r="E3789" s="1">
        <f t="shared" si="236"/>
        <v>43502</v>
      </c>
      <c r="F3789">
        <f t="shared" si="237"/>
        <v>2019</v>
      </c>
      <c r="G3789">
        <f t="shared" si="238"/>
        <v>2</v>
      </c>
      <c r="H3789">
        <f t="shared" si="239"/>
        <v>3</v>
      </c>
      <c r="I3789" s="1" t="s">
        <v>15625</v>
      </c>
      <c r="J3789" s="1" t="s">
        <v>15628</v>
      </c>
      <c r="K3789" s="42">
        <v>0.17</v>
      </c>
      <c r="L3789" s="42">
        <v>0.95</v>
      </c>
      <c r="M3789" s="1" t="s">
        <v>15615</v>
      </c>
    </row>
    <row r="3790" spans="1:13" x14ac:dyDescent="0.3">
      <c r="A3790">
        <v>3789</v>
      </c>
      <c r="B3790" t="s">
        <v>10168</v>
      </c>
      <c r="C3790" t="s">
        <v>5210</v>
      </c>
      <c r="D3790" t="s">
        <v>12992</v>
      </c>
      <c r="E3790" s="1">
        <f t="shared" si="236"/>
        <v>43504</v>
      </c>
      <c r="F3790">
        <f t="shared" si="237"/>
        <v>2019</v>
      </c>
      <c r="G3790">
        <f t="shared" si="238"/>
        <v>2</v>
      </c>
      <c r="H3790">
        <f t="shared" si="239"/>
        <v>5</v>
      </c>
      <c r="I3790" s="1" t="s">
        <v>15622</v>
      </c>
      <c r="J3790" s="1" t="s">
        <v>15626</v>
      </c>
      <c r="K3790" s="42">
        <v>1</v>
      </c>
      <c r="L3790" s="42">
        <v>0.99</v>
      </c>
      <c r="M3790" s="1" t="s">
        <v>15615</v>
      </c>
    </row>
    <row r="3791" spans="1:13" x14ac:dyDescent="0.3">
      <c r="A3791">
        <v>3790</v>
      </c>
      <c r="B3791" t="s">
        <v>9326</v>
      </c>
      <c r="C3791" t="s">
        <v>6030</v>
      </c>
      <c r="D3791" t="s">
        <v>12993</v>
      </c>
      <c r="E3791" s="1">
        <f t="shared" si="236"/>
        <v>43506</v>
      </c>
      <c r="F3791">
        <f t="shared" si="237"/>
        <v>2019</v>
      </c>
      <c r="G3791">
        <f t="shared" si="238"/>
        <v>2</v>
      </c>
      <c r="H3791">
        <f t="shared" si="239"/>
        <v>7</v>
      </c>
      <c r="I3791" s="1" t="s">
        <v>15622</v>
      </c>
      <c r="J3791" s="1" t="s">
        <v>15626</v>
      </c>
      <c r="K3791" s="42">
        <v>1</v>
      </c>
      <c r="L3791" s="42">
        <v>0.97</v>
      </c>
      <c r="M3791" s="1" t="s">
        <v>15616</v>
      </c>
    </row>
    <row r="3792" spans="1:13" x14ac:dyDescent="0.3">
      <c r="A3792">
        <v>3791</v>
      </c>
      <c r="B3792" t="s">
        <v>10550</v>
      </c>
      <c r="C3792" t="s">
        <v>4834</v>
      </c>
      <c r="D3792" t="s">
        <v>12994</v>
      </c>
      <c r="E3792" s="1">
        <f t="shared" si="236"/>
        <v>43507</v>
      </c>
      <c r="F3792">
        <f t="shared" si="237"/>
        <v>2019</v>
      </c>
      <c r="G3792">
        <f t="shared" si="238"/>
        <v>2</v>
      </c>
      <c r="H3792">
        <f t="shared" si="239"/>
        <v>1</v>
      </c>
      <c r="I3792" s="1" t="s">
        <v>15627</v>
      </c>
      <c r="J3792" s="1" t="s">
        <v>15626</v>
      </c>
      <c r="K3792" s="42">
        <v>1</v>
      </c>
      <c r="L3792" s="42">
        <v>1</v>
      </c>
      <c r="M3792" s="1" t="s">
        <v>15616</v>
      </c>
    </row>
    <row r="3793" spans="1:13" x14ac:dyDescent="0.3">
      <c r="A3793">
        <v>3792</v>
      </c>
      <c r="B3793" t="s">
        <v>7787</v>
      </c>
      <c r="C3793" t="s">
        <v>7535</v>
      </c>
      <c r="D3793" t="s">
        <v>12995</v>
      </c>
      <c r="E3793" s="1">
        <f t="shared" si="236"/>
        <v>43508</v>
      </c>
      <c r="F3793">
        <f t="shared" si="237"/>
        <v>2019</v>
      </c>
      <c r="G3793">
        <f t="shared" si="238"/>
        <v>2</v>
      </c>
      <c r="H3793">
        <f t="shared" si="239"/>
        <v>2</v>
      </c>
      <c r="I3793" s="1" t="s">
        <v>15625</v>
      </c>
      <c r="J3793" s="1" t="s">
        <v>15626</v>
      </c>
      <c r="K3793" s="42">
        <v>1</v>
      </c>
      <c r="L3793" s="42">
        <v>0.98</v>
      </c>
      <c r="M3793" s="1" t="s">
        <v>15616</v>
      </c>
    </row>
    <row r="3794" spans="1:13" x14ac:dyDescent="0.3">
      <c r="A3794">
        <v>3793</v>
      </c>
      <c r="B3794" t="s">
        <v>8522</v>
      </c>
      <c r="C3794" t="s">
        <v>6823</v>
      </c>
      <c r="D3794" t="s">
        <v>12996</v>
      </c>
      <c r="E3794" s="1">
        <f t="shared" si="236"/>
        <v>43509</v>
      </c>
      <c r="F3794">
        <f t="shared" si="237"/>
        <v>2019</v>
      </c>
      <c r="G3794">
        <f t="shared" si="238"/>
        <v>2</v>
      </c>
      <c r="H3794">
        <f t="shared" si="239"/>
        <v>3</v>
      </c>
      <c r="I3794" s="1" t="s">
        <v>15629</v>
      </c>
      <c r="J3794" s="1" t="s">
        <v>15623</v>
      </c>
      <c r="K3794" s="42">
        <v>0.5</v>
      </c>
      <c r="L3794" s="42">
        <v>1</v>
      </c>
      <c r="M3794" s="1" t="s">
        <v>15616</v>
      </c>
    </row>
    <row r="3795" spans="1:13" x14ac:dyDescent="0.3">
      <c r="A3795">
        <v>3794</v>
      </c>
      <c r="B3795" t="s">
        <v>8336</v>
      </c>
      <c r="C3795" t="s">
        <v>7001</v>
      </c>
      <c r="D3795" t="s">
        <v>12997</v>
      </c>
      <c r="E3795" s="1">
        <f t="shared" si="236"/>
        <v>43511</v>
      </c>
      <c r="F3795">
        <f t="shared" si="237"/>
        <v>2019</v>
      </c>
      <c r="G3795">
        <f t="shared" si="238"/>
        <v>2</v>
      </c>
      <c r="H3795">
        <f t="shared" si="239"/>
        <v>5</v>
      </c>
      <c r="I3795" s="1" t="s">
        <v>15622</v>
      </c>
      <c r="J3795" s="1" t="s">
        <v>15626</v>
      </c>
      <c r="K3795" s="42">
        <v>1</v>
      </c>
      <c r="L3795" s="42">
        <v>0.99</v>
      </c>
      <c r="M3795" s="1" t="s">
        <v>15615</v>
      </c>
    </row>
    <row r="3796" spans="1:13" x14ac:dyDescent="0.3">
      <c r="A3796">
        <v>3795</v>
      </c>
      <c r="B3796" t="s">
        <v>10091</v>
      </c>
      <c r="C3796" t="s">
        <v>5283</v>
      </c>
      <c r="D3796" t="s">
        <v>12998</v>
      </c>
      <c r="E3796" s="1">
        <f t="shared" si="236"/>
        <v>43513</v>
      </c>
      <c r="F3796">
        <f t="shared" si="237"/>
        <v>2019</v>
      </c>
      <c r="G3796">
        <f t="shared" si="238"/>
        <v>2</v>
      </c>
      <c r="H3796">
        <f t="shared" si="239"/>
        <v>7</v>
      </c>
      <c r="I3796" s="1" t="s">
        <v>15622</v>
      </c>
      <c r="J3796" s="1" t="s">
        <v>15626</v>
      </c>
      <c r="K3796" s="42">
        <v>0.8</v>
      </c>
      <c r="L3796" s="42">
        <v>1</v>
      </c>
      <c r="M3796" s="1" t="s">
        <v>15615</v>
      </c>
    </row>
    <row r="3797" spans="1:13" x14ac:dyDescent="0.3">
      <c r="A3797">
        <v>3796</v>
      </c>
      <c r="B3797" t="s">
        <v>10422</v>
      </c>
      <c r="C3797" t="s">
        <v>4958</v>
      </c>
      <c r="D3797" t="s">
        <v>12998</v>
      </c>
      <c r="E3797" s="1">
        <f t="shared" si="236"/>
        <v>43513</v>
      </c>
      <c r="F3797">
        <f t="shared" si="237"/>
        <v>2019</v>
      </c>
      <c r="G3797">
        <f t="shared" si="238"/>
        <v>2</v>
      </c>
      <c r="H3797">
        <f t="shared" si="239"/>
        <v>7</v>
      </c>
      <c r="I3797" s="1" t="s">
        <v>15622</v>
      </c>
      <c r="J3797" s="1" t="s">
        <v>15628</v>
      </c>
      <c r="K3797" s="42">
        <v>0.42</v>
      </c>
      <c r="L3797" s="42">
        <v>0.96</v>
      </c>
      <c r="M3797" s="1" t="s">
        <v>15615</v>
      </c>
    </row>
    <row r="3798" spans="1:13" x14ac:dyDescent="0.3">
      <c r="A3798">
        <v>3797</v>
      </c>
      <c r="B3798" t="s">
        <v>10845</v>
      </c>
      <c r="C3798" t="s">
        <v>4549</v>
      </c>
      <c r="D3798" t="s">
        <v>12998</v>
      </c>
      <c r="E3798" s="1">
        <f t="shared" si="236"/>
        <v>43513</v>
      </c>
      <c r="F3798">
        <f t="shared" si="237"/>
        <v>2019</v>
      </c>
      <c r="G3798">
        <f t="shared" si="238"/>
        <v>2</v>
      </c>
      <c r="H3798">
        <f t="shared" si="239"/>
        <v>7</v>
      </c>
      <c r="I3798" s="1" t="s">
        <v>15622</v>
      </c>
      <c r="J3798" s="1" t="s">
        <v>15626</v>
      </c>
      <c r="K3798" s="42">
        <v>1</v>
      </c>
      <c r="L3798" s="42">
        <v>1</v>
      </c>
      <c r="M3798" s="1" t="s">
        <v>15616</v>
      </c>
    </row>
    <row r="3799" spans="1:13" x14ac:dyDescent="0.3">
      <c r="A3799">
        <v>3798</v>
      </c>
      <c r="B3799" t="s">
        <v>11036</v>
      </c>
      <c r="C3799" t="s">
        <v>4361</v>
      </c>
      <c r="D3799" t="s">
        <v>12999</v>
      </c>
      <c r="E3799" s="1">
        <f t="shared" si="236"/>
        <v>43514</v>
      </c>
      <c r="F3799">
        <f t="shared" si="237"/>
        <v>2019</v>
      </c>
      <c r="G3799">
        <f t="shared" si="238"/>
        <v>2</v>
      </c>
      <c r="H3799">
        <f t="shared" si="239"/>
        <v>1</v>
      </c>
      <c r="I3799" s="1" t="s">
        <v>15625</v>
      </c>
      <c r="J3799" s="1" t="s">
        <v>15626</v>
      </c>
      <c r="K3799" s="42">
        <v>1</v>
      </c>
      <c r="L3799" s="42">
        <v>0.98</v>
      </c>
      <c r="M3799" s="1" t="s">
        <v>15616</v>
      </c>
    </row>
    <row r="3800" spans="1:13" x14ac:dyDescent="0.3">
      <c r="A3800">
        <v>3799</v>
      </c>
      <c r="B3800" t="s">
        <v>10910</v>
      </c>
      <c r="C3800" t="s">
        <v>4484</v>
      </c>
      <c r="D3800" t="s">
        <v>12999</v>
      </c>
      <c r="E3800" s="1">
        <f t="shared" si="236"/>
        <v>43514</v>
      </c>
      <c r="F3800">
        <f t="shared" si="237"/>
        <v>2019</v>
      </c>
      <c r="G3800">
        <f t="shared" si="238"/>
        <v>2</v>
      </c>
      <c r="H3800">
        <f t="shared" si="239"/>
        <v>1</v>
      </c>
      <c r="I3800" s="1" t="s">
        <v>15627</v>
      </c>
      <c r="J3800" s="1" t="s">
        <v>15626</v>
      </c>
      <c r="K3800" s="42">
        <v>0.93</v>
      </c>
      <c r="L3800" s="42">
        <v>1</v>
      </c>
      <c r="M3800" s="1" t="s">
        <v>15615</v>
      </c>
    </row>
    <row r="3801" spans="1:13" x14ac:dyDescent="0.3">
      <c r="A3801">
        <v>3800</v>
      </c>
      <c r="B3801" t="s">
        <v>10782</v>
      </c>
      <c r="C3801" t="s">
        <v>3544</v>
      </c>
      <c r="D3801" t="s">
        <v>13000</v>
      </c>
      <c r="E3801" s="1">
        <f t="shared" si="236"/>
        <v>43516</v>
      </c>
      <c r="F3801">
        <f t="shared" si="237"/>
        <v>2019</v>
      </c>
      <c r="G3801">
        <f t="shared" si="238"/>
        <v>2</v>
      </c>
      <c r="H3801">
        <f t="shared" si="239"/>
        <v>3</v>
      </c>
      <c r="I3801" s="1" t="s">
        <v>15622</v>
      </c>
      <c r="J3801" s="1" t="s">
        <v>15626</v>
      </c>
      <c r="K3801" s="42">
        <v>1</v>
      </c>
      <c r="L3801" s="42">
        <v>0.96</v>
      </c>
      <c r="M3801" s="1" t="s">
        <v>15616</v>
      </c>
    </row>
    <row r="3802" spans="1:13" x14ac:dyDescent="0.3">
      <c r="A3802">
        <v>3801</v>
      </c>
      <c r="B3802" t="s">
        <v>9080</v>
      </c>
      <c r="C3802" t="s">
        <v>6273</v>
      </c>
      <c r="D3802" t="s">
        <v>13001</v>
      </c>
      <c r="E3802" s="1">
        <f t="shared" si="236"/>
        <v>43517</v>
      </c>
      <c r="F3802">
        <f t="shared" si="237"/>
        <v>2019</v>
      </c>
      <c r="G3802">
        <f t="shared" si="238"/>
        <v>2</v>
      </c>
      <c r="H3802">
        <f t="shared" si="239"/>
        <v>4</v>
      </c>
      <c r="I3802" s="1" t="s">
        <v>15625</v>
      </c>
      <c r="J3802" s="1" t="s">
        <v>15626</v>
      </c>
      <c r="K3802" s="42">
        <v>0.92</v>
      </c>
      <c r="L3802" s="42">
        <v>0.98</v>
      </c>
      <c r="M3802" s="1" t="s">
        <v>15616</v>
      </c>
    </row>
    <row r="3803" spans="1:13" x14ac:dyDescent="0.3">
      <c r="A3803">
        <v>3802</v>
      </c>
      <c r="B3803" t="s">
        <v>9265</v>
      </c>
      <c r="C3803" t="s">
        <v>6089</v>
      </c>
      <c r="D3803" t="s">
        <v>13001</v>
      </c>
      <c r="E3803" s="1">
        <f t="shared" si="236"/>
        <v>43517</v>
      </c>
      <c r="F3803">
        <f t="shared" si="237"/>
        <v>2019</v>
      </c>
      <c r="G3803">
        <f t="shared" si="238"/>
        <v>2</v>
      </c>
      <c r="H3803">
        <f t="shared" si="239"/>
        <v>4</v>
      </c>
      <c r="I3803" s="1" t="s">
        <v>15622</v>
      </c>
      <c r="J3803" s="1" t="s">
        <v>15626</v>
      </c>
      <c r="K3803" s="42">
        <v>0.98</v>
      </c>
      <c r="L3803" s="42">
        <v>0.96</v>
      </c>
      <c r="M3803" s="1" t="s">
        <v>15615</v>
      </c>
    </row>
    <row r="3804" spans="1:13" x14ac:dyDescent="0.3">
      <c r="A3804">
        <v>3803</v>
      </c>
      <c r="B3804" t="s">
        <v>10456</v>
      </c>
      <c r="C3804" t="s">
        <v>4925</v>
      </c>
      <c r="D3804" t="s">
        <v>13001</v>
      </c>
      <c r="E3804" s="1">
        <f t="shared" si="236"/>
        <v>43517</v>
      </c>
      <c r="F3804">
        <f t="shared" si="237"/>
        <v>2019</v>
      </c>
      <c r="G3804">
        <f t="shared" si="238"/>
        <v>2</v>
      </c>
      <c r="H3804">
        <f t="shared" si="239"/>
        <v>4</v>
      </c>
      <c r="I3804" s="1" t="s">
        <v>15625</v>
      </c>
      <c r="J3804" s="1" t="s">
        <v>15624</v>
      </c>
      <c r="K3804" s="42">
        <v>1</v>
      </c>
      <c r="L3804" s="42">
        <v>1</v>
      </c>
      <c r="M3804" s="1" t="s">
        <v>15615</v>
      </c>
    </row>
    <row r="3805" spans="1:13" x14ac:dyDescent="0.3">
      <c r="A3805">
        <v>3804</v>
      </c>
      <c r="B3805" t="s">
        <v>9811</v>
      </c>
      <c r="C3805" t="s">
        <v>5558</v>
      </c>
      <c r="D3805" t="s">
        <v>13002</v>
      </c>
      <c r="E3805" s="1">
        <f t="shared" si="236"/>
        <v>43519</v>
      </c>
      <c r="F3805">
        <f t="shared" si="237"/>
        <v>2019</v>
      </c>
      <c r="G3805">
        <f t="shared" si="238"/>
        <v>2</v>
      </c>
      <c r="H3805">
        <f t="shared" si="239"/>
        <v>6</v>
      </c>
      <c r="I3805" s="1" t="s">
        <v>15622</v>
      </c>
      <c r="J3805" s="1" t="s">
        <v>15628</v>
      </c>
      <c r="K3805" s="42">
        <v>0</v>
      </c>
      <c r="L3805" s="42">
        <v>0.97</v>
      </c>
      <c r="M3805" s="1" t="s">
        <v>15615</v>
      </c>
    </row>
    <row r="3806" spans="1:13" x14ac:dyDescent="0.3">
      <c r="A3806">
        <v>3805</v>
      </c>
      <c r="B3806" t="s">
        <v>8267</v>
      </c>
      <c r="C3806" t="s">
        <v>7068</v>
      </c>
      <c r="D3806" t="s">
        <v>13003</v>
      </c>
      <c r="E3806" s="1">
        <f t="shared" si="236"/>
        <v>43523</v>
      </c>
      <c r="F3806">
        <f t="shared" si="237"/>
        <v>2019</v>
      </c>
      <c r="G3806">
        <f t="shared" si="238"/>
        <v>2</v>
      </c>
      <c r="H3806">
        <f t="shared" si="239"/>
        <v>3</v>
      </c>
      <c r="I3806" s="1" t="s">
        <v>15622</v>
      </c>
      <c r="J3806" s="1" t="s">
        <v>15626</v>
      </c>
      <c r="K3806" s="42">
        <v>0.98</v>
      </c>
      <c r="L3806" s="42">
        <v>0.89</v>
      </c>
      <c r="M3806" s="1" t="s">
        <v>15616</v>
      </c>
    </row>
    <row r="3807" spans="1:13" x14ac:dyDescent="0.3">
      <c r="A3807">
        <v>3806</v>
      </c>
      <c r="B3807" t="s">
        <v>8867</v>
      </c>
      <c r="C3807" t="s">
        <v>6483</v>
      </c>
      <c r="D3807" t="s">
        <v>13003</v>
      </c>
      <c r="E3807" s="1">
        <f t="shared" si="236"/>
        <v>43523</v>
      </c>
      <c r="F3807">
        <f t="shared" si="237"/>
        <v>2019</v>
      </c>
      <c r="G3807">
        <f t="shared" si="238"/>
        <v>2</v>
      </c>
      <c r="H3807">
        <f t="shared" si="239"/>
        <v>3</v>
      </c>
      <c r="I3807" s="1" t="s">
        <v>15622</v>
      </c>
      <c r="J3807" s="1" t="s">
        <v>15626</v>
      </c>
      <c r="K3807" s="42">
        <v>0.83</v>
      </c>
      <c r="L3807" s="42">
        <v>1</v>
      </c>
      <c r="M3807" s="1" t="s">
        <v>15615</v>
      </c>
    </row>
    <row r="3808" spans="1:13" x14ac:dyDescent="0.3">
      <c r="A3808">
        <v>3807</v>
      </c>
      <c r="B3808" t="s">
        <v>10176</v>
      </c>
      <c r="C3808" t="s">
        <v>5202</v>
      </c>
      <c r="D3808" t="s">
        <v>13004</v>
      </c>
      <c r="E3808" s="1">
        <f t="shared" si="236"/>
        <v>43532</v>
      </c>
      <c r="F3808">
        <f t="shared" si="237"/>
        <v>2019</v>
      </c>
      <c r="G3808">
        <f t="shared" si="238"/>
        <v>3</v>
      </c>
      <c r="H3808">
        <f t="shared" si="239"/>
        <v>5</v>
      </c>
      <c r="I3808" s="1" t="s">
        <v>15625</v>
      </c>
      <c r="J3808" s="1" t="s">
        <v>15626</v>
      </c>
      <c r="K3808" s="42">
        <v>1</v>
      </c>
      <c r="L3808" s="42">
        <v>1</v>
      </c>
      <c r="M3808" s="1" t="s">
        <v>15615</v>
      </c>
    </row>
    <row r="3809" spans="1:13" x14ac:dyDescent="0.3">
      <c r="A3809">
        <v>3808</v>
      </c>
      <c r="B3809" t="s">
        <v>10681</v>
      </c>
      <c r="C3809" t="s">
        <v>4705</v>
      </c>
      <c r="D3809" t="s">
        <v>13005</v>
      </c>
      <c r="E3809" s="1">
        <f t="shared" si="236"/>
        <v>43533</v>
      </c>
      <c r="F3809">
        <f t="shared" si="237"/>
        <v>2019</v>
      </c>
      <c r="G3809">
        <f t="shared" si="238"/>
        <v>3</v>
      </c>
      <c r="H3809">
        <f t="shared" si="239"/>
        <v>6</v>
      </c>
      <c r="I3809" s="1" t="s">
        <v>15622</v>
      </c>
      <c r="J3809" s="1" t="s">
        <v>15626</v>
      </c>
      <c r="K3809" s="42">
        <v>0.94</v>
      </c>
      <c r="L3809" s="42">
        <v>1</v>
      </c>
      <c r="M3809" s="1" t="s">
        <v>15616</v>
      </c>
    </row>
    <row r="3810" spans="1:13" x14ac:dyDescent="0.3">
      <c r="A3810">
        <v>3809</v>
      </c>
      <c r="B3810" t="s">
        <v>7933</v>
      </c>
      <c r="C3810" t="s">
        <v>7397</v>
      </c>
      <c r="D3810" t="s">
        <v>13006</v>
      </c>
      <c r="E3810" s="1">
        <f t="shared" si="236"/>
        <v>43536</v>
      </c>
      <c r="F3810">
        <f t="shared" si="237"/>
        <v>2019</v>
      </c>
      <c r="G3810">
        <f t="shared" si="238"/>
        <v>3</v>
      </c>
      <c r="H3810">
        <f t="shared" si="239"/>
        <v>2</v>
      </c>
      <c r="I3810" s="1" t="s">
        <v>15622</v>
      </c>
      <c r="J3810" s="1" t="s">
        <v>15626</v>
      </c>
      <c r="K3810" s="42">
        <v>1</v>
      </c>
      <c r="L3810" s="42">
        <v>1</v>
      </c>
      <c r="M3810" s="1" t="s">
        <v>15615</v>
      </c>
    </row>
    <row r="3811" spans="1:13" x14ac:dyDescent="0.3">
      <c r="A3811">
        <v>3810</v>
      </c>
      <c r="B3811" t="s">
        <v>11728</v>
      </c>
      <c r="C3811" t="s">
        <v>3679</v>
      </c>
      <c r="D3811" t="s">
        <v>13007</v>
      </c>
      <c r="E3811" s="1">
        <f t="shared" si="236"/>
        <v>43539</v>
      </c>
      <c r="F3811">
        <f t="shared" si="237"/>
        <v>2019</v>
      </c>
      <c r="G3811">
        <f t="shared" si="238"/>
        <v>3</v>
      </c>
      <c r="H3811">
        <f t="shared" si="239"/>
        <v>5</v>
      </c>
      <c r="I3811" s="1" t="s">
        <v>15625</v>
      </c>
      <c r="J3811" s="1" t="s">
        <v>15626</v>
      </c>
      <c r="K3811" s="42">
        <v>1</v>
      </c>
      <c r="L3811" s="42">
        <v>0.97</v>
      </c>
      <c r="M3811" s="1" t="s">
        <v>15616</v>
      </c>
    </row>
    <row r="3812" spans="1:13" x14ac:dyDescent="0.3">
      <c r="A3812">
        <v>3811</v>
      </c>
      <c r="B3812" t="s">
        <v>7716</v>
      </c>
      <c r="C3812" t="s">
        <v>7604</v>
      </c>
      <c r="D3812" t="s">
        <v>13008</v>
      </c>
      <c r="E3812" s="1">
        <f t="shared" si="236"/>
        <v>43540</v>
      </c>
      <c r="F3812">
        <f t="shared" si="237"/>
        <v>2019</v>
      </c>
      <c r="G3812">
        <f t="shared" si="238"/>
        <v>3</v>
      </c>
      <c r="H3812">
        <f t="shared" si="239"/>
        <v>6</v>
      </c>
      <c r="I3812" s="1" t="s">
        <v>15622</v>
      </c>
      <c r="J3812" s="1" t="s">
        <v>15624</v>
      </c>
      <c r="K3812" s="42">
        <v>1</v>
      </c>
      <c r="L3812" s="42">
        <v>1</v>
      </c>
      <c r="M3812" s="1" t="s">
        <v>15615</v>
      </c>
    </row>
    <row r="3813" spans="1:13" x14ac:dyDescent="0.3">
      <c r="A3813">
        <v>3812</v>
      </c>
      <c r="B3813" t="s">
        <v>10930</v>
      </c>
      <c r="C3813" t="s">
        <v>4464</v>
      </c>
      <c r="D3813" t="s">
        <v>13009</v>
      </c>
      <c r="E3813" s="1">
        <f t="shared" si="236"/>
        <v>43541</v>
      </c>
      <c r="F3813">
        <f t="shared" si="237"/>
        <v>2019</v>
      </c>
      <c r="G3813">
        <f t="shared" si="238"/>
        <v>3</v>
      </c>
      <c r="H3813">
        <f t="shared" si="239"/>
        <v>7</v>
      </c>
      <c r="I3813" s="1" t="s">
        <v>15625</v>
      </c>
      <c r="J3813" s="1" t="s">
        <v>15628</v>
      </c>
      <c r="K3813" s="42">
        <v>0.28999999999999998</v>
      </c>
      <c r="L3813" s="42">
        <v>1</v>
      </c>
      <c r="M3813" s="1" t="s">
        <v>15616</v>
      </c>
    </row>
    <row r="3814" spans="1:13" x14ac:dyDescent="0.3">
      <c r="A3814">
        <v>3813</v>
      </c>
      <c r="B3814" t="s">
        <v>9840</v>
      </c>
      <c r="C3814" t="s">
        <v>5529</v>
      </c>
      <c r="D3814" t="s">
        <v>13010</v>
      </c>
      <c r="E3814" s="1">
        <f t="shared" si="236"/>
        <v>43544</v>
      </c>
      <c r="F3814">
        <f t="shared" si="237"/>
        <v>2019</v>
      </c>
      <c r="G3814">
        <f t="shared" si="238"/>
        <v>3</v>
      </c>
      <c r="H3814">
        <f t="shared" si="239"/>
        <v>3</v>
      </c>
      <c r="I3814" s="1" t="s">
        <v>15629</v>
      </c>
      <c r="J3814" s="1" t="s">
        <v>15626</v>
      </c>
      <c r="K3814" s="42">
        <v>1</v>
      </c>
      <c r="L3814" s="42">
        <v>1</v>
      </c>
      <c r="M3814" s="1" t="s">
        <v>15616</v>
      </c>
    </row>
    <row r="3815" spans="1:13" x14ac:dyDescent="0.3">
      <c r="A3815">
        <v>3814</v>
      </c>
      <c r="B3815" t="s">
        <v>8120</v>
      </c>
      <c r="C3815" t="s">
        <v>7215</v>
      </c>
      <c r="D3815" t="s">
        <v>13011</v>
      </c>
      <c r="E3815" s="1">
        <f t="shared" si="236"/>
        <v>43545</v>
      </c>
      <c r="F3815">
        <f t="shared" si="237"/>
        <v>2019</v>
      </c>
      <c r="G3815">
        <f t="shared" si="238"/>
        <v>3</v>
      </c>
      <c r="H3815">
        <f t="shared" si="239"/>
        <v>4</v>
      </c>
      <c r="I3815" s="1" t="s">
        <v>15661</v>
      </c>
      <c r="J3815" s="1" t="s">
        <v>15626</v>
      </c>
      <c r="K3815" s="42">
        <v>1</v>
      </c>
      <c r="L3815" s="42">
        <v>1</v>
      </c>
      <c r="M3815" s="1" t="s">
        <v>15616</v>
      </c>
    </row>
    <row r="3816" spans="1:13" x14ac:dyDescent="0.3">
      <c r="A3816">
        <v>3815</v>
      </c>
      <c r="B3816" t="s">
        <v>11320</v>
      </c>
      <c r="C3816" t="s">
        <v>4081</v>
      </c>
      <c r="D3816" t="s">
        <v>13012</v>
      </c>
      <c r="E3816" s="1">
        <f t="shared" si="236"/>
        <v>43546</v>
      </c>
      <c r="F3816">
        <f t="shared" si="237"/>
        <v>2019</v>
      </c>
      <c r="G3816">
        <f t="shared" si="238"/>
        <v>3</v>
      </c>
      <c r="H3816">
        <f t="shared" si="239"/>
        <v>5</v>
      </c>
      <c r="I3816" s="1" t="s">
        <v>15622</v>
      </c>
      <c r="J3816" s="1" t="s">
        <v>15626</v>
      </c>
      <c r="K3816" s="42">
        <v>1</v>
      </c>
      <c r="L3816" s="42">
        <v>1</v>
      </c>
      <c r="M3816" s="1" t="s">
        <v>15616</v>
      </c>
    </row>
    <row r="3817" spans="1:13" x14ac:dyDescent="0.3">
      <c r="A3817">
        <v>3816</v>
      </c>
      <c r="B3817" t="s">
        <v>8767</v>
      </c>
      <c r="C3817" t="s">
        <v>6581</v>
      </c>
      <c r="D3817" t="s">
        <v>13013</v>
      </c>
      <c r="E3817" s="1">
        <f t="shared" si="236"/>
        <v>43548</v>
      </c>
      <c r="F3817">
        <f t="shared" si="237"/>
        <v>2019</v>
      </c>
      <c r="G3817">
        <f t="shared" si="238"/>
        <v>3</v>
      </c>
      <c r="H3817">
        <f t="shared" si="239"/>
        <v>7</v>
      </c>
      <c r="I3817" s="1" t="s">
        <v>15622</v>
      </c>
      <c r="J3817" s="1" t="s">
        <v>15623</v>
      </c>
      <c r="K3817" s="42">
        <v>0.56000000000000005</v>
      </c>
      <c r="L3817" s="42">
        <v>0.92</v>
      </c>
      <c r="M3817" s="1" t="s">
        <v>15615</v>
      </c>
    </row>
    <row r="3818" spans="1:13" x14ac:dyDescent="0.3">
      <c r="A3818">
        <v>3817</v>
      </c>
      <c r="B3818" t="s">
        <v>8975</v>
      </c>
      <c r="C3818" t="s">
        <v>6378</v>
      </c>
      <c r="D3818" t="s">
        <v>13014</v>
      </c>
      <c r="E3818" s="1">
        <f t="shared" si="236"/>
        <v>43549</v>
      </c>
      <c r="F3818">
        <f t="shared" si="237"/>
        <v>2019</v>
      </c>
      <c r="G3818">
        <f t="shared" si="238"/>
        <v>3</v>
      </c>
      <c r="H3818">
        <f t="shared" si="239"/>
        <v>1</v>
      </c>
      <c r="I3818" s="1" t="s">
        <v>15703</v>
      </c>
      <c r="J3818" s="1" t="s">
        <v>15628</v>
      </c>
      <c r="K3818" s="42">
        <v>0</v>
      </c>
      <c r="L3818" s="42">
        <v>0.92</v>
      </c>
      <c r="M3818" s="1" t="s">
        <v>15615</v>
      </c>
    </row>
    <row r="3819" spans="1:13" x14ac:dyDescent="0.3">
      <c r="A3819">
        <v>3818</v>
      </c>
      <c r="B3819" t="s">
        <v>9402</v>
      </c>
      <c r="C3819" t="s">
        <v>5955</v>
      </c>
      <c r="D3819" t="s">
        <v>13014</v>
      </c>
      <c r="E3819" s="1">
        <f t="shared" si="236"/>
        <v>43549</v>
      </c>
      <c r="F3819">
        <f t="shared" si="237"/>
        <v>2019</v>
      </c>
      <c r="G3819">
        <f t="shared" si="238"/>
        <v>3</v>
      </c>
      <c r="H3819">
        <f t="shared" si="239"/>
        <v>1</v>
      </c>
      <c r="I3819" s="1" t="s">
        <v>15622</v>
      </c>
      <c r="J3819" s="1" t="s">
        <v>15626</v>
      </c>
      <c r="K3819" s="42">
        <v>0.85</v>
      </c>
      <c r="L3819" s="42">
        <v>0.98</v>
      </c>
      <c r="M3819" s="1" t="s">
        <v>15615</v>
      </c>
    </row>
    <row r="3820" spans="1:13" x14ac:dyDescent="0.3">
      <c r="A3820">
        <v>3819</v>
      </c>
      <c r="B3820" t="s">
        <v>11339</v>
      </c>
      <c r="C3820" t="s">
        <v>4062</v>
      </c>
      <c r="D3820" t="s">
        <v>13015</v>
      </c>
      <c r="E3820" s="1">
        <f t="shared" si="236"/>
        <v>43551</v>
      </c>
      <c r="F3820">
        <f t="shared" si="237"/>
        <v>2019</v>
      </c>
      <c r="G3820">
        <f t="shared" si="238"/>
        <v>3</v>
      </c>
      <c r="H3820">
        <f t="shared" si="239"/>
        <v>3</v>
      </c>
      <c r="I3820" s="1" t="s">
        <v>15622</v>
      </c>
      <c r="J3820" s="1" t="s">
        <v>15626</v>
      </c>
      <c r="K3820" s="42">
        <v>0.83</v>
      </c>
      <c r="L3820" s="42">
        <v>1</v>
      </c>
      <c r="M3820" s="1" t="s">
        <v>15615</v>
      </c>
    </row>
    <row r="3821" spans="1:13" x14ac:dyDescent="0.3">
      <c r="A3821">
        <v>3820</v>
      </c>
      <c r="B3821" t="s">
        <v>8981</v>
      </c>
      <c r="C3821" t="s">
        <v>6372</v>
      </c>
      <c r="D3821" t="s">
        <v>13016</v>
      </c>
      <c r="E3821" s="1">
        <f t="shared" si="236"/>
        <v>43552</v>
      </c>
      <c r="F3821">
        <f t="shared" si="237"/>
        <v>2019</v>
      </c>
      <c r="G3821">
        <f t="shared" si="238"/>
        <v>3</v>
      </c>
      <c r="H3821">
        <f t="shared" si="239"/>
        <v>4</v>
      </c>
      <c r="I3821" s="1" t="s">
        <v>15705</v>
      </c>
      <c r="J3821" s="1" t="s">
        <v>15623</v>
      </c>
      <c r="K3821" s="42">
        <v>0.8</v>
      </c>
      <c r="L3821" s="42">
        <v>1</v>
      </c>
      <c r="M3821" s="1" t="s">
        <v>15616</v>
      </c>
    </row>
    <row r="3822" spans="1:13" x14ac:dyDescent="0.3">
      <c r="A3822">
        <v>3821</v>
      </c>
      <c r="B3822" t="s">
        <v>8066</v>
      </c>
      <c r="C3822" t="s">
        <v>7267</v>
      </c>
      <c r="D3822" t="s">
        <v>13016</v>
      </c>
      <c r="E3822" s="1">
        <f t="shared" si="236"/>
        <v>43552</v>
      </c>
      <c r="F3822">
        <f t="shared" si="237"/>
        <v>2019</v>
      </c>
      <c r="G3822">
        <f t="shared" si="238"/>
        <v>3</v>
      </c>
      <c r="H3822">
        <f t="shared" si="239"/>
        <v>4</v>
      </c>
      <c r="I3822" s="1" t="s">
        <v>15622</v>
      </c>
      <c r="J3822" s="1" t="s">
        <v>15626</v>
      </c>
      <c r="K3822" s="42">
        <v>1</v>
      </c>
      <c r="L3822" s="42">
        <v>0.97</v>
      </c>
      <c r="M3822" s="1" t="s">
        <v>15615</v>
      </c>
    </row>
    <row r="3823" spans="1:13" x14ac:dyDescent="0.3">
      <c r="A3823">
        <v>3822</v>
      </c>
      <c r="B3823" t="s">
        <v>8115</v>
      </c>
      <c r="C3823" t="s">
        <v>7220</v>
      </c>
      <c r="D3823" t="s">
        <v>13017</v>
      </c>
      <c r="E3823" s="1">
        <f t="shared" si="236"/>
        <v>43553</v>
      </c>
      <c r="F3823">
        <f t="shared" si="237"/>
        <v>2019</v>
      </c>
      <c r="G3823">
        <f t="shared" si="238"/>
        <v>3</v>
      </c>
      <c r="H3823">
        <f t="shared" si="239"/>
        <v>5</v>
      </c>
      <c r="I3823" s="1" t="s">
        <v>15622</v>
      </c>
      <c r="J3823" s="1" t="s">
        <v>15626</v>
      </c>
      <c r="K3823" s="42">
        <v>1</v>
      </c>
      <c r="L3823" s="42">
        <v>0.93</v>
      </c>
      <c r="M3823" s="1" t="s">
        <v>15615</v>
      </c>
    </row>
    <row r="3824" spans="1:13" x14ac:dyDescent="0.3">
      <c r="A3824">
        <v>3823</v>
      </c>
      <c r="B3824" t="s">
        <v>11013</v>
      </c>
      <c r="C3824" t="s">
        <v>4384</v>
      </c>
      <c r="D3824" t="s">
        <v>13018</v>
      </c>
      <c r="E3824" s="1">
        <f t="shared" si="236"/>
        <v>43556</v>
      </c>
      <c r="F3824">
        <f t="shared" si="237"/>
        <v>2019</v>
      </c>
      <c r="G3824">
        <f t="shared" si="238"/>
        <v>4</v>
      </c>
      <c r="H3824">
        <f t="shared" si="239"/>
        <v>1</v>
      </c>
      <c r="I3824" s="1" t="s">
        <v>15625</v>
      </c>
      <c r="J3824" s="1" t="s">
        <v>15626</v>
      </c>
      <c r="K3824" s="42">
        <v>1</v>
      </c>
      <c r="L3824" s="42">
        <v>0.96</v>
      </c>
      <c r="M3824" s="1" t="s">
        <v>15615</v>
      </c>
    </row>
    <row r="3825" spans="1:13" x14ac:dyDescent="0.3">
      <c r="A3825">
        <v>3824</v>
      </c>
      <c r="B3825" t="s">
        <v>8734</v>
      </c>
      <c r="C3825" t="s">
        <v>6614</v>
      </c>
      <c r="D3825" t="s">
        <v>13019</v>
      </c>
      <c r="E3825" s="1">
        <f t="shared" si="236"/>
        <v>43557</v>
      </c>
      <c r="F3825">
        <f t="shared" si="237"/>
        <v>2019</v>
      </c>
      <c r="G3825">
        <f t="shared" si="238"/>
        <v>4</v>
      </c>
      <c r="H3825">
        <f t="shared" si="239"/>
        <v>2</v>
      </c>
      <c r="I3825" s="1" t="s">
        <v>15622</v>
      </c>
      <c r="J3825" s="1" t="s">
        <v>15626</v>
      </c>
      <c r="K3825" s="42">
        <v>1</v>
      </c>
      <c r="L3825" s="42">
        <v>0.98</v>
      </c>
      <c r="M3825" s="1" t="s">
        <v>15616</v>
      </c>
    </row>
    <row r="3826" spans="1:13" x14ac:dyDescent="0.3">
      <c r="A3826">
        <v>3825</v>
      </c>
      <c r="B3826" t="s">
        <v>8858</v>
      </c>
      <c r="C3826" t="s">
        <v>6492</v>
      </c>
      <c r="D3826" t="s">
        <v>13020</v>
      </c>
      <c r="E3826" s="1">
        <f t="shared" si="236"/>
        <v>43558</v>
      </c>
      <c r="F3826">
        <f t="shared" si="237"/>
        <v>2019</v>
      </c>
      <c r="G3826">
        <f t="shared" si="238"/>
        <v>4</v>
      </c>
      <c r="H3826">
        <f t="shared" si="239"/>
        <v>3</v>
      </c>
      <c r="I3826" s="1" t="s">
        <v>15695</v>
      </c>
      <c r="J3826" s="1" t="s">
        <v>15626</v>
      </c>
      <c r="K3826" s="42">
        <v>1</v>
      </c>
      <c r="L3826" s="42">
        <v>1</v>
      </c>
      <c r="M3826" s="1" t="s">
        <v>15615</v>
      </c>
    </row>
    <row r="3827" spans="1:13" x14ac:dyDescent="0.3">
      <c r="A3827">
        <v>3826</v>
      </c>
      <c r="B3827" t="s">
        <v>8877</v>
      </c>
      <c r="C3827" t="s">
        <v>6473</v>
      </c>
      <c r="D3827" t="s">
        <v>13021</v>
      </c>
      <c r="E3827" s="1">
        <f t="shared" si="236"/>
        <v>43559</v>
      </c>
      <c r="F3827">
        <f t="shared" si="237"/>
        <v>2019</v>
      </c>
      <c r="G3827">
        <f t="shared" si="238"/>
        <v>4</v>
      </c>
      <c r="H3827">
        <f t="shared" si="239"/>
        <v>4</v>
      </c>
      <c r="I3827" s="1" t="s">
        <v>15625</v>
      </c>
      <c r="J3827" s="1" t="s">
        <v>15626</v>
      </c>
      <c r="K3827" s="42">
        <v>0.95</v>
      </c>
      <c r="L3827" s="42">
        <v>0.99</v>
      </c>
      <c r="M3827" s="1" t="s">
        <v>15615</v>
      </c>
    </row>
    <row r="3828" spans="1:13" x14ac:dyDescent="0.3">
      <c r="A3828">
        <v>3827</v>
      </c>
      <c r="B3828" t="s">
        <v>8835</v>
      </c>
      <c r="C3828" t="s">
        <v>3561</v>
      </c>
      <c r="D3828" t="s">
        <v>13021</v>
      </c>
      <c r="E3828" s="1">
        <f t="shared" si="236"/>
        <v>43559</v>
      </c>
      <c r="F3828">
        <f t="shared" si="237"/>
        <v>2019</v>
      </c>
      <c r="G3828">
        <f t="shared" si="238"/>
        <v>4</v>
      </c>
      <c r="H3828">
        <f t="shared" si="239"/>
        <v>4</v>
      </c>
      <c r="I3828" s="1" t="s">
        <v>15622</v>
      </c>
      <c r="J3828" s="1" t="s">
        <v>15626</v>
      </c>
      <c r="K3828" s="42">
        <v>1</v>
      </c>
      <c r="L3828" s="42">
        <v>0.97</v>
      </c>
      <c r="M3828" s="1" t="s">
        <v>15615</v>
      </c>
    </row>
    <row r="3829" spans="1:13" x14ac:dyDescent="0.3">
      <c r="A3829">
        <v>3828</v>
      </c>
      <c r="B3829" t="s">
        <v>8874</v>
      </c>
      <c r="C3829" t="s">
        <v>6476</v>
      </c>
      <c r="D3829" t="s">
        <v>13022</v>
      </c>
      <c r="E3829" s="1">
        <f t="shared" si="236"/>
        <v>43560</v>
      </c>
      <c r="F3829">
        <f t="shared" si="237"/>
        <v>2019</v>
      </c>
      <c r="G3829">
        <f t="shared" si="238"/>
        <v>4</v>
      </c>
      <c r="H3829">
        <f t="shared" si="239"/>
        <v>5</v>
      </c>
      <c r="I3829" s="1" t="s">
        <v>15622</v>
      </c>
      <c r="J3829" s="1" t="s">
        <v>15623</v>
      </c>
      <c r="K3829" s="42">
        <v>1</v>
      </c>
      <c r="L3829" s="42">
        <v>1</v>
      </c>
      <c r="M3829" s="1" t="s">
        <v>15615</v>
      </c>
    </row>
    <row r="3830" spans="1:13" x14ac:dyDescent="0.3">
      <c r="A3830">
        <v>3829</v>
      </c>
      <c r="B3830" t="s">
        <v>8484</v>
      </c>
      <c r="C3830" t="s">
        <v>6860</v>
      </c>
      <c r="D3830" t="s">
        <v>13023</v>
      </c>
      <c r="E3830" s="1">
        <f t="shared" si="236"/>
        <v>43562</v>
      </c>
      <c r="F3830">
        <f t="shared" si="237"/>
        <v>2019</v>
      </c>
      <c r="G3830">
        <f t="shared" si="238"/>
        <v>4</v>
      </c>
      <c r="H3830">
        <f t="shared" si="239"/>
        <v>7</v>
      </c>
      <c r="I3830" s="1" t="s">
        <v>15675</v>
      </c>
      <c r="J3830" s="1" t="s">
        <v>15626</v>
      </c>
      <c r="K3830" s="42">
        <v>1</v>
      </c>
      <c r="L3830" s="42">
        <v>1</v>
      </c>
      <c r="M3830" s="1" t="s">
        <v>15615</v>
      </c>
    </row>
    <row r="3831" spans="1:13" x14ac:dyDescent="0.3">
      <c r="A3831">
        <v>3830</v>
      </c>
      <c r="B3831" t="s">
        <v>11411</v>
      </c>
      <c r="C3831" t="s">
        <v>3990</v>
      </c>
      <c r="D3831" t="s">
        <v>13024</v>
      </c>
      <c r="E3831" s="1">
        <f t="shared" si="236"/>
        <v>43563</v>
      </c>
      <c r="F3831">
        <f t="shared" si="237"/>
        <v>2019</v>
      </c>
      <c r="G3831">
        <f t="shared" si="238"/>
        <v>4</v>
      </c>
      <c r="H3831">
        <f t="shared" si="239"/>
        <v>1</v>
      </c>
      <c r="I3831" s="1" t="s">
        <v>15622</v>
      </c>
      <c r="J3831" s="1" t="s">
        <v>15626</v>
      </c>
      <c r="K3831" s="42">
        <v>0.94</v>
      </c>
      <c r="L3831" s="42">
        <v>0.9</v>
      </c>
      <c r="M3831" s="1" t="s">
        <v>15615</v>
      </c>
    </row>
    <row r="3832" spans="1:13" x14ac:dyDescent="0.3">
      <c r="A3832">
        <v>3831</v>
      </c>
      <c r="B3832" t="s">
        <v>10291</v>
      </c>
      <c r="C3832" t="s">
        <v>5088</v>
      </c>
      <c r="D3832" t="s">
        <v>13025</v>
      </c>
      <c r="E3832" s="1">
        <f t="shared" si="236"/>
        <v>43565</v>
      </c>
      <c r="F3832">
        <f t="shared" si="237"/>
        <v>2019</v>
      </c>
      <c r="G3832">
        <f t="shared" si="238"/>
        <v>4</v>
      </c>
      <c r="H3832">
        <f t="shared" si="239"/>
        <v>3</v>
      </c>
      <c r="I3832" s="1" t="s">
        <v>15629</v>
      </c>
      <c r="J3832" s="1" t="s">
        <v>15624</v>
      </c>
      <c r="K3832" s="42">
        <v>0.67</v>
      </c>
      <c r="L3832" s="42">
        <v>0.95</v>
      </c>
      <c r="M3832" s="1" t="s">
        <v>15615</v>
      </c>
    </row>
    <row r="3833" spans="1:13" x14ac:dyDescent="0.3">
      <c r="A3833">
        <v>3832</v>
      </c>
      <c r="B3833" t="s">
        <v>10748</v>
      </c>
      <c r="C3833" t="s">
        <v>4641</v>
      </c>
      <c r="D3833" t="s">
        <v>13025</v>
      </c>
      <c r="E3833" s="1">
        <f t="shared" si="236"/>
        <v>43565</v>
      </c>
      <c r="F3833">
        <f t="shared" si="237"/>
        <v>2019</v>
      </c>
      <c r="G3833">
        <f t="shared" si="238"/>
        <v>4</v>
      </c>
      <c r="H3833">
        <f t="shared" si="239"/>
        <v>3</v>
      </c>
      <c r="I3833" s="1" t="s">
        <v>15622</v>
      </c>
      <c r="J3833" s="1" t="s">
        <v>15626</v>
      </c>
      <c r="K3833" s="42">
        <v>0.88</v>
      </c>
      <c r="L3833" s="42">
        <v>1</v>
      </c>
      <c r="M3833" s="1" t="s">
        <v>15615</v>
      </c>
    </row>
    <row r="3834" spans="1:13" x14ac:dyDescent="0.3">
      <c r="A3834">
        <v>3833</v>
      </c>
      <c r="B3834" t="s">
        <v>10473</v>
      </c>
      <c r="C3834" t="s">
        <v>3579</v>
      </c>
      <c r="D3834" t="s">
        <v>13026</v>
      </c>
      <c r="E3834" s="1">
        <f t="shared" si="236"/>
        <v>43567</v>
      </c>
      <c r="F3834">
        <f t="shared" si="237"/>
        <v>2019</v>
      </c>
      <c r="G3834">
        <f t="shared" si="238"/>
        <v>4</v>
      </c>
      <c r="H3834">
        <f t="shared" si="239"/>
        <v>5</v>
      </c>
      <c r="I3834" s="1" t="s">
        <v>15622</v>
      </c>
      <c r="J3834" s="1" t="s">
        <v>15626</v>
      </c>
      <c r="K3834" s="42">
        <v>0.97</v>
      </c>
      <c r="L3834" s="42">
        <v>0.96</v>
      </c>
      <c r="M3834" s="1" t="s">
        <v>15615</v>
      </c>
    </row>
    <row r="3835" spans="1:13" x14ac:dyDescent="0.3">
      <c r="A3835">
        <v>3834</v>
      </c>
      <c r="B3835" t="s">
        <v>8305</v>
      </c>
      <c r="C3835" t="s">
        <v>7031</v>
      </c>
      <c r="D3835" t="s">
        <v>13027</v>
      </c>
      <c r="E3835" s="1">
        <f t="shared" si="236"/>
        <v>43569</v>
      </c>
      <c r="F3835">
        <f t="shared" si="237"/>
        <v>2019</v>
      </c>
      <c r="G3835">
        <f t="shared" si="238"/>
        <v>4</v>
      </c>
      <c r="H3835">
        <f t="shared" si="239"/>
        <v>7</v>
      </c>
      <c r="I3835" s="1" t="s">
        <v>15625</v>
      </c>
      <c r="J3835" s="1" t="s">
        <v>15626</v>
      </c>
      <c r="K3835" s="42">
        <v>1</v>
      </c>
      <c r="L3835" s="42">
        <v>0.92</v>
      </c>
      <c r="M3835" s="1" t="s">
        <v>15616</v>
      </c>
    </row>
    <row r="3836" spans="1:13" x14ac:dyDescent="0.3">
      <c r="A3836">
        <v>3835</v>
      </c>
      <c r="B3836" t="s">
        <v>10528</v>
      </c>
      <c r="C3836" t="s">
        <v>4855</v>
      </c>
      <c r="D3836" t="s">
        <v>13028</v>
      </c>
      <c r="E3836" s="1">
        <f t="shared" si="236"/>
        <v>43570</v>
      </c>
      <c r="F3836">
        <f t="shared" si="237"/>
        <v>2019</v>
      </c>
      <c r="G3836">
        <f t="shared" si="238"/>
        <v>4</v>
      </c>
      <c r="H3836">
        <f t="shared" si="239"/>
        <v>1</v>
      </c>
      <c r="I3836" s="1" t="s">
        <v>15625</v>
      </c>
      <c r="J3836" s="1" t="s">
        <v>15624</v>
      </c>
      <c r="K3836" s="42">
        <v>1</v>
      </c>
      <c r="L3836" s="42">
        <v>1</v>
      </c>
      <c r="M3836" s="1" t="s">
        <v>15616</v>
      </c>
    </row>
    <row r="3837" spans="1:13" x14ac:dyDescent="0.3">
      <c r="A3837">
        <v>3836</v>
      </c>
      <c r="B3837" t="s">
        <v>11350</v>
      </c>
      <c r="C3837" t="s">
        <v>4050</v>
      </c>
      <c r="D3837" t="s">
        <v>13028</v>
      </c>
      <c r="E3837" s="1">
        <f t="shared" si="236"/>
        <v>43570</v>
      </c>
      <c r="F3837">
        <f t="shared" si="237"/>
        <v>2019</v>
      </c>
      <c r="G3837">
        <f t="shared" si="238"/>
        <v>4</v>
      </c>
      <c r="H3837">
        <f t="shared" si="239"/>
        <v>1</v>
      </c>
      <c r="I3837" s="1" t="s">
        <v>15625</v>
      </c>
      <c r="J3837" s="1" t="s">
        <v>15626</v>
      </c>
      <c r="K3837" s="42">
        <v>1</v>
      </c>
      <c r="L3837" s="42">
        <v>1</v>
      </c>
      <c r="M3837" s="1" t="s">
        <v>15616</v>
      </c>
    </row>
    <row r="3838" spans="1:13" x14ac:dyDescent="0.3">
      <c r="A3838">
        <v>3837</v>
      </c>
      <c r="B3838" t="s">
        <v>10902</v>
      </c>
      <c r="C3838" t="s">
        <v>4492</v>
      </c>
      <c r="D3838" t="s">
        <v>13029</v>
      </c>
      <c r="E3838" s="1">
        <f t="shared" si="236"/>
        <v>43572</v>
      </c>
      <c r="F3838">
        <f t="shared" si="237"/>
        <v>2019</v>
      </c>
      <c r="G3838">
        <f t="shared" si="238"/>
        <v>4</v>
      </c>
      <c r="H3838">
        <f t="shared" si="239"/>
        <v>3</v>
      </c>
      <c r="I3838" s="1" t="s">
        <v>15629</v>
      </c>
      <c r="J3838" s="1" t="s">
        <v>15624</v>
      </c>
      <c r="K3838" s="42">
        <v>1</v>
      </c>
      <c r="L3838" s="42">
        <v>1</v>
      </c>
      <c r="M3838" s="1" t="s">
        <v>15616</v>
      </c>
    </row>
    <row r="3839" spans="1:13" x14ac:dyDescent="0.3">
      <c r="A3839">
        <v>3838</v>
      </c>
      <c r="B3839" t="s">
        <v>10791</v>
      </c>
      <c r="C3839" t="s">
        <v>4601</v>
      </c>
      <c r="D3839" t="s">
        <v>13029</v>
      </c>
      <c r="E3839" s="1">
        <f t="shared" si="236"/>
        <v>43572</v>
      </c>
      <c r="F3839">
        <f t="shared" si="237"/>
        <v>2019</v>
      </c>
      <c r="G3839">
        <f t="shared" si="238"/>
        <v>4</v>
      </c>
      <c r="H3839">
        <f t="shared" si="239"/>
        <v>3</v>
      </c>
      <c r="I3839" s="1" t="s">
        <v>15622</v>
      </c>
      <c r="J3839" s="1" t="s">
        <v>15626</v>
      </c>
      <c r="K3839" s="42">
        <v>1</v>
      </c>
      <c r="L3839" s="42">
        <v>0.66</v>
      </c>
      <c r="M3839" s="1" t="s">
        <v>15616</v>
      </c>
    </row>
    <row r="3840" spans="1:13" x14ac:dyDescent="0.3">
      <c r="A3840">
        <v>3839</v>
      </c>
      <c r="B3840" t="s">
        <v>10005</v>
      </c>
      <c r="C3840" t="s">
        <v>5368</v>
      </c>
      <c r="D3840" t="s">
        <v>13029</v>
      </c>
      <c r="E3840" s="1">
        <f t="shared" si="236"/>
        <v>43572</v>
      </c>
      <c r="F3840">
        <f t="shared" si="237"/>
        <v>2019</v>
      </c>
      <c r="G3840">
        <f t="shared" si="238"/>
        <v>4</v>
      </c>
      <c r="H3840">
        <f t="shared" si="239"/>
        <v>3</v>
      </c>
      <c r="I3840" s="1" t="s">
        <v>15625</v>
      </c>
      <c r="J3840" s="1" t="s">
        <v>15624</v>
      </c>
      <c r="K3840" s="42">
        <v>0.85</v>
      </c>
      <c r="L3840" s="42">
        <v>0.74</v>
      </c>
      <c r="M3840" s="1" t="s">
        <v>15615</v>
      </c>
    </row>
    <row r="3841" spans="1:13" x14ac:dyDescent="0.3">
      <c r="A3841">
        <v>3840</v>
      </c>
      <c r="B3841" t="s">
        <v>9362</v>
      </c>
      <c r="C3841" t="s">
        <v>5995</v>
      </c>
      <c r="D3841" t="s">
        <v>13030</v>
      </c>
      <c r="E3841" s="1">
        <f t="shared" si="236"/>
        <v>43574</v>
      </c>
      <c r="F3841">
        <f t="shared" si="237"/>
        <v>2019</v>
      </c>
      <c r="G3841">
        <f t="shared" si="238"/>
        <v>4</v>
      </c>
      <c r="H3841">
        <f t="shared" si="239"/>
        <v>5</v>
      </c>
      <c r="I3841" s="1" t="s">
        <v>15622</v>
      </c>
      <c r="J3841" s="1" t="s">
        <v>15626</v>
      </c>
      <c r="K3841" s="42">
        <v>1</v>
      </c>
      <c r="L3841" s="42">
        <v>1</v>
      </c>
      <c r="M3841" s="1" t="s">
        <v>15616</v>
      </c>
    </row>
    <row r="3842" spans="1:13" x14ac:dyDescent="0.3">
      <c r="A3842">
        <v>3841</v>
      </c>
      <c r="B3842" t="s">
        <v>8914</v>
      </c>
      <c r="C3842" t="s">
        <v>6438</v>
      </c>
      <c r="D3842" t="s">
        <v>13031</v>
      </c>
      <c r="E3842" s="1">
        <f t="shared" si="236"/>
        <v>43575</v>
      </c>
      <c r="F3842">
        <f t="shared" si="237"/>
        <v>2019</v>
      </c>
      <c r="G3842">
        <f t="shared" si="238"/>
        <v>4</v>
      </c>
      <c r="H3842">
        <f t="shared" si="239"/>
        <v>6</v>
      </c>
      <c r="I3842" s="1" t="s">
        <v>15640</v>
      </c>
      <c r="J3842" s="1" t="s">
        <v>15626</v>
      </c>
      <c r="K3842" s="42">
        <v>1</v>
      </c>
      <c r="L3842" s="42">
        <v>0.95</v>
      </c>
      <c r="M3842" s="1" t="s">
        <v>15616</v>
      </c>
    </row>
    <row r="3843" spans="1:13" x14ac:dyDescent="0.3">
      <c r="A3843">
        <v>3842</v>
      </c>
      <c r="B3843" t="s">
        <v>8582</v>
      </c>
      <c r="C3843" t="s">
        <v>6765</v>
      </c>
      <c r="D3843" t="s">
        <v>13031</v>
      </c>
      <c r="E3843" s="1">
        <f t="shared" ref="E3843:E3906" si="240">DATE(LEFT(D3843,4),MID(D3843,5,2),RIGHT(D3843,2))</f>
        <v>43575</v>
      </c>
      <c r="F3843">
        <f t="shared" ref="F3843:F3906" si="241">YEAR(E3843)</f>
        <v>2019</v>
      </c>
      <c r="G3843">
        <f t="shared" ref="G3843:G3906" si="242">MONTH(E3843)</f>
        <v>4</v>
      </c>
      <c r="H3843">
        <f t="shared" ref="H3843:H3906" si="243">WEEKDAY(E3843,2)</f>
        <v>6</v>
      </c>
      <c r="I3843" s="1" t="s">
        <v>15622</v>
      </c>
      <c r="J3843" s="1" t="s">
        <v>15628</v>
      </c>
      <c r="K3843" s="42">
        <v>0</v>
      </c>
      <c r="L3843" s="42">
        <v>0.65</v>
      </c>
      <c r="M3843" s="1" t="s">
        <v>15615</v>
      </c>
    </row>
    <row r="3844" spans="1:13" x14ac:dyDescent="0.3">
      <c r="A3844">
        <v>3843</v>
      </c>
      <c r="B3844" t="s">
        <v>10147</v>
      </c>
      <c r="C3844" t="s">
        <v>5231</v>
      </c>
      <c r="D3844" t="s">
        <v>13032</v>
      </c>
      <c r="E3844" s="1">
        <f t="shared" si="240"/>
        <v>43579</v>
      </c>
      <c r="F3844">
        <f t="shared" si="241"/>
        <v>2019</v>
      </c>
      <c r="G3844">
        <f t="shared" si="242"/>
        <v>4</v>
      </c>
      <c r="H3844">
        <f t="shared" si="243"/>
        <v>3</v>
      </c>
      <c r="I3844" s="1" t="s">
        <v>15622</v>
      </c>
      <c r="J3844" s="1" t="s">
        <v>15626</v>
      </c>
      <c r="K3844" s="42">
        <v>1</v>
      </c>
      <c r="L3844" s="42">
        <v>0.94</v>
      </c>
      <c r="M3844" s="1" t="s">
        <v>15615</v>
      </c>
    </row>
    <row r="3845" spans="1:13" x14ac:dyDescent="0.3">
      <c r="A3845">
        <v>3844</v>
      </c>
      <c r="B3845" t="s">
        <v>11397</v>
      </c>
      <c r="C3845" t="s">
        <v>4003</v>
      </c>
      <c r="D3845" t="s">
        <v>13032</v>
      </c>
      <c r="E3845" s="1">
        <f t="shared" si="240"/>
        <v>43579</v>
      </c>
      <c r="F3845">
        <f t="shared" si="241"/>
        <v>2019</v>
      </c>
      <c r="G3845">
        <f t="shared" si="242"/>
        <v>4</v>
      </c>
      <c r="H3845">
        <f t="shared" si="243"/>
        <v>3</v>
      </c>
      <c r="I3845" s="1" t="s">
        <v>15622</v>
      </c>
      <c r="J3845" s="1" t="s">
        <v>15628</v>
      </c>
      <c r="K3845" s="42">
        <v>0</v>
      </c>
      <c r="L3845" s="42">
        <v>0.88</v>
      </c>
      <c r="M3845" s="1" t="s">
        <v>15616</v>
      </c>
    </row>
    <row r="3846" spans="1:13" x14ac:dyDescent="0.3">
      <c r="A3846">
        <v>3845</v>
      </c>
      <c r="B3846" t="s">
        <v>9157</v>
      </c>
      <c r="C3846" t="s">
        <v>6196</v>
      </c>
      <c r="D3846" t="s">
        <v>13033</v>
      </c>
      <c r="E3846" s="1">
        <f t="shared" si="240"/>
        <v>43580</v>
      </c>
      <c r="F3846">
        <f t="shared" si="241"/>
        <v>2019</v>
      </c>
      <c r="G3846">
        <f t="shared" si="242"/>
        <v>4</v>
      </c>
      <c r="H3846">
        <f t="shared" si="243"/>
        <v>4</v>
      </c>
      <c r="I3846" s="1" t="s">
        <v>15625</v>
      </c>
      <c r="J3846" s="1" t="s">
        <v>15626</v>
      </c>
      <c r="K3846" s="42">
        <v>1</v>
      </c>
      <c r="L3846" s="42">
        <v>0.99</v>
      </c>
      <c r="M3846" s="1" t="s">
        <v>15616</v>
      </c>
    </row>
    <row r="3847" spans="1:13" x14ac:dyDescent="0.3">
      <c r="A3847">
        <v>3846</v>
      </c>
      <c r="B3847" t="s">
        <v>11287</v>
      </c>
      <c r="C3847" t="s">
        <v>4114</v>
      </c>
      <c r="D3847" t="s">
        <v>13034</v>
      </c>
      <c r="E3847" s="1">
        <f t="shared" si="240"/>
        <v>43581</v>
      </c>
      <c r="F3847">
        <f t="shared" si="241"/>
        <v>2019</v>
      </c>
      <c r="G3847">
        <f t="shared" si="242"/>
        <v>4</v>
      </c>
      <c r="H3847">
        <f t="shared" si="243"/>
        <v>5</v>
      </c>
      <c r="I3847" s="1" t="s">
        <v>15622</v>
      </c>
      <c r="J3847" s="1" t="s">
        <v>15626</v>
      </c>
      <c r="K3847" s="42">
        <v>0.9</v>
      </c>
      <c r="L3847" s="42">
        <v>0.97</v>
      </c>
      <c r="M3847" s="1" t="s">
        <v>15615</v>
      </c>
    </row>
    <row r="3848" spans="1:13" x14ac:dyDescent="0.3">
      <c r="A3848">
        <v>3847</v>
      </c>
      <c r="B3848" t="s">
        <v>8913</v>
      </c>
      <c r="C3848" t="s">
        <v>6439</v>
      </c>
      <c r="D3848" t="s">
        <v>13035</v>
      </c>
      <c r="E3848" s="1">
        <f t="shared" si="240"/>
        <v>43583</v>
      </c>
      <c r="F3848">
        <f t="shared" si="241"/>
        <v>2019</v>
      </c>
      <c r="G3848">
        <f t="shared" si="242"/>
        <v>4</v>
      </c>
      <c r="H3848">
        <f t="shared" si="243"/>
        <v>7</v>
      </c>
      <c r="I3848" s="1" t="s">
        <v>15699</v>
      </c>
      <c r="J3848" s="1" t="s">
        <v>15624</v>
      </c>
      <c r="K3848" s="42">
        <v>1</v>
      </c>
      <c r="L3848" s="42">
        <v>0.96</v>
      </c>
      <c r="M3848" s="1" t="s">
        <v>15615</v>
      </c>
    </row>
    <row r="3849" spans="1:13" x14ac:dyDescent="0.3">
      <c r="A3849">
        <v>3848</v>
      </c>
      <c r="B3849" t="s">
        <v>10591</v>
      </c>
      <c r="C3849" t="s">
        <v>4795</v>
      </c>
      <c r="D3849" t="s">
        <v>13036</v>
      </c>
      <c r="E3849" s="1">
        <f t="shared" si="240"/>
        <v>43584</v>
      </c>
      <c r="F3849">
        <f t="shared" si="241"/>
        <v>2019</v>
      </c>
      <c r="G3849">
        <f t="shared" si="242"/>
        <v>4</v>
      </c>
      <c r="H3849">
        <f t="shared" si="243"/>
        <v>1</v>
      </c>
      <c r="I3849" s="1" t="s">
        <v>15622</v>
      </c>
      <c r="J3849" s="1" t="s">
        <v>15626</v>
      </c>
      <c r="K3849" s="42">
        <v>1</v>
      </c>
      <c r="L3849" s="42">
        <v>1</v>
      </c>
      <c r="M3849" s="1" t="s">
        <v>15615</v>
      </c>
    </row>
    <row r="3850" spans="1:13" x14ac:dyDescent="0.3">
      <c r="A3850">
        <v>3849</v>
      </c>
      <c r="B3850" t="s">
        <v>9061</v>
      </c>
      <c r="C3850" t="s">
        <v>6292</v>
      </c>
      <c r="D3850" t="s">
        <v>13037</v>
      </c>
      <c r="E3850" s="1">
        <f t="shared" si="240"/>
        <v>43585</v>
      </c>
      <c r="F3850">
        <f t="shared" si="241"/>
        <v>2019</v>
      </c>
      <c r="G3850">
        <f t="shared" si="242"/>
        <v>4</v>
      </c>
      <c r="H3850">
        <f t="shared" si="243"/>
        <v>2</v>
      </c>
      <c r="I3850" s="1" t="s">
        <v>15622</v>
      </c>
      <c r="J3850" s="1" t="s">
        <v>15626</v>
      </c>
      <c r="K3850" s="42">
        <v>1</v>
      </c>
      <c r="L3850" s="42">
        <v>1</v>
      </c>
      <c r="M3850" s="1" t="s">
        <v>15615</v>
      </c>
    </row>
    <row r="3851" spans="1:13" x14ac:dyDescent="0.3">
      <c r="A3851">
        <v>3850</v>
      </c>
      <c r="B3851" t="s">
        <v>10079</v>
      </c>
      <c r="C3851" t="s">
        <v>5295</v>
      </c>
      <c r="D3851" t="s">
        <v>13037</v>
      </c>
      <c r="E3851" s="1">
        <f t="shared" si="240"/>
        <v>43585</v>
      </c>
      <c r="F3851">
        <f t="shared" si="241"/>
        <v>2019</v>
      </c>
      <c r="G3851">
        <f t="shared" si="242"/>
        <v>4</v>
      </c>
      <c r="H3851">
        <f t="shared" si="243"/>
        <v>2</v>
      </c>
      <c r="I3851" s="1" t="s">
        <v>15629</v>
      </c>
      <c r="J3851" s="1" t="s">
        <v>15626</v>
      </c>
      <c r="K3851" s="42">
        <v>1</v>
      </c>
      <c r="L3851" s="42">
        <v>1</v>
      </c>
      <c r="M3851" s="1" t="s">
        <v>15616</v>
      </c>
    </row>
    <row r="3852" spans="1:13" x14ac:dyDescent="0.3">
      <c r="A3852">
        <v>3851</v>
      </c>
      <c r="B3852" t="s">
        <v>9280</v>
      </c>
      <c r="C3852" t="s">
        <v>6076</v>
      </c>
      <c r="D3852" t="s">
        <v>13038</v>
      </c>
      <c r="E3852" s="1">
        <f t="shared" si="240"/>
        <v>43586</v>
      </c>
      <c r="F3852">
        <f t="shared" si="241"/>
        <v>2019</v>
      </c>
      <c r="G3852">
        <f t="shared" si="242"/>
        <v>5</v>
      </c>
      <c r="H3852">
        <f t="shared" si="243"/>
        <v>3</v>
      </c>
      <c r="I3852" s="1" t="s">
        <v>15629</v>
      </c>
      <c r="J3852" s="1" t="s">
        <v>15626</v>
      </c>
      <c r="K3852" s="42">
        <v>1</v>
      </c>
      <c r="L3852" s="42">
        <v>1</v>
      </c>
      <c r="M3852" s="1" t="s">
        <v>15615</v>
      </c>
    </row>
    <row r="3853" spans="1:13" x14ac:dyDescent="0.3">
      <c r="A3853">
        <v>3852</v>
      </c>
      <c r="B3853" t="s">
        <v>11519</v>
      </c>
      <c r="C3853" t="s">
        <v>3884</v>
      </c>
      <c r="D3853" t="s">
        <v>13038</v>
      </c>
      <c r="E3853" s="1">
        <f t="shared" si="240"/>
        <v>43586</v>
      </c>
      <c r="F3853">
        <f t="shared" si="241"/>
        <v>2019</v>
      </c>
      <c r="G3853">
        <f t="shared" si="242"/>
        <v>5</v>
      </c>
      <c r="H3853">
        <f t="shared" si="243"/>
        <v>3</v>
      </c>
      <c r="I3853" s="1" t="s">
        <v>15629</v>
      </c>
      <c r="J3853" s="1" t="s">
        <v>15628</v>
      </c>
      <c r="K3853" s="42">
        <v>0.33</v>
      </c>
      <c r="L3853" s="42">
        <v>0.8</v>
      </c>
      <c r="M3853" s="1" t="s">
        <v>15615</v>
      </c>
    </row>
    <row r="3854" spans="1:13" x14ac:dyDescent="0.3">
      <c r="A3854">
        <v>3853</v>
      </c>
      <c r="B3854" t="s">
        <v>11292</v>
      </c>
      <c r="C3854" t="s">
        <v>4109</v>
      </c>
      <c r="D3854" t="s">
        <v>13038</v>
      </c>
      <c r="E3854" s="1">
        <f t="shared" si="240"/>
        <v>43586</v>
      </c>
      <c r="F3854">
        <f t="shared" si="241"/>
        <v>2019</v>
      </c>
      <c r="G3854">
        <f t="shared" si="242"/>
        <v>5</v>
      </c>
      <c r="H3854">
        <f t="shared" si="243"/>
        <v>3</v>
      </c>
      <c r="I3854" s="1" t="s">
        <v>15622</v>
      </c>
      <c r="J3854" s="1" t="s">
        <v>15628</v>
      </c>
      <c r="K3854" s="42">
        <v>0.4</v>
      </c>
      <c r="L3854" s="42">
        <v>1</v>
      </c>
      <c r="M3854" s="1" t="s">
        <v>15615</v>
      </c>
    </row>
    <row r="3855" spans="1:13" x14ac:dyDescent="0.3">
      <c r="A3855">
        <v>3854</v>
      </c>
      <c r="B3855" t="s">
        <v>11449</v>
      </c>
      <c r="C3855" t="s">
        <v>3952</v>
      </c>
      <c r="D3855" t="s">
        <v>13038</v>
      </c>
      <c r="E3855" s="1">
        <f t="shared" si="240"/>
        <v>43586</v>
      </c>
      <c r="F3855">
        <f t="shared" si="241"/>
        <v>2019</v>
      </c>
      <c r="G3855">
        <f t="shared" si="242"/>
        <v>5</v>
      </c>
      <c r="H3855">
        <f t="shared" si="243"/>
        <v>3</v>
      </c>
      <c r="I3855" s="1" t="s">
        <v>15629</v>
      </c>
      <c r="J3855" s="1" t="s">
        <v>15626</v>
      </c>
      <c r="K3855" s="42">
        <v>1</v>
      </c>
      <c r="L3855" s="42">
        <v>0.8</v>
      </c>
      <c r="M3855" s="1" t="s">
        <v>15615</v>
      </c>
    </row>
    <row r="3856" spans="1:13" x14ac:dyDescent="0.3">
      <c r="A3856">
        <v>3855</v>
      </c>
      <c r="B3856" t="s">
        <v>11335</v>
      </c>
      <c r="C3856" t="s">
        <v>4066</v>
      </c>
      <c r="D3856" t="s">
        <v>13039</v>
      </c>
      <c r="E3856" s="1">
        <f t="shared" si="240"/>
        <v>43587</v>
      </c>
      <c r="F3856">
        <f t="shared" si="241"/>
        <v>2019</v>
      </c>
      <c r="G3856">
        <f t="shared" si="242"/>
        <v>5</v>
      </c>
      <c r="H3856">
        <f t="shared" si="243"/>
        <v>4</v>
      </c>
      <c r="I3856" s="1" t="s">
        <v>15622</v>
      </c>
      <c r="J3856" s="1" t="s">
        <v>15624</v>
      </c>
      <c r="K3856" s="42">
        <v>1</v>
      </c>
      <c r="L3856" s="42">
        <v>0.94</v>
      </c>
      <c r="M3856" s="1" t="s">
        <v>15616</v>
      </c>
    </row>
    <row r="3857" spans="1:13" x14ac:dyDescent="0.3">
      <c r="A3857">
        <v>3856</v>
      </c>
      <c r="B3857" t="s">
        <v>8572</v>
      </c>
      <c r="C3857" t="s">
        <v>6775</v>
      </c>
      <c r="D3857" t="s">
        <v>13039</v>
      </c>
      <c r="E3857" s="1">
        <f t="shared" si="240"/>
        <v>43587</v>
      </c>
      <c r="F3857">
        <f t="shared" si="241"/>
        <v>2019</v>
      </c>
      <c r="G3857">
        <f t="shared" si="242"/>
        <v>5</v>
      </c>
      <c r="H3857">
        <f t="shared" si="243"/>
        <v>4</v>
      </c>
      <c r="I3857" s="1" t="s">
        <v>15625</v>
      </c>
      <c r="J3857" s="1" t="s">
        <v>15624</v>
      </c>
      <c r="K3857" s="42">
        <v>0.67</v>
      </c>
      <c r="L3857" s="42">
        <v>0.89</v>
      </c>
      <c r="M3857" s="1" t="s">
        <v>15615</v>
      </c>
    </row>
    <row r="3858" spans="1:13" x14ac:dyDescent="0.3">
      <c r="A3858">
        <v>3857</v>
      </c>
      <c r="B3858" t="s">
        <v>11552</v>
      </c>
      <c r="C3858" t="s">
        <v>3853</v>
      </c>
      <c r="D3858" t="s">
        <v>13040</v>
      </c>
      <c r="E3858" s="1">
        <f t="shared" si="240"/>
        <v>43589</v>
      </c>
      <c r="F3858">
        <f t="shared" si="241"/>
        <v>2019</v>
      </c>
      <c r="G3858">
        <f t="shared" si="242"/>
        <v>5</v>
      </c>
      <c r="H3858">
        <f t="shared" si="243"/>
        <v>6</v>
      </c>
      <c r="I3858" s="1" t="s">
        <v>15625</v>
      </c>
      <c r="J3858" s="1" t="s">
        <v>15626</v>
      </c>
      <c r="K3858" s="42">
        <v>1</v>
      </c>
      <c r="L3858" s="42">
        <v>0.43</v>
      </c>
      <c r="M3858" s="1" t="s">
        <v>15615</v>
      </c>
    </row>
    <row r="3859" spans="1:13" x14ac:dyDescent="0.3">
      <c r="A3859">
        <v>3858</v>
      </c>
      <c r="B3859" t="s">
        <v>8633</v>
      </c>
      <c r="C3859" t="s">
        <v>6715</v>
      </c>
      <c r="D3859" t="s">
        <v>13041</v>
      </c>
      <c r="E3859" s="1">
        <f t="shared" si="240"/>
        <v>43591</v>
      </c>
      <c r="F3859">
        <f t="shared" si="241"/>
        <v>2019</v>
      </c>
      <c r="G3859">
        <f t="shared" si="242"/>
        <v>5</v>
      </c>
      <c r="H3859">
        <f t="shared" si="243"/>
        <v>1</v>
      </c>
      <c r="I3859" s="1" t="s">
        <v>15629</v>
      </c>
      <c r="J3859" s="1" t="s">
        <v>15626</v>
      </c>
      <c r="K3859" s="42">
        <v>1</v>
      </c>
      <c r="L3859" s="42">
        <v>1</v>
      </c>
      <c r="M3859" s="1" t="s">
        <v>15615</v>
      </c>
    </row>
    <row r="3860" spans="1:13" x14ac:dyDescent="0.3">
      <c r="A3860">
        <v>3859</v>
      </c>
      <c r="B3860" t="s">
        <v>10837</v>
      </c>
      <c r="C3860" t="s">
        <v>4556</v>
      </c>
      <c r="D3860" t="s">
        <v>13042</v>
      </c>
      <c r="E3860" s="1">
        <f t="shared" si="240"/>
        <v>43594</v>
      </c>
      <c r="F3860">
        <f t="shared" si="241"/>
        <v>2019</v>
      </c>
      <c r="G3860">
        <f t="shared" si="242"/>
        <v>5</v>
      </c>
      <c r="H3860">
        <f t="shared" si="243"/>
        <v>4</v>
      </c>
      <c r="I3860" s="1" t="s">
        <v>15791</v>
      </c>
      <c r="J3860" s="1" t="s">
        <v>15626</v>
      </c>
      <c r="K3860" s="42">
        <v>1</v>
      </c>
      <c r="L3860" s="42">
        <v>0.99</v>
      </c>
      <c r="M3860" s="1" t="s">
        <v>15616</v>
      </c>
    </row>
    <row r="3861" spans="1:13" x14ac:dyDescent="0.3">
      <c r="A3861">
        <v>3860</v>
      </c>
      <c r="B3861" t="s">
        <v>9654</v>
      </c>
      <c r="C3861" t="s">
        <v>5710</v>
      </c>
      <c r="D3861" t="s">
        <v>13042</v>
      </c>
      <c r="E3861" s="1">
        <f t="shared" si="240"/>
        <v>43594</v>
      </c>
      <c r="F3861">
        <f t="shared" si="241"/>
        <v>2019</v>
      </c>
      <c r="G3861">
        <f t="shared" si="242"/>
        <v>5</v>
      </c>
      <c r="H3861">
        <f t="shared" si="243"/>
        <v>4</v>
      </c>
      <c r="I3861" s="1" t="s">
        <v>15622</v>
      </c>
      <c r="J3861" s="1" t="s">
        <v>15626</v>
      </c>
      <c r="K3861" s="42">
        <v>1</v>
      </c>
      <c r="L3861" s="42">
        <v>1</v>
      </c>
      <c r="M3861" s="1" t="s">
        <v>15616</v>
      </c>
    </row>
    <row r="3862" spans="1:13" x14ac:dyDescent="0.3">
      <c r="A3862">
        <v>3861</v>
      </c>
      <c r="B3862" t="s">
        <v>10771</v>
      </c>
      <c r="C3862" t="s">
        <v>4619</v>
      </c>
      <c r="D3862" t="s">
        <v>13043</v>
      </c>
      <c r="E3862" s="1">
        <f t="shared" si="240"/>
        <v>43595</v>
      </c>
      <c r="F3862">
        <f t="shared" si="241"/>
        <v>2019</v>
      </c>
      <c r="G3862">
        <f t="shared" si="242"/>
        <v>5</v>
      </c>
      <c r="H3862">
        <f t="shared" si="243"/>
        <v>5</v>
      </c>
      <c r="I3862" s="1" t="s">
        <v>15787</v>
      </c>
      <c r="J3862" s="1" t="s">
        <v>15624</v>
      </c>
      <c r="K3862" s="42">
        <v>1</v>
      </c>
      <c r="L3862" s="42">
        <v>0.96</v>
      </c>
      <c r="M3862" s="1" t="s">
        <v>15616</v>
      </c>
    </row>
    <row r="3863" spans="1:13" x14ac:dyDescent="0.3">
      <c r="A3863">
        <v>3862</v>
      </c>
      <c r="B3863" t="s">
        <v>11325</v>
      </c>
      <c r="C3863" t="s">
        <v>4076</v>
      </c>
      <c r="D3863" t="s">
        <v>13044</v>
      </c>
      <c r="E3863" s="1">
        <f t="shared" si="240"/>
        <v>43596</v>
      </c>
      <c r="F3863">
        <f t="shared" si="241"/>
        <v>2019</v>
      </c>
      <c r="G3863">
        <f t="shared" si="242"/>
        <v>5</v>
      </c>
      <c r="H3863">
        <f t="shared" si="243"/>
        <v>6</v>
      </c>
      <c r="I3863" s="1" t="s">
        <v>15625</v>
      </c>
      <c r="J3863" s="1" t="s">
        <v>15626</v>
      </c>
      <c r="K3863" s="42">
        <v>0.9</v>
      </c>
      <c r="L3863" s="42">
        <v>0.97</v>
      </c>
      <c r="M3863" s="1" t="s">
        <v>15615</v>
      </c>
    </row>
    <row r="3864" spans="1:13" x14ac:dyDescent="0.3">
      <c r="A3864">
        <v>3863</v>
      </c>
      <c r="B3864" t="s">
        <v>10760</v>
      </c>
      <c r="C3864" t="s">
        <v>4630</v>
      </c>
      <c r="D3864" t="s">
        <v>13045</v>
      </c>
      <c r="E3864" s="1">
        <f t="shared" si="240"/>
        <v>43597</v>
      </c>
      <c r="F3864">
        <f t="shared" si="241"/>
        <v>2019</v>
      </c>
      <c r="G3864">
        <f t="shared" si="242"/>
        <v>5</v>
      </c>
      <c r="H3864">
        <f t="shared" si="243"/>
        <v>7</v>
      </c>
      <c r="I3864" s="1" t="s">
        <v>15625</v>
      </c>
      <c r="J3864" s="1" t="s">
        <v>15626</v>
      </c>
      <c r="K3864" s="42">
        <v>0.71</v>
      </c>
      <c r="L3864" s="42">
        <v>0.96</v>
      </c>
      <c r="M3864" s="1" t="s">
        <v>15615</v>
      </c>
    </row>
    <row r="3865" spans="1:13" x14ac:dyDescent="0.3">
      <c r="A3865">
        <v>3864</v>
      </c>
      <c r="B3865" t="s">
        <v>9235</v>
      </c>
      <c r="C3865" t="s">
        <v>6119</v>
      </c>
      <c r="D3865" t="s">
        <v>13046</v>
      </c>
      <c r="E3865" s="1">
        <f t="shared" si="240"/>
        <v>43598</v>
      </c>
      <c r="F3865">
        <f t="shared" si="241"/>
        <v>2019</v>
      </c>
      <c r="G3865">
        <f t="shared" si="242"/>
        <v>5</v>
      </c>
      <c r="H3865">
        <f t="shared" si="243"/>
        <v>1</v>
      </c>
      <c r="I3865" s="1" t="s">
        <v>15622</v>
      </c>
      <c r="J3865" s="1" t="s">
        <v>15626</v>
      </c>
      <c r="K3865" s="42">
        <v>1</v>
      </c>
      <c r="L3865" s="42">
        <v>1</v>
      </c>
      <c r="M3865" s="1" t="s">
        <v>15615</v>
      </c>
    </row>
    <row r="3866" spans="1:13" x14ac:dyDescent="0.3">
      <c r="A3866">
        <v>3865</v>
      </c>
      <c r="B3866" t="s">
        <v>9457</v>
      </c>
      <c r="C3866" t="s">
        <v>5902</v>
      </c>
      <c r="D3866" t="s">
        <v>13047</v>
      </c>
      <c r="E3866" s="1">
        <f t="shared" si="240"/>
        <v>43600</v>
      </c>
      <c r="F3866">
        <f t="shared" si="241"/>
        <v>2019</v>
      </c>
      <c r="G3866">
        <f t="shared" si="242"/>
        <v>5</v>
      </c>
      <c r="H3866">
        <f t="shared" si="243"/>
        <v>3</v>
      </c>
      <c r="I3866" s="1" t="s">
        <v>15622</v>
      </c>
      <c r="J3866" s="1" t="s">
        <v>15626</v>
      </c>
      <c r="K3866" s="42">
        <v>0.95</v>
      </c>
      <c r="L3866" s="42">
        <v>0.98</v>
      </c>
      <c r="M3866" s="1" t="s">
        <v>15616</v>
      </c>
    </row>
    <row r="3867" spans="1:13" x14ac:dyDescent="0.3">
      <c r="A3867">
        <v>3866</v>
      </c>
      <c r="B3867" t="s">
        <v>9150</v>
      </c>
      <c r="C3867" t="s">
        <v>6203</v>
      </c>
      <c r="D3867" t="s">
        <v>13047</v>
      </c>
      <c r="E3867" s="1">
        <f t="shared" si="240"/>
        <v>43600</v>
      </c>
      <c r="F3867">
        <f t="shared" si="241"/>
        <v>2019</v>
      </c>
      <c r="G3867">
        <f t="shared" si="242"/>
        <v>5</v>
      </c>
      <c r="H3867">
        <f t="shared" si="243"/>
        <v>3</v>
      </c>
      <c r="I3867" s="1" t="s">
        <v>15622</v>
      </c>
      <c r="J3867" s="1" t="s">
        <v>15623</v>
      </c>
      <c r="K3867" s="42">
        <v>1</v>
      </c>
      <c r="L3867" s="42">
        <v>1</v>
      </c>
      <c r="M3867" s="1" t="s">
        <v>15615</v>
      </c>
    </row>
    <row r="3868" spans="1:13" x14ac:dyDescent="0.3">
      <c r="A3868">
        <v>3867</v>
      </c>
      <c r="B3868" t="s">
        <v>8476</v>
      </c>
      <c r="C3868" t="s">
        <v>6868</v>
      </c>
      <c r="D3868" t="s">
        <v>13048</v>
      </c>
      <c r="E3868" s="1">
        <f t="shared" si="240"/>
        <v>43602</v>
      </c>
      <c r="F3868">
        <f t="shared" si="241"/>
        <v>2019</v>
      </c>
      <c r="G3868">
        <f t="shared" si="242"/>
        <v>5</v>
      </c>
      <c r="H3868">
        <f t="shared" si="243"/>
        <v>5</v>
      </c>
      <c r="I3868" s="1" t="s">
        <v>15674</v>
      </c>
      <c r="J3868" s="1" t="s">
        <v>15626</v>
      </c>
      <c r="K3868" s="42">
        <v>1</v>
      </c>
      <c r="L3868" s="42">
        <v>1</v>
      </c>
      <c r="M3868" s="1" t="s">
        <v>15615</v>
      </c>
    </row>
    <row r="3869" spans="1:13" x14ac:dyDescent="0.3">
      <c r="A3869">
        <v>3868</v>
      </c>
      <c r="B3869" t="s">
        <v>8154</v>
      </c>
      <c r="C3869" t="s">
        <v>7181</v>
      </c>
      <c r="D3869" t="s">
        <v>13048</v>
      </c>
      <c r="E3869" s="1">
        <f t="shared" si="240"/>
        <v>43602</v>
      </c>
      <c r="F3869">
        <f t="shared" si="241"/>
        <v>2019</v>
      </c>
      <c r="G3869">
        <f t="shared" si="242"/>
        <v>5</v>
      </c>
      <c r="H3869">
        <f t="shared" si="243"/>
        <v>5</v>
      </c>
      <c r="I3869" s="1" t="s">
        <v>15629</v>
      </c>
      <c r="J3869" s="1" t="s">
        <v>15626</v>
      </c>
      <c r="K3869" s="42">
        <v>0.96</v>
      </c>
      <c r="L3869" s="42">
        <v>1</v>
      </c>
      <c r="M3869" s="1" t="s">
        <v>15615</v>
      </c>
    </row>
    <row r="3870" spans="1:13" x14ac:dyDescent="0.3">
      <c r="A3870">
        <v>3869</v>
      </c>
      <c r="B3870" t="s">
        <v>10395</v>
      </c>
      <c r="C3870" t="s">
        <v>4984</v>
      </c>
      <c r="D3870" t="s">
        <v>13049</v>
      </c>
      <c r="E3870" s="1">
        <f t="shared" si="240"/>
        <v>43605</v>
      </c>
      <c r="F3870">
        <f t="shared" si="241"/>
        <v>2019</v>
      </c>
      <c r="G3870">
        <f t="shared" si="242"/>
        <v>5</v>
      </c>
      <c r="H3870">
        <f t="shared" si="243"/>
        <v>1</v>
      </c>
      <c r="I3870" s="1" t="s">
        <v>15622</v>
      </c>
      <c r="J3870" s="1" t="s">
        <v>15624</v>
      </c>
      <c r="K3870" s="42">
        <v>0.8</v>
      </c>
      <c r="L3870" s="42">
        <v>0.94</v>
      </c>
      <c r="M3870" s="1" t="s">
        <v>15615</v>
      </c>
    </row>
    <row r="3871" spans="1:13" x14ac:dyDescent="0.3">
      <c r="A3871">
        <v>3870</v>
      </c>
      <c r="B3871" t="s">
        <v>8202</v>
      </c>
      <c r="C3871" t="s">
        <v>7133</v>
      </c>
      <c r="D3871" t="s">
        <v>13049</v>
      </c>
      <c r="E3871" s="1">
        <f t="shared" si="240"/>
        <v>43605</v>
      </c>
      <c r="F3871">
        <f t="shared" si="241"/>
        <v>2019</v>
      </c>
      <c r="G3871">
        <f t="shared" si="242"/>
        <v>5</v>
      </c>
      <c r="H3871">
        <f t="shared" si="243"/>
        <v>1</v>
      </c>
      <c r="I3871" s="1" t="s">
        <v>15622</v>
      </c>
      <c r="J3871" s="1" t="s">
        <v>15626</v>
      </c>
      <c r="K3871" s="42">
        <v>0.94</v>
      </c>
      <c r="L3871" s="42">
        <v>0.97</v>
      </c>
      <c r="M3871" s="1" t="s">
        <v>15616</v>
      </c>
    </row>
    <row r="3872" spans="1:13" x14ac:dyDescent="0.3">
      <c r="A3872">
        <v>3871</v>
      </c>
      <c r="B3872" t="s">
        <v>8722</v>
      </c>
      <c r="C3872" t="s">
        <v>6626</v>
      </c>
      <c r="D3872" t="s">
        <v>13050</v>
      </c>
      <c r="E3872" s="1">
        <f t="shared" si="240"/>
        <v>43606</v>
      </c>
      <c r="F3872">
        <f t="shared" si="241"/>
        <v>2019</v>
      </c>
      <c r="G3872">
        <f t="shared" si="242"/>
        <v>5</v>
      </c>
      <c r="H3872">
        <f t="shared" si="243"/>
        <v>2</v>
      </c>
      <c r="I3872" s="1" t="s">
        <v>15622</v>
      </c>
      <c r="J3872" s="1" t="s">
        <v>15626</v>
      </c>
      <c r="K3872" s="42">
        <v>1</v>
      </c>
      <c r="L3872" s="42">
        <v>0.99</v>
      </c>
      <c r="M3872" s="1" t="s">
        <v>15615</v>
      </c>
    </row>
    <row r="3873" spans="1:13" x14ac:dyDescent="0.3">
      <c r="A3873">
        <v>3872</v>
      </c>
      <c r="B3873" t="s">
        <v>10502</v>
      </c>
      <c r="C3873" t="s">
        <v>4881</v>
      </c>
      <c r="D3873" t="s">
        <v>13050</v>
      </c>
      <c r="E3873" s="1">
        <f t="shared" si="240"/>
        <v>43606</v>
      </c>
      <c r="F3873">
        <f t="shared" si="241"/>
        <v>2019</v>
      </c>
      <c r="G3873">
        <f t="shared" si="242"/>
        <v>5</v>
      </c>
      <c r="H3873">
        <f t="shared" si="243"/>
        <v>2</v>
      </c>
      <c r="I3873" s="1" t="s">
        <v>15622</v>
      </c>
      <c r="J3873" s="1" t="s">
        <v>15624</v>
      </c>
      <c r="K3873" s="42">
        <v>0.8</v>
      </c>
      <c r="L3873" s="42">
        <v>0.94</v>
      </c>
      <c r="M3873" s="1" t="s">
        <v>15615</v>
      </c>
    </row>
    <row r="3874" spans="1:13" x14ac:dyDescent="0.3">
      <c r="A3874">
        <v>3873</v>
      </c>
      <c r="B3874" t="s">
        <v>11231</v>
      </c>
      <c r="C3874" t="s">
        <v>4170</v>
      </c>
      <c r="D3874" t="s">
        <v>13051</v>
      </c>
      <c r="E3874" s="1">
        <f t="shared" si="240"/>
        <v>43608</v>
      </c>
      <c r="F3874">
        <f t="shared" si="241"/>
        <v>2019</v>
      </c>
      <c r="G3874">
        <f t="shared" si="242"/>
        <v>5</v>
      </c>
      <c r="H3874">
        <f t="shared" si="243"/>
        <v>4</v>
      </c>
      <c r="I3874" s="1" t="s">
        <v>15629</v>
      </c>
      <c r="J3874" s="1" t="s">
        <v>15626</v>
      </c>
      <c r="K3874" s="42">
        <v>0.93</v>
      </c>
      <c r="L3874" s="42">
        <v>1</v>
      </c>
      <c r="M3874" s="1" t="s">
        <v>15615</v>
      </c>
    </row>
    <row r="3875" spans="1:13" x14ac:dyDescent="0.3">
      <c r="A3875">
        <v>3874</v>
      </c>
      <c r="B3875" t="s">
        <v>8327</v>
      </c>
      <c r="C3875" t="s">
        <v>7010</v>
      </c>
      <c r="D3875" t="s">
        <v>13051</v>
      </c>
      <c r="E3875" s="1">
        <f t="shared" si="240"/>
        <v>43608</v>
      </c>
      <c r="F3875">
        <f t="shared" si="241"/>
        <v>2019</v>
      </c>
      <c r="G3875">
        <f t="shared" si="242"/>
        <v>5</v>
      </c>
      <c r="H3875">
        <f t="shared" si="243"/>
        <v>4</v>
      </c>
      <c r="I3875" s="1" t="s">
        <v>15629</v>
      </c>
      <c r="J3875" s="1" t="s">
        <v>15626</v>
      </c>
      <c r="K3875" s="42">
        <v>1</v>
      </c>
      <c r="L3875" s="42">
        <v>0.99</v>
      </c>
      <c r="M3875" s="1" t="s">
        <v>15616</v>
      </c>
    </row>
    <row r="3876" spans="1:13" x14ac:dyDescent="0.3">
      <c r="A3876">
        <v>3875</v>
      </c>
      <c r="B3876" t="s">
        <v>10709</v>
      </c>
      <c r="C3876" t="s">
        <v>4678</v>
      </c>
      <c r="D3876" t="s">
        <v>13052</v>
      </c>
      <c r="E3876" s="1">
        <f t="shared" si="240"/>
        <v>43611</v>
      </c>
      <c r="F3876">
        <f t="shared" si="241"/>
        <v>2019</v>
      </c>
      <c r="G3876">
        <f t="shared" si="242"/>
        <v>5</v>
      </c>
      <c r="H3876">
        <f t="shared" si="243"/>
        <v>7</v>
      </c>
      <c r="I3876" s="1" t="s">
        <v>15625</v>
      </c>
      <c r="J3876" s="1" t="s">
        <v>15626</v>
      </c>
      <c r="K3876" s="42">
        <v>0.83</v>
      </c>
      <c r="L3876" s="42">
        <v>1</v>
      </c>
      <c r="M3876" s="1" t="s">
        <v>15616</v>
      </c>
    </row>
    <row r="3877" spans="1:13" x14ac:dyDescent="0.3">
      <c r="A3877">
        <v>3876</v>
      </c>
      <c r="B3877" t="s">
        <v>8239</v>
      </c>
      <c r="C3877" t="s">
        <v>7096</v>
      </c>
      <c r="D3877" t="s">
        <v>13053</v>
      </c>
      <c r="E3877" s="1">
        <f t="shared" si="240"/>
        <v>43612</v>
      </c>
      <c r="F3877">
        <f t="shared" si="241"/>
        <v>2019</v>
      </c>
      <c r="G3877">
        <f t="shared" si="242"/>
        <v>5</v>
      </c>
      <c r="H3877">
        <f t="shared" si="243"/>
        <v>1</v>
      </c>
      <c r="I3877" s="1" t="s">
        <v>15625</v>
      </c>
      <c r="J3877" s="1" t="s">
        <v>15626</v>
      </c>
      <c r="K3877" s="42">
        <v>1</v>
      </c>
      <c r="L3877" s="42">
        <v>0.93</v>
      </c>
      <c r="M3877" s="1" t="s">
        <v>15615</v>
      </c>
    </row>
    <row r="3878" spans="1:13" x14ac:dyDescent="0.3">
      <c r="A3878">
        <v>3877</v>
      </c>
      <c r="B3878" t="s">
        <v>10316</v>
      </c>
      <c r="C3878" t="s">
        <v>5063</v>
      </c>
      <c r="D3878" t="s">
        <v>13053</v>
      </c>
      <c r="E3878" s="1">
        <f t="shared" si="240"/>
        <v>43612</v>
      </c>
      <c r="F3878">
        <f t="shared" si="241"/>
        <v>2019</v>
      </c>
      <c r="G3878">
        <f t="shared" si="242"/>
        <v>5</v>
      </c>
      <c r="H3878">
        <f t="shared" si="243"/>
        <v>1</v>
      </c>
      <c r="I3878" s="1" t="s">
        <v>15629</v>
      </c>
      <c r="J3878" s="1" t="s">
        <v>15624</v>
      </c>
      <c r="K3878" s="42">
        <v>0.7</v>
      </c>
      <c r="L3878" s="42">
        <v>0.95</v>
      </c>
      <c r="M3878" s="1" t="s">
        <v>15615</v>
      </c>
    </row>
    <row r="3879" spans="1:13" x14ac:dyDescent="0.3">
      <c r="A3879">
        <v>3878</v>
      </c>
      <c r="B3879" t="s">
        <v>10182</v>
      </c>
      <c r="C3879" t="s">
        <v>5196</v>
      </c>
      <c r="D3879" t="s">
        <v>13054</v>
      </c>
      <c r="E3879" s="1">
        <f t="shared" si="240"/>
        <v>43613</v>
      </c>
      <c r="F3879">
        <f t="shared" si="241"/>
        <v>2019</v>
      </c>
      <c r="G3879">
        <f t="shared" si="242"/>
        <v>5</v>
      </c>
      <c r="H3879">
        <f t="shared" si="243"/>
        <v>2</v>
      </c>
      <c r="I3879" s="1" t="s">
        <v>15622</v>
      </c>
      <c r="J3879" s="1" t="s">
        <v>15623</v>
      </c>
      <c r="K3879" s="42">
        <v>0.5</v>
      </c>
      <c r="L3879" s="42">
        <v>1</v>
      </c>
      <c r="M3879" s="1" t="s">
        <v>15615</v>
      </c>
    </row>
    <row r="3880" spans="1:13" x14ac:dyDescent="0.3">
      <c r="A3880">
        <v>3879</v>
      </c>
      <c r="B3880" t="s">
        <v>11253</v>
      </c>
      <c r="C3880" t="s">
        <v>4148</v>
      </c>
      <c r="D3880" t="s">
        <v>13054</v>
      </c>
      <c r="E3880" s="1">
        <f t="shared" si="240"/>
        <v>43613</v>
      </c>
      <c r="F3880">
        <f t="shared" si="241"/>
        <v>2019</v>
      </c>
      <c r="G3880">
        <f t="shared" si="242"/>
        <v>5</v>
      </c>
      <c r="H3880">
        <f t="shared" si="243"/>
        <v>2</v>
      </c>
      <c r="I3880" s="1" t="s">
        <v>15622</v>
      </c>
      <c r="J3880" s="1" t="s">
        <v>15626</v>
      </c>
      <c r="K3880" s="42">
        <v>1</v>
      </c>
      <c r="L3880" s="42">
        <v>0.99</v>
      </c>
      <c r="M3880" s="1" t="s">
        <v>15615</v>
      </c>
    </row>
    <row r="3881" spans="1:13" x14ac:dyDescent="0.3">
      <c r="A3881">
        <v>3880</v>
      </c>
      <c r="B3881" t="s">
        <v>11135</v>
      </c>
      <c r="C3881" t="s">
        <v>4265</v>
      </c>
      <c r="D3881" t="s">
        <v>13054</v>
      </c>
      <c r="E3881" s="1">
        <f t="shared" si="240"/>
        <v>43613</v>
      </c>
      <c r="F3881">
        <f t="shared" si="241"/>
        <v>2019</v>
      </c>
      <c r="G3881">
        <f t="shared" si="242"/>
        <v>5</v>
      </c>
      <c r="H3881">
        <f t="shared" si="243"/>
        <v>2</v>
      </c>
      <c r="I3881" s="1" t="s">
        <v>15625</v>
      </c>
      <c r="J3881" s="1" t="s">
        <v>15628</v>
      </c>
      <c r="K3881" s="42">
        <v>0.38</v>
      </c>
      <c r="L3881" s="42">
        <v>1</v>
      </c>
      <c r="M3881" s="1" t="s">
        <v>15615</v>
      </c>
    </row>
    <row r="3882" spans="1:13" x14ac:dyDescent="0.3">
      <c r="A3882">
        <v>3881</v>
      </c>
      <c r="B3882" t="s">
        <v>10834</v>
      </c>
      <c r="C3882" t="s">
        <v>4559</v>
      </c>
      <c r="D3882" t="s">
        <v>13054</v>
      </c>
      <c r="E3882" s="1">
        <f t="shared" si="240"/>
        <v>43613</v>
      </c>
      <c r="F3882">
        <f t="shared" si="241"/>
        <v>2019</v>
      </c>
      <c r="G3882">
        <f t="shared" si="242"/>
        <v>5</v>
      </c>
      <c r="H3882">
        <f t="shared" si="243"/>
        <v>2</v>
      </c>
      <c r="I3882" s="1" t="s">
        <v>15622</v>
      </c>
      <c r="J3882" s="1" t="s">
        <v>15626</v>
      </c>
      <c r="K3882" s="42">
        <v>1</v>
      </c>
      <c r="L3882" s="42">
        <v>0.98</v>
      </c>
      <c r="M3882" s="1" t="s">
        <v>15615</v>
      </c>
    </row>
    <row r="3883" spans="1:13" x14ac:dyDescent="0.3">
      <c r="A3883">
        <v>3882</v>
      </c>
      <c r="B3883" t="s">
        <v>10239</v>
      </c>
      <c r="C3883" t="s">
        <v>5140</v>
      </c>
      <c r="D3883" t="s">
        <v>13055</v>
      </c>
      <c r="E3883" s="1">
        <f t="shared" si="240"/>
        <v>43614</v>
      </c>
      <c r="F3883">
        <f t="shared" si="241"/>
        <v>2019</v>
      </c>
      <c r="G3883">
        <f t="shared" si="242"/>
        <v>5</v>
      </c>
      <c r="H3883">
        <f t="shared" si="243"/>
        <v>3</v>
      </c>
      <c r="I3883" s="1" t="s">
        <v>15625</v>
      </c>
      <c r="J3883" s="1" t="s">
        <v>15624</v>
      </c>
      <c r="K3883" s="42">
        <v>1</v>
      </c>
      <c r="L3883" s="42">
        <v>0.84</v>
      </c>
      <c r="M3883" s="1" t="s">
        <v>15615</v>
      </c>
    </row>
    <row r="3884" spans="1:13" x14ac:dyDescent="0.3">
      <c r="A3884">
        <v>3883</v>
      </c>
      <c r="B3884" t="s">
        <v>11553</v>
      </c>
      <c r="C3884" t="s">
        <v>3852</v>
      </c>
      <c r="D3884" t="s">
        <v>13055</v>
      </c>
      <c r="E3884" s="1">
        <f t="shared" si="240"/>
        <v>43614</v>
      </c>
      <c r="F3884">
        <f t="shared" si="241"/>
        <v>2019</v>
      </c>
      <c r="G3884">
        <f t="shared" si="242"/>
        <v>5</v>
      </c>
      <c r="H3884">
        <f t="shared" si="243"/>
        <v>3</v>
      </c>
      <c r="I3884" s="1" t="s">
        <v>15629</v>
      </c>
      <c r="J3884" s="1" t="s">
        <v>15626</v>
      </c>
      <c r="K3884" s="42">
        <v>1</v>
      </c>
      <c r="L3884" s="42">
        <v>0.89</v>
      </c>
      <c r="M3884" s="1" t="s">
        <v>15616</v>
      </c>
    </row>
    <row r="3885" spans="1:13" x14ac:dyDescent="0.3">
      <c r="A3885">
        <v>3884</v>
      </c>
      <c r="B3885" t="s">
        <v>9617</v>
      </c>
      <c r="C3885" t="s">
        <v>5746</v>
      </c>
      <c r="D3885" t="s">
        <v>13055</v>
      </c>
      <c r="E3885" s="1">
        <f t="shared" si="240"/>
        <v>43614</v>
      </c>
      <c r="F3885">
        <f t="shared" si="241"/>
        <v>2019</v>
      </c>
      <c r="G3885">
        <f t="shared" si="242"/>
        <v>5</v>
      </c>
      <c r="H3885">
        <f t="shared" si="243"/>
        <v>3</v>
      </c>
      <c r="I3885" s="1" t="s">
        <v>15629</v>
      </c>
      <c r="J3885" s="1" t="s">
        <v>15624</v>
      </c>
      <c r="K3885" s="42">
        <v>1</v>
      </c>
      <c r="L3885" s="42">
        <v>1</v>
      </c>
      <c r="M3885" s="1" t="s">
        <v>15616</v>
      </c>
    </row>
    <row r="3886" spans="1:13" x14ac:dyDescent="0.3">
      <c r="A3886">
        <v>3885</v>
      </c>
      <c r="B3886" t="s">
        <v>10548</v>
      </c>
      <c r="C3886" t="s">
        <v>4836</v>
      </c>
      <c r="D3886" t="s">
        <v>13056</v>
      </c>
      <c r="E3886" s="1">
        <f t="shared" si="240"/>
        <v>43615</v>
      </c>
      <c r="F3886">
        <f t="shared" si="241"/>
        <v>2019</v>
      </c>
      <c r="G3886">
        <f t="shared" si="242"/>
        <v>5</v>
      </c>
      <c r="H3886">
        <f t="shared" si="243"/>
        <v>4</v>
      </c>
      <c r="I3886" s="1" t="s">
        <v>15776</v>
      </c>
      <c r="J3886" s="1" t="s">
        <v>15628</v>
      </c>
      <c r="K3886" s="42">
        <v>0.2</v>
      </c>
      <c r="L3886" s="42">
        <v>1</v>
      </c>
      <c r="M3886" s="1" t="s">
        <v>15615</v>
      </c>
    </row>
    <row r="3887" spans="1:13" x14ac:dyDescent="0.3">
      <c r="A3887">
        <v>3886</v>
      </c>
      <c r="B3887" t="s">
        <v>7998</v>
      </c>
      <c r="C3887" t="s">
        <v>7333</v>
      </c>
      <c r="D3887" t="s">
        <v>13056</v>
      </c>
      <c r="E3887" s="1">
        <f t="shared" si="240"/>
        <v>43615</v>
      </c>
      <c r="F3887">
        <f t="shared" si="241"/>
        <v>2019</v>
      </c>
      <c r="G3887">
        <f t="shared" si="242"/>
        <v>5</v>
      </c>
      <c r="H3887">
        <f t="shared" si="243"/>
        <v>4</v>
      </c>
      <c r="I3887" s="1" t="s">
        <v>15622</v>
      </c>
      <c r="J3887" s="1" t="s">
        <v>15623</v>
      </c>
      <c r="K3887" s="42">
        <v>0.9</v>
      </c>
      <c r="L3887" s="42">
        <v>1</v>
      </c>
      <c r="M3887" s="1" t="s">
        <v>15616</v>
      </c>
    </row>
    <row r="3888" spans="1:13" x14ac:dyDescent="0.3">
      <c r="A3888">
        <v>3887</v>
      </c>
      <c r="B3888" t="s">
        <v>9144</v>
      </c>
      <c r="C3888" t="s">
        <v>6209</v>
      </c>
      <c r="D3888" t="s">
        <v>13057</v>
      </c>
      <c r="E3888" s="1">
        <f t="shared" si="240"/>
        <v>43616</v>
      </c>
      <c r="F3888">
        <f t="shared" si="241"/>
        <v>2019</v>
      </c>
      <c r="G3888">
        <f t="shared" si="242"/>
        <v>5</v>
      </c>
      <c r="H3888">
        <f t="shared" si="243"/>
        <v>5</v>
      </c>
      <c r="I3888" s="1" t="s">
        <v>15622</v>
      </c>
      <c r="J3888" s="1" t="s">
        <v>15626</v>
      </c>
      <c r="K3888" s="42">
        <v>1</v>
      </c>
      <c r="L3888" s="42">
        <v>0.83</v>
      </c>
      <c r="M3888" s="1" t="s">
        <v>15616</v>
      </c>
    </row>
    <row r="3889" spans="1:13" x14ac:dyDescent="0.3">
      <c r="A3889">
        <v>3888</v>
      </c>
      <c r="B3889" t="s">
        <v>8166</v>
      </c>
      <c r="C3889" t="s">
        <v>7169</v>
      </c>
      <c r="D3889" t="s">
        <v>13057</v>
      </c>
      <c r="E3889" s="1">
        <f t="shared" si="240"/>
        <v>43616</v>
      </c>
      <c r="F3889">
        <f t="shared" si="241"/>
        <v>2019</v>
      </c>
      <c r="G3889">
        <f t="shared" si="242"/>
        <v>5</v>
      </c>
      <c r="H3889">
        <f t="shared" si="243"/>
        <v>5</v>
      </c>
      <c r="I3889" s="1" t="s">
        <v>15622</v>
      </c>
      <c r="J3889" s="1" t="s">
        <v>15626</v>
      </c>
      <c r="K3889" s="42">
        <v>1</v>
      </c>
      <c r="L3889" s="42">
        <v>1</v>
      </c>
      <c r="M3889" s="1" t="s">
        <v>15616</v>
      </c>
    </row>
    <row r="3890" spans="1:13" x14ac:dyDescent="0.3">
      <c r="A3890">
        <v>3889</v>
      </c>
      <c r="B3890" t="s">
        <v>8567</v>
      </c>
      <c r="C3890" t="s">
        <v>6780</v>
      </c>
      <c r="D3890" t="s">
        <v>13057</v>
      </c>
      <c r="E3890" s="1">
        <f t="shared" si="240"/>
        <v>43616</v>
      </c>
      <c r="F3890">
        <f t="shared" si="241"/>
        <v>2019</v>
      </c>
      <c r="G3890">
        <f t="shared" si="242"/>
        <v>5</v>
      </c>
      <c r="H3890">
        <f t="shared" si="243"/>
        <v>5</v>
      </c>
      <c r="I3890" s="1" t="s">
        <v>15622</v>
      </c>
      <c r="J3890" s="1" t="s">
        <v>15624</v>
      </c>
      <c r="K3890" s="42">
        <v>0.75</v>
      </c>
      <c r="L3890" s="42">
        <v>0.97</v>
      </c>
      <c r="M3890" s="1" t="s">
        <v>15615</v>
      </c>
    </row>
    <row r="3891" spans="1:13" x14ac:dyDescent="0.3">
      <c r="A3891">
        <v>3890</v>
      </c>
      <c r="B3891" t="s">
        <v>11249</v>
      </c>
      <c r="C3891" t="s">
        <v>4152</v>
      </c>
      <c r="D3891" t="s">
        <v>13058</v>
      </c>
      <c r="E3891" s="1">
        <f t="shared" si="240"/>
        <v>43617</v>
      </c>
      <c r="F3891">
        <f t="shared" si="241"/>
        <v>2019</v>
      </c>
      <c r="G3891">
        <f t="shared" si="242"/>
        <v>6</v>
      </c>
      <c r="H3891">
        <f t="shared" si="243"/>
        <v>6</v>
      </c>
      <c r="I3891" s="1" t="s">
        <v>15622</v>
      </c>
      <c r="J3891" s="1" t="s">
        <v>15626</v>
      </c>
      <c r="K3891" s="42">
        <v>1</v>
      </c>
      <c r="L3891" s="42">
        <v>1</v>
      </c>
      <c r="M3891" s="1" t="s">
        <v>15615</v>
      </c>
    </row>
    <row r="3892" spans="1:13" x14ac:dyDescent="0.3">
      <c r="A3892">
        <v>3891</v>
      </c>
      <c r="B3892" t="s">
        <v>7960</v>
      </c>
      <c r="C3892" t="s">
        <v>7371</v>
      </c>
      <c r="D3892" t="s">
        <v>13058</v>
      </c>
      <c r="E3892" s="1">
        <f t="shared" si="240"/>
        <v>43617</v>
      </c>
      <c r="F3892">
        <f t="shared" si="241"/>
        <v>2019</v>
      </c>
      <c r="G3892">
        <f t="shared" si="242"/>
        <v>6</v>
      </c>
      <c r="H3892">
        <f t="shared" si="243"/>
        <v>6</v>
      </c>
      <c r="I3892" s="1" t="s">
        <v>15622</v>
      </c>
      <c r="J3892" s="1" t="s">
        <v>15626</v>
      </c>
      <c r="K3892" s="42">
        <v>1</v>
      </c>
      <c r="L3892" s="42">
        <v>0.97</v>
      </c>
      <c r="M3892" s="1" t="s">
        <v>15616</v>
      </c>
    </row>
    <row r="3893" spans="1:13" x14ac:dyDescent="0.3">
      <c r="A3893">
        <v>3892</v>
      </c>
      <c r="B3893" t="s">
        <v>11582</v>
      </c>
      <c r="C3893" t="s">
        <v>3823</v>
      </c>
      <c r="D3893" t="s">
        <v>13058</v>
      </c>
      <c r="E3893" s="1">
        <f t="shared" si="240"/>
        <v>43617</v>
      </c>
      <c r="F3893">
        <f t="shared" si="241"/>
        <v>2019</v>
      </c>
      <c r="G3893">
        <f t="shared" si="242"/>
        <v>6</v>
      </c>
      <c r="H3893">
        <f t="shared" si="243"/>
        <v>6</v>
      </c>
      <c r="I3893" s="1" t="s">
        <v>15622</v>
      </c>
      <c r="J3893" s="1" t="s">
        <v>15626</v>
      </c>
      <c r="K3893" s="42">
        <v>1</v>
      </c>
      <c r="L3893" s="42">
        <v>0.96</v>
      </c>
      <c r="M3893" s="1" t="s">
        <v>15615</v>
      </c>
    </row>
    <row r="3894" spans="1:13" x14ac:dyDescent="0.3">
      <c r="A3894">
        <v>3893</v>
      </c>
      <c r="B3894" t="s">
        <v>8382</v>
      </c>
      <c r="C3894" t="s">
        <v>6959</v>
      </c>
      <c r="D3894" t="s">
        <v>13059</v>
      </c>
      <c r="E3894" s="1">
        <f t="shared" si="240"/>
        <v>43619</v>
      </c>
      <c r="F3894">
        <f t="shared" si="241"/>
        <v>2019</v>
      </c>
      <c r="G3894">
        <f t="shared" si="242"/>
        <v>6</v>
      </c>
      <c r="H3894">
        <f t="shared" si="243"/>
        <v>1</v>
      </c>
      <c r="I3894" s="1" t="s">
        <v>15622</v>
      </c>
      <c r="J3894" s="1" t="s">
        <v>15624</v>
      </c>
      <c r="K3894" s="42">
        <v>1</v>
      </c>
      <c r="L3894" s="42">
        <v>0.96</v>
      </c>
      <c r="M3894" s="1" t="s">
        <v>15616</v>
      </c>
    </row>
    <row r="3895" spans="1:13" x14ac:dyDescent="0.3">
      <c r="A3895">
        <v>3894</v>
      </c>
      <c r="B3895" t="s">
        <v>10436</v>
      </c>
      <c r="C3895" t="s">
        <v>4945</v>
      </c>
      <c r="D3895" t="s">
        <v>13060</v>
      </c>
      <c r="E3895" s="1">
        <f t="shared" si="240"/>
        <v>43620</v>
      </c>
      <c r="F3895">
        <f t="shared" si="241"/>
        <v>2019</v>
      </c>
      <c r="G3895">
        <f t="shared" si="242"/>
        <v>6</v>
      </c>
      <c r="H3895">
        <f t="shared" si="243"/>
        <v>2</v>
      </c>
      <c r="I3895" s="1" t="s">
        <v>15622</v>
      </c>
      <c r="J3895" s="1" t="s">
        <v>15624</v>
      </c>
      <c r="K3895" s="42">
        <v>1</v>
      </c>
      <c r="L3895" s="42">
        <v>0.95</v>
      </c>
      <c r="M3895" s="1" t="s">
        <v>15616</v>
      </c>
    </row>
    <row r="3896" spans="1:13" x14ac:dyDescent="0.3">
      <c r="A3896">
        <v>3895</v>
      </c>
      <c r="B3896" t="s">
        <v>8277</v>
      </c>
      <c r="C3896" t="s">
        <v>7058</v>
      </c>
      <c r="D3896" t="s">
        <v>13061</v>
      </c>
      <c r="E3896" s="1">
        <f t="shared" si="240"/>
        <v>43621</v>
      </c>
      <c r="F3896">
        <f t="shared" si="241"/>
        <v>2019</v>
      </c>
      <c r="G3896">
        <f t="shared" si="242"/>
        <v>6</v>
      </c>
      <c r="H3896">
        <f t="shared" si="243"/>
        <v>3</v>
      </c>
      <c r="I3896" s="1" t="s">
        <v>15625</v>
      </c>
      <c r="J3896" s="1" t="s">
        <v>15626</v>
      </c>
      <c r="K3896" s="42">
        <v>1</v>
      </c>
      <c r="L3896" s="42">
        <v>0.81</v>
      </c>
      <c r="M3896" s="1" t="s">
        <v>15615</v>
      </c>
    </row>
    <row r="3897" spans="1:13" x14ac:dyDescent="0.3">
      <c r="A3897">
        <v>3896</v>
      </c>
      <c r="B3897" t="s">
        <v>9112</v>
      </c>
      <c r="C3897" t="s">
        <v>6241</v>
      </c>
      <c r="D3897" t="s">
        <v>13061</v>
      </c>
      <c r="E3897" s="1">
        <f t="shared" si="240"/>
        <v>43621</v>
      </c>
      <c r="F3897">
        <f t="shared" si="241"/>
        <v>2019</v>
      </c>
      <c r="G3897">
        <f t="shared" si="242"/>
        <v>6</v>
      </c>
      <c r="H3897">
        <f t="shared" si="243"/>
        <v>3</v>
      </c>
      <c r="I3897" s="1" t="s">
        <v>15622</v>
      </c>
      <c r="J3897" s="1" t="s">
        <v>15626</v>
      </c>
      <c r="K3897" s="42">
        <v>0.91</v>
      </c>
      <c r="L3897" s="42">
        <v>0.99</v>
      </c>
      <c r="M3897" s="1" t="s">
        <v>15615</v>
      </c>
    </row>
    <row r="3898" spans="1:13" x14ac:dyDescent="0.3">
      <c r="A3898">
        <v>3897</v>
      </c>
      <c r="B3898" t="s">
        <v>11221</v>
      </c>
      <c r="C3898" t="s">
        <v>4180</v>
      </c>
      <c r="D3898" t="s">
        <v>13061</v>
      </c>
      <c r="E3898" s="1">
        <f t="shared" si="240"/>
        <v>43621</v>
      </c>
      <c r="F3898">
        <f t="shared" si="241"/>
        <v>2019</v>
      </c>
      <c r="G3898">
        <f t="shared" si="242"/>
        <v>6</v>
      </c>
      <c r="H3898">
        <f t="shared" si="243"/>
        <v>3</v>
      </c>
      <c r="I3898" s="1" t="s">
        <v>15622</v>
      </c>
      <c r="J3898" s="1" t="s">
        <v>15623</v>
      </c>
      <c r="K3898" s="42">
        <v>0.6</v>
      </c>
      <c r="L3898" s="42">
        <v>0.98</v>
      </c>
      <c r="M3898" s="1" t="s">
        <v>15616</v>
      </c>
    </row>
    <row r="3899" spans="1:13" x14ac:dyDescent="0.3">
      <c r="A3899">
        <v>3898</v>
      </c>
      <c r="B3899" t="s">
        <v>9769</v>
      </c>
      <c r="C3899" t="s">
        <v>5600</v>
      </c>
      <c r="D3899" t="s">
        <v>13061</v>
      </c>
      <c r="E3899" s="1">
        <f t="shared" si="240"/>
        <v>43621</v>
      </c>
      <c r="F3899">
        <f t="shared" si="241"/>
        <v>2019</v>
      </c>
      <c r="G3899">
        <f t="shared" si="242"/>
        <v>6</v>
      </c>
      <c r="H3899">
        <f t="shared" si="243"/>
        <v>3</v>
      </c>
      <c r="I3899" s="1" t="s">
        <v>15622</v>
      </c>
      <c r="J3899" s="1" t="s">
        <v>15626</v>
      </c>
      <c r="K3899" s="42">
        <v>1</v>
      </c>
      <c r="L3899" s="42">
        <v>0.81</v>
      </c>
      <c r="M3899" s="1" t="s">
        <v>15616</v>
      </c>
    </row>
    <row r="3900" spans="1:13" x14ac:dyDescent="0.3">
      <c r="A3900">
        <v>3899</v>
      </c>
      <c r="B3900" t="s">
        <v>10074</v>
      </c>
      <c r="C3900" t="s">
        <v>5300</v>
      </c>
      <c r="D3900" t="s">
        <v>13061</v>
      </c>
      <c r="E3900" s="1">
        <f t="shared" si="240"/>
        <v>43621</v>
      </c>
      <c r="F3900">
        <f t="shared" si="241"/>
        <v>2019</v>
      </c>
      <c r="G3900">
        <f t="shared" si="242"/>
        <v>6</v>
      </c>
      <c r="H3900">
        <f t="shared" si="243"/>
        <v>3</v>
      </c>
      <c r="I3900" s="1" t="s">
        <v>15625</v>
      </c>
      <c r="J3900" s="1" t="s">
        <v>15624</v>
      </c>
      <c r="K3900" s="42">
        <v>1</v>
      </c>
      <c r="L3900" s="42">
        <v>0.96</v>
      </c>
      <c r="M3900" s="1" t="s">
        <v>15616</v>
      </c>
    </row>
    <row r="3901" spans="1:13" x14ac:dyDescent="0.3">
      <c r="A3901">
        <v>3900</v>
      </c>
      <c r="B3901" t="s">
        <v>8141</v>
      </c>
      <c r="C3901" t="s">
        <v>7194</v>
      </c>
      <c r="D3901" t="s">
        <v>13061</v>
      </c>
      <c r="E3901" s="1">
        <f t="shared" si="240"/>
        <v>43621</v>
      </c>
      <c r="F3901">
        <f t="shared" si="241"/>
        <v>2019</v>
      </c>
      <c r="G3901">
        <f t="shared" si="242"/>
        <v>6</v>
      </c>
      <c r="H3901">
        <f t="shared" si="243"/>
        <v>3</v>
      </c>
      <c r="I3901" s="1" t="s">
        <v>15639</v>
      </c>
      <c r="J3901" s="1" t="s">
        <v>15626</v>
      </c>
      <c r="K3901" s="42">
        <v>0.92</v>
      </c>
      <c r="L3901" s="42">
        <v>1</v>
      </c>
      <c r="M3901" s="1" t="s">
        <v>15616</v>
      </c>
    </row>
    <row r="3902" spans="1:13" x14ac:dyDescent="0.3">
      <c r="A3902">
        <v>3901</v>
      </c>
      <c r="B3902" t="s">
        <v>10464</v>
      </c>
      <c r="C3902" t="s">
        <v>3538</v>
      </c>
      <c r="D3902" t="s">
        <v>13062</v>
      </c>
      <c r="E3902" s="1">
        <f t="shared" si="240"/>
        <v>43622</v>
      </c>
      <c r="F3902">
        <f t="shared" si="241"/>
        <v>2019</v>
      </c>
      <c r="G3902">
        <f t="shared" si="242"/>
        <v>6</v>
      </c>
      <c r="H3902">
        <f t="shared" si="243"/>
        <v>4</v>
      </c>
      <c r="I3902" s="1" t="s">
        <v>15625</v>
      </c>
      <c r="J3902" s="1" t="s">
        <v>15628</v>
      </c>
      <c r="K3902" s="42">
        <v>0.4</v>
      </c>
      <c r="L3902" s="42">
        <v>0.91</v>
      </c>
      <c r="M3902" s="1" t="s">
        <v>15615</v>
      </c>
    </row>
    <row r="3903" spans="1:13" x14ac:dyDescent="0.3">
      <c r="A3903">
        <v>3902</v>
      </c>
      <c r="B3903" t="s">
        <v>10564</v>
      </c>
      <c r="C3903" t="s">
        <v>4820</v>
      </c>
      <c r="D3903" t="s">
        <v>13062</v>
      </c>
      <c r="E3903" s="1">
        <f t="shared" si="240"/>
        <v>43622</v>
      </c>
      <c r="F3903">
        <f t="shared" si="241"/>
        <v>2019</v>
      </c>
      <c r="G3903">
        <f t="shared" si="242"/>
        <v>6</v>
      </c>
      <c r="H3903">
        <f t="shared" si="243"/>
        <v>4</v>
      </c>
      <c r="I3903" s="1" t="s">
        <v>15778</v>
      </c>
      <c r="J3903" s="1" t="s">
        <v>15626</v>
      </c>
      <c r="K3903" s="42">
        <v>1</v>
      </c>
      <c r="L3903" s="42">
        <v>1</v>
      </c>
      <c r="M3903" s="1" t="s">
        <v>15615</v>
      </c>
    </row>
    <row r="3904" spans="1:13" x14ac:dyDescent="0.3">
      <c r="A3904">
        <v>3903</v>
      </c>
      <c r="B3904" t="s">
        <v>7773</v>
      </c>
      <c r="C3904" t="s">
        <v>7549</v>
      </c>
      <c r="D3904" t="s">
        <v>13063</v>
      </c>
      <c r="E3904" s="1">
        <f t="shared" si="240"/>
        <v>43627</v>
      </c>
      <c r="F3904">
        <f t="shared" si="241"/>
        <v>2019</v>
      </c>
      <c r="G3904">
        <f t="shared" si="242"/>
        <v>6</v>
      </c>
      <c r="H3904">
        <f t="shared" si="243"/>
        <v>2</v>
      </c>
      <c r="I3904" s="1" t="s">
        <v>15622</v>
      </c>
      <c r="J3904" s="1" t="s">
        <v>15626</v>
      </c>
      <c r="K3904" s="42">
        <v>1</v>
      </c>
      <c r="L3904" s="42">
        <v>0.98</v>
      </c>
      <c r="M3904" s="1" t="s">
        <v>15616</v>
      </c>
    </row>
    <row r="3905" spans="1:13" x14ac:dyDescent="0.3">
      <c r="A3905">
        <v>3904</v>
      </c>
      <c r="B3905" t="s">
        <v>11806</v>
      </c>
      <c r="C3905" t="s">
        <v>3605</v>
      </c>
      <c r="D3905" t="s">
        <v>13063</v>
      </c>
      <c r="E3905" s="1">
        <f t="shared" si="240"/>
        <v>43627</v>
      </c>
      <c r="F3905">
        <f t="shared" si="241"/>
        <v>2019</v>
      </c>
      <c r="G3905">
        <f t="shared" si="242"/>
        <v>6</v>
      </c>
      <c r="H3905">
        <f t="shared" si="243"/>
        <v>2</v>
      </c>
      <c r="I3905" s="1" t="s">
        <v>15622</v>
      </c>
      <c r="J3905" s="1" t="s">
        <v>15624</v>
      </c>
      <c r="K3905" s="42">
        <v>1</v>
      </c>
      <c r="L3905" s="42">
        <v>0.42</v>
      </c>
      <c r="M3905" s="1" t="s">
        <v>15615</v>
      </c>
    </row>
    <row r="3906" spans="1:13" x14ac:dyDescent="0.3">
      <c r="A3906">
        <v>3905</v>
      </c>
      <c r="B3906" t="s">
        <v>9004</v>
      </c>
      <c r="C3906" t="s">
        <v>6350</v>
      </c>
      <c r="D3906" t="s">
        <v>13064</v>
      </c>
      <c r="E3906" s="1">
        <f t="shared" si="240"/>
        <v>43628</v>
      </c>
      <c r="F3906">
        <f t="shared" si="241"/>
        <v>2019</v>
      </c>
      <c r="G3906">
        <f t="shared" si="242"/>
        <v>6</v>
      </c>
      <c r="H3906">
        <f t="shared" si="243"/>
        <v>3</v>
      </c>
      <c r="I3906" s="1" t="s">
        <v>15629</v>
      </c>
      <c r="J3906" s="1" t="s">
        <v>15626</v>
      </c>
      <c r="K3906" s="42">
        <v>1</v>
      </c>
      <c r="L3906" s="42">
        <v>0.99</v>
      </c>
      <c r="M3906" s="1" t="s">
        <v>15615</v>
      </c>
    </row>
    <row r="3907" spans="1:13" x14ac:dyDescent="0.3">
      <c r="A3907">
        <v>3906</v>
      </c>
      <c r="B3907" t="s">
        <v>8231</v>
      </c>
      <c r="C3907" t="s">
        <v>7104</v>
      </c>
      <c r="D3907" t="s">
        <v>13064</v>
      </c>
      <c r="E3907" s="1">
        <f t="shared" ref="E3907:E3970" si="244">DATE(LEFT(D3907,4),MID(D3907,5,2),RIGHT(D3907,2))</f>
        <v>43628</v>
      </c>
      <c r="F3907">
        <f t="shared" ref="F3907:F3970" si="245">YEAR(E3907)</f>
        <v>2019</v>
      </c>
      <c r="G3907">
        <f t="shared" ref="G3907:G3970" si="246">MONTH(E3907)</f>
        <v>6</v>
      </c>
      <c r="H3907">
        <f t="shared" ref="H3907:H3970" si="247">WEEKDAY(E3907,2)</f>
        <v>3</v>
      </c>
      <c r="I3907" s="1" t="s">
        <v>15622</v>
      </c>
      <c r="J3907" s="1" t="s">
        <v>15624</v>
      </c>
      <c r="K3907" s="42">
        <v>1</v>
      </c>
      <c r="L3907" s="42">
        <v>1</v>
      </c>
      <c r="M3907" s="1" t="s">
        <v>15615</v>
      </c>
    </row>
    <row r="3908" spans="1:13" x14ac:dyDescent="0.3">
      <c r="A3908">
        <v>3907</v>
      </c>
      <c r="B3908" t="s">
        <v>8055</v>
      </c>
      <c r="C3908" t="s">
        <v>7278</v>
      </c>
      <c r="D3908" t="s">
        <v>13064</v>
      </c>
      <c r="E3908" s="1">
        <f t="shared" si="244"/>
        <v>43628</v>
      </c>
      <c r="F3908">
        <f t="shared" si="245"/>
        <v>2019</v>
      </c>
      <c r="G3908">
        <f t="shared" si="246"/>
        <v>6</v>
      </c>
      <c r="H3908">
        <f t="shared" si="247"/>
        <v>3</v>
      </c>
      <c r="I3908" s="1" t="s">
        <v>15622</v>
      </c>
      <c r="J3908" s="1" t="s">
        <v>15626</v>
      </c>
      <c r="K3908" s="42">
        <v>1</v>
      </c>
      <c r="L3908" s="42">
        <v>0.96</v>
      </c>
      <c r="M3908" s="1" t="s">
        <v>15616</v>
      </c>
    </row>
    <row r="3909" spans="1:13" x14ac:dyDescent="0.3">
      <c r="A3909">
        <v>3908</v>
      </c>
      <c r="B3909" t="s">
        <v>9728</v>
      </c>
      <c r="C3909" t="s">
        <v>5637</v>
      </c>
      <c r="D3909" t="s">
        <v>13065</v>
      </c>
      <c r="E3909" s="1">
        <f t="shared" si="244"/>
        <v>43629</v>
      </c>
      <c r="F3909">
        <f t="shared" si="245"/>
        <v>2019</v>
      </c>
      <c r="G3909">
        <f t="shared" si="246"/>
        <v>6</v>
      </c>
      <c r="H3909">
        <f t="shared" si="247"/>
        <v>4</v>
      </c>
      <c r="I3909" s="1" t="s">
        <v>15640</v>
      </c>
      <c r="J3909" s="1" t="s">
        <v>15624</v>
      </c>
      <c r="K3909" s="42">
        <v>1</v>
      </c>
      <c r="L3909" s="42">
        <v>0.68</v>
      </c>
      <c r="M3909" s="1" t="s">
        <v>15616</v>
      </c>
    </row>
    <row r="3910" spans="1:13" x14ac:dyDescent="0.3">
      <c r="A3910">
        <v>3909</v>
      </c>
      <c r="B3910" t="s">
        <v>7795</v>
      </c>
      <c r="C3910" t="s">
        <v>7528</v>
      </c>
      <c r="D3910" t="s">
        <v>13065</v>
      </c>
      <c r="E3910" s="1">
        <f t="shared" si="244"/>
        <v>43629</v>
      </c>
      <c r="F3910">
        <f t="shared" si="245"/>
        <v>2019</v>
      </c>
      <c r="G3910">
        <f t="shared" si="246"/>
        <v>6</v>
      </c>
      <c r="H3910">
        <f t="shared" si="247"/>
        <v>4</v>
      </c>
      <c r="I3910" s="1" t="s">
        <v>15625</v>
      </c>
      <c r="J3910" s="1" t="s">
        <v>15626</v>
      </c>
      <c r="K3910" s="42">
        <v>1</v>
      </c>
      <c r="L3910" s="42">
        <v>1</v>
      </c>
      <c r="M3910" s="1" t="s">
        <v>15616</v>
      </c>
    </row>
    <row r="3911" spans="1:13" x14ac:dyDescent="0.3">
      <c r="A3911">
        <v>3910</v>
      </c>
      <c r="B3911" t="s">
        <v>8031</v>
      </c>
      <c r="C3911" t="s">
        <v>7300</v>
      </c>
      <c r="D3911" t="s">
        <v>13066</v>
      </c>
      <c r="E3911" s="1">
        <f t="shared" si="244"/>
        <v>43630</v>
      </c>
      <c r="F3911">
        <f t="shared" si="245"/>
        <v>2019</v>
      </c>
      <c r="G3911">
        <f t="shared" si="246"/>
        <v>6</v>
      </c>
      <c r="H3911">
        <f t="shared" si="247"/>
        <v>5</v>
      </c>
      <c r="I3911" s="1" t="s">
        <v>15622</v>
      </c>
      <c r="J3911" s="1" t="s">
        <v>15623</v>
      </c>
      <c r="K3911" s="42">
        <v>0.56999999999999995</v>
      </c>
      <c r="L3911" s="42">
        <v>0.82</v>
      </c>
      <c r="M3911" s="1" t="s">
        <v>15615</v>
      </c>
    </row>
    <row r="3912" spans="1:13" x14ac:dyDescent="0.3">
      <c r="A3912">
        <v>3911</v>
      </c>
      <c r="B3912" t="s">
        <v>8265</v>
      </c>
      <c r="C3912" t="s">
        <v>7070</v>
      </c>
      <c r="D3912" t="s">
        <v>13067</v>
      </c>
      <c r="E3912" s="1">
        <f t="shared" si="244"/>
        <v>43631</v>
      </c>
      <c r="F3912">
        <f t="shared" si="245"/>
        <v>2019</v>
      </c>
      <c r="G3912">
        <f t="shared" si="246"/>
        <v>6</v>
      </c>
      <c r="H3912">
        <f t="shared" si="247"/>
        <v>6</v>
      </c>
      <c r="I3912" s="1" t="s">
        <v>15625</v>
      </c>
      <c r="J3912" s="1" t="s">
        <v>15626</v>
      </c>
      <c r="K3912" s="42">
        <v>1</v>
      </c>
      <c r="L3912" s="42">
        <v>0.97</v>
      </c>
      <c r="M3912" s="1" t="s">
        <v>15615</v>
      </c>
    </row>
    <row r="3913" spans="1:13" x14ac:dyDescent="0.3">
      <c r="A3913">
        <v>3912</v>
      </c>
      <c r="B3913" t="s">
        <v>7845</v>
      </c>
      <c r="C3913" t="s">
        <v>7479</v>
      </c>
      <c r="D3913" t="s">
        <v>13068</v>
      </c>
      <c r="E3913" s="1">
        <f t="shared" si="244"/>
        <v>43632</v>
      </c>
      <c r="F3913">
        <f t="shared" si="245"/>
        <v>2019</v>
      </c>
      <c r="G3913">
        <f t="shared" si="246"/>
        <v>6</v>
      </c>
      <c r="H3913">
        <f t="shared" si="247"/>
        <v>7</v>
      </c>
      <c r="I3913" s="1" t="s">
        <v>15640</v>
      </c>
      <c r="J3913" s="1" t="s">
        <v>15626</v>
      </c>
      <c r="K3913" s="42">
        <v>1</v>
      </c>
      <c r="L3913" s="42">
        <v>0.96</v>
      </c>
      <c r="M3913" s="1" t="s">
        <v>15616</v>
      </c>
    </row>
    <row r="3914" spans="1:13" x14ac:dyDescent="0.3">
      <c r="A3914">
        <v>3913</v>
      </c>
      <c r="B3914" t="s">
        <v>11067</v>
      </c>
      <c r="C3914" t="s">
        <v>4330</v>
      </c>
      <c r="D3914" t="s">
        <v>13068</v>
      </c>
      <c r="E3914" s="1">
        <f t="shared" si="244"/>
        <v>43632</v>
      </c>
      <c r="F3914">
        <f t="shared" si="245"/>
        <v>2019</v>
      </c>
      <c r="G3914">
        <f t="shared" si="246"/>
        <v>6</v>
      </c>
      <c r="H3914">
        <f t="shared" si="247"/>
        <v>7</v>
      </c>
      <c r="I3914" s="1" t="s">
        <v>15622</v>
      </c>
      <c r="J3914" s="1" t="s">
        <v>15624</v>
      </c>
      <c r="K3914" s="42">
        <v>1</v>
      </c>
      <c r="L3914" s="42">
        <v>0.97</v>
      </c>
      <c r="M3914" s="1" t="s">
        <v>15615</v>
      </c>
    </row>
    <row r="3915" spans="1:13" x14ac:dyDescent="0.3">
      <c r="A3915">
        <v>3914</v>
      </c>
      <c r="B3915" t="s">
        <v>8320</v>
      </c>
      <c r="C3915" t="s">
        <v>7017</v>
      </c>
      <c r="D3915" t="s">
        <v>13069</v>
      </c>
      <c r="E3915" s="1">
        <f t="shared" si="244"/>
        <v>43633</v>
      </c>
      <c r="F3915">
        <f t="shared" si="245"/>
        <v>2019</v>
      </c>
      <c r="G3915">
        <f t="shared" si="246"/>
        <v>6</v>
      </c>
      <c r="H3915">
        <f t="shared" si="247"/>
        <v>1</v>
      </c>
      <c r="I3915" s="1" t="s">
        <v>15668</v>
      </c>
      <c r="J3915" s="1" t="s">
        <v>15626</v>
      </c>
      <c r="K3915" s="42">
        <v>1</v>
      </c>
      <c r="L3915" s="42">
        <v>0.97</v>
      </c>
      <c r="M3915" s="1" t="s">
        <v>15615</v>
      </c>
    </row>
    <row r="3916" spans="1:13" x14ac:dyDescent="0.3">
      <c r="A3916">
        <v>3915</v>
      </c>
      <c r="B3916" t="s">
        <v>10882</v>
      </c>
      <c r="C3916" t="s">
        <v>4512</v>
      </c>
      <c r="D3916" t="s">
        <v>13069</v>
      </c>
      <c r="E3916" s="1">
        <f t="shared" si="244"/>
        <v>43633</v>
      </c>
      <c r="F3916">
        <f t="shared" si="245"/>
        <v>2019</v>
      </c>
      <c r="G3916">
        <f t="shared" si="246"/>
        <v>6</v>
      </c>
      <c r="H3916">
        <f t="shared" si="247"/>
        <v>1</v>
      </c>
      <c r="I3916" s="1" t="s">
        <v>15625</v>
      </c>
      <c r="J3916" s="1" t="s">
        <v>15626</v>
      </c>
      <c r="K3916" s="42">
        <v>1</v>
      </c>
      <c r="L3916" s="42">
        <v>1</v>
      </c>
      <c r="M3916" s="1" t="s">
        <v>15615</v>
      </c>
    </row>
    <row r="3917" spans="1:13" x14ac:dyDescent="0.3">
      <c r="A3917">
        <v>3916</v>
      </c>
      <c r="B3917" t="s">
        <v>8359</v>
      </c>
      <c r="C3917" t="s">
        <v>6981</v>
      </c>
      <c r="D3917" t="s">
        <v>13070</v>
      </c>
      <c r="E3917" s="1">
        <f t="shared" si="244"/>
        <v>43634</v>
      </c>
      <c r="F3917">
        <f t="shared" si="245"/>
        <v>2019</v>
      </c>
      <c r="G3917">
        <f t="shared" si="246"/>
        <v>6</v>
      </c>
      <c r="H3917">
        <f t="shared" si="247"/>
        <v>2</v>
      </c>
      <c r="I3917" s="1" t="s">
        <v>15625</v>
      </c>
      <c r="J3917" s="1" t="s">
        <v>15626</v>
      </c>
      <c r="K3917" s="42">
        <v>1</v>
      </c>
      <c r="L3917" s="42">
        <v>0.95</v>
      </c>
      <c r="M3917" s="1" t="s">
        <v>15615</v>
      </c>
    </row>
    <row r="3918" spans="1:13" x14ac:dyDescent="0.3">
      <c r="A3918">
        <v>3917</v>
      </c>
      <c r="B3918" t="s">
        <v>7909</v>
      </c>
      <c r="C3918" t="s">
        <v>7420</v>
      </c>
      <c r="D3918" t="s">
        <v>13071</v>
      </c>
      <c r="E3918" s="1">
        <f t="shared" si="244"/>
        <v>43635</v>
      </c>
      <c r="F3918">
        <f t="shared" si="245"/>
        <v>2019</v>
      </c>
      <c r="G3918">
        <f t="shared" si="246"/>
        <v>6</v>
      </c>
      <c r="H3918">
        <f t="shared" si="247"/>
        <v>3</v>
      </c>
      <c r="I3918" s="1" t="s">
        <v>15622</v>
      </c>
      <c r="J3918" s="1" t="s">
        <v>15626</v>
      </c>
      <c r="K3918" s="42">
        <v>0.93</v>
      </c>
      <c r="L3918" s="42">
        <v>0.87</v>
      </c>
      <c r="M3918" s="1" t="s">
        <v>15615</v>
      </c>
    </row>
    <row r="3919" spans="1:13" x14ac:dyDescent="0.3">
      <c r="A3919">
        <v>3918</v>
      </c>
      <c r="B3919" t="s">
        <v>8130</v>
      </c>
      <c r="C3919" t="s">
        <v>7205</v>
      </c>
      <c r="D3919" t="s">
        <v>13071</v>
      </c>
      <c r="E3919" s="1">
        <f t="shared" si="244"/>
        <v>43635</v>
      </c>
      <c r="F3919">
        <f t="shared" si="245"/>
        <v>2019</v>
      </c>
      <c r="G3919">
        <f t="shared" si="246"/>
        <v>6</v>
      </c>
      <c r="H3919">
        <f t="shared" si="247"/>
        <v>3</v>
      </c>
      <c r="I3919" s="1" t="s">
        <v>15629</v>
      </c>
      <c r="J3919" s="1" t="s">
        <v>15626</v>
      </c>
      <c r="K3919" s="42">
        <v>1</v>
      </c>
      <c r="L3919" s="42">
        <v>0.96</v>
      </c>
      <c r="M3919" s="1" t="s">
        <v>15615</v>
      </c>
    </row>
    <row r="3920" spans="1:13" x14ac:dyDescent="0.3">
      <c r="A3920">
        <v>3919</v>
      </c>
      <c r="B3920" t="s">
        <v>11015</v>
      </c>
      <c r="C3920" t="s">
        <v>4382</v>
      </c>
      <c r="D3920" t="s">
        <v>13071</v>
      </c>
      <c r="E3920" s="1">
        <f t="shared" si="244"/>
        <v>43635</v>
      </c>
      <c r="F3920">
        <f t="shared" si="245"/>
        <v>2019</v>
      </c>
      <c r="G3920">
        <f t="shared" si="246"/>
        <v>6</v>
      </c>
      <c r="H3920">
        <f t="shared" si="247"/>
        <v>3</v>
      </c>
      <c r="I3920" s="1" t="s">
        <v>15622</v>
      </c>
      <c r="J3920" s="1" t="s">
        <v>15626</v>
      </c>
      <c r="K3920" s="42">
        <v>0.8</v>
      </c>
      <c r="L3920" s="42">
        <v>0.9</v>
      </c>
      <c r="M3920" s="1" t="s">
        <v>15615</v>
      </c>
    </row>
    <row r="3921" spans="1:13" x14ac:dyDescent="0.3">
      <c r="A3921">
        <v>3920</v>
      </c>
      <c r="B3921" t="s">
        <v>9063</v>
      </c>
      <c r="C3921" t="s">
        <v>6290</v>
      </c>
      <c r="D3921" t="s">
        <v>13071</v>
      </c>
      <c r="E3921" s="1">
        <f t="shared" si="244"/>
        <v>43635</v>
      </c>
      <c r="F3921">
        <f t="shared" si="245"/>
        <v>2019</v>
      </c>
      <c r="G3921">
        <f t="shared" si="246"/>
        <v>6</v>
      </c>
      <c r="H3921">
        <f t="shared" si="247"/>
        <v>3</v>
      </c>
      <c r="I3921" s="1" t="s">
        <v>15622</v>
      </c>
      <c r="J3921" s="1" t="s">
        <v>15628</v>
      </c>
      <c r="K3921" s="42">
        <v>0</v>
      </c>
      <c r="L3921" s="42">
        <v>0.67</v>
      </c>
      <c r="M3921" s="1" t="s">
        <v>15615</v>
      </c>
    </row>
    <row r="3922" spans="1:13" x14ac:dyDescent="0.3">
      <c r="A3922">
        <v>3921</v>
      </c>
      <c r="B3922" t="s">
        <v>11022</v>
      </c>
      <c r="C3922" t="s">
        <v>4375</v>
      </c>
      <c r="D3922" t="s">
        <v>13072</v>
      </c>
      <c r="E3922" s="1">
        <f t="shared" si="244"/>
        <v>43636</v>
      </c>
      <c r="F3922">
        <f t="shared" si="245"/>
        <v>2019</v>
      </c>
      <c r="G3922">
        <f t="shared" si="246"/>
        <v>6</v>
      </c>
      <c r="H3922">
        <f t="shared" si="247"/>
        <v>4</v>
      </c>
      <c r="I3922" s="1" t="s">
        <v>15622</v>
      </c>
      <c r="J3922" s="1" t="s">
        <v>15626</v>
      </c>
      <c r="K3922" s="42">
        <v>1</v>
      </c>
      <c r="L3922" s="42">
        <v>1</v>
      </c>
      <c r="M3922" s="1" t="s">
        <v>15615</v>
      </c>
    </row>
    <row r="3923" spans="1:13" x14ac:dyDescent="0.3">
      <c r="A3923">
        <v>3922</v>
      </c>
      <c r="B3923" t="s">
        <v>11709</v>
      </c>
      <c r="C3923" t="s">
        <v>3697</v>
      </c>
      <c r="D3923" t="s">
        <v>13073</v>
      </c>
      <c r="E3923" s="1">
        <f t="shared" si="244"/>
        <v>43637</v>
      </c>
      <c r="F3923">
        <f t="shared" si="245"/>
        <v>2019</v>
      </c>
      <c r="G3923">
        <f t="shared" si="246"/>
        <v>6</v>
      </c>
      <c r="H3923">
        <f t="shared" si="247"/>
        <v>5</v>
      </c>
      <c r="I3923" s="1" t="s">
        <v>15622</v>
      </c>
      <c r="J3923" s="1" t="s">
        <v>15626</v>
      </c>
      <c r="K3923" s="42">
        <v>1</v>
      </c>
      <c r="L3923" s="42">
        <v>0.32</v>
      </c>
      <c r="M3923" s="1" t="s">
        <v>15615</v>
      </c>
    </row>
    <row r="3924" spans="1:13" x14ac:dyDescent="0.3">
      <c r="A3924">
        <v>3923</v>
      </c>
      <c r="B3924" t="s">
        <v>8254</v>
      </c>
      <c r="C3924" t="s">
        <v>7081</v>
      </c>
      <c r="D3924" t="s">
        <v>13074</v>
      </c>
      <c r="E3924" s="1">
        <f t="shared" si="244"/>
        <v>43638</v>
      </c>
      <c r="F3924">
        <f t="shared" si="245"/>
        <v>2019</v>
      </c>
      <c r="G3924">
        <f t="shared" si="246"/>
        <v>6</v>
      </c>
      <c r="H3924">
        <f t="shared" si="247"/>
        <v>6</v>
      </c>
      <c r="I3924" s="1" t="s">
        <v>15622</v>
      </c>
      <c r="J3924" s="1" t="s">
        <v>15623</v>
      </c>
      <c r="K3924" s="42">
        <v>1</v>
      </c>
      <c r="L3924" s="42">
        <v>0.5</v>
      </c>
      <c r="M3924" s="1" t="s">
        <v>15615</v>
      </c>
    </row>
    <row r="3925" spans="1:13" x14ac:dyDescent="0.3">
      <c r="A3925">
        <v>3924</v>
      </c>
      <c r="B3925" t="s">
        <v>8037</v>
      </c>
      <c r="C3925" t="s">
        <v>7295</v>
      </c>
      <c r="D3925" t="s">
        <v>13074</v>
      </c>
      <c r="E3925" s="1">
        <f t="shared" si="244"/>
        <v>43638</v>
      </c>
      <c r="F3925">
        <f t="shared" si="245"/>
        <v>2019</v>
      </c>
      <c r="G3925">
        <f t="shared" si="246"/>
        <v>6</v>
      </c>
      <c r="H3925">
        <f t="shared" si="247"/>
        <v>6</v>
      </c>
      <c r="I3925" s="1" t="s">
        <v>15622</v>
      </c>
      <c r="J3925" s="1" t="s">
        <v>15626</v>
      </c>
      <c r="K3925" s="42">
        <v>0.63</v>
      </c>
      <c r="L3925" s="42">
        <v>0.98</v>
      </c>
      <c r="M3925" s="1" t="s">
        <v>15615</v>
      </c>
    </row>
    <row r="3926" spans="1:13" x14ac:dyDescent="0.3">
      <c r="A3926">
        <v>3925</v>
      </c>
      <c r="B3926" t="s">
        <v>7866</v>
      </c>
      <c r="C3926" t="s">
        <v>7462</v>
      </c>
      <c r="D3926" t="s">
        <v>13074</v>
      </c>
      <c r="E3926" s="1">
        <f t="shared" si="244"/>
        <v>43638</v>
      </c>
      <c r="F3926">
        <f t="shared" si="245"/>
        <v>2019</v>
      </c>
      <c r="G3926">
        <f t="shared" si="246"/>
        <v>6</v>
      </c>
      <c r="H3926">
        <f t="shared" si="247"/>
        <v>6</v>
      </c>
      <c r="I3926" s="1" t="s">
        <v>15622</v>
      </c>
      <c r="J3926" s="1" t="s">
        <v>15623</v>
      </c>
      <c r="K3926" s="42">
        <v>1</v>
      </c>
      <c r="L3926" s="42">
        <v>1</v>
      </c>
      <c r="M3926" s="1" t="s">
        <v>15615</v>
      </c>
    </row>
    <row r="3927" spans="1:13" x14ac:dyDescent="0.3">
      <c r="A3927">
        <v>3926</v>
      </c>
      <c r="B3927" t="s">
        <v>7781</v>
      </c>
      <c r="C3927" t="s">
        <v>7541</v>
      </c>
      <c r="D3927" t="s">
        <v>13075</v>
      </c>
      <c r="E3927" s="1">
        <f t="shared" si="244"/>
        <v>43639</v>
      </c>
      <c r="F3927">
        <f t="shared" si="245"/>
        <v>2019</v>
      </c>
      <c r="G3927">
        <f t="shared" si="246"/>
        <v>6</v>
      </c>
      <c r="H3927">
        <f t="shared" si="247"/>
        <v>7</v>
      </c>
      <c r="I3927" s="1" t="s">
        <v>15634</v>
      </c>
      <c r="J3927" s="1" t="s">
        <v>15624</v>
      </c>
      <c r="K3927" s="42">
        <v>1</v>
      </c>
      <c r="L3927" s="42">
        <v>0.93</v>
      </c>
      <c r="M3927" s="1" t="s">
        <v>15616</v>
      </c>
    </row>
    <row r="3928" spans="1:13" x14ac:dyDescent="0.3">
      <c r="A3928">
        <v>3927</v>
      </c>
      <c r="B3928" t="s">
        <v>8939</v>
      </c>
      <c r="C3928" t="s">
        <v>6414</v>
      </c>
      <c r="D3928" t="s">
        <v>13075</v>
      </c>
      <c r="E3928" s="1">
        <f t="shared" si="244"/>
        <v>43639</v>
      </c>
      <c r="F3928">
        <f t="shared" si="245"/>
        <v>2019</v>
      </c>
      <c r="G3928">
        <f t="shared" si="246"/>
        <v>6</v>
      </c>
      <c r="H3928">
        <f t="shared" si="247"/>
        <v>7</v>
      </c>
      <c r="I3928" s="1" t="s">
        <v>15702</v>
      </c>
      <c r="J3928" s="1" t="s">
        <v>15626</v>
      </c>
      <c r="K3928" s="42">
        <v>1</v>
      </c>
      <c r="L3928" s="42">
        <v>0.95</v>
      </c>
      <c r="M3928" s="1" t="s">
        <v>15616</v>
      </c>
    </row>
    <row r="3929" spans="1:13" x14ac:dyDescent="0.3">
      <c r="A3929">
        <v>3928</v>
      </c>
      <c r="B3929" t="s">
        <v>10601</v>
      </c>
      <c r="C3929" t="s">
        <v>4785</v>
      </c>
      <c r="D3929" t="s">
        <v>13075</v>
      </c>
      <c r="E3929" s="1">
        <f t="shared" si="244"/>
        <v>43639</v>
      </c>
      <c r="F3929">
        <f t="shared" si="245"/>
        <v>2019</v>
      </c>
      <c r="G3929">
        <f t="shared" si="246"/>
        <v>6</v>
      </c>
      <c r="H3929">
        <f t="shared" si="247"/>
        <v>7</v>
      </c>
      <c r="I3929" s="1" t="s">
        <v>15639</v>
      </c>
      <c r="J3929" s="1" t="s">
        <v>15626</v>
      </c>
      <c r="K3929" s="42">
        <v>1</v>
      </c>
      <c r="L3929" s="42">
        <v>1</v>
      </c>
      <c r="M3929" s="1" t="s">
        <v>15615</v>
      </c>
    </row>
    <row r="3930" spans="1:13" x14ac:dyDescent="0.3">
      <c r="A3930">
        <v>3929</v>
      </c>
      <c r="B3930" t="s">
        <v>11550</v>
      </c>
      <c r="C3930" t="s">
        <v>3855</v>
      </c>
      <c r="D3930" t="s">
        <v>13076</v>
      </c>
      <c r="E3930" s="1">
        <f t="shared" si="244"/>
        <v>43640</v>
      </c>
      <c r="F3930">
        <f t="shared" si="245"/>
        <v>2019</v>
      </c>
      <c r="G3930">
        <f t="shared" si="246"/>
        <v>6</v>
      </c>
      <c r="H3930">
        <f t="shared" si="247"/>
        <v>1</v>
      </c>
      <c r="I3930" s="1" t="s">
        <v>15622</v>
      </c>
      <c r="J3930" s="1" t="s">
        <v>15623</v>
      </c>
      <c r="K3930" s="42">
        <v>0.63</v>
      </c>
      <c r="L3930" s="42">
        <v>0.91</v>
      </c>
      <c r="M3930" s="1" t="s">
        <v>15616</v>
      </c>
    </row>
    <row r="3931" spans="1:13" x14ac:dyDescent="0.3">
      <c r="A3931">
        <v>3930</v>
      </c>
      <c r="B3931" t="s">
        <v>10231</v>
      </c>
      <c r="C3931" t="s">
        <v>5148</v>
      </c>
      <c r="D3931" t="s">
        <v>13077</v>
      </c>
      <c r="E3931" s="1">
        <f t="shared" si="244"/>
        <v>43641</v>
      </c>
      <c r="F3931">
        <f t="shared" si="245"/>
        <v>2019</v>
      </c>
      <c r="G3931">
        <f t="shared" si="246"/>
        <v>6</v>
      </c>
      <c r="H3931">
        <f t="shared" si="247"/>
        <v>2</v>
      </c>
      <c r="I3931" s="1" t="s">
        <v>15622</v>
      </c>
      <c r="J3931" s="1" t="s">
        <v>15623</v>
      </c>
      <c r="K3931" s="42">
        <v>1</v>
      </c>
      <c r="L3931" s="42">
        <v>0.98</v>
      </c>
      <c r="M3931" s="1" t="s">
        <v>15616</v>
      </c>
    </row>
    <row r="3932" spans="1:13" x14ac:dyDescent="0.3">
      <c r="A3932">
        <v>3931</v>
      </c>
      <c r="B3932" t="s">
        <v>9740</v>
      </c>
      <c r="C3932" t="s">
        <v>5625</v>
      </c>
      <c r="D3932" t="s">
        <v>13078</v>
      </c>
      <c r="E3932" s="1">
        <f t="shared" si="244"/>
        <v>43643</v>
      </c>
      <c r="F3932">
        <f t="shared" si="245"/>
        <v>2019</v>
      </c>
      <c r="G3932">
        <f t="shared" si="246"/>
        <v>6</v>
      </c>
      <c r="H3932">
        <f t="shared" si="247"/>
        <v>4</v>
      </c>
      <c r="I3932" s="1" t="s">
        <v>15625</v>
      </c>
      <c r="J3932" s="1" t="s">
        <v>15626</v>
      </c>
      <c r="K3932" s="42">
        <v>1</v>
      </c>
      <c r="L3932" s="42">
        <v>1</v>
      </c>
      <c r="M3932" s="1" t="s">
        <v>15616</v>
      </c>
    </row>
    <row r="3933" spans="1:13" x14ac:dyDescent="0.3">
      <c r="A3933">
        <v>3932</v>
      </c>
      <c r="B3933" t="s">
        <v>8691</v>
      </c>
      <c r="C3933" t="s">
        <v>6657</v>
      </c>
      <c r="D3933" t="s">
        <v>13079</v>
      </c>
      <c r="E3933" s="1">
        <f t="shared" si="244"/>
        <v>43644</v>
      </c>
      <c r="F3933">
        <f t="shared" si="245"/>
        <v>2019</v>
      </c>
      <c r="G3933">
        <f t="shared" si="246"/>
        <v>6</v>
      </c>
      <c r="H3933">
        <f t="shared" si="247"/>
        <v>5</v>
      </c>
      <c r="I3933" s="1" t="s">
        <v>15622</v>
      </c>
      <c r="J3933" s="1" t="s">
        <v>15626</v>
      </c>
      <c r="K3933" s="42">
        <v>1</v>
      </c>
      <c r="L3933" s="42">
        <v>1</v>
      </c>
      <c r="M3933" s="1" t="s">
        <v>15616</v>
      </c>
    </row>
    <row r="3934" spans="1:13" x14ac:dyDescent="0.3">
      <c r="A3934">
        <v>3933</v>
      </c>
      <c r="B3934" t="s">
        <v>9223</v>
      </c>
      <c r="C3934" t="s">
        <v>6131</v>
      </c>
      <c r="D3934" t="s">
        <v>13080</v>
      </c>
      <c r="E3934" s="1">
        <f t="shared" si="244"/>
        <v>43645</v>
      </c>
      <c r="F3934">
        <f t="shared" si="245"/>
        <v>2019</v>
      </c>
      <c r="G3934">
        <f t="shared" si="246"/>
        <v>6</v>
      </c>
      <c r="H3934">
        <f t="shared" si="247"/>
        <v>6</v>
      </c>
      <c r="I3934" s="1" t="s">
        <v>15622</v>
      </c>
      <c r="J3934" s="1" t="s">
        <v>15626</v>
      </c>
      <c r="K3934" s="42">
        <v>1</v>
      </c>
      <c r="L3934" s="42">
        <v>1</v>
      </c>
      <c r="M3934" s="1" t="s">
        <v>15616</v>
      </c>
    </row>
    <row r="3935" spans="1:13" x14ac:dyDescent="0.3">
      <c r="A3935">
        <v>3934</v>
      </c>
      <c r="B3935" t="s">
        <v>7931</v>
      </c>
      <c r="C3935" t="s">
        <v>7399</v>
      </c>
      <c r="D3935" t="s">
        <v>13081</v>
      </c>
      <c r="E3935" s="1">
        <f t="shared" si="244"/>
        <v>43647</v>
      </c>
      <c r="F3935">
        <f t="shared" si="245"/>
        <v>2019</v>
      </c>
      <c r="G3935">
        <f t="shared" si="246"/>
        <v>7</v>
      </c>
      <c r="H3935">
        <f t="shared" si="247"/>
        <v>1</v>
      </c>
      <c r="I3935" s="1" t="s">
        <v>15625</v>
      </c>
      <c r="J3935" s="1" t="s">
        <v>15626</v>
      </c>
      <c r="K3935" s="42">
        <v>1</v>
      </c>
      <c r="L3935" s="42">
        <v>0.99</v>
      </c>
      <c r="M3935" s="1" t="s">
        <v>15616</v>
      </c>
    </row>
    <row r="3936" spans="1:13" x14ac:dyDescent="0.3">
      <c r="A3936">
        <v>3935</v>
      </c>
      <c r="B3936" t="s">
        <v>11802</v>
      </c>
      <c r="C3936" t="s">
        <v>3609</v>
      </c>
      <c r="D3936" t="s">
        <v>13082</v>
      </c>
      <c r="E3936" s="1">
        <f t="shared" si="244"/>
        <v>43648</v>
      </c>
      <c r="F3936">
        <f t="shared" si="245"/>
        <v>2019</v>
      </c>
      <c r="G3936">
        <f t="shared" si="246"/>
        <v>7</v>
      </c>
      <c r="H3936">
        <f t="shared" si="247"/>
        <v>2</v>
      </c>
      <c r="I3936" s="1" t="s">
        <v>15629</v>
      </c>
      <c r="J3936" s="1" t="s">
        <v>15623</v>
      </c>
      <c r="K3936" s="42">
        <v>1</v>
      </c>
      <c r="L3936" s="42">
        <v>0.5</v>
      </c>
      <c r="M3936" s="1" t="s">
        <v>15615</v>
      </c>
    </row>
    <row r="3937" spans="1:13" x14ac:dyDescent="0.3">
      <c r="A3937">
        <v>3936</v>
      </c>
      <c r="B3937" t="s">
        <v>11356</v>
      </c>
      <c r="C3937" t="s">
        <v>4044</v>
      </c>
      <c r="D3937" t="s">
        <v>13082</v>
      </c>
      <c r="E3937" s="1">
        <f t="shared" si="244"/>
        <v>43648</v>
      </c>
      <c r="F3937">
        <f t="shared" si="245"/>
        <v>2019</v>
      </c>
      <c r="G3937">
        <f t="shared" si="246"/>
        <v>7</v>
      </c>
      <c r="H3937">
        <f t="shared" si="247"/>
        <v>2</v>
      </c>
      <c r="I3937" s="1" t="s">
        <v>15622</v>
      </c>
      <c r="J3937" s="1" t="s">
        <v>15626</v>
      </c>
      <c r="K3937" s="42">
        <v>1</v>
      </c>
      <c r="L3937" s="42">
        <v>1</v>
      </c>
      <c r="M3937" s="1" t="s">
        <v>15615</v>
      </c>
    </row>
    <row r="3938" spans="1:13" x14ac:dyDescent="0.3">
      <c r="A3938">
        <v>3937</v>
      </c>
      <c r="B3938" t="s">
        <v>11726</v>
      </c>
      <c r="C3938" t="s">
        <v>3681</v>
      </c>
      <c r="D3938" t="s">
        <v>13082</v>
      </c>
      <c r="E3938" s="1">
        <f t="shared" si="244"/>
        <v>43648</v>
      </c>
      <c r="F3938">
        <f t="shared" si="245"/>
        <v>2019</v>
      </c>
      <c r="G3938">
        <f t="shared" si="246"/>
        <v>7</v>
      </c>
      <c r="H3938">
        <f t="shared" si="247"/>
        <v>2</v>
      </c>
      <c r="I3938" s="1" t="s">
        <v>15625</v>
      </c>
      <c r="J3938" s="1" t="s">
        <v>15626</v>
      </c>
      <c r="K3938" s="42">
        <v>1</v>
      </c>
      <c r="L3938" s="42">
        <v>1</v>
      </c>
      <c r="M3938" s="1" t="s">
        <v>15615</v>
      </c>
    </row>
    <row r="3939" spans="1:13" x14ac:dyDescent="0.3">
      <c r="A3939">
        <v>3938</v>
      </c>
      <c r="B3939" t="s">
        <v>8289</v>
      </c>
      <c r="C3939" t="s">
        <v>7046</v>
      </c>
      <c r="D3939" t="s">
        <v>13083</v>
      </c>
      <c r="E3939" s="1">
        <f t="shared" si="244"/>
        <v>43650</v>
      </c>
      <c r="F3939">
        <f t="shared" si="245"/>
        <v>2019</v>
      </c>
      <c r="G3939">
        <f t="shared" si="246"/>
        <v>7</v>
      </c>
      <c r="H3939">
        <f t="shared" si="247"/>
        <v>4</v>
      </c>
      <c r="I3939" s="1" t="s">
        <v>15622</v>
      </c>
      <c r="J3939" s="1" t="s">
        <v>15626</v>
      </c>
      <c r="K3939" s="42">
        <v>1</v>
      </c>
      <c r="L3939" s="42">
        <v>0.99</v>
      </c>
      <c r="M3939" s="1" t="s">
        <v>15616</v>
      </c>
    </row>
    <row r="3940" spans="1:13" x14ac:dyDescent="0.3">
      <c r="A3940">
        <v>3939</v>
      </c>
      <c r="B3940" t="s">
        <v>10389</v>
      </c>
      <c r="C3940" t="s">
        <v>4990</v>
      </c>
      <c r="D3940" t="s">
        <v>13083</v>
      </c>
      <c r="E3940" s="1">
        <f t="shared" si="244"/>
        <v>43650</v>
      </c>
      <c r="F3940">
        <f t="shared" si="245"/>
        <v>2019</v>
      </c>
      <c r="G3940">
        <f t="shared" si="246"/>
        <v>7</v>
      </c>
      <c r="H3940">
        <f t="shared" si="247"/>
        <v>4</v>
      </c>
      <c r="I3940" s="1" t="s">
        <v>15625</v>
      </c>
      <c r="J3940" s="1" t="s">
        <v>15626</v>
      </c>
      <c r="K3940" s="42">
        <v>0.9</v>
      </c>
      <c r="L3940" s="42">
        <v>1</v>
      </c>
      <c r="M3940" s="1" t="s">
        <v>15616</v>
      </c>
    </row>
    <row r="3941" spans="1:13" x14ac:dyDescent="0.3">
      <c r="A3941">
        <v>3940</v>
      </c>
      <c r="B3941" t="s">
        <v>10648</v>
      </c>
      <c r="C3941" t="s">
        <v>4738</v>
      </c>
      <c r="D3941" t="s">
        <v>13084</v>
      </c>
      <c r="E3941" s="1">
        <f t="shared" si="244"/>
        <v>43654</v>
      </c>
      <c r="F3941">
        <f t="shared" si="245"/>
        <v>2019</v>
      </c>
      <c r="G3941">
        <f t="shared" si="246"/>
        <v>7</v>
      </c>
      <c r="H3941">
        <f t="shared" si="247"/>
        <v>1</v>
      </c>
      <c r="I3941" s="1" t="s">
        <v>15625</v>
      </c>
      <c r="J3941" s="1" t="s">
        <v>15626</v>
      </c>
      <c r="K3941" s="42">
        <v>1</v>
      </c>
      <c r="L3941" s="42">
        <v>1</v>
      </c>
      <c r="M3941" s="1" t="s">
        <v>15615</v>
      </c>
    </row>
    <row r="3942" spans="1:13" x14ac:dyDescent="0.3">
      <c r="A3942">
        <v>3941</v>
      </c>
      <c r="B3942" t="s">
        <v>8358</v>
      </c>
      <c r="C3942" t="s">
        <v>6982</v>
      </c>
      <c r="D3942" t="s">
        <v>13084</v>
      </c>
      <c r="E3942" s="1">
        <f t="shared" si="244"/>
        <v>43654</v>
      </c>
      <c r="F3942">
        <f t="shared" si="245"/>
        <v>2019</v>
      </c>
      <c r="G3942">
        <f t="shared" si="246"/>
        <v>7</v>
      </c>
      <c r="H3942">
        <f t="shared" si="247"/>
        <v>1</v>
      </c>
      <c r="I3942" s="1" t="s">
        <v>15625</v>
      </c>
      <c r="J3942" s="1" t="s">
        <v>15624</v>
      </c>
      <c r="K3942" s="42">
        <v>0.9</v>
      </c>
      <c r="L3942" s="42">
        <v>0.6</v>
      </c>
      <c r="M3942" s="1" t="s">
        <v>15615</v>
      </c>
    </row>
    <row r="3943" spans="1:13" x14ac:dyDescent="0.3">
      <c r="A3943">
        <v>3942</v>
      </c>
      <c r="B3943" t="s">
        <v>9884</v>
      </c>
      <c r="C3943" t="s">
        <v>5487</v>
      </c>
      <c r="D3943" t="s">
        <v>16855</v>
      </c>
      <c r="E3943" s="1">
        <f t="shared" si="244"/>
        <v>43656</v>
      </c>
      <c r="F3943">
        <f t="shared" si="245"/>
        <v>2019</v>
      </c>
      <c r="G3943">
        <f t="shared" si="246"/>
        <v>7</v>
      </c>
      <c r="H3943">
        <f t="shared" si="247"/>
        <v>3</v>
      </c>
      <c r="I3943" s="1" t="s">
        <v>15625</v>
      </c>
      <c r="J3943" s="1" t="s">
        <v>15626</v>
      </c>
      <c r="K3943" s="42">
        <v>0.9</v>
      </c>
      <c r="L3943" s="42">
        <v>0.82</v>
      </c>
      <c r="M3943" s="1" t="s">
        <v>15615</v>
      </c>
    </row>
    <row r="3944" spans="1:13" x14ac:dyDescent="0.3">
      <c r="A3944">
        <v>3943</v>
      </c>
      <c r="B3944" t="s">
        <v>10059</v>
      </c>
      <c r="C3944" t="s">
        <v>5315</v>
      </c>
      <c r="D3944" t="s">
        <v>16856</v>
      </c>
      <c r="E3944" s="1">
        <f t="shared" si="244"/>
        <v>43657</v>
      </c>
      <c r="F3944">
        <f t="shared" si="245"/>
        <v>2019</v>
      </c>
      <c r="G3944">
        <f t="shared" si="246"/>
        <v>7</v>
      </c>
      <c r="H3944">
        <f t="shared" si="247"/>
        <v>4</v>
      </c>
      <c r="I3944" s="1" t="s">
        <v>15622</v>
      </c>
      <c r="J3944" s="1" t="s">
        <v>15624</v>
      </c>
      <c r="K3944" s="42">
        <v>1</v>
      </c>
      <c r="L3944" s="42">
        <v>1</v>
      </c>
      <c r="M3944" s="1" t="s">
        <v>15616</v>
      </c>
    </row>
    <row r="3945" spans="1:13" x14ac:dyDescent="0.3">
      <c r="A3945">
        <v>3944</v>
      </c>
      <c r="B3945" t="s">
        <v>9573</v>
      </c>
      <c r="C3945" t="s">
        <v>5788</v>
      </c>
      <c r="D3945" t="s">
        <v>16857</v>
      </c>
      <c r="E3945" s="1">
        <f t="shared" si="244"/>
        <v>43659</v>
      </c>
      <c r="F3945">
        <f t="shared" si="245"/>
        <v>2019</v>
      </c>
      <c r="G3945">
        <f t="shared" si="246"/>
        <v>7</v>
      </c>
      <c r="H3945">
        <f t="shared" si="247"/>
        <v>6</v>
      </c>
      <c r="I3945" s="1" t="s">
        <v>15625</v>
      </c>
      <c r="J3945" s="1" t="s">
        <v>15623</v>
      </c>
      <c r="K3945" s="42">
        <v>0.64</v>
      </c>
      <c r="L3945" s="42">
        <v>0.85</v>
      </c>
      <c r="M3945" s="1" t="s">
        <v>15615</v>
      </c>
    </row>
    <row r="3946" spans="1:13" x14ac:dyDescent="0.3">
      <c r="A3946">
        <v>3945</v>
      </c>
      <c r="B3946" t="s">
        <v>8682</v>
      </c>
      <c r="C3946" t="s">
        <v>6666</v>
      </c>
      <c r="D3946" t="s">
        <v>16857</v>
      </c>
      <c r="E3946" s="1">
        <f t="shared" si="244"/>
        <v>43659</v>
      </c>
      <c r="F3946">
        <f t="shared" si="245"/>
        <v>2019</v>
      </c>
      <c r="G3946">
        <f t="shared" si="246"/>
        <v>7</v>
      </c>
      <c r="H3946">
        <f t="shared" si="247"/>
        <v>6</v>
      </c>
      <c r="I3946" s="1" t="s">
        <v>15622</v>
      </c>
      <c r="J3946" s="1" t="s">
        <v>15626</v>
      </c>
      <c r="K3946" s="42">
        <v>1</v>
      </c>
      <c r="L3946" s="42">
        <v>0.98</v>
      </c>
      <c r="M3946" s="1" t="s">
        <v>15616</v>
      </c>
    </row>
    <row r="3947" spans="1:13" x14ac:dyDescent="0.3">
      <c r="A3947">
        <v>3946</v>
      </c>
      <c r="B3947" t="s">
        <v>11295</v>
      </c>
      <c r="C3947" t="s">
        <v>4106</v>
      </c>
      <c r="D3947" t="s">
        <v>16858</v>
      </c>
      <c r="E3947" s="1">
        <f t="shared" si="244"/>
        <v>43663</v>
      </c>
      <c r="F3947">
        <f t="shared" si="245"/>
        <v>2019</v>
      </c>
      <c r="G3947">
        <f t="shared" si="246"/>
        <v>7</v>
      </c>
      <c r="H3947">
        <f t="shared" si="247"/>
        <v>3</v>
      </c>
      <c r="I3947" s="1" t="s">
        <v>15622</v>
      </c>
      <c r="J3947" s="1" t="s">
        <v>15624</v>
      </c>
      <c r="K3947" s="42">
        <v>1</v>
      </c>
      <c r="L3947" s="42">
        <v>0.92</v>
      </c>
      <c r="M3947" s="1" t="s">
        <v>15615</v>
      </c>
    </row>
    <row r="3948" spans="1:13" x14ac:dyDescent="0.3">
      <c r="A3948">
        <v>3947</v>
      </c>
      <c r="B3948" t="s">
        <v>9988</v>
      </c>
      <c r="C3948" t="s">
        <v>5385</v>
      </c>
      <c r="D3948" t="s">
        <v>16858</v>
      </c>
      <c r="E3948" s="1">
        <f t="shared" si="244"/>
        <v>43663</v>
      </c>
      <c r="F3948">
        <f t="shared" si="245"/>
        <v>2019</v>
      </c>
      <c r="G3948">
        <f t="shared" si="246"/>
        <v>7</v>
      </c>
      <c r="H3948">
        <f t="shared" si="247"/>
        <v>3</v>
      </c>
      <c r="I3948" s="1" t="s">
        <v>15622</v>
      </c>
      <c r="J3948" s="1" t="s">
        <v>15626</v>
      </c>
      <c r="K3948" s="42">
        <v>1</v>
      </c>
      <c r="L3948" s="42">
        <v>1</v>
      </c>
      <c r="M3948" s="1" t="s">
        <v>15616</v>
      </c>
    </row>
    <row r="3949" spans="1:13" x14ac:dyDescent="0.3">
      <c r="A3949">
        <v>3948</v>
      </c>
      <c r="B3949" t="s">
        <v>8251</v>
      </c>
      <c r="C3949" t="s">
        <v>7084</v>
      </c>
      <c r="D3949" t="s">
        <v>16858</v>
      </c>
      <c r="E3949" s="1">
        <f t="shared" si="244"/>
        <v>43663</v>
      </c>
      <c r="F3949">
        <f t="shared" si="245"/>
        <v>2019</v>
      </c>
      <c r="G3949">
        <f t="shared" si="246"/>
        <v>7</v>
      </c>
      <c r="H3949">
        <f t="shared" si="247"/>
        <v>3</v>
      </c>
      <c r="I3949" s="1" t="s">
        <v>15622</v>
      </c>
      <c r="J3949" s="1" t="s">
        <v>15626</v>
      </c>
      <c r="K3949" s="42">
        <v>0.9</v>
      </c>
      <c r="L3949" s="42">
        <v>0.9</v>
      </c>
      <c r="M3949" s="1" t="s">
        <v>15615</v>
      </c>
    </row>
    <row r="3950" spans="1:13" x14ac:dyDescent="0.3">
      <c r="A3950">
        <v>3949</v>
      </c>
      <c r="B3950" t="s">
        <v>9315</v>
      </c>
      <c r="C3950" t="s">
        <v>6041</v>
      </c>
      <c r="D3950" t="s">
        <v>16858</v>
      </c>
      <c r="E3950" s="1">
        <f t="shared" si="244"/>
        <v>43663</v>
      </c>
      <c r="F3950">
        <f t="shared" si="245"/>
        <v>2019</v>
      </c>
      <c r="G3950">
        <f t="shared" si="246"/>
        <v>7</v>
      </c>
      <c r="H3950">
        <f t="shared" si="247"/>
        <v>3</v>
      </c>
      <c r="I3950" s="1" t="s">
        <v>15722</v>
      </c>
      <c r="J3950" s="1" t="s">
        <v>15626</v>
      </c>
      <c r="K3950" s="42">
        <v>0.95</v>
      </c>
      <c r="L3950" s="42">
        <v>1</v>
      </c>
      <c r="M3950" s="1" t="s">
        <v>15616</v>
      </c>
    </row>
    <row r="3951" spans="1:13" x14ac:dyDescent="0.3">
      <c r="A3951">
        <v>3950</v>
      </c>
      <c r="B3951" t="s">
        <v>7717</v>
      </c>
      <c r="C3951" t="s">
        <v>7603</v>
      </c>
      <c r="D3951" t="s">
        <v>16859</v>
      </c>
      <c r="E3951" s="1">
        <f t="shared" si="244"/>
        <v>43665</v>
      </c>
      <c r="F3951">
        <f t="shared" si="245"/>
        <v>2019</v>
      </c>
      <c r="G3951">
        <f t="shared" si="246"/>
        <v>7</v>
      </c>
      <c r="H3951">
        <f t="shared" si="247"/>
        <v>5</v>
      </c>
      <c r="I3951" s="1" t="s">
        <v>15629</v>
      </c>
      <c r="J3951" s="1" t="s">
        <v>15628</v>
      </c>
      <c r="K3951" s="42">
        <v>0</v>
      </c>
      <c r="L3951" s="42">
        <v>1</v>
      </c>
      <c r="M3951" s="1" t="s">
        <v>15615</v>
      </c>
    </row>
    <row r="3952" spans="1:13" x14ac:dyDescent="0.3">
      <c r="A3952">
        <v>3951</v>
      </c>
      <c r="B3952" t="s">
        <v>10089</v>
      </c>
      <c r="C3952" t="s">
        <v>5285</v>
      </c>
      <c r="D3952" t="s">
        <v>16860</v>
      </c>
      <c r="E3952" s="1">
        <f t="shared" si="244"/>
        <v>43666</v>
      </c>
      <c r="F3952">
        <f t="shared" si="245"/>
        <v>2019</v>
      </c>
      <c r="G3952">
        <f t="shared" si="246"/>
        <v>7</v>
      </c>
      <c r="H3952">
        <f t="shared" si="247"/>
        <v>6</v>
      </c>
      <c r="I3952" s="1" t="s">
        <v>15625</v>
      </c>
      <c r="J3952" s="1" t="s">
        <v>15626</v>
      </c>
      <c r="K3952" s="42">
        <v>0.9</v>
      </c>
      <c r="L3952" s="42">
        <v>0.83</v>
      </c>
      <c r="M3952" s="1" t="s">
        <v>15615</v>
      </c>
    </row>
    <row r="3953" spans="1:13" x14ac:dyDescent="0.3">
      <c r="A3953">
        <v>3952</v>
      </c>
      <c r="B3953" t="s">
        <v>8641</v>
      </c>
      <c r="C3953" t="s">
        <v>6707</v>
      </c>
      <c r="D3953" t="s">
        <v>16861</v>
      </c>
      <c r="E3953" s="1">
        <f t="shared" si="244"/>
        <v>43667</v>
      </c>
      <c r="F3953">
        <f t="shared" si="245"/>
        <v>2019</v>
      </c>
      <c r="G3953">
        <f t="shared" si="246"/>
        <v>7</v>
      </c>
      <c r="H3953">
        <f t="shared" si="247"/>
        <v>7</v>
      </c>
      <c r="I3953" s="1" t="s">
        <v>15622</v>
      </c>
      <c r="J3953" s="1" t="s">
        <v>15626</v>
      </c>
      <c r="K3953" s="42">
        <v>1</v>
      </c>
      <c r="L3953" s="42">
        <v>1</v>
      </c>
      <c r="M3953" s="1" t="s">
        <v>15616</v>
      </c>
    </row>
    <row r="3954" spans="1:13" x14ac:dyDescent="0.3">
      <c r="A3954">
        <v>3953</v>
      </c>
      <c r="B3954" t="s">
        <v>11068</v>
      </c>
      <c r="C3954" t="s">
        <v>4329</v>
      </c>
      <c r="D3954" t="s">
        <v>16861</v>
      </c>
      <c r="E3954" s="1">
        <f t="shared" si="244"/>
        <v>43667</v>
      </c>
      <c r="F3954">
        <f t="shared" si="245"/>
        <v>2019</v>
      </c>
      <c r="G3954">
        <f t="shared" si="246"/>
        <v>7</v>
      </c>
      <c r="H3954">
        <f t="shared" si="247"/>
        <v>7</v>
      </c>
      <c r="I3954" s="1" t="s">
        <v>15625</v>
      </c>
      <c r="J3954" s="1" t="s">
        <v>15624</v>
      </c>
      <c r="K3954" s="42">
        <v>1</v>
      </c>
      <c r="L3954" s="42">
        <v>0.93</v>
      </c>
      <c r="M3954" s="1" t="s">
        <v>15615</v>
      </c>
    </row>
    <row r="3955" spans="1:13" x14ac:dyDescent="0.3">
      <c r="A3955">
        <v>3954</v>
      </c>
      <c r="B3955" t="s">
        <v>11204</v>
      </c>
      <c r="C3955" t="s">
        <v>4196</v>
      </c>
      <c r="D3955" t="s">
        <v>16862</v>
      </c>
      <c r="E3955" s="1">
        <f t="shared" si="244"/>
        <v>43669</v>
      </c>
      <c r="F3955">
        <f t="shared" si="245"/>
        <v>2019</v>
      </c>
      <c r="G3955">
        <f t="shared" si="246"/>
        <v>7</v>
      </c>
      <c r="H3955">
        <f t="shared" si="247"/>
        <v>2</v>
      </c>
      <c r="I3955" s="1" t="s">
        <v>15625</v>
      </c>
      <c r="J3955" s="1" t="s">
        <v>15628</v>
      </c>
      <c r="K3955" s="42">
        <v>0.2</v>
      </c>
      <c r="L3955" s="42">
        <v>0.62</v>
      </c>
      <c r="M3955" s="1" t="s">
        <v>15615</v>
      </c>
    </row>
    <row r="3956" spans="1:13" x14ac:dyDescent="0.3">
      <c r="A3956">
        <v>3955</v>
      </c>
      <c r="B3956" t="s">
        <v>11577</v>
      </c>
      <c r="C3956" t="s">
        <v>3828</v>
      </c>
      <c r="D3956" t="s">
        <v>16862</v>
      </c>
      <c r="E3956" s="1">
        <f t="shared" si="244"/>
        <v>43669</v>
      </c>
      <c r="F3956">
        <f t="shared" si="245"/>
        <v>2019</v>
      </c>
      <c r="G3956">
        <f t="shared" si="246"/>
        <v>7</v>
      </c>
      <c r="H3956">
        <f t="shared" si="247"/>
        <v>2</v>
      </c>
      <c r="I3956" s="1" t="s">
        <v>15622</v>
      </c>
      <c r="J3956" s="1" t="s">
        <v>15626</v>
      </c>
      <c r="K3956" s="42">
        <v>1</v>
      </c>
      <c r="L3956" s="42">
        <v>1</v>
      </c>
      <c r="M3956" s="1" t="s">
        <v>15616</v>
      </c>
    </row>
    <row r="3957" spans="1:13" x14ac:dyDescent="0.3">
      <c r="A3957">
        <v>3956</v>
      </c>
      <c r="B3957" t="s">
        <v>11232</v>
      </c>
      <c r="C3957" t="s">
        <v>4169</v>
      </c>
      <c r="D3957" t="s">
        <v>16862</v>
      </c>
      <c r="E3957" s="1">
        <f t="shared" si="244"/>
        <v>43669</v>
      </c>
      <c r="F3957">
        <f t="shared" si="245"/>
        <v>2019</v>
      </c>
      <c r="G3957">
        <f t="shared" si="246"/>
        <v>7</v>
      </c>
      <c r="H3957">
        <f t="shared" si="247"/>
        <v>2</v>
      </c>
      <c r="I3957" s="1" t="s">
        <v>15622</v>
      </c>
      <c r="J3957" s="1" t="s">
        <v>15623</v>
      </c>
      <c r="K3957" s="42">
        <v>0.65</v>
      </c>
      <c r="L3957" s="42">
        <v>0.7</v>
      </c>
      <c r="M3957" s="1" t="s">
        <v>15615</v>
      </c>
    </row>
    <row r="3958" spans="1:13" x14ac:dyDescent="0.3">
      <c r="A3958">
        <v>3957</v>
      </c>
      <c r="B3958" t="s">
        <v>11402</v>
      </c>
      <c r="C3958" t="s">
        <v>3998</v>
      </c>
      <c r="D3958" t="s">
        <v>16863</v>
      </c>
      <c r="E3958" s="1">
        <f t="shared" si="244"/>
        <v>43670</v>
      </c>
      <c r="F3958">
        <f t="shared" si="245"/>
        <v>2019</v>
      </c>
      <c r="G3958">
        <f t="shared" si="246"/>
        <v>7</v>
      </c>
      <c r="H3958">
        <f t="shared" si="247"/>
        <v>3</v>
      </c>
      <c r="I3958" s="1" t="s">
        <v>15622</v>
      </c>
      <c r="J3958" s="1" t="s">
        <v>15624</v>
      </c>
      <c r="K3958" s="42">
        <v>1</v>
      </c>
      <c r="L3958" s="42">
        <v>1</v>
      </c>
      <c r="M3958" s="1" t="s">
        <v>15616</v>
      </c>
    </row>
    <row r="3959" spans="1:13" x14ac:dyDescent="0.3">
      <c r="A3959">
        <v>3958</v>
      </c>
      <c r="B3959" t="s">
        <v>9214</v>
      </c>
      <c r="C3959" t="s">
        <v>6140</v>
      </c>
      <c r="D3959" t="s">
        <v>16863</v>
      </c>
      <c r="E3959" s="1">
        <f t="shared" si="244"/>
        <v>43670</v>
      </c>
      <c r="F3959">
        <f t="shared" si="245"/>
        <v>2019</v>
      </c>
      <c r="G3959">
        <f t="shared" si="246"/>
        <v>7</v>
      </c>
      <c r="H3959">
        <f t="shared" si="247"/>
        <v>3</v>
      </c>
      <c r="I3959" s="1" t="s">
        <v>15622</v>
      </c>
      <c r="J3959" s="1" t="s">
        <v>15626</v>
      </c>
      <c r="K3959" s="42">
        <v>1</v>
      </c>
      <c r="L3959" s="42">
        <v>1</v>
      </c>
      <c r="M3959" s="1" t="s">
        <v>15616</v>
      </c>
    </row>
    <row r="3960" spans="1:13" x14ac:dyDescent="0.3">
      <c r="A3960">
        <v>3959</v>
      </c>
      <c r="B3960" t="s">
        <v>8360</v>
      </c>
      <c r="C3960" t="s">
        <v>6980</v>
      </c>
      <c r="D3960" t="s">
        <v>16863</v>
      </c>
      <c r="E3960" s="1">
        <f t="shared" si="244"/>
        <v>43670</v>
      </c>
      <c r="F3960">
        <f t="shared" si="245"/>
        <v>2019</v>
      </c>
      <c r="G3960">
        <f t="shared" si="246"/>
        <v>7</v>
      </c>
      <c r="H3960">
        <f t="shared" si="247"/>
        <v>3</v>
      </c>
      <c r="I3960" s="1" t="s">
        <v>15622</v>
      </c>
      <c r="J3960" s="1" t="s">
        <v>15623</v>
      </c>
      <c r="K3960" s="42">
        <v>0.99</v>
      </c>
      <c r="L3960" s="42">
        <v>0.77</v>
      </c>
      <c r="M3960" s="1" t="s">
        <v>15615</v>
      </c>
    </row>
    <row r="3961" spans="1:13" x14ac:dyDescent="0.3">
      <c r="A3961">
        <v>3960</v>
      </c>
      <c r="B3961" t="s">
        <v>10856</v>
      </c>
      <c r="C3961" t="s">
        <v>4538</v>
      </c>
      <c r="D3961" t="s">
        <v>16863</v>
      </c>
      <c r="E3961" s="1">
        <f t="shared" si="244"/>
        <v>43670</v>
      </c>
      <c r="F3961">
        <f t="shared" si="245"/>
        <v>2019</v>
      </c>
      <c r="G3961">
        <f t="shared" si="246"/>
        <v>7</v>
      </c>
      <c r="H3961">
        <f t="shared" si="247"/>
        <v>3</v>
      </c>
      <c r="I3961" s="1" t="s">
        <v>15622</v>
      </c>
      <c r="J3961" s="1" t="s">
        <v>15626</v>
      </c>
      <c r="K3961" s="42">
        <v>1</v>
      </c>
      <c r="L3961" s="42">
        <v>0.82</v>
      </c>
      <c r="M3961" s="1" t="s">
        <v>15615</v>
      </c>
    </row>
    <row r="3962" spans="1:13" x14ac:dyDescent="0.3">
      <c r="A3962">
        <v>3961</v>
      </c>
      <c r="B3962" t="s">
        <v>10931</v>
      </c>
      <c r="C3962" t="s">
        <v>4463</v>
      </c>
      <c r="D3962" t="s">
        <v>16864</v>
      </c>
      <c r="E3962" s="1">
        <f t="shared" si="244"/>
        <v>43671</v>
      </c>
      <c r="F3962">
        <f t="shared" si="245"/>
        <v>2019</v>
      </c>
      <c r="G3962">
        <f t="shared" si="246"/>
        <v>7</v>
      </c>
      <c r="H3962">
        <f t="shared" si="247"/>
        <v>4</v>
      </c>
      <c r="I3962" s="1" t="s">
        <v>15771</v>
      </c>
      <c r="J3962" s="1" t="s">
        <v>15623</v>
      </c>
      <c r="K3962" s="42">
        <v>0.6</v>
      </c>
      <c r="L3962" s="42">
        <v>0.83</v>
      </c>
      <c r="M3962" s="1" t="s">
        <v>15615</v>
      </c>
    </row>
    <row r="3963" spans="1:13" x14ac:dyDescent="0.3">
      <c r="A3963">
        <v>3962</v>
      </c>
      <c r="B3963" t="s">
        <v>9527</v>
      </c>
      <c r="C3963" t="s">
        <v>5833</v>
      </c>
      <c r="D3963" t="s">
        <v>16865</v>
      </c>
      <c r="E3963" s="1">
        <f t="shared" si="244"/>
        <v>43672</v>
      </c>
      <c r="F3963">
        <f t="shared" si="245"/>
        <v>2019</v>
      </c>
      <c r="G3963">
        <f t="shared" si="246"/>
        <v>7</v>
      </c>
      <c r="H3963">
        <f t="shared" si="247"/>
        <v>5</v>
      </c>
      <c r="I3963" s="1" t="s">
        <v>15622</v>
      </c>
      <c r="J3963" s="1" t="s">
        <v>15626</v>
      </c>
      <c r="K3963" s="42">
        <v>1</v>
      </c>
      <c r="L3963" s="42">
        <v>0.95</v>
      </c>
      <c r="M3963" s="1" t="s">
        <v>15615</v>
      </c>
    </row>
    <row r="3964" spans="1:13" x14ac:dyDescent="0.3">
      <c r="A3964">
        <v>3963</v>
      </c>
      <c r="B3964" t="s">
        <v>9970</v>
      </c>
      <c r="C3964" t="s">
        <v>5402</v>
      </c>
      <c r="D3964" t="s">
        <v>16866</v>
      </c>
      <c r="E3964" s="1">
        <f t="shared" si="244"/>
        <v>43674</v>
      </c>
      <c r="F3964">
        <f t="shared" si="245"/>
        <v>2019</v>
      </c>
      <c r="G3964">
        <f t="shared" si="246"/>
        <v>7</v>
      </c>
      <c r="H3964">
        <f t="shared" si="247"/>
        <v>7</v>
      </c>
      <c r="I3964" s="1" t="s">
        <v>15622</v>
      </c>
      <c r="J3964" s="1" t="s">
        <v>15626</v>
      </c>
      <c r="K3964" s="42">
        <v>1</v>
      </c>
      <c r="L3964" s="42">
        <v>0.92</v>
      </c>
      <c r="M3964" s="1" t="s">
        <v>15616</v>
      </c>
    </row>
    <row r="3965" spans="1:13" x14ac:dyDescent="0.3">
      <c r="A3965">
        <v>3964</v>
      </c>
      <c r="B3965" t="s">
        <v>10696</v>
      </c>
      <c r="C3965" t="s">
        <v>4690</v>
      </c>
      <c r="D3965" t="s">
        <v>16866</v>
      </c>
      <c r="E3965" s="1">
        <f t="shared" si="244"/>
        <v>43674</v>
      </c>
      <c r="F3965">
        <f t="shared" si="245"/>
        <v>2019</v>
      </c>
      <c r="G3965">
        <f t="shared" si="246"/>
        <v>7</v>
      </c>
      <c r="H3965">
        <f t="shared" si="247"/>
        <v>7</v>
      </c>
      <c r="I3965" s="1" t="s">
        <v>15629</v>
      </c>
      <c r="J3965" s="1" t="s">
        <v>15626</v>
      </c>
      <c r="K3965" s="42">
        <v>1</v>
      </c>
      <c r="L3965" s="42">
        <v>0.93</v>
      </c>
      <c r="M3965" s="1" t="s">
        <v>15615</v>
      </c>
    </row>
    <row r="3966" spans="1:13" x14ac:dyDescent="0.3">
      <c r="A3966">
        <v>3965</v>
      </c>
      <c r="B3966" t="s">
        <v>11206</v>
      </c>
      <c r="C3966" t="s">
        <v>4194</v>
      </c>
      <c r="D3966" t="s">
        <v>16867</v>
      </c>
      <c r="E3966" s="1">
        <f t="shared" si="244"/>
        <v>43675</v>
      </c>
      <c r="F3966">
        <f t="shared" si="245"/>
        <v>2019</v>
      </c>
      <c r="G3966">
        <f t="shared" si="246"/>
        <v>7</v>
      </c>
      <c r="H3966">
        <f t="shared" si="247"/>
        <v>1</v>
      </c>
      <c r="I3966" s="1" t="s">
        <v>15622</v>
      </c>
      <c r="J3966" s="1" t="s">
        <v>15623</v>
      </c>
      <c r="K3966" s="42">
        <v>1</v>
      </c>
      <c r="L3966" s="42">
        <v>0.79</v>
      </c>
      <c r="M3966" s="1" t="s">
        <v>15615</v>
      </c>
    </row>
    <row r="3967" spans="1:13" x14ac:dyDescent="0.3">
      <c r="A3967">
        <v>3966</v>
      </c>
      <c r="B3967" t="s">
        <v>8450</v>
      </c>
      <c r="C3967" t="s">
        <v>6892</v>
      </c>
      <c r="D3967" t="s">
        <v>16867</v>
      </c>
      <c r="E3967" s="1">
        <f t="shared" si="244"/>
        <v>43675</v>
      </c>
      <c r="F3967">
        <f t="shared" si="245"/>
        <v>2019</v>
      </c>
      <c r="G3967">
        <f t="shared" si="246"/>
        <v>7</v>
      </c>
      <c r="H3967">
        <f t="shared" si="247"/>
        <v>1</v>
      </c>
      <c r="I3967" s="1" t="s">
        <v>15625</v>
      </c>
      <c r="J3967" s="1" t="s">
        <v>15626</v>
      </c>
      <c r="K3967" s="42">
        <v>1</v>
      </c>
      <c r="L3967" s="42">
        <v>0.99</v>
      </c>
      <c r="M3967" s="1" t="s">
        <v>15615</v>
      </c>
    </row>
    <row r="3968" spans="1:13" x14ac:dyDescent="0.3">
      <c r="A3968">
        <v>3967</v>
      </c>
      <c r="B3968" t="s">
        <v>7981</v>
      </c>
      <c r="C3968" t="s">
        <v>7350</v>
      </c>
      <c r="D3968" t="s">
        <v>16868</v>
      </c>
      <c r="E3968" s="1">
        <f t="shared" si="244"/>
        <v>43676</v>
      </c>
      <c r="F3968">
        <f t="shared" si="245"/>
        <v>2019</v>
      </c>
      <c r="G3968">
        <f t="shared" si="246"/>
        <v>7</v>
      </c>
      <c r="H3968">
        <f t="shared" si="247"/>
        <v>2</v>
      </c>
      <c r="I3968" s="1" t="s">
        <v>15625</v>
      </c>
      <c r="J3968" s="1" t="s">
        <v>15623</v>
      </c>
      <c r="K3968" s="42">
        <v>0.6</v>
      </c>
      <c r="L3968" s="42">
        <v>0.95</v>
      </c>
      <c r="M3968" s="1" t="s">
        <v>15615</v>
      </c>
    </row>
    <row r="3969" spans="1:13" x14ac:dyDescent="0.3">
      <c r="A3969">
        <v>3968</v>
      </c>
      <c r="B3969" t="s">
        <v>9932</v>
      </c>
      <c r="C3969" t="s">
        <v>5439</v>
      </c>
      <c r="D3969" t="s">
        <v>16868</v>
      </c>
      <c r="E3969" s="1">
        <f t="shared" si="244"/>
        <v>43676</v>
      </c>
      <c r="F3969">
        <f t="shared" si="245"/>
        <v>2019</v>
      </c>
      <c r="G3969">
        <f t="shared" si="246"/>
        <v>7</v>
      </c>
      <c r="H3969">
        <f t="shared" si="247"/>
        <v>2</v>
      </c>
      <c r="I3969" s="1" t="s">
        <v>15622</v>
      </c>
      <c r="J3969" s="1" t="s">
        <v>15626</v>
      </c>
      <c r="K3969" s="42">
        <v>1</v>
      </c>
      <c r="L3969" s="42">
        <v>1</v>
      </c>
      <c r="M3969" s="1" t="s">
        <v>15615</v>
      </c>
    </row>
    <row r="3970" spans="1:13" x14ac:dyDescent="0.3">
      <c r="A3970">
        <v>3969</v>
      </c>
      <c r="B3970" t="s">
        <v>8096</v>
      </c>
      <c r="C3970" t="s">
        <v>7238</v>
      </c>
      <c r="D3970" t="s">
        <v>16869</v>
      </c>
      <c r="E3970" s="1">
        <f t="shared" si="244"/>
        <v>43678</v>
      </c>
      <c r="F3970">
        <f t="shared" si="245"/>
        <v>2019</v>
      </c>
      <c r="G3970">
        <f t="shared" si="246"/>
        <v>8</v>
      </c>
      <c r="H3970">
        <f t="shared" si="247"/>
        <v>4</v>
      </c>
      <c r="I3970" s="1" t="s">
        <v>15660</v>
      </c>
      <c r="J3970" s="1" t="s">
        <v>15624</v>
      </c>
      <c r="K3970" s="42">
        <v>1</v>
      </c>
      <c r="L3970" s="42">
        <v>0.68</v>
      </c>
      <c r="M3970" s="1" t="s">
        <v>15615</v>
      </c>
    </row>
    <row r="3971" spans="1:13" x14ac:dyDescent="0.3">
      <c r="A3971">
        <v>3970</v>
      </c>
      <c r="B3971" t="s">
        <v>10519</v>
      </c>
      <c r="C3971" t="s">
        <v>4864</v>
      </c>
      <c r="D3971" t="s">
        <v>16870</v>
      </c>
      <c r="E3971" s="1">
        <f t="shared" ref="E3971:E4034" si="248">DATE(LEFT(D3971,4),MID(D3971,5,2),RIGHT(D3971,2))</f>
        <v>43679</v>
      </c>
      <c r="F3971">
        <f t="shared" ref="F3971:F4034" si="249">YEAR(E3971)</f>
        <v>2019</v>
      </c>
      <c r="G3971">
        <f t="shared" ref="G3971:G4034" si="250">MONTH(E3971)</f>
        <v>8</v>
      </c>
      <c r="H3971">
        <f t="shared" ref="H3971:H4034" si="251">WEEKDAY(E3971,2)</f>
        <v>5</v>
      </c>
      <c r="I3971" s="1" t="s">
        <v>15622</v>
      </c>
      <c r="J3971" s="1" t="s">
        <v>15626</v>
      </c>
      <c r="K3971" s="42">
        <v>0.97</v>
      </c>
      <c r="L3971" s="42">
        <v>0.93</v>
      </c>
      <c r="M3971" s="1" t="s">
        <v>15615</v>
      </c>
    </row>
    <row r="3972" spans="1:13" x14ac:dyDescent="0.3">
      <c r="A3972">
        <v>3971</v>
      </c>
      <c r="B3972" t="s">
        <v>10131</v>
      </c>
      <c r="C3972" t="s">
        <v>5246</v>
      </c>
      <c r="D3972" t="s">
        <v>16871</v>
      </c>
      <c r="E3972" s="1">
        <f t="shared" si="248"/>
        <v>43680</v>
      </c>
      <c r="F3972">
        <f t="shared" si="249"/>
        <v>2019</v>
      </c>
      <c r="G3972">
        <f t="shared" si="250"/>
        <v>8</v>
      </c>
      <c r="H3972">
        <f t="shared" si="251"/>
        <v>6</v>
      </c>
      <c r="I3972" s="1" t="s">
        <v>15629</v>
      </c>
      <c r="J3972" s="1" t="s">
        <v>15626</v>
      </c>
      <c r="K3972" s="42">
        <v>1</v>
      </c>
      <c r="L3972" s="42">
        <v>0.8</v>
      </c>
      <c r="M3972" s="1" t="s">
        <v>15616</v>
      </c>
    </row>
    <row r="3973" spans="1:13" x14ac:dyDescent="0.3">
      <c r="A3973">
        <v>3972</v>
      </c>
      <c r="B3973" t="s">
        <v>10527</v>
      </c>
      <c r="C3973" t="s">
        <v>4856</v>
      </c>
      <c r="D3973" t="s">
        <v>16872</v>
      </c>
      <c r="E3973" s="1">
        <f t="shared" si="248"/>
        <v>43682</v>
      </c>
      <c r="F3973">
        <f t="shared" si="249"/>
        <v>2019</v>
      </c>
      <c r="G3973">
        <f t="shared" si="250"/>
        <v>8</v>
      </c>
      <c r="H3973">
        <f t="shared" si="251"/>
        <v>1</v>
      </c>
      <c r="I3973" s="1" t="s">
        <v>15622</v>
      </c>
      <c r="J3973" s="1" t="s">
        <v>15626</v>
      </c>
      <c r="K3973" s="42">
        <v>1</v>
      </c>
      <c r="L3973" s="42">
        <v>1</v>
      </c>
      <c r="M3973" s="1" t="s">
        <v>15615</v>
      </c>
    </row>
    <row r="3974" spans="1:13" x14ac:dyDescent="0.3">
      <c r="A3974">
        <v>3973</v>
      </c>
      <c r="B3974" t="s">
        <v>11390</v>
      </c>
      <c r="C3974" t="s">
        <v>4010</v>
      </c>
      <c r="D3974" t="s">
        <v>16872</v>
      </c>
      <c r="E3974" s="1">
        <f t="shared" si="248"/>
        <v>43682</v>
      </c>
      <c r="F3974">
        <f t="shared" si="249"/>
        <v>2019</v>
      </c>
      <c r="G3974">
        <f t="shared" si="250"/>
        <v>8</v>
      </c>
      <c r="H3974">
        <f t="shared" si="251"/>
        <v>1</v>
      </c>
      <c r="I3974" s="1" t="s">
        <v>15622</v>
      </c>
      <c r="J3974" s="1" t="s">
        <v>15626</v>
      </c>
      <c r="K3974" s="42">
        <v>1</v>
      </c>
      <c r="L3974" s="42">
        <v>0.89</v>
      </c>
      <c r="M3974" s="1" t="s">
        <v>15616</v>
      </c>
    </row>
    <row r="3975" spans="1:13" x14ac:dyDescent="0.3">
      <c r="A3975">
        <v>3974</v>
      </c>
      <c r="B3975" t="s">
        <v>9581</v>
      </c>
      <c r="C3975" t="s">
        <v>5780</v>
      </c>
      <c r="D3975" t="s">
        <v>16873</v>
      </c>
      <c r="E3975" s="1">
        <f t="shared" si="248"/>
        <v>43683</v>
      </c>
      <c r="F3975">
        <f t="shared" si="249"/>
        <v>2019</v>
      </c>
      <c r="G3975">
        <f t="shared" si="250"/>
        <v>8</v>
      </c>
      <c r="H3975">
        <f t="shared" si="251"/>
        <v>2</v>
      </c>
      <c r="I3975" s="1" t="s">
        <v>15622</v>
      </c>
      <c r="J3975" s="1" t="s">
        <v>15623</v>
      </c>
      <c r="K3975" s="42">
        <v>0.7</v>
      </c>
      <c r="L3975" s="42">
        <v>0.93</v>
      </c>
      <c r="M3975" s="1" t="s">
        <v>15615</v>
      </c>
    </row>
    <row r="3976" spans="1:13" x14ac:dyDescent="0.3">
      <c r="A3976">
        <v>3975</v>
      </c>
      <c r="B3976" t="s">
        <v>10639</v>
      </c>
      <c r="C3976" t="s">
        <v>4747</v>
      </c>
      <c r="D3976" t="s">
        <v>16874</v>
      </c>
      <c r="E3976" s="1">
        <f t="shared" si="248"/>
        <v>43685</v>
      </c>
      <c r="F3976">
        <f t="shared" si="249"/>
        <v>2019</v>
      </c>
      <c r="G3976">
        <f t="shared" si="250"/>
        <v>8</v>
      </c>
      <c r="H3976">
        <f t="shared" si="251"/>
        <v>4</v>
      </c>
      <c r="I3976" s="1" t="s">
        <v>15622</v>
      </c>
      <c r="J3976" s="1" t="s">
        <v>15626</v>
      </c>
      <c r="K3976" s="42">
        <v>1</v>
      </c>
      <c r="L3976" s="42">
        <v>0.92</v>
      </c>
      <c r="M3976" s="1" t="s">
        <v>15615</v>
      </c>
    </row>
    <row r="3977" spans="1:13" x14ac:dyDescent="0.3">
      <c r="A3977">
        <v>3976</v>
      </c>
      <c r="B3977" t="s">
        <v>10309</v>
      </c>
      <c r="C3977" t="s">
        <v>5070</v>
      </c>
      <c r="D3977" t="s">
        <v>16874</v>
      </c>
      <c r="E3977" s="1">
        <f t="shared" si="248"/>
        <v>43685</v>
      </c>
      <c r="F3977">
        <f t="shared" si="249"/>
        <v>2019</v>
      </c>
      <c r="G3977">
        <f t="shared" si="250"/>
        <v>8</v>
      </c>
      <c r="H3977">
        <f t="shared" si="251"/>
        <v>4</v>
      </c>
      <c r="I3977" s="1" t="s">
        <v>15622</v>
      </c>
      <c r="J3977" s="1" t="s">
        <v>15626</v>
      </c>
      <c r="K3977" s="42">
        <v>1</v>
      </c>
      <c r="L3977" s="42">
        <v>0.97</v>
      </c>
      <c r="M3977" s="1" t="s">
        <v>15616</v>
      </c>
    </row>
    <row r="3978" spans="1:13" x14ac:dyDescent="0.3">
      <c r="A3978">
        <v>3977</v>
      </c>
      <c r="B3978" t="s">
        <v>8828</v>
      </c>
      <c r="C3978" t="s">
        <v>6520</v>
      </c>
      <c r="D3978" t="s">
        <v>16874</v>
      </c>
      <c r="E3978" s="1">
        <f t="shared" si="248"/>
        <v>43685</v>
      </c>
      <c r="F3978">
        <f t="shared" si="249"/>
        <v>2019</v>
      </c>
      <c r="G3978">
        <f t="shared" si="250"/>
        <v>8</v>
      </c>
      <c r="H3978">
        <f t="shared" si="251"/>
        <v>4</v>
      </c>
      <c r="I3978" s="1" t="s">
        <v>15622</v>
      </c>
      <c r="J3978" s="1" t="s">
        <v>15626</v>
      </c>
      <c r="K3978" s="42">
        <v>1</v>
      </c>
      <c r="L3978" s="42">
        <v>0.96</v>
      </c>
      <c r="M3978" s="1" t="s">
        <v>15616</v>
      </c>
    </row>
    <row r="3979" spans="1:13" x14ac:dyDescent="0.3">
      <c r="A3979">
        <v>3978</v>
      </c>
      <c r="B3979" t="s">
        <v>8703</v>
      </c>
      <c r="C3979" t="s">
        <v>6645</v>
      </c>
      <c r="D3979" t="s">
        <v>16875</v>
      </c>
      <c r="E3979" s="1">
        <f t="shared" si="248"/>
        <v>43686</v>
      </c>
      <c r="F3979">
        <f t="shared" si="249"/>
        <v>2019</v>
      </c>
      <c r="G3979">
        <f t="shared" si="250"/>
        <v>8</v>
      </c>
      <c r="H3979">
        <f t="shared" si="251"/>
        <v>5</v>
      </c>
      <c r="I3979" s="1" t="s">
        <v>15629</v>
      </c>
      <c r="J3979" s="1" t="s">
        <v>15626</v>
      </c>
      <c r="K3979" s="42">
        <v>1</v>
      </c>
      <c r="L3979" s="42">
        <v>0.97</v>
      </c>
      <c r="M3979" s="1" t="s">
        <v>15615</v>
      </c>
    </row>
    <row r="3980" spans="1:13" x14ac:dyDescent="0.3">
      <c r="A3980">
        <v>3979</v>
      </c>
      <c r="B3980" t="s">
        <v>8248</v>
      </c>
      <c r="C3980" t="s">
        <v>7087</v>
      </c>
      <c r="D3980" t="s">
        <v>16876</v>
      </c>
      <c r="E3980" s="1">
        <f t="shared" si="248"/>
        <v>43687</v>
      </c>
      <c r="F3980">
        <f t="shared" si="249"/>
        <v>2019</v>
      </c>
      <c r="G3980">
        <f t="shared" si="250"/>
        <v>8</v>
      </c>
      <c r="H3980">
        <f t="shared" si="251"/>
        <v>6</v>
      </c>
      <c r="I3980" s="1" t="s">
        <v>15622</v>
      </c>
      <c r="J3980" s="1" t="s">
        <v>15626</v>
      </c>
      <c r="K3980" s="42">
        <v>1</v>
      </c>
      <c r="L3980" s="42">
        <v>0.96</v>
      </c>
      <c r="M3980" s="1" t="s">
        <v>15615</v>
      </c>
    </row>
    <row r="3981" spans="1:13" x14ac:dyDescent="0.3">
      <c r="A3981">
        <v>3980</v>
      </c>
      <c r="B3981" t="s">
        <v>9334</v>
      </c>
      <c r="C3981" t="s">
        <v>6023</v>
      </c>
      <c r="D3981" t="s">
        <v>16877</v>
      </c>
      <c r="E3981" s="1">
        <f t="shared" si="248"/>
        <v>43688</v>
      </c>
      <c r="F3981">
        <f t="shared" si="249"/>
        <v>2019</v>
      </c>
      <c r="G3981">
        <f t="shared" si="250"/>
        <v>8</v>
      </c>
      <c r="H3981">
        <f t="shared" si="251"/>
        <v>7</v>
      </c>
      <c r="I3981" s="1" t="s">
        <v>15622</v>
      </c>
      <c r="J3981" s="1" t="s">
        <v>15626</v>
      </c>
      <c r="K3981" s="42">
        <v>0.9</v>
      </c>
      <c r="L3981" s="42">
        <v>0.97</v>
      </c>
      <c r="M3981" s="1" t="s">
        <v>15615</v>
      </c>
    </row>
    <row r="3982" spans="1:13" x14ac:dyDescent="0.3">
      <c r="A3982">
        <v>3981</v>
      </c>
      <c r="B3982" t="s">
        <v>7708</v>
      </c>
      <c r="C3982" t="s">
        <v>7611</v>
      </c>
      <c r="D3982" t="s">
        <v>16878</v>
      </c>
      <c r="E3982" s="1">
        <f t="shared" si="248"/>
        <v>43690</v>
      </c>
      <c r="F3982">
        <f t="shared" si="249"/>
        <v>2019</v>
      </c>
      <c r="G3982">
        <f t="shared" si="250"/>
        <v>8</v>
      </c>
      <c r="H3982">
        <f t="shared" si="251"/>
        <v>2</v>
      </c>
      <c r="I3982" s="1" t="s">
        <v>15625</v>
      </c>
      <c r="J3982" s="1" t="s">
        <v>15626</v>
      </c>
      <c r="K3982" s="42">
        <v>1</v>
      </c>
      <c r="L3982" s="42">
        <v>1</v>
      </c>
      <c r="M3982" s="1" t="s">
        <v>15616</v>
      </c>
    </row>
    <row r="3983" spans="1:13" x14ac:dyDescent="0.3">
      <c r="A3983">
        <v>3982</v>
      </c>
      <c r="B3983" t="s">
        <v>8405</v>
      </c>
      <c r="C3983" t="s">
        <v>6937</v>
      </c>
      <c r="D3983" t="s">
        <v>16879</v>
      </c>
      <c r="E3983" s="1">
        <f t="shared" si="248"/>
        <v>43691</v>
      </c>
      <c r="F3983">
        <f t="shared" si="249"/>
        <v>2019</v>
      </c>
      <c r="G3983">
        <f t="shared" si="250"/>
        <v>8</v>
      </c>
      <c r="H3983">
        <f t="shared" si="251"/>
        <v>3</v>
      </c>
      <c r="I3983" s="1" t="s">
        <v>15622</v>
      </c>
      <c r="J3983" s="1" t="s">
        <v>15624</v>
      </c>
      <c r="K3983" s="42">
        <v>0.67</v>
      </c>
      <c r="L3983" s="42">
        <v>1</v>
      </c>
      <c r="M3983" s="1" t="s">
        <v>15615</v>
      </c>
    </row>
    <row r="3984" spans="1:13" x14ac:dyDescent="0.3">
      <c r="A3984">
        <v>3983</v>
      </c>
      <c r="B3984" t="s">
        <v>9498</v>
      </c>
      <c r="C3984" t="s">
        <v>5862</v>
      </c>
      <c r="D3984" t="s">
        <v>16880</v>
      </c>
      <c r="E3984" s="1">
        <f t="shared" si="248"/>
        <v>43692</v>
      </c>
      <c r="F3984">
        <f t="shared" si="249"/>
        <v>2019</v>
      </c>
      <c r="G3984">
        <f t="shared" si="250"/>
        <v>8</v>
      </c>
      <c r="H3984">
        <f t="shared" si="251"/>
        <v>4</v>
      </c>
      <c r="I3984" s="1" t="s">
        <v>15622</v>
      </c>
      <c r="J3984" s="1" t="s">
        <v>15628</v>
      </c>
      <c r="K3984" s="42">
        <v>0</v>
      </c>
      <c r="L3984" s="42">
        <v>0.93</v>
      </c>
      <c r="M3984" s="1" t="s">
        <v>15615</v>
      </c>
    </row>
    <row r="3985" spans="1:13" x14ac:dyDescent="0.3">
      <c r="A3985">
        <v>3984</v>
      </c>
      <c r="B3985" t="s">
        <v>9273</v>
      </c>
      <c r="C3985" t="s">
        <v>6082</v>
      </c>
      <c r="D3985" t="s">
        <v>16881</v>
      </c>
      <c r="E3985" s="1">
        <f t="shared" si="248"/>
        <v>43693</v>
      </c>
      <c r="F3985">
        <f t="shared" si="249"/>
        <v>2019</v>
      </c>
      <c r="G3985">
        <f t="shared" si="250"/>
        <v>8</v>
      </c>
      <c r="H3985">
        <f t="shared" si="251"/>
        <v>5</v>
      </c>
      <c r="I3985" s="1" t="s">
        <v>15625</v>
      </c>
      <c r="J3985" s="1" t="s">
        <v>15626</v>
      </c>
      <c r="K3985" s="42">
        <v>1</v>
      </c>
      <c r="L3985" s="42">
        <v>0.86</v>
      </c>
      <c r="M3985" s="1" t="s">
        <v>15615</v>
      </c>
    </row>
    <row r="3986" spans="1:13" x14ac:dyDescent="0.3">
      <c r="A3986">
        <v>3985</v>
      </c>
      <c r="B3986" t="s">
        <v>10215</v>
      </c>
      <c r="C3986" t="s">
        <v>5164</v>
      </c>
      <c r="D3986" t="s">
        <v>16882</v>
      </c>
      <c r="E3986" s="1">
        <f t="shared" si="248"/>
        <v>43695</v>
      </c>
      <c r="F3986">
        <f t="shared" si="249"/>
        <v>2019</v>
      </c>
      <c r="G3986">
        <f t="shared" si="250"/>
        <v>8</v>
      </c>
      <c r="H3986">
        <f t="shared" si="251"/>
        <v>7</v>
      </c>
      <c r="I3986" s="1" t="s">
        <v>15622</v>
      </c>
      <c r="J3986" s="1" t="s">
        <v>15626</v>
      </c>
      <c r="K3986" s="42">
        <v>1</v>
      </c>
      <c r="L3986" s="42">
        <v>0.97</v>
      </c>
      <c r="M3986" s="1" t="s">
        <v>15616</v>
      </c>
    </row>
    <row r="3987" spans="1:13" x14ac:dyDescent="0.3">
      <c r="A3987">
        <v>3986</v>
      </c>
      <c r="B3987" t="s">
        <v>11561</v>
      </c>
      <c r="C3987" t="s">
        <v>3844</v>
      </c>
      <c r="D3987" t="s">
        <v>16882</v>
      </c>
      <c r="E3987" s="1">
        <f t="shared" si="248"/>
        <v>43695</v>
      </c>
      <c r="F3987">
        <f t="shared" si="249"/>
        <v>2019</v>
      </c>
      <c r="G3987">
        <f t="shared" si="250"/>
        <v>8</v>
      </c>
      <c r="H3987">
        <f t="shared" si="251"/>
        <v>7</v>
      </c>
      <c r="I3987" s="1" t="s">
        <v>15625</v>
      </c>
      <c r="J3987" s="1" t="s">
        <v>15626</v>
      </c>
      <c r="K3987" s="42">
        <v>0.99</v>
      </c>
      <c r="L3987" s="42">
        <v>0.67</v>
      </c>
      <c r="M3987" s="1" t="s">
        <v>15615</v>
      </c>
    </row>
    <row r="3988" spans="1:13" x14ac:dyDescent="0.3">
      <c r="A3988">
        <v>3987</v>
      </c>
      <c r="B3988" t="s">
        <v>10647</v>
      </c>
      <c r="C3988" t="s">
        <v>4739</v>
      </c>
      <c r="D3988" t="s">
        <v>16883</v>
      </c>
      <c r="E3988" s="1">
        <f t="shared" si="248"/>
        <v>43697</v>
      </c>
      <c r="F3988">
        <f t="shared" si="249"/>
        <v>2019</v>
      </c>
      <c r="G3988">
        <f t="shared" si="250"/>
        <v>8</v>
      </c>
      <c r="H3988">
        <f t="shared" si="251"/>
        <v>2</v>
      </c>
      <c r="I3988" s="1" t="s">
        <v>15738</v>
      </c>
      <c r="J3988" s="1" t="s">
        <v>15626</v>
      </c>
      <c r="K3988" s="42">
        <v>1</v>
      </c>
      <c r="L3988" s="42">
        <v>0.98</v>
      </c>
      <c r="M3988" s="1" t="s">
        <v>15615</v>
      </c>
    </row>
    <row r="3989" spans="1:13" x14ac:dyDescent="0.3">
      <c r="A3989">
        <v>3988</v>
      </c>
      <c r="B3989" t="s">
        <v>10592</v>
      </c>
      <c r="C3989" t="s">
        <v>4794</v>
      </c>
      <c r="D3989" t="s">
        <v>16884</v>
      </c>
      <c r="E3989" s="1">
        <f t="shared" si="248"/>
        <v>43698</v>
      </c>
      <c r="F3989">
        <f t="shared" si="249"/>
        <v>2019</v>
      </c>
      <c r="G3989">
        <f t="shared" si="250"/>
        <v>8</v>
      </c>
      <c r="H3989">
        <f t="shared" si="251"/>
        <v>3</v>
      </c>
      <c r="I3989" s="1" t="s">
        <v>15622</v>
      </c>
      <c r="J3989" s="1" t="s">
        <v>15626</v>
      </c>
      <c r="K3989" s="42">
        <v>1</v>
      </c>
      <c r="L3989" s="42">
        <v>0.82</v>
      </c>
      <c r="M3989" s="1" t="s">
        <v>15615</v>
      </c>
    </row>
    <row r="3990" spans="1:13" x14ac:dyDescent="0.3">
      <c r="A3990">
        <v>3989</v>
      </c>
      <c r="B3990" t="s">
        <v>7838</v>
      </c>
      <c r="C3990" t="s">
        <v>7485</v>
      </c>
      <c r="D3990" t="s">
        <v>16884</v>
      </c>
      <c r="E3990" s="1">
        <f t="shared" si="248"/>
        <v>43698</v>
      </c>
      <c r="F3990">
        <f t="shared" si="249"/>
        <v>2019</v>
      </c>
      <c r="G3990">
        <f t="shared" si="250"/>
        <v>8</v>
      </c>
      <c r="H3990">
        <f t="shared" si="251"/>
        <v>3</v>
      </c>
      <c r="I3990" s="1" t="s">
        <v>15622</v>
      </c>
      <c r="J3990" s="1" t="s">
        <v>15626</v>
      </c>
      <c r="K3990" s="42">
        <v>1</v>
      </c>
      <c r="L3990" s="42">
        <v>1</v>
      </c>
      <c r="M3990" s="1" t="s">
        <v>15616</v>
      </c>
    </row>
    <row r="3991" spans="1:13" x14ac:dyDescent="0.3">
      <c r="A3991">
        <v>3990</v>
      </c>
      <c r="B3991" t="s">
        <v>8918</v>
      </c>
      <c r="C3991" t="s">
        <v>6434</v>
      </c>
      <c r="D3991" t="s">
        <v>16884</v>
      </c>
      <c r="E3991" s="1">
        <f t="shared" si="248"/>
        <v>43698</v>
      </c>
      <c r="F3991">
        <f t="shared" si="249"/>
        <v>2019</v>
      </c>
      <c r="G3991">
        <f t="shared" si="250"/>
        <v>8</v>
      </c>
      <c r="H3991">
        <f t="shared" si="251"/>
        <v>3</v>
      </c>
      <c r="I3991" s="1" t="s">
        <v>15622</v>
      </c>
      <c r="J3991" s="1" t="s">
        <v>15626</v>
      </c>
      <c r="K3991" s="42">
        <v>1</v>
      </c>
      <c r="L3991" s="42">
        <v>0.99</v>
      </c>
      <c r="M3991" s="1" t="s">
        <v>15616</v>
      </c>
    </row>
    <row r="3992" spans="1:13" x14ac:dyDescent="0.3">
      <c r="A3992">
        <v>3991</v>
      </c>
      <c r="B3992" t="s">
        <v>7833</v>
      </c>
      <c r="C3992" t="s">
        <v>7490</v>
      </c>
      <c r="D3992" t="s">
        <v>16885</v>
      </c>
      <c r="E3992" s="1">
        <f t="shared" si="248"/>
        <v>43701</v>
      </c>
      <c r="F3992">
        <f t="shared" si="249"/>
        <v>2019</v>
      </c>
      <c r="G3992">
        <f t="shared" si="250"/>
        <v>8</v>
      </c>
      <c r="H3992">
        <f t="shared" si="251"/>
        <v>6</v>
      </c>
      <c r="I3992" s="1" t="s">
        <v>15639</v>
      </c>
      <c r="J3992" s="1" t="s">
        <v>15624</v>
      </c>
      <c r="K3992" s="42">
        <v>0.69</v>
      </c>
      <c r="L3992" s="42">
        <v>0.97</v>
      </c>
      <c r="M3992" s="1" t="s">
        <v>15615</v>
      </c>
    </row>
    <row r="3993" spans="1:13" x14ac:dyDescent="0.3">
      <c r="A3993">
        <v>3992</v>
      </c>
      <c r="B3993" t="s">
        <v>7989</v>
      </c>
      <c r="C3993" t="s">
        <v>7342</v>
      </c>
      <c r="D3993" t="s">
        <v>16885</v>
      </c>
      <c r="E3993" s="1">
        <f t="shared" si="248"/>
        <v>43701</v>
      </c>
      <c r="F3993">
        <f t="shared" si="249"/>
        <v>2019</v>
      </c>
      <c r="G3993">
        <f t="shared" si="250"/>
        <v>8</v>
      </c>
      <c r="H3993">
        <f t="shared" si="251"/>
        <v>6</v>
      </c>
      <c r="I3993" s="1" t="s">
        <v>15622</v>
      </c>
      <c r="J3993" s="1" t="s">
        <v>15623</v>
      </c>
      <c r="K3993" s="42">
        <v>1</v>
      </c>
      <c r="L3993" s="42">
        <v>0.89</v>
      </c>
      <c r="M3993" s="1" t="s">
        <v>15616</v>
      </c>
    </row>
    <row r="3994" spans="1:13" x14ac:dyDescent="0.3">
      <c r="A3994">
        <v>3993</v>
      </c>
      <c r="B3994" t="s">
        <v>8568</v>
      </c>
      <c r="C3994" t="s">
        <v>6779</v>
      </c>
      <c r="D3994" t="s">
        <v>16886</v>
      </c>
      <c r="E3994" s="1">
        <f t="shared" si="248"/>
        <v>43703</v>
      </c>
      <c r="F3994">
        <f t="shared" si="249"/>
        <v>2019</v>
      </c>
      <c r="G3994">
        <f t="shared" si="250"/>
        <v>8</v>
      </c>
      <c r="H3994">
        <f t="shared" si="251"/>
        <v>1</v>
      </c>
      <c r="I3994" s="1" t="s">
        <v>15622</v>
      </c>
      <c r="J3994" s="1" t="s">
        <v>15624</v>
      </c>
      <c r="K3994" s="42">
        <v>0.75</v>
      </c>
      <c r="L3994" s="42">
        <v>1</v>
      </c>
      <c r="M3994" s="1" t="s">
        <v>15616</v>
      </c>
    </row>
    <row r="3995" spans="1:13" x14ac:dyDescent="0.3">
      <c r="A3995">
        <v>3994</v>
      </c>
      <c r="B3995" t="s">
        <v>8818</v>
      </c>
      <c r="C3995" t="s">
        <v>6530</v>
      </c>
      <c r="D3995" t="s">
        <v>16887</v>
      </c>
      <c r="E3995" s="1">
        <f t="shared" si="248"/>
        <v>43704</v>
      </c>
      <c r="F3995">
        <f t="shared" si="249"/>
        <v>2019</v>
      </c>
      <c r="G3995">
        <f t="shared" si="250"/>
        <v>8</v>
      </c>
      <c r="H3995">
        <f t="shared" si="251"/>
        <v>2</v>
      </c>
      <c r="I3995" s="1" t="s">
        <v>15625</v>
      </c>
      <c r="J3995" s="1" t="s">
        <v>15624</v>
      </c>
      <c r="K3995" s="42">
        <v>0.7</v>
      </c>
      <c r="L3995" s="42">
        <v>0.83</v>
      </c>
      <c r="M3995" s="1" t="s">
        <v>15615</v>
      </c>
    </row>
    <row r="3996" spans="1:13" x14ac:dyDescent="0.3">
      <c r="A3996">
        <v>3995</v>
      </c>
      <c r="B3996" t="s">
        <v>10054</v>
      </c>
      <c r="C3996" t="s">
        <v>5320</v>
      </c>
      <c r="D3996" t="s">
        <v>16888</v>
      </c>
      <c r="E3996" s="1">
        <f t="shared" si="248"/>
        <v>43705</v>
      </c>
      <c r="F3996">
        <f t="shared" si="249"/>
        <v>2019</v>
      </c>
      <c r="G3996">
        <f t="shared" si="250"/>
        <v>8</v>
      </c>
      <c r="H3996">
        <f t="shared" si="251"/>
        <v>3</v>
      </c>
      <c r="I3996" s="1" t="s">
        <v>15622</v>
      </c>
      <c r="J3996" s="1" t="s">
        <v>15626</v>
      </c>
      <c r="K3996" s="42">
        <v>1</v>
      </c>
      <c r="L3996" s="42">
        <v>1</v>
      </c>
      <c r="M3996" s="1" t="s">
        <v>15615</v>
      </c>
    </row>
    <row r="3997" spans="1:13" x14ac:dyDescent="0.3">
      <c r="A3997">
        <v>3996</v>
      </c>
      <c r="B3997" t="s">
        <v>9794</v>
      </c>
      <c r="C3997" t="s">
        <v>5575</v>
      </c>
      <c r="D3997" t="s">
        <v>16889</v>
      </c>
      <c r="E3997" s="1">
        <f t="shared" si="248"/>
        <v>43706</v>
      </c>
      <c r="F3997">
        <f t="shared" si="249"/>
        <v>2019</v>
      </c>
      <c r="G3997">
        <f t="shared" si="250"/>
        <v>8</v>
      </c>
      <c r="H3997">
        <f t="shared" si="251"/>
        <v>4</v>
      </c>
      <c r="I3997" s="1" t="s">
        <v>15622</v>
      </c>
      <c r="J3997" s="1" t="s">
        <v>15626</v>
      </c>
      <c r="K3997" s="42">
        <v>1</v>
      </c>
      <c r="L3997" s="42">
        <v>1</v>
      </c>
      <c r="M3997" s="1" t="s">
        <v>15615</v>
      </c>
    </row>
    <row r="3998" spans="1:13" x14ac:dyDescent="0.3">
      <c r="A3998">
        <v>3997</v>
      </c>
      <c r="B3998" t="s">
        <v>9569</v>
      </c>
      <c r="C3998" t="s">
        <v>3574</v>
      </c>
      <c r="D3998" t="s">
        <v>16890</v>
      </c>
      <c r="E3998" s="1">
        <f t="shared" si="248"/>
        <v>43712</v>
      </c>
      <c r="F3998">
        <f t="shared" si="249"/>
        <v>2019</v>
      </c>
      <c r="G3998">
        <f t="shared" si="250"/>
        <v>9</v>
      </c>
      <c r="H3998">
        <f t="shared" si="251"/>
        <v>3</v>
      </c>
      <c r="I3998" s="1" t="s">
        <v>15622</v>
      </c>
      <c r="J3998" s="1" t="s">
        <v>15626</v>
      </c>
      <c r="K3998" s="42">
        <v>1</v>
      </c>
      <c r="L3998" s="42">
        <v>1</v>
      </c>
      <c r="M3998" s="1" t="s">
        <v>15615</v>
      </c>
    </row>
    <row r="3999" spans="1:13" x14ac:dyDescent="0.3">
      <c r="A3999">
        <v>3998</v>
      </c>
      <c r="B3999" t="s">
        <v>10222</v>
      </c>
      <c r="C3999" t="s">
        <v>5157</v>
      </c>
      <c r="D3999" t="s">
        <v>16891</v>
      </c>
      <c r="E3999" s="1">
        <f t="shared" si="248"/>
        <v>43714</v>
      </c>
      <c r="F3999">
        <f t="shared" si="249"/>
        <v>2019</v>
      </c>
      <c r="G3999">
        <f t="shared" si="250"/>
        <v>9</v>
      </c>
      <c r="H3999">
        <f t="shared" si="251"/>
        <v>5</v>
      </c>
      <c r="I3999" s="1" t="s">
        <v>15622</v>
      </c>
      <c r="J3999" s="1" t="s">
        <v>15626</v>
      </c>
      <c r="K3999" s="42">
        <v>0.8</v>
      </c>
      <c r="L3999" s="42">
        <v>0.99</v>
      </c>
      <c r="M3999" s="1" t="s">
        <v>15616</v>
      </c>
    </row>
    <row r="4000" spans="1:13" x14ac:dyDescent="0.3">
      <c r="A4000">
        <v>3999</v>
      </c>
      <c r="B4000" t="s">
        <v>9924</v>
      </c>
      <c r="C4000" t="s">
        <v>5447</v>
      </c>
      <c r="D4000" t="s">
        <v>16892</v>
      </c>
      <c r="E4000" s="1">
        <f t="shared" si="248"/>
        <v>43715</v>
      </c>
      <c r="F4000">
        <f t="shared" si="249"/>
        <v>2019</v>
      </c>
      <c r="G4000">
        <f t="shared" si="250"/>
        <v>9</v>
      </c>
      <c r="H4000">
        <f t="shared" si="251"/>
        <v>6</v>
      </c>
      <c r="I4000" s="1" t="s">
        <v>15640</v>
      </c>
      <c r="J4000" s="1" t="s">
        <v>15624</v>
      </c>
      <c r="K4000" s="42">
        <v>1</v>
      </c>
      <c r="L4000" s="42">
        <v>0.93</v>
      </c>
      <c r="M4000" s="1" t="s">
        <v>15616</v>
      </c>
    </row>
    <row r="4001" spans="1:13" x14ac:dyDescent="0.3">
      <c r="A4001">
        <v>4000</v>
      </c>
      <c r="B4001" t="s">
        <v>9939</v>
      </c>
      <c r="C4001" t="s">
        <v>5432</v>
      </c>
      <c r="D4001" t="s">
        <v>16892</v>
      </c>
      <c r="E4001" s="1">
        <f t="shared" si="248"/>
        <v>43715</v>
      </c>
      <c r="F4001">
        <f t="shared" si="249"/>
        <v>2019</v>
      </c>
      <c r="G4001">
        <f t="shared" si="250"/>
        <v>9</v>
      </c>
      <c r="H4001">
        <f t="shared" si="251"/>
        <v>6</v>
      </c>
      <c r="I4001" s="1" t="s">
        <v>15629</v>
      </c>
      <c r="J4001" s="1" t="s">
        <v>15626</v>
      </c>
      <c r="K4001" s="42">
        <v>0.67</v>
      </c>
      <c r="L4001" s="42">
        <v>0.95</v>
      </c>
      <c r="M4001" s="1" t="s">
        <v>15615</v>
      </c>
    </row>
    <row r="4002" spans="1:13" x14ac:dyDescent="0.3">
      <c r="A4002">
        <v>4001</v>
      </c>
      <c r="B4002" t="s">
        <v>9103</v>
      </c>
      <c r="C4002" t="s">
        <v>6250</v>
      </c>
      <c r="D4002" t="s">
        <v>16893</v>
      </c>
      <c r="E4002" s="1">
        <f t="shared" si="248"/>
        <v>43716</v>
      </c>
      <c r="F4002">
        <f t="shared" si="249"/>
        <v>2019</v>
      </c>
      <c r="G4002">
        <f t="shared" si="250"/>
        <v>9</v>
      </c>
      <c r="H4002">
        <f t="shared" si="251"/>
        <v>7</v>
      </c>
      <c r="I4002" s="1" t="s">
        <v>15622</v>
      </c>
      <c r="J4002" s="1" t="s">
        <v>15623</v>
      </c>
      <c r="K4002" s="42">
        <v>0.5</v>
      </c>
      <c r="L4002" s="42">
        <v>0.99</v>
      </c>
      <c r="M4002" s="1" t="s">
        <v>15615</v>
      </c>
    </row>
    <row r="4003" spans="1:13" x14ac:dyDescent="0.3">
      <c r="A4003">
        <v>4002</v>
      </c>
      <c r="B4003" t="s">
        <v>8517</v>
      </c>
      <c r="C4003" t="s">
        <v>6827</v>
      </c>
      <c r="D4003" t="s">
        <v>16894</v>
      </c>
      <c r="E4003" s="1">
        <f t="shared" si="248"/>
        <v>43717</v>
      </c>
      <c r="F4003">
        <f t="shared" si="249"/>
        <v>2019</v>
      </c>
      <c r="G4003">
        <f t="shared" si="250"/>
        <v>9</v>
      </c>
      <c r="H4003">
        <f t="shared" si="251"/>
        <v>1</v>
      </c>
      <c r="I4003" s="1" t="s">
        <v>15678</v>
      </c>
      <c r="J4003" s="1" t="s">
        <v>15624</v>
      </c>
      <c r="K4003" s="42">
        <v>1</v>
      </c>
      <c r="L4003" s="42">
        <v>1</v>
      </c>
      <c r="M4003" s="1" t="s">
        <v>15616</v>
      </c>
    </row>
    <row r="4004" spans="1:13" x14ac:dyDescent="0.3">
      <c r="A4004">
        <v>4003</v>
      </c>
      <c r="B4004" t="s">
        <v>8900</v>
      </c>
      <c r="C4004" t="s">
        <v>6452</v>
      </c>
      <c r="D4004" t="s">
        <v>16894</v>
      </c>
      <c r="E4004" s="1">
        <f t="shared" si="248"/>
        <v>43717</v>
      </c>
      <c r="F4004">
        <f t="shared" si="249"/>
        <v>2019</v>
      </c>
      <c r="G4004">
        <f t="shared" si="250"/>
        <v>9</v>
      </c>
      <c r="H4004">
        <f t="shared" si="251"/>
        <v>1</v>
      </c>
      <c r="I4004" s="1" t="s">
        <v>15622</v>
      </c>
      <c r="J4004" s="1" t="s">
        <v>15626</v>
      </c>
      <c r="K4004" s="42">
        <v>1</v>
      </c>
      <c r="L4004" s="42">
        <v>1</v>
      </c>
      <c r="M4004" s="1" t="s">
        <v>15616</v>
      </c>
    </row>
    <row r="4005" spans="1:13" x14ac:dyDescent="0.3">
      <c r="A4005">
        <v>4004</v>
      </c>
      <c r="B4005" t="s">
        <v>9655</v>
      </c>
      <c r="C4005" t="s">
        <v>5709</v>
      </c>
      <c r="D4005" t="s">
        <v>16894</v>
      </c>
      <c r="E4005" s="1">
        <f t="shared" si="248"/>
        <v>43717</v>
      </c>
      <c r="F4005">
        <f t="shared" si="249"/>
        <v>2019</v>
      </c>
      <c r="G4005">
        <f t="shared" si="250"/>
        <v>9</v>
      </c>
      <c r="H4005">
        <f t="shared" si="251"/>
        <v>1</v>
      </c>
      <c r="I4005" s="1" t="s">
        <v>15622</v>
      </c>
      <c r="J4005" s="1" t="s">
        <v>15624</v>
      </c>
      <c r="K4005" s="42">
        <v>1</v>
      </c>
      <c r="L4005" s="42">
        <v>0.95</v>
      </c>
      <c r="M4005" s="1" t="s">
        <v>15616</v>
      </c>
    </row>
    <row r="4006" spans="1:13" x14ac:dyDescent="0.3">
      <c r="A4006">
        <v>4005</v>
      </c>
      <c r="B4006" t="s">
        <v>9087</v>
      </c>
      <c r="C4006" t="s">
        <v>6266</v>
      </c>
      <c r="D4006" t="s">
        <v>16894</v>
      </c>
      <c r="E4006" s="1">
        <f t="shared" si="248"/>
        <v>43717</v>
      </c>
      <c r="F4006">
        <f t="shared" si="249"/>
        <v>2019</v>
      </c>
      <c r="G4006">
        <f t="shared" si="250"/>
        <v>9</v>
      </c>
      <c r="H4006">
        <f t="shared" si="251"/>
        <v>1</v>
      </c>
      <c r="I4006" s="1" t="s">
        <v>15622</v>
      </c>
      <c r="J4006" s="1" t="s">
        <v>15623</v>
      </c>
      <c r="K4006" s="42">
        <v>0.5</v>
      </c>
      <c r="L4006" s="42">
        <v>0.24</v>
      </c>
      <c r="M4006" s="1" t="s">
        <v>15615</v>
      </c>
    </row>
    <row r="4007" spans="1:13" x14ac:dyDescent="0.3">
      <c r="A4007">
        <v>4006</v>
      </c>
      <c r="B4007" t="s">
        <v>9300</v>
      </c>
      <c r="C4007" t="s">
        <v>6056</v>
      </c>
      <c r="D4007" t="s">
        <v>16895</v>
      </c>
      <c r="E4007" s="1">
        <f t="shared" si="248"/>
        <v>43719</v>
      </c>
      <c r="F4007">
        <f t="shared" si="249"/>
        <v>2019</v>
      </c>
      <c r="G4007">
        <f t="shared" si="250"/>
        <v>9</v>
      </c>
      <c r="H4007">
        <f t="shared" si="251"/>
        <v>3</v>
      </c>
      <c r="I4007" s="1" t="s">
        <v>15622</v>
      </c>
      <c r="J4007" s="1" t="s">
        <v>15626</v>
      </c>
      <c r="K4007" s="42">
        <v>1</v>
      </c>
      <c r="L4007" s="42">
        <v>1</v>
      </c>
      <c r="M4007" s="1" t="s">
        <v>15615</v>
      </c>
    </row>
    <row r="4008" spans="1:13" x14ac:dyDescent="0.3">
      <c r="A4008">
        <v>4007</v>
      </c>
      <c r="B4008" t="s">
        <v>8003</v>
      </c>
      <c r="C4008" t="s">
        <v>7328</v>
      </c>
      <c r="D4008" t="s">
        <v>16896</v>
      </c>
      <c r="E4008" s="1">
        <f t="shared" si="248"/>
        <v>43721</v>
      </c>
      <c r="F4008">
        <f t="shared" si="249"/>
        <v>2019</v>
      </c>
      <c r="G4008">
        <f t="shared" si="250"/>
        <v>9</v>
      </c>
      <c r="H4008">
        <f t="shared" si="251"/>
        <v>5</v>
      </c>
      <c r="I4008" s="1" t="s">
        <v>15625</v>
      </c>
      <c r="J4008" s="1" t="s">
        <v>15626</v>
      </c>
      <c r="K4008" s="42">
        <v>0.94</v>
      </c>
      <c r="L4008" s="42">
        <v>0.99</v>
      </c>
      <c r="M4008" s="1" t="s">
        <v>15615</v>
      </c>
    </row>
    <row r="4009" spans="1:13" x14ac:dyDescent="0.3">
      <c r="A4009">
        <v>4008</v>
      </c>
      <c r="B4009" t="s">
        <v>8629</v>
      </c>
      <c r="C4009" t="s">
        <v>6719</v>
      </c>
      <c r="D4009" t="s">
        <v>16897</v>
      </c>
      <c r="E4009" s="1">
        <f t="shared" si="248"/>
        <v>43727</v>
      </c>
      <c r="F4009">
        <f t="shared" si="249"/>
        <v>2019</v>
      </c>
      <c r="G4009">
        <f t="shared" si="250"/>
        <v>9</v>
      </c>
      <c r="H4009">
        <f t="shared" si="251"/>
        <v>4</v>
      </c>
      <c r="I4009" s="1" t="s">
        <v>15622</v>
      </c>
      <c r="J4009" s="1" t="s">
        <v>15626</v>
      </c>
      <c r="K4009" s="42">
        <v>0.95</v>
      </c>
      <c r="L4009" s="42">
        <v>0.99</v>
      </c>
      <c r="M4009" s="1" t="s">
        <v>15615</v>
      </c>
    </row>
    <row r="4010" spans="1:13" x14ac:dyDescent="0.3">
      <c r="A4010">
        <v>4009</v>
      </c>
      <c r="B4010" t="s">
        <v>9394</v>
      </c>
      <c r="C4010" t="s">
        <v>5963</v>
      </c>
      <c r="D4010" t="s">
        <v>16898</v>
      </c>
      <c r="E4010" s="1">
        <f t="shared" si="248"/>
        <v>43728</v>
      </c>
      <c r="F4010">
        <f t="shared" si="249"/>
        <v>2019</v>
      </c>
      <c r="G4010">
        <f t="shared" si="250"/>
        <v>9</v>
      </c>
      <c r="H4010">
        <f t="shared" si="251"/>
        <v>5</v>
      </c>
      <c r="I4010" s="1" t="s">
        <v>15622</v>
      </c>
      <c r="J4010" s="1" t="s">
        <v>15624</v>
      </c>
      <c r="K4010" s="42">
        <v>1</v>
      </c>
      <c r="L4010" s="42">
        <v>0.85</v>
      </c>
      <c r="M4010" s="1" t="s">
        <v>15615</v>
      </c>
    </row>
    <row r="4011" spans="1:13" x14ac:dyDescent="0.3">
      <c r="A4011">
        <v>4010</v>
      </c>
      <c r="B4011" t="s">
        <v>8439</v>
      </c>
      <c r="C4011" t="s">
        <v>6903</v>
      </c>
      <c r="D4011" t="s">
        <v>16899</v>
      </c>
      <c r="E4011" s="1">
        <f t="shared" si="248"/>
        <v>43731</v>
      </c>
      <c r="F4011">
        <f t="shared" si="249"/>
        <v>2019</v>
      </c>
      <c r="G4011">
        <f t="shared" si="250"/>
        <v>9</v>
      </c>
      <c r="H4011">
        <f t="shared" si="251"/>
        <v>1</v>
      </c>
      <c r="I4011" s="1" t="s">
        <v>15629</v>
      </c>
      <c r="J4011" s="1" t="s">
        <v>15624</v>
      </c>
      <c r="K4011" s="42">
        <v>1</v>
      </c>
      <c r="L4011" s="42">
        <v>0.9</v>
      </c>
      <c r="M4011" s="1" t="s">
        <v>15615</v>
      </c>
    </row>
    <row r="4012" spans="1:13" x14ac:dyDescent="0.3">
      <c r="A4012">
        <v>4011</v>
      </c>
      <c r="B4012" t="s">
        <v>10293</v>
      </c>
      <c r="C4012" t="s">
        <v>5086</v>
      </c>
      <c r="D4012" t="s">
        <v>16899</v>
      </c>
      <c r="E4012" s="1">
        <f t="shared" si="248"/>
        <v>43731</v>
      </c>
      <c r="F4012">
        <f t="shared" si="249"/>
        <v>2019</v>
      </c>
      <c r="G4012">
        <f t="shared" si="250"/>
        <v>9</v>
      </c>
      <c r="H4012">
        <f t="shared" si="251"/>
        <v>1</v>
      </c>
      <c r="I4012" s="1" t="s">
        <v>15625</v>
      </c>
      <c r="J4012" s="1" t="s">
        <v>15626</v>
      </c>
      <c r="K4012" s="42">
        <v>1</v>
      </c>
      <c r="L4012" s="42">
        <v>1</v>
      </c>
      <c r="M4012" s="1" t="s">
        <v>15615</v>
      </c>
    </row>
    <row r="4013" spans="1:13" x14ac:dyDescent="0.3">
      <c r="A4013">
        <v>4012</v>
      </c>
      <c r="B4013" t="s">
        <v>10048</v>
      </c>
      <c r="C4013" t="s">
        <v>5326</v>
      </c>
      <c r="D4013" t="s">
        <v>16899</v>
      </c>
      <c r="E4013" s="1">
        <f t="shared" si="248"/>
        <v>43731</v>
      </c>
      <c r="F4013">
        <f t="shared" si="249"/>
        <v>2019</v>
      </c>
      <c r="G4013">
        <f t="shared" si="250"/>
        <v>9</v>
      </c>
      <c r="H4013">
        <f t="shared" si="251"/>
        <v>1</v>
      </c>
      <c r="I4013" s="1" t="s">
        <v>15622</v>
      </c>
      <c r="J4013" s="1" t="s">
        <v>15626</v>
      </c>
      <c r="K4013" s="42">
        <v>1</v>
      </c>
      <c r="L4013" s="42">
        <v>1</v>
      </c>
      <c r="M4013" s="1" t="s">
        <v>15616</v>
      </c>
    </row>
    <row r="4014" spans="1:13" x14ac:dyDescent="0.3">
      <c r="A4014">
        <v>4013</v>
      </c>
      <c r="B4014" t="s">
        <v>9445</v>
      </c>
      <c r="C4014" t="s">
        <v>5914</v>
      </c>
      <c r="D4014" t="s">
        <v>16899</v>
      </c>
      <c r="E4014" s="1">
        <f t="shared" si="248"/>
        <v>43731</v>
      </c>
      <c r="F4014">
        <f t="shared" si="249"/>
        <v>2019</v>
      </c>
      <c r="G4014">
        <f t="shared" si="250"/>
        <v>9</v>
      </c>
      <c r="H4014">
        <f t="shared" si="251"/>
        <v>1</v>
      </c>
      <c r="I4014" s="1" t="s">
        <v>15622</v>
      </c>
      <c r="J4014" s="1" t="s">
        <v>15626</v>
      </c>
      <c r="K4014" s="42">
        <v>1</v>
      </c>
      <c r="L4014" s="42">
        <v>1</v>
      </c>
      <c r="M4014" s="1" t="s">
        <v>15616</v>
      </c>
    </row>
    <row r="4015" spans="1:13" x14ac:dyDescent="0.3">
      <c r="A4015">
        <v>4014</v>
      </c>
      <c r="B4015" t="s">
        <v>8576</v>
      </c>
      <c r="C4015" t="s">
        <v>6771</v>
      </c>
      <c r="D4015" t="s">
        <v>16900</v>
      </c>
      <c r="E4015" s="1">
        <f t="shared" si="248"/>
        <v>43732</v>
      </c>
      <c r="F4015">
        <f t="shared" si="249"/>
        <v>2019</v>
      </c>
      <c r="G4015">
        <f t="shared" si="250"/>
        <v>9</v>
      </c>
      <c r="H4015">
        <f t="shared" si="251"/>
        <v>2</v>
      </c>
      <c r="I4015" s="1" t="s">
        <v>15622</v>
      </c>
      <c r="J4015" s="1" t="s">
        <v>15626</v>
      </c>
      <c r="K4015" s="42">
        <v>1</v>
      </c>
      <c r="L4015" s="42">
        <v>0.99</v>
      </c>
      <c r="M4015" s="1" t="s">
        <v>15616</v>
      </c>
    </row>
    <row r="4016" spans="1:13" x14ac:dyDescent="0.3">
      <c r="A4016">
        <v>4015</v>
      </c>
      <c r="B4016" t="s">
        <v>8100</v>
      </c>
      <c r="C4016" t="s">
        <v>7234</v>
      </c>
      <c r="D4016" t="s">
        <v>16901</v>
      </c>
      <c r="E4016" s="1">
        <f t="shared" si="248"/>
        <v>43733</v>
      </c>
      <c r="F4016">
        <f t="shared" si="249"/>
        <v>2019</v>
      </c>
      <c r="G4016">
        <f t="shared" si="250"/>
        <v>9</v>
      </c>
      <c r="H4016">
        <f t="shared" si="251"/>
        <v>3</v>
      </c>
      <c r="I4016" s="1" t="s">
        <v>15622</v>
      </c>
      <c r="J4016" s="1" t="s">
        <v>15624</v>
      </c>
      <c r="K4016" s="42">
        <v>1</v>
      </c>
      <c r="L4016" s="42">
        <v>0.74</v>
      </c>
      <c r="M4016" s="1" t="s">
        <v>15615</v>
      </c>
    </row>
    <row r="4017" spans="1:13" x14ac:dyDescent="0.3">
      <c r="A4017">
        <v>4016</v>
      </c>
      <c r="B4017" t="s">
        <v>8600</v>
      </c>
      <c r="C4017" t="s">
        <v>6747</v>
      </c>
      <c r="D4017" t="s">
        <v>16902</v>
      </c>
      <c r="E4017" s="1">
        <f t="shared" si="248"/>
        <v>43734</v>
      </c>
      <c r="F4017">
        <f t="shared" si="249"/>
        <v>2019</v>
      </c>
      <c r="G4017">
        <f t="shared" si="250"/>
        <v>9</v>
      </c>
      <c r="H4017">
        <f t="shared" si="251"/>
        <v>4</v>
      </c>
      <c r="I4017" s="1" t="s">
        <v>15622</v>
      </c>
      <c r="J4017" s="1" t="s">
        <v>15626</v>
      </c>
      <c r="K4017" s="42">
        <v>0.91</v>
      </c>
      <c r="L4017" s="42">
        <v>0.96</v>
      </c>
      <c r="M4017" s="1" t="s">
        <v>15615</v>
      </c>
    </row>
    <row r="4018" spans="1:13" x14ac:dyDescent="0.3">
      <c r="A4018">
        <v>4017</v>
      </c>
      <c r="B4018" t="s">
        <v>9968</v>
      </c>
      <c r="C4018" t="s">
        <v>5404</v>
      </c>
      <c r="D4018" t="s">
        <v>16903</v>
      </c>
      <c r="E4018" s="1">
        <f t="shared" si="248"/>
        <v>43737</v>
      </c>
      <c r="F4018">
        <f t="shared" si="249"/>
        <v>2019</v>
      </c>
      <c r="G4018">
        <f t="shared" si="250"/>
        <v>9</v>
      </c>
      <c r="H4018">
        <f t="shared" si="251"/>
        <v>7</v>
      </c>
      <c r="I4018" s="1" t="s">
        <v>15629</v>
      </c>
      <c r="J4018" s="1" t="s">
        <v>15624</v>
      </c>
      <c r="K4018" s="42">
        <v>1</v>
      </c>
      <c r="L4018" s="42">
        <v>0.64</v>
      </c>
      <c r="M4018" s="1" t="s">
        <v>15615</v>
      </c>
    </row>
    <row r="4019" spans="1:13" x14ac:dyDescent="0.3">
      <c r="A4019">
        <v>4018</v>
      </c>
      <c r="B4019" t="s">
        <v>9637</v>
      </c>
      <c r="C4019" t="s">
        <v>5727</v>
      </c>
      <c r="D4019" t="s">
        <v>16903</v>
      </c>
      <c r="E4019" s="1">
        <f t="shared" si="248"/>
        <v>43737</v>
      </c>
      <c r="F4019">
        <f t="shared" si="249"/>
        <v>2019</v>
      </c>
      <c r="G4019">
        <f t="shared" si="250"/>
        <v>9</v>
      </c>
      <c r="H4019">
        <f t="shared" si="251"/>
        <v>7</v>
      </c>
      <c r="I4019" s="1" t="s">
        <v>15622</v>
      </c>
      <c r="J4019" s="1" t="s">
        <v>15623</v>
      </c>
      <c r="K4019" s="42">
        <v>1</v>
      </c>
      <c r="L4019" s="42">
        <v>0.75</v>
      </c>
      <c r="M4019" s="1" t="s">
        <v>15615</v>
      </c>
    </row>
    <row r="4020" spans="1:13" x14ac:dyDescent="0.3">
      <c r="A4020">
        <v>4019</v>
      </c>
      <c r="B4020" t="s">
        <v>8004</v>
      </c>
      <c r="C4020" t="s">
        <v>7327</v>
      </c>
      <c r="D4020" t="s">
        <v>16904</v>
      </c>
      <c r="E4020" s="1">
        <f t="shared" si="248"/>
        <v>43738</v>
      </c>
      <c r="F4020">
        <f t="shared" si="249"/>
        <v>2019</v>
      </c>
      <c r="G4020">
        <f t="shared" si="250"/>
        <v>9</v>
      </c>
      <c r="H4020">
        <f t="shared" si="251"/>
        <v>1</v>
      </c>
      <c r="I4020" s="1" t="s">
        <v>15652</v>
      </c>
      <c r="J4020" s="1" t="s">
        <v>15626</v>
      </c>
      <c r="K4020" s="42">
        <v>1</v>
      </c>
      <c r="L4020" s="42">
        <v>1</v>
      </c>
      <c r="M4020" s="1" t="s">
        <v>15616</v>
      </c>
    </row>
    <row r="4021" spans="1:13" x14ac:dyDescent="0.3">
      <c r="A4021">
        <v>4020</v>
      </c>
      <c r="B4021" t="s">
        <v>11219</v>
      </c>
      <c r="C4021" t="s">
        <v>4182</v>
      </c>
      <c r="D4021" t="s">
        <v>16904</v>
      </c>
      <c r="E4021" s="1">
        <f t="shared" si="248"/>
        <v>43738</v>
      </c>
      <c r="F4021">
        <f t="shared" si="249"/>
        <v>2019</v>
      </c>
      <c r="G4021">
        <f t="shared" si="250"/>
        <v>9</v>
      </c>
      <c r="H4021">
        <f t="shared" si="251"/>
        <v>1</v>
      </c>
      <c r="I4021" s="1" t="s">
        <v>15625</v>
      </c>
      <c r="J4021" s="1" t="s">
        <v>15624</v>
      </c>
      <c r="K4021" s="42">
        <v>0.8</v>
      </c>
      <c r="L4021" s="42">
        <v>1</v>
      </c>
      <c r="M4021" s="1" t="s">
        <v>15615</v>
      </c>
    </row>
    <row r="4022" spans="1:13" x14ac:dyDescent="0.3">
      <c r="A4022">
        <v>4021</v>
      </c>
      <c r="B4022" t="s">
        <v>11725</v>
      </c>
      <c r="C4022" t="s">
        <v>3682</v>
      </c>
      <c r="D4022" t="s">
        <v>16905</v>
      </c>
      <c r="E4022" s="1">
        <f t="shared" si="248"/>
        <v>43740</v>
      </c>
      <c r="F4022">
        <f t="shared" si="249"/>
        <v>2019</v>
      </c>
      <c r="G4022">
        <f t="shared" si="250"/>
        <v>10</v>
      </c>
      <c r="H4022">
        <f t="shared" si="251"/>
        <v>3</v>
      </c>
      <c r="I4022" s="1" t="s">
        <v>15625</v>
      </c>
      <c r="J4022" s="1" t="s">
        <v>15624</v>
      </c>
      <c r="K4022" s="42">
        <v>1</v>
      </c>
      <c r="L4022" s="42">
        <v>0.64</v>
      </c>
      <c r="M4022" s="1" t="s">
        <v>15615</v>
      </c>
    </row>
    <row r="4023" spans="1:13" x14ac:dyDescent="0.3">
      <c r="A4023">
        <v>4022</v>
      </c>
      <c r="B4023" t="s">
        <v>7731</v>
      </c>
      <c r="C4023" t="s">
        <v>7589</v>
      </c>
      <c r="D4023" t="s">
        <v>16906</v>
      </c>
      <c r="E4023" s="1">
        <f t="shared" si="248"/>
        <v>43744</v>
      </c>
      <c r="F4023">
        <f t="shared" si="249"/>
        <v>2019</v>
      </c>
      <c r="G4023">
        <f t="shared" si="250"/>
        <v>10</v>
      </c>
      <c r="H4023">
        <f t="shared" si="251"/>
        <v>7</v>
      </c>
      <c r="I4023" s="1" t="s">
        <v>15622</v>
      </c>
      <c r="J4023" s="1" t="s">
        <v>15626</v>
      </c>
      <c r="K4023" s="42">
        <v>1</v>
      </c>
      <c r="L4023" s="42">
        <v>0.96</v>
      </c>
      <c r="M4023" s="1" t="s">
        <v>15616</v>
      </c>
    </row>
    <row r="4024" spans="1:13" x14ac:dyDescent="0.3">
      <c r="A4024">
        <v>4023</v>
      </c>
      <c r="B4024" t="s">
        <v>11309</v>
      </c>
      <c r="C4024" t="s">
        <v>4092</v>
      </c>
      <c r="D4024" t="s">
        <v>16906</v>
      </c>
      <c r="E4024" s="1">
        <f t="shared" si="248"/>
        <v>43744</v>
      </c>
      <c r="F4024">
        <f t="shared" si="249"/>
        <v>2019</v>
      </c>
      <c r="G4024">
        <f t="shared" si="250"/>
        <v>10</v>
      </c>
      <c r="H4024">
        <f t="shared" si="251"/>
        <v>7</v>
      </c>
      <c r="I4024" s="1" t="s">
        <v>15629</v>
      </c>
      <c r="J4024" s="1" t="s">
        <v>15624</v>
      </c>
      <c r="K4024" s="42">
        <v>1</v>
      </c>
      <c r="L4024" s="42">
        <v>1</v>
      </c>
      <c r="M4024" s="1" t="s">
        <v>15616</v>
      </c>
    </row>
    <row r="4025" spans="1:13" x14ac:dyDescent="0.3">
      <c r="A4025">
        <v>4024</v>
      </c>
      <c r="B4025" t="s">
        <v>11486</v>
      </c>
      <c r="C4025" t="s">
        <v>3916</v>
      </c>
      <c r="D4025" t="s">
        <v>16906</v>
      </c>
      <c r="E4025" s="1">
        <f t="shared" si="248"/>
        <v>43744</v>
      </c>
      <c r="F4025">
        <f t="shared" si="249"/>
        <v>2019</v>
      </c>
      <c r="G4025">
        <f t="shared" si="250"/>
        <v>10</v>
      </c>
      <c r="H4025">
        <f t="shared" si="251"/>
        <v>7</v>
      </c>
      <c r="I4025" s="1" t="s">
        <v>15714</v>
      </c>
      <c r="J4025" s="1" t="s">
        <v>15623</v>
      </c>
      <c r="K4025" s="42">
        <v>1</v>
      </c>
      <c r="L4025" s="42">
        <v>0.94</v>
      </c>
      <c r="M4025" s="1" t="s">
        <v>15615</v>
      </c>
    </row>
    <row r="4026" spans="1:13" x14ac:dyDescent="0.3">
      <c r="A4026">
        <v>4025</v>
      </c>
      <c r="B4026" t="s">
        <v>9570</v>
      </c>
      <c r="C4026" t="s">
        <v>5791</v>
      </c>
      <c r="D4026" t="s">
        <v>16907</v>
      </c>
      <c r="E4026" s="1">
        <f t="shared" si="248"/>
        <v>43745</v>
      </c>
      <c r="F4026">
        <f t="shared" si="249"/>
        <v>2019</v>
      </c>
      <c r="G4026">
        <f t="shared" si="250"/>
        <v>10</v>
      </c>
      <c r="H4026">
        <f t="shared" si="251"/>
        <v>1</v>
      </c>
      <c r="I4026" s="1" t="s">
        <v>15622</v>
      </c>
      <c r="J4026" s="1" t="s">
        <v>15626</v>
      </c>
      <c r="K4026" s="42">
        <v>1</v>
      </c>
      <c r="L4026" s="42">
        <v>1</v>
      </c>
      <c r="M4026" s="1" t="s">
        <v>15615</v>
      </c>
    </row>
    <row r="4027" spans="1:13" x14ac:dyDescent="0.3">
      <c r="A4027">
        <v>4026</v>
      </c>
      <c r="B4027" t="s">
        <v>9890</v>
      </c>
      <c r="C4027" t="s">
        <v>5481</v>
      </c>
      <c r="D4027" t="s">
        <v>16908</v>
      </c>
      <c r="E4027" s="1">
        <f t="shared" si="248"/>
        <v>43748</v>
      </c>
      <c r="F4027">
        <f t="shared" si="249"/>
        <v>2019</v>
      </c>
      <c r="G4027">
        <f t="shared" si="250"/>
        <v>10</v>
      </c>
      <c r="H4027">
        <f t="shared" si="251"/>
        <v>4</v>
      </c>
      <c r="I4027" s="1" t="s">
        <v>15622</v>
      </c>
      <c r="J4027" s="1" t="s">
        <v>15623</v>
      </c>
      <c r="K4027" s="42">
        <v>1</v>
      </c>
      <c r="L4027" s="42">
        <v>0.71</v>
      </c>
      <c r="M4027" s="1" t="s">
        <v>15615</v>
      </c>
    </row>
    <row r="4028" spans="1:13" x14ac:dyDescent="0.3">
      <c r="A4028">
        <v>4027</v>
      </c>
      <c r="B4028" t="s">
        <v>8280</v>
      </c>
      <c r="C4028" t="s">
        <v>7055</v>
      </c>
      <c r="D4028" t="s">
        <v>16909</v>
      </c>
      <c r="E4028" s="1">
        <f t="shared" si="248"/>
        <v>43749</v>
      </c>
      <c r="F4028">
        <f t="shared" si="249"/>
        <v>2019</v>
      </c>
      <c r="G4028">
        <f t="shared" si="250"/>
        <v>10</v>
      </c>
      <c r="H4028">
        <f t="shared" si="251"/>
        <v>5</v>
      </c>
      <c r="I4028" s="1" t="s">
        <v>15625</v>
      </c>
      <c r="J4028" s="1" t="s">
        <v>15626</v>
      </c>
      <c r="K4028" s="42">
        <v>1</v>
      </c>
      <c r="L4028" s="42">
        <v>0.88</v>
      </c>
      <c r="M4028" s="1" t="s">
        <v>15615</v>
      </c>
    </row>
    <row r="4029" spans="1:13" x14ac:dyDescent="0.3">
      <c r="A4029">
        <v>4028</v>
      </c>
      <c r="B4029" t="s">
        <v>9558</v>
      </c>
      <c r="C4029" t="s">
        <v>5802</v>
      </c>
      <c r="D4029" t="s">
        <v>16910</v>
      </c>
      <c r="E4029" s="1">
        <f t="shared" si="248"/>
        <v>43750</v>
      </c>
      <c r="F4029">
        <f t="shared" si="249"/>
        <v>2019</v>
      </c>
      <c r="G4029">
        <f t="shared" si="250"/>
        <v>10</v>
      </c>
      <c r="H4029">
        <f t="shared" si="251"/>
        <v>6</v>
      </c>
      <c r="I4029" s="1" t="s">
        <v>15622</v>
      </c>
      <c r="J4029" s="1" t="s">
        <v>15623</v>
      </c>
      <c r="K4029" s="42">
        <v>1</v>
      </c>
      <c r="L4029" s="42">
        <v>0.85</v>
      </c>
      <c r="M4029" s="1" t="s">
        <v>15616</v>
      </c>
    </row>
    <row r="4030" spans="1:13" x14ac:dyDescent="0.3">
      <c r="A4030">
        <v>4029</v>
      </c>
      <c r="B4030" t="s">
        <v>8556</v>
      </c>
      <c r="C4030" t="s">
        <v>6790</v>
      </c>
      <c r="D4030" t="s">
        <v>16911</v>
      </c>
      <c r="E4030" s="1">
        <f t="shared" si="248"/>
        <v>43751</v>
      </c>
      <c r="F4030">
        <f t="shared" si="249"/>
        <v>2019</v>
      </c>
      <c r="G4030">
        <f t="shared" si="250"/>
        <v>10</v>
      </c>
      <c r="H4030">
        <f t="shared" si="251"/>
        <v>7</v>
      </c>
      <c r="I4030" s="1" t="s">
        <v>15629</v>
      </c>
      <c r="J4030" s="1" t="s">
        <v>15626</v>
      </c>
      <c r="K4030" s="42">
        <v>1</v>
      </c>
      <c r="L4030" s="42">
        <v>0.87</v>
      </c>
      <c r="M4030" s="1" t="s">
        <v>15616</v>
      </c>
    </row>
    <row r="4031" spans="1:13" x14ac:dyDescent="0.3">
      <c r="A4031">
        <v>4030</v>
      </c>
      <c r="B4031" t="s">
        <v>8253</v>
      </c>
      <c r="C4031" t="s">
        <v>7082</v>
      </c>
      <c r="D4031" t="s">
        <v>16912</v>
      </c>
      <c r="E4031" s="1">
        <f t="shared" si="248"/>
        <v>43752</v>
      </c>
      <c r="F4031">
        <f t="shared" si="249"/>
        <v>2019</v>
      </c>
      <c r="G4031">
        <f t="shared" si="250"/>
        <v>10</v>
      </c>
      <c r="H4031">
        <f t="shared" si="251"/>
        <v>1</v>
      </c>
      <c r="I4031" s="1" t="s">
        <v>15629</v>
      </c>
      <c r="J4031" s="1" t="s">
        <v>15624</v>
      </c>
      <c r="K4031" s="42">
        <v>0.95</v>
      </c>
      <c r="L4031" s="42">
        <v>0.96</v>
      </c>
      <c r="M4031" s="1" t="s">
        <v>15616</v>
      </c>
    </row>
    <row r="4032" spans="1:13" x14ac:dyDescent="0.3">
      <c r="A4032">
        <v>4031</v>
      </c>
      <c r="B4032" t="s">
        <v>8917</v>
      </c>
      <c r="C4032" t="s">
        <v>6435</v>
      </c>
      <c r="D4032" t="s">
        <v>16913</v>
      </c>
      <c r="E4032" s="1">
        <f t="shared" si="248"/>
        <v>43754</v>
      </c>
      <c r="F4032">
        <f t="shared" si="249"/>
        <v>2019</v>
      </c>
      <c r="G4032">
        <f t="shared" si="250"/>
        <v>10</v>
      </c>
      <c r="H4032">
        <f t="shared" si="251"/>
        <v>3</v>
      </c>
      <c r="I4032" s="1" t="s">
        <v>15625</v>
      </c>
      <c r="J4032" s="1" t="s">
        <v>15628</v>
      </c>
      <c r="K4032" s="42">
        <v>0.33</v>
      </c>
      <c r="L4032" s="42">
        <v>0.54</v>
      </c>
      <c r="M4032" s="1" t="s">
        <v>15615</v>
      </c>
    </row>
    <row r="4033" spans="1:13" x14ac:dyDescent="0.3">
      <c r="A4033">
        <v>4032</v>
      </c>
      <c r="B4033" t="s">
        <v>8736</v>
      </c>
      <c r="C4033" t="s">
        <v>6612</v>
      </c>
      <c r="D4033" t="s">
        <v>16914</v>
      </c>
      <c r="E4033" s="1">
        <f t="shared" si="248"/>
        <v>43756</v>
      </c>
      <c r="F4033">
        <f t="shared" si="249"/>
        <v>2019</v>
      </c>
      <c r="G4033">
        <f t="shared" si="250"/>
        <v>10</v>
      </c>
      <c r="H4033">
        <f t="shared" si="251"/>
        <v>5</v>
      </c>
      <c r="I4033" s="1" t="s">
        <v>15622</v>
      </c>
      <c r="J4033" s="1" t="s">
        <v>15626</v>
      </c>
      <c r="K4033" s="42">
        <v>1</v>
      </c>
      <c r="L4033" s="42">
        <v>0.89</v>
      </c>
      <c r="M4033" s="1" t="s">
        <v>15615</v>
      </c>
    </row>
    <row r="4034" spans="1:13" x14ac:dyDescent="0.3">
      <c r="A4034">
        <v>4033</v>
      </c>
      <c r="B4034" t="s">
        <v>11192</v>
      </c>
      <c r="C4034" t="s">
        <v>4208</v>
      </c>
      <c r="D4034" t="s">
        <v>16915</v>
      </c>
      <c r="E4034" s="1">
        <f t="shared" si="248"/>
        <v>43757</v>
      </c>
      <c r="F4034">
        <f t="shared" si="249"/>
        <v>2019</v>
      </c>
      <c r="G4034">
        <f t="shared" si="250"/>
        <v>10</v>
      </c>
      <c r="H4034">
        <f t="shared" si="251"/>
        <v>6</v>
      </c>
      <c r="I4034" s="1" t="s">
        <v>15622</v>
      </c>
      <c r="J4034" s="1" t="s">
        <v>15626</v>
      </c>
      <c r="K4034" s="42">
        <v>1</v>
      </c>
      <c r="L4034" s="42">
        <v>1</v>
      </c>
      <c r="M4034" s="1" t="s">
        <v>15615</v>
      </c>
    </row>
    <row r="4035" spans="1:13" x14ac:dyDescent="0.3">
      <c r="A4035">
        <v>4034</v>
      </c>
      <c r="B4035" t="s">
        <v>8056</v>
      </c>
      <c r="C4035" t="s">
        <v>7277</v>
      </c>
      <c r="D4035" t="s">
        <v>16916</v>
      </c>
      <c r="E4035" s="1">
        <f t="shared" ref="E4035:E4098" si="252">DATE(LEFT(D4035,4),MID(D4035,5,2),RIGHT(D4035,2))</f>
        <v>43761</v>
      </c>
      <c r="F4035">
        <f t="shared" ref="F4035:F4098" si="253">YEAR(E4035)</f>
        <v>2019</v>
      </c>
      <c r="G4035">
        <f t="shared" ref="G4035:G4098" si="254">MONTH(E4035)</f>
        <v>10</v>
      </c>
      <c r="H4035">
        <f t="shared" ref="H4035:H4098" si="255">WEEKDAY(E4035,2)</f>
        <v>3</v>
      </c>
      <c r="I4035" s="1" t="s">
        <v>15656</v>
      </c>
      <c r="J4035" s="1" t="s">
        <v>15626</v>
      </c>
      <c r="K4035" s="42">
        <v>1</v>
      </c>
      <c r="L4035" s="42">
        <v>1</v>
      </c>
      <c r="M4035" s="1" t="s">
        <v>15615</v>
      </c>
    </row>
    <row r="4036" spans="1:13" x14ac:dyDescent="0.3">
      <c r="A4036">
        <v>4035</v>
      </c>
      <c r="B4036" t="s">
        <v>8217</v>
      </c>
      <c r="C4036" t="s">
        <v>7118</v>
      </c>
      <c r="D4036" t="s">
        <v>16917</v>
      </c>
      <c r="E4036" s="1">
        <f t="shared" si="252"/>
        <v>43762</v>
      </c>
      <c r="F4036">
        <f t="shared" si="253"/>
        <v>2019</v>
      </c>
      <c r="G4036">
        <f t="shared" si="254"/>
        <v>10</v>
      </c>
      <c r="H4036">
        <f t="shared" si="255"/>
        <v>4</v>
      </c>
      <c r="I4036" s="1" t="s">
        <v>15625</v>
      </c>
      <c r="J4036" s="1" t="s">
        <v>15624</v>
      </c>
      <c r="K4036" s="42">
        <v>1</v>
      </c>
      <c r="L4036" s="42">
        <v>0.98</v>
      </c>
      <c r="M4036" s="1" t="s">
        <v>15616</v>
      </c>
    </row>
    <row r="4037" spans="1:13" x14ac:dyDescent="0.3">
      <c r="A4037">
        <v>4036</v>
      </c>
      <c r="B4037" t="s">
        <v>9493</v>
      </c>
      <c r="C4037" t="s">
        <v>5866</v>
      </c>
      <c r="D4037" t="s">
        <v>16917</v>
      </c>
      <c r="E4037" s="1">
        <f t="shared" si="252"/>
        <v>43762</v>
      </c>
      <c r="F4037">
        <f t="shared" si="253"/>
        <v>2019</v>
      </c>
      <c r="G4037">
        <f t="shared" si="254"/>
        <v>10</v>
      </c>
      <c r="H4037">
        <f t="shared" si="255"/>
        <v>4</v>
      </c>
      <c r="I4037" s="1" t="s">
        <v>15622</v>
      </c>
      <c r="J4037" s="1" t="s">
        <v>15624</v>
      </c>
      <c r="K4037" s="42">
        <v>1</v>
      </c>
      <c r="L4037" s="42">
        <v>0.92</v>
      </c>
      <c r="M4037" s="1" t="s">
        <v>15615</v>
      </c>
    </row>
    <row r="4038" spans="1:13" x14ac:dyDescent="0.3">
      <c r="A4038">
        <v>4037</v>
      </c>
      <c r="B4038" t="s">
        <v>10939</v>
      </c>
      <c r="C4038" t="s">
        <v>4455</v>
      </c>
      <c r="D4038" t="s">
        <v>16917</v>
      </c>
      <c r="E4038" s="1">
        <f t="shared" si="252"/>
        <v>43762</v>
      </c>
      <c r="F4038">
        <f t="shared" si="253"/>
        <v>2019</v>
      </c>
      <c r="G4038">
        <f t="shared" si="254"/>
        <v>10</v>
      </c>
      <c r="H4038">
        <f t="shared" si="255"/>
        <v>4</v>
      </c>
      <c r="I4038" s="1" t="s">
        <v>15622</v>
      </c>
      <c r="J4038" s="1" t="s">
        <v>15624</v>
      </c>
      <c r="K4038" s="42">
        <v>0.96</v>
      </c>
      <c r="L4038" s="42">
        <v>1</v>
      </c>
      <c r="M4038" s="1" t="s">
        <v>15615</v>
      </c>
    </row>
    <row r="4039" spans="1:13" x14ac:dyDescent="0.3">
      <c r="A4039">
        <v>4038</v>
      </c>
      <c r="B4039" t="s">
        <v>11594</v>
      </c>
      <c r="C4039" t="s">
        <v>3811</v>
      </c>
      <c r="D4039" t="s">
        <v>16918</v>
      </c>
      <c r="E4039" s="1">
        <f t="shared" si="252"/>
        <v>43763</v>
      </c>
      <c r="F4039">
        <f t="shared" si="253"/>
        <v>2019</v>
      </c>
      <c r="G4039">
        <f t="shared" si="254"/>
        <v>10</v>
      </c>
      <c r="H4039">
        <f t="shared" si="255"/>
        <v>5</v>
      </c>
      <c r="I4039" s="1" t="s">
        <v>15625</v>
      </c>
      <c r="J4039" s="1" t="s">
        <v>15628</v>
      </c>
      <c r="K4039" s="42">
        <v>0</v>
      </c>
      <c r="L4039" s="42">
        <v>0.91</v>
      </c>
      <c r="M4039" s="1" t="s">
        <v>15615</v>
      </c>
    </row>
    <row r="4040" spans="1:13" x14ac:dyDescent="0.3">
      <c r="A4040">
        <v>4039</v>
      </c>
      <c r="B4040" t="s">
        <v>11674</v>
      </c>
      <c r="C4040" t="s">
        <v>3732</v>
      </c>
      <c r="D4040" t="s">
        <v>16919</v>
      </c>
      <c r="E4040" s="1">
        <f t="shared" si="252"/>
        <v>43765</v>
      </c>
      <c r="F4040">
        <f t="shared" si="253"/>
        <v>2019</v>
      </c>
      <c r="G4040">
        <f t="shared" si="254"/>
        <v>10</v>
      </c>
      <c r="H4040">
        <f t="shared" si="255"/>
        <v>7</v>
      </c>
      <c r="I4040" s="1" t="s">
        <v>15625</v>
      </c>
      <c r="J4040" s="1" t="s">
        <v>15623</v>
      </c>
      <c r="K4040" s="42">
        <v>0.6</v>
      </c>
      <c r="L4040" s="42">
        <v>0.5</v>
      </c>
      <c r="M4040" s="1" t="s">
        <v>15616</v>
      </c>
    </row>
    <row r="4041" spans="1:13" x14ac:dyDescent="0.3">
      <c r="A4041">
        <v>4040</v>
      </c>
      <c r="B4041" t="s">
        <v>9785</v>
      </c>
      <c r="C4041" t="s">
        <v>5584</v>
      </c>
      <c r="D4041" t="s">
        <v>16920</v>
      </c>
      <c r="E4041" s="1">
        <f t="shared" si="252"/>
        <v>43767</v>
      </c>
      <c r="F4041">
        <f t="shared" si="253"/>
        <v>2019</v>
      </c>
      <c r="G4041">
        <f t="shared" si="254"/>
        <v>10</v>
      </c>
      <c r="H4041">
        <f t="shared" si="255"/>
        <v>2</v>
      </c>
      <c r="I4041" s="1" t="s">
        <v>15622</v>
      </c>
      <c r="J4041" s="1" t="s">
        <v>15626</v>
      </c>
      <c r="K4041" s="42">
        <v>1</v>
      </c>
      <c r="L4041" s="42">
        <v>0.81</v>
      </c>
      <c r="M4041" s="1" t="s">
        <v>15616</v>
      </c>
    </row>
    <row r="4042" spans="1:13" x14ac:dyDescent="0.3">
      <c r="A4042">
        <v>4041</v>
      </c>
      <c r="B4042" t="s">
        <v>10621</v>
      </c>
      <c r="C4042" t="s">
        <v>4765</v>
      </c>
      <c r="D4042" t="s">
        <v>16920</v>
      </c>
      <c r="E4042" s="1">
        <f t="shared" si="252"/>
        <v>43767</v>
      </c>
      <c r="F4042">
        <f t="shared" si="253"/>
        <v>2019</v>
      </c>
      <c r="G4042">
        <f t="shared" si="254"/>
        <v>10</v>
      </c>
      <c r="H4042">
        <f t="shared" si="255"/>
        <v>2</v>
      </c>
      <c r="I4042" s="1" t="s">
        <v>15622</v>
      </c>
      <c r="J4042" s="1" t="s">
        <v>15626</v>
      </c>
      <c r="K4042" s="42">
        <v>0.7</v>
      </c>
      <c r="L4042" s="42">
        <v>0.9</v>
      </c>
      <c r="M4042" s="1" t="s">
        <v>15615</v>
      </c>
    </row>
    <row r="4043" spans="1:13" x14ac:dyDescent="0.3">
      <c r="A4043">
        <v>4042</v>
      </c>
      <c r="B4043" t="s">
        <v>11303</v>
      </c>
      <c r="C4043" t="s">
        <v>4098</v>
      </c>
      <c r="D4043" t="s">
        <v>16921</v>
      </c>
      <c r="E4043" s="1">
        <f t="shared" si="252"/>
        <v>43768</v>
      </c>
      <c r="F4043">
        <f t="shared" si="253"/>
        <v>2019</v>
      </c>
      <c r="G4043">
        <f t="shared" si="254"/>
        <v>10</v>
      </c>
      <c r="H4043">
        <f t="shared" si="255"/>
        <v>3</v>
      </c>
      <c r="I4043" s="1" t="s">
        <v>15625</v>
      </c>
      <c r="J4043" s="1" t="s">
        <v>15626</v>
      </c>
      <c r="K4043" s="42">
        <v>1</v>
      </c>
      <c r="L4043" s="42">
        <v>0.9</v>
      </c>
      <c r="M4043" s="1" t="s">
        <v>15616</v>
      </c>
    </row>
    <row r="4044" spans="1:13" x14ac:dyDescent="0.3">
      <c r="A4044">
        <v>4043</v>
      </c>
      <c r="B4044" t="s">
        <v>10768</v>
      </c>
      <c r="C4044" t="s">
        <v>4622</v>
      </c>
      <c r="D4044" t="s">
        <v>16922</v>
      </c>
      <c r="E4044" s="1">
        <f t="shared" si="252"/>
        <v>43769</v>
      </c>
      <c r="F4044">
        <f t="shared" si="253"/>
        <v>2019</v>
      </c>
      <c r="G4044">
        <f t="shared" si="254"/>
        <v>10</v>
      </c>
      <c r="H4044">
        <f t="shared" si="255"/>
        <v>4</v>
      </c>
      <c r="I4044" s="1" t="s">
        <v>15625</v>
      </c>
      <c r="J4044" s="1" t="s">
        <v>15626</v>
      </c>
      <c r="K4044" s="42">
        <v>1</v>
      </c>
      <c r="L4044" s="42">
        <v>1</v>
      </c>
      <c r="M4044" s="1" t="s">
        <v>15615</v>
      </c>
    </row>
    <row r="4045" spans="1:13" x14ac:dyDescent="0.3">
      <c r="A4045">
        <v>4044</v>
      </c>
      <c r="B4045" t="s">
        <v>9005</v>
      </c>
      <c r="C4045" t="s">
        <v>6349</v>
      </c>
      <c r="D4045" t="s">
        <v>16923</v>
      </c>
      <c r="E4045" s="1">
        <f t="shared" si="252"/>
        <v>43771</v>
      </c>
      <c r="F4045">
        <f t="shared" si="253"/>
        <v>2019</v>
      </c>
      <c r="G4045">
        <f t="shared" si="254"/>
        <v>11</v>
      </c>
      <c r="H4045">
        <f t="shared" si="255"/>
        <v>6</v>
      </c>
      <c r="I4045" s="1" t="s">
        <v>15622</v>
      </c>
      <c r="J4045" s="1" t="s">
        <v>15626</v>
      </c>
      <c r="K4045" s="42">
        <v>1</v>
      </c>
      <c r="L4045" s="42">
        <v>0.99</v>
      </c>
      <c r="M4045" s="1" t="s">
        <v>15616</v>
      </c>
    </row>
    <row r="4046" spans="1:13" x14ac:dyDescent="0.3">
      <c r="A4046">
        <v>4045</v>
      </c>
      <c r="B4046" t="s">
        <v>8559</v>
      </c>
      <c r="C4046" t="s">
        <v>6788</v>
      </c>
      <c r="D4046" t="s">
        <v>16923</v>
      </c>
      <c r="E4046" s="1">
        <f t="shared" si="252"/>
        <v>43771</v>
      </c>
      <c r="F4046">
        <f t="shared" si="253"/>
        <v>2019</v>
      </c>
      <c r="G4046">
        <f t="shared" si="254"/>
        <v>11</v>
      </c>
      <c r="H4046">
        <f t="shared" si="255"/>
        <v>6</v>
      </c>
      <c r="I4046" s="1" t="s">
        <v>15622</v>
      </c>
      <c r="J4046" s="1" t="s">
        <v>15626</v>
      </c>
      <c r="K4046" s="42">
        <v>1</v>
      </c>
      <c r="L4046" s="42">
        <v>0.98</v>
      </c>
      <c r="M4046" s="1" t="s">
        <v>15616</v>
      </c>
    </row>
    <row r="4047" spans="1:13" x14ac:dyDescent="0.3">
      <c r="A4047">
        <v>4046</v>
      </c>
      <c r="B4047" t="s">
        <v>10807</v>
      </c>
      <c r="C4047" t="s">
        <v>4586</v>
      </c>
      <c r="D4047" t="s">
        <v>16923</v>
      </c>
      <c r="E4047" s="1">
        <f t="shared" si="252"/>
        <v>43771</v>
      </c>
      <c r="F4047">
        <f t="shared" si="253"/>
        <v>2019</v>
      </c>
      <c r="G4047">
        <f t="shared" si="254"/>
        <v>11</v>
      </c>
      <c r="H4047">
        <f t="shared" si="255"/>
        <v>6</v>
      </c>
      <c r="I4047" s="1" t="s">
        <v>15622</v>
      </c>
      <c r="J4047" s="1" t="s">
        <v>15626</v>
      </c>
      <c r="K4047" s="42">
        <v>1</v>
      </c>
      <c r="L4047" s="42">
        <v>0.98</v>
      </c>
      <c r="M4047" s="1" t="s">
        <v>15615</v>
      </c>
    </row>
    <row r="4048" spans="1:13" x14ac:dyDescent="0.3">
      <c r="A4048">
        <v>4047</v>
      </c>
      <c r="B4048" t="s">
        <v>10989</v>
      </c>
      <c r="C4048" t="s">
        <v>4408</v>
      </c>
      <c r="D4048" t="s">
        <v>16924</v>
      </c>
      <c r="E4048" s="1">
        <f t="shared" si="252"/>
        <v>43773</v>
      </c>
      <c r="F4048">
        <f t="shared" si="253"/>
        <v>2019</v>
      </c>
      <c r="G4048">
        <f t="shared" si="254"/>
        <v>11</v>
      </c>
      <c r="H4048">
        <f t="shared" si="255"/>
        <v>1</v>
      </c>
      <c r="I4048" s="1" t="s">
        <v>15622</v>
      </c>
      <c r="J4048" s="1" t="s">
        <v>15623</v>
      </c>
      <c r="K4048" s="42">
        <v>1</v>
      </c>
      <c r="L4048" s="42">
        <v>1</v>
      </c>
      <c r="M4048" s="1" t="s">
        <v>15615</v>
      </c>
    </row>
    <row r="4049" spans="1:13" x14ac:dyDescent="0.3">
      <c r="A4049">
        <v>4048</v>
      </c>
      <c r="B4049" t="s">
        <v>11620</v>
      </c>
      <c r="C4049" t="s">
        <v>3785</v>
      </c>
      <c r="D4049" t="s">
        <v>16925</v>
      </c>
      <c r="E4049" s="1">
        <f t="shared" si="252"/>
        <v>43774</v>
      </c>
      <c r="F4049">
        <f t="shared" si="253"/>
        <v>2019</v>
      </c>
      <c r="G4049">
        <f t="shared" si="254"/>
        <v>11</v>
      </c>
      <c r="H4049">
        <f t="shared" si="255"/>
        <v>2</v>
      </c>
      <c r="I4049" s="1" t="s">
        <v>15625</v>
      </c>
      <c r="J4049" s="1" t="s">
        <v>15628</v>
      </c>
      <c r="K4049" s="42">
        <v>0</v>
      </c>
      <c r="L4049" s="42">
        <v>1</v>
      </c>
      <c r="M4049" s="1" t="s">
        <v>15615</v>
      </c>
    </row>
    <row r="4050" spans="1:13" x14ac:dyDescent="0.3">
      <c r="A4050">
        <v>4049</v>
      </c>
      <c r="B4050" t="s">
        <v>9032</v>
      </c>
      <c r="C4050" t="s">
        <v>6321</v>
      </c>
      <c r="D4050" t="s">
        <v>16925</v>
      </c>
      <c r="E4050" s="1">
        <f t="shared" si="252"/>
        <v>43774</v>
      </c>
      <c r="F4050">
        <f t="shared" si="253"/>
        <v>2019</v>
      </c>
      <c r="G4050">
        <f t="shared" si="254"/>
        <v>11</v>
      </c>
      <c r="H4050">
        <f t="shared" si="255"/>
        <v>2</v>
      </c>
      <c r="I4050" s="1" t="s">
        <v>15711</v>
      </c>
      <c r="J4050" s="1" t="s">
        <v>15626</v>
      </c>
      <c r="K4050" s="42">
        <v>1</v>
      </c>
      <c r="L4050" s="42">
        <v>1</v>
      </c>
      <c r="M4050" s="1" t="s">
        <v>15615</v>
      </c>
    </row>
    <row r="4051" spans="1:13" x14ac:dyDescent="0.3">
      <c r="A4051">
        <v>4050</v>
      </c>
      <c r="B4051" t="s">
        <v>9145</v>
      </c>
      <c r="C4051" t="s">
        <v>6208</v>
      </c>
      <c r="D4051" t="s">
        <v>16926</v>
      </c>
      <c r="E4051" s="1">
        <f t="shared" si="252"/>
        <v>43776</v>
      </c>
      <c r="F4051">
        <f t="shared" si="253"/>
        <v>2019</v>
      </c>
      <c r="G4051">
        <f t="shared" si="254"/>
        <v>11</v>
      </c>
      <c r="H4051">
        <f t="shared" si="255"/>
        <v>4</v>
      </c>
      <c r="I4051" s="1" t="s">
        <v>15625</v>
      </c>
      <c r="J4051" s="1" t="s">
        <v>15626</v>
      </c>
      <c r="K4051" s="42">
        <v>1</v>
      </c>
      <c r="L4051" s="42">
        <v>0.93</v>
      </c>
      <c r="M4051" s="1" t="s">
        <v>15616</v>
      </c>
    </row>
    <row r="4052" spans="1:13" x14ac:dyDescent="0.3">
      <c r="A4052">
        <v>4051</v>
      </c>
      <c r="B4052" t="s">
        <v>8547</v>
      </c>
      <c r="C4052" t="s">
        <v>6799</v>
      </c>
      <c r="D4052" t="s">
        <v>16926</v>
      </c>
      <c r="E4052" s="1">
        <f t="shared" si="252"/>
        <v>43776</v>
      </c>
      <c r="F4052">
        <f t="shared" si="253"/>
        <v>2019</v>
      </c>
      <c r="G4052">
        <f t="shared" si="254"/>
        <v>11</v>
      </c>
      <c r="H4052">
        <f t="shared" si="255"/>
        <v>4</v>
      </c>
      <c r="I4052" s="1" t="s">
        <v>15681</v>
      </c>
      <c r="J4052" s="1" t="s">
        <v>15626</v>
      </c>
      <c r="K4052" s="42">
        <v>0.9</v>
      </c>
      <c r="L4052" s="42">
        <v>0.98</v>
      </c>
      <c r="M4052" s="1" t="s">
        <v>15615</v>
      </c>
    </row>
    <row r="4053" spans="1:13" x14ac:dyDescent="0.3">
      <c r="A4053">
        <v>4052</v>
      </c>
      <c r="B4053" t="s">
        <v>11254</v>
      </c>
      <c r="C4053" t="s">
        <v>4147</v>
      </c>
      <c r="D4053" t="s">
        <v>16927</v>
      </c>
      <c r="E4053" s="1">
        <f t="shared" si="252"/>
        <v>43778</v>
      </c>
      <c r="F4053">
        <f t="shared" si="253"/>
        <v>2019</v>
      </c>
      <c r="G4053">
        <f t="shared" si="254"/>
        <v>11</v>
      </c>
      <c r="H4053">
        <f t="shared" si="255"/>
        <v>6</v>
      </c>
      <c r="I4053" s="1" t="s">
        <v>15622</v>
      </c>
      <c r="J4053" s="1" t="s">
        <v>15623</v>
      </c>
      <c r="K4053" s="42">
        <v>0.5</v>
      </c>
      <c r="L4053" s="42">
        <v>1</v>
      </c>
      <c r="M4053" s="1" t="s">
        <v>15616</v>
      </c>
    </row>
    <row r="4054" spans="1:13" x14ac:dyDescent="0.3">
      <c r="A4054">
        <v>4053</v>
      </c>
      <c r="B4054" t="s">
        <v>9440</v>
      </c>
      <c r="C4054" t="s">
        <v>5919</v>
      </c>
      <c r="D4054" t="s">
        <v>16928</v>
      </c>
      <c r="E4054" s="1">
        <f t="shared" si="252"/>
        <v>43780</v>
      </c>
      <c r="F4054">
        <f t="shared" si="253"/>
        <v>2019</v>
      </c>
      <c r="G4054">
        <f t="shared" si="254"/>
        <v>11</v>
      </c>
      <c r="H4054">
        <f t="shared" si="255"/>
        <v>1</v>
      </c>
      <c r="I4054" s="1" t="s">
        <v>15622</v>
      </c>
      <c r="J4054" s="1" t="s">
        <v>15624</v>
      </c>
      <c r="K4054" s="42">
        <v>1</v>
      </c>
      <c r="L4054" s="42">
        <v>1</v>
      </c>
      <c r="M4054" s="1" t="s">
        <v>15615</v>
      </c>
    </row>
    <row r="4055" spans="1:13" x14ac:dyDescent="0.3">
      <c r="A4055">
        <v>4054</v>
      </c>
      <c r="B4055" t="s">
        <v>11514</v>
      </c>
      <c r="C4055" t="s">
        <v>3889</v>
      </c>
      <c r="D4055" t="s">
        <v>16929</v>
      </c>
      <c r="E4055" s="1">
        <f t="shared" si="252"/>
        <v>43783</v>
      </c>
      <c r="F4055">
        <f t="shared" si="253"/>
        <v>2019</v>
      </c>
      <c r="G4055">
        <f t="shared" si="254"/>
        <v>11</v>
      </c>
      <c r="H4055">
        <f t="shared" si="255"/>
        <v>4</v>
      </c>
      <c r="I4055" s="1" t="s">
        <v>15625</v>
      </c>
      <c r="J4055" s="1" t="s">
        <v>15628</v>
      </c>
      <c r="K4055" s="42">
        <v>0.25</v>
      </c>
      <c r="L4055" s="42">
        <v>0.84</v>
      </c>
      <c r="M4055" s="1" t="s">
        <v>15615</v>
      </c>
    </row>
    <row r="4056" spans="1:13" x14ac:dyDescent="0.3">
      <c r="A4056">
        <v>4055</v>
      </c>
      <c r="B4056" t="s">
        <v>10945</v>
      </c>
      <c r="C4056" t="s">
        <v>4449</v>
      </c>
      <c r="D4056" t="s">
        <v>16930</v>
      </c>
      <c r="E4056" s="1">
        <f t="shared" si="252"/>
        <v>43784</v>
      </c>
      <c r="F4056">
        <f t="shared" si="253"/>
        <v>2019</v>
      </c>
      <c r="G4056">
        <f t="shared" si="254"/>
        <v>11</v>
      </c>
      <c r="H4056">
        <f t="shared" si="255"/>
        <v>5</v>
      </c>
      <c r="I4056" s="1" t="s">
        <v>15629</v>
      </c>
      <c r="J4056" s="1" t="s">
        <v>15623</v>
      </c>
      <c r="K4056" s="42">
        <v>0.5</v>
      </c>
      <c r="L4056" s="42">
        <v>1</v>
      </c>
      <c r="M4056" s="1" t="s">
        <v>15615</v>
      </c>
    </row>
    <row r="4057" spans="1:13" x14ac:dyDescent="0.3">
      <c r="A4057">
        <v>4056</v>
      </c>
      <c r="B4057" t="s">
        <v>8235</v>
      </c>
      <c r="C4057" t="s">
        <v>7100</v>
      </c>
      <c r="D4057" t="s">
        <v>16930</v>
      </c>
      <c r="E4057" s="1">
        <f t="shared" si="252"/>
        <v>43784</v>
      </c>
      <c r="F4057">
        <f t="shared" si="253"/>
        <v>2019</v>
      </c>
      <c r="G4057">
        <f t="shared" si="254"/>
        <v>11</v>
      </c>
      <c r="H4057">
        <f t="shared" si="255"/>
        <v>5</v>
      </c>
      <c r="I4057" s="1" t="s">
        <v>15622</v>
      </c>
      <c r="J4057" s="1" t="s">
        <v>15626</v>
      </c>
      <c r="K4057" s="42">
        <v>1</v>
      </c>
      <c r="L4057" s="42">
        <v>1</v>
      </c>
      <c r="M4057" s="1" t="s">
        <v>15616</v>
      </c>
    </row>
    <row r="4058" spans="1:13" x14ac:dyDescent="0.3">
      <c r="A4058">
        <v>4057</v>
      </c>
      <c r="B4058" t="s">
        <v>10774</v>
      </c>
      <c r="C4058" t="s">
        <v>4616</v>
      </c>
      <c r="D4058" t="s">
        <v>16931</v>
      </c>
      <c r="E4058" s="1">
        <f t="shared" si="252"/>
        <v>43785</v>
      </c>
      <c r="F4058">
        <f t="shared" si="253"/>
        <v>2019</v>
      </c>
      <c r="G4058">
        <f t="shared" si="254"/>
        <v>11</v>
      </c>
      <c r="H4058">
        <f t="shared" si="255"/>
        <v>6</v>
      </c>
      <c r="I4058" s="1" t="s">
        <v>15789</v>
      </c>
      <c r="J4058" s="1" t="s">
        <v>15626</v>
      </c>
      <c r="K4058" s="42">
        <v>1</v>
      </c>
      <c r="L4058" s="42">
        <v>1</v>
      </c>
      <c r="M4058" s="1" t="s">
        <v>15615</v>
      </c>
    </row>
    <row r="4059" spans="1:13" x14ac:dyDescent="0.3">
      <c r="A4059">
        <v>4058</v>
      </c>
      <c r="B4059" t="s">
        <v>11496</v>
      </c>
      <c r="C4059" t="s">
        <v>3906</v>
      </c>
      <c r="D4059" t="s">
        <v>16931</v>
      </c>
      <c r="E4059" s="1">
        <f t="shared" si="252"/>
        <v>43785</v>
      </c>
      <c r="F4059">
        <f t="shared" si="253"/>
        <v>2019</v>
      </c>
      <c r="G4059">
        <f t="shared" si="254"/>
        <v>11</v>
      </c>
      <c r="H4059">
        <f t="shared" si="255"/>
        <v>6</v>
      </c>
      <c r="I4059" s="1" t="s">
        <v>15622</v>
      </c>
      <c r="J4059" s="1" t="s">
        <v>15626</v>
      </c>
      <c r="K4059" s="42">
        <v>1</v>
      </c>
      <c r="L4059" s="42">
        <v>1</v>
      </c>
      <c r="M4059" s="1" t="s">
        <v>15616</v>
      </c>
    </row>
    <row r="4060" spans="1:13" x14ac:dyDescent="0.3">
      <c r="A4060">
        <v>4059</v>
      </c>
      <c r="B4060" t="s">
        <v>10979</v>
      </c>
      <c r="C4060" t="s">
        <v>4417</v>
      </c>
      <c r="D4060" t="s">
        <v>16932</v>
      </c>
      <c r="E4060" s="1">
        <f t="shared" si="252"/>
        <v>43786</v>
      </c>
      <c r="F4060">
        <f t="shared" si="253"/>
        <v>2019</v>
      </c>
      <c r="G4060">
        <f t="shared" si="254"/>
        <v>11</v>
      </c>
      <c r="H4060">
        <f t="shared" si="255"/>
        <v>7</v>
      </c>
      <c r="I4060" s="1" t="s">
        <v>15625</v>
      </c>
      <c r="J4060" s="1" t="s">
        <v>15626</v>
      </c>
      <c r="K4060" s="42">
        <v>1</v>
      </c>
      <c r="L4060" s="42">
        <v>0.95</v>
      </c>
      <c r="M4060" s="1" t="s">
        <v>15616</v>
      </c>
    </row>
    <row r="4061" spans="1:13" x14ac:dyDescent="0.3">
      <c r="A4061">
        <v>4060</v>
      </c>
      <c r="B4061" t="s">
        <v>11520</v>
      </c>
      <c r="C4061" t="s">
        <v>3883</v>
      </c>
      <c r="D4061" t="s">
        <v>16933</v>
      </c>
      <c r="E4061" s="1">
        <f t="shared" si="252"/>
        <v>43787</v>
      </c>
      <c r="F4061">
        <f t="shared" si="253"/>
        <v>2019</v>
      </c>
      <c r="G4061">
        <f t="shared" si="254"/>
        <v>11</v>
      </c>
      <c r="H4061">
        <f t="shared" si="255"/>
        <v>1</v>
      </c>
      <c r="I4061" s="1" t="s">
        <v>15622</v>
      </c>
      <c r="J4061" s="1" t="s">
        <v>15624</v>
      </c>
      <c r="K4061" s="42">
        <v>0.8</v>
      </c>
      <c r="L4061" s="42">
        <v>0.81</v>
      </c>
      <c r="M4061" s="1" t="s">
        <v>15616</v>
      </c>
    </row>
    <row r="4062" spans="1:13" x14ac:dyDescent="0.3">
      <c r="A4062">
        <v>4061</v>
      </c>
      <c r="B4062" t="s">
        <v>8944</v>
      </c>
      <c r="C4062" t="s">
        <v>6409</v>
      </c>
      <c r="D4062" t="s">
        <v>16934</v>
      </c>
      <c r="E4062" s="1">
        <f t="shared" si="252"/>
        <v>43788</v>
      </c>
      <c r="F4062">
        <f t="shared" si="253"/>
        <v>2019</v>
      </c>
      <c r="G4062">
        <f t="shared" si="254"/>
        <v>11</v>
      </c>
      <c r="H4062">
        <f t="shared" si="255"/>
        <v>2</v>
      </c>
      <c r="I4062" s="1" t="s">
        <v>15622</v>
      </c>
      <c r="J4062" s="1" t="s">
        <v>15626</v>
      </c>
      <c r="K4062" s="42">
        <v>1</v>
      </c>
      <c r="L4062" s="42">
        <v>0.99</v>
      </c>
      <c r="M4062" s="1" t="s">
        <v>15615</v>
      </c>
    </row>
    <row r="4063" spans="1:13" x14ac:dyDescent="0.3">
      <c r="A4063">
        <v>4062</v>
      </c>
      <c r="B4063" t="s">
        <v>9868</v>
      </c>
      <c r="C4063" t="s">
        <v>5503</v>
      </c>
      <c r="D4063" t="s">
        <v>16935</v>
      </c>
      <c r="E4063" s="1">
        <f t="shared" si="252"/>
        <v>43789</v>
      </c>
      <c r="F4063">
        <f t="shared" si="253"/>
        <v>2019</v>
      </c>
      <c r="G4063">
        <f t="shared" si="254"/>
        <v>11</v>
      </c>
      <c r="H4063">
        <f t="shared" si="255"/>
        <v>3</v>
      </c>
      <c r="I4063" s="1" t="s">
        <v>15622</v>
      </c>
      <c r="J4063" s="1" t="s">
        <v>15626</v>
      </c>
      <c r="K4063" s="42">
        <v>1</v>
      </c>
      <c r="L4063" s="42">
        <v>0.94</v>
      </c>
      <c r="M4063" s="1" t="s">
        <v>15615</v>
      </c>
    </row>
    <row r="4064" spans="1:13" x14ac:dyDescent="0.3">
      <c r="A4064">
        <v>4063</v>
      </c>
      <c r="B4064" t="s">
        <v>11501</v>
      </c>
      <c r="C4064" t="s">
        <v>3901</v>
      </c>
      <c r="D4064" t="s">
        <v>16935</v>
      </c>
      <c r="E4064" s="1">
        <f t="shared" si="252"/>
        <v>43789</v>
      </c>
      <c r="F4064">
        <f t="shared" si="253"/>
        <v>2019</v>
      </c>
      <c r="G4064">
        <f t="shared" si="254"/>
        <v>11</v>
      </c>
      <c r="H4064">
        <f t="shared" si="255"/>
        <v>3</v>
      </c>
      <c r="I4064" s="1" t="s">
        <v>15820</v>
      </c>
      <c r="J4064" s="1" t="s">
        <v>15628</v>
      </c>
      <c r="K4064" s="42">
        <v>0.33</v>
      </c>
      <c r="L4064" s="42">
        <v>1</v>
      </c>
      <c r="M4064" s="1" t="s">
        <v>15615</v>
      </c>
    </row>
    <row r="4065" spans="1:13" x14ac:dyDescent="0.3">
      <c r="A4065">
        <v>4064</v>
      </c>
      <c r="B4065" t="s">
        <v>8424</v>
      </c>
      <c r="C4065" t="s">
        <v>6918</v>
      </c>
      <c r="D4065" t="s">
        <v>16935</v>
      </c>
      <c r="E4065" s="1">
        <f t="shared" si="252"/>
        <v>43789</v>
      </c>
      <c r="F4065">
        <f t="shared" si="253"/>
        <v>2019</v>
      </c>
      <c r="G4065">
        <f t="shared" si="254"/>
        <v>11</v>
      </c>
      <c r="H4065">
        <f t="shared" si="255"/>
        <v>3</v>
      </c>
      <c r="I4065" s="1" t="s">
        <v>15629</v>
      </c>
      <c r="J4065" s="1" t="s">
        <v>15626</v>
      </c>
      <c r="K4065" s="42">
        <v>1</v>
      </c>
      <c r="L4065" s="42">
        <v>0.99</v>
      </c>
      <c r="M4065" s="1" t="s">
        <v>15615</v>
      </c>
    </row>
    <row r="4066" spans="1:13" x14ac:dyDescent="0.3">
      <c r="A4066">
        <v>4065</v>
      </c>
      <c r="B4066" t="s">
        <v>8695</v>
      </c>
      <c r="C4066" t="s">
        <v>6653</v>
      </c>
      <c r="D4066" t="s">
        <v>16936</v>
      </c>
      <c r="E4066" s="1">
        <f t="shared" si="252"/>
        <v>43792</v>
      </c>
      <c r="F4066">
        <f t="shared" si="253"/>
        <v>2019</v>
      </c>
      <c r="G4066">
        <f t="shared" si="254"/>
        <v>11</v>
      </c>
      <c r="H4066">
        <f t="shared" si="255"/>
        <v>6</v>
      </c>
      <c r="I4066" s="1" t="s">
        <v>15688</v>
      </c>
      <c r="J4066" s="1" t="s">
        <v>15626</v>
      </c>
      <c r="K4066" s="42">
        <v>0.85</v>
      </c>
      <c r="L4066" s="42">
        <v>0.99</v>
      </c>
      <c r="M4066" s="1" t="s">
        <v>15615</v>
      </c>
    </row>
    <row r="4067" spans="1:13" x14ac:dyDescent="0.3">
      <c r="A4067">
        <v>4066</v>
      </c>
      <c r="B4067" t="s">
        <v>11509</v>
      </c>
      <c r="C4067" t="s">
        <v>3893</v>
      </c>
      <c r="D4067" t="s">
        <v>16936</v>
      </c>
      <c r="E4067" s="1">
        <f t="shared" si="252"/>
        <v>43792</v>
      </c>
      <c r="F4067">
        <f t="shared" si="253"/>
        <v>2019</v>
      </c>
      <c r="G4067">
        <f t="shared" si="254"/>
        <v>11</v>
      </c>
      <c r="H4067">
        <f t="shared" si="255"/>
        <v>6</v>
      </c>
      <c r="I4067" s="1" t="s">
        <v>15622</v>
      </c>
      <c r="J4067" s="1" t="s">
        <v>15626</v>
      </c>
      <c r="K4067" s="42">
        <v>1</v>
      </c>
      <c r="L4067" s="42">
        <v>1</v>
      </c>
      <c r="M4067" s="1" t="s">
        <v>15615</v>
      </c>
    </row>
    <row r="4068" spans="1:13" x14ac:dyDescent="0.3">
      <c r="A4068">
        <v>4067</v>
      </c>
      <c r="B4068" t="s">
        <v>10796</v>
      </c>
      <c r="C4068" t="s">
        <v>4596</v>
      </c>
      <c r="D4068" t="s">
        <v>16937</v>
      </c>
      <c r="E4068" s="1">
        <f t="shared" si="252"/>
        <v>43793</v>
      </c>
      <c r="F4068">
        <f t="shared" si="253"/>
        <v>2019</v>
      </c>
      <c r="G4068">
        <f t="shared" si="254"/>
        <v>11</v>
      </c>
      <c r="H4068">
        <f t="shared" si="255"/>
        <v>7</v>
      </c>
      <c r="I4068" s="1" t="s">
        <v>15622</v>
      </c>
      <c r="J4068" s="1" t="s">
        <v>15624</v>
      </c>
      <c r="K4068" s="42">
        <v>1</v>
      </c>
      <c r="L4068" s="42">
        <v>0.48</v>
      </c>
      <c r="M4068" s="1" t="s">
        <v>15616</v>
      </c>
    </row>
    <row r="4069" spans="1:13" x14ac:dyDescent="0.3">
      <c r="A4069">
        <v>4068</v>
      </c>
      <c r="B4069" t="s">
        <v>10728</v>
      </c>
      <c r="C4069" t="s">
        <v>4661</v>
      </c>
      <c r="D4069" t="s">
        <v>16938</v>
      </c>
      <c r="E4069" s="1">
        <f t="shared" si="252"/>
        <v>43796</v>
      </c>
      <c r="F4069">
        <f t="shared" si="253"/>
        <v>2019</v>
      </c>
      <c r="G4069">
        <f t="shared" si="254"/>
        <v>11</v>
      </c>
      <c r="H4069">
        <f t="shared" si="255"/>
        <v>3</v>
      </c>
      <c r="I4069" s="1" t="s">
        <v>15785</v>
      </c>
      <c r="J4069" s="1" t="s">
        <v>15623</v>
      </c>
      <c r="K4069" s="42">
        <v>1</v>
      </c>
      <c r="L4069" s="42">
        <v>0.89</v>
      </c>
      <c r="M4069" s="1" t="s">
        <v>15616</v>
      </c>
    </row>
    <row r="4070" spans="1:13" x14ac:dyDescent="0.3">
      <c r="A4070">
        <v>4069</v>
      </c>
      <c r="B4070" t="s">
        <v>8446</v>
      </c>
      <c r="C4070" t="s">
        <v>6896</v>
      </c>
      <c r="D4070" t="s">
        <v>16938</v>
      </c>
      <c r="E4070" s="1">
        <f t="shared" si="252"/>
        <v>43796</v>
      </c>
      <c r="F4070">
        <f t="shared" si="253"/>
        <v>2019</v>
      </c>
      <c r="G4070">
        <f t="shared" si="254"/>
        <v>11</v>
      </c>
      <c r="H4070">
        <f t="shared" si="255"/>
        <v>3</v>
      </c>
      <c r="I4070" s="1" t="s">
        <v>15625</v>
      </c>
      <c r="J4070" s="1" t="s">
        <v>15623</v>
      </c>
      <c r="K4070" s="42">
        <v>0.75</v>
      </c>
      <c r="L4070" s="42">
        <v>0.84</v>
      </c>
      <c r="M4070" s="1" t="s">
        <v>15615</v>
      </c>
    </row>
    <row r="4071" spans="1:13" x14ac:dyDescent="0.3">
      <c r="A4071">
        <v>4070</v>
      </c>
      <c r="B4071" t="s">
        <v>7942</v>
      </c>
      <c r="C4071" t="s">
        <v>7388</v>
      </c>
      <c r="D4071" t="s">
        <v>16939</v>
      </c>
      <c r="E4071" s="1">
        <f t="shared" si="252"/>
        <v>43797</v>
      </c>
      <c r="F4071">
        <f t="shared" si="253"/>
        <v>2019</v>
      </c>
      <c r="G4071">
        <f t="shared" si="254"/>
        <v>11</v>
      </c>
      <c r="H4071">
        <f t="shared" si="255"/>
        <v>4</v>
      </c>
      <c r="I4071" s="1" t="s">
        <v>15647</v>
      </c>
      <c r="J4071" s="1" t="s">
        <v>15626</v>
      </c>
      <c r="K4071" s="42">
        <v>1</v>
      </c>
      <c r="L4071" s="42">
        <v>1</v>
      </c>
      <c r="M4071" s="1" t="s">
        <v>15615</v>
      </c>
    </row>
    <row r="4072" spans="1:13" x14ac:dyDescent="0.3">
      <c r="A4072">
        <v>4071</v>
      </c>
      <c r="B4072" t="s">
        <v>8505</v>
      </c>
      <c r="C4072" t="s">
        <v>6839</v>
      </c>
      <c r="D4072" t="s">
        <v>16940</v>
      </c>
      <c r="E4072" s="1">
        <f t="shared" si="252"/>
        <v>43801</v>
      </c>
      <c r="F4072">
        <f t="shared" si="253"/>
        <v>2019</v>
      </c>
      <c r="G4072">
        <f t="shared" si="254"/>
        <v>12</v>
      </c>
      <c r="H4072">
        <f t="shared" si="255"/>
        <v>1</v>
      </c>
      <c r="I4072" s="1" t="s">
        <v>15622</v>
      </c>
      <c r="J4072" s="1" t="s">
        <v>15626</v>
      </c>
      <c r="K4072" s="42">
        <v>0.83</v>
      </c>
      <c r="L4072" s="42">
        <v>0.97</v>
      </c>
      <c r="M4072" s="1" t="s">
        <v>15616</v>
      </c>
    </row>
    <row r="4073" spans="1:13" x14ac:dyDescent="0.3">
      <c r="A4073">
        <v>4072</v>
      </c>
      <c r="B4073" t="s">
        <v>7704</v>
      </c>
      <c r="C4073" t="s">
        <v>7614</v>
      </c>
      <c r="D4073" t="s">
        <v>16940</v>
      </c>
      <c r="E4073" s="1">
        <f t="shared" si="252"/>
        <v>43801</v>
      </c>
      <c r="F4073">
        <f t="shared" si="253"/>
        <v>2019</v>
      </c>
      <c r="G4073">
        <f t="shared" si="254"/>
        <v>12</v>
      </c>
      <c r="H4073">
        <f t="shared" si="255"/>
        <v>1</v>
      </c>
      <c r="I4073" s="1" t="s">
        <v>15622</v>
      </c>
      <c r="J4073" s="1" t="s">
        <v>15626</v>
      </c>
      <c r="K4073" s="42">
        <v>0.9</v>
      </c>
      <c r="L4073" s="42">
        <v>1</v>
      </c>
      <c r="M4073" s="1" t="s">
        <v>15615</v>
      </c>
    </row>
    <row r="4074" spans="1:13" x14ac:dyDescent="0.3">
      <c r="A4074">
        <v>4073</v>
      </c>
      <c r="B4074" t="s">
        <v>9973</v>
      </c>
      <c r="C4074" t="s">
        <v>5399</v>
      </c>
      <c r="D4074" t="s">
        <v>16941</v>
      </c>
      <c r="E4074" s="1">
        <f t="shared" si="252"/>
        <v>43802</v>
      </c>
      <c r="F4074">
        <f t="shared" si="253"/>
        <v>2019</v>
      </c>
      <c r="G4074">
        <f t="shared" si="254"/>
        <v>12</v>
      </c>
      <c r="H4074">
        <f t="shared" si="255"/>
        <v>2</v>
      </c>
      <c r="I4074" s="1" t="s">
        <v>15751</v>
      </c>
      <c r="J4074" s="1" t="s">
        <v>15626</v>
      </c>
      <c r="K4074" s="42">
        <v>1</v>
      </c>
      <c r="L4074" s="42">
        <v>0.74</v>
      </c>
      <c r="M4074" s="1" t="s">
        <v>15616</v>
      </c>
    </row>
    <row r="4075" spans="1:13" x14ac:dyDescent="0.3">
      <c r="A4075">
        <v>4074</v>
      </c>
      <c r="B4075" t="s">
        <v>9830</v>
      </c>
      <c r="C4075" t="s">
        <v>5539</v>
      </c>
      <c r="D4075" t="s">
        <v>16941</v>
      </c>
      <c r="E4075" s="1">
        <f t="shared" si="252"/>
        <v>43802</v>
      </c>
      <c r="F4075">
        <f t="shared" si="253"/>
        <v>2019</v>
      </c>
      <c r="G4075">
        <f t="shared" si="254"/>
        <v>12</v>
      </c>
      <c r="H4075">
        <f t="shared" si="255"/>
        <v>2</v>
      </c>
      <c r="I4075" s="1" t="s">
        <v>15622</v>
      </c>
      <c r="J4075" s="1" t="s">
        <v>15626</v>
      </c>
      <c r="K4075" s="42">
        <v>1</v>
      </c>
      <c r="L4075" s="42">
        <v>1</v>
      </c>
      <c r="M4075" s="1" t="s">
        <v>15615</v>
      </c>
    </row>
    <row r="4076" spans="1:13" x14ac:dyDescent="0.3">
      <c r="A4076">
        <v>4075</v>
      </c>
      <c r="B4076" t="s">
        <v>11699</v>
      </c>
      <c r="C4076" t="s">
        <v>3707</v>
      </c>
      <c r="D4076" t="s">
        <v>16942</v>
      </c>
      <c r="E4076" s="1">
        <f t="shared" si="252"/>
        <v>43803</v>
      </c>
      <c r="F4076">
        <f t="shared" si="253"/>
        <v>2019</v>
      </c>
      <c r="G4076">
        <f t="shared" si="254"/>
        <v>12</v>
      </c>
      <c r="H4076">
        <f t="shared" si="255"/>
        <v>3</v>
      </c>
      <c r="I4076" s="1" t="s">
        <v>15825</v>
      </c>
      <c r="J4076" s="1" t="s">
        <v>15626</v>
      </c>
      <c r="K4076" s="42">
        <v>1</v>
      </c>
      <c r="L4076" s="42">
        <v>1</v>
      </c>
      <c r="M4076" s="1" t="s">
        <v>15616</v>
      </c>
    </row>
    <row r="4077" spans="1:13" x14ac:dyDescent="0.3">
      <c r="A4077">
        <v>4076</v>
      </c>
      <c r="B4077" t="s">
        <v>11251</v>
      </c>
      <c r="C4077" t="s">
        <v>4150</v>
      </c>
      <c r="D4077" t="s">
        <v>16943</v>
      </c>
      <c r="E4077" s="1">
        <f t="shared" si="252"/>
        <v>43804</v>
      </c>
      <c r="F4077">
        <f t="shared" si="253"/>
        <v>2019</v>
      </c>
      <c r="G4077">
        <f t="shared" si="254"/>
        <v>12</v>
      </c>
      <c r="H4077">
        <f t="shared" si="255"/>
        <v>4</v>
      </c>
      <c r="I4077" s="1" t="s">
        <v>15807</v>
      </c>
      <c r="J4077" s="1" t="s">
        <v>15623</v>
      </c>
      <c r="K4077" s="42">
        <v>0.8</v>
      </c>
      <c r="L4077" s="42">
        <v>0.83</v>
      </c>
      <c r="M4077" s="1" t="s">
        <v>15616</v>
      </c>
    </row>
    <row r="4078" spans="1:13" x14ac:dyDescent="0.3">
      <c r="A4078">
        <v>4077</v>
      </c>
      <c r="B4078" t="s">
        <v>11045</v>
      </c>
      <c r="C4078" t="s">
        <v>4352</v>
      </c>
      <c r="D4078" t="s">
        <v>16944</v>
      </c>
      <c r="E4078" s="1">
        <f t="shared" si="252"/>
        <v>43806</v>
      </c>
      <c r="F4078">
        <f t="shared" si="253"/>
        <v>2019</v>
      </c>
      <c r="G4078">
        <f t="shared" si="254"/>
        <v>12</v>
      </c>
      <c r="H4078">
        <f t="shared" si="255"/>
        <v>6</v>
      </c>
      <c r="I4078" s="1" t="s">
        <v>15622</v>
      </c>
      <c r="J4078" s="1" t="s">
        <v>15624</v>
      </c>
      <c r="K4078" s="42">
        <v>1</v>
      </c>
      <c r="L4078" s="42">
        <v>0.93</v>
      </c>
      <c r="M4078" s="1" t="s">
        <v>15616</v>
      </c>
    </row>
    <row r="4079" spans="1:13" x14ac:dyDescent="0.3">
      <c r="A4079">
        <v>4078</v>
      </c>
      <c r="B4079" t="s">
        <v>8702</v>
      </c>
      <c r="C4079" t="s">
        <v>6646</v>
      </c>
      <c r="D4079" t="s">
        <v>16944</v>
      </c>
      <c r="E4079" s="1">
        <f t="shared" si="252"/>
        <v>43806</v>
      </c>
      <c r="F4079">
        <f t="shared" si="253"/>
        <v>2019</v>
      </c>
      <c r="G4079">
        <f t="shared" si="254"/>
        <v>12</v>
      </c>
      <c r="H4079">
        <f t="shared" si="255"/>
        <v>6</v>
      </c>
      <c r="I4079" s="1" t="s">
        <v>15622</v>
      </c>
      <c r="J4079" s="1" t="s">
        <v>15626</v>
      </c>
      <c r="K4079" s="42">
        <v>1</v>
      </c>
      <c r="L4079" s="42">
        <v>1</v>
      </c>
      <c r="M4079" s="1" t="s">
        <v>15615</v>
      </c>
    </row>
    <row r="4080" spans="1:13" x14ac:dyDescent="0.3">
      <c r="A4080">
        <v>4079</v>
      </c>
      <c r="B4080" t="s">
        <v>8655</v>
      </c>
      <c r="C4080" t="s">
        <v>6693</v>
      </c>
      <c r="D4080" t="s">
        <v>16945</v>
      </c>
      <c r="E4080" s="1">
        <f t="shared" si="252"/>
        <v>43809</v>
      </c>
      <c r="F4080">
        <f t="shared" si="253"/>
        <v>2019</v>
      </c>
      <c r="G4080">
        <f t="shared" si="254"/>
        <v>12</v>
      </c>
      <c r="H4080">
        <f t="shared" si="255"/>
        <v>2</v>
      </c>
      <c r="I4080" s="1" t="s">
        <v>15625</v>
      </c>
      <c r="J4080" s="1" t="s">
        <v>15626</v>
      </c>
      <c r="K4080" s="42">
        <v>0.6</v>
      </c>
      <c r="L4080" s="42">
        <v>0.97</v>
      </c>
      <c r="M4080" s="1" t="s">
        <v>15616</v>
      </c>
    </row>
    <row r="4081" spans="1:13" x14ac:dyDescent="0.3">
      <c r="A4081">
        <v>4080</v>
      </c>
      <c r="B4081" t="s">
        <v>10784</v>
      </c>
      <c r="C4081" t="s">
        <v>4607</v>
      </c>
      <c r="D4081" t="s">
        <v>16946</v>
      </c>
      <c r="E4081" s="1">
        <f t="shared" si="252"/>
        <v>43810</v>
      </c>
      <c r="F4081">
        <f t="shared" si="253"/>
        <v>2019</v>
      </c>
      <c r="G4081">
        <f t="shared" si="254"/>
        <v>12</v>
      </c>
      <c r="H4081">
        <f t="shared" si="255"/>
        <v>3</v>
      </c>
      <c r="I4081" s="1" t="s">
        <v>15622</v>
      </c>
      <c r="J4081" s="1" t="s">
        <v>15626</v>
      </c>
      <c r="K4081" s="42">
        <v>0.8</v>
      </c>
      <c r="L4081" s="42">
        <v>0.98</v>
      </c>
      <c r="M4081" s="1" t="s">
        <v>15615</v>
      </c>
    </row>
    <row r="4082" spans="1:13" x14ac:dyDescent="0.3">
      <c r="A4082">
        <v>4081</v>
      </c>
      <c r="B4082" t="s">
        <v>11616</v>
      </c>
      <c r="C4082" t="s">
        <v>3789</v>
      </c>
      <c r="D4082" t="s">
        <v>16946</v>
      </c>
      <c r="E4082" s="1">
        <f t="shared" si="252"/>
        <v>43810</v>
      </c>
      <c r="F4082">
        <f t="shared" si="253"/>
        <v>2019</v>
      </c>
      <c r="G4082">
        <f t="shared" si="254"/>
        <v>12</v>
      </c>
      <c r="H4082">
        <f t="shared" si="255"/>
        <v>3</v>
      </c>
      <c r="I4082" s="1" t="s">
        <v>15622</v>
      </c>
      <c r="J4082" s="1" t="s">
        <v>15626</v>
      </c>
      <c r="K4082" s="42">
        <v>1</v>
      </c>
      <c r="L4082" s="42">
        <v>1</v>
      </c>
      <c r="M4082" s="1" t="s">
        <v>15615</v>
      </c>
    </row>
    <row r="4083" spans="1:13" x14ac:dyDescent="0.3">
      <c r="A4083">
        <v>4082</v>
      </c>
      <c r="B4083" t="s">
        <v>10296</v>
      </c>
      <c r="C4083" t="s">
        <v>5083</v>
      </c>
      <c r="D4083" t="s">
        <v>16946</v>
      </c>
      <c r="E4083" s="1">
        <f t="shared" si="252"/>
        <v>43810</v>
      </c>
      <c r="F4083">
        <f t="shared" si="253"/>
        <v>2019</v>
      </c>
      <c r="G4083">
        <f t="shared" si="254"/>
        <v>12</v>
      </c>
      <c r="H4083">
        <f t="shared" si="255"/>
        <v>3</v>
      </c>
      <c r="I4083" s="1" t="s">
        <v>15769</v>
      </c>
      <c r="J4083" s="1" t="s">
        <v>15626</v>
      </c>
      <c r="K4083" s="42">
        <v>0.94</v>
      </c>
      <c r="L4083" s="42">
        <v>0.99</v>
      </c>
      <c r="M4083" s="1" t="s">
        <v>15615</v>
      </c>
    </row>
    <row r="4084" spans="1:13" x14ac:dyDescent="0.3">
      <c r="A4084">
        <v>4083</v>
      </c>
      <c r="B4084" t="s">
        <v>11340</v>
      </c>
      <c r="C4084" t="s">
        <v>4061</v>
      </c>
      <c r="D4084" t="s">
        <v>16947</v>
      </c>
      <c r="E4084" s="1">
        <f t="shared" si="252"/>
        <v>43815</v>
      </c>
      <c r="F4084">
        <f t="shared" si="253"/>
        <v>2019</v>
      </c>
      <c r="G4084">
        <f t="shared" si="254"/>
        <v>12</v>
      </c>
      <c r="H4084">
        <f t="shared" si="255"/>
        <v>1</v>
      </c>
      <c r="I4084" s="1" t="s">
        <v>15622</v>
      </c>
      <c r="J4084" s="1" t="s">
        <v>15626</v>
      </c>
      <c r="K4084" s="42">
        <v>1</v>
      </c>
      <c r="L4084" s="42">
        <v>1</v>
      </c>
      <c r="M4084" s="1" t="s">
        <v>15616</v>
      </c>
    </row>
    <row r="4085" spans="1:13" x14ac:dyDescent="0.3">
      <c r="A4085">
        <v>4084</v>
      </c>
      <c r="B4085" t="s">
        <v>9880</v>
      </c>
      <c r="C4085" t="s">
        <v>5491</v>
      </c>
      <c r="D4085" t="s">
        <v>16948</v>
      </c>
      <c r="E4085" s="1">
        <f t="shared" si="252"/>
        <v>43817</v>
      </c>
      <c r="F4085">
        <f t="shared" si="253"/>
        <v>2019</v>
      </c>
      <c r="G4085">
        <f t="shared" si="254"/>
        <v>12</v>
      </c>
      <c r="H4085">
        <f t="shared" si="255"/>
        <v>3</v>
      </c>
      <c r="I4085" s="1" t="s">
        <v>15622</v>
      </c>
      <c r="J4085" s="1" t="s">
        <v>15626</v>
      </c>
      <c r="K4085" s="42">
        <v>1</v>
      </c>
      <c r="L4085" s="42">
        <v>1</v>
      </c>
      <c r="M4085" s="1" t="s">
        <v>15616</v>
      </c>
    </row>
    <row r="4086" spans="1:13" x14ac:dyDescent="0.3">
      <c r="A4086">
        <v>4085</v>
      </c>
      <c r="B4086" t="s">
        <v>10667</v>
      </c>
      <c r="C4086" t="s">
        <v>4719</v>
      </c>
      <c r="D4086" t="s">
        <v>16949</v>
      </c>
      <c r="E4086" s="1">
        <f t="shared" si="252"/>
        <v>43818</v>
      </c>
      <c r="F4086">
        <f t="shared" si="253"/>
        <v>2019</v>
      </c>
      <c r="G4086">
        <f t="shared" si="254"/>
        <v>12</v>
      </c>
      <c r="H4086">
        <f t="shared" si="255"/>
        <v>4</v>
      </c>
      <c r="I4086" s="1" t="s">
        <v>15629</v>
      </c>
      <c r="J4086" s="1" t="s">
        <v>15624</v>
      </c>
      <c r="K4086" s="42">
        <v>1</v>
      </c>
      <c r="L4086" s="42">
        <v>0.97</v>
      </c>
      <c r="M4086" s="1" t="s">
        <v>15615</v>
      </c>
    </row>
    <row r="4087" spans="1:13" x14ac:dyDescent="0.3">
      <c r="A4087">
        <v>4086</v>
      </c>
      <c r="B4087" t="s">
        <v>10298</v>
      </c>
      <c r="C4087" t="s">
        <v>5081</v>
      </c>
      <c r="D4087" t="s">
        <v>16950</v>
      </c>
      <c r="E4087" s="1">
        <f t="shared" si="252"/>
        <v>43820</v>
      </c>
      <c r="F4087">
        <f t="shared" si="253"/>
        <v>2019</v>
      </c>
      <c r="G4087">
        <f t="shared" si="254"/>
        <v>12</v>
      </c>
      <c r="H4087">
        <f t="shared" si="255"/>
        <v>6</v>
      </c>
      <c r="I4087" s="1" t="s">
        <v>15622</v>
      </c>
      <c r="J4087" s="1" t="s">
        <v>15626</v>
      </c>
      <c r="K4087" s="42">
        <v>1</v>
      </c>
      <c r="L4087" s="42">
        <v>0.98</v>
      </c>
      <c r="M4087" s="1" t="s">
        <v>15616</v>
      </c>
    </row>
    <row r="4088" spans="1:13" x14ac:dyDescent="0.3">
      <c r="A4088">
        <v>4087</v>
      </c>
      <c r="B4088" t="s">
        <v>11600</v>
      </c>
      <c r="C4088" t="s">
        <v>3805</v>
      </c>
      <c r="D4088" t="s">
        <v>16951</v>
      </c>
      <c r="E4088" s="1">
        <f t="shared" si="252"/>
        <v>43827</v>
      </c>
      <c r="F4088">
        <f t="shared" si="253"/>
        <v>2019</v>
      </c>
      <c r="G4088">
        <f t="shared" si="254"/>
        <v>12</v>
      </c>
      <c r="H4088">
        <f t="shared" si="255"/>
        <v>6</v>
      </c>
      <c r="I4088" s="1" t="s">
        <v>15625</v>
      </c>
      <c r="J4088" s="1" t="s">
        <v>15623</v>
      </c>
      <c r="K4088" s="42">
        <v>0.7</v>
      </c>
      <c r="L4088" s="42">
        <v>0.8</v>
      </c>
      <c r="M4088" s="1" t="s">
        <v>15615</v>
      </c>
    </row>
    <row r="4089" spans="1:13" x14ac:dyDescent="0.3">
      <c r="A4089">
        <v>4088</v>
      </c>
      <c r="B4089" t="s">
        <v>7749</v>
      </c>
      <c r="C4089" t="s">
        <v>7572</v>
      </c>
      <c r="D4089" t="s">
        <v>16952</v>
      </c>
      <c r="E4089" s="1">
        <f t="shared" si="252"/>
        <v>43828</v>
      </c>
      <c r="F4089">
        <f t="shared" si="253"/>
        <v>2019</v>
      </c>
      <c r="G4089">
        <f t="shared" si="254"/>
        <v>12</v>
      </c>
      <c r="H4089">
        <f t="shared" si="255"/>
        <v>7</v>
      </c>
      <c r="I4089" s="1" t="s">
        <v>15625</v>
      </c>
      <c r="J4089" s="1" t="s">
        <v>15626</v>
      </c>
      <c r="K4089" s="42">
        <v>1</v>
      </c>
      <c r="L4089" s="42">
        <v>0.93</v>
      </c>
      <c r="M4089" s="1" t="s">
        <v>15616</v>
      </c>
    </row>
    <row r="4090" spans="1:13" x14ac:dyDescent="0.3">
      <c r="A4090">
        <v>4089</v>
      </c>
      <c r="B4090" t="s">
        <v>8716</v>
      </c>
      <c r="C4090" t="s">
        <v>6632</v>
      </c>
      <c r="D4090" t="s">
        <v>16952</v>
      </c>
      <c r="E4090" s="1">
        <f t="shared" si="252"/>
        <v>43828</v>
      </c>
      <c r="F4090">
        <f t="shared" si="253"/>
        <v>2019</v>
      </c>
      <c r="G4090">
        <f t="shared" si="254"/>
        <v>12</v>
      </c>
      <c r="H4090">
        <f t="shared" si="255"/>
        <v>7</v>
      </c>
      <c r="I4090" s="1" t="s">
        <v>15689</v>
      </c>
      <c r="J4090" s="1" t="s">
        <v>15626</v>
      </c>
      <c r="K4090" s="42">
        <v>0.86</v>
      </c>
      <c r="L4090" s="42">
        <v>0.99</v>
      </c>
      <c r="M4090" s="1" t="s">
        <v>15615</v>
      </c>
    </row>
    <row r="4091" spans="1:13" x14ac:dyDescent="0.3">
      <c r="A4091">
        <v>4090</v>
      </c>
      <c r="B4091" t="s">
        <v>9698</v>
      </c>
      <c r="C4091" t="s">
        <v>5666</v>
      </c>
      <c r="D4091" t="s">
        <v>16953</v>
      </c>
      <c r="E4091" s="1">
        <f t="shared" si="252"/>
        <v>43829</v>
      </c>
      <c r="F4091">
        <f t="shared" si="253"/>
        <v>2019</v>
      </c>
      <c r="G4091">
        <f t="shared" si="254"/>
        <v>12</v>
      </c>
      <c r="H4091">
        <f t="shared" si="255"/>
        <v>1</v>
      </c>
      <c r="I4091" s="1" t="s">
        <v>15625</v>
      </c>
      <c r="J4091" s="1" t="s">
        <v>15626</v>
      </c>
      <c r="K4091" s="42">
        <v>1</v>
      </c>
      <c r="L4091" s="42">
        <v>0.98</v>
      </c>
      <c r="M4091" s="1" t="s">
        <v>15616</v>
      </c>
    </row>
    <row r="4092" spans="1:13" x14ac:dyDescent="0.3">
      <c r="A4092">
        <v>4091</v>
      </c>
      <c r="B4092" t="s">
        <v>11279</v>
      </c>
      <c r="C4092" t="s">
        <v>4122</v>
      </c>
      <c r="D4092" t="s">
        <v>16954</v>
      </c>
      <c r="E4092" s="1">
        <f t="shared" si="252"/>
        <v>43832</v>
      </c>
      <c r="F4092">
        <f t="shared" si="253"/>
        <v>2020</v>
      </c>
      <c r="G4092">
        <f t="shared" si="254"/>
        <v>1</v>
      </c>
      <c r="H4092">
        <f t="shared" si="255"/>
        <v>4</v>
      </c>
      <c r="I4092" s="1" t="s">
        <v>15625</v>
      </c>
      <c r="J4092" s="1" t="s">
        <v>15626</v>
      </c>
      <c r="K4092" s="42">
        <v>1</v>
      </c>
      <c r="L4092" s="42">
        <v>0.88</v>
      </c>
      <c r="M4092" s="1" t="s">
        <v>15615</v>
      </c>
    </row>
    <row r="4093" spans="1:13" x14ac:dyDescent="0.3">
      <c r="A4093">
        <v>4092</v>
      </c>
      <c r="B4093" t="s">
        <v>9854</v>
      </c>
      <c r="C4093" t="s">
        <v>5517</v>
      </c>
      <c r="D4093" t="s">
        <v>16954</v>
      </c>
      <c r="E4093" s="1">
        <f t="shared" si="252"/>
        <v>43832</v>
      </c>
      <c r="F4093">
        <f t="shared" si="253"/>
        <v>2020</v>
      </c>
      <c r="G4093">
        <f t="shared" si="254"/>
        <v>1</v>
      </c>
      <c r="H4093">
        <f t="shared" si="255"/>
        <v>4</v>
      </c>
      <c r="I4093" s="1" t="s">
        <v>15622</v>
      </c>
      <c r="J4093" s="1" t="s">
        <v>15628</v>
      </c>
      <c r="K4093" s="42">
        <v>0</v>
      </c>
      <c r="L4093" s="42">
        <v>0.56000000000000005</v>
      </c>
      <c r="M4093" s="1" t="s">
        <v>15615</v>
      </c>
    </row>
    <row r="4094" spans="1:13" x14ac:dyDescent="0.3">
      <c r="A4094">
        <v>4093</v>
      </c>
      <c r="B4094" t="s">
        <v>11329</v>
      </c>
      <c r="C4094" t="s">
        <v>4072</v>
      </c>
      <c r="D4094" t="s">
        <v>16955</v>
      </c>
      <c r="E4094" s="1">
        <f t="shared" si="252"/>
        <v>43833</v>
      </c>
      <c r="F4094">
        <f t="shared" si="253"/>
        <v>2020</v>
      </c>
      <c r="G4094">
        <f t="shared" si="254"/>
        <v>1</v>
      </c>
      <c r="H4094">
        <f t="shared" si="255"/>
        <v>5</v>
      </c>
      <c r="I4094" s="1" t="s">
        <v>15622</v>
      </c>
      <c r="J4094" s="1" t="s">
        <v>15624</v>
      </c>
      <c r="K4094" s="42">
        <v>1</v>
      </c>
      <c r="L4094" s="42">
        <v>0.96</v>
      </c>
      <c r="M4094" s="1" t="s">
        <v>15616</v>
      </c>
    </row>
    <row r="4095" spans="1:13" x14ac:dyDescent="0.3">
      <c r="A4095">
        <v>4094</v>
      </c>
      <c r="B4095" t="s">
        <v>10492</v>
      </c>
      <c r="C4095" t="s">
        <v>4891</v>
      </c>
      <c r="D4095" t="s">
        <v>16956</v>
      </c>
      <c r="E4095" s="1">
        <f t="shared" si="252"/>
        <v>43835</v>
      </c>
      <c r="F4095">
        <f t="shared" si="253"/>
        <v>2020</v>
      </c>
      <c r="G4095">
        <f t="shared" si="254"/>
        <v>1</v>
      </c>
      <c r="H4095">
        <f t="shared" si="255"/>
        <v>7</v>
      </c>
      <c r="I4095" s="1" t="s">
        <v>15625</v>
      </c>
      <c r="J4095" s="1" t="s">
        <v>15626</v>
      </c>
      <c r="K4095" s="42">
        <v>1</v>
      </c>
      <c r="L4095" s="42">
        <v>0.97</v>
      </c>
      <c r="M4095" s="1" t="s">
        <v>15616</v>
      </c>
    </row>
    <row r="4096" spans="1:13" x14ac:dyDescent="0.3">
      <c r="A4096">
        <v>4095</v>
      </c>
      <c r="B4096" t="s">
        <v>8506</v>
      </c>
      <c r="C4096" t="s">
        <v>6838</v>
      </c>
      <c r="D4096" t="s">
        <v>16957</v>
      </c>
      <c r="E4096" s="1">
        <f t="shared" si="252"/>
        <v>43838</v>
      </c>
      <c r="F4096">
        <f t="shared" si="253"/>
        <v>2020</v>
      </c>
      <c r="G4096">
        <f t="shared" si="254"/>
        <v>1</v>
      </c>
      <c r="H4096">
        <f t="shared" si="255"/>
        <v>3</v>
      </c>
      <c r="I4096" s="1" t="s">
        <v>15622</v>
      </c>
      <c r="J4096" s="1" t="s">
        <v>15624</v>
      </c>
      <c r="K4096" s="42">
        <v>0.7</v>
      </c>
      <c r="L4096" s="42">
        <v>0.54</v>
      </c>
      <c r="M4096" s="1" t="s">
        <v>15615</v>
      </c>
    </row>
    <row r="4097" spans="1:13" x14ac:dyDescent="0.3">
      <c r="A4097">
        <v>4096</v>
      </c>
      <c r="B4097" t="s">
        <v>10490</v>
      </c>
      <c r="C4097" t="s">
        <v>4893</v>
      </c>
      <c r="D4097" t="s">
        <v>16957</v>
      </c>
      <c r="E4097" s="1">
        <f t="shared" si="252"/>
        <v>43838</v>
      </c>
      <c r="F4097">
        <f t="shared" si="253"/>
        <v>2020</v>
      </c>
      <c r="G4097">
        <f t="shared" si="254"/>
        <v>1</v>
      </c>
      <c r="H4097">
        <f t="shared" si="255"/>
        <v>3</v>
      </c>
      <c r="I4097" s="1" t="s">
        <v>15622</v>
      </c>
      <c r="J4097" s="1" t="s">
        <v>15624</v>
      </c>
      <c r="K4097" s="42">
        <v>1</v>
      </c>
      <c r="L4097" s="42">
        <v>0.88</v>
      </c>
      <c r="M4097" s="1" t="s">
        <v>15616</v>
      </c>
    </row>
    <row r="4098" spans="1:13" x14ac:dyDescent="0.3">
      <c r="A4098">
        <v>4097</v>
      </c>
      <c r="B4098" t="s">
        <v>11756</v>
      </c>
      <c r="C4098" t="s">
        <v>3653</v>
      </c>
      <c r="D4098" t="s">
        <v>16958</v>
      </c>
      <c r="E4098" s="1">
        <f t="shared" si="252"/>
        <v>43839</v>
      </c>
      <c r="F4098">
        <f t="shared" si="253"/>
        <v>2020</v>
      </c>
      <c r="G4098">
        <f t="shared" si="254"/>
        <v>1</v>
      </c>
      <c r="H4098">
        <f t="shared" si="255"/>
        <v>4</v>
      </c>
      <c r="I4098" s="1" t="s">
        <v>15827</v>
      </c>
      <c r="J4098" s="1" t="s">
        <v>15626</v>
      </c>
      <c r="K4098" s="42">
        <v>1</v>
      </c>
      <c r="L4098" s="42">
        <v>1</v>
      </c>
      <c r="M4098" s="1" t="s">
        <v>15615</v>
      </c>
    </row>
    <row r="4099" spans="1:13" x14ac:dyDescent="0.3">
      <c r="A4099">
        <v>4098</v>
      </c>
      <c r="B4099" t="s">
        <v>10577</v>
      </c>
      <c r="C4099" t="s">
        <v>4808</v>
      </c>
      <c r="D4099" t="s">
        <v>16958</v>
      </c>
      <c r="E4099" s="1">
        <f t="shared" ref="E4099:E4150" si="256">DATE(LEFT(D4099,4),MID(D4099,5,2),RIGHT(D4099,2))</f>
        <v>43839</v>
      </c>
      <c r="F4099">
        <f t="shared" ref="F4099:F4150" si="257">YEAR(E4099)</f>
        <v>2020</v>
      </c>
      <c r="G4099">
        <f t="shared" ref="G4099:G4150" si="258">MONTH(E4099)</f>
        <v>1</v>
      </c>
      <c r="H4099">
        <f t="shared" ref="H4099:H4150" si="259">WEEKDAY(E4099,2)</f>
        <v>4</v>
      </c>
      <c r="I4099" s="1" t="s">
        <v>15622</v>
      </c>
      <c r="J4099" s="1" t="s">
        <v>15626</v>
      </c>
      <c r="K4099" s="42">
        <v>1</v>
      </c>
      <c r="L4099" s="42">
        <v>1</v>
      </c>
      <c r="M4099" s="1" t="s">
        <v>15615</v>
      </c>
    </row>
    <row r="4100" spans="1:13" x14ac:dyDescent="0.3">
      <c r="A4100">
        <v>4099</v>
      </c>
      <c r="B4100" t="s">
        <v>9773</v>
      </c>
      <c r="C4100" t="s">
        <v>5596</v>
      </c>
      <c r="D4100" t="s">
        <v>16959</v>
      </c>
      <c r="E4100" s="1">
        <f t="shared" si="256"/>
        <v>43840</v>
      </c>
      <c r="F4100">
        <f t="shared" si="257"/>
        <v>2020</v>
      </c>
      <c r="G4100">
        <f t="shared" si="258"/>
        <v>1</v>
      </c>
      <c r="H4100">
        <f t="shared" si="259"/>
        <v>5</v>
      </c>
      <c r="I4100" s="1" t="s">
        <v>15625</v>
      </c>
      <c r="J4100" s="1" t="s">
        <v>15626</v>
      </c>
      <c r="K4100" s="42">
        <v>1</v>
      </c>
      <c r="L4100" s="42">
        <v>0.97</v>
      </c>
      <c r="M4100" s="1" t="s">
        <v>15615</v>
      </c>
    </row>
    <row r="4101" spans="1:13" x14ac:dyDescent="0.3">
      <c r="A4101">
        <v>4100</v>
      </c>
      <c r="B4101" t="s">
        <v>7860</v>
      </c>
      <c r="C4101" t="s">
        <v>7468</v>
      </c>
      <c r="D4101" t="s">
        <v>16960</v>
      </c>
      <c r="E4101" s="1">
        <f t="shared" si="256"/>
        <v>43842</v>
      </c>
      <c r="F4101">
        <f t="shared" si="257"/>
        <v>2020</v>
      </c>
      <c r="G4101">
        <f t="shared" si="258"/>
        <v>1</v>
      </c>
      <c r="H4101">
        <f t="shared" si="259"/>
        <v>7</v>
      </c>
      <c r="I4101" s="1" t="s">
        <v>15629</v>
      </c>
      <c r="J4101" s="1" t="s">
        <v>15626</v>
      </c>
      <c r="K4101" s="42">
        <v>1</v>
      </c>
      <c r="L4101" s="42">
        <v>1</v>
      </c>
      <c r="M4101" s="1" t="s">
        <v>15616</v>
      </c>
    </row>
    <row r="4102" spans="1:13" x14ac:dyDescent="0.3">
      <c r="A4102">
        <v>4101</v>
      </c>
      <c r="B4102" t="s">
        <v>9848</v>
      </c>
      <c r="C4102" t="s">
        <v>5523</v>
      </c>
      <c r="D4102" t="s">
        <v>16960</v>
      </c>
      <c r="E4102" s="1">
        <f t="shared" si="256"/>
        <v>43842</v>
      </c>
      <c r="F4102">
        <f t="shared" si="257"/>
        <v>2020</v>
      </c>
      <c r="G4102">
        <f t="shared" si="258"/>
        <v>1</v>
      </c>
      <c r="H4102">
        <f t="shared" si="259"/>
        <v>7</v>
      </c>
      <c r="I4102" s="1" t="s">
        <v>15622</v>
      </c>
      <c r="J4102" s="1" t="s">
        <v>15626</v>
      </c>
      <c r="K4102" s="42">
        <v>1</v>
      </c>
      <c r="L4102" s="42">
        <v>0.99</v>
      </c>
      <c r="M4102" s="1" t="s">
        <v>15616</v>
      </c>
    </row>
    <row r="4103" spans="1:13" x14ac:dyDescent="0.3">
      <c r="A4103">
        <v>4102</v>
      </c>
      <c r="B4103" t="s">
        <v>10554</v>
      </c>
      <c r="C4103" t="s">
        <v>4830</v>
      </c>
      <c r="D4103" t="s">
        <v>16961</v>
      </c>
      <c r="E4103" s="1">
        <f t="shared" si="256"/>
        <v>43844</v>
      </c>
      <c r="F4103">
        <f t="shared" si="257"/>
        <v>2020</v>
      </c>
      <c r="G4103">
        <f t="shared" si="258"/>
        <v>1</v>
      </c>
      <c r="H4103">
        <f t="shared" si="259"/>
        <v>2</v>
      </c>
      <c r="I4103" s="1" t="s">
        <v>15629</v>
      </c>
      <c r="J4103" s="1" t="s">
        <v>15623</v>
      </c>
      <c r="K4103" s="42">
        <v>0.71</v>
      </c>
      <c r="L4103" s="42">
        <v>0.81</v>
      </c>
      <c r="M4103" s="1" t="s">
        <v>15615</v>
      </c>
    </row>
    <row r="4104" spans="1:13" x14ac:dyDescent="0.3">
      <c r="A4104">
        <v>4103</v>
      </c>
      <c r="B4104" t="s">
        <v>9038</v>
      </c>
      <c r="C4104" t="s">
        <v>6315</v>
      </c>
      <c r="D4104" t="s">
        <v>16961</v>
      </c>
      <c r="E4104" s="1">
        <f t="shared" si="256"/>
        <v>43844</v>
      </c>
      <c r="F4104">
        <f t="shared" si="257"/>
        <v>2020</v>
      </c>
      <c r="G4104">
        <f t="shared" si="258"/>
        <v>1</v>
      </c>
      <c r="H4104">
        <f t="shared" si="259"/>
        <v>2</v>
      </c>
      <c r="I4104" s="1" t="s">
        <v>15622</v>
      </c>
      <c r="J4104" s="1" t="s">
        <v>15624</v>
      </c>
      <c r="K4104" s="42">
        <v>0.8</v>
      </c>
      <c r="L4104" s="42">
        <v>0.98</v>
      </c>
      <c r="M4104" s="1" t="s">
        <v>15616</v>
      </c>
    </row>
    <row r="4105" spans="1:13" x14ac:dyDescent="0.3">
      <c r="A4105">
        <v>4104</v>
      </c>
      <c r="B4105" t="s">
        <v>11104</v>
      </c>
      <c r="C4105" t="s">
        <v>4294</v>
      </c>
      <c r="D4105" t="s">
        <v>16961</v>
      </c>
      <c r="E4105" s="1">
        <f t="shared" si="256"/>
        <v>43844</v>
      </c>
      <c r="F4105">
        <f t="shared" si="257"/>
        <v>2020</v>
      </c>
      <c r="G4105">
        <f t="shared" si="258"/>
        <v>1</v>
      </c>
      <c r="H4105">
        <f t="shared" si="259"/>
        <v>2</v>
      </c>
      <c r="I4105" s="1" t="s">
        <v>15622</v>
      </c>
      <c r="J4105" s="1" t="s">
        <v>15626</v>
      </c>
      <c r="K4105" s="42">
        <v>1</v>
      </c>
      <c r="L4105" s="42">
        <v>1</v>
      </c>
      <c r="M4105" s="1" t="s">
        <v>15615</v>
      </c>
    </row>
    <row r="4106" spans="1:13" x14ac:dyDescent="0.3">
      <c r="A4106">
        <v>4105</v>
      </c>
      <c r="B4106" t="s">
        <v>11522</v>
      </c>
      <c r="C4106" t="s">
        <v>3881</v>
      </c>
      <c r="D4106" t="s">
        <v>16962</v>
      </c>
      <c r="E4106" s="1">
        <f t="shared" si="256"/>
        <v>43846</v>
      </c>
      <c r="F4106">
        <f t="shared" si="257"/>
        <v>2020</v>
      </c>
      <c r="G4106">
        <f t="shared" si="258"/>
        <v>1</v>
      </c>
      <c r="H4106">
        <f t="shared" si="259"/>
        <v>4</v>
      </c>
      <c r="I4106" s="1" t="s">
        <v>15622</v>
      </c>
      <c r="J4106" s="1" t="s">
        <v>15626</v>
      </c>
      <c r="K4106" s="42">
        <v>1</v>
      </c>
      <c r="L4106" s="42">
        <v>0.96</v>
      </c>
      <c r="M4106" s="1" t="s">
        <v>15616</v>
      </c>
    </row>
    <row r="4107" spans="1:13" x14ac:dyDescent="0.3">
      <c r="A4107">
        <v>4106</v>
      </c>
      <c r="B4107" t="s">
        <v>11297</v>
      </c>
      <c r="C4107" t="s">
        <v>4104</v>
      </c>
      <c r="D4107" t="s">
        <v>16963</v>
      </c>
      <c r="E4107" s="1">
        <f t="shared" si="256"/>
        <v>43848</v>
      </c>
      <c r="F4107">
        <f t="shared" si="257"/>
        <v>2020</v>
      </c>
      <c r="G4107">
        <f t="shared" si="258"/>
        <v>1</v>
      </c>
      <c r="H4107">
        <f t="shared" si="259"/>
        <v>6</v>
      </c>
      <c r="I4107" s="1" t="s">
        <v>15622</v>
      </c>
      <c r="J4107" s="1" t="s">
        <v>15623</v>
      </c>
      <c r="K4107" s="42">
        <v>0.9</v>
      </c>
      <c r="L4107" s="42">
        <v>1</v>
      </c>
      <c r="M4107" s="1" t="s">
        <v>15615</v>
      </c>
    </row>
    <row r="4108" spans="1:13" x14ac:dyDescent="0.3">
      <c r="A4108">
        <v>4107</v>
      </c>
      <c r="B4108" t="s">
        <v>11755</v>
      </c>
      <c r="C4108" t="s">
        <v>3654</v>
      </c>
      <c r="D4108" t="s">
        <v>16964</v>
      </c>
      <c r="E4108" s="1">
        <f t="shared" si="256"/>
        <v>43849</v>
      </c>
      <c r="F4108">
        <f t="shared" si="257"/>
        <v>2020</v>
      </c>
      <c r="G4108">
        <f t="shared" si="258"/>
        <v>1</v>
      </c>
      <c r="H4108">
        <f t="shared" si="259"/>
        <v>7</v>
      </c>
      <c r="I4108" s="1" t="s">
        <v>15622</v>
      </c>
      <c r="J4108" s="1" t="s">
        <v>15628</v>
      </c>
      <c r="K4108" s="42">
        <v>0</v>
      </c>
      <c r="L4108" s="42">
        <v>0.93</v>
      </c>
      <c r="M4108" s="1" t="s">
        <v>15615</v>
      </c>
    </row>
    <row r="4109" spans="1:13" x14ac:dyDescent="0.3">
      <c r="A4109">
        <v>4108</v>
      </c>
      <c r="B4109" t="s">
        <v>11103</v>
      </c>
      <c r="C4109" t="s">
        <v>4295</v>
      </c>
      <c r="D4109" t="s">
        <v>16964</v>
      </c>
      <c r="E4109" s="1">
        <f t="shared" si="256"/>
        <v>43849</v>
      </c>
      <c r="F4109">
        <f t="shared" si="257"/>
        <v>2020</v>
      </c>
      <c r="G4109">
        <f t="shared" si="258"/>
        <v>1</v>
      </c>
      <c r="H4109">
        <f t="shared" si="259"/>
        <v>7</v>
      </c>
      <c r="I4109" s="1" t="s">
        <v>15801</v>
      </c>
      <c r="J4109" s="1" t="s">
        <v>15626</v>
      </c>
      <c r="K4109" s="42">
        <v>1</v>
      </c>
      <c r="L4109" s="42">
        <v>0.83</v>
      </c>
      <c r="M4109" s="1" t="s">
        <v>15615</v>
      </c>
    </row>
    <row r="4110" spans="1:13" x14ac:dyDescent="0.3">
      <c r="A4110">
        <v>4109</v>
      </c>
      <c r="B4110" t="s">
        <v>9127</v>
      </c>
      <c r="C4110" t="s">
        <v>6226</v>
      </c>
      <c r="D4110" t="s">
        <v>16965</v>
      </c>
      <c r="E4110" s="1">
        <f t="shared" si="256"/>
        <v>43850</v>
      </c>
      <c r="F4110">
        <f t="shared" si="257"/>
        <v>2020</v>
      </c>
      <c r="G4110">
        <f t="shared" si="258"/>
        <v>1</v>
      </c>
      <c r="H4110">
        <f t="shared" si="259"/>
        <v>1</v>
      </c>
      <c r="I4110" s="1" t="s">
        <v>15622</v>
      </c>
      <c r="J4110" s="1" t="s">
        <v>15626</v>
      </c>
      <c r="K4110" s="42">
        <v>1</v>
      </c>
      <c r="L4110" s="42">
        <v>0.94</v>
      </c>
      <c r="M4110" s="1" t="s">
        <v>15616</v>
      </c>
    </row>
    <row r="4111" spans="1:13" x14ac:dyDescent="0.3">
      <c r="A4111">
        <v>4110</v>
      </c>
      <c r="B4111" t="s">
        <v>11307</v>
      </c>
      <c r="C4111" t="s">
        <v>4094</v>
      </c>
      <c r="D4111" t="s">
        <v>16965</v>
      </c>
      <c r="E4111" s="1">
        <f t="shared" si="256"/>
        <v>43850</v>
      </c>
      <c r="F4111">
        <f t="shared" si="257"/>
        <v>2020</v>
      </c>
      <c r="G4111">
        <f t="shared" si="258"/>
        <v>1</v>
      </c>
      <c r="H4111">
        <f t="shared" si="259"/>
        <v>1</v>
      </c>
      <c r="I4111" s="1" t="s">
        <v>15625</v>
      </c>
      <c r="J4111" s="1" t="s">
        <v>15626</v>
      </c>
      <c r="K4111" s="42">
        <v>0.92</v>
      </c>
      <c r="L4111" s="42">
        <v>0.87</v>
      </c>
      <c r="M4111" s="1" t="s">
        <v>15616</v>
      </c>
    </row>
    <row r="4112" spans="1:13" x14ac:dyDescent="0.3">
      <c r="A4112">
        <v>4111</v>
      </c>
      <c r="B4112" t="s">
        <v>10455</v>
      </c>
      <c r="C4112" t="s">
        <v>4926</v>
      </c>
      <c r="D4112" t="s">
        <v>16965</v>
      </c>
      <c r="E4112" s="1">
        <f t="shared" si="256"/>
        <v>43850</v>
      </c>
      <c r="F4112">
        <f t="shared" si="257"/>
        <v>2020</v>
      </c>
      <c r="G4112">
        <f t="shared" si="258"/>
        <v>1</v>
      </c>
      <c r="H4112">
        <f t="shared" si="259"/>
        <v>1</v>
      </c>
      <c r="I4112" s="1" t="s">
        <v>15625</v>
      </c>
      <c r="J4112" s="1" t="s">
        <v>15626</v>
      </c>
      <c r="K4112" s="42">
        <v>1</v>
      </c>
      <c r="L4112" s="42">
        <v>0.98</v>
      </c>
      <c r="M4112" s="1" t="s">
        <v>15616</v>
      </c>
    </row>
    <row r="4113" spans="1:13" x14ac:dyDescent="0.3">
      <c r="A4113">
        <v>4112</v>
      </c>
      <c r="B4113" t="s">
        <v>9276</v>
      </c>
      <c r="C4113" t="s">
        <v>3528</v>
      </c>
      <c r="D4113" t="s">
        <v>16965</v>
      </c>
      <c r="E4113" s="1">
        <f t="shared" si="256"/>
        <v>43850</v>
      </c>
      <c r="F4113">
        <f t="shared" si="257"/>
        <v>2020</v>
      </c>
      <c r="G4113">
        <f t="shared" si="258"/>
        <v>1</v>
      </c>
      <c r="H4113">
        <f t="shared" si="259"/>
        <v>1</v>
      </c>
      <c r="I4113" s="1" t="s">
        <v>15622</v>
      </c>
      <c r="J4113" s="1" t="s">
        <v>15626</v>
      </c>
      <c r="K4113" s="42">
        <v>1</v>
      </c>
      <c r="L4113" s="42">
        <v>0.81</v>
      </c>
      <c r="M4113" s="1" t="s">
        <v>15616</v>
      </c>
    </row>
    <row r="4114" spans="1:13" x14ac:dyDescent="0.3">
      <c r="A4114">
        <v>4113</v>
      </c>
      <c r="B4114" t="s">
        <v>10741</v>
      </c>
      <c r="C4114" t="s">
        <v>4648</v>
      </c>
      <c r="D4114" t="s">
        <v>16966</v>
      </c>
      <c r="E4114" s="1">
        <f t="shared" si="256"/>
        <v>43852</v>
      </c>
      <c r="F4114">
        <f t="shared" si="257"/>
        <v>2020</v>
      </c>
      <c r="G4114">
        <f t="shared" si="258"/>
        <v>1</v>
      </c>
      <c r="H4114">
        <f t="shared" si="259"/>
        <v>3</v>
      </c>
      <c r="I4114" s="1" t="s">
        <v>15622</v>
      </c>
      <c r="J4114" s="1" t="s">
        <v>15624</v>
      </c>
      <c r="K4114" s="42">
        <v>1</v>
      </c>
      <c r="L4114" s="42">
        <v>0.98</v>
      </c>
      <c r="M4114" s="1" t="s">
        <v>15616</v>
      </c>
    </row>
    <row r="4115" spans="1:13" x14ac:dyDescent="0.3">
      <c r="A4115">
        <v>4114</v>
      </c>
      <c r="B4115" t="s">
        <v>9252</v>
      </c>
      <c r="C4115" t="s">
        <v>6102</v>
      </c>
      <c r="D4115" t="s">
        <v>16967</v>
      </c>
      <c r="E4115" s="1">
        <f t="shared" si="256"/>
        <v>43854</v>
      </c>
      <c r="F4115">
        <f t="shared" si="257"/>
        <v>2020</v>
      </c>
      <c r="G4115">
        <f t="shared" si="258"/>
        <v>1</v>
      </c>
      <c r="H4115">
        <f t="shared" si="259"/>
        <v>5</v>
      </c>
      <c r="I4115" s="1" t="s">
        <v>15622</v>
      </c>
      <c r="J4115" s="1" t="s">
        <v>15626</v>
      </c>
      <c r="K4115" s="42">
        <v>0.97</v>
      </c>
      <c r="L4115" s="42">
        <v>1</v>
      </c>
      <c r="M4115" s="1" t="s">
        <v>15615</v>
      </c>
    </row>
    <row r="4116" spans="1:13" x14ac:dyDescent="0.3">
      <c r="A4116">
        <v>4115</v>
      </c>
      <c r="B4116" t="s">
        <v>9007</v>
      </c>
      <c r="C4116" t="s">
        <v>6347</v>
      </c>
      <c r="D4116" t="s">
        <v>16967</v>
      </c>
      <c r="E4116" s="1">
        <f t="shared" si="256"/>
        <v>43854</v>
      </c>
      <c r="F4116">
        <f t="shared" si="257"/>
        <v>2020</v>
      </c>
      <c r="G4116">
        <f t="shared" si="258"/>
        <v>1</v>
      </c>
      <c r="H4116">
        <f t="shared" si="259"/>
        <v>5</v>
      </c>
      <c r="I4116" s="1" t="s">
        <v>15707</v>
      </c>
      <c r="J4116" s="1" t="s">
        <v>15626</v>
      </c>
      <c r="K4116" s="42">
        <v>0.92</v>
      </c>
      <c r="L4116" s="42">
        <v>1</v>
      </c>
      <c r="M4116" s="1" t="s">
        <v>15615</v>
      </c>
    </row>
    <row r="4117" spans="1:13" x14ac:dyDescent="0.3">
      <c r="A4117">
        <v>4116</v>
      </c>
      <c r="B4117" t="s">
        <v>9118</v>
      </c>
      <c r="C4117" t="s">
        <v>6235</v>
      </c>
      <c r="D4117" t="s">
        <v>16968</v>
      </c>
      <c r="E4117" s="1">
        <f t="shared" si="256"/>
        <v>43862</v>
      </c>
      <c r="F4117">
        <f t="shared" si="257"/>
        <v>2020</v>
      </c>
      <c r="G4117">
        <f t="shared" si="258"/>
        <v>2</v>
      </c>
      <c r="H4117">
        <f t="shared" si="259"/>
        <v>6</v>
      </c>
      <c r="I4117" s="1" t="s">
        <v>15639</v>
      </c>
      <c r="J4117" s="1" t="s">
        <v>15626</v>
      </c>
      <c r="K4117" s="42">
        <v>1</v>
      </c>
      <c r="L4117" s="42">
        <v>0.91</v>
      </c>
      <c r="M4117" s="1" t="s">
        <v>15616</v>
      </c>
    </row>
    <row r="4118" spans="1:13" x14ac:dyDescent="0.3">
      <c r="A4118">
        <v>4117</v>
      </c>
      <c r="B4118" t="s">
        <v>8929</v>
      </c>
      <c r="C4118" t="s">
        <v>6423</v>
      </c>
      <c r="D4118" t="s">
        <v>16969</v>
      </c>
      <c r="E4118" s="1">
        <f t="shared" si="256"/>
        <v>43863</v>
      </c>
      <c r="F4118">
        <f t="shared" si="257"/>
        <v>2020</v>
      </c>
      <c r="G4118">
        <f t="shared" si="258"/>
        <v>2</v>
      </c>
      <c r="H4118">
        <f t="shared" si="259"/>
        <v>7</v>
      </c>
      <c r="I4118" s="1" t="s">
        <v>15622</v>
      </c>
      <c r="J4118" s="1" t="s">
        <v>15624</v>
      </c>
      <c r="K4118" s="42">
        <v>1</v>
      </c>
      <c r="L4118" s="42">
        <v>1</v>
      </c>
      <c r="M4118" s="1" t="s">
        <v>15616</v>
      </c>
    </row>
    <row r="4119" spans="1:13" x14ac:dyDescent="0.3">
      <c r="A4119">
        <v>4118</v>
      </c>
      <c r="B4119" t="s">
        <v>9680</v>
      </c>
      <c r="C4119" t="s">
        <v>5684</v>
      </c>
      <c r="D4119" t="s">
        <v>16969</v>
      </c>
      <c r="E4119" s="1">
        <f t="shared" si="256"/>
        <v>43863</v>
      </c>
      <c r="F4119">
        <f t="shared" si="257"/>
        <v>2020</v>
      </c>
      <c r="G4119">
        <f t="shared" si="258"/>
        <v>2</v>
      </c>
      <c r="H4119">
        <f t="shared" si="259"/>
        <v>7</v>
      </c>
      <c r="I4119" s="1" t="s">
        <v>15622</v>
      </c>
      <c r="J4119" s="1" t="s">
        <v>15626</v>
      </c>
      <c r="K4119" s="42">
        <v>0.86</v>
      </c>
      <c r="L4119" s="42">
        <v>0.84</v>
      </c>
      <c r="M4119" s="1" t="s">
        <v>15615</v>
      </c>
    </row>
    <row r="4120" spans="1:13" x14ac:dyDescent="0.3">
      <c r="A4120">
        <v>4119</v>
      </c>
      <c r="B4120" t="s">
        <v>11025</v>
      </c>
      <c r="C4120" t="s">
        <v>4372</v>
      </c>
      <c r="D4120" t="s">
        <v>16970</v>
      </c>
      <c r="E4120" s="1">
        <f t="shared" si="256"/>
        <v>43865</v>
      </c>
      <c r="F4120">
        <f t="shared" si="257"/>
        <v>2020</v>
      </c>
      <c r="G4120">
        <f t="shared" si="258"/>
        <v>2</v>
      </c>
      <c r="H4120">
        <f t="shared" si="259"/>
        <v>2</v>
      </c>
      <c r="I4120" s="1" t="s">
        <v>15622</v>
      </c>
      <c r="J4120" s="1" t="s">
        <v>15623</v>
      </c>
      <c r="K4120" s="42">
        <v>0.5</v>
      </c>
      <c r="L4120" s="42">
        <v>0.83</v>
      </c>
      <c r="M4120" s="1" t="s">
        <v>15615</v>
      </c>
    </row>
    <row r="4121" spans="1:13" x14ac:dyDescent="0.3">
      <c r="A4121">
        <v>4120</v>
      </c>
      <c r="B4121" t="s">
        <v>10028</v>
      </c>
      <c r="C4121" t="s">
        <v>5345</v>
      </c>
      <c r="D4121" t="s">
        <v>16970</v>
      </c>
      <c r="E4121" s="1">
        <f t="shared" si="256"/>
        <v>43865</v>
      </c>
      <c r="F4121">
        <f t="shared" si="257"/>
        <v>2020</v>
      </c>
      <c r="G4121">
        <f t="shared" si="258"/>
        <v>2</v>
      </c>
      <c r="H4121">
        <f t="shared" si="259"/>
        <v>2</v>
      </c>
      <c r="I4121" s="1" t="s">
        <v>15754</v>
      </c>
      <c r="J4121" s="1" t="s">
        <v>15624</v>
      </c>
      <c r="K4121" s="42">
        <v>0.9</v>
      </c>
      <c r="L4121" s="42">
        <v>0.96</v>
      </c>
      <c r="M4121" s="1" t="s">
        <v>15615</v>
      </c>
    </row>
    <row r="4122" spans="1:13" x14ac:dyDescent="0.3">
      <c r="A4122">
        <v>4121</v>
      </c>
      <c r="B4122" t="s">
        <v>10699</v>
      </c>
      <c r="C4122" t="s">
        <v>4687</v>
      </c>
      <c r="D4122" t="s">
        <v>16971</v>
      </c>
      <c r="E4122" s="1">
        <f t="shared" si="256"/>
        <v>43869</v>
      </c>
      <c r="F4122">
        <f t="shared" si="257"/>
        <v>2020</v>
      </c>
      <c r="G4122">
        <f t="shared" si="258"/>
        <v>2</v>
      </c>
      <c r="H4122">
        <f t="shared" si="259"/>
        <v>6</v>
      </c>
      <c r="I4122" s="1" t="s">
        <v>15625</v>
      </c>
      <c r="J4122" s="1" t="s">
        <v>15624</v>
      </c>
      <c r="K4122" s="42">
        <v>0.89</v>
      </c>
      <c r="L4122" s="42">
        <v>0.98</v>
      </c>
      <c r="M4122" s="1" t="s">
        <v>15616</v>
      </c>
    </row>
    <row r="4123" spans="1:13" x14ac:dyDescent="0.3">
      <c r="A4123">
        <v>4122</v>
      </c>
      <c r="B4123" t="s">
        <v>8456</v>
      </c>
      <c r="C4123" t="s">
        <v>6887</v>
      </c>
      <c r="D4123" t="s">
        <v>16972</v>
      </c>
      <c r="E4123" s="1">
        <f t="shared" si="256"/>
        <v>43871</v>
      </c>
      <c r="F4123">
        <f t="shared" si="257"/>
        <v>2020</v>
      </c>
      <c r="G4123">
        <f t="shared" si="258"/>
        <v>2</v>
      </c>
      <c r="H4123">
        <f t="shared" si="259"/>
        <v>1</v>
      </c>
      <c r="I4123" s="1" t="s">
        <v>15622</v>
      </c>
      <c r="J4123" s="1" t="s">
        <v>15623</v>
      </c>
      <c r="K4123" s="42">
        <v>0.5</v>
      </c>
      <c r="L4123" s="42">
        <v>0.75</v>
      </c>
      <c r="M4123" s="1" t="s">
        <v>15615</v>
      </c>
    </row>
    <row r="4124" spans="1:13" x14ac:dyDescent="0.3">
      <c r="A4124">
        <v>4123</v>
      </c>
      <c r="B4124" t="s">
        <v>11116</v>
      </c>
      <c r="C4124" t="s">
        <v>4283</v>
      </c>
      <c r="D4124" t="s">
        <v>16973</v>
      </c>
      <c r="E4124" s="1">
        <f t="shared" si="256"/>
        <v>43872</v>
      </c>
      <c r="F4124">
        <f t="shared" si="257"/>
        <v>2020</v>
      </c>
      <c r="G4124">
        <f t="shared" si="258"/>
        <v>2</v>
      </c>
      <c r="H4124">
        <f t="shared" si="259"/>
        <v>2</v>
      </c>
      <c r="I4124" s="1" t="s">
        <v>15622</v>
      </c>
      <c r="J4124" s="1" t="s">
        <v>15624</v>
      </c>
      <c r="K4124" s="42">
        <v>1</v>
      </c>
      <c r="L4124" s="42">
        <v>0.96</v>
      </c>
      <c r="M4124" s="1" t="s">
        <v>15616</v>
      </c>
    </row>
    <row r="4125" spans="1:13" x14ac:dyDescent="0.3">
      <c r="A4125">
        <v>4124</v>
      </c>
      <c r="B4125" t="s">
        <v>10383</v>
      </c>
      <c r="C4125" t="s">
        <v>4996</v>
      </c>
      <c r="D4125" t="s">
        <v>16973</v>
      </c>
      <c r="E4125" s="1">
        <f t="shared" si="256"/>
        <v>43872</v>
      </c>
      <c r="F4125">
        <f t="shared" si="257"/>
        <v>2020</v>
      </c>
      <c r="G4125">
        <f t="shared" si="258"/>
        <v>2</v>
      </c>
      <c r="H4125">
        <f t="shared" si="259"/>
        <v>2</v>
      </c>
      <c r="I4125" s="1" t="s">
        <v>15625</v>
      </c>
      <c r="J4125" s="1" t="s">
        <v>15626</v>
      </c>
      <c r="K4125" s="42">
        <v>0.93</v>
      </c>
      <c r="L4125" s="42">
        <v>0.89</v>
      </c>
      <c r="M4125" s="1" t="s">
        <v>15615</v>
      </c>
    </row>
    <row r="4126" spans="1:13" x14ac:dyDescent="0.3">
      <c r="A4126">
        <v>4125</v>
      </c>
      <c r="B4126" t="s">
        <v>11741</v>
      </c>
      <c r="C4126" t="s">
        <v>3667</v>
      </c>
      <c r="D4126" t="s">
        <v>16974</v>
      </c>
      <c r="E4126" s="1">
        <f t="shared" si="256"/>
        <v>43874</v>
      </c>
      <c r="F4126">
        <f t="shared" si="257"/>
        <v>2020</v>
      </c>
      <c r="G4126">
        <f t="shared" si="258"/>
        <v>2</v>
      </c>
      <c r="H4126">
        <f t="shared" si="259"/>
        <v>4</v>
      </c>
      <c r="I4126" s="1" t="s">
        <v>15622</v>
      </c>
      <c r="J4126" s="1" t="s">
        <v>15626</v>
      </c>
      <c r="K4126" s="42">
        <v>1</v>
      </c>
      <c r="L4126" s="42">
        <v>1</v>
      </c>
      <c r="M4126" s="1" t="s">
        <v>15615</v>
      </c>
    </row>
    <row r="4127" spans="1:13" x14ac:dyDescent="0.3">
      <c r="A4127">
        <v>4126</v>
      </c>
      <c r="B4127" t="s">
        <v>10213</v>
      </c>
      <c r="C4127" t="s">
        <v>5166</v>
      </c>
      <c r="D4127" t="s">
        <v>16975</v>
      </c>
      <c r="E4127" s="1">
        <f t="shared" si="256"/>
        <v>43876</v>
      </c>
      <c r="F4127">
        <f t="shared" si="257"/>
        <v>2020</v>
      </c>
      <c r="G4127">
        <f t="shared" si="258"/>
        <v>2</v>
      </c>
      <c r="H4127">
        <f t="shared" si="259"/>
        <v>6</v>
      </c>
      <c r="I4127" s="1" t="s">
        <v>15625</v>
      </c>
      <c r="J4127" s="1" t="s">
        <v>15626</v>
      </c>
      <c r="K4127" s="42">
        <v>1</v>
      </c>
      <c r="L4127" s="42">
        <v>0.96</v>
      </c>
      <c r="M4127" s="1" t="s">
        <v>15615</v>
      </c>
    </row>
    <row r="4128" spans="1:13" x14ac:dyDescent="0.3">
      <c r="A4128">
        <v>4127</v>
      </c>
      <c r="B4128" t="s">
        <v>7979</v>
      </c>
      <c r="C4128" t="s">
        <v>7352</v>
      </c>
      <c r="D4128" t="s">
        <v>16976</v>
      </c>
      <c r="E4128" s="1">
        <f t="shared" si="256"/>
        <v>43879</v>
      </c>
      <c r="F4128">
        <f t="shared" si="257"/>
        <v>2020</v>
      </c>
      <c r="G4128">
        <f t="shared" si="258"/>
        <v>2</v>
      </c>
      <c r="H4128">
        <f t="shared" si="259"/>
        <v>2</v>
      </c>
      <c r="I4128" s="1" t="s">
        <v>15622</v>
      </c>
      <c r="J4128" s="1" t="s">
        <v>15626</v>
      </c>
      <c r="K4128" s="42">
        <v>1</v>
      </c>
      <c r="L4128" s="42">
        <v>0.88</v>
      </c>
      <c r="M4128" s="1" t="s">
        <v>15615</v>
      </c>
    </row>
    <row r="4129" spans="1:13" x14ac:dyDescent="0.3">
      <c r="A4129">
        <v>4128</v>
      </c>
      <c r="B4129" t="s">
        <v>10759</v>
      </c>
      <c r="C4129" t="s">
        <v>4631</v>
      </c>
      <c r="D4129" t="s">
        <v>16977</v>
      </c>
      <c r="E4129" s="1">
        <f t="shared" si="256"/>
        <v>43886</v>
      </c>
      <c r="F4129">
        <f t="shared" si="257"/>
        <v>2020</v>
      </c>
      <c r="G4129">
        <f t="shared" si="258"/>
        <v>2</v>
      </c>
      <c r="H4129">
        <f t="shared" si="259"/>
        <v>2</v>
      </c>
      <c r="I4129" s="1" t="s">
        <v>15622</v>
      </c>
      <c r="J4129" s="1" t="s">
        <v>15626</v>
      </c>
      <c r="K4129" s="42">
        <v>0.7</v>
      </c>
      <c r="L4129" s="42">
        <v>1</v>
      </c>
      <c r="M4129" s="1" t="s">
        <v>15615</v>
      </c>
    </row>
    <row r="4130" spans="1:13" x14ac:dyDescent="0.3">
      <c r="A4130">
        <v>4129</v>
      </c>
      <c r="B4130" t="s">
        <v>10339</v>
      </c>
      <c r="C4130" t="s">
        <v>5040</v>
      </c>
      <c r="D4130" t="s">
        <v>16978</v>
      </c>
      <c r="E4130" s="1">
        <f t="shared" si="256"/>
        <v>43887</v>
      </c>
      <c r="F4130">
        <f t="shared" si="257"/>
        <v>2020</v>
      </c>
      <c r="G4130">
        <f t="shared" si="258"/>
        <v>2</v>
      </c>
      <c r="H4130">
        <f t="shared" si="259"/>
        <v>3</v>
      </c>
      <c r="I4130" s="1" t="s">
        <v>15622</v>
      </c>
      <c r="J4130" s="1" t="s">
        <v>15626</v>
      </c>
      <c r="K4130" s="42">
        <v>0.8</v>
      </c>
      <c r="L4130" s="42">
        <v>0.97</v>
      </c>
      <c r="M4130" s="1" t="s">
        <v>15615</v>
      </c>
    </row>
    <row r="4131" spans="1:13" x14ac:dyDescent="0.3">
      <c r="A4131">
        <v>4130</v>
      </c>
      <c r="B4131" t="s">
        <v>11306</v>
      </c>
      <c r="C4131" t="s">
        <v>4095</v>
      </c>
      <c r="D4131" t="s">
        <v>16979</v>
      </c>
      <c r="E4131" s="1">
        <f t="shared" si="256"/>
        <v>43888</v>
      </c>
      <c r="F4131">
        <f t="shared" si="257"/>
        <v>2020</v>
      </c>
      <c r="G4131">
        <f t="shared" si="258"/>
        <v>2</v>
      </c>
      <c r="H4131">
        <f t="shared" si="259"/>
        <v>4</v>
      </c>
      <c r="I4131" s="1" t="s">
        <v>15622</v>
      </c>
      <c r="J4131" s="1" t="s">
        <v>15626</v>
      </c>
      <c r="K4131" s="42">
        <v>1</v>
      </c>
      <c r="L4131" s="42">
        <v>0.96</v>
      </c>
      <c r="M4131" s="1" t="s">
        <v>15615</v>
      </c>
    </row>
    <row r="4132" spans="1:13" x14ac:dyDescent="0.3">
      <c r="A4132">
        <v>4131</v>
      </c>
      <c r="B4132" t="s">
        <v>8496</v>
      </c>
      <c r="C4132" t="s">
        <v>6848</v>
      </c>
      <c r="D4132" t="s">
        <v>16980</v>
      </c>
      <c r="E4132" s="1">
        <f t="shared" si="256"/>
        <v>43894</v>
      </c>
      <c r="F4132">
        <f t="shared" si="257"/>
        <v>2020</v>
      </c>
      <c r="G4132">
        <f t="shared" si="258"/>
        <v>3</v>
      </c>
      <c r="H4132">
        <f t="shared" si="259"/>
        <v>3</v>
      </c>
      <c r="I4132" s="1" t="s">
        <v>15622</v>
      </c>
      <c r="J4132" s="1" t="s">
        <v>15623</v>
      </c>
      <c r="K4132" s="42">
        <v>1</v>
      </c>
      <c r="L4132" s="42">
        <v>0.71</v>
      </c>
      <c r="M4132" s="1" t="s">
        <v>15615</v>
      </c>
    </row>
    <row r="4133" spans="1:13" x14ac:dyDescent="0.3">
      <c r="A4133">
        <v>4132</v>
      </c>
      <c r="B4133" t="s">
        <v>10299</v>
      </c>
      <c r="C4133" t="s">
        <v>5080</v>
      </c>
      <c r="D4133" t="s">
        <v>16981</v>
      </c>
      <c r="E4133" s="1">
        <f t="shared" si="256"/>
        <v>43905</v>
      </c>
      <c r="F4133">
        <f t="shared" si="257"/>
        <v>2020</v>
      </c>
      <c r="G4133">
        <f t="shared" si="258"/>
        <v>3</v>
      </c>
      <c r="H4133">
        <f t="shared" si="259"/>
        <v>7</v>
      </c>
      <c r="I4133" s="1" t="s">
        <v>15622</v>
      </c>
      <c r="J4133" s="1" t="s">
        <v>15626</v>
      </c>
      <c r="K4133" s="42">
        <v>1</v>
      </c>
      <c r="L4133" s="42">
        <v>1</v>
      </c>
      <c r="M4133" s="1" t="s">
        <v>15615</v>
      </c>
    </row>
    <row r="4134" spans="1:13" x14ac:dyDescent="0.3">
      <c r="A4134">
        <v>4133</v>
      </c>
      <c r="B4134" t="s">
        <v>8206</v>
      </c>
      <c r="C4134" t="s">
        <v>7129</v>
      </c>
      <c r="D4134" t="s">
        <v>16982</v>
      </c>
      <c r="E4134" s="1">
        <f t="shared" si="256"/>
        <v>43906</v>
      </c>
      <c r="F4134">
        <f t="shared" si="257"/>
        <v>2020</v>
      </c>
      <c r="G4134">
        <f t="shared" si="258"/>
        <v>3</v>
      </c>
      <c r="H4134">
        <f t="shared" si="259"/>
        <v>1</v>
      </c>
      <c r="I4134" s="1" t="s">
        <v>15622</v>
      </c>
      <c r="J4134" s="1" t="s">
        <v>15626</v>
      </c>
      <c r="K4134" s="42">
        <v>0.99</v>
      </c>
      <c r="L4134" s="42">
        <v>0.78</v>
      </c>
      <c r="M4134" s="1" t="s">
        <v>15616</v>
      </c>
    </row>
    <row r="4135" spans="1:13" x14ac:dyDescent="0.3">
      <c r="A4135">
        <v>4134</v>
      </c>
      <c r="B4135" t="s">
        <v>11440</v>
      </c>
      <c r="C4135" t="s">
        <v>3961</v>
      </c>
      <c r="D4135" t="s">
        <v>16983</v>
      </c>
      <c r="E4135" s="1">
        <f t="shared" si="256"/>
        <v>43909</v>
      </c>
      <c r="F4135">
        <f t="shared" si="257"/>
        <v>2020</v>
      </c>
      <c r="G4135">
        <f t="shared" si="258"/>
        <v>3</v>
      </c>
      <c r="H4135">
        <f t="shared" si="259"/>
        <v>4</v>
      </c>
      <c r="I4135" s="1" t="s">
        <v>15629</v>
      </c>
      <c r="J4135" s="1" t="s">
        <v>15624</v>
      </c>
      <c r="K4135" s="42">
        <v>0.92</v>
      </c>
      <c r="L4135" s="42">
        <v>1</v>
      </c>
      <c r="M4135" s="1" t="s">
        <v>15615</v>
      </c>
    </row>
    <row r="4136" spans="1:13" x14ac:dyDescent="0.3">
      <c r="A4136">
        <v>4135</v>
      </c>
      <c r="B4136" t="s">
        <v>9416</v>
      </c>
      <c r="C4136" t="s">
        <v>5941</v>
      </c>
      <c r="D4136" t="s">
        <v>16984</v>
      </c>
      <c r="E4136" s="1">
        <f t="shared" si="256"/>
        <v>43921</v>
      </c>
      <c r="F4136">
        <f t="shared" si="257"/>
        <v>2020</v>
      </c>
      <c r="G4136">
        <f t="shared" si="258"/>
        <v>3</v>
      </c>
      <c r="H4136">
        <f t="shared" si="259"/>
        <v>2</v>
      </c>
      <c r="I4136" s="1" t="s">
        <v>15629</v>
      </c>
      <c r="J4136" s="1" t="s">
        <v>15626</v>
      </c>
      <c r="K4136" s="42">
        <v>1</v>
      </c>
      <c r="L4136" s="42">
        <v>1</v>
      </c>
      <c r="M4136" s="1" t="s">
        <v>15615</v>
      </c>
    </row>
    <row r="4137" spans="1:13" x14ac:dyDescent="0.3">
      <c r="A4137">
        <v>4136</v>
      </c>
      <c r="B4137" t="s">
        <v>9957</v>
      </c>
      <c r="C4137" t="s">
        <v>5415</v>
      </c>
      <c r="D4137" t="s">
        <v>16985</v>
      </c>
      <c r="E4137" s="1">
        <f t="shared" si="256"/>
        <v>43952</v>
      </c>
      <c r="F4137">
        <f t="shared" si="257"/>
        <v>2020</v>
      </c>
      <c r="G4137">
        <f t="shared" si="258"/>
        <v>5</v>
      </c>
      <c r="H4137">
        <f t="shared" si="259"/>
        <v>5</v>
      </c>
      <c r="I4137" s="1" t="s">
        <v>15685</v>
      </c>
      <c r="J4137" s="1" t="s">
        <v>15626</v>
      </c>
      <c r="K4137" s="42">
        <v>1</v>
      </c>
      <c r="L4137" s="42">
        <v>0.91</v>
      </c>
      <c r="M4137" s="1" t="s">
        <v>15615</v>
      </c>
    </row>
    <row r="4138" spans="1:13" x14ac:dyDescent="0.3">
      <c r="A4138">
        <v>4137</v>
      </c>
      <c r="B4138" t="s">
        <v>8840</v>
      </c>
      <c r="C4138" t="s">
        <v>6509</v>
      </c>
      <c r="D4138" t="s">
        <v>16986</v>
      </c>
      <c r="E4138" s="1">
        <f t="shared" si="256"/>
        <v>43959</v>
      </c>
      <c r="F4138">
        <f t="shared" si="257"/>
        <v>2020</v>
      </c>
      <c r="G4138">
        <f t="shared" si="258"/>
        <v>5</v>
      </c>
      <c r="H4138">
        <f t="shared" si="259"/>
        <v>5</v>
      </c>
      <c r="I4138" s="1" t="s">
        <v>15622</v>
      </c>
      <c r="J4138" s="1" t="s">
        <v>15626</v>
      </c>
      <c r="K4138" s="42">
        <v>1</v>
      </c>
      <c r="L4138" s="42">
        <v>1</v>
      </c>
      <c r="M4138" s="1" t="s">
        <v>15615</v>
      </c>
    </row>
    <row r="4139" spans="1:13" x14ac:dyDescent="0.3">
      <c r="A4139">
        <v>4138</v>
      </c>
      <c r="B4139" t="s">
        <v>9471</v>
      </c>
      <c r="C4139" t="s">
        <v>5888</v>
      </c>
      <c r="D4139" t="s">
        <v>16987</v>
      </c>
      <c r="E4139" s="1">
        <f t="shared" si="256"/>
        <v>43961</v>
      </c>
      <c r="F4139">
        <f t="shared" si="257"/>
        <v>2020</v>
      </c>
      <c r="G4139">
        <f t="shared" si="258"/>
        <v>5</v>
      </c>
      <c r="H4139">
        <f t="shared" si="259"/>
        <v>7</v>
      </c>
      <c r="I4139" s="1" t="s">
        <v>15622</v>
      </c>
      <c r="J4139" s="1" t="s">
        <v>15626</v>
      </c>
      <c r="K4139" s="42">
        <v>1</v>
      </c>
      <c r="L4139" s="42">
        <v>0.8</v>
      </c>
      <c r="M4139" s="1" t="s">
        <v>15615</v>
      </c>
    </row>
    <row r="4140" spans="1:13" x14ac:dyDescent="0.3">
      <c r="A4140">
        <v>4139</v>
      </c>
      <c r="B4140" t="s">
        <v>9721</v>
      </c>
      <c r="C4140" t="s">
        <v>5644</v>
      </c>
      <c r="D4140" t="s">
        <v>16988</v>
      </c>
      <c r="E4140" s="1">
        <f t="shared" si="256"/>
        <v>43965</v>
      </c>
      <c r="F4140">
        <f t="shared" si="257"/>
        <v>2020</v>
      </c>
      <c r="G4140">
        <f t="shared" si="258"/>
        <v>5</v>
      </c>
      <c r="H4140">
        <f t="shared" si="259"/>
        <v>4</v>
      </c>
      <c r="I4140" s="1" t="s">
        <v>15622</v>
      </c>
      <c r="J4140" s="1" t="s">
        <v>15626</v>
      </c>
      <c r="K4140" s="42">
        <v>1</v>
      </c>
      <c r="L4140" s="42">
        <v>0.75</v>
      </c>
      <c r="M4140" s="1" t="s">
        <v>15615</v>
      </c>
    </row>
    <row r="4141" spans="1:13" x14ac:dyDescent="0.3">
      <c r="A4141">
        <v>4140</v>
      </c>
      <c r="B4141" t="s">
        <v>11733</v>
      </c>
      <c r="C4141" t="s">
        <v>3675</v>
      </c>
      <c r="D4141" t="s">
        <v>16989</v>
      </c>
      <c r="E4141" s="1">
        <f t="shared" si="256"/>
        <v>43966</v>
      </c>
      <c r="F4141">
        <f t="shared" si="257"/>
        <v>2020</v>
      </c>
      <c r="G4141">
        <f t="shared" si="258"/>
        <v>5</v>
      </c>
      <c r="H4141">
        <f t="shared" si="259"/>
        <v>5</v>
      </c>
      <c r="I4141" s="1" t="s">
        <v>15622</v>
      </c>
      <c r="J4141" s="1" t="s">
        <v>15626</v>
      </c>
      <c r="K4141" s="42">
        <v>1</v>
      </c>
      <c r="L4141" s="42">
        <v>0.95</v>
      </c>
      <c r="M4141" s="1" t="s">
        <v>15615</v>
      </c>
    </row>
    <row r="4142" spans="1:13" x14ac:dyDescent="0.3">
      <c r="A4142">
        <v>4141</v>
      </c>
      <c r="B4142" t="s">
        <v>8010</v>
      </c>
      <c r="C4142" t="s">
        <v>7321</v>
      </c>
      <c r="D4142" t="s">
        <v>16990</v>
      </c>
      <c r="E4142" s="1">
        <f t="shared" si="256"/>
        <v>43967</v>
      </c>
      <c r="F4142">
        <f t="shared" si="257"/>
        <v>2020</v>
      </c>
      <c r="G4142">
        <f t="shared" si="258"/>
        <v>5</v>
      </c>
      <c r="H4142">
        <f t="shared" si="259"/>
        <v>6</v>
      </c>
      <c r="I4142" s="1" t="s">
        <v>15622</v>
      </c>
      <c r="J4142" s="1" t="s">
        <v>15626</v>
      </c>
      <c r="K4142" s="42">
        <v>0.96</v>
      </c>
      <c r="L4142" s="42">
        <v>0.99</v>
      </c>
      <c r="M4142" s="1" t="s">
        <v>15615</v>
      </c>
    </row>
    <row r="4143" spans="1:13" x14ac:dyDescent="0.3">
      <c r="A4143">
        <v>4142</v>
      </c>
      <c r="B4143" t="s">
        <v>11146</v>
      </c>
      <c r="C4143" t="s">
        <v>4254</v>
      </c>
      <c r="D4143" t="s">
        <v>16991</v>
      </c>
      <c r="E4143" s="1">
        <f t="shared" si="256"/>
        <v>43969</v>
      </c>
      <c r="F4143">
        <f t="shared" si="257"/>
        <v>2020</v>
      </c>
      <c r="G4143">
        <f t="shared" si="258"/>
        <v>5</v>
      </c>
      <c r="H4143">
        <f t="shared" si="259"/>
        <v>1</v>
      </c>
      <c r="I4143" s="1" t="s">
        <v>15625</v>
      </c>
      <c r="J4143" s="1" t="s">
        <v>15626</v>
      </c>
      <c r="K4143" s="42">
        <v>1</v>
      </c>
      <c r="L4143" s="42">
        <v>1</v>
      </c>
      <c r="M4143" s="1" t="s">
        <v>15615</v>
      </c>
    </row>
    <row r="4144" spans="1:13" x14ac:dyDescent="0.3">
      <c r="A4144">
        <v>4143</v>
      </c>
      <c r="B4144" t="s">
        <v>10378</v>
      </c>
      <c r="C4144" t="s">
        <v>5001</v>
      </c>
      <c r="D4144" t="s">
        <v>16992</v>
      </c>
      <c r="E4144" s="1">
        <f t="shared" si="256"/>
        <v>43970</v>
      </c>
      <c r="F4144">
        <f t="shared" si="257"/>
        <v>2020</v>
      </c>
      <c r="G4144">
        <f t="shared" si="258"/>
        <v>5</v>
      </c>
      <c r="H4144">
        <f t="shared" si="259"/>
        <v>2</v>
      </c>
      <c r="I4144" s="1" t="s">
        <v>15622</v>
      </c>
      <c r="J4144" s="1" t="s">
        <v>15626</v>
      </c>
      <c r="K4144" s="42">
        <v>0.96</v>
      </c>
      <c r="L4144" s="42">
        <v>0.97</v>
      </c>
      <c r="M4144" s="1" t="s">
        <v>15616</v>
      </c>
    </row>
    <row r="4145" spans="1:13" x14ac:dyDescent="0.3">
      <c r="A4145">
        <v>4144</v>
      </c>
      <c r="B4145" t="s">
        <v>10366</v>
      </c>
      <c r="C4145" t="s">
        <v>5013</v>
      </c>
      <c r="D4145" t="s">
        <v>16993</v>
      </c>
      <c r="E4145" s="1">
        <f t="shared" si="256"/>
        <v>43974</v>
      </c>
      <c r="F4145">
        <f t="shared" si="257"/>
        <v>2020</v>
      </c>
      <c r="G4145">
        <f t="shared" si="258"/>
        <v>5</v>
      </c>
      <c r="H4145">
        <f t="shared" si="259"/>
        <v>6</v>
      </c>
      <c r="I4145" s="1" t="s">
        <v>15629</v>
      </c>
      <c r="J4145" s="1" t="s">
        <v>15626</v>
      </c>
      <c r="K4145" s="42">
        <v>1</v>
      </c>
      <c r="L4145" s="42">
        <v>0.79</v>
      </c>
      <c r="M4145" s="1" t="s">
        <v>15615</v>
      </c>
    </row>
    <row r="4146" spans="1:13" x14ac:dyDescent="0.3">
      <c r="A4146">
        <v>4145</v>
      </c>
      <c r="B4146" t="s">
        <v>9755</v>
      </c>
      <c r="C4146" t="s">
        <v>5613</v>
      </c>
      <c r="D4146" t="s">
        <v>16994</v>
      </c>
      <c r="E4146" s="1">
        <f t="shared" si="256"/>
        <v>43979</v>
      </c>
      <c r="F4146">
        <f t="shared" si="257"/>
        <v>2020</v>
      </c>
      <c r="G4146">
        <f t="shared" si="258"/>
        <v>5</v>
      </c>
      <c r="H4146">
        <f t="shared" si="259"/>
        <v>4</v>
      </c>
      <c r="I4146" s="1" t="s">
        <v>15629</v>
      </c>
      <c r="J4146" s="1" t="s">
        <v>15626</v>
      </c>
      <c r="K4146" s="42">
        <v>1</v>
      </c>
      <c r="L4146" s="42">
        <v>1</v>
      </c>
      <c r="M4146" s="1" t="s">
        <v>15615</v>
      </c>
    </row>
    <row r="4147" spans="1:13" x14ac:dyDescent="0.3">
      <c r="A4147">
        <v>4146</v>
      </c>
      <c r="B4147" t="s">
        <v>9500</v>
      </c>
      <c r="C4147" t="s">
        <v>5860</v>
      </c>
      <c r="D4147" t="s">
        <v>16995</v>
      </c>
      <c r="E4147" s="1">
        <f t="shared" si="256"/>
        <v>43986</v>
      </c>
      <c r="F4147">
        <f t="shared" si="257"/>
        <v>2020</v>
      </c>
      <c r="G4147">
        <f t="shared" si="258"/>
        <v>6</v>
      </c>
      <c r="H4147">
        <f t="shared" si="259"/>
        <v>4</v>
      </c>
      <c r="I4147" s="1" t="s">
        <v>15622</v>
      </c>
      <c r="J4147" s="1" t="s">
        <v>15626</v>
      </c>
      <c r="K4147" s="42">
        <v>0.99</v>
      </c>
      <c r="L4147" s="42">
        <v>1</v>
      </c>
      <c r="M4147" s="1" t="s">
        <v>15616</v>
      </c>
    </row>
    <row r="4148" spans="1:13" x14ac:dyDescent="0.3">
      <c r="A4148">
        <v>4147</v>
      </c>
      <c r="B4148" t="s">
        <v>9305</v>
      </c>
      <c r="C4148" t="s">
        <v>6051</v>
      </c>
      <c r="D4148" t="s">
        <v>16996</v>
      </c>
      <c r="E4148" s="1">
        <f t="shared" si="256"/>
        <v>43988</v>
      </c>
      <c r="F4148">
        <f t="shared" si="257"/>
        <v>2020</v>
      </c>
      <c r="G4148">
        <f t="shared" si="258"/>
        <v>6</v>
      </c>
      <c r="H4148">
        <f t="shared" si="259"/>
        <v>6</v>
      </c>
      <c r="I4148" s="1" t="s">
        <v>15622</v>
      </c>
      <c r="J4148" s="1" t="s">
        <v>15626</v>
      </c>
      <c r="K4148" s="42">
        <v>1</v>
      </c>
      <c r="L4148" s="42">
        <v>0.86</v>
      </c>
      <c r="M4148" s="1" t="s">
        <v>15615</v>
      </c>
    </row>
    <row r="4149" spans="1:13" x14ac:dyDescent="0.3">
      <c r="A4149">
        <v>4148</v>
      </c>
      <c r="B4149" t="s">
        <v>10666</v>
      </c>
      <c r="C4149" t="s">
        <v>4720</v>
      </c>
      <c r="D4149" t="s">
        <v>16997</v>
      </c>
      <c r="E4149" s="1">
        <f t="shared" si="256"/>
        <v>44008</v>
      </c>
      <c r="F4149">
        <f t="shared" si="257"/>
        <v>2020</v>
      </c>
      <c r="G4149">
        <f t="shared" si="258"/>
        <v>6</v>
      </c>
      <c r="H4149">
        <f t="shared" si="259"/>
        <v>5</v>
      </c>
      <c r="I4149" s="1" t="s">
        <v>15780</v>
      </c>
      <c r="J4149" s="1" t="s">
        <v>15626</v>
      </c>
      <c r="K4149" s="42">
        <v>0.99</v>
      </c>
      <c r="L4149" s="42">
        <v>0.99</v>
      </c>
      <c r="M4149" s="1" t="s">
        <v>15615</v>
      </c>
    </row>
    <row r="4150" spans="1:13" x14ac:dyDescent="0.3">
      <c r="A4150">
        <v>4149</v>
      </c>
      <c r="B4150" t="s">
        <v>8991</v>
      </c>
      <c r="C4150" t="s">
        <v>6362</v>
      </c>
      <c r="D4150" t="s">
        <v>16998</v>
      </c>
      <c r="E4150" s="1">
        <f t="shared" si="256"/>
        <v>44017</v>
      </c>
      <c r="F4150">
        <f t="shared" si="257"/>
        <v>2020</v>
      </c>
      <c r="G4150">
        <f t="shared" si="258"/>
        <v>7</v>
      </c>
      <c r="H4150">
        <f t="shared" si="259"/>
        <v>7</v>
      </c>
      <c r="I4150" s="1" t="s">
        <v>15622</v>
      </c>
      <c r="J4150" s="1" t="s">
        <v>15626</v>
      </c>
      <c r="K4150" s="42">
        <v>1</v>
      </c>
      <c r="L4150" s="42">
        <v>0.91</v>
      </c>
      <c r="M4150" s="1" t="s">
        <v>15615</v>
      </c>
    </row>
  </sheetData>
  <autoFilter ref="A1:M4150" xr:uid="{35B245F6-0274-48F1-9E81-DEA6708FAD87}"/>
  <mergeCells count="2">
    <mergeCell ref="S2:T2"/>
    <mergeCell ref="P10:P1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16</xdr:col>
                    <xdr:colOff>7620</xdr:colOff>
                    <xdr:row>1</xdr:row>
                    <xdr:rowOff>0</xdr:rowOff>
                  </from>
                  <to>
                    <xdr:col>16</xdr:col>
                    <xdr:colOff>312420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2CD0-AC69-4E04-AB05-8C1CB25CA6B1}">
  <sheetPr codeName="Sheet4"/>
  <dimension ref="A1:C32"/>
  <sheetViews>
    <sheetView showGridLines="0" workbookViewId="0">
      <selection activeCell="B1" sqref="B1:C1"/>
    </sheetView>
  </sheetViews>
  <sheetFormatPr defaultRowHeight="14.4" x14ac:dyDescent="0.3"/>
  <cols>
    <col min="1" max="1" width="16.33203125" bestFit="1" customWidth="1"/>
    <col min="2" max="2" width="14.33203125" customWidth="1"/>
    <col min="3" max="3" width="21.44140625" customWidth="1"/>
  </cols>
  <sheetData>
    <row r="1" spans="1:3" x14ac:dyDescent="0.3">
      <c r="A1" s="2" t="s">
        <v>7655</v>
      </c>
      <c r="B1" s="2" t="s">
        <v>7647</v>
      </c>
      <c r="C1" s="2" t="s">
        <v>7648</v>
      </c>
    </row>
    <row r="2" spans="1:3" x14ac:dyDescent="0.3">
      <c r="A2">
        <v>1</v>
      </c>
      <c r="B2" t="s">
        <v>53</v>
      </c>
      <c r="C2" t="s">
        <v>130</v>
      </c>
    </row>
    <row r="3" spans="1:3" x14ac:dyDescent="0.3">
      <c r="A3">
        <v>2</v>
      </c>
      <c r="B3" t="s">
        <v>53</v>
      </c>
      <c r="C3" t="s">
        <v>143</v>
      </c>
    </row>
    <row r="4" spans="1:3" x14ac:dyDescent="0.3">
      <c r="A4">
        <v>3</v>
      </c>
      <c r="B4" t="s">
        <v>53</v>
      </c>
      <c r="C4" t="s">
        <v>200</v>
      </c>
    </row>
    <row r="5" spans="1:3" x14ac:dyDescent="0.3">
      <c r="A5">
        <v>4</v>
      </c>
      <c r="B5" t="s">
        <v>53</v>
      </c>
      <c r="C5" t="s">
        <v>196</v>
      </c>
    </row>
    <row r="6" spans="1:3" x14ac:dyDescent="0.3">
      <c r="A6">
        <v>5</v>
      </c>
      <c r="B6" t="s">
        <v>53</v>
      </c>
      <c r="C6" t="s">
        <v>286</v>
      </c>
    </row>
    <row r="7" spans="1:3" x14ac:dyDescent="0.3">
      <c r="A7">
        <v>6</v>
      </c>
      <c r="B7" t="s">
        <v>53</v>
      </c>
      <c r="C7" t="s">
        <v>163</v>
      </c>
    </row>
    <row r="8" spans="1:3" x14ac:dyDescent="0.3">
      <c r="A8">
        <v>7</v>
      </c>
      <c r="B8" t="s">
        <v>0</v>
      </c>
      <c r="C8" t="s">
        <v>6</v>
      </c>
    </row>
    <row r="9" spans="1:3" x14ac:dyDescent="0.3">
      <c r="A9">
        <v>8</v>
      </c>
      <c r="B9" t="s">
        <v>0</v>
      </c>
      <c r="C9" t="s">
        <v>15</v>
      </c>
    </row>
    <row r="10" spans="1:3" x14ac:dyDescent="0.3">
      <c r="A10">
        <v>9</v>
      </c>
      <c r="B10" t="s">
        <v>0</v>
      </c>
      <c r="C10" t="s">
        <v>11</v>
      </c>
    </row>
    <row r="11" spans="1:3" x14ac:dyDescent="0.3">
      <c r="A11">
        <v>10</v>
      </c>
      <c r="B11" t="s">
        <v>0</v>
      </c>
      <c r="C11" t="s">
        <v>67</v>
      </c>
    </row>
    <row r="12" spans="1:3" x14ac:dyDescent="0.3">
      <c r="A12">
        <v>11</v>
      </c>
      <c r="B12" t="s">
        <v>0</v>
      </c>
      <c r="C12" t="s">
        <v>14</v>
      </c>
    </row>
    <row r="13" spans="1:3" x14ac:dyDescent="0.3">
      <c r="A13">
        <v>12</v>
      </c>
      <c r="B13" t="s">
        <v>0</v>
      </c>
      <c r="C13" t="s">
        <v>9</v>
      </c>
    </row>
    <row r="14" spans="1:3" x14ac:dyDescent="0.3">
      <c r="A14">
        <v>13</v>
      </c>
      <c r="B14" t="s">
        <v>2</v>
      </c>
      <c r="C14" t="s">
        <v>10</v>
      </c>
    </row>
    <row r="15" spans="1:3" x14ac:dyDescent="0.3">
      <c r="A15">
        <v>14</v>
      </c>
      <c r="B15" t="s">
        <v>2</v>
      </c>
      <c r="C15" t="s">
        <v>5</v>
      </c>
    </row>
    <row r="16" spans="1:3" x14ac:dyDescent="0.3">
      <c r="A16">
        <v>15</v>
      </c>
      <c r="B16" t="s">
        <v>2</v>
      </c>
      <c r="C16" t="s">
        <v>13</v>
      </c>
    </row>
    <row r="17" spans="1:3" x14ac:dyDescent="0.3">
      <c r="A17">
        <v>16</v>
      </c>
      <c r="B17" t="s">
        <v>2</v>
      </c>
      <c r="C17" t="s">
        <v>4</v>
      </c>
    </row>
    <row r="18" spans="1:3" x14ac:dyDescent="0.3">
      <c r="A18">
        <v>17</v>
      </c>
      <c r="B18" t="s">
        <v>2</v>
      </c>
      <c r="C18" t="s">
        <v>7</v>
      </c>
    </row>
    <row r="19" spans="1:3" x14ac:dyDescent="0.3">
      <c r="A19">
        <v>18</v>
      </c>
      <c r="B19" t="s">
        <v>2</v>
      </c>
      <c r="C19" t="s">
        <v>3</v>
      </c>
    </row>
    <row r="20" spans="1:3" x14ac:dyDescent="0.3">
      <c r="A20">
        <v>19</v>
      </c>
      <c r="B20" t="s">
        <v>2</v>
      </c>
      <c r="C20" t="s">
        <v>26</v>
      </c>
    </row>
    <row r="21" spans="1:3" x14ac:dyDescent="0.3">
      <c r="A21">
        <v>20</v>
      </c>
      <c r="B21" t="s">
        <v>2</v>
      </c>
      <c r="C21" t="s">
        <v>8</v>
      </c>
    </row>
    <row r="22" spans="1:3" x14ac:dyDescent="0.3">
      <c r="A22">
        <v>21</v>
      </c>
      <c r="B22" t="s">
        <v>19</v>
      </c>
      <c r="C22" t="s">
        <v>73</v>
      </c>
    </row>
    <row r="23" spans="1:3" x14ac:dyDescent="0.3">
      <c r="A23">
        <v>22</v>
      </c>
      <c r="B23" t="s">
        <v>19</v>
      </c>
      <c r="C23" t="s">
        <v>43</v>
      </c>
    </row>
    <row r="24" spans="1:3" x14ac:dyDescent="0.3">
      <c r="A24">
        <v>23</v>
      </c>
      <c r="B24" t="s">
        <v>19</v>
      </c>
      <c r="C24" t="s">
        <v>57</v>
      </c>
    </row>
    <row r="25" spans="1:3" x14ac:dyDescent="0.3">
      <c r="A25">
        <v>24</v>
      </c>
      <c r="B25" t="s">
        <v>19</v>
      </c>
      <c r="C25" t="s">
        <v>20</v>
      </c>
    </row>
    <row r="26" spans="1:3" x14ac:dyDescent="0.3">
      <c r="A26">
        <v>25</v>
      </c>
      <c r="B26" t="s">
        <v>19</v>
      </c>
      <c r="C26" t="s">
        <v>55</v>
      </c>
    </row>
    <row r="27" spans="1:3" x14ac:dyDescent="0.3">
      <c r="A27">
        <v>26</v>
      </c>
      <c r="B27" t="s">
        <v>19</v>
      </c>
      <c r="C27" t="s">
        <v>49</v>
      </c>
    </row>
    <row r="28" spans="1:3" x14ac:dyDescent="0.3">
      <c r="A28">
        <v>27</v>
      </c>
      <c r="B28" t="s">
        <v>50</v>
      </c>
      <c r="C28" t="s">
        <v>157</v>
      </c>
    </row>
    <row r="29" spans="1:3" x14ac:dyDescent="0.3">
      <c r="A29">
        <v>28</v>
      </c>
      <c r="B29" t="s">
        <v>50</v>
      </c>
      <c r="C29" t="s">
        <v>51</v>
      </c>
    </row>
    <row r="30" spans="1:3" x14ac:dyDescent="0.3">
      <c r="A30">
        <v>29</v>
      </c>
      <c r="B30" t="s">
        <v>50</v>
      </c>
      <c r="C30" t="s">
        <v>191</v>
      </c>
    </row>
    <row r="31" spans="1:3" x14ac:dyDescent="0.3">
      <c r="A31">
        <v>30</v>
      </c>
      <c r="B31" t="s">
        <v>50</v>
      </c>
      <c r="C31" t="s">
        <v>69</v>
      </c>
    </row>
    <row r="32" spans="1:3" x14ac:dyDescent="0.3">
      <c r="A32">
        <v>31</v>
      </c>
      <c r="B32" t="s">
        <v>50</v>
      </c>
      <c r="C32" t="s">
        <v>836</v>
      </c>
    </row>
  </sheetData>
  <autoFilter ref="A1:C32" xr:uid="{5F827254-4974-4617-BA3B-8FABA9BF5E5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0E3E-9AA6-4C2C-962D-BDA0912893D7}">
  <sheetPr codeName="Sheet5"/>
  <dimension ref="B1:V22"/>
  <sheetViews>
    <sheetView showGridLines="0" workbookViewId="0">
      <selection activeCell="S12" sqref="S12"/>
    </sheetView>
  </sheetViews>
  <sheetFormatPr defaultRowHeight="14.4" outlineLevelCol="1" x14ac:dyDescent="0.3"/>
  <cols>
    <col min="1" max="1" width="4.33203125" customWidth="1"/>
    <col min="2" max="2" width="11.5546875" customWidth="1"/>
    <col min="3" max="3" width="10.6640625" customWidth="1"/>
    <col min="4" max="4" width="10.33203125" customWidth="1"/>
    <col min="5" max="5" width="10.6640625" customWidth="1"/>
    <col min="6" max="6" width="4.33203125" customWidth="1"/>
    <col min="7" max="7" width="19.33203125" customWidth="1"/>
    <col min="8" max="8" width="10.6640625" customWidth="1"/>
    <col min="9" max="9" width="4.33203125" customWidth="1"/>
    <col min="10" max="10" width="16" customWidth="1"/>
    <col min="11" max="11" width="10.6640625" customWidth="1"/>
    <col min="12" max="12" width="4.33203125" hidden="1" customWidth="1" outlineLevel="1"/>
    <col min="13" max="13" width="16" hidden="1" customWidth="1" outlineLevel="1"/>
    <col min="14" max="14" width="10.6640625" hidden="1" customWidth="1" outlineLevel="1"/>
    <col min="15" max="15" width="8.88671875" collapsed="1"/>
    <col min="16" max="22" width="7.109375" customWidth="1"/>
  </cols>
  <sheetData>
    <row r="1" spans="2:22" ht="24.6" customHeight="1" thickBot="1" x14ac:dyDescent="0.35"/>
    <row r="2" spans="2:22" ht="14.4" customHeight="1" thickBot="1" x14ac:dyDescent="0.35">
      <c r="G2" s="75" t="s">
        <v>7656</v>
      </c>
      <c r="H2" s="75"/>
      <c r="J2" s="75" t="s">
        <v>17026</v>
      </c>
      <c r="K2" s="75"/>
      <c r="M2" s="75" t="s">
        <v>17027</v>
      </c>
      <c r="N2" s="75"/>
      <c r="P2" s="16" t="s">
        <v>13097</v>
      </c>
      <c r="Q2" s="16" t="s">
        <v>13098</v>
      </c>
      <c r="R2" s="16" t="s">
        <v>13099</v>
      </c>
      <c r="S2" s="16" t="s">
        <v>13100</v>
      </c>
      <c r="T2" s="16" t="s">
        <v>13101</v>
      </c>
      <c r="U2" s="16" t="s">
        <v>13102</v>
      </c>
      <c r="V2" s="16" t="s">
        <v>13103</v>
      </c>
    </row>
    <row r="3" spans="2:22" ht="14.4" customHeight="1" thickBot="1" x14ac:dyDescent="0.35">
      <c r="G3" s="3" t="s">
        <v>7657</v>
      </c>
      <c r="H3" s="61">
        <v>399000</v>
      </c>
      <c r="J3" s="39" t="s">
        <v>7660</v>
      </c>
      <c r="K3" s="38">
        <v>25</v>
      </c>
      <c r="M3" s="39" t="s">
        <v>7660</v>
      </c>
      <c r="N3" s="60">
        <f>NPER(H14/12,-1*N4,H15)/12</f>
        <v>30.940907462409445</v>
      </c>
      <c r="P3" s="62">
        <v>1</v>
      </c>
      <c r="Q3" s="62">
        <v>1</v>
      </c>
      <c r="R3" s="62">
        <v>0.75</v>
      </c>
      <c r="S3" s="62">
        <v>0.5714285714285714</v>
      </c>
      <c r="T3" s="62">
        <v>0.75</v>
      </c>
      <c r="U3" s="62">
        <v>0.9</v>
      </c>
      <c r="V3" s="62">
        <v>0.41666666666666669</v>
      </c>
    </row>
    <row r="4" spans="2:22" ht="14.4" customHeight="1" thickBot="1" x14ac:dyDescent="0.35">
      <c r="G4" s="3" t="s">
        <v>7658</v>
      </c>
      <c r="H4" s="4">
        <v>8.8000000000000007</v>
      </c>
      <c r="J4" s="39" t="s">
        <v>17038</v>
      </c>
      <c r="K4" s="32">
        <f>PMT(H14/12,K3*12,H15)*-1</f>
        <v>1684.8551942305053</v>
      </c>
      <c r="M4" s="39" t="s">
        <v>17038</v>
      </c>
      <c r="N4" s="32">
        <v>1500</v>
      </c>
      <c r="P4" s="62">
        <v>0.33333333333333331</v>
      </c>
      <c r="Q4" s="62">
        <v>0.41666666666666669</v>
      </c>
      <c r="R4" s="62">
        <v>0.5</v>
      </c>
      <c r="S4" s="62">
        <v>0.41666666666666669</v>
      </c>
      <c r="T4" s="62">
        <v>0.83333333333333337</v>
      </c>
      <c r="U4" s="62">
        <v>0.91666666666666663</v>
      </c>
      <c r="V4" s="62">
        <v>0.58333333333333337</v>
      </c>
    </row>
    <row r="5" spans="2:22" ht="15" thickBot="1" x14ac:dyDescent="0.35">
      <c r="H5" s="5"/>
      <c r="J5" s="3"/>
      <c r="P5" s="62">
        <v>0.41666666666666669</v>
      </c>
      <c r="Q5" s="62">
        <v>0.33333333333333331</v>
      </c>
      <c r="R5" s="62">
        <v>0.33333333333333331</v>
      </c>
      <c r="S5" s="62">
        <v>0.5</v>
      </c>
      <c r="T5" s="62">
        <v>0.83333333333333337</v>
      </c>
      <c r="U5" s="62">
        <v>1</v>
      </c>
      <c r="V5" s="62">
        <v>0.58333333333333337</v>
      </c>
    </row>
    <row r="6" spans="2:22" ht="14.4" customHeight="1" thickBot="1" x14ac:dyDescent="0.35">
      <c r="G6" s="81" t="s">
        <v>11846</v>
      </c>
      <c r="H6" s="82"/>
      <c r="J6" s="78" t="s">
        <v>11848</v>
      </c>
      <c r="K6" s="78"/>
      <c r="P6" s="62">
        <v>0.16666666666666666</v>
      </c>
      <c r="Q6" s="62">
        <v>0.25</v>
      </c>
      <c r="R6" s="62">
        <v>0.25</v>
      </c>
      <c r="S6" s="62">
        <v>0.41666666666666669</v>
      </c>
      <c r="T6" s="62">
        <v>0.83333333333333337</v>
      </c>
      <c r="U6" s="62">
        <v>1</v>
      </c>
      <c r="V6" s="62">
        <v>0.41666666666666669</v>
      </c>
    </row>
    <row r="7" spans="2:22" ht="15.75" customHeight="1" thickBot="1" x14ac:dyDescent="0.35">
      <c r="G7" s="3" t="s">
        <v>7666</v>
      </c>
      <c r="H7" s="8">
        <f>((H3/1000)*$H$4)/12</f>
        <v>292.60000000000002</v>
      </c>
      <c r="J7" s="79">
        <f>SUM($H$7:$H$10)+K4</f>
        <v>2667.4551942305052</v>
      </c>
      <c r="K7" s="79"/>
      <c r="P7" s="62">
        <v>0.25</v>
      </c>
      <c r="Q7" s="62">
        <v>0.41666666666666669</v>
      </c>
      <c r="R7" s="62">
        <v>0.33333333333333331</v>
      </c>
      <c r="S7" s="62">
        <v>0.55555555555555558</v>
      </c>
      <c r="T7" s="62">
        <v>0.875</v>
      </c>
      <c r="U7" s="62">
        <v>0.66666666666666663</v>
      </c>
      <c r="V7" s="62">
        <v>0.75</v>
      </c>
    </row>
    <row r="8" spans="2:22" ht="15.75" customHeight="1" thickBot="1" x14ac:dyDescent="0.35">
      <c r="G8" s="3" t="s">
        <v>7667</v>
      </c>
      <c r="H8" s="8">
        <v>0</v>
      </c>
      <c r="J8" s="79"/>
      <c r="K8" s="79"/>
      <c r="P8" s="62">
        <v>1</v>
      </c>
      <c r="Q8" s="62">
        <v>1</v>
      </c>
      <c r="R8" s="62"/>
      <c r="S8" s="62"/>
      <c r="T8" s="62"/>
      <c r="U8" s="62"/>
      <c r="V8" s="62"/>
    </row>
    <row r="9" spans="2:22" ht="14.4" customHeight="1" thickBot="1" x14ac:dyDescent="0.35">
      <c r="G9" s="3" t="s">
        <v>7669</v>
      </c>
      <c r="H9" s="8">
        <v>140</v>
      </c>
      <c r="J9" s="79"/>
      <c r="K9" s="79"/>
    </row>
    <row r="10" spans="2:22" ht="14.4" customHeight="1" thickBot="1" x14ac:dyDescent="0.35">
      <c r="G10" s="3" t="s">
        <v>7670</v>
      </c>
      <c r="H10" s="8">
        <v>550</v>
      </c>
      <c r="J10" s="3"/>
      <c r="R10" s="17" t="s">
        <v>13088</v>
      </c>
      <c r="S10" s="41">
        <f>AVERAGE(P3:V8)*30.5</f>
        <v>18.603887816387822</v>
      </c>
      <c r="U10" s="76" t="s">
        <v>13108</v>
      </c>
      <c r="V10" s="76"/>
    </row>
    <row r="11" spans="2:22" ht="15" customHeight="1" thickBot="1" x14ac:dyDescent="0.35">
      <c r="J11" s="3"/>
      <c r="R11" s="17" t="s">
        <v>13110</v>
      </c>
      <c r="S11" s="32">
        <v>125</v>
      </c>
      <c r="U11" s="77">
        <f>S12*S10-J7</f>
        <v>-411.7337964934818</v>
      </c>
      <c r="V11" s="77"/>
    </row>
    <row r="12" spans="2:22" ht="15" customHeight="1" thickBot="1" x14ac:dyDescent="0.35">
      <c r="B12" s="83" t="s">
        <v>7661</v>
      </c>
      <c r="C12" s="83"/>
      <c r="D12" s="83"/>
      <c r="E12" s="83"/>
      <c r="G12" s="75" t="s">
        <v>11847</v>
      </c>
      <c r="H12" s="75"/>
      <c r="J12" s="78" t="s">
        <v>13112</v>
      </c>
      <c r="K12" s="78"/>
      <c r="R12" s="17" t="s">
        <v>13109</v>
      </c>
      <c r="S12" s="65">
        <f>S11*(1-VLOOKUP(S11,Places!AF1:AG5,2))</f>
        <v>121.25</v>
      </c>
      <c r="U12" s="77"/>
      <c r="V12" s="77"/>
    </row>
    <row r="13" spans="2:22" ht="15.75" customHeight="1" thickBot="1" x14ac:dyDescent="0.35">
      <c r="G13" s="3" t="s">
        <v>7659</v>
      </c>
      <c r="H13" s="6">
        <v>0.2</v>
      </c>
      <c r="J13" s="79">
        <f>H3*H13+H16</f>
        <v>87780</v>
      </c>
      <c r="K13" s="79"/>
      <c r="U13" s="17"/>
    </row>
    <row r="14" spans="2:22" ht="14.4" customHeight="1" thickBot="1" x14ac:dyDescent="0.35">
      <c r="B14" s="9" t="s">
        <v>11837</v>
      </c>
      <c r="C14" s="10" t="s">
        <v>10</v>
      </c>
      <c r="D14" s="9" t="s">
        <v>7663</v>
      </c>
      <c r="E14" s="11">
        <v>10001</v>
      </c>
      <c r="G14" s="3" t="s">
        <v>17039</v>
      </c>
      <c r="H14" s="7">
        <v>0.04</v>
      </c>
      <c r="J14" s="79"/>
      <c r="K14" s="79"/>
    </row>
    <row r="15" spans="2:22" ht="15.75" customHeight="1" thickBot="1" x14ac:dyDescent="0.35">
      <c r="B15" s="9" t="s">
        <v>11838</v>
      </c>
      <c r="C15" s="10">
        <v>1</v>
      </c>
      <c r="D15" s="9" t="s">
        <v>7664</v>
      </c>
      <c r="E15" s="10">
        <v>450</v>
      </c>
      <c r="G15" s="3" t="s">
        <v>7662</v>
      </c>
      <c r="H15" s="61">
        <f>H3*(1-H13)</f>
        <v>319200</v>
      </c>
      <c r="J15" s="79"/>
      <c r="K15" s="79"/>
    </row>
    <row r="16" spans="2:22" ht="15.75" customHeight="1" thickBot="1" x14ac:dyDescent="0.35">
      <c r="B16" s="9" t="s">
        <v>11839</v>
      </c>
      <c r="C16" s="10">
        <v>1</v>
      </c>
      <c r="D16" s="9" t="s">
        <v>7665</v>
      </c>
      <c r="E16" s="12">
        <f>$H$3/E15</f>
        <v>886.66666666666663</v>
      </c>
      <c r="G16" s="3" t="s">
        <v>13111</v>
      </c>
      <c r="H16" s="8">
        <f>H3*0.02</f>
        <v>7980</v>
      </c>
    </row>
    <row r="17" spans="2:17" x14ac:dyDescent="0.3">
      <c r="G17" s="3"/>
    </row>
    <row r="18" spans="2:17" ht="15" customHeight="1" x14ac:dyDescent="0.3">
      <c r="B18" s="9" t="s">
        <v>7668</v>
      </c>
      <c r="C18" s="80" t="s">
        <v>11849</v>
      </c>
      <c r="D18" s="80"/>
      <c r="E18" s="80"/>
      <c r="F18" s="80"/>
      <c r="G18" s="80"/>
      <c r="H18" s="80"/>
      <c r="I18" s="80"/>
      <c r="J18" s="80"/>
      <c r="K18" s="80"/>
    </row>
    <row r="19" spans="2:17" ht="15" customHeight="1" x14ac:dyDescent="0.3">
      <c r="C19" s="80"/>
      <c r="D19" s="80"/>
      <c r="E19" s="80"/>
      <c r="F19" s="80"/>
      <c r="G19" s="80"/>
      <c r="H19" s="80"/>
      <c r="I19" s="80"/>
      <c r="J19" s="80"/>
      <c r="K19" s="80"/>
      <c r="N19" t="s">
        <v>17047</v>
      </c>
      <c r="O19" s="5">
        <v>16000</v>
      </c>
    </row>
    <row r="20" spans="2:17" x14ac:dyDescent="0.3">
      <c r="N20" t="s">
        <v>17048</v>
      </c>
      <c r="O20" s="71">
        <v>8.5000000000000006E-2</v>
      </c>
    </row>
    <row r="21" spans="2:17" x14ac:dyDescent="0.3">
      <c r="N21" t="s">
        <v>17049</v>
      </c>
      <c r="O21">
        <v>30</v>
      </c>
    </row>
    <row r="22" spans="2:17" x14ac:dyDescent="0.3">
      <c r="N22" t="s">
        <v>17050</v>
      </c>
      <c r="O22" s="72">
        <f>PMT(O20/12,O21*12,O19)*-1</f>
        <v>123.02615737349338</v>
      </c>
      <c r="Q22">
        <f>123*83</f>
        <v>10209</v>
      </c>
    </row>
  </sheetData>
  <scenarios current="0" show="0">
    <scenario name="20%, 4.0%, 25 years" locked="1" count="3" user="Ranganath ShankarRao" comment="Created by Ranganath ShankarRao on 12/1/2023">
      <inputCells r="H14" val="0.04" numFmtId="166"/>
      <inputCells r="H13" val="0.2" numFmtId="9"/>
      <inputCells r="K3" val="25"/>
    </scenario>
    <scenario name="5.0% 15% 35 years" locked="1" count="3" user="Ranganath ShankarRao" comment="Created by Ranganath ShankarRao on 12/1/2023">
      <inputCells r="H14" val="0.05" numFmtId="166"/>
      <inputCells r="H13" val="0.15" numFmtId="9"/>
      <inputCells r="K3" val="35"/>
    </scenario>
    <scenario name="6% 25% 15 years" locked="1" count="3" user="Ranganath ShankarRao" comment="Created by Ranganath ShankarRao on 12/1/2023">
      <inputCells r="H14" val="0.06" numFmtId="166"/>
      <inputCells r="H13" val="0.25" numFmtId="9"/>
      <inputCells r="K3" val="15"/>
    </scenario>
    <scenario name="30% 6% 35 years" locked="1" count="3" user="Ranganath ShankarRao" comment="Created by Ranganath ShankarRao on 12/1/2023">
      <inputCells r="H13" val="0.3" numFmtId="9"/>
      <inputCells r="H14" val="0.06" numFmtId="166"/>
      <inputCells r="K3" val="35"/>
    </scenario>
  </scenarios>
  <dataConsolidate function="average">
    <dataRefs count="12">
      <dataRef ref="B4:H9" sheet="2019 Occupation"/>
      <dataRef ref="J4:P9" sheet="2019 Occupation"/>
      <dataRef ref="R4:X9" sheet="2019 Occupation"/>
      <dataRef ref="Z4:AF9" sheet="2019 Occupation"/>
      <dataRef ref="B13:H18" sheet="2019 Occupation"/>
      <dataRef ref="J13:P18" sheet="2019 Occupation"/>
      <dataRef ref="R13:X18" sheet="2019 Occupation"/>
      <dataRef ref="Z13:AF18" sheet="2019 Occupation"/>
      <dataRef ref="B22:H27" sheet="2019 Occupation"/>
      <dataRef ref="J22:P27" sheet="2019 Occupation"/>
      <dataRef ref="R22:X27" sheet="2019 Occupation"/>
      <dataRef ref="Z22:AF27" sheet="2019 Occupation"/>
    </dataRefs>
  </dataConsolidate>
  <mergeCells count="13">
    <mergeCell ref="C18:K19"/>
    <mergeCell ref="J2:K2"/>
    <mergeCell ref="J6:K6"/>
    <mergeCell ref="G6:H6"/>
    <mergeCell ref="G12:H12"/>
    <mergeCell ref="B12:E12"/>
    <mergeCell ref="G2:H2"/>
    <mergeCell ref="J7:K9"/>
    <mergeCell ref="M2:N2"/>
    <mergeCell ref="U10:V10"/>
    <mergeCell ref="U11:V12"/>
    <mergeCell ref="J12:K12"/>
    <mergeCell ref="J13:K15"/>
  </mergeCells>
  <phoneticPr fontId="24" type="noConversion"/>
  <dataValidations count="1">
    <dataValidation type="whole" operator="greaterThan" allowBlank="1" showInputMessage="1" showErrorMessage="1" sqref="S11" xr:uid="{8E94ECAD-7261-449B-B7B3-C1CFC74C0CC6}">
      <formula1>0</formula1>
    </dataValidation>
  </dataValidations>
  <pageMargins left="0.7" right="0.7" top="0.75" bottom="0.75" header="0.3" footer="0.3"/>
  <pageSetup orientation="portrait" r:id="rId1"/>
  <cellWatches>
    <cellWatch r="U11"/>
    <cellWatch r="S11"/>
    <cellWatch r="J7"/>
  </cellWatch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B49EB-89CA-4C6B-94B6-48BF04390FBF}">
  <sheetPr codeName="Sheet6"/>
  <dimension ref="B2:AF27"/>
  <sheetViews>
    <sheetView showGridLines="0" topLeftCell="B1" workbookViewId="0"/>
  </sheetViews>
  <sheetFormatPr defaultColWidth="9.109375" defaultRowHeight="14.4" x14ac:dyDescent="0.3"/>
  <cols>
    <col min="1" max="1" width="2.88671875" customWidth="1"/>
    <col min="2" max="8" width="7.109375" customWidth="1"/>
    <col min="9" max="9" width="2.88671875" customWidth="1"/>
    <col min="10" max="16" width="7.109375" customWidth="1"/>
    <col min="17" max="17" width="2.88671875" customWidth="1"/>
    <col min="18" max="24" width="7.109375" customWidth="1"/>
    <col min="25" max="25" width="2.88671875" customWidth="1"/>
    <col min="26" max="32" width="7.109375" customWidth="1"/>
  </cols>
  <sheetData>
    <row r="2" spans="2:32" ht="15" thickBot="1" x14ac:dyDescent="0.35">
      <c r="B2" s="84" t="s">
        <v>13089</v>
      </c>
      <c r="C2" s="84"/>
      <c r="D2" s="84"/>
      <c r="E2" s="84"/>
      <c r="F2" s="84"/>
      <c r="G2" s="84"/>
      <c r="H2" s="84"/>
      <c r="J2" s="84" t="s">
        <v>13092</v>
      </c>
      <c r="K2" s="84"/>
      <c r="L2" s="84"/>
      <c r="M2" s="84"/>
      <c r="N2" s="84"/>
      <c r="O2" s="84"/>
      <c r="P2" s="84"/>
      <c r="R2" s="84" t="s">
        <v>13095</v>
      </c>
      <c r="S2" s="84"/>
      <c r="T2" s="84"/>
      <c r="U2" s="84"/>
      <c r="V2" s="84"/>
      <c r="W2" s="84"/>
      <c r="X2" s="84"/>
      <c r="Z2" s="84" t="s">
        <v>13105</v>
      </c>
      <c r="AA2" s="84"/>
      <c r="AB2" s="84"/>
      <c r="AC2" s="84"/>
      <c r="AD2" s="84"/>
      <c r="AE2" s="84"/>
      <c r="AF2" s="84"/>
    </row>
    <row r="3" spans="2:32" ht="15" thickBot="1" x14ac:dyDescent="0.35">
      <c r="B3" s="16" t="s">
        <v>13097</v>
      </c>
      <c r="C3" s="16" t="s">
        <v>13098</v>
      </c>
      <c r="D3" s="16" t="s">
        <v>13099</v>
      </c>
      <c r="E3" s="16" t="s">
        <v>13100</v>
      </c>
      <c r="F3" s="16" t="s">
        <v>13101</v>
      </c>
      <c r="G3" s="16" t="s">
        <v>13102</v>
      </c>
      <c r="H3" s="16" t="s">
        <v>13103</v>
      </c>
      <c r="J3" s="16" t="s">
        <v>13097</v>
      </c>
      <c r="K3" s="16" t="s">
        <v>13098</v>
      </c>
      <c r="L3" s="16" t="s">
        <v>13099</v>
      </c>
      <c r="M3" s="16" t="s">
        <v>13100</v>
      </c>
      <c r="N3" s="16" t="s">
        <v>13101</v>
      </c>
      <c r="O3" s="16" t="s">
        <v>13102</v>
      </c>
      <c r="P3" s="16" t="s">
        <v>13103</v>
      </c>
      <c r="R3" s="16" t="s">
        <v>13097</v>
      </c>
      <c r="S3" s="16" t="s">
        <v>13098</v>
      </c>
      <c r="T3" s="16" t="s">
        <v>13099</v>
      </c>
      <c r="U3" s="16" t="s">
        <v>13100</v>
      </c>
      <c r="V3" s="16" t="s">
        <v>13101</v>
      </c>
      <c r="W3" s="16" t="s">
        <v>13102</v>
      </c>
      <c r="X3" s="16" t="s">
        <v>13103</v>
      </c>
      <c r="Z3" s="16" t="s">
        <v>13097</v>
      </c>
      <c r="AA3" s="16" t="s">
        <v>13098</v>
      </c>
      <c r="AB3" s="16" t="s">
        <v>13099</v>
      </c>
      <c r="AC3" s="16" t="s">
        <v>13100</v>
      </c>
      <c r="AD3" s="16" t="s">
        <v>13101</v>
      </c>
      <c r="AE3" s="16" t="s">
        <v>13102</v>
      </c>
      <c r="AF3" s="16" t="s">
        <v>13103</v>
      </c>
    </row>
    <row r="4" spans="2:32" ht="15" thickBot="1" x14ac:dyDescent="0.35">
      <c r="B4" s="62">
        <v>1</v>
      </c>
      <c r="C4" s="62">
        <v>1</v>
      </c>
      <c r="D4" s="62">
        <v>1</v>
      </c>
      <c r="E4" s="62">
        <v>0</v>
      </c>
      <c r="F4" s="62">
        <v>0</v>
      </c>
      <c r="G4" s="62">
        <v>1</v>
      </c>
      <c r="H4" s="62">
        <v>1</v>
      </c>
      <c r="J4" s="62"/>
      <c r="K4" s="62"/>
      <c r="L4" s="62"/>
      <c r="M4" s="62"/>
      <c r="N4" s="62"/>
      <c r="O4" s="62"/>
      <c r="P4" s="62">
        <v>0</v>
      </c>
      <c r="R4" s="62"/>
      <c r="S4" s="62"/>
      <c r="T4" s="62"/>
      <c r="U4" s="62"/>
      <c r="V4" s="62"/>
      <c r="W4" s="62"/>
      <c r="X4" s="62">
        <v>0</v>
      </c>
      <c r="Z4" s="62">
        <v>1</v>
      </c>
      <c r="AA4" s="62">
        <v>1</v>
      </c>
      <c r="AB4" s="62">
        <v>1</v>
      </c>
      <c r="AC4" s="62">
        <v>1</v>
      </c>
      <c r="AD4" s="62">
        <v>1</v>
      </c>
      <c r="AE4" s="62">
        <v>1</v>
      </c>
      <c r="AF4" s="62">
        <v>0</v>
      </c>
    </row>
    <row r="5" spans="2:32" ht="15" thickBot="1" x14ac:dyDescent="0.35">
      <c r="B5" s="62">
        <v>0</v>
      </c>
      <c r="C5" s="62">
        <v>0</v>
      </c>
      <c r="D5" s="62">
        <v>0</v>
      </c>
      <c r="E5" s="62">
        <v>0</v>
      </c>
      <c r="F5" s="62">
        <v>1</v>
      </c>
      <c r="G5" s="62">
        <v>1</v>
      </c>
      <c r="H5" s="62">
        <v>1</v>
      </c>
      <c r="J5" s="62">
        <v>0</v>
      </c>
      <c r="K5" s="62">
        <v>1</v>
      </c>
      <c r="L5" s="62">
        <v>1</v>
      </c>
      <c r="M5" s="62">
        <v>0</v>
      </c>
      <c r="N5" s="62">
        <v>1</v>
      </c>
      <c r="O5" s="62">
        <v>1</v>
      </c>
      <c r="P5" s="62">
        <v>1</v>
      </c>
      <c r="R5" s="62">
        <v>1</v>
      </c>
      <c r="S5" s="62">
        <v>1</v>
      </c>
      <c r="T5" s="62">
        <v>1</v>
      </c>
      <c r="U5" s="62">
        <v>1</v>
      </c>
      <c r="V5" s="62">
        <v>1</v>
      </c>
      <c r="W5" s="62">
        <v>1</v>
      </c>
      <c r="X5" s="62">
        <v>1</v>
      </c>
      <c r="Z5" s="62">
        <v>0</v>
      </c>
      <c r="AA5" s="62">
        <v>1</v>
      </c>
      <c r="AB5" s="62">
        <v>0</v>
      </c>
      <c r="AC5" s="62">
        <v>1</v>
      </c>
      <c r="AD5" s="62">
        <v>0</v>
      </c>
      <c r="AE5" s="62">
        <v>1</v>
      </c>
      <c r="AF5" s="62">
        <v>0</v>
      </c>
    </row>
    <row r="6" spans="2:32" ht="15" thickBot="1" x14ac:dyDescent="0.35">
      <c r="B6" s="62">
        <v>1</v>
      </c>
      <c r="C6" s="62">
        <v>0</v>
      </c>
      <c r="D6" s="62">
        <v>0</v>
      </c>
      <c r="E6" s="62">
        <v>0</v>
      </c>
      <c r="F6" s="62">
        <v>0</v>
      </c>
      <c r="G6" s="62">
        <v>1</v>
      </c>
      <c r="H6" s="62">
        <v>1</v>
      </c>
      <c r="J6" s="62">
        <v>0</v>
      </c>
      <c r="K6" s="62">
        <v>0</v>
      </c>
      <c r="L6" s="62">
        <v>0</v>
      </c>
      <c r="M6" s="62">
        <v>1</v>
      </c>
      <c r="N6" s="62">
        <v>1</v>
      </c>
      <c r="O6" s="62">
        <v>1</v>
      </c>
      <c r="P6" s="62">
        <v>0</v>
      </c>
      <c r="R6" s="62">
        <v>0</v>
      </c>
      <c r="S6" s="62">
        <v>0</v>
      </c>
      <c r="T6" s="62">
        <v>0</v>
      </c>
      <c r="U6" s="62">
        <v>1</v>
      </c>
      <c r="V6" s="62">
        <v>1</v>
      </c>
      <c r="W6" s="62">
        <v>1</v>
      </c>
      <c r="X6" s="62">
        <v>0</v>
      </c>
      <c r="Z6" s="62">
        <v>0</v>
      </c>
      <c r="AA6" s="62">
        <v>1</v>
      </c>
      <c r="AB6" s="62">
        <v>1</v>
      </c>
      <c r="AC6" s="62">
        <v>0</v>
      </c>
      <c r="AD6" s="62">
        <v>1</v>
      </c>
      <c r="AE6" s="62">
        <v>1</v>
      </c>
      <c r="AF6" s="62">
        <v>0</v>
      </c>
    </row>
    <row r="7" spans="2:32" ht="15" thickBot="1" x14ac:dyDescent="0.35">
      <c r="B7" s="62">
        <v>0</v>
      </c>
      <c r="C7" s="62">
        <v>0</v>
      </c>
      <c r="D7" s="62">
        <v>0</v>
      </c>
      <c r="E7" s="62">
        <v>0</v>
      </c>
      <c r="F7" s="62">
        <v>0</v>
      </c>
      <c r="G7" s="62">
        <v>1</v>
      </c>
      <c r="H7" s="62">
        <v>0</v>
      </c>
      <c r="J7" s="62">
        <v>0</v>
      </c>
      <c r="K7" s="62">
        <v>0</v>
      </c>
      <c r="L7" s="62">
        <v>0</v>
      </c>
      <c r="M7" s="62">
        <v>0</v>
      </c>
      <c r="N7" s="62">
        <v>1</v>
      </c>
      <c r="O7" s="62">
        <v>1</v>
      </c>
      <c r="P7" s="62">
        <v>1</v>
      </c>
      <c r="R7" s="62">
        <v>0</v>
      </c>
      <c r="S7" s="62">
        <v>1</v>
      </c>
      <c r="T7" s="62">
        <v>1</v>
      </c>
      <c r="U7" s="62">
        <v>0</v>
      </c>
      <c r="V7" s="62">
        <v>1</v>
      </c>
      <c r="W7" s="62">
        <v>1</v>
      </c>
      <c r="X7" s="62">
        <v>0</v>
      </c>
      <c r="Z7" s="62">
        <v>0</v>
      </c>
      <c r="AA7" s="62">
        <v>0</v>
      </c>
      <c r="AB7" s="62">
        <v>0</v>
      </c>
      <c r="AC7" s="62">
        <v>1</v>
      </c>
      <c r="AD7" s="62">
        <v>1</v>
      </c>
      <c r="AE7" s="62">
        <v>1</v>
      </c>
      <c r="AF7" s="62">
        <v>0</v>
      </c>
    </row>
    <row r="8" spans="2:32" ht="15" thickBot="1" x14ac:dyDescent="0.35">
      <c r="B8" s="62">
        <v>0</v>
      </c>
      <c r="C8" s="62">
        <v>0</v>
      </c>
      <c r="D8" s="62">
        <v>0</v>
      </c>
      <c r="E8" s="62"/>
      <c r="F8" s="62"/>
      <c r="G8" s="62"/>
      <c r="H8" s="62"/>
      <c r="J8" s="62">
        <v>0</v>
      </c>
      <c r="K8" s="62">
        <v>0</v>
      </c>
      <c r="L8" s="62">
        <v>0</v>
      </c>
      <c r="M8" s="62">
        <v>1</v>
      </c>
      <c r="N8" s="62">
        <v>1</v>
      </c>
      <c r="O8" s="62">
        <v>1</v>
      </c>
      <c r="P8" s="62">
        <v>1</v>
      </c>
      <c r="R8" s="62">
        <v>0</v>
      </c>
      <c r="S8" s="62">
        <v>0</v>
      </c>
      <c r="T8" s="62">
        <v>0</v>
      </c>
      <c r="U8" s="62">
        <v>0</v>
      </c>
      <c r="V8" s="62">
        <v>1</v>
      </c>
      <c r="W8" s="62">
        <v>1</v>
      </c>
      <c r="X8" s="62">
        <v>1</v>
      </c>
      <c r="Z8" s="62">
        <v>1</v>
      </c>
      <c r="AA8" s="62">
        <v>1</v>
      </c>
      <c r="AB8" s="62">
        <v>1</v>
      </c>
      <c r="AC8" s="62"/>
      <c r="AD8" s="62"/>
      <c r="AE8" s="62"/>
      <c r="AF8" s="62"/>
    </row>
    <row r="9" spans="2:32" ht="15" thickBot="1" x14ac:dyDescent="0.35">
      <c r="B9" s="62"/>
      <c r="C9" s="62"/>
      <c r="D9" s="62"/>
      <c r="E9" s="62"/>
      <c r="F9" s="62"/>
      <c r="G9" s="62"/>
      <c r="H9" s="62"/>
      <c r="J9" s="62">
        <v>1</v>
      </c>
      <c r="K9" s="62"/>
      <c r="L9" s="62"/>
      <c r="M9" s="62"/>
      <c r="N9" s="62"/>
      <c r="O9" s="62"/>
      <c r="P9" s="62"/>
      <c r="R9" s="62">
        <v>1</v>
      </c>
      <c r="S9" s="62">
        <v>1</v>
      </c>
      <c r="T9" s="62"/>
      <c r="U9" s="62"/>
      <c r="V9" s="62"/>
      <c r="W9" s="62"/>
      <c r="X9" s="62"/>
      <c r="Z9" s="62"/>
      <c r="AA9" s="62"/>
      <c r="AB9" s="62"/>
      <c r="AC9" s="62"/>
      <c r="AD9" s="62"/>
      <c r="AE9" s="62"/>
      <c r="AF9" s="62"/>
    </row>
    <row r="11" spans="2:32" ht="15" thickBot="1" x14ac:dyDescent="0.35">
      <c r="B11" s="84" t="s">
        <v>13090</v>
      </c>
      <c r="C11" s="84"/>
      <c r="D11" s="84"/>
      <c r="E11" s="84"/>
      <c r="F11" s="84"/>
      <c r="G11" s="84"/>
      <c r="H11" s="84"/>
      <c r="J11" s="84" t="s">
        <v>13093</v>
      </c>
      <c r="K11" s="84"/>
      <c r="L11" s="84"/>
      <c r="M11" s="84"/>
      <c r="N11" s="84"/>
      <c r="O11" s="84"/>
      <c r="P11" s="84"/>
      <c r="R11" s="84" t="s">
        <v>13096</v>
      </c>
      <c r="S11" s="84"/>
      <c r="T11" s="84"/>
      <c r="U11" s="84"/>
      <c r="V11" s="84"/>
      <c r="W11" s="84"/>
      <c r="X11" s="84"/>
      <c r="Z11" s="84" t="s">
        <v>13106</v>
      </c>
      <c r="AA11" s="84"/>
      <c r="AB11" s="84"/>
      <c r="AC11" s="84"/>
      <c r="AD11" s="84"/>
      <c r="AE11" s="84"/>
      <c r="AF11" s="84"/>
    </row>
    <row r="12" spans="2:32" ht="15" thickBot="1" x14ac:dyDescent="0.35">
      <c r="B12" s="16" t="s">
        <v>13097</v>
      </c>
      <c r="C12" s="16" t="s">
        <v>13098</v>
      </c>
      <c r="D12" s="16" t="s">
        <v>13099</v>
      </c>
      <c r="E12" s="16" t="s">
        <v>13100</v>
      </c>
      <c r="F12" s="16" t="s">
        <v>13101</v>
      </c>
      <c r="G12" s="16" t="s">
        <v>13102</v>
      </c>
      <c r="H12" s="16" t="s">
        <v>13103</v>
      </c>
      <c r="J12" s="16" t="s">
        <v>13097</v>
      </c>
      <c r="K12" s="16" t="s">
        <v>13098</v>
      </c>
      <c r="L12" s="16" t="s">
        <v>13099</v>
      </c>
      <c r="M12" s="16" t="s">
        <v>13100</v>
      </c>
      <c r="N12" s="16" t="s">
        <v>13101</v>
      </c>
      <c r="O12" s="16" t="s">
        <v>13102</v>
      </c>
      <c r="P12" s="16" t="s">
        <v>13103</v>
      </c>
      <c r="R12" s="16" t="s">
        <v>13097</v>
      </c>
      <c r="S12" s="16" t="s">
        <v>13098</v>
      </c>
      <c r="T12" s="16" t="s">
        <v>13099</v>
      </c>
      <c r="U12" s="16" t="s">
        <v>13100</v>
      </c>
      <c r="V12" s="16" t="s">
        <v>13101</v>
      </c>
      <c r="W12" s="16" t="s">
        <v>13102</v>
      </c>
      <c r="X12" s="16" t="s">
        <v>13103</v>
      </c>
      <c r="Z12" s="16" t="s">
        <v>13097</v>
      </c>
      <c r="AA12" s="16" t="s">
        <v>13098</v>
      </c>
      <c r="AB12" s="16" t="s">
        <v>13099</v>
      </c>
      <c r="AC12" s="16" t="s">
        <v>13100</v>
      </c>
      <c r="AD12" s="16" t="s">
        <v>13101</v>
      </c>
      <c r="AE12" s="16" t="s">
        <v>13102</v>
      </c>
      <c r="AF12" s="16" t="s">
        <v>13103</v>
      </c>
    </row>
    <row r="13" spans="2:32" ht="15" thickBot="1" x14ac:dyDescent="0.35">
      <c r="B13" s="62"/>
      <c r="C13" s="62"/>
      <c r="D13" s="62"/>
      <c r="E13" s="62">
        <v>1</v>
      </c>
      <c r="F13" s="62">
        <v>1</v>
      </c>
      <c r="G13" s="62">
        <v>1</v>
      </c>
      <c r="H13" s="62">
        <v>1</v>
      </c>
      <c r="J13" s="62"/>
      <c r="K13" s="62">
        <v>1</v>
      </c>
      <c r="L13" s="62">
        <v>1</v>
      </c>
      <c r="M13" s="62">
        <v>1</v>
      </c>
      <c r="N13" s="62">
        <v>1</v>
      </c>
      <c r="O13" s="62">
        <v>1</v>
      </c>
      <c r="P13" s="62">
        <v>1</v>
      </c>
      <c r="R13" s="62"/>
      <c r="S13" s="62"/>
      <c r="T13" s="62">
        <v>0</v>
      </c>
      <c r="U13" s="62">
        <v>1</v>
      </c>
      <c r="V13" s="62">
        <v>1</v>
      </c>
      <c r="W13" s="62">
        <v>1</v>
      </c>
      <c r="X13" s="62">
        <v>0</v>
      </c>
      <c r="Z13" s="62"/>
      <c r="AA13" s="62"/>
      <c r="AB13" s="62"/>
      <c r="AC13" s="62">
        <v>0</v>
      </c>
      <c r="AD13" s="62">
        <v>1</v>
      </c>
      <c r="AE13" s="62">
        <v>1</v>
      </c>
      <c r="AF13" s="62">
        <v>0</v>
      </c>
    </row>
    <row r="14" spans="2:32" ht="15" thickBot="1" x14ac:dyDescent="0.35">
      <c r="B14" s="62">
        <v>1</v>
      </c>
      <c r="C14" s="62">
        <v>1</v>
      </c>
      <c r="D14" s="62">
        <v>1</v>
      </c>
      <c r="E14" s="62">
        <v>0</v>
      </c>
      <c r="F14" s="62">
        <v>0</v>
      </c>
      <c r="G14" s="62">
        <v>1</v>
      </c>
      <c r="H14" s="62">
        <v>0</v>
      </c>
      <c r="J14" s="62">
        <v>0</v>
      </c>
      <c r="K14" s="62">
        <v>0</v>
      </c>
      <c r="L14" s="62">
        <v>0</v>
      </c>
      <c r="M14" s="62">
        <v>0</v>
      </c>
      <c r="N14" s="62">
        <v>1</v>
      </c>
      <c r="O14" s="62">
        <v>1</v>
      </c>
      <c r="P14" s="62">
        <v>1</v>
      </c>
      <c r="R14" s="62">
        <v>0</v>
      </c>
      <c r="S14" s="62">
        <v>0</v>
      </c>
      <c r="T14" s="62">
        <v>0</v>
      </c>
      <c r="U14" s="62">
        <v>1</v>
      </c>
      <c r="V14" s="62">
        <v>1</v>
      </c>
      <c r="W14" s="62">
        <v>1</v>
      </c>
      <c r="X14" s="62">
        <v>0</v>
      </c>
      <c r="Z14" s="62">
        <v>1</v>
      </c>
      <c r="AA14" s="62">
        <v>0</v>
      </c>
      <c r="AB14" s="62">
        <v>1</v>
      </c>
      <c r="AC14" s="62">
        <v>0</v>
      </c>
      <c r="AD14" s="62">
        <v>1</v>
      </c>
      <c r="AE14" s="62">
        <v>1</v>
      </c>
      <c r="AF14" s="62">
        <v>1</v>
      </c>
    </row>
    <row r="15" spans="2:32" ht="15" thickBot="1" x14ac:dyDescent="0.35">
      <c r="B15" s="62">
        <v>0</v>
      </c>
      <c r="C15" s="62">
        <v>0</v>
      </c>
      <c r="D15" s="62">
        <v>0</v>
      </c>
      <c r="E15" s="62">
        <v>0</v>
      </c>
      <c r="F15" s="62">
        <v>0</v>
      </c>
      <c r="G15" s="62">
        <v>1</v>
      </c>
      <c r="H15" s="62">
        <v>1</v>
      </c>
      <c r="J15" s="62">
        <v>1</v>
      </c>
      <c r="K15" s="62">
        <v>0</v>
      </c>
      <c r="L15" s="62">
        <v>0</v>
      </c>
      <c r="M15" s="62">
        <v>0</v>
      </c>
      <c r="N15" s="62">
        <v>1</v>
      </c>
      <c r="O15" s="62">
        <v>1</v>
      </c>
      <c r="P15" s="62">
        <v>1</v>
      </c>
      <c r="R15" s="62">
        <v>0</v>
      </c>
      <c r="S15" s="62">
        <v>0</v>
      </c>
      <c r="T15" s="62">
        <v>1</v>
      </c>
      <c r="U15" s="62">
        <v>1</v>
      </c>
      <c r="V15" s="62">
        <v>1</v>
      </c>
      <c r="W15" s="62">
        <v>1</v>
      </c>
      <c r="X15" s="62">
        <v>1</v>
      </c>
      <c r="Z15" s="62">
        <v>0</v>
      </c>
      <c r="AA15" s="62">
        <v>0</v>
      </c>
      <c r="AB15" s="62">
        <v>0</v>
      </c>
      <c r="AC15" s="62">
        <v>0</v>
      </c>
      <c r="AD15" s="62">
        <v>1</v>
      </c>
      <c r="AE15" s="62">
        <v>1</v>
      </c>
      <c r="AF15" s="62">
        <v>0</v>
      </c>
    </row>
    <row r="16" spans="2:32" ht="15" thickBot="1" x14ac:dyDescent="0.35">
      <c r="B16" s="62">
        <v>0</v>
      </c>
      <c r="C16" s="62">
        <v>0</v>
      </c>
      <c r="D16" s="62">
        <v>0</v>
      </c>
      <c r="E16" s="62">
        <v>0</v>
      </c>
      <c r="F16" s="62">
        <v>1</v>
      </c>
      <c r="G16" s="62">
        <v>1</v>
      </c>
      <c r="H16" s="62">
        <v>1</v>
      </c>
      <c r="J16" s="62">
        <v>0</v>
      </c>
      <c r="K16" s="62">
        <v>0</v>
      </c>
      <c r="L16" s="62">
        <v>0</v>
      </c>
      <c r="M16" s="62">
        <v>1</v>
      </c>
      <c r="N16" s="62">
        <v>1</v>
      </c>
      <c r="O16" s="62">
        <v>1</v>
      </c>
      <c r="P16" s="62">
        <v>1</v>
      </c>
      <c r="R16" s="62">
        <v>1</v>
      </c>
      <c r="S16" s="62">
        <v>0</v>
      </c>
      <c r="T16" s="62">
        <v>0</v>
      </c>
      <c r="U16" s="62">
        <v>0</v>
      </c>
      <c r="V16" s="62">
        <v>1</v>
      </c>
      <c r="W16" s="62">
        <v>1</v>
      </c>
      <c r="X16" s="62">
        <v>0</v>
      </c>
      <c r="Z16" s="62">
        <v>0</v>
      </c>
      <c r="AA16" s="62">
        <v>0</v>
      </c>
      <c r="AB16" s="62">
        <v>1</v>
      </c>
      <c r="AC16" s="62">
        <v>1</v>
      </c>
      <c r="AD16" s="62">
        <v>1</v>
      </c>
      <c r="AE16" s="62">
        <v>1</v>
      </c>
      <c r="AF16" s="62">
        <v>0</v>
      </c>
    </row>
    <row r="17" spans="2:32" ht="15" thickBot="1" x14ac:dyDescent="0.35">
      <c r="B17" s="62">
        <v>0</v>
      </c>
      <c r="C17" s="62">
        <v>0</v>
      </c>
      <c r="D17" s="62">
        <v>0</v>
      </c>
      <c r="E17" s="62"/>
      <c r="F17" s="62"/>
      <c r="G17" s="62"/>
      <c r="H17" s="62"/>
      <c r="J17" s="62">
        <v>1</v>
      </c>
      <c r="K17" s="62">
        <v>1</v>
      </c>
      <c r="L17" s="62">
        <v>0</v>
      </c>
      <c r="M17" s="62">
        <v>0</v>
      </c>
      <c r="N17" s="62"/>
      <c r="O17" s="62"/>
      <c r="P17" s="62"/>
      <c r="R17" s="62">
        <v>0</v>
      </c>
      <c r="S17" s="62">
        <v>0</v>
      </c>
      <c r="T17" s="62">
        <v>0</v>
      </c>
      <c r="U17" s="62">
        <v>1</v>
      </c>
      <c r="V17" s="62">
        <v>1</v>
      </c>
      <c r="W17" s="62"/>
      <c r="X17" s="62"/>
      <c r="Z17" s="62">
        <v>0</v>
      </c>
      <c r="AA17" s="62">
        <v>1</v>
      </c>
      <c r="AB17" s="62">
        <v>1</v>
      </c>
      <c r="AC17" s="62">
        <v>0</v>
      </c>
      <c r="AD17" s="62">
        <v>1</v>
      </c>
      <c r="AE17" s="62"/>
      <c r="AF17" s="62"/>
    </row>
    <row r="18" spans="2:32" ht="15" thickBot="1" x14ac:dyDescent="0.35">
      <c r="B18" s="62"/>
      <c r="C18" s="62"/>
      <c r="D18" s="62"/>
      <c r="E18" s="62"/>
      <c r="F18" s="62"/>
      <c r="G18" s="62"/>
      <c r="H18" s="62"/>
      <c r="J18" s="62"/>
      <c r="K18" s="62"/>
      <c r="L18" s="62"/>
      <c r="M18" s="62"/>
      <c r="N18" s="62"/>
      <c r="O18" s="62"/>
      <c r="P18" s="62"/>
      <c r="R18" s="62"/>
      <c r="S18" s="62"/>
      <c r="T18" s="62"/>
      <c r="U18" s="62"/>
      <c r="V18" s="62"/>
      <c r="W18" s="62"/>
      <c r="X18" s="62"/>
      <c r="Z18" s="62"/>
      <c r="AA18" s="62"/>
      <c r="AB18" s="62"/>
      <c r="AC18" s="62"/>
      <c r="AD18" s="62"/>
      <c r="AE18" s="62"/>
      <c r="AF18" s="62"/>
    </row>
    <row r="20" spans="2:32" ht="15" thickBot="1" x14ac:dyDescent="0.35">
      <c r="B20" s="84" t="s">
        <v>13091</v>
      </c>
      <c r="C20" s="84"/>
      <c r="D20" s="84"/>
      <c r="E20" s="84"/>
      <c r="F20" s="84"/>
      <c r="G20" s="84"/>
      <c r="H20" s="84"/>
      <c r="J20" s="84" t="s">
        <v>13094</v>
      </c>
      <c r="K20" s="84"/>
      <c r="L20" s="84"/>
      <c r="M20" s="84"/>
      <c r="N20" s="84"/>
      <c r="O20" s="84"/>
      <c r="P20" s="84"/>
      <c r="R20" s="84" t="s">
        <v>13104</v>
      </c>
      <c r="S20" s="84"/>
      <c r="T20" s="84"/>
      <c r="U20" s="84"/>
      <c r="V20" s="84"/>
      <c r="W20" s="84"/>
      <c r="X20" s="84"/>
      <c r="Z20" s="84" t="s">
        <v>13107</v>
      </c>
      <c r="AA20" s="84"/>
      <c r="AB20" s="84"/>
      <c r="AC20" s="84"/>
      <c r="AD20" s="84"/>
      <c r="AE20" s="84"/>
      <c r="AF20" s="84"/>
    </row>
    <row r="21" spans="2:32" ht="15" thickBot="1" x14ac:dyDescent="0.35">
      <c r="B21" s="16" t="s">
        <v>13097</v>
      </c>
      <c r="C21" s="16" t="s">
        <v>13098</v>
      </c>
      <c r="D21" s="16" t="s">
        <v>13099</v>
      </c>
      <c r="E21" s="16" t="s">
        <v>13100</v>
      </c>
      <c r="F21" s="16" t="s">
        <v>13101</v>
      </c>
      <c r="G21" s="16" t="s">
        <v>13102</v>
      </c>
      <c r="H21" s="16" t="s">
        <v>13103</v>
      </c>
      <c r="J21" s="16" t="s">
        <v>13097</v>
      </c>
      <c r="K21" s="16" t="s">
        <v>13098</v>
      </c>
      <c r="L21" s="16" t="s">
        <v>13099</v>
      </c>
      <c r="M21" s="16" t="s">
        <v>13100</v>
      </c>
      <c r="N21" s="16" t="s">
        <v>13101</v>
      </c>
      <c r="O21" s="16" t="s">
        <v>13102</v>
      </c>
      <c r="P21" s="16" t="s">
        <v>13103</v>
      </c>
      <c r="R21" s="16" t="s">
        <v>13097</v>
      </c>
      <c r="S21" s="16" t="s">
        <v>13098</v>
      </c>
      <c r="T21" s="16" t="s">
        <v>13099</v>
      </c>
      <c r="U21" s="16" t="s">
        <v>13100</v>
      </c>
      <c r="V21" s="16" t="s">
        <v>13101</v>
      </c>
      <c r="W21" s="16" t="s">
        <v>13102</v>
      </c>
      <c r="X21" s="16" t="s">
        <v>13103</v>
      </c>
      <c r="Z21" s="16" t="s">
        <v>13097</v>
      </c>
      <c r="AA21" s="16" t="s">
        <v>13098</v>
      </c>
      <c r="AB21" s="16" t="s">
        <v>13099</v>
      </c>
      <c r="AC21" s="16" t="s">
        <v>13100</v>
      </c>
      <c r="AD21" s="16" t="s">
        <v>13101</v>
      </c>
      <c r="AE21" s="16" t="s">
        <v>13102</v>
      </c>
      <c r="AF21" s="16" t="s">
        <v>13103</v>
      </c>
    </row>
    <row r="22" spans="2:32" ht="15" thickBot="1" x14ac:dyDescent="0.35">
      <c r="B22" s="62"/>
      <c r="C22" s="62"/>
      <c r="D22" s="62"/>
      <c r="E22" s="62">
        <v>0</v>
      </c>
      <c r="F22" s="62">
        <v>0</v>
      </c>
      <c r="G22" s="62">
        <v>0</v>
      </c>
      <c r="H22" s="62">
        <v>0</v>
      </c>
      <c r="J22" s="62"/>
      <c r="K22" s="62"/>
      <c r="L22" s="62"/>
      <c r="M22" s="62"/>
      <c r="N22" s="62">
        <v>1</v>
      </c>
      <c r="O22" s="62">
        <v>1</v>
      </c>
      <c r="P22" s="62">
        <v>1</v>
      </c>
      <c r="R22" s="62"/>
      <c r="S22" s="62"/>
      <c r="T22" s="62"/>
      <c r="U22" s="62"/>
      <c r="V22" s="62"/>
      <c r="W22" s="62">
        <v>1</v>
      </c>
      <c r="X22" s="62">
        <v>1</v>
      </c>
      <c r="Z22" s="62"/>
      <c r="AA22" s="62"/>
      <c r="AB22" s="62"/>
      <c r="AC22" s="62"/>
      <c r="AD22" s="62"/>
      <c r="AE22" s="62">
        <v>1</v>
      </c>
      <c r="AF22" s="62">
        <v>0</v>
      </c>
    </row>
    <row r="23" spans="2:32" ht="15" thickBot="1" x14ac:dyDescent="0.35">
      <c r="B23" s="62">
        <v>0</v>
      </c>
      <c r="C23" s="62">
        <v>0</v>
      </c>
      <c r="D23" s="62">
        <v>0</v>
      </c>
      <c r="E23" s="62">
        <v>1</v>
      </c>
      <c r="F23" s="62">
        <v>1</v>
      </c>
      <c r="G23" s="62">
        <v>1</v>
      </c>
      <c r="H23" s="62">
        <v>1</v>
      </c>
      <c r="J23" s="62">
        <v>1</v>
      </c>
      <c r="K23" s="62">
        <v>0</v>
      </c>
      <c r="L23" s="62">
        <v>0</v>
      </c>
      <c r="M23" s="62">
        <v>1</v>
      </c>
      <c r="N23" s="62">
        <v>1</v>
      </c>
      <c r="O23" s="62">
        <v>0</v>
      </c>
      <c r="P23" s="62">
        <v>0</v>
      </c>
      <c r="R23" s="62">
        <v>0</v>
      </c>
      <c r="S23" s="62">
        <v>1</v>
      </c>
      <c r="T23" s="62">
        <v>1</v>
      </c>
      <c r="U23" s="62">
        <v>0</v>
      </c>
      <c r="V23" s="62">
        <v>1</v>
      </c>
      <c r="W23" s="62">
        <v>1</v>
      </c>
      <c r="X23" s="62">
        <v>1</v>
      </c>
      <c r="Z23" s="62">
        <v>0</v>
      </c>
      <c r="AA23" s="62">
        <v>0</v>
      </c>
      <c r="AB23" s="62">
        <v>1</v>
      </c>
      <c r="AC23" s="62">
        <v>0</v>
      </c>
      <c r="AD23" s="62">
        <v>1</v>
      </c>
      <c r="AE23" s="62">
        <v>1</v>
      </c>
      <c r="AF23" s="62">
        <v>0</v>
      </c>
    </row>
    <row r="24" spans="2:32" ht="15" thickBot="1" x14ac:dyDescent="0.35">
      <c r="B24" s="62">
        <v>1</v>
      </c>
      <c r="C24" s="62">
        <v>1</v>
      </c>
      <c r="D24" s="62">
        <v>1</v>
      </c>
      <c r="E24" s="62">
        <v>1</v>
      </c>
      <c r="F24" s="62">
        <v>1</v>
      </c>
      <c r="G24" s="62">
        <v>1</v>
      </c>
      <c r="H24" s="62">
        <v>1</v>
      </c>
      <c r="J24" s="62">
        <v>1</v>
      </c>
      <c r="K24" s="62">
        <v>1</v>
      </c>
      <c r="L24" s="62">
        <v>0</v>
      </c>
      <c r="M24" s="62">
        <v>1</v>
      </c>
      <c r="N24" s="62">
        <v>1</v>
      </c>
      <c r="O24" s="62">
        <v>1</v>
      </c>
      <c r="P24" s="62">
        <v>1</v>
      </c>
      <c r="R24" s="62">
        <v>1</v>
      </c>
      <c r="S24" s="62">
        <v>0</v>
      </c>
      <c r="T24" s="62">
        <v>0</v>
      </c>
      <c r="U24" s="62">
        <v>1</v>
      </c>
      <c r="V24" s="62">
        <v>1</v>
      </c>
      <c r="W24" s="62">
        <v>1</v>
      </c>
      <c r="X24" s="62">
        <v>1</v>
      </c>
      <c r="Z24" s="62">
        <v>0</v>
      </c>
      <c r="AA24" s="62">
        <v>1</v>
      </c>
      <c r="AB24" s="62">
        <v>1</v>
      </c>
      <c r="AC24" s="62">
        <v>0</v>
      </c>
      <c r="AD24" s="62">
        <v>1</v>
      </c>
      <c r="AE24" s="62">
        <v>1</v>
      </c>
      <c r="AF24" s="62">
        <v>0</v>
      </c>
    </row>
    <row r="25" spans="2:32" ht="15" thickBot="1" x14ac:dyDescent="0.35">
      <c r="B25" s="62">
        <v>1</v>
      </c>
      <c r="C25" s="62">
        <v>1</v>
      </c>
      <c r="D25" s="62">
        <v>1</v>
      </c>
      <c r="E25" s="62">
        <v>0</v>
      </c>
      <c r="F25" s="62">
        <v>0</v>
      </c>
      <c r="G25" s="62">
        <v>1</v>
      </c>
      <c r="H25" s="62">
        <v>1</v>
      </c>
      <c r="J25" s="62">
        <v>0</v>
      </c>
      <c r="K25" s="62">
        <v>1</v>
      </c>
      <c r="L25" s="62">
        <v>0</v>
      </c>
      <c r="M25" s="62">
        <v>1</v>
      </c>
      <c r="N25" s="62">
        <v>1</v>
      </c>
      <c r="O25" s="62">
        <v>1</v>
      </c>
      <c r="P25" s="62">
        <v>0</v>
      </c>
      <c r="R25" s="62">
        <v>0</v>
      </c>
      <c r="S25" s="62">
        <v>0</v>
      </c>
      <c r="T25" s="62">
        <v>0</v>
      </c>
      <c r="U25" s="62">
        <v>1</v>
      </c>
      <c r="V25" s="62">
        <v>1</v>
      </c>
      <c r="W25" s="62">
        <v>1</v>
      </c>
      <c r="X25" s="62">
        <v>0</v>
      </c>
      <c r="Z25" s="62">
        <v>0</v>
      </c>
      <c r="AA25" s="62">
        <v>0</v>
      </c>
      <c r="AB25" s="62">
        <v>0</v>
      </c>
      <c r="AC25" s="62">
        <v>0</v>
      </c>
      <c r="AD25" s="62">
        <v>1</v>
      </c>
      <c r="AE25" s="62">
        <v>1</v>
      </c>
      <c r="AF25" s="62">
        <v>1</v>
      </c>
    </row>
    <row r="26" spans="2:32" ht="15" thickBot="1" x14ac:dyDescent="0.35">
      <c r="B26" s="62">
        <v>1</v>
      </c>
      <c r="C26" s="62">
        <v>0</v>
      </c>
      <c r="D26" s="62">
        <v>0</v>
      </c>
      <c r="E26" s="62">
        <v>0</v>
      </c>
      <c r="F26" s="62">
        <v>0</v>
      </c>
      <c r="G26" s="62">
        <v>0</v>
      </c>
      <c r="H26" s="62"/>
      <c r="J26" s="62">
        <v>0</v>
      </c>
      <c r="K26" s="62">
        <v>1</v>
      </c>
      <c r="L26" s="62">
        <v>1</v>
      </c>
      <c r="M26" s="62">
        <v>1</v>
      </c>
      <c r="N26" s="62">
        <v>1</v>
      </c>
      <c r="O26" s="62">
        <v>0</v>
      </c>
      <c r="P26" s="62"/>
      <c r="R26" s="62">
        <v>0</v>
      </c>
      <c r="S26" s="62">
        <v>1</v>
      </c>
      <c r="T26" s="62">
        <v>1</v>
      </c>
      <c r="U26" s="62">
        <v>1</v>
      </c>
      <c r="V26" s="62">
        <v>1</v>
      </c>
      <c r="W26" s="62">
        <v>1</v>
      </c>
      <c r="X26" s="62">
        <v>0</v>
      </c>
      <c r="Z26" s="62">
        <v>0</v>
      </c>
      <c r="AA26" s="62">
        <v>0</v>
      </c>
      <c r="AB26" s="62">
        <v>0</v>
      </c>
      <c r="AC26" s="62">
        <v>1</v>
      </c>
      <c r="AD26" s="62">
        <v>1</v>
      </c>
      <c r="AE26" s="62">
        <v>1</v>
      </c>
      <c r="AF26" s="62">
        <v>1</v>
      </c>
    </row>
    <row r="27" spans="2:32" ht="15" thickBot="1" x14ac:dyDescent="0.35">
      <c r="B27" s="62"/>
      <c r="C27" s="62"/>
      <c r="D27" s="62"/>
      <c r="E27" s="62"/>
      <c r="F27" s="62"/>
      <c r="G27" s="62"/>
      <c r="H27" s="62"/>
      <c r="J27" s="62"/>
      <c r="K27" s="62"/>
      <c r="L27" s="62"/>
      <c r="M27" s="62"/>
      <c r="N27" s="62"/>
      <c r="O27" s="62"/>
      <c r="P27" s="62"/>
      <c r="R27" s="62"/>
      <c r="S27" s="62"/>
      <c r="T27" s="62"/>
      <c r="U27" s="62"/>
      <c r="V27" s="62"/>
      <c r="W27" s="62"/>
      <c r="X27" s="62"/>
      <c r="Z27" s="62">
        <v>1</v>
      </c>
      <c r="AA27" s="62"/>
      <c r="AB27" s="62"/>
      <c r="AC27" s="62"/>
      <c r="AD27" s="62"/>
      <c r="AE27" s="62"/>
      <c r="AF27" s="62"/>
    </row>
  </sheetData>
  <mergeCells count="12">
    <mergeCell ref="J2:P2"/>
    <mergeCell ref="J11:P11"/>
    <mergeCell ref="J20:P20"/>
    <mergeCell ref="B2:H2"/>
    <mergeCell ref="B11:H11"/>
    <mergeCell ref="B20:H20"/>
    <mergeCell ref="R2:X2"/>
    <mergeCell ref="R11:X11"/>
    <mergeCell ref="R20:X20"/>
    <mergeCell ref="Z2:AF2"/>
    <mergeCell ref="Z11:AF11"/>
    <mergeCell ref="Z20:AF20"/>
  </mergeCells>
  <phoneticPr fontId="2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46C15-6929-4B58-BDE2-89B7D5B794F5}">
  <sheetPr codeName="Sheet7"/>
  <dimension ref="A1:P362"/>
  <sheetViews>
    <sheetView showGridLines="0" workbookViewId="0"/>
  </sheetViews>
  <sheetFormatPr defaultRowHeight="14.4" x14ac:dyDescent="0.3"/>
  <cols>
    <col min="1" max="1" width="11.5546875" bestFit="1" customWidth="1"/>
    <col min="2" max="2" width="11.5546875" customWidth="1"/>
    <col min="3" max="3" width="10.33203125" customWidth="1"/>
    <col min="4" max="4" width="10.6640625" customWidth="1"/>
    <col min="5" max="5" width="16.5546875" customWidth="1"/>
    <col min="6" max="6" width="15.88671875" customWidth="1"/>
    <col min="7" max="8" width="10.6640625" customWidth="1"/>
    <col min="9" max="9" width="5" customWidth="1"/>
    <col min="10" max="10" width="15.6640625" bestFit="1" customWidth="1"/>
    <col min="11" max="11" width="12.88671875" customWidth="1"/>
    <col min="12" max="12" width="5" customWidth="1"/>
    <col min="13" max="13" width="10" customWidth="1"/>
    <col min="14" max="16" width="12.88671875" customWidth="1"/>
  </cols>
  <sheetData>
    <row r="1" spans="1:16" x14ac:dyDescent="0.3">
      <c r="A1" s="35" t="s">
        <v>11840</v>
      </c>
      <c r="B1" s="35" t="s">
        <v>11845</v>
      </c>
      <c r="C1" s="35" t="s">
        <v>11842</v>
      </c>
      <c r="D1" s="35" t="s">
        <v>11843</v>
      </c>
      <c r="E1" s="35" t="s">
        <v>13113</v>
      </c>
      <c r="F1" s="35" t="s">
        <v>13114</v>
      </c>
      <c r="G1" s="35" t="s">
        <v>11841</v>
      </c>
      <c r="H1" s="35" t="s">
        <v>11844</v>
      </c>
      <c r="J1" s="85" t="s">
        <v>17002</v>
      </c>
      <c r="K1" s="85"/>
      <c r="M1" s="35" t="s">
        <v>11845</v>
      </c>
      <c r="N1" s="35" t="s">
        <v>11842</v>
      </c>
      <c r="O1" s="35" t="s">
        <v>11843</v>
      </c>
      <c r="P1" s="35" t="s">
        <v>11844</v>
      </c>
    </row>
    <row r="2" spans="1:16" x14ac:dyDescent="0.3">
      <c r="A2" s="67">
        <v>44075</v>
      </c>
      <c r="B2" s="36">
        <v>2020</v>
      </c>
      <c r="C2" s="37">
        <v>383.53462065474787</v>
      </c>
      <c r="D2" s="37">
        <v>1330</v>
      </c>
      <c r="E2" s="37">
        <v>383.53462065474787</v>
      </c>
      <c r="F2" s="37">
        <v>1330</v>
      </c>
      <c r="G2" s="37">
        <v>1713.5346206547479</v>
      </c>
      <c r="H2" s="37">
        <v>318816.46537934523</v>
      </c>
      <c r="I2" s="33"/>
      <c r="J2" s="17" t="s">
        <v>17001</v>
      </c>
      <c r="K2" s="66">
        <v>44075</v>
      </c>
      <c r="M2" s="36"/>
      <c r="N2" s="37"/>
      <c r="O2" s="37"/>
      <c r="P2" s="37"/>
    </row>
    <row r="3" spans="1:16" x14ac:dyDescent="0.3">
      <c r="A3" s="67">
        <v>44105</v>
      </c>
      <c r="B3" s="36">
        <v>2020</v>
      </c>
      <c r="C3" s="37">
        <v>385.13268157414268</v>
      </c>
      <c r="D3" s="37">
        <v>1328.4019390806052</v>
      </c>
      <c r="E3" s="37">
        <v>768.66730222889055</v>
      </c>
      <c r="F3" s="37">
        <v>2658.4019390806052</v>
      </c>
      <c r="G3" s="37">
        <v>1713.5346206547479</v>
      </c>
      <c r="H3" s="37">
        <v>318431.33269777108</v>
      </c>
      <c r="I3" s="34"/>
      <c r="J3" s="17" t="s">
        <v>17006</v>
      </c>
      <c r="K3" s="48">
        <v>319200</v>
      </c>
      <c r="M3" s="36"/>
      <c r="N3" s="37"/>
      <c r="O3" s="37"/>
      <c r="P3" s="37"/>
    </row>
    <row r="4" spans="1:16" x14ac:dyDescent="0.3">
      <c r="A4" s="67">
        <v>44136</v>
      </c>
      <c r="B4" s="36">
        <v>2020</v>
      </c>
      <c r="C4" s="37">
        <v>386.7374010807016</v>
      </c>
      <c r="D4" s="37">
        <v>1326.7972195740463</v>
      </c>
      <c r="E4" s="37">
        <v>1155.4047033095922</v>
      </c>
      <c r="F4" s="37">
        <v>3985.1991586546515</v>
      </c>
      <c r="G4" s="37">
        <v>1713.5346206547479</v>
      </c>
      <c r="H4" s="37">
        <v>318044.59529669036</v>
      </c>
      <c r="I4" s="34"/>
      <c r="J4" s="17" t="s">
        <v>17003</v>
      </c>
      <c r="K4" s="45">
        <v>0.2</v>
      </c>
      <c r="M4" s="36"/>
      <c r="N4" s="37"/>
      <c r="O4" s="37"/>
      <c r="P4" s="37"/>
    </row>
    <row r="5" spans="1:16" x14ac:dyDescent="0.3">
      <c r="A5" s="67">
        <v>44166</v>
      </c>
      <c r="B5" s="36">
        <v>2020</v>
      </c>
      <c r="C5" s="37">
        <v>388.348806918538</v>
      </c>
      <c r="D5" s="37">
        <v>1325.1858137362099</v>
      </c>
      <c r="E5" s="37">
        <v>1543.7535102281302</v>
      </c>
      <c r="F5" s="37">
        <v>5310.3849723908615</v>
      </c>
      <c r="G5" s="37">
        <v>1713.5346206547479</v>
      </c>
      <c r="H5" s="37">
        <v>317656.24648977182</v>
      </c>
      <c r="I5" s="34"/>
      <c r="J5" s="17" t="s">
        <v>17004</v>
      </c>
      <c r="K5" s="46">
        <v>0.05</v>
      </c>
      <c r="M5" s="36"/>
      <c r="N5" s="37"/>
      <c r="O5" s="37"/>
      <c r="P5" s="37"/>
    </row>
    <row r="6" spans="1:16" x14ac:dyDescent="0.3">
      <c r="A6" s="67">
        <v>44197</v>
      </c>
      <c r="B6" s="36">
        <v>2021</v>
      </c>
      <c r="C6" s="37">
        <v>389.96692694736521</v>
      </c>
      <c r="D6" s="37">
        <v>1323.5676937073827</v>
      </c>
      <c r="E6" s="37">
        <v>1933.7204371754954</v>
      </c>
      <c r="F6" s="37">
        <v>6633.9526660982447</v>
      </c>
      <c r="G6" s="37">
        <v>1713.5346206547479</v>
      </c>
      <c r="H6" s="37">
        <v>317266.27956282446</v>
      </c>
      <c r="I6" s="34"/>
      <c r="J6" s="17" t="s">
        <v>17005</v>
      </c>
      <c r="K6" s="47">
        <v>30</v>
      </c>
      <c r="M6" s="36"/>
      <c r="N6" s="37"/>
      <c r="O6" s="37"/>
      <c r="P6" s="37"/>
    </row>
    <row r="7" spans="1:16" x14ac:dyDescent="0.3">
      <c r="A7" s="67">
        <v>44228</v>
      </c>
      <c r="B7" s="36">
        <v>2021</v>
      </c>
      <c r="C7" s="37">
        <v>391.59178914297922</v>
      </c>
      <c r="D7" s="37">
        <v>1321.9428315117686</v>
      </c>
      <c r="E7" s="37">
        <v>2325.3122263184746</v>
      </c>
      <c r="F7" s="37">
        <v>7955.8954976100131</v>
      </c>
      <c r="G7" s="37">
        <v>1713.5346206547479</v>
      </c>
      <c r="H7" s="37">
        <v>316874.68777368148</v>
      </c>
      <c r="I7" s="34"/>
      <c r="M7" s="36"/>
      <c r="N7" s="37"/>
      <c r="O7" s="37"/>
      <c r="P7" s="37"/>
    </row>
    <row r="8" spans="1:16" x14ac:dyDescent="0.3">
      <c r="A8" s="67">
        <v>44256</v>
      </c>
      <c r="B8" s="36">
        <v>2021</v>
      </c>
      <c r="C8" s="37">
        <v>393.22342159774166</v>
      </c>
      <c r="D8" s="37">
        <v>1320.3111990570062</v>
      </c>
      <c r="E8" s="37">
        <v>2718.5356479162165</v>
      </c>
      <c r="F8" s="37">
        <v>9276.2066966670191</v>
      </c>
      <c r="G8" s="37">
        <v>1713.5346206547479</v>
      </c>
      <c r="H8" s="37">
        <v>316481.46435208374</v>
      </c>
      <c r="I8" s="34"/>
      <c r="M8" s="36"/>
      <c r="N8" s="37"/>
      <c r="O8" s="37"/>
      <c r="P8" s="37"/>
    </row>
    <row r="9" spans="1:16" x14ac:dyDescent="0.3">
      <c r="A9" s="67">
        <v>44287</v>
      </c>
      <c r="B9" s="36">
        <v>2021</v>
      </c>
      <c r="C9" s="37">
        <v>394.86185252106566</v>
      </c>
      <c r="D9" s="37">
        <v>1318.6727681336822</v>
      </c>
      <c r="E9" s="37">
        <v>3113.3975004372824</v>
      </c>
      <c r="F9" s="37">
        <v>10594.879464800701</v>
      </c>
      <c r="G9" s="37">
        <v>1713.5346206547479</v>
      </c>
      <c r="H9" s="37">
        <v>316086.60249956266</v>
      </c>
      <c r="I9" s="34"/>
      <c r="M9" s="36"/>
      <c r="N9" s="37"/>
      <c r="O9" s="37"/>
      <c r="P9" s="37"/>
    </row>
    <row r="10" spans="1:16" x14ac:dyDescent="0.3">
      <c r="A10" s="67">
        <v>44317</v>
      </c>
      <c r="B10" s="36">
        <v>2021</v>
      </c>
      <c r="C10" s="37">
        <v>396.50711023990334</v>
      </c>
      <c r="D10" s="37">
        <v>1317.0275104148445</v>
      </c>
      <c r="E10" s="37">
        <v>3509.9046106771857</v>
      </c>
      <c r="F10" s="37">
        <v>11911.906975215545</v>
      </c>
      <c r="G10" s="37">
        <v>1713.5346206547479</v>
      </c>
      <c r="H10" s="37">
        <v>315690.09538932279</v>
      </c>
      <c r="I10" s="34"/>
      <c r="M10" s="36"/>
      <c r="N10" s="37"/>
      <c r="O10" s="37"/>
      <c r="P10" s="37"/>
    </row>
    <row r="11" spans="1:16" x14ac:dyDescent="0.3">
      <c r="A11" s="67">
        <v>44348</v>
      </c>
      <c r="B11" s="36">
        <v>2021</v>
      </c>
      <c r="C11" s="37">
        <v>398.15922319923607</v>
      </c>
      <c r="D11" s="37">
        <v>1315.3753974555118</v>
      </c>
      <c r="E11" s="37">
        <v>3908.063833876422</v>
      </c>
      <c r="F11" s="37">
        <v>13227.282372671056</v>
      </c>
      <c r="G11" s="37">
        <v>1713.5346206547479</v>
      </c>
      <c r="H11" s="37">
        <v>315291.93616612355</v>
      </c>
      <c r="I11" s="34"/>
      <c r="M11" s="36"/>
      <c r="N11" s="37"/>
      <c r="O11" s="37"/>
      <c r="P11" s="37"/>
    </row>
    <row r="12" spans="1:16" x14ac:dyDescent="0.3">
      <c r="A12" s="67">
        <v>44378</v>
      </c>
      <c r="B12" s="36">
        <v>2021</v>
      </c>
      <c r="C12" s="37">
        <v>399.81821996256645</v>
      </c>
      <c r="D12" s="37">
        <v>1313.7164006921814</v>
      </c>
      <c r="E12" s="37">
        <v>4307.8820538389882</v>
      </c>
      <c r="F12" s="37">
        <v>14540.998773363237</v>
      </c>
      <c r="G12" s="37">
        <v>1713.5346206547479</v>
      </c>
      <c r="H12" s="37">
        <v>314892.11794616096</v>
      </c>
      <c r="I12" s="34"/>
      <c r="M12" s="36"/>
      <c r="N12" s="37"/>
      <c r="O12" s="37"/>
      <c r="P12" s="37"/>
    </row>
    <row r="13" spans="1:16" x14ac:dyDescent="0.3">
      <c r="A13" s="67">
        <v>44409</v>
      </c>
      <c r="B13" s="36">
        <v>2021</v>
      </c>
      <c r="C13" s="37">
        <v>401.48412921241038</v>
      </c>
      <c r="D13" s="37">
        <v>1312.0504914423375</v>
      </c>
      <c r="E13" s="37">
        <v>4709.3661830513984</v>
      </c>
      <c r="F13" s="37">
        <v>15853.049264805575</v>
      </c>
      <c r="G13" s="37">
        <v>1713.5346206547479</v>
      </c>
      <c r="H13" s="37">
        <v>314490.63381694857</v>
      </c>
      <c r="I13" s="34"/>
      <c r="M13" s="36"/>
      <c r="N13" s="37"/>
      <c r="O13" s="37"/>
      <c r="P13" s="37"/>
    </row>
    <row r="14" spans="1:16" x14ac:dyDescent="0.3">
      <c r="A14" s="67">
        <v>44440</v>
      </c>
      <c r="B14" s="36">
        <v>2021</v>
      </c>
      <c r="C14" s="37">
        <v>403.15697975079547</v>
      </c>
      <c r="D14" s="37">
        <v>1310.3776409039524</v>
      </c>
      <c r="E14" s="37">
        <v>5112.5231628021938</v>
      </c>
      <c r="F14" s="37">
        <v>17163.426905709526</v>
      </c>
      <c r="G14" s="37">
        <v>1713.5346206547479</v>
      </c>
      <c r="H14" s="37">
        <v>314087.47683719778</v>
      </c>
      <c r="I14" s="34"/>
      <c r="M14" s="36"/>
      <c r="N14" s="37"/>
      <c r="O14" s="37"/>
      <c r="P14" s="37"/>
    </row>
    <row r="15" spans="1:16" x14ac:dyDescent="0.3">
      <c r="A15" s="67">
        <v>44470</v>
      </c>
      <c r="B15" s="36">
        <v>2021</v>
      </c>
      <c r="C15" s="37">
        <v>404.83680049975715</v>
      </c>
      <c r="D15" s="37">
        <v>1308.6978201549907</v>
      </c>
      <c r="E15" s="37">
        <v>5517.3599633019512</v>
      </c>
      <c r="F15" s="37">
        <v>18472.124725864516</v>
      </c>
      <c r="G15" s="37">
        <v>1713.5346206547479</v>
      </c>
      <c r="H15" s="37">
        <v>313682.64003669802</v>
      </c>
      <c r="I15" s="34"/>
      <c r="M15" s="36"/>
      <c r="N15" s="37"/>
      <c r="O15" s="37"/>
      <c r="P15" s="37"/>
    </row>
    <row r="16" spans="1:16" x14ac:dyDescent="0.3">
      <c r="A16" s="67">
        <v>44501</v>
      </c>
      <c r="B16" s="36">
        <v>2021</v>
      </c>
      <c r="C16" s="37">
        <v>406.52362050183933</v>
      </c>
      <c r="D16" s="37">
        <v>1307.0110001529085</v>
      </c>
      <c r="E16" s="37">
        <v>5923.8835838037903</v>
      </c>
      <c r="F16" s="37">
        <v>19779.135726017426</v>
      </c>
      <c r="G16" s="37">
        <v>1713.5346206547479</v>
      </c>
      <c r="H16" s="37">
        <v>313276.11641619616</v>
      </c>
      <c r="I16" s="34"/>
      <c r="M16" s="36"/>
      <c r="N16" s="37"/>
      <c r="O16" s="37"/>
      <c r="P16" s="37"/>
    </row>
    <row r="17" spans="1:16" x14ac:dyDescent="0.3">
      <c r="A17" s="67">
        <v>44531</v>
      </c>
      <c r="B17" s="36">
        <v>2021</v>
      </c>
      <c r="C17" s="37">
        <v>408.21746892059718</v>
      </c>
      <c r="D17" s="37">
        <v>1305.3171517341507</v>
      </c>
      <c r="E17" s="37">
        <v>6332.101052724387</v>
      </c>
      <c r="F17" s="37">
        <v>21084.452877751577</v>
      </c>
      <c r="G17" s="37">
        <v>1713.5346206547479</v>
      </c>
      <c r="H17" s="37">
        <v>312867.89894727559</v>
      </c>
      <c r="I17" s="34"/>
      <c r="M17" s="36"/>
      <c r="N17" s="37"/>
      <c r="O17" s="37"/>
      <c r="P17" s="37"/>
    </row>
    <row r="18" spans="1:16" x14ac:dyDescent="0.3">
      <c r="A18" s="67">
        <v>44562</v>
      </c>
      <c r="B18" s="36">
        <v>2022</v>
      </c>
      <c r="C18" s="37">
        <v>409.91837504109958</v>
      </c>
      <c r="D18" s="37">
        <v>1303.6162456136483</v>
      </c>
      <c r="E18" s="37">
        <v>6742.0194277654864</v>
      </c>
      <c r="F18" s="37">
        <v>22388.069123365225</v>
      </c>
      <c r="G18" s="37">
        <v>1713.5346206547479</v>
      </c>
      <c r="H18" s="37">
        <v>312457.98057223449</v>
      </c>
      <c r="I18" s="34"/>
      <c r="M18" s="36"/>
      <c r="N18" s="37"/>
      <c r="O18" s="37"/>
      <c r="P18" s="37"/>
    </row>
    <row r="19" spans="1:16" x14ac:dyDescent="0.3">
      <c r="A19" s="67">
        <v>44593</v>
      </c>
      <c r="B19" s="36">
        <v>2022</v>
      </c>
      <c r="C19" s="37">
        <v>411.6263682704373</v>
      </c>
      <c r="D19" s="37">
        <v>1301.9082523843106</v>
      </c>
      <c r="E19" s="37">
        <v>7153.6457960359239</v>
      </c>
      <c r="F19" s="37">
        <v>23689.977375749535</v>
      </c>
      <c r="G19" s="37">
        <v>1713.5346206547479</v>
      </c>
      <c r="H19" s="37">
        <v>312046.35420396406</v>
      </c>
      <c r="I19" s="34"/>
      <c r="M19" s="36"/>
      <c r="N19" s="37"/>
      <c r="O19" s="37"/>
      <c r="P19" s="37"/>
    </row>
    <row r="20" spans="1:16" x14ac:dyDescent="0.3">
      <c r="A20" s="67">
        <v>44621</v>
      </c>
      <c r="B20" s="36">
        <v>2022</v>
      </c>
      <c r="C20" s="37">
        <v>413.34147813823097</v>
      </c>
      <c r="D20" s="37">
        <v>1300.1931425165169</v>
      </c>
      <c r="E20" s="37">
        <v>7566.9872741741547</v>
      </c>
      <c r="F20" s="37">
        <v>24990.170518266052</v>
      </c>
      <c r="G20" s="37">
        <v>1713.5346206547479</v>
      </c>
      <c r="H20" s="37">
        <v>311633.01272582583</v>
      </c>
      <c r="I20" s="34"/>
      <c r="J20" s="36"/>
      <c r="M20" s="36"/>
      <c r="N20" s="37"/>
      <c r="O20" s="37"/>
      <c r="P20" s="37"/>
    </row>
    <row r="21" spans="1:16" x14ac:dyDescent="0.3">
      <c r="A21" s="67">
        <v>44652</v>
      </c>
      <c r="B21" s="36">
        <v>2022</v>
      </c>
      <c r="C21" s="37">
        <v>415.06373429714017</v>
      </c>
      <c r="D21" s="37">
        <v>1298.4708863576077</v>
      </c>
      <c r="E21" s="37">
        <v>7982.0510084712951</v>
      </c>
      <c r="F21" s="37">
        <v>26288.64140462366</v>
      </c>
      <c r="G21" s="37">
        <v>1713.5346206547479</v>
      </c>
      <c r="H21" s="37">
        <v>311217.94899152871</v>
      </c>
      <c r="I21" s="34"/>
      <c r="J21" s="36"/>
      <c r="M21" s="36"/>
      <c r="N21" s="37"/>
      <c r="O21" s="37"/>
      <c r="P21" s="37"/>
    </row>
    <row r="22" spans="1:16" x14ac:dyDescent="0.3">
      <c r="A22" s="67">
        <v>44682</v>
      </c>
      <c r="B22" s="36">
        <v>2022</v>
      </c>
      <c r="C22" s="37">
        <v>416.7931665233782</v>
      </c>
      <c r="D22" s="37">
        <v>1296.7414541313697</v>
      </c>
      <c r="E22" s="37">
        <v>8398.8441749946724</v>
      </c>
      <c r="F22" s="37">
        <v>27585.382858755031</v>
      </c>
      <c r="G22" s="37">
        <v>1713.5346206547479</v>
      </c>
      <c r="H22" s="37">
        <v>310801.15582500532</v>
      </c>
      <c r="I22" s="34"/>
      <c r="J22" s="36"/>
      <c r="M22" s="36"/>
      <c r="N22" s="37"/>
      <c r="O22" s="37"/>
      <c r="P22" s="37"/>
    </row>
    <row r="23" spans="1:16" x14ac:dyDescent="0.3">
      <c r="A23" s="67">
        <v>44713</v>
      </c>
      <c r="B23" s="36">
        <v>2022</v>
      </c>
      <c r="C23" s="37">
        <v>418.52980471722572</v>
      </c>
      <c r="D23" s="37">
        <v>1295.0048159375222</v>
      </c>
      <c r="E23" s="37">
        <v>8817.3739797118978</v>
      </c>
      <c r="F23" s="37">
        <v>28880.387674692553</v>
      </c>
      <c r="G23" s="37">
        <v>1713.5346206547479</v>
      </c>
      <c r="H23" s="37">
        <v>310382.62602028809</v>
      </c>
      <c r="I23" s="34"/>
      <c r="J23" s="36"/>
      <c r="M23" s="36"/>
      <c r="N23" s="37"/>
      <c r="O23" s="37"/>
      <c r="P23" s="37"/>
    </row>
    <row r="24" spans="1:16" x14ac:dyDescent="0.3">
      <c r="A24" s="67">
        <v>44743</v>
      </c>
      <c r="B24" s="36">
        <v>2022</v>
      </c>
      <c r="C24" s="37">
        <v>420.27367890354731</v>
      </c>
      <c r="D24" s="37">
        <v>1293.2609417512006</v>
      </c>
      <c r="E24" s="37">
        <v>9237.6476586154458</v>
      </c>
      <c r="F24" s="37">
        <v>30173.648616443752</v>
      </c>
      <c r="G24" s="37">
        <v>1713.5346206547479</v>
      </c>
      <c r="H24" s="37">
        <v>309962.35234138457</v>
      </c>
      <c r="I24" s="34"/>
      <c r="J24" s="36"/>
      <c r="M24" s="36"/>
      <c r="N24" s="37"/>
      <c r="O24" s="37"/>
      <c r="P24" s="37"/>
    </row>
    <row r="25" spans="1:16" x14ac:dyDescent="0.3">
      <c r="A25" s="67">
        <v>44774</v>
      </c>
      <c r="B25" s="36">
        <v>2022</v>
      </c>
      <c r="C25" s="37">
        <v>422.02481923231221</v>
      </c>
      <c r="D25" s="37">
        <v>1291.5098014224357</v>
      </c>
      <c r="E25" s="37">
        <v>9659.6724778477583</v>
      </c>
      <c r="F25" s="37">
        <v>31465.158417866187</v>
      </c>
      <c r="G25" s="37">
        <v>1713.5346206547479</v>
      </c>
      <c r="H25" s="37">
        <v>309540.32752215228</v>
      </c>
      <c r="I25" s="34"/>
      <c r="J25" s="36"/>
      <c r="M25" s="36"/>
      <c r="N25" s="37"/>
      <c r="O25" s="37"/>
      <c r="P25" s="37"/>
    </row>
    <row r="26" spans="1:16" x14ac:dyDescent="0.3">
      <c r="A26" s="67">
        <v>44805</v>
      </c>
      <c r="B26" s="36">
        <v>2022</v>
      </c>
      <c r="C26" s="37">
        <v>423.78325597911339</v>
      </c>
      <c r="D26" s="37">
        <v>1289.7513646756345</v>
      </c>
      <c r="E26" s="37">
        <v>10083.455733826871</v>
      </c>
      <c r="F26" s="37">
        <v>32754.909782541821</v>
      </c>
      <c r="G26" s="37">
        <v>1713.5346206547479</v>
      </c>
      <c r="H26" s="37">
        <v>309116.54426617315</v>
      </c>
      <c r="I26" s="34"/>
      <c r="J26" s="36"/>
      <c r="M26" s="36"/>
      <c r="N26" s="37"/>
      <c r="O26" s="37"/>
      <c r="P26" s="37"/>
    </row>
    <row r="27" spans="1:16" x14ac:dyDescent="0.3">
      <c r="A27" s="67">
        <v>44835</v>
      </c>
      <c r="B27" s="36">
        <v>2022</v>
      </c>
      <c r="C27" s="37">
        <v>425.549019545693</v>
      </c>
      <c r="D27" s="37">
        <v>1287.9856011090549</v>
      </c>
      <c r="E27" s="37">
        <v>10509.004753372565</v>
      </c>
      <c r="F27" s="37">
        <v>34042.895383650874</v>
      </c>
      <c r="G27" s="37">
        <v>1713.5346206547479</v>
      </c>
      <c r="H27" s="37">
        <v>308690.99524662748</v>
      </c>
      <c r="I27" s="34"/>
      <c r="J27" s="36"/>
      <c r="M27" s="36"/>
      <c r="N27" s="37"/>
      <c r="O27" s="37"/>
      <c r="P27" s="37"/>
    </row>
    <row r="28" spans="1:16" x14ac:dyDescent="0.3">
      <c r="A28" s="67">
        <v>44866</v>
      </c>
      <c r="B28" s="36">
        <v>2022</v>
      </c>
      <c r="C28" s="37">
        <v>427.3221404604667</v>
      </c>
      <c r="D28" s="37">
        <v>1286.2124801942812</v>
      </c>
      <c r="E28" s="37">
        <v>10936.326893833031</v>
      </c>
      <c r="F28" s="37">
        <v>35329.107863845158</v>
      </c>
      <c r="G28" s="37">
        <v>1713.5346206547479</v>
      </c>
      <c r="H28" s="37">
        <v>308263.673106167</v>
      </c>
      <c r="I28" s="34"/>
      <c r="J28" s="36"/>
      <c r="M28" s="36"/>
      <c r="N28" s="37"/>
      <c r="O28" s="37"/>
      <c r="P28" s="37"/>
    </row>
    <row r="29" spans="1:16" x14ac:dyDescent="0.3">
      <c r="A29" s="67">
        <v>44896</v>
      </c>
      <c r="B29" s="36">
        <v>2022</v>
      </c>
      <c r="C29" s="37">
        <v>429.10264937905208</v>
      </c>
      <c r="D29" s="37">
        <v>1284.4319712756958</v>
      </c>
      <c r="E29" s="37">
        <v>11365.429543212083</v>
      </c>
      <c r="F29" s="37">
        <v>36613.539835120857</v>
      </c>
      <c r="G29" s="37">
        <v>1713.5346206547479</v>
      </c>
      <c r="H29" s="37">
        <v>307834.57045678794</v>
      </c>
      <c r="I29" s="34"/>
      <c r="J29" s="36"/>
      <c r="M29" s="36"/>
      <c r="N29" s="37"/>
      <c r="O29" s="37"/>
      <c r="P29" s="37"/>
    </row>
    <row r="30" spans="1:16" x14ac:dyDescent="0.3">
      <c r="A30" s="67">
        <v>44927</v>
      </c>
      <c r="B30" s="36">
        <v>2023</v>
      </c>
      <c r="C30" s="37">
        <v>430.890577084798</v>
      </c>
      <c r="D30" s="37">
        <v>1282.6440435699499</v>
      </c>
      <c r="E30" s="37">
        <v>11796.320120296881</v>
      </c>
      <c r="F30" s="37">
        <v>37896.183878690805</v>
      </c>
      <c r="G30" s="37">
        <v>1713.5346206547479</v>
      </c>
      <c r="H30" s="37">
        <v>307403.67987970315</v>
      </c>
      <c r="I30" s="34"/>
      <c r="J30" s="36"/>
      <c r="M30" s="36"/>
      <c r="N30" s="37"/>
      <c r="O30" s="37"/>
      <c r="P30" s="37"/>
    </row>
    <row r="31" spans="1:16" x14ac:dyDescent="0.3">
      <c r="A31" s="67">
        <v>44958</v>
      </c>
      <c r="B31" s="36">
        <v>2023</v>
      </c>
      <c r="C31" s="37">
        <v>432.68595448931796</v>
      </c>
      <c r="D31" s="37">
        <v>1280.8486661654299</v>
      </c>
      <c r="E31" s="37">
        <v>12229.006074786199</v>
      </c>
      <c r="F31" s="37">
        <v>39177.032544856236</v>
      </c>
      <c r="G31" s="37">
        <v>1713.5346206547479</v>
      </c>
      <c r="H31" s="37">
        <v>306970.99392521381</v>
      </c>
      <c r="I31" s="34"/>
      <c r="J31" s="36"/>
      <c r="M31" s="36"/>
      <c r="N31" s="37"/>
      <c r="O31" s="37"/>
      <c r="P31" s="37"/>
    </row>
    <row r="32" spans="1:16" x14ac:dyDescent="0.3">
      <c r="A32" s="67">
        <v>44986</v>
      </c>
      <c r="B32" s="36">
        <v>2023</v>
      </c>
      <c r="C32" s="37">
        <v>434.4888126330236</v>
      </c>
      <c r="D32" s="37">
        <v>1279.0458080217243</v>
      </c>
      <c r="E32" s="37">
        <v>12663.494887419223</v>
      </c>
      <c r="F32" s="37">
        <v>40456.078352877958</v>
      </c>
      <c r="G32" s="37">
        <v>1713.5346206547479</v>
      </c>
      <c r="H32" s="37">
        <v>306536.50511258078</v>
      </c>
      <c r="I32" s="34"/>
      <c r="J32" s="36"/>
    </row>
    <row r="33" spans="1:10" x14ac:dyDescent="0.3">
      <c r="A33" s="67">
        <v>45017</v>
      </c>
      <c r="B33" s="36">
        <v>2023</v>
      </c>
      <c r="C33" s="37">
        <v>436.29918268566121</v>
      </c>
      <c r="D33" s="37">
        <v>1277.2354379690867</v>
      </c>
      <c r="E33" s="37">
        <v>13099.794070104885</v>
      </c>
      <c r="F33" s="37">
        <v>41733.313790847045</v>
      </c>
      <c r="G33" s="37">
        <v>1713.5346206547479</v>
      </c>
      <c r="H33" s="37">
        <v>306100.20592989511</v>
      </c>
      <c r="I33" s="34"/>
      <c r="J33" s="36"/>
    </row>
    <row r="34" spans="1:10" x14ac:dyDescent="0.3">
      <c r="A34" s="67">
        <v>45047</v>
      </c>
      <c r="B34" s="36">
        <v>2023</v>
      </c>
      <c r="C34" s="37">
        <v>438.11709594685158</v>
      </c>
      <c r="D34" s="37">
        <v>1275.4175247078963</v>
      </c>
      <c r="E34" s="37">
        <v>13537.911166051736</v>
      </c>
      <c r="F34" s="37">
        <v>43008.731315554942</v>
      </c>
      <c r="G34" s="37">
        <v>1713.5346206547479</v>
      </c>
      <c r="H34" s="37">
        <v>305662.08883394825</v>
      </c>
      <c r="I34" s="34"/>
      <c r="J34" s="36"/>
    </row>
    <row r="35" spans="1:10" x14ac:dyDescent="0.3">
      <c r="A35" s="67">
        <v>45078</v>
      </c>
      <c r="B35" s="36">
        <v>2023</v>
      </c>
      <c r="C35" s="37">
        <v>439.94258384663021</v>
      </c>
      <c r="D35" s="37">
        <v>1273.5920368081177</v>
      </c>
      <c r="E35" s="37">
        <v>13977.853749898366</v>
      </c>
      <c r="F35" s="37">
        <v>44282.323352363062</v>
      </c>
      <c r="G35" s="37">
        <v>1713.5346206547479</v>
      </c>
      <c r="H35" s="37">
        <v>305222.14625010162</v>
      </c>
      <c r="I35" s="34"/>
      <c r="J35" s="36"/>
    </row>
    <row r="36" spans="1:10" x14ac:dyDescent="0.3">
      <c r="A36" s="67">
        <v>45108</v>
      </c>
      <c r="B36" s="36">
        <v>2023</v>
      </c>
      <c r="C36" s="37">
        <v>441.77567794599099</v>
      </c>
      <c r="D36" s="37">
        <v>1271.7589427087569</v>
      </c>
      <c r="E36" s="37">
        <v>14419.629427844357</v>
      </c>
      <c r="F36" s="37">
        <v>45554.082295071821</v>
      </c>
      <c r="G36" s="37">
        <v>1713.5346206547479</v>
      </c>
      <c r="H36" s="37">
        <v>304780.37057215563</v>
      </c>
      <c r="I36" s="34"/>
      <c r="J36" s="36"/>
    </row>
    <row r="37" spans="1:10" x14ac:dyDescent="0.3">
      <c r="A37" s="67">
        <v>45139</v>
      </c>
      <c r="B37" s="36">
        <v>2023</v>
      </c>
      <c r="C37" s="37">
        <v>443.61640993743254</v>
      </c>
      <c r="D37" s="37">
        <v>1269.9182107173153</v>
      </c>
      <c r="E37" s="37">
        <v>14863.245837781789</v>
      </c>
      <c r="F37" s="37">
        <v>46824.000505789139</v>
      </c>
      <c r="G37" s="37">
        <v>1713.5346206547479</v>
      </c>
      <c r="H37" s="37">
        <v>304336.75416221819</v>
      </c>
      <c r="I37" s="34"/>
      <c r="J37" s="36"/>
    </row>
    <row r="38" spans="1:10" x14ac:dyDescent="0.3">
      <c r="A38" s="67">
        <v>45170</v>
      </c>
      <c r="B38" s="36">
        <v>2023</v>
      </c>
      <c r="C38" s="37">
        <v>445.46481164550528</v>
      </c>
      <c r="D38" s="37">
        <v>1268.0698090092426</v>
      </c>
      <c r="E38" s="37">
        <v>15308.710649427294</v>
      </c>
      <c r="F38" s="37">
        <v>48092.07031479838</v>
      </c>
      <c r="G38" s="37">
        <v>1713.5346206547479</v>
      </c>
      <c r="H38" s="37">
        <v>303891.28935057268</v>
      </c>
      <c r="I38" s="34"/>
      <c r="J38" s="36"/>
    </row>
    <row r="39" spans="1:10" x14ac:dyDescent="0.3">
      <c r="A39" s="67">
        <v>45200</v>
      </c>
      <c r="B39" s="36">
        <v>2023</v>
      </c>
      <c r="C39" s="37">
        <v>447.32091502736171</v>
      </c>
      <c r="D39" s="37">
        <v>1266.2137056273862</v>
      </c>
      <c r="E39" s="37">
        <v>15756.031564454655</v>
      </c>
      <c r="F39" s="37">
        <v>49358.284020425766</v>
      </c>
      <c r="G39" s="37">
        <v>1713.5346206547479</v>
      </c>
      <c r="H39" s="37">
        <v>303443.96843554534</v>
      </c>
      <c r="I39" s="34"/>
      <c r="J39" s="36"/>
    </row>
    <row r="40" spans="1:10" x14ac:dyDescent="0.3">
      <c r="A40" s="67">
        <v>45231</v>
      </c>
      <c r="B40" s="36">
        <v>2023</v>
      </c>
      <c r="C40" s="37">
        <v>449.18475217330888</v>
      </c>
      <c r="D40" s="37">
        <v>1264.349868481439</v>
      </c>
      <c r="E40" s="37">
        <v>16205.216316627964</v>
      </c>
      <c r="F40" s="37">
        <v>50622.633888907207</v>
      </c>
      <c r="G40" s="37">
        <v>1713.5346206547479</v>
      </c>
      <c r="H40" s="37">
        <v>302994.78368337202</v>
      </c>
      <c r="I40" s="34"/>
      <c r="J40" s="36"/>
    </row>
    <row r="41" spans="1:10" x14ac:dyDescent="0.3">
      <c r="A41" s="67">
        <v>45261</v>
      </c>
      <c r="B41" s="36">
        <v>2023</v>
      </c>
      <c r="C41" s="37">
        <v>451.05635530736436</v>
      </c>
      <c r="D41" s="37">
        <v>1262.4782653473835</v>
      </c>
      <c r="E41" s="37">
        <v>16656.27267193533</v>
      </c>
      <c r="F41" s="37">
        <v>51885.112154254588</v>
      </c>
      <c r="G41" s="37">
        <v>1713.5346206547479</v>
      </c>
      <c r="H41" s="37">
        <v>302543.72732806468</v>
      </c>
      <c r="I41" s="34"/>
      <c r="J41" s="36"/>
    </row>
    <row r="42" spans="1:10" x14ac:dyDescent="0.3">
      <c r="A42" s="67">
        <v>45292</v>
      </c>
      <c r="B42" s="36">
        <v>2024</v>
      </c>
      <c r="C42" s="37">
        <v>452.93575678781167</v>
      </c>
      <c r="D42" s="37">
        <v>1260.5988638669362</v>
      </c>
      <c r="E42" s="37">
        <v>17109.208428723141</v>
      </c>
      <c r="F42" s="37">
        <v>53145.711018121525</v>
      </c>
      <c r="G42" s="37">
        <v>1713.5346206547479</v>
      </c>
      <c r="H42" s="37">
        <v>302090.79157127684</v>
      </c>
      <c r="I42" s="34"/>
      <c r="J42" s="36"/>
    </row>
    <row r="43" spans="1:10" x14ac:dyDescent="0.3">
      <c r="A43" s="67">
        <v>45323</v>
      </c>
      <c r="B43" s="36">
        <v>2024</v>
      </c>
      <c r="C43" s="37">
        <v>454.82298910776103</v>
      </c>
      <c r="D43" s="37">
        <v>1258.7116315469868</v>
      </c>
      <c r="E43" s="37">
        <v>17564.031417830902</v>
      </c>
      <c r="F43" s="37">
        <v>54404.422649668515</v>
      </c>
      <c r="G43" s="37">
        <v>1713.5346206547479</v>
      </c>
      <c r="H43" s="37">
        <v>301635.96858216909</v>
      </c>
      <c r="I43" s="34"/>
      <c r="J43" s="36"/>
    </row>
    <row r="44" spans="1:10" x14ac:dyDescent="0.3">
      <c r="A44" s="67">
        <v>45352</v>
      </c>
      <c r="B44" s="36">
        <v>2024</v>
      </c>
      <c r="C44" s="37">
        <v>456.71808489570981</v>
      </c>
      <c r="D44" s="37">
        <v>1256.8165357590381</v>
      </c>
      <c r="E44" s="37">
        <v>18020.749502726612</v>
      </c>
      <c r="F44" s="37">
        <v>55661.239185427556</v>
      </c>
      <c r="G44" s="37">
        <v>1713.5346206547479</v>
      </c>
      <c r="H44" s="37">
        <v>301179.2504972734</v>
      </c>
      <c r="I44" s="34"/>
      <c r="J44" s="36"/>
    </row>
    <row r="45" spans="1:10" x14ac:dyDescent="0.3">
      <c r="A45" s="67">
        <v>45383</v>
      </c>
      <c r="B45" s="36">
        <v>2024</v>
      </c>
      <c r="C45" s="37">
        <v>458.62107691610868</v>
      </c>
      <c r="D45" s="37">
        <v>1254.9135437386392</v>
      </c>
      <c r="E45" s="37">
        <v>18479.37057964272</v>
      </c>
      <c r="F45" s="37">
        <v>56916.152729166191</v>
      </c>
      <c r="G45" s="37">
        <v>1713.5346206547479</v>
      </c>
      <c r="H45" s="37">
        <v>300720.62942035729</v>
      </c>
      <c r="I45" s="34"/>
      <c r="J45" s="36"/>
    </row>
    <row r="46" spans="1:10" x14ac:dyDescent="0.3">
      <c r="A46" s="67">
        <v>45413</v>
      </c>
      <c r="B46" s="36">
        <v>2024</v>
      </c>
      <c r="C46" s="37">
        <v>460.53199806992575</v>
      </c>
      <c r="D46" s="37">
        <v>1253.0026225848221</v>
      </c>
      <c r="E46" s="37">
        <v>18939.902577712644</v>
      </c>
      <c r="F46" s="37">
        <v>58169.155351751011</v>
      </c>
      <c r="G46" s="37">
        <v>1713.5346206547479</v>
      </c>
      <c r="H46" s="37">
        <v>300260.09742228739</v>
      </c>
      <c r="I46" s="34"/>
      <c r="J46" s="36"/>
    </row>
    <row r="47" spans="1:10" x14ac:dyDescent="0.3">
      <c r="A47" s="67">
        <v>45444</v>
      </c>
      <c r="B47" s="36">
        <v>2024</v>
      </c>
      <c r="C47" s="37">
        <v>462.45088139521704</v>
      </c>
      <c r="D47" s="37">
        <v>1251.0837392595308</v>
      </c>
      <c r="E47" s="37">
        <v>19402.353459107861</v>
      </c>
      <c r="F47" s="37">
        <v>59420.239091010539</v>
      </c>
      <c r="G47" s="37">
        <v>1713.5346206547479</v>
      </c>
      <c r="H47" s="37">
        <v>299797.64654089219</v>
      </c>
      <c r="I47" s="34"/>
      <c r="J47" s="36"/>
    </row>
    <row r="48" spans="1:10" x14ac:dyDescent="0.3">
      <c r="A48" s="67">
        <v>45474</v>
      </c>
      <c r="B48" s="36">
        <v>2024</v>
      </c>
      <c r="C48" s="37">
        <v>464.37776006769695</v>
      </c>
      <c r="D48" s="37">
        <v>1249.1568605870509</v>
      </c>
      <c r="E48" s="37">
        <v>19866.731219175559</v>
      </c>
      <c r="F48" s="37">
        <v>60669.395951597588</v>
      </c>
      <c r="G48" s="37">
        <v>1713.5346206547479</v>
      </c>
      <c r="H48" s="37">
        <v>299333.2687808245</v>
      </c>
      <c r="I48" s="34"/>
      <c r="J48" s="36"/>
    </row>
    <row r="49" spans="1:10" x14ac:dyDescent="0.3">
      <c r="A49" s="67">
        <v>45505</v>
      </c>
      <c r="B49" s="36">
        <v>2024</v>
      </c>
      <c r="C49" s="37">
        <v>466.31266740131241</v>
      </c>
      <c r="D49" s="37">
        <v>1247.2219532534355</v>
      </c>
      <c r="E49" s="37">
        <v>20333.04388657687</v>
      </c>
      <c r="F49" s="37">
        <v>61916.617904851024</v>
      </c>
      <c r="G49" s="37">
        <v>1713.5346206547479</v>
      </c>
      <c r="H49" s="37">
        <v>298866.95611342316</v>
      </c>
      <c r="I49" s="34"/>
      <c r="J49" s="36"/>
    </row>
    <row r="50" spans="1:10" x14ac:dyDescent="0.3">
      <c r="A50" s="67">
        <v>45536</v>
      </c>
      <c r="B50" s="36">
        <v>2024</v>
      </c>
      <c r="C50" s="37">
        <v>468.25563684881786</v>
      </c>
      <c r="D50" s="37">
        <v>1245.27898380593</v>
      </c>
      <c r="E50" s="37">
        <v>20801.299523425689</v>
      </c>
      <c r="F50" s="37">
        <v>63161.896888656956</v>
      </c>
      <c r="G50" s="37">
        <v>1713.5346206547479</v>
      </c>
      <c r="H50" s="37">
        <v>298398.70047657436</v>
      </c>
      <c r="I50" s="34"/>
      <c r="J50" s="34"/>
    </row>
    <row r="51" spans="1:10" x14ac:dyDescent="0.3">
      <c r="A51" s="67">
        <v>45566</v>
      </c>
      <c r="B51" s="36">
        <v>2024</v>
      </c>
      <c r="C51" s="37">
        <v>470.20670200235463</v>
      </c>
      <c r="D51" s="37">
        <v>1243.3279186523932</v>
      </c>
      <c r="E51" s="37">
        <v>21271.506225428042</v>
      </c>
      <c r="F51" s="37">
        <v>64405.224807309351</v>
      </c>
      <c r="G51" s="37">
        <v>1713.5346206547479</v>
      </c>
      <c r="H51" s="37">
        <v>297928.49377457198</v>
      </c>
      <c r="I51" s="34"/>
      <c r="J51" s="34"/>
    </row>
    <row r="52" spans="1:10" x14ac:dyDescent="0.3">
      <c r="A52" s="67">
        <v>45597</v>
      </c>
      <c r="B52" s="36">
        <v>2024</v>
      </c>
      <c r="C52" s="37">
        <v>472.16589659403121</v>
      </c>
      <c r="D52" s="37">
        <v>1241.3687240607167</v>
      </c>
      <c r="E52" s="37">
        <v>21743.672122022072</v>
      </c>
      <c r="F52" s="37">
        <v>65646.593531370061</v>
      </c>
      <c r="G52" s="37">
        <v>1713.5346206547479</v>
      </c>
      <c r="H52" s="37">
        <v>297456.32787797792</v>
      </c>
      <c r="I52" s="34"/>
      <c r="J52" s="34"/>
    </row>
    <row r="53" spans="1:10" x14ac:dyDescent="0.3">
      <c r="A53" s="67">
        <v>45627</v>
      </c>
      <c r="B53" s="36">
        <v>2024</v>
      </c>
      <c r="C53" s="37">
        <v>474.13325449650642</v>
      </c>
      <c r="D53" s="37">
        <v>1239.4013661582414</v>
      </c>
      <c r="E53" s="37">
        <v>22217.80537651858</v>
      </c>
      <c r="F53" s="37">
        <v>66885.994897528304</v>
      </c>
      <c r="G53" s="37">
        <v>1713.5346206547479</v>
      </c>
      <c r="H53" s="37">
        <v>296982.19462348142</v>
      </c>
      <c r="I53" s="34"/>
      <c r="J53" s="34"/>
    </row>
    <row r="54" spans="1:10" x14ac:dyDescent="0.3">
      <c r="A54" s="67">
        <v>45658</v>
      </c>
      <c r="B54" s="36">
        <v>2025</v>
      </c>
      <c r="C54" s="37">
        <v>476.10880972357518</v>
      </c>
      <c r="D54" s="37">
        <v>1237.4258109311727</v>
      </c>
      <c r="E54" s="37">
        <v>22693.914186242153</v>
      </c>
      <c r="F54" s="37">
        <v>68123.420708459482</v>
      </c>
      <c r="G54" s="37">
        <v>1713.5346206547479</v>
      </c>
      <c r="H54" s="37">
        <v>296506.08581375785</v>
      </c>
      <c r="I54" s="34"/>
      <c r="J54" s="34"/>
    </row>
    <row r="55" spans="1:10" x14ac:dyDescent="0.3">
      <c r="A55" s="67">
        <v>45689</v>
      </c>
      <c r="B55" s="36">
        <v>2025</v>
      </c>
      <c r="C55" s="37">
        <v>478.09259643075688</v>
      </c>
      <c r="D55" s="37">
        <v>1235.442024223991</v>
      </c>
      <c r="E55" s="37">
        <v>23172.00678267291</v>
      </c>
      <c r="F55" s="37">
        <v>69358.862732683468</v>
      </c>
      <c r="G55" s="37">
        <v>1713.5346206547479</v>
      </c>
      <c r="H55" s="37">
        <v>296027.99321732711</v>
      </c>
      <c r="I55" s="34"/>
      <c r="J55" s="34"/>
    </row>
    <row r="56" spans="1:10" x14ac:dyDescent="0.3">
      <c r="A56" s="67">
        <v>45717</v>
      </c>
      <c r="B56" s="36">
        <v>2025</v>
      </c>
      <c r="C56" s="37">
        <v>480.08464891588483</v>
      </c>
      <c r="D56" s="37">
        <v>1233.449971738863</v>
      </c>
      <c r="E56" s="37">
        <v>23652.091431588793</v>
      </c>
      <c r="F56" s="37">
        <v>70592.312704422337</v>
      </c>
      <c r="G56" s="37">
        <v>1713.5346206547479</v>
      </c>
      <c r="H56" s="37">
        <v>295547.90856841125</v>
      </c>
      <c r="I56" s="34"/>
      <c r="J56" s="34"/>
    </row>
    <row r="57" spans="1:10" x14ac:dyDescent="0.3">
      <c r="A57" s="67">
        <v>45748</v>
      </c>
      <c r="B57" s="36">
        <v>2025</v>
      </c>
      <c r="C57" s="37">
        <v>482.08500161970096</v>
      </c>
      <c r="D57" s="37">
        <v>1231.4496190350469</v>
      </c>
      <c r="E57" s="37">
        <v>24134.176433208493</v>
      </c>
      <c r="F57" s="37">
        <v>71823.762323457384</v>
      </c>
      <c r="G57" s="37">
        <v>1713.5346206547479</v>
      </c>
      <c r="H57" s="37">
        <v>295065.82356679154</v>
      </c>
      <c r="I57" s="34"/>
      <c r="J57" s="34"/>
    </row>
    <row r="58" spans="1:10" x14ac:dyDescent="0.3">
      <c r="A58" s="67">
        <v>45778</v>
      </c>
      <c r="B58" s="36">
        <v>2025</v>
      </c>
      <c r="C58" s="37">
        <v>484.09368912644982</v>
      </c>
      <c r="D58" s="37">
        <v>1229.4409315282981</v>
      </c>
      <c r="E58" s="37">
        <v>24618.270122334943</v>
      </c>
      <c r="F58" s="37">
        <v>73053.203254985681</v>
      </c>
      <c r="G58" s="37">
        <v>1713.5346206547479</v>
      </c>
      <c r="H58" s="37">
        <v>294581.72987766512</v>
      </c>
      <c r="I58" s="34"/>
      <c r="J58" s="34"/>
    </row>
    <row r="59" spans="1:10" x14ac:dyDescent="0.3">
      <c r="A59" s="67">
        <v>45809</v>
      </c>
      <c r="B59" s="36">
        <v>2025</v>
      </c>
      <c r="C59" s="37">
        <v>486.1107461644765</v>
      </c>
      <c r="D59" s="37">
        <v>1227.4238744902714</v>
      </c>
      <c r="E59" s="37">
        <v>25104.380868499418</v>
      </c>
      <c r="F59" s="37">
        <v>74280.62712947595</v>
      </c>
      <c r="G59" s="37">
        <v>1713.5346206547479</v>
      </c>
      <c r="H59" s="37">
        <v>294095.61913150066</v>
      </c>
      <c r="I59" s="34"/>
      <c r="J59" s="34"/>
    </row>
    <row r="60" spans="1:10" x14ac:dyDescent="0.3">
      <c r="A60" s="67">
        <v>45839</v>
      </c>
      <c r="B60" s="36">
        <v>2025</v>
      </c>
      <c r="C60" s="37">
        <v>488.13620760682829</v>
      </c>
      <c r="D60" s="37">
        <v>1225.3984130479196</v>
      </c>
      <c r="E60" s="37">
        <v>25592.517076106247</v>
      </c>
      <c r="F60" s="37">
        <v>75506.025542523872</v>
      </c>
      <c r="G60" s="37">
        <v>1713.5346206547479</v>
      </c>
      <c r="H60" s="37">
        <v>293607.48292389384</v>
      </c>
      <c r="I60" s="34"/>
      <c r="J60" s="34"/>
    </row>
    <row r="61" spans="1:10" x14ac:dyDescent="0.3">
      <c r="A61" s="67">
        <v>45870</v>
      </c>
      <c r="B61" s="36">
        <v>2025</v>
      </c>
      <c r="C61" s="37">
        <v>490.17010847185679</v>
      </c>
      <c r="D61" s="37">
        <v>1223.3645121828911</v>
      </c>
      <c r="E61" s="37">
        <v>26082.687184578102</v>
      </c>
      <c r="F61" s="37">
        <v>76729.390054706761</v>
      </c>
      <c r="G61" s="37">
        <v>1713.5346206547479</v>
      </c>
      <c r="H61" s="37">
        <v>293117.31281542196</v>
      </c>
      <c r="I61" s="34"/>
      <c r="J61" s="34"/>
    </row>
    <row r="62" spans="1:10" x14ac:dyDescent="0.3">
      <c r="A62" s="67">
        <v>45901</v>
      </c>
      <c r="B62" s="36">
        <v>2025</v>
      </c>
      <c r="C62" s="37">
        <v>492.2124839238229</v>
      </c>
      <c r="D62" s="37">
        <v>1221.322136730925</v>
      </c>
      <c r="E62" s="37">
        <v>26574.899668501926</v>
      </c>
      <c r="F62" s="37">
        <v>77950.712191437691</v>
      </c>
      <c r="G62" s="37">
        <v>1713.5346206547479</v>
      </c>
      <c r="H62" s="37">
        <v>292625.10033149814</v>
      </c>
      <c r="I62" s="34"/>
      <c r="J62" s="34"/>
    </row>
    <row r="63" spans="1:10" x14ac:dyDescent="0.3">
      <c r="A63" s="67">
        <v>45931</v>
      </c>
      <c r="B63" s="36">
        <v>2025</v>
      </c>
      <c r="C63" s="37">
        <v>494.26336927350553</v>
      </c>
      <c r="D63" s="37">
        <v>1219.2712513812423</v>
      </c>
      <c r="E63" s="37">
        <v>27069.163037775434</v>
      </c>
      <c r="F63" s="37">
        <v>79169.983442818935</v>
      </c>
      <c r="G63" s="37">
        <v>1713.5346206547479</v>
      </c>
      <c r="H63" s="37">
        <v>292130.83696222462</v>
      </c>
      <c r="I63" s="34"/>
      <c r="J63" s="34"/>
    </row>
    <row r="64" spans="1:10" x14ac:dyDescent="0.3">
      <c r="A64" s="67">
        <v>45962</v>
      </c>
      <c r="B64" s="36">
        <v>2025</v>
      </c>
      <c r="C64" s="37">
        <v>496.32279997881187</v>
      </c>
      <c r="D64" s="37">
        <v>1217.211820675936</v>
      </c>
      <c r="E64" s="37">
        <v>27565.485837754244</v>
      </c>
      <c r="F64" s="37">
        <v>80387.195263494868</v>
      </c>
      <c r="G64" s="37">
        <v>1713.5346206547479</v>
      </c>
      <c r="H64" s="37">
        <v>291634.51416224579</v>
      </c>
      <c r="I64" s="34"/>
      <c r="J64" s="34"/>
    </row>
    <row r="65" spans="1:10" x14ac:dyDescent="0.3">
      <c r="A65" s="67">
        <v>45992</v>
      </c>
      <c r="B65" s="36">
        <v>2025</v>
      </c>
      <c r="C65" s="37">
        <v>498.39081164539039</v>
      </c>
      <c r="D65" s="37">
        <v>1215.1438090093575</v>
      </c>
      <c r="E65" s="37">
        <v>28063.876649399634</v>
      </c>
      <c r="F65" s="37">
        <v>81602.339072504226</v>
      </c>
      <c r="G65" s="37">
        <v>1713.5346206547479</v>
      </c>
      <c r="H65" s="37">
        <v>291136.12335060042</v>
      </c>
      <c r="I65" s="34"/>
      <c r="J65" s="34"/>
    </row>
    <row r="66" spans="1:10" x14ac:dyDescent="0.3">
      <c r="A66" s="67">
        <v>46023</v>
      </c>
      <c r="B66" s="36">
        <v>2026</v>
      </c>
      <c r="C66" s="37">
        <v>500.46744002724608</v>
      </c>
      <c r="D66" s="37">
        <v>1213.0671806275018</v>
      </c>
      <c r="E66" s="37">
        <v>28564.344089426879</v>
      </c>
      <c r="F66" s="37">
        <v>82815.406253131732</v>
      </c>
      <c r="G66" s="37">
        <v>1713.5346206547479</v>
      </c>
      <c r="H66" s="37">
        <v>290635.6559105732</v>
      </c>
      <c r="I66" s="34"/>
      <c r="J66" s="34"/>
    </row>
    <row r="67" spans="1:10" x14ac:dyDescent="0.3">
      <c r="A67" s="67">
        <v>46054</v>
      </c>
      <c r="B67" s="36">
        <v>2026</v>
      </c>
      <c r="C67" s="37">
        <v>502.55272102735944</v>
      </c>
      <c r="D67" s="37">
        <v>1210.9818996273884</v>
      </c>
      <c r="E67" s="37">
        <v>29066.896810454236</v>
      </c>
      <c r="F67" s="37">
        <v>84026.388152759115</v>
      </c>
      <c r="G67" s="37">
        <v>1713.5346206547479</v>
      </c>
      <c r="H67" s="37">
        <v>290133.10318954586</v>
      </c>
      <c r="I67" s="34"/>
      <c r="J67" s="34"/>
    </row>
    <row r="68" spans="1:10" x14ac:dyDescent="0.3">
      <c r="A68" s="67">
        <v>46082</v>
      </c>
      <c r="B68" s="36">
        <v>2026</v>
      </c>
      <c r="C68" s="37">
        <v>504.64669069830666</v>
      </c>
      <c r="D68" s="37">
        <v>1208.8879299564412</v>
      </c>
      <c r="E68" s="37">
        <v>29571.543501152544</v>
      </c>
      <c r="F68" s="37">
        <v>85235.276082715558</v>
      </c>
      <c r="G68" s="37">
        <v>1713.5346206547479</v>
      </c>
      <c r="H68" s="37">
        <v>289628.45649884758</v>
      </c>
      <c r="I68" s="34"/>
      <c r="J68" s="34"/>
    </row>
    <row r="69" spans="1:10" x14ac:dyDescent="0.3">
      <c r="A69" s="67">
        <v>46113</v>
      </c>
      <c r="B69" s="36">
        <v>2026</v>
      </c>
      <c r="C69" s="37">
        <v>506.74938524288291</v>
      </c>
      <c r="D69" s="37">
        <v>1206.785235411865</v>
      </c>
      <c r="E69" s="37">
        <v>30078.292886395426</v>
      </c>
      <c r="F69" s="37">
        <v>86442.061318127424</v>
      </c>
      <c r="G69" s="37">
        <v>1713.5346206547479</v>
      </c>
      <c r="H69" s="37">
        <v>289121.7071136047</v>
      </c>
      <c r="I69" s="34"/>
      <c r="J69" s="34"/>
    </row>
    <row r="70" spans="1:10" x14ac:dyDescent="0.3">
      <c r="A70" s="67">
        <v>46143</v>
      </c>
      <c r="B70" s="36">
        <v>2026</v>
      </c>
      <c r="C70" s="37">
        <v>508.86084101472829</v>
      </c>
      <c r="D70" s="37">
        <v>1204.6737796400196</v>
      </c>
      <c r="E70" s="37">
        <v>30587.153727410154</v>
      </c>
      <c r="F70" s="37">
        <v>87646.73509776745</v>
      </c>
      <c r="G70" s="37">
        <v>1713.5346206547479</v>
      </c>
      <c r="H70" s="37">
        <v>288612.84627258999</v>
      </c>
      <c r="I70" s="34"/>
      <c r="J70" s="34"/>
    </row>
    <row r="71" spans="1:10" x14ac:dyDescent="0.3">
      <c r="A71" s="67">
        <v>46174</v>
      </c>
      <c r="B71" s="36">
        <v>2026</v>
      </c>
      <c r="C71" s="37">
        <v>510.9810945189563</v>
      </c>
      <c r="D71" s="37">
        <v>1202.5535261357916</v>
      </c>
      <c r="E71" s="37">
        <v>31098.13482192911</v>
      </c>
      <c r="F71" s="37">
        <v>88849.288623903238</v>
      </c>
      <c r="G71" s="37">
        <v>1713.5346206547479</v>
      </c>
      <c r="H71" s="37">
        <v>288101.86517807102</v>
      </c>
      <c r="I71" s="34"/>
      <c r="J71" s="34"/>
    </row>
    <row r="72" spans="1:10" x14ac:dyDescent="0.3">
      <c r="A72" s="67">
        <v>46204</v>
      </c>
      <c r="B72" s="36">
        <v>2026</v>
      </c>
      <c r="C72" s="37">
        <v>513.11018241278521</v>
      </c>
      <c r="D72" s="37">
        <v>1200.4244382419627</v>
      </c>
      <c r="E72" s="37">
        <v>31611.245004341894</v>
      </c>
      <c r="F72" s="37">
        <v>90049.713062145194</v>
      </c>
      <c r="G72" s="37">
        <v>1713.5346206547479</v>
      </c>
      <c r="H72" s="37">
        <v>287588.75499565824</v>
      </c>
      <c r="I72" s="34"/>
      <c r="J72" s="34"/>
    </row>
    <row r="73" spans="1:10" x14ac:dyDescent="0.3">
      <c r="A73" s="67">
        <v>46235</v>
      </c>
      <c r="B73" s="36">
        <v>2026</v>
      </c>
      <c r="C73" s="37">
        <v>515.24814150617181</v>
      </c>
      <c r="D73" s="37">
        <v>1198.2864791485761</v>
      </c>
      <c r="E73" s="37">
        <v>32126.493145848064</v>
      </c>
      <c r="F73" s="37">
        <v>91247.999541293771</v>
      </c>
      <c r="G73" s="37">
        <v>1713.5346206547479</v>
      </c>
      <c r="H73" s="37">
        <v>287073.50685415207</v>
      </c>
      <c r="I73" s="34"/>
      <c r="J73" s="34"/>
    </row>
    <row r="74" spans="1:10" x14ac:dyDescent="0.3">
      <c r="A74" s="67">
        <v>46266</v>
      </c>
      <c r="B74" s="36">
        <v>2026</v>
      </c>
      <c r="C74" s="37">
        <v>517.39500876244756</v>
      </c>
      <c r="D74" s="37">
        <v>1196.1396118923003</v>
      </c>
      <c r="E74" s="37">
        <v>32643.888154610511</v>
      </c>
      <c r="F74" s="37">
        <v>92444.139153186072</v>
      </c>
      <c r="G74" s="37">
        <v>1713.5346206547479</v>
      </c>
      <c r="H74" s="37">
        <v>286556.11184538965</v>
      </c>
      <c r="I74" s="34"/>
      <c r="J74" s="34"/>
    </row>
    <row r="75" spans="1:10" x14ac:dyDescent="0.3">
      <c r="A75" s="67">
        <v>46296</v>
      </c>
      <c r="B75" s="36">
        <v>2026</v>
      </c>
      <c r="C75" s="37">
        <v>519.55082129895754</v>
      </c>
      <c r="D75" s="37">
        <v>1193.9837993557903</v>
      </c>
      <c r="E75" s="37">
        <v>33163.43897590947</v>
      </c>
      <c r="F75" s="37">
        <v>93638.12295254186</v>
      </c>
      <c r="G75" s="37">
        <v>1713.5346206547479</v>
      </c>
      <c r="H75" s="37">
        <v>286036.56102409068</v>
      </c>
      <c r="I75" s="34"/>
      <c r="J75" s="34"/>
    </row>
    <row r="76" spans="1:10" x14ac:dyDescent="0.3">
      <c r="A76" s="67">
        <v>46327</v>
      </c>
      <c r="B76" s="36">
        <v>2026</v>
      </c>
      <c r="C76" s="37">
        <v>521.71561638770322</v>
      </c>
      <c r="D76" s="37">
        <v>1191.8190042670446</v>
      </c>
      <c r="E76" s="37">
        <v>33685.154592297171</v>
      </c>
      <c r="F76" s="37">
        <v>94829.941956808907</v>
      </c>
      <c r="G76" s="37">
        <v>1713.5346206547479</v>
      </c>
      <c r="H76" s="37">
        <v>285514.84540770296</v>
      </c>
      <c r="I76" s="34"/>
      <c r="J76" s="34"/>
    </row>
    <row r="77" spans="1:10" x14ac:dyDescent="0.3">
      <c r="A77" s="67">
        <v>46357</v>
      </c>
      <c r="B77" s="36">
        <v>2026</v>
      </c>
      <c r="C77" s="37">
        <v>523.88943145598546</v>
      </c>
      <c r="D77" s="37">
        <v>1189.6451891987624</v>
      </c>
      <c r="E77" s="37">
        <v>34209.044023753158</v>
      </c>
      <c r="F77" s="37">
        <v>96019.587146007674</v>
      </c>
      <c r="G77" s="37">
        <v>1713.5346206547479</v>
      </c>
      <c r="H77" s="37">
        <v>284990.95597624697</v>
      </c>
      <c r="I77" s="34"/>
      <c r="J77" s="34"/>
    </row>
    <row r="78" spans="1:10" x14ac:dyDescent="0.3">
      <c r="A78" s="67">
        <v>46388</v>
      </c>
      <c r="B78" s="36">
        <v>2027</v>
      </c>
      <c r="C78" s="37">
        <v>526.07230408705209</v>
      </c>
      <c r="D78" s="37">
        <v>1187.4623165676958</v>
      </c>
      <c r="E78" s="37">
        <v>34735.116327840209</v>
      </c>
      <c r="F78" s="37">
        <v>97207.049462575364</v>
      </c>
      <c r="G78" s="37">
        <v>1713.5346206547479</v>
      </c>
      <c r="H78" s="37">
        <v>284464.88367215992</v>
      </c>
      <c r="I78" s="34"/>
      <c r="J78" s="34"/>
    </row>
    <row r="79" spans="1:10" x14ac:dyDescent="0.3">
      <c r="A79" s="67">
        <v>46419</v>
      </c>
      <c r="B79" s="36">
        <v>2027</v>
      </c>
      <c r="C79" s="37">
        <v>528.26427202074819</v>
      </c>
      <c r="D79" s="37">
        <v>1185.2703486339997</v>
      </c>
      <c r="E79" s="37">
        <v>35263.380599860961</v>
      </c>
      <c r="F79" s="37">
        <v>98392.319811209367</v>
      </c>
      <c r="G79" s="37">
        <v>1713.5346206547479</v>
      </c>
      <c r="H79" s="37">
        <v>283936.6194001392</v>
      </c>
      <c r="I79" s="34"/>
      <c r="J79" s="34"/>
    </row>
    <row r="80" spans="1:10" x14ac:dyDescent="0.3">
      <c r="A80" s="67">
        <v>46447</v>
      </c>
      <c r="B80" s="36">
        <v>2027</v>
      </c>
      <c r="C80" s="37">
        <v>530.46537315416776</v>
      </c>
      <c r="D80" s="37">
        <v>1183.0692475005801</v>
      </c>
      <c r="E80" s="37">
        <v>35793.84597301513</v>
      </c>
      <c r="F80" s="37">
        <v>99575.389058709945</v>
      </c>
      <c r="G80" s="37">
        <v>1713.5346206547479</v>
      </c>
      <c r="H80" s="37">
        <v>283406.15402698505</v>
      </c>
      <c r="I80" s="34"/>
      <c r="J80" s="34"/>
    </row>
    <row r="81" spans="1:10" x14ac:dyDescent="0.3">
      <c r="A81" s="67">
        <v>46478</v>
      </c>
      <c r="B81" s="36">
        <v>2027</v>
      </c>
      <c r="C81" s="37">
        <v>532.67564554231012</v>
      </c>
      <c r="D81" s="37">
        <v>1180.8589751124377</v>
      </c>
      <c r="E81" s="37">
        <v>36326.521618557439</v>
      </c>
      <c r="F81" s="37">
        <v>100756.24803382238</v>
      </c>
      <c r="G81" s="37">
        <v>1713.5346206547479</v>
      </c>
      <c r="H81" s="37">
        <v>282873.47838144272</v>
      </c>
      <c r="I81" s="34"/>
      <c r="J81" s="34"/>
    </row>
    <row r="82" spans="1:10" x14ac:dyDescent="0.3">
      <c r="A82" s="67">
        <v>46508</v>
      </c>
      <c r="B82" s="36">
        <v>2027</v>
      </c>
      <c r="C82" s="37">
        <v>534.89512739873658</v>
      </c>
      <c r="D82" s="37">
        <v>1178.6394932560113</v>
      </c>
      <c r="E82" s="37">
        <v>36861.416745956172</v>
      </c>
      <c r="F82" s="37">
        <v>101934.88752707839</v>
      </c>
      <c r="G82" s="37">
        <v>1713.5346206547479</v>
      </c>
      <c r="H82" s="37">
        <v>282338.583254044</v>
      </c>
      <c r="I82" s="34"/>
      <c r="J82" s="34"/>
    </row>
    <row r="83" spans="1:10" x14ac:dyDescent="0.3">
      <c r="A83" s="67">
        <v>46539</v>
      </c>
      <c r="B83" s="36">
        <v>2027</v>
      </c>
      <c r="C83" s="37">
        <v>537.12385709623118</v>
      </c>
      <c r="D83" s="37">
        <v>1176.4107635585167</v>
      </c>
      <c r="E83" s="37">
        <v>37398.540603052403</v>
      </c>
      <c r="F83" s="37">
        <v>103111.2982906369</v>
      </c>
      <c r="G83" s="37">
        <v>1713.5346206547479</v>
      </c>
      <c r="H83" s="37">
        <v>281801.45939694776</v>
      </c>
      <c r="I83" s="34"/>
      <c r="J83" s="34"/>
    </row>
    <row r="84" spans="1:10" x14ac:dyDescent="0.3">
      <c r="A84" s="67">
        <v>46569</v>
      </c>
      <c r="B84" s="36">
        <v>2027</v>
      </c>
      <c r="C84" s="37">
        <v>539.36187316746555</v>
      </c>
      <c r="D84" s="37">
        <v>1174.1727474872823</v>
      </c>
      <c r="E84" s="37">
        <v>37937.902476219868</v>
      </c>
      <c r="F84" s="37">
        <v>104285.47103812417</v>
      </c>
      <c r="G84" s="37">
        <v>1713.5346206547479</v>
      </c>
      <c r="H84" s="37">
        <v>281262.09752378031</v>
      </c>
      <c r="I84" s="34"/>
      <c r="J84" s="34"/>
    </row>
    <row r="85" spans="1:10" x14ac:dyDescent="0.3">
      <c r="A85" s="67">
        <v>46600</v>
      </c>
      <c r="B85" s="36">
        <v>2027</v>
      </c>
      <c r="C85" s="37">
        <v>541.60921430566327</v>
      </c>
      <c r="D85" s="37">
        <v>1171.9254063490846</v>
      </c>
      <c r="E85" s="37">
        <v>38479.511690525535</v>
      </c>
      <c r="F85" s="37">
        <v>105457.39644447326</v>
      </c>
      <c r="G85" s="37">
        <v>1713.5346206547479</v>
      </c>
      <c r="H85" s="37">
        <v>280720.48830947466</v>
      </c>
      <c r="I85" s="34"/>
      <c r="J85" s="34"/>
    </row>
    <row r="86" spans="1:10" x14ac:dyDescent="0.3">
      <c r="A86" s="67">
        <v>46631</v>
      </c>
      <c r="B86" s="36">
        <v>2027</v>
      </c>
      <c r="C86" s="37">
        <v>543.86591936526997</v>
      </c>
      <c r="D86" s="37">
        <v>1169.6687012894779</v>
      </c>
      <c r="E86" s="37">
        <v>39023.377609890806</v>
      </c>
      <c r="F86" s="37">
        <v>106627.06514576274</v>
      </c>
      <c r="G86" s="37">
        <v>1713.5346206547479</v>
      </c>
      <c r="H86" s="37">
        <v>280176.62239010941</v>
      </c>
      <c r="I86" s="34"/>
      <c r="J86" s="34"/>
    </row>
    <row r="87" spans="1:10" x14ac:dyDescent="0.3">
      <c r="A87" s="67">
        <v>46661</v>
      </c>
      <c r="B87" s="36">
        <v>2027</v>
      </c>
      <c r="C87" s="37">
        <v>546.13202736262542</v>
      </c>
      <c r="D87" s="37">
        <v>1167.4025932921224</v>
      </c>
      <c r="E87" s="37">
        <v>39569.509637253432</v>
      </c>
      <c r="F87" s="37">
        <v>107794.46773905486</v>
      </c>
      <c r="G87" s="37">
        <v>1713.5346206547479</v>
      </c>
      <c r="H87" s="37">
        <v>279630.49036274676</v>
      </c>
      <c r="I87" s="34"/>
      <c r="J87" s="34"/>
    </row>
    <row r="88" spans="1:10" x14ac:dyDescent="0.3">
      <c r="A88" s="67">
        <v>46692</v>
      </c>
      <c r="B88" s="36">
        <v>2027</v>
      </c>
      <c r="C88" s="37">
        <v>548.40757747663633</v>
      </c>
      <c r="D88" s="37">
        <v>1165.1270431781115</v>
      </c>
      <c r="E88" s="37">
        <v>40117.917214730071</v>
      </c>
      <c r="F88" s="37">
        <v>108959.59478223298</v>
      </c>
      <c r="G88" s="37">
        <v>1713.5346206547479</v>
      </c>
      <c r="H88" s="37">
        <v>279082.08278527012</v>
      </c>
      <c r="I88" s="34"/>
      <c r="J88" s="34"/>
    </row>
    <row r="89" spans="1:10" x14ac:dyDescent="0.3">
      <c r="A89" s="67">
        <v>46722</v>
      </c>
      <c r="B89" s="36">
        <v>2027</v>
      </c>
      <c r="C89" s="37">
        <v>550.69260904945554</v>
      </c>
      <c r="D89" s="37">
        <v>1162.8420116052923</v>
      </c>
      <c r="E89" s="37">
        <v>40668.609823779523</v>
      </c>
      <c r="F89" s="37">
        <v>110122.43679383826</v>
      </c>
      <c r="G89" s="37">
        <v>1713.5346206547479</v>
      </c>
      <c r="H89" s="37">
        <v>278531.39017622068</v>
      </c>
      <c r="I89" s="34"/>
      <c r="J89" s="34"/>
    </row>
    <row r="90" spans="1:10" x14ac:dyDescent="0.3">
      <c r="A90" s="67">
        <v>46753</v>
      </c>
      <c r="B90" s="36">
        <v>2028</v>
      </c>
      <c r="C90" s="37">
        <v>552.98716158716161</v>
      </c>
      <c r="D90" s="37">
        <v>1160.5474590675863</v>
      </c>
      <c r="E90" s="37">
        <v>41221.596985366683</v>
      </c>
      <c r="F90" s="37">
        <v>111282.98425290585</v>
      </c>
      <c r="G90" s="37">
        <v>1713.5346206547479</v>
      </c>
      <c r="H90" s="37">
        <v>277978.40301463351</v>
      </c>
      <c r="I90" s="34"/>
      <c r="J90" s="34"/>
    </row>
    <row r="91" spans="1:10" x14ac:dyDescent="0.3">
      <c r="A91" s="67">
        <v>46784</v>
      </c>
      <c r="B91" s="36">
        <v>2028</v>
      </c>
      <c r="C91" s="37">
        <v>555.29127476044164</v>
      </c>
      <c r="D91" s="37">
        <v>1158.2433458943062</v>
      </c>
      <c r="E91" s="37">
        <v>41776.888260127125</v>
      </c>
      <c r="F91" s="37">
        <v>112441.22759880016</v>
      </c>
      <c r="G91" s="37">
        <v>1713.5346206547479</v>
      </c>
      <c r="H91" s="37">
        <v>277423.11173987307</v>
      </c>
      <c r="I91" s="34"/>
      <c r="J91" s="34"/>
    </row>
    <row r="92" spans="1:10" x14ac:dyDescent="0.3">
      <c r="A92" s="67">
        <v>46813</v>
      </c>
      <c r="B92" s="36">
        <v>2028</v>
      </c>
      <c r="C92" s="37">
        <v>557.60498840527657</v>
      </c>
      <c r="D92" s="37">
        <v>1155.9296322494713</v>
      </c>
      <c r="E92" s="37">
        <v>42334.493248532403</v>
      </c>
      <c r="F92" s="37">
        <v>113597.15723104964</v>
      </c>
      <c r="G92" s="37">
        <v>1713.5346206547479</v>
      </c>
      <c r="H92" s="37">
        <v>276865.50675146782</v>
      </c>
      <c r="I92" s="34"/>
      <c r="J92" s="34"/>
    </row>
    <row r="93" spans="1:10" x14ac:dyDescent="0.3">
      <c r="A93" s="67">
        <v>46844</v>
      </c>
      <c r="B93" s="36">
        <v>2028</v>
      </c>
      <c r="C93" s="37">
        <v>559.92834252363195</v>
      </c>
      <c r="D93" s="37">
        <v>1153.6062781311159</v>
      </c>
      <c r="E93" s="37">
        <v>42894.421591056038</v>
      </c>
      <c r="F93" s="37">
        <v>114750.76350918076</v>
      </c>
      <c r="G93" s="37">
        <v>1713.5346206547479</v>
      </c>
      <c r="H93" s="37">
        <v>276305.57840894419</v>
      </c>
      <c r="I93" s="34"/>
      <c r="J93" s="34"/>
    </row>
    <row r="94" spans="1:10" x14ac:dyDescent="0.3">
      <c r="A94" s="67">
        <v>46874</v>
      </c>
      <c r="B94" s="36">
        <v>2028</v>
      </c>
      <c r="C94" s="37">
        <v>562.2613772841471</v>
      </c>
      <c r="D94" s="37">
        <v>1151.2732433706008</v>
      </c>
      <c r="E94" s="37">
        <v>43456.682968340188</v>
      </c>
      <c r="F94" s="37">
        <v>115902.03675255136</v>
      </c>
      <c r="G94" s="37">
        <v>1713.5346206547479</v>
      </c>
      <c r="H94" s="37">
        <v>275743.31703166006</v>
      </c>
      <c r="I94" s="34"/>
      <c r="J94" s="34"/>
    </row>
    <row r="95" spans="1:10" x14ac:dyDescent="0.3">
      <c r="A95" s="67">
        <v>46905</v>
      </c>
      <c r="B95" s="36">
        <v>2028</v>
      </c>
      <c r="C95" s="37">
        <v>564.60413302283087</v>
      </c>
      <c r="D95" s="37">
        <v>1148.930487631917</v>
      </c>
      <c r="E95" s="37">
        <v>44021.287101363021</v>
      </c>
      <c r="F95" s="37">
        <v>117050.96724018328</v>
      </c>
      <c r="G95" s="37">
        <v>1713.5346206547479</v>
      </c>
      <c r="H95" s="37">
        <v>275178.71289863723</v>
      </c>
      <c r="I95" s="34"/>
      <c r="J95" s="34"/>
    </row>
    <row r="96" spans="1:10" x14ac:dyDescent="0.3">
      <c r="A96" s="67">
        <v>46935</v>
      </c>
      <c r="B96" s="36">
        <v>2028</v>
      </c>
      <c r="C96" s="37">
        <v>566.95665024375944</v>
      </c>
      <c r="D96" s="37">
        <v>1146.5779704109884</v>
      </c>
      <c r="E96" s="37">
        <v>44588.24375160678</v>
      </c>
      <c r="F96" s="37">
        <v>118197.54521059427</v>
      </c>
      <c r="G96" s="37">
        <v>1713.5346206547479</v>
      </c>
      <c r="H96" s="37">
        <v>274611.75624839345</v>
      </c>
      <c r="I96" s="34"/>
      <c r="J96" s="34"/>
    </row>
    <row r="97" spans="1:10" x14ac:dyDescent="0.3">
      <c r="A97" s="67">
        <v>46966</v>
      </c>
      <c r="B97" s="36">
        <v>2028</v>
      </c>
      <c r="C97" s="37">
        <v>569.31896961977509</v>
      </c>
      <c r="D97" s="37">
        <v>1144.2156510349728</v>
      </c>
      <c r="E97" s="37">
        <v>45157.562721226554</v>
      </c>
      <c r="F97" s="37">
        <v>119341.76086162924</v>
      </c>
      <c r="G97" s="37">
        <v>1713.5346206547479</v>
      </c>
      <c r="H97" s="37">
        <v>274042.43727877369</v>
      </c>
      <c r="I97" s="34"/>
      <c r="J97" s="34"/>
    </row>
    <row r="98" spans="1:10" x14ac:dyDescent="0.3">
      <c r="A98" s="67">
        <v>46997</v>
      </c>
      <c r="B98" s="36">
        <v>2028</v>
      </c>
      <c r="C98" s="37">
        <v>571.69113199319077</v>
      </c>
      <c r="D98" s="37">
        <v>1141.8434886615571</v>
      </c>
      <c r="E98" s="37">
        <v>45729.253853219743</v>
      </c>
      <c r="F98" s="37">
        <v>120483.6043502908</v>
      </c>
      <c r="G98" s="37">
        <v>1713.5346206547479</v>
      </c>
      <c r="H98" s="37">
        <v>273470.7461467805</v>
      </c>
      <c r="I98" s="34"/>
      <c r="J98" s="34"/>
    </row>
    <row r="99" spans="1:10" x14ac:dyDescent="0.3">
      <c r="A99" s="67">
        <v>47027</v>
      </c>
      <c r="B99" s="36">
        <v>2028</v>
      </c>
      <c r="C99" s="37">
        <v>574.07317837649566</v>
      </c>
      <c r="D99" s="37">
        <v>1139.4614422782522</v>
      </c>
      <c r="E99" s="37">
        <v>46303.327031596236</v>
      </c>
      <c r="F99" s="37">
        <v>121623.06579256905</v>
      </c>
      <c r="G99" s="37">
        <v>1713.5346206547479</v>
      </c>
      <c r="H99" s="37">
        <v>272896.67296840402</v>
      </c>
      <c r="I99" s="34"/>
      <c r="J99" s="34"/>
    </row>
    <row r="100" spans="1:10" x14ac:dyDescent="0.3">
      <c r="A100" s="67">
        <v>47058</v>
      </c>
      <c r="B100" s="36">
        <v>2028</v>
      </c>
      <c r="C100" s="37">
        <v>576.46514995306438</v>
      </c>
      <c r="D100" s="37">
        <v>1137.0694707016835</v>
      </c>
      <c r="E100" s="37">
        <v>46879.792181549303</v>
      </c>
      <c r="F100" s="37">
        <v>122760.13526327073</v>
      </c>
      <c r="G100" s="37">
        <v>1713.5346206547479</v>
      </c>
      <c r="H100" s="37">
        <v>272320.20781845093</v>
      </c>
      <c r="I100" s="34"/>
      <c r="J100" s="34"/>
    </row>
    <row r="101" spans="1:10" x14ac:dyDescent="0.3">
      <c r="A101" s="67">
        <v>47088</v>
      </c>
      <c r="B101" s="36">
        <v>2028</v>
      </c>
      <c r="C101" s="37">
        <v>578.86708807786886</v>
      </c>
      <c r="D101" s="37">
        <v>1134.667532576879</v>
      </c>
      <c r="E101" s="37">
        <v>47458.659269627169</v>
      </c>
      <c r="F101" s="37">
        <v>123894.8027958476</v>
      </c>
      <c r="G101" s="37">
        <v>1713.5346206547479</v>
      </c>
      <c r="H101" s="37">
        <v>271741.34073037305</v>
      </c>
      <c r="I101" s="34"/>
      <c r="J101" s="34"/>
    </row>
    <row r="102" spans="1:10" x14ac:dyDescent="0.3">
      <c r="A102" s="67">
        <v>47119</v>
      </c>
      <c r="B102" s="36">
        <v>2029</v>
      </c>
      <c r="C102" s="37">
        <v>581.27903427819342</v>
      </c>
      <c r="D102" s="37">
        <v>1132.2555863765544</v>
      </c>
      <c r="E102" s="37">
        <v>48039.938303905365</v>
      </c>
      <c r="F102" s="37">
        <v>125027.05838222416</v>
      </c>
      <c r="G102" s="37">
        <v>1713.5346206547479</v>
      </c>
      <c r="H102" s="37">
        <v>271160.06169609487</v>
      </c>
      <c r="I102" s="34"/>
      <c r="J102" s="34"/>
    </row>
    <row r="103" spans="1:10" x14ac:dyDescent="0.3">
      <c r="A103" s="67">
        <v>47150</v>
      </c>
      <c r="B103" s="36">
        <v>2029</v>
      </c>
      <c r="C103" s="37">
        <v>583.70103025435242</v>
      </c>
      <c r="D103" s="37">
        <v>1129.8335904003955</v>
      </c>
      <c r="E103" s="37">
        <v>48623.639334159714</v>
      </c>
      <c r="F103" s="37">
        <v>126156.89197262455</v>
      </c>
      <c r="G103" s="37">
        <v>1713.5346206547479</v>
      </c>
      <c r="H103" s="37">
        <v>270576.3606658405</v>
      </c>
      <c r="I103" s="34"/>
      <c r="J103" s="34"/>
    </row>
    <row r="104" spans="1:10" x14ac:dyDescent="0.3">
      <c r="A104" s="67">
        <v>47178</v>
      </c>
      <c r="B104" s="36">
        <v>2029</v>
      </c>
      <c r="C104" s="37">
        <v>586.13311788041233</v>
      </c>
      <c r="D104" s="37">
        <v>1127.4015027743355</v>
      </c>
      <c r="E104" s="37">
        <v>49209.772452040124</v>
      </c>
      <c r="F104" s="37">
        <v>127284.29347539888</v>
      </c>
      <c r="G104" s="37">
        <v>1713.5346206547479</v>
      </c>
      <c r="H104" s="37">
        <v>269990.22754796006</v>
      </c>
      <c r="I104" s="34"/>
      <c r="J104" s="34"/>
    </row>
    <row r="105" spans="1:10" x14ac:dyDescent="0.3">
      <c r="A105" s="67">
        <v>47209</v>
      </c>
      <c r="B105" s="36">
        <v>2029</v>
      </c>
      <c r="C105" s="37">
        <v>588.57533920491414</v>
      </c>
      <c r="D105" s="37">
        <v>1124.9592814498337</v>
      </c>
      <c r="E105" s="37">
        <v>49798.34779124504</v>
      </c>
      <c r="F105" s="37">
        <v>128409.25275684871</v>
      </c>
      <c r="G105" s="37">
        <v>1713.5346206547479</v>
      </c>
      <c r="H105" s="37">
        <v>269401.65220875514</v>
      </c>
      <c r="I105" s="34"/>
      <c r="J105" s="34"/>
    </row>
    <row r="106" spans="1:10" x14ac:dyDescent="0.3">
      <c r="A106" s="67">
        <v>47239</v>
      </c>
      <c r="B106" s="36">
        <v>2029</v>
      </c>
      <c r="C106" s="37">
        <v>591.02773645160141</v>
      </c>
      <c r="D106" s="37">
        <v>1122.5068842031465</v>
      </c>
      <c r="E106" s="37">
        <v>50389.37552769664</v>
      </c>
      <c r="F106" s="37">
        <v>129531.75964105186</v>
      </c>
      <c r="G106" s="37">
        <v>1713.5346206547479</v>
      </c>
      <c r="H106" s="37">
        <v>268810.62447230355</v>
      </c>
      <c r="I106" s="34"/>
      <c r="J106" s="34"/>
    </row>
    <row r="107" spans="1:10" x14ac:dyDescent="0.3">
      <c r="A107" s="67">
        <v>47270</v>
      </c>
      <c r="B107" s="36">
        <v>2029</v>
      </c>
      <c r="C107" s="37">
        <v>593.49035202014966</v>
      </c>
      <c r="D107" s="37">
        <v>1120.0442686345982</v>
      </c>
      <c r="E107" s="37">
        <v>50982.865879716788</v>
      </c>
      <c r="F107" s="37">
        <v>130651.80390968645</v>
      </c>
      <c r="G107" s="37">
        <v>1713.5346206547479</v>
      </c>
      <c r="H107" s="37">
        <v>268217.13412028342</v>
      </c>
      <c r="I107" s="34"/>
      <c r="J107" s="34"/>
    </row>
    <row r="108" spans="1:10" x14ac:dyDescent="0.3">
      <c r="A108" s="67">
        <v>47300</v>
      </c>
      <c r="B108" s="36">
        <v>2029</v>
      </c>
      <c r="C108" s="37">
        <v>595.96322848690011</v>
      </c>
      <c r="D108" s="37">
        <v>1117.5713921678478</v>
      </c>
      <c r="E108" s="37">
        <v>51578.829108203689</v>
      </c>
      <c r="F108" s="37">
        <v>131769.37530185431</v>
      </c>
      <c r="G108" s="37">
        <v>1713.5346206547479</v>
      </c>
      <c r="H108" s="37">
        <v>267621.17089179653</v>
      </c>
      <c r="I108" s="34"/>
      <c r="J108" s="34"/>
    </row>
    <row r="109" spans="1:10" x14ac:dyDescent="0.3">
      <c r="A109" s="67">
        <v>47331</v>
      </c>
      <c r="B109" s="36">
        <v>2029</v>
      </c>
      <c r="C109" s="37">
        <v>598.44640860559571</v>
      </c>
      <c r="D109" s="37">
        <v>1115.0882120491522</v>
      </c>
      <c r="E109" s="37">
        <v>52177.275516809284</v>
      </c>
      <c r="F109" s="37">
        <v>132884.46351390347</v>
      </c>
      <c r="G109" s="37">
        <v>1713.5346206547479</v>
      </c>
      <c r="H109" s="37">
        <v>267022.72448319092</v>
      </c>
      <c r="I109" s="34"/>
      <c r="J109" s="34"/>
    </row>
    <row r="110" spans="1:10" x14ac:dyDescent="0.3">
      <c r="A110" s="67">
        <v>47362</v>
      </c>
      <c r="B110" s="36">
        <v>2029</v>
      </c>
      <c r="C110" s="37">
        <v>600.93993530811895</v>
      </c>
      <c r="D110" s="37">
        <v>1112.5946853466289</v>
      </c>
      <c r="E110" s="37">
        <v>52778.215452117402</v>
      </c>
      <c r="F110" s="37">
        <v>133997.05819925008</v>
      </c>
      <c r="G110" s="37">
        <v>1713.5346206547479</v>
      </c>
      <c r="H110" s="37">
        <v>266421.78454788279</v>
      </c>
      <c r="I110" s="34"/>
      <c r="J110" s="34"/>
    </row>
    <row r="111" spans="1:10" x14ac:dyDescent="0.3">
      <c r="A111" s="67">
        <v>47392</v>
      </c>
      <c r="B111" s="36">
        <v>2029</v>
      </c>
      <c r="C111" s="37">
        <v>603.44385170523606</v>
      </c>
      <c r="D111" s="37">
        <v>1110.0907689495118</v>
      </c>
      <c r="E111" s="37">
        <v>53381.659303822635</v>
      </c>
      <c r="F111" s="37">
        <v>135107.14896819959</v>
      </c>
      <c r="G111" s="37">
        <v>1713.5346206547479</v>
      </c>
      <c r="H111" s="37">
        <v>265818.34069617756</v>
      </c>
      <c r="I111" s="34"/>
      <c r="J111" s="34"/>
    </row>
    <row r="112" spans="1:10" x14ac:dyDescent="0.3">
      <c r="A112" s="67">
        <v>47423</v>
      </c>
      <c r="B112" s="36">
        <v>2029</v>
      </c>
      <c r="C112" s="37">
        <v>605.95820108734119</v>
      </c>
      <c r="D112" s="37">
        <v>1107.5764195674067</v>
      </c>
      <c r="E112" s="37">
        <v>53987.617504909977</v>
      </c>
      <c r="F112" s="37">
        <v>136214.72538776699</v>
      </c>
      <c r="G112" s="37">
        <v>1713.5346206547479</v>
      </c>
      <c r="H112" s="37">
        <v>265212.38249509025</v>
      </c>
      <c r="I112" s="34"/>
      <c r="J112" s="34"/>
    </row>
    <row r="113" spans="1:10" x14ac:dyDescent="0.3">
      <c r="A113" s="67">
        <v>47453</v>
      </c>
      <c r="B113" s="36">
        <v>2029</v>
      </c>
      <c r="C113" s="37">
        <v>608.48302692520497</v>
      </c>
      <c r="D113" s="37">
        <v>1105.0515937295429</v>
      </c>
      <c r="E113" s="37">
        <v>54596.100531835182</v>
      </c>
      <c r="F113" s="37">
        <v>137319.77698149654</v>
      </c>
      <c r="G113" s="37">
        <v>1713.5346206547479</v>
      </c>
      <c r="H113" s="37">
        <v>264603.89946816507</v>
      </c>
      <c r="I113" s="34"/>
      <c r="J113" s="34"/>
    </row>
    <row r="114" spans="1:10" x14ac:dyDescent="0.3">
      <c r="A114" s="67">
        <v>47484</v>
      </c>
      <c r="B114" s="36">
        <v>2030</v>
      </c>
      <c r="C114" s="37">
        <v>611.01837287072681</v>
      </c>
      <c r="D114" s="37">
        <v>1102.5162477840211</v>
      </c>
      <c r="E114" s="37">
        <v>55207.118904705909</v>
      </c>
      <c r="F114" s="37">
        <v>138422.29322928056</v>
      </c>
      <c r="G114" s="37">
        <v>1713.5346206547479</v>
      </c>
      <c r="H114" s="37">
        <v>263992.88109529432</v>
      </c>
      <c r="I114" s="34"/>
      <c r="J114" s="34"/>
    </row>
    <row r="115" spans="1:10" x14ac:dyDescent="0.3">
      <c r="A115" s="67">
        <v>47515</v>
      </c>
      <c r="B115" s="36">
        <v>2030</v>
      </c>
      <c r="C115" s="37">
        <v>613.56428275768826</v>
      </c>
      <c r="D115" s="37">
        <v>1099.9703378970596</v>
      </c>
      <c r="E115" s="37">
        <v>55820.683187463597</v>
      </c>
      <c r="F115" s="37">
        <v>139522.26356717764</v>
      </c>
      <c r="G115" s="37">
        <v>1713.5346206547479</v>
      </c>
      <c r="H115" s="37">
        <v>263379.31681253662</v>
      </c>
      <c r="I115" s="34"/>
      <c r="J115" s="34"/>
    </row>
    <row r="116" spans="1:10" x14ac:dyDescent="0.3">
      <c r="A116" s="67">
        <v>47543</v>
      </c>
      <c r="B116" s="36">
        <v>2030</v>
      </c>
      <c r="C116" s="37">
        <v>616.12080060251196</v>
      </c>
      <c r="D116" s="37">
        <v>1097.4138200522359</v>
      </c>
      <c r="E116" s="37">
        <v>56436.803988066109</v>
      </c>
      <c r="F116" s="37">
        <v>140619.67738722987</v>
      </c>
      <c r="G116" s="37">
        <v>1713.5346206547479</v>
      </c>
      <c r="H116" s="37">
        <v>262763.19601193408</v>
      </c>
      <c r="I116" s="34"/>
      <c r="J116" s="34"/>
    </row>
    <row r="117" spans="1:10" x14ac:dyDescent="0.3">
      <c r="A117" s="67">
        <v>47574</v>
      </c>
      <c r="B117" s="36">
        <v>2030</v>
      </c>
      <c r="C117" s="37">
        <v>618.68797060502243</v>
      </c>
      <c r="D117" s="37">
        <v>1094.8466500497254</v>
      </c>
      <c r="E117" s="37">
        <v>57055.491958671133</v>
      </c>
      <c r="F117" s="37">
        <v>141714.5240372796</v>
      </c>
      <c r="G117" s="37">
        <v>1713.5346206547479</v>
      </c>
      <c r="H117" s="37">
        <v>262144.50804132904</v>
      </c>
      <c r="I117" s="34"/>
      <c r="J117" s="34"/>
    </row>
    <row r="118" spans="1:10" x14ac:dyDescent="0.3">
      <c r="A118" s="67">
        <v>47604</v>
      </c>
      <c r="B118" s="36">
        <v>2030</v>
      </c>
      <c r="C118" s="37">
        <v>621.26583714921003</v>
      </c>
      <c r="D118" s="37">
        <v>1092.2687835055378</v>
      </c>
      <c r="E118" s="37">
        <v>57676.75779582034</v>
      </c>
      <c r="F118" s="37">
        <v>142806.79282078514</v>
      </c>
      <c r="G118" s="37">
        <v>1713.5346206547479</v>
      </c>
      <c r="H118" s="37">
        <v>261523.24220417984</v>
      </c>
      <c r="I118" s="34"/>
      <c r="J118" s="34"/>
    </row>
    <row r="119" spans="1:10" x14ac:dyDescent="0.3">
      <c r="A119" s="67">
        <v>47635</v>
      </c>
      <c r="B119" s="36">
        <v>2030</v>
      </c>
      <c r="C119" s="37">
        <v>623.8544448039986</v>
      </c>
      <c r="D119" s="37">
        <v>1089.6801758507493</v>
      </c>
      <c r="E119" s="37">
        <v>58300.612240624338</v>
      </c>
      <c r="F119" s="37">
        <v>143896.47299663589</v>
      </c>
      <c r="G119" s="37">
        <v>1713.5346206547479</v>
      </c>
      <c r="H119" s="37">
        <v>260899.38775937585</v>
      </c>
      <c r="I119" s="34"/>
      <c r="J119" s="34"/>
    </row>
    <row r="120" spans="1:10" x14ac:dyDescent="0.3">
      <c r="A120" s="67">
        <v>47665</v>
      </c>
      <c r="B120" s="36">
        <v>2030</v>
      </c>
      <c r="C120" s="37">
        <v>626.45383832401512</v>
      </c>
      <c r="D120" s="37">
        <v>1087.0807823307327</v>
      </c>
      <c r="E120" s="37">
        <v>58927.066078948352</v>
      </c>
      <c r="F120" s="37">
        <v>144983.55377896663</v>
      </c>
      <c r="G120" s="37">
        <v>1713.5346206547479</v>
      </c>
      <c r="H120" s="37">
        <v>260272.93392105182</v>
      </c>
      <c r="I120" s="34"/>
      <c r="J120" s="34"/>
    </row>
    <row r="121" spans="1:10" x14ac:dyDescent="0.3">
      <c r="A121" s="67">
        <v>47696</v>
      </c>
      <c r="B121" s="36">
        <v>2030</v>
      </c>
      <c r="C121" s="37">
        <v>629.06406265036526</v>
      </c>
      <c r="D121" s="37">
        <v>1084.4705580043826</v>
      </c>
      <c r="E121" s="37">
        <v>59556.130141598718</v>
      </c>
      <c r="F121" s="37">
        <v>146068.02433697102</v>
      </c>
      <c r="G121" s="37">
        <v>1713.5346206547479</v>
      </c>
      <c r="H121" s="37">
        <v>259643.86985840145</v>
      </c>
      <c r="I121" s="34"/>
      <c r="J121" s="34"/>
    </row>
    <row r="122" spans="1:10" x14ac:dyDescent="0.3">
      <c r="A122" s="67">
        <v>47727</v>
      </c>
      <c r="B122" s="36">
        <v>2030</v>
      </c>
      <c r="C122" s="37">
        <v>631.6851629114085</v>
      </c>
      <c r="D122" s="37">
        <v>1081.8494577433394</v>
      </c>
      <c r="E122" s="37">
        <v>60187.815304510128</v>
      </c>
      <c r="F122" s="37">
        <v>147149.87379471437</v>
      </c>
      <c r="G122" s="37">
        <v>1713.5346206547479</v>
      </c>
      <c r="H122" s="37">
        <v>259012.18469549005</v>
      </c>
      <c r="I122" s="34"/>
      <c r="J122" s="34"/>
    </row>
    <row r="123" spans="1:10" x14ac:dyDescent="0.3">
      <c r="A123" s="67">
        <v>47757</v>
      </c>
      <c r="B123" s="36">
        <v>2030</v>
      </c>
      <c r="C123" s="37">
        <v>634.31718442353917</v>
      </c>
      <c r="D123" s="37">
        <v>1079.2174362312087</v>
      </c>
      <c r="E123" s="37">
        <v>60822.132488933668</v>
      </c>
      <c r="F123" s="37">
        <v>148229.09123094557</v>
      </c>
      <c r="G123" s="37">
        <v>1713.5346206547479</v>
      </c>
      <c r="H123" s="37">
        <v>258377.86751106652</v>
      </c>
      <c r="I123" s="34"/>
      <c r="J123" s="34"/>
    </row>
    <row r="124" spans="1:10" x14ac:dyDescent="0.3">
      <c r="A124" s="67">
        <v>47788</v>
      </c>
      <c r="B124" s="36">
        <v>2030</v>
      </c>
      <c r="C124" s="37">
        <v>636.96017269197068</v>
      </c>
      <c r="D124" s="37">
        <v>1076.5744479627772</v>
      </c>
      <c r="E124" s="37">
        <v>61459.09266162564</v>
      </c>
      <c r="F124" s="37">
        <v>149305.66567890835</v>
      </c>
      <c r="G124" s="37">
        <v>1713.5346206547479</v>
      </c>
      <c r="H124" s="37">
        <v>257740.90733837456</v>
      </c>
      <c r="I124" s="34"/>
      <c r="J124" s="34"/>
    </row>
    <row r="125" spans="1:10" x14ac:dyDescent="0.3">
      <c r="A125" s="67">
        <v>47818</v>
      </c>
      <c r="B125" s="36">
        <v>2030</v>
      </c>
      <c r="C125" s="37">
        <v>639.6141734115206</v>
      </c>
      <c r="D125" s="37">
        <v>1073.9204472432273</v>
      </c>
      <c r="E125" s="37">
        <v>62098.706835037163</v>
      </c>
      <c r="F125" s="37">
        <v>150379.58612615158</v>
      </c>
      <c r="G125" s="37">
        <v>1713.5346206547479</v>
      </c>
      <c r="H125" s="37">
        <v>257101.29316496305</v>
      </c>
      <c r="I125" s="34"/>
      <c r="J125" s="34"/>
    </row>
    <row r="126" spans="1:10" x14ac:dyDescent="0.3">
      <c r="A126" s="67">
        <v>47849</v>
      </c>
      <c r="B126" s="36">
        <v>2031</v>
      </c>
      <c r="C126" s="37">
        <v>642.2792324674017</v>
      </c>
      <c r="D126" s="37">
        <v>1071.2553881873462</v>
      </c>
      <c r="E126" s="37">
        <v>62740.986067504564</v>
      </c>
      <c r="F126" s="37">
        <v>151450.84151433891</v>
      </c>
      <c r="G126" s="37">
        <v>1713.5346206547479</v>
      </c>
      <c r="H126" s="37">
        <v>256459.01393249564</v>
      </c>
      <c r="I126" s="34"/>
      <c r="J126" s="34"/>
    </row>
    <row r="127" spans="1:10" x14ac:dyDescent="0.3">
      <c r="A127" s="67">
        <v>47880</v>
      </c>
      <c r="B127" s="36">
        <v>2031</v>
      </c>
      <c r="C127" s="37">
        <v>644.95539593601598</v>
      </c>
      <c r="D127" s="37">
        <v>1068.5792247187319</v>
      </c>
      <c r="E127" s="37">
        <v>63385.941463440577</v>
      </c>
      <c r="F127" s="37">
        <v>152519.42073905765</v>
      </c>
      <c r="G127" s="37">
        <v>1713.5346206547479</v>
      </c>
      <c r="H127" s="37">
        <v>255814.05853655963</v>
      </c>
      <c r="I127" s="34"/>
      <c r="J127" s="34"/>
    </row>
    <row r="128" spans="1:10" x14ac:dyDescent="0.3">
      <c r="A128" s="67">
        <v>47908</v>
      </c>
      <c r="B128" s="36">
        <v>2031</v>
      </c>
      <c r="C128" s="37">
        <v>647.64271008574929</v>
      </c>
      <c r="D128" s="37">
        <v>1065.8919105689986</v>
      </c>
      <c r="E128" s="37">
        <v>64033.584173526324</v>
      </c>
      <c r="F128" s="37">
        <v>153585.31264962663</v>
      </c>
      <c r="G128" s="37">
        <v>1713.5346206547479</v>
      </c>
      <c r="H128" s="37">
        <v>255166.41582647388</v>
      </c>
      <c r="I128" s="34"/>
      <c r="J128" s="34"/>
    </row>
    <row r="129" spans="1:10" x14ac:dyDescent="0.3">
      <c r="A129" s="67">
        <v>47939</v>
      </c>
      <c r="B129" s="36">
        <v>2031</v>
      </c>
      <c r="C129" s="37">
        <v>650.34122137777331</v>
      </c>
      <c r="D129" s="37">
        <v>1063.1933992769746</v>
      </c>
      <c r="E129" s="37">
        <v>64683.925394904094</v>
      </c>
      <c r="F129" s="37">
        <v>154648.5060489036</v>
      </c>
      <c r="G129" s="37">
        <v>1713.5346206547479</v>
      </c>
      <c r="H129" s="37">
        <v>254516.0746050961</v>
      </c>
      <c r="I129" s="34"/>
      <c r="J129" s="34"/>
    </row>
    <row r="130" spans="1:10" x14ac:dyDescent="0.3">
      <c r="A130" s="67">
        <v>47969</v>
      </c>
      <c r="B130" s="36">
        <v>2031</v>
      </c>
      <c r="C130" s="37">
        <v>653.05097646684749</v>
      </c>
      <c r="D130" s="37">
        <v>1060.4836441879004</v>
      </c>
      <c r="E130" s="37">
        <v>65336.97637137094</v>
      </c>
      <c r="F130" s="37">
        <v>155708.98969309148</v>
      </c>
      <c r="G130" s="37">
        <v>1713.5346206547479</v>
      </c>
      <c r="H130" s="37">
        <v>253863.02362862925</v>
      </c>
      <c r="I130" s="34"/>
      <c r="J130" s="34"/>
    </row>
    <row r="131" spans="1:10" x14ac:dyDescent="0.3">
      <c r="A131" s="67">
        <v>48000</v>
      </c>
      <c r="B131" s="36">
        <v>2031</v>
      </c>
      <c r="C131" s="37">
        <v>655.77202220212598</v>
      </c>
      <c r="D131" s="37">
        <v>1057.7625984526219</v>
      </c>
      <c r="E131" s="37">
        <v>65992.748393573071</v>
      </c>
      <c r="F131" s="37">
        <v>156766.75229154411</v>
      </c>
      <c r="G131" s="37">
        <v>1713.5346206547479</v>
      </c>
      <c r="H131" s="37">
        <v>253207.25160642713</v>
      </c>
      <c r="I131" s="34"/>
      <c r="J131" s="34"/>
    </row>
    <row r="132" spans="1:10" x14ac:dyDescent="0.3">
      <c r="A132" s="67">
        <v>48030</v>
      </c>
      <c r="B132" s="36">
        <v>2031</v>
      </c>
      <c r="C132" s="37">
        <v>658.50440562796803</v>
      </c>
      <c r="D132" s="37">
        <v>1055.0302150267798</v>
      </c>
      <c r="E132" s="37">
        <v>66651.252799201044</v>
      </c>
      <c r="F132" s="37">
        <v>157821.78250657089</v>
      </c>
      <c r="G132" s="37">
        <v>1713.5346206547479</v>
      </c>
      <c r="H132" s="37">
        <v>252548.74720079917</v>
      </c>
      <c r="I132" s="34"/>
      <c r="J132" s="34"/>
    </row>
    <row r="133" spans="1:10" x14ac:dyDescent="0.3">
      <c r="A133" s="67">
        <v>48061</v>
      </c>
      <c r="B133" s="36">
        <v>2031</v>
      </c>
      <c r="C133" s="37">
        <v>661.24817398475125</v>
      </c>
      <c r="D133" s="37">
        <v>1052.2864466699966</v>
      </c>
      <c r="E133" s="37">
        <v>67312.500973185801</v>
      </c>
      <c r="F133" s="37">
        <v>158874.06895324087</v>
      </c>
      <c r="G133" s="37">
        <v>1713.5346206547479</v>
      </c>
      <c r="H133" s="37">
        <v>251887.49902681442</v>
      </c>
      <c r="I133" s="34"/>
      <c r="J133" s="34"/>
    </row>
    <row r="134" spans="1:10" x14ac:dyDescent="0.3">
      <c r="A134" s="67">
        <v>48092</v>
      </c>
      <c r="B134" s="36">
        <v>2031</v>
      </c>
      <c r="C134" s="37">
        <v>664.00337470968771</v>
      </c>
      <c r="D134" s="37">
        <v>1049.5312459450602</v>
      </c>
      <c r="E134" s="37">
        <v>67976.50434789549</v>
      </c>
      <c r="F134" s="37">
        <v>159923.60019918592</v>
      </c>
      <c r="G134" s="37">
        <v>1713.5346206547479</v>
      </c>
      <c r="H134" s="37">
        <v>251223.49565210473</v>
      </c>
      <c r="I134" s="34"/>
      <c r="J134" s="34"/>
    </row>
    <row r="135" spans="1:10" x14ac:dyDescent="0.3">
      <c r="A135" s="67">
        <v>48122</v>
      </c>
      <c r="B135" s="36">
        <v>2031</v>
      </c>
      <c r="C135" s="37">
        <v>666.77005543764471</v>
      </c>
      <c r="D135" s="37">
        <v>1046.7645652171032</v>
      </c>
      <c r="E135" s="37">
        <v>68643.27440333314</v>
      </c>
      <c r="F135" s="37">
        <v>160970.36476440303</v>
      </c>
      <c r="G135" s="37">
        <v>1713.5346206547479</v>
      </c>
      <c r="H135" s="37">
        <v>250556.72559666709</v>
      </c>
      <c r="I135" s="34"/>
      <c r="J135" s="34"/>
    </row>
    <row r="136" spans="1:10" x14ac:dyDescent="0.3">
      <c r="A136" s="67">
        <v>48153</v>
      </c>
      <c r="B136" s="36">
        <v>2031</v>
      </c>
      <c r="C136" s="37">
        <v>669.54826400196839</v>
      </c>
      <c r="D136" s="37">
        <v>1043.9863566527795</v>
      </c>
      <c r="E136" s="37">
        <v>69312.822667335102</v>
      </c>
      <c r="F136" s="37">
        <v>162014.35112105581</v>
      </c>
      <c r="G136" s="37">
        <v>1713.5346206547479</v>
      </c>
      <c r="H136" s="37">
        <v>249887.17733266513</v>
      </c>
      <c r="I136" s="34"/>
      <c r="J136" s="34"/>
    </row>
    <row r="137" spans="1:10" x14ac:dyDescent="0.3">
      <c r="A137" s="67">
        <v>48183</v>
      </c>
      <c r="B137" s="36">
        <v>2031</v>
      </c>
      <c r="C137" s="37">
        <v>672.3380484353097</v>
      </c>
      <c r="D137" s="37">
        <v>1041.1965722194382</v>
      </c>
      <c r="E137" s="37">
        <v>69985.160715770413</v>
      </c>
      <c r="F137" s="37">
        <v>163055.54769327524</v>
      </c>
      <c r="G137" s="37">
        <v>1713.5346206547479</v>
      </c>
      <c r="H137" s="37">
        <v>249214.83928422982</v>
      </c>
      <c r="I137" s="34"/>
      <c r="J137" s="34"/>
    </row>
    <row r="138" spans="1:10" x14ac:dyDescent="0.3">
      <c r="A138" s="67">
        <v>48214</v>
      </c>
      <c r="B138" s="36">
        <v>2032</v>
      </c>
      <c r="C138" s="37">
        <v>675.13945697045688</v>
      </c>
      <c r="D138" s="37">
        <v>1038.395163684291</v>
      </c>
      <c r="E138" s="37">
        <v>70660.30017274087</v>
      </c>
      <c r="F138" s="37">
        <v>164093.94285695953</v>
      </c>
      <c r="G138" s="37">
        <v>1713.5346206547479</v>
      </c>
      <c r="H138" s="37">
        <v>248539.69982725938</v>
      </c>
      <c r="I138" s="34"/>
      <c r="J138" s="34"/>
    </row>
    <row r="139" spans="1:10" x14ac:dyDescent="0.3">
      <c r="A139" s="67">
        <v>48245</v>
      </c>
      <c r="B139" s="36">
        <v>2032</v>
      </c>
      <c r="C139" s="37">
        <v>677.95253804116714</v>
      </c>
      <c r="D139" s="37">
        <v>1035.5820826135807</v>
      </c>
      <c r="E139" s="37">
        <v>71338.252710782035</v>
      </c>
      <c r="F139" s="37">
        <v>165129.52493957311</v>
      </c>
      <c r="G139" s="37">
        <v>1713.5346206547479</v>
      </c>
      <c r="H139" s="37">
        <v>247861.74728921821</v>
      </c>
      <c r="I139" s="34"/>
      <c r="J139" s="34"/>
    </row>
    <row r="140" spans="1:10" x14ac:dyDescent="0.3">
      <c r="A140" s="67">
        <v>48274</v>
      </c>
      <c r="B140" s="36">
        <v>2032</v>
      </c>
      <c r="C140" s="37">
        <v>680.77734028300529</v>
      </c>
      <c r="D140" s="37">
        <v>1032.7572803717426</v>
      </c>
      <c r="E140" s="37">
        <v>72019.030051065041</v>
      </c>
      <c r="F140" s="37">
        <v>166162.28221994484</v>
      </c>
      <c r="G140" s="37">
        <v>1713.5346206547479</v>
      </c>
      <c r="H140" s="37">
        <v>247180.96994893521</v>
      </c>
      <c r="I140" s="34"/>
      <c r="J140" s="34"/>
    </row>
    <row r="141" spans="1:10" x14ac:dyDescent="0.3">
      <c r="A141" s="67">
        <v>48305</v>
      </c>
      <c r="B141" s="36">
        <v>2032</v>
      </c>
      <c r="C141" s="37">
        <v>683.61391253418446</v>
      </c>
      <c r="D141" s="37">
        <v>1029.9207081205634</v>
      </c>
      <c r="E141" s="37">
        <v>72702.643963599228</v>
      </c>
      <c r="F141" s="37">
        <v>167192.20292806541</v>
      </c>
      <c r="G141" s="37">
        <v>1713.5346206547479</v>
      </c>
      <c r="H141" s="37">
        <v>246497.35603640103</v>
      </c>
      <c r="I141" s="34"/>
      <c r="J141" s="34"/>
    </row>
    <row r="142" spans="1:10" x14ac:dyDescent="0.3">
      <c r="A142" s="67">
        <v>48335</v>
      </c>
      <c r="B142" s="36">
        <v>2032</v>
      </c>
      <c r="C142" s="37">
        <v>686.46230383641023</v>
      </c>
      <c r="D142" s="37">
        <v>1027.0723168183376</v>
      </c>
      <c r="E142" s="37">
        <v>73389.106267435636</v>
      </c>
      <c r="F142" s="37">
        <v>168219.27524488376</v>
      </c>
      <c r="G142" s="37">
        <v>1713.5346206547479</v>
      </c>
      <c r="H142" s="37">
        <v>245810.89373256461</v>
      </c>
      <c r="I142" s="34"/>
      <c r="J142" s="34"/>
    </row>
    <row r="143" spans="1:10" x14ac:dyDescent="0.3">
      <c r="A143" s="67">
        <v>48366</v>
      </c>
      <c r="B143" s="36">
        <v>2032</v>
      </c>
      <c r="C143" s="37">
        <v>689.32256343572863</v>
      </c>
      <c r="D143" s="37">
        <v>1024.2120572190192</v>
      </c>
      <c r="E143" s="37">
        <v>74078.428830871359</v>
      </c>
      <c r="F143" s="37">
        <v>169243.48730210279</v>
      </c>
      <c r="G143" s="37">
        <v>1713.5346206547479</v>
      </c>
      <c r="H143" s="37">
        <v>245121.57116912887</v>
      </c>
      <c r="I143" s="34"/>
      <c r="J143" s="34"/>
    </row>
    <row r="144" spans="1:10" x14ac:dyDescent="0.3">
      <c r="A144" s="67">
        <v>48396</v>
      </c>
      <c r="B144" s="36">
        <v>2032</v>
      </c>
      <c r="C144" s="37">
        <v>692.1947407833776</v>
      </c>
      <c r="D144" s="37">
        <v>1021.3398798713703</v>
      </c>
      <c r="E144" s="37">
        <v>74770.623571654738</v>
      </c>
      <c r="F144" s="37">
        <v>170264.82718197416</v>
      </c>
      <c r="G144" s="37">
        <v>1713.5346206547479</v>
      </c>
      <c r="H144" s="37">
        <v>244429.37642834551</v>
      </c>
      <c r="I144" s="34"/>
      <c r="J144" s="34"/>
    </row>
    <row r="145" spans="1:10" x14ac:dyDescent="0.3">
      <c r="A145" s="67">
        <v>48427</v>
      </c>
      <c r="B145" s="36">
        <v>2032</v>
      </c>
      <c r="C145" s="37">
        <v>695.07888553664145</v>
      </c>
      <c r="D145" s="37">
        <v>1018.4557351181064</v>
      </c>
      <c r="E145" s="37">
        <v>75465.702457191379</v>
      </c>
      <c r="F145" s="37">
        <v>171283.28291709226</v>
      </c>
      <c r="G145" s="37">
        <v>1713.5346206547479</v>
      </c>
      <c r="H145" s="37">
        <v>243734.29754280887</v>
      </c>
      <c r="I145" s="34"/>
      <c r="J145" s="34"/>
    </row>
    <row r="146" spans="1:10" x14ac:dyDescent="0.3">
      <c r="A146" s="67">
        <v>48458</v>
      </c>
      <c r="B146" s="36">
        <v>2032</v>
      </c>
      <c r="C146" s="37">
        <v>697.97504755971079</v>
      </c>
      <c r="D146" s="37">
        <v>1015.5595730950371</v>
      </c>
      <c r="E146" s="37">
        <v>76163.677504751089</v>
      </c>
      <c r="F146" s="37">
        <v>172298.84249018729</v>
      </c>
      <c r="G146" s="37">
        <v>1713.5346206547479</v>
      </c>
      <c r="H146" s="37">
        <v>243036.32249524916</v>
      </c>
      <c r="I146" s="34"/>
      <c r="J146" s="34"/>
    </row>
    <row r="147" spans="1:10" x14ac:dyDescent="0.3">
      <c r="A147" s="67">
        <v>48488</v>
      </c>
      <c r="B147" s="36">
        <v>2032</v>
      </c>
      <c r="C147" s="37">
        <v>700.88327692454288</v>
      </c>
      <c r="D147" s="37">
        <v>1012.651343730205</v>
      </c>
      <c r="E147" s="37">
        <v>76864.560781675638</v>
      </c>
      <c r="F147" s="37">
        <v>173311.49383391748</v>
      </c>
      <c r="G147" s="37">
        <v>1713.5346206547479</v>
      </c>
      <c r="H147" s="37">
        <v>242335.43921832461</v>
      </c>
      <c r="I147" s="34"/>
      <c r="J147" s="34"/>
    </row>
    <row r="148" spans="1:10" x14ac:dyDescent="0.3">
      <c r="A148" s="67">
        <v>48519</v>
      </c>
      <c r="B148" s="36">
        <v>2032</v>
      </c>
      <c r="C148" s="37">
        <v>703.80362391172866</v>
      </c>
      <c r="D148" s="37">
        <v>1009.7309967430192</v>
      </c>
      <c r="E148" s="37">
        <v>77568.364405587374</v>
      </c>
      <c r="F148" s="37">
        <v>174321.2248306605</v>
      </c>
      <c r="G148" s="37">
        <v>1713.5346206547479</v>
      </c>
      <c r="H148" s="37">
        <v>241631.63559441289</v>
      </c>
      <c r="I148" s="34"/>
      <c r="J148" s="34"/>
    </row>
    <row r="149" spans="1:10" x14ac:dyDescent="0.3">
      <c r="A149" s="67">
        <v>48549</v>
      </c>
      <c r="B149" s="36">
        <v>2032</v>
      </c>
      <c r="C149" s="37">
        <v>706.73613901136071</v>
      </c>
      <c r="D149" s="37">
        <v>1006.7984816433872</v>
      </c>
      <c r="E149" s="37">
        <v>78275.100544598739</v>
      </c>
      <c r="F149" s="37">
        <v>175328.02331230388</v>
      </c>
      <c r="G149" s="37">
        <v>1713.5346206547479</v>
      </c>
      <c r="H149" s="37">
        <v>240924.89945540152</v>
      </c>
      <c r="I149" s="34"/>
      <c r="J149" s="34"/>
    </row>
    <row r="150" spans="1:10" x14ac:dyDescent="0.3">
      <c r="A150" s="67">
        <v>48580</v>
      </c>
      <c r="B150" s="36">
        <v>2033</v>
      </c>
      <c r="C150" s="37">
        <v>709.68087292390817</v>
      </c>
      <c r="D150" s="37">
        <v>1003.8537477308397</v>
      </c>
      <c r="E150" s="37">
        <v>78984.781417522652</v>
      </c>
      <c r="F150" s="37">
        <v>176331.87706003472</v>
      </c>
      <c r="G150" s="37">
        <v>1713.5346206547479</v>
      </c>
      <c r="H150" s="37">
        <v>240215.21858247762</v>
      </c>
      <c r="I150" s="34"/>
      <c r="J150" s="34"/>
    </row>
    <row r="151" spans="1:10" x14ac:dyDescent="0.3">
      <c r="A151" s="67">
        <v>48611</v>
      </c>
      <c r="B151" s="36">
        <v>2033</v>
      </c>
      <c r="C151" s="37">
        <v>712.63787656109105</v>
      </c>
      <c r="D151" s="37">
        <v>1000.8967440936568</v>
      </c>
      <c r="E151" s="37">
        <v>79697.419294083738</v>
      </c>
      <c r="F151" s="37">
        <v>177332.77380412837</v>
      </c>
      <c r="G151" s="37">
        <v>1713.5346206547479</v>
      </c>
      <c r="H151" s="37">
        <v>239502.58070591654</v>
      </c>
      <c r="I151" s="34"/>
      <c r="J151" s="34"/>
    </row>
    <row r="152" spans="1:10" x14ac:dyDescent="0.3">
      <c r="A152" s="67">
        <v>48639</v>
      </c>
      <c r="B152" s="36">
        <v>2033</v>
      </c>
      <c r="C152" s="37">
        <v>715.60720104676227</v>
      </c>
      <c r="D152" s="37">
        <v>997.9274196079856</v>
      </c>
      <c r="E152" s="37">
        <v>80413.0264951305</v>
      </c>
      <c r="F152" s="37">
        <v>178330.70122373637</v>
      </c>
      <c r="G152" s="37">
        <v>1713.5346206547479</v>
      </c>
      <c r="H152" s="37">
        <v>238786.97350486976</v>
      </c>
      <c r="I152" s="34"/>
      <c r="J152" s="34"/>
    </row>
    <row r="153" spans="1:10" x14ac:dyDescent="0.3">
      <c r="A153" s="67">
        <v>48670</v>
      </c>
      <c r="B153" s="36">
        <v>2033</v>
      </c>
      <c r="C153" s="37">
        <v>718.58889771779047</v>
      </c>
      <c r="D153" s="37">
        <v>994.9457229369574</v>
      </c>
      <c r="E153" s="37">
        <v>81131.615392848296</v>
      </c>
      <c r="F153" s="37">
        <v>179325.64694667331</v>
      </c>
      <c r="G153" s="37">
        <v>1713.5346206547479</v>
      </c>
      <c r="H153" s="37">
        <v>238068.38460715197</v>
      </c>
      <c r="I153" s="34"/>
      <c r="J153" s="34"/>
    </row>
    <row r="154" spans="1:10" x14ac:dyDescent="0.3">
      <c r="A154" s="67">
        <v>48700</v>
      </c>
      <c r="B154" s="36">
        <v>2033</v>
      </c>
      <c r="C154" s="37">
        <v>721.58301812494801</v>
      </c>
      <c r="D154" s="37">
        <v>991.95160252979986</v>
      </c>
      <c r="E154" s="37">
        <v>81853.198410973244</v>
      </c>
      <c r="F154" s="37">
        <v>180317.5985492031</v>
      </c>
      <c r="G154" s="37">
        <v>1713.5346206547479</v>
      </c>
      <c r="H154" s="37">
        <v>237346.80158902702</v>
      </c>
      <c r="I154" s="34"/>
      <c r="J154" s="34"/>
    </row>
    <row r="155" spans="1:10" x14ac:dyDescent="0.3">
      <c r="A155" s="67">
        <v>48731</v>
      </c>
      <c r="B155" s="36">
        <v>2033</v>
      </c>
      <c r="C155" s="37">
        <v>724.58961403380192</v>
      </c>
      <c r="D155" s="37">
        <v>988.94500662094595</v>
      </c>
      <c r="E155" s="37">
        <v>82577.788025007045</v>
      </c>
      <c r="F155" s="37">
        <v>181306.54355582406</v>
      </c>
      <c r="G155" s="37">
        <v>1713.5346206547479</v>
      </c>
      <c r="H155" s="37">
        <v>236622.2119749932</v>
      </c>
      <c r="I155" s="34"/>
      <c r="J155" s="34"/>
    </row>
    <row r="156" spans="1:10" x14ac:dyDescent="0.3">
      <c r="A156" s="67">
        <v>48761</v>
      </c>
      <c r="B156" s="36">
        <v>2033</v>
      </c>
      <c r="C156" s="37">
        <v>727.60873742560943</v>
      </c>
      <c r="D156" s="37">
        <v>985.92588322913844</v>
      </c>
      <c r="E156" s="37">
        <v>83305.396762432647</v>
      </c>
      <c r="F156" s="37">
        <v>182292.46943905321</v>
      </c>
      <c r="G156" s="37">
        <v>1713.5346206547479</v>
      </c>
      <c r="H156" s="37">
        <v>235894.60323756759</v>
      </c>
      <c r="I156" s="34"/>
      <c r="J156" s="34"/>
    </row>
    <row r="157" spans="1:10" x14ac:dyDescent="0.3">
      <c r="A157" s="67">
        <v>48792</v>
      </c>
      <c r="B157" s="36">
        <v>2033</v>
      </c>
      <c r="C157" s="37">
        <v>730.64044049821621</v>
      </c>
      <c r="D157" s="37">
        <v>982.89418015653166</v>
      </c>
      <c r="E157" s="37">
        <v>84036.037202930864</v>
      </c>
      <c r="F157" s="37">
        <v>183275.36361920973</v>
      </c>
      <c r="G157" s="37">
        <v>1713.5346206547479</v>
      </c>
      <c r="H157" s="37">
        <v>235163.96279706937</v>
      </c>
      <c r="I157" s="34"/>
      <c r="J157" s="34"/>
    </row>
    <row r="158" spans="1:10" x14ac:dyDescent="0.3">
      <c r="A158" s="67">
        <v>48823</v>
      </c>
      <c r="B158" s="36">
        <v>2033</v>
      </c>
      <c r="C158" s="37">
        <v>733.68477566695867</v>
      </c>
      <c r="D158" s="37">
        <v>979.8498449877892</v>
      </c>
      <c r="E158" s="37">
        <v>84769.721978597823</v>
      </c>
      <c r="F158" s="37">
        <v>184255.21346419753</v>
      </c>
      <c r="G158" s="37">
        <v>1713.5346206547479</v>
      </c>
      <c r="H158" s="37">
        <v>234430.27802140242</v>
      </c>
      <c r="I158" s="34"/>
      <c r="J158" s="34"/>
    </row>
    <row r="159" spans="1:10" x14ac:dyDescent="0.3">
      <c r="A159" s="67">
        <v>48853</v>
      </c>
      <c r="B159" s="36">
        <v>2033</v>
      </c>
      <c r="C159" s="37">
        <v>736.74179556557101</v>
      </c>
      <c r="D159" s="37">
        <v>976.79282508917686</v>
      </c>
      <c r="E159" s="37">
        <v>85506.463774163392</v>
      </c>
      <c r="F159" s="37">
        <v>185232.00628928671</v>
      </c>
      <c r="G159" s="37">
        <v>1713.5346206547479</v>
      </c>
      <c r="H159" s="37">
        <v>233693.53622583684</v>
      </c>
      <c r="I159" s="34"/>
      <c r="J159" s="34"/>
    </row>
    <row r="160" spans="1:10" x14ac:dyDescent="0.3">
      <c r="A160" s="67">
        <v>48884</v>
      </c>
      <c r="B160" s="36">
        <v>2033</v>
      </c>
      <c r="C160" s="37">
        <v>739.81155304709421</v>
      </c>
      <c r="D160" s="37">
        <v>973.72306760765366</v>
      </c>
      <c r="E160" s="37">
        <v>86246.275327210489</v>
      </c>
      <c r="F160" s="37">
        <v>186205.72935689436</v>
      </c>
      <c r="G160" s="37">
        <v>1713.5346206547479</v>
      </c>
      <c r="H160" s="37">
        <v>232953.72467278974</v>
      </c>
      <c r="I160" s="34"/>
      <c r="J160" s="34"/>
    </row>
    <row r="161" spans="1:10" x14ac:dyDescent="0.3">
      <c r="A161" s="67">
        <v>48914</v>
      </c>
      <c r="B161" s="36">
        <v>2033</v>
      </c>
      <c r="C161" s="37">
        <v>742.89410118479054</v>
      </c>
      <c r="D161" s="37">
        <v>970.64051946995733</v>
      </c>
      <c r="E161" s="37">
        <v>86989.169428395282</v>
      </c>
      <c r="F161" s="37">
        <v>187176.3698763643</v>
      </c>
      <c r="G161" s="37">
        <v>1713.5346206547479</v>
      </c>
      <c r="H161" s="37">
        <v>232210.83057160495</v>
      </c>
      <c r="I161" s="34"/>
      <c r="J161" s="34"/>
    </row>
    <row r="162" spans="1:10" x14ac:dyDescent="0.3">
      <c r="A162" s="67">
        <v>48945</v>
      </c>
      <c r="B162" s="36">
        <v>2034</v>
      </c>
      <c r="C162" s="37">
        <v>745.98949327306048</v>
      </c>
      <c r="D162" s="37">
        <v>967.54512738168739</v>
      </c>
      <c r="E162" s="37">
        <v>87735.15892166835</v>
      </c>
      <c r="F162" s="37">
        <v>188143.91500374599</v>
      </c>
      <c r="G162" s="37">
        <v>1713.5346206547479</v>
      </c>
      <c r="H162" s="37">
        <v>231464.8410783319</v>
      </c>
      <c r="I162" s="34"/>
      <c r="J162" s="34"/>
    </row>
    <row r="163" spans="1:10" x14ac:dyDescent="0.3">
      <c r="A163" s="67">
        <v>48976</v>
      </c>
      <c r="B163" s="36">
        <v>2034</v>
      </c>
      <c r="C163" s="37">
        <v>749.09778282836487</v>
      </c>
      <c r="D163" s="37">
        <v>964.436837826383</v>
      </c>
      <c r="E163" s="37">
        <v>88484.256704496715</v>
      </c>
      <c r="F163" s="37">
        <v>189108.35184157238</v>
      </c>
      <c r="G163" s="37">
        <v>1713.5346206547479</v>
      </c>
      <c r="H163" s="37">
        <v>230715.74329550355</v>
      </c>
      <c r="I163" s="34"/>
      <c r="J163" s="34"/>
    </row>
    <row r="164" spans="1:10" x14ac:dyDescent="0.3">
      <c r="A164" s="67">
        <v>49004</v>
      </c>
      <c r="B164" s="36">
        <v>2034</v>
      </c>
      <c r="C164" s="37">
        <v>752.21902359014973</v>
      </c>
      <c r="D164" s="37">
        <v>961.31559706459814</v>
      </c>
      <c r="E164" s="37">
        <v>89236.475728086865</v>
      </c>
      <c r="F164" s="37">
        <v>190069.66743863697</v>
      </c>
      <c r="G164" s="37">
        <v>1713.5346206547479</v>
      </c>
      <c r="H164" s="37">
        <v>229963.5242719134</v>
      </c>
      <c r="I164" s="34"/>
      <c r="J164" s="34"/>
    </row>
    <row r="165" spans="1:10" x14ac:dyDescent="0.3">
      <c r="A165" s="67">
        <v>49035</v>
      </c>
      <c r="B165" s="36">
        <v>2034</v>
      </c>
      <c r="C165" s="37">
        <v>755.35326952177536</v>
      </c>
      <c r="D165" s="37">
        <v>958.18135113297251</v>
      </c>
      <c r="E165" s="37">
        <v>89991.828997608638</v>
      </c>
      <c r="F165" s="37">
        <v>191027.84878976995</v>
      </c>
      <c r="G165" s="37">
        <v>1713.5346206547479</v>
      </c>
      <c r="H165" s="37">
        <v>229208.17100239161</v>
      </c>
      <c r="I165" s="34"/>
      <c r="J165" s="34"/>
    </row>
    <row r="166" spans="1:10" x14ac:dyDescent="0.3">
      <c r="A166" s="67">
        <v>49065</v>
      </c>
      <c r="B166" s="36">
        <v>2034</v>
      </c>
      <c r="C166" s="37">
        <v>758.5005748114495</v>
      </c>
      <c r="D166" s="37">
        <v>955.03404584329837</v>
      </c>
      <c r="E166" s="37">
        <v>90750.329572420087</v>
      </c>
      <c r="F166" s="37">
        <v>191982.88283561324</v>
      </c>
      <c r="G166" s="37">
        <v>1713.5346206547479</v>
      </c>
      <c r="H166" s="37">
        <v>228449.67042758016</v>
      </c>
      <c r="I166" s="34"/>
      <c r="J166" s="34"/>
    </row>
    <row r="167" spans="1:10" x14ac:dyDescent="0.3">
      <c r="A167" s="67">
        <v>49096</v>
      </c>
      <c r="B167" s="36">
        <v>2034</v>
      </c>
      <c r="C167" s="37">
        <v>761.66099387316387</v>
      </c>
      <c r="D167" s="37">
        <v>951.87362678158399</v>
      </c>
      <c r="E167" s="37">
        <v>91511.990566293258</v>
      </c>
      <c r="F167" s="37">
        <v>192934.75646239484</v>
      </c>
      <c r="G167" s="37">
        <v>1713.5346206547479</v>
      </c>
      <c r="H167" s="37">
        <v>227688.00943370699</v>
      </c>
      <c r="I167" s="34"/>
      <c r="J167" s="34"/>
    </row>
    <row r="168" spans="1:10" x14ac:dyDescent="0.3">
      <c r="A168" s="67">
        <v>49126</v>
      </c>
      <c r="B168" s="36">
        <v>2034</v>
      </c>
      <c r="C168" s="37">
        <v>764.83458134763532</v>
      </c>
      <c r="D168" s="37">
        <v>948.70003930711255</v>
      </c>
      <c r="E168" s="37">
        <v>92276.825147640891</v>
      </c>
      <c r="F168" s="37">
        <v>193883.45650170196</v>
      </c>
      <c r="G168" s="37">
        <v>1713.5346206547479</v>
      </c>
      <c r="H168" s="37">
        <v>226923.17485235934</v>
      </c>
      <c r="I168" s="34"/>
      <c r="J168" s="34"/>
    </row>
    <row r="169" spans="1:10" x14ac:dyDescent="0.3">
      <c r="A169" s="67">
        <v>49157</v>
      </c>
      <c r="B169" s="36">
        <v>2034</v>
      </c>
      <c r="C169" s="37">
        <v>768.02139210325049</v>
      </c>
      <c r="D169" s="37">
        <v>945.51322855149738</v>
      </c>
      <c r="E169" s="37">
        <v>93044.846539744147</v>
      </c>
      <c r="F169" s="37">
        <v>194828.96973025345</v>
      </c>
      <c r="G169" s="37">
        <v>1713.5346206547479</v>
      </c>
      <c r="H169" s="37">
        <v>226155.15346025609</v>
      </c>
      <c r="I169" s="34"/>
      <c r="J169" s="34"/>
    </row>
    <row r="170" spans="1:10" x14ac:dyDescent="0.3">
      <c r="A170" s="67">
        <v>49188</v>
      </c>
      <c r="B170" s="36">
        <v>2034</v>
      </c>
      <c r="C170" s="37">
        <v>771.22148123701402</v>
      </c>
      <c r="D170" s="37">
        <v>942.31313941773385</v>
      </c>
      <c r="E170" s="37">
        <v>93816.068020981154</v>
      </c>
      <c r="F170" s="37">
        <v>195771.28286967118</v>
      </c>
      <c r="G170" s="37">
        <v>1713.5346206547479</v>
      </c>
      <c r="H170" s="37">
        <v>225383.93197901908</v>
      </c>
      <c r="I170" s="34"/>
      <c r="J170" s="34"/>
    </row>
    <row r="171" spans="1:10" x14ac:dyDescent="0.3">
      <c r="A171" s="67">
        <v>49218</v>
      </c>
      <c r="B171" s="36">
        <v>2034</v>
      </c>
      <c r="C171" s="37">
        <v>774.43490407550155</v>
      </c>
      <c r="D171" s="37">
        <v>939.09971657924632</v>
      </c>
      <c r="E171" s="37">
        <v>94590.502925056659</v>
      </c>
      <c r="F171" s="37">
        <v>196710.38258625043</v>
      </c>
      <c r="G171" s="37">
        <v>1713.5346206547479</v>
      </c>
      <c r="H171" s="37">
        <v>224609.49707494359</v>
      </c>
      <c r="I171" s="34"/>
      <c r="J171" s="34"/>
    </row>
    <row r="172" spans="1:10" x14ac:dyDescent="0.3">
      <c r="A172" s="67">
        <v>49249</v>
      </c>
      <c r="B172" s="36">
        <v>2034</v>
      </c>
      <c r="C172" s="37">
        <v>777.6617161758162</v>
      </c>
      <c r="D172" s="37">
        <v>935.87290447893167</v>
      </c>
      <c r="E172" s="37">
        <v>95368.164641232477</v>
      </c>
      <c r="F172" s="37">
        <v>197646.25549072935</v>
      </c>
      <c r="G172" s="37">
        <v>1713.5346206547479</v>
      </c>
      <c r="H172" s="37">
        <v>223831.83535876777</v>
      </c>
      <c r="I172" s="34"/>
      <c r="J172" s="34"/>
    </row>
    <row r="173" spans="1:10" x14ac:dyDescent="0.3">
      <c r="A173" s="67">
        <v>49279</v>
      </c>
      <c r="B173" s="36">
        <v>2034</v>
      </c>
      <c r="C173" s="37">
        <v>780.90197332654873</v>
      </c>
      <c r="D173" s="37">
        <v>932.63264732819914</v>
      </c>
      <c r="E173" s="37">
        <v>96149.066614559022</v>
      </c>
      <c r="F173" s="37">
        <v>198578.88813805755</v>
      </c>
      <c r="G173" s="37">
        <v>1713.5346206547479</v>
      </c>
      <c r="H173" s="37">
        <v>223050.93338544123</v>
      </c>
      <c r="I173" s="34"/>
      <c r="J173" s="34"/>
    </row>
    <row r="174" spans="1:10" x14ac:dyDescent="0.3">
      <c r="A174" s="67">
        <v>49310</v>
      </c>
      <c r="B174" s="36">
        <v>2035</v>
      </c>
      <c r="C174" s="37">
        <v>784.15573154874266</v>
      </c>
      <c r="D174" s="37">
        <v>929.3788891060052</v>
      </c>
      <c r="E174" s="37">
        <v>96933.222346107766</v>
      </c>
      <c r="F174" s="37">
        <v>199508.26702716356</v>
      </c>
      <c r="G174" s="37">
        <v>1713.5346206547479</v>
      </c>
      <c r="H174" s="37">
        <v>222266.7776538925</v>
      </c>
      <c r="I174" s="34"/>
      <c r="J174" s="34"/>
    </row>
    <row r="175" spans="1:10" x14ac:dyDescent="0.3">
      <c r="A175" s="67">
        <v>49341</v>
      </c>
      <c r="B175" s="36">
        <v>2035</v>
      </c>
      <c r="C175" s="37">
        <v>787.42304709686243</v>
      </c>
      <c r="D175" s="37">
        <v>926.11157355788544</v>
      </c>
      <c r="E175" s="37">
        <v>97720.645393204628</v>
      </c>
      <c r="F175" s="37">
        <v>200434.37860072145</v>
      </c>
      <c r="G175" s="37">
        <v>1713.5346206547479</v>
      </c>
      <c r="H175" s="37">
        <v>221479.35460679562</v>
      </c>
      <c r="I175" s="34"/>
      <c r="J175" s="34"/>
    </row>
    <row r="176" spans="1:10" x14ac:dyDescent="0.3">
      <c r="A176" s="67">
        <v>49369</v>
      </c>
      <c r="B176" s="36">
        <v>2035</v>
      </c>
      <c r="C176" s="37">
        <v>790.70397645976607</v>
      </c>
      <c r="D176" s="37">
        <v>922.8306441949818</v>
      </c>
      <c r="E176" s="37">
        <v>98511.3493696644</v>
      </c>
      <c r="F176" s="37">
        <v>201357.20924491642</v>
      </c>
      <c r="G176" s="37">
        <v>1713.5346206547479</v>
      </c>
      <c r="H176" s="37">
        <v>220688.65063033585</v>
      </c>
      <c r="I176" s="34"/>
      <c r="J176" s="34"/>
    </row>
    <row r="177" spans="1:10" x14ac:dyDescent="0.3">
      <c r="A177" s="67">
        <v>49400</v>
      </c>
      <c r="B177" s="36">
        <v>2035</v>
      </c>
      <c r="C177" s="37">
        <v>793.99857636168178</v>
      </c>
      <c r="D177" s="37">
        <v>919.53604429306608</v>
      </c>
      <c r="E177" s="37">
        <v>99305.347946026086</v>
      </c>
      <c r="F177" s="37">
        <v>202276.74528920947</v>
      </c>
      <c r="G177" s="37">
        <v>1713.5346206547479</v>
      </c>
      <c r="H177" s="37">
        <v>219894.65205397416</v>
      </c>
      <c r="I177" s="34"/>
      <c r="J177" s="34"/>
    </row>
    <row r="178" spans="1:10" x14ac:dyDescent="0.3">
      <c r="A178" s="67">
        <v>49430</v>
      </c>
      <c r="B178" s="36">
        <v>2035</v>
      </c>
      <c r="C178" s="37">
        <v>797.30690376318887</v>
      </c>
      <c r="D178" s="37">
        <v>916.227716891559</v>
      </c>
      <c r="E178" s="37">
        <v>100102.65484978928</v>
      </c>
      <c r="F178" s="37">
        <v>203192.97300610103</v>
      </c>
      <c r="G178" s="37">
        <v>1713.5346206547479</v>
      </c>
      <c r="H178" s="37">
        <v>219097.34515021098</v>
      </c>
      <c r="I178" s="34"/>
      <c r="J178" s="34"/>
    </row>
    <row r="179" spans="1:10" x14ac:dyDescent="0.3">
      <c r="A179" s="67">
        <v>49461</v>
      </c>
      <c r="B179" s="36">
        <v>2035</v>
      </c>
      <c r="C179" s="37">
        <v>800.62901586220198</v>
      </c>
      <c r="D179" s="37">
        <v>912.90560479254589</v>
      </c>
      <c r="E179" s="37">
        <v>100903.28386565148</v>
      </c>
      <c r="F179" s="37">
        <v>204105.87861089359</v>
      </c>
      <c r="G179" s="37">
        <v>1713.5346206547479</v>
      </c>
      <c r="H179" s="37">
        <v>218296.71613434877</v>
      </c>
      <c r="I179" s="34"/>
      <c r="J179" s="34"/>
    </row>
    <row r="180" spans="1:10" x14ac:dyDescent="0.3">
      <c r="A180" s="67">
        <v>49491</v>
      </c>
      <c r="B180" s="36">
        <v>2035</v>
      </c>
      <c r="C180" s="37">
        <v>803.96497009496125</v>
      </c>
      <c r="D180" s="37">
        <v>909.56965055978662</v>
      </c>
      <c r="E180" s="37">
        <v>101707.24883574645</v>
      </c>
      <c r="F180" s="37">
        <v>205015.44826145336</v>
      </c>
      <c r="G180" s="37">
        <v>1713.5346206547479</v>
      </c>
      <c r="H180" s="37">
        <v>217492.7511642538</v>
      </c>
      <c r="I180" s="34"/>
      <c r="J180" s="34"/>
    </row>
    <row r="181" spans="1:10" x14ac:dyDescent="0.3">
      <c r="A181" s="67">
        <v>49522</v>
      </c>
      <c r="B181" s="36">
        <v>2035</v>
      </c>
      <c r="C181" s="37">
        <v>807.31482413702361</v>
      </c>
      <c r="D181" s="37">
        <v>906.21979651772426</v>
      </c>
      <c r="E181" s="37">
        <v>102514.56365988347</v>
      </c>
      <c r="F181" s="37">
        <v>205921.66805797108</v>
      </c>
      <c r="G181" s="37">
        <v>1713.5346206547479</v>
      </c>
      <c r="H181" s="37">
        <v>216685.43634011678</v>
      </c>
      <c r="I181" s="34"/>
      <c r="J181" s="34"/>
    </row>
    <row r="182" spans="1:10" x14ac:dyDescent="0.3">
      <c r="A182" s="67">
        <v>49553</v>
      </c>
      <c r="B182" s="36">
        <v>2035</v>
      </c>
      <c r="C182" s="37">
        <v>810.67863590426123</v>
      </c>
      <c r="D182" s="37">
        <v>902.85598475048664</v>
      </c>
      <c r="E182" s="37">
        <v>103325.24229578773</v>
      </c>
      <c r="F182" s="37">
        <v>206824.52404272158</v>
      </c>
      <c r="G182" s="37">
        <v>1713.5346206547479</v>
      </c>
      <c r="H182" s="37">
        <v>215874.7577042125</v>
      </c>
      <c r="I182" s="34"/>
      <c r="J182" s="34"/>
    </row>
    <row r="183" spans="1:10" x14ac:dyDescent="0.3">
      <c r="A183" s="67">
        <v>49583</v>
      </c>
      <c r="B183" s="36">
        <v>2035</v>
      </c>
      <c r="C183" s="37">
        <v>814.05646355386227</v>
      </c>
      <c r="D183" s="37">
        <v>899.4781571008856</v>
      </c>
      <c r="E183" s="37">
        <v>104139.29875934159</v>
      </c>
      <c r="F183" s="37">
        <v>207724.00219982245</v>
      </c>
      <c r="G183" s="37">
        <v>1713.5346206547479</v>
      </c>
      <c r="H183" s="37">
        <v>215060.70124065864</v>
      </c>
      <c r="I183" s="34"/>
      <c r="J183" s="34"/>
    </row>
    <row r="184" spans="1:10" x14ac:dyDescent="0.3">
      <c r="A184" s="67">
        <v>49614</v>
      </c>
      <c r="B184" s="36">
        <v>2035</v>
      </c>
      <c r="C184" s="37">
        <v>817.44836548533669</v>
      </c>
      <c r="D184" s="37">
        <v>896.08625516941117</v>
      </c>
      <c r="E184" s="37">
        <v>104956.74712482693</v>
      </c>
      <c r="F184" s="37">
        <v>208620.08845499187</v>
      </c>
      <c r="G184" s="37">
        <v>1713.5346206547479</v>
      </c>
      <c r="H184" s="37">
        <v>214243.25287517332</v>
      </c>
      <c r="I184" s="34"/>
      <c r="J184" s="34"/>
    </row>
    <row r="185" spans="1:10" x14ac:dyDescent="0.3">
      <c r="A185" s="67">
        <v>49644</v>
      </c>
      <c r="B185" s="36">
        <v>2035</v>
      </c>
      <c r="C185" s="37">
        <v>820.85440034152555</v>
      </c>
      <c r="D185" s="37">
        <v>892.68022031322232</v>
      </c>
      <c r="E185" s="37">
        <v>105777.60152516846</v>
      </c>
      <c r="F185" s="37">
        <v>209512.76867530509</v>
      </c>
      <c r="G185" s="37">
        <v>1713.5346206547479</v>
      </c>
      <c r="H185" s="37">
        <v>213422.3984748318</v>
      </c>
      <c r="I185" s="34"/>
      <c r="J185" s="34"/>
    </row>
    <row r="186" spans="1:10" x14ac:dyDescent="0.3">
      <c r="A186" s="67">
        <v>49675</v>
      </c>
      <c r="B186" s="36">
        <v>2036</v>
      </c>
      <c r="C186" s="37">
        <v>824.2746270096153</v>
      </c>
      <c r="D186" s="37">
        <v>889.25999364513257</v>
      </c>
      <c r="E186" s="37">
        <v>106601.87615217807</v>
      </c>
      <c r="F186" s="37">
        <v>210402.02866895022</v>
      </c>
      <c r="G186" s="37">
        <v>1713.5346206547479</v>
      </c>
      <c r="H186" s="37">
        <v>212598.12384782219</v>
      </c>
      <c r="I186" s="34"/>
      <c r="J186" s="34"/>
    </row>
    <row r="187" spans="1:10" x14ac:dyDescent="0.3">
      <c r="A187" s="67">
        <v>49706</v>
      </c>
      <c r="B187" s="36">
        <v>2036</v>
      </c>
      <c r="C187" s="37">
        <v>827.70910462215534</v>
      </c>
      <c r="D187" s="37">
        <v>885.82551603259253</v>
      </c>
      <c r="E187" s="37">
        <v>107429.58525680023</v>
      </c>
      <c r="F187" s="37">
        <v>211287.8541849828</v>
      </c>
      <c r="G187" s="37">
        <v>1713.5346206547479</v>
      </c>
      <c r="H187" s="37">
        <v>211770.41474320003</v>
      </c>
      <c r="I187" s="34"/>
      <c r="J187" s="34"/>
    </row>
    <row r="188" spans="1:10" x14ac:dyDescent="0.3">
      <c r="A188" s="67">
        <v>49735</v>
      </c>
      <c r="B188" s="36">
        <v>2036</v>
      </c>
      <c r="C188" s="37">
        <v>831.15789255808102</v>
      </c>
      <c r="D188" s="37">
        <v>882.37672809666685</v>
      </c>
      <c r="E188" s="37">
        <v>108260.74314935831</v>
      </c>
      <c r="F188" s="37">
        <v>212170.23091307946</v>
      </c>
      <c r="G188" s="37">
        <v>1713.5346206547479</v>
      </c>
      <c r="H188" s="37">
        <v>210939.25685064195</v>
      </c>
      <c r="I188" s="34"/>
      <c r="J188" s="34"/>
    </row>
    <row r="189" spans="1:10" x14ac:dyDescent="0.3">
      <c r="A189" s="67">
        <v>49766</v>
      </c>
      <c r="B189" s="36">
        <v>2036</v>
      </c>
      <c r="C189" s="37">
        <v>834.62105044373959</v>
      </c>
      <c r="D189" s="37">
        <v>878.91357021100828</v>
      </c>
      <c r="E189" s="37">
        <v>109095.36419980205</v>
      </c>
      <c r="F189" s="37">
        <v>213049.14448329047</v>
      </c>
      <c r="G189" s="37">
        <v>1713.5346206547479</v>
      </c>
      <c r="H189" s="37">
        <v>210104.63580019822</v>
      </c>
      <c r="I189" s="34"/>
      <c r="J189" s="34"/>
    </row>
    <row r="190" spans="1:10" x14ac:dyDescent="0.3">
      <c r="A190" s="67">
        <v>49796</v>
      </c>
      <c r="B190" s="36">
        <v>2036</v>
      </c>
      <c r="C190" s="37">
        <v>838.09863815392191</v>
      </c>
      <c r="D190" s="37">
        <v>875.43598250082596</v>
      </c>
      <c r="E190" s="37">
        <v>109933.46283795597</v>
      </c>
      <c r="F190" s="37">
        <v>213924.58046579128</v>
      </c>
      <c r="G190" s="37">
        <v>1713.5346206547479</v>
      </c>
      <c r="H190" s="37">
        <v>209266.53716204429</v>
      </c>
      <c r="I190" s="34"/>
      <c r="J190" s="34"/>
    </row>
    <row r="191" spans="1:10" x14ac:dyDescent="0.3">
      <c r="A191" s="67">
        <v>49827</v>
      </c>
      <c r="B191" s="36">
        <v>2036</v>
      </c>
      <c r="C191" s="37">
        <v>841.59071581289663</v>
      </c>
      <c r="D191" s="37">
        <v>871.94390484185124</v>
      </c>
      <c r="E191" s="37">
        <v>110775.05355376887</v>
      </c>
      <c r="F191" s="37">
        <v>214796.52437063312</v>
      </c>
      <c r="G191" s="37">
        <v>1713.5346206547479</v>
      </c>
      <c r="H191" s="37">
        <v>208424.94644623139</v>
      </c>
      <c r="I191" s="34"/>
      <c r="J191" s="34"/>
    </row>
    <row r="192" spans="1:10" x14ac:dyDescent="0.3">
      <c r="A192" s="67">
        <v>49857</v>
      </c>
      <c r="B192" s="36">
        <v>2036</v>
      </c>
      <c r="C192" s="37">
        <v>845.09734379545034</v>
      </c>
      <c r="D192" s="37">
        <v>868.43727685929753</v>
      </c>
      <c r="E192" s="37">
        <v>111620.15089756432</v>
      </c>
      <c r="F192" s="37">
        <v>215664.96164749243</v>
      </c>
      <c r="G192" s="37">
        <v>1713.5346206547479</v>
      </c>
      <c r="H192" s="37">
        <v>207579.84910243595</v>
      </c>
      <c r="I192" s="34"/>
      <c r="J192" s="34"/>
    </row>
    <row r="193" spans="1:10" x14ac:dyDescent="0.3">
      <c r="A193" s="67">
        <v>49888</v>
      </c>
      <c r="B193" s="36">
        <v>2036</v>
      </c>
      <c r="C193" s="37">
        <v>848.61858272793131</v>
      </c>
      <c r="D193" s="37">
        <v>864.91603792681656</v>
      </c>
      <c r="E193" s="37">
        <v>112468.76948029225</v>
      </c>
      <c r="F193" s="37">
        <v>216529.87768541925</v>
      </c>
      <c r="G193" s="37">
        <v>1713.5346206547479</v>
      </c>
      <c r="H193" s="37">
        <v>206731.23051970801</v>
      </c>
      <c r="I193" s="34"/>
      <c r="J193" s="34"/>
    </row>
    <row r="194" spans="1:10" x14ac:dyDescent="0.3">
      <c r="A194" s="67">
        <v>49919</v>
      </c>
      <c r="B194" s="36">
        <v>2036</v>
      </c>
      <c r="C194" s="37">
        <v>852.15449348929769</v>
      </c>
      <c r="D194" s="37">
        <v>861.38012716545018</v>
      </c>
      <c r="E194" s="37">
        <v>113320.92397378155</v>
      </c>
      <c r="F194" s="37">
        <v>217391.25781258469</v>
      </c>
      <c r="G194" s="37">
        <v>1713.5346206547479</v>
      </c>
      <c r="H194" s="37">
        <v>205879.07602621871</v>
      </c>
      <c r="I194" s="34"/>
      <c r="J194" s="34"/>
    </row>
    <row r="195" spans="1:10" x14ac:dyDescent="0.3">
      <c r="A195" s="67">
        <v>49949</v>
      </c>
      <c r="B195" s="36">
        <v>2036</v>
      </c>
      <c r="C195" s="37">
        <v>855.70513721216992</v>
      </c>
      <c r="D195" s="37">
        <v>857.82948344257795</v>
      </c>
      <c r="E195" s="37">
        <v>114176.62911099372</v>
      </c>
      <c r="F195" s="37">
        <v>218249.08729602728</v>
      </c>
      <c r="G195" s="37">
        <v>1713.5346206547479</v>
      </c>
      <c r="H195" s="37">
        <v>205023.37088900653</v>
      </c>
      <c r="I195" s="34"/>
      <c r="J195" s="34"/>
    </row>
    <row r="196" spans="1:10" x14ac:dyDescent="0.3">
      <c r="A196" s="67">
        <v>49980</v>
      </c>
      <c r="B196" s="36">
        <v>2036</v>
      </c>
      <c r="C196" s="37">
        <v>859.2705752838873</v>
      </c>
      <c r="D196" s="37">
        <v>854.26404537086057</v>
      </c>
      <c r="E196" s="37">
        <v>115035.8996862776</v>
      </c>
      <c r="F196" s="37">
        <v>219103.35134139814</v>
      </c>
      <c r="G196" s="37">
        <v>1713.5346206547479</v>
      </c>
      <c r="H196" s="37">
        <v>204164.10031372265</v>
      </c>
      <c r="I196" s="34"/>
      <c r="J196" s="34"/>
    </row>
    <row r="197" spans="1:10" x14ac:dyDescent="0.3">
      <c r="A197" s="67">
        <v>50010</v>
      </c>
      <c r="B197" s="36">
        <v>2036</v>
      </c>
      <c r="C197" s="37">
        <v>862.8508693475701</v>
      </c>
      <c r="D197" s="37">
        <v>850.68375130717777</v>
      </c>
      <c r="E197" s="37">
        <v>115898.75055562517</v>
      </c>
      <c r="F197" s="37">
        <v>219954.03509270531</v>
      </c>
      <c r="G197" s="37">
        <v>1713.5346206547479</v>
      </c>
      <c r="H197" s="37">
        <v>203301.24944437508</v>
      </c>
      <c r="I197" s="34"/>
      <c r="J197" s="34"/>
    </row>
    <row r="198" spans="1:10" x14ac:dyDescent="0.3">
      <c r="A198" s="67">
        <v>50041</v>
      </c>
      <c r="B198" s="36">
        <v>2037</v>
      </c>
      <c r="C198" s="37">
        <v>866.446081303185</v>
      </c>
      <c r="D198" s="37">
        <v>847.08853935156287</v>
      </c>
      <c r="E198" s="37">
        <v>116765.19663692836</v>
      </c>
      <c r="F198" s="37">
        <v>220801.12363205687</v>
      </c>
      <c r="G198" s="37">
        <v>1713.5346206547479</v>
      </c>
      <c r="H198" s="37">
        <v>202434.8033630719</v>
      </c>
      <c r="I198" s="34"/>
      <c r="J198" s="34"/>
    </row>
    <row r="199" spans="1:10" x14ac:dyDescent="0.3">
      <c r="A199" s="67">
        <v>50072</v>
      </c>
      <c r="B199" s="36">
        <v>2037</v>
      </c>
      <c r="C199" s="37">
        <v>870.05627330861489</v>
      </c>
      <c r="D199" s="37">
        <v>843.47834734613298</v>
      </c>
      <c r="E199" s="37">
        <v>117635.25291023697</v>
      </c>
      <c r="F199" s="37">
        <v>221644.601979403</v>
      </c>
      <c r="G199" s="37">
        <v>1713.5346206547479</v>
      </c>
      <c r="H199" s="37">
        <v>201564.74708976329</v>
      </c>
      <c r="I199" s="34"/>
      <c r="J199" s="34"/>
    </row>
    <row r="200" spans="1:10" x14ac:dyDescent="0.3">
      <c r="A200" s="67">
        <v>50100</v>
      </c>
      <c r="B200" s="36">
        <v>2037</v>
      </c>
      <c r="C200" s="37">
        <v>873.68150778073414</v>
      </c>
      <c r="D200" s="37">
        <v>839.85311287401373</v>
      </c>
      <c r="E200" s="37">
        <v>118508.93441801771</v>
      </c>
      <c r="F200" s="37">
        <v>222484.455092277</v>
      </c>
      <c r="G200" s="37">
        <v>1713.5346206547479</v>
      </c>
      <c r="H200" s="37">
        <v>200691.06558198255</v>
      </c>
      <c r="I200" s="34"/>
      <c r="J200" s="34"/>
    </row>
    <row r="201" spans="1:10" x14ac:dyDescent="0.3">
      <c r="A201" s="67">
        <v>50131</v>
      </c>
      <c r="B201" s="36">
        <v>2037</v>
      </c>
      <c r="C201" s="37">
        <v>877.32184739648721</v>
      </c>
      <c r="D201" s="37">
        <v>836.21277325826065</v>
      </c>
      <c r="E201" s="37">
        <v>119386.25626541419</v>
      </c>
      <c r="F201" s="37">
        <v>223320.66786553527</v>
      </c>
      <c r="G201" s="37">
        <v>1713.5346206547479</v>
      </c>
      <c r="H201" s="37">
        <v>199813.74373458605</v>
      </c>
      <c r="I201" s="34"/>
      <c r="J201" s="34"/>
    </row>
    <row r="202" spans="1:10" x14ac:dyDescent="0.3">
      <c r="A202" s="67">
        <v>50161</v>
      </c>
      <c r="B202" s="36">
        <v>2037</v>
      </c>
      <c r="C202" s="37">
        <v>880.97735509397262</v>
      </c>
      <c r="D202" s="37">
        <v>832.55726556077525</v>
      </c>
      <c r="E202" s="37">
        <v>120267.23362050817</v>
      </c>
      <c r="F202" s="37">
        <v>224153.22513109606</v>
      </c>
      <c r="G202" s="37">
        <v>1713.5346206547479</v>
      </c>
      <c r="H202" s="37">
        <v>198932.76637949207</v>
      </c>
      <c r="I202" s="34"/>
      <c r="J202" s="34"/>
    </row>
    <row r="203" spans="1:10" x14ac:dyDescent="0.3">
      <c r="A203" s="67">
        <v>50192</v>
      </c>
      <c r="B203" s="36">
        <v>2037</v>
      </c>
      <c r="C203" s="37">
        <v>884.64809407353084</v>
      </c>
      <c r="D203" s="37">
        <v>828.88652658121703</v>
      </c>
      <c r="E203" s="37">
        <v>121151.8817145817</v>
      </c>
      <c r="F203" s="37">
        <v>224982.11165767728</v>
      </c>
      <c r="G203" s="37">
        <v>1713.5346206547479</v>
      </c>
      <c r="H203" s="37">
        <v>198048.11828541855</v>
      </c>
      <c r="I203" s="34"/>
      <c r="J203" s="34"/>
    </row>
    <row r="204" spans="1:10" x14ac:dyDescent="0.3">
      <c r="A204" s="67">
        <v>50222</v>
      </c>
      <c r="B204" s="36">
        <v>2037</v>
      </c>
      <c r="C204" s="37">
        <v>888.33412779883713</v>
      </c>
      <c r="D204" s="37">
        <v>825.20049285591074</v>
      </c>
      <c r="E204" s="37">
        <v>122040.21584238054</v>
      </c>
      <c r="F204" s="37">
        <v>225807.31215053319</v>
      </c>
      <c r="G204" s="37">
        <v>1713.5346206547479</v>
      </c>
      <c r="H204" s="37">
        <v>197159.7841576197</v>
      </c>
      <c r="I204" s="34"/>
      <c r="J204" s="34"/>
    </row>
    <row r="205" spans="1:10" x14ac:dyDescent="0.3">
      <c r="A205" s="67">
        <v>50253</v>
      </c>
      <c r="B205" s="36">
        <v>2037</v>
      </c>
      <c r="C205" s="37">
        <v>892.03551999799902</v>
      </c>
      <c r="D205" s="37">
        <v>821.49910065674885</v>
      </c>
      <c r="E205" s="37">
        <v>122932.25136237853</v>
      </c>
      <c r="F205" s="37">
        <v>226628.81125118994</v>
      </c>
      <c r="G205" s="37">
        <v>1713.5346206547479</v>
      </c>
      <c r="H205" s="37">
        <v>196267.7486376217</v>
      </c>
      <c r="I205" s="34"/>
      <c r="J205" s="34"/>
    </row>
    <row r="206" spans="1:10" x14ac:dyDescent="0.3">
      <c r="A206" s="67">
        <v>50284</v>
      </c>
      <c r="B206" s="36">
        <v>2037</v>
      </c>
      <c r="C206" s="37">
        <v>895.7523346646575</v>
      </c>
      <c r="D206" s="37">
        <v>817.78228599009037</v>
      </c>
      <c r="E206" s="37">
        <v>123828.0036970432</v>
      </c>
      <c r="F206" s="37">
        <v>227446.59353718002</v>
      </c>
      <c r="G206" s="37">
        <v>1713.5346206547479</v>
      </c>
      <c r="H206" s="37">
        <v>195371.99630295704</v>
      </c>
      <c r="I206" s="34"/>
      <c r="J206" s="34"/>
    </row>
    <row r="207" spans="1:10" x14ac:dyDescent="0.3">
      <c r="A207" s="67">
        <v>50314</v>
      </c>
      <c r="B207" s="36">
        <v>2037</v>
      </c>
      <c r="C207" s="37">
        <v>899.48463605909353</v>
      </c>
      <c r="D207" s="37">
        <v>814.04998459565434</v>
      </c>
      <c r="E207" s="37">
        <v>124727.48833310229</v>
      </c>
      <c r="F207" s="37">
        <v>228260.64352177567</v>
      </c>
      <c r="G207" s="37">
        <v>1713.5346206547479</v>
      </c>
      <c r="H207" s="37">
        <v>194472.51166689795</v>
      </c>
      <c r="I207" s="34"/>
      <c r="J207" s="34"/>
    </row>
    <row r="208" spans="1:10" x14ac:dyDescent="0.3">
      <c r="A208" s="67">
        <v>50345</v>
      </c>
      <c r="B208" s="36">
        <v>2037</v>
      </c>
      <c r="C208" s="37">
        <v>903.23248870933969</v>
      </c>
      <c r="D208" s="37">
        <v>810.30213194540818</v>
      </c>
      <c r="E208" s="37">
        <v>125630.72082181163</v>
      </c>
      <c r="F208" s="37">
        <v>229070.94565372108</v>
      </c>
      <c r="G208" s="37">
        <v>1713.5346206547479</v>
      </c>
      <c r="H208" s="37">
        <v>193569.27917818862</v>
      </c>
      <c r="I208" s="34"/>
      <c r="J208" s="34"/>
    </row>
    <row r="209" spans="1:10" x14ac:dyDescent="0.3">
      <c r="A209" s="67">
        <v>50375</v>
      </c>
      <c r="B209" s="36">
        <v>2037</v>
      </c>
      <c r="C209" s="37">
        <v>906.9959574122953</v>
      </c>
      <c r="D209" s="37">
        <v>806.53866324245257</v>
      </c>
      <c r="E209" s="37">
        <v>126537.71677922392</v>
      </c>
      <c r="F209" s="37">
        <v>229877.48431696353</v>
      </c>
      <c r="G209" s="37">
        <v>1713.5346206547479</v>
      </c>
      <c r="H209" s="37">
        <v>192662.28322077633</v>
      </c>
      <c r="I209" s="34"/>
      <c r="J209" s="34"/>
    </row>
    <row r="210" spans="1:10" x14ac:dyDescent="0.3">
      <c r="A210" s="67">
        <v>50406</v>
      </c>
      <c r="B210" s="36">
        <v>2038</v>
      </c>
      <c r="C210" s="37">
        <v>910.77510723484647</v>
      </c>
      <c r="D210" s="37">
        <v>802.7595134199014</v>
      </c>
      <c r="E210" s="37">
        <v>127448.49188645877</v>
      </c>
      <c r="F210" s="37">
        <v>230680.24383038344</v>
      </c>
      <c r="G210" s="37">
        <v>1713.5346206547479</v>
      </c>
      <c r="H210" s="37">
        <v>191751.50811354149</v>
      </c>
      <c r="I210" s="34"/>
      <c r="J210" s="34"/>
    </row>
    <row r="211" spans="1:10" x14ac:dyDescent="0.3">
      <c r="A211" s="67">
        <v>50437</v>
      </c>
      <c r="B211" s="36">
        <v>2038</v>
      </c>
      <c r="C211" s="37">
        <v>914.57000351499164</v>
      </c>
      <c r="D211" s="37">
        <v>798.96461713975623</v>
      </c>
      <c r="E211" s="37">
        <v>128363.06188997376</v>
      </c>
      <c r="F211" s="37">
        <v>231479.20844752318</v>
      </c>
      <c r="G211" s="37">
        <v>1713.5346206547479</v>
      </c>
      <c r="H211" s="37">
        <v>190836.9381100265</v>
      </c>
      <c r="I211" s="34"/>
      <c r="J211" s="34"/>
    </row>
    <row r="212" spans="1:10" x14ac:dyDescent="0.3">
      <c r="A212" s="67">
        <v>50465</v>
      </c>
      <c r="B212" s="36">
        <v>2038</v>
      </c>
      <c r="C212" s="37">
        <v>918.38071186297077</v>
      </c>
      <c r="D212" s="37">
        <v>795.1539087917771</v>
      </c>
      <c r="E212" s="37">
        <v>129281.44260183674</v>
      </c>
      <c r="F212" s="37">
        <v>232274.36235631496</v>
      </c>
      <c r="G212" s="37">
        <v>1713.5346206547479</v>
      </c>
      <c r="H212" s="37">
        <v>189918.55739816354</v>
      </c>
      <c r="I212" s="34"/>
      <c r="J212" s="34"/>
    </row>
    <row r="213" spans="1:10" x14ac:dyDescent="0.3">
      <c r="A213" s="67">
        <v>50496</v>
      </c>
      <c r="B213" s="36">
        <v>2038</v>
      </c>
      <c r="C213" s="37">
        <v>922.20729816239975</v>
      </c>
      <c r="D213" s="37">
        <v>791.32732249234812</v>
      </c>
      <c r="E213" s="37">
        <v>130203.64989999913</v>
      </c>
      <c r="F213" s="37">
        <v>233065.68967880731</v>
      </c>
      <c r="G213" s="37">
        <v>1713.5346206547479</v>
      </c>
      <c r="H213" s="37">
        <v>188996.35010000115</v>
      </c>
      <c r="I213" s="34"/>
      <c r="J213" s="34"/>
    </row>
    <row r="214" spans="1:10" x14ac:dyDescent="0.3">
      <c r="A214" s="67">
        <v>50526</v>
      </c>
      <c r="B214" s="36">
        <v>2038</v>
      </c>
      <c r="C214" s="37">
        <v>926.04982857140976</v>
      </c>
      <c r="D214" s="37">
        <v>787.48479208333811</v>
      </c>
      <c r="E214" s="37">
        <v>131129.69972857053</v>
      </c>
      <c r="F214" s="37">
        <v>233853.17447089063</v>
      </c>
      <c r="G214" s="37">
        <v>1713.5346206547479</v>
      </c>
      <c r="H214" s="37">
        <v>188070.30027142973</v>
      </c>
      <c r="I214" s="34"/>
      <c r="J214" s="34"/>
    </row>
    <row r="215" spans="1:10" x14ac:dyDescent="0.3">
      <c r="A215" s="67">
        <v>50557</v>
      </c>
      <c r="B215" s="36">
        <v>2038</v>
      </c>
      <c r="C215" s="37">
        <v>929.90836952379061</v>
      </c>
      <c r="D215" s="37">
        <v>783.62625113095726</v>
      </c>
      <c r="E215" s="37">
        <v>132059.60809809432</v>
      </c>
      <c r="F215" s="37">
        <v>234636.80072202158</v>
      </c>
      <c r="G215" s="37">
        <v>1713.5346206547479</v>
      </c>
      <c r="H215" s="37">
        <v>187140.39190190594</v>
      </c>
      <c r="I215" s="34"/>
      <c r="J215" s="34"/>
    </row>
    <row r="216" spans="1:10" x14ac:dyDescent="0.3">
      <c r="A216" s="67">
        <v>50587</v>
      </c>
      <c r="B216" s="36">
        <v>2038</v>
      </c>
      <c r="C216" s="37">
        <v>933.78298773013978</v>
      </c>
      <c r="D216" s="37">
        <v>779.75163292460809</v>
      </c>
      <c r="E216" s="37">
        <v>132993.39108582446</v>
      </c>
      <c r="F216" s="37">
        <v>235416.55235494618</v>
      </c>
      <c r="G216" s="37">
        <v>1713.5346206547479</v>
      </c>
      <c r="H216" s="37">
        <v>186206.6089141758</v>
      </c>
      <c r="I216" s="34"/>
      <c r="J216" s="34"/>
    </row>
    <row r="217" spans="1:10" x14ac:dyDescent="0.3">
      <c r="A217" s="67">
        <v>50618</v>
      </c>
      <c r="B217" s="36">
        <v>2038</v>
      </c>
      <c r="C217" s="37">
        <v>937.67375017901531</v>
      </c>
      <c r="D217" s="37">
        <v>775.86087047573255</v>
      </c>
      <c r="E217" s="37">
        <v>133931.06483600347</v>
      </c>
      <c r="F217" s="37">
        <v>236192.41322542191</v>
      </c>
      <c r="G217" s="37">
        <v>1713.5346206547479</v>
      </c>
      <c r="H217" s="37">
        <v>185268.93516399679</v>
      </c>
      <c r="I217" s="34"/>
      <c r="J217" s="34"/>
    </row>
    <row r="218" spans="1:10" x14ac:dyDescent="0.3">
      <c r="A218" s="67">
        <v>50649</v>
      </c>
      <c r="B218" s="36">
        <v>2038</v>
      </c>
      <c r="C218" s="37">
        <v>941.58072413809452</v>
      </c>
      <c r="D218" s="37">
        <v>771.95389651665334</v>
      </c>
      <c r="E218" s="37">
        <v>134872.64556014157</v>
      </c>
      <c r="F218" s="37">
        <v>236964.36712193856</v>
      </c>
      <c r="G218" s="37">
        <v>1713.5346206547479</v>
      </c>
      <c r="H218" s="37">
        <v>184327.3544398587</v>
      </c>
      <c r="I218" s="34"/>
      <c r="J218" s="34"/>
    </row>
    <row r="219" spans="1:10" x14ac:dyDescent="0.3">
      <c r="A219" s="67">
        <v>50679</v>
      </c>
      <c r="B219" s="36">
        <v>2038</v>
      </c>
      <c r="C219" s="37">
        <v>945.50397715533654</v>
      </c>
      <c r="D219" s="37">
        <v>768.03064349941133</v>
      </c>
      <c r="E219" s="37">
        <v>135818.14953729691</v>
      </c>
      <c r="F219" s="37">
        <v>237732.39776543796</v>
      </c>
      <c r="G219" s="37">
        <v>1713.5346206547479</v>
      </c>
      <c r="H219" s="37">
        <v>183381.85046270335</v>
      </c>
      <c r="I219" s="34"/>
      <c r="J219" s="34"/>
    </row>
    <row r="220" spans="1:10" x14ac:dyDescent="0.3">
      <c r="A220" s="67">
        <v>50710</v>
      </c>
      <c r="B220" s="36">
        <v>2038</v>
      </c>
      <c r="C220" s="37">
        <v>949.44357706015046</v>
      </c>
      <c r="D220" s="37">
        <v>764.09104359459741</v>
      </c>
      <c r="E220" s="37">
        <v>136767.59311435706</v>
      </c>
      <c r="F220" s="37">
        <v>238496.48880903254</v>
      </c>
      <c r="G220" s="37">
        <v>1713.5346206547479</v>
      </c>
      <c r="H220" s="37">
        <v>182432.4068856432</v>
      </c>
      <c r="I220" s="34"/>
      <c r="J220" s="34"/>
    </row>
    <row r="221" spans="1:10" x14ac:dyDescent="0.3">
      <c r="A221" s="67">
        <v>50740</v>
      </c>
      <c r="B221" s="36">
        <v>2038</v>
      </c>
      <c r="C221" s="37">
        <v>953.39959196456778</v>
      </c>
      <c r="D221" s="37">
        <v>760.13502869018009</v>
      </c>
      <c r="E221" s="37">
        <v>137720.99270632165</v>
      </c>
      <c r="F221" s="37">
        <v>239256.62383772273</v>
      </c>
      <c r="G221" s="37">
        <v>1713.5346206547479</v>
      </c>
      <c r="H221" s="37">
        <v>181479.00729367862</v>
      </c>
      <c r="I221" s="34"/>
      <c r="J221" s="34"/>
    </row>
    <row r="222" spans="1:10" x14ac:dyDescent="0.3">
      <c r="A222" s="67">
        <v>50771</v>
      </c>
      <c r="B222" s="36">
        <v>2039</v>
      </c>
      <c r="C222" s="37">
        <v>957.37209026442031</v>
      </c>
      <c r="D222" s="37">
        <v>756.16253039032756</v>
      </c>
      <c r="E222" s="37">
        <v>138678.36479658607</v>
      </c>
      <c r="F222" s="37">
        <v>240012.78636811307</v>
      </c>
      <c r="G222" s="37">
        <v>1713.5346206547479</v>
      </c>
      <c r="H222" s="37">
        <v>180521.63520341419</v>
      </c>
      <c r="I222" s="34"/>
      <c r="J222" s="34"/>
    </row>
    <row r="223" spans="1:10" x14ac:dyDescent="0.3">
      <c r="A223" s="67">
        <v>50802</v>
      </c>
      <c r="B223" s="36">
        <v>2039</v>
      </c>
      <c r="C223" s="37">
        <v>961.36114064052208</v>
      </c>
      <c r="D223" s="37">
        <v>752.17348001422579</v>
      </c>
      <c r="E223" s="37">
        <v>139639.72593722658</v>
      </c>
      <c r="F223" s="37">
        <v>240764.9598481273</v>
      </c>
      <c r="G223" s="37">
        <v>1713.5346206547479</v>
      </c>
      <c r="H223" s="37">
        <v>179560.27406277368</v>
      </c>
      <c r="I223" s="34"/>
      <c r="J223" s="34"/>
    </row>
    <row r="224" spans="1:10" x14ac:dyDescent="0.3">
      <c r="A224" s="67">
        <v>50830</v>
      </c>
      <c r="B224" s="36">
        <v>2039</v>
      </c>
      <c r="C224" s="37">
        <v>965.36681205985758</v>
      </c>
      <c r="D224" s="37">
        <v>748.16780859489029</v>
      </c>
      <c r="E224" s="37">
        <v>140605.09274928644</v>
      </c>
      <c r="F224" s="37">
        <v>241513.12765672218</v>
      </c>
      <c r="G224" s="37">
        <v>1713.5346206547479</v>
      </c>
      <c r="H224" s="37">
        <v>178594.90725071382</v>
      </c>
      <c r="I224" s="34"/>
      <c r="J224" s="34"/>
    </row>
    <row r="225" spans="1:10" x14ac:dyDescent="0.3">
      <c r="A225" s="67">
        <v>50861</v>
      </c>
      <c r="B225" s="36">
        <v>2039</v>
      </c>
      <c r="C225" s="37">
        <v>969.38917377677353</v>
      </c>
      <c r="D225" s="37">
        <v>744.14544687797434</v>
      </c>
      <c r="E225" s="37">
        <v>141574.48192306323</v>
      </c>
      <c r="F225" s="37">
        <v>242257.27310360016</v>
      </c>
      <c r="G225" s="37">
        <v>1713.5346206547479</v>
      </c>
      <c r="H225" s="37">
        <v>177625.51807693703</v>
      </c>
      <c r="I225" s="34"/>
      <c r="J225" s="34"/>
    </row>
    <row r="226" spans="1:10" x14ac:dyDescent="0.3">
      <c r="A226" s="67">
        <v>50891</v>
      </c>
      <c r="B226" s="36">
        <v>2039</v>
      </c>
      <c r="C226" s="37">
        <v>973.42829533417682</v>
      </c>
      <c r="D226" s="37">
        <v>740.10632532057105</v>
      </c>
      <c r="E226" s="37">
        <v>142547.91021839742</v>
      </c>
      <c r="F226" s="37">
        <v>242997.37942892074</v>
      </c>
      <c r="G226" s="37">
        <v>1713.5346206547479</v>
      </c>
      <c r="H226" s="37">
        <v>176652.08978160284</v>
      </c>
      <c r="I226" s="34"/>
      <c r="J226" s="34"/>
    </row>
    <row r="227" spans="1:10" x14ac:dyDescent="0.3">
      <c r="A227" s="67">
        <v>50922</v>
      </c>
      <c r="B227" s="36">
        <v>2039</v>
      </c>
      <c r="C227" s="37">
        <v>977.48424656473605</v>
      </c>
      <c r="D227" s="37">
        <v>736.05037409001181</v>
      </c>
      <c r="E227" s="37">
        <v>143525.39446496216</v>
      </c>
      <c r="F227" s="37">
        <v>243733.42980301075</v>
      </c>
      <c r="G227" s="37">
        <v>1713.5346206547479</v>
      </c>
      <c r="H227" s="37">
        <v>175674.60553503811</v>
      </c>
      <c r="I227" s="34"/>
      <c r="J227" s="34"/>
    </row>
    <row r="228" spans="1:10" x14ac:dyDescent="0.3">
      <c r="A228" s="67">
        <v>50952</v>
      </c>
      <c r="B228" s="36">
        <v>2039</v>
      </c>
      <c r="C228" s="37">
        <v>981.55709759208912</v>
      </c>
      <c r="D228" s="37">
        <v>731.97752306265875</v>
      </c>
      <c r="E228" s="37">
        <v>144506.95156255426</v>
      </c>
      <c r="F228" s="37">
        <v>244465.40732607341</v>
      </c>
      <c r="G228" s="37">
        <v>1713.5346206547479</v>
      </c>
      <c r="H228" s="37">
        <v>174693.04843744601</v>
      </c>
      <c r="I228" s="34"/>
      <c r="J228" s="34"/>
    </row>
    <row r="229" spans="1:10" x14ac:dyDescent="0.3">
      <c r="A229" s="67">
        <v>50983</v>
      </c>
      <c r="B229" s="36">
        <v>2039</v>
      </c>
      <c r="C229" s="37">
        <v>985.64691883205614</v>
      </c>
      <c r="D229" s="37">
        <v>727.88770182269172</v>
      </c>
      <c r="E229" s="37">
        <v>145492.59848138632</v>
      </c>
      <c r="F229" s="37">
        <v>245193.29502789609</v>
      </c>
      <c r="G229" s="37">
        <v>1713.5346206547479</v>
      </c>
      <c r="H229" s="37">
        <v>173707.40151861394</v>
      </c>
      <c r="I229" s="34"/>
      <c r="J229" s="34"/>
    </row>
    <row r="230" spans="1:10" x14ac:dyDescent="0.3">
      <c r="A230" s="67">
        <v>51014</v>
      </c>
      <c r="B230" s="36">
        <v>2039</v>
      </c>
      <c r="C230" s="37">
        <v>989.75378099385637</v>
      </c>
      <c r="D230" s="37">
        <v>723.7808396608915</v>
      </c>
      <c r="E230" s="37">
        <v>146482.35226238018</v>
      </c>
      <c r="F230" s="37">
        <v>245917.075867557</v>
      </c>
      <c r="G230" s="37">
        <v>1713.5346206547479</v>
      </c>
      <c r="H230" s="37">
        <v>172717.64773762008</v>
      </c>
      <c r="I230" s="34"/>
      <c r="J230" s="34"/>
    </row>
    <row r="231" spans="1:10" x14ac:dyDescent="0.3">
      <c r="A231" s="67">
        <v>51044</v>
      </c>
      <c r="B231" s="36">
        <v>2039</v>
      </c>
      <c r="C231" s="37">
        <v>993.87775508133075</v>
      </c>
      <c r="D231" s="37">
        <v>719.65686557341712</v>
      </c>
      <c r="E231" s="37">
        <v>147476.23001746152</v>
      </c>
      <c r="F231" s="37">
        <v>246636.73273313043</v>
      </c>
      <c r="G231" s="37">
        <v>1713.5346206547479</v>
      </c>
      <c r="H231" s="37">
        <v>171723.76998253874</v>
      </c>
      <c r="I231" s="34"/>
      <c r="J231" s="34"/>
    </row>
    <row r="232" spans="1:10" x14ac:dyDescent="0.3">
      <c r="A232" s="67">
        <v>51075</v>
      </c>
      <c r="B232" s="36">
        <v>2039</v>
      </c>
      <c r="C232" s="37">
        <v>998.01891239416966</v>
      </c>
      <c r="D232" s="37">
        <v>715.51570826057821</v>
      </c>
      <c r="E232" s="37">
        <v>148474.2489298557</v>
      </c>
      <c r="F232" s="37">
        <v>247352.24844139101</v>
      </c>
      <c r="G232" s="37">
        <v>1713.5346206547479</v>
      </c>
      <c r="H232" s="37">
        <v>170725.75107014456</v>
      </c>
      <c r="I232" s="34"/>
      <c r="J232" s="34"/>
    </row>
    <row r="233" spans="1:10" x14ac:dyDescent="0.3">
      <c r="A233" s="67">
        <v>51105</v>
      </c>
      <c r="B233" s="36">
        <v>2039</v>
      </c>
      <c r="C233" s="37">
        <v>1002.1773245291455</v>
      </c>
      <c r="D233" s="37">
        <v>711.35729612560237</v>
      </c>
      <c r="E233" s="37">
        <v>149476.42625438486</v>
      </c>
      <c r="F233" s="37">
        <v>248063.60573751663</v>
      </c>
      <c r="G233" s="37">
        <v>1713.5346206547479</v>
      </c>
      <c r="H233" s="37">
        <v>169723.5737456154</v>
      </c>
      <c r="I233" s="34"/>
      <c r="J233" s="34"/>
    </row>
    <row r="234" spans="1:10" x14ac:dyDescent="0.3">
      <c r="A234" s="67">
        <v>51136</v>
      </c>
      <c r="B234" s="36">
        <v>2040</v>
      </c>
      <c r="C234" s="37">
        <v>1006.3530633813504</v>
      </c>
      <c r="D234" s="37">
        <v>707.18155727339752</v>
      </c>
      <c r="E234" s="37">
        <v>150482.77931776622</v>
      </c>
      <c r="F234" s="37">
        <v>248770.78729479003</v>
      </c>
      <c r="G234" s="37">
        <v>1713.5346206547479</v>
      </c>
      <c r="H234" s="37">
        <v>168717.22068223404</v>
      </c>
      <c r="I234" s="34"/>
      <c r="J234" s="34"/>
    </row>
    <row r="235" spans="1:10" x14ac:dyDescent="0.3">
      <c r="A235" s="67">
        <v>51167</v>
      </c>
      <c r="B235" s="36">
        <v>2040</v>
      </c>
      <c r="C235" s="37">
        <v>1010.5462011454393</v>
      </c>
      <c r="D235" s="37">
        <v>702.98841950930853</v>
      </c>
      <c r="E235" s="37">
        <v>151493.32551891168</v>
      </c>
      <c r="F235" s="37">
        <v>249473.77571429935</v>
      </c>
      <c r="G235" s="37">
        <v>1713.5346206547479</v>
      </c>
      <c r="H235" s="37">
        <v>167706.67448108859</v>
      </c>
      <c r="I235" s="34"/>
      <c r="J235" s="34"/>
    </row>
    <row r="236" spans="1:10" x14ac:dyDescent="0.3">
      <c r="A236" s="67">
        <v>51196</v>
      </c>
      <c r="B236" s="36">
        <v>2040</v>
      </c>
      <c r="C236" s="37">
        <v>1014.7568103168787</v>
      </c>
      <c r="D236" s="37">
        <v>698.77781033786914</v>
      </c>
      <c r="E236" s="37">
        <v>152508.08232922855</v>
      </c>
      <c r="F236" s="37">
        <v>250172.55352463722</v>
      </c>
      <c r="G236" s="37">
        <v>1713.5346206547479</v>
      </c>
      <c r="H236" s="37">
        <v>166691.91767077171</v>
      </c>
      <c r="I236" s="34"/>
      <c r="J236" s="34"/>
    </row>
    <row r="237" spans="1:10" x14ac:dyDescent="0.3">
      <c r="A237" s="67">
        <v>51227</v>
      </c>
      <c r="B237" s="36">
        <v>2040</v>
      </c>
      <c r="C237" s="37">
        <v>1018.984963693199</v>
      </c>
      <c r="D237" s="37">
        <v>694.54965696154886</v>
      </c>
      <c r="E237" s="37">
        <v>153527.06729292174</v>
      </c>
      <c r="F237" s="37">
        <v>250867.10318159877</v>
      </c>
      <c r="G237" s="37">
        <v>1713.5346206547479</v>
      </c>
      <c r="H237" s="37">
        <v>165672.93270707852</v>
      </c>
      <c r="I237" s="34"/>
      <c r="J237" s="34"/>
    </row>
    <row r="238" spans="1:10" x14ac:dyDescent="0.3">
      <c r="A238" s="67">
        <v>51257</v>
      </c>
      <c r="B238" s="36">
        <v>2040</v>
      </c>
      <c r="C238" s="37">
        <v>1023.230734375254</v>
      </c>
      <c r="D238" s="37">
        <v>690.3038862794939</v>
      </c>
      <c r="E238" s="37">
        <v>154550.29802729699</v>
      </c>
      <c r="F238" s="37">
        <v>251557.40706787826</v>
      </c>
      <c r="G238" s="37">
        <v>1713.5346206547479</v>
      </c>
      <c r="H238" s="37">
        <v>164649.70197270327</v>
      </c>
      <c r="I238" s="34"/>
      <c r="J238" s="34"/>
    </row>
    <row r="239" spans="1:10" x14ac:dyDescent="0.3">
      <c r="A239" s="67">
        <v>51288</v>
      </c>
      <c r="B239" s="36">
        <v>2040</v>
      </c>
      <c r="C239" s="37">
        <v>1027.4941957684841</v>
      </c>
      <c r="D239" s="37">
        <v>686.04042488626374</v>
      </c>
      <c r="E239" s="37">
        <v>155577.79222306548</v>
      </c>
      <c r="F239" s="37">
        <v>252243.44749276454</v>
      </c>
      <c r="G239" s="37">
        <v>1713.5346206547479</v>
      </c>
      <c r="H239" s="37">
        <v>163622.20777693478</v>
      </c>
      <c r="I239" s="34"/>
      <c r="J239" s="34"/>
    </row>
    <row r="240" spans="1:10" x14ac:dyDescent="0.3">
      <c r="A240" s="67">
        <v>51318</v>
      </c>
      <c r="B240" s="36">
        <v>2040</v>
      </c>
      <c r="C240" s="37">
        <v>1031.7754215841862</v>
      </c>
      <c r="D240" s="37">
        <v>681.75919907056164</v>
      </c>
      <c r="E240" s="37">
        <v>156609.56764464968</v>
      </c>
      <c r="F240" s="37">
        <v>252925.2066918351</v>
      </c>
      <c r="G240" s="37">
        <v>1713.5346206547479</v>
      </c>
      <c r="H240" s="37">
        <v>162590.43235535058</v>
      </c>
      <c r="I240" s="34"/>
      <c r="J240" s="34"/>
    </row>
    <row r="241" spans="1:10" x14ac:dyDescent="0.3">
      <c r="A241" s="67">
        <v>51349</v>
      </c>
      <c r="B241" s="36">
        <v>2040</v>
      </c>
      <c r="C241" s="37">
        <v>1036.074485840787</v>
      </c>
      <c r="D241" s="37">
        <v>677.46013481396074</v>
      </c>
      <c r="E241" s="37">
        <v>157645.64213049048</v>
      </c>
      <c r="F241" s="37">
        <v>253602.66682664907</v>
      </c>
      <c r="G241" s="37">
        <v>1713.5346206547479</v>
      </c>
      <c r="H241" s="37">
        <v>161554.35786950978</v>
      </c>
      <c r="I241" s="34"/>
      <c r="J241" s="34"/>
    </row>
    <row r="242" spans="1:10" x14ac:dyDescent="0.3">
      <c r="A242" s="67">
        <v>51380</v>
      </c>
      <c r="B242" s="36">
        <v>2040</v>
      </c>
      <c r="C242" s="37">
        <v>1040.3914628651237</v>
      </c>
      <c r="D242" s="37">
        <v>673.14315778962407</v>
      </c>
      <c r="E242" s="37">
        <v>158686.03359335559</v>
      </c>
      <c r="F242" s="37">
        <v>254275.8099844387</v>
      </c>
      <c r="G242" s="37">
        <v>1713.5346206547479</v>
      </c>
      <c r="H242" s="37">
        <v>160513.96640664467</v>
      </c>
      <c r="I242" s="34"/>
      <c r="J242" s="34"/>
    </row>
    <row r="243" spans="1:10" x14ac:dyDescent="0.3">
      <c r="A243" s="67">
        <v>51410</v>
      </c>
      <c r="B243" s="36">
        <v>2040</v>
      </c>
      <c r="C243" s="37">
        <v>1044.7264272937282</v>
      </c>
      <c r="D243" s="37">
        <v>668.80819336101956</v>
      </c>
      <c r="E243" s="37">
        <v>159730.76002064932</v>
      </c>
      <c r="F243" s="37">
        <v>254944.61817779971</v>
      </c>
      <c r="G243" s="37">
        <v>1713.5346206547479</v>
      </c>
      <c r="H243" s="37">
        <v>159469.23997935094</v>
      </c>
      <c r="I243" s="34"/>
      <c r="J243" s="34"/>
    </row>
    <row r="244" spans="1:10" x14ac:dyDescent="0.3">
      <c r="A244" s="67">
        <v>51441</v>
      </c>
      <c r="B244" s="36">
        <v>2040</v>
      </c>
      <c r="C244" s="37">
        <v>1049.079454074119</v>
      </c>
      <c r="D244" s="37">
        <v>664.455166580629</v>
      </c>
      <c r="E244" s="37">
        <v>160779.83947472344</v>
      </c>
      <c r="F244" s="37">
        <v>255609.07334438033</v>
      </c>
      <c r="G244" s="37">
        <v>1713.5346206547479</v>
      </c>
      <c r="H244" s="37">
        <v>158420.16052527682</v>
      </c>
      <c r="I244" s="34"/>
      <c r="J244" s="34"/>
    </row>
    <row r="245" spans="1:10" x14ac:dyDescent="0.3">
      <c r="A245" s="67">
        <v>51471</v>
      </c>
      <c r="B245" s="36">
        <v>2040</v>
      </c>
      <c r="C245" s="37">
        <v>1053.4506184660945</v>
      </c>
      <c r="D245" s="37">
        <v>660.08400218865347</v>
      </c>
      <c r="E245" s="37">
        <v>161833.29009318954</v>
      </c>
      <c r="F245" s="37">
        <v>256269.15734656897</v>
      </c>
      <c r="G245" s="37">
        <v>1713.5346206547479</v>
      </c>
      <c r="H245" s="37">
        <v>157366.70990681072</v>
      </c>
      <c r="I245" s="34"/>
      <c r="J245" s="34"/>
    </row>
    <row r="246" spans="1:10" x14ac:dyDescent="0.3">
      <c r="A246" s="67">
        <v>51502</v>
      </c>
      <c r="B246" s="36">
        <v>2041</v>
      </c>
      <c r="C246" s="37">
        <v>1057.8399960430365</v>
      </c>
      <c r="D246" s="37">
        <v>655.69462461171133</v>
      </c>
      <c r="E246" s="37">
        <v>162891.13008923258</v>
      </c>
      <c r="F246" s="37">
        <v>256924.85197118067</v>
      </c>
      <c r="G246" s="37">
        <v>1713.5346206547479</v>
      </c>
      <c r="H246" s="37">
        <v>156308.86991076768</v>
      </c>
      <c r="I246" s="34"/>
      <c r="J246" s="34"/>
    </row>
    <row r="247" spans="1:10" x14ac:dyDescent="0.3">
      <c r="A247" s="67">
        <v>51533</v>
      </c>
      <c r="B247" s="36">
        <v>2041</v>
      </c>
      <c r="C247" s="37">
        <v>1062.2476626932157</v>
      </c>
      <c r="D247" s="37">
        <v>651.28695796153204</v>
      </c>
      <c r="E247" s="37">
        <v>163953.37775192579</v>
      </c>
      <c r="F247" s="37">
        <v>257576.13892914221</v>
      </c>
      <c r="G247" s="37">
        <v>1713.5346206547479</v>
      </c>
      <c r="H247" s="37">
        <v>155246.62224807448</v>
      </c>
      <c r="I247" s="34"/>
      <c r="J247" s="34"/>
    </row>
    <row r="248" spans="1:10" x14ac:dyDescent="0.3">
      <c r="A248" s="67">
        <v>51561</v>
      </c>
      <c r="B248" s="36">
        <v>2041</v>
      </c>
      <c r="C248" s="37">
        <v>1066.673694621104</v>
      </c>
      <c r="D248" s="37">
        <v>646.86092603364375</v>
      </c>
      <c r="E248" s="37">
        <v>165020.05144654689</v>
      </c>
      <c r="F248" s="37">
        <v>258222.99985517585</v>
      </c>
      <c r="G248" s="37">
        <v>1713.5346206547479</v>
      </c>
      <c r="H248" s="37">
        <v>154179.94855345337</v>
      </c>
      <c r="I248" s="34"/>
      <c r="J248" s="34"/>
    </row>
    <row r="249" spans="1:10" x14ac:dyDescent="0.3">
      <c r="A249" s="67">
        <v>51592</v>
      </c>
      <c r="B249" s="36">
        <v>2041</v>
      </c>
      <c r="C249" s="37">
        <v>1071.1181683486921</v>
      </c>
      <c r="D249" s="37">
        <v>642.4164523060557</v>
      </c>
      <c r="E249" s="37">
        <v>166091.16961489557</v>
      </c>
      <c r="F249" s="37">
        <v>258865.41630748191</v>
      </c>
      <c r="G249" s="37">
        <v>1713.5346206547479</v>
      </c>
      <c r="H249" s="37">
        <v>153108.83038510469</v>
      </c>
      <c r="I249" s="34"/>
      <c r="J249" s="34"/>
    </row>
    <row r="250" spans="1:10" x14ac:dyDescent="0.3">
      <c r="A250" s="67">
        <v>51622</v>
      </c>
      <c r="B250" s="36">
        <v>2041</v>
      </c>
      <c r="C250" s="37">
        <v>1075.5811607168116</v>
      </c>
      <c r="D250" s="37">
        <v>637.95345993793626</v>
      </c>
      <c r="E250" s="37">
        <v>167166.75077561237</v>
      </c>
      <c r="F250" s="37">
        <v>259503.36976741985</v>
      </c>
      <c r="G250" s="37">
        <v>1713.5346206547479</v>
      </c>
      <c r="H250" s="37">
        <v>152033.2492243879</v>
      </c>
      <c r="I250" s="34"/>
      <c r="J250" s="34"/>
    </row>
    <row r="251" spans="1:10" x14ac:dyDescent="0.3">
      <c r="A251" s="67">
        <v>51653</v>
      </c>
      <c r="B251" s="36">
        <v>2041</v>
      </c>
      <c r="C251" s="37">
        <v>1080.0627488864648</v>
      </c>
      <c r="D251" s="37">
        <v>633.47187176828299</v>
      </c>
      <c r="E251" s="37">
        <v>168246.81352449884</v>
      </c>
      <c r="F251" s="37">
        <v>260136.84163918812</v>
      </c>
      <c r="G251" s="37">
        <v>1713.5346206547479</v>
      </c>
      <c r="H251" s="37">
        <v>150953.18647550142</v>
      </c>
      <c r="I251" s="34"/>
      <c r="J251" s="34"/>
    </row>
    <row r="252" spans="1:10" x14ac:dyDescent="0.3">
      <c r="A252" s="67">
        <v>51683</v>
      </c>
      <c r="B252" s="36">
        <v>2041</v>
      </c>
      <c r="C252" s="37">
        <v>1084.5630103401586</v>
      </c>
      <c r="D252" s="37">
        <v>628.97161031458927</v>
      </c>
      <c r="E252" s="37">
        <v>169331.37653483899</v>
      </c>
      <c r="F252" s="37">
        <v>260765.81324950271</v>
      </c>
      <c r="G252" s="37">
        <v>1713.5346206547479</v>
      </c>
      <c r="H252" s="37">
        <v>149868.62346516128</v>
      </c>
      <c r="I252" s="34"/>
      <c r="J252" s="34"/>
    </row>
    <row r="253" spans="1:10" x14ac:dyDescent="0.3">
      <c r="A253" s="67">
        <v>51714</v>
      </c>
      <c r="B253" s="36">
        <v>2041</v>
      </c>
      <c r="C253" s="37">
        <v>1089.0820228832426</v>
      </c>
      <c r="D253" s="37">
        <v>624.45259777150534</v>
      </c>
      <c r="E253" s="37">
        <v>170420.45855772222</v>
      </c>
      <c r="F253" s="37">
        <v>261390.26584727422</v>
      </c>
      <c r="G253" s="37">
        <v>1713.5346206547479</v>
      </c>
      <c r="H253" s="37">
        <v>148779.54144227804</v>
      </c>
      <c r="I253" s="34"/>
      <c r="J253" s="34"/>
    </row>
    <row r="254" spans="1:10" x14ac:dyDescent="0.3">
      <c r="A254" s="67">
        <v>51745</v>
      </c>
      <c r="B254" s="36">
        <v>2041</v>
      </c>
      <c r="C254" s="37">
        <v>1093.6198646452558</v>
      </c>
      <c r="D254" s="37">
        <v>619.91475600949195</v>
      </c>
      <c r="E254" s="37">
        <v>171514.07842236749</v>
      </c>
      <c r="F254" s="37">
        <v>262010.18060328372</v>
      </c>
      <c r="G254" s="37">
        <v>1713.5346206547479</v>
      </c>
      <c r="H254" s="37">
        <v>147685.92157763278</v>
      </c>
      <c r="I254" s="34"/>
      <c r="J254" s="34"/>
    </row>
    <row r="255" spans="1:10" x14ac:dyDescent="0.3">
      <c r="A255" s="67">
        <v>51775</v>
      </c>
      <c r="B255" s="36">
        <v>2041</v>
      </c>
      <c r="C255" s="37">
        <v>1098.1766140812779</v>
      </c>
      <c r="D255" s="37">
        <v>615.35800657346988</v>
      </c>
      <c r="E255" s="37">
        <v>172612.25503644877</v>
      </c>
      <c r="F255" s="37">
        <v>262625.53860985721</v>
      </c>
      <c r="G255" s="37">
        <v>1713.5346206547479</v>
      </c>
      <c r="H255" s="37">
        <v>146587.74496355149</v>
      </c>
      <c r="I255" s="34"/>
      <c r="J255" s="34"/>
    </row>
    <row r="256" spans="1:10" x14ac:dyDescent="0.3">
      <c r="A256" s="67">
        <v>51806</v>
      </c>
      <c r="B256" s="36">
        <v>2041</v>
      </c>
      <c r="C256" s="37">
        <v>1102.7523499732833</v>
      </c>
      <c r="D256" s="37">
        <v>610.78227068146464</v>
      </c>
      <c r="E256" s="37">
        <v>173715.00738642205</v>
      </c>
      <c r="F256" s="37">
        <v>263236.32088053867</v>
      </c>
      <c r="G256" s="37">
        <v>1713.5346206547479</v>
      </c>
      <c r="H256" s="37">
        <v>145484.99261357822</v>
      </c>
      <c r="I256" s="34"/>
      <c r="J256" s="34"/>
    </row>
    <row r="257" spans="1:10" x14ac:dyDescent="0.3">
      <c r="A257" s="67">
        <v>51836</v>
      </c>
      <c r="B257" s="36">
        <v>2041</v>
      </c>
      <c r="C257" s="37">
        <v>1107.3471514315052</v>
      </c>
      <c r="D257" s="37">
        <v>606.1874692232426</v>
      </c>
      <c r="E257" s="37">
        <v>174822.35453785356</v>
      </c>
      <c r="F257" s="37">
        <v>263842.50834976189</v>
      </c>
      <c r="G257" s="37">
        <v>1713.5346206547479</v>
      </c>
      <c r="H257" s="37">
        <v>144377.6454621467</v>
      </c>
      <c r="I257" s="34"/>
      <c r="J257" s="34"/>
    </row>
    <row r="258" spans="1:10" x14ac:dyDescent="0.3">
      <c r="A258" s="67">
        <v>51867</v>
      </c>
      <c r="B258" s="36">
        <v>2042</v>
      </c>
      <c r="C258" s="37">
        <v>1111.9610978958033</v>
      </c>
      <c r="D258" s="37">
        <v>601.57352275894459</v>
      </c>
      <c r="E258" s="37">
        <v>175934.31563574937</v>
      </c>
      <c r="F258" s="37">
        <v>264444.08187252085</v>
      </c>
      <c r="G258" s="37">
        <v>1713.5346206547479</v>
      </c>
      <c r="H258" s="37">
        <v>143265.68436425089</v>
      </c>
      <c r="I258" s="34"/>
      <c r="J258" s="34"/>
    </row>
    <row r="259" spans="1:10" x14ac:dyDescent="0.3">
      <c r="A259" s="67">
        <v>51898</v>
      </c>
      <c r="B259" s="36">
        <v>2042</v>
      </c>
      <c r="C259" s="37">
        <v>1116.5942691370358</v>
      </c>
      <c r="D259" s="37">
        <v>596.94035151771209</v>
      </c>
      <c r="E259" s="37">
        <v>177050.90990488642</v>
      </c>
      <c r="F259" s="37">
        <v>265041.02222403855</v>
      </c>
      <c r="G259" s="37">
        <v>1713.5346206547479</v>
      </c>
      <c r="H259" s="37">
        <v>142149.09009511385</v>
      </c>
      <c r="I259" s="34"/>
      <c r="J259" s="34"/>
    </row>
    <row r="260" spans="1:10" x14ac:dyDescent="0.3">
      <c r="A260" s="67">
        <v>51926</v>
      </c>
      <c r="B260" s="36">
        <v>2042</v>
      </c>
      <c r="C260" s="37">
        <v>1121.2467452584401</v>
      </c>
      <c r="D260" s="37">
        <v>592.28787539630775</v>
      </c>
      <c r="E260" s="37">
        <v>178172.15665014487</v>
      </c>
      <c r="F260" s="37">
        <v>265633.31009943486</v>
      </c>
      <c r="G260" s="37">
        <v>1713.5346206547479</v>
      </c>
      <c r="H260" s="37">
        <v>141027.84334985539</v>
      </c>
      <c r="I260" s="34"/>
      <c r="J260" s="34"/>
    </row>
    <row r="261" spans="1:10" x14ac:dyDescent="0.3">
      <c r="A261" s="67">
        <v>51957</v>
      </c>
      <c r="B261" s="36">
        <v>2042</v>
      </c>
      <c r="C261" s="37">
        <v>1125.9186066970169</v>
      </c>
      <c r="D261" s="37">
        <v>587.61601395773084</v>
      </c>
      <c r="E261" s="37">
        <v>179298.0752568419</v>
      </c>
      <c r="F261" s="37">
        <v>266220.92611339258</v>
      </c>
      <c r="G261" s="37">
        <v>1713.5346206547479</v>
      </c>
      <c r="H261" s="37">
        <v>139901.92474315836</v>
      </c>
      <c r="I261" s="34"/>
      <c r="J261" s="34"/>
    </row>
    <row r="262" spans="1:10" x14ac:dyDescent="0.3">
      <c r="A262" s="67">
        <v>51987</v>
      </c>
      <c r="B262" s="36">
        <v>2042</v>
      </c>
      <c r="C262" s="37">
        <v>1130.6099342249213</v>
      </c>
      <c r="D262" s="37">
        <v>582.92468642982658</v>
      </c>
      <c r="E262" s="37">
        <v>180428.68519106682</v>
      </c>
      <c r="F262" s="37">
        <v>266803.85079982242</v>
      </c>
      <c r="G262" s="37">
        <v>1713.5346206547479</v>
      </c>
      <c r="H262" s="37">
        <v>138771.31480893344</v>
      </c>
      <c r="I262" s="34"/>
      <c r="J262" s="34"/>
    </row>
    <row r="263" spans="1:10" x14ac:dyDescent="0.3">
      <c r="A263" s="67">
        <v>52018</v>
      </c>
      <c r="B263" s="36">
        <v>2042</v>
      </c>
      <c r="C263" s="37">
        <v>1135.3208089508585</v>
      </c>
      <c r="D263" s="37">
        <v>578.21381170388941</v>
      </c>
      <c r="E263" s="37">
        <v>181564.00600001769</v>
      </c>
      <c r="F263" s="37">
        <v>267382.06461152632</v>
      </c>
      <c r="G263" s="37">
        <v>1713.5346206547479</v>
      </c>
      <c r="H263" s="37">
        <v>137635.99399998257</v>
      </c>
      <c r="I263" s="34"/>
      <c r="J263" s="34"/>
    </row>
    <row r="264" spans="1:10" x14ac:dyDescent="0.3">
      <c r="A264" s="67">
        <v>52048</v>
      </c>
      <c r="B264" s="36">
        <v>2042</v>
      </c>
      <c r="C264" s="37">
        <v>1140.0513123214871</v>
      </c>
      <c r="D264" s="37">
        <v>573.48330833326077</v>
      </c>
      <c r="E264" s="37">
        <v>182704.05731233917</v>
      </c>
      <c r="F264" s="37">
        <v>267955.54791985959</v>
      </c>
      <c r="G264" s="37">
        <v>1713.5346206547479</v>
      </c>
      <c r="H264" s="37">
        <v>136495.9426876611</v>
      </c>
      <c r="I264" s="34"/>
      <c r="J264" s="34"/>
    </row>
    <row r="265" spans="1:10" x14ac:dyDescent="0.3">
      <c r="A265" s="67">
        <v>52079</v>
      </c>
      <c r="B265" s="36">
        <v>2042</v>
      </c>
      <c r="C265" s="37">
        <v>1144.8015261228265</v>
      </c>
      <c r="D265" s="37">
        <v>568.73309453192121</v>
      </c>
      <c r="E265" s="37">
        <v>183848.85883846198</v>
      </c>
      <c r="F265" s="37">
        <v>268524.28101439151</v>
      </c>
      <c r="G265" s="37">
        <v>1713.5346206547479</v>
      </c>
      <c r="H265" s="37">
        <v>135351.14116153828</v>
      </c>
      <c r="I265" s="34"/>
      <c r="J265" s="34"/>
    </row>
    <row r="266" spans="1:10" x14ac:dyDescent="0.3">
      <c r="A266" s="67">
        <v>52110</v>
      </c>
      <c r="B266" s="36">
        <v>2042</v>
      </c>
      <c r="C266" s="37">
        <v>1149.5715324816715</v>
      </c>
      <c r="D266" s="37">
        <v>563.96308817307624</v>
      </c>
      <c r="E266" s="37">
        <v>184998.43037094365</v>
      </c>
      <c r="F266" s="37">
        <v>269088.24410256458</v>
      </c>
      <c r="G266" s="37">
        <v>1713.5346206547479</v>
      </c>
      <c r="H266" s="37">
        <v>134201.56962905661</v>
      </c>
      <c r="I266" s="34"/>
      <c r="J266" s="34"/>
    </row>
    <row r="267" spans="1:10" x14ac:dyDescent="0.3">
      <c r="A267" s="67">
        <v>52140</v>
      </c>
      <c r="B267" s="36">
        <v>2042</v>
      </c>
      <c r="C267" s="37">
        <v>1154.3614138670118</v>
      </c>
      <c r="D267" s="37">
        <v>559.17320678773592</v>
      </c>
      <c r="E267" s="37">
        <v>186152.79178481066</v>
      </c>
      <c r="F267" s="37">
        <v>269647.41730935231</v>
      </c>
      <c r="G267" s="37">
        <v>1713.5346206547479</v>
      </c>
      <c r="H267" s="37">
        <v>133047.2082151896</v>
      </c>
      <c r="I267" s="34"/>
      <c r="J267" s="34"/>
    </row>
    <row r="268" spans="1:10" x14ac:dyDescent="0.3">
      <c r="A268" s="67">
        <v>52171</v>
      </c>
      <c r="B268" s="36">
        <v>2042</v>
      </c>
      <c r="C268" s="37">
        <v>1159.1712530914579</v>
      </c>
      <c r="D268" s="37">
        <v>554.36336756329001</v>
      </c>
      <c r="E268" s="37">
        <v>187311.96303790211</v>
      </c>
      <c r="F268" s="37">
        <v>270201.7806769156</v>
      </c>
      <c r="G268" s="37">
        <v>1713.5346206547479</v>
      </c>
      <c r="H268" s="37">
        <v>131888.03696209815</v>
      </c>
      <c r="I268" s="34"/>
      <c r="J268" s="34"/>
    </row>
    <row r="269" spans="1:10" x14ac:dyDescent="0.3">
      <c r="A269" s="67">
        <v>52201</v>
      </c>
      <c r="B269" s="36">
        <v>2042</v>
      </c>
      <c r="C269" s="37">
        <v>1164.0011333126722</v>
      </c>
      <c r="D269" s="37">
        <v>549.53348734207566</v>
      </c>
      <c r="E269" s="37">
        <v>188475.96417121479</v>
      </c>
      <c r="F269" s="37">
        <v>270751.31416425767</v>
      </c>
      <c r="G269" s="37">
        <v>1713.5346206547479</v>
      </c>
      <c r="H269" s="37">
        <v>130724.03582878548</v>
      </c>
      <c r="I269" s="34"/>
      <c r="J269" s="34"/>
    </row>
    <row r="270" spans="1:10" x14ac:dyDescent="0.3">
      <c r="A270" s="67">
        <v>52232</v>
      </c>
      <c r="B270" s="36">
        <v>2043</v>
      </c>
      <c r="C270" s="37">
        <v>1168.8511380348082</v>
      </c>
      <c r="D270" s="37">
        <v>544.68348261993958</v>
      </c>
      <c r="E270" s="37">
        <v>189644.81530924959</v>
      </c>
      <c r="F270" s="37">
        <v>271295.9976468776</v>
      </c>
      <c r="G270" s="37">
        <v>1713.5346206547479</v>
      </c>
      <c r="H270" s="37">
        <v>129555.18469075067</v>
      </c>
      <c r="I270" s="34"/>
      <c r="J270" s="34"/>
    </row>
    <row r="271" spans="1:10" x14ac:dyDescent="0.3">
      <c r="A271" s="67">
        <v>52263</v>
      </c>
      <c r="B271" s="36">
        <v>2043</v>
      </c>
      <c r="C271" s="37">
        <v>1173.7213511099535</v>
      </c>
      <c r="D271" s="37">
        <v>539.81326954479448</v>
      </c>
      <c r="E271" s="37">
        <v>190818.53666035953</v>
      </c>
      <c r="F271" s="37">
        <v>271835.8109164224</v>
      </c>
      <c r="G271" s="37">
        <v>1713.5346206547479</v>
      </c>
      <c r="H271" s="37">
        <v>128381.46333964072</v>
      </c>
      <c r="I271" s="34"/>
      <c r="J271" s="34"/>
    </row>
    <row r="272" spans="1:10" x14ac:dyDescent="0.3">
      <c r="A272" s="67">
        <v>52291</v>
      </c>
      <c r="B272" s="36">
        <v>2043</v>
      </c>
      <c r="C272" s="37">
        <v>1178.6118567395783</v>
      </c>
      <c r="D272" s="37">
        <v>534.92276391516964</v>
      </c>
      <c r="E272" s="37">
        <v>191997.14851709912</v>
      </c>
      <c r="F272" s="37">
        <v>272370.73368033755</v>
      </c>
      <c r="G272" s="37">
        <v>1713.5346206547479</v>
      </c>
      <c r="H272" s="37">
        <v>127202.85148290114</v>
      </c>
      <c r="I272" s="34"/>
      <c r="J272" s="34"/>
    </row>
    <row r="273" spans="1:10" x14ac:dyDescent="0.3">
      <c r="A273" s="67">
        <v>52322</v>
      </c>
      <c r="B273" s="36">
        <v>2043</v>
      </c>
      <c r="C273" s="37">
        <v>1183.5227394759931</v>
      </c>
      <c r="D273" s="37">
        <v>530.01188117875483</v>
      </c>
      <c r="E273" s="37">
        <v>193180.67125657512</v>
      </c>
      <c r="F273" s="37">
        <v>272900.74556151632</v>
      </c>
      <c r="G273" s="37">
        <v>1713.5346206547479</v>
      </c>
      <c r="H273" s="37">
        <v>126019.32874342514</v>
      </c>
      <c r="I273" s="34"/>
      <c r="J273" s="34"/>
    </row>
    <row r="274" spans="1:10" x14ac:dyDescent="0.3">
      <c r="A274" s="67">
        <v>52352</v>
      </c>
      <c r="B274" s="36">
        <v>2043</v>
      </c>
      <c r="C274" s="37">
        <v>1188.4540842238098</v>
      </c>
      <c r="D274" s="37">
        <v>525.08053643093808</v>
      </c>
      <c r="E274" s="37">
        <v>194369.12534079893</v>
      </c>
      <c r="F274" s="37">
        <v>273425.82609794725</v>
      </c>
      <c r="G274" s="37">
        <v>1713.5346206547479</v>
      </c>
      <c r="H274" s="37">
        <v>124830.87465920133</v>
      </c>
      <c r="I274" s="34"/>
      <c r="J274" s="34"/>
    </row>
    <row r="275" spans="1:10" x14ac:dyDescent="0.3">
      <c r="A275" s="67">
        <v>52383</v>
      </c>
      <c r="B275" s="36">
        <v>2043</v>
      </c>
      <c r="C275" s="37">
        <v>1193.405976241409</v>
      </c>
      <c r="D275" s="37">
        <v>520.12864441333898</v>
      </c>
      <c r="E275" s="37">
        <v>195562.53131704032</v>
      </c>
      <c r="F275" s="37">
        <v>273945.95474236057</v>
      </c>
      <c r="G275" s="37">
        <v>1713.5346206547479</v>
      </c>
      <c r="H275" s="37">
        <v>123637.46868295992</v>
      </c>
      <c r="I275" s="34"/>
      <c r="J275" s="34"/>
    </row>
    <row r="276" spans="1:10" x14ac:dyDescent="0.3">
      <c r="A276" s="67">
        <v>52413</v>
      </c>
      <c r="B276" s="36">
        <v>2043</v>
      </c>
      <c r="C276" s="37">
        <v>1198.3785011424147</v>
      </c>
      <c r="D276" s="37">
        <v>515.15611951233302</v>
      </c>
      <c r="E276" s="37">
        <v>196760.90981818273</v>
      </c>
      <c r="F276" s="37">
        <v>274461.1108618729</v>
      </c>
      <c r="G276" s="37">
        <v>1713.5346206547479</v>
      </c>
      <c r="H276" s="37">
        <v>122439.0901818175</v>
      </c>
      <c r="I276" s="34"/>
      <c r="J276" s="34"/>
    </row>
    <row r="277" spans="1:10" x14ac:dyDescent="0.3">
      <c r="A277" s="67">
        <v>52444</v>
      </c>
      <c r="B277" s="36">
        <v>2043</v>
      </c>
      <c r="C277" s="37">
        <v>1203.3717448971749</v>
      </c>
      <c r="D277" s="37">
        <v>510.16287575757298</v>
      </c>
      <c r="E277" s="37">
        <v>197964.28156307992</v>
      </c>
      <c r="F277" s="37">
        <v>274971.27373763046</v>
      </c>
      <c r="G277" s="37">
        <v>1713.5346206547479</v>
      </c>
      <c r="H277" s="37">
        <v>121235.71843692033</v>
      </c>
      <c r="I277" s="34"/>
      <c r="J277" s="34"/>
    </row>
    <row r="278" spans="1:10" x14ac:dyDescent="0.3">
      <c r="A278" s="67">
        <v>52475</v>
      </c>
      <c r="B278" s="36">
        <v>2043</v>
      </c>
      <c r="C278" s="37">
        <v>1208.3857938342464</v>
      </c>
      <c r="D278" s="37">
        <v>505.14882682050143</v>
      </c>
      <c r="E278" s="37">
        <v>199172.66735691417</v>
      </c>
      <c r="F278" s="37">
        <v>275476.42256445094</v>
      </c>
      <c r="G278" s="37">
        <v>1713.5346206547479</v>
      </c>
      <c r="H278" s="37">
        <v>120027.33264308609</v>
      </c>
      <c r="I278" s="34"/>
      <c r="J278" s="34"/>
    </row>
    <row r="279" spans="1:10" x14ac:dyDescent="0.3">
      <c r="A279" s="67">
        <v>52505</v>
      </c>
      <c r="B279" s="36">
        <v>2043</v>
      </c>
      <c r="C279" s="37">
        <v>1213.4207346418891</v>
      </c>
      <c r="D279" s="37">
        <v>500.11388601285876</v>
      </c>
      <c r="E279" s="37">
        <v>200386.08809155607</v>
      </c>
      <c r="F279" s="37">
        <v>275976.53645046381</v>
      </c>
      <c r="G279" s="37">
        <v>1713.5346206547479</v>
      </c>
      <c r="H279" s="37">
        <v>118813.91190844421</v>
      </c>
      <c r="I279" s="34"/>
      <c r="J279" s="34"/>
    </row>
    <row r="280" spans="1:10" x14ac:dyDescent="0.3">
      <c r="A280" s="67">
        <v>52536</v>
      </c>
      <c r="B280" s="36">
        <v>2043</v>
      </c>
      <c r="C280" s="37">
        <v>1218.4766543695637</v>
      </c>
      <c r="D280" s="37">
        <v>495.05796628518419</v>
      </c>
      <c r="E280" s="37">
        <v>201604.56474592563</v>
      </c>
      <c r="F280" s="37">
        <v>276471.59441674902</v>
      </c>
      <c r="G280" s="37">
        <v>1713.5346206547479</v>
      </c>
      <c r="H280" s="37">
        <v>117595.43525407465</v>
      </c>
      <c r="I280" s="34"/>
      <c r="J280" s="34"/>
    </row>
    <row r="281" spans="1:10" x14ac:dyDescent="0.3">
      <c r="A281" s="67">
        <v>52566</v>
      </c>
      <c r="B281" s="36">
        <v>2043</v>
      </c>
      <c r="C281" s="37">
        <v>1223.5536404294369</v>
      </c>
      <c r="D281" s="37">
        <v>489.98098022531104</v>
      </c>
      <c r="E281" s="37">
        <v>202828.11838635505</v>
      </c>
      <c r="F281" s="37">
        <v>276961.57539697434</v>
      </c>
      <c r="G281" s="37">
        <v>1713.5346206547479</v>
      </c>
      <c r="H281" s="37">
        <v>116371.88161364521</v>
      </c>
      <c r="I281" s="34"/>
      <c r="J281" s="34"/>
    </row>
    <row r="282" spans="1:10" x14ac:dyDescent="0.3">
      <c r="A282" s="67">
        <v>52597</v>
      </c>
      <c r="B282" s="36">
        <v>2044</v>
      </c>
      <c r="C282" s="37">
        <v>1228.6517805978929</v>
      </c>
      <c r="D282" s="37">
        <v>484.88284005685506</v>
      </c>
      <c r="E282" s="37">
        <v>204056.77016695295</v>
      </c>
      <c r="F282" s="37">
        <v>277446.45823703118</v>
      </c>
      <c r="G282" s="37">
        <v>1713.5346206547479</v>
      </c>
      <c r="H282" s="37">
        <v>115143.22983304731</v>
      </c>
      <c r="I282" s="34"/>
      <c r="J282" s="34"/>
    </row>
    <row r="283" spans="1:10" x14ac:dyDescent="0.3">
      <c r="A283" s="67">
        <v>52628</v>
      </c>
      <c r="B283" s="36">
        <v>2044</v>
      </c>
      <c r="C283" s="37">
        <v>1233.7711630170506</v>
      </c>
      <c r="D283" s="37">
        <v>479.76345763769717</v>
      </c>
      <c r="E283" s="37">
        <v>205290.54132997</v>
      </c>
      <c r="F283" s="37">
        <v>277926.22169466887</v>
      </c>
      <c r="G283" s="37">
        <v>1713.5346206547479</v>
      </c>
      <c r="H283" s="37">
        <v>113909.45867003026</v>
      </c>
      <c r="I283" s="34"/>
      <c r="J283" s="34"/>
    </row>
    <row r="284" spans="1:10" x14ac:dyDescent="0.3">
      <c r="A284" s="67">
        <v>52657</v>
      </c>
      <c r="B284" s="36">
        <v>2044</v>
      </c>
      <c r="C284" s="37">
        <v>1238.9118761962884</v>
      </c>
      <c r="D284" s="37">
        <v>474.62274445845947</v>
      </c>
      <c r="E284" s="37">
        <v>206529.45320616628</v>
      </c>
      <c r="F284" s="37">
        <v>278400.84443912731</v>
      </c>
      <c r="G284" s="37">
        <v>1713.5346206547479</v>
      </c>
      <c r="H284" s="37">
        <v>112670.54679383397</v>
      </c>
      <c r="I284" s="34"/>
      <c r="J284" s="34"/>
    </row>
    <row r="285" spans="1:10" x14ac:dyDescent="0.3">
      <c r="A285" s="67">
        <v>52688</v>
      </c>
      <c r="B285" s="36">
        <v>2044</v>
      </c>
      <c r="C285" s="37">
        <v>1244.0740090137729</v>
      </c>
      <c r="D285" s="37">
        <v>469.46061164097495</v>
      </c>
      <c r="E285" s="37">
        <v>207773.52721518005</v>
      </c>
      <c r="F285" s="37">
        <v>278870.30505076831</v>
      </c>
      <c r="G285" s="37">
        <v>1713.5346206547479</v>
      </c>
      <c r="H285" s="37">
        <v>111426.4727848202</v>
      </c>
      <c r="I285" s="34"/>
      <c r="J285" s="34"/>
    </row>
    <row r="286" spans="1:10" x14ac:dyDescent="0.3">
      <c r="A286" s="67">
        <v>52718</v>
      </c>
      <c r="B286" s="36">
        <v>2044</v>
      </c>
      <c r="C286" s="37">
        <v>1249.257650717997</v>
      </c>
      <c r="D286" s="37">
        <v>464.2769699367509</v>
      </c>
      <c r="E286" s="37">
        <v>209022.78486589805</v>
      </c>
      <c r="F286" s="37">
        <v>279334.58202070504</v>
      </c>
      <c r="G286" s="37">
        <v>1713.5346206547479</v>
      </c>
      <c r="H286" s="37">
        <v>110177.21513410221</v>
      </c>
      <c r="I286" s="34"/>
      <c r="J286" s="34"/>
    </row>
    <row r="287" spans="1:10" x14ac:dyDescent="0.3">
      <c r="A287" s="67">
        <v>52749</v>
      </c>
      <c r="B287" s="36">
        <v>2044</v>
      </c>
      <c r="C287" s="37">
        <v>1254.4628909293219</v>
      </c>
      <c r="D287" s="37">
        <v>459.07172972542594</v>
      </c>
      <c r="E287" s="37">
        <v>210277.24775682736</v>
      </c>
      <c r="F287" s="37">
        <v>279793.65375043044</v>
      </c>
      <c r="G287" s="37">
        <v>1713.5346206547479</v>
      </c>
      <c r="H287" s="37">
        <v>108922.75224317289</v>
      </c>
      <c r="I287" s="34"/>
      <c r="J287" s="34"/>
    </row>
    <row r="288" spans="1:10" x14ac:dyDescent="0.3">
      <c r="A288" s="67">
        <v>52779</v>
      </c>
      <c r="B288" s="36">
        <v>2044</v>
      </c>
      <c r="C288" s="37">
        <v>1259.6898196415275</v>
      </c>
      <c r="D288" s="37">
        <v>453.84480101322038</v>
      </c>
      <c r="E288" s="37">
        <v>211536.93757646889</v>
      </c>
      <c r="F288" s="37">
        <v>280247.49855144368</v>
      </c>
      <c r="G288" s="37">
        <v>1713.5346206547479</v>
      </c>
      <c r="H288" s="37">
        <v>107663.06242353136</v>
      </c>
      <c r="I288" s="34"/>
      <c r="J288" s="34"/>
    </row>
    <row r="289" spans="1:10" x14ac:dyDescent="0.3">
      <c r="A289" s="67">
        <v>52810</v>
      </c>
      <c r="B289" s="36">
        <v>2044</v>
      </c>
      <c r="C289" s="37">
        <v>1264.9385272233671</v>
      </c>
      <c r="D289" s="37">
        <v>448.59609343138072</v>
      </c>
      <c r="E289" s="37">
        <v>212801.87610369225</v>
      </c>
      <c r="F289" s="37">
        <v>280696.09464487509</v>
      </c>
      <c r="G289" s="37">
        <v>1713.5346206547479</v>
      </c>
      <c r="H289" s="37">
        <v>106398.123896308</v>
      </c>
      <c r="I289" s="34"/>
      <c r="J289" s="34"/>
    </row>
    <row r="290" spans="1:10" x14ac:dyDescent="0.3">
      <c r="A290" s="67">
        <v>52841</v>
      </c>
      <c r="B290" s="36">
        <v>2044</v>
      </c>
      <c r="C290" s="37">
        <v>1270.2091044201311</v>
      </c>
      <c r="D290" s="37">
        <v>443.32551623461671</v>
      </c>
      <c r="E290" s="37">
        <v>214072.08520811237</v>
      </c>
      <c r="F290" s="37">
        <v>281139.42016110971</v>
      </c>
      <c r="G290" s="37">
        <v>1713.5346206547479</v>
      </c>
      <c r="H290" s="37">
        <v>105127.91479188786</v>
      </c>
      <c r="I290" s="34"/>
      <c r="J290" s="34"/>
    </row>
    <row r="291" spans="1:10" x14ac:dyDescent="0.3">
      <c r="A291" s="67">
        <v>52871</v>
      </c>
      <c r="B291" s="36">
        <v>2044</v>
      </c>
      <c r="C291" s="37">
        <v>1275.5016423552152</v>
      </c>
      <c r="D291" s="37">
        <v>438.03297829953277</v>
      </c>
      <c r="E291" s="37">
        <v>215347.5868504676</v>
      </c>
      <c r="F291" s="37">
        <v>281577.45313940925</v>
      </c>
      <c r="G291" s="37">
        <v>1713.5346206547479</v>
      </c>
      <c r="H291" s="37">
        <v>103852.41314953264</v>
      </c>
      <c r="I291" s="34"/>
      <c r="J291" s="34"/>
    </row>
    <row r="292" spans="1:10" x14ac:dyDescent="0.3">
      <c r="A292" s="67">
        <v>52902</v>
      </c>
      <c r="B292" s="36">
        <v>2044</v>
      </c>
      <c r="C292" s="37">
        <v>1280.8162325316951</v>
      </c>
      <c r="D292" s="37">
        <v>432.71838812305276</v>
      </c>
      <c r="E292" s="37">
        <v>216628.40308299928</v>
      </c>
      <c r="F292" s="37">
        <v>282010.17152753228</v>
      </c>
      <c r="G292" s="37">
        <v>1713.5346206547479</v>
      </c>
      <c r="H292" s="37">
        <v>102571.59691700095</v>
      </c>
      <c r="I292" s="34"/>
      <c r="J292" s="34"/>
    </row>
    <row r="293" spans="1:10" x14ac:dyDescent="0.3">
      <c r="A293" s="67">
        <v>52932</v>
      </c>
      <c r="B293" s="36">
        <v>2044</v>
      </c>
      <c r="C293" s="37">
        <v>1286.1529668339106</v>
      </c>
      <c r="D293" s="37">
        <v>427.3816538208373</v>
      </c>
      <c r="E293" s="37">
        <v>217914.55604983319</v>
      </c>
      <c r="F293" s="37">
        <v>282437.55318135314</v>
      </c>
      <c r="G293" s="37">
        <v>1713.5346206547479</v>
      </c>
      <c r="H293" s="37">
        <v>101285.44395016704</v>
      </c>
      <c r="I293" s="34"/>
      <c r="J293" s="34"/>
    </row>
    <row r="294" spans="1:10" x14ac:dyDescent="0.3">
      <c r="A294" s="67">
        <v>52963</v>
      </c>
      <c r="B294" s="36">
        <v>2045</v>
      </c>
      <c r="C294" s="37">
        <v>1291.5119375290519</v>
      </c>
      <c r="D294" s="37">
        <v>422.02268312569601</v>
      </c>
      <c r="E294" s="37">
        <v>219206.06798736224</v>
      </c>
      <c r="F294" s="37">
        <v>282859.57586447883</v>
      </c>
      <c r="G294" s="37">
        <v>1713.5346206547479</v>
      </c>
      <c r="H294" s="37">
        <v>99993.93201263799</v>
      </c>
      <c r="I294" s="34"/>
      <c r="J294" s="34"/>
    </row>
    <row r="295" spans="1:10" x14ac:dyDescent="0.3">
      <c r="A295" s="67">
        <v>52994</v>
      </c>
      <c r="B295" s="36">
        <v>2045</v>
      </c>
      <c r="C295" s="37">
        <v>1296.8932372687561</v>
      </c>
      <c r="D295" s="37">
        <v>416.64138338599167</v>
      </c>
      <c r="E295" s="37">
        <v>220502.961224631</v>
      </c>
      <c r="F295" s="37">
        <v>283276.21724786481</v>
      </c>
      <c r="G295" s="37">
        <v>1713.5346206547479</v>
      </c>
      <c r="H295" s="37">
        <v>98697.038775369234</v>
      </c>
      <c r="I295" s="34"/>
      <c r="J295" s="34"/>
    </row>
    <row r="296" spans="1:10" x14ac:dyDescent="0.3">
      <c r="A296" s="67">
        <v>53022</v>
      </c>
      <c r="B296" s="36">
        <v>2045</v>
      </c>
      <c r="C296" s="37">
        <v>1302.2969590907094</v>
      </c>
      <c r="D296" s="37">
        <v>411.23766156403849</v>
      </c>
      <c r="E296" s="37">
        <v>221805.25818372171</v>
      </c>
      <c r="F296" s="37">
        <v>283687.45490942884</v>
      </c>
      <c r="G296" s="37">
        <v>1713.5346206547479</v>
      </c>
      <c r="H296" s="37">
        <v>97394.741816278518</v>
      </c>
      <c r="I296" s="34"/>
      <c r="J296" s="34"/>
    </row>
    <row r="297" spans="1:10" x14ac:dyDescent="0.3">
      <c r="A297" s="67">
        <v>53053</v>
      </c>
      <c r="B297" s="36">
        <v>2045</v>
      </c>
      <c r="C297" s="37">
        <v>1307.723196420254</v>
      </c>
      <c r="D297" s="37">
        <v>405.81142423449387</v>
      </c>
      <c r="E297" s="37">
        <v>223112.98138014198</v>
      </c>
      <c r="F297" s="37">
        <v>284093.26633366331</v>
      </c>
      <c r="G297" s="37">
        <v>1713.5346206547479</v>
      </c>
      <c r="H297" s="37">
        <v>96087.018619858267</v>
      </c>
      <c r="I297" s="34"/>
      <c r="J297" s="34"/>
    </row>
    <row r="298" spans="1:10" x14ac:dyDescent="0.3">
      <c r="A298" s="67">
        <v>53083</v>
      </c>
      <c r="B298" s="36">
        <v>2045</v>
      </c>
      <c r="C298" s="37">
        <v>1313.1720430720052</v>
      </c>
      <c r="D298" s="37">
        <v>400.36257758274274</v>
      </c>
      <c r="E298" s="37">
        <v>224426.15342321398</v>
      </c>
      <c r="F298" s="37">
        <v>284493.62891124608</v>
      </c>
      <c r="G298" s="37">
        <v>1713.5346206547479</v>
      </c>
      <c r="H298" s="37">
        <v>94773.846576786265</v>
      </c>
      <c r="I298" s="34"/>
      <c r="J298" s="34"/>
    </row>
    <row r="299" spans="1:10" x14ac:dyDescent="0.3">
      <c r="A299" s="67">
        <v>53114</v>
      </c>
      <c r="B299" s="36">
        <v>2045</v>
      </c>
      <c r="C299" s="37">
        <v>1318.6435932514717</v>
      </c>
      <c r="D299" s="37">
        <v>394.89102740327615</v>
      </c>
      <c r="E299" s="37">
        <v>225744.79701646545</v>
      </c>
      <c r="F299" s="37">
        <v>284888.51993864938</v>
      </c>
      <c r="G299" s="37">
        <v>1713.5346206547479</v>
      </c>
      <c r="H299" s="37">
        <v>93455.202983534793</v>
      </c>
      <c r="I299" s="34"/>
      <c r="J299" s="34"/>
    </row>
    <row r="300" spans="1:10" x14ac:dyDescent="0.3">
      <c r="A300" s="67">
        <v>53144</v>
      </c>
      <c r="B300" s="36">
        <v>2045</v>
      </c>
      <c r="C300" s="37">
        <v>1324.1379415566862</v>
      </c>
      <c r="D300" s="37">
        <v>389.39667909806167</v>
      </c>
      <c r="E300" s="37">
        <v>227068.93495802215</v>
      </c>
      <c r="F300" s="37">
        <v>285277.91661774745</v>
      </c>
      <c r="G300" s="37">
        <v>1713.5346206547479</v>
      </c>
      <c r="H300" s="37">
        <v>92131.065041978101</v>
      </c>
      <c r="I300" s="34"/>
      <c r="J300" s="34"/>
    </row>
    <row r="301" spans="1:10" x14ac:dyDescent="0.3">
      <c r="A301" s="67">
        <v>53175</v>
      </c>
      <c r="B301" s="36">
        <v>2045</v>
      </c>
      <c r="C301" s="37">
        <v>1329.6551829798391</v>
      </c>
      <c r="D301" s="37">
        <v>383.87943767490879</v>
      </c>
      <c r="E301" s="37">
        <v>228398.59014100197</v>
      </c>
      <c r="F301" s="37">
        <v>285661.79605542234</v>
      </c>
      <c r="G301" s="37">
        <v>1713.5346206547479</v>
      </c>
      <c r="H301" s="37">
        <v>90801.40985899826</v>
      </c>
      <c r="I301" s="34"/>
      <c r="J301" s="34"/>
    </row>
    <row r="302" spans="1:10" x14ac:dyDescent="0.3">
      <c r="A302" s="67">
        <v>53206</v>
      </c>
      <c r="B302" s="36">
        <v>2045</v>
      </c>
      <c r="C302" s="37">
        <v>1335.1954129089218</v>
      </c>
      <c r="D302" s="37">
        <v>378.33920774582612</v>
      </c>
      <c r="E302" s="37">
        <v>229733.78555391089</v>
      </c>
      <c r="F302" s="37">
        <v>286040.13526316814</v>
      </c>
      <c r="G302" s="37">
        <v>1713.5346206547479</v>
      </c>
      <c r="H302" s="37">
        <v>89466.214446089332</v>
      </c>
      <c r="I302" s="34"/>
      <c r="J302" s="34"/>
    </row>
    <row r="303" spans="1:10" x14ac:dyDescent="0.3">
      <c r="A303" s="67">
        <v>53236</v>
      </c>
      <c r="B303" s="36">
        <v>2045</v>
      </c>
      <c r="C303" s="37">
        <v>1340.7587271293755</v>
      </c>
      <c r="D303" s="37">
        <v>372.77589352537228</v>
      </c>
      <c r="E303" s="37">
        <v>231074.54428104026</v>
      </c>
      <c r="F303" s="37">
        <v>286412.91115669353</v>
      </c>
      <c r="G303" s="37">
        <v>1713.5346206547479</v>
      </c>
      <c r="H303" s="37">
        <v>88125.455718959958</v>
      </c>
      <c r="I303" s="34"/>
      <c r="J303" s="34"/>
    </row>
    <row r="304" spans="1:10" x14ac:dyDescent="0.3">
      <c r="A304" s="67">
        <v>53267</v>
      </c>
      <c r="B304" s="36">
        <v>2045</v>
      </c>
      <c r="C304" s="37">
        <v>1346.345221825748</v>
      </c>
      <c r="D304" s="37">
        <v>367.18939882899986</v>
      </c>
      <c r="E304" s="37">
        <v>232420.88950286602</v>
      </c>
      <c r="F304" s="37">
        <v>286780.10055552254</v>
      </c>
      <c r="G304" s="37">
        <v>1713.5346206547479</v>
      </c>
      <c r="H304" s="37">
        <v>86779.110497134214</v>
      </c>
      <c r="I304" s="34"/>
      <c r="J304" s="34"/>
    </row>
    <row r="305" spans="1:10" x14ac:dyDescent="0.3">
      <c r="A305" s="67">
        <v>53297</v>
      </c>
      <c r="B305" s="36">
        <v>2045</v>
      </c>
      <c r="C305" s="37">
        <v>1351.9549935833552</v>
      </c>
      <c r="D305" s="37">
        <v>361.57962707139262</v>
      </c>
      <c r="E305" s="37">
        <v>233772.84449644937</v>
      </c>
      <c r="F305" s="37">
        <v>287141.68018259393</v>
      </c>
      <c r="G305" s="37">
        <v>1713.5346206547479</v>
      </c>
      <c r="H305" s="37">
        <v>85427.155503550865</v>
      </c>
      <c r="I305" s="34"/>
      <c r="J305" s="34"/>
    </row>
    <row r="306" spans="1:10" x14ac:dyDescent="0.3">
      <c r="A306" s="67">
        <v>53328</v>
      </c>
      <c r="B306" s="36">
        <v>2046</v>
      </c>
      <c r="C306" s="37">
        <v>1357.5881393899526</v>
      </c>
      <c r="D306" s="37">
        <v>355.9464812647953</v>
      </c>
      <c r="E306" s="37">
        <v>235130.43263583933</v>
      </c>
      <c r="F306" s="37">
        <v>287497.62666385871</v>
      </c>
      <c r="G306" s="37">
        <v>1713.5346206547479</v>
      </c>
      <c r="H306" s="37">
        <v>84069.567364160917</v>
      </c>
      <c r="I306" s="34"/>
      <c r="J306" s="34"/>
    </row>
    <row r="307" spans="1:10" x14ac:dyDescent="0.3">
      <c r="A307" s="67">
        <v>53359</v>
      </c>
      <c r="B307" s="36">
        <v>2046</v>
      </c>
      <c r="C307" s="37">
        <v>1363.2447566374108</v>
      </c>
      <c r="D307" s="37">
        <v>350.28986401733715</v>
      </c>
      <c r="E307" s="37">
        <v>236493.67739247673</v>
      </c>
      <c r="F307" s="37">
        <v>287847.91652787605</v>
      </c>
      <c r="G307" s="37">
        <v>1713.5346206547479</v>
      </c>
      <c r="H307" s="37">
        <v>82706.3226075235</v>
      </c>
      <c r="I307" s="34"/>
      <c r="J307" s="34"/>
    </row>
    <row r="308" spans="1:10" x14ac:dyDescent="0.3">
      <c r="A308" s="67">
        <v>53387</v>
      </c>
      <c r="B308" s="36">
        <v>2046</v>
      </c>
      <c r="C308" s="37">
        <v>1368.9249431234</v>
      </c>
      <c r="D308" s="37">
        <v>344.60967753134793</v>
      </c>
      <c r="E308" s="37">
        <v>237862.60233560012</v>
      </c>
      <c r="F308" s="37">
        <v>288192.5262054074</v>
      </c>
      <c r="G308" s="37">
        <v>1713.5346206547479</v>
      </c>
      <c r="H308" s="37">
        <v>81337.397664400094</v>
      </c>
      <c r="I308" s="34"/>
      <c r="J308" s="34"/>
    </row>
    <row r="309" spans="1:10" x14ac:dyDescent="0.3">
      <c r="A309" s="67">
        <v>53418</v>
      </c>
      <c r="B309" s="36">
        <v>2046</v>
      </c>
      <c r="C309" s="37">
        <v>1374.6287970530807</v>
      </c>
      <c r="D309" s="37">
        <v>338.90582360166707</v>
      </c>
      <c r="E309" s="37">
        <v>239237.23113265319</v>
      </c>
      <c r="F309" s="37">
        <v>288531.43202900904</v>
      </c>
      <c r="G309" s="37">
        <v>1713.5346206547479</v>
      </c>
      <c r="H309" s="37">
        <v>79962.768867347011</v>
      </c>
      <c r="I309" s="34"/>
      <c r="J309" s="34"/>
    </row>
    <row r="310" spans="1:10" x14ac:dyDescent="0.3">
      <c r="A310" s="67">
        <v>53448</v>
      </c>
      <c r="B310" s="36">
        <v>2046</v>
      </c>
      <c r="C310" s="37">
        <v>1380.3564170408019</v>
      </c>
      <c r="D310" s="37">
        <v>333.17820361394587</v>
      </c>
      <c r="E310" s="37">
        <v>240617.587549694</v>
      </c>
      <c r="F310" s="37">
        <v>288864.610232623</v>
      </c>
      <c r="G310" s="37">
        <v>1713.5346206547479</v>
      </c>
      <c r="H310" s="37">
        <v>78582.412450306205</v>
      </c>
      <c r="I310" s="34"/>
      <c r="J310" s="34"/>
    </row>
    <row r="311" spans="1:10" x14ac:dyDescent="0.3">
      <c r="A311" s="67">
        <v>53479</v>
      </c>
      <c r="B311" s="36">
        <v>2046</v>
      </c>
      <c r="C311" s="37">
        <v>1386.1079021118053</v>
      </c>
      <c r="D311" s="37">
        <v>327.42671854294252</v>
      </c>
      <c r="E311" s="37">
        <v>242003.6954518058</v>
      </c>
      <c r="F311" s="37">
        <v>289192.03695116594</v>
      </c>
      <c r="G311" s="37">
        <v>1713.5346206547479</v>
      </c>
      <c r="H311" s="37">
        <v>77196.304548194399</v>
      </c>
      <c r="I311" s="34"/>
      <c r="J311" s="34"/>
    </row>
    <row r="312" spans="1:10" x14ac:dyDescent="0.3">
      <c r="A312" s="67">
        <v>53509</v>
      </c>
      <c r="B312" s="36">
        <v>2046</v>
      </c>
      <c r="C312" s="37">
        <v>1391.8833517039379</v>
      </c>
      <c r="D312" s="37">
        <v>321.65126895080999</v>
      </c>
      <c r="E312" s="37">
        <v>243395.57880350974</v>
      </c>
      <c r="F312" s="37">
        <v>289513.68822011678</v>
      </c>
      <c r="G312" s="37">
        <v>1713.5346206547479</v>
      </c>
      <c r="H312" s="37">
        <v>75804.421196490468</v>
      </c>
      <c r="I312" s="34"/>
      <c r="J312" s="34"/>
    </row>
    <row r="313" spans="1:10" x14ac:dyDescent="0.3">
      <c r="A313" s="67">
        <v>53540</v>
      </c>
      <c r="B313" s="36">
        <v>2046</v>
      </c>
      <c r="C313" s="37">
        <v>1397.6828656693708</v>
      </c>
      <c r="D313" s="37">
        <v>315.851754985377</v>
      </c>
      <c r="E313" s="37">
        <v>244793.2616691791</v>
      </c>
      <c r="F313" s="37">
        <v>289829.53997510218</v>
      </c>
      <c r="G313" s="37">
        <v>1713.5346206547479</v>
      </c>
      <c r="H313" s="37">
        <v>74406.738330821099</v>
      </c>
      <c r="I313" s="34"/>
      <c r="J313" s="34"/>
    </row>
    <row r="314" spans="1:10" x14ac:dyDescent="0.3">
      <c r="A314" s="67">
        <v>53571</v>
      </c>
      <c r="B314" s="36">
        <v>2046</v>
      </c>
      <c r="C314" s="37">
        <v>1403.5065442763266</v>
      </c>
      <c r="D314" s="37">
        <v>310.02807637842125</v>
      </c>
      <c r="E314" s="37">
        <v>246196.76821345542</v>
      </c>
      <c r="F314" s="37">
        <v>290139.56805148057</v>
      </c>
      <c r="G314" s="37">
        <v>1713.5346206547479</v>
      </c>
      <c r="H314" s="37">
        <v>73003.231786544769</v>
      </c>
      <c r="I314" s="34"/>
      <c r="J314" s="34"/>
    </row>
    <row r="315" spans="1:10" x14ac:dyDescent="0.3">
      <c r="A315" s="67">
        <v>53601</v>
      </c>
      <c r="B315" s="36">
        <v>2046</v>
      </c>
      <c r="C315" s="37">
        <v>1409.3544882108113</v>
      </c>
      <c r="D315" s="37">
        <v>304.18013244393654</v>
      </c>
      <c r="E315" s="37">
        <v>247606.12270166623</v>
      </c>
      <c r="F315" s="37">
        <v>290443.74818392453</v>
      </c>
      <c r="G315" s="37">
        <v>1713.5346206547479</v>
      </c>
      <c r="H315" s="37">
        <v>71593.877298333959</v>
      </c>
      <c r="I315" s="34"/>
      <c r="J315" s="34"/>
    </row>
    <row r="316" spans="1:10" x14ac:dyDescent="0.3">
      <c r="A316" s="67">
        <v>53632</v>
      </c>
      <c r="B316" s="36">
        <v>2046</v>
      </c>
      <c r="C316" s="37">
        <v>1415.2267985783565</v>
      </c>
      <c r="D316" s="37">
        <v>298.30782207639152</v>
      </c>
      <c r="E316" s="37">
        <v>249021.3495002446</v>
      </c>
      <c r="F316" s="37">
        <v>290742.0560060009</v>
      </c>
      <c r="G316" s="37">
        <v>1713.5346206547479</v>
      </c>
      <c r="H316" s="37">
        <v>70178.650499755604</v>
      </c>
      <c r="I316" s="34"/>
      <c r="J316" s="34"/>
    </row>
    <row r="317" spans="1:10" x14ac:dyDescent="0.3">
      <c r="A317" s="67">
        <v>53662</v>
      </c>
      <c r="B317" s="36">
        <v>2046</v>
      </c>
      <c r="C317" s="37">
        <v>1421.1235769057662</v>
      </c>
      <c r="D317" s="37">
        <v>292.41104374898168</v>
      </c>
      <c r="E317" s="37">
        <v>250442.47307715035</v>
      </c>
      <c r="F317" s="37">
        <v>291034.46704974986</v>
      </c>
      <c r="G317" s="37">
        <v>1713.5346206547479</v>
      </c>
      <c r="H317" s="37">
        <v>68757.526922849836</v>
      </c>
      <c r="I317" s="34"/>
      <c r="J317" s="34"/>
    </row>
    <row r="318" spans="1:10" x14ac:dyDescent="0.3">
      <c r="A318" s="67">
        <v>53693</v>
      </c>
      <c r="B318" s="36">
        <v>2047</v>
      </c>
      <c r="C318" s="37">
        <v>1427.0449251428736</v>
      </c>
      <c r="D318" s="37">
        <v>286.48969551187434</v>
      </c>
      <c r="E318" s="37">
        <v>251869.51800229322</v>
      </c>
      <c r="F318" s="37">
        <v>291320.95674526173</v>
      </c>
      <c r="G318" s="37">
        <v>1713.5346206547479</v>
      </c>
      <c r="H318" s="37">
        <v>67330.481997706956</v>
      </c>
      <c r="I318" s="34"/>
      <c r="J318" s="34"/>
    </row>
    <row r="319" spans="1:10" x14ac:dyDescent="0.3">
      <c r="A319" s="67">
        <v>53724</v>
      </c>
      <c r="B319" s="36">
        <v>2047</v>
      </c>
      <c r="C319" s="37">
        <v>1432.9909456643022</v>
      </c>
      <c r="D319" s="37">
        <v>280.54367499044565</v>
      </c>
      <c r="E319" s="37">
        <v>253302.50894795751</v>
      </c>
      <c r="F319" s="37">
        <v>291601.50042025215</v>
      </c>
      <c r="G319" s="37">
        <v>1713.5346206547479</v>
      </c>
      <c r="H319" s="37">
        <v>65897.491052042649</v>
      </c>
      <c r="I319" s="34"/>
      <c r="J319" s="34"/>
    </row>
    <row r="320" spans="1:10" x14ac:dyDescent="0.3">
      <c r="A320" s="67">
        <v>53752</v>
      </c>
      <c r="B320" s="36">
        <v>2047</v>
      </c>
      <c r="C320" s="37">
        <v>1438.9617412712369</v>
      </c>
      <c r="D320" s="37">
        <v>274.57287938351107</v>
      </c>
      <c r="E320" s="37">
        <v>254741.47068922874</v>
      </c>
      <c r="F320" s="37">
        <v>291876.07329963567</v>
      </c>
      <c r="G320" s="37">
        <v>1713.5346206547479</v>
      </c>
      <c r="H320" s="37">
        <v>64458.52931077141</v>
      </c>
      <c r="I320" s="34"/>
      <c r="J320" s="34"/>
    </row>
    <row r="321" spans="1:10" x14ac:dyDescent="0.3">
      <c r="A321" s="67">
        <v>53783</v>
      </c>
      <c r="B321" s="36">
        <v>2047</v>
      </c>
      <c r="C321" s="37">
        <v>1444.9574151932004</v>
      </c>
      <c r="D321" s="37">
        <v>268.57720546154752</v>
      </c>
      <c r="E321" s="37">
        <v>256186.42810442194</v>
      </c>
      <c r="F321" s="37">
        <v>292144.65050509723</v>
      </c>
      <c r="G321" s="37">
        <v>1713.5346206547479</v>
      </c>
      <c r="H321" s="37">
        <v>63013.571895578207</v>
      </c>
      <c r="I321" s="34"/>
      <c r="J321" s="34"/>
    </row>
    <row r="322" spans="1:10" x14ac:dyDescent="0.3">
      <c r="A322" s="67">
        <v>53813</v>
      </c>
      <c r="B322" s="36">
        <v>2047</v>
      </c>
      <c r="C322" s="37">
        <v>1450.9780710898387</v>
      </c>
      <c r="D322" s="37">
        <v>262.55654956490918</v>
      </c>
      <c r="E322" s="37">
        <v>257637.40617551177</v>
      </c>
      <c r="F322" s="37">
        <v>292407.20705466217</v>
      </c>
      <c r="G322" s="37">
        <v>1713.5346206547479</v>
      </c>
      <c r="H322" s="37">
        <v>61562.593824488365</v>
      </c>
      <c r="I322" s="34"/>
      <c r="J322" s="34"/>
    </row>
    <row r="323" spans="1:10" x14ac:dyDescent="0.3">
      <c r="A323" s="67">
        <v>53844</v>
      </c>
      <c r="B323" s="36">
        <v>2047</v>
      </c>
      <c r="C323" s="37">
        <v>1457.023813052713</v>
      </c>
      <c r="D323" s="37">
        <v>256.51080760203484</v>
      </c>
      <c r="E323" s="37">
        <v>259094.42998856449</v>
      </c>
      <c r="F323" s="37">
        <v>292663.71786226419</v>
      </c>
      <c r="G323" s="37">
        <v>1713.5346206547479</v>
      </c>
      <c r="H323" s="37">
        <v>60105.570011435651</v>
      </c>
      <c r="I323" s="34"/>
      <c r="J323" s="34"/>
    </row>
    <row r="324" spans="1:10" x14ac:dyDescent="0.3">
      <c r="A324" s="67">
        <v>53874</v>
      </c>
      <c r="B324" s="36">
        <v>2047</v>
      </c>
      <c r="C324" s="37">
        <v>1463.0947456070994</v>
      </c>
      <c r="D324" s="37">
        <v>250.43987504764857</v>
      </c>
      <c r="E324" s="37">
        <v>260557.52473417157</v>
      </c>
      <c r="F324" s="37">
        <v>292914.15773731185</v>
      </c>
      <c r="G324" s="37">
        <v>1713.5346206547479</v>
      </c>
      <c r="H324" s="37">
        <v>58642.475265828551</v>
      </c>
      <c r="I324" s="34"/>
      <c r="J324" s="34"/>
    </row>
    <row r="325" spans="1:10" x14ac:dyDescent="0.3">
      <c r="A325" s="67">
        <v>53905</v>
      </c>
      <c r="B325" s="36">
        <v>2047</v>
      </c>
      <c r="C325" s="37">
        <v>1469.1909737137955</v>
      </c>
      <c r="D325" s="37">
        <v>244.34364694095231</v>
      </c>
      <c r="E325" s="37">
        <v>262026.71570788536</v>
      </c>
      <c r="F325" s="37">
        <v>293158.5013842528</v>
      </c>
      <c r="G325" s="37">
        <v>1713.5346206547479</v>
      </c>
      <c r="H325" s="37">
        <v>57173.284292114753</v>
      </c>
      <c r="I325" s="34"/>
      <c r="J325" s="34"/>
    </row>
    <row r="326" spans="1:10" x14ac:dyDescent="0.3">
      <c r="A326" s="67">
        <v>53936</v>
      </c>
      <c r="B326" s="36">
        <v>2047</v>
      </c>
      <c r="C326" s="37">
        <v>1475.3126027709363</v>
      </c>
      <c r="D326" s="37">
        <v>238.2220178838115</v>
      </c>
      <c r="E326" s="37">
        <v>263502.02831065631</v>
      </c>
      <c r="F326" s="37">
        <v>293396.72340213659</v>
      </c>
      <c r="G326" s="37">
        <v>1713.5346206547479</v>
      </c>
      <c r="H326" s="37">
        <v>55697.971689343816</v>
      </c>
      <c r="I326" s="34"/>
      <c r="J326" s="34"/>
    </row>
    <row r="327" spans="1:10" x14ac:dyDescent="0.3">
      <c r="A327" s="67">
        <v>53966</v>
      </c>
      <c r="B327" s="36">
        <v>2047</v>
      </c>
      <c r="C327" s="37">
        <v>1481.4597386158152</v>
      </c>
      <c r="D327" s="37">
        <v>232.0748820389326</v>
      </c>
      <c r="E327" s="37">
        <v>264983.48804927216</v>
      </c>
      <c r="F327" s="37">
        <v>293628.79828417551</v>
      </c>
      <c r="G327" s="37">
        <v>1713.5346206547479</v>
      </c>
      <c r="H327" s="37">
        <v>54216.511950728003</v>
      </c>
      <c r="I327" s="34"/>
      <c r="J327" s="34"/>
    </row>
    <row r="328" spans="1:10" x14ac:dyDescent="0.3">
      <c r="A328" s="67">
        <v>53997</v>
      </c>
      <c r="B328" s="36">
        <v>2047</v>
      </c>
      <c r="C328" s="37">
        <v>1487.6324875267146</v>
      </c>
      <c r="D328" s="37">
        <v>225.90213312803337</v>
      </c>
      <c r="E328" s="37">
        <v>266471.12053679884</v>
      </c>
      <c r="F328" s="37">
        <v>293854.70041730354</v>
      </c>
      <c r="G328" s="37">
        <v>1713.5346206547479</v>
      </c>
      <c r="H328" s="37">
        <v>52728.879463201287</v>
      </c>
      <c r="I328" s="34"/>
      <c r="J328" s="34"/>
    </row>
    <row r="329" spans="1:10" x14ac:dyDescent="0.3">
      <c r="A329" s="67">
        <v>54027</v>
      </c>
      <c r="B329" s="36">
        <v>2047</v>
      </c>
      <c r="C329" s="37">
        <v>1493.8309562247425</v>
      </c>
      <c r="D329" s="37">
        <v>219.70366443000538</v>
      </c>
      <c r="E329" s="37">
        <v>267964.9514930236</v>
      </c>
      <c r="F329" s="37">
        <v>294074.40408173355</v>
      </c>
      <c r="G329" s="37">
        <v>1713.5346206547479</v>
      </c>
      <c r="H329" s="37">
        <v>51235.048506976542</v>
      </c>
      <c r="I329" s="34"/>
      <c r="J329" s="34"/>
    </row>
    <row r="330" spans="1:10" x14ac:dyDescent="0.3">
      <c r="A330" s="67">
        <v>54058</v>
      </c>
      <c r="B330" s="36">
        <v>2048</v>
      </c>
      <c r="C330" s="37">
        <v>1500.055251875679</v>
      </c>
      <c r="D330" s="37">
        <v>213.47936877906895</v>
      </c>
      <c r="E330" s="37">
        <v>269465.00674489926</v>
      </c>
      <c r="F330" s="37">
        <v>294287.8834505126</v>
      </c>
      <c r="G330" s="37">
        <v>1713.5346206547479</v>
      </c>
      <c r="H330" s="37">
        <v>49734.993255100861</v>
      </c>
      <c r="I330" s="34"/>
      <c r="J330" s="34"/>
    </row>
    <row r="331" spans="1:10" x14ac:dyDescent="0.3">
      <c r="A331" s="67">
        <v>54089</v>
      </c>
      <c r="B331" s="36">
        <v>2048</v>
      </c>
      <c r="C331" s="37">
        <v>1506.3054820918276</v>
      </c>
      <c r="D331" s="37">
        <v>207.22913856292027</v>
      </c>
      <c r="E331" s="37">
        <v>270971.31222699111</v>
      </c>
      <c r="F331" s="37">
        <v>294495.11258907552</v>
      </c>
      <c r="G331" s="37">
        <v>1713.5346206547479</v>
      </c>
      <c r="H331" s="37">
        <v>48228.687773009035</v>
      </c>
      <c r="I331" s="34"/>
      <c r="J331" s="34"/>
    </row>
    <row r="332" spans="1:10" x14ac:dyDescent="0.3">
      <c r="A332" s="67">
        <v>54118</v>
      </c>
      <c r="B332" s="36">
        <v>2048</v>
      </c>
      <c r="C332" s="37">
        <v>1512.5817549338769</v>
      </c>
      <c r="D332" s="37">
        <v>200.95286572087096</v>
      </c>
      <c r="E332" s="37">
        <v>272483.89398192498</v>
      </c>
      <c r="F332" s="37">
        <v>294696.06545479636</v>
      </c>
      <c r="G332" s="37">
        <v>1713.5346206547479</v>
      </c>
      <c r="H332" s="37">
        <v>46716.106018075159</v>
      </c>
      <c r="I332" s="34"/>
      <c r="J332" s="34"/>
    </row>
    <row r="333" spans="1:10" x14ac:dyDescent="0.3">
      <c r="A333" s="67">
        <v>54149</v>
      </c>
      <c r="B333" s="36">
        <v>2048</v>
      </c>
      <c r="C333" s="37">
        <v>1518.884178912768</v>
      </c>
      <c r="D333" s="37">
        <v>194.65044174197985</v>
      </c>
      <c r="E333" s="37">
        <v>274002.77816083777</v>
      </c>
      <c r="F333" s="37">
        <v>294890.71589653834</v>
      </c>
      <c r="G333" s="37">
        <v>1713.5346206547479</v>
      </c>
      <c r="H333" s="37">
        <v>45197.22183916239</v>
      </c>
      <c r="I333" s="34"/>
      <c r="J333" s="34"/>
    </row>
    <row r="334" spans="1:10" x14ac:dyDescent="0.3">
      <c r="A334" s="67">
        <v>54179</v>
      </c>
      <c r="B334" s="36">
        <v>2048</v>
      </c>
      <c r="C334" s="37">
        <v>1525.2128629915712</v>
      </c>
      <c r="D334" s="37">
        <v>188.32175766317664</v>
      </c>
      <c r="E334" s="37">
        <v>275527.99102382932</v>
      </c>
      <c r="F334" s="37">
        <v>295079.0376542015</v>
      </c>
      <c r="G334" s="37">
        <v>1713.5346206547479</v>
      </c>
      <c r="H334" s="37">
        <v>43672.008976170822</v>
      </c>
      <c r="I334" s="34"/>
      <c r="J334" s="34"/>
    </row>
    <row r="335" spans="1:10" x14ac:dyDescent="0.3">
      <c r="A335" s="67">
        <v>54210</v>
      </c>
      <c r="B335" s="36">
        <v>2048</v>
      </c>
      <c r="C335" s="37">
        <v>1531.5679165873694</v>
      </c>
      <c r="D335" s="37">
        <v>181.96670406737846</v>
      </c>
      <c r="E335" s="37">
        <v>277059.55894041667</v>
      </c>
      <c r="F335" s="37">
        <v>295261.00435826887</v>
      </c>
      <c r="G335" s="37">
        <v>1713.5346206547479</v>
      </c>
      <c r="H335" s="37">
        <v>42140.441059583456</v>
      </c>
      <c r="I335" s="34"/>
      <c r="J335" s="34"/>
    </row>
    <row r="336" spans="1:10" x14ac:dyDescent="0.3">
      <c r="A336" s="67">
        <v>54240</v>
      </c>
      <c r="B336" s="36">
        <v>2048</v>
      </c>
      <c r="C336" s="37">
        <v>1537.9494495731501</v>
      </c>
      <c r="D336" s="37">
        <v>175.58517108159774</v>
      </c>
      <c r="E336" s="37">
        <v>278597.50838998985</v>
      </c>
      <c r="F336" s="37">
        <v>295436.58952935046</v>
      </c>
      <c r="G336" s="37">
        <v>1713.5346206547479</v>
      </c>
      <c r="H336" s="37">
        <v>40602.491610010307</v>
      </c>
      <c r="I336" s="34"/>
      <c r="J336" s="34"/>
    </row>
    <row r="337" spans="1:10" x14ac:dyDescent="0.3">
      <c r="A337" s="67">
        <v>54271</v>
      </c>
      <c r="B337" s="36">
        <v>2048</v>
      </c>
      <c r="C337" s="37">
        <v>1544.357572279705</v>
      </c>
      <c r="D337" s="37">
        <v>169.17704837504297</v>
      </c>
      <c r="E337" s="37">
        <v>280141.86596226954</v>
      </c>
      <c r="F337" s="37">
        <v>295605.76657772547</v>
      </c>
      <c r="G337" s="37">
        <v>1713.5346206547479</v>
      </c>
      <c r="H337" s="37">
        <v>39058.134037730604</v>
      </c>
      <c r="I337" s="34"/>
      <c r="J337" s="34"/>
    </row>
    <row r="338" spans="1:10" x14ac:dyDescent="0.3">
      <c r="A338" s="67">
        <v>54302</v>
      </c>
      <c r="B338" s="36">
        <v>2048</v>
      </c>
      <c r="C338" s="37">
        <v>1550.792395497537</v>
      </c>
      <c r="D338" s="37">
        <v>162.74222515721087</v>
      </c>
      <c r="E338" s="37">
        <v>281692.6583577671</v>
      </c>
      <c r="F338" s="37">
        <v>295768.50880288269</v>
      </c>
      <c r="G338" s="37">
        <v>1713.5346206547479</v>
      </c>
      <c r="H338" s="37">
        <v>37507.34164223307</v>
      </c>
      <c r="I338" s="34"/>
      <c r="J338" s="34"/>
    </row>
    <row r="339" spans="1:10" x14ac:dyDescent="0.3">
      <c r="A339" s="67">
        <v>54332</v>
      </c>
      <c r="B339" s="36">
        <v>2048</v>
      </c>
      <c r="C339" s="37">
        <v>1557.2540304787767</v>
      </c>
      <c r="D339" s="37">
        <v>156.28059017597113</v>
      </c>
      <c r="E339" s="37">
        <v>283249.91238824587</v>
      </c>
      <c r="F339" s="37">
        <v>295924.78939305863</v>
      </c>
      <c r="G339" s="37">
        <v>1713.5346206547479</v>
      </c>
      <c r="H339" s="37">
        <v>35950.087611754294</v>
      </c>
      <c r="I339" s="34"/>
      <c r="J339" s="34"/>
    </row>
    <row r="340" spans="1:10" x14ac:dyDescent="0.3">
      <c r="A340" s="67">
        <v>54363</v>
      </c>
      <c r="B340" s="36">
        <v>2048</v>
      </c>
      <c r="C340" s="37">
        <v>1563.742588939105</v>
      </c>
      <c r="D340" s="37">
        <v>149.79203171564291</v>
      </c>
      <c r="E340" s="37">
        <v>284813.65497718495</v>
      </c>
      <c r="F340" s="37">
        <v>296074.58142477425</v>
      </c>
      <c r="G340" s="37">
        <v>1713.5346206547479</v>
      </c>
      <c r="H340" s="37">
        <v>34386.345022815192</v>
      </c>
      <c r="I340" s="34"/>
      <c r="J340" s="34"/>
    </row>
    <row r="341" spans="1:10" x14ac:dyDescent="0.3">
      <c r="A341" s="67">
        <v>54393</v>
      </c>
      <c r="B341" s="36">
        <v>2048</v>
      </c>
      <c r="C341" s="37">
        <v>1570.2581830596846</v>
      </c>
      <c r="D341" s="37">
        <v>143.2764375950633</v>
      </c>
      <c r="E341" s="37">
        <v>286383.91316024464</v>
      </c>
      <c r="F341" s="37">
        <v>296217.85786236933</v>
      </c>
      <c r="G341" s="37">
        <v>1713.5346206547479</v>
      </c>
      <c r="H341" s="37">
        <v>32816.08683975551</v>
      </c>
      <c r="I341" s="34"/>
      <c r="J341" s="34"/>
    </row>
    <row r="342" spans="1:10" x14ac:dyDescent="0.3">
      <c r="A342" s="67">
        <v>54424</v>
      </c>
      <c r="B342" s="36">
        <v>2049</v>
      </c>
      <c r="C342" s="37">
        <v>1576.8009254890999</v>
      </c>
      <c r="D342" s="37">
        <v>136.73369516564796</v>
      </c>
      <c r="E342" s="37">
        <v>287960.71408573375</v>
      </c>
      <c r="F342" s="37">
        <v>296354.59155753499</v>
      </c>
      <c r="G342" s="37">
        <v>1713.5346206547479</v>
      </c>
      <c r="H342" s="37">
        <v>31239.285914266409</v>
      </c>
      <c r="I342" s="34"/>
      <c r="J342" s="34"/>
    </row>
    <row r="343" spans="1:10" x14ac:dyDescent="0.3">
      <c r="A343" s="67">
        <v>54455</v>
      </c>
      <c r="B343" s="36">
        <v>2049</v>
      </c>
      <c r="C343" s="37">
        <v>1583.3709293453044</v>
      </c>
      <c r="D343" s="37">
        <v>130.16369130944338</v>
      </c>
      <c r="E343" s="37">
        <v>289544.08501507906</v>
      </c>
      <c r="F343" s="37">
        <v>296484.75524884445</v>
      </c>
      <c r="G343" s="37">
        <v>1713.5346206547479</v>
      </c>
      <c r="H343" s="37">
        <v>29655.914984921106</v>
      </c>
      <c r="I343" s="34"/>
      <c r="J343" s="34"/>
    </row>
    <row r="344" spans="1:10" x14ac:dyDescent="0.3">
      <c r="A344" s="67">
        <v>54483</v>
      </c>
      <c r="B344" s="36">
        <v>2049</v>
      </c>
      <c r="C344" s="37">
        <v>1589.9683082175766</v>
      </c>
      <c r="D344" s="37">
        <v>123.56631243717129</v>
      </c>
      <c r="E344" s="37">
        <v>291134.05332329666</v>
      </c>
      <c r="F344" s="37">
        <v>296608.32156128163</v>
      </c>
      <c r="G344" s="37">
        <v>1713.5346206547479</v>
      </c>
      <c r="H344" s="37">
        <v>28065.94667670353</v>
      </c>
      <c r="I344" s="34"/>
      <c r="J344" s="34"/>
    </row>
    <row r="345" spans="1:10" x14ac:dyDescent="0.3">
      <c r="A345" s="67">
        <v>54514</v>
      </c>
      <c r="B345" s="36">
        <v>2049</v>
      </c>
      <c r="C345" s="37">
        <v>1596.5931761684831</v>
      </c>
      <c r="D345" s="37">
        <v>116.94144448626473</v>
      </c>
      <c r="E345" s="37">
        <v>292730.64649946516</v>
      </c>
      <c r="F345" s="37">
        <v>296725.26300576789</v>
      </c>
      <c r="G345" s="37">
        <v>1713.5346206547479</v>
      </c>
      <c r="H345" s="37">
        <v>26469.353500535046</v>
      </c>
      <c r="I345" s="34"/>
      <c r="J345" s="34"/>
    </row>
    <row r="346" spans="1:10" x14ac:dyDescent="0.3">
      <c r="A346" s="67">
        <v>54544</v>
      </c>
      <c r="B346" s="36">
        <v>2049</v>
      </c>
      <c r="C346" s="37">
        <v>1603.2456477358519</v>
      </c>
      <c r="D346" s="37">
        <v>110.28897291889604</v>
      </c>
      <c r="E346" s="37">
        <v>294333.892147201</v>
      </c>
      <c r="F346" s="37">
        <v>296835.55197868677</v>
      </c>
      <c r="G346" s="37">
        <v>1713.5346206547479</v>
      </c>
      <c r="H346" s="37">
        <v>24866.107852799192</v>
      </c>
      <c r="I346" s="34"/>
      <c r="J346" s="34"/>
    </row>
    <row r="347" spans="1:10" x14ac:dyDescent="0.3">
      <c r="A347" s="67">
        <v>54575</v>
      </c>
      <c r="B347" s="36">
        <v>2049</v>
      </c>
      <c r="C347" s="37">
        <v>1609.9258379347511</v>
      </c>
      <c r="D347" s="37">
        <v>103.60878271999665</v>
      </c>
      <c r="E347" s="37">
        <v>295943.81798513577</v>
      </c>
      <c r="F347" s="37">
        <v>296939.16076140676</v>
      </c>
      <c r="G347" s="37">
        <v>1713.5346206547479</v>
      </c>
      <c r="H347" s="37">
        <v>23256.18201486444</v>
      </c>
      <c r="I347" s="34"/>
      <c r="J347" s="34"/>
    </row>
    <row r="348" spans="1:10" x14ac:dyDescent="0.3">
      <c r="A348" s="67">
        <v>54605</v>
      </c>
      <c r="B348" s="36">
        <v>2049</v>
      </c>
      <c r="C348" s="37">
        <v>1616.6338622594794</v>
      </c>
      <c r="D348" s="37">
        <v>96.900758395268497</v>
      </c>
      <c r="E348" s="37">
        <v>297560.45184739528</v>
      </c>
      <c r="F348" s="37">
        <v>297036.06151980202</v>
      </c>
      <c r="G348" s="37">
        <v>1713.5346206547479</v>
      </c>
      <c r="H348" s="37">
        <v>21639.548152604963</v>
      </c>
      <c r="I348" s="34"/>
      <c r="J348" s="34"/>
    </row>
    <row r="349" spans="1:10" x14ac:dyDescent="0.3">
      <c r="A349" s="67">
        <v>54636</v>
      </c>
      <c r="B349" s="36">
        <v>2049</v>
      </c>
      <c r="C349" s="37">
        <v>1623.3698366855606</v>
      </c>
      <c r="D349" s="37">
        <v>90.16478396918734</v>
      </c>
      <c r="E349" s="37">
        <v>299183.82168408082</v>
      </c>
      <c r="F349" s="37">
        <v>297126.2263037712</v>
      </c>
      <c r="G349" s="37">
        <v>1713.5346206547479</v>
      </c>
      <c r="H349" s="37">
        <v>20016.178315919402</v>
      </c>
      <c r="I349" s="34"/>
      <c r="J349" s="34"/>
    </row>
    <row r="350" spans="1:10" x14ac:dyDescent="0.3">
      <c r="A350" s="67">
        <v>54667</v>
      </c>
      <c r="B350" s="36">
        <v>2049</v>
      </c>
      <c r="C350" s="37">
        <v>1630.1338776717503</v>
      </c>
      <c r="D350" s="37">
        <v>83.400742982997514</v>
      </c>
      <c r="E350" s="37">
        <v>300813.95556175255</v>
      </c>
      <c r="F350" s="37">
        <v>297209.62704675418</v>
      </c>
      <c r="G350" s="37">
        <v>1713.5346206547479</v>
      </c>
      <c r="H350" s="37">
        <v>18386.044438247653</v>
      </c>
      <c r="I350" s="34"/>
      <c r="J350" s="34"/>
    </row>
    <row r="351" spans="1:10" x14ac:dyDescent="0.3">
      <c r="A351" s="67">
        <v>54697</v>
      </c>
      <c r="B351" s="36">
        <v>2049</v>
      </c>
      <c r="C351" s="37">
        <v>1636.9261021620493</v>
      </c>
      <c r="D351" s="37">
        <v>76.608518492698565</v>
      </c>
      <c r="E351" s="37">
        <v>302450.8816639146</v>
      </c>
      <c r="F351" s="37">
        <v>297286.2355652469</v>
      </c>
      <c r="G351" s="37">
        <v>1713.5346206547479</v>
      </c>
      <c r="H351" s="37">
        <v>16749.118336085605</v>
      </c>
      <c r="I351" s="34"/>
      <c r="J351" s="34"/>
    </row>
    <row r="352" spans="1:10" x14ac:dyDescent="0.3">
      <c r="A352" s="67">
        <v>54728</v>
      </c>
      <c r="B352" s="36">
        <v>2049</v>
      </c>
      <c r="C352" s="37">
        <v>1643.7466275877246</v>
      </c>
      <c r="D352" s="37">
        <v>69.787993067023351</v>
      </c>
      <c r="E352" s="37">
        <v>304094.6282915023</v>
      </c>
      <c r="F352" s="37">
        <v>297356.0235583139</v>
      </c>
      <c r="G352" s="37">
        <v>1713.5346206547479</v>
      </c>
      <c r="H352" s="37">
        <v>15105.37170849788</v>
      </c>
      <c r="I352" s="34"/>
      <c r="J352" s="34"/>
    </row>
    <row r="353" spans="1:10" x14ac:dyDescent="0.3">
      <c r="A353" s="67">
        <v>54758</v>
      </c>
      <c r="B353" s="36">
        <v>2049</v>
      </c>
      <c r="C353" s="37">
        <v>1650.5955718693401</v>
      </c>
      <c r="D353" s="37">
        <v>62.939048785407834</v>
      </c>
      <c r="E353" s="37">
        <v>305745.22386337165</v>
      </c>
      <c r="F353" s="37">
        <v>297418.96260709933</v>
      </c>
      <c r="G353" s="37">
        <v>1713.5346206547479</v>
      </c>
      <c r="H353" s="37">
        <v>13454.776136628539</v>
      </c>
      <c r="I353" s="34"/>
      <c r="J353" s="34"/>
    </row>
    <row r="354" spans="1:10" x14ac:dyDescent="0.3">
      <c r="A354" s="67">
        <v>54789</v>
      </c>
      <c r="B354" s="36">
        <v>2050</v>
      </c>
      <c r="C354" s="37">
        <v>1657.4730534187956</v>
      </c>
      <c r="D354" s="37">
        <v>56.061567235952253</v>
      </c>
      <c r="E354" s="37">
        <v>307402.69691679045</v>
      </c>
      <c r="F354" s="37">
        <v>297475.0241743353</v>
      </c>
      <c r="G354" s="37">
        <v>1713.5346206547479</v>
      </c>
      <c r="H354" s="37">
        <v>11797.303083209743</v>
      </c>
      <c r="I354" s="34"/>
      <c r="J354" s="34"/>
    </row>
    <row r="355" spans="1:10" x14ac:dyDescent="0.3">
      <c r="A355" s="67">
        <v>54820</v>
      </c>
      <c r="B355" s="36">
        <v>2050</v>
      </c>
      <c r="C355" s="37">
        <v>1664.3791911413739</v>
      </c>
      <c r="D355" s="37">
        <v>49.155429513373925</v>
      </c>
      <c r="E355" s="37">
        <v>309067.07610793185</v>
      </c>
      <c r="F355" s="37">
        <v>297524.17960384866</v>
      </c>
      <c r="G355" s="37">
        <v>1713.5346206547479</v>
      </c>
      <c r="H355" s="37">
        <v>10132.923892068369</v>
      </c>
      <c r="I355" s="34"/>
      <c r="J355" s="34"/>
    </row>
    <row r="356" spans="1:10" x14ac:dyDescent="0.3">
      <c r="A356" s="67">
        <v>54848</v>
      </c>
      <c r="B356" s="36">
        <v>2050</v>
      </c>
      <c r="C356" s="37">
        <v>1671.3141044377962</v>
      </c>
      <c r="D356" s="37">
        <v>42.220516216951545</v>
      </c>
      <c r="E356" s="37">
        <v>310738.39021236962</v>
      </c>
      <c r="F356" s="37">
        <v>297566.40012006561</v>
      </c>
      <c r="G356" s="37">
        <v>1713.5346206547479</v>
      </c>
      <c r="H356" s="37">
        <v>8461.6097876305721</v>
      </c>
      <c r="I356" s="34"/>
      <c r="J356" s="34"/>
    </row>
    <row r="357" spans="1:10" x14ac:dyDescent="0.3">
      <c r="A357" s="67">
        <v>54879</v>
      </c>
      <c r="B357" s="36">
        <v>2050</v>
      </c>
      <c r="C357" s="37">
        <v>1678.2779132062872</v>
      </c>
      <c r="D357" s="37">
        <v>35.256707448460723</v>
      </c>
      <c r="E357" s="37">
        <v>312416.66812557593</v>
      </c>
      <c r="F357" s="37">
        <v>297601.65682751406</v>
      </c>
      <c r="G357" s="37">
        <v>1713.5346206547479</v>
      </c>
      <c r="H357" s="37">
        <v>6783.3318744242852</v>
      </c>
      <c r="I357" s="34"/>
      <c r="J357" s="34"/>
    </row>
    <row r="358" spans="1:10" x14ac:dyDescent="0.3">
      <c r="A358" s="67">
        <v>54909</v>
      </c>
      <c r="B358" s="36">
        <v>2050</v>
      </c>
      <c r="C358" s="37">
        <v>1685.2707378446466</v>
      </c>
      <c r="D358" s="37">
        <v>28.26388281010119</v>
      </c>
      <c r="E358" s="37">
        <v>314101.93886342057</v>
      </c>
      <c r="F358" s="37">
        <v>297629.92071032414</v>
      </c>
      <c r="G358" s="37">
        <v>1713.5346206547479</v>
      </c>
      <c r="H358" s="37">
        <v>5098.0611365796385</v>
      </c>
      <c r="I358" s="34"/>
      <c r="J358" s="34"/>
    </row>
    <row r="359" spans="1:10" x14ac:dyDescent="0.3">
      <c r="A359" s="67">
        <v>54940</v>
      </c>
      <c r="B359" s="36">
        <v>2050</v>
      </c>
      <c r="C359" s="37">
        <v>1692.2926992523328</v>
      </c>
      <c r="D359" s="37">
        <v>21.241921402415162</v>
      </c>
      <c r="E359" s="37">
        <v>315794.23156267288</v>
      </c>
      <c r="F359" s="37">
        <v>297651.16263172653</v>
      </c>
      <c r="G359" s="37">
        <v>1713.5346206547479</v>
      </c>
      <c r="H359" s="37">
        <v>3405.7684373273059</v>
      </c>
      <c r="I359" s="34"/>
      <c r="J359" s="34"/>
    </row>
    <row r="360" spans="1:10" x14ac:dyDescent="0.3">
      <c r="A360" s="67">
        <v>54970</v>
      </c>
      <c r="B360" s="36">
        <v>2050</v>
      </c>
      <c r="C360" s="37">
        <v>1699.3439188325508</v>
      </c>
      <c r="D360" s="37">
        <v>14.190701822197108</v>
      </c>
      <c r="E360" s="37">
        <v>317493.57548150542</v>
      </c>
      <c r="F360" s="37">
        <v>297665.3533335487</v>
      </c>
      <c r="G360" s="37">
        <v>1713.5346206547479</v>
      </c>
      <c r="H360" s="37">
        <v>1706.4245184947551</v>
      </c>
      <c r="I360" s="34"/>
    </row>
    <row r="361" spans="1:10" x14ac:dyDescent="0.3">
      <c r="A361" s="67">
        <v>55001</v>
      </c>
      <c r="B361" s="36">
        <v>2050</v>
      </c>
      <c r="C361" s="37">
        <v>1706.4245184943532</v>
      </c>
      <c r="D361" s="37">
        <v>7.1101021603948134</v>
      </c>
      <c r="E361" s="37">
        <v>319199.99999999977</v>
      </c>
      <c r="F361" s="37">
        <v>297672.46343570907</v>
      </c>
      <c r="G361" s="37">
        <v>1713.5346206547479</v>
      </c>
      <c r="H361" s="37">
        <v>4.0199665818363428E-10</v>
      </c>
      <c r="I361" s="34"/>
    </row>
    <row r="362" spans="1:10" x14ac:dyDescent="0.3">
      <c r="I362" s="34"/>
    </row>
  </sheetData>
  <mergeCells count="1">
    <mergeCell ref="J1:K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6D49-2958-4F2E-BFEA-E25972182186}">
  <sheetPr codeName="Sheet8"/>
  <dimension ref="B1:BP100"/>
  <sheetViews>
    <sheetView showGridLines="0" workbookViewId="0"/>
  </sheetViews>
  <sheetFormatPr defaultColWidth="2.88671875" defaultRowHeight="14.4" x14ac:dyDescent="0.3"/>
  <cols>
    <col min="2" max="2" width="20.33203125" customWidth="1"/>
    <col min="3" max="4" width="11.44140625" customWidth="1"/>
    <col min="41" max="41" width="11.109375" bestFit="1" customWidth="1"/>
    <col min="42" max="42" width="7.6640625" customWidth="1"/>
    <col min="43" max="43" width="12.88671875" customWidth="1"/>
  </cols>
  <sheetData>
    <row r="1" spans="2:30" ht="21" x14ac:dyDescent="0.4">
      <c r="B1" s="55" t="s">
        <v>11821</v>
      </c>
    </row>
    <row r="2" spans="2:30" x14ac:dyDescent="0.3">
      <c r="B2" s="86" t="s">
        <v>17007</v>
      </c>
      <c r="C2" s="86"/>
      <c r="D2" s="86"/>
      <c r="E2" s="86"/>
      <c r="F2" s="86"/>
      <c r="H2" s="86" t="s">
        <v>17008</v>
      </c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23" spans="2:68" ht="21" x14ac:dyDescent="0.4">
      <c r="B23" s="55" t="s">
        <v>17010</v>
      </c>
    </row>
    <row r="24" spans="2:68" x14ac:dyDescent="0.3">
      <c r="B24" s="58" t="s">
        <v>17011</v>
      </c>
      <c r="C24" s="44" t="s">
        <v>17010</v>
      </c>
      <c r="E24" s="86" t="s">
        <v>17022</v>
      </c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O24" s="44" t="s">
        <v>17000</v>
      </c>
      <c r="AP24" s="44" t="s">
        <v>17010</v>
      </c>
      <c r="AQ24" s="44" t="s">
        <v>17012</v>
      </c>
      <c r="AS24" s="86" t="s">
        <v>17023</v>
      </c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</row>
    <row r="25" spans="2:68" x14ac:dyDescent="0.3">
      <c r="B25" s="57"/>
      <c r="C25" s="53"/>
      <c r="AO25" s="56"/>
      <c r="AP25" s="56"/>
      <c r="AQ25" s="59"/>
    </row>
    <row r="26" spans="2:68" x14ac:dyDescent="0.3">
      <c r="B26" s="57"/>
      <c r="C26" s="53"/>
      <c r="AO26" s="56"/>
      <c r="AP26" s="56"/>
      <c r="AQ26" s="59"/>
    </row>
    <row r="27" spans="2:68" x14ac:dyDescent="0.3">
      <c r="B27" s="57"/>
      <c r="C27" s="53"/>
      <c r="AO27" s="56"/>
      <c r="AP27" s="56"/>
      <c r="AQ27" s="59"/>
    </row>
    <row r="28" spans="2:68" x14ac:dyDescent="0.3">
      <c r="B28" s="57"/>
      <c r="C28" s="53"/>
      <c r="AO28" s="56"/>
      <c r="AP28" s="56"/>
      <c r="AQ28" s="59"/>
    </row>
    <row r="29" spans="2:68" x14ac:dyDescent="0.3">
      <c r="B29" s="57"/>
      <c r="C29" s="53"/>
      <c r="AO29" s="56"/>
      <c r="AP29" s="56"/>
      <c r="AQ29" s="59"/>
    </row>
    <row r="30" spans="2:68" x14ac:dyDescent="0.3">
      <c r="B30" s="57"/>
      <c r="C30" s="53"/>
      <c r="AO30" s="56"/>
      <c r="AP30" s="56"/>
      <c r="AQ30" s="59"/>
    </row>
    <row r="31" spans="2:68" x14ac:dyDescent="0.3">
      <c r="B31" s="57"/>
      <c r="C31" s="53"/>
      <c r="AO31" s="56"/>
      <c r="AP31" s="56"/>
      <c r="AQ31" s="59"/>
    </row>
    <row r="32" spans="2:68" x14ac:dyDescent="0.3">
      <c r="B32" s="57"/>
      <c r="C32" s="53"/>
      <c r="AO32" s="56"/>
      <c r="AP32" s="56"/>
      <c r="AQ32" s="59"/>
    </row>
    <row r="33" spans="2:43" x14ac:dyDescent="0.3">
      <c r="B33" s="57"/>
      <c r="C33" s="53"/>
      <c r="AO33" s="56"/>
      <c r="AP33" s="56"/>
      <c r="AQ33" s="59"/>
    </row>
    <row r="34" spans="2:43" x14ac:dyDescent="0.3">
      <c r="B34" s="57"/>
      <c r="C34" s="53"/>
      <c r="AO34" s="56"/>
      <c r="AP34" s="56"/>
      <c r="AQ34" s="59"/>
    </row>
    <row r="35" spans="2:43" x14ac:dyDescent="0.3">
      <c r="B35" s="57"/>
      <c r="C35" s="53"/>
      <c r="AO35" s="56"/>
      <c r="AP35" s="56"/>
      <c r="AQ35" s="59"/>
    </row>
    <row r="36" spans="2:43" x14ac:dyDescent="0.3">
      <c r="B36" s="57"/>
      <c r="C36" s="53"/>
      <c r="AO36" s="56"/>
      <c r="AP36" s="56"/>
      <c r="AQ36" s="59"/>
    </row>
    <row r="37" spans="2:43" x14ac:dyDescent="0.3">
      <c r="B37" s="57"/>
      <c r="C37" s="53"/>
      <c r="AO37" s="56"/>
      <c r="AP37" s="56"/>
      <c r="AQ37" s="59"/>
    </row>
    <row r="38" spans="2:43" x14ac:dyDescent="0.3">
      <c r="B38" s="57"/>
      <c r="C38" s="53"/>
    </row>
    <row r="39" spans="2:43" x14ac:dyDescent="0.3">
      <c r="B39" s="57"/>
      <c r="C39" s="53"/>
    </row>
    <row r="40" spans="2:43" x14ac:dyDescent="0.3">
      <c r="B40" s="57"/>
      <c r="C40" s="53"/>
    </row>
    <row r="41" spans="2:43" x14ac:dyDescent="0.3">
      <c r="B41" s="57"/>
      <c r="C41" s="53"/>
    </row>
    <row r="42" spans="2:43" x14ac:dyDescent="0.3">
      <c r="B42" s="57"/>
      <c r="C42" s="53"/>
    </row>
    <row r="43" spans="2:43" x14ac:dyDescent="0.3">
      <c r="B43" s="57"/>
      <c r="C43" s="53"/>
    </row>
    <row r="44" spans="2:43" x14ac:dyDescent="0.3">
      <c r="B44" s="57"/>
      <c r="C44" s="53"/>
    </row>
    <row r="45" spans="2:43" x14ac:dyDescent="0.3">
      <c r="B45" s="57"/>
      <c r="C45" s="53"/>
    </row>
    <row r="46" spans="2:43" x14ac:dyDescent="0.3">
      <c r="B46" s="57"/>
      <c r="C46" s="53"/>
    </row>
    <row r="47" spans="2:43" x14ac:dyDescent="0.3">
      <c r="B47" s="57"/>
      <c r="C47" s="53"/>
    </row>
    <row r="48" spans="2:43" x14ac:dyDescent="0.3">
      <c r="B48" s="57"/>
      <c r="C48" s="53"/>
    </row>
    <row r="49" spans="2:55" x14ac:dyDescent="0.3">
      <c r="B49" s="57"/>
      <c r="C49" s="53"/>
    </row>
    <row r="50" spans="2:55" x14ac:dyDescent="0.3">
      <c r="B50" s="57"/>
      <c r="C50" s="53"/>
    </row>
    <row r="52" spans="2:55" ht="21" x14ac:dyDescent="0.4">
      <c r="B52" s="55" t="s">
        <v>17021</v>
      </c>
    </row>
    <row r="53" spans="2:55" x14ac:dyDescent="0.3">
      <c r="B53" s="86" t="s">
        <v>17020</v>
      </c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O53" s="86" t="s">
        <v>17009</v>
      </c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86"/>
      <c r="BB53" s="86"/>
      <c r="BC53" s="86"/>
    </row>
    <row r="79" spans="2:40" ht="21" x14ac:dyDescent="0.4">
      <c r="B79" s="55" t="s">
        <v>17030</v>
      </c>
    </row>
    <row r="80" spans="2:40" x14ac:dyDescent="0.3">
      <c r="B80" s="44" t="s">
        <v>17028</v>
      </c>
      <c r="C80" s="13"/>
      <c r="E80" s="86" t="s">
        <v>17024</v>
      </c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</row>
    <row r="81" spans="2:40" x14ac:dyDescent="0.3">
      <c r="B81" s="14" t="s">
        <v>17029</v>
      </c>
      <c r="C81" s="15"/>
    </row>
    <row r="82" spans="2:40" x14ac:dyDescent="0.3">
      <c r="B82" s="44" t="s">
        <v>7671</v>
      </c>
      <c r="C82" s="13">
        <f>SUM(C80:C81)</f>
        <v>0</v>
      </c>
    </row>
    <row r="83" spans="2:40" x14ac:dyDescent="0.3">
      <c r="B83" s="14" t="s">
        <v>7672</v>
      </c>
      <c r="C83" s="15">
        <f>IFERROR(C80*-VLOOKUP('Mortgage Calculator'!S11,Places!AS1:AT5,2),0)</f>
        <v>0</v>
      </c>
    </row>
    <row r="84" spans="2:40" x14ac:dyDescent="0.3">
      <c r="B84" s="14" t="s">
        <v>17013</v>
      </c>
      <c r="C84" s="15">
        <v>-2000</v>
      </c>
    </row>
    <row r="85" spans="2:40" x14ac:dyDescent="0.3">
      <c r="B85" s="14" t="s">
        <v>17032</v>
      </c>
      <c r="C85" s="15">
        <v>-800</v>
      </c>
    </row>
    <row r="86" spans="2:40" x14ac:dyDescent="0.3">
      <c r="B86" s="14" t="s">
        <v>17033</v>
      </c>
      <c r="C86" s="15">
        <v>-500</v>
      </c>
    </row>
    <row r="87" spans="2:40" x14ac:dyDescent="0.3">
      <c r="B87" s="44" t="s">
        <v>17031</v>
      </c>
      <c r="C87" s="13">
        <f>SUM(C82:C86)</f>
        <v>-3300</v>
      </c>
    </row>
    <row r="95" spans="2:40" ht="21" x14ac:dyDescent="0.4">
      <c r="B95" s="55" t="s">
        <v>17034</v>
      </c>
    </row>
    <row r="96" spans="2:40" x14ac:dyDescent="0.3">
      <c r="B96" s="35" t="s">
        <v>17014</v>
      </c>
      <c r="C96" s="35" t="s">
        <v>17015</v>
      </c>
      <c r="F96" s="86" t="s">
        <v>17025</v>
      </c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</row>
    <row r="97" spans="2:4" x14ac:dyDescent="0.3">
      <c r="B97" s="14" t="s">
        <v>17016</v>
      </c>
      <c r="C97" s="53">
        <v>2840</v>
      </c>
      <c r="D97" s="54"/>
    </row>
    <row r="98" spans="2:4" x14ac:dyDescent="0.3">
      <c r="B98" s="14" t="s">
        <v>17017</v>
      </c>
      <c r="C98" s="53">
        <v>1624</v>
      </c>
      <c r="D98" s="54"/>
    </row>
    <row r="99" spans="2:4" x14ac:dyDescent="0.3">
      <c r="B99" s="14" t="s">
        <v>17018</v>
      </c>
      <c r="C99" s="53">
        <v>180</v>
      </c>
      <c r="D99" s="54"/>
    </row>
    <row r="100" spans="2:4" x14ac:dyDescent="0.3">
      <c r="B100" s="14" t="s">
        <v>17019</v>
      </c>
      <c r="C100" s="53">
        <v>72</v>
      </c>
      <c r="D100" s="54"/>
    </row>
  </sheetData>
  <mergeCells count="8">
    <mergeCell ref="E24:AM24"/>
    <mergeCell ref="AS24:BP24"/>
    <mergeCell ref="E80:AN80"/>
    <mergeCell ref="F96:AN96"/>
    <mergeCell ref="B2:F2"/>
    <mergeCell ref="H2:AD2"/>
    <mergeCell ref="B53:M53"/>
    <mergeCell ref="O53:BC5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Places</vt:lpstr>
      <vt:lpstr>Hosts</vt:lpstr>
      <vt:lpstr>Neighborhoods</vt:lpstr>
      <vt:lpstr>Mortgage Calculator</vt:lpstr>
      <vt:lpstr>2019 Occupation</vt:lpstr>
      <vt:lpstr>Amortization Schedule</vt:lpstr>
      <vt:lpstr>Visualizations</vt:lpstr>
      <vt:lpstr>Down_Payment</vt:lpstr>
      <vt:lpstr>Interest_rate</vt:lpstr>
      <vt:lpstr>Loan_Term</vt:lpstr>
      <vt:lpstr>Monthly_Expense</vt:lpstr>
      <vt:lpstr>Price</vt:lpstr>
      <vt:lpstr>Profit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Ruiz</dc:creator>
  <cp:lastModifiedBy>Ranganath Shankar Rao</cp:lastModifiedBy>
  <dcterms:created xsi:type="dcterms:W3CDTF">2020-08-26T15:34:21Z</dcterms:created>
  <dcterms:modified xsi:type="dcterms:W3CDTF">2023-12-02T08:55:46Z</dcterms:modified>
</cp:coreProperties>
</file>